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vml" ContentType="application/vnd.openxmlformats-officedocument.vmlDrawin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autoCompressPictures="0"/>
  <bookViews>
    <workbookView minimized="1" xWindow="480" yWindow="380" windowWidth="26560" windowHeight="13240" activeTab="4"/>
  </bookViews>
  <sheets>
    <sheet name="LYL3E6YC11 Reproductores" sheetId="7" r:id="rId1"/>
    <sheet name="Desove Hembra" sheetId="4" r:id="rId2"/>
    <sheet name="Desove Macho" sheetId="5" r:id="rId3"/>
    <sheet name="Despacho de ovas" sheetId="1" r:id="rId4"/>
    <sheet name="Contao- Mañihueco" sheetId="6" r:id="rId5"/>
    <sheet name="Hoja2" sheetId="2" r:id="rId6"/>
    <sheet name="Hoja3" sheetId="3" r:id="rId7"/>
  </sheets>
  <definedNames>
    <definedName name="_xlnm._FilterDatabase" localSheetId="1" hidden="1">'Desove Hembra'!$A$3:$BV$3326</definedName>
    <definedName name="_xlnm._FilterDatabase" localSheetId="2" hidden="1">'Desove Macho'!$A$3:$BH$3</definedName>
    <definedName name="_xlnm._FilterDatabase" localSheetId="0" hidden="1">'LYL3E6YC11 Reproductores'!$A$1:$T$2968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D26" i="6" l="1"/>
  <c r="AA26" i="6"/>
  <c r="X26" i="6"/>
  <c r="U26" i="6"/>
  <c r="R26" i="6"/>
  <c r="O26" i="6"/>
  <c r="L26" i="6"/>
  <c r="I26" i="6"/>
  <c r="F26" i="6"/>
  <c r="C26" i="6"/>
  <c r="AD25" i="6"/>
  <c r="AA25" i="6"/>
  <c r="X25" i="6"/>
  <c r="U25" i="6"/>
  <c r="R25" i="6"/>
  <c r="O25" i="6"/>
  <c r="L25" i="6"/>
  <c r="I25" i="6"/>
  <c r="F25" i="6"/>
  <c r="C25" i="6"/>
  <c r="L19" i="6"/>
  <c r="M19" i="6"/>
  <c r="N19" i="6"/>
  <c r="L20" i="6"/>
  <c r="AF19" i="6"/>
  <c r="AE19" i="6"/>
  <c r="AD19" i="6"/>
  <c r="AD20" i="6"/>
  <c r="AC19" i="6"/>
  <c r="AB19" i="6"/>
  <c r="AA19" i="6"/>
  <c r="AA20" i="6"/>
  <c r="Z19" i="6"/>
  <c r="Y19" i="6"/>
  <c r="X19" i="6"/>
  <c r="X20" i="6"/>
  <c r="W19" i="6"/>
  <c r="V19" i="6"/>
  <c r="U19" i="6"/>
  <c r="U20" i="6"/>
  <c r="T19" i="6"/>
  <c r="S19" i="6"/>
  <c r="R19" i="6"/>
  <c r="R20" i="6"/>
  <c r="Q19" i="6"/>
  <c r="P19" i="6"/>
  <c r="O19" i="6"/>
  <c r="O20" i="6"/>
  <c r="K19" i="6"/>
  <c r="J19" i="6"/>
  <c r="I19" i="6"/>
  <c r="I20" i="6"/>
  <c r="H19" i="6"/>
  <c r="G19" i="6"/>
  <c r="F19" i="6"/>
  <c r="F20" i="6"/>
  <c r="E19" i="6"/>
  <c r="D19" i="6"/>
  <c r="C19" i="6"/>
  <c r="C20" i="6"/>
  <c r="AD18" i="6"/>
  <c r="AA18" i="6"/>
  <c r="X18" i="6"/>
  <c r="U18" i="6"/>
  <c r="R18" i="6"/>
  <c r="O18" i="6"/>
  <c r="L18" i="6"/>
  <c r="I18" i="6"/>
  <c r="F18" i="6"/>
  <c r="C18" i="6"/>
  <c r="O159" i="5"/>
  <c r="O158" i="5"/>
  <c r="O157" i="5"/>
  <c r="O156" i="5"/>
  <c r="O155" i="5"/>
  <c r="O154" i="5"/>
  <c r="O153" i="5"/>
  <c r="O152" i="5"/>
  <c r="O151" i="5"/>
  <c r="O150" i="5"/>
  <c r="O149" i="5"/>
  <c r="O148" i="5"/>
  <c r="O147" i="5"/>
  <c r="O146" i="5"/>
  <c r="O145" i="5"/>
  <c r="O144" i="5"/>
  <c r="O143" i="5"/>
  <c r="O142" i="5"/>
  <c r="O141" i="5"/>
  <c r="O140" i="5"/>
  <c r="O139" i="5"/>
  <c r="O138" i="5"/>
  <c r="O137" i="5"/>
  <c r="Q101" i="5"/>
  <c r="O101" i="5"/>
  <c r="Q100" i="5"/>
  <c r="O100" i="5"/>
  <c r="Q99" i="5"/>
  <c r="O99" i="5"/>
  <c r="Q98" i="5"/>
  <c r="O98" i="5"/>
  <c r="Q97" i="5"/>
  <c r="O97" i="5"/>
  <c r="Q96" i="5"/>
  <c r="O96" i="5"/>
  <c r="Q95" i="5"/>
  <c r="O95" i="5"/>
  <c r="Q94" i="5"/>
  <c r="O94" i="5"/>
  <c r="Q93" i="5"/>
  <c r="O93" i="5"/>
  <c r="Q92" i="5"/>
  <c r="O92" i="5"/>
  <c r="Q91" i="5"/>
  <c r="O91" i="5"/>
  <c r="Q90" i="5"/>
  <c r="O90" i="5"/>
  <c r="Q89" i="5"/>
  <c r="O89" i="5"/>
  <c r="Q88" i="5"/>
  <c r="O88" i="5"/>
  <c r="Q87" i="5"/>
  <c r="O87" i="5"/>
  <c r="Q86" i="5"/>
  <c r="O86" i="5"/>
  <c r="Q85" i="5"/>
  <c r="O85" i="5"/>
  <c r="Q84" i="5"/>
  <c r="O84" i="5"/>
  <c r="Q83" i="5"/>
  <c r="O83" i="5"/>
  <c r="Q82" i="5"/>
  <c r="O82" i="5"/>
  <c r="Q81" i="5"/>
  <c r="O81" i="5"/>
  <c r="Q80" i="5"/>
  <c r="O80" i="5"/>
  <c r="Q79" i="5"/>
  <c r="O79" i="5"/>
  <c r="Q78" i="5"/>
  <c r="O78" i="5"/>
  <c r="Q77" i="5"/>
  <c r="O77" i="5"/>
  <c r="Q76" i="5"/>
  <c r="O76" i="5"/>
  <c r="Q75" i="5"/>
  <c r="O75" i="5"/>
  <c r="Q74" i="5"/>
  <c r="O74" i="5"/>
  <c r="Q73" i="5"/>
  <c r="O73" i="5"/>
  <c r="Q72" i="5"/>
  <c r="O72" i="5"/>
  <c r="Q71" i="5"/>
  <c r="O71" i="5"/>
  <c r="Q70" i="5"/>
  <c r="O70" i="5"/>
  <c r="Q69" i="5"/>
  <c r="O69" i="5"/>
  <c r="Q68" i="5"/>
  <c r="O68" i="5"/>
  <c r="Q67" i="5"/>
  <c r="O67" i="5"/>
  <c r="Q66" i="5"/>
  <c r="O66" i="5"/>
  <c r="Q65" i="5"/>
  <c r="O65" i="5"/>
  <c r="Q64" i="5"/>
  <c r="O64" i="5"/>
  <c r="Q63" i="5"/>
  <c r="O63" i="5"/>
  <c r="Q62" i="5"/>
  <c r="O62" i="5"/>
  <c r="Q61" i="5"/>
  <c r="O61" i="5"/>
  <c r="Q60" i="5"/>
  <c r="O60" i="5"/>
  <c r="Q59" i="5"/>
  <c r="O59" i="5"/>
  <c r="O58" i="5"/>
  <c r="O57" i="5"/>
  <c r="O56" i="5"/>
  <c r="O55" i="5"/>
  <c r="O54" i="5"/>
  <c r="O53" i="5"/>
  <c r="Q52" i="5"/>
  <c r="O52" i="5"/>
  <c r="Q51" i="5"/>
  <c r="O51" i="5"/>
  <c r="Q50" i="5"/>
  <c r="O50" i="5"/>
  <c r="Q49" i="5"/>
  <c r="O49" i="5"/>
  <c r="Q48" i="5"/>
  <c r="O48" i="5"/>
  <c r="Q47" i="5"/>
  <c r="O47" i="5"/>
  <c r="Q46" i="5"/>
  <c r="O46" i="5"/>
  <c r="Q45" i="5"/>
  <c r="O45" i="5"/>
  <c r="Q44" i="5"/>
  <c r="O44" i="5"/>
  <c r="Q43" i="5"/>
  <c r="O43" i="5"/>
  <c r="Q42" i="5"/>
  <c r="O42" i="5"/>
  <c r="Q41" i="5"/>
  <c r="O41" i="5"/>
  <c r="Q40" i="5"/>
  <c r="O40" i="5"/>
  <c r="Q39" i="5"/>
  <c r="O39" i="5"/>
  <c r="Q38" i="5"/>
  <c r="O38" i="5"/>
  <c r="Q37" i="5"/>
  <c r="O37" i="5"/>
  <c r="Q36" i="5"/>
  <c r="O36" i="5"/>
  <c r="Q35" i="5"/>
  <c r="O35" i="5"/>
  <c r="Q34" i="5"/>
  <c r="O34" i="5"/>
  <c r="Q33" i="5"/>
  <c r="O33" i="5"/>
  <c r="Q32" i="5"/>
  <c r="O32" i="5"/>
  <c r="Q31" i="5"/>
  <c r="O31" i="5"/>
  <c r="Q30" i="5"/>
  <c r="P30" i="5"/>
  <c r="O30" i="5"/>
  <c r="Q29" i="5"/>
  <c r="O29" i="5"/>
  <c r="Q28" i="5"/>
  <c r="O28" i="5"/>
  <c r="Q27" i="5"/>
  <c r="O27" i="5"/>
  <c r="Q26" i="5"/>
  <c r="O26" i="5"/>
  <c r="Q25" i="5"/>
  <c r="O25" i="5"/>
  <c r="Q24" i="5"/>
  <c r="P24" i="5"/>
  <c r="O24" i="5"/>
  <c r="Q23" i="5"/>
  <c r="Q22" i="5"/>
  <c r="P22" i="5"/>
  <c r="O22" i="5"/>
  <c r="Q21" i="5"/>
  <c r="P21" i="5"/>
  <c r="O21" i="5"/>
  <c r="Q20" i="5"/>
  <c r="P20" i="5"/>
  <c r="O20" i="5"/>
  <c r="Q19" i="5"/>
  <c r="P19" i="5"/>
  <c r="O19" i="5"/>
  <c r="Q18" i="5"/>
  <c r="P18" i="5"/>
  <c r="O18" i="5"/>
  <c r="Q17" i="5"/>
  <c r="P17" i="5"/>
  <c r="O17" i="5"/>
  <c r="Q16" i="5"/>
  <c r="P16" i="5"/>
  <c r="O16" i="5"/>
  <c r="Q15" i="5"/>
  <c r="P15" i="5"/>
  <c r="O15" i="5"/>
  <c r="Q14" i="5"/>
  <c r="P14" i="5"/>
  <c r="O14" i="5"/>
  <c r="Q13" i="5"/>
  <c r="O13" i="5"/>
  <c r="Q12" i="5"/>
  <c r="O12" i="5"/>
  <c r="Q11" i="5"/>
  <c r="O11" i="5"/>
  <c r="Q10" i="5"/>
  <c r="O10" i="5"/>
  <c r="Q9" i="5"/>
  <c r="O9" i="5"/>
  <c r="Q8" i="5"/>
  <c r="O8" i="5"/>
  <c r="Q7" i="5"/>
  <c r="O7" i="5"/>
  <c r="Q6" i="5"/>
  <c r="O6" i="5"/>
  <c r="Q5" i="5"/>
  <c r="O5" i="5"/>
  <c r="Q4" i="5"/>
  <c r="O4" i="5"/>
  <c r="BM3326" i="4"/>
  <c r="BL3326" i="4"/>
  <c r="BK3326" i="4"/>
  <c r="BJ3326" i="4"/>
  <c r="AH3326" i="4"/>
  <c r="AG3326" i="4"/>
  <c r="AD3326" i="4"/>
  <c r="AB3326" i="4"/>
  <c r="S3326" i="4"/>
  <c r="BM3325" i="4"/>
  <c r="BL3325" i="4"/>
  <c r="BK3325" i="4"/>
  <c r="BJ3325" i="4"/>
  <c r="AH3325" i="4"/>
  <c r="AG3325" i="4"/>
  <c r="AD3325" i="4"/>
  <c r="AB3325" i="4"/>
  <c r="S3325" i="4"/>
  <c r="BM3324" i="4"/>
  <c r="BL3324" i="4"/>
  <c r="BK3324" i="4"/>
  <c r="BJ3324" i="4"/>
  <c r="AH3324" i="4"/>
  <c r="AG3324" i="4"/>
  <c r="AD3324" i="4"/>
  <c r="AB3324" i="4"/>
  <c r="S3324" i="4"/>
  <c r="BM3323" i="4"/>
  <c r="BL3323" i="4"/>
  <c r="BK3323" i="4"/>
  <c r="BJ3323" i="4"/>
  <c r="AH3323" i="4"/>
  <c r="AG3323" i="4"/>
  <c r="AD3323" i="4"/>
  <c r="AB3323" i="4"/>
  <c r="S3323" i="4"/>
  <c r="BM3322" i="4"/>
  <c r="BL3322" i="4"/>
  <c r="BK3322" i="4"/>
  <c r="BJ3322" i="4"/>
  <c r="AH3322" i="4"/>
  <c r="AG3322" i="4"/>
  <c r="AD3322" i="4"/>
  <c r="AB3322" i="4"/>
  <c r="S3322" i="4"/>
  <c r="BM3321" i="4"/>
  <c r="BL3321" i="4"/>
  <c r="BK3321" i="4"/>
  <c r="BJ3321" i="4"/>
  <c r="AH3321" i="4"/>
  <c r="AG3321" i="4"/>
  <c r="AD3321" i="4"/>
  <c r="AB3321" i="4"/>
  <c r="S3321" i="4"/>
  <c r="BM3320" i="4"/>
  <c r="BL3320" i="4"/>
  <c r="BK3320" i="4"/>
  <c r="BJ3320" i="4"/>
  <c r="AH3320" i="4"/>
  <c r="AG3320" i="4"/>
  <c r="AD3320" i="4"/>
  <c r="AB3320" i="4"/>
  <c r="S3320" i="4"/>
  <c r="BM3319" i="4"/>
  <c r="BL3319" i="4"/>
  <c r="BK3319" i="4"/>
  <c r="BJ3319" i="4"/>
  <c r="AH3319" i="4"/>
  <c r="AG3319" i="4"/>
  <c r="AD3319" i="4"/>
  <c r="AB3319" i="4"/>
  <c r="S3319" i="4"/>
  <c r="BM3318" i="4"/>
  <c r="BL3318" i="4"/>
  <c r="BK3318" i="4"/>
  <c r="BJ3318" i="4"/>
  <c r="AH3318" i="4"/>
  <c r="AG3318" i="4"/>
  <c r="AD3318" i="4"/>
  <c r="AB3318" i="4"/>
  <c r="S3318" i="4"/>
  <c r="BM3317" i="4"/>
  <c r="BL3317" i="4"/>
  <c r="BK3317" i="4"/>
  <c r="BJ3317" i="4"/>
  <c r="AH3317" i="4"/>
  <c r="AG3317" i="4"/>
  <c r="AD3317" i="4"/>
  <c r="AB3317" i="4"/>
  <c r="S3317" i="4"/>
  <c r="BM3316" i="4"/>
  <c r="BL3316" i="4"/>
  <c r="BK3316" i="4"/>
  <c r="BJ3316" i="4"/>
  <c r="AH3316" i="4"/>
  <c r="AG3316" i="4"/>
  <c r="AD3316" i="4"/>
  <c r="AB3316" i="4"/>
  <c r="S3316" i="4"/>
  <c r="BM3315" i="4"/>
  <c r="BL3315" i="4"/>
  <c r="BK3315" i="4"/>
  <c r="BJ3315" i="4"/>
  <c r="AH3315" i="4"/>
  <c r="AG3315" i="4"/>
  <c r="AD3315" i="4"/>
  <c r="AB3315" i="4"/>
  <c r="S3315" i="4"/>
  <c r="BM3314" i="4"/>
  <c r="BL3314" i="4"/>
  <c r="BK3314" i="4"/>
  <c r="BJ3314" i="4"/>
  <c r="AH3314" i="4"/>
  <c r="AG3314" i="4"/>
  <c r="AD3314" i="4"/>
  <c r="AB3314" i="4"/>
  <c r="S3314" i="4"/>
  <c r="BM3313" i="4"/>
  <c r="BL3313" i="4"/>
  <c r="BK3313" i="4"/>
  <c r="BJ3313" i="4"/>
  <c r="AH3313" i="4"/>
  <c r="AG3313" i="4"/>
  <c r="AD3313" i="4"/>
  <c r="AB3313" i="4"/>
  <c r="S3313" i="4"/>
  <c r="BM3312" i="4"/>
  <c r="BL3312" i="4"/>
  <c r="BK3312" i="4"/>
  <c r="BJ3312" i="4"/>
  <c r="AH3312" i="4"/>
  <c r="AG3312" i="4"/>
  <c r="AD3312" i="4"/>
  <c r="AB3312" i="4"/>
  <c r="S3312" i="4"/>
  <c r="BM3311" i="4"/>
  <c r="BL3311" i="4"/>
  <c r="BK3311" i="4"/>
  <c r="BJ3311" i="4"/>
  <c r="AH3311" i="4"/>
  <c r="AG3311" i="4"/>
  <c r="AD3311" i="4"/>
  <c r="AB3311" i="4"/>
  <c r="S3311" i="4"/>
  <c r="BM3310" i="4"/>
  <c r="BL3310" i="4"/>
  <c r="BK3310" i="4"/>
  <c r="BJ3310" i="4"/>
  <c r="AH3310" i="4"/>
  <c r="AG3310" i="4"/>
  <c r="AD3310" i="4"/>
  <c r="AB3310" i="4"/>
  <c r="S3310" i="4"/>
  <c r="BM3309" i="4"/>
  <c r="BL3309" i="4"/>
  <c r="BK3309" i="4"/>
  <c r="BJ3309" i="4"/>
  <c r="AH3309" i="4"/>
  <c r="AG3309" i="4"/>
  <c r="AD3309" i="4"/>
  <c r="AB3309" i="4"/>
  <c r="S3309" i="4"/>
  <c r="BM3308" i="4"/>
  <c r="BL3308" i="4"/>
  <c r="BK3308" i="4"/>
  <c r="BJ3308" i="4"/>
  <c r="AH3308" i="4"/>
  <c r="AG3308" i="4"/>
  <c r="AD3308" i="4"/>
  <c r="AB3308" i="4"/>
  <c r="S3308" i="4"/>
  <c r="BM3307" i="4"/>
  <c r="BL3307" i="4"/>
  <c r="BK3307" i="4"/>
  <c r="BJ3307" i="4"/>
  <c r="AH3307" i="4"/>
  <c r="AG3307" i="4"/>
  <c r="AD3307" i="4"/>
  <c r="AB3307" i="4"/>
  <c r="S3307" i="4"/>
  <c r="BM3306" i="4"/>
  <c r="BL3306" i="4"/>
  <c r="BK3306" i="4"/>
  <c r="BJ3306" i="4"/>
  <c r="AH3306" i="4"/>
  <c r="AG3306" i="4"/>
  <c r="AD3306" i="4"/>
  <c r="AB3306" i="4"/>
  <c r="S3306" i="4"/>
  <c r="BM3305" i="4"/>
  <c r="BL3305" i="4"/>
  <c r="BK3305" i="4"/>
  <c r="BJ3305" i="4"/>
  <c r="AH3305" i="4"/>
  <c r="AG3305" i="4"/>
  <c r="AD3305" i="4"/>
  <c r="AB3305" i="4"/>
  <c r="S3305" i="4"/>
  <c r="BM3304" i="4"/>
  <c r="BL3304" i="4"/>
  <c r="BK3304" i="4"/>
  <c r="BJ3304" i="4"/>
  <c r="AH3304" i="4"/>
  <c r="AG3304" i="4"/>
  <c r="AD3304" i="4"/>
  <c r="AB3304" i="4"/>
  <c r="S3304" i="4"/>
  <c r="BM3303" i="4"/>
  <c r="BL3303" i="4"/>
  <c r="BK3303" i="4"/>
  <c r="BJ3303" i="4"/>
  <c r="AH3303" i="4"/>
  <c r="AG3303" i="4"/>
  <c r="AD3303" i="4"/>
  <c r="AB3303" i="4"/>
  <c r="S3303" i="4"/>
  <c r="BM3302" i="4"/>
  <c r="BL3302" i="4"/>
  <c r="BK3302" i="4"/>
  <c r="BJ3302" i="4"/>
  <c r="AH3302" i="4"/>
  <c r="AG3302" i="4"/>
  <c r="AD3302" i="4"/>
  <c r="AB3302" i="4"/>
  <c r="S3302" i="4"/>
  <c r="BM3301" i="4"/>
  <c r="BL3301" i="4"/>
  <c r="BK3301" i="4"/>
  <c r="BJ3301" i="4"/>
  <c r="AH3301" i="4"/>
  <c r="AG3301" i="4"/>
  <c r="AD3301" i="4"/>
  <c r="AB3301" i="4"/>
  <c r="S3301" i="4"/>
  <c r="BM3300" i="4"/>
  <c r="BL3300" i="4"/>
  <c r="BK3300" i="4"/>
  <c r="BJ3300" i="4"/>
  <c r="AH3300" i="4"/>
  <c r="AG3300" i="4"/>
  <c r="AD3300" i="4"/>
  <c r="AB3300" i="4"/>
  <c r="S3300" i="4"/>
  <c r="BM3299" i="4"/>
  <c r="BL3299" i="4"/>
  <c r="BK3299" i="4"/>
  <c r="BJ3299" i="4"/>
  <c r="AH3299" i="4"/>
  <c r="AG3299" i="4"/>
  <c r="AD3299" i="4"/>
  <c r="AB3299" i="4"/>
  <c r="S3299" i="4"/>
  <c r="BM3298" i="4"/>
  <c r="BL3298" i="4"/>
  <c r="BK3298" i="4"/>
  <c r="BJ3298" i="4"/>
  <c r="AH3298" i="4"/>
  <c r="AG3298" i="4"/>
  <c r="AD3298" i="4"/>
  <c r="AB3298" i="4"/>
  <c r="S3298" i="4"/>
  <c r="BM3297" i="4"/>
  <c r="BL3297" i="4"/>
  <c r="BK3297" i="4"/>
  <c r="BJ3297" i="4"/>
  <c r="AH3297" i="4"/>
  <c r="AG3297" i="4"/>
  <c r="AD3297" i="4"/>
  <c r="AB3297" i="4"/>
  <c r="S3297" i="4"/>
  <c r="BM3296" i="4"/>
  <c r="BL3296" i="4"/>
  <c r="BK3296" i="4"/>
  <c r="BJ3296" i="4"/>
  <c r="AH3296" i="4"/>
  <c r="AG3296" i="4"/>
  <c r="AD3296" i="4"/>
  <c r="AB3296" i="4"/>
  <c r="S3296" i="4"/>
  <c r="BM3295" i="4"/>
  <c r="BL3295" i="4"/>
  <c r="BK3295" i="4"/>
  <c r="BJ3295" i="4"/>
  <c r="AH3295" i="4"/>
  <c r="AG3295" i="4"/>
  <c r="AD3295" i="4"/>
  <c r="AB3295" i="4"/>
  <c r="S3295" i="4"/>
  <c r="BM3294" i="4"/>
  <c r="BL3294" i="4"/>
  <c r="BK3294" i="4"/>
  <c r="BJ3294" i="4"/>
  <c r="AH3294" i="4"/>
  <c r="AG3294" i="4"/>
  <c r="AD3294" i="4"/>
  <c r="AB3294" i="4"/>
  <c r="S3294" i="4"/>
  <c r="BM3293" i="4"/>
  <c r="BL3293" i="4"/>
  <c r="BK3293" i="4"/>
  <c r="BJ3293" i="4"/>
  <c r="AH3293" i="4"/>
  <c r="AG3293" i="4"/>
  <c r="AD3293" i="4"/>
  <c r="AB3293" i="4"/>
  <c r="S3293" i="4"/>
  <c r="BM3292" i="4"/>
  <c r="BL3292" i="4"/>
  <c r="BK3292" i="4"/>
  <c r="BJ3292" i="4"/>
  <c r="AH3292" i="4"/>
  <c r="AG3292" i="4"/>
  <c r="AD3292" i="4"/>
  <c r="AB3292" i="4"/>
  <c r="S3292" i="4"/>
  <c r="BM3291" i="4"/>
  <c r="BL3291" i="4"/>
  <c r="BK3291" i="4"/>
  <c r="BJ3291" i="4"/>
  <c r="AH3291" i="4"/>
  <c r="AG3291" i="4"/>
  <c r="AD3291" i="4"/>
  <c r="AB3291" i="4"/>
  <c r="S3291" i="4"/>
  <c r="BM3290" i="4"/>
  <c r="BL3290" i="4"/>
  <c r="BK3290" i="4"/>
  <c r="BJ3290" i="4"/>
  <c r="AH3290" i="4"/>
  <c r="AG3290" i="4"/>
  <c r="AD3290" i="4"/>
  <c r="AB3290" i="4"/>
  <c r="S3290" i="4"/>
  <c r="BM3289" i="4"/>
  <c r="BL3289" i="4"/>
  <c r="BK3289" i="4"/>
  <c r="BJ3289" i="4"/>
  <c r="AH3289" i="4"/>
  <c r="AG3289" i="4"/>
  <c r="AD3289" i="4"/>
  <c r="AB3289" i="4"/>
  <c r="S3289" i="4"/>
  <c r="BM3288" i="4"/>
  <c r="BL3288" i="4"/>
  <c r="BK3288" i="4"/>
  <c r="BJ3288" i="4"/>
  <c r="AH3288" i="4"/>
  <c r="AG3288" i="4"/>
  <c r="AD3288" i="4"/>
  <c r="AB3288" i="4"/>
  <c r="S3288" i="4"/>
  <c r="BM3287" i="4"/>
  <c r="BL3287" i="4"/>
  <c r="BK3287" i="4"/>
  <c r="BJ3287" i="4"/>
  <c r="AH3287" i="4"/>
  <c r="AG3287" i="4"/>
  <c r="AD3287" i="4"/>
  <c r="AB3287" i="4"/>
  <c r="S3287" i="4"/>
  <c r="BM3286" i="4"/>
  <c r="BL3286" i="4"/>
  <c r="BK3286" i="4"/>
  <c r="BJ3286" i="4"/>
  <c r="AH3286" i="4"/>
  <c r="AG3286" i="4"/>
  <c r="AD3286" i="4"/>
  <c r="AB3286" i="4"/>
  <c r="S3286" i="4"/>
  <c r="BM3285" i="4"/>
  <c r="BL3285" i="4"/>
  <c r="BK3285" i="4"/>
  <c r="BJ3285" i="4"/>
  <c r="AH3285" i="4"/>
  <c r="AG3285" i="4"/>
  <c r="AD3285" i="4"/>
  <c r="AB3285" i="4"/>
  <c r="S3285" i="4"/>
  <c r="BM3284" i="4"/>
  <c r="BL3284" i="4"/>
  <c r="BK3284" i="4"/>
  <c r="BJ3284" i="4"/>
  <c r="AH3284" i="4"/>
  <c r="AG3284" i="4"/>
  <c r="AD3284" i="4"/>
  <c r="AB3284" i="4"/>
  <c r="S3284" i="4"/>
  <c r="BM3283" i="4"/>
  <c r="BL3283" i="4"/>
  <c r="BK3283" i="4"/>
  <c r="BJ3283" i="4"/>
  <c r="AH3283" i="4"/>
  <c r="AG3283" i="4"/>
  <c r="AD3283" i="4"/>
  <c r="AB3283" i="4"/>
  <c r="S3283" i="4"/>
  <c r="BM3282" i="4"/>
  <c r="BL3282" i="4"/>
  <c r="BK3282" i="4"/>
  <c r="BJ3282" i="4"/>
  <c r="AH3282" i="4"/>
  <c r="AG3282" i="4"/>
  <c r="AD3282" i="4"/>
  <c r="AB3282" i="4"/>
  <c r="S3282" i="4"/>
  <c r="BM3281" i="4"/>
  <c r="BL3281" i="4"/>
  <c r="BK3281" i="4"/>
  <c r="BJ3281" i="4"/>
  <c r="AH3281" i="4"/>
  <c r="AG3281" i="4"/>
  <c r="AD3281" i="4"/>
  <c r="AB3281" i="4"/>
  <c r="S3281" i="4"/>
  <c r="BM3280" i="4"/>
  <c r="BL3280" i="4"/>
  <c r="BK3280" i="4"/>
  <c r="BJ3280" i="4"/>
  <c r="AH3280" i="4"/>
  <c r="AG3280" i="4"/>
  <c r="AD3280" i="4"/>
  <c r="AB3280" i="4"/>
  <c r="S3280" i="4"/>
  <c r="BM3279" i="4"/>
  <c r="BL3279" i="4"/>
  <c r="BK3279" i="4"/>
  <c r="BJ3279" i="4"/>
  <c r="AH3279" i="4"/>
  <c r="AG3279" i="4"/>
  <c r="AD3279" i="4"/>
  <c r="AB3279" i="4"/>
  <c r="S3279" i="4"/>
  <c r="BM3278" i="4"/>
  <c r="BL3278" i="4"/>
  <c r="BK3278" i="4"/>
  <c r="BJ3278" i="4"/>
  <c r="AH3278" i="4"/>
  <c r="AG3278" i="4"/>
  <c r="AD3278" i="4"/>
  <c r="AB3278" i="4"/>
  <c r="S3278" i="4"/>
  <c r="BM3277" i="4"/>
  <c r="BL3277" i="4"/>
  <c r="BK3277" i="4"/>
  <c r="BJ3277" i="4"/>
  <c r="AH3277" i="4"/>
  <c r="AG3277" i="4"/>
  <c r="AD3277" i="4"/>
  <c r="AB3277" i="4"/>
  <c r="S3277" i="4"/>
  <c r="BM3276" i="4"/>
  <c r="BL3276" i="4"/>
  <c r="BK3276" i="4"/>
  <c r="BJ3276" i="4"/>
  <c r="AH3276" i="4"/>
  <c r="AG3276" i="4"/>
  <c r="AD3276" i="4"/>
  <c r="AB3276" i="4"/>
  <c r="S3276" i="4"/>
  <c r="BM3275" i="4"/>
  <c r="BL3275" i="4"/>
  <c r="BK3275" i="4"/>
  <c r="BJ3275" i="4"/>
  <c r="AH3275" i="4"/>
  <c r="AG3275" i="4"/>
  <c r="AD3275" i="4"/>
  <c r="AB3275" i="4"/>
  <c r="S3275" i="4"/>
  <c r="BM3274" i="4"/>
  <c r="BL3274" i="4"/>
  <c r="BK3274" i="4"/>
  <c r="BJ3274" i="4"/>
  <c r="AH3274" i="4"/>
  <c r="AG3274" i="4"/>
  <c r="AD3274" i="4"/>
  <c r="AB3274" i="4"/>
  <c r="S3274" i="4"/>
  <c r="BM3273" i="4"/>
  <c r="BL3273" i="4"/>
  <c r="BK3273" i="4"/>
  <c r="BJ3273" i="4"/>
  <c r="AH3273" i="4"/>
  <c r="AG3273" i="4"/>
  <c r="AD3273" i="4"/>
  <c r="AB3273" i="4"/>
  <c r="S3273" i="4"/>
  <c r="BM3272" i="4"/>
  <c r="BL3272" i="4"/>
  <c r="BK3272" i="4"/>
  <c r="BJ3272" i="4"/>
  <c r="AH3272" i="4"/>
  <c r="AG3272" i="4"/>
  <c r="AD3272" i="4"/>
  <c r="AB3272" i="4"/>
  <c r="S3272" i="4"/>
  <c r="BM3271" i="4"/>
  <c r="BL3271" i="4"/>
  <c r="BK3271" i="4"/>
  <c r="BJ3271" i="4"/>
  <c r="AH3271" i="4"/>
  <c r="AG3271" i="4"/>
  <c r="AD3271" i="4"/>
  <c r="AB3271" i="4"/>
  <c r="S3271" i="4"/>
  <c r="BM3270" i="4"/>
  <c r="BL3270" i="4"/>
  <c r="BK3270" i="4"/>
  <c r="BJ3270" i="4"/>
  <c r="AH3270" i="4"/>
  <c r="AG3270" i="4"/>
  <c r="AD3270" i="4"/>
  <c r="AB3270" i="4"/>
  <c r="S3270" i="4"/>
  <c r="BM3269" i="4"/>
  <c r="BL3269" i="4"/>
  <c r="BK3269" i="4"/>
  <c r="BJ3269" i="4"/>
  <c r="AH3269" i="4"/>
  <c r="AG3269" i="4"/>
  <c r="AD3269" i="4"/>
  <c r="AB3269" i="4"/>
  <c r="S3269" i="4"/>
  <c r="BM3268" i="4"/>
  <c r="BL3268" i="4"/>
  <c r="BK3268" i="4"/>
  <c r="BJ3268" i="4"/>
  <c r="AH3268" i="4"/>
  <c r="AG3268" i="4"/>
  <c r="AD3268" i="4"/>
  <c r="AB3268" i="4"/>
  <c r="S3268" i="4"/>
  <c r="BM3267" i="4"/>
  <c r="BL3267" i="4"/>
  <c r="BK3267" i="4"/>
  <c r="BJ3267" i="4"/>
  <c r="AH3267" i="4"/>
  <c r="AG3267" i="4"/>
  <c r="AD3267" i="4"/>
  <c r="AB3267" i="4"/>
  <c r="S3267" i="4"/>
  <c r="BM3266" i="4"/>
  <c r="BL3266" i="4"/>
  <c r="BK3266" i="4"/>
  <c r="BJ3266" i="4"/>
  <c r="AH3266" i="4"/>
  <c r="AG3266" i="4"/>
  <c r="AD3266" i="4"/>
  <c r="AB3266" i="4"/>
  <c r="S3266" i="4"/>
  <c r="BM3265" i="4"/>
  <c r="BL3265" i="4"/>
  <c r="BK3265" i="4"/>
  <c r="BJ3265" i="4"/>
  <c r="AH3265" i="4"/>
  <c r="AG3265" i="4"/>
  <c r="AD3265" i="4"/>
  <c r="AB3265" i="4"/>
  <c r="S3265" i="4"/>
  <c r="BM3264" i="4"/>
  <c r="BL3264" i="4"/>
  <c r="BK3264" i="4"/>
  <c r="BJ3264" i="4"/>
  <c r="AH3264" i="4"/>
  <c r="AG3264" i="4"/>
  <c r="AD3264" i="4"/>
  <c r="AB3264" i="4"/>
  <c r="S3264" i="4"/>
  <c r="BM3263" i="4"/>
  <c r="BL3263" i="4"/>
  <c r="BK3263" i="4"/>
  <c r="BJ3263" i="4"/>
  <c r="AH3263" i="4"/>
  <c r="AG3263" i="4"/>
  <c r="AD3263" i="4"/>
  <c r="AB3263" i="4"/>
  <c r="S3263" i="4"/>
  <c r="BM3262" i="4"/>
  <c r="BL3262" i="4"/>
  <c r="BK3262" i="4"/>
  <c r="BJ3262" i="4"/>
  <c r="AH3262" i="4"/>
  <c r="AG3262" i="4"/>
  <c r="AD3262" i="4"/>
  <c r="AB3262" i="4"/>
  <c r="S3262" i="4"/>
  <c r="BM3261" i="4"/>
  <c r="BL3261" i="4"/>
  <c r="BK3261" i="4"/>
  <c r="BJ3261" i="4"/>
  <c r="AH3261" i="4"/>
  <c r="AG3261" i="4"/>
  <c r="AD3261" i="4"/>
  <c r="AB3261" i="4"/>
  <c r="S3261" i="4"/>
  <c r="BM3260" i="4"/>
  <c r="BL3260" i="4"/>
  <c r="BK3260" i="4"/>
  <c r="BJ3260" i="4"/>
  <c r="AH3260" i="4"/>
  <c r="AG3260" i="4"/>
  <c r="AD3260" i="4"/>
  <c r="AB3260" i="4"/>
  <c r="S3260" i="4"/>
  <c r="BM3259" i="4"/>
  <c r="BL3259" i="4"/>
  <c r="BK3259" i="4"/>
  <c r="BJ3259" i="4"/>
  <c r="AH3259" i="4"/>
  <c r="AG3259" i="4"/>
  <c r="AD3259" i="4"/>
  <c r="AB3259" i="4"/>
  <c r="S3259" i="4"/>
  <c r="BM3258" i="4"/>
  <c r="BL3258" i="4"/>
  <c r="BK3258" i="4"/>
  <c r="BJ3258" i="4"/>
  <c r="AH3258" i="4"/>
  <c r="AG3258" i="4"/>
  <c r="AD3258" i="4"/>
  <c r="AB3258" i="4"/>
  <c r="S3258" i="4"/>
  <c r="BM3257" i="4"/>
  <c r="BL3257" i="4"/>
  <c r="BK3257" i="4"/>
  <c r="BJ3257" i="4"/>
  <c r="AH3257" i="4"/>
  <c r="AG3257" i="4"/>
  <c r="AD3257" i="4"/>
  <c r="AB3257" i="4"/>
  <c r="S3257" i="4"/>
  <c r="BM3256" i="4"/>
  <c r="BL3256" i="4"/>
  <c r="BK3256" i="4"/>
  <c r="BJ3256" i="4"/>
  <c r="AH3256" i="4"/>
  <c r="AG3256" i="4"/>
  <c r="AD3256" i="4"/>
  <c r="AB3256" i="4"/>
  <c r="S3256" i="4"/>
  <c r="BM3255" i="4"/>
  <c r="BL3255" i="4"/>
  <c r="BK3255" i="4"/>
  <c r="BJ3255" i="4"/>
  <c r="AH3255" i="4"/>
  <c r="AG3255" i="4"/>
  <c r="AD3255" i="4"/>
  <c r="AB3255" i="4"/>
  <c r="S3255" i="4"/>
  <c r="BM3254" i="4"/>
  <c r="BL3254" i="4"/>
  <c r="BK3254" i="4"/>
  <c r="BJ3254" i="4"/>
  <c r="AH3254" i="4"/>
  <c r="AG3254" i="4"/>
  <c r="AD3254" i="4"/>
  <c r="AB3254" i="4"/>
  <c r="S3254" i="4"/>
  <c r="BM3253" i="4"/>
  <c r="BL3253" i="4"/>
  <c r="BK3253" i="4"/>
  <c r="BJ3253" i="4"/>
  <c r="AH3253" i="4"/>
  <c r="AG3253" i="4"/>
  <c r="AD3253" i="4"/>
  <c r="AB3253" i="4"/>
  <c r="S3253" i="4"/>
  <c r="BM3252" i="4"/>
  <c r="BL3252" i="4"/>
  <c r="BK3252" i="4"/>
  <c r="BJ3252" i="4"/>
  <c r="AH3252" i="4"/>
  <c r="AG3252" i="4"/>
  <c r="AD3252" i="4"/>
  <c r="AB3252" i="4"/>
  <c r="S3252" i="4"/>
  <c r="BM3251" i="4"/>
  <c r="BL3251" i="4"/>
  <c r="BK3251" i="4"/>
  <c r="BJ3251" i="4"/>
  <c r="AH3251" i="4"/>
  <c r="AG3251" i="4"/>
  <c r="AD3251" i="4"/>
  <c r="AB3251" i="4"/>
  <c r="S3251" i="4"/>
  <c r="BM3250" i="4"/>
  <c r="BL3250" i="4"/>
  <c r="BK3250" i="4"/>
  <c r="BJ3250" i="4"/>
  <c r="AH3250" i="4"/>
  <c r="AG3250" i="4"/>
  <c r="AD3250" i="4"/>
  <c r="AB3250" i="4"/>
  <c r="S3250" i="4"/>
  <c r="BM3249" i="4"/>
  <c r="BL3249" i="4"/>
  <c r="BK3249" i="4"/>
  <c r="BJ3249" i="4"/>
  <c r="AH3249" i="4"/>
  <c r="AG3249" i="4"/>
  <c r="AD3249" i="4"/>
  <c r="AB3249" i="4"/>
  <c r="S3249" i="4"/>
  <c r="BM3248" i="4"/>
  <c r="BL3248" i="4"/>
  <c r="BK3248" i="4"/>
  <c r="BJ3248" i="4"/>
  <c r="AH3248" i="4"/>
  <c r="AG3248" i="4"/>
  <c r="AD3248" i="4"/>
  <c r="AB3248" i="4"/>
  <c r="S3248" i="4"/>
  <c r="BM3247" i="4"/>
  <c r="BL3247" i="4"/>
  <c r="BK3247" i="4"/>
  <c r="BJ3247" i="4"/>
  <c r="AH3247" i="4"/>
  <c r="AG3247" i="4"/>
  <c r="AD3247" i="4"/>
  <c r="AB3247" i="4"/>
  <c r="S3247" i="4"/>
  <c r="BM3246" i="4"/>
  <c r="BL3246" i="4"/>
  <c r="BK3246" i="4"/>
  <c r="BJ3246" i="4"/>
  <c r="AH3246" i="4"/>
  <c r="AG3246" i="4"/>
  <c r="AD3246" i="4"/>
  <c r="AB3246" i="4"/>
  <c r="S3246" i="4"/>
  <c r="BM3245" i="4"/>
  <c r="BL3245" i="4"/>
  <c r="BK3245" i="4"/>
  <c r="BJ3245" i="4"/>
  <c r="AH3245" i="4"/>
  <c r="AG3245" i="4"/>
  <c r="AD3245" i="4"/>
  <c r="AB3245" i="4"/>
  <c r="S3245" i="4"/>
  <c r="BM3244" i="4"/>
  <c r="BL3244" i="4"/>
  <c r="BK3244" i="4"/>
  <c r="BJ3244" i="4"/>
  <c r="AH3244" i="4"/>
  <c r="AG3244" i="4"/>
  <c r="AD3244" i="4"/>
  <c r="AB3244" i="4"/>
  <c r="S3244" i="4"/>
  <c r="BM3243" i="4"/>
  <c r="BL3243" i="4"/>
  <c r="BK3243" i="4"/>
  <c r="BJ3243" i="4"/>
  <c r="AH3243" i="4"/>
  <c r="AG3243" i="4"/>
  <c r="AD3243" i="4"/>
  <c r="AB3243" i="4"/>
  <c r="S3243" i="4"/>
  <c r="BM3242" i="4"/>
  <c r="BL3242" i="4"/>
  <c r="BK3242" i="4"/>
  <c r="BJ3242" i="4"/>
  <c r="AH3242" i="4"/>
  <c r="AG3242" i="4"/>
  <c r="AD3242" i="4"/>
  <c r="AB3242" i="4"/>
  <c r="S3242" i="4"/>
  <c r="BM3241" i="4"/>
  <c r="BL3241" i="4"/>
  <c r="BK3241" i="4"/>
  <c r="BJ3241" i="4"/>
  <c r="AH3241" i="4"/>
  <c r="AG3241" i="4"/>
  <c r="AD3241" i="4"/>
  <c r="AB3241" i="4"/>
  <c r="S3241" i="4"/>
  <c r="BM3240" i="4"/>
  <c r="BL3240" i="4"/>
  <c r="BK3240" i="4"/>
  <c r="BJ3240" i="4"/>
  <c r="AH3240" i="4"/>
  <c r="AG3240" i="4"/>
  <c r="AD3240" i="4"/>
  <c r="AB3240" i="4"/>
  <c r="S3240" i="4"/>
  <c r="BM3239" i="4"/>
  <c r="BL3239" i="4"/>
  <c r="BK3239" i="4"/>
  <c r="BJ3239" i="4"/>
  <c r="AH3239" i="4"/>
  <c r="AG3239" i="4"/>
  <c r="AD3239" i="4"/>
  <c r="AB3239" i="4"/>
  <c r="S3239" i="4"/>
  <c r="BM3238" i="4"/>
  <c r="BL3238" i="4"/>
  <c r="BK3238" i="4"/>
  <c r="BJ3238" i="4"/>
  <c r="AH3238" i="4"/>
  <c r="AG3238" i="4"/>
  <c r="AD3238" i="4"/>
  <c r="AB3238" i="4"/>
  <c r="S3238" i="4"/>
  <c r="BM3237" i="4"/>
  <c r="BL3237" i="4"/>
  <c r="BK3237" i="4"/>
  <c r="BJ3237" i="4"/>
  <c r="AH3237" i="4"/>
  <c r="AG3237" i="4"/>
  <c r="AD3237" i="4"/>
  <c r="AB3237" i="4"/>
  <c r="S3237" i="4"/>
  <c r="BM3236" i="4"/>
  <c r="BL3236" i="4"/>
  <c r="BK3236" i="4"/>
  <c r="BJ3236" i="4"/>
  <c r="AH3236" i="4"/>
  <c r="AG3236" i="4"/>
  <c r="AD3236" i="4"/>
  <c r="AB3236" i="4"/>
  <c r="S3236" i="4"/>
  <c r="BM3235" i="4"/>
  <c r="BL3235" i="4"/>
  <c r="BK3235" i="4"/>
  <c r="BJ3235" i="4"/>
  <c r="AH3235" i="4"/>
  <c r="AG3235" i="4"/>
  <c r="AD3235" i="4"/>
  <c r="AB3235" i="4"/>
  <c r="S3235" i="4"/>
  <c r="BM3234" i="4"/>
  <c r="BL3234" i="4"/>
  <c r="BK3234" i="4"/>
  <c r="BJ3234" i="4"/>
  <c r="AH3234" i="4"/>
  <c r="AG3234" i="4"/>
  <c r="AD3234" i="4"/>
  <c r="AB3234" i="4"/>
  <c r="S3234" i="4"/>
  <c r="BM3233" i="4"/>
  <c r="BL3233" i="4"/>
  <c r="BK3233" i="4"/>
  <c r="BJ3233" i="4"/>
  <c r="AH3233" i="4"/>
  <c r="AG3233" i="4"/>
  <c r="AD3233" i="4"/>
  <c r="AB3233" i="4"/>
  <c r="S3233" i="4"/>
  <c r="BM3232" i="4"/>
  <c r="BL3232" i="4"/>
  <c r="BK3232" i="4"/>
  <c r="BJ3232" i="4"/>
  <c r="AT3232" i="4"/>
  <c r="AH3232" i="4"/>
  <c r="AG3232" i="4"/>
  <c r="AD3232" i="4"/>
  <c r="AB3232" i="4"/>
  <c r="S3232" i="4"/>
  <c r="BM3231" i="4"/>
  <c r="BL3231" i="4"/>
  <c r="BK3231" i="4"/>
  <c r="BJ3231" i="4"/>
  <c r="AT3231" i="4"/>
  <c r="AH3231" i="4"/>
  <c r="AG3231" i="4"/>
  <c r="AD3231" i="4"/>
  <c r="AB3231" i="4"/>
  <c r="S3231" i="4"/>
  <c r="BM3230" i="4"/>
  <c r="BL3230" i="4"/>
  <c r="BK3230" i="4"/>
  <c r="BJ3230" i="4"/>
  <c r="AH3230" i="4"/>
  <c r="AG3230" i="4"/>
  <c r="AD3230" i="4"/>
  <c r="AB3230" i="4"/>
  <c r="S3230" i="4"/>
  <c r="BM3229" i="4"/>
  <c r="BL3229" i="4"/>
  <c r="BK3229" i="4"/>
  <c r="BJ3229" i="4"/>
  <c r="AH3229" i="4"/>
  <c r="AG3229" i="4"/>
  <c r="AD3229" i="4"/>
  <c r="AB3229" i="4"/>
  <c r="S3229" i="4"/>
  <c r="BM3228" i="4"/>
  <c r="BL3228" i="4"/>
  <c r="BK3228" i="4"/>
  <c r="BJ3228" i="4"/>
  <c r="AH3228" i="4"/>
  <c r="AG3228" i="4"/>
  <c r="AD3228" i="4"/>
  <c r="AB3228" i="4"/>
  <c r="S3228" i="4"/>
  <c r="BM3227" i="4"/>
  <c r="BL3227" i="4"/>
  <c r="BK3227" i="4"/>
  <c r="BJ3227" i="4"/>
  <c r="AH3227" i="4"/>
  <c r="AG3227" i="4"/>
  <c r="AD3227" i="4"/>
  <c r="AB3227" i="4"/>
  <c r="S3227" i="4"/>
  <c r="BM3226" i="4"/>
  <c r="BL3226" i="4"/>
  <c r="BK3226" i="4"/>
  <c r="BJ3226" i="4"/>
  <c r="AH3226" i="4"/>
  <c r="AG3226" i="4"/>
  <c r="AD3226" i="4"/>
  <c r="AB3226" i="4"/>
  <c r="S3226" i="4"/>
  <c r="BM3225" i="4"/>
  <c r="BL3225" i="4"/>
  <c r="BK3225" i="4"/>
  <c r="BJ3225" i="4"/>
  <c r="AH3225" i="4"/>
  <c r="AG3225" i="4"/>
  <c r="AD3225" i="4"/>
  <c r="AB3225" i="4"/>
  <c r="S3225" i="4"/>
  <c r="BM3224" i="4"/>
  <c r="BL3224" i="4"/>
  <c r="BK3224" i="4"/>
  <c r="BJ3224" i="4"/>
  <c r="AH3224" i="4"/>
  <c r="AG3224" i="4"/>
  <c r="AD3224" i="4"/>
  <c r="AB3224" i="4"/>
  <c r="S3224" i="4"/>
  <c r="BM3223" i="4"/>
  <c r="BL3223" i="4"/>
  <c r="BK3223" i="4"/>
  <c r="BJ3223" i="4"/>
  <c r="AH3223" i="4"/>
  <c r="AG3223" i="4"/>
  <c r="AD3223" i="4"/>
  <c r="AB3223" i="4"/>
  <c r="S3223" i="4"/>
  <c r="BM3222" i="4"/>
  <c r="BL3222" i="4"/>
  <c r="BK3222" i="4"/>
  <c r="BJ3222" i="4"/>
  <c r="AH3222" i="4"/>
  <c r="AG3222" i="4"/>
  <c r="AD3222" i="4"/>
  <c r="AB3222" i="4"/>
  <c r="S3222" i="4"/>
  <c r="BM3221" i="4"/>
  <c r="BL3221" i="4"/>
  <c r="BK3221" i="4"/>
  <c r="BJ3221" i="4"/>
  <c r="AH3221" i="4"/>
  <c r="AG3221" i="4"/>
  <c r="AD3221" i="4"/>
  <c r="AB3221" i="4"/>
  <c r="S3221" i="4"/>
  <c r="BM3220" i="4"/>
  <c r="BL3220" i="4"/>
  <c r="BK3220" i="4"/>
  <c r="BJ3220" i="4"/>
  <c r="AH3220" i="4"/>
  <c r="AG3220" i="4"/>
  <c r="AD3220" i="4"/>
  <c r="AB3220" i="4"/>
  <c r="S3220" i="4"/>
  <c r="BM3219" i="4"/>
  <c r="BL3219" i="4"/>
  <c r="BK3219" i="4"/>
  <c r="BJ3219" i="4"/>
  <c r="AH3219" i="4"/>
  <c r="AG3219" i="4"/>
  <c r="AD3219" i="4"/>
  <c r="AB3219" i="4"/>
  <c r="S3219" i="4"/>
  <c r="BM3218" i="4"/>
  <c r="BL3218" i="4"/>
  <c r="BK3218" i="4"/>
  <c r="BJ3218" i="4"/>
  <c r="AH3218" i="4"/>
  <c r="AG3218" i="4"/>
  <c r="AD3218" i="4"/>
  <c r="AB3218" i="4"/>
  <c r="S3218" i="4"/>
  <c r="BM3217" i="4"/>
  <c r="BL3217" i="4"/>
  <c r="BK3217" i="4"/>
  <c r="BJ3217" i="4"/>
  <c r="AH3217" i="4"/>
  <c r="AG3217" i="4"/>
  <c r="AD3217" i="4"/>
  <c r="AB3217" i="4"/>
  <c r="S3217" i="4"/>
  <c r="BM3216" i="4"/>
  <c r="BL3216" i="4"/>
  <c r="BK3216" i="4"/>
  <c r="BJ3216" i="4"/>
  <c r="AH3216" i="4"/>
  <c r="AG3216" i="4"/>
  <c r="AD3216" i="4"/>
  <c r="AB3216" i="4"/>
  <c r="S3216" i="4"/>
  <c r="BM3215" i="4"/>
  <c r="BL3215" i="4"/>
  <c r="BK3215" i="4"/>
  <c r="BJ3215" i="4"/>
  <c r="AH3215" i="4"/>
  <c r="AG3215" i="4"/>
  <c r="AD3215" i="4"/>
  <c r="AB3215" i="4"/>
  <c r="S3215" i="4"/>
  <c r="BM3214" i="4"/>
  <c r="BL3214" i="4"/>
  <c r="BK3214" i="4"/>
  <c r="BJ3214" i="4"/>
  <c r="AH3214" i="4"/>
  <c r="AG3214" i="4"/>
  <c r="AD3214" i="4"/>
  <c r="AB3214" i="4"/>
  <c r="S3214" i="4"/>
  <c r="BM3213" i="4"/>
  <c r="BL3213" i="4"/>
  <c r="BK3213" i="4"/>
  <c r="BJ3213" i="4"/>
  <c r="AH3213" i="4"/>
  <c r="AG3213" i="4"/>
  <c r="AD3213" i="4"/>
  <c r="AB3213" i="4"/>
  <c r="S3213" i="4"/>
  <c r="BM3212" i="4"/>
  <c r="BL3212" i="4"/>
  <c r="BK3212" i="4"/>
  <c r="BJ3212" i="4"/>
  <c r="AH3212" i="4"/>
  <c r="AG3212" i="4"/>
  <c r="AD3212" i="4"/>
  <c r="AB3212" i="4"/>
  <c r="S3212" i="4"/>
  <c r="BM3211" i="4"/>
  <c r="BL3211" i="4"/>
  <c r="BK3211" i="4"/>
  <c r="BJ3211" i="4"/>
  <c r="AH3211" i="4"/>
  <c r="AG3211" i="4"/>
  <c r="AD3211" i="4"/>
  <c r="AB3211" i="4"/>
  <c r="S3211" i="4"/>
  <c r="BM3210" i="4"/>
  <c r="BL3210" i="4"/>
  <c r="BK3210" i="4"/>
  <c r="BJ3210" i="4"/>
  <c r="AH3210" i="4"/>
  <c r="AG3210" i="4"/>
  <c r="AD3210" i="4"/>
  <c r="AB3210" i="4"/>
  <c r="S3210" i="4"/>
  <c r="BM3209" i="4"/>
  <c r="BL3209" i="4"/>
  <c r="BK3209" i="4"/>
  <c r="BJ3209" i="4"/>
  <c r="AH3209" i="4"/>
  <c r="AG3209" i="4"/>
  <c r="AD3209" i="4"/>
  <c r="AB3209" i="4"/>
  <c r="S3209" i="4"/>
  <c r="BM3208" i="4"/>
  <c r="BL3208" i="4"/>
  <c r="BK3208" i="4"/>
  <c r="BJ3208" i="4"/>
  <c r="AH3208" i="4"/>
  <c r="AG3208" i="4"/>
  <c r="AD3208" i="4"/>
  <c r="AB3208" i="4"/>
  <c r="S3208" i="4"/>
  <c r="BM3207" i="4"/>
  <c r="BL3207" i="4"/>
  <c r="BK3207" i="4"/>
  <c r="BJ3207" i="4"/>
  <c r="AH3207" i="4"/>
  <c r="AG3207" i="4"/>
  <c r="AD3207" i="4"/>
  <c r="AB3207" i="4"/>
  <c r="S3207" i="4"/>
  <c r="BM3206" i="4"/>
  <c r="BL3206" i="4"/>
  <c r="BK3206" i="4"/>
  <c r="BJ3206" i="4"/>
  <c r="AH3206" i="4"/>
  <c r="AG3206" i="4"/>
  <c r="AD3206" i="4"/>
  <c r="AB3206" i="4"/>
  <c r="S3206" i="4"/>
  <c r="BM3205" i="4"/>
  <c r="BL3205" i="4"/>
  <c r="BK3205" i="4"/>
  <c r="BJ3205" i="4"/>
  <c r="AH3205" i="4"/>
  <c r="AG3205" i="4"/>
  <c r="AD3205" i="4"/>
  <c r="AB3205" i="4"/>
  <c r="S3205" i="4"/>
  <c r="BM3204" i="4"/>
  <c r="BL3204" i="4"/>
  <c r="BK3204" i="4"/>
  <c r="BJ3204" i="4"/>
  <c r="AH3204" i="4"/>
  <c r="AG3204" i="4"/>
  <c r="AD3204" i="4"/>
  <c r="AB3204" i="4"/>
  <c r="S3204" i="4"/>
  <c r="BM3203" i="4"/>
  <c r="BL3203" i="4"/>
  <c r="BK3203" i="4"/>
  <c r="BJ3203" i="4"/>
  <c r="AH3203" i="4"/>
  <c r="AG3203" i="4"/>
  <c r="AD3203" i="4"/>
  <c r="AB3203" i="4"/>
  <c r="S3203" i="4"/>
  <c r="BM3202" i="4"/>
  <c r="BL3202" i="4"/>
  <c r="BK3202" i="4"/>
  <c r="BJ3202" i="4"/>
  <c r="AH3202" i="4"/>
  <c r="AG3202" i="4"/>
  <c r="AD3202" i="4"/>
  <c r="AB3202" i="4"/>
  <c r="S3202" i="4"/>
  <c r="BM3201" i="4"/>
  <c r="BL3201" i="4"/>
  <c r="BK3201" i="4"/>
  <c r="BJ3201" i="4"/>
  <c r="AH3201" i="4"/>
  <c r="AG3201" i="4"/>
  <c r="AD3201" i="4"/>
  <c r="AB3201" i="4"/>
  <c r="S3201" i="4"/>
  <c r="BM3200" i="4"/>
  <c r="BL3200" i="4"/>
  <c r="BK3200" i="4"/>
  <c r="BJ3200" i="4"/>
  <c r="AH3200" i="4"/>
  <c r="AG3200" i="4"/>
  <c r="AD3200" i="4"/>
  <c r="AB3200" i="4"/>
  <c r="S3200" i="4"/>
  <c r="BM3199" i="4"/>
  <c r="BL3199" i="4"/>
  <c r="BK3199" i="4"/>
  <c r="BJ3199" i="4"/>
  <c r="AH3199" i="4"/>
  <c r="AG3199" i="4"/>
  <c r="AD3199" i="4"/>
  <c r="AB3199" i="4"/>
  <c r="S3199" i="4"/>
  <c r="BM3198" i="4"/>
  <c r="BL3198" i="4"/>
  <c r="BK3198" i="4"/>
  <c r="BJ3198" i="4"/>
  <c r="AH3198" i="4"/>
  <c r="AG3198" i="4"/>
  <c r="AD3198" i="4"/>
  <c r="AB3198" i="4"/>
  <c r="S3198" i="4"/>
  <c r="BM3197" i="4"/>
  <c r="BL3197" i="4"/>
  <c r="BK3197" i="4"/>
  <c r="BJ3197" i="4"/>
  <c r="AH3197" i="4"/>
  <c r="AG3197" i="4"/>
  <c r="AD3197" i="4"/>
  <c r="AB3197" i="4"/>
  <c r="S3197" i="4"/>
  <c r="BM3196" i="4"/>
  <c r="BL3196" i="4"/>
  <c r="BK3196" i="4"/>
  <c r="BJ3196" i="4"/>
  <c r="AH3196" i="4"/>
  <c r="AG3196" i="4"/>
  <c r="AD3196" i="4"/>
  <c r="AB3196" i="4"/>
  <c r="S3196" i="4"/>
  <c r="BM3195" i="4"/>
  <c r="BL3195" i="4"/>
  <c r="BK3195" i="4"/>
  <c r="BJ3195" i="4"/>
  <c r="AH3195" i="4"/>
  <c r="AG3195" i="4"/>
  <c r="AD3195" i="4"/>
  <c r="AB3195" i="4"/>
  <c r="S3195" i="4"/>
  <c r="BM3194" i="4"/>
  <c r="BL3194" i="4"/>
  <c r="BK3194" i="4"/>
  <c r="BJ3194" i="4"/>
  <c r="AH3194" i="4"/>
  <c r="AG3194" i="4"/>
  <c r="AD3194" i="4"/>
  <c r="AB3194" i="4"/>
  <c r="S3194" i="4"/>
  <c r="BM3193" i="4"/>
  <c r="BL3193" i="4"/>
  <c r="BK3193" i="4"/>
  <c r="BJ3193" i="4"/>
  <c r="AH3193" i="4"/>
  <c r="AG3193" i="4"/>
  <c r="AD3193" i="4"/>
  <c r="AB3193" i="4"/>
  <c r="S3193" i="4"/>
  <c r="BM3192" i="4"/>
  <c r="BL3192" i="4"/>
  <c r="BK3192" i="4"/>
  <c r="BJ3192" i="4"/>
  <c r="AH3192" i="4"/>
  <c r="AG3192" i="4"/>
  <c r="AD3192" i="4"/>
  <c r="AB3192" i="4"/>
  <c r="S3192" i="4"/>
  <c r="BM3191" i="4"/>
  <c r="BL3191" i="4"/>
  <c r="BK3191" i="4"/>
  <c r="BJ3191" i="4"/>
  <c r="AH3191" i="4"/>
  <c r="AG3191" i="4"/>
  <c r="AD3191" i="4"/>
  <c r="AB3191" i="4"/>
  <c r="S3191" i="4"/>
  <c r="BM3190" i="4"/>
  <c r="BL3190" i="4"/>
  <c r="BK3190" i="4"/>
  <c r="BJ3190" i="4"/>
  <c r="AH3190" i="4"/>
  <c r="AG3190" i="4"/>
  <c r="AD3190" i="4"/>
  <c r="AB3190" i="4"/>
  <c r="S3190" i="4"/>
  <c r="BM3189" i="4"/>
  <c r="BL3189" i="4"/>
  <c r="BK3189" i="4"/>
  <c r="BJ3189" i="4"/>
  <c r="AH3189" i="4"/>
  <c r="AG3189" i="4"/>
  <c r="AD3189" i="4"/>
  <c r="AB3189" i="4"/>
  <c r="S3189" i="4"/>
  <c r="BM3188" i="4"/>
  <c r="BL3188" i="4"/>
  <c r="BK3188" i="4"/>
  <c r="BJ3188" i="4"/>
  <c r="AH3188" i="4"/>
  <c r="AG3188" i="4"/>
  <c r="AD3188" i="4"/>
  <c r="AB3188" i="4"/>
  <c r="S3188" i="4"/>
  <c r="BM3187" i="4"/>
  <c r="BL3187" i="4"/>
  <c r="BK3187" i="4"/>
  <c r="BJ3187" i="4"/>
  <c r="AH3187" i="4"/>
  <c r="AG3187" i="4"/>
  <c r="AD3187" i="4"/>
  <c r="AB3187" i="4"/>
  <c r="S3187" i="4"/>
  <c r="BM3186" i="4"/>
  <c r="BL3186" i="4"/>
  <c r="BK3186" i="4"/>
  <c r="BJ3186" i="4"/>
  <c r="AH3186" i="4"/>
  <c r="AG3186" i="4"/>
  <c r="AD3186" i="4"/>
  <c r="AB3186" i="4"/>
  <c r="S3186" i="4"/>
  <c r="BM3185" i="4"/>
  <c r="BL3185" i="4"/>
  <c r="BK3185" i="4"/>
  <c r="BJ3185" i="4"/>
  <c r="AH3185" i="4"/>
  <c r="AG3185" i="4"/>
  <c r="AD3185" i="4"/>
  <c r="AB3185" i="4"/>
  <c r="S3185" i="4"/>
  <c r="BM3184" i="4"/>
  <c r="BL3184" i="4"/>
  <c r="BK3184" i="4"/>
  <c r="BJ3184" i="4"/>
  <c r="AH3184" i="4"/>
  <c r="AG3184" i="4"/>
  <c r="AD3184" i="4"/>
  <c r="AB3184" i="4"/>
  <c r="S3184" i="4"/>
  <c r="BM3183" i="4"/>
  <c r="BL3183" i="4"/>
  <c r="BK3183" i="4"/>
  <c r="BJ3183" i="4"/>
  <c r="AH3183" i="4"/>
  <c r="AG3183" i="4"/>
  <c r="AD3183" i="4"/>
  <c r="AB3183" i="4"/>
  <c r="S3183" i="4"/>
  <c r="BM3182" i="4"/>
  <c r="BL3182" i="4"/>
  <c r="BK3182" i="4"/>
  <c r="BJ3182" i="4"/>
  <c r="AH3182" i="4"/>
  <c r="AG3182" i="4"/>
  <c r="AD3182" i="4"/>
  <c r="AB3182" i="4"/>
  <c r="S3182" i="4"/>
  <c r="BM3181" i="4"/>
  <c r="BL3181" i="4"/>
  <c r="BK3181" i="4"/>
  <c r="BJ3181" i="4"/>
  <c r="AH3181" i="4"/>
  <c r="AG3181" i="4"/>
  <c r="AD3181" i="4"/>
  <c r="AB3181" i="4"/>
  <c r="S3181" i="4"/>
  <c r="BM3180" i="4"/>
  <c r="BL3180" i="4"/>
  <c r="BK3180" i="4"/>
  <c r="BJ3180" i="4"/>
  <c r="AH3180" i="4"/>
  <c r="AG3180" i="4"/>
  <c r="AD3180" i="4"/>
  <c r="AB3180" i="4"/>
  <c r="S3180" i="4"/>
  <c r="BM3179" i="4"/>
  <c r="BL3179" i="4"/>
  <c r="BK3179" i="4"/>
  <c r="BJ3179" i="4"/>
  <c r="AH3179" i="4"/>
  <c r="AG3179" i="4"/>
  <c r="AD3179" i="4"/>
  <c r="AB3179" i="4"/>
  <c r="S3179" i="4"/>
  <c r="BM3178" i="4"/>
  <c r="BL3178" i="4"/>
  <c r="BK3178" i="4"/>
  <c r="BJ3178" i="4"/>
  <c r="AH3178" i="4"/>
  <c r="AG3178" i="4"/>
  <c r="AD3178" i="4"/>
  <c r="AB3178" i="4"/>
  <c r="S3178" i="4"/>
  <c r="BM3177" i="4"/>
  <c r="BL3177" i="4"/>
  <c r="BK3177" i="4"/>
  <c r="BJ3177" i="4"/>
  <c r="AH3177" i="4"/>
  <c r="AG3177" i="4"/>
  <c r="AD3177" i="4"/>
  <c r="AB3177" i="4"/>
  <c r="S3177" i="4"/>
  <c r="BM3176" i="4"/>
  <c r="BL3176" i="4"/>
  <c r="BK3176" i="4"/>
  <c r="BJ3176" i="4"/>
  <c r="AH3176" i="4"/>
  <c r="AG3176" i="4"/>
  <c r="AD3176" i="4"/>
  <c r="AB3176" i="4"/>
  <c r="S3176" i="4"/>
  <c r="BM3175" i="4"/>
  <c r="BL3175" i="4"/>
  <c r="BK3175" i="4"/>
  <c r="BJ3175" i="4"/>
  <c r="AH3175" i="4"/>
  <c r="AG3175" i="4"/>
  <c r="AD3175" i="4"/>
  <c r="AB3175" i="4"/>
  <c r="S3175" i="4"/>
  <c r="BM3174" i="4"/>
  <c r="BL3174" i="4"/>
  <c r="BK3174" i="4"/>
  <c r="BJ3174" i="4"/>
  <c r="AH3174" i="4"/>
  <c r="AG3174" i="4"/>
  <c r="AD3174" i="4"/>
  <c r="AB3174" i="4"/>
  <c r="S3174" i="4"/>
  <c r="BM3173" i="4"/>
  <c r="BL3173" i="4"/>
  <c r="BK3173" i="4"/>
  <c r="BJ3173" i="4"/>
  <c r="AH3173" i="4"/>
  <c r="AG3173" i="4"/>
  <c r="AD3173" i="4"/>
  <c r="AB3173" i="4"/>
  <c r="S3173" i="4"/>
  <c r="BM3172" i="4"/>
  <c r="BL3172" i="4"/>
  <c r="BK3172" i="4"/>
  <c r="BJ3172" i="4"/>
  <c r="AH3172" i="4"/>
  <c r="AG3172" i="4"/>
  <c r="AD3172" i="4"/>
  <c r="AB3172" i="4"/>
  <c r="S3172" i="4"/>
  <c r="BM3171" i="4"/>
  <c r="BL3171" i="4"/>
  <c r="BK3171" i="4"/>
  <c r="BJ3171" i="4"/>
  <c r="AH3171" i="4"/>
  <c r="AG3171" i="4"/>
  <c r="AD3171" i="4"/>
  <c r="AB3171" i="4"/>
  <c r="S3171" i="4"/>
  <c r="BM3170" i="4"/>
  <c r="BL3170" i="4"/>
  <c r="BK3170" i="4"/>
  <c r="BJ3170" i="4"/>
  <c r="AH3170" i="4"/>
  <c r="AG3170" i="4"/>
  <c r="AD3170" i="4"/>
  <c r="AB3170" i="4"/>
  <c r="S3170" i="4"/>
  <c r="BM3169" i="4"/>
  <c r="BL3169" i="4"/>
  <c r="BK3169" i="4"/>
  <c r="BJ3169" i="4"/>
  <c r="AH3169" i="4"/>
  <c r="AG3169" i="4"/>
  <c r="AD3169" i="4"/>
  <c r="AB3169" i="4"/>
  <c r="S3169" i="4"/>
  <c r="BM3168" i="4"/>
  <c r="BL3168" i="4"/>
  <c r="BK3168" i="4"/>
  <c r="BJ3168" i="4"/>
  <c r="AH3168" i="4"/>
  <c r="AG3168" i="4"/>
  <c r="AD3168" i="4"/>
  <c r="AB3168" i="4"/>
  <c r="S3168" i="4"/>
  <c r="BM3167" i="4"/>
  <c r="BL3167" i="4"/>
  <c r="BK3167" i="4"/>
  <c r="BJ3167" i="4"/>
  <c r="AH3167" i="4"/>
  <c r="AG3167" i="4"/>
  <c r="AD3167" i="4"/>
  <c r="AB3167" i="4"/>
  <c r="S3167" i="4"/>
  <c r="BM3166" i="4"/>
  <c r="BL3166" i="4"/>
  <c r="BK3166" i="4"/>
  <c r="BJ3166" i="4"/>
  <c r="AG3166" i="4"/>
  <c r="AD3166" i="4"/>
  <c r="AH3166" i="4"/>
  <c r="AB3166" i="4"/>
  <c r="S3166" i="4"/>
  <c r="BM3165" i="4"/>
  <c r="BL3165" i="4"/>
  <c r="BK3165" i="4"/>
  <c r="BJ3165" i="4"/>
  <c r="AG3165" i="4"/>
  <c r="AD3165" i="4"/>
  <c r="AH3165" i="4"/>
  <c r="AB3165" i="4"/>
  <c r="S3165" i="4"/>
  <c r="BM3164" i="4"/>
  <c r="BL3164" i="4"/>
  <c r="BK3164" i="4"/>
  <c r="BJ3164" i="4"/>
  <c r="AD3164" i="4"/>
  <c r="AH3164" i="4"/>
  <c r="AG3164" i="4"/>
  <c r="AB3164" i="4"/>
  <c r="S3164" i="4"/>
  <c r="BM3163" i="4"/>
  <c r="BL3163" i="4"/>
  <c r="BK3163" i="4"/>
  <c r="BJ3163" i="4"/>
  <c r="AH3163" i="4"/>
  <c r="AG3163" i="4"/>
  <c r="AD3163" i="4"/>
  <c r="AB3163" i="4"/>
  <c r="S3163" i="4"/>
  <c r="BM3162" i="4"/>
  <c r="BL3162" i="4"/>
  <c r="BK3162" i="4"/>
  <c r="BJ3162" i="4"/>
  <c r="AH3162" i="4"/>
  <c r="AG3162" i="4"/>
  <c r="AD3162" i="4"/>
  <c r="AB3162" i="4"/>
  <c r="S3162" i="4"/>
  <c r="BM3161" i="4"/>
  <c r="BL3161" i="4"/>
  <c r="BK3161" i="4"/>
  <c r="BJ3161" i="4"/>
  <c r="AH3161" i="4"/>
  <c r="AG3161" i="4"/>
  <c r="AD3161" i="4"/>
  <c r="AB3161" i="4"/>
  <c r="S3161" i="4"/>
  <c r="BM3160" i="4"/>
  <c r="BL3160" i="4"/>
  <c r="BK3160" i="4"/>
  <c r="BJ3160" i="4"/>
  <c r="AH3160" i="4"/>
  <c r="AG3160" i="4"/>
  <c r="AD3160" i="4"/>
  <c r="AB3160" i="4"/>
  <c r="S3160" i="4"/>
  <c r="BM3159" i="4"/>
  <c r="BL3159" i="4"/>
  <c r="BK3159" i="4"/>
  <c r="BJ3159" i="4"/>
  <c r="AH3159" i="4"/>
  <c r="AG3159" i="4"/>
  <c r="AD3159" i="4"/>
  <c r="AB3159" i="4"/>
  <c r="S3159" i="4"/>
  <c r="BM3158" i="4"/>
  <c r="BL3158" i="4"/>
  <c r="BK3158" i="4"/>
  <c r="BJ3158" i="4"/>
  <c r="AH3158" i="4"/>
  <c r="AG3158" i="4"/>
  <c r="AD3158" i="4"/>
  <c r="AB3158" i="4"/>
  <c r="S3158" i="4"/>
  <c r="BM3157" i="4"/>
  <c r="BL3157" i="4"/>
  <c r="BK3157" i="4"/>
  <c r="BJ3157" i="4"/>
  <c r="AH3157" i="4"/>
  <c r="AG3157" i="4"/>
  <c r="AD3157" i="4"/>
  <c r="AB3157" i="4"/>
  <c r="S3157" i="4"/>
  <c r="BM3156" i="4"/>
  <c r="BL3156" i="4"/>
  <c r="BK3156" i="4"/>
  <c r="BJ3156" i="4"/>
  <c r="AH3156" i="4"/>
  <c r="AG3156" i="4"/>
  <c r="AD3156" i="4"/>
  <c r="AB3156" i="4"/>
  <c r="S3156" i="4"/>
  <c r="BM3155" i="4"/>
  <c r="BL3155" i="4"/>
  <c r="BK3155" i="4"/>
  <c r="BJ3155" i="4"/>
  <c r="AH3155" i="4"/>
  <c r="AG3155" i="4"/>
  <c r="AD3155" i="4"/>
  <c r="AB3155" i="4"/>
  <c r="S3155" i="4"/>
  <c r="BM3154" i="4"/>
  <c r="BL3154" i="4"/>
  <c r="BK3154" i="4"/>
  <c r="BJ3154" i="4"/>
  <c r="AH3154" i="4"/>
  <c r="AG3154" i="4"/>
  <c r="AD3154" i="4"/>
  <c r="AB3154" i="4"/>
  <c r="S3154" i="4"/>
  <c r="BM3153" i="4"/>
  <c r="BL3153" i="4"/>
  <c r="BK3153" i="4"/>
  <c r="BJ3153" i="4"/>
  <c r="AH3153" i="4"/>
  <c r="AG3153" i="4"/>
  <c r="AD3153" i="4"/>
  <c r="AB3153" i="4"/>
  <c r="S3153" i="4"/>
  <c r="BM3152" i="4"/>
  <c r="BL3152" i="4"/>
  <c r="BK3152" i="4"/>
  <c r="BJ3152" i="4"/>
  <c r="AH3152" i="4"/>
  <c r="AG3152" i="4"/>
  <c r="AD3152" i="4"/>
  <c r="AB3152" i="4"/>
  <c r="S3152" i="4"/>
  <c r="BM3151" i="4"/>
  <c r="BL3151" i="4"/>
  <c r="BK3151" i="4"/>
  <c r="BJ3151" i="4"/>
  <c r="AH3151" i="4"/>
  <c r="AG3151" i="4"/>
  <c r="AD3151" i="4"/>
  <c r="AB3151" i="4"/>
  <c r="S3151" i="4"/>
  <c r="BM3150" i="4"/>
  <c r="BL3150" i="4"/>
  <c r="BK3150" i="4"/>
  <c r="BJ3150" i="4"/>
  <c r="AH3150" i="4"/>
  <c r="AG3150" i="4"/>
  <c r="AD3150" i="4"/>
  <c r="AB3150" i="4"/>
  <c r="S3150" i="4"/>
  <c r="BM3149" i="4"/>
  <c r="BL3149" i="4"/>
  <c r="BK3149" i="4"/>
  <c r="BJ3149" i="4"/>
  <c r="AH3149" i="4"/>
  <c r="AG3149" i="4"/>
  <c r="AD3149" i="4"/>
  <c r="AB3149" i="4"/>
  <c r="S3149" i="4"/>
  <c r="BM3148" i="4"/>
  <c r="BL3148" i="4"/>
  <c r="BK3148" i="4"/>
  <c r="BJ3148" i="4"/>
  <c r="AH3148" i="4"/>
  <c r="AG3148" i="4"/>
  <c r="AD3148" i="4"/>
  <c r="AB3148" i="4"/>
  <c r="S3148" i="4"/>
  <c r="BM3147" i="4"/>
  <c r="BL3147" i="4"/>
  <c r="BK3147" i="4"/>
  <c r="BJ3147" i="4"/>
  <c r="AH3147" i="4"/>
  <c r="AG3147" i="4"/>
  <c r="AD3147" i="4"/>
  <c r="AB3147" i="4"/>
  <c r="S3147" i="4"/>
  <c r="BM3146" i="4"/>
  <c r="BL3146" i="4"/>
  <c r="BK3146" i="4"/>
  <c r="BJ3146" i="4"/>
  <c r="AH3146" i="4"/>
  <c r="AG3146" i="4"/>
  <c r="AD3146" i="4"/>
  <c r="AB3146" i="4"/>
  <c r="S3146" i="4"/>
  <c r="BM3145" i="4"/>
  <c r="BL3145" i="4"/>
  <c r="BK3145" i="4"/>
  <c r="BJ3145" i="4"/>
  <c r="AH3145" i="4"/>
  <c r="AG3145" i="4"/>
  <c r="AD3145" i="4"/>
  <c r="AB3145" i="4"/>
  <c r="S3145" i="4"/>
  <c r="BM3144" i="4"/>
  <c r="BL3144" i="4"/>
  <c r="BK3144" i="4"/>
  <c r="BJ3144" i="4"/>
  <c r="AH3144" i="4"/>
  <c r="AG3144" i="4"/>
  <c r="AD3144" i="4"/>
  <c r="AB3144" i="4"/>
  <c r="S3144" i="4"/>
  <c r="BM3143" i="4"/>
  <c r="BL3143" i="4"/>
  <c r="BK3143" i="4"/>
  <c r="BJ3143" i="4"/>
  <c r="AH3143" i="4"/>
  <c r="AG3143" i="4"/>
  <c r="AD3143" i="4"/>
  <c r="AB3143" i="4"/>
  <c r="S3143" i="4"/>
  <c r="BM3142" i="4"/>
  <c r="BL3142" i="4"/>
  <c r="BK3142" i="4"/>
  <c r="BJ3142" i="4"/>
  <c r="AH3142" i="4"/>
  <c r="AG3142" i="4"/>
  <c r="AD3142" i="4"/>
  <c r="AB3142" i="4"/>
  <c r="S3142" i="4"/>
  <c r="BM3141" i="4"/>
  <c r="BL3141" i="4"/>
  <c r="BK3141" i="4"/>
  <c r="BJ3141" i="4"/>
  <c r="AH3141" i="4"/>
  <c r="AG3141" i="4"/>
  <c r="AD3141" i="4"/>
  <c r="AB3141" i="4"/>
  <c r="S3141" i="4"/>
  <c r="BM3140" i="4"/>
  <c r="BL3140" i="4"/>
  <c r="BK3140" i="4"/>
  <c r="BJ3140" i="4"/>
  <c r="AH3140" i="4"/>
  <c r="AG3140" i="4"/>
  <c r="AD3140" i="4"/>
  <c r="AB3140" i="4"/>
  <c r="S3140" i="4"/>
  <c r="BM3139" i="4"/>
  <c r="BL3139" i="4"/>
  <c r="BK3139" i="4"/>
  <c r="BJ3139" i="4"/>
  <c r="AH3139" i="4"/>
  <c r="AG3139" i="4"/>
  <c r="AD3139" i="4"/>
  <c r="AB3139" i="4"/>
  <c r="S3139" i="4"/>
  <c r="BM3138" i="4"/>
  <c r="BL3138" i="4"/>
  <c r="BK3138" i="4"/>
  <c r="BJ3138" i="4"/>
  <c r="AH3138" i="4"/>
  <c r="AG3138" i="4"/>
  <c r="AD3138" i="4"/>
  <c r="AB3138" i="4"/>
  <c r="S3138" i="4"/>
  <c r="BM3137" i="4"/>
  <c r="BL3137" i="4"/>
  <c r="BK3137" i="4"/>
  <c r="BJ3137" i="4"/>
  <c r="AH3137" i="4"/>
  <c r="AG3137" i="4"/>
  <c r="AD3137" i="4"/>
  <c r="AB3137" i="4"/>
  <c r="S3137" i="4"/>
  <c r="BM3136" i="4"/>
  <c r="BL3136" i="4"/>
  <c r="BK3136" i="4"/>
  <c r="BJ3136" i="4"/>
  <c r="AH3136" i="4"/>
  <c r="AG3136" i="4"/>
  <c r="AD3136" i="4"/>
  <c r="AB3136" i="4"/>
  <c r="S3136" i="4"/>
  <c r="BM3135" i="4"/>
  <c r="BL3135" i="4"/>
  <c r="BK3135" i="4"/>
  <c r="BJ3135" i="4"/>
  <c r="AH3135" i="4"/>
  <c r="AG3135" i="4"/>
  <c r="AD3135" i="4"/>
  <c r="AB3135" i="4"/>
  <c r="S3135" i="4"/>
  <c r="BM3134" i="4"/>
  <c r="BL3134" i="4"/>
  <c r="BK3134" i="4"/>
  <c r="BJ3134" i="4"/>
  <c r="AH3134" i="4"/>
  <c r="AG3134" i="4"/>
  <c r="AD3134" i="4"/>
  <c r="AB3134" i="4"/>
  <c r="S3134" i="4"/>
  <c r="BM3133" i="4"/>
  <c r="BL3133" i="4"/>
  <c r="BK3133" i="4"/>
  <c r="BJ3133" i="4"/>
  <c r="AH3133" i="4"/>
  <c r="AG3133" i="4"/>
  <c r="AD3133" i="4"/>
  <c r="AB3133" i="4"/>
  <c r="S3133" i="4"/>
  <c r="BM3132" i="4"/>
  <c r="BL3132" i="4"/>
  <c r="BK3132" i="4"/>
  <c r="BJ3132" i="4"/>
  <c r="AH3132" i="4"/>
  <c r="AG3132" i="4"/>
  <c r="AD3132" i="4"/>
  <c r="AB3132" i="4"/>
  <c r="S3132" i="4"/>
  <c r="BM3131" i="4"/>
  <c r="BL3131" i="4"/>
  <c r="BK3131" i="4"/>
  <c r="BJ3131" i="4"/>
  <c r="AH3131" i="4"/>
  <c r="AG3131" i="4"/>
  <c r="AD3131" i="4"/>
  <c r="AB3131" i="4"/>
  <c r="S3131" i="4"/>
  <c r="BM3130" i="4"/>
  <c r="BL3130" i="4"/>
  <c r="BK3130" i="4"/>
  <c r="BJ3130" i="4"/>
  <c r="AH3130" i="4"/>
  <c r="AG3130" i="4"/>
  <c r="AD3130" i="4"/>
  <c r="AB3130" i="4"/>
  <c r="S3130" i="4"/>
  <c r="BM3129" i="4"/>
  <c r="BL3129" i="4"/>
  <c r="BK3129" i="4"/>
  <c r="BJ3129" i="4"/>
  <c r="AH3129" i="4"/>
  <c r="AG3129" i="4"/>
  <c r="AD3129" i="4"/>
  <c r="AB3129" i="4"/>
  <c r="S3129" i="4"/>
  <c r="BM3128" i="4"/>
  <c r="BL3128" i="4"/>
  <c r="BK3128" i="4"/>
  <c r="BJ3128" i="4"/>
  <c r="AH3128" i="4"/>
  <c r="AG3128" i="4"/>
  <c r="AD3128" i="4"/>
  <c r="AB3128" i="4"/>
  <c r="S3128" i="4"/>
  <c r="BM3127" i="4"/>
  <c r="BL3127" i="4"/>
  <c r="BK3127" i="4"/>
  <c r="BJ3127" i="4"/>
  <c r="AH3127" i="4"/>
  <c r="AG3127" i="4"/>
  <c r="AD3127" i="4"/>
  <c r="AB3127" i="4"/>
  <c r="S3127" i="4"/>
  <c r="BM3126" i="4"/>
  <c r="BL3126" i="4"/>
  <c r="BK3126" i="4"/>
  <c r="BJ3126" i="4"/>
  <c r="AH3126" i="4"/>
  <c r="AG3126" i="4"/>
  <c r="AD3126" i="4"/>
  <c r="AB3126" i="4"/>
  <c r="S3126" i="4"/>
  <c r="BM3125" i="4"/>
  <c r="BL3125" i="4"/>
  <c r="BK3125" i="4"/>
  <c r="BJ3125" i="4"/>
  <c r="AH3125" i="4"/>
  <c r="AG3125" i="4"/>
  <c r="AD3125" i="4"/>
  <c r="AB3125" i="4"/>
  <c r="S3125" i="4"/>
  <c r="BM3124" i="4"/>
  <c r="BL3124" i="4"/>
  <c r="BK3124" i="4"/>
  <c r="BJ3124" i="4"/>
  <c r="AH3124" i="4"/>
  <c r="AG3124" i="4"/>
  <c r="AD3124" i="4"/>
  <c r="AB3124" i="4"/>
  <c r="S3124" i="4"/>
  <c r="BM3123" i="4"/>
  <c r="BL3123" i="4"/>
  <c r="BK3123" i="4"/>
  <c r="BJ3123" i="4"/>
  <c r="AH3123" i="4"/>
  <c r="AG3123" i="4"/>
  <c r="AD3123" i="4"/>
  <c r="AB3123" i="4"/>
  <c r="S3123" i="4"/>
  <c r="BM3122" i="4"/>
  <c r="BL3122" i="4"/>
  <c r="BK3122" i="4"/>
  <c r="BJ3122" i="4"/>
  <c r="AH3122" i="4"/>
  <c r="AG3122" i="4"/>
  <c r="AD3122" i="4"/>
  <c r="AB3122" i="4"/>
  <c r="S3122" i="4"/>
  <c r="BM3121" i="4"/>
  <c r="BL3121" i="4"/>
  <c r="BK3121" i="4"/>
  <c r="BJ3121" i="4"/>
  <c r="AH3121" i="4"/>
  <c r="AG3121" i="4"/>
  <c r="AD3121" i="4"/>
  <c r="AB3121" i="4"/>
  <c r="S3121" i="4"/>
  <c r="BM3120" i="4"/>
  <c r="BL3120" i="4"/>
  <c r="BK3120" i="4"/>
  <c r="BJ3120" i="4"/>
  <c r="AH3120" i="4"/>
  <c r="AG3120" i="4"/>
  <c r="AD3120" i="4"/>
  <c r="AB3120" i="4"/>
  <c r="S3120" i="4"/>
  <c r="BM3119" i="4"/>
  <c r="BL3119" i="4"/>
  <c r="BK3119" i="4"/>
  <c r="BJ3119" i="4"/>
  <c r="AH3119" i="4"/>
  <c r="AG3119" i="4"/>
  <c r="AD3119" i="4"/>
  <c r="AB3119" i="4"/>
  <c r="S3119" i="4"/>
  <c r="BM3118" i="4"/>
  <c r="BL3118" i="4"/>
  <c r="BK3118" i="4"/>
  <c r="BJ3118" i="4"/>
  <c r="AH3118" i="4"/>
  <c r="AG3118" i="4"/>
  <c r="AD3118" i="4"/>
  <c r="AB3118" i="4"/>
  <c r="S3118" i="4"/>
  <c r="BM3117" i="4"/>
  <c r="BL3117" i="4"/>
  <c r="BK3117" i="4"/>
  <c r="BJ3117" i="4"/>
  <c r="AH3117" i="4"/>
  <c r="AG3117" i="4"/>
  <c r="AD3117" i="4"/>
  <c r="AB3117" i="4"/>
  <c r="S3117" i="4"/>
  <c r="BM3116" i="4"/>
  <c r="BL3116" i="4"/>
  <c r="BK3116" i="4"/>
  <c r="BJ3116" i="4"/>
  <c r="AH3116" i="4"/>
  <c r="AG3116" i="4"/>
  <c r="AD3116" i="4"/>
  <c r="AB3116" i="4"/>
  <c r="S3116" i="4"/>
  <c r="BM3115" i="4"/>
  <c r="BL3115" i="4"/>
  <c r="BK3115" i="4"/>
  <c r="BJ3115" i="4"/>
  <c r="AH3115" i="4"/>
  <c r="AG3115" i="4"/>
  <c r="AD3115" i="4"/>
  <c r="AB3115" i="4"/>
  <c r="S3115" i="4"/>
  <c r="BM3114" i="4"/>
  <c r="BL3114" i="4"/>
  <c r="BK3114" i="4"/>
  <c r="BJ3114" i="4"/>
  <c r="AH3114" i="4"/>
  <c r="AG3114" i="4"/>
  <c r="AD3114" i="4"/>
  <c r="AB3114" i="4"/>
  <c r="S3114" i="4"/>
  <c r="BM3113" i="4"/>
  <c r="BL3113" i="4"/>
  <c r="BK3113" i="4"/>
  <c r="BJ3113" i="4"/>
  <c r="AH3113" i="4"/>
  <c r="AG3113" i="4"/>
  <c r="AD3113" i="4"/>
  <c r="AB3113" i="4"/>
  <c r="S3113" i="4"/>
  <c r="BM3112" i="4"/>
  <c r="BL3112" i="4"/>
  <c r="BK3112" i="4"/>
  <c r="BJ3112" i="4"/>
  <c r="AH3112" i="4"/>
  <c r="AG3112" i="4"/>
  <c r="AD3112" i="4"/>
  <c r="AB3112" i="4"/>
  <c r="S3112" i="4"/>
  <c r="BM3111" i="4"/>
  <c r="BL3111" i="4"/>
  <c r="BK3111" i="4"/>
  <c r="BJ3111" i="4"/>
  <c r="AH3111" i="4"/>
  <c r="AG3111" i="4"/>
  <c r="AD3111" i="4"/>
  <c r="AB3111" i="4"/>
  <c r="S3111" i="4"/>
  <c r="BM3110" i="4"/>
  <c r="BL3110" i="4"/>
  <c r="BK3110" i="4"/>
  <c r="BJ3110" i="4"/>
  <c r="AH3110" i="4"/>
  <c r="AG3110" i="4"/>
  <c r="AD3110" i="4"/>
  <c r="AB3110" i="4"/>
  <c r="S3110" i="4"/>
  <c r="BM3109" i="4"/>
  <c r="BL3109" i="4"/>
  <c r="BK3109" i="4"/>
  <c r="BJ3109" i="4"/>
  <c r="AH3109" i="4"/>
  <c r="AG3109" i="4"/>
  <c r="AD3109" i="4"/>
  <c r="AB3109" i="4"/>
  <c r="S3109" i="4"/>
  <c r="BM3108" i="4"/>
  <c r="BL3108" i="4"/>
  <c r="BK3108" i="4"/>
  <c r="BJ3108" i="4"/>
  <c r="AH3108" i="4"/>
  <c r="AG3108" i="4"/>
  <c r="AD3108" i="4"/>
  <c r="AB3108" i="4"/>
  <c r="S3108" i="4"/>
  <c r="BM3107" i="4"/>
  <c r="BL3107" i="4"/>
  <c r="BK3107" i="4"/>
  <c r="BJ3107" i="4"/>
  <c r="AH3107" i="4"/>
  <c r="AG3107" i="4"/>
  <c r="AD3107" i="4"/>
  <c r="AB3107" i="4"/>
  <c r="S3107" i="4"/>
  <c r="BM3106" i="4"/>
  <c r="BL3106" i="4"/>
  <c r="BK3106" i="4"/>
  <c r="BJ3106" i="4"/>
  <c r="AH3106" i="4"/>
  <c r="AG3106" i="4"/>
  <c r="AD3106" i="4"/>
  <c r="AB3106" i="4"/>
  <c r="S3106" i="4"/>
  <c r="BM3105" i="4"/>
  <c r="BL3105" i="4"/>
  <c r="BK3105" i="4"/>
  <c r="BJ3105" i="4"/>
  <c r="AH3105" i="4"/>
  <c r="AG3105" i="4"/>
  <c r="AD3105" i="4"/>
  <c r="AB3105" i="4"/>
  <c r="S3105" i="4"/>
  <c r="BM3104" i="4"/>
  <c r="BL3104" i="4"/>
  <c r="BK3104" i="4"/>
  <c r="BJ3104" i="4"/>
  <c r="AH3104" i="4"/>
  <c r="AG3104" i="4"/>
  <c r="AD3104" i="4"/>
  <c r="AB3104" i="4"/>
  <c r="S3104" i="4"/>
  <c r="BM3103" i="4"/>
  <c r="BL3103" i="4"/>
  <c r="BK3103" i="4"/>
  <c r="BJ3103" i="4"/>
  <c r="AH3103" i="4"/>
  <c r="AG3103" i="4"/>
  <c r="AD3103" i="4"/>
  <c r="AB3103" i="4"/>
  <c r="S3103" i="4"/>
  <c r="BM3102" i="4"/>
  <c r="BL3102" i="4"/>
  <c r="BK3102" i="4"/>
  <c r="BJ3102" i="4"/>
  <c r="AH3102" i="4"/>
  <c r="AG3102" i="4"/>
  <c r="AD3102" i="4"/>
  <c r="AB3102" i="4"/>
  <c r="S3102" i="4"/>
  <c r="BM3101" i="4"/>
  <c r="BL3101" i="4"/>
  <c r="BK3101" i="4"/>
  <c r="BJ3101" i="4"/>
  <c r="AH3101" i="4"/>
  <c r="AG3101" i="4"/>
  <c r="AD3101" i="4"/>
  <c r="AB3101" i="4"/>
  <c r="S3101" i="4"/>
  <c r="BM3100" i="4"/>
  <c r="BL3100" i="4"/>
  <c r="BK3100" i="4"/>
  <c r="BJ3100" i="4"/>
  <c r="AH3100" i="4"/>
  <c r="AG3100" i="4"/>
  <c r="AD3100" i="4"/>
  <c r="AB3100" i="4"/>
  <c r="S3100" i="4"/>
  <c r="BM3099" i="4"/>
  <c r="BL3099" i="4"/>
  <c r="BK3099" i="4"/>
  <c r="BJ3099" i="4"/>
  <c r="AH3099" i="4"/>
  <c r="AG3099" i="4"/>
  <c r="AD3099" i="4"/>
  <c r="AB3099" i="4"/>
  <c r="S3099" i="4"/>
  <c r="BM3098" i="4"/>
  <c r="BL3098" i="4"/>
  <c r="BK3098" i="4"/>
  <c r="BJ3098" i="4"/>
  <c r="AH3098" i="4"/>
  <c r="AG3098" i="4"/>
  <c r="AD3098" i="4"/>
  <c r="AB3098" i="4"/>
  <c r="S3098" i="4"/>
  <c r="BM3097" i="4"/>
  <c r="BL3097" i="4"/>
  <c r="BK3097" i="4"/>
  <c r="BJ3097" i="4"/>
  <c r="AH3097" i="4"/>
  <c r="AG3097" i="4"/>
  <c r="AD3097" i="4"/>
  <c r="AB3097" i="4"/>
  <c r="S3097" i="4"/>
  <c r="BM3096" i="4"/>
  <c r="BL3096" i="4"/>
  <c r="BK3096" i="4"/>
  <c r="BJ3096" i="4"/>
  <c r="AH3096" i="4"/>
  <c r="AG3096" i="4"/>
  <c r="AD3096" i="4"/>
  <c r="AB3096" i="4"/>
  <c r="S3096" i="4"/>
  <c r="BM3095" i="4"/>
  <c r="BL3095" i="4"/>
  <c r="BK3095" i="4"/>
  <c r="BJ3095" i="4"/>
  <c r="AH3095" i="4"/>
  <c r="AG3095" i="4"/>
  <c r="AD3095" i="4"/>
  <c r="AB3095" i="4"/>
  <c r="S3095" i="4"/>
  <c r="BM3094" i="4"/>
  <c r="BL3094" i="4"/>
  <c r="BK3094" i="4"/>
  <c r="BJ3094" i="4"/>
  <c r="AH3094" i="4"/>
  <c r="AG3094" i="4"/>
  <c r="AD3094" i="4"/>
  <c r="AB3094" i="4"/>
  <c r="S3094" i="4"/>
  <c r="BM3093" i="4"/>
  <c r="BL3093" i="4"/>
  <c r="BK3093" i="4"/>
  <c r="BJ3093" i="4"/>
  <c r="AH3093" i="4"/>
  <c r="AG3093" i="4"/>
  <c r="AD3093" i="4"/>
  <c r="AB3093" i="4"/>
  <c r="S3093" i="4"/>
  <c r="BM3092" i="4"/>
  <c r="BL3092" i="4"/>
  <c r="BK3092" i="4"/>
  <c r="BJ3092" i="4"/>
  <c r="AH3092" i="4"/>
  <c r="AG3092" i="4"/>
  <c r="AD3092" i="4"/>
  <c r="AB3092" i="4"/>
  <c r="S3092" i="4"/>
  <c r="BM3091" i="4"/>
  <c r="BL3091" i="4"/>
  <c r="BK3091" i="4"/>
  <c r="BJ3091" i="4"/>
  <c r="AH3091" i="4"/>
  <c r="AG3091" i="4"/>
  <c r="AD3091" i="4"/>
  <c r="AB3091" i="4"/>
  <c r="S3091" i="4"/>
  <c r="BM3090" i="4"/>
  <c r="BL3090" i="4"/>
  <c r="BK3090" i="4"/>
  <c r="BJ3090" i="4"/>
  <c r="AH3090" i="4"/>
  <c r="AG3090" i="4"/>
  <c r="AD3090" i="4"/>
  <c r="AB3090" i="4"/>
  <c r="S3090" i="4"/>
  <c r="BM3089" i="4"/>
  <c r="BL3089" i="4"/>
  <c r="BK3089" i="4"/>
  <c r="BJ3089" i="4"/>
  <c r="AH3089" i="4"/>
  <c r="AG3089" i="4"/>
  <c r="AD3089" i="4"/>
  <c r="AB3089" i="4"/>
  <c r="S3089" i="4"/>
  <c r="BM3088" i="4"/>
  <c r="BL3088" i="4"/>
  <c r="BK3088" i="4"/>
  <c r="BJ3088" i="4"/>
  <c r="AH3088" i="4"/>
  <c r="AG3088" i="4"/>
  <c r="AD3088" i="4"/>
  <c r="AB3088" i="4"/>
  <c r="S3088" i="4"/>
  <c r="BM3087" i="4"/>
  <c r="BL3087" i="4"/>
  <c r="BK3087" i="4"/>
  <c r="BJ3087" i="4"/>
  <c r="AH3087" i="4"/>
  <c r="AG3087" i="4"/>
  <c r="AD3087" i="4"/>
  <c r="AB3087" i="4"/>
  <c r="S3087" i="4"/>
  <c r="BM3086" i="4"/>
  <c r="BL3086" i="4"/>
  <c r="BK3086" i="4"/>
  <c r="BJ3086" i="4"/>
  <c r="AH3086" i="4"/>
  <c r="AG3086" i="4"/>
  <c r="AD3086" i="4"/>
  <c r="AB3086" i="4"/>
  <c r="S3086" i="4"/>
  <c r="BM3085" i="4"/>
  <c r="BL3085" i="4"/>
  <c r="BK3085" i="4"/>
  <c r="BJ3085" i="4"/>
  <c r="AH3085" i="4"/>
  <c r="AG3085" i="4"/>
  <c r="AD3085" i="4"/>
  <c r="AB3085" i="4"/>
  <c r="S3085" i="4"/>
  <c r="BM3084" i="4"/>
  <c r="BL3084" i="4"/>
  <c r="BK3084" i="4"/>
  <c r="BJ3084" i="4"/>
  <c r="AH3084" i="4"/>
  <c r="AG3084" i="4"/>
  <c r="AD3084" i="4"/>
  <c r="AB3084" i="4"/>
  <c r="S3084" i="4"/>
  <c r="BM3083" i="4"/>
  <c r="BL3083" i="4"/>
  <c r="BK3083" i="4"/>
  <c r="BJ3083" i="4"/>
  <c r="AH3083" i="4"/>
  <c r="AG3083" i="4"/>
  <c r="AD3083" i="4"/>
  <c r="AB3083" i="4"/>
  <c r="S3083" i="4"/>
  <c r="BM3082" i="4"/>
  <c r="BL3082" i="4"/>
  <c r="BK3082" i="4"/>
  <c r="BJ3082" i="4"/>
  <c r="AH3082" i="4"/>
  <c r="AG3082" i="4"/>
  <c r="AD3082" i="4"/>
  <c r="AB3082" i="4"/>
  <c r="S3082" i="4"/>
  <c r="BM3081" i="4"/>
  <c r="BL3081" i="4"/>
  <c r="BK3081" i="4"/>
  <c r="BJ3081" i="4"/>
  <c r="AH3081" i="4"/>
  <c r="AG3081" i="4"/>
  <c r="AD3081" i="4"/>
  <c r="AB3081" i="4"/>
  <c r="S3081" i="4"/>
  <c r="BM3080" i="4"/>
  <c r="BL3080" i="4"/>
  <c r="BK3080" i="4"/>
  <c r="BJ3080" i="4"/>
  <c r="AH3080" i="4"/>
  <c r="AG3080" i="4"/>
  <c r="AD3080" i="4"/>
  <c r="AB3080" i="4"/>
  <c r="S3080" i="4"/>
  <c r="BM3079" i="4"/>
  <c r="BL3079" i="4"/>
  <c r="BK3079" i="4"/>
  <c r="BJ3079" i="4"/>
  <c r="AH3079" i="4"/>
  <c r="AG3079" i="4"/>
  <c r="AD3079" i="4"/>
  <c r="AB3079" i="4"/>
  <c r="S3079" i="4"/>
  <c r="BM3078" i="4"/>
  <c r="BL3078" i="4"/>
  <c r="BK3078" i="4"/>
  <c r="BJ3078" i="4"/>
  <c r="AH3078" i="4"/>
  <c r="AG3078" i="4"/>
  <c r="AD3078" i="4"/>
  <c r="AB3078" i="4"/>
  <c r="S3078" i="4"/>
  <c r="BM3077" i="4"/>
  <c r="BL3077" i="4"/>
  <c r="BK3077" i="4"/>
  <c r="BJ3077" i="4"/>
  <c r="AH3077" i="4"/>
  <c r="AG3077" i="4"/>
  <c r="AD3077" i="4"/>
  <c r="AB3077" i="4"/>
  <c r="S3077" i="4"/>
  <c r="BM3076" i="4"/>
  <c r="BL3076" i="4"/>
  <c r="BK3076" i="4"/>
  <c r="BJ3076" i="4"/>
  <c r="AH3076" i="4"/>
  <c r="AG3076" i="4"/>
  <c r="AD3076" i="4"/>
  <c r="AB3076" i="4"/>
  <c r="S3076" i="4"/>
  <c r="BM3075" i="4"/>
  <c r="BL3075" i="4"/>
  <c r="BK3075" i="4"/>
  <c r="BJ3075" i="4"/>
  <c r="AH3075" i="4"/>
  <c r="AG3075" i="4"/>
  <c r="AD3075" i="4"/>
  <c r="AB3075" i="4"/>
  <c r="S3075" i="4"/>
  <c r="BM3074" i="4"/>
  <c r="BL3074" i="4"/>
  <c r="BK3074" i="4"/>
  <c r="BJ3074" i="4"/>
  <c r="AH3074" i="4"/>
  <c r="AG3074" i="4"/>
  <c r="AD3074" i="4"/>
  <c r="AB3074" i="4"/>
  <c r="S3074" i="4"/>
  <c r="BM3073" i="4"/>
  <c r="BL3073" i="4"/>
  <c r="BK3073" i="4"/>
  <c r="BJ3073" i="4"/>
  <c r="AH3073" i="4"/>
  <c r="AG3073" i="4"/>
  <c r="AD3073" i="4"/>
  <c r="AB3073" i="4"/>
  <c r="S3073" i="4"/>
  <c r="BM3072" i="4"/>
  <c r="BL3072" i="4"/>
  <c r="BK3072" i="4"/>
  <c r="BJ3072" i="4"/>
  <c r="AH3072" i="4"/>
  <c r="AG3072" i="4"/>
  <c r="AD3072" i="4"/>
  <c r="AB3072" i="4"/>
  <c r="S3072" i="4"/>
  <c r="BM3071" i="4"/>
  <c r="BL3071" i="4"/>
  <c r="BK3071" i="4"/>
  <c r="BJ3071" i="4"/>
  <c r="AH3071" i="4"/>
  <c r="AG3071" i="4"/>
  <c r="AD3071" i="4"/>
  <c r="AB3071" i="4"/>
  <c r="S3071" i="4"/>
  <c r="BM3070" i="4"/>
  <c r="BL3070" i="4"/>
  <c r="BK3070" i="4"/>
  <c r="BJ3070" i="4"/>
  <c r="AH3070" i="4"/>
  <c r="AG3070" i="4"/>
  <c r="AD3070" i="4"/>
  <c r="AB3070" i="4"/>
  <c r="S3070" i="4"/>
  <c r="BM3069" i="4"/>
  <c r="BL3069" i="4"/>
  <c r="BK3069" i="4"/>
  <c r="BJ3069" i="4"/>
  <c r="AH3069" i="4"/>
  <c r="AG3069" i="4"/>
  <c r="AD3069" i="4"/>
  <c r="AB3069" i="4"/>
  <c r="S3069" i="4"/>
  <c r="BM3068" i="4"/>
  <c r="BL3068" i="4"/>
  <c r="BK3068" i="4"/>
  <c r="BJ3068" i="4"/>
  <c r="AH3068" i="4"/>
  <c r="AG3068" i="4"/>
  <c r="AD3068" i="4"/>
  <c r="AB3068" i="4"/>
  <c r="S3068" i="4"/>
  <c r="BM3067" i="4"/>
  <c r="BL3067" i="4"/>
  <c r="BK3067" i="4"/>
  <c r="BJ3067" i="4"/>
  <c r="AH3067" i="4"/>
  <c r="AG3067" i="4"/>
  <c r="AD3067" i="4"/>
  <c r="AB3067" i="4"/>
  <c r="S3067" i="4"/>
  <c r="BM3066" i="4"/>
  <c r="BL3066" i="4"/>
  <c r="BK3066" i="4"/>
  <c r="BJ3066" i="4"/>
  <c r="AH3066" i="4"/>
  <c r="AG3066" i="4"/>
  <c r="AD3066" i="4"/>
  <c r="AB3066" i="4"/>
  <c r="S3066" i="4"/>
  <c r="BM3065" i="4"/>
  <c r="BL3065" i="4"/>
  <c r="BK3065" i="4"/>
  <c r="BJ3065" i="4"/>
  <c r="AH3065" i="4"/>
  <c r="AG3065" i="4"/>
  <c r="AD3065" i="4"/>
  <c r="AB3065" i="4"/>
  <c r="S3065" i="4"/>
  <c r="BM3064" i="4"/>
  <c r="BL3064" i="4"/>
  <c r="BK3064" i="4"/>
  <c r="BJ3064" i="4"/>
  <c r="AH3064" i="4"/>
  <c r="AG3064" i="4"/>
  <c r="AD3064" i="4"/>
  <c r="AB3064" i="4"/>
  <c r="S3064" i="4"/>
  <c r="BM3063" i="4"/>
  <c r="BL3063" i="4"/>
  <c r="BK3063" i="4"/>
  <c r="BJ3063" i="4"/>
  <c r="AH3063" i="4"/>
  <c r="AG3063" i="4"/>
  <c r="AD3063" i="4"/>
  <c r="AB3063" i="4"/>
  <c r="S3063" i="4"/>
  <c r="BM3062" i="4"/>
  <c r="BL3062" i="4"/>
  <c r="BK3062" i="4"/>
  <c r="BJ3062" i="4"/>
  <c r="AH3062" i="4"/>
  <c r="AG3062" i="4"/>
  <c r="AD3062" i="4"/>
  <c r="AB3062" i="4"/>
  <c r="S3062" i="4"/>
  <c r="BM3061" i="4"/>
  <c r="BL3061" i="4"/>
  <c r="BK3061" i="4"/>
  <c r="BJ3061" i="4"/>
  <c r="AH3061" i="4"/>
  <c r="AG3061" i="4"/>
  <c r="AD3061" i="4"/>
  <c r="AB3061" i="4"/>
  <c r="S3061" i="4"/>
  <c r="BM3060" i="4"/>
  <c r="BL3060" i="4"/>
  <c r="BK3060" i="4"/>
  <c r="BJ3060" i="4"/>
  <c r="AH3060" i="4"/>
  <c r="AG3060" i="4"/>
  <c r="AD3060" i="4"/>
  <c r="AB3060" i="4"/>
  <c r="S3060" i="4"/>
  <c r="BM3059" i="4"/>
  <c r="BL3059" i="4"/>
  <c r="BK3059" i="4"/>
  <c r="BJ3059" i="4"/>
  <c r="AH3059" i="4"/>
  <c r="AG3059" i="4"/>
  <c r="AD3059" i="4"/>
  <c r="AB3059" i="4"/>
  <c r="S3059" i="4"/>
  <c r="BM3058" i="4"/>
  <c r="BL3058" i="4"/>
  <c r="BK3058" i="4"/>
  <c r="BJ3058" i="4"/>
  <c r="AH3058" i="4"/>
  <c r="AG3058" i="4"/>
  <c r="AD3058" i="4"/>
  <c r="AB3058" i="4"/>
  <c r="S3058" i="4"/>
  <c r="BM3057" i="4"/>
  <c r="BL3057" i="4"/>
  <c r="BK3057" i="4"/>
  <c r="BJ3057" i="4"/>
  <c r="AH3057" i="4"/>
  <c r="AG3057" i="4"/>
  <c r="AD3057" i="4"/>
  <c r="AB3057" i="4"/>
  <c r="S3057" i="4"/>
  <c r="BM3056" i="4"/>
  <c r="BL3056" i="4"/>
  <c r="BK3056" i="4"/>
  <c r="BJ3056" i="4"/>
  <c r="AH3056" i="4"/>
  <c r="AG3056" i="4"/>
  <c r="AD3056" i="4"/>
  <c r="AB3056" i="4"/>
  <c r="S3056" i="4"/>
  <c r="BM3055" i="4"/>
  <c r="BL3055" i="4"/>
  <c r="BK3055" i="4"/>
  <c r="BJ3055" i="4"/>
  <c r="AH3055" i="4"/>
  <c r="AG3055" i="4"/>
  <c r="AD3055" i="4"/>
  <c r="AB3055" i="4"/>
  <c r="S3055" i="4"/>
  <c r="BM3054" i="4"/>
  <c r="BL3054" i="4"/>
  <c r="BK3054" i="4"/>
  <c r="BJ3054" i="4"/>
  <c r="AH3054" i="4"/>
  <c r="AG3054" i="4"/>
  <c r="AD3054" i="4"/>
  <c r="AB3054" i="4"/>
  <c r="S3054" i="4"/>
  <c r="BM3053" i="4"/>
  <c r="BL3053" i="4"/>
  <c r="BK3053" i="4"/>
  <c r="BJ3053" i="4"/>
  <c r="AH3053" i="4"/>
  <c r="AG3053" i="4"/>
  <c r="AD3053" i="4"/>
  <c r="AB3053" i="4"/>
  <c r="S3053" i="4"/>
  <c r="BM3052" i="4"/>
  <c r="BL3052" i="4"/>
  <c r="BK3052" i="4"/>
  <c r="BJ3052" i="4"/>
  <c r="AH3052" i="4"/>
  <c r="AG3052" i="4"/>
  <c r="AD3052" i="4"/>
  <c r="AB3052" i="4"/>
  <c r="S3052" i="4"/>
  <c r="BM3051" i="4"/>
  <c r="BL3051" i="4"/>
  <c r="BK3051" i="4"/>
  <c r="BJ3051" i="4"/>
  <c r="AH3051" i="4"/>
  <c r="AG3051" i="4"/>
  <c r="AD3051" i="4"/>
  <c r="AB3051" i="4"/>
  <c r="S3051" i="4"/>
  <c r="BM3050" i="4"/>
  <c r="BL3050" i="4"/>
  <c r="BK3050" i="4"/>
  <c r="BJ3050" i="4"/>
  <c r="AH3050" i="4"/>
  <c r="AG3050" i="4"/>
  <c r="AD3050" i="4"/>
  <c r="AB3050" i="4"/>
  <c r="S3050" i="4"/>
  <c r="BM3049" i="4"/>
  <c r="BL3049" i="4"/>
  <c r="BK3049" i="4"/>
  <c r="BJ3049" i="4"/>
  <c r="AH3049" i="4"/>
  <c r="AG3049" i="4"/>
  <c r="AD3049" i="4"/>
  <c r="AB3049" i="4"/>
  <c r="S3049" i="4"/>
  <c r="BM3048" i="4"/>
  <c r="BL3048" i="4"/>
  <c r="BK3048" i="4"/>
  <c r="BJ3048" i="4"/>
  <c r="AH3048" i="4"/>
  <c r="AG3048" i="4"/>
  <c r="AD3048" i="4"/>
  <c r="AB3048" i="4"/>
  <c r="S3048" i="4"/>
  <c r="BM3047" i="4"/>
  <c r="BL3047" i="4"/>
  <c r="BK3047" i="4"/>
  <c r="BJ3047" i="4"/>
  <c r="AH3047" i="4"/>
  <c r="AG3047" i="4"/>
  <c r="AD3047" i="4"/>
  <c r="AB3047" i="4"/>
  <c r="S3047" i="4"/>
  <c r="BM3046" i="4"/>
  <c r="BL3046" i="4"/>
  <c r="BK3046" i="4"/>
  <c r="BJ3046" i="4"/>
  <c r="AH3046" i="4"/>
  <c r="AG3046" i="4"/>
  <c r="AD3046" i="4"/>
  <c r="AB3046" i="4"/>
  <c r="S3046" i="4"/>
  <c r="BM3045" i="4"/>
  <c r="BL3045" i="4"/>
  <c r="BK3045" i="4"/>
  <c r="BJ3045" i="4"/>
  <c r="AH3045" i="4"/>
  <c r="AG3045" i="4"/>
  <c r="AD3045" i="4"/>
  <c r="AB3045" i="4"/>
  <c r="S3045" i="4"/>
  <c r="BM3044" i="4"/>
  <c r="BL3044" i="4"/>
  <c r="BK3044" i="4"/>
  <c r="BJ3044" i="4"/>
  <c r="AH3044" i="4"/>
  <c r="AG3044" i="4"/>
  <c r="AD3044" i="4"/>
  <c r="AB3044" i="4"/>
  <c r="S3044" i="4"/>
  <c r="BM3043" i="4"/>
  <c r="BL3043" i="4"/>
  <c r="BK3043" i="4"/>
  <c r="BJ3043" i="4"/>
  <c r="AH3043" i="4"/>
  <c r="AG3043" i="4"/>
  <c r="AD3043" i="4"/>
  <c r="AB3043" i="4"/>
  <c r="S3043" i="4"/>
  <c r="BM3042" i="4"/>
  <c r="BL3042" i="4"/>
  <c r="BK3042" i="4"/>
  <c r="BJ3042" i="4"/>
  <c r="AH3042" i="4"/>
  <c r="AG3042" i="4"/>
  <c r="AD3042" i="4"/>
  <c r="AB3042" i="4"/>
  <c r="S3042" i="4"/>
  <c r="BM3041" i="4"/>
  <c r="BL3041" i="4"/>
  <c r="BK3041" i="4"/>
  <c r="BJ3041" i="4"/>
  <c r="AH3041" i="4"/>
  <c r="AG3041" i="4"/>
  <c r="AD3041" i="4"/>
  <c r="AB3041" i="4"/>
  <c r="S3041" i="4"/>
  <c r="BM3040" i="4"/>
  <c r="BL3040" i="4"/>
  <c r="BK3040" i="4"/>
  <c r="BJ3040" i="4"/>
  <c r="AH3040" i="4"/>
  <c r="AG3040" i="4"/>
  <c r="AD3040" i="4"/>
  <c r="AB3040" i="4"/>
  <c r="S3040" i="4"/>
  <c r="BM3039" i="4"/>
  <c r="BL3039" i="4"/>
  <c r="BK3039" i="4"/>
  <c r="BJ3039" i="4"/>
  <c r="AH3039" i="4"/>
  <c r="AG3039" i="4"/>
  <c r="AD3039" i="4"/>
  <c r="AB3039" i="4"/>
  <c r="S3039" i="4"/>
  <c r="BM3038" i="4"/>
  <c r="BL3038" i="4"/>
  <c r="BK3038" i="4"/>
  <c r="BJ3038" i="4"/>
  <c r="AH3038" i="4"/>
  <c r="AG3038" i="4"/>
  <c r="AD3038" i="4"/>
  <c r="AB3038" i="4"/>
  <c r="S3038" i="4"/>
  <c r="BM3037" i="4"/>
  <c r="BL3037" i="4"/>
  <c r="BK3037" i="4"/>
  <c r="BJ3037" i="4"/>
  <c r="AH3037" i="4"/>
  <c r="AG3037" i="4"/>
  <c r="AD3037" i="4"/>
  <c r="AB3037" i="4"/>
  <c r="S3037" i="4"/>
  <c r="BM3036" i="4"/>
  <c r="BL3036" i="4"/>
  <c r="BK3036" i="4"/>
  <c r="BJ3036" i="4"/>
  <c r="AH3036" i="4"/>
  <c r="AG3036" i="4"/>
  <c r="AD3036" i="4"/>
  <c r="AB3036" i="4"/>
  <c r="S3036" i="4"/>
  <c r="BM3035" i="4"/>
  <c r="BL3035" i="4"/>
  <c r="BK3035" i="4"/>
  <c r="BJ3035" i="4"/>
  <c r="AH3035" i="4"/>
  <c r="AG3035" i="4"/>
  <c r="AD3035" i="4"/>
  <c r="AB3035" i="4"/>
  <c r="S3035" i="4"/>
  <c r="BM3034" i="4"/>
  <c r="BL3034" i="4"/>
  <c r="BK3034" i="4"/>
  <c r="BJ3034" i="4"/>
  <c r="AH3034" i="4"/>
  <c r="AG3034" i="4"/>
  <c r="AD3034" i="4"/>
  <c r="AB3034" i="4"/>
  <c r="S3034" i="4"/>
  <c r="BM3033" i="4"/>
  <c r="BL3033" i="4"/>
  <c r="BK3033" i="4"/>
  <c r="BJ3033" i="4"/>
  <c r="AH3033" i="4"/>
  <c r="AG3033" i="4"/>
  <c r="AD3033" i="4"/>
  <c r="AB3033" i="4"/>
  <c r="S3033" i="4"/>
  <c r="BM3032" i="4"/>
  <c r="BL3032" i="4"/>
  <c r="BK3032" i="4"/>
  <c r="BJ3032" i="4"/>
  <c r="AH3032" i="4"/>
  <c r="AG3032" i="4"/>
  <c r="AD3032" i="4"/>
  <c r="AB3032" i="4"/>
  <c r="S3032" i="4"/>
  <c r="BM3031" i="4"/>
  <c r="BL3031" i="4"/>
  <c r="BK3031" i="4"/>
  <c r="BJ3031" i="4"/>
  <c r="AH3031" i="4"/>
  <c r="AG3031" i="4"/>
  <c r="AD3031" i="4"/>
  <c r="AB3031" i="4"/>
  <c r="S3031" i="4"/>
  <c r="BM3030" i="4"/>
  <c r="BL3030" i="4"/>
  <c r="BK3030" i="4"/>
  <c r="BJ3030" i="4"/>
  <c r="AH3030" i="4"/>
  <c r="AG3030" i="4"/>
  <c r="AD3030" i="4"/>
  <c r="AB3030" i="4"/>
  <c r="S3030" i="4"/>
  <c r="BM3029" i="4"/>
  <c r="BL3029" i="4"/>
  <c r="BK3029" i="4"/>
  <c r="BJ3029" i="4"/>
  <c r="AH3029" i="4"/>
  <c r="AG3029" i="4"/>
  <c r="AD3029" i="4"/>
  <c r="AB3029" i="4"/>
  <c r="S3029" i="4"/>
  <c r="BM3028" i="4"/>
  <c r="BL3028" i="4"/>
  <c r="BK3028" i="4"/>
  <c r="BJ3028" i="4"/>
  <c r="AH3028" i="4"/>
  <c r="AG3028" i="4"/>
  <c r="AD3028" i="4"/>
  <c r="AB3028" i="4"/>
  <c r="S3028" i="4"/>
  <c r="BM3027" i="4"/>
  <c r="BL3027" i="4"/>
  <c r="BK3027" i="4"/>
  <c r="BJ3027" i="4"/>
  <c r="AH3027" i="4"/>
  <c r="AG3027" i="4"/>
  <c r="AD3027" i="4"/>
  <c r="AB3027" i="4"/>
  <c r="S3027" i="4"/>
  <c r="BM3026" i="4"/>
  <c r="BL3026" i="4"/>
  <c r="BK3026" i="4"/>
  <c r="BJ3026" i="4"/>
  <c r="AH3026" i="4"/>
  <c r="AG3026" i="4"/>
  <c r="AD3026" i="4"/>
  <c r="AB3026" i="4"/>
  <c r="S3026" i="4"/>
  <c r="BM3025" i="4"/>
  <c r="BL3025" i="4"/>
  <c r="BK3025" i="4"/>
  <c r="BJ3025" i="4"/>
  <c r="AH3025" i="4"/>
  <c r="AG3025" i="4"/>
  <c r="AD3025" i="4"/>
  <c r="AB3025" i="4"/>
  <c r="S3025" i="4"/>
  <c r="BM3024" i="4"/>
  <c r="BL3024" i="4"/>
  <c r="BK3024" i="4"/>
  <c r="BJ3024" i="4"/>
  <c r="AH3024" i="4"/>
  <c r="AG3024" i="4"/>
  <c r="AD3024" i="4"/>
  <c r="AB3024" i="4"/>
  <c r="S3024" i="4"/>
  <c r="BM3023" i="4"/>
  <c r="BL3023" i="4"/>
  <c r="BK3023" i="4"/>
  <c r="BJ3023" i="4"/>
  <c r="AH3023" i="4"/>
  <c r="AG3023" i="4"/>
  <c r="AD3023" i="4"/>
  <c r="AB3023" i="4"/>
  <c r="S3023" i="4"/>
  <c r="BM3022" i="4"/>
  <c r="BL3022" i="4"/>
  <c r="BK3022" i="4"/>
  <c r="BJ3022" i="4"/>
  <c r="AH3022" i="4"/>
  <c r="AG3022" i="4"/>
  <c r="AD3022" i="4"/>
  <c r="AB3022" i="4"/>
  <c r="S3022" i="4"/>
  <c r="BM3021" i="4"/>
  <c r="BL3021" i="4"/>
  <c r="BK3021" i="4"/>
  <c r="BJ3021" i="4"/>
  <c r="AH3021" i="4"/>
  <c r="AG3021" i="4"/>
  <c r="AD3021" i="4"/>
  <c r="AB3021" i="4"/>
  <c r="S3021" i="4"/>
  <c r="BM3020" i="4"/>
  <c r="BL3020" i="4"/>
  <c r="BK3020" i="4"/>
  <c r="BJ3020" i="4"/>
  <c r="AH3020" i="4"/>
  <c r="AG3020" i="4"/>
  <c r="AD3020" i="4"/>
  <c r="AB3020" i="4"/>
  <c r="S3020" i="4"/>
  <c r="BM3019" i="4"/>
  <c r="BL3019" i="4"/>
  <c r="BK3019" i="4"/>
  <c r="BJ3019" i="4"/>
  <c r="AH3019" i="4"/>
  <c r="AG3019" i="4"/>
  <c r="AD3019" i="4"/>
  <c r="AB3019" i="4"/>
  <c r="S3019" i="4"/>
  <c r="BM3018" i="4"/>
  <c r="BL3018" i="4"/>
  <c r="BK3018" i="4"/>
  <c r="BJ3018" i="4"/>
  <c r="AH3018" i="4"/>
  <c r="AG3018" i="4"/>
  <c r="AD3018" i="4"/>
  <c r="AB3018" i="4"/>
  <c r="S3018" i="4"/>
  <c r="BM3017" i="4"/>
  <c r="BL3017" i="4"/>
  <c r="BK3017" i="4"/>
  <c r="BJ3017" i="4"/>
  <c r="AH3017" i="4"/>
  <c r="AG3017" i="4"/>
  <c r="AD3017" i="4"/>
  <c r="AB3017" i="4"/>
  <c r="S3017" i="4"/>
  <c r="BM3016" i="4"/>
  <c r="BL3016" i="4"/>
  <c r="BK3016" i="4"/>
  <c r="BJ3016" i="4"/>
  <c r="AH3016" i="4"/>
  <c r="AG3016" i="4"/>
  <c r="AD3016" i="4"/>
  <c r="AB3016" i="4"/>
  <c r="S3016" i="4"/>
  <c r="BM3015" i="4"/>
  <c r="BL3015" i="4"/>
  <c r="BK3015" i="4"/>
  <c r="BJ3015" i="4"/>
  <c r="AH3015" i="4"/>
  <c r="AG3015" i="4"/>
  <c r="AD3015" i="4"/>
  <c r="AB3015" i="4"/>
  <c r="S3015" i="4"/>
  <c r="BM3014" i="4"/>
  <c r="BL3014" i="4"/>
  <c r="BK3014" i="4"/>
  <c r="BJ3014" i="4"/>
  <c r="AH3014" i="4"/>
  <c r="AG3014" i="4"/>
  <c r="AD3014" i="4"/>
  <c r="AB3014" i="4"/>
  <c r="S3014" i="4"/>
  <c r="BM3013" i="4"/>
  <c r="BL3013" i="4"/>
  <c r="BK3013" i="4"/>
  <c r="BJ3013" i="4"/>
  <c r="AH3013" i="4"/>
  <c r="AG3013" i="4"/>
  <c r="AD3013" i="4"/>
  <c r="AB3013" i="4"/>
  <c r="S3013" i="4"/>
  <c r="BM3012" i="4"/>
  <c r="BL3012" i="4"/>
  <c r="BK3012" i="4"/>
  <c r="BJ3012" i="4"/>
  <c r="AH3012" i="4"/>
  <c r="AG3012" i="4"/>
  <c r="AD3012" i="4"/>
  <c r="AB3012" i="4"/>
  <c r="S3012" i="4"/>
  <c r="BM3011" i="4"/>
  <c r="BL3011" i="4"/>
  <c r="BK3011" i="4"/>
  <c r="BJ3011" i="4"/>
  <c r="AH3011" i="4"/>
  <c r="AG3011" i="4"/>
  <c r="AD3011" i="4"/>
  <c r="AB3011" i="4"/>
  <c r="S3011" i="4"/>
  <c r="BM3010" i="4"/>
  <c r="BL3010" i="4"/>
  <c r="BK3010" i="4"/>
  <c r="BJ3010" i="4"/>
  <c r="AH3010" i="4"/>
  <c r="AG3010" i="4"/>
  <c r="AD3010" i="4"/>
  <c r="AB3010" i="4"/>
  <c r="S3010" i="4"/>
  <c r="BM3009" i="4"/>
  <c r="BL3009" i="4"/>
  <c r="BK3009" i="4"/>
  <c r="BJ3009" i="4"/>
  <c r="AH3009" i="4"/>
  <c r="AG3009" i="4"/>
  <c r="AD3009" i="4"/>
  <c r="AB3009" i="4"/>
  <c r="S3009" i="4"/>
  <c r="BM3008" i="4"/>
  <c r="BL3008" i="4"/>
  <c r="BK3008" i="4"/>
  <c r="BJ3008" i="4"/>
  <c r="AH3008" i="4"/>
  <c r="AG3008" i="4"/>
  <c r="AD3008" i="4"/>
  <c r="AB3008" i="4"/>
  <c r="S3008" i="4"/>
  <c r="BM3007" i="4"/>
  <c r="BL3007" i="4"/>
  <c r="BK3007" i="4"/>
  <c r="BJ3007" i="4"/>
  <c r="AH3007" i="4"/>
  <c r="AG3007" i="4"/>
  <c r="AD3007" i="4"/>
  <c r="AB3007" i="4"/>
  <c r="S3007" i="4"/>
  <c r="BM3006" i="4"/>
  <c r="BL3006" i="4"/>
  <c r="BK3006" i="4"/>
  <c r="BJ3006" i="4"/>
  <c r="AH3006" i="4"/>
  <c r="AG3006" i="4"/>
  <c r="AD3006" i="4"/>
  <c r="AB3006" i="4"/>
  <c r="S3006" i="4"/>
  <c r="BM3005" i="4"/>
  <c r="BL3005" i="4"/>
  <c r="BK3005" i="4"/>
  <c r="BJ3005" i="4"/>
  <c r="AH3005" i="4"/>
  <c r="AG3005" i="4"/>
  <c r="AD3005" i="4"/>
  <c r="AB3005" i="4"/>
  <c r="S3005" i="4"/>
  <c r="BM3004" i="4"/>
  <c r="BL3004" i="4"/>
  <c r="BK3004" i="4"/>
  <c r="BJ3004" i="4"/>
  <c r="AH3004" i="4"/>
  <c r="AG3004" i="4"/>
  <c r="AD3004" i="4"/>
  <c r="AB3004" i="4"/>
  <c r="S3004" i="4"/>
  <c r="BM3003" i="4"/>
  <c r="BL3003" i="4"/>
  <c r="BK3003" i="4"/>
  <c r="BJ3003" i="4"/>
  <c r="AH3003" i="4"/>
  <c r="AG3003" i="4"/>
  <c r="AD3003" i="4"/>
  <c r="AB3003" i="4"/>
  <c r="S3003" i="4"/>
  <c r="BM3002" i="4"/>
  <c r="BL3002" i="4"/>
  <c r="BK3002" i="4"/>
  <c r="BJ3002" i="4"/>
  <c r="AH3002" i="4"/>
  <c r="AG3002" i="4"/>
  <c r="AD3002" i="4"/>
  <c r="AB3002" i="4"/>
  <c r="S3002" i="4"/>
  <c r="BM3001" i="4"/>
  <c r="BL3001" i="4"/>
  <c r="BK3001" i="4"/>
  <c r="BJ3001" i="4"/>
  <c r="AH3001" i="4"/>
  <c r="AG3001" i="4"/>
  <c r="AD3001" i="4"/>
  <c r="AB3001" i="4"/>
  <c r="S3001" i="4"/>
  <c r="BM3000" i="4"/>
  <c r="BL3000" i="4"/>
  <c r="BK3000" i="4"/>
  <c r="BJ3000" i="4"/>
  <c r="AH3000" i="4"/>
  <c r="AG3000" i="4"/>
  <c r="AD3000" i="4"/>
  <c r="AB3000" i="4"/>
  <c r="S3000" i="4"/>
  <c r="BM2999" i="4"/>
  <c r="BL2999" i="4"/>
  <c r="BK2999" i="4"/>
  <c r="BJ2999" i="4"/>
  <c r="AH2999" i="4"/>
  <c r="AG2999" i="4"/>
  <c r="AD2999" i="4"/>
  <c r="AB2999" i="4"/>
  <c r="S2999" i="4"/>
  <c r="BM2998" i="4"/>
  <c r="BL2998" i="4"/>
  <c r="BK2998" i="4"/>
  <c r="BJ2998" i="4"/>
  <c r="AH2998" i="4"/>
  <c r="AG2998" i="4"/>
  <c r="AD2998" i="4"/>
  <c r="AB2998" i="4"/>
  <c r="S2998" i="4"/>
  <c r="BM2997" i="4"/>
  <c r="BL2997" i="4"/>
  <c r="BK2997" i="4"/>
  <c r="BJ2997" i="4"/>
  <c r="AH2997" i="4"/>
  <c r="AG2997" i="4"/>
  <c r="AD2997" i="4"/>
  <c r="AB2997" i="4"/>
  <c r="S2997" i="4"/>
  <c r="BM2996" i="4"/>
  <c r="BL2996" i="4"/>
  <c r="BK2996" i="4"/>
  <c r="BJ2996" i="4"/>
  <c r="AH2996" i="4"/>
  <c r="AG2996" i="4"/>
  <c r="AD2996" i="4"/>
  <c r="AB2996" i="4"/>
  <c r="S2996" i="4"/>
  <c r="BM2995" i="4"/>
  <c r="BL2995" i="4"/>
  <c r="BK2995" i="4"/>
  <c r="BJ2995" i="4"/>
  <c r="AH2995" i="4"/>
  <c r="AG2995" i="4"/>
  <c r="AD2995" i="4"/>
  <c r="AB2995" i="4"/>
  <c r="S2995" i="4"/>
  <c r="BM2994" i="4"/>
  <c r="BL2994" i="4"/>
  <c r="BK2994" i="4"/>
  <c r="BJ2994" i="4"/>
  <c r="AH2994" i="4"/>
  <c r="AG2994" i="4"/>
  <c r="AD2994" i="4"/>
  <c r="AB2994" i="4"/>
  <c r="S2994" i="4"/>
  <c r="BM2993" i="4"/>
  <c r="BL2993" i="4"/>
  <c r="BK2993" i="4"/>
  <c r="BJ2993" i="4"/>
  <c r="AH2993" i="4"/>
  <c r="AG2993" i="4"/>
  <c r="AD2993" i="4"/>
  <c r="AB2993" i="4"/>
  <c r="S2993" i="4"/>
  <c r="BM2992" i="4"/>
  <c r="BL2992" i="4"/>
  <c r="BK2992" i="4"/>
  <c r="BJ2992" i="4"/>
  <c r="AH2992" i="4"/>
  <c r="AG2992" i="4"/>
  <c r="AD2992" i="4"/>
  <c r="AB2992" i="4"/>
  <c r="S2992" i="4"/>
  <c r="BM2991" i="4"/>
  <c r="BL2991" i="4"/>
  <c r="BK2991" i="4"/>
  <c r="BJ2991" i="4"/>
  <c r="AH2991" i="4"/>
  <c r="AG2991" i="4"/>
  <c r="AD2991" i="4"/>
  <c r="AB2991" i="4"/>
  <c r="S2991" i="4"/>
  <c r="BM2990" i="4"/>
  <c r="BL2990" i="4"/>
  <c r="BK2990" i="4"/>
  <c r="BJ2990" i="4"/>
  <c r="AH2990" i="4"/>
  <c r="AG2990" i="4"/>
  <c r="AD2990" i="4"/>
  <c r="AB2990" i="4"/>
  <c r="S2990" i="4"/>
  <c r="BM2989" i="4"/>
  <c r="BL2989" i="4"/>
  <c r="BK2989" i="4"/>
  <c r="BJ2989" i="4"/>
  <c r="AH2989" i="4"/>
  <c r="AG2989" i="4"/>
  <c r="AD2989" i="4"/>
  <c r="AB2989" i="4"/>
  <c r="S2989" i="4"/>
  <c r="BM2988" i="4"/>
  <c r="BL2988" i="4"/>
  <c r="BK2988" i="4"/>
  <c r="BJ2988" i="4"/>
  <c r="AH2988" i="4"/>
  <c r="AG2988" i="4"/>
  <c r="AD2988" i="4"/>
  <c r="AB2988" i="4"/>
  <c r="S2988" i="4"/>
  <c r="BM2987" i="4"/>
  <c r="BL2987" i="4"/>
  <c r="BK2987" i="4"/>
  <c r="BJ2987" i="4"/>
  <c r="AH2987" i="4"/>
  <c r="AG2987" i="4"/>
  <c r="AD2987" i="4"/>
  <c r="AB2987" i="4"/>
  <c r="S2987" i="4"/>
  <c r="BM2986" i="4"/>
  <c r="BL2986" i="4"/>
  <c r="BK2986" i="4"/>
  <c r="BJ2986" i="4"/>
  <c r="AH2986" i="4"/>
  <c r="AG2986" i="4"/>
  <c r="AD2986" i="4"/>
  <c r="AB2986" i="4"/>
  <c r="S2986" i="4"/>
  <c r="BM2985" i="4"/>
  <c r="BL2985" i="4"/>
  <c r="BK2985" i="4"/>
  <c r="BJ2985" i="4"/>
  <c r="AH2985" i="4"/>
  <c r="AG2985" i="4"/>
  <c r="AD2985" i="4"/>
  <c r="AB2985" i="4"/>
  <c r="S2985" i="4"/>
  <c r="BM2984" i="4"/>
  <c r="BL2984" i="4"/>
  <c r="BK2984" i="4"/>
  <c r="BJ2984" i="4"/>
  <c r="AH2984" i="4"/>
  <c r="AG2984" i="4"/>
  <c r="AD2984" i="4"/>
  <c r="AB2984" i="4"/>
  <c r="S2984" i="4"/>
  <c r="BM2983" i="4"/>
  <c r="BL2983" i="4"/>
  <c r="BK2983" i="4"/>
  <c r="BJ2983" i="4"/>
  <c r="AH2983" i="4"/>
  <c r="AG2983" i="4"/>
  <c r="AD2983" i="4"/>
  <c r="AB2983" i="4"/>
  <c r="S2983" i="4"/>
  <c r="BM2982" i="4"/>
  <c r="BL2982" i="4"/>
  <c r="BK2982" i="4"/>
  <c r="BJ2982" i="4"/>
  <c r="AH2982" i="4"/>
  <c r="AG2982" i="4"/>
  <c r="AD2982" i="4"/>
  <c r="AB2982" i="4"/>
  <c r="S2982" i="4"/>
  <c r="BM2981" i="4"/>
  <c r="BL2981" i="4"/>
  <c r="BK2981" i="4"/>
  <c r="BJ2981" i="4"/>
  <c r="AH2981" i="4"/>
  <c r="AG2981" i="4"/>
  <c r="AD2981" i="4"/>
  <c r="AB2981" i="4"/>
  <c r="S2981" i="4"/>
  <c r="BM2980" i="4"/>
  <c r="BL2980" i="4"/>
  <c r="BK2980" i="4"/>
  <c r="BJ2980" i="4"/>
  <c r="AH2980" i="4"/>
  <c r="AG2980" i="4"/>
  <c r="AD2980" i="4"/>
  <c r="AB2980" i="4"/>
  <c r="S2980" i="4"/>
  <c r="BM2979" i="4"/>
  <c r="BL2979" i="4"/>
  <c r="BK2979" i="4"/>
  <c r="BJ2979" i="4"/>
  <c r="AH2979" i="4"/>
  <c r="AG2979" i="4"/>
  <c r="AD2979" i="4"/>
  <c r="AB2979" i="4"/>
  <c r="S2979" i="4"/>
  <c r="BM2978" i="4"/>
  <c r="BL2978" i="4"/>
  <c r="BK2978" i="4"/>
  <c r="BJ2978" i="4"/>
  <c r="AH2978" i="4"/>
  <c r="AG2978" i="4"/>
  <c r="AD2978" i="4"/>
  <c r="AB2978" i="4"/>
  <c r="S2978" i="4"/>
  <c r="BM2977" i="4"/>
  <c r="BL2977" i="4"/>
  <c r="BK2977" i="4"/>
  <c r="BJ2977" i="4"/>
  <c r="AH2977" i="4"/>
  <c r="AG2977" i="4"/>
  <c r="AD2977" i="4"/>
  <c r="AB2977" i="4"/>
  <c r="S2977" i="4"/>
  <c r="BM2976" i="4"/>
  <c r="BL2976" i="4"/>
  <c r="BK2976" i="4"/>
  <c r="BJ2976" i="4"/>
  <c r="AH2976" i="4"/>
  <c r="AG2976" i="4"/>
  <c r="AD2976" i="4"/>
  <c r="AB2976" i="4"/>
  <c r="S2976" i="4"/>
  <c r="BM2975" i="4"/>
  <c r="BL2975" i="4"/>
  <c r="BK2975" i="4"/>
  <c r="BJ2975" i="4"/>
  <c r="AH2975" i="4"/>
  <c r="AG2975" i="4"/>
  <c r="AD2975" i="4"/>
  <c r="AB2975" i="4"/>
  <c r="S2975" i="4"/>
  <c r="BM2974" i="4"/>
  <c r="BL2974" i="4"/>
  <c r="BK2974" i="4"/>
  <c r="BJ2974" i="4"/>
  <c r="AH2974" i="4"/>
  <c r="AG2974" i="4"/>
  <c r="AD2974" i="4"/>
  <c r="AB2974" i="4"/>
  <c r="S2974" i="4"/>
  <c r="BM2973" i="4"/>
  <c r="BL2973" i="4"/>
  <c r="BK2973" i="4"/>
  <c r="BJ2973" i="4"/>
  <c r="AH2973" i="4"/>
  <c r="AG2973" i="4"/>
  <c r="AD2973" i="4"/>
  <c r="AB2973" i="4"/>
  <c r="S2973" i="4"/>
  <c r="BM2972" i="4"/>
  <c r="BL2972" i="4"/>
  <c r="BK2972" i="4"/>
  <c r="BJ2972" i="4"/>
  <c r="AH2972" i="4"/>
  <c r="AG2972" i="4"/>
  <c r="AD2972" i="4"/>
  <c r="AB2972" i="4"/>
  <c r="S2972" i="4"/>
  <c r="BM2971" i="4"/>
  <c r="BL2971" i="4"/>
  <c r="BK2971" i="4"/>
  <c r="BJ2971" i="4"/>
  <c r="AH2971" i="4"/>
  <c r="AG2971" i="4"/>
  <c r="AD2971" i="4"/>
  <c r="AB2971" i="4"/>
  <c r="S2971" i="4"/>
  <c r="BM2970" i="4"/>
  <c r="BL2970" i="4"/>
  <c r="BK2970" i="4"/>
  <c r="BJ2970" i="4"/>
  <c r="AH2970" i="4"/>
  <c r="AG2970" i="4"/>
  <c r="AD2970" i="4"/>
  <c r="AB2970" i="4"/>
  <c r="S2970" i="4"/>
  <c r="BM2969" i="4"/>
  <c r="BL2969" i="4"/>
  <c r="BK2969" i="4"/>
  <c r="BJ2969" i="4"/>
  <c r="AH2969" i="4"/>
  <c r="AG2969" i="4"/>
  <c r="AD2969" i="4"/>
  <c r="AB2969" i="4"/>
  <c r="S2969" i="4"/>
  <c r="BM2968" i="4"/>
  <c r="BL2968" i="4"/>
  <c r="BK2968" i="4"/>
  <c r="BJ2968" i="4"/>
  <c r="AH2968" i="4"/>
  <c r="AG2968" i="4"/>
  <c r="AD2968" i="4"/>
  <c r="AB2968" i="4"/>
  <c r="S2968" i="4"/>
  <c r="BM2967" i="4"/>
  <c r="BL2967" i="4"/>
  <c r="BK2967" i="4"/>
  <c r="BJ2967" i="4"/>
  <c r="AH2967" i="4"/>
  <c r="AG2967" i="4"/>
  <c r="AD2967" i="4"/>
  <c r="AB2967" i="4"/>
  <c r="S2967" i="4"/>
  <c r="BM2966" i="4"/>
  <c r="BL2966" i="4"/>
  <c r="BK2966" i="4"/>
  <c r="BJ2966" i="4"/>
  <c r="AH2966" i="4"/>
  <c r="AG2966" i="4"/>
  <c r="AD2966" i="4"/>
  <c r="AB2966" i="4"/>
  <c r="S2966" i="4"/>
  <c r="BM2965" i="4"/>
  <c r="BL2965" i="4"/>
  <c r="BK2965" i="4"/>
  <c r="BJ2965" i="4"/>
  <c r="AH2965" i="4"/>
  <c r="AG2965" i="4"/>
  <c r="AD2965" i="4"/>
  <c r="AB2965" i="4"/>
  <c r="S2965" i="4"/>
  <c r="BM2964" i="4"/>
  <c r="BL2964" i="4"/>
  <c r="BK2964" i="4"/>
  <c r="BJ2964" i="4"/>
  <c r="AH2964" i="4"/>
  <c r="AG2964" i="4"/>
  <c r="AD2964" i="4"/>
  <c r="AB2964" i="4"/>
  <c r="S2964" i="4"/>
  <c r="BM2963" i="4"/>
  <c r="BL2963" i="4"/>
  <c r="BK2963" i="4"/>
  <c r="BJ2963" i="4"/>
  <c r="AH2963" i="4"/>
  <c r="AG2963" i="4"/>
  <c r="AD2963" i="4"/>
  <c r="AB2963" i="4"/>
  <c r="S2963" i="4"/>
  <c r="BM2962" i="4"/>
  <c r="BL2962" i="4"/>
  <c r="BK2962" i="4"/>
  <c r="BJ2962" i="4"/>
  <c r="AH2962" i="4"/>
  <c r="AG2962" i="4"/>
  <c r="AD2962" i="4"/>
  <c r="AB2962" i="4"/>
  <c r="S2962" i="4"/>
  <c r="BM2961" i="4"/>
  <c r="BL2961" i="4"/>
  <c r="BK2961" i="4"/>
  <c r="BJ2961" i="4"/>
  <c r="AH2961" i="4"/>
  <c r="AG2961" i="4"/>
  <c r="AD2961" i="4"/>
  <c r="AB2961" i="4"/>
  <c r="S2961" i="4"/>
  <c r="BM2960" i="4"/>
  <c r="BL2960" i="4"/>
  <c r="BK2960" i="4"/>
  <c r="BJ2960" i="4"/>
  <c r="AH2960" i="4"/>
  <c r="AG2960" i="4"/>
  <c r="AD2960" i="4"/>
  <c r="AB2960" i="4"/>
  <c r="S2960" i="4"/>
  <c r="BM2959" i="4"/>
  <c r="BL2959" i="4"/>
  <c r="BK2959" i="4"/>
  <c r="BJ2959" i="4"/>
  <c r="AH2959" i="4"/>
  <c r="AG2959" i="4"/>
  <c r="AD2959" i="4"/>
  <c r="AB2959" i="4"/>
  <c r="S2959" i="4"/>
  <c r="BM2958" i="4"/>
  <c r="BL2958" i="4"/>
  <c r="BK2958" i="4"/>
  <c r="BJ2958" i="4"/>
  <c r="AH2958" i="4"/>
  <c r="AG2958" i="4"/>
  <c r="AD2958" i="4"/>
  <c r="AB2958" i="4"/>
  <c r="S2958" i="4"/>
  <c r="BM2957" i="4"/>
  <c r="BL2957" i="4"/>
  <c r="BK2957" i="4"/>
  <c r="BJ2957" i="4"/>
  <c r="AH2957" i="4"/>
  <c r="AG2957" i="4"/>
  <c r="AD2957" i="4"/>
  <c r="AB2957" i="4"/>
  <c r="S2957" i="4"/>
  <c r="BM2956" i="4"/>
  <c r="BL2956" i="4"/>
  <c r="BK2956" i="4"/>
  <c r="BJ2956" i="4"/>
  <c r="AH2956" i="4"/>
  <c r="AG2956" i="4"/>
  <c r="AD2956" i="4"/>
  <c r="AB2956" i="4"/>
  <c r="S2956" i="4"/>
  <c r="BM2955" i="4"/>
  <c r="BL2955" i="4"/>
  <c r="BK2955" i="4"/>
  <c r="BJ2955" i="4"/>
  <c r="AH2955" i="4"/>
  <c r="AG2955" i="4"/>
  <c r="AD2955" i="4"/>
  <c r="AB2955" i="4"/>
  <c r="S2955" i="4"/>
  <c r="BM2954" i="4"/>
  <c r="BL2954" i="4"/>
  <c r="BK2954" i="4"/>
  <c r="BJ2954" i="4"/>
  <c r="AH2954" i="4"/>
  <c r="AG2954" i="4"/>
  <c r="AD2954" i="4"/>
  <c r="AB2954" i="4"/>
  <c r="S2954" i="4"/>
  <c r="BM2953" i="4"/>
  <c r="BL2953" i="4"/>
  <c r="BK2953" i="4"/>
  <c r="BJ2953" i="4"/>
  <c r="AH2953" i="4"/>
  <c r="AG2953" i="4"/>
  <c r="AD2953" i="4"/>
  <c r="AB2953" i="4"/>
  <c r="S2953" i="4"/>
  <c r="BM2952" i="4"/>
  <c r="BL2952" i="4"/>
  <c r="BK2952" i="4"/>
  <c r="BJ2952" i="4"/>
  <c r="AH2952" i="4"/>
  <c r="AG2952" i="4"/>
  <c r="AD2952" i="4"/>
  <c r="AB2952" i="4"/>
  <c r="S2952" i="4"/>
  <c r="BM2951" i="4"/>
  <c r="BL2951" i="4"/>
  <c r="BK2951" i="4"/>
  <c r="BJ2951" i="4"/>
  <c r="AH2951" i="4"/>
  <c r="AG2951" i="4"/>
  <c r="AD2951" i="4"/>
  <c r="AB2951" i="4"/>
  <c r="S2951" i="4"/>
  <c r="BM2950" i="4"/>
  <c r="BL2950" i="4"/>
  <c r="BK2950" i="4"/>
  <c r="BJ2950" i="4"/>
  <c r="AH2950" i="4"/>
  <c r="AG2950" i="4"/>
  <c r="AD2950" i="4"/>
  <c r="AB2950" i="4"/>
  <c r="S2950" i="4"/>
  <c r="BM2949" i="4"/>
  <c r="BL2949" i="4"/>
  <c r="BK2949" i="4"/>
  <c r="BJ2949" i="4"/>
  <c r="AH2949" i="4"/>
  <c r="AG2949" i="4"/>
  <c r="AD2949" i="4"/>
  <c r="AB2949" i="4"/>
  <c r="S2949" i="4"/>
  <c r="BM2948" i="4"/>
  <c r="BL2948" i="4"/>
  <c r="BK2948" i="4"/>
  <c r="BJ2948" i="4"/>
  <c r="AH2948" i="4"/>
  <c r="AG2948" i="4"/>
  <c r="AD2948" i="4"/>
  <c r="AB2948" i="4"/>
  <c r="S2948" i="4"/>
  <c r="BM2947" i="4"/>
  <c r="BL2947" i="4"/>
  <c r="BK2947" i="4"/>
  <c r="BJ2947" i="4"/>
  <c r="AH2947" i="4"/>
  <c r="AG2947" i="4"/>
  <c r="AD2947" i="4"/>
  <c r="AB2947" i="4"/>
  <c r="S2947" i="4"/>
  <c r="BM2946" i="4"/>
  <c r="BL2946" i="4"/>
  <c r="BK2946" i="4"/>
  <c r="BJ2946" i="4"/>
  <c r="AH2946" i="4"/>
  <c r="AG2946" i="4"/>
  <c r="AD2946" i="4"/>
  <c r="AB2946" i="4"/>
  <c r="S2946" i="4"/>
  <c r="BM2945" i="4"/>
  <c r="BL2945" i="4"/>
  <c r="BK2945" i="4"/>
  <c r="BJ2945" i="4"/>
  <c r="AH2945" i="4"/>
  <c r="AG2945" i="4"/>
  <c r="AD2945" i="4"/>
  <c r="AB2945" i="4"/>
  <c r="S2945" i="4"/>
  <c r="BM2944" i="4"/>
  <c r="BL2944" i="4"/>
  <c r="BK2944" i="4"/>
  <c r="BJ2944" i="4"/>
  <c r="AH2944" i="4"/>
  <c r="AG2944" i="4"/>
  <c r="AD2944" i="4"/>
  <c r="AB2944" i="4"/>
  <c r="S2944" i="4"/>
  <c r="BM2943" i="4"/>
  <c r="BL2943" i="4"/>
  <c r="BK2943" i="4"/>
  <c r="BJ2943" i="4"/>
  <c r="AH2943" i="4"/>
  <c r="AG2943" i="4"/>
  <c r="AD2943" i="4"/>
  <c r="AB2943" i="4"/>
  <c r="S2943" i="4"/>
  <c r="BM2942" i="4"/>
  <c r="BL2942" i="4"/>
  <c r="BK2942" i="4"/>
  <c r="BJ2942" i="4"/>
  <c r="AH2942" i="4"/>
  <c r="AG2942" i="4"/>
  <c r="AD2942" i="4"/>
  <c r="AB2942" i="4"/>
  <c r="S2942" i="4"/>
  <c r="BM2941" i="4"/>
  <c r="BL2941" i="4"/>
  <c r="BK2941" i="4"/>
  <c r="BJ2941" i="4"/>
  <c r="AH2941" i="4"/>
  <c r="AG2941" i="4"/>
  <c r="AD2941" i="4"/>
  <c r="AB2941" i="4"/>
  <c r="S2941" i="4"/>
  <c r="BM2940" i="4"/>
  <c r="BL2940" i="4"/>
  <c r="BK2940" i="4"/>
  <c r="BJ2940" i="4"/>
  <c r="AH2940" i="4"/>
  <c r="AG2940" i="4"/>
  <c r="AD2940" i="4"/>
  <c r="AB2940" i="4"/>
  <c r="S2940" i="4"/>
  <c r="BM2939" i="4"/>
  <c r="BL2939" i="4"/>
  <c r="BK2939" i="4"/>
  <c r="BJ2939" i="4"/>
  <c r="AH2939" i="4"/>
  <c r="AG2939" i="4"/>
  <c r="AD2939" i="4"/>
  <c r="AB2939" i="4"/>
  <c r="S2939" i="4"/>
  <c r="BM2938" i="4"/>
  <c r="BL2938" i="4"/>
  <c r="BK2938" i="4"/>
  <c r="BJ2938" i="4"/>
  <c r="AH2938" i="4"/>
  <c r="AG2938" i="4"/>
  <c r="AD2938" i="4"/>
  <c r="AB2938" i="4"/>
  <c r="S2938" i="4"/>
  <c r="BM2937" i="4"/>
  <c r="BL2937" i="4"/>
  <c r="BK2937" i="4"/>
  <c r="BJ2937" i="4"/>
  <c r="AH2937" i="4"/>
  <c r="AG2937" i="4"/>
  <c r="AD2937" i="4"/>
  <c r="AB2937" i="4"/>
  <c r="S2937" i="4"/>
  <c r="BM2936" i="4"/>
  <c r="BL2936" i="4"/>
  <c r="BK2936" i="4"/>
  <c r="BJ2936" i="4"/>
  <c r="AH2936" i="4"/>
  <c r="AG2936" i="4"/>
  <c r="AD2936" i="4"/>
  <c r="AB2936" i="4"/>
  <c r="S2936" i="4"/>
  <c r="BM2935" i="4"/>
  <c r="BL2935" i="4"/>
  <c r="BK2935" i="4"/>
  <c r="BJ2935" i="4"/>
  <c r="AH2935" i="4"/>
  <c r="AG2935" i="4"/>
  <c r="AD2935" i="4"/>
  <c r="AB2935" i="4"/>
  <c r="S2935" i="4"/>
  <c r="BM2934" i="4"/>
  <c r="BL2934" i="4"/>
  <c r="BK2934" i="4"/>
  <c r="BJ2934" i="4"/>
  <c r="AH2934" i="4"/>
  <c r="AG2934" i="4"/>
  <c r="AD2934" i="4"/>
  <c r="AB2934" i="4"/>
  <c r="S2934" i="4"/>
  <c r="BM2933" i="4"/>
  <c r="BL2933" i="4"/>
  <c r="BK2933" i="4"/>
  <c r="BJ2933" i="4"/>
  <c r="AH2933" i="4"/>
  <c r="AG2933" i="4"/>
  <c r="AD2933" i="4"/>
  <c r="AB2933" i="4"/>
  <c r="S2933" i="4"/>
  <c r="BM2932" i="4"/>
  <c r="BL2932" i="4"/>
  <c r="BK2932" i="4"/>
  <c r="BJ2932" i="4"/>
  <c r="AH2932" i="4"/>
  <c r="AG2932" i="4"/>
  <c r="AD2932" i="4"/>
  <c r="AB2932" i="4"/>
  <c r="S2932" i="4"/>
  <c r="BM2931" i="4"/>
  <c r="BL2931" i="4"/>
  <c r="BK2931" i="4"/>
  <c r="BJ2931" i="4"/>
  <c r="AH2931" i="4"/>
  <c r="AG2931" i="4"/>
  <c r="AD2931" i="4"/>
  <c r="AB2931" i="4"/>
  <c r="S2931" i="4"/>
  <c r="BM2930" i="4"/>
  <c r="BL2930" i="4"/>
  <c r="BK2930" i="4"/>
  <c r="BJ2930" i="4"/>
  <c r="AH2930" i="4"/>
  <c r="AG2930" i="4"/>
  <c r="AD2930" i="4"/>
  <c r="AB2930" i="4"/>
  <c r="S2930" i="4"/>
  <c r="BM2929" i="4"/>
  <c r="BL2929" i="4"/>
  <c r="BK2929" i="4"/>
  <c r="BJ2929" i="4"/>
  <c r="AH2929" i="4"/>
  <c r="AG2929" i="4"/>
  <c r="AD2929" i="4"/>
  <c r="AB2929" i="4"/>
  <c r="S2929" i="4"/>
  <c r="BM2928" i="4"/>
  <c r="BL2928" i="4"/>
  <c r="BK2928" i="4"/>
  <c r="BJ2928" i="4"/>
  <c r="AH2928" i="4"/>
  <c r="AG2928" i="4"/>
  <c r="AD2928" i="4"/>
  <c r="AB2928" i="4"/>
  <c r="S2928" i="4"/>
  <c r="BM2927" i="4"/>
  <c r="BL2927" i="4"/>
  <c r="BK2927" i="4"/>
  <c r="BJ2927" i="4"/>
  <c r="AH2927" i="4"/>
  <c r="AG2927" i="4"/>
  <c r="AD2927" i="4"/>
  <c r="AB2927" i="4"/>
  <c r="S2927" i="4"/>
  <c r="BM2926" i="4"/>
  <c r="BL2926" i="4"/>
  <c r="BK2926" i="4"/>
  <c r="BJ2926" i="4"/>
  <c r="AH2926" i="4"/>
  <c r="AG2926" i="4"/>
  <c r="AD2926" i="4"/>
  <c r="AB2926" i="4"/>
  <c r="S2926" i="4"/>
  <c r="BM2925" i="4"/>
  <c r="BL2925" i="4"/>
  <c r="BK2925" i="4"/>
  <c r="BJ2925" i="4"/>
  <c r="AH2925" i="4"/>
  <c r="AG2925" i="4"/>
  <c r="AD2925" i="4"/>
  <c r="AB2925" i="4"/>
  <c r="S2925" i="4"/>
  <c r="BM2924" i="4"/>
  <c r="BL2924" i="4"/>
  <c r="BK2924" i="4"/>
  <c r="BJ2924" i="4"/>
  <c r="AH2924" i="4"/>
  <c r="AG2924" i="4"/>
  <c r="AD2924" i="4"/>
  <c r="AB2924" i="4"/>
  <c r="S2924" i="4"/>
  <c r="BM2923" i="4"/>
  <c r="BL2923" i="4"/>
  <c r="BK2923" i="4"/>
  <c r="BJ2923" i="4"/>
  <c r="AH2923" i="4"/>
  <c r="AG2923" i="4"/>
  <c r="AD2923" i="4"/>
  <c r="AB2923" i="4"/>
  <c r="S2923" i="4"/>
  <c r="BM2922" i="4"/>
  <c r="BL2922" i="4"/>
  <c r="BK2922" i="4"/>
  <c r="BJ2922" i="4"/>
  <c r="AH2922" i="4"/>
  <c r="AG2922" i="4"/>
  <c r="AD2922" i="4"/>
  <c r="AB2922" i="4"/>
  <c r="S2922" i="4"/>
  <c r="BM2921" i="4"/>
  <c r="BL2921" i="4"/>
  <c r="BK2921" i="4"/>
  <c r="BJ2921" i="4"/>
  <c r="AH2921" i="4"/>
  <c r="AG2921" i="4"/>
  <c r="AD2921" i="4"/>
  <c r="AB2921" i="4"/>
  <c r="S2921" i="4"/>
  <c r="BM2920" i="4"/>
  <c r="BL2920" i="4"/>
  <c r="BK2920" i="4"/>
  <c r="BJ2920" i="4"/>
  <c r="AH2920" i="4"/>
  <c r="AG2920" i="4"/>
  <c r="AD2920" i="4"/>
  <c r="AB2920" i="4"/>
  <c r="S2920" i="4"/>
  <c r="BM2919" i="4"/>
  <c r="BL2919" i="4"/>
  <c r="BK2919" i="4"/>
  <c r="BJ2919" i="4"/>
  <c r="AH2919" i="4"/>
  <c r="AG2919" i="4"/>
  <c r="AD2919" i="4"/>
  <c r="AB2919" i="4"/>
  <c r="S2919" i="4"/>
  <c r="BM2918" i="4"/>
  <c r="BL2918" i="4"/>
  <c r="BK2918" i="4"/>
  <c r="BJ2918" i="4"/>
  <c r="AH2918" i="4"/>
  <c r="AG2918" i="4"/>
  <c r="AD2918" i="4"/>
  <c r="AB2918" i="4"/>
  <c r="S2918" i="4"/>
  <c r="BM2917" i="4"/>
  <c r="BL2917" i="4"/>
  <c r="BK2917" i="4"/>
  <c r="BJ2917" i="4"/>
  <c r="AH2917" i="4"/>
  <c r="AG2917" i="4"/>
  <c r="AD2917" i="4"/>
  <c r="AB2917" i="4"/>
  <c r="S2917" i="4"/>
  <c r="BM2916" i="4"/>
  <c r="BL2916" i="4"/>
  <c r="BK2916" i="4"/>
  <c r="BJ2916" i="4"/>
  <c r="AH2916" i="4"/>
  <c r="AG2916" i="4"/>
  <c r="AD2916" i="4"/>
  <c r="AB2916" i="4"/>
  <c r="S2916" i="4"/>
  <c r="BM2915" i="4"/>
  <c r="BL2915" i="4"/>
  <c r="BK2915" i="4"/>
  <c r="BJ2915" i="4"/>
  <c r="AH2915" i="4"/>
  <c r="AG2915" i="4"/>
  <c r="AD2915" i="4"/>
  <c r="AB2915" i="4"/>
  <c r="S2915" i="4"/>
  <c r="BM2914" i="4"/>
  <c r="BL2914" i="4"/>
  <c r="BK2914" i="4"/>
  <c r="BJ2914" i="4"/>
  <c r="AH2914" i="4"/>
  <c r="AG2914" i="4"/>
  <c r="AD2914" i="4"/>
  <c r="AB2914" i="4"/>
  <c r="S2914" i="4"/>
  <c r="BM2913" i="4"/>
  <c r="BL2913" i="4"/>
  <c r="BK2913" i="4"/>
  <c r="BJ2913" i="4"/>
  <c r="AH2913" i="4"/>
  <c r="AG2913" i="4"/>
  <c r="AD2913" i="4"/>
  <c r="AB2913" i="4"/>
  <c r="S2913" i="4"/>
  <c r="BM2912" i="4"/>
  <c r="BL2912" i="4"/>
  <c r="BK2912" i="4"/>
  <c r="BJ2912" i="4"/>
  <c r="AH2912" i="4"/>
  <c r="AG2912" i="4"/>
  <c r="AD2912" i="4"/>
  <c r="AB2912" i="4"/>
  <c r="S2912" i="4"/>
  <c r="BM2911" i="4"/>
  <c r="BL2911" i="4"/>
  <c r="BK2911" i="4"/>
  <c r="BJ2911" i="4"/>
  <c r="AH2911" i="4"/>
  <c r="AG2911" i="4"/>
  <c r="AD2911" i="4"/>
  <c r="AB2911" i="4"/>
  <c r="S2911" i="4"/>
  <c r="BM2910" i="4"/>
  <c r="BL2910" i="4"/>
  <c r="BK2910" i="4"/>
  <c r="BJ2910" i="4"/>
  <c r="AH2910" i="4"/>
  <c r="AG2910" i="4"/>
  <c r="AD2910" i="4"/>
  <c r="AB2910" i="4"/>
  <c r="S2910" i="4"/>
  <c r="BM2909" i="4"/>
  <c r="BL2909" i="4"/>
  <c r="BK2909" i="4"/>
  <c r="BJ2909" i="4"/>
  <c r="AH2909" i="4"/>
  <c r="AG2909" i="4"/>
  <c r="AD2909" i="4"/>
  <c r="AB2909" i="4"/>
  <c r="S2909" i="4"/>
  <c r="BM2908" i="4"/>
  <c r="BL2908" i="4"/>
  <c r="BK2908" i="4"/>
  <c r="BJ2908" i="4"/>
  <c r="AH2908" i="4"/>
  <c r="AG2908" i="4"/>
  <c r="AD2908" i="4"/>
  <c r="AB2908" i="4"/>
  <c r="S2908" i="4"/>
  <c r="BM2907" i="4"/>
  <c r="BL2907" i="4"/>
  <c r="BK2907" i="4"/>
  <c r="BJ2907" i="4"/>
  <c r="AH2907" i="4"/>
  <c r="AG2907" i="4"/>
  <c r="AD2907" i="4"/>
  <c r="AB2907" i="4"/>
  <c r="S2907" i="4"/>
  <c r="BM2906" i="4"/>
  <c r="BL2906" i="4"/>
  <c r="BK2906" i="4"/>
  <c r="BJ2906" i="4"/>
  <c r="AH2906" i="4"/>
  <c r="AG2906" i="4"/>
  <c r="AD2906" i="4"/>
  <c r="AB2906" i="4"/>
  <c r="S2906" i="4"/>
  <c r="BM2905" i="4"/>
  <c r="BL2905" i="4"/>
  <c r="BK2905" i="4"/>
  <c r="BJ2905" i="4"/>
  <c r="AH2905" i="4"/>
  <c r="AG2905" i="4"/>
  <c r="AD2905" i="4"/>
  <c r="AB2905" i="4"/>
  <c r="S2905" i="4"/>
  <c r="BM2904" i="4"/>
  <c r="BL2904" i="4"/>
  <c r="BK2904" i="4"/>
  <c r="BJ2904" i="4"/>
  <c r="AH2904" i="4"/>
  <c r="AG2904" i="4"/>
  <c r="AD2904" i="4"/>
  <c r="AB2904" i="4"/>
  <c r="S2904" i="4"/>
  <c r="BM2903" i="4"/>
  <c r="BL2903" i="4"/>
  <c r="BK2903" i="4"/>
  <c r="BJ2903" i="4"/>
  <c r="AH2903" i="4"/>
  <c r="AG2903" i="4"/>
  <c r="AD2903" i="4"/>
  <c r="AB2903" i="4"/>
  <c r="S2903" i="4"/>
  <c r="BM2902" i="4"/>
  <c r="BL2902" i="4"/>
  <c r="BK2902" i="4"/>
  <c r="BJ2902" i="4"/>
  <c r="AH2902" i="4"/>
  <c r="AG2902" i="4"/>
  <c r="AD2902" i="4"/>
  <c r="AB2902" i="4"/>
  <c r="S2902" i="4"/>
  <c r="BM2901" i="4"/>
  <c r="BL2901" i="4"/>
  <c r="BK2901" i="4"/>
  <c r="BJ2901" i="4"/>
  <c r="AH2901" i="4"/>
  <c r="AG2901" i="4"/>
  <c r="AD2901" i="4"/>
  <c r="AB2901" i="4"/>
  <c r="S2901" i="4"/>
  <c r="BM2900" i="4"/>
  <c r="BL2900" i="4"/>
  <c r="BK2900" i="4"/>
  <c r="BJ2900" i="4"/>
  <c r="AH2900" i="4"/>
  <c r="AG2900" i="4"/>
  <c r="AD2900" i="4"/>
  <c r="AB2900" i="4"/>
  <c r="S2900" i="4"/>
  <c r="BM2899" i="4"/>
  <c r="BL2899" i="4"/>
  <c r="BK2899" i="4"/>
  <c r="BJ2899" i="4"/>
  <c r="AH2899" i="4"/>
  <c r="AG2899" i="4"/>
  <c r="AD2899" i="4"/>
  <c r="AB2899" i="4"/>
  <c r="S2899" i="4"/>
  <c r="BM2898" i="4"/>
  <c r="BL2898" i="4"/>
  <c r="BK2898" i="4"/>
  <c r="BJ2898" i="4"/>
  <c r="AH2898" i="4"/>
  <c r="AG2898" i="4"/>
  <c r="AD2898" i="4"/>
  <c r="AB2898" i="4"/>
  <c r="S2898" i="4"/>
  <c r="BM2897" i="4"/>
  <c r="BL2897" i="4"/>
  <c r="BK2897" i="4"/>
  <c r="BJ2897" i="4"/>
  <c r="AH2897" i="4"/>
  <c r="AG2897" i="4"/>
  <c r="AD2897" i="4"/>
  <c r="AB2897" i="4"/>
  <c r="S2897" i="4"/>
  <c r="BM2896" i="4"/>
  <c r="BL2896" i="4"/>
  <c r="BK2896" i="4"/>
  <c r="BJ2896" i="4"/>
  <c r="AH2896" i="4"/>
  <c r="AG2896" i="4"/>
  <c r="AD2896" i="4"/>
  <c r="AB2896" i="4"/>
  <c r="S2896" i="4"/>
  <c r="BM2895" i="4"/>
  <c r="BL2895" i="4"/>
  <c r="BK2895" i="4"/>
  <c r="BJ2895" i="4"/>
  <c r="AH2895" i="4"/>
  <c r="AG2895" i="4"/>
  <c r="AD2895" i="4"/>
  <c r="AB2895" i="4"/>
  <c r="S2895" i="4"/>
  <c r="BM2894" i="4"/>
  <c r="BL2894" i="4"/>
  <c r="BK2894" i="4"/>
  <c r="BJ2894" i="4"/>
  <c r="AH2894" i="4"/>
  <c r="AG2894" i="4"/>
  <c r="AD2894" i="4"/>
  <c r="AB2894" i="4"/>
  <c r="S2894" i="4"/>
  <c r="BM2893" i="4"/>
  <c r="BL2893" i="4"/>
  <c r="BK2893" i="4"/>
  <c r="BJ2893" i="4"/>
  <c r="AH2893" i="4"/>
  <c r="AG2893" i="4"/>
  <c r="AD2893" i="4"/>
  <c r="AB2893" i="4"/>
  <c r="S2893" i="4"/>
  <c r="BM2892" i="4"/>
  <c r="BL2892" i="4"/>
  <c r="BK2892" i="4"/>
  <c r="BJ2892" i="4"/>
  <c r="AH2892" i="4"/>
  <c r="AG2892" i="4"/>
  <c r="AD2892" i="4"/>
  <c r="AB2892" i="4"/>
  <c r="S2892" i="4"/>
  <c r="BM2891" i="4"/>
  <c r="BL2891" i="4"/>
  <c r="BK2891" i="4"/>
  <c r="BJ2891" i="4"/>
  <c r="AH2891" i="4"/>
  <c r="AG2891" i="4"/>
  <c r="AD2891" i="4"/>
  <c r="AB2891" i="4"/>
  <c r="S2891" i="4"/>
  <c r="BM2890" i="4"/>
  <c r="BL2890" i="4"/>
  <c r="BK2890" i="4"/>
  <c r="BJ2890" i="4"/>
  <c r="AH2890" i="4"/>
  <c r="AG2890" i="4"/>
  <c r="AD2890" i="4"/>
  <c r="AB2890" i="4"/>
  <c r="S2890" i="4"/>
  <c r="BM2889" i="4"/>
  <c r="BL2889" i="4"/>
  <c r="BK2889" i="4"/>
  <c r="BJ2889" i="4"/>
  <c r="AH2889" i="4"/>
  <c r="AG2889" i="4"/>
  <c r="AD2889" i="4"/>
  <c r="AB2889" i="4"/>
  <c r="S2889" i="4"/>
  <c r="BM2888" i="4"/>
  <c r="BL2888" i="4"/>
  <c r="BK2888" i="4"/>
  <c r="BJ2888" i="4"/>
  <c r="AH2888" i="4"/>
  <c r="AG2888" i="4"/>
  <c r="AD2888" i="4"/>
  <c r="AB2888" i="4"/>
  <c r="S2888" i="4"/>
  <c r="BM2887" i="4"/>
  <c r="BL2887" i="4"/>
  <c r="BK2887" i="4"/>
  <c r="BJ2887" i="4"/>
  <c r="AH2887" i="4"/>
  <c r="AG2887" i="4"/>
  <c r="AD2887" i="4"/>
  <c r="AB2887" i="4"/>
  <c r="S2887" i="4"/>
  <c r="BM2886" i="4"/>
  <c r="BL2886" i="4"/>
  <c r="BK2886" i="4"/>
  <c r="BJ2886" i="4"/>
  <c r="AH2886" i="4"/>
  <c r="AG2886" i="4"/>
  <c r="AD2886" i="4"/>
  <c r="AB2886" i="4"/>
  <c r="S2886" i="4"/>
  <c r="BM2885" i="4"/>
  <c r="BL2885" i="4"/>
  <c r="BK2885" i="4"/>
  <c r="BJ2885" i="4"/>
  <c r="AH2885" i="4"/>
  <c r="AG2885" i="4"/>
  <c r="AD2885" i="4"/>
  <c r="AB2885" i="4"/>
  <c r="S2885" i="4"/>
  <c r="BM2884" i="4"/>
  <c r="BL2884" i="4"/>
  <c r="BK2884" i="4"/>
  <c r="BJ2884" i="4"/>
  <c r="AH2884" i="4"/>
  <c r="AG2884" i="4"/>
  <c r="AD2884" i="4"/>
  <c r="AB2884" i="4"/>
  <c r="S2884" i="4"/>
  <c r="BM2883" i="4"/>
  <c r="BL2883" i="4"/>
  <c r="BK2883" i="4"/>
  <c r="BJ2883" i="4"/>
  <c r="AH2883" i="4"/>
  <c r="AG2883" i="4"/>
  <c r="AD2883" i="4"/>
  <c r="AB2883" i="4"/>
  <c r="S2883" i="4"/>
  <c r="BM2882" i="4"/>
  <c r="BL2882" i="4"/>
  <c r="BK2882" i="4"/>
  <c r="BJ2882" i="4"/>
  <c r="AH2882" i="4"/>
  <c r="AG2882" i="4"/>
  <c r="AD2882" i="4"/>
  <c r="AB2882" i="4"/>
  <c r="S2882" i="4"/>
  <c r="BM2881" i="4"/>
  <c r="BL2881" i="4"/>
  <c r="BK2881" i="4"/>
  <c r="BJ2881" i="4"/>
  <c r="AH2881" i="4"/>
  <c r="AG2881" i="4"/>
  <c r="AD2881" i="4"/>
  <c r="AB2881" i="4"/>
  <c r="S2881" i="4"/>
  <c r="BM2880" i="4"/>
  <c r="BL2880" i="4"/>
  <c r="BK2880" i="4"/>
  <c r="BJ2880" i="4"/>
  <c r="AH2880" i="4"/>
  <c r="AG2880" i="4"/>
  <c r="AD2880" i="4"/>
  <c r="AB2880" i="4"/>
  <c r="S2880" i="4"/>
  <c r="BM2879" i="4"/>
  <c r="BL2879" i="4"/>
  <c r="BK2879" i="4"/>
  <c r="BJ2879" i="4"/>
  <c r="AH2879" i="4"/>
  <c r="AG2879" i="4"/>
  <c r="AD2879" i="4"/>
  <c r="AB2879" i="4"/>
  <c r="S2879" i="4"/>
  <c r="BM2878" i="4"/>
  <c r="BL2878" i="4"/>
  <c r="BK2878" i="4"/>
  <c r="BJ2878" i="4"/>
  <c r="AH2878" i="4"/>
  <c r="AG2878" i="4"/>
  <c r="AD2878" i="4"/>
  <c r="AB2878" i="4"/>
  <c r="S2878" i="4"/>
  <c r="BM2877" i="4"/>
  <c r="BL2877" i="4"/>
  <c r="BK2877" i="4"/>
  <c r="BJ2877" i="4"/>
  <c r="AH2877" i="4"/>
  <c r="AG2877" i="4"/>
  <c r="AD2877" i="4"/>
  <c r="AB2877" i="4"/>
  <c r="S2877" i="4"/>
  <c r="BM2876" i="4"/>
  <c r="BL2876" i="4"/>
  <c r="BK2876" i="4"/>
  <c r="BJ2876" i="4"/>
  <c r="AH2876" i="4"/>
  <c r="AG2876" i="4"/>
  <c r="AD2876" i="4"/>
  <c r="AB2876" i="4"/>
  <c r="S2876" i="4"/>
  <c r="BM2875" i="4"/>
  <c r="BL2875" i="4"/>
  <c r="BK2875" i="4"/>
  <c r="BJ2875" i="4"/>
  <c r="AH2875" i="4"/>
  <c r="AG2875" i="4"/>
  <c r="AD2875" i="4"/>
  <c r="AB2875" i="4"/>
  <c r="S2875" i="4"/>
  <c r="BM2874" i="4"/>
  <c r="BL2874" i="4"/>
  <c r="BK2874" i="4"/>
  <c r="BJ2874" i="4"/>
  <c r="AH2874" i="4"/>
  <c r="AG2874" i="4"/>
  <c r="AD2874" i="4"/>
  <c r="AB2874" i="4"/>
  <c r="S2874" i="4"/>
  <c r="BM2873" i="4"/>
  <c r="BL2873" i="4"/>
  <c r="BK2873" i="4"/>
  <c r="BJ2873" i="4"/>
  <c r="AH2873" i="4"/>
  <c r="AG2873" i="4"/>
  <c r="AD2873" i="4"/>
  <c r="AB2873" i="4"/>
  <c r="S2873" i="4"/>
  <c r="BM2872" i="4"/>
  <c r="BL2872" i="4"/>
  <c r="BK2872" i="4"/>
  <c r="BJ2872" i="4"/>
  <c r="AH2872" i="4"/>
  <c r="AG2872" i="4"/>
  <c r="AD2872" i="4"/>
  <c r="AB2872" i="4"/>
  <c r="S2872" i="4"/>
  <c r="BM2871" i="4"/>
  <c r="BL2871" i="4"/>
  <c r="BK2871" i="4"/>
  <c r="BJ2871" i="4"/>
  <c r="AH2871" i="4"/>
  <c r="AG2871" i="4"/>
  <c r="AD2871" i="4"/>
  <c r="AB2871" i="4"/>
  <c r="S2871" i="4"/>
  <c r="BM2870" i="4"/>
  <c r="BL2870" i="4"/>
  <c r="BK2870" i="4"/>
  <c r="BJ2870" i="4"/>
  <c r="AH2870" i="4"/>
  <c r="AG2870" i="4"/>
  <c r="AD2870" i="4"/>
  <c r="AB2870" i="4"/>
  <c r="S2870" i="4"/>
  <c r="BM2869" i="4"/>
  <c r="BL2869" i="4"/>
  <c r="BK2869" i="4"/>
  <c r="BJ2869" i="4"/>
  <c r="AH2869" i="4"/>
  <c r="AG2869" i="4"/>
  <c r="AD2869" i="4"/>
  <c r="AB2869" i="4"/>
  <c r="S2869" i="4"/>
  <c r="BM2868" i="4"/>
  <c r="BL2868" i="4"/>
  <c r="BK2868" i="4"/>
  <c r="BJ2868" i="4"/>
  <c r="AH2868" i="4"/>
  <c r="AG2868" i="4"/>
  <c r="AD2868" i="4"/>
  <c r="AB2868" i="4"/>
  <c r="S2868" i="4"/>
  <c r="BM2867" i="4"/>
  <c r="BL2867" i="4"/>
  <c r="BK2867" i="4"/>
  <c r="BJ2867" i="4"/>
  <c r="AH2867" i="4"/>
  <c r="AG2867" i="4"/>
  <c r="AD2867" i="4"/>
  <c r="AB2867" i="4"/>
  <c r="S2867" i="4"/>
  <c r="BM2866" i="4"/>
  <c r="BL2866" i="4"/>
  <c r="BK2866" i="4"/>
  <c r="BJ2866" i="4"/>
  <c r="AH2866" i="4"/>
  <c r="AG2866" i="4"/>
  <c r="AD2866" i="4"/>
  <c r="AB2866" i="4"/>
  <c r="S2866" i="4"/>
  <c r="BM2865" i="4"/>
  <c r="BL2865" i="4"/>
  <c r="BK2865" i="4"/>
  <c r="BJ2865" i="4"/>
  <c r="AH2865" i="4"/>
  <c r="AG2865" i="4"/>
  <c r="AD2865" i="4"/>
  <c r="AB2865" i="4"/>
  <c r="S2865" i="4"/>
  <c r="BM2864" i="4"/>
  <c r="BL2864" i="4"/>
  <c r="BK2864" i="4"/>
  <c r="BJ2864" i="4"/>
  <c r="AH2864" i="4"/>
  <c r="AG2864" i="4"/>
  <c r="AD2864" i="4"/>
  <c r="AB2864" i="4"/>
  <c r="S2864" i="4"/>
  <c r="BM2863" i="4"/>
  <c r="BL2863" i="4"/>
  <c r="BK2863" i="4"/>
  <c r="BJ2863" i="4"/>
  <c r="AH2863" i="4"/>
  <c r="AG2863" i="4"/>
  <c r="AD2863" i="4"/>
  <c r="AB2863" i="4"/>
  <c r="S2863" i="4"/>
  <c r="BM2862" i="4"/>
  <c r="BL2862" i="4"/>
  <c r="BK2862" i="4"/>
  <c r="BJ2862" i="4"/>
  <c r="AH2862" i="4"/>
  <c r="AG2862" i="4"/>
  <c r="AD2862" i="4"/>
  <c r="AB2862" i="4"/>
  <c r="S2862" i="4"/>
  <c r="BM2861" i="4"/>
  <c r="BL2861" i="4"/>
  <c r="BK2861" i="4"/>
  <c r="BJ2861" i="4"/>
  <c r="AH2861" i="4"/>
  <c r="AG2861" i="4"/>
  <c r="AD2861" i="4"/>
  <c r="AB2861" i="4"/>
  <c r="S2861" i="4"/>
  <c r="BM2860" i="4"/>
  <c r="BL2860" i="4"/>
  <c r="BK2860" i="4"/>
  <c r="BJ2860" i="4"/>
  <c r="AH2860" i="4"/>
  <c r="AG2860" i="4"/>
  <c r="AD2860" i="4"/>
  <c r="AB2860" i="4"/>
  <c r="S2860" i="4"/>
  <c r="BM2859" i="4"/>
  <c r="BL2859" i="4"/>
  <c r="BK2859" i="4"/>
  <c r="BJ2859" i="4"/>
  <c r="AH2859" i="4"/>
  <c r="AG2859" i="4"/>
  <c r="AD2859" i="4"/>
  <c r="AB2859" i="4"/>
  <c r="S2859" i="4"/>
  <c r="BM2858" i="4"/>
  <c r="BL2858" i="4"/>
  <c r="BK2858" i="4"/>
  <c r="BJ2858" i="4"/>
  <c r="AH2858" i="4"/>
  <c r="AG2858" i="4"/>
  <c r="AD2858" i="4"/>
  <c r="AB2858" i="4"/>
  <c r="S2858" i="4"/>
  <c r="BM2857" i="4"/>
  <c r="BL2857" i="4"/>
  <c r="BK2857" i="4"/>
  <c r="BJ2857" i="4"/>
  <c r="AH2857" i="4"/>
  <c r="AG2857" i="4"/>
  <c r="AD2857" i="4"/>
  <c r="AB2857" i="4"/>
  <c r="S2857" i="4"/>
  <c r="BM2856" i="4"/>
  <c r="BL2856" i="4"/>
  <c r="BK2856" i="4"/>
  <c r="BJ2856" i="4"/>
  <c r="AH2856" i="4"/>
  <c r="AG2856" i="4"/>
  <c r="AD2856" i="4"/>
  <c r="AB2856" i="4"/>
  <c r="S2856" i="4"/>
  <c r="BM2855" i="4"/>
  <c r="BL2855" i="4"/>
  <c r="BK2855" i="4"/>
  <c r="BJ2855" i="4"/>
  <c r="AH2855" i="4"/>
  <c r="AG2855" i="4"/>
  <c r="AD2855" i="4"/>
  <c r="AB2855" i="4"/>
  <c r="S2855" i="4"/>
  <c r="BM2854" i="4"/>
  <c r="BL2854" i="4"/>
  <c r="BK2854" i="4"/>
  <c r="BJ2854" i="4"/>
  <c r="AH2854" i="4"/>
  <c r="AG2854" i="4"/>
  <c r="AD2854" i="4"/>
  <c r="AB2854" i="4"/>
  <c r="S2854" i="4"/>
  <c r="BM2853" i="4"/>
  <c r="BL2853" i="4"/>
  <c r="BK2853" i="4"/>
  <c r="BJ2853" i="4"/>
  <c r="AH2853" i="4"/>
  <c r="AG2853" i="4"/>
  <c r="AD2853" i="4"/>
  <c r="AB2853" i="4"/>
  <c r="S2853" i="4"/>
  <c r="BM2852" i="4"/>
  <c r="BL2852" i="4"/>
  <c r="BK2852" i="4"/>
  <c r="BJ2852" i="4"/>
  <c r="AH2852" i="4"/>
  <c r="AG2852" i="4"/>
  <c r="AD2852" i="4"/>
  <c r="AB2852" i="4"/>
  <c r="S2852" i="4"/>
  <c r="BM2851" i="4"/>
  <c r="BL2851" i="4"/>
  <c r="BK2851" i="4"/>
  <c r="BJ2851" i="4"/>
  <c r="AH2851" i="4"/>
  <c r="AG2851" i="4"/>
  <c r="AD2851" i="4"/>
  <c r="AB2851" i="4"/>
  <c r="S2851" i="4"/>
  <c r="BM2850" i="4"/>
  <c r="BL2850" i="4"/>
  <c r="BK2850" i="4"/>
  <c r="BJ2850" i="4"/>
  <c r="AH2850" i="4"/>
  <c r="AG2850" i="4"/>
  <c r="AD2850" i="4"/>
  <c r="AB2850" i="4"/>
  <c r="S2850" i="4"/>
  <c r="BM2849" i="4"/>
  <c r="BL2849" i="4"/>
  <c r="BK2849" i="4"/>
  <c r="BJ2849" i="4"/>
  <c r="AH2849" i="4"/>
  <c r="AG2849" i="4"/>
  <c r="AD2849" i="4"/>
  <c r="AB2849" i="4"/>
  <c r="S2849" i="4"/>
  <c r="BM2848" i="4"/>
  <c r="BL2848" i="4"/>
  <c r="BK2848" i="4"/>
  <c r="BJ2848" i="4"/>
  <c r="AH2848" i="4"/>
  <c r="AG2848" i="4"/>
  <c r="AD2848" i="4"/>
  <c r="AB2848" i="4"/>
  <c r="S2848" i="4"/>
  <c r="BM2847" i="4"/>
  <c r="BL2847" i="4"/>
  <c r="BK2847" i="4"/>
  <c r="BJ2847" i="4"/>
  <c r="AH2847" i="4"/>
  <c r="AG2847" i="4"/>
  <c r="AD2847" i="4"/>
  <c r="AB2847" i="4"/>
  <c r="S2847" i="4"/>
  <c r="BM2846" i="4"/>
  <c r="BL2846" i="4"/>
  <c r="BK2846" i="4"/>
  <c r="BJ2846" i="4"/>
  <c r="AH2846" i="4"/>
  <c r="AG2846" i="4"/>
  <c r="AD2846" i="4"/>
  <c r="AB2846" i="4"/>
  <c r="S2846" i="4"/>
  <c r="BM2845" i="4"/>
  <c r="BL2845" i="4"/>
  <c r="BK2845" i="4"/>
  <c r="BJ2845" i="4"/>
  <c r="AH2845" i="4"/>
  <c r="AG2845" i="4"/>
  <c r="AD2845" i="4"/>
  <c r="AB2845" i="4"/>
  <c r="S2845" i="4"/>
  <c r="BM2844" i="4"/>
  <c r="BL2844" i="4"/>
  <c r="BK2844" i="4"/>
  <c r="BJ2844" i="4"/>
  <c r="AH2844" i="4"/>
  <c r="AG2844" i="4"/>
  <c r="AD2844" i="4"/>
  <c r="AB2844" i="4"/>
  <c r="S2844" i="4"/>
  <c r="BM2843" i="4"/>
  <c r="BL2843" i="4"/>
  <c r="BK2843" i="4"/>
  <c r="BJ2843" i="4"/>
  <c r="AH2843" i="4"/>
  <c r="AG2843" i="4"/>
  <c r="AD2843" i="4"/>
  <c r="AB2843" i="4"/>
  <c r="S2843" i="4"/>
  <c r="BM2842" i="4"/>
  <c r="BL2842" i="4"/>
  <c r="BK2842" i="4"/>
  <c r="BJ2842" i="4"/>
  <c r="AH2842" i="4"/>
  <c r="AG2842" i="4"/>
  <c r="AD2842" i="4"/>
  <c r="AB2842" i="4"/>
  <c r="S2842" i="4"/>
  <c r="BM2841" i="4"/>
  <c r="BL2841" i="4"/>
  <c r="BK2841" i="4"/>
  <c r="BJ2841" i="4"/>
  <c r="AH2841" i="4"/>
  <c r="AG2841" i="4"/>
  <c r="AD2841" i="4"/>
  <c r="AB2841" i="4"/>
  <c r="S2841" i="4"/>
  <c r="BM2840" i="4"/>
  <c r="BL2840" i="4"/>
  <c r="BK2840" i="4"/>
  <c r="BJ2840" i="4"/>
  <c r="AH2840" i="4"/>
  <c r="AG2840" i="4"/>
  <c r="AD2840" i="4"/>
  <c r="AB2840" i="4"/>
  <c r="S2840" i="4"/>
  <c r="BM2839" i="4"/>
  <c r="BL2839" i="4"/>
  <c r="BK2839" i="4"/>
  <c r="BJ2839" i="4"/>
  <c r="AH2839" i="4"/>
  <c r="AG2839" i="4"/>
  <c r="AD2839" i="4"/>
  <c r="AB2839" i="4"/>
  <c r="S2839" i="4"/>
  <c r="BM2838" i="4"/>
  <c r="BL2838" i="4"/>
  <c r="BK2838" i="4"/>
  <c r="BJ2838" i="4"/>
  <c r="AH2838" i="4"/>
  <c r="AG2838" i="4"/>
  <c r="AD2838" i="4"/>
  <c r="AB2838" i="4"/>
  <c r="S2838" i="4"/>
  <c r="BM2837" i="4"/>
  <c r="BL2837" i="4"/>
  <c r="BK2837" i="4"/>
  <c r="BJ2837" i="4"/>
  <c r="AH2837" i="4"/>
  <c r="AG2837" i="4"/>
  <c r="AD2837" i="4"/>
  <c r="AB2837" i="4"/>
  <c r="S2837" i="4"/>
  <c r="BM2836" i="4"/>
  <c r="BL2836" i="4"/>
  <c r="BK2836" i="4"/>
  <c r="BJ2836" i="4"/>
  <c r="AH2836" i="4"/>
  <c r="AG2836" i="4"/>
  <c r="AD2836" i="4"/>
  <c r="AB2836" i="4"/>
  <c r="S2836" i="4"/>
  <c r="BM2835" i="4"/>
  <c r="BL2835" i="4"/>
  <c r="BK2835" i="4"/>
  <c r="BJ2835" i="4"/>
  <c r="AH2835" i="4"/>
  <c r="AG2835" i="4"/>
  <c r="AD2835" i="4"/>
  <c r="AB2835" i="4"/>
  <c r="S2835" i="4"/>
  <c r="BM2834" i="4"/>
  <c r="BL2834" i="4"/>
  <c r="BK2834" i="4"/>
  <c r="BJ2834" i="4"/>
  <c r="AH2834" i="4"/>
  <c r="AG2834" i="4"/>
  <c r="AD2834" i="4"/>
  <c r="AB2834" i="4"/>
  <c r="S2834" i="4"/>
  <c r="BM2833" i="4"/>
  <c r="BL2833" i="4"/>
  <c r="BK2833" i="4"/>
  <c r="BJ2833" i="4"/>
  <c r="AH2833" i="4"/>
  <c r="AG2833" i="4"/>
  <c r="AD2833" i="4"/>
  <c r="AB2833" i="4"/>
  <c r="S2833" i="4"/>
  <c r="BM2832" i="4"/>
  <c r="BL2832" i="4"/>
  <c r="BK2832" i="4"/>
  <c r="BJ2832" i="4"/>
  <c r="AH2832" i="4"/>
  <c r="AG2832" i="4"/>
  <c r="AD2832" i="4"/>
  <c r="AB2832" i="4"/>
  <c r="S2832" i="4"/>
  <c r="BM2831" i="4"/>
  <c r="BL2831" i="4"/>
  <c r="BK2831" i="4"/>
  <c r="BJ2831" i="4"/>
  <c r="AH2831" i="4"/>
  <c r="AG2831" i="4"/>
  <c r="AD2831" i="4"/>
  <c r="AB2831" i="4"/>
  <c r="S2831" i="4"/>
  <c r="BM2830" i="4"/>
  <c r="BL2830" i="4"/>
  <c r="BK2830" i="4"/>
  <c r="BJ2830" i="4"/>
  <c r="AH2830" i="4"/>
  <c r="AG2830" i="4"/>
  <c r="AD2830" i="4"/>
  <c r="AB2830" i="4"/>
  <c r="S2830" i="4"/>
  <c r="BM2829" i="4"/>
  <c r="BL2829" i="4"/>
  <c r="BK2829" i="4"/>
  <c r="BJ2829" i="4"/>
  <c r="AH2829" i="4"/>
  <c r="AG2829" i="4"/>
  <c r="AD2829" i="4"/>
  <c r="AB2829" i="4"/>
  <c r="S2829" i="4"/>
  <c r="BM2828" i="4"/>
  <c r="BL2828" i="4"/>
  <c r="BK2828" i="4"/>
  <c r="BJ2828" i="4"/>
  <c r="AH2828" i="4"/>
  <c r="AG2828" i="4"/>
  <c r="AD2828" i="4"/>
  <c r="AB2828" i="4"/>
  <c r="S2828" i="4"/>
  <c r="BM2827" i="4"/>
  <c r="BL2827" i="4"/>
  <c r="BK2827" i="4"/>
  <c r="BJ2827" i="4"/>
  <c r="AH2827" i="4"/>
  <c r="AG2827" i="4"/>
  <c r="AD2827" i="4"/>
  <c r="AB2827" i="4"/>
  <c r="S2827" i="4"/>
  <c r="BM2826" i="4"/>
  <c r="BL2826" i="4"/>
  <c r="BK2826" i="4"/>
  <c r="BJ2826" i="4"/>
  <c r="AH2826" i="4"/>
  <c r="AG2826" i="4"/>
  <c r="AD2826" i="4"/>
  <c r="AB2826" i="4"/>
  <c r="S2826" i="4"/>
  <c r="BM2825" i="4"/>
  <c r="BL2825" i="4"/>
  <c r="BK2825" i="4"/>
  <c r="BJ2825" i="4"/>
  <c r="AH2825" i="4"/>
  <c r="AG2825" i="4"/>
  <c r="AD2825" i="4"/>
  <c r="AB2825" i="4"/>
  <c r="S2825" i="4"/>
  <c r="BM2824" i="4"/>
  <c r="BL2824" i="4"/>
  <c r="BK2824" i="4"/>
  <c r="BJ2824" i="4"/>
  <c r="AH2824" i="4"/>
  <c r="AG2824" i="4"/>
  <c r="AD2824" i="4"/>
  <c r="AB2824" i="4"/>
  <c r="S2824" i="4"/>
  <c r="BM2823" i="4"/>
  <c r="BL2823" i="4"/>
  <c r="BK2823" i="4"/>
  <c r="BJ2823" i="4"/>
  <c r="AH2823" i="4"/>
  <c r="AG2823" i="4"/>
  <c r="AD2823" i="4"/>
  <c r="AB2823" i="4"/>
  <c r="S2823" i="4"/>
  <c r="BM2822" i="4"/>
  <c r="BL2822" i="4"/>
  <c r="BK2822" i="4"/>
  <c r="BJ2822" i="4"/>
  <c r="AH2822" i="4"/>
  <c r="AG2822" i="4"/>
  <c r="AD2822" i="4"/>
  <c r="AB2822" i="4"/>
  <c r="S2822" i="4"/>
  <c r="BM2821" i="4"/>
  <c r="BL2821" i="4"/>
  <c r="BK2821" i="4"/>
  <c r="BJ2821" i="4"/>
  <c r="AH2821" i="4"/>
  <c r="AG2821" i="4"/>
  <c r="AD2821" i="4"/>
  <c r="AB2821" i="4"/>
  <c r="S2821" i="4"/>
  <c r="BM2820" i="4"/>
  <c r="BL2820" i="4"/>
  <c r="BK2820" i="4"/>
  <c r="BJ2820" i="4"/>
  <c r="AH2820" i="4"/>
  <c r="AG2820" i="4"/>
  <c r="AD2820" i="4"/>
  <c r="AB2820" i="4"/>
  <c r="S2820" i="4"/>
  <c r="BM2819" i="4"/>
  <c r="BL2819" i="4"/>
  <c r="BK2819" i="4"/>
  <c r="BJ2819" i="4"/>
  <c r="AH2819" i="4"/>
  <c r="AG2819" i="4"/>
  <c r="AD2819" i="4"/>
  <c r="AB2819" i="4"/>
  <c r="S2819" i="4"/>
  <c r="BM2818" i="4"/>
  <c r="BL2818" i="4"/>
  <c r="BK2818" i="4"/>
  <c r="BJ2818" i="4"/>
  <c r="AH2818" i="4"/>
  <c r="AG2818" i="4"/>
  <c r="AD2818" i="4"/>
  <c r="AB2818" i="4"/>
  <c r="S2818" i="4"/>
  <c r="BM2817" i="4"/>
  <c r="BL2817" i="4"/>
  <c r="BK2817" i="4"/>
  <c r="BJ2817" i="4"/>
  <c r="AH2817" i="4"/>
  <c r="AG2817" i="4"/>
  <c r="AD2817" i="4"/>
  <c r="AB2817" i="4"/>
  <c r="S2817" i="4"/>
  <c r="BM2816" i="4"/>
  <c r="BL2816" i="4"/>
  <c r="BK2816" i="4"/>
  <c r="BJ2816" i="4"/>
  <c r="AH2816" i="4"/>
  <c r="AG2816" i="4"/>
  <c r="AD2816" i="4"/>
  <c r="AB2816" i="4"/>
  <c r="S2816" i="4"/>
  <c r="BM2815" i="4"/>
  <c r="BL2815" i="4"/>
  <c r="BK2815" i="4"/>
  <c r="BJ2815" i="4"/>
  <c r="AH2815" i="4"/>
  <c r="AG2815" i="4"/>
  <c r="AD2815" i="4"/>
  <c r="AB2815" i="4"/>
  <c r="S2815" i="4"/>
  <c r="BM2814" i="4"/>
  <c r="BL2814" i="4"/>
  <c r="BK2814" i="4"/>
  <c r="BJ2814" i="4"/>
  <c r="AH2814" i="4"/>
  <c r="AG2814" i="4"/>
  <c r="AD2814" i="4"/>
  <c r="AB2814" i="4"/>
  <c r="S2814" i="4"/>
  <c r="BM2813" i="4"/>
  <c r="BL2813" i="4"/>
  <c r="BK2813" i="4"/>
  <c r="BJ2813" i="4"/>
  <c r="AH2813" i="4"/>
  <c r="AG2813" i="4"/>
  <c r="AD2813" i="4"/>
  <c r="AB2813" i="4"/>
  <c r="S2813" i="4"/>
  <c r="BM2812" i="4"/>
  <c r="BL2812" i="4"/>
  <c r="BK2812" i="4"/>
  <c r="BJ2812" i="4"/>
  <c r="AH2812" i="4"/>
  <c r="AG2812" i="4"/>
  <c r="AD2812" i="4"/>
  <c r="AB2812" i="4"/>
  <c r="S2812" i="4"/>
  <c r="BM2811" i="4"/>
  <c r="BL2811" i="4"/>
  <c r="BK2811" i="4"/>
  <c r="BJ2811" i="4"/>
  <c r="AH2811" i="4"/>
  <c r="AG2811" i="4"/>
  <c r="AD2811" i="4"/>
  <c r="AB2811" i="4"/>
  <c r="S2811" i="4"/>
  <c r="BM2810" i="4"/>
  <c r="BL2810" i="4"/>
  <c r="BK2810" i="4"/>
  <c r="BJ2810" i="4"/>
  <c r="AH2810" i="4"/>
  <c r="AG2810" i="4"/>
  <c r="AD2810" i="4"/>
  <c r="AB2810" i="4"/>
  <c r="S2810" i="4"/>
  <c r="BM2809" i="4"/>
  <c r="BL2809" i="4"/>
  <c r="BK2809" i="4"/>
  <c r="BJ2809" i="4"/>
  <c r="AH2809" i="4"/>
  <c r="AG2809" i="4"/>
  <c r="AD2809" i="4"/>
  <c r="AB2809" i="4"/>
  <c r="S2809" i="4"/>
  <c r="BM2808" i="4"/>
  <c r="BL2808" i="4"/>
  <c r="BK2808" i="4"/>
  <c r="BJ2808" i="4"/>
  <c r="AH2808" i="4"/>
  <c r="AG2808" i="4"/>
  <c r="AD2808" i="4"/>
  <c r="AB2808" i="4"/>
  <c r="S2808" i="4"/>
  <c r="BM2807" i="4"/>
  <c r="BL2807" i="4"/>
  <c r="BK2807" i="4"/>
  <c r="BJ2807" i="4"/>
  <c r="AH2807" i="4"/>
  <c r="AG2807" i="4"/>
  <c r="AD2807" i="4"/>
  <c r="AB2807" i="4"/>
  <c r="S2807" i="4"/>
  <c r="BM2806" i="4"/>
  <c r="BL2806" i="4"/>
  <c r="BK2806" i="4"/>
  <c r="BJ2806" i="4"/>
  <c r="AH2806" i="4"/>
  <c r="AG2806" i="4"/>
  <c r="AD2806" i="4"/>
  <c r="AB2806" i="4"/>
  <c r="S2806" i="4"/>
  <c r="BM2805" i="4"/>
  <c r="BL2805" i="4"/>
  <c r="BK2805" i="4"/>
  <c r="BJ2805" i="4"/>
  <c r="AH2805" i="4"/>
  <c r="AG2805" i="4"/>
  <c r="AD2805" i="4"/>
  <c r="AB2805" i="4"/>
  <c r="S2805" i="4"/>
  <c r="BM2804" i="4"/>
  <c r="BL2804" i="4"/>
  <c r="BK2804" i="4"/>
  <c r="BJ2804" i="4"/>
  <c r="AH2804" i="4"/>
  <c r="AG2804" i="4"/>
  <c r="AD2804" i="4"/>
  <c r="AB2804" i="4"/>
  <c r="S2804" i="4"/>
  <c r="BM2803" i="4"/>
  <c r="BL2803" i="4"/>
  <c r="BK2803" i="4"/>
  <c r="BJ2803" i="4"/>
  <c r="AH2803" i="4"/>
  <c r="AG2803" i="4"/>
  <c r="AD2803" i="4"/>
  <c r="AB2803" i="4"/>
  <c r="S2803" i="4"/>
  <c r="BM2802" i="4"/>
  <c r="BL2802" i="4"/>
  <c r="BK2802" i="4"/>
  <c r="BJ2802" i="4"/>
  <c r="AH2802" i="4"/>
  <c r="AG2802" i="4"/>
  <c r="AD2802" i="4"/>
  <c r="AB2802" i="4"/>
  <c r="S2802" i="4"/>
  <c r="BM2801" i="4"/>
  <c r="BL2801" i="4"/>
  <c r="BK2801" i="4"/>
  <c r="BJ2801" i="4"/>
  <c r="AH2801" i="4"/>
  <c r="AG2801" i="4"/>
  <c r="AD2801" i="4"/>
  <c r="AB2801" i="4"/>
  <c r="S2801" i="4"/>
  <c r="BM2800" i="4"/>
  <c r="BL2800" i="4"/>
  <c r="BK2800" i="4"/>
  <c r="BJ2800" i="4"/>
  <c r="AH2800" i="4"/>
  <c r="AG2800" i="4"/>
  <c r="AD2800" i="4"/>
  <c r="AB2800" i="4"/>
  <c r="S2800" i="4"/>
  <c r="BM2799" i="4"/>
  <c r="BL2799" i="4"/>
  <c r="BK2799" i="4"/>
  <c r="BJ2799" i="4"/>
  <c r="AH2799" i="4"/>
  <c r="AG2799" i="4"/>
  <c r="AD2799" i="4"/>
  <c r="AB2799" i="4"/>
  <c r="S2799" i="4"/>
  <c r="BM2798" i="4"/>
  <c r="BL2798" i="4"/>
  <c r="BK2798" i="4"/>
  <c r="BJ2798" i="4"/>
  <c r="AH2798" i="4"/>
  <c r="AG2798" i="4"/>
  <c r="AD2798" i="4"/>
  <c r="AB2798" i="4"/>
  <c r="S2798" i="4"/>
  <c r="BM2797" i="4"/>
  <c r="BL2797" i="4"/>
  <c r="BK2797" i="4"/>
  <c r="BJ2797" i="4"/>
  <c r="AH2797" i="4"/>
  <c r="AG2797" i="4"/>
  <c r="AD2797" i="4"/>
  <c r="AB2797" i="4"/>
  <c r="S2797" i="4"/>
  <c r="BM2796" i="4"/>
  <c r="BL2796" i="4"/>
  <c r="BK2796" i="4"/>
  <c r="BJ2796" i="4"/>
  <c r="AH2796" i="4"/>
  <c r="AG2796" i="4"/>
  <c r="AD2796" i="4"/>
  <c r="AB2796" i="4"/>
  <c r="S2796" i="4"/>
  <c r="BM2795" i="4"/>
  <c r="BL2795" i="4"/>
  <c r="BK2795" i="4"/>
  <c r="BJ2795" i="4"/>
  <c r="AH2795" i="4"/>
  <c r="AG2795" i="4"/>
  <c r="AD2795" i="4"/>
  <c r="AB2795" i="4"/>
  <c r="S2795" i="4"/>
  <c r="BM2794" i="4"/>
  <c r="BL2794" i="4"/>
  <c r="BK2794" i="4"/>
  <c r="BJ2794" i="4"/>
  <c r="AH2794" i="4"/>
  <c r="AG2794" i="4"/>
  <c r="AD2794" i="4"/>
  <c r="AB2794" i="4"/>
  <c r="S2794" i="4"/>
  <c r="BM2793" i="4"/>
  <c r="BL2793" i="4"/>
  <c r="BK2793" i="4"/>
  <c r="BJ2793" i="4"/>
  <c r="AH2793" i="4"/>
  <c r="AG2793" i="4"/>
  <c r="AD2793" i="4"/>
  <c r="AB2793" i="4"/>
  <c r="S2793" i="4"/>
  <c r="BM2792" i="4"/>
  <c r="BL2792" i="4"/>
  <c r="BK2792" i="4"/>
  <c r="BJ2792" i="4"/>
  <c r="AH2792" i="4"/>
  <c r="AG2792" i="4"/>
  <c r="AD2792" i="4"/>
  <c r="AB2792" i="4"/>
  <c r="S2792" i="4"/>
  <c r="BM2791" i="4"/>
  <c r="BL2791" i="4"/>
  <c r="BK2791" i="4"/>
  <c r="BJ2791" i="4"/>
  <c r="AH2791" i="4"/>
  <c r="AG2791" i="4"/>
  <c r="AD2791" i="4"/>
  <c r="AB2791" i="4"/>
  <c r="S2791" i="4"/>
  <c r="BM2790" i="4"/>
  <c r="BL2790" i="4"/>
  <c r="BK2790" i="4"/>
  <c r="BJ2790" i="4"/>
  <c r="AH2790" i="4"/>
  <c r="AG2790" i="4"/>
  <c r="AD2790" i="4"/>
  <c r="AB2790" i="4"/>
  <c r="S2790" i="4"/>
  <c r="BM2789" i="4"/>
  <c r="BL2789" i="4"/>
  <c r="BK2789" i="4"/>
  <c r="BJ2789" i="4"/>
  <c r="AH2789" i="4"/>
  <c r="AG2789" i="4"/>
  <c r="AD2789" i="4"/>
  <c r="AB2789" i="4"/>
  <c r="S2789" i="4"/>
  <c r="BM2788" i="4"/>
  <c r="BL2788" i="4"/>
  <c r="BK2788" i="4"/>
  <c r="BJ2788" i="4"/>
  <c r="AH2788" i="4"/>
  <c r="AG2788" i="4"/>
  <c r="AD2788" i="4"/>
  <c r="AB2788" i="4"/>
  <c r="S2788" i="4"/>
  <c r="BM2787" i="4"/>
  <c r="BL2787" i="4"/>
  <c r="BK2787" i="4"/>
  <c r="BJ2787" i="4"/>
  <c r="AH2787" i="4"/>
  <c r="AG2787" i="4"/>
  <c r="AD2787" i="4"/>
  <c r="AB2787" i="4"/>
  <c r="S2787" i="4"/>
  <c r="BM2786" i="4"/>
  <c r="BL2786" i="4"/>
  <c r="BK2786" i="4"/>
  <c r="BJ2786" i="4"/>
  <c r="AH2786" i="4"/>
  <c r="AG2786" i="4"/>
  <c r="AD2786" i="4"/>
  <c r="AB2786" i="4"/>
  <c r="S2786" i="4"/>
  <c r="BM2785" i="4"/>
  <c r="BL2785" i="4"/>
  <c r="BK2785" i="4"/>
  <c r="BJ2785" i="4"/>
  <c r="AH2785" i="4"/>
  <c r="AG2785" i="4"/>
  <c r="AD2785" i="4"/>
  <c r="AB2785" i="4"/>
  <c r="S2785" i="4"/>
  <c r="BM2784" i="4"/>
  <c r="BL2784" i="4"/>
  <c r="BK2784" i="4"/>
  <c r="BJ2784" i="4"/>
  <c r="AH2784" i="4"/>
  <c r="AG2784" i="4"/>
  <c r="AD2784" i="4"/>
  <c r="AB2784" i="4"/>
  <c r="S2784" i="4"/>
  <c r="BM2783" i="4"/>
  <c r="BL2783" i="4"/>
  <c r="BK2783" i="4"/>
  <c r="BJ2783" i="4"/>
  <c r="AH2783" i="4"/>
  <c r="AG2783" i="4"/>
  <c r="AD2783" i="4"/>
  <c r="AB2783" i="4"/>
  <c r="S2783" i="4"/>
  <c r="BM2782" i="4"/>
  <c r="BL2782" i="4"/>
  <c r="BK2782" i="4"/>
  <c r="BJ2782" i="4"/>
  <c r="AH2782" i="4"/>
  <c r="AG2782" i="4"/>
  <c r="AD2782" i="4"/>
  <c r="AB2782" i="4"/>
  <c r="S2782" i="4"/>
  <c r="BM2781" i="4"/>
  <c r="BL2781" i="4"/>
  <c r="BK2781" i="4"/>
  <c r="BJ2781" i="4"/>
  <c r="AH2781" i="4"/>
  <c r="AG2781" i="4"/>
  <c r="AD2781" i="4"/>
  <c r="AB2781" i="4"/>
  <c r="S2781" i="4"/>
  <c r="BM2780" i="4"/>
  <c r="BL2780" i="4"/>
  <c r="BK2780" i="4"/>
  <c r="BJ2780" i="4"/>
  <c r="AH2780" i="4"/>
  <c r="AG2780" i="4"/>
  <c r="AD2780" i="4"/>
  <c r="AB2780" i="4"/>
  <c r="S2780" i="4"/>
  <c r="BM2779" i="4"/>
  <c r="BL2779" i="4"/>
  <c r="BK2779" i="4"/>
  <c r="BJ2779" i="4"/>
  <c r="AH2779" i="4"/>
  <c r="AG2779" i="4"/>
  <c r="AD2779" i="4"/>
  <c r="AB2779" i="4"/>
  <c r="S2779" i="4"/>
  <c r="BM2778" i="4"/>
  <c r="BL2778" i="4"/>
  <c r="BK2778" i="4"/>
  <c r="BJ2778" i="4"/>
  <c r="AH2778" i="4"/>
  <c r="AG2778" i="4"/>
  <c r="AD2778" i="4"/>
  <c r="AB2778" i="4"/>
  <c r="S2778" i="4"/>
  <c r="BM2777" i="4"/>
  <c r="BL2777" i="4"/>
  <c r="BK2777" i="4"/>
  <c r="BJ2777" i="4"/>
  <c r="AH2777" i="4"/>
  <c r="AG2777" i="4"/>
  <c r="AD2777" i="4"/>
  <c r="AB2777" i="4"/>
  <c r="S2777" i="4"/>
  <c r="BM2776" i="4"/>
  <c r="BL2776" i="4"/>
  <c r="BK2776" i="4"/>
  <c r="BJ2776" i="4"/>
  <c r="AH2776" i="4"/>
  <c r="AG2776" i="4"/>
  <c r="AD2776" i="4"/>
  <c r="AB2776" i="4"/>
  <c r="S2776" i="4"/>
  <c r="BM2775" i="4"/>
  <c r="BL2775" i="4"/>
  <c r="BK2775" i="4"/>
  <c r="BJ2775" i="4"/>
  <c r="AH2775" i="4"/>
  <c r="AG2775" i="4"/>
  <c r="AD2775" i="4"/>
  <c r="AB2775" i="4"/>
  <c r="S2775" i="4"/>
  <c r="BM2774" i="4"/>
  <c r="BL2774" i="4"/>
  <c r="BK2774" i="4"/>
  <c r="BJ2774" i="4"/>
  <c r="AH2774" i="4"/>
  <c r="AG2774" i="4"/>
  <c r="AD2774" i="4"/>
  <c r="AB2774" i="4"/>
  <c r="S2774" i="4"/>
  <c r="BM2773" i="4"/>
  <c r="BL2773" i="4"/>
  <c r="BK2773" i="4"/>
  <c r="BJ2773" i="4"/>
  <c r="AH2773" i="4"/>
  <c r="AG2773" i="4"/>
  <c r="AD2773" i="4"/>
  <c r="AB2773" i="4"/>
  <c r="S2773" i="4"/>
  <c r="BM2772" i="4"/>
  <c r="BL2772" i="4"/>
  <c r="BK2772" i="4"/>
  <c r="BJ2772" i="4"/>
  <c r="AH2772" i="4"/>
  <c r="AG2772" i="4"/>
  <c r="AD2772" i="4"/>
  <c r="AB2772" i="4"/>
  <c r="S2772" i="4"/>
  <c r="BM2771" i="4"/>
  <c r="BL2771" i="4"/>
  <c r="BK2771" i="4"/>
  <c r="BJ2771" i="4"/>
  <c r="AH2771" i="4"/>
  <c r="AG2771" i="4"/>
  <c r="AD2771" i="4"/>
  <c r="AB2771" i="4"/>
  <c r="S2771" i="4"/>
  <c r="BM2770" i="4"/>
  <c r="BL2770" i="4"/>
  <c r="BK2770" i="4"/>
  <c r="BJ2770" i="4"/>
  <c r="AH2770" i="4"/>
  <c r="AG2770" i="4"/>
  <c r="AD2770" i="4"/>
  <c r="AB2770" i="4"/>
  <c r="S2770" i="4"/>
  <c r="BM2769" i="4"/>
  <c r="BL2769" i="4"/>
  <c r="BK2769" i="4"/>
  <c r="BJ2769" i="4"/>
  <c r="AH2769" i="4"/>
  <c r="AG2769" i="4"/>
  <c r="AD2769" i="4"/>
  <c r="AB2769" i="4"/>
  <c r="S2769" i="4"/>
  <c r="BM2768" i="4"/>
  <c r="BL2768" i="4"/>
  <c r="BK2768" i="4"/>
  <c r="BJ2768" i="4"/>
  <c r="AH2768" i="4"/>
  <c r="AG2768" i="4"/>
  <c r="AD2768" i="4"/>
  <c r="AB2768" i="4"/>
  <c r="S2768" i="4"/>
  <c r="BM2767" i="4"/>
  <c r="BL2767" i="4"/>
  <c r="BK2767" i="4"/>
  <c r="BJ2767" i="4"/>
  <c r="AH2767" i="4"/>
  <c r="AG2767" i="4"/>
  <c r="AD2767" i="4"/>
  <c r="AB2767" i="4"/>
  <c r="S2767" i="4"/>
  <c r="BM2766" i="4"/>
  <c r="BL2766" i="4"/>
  <c r="BK2766" i="4"/>
  <c r="BJ2766" i="4"/>
  <c r="AH2766" i="4"/>
  <c r="AG2766" i="4"/>
  <c r="AD2766" i="4"/>
  <c r="AB2766" i="4"/>
  <c r="S2766" i="4"/>
  <c r="BM2765" i="4"/>
  <c r="BL2765" i="4"/>
  <c r="BK2765" i="4"/>
  <c r="BJ2765" i="4"/>
  <c r="AH2765" i="4"/>
  <c r="AG2765" i="4"/>
  <c r="AD2765" i="4"/>
  <c r="AB2765" i="4"/>
  <c r="S2765" i="4"/>
  <c r="BM2764" i="4"/>
  <c r="BL2764" i="4"/>
  <c r="BK2764" i="4"/>
  <c r="BJ2764" i="4"/>
  <c r="AH2764" i="4"/>
  <c r="AG2764" i="4"/>
  <c r="AD2764" i="4"/>
  <c r="AB2764" i="4"/>
  <c r="S2764" i="4"/>
  <c r="BM2763" i="4"/>
  <c r="BL2763" i="4"/>
  <c r="BK2763" i="4"/>
  <c r="BJ2763" i="4"/>
  <c r="AH2763" i="4"/>
  <c r="AG2763" i="4"/>
  <c r="AD2763" i="4"/>
  <c r="AB2763" i="4"/>
  <c r="S2763" i="4"/>
  <c r="BM2762" i="4"/>
  <c r="BL2762" i="4"/>
  <c r="BK2762" i="4"/>
  <c r="BJ2762" i="4"/>
  <c r="AH2762" i="4"/>
  <c r="AG2762" i="4"/>
  <c r="AD2762" i="4"/>
  <c r="AB2762" i="4"/>
  <c r="S2762" i="4"/>
  <c r="BM2761" i="4"/>
  <c r="BL2761" i="4"/>
  <c r="BK2761" i="4"/>
  <c r="BJ2761" i="4"/>
  <c r="AH2761" i="4"/>
  <c r="AG2761" i="4"/>
  <c r="AD2761" i="4"/>
  <c r="AB2761" i="4"/>
  <c r="S2761" i="4"/>
  <c r="BM2760" i="4"/>
  <c r="BL2760" i="4"/>
  <c r="BK2760" i="4"/>
  <c r="BJ2760" i="4"/>
  <c r="AH2760" i="4"/>
  <c r="AG2760" i="4"/>
  <c r="AD2760" i="4"/>
  <c r="AB2760" i="4"/>
  <c r="S2760" i="4"/>
  <c r="BM2759" i="4"/>
  <c r="BL2759" i="4"/>
  <c r="BK2759" i="4"/>
  <c r="BJ2759" i="4"/>
  <c r="AH2759" i="4"/>
  <c r="AG2759" i="4"/>
  <c r="AD2759" i="4"/>
  <c r="AB2759" i="4"/>
  <c r="S2759" i="4"/>
  <c r="BM2758" i="4"/>
  <c r="BL2758" i="4"/>
  <c r="BK2758" i="4"/>
  <c r="BJ2758" i="4"/>
  <c r="AH2758" i="4"/>
  <c r="AG2758" i="4"/>
  <c r="AD2758" i="4"/>
  <c r="AB2758" i="4"/>
  <c r="S2758" i="4"/>
  <c r="BM2757" i="4"/>
  <c r="BL2757" i="4"/>
  <c r="BK2757" i="4"/>
  <c r="BJ2757" i="4"/>
  <c r="AH2757" i="4"/>
  <c r="AG2757" i="4"/>
  <c r="AD2757" i="4"/>
  <c r="AB2757" i="4"/>
  <c r="S2757" i="4"/>
  <c r="BM2756" i="4"/>
  <c r="BL2756" i="4"/>
  <c r="BK2756" i="4"/>
  <c r="BJ2756" i="4"/>
  <c r="AH2756" i="4"/>
  <c r="AG2756" i="4"/>
  <c r="AD2756" i="4"/>
  <c r="AB2756" i="4"/>
  <c r="S2756" i="4"/>
  <c r="BM2755" i="4"/>
  <c r="BL2755" i="4"/>
  <c r="BK2755" i="4"/>
  <c r="BJ2755" i="4"/>
  <c r="AH2755" i="4"/>
  <c r="AG2755" i="4"/>
  <c r="AD2755" i="4"/>
  <c r="AB2755" i="4"/>
  <c r="S2755" i="4"/>
  <c r="BM2754" i="4"/>
  <c r="BL2754" i="4"/>
  <c r="BK2754" i="4"/>
  <c r="BJ2754" i="4"/>
  <c r="AH2754" i="4"/>
  <c r="AG2754" i="4"/>
  <c r="AD2754" i="4"/>
  <c r="AB2754" i="4"/>
  <c r="S2754" i="4"/>
  <c r="BM2753" i="4"/>
  <c r="BL2753" i="4"/>
  <c r="BK2753" i="4"/>
  <c r="BJ2753" i="4"/>
  <c r="AH2753" i="4"/>
  <c r="AG2753" i="4"/>
  <c r="AD2753" i="4"/>
  <c r="AB2753" i="4"/>
  <c r="S2753" i="4"/>
  <c r="BM2752" i="4"/>
  <c r="BL2752" i="4"/>
  <c r="BK2752" i="4"/>
  <c r="BJ2752" i="4"/>
  <c r="AH2752" i="4"/>
  <c r="AG2752" i="4"/>
  <c r="AD2752" i="4"/>
  <c r="AB2752" i="4"/>
  <c r="S2752" i="4"/>
  <c r="BM2751" i="4"/>
  <c r="BL2751" i="4"/>
  <c r="BK2751" i="4"/>
  <c r="BJ2751" i="4"/>
  <c r="AH2751" i="4"/>
  <c r="AG2751" i="4"/>
  <c r="AD2751" i="4"/>
  <c r="AB2751" i="4"/>
  <c r="S2751" i="4"/>
  <c r="BM2750" i="4"/>
  <c r="BL2750" i="4"/>
  <c r="BK2750" i="4"/>
  <c r="BJ2750" i="4"/>
  <c r="AH2750" i="4"/>
  <c r="AG2750" i="4"/>
  <c r="AD2750" i="4"/>
  <c r="AB2750" i="4"/>
  <c r="S2750" i="4"/>
  <c r="BM2749" i="4"/>
  <c r="BL2749" i="4"/>
  <c r="BK2749" i="4"/>
  <c r="BJ2749" i="4"/>
  <c r="AH2749" i="4"/>
  <c r="AG2749" i="4"/>
  <c r="AD2749" i="4"/>
  <c r="AB2749" i="4"/>
  <c r="S2749" i="4"/>
  <c r="BM2748" i="4"/>
  <c r="BL2748" i="4"/>
  <c r="BK2748" i="4"/>
  <c r="BJ2748" i="4"/>
  <c r="AH2748" i="4"/>
  <c r="AG2748" i="4"/>
  <c r="AD2748" i="4"/>
  <c r="AB2748" i="4"/>
  <c r="S2748" i="4"/>
  <c r="BM2747" i="4"/>
  <c r="BL2747" i="4"/>
  <c r="BK2747" i="4"/>
  <c r="BJ2747" i="4"/>
  <c r="AH2747" i="4"/>
  <c r="AG2747" i="4"/>
  <c r="AD2747" i="4"/>
  <c r="AB2747" i="4"/>
  <c r="S2747" i="4"/>
  <c r="BM2746" i="4"/>
  <c r="BL2746" i="4"/>
  <c r="BK2746" i="4"/>
  <c r="BJ2746" i="4"/>
  <c r="AH2746" i="4"/>
  <c r="AG2746" i="4"/>
  <c r="AD2746" i="4"/>
  <c r="AB2746" i="4"/>
  <c r="S2746" i="4"/>
  <c r="BM2745" i="4"/>
  <c r="BL2745" i="4"/>
  <c r="BK2745" i="4"/>
  <c r="BJ2745" i="4"/>
  <c r="AH2745" i="4"/>
  <c r="AG2745" i="4"/>
  <c r="AD2745" i="4"/>
  <c r="AB2745" i="4"/>
  <c r="S2745" i="4"/>
  <c r="BM2744" i="4"/>
  <c r="BL2744" i="4"/>
  <c r="BK2744" i="4"/>
  <c r="BJ2744" i="4"/>
  <c r="AH2744" i="4"/>
  <c r="AG2744" i="4"/>
  <c r="AD2744" i="4"/>
  <c r="AB2744" i="4"/>
  <c r="S2744" i="4"/>
  <c r="BM2743" i="4"/>
  <c r="BL2743" i="4"/>
  <c r="BK2743" i="4"/>
  <c r="BJ2743" i="4"/>
  <c r="AH2743" i="4"/>
  <c r="AG2743" i="4"/>
  <c r="AD2743" i="4"/>
  <c r="AB2743" i="4"/>
  <c r="S2743" i="4"/>
  <c r="BM2742" i="4"/>
  <c r="BL2742" i="4"/>
  <c r="BK2742" i="4"/>
  <c r="BJ2742" i="4"/>
  <c r="AH2742" i="4"/>
  <c r="AG2742" i="4"/>
  <c r="AD2742" i="4"/>
  <c r="AB2742" i="4"/>
  <c r="S2742" i="4"/>
  <c r="BM2741" i="4"/>
  <c r="BL2741" i="4"/>
  <c r="BK2741" i="4"/>
  <c r="BJ2741" i="4"/>
  <c r="AH2741" i="4"/>
  <c r="AG2741" i="4"/>
  <c r="AD2741" i="4"/>
  <c r="AB2741" i="4"/>
  <c r="S2741" i="4"/>
  <c r="BM2740" i="4"/>
  <c r="BL2740" i="4"/>
  <c r="BK2740" i="4"/>
  <c r="BJ2740" i="4"/>
  <c r="AH2740" i="4"/>
  <c r="AG2740" i="4"/>
  <c r="AD2740" i="4"/>
  <c r="AB2740" i="4"/>
  <c r="S2740" i="4"/>
  <c r="BM2739" i="4"/>
  <c r="BL2739" i="4"/>
  <c r="BK2739" i="4"/>
  <c r="BJ2739" i="4"/>
  <c r="AH2739" i="4"/>
  <c r="AG2739" i="4"/>
  <c r="AD2739" i="4"/>
  <c r="AB2739" i="4"/>
  <c r="S2739" i="4"/>
  <c r="BM2738" i="4"/>
  <c r="BL2738" i="4"/>
  <c r="BK2738" i="4"/>
  <c r="BJ2738" i="4"/>
  <c r="AH2738" i="4"/>
  <c r="AG2738" i="4"/>
  <c r="AD2738" i="4"/>
  <c r="AB2738" i="4"/>
  <c r="S2738" i="4"/>
  <c r="BM2737" i="4"/>
  <c r="BL2737" i="4"/>
  <c r="BK2737" i="4"/>
  <c r="BJ2737" i="4"/>
  <c r="AH2737" i="4"/>
  <c r="AG2737" i="4"/>
  <c r="AD2737" i="4"/>
  <c r="AB2737" i="4"/>
  <c r="S2737" i="4"/>
  <c r="BM2736" i="4"/>
  <c r="BL2736" i="4"/>
  <c r="BK2736" i="4"/>
  <c r="BJ2736" i="4"/>
  <c r="AH2736" i="4"/>
  <c r="AG2736" i="4"/>
  <c r="AD2736" i="4"/>
  <c r="AB2736" i="4"/>
  <c r="S2736" i="4"/>
  <c r="BM2735" i="4"/>
  <c r="BL2735" i="4"/>
  <c r="BK2735" i="4"/>
  <c r="BJ2735" i="4"/>
  <c r="AH2735" i="4"/>
  <c r="AG2735" i="4"/>
  <c r="AD2735" i="4"/>
  <c r="AB2735" i="4"/>
  <c r="S2735" i="4"/>
  <c r="BM2734" i="4"/>
  <c r="BL2734" i="4"/>
  <c r="BK2734" i="4"/>
  <c r="BJ2734" i="4"/>
  <c r="AH2734" i="4"/>
  <c r="AG2734" i="4"/>
  <c r="AD2734" i="4"/>
  <c r="AB2734" i="4"/>
  <c r="S2734" i="4"/>
  <c r="BM2733" i="4"/>
  <c r="BL2733" i="4"/>
  <c r="BK2733" i="4"/>
  <c r="BJ2733" i="4"/>
  <c r="AH2733" i="4"/>
  <c r="AG2733" i="4"/>
  <c r="AD2733" i="4"/>
  <c r="AB2733" i="4"/>
  <c r="S2733" i="4"/>
  <c r="BM2732" i="4"/>
  <c r="BL2732" i="4"/>
  <c r="BK2732" i="4"/>
  <c r="BJ2732" i="4"/>
  <c r="AH2732" i="4"/>
  <c r="AG2732" i="4"/>
  <c r="AD2732" i="4"/>
  <c r="AB2732" i="4"/>
  <c r="S2732" i="4"/>
  <c r="BM2731" i="4"/>
  <c r="BL2731" i="4"/>
  <c r="BK2731" i="4"/>
  <c r="BJ2731" i="4"/>
  <c r="AH2731" i="4"/>
  <c r="AG2731" i="4"/>
  <c r="AD2731" i="4"/>
  <c r="AB2731" i="4"/>
  <c r="S2731" i="4"/>
  <c r="BM2730" i="4"/>
  <c r="BL2730" i="4"/>
  <c r="BK2730" i="4"/>
  <c r="BJ2730" i="4"/>
  <c r="AH2730" i="4"/>
  <c r="AG2730" i="4"/>
  <c r="AD2730" i="4"/>
  <c r="AB2730" i="4"/>
  <c r="S2730" i="4"/>
  <c r="BM2729" i="4"/>
  <c r="BL2729" i="4"/>
  <c r="BK2729" i="4"/>
  <c r="BJ2729" i="4"/>
  <c r="AH2729" i="4"/>
  <c r="AG2729" i="4"/>
  <c r="AD2729" i="4"/>
  <c r="AB2729" i="4"/>
  <c r="S2729" i="4"/>
  <c r="BM2728" i="4"/>
  <c r="BL2728" i="4"/>
  <c r="BK2728" i="4"/>
  <c r="BJ2728" i="4"/>
  <c r="AH2728" i="4"/>
  <c r="AG2728" i="4"/>
  <c r="AD2728" i="4"/>
  <c r="AB2728" i="4"/>
  <c r="S2728" i="4"/>
  <c r="BM2727" i="4"/>
  <c r="BL2727" i="4"/>
  <c r="BK2727" i="4"/>
  <c r="BJ2727" i="4"/>
  <c r="AH2727" i="4"/>
  <c r="AG2727" i="4"/>
  <c r="AD2727" i="4"/>
  <c r="AB2727" i="4"/>
  <c r="S2727" i="4"/>
  <c r="BM2726" i="4"/>
  <c r="BL2726" i="4"/>
  <c r="BK2726" i="4"/>
  <c r="BJ2726" i="4"/>
  <c r="AH2726" i="4"/>
  <c r="AG2726" i="4"/>
  <c r="AD2726" i="4"/>
  <c r="AB2726" i="4"/>
  <c r="S2726" i="4"/>
  <c r="BM2725" i="4"/>
  <c r="BL2725" i="4"/>
  <c r="BK2725" i="4"/>
  <c r="BJ2725" i="4"/>
  <c r="AH2725" i="4"/>
  <c r="AG2725" i="4"/>
  <c r="AD2725" i="4"/>
  <c r="AB2725" i="4"/>
  <c r="S2725" i="4"/>
  <c r="BM2724" i="4"/>
  <c r="BL2724" i="4"/>
  <c r="BK2724" i="4"/>
  <c r="BJ2724" i="4"/>
  <c r="AH2724" i="4"/>
  <c r="AG2724" i="4"/>
  <c r="AD2724" i="4"/>
  <c r="AB2724" i="4"/>
  <c r="S2724" i="4"/>
  <c r="BM2723" i="4"/>
  <c r="BL2723" i="4"/>
  <c r="BK2723" i="4"/>
  <c r="BJ2723" i="4"/>
  <c r="AH2723" i="4"/>
  <c r="AG2723" i="4"/>
  <c r="AD2723" i="4"/>
  <c r="AB2723" i="4"/>
  <c r="S2723" i="4"/>
  <c r="BM2722" i="4"/>
  <c r="BL2722" i="4"/>
  <c r="BK2722" i="4"/>
  <c r="BJ2722" i="4"/>
  <c r="AH2722" i="4"/>
  <c r="AG2722" i="4"/>
  <c r="AD2722" i="4"/>
  <c r="AB2722" i="4"/>
  <c r="S2722" i="4"/>
  <c r="BM2721" i="4"/>
  <c r="BL2721" i="4"/>
  <c r="BK2721" i="4"/>
  <c r="BJ2721" i="4"/>
  <c r="AH2721" i="4"/>
  <c r="AG2721" i="4"/>
  <c r="AD2721" i="4"/>
  <c r="AB2721" i="4"/>
  <c r="S2721" i="4"/>
  <c r="BM2720" i="4"/>
  <c r="BL2720" i="4"/>
  <c r="BK2720" i="4"/>
  <c r="BJ2720" i="4"/>
  <c r="AH2720" i="4"/>
  <c r="AG2720" i="4"/>
  <c r="AD2720" i="4"/>
  <c r="AB2720" i="4"/>
  <c r="S2720" i="4"/>
  <c r="BM2719" i="4"/>
  <c r="BL2719" i="4"/>
  <c r="BK2719" i="4"/>
  <c r="BJ2719" i="4"/>
  <c r="AH2719" i="4"/>
  <c r="AG2719" i="4"/>
  <c r="AD2719" i="4"/>
  <c r="AB2719" i="4"/>
  <c r="S2719" i="4"/>
  <c r="BM2718" i="4"/>
  <c r="BL2718" i="4"/>
  <c r="BK2718" i="4"/>
  <c r="BJ2718" i="4"/>
  <c r="AH2718" i="4"/>
  <c r="AG2718" i="4"/>
  <c r="AD2718" i="4"/>
  <c r="AB2718" i="4"/>
  <c r="S2718" i="4"/>
  <c r="BM2717" i="4"/>
  <c r="BL2717" i="4"/>
  <c r="BK2717" i="4"/>
  <c r="BJ2717" i="4"/>
  <c r="AH2717" i="4"/>
  <c r="AG2717" i="4"/>
  <c r="AD2717" i="4"/>
  <c r="AB2717" i="4"/>
  <c r="S2717" i="4"/>
  <c r="BM2716" i="4"/>
  <c r="BL2716" i="4"/>
  <c r="BK2716" i="4"/>
  <c r="BJ2716" i="4"/>
  <c r="AH2716" i="4"/>
  <c r="AG2716" i="4"/>
  <c r="AD2716" i="4"/>
  <c r="AB2716" i="4"/>
  <c r="S2716" i="4"/>
  <c r="BM2715" i="4"/>
  <c r="BL2715" i="4"/>
  <c r="BK2715" i="4"/>
  <c r="BJ2715" i="4"/>
  <c r="AH2715" i="4"/>
  <c r="AG2715" i="4"/>
  <c r="AD2715" i="4"/>
  <c r="AB2715" i="4"/>
  <c r="S2715" i="4"/>
  <c r="BM2714" i="4"/>
  <c r="BL2714" i="4"/>
  <c r="BK2714" i="4"/>
  <c r="BJ2714" i="4"/>
  <c r="AH2714" i="4"/>
  <c r="AG2714" i="4"/>
  <c r="AD2714" i="4"/>
  <c r="AB2714" i="4"/>
  <c r="S2714" i="4"/>
  <c r="BM2713" i="4"/>
  <c r="BL2713" i="4"/>
  <c r="BK2713" i="4"/>
  <c r="BJ2713" i="4"/>
  <c r="AH2713" i="4"/>
  <c r="AG2713" i="4"/>
  <c r="AD2713" i="4"/>
  <c r="AB2713" i="4"/>
  <c r="S2713" i="4"/>
  <c r="BM2712" i="4"/>
  <c r="BL2712" i="4"/>
  <c r="BK2712" i="4"/>
  <c r="BJ2712" i="4"/>
  <c r="AH2712" i="4"/>
  <c r="AG2712" i="4"/>
  <c r="AD2712" i="4"/>
  <c r="AB2712" i="4"/>
  <c r="S2712" i="4"/>
  <c r="BM2711" i="4"/>
  <c r="BL2711" i="4"/>
  <c r="BK2711" i="4"/>
  <c r="BJ2711" i="4"/>
  <c r="AH2711" i="4"/>
  <c r="AG2711" i="4"/>
  <c r="AD2711" i="4"/>
  <c r="AB2711" i="4"/>
  <c r="S2711" i="4"/>
  <c r="BM2710" i="4"/>
  <c r="BL2710" i="4"/>
  <c r="BK2710" i="4"/>
  <c r="BJ2710" i="4"/>
  <c r="AH2710" i="4"/>
  <c r="AG2710" i="4"/>
  <c r="AD2710" i="4"/>
  <c r="AB2710" i="4"/>
  <c r="S2710" i="4"/>
  <c r="BM2709" i="4"/>
  <c r="BL2709" i="4"/>
  <c r="BK2709" i="4"/>
  <c r="BJ2709" i="4"/>
  <c r="AH2709" i="4"/>
  <c r="AG2709" i="4"/>
  <c r="AD2709" i="4"/>
  <c r="AB2709" i="4"/>
  <c r="S2709" i="4"/>
  <c r="BM2708" i="4"/>
  <c r="BL2708" i="4"/>
  <c r="BK2708" i="4"/>
  <c r="BJ2708" i="4"/>
  <c r="AH2708" i="4"/>
  <c r="AG2708" i="4"/>
  <c r="AD2708" i="4"/>
  <c r="AB2708" i="4"/>
  <c r="S2708" i="4"/>
  <c r="BM2707" i="4"/>
  <c r="BL2707" i="4"/>
  <c r="BK2707" i="4"/>
  <c r="BJ2707" i="4"/>
  <c r="AH2707" i="4"/>
  <c r="AG2707" i="4"/>
  <c r="AD2707" i="4"/>
  <c r="AB2707" i="4"/>
  <c r="S2707" i="4"/>
  <c r="BM2706" i="4"/>
  <c r="BL2706" i="4"/>
  <c r="BK2706" i="4"/>
  <c r="BJ2706" i="4"/>
  <c r="AH2706" i="4"/>
  <c r="AG2706" i="4"/>
  <c r="AD2706" i="4"/>
  <c r="AB2706" i="4"/>
  <c r="S2706" i="4"/>
  <c r="BM2705" i="4"/>
  <c r="BL2705" i="4"/>
  <c r="BK2705" i="4"/>
  <c r="BJ2705" i="4"/>
  <c r="AH2705" i="4"/>
  <c r="AG2705" i="4"/>
  <c r="AD2705" i="4"/>
  <c r="AB2705" i="4"/>
  <c r="S2705" i="4"/>
  <c r="BM2704" i="4"/>
  <c r="BL2704" i="4"/>
  <c r="BK2704" i="4"/>
  <c r="BJ2704" i="4"/>
  <c r="AH2704" i="4"/>
  <c r="AG2704" i="4"/>
  <c r="AD2704" i="4"/>
  <c r="AB2704" i="4"/>
  <c r="S2704" i="4"/>
  <c r="BM2703" i="4"/>
  <c r="BL2703" i="4"/>
  <c r="BK2703" i="4"/>
  <c r="BJ2703" i="4"/>
  <c r="AH2703" i="4"/>
  <c r="AG2703" i="4"/>
  <c r="AD2703" i="4"/>
  <c r="AB2703" i="4"/>
  <c r="S2703" i="4"/>
  <c r="BM2702" i="4"/>
  <c r="BL2702" i="4"/>
  <c r="BK2702" i="4"/>
  <c r="BJ2702" i="4"/>
  <c r="AH2702" i="4"/>
  <c r="AG2702" i="4"/>
  <c r="AD2702" i="4"/>
  <c r="AB2702" i="4"/>
  <c r="S2702" i="4"/>
  <c r="BM2701" i="4"/>
  <c r="BL2701" i="4"/>
  <c r="BK2701" i="4"/>
  <c r="BJ2701" i="4"/>
  <c r="AH2701" i="4"/>
  <c r="AG2701" i="4"/>
  <c r="AD2701" i="4"/>
  <c r="AB2701" i="4"/>
  <c r="S2701" i="4"/>
  <c r="BM2700" i="4"/>
  <c r="BL2700" i="4"/>
  <c r="BK2700" i="4"/>
  <c r="BJ2700" i="4"/>
  <c r="AH2700" i="4"/>
  <c r="AG2700" i="4"/>
  <c r="AD2700" i="4"/>
  <c r="AB2700" i="4"/>
  <c r="S2700" i="4"/>
  <c r="BM2699" i="4"/>
  <c r="BL2699" i="4"/>
  <c r="BK2699" i="4"/>
  <c r="BJ2699" i="4"/>
  <c r="AH2699" i="4"/>
  <c r="AG2699" i="4"/>
  <c r="AD2699" i="4"/>
  <c r="AB2699" i="4"/>
  <c r="S2699" i="4"/>
  <c r="BM2698" i="4"/>
  <c r="BL2698" i="4"/>
  <c r="BK2698" i="4"/>
  <c r="BJ2698" i="4"/>
  <c r="AH2698" i="4"/>
  <c r="AG2698" i="4"/>
  <c r="AD2698" i="4"/>
  <c r="AB2698" i="4"/>
  <c r="S2698" i="4"/>
  <c r="BM2697" i="4"/>
  <c r="BL2697" i="4"/>
  <c r="BK2697" i="4"/>
  <c r="BJ2697" i="4"/>
  <c r="AH2697" i="4"/>
  <c r="AG2697" i="4"/>
  <c r="AD2697" i="4"/>
  <c r="AB2697" i="4"/>
  <c r="S2697" i="4"/>
  <c r="BM2696" i="4"/>
  <c r="BL2696" i="4"/>
  <c r="BK2696" i="4"/>
  <c r="BJ2696" i="4"/>
  <c r="AH2696" i="4"/>
  <c r="AG2696" i="4"/>
  <c r="AD2696" i="4"/>
  <c r="AB2696" i="4"/>
  <c r="S2696" i="4"/>
  <c r="BM2695" i="4"/>
  <c r="BL2695" i="4"/>
  <c r="BK2695" i="4"/>
  <c r="BJ2695" i="4"/>
  <c r="AH2695" i="4"/>
  <c r="AG2695" i="4"/>
  <c r="AD2695" i="4"/>
  <c r="AB2695" i="4"/>
  <c r="S2695" i="4"/>
  <c r="BM2694" i="4"/>
  <c r="BL2694" i="4"/>
  <c r="BK2694" i="4"/>
  <c r="BJ2694" i="4"/>
  <c r="AH2694" i="4"/>
  <c r="AG2694" i="4"/>
  <c r="AD2694" i="4"/>
  <c r="AB2694" i="4"/>
  <c r="S2694" i="4"/>
  <c r="BM2693" i="4"/>
  <c r="BL2693" i="4"/>
  <c r="BK2693" i="4"/>
  <c r="BJ2693" i="4"/>
  <c r="AH2693" i="4"/>
  <c r="AG2693" i="4"/>
  <c r="AD2693" i="4"/>
  <c r="AB2693" i="4"/>
  <c r="S2693" i="4"/>
  <c r="BM2692" i="4"/>
  <c r="BL2692" i="4"/>
  <c r="BK2692" i="4"/>
  <c r="BJ2692" i="4"/>
  <c r="AH2692" i="4"/>
  <c r="AG2692" i="4"/>
  <c r="AD2692" i="4"/>
  <c r="AB2692" i="4"/>
  <c r="S2692" i="4"/>
  <c r="BM2691" i="4"/>
  <c r="BL2691" i="4"/>
  <c r="BK2691" i="4"/>
  <c r="BJ2691" i="4"/>
  <c r="AH2691" i="4"/>
  <c r="AG2691" i="4"/>
  <c r="AD2691" i="4"/>
  <c r="AB2691" i="4"/>
  <c r="S2691" i="4"/>
  <c r="BM2690" i="4"/>
  <c r="BL2690" i="4"/>
  <c r="BK2690" i="4"/>
  <c r="BJ2690" i="4"/>
  <c r="AH2690" i="4"/>
  <c r="AG2690" i="4"/>
  <c r="AD2690" i="4"/>
  <c r="AB2690" i="4"/>
  <c r="S2690" i="4"/>
  <c r="BM2689" i="4"/>
  <c r="BL2689" i="4"/>
  <c r="BK2689" i="4"/>
  <c r="BJ2689" i="4"/>
  <c r="AH2689" i="4"/>
  <c r="AG2689" i="4"/>
  <c r="AD2689" i="4"/>
  <c r="AB2689" i="4"/>
  <c r="S2689" i="4"/>
  <c r="BM2688" i="4"/>
  <c r="BL2688" i="4"/>
  <c r="BK2688" i="4"/>
  <c r="BJ2688" i="4"/>
  <c r="AH2688" i="4"/>
  <c r="AG2688" i="4"/>
  <c r="AD2688" i="4"/>
  <c r="AB2688" i="4"/>
  <c r="S2688" i="4"/>
  <c r="BM2687" i="4"/>
  <c r="BL2687" i="4"/>
  <c r="BK2687" i="4"/>
  <c r="BJ2687" i="4"/>
  <c r="AH2687" i="4"/>
  <c r="AG2687" i="4"/>
  <c r="AD2687" i="4"/>
  <c r="AB2687" i="4"/>
  <c r="S2687" i="4"/>
  <c r="BM2686" i="4"/>
  <c r="BL2686" i="4"/>
  <c r="BK2686" i="4"/>
  <c r="BJ2686" i="4"/>
  <c r="AH2686" i="4"/>
  <c r="AG2686" i="4"/>
  <c r="AD2686" i="4"/>
  <c r="AB2686" i="4"/>
  <c r="S2686" i="4"/>
  <c r="BM2685" i="4"/>
  <c r="BL2685" i="4"/>
  <c r="BK2685" i="4"/>
  <c r="BJ2685" i="4"/>
  <c r="AH2685" i="4"/>
  <c r="AG2685" i="4"/>
  <c r="AD2685" i="4"/>
  <c r="AB2685" i="4"/>
  <c r="S2685" i="4"/>
  <c r="BM2684" i="4"/>
  <c r="BL2684" i="4"/>
  <c r="BK2684" i="4"/>
  <c r="BJ2684" i="4"/>
  <c r="AH2684" i="4"/>
  <c r="AG2684" i="4"/>
  <c r="AD2684" i="4"/>
  <c r="AB2684" i="4"/>
  <c r="S2684" i="4"/>
  <c r="BM2683" i="4"/>
  <c r="BL2683" i="4"/>
  <c r="BK2683" i="4"/>
  <c r="BJ2683" i="4"/>
  <c r="AH2683" i="4"/>
  <c r="AG2683" i="4"/>
  <c r="AD2683" i="4"/>
  <c r="AB2683" i="4"/>
  <c r="S2683" i="4"/>
  <c r="BM2682" i="4"/>
  <c r="BL2682" i="4"/>
  <c r="BK2682" i="4"/>
  <c r="BJ2682" i="4"/>
  <c r="AH2682" i="4"/>
  <c r="AG2682" i="4"/>
  <c r="AD2682" i="4"/>
  <c r="AB2682" i="4"/>
  <c r="S2682" i="4"/>
  <c r="BM2681" i="4"/>
  <c r="BL2681" i="4"/>
  <c r="BK2681" i="4"/>
  <c r="BJ2681" i="4"/>
  <c r="AH2681" i="4"/>
  <c r="AG2681" i="4"/>
  <c r="AD2681" i="4"/>
  <c r="AB2681" i="4"/>
  <c r="S2681" i="4"/>
  <c r="BM2680" i="4"/>
  <c r="BL2680" i="4"/>
  <c r="BK2680" i="4"/>
  <c r="BJ2680" i="4"/>
  <c r="AH2680" i="4"/>
  <c r="AG2680" i="4"/>
  <c r="AD2680" i="4"/>
  <c r="AB2680" i="4"/>
  <c r="S2680" i="4"/>
  <c r="BM2679" i="4"/>
  <c r="BL2679" i="4"/>
  <c r="BK2679" i="4"/>
  <c r="BJ2679" i="4"/>
  <c r="AH2679" i="4"/>
  <c r="AG2679" i="4"/>
  <c r="AD2679" i="4"/>
  <c r="AB2679" i="4"/>
  <c r="S2679" i="4"/>
  <c r="BM2678" i="4"/>
  <c r="BL2678" i="4"/>
  <c r="BK2678" i="4"/>
  <c r="BJ2678" i="4"/>
  <c r="AH2678" i="4"/>
  <c r="AG2678" i="4"/>
  <c r="AD2678" i="4"/>
  <c r="AB2678" i="4"/>
  <c r="S2678" i="4"/>
  <c r="BM2677" i="4"/>
  <c r="BL2677" i="4"/>
  <c r="BK2677" i="4"/>
  <c r="BJ2677" i="4"/>
  <c r="AH2677" i="4"/>
  <c r="AG2677" i="4"/>
  <c r="AD2677" i="4"/>
  <c r="AB2677" i="4"/>
  <c r="S2677" i="4"/>
  <c r="BM2676" i="4"/>
  <c r="BL2676" i="4"/>
  <c r="BK2676" i="4"/>
  <c r="BJ2676" i="4"/>
  <c r="AH2676" i="4"/>
  <c r="AG2676" i="4"/>
  <c r="AD2676" i="4"/>
  <c r="AB2676" i="4"/>
  <c r="S2676" i="4"/>
  <c r="BM2675" i="4"/>
  <c r="BL2675" i="4"/>
  <c r="BK2675" i="4"/>
  <c r="BJ2675" i="4"/>
  <c r="AH2675" i="4"/>
  <c r="AG2675" i="4"/>
  <c r="AD2675" i="4"/>
  <c r="AB2675" i="4"/>
  <c r="S2675" i="4"/>
  <c r="BM2674" i="4"/>
  <c r="BL2674" i="4"/>
  <c r="BK2674" i="4"/>
  <c r="BJ2674" i="4"/>
  <c r="AH2674" i="4"/>
  <c r="AG2674" i="4"/>
  <c r="AD2674" i="4"/>
  <c r="AB2674" i="4"/>
  <c r="S2674" i="4"/>
  <c r="BM2673" i="4"/>
  <c r="BL2673" i="4"/>
  <c r="BK2673" i="4"/>
  <c r="BJ2673" i="4"/>
  <c r="AH2673" i="4"/>
  <c r="AG2673" i="4"/>
  <c r="AD2673" i="4"/>
  <c r="AB2673" i="4"/>
  <c r="S2673" i="4"/>
  <c r="BM2672" i="4"/>
  <c r="BL2672" i="4"/>
  <c r="BK2672" i="4"/>
  <c r="BJ2672" i="4"/>
  <c r="AH2672" i="4"/>
  <c r="AG2672" i="4"/>
  <c r="AD2672" i="4"/>
  <c r="AB2672" i="4"/>
  <c r="S2672" i="4"/>
  <c r="BM2671" i="4"/>
  <c r="BL2671" i="4"/>
  <c r="BK2671" i="4"/>
  <c r="BJ2671" i="4"/>
  <c r="AH2671" i="4"/>
  <c r="AG2671" i="4"/>
  <c r="AD2671" i="4"/>
  <c r="AB2671" i="4"/>
  <c r="S2671" i="4"/>
  <c r="BM2670" i="4"/>
  <c r="BL2670" i="4"/>
  <c r="BK2670" i="4"/>
  <c r="BJ2670" i="4"/>
  <c r="AH2670" i="4"/>
  <c r="AG2670" i="4"/>
  <c r="AD2670" i="4"/>
  <c r="AB2670" i="4"/>
  <c r="S2670" i="4"/>
  <c r="BM2669" i="4"/>
  <c r="BL2669" i="4"/>
  <c r="BK2669" i="4"/>
  <c r="BJ2669" i="4"/>
  <c r="AH2669" i="4"/>
  <c r="AG2669" i="4"/>
  <c r="AD2669" i="4"/>
  <c r="AB2669" i="4"/>
  <c r="S2669" i="4"/>
  <c r="BM2668" i="4"/>
  <c r="BL2668" i="4"/>
  <c r="BK2668" i="4"/>
  <c r="BJ2668" i="4"/>
  <c r="AH2668" i="4"/>
  <c r="AG2668" i="4"/>
  <c r="AD2668" i="4"/>
  <c r="AB2668" i="4"/>
  <c r="S2668" i="4"/>
  <c r="BM2667" i="4"/>
  <c r="BL2667" i="4"/>
  <c r="BK2667" i="4"/>
  <c r="BJ2667" i="4"/>
  <c r="AH2667" i="4"/>
  <c r="AG2667" i="4"/>
  <c r="AD2667" i="4"/>
  <c r="AB2667" i="4"/>
  <c r="S2667" i="4"/>
  <c r="BM2666" i="4"/>
  <c r="BL2666" i="4"/>
  <c r="BK2666" i="4"/>
  <c r="BJ2666" i="4"/>
  <c r="AH2666" i="4"/>
  <c r="AG2666" i="4"/>
  <c r="AD2666" i="4"/>
  <c r="AB2666" i="4"/>
  <c r="S2666" i="4"/>
  <c r="BM2665" i="4"/>
  <c r="BL2665" i="4"/>
  <c r="BK2665" i="4"/>
  <c r="BJ2665" i="4"/>
  <c r="AH2665" i="4"/>
  <c r="AG2665" i="4"/>
  <c r="AD2665" i="4"/>
  <c r="AB2665" i="4"/>
  <c r="S2665" i="4"/>
  <c r="BM2664" i="4"/>
  <c r="BL2664" i="4"/>
  <c r="BK2664" i="4"/>
  <c r="BJ2664" i="4"/>
  <c r="AH2664" i="4"/>
  <c r="AG2664" i="4"/>
  <c r="AD2664" i="4"/>
  <c r="AB2664" i="4"/>
  <c r="S2664" i="4"/>
  <c r="BM2663" i="4"/>
  <c r="BL2663" i="4"/>
  <c r="BK2663" i="4"/>
  <c r="BJ2663" i="4"/>
  <c r="AH2663" i="4"/>
  <c r="AG2663" i="4"/>
  <c r="AD2663" i="4"/>
  <c r="AB2663" i="4"/>
  <c r="S2663" i="4"/>
  <c r="BM2662" i="4"/>
  <c r="BL2662" i="4"/>
  <c r="BK2662" i="4"/>
  <c r="BJ2662" i="4"/>
  <c r="AH2662" i="4"/>
  <c r="AG2662" i="4"/>
  <c r="AD2662" i="4"/>
  <c r="AB2662" i="4"/>
  <c r="S2662" i="4"/>
  <c r="BM2661" i="4"/>
  <c r="BL2661" i="4"/>
  <c r="BK2661" i="4"/>
  <c r="BJ2661" i="4"/>
  <c r="AH2661" i="4"/>
  <c r="AG2661" i="4"/>
  <c r="AD2661" i="4"/>
  <c r="AB2661" i="4"/>
  <c r="S2661" i="4"/>
  <c r="BM2660" i="4"/>
  <c r="BL2660" i="4"/>
  <c r="BK2660" i="4"/>
  <c r="BJ2660" i="4"/>
  <c r="AH2660" i="4"/>
  <c r="AG2660" i="4"/>
  <c r="AD2660" i="4"/>
  <c r="AB2660" i="4"/>
  <c r="S2660" i="4"/>
  <c r="BM2659" i="4"/>
  <c r="BL2659" i="4"/>
  <c r="BK2659" i="4"/>
  <c r="BJ2659" i="4"/>
  <c r="AH2659" i="4"/>
  <c r="AG2659" i="4"/>
  <c r="AD2659" i="4"/>
  <c r="AB2659" i="4"/>
  <c r="S2659" i="4"/>
  <c r="BM2658" i="4"/>
  <c r="BL2658" i="4"/>
  <c r="BK2658" i="4"/>
  <c r="BJ2658" i="4"/>
  <c r="AH2658" i="4"/>
  <c r="AG2658" i="4"/>
  <c r="AD2658" i="4"/>
  <c r="AB2658" i="4"/>
  <c r="S2658" i="4"/>
  <c r="BM2657" i="4"/>
  <c r="BL2657" i="4"/>
  <c r="BK2657" i="4"/>
  <c r="BJ2657" i="4"/>
  <c r="AH2657" i="4"/>
  <c r="AG2657" i="4"/>
  <c r="AD2657" i="4"/>
  <c r="AB2657" i="4"/>
  <c r="S2657" i="4"/>
  <c r="BM2656" i="4"/>
  <c r="BL2656" i="4"/>
  <c r="BK2656" i="4"/>
  <c r="BJ2656" i="4"/>
  <c r="AH2656" i="4"/>
  <c r="AG2656" i="4"/>
  <c r="AD2656" i="4"/>
  <c r="AB2656" i="4"/>
  <c r="S2656" i="4"/>
  <c r="BM2655" i="4"/>
  <c r="BL2655" i="4"/>
  <c r="BK2655" i="4"/>
  <c r="BJ2655" i="4"/>
  <c r="AH2655" i="4"/>
  <c r="AG2655" i="4"/>
  <c r="AD2655" i="4"/>
  <c r="AB2655" i="4"/>
  <c r="S2655" i="4"/>
  <c r="BM2654" i="4"/>
  <c r="BL2654" i="4"/>
  <c r="BK2654" i="4"/>
  <c r="BJ2654" i="4"/>
  <c r="AH2654" i="4"/>
  <c r="AG2654" i="4"/>
  <c r="AD2654" i="4"/>
  <c r="AB2654" i="4"/>
  <c r="S2654" i="4"/>
  <c r="BM2653" i="4"/>
  <c r="BL2653" i="4"/>
  <c r="BK2653" i="4"/>
  <c r="BJ2653" i="4"/>
  <c r="AH2653" i="4"/>
  <c r="AG2653" i="4"/>
  <c r="AD2653" i="4"/>
  <c r="AB2653" i="4"/>
  <c r="S2653" i="4"/>
  <c r="BM2652" i="4"/>
  <c r="BL2652" i="4"/>
  <c r="BK2652" i="4"/>
  <c r="BJ2652" i="4"/>
  <c r="AH2652" i="4"/>
  <c r="AG2652" i="4"/>
  <c r="AD2652" i="4"/>
  <c r="AB2652" i="4"/>
  <c r="S2652" i="4"/>
  <c r="BM2651" i="4"/>
  <c r="BL2651" i="4"/>
  <c r="BK2651" i="4"/>
  <c r="BJ2651" i="4"/>
  <c r="AH2651" i="4"/>
  <c r="AG2651" i="4"/>
  <c r="AD2651" i="4"/>
  <c r="AB2651" i="4"/>
  <c r="S2651" i="4"/>
  <c r="BM2650" i="4"/>
  <c r="BL2650" i="4"/>
  <c r="BK2650" i="4"/>
  <c r="BJ2650" i="4"/>
  <c r="AH2650" i="4"/>
  <c r="AG2650" i="4"/>
  <c r="AD2650" i="4"/>
  <c r="AB2650" i="4"/>
  <c r="S2650" i="4"/>
  <c r="BM2649" i="4"/>
  <c r="BL2649" i="4"/>
  <c r="BK2649" i="4"/>
  <c r="BJ2649" i="4"/>
  <c r="AH2649" i="4"/>
  <c r="AG2649" i="4"/>
  <c r="AD2649" i="4"/>
  <c r="AB2649" i="4"/>
  <c r="S2649" i="4"/>
  <c r="BM2648" i="4"/>
  <c r="BL2648" i="4"/>
  <c r="BK2648" i="4"/>
  <c r="BJ2648" i="4"/>
  <c r="AH2648" i="4"/>
  <c r="AG2648" i="4"/>
  <c r="AD2648" i="4"/>
  <c r="AB2648" i="4"/>
  <c r="S2648" i="4"/>
  <c r="BM2647" i="4"/>
  <c r="BL2647" i="4"/>
  <c r="BK2647" i="4"/>
  <c r="BJ2647" i="4"/>
  <c r="AH2647" i="4"/>
  <c r="AG2647" i="4"/>
  <c r="AD2647" i="4"/>
  <c r="AB2647" i="4"/>
  <c r="S2647" i="4"/>
  <c r="BM2646" i="4"/>
  <c r="BL2646" i="4"/>
  <c r="BK2646" i="4"/>
  <c r="BJ2646" i="4"/>
  <c r="AH2646" i="4"/>
  <c r="AG2646" i="4"/>
  <c r="AD2646" i="4"/>
  <c r="AB2646" i="4"/>
  <c r="S2646" i="4"/>
  <c r="BM2645" i="4"/>
  <c r="BL2645" i="4"/>
  <c r="BK2645" i="4"/>
  <c r="BJ2645" i="4"/>
  <c r="AH2645" i="4"/>
  <c r="AG2645" i="4"/>
  <c r="AD2645" i="4"/>
  <c r="AB2645" i="4"/>
  <c r="S2645" i="4"/>
  <c r="BM2644" i="4"/>
  <c r="BL2644" i="4"/>
  <c r="BK2644" i="4"/>
  <c r="BJ2644" i="4"/>
  <c r="AH2644" i="4"/>
  <c r="AG2644" i="4"/>
  <c r="AD2644" i="4"/>
  <c r="AB2644" i="4"/>
  <c r="S2644" i="4"/>
  <c r="BM2643" i="4"/>
  <c r="BL2643" i="4"/>
  <c r="BK2643" i="4"/>
  <c r="BJ2643" i="4"/>
  <c r="AH2643" i="4"/>
  <c r="AG2643" i="4"/>
  <c r="AD2643" i="4"/>
  <c r="AB2643" i="4"/>
  <c r="S2643" i="4"/>
  <c r="BM2642" i="4"/>
  <c r="BL2642" i="4"/>
  <c r="BK2642" i="4"/>
  <c r="BJ2642" i="4"/>
  <c r="AH2642" i="4"/>
  <c r="AG2642" i="4"/>
  <c r="AD2642" i="4"/>
  <c r="AB2642" i="4"/>
  <c r="S2642" i="4"/>
  <c r="BM2641" i="4"/>
  <c r="BL2641" i="4"/>
  <c r="BK2641" i="4"/>
  <c r="BJ2641" i="4"/>
  <c r="AH2641" i="4"/>
  <c r="AG2641" i="4"/>
  <c r="AD2641" i="4"/>
  <c r="AB2641" i="4"/>
  <c r="S2641" i="4"/>
  <c r="BM2640" i="4"/>
  <c r="BL2640" i="4"/>
  <c r="BK2640" i="4"/>
  <c r="BJ2640" i="4"/>
  <c r="AH2640" i="4"/>
  <c r="AG2640" i="4"/>
  <c r="AD2640" i="4"/>
  <c r="AB2640" i="4"/>
  <c r="S2640" i="4"/>
  <c r="BM2639" i="4"/>
  <c r="BL2639" i="4"/>
  <c r="BK2639" i="4"/>
  <c r="BJ2639" i="4"/>
  <c r="AH2639" i="4"/>
  <c r="AG2639" i="4"/>
  <c r="AD2639" i="4"/>
  <c r="AB2639" i="4"/>
  <c r="S2639" i="4"/>
  <c r="BM2638" i="4"/>
  <c r="BL2638" i="4"/>
  <c r="BK2638" i="4"/>
  <c r="BJ2638" i="4"/>
  <c r="AH2638" i="4"/>
  <c r="AG2638" i="4"/>
  <c r="AD2638" i="4"/>
  <c r="AB2638" i="4"/>
  <c r="S2638" i="4"/>
  <c r="BM2637" i="4"/>
  <c r="BL2637" i="4"/>
  <c r="BK2637" i="4"/>
  <c r="BJ2637" i="4"/>
  <c r="AH2637" i="4"/>
  <c r="AG2637" i="4"/>
  <c r="AD2637" i="4"/>
  <c r="AB2637" i="4"/>
  <c r="S2637" i="4"/>
  <c r="BM2636" i="4"/>
  <c r="BL2636" i="4"/>
  <c r="BK2636" i="4"/>
  <c r="BJ2636" i="4"/>
  <c r="AH2636" i="4"/>
  <c r="AG2636" i="4"/>
  <c r="AD2636" i="4"/>
  <c r="AB2636" i="4"/>
  <c r="S2636" i="4"/>
  <c r="BM2635" i="4"/>
  <c r="BL2635" i="4"/>
  <c r="BK2635" i="4"/>
  <c r="BJ2635" i="4"/>
  <c r="AH2635" i="4"/>
  <c r="AG2635" i="4"/>
  <c r="AD2635" i="4"/>
  <c r="AB2635" i="4"/>
  <c r="S2635" i="4"/>
  <c r="BM2634" i="4"/>
  <c r="BL2634" i="4"/>
  <c r="BK2634" i="4"/>
  <c r="BJ2634" i="4"/>
  <c r="AH2634" i="4"/>
  <c r="AG2634" i="4"/>
  <c r="AD2634" i="4"/>
  <c r="AB2634" i="4"/>
  <c r="S2634" i="4"/>
  <c r="BM2633" i="4"/>
  <c r="BL2633" i="4"/>
  <c r="BK2633" i="4"/>
  <c r="BJ2633" i="4"/>
  <c r="AH2633" i="4"/>
  <c r="AG2633" i="4"/>
  <c r="AD2633" i="4"/>
  <c r="AB2633" i="4"/>
  <c r="S2633" i="4"/>
  <c r="BM2632" i="4"/>
  <c r="BL2632" i="4"/>
  <c r="BK2632" i="4"/>
  <c r="BJ2632" i="4"/>
  <c r="AH2632" i="4"/>
  <c r="AG2632" i="4"/>
  <c r="AD2632" i="4"/>
  <c r="AB2632" i="4"/>
  <c r="S2632" i="4"/>
  <c r="BM2631" i="4"/>
  <c r="BL2631" i="4"/>
  <c r="BK2631" i="4"/>
  <c r="BJ2631" i="4"/>
  <c r="AH2631" i="4"/>
  <c r="AG2631" i="4"/>
  <c r="AD2631" i="4"/>
  <c r="AB2631" i="4"/>
  <c r="S2631" i="4"/>
  <c r="BM2630" i="4"/>
  <c r="BL2630" i="4"/>
  <c r="BK2630" i="4"/>
  <c r="BJ2630" i="4"/>
  <c r="AH2630" i="4"/>
  <c r="AG2630" i="4"/>
  <c r="AD2630" i="4"/>
  <c r="AB2630" i="4"/>
  <c r="S2630" i="4"/>
  <c r="BM2629" i="4"/>
  <c r="BL2629" i="4"/>
  <c r="BK2629" i="4"/>
  <c r="BJ2629" i="4"/>
  <c r="AH2629" i="4"/>
  <c r="AG2629" i="4"/>
  <c r="AD2629" i="4"/>
  <c r="AB2629" i="4"/>
  <c r="S2629" i="4"/>
  <c r="BM2628" i="4"/>
  <c r="BL2628" i="4"/>
  <c r="BK2628" i="4"/>
  <c r="BJ2628" i="4"/>
  <c r="AH2628" i="4"/>
  <c r="AG2628" i="4"/>
  <c r="AD2628" i="4"/>
  <c r="AB2628" i="4"/>
  <c r="S2628" i="4"/>
  <c r="BM2627" i="4"/>
  <c r="BL2627" i="4"/>
  <c r="BK2627" i="4"/>
  <c r="BJ2627" i="4"/>
  <c r="AH2627" i="4"/>
  <c r="AG2627" i="4"/>
  <c r="AD2627" i="4"/>
  <c r="AB2627" i="4"/>
  <c r="S2627" i="4"/>
  <c r="BM2626" i="4"/>
  <c r="BL2626" i="4"/>
  <c r="BK2626" i="4"/>
  <c r="BJ2626" i="4"/>
  <c r="AH2626" i="4"/>
  <c r="AG2626" i="4"/>
  <c r="AD2626" i="4"/>
  <c r="AB2626" i="4"/>
  <c r="S2626" i="4"/>
  <c r="BM2625" i="4"/>
  <c r="BL2625" i="4"/>
  <c r="BK2625" i="4"/>
  <c r="BJ2625" i="4"/>
  <c r="AH2625" i="4"/>
  <c r="AG2625" i="4"/>
  <c r="AD2625" i="4"/>
  <c r="AB2625" i="4"/>
  <c r="S2625" i="4"/>
  <c r="BM2624" i="4"/>
  <c r="BL2624" i="4"/>
  <c r="BK2624" i="4"/>
  <c r="BJ2624" i="4"/>
  <c r="AH2624" i="4"/>
  <c r="AG2624" i="4"/>
  <c r="AD2624" i="4"/>
  <c r="AB2624" i="4"/>
  <c r="S2624" i="4"/>
  <c r="BM2623" i="4"/>
  <c r="BL2623" i="4"/>
  <c r="BK2623" i="4"/>
  <c r="BJ2623" i="4"/>
  <c r="AH2623" i="4"/>
  <c r="AG2623" i="4"/>
  <c r="AD2623" i="4"/>
  <c r="AB2623" i="4"/>
  <c r="S2623" i="4"/>
  <c r="BM2622" i="4"/>
  <c r="BL2622" i="4"/>
  <c r="BK2622" i="4"/>
  <c r="BJ2622" i="4"/>
  <c r="AH2622" i="4"/>
  <c r="AG2622" i="4"/>
  <c r="AD2622" i="4"/>
  <c r="AB2622" i="4"/>
  <c r="S2622" i="4"/>
  <c r="BM2621" i="4"/>
  <c r="BL2621" i="4"/>
  <c r="BK2621" i="4"/>
  <c r="BJ2621" i="4"/>
  <c r="AH2621" i="4"/>
  <c r="AG2621" i="4"/>
  <c r="AD2621" i="4"/>
  <c r="AB2621" i="4"/>
  <c r="S2621" i="4"/>
  <c r="BM2620" i="4"/>
  <c r="BL2620" i="4"/>
  <c r="BK2620" i="4"/>
  <c r="BJ2620" i="4"/>
  <c r="AH2620" i="4"/>
  <c r="AG2620" i="4"/>
  <c r="AD2620" i="4"/>
  <c r="AB2620" i="4"/>
  <c r="S2620" i="4"/>
  <c r="BM2619" i="4"/>
  <c r="BL2619" i="4"/>
  <c r="BK2619" i="4"/>
  <c r="BJ2619" i="4"/>
  <c r="AH2619" i="4"/>
  <c r="AG2619" i="4"/>
  <c r="AD2619" i="4"/>
  <c r="AB2619" i="4"/>
  <c r="S2619" i="4"/>
  <c r="BM2618" i="4"/>
  <c r="BL2618" i="4"/>
  <c r="BK2618" i="4"/>
  <c r="BJ2618" i="4"/>
  <c r="AH2618" i="4"/>
  <c r="AG2618" i="4"/>
  <c r="AD2618" i="4"/>
  <c r="AB2618" i="4"/>
  <c r="S2618" i="4"/>
  <c r="BM2617" i="4"/>
  <c r="BL2617" i="4"/>
  <c r="BK2617" i="4"/>
  <c r="BJ2617" i="4"/>
  <c r="AH2617" i="4"/>
  <c r="AG2617" i="4"/>
  <c r="AD2617" i="4"/>
  <c r="AB2617" i="4"/>
  <c r="S2617" i="4"/>
  <c r="BM2616" i="4"/>
  <c r="BL2616" i="4"/>
  <c r="BK2616" i="4"/>
  <c r="BJ2616" i="4"/>
  <c r="AH2616" i="4"/>
  <c r="AG2616" i="4"/>
  <c r="AD2616" i="4"/>
  <c r="AB2616" i="4"/>
  <c r="S2616" i="4"/>
  <c r="BM2615" i="4"/>
  <c r="BL2615" i="4"/>
  <c r="BK2615" i="4"/>
  <c r="BJ2615" i="4"/>
  <c r="AH2615" i="4"/>
  <c r="AG2615" i="4"/>
  <c r="AD2615" i="4"/>
  <c r="AB2615" i="4"/>
  <c r="S2615" i="4"/>
  <c r="BM2614" i="4"/>
  <c r="BL2614" i="4"/>
  <c r="BK2614" i="4"/>
  <c r="BJ2614" i="4"/>
  <c r="AH2614" i="4"/>
  <c r="AG2614" i="4"/>
  <c r="AD2614" i="4"/>
  <c r="AB2614" i="4"/>
  <c r="S2614" i="4"/>
  <c r="BM2613" i="4"/>
  <c r="BL2613" i="4"/>
  <c r="BK2613" i="4"/>
  <c r="BJ2613" i="4"/>
  <c r="AH2613" i="4"/>
  <c r="AG2613" i="4"/>
  <c r="AD2613" i="4"/>
  <c r="AB2613" i="4"/>
  <c r="S2613" i="4"/>
  <c r="BM2612" i="4"/>
  <c r="BL2612" i="4"/>
  <c r="BK2612" i="4"/>
  <c r="BJ2612" i="4"/>
  <c r="AH2612" i="4"/>
  <c r="AG2612" i="4"/>
  <c r="AD2612" i="4"/>
  <c r="AB2612" i="4"/>
  <c r="S2612" i="4"/>
  <c r="BM2611" i="4"/>
  <c r="BL2611" i="4"/>
  <c r="BK2611" i="4"/>
  <c r="BJ2611" i="4"/>
  <c r="AH2611" i="4"/>
  <c r="AG2611" i="4"/>
  <c r="AD2611" i="4"/>
  <c r="AB2611" i="4"/>
  <c r="S2611" i="4"/>
  <c r="BM2610" i="4"/>
  <c r="BL2610" i="4"/>
  <c r="BK2610" i="4"/>
  <c r="BJ2610" i="4"/>
  <c r="AH2610" i="4"/>
  <c r="AG2610" i="4"/>
  <c r="AD2610" i="4"/>
  <c r="AB2610" i="4"/>
  <c r="S2610" i="4"/>
  <c r="BM2609" i="4"/>
  <c r="BL2609" i="4"/>
  <c r="BK2609" i="4"/>
  <c r="BJ2609" i="4"/>
  <c r="AH2609" i="4"/>
  <c r="AG2609" i="4"/>
  <c r="AD2609" i="4"/>
  <c r="AB2609" i="4"/>
  <c r="S2609" i="4"/>
  <c r="BM2608" i="4"/>
  <c r="BL2608" i="4"/>
  <c r="BK2608" i="4"/>
  <c r="BJ2608" i="4"/>
  <c r="AH2608" i="4"/>
  <c r="AG2608" i="4"/>
  <c r="AD2608" i="4"/>
  <c r="AB2608" i="4"/>
  <c r="S2608" i="4"/>
  <c r="BM2607" i="4"/>
  <c r="BL2607" i="4"/>
  <c r="BK2607" i="4"/>
  <c r="BJ2607" i="4"/>
  <c r="AH2607" i="4"/>
  <c r="AG2607" i="4"/>
  <c r="AD2607" i="4"/>
  <c r="AB2607" i="4"/>
  <c r="S2607" i="4"/>
  <c r="BM2606" i="4"/>
  <c r="BL2606" i="4"/>
  <c r="BK2606" i="4"/>
  <c r="BJ2606" i="4"/>
  <c r="AH2606" i="4"/>
  <c r="AG2606" i="4"/>
  <c r="AD2606" i="4"/>
  <c r="AB2606" i="4"/>
  <c r="S2606" i="4"/>
  <c r="BM2605" i="4"/>
  <c r="BL2605" i="4"/>
  <c r="BK2605" i="4"/>
  <c r="BJ2605" i="4"/>
  <c r="AH2605" i="4"/>
  <c r="AG2605" i="4"/>
  <c r="AD2605" i="4"/>
  <c r="AB2605" i="4"/>
  <c r="S2605" i="4"/>
  <c r="BM2604" i="4"/>
  <c r="BL2604" i="4"/>
  <c r="BK2604" i="4"/>
  <c r="BJ2604" i="4"/>
  <c r="AH2604" i="4"/>
  <c r="AG2604" i="4"/>
  <c r="AD2604" i="4"/>
  <c r="AB2604" i="4"/>
  <c r="S2604" i="4"/>
  <c r="BM2603" i="4"/>
  <c r="BL2603" i="4"/>
  <c r="BK2603" i="4"/>
  <c r="BJ2603" i="4"/>
  <c r="AH2603" i="4"/>
  <c r="AG2603" i="4"/>
  <c r="AD2603" i="4"/>
  <c r="AB2603" i="4"/>
  <c r="S2603" i="4"/>
  <c r="BM2602" i="4"/>
  <c r="BL2602" i="4"/>
  <c r="BK2602" i="4"/>
  <c r="BJ2602" i="4"/>
  <c r="AH2602" i="4"/>
  <c r="AG2602" i="4"/>
  <c r="AD2602" i="4"/>
  <c r="AB2602" i="4"/>
  <c r="S2602" i="4"/>
  <c r="BM2601" i="4"/>
  <c r="BL2601" i="4"/>
  <c r="BK2601" i="4"/>
  <c r="BJ2601" i="4"/>
  <c r="AH2601" i="4"/>
  <c r="AG2601" i="4"/>
  <c r="AD2601" i="4"/>
  <c r="AB2601" i="4"/>
  <c r="S2601" i="4"/>
  <c r="BM2600" i="4"/>
  <c r="BL2600" i="4"/>
  <c r="BK2600" i="4"/>
  <c r="BJ2600" i="4"/>
  <c r="AH2600" i="4"/>
  <c r="AG2600" i="4"/>
  <c r="AD2600" i="4"/>
  <c r="AB2600" i="4"/>
  <c r="S2600" i="4"/>
  <c r="BM2599" i="4"/>
  <c r="BL2599" i="4"/>
  <c r="BK2599" i="4"/>
  <c r="BJ2599" i="4"/>
  <c r="AH2599" i="4"/>
  <c r="AG2599" i="4"/>
  <c r="AD2599" i="4"/>
  <c r="AB2599" i="4"/>
  <c r="S2599" i="4"/>
  <c r="BM2598" i="4"/>
  <c r="BL2598" i="4"/>
  <c r="BK2598" i="4"/>
  <c r="BJ2598" i="4"/>
  <c r="AH2598" i="4"/>
  <c r="AG2598" i="4"/>
  <c r="AD2598" i="4"/>
  <c r="AB2598" i="4"/>
  <c r="S2598" i="4"/>
  <c r="BM2597" i="4"/>
  <c r="BL2597" i="4"/>
  <c r="BK2597" i="4"/>
  <c r="BJ2597" i="4"/>
  <c r="AH2597" i="4"/>
  <c r="AG2597" i="4"/>
  <c r="AD2597" i="4"/>
  <c r="AB2597" i="4"/>
  <c r="S2597" i="4"/>
  <c r="BM2596" i="4"/>
  <c r="BL2596" i="4"/>
  <c r="BK2596" i="4"/>
  <c r="BJ2596" i="4"/>
  <c r="AH2596" i="4"/>
  <c r="AG2596" i="4"/>
  <c r="AD2596" i="4"/>
  <c r="AB2596" i="4"/>
  <c r="S2596" i="4"/>
  <c r="BM2595" i="4"/>
  <c r="BL2595" i="4"/>
  <c r="BK2595" i="4"/>
  <c r="BJ2595" i="4"/>
  <c r="AH2595" i="4"/>
  <c r="AG2595" i="4"/>
  <c r="AD2595" i="4"/>
  <c r="AB2595" i="4"/>
  <c r="S2595" i="4"/>
  <c r="BM2594" i="4"/>
  <c r="BL2594" i="4"/>
  <c r="BK2594" i="4"/>
  <c r="BJ2594" i="4"/>
  <c r="AH2594" i="4"/>
  <c r="AG2594" i="4"/>
  <c r="AD2594" i="4"/>
  <c r="AB2594" i="4"/>
  <c r="S2594" i="4"/>
  <c r="BM2593" i="4"/>
  <c r="BL2593" i="4"/>
  <c r="BK2593" i="4"/>
  <c r="BJ2593" i="4"/>
  <c r="AH2593" i="4"/>
  <c r="AG2593" i="4"/>
  <c r="AD2593" i="4"/>
  <c r="AB2593" i="4"/>
  <c r="S2593" i="4"/>
  <c r="BM2592" i="4"/>
  <c r="BL2592" i="4"/>
  <c r="BK2592" i="4"/>
  <c r="BJ2592" i="4"/>
  <c r="AH2592" i="4"/>
  <c r="AG2592" i="4"/>
  <c r="AD2592" i="4"/>
  <c r="AB2592" i="4"/>
  <c r="S2592" i="4"/>
  <c r="BM2591" i="4"/>
  <c r="BL2591" i="4"/>
  <c r="BK2591" i="4"/>
  <c r="BJ2591" i="4"/>
  <c r="AH2591" i="4"/>
  <c r="AG2591" i="4"/>
  <c r="AD2591" i="4"/>
  <c r="AB2591" i="4"/>
  <c r="S2591" i="4"/>
  <c r="BM2590" i="4"/>
  <c r="BL2590" i="4"/>
  <c r="BK2590" i="4"/>
  <c r="BJ2590" i="4"/>
  <c r="AH2590" i="4"/>
  <c r="AG2590" i="4"/>
  <c r="AD2590" i="4"/>
  <c r="AB2590" i="4"/>
  <c r="S2590" i="4"/>
  <c r="BM2589" i="4"/>
  <c r="BL2589" i="4"/>
  <c r="BK2589" i="4"/>
  <c r="BJ2589" i="4"/>
  <c r="AH2589" i="4"/>
  <c r="AG2589" i="4"/>
  <c r="AD2589" i="4"/>
  <c r="AB2589" i="4"/>
  <c r="S2589" i="4"/>
  <c r="BM2588" i="4"/>
  <c r="BL2588" i="4"/>
  <c r="BK2588" i="4"/>
  <c r="BJ2588" i="4"/>
  <c r="AH2588" i="4"/>
  <c r="AG2588" i="4"/>
  <c r="AD2588" i="4"/>
  <c r="AB2588" i="4"/>
  <c r="S2588" i="4"/>
  <c r="BM2587" i="4"/>
  <c r="BL2587" i="4"/>
  <c r="BK2587" i="4"/>
  <c r="BJ2587" i="4"/>
  <c r="AH2587" i="4"/>
  <c r="AG2587" i="4"/>
  <c r="AD2587" i="4"/>
  <c r="AB2587" i="4"/>
  <c r="S2587" i="4"/>
  <c r="BM2586" i="4"/>
  <c r="BL2586" i="4"/>
  <c r="BK2586" i="4"/>
  <c r="BJ2586" i="4"/>
  <c r="AH2586" i="4"/>
  <c r="AG2586" i="4"/>
  <c r="AD2586" i="4"/>
  <c r="AB2586" i="4"/>
  <c r="S2586" i="4"/>
  <c r="BM2585" i="4"/>
  <c r="BL2585" i="4"/>
  <c r="BK2585" i="4"/>
  <c r="BJ2585" i="4"/>
  <c r="AH2585" i="4"/>
  <c r="AG2585" i="4"/>
  <c r="AD2585" i="4"/>
  <c r="AB2585" i="4"/>
  <c r="S2585" i="4"/>
  <c r="BM2584" i="4"/>
  <c r="BL2584" i="4"/>
  <c r="BK2584" i="4"/>
  <c r="BJ2584" i="4"/>
  <c r="AH2584" i="4"/>
  <c r="AG2584" i="4"/>
  <c r="AD2584" i="4"/>
  <c r="AB2584" i="4"/>
  <c r="S2584" i="4"/>
  <c r="BM2583" i="4"/>
  <c r="BL2583" i="4"/>
  <c r="BK2583" i="4"/>
  <c r="BJ2583" i="4"/>
  <c r="AH2583" i="4"/>
  <c r="AG2583" i="4"/>
  <c r="AD2583" i="4"/>
  <c r="AB2583" i="4"/>
  <c r="S2583" i="4"/>
  <c r="BM2582" i="4"/>
  <c r="BL2582" i="4"/>
  <c r="BK2582" i="4"/>
  <c r="BJ2582" i="4"/>
  <c r="AH2582" i="4"/>
  <c r="AG2582" i="4"/>
  <c r="AD2582" i="4"/>
  <c r="AB2582" i="4"/>
  <c r="S2582" i="4"/>
  <c r="BM2581" i="4"/>
  <c r="BL2581" i="4"/>
  <c r="BK2581" i="4"/>
  <c r="BJ2581" i="4"/>
  <c r="AH2581" i="4"/>
  <c r="AG2581" i="4"/>
  <c r="AD2581" i="4"/>
  <c r="AB2581" i="4"/>
  <c r="S2581" i="4"/>
  <c r="BM2580" i="4"/>
  <c r="BL2580" i="4"/>
  <c r="BK2580" i="4"/>
  <c r="BJ2580" i="4"/>
  <c r="AH2580" i="4"/>
  <c r="AG2580" i="4"/>
  <c r="AD2580" i="4"/>
  <c r="AB2580" i="4"/>
  <c r="S2580" i="4"/>
  <c r="BM2579" i="4"/>
  <c r="BL2579" i="4"/>
  <c r="BK2579" i="4"/>
  <c r="BJ2579" i="4"/>
  <c r="AH2579" i="4"/>
  <c r="AG2579" i="4"/>
  <c r="AD2579" i="4"/>
  <c r="AB2579" i="4"/>
  <c r="S2579" i="4"/>
  <c r="BM2578" i="4"/>
  <c r="BL2578" i="4"/>
  <c r="BK2578" i="4"/>
  <c r="BJ2578" i="4"/>
  <c r="AH2578" i="4"/>
  <c r="AG2578" i="4"/>
  <c r="AD2578" i="4"/>
  <c r="AB2578" i="4"/>
  <c r="S2578" i="4"/>
  <c r="BM2577" i="4"/>
  <c r="BL2577" i="4"/>
  <c r="BK2577" i="4"/>
  <c r="BJ2577" i="4"/>
  <c r="AH2577" i="4"/>
  <c r="AG2577" i="4"/>
  <c r="AD2577" i="4"/>
  <c r="AB2577" i="4"/>
  <c r="S2577" i="4"/>
  <c r="BM2576" i="4"/>
  <c r="BL2576" i="4"/>
  <c r="BK2576" i="4"/>
  <c r="BJ2576" i="4"/>
  <c r="AH2576" i="4"/>
  <c r="AG2576" i="4"/>
  <c r="AD2576" i="4"/>
  <c r="AB2576" i="4"/>
  <c r="S2576" i="4"/>
  <c r="BM2575" i="4"/>
  <c r="BL2575" i="4"/>
  <c r="BK2575" i="4"/>
  <c r="BJ2575" i="4"/>
  <c r="AH2575" i="4"/>
  <c r="AG2575" i="4"/>
  <c r="AD2575" i="4"/>
  <c r="AB2575" i="4"/>
  <c r="S2575" i="4"/>
  <c r="BM2574" i="4"/>
  <c r="BL2574" i="4"/>
  <c r="BK2574" i="4"/>
  <c r="BJ2574" i="4"/>
  <c r="AH2574" i="4"/>
  <c r="AG2574" i="4"/>
  <c r="AD2574" i="4"/>
  <c r="AB2574" i="4"/>
  <c r="S2574" i="4"/>
  <c r="BM2573" i="4"/>
  <c r="BL2573" i="4"/>
  <c r="BK2573" i="4"/>
  <c r="BJ2573" i="4"/>
  <c r="AH2573" i="4"/>
  <c r="AG2573" i="4"/>
  <c r="AD2573" i="4"/>
  <c r="AB2573" i="4"/>
  <c r="S2573" i="4"/>
  <c r="BM2572" i="4"/>
  <c r="BL2572" i="4"/>
  <c r="BK2572" i="4"/>
  <c r="BJ2572" i="4"/>
  <c r="AH2572" i="4"/>
  <c r="AG2572" i="4"/>
  <c r="AD2572" i="4"/>
  <c r="AB2572" i="4"/>
  <c r="S2572" i="4"/>
  <c r="BM2571" i="4"/>
  <c r="BL2571" i="4"/>
  <c r="BK2571" i="4"/>
  <c r="BJ2571" i="4"/>
  <c r="AH2571" i="4"/>
  <c r="AG2571" i="4"/>
  <c r="AD2571" i="4"/>
  <c r="AB2571" i="4"/>
  <c r="S2571" i="4"/>
  <c r="BM2570" i="4"/>
  <c r="BL2570" i="4"/>
  <c r="BK2570" i="4"/>
  <c r="BJ2570" i="4"/>
  <c r="AH2570" i="4"/>
  <c r="AG2570" i="4"/>
  <c r="AD2570" i="4"/>
  <c r="AB2570" i="4"/>
  <c r="S2570" i="4"/>
  <c r="BM2569" i="4"/>
  <c r="BL2569" i="4"/>
  <c r="BK2569" i="4"/>
  <c r="BJ2569" i="4"/>
  <c r="AH2569" i="4"/>
  <c r="AG2569" i="4"/>
  <c r="AD2569" i="4"/>
  <c r="AB2569" i="4"/>
  <c r="S2569" i="4"/>
  <c r="BM2568" i="4"/>
  <c r="BL2568" i="4"/>
  <c r="BK2568" i="4"/>
  <c r="BJ2568" i="4"/>
  <c r="AH2568" i="4"/>
  <c r="AG2568" i="4"/>
  <c r="AD2568" i="4"/>
  <c r="AB2568" i="4"/>
  <c r="S2568" i="4"/>
  <c r="BM2567" i="4"/>
  <c r="BL2567" i="4"/>
  <c r="BK2567" i="4"/>
  <c r="BJ2567" i="4"/>
  <c r="AH2567" i="4"/>
  <c r="AG2567" i="4"/>
  <c r="AD2567" i="4"/>
  <c r="AB2567" i="4"/>
  <c r="S2567" i="4"/>
  <c r="BM2566" i="4"/>
  <c r="BL2566" i="4"/>
  <c r="BK2566" i="4"/>
  <c r="BJ2566" i="4"/>
  <c r="AH2566" i="4"/>
  <c r="AG2566" i="4"/>
  <c r="AD2566" i="4"/>
  <c r="AB2566" i="4"/>
  <c r="S2566" i="4"/>
  <c r="BM2565" i="4"/>
  <c r="BL2565" i="4"/>
  <c r="BK2565" i="4"/>
  <c r="BJ2565" i="4"/>
  <c r="AH2565" i="4"/>
  <c r="AG2565" i="4"/>
  <c r="AD2565" i="4"/>
  <c r="AB2565" i="4"/>
  <c r="S2565" i="4"/>
  <c r="BM2564" i="4"/>
  <c r="BL2564" i="4"/>
  <c r="BK2564" i="4"/>
  <c r="BJ2564" i="4"/>
  <c r="AH2564" i="4"/>
  <c r="AG2564" i="4"/>
  <c r="AD2564" i="4"/>
  <c r="AB2564" i="4"/>
  <c r="S2564" i="4"/>
  <c r="BM2563" i="4"/>
  <c r="BL2563" i="4"/>
  <c r="BK2563" i="4"/>
  <c r="BJ2563" i="4"/>
  <c r="AH2563" i="4"/>
  <c r="AG2563" i="4"/>
  <c r="AD2563" i="4"/>
  <c r="AB2563" i="4"/>
  <c r="S2563" i="4"/>
  <c r="BM2562" i="4"/>
  <c r="BL2562" i="4"/>
  <c r="BK2562" i="4"/>
  <c r="BJ2562" i="4"/>
  <c r="AH2562" i="4"/>
  <c r="AG2562" i="4"/>
  <c r="AD2562" i="4"/>
  <c r="AB2562" i="4"/>
  <c r="S2562" i="4"/>
  <c r="BM2561" i="4"/>
  <c r="BL2561" i="4"/>
  <c r="BK2561" i="4"/>
  <c r="BJ2561" i="4"/>
  <c r="AH2561" i="4"/>
  <c r="AG2561" i="4"/>
  <c r="AD2561" i="4"/>
  <c r="AB2561" i="4"/>
  <c r="S2561" i="4"/>
  <c r="BM2560" i="4"/>
  <c r="BL2560" i="4"/>
  <c r="BK2560" i="4"/>
  <c r="BJ2560" i="4"/>
  <c r="AH2560" i="4"/>
  <c r="AG2560" i="4"/>
  <c r="AD2560" i="4"/>
  <c r="AB2560" i="4"/>
  <c r="S2560" i="4"/>
  <c r="BM2559" i="4"/>
  <c r="BL2559" i="4"/>
  <c r="BK2559" i="4"/>
  <c r="BJ2559" i="4"/>
  <c r="AH2559" i="4"/>
  <c r="AG2559" i="4"/>
  <c r="AD2559" i="4"/>
  <c r="AB2559" i="4"/>
  <c r="S2559" i="4"/>
  <c r="BM2558" i="4"/>
  <c r="BL2558" i="4"/>
  <c r="BK2558" i="4"/>
  <c r="BJ2558" i="4"/>
  <c r="AH2558" i="4"/>
  <c r="AG2558" i="4"/>
  <c r="AD2558" i="4"/>
  <c r="AB2558" i="4"/>
  <c r="S2558" i="4"/>
  <c r="BM2557" i="4"/>
  <c r="BL2557" i="4"/>
  <c r="BK2557" i="4"/>
  <c r="BJ2557" i="4"/>
  <c r="AH2557" i="4"/>
  <c r="AG2557" i="4"/>
  <c r="AD2557" i="4"/>
  <c r="AB2557" i="4"/>
  <c r="S2557" i="4"/>
  <c r="BM2556" i="4"/>
  <c r="BL2556" i="4"/>
  <c r="BK2556" i="4"/>
  <c r="BJ2556" i="4"/>
  <c r="AH2556" i="4"/>
  <c r="AG2556" i="4"/>
  <c r="AD2556" i="4"/>
  <c r="AB2556" i="4"/>
  <c r="S2556" i="4"/>
  <c r="BM2555" i="4"/>
  <c r="BL2555" i="4"/>
  <c r="BK2555" i="4"/>
  <c r="BJ2555" i="4"/>
  <c r="AH2555" i="4"/>
  <c r="AG2555" i="4"/>
  <c r="AD2555" i="4"/>
  <c r="AB2555" i="4"/>
  <c r="S2555" i="4"/>
  <c r="BM2554" i="4"/>
  <c r="BL2554" i="4"/>
  <c r="BK2554" i="4"/>
  <c r="BJ2554" i="4"/>
  <c r="AH2554" i="4"/>
  <c r="AG2554" i="4"/>
  <c r="AD2554" i="4"/>
  <c r="AB2554" i="4"/>
  <c r="S2554" i="4"/>
  <c r="BM2553" i="4"/>
  <c r="BL2553" i="4"/>
  <c r="BK2553" i="4"/>
  <c r="BJ2553" i="4"/>
  <c r="AH2553" i="4"/>
  <c r="AG2553" i="4"/>
  <c r="AD2553" i="4"/>
  <c r="AB2553" i="4"/>
  <c r="S2553" i="4"/>
  <c r="BM2552" i="4"/>
  <c r="BL2552" i="4"/>
  <c r="BK2552" i="4"/>
  <c r="BJ2552" i="4"/>
  <c r="AH2552" i="4"/>
  <c r="AG2552" i="4"/>
  <c r="AD2552" i="4"/>
  <c r="AB2552" i="4"/>
  <c r="S2552" i="4"/>
  <c r="BM2551" i="4"/>
  <c r="BL2551" i="4"/>
  <c r="BK2551" i="4"/>
  <c r="BJ2551" i="4"/>
  <c r="AH2551" i="4"/>
  <c r="AG2551" i="4"/>
  <c r="AD2551" i="4"/>
  <c r="AB2551" i="4"/>
  <c r="S2551" i="4"/>
  <c r="BM2550" i="4"/>
  <c r="BL2550" i="4"/>
  <c r="BK2550" i="4"/>
  <c r="BJ2550" i="4"/>
  <c r="AH2550" i="4"/>
  <c r="AG2550" i="4"/>
  <c r="AD2550" i="4"/>
  <c r="AB2550" i="4"/>
  <c r="S2550" i="4"/>
  <c r="BM2549" i="4"/>
  <c r="BL2549" i="4"/>
  <c r="BK2549" i="4"/>
  <c r="BJ2549" i="4"/>
  <c r="AH2549" i="4"/>
  <c r="AG2549" i="4"/>
  <c r="AD2549" i="4"/>
  <c r="AB2549" i="4"/>
  <c r="S2549" i="4"/>
  <c r="BM2548" i="4"/>
  <c r="BL2548" i="4"/>
  <c r="BK2548" i="4"/>
  <c r="BJ2548" i="4"/>
  <c r="AH2548" i="4"/>
  <c r="AG2548" i="4"/>
  <c r="AD2548" i="4"/>
  <c r="AB2548" i="4"/>
  <c r="S2548" i="4"/>
  <c r="BM2547" i="4"/>
  <c r="BL2547" i="4"/>
  <c r="BK2547" i="4"/>
  <c r="BJ2547" i="4"/>
  <c r="AH2547" i="4"/>
  <c r="AG2547" i="4"/>
  <c r="AD2547" i="4"/>
  <c r="AB2547" i="4"/>
  <c r="S2547" i="4"/>
  <c r="BM2546" i="4"/>
  <c r="BL2546" i="4"/>
  <c r="BK2546" i="4"/>
  <c r="BJ2546" i="4"/>
  <c r="AH2546" i="4"/>
  <c r="AG2546" i="4"/>
  <c r="AD2546" i="4"/>
  <c r="AB2546" i="4"/>
  <c r="S2546" i="4"/>
  <c r="BM2545" i="4"/>
  <c r="BL2545" i="4"/>
  <c r="BK2545" i="4"/>
  <c r="BJ2545" i="4"/>
  <c r="AH2545" i="4"/>
  <c r="AG2545" i="4"/>
  <c r="AD2545" i="4"/>
  <c r="AB2545" i="4"/>
  <c r="S2545" i="4"/>
  <c r="BM2544" i="4"/>
  <c r="BL2544" i="4"/>
  <c r="BK2544" i="4"/>
  <c r="BJ2544" i="4"/>
  <c r="AH2544" i="4"/>
  <c r="AG2544" i="4"/>
  <c r="AD2544" i="4"/>
  <c r="AB2544" i="4"/>
  <c r="S2544" i="4"/>
  <c r="BM2543" i="4"/>
  <c r="BL2543" i="4"/>
  <c r="BK2543" i="4"/>
  <c r="BJ2543" i="4"/>
  <c r="AH2543" i="4"/>
  <c r="AG2543" i="4"/>
  <c r="AD2543" i="4"/>
  <c r="AB2543" i="4"/>
  <c r="S2543" i="4"/>
  <c r="BM2542" i="4"/>
  <c r="BL2542" i="4"/>
  <c r="BK2542" i="4"/>
  <c r="BJ2542" i="4"/>
  <c r="AH2542" i="4"/>
  <c r="AG2542" i="4"/>
  <c r="AD2542" i="4"/>
  <c r="AB2542" i="4"/>
  <c r="S2542" i="4"/>
  <c r="BM2541" i="4"/>
  <c r="BL2541" i="4"/>
  <c r="BK2541" i="4"/>
  <c r="BJ2541" i="4"/>
  <c r="AH2541" i="4"/>
  <c r="AG2541" i="4"/>
  <c r="AD2541" i="4"/>
  <c r="AB2541" i="4"/>
  <c r="S2541" i="4"/>
  <c r="BM2540" i="4"/>
  <c r="BL2540" i="4"/>
  <c r="BK2540" i="4"/>
  <c r="BJ2540" i="4"/>
  <c r="AH2540" i="4"/>
  <c r="AG2540" i="4"/>
  <c r="AD2540" i="4"/>
  <c r="AB2540" i="4"/>
  <c r="S2540" i="4"/>
  <c r="BM2539" i="4"/>
  <c r="BL2539" i="4"/>
  <c r="BK2539" i="4"/>
  <c r="BJ2539" i="4"/>
  <c r="AH2539" i="4"/>
  <c r="AG2539" i="4"/>
  <c r="AD2539" i="4"/>
  <c r="AB2539" i="4"/>
  <c r="S2539" i="4"/>
  <c r="BM2538" i="4"/>
  <c r="BL2538" i="4"/>
  <c r="BK2538" i="4"/>
  <c r="BJ2538" i="4"/>
  <c r="AH2538" i="4"/>
  <c r="AG2538" i="4"/>
  <c r="AD2538" i="4"/>
  <c r="AB2538" i="4"/>
  <c r="S2538" i="4"/>
  <c r="BM2537" i="4"/>
  <c r="BL2537" i="4"/>
  <c r="BK2537" i="4"/>
  <c r="BJ2537" i="4"/>
  <c r="AH2537" i="4"/>
  <c r="AG2537" i="4"/>
  <c r="AD2537" i="4"/>
  <c r="AB2537" i="4"/>
  <c r="X2537" i="4"/>
  <c r="Y2537" i="4"/>
  <c r="S2537" i="4"/>
  <c r="BM2536" i="4"/>
  <c r="BL2536" i="4"/>
  <c r="BK2536" i="4"/>
  <c r="BJ2536" i="4"/>
  <c r="AH2536" i="4"/>
  <c r="AG2536" i="4"/>
  <c r="AD2536" i="4"/>
  <c r="AB2536" i="4"/>
  <c r="S2536" i="4"/>
  <c r="BM2535" i="4"/>
  <c r="BL2535" i="4"/>
  <c r="BK2535" i="4"/>
  <c r="BJ2535" i="4"/>
  <c r="AH2535" i="4"/>
  <c r="AG2535" i="4"/>
  <c r="AD2535" i="4"/>
  <c r="AB2535" i="4"/>
  <c r="S2535" i="4"/>
  <c r="BM2534" i="4"/>
  <c r="BL2534" i="4"/>
  <c r="BK2534" i="4"/>
  <c r="BJ2534" i="4"/>
  <c r="AH2534" i="4"/>
  <c r="AG2534" i="4"/>
  <c r="AD2534" i="4"/>
  <c r="AB2534" i="4"/>
  <c r="S2534" i="4"/>
  <c r="BM2533" i="4"/>
  <c r="BL2533" i="4"/>
  <c r="BK2533" i="4"/>
  <c r="BJ2533" i="4"/>
  <c r="AH2533" i="4"/>
  <c r="AG2533" i="4"/>
  <c r="AD2533" i="4"/>
  <c r="AB2533" i="4"/>
  <c r="S2533" i="4"/>
  <c r="BM2532" i="4"/>
  <c r="BL2532" i="4"/>
  <c r="BK2532" i="4"/>
  <c r="BJ2532" i="4"/>
  <c r="AH2532" i="4"/>
  <c r="AG2532" i="4"/>
  <c r="AD2532" i="4"/>
  <c r="AB2532" i="4"/>
  <c r="S2532" i="4"/>
  <c r="BM2531" i="4"/>
  <c r="BL2531" i="4"/>
  <c r="BK2531" i="4"/>
  <c r="BJ2531" i="4"/>
  <c r="AH2531" i="4"/>
  <c r="AG2531" i="4"/>
  <c r="AD2531" i="4"/>
  <c r="AB2531" i="4"/>
  <c r="S2531" i="4"/>
  <c r="BM2530" i="4"/>
  <c r="BL2530" i="4"/>
  <c r="BK2530" i="4"/>
  <c r="BJ2530" i="4"/>
  <c r="AH2530" i="4"/>
  <c r="AG2530" i="4"/>
  <c r="AD2530" i="4"/>
  <c r="AB2530" i="4"/>
  <c r="S2530" i="4"/>
  <c r="BM2529" i="4"/>
  <c r="BL2529" i="4"/>
  <c r="BK2529" i="4"/>
  <c r="BJ2529" i="4"/>
  <c r="AH2529" i="4"/>
  <c r="AG2529" i="4"/>
  <c r="AD2529" i="4"/>
  <c r="AB2529" i="4"/>
  <c r="S2529" i="4"/>
  <c r="BM2528" i="4"/>
  <c r="BL2528" i="4"/>
  <c r="BK2528" i="4"/>
  <c r="BJ2528" i="4"/>
  <c r="AH2528" i="4"/>
  <c r="AG2528" i="4"/>
  <c r="AD2528" i="4"/>
  <c r="AB2528" i="4"/>
  <c r="S2528" i="4"/>
  <c r="BM2527" i="4"/>
  <c r="BL2527" i="4"/>
  <c r="BK2527" i="4"/>
  <c r="BJ2527" i="4"/>
  <c r="AH2527" i="4"/>
  <c r="AG2527" i="4"/>
  <c r="AD2527" i="4"/>
  <c r="AB2527" i="4"/>
  <c r="S2527" i="4"/>
  <c r="BM2526" i="4"/>
  <c r="BL2526" i="4"/>
  <c r="BK2526" i="4"/>
  <c r="BJ2526" i="4"/>
  <c r="AH2526" i="4"/>
  <c r="AG2526" i="4"/>
  <c r="AD2526" i="4"/>
  <c r="AB2526" i="4"/>
  <c r="S2526" i="4"/>
  <c r="BM2525" i="4"/>
  <c r="BL2525" i="4"/>
  <c r="BK2525" i="4"/>
  <c r="BJ2525" i="4"/>
  <c r="AH2525" i="4"/>
  <c r="AG2525" i="4"/>
  <c r="AD2525" i="4"/>
  <c r="AB2525" i="4"/>
  <c r="S2525" i="4"/>
  <c r="BM2524" i="4"/>
  <c r="BL2524" i="4"/>
  <c r="BK2524" i="4"/>
  <c r="BJ2524" i="4"/>
  <c r="AH2524" i="4"/>
  <c r="AG2524" i="4"/>
  <c r="AD2524" i="4"/>
  <c r="AB2524" i="4"/>
  <c r="S2524" i="4"/>
  <c r="BM2523" i="4"/>
  <c r="BL2523" i="4"/>
  <c r="BK2523" i="4"/>
  <c r="BJ2523" i="4"/>
  <c r="AH2523" i="4"/>
  <c r="AG2523" i="4"/>
  <c r="AD2523" i="4"/>
  <c r="AB2523" i="4"/>
  <c r="S2523" i="4"/>
  <c r="BM2522" i="4"/>
  <c r="BL2522" i="4"/>
  <c r="BK2522" i="4"/>
  <c r="BJ2522" i="4"/>
  <c r="AH2522" i="4"/>
  <c r="AG2522" i="4"/>
  <c r="AD2522" i="4"/>
  <c r="AB2522" i="4"/>
  <c r="S2522" i="4"/>
  <c r="BM2521" i="4"/>
  <c r="BL2521" i="4"/>
  <c r="BK2521" i="4"/>
  <c r="BJ2521" i="4"/>
  <c r="AH2521" i="4"/>
  <c r="AG2521" i="4"/>
  <c r="AD2521" i="4"/>
  <c r="AB2521" i="4"/>
  <c r="S2521" i="4"/>
  <c r="BM2520" i="4"/>
  <c r="BL2520" i="4"/>
  <c r="BK2520" i="4"/>
  <c r="BJ2520" i="4"/>
  <c r="AH2520" i="4"/>
  <c r="AG2520" i="4"/>
  <c r="AD2520" i="4"/>
  <c r="AB2520" i="4"/>
  <c r="S2520" i="4"/>
  <c r="BM2519" i="4"/>
  <c r="BL2519" i="4"/>
  <c r="BK2519" i="4"/>
  <c r="BJ2519" i="4"/>
  <c r="AH2519" i="4"/>
  <c r="AG2519" i="4"/>
  <c r="AD2519" i="4"/>
  <c r="AB2519" i="4"/>
  <c r="S2519" i="4"/>
  <c r="BM2518" i="4"/>
  <c r="BL2518" i="4"/>
  <c r="BK2518" i="4"/>
  <c r="BJ2518" i="4"/>
  <c r="AH2518" i="4"/>
  <c r="AG2518" i="4"/>
  <c r="AD2518" i="4"/>
  <c r="AB2518" i="4"/>
  <c r="X2518" i="4"/>
  <c r="Y2518" i="4"/>
  <c r="S2518" i="4"/>
  <c r="BM2517" i="4"/>
  <c r="BL2517" i="4"/>
  <c r="BK2517" i="4"/>
  <c r="BJ2517" i="4"/>
  <c r="AH2517" i="4"/>
  <c r="AG2517" i="4"/>
  <c r="AD2517" i="4"/>
  <c r="AB2517" i="4"/>
  <c r="S2517" i="4"/>
  <c r="BM2516" i="4"/>
  <c r="BL2516" i="4"/>
  <c r="BK2516" i="4"/>
  <c r="BJ2516" i="4"/>
  <c r="AH2516" i="4"/>
  <c r="AG2516" i="4"/>
  <c r="AD2516" i="4"/>
  <c r="AB2516" i="4"/>
  <c r="S2516" i="4"/>
  <c r="BM2515" i="4"/>
  <c r="BL2515" i="4"/>
  <c r="BK2515" i="4"/>
  <c r="BJ2515" i="4"/>
  <c r="AH2515" i="4"/>
  <c r="AG2515" i="4"/>
  <c r="AD2515" i="4"/>
  <c r="AB2515" i="4"/>
  <c r="S2515" i="4"/>
  <c r="BM2514" i="4"/>
  <c r="BL2514" i="4"/>
  <c r="BK2514" i="4"/>
  <c r="BJ2514" i="4"/>
  <c r="AH2514" i="4"/>
  <c r="AG2514" i="4"/>
  <c r="AD2514" i="4"/>
  <c r="AB2514" i="4"/>
  <c r="S2514" i="4"/>
  <c r="BM2513" i="4"/>
  <c r="BL2513" i="4"/>
  <c r="BK2513" i="4"/>
  <c r="BJ2513" i="4"/>
  <c r="AH2513" i="4"/>
  <c r="AG2513" i="4"/>
  <c r="AD2513" i="4"/>
  <c r="AB2513" i="4"/>
  <c r="S2513" i="4"/>
  <c r="BM2512" i="4"/>
  <c r="BL2512" i="4"/>
  <c r="BK2512" i="4"/>
  <c r="BJ2512" i="4"/>
  <c r="AH2512" i="4"/>
  <c r="AG2512" i="4"/>
  <c r="AD2512" i="4"/>
  <c r="AB2512" i="4"/>
  <c r="S2512" i="4"/>
  <c r="BM2511" i="4"/>
  <c r="BL2511" i="4"/>
  <c r="BK2511" i="4"/>
  <c r="BJ2511" i="4"/>
  <c r="AH2511" i="4"/>
  <c r="AG2511" i="4"/>
  <c r="AD2511" i="4"/>
  <c r="AB2511" i="4"/>
  <c r="S2511" i="4"/>
  <c r="BM2510" i="4"/>
  <c r="BL2510" i="4"/>
  <c r="BK2510" i="4"/>
  <c r="BJ2510" i="4"/>
  <c r="AH2510" i="4"/>
  <c r="AG2510" i="4"/>
  <c r="AD2510" i="4"/>
  <c r="AB2510" i="4"/>
  <c r="S2510" i="4"/>
  <c r="BM2509" i="4"/>
  <c r="BL2509" i="4"/>
  <c r="BK2509" i="4"/>
  <c r="BJ2509" i="4"/>
  <c r="AH2509" i="4"/>
  <c r="AG2509" i="4"/>
  <c r="AD2509" i="4"/>
  <c r="AB2509" i="4"/>
  <c r="S2509" i="4"/>
  <c r="BM2508" i="4"/>
  <c r="BL2508" i="4"/>
  <c r="BK2508" i="4"/>
  <c r="BJ2508" i="4"/>
  <c r="AH2508" i="4"/>
  <c r="AG2508" i="4"/>
  <c r="AD2508" i="4"/>
  <c r="AB2508" i="4"/>
  <c r="S2508" i="4"/>
  <c r="BM2507" i="4"/>
  <c r="BL2507" i="4"/>
  <c r="BK2507" i="4"/>
  <c r="BJ2507" i="4"/>
  <c r="AH2507" i="4"/>
  <c r="AG2507" i="4"/>
  <c r="AD2507" i="4"/>
  <c r="AB2507" i="4"/>
  <c r="S2507" i="4"/>
  <c r="BM2506" i="4"/>
  <c r="BL2506" i="4"/>
  <c r="BK2506" i="4"/>
  <c r="BJ2506" i="4"/>
  <c r="AH2506" i="4"/>
  <c r="AG2506" i="4"/>
  <c r="AD2506" i="4"/>
  <c r="AB2506" i="4"/>
  <c r="S2506" i="4"/>
  <c r="BM2505" i="4"/>
  <c r="BL2505" i="4"/>
  <c r="BK2505" i="4"/>
  <c r="BJ2505" i="4"/>
  <c r="AH2505" i="4"/>
  <c r="AG2505" i="4"/>
  <c r="AD2505" i="4"/>
  <c r="AB2505" i="4"/>
  <c r="S2505" i="4"/>
  <c r="BM2504" i="4"/>
  <c r="BL2504" i="4"/>
  <c r="BK2504" i="4"/>
  <c r="BJ2504" i="4"/>
  <c r="AH2504" i="4"/>
  <c r="AG2504" i="4"/>
  <c r="AD2504" i="4"/>
  <c r="AB2504" i="4"/>
  <c r="S2504" i="4"/>
  <c r="BM2503" i="4"/>
  <c r="BL2503" i="4"/>
  <c r="BK2503" i="4"/>
  <c r="BJ2503" i="4"/>
  <c r="AH2503" i="4"/>
  <c r="AG2503" i="4"/>
  <c r="AD2503" i="4"/>
  <c r="AB2503" i="4"/>
  <c r="S2503" i="4"/>
  <c r="BM2502" i="4"/>
  <c r="BL2502" i="4"/>
  <c r="BK2502" i="4"/>
  <c r="BJ2502" i="4"/>
  <c r="AH2502" i="4"/>
  <c r="AG2502" i="4"/>
  <c r="AD2502" i="4"/>
  <c r="AB2502" i="4"/>
  <c r="S2502" i="4"/>
  <c r="BM2501" i="4"/>
  <c r="BL2501" i="4"/>
  <c r="BK2501" i="4"/>
  <c r="BJ2501" i="4"/>
  <c r="AH2501" i="4"/>
  <c r="AG2501" i="4"/>
  <c r="AD2501" i="4"/>
  <c r="AB2501" i="4"/>
  <c r="S2501" i="4"/>
  <c r="BM2500" i="4"/>
  <c r="BL2500" i="4"/>
  <c r="BK2500" i="4"/>
  <c r="BJ2500" i="4"/>
  <c r="AH2500" i="4"/>
  <c r="AG2500" i="4"/>
  <c r="AD2500" i="4"/>
  <c r="AB2500" i="4"/>
  <c r="S2500" i="4"/>
  <c r="BM2499" i="4"/>
  <c r="BL2499" i="4"/>
  <c r="BK2499" i="4"/>
  <c r="BJ2499" i="4"/>
  <c r="AH2499" i="4"/>
  <c r="AG2499" i="4"/>
  <c r="AD2499" i="4"/>
  <c r="AB2499" i="4"/>
  <c r="S2499" i="4"/>
  <c r="BM2498" i="4"/>
  <c r="BL2498" i="4"/>
  <c r="BK2498" i="4"/>
  <c r="BJ2498" i="4"/>
  <c r="AH2498" i="4"/>
  <c r="AG2498" i="4"/>
  <c r="AD2498" i="4"/>
  <c r="AB2498" i="4"/>
  <c r="S2498" i="4"/>
  <c r="BM2497" i="4"/>
  <c r="BL2497" i="4"/>
  <c r="BK2497" i="4"/>
  <c r="BJ2497" i="4"/>
  <c r="AH2497" i="4"/>
  <c r="AG2497" i="4"/>
  <c r="AD2497" i="4"/>
  <c r="AB2497" i="4"/>
  <c r="S2497" i="4"/>
  <c r="BM2496" i="4"/>
  <c r="BL2496" i="4"/>
  <c r="BK2496" i="4"/>
  <c r="BJ2496" i="4"/>
  <c r="AH2496" i="4"/>
  <c r="AG2496" i="4"/>
  <c r="AD2496" i="4"/>
  <c r="AB2496" i="4"/>
  <c r="S2496" i="4"/>
  <c r="BM2495" i="4"/>
  <c r="BL2495" i="4"/>
  <c r="BK2495" i="4"/>
  <c r="BJ2495" i="4"/>
  <c r="AH2495" i="4"/>
  <c r="AG2495" i="4"/>
  <c r="AD2495" i="4"/>
  <c r="AB2495" i="4"/>
  <c r="S2495" i="4"/>
  <c r="BM2494" i="4"/>
  <c r="BL2494" i="4"/>
  <c r="BK2494" i="4"/>
  <c r="BJ2494" i="4"/>
  <c r="AH2494" i="4"/>
  <c r="AG2494" i="4"/>
  <c r="AD2494" i="4"/>
  <c r="AB2494" i="4"/>
  <c r="S2494" i="4"/>
  <c r="BM2493" i="4"/>
  <c r="BL2493" i="4"/>
  <c r="BK2493" i="4"/>
  <c r="BJ2493" i="4"/>
  <c r="AH2493" i="4"/>
  <c r="AG2493" i="4"/>
  <c r="AD2493" i="4"/>
  <c r="AB2493" i="4"/>
  <c r="S2493" i="4"/>
  <c r="BM2492" i="4"/>
  <c r="BL2492" i="4"/>
  <c r="BK2492" i="4"/>
  <c r="BJ2492" i="4"/>
  <c r="AH2492" i="4"/>
  <c r="AG2492" i="4"/>
  <c r="AD2492" i="4"/>
  <c r="AB2492" i="4"/>
  <c r="S2492" i="4"/>
  <c r="BM2491" i="4"/>
  <c r="BL2491" i="4"/>
  <c r="BK2491" i="4"/>
  <c r="BJ2491" i="4"/>
  <c r="AH2491" i="4"/>
  <c r="AG2491" i="4"/>
  <c r="AD2491" i="4"/>
  <c r="AB2491" i="4"/>
  <c r="S2491" i="4"/>
  <c r="BM2490" i="4"/>
  <c r="BL2490" i="4"/>
  <c r="BK2490" i="4"/>
  <c r="BJ2490" i="4"/>
  <c r="AH2490" i="4"/>
  <c r="AG2490" i="4"/>
  <c r="AD2490" i="4"/>
  <c r="AB2490" i="4"/>
  <c r="X2490" i="4"/>
  <c r="Y2490" i="4"/>
  <c r="S2490" i="4"/>
  <c r="BM2489" i="4"/>
  <c r="BL2489" i="4"/>
  <c r="BK2489" i="4"/>
  <c r="BJ2489" i="4"/>
  <c r="AH2489" i="4"/>
  <c r="AG2489" i="4"/>
  <c r="AD2489" i="4"/>
  <c r="AB2489" i="4"/>
  <c r="S2489" i="4"/>
  <c r="BM2488" i="4"/>
  <c r="BL2488" i="4"/>
  <c r="BK2488" i="4"/>
  <c r="BJ2488" i="4"/>
  <c r="AH2488" i="4"/>
  <c r="AG2488" i="4"/>
  <c r="AD2488" i="4"/>
  <c r="AB2488" i="4"/>
  <c r="S2488" i="4"/>
  <c r="BM2487" i="4"/>
  <c r="BL2487" i="4"/>
  <c r="BK2487" i="4"/>
  <c r="BJ2487" i="4"/>
  <c r="AT2487" i="4"/>
  <c r="AH2487" i="4"/>
  <c r="AG2487" i="4"/>
  <c r="AD2487" i="4"/>
  <c r="AB2487" i="4"/>
  <c r="S2487" i="4"/>
  <c r="BM2486" i="4"/>
  <c r="BL2486" i="4"/>
  <c r="BK2486" i="4"/>
  <c r="BJ2486" i="4"/>
  <c r="AT2486" i="4"/>
  <c r="AH2486" i="4"/>
  <c r="AG2486" i="4"/>
  <c r="AD2486" i="4"/>
  <c r="AB2486" i="4"/>
  <c r="S2486" i="4"/>
  <c r="BM2485" i="4"/>
  <c r="BL2485" i="4"/>
  <c r="BK2485" i="4"/>
  <c r="BJ2485" i="4"/>
  <c r="AH2485" i="4"/>
  <c r="AG2485" i="4"/>
  <c r="AD2485" i="4"/>
  <c r="AB2485" i="4"/>
  <c r="S2485" i="4"/>
  <c r="BM2484" i="4"/>
  <c r="BL2484" i="4"/>
  <c r="BK2484" i="4"/>
  <c r="BJ2484" i="4"/>
  <c r="AH2484" i="4"/>
  <c r="AG2484" i="4"/>
  <c r="AD2484" i="4"/>
  <c r="AB2484" i="4"/>
  <c r="S2484" i="4"/>
  <c r="BM2483" i="4"/>
  <c r="BL2483" i="4"/>
  <c r="BK2483" i="4"/>
  <c r="BJ2483" i="4"/>
  <c r="AH2483" i="4"/>
  <c r="AG2483" i="4"/>
  <c r="AD2483" i="4"/>
  <c r="AB2483" i="4"/>
  <c r="S2483" i="4"/>
  <c r="BM2482" i="4"/>
  <c r="BL2482" i="4"/>
  <c r="BK2482" i="4"/>
  <c r="BJ2482" i="4"/>
  <c r="AH2482" i="4"/>
  <c r="AG2482" i="4"/>
  <c r="AD2482" i="4"/>
  <c r="AB2482" i="4"/>
  <c r="S2482" i="4"/>
  <c r="BM2481" i="4"/>
  <c r="BL2481" i="4"/>
  <c r="BK2481" i="4"/>
  <c r="BJ2481" i="4"/>
  <c r="AH2481" i="4"/>
  <c r="AG2481" i="4"/>
  <c r="AD2481" i="4"/>
  <c r="AB2481" i="4"/>
  <c r="S2481" i="4"/>
  <c r="BM2480" i="4"/>
  <c r="BL2480" i="4"/>
  <c r="BK2480" i="4"/>
  <c r="BJ2480" i="4"/>
  <c r="AH2480" i="4"/>
  <c r="AG2480" i="4"/>
  <c r="AD2480" i="4"/>
  <c r="AB2480" i="4"/>
  <c r="S2480" i="4"/>
  <c r="BM2479" i="4"/>
  <c r="BL2479" i="4"/>
  <c r="BK2479" i="4"/>
  <c r="BJ2479" i="4"/>
  <c r="AH2479" i="4"/>
  <c r="AG2479" i="4"/>
  <c r="AD2479" i="4"/>
  <c r="AB2479" i="4"/>
  <c r="S2479" i="4"/>
  <c r="BM2478" i="4"/>
  <c r="BL2478" i="4"/>
  <c r="BK2478" i="4"/>
  <c r="BJ2478" i="4"/>
  <c r="AH2478" i="4"/>
  <c r="AG2478" i="4"/>
  <c r="AD2478" i="4"/>
  <c r="AB2478" i="4"/>
  <c r="S2478" i="4"/>
  <c r="BM2477" i="4"/>
  <c r="BL2477" i="4"/>
  <c r="BK2477" i="4"/>
  <c r="BJ2477" i="4"/>
  <c r="AH2477" i="4"/>
  <c r="AG2477" i="4"/>
  <c r="AD2477" i="4"/>
  <c r="AB2477" i="4"/>
  <c r="S2477" i="4"/>
  <c r="BM2476" i="4"/>
  <c r="BL2476" i="4"/>
  <c r="BK2476" i="4"/>
  <c r="BJ2476" i="4"/>
  <c r="AH2476" i="4"/>
  <c r="AG2476" i="4"/>
  <c r="AD2476" i="4"/>
  <c r="AB2476" i="4"/>
  <c r="S2476" i="4"/>
  <c r="BM2475" i="4"/>
  <c r="BL2475" i="4"/>
  <c r="BK2475" i="4"/>
  <c r="BJ2475" i="4"/>
  <c r="AH2475" i="4"/>
  <c r="AG2475" i="4"/>
  <c r="AD2475" i="4"/>
  <c r="AB2475" i="4"/>
  <c r="S2475" i="4"/>
  <c r="BM2474" i="4"/>
  <c r="BL2474" i="4"/>
  <c r="BK2474" i="4"/>
  <c r="BJ2474" i="4"/>
  <c r="AH2474" i="4"/>
  <c r="AG2474" i="4"/>
  <c r="AD2474" i="4"/>
  <c r="AB2474" i="4"/>
  <c r="S2474" i="4"/>
  <c r="BM2473" i="4"/>
  <c r="BL2473" i="4"/>
  <c r="BK2473" i="4"/>
  <c r="BJ2473" i="4"/>
  <c r="AH2473" i="4"/>
  <c r="AG2473" i="4"/>
  <c r="AD2473" i="4"/>
  <c r="AB2473" i="4"/>
  <c r="S2473" i="4"/>
  <c r="BM2472" i="4"/>
  <c r="BL2472" i="4"/>
  <c r="BK2472" i="4"/>
  <c r="BJ2472" i="4"/>
  <c r="AH2472" i="4"/>
  <c r="AG2472" i="4"/>
  <c r="AD2472" i="4"/>
  <c r="AB2472" i="4"/>
  <c r="S2472" i="4"/>
  <c r="BM2471" i="4"/>
  <c r="BL2471" i="4"/>
  <c r="BK2471" i="4"/>
  <c r="BJ2471" i="4"/>
  <c r="AH2471" i="4"/>
  <c r="AG2471" i="4"/>
  <c r="AD2471" i="4"/>
  <c r="AB2471" i="4"/>
  <c r="S2471" i="4"/>
  <c r="BM2470" i="4"/>
  <c r="BL2470" i="4"/>
  <c r="BK2470" i="4"/>
  <c r="BJ2470" i="4"/>
  <c r="AH2470" i="4"/>
  <c r="AG2470" i="4"/>
  <c r="AD2470" i="4"/>
  <c r="AB2470" i="4"/>
  <c r="X2470" i="4"/>
  <c r="Y2470" i="4"/>
  <c r="S2470" i="4"/>
  <c r="BM2469" i="4"/>
  <c r="BL2469" i="4"/>
  <c r="BK2469" i="4"/>
  <c r="BJ2469" i="4"/>
  <c r="AH2469" i="4"/>
  <c r="AG2469" i="4"/>
  <c r="AD2469" i="4"/>
  <c r="AB2469" i="4"/>
  <c r="S2469" i="4"/>
  <c r="BM2468" i="4"/>
  <c r="BL2468" i="4"/>
  <c r="BK2468" i="4"/>
  <c r="BJ2468" i="4"/>
  <c r="AH2468" i="4"/>
  <c r="AG2468" i="4"/>
  <c r="AD2468" i="4"/>
  <c r="AB2468" i="4"/>
  <c r="S2468" i="4"/>
  <c r="BM2467" i="4"/>
  <c r="BL2467" i="4"/>
  <c r="BK2467" i="4"/>
  <c r="BJ2467" i="4"/>
  <c r="AH2467" i="4"/>
  <c r="AG2467" i="4"/>
  <c r="AD2467" i="4"/>
  <c r="AB2467" i="4"/>
  <c r="S2467" i="4"/>
  <c r="BM2466" i="4"/>
  <c r="BL2466" i="4"/>
  <c r="BK2466" i="4"/>
  <c r="BJ2466" i="4"/>
  <c r="AH2466" i="4"/>
  <c r="AG2466" i="4"/>
  <c r="AD2466" i="4"/>
  <c r="AB2466" i="4"/>
  <c r="S2466" i="4"/>
  <c r="BM2465" i="4"/>
  <c r="BL2465" i="4"/>
  <c r="BK2465" i="4"/>
  <c r="BJ2465" i="4"/>
  <c r="AH2465" i="4"/>
  <c r="AG2465" i="4"/>
  <c r="AD2465" i="4"/>
  <c r="AB2465" i="4"/>
  <c r="S2465" i="4"/>
  <c r="BM2464" i="4"/>
  <c r="BL2464" i="4"/>
  <c r="BK2464" i="4"/>
  <c r="BJ2464" i="4"/>
  <c r="AH2464" i="4"/>
  <c r="AG2464" i="4"/>
  <c r="AD2464" i="4"/>
  <c r="AB2464" i="4"/>
  <c r="S2464" i="4"/>
  <c r="BM2463" i="4"/>
  <c r="BL2463" i="4"/>
  <c r="BK2463" i="4"/>
  <c r="BJ2463" i="4"/>
  <c r="AH2463" i="4"/>
  <c r="AG2463" i="4"/>
  <c r="AD2463" i="4"/>
  <c r="AB2463" i="4"/>
  <c r="S2463" i="4"/>
  <c r="BM2462" i="4"/>
  <c r="BL2462" i="4"/>
  <c r="BK2462" i="4"/>
  <c r="BJ2462" i="4"/>
  <c r="AH2462" i="4"/>
  <c r="AG2462" i="4"/>
  <c r="AD2462" i="4"/>
  <c r="AB2462" i="4"/>
  <c r="S2462" i="4"/>
  <c r="BM2461" i="4"/>
  <c r="BL2461" i="4"/>
  <c r="BK2461" i="4"/>
  <c r="BJ2461" i="4"/>
  <c r="AH2461" i="4"/>
  <c r="AG2461" i="4"/>
  <c r="AD2461" i="4"/>
  <c r="AB2461" i="4"/>
  <c r="S2461" i="4"/>
  <c r="BM2460" i="4"/>
  <c r="BL2460" i="4"/>
  <c r="BK2460" i="4"/>
  <c r="BJ2460" i="4"/>
  <c r="AH2460" i="4"/>
  <c r="AG2460" i="4"/>
  <c r="AD2460" i="4"/>
  <c r="AB2460" i="4"/>
  <c r="S2460" i="4"/>
  <c r="BM2459" i="4"/>
  <c r="BL2459" i="4"/>
  <c r="BK2459" i="4"/>
  <c r="BJ2459" i="4"/>
  <c r="AH2459" i="4"/>
  <c r="AG2459" i="4"/>
  <c r="AD2459" i="4"/>
  <c r="AB2459" i="4"/>
  <c r="S2459" i="4"/>
  <c r="BM2458" i="4"/>
  <c r="BL2458" i="4"/>
  <c r="BK2458" i="4"/>
  <c r="BJ2458" i="4"/>
  <c r="AH2458" i="4"/>
  <c r="AG2458" i="4"/>
  <c r="AD2458" i="4"/>
  <c r="AB2458" i="4"/>
  <c r="S2458" i="4"/>
  <c r="BM2457" i="4"/>
  <c r="BL2457" i="4"/>
  <c r="BK2457" i="4"/>
  <c r="BJ2457" i="4"/>
  <c r="AH2457" i="4"/>
  <c r="AG2457" i="4"/>
  <c r="AD2457" i="4"/>
  <c r="AB2457" i="4"/>
  <c r="S2457" i="4"/>
  <c r="BM2456" i="4"/>
  <c r="BL2456" i="4"/>
  <c r="BK2456" i="4"/>
  <c r="BJ2456" i="4"/>
  <c r="AH2456" i="4"/>
  <c r="AG2456" i="4"/>
  <c r="AD2456" i="4"/>
  <c r="AB2456" i="4"/>
  <c r="S2456" i="4"/>
  <c r="BM2455" i="4"/>
  <c r="BL2455" i="4"/>
  <c r="BK2455" i="4"/>
  <c r="BJ2455" i="4"/>
  <c r="AH2455" i="4"/>
  <c r="AG2455" i="4"/>
  <c r="AD2455" i="4"/>
  <c r="AB2455" i="4"/>
  <c r="S2455" i="4"/>
  <c r="BM2454" i="4"/>
  <c r="BL2454" i="4"/>
  <c r="BK2454" i="4"/>
  <c r="BJ2454" i="4"/>
  <c r="AH2454" i="4"/>
  <c r="AG2454" i="4"/>
  <c r="AD2454" i="4"/>
  <c r="AB2454" i="4"/>
  <c r="S2454" i="4"/>
  <c r="BM2453" i="4"/>
  <c r="BL2453" i="4"/>
  <c r="BK2453" i="4"/>
  <c r="BJ2453" i="4"/>
  <c r="AH2453" i="4"/>
  <c r="AG2453" i="4"/>
  <c r="AD2453" i="4"/>
  <c r="AB2453" i="4"/>
  <c r="S2453" i="4"/>
  <c r="BM2452" i="4"/>
  <c r="BL2452" i="4"/>
  <c r="BK2452" i="4"/>
  <c r="BJ2452" i="4"/>
  <c r="AH2452" i="4"/>
  <c r="AG2452" i="4"/>
  <c r="AD2452" i="4"/>
  <c r="AB2452" i="4"/>
  <c r="S2452" i="4"/>
  <c r="BM2451" i="4"/>
  <c r="BL2451" i="4"/>
  <c r="BK2451" i="4"/>
  <c r="BJ2451" i="4"/>
  <c r="AH2451" i="4"/>
  <c r="AG2451" i="4"/>
  <c r="AD2451" i="4"/>
  <c r="AB2451" i="4"/>
  <c r="S2451" i="4"/>
  <c r="BM2450" i="4"/>
  <c r="BL2450" i="4"/>
  <c r="BK2450" i="4"/>
  <c r="BJ2450" i="4"/>
  <c r="AH2450" i="4"/>
  <c r="AG2450" i="4"/>
  <c r="AD2450" i="4"/>
  <c r="AB2450" i="4"/>
  <c r="S2450" i="4"/>
  <c r="BM2449" i="4"/>
  <c r="BL2449" i="4"/>
  <c r="BK2449" i="4"/>
  <c r="BJ2449" i="4"/>
  <c r="AH2449" i="4"/>
  <c r="AG2449" i="4"/>
  <c r="AD2449" i="4"/>
  <c r="AB2449" i="4"/>
  <c r="S2449" i="4"/>
  <c r="BM2448" i="4"/>
  <c r="BL2448" i="4"/>
  <c r="BK2448" i="4"/>
  <c r="BJ2448" i="4"/>
  <c r="AH2448" i="4"/>
  <c r="AG2448" i="4"/>
  <c r="AD2448" i="4"/>
  <c r="AB2448" i="4"/>
  <c r="S2448" i="4"/>
  <c r="BM2447" i="4"/>
  <c r="BL2447" i="4"/>
  <c r="BK2447" i="4"/>
  <c r="BJ2447" i="4"/>
  <c r="AH2447" i="4"/>
  <c r="AG2447" i="4"/>
  <c r="AD2447" i="4"/>
  <c r="AB2447" i="4"/>
  <c r="S2447" i="4"/>
  <c r="BM2446" i="4"/>
  <c r="BL2446" i="4"/>
  <c r="BK2446" i="4"/>
  <c r="BJ2446" i="4"/>
  <c r="AH2446" i="4"/>
  <c r="AG2446" i="4"/>
  <c r="AD2446" i="4"/>
  <c r="AB2446" i="4"/>
  <c r="S2446" i="4"/>
  <c r="BM2445" i="4"/>
  <c r="BL2445" i="4"/>
  <c r="BK2445" i="4"/>
  <c r="BJ2445" i="4"/>
  <c r="AH2445" i="4"/>
  <c r="AG2445" i="4"/>
  <c r="AD2445" i="4"/>
  <c r="AB2445" i="4"/>
  <c r="S2445" i="4"/>
  <c r="BM2444" i="4"/>
  <c r="BL2444" i="4"/>
  <c r="BK2444" i="4"/>
  <c r="BJ2444" i="4"/>
  <c r="AH2444" i="4"/>
  <c r="AG2444" i="4"/>
  <c r="AD2444" i="4"/>
  <c r="AB2444" i="4"/>
  <c r="S2444" i="4"/>
  <c r="BM2443" i="4"/>
  <c r="BL2443" i="4"/>
  <c r="BK2443" i="4"/>
  <c r="BJ2443" i="4"/>
  <c r="AH2443" i="4"/>
  <c r="AG2443" i="4"/>
  <c r="AD2443" i="4"/>
  <c r="AB2443" i="4"/>
  <c r="S2443" i="4"/>
  <c r="BM2442" i="4"/>
  <c r="BL2442" i="4"/>
  <c r="BK2442" i="4"/>
  <c r="BJ2442" i="4"/>
  <c r="AH2442" i="4"/>
  <c r="AG2442" i="4"/>
  <c r="AD2442" i="4"/>
  <c r="AB2442" i="4"/>
  <c r="S2442" i="4"/>
  <c r="BM2441" i="4"/>
  <c r="BL2441" i="4"/>
  <c r="BK2441" i="4"/>
  <c r="BJ2441" i="4"/>
  <c r="AH2441" i="4"/>
  <c r="AG2441" i="4"/>
  <c r="AD2441" i="4"/>
  <c r="AB2441" i="4"/>
  <c r="S2441" i="4"/>
  <c r="BM2440" i="4"/>
  <c r="BL2440" i="4"/>
  <c r="BK2440" i="4"/>
  <c r="BJ2440" i="4"/>
  <c r="AH2440" i="4"/>
  <c r="AG2440" i="4"/>
  <c r="AD2440" i="4"/>
  <c r="AB2440" i="4"/>
  <c r="S2440" i="4"/>
  <c r="BM2439" i="4"/>
  <c r="BL2439" i="4"/>
  <c r="BK2439" i="4"/>
  <c r="BJ2439" i="4"/>
  <c r="AH2439" i="4"/>
  <c r="AG2439" i="4"/>
  <c r="AD2439" i="4"/>
  <c r="AB2439" i="4"/>
  <c r="S2439" i="4"/>
  <c r="BM2438" i="4"/>
  <c r="BL2438" i="4"/>
  <c r="BK2438" i="4"/>
  <c r="BJ2438" i="4"/>
  <c r="AH2438" i="4"/>
  <c r="AG2438" i="4"/>
  <c r="AD2438" i="4"/>
  <c r="AB2438" i="4"/>
  <c r="S2438" i="4"/>
  <c r="BM2437" i="4"/>
  <c r="BL2437" i="4"/>
  <c r="BK2437" i="4"/>
  <c r="BJ2437" i="4"/>
  <c r="AH2437" i="4"/>
  <c r="AG2437" i="4"/>
  <c r="AD2437" i="4"/>
  <c r="AB2437" i="4"/>
  <c r="S2437" i="4"/>
  <c r="BM2436" i="4"/>
  <c r="BL2436" i="4"/>
  <c r="BK2436" i="4"/>
  <c r="BJ2436" i="4"/>
  <c r="AH2436" i="4"/>
  <c r="AG2436" i="4"/>
  <c r="AD2436" i="4"/>
  <c r="AB2436" i="4"/>
  <c r="S2436" i="4"/>
  <c r="BM2435" i="4"/>
  <c r="BL2435" i="4"/>
  <c r="BK2435" i="4"/>
  <c r="BJ2435" i="4"/>
  <c r="AH2435" i="4"/>
  <c r="AG2435" i="4"/>
  <c r="AD2435" i="4"/>
  <c r="AB2435" i="4"/>
  <c r="S2435" i="4"/>
  <c r="BM2434" i="4"/>
  <c r="BL2434" i="4"/>
  <c r="BK2434" i="4"/>
  <c r="BJ2434" i="4"/>
  <c r="AH2434" i="4"/>
  <c r="AG2434" i="4"/>
  <c r="AD2434" i="4"/>
  <c r="AB2434" i="4"/>
  <c r="S2434" i="4"/>
  <c r="BM2433" i="4"/>
  <c r="BL2433" i="4"/>
  <c r="BK2433" i="4"/>
  <c r="BJ2433" i="4"/>
  <c r="AH2433" i="4"/>
  <c r="AG2433" i="4"/>
  <c r="AD2433" i="4"/>
  <c r="AB2433" i="4"/>
  <c r="S2433" i="4"/>
  <c r="BM2432" i="4"/>
  <c r="BL2432" i="4"/>
  <c r="BK2432" i="4"/>
  <c r="BJ2432" i="4"/>
  <c r="AH2432" i="4"/>
  <c r="AG2432" i="4"/>
  <c r="AD2432" i="4"/>
  <c r="AB2432" i="4"/>
  <c r="S2432" i="4"/>
  <c r="BM2431" i="4"/>
  <c r="BL2431" i="4"/>
  <c r="BK2431" i="4"/>
  <c r="BJ2431" i="4"/>
  <c r="AH2431" i="4"/>
  <c r="AG2431" i="4"/>
  <c r="AD2431" i="4"/>
  <c r="AB2431" i="4"/>
  <c r="S2431" i="4"/>
  <c r="BM2430" i="4"/>
  <c r="BL2430" i="4"/>
  <c r="BK2430" i="4"/>
  <c r="BJ2430" i="4"/>
  <c r="AH2430" i="4"/>
  <c r="AG2430" i="4"/>
  <c r="AD2430" i="4"/>
  <c r="AB2430" i="4"/>
  <c r="S2430" i="4"/>
  <c r="BM2429" i="4"/>
  <c r="BL2429" i="4"/>
  <c r="BK2429" i="4"/>
  <c r="BJ2429" i="4"/>
  <c r="AH2429" i="4"/>
  <c r="AG2429" i="4"/>
  <c r="AD2429" i="4"/>
  <c r="AB2429" i="4"/>
  <c r="S2429" i="4"/>
  <c r="BM2428" i="4"/>
  <c r="BL2428" i="4"/>
  <c r="BK2428" i="4"/>
  <c r="BJ2428" i="4"/>
  <c r="AH2428" i="4"/>
  <c r="AG2428" i="4"/>
  <c r="AD2428" i="4"/>
  <c r="AB2428" i="4"/>
  <c r="S2428" i="4"/>
  <c r="BM2427" i="4"/>
  <c r="BL2427" i="4"/>
  <c r="BK2427" i="4"/>
  <c r="BJ2427" i="4"/>
  <c r="AH2427" i="4"/>
  <c r="AG2427" i="4"/>
  <c r="AD2427" i="4"/>
  <c r="AB2427" i="4"/>
  <c r="S2427" i="4"/>
  <c r="BM2426" i="4"/>
  <c r="BL2426" i="4"/>
  <c r="BK2426" i="4"/>
  <c r="BJ2426" i="4"/>
  <c r="AH2426" i="4"/>
  <c r="AG2426" i="4"/>
  <c r="AD2426" i="4"/>
  <c r="AB2426" i="4"/>
  <c r="S2426" i="4"/>
  <c r="BM2425" i="4"/>
  <c r="BL2425" i="4"/>
  <c r="BK2425" i="4"/>
  <c r="BJ2425" i="4"/>
  <c r="AH2425" i="4"/>
  <c r="AG2425" i="4"/>
  <c r="AD2425" i="4"/>
  <c r="AB2425" i="4"/>
  <c r="S2425" i="4"/>
  <c r="BM2424" i="4"/>
  <c r="BL2424" i="4"/>
  <c r="BK2424" i="4"/>
  <c r="BJ2424" i="4"/>
  <c r="AH2424" i="4"/>
  <c r="AG2424" i="4"/>
  <c r="AD2424" i="4"/>
  <c r="AB2424" i="4"/>
  <c r="S2424" i="4"/>
  <c r="BM2423" i="4"/>
  <c r="BL2423" i="4"/>
  <c r="BK2423" i="4"/>
  <c r="BJ2423" i="4"/>
  <c r="AH2423" i="4"/>
  <c r="AG2423" i="4"/>
  <c r="AD2423" i="4"/>
  <c r="AB2423" i="4"/>
  <c r="S2423" i="4"/>
  <c r="BM2422" i="4"/>
  <c r="BL2422" i="4"/>
  <c r="BK2422" i="4"/>
  <c r="BJ2422" i="4"/>
  <c r="AH2422" i="4"/>
  <c r="AG2422" i="4"/>
  <c r="AD2422" i="4"/>
  <c r="AB2422" i="4"/>
  <c r="S2422" i="4"/>
  <c r="BM2421" i="4"/>
  <c r="BL2421" i="4"/>
  <c r="BK2421" i="4"/>
  <c r="BJ2421" i="4"/>
  <c r="AH2421" i="4"/>
  <c r="AG2421" i="4"/>
  <c r="AD2421" i="4"/>
  <c r="AB2421" i="4"/>
  <c r="S2421" i="4"/>
  <c r="BM2420" i="4"/>
  <c r="BL2420" i="4"/>
  <c r="BK2420" i="4"/>
  <c r="BJ2420" i="4"/>
  <c r="AH2420" i="4"/>
  <c r="AG2420" i="4"/>
  <c r="AD2420" i="4"/>
  <c r="AB2420" i="4"/>
  <c r="S2420" i="4"/>
  <c r="BM2419" i="4"/>
  <c r="BL2419" i="4"/>
  <c r="BK2419" i="4"/>
  <c r="BJ2419" i="4"/>
  <c r="AH2419" i="4"/>
  <c r="AG2419" i="4"/>
  <c r="AD2419" i="4"/>
  <c r="AB2419" i="4"/>
  <c r="S2419" i="4"/>
  <c r="BM2418" i="4"/>
  <c r="BL2418" i="4"/>
  <c r="BK2418" i="4"/>
  <c r="BJ2418" i="4"/>
  <c r="AH2418" i="4"/>
  <c r="AG2418" i="4"/>
  <c r="AD2418" i="4"/>
  <c r="AB2418" i="4"/>
  <c r="S2418" i="4"/>
  <c r="BM2417" i="4"/>
  <c r="BL2417" i="4"/>
  <c r="BK2417" i="4"/>
  <c r="BJ2417" i="4"/>
  <c r="AH2417" i="4"/>
  <c r="AG2417" i="4"/>
  <c r="AD2417" i="4"/>
  <c r="AB2417" i="4"/>
  <c r="S2417" i="4"/>
  <c r="BM2416" i="4"/>
  <c r="BL2416" i="4"/>
  <c r="BK2416" i="4"/>
  <c r="BJ2416" i="4"/>
  <c r="AH2416" i="4"/>
  <c r="AG2416" i="4"/>
  <c r="AD2416" i="4"/>
  <c r="AB2416" i="4"/>
  <c r="S2416" i="4"/>
  <c r="BM2415" i="4"/>
  <c r="BL2415" i="4"/>
  <c r="BK2415" i="4"/>
  <c r="BJ2415" i="4"/>
  <c r="AH2415" i="4"/>
  <c r="AG2415" i="4"/>
  <c r="AD2415" i="4"/>
  <c r="AB2415" i="4"/>
  <c r="S2415" i="4"/>
  <c r="BM2414" i="4"/>
  <c r="BL2414" i="4"/>
  <c r="BK2414" i="4"/>
  <c r="BJ2414" i="4"/>
  <c r="AH2414" i="4"/>
  <c r="AG2414" i="4"/>
  <c r="AD2414" i="4"/>
  <c r="AB2414" i="4"/>
  <c r="S2414" i="4"/>
  <c r="BM2413" i="4"/>
  <c r="BL2413" i="4"/>
  <c r="BK2413" i="4"/>
  <c r="BJ2413" i="4"/>
  <c r="AH2413" i="4"/>
  <c r="AG2413" i="4"/>
  <c r="AD2413" i="4"/>
  <c r="AB2413" i="4"/>
  <c r="S2413" i="4"/>
  <c r="BM2412" i="4"/>
  <c r="BL2412" i="4"/>
  <c r="BK2412" i="4"/>
  <c r="BJ2412" i="4"/>
  <c r="AH2412" i="4"/>
  <c r="AG2412" i="4"/>
  <c r="AD2412" i="4"/>
  <c r="AB2412" i="4"/>
  <c r="S2412" i="4"/>
  <c r="BM2411" i="4"/>
  <c r="BL2411" i="4"/>
  <c r="BK2411" i="4"/>
  <c r="BJ2411" i="4"/>
  <c r="AH2411" i="4"/>
  <c r="AG2411" i="4"/>
  <c r="AD2411" i="4"/>
  <c r="AB2411" i="4"/>
  <c r="S2411" i="4"/>
  <c r="BM2410" i="4"/>
  <c r="BL2410" i="4"/>
  <c r="BK2410" i="4"/>
  <c r="BJ2410" i="4"/>
  <c r="AJ2410" i="4"/>
  <c r="AH2410" i="4"/>
  <c r="AG2410" i="4"/>
  <c r="AD2410" i="4"/>
  <c r="AB2410" i="4"/>
  <c r="X2410" i="4"/>
  <c r="Y2410" i="4"/>
  <c r="S2410" i="4"/>
  <c r="BM2409" i="4"/>
  <c r="BL2409" i="4"/>
  <c r="BK2409" i="4"/>
  <c r="BJ2409" i="4"/>
  <c r="AJ2409" i="4"/>
  <c r="AH2409" i="4"/>
  <c r="AG2409" i="4"/>
  <c r="AD2409" i="4"/>
  <c r="AB2409" i="4"/>
  <c r="S2409" i="4"/>
  <c r="BM2408" i="4"/>
  <c r="BL2408" i="4"/>
  <c r="BK2408" i="4"/>
  <c r="BJ2408" i="4"/>
  <c r="AJ2408" i="4"/>
  <c r="AH2408" i="4"/>
  <c r="AG2408" i="4"/>
  <c r="AD2408" i="4"/>
  <c r="AB2408" i="4"/>
  <c r="S2408" i="4"/>
  <c r="BM2407" i="4"/>
  <c r="BL2407" i="4"/>
  <c r="BK2407" i="4"/>
  <c r="BJ2407" i="4"/>
  <c r="AJ2407" i="4"/>
  <c r="AH2407" i="4"/>
  <c r="AG2407" i="4"/>
  <c r="AD2407" i="4"/>
  <c r="AB2407" i="4"/>
  <c r="S2407" i="4"/>
  <c r="BM2406" i="4"/>
  <c r="BL2406" i="4"/>
  <c r="BK2406" i="4"/>
  <c r="BJ2406" i="4"/>
  <c r="AJ2406" i="4"/>
  <c r="AH2406" i="4"/>
  <c r="AG2406" i="4"/>
  <c r="AD2406" i="4"/>
  <c r="AB2406" i="4"/>
  <c r="S2406" i="4"/>
  <c r="BM2405" i="4"/>
  <c r="BL2405" i="4"/>
  <c r="BK2405" i="4"/>
  <c r="BJ2405" i="4"/>
  <c r="AJ2405" i="4"/>
  <c r="AH2405" i="4"/>
  <c r="AG2405" i="4"/>
  <c r="AD2405" i="4"/>
  <c r="AB2405" i="4"/>
  <c r="S2405" i="4"/>
  <c r="BM2404" i="4"/>
  <c r="BL2404" i="4"/>
  <c r="BK2404" i="4"/>
  <c r="BJ2404" i="4"/>
  <c r="AJ2404" i="4"/>
  <c r="AH2404" i="4"/>
  <c r="AG2404" i="4"/>
  <c r="AD2404" i="4"/>
  <c r="AB2404" i="4"/>
  <c r="S2404" i="4"/>
  <c r="BM2403" i="4"/>
  <c r="BL2403" i="4"/>
  <c r="BK2403" i="4"/>
  <c r="BJ2403" i="4"/>
  <c r="AJ2403" i="4"/>
  <c r="AH2403" i="4"/>
  <c r="AG2403" i="4"/>
  <c r="AD2403" i="4"/>
  <c r="AB2403" i="4"/>
  <c r="S2403" i="4"/>
  <c r="BM2402" i="4"/>
  <c r="BL2402" i="4"/>
  <c r="BK2402" i="4"/>
  <c r="BJ2402" i="4"/>
  <c r="AJ2402" i="4"/>
  <c r="AH2402" i="4"/>
  <c r="AG2402" i="4"/>
  <c r="AD2402" i="4"/>
  <c r="AB2402" i="4"/>
  <c r="S2402" i="4"/>
  <c r="BM2401" i="4"/>
  <c r="BL2401" i="4"/>
  <c r="BK2401" i="4"/>
  <c r="BJ2401" i="4"/>
  <c r="AJ2401" i="4"/>
  <c r="AH2401" i="4"/>
  <c r="AG2401" i="4"/>
  <c r="AD2401" i="4"/>
  <c r="AB2401" i="4"/>
  <c r="S2401" i="4"/>
  <c r="BM2400" i="4"/>
  <c r="BL2400" i="4"/>
  <c r="BK2400" i="4"/>
  <c r="BJ2400" i="4"/>
  <c r="AJ2400" i="4"/>
  <c r="AH2400" i="4"/>
  <c r="AG2400" i="4"/>
  <c r="AD2400" i="4"/>
  <c r="AB2400" i="4"/>
  <c r="X2400" i="4"/>
  <c r="Y2400" i="4"/>
  <c r="S2400" i="4"/>
  <c r="BM2399" i="4"/>
  <c r="BL2399" i="4"/>
  <c r="BK2399" i="4"/>
  <c r="BJ2399" i="4"/>
  <c r="AJ2399" i="4"/>
  <c r="AH2399" i="4"/>
  <c r="AG2399" i="4"/>
  <c r="AD2399" i="4"/>
  <c r="AB2399" i="4"/>
  <c r="S2399" i="4"/>
  <c r="BM2398" i="4"/>
  <c r="BL2398" i="4"/>
  <c r="BK2398" i="4"/>
  <c r="BJ2398" i="4"/>
  <c r="AJ2398" i="4"/>
  <c r="AH2398" i="4"/>
  <c r="AG2398" i="4"/>
  <c r="AD2398" i="4"/>
  <c r="AB2398" i="4"/>
  <c r="S2398" i="4"/>
  <c r="BM2397" i="4"/>
  <c r="BL2397" i="4"/>
  <c r="BK2397" i="4"/>
  <c r="BJ2397" i="4"/>
  <c r="AJ2397" i="4"/>
  <c r="AH2397" i="4"/>
  <c r="AG2397" i="4"/>
  <c r="AD2397" i="4"/>
  <c r="AB2397" i="4"/>
  <c r="S2397" i="4"/>
  <c r="BM2396" i="4"/>
  <c r="BL2396" i="4"/>
  <c r="BK2396" i="4"/>
  <c r="BJ2396" i="4"/>
  <c r="AJ2396" i="4"/>
  <c r="AH2396" i="4"/>
  <c r="AG2396" i="4"/>
  <c r="AD2396" i="4"/>
  <c r="AB2396" i="4"/>
  <c r="S2396" i="4"/>
  <c r="BM2395" i="4"/>
  <c r="BL2395" i="4"/>
  <c r="BK2395" i="4"/>
  <c r="BJ2395" i="4"/>
  <c r="AJ2395" i="4"/>
  <c r="AH2395" i="4"/>
  <c r="AG2395" i="4"/>
  <c r="AD2395" i="4"/>
  <c r="AB2395" i="4"/>
  <c r="S2395" i="4"/>
  <c r="BM2394" i="4"/>
  <c r="BL2394" i="4"/>
  <c r="BK2394" i="4"/>
  <c r="BJ2394" i="4"/>
  <c r="AJ2394" i="4"/>
  <c r="AH2394" i="4"/>
  <c r="AG2394" i="4"/>
  <c r="AD2394" i="4"/>
  <c r="AB2394" i="4"/>
  <c r="S2394" i="4"/>
  <c r="BM2393" i="4"/>
  <c r="BL2393" i="4"/>
  <c r="BK2393" i="4"/>
  <c r="BJ2393" i="4"/>
  <c r="AJ2393" i="4"/>
  <c r="AH2393" i="4"/>
  <c r="AG2393" i="4"/>
  <c r="AD2393" i="4"/>
  <c r="AB2393" i="4"/>
  <c r="S2393" i="4"/>
  <c r="BM2392" i="4"/>
  <c r="BL2392" i="4"/>
  <c r="BK2392" i="4"/>
  <c r="BJ2392" i="4"/>
  <c r="AJ2392" i="4"/>
  <c r="AH2392" i="4"/>
  <c r="AG2392" i="4"/>
  <c r="AD2392" i="4"/>
  <c r="AB2392" i="4"/>
  <c r="S2392" i="4"/>
  <c r="BM2391" i="4"/>
  <c r="BL2391" i="4"/>
  <c r="BK2391" i="4"/>
  <c r="BJ2391" i="4"/>
  <c r="AJ2391" i="4"/>
  <c r="AH2391" i="4"/>
  <c r="AG2391" i="4"/>
  <c r="AD2391" i="4"/>
  <c r="AB2391" i="4"/>
  <c r="S2391" i="4"/>
  <c r="BM2390" i="4"/>
  <c r="BL2390" i="4"/>
  <c r="BK2390" i="4"/>
  <c r="BJ2390" i="4"/>
  <c r="AJ2390" i="4"/>
  <c r="AH2390" i="4"/>
  <c r="AG2390" i="4"/>
  <c r="AD2390" i="4"/>
  <c r="AB2390" i="4"/>
  <c r="X2390" i="4"/>
  <c r="Y2390" i="4"/>
  <c r="S2390" i="4"/>
  <c r="BM2389" i="4"/>
  <c r="BL2389" i="4"/>
  <c r="BK2389" i="4"/>
  <c r="BJ2389" i="4"/>
  <c r="AJ2389" i="4"/>
  <c r="AH2389" i="4"/>
  <c r="AG2389" i="4"/>
  <c r="AD2389" i="4"/>
  <c r="AB2389" i="4"/>
  <c r="S2389" i="4"/>
  <c r="BM2388" i="4"/>
  <c r="BL2388" i="4"/>
  <c r="BK2388" i="4"/>
  <c r="BJ2388" i="4"/>
  <c r="AJ2388" i="4"/>
  <c r="AH2388" i="4"/>
  <c r="AG2388" i="4"/>
  <c r="AD2388" i="4"/>
  <c r="AB2388" i="4"/>
  <c r="S2388" i="4"/>
  <c r="BM2387" i="4"/>
  <c r="BL2387" i="4"/>
  <c r="BK2387" i="4"/>
  <c r="BJ2387" i="4"/>
  <c r="AJ2387" i="4"/>
  <c r="AH2387" i="4"/>
  <c r="AG2387" i="4"/>
  <c r="AD2387" i="4"/>
  <c r="AB2387" i="4"/>
  <c r="S2387" i="4"/>
  <c r="BM2386" i="4"/>
  <c r="BL2386" i="4"/>
  <c r="BK2386" i="4"/>
  <c r="BJ2386" i="4"/>
  <c r="AJ2386" i="4"/>
  <c r="AH2386" i="4"/>
  <c r="AG2386" i="4"/>
  <c r="AD2386" i="4"/>
  <c r="AB2386" i="4"/>
  <c r="S2386" i="4"/>
  <c r="BM2385" i="4"/>
  <c r="BL2385" i="4"/>
  <c r="BK2385" i="4"/>
  <c r="BJ2385" i="4"/>
  <c r="AJ2385" i="4"/>
  <c r="AH2385" i="4"/>
  <c r="AG2385" i="4"/>
  <c r="AD2385" i="4"/>
  <c r="AB2385" i="4"/>
  <c r="S2385" i="4"/>
  <c r="BM2384" i="4"/>
  <c r="BL2384" i="4"/>
  <c r="BK2384" i="4"/>
  <c r="BJ2384" i="4"/>
  <c r="AJ2384" i="4"/>
  <c r="AH2384" i="4"/>
  <c r="AG2384" i="4"/>
  <c r="AD2384" i="4"/>
  <c r="AB2384" i="4"/>
  <c r="S2384" i="4"/>
  <c r="BM2383" i="4"/>
  <c r="BL2383" i="4"/>
  <c r="BK2383" i="4"/>
  <c r="BJ2383" i="4"/>
  <c r="AJ2383" i="4"/>
  <c r="AH2383" i="4"/>
  <c r="AG2383" i="4"/>
  <c r="AD2383" i="4"/>
  <c r="AB2383" i="4"/>
  <c r="S2383" i="4"/>
  <c r="BM2382" i="4"/>
  <c r="BL2382" i="4"/>
  <c r="BK2382" i="4"/>
  <c r="BJ2382" i="4"/>
  <c r="AJ2382" i="4"/>
  <c r="AH2382" i="4"/>
  <c r="AG2382" i="4"/>
  <c r="AD2382" i="4"/>
  <c r="AB2382" i="4"/>
  <c r="S2382" i="4"/>
  <c r="BM2381" i="4"/>
  <c r="BL2381" i="4"/>
  <c r="BK2381" i="4"/>
  <c r="BJ2381" i="4"/>
  <c r="AJ2381" i="4"/>
  <c r="AH2381" i="4"/>
  <c r="AG2381" i="4"/>
  <c r="AD2381" i="4"/>
  <c r="AB2381" i="4"/>
  <c r="S2381" i="4"/>
  <c r="BM2380" i="4"/>
  <c r="BL2380" i="4"/>
  <c r="BK2380" i="4"/>
  <c r="BJ2380" i="4"/>
  <c r="AJ2380" i="4"/>
  <c r="AH2380" i="4"/>
  <c r="AG2380" i="4"/>
  <c r="AD2380" i="4"/>
  <c r="AB2380" i="4"/>
  <c r="X2380" i="4"/>
  <c r="Y2380" i="4"/>
  <c r="S2380" i="4"/>
  <c r="BM2379" i="4"/>
  <c r="BL2379" i="4"/>
  <c r="BK2379" i="4"/>
  <c r="BJ2379" i="4"/>
  <c r="AJ2379" i="4"/>
  <c r="AH2379" i="4"/>
  <c r="AG2379" i="4"/>
  <c r="AD2379" i="4"/>
  <c r="AB2379" i="4"/>
  <c r="S2379" i="4"/>
  <c r="BM2378" i="4"/>
  <c r="BL2378" i="4"/>
  <c r="BK2378" i="4"/>
  <c r="BJ2378" i="4"/>
  <c r="AJ2378" i="4"/>
  <c r="AH2378" i="4"/>
  <c r="AG2378" i="4"/>
  <c r="AD2378" i="4"/>
  <c r="AB2378" i="4"/>
  <c r="S2378" i="4"/>
  <c r="BM2377" i="4"/>
  <c r="BL2377" i="4"/>
  <c r="BK2377" i="4"/>
  <c r="BJ2377" i="4"/>
  <c r="AJ2377" i="4"/>
  <c r="AH2377" i="4"/>
  <c r="AG2377" i="4"/>
  <c r="AD2377" i="4"/>
  <c r="AB2377" i="4"/>
  <c r="S2377" i="4"/>
  <c r="BM2376" i="4"/>
  <c r="BL2376" i="4"/>
  <c r="BK2376" i="4"/>
  <c r="BJ2376" i="4"/>
  <c r="AJ2376" i="4"/>
  <c r="AH2376" i="4"/>
  <c r="AG2376" i="4"/>
  <c r="AD2376" i="4"/>
  <c r="AB2376" i="4"/>
  <c r="S2376" i="4"/>
  <c r="BM2375" i="4"/>
  <c r="BL2375" i="4"/>
  <c r="BK2375" i="4"/>
  <c r="BJ2375" i="4"/>
  <c r="AJ2375" i="4"/>
  <c r="AH2375" i="4"/>
  <c r="AG2375" i="4"/>
  <c r="AD2375" i="4"/>
  <c r="AB2375" i="4"/>
  <c r="S2375" i="4"/>
  <c r="BM2374" i="4"/>
  <c r="BL2374" i="4"/>
  <c r="BK2374" i="4"/>
  <c r="BJ2374" i="4"/>
  <c r="AJ2374" i="4"/>
  <c r="AH2374" i="4"/>
  <c r="AG2374" i="4"/>
  <c r="AD2374" i="4"/>
  <c r="AB2374" i="4"/>
  <c r="S2374" i="4"/>
  <c r="BM2373" i="4"/>
  <c r="BL2373" i="4"/>
  <c r="BK2373" i="4"/>
  <c r="BJ2373" i="4"/>
  <c r="AJ2373" i="4"/>
  <c r="AH2373" i="4"/>
  <c r="AG2373" i="4"/>
  <c r="AD2373" i="4"/>
  <c r="AB2373" i="4"/>
  <c r="S2373" i="4"/>
  <c r="BM2372" i="4"/>
  <c r="BL2372" i="4"/>
  <c r="BK2372" i="4"/>
  <c r="BJ2372" i="4"/>
  <c r="AJ2372" i="4"/>
  <c r="AH2372" i="4"/>
  <c r="AG2372" i="4"/>
  <c r="AD2372" i="4"/>
  <c r="AB2372" i="4"/>
  <c r="S2372" i="4"/>
  <c r="BM2371" i="4"/>
  <c r="BL2371" i="4"/>
  <c r="BK2371" i="4"/>
  <c r="BJ2371" i="4"/>
  <c r="AJ2371" i="4"/>
  <c r="AH2371" i="4"/>
  <c r="AG2371" i="4"/>
  <c r="AD2371" i="4"/>
  <c r="AB2371" i="4"/>
  <c r="S2371" i="4"/>
  <c r="BM2370" i="4"/>
  <c r="BL2370" i="4"/>
  <c r="BK2370" i="4"/>
  <c r="BJ2370" i="4"/>
  <c r="AJ2370" i="4"/>
  <c r="AH2370" i="4"/>
  <c r="AG2370" i="4"/>
  <c r="AD2370" i="4"/>
  <c r="AB2370" i="4"/>
  <c r="X2370" i="4"/>
  <c r="Y2370" i="4"/>
  <c r="S2370" i="4"/>
  <c r="BM2369" i="4"/>
  <c r="BL2369" i="4"/>
  <c r="BK2369" i="4"/>
  <c r="BJ2369" i="4"/>
  <c r="AJ2369" i="4"/>
  <c r="AH2369" i="4"/>
  <c r="AG2369" i="4"/>
  <c r="AD2369" i="4"/>
  <c r="AB2369" i="4"/>
  <c r="S2369" i="4"/>
  <c r="BM2368" i="4"/>
  <c r="BL2368" i="4"/>
  <c r="BK2368" i="4"/>
  <c r="BJ2368" i="4"/>
  <c r="AJ2368" i="4"/>
  <c r="AH2368" i="4"/>
  <c r="AG2368" i="4"/>
  <c r="AD2368" i="4"/>
  <c r="AB2368" i="4"/>
  <c r="S2368" i="4"/>
  <c r="BM2367" i="4"/>
  <c r="BL2367" i="4"/>
  <c r="BK2367" i="4"/>
  <c r="BJ2367" i="4"/>
  <c r="AJ2367" i="4"/>
  <c r="AH2367" i="4"/>
  <c r="AG2367" i="4"/>
  <c r="AD2367" i="4"/>
  <c r="AB2367" i="4"/>
  <c r="S2367" i="4"/>
  <c r="BM2366" i="4"/>
  <c r="BL2366" i="4"/>
  <c r="BK2366" i="4"/>
  <c r="BJ2366" i="4"/>
  <c r="AJ2366" i="4"/>
  <c r="AH2366" i="4"/>
  <c r="AG2366" i="4"/>
  <c r="AD2366" i="4"/>
  <c r="AB2366" i="4"/>
  <c r="S2366" i="4"/>
  <c r="BM2365" i="4"/>
  <c r="BL2365" i="4"/>
  <c r="BK2365" i="4"/>
  <c r="BJ2365" i="4"/>
  <c r="AJ2365" i="4"/>
  <c r="AH2365" i="4"/>
  <c r="AG2365" i="4"/>
  <c r="AD2365" i="4"/>
  <c r="AB2365" i="4"/>
  <c r="S2365" i="4"/>
  <c r="BM2364" i="4"/>
  <c r="BL2364" i="4"/>
  <c r="BK2364" i="4"/>
  <c r="BJ2364" i="4"/>
  <c r="AJ2364" i="4"/>
  <c r="AH2364" i="4"/>
  <c r="AG2364" i="4"/>
  <c r="AD2364" i="4"/>
  <c r="AB2364" i="4"/>
  <c r="S2364" i="4"/>
  <c r="BM2363" i="4"/>
  <c r="BL2363" i="4"/>
  <c r="BK2363" i="4"/>
  <c r="BJ2363" i="4"/>
  <c r="AJ2363" i="4"/>
  <c r="AH2363" i="4"/>
  <c r="AG2363" i="4"/>
  <c r="AD2363" i="4"/>
  <c r="AB2363" i="4"/>
  <c r="S2363" i="4"/>
  <c r="BM2362" i="4"/>
  <c r="BL2362" i="4"/>
  <c r="BK2362" i="4"/>
  <c r="BJ2362" i="4"/>
  <c r="AJ2362" i="4"/>
  <c r="AH2362" i="4"/>
  <c r="AG2362" i="4"/>
  <c r="AD2362" i="4"/>
  <c r="AB2362" i="4"/>
  <c r="S2362" i="4"/>
  <c r="BM2361" i="4"/>
  <c r="BL2361" i="4"/>
  <c r="BK2361" i="4"/>
  <c r="BJ2361" i="4"/>
  <c r="AJ2361" i="4"/>
  <c r="AH2361" i="4"/>
  <c r="AG2361" i="4"/>
  <c r="AD2361" i="4"/>
  <c r="AB2361" i="4"/>
  <c r="S2361" i="4"/>
  <c r="BM2360" i="4"/>
  <c r="BL2360" i="4"/>
  <c r="BK2360" i="4"/>
  <c r="BJ2360" i="4"/>
  <c r="AJ2360" i="4"/>
  <c r="AH2360" i="4"/>
  <c r="AG2360" i="4"/>
  <c r="AD2360" i="4"/>
  <c r="AB2360" i="4"/>
  <c r="X2360" i="4"/>
  <c r="Y2360" i="4"/>
  <c r="S2360" i="4"/>
  <c r="BM2359" i="4"/>
  <c r="BL2359" i="4"/>
  <c r="BK2359" i="4"/>
  <c r="BJ2359" i="4"/>
  <c r="AJ2359" i="4"/>
  <c r="AH2359" i="4"/>
  <c r="AG2359" i="4"/>
  <c r="AD2359" i="4"/>
  <c r="AB2359" i="4"/>
  <c r="S2359" i="4"/>
  <c r="BM2358" i="4"/>
  <c r="BL2358" i="4"/>
  <c r="BK2358" i="4"/>
  <c r="BJ2358" i="4"/>
  <c r="AJ2358" i="4"/>
  <c r="AH2358" i="4"/>
  <c r="AG2358" i="4"/>
  <c r="AD2358" i="4"/>
  <c r="AB2358" i="4"/>
  <c r="S2358" i="4"/>
  <c r="BM2357" i="4"/>
  <c r="BL2357" i="4"/>
  <c r="BK2357" i="4"/>
  <c r="BJ2357" i="4"/>
  <c r="AJ2357" i="4"/>
  <c r="AH2357" i="4"/>
  <c r="AG2357" i="4"/>
  <c r="AD2357" i="4"/>
  <c r="AB2357" i="4"/>
  <c r="S2357" i="4"/>
  <c r="BM2356" i="4"/>
  <c r="BL2356" i="4"/>
  <c r="BK2356" i="4"/>
  <c r="BJ2356" i="4"/>
  <c r="AJ2356" i="4"/>
  <c r="AH2356" i="4"/>
  <c r="AG2356" i="4"/>
  <c r="AD2356" i="4"/>
  <c r="AB2356" i="4"/>
  <c r="S2356" i="4"/>
  <c r="BM2355" i="4"/>
  <c r="BL2355" i="4"/>
  <c r="BK2355" i="4"/>
  <c r="BJ2355" i="4"/>
  <c r="AJ2355" i="4"/>
  <c r="AH2355" i="4"/>
  <c r="AG2355" i="4"/>
  <c r="AD2355" i="4"/>
  <c r="AB2355" i="4"/>
  <c r="S2355" i="4"/>
  <c r="BM2354" i="4"/>
  <c r="BL2354" i="4"/>
  <c r="BK2354" i="4"/>
  <c r="BJ2354" i="4"/>
  <c r="AJ2354" i="4"/>
  <c r="AH2354" i="4"/>
  <c r="AG2354" i="4"/>
  <c r="AD2354" i="4"/>
  <c r="AB2354" i="4"/>
  <c r="S2354" i="4"/>
  <c r="BM2353" i="4"/>
  <c r="BL2353" i="4"/>
  <c r="BK2353" i="4"/>
  <c r="BJ2353" i="4"/>
  <c r="AJ2353" i="4"/>
  <c r="AH2353" i="4"/>
  <c r="AG2353" i="4"/>
  <c r="AD2353" i="4"/>
  <c r="AB2353" i="4"/>
  <c r="S2353" i="4"/>
  <c r="BM2352" i="4"/>
  <c r="BL2352" i="4"/>
  <c r="BK2352" i="4"/>
  <c r="BJ2352" i="4"/>
  <c r="AJ2352" i="4"/>
  <c r="AH2352" i="4"/>
  <c r="AG2352" i="4"/>
  <c r="AD2352" i="4"/>
  <c r="AB2352" i="4"/>
  <c r="S2352" i="4"/>
  <c r="BM2351" i="4"/>
  <c r="BL2351" i="4"/>
  <c r="BK2351" i="4"/>
  <c r="BJ2351" i="4"/>
  <c r="AJ2351" i="4"/>
  <c r="AH2351" i="4"/>
  <c r="AG2351" i="4"/>
  <c r="AD2351" i="4"/>
  <c r="AB2351" i="4"/>
  <c r="S2351" i="4"/>
  <c r="BM2350" i="4"/>
  <c r="BL2350" i="4"/>
  <c r="BK2350" i="4"/>
  <c r="BJ2350" i="4"/>
  <c r="AJ2350" i="4"/>
  <c r="AH2350" i="4"/>
  <c r="AG2350" i="4"/>
  <c r="AD2350" i="4"/>
  <c r="AB2350" i="4"/>
  <c r="X2350" i="4"/>
  <c r="Y2350" i="4"/>
  <c r="S2350" i="4"/>
  <c r="BM2349" i="4"/>
  <c r="BL2349" i="4"/>
  <c r="BK2349" i="4"/>
  <c r="BJ2349" i="4"/>
  <c r="AJ2349" i="4"/>
  <c r="AH2349" i="4"/>
  <c r="AG2349" i="4"/>
  <c r="AD2349" i="4"/>
  <c r="AB2349" i="4"/>
  <c r="S2349" i="4"/>
  <c r="BM2348" i="4"/>
  <c r="BL2348" i="4"/>
  <c r="BK2348" i="4"/>
  <c r="BJ2348" i="4"/>
  <c r="AJ2348" i="4"/>
  <c r="AH2348" i="4"/>
  <c r="AG2348" i="4"/>
  <c r="AD2348" i="4"/>
  <c r="AB2348" i="4"/>
  <c r="S2348" i="4"/>
  <c r="BM2347" i="4"/>
  <c r="BL2347" i="4"/>
  <c r="BK2347" i="4"/>
  <c r="BJ2347" i="4"/>
  <c r="AJ2347" i="4"/>
  <c r="AH2347" i="4"/>
  <c r="AG2347" i="4"/>
  <c r="AD2347" i="4"/>
  <c r="AB2347" i="4"/>
  <c r="S2347" i="4"/>
  <c r="BM2346" i="4"/>
  <c r="BL2346" i="4"/>
  <c r="BK2346" i="4"/>
  <c r="BJ2346" i="4"/>
  <c r="AJ2346" i="4"/>
  <c r="AH2346" i="4"/>
  <c r="AG2346" i="4"/>
  <c r="AD2346" i="4"/>
  <c r="AB2346" i="4"/>
  <c r="S2346" i="4"/>
  <c r="BM2345" i="4"/>
  <c r="BL2345" i="4"/>
  <c r="BK2345" i="4"/>
  <c r="BJ2345" i="4"/>
  <c r="AJ2345" i="4"/>
  <c r="AH2345" i="4"/>
  <c r="AG2345" i="4"/>
  <c r="AD2345" i="4"/>
  <c r="AB2345" i="4"/>
  <c r="S2345" i="4"/>
  <c r="BM2344" i="4"/>
  <c r="BL2344" i="4"/>
  <c r="BK2344" i="4"/>
  <c r="BJ2344" i="4"/>
  <c r="AJ2344" i="4"/>
  <c r="AH2344" i="4"/>
  <c r="AG2344" i="4"/>
  <c r="AD2344" i="4"/>
  <c r="AB2344" i="4"/>
  <c r="S2344" i="4"/>
  <c r="BM2343" i="4"/>
  <c r="BL2343" i="4"/>
  <c r="BK2343" i="4"/>
  <c r="BJ2343" i="4"/>
  <c r="AH2343" i="4"/>
  <c r="AG2343" i="4"/>
  <c r="AD2343" i="4"/>
  <c r="AB2343" i="4"/>
  <c r="S2343" i="4"/>
  <c r="BM2342" i="4"/>
  <c r="BL2342" i="4"/>
  <c r="BK2342" i="4"/>
  <c r="BJ2342" i="4"/>
  <c r="AH2342" i="4"/>
  <c r="AG2342" i="4"/>
  <c r="AD2342" i="4"/>
  <c r="AB2342" i="4"/>
  <c r="S2342" i="4"/>
  <c r="BM2341" i="4"/>
  <c r="BL2341" i="4"/>
  <c r="BK2341" i="4"/>
  <c r="BJ2341" i="4"/>
  <c r="AH2341" i="4"/>
  <c r="AG2341" i="4"/>
  <c r="AD2341" i="4"/>
  <c r="AB2341" i="4"/>
  <c r="S2341" i="4"/>
  <c r="BM2340" i="4"/>
  <c r="BL2340" i="4"/>
  <c r="BK2340" i="4"/>
  <c r="BJ2340" i="4"/>
  <c r="AH2340" i="4"/>
  <c r="AG2340" i="4"/>
  <c r="AD2340" i="4"/>
  <c r="AB2340" i="4"/>
  <c r="X2340" i="4"/>
  <c r="Y2340" i="4"/>
  <c r="S2340" i="4"/>
  <c r="BM2339" i="4"/>
  <c r="BL2339" i="4"/>
  <c r="BK2339" i="4"/>
  <c r="BJ2339" i="4"/>
  <c r="AH2339" i="4"/>
  <c r="AG2339" i="4"/>
  <c r="AD2339" i="4"/>
  <c r="AB2339" i="4"/>
  <c r="S2339" i="4"/>
  <c r="BM2338" i="4"/>
  <c r="BL2338" i="4"/>
  <c r="BK2338" i="4"/>
  <c r="BJ2338" i="4"/>
  <c r="AH2338" i="4"/>
  <c r="AG2338" i="4"/>
  <c r="AD2338" i="4"/>
  <c r="AB2338" i="4"/>
  <c r="BM2337" i="4"/>
  <c r="BL2337" i="4"/>
  <c r="BK2337" i="4"/>
  <c r="BJ2337" i="4"/>
  <c r="AH2337" i="4"/>
  <c r="AG2337" i="4"/>
  <c r="AD2337" i="4"/>
  <c r="AB2337" i="4"/>
  <c r="BM2336" i="4"/>
  <c r="BL2336" i="4"/>
  <c r="BK2336" i="4"/>
  <c r="BJ2336" i="4"/>
  <c r="AH2336" i="4"/>
  <c r="AG2336" i="4"/>
  <c r="AD2336" i="4"/>
  <c r="AB2336" i="4"/>
  <c r="BM2335" i="4"/>
  <c r="BL2335" i="4"/>
  <c r="BK2335" i="4"/>
  <c r="BJ2335" i="4"/>
  <c r="AH2335" i="4"/>
  <c r="AG2335" i="4"/>
  <c r="AD2335" i="4"/>
  <c r="AB2335" i="4"/>
  <c r="BM2334" i="4"/>
  <c r="BL2334" i="4"/>
  <c r="BK2334" i="4"/>
  <c r="BJ2334" i="4"/>
  <c r="AH2334" i="4"/>
  <c r="AG2334" i="4"/>
  <c r="AD2334" i="4"/>
  <c r="AB2334" i="4"/>
  <c r="BM2333" i="4"/>
  <c r="BL2333" i="4"/>
  <c r="BK2333" i="4"/>
  <c r="BJ2333" i="4"/>
  <c r="AH2333" i="4"/>
  <c r="AG2333" i="4"/>
  <c r="AD2333" i="4"/>
  <c r="AB2333" i="4"/>
  <c r="BM2332" i="4"/>
  <c r="BL2332" i="4"/>
  <c r="BK2332" i="4"/>
  <c r="BJ2332" i="4"/>
  <c r="AH2332" i="4"/>
  <c r="AG2332" i="4"/>
  <c r="AD2332" i="4"/>
  <c r="AB2332" i="4"/>
  <c r="BM2331" i="4"/>
  <c r="BL2331" i="4"/>
  <c r="BK2331" i="4"/>
  <c r="BJ2331" i="4"/>
  <c r="AH2331" i="4"/>
  <c r="AG2331" i="4"/>
  <c r="AD2331" i="4"/>
  <c r="AB2331" i="4"/>
  <c r="BM2330" i="4"/>
  <c r="BL2330" i="4"/>
  <c r="BK2330" i="4"/>
  <c r="BJ2330" i="4"/>
  <c r="AH2330" i="4"/>
  <c r="AG2330" i="4"/>
  <c r="AD2330" i="4"/>
  <c r="AB2330" i="4"/>
  <c r="X2330" i="4"/>
  <c r="Y2330" i="4"/>
  <c r="BM2329" i="4"/>
  <c r="BL2329" i="4"/>
  <c r="BK2329" i="4"/>
  <c r="BJ2329" i="4"/>
  <c r="AH2329" i="4"/>
  <c r="AG2329" i="4"/>
  <c r="AD2329" i="4"/>
  <c r="AB2329" i="4"/>
  <c r="BM2328" i="4"/>
  <c r="BL2328" i="4"/>
  <c r="BK2328" i="4"/>
  <c r="BJ2328" i="4"/>
  <c r="AH2328" i="4"/>
  <c r="AG2328" i="4"/>
  <c r="AD2328" i="4"/>
  <c r="AB2328" i="4"/>
  <c r="BM2327" i="4"/>
  <c r="BL2327" i="4"/>
  <c r="BK2327" i="4"/>
  <c r="BJ2327" i="4"/>
  <c r="AH2327" i="4"/>
  <c r="AG2327" i="4"/>
  <c r="AD2327" i="4"/>
  <c r="AB2327" i="4"/>
  <c r="BM2326" i="4"/>
  <c r="BL2326" i="4"/>
  <c r="BK2326" i="4"/>
  <c r="BJ2326" i="4"/>
  <c r="AH2326" i="4"/>
  <c r="AG2326" i="4"/>
  <c r="AD2326" i="4"/>
  <c r="AB2326" i="4"/>
  <c r="BM2325" i="4"/>
  <c r="BL2325" i="4"/>
  <c r="BK2325" i="4"/>
  <c r="BJ2325" i="4"/>
  <c r="AH2325" i="4"/>
  <c r="AG2325" i="4"/>
  <c r="AD2325" i="4"/>
  <c r="AB2325" i="4"/>
  <c r="BM2324" i="4"/>
  <c r="BL2324" i="4"/>
  <c r="BK2324" i="4"/>
  <c r="BJ2324" i="4"/>
  <c r="AH2324" i="4"/>
  <c r="AG2324" i="4"/>
  <c r="AD2324" i="4"/>
  <c r="AB2324" i="4"/>
  <c r="BM2323" i="4"/>
  <c r="BL2323" i="4"/>
  <c r="BK2323" i="4"/>
  <c r="BJ2323" i="4"/>
  <c r="AH2323" i="4"/>
  <c r="AG2323" i="4"/>
  <c r="AD2323" i="4"/>
  <c r="AB2323" i="4"/>
  <c r="BM2322" i="4"/>
  <c r="BL2322" i="4"/>
  <c r="BK2322" i="4"/>
  <c r="BJ2322" i="4"/>
  <c r="AH2322" i="4"/>
  <c r="AG2322" i="4"/>
  <c r="AD2322" i="4"/>
  <c r="AB2322" i="4"/>
  <c r="BM2321" i="4"/>
  <c r="BL2321" i="4"/>
  <c r="BK2321" i="4"/>
  <c r="BJ2321" i="4"/>
  <c r="AH2321" i="4"/>
  <c r="AG2321" i="4"/>
  <c r="AD2321" i="4"/>
  <c r="AB2321" i="4"/>
  <c r="BM2320" i="4"/>
  <c r="BL2320" i="4"/>
  <c r="BK2320" i="4"/>
  <c r="BJ2320" i="4"/>
  <c r="AH2320" i="4"/>
  <c r="AG2320" i="4"/>
  <c r="AD2320" i="4"/>
  <c r="AB2320" i="4"/>
  <c r="X2320" i="4"/>
  <c r="Y2320" i="4"/>
  <c r="BM2319" i="4"/>
  <c r="BL2319" i="4"/>
  <c r="BK2319" i="4"/>
  <c r="BJ2319" i="4"/>
  <c r="AH2319" i="4"/>
  <c r="AG2319" i="4"/>
  <c r="AD2319" i="4"/>
  <c r="AB2319" i="4"/>
  <c r="BM2318" i="4"/>
  <c r="BL2318" i="4"/>
  <c r="BK2318" i="4"/>
  <c r="BJ2318" i="4"/>
  <c r="AH2318" i="4"/>
  <c r="AG2318" i="4"/>
  <c r="AD2318" i="4"/>
  <c r="AB2318" i="4"/>
  <c r="BM2317" i="4"/>
  <c r="BL2317" i="4"/>
  <c r="BK2317" i="4"/>
  <c r="BJ2317" i="4"/>
  <c r="AH2317" i="4"/>
  <c r="AG2317" i="4"/>
  <c r="AD2317" i="4"/>
  <c r="AB2317" i="4"/>
  <c r="BM2316" i="4"/>
  <c r="BL2316" i="4"/>
  <c r="BK2316" i="4"/>
  <c r="BJ2316" i="4"/>
  <c r="AH2316" i="4"/>
  <c r="AG2316" i="4"/>
  <c r="AD2316" i="4"/>
  <c r="AB2316" i="4"/>
  <c r="BM2315" i="4"/>
  <c r="BL2315" i="4"/>
  <c r="BK2315" i="4"/>
  <c r="BJ2315" i="4"/>
  <c r="AH2315" i="4"/>
  <c r="AG2315" i="4"/>
  <c r="AD2315" i="4"/>
  <c r="AB2315" i="4"/>
  <c r="BM2314" i="4"/>
  <c r="BL2314" i="4"/>
  <c r="BK2314" i="4"/>
  <c r="BJ2314" i="4"/>
  <c r="AH2314" i="4"/>
  <c r="AG2314" i="4"/>
  <c r="AD2314" i="4"/>
  <c r="AB2314" i="4"/>
  <c r="BM2313" i="4"/>
  <c r="BL2313" i="4"/>
  <c r="BK2313" i="4"/>
  <c r="BJ2313" i="4"/>
  <c r="AH2313" i="4"/>
  <c r="AG2313" i="4"/>
  <c r="AD2313" i="4"/>
  <c r="AB2313" i="4"/>
  <c r="X2313" i="4"/>
  <c r="Y2313" i="4"/>
  <c r="BM2312" i="4"/>
  <c r="BL2312" i="4"/>
  <c r="BK2312" i="4"/>
  <c r="BJ2312" i="4"/>
  <c r="AH2312" i="4"/>
  <c r="AG2312" i="4"/>
  <c r="AD2312" i="4"/>
  <c r="AB2312" i="4"/>
  <c r="BM2311" i="4"/>
  <c r="BL2311" i="4"/>
  <c r="BK2311" i="4"/>
  <c r="BJ2311" i="4"/>
  <c r="AH2311" i="4"/>
  <c r="AG2311" i="4"/>
  <c r="AD2311" i="4"/>
  <c r="AB2311" i="4"/>
  <c r="BM2310" i="4"/>
  <c r="BL2310" i="4"/>
  <c r="BK2310" i="4"/>
  <c r="BJ2310" i="4"/>
  <c r="AH2310" i="4"/>
  <c r="AG2310" i="4"/>
  <c r="AD2310" i="4"/>
  <c r="AB2310" i="4"/>
  <c r="BM2309" i="4"/>
  <c r="BL2309" i="4"/>
  <c r="BK2309" i="4"/>
  <c r="BJ2309" i="4"/>
  <c r="AH2309" i="4"/>
  <c r="AG2309" i="4"/>
  <c r="AD2309" i="4"/>
  <c r="AB2309" i="4"/>
  <c r="BM2308" i="4"/>
  <c r="BL2308" i="4"/>
  <c r="BK2308" i="4"/>
  <c r="BJ2308" i="4"/>
  <c r="AH2308" i="4"/>
  <c r="AG2308" i="4"/>
  <c r="AD2308" i="4"/>
  <c r="AB2308" i="4"/>
  <c r="BM2307" i="4"/>
  <c r="BL2307" i="4"/>
  <c r="BK2307" i="4"/>
  <c r="BJ2307" i="4"/>
  <c r="AH2307" i="4"/>
  <c r="AG2307" i="4"/>
  <c r="AD2307" i="4"/>
  <c r="AB2307" i="4"/>
  <c r="BM2306" i="4"/>
  <c r="BL2306" i="4"/>
  <c r="BK2306" i="4"/>
  <c r="BJ2306" i="4"/>
  <c r="AH2306" i="4"/>
  <c r="AG2306" i="4"/>
  <c r="AD2306" i="4"/>
  <c r="AB2306" i="4"/>
  <c r="BM2305" i="4"/>
  <c r="BL2305" i="4"/>
  <c r="BK2305" i="4"/>
  <c r="BJ2305" i="4"/>
  <c r="AH2305" i="4"/>
  <c r="AG2305" i="4"/>
  <c r="AD2305" i="4"/>
  <c r="AB2305" i="4"/>
  <c r="BM2304" i="4"/>
  <c r="BL2304" i="4"/>
  <c r="BK2304" i="4"/>
  <c r="BJ2304" i="4"/>
  <c r="AH2304" i="4"/>
  <c r="AG2304" i="4"/>
  <c r="AD2304" i="4"/>
  <c r="AB2304" i="4"/>
  <c r="BM2303" i="4"/>
  <c r="BL2303" i="4"/>
  <c r="BK2303" i="4"/>
  <c r="BJ2303" i="4"/>
  <c r="AH2303" i="4"/>
  <c r="AG2303" i="4"/>
  <c r="AD2303" i="4"/>
  <c r="AB2303" i="4"/>
  <c r="BM2302" i="4"/>
  <c r="BL2302" i="4"/>
  <c r="BK2302" i="4"/>
  <c r="BJ2302" i="4"/>
  <c r="AH2302" i="4"/>
  <c r="AG2302" i="4"/>
  <c r="AD2302" i="4"/>
  <c r="AB2302" i="4"/>
  <c r="BM2301" i="4"/>
  <c r="BL2301" i="4"/>
  <c r="BK2301" i="4"/>
  <c r="BJ2301" i="4"/>
  <c r="AH2301" i="4"/>
  <c r="AG2301" i="4"/>
  <c r="AD2301" i="4"/>
  <c r="AB2301" i="4"/>
  <c r="BM2300" i="4"/>
  <c r="BL2300" i="4"/>
  <c r="BK2300" i="4"/>
  <c r="BJ2300" i="4"/>
  <c r="AH2300" i="4"/>
  <c r="AG2300" i="4"/>
  <c r="AD2300" i="4"/>
  <c r="AB2300" i="4"/>
  <c r="X2300" i="4"/>
  <c r="Y2300" i="4"/>
  <c r="BM2299" i="4"/>
  <c r="BL2299" i="4"/>
  <c r="BK2299" i="4"/>
  <c r="BJ2299" i="4"/>
  <c r="AH2299" i="4"/>
  <c r="AG2299" i="4"/>
  <c r="AD2299" i="4"/>
  <c r="AB2299" i="4"/>
  <c r="BM2298" i="4"/>
  <c r="BL2298" i="4"/>
  <c r="BK2298" i="4"/>
  <c r="BJ2298" i="4"/>
  <c r="AH2298" i="4"/>
  <c r="AG2298" i="4"/>
  <c r="AD2298" i="4"/>
  <c r="AB2298" i="4"/>
  <c r="BM2297" i="4"/>
  <c r="BL2297" i="4"/>
  <c r="BK2297" i="4"/>
  <c r="BJ2297" i="4"/>
  <c r="AH2297" i="4"/>
  <c r="AG2297" i="4"/>
  <c r="AD2297" i="4"/>
  <c r="AB2297" i="4"/>
  <c r="BM2296" i="4"/>
  <c r="BL2296" i="4"/>
  <c r="BK2296" i="4"/>
  <c r="BJ2296" i="4"/>
  <c r="AH2296" i="4"/>
  <c r="AG2296" i="4"/>
  <c r="AD2296" i="4"/>
  <c r="AB2296" i="4"/>
  <c r="BM2295" i="4"/>
  <c r="BL2295" i="4"/>
  <c r="BK2295" i="4"/>
  <c r="BJ2295" i="4"/>
  <c r="AH2295" i="4"/>
  <c r="AG2295" i="4"/>
  <c r="AD2295" i="4"/>
  <c r="AB2295" i="4"/>
  <c r="BM2294" i="4"/>
  <c r="BL2294" i="4"/>
  <c r="BK2294" i="4"/>
  <c r="BJ2294" i="4"/>
  <c r="AH2294" i="4"/>
  <c r="AG2294" i="4"/>
  <c r="AD2294" i="4"/>
  <c r="AB2294" i="4"/>
  <c r="BM2293" i="4"/>
  <c r="BL2293" i="4"/>
  <c r="BK2293" i="4"/>
  <c r="BJ2293" i="4"/>
  <c r="AH2293" i="4"/>
  <c r="AG2293" i="4"/>
  <c r="AD2293" i="4"/>
  <c r="AB2293" i="4"/>
  <c r="BM2292" i="4"/>
  <c r="BL2292" i="4"/>
  <c r="BK2292" i="4"/>
  <c r="BJ2292" i="4"/>
  <c r="AH2292" i="4"/>
  <c r="AG2292" i="4"/>
  <c r="AD2292" i="4"/>
  <c r="AB2292" i="4"/>
  <c r="BM2291" i="4"/>
  <c r="BL2291" i="4"/>
  <c r="BK2291" i="4"/>
  <c r="BJ2291" i="4"/>
  <c r="AH2291" i="4"/>
  <c r="AG2291" i="4"/>
  <c r="AD2291" i="4"/>
  <c r="AB2291" i="4"/>
  <c r="BM2290" i="4"/>
  <c r="BL2290" i="4"/>
  <c r="BK2290" i="4"/>
  <c r="BJ2290" i="4"/>
  <c r="AH2290" i="4"/>
  <c r="AG2290" i="4"/>
  <c r="AD2290" i="4"/>
  <c r="AB2290" i="4"/>
  <c r="X2290" i="4"/>
  <c r="Y2290" i="4"/>
  <c r="BM2289" i="4"/>
  <c r="BL2289" i="4"/>
  <c r="BK2289" i="4"/>
  <c r="BJ2289" i="4"/>
  <c r="AH2289" i="4"/>
  <c r="AG2289" i="4"/>
  <c r="AD2289" i="4"/>
  <c r="AB2289" i="4"/>
  <c r="BM2288" i="4"/>
  <c r="BL2288" i="4"/>
  <c r="BK2288" i="4"/>
  <c r="BJ2288" i="4"/>
  <c r="AH2288" i="4"/>
  <c r="AG2288" i="4"/>
  <c r="AD2288" i="4"/>
  <c r="AB2288" i="4"/>
  <c r="BM2287" i="4"/>
  <c r="BL2287" i="4"/>
  <c r="BK2287" i="4"/>
  <c r="BJ2287" i="4"/>
  <c r="AH2287" i="4"/>
  <c r="AG2287" i="4"/>
  <c r="AD2287" i="4"/>
  <c r="AB2287" i="4"/>
  <c r="BM2286" i="4"/>
  <c r="BL2286" i="4"/>
  <c r="BK2286" i="4"/>
  <c r="BJ2286" i="4"/>
  <c r="AH2286" i="4"/>
  <c r="AG2286" i="4"/>
  <c r="AD2286" i="4"/>
  <c r="AB2286" i="4"/>
  <c r="BM2285" i="4"/>
  <c r="BL2285" i="4"/>
  <c r="BK2285" i="4"/>
  <c r="BJ2285" i="4"/>
  <c r="AH2285" i="4"/>
  <c r="AG2285" i="4"/>
  <c r="AD2285" i="4"/>
  <c r="AB2285" i="4"/>
  <c r="BM2284" i="4"/>
  <c r="BL2284" i="4"/>
  <c r="BK2284" i="4"/>
  <c r="BJ2284" i="4"/>
  <c r="AH2284" i="4"/>
  <c r="AG2284" i="4"/>
  <c r="AD2284" i="4"/>
  <c r="AB2284" i="4"/>
  <c r="BM2283" i="4"/>
  <c r="BL2283" i="4"/>
  <c r="BK2283" i="4"/>
  <c r="BJ2283" i="4"/>
  <c r="AH2283" i="4"/>
  <c r="AG2283" i="4"/>
  <c r="AD2283" i="4"/>
  <c r="AB2283" i="4"/>
  <c r="BM2282" i="4"/>
  <c r="BL2282" i="4"/>
  <c r="BK2282" i="4"/>
  <c r="BJ2282" i="4"/>
  <c r="AH2282" i="4"/>
  <c r="AG2282" i="4"/>
  <c r="AD2282" i="4"/>
  <c r="AB2282" i="4"/>
  <c r="BM2281" i="4"/>
  <c r="BL2281" i="4"/>
  <c r="BK2281" i="4"/>
  <c r="BJ2281" i="4"/>
  <c r="AH2281" i="4"/>
  <c r="AG2281" i="4"/>
  <c r="AD2281" i="4"/>
  <c r="AB2281" i="4"/>
  <c r="BM2280" i="4"/>
  <c r="BL2280" i="4"/>
  <c r="BK2280" i="4"/>
  <c r="BJ2280" i="4"/>
  <c r="AH2280" i="4"/>
  <c r="AG2280" i="4"/>
  <c r="AD2280" i="4"/>
  <c r="AB2280" i="4"/>
  <c r="X2280" i="4"/>
  <c r="Y2280" i="4"/>
  <c r="BM2279" i="4"/>
  <c r="BL2279" i="4"/>
  <c r="BK2279" i="4"/>
  <c r="BJ2279" i="4"/>
  <c r="AH2279" i="4"/>
  <c r="AG2279" i="4"/>
  <c r="AD2279" i="4"/>
  <c r="AB2279" i="4"/>
  <c r="BM2278" i="4"/>
  <c r="BL2278" i="4"/>
  <c r="BK2278" i="4"/>
  <c r="BJ2278" i="4"/>
  <c r="AH2278" i="4"/>
  <c r="AG2278" i="4"/>
  <c r="AD2278" i="4"/>
  <c r="AB2278" i="4"/>
  <c r="BM2277" i="4"/>
  <c r="BL2277" i="4"/>
  <c r="BK2277" i="4"/>
  <c r="BJ2277" i="4"/>
  <c r="AH2277" i="4"/>
  <c r="AG2277" i="4"/>
  <c r="AD2277" i="4"/>
  <c r="AB2277" i="4"/>
  <c r="BM2276" i="4"/>
  <c r="BL2276" i="4"/>
  <c r="BK2276" i="4"/>
  <c r="BJ2276" i="4"/>
  <c r="AH2276" i="4"/>
  <c r="AG2276" i="4"/>
  <c r="AD2276" i="4"/>
  <c r="AB2276" i="4"/>
  <c r="BM2275" i="4"/>
  <c r="BL2275" i="4"/>
  <c r="BK2275" i="4"/>
  <c r="BJ2275" i="4"/>
  <c r="AH2275" i="4"/>
  <c r="AG2275" i="4"/>
  <c r="AD2275" i="4"/>
  <c r="AB2275" i="4"/>
  <c r="BM2274" i="4"/>
  <c r="BL2274" i="4"/>
  <c r="BK2274" i="4"/>
  <c r="BJ2274" i="4"/>
  <c r="AH2274" i="4"/>
  <c r="AG2274" i="4"/>
  <c r="AD2274" i="4"/>
  <c r="AB2274" i="4"/>
  <c r="BM2273" i="4"/>
  <c r="BL2273" i="4"/>
  <c r="BK2273" i="4"/>
  <c r="BJ2273" i="4"/>
  <c r="AH2273" i="4"/>
  <c r="AG2273" i="4"/>
  <c r="AD2273" i="4"/>
  <c r="AB2273" i="4"/>
  <c r="BM2272" i="4"/>
  <c r="BL2272" i="4"/>
  <c r="BK2272" i="4"/>
  <c r="BJ2272" i="4"/>
  <c r="AH2272" i="4"/>
  <c r="AG2272" i="4"/>
  <c r="AD2272" i="4"/>
  <c r="AB2272" i="4"/>
  <c r="X2272" i="4"/>
  <c r="Y2272" i="4"/>
  <c r="BM2271" i="4"/>
  <c r="BL2271" i="4"/>
  <c r="BK2271" i="4"/>
  <c r="BJ2271" i="4"/>
  <c r="AH2271" i="4"/>
  <c r="AG2271" i="4"/>
  <c r="AD2271" i="4"/>
  <c r="AB2271" i="4"/>
  <c r="BM2270" i="4"/>
  <c r="BL2270" i="4"/>
  <c r="BK2270" i="4"/>
  <c r="BJ2270" i="4"/>
  <c r="AH2270" i="4"/>
  <c r="AG2270" i="4"/>
  <c r="AD2270" i="4"/>
  <c r="AB2270" i="4"/>
  <c r="BM2269" i="4"/>
  <c r="BL2269" i="4"/>
  <c r="BK2269" i="4"/>
  <c r="BJ2269" i="4"/>
  <c r="AH2269" i="4"/>
  <c r="AG2269" i="4"/>
  <c r="AD2269" i="4"/>
  <c r="AB2269" i="4"/>
  <c r="BM2268" i="4"/>
  <c r="BL2268" i="4"/>
  <c r="BK2268" i="4"/>
  <c r="BJ2268" i="4"/>
  <c r="AH2268" i="4"/>
  <c r="AG2268" i="4"/>
  <c r="AD2268" i="4"/>
  <c r="AB2268" i="4"/>
  <c r="BM2267" i="4"/>
  <c r="BL2267" i="4"/>
  <c r="BK2267" i="4"/>
  <c r="BJ2267" i="4"/>
  <c r="AH2267" i="4"/>
  <c r="AG2267" i="4"/>
  <c r="AD2267" i="4"/>
  <c r="AB2267" i="4"/>
  <c r="BM2266" i="4"/>
  <c r="BL2266" i="4"/>
  <c r="BK2266" i="4"/>
  <c r="BJ2266" i="4"/>
  <c r="AH2266" i="4"/>
  <c r="AG2266" i="4"/>
  <c r="AD2266" i="4"/>
  <c r="AB2266" i="4"/>
  <c r="BM2265" i="4"/>
  <c r="BL2265" i="4"/>
  <c r="BK2265" i="4"/>
  <c r="BJ2265" i="4"/>
  <c r="AH2265" i="4"/>
  <c r="AG2265" i="4"/>
  <c r="AD2265" i="4"/>
  <c r="AB2265" i="4"/>
  <c r="BM2264" i="4"/>
  <c r="BL2264" i="4"/>
  <c r="BK2264" i="4"/>
  <c r="BJ2264" i="4"/>
  <c r="AH2264" i="4"/>
  <c r="AG2264" i="4"/>
  <c r="AD2264" i="4"/>
  <c r="AB2264" i="4"/>
  <c r="BM2263" i="4"/>
  <c r="BL2263" i="4"/>
  <c r="BK2263" i="4"/>
  <c r="BJ2263" i="4"/>
  <c r="AH2263" i="4"/>
  <c r="AG2263" i="4"/>
  <c r="AD2263" i="4"/>
  <c r="AB2263" i="4"/>
  <c r="BM2262" i="4"/>
  <c r="BL2262" i="4"/>
  <c r="BK2262" i="4"/>
  <c r="BJ2262" i="4"/>
  <c r="AH2262" i="4"/>
  <c r="AG2262" i="4"/>
  <c r="AD2262" i="4"/>
  <c r="AB2262" i="4"/>
  <c r="BM2261" i="4"/>
  <c r="BL2261" i="4"/>
  <c r="BK2261" i="4"/>
  <c r="BJ2261" i="4"/>
  <c r="AH2261" i="4"/>
  <c r="AG2261" i="4"/>
  <c r="AD2261" i="4"/>
  <c r="AB2261" i="4"/>
  <c r="BM2260" i="4"/>
  <c r="BL2260" i="4"/>
  <c r="BK2260" i="4"/>
  <c r="BJ2260" i="4"/>
  <c r="AH2260" i="4"/>
  <c r="AG2260" i="4"/>
  <c r="AD2260" i="4"/>
  <c r="AB2260" i="4"/>
  <c r="BM2259" i="4"/>
  <c r="BL2259" i="4"/>
  <c r="BK2259" i="4"/>
  <c r="BJ2259" i="4"/>
  <c r="AH2259" i="4"/>
  <c r="AG2259" i="4"/>
  <c r="AD2259" i="4"/>
  <c r="AB2259" i="4"/>
  <c r="X2259" i="4"/>
  <c r="Y2259" i="4"/>
  <c r="BM2258" i="4"/>
  <c r="BL2258" i="4"/>
  <c r="BK2258" i="4"/>
  <c r="BJ2258" i="4"/>
  <c r="AH2258" i="4"/>
  <c r="AG2258" i="4"/>
  <c r="AD2258" i="4"/>
  <c r="AB2258" i="4"/>
  <c r="BM2257" i="4"/>
  <c r="BL2257" i="4"/>
  <c r="BK2257" i="4"/>
  <c r="BJ2257" i="4"/>
  <c r="AH2257" i="4"/>
  <c r="AG2257" i="4"/>
  <c r="AD2257" i="4"/>
  <c r="AB2257" i="4"/>
  <c r="BM2256" i="4"/>
  <c r="BL2256" i="4"/>
  <c r="BK2256" i="4"/>
  <c r="BJ2256" i="4"/>
  <c r="AH2256" i="4"/>
  <c r="AG2256" i="4"/>
  <c r="AD2256" i="4"/>
  <c r="AB2256" i="4"/>
  <c r="BM2255" i="4"/>
  <c r="BL2255" i="4"/>
  <c r="BK2255" i="4"/>
  <c r="BJ2255" i="4"/>
  <c r="AH2255" i="4"/>
  <c r="AG2255" i="4"/>
  <c r="AD2255" i="4"/>
  <c r="AB2255" i="4"/>
  <c r="BM2254" i="4"/>
  <c r="BL2254" i="4"/>
  <c r="BK2254" i="4"/>
  <c r="BJ2254" i="4"/>
  <c r="AH2254" i="4"/>
  <c r="AG2254" i="4"/>
  <c r="AD2254" i="4"/>
  <c r="AB2254" i="4"/>
  <c r="BM2253" i="4"/>
  <c r="BL2253" i="4"/>
  <c r="BK2253" i="4"/>
  <c r="BJ2253" i="4"/>
  <c r="AH2253" i="4"/>
  <c r="AG2253" i="4"/>
  <c r="AD2253" i="4"/>
  <c r="AB2253" i="4"/>
  <c r="BM2252" i="4"/>
  <c r="BL2252" i="4"/>
  <c r="BK2252" i="4"/>
  <c r="BJ2252" i="4"/>
  <c r="AH2252" i="4"/>
  <c r="AG2252" i="4"/>
  <c r="AD2252" i="4"/>
  <c r="AB2252" i="4"/>
  <c r="BM2251" i="4"/>
  <c r="BL2251" i="4"/>
  <c r="BK2251" i="4"/>
  <c r="BJ2251" i="4"/>
  <c r="AH2251" i="4"/>
  <c r="AG2251" i="4"/>
  <c r="AD2251" i="4"/>
  <c r="AB2251" i="4"/>
  <c r="BM2250" i="4"/>
  <c r="BL2250" i="4"/>
  <c r="BK2250" i="4"/>
  <c r="BJ2250" i="4"/>
  <c r="AH2250" i="4"/>
  <c r="AG2250" i="4"/>
  <c r="AD2250" i="4"/>
  <c r="AB2250" i="4"/>
  <c r="X2250" i="4"/>
  <c r="Y2250" i="4"/>
  <c r="BM2249" i="4"/>
  <c r="BL2249" i="4"/>
  <c r="BK2249" i="4"/>
  <c r="BJ2249" i="4"/>
  <c r="AH2249" i="4"/>
  <c r="AG2249" i="4"/>
  <c r="AD2249" i="4"/>
  <c r="AB2249" i="4"/>
  <c r="BM2248" i="4"/>
  <c r="BL2248" i="4"/>
  <c r="BK2248" i="4"/>
  <c r="BJ2248" i="4"/>
  <c r="AH2248" i="4"/>
  <c r="AG2248" i="4"/>
  <c r="AD2248" i="4"/>
  <c r="AB2248" i="4"/>
  <c r="BM2247" i="4"/>
  <c r="BL2247" i="4"/>
  <c r="BK2247" i="4"/>
  <c r="BJ2247" i="4"/>
  <c r="AH2247" i="4"/>
  <c r="AG2247" i="4"/>
  <c r="AD2247" i="4"/>
  <c r="AB2247" i="4"/>
  <c r="BM2246" i="4"/>
  <c r="BL2246" i="4"/>
  <c r="BK2246" i="4"/>
  <c r="BJ2246" i="4"/>
  <c r="AH2246" i="4"/>
  <c r="AG2246" i="4"/>
  <c r="AD2246" i="4"/>
  <c r="AB2246" i="4"/>
  <c r="BM2245" i="4"/>
  <c r="BL2245" i="4"/>
  <c r="BK2245" i="4"/>
  <c r="BJ2245" i="4"/>
  <c r="AH2245" i="4"/>
  <c r="AG2245" i="4"/>
  <c r="AD2245" i="4"/>
  <c r="AB2245" i="4"/>
  <c r="BM2244" i="4"/>
  <c r="BL2244" i="4"/>
  <c r="BK2244" i="4"/>
  <c r="BJ2244" i="4"/>
  <c r="AH2244" i="4"/>
  <c r="AG2244" i="4"/>
  <c r="AD2244" i="4"/>
  <c r="AB2244" i="4"/>
  <c r="BM2243" i="4"/>
  <c r="BL2243" i="4"/>
  <c r="BK2243" i="4"/>
  <c r="BJ2243" i="4"/>
  <c r="AH2243" i="4"/>
  <c r="AG2243" i="4"/>
  <c r="AD2243" i="4"/>
  <c r="AB2243" i="4"/>
  <c r="BM2242" i="4"/>
  <c r="BL2242" i="4"/>
  <c r="BK2242" i="4"/>
  <c r="BJ2242" i="4"/>
  <c r="AH2242" i="4"/>
  <c r="AG2242" i="4"/>
  <c r="AD2242" i="4"/>
  <c r="AB2242" i="4"/>
  <c r="BM2241" i="4"/>
  <c r="BL2241" i="4"/>
  <c r="BK2241" i="4"/>
  <c r="BJ2241" i="4"/>
  <c r="AH2241" i="4"/>
  <c r="AG2241" i="4"/>
  <c r="AD2241" i="4"/>
  <c r="AB2241" i="4"/>
  <c r="BM2240" i="4"/>
  <c r="BL2240" i="4"/>
  <c r="BK2240" i="4"/>
  <c r="BJ2240" i="4"/>
  <c r="AH2240" i="4"/>
  <c r="AG2240" i="4"/>
  <c r="AD2240" i="4"/>
  <c r="AB2240" i="4"/>
  <c r="BM2239" i="4"/>
  <c r="BL2239" i="4"/>
  <c r="BK2239" i="4"/>
  <c r="BJ2239" i="4"/>
  <c r="AH2239" i="4"/>
  <c r="AG2239" i="4"/>
  <c r="AD2239" i="4"/>
  <c r="AB2239" i="4"/>
  <c r="X2239" i="4"/>
  <c r="Y2239" i="4"/>
  <c r="BM2238" i="4"/>
  <c r="BL2238" i="4"/>
  <c r="BK2238" i="4"/>
  <c r="BJ2238" i="4"/>
  <c r="AH2238" i="4"/>
  <c r="AG2238" i="4"/>
  <c r="AD2238" i="4"/>
  <c r="AB2238" i="4"/>
  <c r="BM2237" i="4"/>
  <c r="BL2237" i="4"/>
  <c r="BK2237" i="4"/>
  <c r="BJ2237" i="4"/>
  <c r="AH2237" i="4"/>
  <c r="AG2237" i="4"/>
  <c r="AD2237" i="4"/>
  <c r="AB2237" i="4"/>
  <c r="BM2236" i="4"/>
  <c r="BL2236" i="4"/>
  <c r="BK2236" i="4"/>
  <c r="BJ2236" i="4"/>
  <c r="AH2236" i="4"/>
  <c r="AG2236" i="4"/>
  <c r="AD2236" i="4"/>
  <c r="AB2236" i="4"/>
  <c r="BM2235" i="4"/>
  <c r="BL2235" i="4"/>
  <c r="BK2235" i="4"/>
  <c r="BJ2235" i="4"/>
  <c r="AH2235" i="4"/>
  <c r="AG2235" i="4"/>
  <c r="AD2235" i="4"/>
  <c r="AB2235" i="4"/>
  <c r="BM2234" i="4"/>
  <c r="BL2234" i="4"/>
  <c r="BK2234" i="4"/>
  <c r="BJ2234" i="4"/>
  <c r="AH2234" i="4"/>
  <c r="AG2234" i="4"/>
  <c r="AD2234" i="4"/>
  <c r="AB2234" i="4"/>
  <c r="BM2233" i="4"/>
  <c r="BL2233" i="4"/>
  <c r="BK2233" i="4"/>
  <c r="BJ2233" i="4"/>
  <c r="AH2233" i="4"/>
  <c r="AG2233" i="4"/>
  <c r="AD2233" i="4"/>
  <c r="AB2233" i="4"/>
  <c r="BM2232" i="4"/>
  <c r="BL2232" i="4"/>
  <c r="BK2232" i="4"/>
  <c r="BJ2232" i="4"/>
  <c r="AH2232" i="4"/>
  <c r="AG2232" i="4"/>
  <c r="AD2232" i="4"/>
  <c r="AB2232" i="4"/>
  <c r="BM2231" i="4"/>
  <c r="BL2231" i="4"/>
  <c r="BK2231" i="4"/>
  <c r="BJ2231" i="4"/>
  <c r="AH2231" i="4"/>
  <c r="AG2231" i="4"/>
  <c r="AD2231" i="4"/>
  <c r="AB2231" i="4"/>
  <c r="BM2230" i="4"/>
  <c r="BL2230" i="4"/>
  <c r="BK2230" i="4"/>
  <c r="BJ2230" i="4"/>
  <c r="AH2230" i="4"/>
  <c r="AG2230" i="4"/>
  <c r="AD2230" i="4"/>
  <c r="AB2230" i="4"/>
  <c r="BM2229" i="4"/>
  <c r="BL2229" i="4"/>
  <c r="BK2229" i="4"/>
  <c r="BJ2229" i="4"/>
  <c r="AH2229" i="4"/>
  <c r="AG2229" i="4"/>
  <c r="AD2229" i="4"/>
  <c r="AB2229" i="4"/>
  <c r="X2229" i="4"/>
  <c r="Y2229" i="4"/>
  <c r="BM2228" i="4"/>
  <c r="BL2228" i="4"/>
  <c r="BK2228" i="4"/>
  <c r="BJ2228" i="4"/>
  <c r="AH2228" i="4"/>
  <c r="AG2228" i="4"/>
  <c r="AD2228" i="4"/>
  <c r="AB2228" i="4"/>
  <c r="BM2227" i="4"/>
  <c r="BL2227" i="4"/>
  <c r="BK2227" i="4"/>
  <c r="BJ2227" i="4"/>
  <c r="AH2227" i="4"/>
  <c r="AG2227" i="4"/>
  <c r="AD2227" i="4"/>
  <c r="AB2227" i="4"/>
  <c r="BM2226" i="4"/>
  <c r="BL2226" i="4"/>
  <c r="BK2226" i="4"/>
  <c r="BJ2226" i="4"/>
  <c r="AH2226" i="4"/>
  <c r="AG2226" i="4"/>
  <c r="AD2226" i="4"/>
  <c r="AB2226" i="4"/>
  <c r="BM2225" i="4"/>
  <c r="BL2225" i="4"/>
  <c r="BK2225" i="4"/>
  <c r="BJ2225" i="4"/>
  <c r="AH2225" i="4"/>
  <c r="AG2225" i="4"/>
  <c r="AD2225" i="4"/>
  <c r="AB2225" i="4"/>
  <c r="BM2224" i="4"/>
  <c r="BL2224" i="4"/>
  <c r="BK2224" i="4"/>
  <c r="BJ2224" i="4"/>
  <c r="AH2224" i="4"/>
  <c r="AG2224" i="4"/>
  <c r="AD2224" i="4"/>
  <c r="AB2224" i="4"/>
  <c r="BM2223" i="4"/>
  <c r="BL2223" i="4"/>
  <c r="BK2223" i="4"/>
  <c r="BJ2223" i="4"/>
  <c r="AH2223" i="4"/>
  <c r="AG2223" i="4"/>
  <c r="AD2223" i="4"/>
  <c r="AB2223" i="4"/>
  <c r="BM2222" i="4"/>
  <c r="BL2222" i="4"/>
  <c r="BK2222" i="4"/>
  <c r="BJ2222" i="4"/>
  <c r="AH2222" i="4"/>
  <c r="AG2222" i="4"/>
  <c r="AD2222" i="4"/>
  <c r="AB2222" i="4"/>
  <c r="BM2221" i="4"/>
  <c r="BL2221" i="4"/>
  <c r="BK2221" i="4"/>
  <c r="BJ2221" i="4"/>
  <c r="AH2221" i="4"/>
  <c r="AG2221" i="4"/>
  <c r="AD2221" i="4"/>
  <c r="AB2221" i="4"/>
  <c r="BM2220" i="4"/>
  <c r="BL2220" i="4"/>
  <c r="BK2220" i="4"/>
  <c r="BJ2220" i="4"/>
  <c r="AH2220" i="4"/>
  <c r="AG2220" i="4"/>
  <c r="AD2220" i="4"/>
  <c r="AB2220" i="4"/>
  <c r="BM2219" i="4"/>
  <c r="BL2219" i="4"/>
  <c r="BK2219" i="4"/>
  <c r="BJ2219" i="4"/>
  <c r="AH2219" i="4"/>
  <c r="AG2219" i="4"/>
  <c r="AD2219" i="4"/>
  <c r="AB2219" i="4"/>
  <c r="X2219" i="4"/>
  <c r="Y2219" i="4"/>
  <c r="BM2218" i="4"/>
  <c r="BL2218" i="4"/>
  <c r="BK2218" i="4"/>
  <c r="BJ2218" i="4"/>
  <c r="AH2218" i="4"/>
  <c r="AG2218" i="4"/>
  <c r="AD2218" i="4"/>
  <c r="AB2218" i="4"/>
  <c r="BM2217" i="4"/>
  <c r="BL2217" i="4"/>
  <c r="BK2217" i="4"/>
  <c r="BJ2217" i="4"/>
  <c r="AH2217" i="4"/>
  <c r="AG2217" i="4"/>
  <c r="AD2217" i="4"/>
  <c r="AB2217" i="4"/>
  <c r="BM2216" i="4"/>
  <c r="BL2216" i="4"/>
  <c r="BK2216" i="4"/>
  <c r="BJ2216" i="4"/>
  <c r="AH2216" i="4"/>
  <c r="AG2216" i="4"/>
  <c r="AD2216" i="4"/>
  <c r="AB2216" i="4"/>
  <c r="BM2215" i="4"/>
  <c r="BL2215" i="4"/>
  <c r="BK2215" i="4"/>
  <c r="BJ2215" i="4"/>
  <c r="AH2215" i="4"/>
  <c r="AG2215" i="4"/>
  <c r="AD2215" i="4"/>
  <c r="AB2215" i="4"/>
  <c r="BM2214" i="4"/>
  <c r="BL2214" i="4"/>
  <c r="BK2214" i="4"/>
  <c r="BJ2214" i="4"/>
  <c r="AH2214" i="4"/>
  <c r="AG2214" i="4"/>
  <c r="AD2214" i="4"/>
  <c r="AB2214" i="4"/>
  <c r="BM2213" i="4"/>
  <c r="BL2213" i="4"/>
  <c r="BK2213" i="4"/>
  <c r="BJ2213" i="4"/>
  <c r="AH2213" i="4"/>
  <c r="AG2213" i="4"/>
  <c r="AD2213" i="4"/>
  <c r="AB2213" i="4"/>
  <c r="BM2212" i="4"/>
  <c r="BL2212" i="4"/>
  <c r="BK2212" i="4"/>
  <c r="BJ2212" i="4"/>
  <c r="AH2212" i="4"/>
  <c r="AG2212" i="4"/>
  <c r="AD2212" i="4"/>
  <c r="AB2212" i="4"/>
  <c r="BM2211" i="4"/>
  <c r="BL2211" i="4"/>
  <c r="BK2211" i="4"/>
  <c r="BJ2211" i="4"/>
  <c r="AH2211" i="4"/>
  <c r="AG2211" i="4"/>
  <c r="AD2211" i="4"/>
  <c r="AB2211" i="4"/>
  <c r="X2211" i="4"/>
  <c r="Y2211" i="4"/>
  <c r="BM2210" i="4"/>
  <c r="BL2210" i="4"/>
  <c r="BK2210" i="4"/>
  <c r="BJ2210" i="4"/>
  <c r="AH2210" i="4"/>
  <c r="AG2210" i="4"/>
  <c r="AD2210" i="4"/>
  <c r="AB2210" i="4"/>
  <c r="BM2209" i="4"/>
  <c r="BL2209" i="4"/>
  <c r="BK2209" i="4"/>
  <c r="BJ2209" i="4"/>
  <c r="AH2209" i="4"/>
  <c r="AG2209" i="4"/>
  <c r="AD2209" i="4"/>
  <c r="AB2209" i="4"/>
  <c r="BM2208" i="4"/>
  <c r="BL2208" i="4"/>
  <c r="BK2208" i="4"/>
  <c r="BJ2208" i="4"/>
  <c r="AH2208" i="4"/>
  <c r="AG2208" i="4"/>
  <c r="AD2208" i="4"/>
  <c r="AB2208" i="4"/>
  <c r="BM2207" i="4"/>
  <c r="BL2207" i="4"/>
  <c r="BK2207" i="4"/>
  <c r="BJ2207" i="4"/>
  <c r="AH2207" i="4"/>
  <c r="AG2207" i="4"/>
  <c r="AD2207" i="4"/>
  <c r="AB2207" i="4"/>
  <c r="BM2206" i="4"/>
  <c r="BL2206" i="4"/>
  <c r="BK2206" i="4"/>
  <c r="BJ2206" i="4"/>
  <c r="AH2206" i="4"/>
  <c r="AG2206" i="4"/>
  <c r="AD2206" i="4"/>
  <c r="AB2206" i="4"/>
  <c r="BM2205" i="4"/>
  <c r="BL2205" i="4"/>
  <c r="BK2205" i="4"/>
  <c r="BJ2205" i="4"/>
  <c r="AH2205" i="4"/>
  <c r="AG2205" i="4"/>
  <c r="AD2205" i="4"/>
  <c r="AB2205" i="4"/>
  <c r="BM2204" i="4"/>
  <c r="BL2204" i="4"/>
  <c r="BK2204" i="4"/>
  <c r="BJ2204" i="4"/>
  <c r="AH2204" i="4"/>
  <c r="AG2204" i="4"/>
  <c r="AD2204" i="4"/>
  <c r="AB2204" i="4"/>
  <c r="BM2203" i="4"/>
  <c r="BL2203" i="4"/>
  <c r="BK2203" i="4"/>
  <c r="BJ2203" i="4"/>
  <c r="AH2203" i="4"/>
  <c r="AG2203" i="4"/>
  <c r="AD2203" i="4"/>
  <c r="AB2203" i="4"/>
  <c r="BM2202" i="4"/>
  <c r="BL2202" i="4"/>
  <c r="BK2202" i="4"/>
  <c r="BJ2202" i="4"/>
  <c r="AH2202" i="4"/>
  <c r="AG2202" i="4"/>
  <c r="AD2202" i="4"/>
  <c r="AB2202" i="4"/>
  <c r="BM2201" i="4"/>
  <c r="BL2201" i="4"/>
  <c r="BK2201" i="4"/>
  <c r="BJ2201" i="4"/>
  <c r="AH2201" i="4"/>
  <c r="AG2201" i="4"/>
  <c r="AD2201" i="4"/>
  <c r="AB2201" i="4"/>
  <c r="BM2200" i="4"/>
  <c r="BL2200" i="4"/>
  <c r="BK2200" i="4"/>
  <c r="BJ2200" i="4"/>
  <c r="AH2200" i="4"/>
  <c r="AG2200" i="4"/>
  <c r="AD2200" i="4"/>
  <c r="AB2200" i="4"/>
  <c r="BM2199" i="4"/>
  <c r="BL2199" i="4"/>
  <c r="BK2199" i="4"/>
  <c r="BJ2199" i="4"/>
  <c r="AH2199" i="4"/>
  <c r="AG2199" i="4"/>
  <c r="AD2199" i="4"/>
  <c r="AB2199" i="4"/>
  <c r="X2199" i="4"/>
  <c r="Y2199" i="4"/>
  <c r="BM2198" i="4"/>
  <c r="BL2198" i="4"/>
  <c r="BK2198" i="4"/>
  <c r="BJ2198" i="4"/>
  <c r="AH2198" i="4"/>
  <c r="AG2198" i="4"/>
  <c r="AD2198" i="4"/>
  <c r="AB2198" i="4"/>
  <c r="BM2197" i="4"/>
  <c r="BL2197" i="4"/>
  <c r="BK2197" i="4"/>
  <c r="BJ2197" i="4"/>
  <c r="AH2197" i="4"/>
  <c r="AG2197" i="4"/>
  <c r="AD2197" i="4"/>
  <c r="AB2197" i="4"/>
  <c r="BM2196" i="4"/>
  <c r="BL2196" i="4"/>
  <c r="BK2196" i="4"/>
  <c r="BJ2196" i="4"/>
  <c r="AH2196" i="4"/>
  <c r="AG2196" i="4"/>
  <c r="AD2196" i="4"/>
  <c r="AB2196" i="4"/>
  <c r="BM2195" i="4"/>
  <c r="BL2195" i="4"/>
  <c r="BK2195" i="4"/>
  <c r="BJ2195" i="4"/>
  <c r="AH2195" i="4"/>
  <c r="AG2195" i="4"/>
  <c r="AD2195" i="4"/>
  <c r="AB2195" i="4"/>
  <c r="BM2194" i="4"/>
  <c r="BL2194" i="4"/>
  <c r="BK2194" i="4"/>
  <c r="BJ2194" i="4"/>
  <c r="AH2194" i="4"/>
  <c r="AG2194" i="4"/>
  <c r="AD2194" i="4"/>
  <c r="AB2194" i="4"/>
  <c r="BM2193" i="4"/>
  <c r="BL2193" i="4"/>
  <c r="BK2193" i="4"/>
  <c r="BJ2193" i="4"/>
  <c r="AH2193" i="4"/>
  <c r="AG2193" i="4"/>
  <c r="AD2193" i="4"/>
  <c r="AB2193" i="4"/>
  <c r="BM2192" i="4"/>
  <c r="BL2192" i="4"/>
  <c r="BK2192" i="4"/>
  <c r="BJ2192" i="4"/>
  <c r="AH2192" i="4"/>
  <c r="AG2192" i="4"/>
  <c r="AD2192" i="4"/>
  <c r="AB2192" i="4"/>
  <c r="BM2191" i="4"/>
  <c r="BL2191" i="4"/>
  <c r="BK2191" i="4"/>
  <c r="BJ2191" i="4"/>
  <c r="AH2191" i="4"/>
  <c r="AG2191" i="4"/>
  <c r="AD2191" i="4"/>
  <c r="AB2191" i="4"/>
  <c r="BM2190" i="4"/>
  <c r="BL2190" i="4"/>
  <c r="BK2190" i="4"/>
  <c r="BJ2190" i="4"/>
  <c r="AH2190" i="4"/>
  <c r="AG2190" i="4"/>
  <c r="AD2190" i="4"/>
  <c r="AB2190" i="4"/>
  <c r="X2190" i="4"/>
  <c r="Y2190" i="4"/>
  <c r="BM2189" i="4"/>
  <c r="BL2189" i="4"/>
  <c r="BK2189" i="4"/>
  <c r="BJ2189" i="4"/>
  <c r="AH2189" i="4"/>
  <c r="AG2189" i="4"/>
  <c r="AD2189" i="4"/>
  <c r="AB2189" i="4"/>
  <c r="BM2188" i="4"/>
  <c r="BL2188" i="4"/>
  <c r="BK2188" i="4"/>
  <c r="BJ2188" i="4"/>
  <c r="AH2188" i="4"/>
  <c r="AG2188" i="4"/>
  <c r="AD2188" i="4"/>
  <c r="AB2188" i="4"/>
  <c r="BM2187" i="4"/>
  <c r="BL2187" i="4"/>
  <c r="BK2187" i="4"/>
  <c r="BJ2187" i="4"/>
  <c r="AH2187" i="4"/>
  <c r="AG2187" i="4"/>
  <c r="AD2187" i="4"/>
  <c r="AB2187" i="4"/>
  <c r="BM2186" i="4"/>
  <c r="BL2186" i="4"/>
  <c r="BK2186" i="4"/>
  <c r="BJ2186" i="4"/>
  <c r="AH2186" i="4"/>
  <c r="AG2186" i="4"/>
  <c r="AD2186" i="4"/>
  <c r="AB2186" i="4"/>
  <c r="BM2185" i="4"/>
  <c r="BL2185" i="4"/>
  <c r="BK2185" i="4"/>
  <c r="BJ2185" i="4"/>
  <c r="AH2185" i="4"/>
  <c r="AG2185" i="4"/>
  <c r="AD2185" i="4"/>
  <c r="AB2185" i="4"/>
  <c r="BL2184" i="4"/>
  <c r="BK2184" i="4"/>
  <c r="BJ2184" i="4"/>
  <c r="BM2184" i="4"/>
  <c r="AH2184" i="4"/>
  <c r="AG2184" i="4"/>
  <c r="AD2184" i="4"/>
  <c r="AB2184" i="4"/>
  <c r="BM2183" i="4"/>
  <c r="BL2183" i="4"/>
  <c r="BK2183" i="4"/>
  <c r="BJ2183" i="4"/>
  <c r="AT2183" i="4"/>
  <c r="AH2183" i="4"/>
  <c r="AG2183" i="4"/>
  <c r="AD2183" i="4"/>
  <c r="AB2183" i="4"/>
  <c r="Y2183" i="4"/>
  <c r="BM2182" i="4"/>
  <c r="BL2182" i="4"/>
  <c r="BK2182" i="4"/>
  <c r="BJ2182" i="4"/>
  <c r="AH2182" i="4"/>
  <c r="AG2182" i="4"/>
  <c r="AD2182" i="4"/>
  <c r="AB2182" i="4"/>
  <c r="Y2182" i="4"/>
  <c r="BM2181" i="4"/>
  <c r="BL2181" i="4"/>
  <c r="BK2181" i="4"/>
  <c r="BJ2181" i="4"/>
  <c r="AH2181" i="4"/>
  <c r="AG2181" i="4"/>
  <c r="AD2181" i="4"/>
  <c r="AB2181" i="4"/>
  <c r="Y2181" i="4"/>
  <c r="X2181" i="4"/>
  <c r="BM2180" i="4"/>
  <c r="BL2180" i="4"/>
  <c r="BK2180" i="4"/>
  <c r="BJ2180" i="4"/>
  <c r="AH2180" i="4"/>
  <c r="AG2180" i="4"/>
  <c r="AD2180" i="4"/>
  <c r="AB2180" i="4"/>
  <c r="Y2180" i="4"/>
  <c r="BM2179" i="4"/>
  <c r="BL2179" i="4"/>
  <c r="BK2179" i="4"/>
  <c r="BJ2179" i="4"/>
  <c r="AH2179" i="4"/>
  <c r="AG2179" i="4"/>
  <c r="AD2179" i="4"/>
  <c r="AB2179" i="4"/>
  <c r="Y2179" i="4"/>
  <c r="BM2178" i="4"/>
  <c r="BL2178" i="4"/>
  <c r="BK2178" i="4"/>
  <c r="BJ2178" i="4"/>
  <c r="AT2178" i="4"/>
  <c r="AH2178" i="4"/>
  <c r="AG2178" i="4"/>
  <c r="AD2178" i="4"/>
  <c r="AB2178" i="4"/>
  <c r="Y2178" i="4"/>
  <c r="BM2177" i="4"/>
  <c r="BL2177" i="4"/>
  <c r="BK2177" i="4"/>
  <c r="BJ2177" i="4"/>
  <c r="AH2177" i="4"/>
  <c r="AG2177" i="4"/>
  <c r="AD2177" i="4"/>
  <c r="AB2177" i="4"/>
  <c r="Y2177" i="4"/>
  <c r="BM2176" i="4"/>
  <c r="BL2176" i="4"/>
  <c r="BK2176" i="4"/>
  <c r="BJ2176" i="4"/>
  <c r="AH2176" i="4"/>
  <c r="AG2176" i="4"/>
  <c r="AD2176" i="4"/>
  <c r="AB2176" i="4"/>
  <c r="Y2176" i="4"/>
  <c r="X2176" i="4"/>
  <c r="BM2175" i="4"/>
  <c r="BL2175" i="4"/>
  <c r="BK2175" i="4"/>
  <c r="BJ2175" i="4"/>
  <c r="AH2175" i="4"/>
  <c r="AG2175" i="4"/>
  <c r="AD2175" i="4"/>
  <c r="AB2175" i="4"/>
  <c r="Y2175" i="4"/>
  <c r="BM2174" i="4"/>
  <c r="BL2174" i="4"/>
  <c r="BK2174" i="4"/>
  <c r="BJ2174" i="4"/>
  <c r="AH2174" i="4"/>
  <c r="AG2174" i="4"/>
  <c r="AD2174" i="4"/>
  <c r="AB2174" i="4"/>
  <c r="Y2174" i="4"/>
  <c r="BM2173" i="4"/>
  <c r="BL2173" i="4"/>
  <c r="BK2173" i="4"/>
  <c r="BJ2173" i="4"/>
  <c r="AH2173" i="4"/>
  <c r="AG2173" i="4"/>
  <c r="AD2173" i="4"/>
  <c r="AB2173" i="4"/>
  <c r="Y2173" i="4"/>
  <c r="BM2172" i="4"/>
  <c r="BL2172" i="4"/>
  <c r="BK2172" i="4"/>
  <c r="BJ2172" i="4"/>
  <c r="AH2172" i="4"/>
  <c r="AG2172" i="4"/>
  <c r="AD2172" i="4"/>
  <c r="AB2172" i="4"/>
  <c r="Y2172" i="4"/>
  <c r="BM2171" i="4"/>
  <c r="BL2171" i="4"/>
  <c r="BK2171" i="4"/>
  <c r="BJ2171" i="4"/>
  <c r="AT2171" i="4"/>
  <c r="AH2171" i="4"/>
  <c r="AG2171" i="4"/>
  <c r="AD2171" i="4"/>
  <c r="AB2171" i="4"/>
  <c r="Y2171" i="4"/>
  <c r="BM2170" i="4"/>
  <c r="BL2170" i="4"/>
  <c r="BK2170" i="4"/>
  <c r="BJ2170" i="4"/>
  <c r="AH2170" i="4"/>
  <c r="AG2170" i="4"/>
  <c r="AD2170" i="4"/>
  <c r="AB2170" i="4"/>
  <c r="Y2170" i="4"/>
  <c r="X2170" i="4"/>
  <c r="BM2169" i="4"/>
  <c r="BL2169" i="4"/>
  <c r="BK2169" i="4"/>
  <c r="BJ2169" i="4"/>
  <c r="AH2169" i="4"/>
  <c r="AG2169" i="4"/>
  <c r="AD2169" i="4"/>
  <c r="AB2169" i="4"/>
  <c r="Y2169" i="4"/>
  <c r="BM2168" i="4"/>
  <c r="BL2168" i="4"/>
  <c r="BK2168" i="4"/>
  <c r="BJ2168" i="4"/>
  <c r="AH2168" i="4"/>
  <c r="AG2168" i="4"/>
  <c r="AD2168" i="4"/>
  <c r="AB2168" i="4"/>
  <c r="Y2168" i="4"/>
  <c r="BM2167" i="4"/>
  <c r="BL2167" i="4"/>
  <c r="BK2167" i="4"/>
  <c r="BJ2167" i="4"/>
  <c r="AH2167" i="4"/>
  <c r="AG2167" i="4"/>
  <c r="AD2167" i="4"/>
  <c r="AB2167" i="4"/>
  <c r="Y2167" i="4"/>
  <c r="BM2166" i="4"/>
  <c r="BL2166" i="4"/>
  <c r="BK2166" i="4"/>
  <c r="BJ2166" i="4"/>
  <c r="AT2166" i="4"/>
  <c r="AH2166" i="4"/>
  <c r="AG2166" i="4"/>
  <c r="AD2166" i="4"/>
  <c r="AB2166" i="4"/>
  <c r="Y2166" i="4"/>
  <c r="BM2165" i="4"/>
  <c r="BL2165" i="4"/>
  <c r="BK2165" i="4"/>
  <c r="BJ2165" i="4"/>
  <c r="AH2165" i="4"/>
  <c r="AG2165" i="4"/>
  <c r="AD2165" i="4"/>
  <c r="AB2165" i="4"/>
  <c r="Y2165" i="4"/>
  <c r="X2165" i="4"/>
  <c r="BM2164" i="4"/>
  <c r="BL2164" i="4"/>
  <c r="BK2164" i="4"/>
  <c r="BJ2164" i="4"/>
  <c r="AH2164" i="4"/>
  <c r="AG2164" i="4"/>
  <c r="AD2164" i="4"/>
  <c r="AB2164" i="4"/>
  <c r="Y2164" i="4"/>
  <c r="BM2163" i="4"/>
  <c r="BL2163" i="4"/>
  <c r="BK2163" i="4"/>
  <c r="BJ2163" i="4"/>
  <c r="AH2163" i="4"/>
  <c r="AG2163" i="4"/>
  <c r="AD2163" i="4"/>
  <c r="AB2163" i="4"/>
  <c r="Y2163" i="4"/>
  <c r="BM2162" i="4"/>
  <c r="BL2162" i="4"/>
  <c r="BK2162" i="4"/>
  <c r="BJ2162" i="4"/>
  <c r="AH2162" i="4"/>
  <c r="AG2162" i="4"/>
  <c r="AD2162" i="4"/>
  <c r="AB2162" i="4"/>
  <c r="Y2162" i="4"/>
  <c r="BM2161" i="4"/>
  <c r="BL2161" i="4"/>
  <c r="BK2161" i="4"/>
  <c r="BJ2161" i="4"/>
  <c r="AH2161" i="4"/>
  <c r="AG2161" i="4"/>
  <c r="AD2161" i="4"/>
  <c r="AB2161" i="4"/>
  <c r="Y2161" i="4"/>
  <c r="BM2160" i="4"/>
  <c r="BL2160" i="4"/>
  <c r="BK2160" i="4"/>
  <c r="BJ2160" i="4"/>
  <c r="AH2160" i="4"/>
  <c r="AG2160" i="4"/>
  <c r="AD2160" i="4"/>
  <c r="AB2160" i="4"/>
  <c r="Y2160" i="4"/>
  <c r="BM2159" i="4"/>
  <c r="BL2159" i="4"/>
  <c r="BK2159" i="4"/>
  <c r="BJ2159" i="4"/>
  <c r="AH2159" i="4"/>
  <c r="AG2159" i="4"/>
  <c r="AD2159" i="4"/>
  <c r="AB2159" i="4"/>
  <c r="Y2159" i="4"/>
  <c r="X2159" i="4"/>
  <c r="BM2158" i="4"/>
  <c r="BL2158" i="4"/>
  <c r="BK2158" i="4"/>
  <c r="BJ2158" i="4"/>
  <c r="AH2158" i="4"/>
  <c r="AG2158" i="4"/>
  <c r="AD2158" i="4"/>
  <c r="AB2158" i="4"/>
  <c r="Y2158" i="4"/>
  <c r="BM2157" i="4"/>
  <c r="BL2157" i="4"/>
  <c r="BK2157" i="4"/>
  <c r="BJ2157" i="4"/>
  <c r="AH2157" i="4"/>
  <c r="AG2157" i="4"/>
  <c r="AD2157" i="4"/>
  <c r="AB2157" i="4"/>
  <c r="Y2157" i="4"/>
  <c r="BM2156" i="4"/>
  <c r="BL2156" i="4"/>
  <c r="BK2156" i="4"/>
  <c r="BJ2156" i="4"/>
  <c r="AH2156" i="4"/>
  <c r="AG2156" i="4"/>
  <c r="AD2156" i="4"/>
  <c r="AB2156" i="4"/>
  <c r="Y2156" i="4"/>
  <c r="X2156" i="4"/>
  <c r="BM2155" i="4"/>
  <c r="BL2155" i="4"/>
  <c r="BK2155" i="4"/>
  <c r="BJ2155" i="4"/>
  <c r="AH2155" i="4"/>
  <c r="AG2155" i="4"/>
  <c r="AD2155" i="4"/>
  <c r="AB2155" i="4"/>
  <c r="Y2155" i="4"/>
  <c r="BM2154" i="4"/>
  <c r="BL2154" i="4"/>
  <c r="BK2154" i="4"/>
  <c r="BJ2154" i="4"/>
  <c r="AH2154" i="4"/>
  <c r="AG2154" i="4"/>
  <c r="AD2154" i="4"/>
  <c r="AB2154" i="4"/>
  <c r="Y2154" i="4"/>
  <c r="BM2153" i="4"/>
  <c r="BL2153" i="4"/>
  <c r="BK2153" i="4"/>
  <c r="BJ2153" i="4"/>
  <c r="AH2153" i="4"/>
  <c r="AG2153" i="4"/>
  <c r="AD2153" i="4"/>
  <c r="AB2153" i="4"/>
  <c r="Y2153" i="4"/>
  <c r="BM2152" i="4"/>
  <c r="BL2152" i="4"/>
  <c r="BK2152" i="4"/>
  <c r="BJ2152" i="4"/>
  <c r="AH2152" i="4"/>
  <c r="AG2152" i="4"/>
  <c r="AD2152" i="4"/>
  <c r="AB2152" i="4"/>
  <c r="Y2152" i="4"/>
  <c r="BM2151" i="4"/>
  <c r="BL2151" i="4"/>
  <c r="BK2151" i="4"/>
  <c r="BJ2151" i="4"/>
  <c r="AH2151" i="4"/>
  <c r="AG2151" i="4"/>
  <c r="AD2151" i="4"/>
  <c r="AB2151" i="4"/>
  <c r="Y2151" i="4"/>
  <c r="X2151" i="4"/>
  <c r="BM2150" i="4"/>
  <c r="BL2150" i="4"/>
  <c r="BK2150" i="4"/>
  <c r="BJ2150" i="4"/>
  <c r="AH2150" i="4"/>
  <c r="AG2150" i="4"/>
  <c r="AD2150" i="4"/>
  <c r="AB2150" i="4"/>
  <c r="Y2150" i="4"/>
  <c r="BM2149" i="4"/>
  <c r="BL2149" i="4"/>
  <c r="BK2149" i="4"/>
  <c r="BJ2149" i="4"/>
  <c r="AH2149" i="4"/>
  <c r="AG2149" i="4"/>
  <c r="AD2149" i="4"/>
  <c r="AB2149" i="4"/>
  <c r="Y2149" i="4"/>
  <c r="BM2148" i="4"/>
  <c r="BL2148" i="4"/>
  <c r="BK2148" i="4"/>
  <c r="BJ2148" i="4"/>
  <c r="AH2148" i="4"/>
  <c r="AG2148" i="4"/>
  <c r="AD2148" i="4"/>
  <c r="AB2148" i="4"/>
  <c r="Y2148" i="4"/>
  <c r="BM2147" i="4"/>
  <c r="BL2147" i="4"/>
  <c r="BK2147" i="4"/>
  <c r="BJ2147" i="4"/>
  <c r="AH2147" i="4"/>
  <c r="AG2147" i="4"/>
  <c r="AD2147" i="4"/>
  <c r="AB2147" i="4"/>
  <c r="Y2147" i="4"/>
  <c r="BM2146" i="4"/>
  <c r="BL2146" i="4"/>
  <c r="BK2146" i="4"/>
  <c r="BJ2146" i="4"/>
  <c r="AH2146" i="4"/>
  <c r="AG2146" i="4"/>
  <c r="AD2146" i="4"/>
  <c r="AB2146" i="4"/>
  <c r="Y2146" i="4"/>
  <c r="X2146" i="4"/>
  <c r="BM2145" i="4"/>
  <c r="BL2145" i="4"/>
  <c r="BK2145" i="4"/>
  <c r="BJ2145" i="4"/>
  <c r="AH2145" i="4"/>
  <c r="AG2145" i="4"/>
  <c r="AD2145" i="4"/>
  <c r="AB2145" i="4"/>
  <c r="Y2145" i="4"/>
  <c r="BM2144" i="4"/>
  <c r="BL2144" i="4"/>
  <c r="BK2144" i="4"/>
  <c r="BJ2144" i="4"/>
  <c r="AH2144" i="4"/>
  <c r="AG2144" i="4"/>
  <c r="AD2144" i="4"/>
  <c r="AB2144" i="4"/>
  <c r="Y2144" i="4"/>
  <c r="BM2143" i="4"/>
  <c r="BL2143" i="4"/>
  <c r="BK2143" i="4"/>
  <c r="BJ2143" i="4"/>
  <c r="AH2143" i="4"/>
  <c r="AG2143" i="4"/>
  <c r="AD2143" i="4"/>
  <c r="AB2143" i="4"/>
  <c r="Y2143" i="4"/>
  <c r="X2143" i="4"/>
  <c r="BM2142" i="4"/>
  <c r="BL2142" i="4"/>
  <c r="BK2142" i="4"/>
  <c r="BJ2142" i="4"/>
  <c r="AH2142" i="4"/>
  <c r="AG2142" i="4"/>
  <c r="AD2142" i="4"/>
  <c r="AB2142" i="4"/>
  <c r="Y2142" i="4"/>
  <c r="X2142" i="4"/>
  <c r="BM2141" i="4"/>
  <c r="BL2141" i="4"/>
  <c r="BK2141" i="4"/>
  <c r="BJ2141" i="4"/>
  <c r="AH2141" i="4"/>
  <c r="AG2141" i="4"/>
  <c r="AD2141" i="4"/>
  <c r="AB2141" i="4"/>
  <c r="Y2141" i="4"/>
  <c r="BM2140" i="4"/>
  <c r="BL2140" i="4"/>
  <c r="BK2140" i="4"/>
  <c r="BJ2140" i="4"/>
  <c r="AH2140" i="4"/>
  <c r="AG2140" i="4"/>
  <c r="AD2140" i="4"/>
  <c r="AB2140" i="4"/>
  <c r="Y2140" i="4"/>
  <c r="BM2139" i="4"/>
  <c r="BL2139" i="4"/>
  <c r="BK2139" i="4"/>
  <c r="BJ2139" i="4"/>
  <c r="AH2139" i="4"/>
  <c r="AG2139" i="4"/>
  <c r="AD2139" i="4"/>
  <c r="AB2139" i="4"/>
  <c r="Y2139" i="4"/>
  <c r="BM2138" i="4"/>
  <c r="BL2138" i="4"/>
  <c r="BK2138" i="4"/>
  <c r="BJ2138" i="4"/>
  <c r="AH2138" i="4"/>
  <c r="AG2138" i="4"/>
  <c r="AD2138" i="4"/>
  <c r="AB2138" i="4"/>
  <c r="Y2138" i="4"/>
  <c r="BM2137" i="4"/>
  <c r="BL2137" i="4"/>
  <c r="BK2137" i="4"/>
  <c r="BJ2137" i="4"/>
  <c r="AH2137" i="4"/>
  <c r="AG2137" i="4"/>
  <c r="AD2137" i="4"/>
  <c r="AB2137" i="4"/>
  <c r="Y2137" i="4"/>
  <c r="BM2136" i="4"/>
  <c r="BL2136" i="4"/>
  <c r="BK2136" i="4"/>
  <c r="BJ2136" i="4"/>
  <c r="AH2136" i="4"/>
  <c r="AG2136" i="4"/>
  <c r="AD2136" i="4"/>
  <c r="AB2136" i="4"/>
  <c r="Y2136" i="4"/>
  <c r="BM2135" i="4"/>
  <c r="BL2135" i="4"/>
  <c r="BK2135" i="4"/>
  <c r="BJ2135" i="4"/>
  <c r="AH2135" i="4"/>
  <c r="AG2135" i="4"/>
  <c r="AD2135" i="4"/>
  <c r="AB2135" i="4"/>
  <c r="Y2135" i="4"/>
  <c r="BM2134" i="4"/>
  <c r="BL2134" i="4"/>
  <c r="BK2134" i="4"/>
  <c r="BJ2134" i="4"/>
  <c r="AH2134" i="4"/>
  <c r="AG2134" i="4"/>
  <c r="AD2134" i="4"/>
  <c r="AB2134" i="4"/>
  <c r="Y2134" i="4"/>
  <c r="AH2133" i="4"/>
  <c r="AG2133" i="4"/>
  <c r="AD2133" i="4"/>
  <c r="AB2133" i="4"/>
  <c r="Y2133" i="4"/>
  <c r="X2133" i="4"/>
  <c r="S2133" i="4"/>
  <c r="AH2132" i="4"/>
  <c r="AG2132" i="4"/>
  <c r="AD2132" i="4"/>
  <c r="AB2132" i="4"/>
  <c r="Y2132" i="4"/>
  <c r="X2132" i="4"/>
  <c r="S2132" i="4"/>
  <c r="AH2131" i="4"/>
  <c r="AG2131" i="4"/>
  <c r="AD2131" i="4"/>
  <c r="AB2131" i="4"/>
  <c r="Y2131" i="4"/>
  <c r="X2131" i="4"/>
  <c r="S2131" i="4"/>
  <c r="AH2130" i="4"/>
  <c r="AG2130" i="4"/>
  <c r="AD2130" i="4"/>
  <c r="AB2130" i="4"/>
  <c r="Y2130" i="4"/>
  <c r="X2130" i="4"/>
  <c r="S2130" i="4"/>
  <c r="AH2129" i="4"/>
  <c r="AG2129" i="4"/>
  <c r="AD2129" i="4"/>
  <c r="AB2129" i="4"/>
  <c r="Y2129" i="4"/>
  <c r="X2129" i="4"/>
  <c r="S2129" i="4"/>
  <c r="AH2128" i="4"/>
  <c r="AG2128" i="4"/>
  <c r="AD2128" i="4"/>
  <c r="AB2128" i="4"/>
  <c r="Y2128" i="4"/>
  <c r="X2128" i="4"/>
  <c r="S2128" i="4"/>
  <c r="AH2127" i="4"/>
  <c r="AG2127" i="4"/>
  <c r="AD2127" i="4"/>
  <c r="AB2127" i="4"/>
  <c r="Y2127" i="4"/>
  <c r="X2127" i="4"/>
  <c r="S2127" i="4"/>
  <c r="AD2126" i="4"/>
  <c r="AT2126" i="4"/>
  <c r="AH2126" i="4"/>
  <c r="AG2126" i="4"/>
  <c r="AB2126" i="4"/>
  <c r="Y2126" i="4"/>
  <c r="X2126" i="4"/>
  <c r="S2126" i="4"/>
  <c r="AH2125" i="4"/>
  <c r="AG2125" i="4"/>
  <c r="AD2125" i="4"/>
  <c r="AB2125" i="4"/>
  <c r="Y2125" i="4"/>
  <c r="X2125" i="4"/>
  <c r="S2125" i="4"/>
  <c r="AH2124" i="4"/>
  <c r="AG2124" i="4"/>
  <c r="AD2124" i="4"/>
  <c r="AB2124" i="4"/>
  <c r="Y2124" i="4"/>
  <c r="X2124" i="4"/>
  <c r="S2124" i="4"/>
  <c r="AH2123" i="4"/>
  <c r="AG2123" i="4"/>
  <c r="AD2123" i="4"/>
  <c r="AB2123" i="4"/>
  <c r="Y2123" i="4"/>
  <c r="X2123" i="4"/>
  <c r="S2123" i="4"/>
  <c r="AH2122" i="4"/>
  <c r="AG2122" i="4"/>
  <c r="AD2122" i="4"/>
  <c r="AB2122" i="4"/>
  <c r="Y2122" i="4"/>
  <c r="X2122" i="4"/>
  <c r="S2122" i="4"/>
  <c r="AH2121" i="4"/>
  <c r="AG2121" i="4"/>
  <c r="AD2121" i="4"/>
  <c r="AB2121" i="4"/>
  <c r="Y2121" i="4"/>
  <c r="X2121" i="4"/>
  <c r="S2121" i="4"/>
  <c r="AH2120" i="4"/>
  <c r="AG2120" i="4"/>
  <c r="AD2120" i="4"/>
  <c r="AB2120" i="4"/>
  <c r="Y2120" i="4"/>
  <c r="X2120" i="4"/>
  <c r="S2120" i="4"/>
  <c r="AH2119" i="4"/>
  <c r="AG2119" i="4"/>
  <c r="AD2119" i="4"/>
  <c r="AB2119" i="4"/>
  <c r="Y2119" i="4"/>
  <c r="X2119" i="4"/>
  <c r="S2119" i="4"/>
  <c r="AH2118" i="4"/>
  <c r="AG2118" i="4"/>
  <c r="AD2118" i="4"/>
  <c r="AB2118" i="4"/>
  <c r="Y2118" i="4"/>
  <c r="X2118" i="4"/>
  <c r="S2118" i="4"/>
  <c r="AH2117" i="4"/>
  <c r="AG2117" i="4"/>
  <c r="AD2117" i="4"/>
  <c r="AB2117" i="4"/>
  <c r="Y2117" i="4"/>
  <c r="X2117" i="4"/>
  <c r="S2117" i="4"/>
  <c r="AH2116" i="4"/>
  <c r="AG2116" i="4"/>
  <c r="AD2116" i="4"/>
  <c r="AB2116" i="4"/>
  <c r="Y2116" i="4"/>
  <c r="X2116" i="4"/>
  <c r="S2116" i="4"/>
  <c r="AH2115" i="4"/>
  <c r="AG2115" i="4"/>
  <c r="AD2115" i="4"/>
  <c r="AB2115" i="4"/>
  <c r="Y2115" i="4"/>
  <c r="X2115" i="4"/>
  <c r="S2115" i="4"/>
  <c r="AH2114" i="4"/>
  <c r="AG2114" i="4"/>
  <c r="AD2114" i="4"/>
  <c r="AB2114" i="4"/>
  <c r="Y2114" i="4"/>
  <c r="X2114" i="4"/>
  <c r="S2114" i="4"/>
  <c r="AH2113" i="4"/>
  <c r="AG2113" i="4"/>
  <c r="AD2113" i="4"/>
  <c r="AB2113" i="4"/>
  <c r="Y2113" i="4"/>
  <c r="X2113" i="4"/>
  <c r="S2113" i="4"/>
  <c r="AH2112" i="4"/>
  <c r="AG2112" i="4"/>
  <c r="AD2112" i="4"/>
  <c r="AB2112" i="4"/>
  <c r="Y2112" i="4"/>
  <c r="X2112" i="4"/>
  <c r="S2112" i="4"/>
  <c r="AH2111" i="4"/>
  <c r="AG2111" i="4"/>
  <c r="AD2111" i="4"/>
  <c r="AB2111" i="4"/>
  <c r="Y2111" i="4"/>
  <c r="X2111" i="4"/>
  <c r="S2111" i="4"/>
  <c r="AH2110" i="4"/>
  <c r="AG2110" i="4"/>
  <c r="AD2110" i="4"/>
  <c r="AB2110" i="4"/>
  <c r="Y2110" i="4"/>
  <c r="X2110" i="4"/>
  <c r="S2110" i="4"/>
  <c r="AH2109" i="4"/>
  <c r="AG2109" i="4"/>
  <c r="AD2109" i="4"/>
  <c r="AB2109" i="4"/>
  <c r="Y2109" i="4"/>
  <c r="X2109" i="4"/>
  <c r="S2109" i="4"/>
  <c r="AH2108" i="4"/>
  <c r="AG2108" i="4"/>
  <c r="AD2108" i="4"/>
  <c r="AB2108" i="4"/>
  <c r="Y2108" i="4"/>
  <c r="X2108" i="4"/>
  <c r="S2108" i="4"/>
  <c r="AH2107" i="4"/>
  <c r="AG2107" i="4"/>
  <c r="AD2107" i="4"/>
  <c r="AB2107" i="4"/>
  <c r="Y2107" i="4"/>
  <c r="X2107" i="4"/>
  <c r="S2107" i="4"/>
  <c r="AH2106" i="4"/>
  <c r="AG2106" i="4"/>
  <c r="AD2106" i="4"/>
  <c r="AB2106" i="4"/>
  <c r="Y2106" i="4"/>
  <c r="X2106" i="4"/>
  <c r="S2106" i="4"/>
  <c r="AH2105" i="4"/>
  <c r="AG2105" i="4"/>
  <c r="AD2105" i="4"/>
  <c r="AB2105" i="4"/>
  <c r="Y2105" i="4"/>
  <c r="X2105" i="4"/>
  <c r="S2105" i="4"/>
  <c r="AH2104" i="4"/>
  <c r="AG2104" i="4"/>
  <c r="AD2104" i="4"/>
  <c r="AB2104" i="4"/>
  <c r="Y2104" i="4"/>
  <c r="X2104" i="4"/>
  <c r="S2104" i="4"/>
  <c r="AH2103" i="4"/>
  <c r="AG2103" i="4"/>
  <c r="AD2103" i="4"/>
  <c r="AB2103" i="4"/>
  <c r="Y2103" i="4"/>
  <c r="X2103" i="4"/>
  <c r="S2103" i="4"/>
  <c r="AH2102" i="4"/>
  <c r="AG2102" i="4"/>
  <c r="AD2102" i="4"/>
  <c r="AB2102" i="4"/>
  <c r="Y2102" i="4"/>
  <c r="X2102" i="4"/>
  <c r="S2102" i="4"/>
  <c r="AH2101" i="4"/>
  <c r="AG2101" i="4"/>
  <c r="AD2101" i="4"/>
  <c r="AB2101" i="4"/>
  <c r="Y2101" i="4"/>
  <c r="X2101" i="4"/>
  <c r="S2101" i="4"/>
  <c r="AH2100" i="4"/>
  <c r="AG2100" i="4"/>
  <c r="AD2100" i="4"/>
  <c r="AB2100" i="4"/>
  <c r="Y2100" i="4"/>
  <c r="X2100" i="4"/>
  <c r="S2100" i="4"/>
  <c r="AH2099" i="4"/>
  <c r="AG2099" i="4"/>
  <c r="AD2099" i="4"/>
  <c r="AB2099" i="4"/>
  <c r="Y2099" i="4"/>
  <c r="X2099" i="4"/>
  <c r="S2099" i="4"/>
  <c r="AH2098" i="4"/>
  <c r="AG2098" i="4"/>
  <c r="AD2098" i="4"/>
  <c r="AB2098" i="4"/>
  <c r="Y2098" i="4"/>
  <c r="X2098" i="4"/>
  <c r="S2098" i="4"/>
  <c r="AH2097" i="4"/>
  <c r="AG2097" i="4"/>
  <c r="AD2097" i="4"/>
  <c r="AB2097" i="4"/>
  <c r="Y2097" i="4"/>
  <c r="X2097" i="4"/>
  <c r="S2097" i="4"/>
  <c r="AH2096" i="4"/>
  <c r="AG2096" i="4"/>
  <c r="AD2096" i="4"/>
  <c r="AB2096" i="4"/>
  <c r="Y2096" i="4"/>
  <c r="X2096" i="4"/>
  <c r="S2096" i="4"/>
  <c r="AH2095" i="4"/>
  <c r="AG2095" i="4"/>
  <c r="AD2095" i="4"/>
  <c r="AB2095" i="4"/>
  <c r="Y2095" i="4"/>
  <c r="X2095" i="4"/>
  <c r="S2095" i="4"/>
  <c r="AH2094" i="4"/>
  <c r="AG2094" i="4"/>
  <c r="AD2094" i="4"/>
  <c r="AB2094" i="4"/>
  <c r="Y2094" i="4"/>
  <c r="X2094" i="4"/>
  <c r="S2094" i="4"/>
  <c r="AH2093" i="4"/>
  <c r="AG2093" i="4"/>
  <c r="AD2093" i="4"/>
  <c r="AB2093" i="4"/>
  <c r="Y2093" i="4"/>
  <c r="X2093" i="4"/>
  <c r="S2093" i="4"/>
  <c r="AH2092" i="4"/>
  <c r="AG2092" i="4"/>
  <c r="AD2092" i="4"/>
  <c r="AB2092" i="4"/>
  <c r="Y2092" i="4"/>
  <c r="X2092" i="4"/>
  <c r="S2092" i="4"/>
  <c r="AH2091" i="4"/>
  <c r="AG2091" i="4"/>
  <c r="AD2091" i="4"/>
  <c r="AB2091" i="4"/>
  <c r="Y2091" i="4"/>
  <c r="X2091" i="4"/>
  <c r="S2091" i="4"/>
  <c r="AH2090" i="4"/>
  <c r="AG2090" i="4"/>
  <c r="AD2090" i="4"/>
  <c r="AB2090" i="4"/>
  <c r="Y2090" i="4"/>
  <c r="X2090" i="4"/>
  <c r="S2090" i="4"/>
  <c r="AH2089" i="4"/>
  <c r="AG2089" i="4"/>
  <c r="AD2089" i="4"/>
  <c r="AB2089" i="4"/>
  <c r="Y2089" i="4"/>
  <c r="X2089" i="4"/>
  <c r="S2089" i="4"/>
  <c r="AH2088" i="4"/>
  <c r="AG2088" i="4"/>
  <c r="AD2088" i="4"/>
  <c r="AB2088" i="4"/>
  <c r="Y2088" i="4"/>
  <c r="X2088" i="4"/>
  <c r="S2088" i="4"/>
  <c r="AH2087" i="4"/>
  <c r="AG2087" i="4"/>
  <c r="AD2087" i="4"/>
  <c r="AB2087" i="4"/>
  <c r="Y2087" i="4"/>
  <c r="X2087" i="4"/>
  <c r="S2087" i="4"/>
  <c r="AH2086" i="4"/>
  <c r="AG2086" i="4"/>
  <c r="AD2086" i="4"/>
  <c r="AB2086" i="4"/>
  <c r="Y2086" i="4"/>
  <c r="X2086" i="4"/>
  <c r="S2086" i="4"/>
  <c r="AH2085" i="4"/>
  <c r="AG2085" i="4"/>
  <c r="AD2085" i="4"/>
  <c r="AB2085" i="4"/>
  <c r="Y2085" i="4"/>
  <c r="X2085" i="4"/>
  <c r="S2085" i="4"/>
  <c r="AH2084" i="4"/>
  <c r="AG2084" i="4"/>
  <c r="AD2084" i="4"/>
  <c r="AB2084" i="4"/>
  <c r="Y2084" i="4"/>
  <c r="X2084" i="4"/>
  <c r="S2084" i="4"/>
  <c r="AH2083" i="4"/>
  <c r="AG2083" i="4"/>
  <c r="AD2083" i="4"/>
  <c r="AB2083" i="4"/>
  <c r="Y2083" i="4"/>
  <c r="X2083" i="4"/>
  <c r="S2083" i="4"/>
  <c r="AH2082" i="4"/>
  <c r="AG2082" i="4"/>
  <c r="AD2082" i="4"/>
  <c r="AB2082" i="4"/>
  <c r="Y2082" i="4"/>
  <c r="X2082" i="4"/>
  <c r="S2082" i="4"/>
  <c r="AH2081" i="4"/>
  <c r="AG2081" i="4"/>
  <c r="AD2081" i="4"/>
  <c r="AB2081" i="4"/>
  <c r="Y2081" i="4"/>
  <c r="X2081" i="4"/>
  <c r="S2081" i="4"/>
  <c r="AH2080" i="4"/>
  <c r="AG2080" i="4"/>
  <c r="AD2080" i="4"/>
  <c r="AB2080" i="4"/>
  <c r="Y2080" i="4"/>
  <c r="X2080" i="4"/>
  <c r="T2080" i="4"/>
  <c r="S2080" i="4"/>
  <c r="AH2079" i="4"/>
  <c r="AG2079" i="4"/>
  <c r="AD2079" i="4"/>
  <c r="AB2079" i="4"/>
  <c r="Y2079" i="4"/>
  <c r="X2079" i="4"/>
  <c r="S2079" i="4"/>
  <c r="AH2078" i="4"/>
  <c r="AG2078" i="4"/>
  <c r="AD2078" i="4"/>
  <c r="AB2078" i="4"/>
  <c r="Y2078" i="4"/>
  <c r="X2078" i="4"/>
  <c r="S2078" i="4"/>
  <c r="AH2077" i="4"/>
  <c r="AG2077" i="4"/>
  <c r="AD2077" i="4"/>
  <c r="AB2077" i="4"/>
  <c r="Y2077" i="4"/>
  <c r="X2077" i="4"/>
  <c r="S2077" i="4"/>
  <c r="AH2076" i="4"/>
  <c r="AG2076" i="4"/>
  <c r="AD2076" i="4"/>
  <c r="AB2076" i="4"/>
  <c r="Y2076" i="4"/>
  <c r="X2076" i="4"/>
  <c r="S2076" i="4"/>
  <c r="AH2075" i="4"/>
  <c r="AG2075" i="4"/>
  <c r="AD2075" i="4"/>
  <c r="AB2075" i="4"/>
  <c r="Y2075" i="4"/>
  <c r="X2075" i="4"/>
  <c r="S2075" i="4"/>
  <c r="AH2074" i="4"/>
  <c r="AG2074" i="4"/>
  <c r="AD2074" i="4"/>
  <c r="AB2074" i="4"/>
  <c r="Y2074" i="4"/>
  <c r="X2074" i="4"/>
  <c r="S2074" i="4"/>
  <c r="AH2073" i="4"/>
  <c r="AG2073" i="4"/>
  <c r="AD2073" i="4"/>
  <c r="AB2073" i="4"/>
  <c r="Y2073" i="4"/>
  <c r="X2073" i="4"/>
  <c r="S2073" i="4"/>
  <c r="AH2072" i="4"/>
  <c r="AG2072" i="4"/>
  <c r="AD2072" i="4"/>
  <c r="AB2072" i="4"/>
  <c r="Y2072" i="4"/>
  <c r="X2072" i="4"/>
  <c r="S2072" i="4"/>
  <c r="AH2071" i="4"/>
  <c r="AG2071" i="4"/>
  <c r="AD2071" i="4"/>
  <c r="AB2071" i="4"/>
  <c r="Y2071" i="4"/>
  <c r="X2071" i="4"/>
  <c r="S2071" i="4"/>
  <c r="AH2070" i="4"/>
  <c r="AG2070" i="4"/>
  <c r="AD2070" i="4"/>
  <c r="AB2070" i="4"/>
  <c r="Y2070" i="4"/>
  <c r="X2070" i="4"/>
  <c r="S2070" i="4"/>
  <c r="AH2069" i="4"/>
  <c r="AG2069" i="4"/>
  <c r="AD2069" i="4"/>
  <c r="AB2069" i="4"/>
  <c r="Y2069" i="4"/>
  <c r="X2069" i="4"/>
  <c r="S2069" i="4"/>
  <c r="AH2068" i="4"/>
  <c r="AG2068" i="4"/>
  <c r="AD2068" i="4"/>
  <c r="AB2068" i="4"/>
  <c r="Y2068" i="4"/>
  <c r="X2068" i="4"/>
  <c r="S2068" i="4"/>
  <c r="AH2067" i="4"/>
  <c r="AG2067" i="4"/>
  <c r="AD2067" i="4"/>
  <c r="AB2067" i="4"/>
  <c r="Y2067" i="4"/>
  <c r="X2067" i="4"/>
  <c r="S2067" i="4"/>
  <c r="AH2066" i="4"/>
  <c r="AG2066" i="4"/>
  <c r="AD2066" i="4"/>
  <c r="AB2066" i="4"/>
  <c r="Y2066" i="4"/>
  <c r="X2066" i="4"/>
  <c r="S2066" i="4"/>
  <c r="AH2065" i="4"/>
  <c r="AG2065" i="4"/>
  <c r="AD2065" i="4"/>
  <c r="AB2065" i="4"/>
  <c r="Y2065" i="4"/>
  <c r="X2065" i="4"/>
  <c r="S2065" i="4"/>
  <c r="AH2064" i="4"/>
  <c r="AG2064" i="4"/>
  <c r="AD2064" i="4"/>
  <c r="AB2064" i="4"/>
  <c r="Y2064" i="4"/>
  <c r="X2064" i="4"/>
  <c r="S2064" i="4"/>
  <c r="AH2063" i="4"/>
  <c r="AG2063" i="4"/>
  <c r="AD2063" i="4"/>
  <c r="AB2063" i="4"/>
  <c r="Y2063" i="4"/>
  <c r="X2063" i="4"/>
  <c r="S2063" i="4"/>
  <c r="AH2062" i="4"/>
  <c r="AG2062" i="4"/>
  <c r="AD2062" i="4"/>
  <c r="AB2062" i="4"/>
  <c r="Y2062" i="4"/>
  <c r="X2062" i="4"/>
  <c r="S2062" i="4"/>
  <c r="AH2061" i="4"/>
  <c r="AG2061" i="4"/>
  <c r="AD2061" i="4"/>
  <c r="AB2061" i="4"/>
  <c r="Y2061" i="4"/>
  <c r="X2061" i="4"/>
  <c r="S2061" i="4"/>
  <c r="AH2060" i="4"/>
  <c r="AG2060" i="4"/>
  <c r="AD2060" i="4"/>
  <c r="AB2060" i="4"/>
  <c r="Y2060" i="4"/>
  <c r="X2060" i="4"/>
  <c r="S2060" i="4"/>
  <c r="AH2059" i="4"/>
  <c r="AG2059" i="4"/>
  <c r="AD2059" i="4"/>
  <c r="AB2059" i="4"/>
  <c r="Y2059" i="4"/>
  <c r="X2059" i="4"/>
  <c r="S2059" i="4"/>
  <c r="AH2058" i="4"/>
  <c r="AG2058" i="4"/>
  <c r="AD2058" i="4"/>
  <c r="AB2058" i="4"/>
  <c r="Y2058" i="4"/>
  <c r="X2058" i="4"/>
  <c r="S2058" i="4"/>
  <c r="AH2057" i="4"/>
  <c r="AG2057" i="4"/>
  <c r="AD2057" i="4"/>
  <c r="AB2057" i="4"/>
  <c r="Y2057" i="4"/>
  <c r="X2057" i="4"/>
  <c r="S2057" i="4"/>
  <c r="AH2056" i="4"/>
  <c r="AG2056" i="4"/>
  <c r="AD2056" i="4"/>
  <c r="AB2056" i="4"/>
  <c r="Y2056" i="4"/>
  <c r="X2056" i="4"/>
  <c r="S2056" i="4"/>
  <c r="AH2055" i="4"/>
  <c r="AG2055" i="4"/>
  <c r="AD2055" i="4"/>
  <c r="AB2055" i="4"/>
  <c r="Y2055" i="4"/>
  <c r="X2055" i="4"/>
  <c r="S2055" i="4"/>
  <c r="AH2054" i="4"/>
  <c r="AG2054" i="4"/>
  <c r="AD2054" i="4"/>
  <c r="AB2054" i="4"/>
  <c r="Y2054" i="4"/>
  <c r="X2054" i="4"/>
  <c r="S2054" i="4"/>
  <c r="AH2053" i="4"/>
  <c r="AG2053" i="4"/>
  <c r="AD2053" i="4"/>
  <c r="AB2053" i="4"/>
  <c r="Y2053" i="4"/>
  <c r="X2053" i="4"/>
  <c r="S2053" i="4"/>
  <c r="AH2052" i="4"/>
  <c r="AG2052" i="4"/>
  <c r="AD2052" i="4"/>
  <c r="AB2052" i="4"/>
  <c r="Y2052" i="4"/>
  <c r="X2052" i="4"/>
  <c r="S2052" i="4"/>
  <c r="AH2051" i="4"/>
  <c r="AG2051" i="4"/>
  <c r="AD2051" i="4"/>
  <c r="AB2051" i="4"/>
  <c r="Y2051" i="4"/>
  <c r="X2051" i="4"/>
  <c r="S2051" i="4"/>
  <c r="AH2050" i="4"/>
  <c r="AG2050" i="4"/>
  <c r="AD2050" i="4"/>
  <c r="AB2050" i="4"/>
  <c r="Y2050" i="4"/>
  <c r="X2050" i="4"/>
  <c r="S2050" i="4"/>
  <c r="AH2049" i="4"/>
  <c r="AG2049" i="4"/>
  <c r="AD2049" i="4"/>
  <c r="AB2049" i="4"/>
  <c r="Y2049" i="4"/>
  <c r="X2049" i="4"/>
  <c r="S2049" i="4"/>
  <c r="AH2048" i="4"/>
  <c r="AG2048" i="4"/>
  <c r="AD2048" i="4"/>
  <c r="AB2048" i="4"/>
  <c r="Y2048" i="4"/>
  <c r="X2048" i="4"/>
  <c r="S2048" i="4"/>
  <c r="AH2047" i="4"/>
  <c r="AG2047" i="4"/>
  <c r="AD2047" i="4"/>
  <c r="AB2047" i="4"/>
  <c r="Y2047" i="4"/>
  <c r="X2047" i="4"/>
  <c r="S2047" i="4"/>
  <c r="AH2046" i="4"/>
  <c r="AG2046" i="4"/>
  <c r="AD2046" i="4"/>
  <c r="AB2046" i="4"/>
  <c r="Y2046" i="4"/>
  <c r="X2046" i="4"/>
  <c r="S2046" i="4"/>
  <c r="AH2045" i="4"/>
  <c r="AG2045" i="4"/>
  <c r="AD2045" i="4"/>
  <c r="AB2045" i="4"/>
  <c r="Y2045" i="4"/>
  <c r="X2045" i="4"/>
  <c r="S2045" i="4"/>
  <c r="AH2044" i="4"/>
  <c r="AG2044" i="4"/>
  <c r="AD2044" i="4"/>
  <c r="AB2044" i="4"/>
  <c r="Y2044" i="4"/>
  <c r="X2044" i="4"/>
  <c r="S2044" i="4"/>
  <c r="AH2043" i="4"/>
  <c r="AG2043" i="4"/>
  <c r="AD2043" i="4"/>
  <c r="AB2043" i="4"/>
  <c r="Y2043" i="4"/>
  <c r="X2043" i="4"/>
  <c r="S2043" i="4"/>
  <c r="AH2042" i="4"/>
  <c r="AG2042" i="4"/>
  <c r="AD2042" i="4"/>
  <c r="AB2042" i="4"/>
  <c r="Y2042" i="4"/>
  <c r="X2042" i="4"/>
  <c r="S2042" i="4"/>
  <c r="AH2041" i="4"/>
  <c r="AG2041" i="4"/>
  <c r="AD2041" i="4"/>
  <c r="AB2041" i="4"/>
  <c r="Y2041" i="4"/>
  <c r="X2041" i="4"/>
  <c r="S2041" i="4"/>
  <c r="AH2040" i="4"/>
  <c r="AG2040" i="4"/>
  <c r="AD2040" i="4"/>
  <c r="AB2040" i="4"/>
  <c r="Y2040" i="4"/>
  <c r="X2040" i="4"/>
  <c r="S2040" i="4"/>
  <c r="AH2039" i="4"/>
  <c r="AG2039" i="4"/>
  <c r="AD2039" i="4"/>
  <c r="AB2039" i="4"/>
  <c r="Y2039" i="4"/>
  <c r="X2039" i="4"/>
  <c r="S2039" i="4"/>
  <c r="AH2038" i="4"/>
  <c r="AG2038" i="4"/>
  <c r="AD2038" i="4"/>
  <c r="AB2038" i="4"/>
  <c r="Y2038" i="4"/>
  <c r="X2038" i="4"/>
  <c r="S2038" i="4"/>
  <c r="AH2037" i="4"/>
  <c r="AG2037" i="4"/>
  <c r="AD2037" i="4"/>
  <c r="AB2037" i="4"/>
  <c r="Y2037" i="4"/>
  <c r="X2037" i="4"/>
  <c r="S2037" i="4"/>
  <c r="AH2036" i="4"/>
  <c r="AG2036" i="4"/>
  <c r="AD2036" i="4"/>
  <c r="AB2036" i="4"/>
  <c r="Y2036" i="4"/>
  <c r="X2036" i="4"/>
  <c r="S2036" i="4"/>
  <c r="AH2035" i="4"/>
  <c r="AG2035" i="4"/>
  <c r="AD2035" i="4"/>
  <c r="AB2035" i="4"/>
  <c r="Y2035" i="4"/>
  <c r="X2035" i="4"/>
  <c r="S2035" i="4"/>
  <c r="AH2034" i="4"/>
  <c r="AG2034" i="4"/>
  <c r="AD2034" i="4"/>
  <c r="AB2034" i="4"/>
  <c r="Y2034" i="4"/>
  <c r="X2034" i="4"/>
  <c r="S2034" i="4"/>
  <c r="AH2033" i="4"/>
  <c r="AG2033" i="4"/>
  <c r="AD2033" i="4"/>
  <c r="AB2033" i="4"/>
  <c r="Y2033" i="4"/>
  <c r="X2033" i="4"/>
  <c r="S2033" i="4"/>
  <c r="AH2032" i="4"/>
  <c r="AG2032" i="4"/>
  <c r="AD2032" i="4"/>
  <c r="AB2032" i="4"/>
  <c r="Y2032" i="4"/>
  <c r="X2032" i="4"/>
  <c r="S2032" i="4"/>
  <c r="AH2031" i="4"/>
  <c r="AG2031" i="4"/>
  <c r="AD2031" i="4"/>
  <c r="AB2031" i="4"/>
  <c r="Y2031" i="4"/>
  <c r="X2031" i="4"/>
  <c r="S2031" i="4"/>
  <c r="AH2030" i="4"/>
  <c r="AG2030" i="4"/>
  <c r="AD2030" i="4"/>
  <c r="AB2030" i="4"/>
  <c r="Y2030" i="4"/>
  <c r="X2030" i="4"/>
  <c r="S2030" i="4"/>
  <c r="AH2029" i="4"/>
  <c r="AG2029" i="4"/>
  <c r="AD2029" i="4"/>
  <c r="AB2029" i="4"/>
  <c r="Y2029" i="4"/>
  <c r="X2029" i="4"/>
  <c r="S2029" i="4"/>
  <c r="AH2028" i="4"/>
  <c r="AG2028" i="4"/>
  <c r="AD2028" i="4"/>
  <c r="AB2028" i="4"/>
  <c r="Y2028" i="4"/>
  <c r="X2028" i="4"/>
  <c r="S2028" i="4"/>
  <c r="AH2027" i="4"/>
  <c r="AG2027" i="4"/>
  <c r="AD2027" i="4"/>
  <c r="AB2027" i="4"/>
  <c r="Y2027" i="4"/>
  <c r="X2027" i="4"/>
  <c r="S2027" i="4"/>
  <c r="AH2026" i="4"/>
  <c r="AG2026" i="4"/>
  <c r="AD2026" i="4"/>
  <c r="AB2026" i="4"/>
  <c r="Y2026" i="4"/>
  <c r="X2026" i="4"/>
  <c r="S2026" i="4"/>
  <c r="AH2025" i="4"/>
  <c r="AG2025" i="4"/>
  <c r="AD2025" i="4"/>
  <c r="AB2025" i="4"/>
  <c r="Y2025" i="4"/>
  <c r="X2025" i="4"/>
  <c r="S2025" i="4"/>
  <c r="AH2024" i="4"/>
  <c r="AG2024" i="4"/>
  <c r="AD2024" i="4"/>
  <c r="AB2024" i="4"/>
  <c r="Y2024" i="4"/>
  <c r="X2024" i="4"/>
  <c r="S2024" i="4"/>
  <c r="AH2023" i="4"/>
  <c r="AG2023" i="4"/>
  <c r="AD2023" i="4"/>
  <c r="AB2023" i="4"/>
  <c r="Y2023" i="4"/>
  <c r="X2023" i="4"/>
  <c r="S2023" i="4"/>
  <c r="AH2022" i="4"/>
  <c r="AG2022" i="4"/>
  <c r="AD2022" i="4"/>
  <c r="AB2022" i="4"/>
  <c r="Y2022" i="4"/>
  <c r="X2022" i="4"/>
  <c r="S2022" i="4"/>
  <c r="AH2021" i="4"/>
  <c r="AG2021" i="4"/>
  <c r="AD2021" i="4"/>
  <c r="AB2021" i="4"/>
  <c r="Y2021" i="4"/>
  <c r="X2021" i="4"/>
  <c r="S2021" i="4"/>
  <c r="AH2020" i="4"/>
  <c r="AG2020" i="4"/>
  <c r="AD2020" i="4"/>
  <c r="AB2020" i="4"/>
  <c r="Y2020" i="4"/>
  <c r="X2020" i="4"/>
  <c r="S2020" i="4"/>
  <c r="AH2019" i="4"/>
  <c r="AG2019" i="4"/>
  <c r="AD2019" i="4"/>
  <c r="AB2019" i="4"/>
  <c r="Y2019" i="4"/>
  <c r="X2019" i="4"/>
  <c r="S2019" i="4"/>
  <c r="AH2018" i="4"/>
  <c r="AG2018" i="4"/>
  <c r="AD2018" i="4"/>
  <c r="AB2018" i="4"/>
  <c r="Y2018" i="4"/>
  <c r="X2018" i="4"/>
  <c r="S2018" i="4"/>
  <c r="AH2017" i="4"/>
  <c r="AG2017" i="4"/>
  <c r="AD2017" i="4"/>
  <c r="AB2017" i="4"/>
  <c r="Y2017" i="4"/>
  <c r="X2017" i="4"/>
  <c r="S2017" i="4"/>
  <c r="AH2016" i="4"/>
  <c r="AG2016" i="4"/>
  <c r="AD2016" i="4"/>
  <c r="AB2016" i="4"/>
  <c r="Y2016" i="4"/>
  <c r="X2016" i="4"/>
  <c r="S2016" i="4"/>
  <c r="AH2015" i="4"/>
  <c r="AG2015" i="4"/>
  <c r="AD2015" i="4"/>
  <c r="AB2015" i="4"/>
  <c r="Y2015" i="4"/>
  <c r="X2015" i="4"/>
  <c r="S2015" i="4"/>
  <c r="AH2014" i="4"/>
  <c r="AG2014" i="4"/>
  <c r="AD2014" i="4"/>
  <c r="AB2014" i="4"/>
  <c r="Y2014" i="4"/>
  <c r="X2014" i="4"/>
  <c r="S2014" i="4"/>
  <c r="AH2013" i="4"/>
  <c r="AG2013" i="4"/>
  <c r="AD2013" i="4"/>
  <c r="AB2013" i="4"/>
  <c r="Y2013" i="4"/>
  <c r="X2013" i="4"/>
  <c r="S2013" i="4"/>
  <c r="AH2012" i="4"/>
  <c r="AG2012" i="4"/>
  <c r="AD2012" i="4"/>
  <c r="AB2012" i="4"/>
  <c r="Y2012" i="4"/>
  <c r="X2012" i="4"/>
  <c r="S2012" i="4"/>
  <c r="AH2011" i="4"/>
  <c r="AG2011" i="4"/>
  <c r="AD2011" i="4"/>
  <c r="AB2011" i="4"/>
  <c r="Y2011" i="4"/>
  <c r="X2011" i="4"/>
  <c r="S2011" i="4"/>
  <c r="AH2010" i="4"/>
  <c r="AG2010" i="4"/>
  <c r="AD2010" i="4"/>
  <c r="AB2010" i="4"/>
  <c r="Y2010" i="4"/>
  <c r="X2010" i="4"/>
  <c r="S2010" i="4"/>
  <c r="AH2009" i="4"/>
  <c r="AG2009" i="4"/>
  <c r="AD2009" i="4"/>
  <c r="AB2009" i="4"/>
  <c r="Y2009" i="4"/>
  <c r="X2009" i="4"/>
  <c r="S2009" i="4"/>
  <c r="AH2008" i="4"/>
  <c r="AG2008" i="4"/>
  <c r="AD2008" i="4"/>
  <c r="AB2008" i="4"/>
  <c r="Y2008" i="4"/>
  <c r="X2008" i="4"/>
  <c r="S2008" i="4"/>
  <c r="AH2007" i="4"/>
  <c r="AG2007" i="4"/>
  <c r="AD2007" i="4"/>
  <c r="AB2007" i="4"/>
  <c r="Y2007" i="4"/>
  <c r="X2007" i="4"/>
  <c r="S2007" i="4"/>
  <c r="AH2006" i="4"/>
  <c r="AG2006" i="4"/>
  <c r="AD2006" i="4"/>
  <c r="AB2006" i="4"/>
  <c r="Y2006" i="4"/>
  <c r="X2006" i="4"/>
  <c r="S2006" i="4"/>
  <c r="AH2005" i="4"/>
  <c r="AG2005" i="4"/>
  <c r="AD2005" i="4"/>
  <c r="AB2005" i="4"/>
  <c r="Y2005" i="4"/>
  <c r="X2005" i="4"/>
  <c r="S2005" i="4"/>
  <c r="AH2004" i="4"/>
  <c r="AG2004" i="4"/>
  <c r="AD2004" i="4"/>
  <c r="AB2004" i="4"/>
  <c r="Y2004" i="4"/>
  <c r="X2004" i="4"/>
  <c r="S2004" i="4"/>
  <c r="AH2003" i="4"/>
  <c r="AG2003" i="4"/>
  <c r="AD2003" i="4"/>
  <c r="AB2003" i="4"/>
  <c r="Y2003" i="4"/>
  <c r="X2003" i="4"/>
  <c r="S2003" i="4"/>
  <c r="AH2002" i="4"/>
  <c r="AG2002" i="4"/>
  <c r="AD2002" i="4"/>
  <c r="AB2002" i="4"/>
  <c r="Y2002" i="4"/>
  <c r="X2002" i="4"/>
  <c r="S2002" i="4"/>
  <c r="AH2001" i="4"/>
  <c r="AG2001" i="4"/>
  <c r="AD2001" i="4"/>
  <c r="AB2001" i="4"/>
  <c r="Y2001" i="4"/>
  <c r="X2001" i="4"/>
  <c r="S2001" i="4"/>
  <c r="AH2000" i="4"/>
  <c r="AG2000" i="4"/>
  <c r="AD2000" i="4"/>
  <c r="AB2000" i="4"/>
  <c r="Y2000" i="4"/>
  <c r="X2000" i="4"/>
  <c r="S2000" i="4"/>
  <c r="AH1999" i="4"/>
  <c r="AG1999" i="4"/>
  <c r="AD1999" i="4"/>
  <c r="AB1999" i="4"/>
  <c r="Y1999" i="4"/>
  <c r="X1999" i="4"/>
  <c r="S1999" i="4"/>
  <c r="AH1998" i="4"/>
  <c r="AG1998" i="4"/>
  <c r="AD1998" i="4"/>
  <c r="AB1998" i="4"/>
  <c r="Y1998" i="4"/>
  <c r="X1998" i="4"/>
  <c r="S1998" i="4"/>
  <c r="AH1997" i="4"/>
  <c r="AG1997" i="4"/>
  <c r="AD1997" i="4"/>
  <c r="AB1997" i="4"/>
  <c r="Y1997" i="4"/>
  <c r="X1997" i="4"/>
  <c r="S1997" i="4"/>
  <c r="AH1996" i="4"/>
  <c r="AG1996" i="4"/>
  <c r="AD1996" i="4"/>
  <c r="AB1996" i="4"/>
  <c r="S1996" i="4"/>
  <c r="B1996" i="4"/>
  <c r="AH1995" i="4"/>
  <c r="AG1995" i="4"/>
  <c r="AD1995" i="4"/>
  <c r="AB1995" i="4"/>
  <c r="S1995" i="4"/>
  <c r="B1995" i="4"/>
  <c r="AH1994" i="4"/>
  <c r="AG1994" i="4"/>
  <c r="AD1994" i="4"/>
  <c r="AB1994" i="4"/>
  <c r="S1994" i="4"/>
  <c r="B1994" i="4"/>
  <c r="AH1993" i="4"/>
  <c r="AG1993" i="4"/>
  <c r="AD1993" i="4"/>
  <c r="AB1993" i="4"/>
  <c r="S1993" i="4"/>
  <c r="B1993" i="4"/>
  <c r="AH1992" i="4"/>
  <c r="AG1992" i="4"/>
  <c r="AD1992" i="4"/>
  <c r="AB1992" i="4"/>
  <c r="S1992" i="4"/>
  <c r="B1992" i="4"/>
  <c r="AH1991" i="4"/>
  <c r="AG1991" i="4"/>
  <c r="AD1991" i="4"/>
  <c r="AB1991" i="4"/>
  <c r="S1991" i="4"/>
  <c r="B1991" i="4"/>
  <c r="AH1990" i="4"/>
  <c r="AG1990" i="4"/>
  <c r="AD1990" i="4"/>
  <c r="AB1990" i="4"/>
  <c r="S1990" i="4"/>
  <c r="B1990" i="4"/>
  <c r="AH1989" i="4"/>
  <c r="AG1989" i="4"/>
  <c r="AD1989" i="4"/>
  <c r="AB1989" i="4"/>
  <c r="S1989" i="4"/>
  <c r="B1989" i="4"/>
  <c r="AH1988" i="4"/>
  <c r="AG1988" i="4"/>
  <c r="AD1988" i="4"/>
  <c r="AB1988" i="4"/>
  <c r="S1988" i="4"/>
  <c r="B1988" i="4"/>
  <c r="AH1987" i="4"/>
  <c r="AG1987" i="4"/>
  <c r="AD1987" i="4"/>
  <c r="AB1987" i="4"/>
  <c r="S1987" i="4"/>
  <c r="B1987" i="4"/>
  <c r="AH1986" i="4"/>
  <c r="AG1986" i="4"/>
  <c r="AD1986" i="4"/>
  <c r="AB1986" i="4"/>
  <c r="S1986" i="4"/>
  <c r="B1986" i="4"/>
  <c r="AH1985" i="4"/>
  <c r="AG1985" i="4"/>
  <c r="AD1985" i="4"/>
  <c r="AB1985" i="4"/>
  <c r="S1985" i="4"/>
  <c r="B1985" i="4"/>
  <c r="AH1984" i="4"/>
  <c r="AG1984" i="4"/>
  <c r="AD1984" i="4"/>
  <c r="AB1984" i="4"/>
  <c r="S1984" i="4"/>
  <c r="B1984" i="4"/>
  <c r="AH1983" i="4"/>
  <c r="AG1983" i="4"/>
  <c r="AD1983" i="4"/>
  <c r="AB1983" i="4"/>
  <c r="S1983" i="4"/>
  <c r="B1983" i="4"/>
  <c r="AH1982" i="4"/>
  <c r="AG1982" i="4"/>
  <c r="AD1982" i="4"/>
  <c r="AB1982" i="4"/>
  <c r="S1982" i="4"/>
  <c r="B1982" i="4"/>
  <c r="AH1981" i="4"/>
  <c r="AG1981" i="4"/>
  <c r="AD1981" i="4"/>
  <c r="AB1981" i="4"/>
  <c r="S1981" i="4"/>
  <c r="B1981" i="4"/>
  <c r="AH1980" i="4"/>
  <c r="AG1980" i="4"/>
  <c r="AD1980" i="4"/>
  <c r="AB1980" i="4"/>
  <c r="S1980" i="4"/>
  <c r="B1980" i="4"/>
  <c r="AH1979" i="4"/>
  <c r="AG1979" i="4"/>
  <c r="AD1979" i="4"/>
  <c r="AB1979" i="4"/>
  <c r="S1979" i="4"/>
  <c r="B1979" i="4"/>
  <c r="AH1978" i="4"/>
  <c r="AG1978" i="4"/>
  <c r="AD1978" i="4"/>
  <c r="AB1978" i="4"/>
  <c r="S1978" i="4"/>
  <c r="B1978" i="4"/>
  <c r="AH1977" i="4"/>
  <c r="AG1977" i="4"/>
  <c r="AD1977" i="4"/>
  <c r="AB1977" i="4"/>
  <c r="S1977" i="4"/>
  <c r="B1977" i="4"/>
  <c r="AH1976" i="4"/>
  <c r="AG1976" i="4"/>
  <c r="AD1976" i="4"/>
  <c r="AB1976" i="4"/>
  <c r="S1976" i="4"/>
  <c r="B1976" i="4"/>
  <c r="AH1975" i="4"/>
  <c r="AG1975" i="4"/>
  <c r="AD1975" i="4"/>
  <c r="AB1975" i="4"/>
  <c r="S1975" i="4"/>
  <c r="B1975" i="4"/>
  <c r="AH1974" i="4"/>
  <c r="AG1974" i="4"/>
  <c r="AD1974" i="4"/>
  <c r="AB1974" i="4"/>
  <c r="S1974" i="4"/>
  <c r="B1974" i="4"/>
  <c r="AH1973" i="4"/>
  <c r="AG1973" i="4"/>
  <c r="AD1973" i="4"/>
  <c r="AB1973" i="4"/>
  <c r="S1973" i="4"/>
  <c r="B1973" i="4"/>
  <c r="AH1972" i="4"/>
  <c r="AG1972" i="4"/>
  <c r="AD1972" i="4"/>
  <c r="AB1972" i="4"/>
  <c r="S1972" i="4"/>
  <c r="B1972" i="4"/>
  <c r="AH1971" i="4"/>
  <c r="AG1971" i="4"/>
  <c r="AD1971" i="4"/>
  <c r="AB1971" i="4"/>
  <c r="S1971" i="4"/>
  <c r="B1971" i="4"/>
  <c r="AH1970" i="4"/>
  <c r="AG1970" i="4"/>
  <c r="AD1970" i="4"/>
  <c r="AB1970" i="4"/>
  <c r="S1970" i="4"/>
  <c r="B1970" i="4"/>
  <c r="AH1969" i="4"/>
  <c r="AG1969" i="4"/>
  <c r="AD1969" i="4"/>
  <c r="AB1969" i="4"/>
  <c r="S1969" i="4"/>
  <c r="B1969" i="4"/>
  <c r="AH1968" i="4"/>
  <c r="AG1968" i="4"/>
  <c r="AD1968" i="4"/>
  <c r="AB1968" i="4"/>
  <c r="S1968" i="4"/>
  <c r="B1968" i="4"/>
  <c r="AH1967" i="4"/>
  <c r="AG1967" i="4"/>
  <c r="AD1967" i="4"/>
  <c r="AB1967" i="4"/>
  <c r="S1967" i="4"/>
  <c r="B1967" i="4"/>
  <c r="AH1966" i="4"/>
  <c r="AG1966" i="4"/>
  <c r="AD1966" i="4"/>
  <c r="AB1966" i="4"/>
  <c r="S1966" i="4"/>
  <c r="B1966" i="4"/>
  <c r="AH1965" i="4"/>
  <c r="AG1965" i="4"/>
  <c r="AD1965" i="4"/>
  <c r="AB1965" i="4"/>
  <c r="S1965" i="4"/>
  <c r="B1965" i="4"/>
  <c r="AH1964" i="4"/>
  <c r="AG1964" i="4"/>
  <c r="AD1964" i="4"/>
  <c r="AB1964" i="4"/>
  <c r="S1964" i="4"/>
  <c r="B1964" i="4"/>
  <c r="AH1963" i="4"/>
  <c r="AG1963" i="4"/>
  <c r="AD1963" i="4"/>
  <c r="AB1963" i="4"/>
  <c r="S1963" i="4"/>
  <c r="B1963" i="4"/>
  <c r="AH1962" i="4"/>
  <c r="AG1962" i="4"/>
  <c r="AD1962" i="4"/>
  <c r="AB1962" i="4"/>
  <c r="S1962" i="4"/>
  <c r="B1962" i="4"/>
  <c r="AH1961" i="4"/>
  <c r="AG1961" i="4"/>
  <c r="AD1961" i="4"/>
  <c r="AB1961" i="4"/>
  <c r="S1961" i="4"/>
  <c r="B1961" i="4"/>
  <c r="AH1960" i="4"/>
  <c r="AG1960" i="4"/>
  <c r="AD1960" i="4"/>
  <c r="AB1960" i="4"/>
  <c r="S1960" i="4"/>
  <c r="B1960" i="4"/>
  <c r="AH1959" i="4"/>
  <c r="AG1959" i="4"/>
  <c r="AD1959" i="4"/>
  <c r="AB1959" i="4"/>
  <c r="S1959" i="4"/>
  <c r="B1959" i="4"/>
  <c r="AH1958" i="4"/>
  <c r="AG1958" i="4"/>
  <c r="AD1958" i="4"/>
  <c r="AB1958" i="4"/>
  <c r="S1958" i="4"/>
  <c r="B1958" i="4"/>
  <c r="AH1957" i="4"/>
  <c r="AG1957" i="4"/>
  <c r="AD1957" i="4"/>
  <c r="AB1957" i="4"/>
  <c r="S1957" i="4"/>
  <c r="B1957" i="4"/>
  <c r="AH1956" i="4"/>
  <c r="AG1956" i="4"/>
  <c r="AD1956" i="4"/>
  <c r="AB1956" i="4"/>
  <c r="S1956" i="4"/>
  <c r="B1956" i="4"/>
  <c r="AH1955" i="4"/>
  <c r="AG1955" i="4"/>
  <c r="AD1955" i="4"/>
  <c r="AB1955" i="4"/>
  <c r="S1955" i="4"/>
  <c r="B1955" i="4"/>
  <c r="AH1954" i="4"/>
  <c r="AG1954" i="4"/>
  <c r="AD1954" i="4"/>
  <c r="AB1954" i="4"/>
  <c r="S1954" i="4"/>
  <c r="B1954" i="4"/>
  <c r="AH1953" i="4"/>
  <c r="AG1953" i="4"/>
  <c r="AD1953" i="4"/>
  <c r="AB1953" i="4"/>
  <c r="S1953" i="4"/>
  <c r="B1953" i="4"/>
  <c r="AH1952" i="4"/>
  <c r="AG1952" i="4"/>
  <c r="AD1952" i="4"/>
  <c r="AB1952" i="4"/>
  <c r="S1952" i="4"/>
  <c r="B1952" i="4"/>
  <c r="AH1951" i="4"/>
  <c r="AG1951" i="4"/>
  <c r="AD1951" i="4"/>
  <c r="AB1951" i="4"/>
  <c r="S1951" i="4"/>
  <c r="B1951" i="4"/>
  <c r="AH1950" i="4"/>
  <c r="AG1950" i="4"/>
  <c r="AD1950" i="4"/>
  <c r="AB1950" i="4"/>
  <c r="S1950" i="4"/>
  <c r="B1950" i="4"/>
  <c r="AH1949" i="4"/>
  <c r="AG1949" i="4"/>
  <c r="AD1949" i="4"/>
  <c r="AB1949" i="4"/>
  <c r="S1949" i="4"/>
  <c r="B1949" i="4"/>
  <c r="AH1948" i="4"/>
  <c r="AG1948" i="4"/>
  <c r="AD1948" i="4"/>
  <c r="AB1948" i="4"/>
  <c r="S1948" i="4"/>
  <c r="B1948" i="4"/>
  <c r="AH1947" i="4"/>
  <c r="AG1947" i="4"/>
  <c r="AD1947" i="4"/>
  <c r="AB1947" i="4"/>
  <c r="S1947" i="4"/>
  <c r="B1947" i="4"/>
  <c r="AH1946" i="4"/>
  <c r="AG1946" i="4"/>
  <c r="AD1946" i="4"/>
  <c r="AB1946" i="4"/>
  <c r="S1946" i="4"/>
  <c r="B1946" i="4"/>
  <c r="AH1945" i="4"/>
  <c r="AG1945" i="4"/>
  <c r="AD1945" i="4"/>
  <c r="AB1945" i="4"/>
  <c r="S1945" i="4"/>
  <c r="B1945" i="4"/>
  <c r="AH1944" i="4"/>
  <c r="AG1944" i="4"/>
  <c r="AD1944" i="4"/>
  <c r="AB1944" i="4"/>
  <c r="S1944" i="4"/>
  <c r="B1944" i="4"/>
  <c r="AH1943" i="4"/>
  <c r="AG1943" i="4"/>
  <c r="AD1943" i="4"/>
  <c r="AB1943" i="4"/>
  <c r="S1943" i="4"/>
  <c r="B1943" i="4"/>
  <c r="AH1942" i="4"/>
  <c r="AG1942" i="4"/>
  <c r="AD1942" i="4"/>
  <c r="AB1942" i="4"/>
  <c r="S1942" i="4"/>
  <c r="B1942" i="4"/>
  <c r="AH1941" i="4"/>
  <c r="AG1941" i="4"/>
  <c r="AD1941" i="4"/>
  <c r="AB1941" i="4"/>
  <c r="S1941" i="4"/>
  <c r="B1941" i="4"/>
  <c r="AH1940" i="4"/>
  <c r="AG1940" i="4"/>
  <c r="AD1940" i="4"/>
  <c r="AB1940" i="4"/>
  <c r="S1940" i="4"/>
  <c r="B1940" i="4"/>
  <c r="AH1939" i="4"/>
  <c r="AG1939" i="4"/>
  <c r="AD1939" i="4"/>
  <c r="AB1939" i="4"/>
  <c r="S1939" i="4"/>
  <c r="B1939" i="4"/>
  <c r="AH1938" i="4"/>
  <c r="AG1938" i="4"/>
  <c r="AD1938" i="4"/>
  <c r="AB1938" i="4"/>
  <c r="S1938" i="4"/>
  <c r="B1938" i="4"/>
  <c r="AH1937" i="4"/>
  <c r="AG1937" i="4"/>
  <c r="AD1937" i="4"/>
  <c r="AB1937" i="4"/>
  <c r="S1937" i="4"/>
  <c r="B1937" i="4"/>
  <c r="AH1936" i="4"/>
  <c r="AG1936" i="4"/>
  <c r="AD1936" i="4"/>
  <c r="AB1936" i="4"/>
  <c r="S1936" i="4"/>
  <c r="B1936" i="4"/>
  <c r="AH1935" i="4"/>
  <c r="AG1935" i="4"/>
  <c r="AD1935" i="4"/>
  <c r="AB1935" i="4"/>
  <c r="S1935" i="4"/>
  <c r="B1935" i="4"/>
  <c r="AH1934" i="4"/>
  <c r="AG1934" i="4"/>
  <c r="AD1934" i="4"/>
  <c r="AB1934" i="4"/>
  <c r="S1934" i="4"/>
  <c r="B1934" i="4"/>
  <c r="AH1933" i="4"/>
  <c r="AG1933" i="4"/>
  <c r="AD1933" i="4"/>
  <c r="AB1933" i="4"/>
  <c r="S1933" i="4"/>
  <c r="B1933" i="4"/>
  <c r="AH1932" i="4"/>
  <c r="AG1932" i="4"/>
  <c r="AD1932" i="4"/>
  <c r="AB1932" i="4"/>
  <c r="S1932" i="4"/>
  <c r="B1932" i="4"/>
  <c r="AH1931" i="4"/>
  <c r="AG1931" i="4"/>
  <c r="AD1931" i="4"/>
  <c r="AB1931" i="4"/>
  <c r="S1931" i="4"/>
  <c r="B1931" i="4"/>
  <c r="AH1930" i="4"/>
  <c r="AG1930" i="4"/>
  <c r="AD1930" i="4"/>
  <c r="AB1930" i="4"/>
  <c r="S1930" i="4"/>
  <c r="B1930" i="4"/>
  <c r="AH1929" i="4"/>
  <c r="AG1929" i="4"/>
  <c r="AD1929" i="4"/>
  <c r="AB1929" i="4"/>
  <c r="S1929" i="4"/>
  <c r="B1929" i="4"/>
  <c r="AH1928" i="4"/>
  <c r="AG1928" i="4"/>
  <c r="AD1928" i="4"/>
  <c r="AB1928" i="4"/>
  <c r="S1928" i="4"/>
  <c r="B1928" i="4"/>
  <c r="AH1927" i="4"/>
  <c r="AG1927" i="4"/>
  <c r="AD1927" i="4"/>
  <c r="AB1927" i="4"/>
  <c r="S1927" i="4"/>
  <c r="B1927" i="4"/>
  <c r="AH1926" i="4"/>
  <c r="AG1926" i="4"/>
  <c r="AD1926" i="4"/>
  <c r="AB1926" i="4"/>
  <c r="S1926" i="4"/>
  <c r="B1926" i="4"/>
  <c r="AH1925" i="4"/>
  <c r="AG1925" i="4"/>
  <c r="AD1925" i="4"/>
  <c r="AB1925" i="4"/>
  <c r="S1925" i="4"/>
  <c r="B1925" i="4"/>
  <c r="AH1924" i="4"/>
  <c r="AG1924" i="4"/>
  <c r="AD1924" i="4"/>
  <c r="AB1924" i="4"/>
  <c r="S1924" i="4"/>
  <c r="B1924" i="4"/>
  <c r="AH1923" i="4"/>
  <c r="AG1923" i="4"/>
  <c r="AD1923" i="4"/>
  <c r="AB1923" i="4"/>
  <c r="S1923" i="4"/>
  <c r="B1923" i="4"/>
  <c r="AH1922" i="4"/>
  <c r="AG1922" i="4"/>
  <c r="AD1922" i="4"/>
  <c r="AB1922" i="4"/>
  <c r="S1922" i="4"/>
  <c r="B1922" i="4"/>
  <c r="AH1921" i="4"/>
  <c r="AG1921" i="4"/>
  <c r="AD1921" i="4"/>
  <c r="AB1921" i="4"/>
  <c r="S1921" i="4"/>
  <c r="B1921" i="4"/>
  <c r="AH1920" i="4"/>
  <c r="AG1920" i="4"/>
  <c r="AD1920" i="4"/>
  <c r="AB1920" i="4"/>
  <c r="S1920" i="4"/>
  <c r="B1920" i="4"/>
  <c r="AH1919" i="4"/>
  <c r="AG1919" i="4"/>
  <c r="AD1919" i="4"/>
  <c r="AB1919" i="4"/>
  <c r="S1919" i="4"/>
  <c r="B1919" i="4"/>
  <c r="AH1918" i="4"/>
  <c r="AG1918" i="4"/>
  <c r="AD1918" i="4"/>
  <c r="AB1918" i="4"/>
  <c r="S1918" i="4"/>
  <c r="B1918" i="4"/>
  <c r="AH1917" i="4"/>
  <c r="AG1917" i="4"/>
  <c r="AD1917" i="4"/>
  <c r="AB1917" i="4"/>
  <c r="S1917" i="4"/>
  <c r="B1917" i="4"/>
  <c r="AH1916" i="4"/>
  <c r="AG1916" i="4"/>
  <c r="AD1916" i="4"/>
  <c r="AB1916" i="4"/>
  <c r="S1916" i="4"/>
  <c r="B1916" i="4"/>
  <c r="AH1915" i="4"/>
  <c r="AG1915" i="4"/>
  <c r="AD1915" i="4"/>
  <c r="AB1915" i="4"/>
  <c r="S1915" i="4"/>
  <c r="B1915" i="4"/>
  <c r="AH1914" i="4"/>
  <c r="AG1914" i="4"/>
  <c r="AD1914" i="4"/>
  <c r="AB1914" i="4"/>
  <c r="S1914" i="4"/>
  <c r="B1914" i="4"/>
  <c r="AH1913" i="4"/>
  <c r="AG1913" i="4"/>
  <c r="AD1913" i="4"/>
  <c r="AB1913" i="4"/>
  <c r="S1913" i="4"/>
  <c r="B1913" i="4"/>
  <c r="AH1912" i="4"/>
  <c r="AG1912" i="4"/>
  <c r="AD1912" i="4"/>
  <c r="AB1912" i="4"/>
  <c r="S1912" i="4"/>
  <c r="B1912" i="4"/>
  <c r="AH1911" i="4"/>
  <c r="AG1911" i="4"/>
  <c r="AD1911" i="4"/>
  <c r="AB1911" i="4"/>
  <c r="S1911" i="4"/>
  <c r="B1911" i="4"/>
  <c r="AH1910" i="4"/>
  <c r="AG1910" i="4"/>
  <c r="AD1910" i="4"/>
  <c r="AB1910" i="4"/>
  <c r="S1910" i="4"/>
  <c r="B1910" i="4"/>
  <c r="AH1909" i="4"/>
  <c r="AG1909" i="4"/>
  <c r="AD1909" i="4"/>
  <c r="AB1909" i="4"/>
  <c r="S1909" i="4"/>
  <c r="B1909" i="4"/>
  <c r="AH1908" i="4"/>
  <c r="AG1908" i="4"/>
  <c r="AD1908" i="4"/>
  <c r="AB1908" i="4"/>
  <c r="S1908" i="4"/>
  <c r="B1908" i="4"/>
  <c r="AH1907" i="4"/>
  <c r="AG1907" i="4"/>
  <c r="AD1907" i="4"/>
  <c r="AB1907" i="4"/>
  <c r="S1907" i="4"/>
  <c r="B1907" i="4"/>
  <c r="AH1906" i="4"/>
  <c r="AG1906" i="4"/>
  <c r="AD1906" i="4"/>
  <c r="AB1906" i="4"/>
  <c r="S1906" i="4"/>
  <c r="B1906" i="4"/>
  <c r="AH1905" i="4"/>
  <c r="AG1905" i="4"/>
  <c r="AD1905" i="4"/>
  <c r="AB1905" i="4"/>
  <c r="S1905" i="4"/>
  <c r="B1905" i="4"/>
  <c r="AH1904" i="4"/>
  <c r="AG1904" i="4"/>
  <c r="AD1904" i="4"/>
  <c r="AB1904" i="4"/>
  <c r="S1904" i="4"/>
  <c r="B1904" i="4"/>
  <c r="AH1903" i="4"/>
  <c r="AG1903" i="4"/>
  <c r="AD1903" i="4"/>
  <c r="AB1903" i="4"/>
  <c r="S1903" i="4"/>
  <c r="B1903" i="4"/>
  <c r="AH1902" i="4"/>
  <c r="AG1902" i="4"/>
  <c r="AD1902" i="4"/>
  <c r="AB1902" i="4"/>
  <c r="S1902" i="4"/>
  <c r="B1902" i="4"/>
  <c r="AH1901" i="4"/>
  <c r="AG1901" i="4"/>
  <c r="AD1901" i="4"/>
  <c r="AB1901" i="4"/>
  <c r="S1901" i="4"/>
  <c r="B1901" i="4"/>
  <c r="AH1900" i="4"/>
  <c r="AG1900" i="4"/>
  <c r="AD1900" i="4"/>
  <c r="AB1900" i="4"/>
  <c r="S1900" i="4"/>
  <c r="B1900" i="4"/>
  <c r="AH1899" i="4"/>
  <c r="AG1899" i="4"/>
  <c r="AD1899" i="4"/>
  <c r="AB1899" i="4"/>
  <c r="S1899" i="4"/>
  <c r="B1899" i="4"/>
  <c r="AH1898" i="4"/>
  <c r="AG1898" i="4"/>
  <c r="AD1898" i="4"/>
  <c r="AB1898" i="4"/>
  <c r="S1898" i="4"/>
  <c r="B1898" i="4"/>
  <c r="AH1897" i="4"/>
  <c r="AG1897" i="4"/>
  <c r="AD1897" i="4"/>
  <c r="AB1897" i="4"/>
  <c r="S1897" i="4"/>
  <c r="B1897" i="4"/>
  <c r="AH1896" i="4"/>
  <c r="AG1896" i="4"/>
  <c r="AD1896" i="4"/>
  <c r="AB1896" i="4"/>
  <c r="S1896" i="4"/>
  <c r="B1896" i="4"/>
  <c r="AH1895" i="4"/>
  <c r="AG1895" i="4"/>
  <c r="AD1895" i="4"/>
  <c r="AB1895" i="4"/>
  <c r="S1895" i="4"/>
  <c r="B1895" i="4"/>
  <c r="AH1894" i="4"/>
  <c r="AG1894" i="4"/>
  <c r="AD1894" i="4"/>
  <c r="AB1894" i="4"/>
  <c r="S1894" i="4"/>
  <c r="B1894" i="4"/>
  <c r="AH1893" i="4"/>
  <c r="AG1893" i="4"/>
  <c r="AD1893" i="4"/>
  <c r="AB1893" i="4"/>
  <c r="S1893" i="4"/>
  <c r="B1893" i="4"/>
  <c r="AH1892" i="4"/>
  <c r="AG1892" i="4"/>
  <c r="AD1892" i="4"/>
  <c r="AB1892" i="4"/>
  <c r="S1892" i="4"/>
  <c r="B1892" i="4"/>
  <c r="AH1891" i="4"/>
  <c r="AG1891" i="4"/>
  <c r="AD1891" i="4"/>
  <c r="AB1891" i="4"/>
  <c r="S1891" i="4"/>
  <c r="B1891" i="4"/>
  <c r="AH1890" i="4"/>
  <c r="AG1890" i="4"/>
  <c r="AD1890" i="4"/>
  <c r="AB1890" i="4"/>
  <c r="S1890" i="4"/>
  <c r="B1890" i="4"/>
  <c r="AH1889" i="4"/>
  <c r="AG1889" i="4"/>
  <c r="AD1889" i="4"/>
  <c r="AB1889" i="4"/>
  <c r="S1889" i="4"/>
  <c r="B1889" i="4"/>
  <c r="AH1888" i="4"/>
  <c r="AG1888" i="4"/>
  <c r="AD1888" i="4"/>
  <c r="AB1888" i="4"/>
  <c r="S1888" i="4"/>
  <c r="B1888" i="4"/>
  <c r="AH1887" i="4"/>
  <c r="AG1887" i="4"/>
  <c r="AD1887" i="4"/>
  <c r="AB1887" i="4"/>
  <c r="S1887" i="4"/>
  <c r="B1887" i="4"/>
  <c r="AH1886" i="4"/>
  <c r="AG1886" i="4"/>
  <c r="AD1886" i="4"/>
  <c r="AB1886" i="4"/>
  <c r="S1886" i="4"/>
  <c r="B1886" i="4"/>
  <c r="AH1885" i="4"/>
  <c r="AG1885" i="4"/>
  <c r="AD1885" i="4"/>
  <c r="AB1885" i="4"/>
  <c r="S1885" i="4"/>
  <c r="B1885" i="4"/>
  <c r="AH1884" i="4"/>
  <c r="AG1884" i="4"/>
  <c r="AD1884" i="4"/>
  <c r="AB1884" i="4"/>
  <c r="S1884" i="4"/>
  <c r="B1884" i="4"/>
  <c r="AH1883" i="4"/>
  <c r="AG1883" i="4"/>
  <c r="AD1883" i="4"/>
  <c r="AB1883" i="4"/>
  <c r="S1883" i="4"/>
  <c r="B1883" i="4"/>
  <c r="AH1882" i="4"/>
  <c r="AG1882" i="4"/>
  <c r="AD1882" i="4"/>
  <c r="AB1882" i="4"/>
  <c r="S1882" i="4"/>
  <c r="B1882" i="4"/>
  <c r="AH1881" i="4"/>
  <c r="AG1881" i="4"/>
  <c r="AD1881" i="4"/>
  <c r="AB1881" i="4"/>
  <c r="S1881" i="4"/>
  <c r="B1881" i="4"/>
  <c r="AH1880" i="4"/>
  <c r="AG1880" i="4"/>
  <c r="AD1880" i="4"/>
  <c r="AB1880" i="4"/>
  <c r="S1880" i="4"/>
  <c r="B1880" i="4"/>
  <c r="AH1879" i="4"/>
  <c r="AG1879" i="4"/>
  <c r="AD1879" i="4"/>
  <c r="AB1879" i="4"/>
  <c r="S1879" i="4"/>
  <c r="B1879" i="4"/>
  <c r="AH1878" i="4"/>
  <c r="AG1878" i="4"/>
  <c r="AD1878" i="4"/>
  <c r="AB1878" i="4"/>
  <c r="S1878" i="4"/>
  <c r="B1878" i="4"/>
  <c r="AH1877" i="4"/>
  <c r="AG1877" i="4"/>
  <c r="AD1877" i="4"/>
  <c r="AB1877" i="4"/>
  <c r="S1877" i="4"/>
  <c r="B1877" i="4"/>
  <c r="AH1876" i="4"/>
  <c r="AG1876" i="4"/>
  <c r="AD1876" i="4"/>
  <c r="AB1876" i="4"/>
  <c r="S1876" i="4"/>
  <c r="B1876" i="4"/>
  <c r="AH1875" i="4"/>
  <c r="AG1875" i="4"/>
  <c r="AD1875" i="4"/>
  <c r="AB1875" i="4"/>
  <c r="S1875" i="4"/>
  <c r="B1875" i="4"/>
  <c r="AH1874" i="4"/>
  <c r="AG1874" i="4"/>
  <c r="AD1874" i="4"/>
  <c r="AB1874" i="4"/>
  <c r="S1874" i="4"/>
  <c r="B1874" i="4"/>
  <c r="AH1873" i="4"/>
  <c r="AG1873" i="4"/>
  <c r="AD1873" i="4"/>
  <c r="AB1873" i="4"/>
  <c r="S1873" i="4"/>
  <c r="B1873" i="4"/>
  <c r="AH1872" i="4"/>
  <c r="AG1872" i="4"/>
  <c r="AD1872" i="4"/>
  <c r="AB1872" i="4"/>
  <c r="S1872" i="4"/>
  <c r="B1872" i="4"/>
  <c r="AH1871" i="4"/>
  <c r="AG1871" i="4"/>
  <c r="AD1871" i="4"/>
  <c r="AB1871" i="4"/>
  <c r="S1871" i="4"/>
  <c r="B1871" i="4"/>
  <c r="AH1870" i="4"/>
  <c r="AG1870" i="4"/>
  <c r="AD1870" i="4"/>
  <c r="AB1870" i="4"/>
  <c r="S1870" i="4"/>
  <c r="B1870" i="4"/>
  <c r="AH1869" i="4"/>
  <c r="AG1869" i="4"/>
  <c r="AD1869" i="4"/>
  <c r="AB1869" i="4"/>
  <c r="S1869" i="4"/>
  <c r="B1869" i="4"/>
  <c r="AH1868" i="4"/>
  <c r="AG1868" i="4"/>
  <c r="AD1868" i="4"/>
  <c r="AB1868" i="4"/>
  <c r="S1868" i="4"/>
  <c r="B1868" i="4"/>
  <c r="AH1867" i="4"/>
  <c r="AG1867" i="4"/>
  <c r="AD1867" i="4"/>
  <c r="AB1867" i="4"/>
  <c r="S1867" i="4"/>
  <c r="B1867" i="4"/>
  <c r="AH1866" i="4"/>
  <c r="AG1866" i="4"/>
  <c r="AD1866" i="4"/>
  <c r="AB1866" i="4"/>
  <c r="S1866" i="4"/>
  <c r="B1866" i="4"/>
  <c r="AH1865" i="4"/>
  <c r="AG1865" i="4"/>
  <c r="AD1865" i="4"/>
  <c r="AB1865" i="4"/>
  <c r="S1865" i="4"/>
  <c r="B1865" i="4"/>
  <c r="AH1864" i="4"/>
  <c r="AG1864" i="4"/>
  <c r="AD1864" i="4"/>
  <c r="AB1864" i="4"/>
  <c r="S1864" i="4"/>
  <c r="B1864" i="4"/>
  <c r="AH1863" i="4"/>
  <c r="AG1863" i="4"/>
  <c r="AD1863" i="4"/>
  <c r="AB1863" i="4"/>
  <c r="S1863" i="4"/>
  <c r="B1863" i="4"/>
  <c r="AH1862" i="4"/>
  <c r="AG1862" i="4"/>
  <c r="AD1862" i="4"/>
  <c r="AB1862" i="4"/>
  <c r="S1862" i="4"/>
  <c r="B1862" i="4"/>
  <c r="AH1861" i="4"/>
  <c r="AG1861" i="4"/>
  <c r="AD1861" i="4"/>
  <c r="AB1861" i="4"/>
  <c r="S1861" i="4"/>
  <c r="B1861" i="4"/>
  <c r="AH1860" i="4"/>
  <c r="AG1860" i="4"/>
  <c r="AD1860" i="4"/>
  <c r="AB1860" i="4"/>
  <c r="S1860" i="4"/>
  <c r="B1860" i="4"/>
  <c r="AH1859" i="4"/>
  <c r="AG1859" i="4"/>
  <c r="AD1859" i="4"/>
  <c r="AB1859" i="4"/>
  <c r="S1859" i="4"/>
  <c r="B1859" i="4"/>
  <c r="AH1858" i="4"/>
  <c r="AG1858" i="4"/>
  <c r="AD1858" i="4"/>
  <c r="AB1858" i="4"/>
  <c r="S1858" i="4"/>
  <c r="B1858" i="4"/>
  <c r="AH1857" i="4"/>
  <c r="AG1857" i="4"/>
  <c r="AD1857" i="4"/>
  <c r="AB1857" i="4"/>
  <c r="S1857" i="4"/>
  <c r="B1857" i="4"/>
  <c r="AH1856" i="4"/>
  <c r="AG1856" i="4"/>
  <c r="AD1856" i="4"/>
  <c r="AB1856" i="4"/>
  <c r="S1856" i="4"/>
  <c r="B1856" i="4"/>
  <c r="AH1855" i="4"/>
  <c r="AG1855" i="4"/>
  <c r="AD1855" i="4"/>
  <c r="AB1855" i="4"/>
  <c r="S1855" i="4"/>
  <c r="B1855" i="4"/>
  <c r="AH1854" i="4"/>
  <c r="AG1854" i="4"/>
  <c r="AD1854" i="4"/>
  <c r="AB1854" i="4"/>
  <c r="S1854" i="4"/>
  <c r="B1854" i="4"/>
  <c r="AH1853" i="4"/>
  <c r="AG1853" i="4"/>
  <c r="AD1853" i="4"/>
  <c r="AB1853" i="4"/>
  <c r="S1853" i="4"/>
  <c r="B1853" i="4"/>
  <c r="AH1852" i="4"/>
  <c r="AG1852" i="4"/>
  <c r="AD1852" i="4"/>
  <c r="AB1852" i="4"/>
  <c r="S1852" i="4"/>
  <c r="B1852" i="4"/>
  <c r="AH1851" i="4"/>
  <c r="AG1851" i="4"/>
  <c r="AD1851" i="4"/>
  <c r="AB1851" i="4"/>
  <c r="S1851" i="4"/>
  <c r="B1851" i="4"/>
  <c r="AH1850" i="4"/>
  <c r="AG1850" i="4"/>
  <c r="AD1850" i="4"/>
  <c r="AB1850" i="4"/>
  <c r="S1850" i="4"/>
  <c r="B1850" i="4"/>
  <c r="AH1849" i="4"/>
  <c r="AG1849" i="4"/>
  <c r="AD1849" i="4"/>
  <c r="AB1849" i="4"/>
  <c r="S1849" i="4"/>
  <c r="B1849" i="4"/>
  <c r="AH1848" i="4"/>
  <c r="AG1848" i="4"/>
  <c r="AD1848" i="4"/>
  <c r="AB1848" i="4"/>
  <c r="S1848" i="4"/>
  <c r="B1848" i="4"/>
  <c r="AH1847" i="4"/>
  <c r="AG1847" i="4"/>
  <c r="AD1847" i="4"/>
  <c r="AB1847" i="4"/>
  <c r="S1847" i="4"/>
  <c r="B1847" i="4"/>
  <c r="AH1846" i="4"/>
  <c r="AG1846" i="4"/>
  <c r="AD1846" i="4"/>
  <c r="AB1846" i="4"/>
  <c r="S1846" i="4"/>
  <c r="B1846" i="4"/>
  <c r="AH1845" i="4"/>
  <c r="AG1845" i="4"/>
  <c r="AD1845" i="4"/>
  <c r="AB1845" i="4"/>
  <c r="S1845" i="4"/>
  <c r="B1845" i="4"/>
  <c r="AH1844" i="4"/>
  <c r="AG1844" i="4"/>
  <c r="AD1844" i="4"/>
  <c r="AB1844" i="4"/>
  <c r="S1844" i="4"/>
  <c r="B1844" i="4"/>
  <c r="AH1843" i="4"/>
  <c r="AG1843" i="4"/>
  <c r="AD1843" i="4"/>
  <c r="AB1843" i="4"/>
  <c r="S1843" i="4"/>
  <c r="B1843" i="4"/>
  <c r="AH1842" i="4"/>
  <c r="AG1842" i="4"/>
  <c r="AD1842" i="4"/>
  <c r="AB1842" i="4"/>
  <c r="S1842" i="4"/>
  <c r="B1842" i="4"/>
  <c r="AH1841" i="4"/>
  <c r="AG1841" i="4"/>
  <c r="AD1841" i="4"/>
  <c r="AB1841" i="4"/>
  <c r="S1841" i="4"/>
  <c r="B1841" i="4"/>
  <c r="AH1840" i="4"/>
  <c r="AG1840" i="4"/>
  <c r="AD1840" i="4"/>
  <c r="AB1840" i="4"/>
  <c r="S1840" i="4"/>
  <c r="B1840" i="4"/>
  <c r="AH1839" i="4"/>
  <c r="AG1839" i="4"/>
  <c r="AD1839" i="4"/>
  <c r="AB1839" i="4"/>
  <c r="S1839" i="4"/>
  <c r="B1839" i="4"/>
  <c r="AH1838" i="4"/>
  <c r="AG1838" i="4"/>
  <c r="AD1838" i="4"/>
  <c r="AB1838" i="4"/>
  <c r="S1838" i="4"/>
  <c r="B1838" i="4"/>
  <c r="AH1837" i="4"/>
  <c r="AG1837" i="4"/>
  <c r="AD1837" i="4"/>
  <c r="AB1837" i="4"/>
  <c r="S1837" i="4"/>
  <c r="B1837" i="4"/>
  <c r="AH1836" i="4"/>
  <c r="AG1836" i="4"/>
  <c r="AD1836" i="4"/>
  <c r="AB1836" i="4"/>
  <c r="S1836" i="4"/>
  <c r="B1836" i="4"/>
  <c r="AH1835" i="4"/>
  <c r="AG1835" i="4"/>
  <c r="AD1835" i="4"/>
  <c r="AB1835" i="4"/>
  <c r="S1835" i="4"/>
  <c r="B1835" i="4"/>
  <c r="AH1834" i="4"/>
  <c r="AG1834" i="4"/>
  <c r="AD1834" i="4"/>
  <c r="AB1834" i="4"/>
  <c r="S1834" i="4"/>
  <c r="B1834" i="4"/>
  <c r="AH1833" i="4"/>
  <c r="AG1833" i="4"/>
  <c r="AD1833" i="4"/>
  <c r="AB1833" i="4"/>
  <c r="S1833" i="4"/>
  <c r="B1833" i="4"/>
  <c r="AH1832" i="4"/>
  <c r="AG1832" i="4"/>
  <c r="AD1832" i="4"/>
  <c r="AB1832" i="4"/>
  <c r="S1832" i="4"/>
  <c r="B1832" i="4"/>
  <c r="AH1831" i="4"/>
  <c r="AG1831" i="4"/>
  <c r="AD1831" i="4"/>
  <c r="AB1831" i="4"/>
  <c r="S1831" i="4"/>
  <c r="B1831" i="4"/>
  <c r="AH1830" i="4"/>
  <c r="AG1830" i="4"/>
  <c r="AD1830" i="4"/>
  <c r="AB1830" i="4"/>
  <c r="S1830" i="4"/>
  <c r="B1830" i="4"/>
  <c r="AH1829" i="4"/>
  <c r="AG1829" i="4"/>
  <c r="AD1829" i="4"/>
  <c r="AB1829" i="4"/>
  <c r="S1829" i="4"/>
  <c r="B1829" i="4"/>
  <c r="AH1828" i="4"/>
  <c r="AG1828" i="4"/>
  <c r="AD1828" i="4"/>
  <c r="AB1828" i="4"/>
  <c r="S1828" i="4"/>
  <c r="B1828" i="4"/>
  <c r="AH1827" i="4"/>
  <c r="AG1827" i="4"/>
  <c r="AD1827" i="4"/>
  <c r="AB1827" i="4"/>
  <c r="S1827" i="4"/>
  <c r="B1827" i="4"/>
  <c r="AH1826" i="4"/>
  <c r="AG1826" i="4"/>
  <c r="AD1826" i="4"/>
  <c r="AB1826" i="4"/>
  <c r="S1826" i="4"/>
  <c r="B1826" i="4"/>
  <c r="AH1825" i="4"/>
  <c r="AG1825" i="4"/>
  <c r="AD1825" i="4"/>
  <c r="AB1825" i="4"/>
  <c r="S1825" i="4"/>
  <c r="B1825" i="4"/>
  <c r="AH1824" i="4"/>
  <c r="AG1824" i="4"/>
  <c r="AD1824" i="4"/>
  <c r="AB1824" i="4"/>
  <c r="S1824" i="4"/>
  <c r="B1824" i="4"/>
  <c r="AH1823" i="4"/>
  <c r="AG1823" i="4"/>
  <c r="AD1823" i="4"/>
  <c r="AB1823" i="4"/>
  <c r="S1823" i="4"/>
  <c r="B1823" i="4"/>
  <c r="AH1822" i="4"/>
  <c r="AG1822" i="4"/>
  <c r="AD1822" i="4"/>
  <c r="AB1822" i="4"/>
  <c r="S1822" i="4"/>
  <c r="B1822" i="4"/>
  <c r="AH1821" i="4"/>
  <c r="AG1821" i="4"/>
  <c r="AD1821" i="4"/>
  <c r="AB1821" i="4"/>
  <c r="S1821" i="4"/>
  <c r="B1821" i="4"/>
  <c r="AH1820" i="4"/>
  <c r="AG1820" i="4"/>
  <c r="AD1820" i="4"/>
  <c r="AB1820" i="4"/>
  <c r="S1820" i="4"/>
  <c r="B1820" i="4"/>
  <c r="AH1819" i="4"/>
  <c r="AG1819" i="4"/>
  <c r="AD1819" i="4"/>
  <c r="AB1819" i="4"/>
  <c r="S1819" i="4"/>
  <c r="B1819" i="4"/>
  <c r="AH1818" i="4"/>
  <c r="AG1818" i="4"/>
  <c r="AD1818" i="4"/>
  <c r="AB1818" i="4"/>
  <c r="S1818" i="4"/>
  <c r="B1818" i="4"/>
  <c r="AH1817" i="4"/>
  <c r="AG1817" i="4"/>
  <c r="AD1817" i="4"/>
  <c r="AB1817" i="4"/>
  <c r="S1817" i="4"/>
  <c r="B1817" i="4"/>
  <c r="AH1816" i="4"/>
  <c r="AG1816" i="4"/>
  <c r="AD1816" i="4"/>
  <c r="AB1816" i="4"/>
  <c r="S1816" i="4"/>
  <c r="B1816" i="4"/>
  <c r="AH1815" i="4"/>
  <c r="AG1815" i="4"/>
  <c r="AD1815" i="4"/>
  <c r="AB1815" i="4"/>
  <c r="S1815" i="4"/>
  <c r="B1815" i="4"/>
  <c r="AH1814" i="4"/>
  <c r="AG1814" i="4"/>
  <c r="AD1814" i="4"/>
  <c r="AB1814" i="4"/>
  <c r="S1814" i="4"/>
  <c r="B1814" i="4"/>
  <c r="AH1813" i="4"/>
  <c r="AG1813" i="4"/>
  <c r="AD1813" i="4"/>
  <c r="AB1813" i="4"/>
  <c r="S1813" i="4"/>
  <c r="B1813" i="4"/>
  <c r="AH1812" i="4"/>
  <c r="AG1812" i="4"/>
  <c r="AD1812" i="4"/>
  <c r="AB1812" i="4"/>
  <c r="S1812" i="4"/>
  <c r="B1812" i="4"/>
  <c r="AH1811" i="4"/>
  <c r="AG1811" i="4"/>
  <c r="AD1811" i="4"/>
  <c r="AB1811" i="4"/>
  <c r="S1811" i="4"/>
  <c r="B1811" i="4"/>
  <c r="AH1810" i="4"/>
  <c r="AG1810" i="4"/>
  <c r="AD1810" i="4"/>
  <c r="AB1810" i="4"/>
  <c r="S1810" i="4"/>
  <c r="B1810" i="4"/>
  <c r="AH1809" i="4"/>
  <c r="AG1809" i="4"/>
  <c r="AD1809" i="4"/>
  <c r="AB1809" i="4"/>
  <c r="S1809" i="4"/>
  <c r="B1809" i="4"/>
  <c r="AH1808" i="4"/>
  <c r="AG1808" i="4"/>
  <c r="AD1808" i="4"/>
  <c r="AB1808" i="4"/>
  <c r="S1808" i="4"/>
  <c r="B1808" i="4"/>
  <c r="AH1807" i="4"/>
  <c r="AG1807" i="4"/>
  <c r="AD1807" i="4"/>
  <c r="AB1807" i="4"/>
  <c r="S1807" i="4"/>
  <c r="B1807" i="4"/>
  <c r="AH1806" i="4"/>
  <c r="AG1806" i="4"/>
  <c r="AD1806" i="4"/>
  <c r="AB1806" i="4"/>
  <c r="S1806" i="4"/>
  <c r="B1806" i="4"/>
  <c r="AH1805" i="4"/>
  <c r="AG1805" i="4"/>
  <c r="AD1805" i="4"/>
  <c r="AB1805" i="4"/>
  <c r="S1805" i="4"/>
  <c r="B1805" i="4"/>
  <c r="AH1804" i="4"/>
  <c r="AG1804" i="4"/>
  <c r="AD1804" i="4"/>
  <c r="AB1804" i="4"/>
  <c r="S1804" i="4"/>
  <c r="B1804" i="4"/>
  <c r="AH1803" i="4"/>
  <c r="AG1803" i="4"/>
  <c r="AD1803" i="4"/>
  <c r="AB1803" i="4"/>
  <c r="S1803" i="4"/>
  <c r="B1803" i="4"/>
  <c r="AH1802" i="4"/>
  <c r="AG1802" i="4"/>
  <c r="AD1802" i="4"/>
  <c r="AB1802" i="4"/>
  <c r="S1802" i="4"/>
  <c r="B1802" i="4"/>
  <c r="AH1801" i="4"/>
  <c r="AG1801" i="4"/>
  <c r="AD1801" i="4"/>
  <c r="AB1801" i="4"/>
  <c r="S1801" i="4"/>
  <c r="B1801" i="4"/>
  <c r="AH1800" i="4"/>
  <c r="AG1800" i="4"/>
  <c r="AD1800" i="4"/>
  <c r="AB1800" i="4"/>
  <c r="S1800" i="4"/>
  <c r="B1800" i="4"/>
  <c r="AH1799" i="4"/>
  <c r="AG1799" i="4"/>
  <c r="AD1799" i="4"/>
  <c r="AB1799" i="4"/>
  <c r="S1799" i="4"/>
  <c r="B1799" i="4"/>
  <c r="AH1798" i="4"/>
  <c r="AG1798" i="4"/>
  <c r="AD1798" i="4"/>
  <c r="AB1798" i="4"/>
  <c r="S1798" i="4"/>
  <c r="B1798" i="4"/>
  <c r="AH1797" i="4"/>
  <c r="AG1797" i="4"/>
  <c r="AD1797" i="4"/>
  <c r="AB1797" i="4"/>
  <c r="S1797" i="4"/>
  <c r="B1797" i="4"/>
  <c r="AH1796" i="4"/>
  <c r="AG1796" i="4"/>
  <c r="AD1796" i="4"/>
  <c r="AB1796" i="4"/>
  <c r="S1796" i="4"/>
  <c r="B1796" i="4"/>
  <c r="AH1795" i="4"/>
  <c r="AG1795" i="4"/>
  <c r="AD1795" i="4"/>
  <c r="AB1795" i="4"/>
  <c r="S1795" i="4"/>
  <c r="B1795" i="4"/>
  <c r="AH1794" i="4"/>
  <c r="AG1794" i="4"/>
  <c r="AD1794" i="4"/>
  <c r="AB1794" i="4"/>
  <c r="S1794" i="4"/>
  <c r="B1794" i="4"/>
  <c r="AH1793" i="4"/>
  <c r="AG1793" i="4"/>
  <c r="AD1793" i="4"/>
  <c r="AB1793" i="4"/>
  <c r="S1793" i="4"/>
  <c r="B1793" i="4"/>
  <c r="AH1792" i="4"/>
  <c r="AG1792" i="4"/>
  <c r="AD1792" i="4"/>
  <c r="AB1792" i="4"/>
  <c r="S1792" i="4"/>
  <c r="B1792" i="4"/>
  <c r="AH1791" i="4"/>
  <c r="AG1791" i="4"/>
  <c r="AD1791" i="4"/>
  <c r="AB1791" i="4"/>
  <c r="S1791" i="4"/>
  <c r="B1791" i="4"/>
  <c r="AH1790" i="4"/>
  <c r="AG1790" i="4"/>
  <c r="AD1790" i="4"/>
  <c r="AB1790" i="4"/>
  <c r="S1790" i="4"/>
  <c r="B1790" i="4"/>
  <c r="AH1789" i="4"/>
  <c r="AG1789" i="4"/>
  <c r="AD1789" i="4"/>
  <c r="AB1789" i="4"/>
  <c r="S1789" i="4"/>
  <c r="B1789" i="4"/>
  <c r="AH1788" i="4"/>
  <c r="AG1788" i="4"/>
  <c r="AD1788" i="4"/>
  <c r="AB1788" i="4"/>
  <c r="S1788" i="4"/>
  <c r="B1788" i="4"/>
  <c r="AH1787" i="4"/>
  <c r="AG1787" i="4"/>
  <c r="AD1787" i="4"/>
  <c r="AB1787" i="4"/>
  <c r="S1787" i="4"/>
  <c r="B1787" i="4"/>
  <c r="AH1786" i="4"/>
  <c r="AG1786" i="4"/>
  <c r="AD1786" i="4"/>
  <c r="AB1786" i="4"/>
  <c r="S1786" i="4"/>
  <c r="B1786" i="4"/>
  <c r="AH1785" i="4"/>
  <c r="AG1785" i="4"/>
  <c r="AD1785" i="4"/>
  <c r="AB1785" i="4"/>
  <c r="S1785" i="4"/>
  <c r="B1785" i="4"/>
  <c r="AH1784" i="4"/>
  <c r="AG1784" i="4"/>
  <c r="AD1784" i="4"/>
  <c r="AB1784" i="4"/>
  <c r="S1784" i="4"/>
  <c r="B1784" i="4"/>
  <c r="AH1783" i="4"/>
  <c r="AG1783" i="4"/>
  <c r="AD1783" i="4"/>
  <c r="AB1783" i="4"/>
  <c r="S1783" i="4"/>
  <c r="B1783" i="4"/>
  <c r="AH1782" i="4"/>
  <c r="AG1782" i="4"/>
  <c r="AD1782" i="4"/>
  <c r="AB1782" i="4"/>
  <c r="S1782" i="4"/>
  <c r="B1782" i="4"/>
  <c r="AH1781" i="4"/>
  <c r="AG1781" i="4"/>
  <c r="AD1781" i="4"/>
  <c r="AB1781" i="4"/>
  <c r="S1781" i="4"/>
  <c r="B1781" i="4"/>
  <c r="AH1780" i="4"/>
  <c r="AG1780" i="4"/>
  <c r="AD1780" i="4"/>
  <c r="AB1780" i="4"/>
  <c r="S1780" i="4"/>
  <c r="B1780" i="4"/>
  <c r="AH1779" i="4"/>
  <c r="AG1779" i="4"/>
  <c r="AD1779" i="4"/>
  <c r="AB1779" i="4"/>
  <c r="S1779" i="4"/>
  <c r="B1779" i="4"/>
  <c r="AH1778" i="4"/>
  <c r="AG1778" i="4"/>
  <c r="AD1778" i="4"/>
  <c r="AB1778" i="4"/>
  <c r="S1778" i="4"/>
  <c r="B1778" i="4"/>
  <c r="AH1777" i="4"/>
  <c r="AG1777" i="4"/>
  <c r="AD1777" i="4"/>
  <c r="AB1777" i="4"/>
  <c r="S1777" i="4"/>
  <c r="B1777" i="4"/>
  <c r="AH1776" i="4"/>
  <c r="AG1776" i="4"/>
  <c r="AD1776" i="4"/>
  <c r="AB1776" i="4"/>
  <c r="S1776" i="4"/>
  <c r="B1776" i="4"/>
  <c r="AH1775" i="4"/>
  <c r="AG1775" i="4"/>
  <c r="AD1775" i="4"/>
  <c r="AB1775" i="4"/>
  <c r="S1775" i="4"/>
  <c r="B1775" i="4"/>
  <c r="AH1774" i="4"/>
  <c r="AG1774" i="4"/>
  <c r="AD1774" i="4"/>
  <c r="AB1774" i="4"/>
  <c r="S1774" i="4"/>
  <c r="B1774" i="4"/>
  <c r="AH1773" i="4"/>
  <c r="AG1773" i="4"/>
  <c r="AD1773" i="4"/>
  <c r="AB1773" i="4"/>
  <c r="S1773" i="4"/>
  <c r="B1773" i="4"/>
  <c r="AH1772" i="4"/>
  <c r="AG1772" i="4"/>
  <c r="AD1772" i="4"/>
  <c r="AB1772" i="4"/>
  <c r="S1772" i="4"/>
  <c r="B1772" i="4"/>
  <c r="AH1771" i="4"/>
  <c r="AG1771" i="4"/>
  <c r="AD1771" i="4"/>
  <c r="AB1771" i="4"/>
  <c r="S1771" i="4"/>
  <c r="B1771" i="4"/>
  <c r="AH1770" i="4"/>
  <c r="AG1770" i="4"/>
  <c r="AD1770" i="4"/>
  <c r="AB1770" i="4"/>
  <c r="S1770" i="4"/>
  <c r="B1770" i="4"/>
  <c r="AH1769" i="4"/>
  <c r="AG1769" i="4"/>
  <c r="AD1769" i="4"/>
  <c r="AB1769" i="4"/>
  <c r="S1769" i="4"/>
  <c r="B1769" i="4"/>
  <c r="AH1768" i="4"/>
  <c r="AG1768" i="4"/>
  <c r="AD1768" i="4"/>
  <c r="AB1768" i="4"/>
  <c r="S1768" i="4"/>
  <c r="B1768" i="4"/>
  <c r="AH1767" i="4"/>
  <c r="AG1767" i="4"/>
  <c r="AD1767" i="4"/>
  <c r="AB1767" i="4"/>
  <c r="S1767" i="4"/>
  <c r="B1767" i="4"/>
  <c r="AH1766" i="4"/>
  <c r="AG1766" i="4"/>
  <c r="AD1766" i="4"/>
  <c r="AB1766" i="4"/>
  <c r="S1766" i="4"/>
  <c r="B1766" i="4"/>
  <c r="AH1765" i="4"/>
  <c r="AG1765" i="4"/>
  <c r="AD1765" i="4"/>
  <c r="AB1765" i="4"/>
  <c r="S1765" i="4"/>
  <c r="B1765" i="4"/>
  <c r="AH1764" i="4"/>
  <c r="AG1764" i="4"/>
  <c r="AD1764" i="4"/>
  <c r="AB1764" i="4"/>
  <c r="S1764" i="4"/>
  <c r="B1764" i="4"/>
  <c r="AH1763" i="4"/>
  <c r="AG1763" i="4"/>
  <c r="AD1763" i="4"/>
  <c r="AB1763" i="4"/>
  <c r="S1763" i="4"/>
  <c r="B1763" i="4"/>
  <c r="AH1762" i="4"/>
  <c r="AG1762" i="4"/>
  <c r="AD1762" i="4"/>
  <c r="AB1762" i="4"/>
  <c r="S1762" i="4"/>
  <c r="B1762" i="4"/>
  <c r="AH1761" i="4"/>
  <c r="AG1761" i="4"/>
  <c r="AD1761" i="4"/>
  <c r="AB1761" i="4"/>
  <c r="S1761" i="4"/>
  <c r="B1761" i="4"/>
  <c r="AH1760" i="4"/>
  <c r="AG1760" i="4"/>
  <c r="AD1760" i="4"/>
  <c r="AB1760" i="4"/>
  <c r="S1760" i="4"/>
  <c r="B1760" i="4"/>
  <c r="AH1759" i="4"/>
  <c r="AG1759" i="4"/>
  <c r="AD1759" i="4"/>
  <c r="AB1759" i="4"/>
  <c r="S1759" i="4"/>
  <c r="B1759" i="4"/>
  <c r="AH1758" i="4"/>
  <c r="AG1758" i="4"/>
  <c r="AD1758" i="4"/>
  <c r="AB1758" i="4"/>
  <c r="S1758" i="4"/>
  <c r="B1758" i="4"/>
  <c r="AH1757" i="4"/>
  <c r="AG1757" i="4"/>
  <c r="AD1757" i="4"/>
  <c r="AB1757" i="4"/>
  <c r="S1757" i="4"/>
  <c r="B1757" i="4"/>
  <c r="AH1756" i="4"/>
  <c r="AG1756" i="4"/>
  <c r="AD1756" i="4"/>
  <c r="AB1756" i="4"/>
  <c r="S1756" i="4"/>
  <c r="B1756" i="4"/>
  <c r="AH1755" i="4"/>
  <c r="AG1755" i="4"/>
  <c r="AD1755" i="4"/>
  <c r="AB1755" i="4"/>
  <c r="S1755" i="4"/>
  <c r="B1755" i="4"/>
  <c r="AH1754" i="4"/>
  <c r="AG1754" i="4"/>
  <c r="AD1754" i="4"/>
  <c r="AB1754" i="4"/>
  <c r="S1754" i="4"/>
  <c r="B1754" i="4"/>
  <c r="AH1753" i="4"/>
  <c r="AG1753" i="4"/>
  <c r="AD1753" i="4"/>
  <c r="AB1753" i="4"/>
  <c r="S1753" i="4"/>
  <c r="B1753" i="4"/>
  <c r="AH1752" i="4"/>
  <c r="AG1752" i="4"/>
  <c r="AD1752" i="4"/>
  <c r="AB1752" i="4"/>
  <c r="S1752" i="4"/>
  <c r="B1752" i="4"/>
  <c r="AH1751" i="4"/>
  <c r="AG1751" i="4"/>
  <c r="AD1751" i="4"/>
  <c r="AB1751" i="4"/>
  <c r="S1751" i="4"/>
  <c r="B1751" i="4"/>
  <c r="AH1750" i="4"/>
  <c r="AG1750" i="4"/>
  <c r="AD1750" i="4"/>
  <c r="AB1750" i="4"/>
  <c r="S1750" i="4"/>
  <c r="B1750" i="4"/>
  <c r="AH1749" i="4"/>
  <c r="AG1749" i="4"/>
  <c r="AD1749" i="4"/>
  <c r="AB1749" i="4"/>
  <c r="S1749" i="4"/>
  <c r="B1749" i="4"/>
  <c r="AH1748" i="4"/>
  <c r="AG1748" i="4"/>
  <c r="AD1748" i="4"/>
  <c r="AB1748" i="4"/>
  <c r="S1748" i="4"/>
  <c r="B1748" i="4"/>
  <c r="AH1747" i="4"/>
  <c r="AG1747" i="4"/>
  <c r="AD1747" i="4"/>
  <c r="AB1747" i="4"/>
  <c r="S1747" i="4"/>
  <c r="B1747" i="4"/>
  <c r="AH1746" i="4"/>
  <c r="AG1746" i="4"/>
  <c r="AD1746" i="4"/>
  <c r="AB1746" i="4"/>
  <c r="S1746" i="4"/>
  <c r="B1746" i="4"/>
  <c r="AH1745" i="4"/>
  <c r="AG1745" i="4"/>
  <c r="AD1745" i="4"/>
  <c r="AB1745" i="4"/>
  <c r="S1745" i="4"/>
  <c r="B1745" i="4"/>
  <c r="AH1744" i="4"/>
  <c r="AG1744" i="4"/>
  <c r="AD1744" i="4"/>
  <c r="AB1744" i="4"/>
  <c r="S1744" i="4"/>
  <c r="B1744" i="4"/>
  <c r="AH1743" i="4"/>
  <c r="AG1743" i="4"/>
  <c r="AD1743" i="4"/>
  <c r="AB1743" i="4"/>
  <c r="S1743" i="4"/>
  <c r="B1743" i="4"/>
  <c r="AH1742" i="4"/>
  <c r="AG1742" i="4"/>
  <c r="AD1742" i="4"/>
  <c r="AB1742" i="4"/>
  <c r="S1742" i="4"/>
  <c r="B1742" i="4"/>
  <c r="AH1741" i="4"/>
  <c r="AG1741" i="4"/>
  <c r="AD1741" i="4"/>
  <c r="AB1741" i="4"/>
  <c r="S1741" i="4"/>
  <c r="B1741" i="4"/>
  <c r="AH1740" i="4"/>
  <c r="AG1740" i="4"/>
  <c r="AD1740" i="4"/>
  <c r="AB1740" i="4"/>
  <c r="S1740" i="4"/>
  <c r="B1740" i="4"/>
  <c r="AH1739" i="4"/>
  <c r="AG1739" i="4"/>
  <c r="AD1739" i="4"/>
  <c r="AB1739" i="4"/>
  <c r="S1739" i="4"/>
  <c r="B1739" i="4"/>
  <c r="AH1738" i="4"/>
  <c r="AG1738" i="4"/>
  <c r="AD1738" i="4"/>
  <c r="AB1738" i="4"/>
  <c r="S1738" i="4"/>
  <c r="B1738" i="4"/>
  <c r="AH1737" i="4"/>
  <c r="AG1737" i="4"/>
  <c r="AD1737" i="4"/>
  <c r="AB1737" i="4"/>
  <c r="S1737" i="4"/>
  <c r="B1737" i="4"/>
  <c r="AH1736" i="4"/>
  <c r="AG1736" i="4"/>
  <c r="AD1736" i="4"/>
  <c r="AB1736" i="4"/>
  <c r="S1736" i="4"/>
  <c r="B1736" i="4"/>
  <c r="AH1735" i="4"/>
  <c r="AG1735" i="4"/>
  <c r="AD1735" i="4"/>
  <c r="AB1735" i="4"/>
  <c r="S1735" i="4"/>
  <c r="B1735" i="4"/>
  <c r="AH1734" i="4"/>
  <c r="AG1734" i="4"/>
  <c r="AD1734" i="4"/>
  <c r="AB1734" i="4"/>
  <c r="S1734" i="4"/>
  <c r="B1734" i="4"/>
  <c r="AH1733" i="4"/>
  <c r="AG1733" i="4"/>
  <c r="AD1733" i="4"/>
  <c r="AB1733" i="4"/>
  <c r="S1733" i="4"/>
  <c r="B1733" i="4"/>
  <c r="AH1732" i="4"/>
  <c r="AG1732" i="4"/>
  <c r="AD1732" i="4"/>
  <c r="AB1732" i="4"/>
  <c r="S1732" i="4"/>
  <c r="B1732" i="4"/>
  <c r="AH1731" i="4"/>
  <c r="AG1731" i="4"/>
  <c r="AD1731" i="4"/>
  <c r="AB1731" i="4"/>
  <c r="S1731" i="4"/>
  <c r="B1731" i="4"/>
  <c r="AH1730" i="4"/>
  <c r="AG1730" i="4"/>
  <c r="AD1730" i="4"/>
  <c r="AB1730" i="4"/>
  <c r="S1730" i="4"/>
  <c r="B1730" i="4"/>
  <c r="AH1729" i="4"/>
  <c r="AG1729" i="4"/>
  <c r="AD1729" i="4"/>
  <c r="AB1729" i="4"/>
  <c r="S1729" i="4"/>
  <c r="B1729" i="4"/>
  <c r="AH1728" i="4"/>
  <c r="AG1728" i="4"/>
  <c r="AD1728" i="4"/>
  <c r="AB1728" i="4"/>
  <c r="S1728" i="4"/>
  <c r="B1728" i="4"/>
  <c r="AH1727" i="4"/>
  <c r="AG1727" i="4"/>
  <c r="AD1727" i="4"/>
  <c r="AB1727" i="4"/>
  <c r="S1727" i="4"/>
  <c r="B1727" i="4"/>
  <c r="AH1726" i="4"/>
  <c r="AG1726" i="4"/>
  <c r="AD1726" i="4"/>
  <c r="AB1726" i="4"/>
  <c r="S1726" i="4"/>
  <c r="B1726" i="4"/>
  <c r="AH1725" i="4"/>
  <c r="AG1725" i="4"/>
  <c r="AD1725" i="4"/>
  <c r="AB1725" i="4"/>
  <c r="S1725" i="4"/>
  <c r="B1725" i="4"/>
  <c r="AH1724" i="4"/>
  <c r="AG1724" i="4"/>
  <c r="AD1724" i="4"/>
  <c r="AB1724" i="4"/>
  <c r="S1724" i="4"/>
  <c r="B1724" i="4"/>
  <c r="AH1723" i="4"/>
  <c r="AG1723" i="4"/>
  <c r="AD1723" i="4"/>
  <c r="AB1723" i="4"/>
  <c r="S1723" i="4"/>
  <c r="B1723" i="4"/>
  <c r="AH1722" i="4"/>
  <c r="AG1722" i="4"/>
  <c r="AD1722" i="4"/>
  <c r="AB1722" i="4"/>
  <c r="S1722" i="4"/>
  <c r="B1722" i="4"/>
  <c r="AH1721" i="4"/>
  <c r="AG1721" i="4"/>
  <c r="AD1721" i="4"/>
  <c r="AB1721" i="4"/>
  <c r="S1721" i="4"/>
  <c r="B1721" i="4"/>
  <c r="AH1720" i="4"/>
  <c r="AG1720" i="4"/>
  <c r="AD1720" i="4"/>
  <c r="AB1720" i="4"/>
  <c r="S1720" i="4"/>
  <c r="B1720" i="4"/>
  <c r="AH1719" i="4"/>
  <c r="AG1719" i="4"/>
  <c r="AD1719" i="4"/>
  <c r="AB1719" i="4"/>
  <c r="S1719" i="4"/>
  <c r="B1719" i="4"/>
  <c r="AH1718" i="4"/>
  <c r="AG1718" i="4"/>
  <c r="AD1718" i="4"/>
  <c r="AB1718" i="4"/>
  <c r="S1718" i="4"/>
  <c r="B1718" i="4"/>
  <c r="AH1717" i="4"/>
  <c r="AG1717" i="4"/>
  <c r="AD1717" i="4"/>
  <c r="AB1717" i="4"/>
  <c r="S1717" i="4"/>
  <c r="B1717" i="4"/>
  <c r="AH1716" i="4"/>
  <c r="AG1716" i="4"/>
  <c r="AD1716" i="4"/>
  <c r="AB1716" i="4"/>
  <c r="S1716" i="4"/>
  <c r="B1716" i="4"/>
  <c r="AH1715" i="4"/>
  <c r="AG1715" i="4"/>
  <c r="AD1715" i="4"/>
  <c r="AB1715" i="4"/>
  <c r="S1715" i="4"/>
  <c r="B1715" i="4"/>
  <c r="AH1714" i="4"/>
  <c r="AG1714" i="4"/>
  <c r="AD1714" i="4"/>
  <c r="AB1714" i="4"/>
  <c r="S1714" i="4"/>
  <c r="B1714" i="4"/>
  <c r="AH1713" i="4"/>
  <c r="AG1713" i="4"/>
  <c r="AD1713" i="4"/>
  <c r="AB1713" i="4"/>
  <c r="S1713" i="4"/>
  <c r="B1713" i="4"/>
  <c r="AH1712" i="4"/>
  <c r="AG1712" i="4"/>
  <c r="AD1712" i="4"/>
  <c r="AB1712" i="4"/>
  <c r="S1712" i="4"/>
  <c r="B1712" i="4"/>
  <c r="AH1711" i="4"/>
  <c r="AG1711" i="4"/>
  <c r="AD1711" i="4"/>
  <c r="AB1711" i="4"/>
  <c r="S1711" i="4"/>
  <c r="B1711" i="4"/>
  <c r="AH1710" i="4"/>
  <c r="AG1710" i="4"/>
  <c r="AD1710" i="4"/>
  <c r="AB1710" i="4"/>
  <c r="S1710" i="4"/>
  <c r="B1710" i="4"/>
  <c r="AH1709" i="4"/>
  <c r="AG1709" i="4"/>
  <c r="AD1709" i="4"/>
  <c r="AB1709" i="4"/>
  <c r="S1709" i="4"/>
  <c r="B1709" i="4"/>
  <c r="AH1708" i="4"/>
  <c r="AG1708" i="4"/>
  <c r="AD1708" i="4"/>
  <c r="AB1708" i="4"/>
  <c r="S1708" i="4"/>
  <c r="B1708" i="4"/>
  <c r="AH1707" i="4"/>
  <c r="AG1707" i="4"/>
  <c r="AD1707" i="4"/>
  <c r="AB1707" i="4"/>
  <c r="S1707" i="4"/>
  <c r="B1707" i="4"/>
  <c r="AH1706" i="4"/>
  <c r="AG1706" i="4"/>
  <c r="AD1706" i="4"/>
  <c r="AB1706" i="4"/>
  <c r="S1706" i="4"/>
  <c r="B1706" i="4"/>
  <c r="AH1705" i="4"/>
  <c r="AG1705" i="4"/>
  <c r="AD1705" i="4"/>
  <c r="AB1705" i="4"/>
  <c r="S1705" i="4"/>
  <c r="B1705" i="4"/>
  <c r="AH1704" i="4"/>
  <c r="AG1704" i="4"/>
  <c r="AD1704" i="4"/>
  <c r="AB1704" i="4"/>
  <c r="S1704" i="4"/>
  <c r="B1704" i="4"/>
  <c r="AH1703" i="4"/>
  <c r="AG1703" i="4"/>
  <c r="AD1703" i="4"/>
  <c r="AB1703" i="4"/>
  <c r="S1703" i="4"/>
  <c r="AH1702" i="4"/>
  <c r="AG1702" i="4"/>
  <c r="AD1702" i="4"/>
  <c r="AB1702" i="4"/>
  <c r="S1702" i="4"/>
  <c r="B1702" i="4"/>
  <c r="B1703" i="4"/>
  <c r="AH1701" i="4"/>
  <c r="AG1701" i="4"/>
  <c r="AD1701" i="4"/>
  <c r="AB1701" i="4"/>
  <c r="Y1701" i="4"/>
  <c r="X1701" i="4"/>
  <c r="S1701" i="4"/>
  <c r="AH1700" i="4"/>
  <c r="AG1700" i="4"/>
  <c r="AD1700" i="4"/>
  <c r="AB1700" i="4"/>
  <c r="Y1700" i="4"/>
  <c r="X1700" i="4"/>
  <c r="S1700" i="4"/>
  <c r="AH1699" i="4"/>
  <c r="AG1699" i="4"/>
  <c r="AD1699" i="4"/>
  <c r="AB1699" i="4"/>
  <c r="Y1699" i="4"/>
  <c r="X1699" i="4"/>
  <c r="S1699" i="4"/>
  <c r="AH1698" i="4"/>
  <c r="AG1698" i="4"/>
  <c r="AD1698" i="4"/>
  <c r="AB1698" i="4"/>
  <c r="Y1698" i="4"/>
  <c r="X1698" i="4"/>
  <c r="S1698" i="4"/>
  <c r="AH1697" i="4"/>
  <c r="AG1697" i="4"/>
  <c r="AD1697" i="4"/>
  <c r="AB1697" i="4"/>
  <c r="Y1697" i="4"/>
  <c r="X1697" i="4"/>
  <c r="S1697" i="4"/>
  <c r="AH1696" i="4"/>
  <c r="AG1696" i="4"/>
  <c r="AD1696" i="4"/>
  <c r="AB1696" i="4"/>
  <c r="Y1696" i="4"/>
  <c r="X1696" i="4"/>
  <c r="S1696" i="4"/>
  <c r="AH1695" i="4"/>
  <c r="AG1695" i="4"/>
  <c r="AD1695" i="4"/>
  <c r="AB1695" i="4"/>
  <c r="Y1695" i="4"/>
  <c r="X1695" i="4"/>
  <c r="S1695" i="4"/>
  <c r="AH1694" i="4"/>
  <c r="AG1694" i="4"/>
  <c r="AD1694" i="4"/>
  <c r="AB1694" i="4"/>
  <c r="Y1694" i="4"/>
  <c r="X1694" i="4"/>
  <c r="S1694" i="4"/>
  <c r="AH1693" i="4"/>
  <c r="AG1693" i="4"/>
  <c r="AD1693" i="4"/>
  <c r="AB1693" i="4"/>
  <c r="Y1693" i="4"/>
  <c r="X1693" i="4"/>
  <c r="S1693" i="4"/>
  <c r="AH1692" i="4"/>
  <c r="AG1692" i="4"/>
  <c r="AD1692" i="4"/>
  <c r="AB1692" i="4"/>
  <c r="Y1692" i="4"/>
  <c r="X1692" i="4"/>
  <c r="S1692" i="4"/>
  <c r="AH1691" i="4"/>
  <c r="AG1691" i="4"/>
  <c r="AD1691" i="4"/>
  <c r="AB1691" i="4"/>
  <c r="Y1691" i="4"/>
  <c r="X1691" i="4"/>
  <c r="S1691" i="4"/>
  <c r="AH1690" i="4"/>
  <c r="AG1690" i="4"/>
  <c r="AD1690" i="4"/>
  <c r="AB1690" i="4"/>
  <c r="Y1690" i="4"/>
  <c r="X1690" i="4"/>
  <c r="S1690" i="4"/>
  <c r="AH1689" i="4"/>
  <c r="AG1689" i="4"/>
  <c r="AD1689" i="4"/>
  <c r="AB1689" i="4"/>
  <c r="Y1689" i="4"/>
  <c r="X1689" i="4"/>
  <c r="S1689" i="4"/>
  <c r="AH1688" i="4"/>
  <c r="AG1688" i="4"/>
  <c r="AD1688" i="4"/>
  <c r="AB1688" i="4"/>
  <c r="Y1688" i="4"/>
  <c r="X1688" i="4"/>
  <c r="S1688" i="4"/>
  <c r="AH1687" i="4"/>
  <c r="AG1687" i="4"/>
  <c r="AD1687" i="4"/>
  <c r="AB1687" i="4"/>
  <c r="Y1687" i="4"/>
  <c r="X1687" i="4"/>
  <c r="S1687" i="4"/>
  <c r="AH1686" i="4"/>
  <c r="AG1686" i="4"/>
  <c r="AD1686" i="4"/>
  <c r="AB1686" i="4"/>
  <c r="Y1686" i="4"/>
  <c r="X1686" i="4"/>
  <c r="S1686" i="4"/>
  <c r="AH1685" i="4"/>
  <c r="AG1685" i="4"/>
  <c r="AD1685" i="4"/>
  <c r="AB1685" i="4"/>
  <c r="Y1685" i="4"/>
  <c r="X1685" i="4"/>
  <c r="S1685" i="4"/>
  <c r="AH1684" i="4"/>
  <c r="AG1684" i="4"/>
  <c r="AD1684" i="4"/>
  <c r="AB1684" i="4"/>
  <c r="Y1684" i="4"/>
  <c r="X1684" i="4"/>
  <c r="S1684" i="4"/>
  <c r="AH1683" i="4"/>
  <c r="AG1683" i="4"/>
  <c r="AD1683" i="4"/>
  <c r="AB1683" i="4"/>
  <c r="Y1683" i="4"/>
  <c r="X1683" i="4"/>
  <c r="S1683" i="4"/>
  <c r="AH1682" i="4"/>
  <c r="AG1682" i="4"/>
  <c r="AD1682" i="4"/>
  <c r="AB1682" i="4"/>
  <c r="Y1682" i="4"/>
  <c r="X1682" i="4"/>
  <c r="S1682" i="4"/>
  <c r="AH1681" i="4"/>
  <c r="AG1681" i="4"/>
  <c r="AD1681" i="4"/>
  <c r="AB1681" i="4"/>
  <c r="Y1681" i="4"/>
  <c r="X1681" i="4"/>
  <c r="S1681" i="4"/>
  <c r="AH1680" i="4"/>
  <c r="AG1680" i="4"/>
  <c r="AD1680" i="4"/>
  <c r="AB1680" i="4"/>
  <c r="Y1680" i="4"/>
  <c r="X1680" i="4"/>
  <c r="S1680" i="4"/>
  <c r="AH1679" i="4"/>
  <c r="AG1679" i="4"/>
  <c r="AD1679" i="4"/>
  <c r="AB1679" i="4"/>
  <c r="Y1679" i="4"/>
  <c r="X1679" i="4"/>
  <c r="S1679" i="4"/>
  <c r="AH1678" i="4"/>
  <c r="AG1678" i="4"/>
  <c r="AD1678" i="4"/>
  <c r="AB1678" i="4"/>
  <c r="Y1678" i="4"/>
  <c r="X1678" i="4"/>
  <c r="S1678" i="4"/>
  <c r="AH1677" i="4"/>
  <c r="AG1677" i="4"/>
  <c r="AD1677" i="4"/>
  <c r="AB1677" i="4"/>
  <c r="Y1677" i="4"/>
  <c r="X1677" i="4"/>
  <c r="S1677" i="4"/>
  <c r="AH1676" i="4"/>
  <c r="AG1676" i="4"/>
  <c r="AD1676" i="4"/>
  <c r="AB1676" i="4"/>
  <c r="Y1676" i="4"/>
  <c r="X1676" i="4"/>
  <c r="S1676" i="4"/>
  <c r="AH1675" i="4"/>
  <c r="AG1675" i="4"/>
  <c r="AD1675" i="4"/>
  <c r="AB1675" i="4"/>
  <c r="Y1675" i="4"/>
  <c r="X1675" i="4"/>
  <c r="S1675" i="4"/>
  <c r="AH1674" i="4"/>
  <c r="AG1674" i="4"/>
  <c r="AD1674" i="4"/>
  <c r="AB1674" i="4"/>
  <c r="Y1674" i="4"/>
  <c r="X1674" i="4"/>
  <c r="S1674" i="4"/>
  <c r="AH1673" i="4"/>
  <c r="AG1673" i="4"/>
  <c r="AD1673" i="4"/>
  <c r="AB1673" i="4"/>
  <c r="Y1673" i="4"/>
  <c r="X1673" i="4"/>
  <c r="S1673" i="4"/>
  <c r="AH1672" i="4"/>
  <c r="AG1672" i="4"/>
  <c r="AD1672" i="4"/>
  <c r="AB1672" i="4"/>
  <c r="Y1672" i="4"/>
  <c r="X1672" i="4"/>
  <c r="S1672" i="4"/>
  <c r="AH1671" i="4"/>
  <c r="AG1671" i="4"/>
  <c r="AD1671" i="4"/>
  <c r="AB1671" i="4"/>
  <c r="Y1671" i="4"/>
  <c r="X1671" i="4"/>
  <c r="S1671" i="4"/>
  <c r="AH1670" i="4"/>
  <c r="AG1670" i="4"/>
  <c r="AD1670" i="4"/>
  <c r="AB1670" i="4"/>
  <c r="Y1670" i="4"/>
  <c r="X1670" i="4"/>
  <c r="S1670" i="4"/>
  <c r="AH1669" i="4"/>
  <c r="AG1669" i="4"/>
  <c r="AD1669" i="4"/>
  <c r="AB1669" i="4"/>
  <c r="Y1669" i="4"/>
  <c r="X1669" i="4"/>
  <c r="S1669" i="4"/>
  <c r="AH1668" i="4"/>
  <c r="AG1668" i="4"/>
  <c r="AD1668" i="4"/>
  <c r="AB1668" i="4"/>
  <c r="Y1668" i="4"/>
  <c r="X1668" i="4"/>
  <c r="S1668" i="4"/>
  <c r="AH1667" i="4"/>
  <c r="AG1667" i="4"/>
  <c r="AD1667" i="4"/>
  <c r="AB1667" i="4"/>
  <c r="Y1667" i="4"/>
  <c r="X1667" i="4"/>
  <c r="S1667" i="4"/>
  <c r="AH1666" i="4"/>
  <c r="AG1666" i="4"/>
  <c r="AD1666" i="4"/>
  <c r="AB1666" i="4"/>
  <c r="Y1666" i="4"/>
  <c r="X1666" i="4"/>
  <c r="S1666" i="4"/>
  <c r="AH1665" i="4"/>
  <c r="AG1665" i="4"/>
  <c r="AD1665" i="4"/>
  <c r="AB1665" i="4"/>
  <c r="Y1665" i="4"/>
  <c r="X1665" i="4"/>
  <c r="S1665" i="4"/>
  <c r="AH1664" i="4"/>
  <c r="AG1664" i="4"/>
  <c r="AD1664" i="4"/>
  <c r="AB1664" i="4"/>
  <c r="Y1664" i="4"/>
  <c r="X1664" i="4"/>
  <c r="S1664" i="4"/>
  <c r="AH1663" i="4"/>
  <c r="AG1663" i="4"/>
  <c r="AD1663" i="4"/>
  <c r="AB1663" i="4"/>
  <c r="Y1663" i="4"/>
  <c r="X1663" i="4"/>
  <c r="S1663" i="4"/>
  <c r="AH1662" i="4"/>
  <c r="AG1662" i="4"/>
  <c r="AD1662" i="4"/>
  <c r="AB1662" i="4"/>
  <c r="Y1662" i="4"/>
  <c r="X1662" i="4"/>
  <c r="S1662" i="4"/>
  <c r="AH1661" i="4"/>
  <c r="AG1661" i="4"/>
  <c r="AD1661" i="4"/>
  <c r="AB1661" i="4"/>
  <c r="Y1661" i="4"/>
  <c r="X1661" i="4"/>
  <c r="S1661" i="4"/>
  <c r="AH1660" i="4"/>
  <c r="AG1660" i="4"/>
  <c r="AD1660" i="4"/>
  <c r="AB1660" i="4"/>
  <c r="Y1660" i="4"/>
  <c r="X1660" i="4"/>
  <c r="S1660" i="4"/>
  <c r="AH1659" i="4"/>
  <c r="AG1659" i="4"/>
  <c r="AD1659" i="4"/>
  <c r="AB1659" i="4"/>
  <c r="Y1659" i="4"/>
  <c r="X1659" i="4"/>
  <c r="S1659" i="4"/>
  <c r="AH1658" i="4"/>
  <c r="AG1658" i="4"/>
  <c r="AD1658" i="4"/>
  <c r="AB1658" i="4"/>
  <c r="Y1658" i="4"/>
  <c r="X1658" i="4"/>
  <c r="S1658" i="4"/>
  <c r="AH1657" i="4"/>
  <c r="AG1657" i="4"/>
  <c r="AD1657" i="4"/>
  <c r="AB1657" i="4"/>
  <c r="Y1657" i="4"/>
  <c r="X1657" i="4"/>
  <c r="S1657" i="4"/>
  <c r="AH1656" i="4"/>
  <c r="AG1656" i="4"/>
  <c r="AD1656" i="4"/>
  <c r="AB1656" i="4"/>
  <c r="Y1656" i="4"/>
  <c r="X1656" i="4"/>
  <c r="S1656" i="4"/>
  <c r="AH1655" i="4"/>
  <c r="AG1655" i="4"/>
  <c r="AD1655" i="4"/>
  <c r="AB1655" i="4"/>
  <c r="Y1655" i="4"/>
  <c r="X1655" i="4"/>
  <c r="S1655" i="4"/>
  <c r="AH1654" i="4"/>
  <c r="AG1654" i="4"/>
  <c r="AD1654" i="4"/>
  <c r="AB1654" i="4"/>
  <c r="Y1654" i="4"/>
  <c r="X1654" i="4"/>
  <c r="S1654" i="4"/>
  <c r="AH1653" i="4"/>
  <c r="AG1653" i="4"/>
  <c r="AD1653" i="4"/>
  <c r="AB1653" i="4"/>
  <c r="Y1653" i="4"/>
  <c r="X1653" i="4"/>
  <c r="S1653" i="4"/>
  <c r="AH1652" i="4"/>
  <c r="AG1652" i="4"/>
  <c r="AD1652" i="4"/>
  <c r="AB1652" i="4"/>
  <c r="Y1652" i="4"/>
  <c r="X1652" i="4"/>
  <c r="S1652" i="4"/>
  <c r="AH1651" i="4"/>
  <c r="AG1651" i="4"/>
  <c r="AD1651" i="4"/>
  <c r="AB1651" i="4"/>
  <c r="Y1651" i="4"/>
  <c r="X1651" i="4"/>
  <c r="S1651" i="4"/>
  <c r="AH1650" i="4"/>
  <c r="AG1650" i="4"/>
  <c r="AD1650" i="4"/>
  <c r="AB1650" i="4"/>
  <c r="Y1650" i="4"/>
  <c r="X1650" i="4"/>
  <c r="S1650" i="4"/>
  <c r="AH1649" i="4"/>
  <c r="AG1649" i="4"/>
  <c r="AD1649" i="4"/>
  <c r="AB1649" i="4"/>
  <c r="Y1649" i="4"/>
  <c r="X1649" i="4"/>
  <c r="S1649" i="4"/>
  <c r="AH1648" i="4"/>
  <c r="AG1648" i="4"/>
  <c r="AD1648" i="4"/>
  <c r="AB1648" i="4"/>
  <c r="Y1648" i="4"/>
  <c r="X1648" i="4"/>
  <c r="S1648" i="4"/>
  <c r="AH1647" i="4"/>
  <c r="AG1647" i="4"/>
  <c r="AD1647" i="4"/>
  <c r="AB1647" i="4"/>
  <c r="Y1647" i="4"/>
  <c r="X1647" i="4"/>
  <c r="S1647" i="4"/>
  <c r="AH1646" i="4"/>
  <c r="AG1646" i="4"/>
  <c r="AD1646" i="4"/>
  <c r="AB1646" i="4"/>
  <c r="Y1646" i="4"/>
  <c r="X1646" i="4"/>
  <c r="S1646" i="4"/>
  <c r="AH1645" i="4"/>
  <c r="AG1645" i="4"/>
  <c r="AD1645" i="4"/>
  <c r="AB1645" i="4"/>
  <c r="Y1645" i="4"/>
  <c r="X1645" i="4"/>
  <c r="S1645" i="4"/>
  <c r="AH1644" i="4"/>
  <c r="AG1644" i="4"/>
  <c r="AD1644" i="4"/>
  <c r="AB1644" i="4"/>
  <c r="Y1644" i="4"/>
  <c r="X1644" i="4"/>
  <c r="S1644" i="4"/>
  <c r="AH1643" i="4"/>
  <c r="AG1643" i="4"/>
  <c r="AD1643" i="4"/>
  <c r="AB1643" i="4"/>
  <c r="Y1643" i="4"/>
  <c r="X1643" i="4"/>
  <c r="S1643" i="4"/>
  <c r="AH1642" i="4"/>
  <c r="AG1642" i="4"/>
  <c r="AD1642" i="4"/>
  <c r="AB1642" i="4"/>
  <c r="Y1642" i="4"/>
  <c r="X1642" i="4"/>
  <c r="S1642" i="4"/>
  <c r="AH1641" i="4"/>
  <c r="AG1641" i="4"/>
  <c r="AD1641" i="4"/>
  <c r="AB1641" i="4"/>
  <c r="Y1641" i="4"/>
  <c r="X1641" i="4"/>
  <c r="S1641" i="4"/>
  <c r="AH1640" i="4"/>
  <c r="AG1640" i="4"/>
  <c r="AD1640" i="4"/>
  <c r="AB1640" i="4"/>
  <c r="Y1640" i="4"/>
  <c r="X1640" i="4"/>
  <c r="S1640" i="4"/>
  <c r="AH1639" i="4"/>
  <c r="AG1639" i="4"/>
  <c r="AD1639" i="4"/>
  <c r="AB1639" i="4"/>
  <c r="Y1639" i="4"/>
  <c r="X1639" i="4"/>
  <c r="S1639" i="4"/>
  <c r="AH1638" i="4"/>
  <c r="AG1638" i="4"/>
  <c r="AD1638" i="4"/>
  <c r="AB1638" i="4"/>
  <c r="Y1638" i="4"/>
  <c r="X1638" i="4"/>
  <c r="S1638" i="4"/>
  <c r="AH1637" i="4"/>
  <c r="AG1637" i="4"/>
  <c r="AD1637" i="4"/>
  <c r="AB1637" i="4"/>
  <c r="Y1637" i="4"/>
  <c r="X1637" i="4"/>
  <c r="S1637" i="4"/>
  <c r="AH1636" i="4"/>
  <c r="AG1636" i="4"/>
  <c r="AD1636" i="4"/>
  <c r="AB1636" i="4"/>
  <c r="Y1636" i="4"/>
  <c r="X1636" i="4"/>
  <c r="S1636" i="4"/>
  <c r="AH1635" i="4"/>
  <c r="AG1635" i="4"/>
  <c r="AD1635" i="4"/>
  <c r="AB1635" i="4"/>
  <c r="Y1635" i="4"/>
  <c r="X1635" i="4"/>
  <c r="S1635" i="4"/>
  <c r="AH1634" i="4"/>
  <c r="AG1634" i="4"/>
  <c r="AD1634" i="4"/>
  <c r="AB1634" i="4"/>
  <c r="Y1634" i="4"/>
  <c r="X1634" i="4"/>
  <c r="S1634" i="4"/>
  <c r="AH1633" i="4"/>
  <c r="AG1633" i="4"/>
  <c r="AD1633" i="4"/>
  <c r="AB1633" i="4"/>
  <c r="Y1633" i="4"/>
  <c r="X1633" i="4"/>
  <c r="S1633" i="4"/>
  <c r="AH1632" i="4"/>
  <c r="AG1632" i="4"/>
  <c r="AD1632" i="4"/>
  <c r="AB1632" i="4"/>
  <c r="Y1632" i="4"/>
  <c r="X1632" i="4"/>
  <c r="S1632" i="4"/>
  <c r="AH1631" i="4"/>
  <c r="AG1631" i="4"/>
  <c r="AD1631" i="4"/>
  <c r="AB1631" i="4"/>
  <c r="Y1631" i="4"/>
  <c r="X1631" i="4"/>
  <c r="S1631" i="4"/>
  <c r="AH1630" i="4"/>
  <c r="AG1630" i="4"/>
  <c r="AD1630" i="4"/>
  <c r="AB1630" i="4"/>
  <c r="Y1630" i="4"/>
  <c r="X1630" i="4"/>
  <c r="S1630" i="4"/>
  <c r="AH1629" i="4"/>
  <c r="AG1629" i="4"/>
  <c r="AD1629" i="4"/>
  <c r="AB1629" i="4"/>
  <c r="Y1629" i="4"/>
  <c r="X1629" i="4"/>
  <c r="S1629" i="4"/>
  <c r="AH1628" i="4"/>
  <c r="AG1628" i="4"/>
  <c r="AD1628" i="4"/>
  <c r="AB1628" i="4"/>
  <c r="Y1628" i="4"/>
  <c r="X1628" i="4"/>
  <c r="S1628" i="4"/>
  <c r="AH1627" i="4"/>
  <c r="AG1627" i="4"/>
  <c r="AD1627" i="4"/>
  <c r="AB1627" i="4"/>
  <c r="Y1627" i="4"/>
  <c r="X1627" i="4"/>
  <c r="S1627" i="4"/>
  <c r="AH1626" i="4"/>
  <c r="AG1626" i="4"/>
  <c r="AD1626" i="4"/>
  <c r="AB1626" i="4"/>
  <c r="Y1626" i="4"/>
  <c r="X1626" i="4"/>
  <c r="S1626" i="4"/>
  <c r="AH1625" i="4"/>
  <c r="AG1625" i="4"/>
  <c r="AD1625" i="4"/>
  <c r="AB1625" i="4"/>
  <c r="Y1625" i="4"/>
  <c r="X1625" i="4"/>
  <c r="S1625" i="4"/>
  <c r="AH1624" i="4"/>
  <c r="AG1624" i="4"/>
  <c r="AD1624" i="4"/>
  <c r="AB1624" i="4"/>
  <c r="Y1624" i="4"/>
  <c r="X1624" i="4"/>
  <c r="S1624" i="4"/>
  <c r="AH1623" i="4"/>
  <c r="AG1623" i="4"/>
  <c r="AD1623" i="4"/>
  <c r="AB1623" i="4"/>
  <c r="Y1623" i="4"/>
  <c r="X1623" i="4"/>
  <c r="S1623" i="4"/>
  <c r="AH1622" i="4"/>
  <c r="AG1622" i="4"/>
  <c r="AD1622" i="4"/>
  <c r="AB1622" i="4"/>
  <c r="Y1622" i="4"/>
  <c r="X1622" i="4"/>
  <c r="S1622" i="4"/>
  <c r="AH1621" i="4"/>
  <c r="AG1621" i="4"/>
  <c r="AD1621" i="4"/>
  <c r="AB1621" i="4"/>
  <c r="Y1621" i="4"/>
  <c r="X1621" i="4"/>
  <c r="S1621" i="4"/>
  <c r="AH1620" i="4"/>
  <c r="AG1620" i="4"/>
  <c r="AD1620" i="4"/>
  <c r="AB1620" i="4"/>
  <c r="Y1620" i="4"/>
  <c r="X1620" i="4"/>
  <c r="S1620" i="4"/>
  <c r="AH1619" i="4"/>
  <c r="AG1619" i="4"/>
  <c r="AD1619" i="4"/>
  <c r="AB1619" i="4"/>
  <c r="Y1619" i="4"/>
  <c r="X1619" i="4"/>
  <c r="S1619" i="4"/>
  <c r="AH1618" i="4"/>
  <c r="AG1618" i="4"/>
  <c r="AD1618" i="4"/>
  <c r="AB1618" i="4"/>
  <c r="Y1618" i="4"/>
  <c r="X1618" i="4"/>
  <c r="S1618" i="4"/>
  <c r="AH1617" i="4"/>
  <c r="AG1617" i="4"/>
  <c r="AD1617" i="4"/>
  <c r="AB1617" i="4"/>
  <c r="Y1617" i="4"/>
  <c r="X1617" i="4"/>
  <c r="S1617" i="4"/>
  <c r="AH1616" i="4"/>
  <c r="AG1616" i="4"/>
  <c r="AD1616" i="4"/>
  <c r="AB1616" i="4"/>
  <c r="Y1616" i="4"/>
  <c r="X1616" i="4"/>
  <c r="S1616" i="4"/>
  <c r="AH1615" i="4"/>
  <c r="AG1615" i="4"/>
  <c r="AD1615" i="4"/>
  <c r="AB1615" i="4"/>
  <c r="Y1615" i="4"/>
  <c r="X1615" i="4"/>
  <c r="S1615" i="4"/>
  <c r="AH1614" i="4"/>
  <c r="AG1614" i="4"/>
  <c r="AD1614" i="4"/>
  <c r="AB1614" i="4"/>
  <c r="Y1614" i="4"/>
  <c r="X1614" i="4"/>
  <c r="S1614" i="4"/>
  <c r="AH1613" i="4"/>
  <c r="AG1613" i="4"/>
  <c r="AD1613" i="4"/>
  <c r="AB1613" i="4"/>
  <c r="Y1613" i="4"/>
  <c r="X1613" i="4"/>
  <c r="S1613" i="4"/>
  <c r="AH1612" i="4"/>
  <c r="AG1612" i="4"/>
  <c r="AD1612" i="4"/>
  <c r="AB1612" i="4"/>
  <c r="Y1612" i="4"/>
  <c r="X1612" i="4"/>
  <c r="S1612" i="4"/>
  <c r="AH1611" i="4"/>
  <c r="AG1611" i="4"/>
  <c r="AD1611" i="4"/>
  <c r="AB1611" i="4"/>
  <c r="Y1611" i="4"/>
  <c r="X1611" i="4"/>
  <c r="S1611" i="4"/>
  <c r="AH1610" i="4"/>
  <c r="AG1610" i="4"/>
  <c r="AD1610" i="4"/>
  <c r="AB1610" i="4"/>
  <c r="Y1610" i="4"/>
  <c r="X1610" i="4"/>
  <c r="S1610" i="4"/>
  <c r="AH1609" i="4"/>
  <c r="AG1609" i="4"/>
  <c r="AD1609" i="4"/>
  <c r="AB1609" i="4"/>
  <c r="Y1609" i="4"/>
  <c r="X1609" i="4"/>
  <c r="S1609" i="4"/>
  <c r="AH1608" i="4"/>
  <c r="AG1608" i="4"/>
  <c r="AD1608" i="4"/>
  <c r="AB1608" i="4"/>
  <c r="Y1608" i="4"/>
  <c r="X1608" i="4"/>
  <c r="S1608" i="4"/>
  <c r="AH1607" i="4"/>
  <c r="AG1607" i="4"/>
  <c r="AD1607" i="4"/>
  <c r="AB1607" i="4"/>
  <c r="Y1607" i="4"/>
  <c r="X1607" i="4"/>
  <c r="S1607" i="4"/>
  <c r="AH1606" i="4"/>
  <c r="AG1606" i="4"/>
  <c r="AD1606" i="4"/>
  <c r="AB1606" i="4"/>
  <c r="Y1606" i="4"/>
  <c r="X1606" i="4"/>
  <c r="S1606" i="4"/>
  <c r="AH1605" i="4"/>
  <c r="AG1605" i="4"/>
  <c r="AD1605" i="4"/>
  <c r="AB1605" i="4"/>
  <c r="Y1605" i="4"/>
  <c r="X1605" i="4"/>
  <c r="S1605" i="4"/>
  <c r="AH1604" i="4"/>
  <c r="AG1604" i="4"/>
  <c r="AD1604" i="4"/>
  <c r="AB1604" i="4"/>
  <c r="S1604" i="4"/>
  <c r="AH1603" i="4"/>
  <c r="AG1603" i="4"/>
  <c r="AD1603" i="4"/>
  <c r="AB1603" i="4"/>
  <c r="S1603" i="4"/>
  <c r="AH1602" i="4"/>
  <c r="AG1602" i="4"/>
  <c r="AD1602" i="4"/>
  <c r="AB1602" i="4"/>
  <c r="S1602" i="4"/>
  <c r="AH1601" i="4"/>
  <c r="AG1601" i="4"/>
  <c r="AD1601" i="4"/>
  <c r="AB1601" i="4"/>
  <c r="S1601" i="4"/>
  <c r="AH1600" i="4"/>
  <c r="AG1600" i="4"/>
  <c r="AD1600" i="4"/>
  <c r="AB1600" i="4"/>
  <c r="S1600" i="4"/>
  <c r="AH1599" i="4"/>
  <c r="AG1599" i="4"/>
  <c r="AD1599" i="4"/>
  <c r="AB1599" i="4"/>
  <c r="S1599" i="4"/>
  <c r="AH1598" i="4"/>
  <c r="AG1598" i="4"/>
  <c r="AD1598" i="4"/>
  <c r="AB1598" i="4"/>
  <c r="S1598" i="4"/>
  <c r="AH1597" i="4"/>
  <c r="AG1597" i="4"/>
  <c r="AD1597" i="4"/>
  <c r="AB1597" i="4"/>
  <c r="S1597" i="4"/>
  <c r="AH1596" i="4"/>
  <c r="AG1596" i="4"/>
  <c r="AD1596" i="4"/>
  <c r="AB1596" i="4"/>
  <c r="S1596" i="4"/>
  <c r="AH1595" i="4"/>
  <c r="AG1595" i="4"/>
  <c r="AD1595" i="4"/>
  <c r="AB1595" i="4"/>
  <c r="S1595" i="4"/>
  <c r="AH1594" i="4"/>
  <c r="AG1594" i="4"/>
  <c r="AD1594" i="4"/>
  <c r="AB1594" i="4"/>
  <c r="S1594" i="4"/>
  <c r="AH1593" i="4"/>
  <c r="AG1593" i="4"/>
  <c r="AD1593" i="4"/>
  <c r="AB1593" i="4"/>
  <c r="S1593" i="4"/>
  <c r="AH1592" i="4"/>
  <c r="AG1592" i="4"/>
  <c r="AD1592" i="4"/>
  <c r="AB1592" i="4"/>
  <c r="S1592" i="4"/>
  <c r="AH1591" i="4"/>
  <c r="AG1591" i="4"/>
  <c r="AD1591" i="4"/>
  <c r="AB1591" i="4"/>
  <c r="S1591" i="4"/>
  <c r="AH1590" i="4"/>
  <c r="AG1590" i="4"/>
  <c r="AD1590" i="4"/>
  <c r="AB1590" i="4"/>
  <c r="S1590" i="4"/>
  <c r="AH1589" i="4"/>
  <c r="AG1589" i="4"/>
  <c r="AD1589" i="4"/>
  <c r="AB1589" i="4"/>
  <c r="S1589" i="4"/>
  <c r="AH1588" i="4"/>
  <c r="AG1588" i="4"/>
  <c r="AD1588" i="4"/>
  <c r="AB1588" i="4"/>
  <c r="S1588" i="4"/>
  <c r="AH1587" i="4"/>
  <c r="AG1587" i="4"/>
  <c r="AD1587" i="4"/>
  <c r="AB1587" i="4"/>
  <c r="S1587" i="4"/>
  <c r="AH1586" i="4"/>
  <c r="AG1586" i="4"/>
  <c r="AD1586" i="4"/>
  <c r="AB1586" i="4"/>
  <c r="S1586" i="4"/>
  <c r="AH1585" i="4"/>
  <c r="AG1585" i="4"/>
  <c r="AD1585" i="4"/>
  <c r="AB1585" i="4"/>
  <c r="S1585" i="4"/>
  <c r="AH1584" i="4"/>
  <c r="AG1584" i="4"/>
  <c r="AD1584" i="4"/>
  <c r="AB1584" i="4"/>
  <c r="S1584" i="4"/>
  <c r="AH1583" i="4"/>
  <c r="AG1583" i="4"/>
  <c r="AD1583" i="4"/>
  <c r="AB1583" i="4"/>
  <c r="S1583" i="4"/>
  <c r="AH1582" i="4"/>
  <c r="AG1582" i="4"/>
  <c r="AD1582" i="4"/>
  <c r="AB1582" i="4"/>
  <c r="S1582" i="4"/>
  <c r="AH1581" i="4"/>
  <c r="AG1581" i="4"/>
  <c r="AD1581" i="4"/>
  <c r="AB1581" i="4"/>
  <c r="S1581" i="4"/>
  <c r="AH1580" i="4"/>
  <c r="AG1580" i="4"/>
  <c r="AD1580" i="4"/>
  <c r="AB1580" i="4"/>
  <c r="S1580" i="4"/>
  <c r="AH1579" i="4"/>
  <c r="AG1579" i="4"/>
  <c r="AD1579" i="4"/>
  <c r="AB1579" i="4"/>
  <c r="S1579" i="4"/>
  <c r="AH1578" i="4"/>
  <c r="AG1578" i="4"/>
  <c r="AD1578" i="4"/>
  <c r="AB1578" i="4"/>
  <c r="S1578" i="4"/>
  <c r="AH1577" i="4"/>
  <c r="AG1577" i="4"/>
  <c r="AD1577" i="4"/>
  <c r="AB1577" i="4"/>
  <c r="S1577" i="4"/>
  <c r="AH1576" i="4"/>
  <c r="AG1576" i="4"/>
  <c r="AD1576" i="4"/>
  <c r="AB1576" i="4"/>
  <c r="S1576" i="4"/>
  <c r="AH1575" i="4"/>
  <c r="AG1575" i="4"/>
  <c r="AD1575" i="4"/>
  <c r="AB1575" i="4"/>
  <c r="S1575" i="4"/>
  <c r="AH1574" i="4"/>
  <c r="AG1574" i="4"/>
  <c r="AD1574" i="4"/>
  <c r="AB1574" i="4"/>
  <c r="S1574" i="4"/>
  <c r="AH1573" i="4"/>
  <c r="AG1573" i="4"/>
  <c r="AD1573" i="4"/>
  <c r="AB1573" i="4"/>
  <c r="S1573" i="4"/>
  <c r="AH1572" i="4"/>
  <c r="AG1572" i="4"/>
  <c r="AD1572" i="4"/>
  <c r="AB1572" i="4"/>
  <c r="S1572" i="4"/>
  <c r="AH1571" i="4"/>
  <c r="AG1571" i="4"/>
  <c r="AD1571" i="4"/>
  <c r="AB1571" i="4"/>
  <c r="S1571" i="4"/>
  <c r="AH1570" i="4"/>
  <c r="AG1570" i="4"/>
  <c r="AD1570" i="4"/>
  <c r="AB1570" i="4"/>
  <c r="S1570" i="4"/>
  <c r="AH1569" i="4"/>
  <c r="AG1569" i="4"/>
  <c r="AD1569" i="4"/>
  <c r="AB1569" i="4"/>
  <c r="S1569" i="4"/>
  <c r="AH1568" i="4"/>
  <c r="AG1568" i="4"/>
  <c r="AD1568" i="4"/>
  <c r="AB1568" i="4"/>
  <c r="S1568" i="4"/>
  <c r="AH1567" i="4"/>
  <c r="AG1567" i="4"/>
  <c r="AD1567" i="4"/>
  <c r="AB1567" i="4"/>
  <c r="S1567" i="4"/>
  <c r="AH1566" i="4"/>
  <c r="AG1566" i="4"/>
  <c r="AD1566" i="4"/>
  <c r="AB1566" i="4"/>
  <c r="S1566" i="4"/>
  <c r="AH1565" i="4"/>
  <c r="AG1565" i="4"/>
  <c r="AD1565" i="4"/>
  <c r="AB1565" i="4"/>
  <c r="S1565" i="4"/>
  <c r="AH1564" i="4"/>
  <c r="AG1564" i="4"/>
  <c r="AD1564" i="4"/>
  <c r="AB1564" i="4"/>
  <c r="S1564" i="4"/>
  <c r="AH1563" i="4"/>
  <c r="AG1563" i="4"/>
  <c r="AD1563" i="4"/>
  <c r="AB1563" i="4"/>
  <c r="S1563" i="4"/>
  <c r="AH1562" i="4"/>
  <c r="AG1562" i="4"/>
  <c r="AD1562" i="4"/>
  <c r="AB1562" i="4"/>
  <c r="S1562" i="4"/>
  <c r="AH1561" i="4"/>
  <c r="AG1561" i="4"/>
  <c r="AD1561" i="4"/>
  <c r="AB1561" i="4"/>
  <c r="S1561" i="4"/>
  <c r="AH1560" i="4"/>
  <c r="AG1560" i="4"/>
  <c r="AD1560" i="4"/>
  <c r="AB1560" i="4"/>
  <c r="S1560" i="4"/>
  <c r="AH1559" i="4"/>
  <c r="AG1559" i="4"/>
  <c r="AD1559" i="4"/>
  <c r="AB1559" i="4"/>
  <c r="S1559" i="4"/>
  <c r="AH1558" i="4"/>
  <c r="AG1558" i="4"/>
  <c r="AD1558" i="4"/>
  <c r="AB1558" i="4"/>
  <c r="S1558" i="4"/>
  <c r="AH1557" i="4"/>
  <c r="AG1557" i="4"/>
  <c r="AD1557" i="4"/>
  <c r="AB1557" i="4"/>
  <c r="S1557" i="4"/>
  <c r="AH1556" i="4"/>
  <c r="AG1556" i="4"/>
  <c r="AD1556" i="4"/>
  <c r="AB1556" i="4"/>
  <c r="S1556" i="4"/>
  <c r="AH1555" i="4"/>
  <c r="AG1555" i="4"/>
  <c r="AD1555" i="4"/>
  <c r="AB1555" i="4"/>
  <c r="S1555" i="4"/>
  <c r="AH1554" i="4"/>
  <c r="AG1554" i="4"/>
  <c r="AD1554" i="4"/>
  <c r="AB1554" i="4"/>
  <c r="S1554" i="4"/>
  <c r="AH1553" i="4"/>
  <c r="AG1553" i="4"/>
  <c r="AD1553" i="4"/>
  <c r="AB1553" i="4"/>
  <c r="S1553" i="4"/>
  <c r="AH1552" i="4"/>
  <c r="AG1552" i="4"/>
  <c r="AD1552" i="4"/>
  <c r="AB1552" i="4"/>
  <c r="S1552" i="4"/>
  <c r="AH1551" i="4"/>
  <c r="AG1551" i="4"/>
  <c r="AD1551" i="4"/>
  <c r="AB1551" i="4"/>
  <c r="S1551" i="4"/>
  <c r="AH1550" i="4"/>
  <c r="AG1550" i="4"/>
  <c r="AD1550" i="4"/>
  <c r="AB1550" i="4"/>
  <c r="S1550" i="4"/>
  <c r="AH1549" i="4"/>
  <c r="AG1549" i="4"/>
  <c r="AD1549" i="4"/>
  <c r="AB1549" i="4"/>
  <c r="S1549" i="4"/>
  <c r="AH1548" i="4"/>
  <c r="AG1548" i="4"/>
  <c r="AD1548" i="4"/>
  <c r="AB1548" i="4"/>
  <c r="S1548" i="4"/>
  <c r="AH1547" i="4"/>
  <c r="AG1547" i="4"/>
  <c r="AD1547" i="4"/>
  <c r="AB1547" i="4"/>
  <c r="S1547" i="4"/>
  <c r="AH1546" i="4"/>
  <c r="AG1546" i="4"/>
  <c r="AD1546" i="4"/>
  <c r="AB1546" i="4"/>
  <c r="S1546" i="4"/>
  <c r="AH1545" i="4"/>
  <c r="AG1545" i="4"/>
  <c r="AD1545" i="4"/>
  <c r="AB1545" i="4"/>
  <c r="S1545" i="4"/>
  <c r="AH1544" i="4"/>
  <c r="AG1544" i="4"/>
  <c r="AD1544" i="4"/>
  <c r="AB1544" i="4"/>
  <c r="S1544" i="4"/>
  <c r="AH1543" i="4"/>
  <c r="AG1543" i="4"/>
  <c r="AD1543" i="4"/>
  <c r="AB1543" i="4"/>
  <c r="S1543" i="4"/>
  <c r="AH1542" i="4"/>
  <c r="AG1542" i="4"/>
  <c r="AD1542" i="4"/>
  <c r="AB1542" i="4"/>
  <c r="S1542" i="4"/>
  <c r="AH1541" i="4"/>
  <c r="AG1541" i="4"/>
  <c r="AD1541" i="4"/>
  <c r="AB1541" i="4"/>
  <c r="S1541" i="4"/>
  <c r="AH1540" i="4"/>
  <c r="AG1540" i="4"/>
  <c r="AD1540" i="4"/>
  <c r="AB1540" i="4"/>
  <c r="S1540" i="4"/>
  <c r="AH1539" i="4"/>
  <c r="AG1539" i="4"/>
  <c r="AD1539" i="4"/>
  <c r="AB1539" i="4"/>
  <c r="S1539" i="4"/>
  <c r="AH1538" i="4"/>
  <c r="AG1538" i="4"/>
  <c r="AD1538" i="4"/>
  <c r="AB1538" i="4"/>
  <c r="S1538" i="4"/>
  <c r="AH1537" i="4"/>
  <c r="AG1537" i="4"/>
  <c r="AD1537" i="4"/>
  <c r="AB1537" i="4"/>
  <c r="S1537" i="4"/>
  <c r="AH1536" i="4"/>
  <c r="AG1536" i="4"/>
  <c r="AD1536" i="4"/>
  <c r="AB1536" i="4"/>
  <c r="S1536" i="4"/>
  <c r="AH1535" i="4"/>
  <c r="AG1535" i="4"/>
  <c r="AD1535" i="4"/>
  <c r="AB1535" i="4"/>
  <c r="S1535" i="4"/>
  <c r="AH1534" i="4"/>
  <c r="AG1534" i="4"/>
  <c r="AD1534" i="4"/>
  <c r="AB1534" i="4"/>
  <c r="S1534" i="4"/>
  <c r="AH1533" i="4"/>
  <c r="AG1533" i="4"/>
  <c r="AD1533" i="4"/>
  <c r="AB1533" i="4"/>
  <c r="S1533" i="4"/>
  <c r="AH1532" i="4"/>
  <c r="AG1532" i="4"/>
  <c r="AD1532" i="4"/>
  <c r="AB1532" i="4"/>
  <c r="S1532" i="4"/>
  <c r="AH1531" i="4"/>
  <c r="AG1531" i="4"/>
  <c r="AD1531" i="4"/>
  <c r="AB1531" i="4"/>
  <c r="S1531" i="4"/>
  <c r="AH1530" i="4"/>
  <c r="AG1530" i="4"/>
  <c r="AD1530" i="4"/>
  <c r="AB1530" i="4"/>
  <c r="S1530" i="4"/>
  <c r="AH1529" i="4"/>
  <c r="AG1529" i="4"/>
  <c r="AD1529" i="4"/>
  <c r="AB1529" i="4"/>
  <c r="S1529" i="4"/>
  <c r="AH1528" i="4"/>
  <c r="AG1528" i="4"/>
  <c r="AD1528" i="4"/>
  <c r="AB1528" i="4"/>
  <c r="S1528" i="4"/>
  <c r="AH1527" i="4"/>
  <c r="AG1527" i="4"/>
  <c r="AD1527" i="4"/>
  <c r="AB1527" i="4"/>
  <c r="S1527" i="4"/>
  <c r="AH1526" i="4"/>
  <c r="AG1526" i="4"/>
  <c r="AD1526" i="4"/>
  <c r="AB1526" i="4"/>
  <c r="S1526" i="4"/>
  <c r="AH1525" i="4"/>
  <c r="AG1525" i="4"/>
  <c r="AD1525" i="4"/>
  <c r="AB1525" i="4"/>
  <c r="S1525" i="4"/>
  <c r="AH1524" i="4"/>
  <c r="AG1524" i="4"/>
  <c r="AD1524" i="4"/>
  <c r="AB1524" i="4"/>
  <c r="S1524" i="4"/>
  <c r="AH1523" i="4"/>
  <c r="AG1523" i="4"/>
  <c r="AD1523" i="4"/>
  <c r="AB1523" i="4"/>
  <c r="S1523" i="4"/>
  <c r="AH1522" i="4"/>
  <c r="AG1522" i="4"/>
  <c r="AD1522" i="4"/>
  <c r="AB1522" i="4"/>
  <c r="S1522" i="4"/>
  <c r="AH1521" i="4"/>
  <c r="AG1521" i="4"/>
  <c r="AD1521" i="4"/>
  <c r="AB1521" i="4"/>
  <c r="S1521" i="4"/>
  <c r="AH1520" i="4"/>
  <c r="AG1520" i="4"/>
  <c r="AD1520" i="4"/>
  <c r="AB1520" i="4"/>
  <c r="S1520" i="4"/>
  <c r="AH1519" i="4"/>
  <c r="AG1519" i="4"/>
  <c r="AD1519" i="4"/>
  <c r="AB1519" i="4"/>
  <c r="S1519" i="4"/>
  <c r="AH1518" i="4"/>
  <c r="AG1518" i="4"/>
  <c r="AD1518" i="4"/>
  <c r="AB1518" i="4"/>
  <c r="S1518" i="4"/>
  <c r="AH1517" i="4"/>
  <c r="AG1517" i="4"/>
  <c r="AD1517" i="4"/>
  <c r="AB1517" i="4"/>
  <c r="S1517" i="4"/>
  <c r="AH1516" i="4"/>
  <c r="AG1516" i="4"/>
  <c r="AD1516" i="4"/>
  <c r="AB1516" i="4"/>
  <c r="S1516" i="4"/>
  <c r="AH1515" i="4"/>
  <c r="AG1515" i="4"/>
  <c r="AD1515" i="4"/>
  <c r="AB1515" i="4"/>
  <c r="S1515" i="4"/>
  <c r="AH1514" i="4"/>
  <c r="AG1514" i="4"/>
  <c r="AD1514" i="4"/>
  <c r="AB1514" i="4"/>
  <c r="S1514" i="4"/>
  <c r="AH1513" i="4"/>
  <c r="AG1513" i="4"/>
  <c r="AD1513" i="4"/>
  <c r="AB1513" i="4"/>
  <c r="S1513" i="4"/>
  <c r="AH1512" i="4"/>
  <c r="AG1512" i="4"/>
  <c r="AD1512" i="4"/>
  <c r="AB1512" i="4"/>
  <c r="S1512" i="4"/>
  <c r="AH1511" i="4"/>
  <c r="AG1511" i="4"/>
  <c r="AD1511" i="4"/>
  <c r="AB1511" i="4"/>
  <c r="S1511" i="4"/>
  <c r="AH1510" i="4"/>
  <c r="AG1510" i="4"/>
  <c r="AD1510" i="4"/>
  <c r="AB1510" i="4"/>
  <c r="S1510" i="4"/>
  <c r="AH1509" i="4"/>
  <c r="AG1509" i="4"/>
  <c r="AD1509" i="4"/>
  <c r="AB1509" i="4"/>
  <c r="S1509" i="4"/>
  <c r="AH1508" i="4"/>
  <c r="AG1508" i="4"/>
  <c r="AD1508" i="4"/>
  <c r="AB1508" i="4"/>
  <c r="S1508" i="4"/>
  <c r="AH1507" i="4"/>
  <c r="AG1507" i="4"/>
  <c r="AD1507" i="4"/>
  <c r="AB1507" i="4"/>
  <c r="S1507" i="4"/>
  <c r="AH1506" i="4"/>
  <c r="AG1506" i="4"/>
  <c r="AD1506" i="4"/>
  <c r="AB1506" i="4"/>
  <c r="S1506" i="4"/>
  <c r="AH1505" i="4"/>
  <c r="AG1505" i="4"/>
  <c r="AD1505" i="4"/>
  <c r="AB1505" i="4"/>
  <c r="S1505" i="4"/>
  <c r="AH1504" i="4"/>
  <c r="AG1504" i="4"/>
  <c r="AD1504" i="4"/>
  <c r="AB1504" i="4"/>
  <c r="S1504" i="4"/>
  <c r="AH1503" i="4"/>
  <c r="AG1503" i="4"/>
  <c r="AD1503" i="4"/>
  <c r="AB1503" i="4"/>
  <c r="S1503" i="4"/>
  <c r="AH1502" i="4"/>
  <c r="AG1502" i="4"/>
  <c r="AD1502" i="4"/>
  <c r="AB1502" i="4"/>
  <c r="S1502" i="4"/>
  <c r="AH1501" i="4"/>
  <c r="AG1501" i="4"/>
  <c r="AD1501" i="4"/>
  <c r="AB1501" i="4"/>
  <c r="S1501" i="4"/>
  <c r="AH1500" i="4"/>
  <c r="AG1500" i="4"/>
  <c r="AD1500" i="4"/>
  <c r="AB1500" i="4"/>
  <c r="S1500" i="4"/>
  <c r="AH1499" i="4"/>
  <c r="AG1499" i="4"/>
  <c r="AD1499" i="4"/>
  <c r="AB1499" i="4"/>
  <c r="S1499" i="4"/>
  <c r="AH1498" i="4"/>
  <c r="AG1498" i="4"/>
  <c r="AD1498" i="4"/>
  <c r="AB1498" i="4"/>
  <c r="S1498" i="4"/>
  <c r="AH1497" i="4"/>
  <c r="AG1497" i="4"/>
  <c r="AD1497" i="4"/>
  <c r="AB1497" i="4"/>
  <c r="S1497" i="4"/>
  <c r="AH1496" i="4"/>
  <c r="AG1496" i="4"/>
  <c r="AD1496" i="4"/>
  <c r="AB1496" i="4"/>
  <c r="S1496" i="4"/>
  <c r="AH1495" i="4"/>
  <c r="AG1495" i="4"/>
  <c r="AD1495" i="4"/>
  <c r="AB1495" i="4"/>
  <c r="S1495" i="4"/>
  <c r="AH1494" i="4"/>
  <c r="AG1494" i="4"/>
  <c r="AD1494" i="4"/>
  <c r="AB1494" i="4"/>
  <c r="S1494" i="4"/>
  <c r="AH1493" i="4"/>
  <c r="AG1493" i="4"/>
  <c r="AD1493" i="4"/>
  <c r="AB1493" i="4"/>
  <c r="S1493" i="4"/>
  <c r="AH1492" i="4"/>
  <c r="AG1492" i="4"/>
  <c r="AD1492" i="4"/>
  <c r="AB1492" i="4"/>
  <c r="S1492" i="4"/>
  <c r="AH1491" i="4"/>
  <c r="AG1491" i="4"/>
  <c r="AD1491" i="4"/>
  <c r="AB1491" i="4"/>
  <c r="S1491" i="4"/>
  <c r="AH1490" i="4"/>
  <c r="AG1490" i="4"/>
  <c r="AD1490" i="4"/>
  <c r="AB1490" i="4"/>
  <c r="S1490" i="4"/>
  <c r="AH1489" i="4"/>
  <c r="AG1489" i="4"/>
  <c r="AD1489" i="4"/>
  <c r="AB1489" i="4"/>
  <c r="S1489" i="4"/>
  <c r="AH1488" i="4"/>
  <c r="AG1488" i="4"/>
  <c r="AD1488" i="4"/>
  <c r="AB1488" i="4"/>
  <c r="S1488" i="4"/>
  <c r="AH1487" i="4"/>
  <c r="AG1487" i="4"/>
  <c r="AD1487" i="4"/>
  <c r="AB1487" i="4"/>
  <c r="S1487" i="4"/>
  <c r="AH1486" i="4"/>
  <c r="AG1486" i="4"/>
  <c r="AD1486" i="4"/>
  <c r="AB1486" i="4"/>
  <c r="S1486" i="4"/>
  <c r="AH1485" i="4"/>
  <c r="AG1485" i="4"/>
  <c r="AD1485" i="4"/>
  <c r="AB1485" i="4"/>
  <c r="S1485" i="4"/>
  <c r="AH1484" i="4"/>
  <c r="AG1484" i="4"/>
  <c r="AD1484" i="4"/>
  <c r="AB1484" i="4"/>
  <c r="S1484" i="4"/>
  <c r="AH1483" i="4"/>
  <c r="AG1483" i="4"/>
  <c r="AD1483" i="4"/>
  <c r="AB1483" i="4"/>
  <c r="S1483" i="4"/>
  <c r="AH1482" i="4"/>
  <c r="AG1482" i="4"/>
  <c r="AD1482" i="4"/>
  <c r="AB1482" i="4"/>
  <c r="S1482" i="4"/>
  <c r="AH1481" i="4"/>
  <c r="AG1481" i="4"/>
  <c r="AD1481" i="4"/>
  <c r="AB1481" i="4"/>
  <c r="S1481" i="4"/>
  <c r="AH1480" i="4"/>
  <c r="AG1480" i="4"/>
  <c r="AD1480" i="4"/>
  <c r="AB1480" i="4"/>
  <c r="S1480" i="4"/>
  <c r="AH1479" i="4"/>
  <c r="AG1479" i="4"/>
  <c r="AD1479" i="4"/>
  <c r="AB1479" i="4"/>
  <c r="S1479" i="4"/>
  <c r="AH1478" i="4"/>
  <c r="AG1478" i="4"/>
  <c r="AD1478" i="4"/>
  <c r="AB1478" i="4"/>
  <c r="S1478" i="4"/>
  <c r="AH1477" i="4"/>
  <c r="AG1477" i="4"/>
  <c r="AD1477" i="4"/>
  <c r="AB1477" i="4"/>
  <c r="S1477" i="4"/>
  <c r="AH1476" i="4"/>
  <c r="AG1476" i="4"/>
  <c r="AD1476" i="4"/>
  <c r="AB1476" i="4"/>
  <c r="S1476" i="4"/>
  <c r="AH1475" i="4"/>
  <c r="AG1475" i="4"/>
  <c r="AD1475" i="4"/>
  <c r="AB1475" i="4"/>
  <c r="S1475" i="4"/>
  <c r="AH1474" i="4"/>
  <c r="AG1474" i="4"/>
  <c r="AD1474" i="4"/>
  <c r="AB1474" i="4"/>
  <c r="S1474" i="4"/>
  <c r="AH1473" i="4"/>
  <c r="AG1473" i="4"/>
  <c r="AD1473" i="4"/>
  <c r="AB1473" i="4"/>
  <c r="S1473" i="4"/>
  <c r="AH1472" i="4"/>
  <c r="AG1472" i="4"/>
  <c r="AD1472" i="4"/>
  <c r="AB1472" i="4"/>
  <c r="S1472" i="4"/>
  <c r="AH1471" i="4"/>
  <c r="AG1471" i="4"/>
  <c r="AD1471" i="4"/>
  <c r="AB1471" i="4"/>
  <c r="S1471" i="4"/>
  <c r="AH1470" i="4"/>
  <c r="AG1470" i="4"/>
  <c r="AD1470" i="4"/>
  <c r="AB1470" i="4"/>
  <c r="S1470" i="4"/>
  <c r="AH1469" i="4"/>
  <c r="AG1469" i="4"/>
  <c r="AD1469" i="4"/>
  <c r="AB1469" i="4"/>
  <c r="S1469" i="4"/>
  <c r="AH1468" i="4"/>
  <c r="AG1468" i="4"/>
  <c r="AD1468" i="4"/>
  <c r="AB1468" i="4"/>
  <c r="S1468" i="4"/>
  <c r="AH1467" i="4"/>
  <c r="AG1467" i="4"/>
  <c r="AD1467" i="4"/>
  <c r="AB1467" i="4"/>
  <c r="S1467" i="4"/>
  <c r="AH1466" i="4"/>
  <c r="AG1466" i="4"/>
  <c r="AD1466" i="4"/>
  <c r="AB1466" i="4"/>
  <c r="S1466" i="4"/>
  <c r="AH1465" i="4"/>
  <c r="AG1465" i="4"/>
  <c r="AD1465" i="4"/>
  <c r="AB1465" i="4"/>
  <c r="S1465" i="4"/>
  <c r="AH1464" i="4"/>
  <c r="AG1464" i="4"/>
  <c r="AD1464" i="4"/>
  <c r="AB1464" i="4"/>
  <c r="S1464" i="4"/>
  <c r="AH1463" i="4"/>
  <c r="AG1463" i="4"/>
  <c r="AD1463" i="4"/>
  <c r="AB1463" i="4"/>
  <c r="S1463" i="4"/>
  <c r="AH1462" i="4"/>
  <c r="AG1462" i="4"/>
  <c r="AD1462" i="4"/>
  <c r="AB1462" i="4"/>
  <c r="S1462" i="4"/>
  <c r="AH1461" i="4"/>
  <c r="AG1461" i="4"/>
  <c r="AD1461" i="4"/>
  <c r="AB1461" i="4"/>
  <c r="S1461" i="4"/>
  <c r="AH1460" i="4"/>
  <c r="AG1460" i="4"/>
  <c r="AD1460" i="4"/>
  <c r="AB1460" i="4"/>
  <c r="S1460" i="4"/>
  <c r="AH1459" i="4"/>
  <c r="AG1459" i="4"/>
  <c r="AD1459" i="4"/>
  <c r="AB1459" i="4"/>
  <c r="S1459" i="4"/>
  <c r="AH1458" i="4"/>
  <c r="AG1458" i="4"/>
  <c r="AD1458" i="4"/>
  <c r="AB1458" i="4"/>
  <c r="S1458" i="4"/>
  <c r="AH1457" i="4"/>
  <c r="AG1457" i="4"/>
  <c r="AD1457" i="4"/>
  <c r="AB1457" i="4"/>
  <c r="S1457" i="4"/>
  <c r="AH1456" i="4"/>
  <c r="AG1456" i="4"/>
  <c r="AD1456" i="4"/>
  <c r="AB1456" i="4"/>
  <c r="S1456" i="4"/>
  <c r="AH1455" i="4"/>
  <c r="AG1455" i="4"/>
  <c r="AD1455" i="4"/>
  <c r="AB1455" i="4"/>
  <c r="S1455" i="4"/>
  <c r="AH1454" i="4"/>
  <c r="AG1454" i="4"/>
  <c r="AD1454" i="4"/>
  <c r="AB1454" i="4"/>
  <c r="S1454" i="4"/>
  <c r="AH1453" i="4"/>
  <c r="AG1453" i="4"/>
  <c r="AD1453" i="4"/>
  <c r="AB1453" i="4"/>
  <c r="S1453" i="4"/>
  <c r="AH1452" i="4"/>
  <c r="AG1452" i="4"/>
  <c r="AD1452" i="4"/>
  <c r="AB1452" i="4"/>
  <c r="S1452" i="4"/>
  <c r="AH1451" i="4"/>
  <c r="AG1451" i="4"/>
  <c r="AD1451" i="4"/>
  <c r="AB1451" i="4"/>
  <c r="S1451" i="4"/>
  <c r="AH1450" i="4"/>
  <c r="AG1450" i="4"/>
  <c r="AD1450" i="4"/>
  <c r="AB1450" i="4"/>
  <c r="S1450" i="4"/>
  <c r="AH1449" i="4"/>
  <c r="AG1449" i="4"/>
  <c r="AD1449" i="4"/>
  <c r="AB1449" i="4"/>
  <c r="S1449" i="4"/>
  <c r="AH1448" i="4"/>
  <c r="AG1448" i="4"/>
  <c r="AD1448" i="4"/>
  <c r="AB1448" i="4"/>
  <c r="S1448" i="4"/>
  <c r="AH1447" i="4"/>
  <c r="AG1447" i="4"/>
  <c r="AD1447" i="4"/>
  <c r="AB1447" i="4"/>
  <c r="S1447" i="4"/>
  <c r="AH1446" i="4"/>
  <c r="AG1446" i="4"/>
  <c r="AD1446" i="4"/>
  <c r="AB1446" i="4"/>
  <c r="S1446" i="4"/>
  <c r="AH1445" i="4"/>
  <c r="AG1445" i="4"/>
  <c r="AD1445" i="4"/>
  <c r="AB1445" i="4"/>
  <c r="S1445" i="4"/>
  <c r="AH1444" i="4"/>
  <c r="AG1444" i="4"/>
  <c r="AD1444" i="4"/>
  <c r="AB1444" i="4"/>
  <c r="S1444" i="4"/>
  <c r="AH1443" i="4"/>
  <c r="AG1443" i="4"/>
  <c r="AD1443" i="4"/>
  <c r="AB1443" i="4"/>
  <c r="S1443" i="4"/>
  <c r="AH1442" i="4"/>
  <c r="AG1442" i="4"/>
  <c r="AD1442" i="4"/>
  <c r="AB1442" i="4"/>
  <c r="S1442" i="4"/>
  <c r="AH1441" i="4"/>
  <c r="AG1441" i="4"/>
  <c r="AD1441" i="4"/>
  <c r="AB1441" i="4"/>
  <c r="S1441" i="4"/>
  <c r="AH1440" i="4"/>
  <c r="AG1440" i="4"/>
  <c r="AD1440" i="4"/>
  <c r="AB1440" i="4"/>
  <c r="S1440" i="4"/>
  <c r="AH1439" i="4"/>
  <c r="AG1439" i="4"/>
  <c r="AD1439" i="4"/>
  <c r="AB1439" i="4"/>
  <c r="S1439" i="4"/>
  <c r="AH1438" i="4"/>
  <c r="AG1438" i="4"/>
  <c r="AD1438" i="4"/>
  <c r="AB1438" i="4"/>
  <c r="S1438" i="4"/>
  <c r="AH1437" i="4"/>
  <c r="AG1437" i="4"/>
  <c r="AD1437" i="4"/>
  <c r="AB1437" i="4"/>
  <c r="S1437" i="4"/>
  <c r="AH1436" i="4"/>
  <c r="AG1436" i="4"/>
  <c r="AD1436" i="4"/>
  <c r="AB1436" i="4"/>
  <c r="S1436" i="4"/>
  <c r="AH1435" i="4"/>
  <c r="AG1435" i="4"/>
  <c r="AD1435" i="4"/>
  <c r="AB1435" i="4"/>
  <c r="S1435" i="4"/>
  <c r="AH1434" i="4"/>
  <c r="AG1434" i="4"/>
  <c r="AD1434" i="4"/>
  <c r="AB1434" i="4"/>
  <c r="S1434" i="4"/>
  <c r="AH1433" i="4"/>
  <c r="AG1433" i="4"/>
  <c r="AD1433" i="4"/>
  <c r="AB1433" i="4"/>
  <c r="S1433" i="4"/>
  <c r="AH1432" i="4"/>
  <c r="AG1432" i="4"/>
  <c r="AD1432" i="4"/>
  <c r="AB1432" i="4"/>
  <c r="S1432" i="4"/>
  <c r="AH1431" i="4"/>
  <c r="AG1431" i="4"/>
  <c r="AD1431" i="4"/>
  <c r="AB1431" i="4"/>
  <c r="S1431" i="4"/>
  <c r="AH1430" i="4"/>
  <c r="AG1430" i="4"/>
  <c r="AD1430" i="4"/>
  <c r="AB1430" i="4"/>
  <c r="S1430" i="4"/>
  <c r="AH1429" i="4"/>
  <c r="AG1429" i="4"/>
  <c r="AD1429" i="4"/>
  <c r="AB1429" i="4"/>
  <c r="S1429" i="4"/>
  <c r="AH1428" i="4"/>
  <c r="AG1428" i="4"/>
  <c r="AD1428" i="4"/>
  <c r="AB1428" i="4"/>
  <c r="S1428" i="4"/>
  <c r="AH1427" i="4"/>
  <c r="AG1427" i="4"/>
  <c r="AD1427" i="4"/>
  <c r="AB1427" i="4"/>
  <c r="S1427" i="4"/>
  <c r="AH1426" i="4"/>
  <c r="AG1426" i="4"/>
  <c r="AD1426" i="4"/>
  <c r="AB1426" i="4"/>
  <c r="S1426" i="4"/>
  <c r="AH1425" i="4"/>
  <c r="AG1425" i="4"/>
  <c r="AD1425" i="4"/>
  <c r="AB1425" i="4"/>
  <c r="S1425" i="4"/>
  <c r="AH1424" i="4"/>
  <c r="AG1424" i="4"/>
  <c r="AD1424" i="4"/>
  <c r="AB1424" i="4"/>
  <c r="S1424" i="4"/>
  <c r="AH1423" i="4"/>
  <c r="AG1423" i="4"/>
  <c r="AD1423" i="4"/>
  <c r="AB1423" i="4"/>
  <c r="S1423" i="4"/>
  <c r="AH1422" i="4"/>
  <c r="AG1422" i="4"/>
  <c r="AD1422" i="4"/>
  <c r="AB1422" i="4"/>
  <c r="S1422" i="4"/>
  <c r="AH1421" i="4"/>
  <c r="AG1421" i="4"/>
  <c r="AD1421" i="4"/>
  <c r="AB1421" i="4"/>
  <c r="S1421" i="4"/>
  <c r="AH1420" i="4"/>
  <c r="AG1420" i="4"/>
  <c r="AD1420" i="4"/>
  <c r="AB1420" i="4"/>
  <c r="S1420" i="4"/>
  <c r="AH1419" i="4"/>
  <c r="AG1419" i="4"/>
  <c r="AD1419" i="4"/>
  <c r="AB1419" i="4"/>
  <c r="S1419" i="4"/>
  <c r="AH1418" i="4"/>
  <c r="AG1418" i="4"/>
  <c r="AD1418" i="4"/>
  <c r="AB1418" i="4"/>
  <c r="S1418" i="4"/>
  <c r="AH1417" i="4"/>
  <c r="AG1417" i="4"/>
  <c r="AD1417" i="4"/>
  <c r="AB1417" i="4"/>
  <c r="S1417" i="4"/>
  <c r="AH1416" i="4"/>
  <c r="AG1416" i="4"/>
  <c r="AD1416" i="4"/>
  <c r="AB1416" i="4"/>
  <c r="S1416" i="4"/>
  <c r="AH1415" i="4"/>
  <c r="AG1415" i="4"/>
  <c r="AD1415" i="4"/>
  <c r="AB1415" i="4"/>
  <c r="S1415" i="4"/>
  <c r="AH1414" i="4"/>
  <c r="AG1414" i="4"/>
  <c r="AD1414" i="4"/>
  <c r="AB1414" i="4"/>
  <c r="S1414" i="4"/>
  <c r="AH1413" i="4"/>
  <c r="AG1413" i="4"/>
  <c r="AD1413" i="4"/>
  <c r="AB1413" i="4"/>
  <c r="S1413" i="4"/>
  <c r="AH1412" i="4"/>
  <c r="AG1412" i="4"/>
  <c r="AD1412" i="4"/>
  <c r="AB1412" i="4"/>
  <c r="S1412" i="4"/>
  <c r="AH1411" i="4"/>
  <c r="AG1411" i="4"/>
  <c r="AD1411" i="4"/>
  <c r="AB1411" i="4"/>
  <c r="S1411" i="4"/>
  <c r="AH1410" i="4"/>
  <c r="AG1410" i="4"/>
  <c r="AD1410" i="4"/>
  <c r="AB1410" i="4"/>
  <c r="S1410" i="4"/>
  <c r="AH1409" i="4"/>
  <c r="AG1409" i="4"/>
  <c r="AD1409" i="4"/>
  <c r="AB1409" i="4"/>
  <c r="S1409" i="4"/>
  <c r="AH1408" i="4"/>
  <c r="AG1408" i="4"/>
  <c r="AD1408" i="4"/>
  <c r="AB1408" i="4"/>
  <c r="S1408" i="4"/>
  <c r="AH1407" i="4"/>
  <c r="AG1407" i="4"/>
  <c r="AD1407" i="4"/>
  <c r="AB1407" i="4"/>
  <c r="S1407" i="4"/>
  <c r="AH1406" i="4"/>
  <c r="AG1406" i="4"/>
  <c r="AD1406" i="4"/>
  <c r="AB1406" i="4"/>
  <c r="S1406" i="4"/>
  <c r="AH1405" i="4"/>
  <c r="AG1405" i="4"/>
  <c r="AD1405" i="4"/>
  <c r="AB1405" i="4"/>
  <c r="S1405" i="4"/>
  <c r="AH1404" i="4"/>
  <c r="AG1404" i="4"/>
  <c r="AD1404" i="4"/>
  <c r="AB1404" i="4"/>
  <c r="S1404" i="4"/>
  <c r="AH1403" i="4"/>
  <c r="AG1403" i="4"/>
  <c r="AD1403" i="4"/>
  <c r="AB1403" i="4"/>
  <c r="S1403" i="4"/>
  <c r="AH1402" i="4"/>
  <c r="AG1402" i="4"/>
  <c r="AD1402" i="4"/>
  <c r="AB1402" i="4"/>
  <c r="S1402" i="4"/>
  <c r="AH1401" i="4"/>
  <c r="AG1401" i="4"/>
  <c r="AD1401" i="4"/>
  <c r="AB1401" i="4"/>
  <c r="S1401" i="4"/>
  <c r="AH1400" i="4"/>
  <c r="AG1400" i="4"/>
  <c r="AD1400" i="4"/>
  <c r="AB1400" i="4"/>
  <c r="S1400" i="4"/>
  <c r="AH1399" i="4"/>
  <c r="AG1399" i="4"/>
  <c r="AD1399" i="4"/>
  <c r="AB1399" i="4"/>
  <c r="S1399" i="4"/>
  <c r="AH1398" i="4"/>
  <c r="AG1398" i="4"/>
  <c r="AD1398" i="4"/>
  <c r="AB1398" i="4"/>
  <c r="S1398" i="4"/>
  <c r="AH1397" i="4"/>
  <c r="AG1397" i="4"/>
  <c r="AD1397" i="4"/>
  <c r="AB1397" i="4"/>
  <c r="S1397" i="4"/>
  <c r="AH1396" i="4"/>
  <c r="AG1396" i="4"/>
  <c r="AD1396" i="4"/>
  <c r="AB1396" i="4"/>
  <c r="S1396" i="4"/>
  <c r="AH1395" i="4"/>
  <c r="AG1395" i="4"/>
  <c r="AD1395" i="4"/>
  <c r="AB1395" i="4"/>
  <c r="S1395" i="4"/>
  <c r="AH1394" i="4"/>
  <c r="AG1394" i="4"/>
  <c r="AD1394" i="4"/>
  <c r="AB1394" i="4"/>
  <c r="S1394" i="4"/>
  <c r="AH1393" i="4"/>
  <c r="AG1393" i="4"/>
  <c r="AD1393" i="4"/>
  <c r="AB1393" i="4"/>
  <c r="S1393" i="4"/>
  <c r="AH1392" i="4"/>
  <c r="AG1392" i="4"/>
  <c r="AD1392" i="4"/>
  <c r="AB1392" i="4"/>
  <c r="S1392" i="4"/>
  <c r="AH1391" i="4"/>
  <c r="AG1391" i="4"/>
  <c r="AD1391" i="4"/>
  <c r="AB1391" i="4"/>
  <c r="S1391" i="4"/>
  <c r="AH1390" i="4"/>
  <c r="AG1390" i="4"/>
  <c r="AD1390" i="4"/>
  <c r="AB1390" i="4"/>
  <c r="S1390" i="4"/>
  <c r="AH1389" i="4"/>
  <c r="AG1389" i="4"/>
  <c r="AD1389" i="4"/>
  <c r="AB1389" i="4"/>
  <c r="S1389" i="4"/>
  <c r="AH1388" i="4"/>
  <c r="AG1388" i="4"/>
  <c r="AD1388" i="4"/>
  <c r="AB1388" i="4"/>
  <c r="S1388" i="4"/>
  <c r="AH1387" i="4"/>
  <c r="AG1387" i="4"/>
  <c r="AD1387" i="4"/>
  <c r="AB1387" i="4"/>
  <c r="S1387" i="4"/>
  <c r="AH1386" i="4"/>
  <c r="AG1386" i="4"/>
  <c r="AD1386" i="4"/>
  <c r="AB1386" i="4"/>
  <c r="S1386" i="4"/>
  <c r="AH1385" i="4"/>
  <c r="AG1385" i="4"/>
  <c r="AD1385" i="4"/>
  <c r="AB1385" i="4"/>
  <c r="S1385" i="4"/>
  <c r="AH1384" i="4"/>
  <c r="AG1384" i="4"/>
  <c r="AD1384" i="4"/>
  <c r="AB1384" i="4"/>
  <c r="S1384" i="4"/>
  <c r="AH1383" i="4"/>
  <c r="AG1383" i="4"/>
  <c r="AD1383" i="4"/>
  <c r="AB1383" i="4"/>
  <c r="S1383" i="4"/>
  <c r="AH1382" i="4"/>
  <c r="AG1382" i="4"/>
  <c r="AD1382" i="4"/>
  <c r="AB1382" i="4"/>
  <c r="S1382" i="4"/>
  <c r="AH1381" i="4"/>
  <c r="AG1381" i="4"/>
  <c r="AD1381" i="4"/>
  <c r="AB1381" i="4"/>
  <c r="S1381" i="4"/>
  <c r="AH1380" i="4"/>
  <c r="AG1380" i="4"/>
  <c r="AD1380" i="4"/>
  <c r="AB1380" i="4"/>
  <c r="S1380" i="4"/>
  <c r="AH1379" i="4"/>
  <c r="AG1379" i="4"/>
  <c r="AD1379" i="4"/>
  <c r="AB1379" i="4"/>
  <c r="S1379" i="4"/>
  <c r="AH1378" i="4"/>
  <c r="AG1378" i="4"/>
  <c r="AD1378" i="4"/>
  <c r="AB1378" i="4"/>
  <c r="S1378" i="4"/>
  <c r="AH1377" i="4"/>
  <c r="AG1377" i="4"/>
  <c r="AD1377" i="4"/>
  <c r="AB1377" i="4"/>
  <c r="S1377" i="4"/>
  <c r="AH1376" i="4"/>
  <c r="AG1376" i="4"/>
  <c r="AD1376" i="4"/>
  <c r="AB1376" i="4"/>
  <c r="S1376" i="4"/>
  <c r="AH1375" i="4"/>
  <c r="AG1375" i="4"/>
  <c r="AD1375" i="4"/>
  <c r="AB1375" i="4"/>
  <c r="S1375" i="4"/>
  <c r="AH1374" i="4"/>
  <c r="AG1374" i="4"/>
  <c r="AD1374" i="4"/>
  <c r="AB1374" i="4"/>
  <c r="S1374" i="4"/>
  <c r="AH1373" i="4"/>
  <c r="AG1373" i="4"/>
  <c r="AD1373" i="4"/>
  <c r="AB1373" i="4"/>
  <c r="S1373" i="4"/>
  <c r="AH1372" i="4"/>
  <c r="AG1372" i="4"/>
  <c r="AD1372" i="4"/>
  <c r="AB1372" i="4"/>
  <c r="S1372" i="4"/>
  <c r="AH1371" i="4"/>
  <c r="AG1371" i="4"/>
  <c r="AD1371" i="4"/>
  <c r="AB1371" i="4"/>
  <c r="S1371" i="4"/>
  <c r="AH1370" i="4"/>
  <c r="AG1370" i="4"/>
  <c r="AD1370" i="4"/>
  <c r="AB1370" i="4"/>
  <c r="S1370" i="4"/>
  <c r="AH1369" i="4"/>
  <c r="AG1369" i="4"/>
  <c r="AD1369" i="4"/>
  <c r="AB1369" i="4"/>
  <c r="S1369" i="4"/>
  <c r="AH1368" i="4"/>
  <c r="AG1368" i="4"/>
  <c r="AD1368" i="4"/>
  <c r="AB1368" i="4"/>
  <c r="S1368" i="4"/>
  <c r="AH1367" i="4"/>
  <c r="AG1367" i="4"/>
  <c r="AD1367" i="4"/>
  <c r="AB1367" i="4"/>
  <c r="S1367" i="4"/>
  <c r="AH1366" i="4"/>
  <c r="AG1366" i="4"/>
  <c r="AD1366" i="4"/>
  <c r="AB1366" i="4"/>
  <c r="S1366" i="4"/>
  <c r="AH1365" i="4"/>
  <c r="AG1365" i="4"/>
  <c r="AD1365" i="4"/>
  <c r="AB1365" i="4"/>
  <c r="S1365" i="4"/>
  <c r="AH1364" i="4"/>
  <c r="AG1364" i="4"/>
  <c r="AD1364" i="4"/>
  <c r="AB1364" i="4"/>
  <c r="S1364" i="4"/>
  <c r="AH1363" i="4"/>
  <c r="AG1363" i="4"/>
  <c r="AD1363" i="4"/>
  <c r="AB1363" i="4"/>
  <c r="S1363" i="4"/>
  <c r="AH1362" i="4"/>
  <c r="AG1362" i="4"/>
  <c r="AD1362" i="4"/>
  <c r="AB1362" i="4"/>
  <c r="S1362" i="4"/>
  <c r="AH1361" i="4"/>
  <c r="AG1361" i="4"/>
  <c r="AD1361" i="4"/>
  <c r="AB1361" i="4"/>
  <c r="S1361" i="4"/>
  <c r="AH1360" i="4"/>
  <c r="AG1360" i="4"/>
  <c r="AD1360" i="4"/>
  <c r="AB1360" i="4"/>
  <c r="S1360" i="4"/>
  <c r="AH1359" i="4"/>
  <c r="AG1359" i="4"/>
  <c r="AD1359" i="4"/>
  <c r="AB1359" i="4"/>
  <c r="S1359" i="4"/>
  <c r="AH1358" i="4"/>
  <c r="AG1358" i="4"/>
  <c r="AD1358" i="4"/>
  <c r="AB1358" i="4"/>
  <c r="S1358" i="4"/>
  <c r="AH1357" i="4"/>
  <c r="AG1357" i="4"/>
  <c r="AD1357" i="4"/>
  <c r="AB1357" i="4"/>
  <c r="S1357" i="4"/>
  <c r="AH1356" i="4"/>
  <c r="AG1356" i="4"/>
  <c r="AD1356" i="4"/>
  <c r="AB1356" i="4"/>
  <c r="S1356" i="4"/>
  <c r="AH1355" i="4"/>
  <c r="AG1355" i="4"/>
  <c r="AD1355" i="4"/>
  <c r="AB1355" i="4"/>
  <c r="S1355" i="4"/>
  <c r="AH1354" i="4"/>
  <c r="AG1354" i="4"/>
  <c r="AD1354" i="4"/>
  <c r="AB1354" i="4"/>
  <c r="S1354" i="4"/>
  <c r="AH1353" i="4"/>
  <c r="AG1353" i="4"/>
  <c r="AD1353" i="4"/>
  <c r="AB1353" i="4"/>
  <c r="S1353" i="4"/>
  <c r="AH1352" i="4"/>
  <c r="AG1352" i="4"/>
  <c r="AD1352" i="4"/>
  <c r="AB1352" i="4"/>
  <c r="S1352" i="4"/>
  <c r="AH1351" i="4"/>
  <c r="AG1351" i="4"/>
  <c r="AD1351" i="4"/>
  <c r="AB1351" i="4"/>
  <c r="S1351" i="4"/>
  <c r="AH1350" i="4"/>
  <c r="AG1350" i="4"/>
  <c r="AD1350" i="4"/>
  <c r="AB1350" i="4"/>
  <c r="S1350" i="4"/>
  <c r="AH1349" i="4"/>
  <c r="AG1349" i="4"/>
  <c r="AD1349" i="4"/>
  <c r="AB1349" i="4"/>
  <c r="S1349" i="4"/>
  <c r="AH1348" i="4"/>
  <c r="AG1348" i="4"/>
  <c r="AD1348" i="4"/>
  <c r="AB1348" i="4"/>
  <c r="S1348" i="4"/>
  <c r="AH1347" i="4"/>
  <c r="AG1347" i="4"/>
  <c r="AD1347" i="4"/>
  <c r="AB1347" i="4"/>
  <c r="S1347" i="4"/>
  <c r="AH1346" i="4"/>
  <c r="AG1346" i="4"/>
  <c r="AD1346" i="4"/>
  <c r="AB1346" i="4"/>
  <c r="S1346" i="4"/>
  <c r="AH1345" i="4"/>
  <c r="AG1345" i="4"/>
  <c r="AD1345" i="4"/>
  <c r="AB1345" i="4"/>
  <c r="S1345" i="4"/>
  <c r="AH1344" i="4"/>
  <c r="AG1344" i="4"/>
  <c r="AD1344" i="4"/>
  <c r="AB1344" i="4"/>
  <c r="S1344" i="4"/>
  <c r="AH1343" i="4"/>
  <c r="AG1343" i="4"/>
  <c r="AD1343" i="4"/>
  <c r="AB1343" i="4"/>
  <c r="S1343" i="4"/>
  <c r="AH1342" i="4"/>
  <c r="AG1342" i="4"/>
  <c r="AD1342" i="4"/>
  <c r="AB1342" i="4"/>
  <c r="S1342" i="4"/>
  <c r="AH1341" i="4"/>
  <c r="AG1341" i="4"/>
  <c r="AD1341" i="4"/>
  <c r="AB1341" i="4"/>
  <c r="S1341" i="4"/>
  <c r="AH1340" i="4"/>
  <c r="AG1340" i="4"/>
  <c r="AD1340" i="4"/>
  <c r="AB1340" i="4"/>
  <c r="S1340" i="4"/>
  <c r="AH1339" i="4"/>
  <c r="AG1339" i="4"/>
  <c r="AD1339" i="4"/>
  <c r="AB1339" i="4"/>
  <c r="S1339" i="4"/>
  <c r="AH1338" i="4"/>
  <c r="AG1338" i="4"/>
  <c r="AD1338" i="4"/>
  <c r="AB1338" i="4"/>
  <c r="S1338" i="4"/>
  <c r="AH1337" i="4"/>
  <c r="AG1337" i="4"/>
  <c r="AD1337" i="4"/>
  <c r="AB1337" i="4"/>
  <c r="S1337" i="4"/>
  <c r="AH1336" i="4"/>
  <c r="AG1336" i="4"/>
  <c r="AD1336" i="4"/>
  <c r="AB1336" i="4"/>
  <c r="S1336" i="4"/>
  <c r="AH1335" i="4"/>
  <c r="AG1335" i="4"/>
  <c r="AD1335" i="4"/>
  <c r="AB1335" i="4"/>
  <c r="S1335" i="4"/>
  <c r="AH1334" i="4"/>
  <c r="AG1334" i="4"/>
  <c r="AD1334" i="4"/>
  <c r="AB1334" i="4"/>
  <c r="S1334" i="4"/>
  <c r="AH1333" i="4"/>
  <c r="AG1333" i="4"/>
  <c r="AD1333" i="4"/>
  <c r="AB1333" i="4"/>
  <c r="S1333" i="4"/>
  <c r="AH1332" i="4"/>
  <c r="AG1332" i="4"/>
  <c r="AD1332" i="4"/>
  <c r="AB1332" i="4"/>
  <c r="S1332" i="4"/>
  <c r="AH1331" i="4"/>
  <c r="AG1331" i="4"/>
  <c r="AD1331" i="4"/>
  <c r="AB1331" i="4"/>
  <c r="S1331" i="4"/>
  <c r="AH1330" i="4"/>
  <c r="AG1330" i="4"/>
  <c r="AD1330" i="4"/>
  <c r="AB1330" i="4"/>
  <c r="S1330" i="4"/>
  <c r="AH1329" i="4"/>
  <c r="AG1329" i="4"/>
  <c r="AD1329" i="4"/>
  <c r="AB1329" i="4"/>
  <c r="S1329" i="4"/>
  <c r="AH1328" i="4"/>
  <c r="AG1328" i="4"/>
  <c r="AD1328" i="4"/>
  <c r="AB1328" i="4"/>
  <c r="S1328" i="4"/>
  <c r="AH1327" i="4"/>
  <c r="AG1327" i="4"/>
  <c r="AD1327" i="4"/>
  <c r="AB1327" i="4"/>
  <c r="S1327" i="4"/>
  <c r="AH1326" i="4"/>
  <c r="AG1326" i="4"/>
  <c r="AD1326" i="4"/>
  <c r="AB1326" i="4"/>
  <c r="S1326" i="4"/>
  <c r="AH1325" i="4"/>
  <c r="AG1325" i="4"/>
  <c r="AD1325" i="4"/>
  <c r="AB1325" i="4"/>
  <c r="S1325" i="4"/>
  <c r="AH1324" i="4"/>
  <c r="AG1324" i="4"/>
  <c r="AD1324" i="4"/>
  <c r="AB1324" i="4"/>
  <c r="S1324" i="4"/>
  <c r="AH1323" i="4"/>
  <c r="AG1323" i="4"/>
  <c r="AD1323" i="4"/>
  <c r="AB1323" i="4"/>
  <c r="S1323" i="4"/>
  <c r="AH1322" i="4"/>
  <c r="AG1322" i="4"/>
  <c r="AD1322" i="4"/>
  <c r="AB1322" i="4"/>
  <c r="S1322" i="4"/>
  <c r="AH1321" i="4"/>
  <c r="AG1321" i="4"/>
  <c r="AD1321" i="4"/>
  <c r="AB1321" i="4"/>
  <c r="S1321" i="4"/>
  <c r="AH1320" i="4"/>
  <c r="AG1320" i="4"/>
  <c r="AD1320" i="4"/>
  <c r="AB1320" i="4"/>
  <c r="S1320" i="4"/>
  <c r="AH1319" i="4"/>
  <c r="AG1319" i="4"/>
  <c r="AD1319" i="4"/>
  <c r="AB1319" i="4"/>
  <c r="S1319" i="4"/>
  <c r="AH1318" i="4"/>
  <c r="AG1318" i="4"/>
  <c r="AD1318" i="4"/>
  <c r="AB1318" i="4"/>
  <c r="S1318" i="4"/>
  <c r="AH1317" i="4"/>
  <c r="AG1317" i="4"/>
  <c r="AD1317" i="4"/>
  <c r="AB1317" i="4"/>
  <c r="S1317" i="4"/>
  <c r="AH1316" i="4"/>
  <c r="AG1316" i="4"/>
  <c r="AD1316" i="4"/>
  <c r="AB1316" i="4"/>
  <c r="S1316" i="4"/>
  <c r="AH1315" i="4"/>
  <c r="AG1315" i="4"/>
  <c r="AD1315" i="4"/>
  <c r="AB1315" i="4"/>
  <c r="S1315" i="4"/>
  <c r="AH1314" i="4"/>
  <c r="AG1314" i="4"/>
  <c r="AD1314" i="4"/>
  <c r="AB1314" i="4"/>
  <c r="S1314" i="4"/>
  <c r="AH1313" i="4"/>
  <c r="AG1313" i="4"/>
  <c r="AD1313" i="4"/>
  <c r="AB1313" i="4"/>
  <c r="S1313" i="4"/>
  <c r="AH1312" i="4"/>
  <c r="AG1312" i="4"/>
  <c r="AD1312" i="4"/>
  <c r="AB1312" i="4"/>
  <c r="S1312" i="4"/>
  <c r="AH1311" i="4"/>
  <c r="AG1311" i="4"/>
  <c r="AD1311" i="4"/>
  <c r="AB1311" i="4"/>
  <c r="S1311" i="4"/>
  <c r="AH1310" i="4"/>
  <c r="AG1310" i="4"/>
  <c r="AD1310" i="4"/>
  <c r="AB1310" i="4"/>
  <c r="S1310" i="4"/>
  <c r="AH1309" i="4"/>
  <c r="AG1309" i="4"/>
  <c r="AD1309" i="4"/>
  <c r="AB1309" i="4"/>
  <c r="S1309" i="4"/>
  <c r="AH1308" i="4"/>
  <c r="AG1308" i="4"/>
  <c r="AD1308" i="4"/>
  <c r="AB1308" i="4"/>
  <c r="S1308" i="4"/>
  <c r="AH1307" i="4"/>
  <c r="AG1307" i="4"/>
  <c r="AD1307" i="4"/>
  <c r="AB1307" i="4"/>
  <c r="S1307" i="4"/>
  <c r="AH1306" i="4"/>
  <c r="AG1306" i="4"/>
  <c r="AD1306" i="4"/>
  <c r="AB1306" i="4"/>
  <c r="S1306" i="4"/>
  <c r="AH1305" i="4"/>
  <c r="AG1305" i="4"/>
  <c r="AD1305" i="4"/>
  <c r="AB1305" i="4"/>
  <c r="S1305" i="4"/>
  <c r="AH1304" i="4"/>
  <c r="AG1304" i="4"/>
  <c r="AD1304" i="4"/>
  <c r="AB1304" i="4"/>
  <c r="S1304" i="4"/>
  <c r="AH1303" i="4"/>
  <c r="AG1303" i="4"/>
  <c r="AD1303" i="4"/>
  <c r="AB1303" i="4"/>
  <c r="S1303" i="4"/>
  <c r="AH1302" i="4"/>
  <c r="AG1302" i="4"/>
  <c r="AD1302" i="4"/>
  <c r="AB1302" i="4"/>
  <c r="S1302" i="4"/>
  <c r="AH1301" i="4"/>
  <c r="AG1301" i="4"/>
  <c r="AD1301" i="4"/>
  <c r="AB1301" i="4"/>
  <c r="S1301" i="4"/>
  <c r="AH1300" i="4"/>
  <c r="AG1300" i="4"/>
  <c r="AD1300" i="4"/>
  <c r="AB1300" i="4"/>
  <c r="S1300" i="4"/>
  <c r="AH1299" i="4"/>
  <c r="AG1299" i="4"/>
  <c r="AD1299" i="4"/>
  <c r="AB1299" i="4"/>
  <c r="S1299" i="4"/>
  <c r="AH1298" i="4"/>
  <c r="AG1298" i="4"/>
  <c r="AD1298" i="4"/>
  <c r="AB1298" i="4"/>
  <c r="S1298" i="4"/>
  <c r="AH1297" i="4"/>
  <c r="AG1297" i="4"/>
  <c r="AD1297" i="4"/>
  <c r="AB1297" i="4"/>
  <c r="S1297" i="4"/>
  <c r="AH1296" i="4"/>
  <c r="AG1296" i="4"/>
  <c r="AD1296" i="4"/>
  <c r="AB1296" i="4"/>
  <c r="S1296" i="4"/>
  <c r="AH1295" i="4"/>
  <c r="AG1295" i="4"/>
  <c r="AD1295" i="4"/>
  <c r="AB1295" i="4"/>
  <c r="S1295" i="4"/>
  <c r="AH1294" i="4"/>
  <c r="AG1294" i="4"/>
  <c r="AD1294" i="4"/>
  <c r="AB1294" i="4"/>
  <c r="S1294" i="4"/>
  <c r="AH1293" i="4"/>
  <c r="AG1293" i="4"/>
  <c r="AD1293" i="4"/>
  <c r="AB1293" i="4"/>
  <c r="S1293" i="4"/>
  <c r="AH1292" i="4"/>
  <c r="AG1292" i="4"/>
  <c r="AD1292" i="4"/>
  <c r="AB1292" i="4"/>
  <c r="S1292" i="4"/>
  <c r="AT1291" i="4"/>
  <c r="AH1291" i="4"/>
  <c r="AG1291" i="4"/>
  <c r="AD1291" i="4"/>
  <c r="AB1291" i="4"/>
  <c r="S1291" i="4"/>
  <c r="AT1290" i="4"/>
  <c r="AH1290" i="4"/>
  <c r="AG1290" i="4"/>
  <c r="AD1290" i="4"/>
  <c r="AB1290" i="4"/>
  <c r="S1290" i="4"/>
  <c r="AH1289" i="4"/>
  <c r="AG1289" i="4"/>
  <c r="AD1289" i="4"/>
  <c r="AB1289" i="4"/>
  <c r="S1289" i="4"/>
  <c r="AH1288" i="4"/>
  <c r="AG1288" i="4"/>
  <c r="AD1288" i="4"/>
  <c r="AB1288" i="4"/>
  <c r="S1288" i="4"/>
  <c r="AH1287" i="4"/>
  <c r="AG1287" i="4"/>
  <c r="AD1287" i="4"/>
  <c r="AB1287" i="4"/>
  <c r="S1287" i="4"/>
  <c r="AH1286" i="4"/>
  <c r="AG1286" i="4"/>
  <c r="AD1286" i="4"/>
  <c r="AB1286" i="4"/>
  <c r="S1286" i="4"/>
  <c r="AH1285" i="4"/>
  <c r="AG1285" i="4"/>
  <c r="AD1285" i="4"/>
  <c r="AB1285" i="4"/>
  <c r="S1285" i="4"/>
  <c r="AH1284" i="4"/>
  <c r="AG1284" i="4"/>
  <c r="AD1284" i="4"/>
  <c r="AB1284" i="4"/>
  <c r="S1284" i="4"/>
  <c r="AH1283" i="4"/>
  <c r="AG1283" i="4"/>
  <c r="AD1283" i="4"/>
  <c r="AB1283" i="4"/>
  <c r="S1283" i="4"/>
  <c r="AH1282" i="4"/>
  <c r="AG1282" i="4"/>
  <c r="AD1282" i="4"/>
  <c r="AB1282" i="4"/>
  <c r="S1282" i="4"/>
  <c r="AH1281" i="4"/>
  <c r="AG1281" i="4"/>
  <c r="AD1281" i="4"/>
  <c r="AB1281" i="4"/>
  <c r="S1281" i="4"/>
  <c r="AH1280" i="4"/>
  <c r="AG1280" i="4"/>
  <c r="AD1280" i="4"/>
  <c r="AB1280" i="4"/>
  <c r="S1280" i="4"/>
  <c r="AH1279" i="4"/>
  <c r="AG1279" i="4"/>
  <c r="AD1279" i="4"/>
  <c r="AB1279" i="4"/>
  <c r="S1279" i="4"/>
  <c r="AH1278" i="4"/>
  <c r="AG1278" i="4"/>
  <c r="AD1278" i="4"/>
  <c r="AB1278" i="4"/>
  <c r="S1278" i="4"/>
  <c r="AH1277" i="4"/>
  <c r="AG1277" i="4"/>
  <c r="AD1277" i="4"/>
  <c r="AB1277" i="4"/>
  <c r="S1277" i="4"/>
  <c r="AH1276" i="4"/>
  <c r="AG1276" i="4"/>
  <c r="AD1276" i="4"/>
  <c r="AB1276" i="4"/>
  <c r="S1276" i="4"/>
  <c r="AH1275" i="4"/>
  <c r="AG1275" i="4"/>
  <c r="AD1275" i="4"/>
  <c r="AB1275" i="4"/>
  <c r="S1275" i="4"/>
  <c r="AH1274" i="4"/>
  <c r="AG1274" i="4"/>
  <c r="AD1274" i="4"/>
  <c r="AB1274" i="4"/>
  <c r="S1274" i="4"/>
  <c r="AH1273" i="4"/>
  <c r="AG1273" i="4"/>
  <c r="AD1273" i="4"/>
  <c r="AB1273" i="4"/>
  <c r="S1273" i="4"/>
  <c r="AH1272" i="4"/>
  <c r="AG1272" i="4"/>
  <c r="AD1272" i="4"/>
  <c r="AB1272" i="4"/>
  <c r="S1272" i="4"/>
  <c r="AH1271" i="4"/>
  <c r="AG1271" i="4"/>
  <c r="AD1271" i="4"/>
  <c r="AB1271" i="4"/>
  <c r="S1271" i="4"/>
  <c r="AH1270" i="4"/>
  <c r="AG1270" i="4"/>
  <c r="AD1270" i="4"/>
  <c r="AB1270" i="4"/>
  <c r="S1270" i="4"/>
  <c r="AH1269" i="4"/>
  <c r="AG1269" i="4"/>
  <c r="AD1269" i="4"/>
  <c r="AB1269" i="4"/>
  <c r="S1269" i="4"/>
  <c r="AH1268" i="4"/>
  <c r="AG1268" i="4"/>
  <c r="AD1268" i="4"/>
  <c r="AB1268" i="4"/>
  <c r="S1268" i="4"/>
  <c r="AH1267" i="4"/>
  <c r="AG1267" i="4"/>
  <c r="AD1267" i="4"/>
  <c r="AB1267" i="4"/>
  <c r="S1267" i="4"/>
  <c r="AH1266" i="4"/>
  <c r="AG1266" i="4"/>
  <c r="AD1266" i="4"/>
  <c r="AB1266" i="4"/>
  <c r="S1266" i="4"/>
  <c r="AH1265" i="4"/>
  <c r="AG1265" i="4"/>
  <c r="AD1265" i="4"/>
  <c r="AB1265" i="4"/>
  <c r="S1265" i="4"/>
  <c r="AH1264" i="4"/>
  <c r="AG1264" i="4"/>
  <c r="AD1264" i="4"/>
  <c r="AB1264" i="4"/>
  <c r="S1264" i="4"/>
  <c r="AH1263" i="4"/>
  <c r="AG1263" i="4"/>
  <c r="AD1263" i="4"/>
  <c r="AB1263" i="4"/>
  <c r="S1263" i="4"/>
  <c r="AH1262" i="4"/>
  <c r="AG1262" i="4"/>
  <c r="AD1262" i="4"/>
  <c r="AB1262" i="4"/>
  <c r="S1262" i="4"/>
  <c r="AH1261" i="4"/>
  <c r="AG1261" i="4"/>
  <c r="AD1261" i="4"/>
  <c r="AB1261" i="4"/>
  <c r="S1261" i="4"/>
  <c r="AH1260" i="4"/>
  <c r="AG1260" i="4"/>
  <c r="AD1260" i="4"/>
  <c r="AB1260" i="4"/>
  <c r="S1260" i="4"/>
  <c r="AH1259" i="4"/>
  <c r="AG1259" i="4"/>
  <c r="AD1259" i="4"/>
  <c r="AB1259" i="4"/>
  <c r="S1259" i="4"/>
  <c r="AH1258" i="4"/>
  <c r="AG1258" i="4"/>
  <c r="AD1258" i="4"/>
  <c r="AB1258" i="4"/>
  <c r="S1258" i="4"/>
  <c r="AH1257" i="4"/>
  <c r="AG1257" i="4"/>
  <c r="AD1257" i="4"/>
  <c r="AB1257" i="4"/>
  <c r="S1257" i="4"/>
  <c r="AH1256" i="4"/>
  <c r="AG1256" i="4"/>
  <c r="AD1256" i="4"/>
  <c r="AB1256" i="4"/>
  <c r="S1256" i="4"/>
  <c r="AH1255" i="4"/>
  <c r="AG1255" i="4"/>
  <c r="AD1255" i="4"/>
  <c r="AB1255" i="4"/>
  <c r="S1255" i="4"/>
  <c r="AH1254" i="4"/>
  <c r="AG1254" i="4"/>
  <c r="AD1254" i="4"/>
  <c r="AB1254" i="4"/>
  <c r="S1254" i="4"/>
  <c r="AH1253" i="4"/>
  <c r="AG1253" i="4"/>
  <c r="AD1253" i="4"/>
  <c r="AB1253" i="4"/>
  <c r="S1253" i="4"/>
  <c r="AH1252" i="4"/>
  <c r="AG1252" i="4"/>
  <c r="AD1252" i="4"/>
  <c r="AB1252" i="4"/>
  <c r="S1252" i="4"/>
  <c r="AH1251" i="4"/>
  <c r="AG1251" i="4"/>
  <c r="AD1251" i="4"/>
  <c r="AB1251" i="4"/>
  <c r="S1251" i="4"/>
  <c r="AH1250" i="4"/>
  <c r="AG1250" i="4"/>
  <c r="AD1250" i="4"/>
  <c r="AB1250" i="4"/>
  <c r="S1250" i="4"/>
  <c r="AH1249" i="4"/>
  <c r="AG1249" i="4"/>
  <c r="AD1249" i="4"/>
  <c r="AB1249" i="4"/>
  <c r="S1249" i="4"/>
  <c r="AH1248" i="4"/>
  <c r="AG1248" i="4"/>
  <c r="AD1248" i="4"/>
  <c r="AB1248" i="4"/>
  <c r="S1248" i="4"/>
  <c r="AH1247" i="4"/>
  <c r="AG1247" i="4"/>
  <c r="AD1247" i="4"/>
  <c r="AB1247" i="4"/>
  <c r="S1247" i="4"/>
  <c r="AH1246" i="4"/>
  <c r="AG1246" i="4"/>
  <c r="AD1246" i="4"/>
  <c r="AB1246" i="4"/>
  <c r="S1246" i="4"/>
  <c r="AH1245" i="4"/>
  <c r="AG1245" i="4"/>
  <c r="AD1245" i="4"/>
  <c r="AB1245" i="4"/>
  <c r="S1245" i="4"/>
  <c r="AH1244" i="4"/>
  <c r="AG1244" i="4"/>
  <c r="AD1244" i="4"/>
  <c r="AB1244" i="4"/>
  <c r="S1244" i="4"/>
  <c r="AG1243" i="4"/>
  <c r="AB1243" i="4"/>
  <c r="S1243" i="4"/>
  <c r="AH1242" i="4"/>
  <c r="AG1242" i="4"/>
  <c r="AD1242" i="4"/>
  <c r="AB1242" i="4"/>
  <c r="S1242" i="4"/>
  <c r="AH1241" i="4"/>
  <c r="AG1241" i="4"/>
  <c r="AD1241" i="4"/>
  <c r="AB1241" i="4"/>
  <c r="S1241" i="4"/>
  <c r="AH1240" i="4"/>
  <c r="AG1240" i="4"/>
  <c r="AD1240" i="4"/>
  <c r="AB1240" i="4"/>
  <c r="S1240" i="4"/>
  <c r="AH1239" i="4"/>
  <c r="AG1239" i="4"/>
  <c r="AD1239" i="4"/>
  <c r="AB1239" i="4"/>
  <c r="S1239" i="4"/>
  <c r="AH1238" i="4"/>
  <c r="AG1238" i="4"/>
  <c r="AD1238" i="4"/>
  <c r="AB1238" i="4"/>
  <c r="S1238" i="4"/>
  <c r="AH1237" i="4"/>
  <c r="AG1237" i="4"/>
  <c r="AD1237" i="4"/>
  <c r="AB1237" i="4"/>
  <c r="S1237" i="4"/>
  <c r="AH1236" i="4"/>
  <c r="AG1236" i="4"/>
  <c r="AD1236" i="4"/>
  <c r="AB1236" i="4"/>
  <c r="S1236" i="4"/>
  <c r="AH1235" i="4"/>
  <c r="AG1235" i="4"/>
  <c r="AD1235" i="4"/>
  <c r="AB1235" i="4"/>
  <c r="S1235" i="4"/>
  <c r="AH1234" i="4"/>
  <c r="AG1234" i="4"/>
  <c r="AD1234" i="4"/>
  <c r="AB1234" i="4"/>
  <c r="S1234" i="4"/>
  <c r="AH1233" i="4"/>
  <c r="AG1233" i="4"/>
  <c r="AD1233" i="4"/>
  <c r="AB1233" i="4"/>
  <c r="S1233" i="4"/>
  <c r="AH1232" i="4"/>
  <c r="AG1232" i="4"/>
  <c r="AD1232" i="4"/>
  <c r="AB1232" i="4"/>
  <c r="S1232" i="4"/>
  <c r="AH1231" i="4"/>
  <c r="AG1231" i="4"/>
  <c r="AD1231" i="4"/>
  <c r="AB1231" i="4"/>
  <c r="S1231" i="4"/>
  <c r="AH1230" i="4"/>
  <c r="AG1230" i="4"/>
  <c r="AD1230" i="4"/>
  <c r="AB1230" i="4"/>
  <c r="S1230" i="4"/>
  <c r="AH1229" i="4"/>
  <c r="AG1229" i="4"/>
  <c r="AD1229" i="4"/>
  <c r="AB1229" i="4"/>
  <c r="S1229" i="4"/>
  <c r="AH1228" i="4"/>
  <c r="AG1228" i="4"/>
  <c r="AD1228" i="4"/>
  <c r="AB1228" i="4"/>
  <c r="S1228" i="4"/>
  <c r="AH1227" i="4"/>
  <c r="AG1227" i="4"/>
  <c r="AD1227" i="4"/>
  <c r="AB1227" i="4"/>
  <c r="S1227" i="4"/>
  <c r="AH1226" i="4"/>
  <c r="AG1226" i="4"/>
  <c r="AD1226" i="4"/>
  <c r="AB1226" i="4"/>
  <c r="S1226" i="4"/>
  <c r="AH1225" i="4"/>
  <c r="AG1225" i="4"/>
  <c r="AD1225" i="4"/>
  <c r="AB1225" i="4"/>
  <c r="S1225" i="4"/>
  <c r="AH1224" i="4"/>
  <c r="AG1224" i="4"/>
  <c r="AD1224" i="4"/>
  <c r="AB1224" i="4"/>
  <c r="S1224" i="4"/>
  <c r="AH1223" i="4"/>
  <c r="AG1223" i="4"/>
  <c r="AD1223" i="4"/>
  <c r="AB1223" i="4"/>
  <c r="S1223" i="4"/>
  <c r="AH1222" i="4"/>
  <c r="AG1222" i="4"/>
  <c r="AD1222" i="4"/>
  <c r="AB1222" i="4"/>
  <c r="S1222" i="4"/>
  <c r="AH1221" i="4"/>
  <c r="AG1221" i="4"/>
  <c r="AD1221" i="4"/>
  <c r="AB1221" i="4"/>
  <c r="S1221" i="4"/>
  <c r="AH1220" i="4"/>
  <c r="AG1220" i="4"/>
  <c r="AD1220" i="4"/>
  <c r="AB1220" i="4"/>
  <c r="S1220" i="4"/>
  <c r="AH1219" i="4"/>
  <c r="AG1219" i="4"/>
  <c r="AD1219" i="4"/>
  <c r="AB1219" i="4"/>
  <c r="S1219" i="4"/>
  <c r="AH1218" i="4"/>
  <c r="AG1218" i="4"/>
  <c r="AD1218" i="4"/>
  <c r="AB1218" i="4"/>
  <c r="S1218" i="4"/>
  <c r="AH1217" i="4"/>
  <c r="AG1217" i="4"/>
  <c r="AD1217" i="4"/>
  <c r="AB1217" i="4"/>
  <c r="S1217" i="4"/>
  <c r="AH1216" i="4"/>
  <c r="AG1216" i="4"/>
  <c r="AD1216" i="4"/>
  <c r="AB1216" i="4"/>
  <c r="S1216" i="4"/>
  <c r="AH1215" i="4"/>
  <c r="AG1215" i="4"/>
  <c r="AD1215" i="4"/>
  <c r="AB1215" i="4"/>
  <c r="S1215" i="4"/>
  <c r="AH1214" i="4"/>
  <c r="AG1214" i="4"/>
  <c r="AD1214" i="4"/>
  <c r="AB1214" i="4"/>
  <c r="S1214" i="4"/>
  <c r="AH1213" i="4"/>
  <c r="AG1213" i="4"/>
  <c r="AD1213" i="4"/>
  <c r="AB1213" i="4"/>
  <c r="S1213" i="4"/>
  <c r="AH1212" i="4"/>
  <c r="AG1212" i="4"/>
  <c r="AD1212" i="4"/>
  <c r="AB1212" i="4"/>
  <c r="S1212" i="4"/>
  <c r="AH1211" i="4"/>
  <c r="AG1211" i="4"/>
  <c r="AD1211" i="4"/>
  <c r="AB1211" i="4"/>
  <c r="S1211" i="4"/>
  <c r="AH1210" i="4"/>
  <c r="AG1210" i="4"/>
  <c r="AD1210" i="4"/>
  <c r="AB1210" i="4"/>
  <c r="S1210" i="4"/>
  <c r="AH1209" i="4"/>
  <c r="AG1209" i="4"/>
  <c r="AD1209" i="4"/>
  <c r="AB1209" i="4"/>
  <c r="S1209" i="4"/>
  <c r="AH1208" i="4"/>
  <c r="AG1208" i="4"/>
  <c r="AD1208" i="4"/>
  <c r="AB1208" i="4"/>
  <c r="S1208" i="4"/>
  <c r="AH1207" i="4"/>
  <c r="AG1207" i="4"/>
  <c r="AD1207" i="4"/>
  <c r="AB1207" i="4"/>
  <c r="S1207" i="4"/>
  <c r="AH1206" i="4"/>
  <c r="AG1206" i="4"/>
  <c r="AD1206" i="4"/>
  <c r="AB1206" i="4"/>
  <c r="S1206" i="4"/>
  <c r="AH1205" i="4"/>
  <c r="AG1205" i="4"/>
  <c r="AD1205" i="4"/>
  <c r="AB1205" i="4"/>
  <c r="S1205" i="4"/>
  <c r="AH1204" i="4"/>
  <c r="AG1204" i="4"/>
  <c r="AD1204" i="4"/>
  <c r="AB1204" i="4"/>
  <c r="S1204" i="4"/>
  <c r="AH1203" i="4"/>
  <c r="AG1203" i="4"/>
  <c r="AD1203" i="4"/>
  <c r="AB1203" i="4"/>
  <c r="S1203" i="4"/>
  <c r="AH1202" i="4"/>
  <c r="AG1202" i="4"/>
  <c r="AD1202" i="4"/>
  <c r="AB1202" i="4"/>
  <c r="S1202" i="4"/>
  <c r="AT1201" i="4"/>
  <c r="AH1201" i="4"/>
  <c r="AG1201" i="4"/>
  <c r="AD1201" i="4"/>
  <c r="AB1201" i="4"/>
  <c r="S1201" i="4"/>
  <c r="AT1200" i="4"/>
  <c r="AH1200" i="4"/>
  <c r="AG1200" i="4"/>
  <c r="AD1200" i="4"/>
  <c r="AB1200" i="4"/>
  <c r="S1200" i="4"/>
  <c r="AH1199" i="4"/>
  <c r="AG1199" i="4"/>
  <c r="AD1199" i="4"/>
  <c r="AB1199" i="4"/>
  <c r="S1199" i="4"/>
  <c r="AH1198" i="4"/>
  <c r="AG1198" i="4"/>
  <c r="AD1198" i="4"/>
  <c r="AB1198" i="4"/>
  <c r="S1198" i="4"/>
  <c r="AH1197" i="4"/>
  <c r="AG1197" i="4"/>
  <c r="AD1197" i="4"/>
  <c r="AB1197" i="4"/>
  <c r="S1197" i="4"/>
  <c r="AH1196" i="4"/>
  <c r="AG1196" i="4"/>
  <c r="AD1196" i="4"/>
  <c r="AB1196" i="4"/>
  <c r="S1196" i="4"/>
  <c r="AH1195" i="4"/>
  <c r="AG1195" i="4"/>
  <c r="AD1195" i="4"/>
  <c r="AB1195" i="4"/>
  <c r="S1195" i="4"/>
  <c r="AH1194" i="4"/>
  <c r="AG1194" i="4"/>
  <c r="AD1194" i="4"/>
  <c r="AB1194" i="4"/>
  <c r="S1194" i="4"/>
  <c r="AH1193" i="4"/>
  <c r="AG1193" i="4"/>
  <c r="AD1193" i="4"/>
  <c r="AB1193" i="4"/>
  <c r="S1193" i="4"/>
  <c r="AH1192" i="4"/>
  <c r="AG1192" i="4"/>
  <c r="AD1192" i="4"/>
  <c r="AB1192" i="4"/>
  <c r="S1192" i="4"/>
  <c r="AH1191" i="4"/>
  <c r="AG1191" i="4"/>
  <c r="AD1191" i="4"/>
  <c r="AB1191" i="4"/>
  <c r="S1191" i="4"/>
  <c r="AH1190" i="4"/>
  <c r="AG1190" i="4"/>
  <c r="AD1190" i="4"/>
  <c r="AB1190" i="4"/>
  <c r="S1190" i="4"/>
  <c r="AH1189" i="4"/>
  <c r="AG1189" i="4"/>
  <c r="AD1189" i="4"/>
  <c r="AB1189" i="4"/>
  <c r="Y1189" i="4"/>
  <c r="X1189" i="4"/>
  <c r="S1189" i="4"/>
  <c r="AH1188" i="4"/>
  <c r="AG1188" i="4"/>
  <c r="AD1188" i="4"/>
  <c r="AB1188" i="4"/>
  <c r="Y1188" i="4"/>
  <c r="X1188" i="4"/>
  <c r="S1188" i="4"/>
  <c r="AH1187" i="4"/>
  <c r="AG1187" i="4"/>
  <c r="AD1187" i="4"/>
  <c r="AB1187" i="4"/>
  <c r="Y1187" i="4"/>
  <c r="X1187" i="4"/>
  <c r="S1187" i="4"/>
  <c r="AH1186" i="4"/>
  <c r="AG1186" i="4"/>
  <c r="AD1186" i="4"/>
  <c r="AB1186" i="4"/>
  <c r="Y1186" i="4"/>
  <c r="X1186" i="4"/>
  <c r="S1186" i="4"/>
  <c r="AH1185" i="4"/>
  <c r="AG1185" i="4"/>
  <c r="AD1185" i="4"/>
  <c r="AB1185" i="4"/>
  <c r="Y1185" i="4"/>
  <c r="X1185" i="4"/>
  <c r="S1185" i="4"/>
  <c r="AH1184" i="4"/>
  <c r="AG1184" i="4"/>
  <c r="AD1184" i="4"/>
  <c r="AB1184" i="4"/>
  <c r="Y1184" i="4"/>
  <c r="X1184" i="4"/>
  <c r="S1184" i="4"/>
  <c r="AH1183" i="4"/>
  <c r="AG1183" i="4"/>
  <c r="AD1183" i="4"/>
  <c r="AB1183" i="4"/>
  <c r="Y1183" i="4"/>
  <c r="X1183" i="4"/>
  <c r="S1183" i="4"/>
  <c r="AH1182" i="4"/>
  <c r="AG1182" i="4"/>
  <c r="AD1182" i="4"/>
  <c r="AB1182" i="4"/>
  <c r="Y1182" i="4"/>
  <c r="X1182" i="4"/>
  <c r="S1182" i="4"/>
  <c r="AH1181" i="4"/>
  <c r="AG1181" i="4"/>
  <c r="AD1181" i="4"/>
  <c r="AB1181" i="4"/>
  <c r="Y1181" i="4"/>
  <c r="X1181" i="4"/>
  <c r="S1181" i="4"/>
  <c r="AH1180" i="4"/>
  <c r="AG1180" i="4"/>
  <c r="AD1180" i="4"/>
  <c r="AB1180" i="4"/>
  <c r="Y1180" i="4"/>
  <c r="X1180" i="4"/>
  <c r="S1180" i="4"/>
  <c r="AH1179" i="4"/>
  <c r="AG1179" i="4"/>
  <c r="AD1179" i="4"/>
  <c r="AB1179" i="4"/>
  <c r="Y1179" i="4"/>
  <c r="X1179" i="4"/>
  <c r="S1179" i="4"/>
  <c r="AH1178" i="4"/>
  <c r="AG1178" i="4"/>
  <c r="AD1178" i="4"/>
  <c r="AB1178" i="4"/>
  <c r="Y1178" i="4"/>
  <c r="X1178" i="4"/>
  <c r="S1178" i="4"/>
  <c r="AH1177" i="4"/>
  <c r="AG1177" i="4"/>
  <c r="AD1177" i="4"/>
  <c r="AB1177" i="4"/>
  <c r="Y1177" i="4"/>
  <c r="X1177" i="4"/>
  <c r="S1177" i="4"/>
  <c r="AH1176" i="4"/>
  <c r="AG1176" i="4"/>
  <c r="AD1176" i="4"/>
  <c r="AB1176" i="4"/>
  <c r="Y1176" i="4"/>
  <c r="X1176" i="4"/>
  <c r="S1176" i="4"/>
  <c r="AH1175" i="4"/>
  <c r="AG1175" i="4"/>
  <c r="AD1175" i="4"/>
  <c r="AB1175" i="4"/>
  <c r="Y1175" i="4"/>
  <c r="X1175" i="4"/>
  <c r="S1175" i="4"/>
  <c r="AH1174" i="4"/>
  <c r="AG1174" i="4"/>
  <c r="AD1174" i="4"/>
  <c r="AB1174" i="4"/>
  <c r="Y1174" i="4"/>
  <c r="X1174" i="4"/>
  <c r="S1174" i="4"/>
  <c r="AH1173" i="4"/>
  <c r="AG1173" i="4"/>
  <c r="AD1173" i="4"/>
  <c r="AB1173" i="4"/>
  <c r="Y1173" i="4"/>
  <c r="X1173" i="4"/>
  <c r="S1173" i="4"/>
  <c r="AH1172" i="4"/>
  <c r="AG1172" i="4"/>
  <c r="AD1172" i="4"/>
  <c r="AB1172" i="4"/>
  <c r="Y1172" i="4"/>
  <c r="X1172" i="4"/>
  <c r="S1172" i="4"/>
  <c r="AH1171" i="4"/>
  <c r="AG1171" i="4"/>
  <c r="AD1171" i="4"/>
  <c r="AB1171" i="4"/>
  <c r="Y1171" i="4"/>
  <c r="X1171" i="4"/>
  <c r="S1171" i="4"/>
  <c r="AH1170" i="4"/>
  <c r="AG1170" i="4"/>
  <c r="AD1170" i="4"/>
  <c r="AB1170" i="4"/>
  <c r="Y1170" i="4"/>
  <c r="X1170" i="4"/>
  <c r="S1170" i="4"/>
  <c r="AH1169" i="4"/>
  <c r="AG1169" i="4"/>
  <c r="AD1169" i="4"/>
  <c r="AB1169" i="4"/>
  <c r="Y1169" i="4"/>
  <c r="X1169" i="4"/>
  <c r="S1169" i="4"/>
  <c r="AH1168" i="4"/>
  <c r="AG1168" i="4"/>
  <c r="AD1168" i="4"/>
  <c r="AB1168" i="4"/>
  <c r="Y1168" i="4"/>
  <c r="X1168" i="4"/>
  <c r="S1168" i="4"/>
  <c r="AH1167" i="4"/>
  <c r="AG1167" i="4"/>
  <c r="AD1167" i="4"/>
  <c r="AB1167" i="4"/>
  <c r="Y1167" i="4"/>
  <c r="X1167" i="4"/>
  <c r="S1167" i="4"/>
  <c r="AH1166" i="4"/>
  <c r="AG1166" i="4"/>
  <c r="AD1166" i="4"/>
  <c r="AB1166" i="4"/>
  <c r="Y1166" i="4"/>
  <c r="X1166" i="4"/>
  <c r="S1166" i="4"/>
  <c r="AH1165" i="4"/>
  <c r="AG1165" i="4"/>
  <c r="AD1165" i="4"/>
  <c r="AB1165" i="4"/>
  <c r="Y1165" i="4"/>
  <c r="X1165" i="4"/>
  <c r="S1165" i="4"/>
  <c r="AH1164" i="4"/>
  <c r="AG1164" i="4"/>
  <c r="AD1164" i="4"/>
  <c r="AB1164" i="4"/>
  <c r="Y1164" i="4"/>
  <c r="X1164" i="4"/>
  <c r="S1164" i="4"/>
  <c r="AH1163" i="4"/>
  <c r="AG1163" i="4"/>
  <c r="AD1163" i="4"/>
  <c r="AB1163" i="4"/>
  <c r="Y1163" i="4"/>
  <c r="X1163" i="4"/>
  <c r="S1163" i="4"/>
  <c r="AH1162" i="4"/>
  <c r="AG1162" i="4"/>
  <c r="AD1162" i="4"/>
  <c r="AB1162" i="4"/>
  <c r="Y1162" i="4"/>
  <c r="X1162" i="4"/>
  <c r="S1162" i="4"/>
  <c r="AH1161" i="4"/>
  <c r="AG1161" i="4"/>
  <c r="AD1161" i="4"/>
  <c r="AB1161" i="4"/>
  <c r="Y1161" i="4"/>
  <c r="X1161" i="4"/>
  <c r="S1161" i="4"/>
  <c r="AH1160" i="4"/>
  <c r="AG1160" i="4"/>
  <c r="AD1160" i="4"/>
  <c r="AB1160" i="4"/>
  <c r="Y1160" i="4"/>
  <c r="X1160" i="4"/>
  <c r="S1160" i="4"/>
  <c r="AH1159" i="4"/>
  <c r="AG1159" i="4"/>
  <c r="AD1159" i="4"/>
  <c r="AB1159" i="4"/>
  <c r="Y1159" i="4"/>
  <c r="X1159" i="4"/>
  <c r="S1159" i="4"/>
  <c r="AH1158" i="4"/>
  <c r="AG1158" i="4"/>
  <c r="AD1158" i="4"/>
  <c r="AB1158" i="4"/>
  <c r="Y1158" i="4"/>
  <c r="X1158" i="4"/>
  <c r="S1158" i="4"/>
  <c r="AH1157" i="4"/>
  <c r="AG1157" i="4"/>
  <c r="AD1157" i="4"/>
  <c r="AB1157" i="4"/>
  <c r="Y1157" i="4"/>
  <c r="X1157" i="4"/>
  <c r="S1157" i="4"/>
  <c r="AH1156" i="4"/>
  <c r="AG1156" i="4"/>
  <c r="AD1156" i="4"/>
  <c r="AB1156" i="4"/>
  <c r="Y1156" i="4"/>
  <c r="X1156" i="4"/>
  <c r="S1156" i="4"/>
  <c r="AH1155" i="4"/>
  <c r="AG1155" i="4"/>
  <c r="AD1155" i="4"/>
  <c r="AB1155" i="4"/>
  <c r="Y1155" i="4"/>
  <c r="X1155" i="4"/>
  <c r="S1155" i="4"/>
  <c r="AH1154" i="4"/>
  <c r="AG1154" i="4"/>
  <c r="AD1154" i="4"/>
  <c r="AB1154" i="4"/>
  <c r="Y1154" i="4"/>
  <c r="X1154" i="4"/>
  <c r="S1154" i="4"/>
  <c r="AH1153" i="4"/>
  <c r="AG1153" i="4"/>
  <c r="AD1153" i="4"/>
  <c r="AB1153" i="4"/>
  <c r="Y1153" i="4"/>
  <c r="X1153" i="4"/>
  <c r="S1153" i="4"/>
  <c r="AH1152" i="4"/>
  <c r="AG1152" i="4"/>
  <c r="AD1152" i="4"/>
  <c r="AB1152" i="4"/>
  <c r="Y1152" i="4"/>
  <c r="X1152" i="4"/>
  <c r="S1152" i="4"/>
  <c r="AH1151" i="4"/>
  <c r="AG1151" i="4"/>
  <c r="AD1151" i="4"/>
  <c r="AB1151" i="4"/>
  <c r="Y1151" i="4"/>
  <c r="X1151" i="4"/>
  <c r="S1151" i="4"/>
  <c r="AH1150" i="4"/>
  <c r="AG1150" i="4"/>
  <c r="AD1150" i="4"/>
  <c r="AB1150" i="4"/>
  <c r="Y1150" i="4"/>
  <c r="X1150" i="4"/>
  <c r="S1150" i="4"/>
  <c r="AH1149" i="4"/>
  <c r="AG1149" i="4"/>
  <c r="AD1149" i="4"/>
  <c r="AB1149" i="4"/>
  <c r="S1149" i="4"/>
  <c r="AH1148" i="4"/>
  <c r="AG1148" i="4"/>
  <c r="AD1148" i="4"/>
  <c r="AB1148" i="4"/>
  <c r="S1148" i="4"/>
  <c r="AH1147" i="4"/>
  <c r="AG1147" i="4"/>
  <c r="AD1147" i="4"/>
  <c r="AB1147" i="4"/>
  <c r="S1147" i="4"/>
  <c r="AH1146" i="4"/>
  <c r="AG1146" i="4"/>
  <c r="AD1146" i="4"/>
  <c r="AB1146" i="4"/>
  <c r="S1146" i="4"/>
  <c r="AH1145" i="4"/>
  <c r="AG1145" i="4"/>
  <c r="AD1145" i="4"/>
  <c r="AB1145" i="4"/>
  <c r="S1145" i="4"/>
  <c r="AH1144" i="4"/>
  <c r="AG1144" i="4"/>
  <c r="AD1144" i="4"/>
  <c r="AB1144" i="4"/>
  <c r="S1144" i="4"/>
  <c r="AH1143" i="4"/>
  <c r="AG1143" i="4"/>
  <c r="AD1143" i="4"/>
  <c r="AB1143" i="4"/>
  <c r="S1143" i="4"/>
  <c r="AH1142" i="4"/>
  <c r="AG1142" i="4"/>
  <c r="AD1142" i="4"/>
  <c r="AB1142" i="4"/>
  <c r="S1142" i="4"/>
  <c r="AH1141" i="4"/>
  <c r="AG1141" i="4"/>
  <c r="AD1141" i="4"/>
  <c r="AB1141" i="4"/>
  <c r="S1141" i="4"/>
  <c r="AH1140" i="4"/>
  <c r="AG1140" i="4"/>
  <c r="AD1140" i="4"/>
  <c r="AB1140" i="4"/>
  <c r="S1140" i="4"/>
  <c r="AH1139" i="4"/>
  <c r="AG1139" i="4"/>
  <c r="AD1139" i="4"/>
  <c r="AB1139" i="4"/>
  <c r="S1139" i="4"/>
  <c r="AH1138" i="4"/>
  <c r="AG1138" i="4"/>
  <c r="AD1138" i="4"/>
  <c r="AB1138" i="4"/>
  <c r="S1138" i="4"/>
  <c r="AH1137" i="4"/>
  <c r="AG1137" i="4"/>
  <c r="AD1137" i="4"/>
  <c r="AB1137" i="4"/>
  <c r="S1137" i="4"/>
  <c r="AH1136" i="4"/>
  <c r="AG1136" i="4"/>
  <c r="AD1136" i="4"/>
  <c r="AB1136" i="4"/>
  <c r="S1136" i="4"/>
  <c r="AH1135" i="4"/>
  <c r="AG1135" i="4"/>
  <c r="AD1135" i="4"/>
  <c r="AB1135" i="4"/>
  <c r="S1135" i="4"/>
  <c r="AH1134" i="4"/>
  <c r="AG1134" i="4"/>
  <c r="AD1134" i="4"/>
  <c r="AB1134" i="4"/>
  <c r="S1134" i="4"/>
  <c r="AH1133" i="4"/>
  <c r="AG1133" i="4"/>
  <c r="AD1133" i="4"/>
  <c r="AB1133" i="4"/>
  <c r="S1133" i="4"/>
  <c r="AH1132" i="4"/>
  <c r="AG1132" i="4"/>
  <c r="AD1132" i="4"/>
  <c r="AB1132" i="4"/>
  <c r="S1132" i="4"/>
  <c r="AH1131" i="4"/>
  <c r="AG1131" i="4"/>
  <c r="AD1131" i="4"/>
  <c r="AB1131" i="4"/>
  <c r="S1131" i="4"/>
  <c r="AH1130" i="4"/>
  <c r="AG1130" i="4"/>
  <c r="AD1130" i="4"/>
  <c r="AB1130" i="4"/>
  <c r="S1130" i="4"/>
  <c r="AH1129" i="4"/>
  <c r="AG1129" i="4"/>
  <c r="AD1129" i="4"/>
  <c r="AB1129" i="4"/>
  <c r="S1129" i="4"/>
  <c r="AH1128" i="4"/>
  <c r="AG1128" i="4"/>
  <c r="AD1128" i="4"/>
  <c r="AB1128" i="4"/>
  <c r="S1128" i="4"/>
  <c r="AH1127" i="4"/>
  <c r="AG1127" i="4"/>
  <c r="AD1127" i="4"/>
  <c r="AB1127" i="4"/>
  <c r="S1127" i="4"/>
  <c r="AH1126" i="4"/>
  <c r="AG1126" i="4"/>
  <c r="AD1126" i="4"/>
  <c r="AB1126" i="4"/>
  <c r="S1126" i="4"/>
  <c r="AH1125" i="4"/>
  <c r="AG1125" i="4"/>
  <c r="AD1125" i="4"/>
  <c r="AB1125" i="4"/>
  <c r="S1125" i="4"/>
  <c r="AH1124" i="4"/>
  <c r="AG1124" i="4"/>
  <c r="AD1124" i="4"/>
  <c r="AB1124" i="4"/>
  <c r="S1124" i="4"/>
  <c r="AH1123" i="4"/>
  <c r="AG1123" i="4"/>
  <c r="AD1123" i="4"/>
  <c r="AB1123" i="4"/>
  <c r="S1123" i="4"/>
  <c r="AH1122" i="4"/>
  <c r="AG1122" i="4"/>
  <c r="AD1122" i="4"/>
  <c r="AB1122" i="4"/>
  <c r="S1122" i="4"/>
  <c r="AH1121" i="4"/>
  <c r="AG1121" i="4"/>
  <c r="AD1121" i="4"/>
  <c r="AB1121" i="4"/>
  <c r="S1121" i="4"/>
  <c r="AH1120" i="4"/>
  <c r="AG1120" i="4"/>
  <c r="AD1120" i="4"/>
  <c r="AB1120" i="4"/>
  <c r="S1120" i="4"/>
  <c r="AH1119" i="4"/>
  <c r="AG1119" i="4"/>
  <c r="AD1119" i="4"/>
  <c r="AB1119" i="4"/>
  <c r="S1119" i="4"/>
  <c r="AH1118" i="4"/>
  <c r="AG1118" i="4"/>
  <c r="AD1118" i="4"/>
  <c r="AB1118" i="4"/>
  <c r="S1118" i="4"/>
  <c r="AH1117" i="4"/>
  <c r="AG1117" i="4"/>
  <c r="AD1117" i="4"/>
  <c r="AB1117" i="4"/>
  <c r="S1117" i="4"/>
  <c r="AH1116" i="4"/>
  <c r="AG1116" i="4"/>
  <c r="AD1116" i="4"/>
  <c r="AB1116" i="4"/>
  <c r="S1116" i="4"/>
  <c r="AH1115" i="4"/>
  <c r="AG1115" i="4"/>
  <c r="AD1115" i="4"/>
  <c r="AB1115" i="4"/>
  <c r="S1115" i="4"/>
  <c r="AH1114" i="4"/>
  <c r="AG1114" i="4"/>
  <c r="AD1114" i="4"/>
  <c r="AB1114" i="4"/>
  <c r="S1114" i="4"/>
  <c r="AH1113" i="4"/>
  <c r="AG1113" i="4"/>
  <c r="AD1113" i="4"/>
  <c r="AB1113" i="4"/>
  <c r="S1113" i="4"/>
  <c r="AH1112" i="4"/>
  <c r="AG1112" i="4"/>
  <c r="AD1112" i="4"/>
  <c r="AB1112" i="4"/>
  <c r="S1112" i="4"/>
  <c r="AH1111" i="4"/>
  <c r="AG1111" i="4"/>
  <c r="AD1111" i="4"/>
  <c r="AB1111" i="4"/>
  <c r="S1111" i="4"/>
  <c r="AH1110" i="4"/>
  <c r="AG1110" i="4"/>
  <c r="AD1110" i="4"/>
  <c r="AB1110" i="4"/>
  <c r="S1110" i="4"/>
  <c r="AH1109" i="4"/>
  <c r="AG1109" i="4"/>
  <c r="AD1109" i="4"/>
  <c r="AB1109" i="4"/>
  <c r="S1109" i="4"/>
  <c r="AH1108" i="4"/>
  <c r="AG1108" i="4"/>
  <c r="AD1108" i="4"/>
  <c r="AB1108" i="4"/>
  <c r="S1108" i="4"/>
  <c r="AH1107" i="4"/>
  <c r="AG1107" i="4"/>
  <c r="AD1107" i="4"/>
  <c r="AB1107" i="4"/>
  <c r="S1107" i="4"/>
  <c r="AH1106" i="4"/>
  <c r="AG1106" i="4"/>
  <c r="AD1106" i="4"/>
  <c r="AB1106" i="4"/>
  <c r="S1106" i="4"/>
  <c r="AH1105" i="4"/>
  <c r="AG1105" i="4"/>
  <c r="AD1105" i="4"/>
  <c r="AB1105" i="4"/>
  <c r="S1105" i="4"/>
  <c r="AH1104" i="4"/>
  <c r="AG1104" i="4"/>
  <c r="AD1104" i="4"/>
  <c r="AB1104" i="4"/>
  <c r="S1104" i="4"/>
  <c r="AH1103" i="4"/>
  <c r="AG1103" i="4"/>
  <c r="AD1103" i="4"/>
  <c r="AB1103" i="4"/>
  <c r="S1103" i="4"/>
  <c r="AH1102" i="4"/>
  <c r="AG1102" i="4"/>
  <c r="AD1102" i="4"/>
  <c r="AB1102" i="4"/>
  <c r="S1102" i="4"/>
  <c r="AH1101" i="4"/>
  <c r="AG1101" i="4"/>
  <c r="AD1101" i="4"/>
  <c r="AB1101" i="4"/>
  <c r="S1101" i="4"/>
  <c r="AH1100" i="4"/>
  <c r="AG1100" i="4"/>
  <c r="AD1100" i="4"/>
  <c r="AB1100" i="4"/>
  <c r="S1100" i="4"/>
  <c r="AH1099" i="4"/>
  <c r="AG1099" i="4"/>
  <c r="AD1099" i="4"/>
  <c r="AB1099" i="4"/>
  <c r="S1099" i="4"/>
  <c r="AH1098" i="4"/>
  <c r="AG1098" i="4"/>
  <c r="AD1098" i="4"/>
  <c r="AB1098" i="4"/>
  <c r="S1098" i="4"/>
  <c r="AH1097" i="4"/>
  <c r="AG1097" i="4"/>
  <c r="AD1097" i="4"/>
  <c r="AB1097" i="4"/>
  <c r="S1097" i="4"/>
  <c r="AH1096" i="4"/>
  <c r="AG1096" i="4"/>
  <c r="AD1096" i="4"/>
  <c r="AB1096" i="4"/>
  <c r="S1096" i="4"/>
  <c r="AH1095" i="4"/>
  <c r="AG1095" i="4"/>
  <c r="AD1095" i="4"/>
  <c r="AB1095" i="4"/>
  <c r="Y1095" i="4"/>
  <c r="X1095" i="4"/>
  <c r="S1095" i="4"/>
  <c r="AH1094" i="4"/>
  <c r="AG1094" i="4"/>
  <c r="AD1094" i="4"/>
  <c r="AB1094" i="4"/>
  <c r="Y1094" i="4"/>
  <c r="X1094" i="4"/>
  <c r="S1094" i="4"/>
  <c r="AH1093" i="4"/>
  <c r="AG1093" i="4"/>
  <c r="AD1093" i="4"/>
  <c r="AB1093" i="4"/>
  <c r="Y1093" i="4"/>
  <c r="X1093" i="4"/>
  <c r="S1093" i="4"/>
  <c r="AH1092" i="4"/>
  <c r="AG1092" i="4"/>
  <c r="AD1092" i="4"/>
  <c r="AB1092" i="4"/>
  <c r="Y1092" i="4"/>
  <c r="X1092" i="4"/>
  <c r="S1092" i="4"/>
  <c r="AH1091" i="4"/>
  <c r="AG1091" i="4"/>
  <c r="AD1091" i="4"/>
  <c r="AB1091" i="4"/>
  <c r="Y1091" i="4"/>
  <c r="X1091" i="4"/>
  <c r="S1091" i="4"/>
  <c r="AH1090" i="4"/>
  <c r="AG1090" i="4"/>
  <c r="AD1090" i="4"/>
  <c r="AB1090" i="4"/>
  <c r="Y1090" i="4"/>
  <c r="X1090" i="4"/>
  <c r="S1090" i="4"/>
  <c r="AH1089" i="4"/>
  <c r="AG1089" i="4"/>
  <c r="AD1089" i="4"/>
  <c r="AB1089" i="4"/>
  <c r="Y1089" i="4"/>
  <c r="X1089" i="4"/>
  <c r="S1089" i="4"/>
  <c r="AH1088" i="4"/>
  <c r="AG1088" i="4"/>
  <c r="AD1088" i="4"/>
  <c r="AB1088" i="4"/>
  <c r="Y1088" i="4"/>
  <c r="X1088" i="4"/>
  <c r="S1088" i="4"/>
  <c r="AH1087" i="4"/>
  <c r="AG1087" i="4"/>
  <c r="AD1087" i="4"/>
  <c r="AB1087" i="4"/>
  <c r="Y1087" i="4"/>
  <c r="X1087" i="4"/>
  <c r="S1087" i="4"/>
  <c r="AH1086" i="4"/>
  <c r="AG1086" i="4"/>
  <c r="AD1086" i="4"/>
  <c r="AB1086" i="4"/>
  <c r="Y1086" i="4"/>
  <c r="X1086" i="4"/>
  <c r="S1086" i="4"/>
  <c r="AH1085" i="4"/>
  <c r="AG1085" i="4"/>
  <c r="AD1085" i="4"/>
  <c r="AB1085" i="4"/>
  <c r="Y1085" i="4"/>
  <c r="X1085" i="4"/>
  <c r="S1085" i="4"/>
  <c r="AH1084" i="4"/>
  <c r="AG1084" i="4"/>
  <c r="AD1084" i="4"/>
  <c r="AB1084" i="4"/>
  <c r="Y1084" i="4"/>
  <c r="X1084" i="4"/>
  <c r="S1084" i="4"/>
  <c r="AH1083" i="4"/>
  <c r="AG1083" i="4"/>
  <c r="AD1083" i="4"/>
  <c r="AB1083" i="4"/>
  <c r="Y1083" i="4"/>
  <c r="X1083" i="4"/>
  <c r="S1083" i="4"/>
  <c r="AH1082" i="4"/>
  <c r="AG1082" i="4"/>
  <c r="AD1082" i="4"/>
  <c r="AB1082" i="4"/>
  <c r="Y1082" i="4"/>
  <c r="X1082" i="4"/>
  <c r="S1082" i="4"/>
  <c r="AH1081" i="4"/>
  <c r="AG1081" i="4"/>
  <c r="AD1081" i="4"/>
  <c r="AB1081" i="4"/>
  <c r="Y1081" i="4"/>
  <c r="X1081" i="4"/>
  <c r="S1081" i="4"/>
  <c r="AH1080" i="4"/>
  <c r="AG1080" i="4"/>
  <c r="AD1080" i="4"/>
  <c r="AB1080" i="4"/>
  <c r="Y1080" i="4"/>
  <c r="X1080" i="4"/>
  <c r="S1080" i="4"/>
  <c r="AH1079" i="4"/>
  <c r="AG1079" i="4"/>
  <c r="AD1079" i="4"/>
  <c r="AB1079" i="4"/>
  <c r="Y1079" i="4"/>
  <c r="X1079" i="4"/>
  <c r="S1079" i="4"/>
  <c r="AH1078" i="4"/>
  <c r="AG1078" i="4"/>
  <c r="AD1078" i="4"/>
  <c r="AB1078" i="4"/>
  <c r="Y1078" i="4"/>
  <c r="X1078" i="4"/>
  <c r="S1078" i="4"/>
  <c r="AH1077" i="4"/>
  <c r="AG1077" i="4"/>
  <c r="AD1077" i="4"/>
  <c r="AB1077" i="4"/>
  <c r="Y1077" i="4"/>
  <c r="X1077" i="4"/>
  <c r="S1077" i="4"/>
  <c r="AH1076" i="4"/>
  <c r="AG1076" i="4"/>
  <c r="AD1076" i="4"/>
  <c r="AB1076" i="4"/>
  <c r="Y1076" i="4"/>
  <c r="X1076" i="4"/>
  <c r="S1076" i="4"/>
  <c r="AH1075" i="4"/>
  <c r="AG1075" i="4"/>
  <c r="AD1075" i="4"/>
  <c r="AB1075" i="4"/>
  <c r="Y1075" i="4"/>
  <c r="X1075" i="4"/>
  <c r="S1075" i="4"/>
  <c r="AT1074" i="4"/>
  <c r="AH1074" i="4"/>
  <c r="AG1074" i="4"/>
  <c r="AD1074" i="4"/>
  <c r="AB1074" i="4"/>
  <c r="Y1074" i="4"/>
  <c r="X1074" i="4"/>
  <c r="S1074" i="4"/>
  <c r="AT1073" i="4"/>
  <c r="AH1073" i="4"/>
  <c r="AG1073" i="4"/>
  <c r="AD1073" i="4"/>
  <c r="AB1073" i="4"/>
  <c r="Y1073" i="4"/>
  <c r="X1073" i="4"/>
  <c r="S1073" i="4"/>
  <c r="AT1072" i="4"/>
  <c r="AH1072" i="4"/>
  <c r="AG1072" i="4"/>
  <c r="AD1072" i="4"/>
  <c r="AB1072" i="4"/>
  <c r="Y1072" i="4"/>
  <c r="X1072" i="4"/>
  <c r="S1072" i="4"/>
  <c r="AT1071" i="4"/>
  <c r="AH1071" i="4"/>
  <c r="AG1071" i="4"/>
  <c r="AD1071" i="4"/>
  <c r="AB1071" i="4"/>
  <c r="Y1071" i="4"/>
  <c r="X1071" i="4"/>
  <c r="S1071" i="4"/>
  <c r="AT1070" i="4"/>
  <c r="AH1070" i="4"/>
  <c r="AG1070" i="4"/>
  <c r="AD1070" i="4"/>
  <c r="AB1070" i="4"/>
  <c r="Y1070" i="4"/>
  <c r="X1070" i="4"/>
  <c r="S1070" i="4"/>
  <c r="AT1069" i="4"/>
  <c r="AH1069" i="4"/>
  <c r="AG1069" i="4"/>
  <c r="AD1069" i="4"/>
  <c r="AB1069" i="4"/>
  <c r="Y1069" i="4"/>
  <c r="X1069" i="4"/>
  <c r="S1069" i="4"/>
  <c r="AT1068" i="4"/>
  <c r="AH1068" i="4"/>
  <c r="AG1068" i="4"/>
  <c r="AD1068" i="4"/>
  <c r="AB1068" i="4"/>
  <c r="Y1068" i="4"/>
  <c r="X1068" i="4"/>
  <c r="S1068" i="4"/>
  <c r="AT1067" i="4"/>
  <c r="AH1067" i="4"/>
  <c r="AG1067" i="4"/>
  <c r="AD1067" i="4"/>
  <c r="AB1067" i="4"/>
  <c r="Y1067" i="4"/>
  <c r="X1067" i="4"/>
  <c r="S1067" i="4"/>
  <c r="AT1066" i="4"/>
  <c r="AH1066" i="4"/>
  <c r="AG1066" i="4"/>
  <c r="AD1066" i="4"/>
  <c r="AB1066" i="4"/>
  <c r="Y1066" i="4"/>
  <c r="X1066" i="4"/>
  <c r="S1066" i="4"/>
  <c r="AT1065" i="4"/>
  <c r="AH1065" i="4"/>
  <c r="AG1065" i="4"/>
  <c r="AD1065" i="4"/>
  <c r="AB1065" i="4"/>
  <c r="Y1065" i="4"/>
  <c r="X1065" i="4"/>
  <c r="S1065" i="4"/>
  <c r="AT1064" i="4"/>
  <c r="AH1064" i="4"/>
  <c r="AG1064" i="4"/>
  <c r="AD1064" i="4"/>
  <c r="AB1064" i="4"/>
  <c r="Y1064" i="4"/>
  <c r="X1064" i="4"/>
  <c r="S1064" i="4"/>
  <c r="AT1063" i="4"/>
  <c r="AH1063" i="4"/>
  <c r="AG1063" i="4"/>
  <c r="AD1063" i="4"/>
  <c r="AB1063" i="4"/>
  <c r="Y1063" i="4"/>
  <c r="X1063" i="4"/>
  <c r="S1063" i="4"/>
  <c r="AT1062" i="4"/>
  <c r="AH1062" i="4"/>
  <c r="AG1062" i="4"/>
  <c r="AD1062" i="4"/>
  <c r="AB1062" i="4"/>
  <c r="Y1062" i="4"/>
  <c r="X1062" i="4"/>
  <c r="S1062" i="4"/>
  <c r="AT1061" i="4"/>
  <c r="AH1061" i="4"/>
  <c r="AG1061" i="4"/>
  <c r="AD1061" i="4"/>
  <c r="AB1061" i="4"/>
  <c r="Y1061" i="4"/>
  <c r="X1061" i="4"/>
  <c r="S1061" i="4"/>
  <c r="AT1060" i="4"/>
  <c r="AH1060" i="4"/>
  <c r="AG1060" i="4"/>
  <c r="AD1060" i="4"/>
  <c r="AB1060" i="4"/>
  <c r="Y1060" i="4"/>
  <c r="X1060" i="4"/>
  <c r="S1060" i="4"/>
  <c r="AT1059" i="4"/>
  <c r="AH1059" i="4"/>
  <c r="AG1059" i="4"/>
  <c r="AD1059" i="4"/>
  <c r="AB1059" i="4"/>
  <c r="Y1059" i="4"/>
  <c r="X1059" i="4"/>
  <c r="S1059" i="4"/>
  <c r="AT1058" i="4"/>
  <c r="AH1058" i="4"/>
  <c r="AG1058" i="4"/>
  <c r="AD1058" i="4"/>
  <c r="AB1058" i="4"/>
  <c r="Y1058" i="4"/>
  <c r="X1058" i="4"/>
  <c r="S1058" i="4"/>
  <c r="AT1057" i="4"/>
  <c r="AH1057" i="4"/>
  <c r="AG1057" i="4"/>
  <c r="AD1057" i="4"/>
  <c r="AB1057" i="4"/>
  <c r="Y1057" i="4"/>
  <c r="X1057" i="4"/>
  <c r="S1057" i="4"/>
  <c r="AT1056" i="4"/>
  <c r="AH1056" i="4"/>
  <c r="AG1056" i="4"/>
  <c r="AD1056" i="4"/>
  <c r="AB1056" i="4"/>
  <c r="Y1056" i="4"/>
  <c r="X1056" i="4"/>
  <c r="S1056" i="4"/>
  <c r="AT1055" i="4"/>
  <c r="AH1055" i="4"/>
  <c r="AG1055" i="4"/>
  <c r="AD1055" i="4"/>
  <c r="AB1055" i="4"/>
  <c r="Y1055" i="4"/>
  <c r="X1055" i="4"/>
  <c r="S1055" i="4"/>
  <c r="AT1054" i="4"/>
  <c r="AH1054" i="4"/>
  <c r="AG1054" i="4"/>
  <c r="AD1054" i="4"/>
  <c r="AB1054" i="4"/>
  <c r="Y1054" i="4"/>
  <c r="X1054" i="4"/>
  <c r="S1054" i="4"/>
  <c r="AT1053" i="4"/>
  <c r="AH1053" i="4"/>
  <c r="AG1053" i="4"/>
  <c r="AD1053" i="4"/>
  <c r="AB1053" i="4"/>
  <c r="Y1053" i="4"/>
  <c r="X1053" i="4"/>
  <c r="S1053" i="4"/>
  <c r="AT1052" i="4"/>
  <c r="AH1052" i="4"/>
  <c r="AG1052" i="4"/>
  <c r="AD1052" i="4"/>
  <c r="AB1052" i="4"/>
  <c r="Y1052" i="4"/>
  <c r="X1052" i="4"/>
  <c r="S1052" i="4"/>
  <c r="AT1051" i="4"/>
  <c r="AH1051" i="4"/>
  <c r="AG1051" i="4"/>
  <c r="AD1051" i="4"/>
  <c r="AB1051" i="4"/>
  <c r="Y1051" i="4"/>
  <c r="X1051" i="4"/>
  <c r="S1051" i="4"/>
  <c r="AT1050" i="4"/>
  <c r="AH1050" i="4"/>
  <c r="AG1050" i="4"/>
  <c r="AD1050" i="4"/>
  <c r="AB1050" i="4"/>
  <c r="Y1050" i="4"/>
  <c r="X1050" i="4"/>
  <c r="S1050" i="4"/>
  <c r="AT1049" i="4"/>
  <c r="AH1049" i="4"/>
  <c r="AG1049" i="4"/>
  <c r="AD1049" i="4"/>
  <c r="AB1049" i="4"/>
  <c r="Y1049" i="4"/>
  <c r="X1049" i="4"/>
  <c r="S1049" i="4"/>
  <c r="AT1048" i="4"/>
  <c r="AH1048" i="4"/>
  <c r="AG1048" i="4"/>
  <c r="AD1048" i="4"/>
  <c r="AB1048" i="4"/>
  <c r="Y1048" i="4"/>
  <c r="X1048" i="4"/>
  <c r="S1048" i="4"/>
  <c r="AT1047" i="4"/>
  <c r="AH1047" i="4"/>
  <c r="AG1047" i="4"/>
  <c r="AD1047" i="4"/>
  <c r="AB1047" i="4"/>
  <c r="Y1047" i="4"/>
  <c r="X1047" i="4"/>
  <c r="S1047" i="4"/>
  <c r="AT1046" i="4"/>
  <c r="AH1046" i="4"/>
  <c r="AG1046" i="4"/>
  <c r="AD1046" i="4"/>
  <c r="AB1046" i="4"/>
  <c r="Y1046" i="4"/>
  <c r="X1046" i="4"/>
  <c r="S1046" i="4"/>
  <c r="AT1045" i="4"/>
  <c r="AH1045" i="4"/>
  <c r="AG1045" i="4"/>
  <c r="AD1045" i="4"/>
  <c r="AB1045" i="4"/>
  <c r="Y1045" i="4"/>
  <c r="X1045" i="4"/>
  <c r="S1045" i="4"/>
  <c r="AT1044" i="4"/>
  <c r="AH1044" i="4"/>
  <c r="AG1044" i="4"/>
  <c r="AD1044" i="4"/>
  <c r="AB1044" i="4"/>
  <c r="Y1044" i="4"/>
  <c r="X1044" i="4"/>
  <c r="S1044" i="4"/>
  <c r="AH1043" i="4"/>
  <c r="AG1043" i="4"/>
  <c r="AD1043" i="4"/>
  <c r="AB1043" i="4"/>
  <c r="S1043" i="4"/>
  <c r="AH1042" i="4"/>
  <c r="AG1042" i="4"/>
  <c r="AD1042" i="4"/>
  <c r="AB1042" i="4"/>
  <c r="S1042" i="4"/>
  <c r="AH1041" i="4"/>
  <c r="AG1041" i="4"/>
  <c r="AD1041" i="4"/>
  <c r="AB1041" i="4"/>
  <c r="S1041" i="4"/>
  <c r="AH1040" i="4"/>
  <c r="AG1040" i="4"/>
  <c r="AD1040" i="4"/>
  <c r="AB1040" i="4"/>
  <c r="S1040" i="4"/>
  <c r="AH1039" i="4"/>
  <c r="AG1039" i="4"/>
  <c r="AD1039" i="4"/>
  <c r="AB1039" i="4"/>
  <c r="S1039" i="4"/>
  <c r="AH1038" i="4"/>
  <c r="AG1038" i="4"/>
  <c r="AD1038" i="4"/>
  <c r="AB1038" i="4"/>
  <c r="S1038" i="4"/>
  <c r="AH1037" i="4"/>
  <c r="AG1037" i="4"/>
  <c r="AD1037" i="4"/>
  <c r="AB1037" i="4"/>
  <c r="S1037" i="4"/>
  <c r="AH1036" i="4"/>
  <c r="AG1036" i="4"/>
  <c r="AD1036" i="4"/>
  <c r="AB1036" i="4"/>
  <c r="S1036" i="4"/>
  <c r="AH1035" i="4"/>
  <c r="AG1035" i="4"/>
  <c r="AD1035" i="4"/>
  <c r="AB1035" i="4"/>
  <c r="S1035" i="4"/>
  <c r="AH1034" i="4"/>
  <c r="AG1034" i="4"/>
  <c r="AD1034" i="4"/>
  <c r="AB1034" i="4"/>
  <c r="S1034" i="4"/>
  <c r="AH1033" i="4"/>
  <c r="AG1033" i="4"/>
  <c r="AD1033" i="4"/>
  <c r="AB1033" i="4"/>
  <c r="S1033" i="4"/>
  <c r="AH1032" i="4"/>
  <c r="AG1032" i="4"/>
  <c r="AD1032" i="4"/>
  <c r="AB1032" i="4"/>
  <c r="S1032" i="4"/>
  <c r="AH1031" i="4"/>
  <c r="AG1031" i="4"/>
  <c r="AD1031" i="4"/>
  <c r="AB1031" i="4"/>
  <c r="S1031" i="4"/>
  <c r="AH1030" i="4"/>
  <c r="AG1030" i="4"/>
  <c r="AD1030" i="4"/>
  <c r="AB1030" i="4"/>
  <c r="S1030" i="4"/>
  <c r="AH1029" i="4"/>
  <c r="AG1029" i="4"/>
  <c r="AD1029" i="4"/>
  <c r="AB1029" i="4"/>
  <c r="S1029" i="4"/>
  <c r="AH1028" i="4"/>
  <c r="AG1028" i="4"/>
  <c r="AD1028" i="4"/>
  <c r="AB1028" i="4"/>
  <c r="Y1028" i="4"/>
  <c r="X1028" i="4"/>
  <c r="S1028" i="4"/>
  <c r="AH1027" i="4"/>
  <c r="AG1027" i="4"/>
  <c r="AD1027" i="4"/>
  <c r="AB1027" i="4"/>
  <c r="Y1027" i="4"/>
  <c r="X1027" i="4"/>
  <c r="S1027" i="4"/>
  <c r="AH1026" i="4"/>
  <c r="AG1026" i="4"/>
  <c r="AD1026" i="4"/>
  <c r="AB1026" i="4"/>
  <c r="Y1026" i="4"/>
  <c r="X1026" i="4"/>
  <c r="S1026" i="4"/>
  <c r="AH1025" i="4"/>
  <c r="AG1025" i="4"/>
  <c r="AD1025" i="4"/>
  <c r="AB1025" i="4"/>
  <c r="Y1025" i="4"/>
  <c r="X1025" i="4"/>
  <c r="S1025" i="4"/>
  <c r="AH1024" i="4"/>
  <c r="AG1024" i="4"/>
  <c r="AD1024" i="4"/>
  <c r="AB1024" i="4"/>
  <c r="Y1024" i="4"/>
  <c r="X1024" i="4"/>
  <c r="S1024" i="4"/>
  <c r="AH1023" i="4"/>
  <c r="AG1023" i="4"/>
  <c r="AD1023" i="4"/>
  <c r="AB1023" i="4"/>
  <c r="Y1023" i="4"/>
  <c r="X1023" i="4"/>
  <c r="S1023" i="4"/>
  <c r="AH1022" i="4"/>
  <c r="AG1022" i="4"/>
  <c r="AD1022" i="4"/>
  <c r="AB1022" i="4"/>
  <c r="Y1022" i="4"/>
  <c r="X1022" i="4"/>
  <c r="S1022" i="4"/>
  <c r="AH1021" i="4"/>
  <c r="AG1021" i="4"/>
  <c r="AD1021" i="4"/>
  <c r="AB1021" i="4"/>
  <c r="Y1021" i="4"/>
  <c r="X1021" i="4"/>
  <c r="S1021" i="4"/>
  <c r="AH1020" i="4"/>
  <c r="AG1020" i="4"/>
  <c r="AD1020" i="4"/>
  <c r="AB1020" i="4"/>
  <c r="Y1020" i="4"/>
  <c r="X1020" i="4"/>
  <c r="S1020" i="4"/>
  <c r="AH1019" i="4"/>
  <c r="AG1019" i="4"/>
  <c r="AD1019" i="4"/>
  <c r="AB1019" i="4"/>
  <c r="Y1019" i="4"/>
  <c r="X1019" i="4"/>
  <c r="S1019" i="4"/>
  <c r="AH1018" i="4"/>
  <c r="AG1018" i="4"/>
  <c r="AD1018" i="4"/>
  <c r="AB1018" i="4"/>
  <c r="Y1018" i="4"/>
  <c r="X1018" i="4"/>
  <c r="S1018" i="4"/>
  <c r="AH1017" i="4"/>
  <c r="AG1017" i="4"/>
  <c r="AD1017" i="4"/>
  <c r="AB1017" i="4"/>
  <c r="Y1017" i="4"/>
  <c r="X1017" i="4"/>
  <c r="S1017" i="4"/>
  <c r="AH1016" i="4"/>
  <c r="AG1016" i="4"/>
  <c r="AD1016" i="4"/>
  <c r="AB1016" i="4"/>
  <c r="Y1016" i="4"/>
  <c r="X1016" i="4"/>
  <c r="S1016" i="4"/>
  <c r="AH1015" i="4"/>
  <c r="AG1015" i="4"/>
  <c r="AD1015" i="4"/>
  <c r="AB1015" i="4"/>
  <c r="Y1015" i="4"/>
  <c r="X1015" i="4"/>
  <c r="S1015" i="4"/>
  <c r="AH1014" i="4"/>
  <c r="AG1014" i="4"/>
  <c r="AD1014" i="4"/>
  <c r="AB1014" i="4"/>
  <c r="Y1014" i="4"/>
  <c r="X1014" i="4"/>
  <c r="S1014" i="4"/>
  <c r="AH1013" i="4"/>
  <c r="AG1013" i="4"/>
  <c r="AD1013" i="4"/>
  <c r="AB1013" i="4"/>
  <c r="Y1013" i="4"/>
  <c r="X1013" i="4"/>
  <c r="S1013" i="4"/>
  <c r="AH1012" i="4"/>
  <c r="AG1012" i="4"/>
  <c r="AD1012" i="4"/>
  <c r="AB1012" i="4"/>
  <c r="Y1012" i="4"/>
  <c r="X1012" i="4"/>
  <c r="S1012" i="4"/>
  <c r="AH1011" i="4"/>
  <c r="AG1011" i="4"/>
  <c r="AD1011" i="4"/>
  <c r="AB1011" i="4"/>
  <c r="Y1011" i="4"/>
  <c r="X1011" i="4"/>
  <c r="S1011" i="4"/>
  <c r="AH1010" i="4"/>
  <c r="AG1010" i="4"/>
  <c r="AD1010" i="4"/>
  <c r="AB1010" i="4"/>
  <c r="Y1010" i="4"/>
  <c r="X1010" i="4"/>
  <c r="S1010" i="4"/>
  <c r="AH1009" i="4"/>
  <c r="AG1009" i="4"/>
  <c r="AD1009" i="4"/>
  <c r="AB1009" i="4"/>
  <c r="Y1009" i="4"/>
  <c r="X1009" i="4"/>
  <c r="S1009" i="4"/>
  <c r="AH1008" i="4"/>
  <c r="AG1008" i="4"/>
  <c r="AD1008" i="4"/>
  <c r="AB1008" i="4"/>
  <c r="Y1008" i="4"/>
  <c r="X1008" i="4"/>
  <c r="S1008" i="4"/>
  <c r="AH1007" i="4"/>
  <c r="AG1007" i="4"/>
  <c r="AD1007" i="4"/>
  <c r="AB1007" i="4"/>
  <c r="Y1007" i="4"/>
  <c r="X1007" i="4"/>
  <c r="S1007" i="4"/>
  <c r="AH1006" i="4"/>
  <c r="AG1006" i="4"/>
  <c r="AD1006" i="4"/>
  <c r="AB1006" i="4"/>
  <c r="Y1006" i="4"/>
  <c r="X1006" i="4"/>
  <c r="S1006" i="4"/>
  <c r="AH1005" i="4"/>
  <c r="AG1005" i="4"/>
  <c r="AD1005" i="4"/>
  <c r="AB1005" i="4"/>
  <c r="Y1005" i="4"/>
  <c r="X1005" i="4"/>
  <c r="S1005" i="4"/>
  <c r="AH1004" i="4"/>
  <c r="AG1004" i="4"/>
  <c r="AD1004" i="4"/>
  <c r="AB1004" i="4"/>
  <c r="Y1004" i="4"/>
  <c r="X1004" i="4"/>
  <c r="S1004" i="4"/>
  <c r="AH1003" i="4"/>
  <c r="AG1003" i="4"/>
  <c r="AD1003" i="4"/>
  <c r="AB1003" i="4"/>
  <c r="Y1003" i="4"/>
  <c r="X1003" i="4"/>
  <c r="S1003" i="4"/>
  <c r="AH1002" i="4"/>
  <c r="AG1002" i="4"/>
  <c r="AD1002" i="4"/>
  <c r="AB1002" i="4"/>
  <c r="Y1002" i="4"/>
  <c r="X1002" i="4"/>
  <c r="S1002" i="4"/>
  <c r="AH1001" i="4"/>
  <c r="AG1001" i="4"/>
  <c r="AD1001" i="4"/>
  <c r="AB1001" i="4"/>
  <c r="Y1001" i="4"/>
  <c r="X1001" i="4"/>
  <c r="S1001" i="4"/>
  <c r="AH1000" i="4"/>
  <c r="AG1000" i="4"/>
  <c r="AD1000" i="4"/>
  <c r="AB1000" i="4"/>
  <c r="Y1000" i="4"/>
  <c r="X1000" i="4"/>
  <c r="S1000" i="4"/>
  <c r="AH999" i="4"/>
  <c r="AG999" i="4"/>
  <c r="AD999" i="4"/>
  <c r="AB999" i="4"/>
  <c r="Y999" i="4"/>
  <c r="X999" i="4"/>
  <c r="S999" i="4"/>
  <c r="AH998" i="4"/>
  <c r="AG998" i="4"/>
  <c r="AD998" i="4"/>
  <c r="AB998" i="4"/>
  <c r="Y998" i="4"/>
  <c r="X998" i="4"/>
  <c r="S998" i="4"/>
  <c r="AH997" i="4"/>
  <c r="AG997" i="4"/>
  <c r="AD997" i="4"/>
  <c r="AB997" i="4"/>
  <c r="Y997" i="4"/>
  <c r="X997" i="4"/>
  <c r="S997" i="4"/>
  <c r="AH996" i="4"/>
  <c r="AG996" i="4"/>
  <c r="AD996" i="4"/>
  <c r="AB996" i="4"/>
  <c r="Y996" i="4"/>
  <c r="X996" i="4"/>
  <c r="S996" i="4"/>
  <c r="AH995" i="4"/>
  <c r="AG995" i="4"/>
  <c r="AD995" i="4"/>
  <c r="AB995" i="4"/>
  <c r="Y995" i="4"/>
  <c r="X995" i="4"/>
  <c r="S995" i="4"/>
  <c r="AH994" i="4"/>
  <c r="AG994" i="4"/>
  <c r="AD994" i="4"/>
  <c r="AB994" i="4"/>
  <c r="Y994" i="4"/>
  <c r="X994" i="4"/>
  <c r="S994" i="4"/>
  <c r="AH993" i="4"/>
  <c r="AG993" i="4"/>
  <c r="AD993" i="4"/>
  <c r="AB993" i="4"/>
  <c r="Y993" i="4"/>
  <c r="X993" i="4"/>
  <c r="S993" i="4"/>
  <c r="AH992" i="4"/>
  <c r="AG992" i="4"/>
  <c r="AD992" i="4"/>
  <c r="AB992" i="4"/>
  <c r="Y992" i="4"/>
  <c r="X992" i="4"/>
  <c r="S992" i="4"/>
  <c r="AH991" i="4"/>
  <c r="AG991" i="4"/>
  <c r="AD991" i="4"/>
  <c r="AB991" i="4"/>
  <c r="Y991" i="4"/>
  <c r="X991" i="4"/>
  <c r="S991" i="4"/>
  <c r="AH990" i="4"/>
  <c r="AG990" i="4"/>
  <c r="AD990" i="4"/>
  <c r="AB990" i="4"/>
  <c r="Y990" i="4"/>
  <c r="X990" i="4"/>
  <c r="S990" i="4"/>
  <c r="AH989" i="4"/>
  <c r="AG989" i="4"/>
  <c r="AD989" i="4"/>
  <c r="AB989" i="4"/>
  <c r="Y989" i="4"/>
  <c r="X989" i="4"/>
  <c r="S989" i="4"/>
  <c r="AH988" i="4"/>
  <c r="AG988" i="4"/>
  <c r="AD988" i="4"/>
  <c r="AB988" i="4"/>
  <c r="Y988" i="4"/>
  <c r="X988" i="4"/>
  <c r="S988" i="4"/>
  <c r="AH987" i="4"/>
  <c r="AG987" i="4"/>
  <c r="AD987" i="4"/>
  <c r="AB987" i="4"/>
  <c r="Y987" i="4"/>
  <c r="X987" i="4"/>
  <c r="S987" i="4"/>
  <c r="AH986" i="4"/>
  <c r="AG986" i="4"/>
  <c r="AD986" i="4"/>
  <c r="AB986" i="4"/>
  <c r="Y986" i="4"/>
  <c r="X986" i="4"/>
  <c r="S986" i="4"/>
  <c r="AH985" i="4"/>
  <c r="AG985" i="4"/>
  <c r="AD985" i="4"/>
  <c r="AB985" i="4"/>
  <c r="Y985" i="4"/>
  <c r="X985" i="4"/>
  <c r="S985" i="4"/>
  <c r="AH984" i="4"/>
  <c r="AG984" i="4"/>
  <c r="AD984" i="4"/>
  <c r="AB984" i="4"/>
  <c r="Y984" i="4"/>
  <c r="X984" i="4"/>
  <c r="S984" i="4"/>
  <c r="AH983" i="4"/>
  <c r="AG983" i="4"/>
  <c r="AD983" i="4"/>
  <c r="AB983" i="4"/>
  <c r="Y983" i="4"/>
  <c r="X983" i="4"/>
  <c r="S983" i="4"/>
  <c r="AH982" i="4"/>
  <c r="AG982" i="4"/>
  <c r="AD982" i="4"/>
  <c r="AB982" i="4"/>
  <c r="Y982" i="4"/>
  <c r="X982" i="4"/>
  <c r="S982" i="4"/>
  <c r="AH981" i="4"/>
  <c r="AG981" i="4"/>
  <c r="AD981" i="4"/>
  <c r="AB981" i="4"/>
  <c r="Y981" i="4"/>
  <c r="X981" i="4"/>
  <c r="S981" i="4"/>
  <c r="AH980" i="4"/>
  <c r="AG980" i="4"/>
  <c r="AD980" i="4"/>
  <c r="AB980" i="4"/>
  <c r="Y980" i="4"/>
  <c r="X980" i="4"/>
  <c r="S980" i="4"/>
  <c r="AH979" i="4"/>
  <c r="AG979" i="4"/>
  <c r="AD979" i="4"/>
  <c r="AB979" i="4"/>
  <c r="Y979" i="4"/>
  <c r="X979" i="4"/>
  <c r="S979" i="4"/>
  <c r="AH978" i="4"/>
  <c r="AG978" i="4"/>
  <c r="AD978" i="4"/>
  <c r="AB978" i="4"/>
  <c r="Y978" i="4"/>
  <c r="X978" i="4"/>
  <c r="S978" i="4"/>
  <c r="AH977" i="4"/>
  <c r="AG977" i="4"/>
  <c r="AD977" i="4"/>
  <c r="AB977" i="4"/>
  <c r="Y977" i="4"/>
  <c r="X977" i="4"/>
  <c r="S977" i="4"/>
  <c r="AT976" i="4"/>
  <c r="AH976" i="4"/>
  <c r="AG976" i="4"/>
  <c r="AD976" i="4"/>
  <c r="AB976" i="4"/>
  <c r="Y976" i="4"/>
  <c r="X976" i="4"/>
  <c r="S976" i="4"/>
  <c r="AH975" i="4"/>
  <c r="AG975" i="4"/>
  <c r="AD975" i="4"/>
  <c r="AB975" i="4"/>
  <c r="Y975" i="4"/>
  <c r="X975" i="4"/>
  <c r="S975" i="4"/>
  <c r="AH974" i="4"/>
  <c r="AG974" i="4"/>
  <c r="AD974" i="4"/>
  <c r="AB974" i="4"/>
  <c r="Y974" i="4"/>
  <c r="X974" i="4"/>
  <c r="S974" i="4"/>
  <c r="AT973" i="4"/>
  <c r="AH973" i="4"/>
  <c r="AG973" i="4"/>
  <c r="AD973" i="4"/>
  <c r="AB973" i="4"/>
  <c r="S973" i="4"/>
  <c r="AH972" i="4"/>
  <c r="AG972" i="4"/>
  <c r="AD972" i="4"/>
  <c r="AB972" i="4"/>
  <c r="S972" i="4"/>
  <c r="AH971" i="4"/>
  <c r="AG971" i="4"/>
  <c r="AD971" i="4"/>
  <c r="AB971" i="4"/>
  <c r="S971" i="4"/>
  <c r="AH970" i="4"/>
  <c r="AG970" i="4"/>
  <c r="AD970" i="4"/>
  <c r="AB970" i="4"/>
  <c r="S970" i="4"/>
  <c r="AH969" i="4"/>
  <c r="AG969" i="4"/>
  <c r="AD969" i="4"/>
  <c r="AB969" i="4"/>
  <c r="S969" i="4"/>
  <c r="AH968" i="4"/>
  <c r="AG968" i="4"/>
  <c r="AD968" i="4"/>
  <c r="AB968" i="4"/>
  <c r="S968" i="4"/>
  <c r="AH967" i="4"/>
  <c r="AG967" i="4"/>
  <c r="AD967" i="4"/>
  <c r="AB967" i="4"/>
  <c r="S967" i="4"/>
  <c r="AH966" i="4"/>
  <c r="AG966" i="4"/>
  <c r="AD966" i="4"/>
  <c r="AB966" i="4"/>
  <c r="S966" i="4"/>
  <c r="AH965" i="4"/>
  <c r="AG965" i="4"/>
  <c r="AD965" i="4"/>
  <c r="AB965" i="4"/>
  <c r="S965" i="4"/>
  <c r="AH964" i="4"/>
  <c r="AG964" i="4"/>
  <c r="AD964" i="4"/>
  <c r="AB964" i="4"/>
  <c r="S964" i="4"/>
  <c r="AH963" i="4"/>
  <c r="AG963" i="4"/>
  <c r="AD963" i="4"/>
  <c r="AB963" i="4"/>
  <c r="S963" i="4"/>
  <c r="AH962" i="4"/>
  <c r="AG962" i="4"/>
  <c r="AD962" i="4"/>
  <c r="AB962" i="4"/>
  <c r="S962" i="4"/>
  <c r="AH961" i="4"/>
  <c r="AG961" i="4"/>
  <c r="AD961" i="4"/>
  <c r="AB961" i="4"/>
  <c r="S961" i="4"/>
  <c r="AH960" i="4"/>
  <c r="AG960" i="4"/>
  <c r="AD960" i="4"/>
  <c r="AB960" i="4"/>
  <c r="S960" i="4"/>
  <c r="AH959" i="4"/>
  <c r="AG959" i="4"/>
  <c r="AD959" i="4"/>
  <c r="AB959" i="4"/>
  <c r="S959" i="4"/>
  <c r="AH958" i="4"/>
  <c r="AG958" i="4"/>
  <c r="AD958" i="4"/>
  <c r="AB958" i="4"/>
  <c r="S958" i="4"/>
  <c r="AH957" i="4"/>
  <c r="AG957" i="4"/>
  <c r="AD957" i="4"/>
  <c r="AB957" i="4"/>
  <c r="S957" i="4"/>
  <c r="AH956" i="4"/>
  <c r="AG956" i="4"/>
  <c r="AD956" i="4"/>
  <c r="AB956" i="4"/>
  <c r="S956" i="4"/>
  <c r="AH955" i="4"/>
  <c r="AG955" i="4"/>
  <c r="AD955" i="4"/>
  <c r="AB955" i="4"/>
  <c r="S955" i="4"/>
  <c r="AH954" i="4"/>
  <c r="AG954" i="4"/>
  <c r="AD954" i="4"/>
  <c r="AB954" i="4"/>
  <c r="S954" i="4"/>
  <c r="AH953" i="4"/>
  <c r="AG953" i="4"/>
  <c r="AD953" i="4"/>
  <c r="AB953" i="4"/>
  <c r="S953" i="4"/>
  <c r="AH952" i="4"/>
  <c r="AG952" i="4"/>
  <c r="AD952" i="4"/>
  <c r="AB952" i="4"/>
  <c r="S952" i="4"/>
  <c r="AH951" i="4"/>
  <c r="AG951" i="4"/>
  <c r="AD951" i="4"/>
  <c r="AB951" i="4"/>
  <c r="S951" i="4"/>
  <c r="AH950" i="4"/>
  <c r="AG950" i="4"/>
  <c r="AD950" i="4"/>
  <c r="AB950" i="4"/>
  <c r="S950" i="4"/>
  <c r="AH949" i="4"/>
  <c r="AG949" i="4"/>
  <c r="AD949" i="4"/>
  <c r="AB949" i="4"/>
  <c r="S949" i="4"/>
  <c r="AH948" i="4"/>
  <c r="AG948" i="4"/>
  <c r="AD948" i="4"/>
  <c r="AB948" i="4"/>
  <c r="S948" i="4"/>
  <c r="AH947" i="4"/>
  <c r="AG947" i="4"/>
  <c r="AD947" i="4"/>
  <c r="AB947" i="4"/>
  <c r="S947" i="4"/>
  <c r="AH946" i="4"/>
  <c r="AG946" i="4"/>
  <c r="AD946" i="4"/>
  <c r="AB946" i="4"/>
  <c r="S946" i="4"/>
  <c r="AH945" i="4"/>
  <c r="AG945" i="4"/>
  <c r="AD945" i="4"/>
  <c r="AB945" i="4"/>
  <c r="S945" i="4"/>
  <c r="AH944" i="4"/>
  <c r="AG944" i="4"/>
  <c r="AD944" i="4"/>
  <c r="AB944" i="4"/>
  <c r="S944" i="4"/>
  <c r="AH943" i="4"/>
  <c r="AG943" i="4"/>
  <c r="AD943" i="4"/>
  <c r="AB943" i="4"/>
  <c r="S943" i="4"/>
  <c r="AH942" i="4"/>
  <c r="AG942" i="4"/>
  <c r="AD942" i="4"/>
  <c r="AB942" i="4"/>
  <c r="S942" i="4"/>
  <c r="AH941" i="4"/>
  <c r="AG941" i="4"/>
  <c r="AD941" i="4"/>
  <c r="AB941" i="4"/>
  <c r="S941" i="4"/>
  <c r="AH940" i="4"/>
  <c r="AG940" i="4"/>
  <c r="AD940" i="4"/>
  <c r="AB940" i="4"/>
  <c r="S940" i="4"/>
  <c r="AH939" i="4"/>
  <c r="AG939" i="4"/>
  <c r="AD939" i="4"/>
  <c r="AB939" i="4"/>
  <c r="S939" i="4"/>
  <c r="AH938" i="4"/>
  <c r="AG938" i="4"/>
  <c r="AD938" i="4"/>
  <c r="AB938" i="4"/>
  <c r="S938" i="4"/>
  <c r="AH937" i="4"/>
  <c r="AG937" i="4"/>
  <c r="AD937" i="4"/>
  <c r="AB937" i="4"/>
  <c r="S937" i="4"/>
  <c r="AH936" i="4"/>
  <c r="AG936" i="4"/>
  <c r="AD936" i="4"/>
  <c r="AB936" i="4"/>
  <c r="S936" i="4"/>
  <c r="AH935" i="4"/>
  <c r="AG935" i="4"/>
  <c r="AD935" i="4"/>
  <c r="AB935" i="4"/>
  <c r="S935" i="4"/>
  <c r="AH934" i="4"/>
  <c r="AG934" i="4"/>
  <c r="AD934" i="4"/>
  <c r="AB934" i="4"/>
  <c r="S934" i="4"/>
  <c r="AH933" i="4"/>
  <c r="AG933" i="4"/>
  <c r="AD933" i="4"/>
  <c r="AB933" i="4"/>
  <c r="S933" i="4"/>
  <c r="AH932" i="4"/>
  <c r="AG932" i="4"/>
  <c r="AD932" i="4"/>
  <c r="AB932" i="4"/>
  <c r="S932" i="4"/>
  <c r="AH931" i="4"/>
  <c r="AG931" i="4"/>
  <c r="AD931" i="4"/>
  <c r="AB931" i="4"/>
  <c r="S931" i="4"/>
  <c r="AH930" i="4"/>
  <c r="AG930" i="4"/>
  <c r="AD930" i="4"/>
  <c r="AB930" i="4"/>
  <c r="S930" i="4"/>
  <c r="AH929" i="4"/>
  <c r="AG929" i="4"/>
  <c r="AD929" i="4"/>
  <c r="AB929" i="4"/>
  <c r="S929" i="4"/>
  <c r="AH928" i="4"/>
  <c r="AG928" i="4"/>
  <c r="AD928" i="4"/>
  <c r="AB928" i="4"/>
  <c r="S928" i="4"/>
  <c r="AH927" i="4"/>
  <c r="AG927" i="4"/>
  <c r="AD927" i="4"/>
  <c r="AB927" i="4"/>
  <c r="S927" i="4"/>
  <c r="AH926" i="4"/>
  <c r="AG926" i="4"/>
  <c r="AD926" i="4"/>
  <c r="AB926" i="4"/>
  <c r="S926" i="4"/>
  <c r="AH925" i="4"/>
  <c r="AG925" i="4"/>
  <c r="AD925" i="4"/>
  <c r="AB925" i="4"/>
  <c r="S925" i="4"/>
  <c r="AH924" i="4"/>
  <c r="AG924" i="4"/>
  <c r="AD924" i="4"/>
  <c r="AB924" i="4"/>
  <c r="S924" i="4"/>
  <c r="AH923" i="4"/>
  <c r="AG923" i="4"/>
  <c r="AD923" i="4"/>
  <c r="AB923" i="4"/>
  <c r="S923" i="4"/>
  <c r="AH922" i="4"/>
  <c r="AG922" i="4"/>
  <c r="AD922" i="4"/>
  <c r="AB922" i="4"/>
  <c r="S922" i="4"/>
  <c r="AH921" i="4"/>
  <c r="AG921" i="4"/>
  <c r="AD921" i="4"/>
  <c r="AB921" i="4"/>
  <c r="S921" i="4"/>
  <c r="AH920" i="4"/>
  <c r="AG920" i="4"/>
  <c r="AD920" i="4"/>
  <c r="AB920" i="4"/>
  <c r="S920" i="4"/>
  <c r="AH919" i="4"/>
  <c r="AG919" i="4"/>
  <c r="AD919" i="4"/>
  <c r="AB919" i="4"/>
  <c r="S919" i="4"/>
  <c r="AH918" i="4"/>
  <c r="AG918" i="4"/>
  <c r="AD918" i="4"/>
  <c r="AB918" i="4"/>
  <c r="S918" i="4"/>
  <c r="AH917" i="4"/>
  <c r="AG917" i="4"/>
  <c r="AD917" i="4"/>
  <c r="AB917" i="4"/>
  <c r="S917" i="4"/>
  <c r="AH916" i="4"/>
  <c r="AG916" i="4"/>
  <c r="AD916" i="4"/>
  <c r="AB916" i="4"/>
  <c r="S916" i="4"/>
  <c r="AH915" i="4"/>
  <c r="AG915" i="4"/>
  <c r="AD915" i="4"/>
  <c r="AB915" i="4"/>
  <c r="S915" i="4"/>
  <c r="AH914" i="4"/>
  <c r="AG914" i="4"/>
  <c r="AD914" i="4"/>
  <c r="AB914" i="4"/>
  <c r="S914" i="4"/>
  <c r="AH913" i="4"/>
  <c r="AG913" i="4"/>
  <c r="AD913" i="4"/>
  <c r="AB913" i="4"/>
  <c r="S913" i="4"/>
  <c r="AH912" i="4"/>
  <c r="AG912" i="4"/>
  <c r="AD912" i="4"/>
  <c r="AB912" i="4"/>
  <c r="S912" i="4"/>
  <c r="AH911" i="4"/>
  <c r="AG911" i="4"/>
  <c r="AD911" i="4"/>
  <c r="AB911" i="4"/>
  <c r="S911" i="4"/>
  <c r="AH910" i="4"/>
  <c r="AG910" i="4"/>
  <c r="AD910" i="4"/>
  <c r="AB910" i="4"/>
  <c r="S910" i="4"/>
  <c r="AH909" i="4"/>
  <c r="AG909" i="4"/>
  <c r="AD909" i="4"/>
  <c r="AB909" i="4"/>
  <c r="S909" i="4"/>
  <c r="AH908" i="4"/>
  <c r="AG908" i="4"/>
  <c r="AD908" i="4"/>
  <c r="AB908" i="4"/>
  <c r="S908" i="4"/>
  <c r="AH907" i="4"/>
  <c r="AG907" i="4"/>
  <c r="AD907" i="4"/>
  <c r="AB907" i="4"/>
  <c r="S907" i="4"/>
  <c r="AH906" i="4"/>
  <c r="AG906" i="4"/>
  <c r="AD906" i="4"/>
  <c r="AB906" i="4"/>
  <c r="S906" i="4"/>
  <c r="AH905" i="4"/>
  <c r="AG905" i="4"/>
  <c r="AD905" i="4"/>
  <c r="AB905" i="4"/>
  <c r="S905" i="4"/>
  <c r="AH904" i="4"/>
  <c r="AG904" i="4"/>
  <c r="AD904" i="4"/>
  <c r="AB904" i="4"/>
  <c r="S904" i="4"/>
  <c r="AH903" i="4"/>
  <c r="AG903" i="4"/>
  <c r="AD903" i="4"/>
  <c r="AB903" i="4"/>
  <c r="S903" i="4"/>
  <c r="AH902" i="4"/>
  <c r="AG902" i="4"/>
  <c r="AD902" i="4"/>
  <c r="AB902" i="4"/>
  <c r="S902" i="4"/>
  <c r="AH901" i="4"/>
  <c r="AG901" i="4"/>
  <c r="AD901" i="4"/>
  <c r="AB901" i="4"/>
  <c r="S901" i="4"/>
  <c r="AH900" i="4"/>
  <c r="AG900" i="4"/>
  <c r="AD900" i="4"/>
  <c r="AB900" i="4"/>
  <c r="S900" i="4"/>
  <c r="AH899" i="4"/>
  <c r="AG899" i="4"/>
  <c r="AD899" i="4"/>
  <c r="AB899" i="4"/>
  <c r="S899" i="4"/>
  <c r="AH898" i="4"/>
  <c r="AG898" i="4"/>
  <c r="AD898" i="4"/>
  <c r="AB898" i="4"/>
  <c r="S898" i="4"/>
  <c r="AH897" i="4"/>
  <c r="AG897" i="4"/>
  <c r="AD897" i="4"/>
  <c r="AB897" i="4"/>
  <c r="Y897" i="4"/>
  <c r="X897" i="4"/>
  <c r="S897" i="4"/>
  <c r="AH896" i="4"/>
  <c r="AG896" i="4"/>
  <c r="AD896" i="4"/>
  <c r="AB896" i="4"/>
  <c r="Y896" i="4"/>
  <c r="X896" i="4"/>
  <c r="S896" i="4"/>
  <c r="AH895" i="4"/>
  <c r="AG895" i="4"/>
  <c r="AD895" i="4"/>
  <c r="AB895" i="4"/>
  <c r="Y895" i="4"/>
  <c r="X895" i="4"/>
  <c r="S895" i="4"/>
  <c r="AH894" i="4"/>
  <c r="AG894" i="4"/>
  <c r="AD894" i="4"/>
  <c r="AB894" i="4"/>
  <c r="Y894" i="4"/>
  <c r="X894" i="4"/>
  <c r="S894" i="4"/>
  <c r="AH893" i="4"/>
  <c r="AG893" i="4"/>
  <c r="AD893" i="4"/>
  <c r="AB893" i="4"/>
  <c r="Y893" i="4"/>
  <c r="X893" i="4"/>
  <c r="S893" i="4"/>
  <c r="AH892" i="4"/>
  <c r="AG892" i="4"/>
  <c r="AD892" i="4"/>
  <c r="AB892" i="4"/>
  <c r="Y892" i="4"/>
  <c r="X892" i="4"/>
  <c r="S892" i="4"/>
  <c r="AH891" i="4"/>
  <c r="AG891" i="4"/>
  <c r="AD891" i="4"/>
  <c r="AB891" i="4"/>
  <c r="Y891" i="4"/>
  <c r="X891" i="4"/>
  <c r="S891" i="4"/>
  <c r="AH890" i="4"/>
  <c r="AG890" i="4"/>
  <c r="AD890" i="4"/>
  <c r="AB890" i="4"/>
  <c r="Y890" i="4"/>
  <c r="X890" i="4"/>
  <c r="S890" i="4"/>
  <c r="AH889" i="4"/>
  <c r="AG889" i="4"/>
  <c r="AD889" i="4"/>
  <c r="AB889" i="4"/>
  <c r="Y889" i="4"/>
  <c r="X889" i="4"/>
  <c r="S889" i="4"/>
  <c r="AH888" i="4"/>
  <c r="AG888" i="4"/>
  <c r="AD888" i="4"/>
  <c r="AB888" i="4"/>
  <c r="Y888" i="4"/>
  <c r="X888" i="4"/>
  <c r="S888" i="4"/>
  <c r="AH887" i="4"/>
  <c r="AG887" i="4"/>
  <c r="AD887" i="4"/>
  <c r="AB887" i="4"/>
  <c r="Y887" i="4"/>
  <c r="X887" i="4"/>
  <c r="S887" i="4"/>
  <c r="AH886" i="4"/>
  <c r="AG886" i="4"/>
  <c r="AD886" i="4"/>
  <c r="AB886" i="4"/>
  <c r="Y886" i="4"/>
  <c r="X886" i="4"/>
  <c r="S886" i="4"/>
  <c r="AH885" i="4"/>
  <c r="AG885" i="4"/>
  <c r="AD885" i="4"/>
  <c r="AB885" i="4"/>
  <c r="Y885" i="4"/>
  <c r="X885" i="4"/>
  <c r="S885" i="4"/>
  <c r="AH884" i="4"/>
  <c r="AG884" i="4"/>
  <c r="AD884" i="4"/>
  <c r="AB884" i="4"/>
  <c r="Y884" i="4"/>
  <c r="X884" i="4"/>
  <c r="S884" i="4"/>
  <c r="AH883" i="4"/>
  <c r="AG883" i="4"/>
  <c r="AD883" i="4"/>
  <c r="AB883" i="4"/>
  <c r="Y883" i="4"/>
  <c r="X883" i="4"/>
  <c r="S883" i="4"/>
  <c r="AH882" i="4"/>
  <c r="AG882" i="4"/>
  <c r="AD882" i="4"/>
  <c r="AB882" i="4"/>
  <c r="Y882" i="4"/>
  <c r="X882" i="4"/>
  <c r="S882" i="4"/>
  <c r="AH881" i="4"/>
  <c r="AG881" i="4"/>
  <c r="AD881" i="4"/>
  <c r="AB881" i="4"/>
  <c r="Y881" i="4"/>
  <c r="X881" i="4"/>
  <c r="S881" i="4"/>
  <c r="AH880" i="4"/>
  <c r="AG880" i="4"/>
  <c r="AD880" i="4"/>
  <c r="AB880" i="4"/>
  <c r="Y880" i="4"/>
  <c r="X880" i="4"/>
  <c r="S880" i="4"/>
  <c r="AH879" i="4"/>
  <c r="AG879" i="4"/>
  <c r="AD879" i="4"/>
  <c r="AB879" i="4"/>
  <c r="Y879" i="4"/>
  <c r="X879" i="4"/>
  <c r="S879" i="4"/>
  <c r="AH878" i="4"/>
  <c r="AG878" i="4"/>
  <c r="AD878" i="4"/>
  <c r="AB878" i="4"/>
  <c r="Y878" i="4"/>
  <c r="X878" i="4"/>
  <c r="S878" i="4"/>
  <c r="AH877" i="4"/>
  <c r="AG877" i="4"/>
  <c r="AD877" i="4"/>
  <c r="AB877" i="4"/>
  <c r="Y877" i="4"/>
  <c r="X877" i="4"/>
  <c r="S877" i="4"/>
  <c r="AH876" i="4"/>
  <c r="AG876" i="4"/>
  <c r="AD876" i="4"/>
  <c r="AB876" i="4"/>
  <c r="Y876" i="4"/>
  <c r="X876" i="4"/>
  <c r="S876" i="4"/>
  <c r="AH875" i="4"/>
  <c r="AG875" i="4"/>
  <c r="AD875" i="4"/>
  <c r="AB875" i="4"/>
  <c r="Y875" i="4"/>
  <c r="X875" i="4"/>
  <c r="S875" i="4"/>
  <c r="AH874" i="4"/>
  <c r="AG874" i="4"/>
  <c r="AD874" i="4"/>
  <c r="AB874" i="4"/>
  <c r="Y874" i="4"/>
  <c r="X874" i="4"/>
  <c r="S874" i="4"/>
  <c r="AH873" i="4"/>
  <c r="AG873" i="4"/>
  <c r="AD873" i="4"/>
  <c r="AB873" i="4"/>
  <c r="Y873" i="4"/>
  <c r="X873" i="4"/>
  <c r="S873" i="4"/>
  <c r="AH872" i="4"/>
  <c r="AG872" i="4"/>
  <c r="AD872" i="4"/>
  <c r="AB872" i="4"/>
  <c r="Y872" i="4"/>
  <c r="X872" i="4"/>
  <c r="S872" i="4"/>
  <c r="AH871" i="4"/>
  <c r="AG871" i="4"/>
  <c r="AD871" i="4"/>
  <c r="AB871" i="4"/>
  <c r="Y871" i="4"/>
  <c r="X871" i="4"/>
  <c r="S871" i="4"/>
  <c r="AH870" i="4"/>
  <c r="AG870" i="4"/>
  <c r="AD870" i="4"/>
  <c r="AB870" i="4"/>
  <c r="Y870" i="4"/>
  <c r="X870" i="4"/>
  <c r="S870" i="4"/>
  <c r="AH869" i="4"/>
  <c r="AG869" i="4"/>
  <c r="AD869" i="4"/>
  <c r="AB869" i="4"/>
  <c r="Y869" i="4"/>
  <c r="X869" i="4"/>
  <c r="S869" i="4"/>
  <c r="AH868" i="4"/>
  <c r="AG868" i="4"/>
  <c r="AD868" i="4"/>
  <c r="AB868" i="4"/>
  <c r="Y868" i="4"/>
  <c r="X868" i="4"/>
  <c r="S868" i="4"/>
  <c r="AH867" i="4"/>
  <c r="AG867" i="4"/>
  <c r="AD867" i="4"/>
  <c r="AB867" i="4"/>
  <c r="Y867" i="4"/>
  <c r="X867" i="4"/>
  <c r="S867" i="4"/>
  <c r="AH866" i="4"/>
  <c r="AG866" i="4"/>
  <c r="AD866" i="4"/>
  <c r="AB866" i="4"/>
  <c r="Y866" i="4"/>
  <c r="X866" i="4"/>
  <c r="S866" i="4"/>
  <c r="AH865" i="4"/>
  <c r="AG865" i="4"/>
  <c r="AD865" i="4"/>
  <c r="AB865" i="4"/>
  <c r="Y865" i="4"/>
  <c r="X865" i="4"/>
  <c r="S865" i="4"/>
  <c r="AH864" i="4"/>
  <c r="AG864" i="4"/>
  <c r="AD864" i="4"/>
  <c r="AB864" i="4"/>
  <c r="Y864" i="4"/>
  <c r="X864" i="4"/>
  <c r="S864" i="4"/>
  <c r="AH863" i="4"/>
  <c r="AG863" i="4"/>
  <c r="AD863" i="4"/>
  <c r="AB863" i="4"/>
  <c r="Y863" i="4"/>
  <c r="X863" i="4"/>
  <c r="S863" i="4"/>
  <c r="AH862" i="4"/>
  <c r="AG862" i="4"/>
  <c r="AD862" i="4"/>
  <c r="AB862" i="4"/>
  <c r="Y862" i="4"/>
  <c r="X862" i="4"/>
  <c r="S862" i="4"/>
  <c r="AH861" i="4"/>
  <c r="AG861" i="4"/>
  <c r="AD861" i="4"/>
  <c r="AB861" i="4"/>
  <c r="Y861" i="4"/>
  <c r="X861" i="4"/>
  <c r="S861" i="4"/>
  <c r="AH860" i="4"/>
  <c r="AG860" i="4"/>
  <c r="AD860" i="4"/>
  <c r="AB860" i="4"/>
  <c r="Y860" i="4"/>
  <c r="X860" i="4"/>
  <c r="S860" i="4"/>
  <c r="AH859" i="4"/>
  <c r="AG859" i="4"/>
  <c r="AD859" i="4"/>
  <c r="AB859" i="4"/>
  <c r="Y859" i="4"/>
  <c r="X859" i="4"/>
  <c r="S859" i="4"/>
  <c r="AH858" i="4"/>
  <c r="AG858" i="4"/>
  <c r="AD858" i="4"/>
  <c r="AB858" i="4"/>
  <c r="Y858" i="4"/>
  <c r="X858" i="4"/>
  <c r="S858" i="4"/>
  <c r="AH857" i="4"/>
  <c r="AG857" i="4"/>
  <c r="AD857" i="4"/>
  <c r="AB857" i="4"/>
  <c r="Y857" i="4"/>
  <c r="X857" i="4"/>
  <c r="S857" i="4"/>
  <c r="AH856" i="4"/>
  <c r="AG856" i="4"/>
  <c r="AD856" i="4"/>
  <c r="AB856" i="4"/>
  <c r="Y856" i="4"/>
  <c r="X856" i="4"/>
  <c r="S856" i="4"/>
  <c r="AH855" i="4"/>
  <c r="AG855" i="4"/>
  <c r="AD855" i="4"/>
  <c r="AT855" i="4"/>
  <c r="AB855" i="4"/>
  <c r="Y855" i="4"/>
  <c r="X855" i="4"/>
  <c r="S855" i="4"/>
  <c r="AH854" i="4"/>
  <c r="AG854" i="4"/>
  <c r="AD854" i="4"/>
  <c r="AB854" i="4"/>
  <c r="Y854" i="4"/>
  <c r="X854" i="4"/>
  <c r="S854" i="4"/>
  <c r="AH853" i="4"/>
  <c r="AJ853" i="4"/>
  <c r="AG853" i="4"/>
  <c r="AD853" i="4"/>
  <c r="AB853" i="4"/>
  <c r="Y853" i="4"/>
  <c r="X853" i="4"/>
  <c r="S853" i="4"/>
  <c r="AH852" i="4"/>
  <c r="AG852" i="4"/>
  <c r="AD852" i="4"/>
  <c r="AB852" i="4"/>
  <c r="Y852" i="4"/>
  <c r="X852" i="4"/>
  <c r="S852" i="4"/>
  <c r="AH851" i="4"/>
  <c r="AG851" i="4"/>
  <c r="AD851" i="4"/>
  <c r="AB851" i="4"/>
  <c r="Y851" i="4"/>
  <c r="X851" i="4"/>
  <c r="S851" i="4"/>
  <c r="AH850" i="4"/>
  <c r="AG850" i="4"/>
  <c r="AD850" i="4"/>
  <c r="AB850" i="4"/>
  <c r="Y850" i="4"/>
  <c r="X850" i="4"/>
  <c r="S850" i="4"/>
  <c r="AH849" i="4"/>
  <c r="AG849" i="4"/>
  <c r="AD849" i="4"/>
  <c r="AB849" i="4"/>
  <c r="Y849" i="4"/>
  <c r="X849" i="4"/>
  <c r="S849" i="4"/>
  <c r="AH848" i="4"/>
  <c r="AG848" i="4"/>
  <c r="AD848" i="4"/>
  <c r="AB848" i="4"/>
  <c r="Y848" i="4"/>
  <c r="X848" i="4"/>
  <c r="S848" i="4"/>
  <c r="AH847" i="4"/>
  <c r="AG847" i="4"/>
  <c r="AD847" i="4"/>
  <c r="AB847" i="4"/>
  <c r="Y847" i="4"/>
  <c r="X847" i="4"/>
  <c r="S847" i="4"/>
  <c r="AH846" i="4"/>
  <c r="AG846" i="4"/>
  <c r="AD846" i="4"/>
  <c r="AB846" i="4"/>
  <c r="Y846" i="4"/>
  <c r="X846" i="4"/>
  <c r="S846" i="4"/>
  <c r="AH845" i="4"/>
  <c r="AG845" i="4"/>
  <c r="AD845" i="4"/>
  <c r="AB845" i="4"/>
  <c r="Y845" i="4"/>
  <c r="X845" i="4"/>
  <c r="S845" i="4"/>
  <c r="AH844" i="4"/>
  <c r="AG844" i="4"/>
  <c r="AD844" i="4"/>
  <c r="AB844" i="4"/>
  <c r="Y844" i="4"/>
  <c r="X844" i="4"/>
  <c r="S844" i="4"/>
  <c r="AH843" i="4"/>
  <c r="AG843" i="4"/>
  <c r="AD843" i="4"/>
  <c r="AB843" i="4"/>
  <c r="S843" i="4"/>
  <c r="AH842" i="4"/>
  <c r="AG842" i="4"/>
  <c r="AD842" i="4"/>
  <c r="AB842" i="4"/>
  <c r="S842" i="4"/>
  <c r="AH841" i="4"/>
  <c r="AG841" i="4"/>
  <c r="AD841" i="4"/>
  <c r="AB841" i="4"/>
  <c r="S841" i="4"/>
  <c r="AH840" i="4"/>
  <c r="AG840" i="4"/>
  <c r="AD840" i="4"/>
  <c r="AB840" i="4"/>
  <c r="S840" i="4"/>
  <c r="AH839" i="4"/>
  <c r="AG839" i="4"/>
  <c r="AD839" i="4"/>
  <c r="AB839" i="4"/>
  <c r="S839" i="4"/>
  <c r="AH838" i="4"/>
  <c r="AG838" i="4"/>
  <c r="AD838" i="4"/>
  <c r="AB838" i="4"/>
  <c r="S838" i="4"/>
  <c r="AH837" i="4"/>
  <c r="AG837" i="4"/>
  <c r="AD837" i="4"/>
  <c r="AB837" i="4"/>
  <c r="S837" i="4"/>
  <c r="AH836" i="4"/>
  <c r="AG836" i="4"/>
  <c r="AD836" i="4"/>
  <c r="AB836" i="4"/>
  <c r="S836" i="4"/>
  <c r="AH835" i="4"/>
  <c r="AG835" i="4"/>
  <c r="AD835" i="4"/>
  <c r="AB835" i="4"/>
  <c r="S835" i="4"/>
  <c r="AH834" i="4"/>
  <c r="AG834" i="4"/>
  <c r="AD834" i="4"/>
  <c r="AB834" i="4"/>
  <c r="S834" i="4"/>
  <c r="AH833" i="4"/>
  <c r="AG833" i="4"/>
  <c r="AD833" i="4"/>
  <c r="AB833" i="4"/>
  <c r="S833" i="4"/>
  <c r="AH832" i="4"/>
  <c r="AG832" i="4"/>
  <c r="AD832" i="4"/>
  <c r="AB832" i="4"/>
  <c r="S832" i="4"/>
  <c r="AH831" i="4"/>
  <c r="AG831" i="4"/>
  <c r="AD831" i="4"/>
  <c r="AB831" i="4"/>
  <c r="S831" i="4"/>
  <c r="AH830" i="4"/>
  <c r="AG830" i="4"/>
  <c r="AD830" i="4"/>
  <c r="AB830" i="4"/>
  <c r="S830" i="4"/>
  <c r="AH829" i="4"/>
  <c r="AG829" i="4"/>
  <c r="AD829" i="4"/>
  <c r="AB829" i="4"/>
  <c r="S829" i="4"/>
  <c r="AH828" i="4"/>
  <c r="AG828" i="4"/>
  <c r="AD828" i="4"/>
  <c r="AB828" i="4"/>
  <c r="S828" i="4"/>
  <c r="AH827" i="4"/>
  <c r="AG827" i="4"/>
  <c r="AD827" i="4"/>
  <c r="AB827" i="4"/>
  <c r="S827" i="4"/>
  <c r="AH826" i="4"/>
  <c r="AG826" i="4"/>
  <c r="AD826" i="4"/>
  <c r="AB826" i="4"/>
  <c r="S826" i="4"/>
  <c r="AH825" i="4"/>
  <c r="AG825" i="4"/>
  <c r="AD825" i="4"/>
  <c r="AB825" i="4"/>
  <c r="S825" i="4"/>
  <c r="AH824" i="4"/>
  <c r="AG824" i="4"/>
  <c r="AD824" i="4"/>
  <c r="AB824" i="4"/>
  <c r="S824" i="4"/>
  <c r="AH823" i="4"/>
  <c r="AG823" i="4"/>
  <c r="AD823" i="4"/>
  <c r="AB823" i="4"/>
  <c r="S823" i="4"/>
  <c r="AH822" i="4"/>
  <c r="AG822" i="4"/>
  <c r="AD822" i="4"/>
  <c r="AB822" i="4"/>
  <c r="S822" i="4"/>
  <c r="AH821" i="4"/>
  <c r="AG821" i="4"/>
  <c r="AD821" i="4"/>
  <c r="AB821" i="4"/>
  <c r="S821" i="4"/>
  <c r="AH820" i="4"/>
  <c r="AG820" i="4"/>
  <c r="AD820" i="4"/>
  <c r="AB820" i="4"/>
  <c r="S820" i="4"/>
  <c r="AH819" i="4"/>
  <c r="AG819" i="4"/>
  <c r="AD819" i="4"/>
  <c r="AB819" i="4"/>
  <c r="S819" i="4"/>
  <c r="AH818" i="4"/>
  <c r="AG818" i="4"/>
  <c r="AD818" i="4"/>
  <c r="AB818" i="4"/>
  <c r="S818" i="4"/>
  <c r="AH817" i="4"/>
  <c r="AG817" i="4"/>
  <c r="AD817" i="4"/>
  <c r="AB817" i="4"/>
  <c r="S817" i="4"/>
  <c r="AH816" i="4"/>
  <c r="AG816" i="4"/>
  <c r="AD816" i="4"/>
  <c r="AB816" i="4"/>
  <c r="S816" i="4"/>
  <c r="AH815" i="4"/>
  <c r="AG815" i="4"/>
  <c r="AD815" i="4"/>
  <c r="AB815" i="4"/>
  <c r="S815" i="4"/>
  <c r="AH814" i="4"/>
  <c r="AG814" i="4"/>
  <c r="AD814" i="4"/>
  <c r="AB814" i="4"/>
  <c r="S814" i="4"/>
  <c r="AH813" i="4"/>
  <c r="AG813" i="4"/>
  <c r="AD813" i="4"/>
  <c r="AB813" i="4"/>
  <c r="S813" i="4"/>
  <c r="AH812" i="4"/>
  <c r="AG812" i="4"/>
  <c r="AD812" i="4"/>
  <c r="AB812" i="4"/>
  <c r="S812" i="4"/>
  <c r="AH811" i="4"/>
  <c r="AG811" i="4"/>
  <c r="AD811" i="4"/>
  <c r="AB811" i="4"/>
  <c r="S811" i="4"/>
  <c r="AH810" i="4"/>
  <c r="AG810" i="4"/>
  <c r="AD810" i="4"/>
  <c r="AB810" i="4"/>
  <c r="S810" i="4"/>
  <c r="AH809" i="4"/>
  <c r="AG809" i="4"/>
  <c r="AD809" i="4"/>
  <c r="AB809" i="4"/>
  <c r="T809" i="4"/>
  <c r="S809" i="4"/>
  <c r="AH808" i="4"/>
  <c r="AG808" i="4"/>
  <c r="AD808" i="4"/>
  <c r="AB808" i="4"/>
  <c r="S808" i="4"/>
  <c r="AH807" i="4"/>
  <c r="AG807" i="4"/>
  <c r="AD807" i="4"/>
  <c r="AB807" i="4"/>
  <c r="S807" i="4"/>
  <c r="AH806" i="4"/>
  <c r="AG806" i="4"/>
  <c r="AD806" i="4"/>
  <c r="AB806" i="4"/>
  <c r="S806" i="4"/>
  <c r="AH805" i="4"/>
  <c r="AG805" i="4"/>
  <c r="AD805" i="4"/>
  <c r="AB805" i="4"/>
  <c r="S805" i="4"/>
  <c r="AH804" i="4"/>
  <c r="AG804" i="4"/>
  <c r="AD804" i="4"/>
  <c r="AB804" i="4"/>
  <c r="T804" i="4"/>
  <c r="S804" i="4"/>
  <c r="AH803" i="4"/>
  <c r="AG803" i="4"/>
  <c r="AD803" i="4"/>
  <c r="AB803" i="4"/>
  <c r="S803" i="4"/>
  <c r="AH802" i="4"/>
  <c r="AG802" i="4"/>
  <c r="AD802" i="4"/>
  <c r="AB802" i="4"/>
  <c r="S802" i="4"/>
  <c r="AH801" i="4"/>
  <c r="AG801" i="4"/>
  <c r="AD801" i="4"/>
  <c r="AB801" i="4"/>
  <c r="S801" i="4"/>
  <c r="AH800" i="4"/>
  <c r="AG800" i="4"/>
  <c r="AD800" i="4"/>
  <c r="AB800" i="4"/>
  <c r="S800" i="4"/>
  <c r="AH799" i="4"/>
  <c r="AG799" i="4"/>
  <c r="AD799" i="4"/>
  <c r="AB799" i="4"/>
  <c r="S799" i="4"/>
  <c r="AH798" i="4"/>
  <c r="AG798" i="4"/>
  <c r="AD798" i="4"/>
  <c r="AB798" i="4"/>
  <c r="S798" i="4"/>
  <c r="AH797" i="4"/>
  <c r="AG797" i="4"/>
  <c r="AD797" i="4"/>
  <c r="AB797" i="4"/>
  <c r="S797" i="4"/>
  <c r="AH796" i="4"/>
  <c r="AG796" i="4"/>
  <c r="AD796" i="4"/>
  <c r="AB796" i="4"/>
  <c r="S796" i="4"/>
  <c r="AT795" i="4"/>
  <c r="AH795" i="4"/>
  <c r="AG795" i="4"/>
  <c r="AD795" i="4"/>
  <c r="AB795" i="4"/>
  <c r="S795" i="4"/>
  <c r="AH794" i="4"/>
  <c r="AG794" i="4"/>
  <c r="AD794" i="4"/>
  <c r="AB794" i="4"/>
  <c r="S794" i="4"/>
  <c r="AH793" i="4"/>
  <c r="AG793" i="4"/>
  <c r="AD793" i="4"/>
  <c r="AB793" i="4"/>
  <c r="S793" i="4"/>
  <c r="AH792" i="4"/>
  <c r="AG792" i="4"/>
  <c r="AD792" i="4"/>
  <c r="AB792" i="4"/>
  <c r="S792" i="4"/>
  <c r="AH791" i="4"/>
  <c r="AG791" i="4"/>
  <c r="AD791" i="4"/>
  <c r="AB791" i="4"/>
  <c r="S791" i="4"/>
  <c r="AH790" i="4"/>
  <c r="AG790" i="4"/>
  <c r="AD790" i="4"/>
  <c r="AB790" i="4"/>
  <c r="S790" i="4"/>
  <c r="AH789" i="4"/>
  <c r="AG789" i="4"/>
  <c r="AD789" i="4"/>
  <c r="AB789" i="4"/>
  <c r="S789" i="4"/>
  <c r="AH788" i="4"/>
  <c r="AG788" i="4"/>
  <c r="AD788" i="4"/>
  <c r="AB788" i="4"/>
  <c r="S788" i="4"/>
  <c r="AH787" i="4"/>
  <c r="AG787" i="4"/>
  <c r="AD787" i="4"/>
  <c r="AB787" i="4"/>
  <c r="S787" i="4"/>
  <c r="AH786" i="4"/>
  <c r="AG786" i="4"/>
  <c r="AD786" i="4"/>
  <c r="AB786" i="4"/>
  <c r="S786" i="4"/>
  <c r="AH785" i="4"/>
  <c r="AG785" i="4"/>
  <c r="AD785" i="4"/>
  <c r="AB785" i="4"/>
  <c r="S785" i="4"/>
  <c r="AH784" i="4"/>
  <c r="AG784" i="4"/>
  <c r="AD784" i="4"/>
  <c r="AB784" i="4"/>
  <c r="S784" i="4"/>
  <c r="AH783" i="4"/>
  <c r="AG783" i="4"/>
  <c r="AD783" i="4"/>
  <c r="AB783" i="4"/>
  <c r="S783" i="4"/>
  <c r="AH782" i="4"/>
  <c r="AG782" i="4"/>
  <c r="AD782" i="4"/>
  <c r="AB782" i="4"/>
  <c r="S782" i="4"/>
  <c r="AH781" i="4"/>
  <c r="AG781" i="4"/>
  <c r="AD781" i="4"/>
  <c r="AB781" i="4"/>
  <c r="S781" i="4"/>
  <c r="AH780" i="4"/>
  <c r="AG780" i="4"/>
  <c r="AD780" i="4"/>
  <c r="AB780" i="4"/>
  <c r="S780" i="4"/>
  <c r="AH779" i="4"/>
  <c r="AG779" i="4"/>
  <c r="AD779" i="4"/>
  <c r="AB779" i="4"/>
  <c r="S779" i="4"/>
  <c r="AH778" i="4"/>
  <c r="AG778" i="4"/>
  <c r="AD778" i="4"/>
  <c r="AB778" i="4"/>
  <c r="S778" i="4"/>
  <c r="AH777" i="4"/>
  <c r="AG777" i="4"/>
  <c r="AD777" i="4"/>
  <c r="AB777" i="4"/>
  <c r="S777" i="4"/>
  <c r="AH776" i="4"/>
  <c r="AG776" i="4"/>
  <c r="AD776" i="4"/>
  <c r="AB776" i="4"/>
  <c r="S776" i="4"/>
  <c r="AH775" i="4"/>
  <c r="AG775" i="4"/>
  <c r="AD775" i="4"/>
  <c r="AB775" i="4"/>
  <c r="S775" i="4"/>
  <c r="AH774" i="4"/>
  <c r="AG774" i="4"/>
  <c r="AD774" i="4"/>
  <c r="AB774" i="4"/>
  <c r="S774" i="4"/>
  <c r="AH773" i="4"/>
  <c r="AG773" i="4"/>
  <c r="AD773" i="4"/>
  <c r="AB773" i="4"/>
  <c r="S773" i="4"/>
  <c r="AH772" i="4"/>
  <c r="AG772" i="4"/>
  <c r="AD772" i="4"/>
  <c r="AB772" i="4"/>
  <c r="S772" i="4"/>
  <c r="AH771" i="4"/>
  <c r="AG771" i="4"/>
  <c r="AD771" i="4"/>
  <c r="AB771" i="4"/>
  <c r="S771" i="4"/>
  <c r="AT770" i="4"/>
  <c r="AH770" i="4"/>
  <c r="AG770" i="4"/>
  <c r="AD770" i="4"/>
  <c r="AB770" i="4"/>
  <c r="Y770" i="4"/>
  <c r="X770" i="4"/>
  <c r="S770" i="4"/>
  <c r="AH769" i="4"/>
  <c r="AG769" i="4"/>
  <c r="AD769" i="4"/>
  <c r="AB769" i="4"/>
  <c r="Y769" i="4"/>
  <c r="X769" i="4"/>
  <c r="S769" i="4"/>
  <c r="AH768" i="4"/>
  <c r="AG768" i="4"/>
  <c r="AD768" i="4"/>
  <c r="AB768" i="4"/>
  <c r="Y768" i="4"/>
  <c r="X768" i="4"/>
  <c r="S768" i="4"/>
  <c r="AH767" i="4"/>
  <c r="AG767" i="4"/>
  <c r="AD767" i="4"/>
  <c r="AB767" i="4"/>
  <c r="Y767" i="4"/>
  <c r="X767" i="4"/>
  <c r="S767" i="4"/>
  <c r="AH766" i="4"/>
  <c r="AG766" i="4"/>
  <c r="AD766" i="4"/>
  <c r="AB766" i="4"/>
  <c r="Y766" i="4"/>
  <c r="X766" i="4"/>
  <c r="S766" i="4"/>
  <c r="AH765" i="4"/>
  <c r="AG765" i="4"/>
  <c r="AD765" i="4"/>
  <c r="AB765" i="4"/>
  <c r="Y765" i="4"/>
  <c r="X765" i="4"/>
  <c r="S765" i="4"/>
  <c r="AH764" i="4"/>
  <c r="AG764" i="4"/>
  <c r="AD764" i="4"/>
  <c r="AB764" i="4"/>
  <c r="Y764" i="4"/>
  <c r="X764" i="4"/>
  <c r="S764" i="4"/>
  <c r="AH763" i="4"/>
  <c r="AG763" i="4"/>
  <c r="AD763" i="4"/>
  <c r="AB763" i="4"/>
  <c r="Y763" i="4"/>
  <c r="X763" i="4"/>
  <c r="S763" i="4"/>
  <c r="AH762" i="4"/>
  <c r="AG762" i="4"/>
  <c r="AD762" i="4"/>
  <c r="AB762" i="4"/>
  <c r="Y762" i="4"/>
  <c r="X762" i="4"/>
  <c r="S762" i="4"/>
  <c r="AH761" i="4"/>
  <c r="AG761" i="4"/>
  <c r="AD761" i="4"/>
  <c r="AB761" i="4"/>
  <c r="Y761" i="4"/>
  <c r="X761" i="4"/>
  <c r="S761" i="4"/>
  <c r="AH760" i="4"/>
  <c r="AG760" i="4"/>
  <c r="AD760" i="4"/>
  <c r="AB760" i="4"/>
  <c r="Y760" i="4"/>
  <c r="X760" i="4"/>
  <c r="S760" i="4"/>
  <c r="AH759" i="4"/>
  <c r="AG759" i="4"/>
  <c r="AD759" i="4"/>
  <c r="AB759" i="4"/>
  <c r="Y759" i="4"/>
  <c r="X759" i="4"/>
  <c r="S759" i="4"/>
  <c r="AH758" i="4"/>
  <c r="AG758" i="4"/>
  <c r="AD758" i="4"/>
  <c r="AB758" i="4"/>
  <c r="Y758" i="4"/>
  <c r="X758" i="4"/>
  <c r="S758" i="4"/>
  <c r="AH757" i="4"/>
  <c r="AG757" i="4"/>
  <c r="AD757" i="4"/>
  <c r="AB757" i="4"/>
  <c r="Y757" i="4"/>
  <c r="X757" i="4"/>
  <c r="S757" i="4"/>
  <c r="AH756" i="4"/>
  <c r="AG756" i="4"/>
  <c r="AD756" i="4"/>
  <c r="AB756" i="4"/>
  <c r="Y756" i="4"/>
  <c r="X756" i="4"/>
  <c r="S756" i="4"/>
  <c r="AH755" i="4"/>
  <c r="AG755" i="4"/>
  <c r="AD755" i="4"/>
  <c r="AB755" i="4"/>
  <c r="Y755" i="4"/>
  <c r="X755" i="4"/>
  <c r="S755" i="4"/>
  <c r="AH754" i="4"/>
  <c r="AG754" i="4"/>
  <c r="AD754" i="4"/>
  <c r="AB754" i="4"/>
  <c r="Y754" i="4"/>
  <c r="X754" i="4"/>
  <c r="S754" i="4"/>
  <c r="AH753" i="4"/>
  <c r="AG753" i="4"/>
  <c r="AD753" i="4"/>
  <c r="AB753" i="4"/>
  <c r="Y753" i="4"/>
  <c r="X753" i="4"/>
  <c r="S753" i="4"/>
  <c r="AH752" i="4"/>
  <c r="AG752" i="4"/>
  <c r="AD752" i="4"/>
  <c r="AB752" i="4"/>
  <c r="S752" i="4"/>
  <c r="AH751" i="4"/>
  <c r="AG751" i="4"/>
  <c r="AD751" i="4"/>
  <c r="AB751" i="4"/>
  <c r="S751" i="4"/>
  <c r="AH750" i="4"/>
  <c r="AG750" i="4"/>
  <c r="AD750" i="4"/>
  <c r="AB750" i="4"/>
  <c r="S750" i="4"/>
  <c r="AH749" i="4"/>
  <c r="AG749" i="4"/>
  <c r="AD749" i="4"/>
  <c r="AB749" i="4"/>
  <c r="S749" i="4"/>
  <c r="AH748" i="4"/>
  <c r="AG748" i="4"/>
  <c r="AD748" i="4"/>
  <c r="AB748" i="4"/>
  <c r="S748" i="4"/>
  <c r="AH747" i="4"/>
  <c r="AG747" i="4"/>
  <c r="AD747" i="4"/>
  <c r="AB747" i="4"/>
  <c r="S747" i="4"/>
  <c r="AH746" i="4"/>
  <c r="AG746" i="4"/>
  <c r="AD746" i="4"/>
  <c r="AB746" i="4"/>
  <c r="S746" i="4"/>
  <c r="AH745" i="4"/>
  <c r="AG745" i="4"/>
  <c r="AD745" i="4"/>
  <c r="AB745" i="4"/>
  <c r="S745" i="4"/>
  <c r="AH744" i="4"/>
  <c r="AG744" i="4"/>
  <c r="AD744" i="4"/>
  <c r="AB744" i="4"/>
  <c r="S744" i="4"/>
  <c r="AH743" i="4"/>
  <c r="AG743" i="4"/>
  <c r="AD743" i="4"/>
  <c r="AB743" i="4"/>
  <c r="S743" i="4"/>
  <c r="AH742" i="4"/>
  <c r="AG742" i="4"/>
  <c r="AD742" i="4"/>
  <c r="AB742" i="4"/>
  <c r="S742" i="4"/>
  <c r="AH741" i="4"/>
  <c r="AG741" i="4"/>
  <c r="AD741" i="4"/>
  <c r="AB741" i="4"/>
  <c r="S741" i="4"/>
  <c r="AH740" i="4"/>
  <c r="AG740" i="4"/>
  <c r="AD740" i="4"/>
  <c r="AB740" i="4"/>
  <c r="S740" i="4"/>
  <c r="AH739" i="4"/>
  <c r="AG739" i="4"/>
  <c r="AD739" i="4"/>
  <c r="AB739" i="4"/>
  <c r="S739" i="4"/>
  <c r="AH738" i="4"/>
  <c r="AG738" i="4"/>
  <c r="AD738" i="4"/>
  <c r="AB738" i="4"/>
  <c r="S738" i="4"/>
  <c r="AH737" i="4"/>
  <c r="AG737" i="4"/>
  <c r="AD737" i="4"/>
  <c r="AB737" i="4"/>
  <c r="S737" i="4"/>
  <c r="AH736" i="4"/>
  <c r="AG736" i="4"/>
  <c r="AD736" i="4"/>
  <c r="AB736" i="4"/>
  <c r="S736" i="4"/>
  <c r="AH735" i="4"/>
  <c r="AG735" i="4"/>
  <c r="AD735" i="4"/>
  <c r="AB735" i="4"/>
  <c r="S735" i="4"/>
  <c r="AH734" i="4"/>
  <c r="AG734" i="4"/>
  <c r="AD734" i="4"/>
  <c r="AB734" i="4"/>
  <c r="S734" i="4"/>
  <c r="AH733" i="4"/>
  <c r="AG733" i="4"/>
  <c r="AD733" i="4"/>
  <c r="AB733" i="4"/>
  <c r="S733" i="4"/>
  <c r="AH732" i="4"/>
  <c r="AG732" i="4"/>
  <c r="AD732" i="4"/>
  <c r="AB732" i="4"/>
  <c r="S732" i="4"/>
  <c r="AH731" i="4"/>
  <c r="AG731" i="4"/>
  <c r="AD731" i="4"/>
  <c r="AB731" i="4"/>
  <c r="S731" i="4"/>
  <c r="AH730" i="4"/>
  <c r="AG730" i="4"/>
  <c r="AD730" i="4"/>
  <c r="AB730" i="4"/>
  <c r="S730" i="4"/>
  <c r="AH729" i="4"/>
  <c r="AG729" i="4"/>
  <c r="AD729" i="4"/>
  <c r="AB729" i="4"/>
  <c r="S729" i="4"/>
  <c r="AH728" i="4"/>
  <c r="AG728" i="4"/>
  <c r="AD728" i="4"/>
  <c r="AB728" i="4"/>
  <c r="S728" i="4"/>
  <c r="AH727" i="4"/>
  <c r="AG727" i="4"/>
  <c r="AD727" i="4"/>
  <c r="AB727" i="4"/>
  <c r="S727" i="4"/>
  <c r="AH726" i="4"/>
  <c r="AG726" i="4"/>
  <c r="AD726" i="4"/>
  <c r="AB726" i="4"/>
  <c r="S726" i="4"/>
  <c r="AH725" i="4"/>
  <c r="AG725" i="4"/>
  <c r="AD725" i="4"/>
  <c r="AB725" i="4"/>
  <c r="S725" i="4"/>
  <c r="AH724" i="4"/>
  <c r="AG724" i="4"/>
  <c r="AD724" i="4"/>
  <c r="AB724" i="4"/>
  <c r="S724" i="4"/>
  <c r="AH723" i="4"/>
  <c r="AG723" i="4"/>
  <c r="AD723" i="4"/>
  <c r="AB723" i="4"/>
  <c r="S723" i="4"/>
  <c r="AH722" i="4"/>
  <c r="AG722" i="4"/>
  <c r="AD722" i="4"/>
  <c r="AB722" i="4"/>
  <c r="S722" i="4"/>
  <c r="AH721" i="4"/>
  <c r="AG721" i="4"/>
  <c r="AD721" i="4"/>
  <c r="AB721" i="4"/>
  <c r="S721" i="4"/>
  <c r="AH720" i="4"/>
  <c r="AG720" i="4"/>
  <c r="AD720" i="4"/>
  <c r="AB720" i="4"/>
  <c r="S720" i="4"/>
  <c r="AH719" i="4"/>
  <c r="AG719" i="4"/>
  <c r="AD719" i="4"/>
  <c r="AB719" i="4"/>
  <c r="S719" i="4"/>
  <c r="AH718" i="4"/>
  <c r="AG718" i="4"/>
  <c r="AD718" i="4"/>
  <c r="AB718" i="4"/>
  <c r="S718" i="4"/>
  <c r="AH717" i="4"/>
  <c r="AG717" i="4"/>
  <c r="AD717" i="4"/>
  <c r="AB717" i="4"/>
  <c r="S717" i="4"/>
  <c r="AH716" i="4"/>
  <c r="AG716" i="4"/>
  <c r="AD716" i="4"/>
  <c r="AB716" i="4"/>
  <c r="S716" i="4"/>
  <c r="AH715" i="4"/>
  <c r="AG715" i="4"/>
  <c r="AD715" i="4"/>
  <c r="AB715" i="4"/>
  <c r="S715" i="4"/>
  <c r="AH714" i="4"/>
  <c r="AG714" i="4"/>
  <c r="AD714" i="4"/>
  <c r="AB714" i="4"/>
  <c r="S714" i="4"/>
  <c r="AH713" i="4"/>
  <c r="AG713" i="4"/>
  <c r="AD713" i="4"/>
  <c r="AB713" i="4"/>
  <c r="S713" i="4"/>
  <c r="AH712" i="4"/>
  <c r="AG712" i="4"/>
  <c r="AD712" i="4"/>
  <c r="AB712" i="4"/>
  <c r="S712" i="4"/>
  <c r="AH711" i="4"/>
  <c r="AG711" i="4"/>
  <c r="AD711" i="4"/>
  <c r="AB711" i="4"/>
  <c r="S711" i="4"/>
  <c r="AH710" i="4"/>
  <c r="AG710" i="4"/>
  <c r="AD710" i="4"/>
  <c r="AB710" i="4"/>
  <c r="S710" i="4"/>
  <c r="AH709" i="4"/>
  <c r="AG709" i="4"/>
  <c r="AD709" i="4"/>
  <c r="AB709" i="4"/>
  <c r="S709" i="4"/>
  <c r="AH708" i="4"/>
  <c r="AG708" i="4"/>
  <c r="AD708" i="4"/>
  <c r="AB708" i="4"/>
  <c r="S708" i="4"/>
  <c r="AH707" i="4"/>
  <c r="AG707" i="4"/>
  <c r="AD707" i="4"/>
  <c r="AB707" i="4"/>
  <c r="S707" i="4"/>
  <c r="AH706" i="4"/>
  <c r="AG706" i="4"/>
  <c r="AD706" i="4"/>
  <c r="AB706" i="4"/>
  <c r="S706" i="4"/>
  <c r="AH705" i="4"/>
  <c r="AG705" i="4"/>
  <c r="AD705" i="4"/>
  <c r="AB705" i="4"/>
  <c r="S705" i="4"/>
  <c r="AH704" i="4"/>
  <c r="AG704" i="4"/>
  <c r="AD704" i="4"/>
  <c r="AB704" i="4"/>
  <c r="S704" i="4"/>
  <c r="AH703" i="4"/>
  <c r="AG703" i="4"/>
  <c r="AD703" i="4"/>
  <c r="AB703" i="4"/>
  <c r="S703" i="4"/>
  <c r="AH702" i="4"/>
  <c r="AG702" i="4"/>
  <c r="AD702" i="4"/>
  <c r="AB702" i="4"/>
  <c r="S702" i="4"/>
  <c r="AH701" i="4"/>
  <c r="AG701" i="4"/>
  <c r="AD701" i="4"/>
  <c r="AB701" i="4"/>
  <c r="S701" i="4"/>
  <c r="AH700" i="4"/>
  <c r="AG700" i="4"/>
  <c r="AD700" i="4"/>
  <c r="AB700" i="4"/>
  <c r="S700" i="4"/>
  <c r="AH699" i="4"/>
  <c r="AG699" i="4"/>
  <c r="AD699" i="4"/>
  <c r="AB699" i="4"/>
  <c r="S699" i="4"/>
  <c r="AH698" i="4"/>
  <c r="AG698" i="4"/>
  <c r="AD698" i="4"/>
  <c r="AB698" i="4"/>
  <c r="S698" i="4"/>
  <c r="AH697" i="4"/>
  <c r="AG697" i="4"/>
  <c r="AD697" i="4"/>
  <c r="AB697" i="4"/>
  <c r="S697" i="4"/>
  <c r="AH696" i="4"/>
  <c r="AG696" i="4"/>
  <c r="AD696" i="4"/>
  <c r="AB696" i="4"/>
  <c r="S696" i="4"/>
  <c r="AH695" i="4"/>
  <c r="AG695" i="4"/>
  <c r="AD695" i="4"/>
  <c r="AB695" i="4"/>
  <c r="S695" i="4"/>
  <c r="AH694" i="4"/>
  <c r="AG694" i="4"/>
  <c r="AD694" i="4"/>
  <c r="AB694" i="4"/>
  <c r="S694" i="4"/>
  <c r="AH693" i="4"/>
  <c r="AG693" i="4"/>
  <c r="AD693" i="4"/>
  <c r="AB693" i="4"/>
  <c r="S693" i="4"/>
  <c r="AH692" i="4"/>
  <c r="AG692" i="4"/>
  <c r="AD692" i="4"/>
  <c r="AB692" i="4"/>
  <c r="S692" i="4"/>
  <c r="AH691" i="4"/>
  <c r="AG691" i="4"/>
  <c r="AD691" i="4"/>
  <c r="AB691" i="4"/>
  <c r="S691" i="4"/>
  <c r="AH690" i="4"/>
  <c r="AG690" i="4"/>
  <c r="AD690" i="4"/>
  <c r="AB690" i="4"/>
  <c r="S690" i="4"/>
  <c r="AH689" i="4"/>
  <c r="AG689" i="4"/>
  <c r="AD689" i="4"/>
  <c r="AB689" i="4"/>
  <c r="S689" i="4"/>
  <c r="AH688" i="4"/>
  <c r="AG688" i="4"/>
  <c r="AD688" i="4"/>
  <c r="AB688" i="4"/>
  <c r="S688" i="4"/>
  <c r="AH687" i="4"/>
  <c r="AG687" i="4"/>
  <c r="AD687" i="4"/>
  <c r="AB687" i="4"/>
  <c r="S687" i="4"/>
  <c r="AH686" i="4"/>
  <c r="AG686" i="4"/>
  <c r="AD686" i="4"/>
  <c r="AB686" i="4"/>
  <c r="S686" i="4"/>
  <c r="AH685" i="4"/>
  <c r="AG685" i="4"/>
  <c r="AD685" i="4"/>
  <c r="AB685" i="4"/>
  <c r="S685" i="4"/>
  <c r="AH684" i="4"/>
  <c r="AG684" i="4"/>
  <c r="AD684" i="4"/>
  <c r="AB684" i="4"/>
  <c r="S684" i="4"/>
  <c r="AH683" i="4"/>
  <c r="AG683" i="4"/>
  <c r="AD683" i="4"/>
  <c r="AB683" i="4"/>
  <c r="S683" i="4"/>
  <c r="AH682" i="4"/>
  <c r="AG682" i="4"/>
  <c r="AD682" i="4"/>
  <c r="AB682" i="4"/>
  <c r="S682" i="4"/>
  <c r="AH681" i="4"/>
  <c r="AG681" i="4"/>
  <c r="AD681" i="4"/>
  <c r="AB681" i="4"/>
  <c r="S681" i="4"/>
  <c r="AH680" i="4"/>
  <c r="AG680" i="4"/>
  <c r="AD680" i="4"/>
  <c r="AB680" i="4"/>
  <c r="S680" i="4"/>
  <c r="AH679" i="4"/>
  <c r="AG679" i="4"/>
  <c r="AD679" i="4"/>
  <c r="AB679" i="4"/>
  <c r="S679" i="4"/>
  <c r="AH678" i="4"/>
  <c r="AG678" i="4"/>
  <c r="AD678" i="4"/>
  <c r="AB678" i="4"/>
  <c r="S678" i="4"/>
  <c r="AH677" i="4"/>
  <c r="AG677" i="4"/>
  <c r="AD677" i="4"/>
  <c r="AB677" i="4"/>
  <c r="S677" i="4"/>
  <c r="AH676" i="4"/>
  <c r="AG676" i="4"/>
  <c r="AD676" i="4"/>
  <c r="AB676" i="4"/>
  <c r="S676" i="4"/>
  <c r="AH675" i="4"/>
  <c r="AG675" i="4"/>
  <c r="AD675" i="4"/>
  <c r="AB675" i="4"/>
  <c r="S675" i="4"/>
  <c r="AH674" i="4"/>
  <c r="AG674" i="4"/>
  <c r="AD674" i="4"/>
  <c r="AB674" i="4"/>
  <c r="S674" i="4"/>
  <c r="AH673" i="4"/>
  <c r="AG673" i="4"/>
  <c r="AD673" i="4"/>
  <c r="AB673" i="4"/>
  <c r="S673" i="4"/>
  <c r="AH672" i="4"/>
  <c r="AG672" i="4"/>
  <c r="AD672" i="4"/>
  <c r="AB672" i="4"/>
  <c r="S672" i="4"/>
  <c r="AH671" i="4"/>
  <c r="AG671" i="4"/>
  <c r="AD671" i="4"/>
  <c r="AB671" i="4"/>
  <c r="S671" i="4"/>
  <c r="AH670" i="4"/>
  <c r="AG670" i="4"/>
  <c r="AD670" i="4"/>
  <c r="AB670" i="4"/>
  <c r="S670" i="4"/>
  <c r="AH669" i="4"/>
  <c r="AG669" i="4"/>
  <c r="AD669" i="4"/>
  <c r="AB669" i="4"/>
  <c r="S669" i="4"/>
  <c r="AH668" i="4"/>
  <c r="AG668" i="4"/>
  <c r="AD668" i="4"/>
  <c r="AB668" i="4"/>
  <c r="S668" i="4"/>
  <c r="AH667" i="4"/>
  <c r="AG667" i="4"/>
  <c r="AD667" i="4"/>
  <c r="AB667" i="4"/>
  <c r="S667" i="4"/>
  <c r="AH666" i="4"/>
  <c r="AG666" i="4"/>
  <c r="AD666" i="4"/>
  <c r="AB666" i="4"/>
  <c r="S666" i="4"/>
  <c r="AH665" i="4"/>
  <c r="AG665" i="4"/>
  <c r="AD665" i="4"/>
  <c r="AB665" i="4"/>
  <c r="S665" i="4"/>
  <c r="AH664" i="4"/>
  <c r="AG664" i="4"/>
  <c r="AD664" i="4"/>
  <c r="AB664" i="4"/>
  <c r="S664" i="4"/>
  <c r="AH663" i="4"/>
  <c r="AG663" i="4"/>
  <c r="AD663" i="4"/>
  <c r="AB663" i="4"/>
  <c r="S663" i="4"/>
  <c r="AH662" i="4"/>
  <c r="AG662" i="4"/>
  <c r="AD662" i="4"/>
  <c r="AB662" i="4"/>
  <c r="S662" i="4"/>
  <c r="AH661" i="4"/>
  <c r="AG661" i="4"/>
  <c r="AD661" i="4"/>
  <c r="AB661" i="4"/>
  <c r="S661" i="4"/>
  <c r="AH660" i="4"/>
  <c r="AG660" i="4"/>
  <c r="AD660" i="4"/>
  <c r="AB660" i="4"/>
  <c r="S660" i="4"/>
  <c r="AH659" i="4"/>
  <c r="AG659" i="4"/>
  <c r="AD659" i="4"/>
  <c r="AB659" i="4"/>
  <c r="S659" i="4"/>
  <c r="AH658" i="4"/>
  <c r="AG658" i="4"/>
  <c r="AD658" i="4"/>
  <c r="AB658" i="4"/>
  <c r="S658" i="4"/>
  <c r="AH657" i="4"/>
  <c r="AG657" i="4"/>
  <c r="AD657" i="4"/>
  <c r="AB657" i="4"/>
  <c r="S657" i="4"/>
  <c r="AH656" i="4"/>
  <c r="AG656" i="4"/>
  <c r="AD656" i="4"/>
  <c r="AB656" i="4"/>
  <c r="S656" i="4"/>
  <c r="AT655" i="4"/>
  <c r="AH655" i="4"/>
  <c r="AG655" i="4"/>
  <c r="AD655" i="4"/>
  <c r="AB655" i="4"/>
  <c r="S655" i="4"/>
  <c r="AH654" i="4"/>
  <c r="AG654" i="4"/>
  <c r="AD654" i="4"/>
  <c r="AB654" i="4"/>
  <c r="S654" i="4"/>
  <c r="AH653" i="4"/>
  <c r="AG653" i="4"/>
  <c r="AD653" i="4"/>
  <c r="AB653" i="4"/>
  <c r="S653" i="4"/>
  <c r="AH652" i="4"/>
  <c r="AG652" i="4"/>
  <c r="AD652" i="4"/>
  <c r="AB652" i="4"/>
  <c r="S652" i="4"/>
  <c r="AH651" i="4"/>
  <c r="AG651" i="4"/>
  <c r="AD651" i="4"/>
  <c r="AB651" i="4"/>
  <c r="S651" i="4"/>
  <c r="AH650" i="4"/>
  <c r="AG650" i="4"/>
  <c r="AD650" i="4"/>
  <c r="AB650" i="4"/>
  <c r="S650" i="4"/>
  <c r="AH649" i="4"/>
  <c r="AG649" i="4"/>
  <c r="AD649" i="4"/>
  <c r="AB649" i="4"/>
  <c r="S649" i="4"/>
  <c r="AH648" i="4"/>
  <c r="AG648" i="4"/>
  <c r="AD648" i="4"/>
  <c r="AB648" i="4"/>
  <c r="S648" i="4"/>
  <c r="AH647" i="4"/>
  <c r="AG647" i="4"/>
  <c r="AD647" i="4"/>
  <c r="AB647" i="4"/>
  <c r="Y647" i="4"/>
  <c r="X647" i="4"/>
  <c r="S647" i="4"/>
  <c r="AH646" i="4"/>
  <c r="AG646" i="4"/>
  <c r="AD646" i="4"/>
  <c r="AB646" i="4"/>
  <c r="Y646" i="4"/>
  <c r="X646" i="4"/>
  <c r="S646" i="4"/>
  <c r="AT645" i="4"/>
  <c r="AH645" i="4"/>
  <c r="AG645" i="4"/>
  <c r="AD645" i="4"/>
  <c r="AB645" i="4"/>
  <c r="Y645" i="4"/>
  <c r="X645" i="4"/>
  <c r="S645" i="4"/>
  <c r="AH644" i="4"/>
  <c r="AG644" i="4"/>
  <c r="AD644" i="4"/>
  <c r="AB644" i="4"/>
  <c r="Y644" i="4"/>
  <c r="X644" i="4"/>
  <c r="S644" i="4"/>
  <c r="AH643" i="4"/>
  <c r="AG643" i="4"/>
  <c r="AD643" i="4"/>
  <c r="AB643" i="4"/>
  <c r="Y643" i="4"/>
  <c r="X643" i="4"/>
  <c r="S643" i="4"/>
  <c r="AH642" i="4"/>
  <c r="AG642" i="4"/>
  <c r="AD642" i="4"/>
  <c r="AB642" i="4"/>
  <c r="Y642" i="4"/>
  <c r="X642" i="4"/>
  <c r="S642" i="4"/>
  <c r="AH641" i="4"/>
  <c r="AG641" i="4"/>
  <c r="AD641" i="4"/>
  <c r="AB641" i="4"/>
  <c r="Y641" i="4"/>
  <c r="X641" i="4"/>
  <c r="S641" i="4"/>
  <c r="AH640" i="4"/>
  <c r="AG640" i="4"/>
  <c r="AD640" i="4"/>
  <c r="AB640" i="4"/>
  <c r="Y640" i="4"/>
  <c r="X640" i="4"/>
  <c r="S640" i="4"/>
  <c r="AH639" i="4"/>
  <c r="AG639" i="4"/>
  <c r="AD639" i="4"/>
  <c r="AB639" i="4"/>
  <c r="Y639" i="4"/>
  <c r="X639" i="4"/>
  <c r="S639" i="4"/>
  <c r="AH638" i="4"/>
  <c r="AG638" i="4"/>
  <c r="AD638" i="4"/>
  <c r="AB638" i="4"/>
  <c r="Y638" i="4"/>
  <c r="X638" i="4"/>
  <c r="S638" i="4"/>
  <c r="AH637" i="4"/>
  <c r="AG637" i="4"/>
  <c r="AD637" i="4"/>
  <c r="AB637" i="4"/>
  <c r="Y637" i="4"/>
  <c r="X637" i="4"/>
  <c r="S637" i="4"/>
  <c r="AH636" i="4"/>
  <c r="AG636" i="4"/>
  <c r="AD636" i="4"/>
  <c r="AB636" i="4"/>
  <c r="Y636" i="4"/>
  <c r="X636" i="4"/>
  <c r="S636" i="4"/>
  <c r="AH635" i="4"/>
  <c r="AG635" i="4"/>
  <c r="AD635" i="4"/>
  <c r="AB635" i="4"/>
  <c r="Y635" i="4"/>
  <c r="X635" i="4"/>
  <c r="S635" i="4"/>
  <c r="AH634" i="4"/>
  <c r="AG634" i="4"/>
  <c r="AD634" i="4"/>
  <c r="AB634" i="4"/>
  <c r="Y634" i="4"/>
  <c r="X634" i="4"/>
  <c r="S634" i="4"/>
  <c r="AH633" i="4"/>
  <c r="AG633" i="4"/>
  <c r="AD633" i="4"/>
  <c r="AB633" i="4"/>
  <c r="Y633" i="4"/>
  <c r="X633" i="4"/>
  <c r="S633" i="4"/>
  <c r="AH632" i="4"/>
  <c r="AG632" i="4"/>
  <c r="AD632" i="4"/>
  <c r="AB632" i="4"/>
  <c r="Y632" i="4"/>
  <c r="X632" i="4"/>
  <c r="S632" i="4"/>
  <c r="AH631" i="4"/>
  <c r="AG631" i="4"/>
  <c r="AD631" i="4"/>
  <c r="AB631" i="4"/>
  <c r="Y631" i="4"/>
  <c r="X631" i="4"/>
  <c r="S631" i="4"/>
  <c r="AH630" i="4"/>
  <c r="AG630" i="4"/>
  <c r="AD630" i="4"/>
  <c r="AB630" i="4"/>
  <c r="Y630" i="4"/>
  <c r="X630" i="4"/>
  <c r="S630" i="4"/>
  <c r="AH629" i="4"/>
  <c r="AG629" i="4"/>
  <c r="AD629" i="4"/>
  <c r="AB629" i="4"/>
  <c r="S629" i="4"/>
  <c r="AH628" i="4"/>
  <c r="AG628" i="4"/>
  <c r="AD628" i="4"/>
  <c r="AB628" i="4"/>
  <c r="Y628" i="4"/>
  <c r="X628" i="4"/>
  <c r="S628" i="4"/>
  <c r="AH627" i="4"/>
  <c r="AG627" i="4"/>
  <c r="AD627" i="4"/>
  <c r="AB627" i="4"/>
  <c r="Y627" i="4"/>
  <c r="X627" i="4"/>
  <c r="S627" i="4"/>
  <c r="AH626" i="4"/>
  <c r="AG626" i="4"/>
  <c r="AD626" i="4"/>
  <c r="AB626" i="4"/>
  <c r="Y626" i="4"/>
  <c r="X626" i="4"/>
  <c r="S626" i="4"/>
  <c r="AH625" i="4"/>
  <c r="AG625" i="4"/>
  <c r="AD625" i="4"/>
  <c r="AB625" i="4"/>
  <c r="Y625" i="4"/>
  <c r="X625" i="4"/>
  <c r="S625" i="4"/>
  <c r="AH624" i="4"/>
  <c r="AG624" i="4"/>
  <c r="AD624" i="4"/>
  <c r="AB624" i="4"/>
  <c r="Y624" i="4"/>
  <c r="X624" i="4"/>
  <c r="S624" i="4"/>
  <c r="AH623" i="4"/>
  <c r="AG623" i="4"/>
  <c r="AD623" i="4"/>
  <c r="AB623" i="4"/>
  <c r="Y623" i="4"/>
  <c r="X623" i="4"/>
  <c r="S623" i="4"/>
  <c r="AH622" i="4"/>
  <c r="AG622" i="4"/>
  <c r="AD622" i="4"/>
  <c r="AB622" i="4"/>
  <c r="Y622" i="4"/>
  <c r="X622" i="4"/>
  <c r="S622" i="4"/>
  <c r="AH621" i="4"/>
  <c r="AG621" i="4"/>
  <c r="AD621" i="4"/>
  <c r="AB621" i="4"/>
  <c r="Y621" i="4"/>
  <c r="X621" i="4"/>
  <c r="S621" i="4"/>
  <c r="AH620" i="4"/>
  <c r="AG620" i="4"/>
  <c r="AD620" i="4"/>
  <c r="AB620" i="4"/>
  <c r="Y620" i="4"/>
  <c r="X620" i="4"/>
  <c r="S620" i="4"/>
  <c r="AH619" i="4"/>
  <c r="AG619" i="4"/>
  <c r="AD619" i="4"/>
  <c r="AB619" i="4"/>
  <c r="Y619" i="4"/>
  <c r="X619" i="4"/>
  <c r="S619" i="4"/>
  <c r="AH618" i="4"/>
  <c r="AG618" i="4"/>
  <c r="AD618" i="4"/>
  <c r="AB618" i="4"/>
  <c r="Y618" i="4"/>
  <c r="X618" i="4"/>
  <c r="S618" i="4"/>
  <c r="AH617" i="4"/>
  <c r="AG617" i="4"/>
  <c r="AD617" i="4"/>
  <c r="AB617" i="4"/>
  <c r="Y617" i="4"/>
  <c r="X617" i="4"/>
  <c r="S617" i="4"/>
  <c r="AH616" i="4"/>
  <c r="AG616" i="4"/>
  <c r="AD616" i="4"/>
  <c r="AB616" i="4"/>
  <c r="Y616" i="4"/>
  <c r="X616" i="4"/>
  <c r="S616" i="4"/>
  <c r="AH615" i="4"/>
  <c r="AG615" i="4"/>
  <c r="AD615" i="4"/>
  <c r="AB615" i="4"/>
  <c r="Y615" i="4"/>
  <c r="X615" i="4"/>
  <c r="S615" i="4"/>
  <c r="AH614" i="4"/>
  <c r="AG614" i="4"/>
  <c r="AD614" i="4"/>
  <c r="AB614" i="4"/>
  <c r="Y614" i="4"/>
  <c r="X614" i="4"/>
  <c r="S614" i="4"/>
  <c r="AH613" i="4"/>
  <c r="AG613" i="4"/>
  <c r="AD613" i="4"/>
  <c r="AB613" i="4"/>
  <c r="Y613" i="4"/>
  <c r="X613" i="4"/>
  <c r="S613" i="4"/>
  <c r="AH612" i="4"/>
  <c r="AG612" i="4"/>
  <c r="AD612" i="4"/>
  <c r="AB612" i="4"/>
  <c r="Y612" i="4"/>
  <c r="X612" i="4"/>
  <c r="S612" i="4"/>
  <c r="AH611" i="4"/>
  <c r="AG611" i="4"/>
  <c r="AD611" i="4"/>
  <c r="AB611" i="4"/>
  <c r="Y611" i="4"/>
  <c r="X611" i="4"/>
  <c r="S611" i="4"/>
  <c r="AH610" i="4"/>
  <c r="AG610" i="4"/>
  <c r="AD610" i="4"/>
  <c r="AB610" i="4"/>
  <c r="Y610" i="4"/>
  <c r="X610" i="4"/>
  <c r="S610" i="4"/>
  <c r="AH609" i="4"/>
  <c r="AG609" i="4"/>
  <c r="AD609" i="4"/>
  <c r="AB609" i="4"/>
  <c r="Y609" i="4"/>
  <c r="X609" i="4"/>
  <c r="S609" i="4"/>
  <c r="AH608" i="4"/>
  <c r="AG608" i="4"/>
  <c r="AD608" i="4"/>
  <c r="AB608" i="4"/>
  <c r="Y608" i="4"/>
  <c r="X608" i="4"/>
  <c r="S608" i="4"/>
  <c r="AH607" i="4"/>
  <c r="AG607" i="4"/>
  <c r="AD607" i="4"/>
  <c r="AB607" i="4"/>
  <c r="Y607" i="4"/>
  <c r="X607" i="4"/>
  <c r="S607" i="4"/>
  <c r="AH606" i="4"/>
  <c r="AG606" i="4"/>
  <c r="AD606" i="4"/>
  <c r="AB606" i="4"/>
  <c r="Y606" i="4"/>
  <c r="X606" i="4"/>
  <c r="S606" i="4"/>
  <c r="AH605" i="4"/>
  <c r="AG605" i="4"/>
  <c r="AD605" i="4"/>
  <c r="AB605" i="4"/>
  <c r="Y605" i="4"/>
  <c r="X605" i="4"/>
  <c r="S605" i="4"/>
  <c r="AH604" i="4"/>
  <c r="AG604" i="4"/>
  <c r="AD604" i="4"/>
  <c r="AB604" i="4"/>
  <c r="Y604" i="4"/>
  <c r="X604" i="4"/>
  <c r="S604" i="4"/>
  <c r="AH603" i="4"/>
  <c r="AG603" i="4"/>
  <c r="AD603" i="4"/>
  <c r="AB603" i="4"/>
  <c r="Y603" i="4"/>
  <c r="X603" i="4"/>
  <c r="S603" i="4"/>
  <c r="AH602" i="4"/>
  <c r="AG602" i="4"/>
  <c r="AD602" i="4"/>
  <c r="AB602" i="4"/>
  <c r="Y602" i="4"/>
  <c r="X602" i="4"/>
  <c r="S602" i="4"/>
  <c r="AH601" i="4"/>
  <c r="AG601" i="4"/>
  <c r="AD601" i="4"/>
  <c r="AB601" i="4"/>
  <c r="Y601" i="4"/>
  <c r="X601" i="4"/>
  <c r="S601" i="4"/>
  <c r="AH600" i="4"/>
  <c r="AG600" i="4"/>
  <c r="AD600" i="4"/>
  <c r="AB600" i="4"/>
  <c r="Y600" i="4"/>
  <c r="X600" i="4"/>
  <c r="S600" i="4"/>
  <c r="AH599" i="4"/>
  <c r="AG599" i="4"/>
  <c r="AD599" i="4"/>
  <c r="AB599" i="4"/>
  <c r="Y599" i="4"/>
  <c r="X599" i="4"/>
  <c r="S599" i="4"/>
  <c r="AH598" i="4"/>
  <c r="AG598" i="4"/>
  <c r="AD598" i="4"/>
  <c r="AB598" i="4"/>
  <c r="Y598" i="4"/>
  <c r="X598" i="4"/>
  <c r="S598" i="4"/>
  <c r="AH597" i="4"/>
  <c r="AG597" i="4"/>
  <c r="AD597" i="4"/>
  <c r="AB597" i="4"/>
  <c r="Y597" i="4"/>
  <c r="X597" i="4"/>
  <c r="S597" i="4"/>
  <c r="AH596" i="4"/>
  <c r="AG596" i="4"/>
  <c r="AD596" i="4"/>
  <c r="AB596" i="4"/>
  <c r="S596" i="4"/>
  <c r="AH595" i="4"/>
  <c r="AG595" i="4"/>
  <c r="AD595" i="4"/>
  <c r="S595" i="4"/>
  <c r="AH594" i="4"/>
  <c r="AG594" i="4"/>
  <c r="AD594" i="4"/>
  <c r="S594" i="4"/>
  <c r="AH593" i="4"/>
  <c r="AG593" i="4"/>
  <c r="AD593" i="4"/>
  <c r="S593" i="4"/>
  <c r="AH592" i="4"/>
  <c r="AG592" i="4"/>
  <c r="AD592" i="4"/>
  <c r="S592" i="4"/>
  <c r="AH591" i="4"/>
  <c r="AG591" i="4"/>
  <c r="AD591" i="4"/>
  <c r="S591" i="4"/>
  <c r="AH590" i="4"/>
  <c r="AG590" i="4"/>
  <c r="AD590" i="4"/>
  <c r="S590" i="4"/>
  <c r="AH589" i="4"/>
  <c r="AG589" i="4"/>
  <c r="AD589" i="4"/>
  <c r="S589" i="4"/>
  <c r="AH588" i="4"/>
  <c r="AG588" i="4"/>
  <c r="AD588" i="4"/>
  <c r="S588" i="4"/>
  <c r="AH587" i="4"/>
  <c r="AG587" i="4"/>
  <c r="AD587" i="4"/>
  <c r="S587" i="4"/>
  <c r="AH586" i="4"/>
  <c r="AG586" i="4"/>
  <c r="AD586" i="4"/>
  <c r="S586" i="4"/>
  <c r="AH585" i="4"/>
  <c r="AG585" i="4"/>
  <c r="AD585" i="4"/>
  <c r="S585" i="4"/>
  <c r="AH584" i="4"/>
  <c r="AG584" i="4"/>
  <c r="AD584" i="4"/>
  <c r="S584" i="4"/>
  <c r="AH583" i="4"/>
  <c r="AG583" i="4"/>
  <c r="AD583" i="4"/>
  <c r="S583" i="4"/>
  <c r="AH582" i="4"/>
  <c r="AG582" i="4"/>
  <c r="AD582" i="4"/>
  <c r="S582" i="4"/>
  <c r="AH581" i="4"/>
  <c r="AG581" i="4"/>
  <c r="AD581" i="4"/>
  <c r="S581" i="4"/>
  <c r="AH580" i="4"/>
  <c r="AG580" i="4"/>
  <c r="AD580" i="4"/>
  <c r="S580" i="4"/>
  <c r="AH579" i="4"/>
  <c r="AG579" i="4"/>
  <c r="AD579" i="4"/>
  <c r="S579" i="4"/>
  <c r="AH578" i="4"/>
  <c r="AG578" i="4"/>
  <c r="AD578" i="4"/>
  <c r="AB578" i="4"/>
  <c r="S578" i="4"/>
  <c r="AH577" i="4"/>
  <c r="AG577" i="4"/>
  <c r="AD577" i="4"/>
  <c r="AB577" i="4"/>
  <c r="S577" i="4"/>
  <c r="AH576" i="4"/>
  <c r="AG576" i="4"/>
  <c r="AD576" i="4"/>
  <c r="S576" i="4"/>
  <c r="AH575" i="4"/>
  <c r="AG575" i="4"/>
  <c r="AD575" i="4"/>
  <c r="S575" i="4"/>
  <c r="AH574" i="4"/>
  <c r="AG574" i="4"/>
  <c r="AD574" i="4"/>
  <c r="S574" i="4"/>
  <c r="AG573" i="4"/>
  <c r="AD573" i="4"/>
  <c r="S573" i="4"/>
  <c r="AH572" i="4"/>
  <c r="AG572" i="4"/>
  <c r="AD572" i="4"/>
  <c r="S572" i="4"/>
  <c r="AH571" i="4"/>
  <c r="AG571" i="4"/>
  <c r="AD571" i="4"/>
  <c r="S571" i="4"/>
  <c r="AH570" i="4"/>
  <c r="AG570" i="4"/>
  <c r="AD570" i="4"/>
  <c r="S570" i="4"/>
  <c r="AH569" i="4"/>
  <c r="AG569" i="4"/>
  <c r="AD569" i="4"/>
  <c r="AB569" i="4"/>
  <c r="S569" i="4"/>
  <c r="AH568" i="4"/>
  <c r="AG568" i="4"/>
  <c r="AD568" i="4"/>
  <c r="AB568" i="4"/>
  <c r="S568" i="4"/>
  <c r="AH567" i="4"/>
  <c r="AG567" i="4"/>
  <c r="AD567" i="4"/>
  <c r="AB567" i="4"/>
  <c r="S567" i="4"/>
  <c r="AH566" i="4"/>
  <c r="AG566" i="4"/>
  <c r="AD566" i="4"/>
  <c r="AB566" i="4"/>
  <c r="S566" i="4"/>
  <c r="AH565" i="4"/>
  <c r="AG565" i="4"/>
  <c r="AD565" i="4"/>
  <c r="AB565" i="4"/>
  <c r="S565" i="4"/>
  <c r="AH564" i="4"/>
  <c r="AG564" i="4"/>
  <c r="AD564" i="4"/>
  <c r="AB564" i="4"/>
  <c r="S564" i="4"/>
  <c r="AH563" i="4"/>
  <c r="AG563" i="4"/>
  <c r="AD563" i="4"/>
  <c r="AB563" i="4"/>
  <c r="S563" i="4"/>
  <c r="AH562" i="4"/>
  <c r="AG562" i="4"/>
  <c r="AD562" i="4"/>
  <c r="AB562" i="4"/>
  <c r="S562" i="4"/>
  <c r="AH561" i="4"/>
  <c r="AG561" i="4"/>
  <c r="AD561" i="4"/>
  <c r="AB561" i="4"/>
  <c r="S561" i="4"/>
  <c r="AH560" i="4"/>
  <c r="AG560" i="4"/>
  <c r="AD560" i="4"/>
  <c r="AB560" i="4"/>
  <c r="S560" i="4"/>
  <c r="AH559" i="4"/>
  <c r="AG559" i="4"/>
  <c r="AD559" i="4"/>
  <c r="AB559" i="4"/>
  <c r="S559" i="4"/>
  <c r="AH558" i="4"/>
  <c r="AG558" i="4"/>
  <c r="AD558" i="4"/>
  <c r="AB558" i="4"/>
  <c r="S558" i="4"/>
  <c r="AH557" i="4"/>
  <c r="AG557" i="4"/>
  <c r="AD557" i="4"/>
  <c r="AB557" i="4"/>
  <c r="S557" i="4"/>
  <c r="AH556" i="4"/>
  <c r="AG556" i="4"/>
  <c r="AD556" i="4"/>
  <c r="AB556" i="4"/>
  <c r="S556" i="4"/>
  <c r="AH555" i="4"/>
  <c r="AG555" i="4"/>
  <c r="AD555" i="4"/>
  <c r="AB555" i="4"/>
  <c r="S555" i="4"/>
  <c r="AH554" i="4"/>
  <c r="AG554" i="4"/>
  <c r="AD554" i="4"/>
  <c r="AB554" i="4"/>
  <c r="S554" i="4"/>
  <c r="AH553" i="4"/>
  <c r="AG553" i="4"/>
  <c r="AD553" i="4"/>
  <c r="AB553" i="4"/>
  <c r="S553" i="4"/>
  <c r="AH552" i="4"/>
  <c r="AG552" i="4"/>
  <c r="AD552" i="4"/>
  <c r="AB552" i="4"/>
  <c r="S552" i="4"/>
  <c r="AH551" i="4"/>
  <c r="AG551" i="4"/>
  <c r="AD551" i="4"/>
  <c r="AB551" i="4"/>
  <c r="S551" i="4"/>
  <c r="AH550" i="4"/>
  <c r="AG550" i="4"/>
  <c r="AD550" i="4"/>
  <c r="AB550" i="4"/>
  <c r="S550" i="4"/>
  <c r="AH549" i="4"/>
  <c r="AG549" i="4"/>
  <c r="AD549" i="4"/>
  <c r="AB549" i="4"/>
  <c r="S549" i="4"/>
  <c r="AH548" i="4"/>
  <c r="AG548" i="4"/>
  <c r="AD548" i="4"/>
  <c r="AB548" i="4"/>
  <c r="S548" i="4"/>
  <c r="AH547" i="4"/>
  <c r="AG547" i="4"/>
  <c r="AD547" i="4"/>
  <c r="AB547" i="4"/>
  <c r="S547" i="4"/>
  <c r="AH546" i="4"/>
  <c r="AG546" i="4"/>
  <c r="AD546" i="4"/>
  <c r="AB546" i="4"/>
  <c r="S546" i="4"/>
  <c r="AH545" i="4"/>
  <c r="AG545" i="4"/>
  <c r="AD545" i="4"/>
  <c r="AB545" i="4"/>
  <c r="S545" i="4"/>
  <c r="AH544" i="4"/>
  <c r="AG544" i="4"/>
  <c r="AD544" i="4"/>
  <c r="AB544" i="4"/>
  <c r="S544" i="4"/>
  <c r="AH543" i="4"/>
  <c r="AG543" i="4"/>
  <c r="AD543" i="4"/>
  <c r="AB543" i="4"/>
  <c r="S543" i="4"/>
  <c r="AH542" i="4"/>
  <c r="AG542" i="4"/>
  <c r="AD542" i="4"/>
  <c r="AB542" i="4"/>
  <c r="S542" i="4"/>
  <c r="AH541" i="4"/>
  <c r="AG541" i="4"/>
  <c r="AD541" i="4"/>
  <c r="AB541" i="4"/>
  <c r="S541" i="4"/>
  <c r="AH540" i="4"/>
  <c r="AG540" i="4"/>
  <c r="AD540" i="4"/>
  <c r="AB540" i="4"/>
  <c r="S540" i="4"/>
  <c r="AH539" i="4"/>
  <c r="AG539" i="4"/>
  <c r="AD539" i="4"/>
  <c r="AB539" i="4"/>
  <c r="S539" i="4"/>
  <c r="AH538" i="4"/>
  <c r="AG538" i="4"/>
  <c r="AD538" i="4"/>
  <c r="AB538" i="4"/>
  <c r="S538" i="4"/>
  <c r="AH537" i="4"/>
  <c r="AJ537" i="4"/>
  <c r="AG537" i="4"/>
  <c r="AD537" i="4"/>
  <c r="AB537" i="4"/>
  <c r="S537" i="4"/>
  <c r="AH536" i="4"/>
  <c r="AG536" i="4"/>
  <c r="AD536" i="4"/>
  <c r="AB536" i="4"/>
  <c r="S536" i="4"/>
  <c r="AH535" i="4"/>
  <c r="AG535" i="4"/>
  <c r="AD535" i="4"/>
  <c r="AB535" i="4"/>
  <c r="S535" i="4"/>
  <c r="AH534" i="4"/>
  <c r="AG534" i="4"/>
  <c r="AD534" i="4"/>
  <c r="AB534" i="4"/>
  <c r="S534" i="4"/>
  <c r="AH533" i="4"/>
  <c r="AG533" i="4"/>
  <c r="AD533" i="4"/>
  <c r="AB533" i="4"/>
  <c r="S533" i="4"/>
  <c r="AH532" i="4"/>
  <c r="AG532" i="4"/>
  <c r="AD532" i="4"/>
  <c r="AB532" i="4"/>
  <c r="S532" i="4"/>
  <c r="AH531" i="4"/>
  <c r="AG531" i="4"/>
  <c r="AD531" i="4"/>
  <c r="AB531" i="4"/>
  <c r="S531" i="4"/>
  <c r="AH530" i="4"/>
  <c r="AG530" i="4"/>
  <c r="AD530" i="4"/>
  <c r="AB530" i="4"/>
  <c r="S530" i="4"/>
  <c r="AH529" i="4"/>
  <c r="AG529" i="4"/>
  <c r="AD529" i="4"/>
  <c r="AB529" i="4"/>
  <c r="S529" i="4"/>
  <c r="AH528" i="4"/>
  <c r="AG528" i="4"/>
  <c r="AD528" i="4"/>
  <c r="AB528" i="4"/>
  <c r="S528" i="4"/>
  <c r="AH527" i="4"/>
  <c r="AG527" i="4"/>
  <c r="AD527" i="4"/>
  <c r="AB527" i="4"/>
  <c r="S527" i="4"/>
  <c r="AH526" i="4"/>
  <c r="AG526" i="4"/>
  <c r="AD526" i="4"/>
  <c r="AB526" i="4"/>
  <c r="S526" i="4"/>
  <c r="AH525" i="4"/>
  <c r="AG525" i="4"/>
  <c r="AD525" i="4"/>
  <c r="AB525" i="4"/>
  <c r="S525" i="4"/>
  <c r="AH524" i="4"/>
  <c r="AG524" i="4"/>
  <c r="AD524" i="4"/>
  <c r="AB524" i="4"/>
  <c r="S524" i="4"/>
  <c r="AH523" i="4"/>
  <c r="AG523" i="4"/>
  <c r="AD523" i="4"/>
  <c r="AB523" i="4"/>
  <c r="S523" i="4"/>
  <c r="AH522" i="4"/>
  <c r="AG522" i="4"/>
  <c r="AD522" i="4"/>
  <c r="AB522" i="4"/>
  <c r="S522" i="4"/>
  <c r="AH521" i="4"/>
  <c r="AG521" i="4"/>
  <c r="AD521" i="4"/>
  <c r="AB521" i="4"/>
  <c r="S521" i="4"/>
  <c r="AH520" i="4"/>
  <c r="AG520" i="4"/>
  <c r="AD520" i="4"/>
  <c r="AB520" i="4"/>
  <c r="S520" i="4"/>
  <c r="AH519" i="4"/>
  <c r="AG519" i="4"/>
  <c r="AD519" i="4"/>
  <c r="AB519" i="4"/>
  <c r="S519" i="4"/>
  <c r="AH518" i="4"/>
  <c r="AG518" i="4"/>
  <c r="AD518" i="4"/>
  <c r="AB518" i="4"/>
  <c r="S518" i="4"/>
  <c r="AH517" i="4"/>
  <c r="AG517" i="4"/>
  <c r="AD517" i="4"/>
  <c r="AB517" i="4"/>
  <c r="S517" i="4"/>
  <c r="AH516" i="4"/>
  <c r="AG516" i="4"/>
  <c r="AD516" i="4"/>
  <c r="AB516" i="4"/>
  <c r="S516" i="4"/>
  <c r="AH515" i="4"/>
  <c r="AG515" i="4"/>
  <c r="AD515" i="4"/>
  <c r="AB515" i="4"/>
  <c r="S515" i="4"/>
  <c r="AH514" i="4"/>
  <c r="AG514" i="4"/>
  <c r="AD514" i="4"/>
  <c r="AB514" i="4"/>
  <c r="S514" i="4"/>
  <c r="AH513" i="4"/>
  <c r="AG513" i="4"/>
  <c r="AD513" i="4"/>
  <c r="AB513" i="4"/>
  <c r="S513" i="4"/>
  <c r="AH512" i="4"/>
  <c r="AG512" i="4"/>
  <c r="AD512" i="4"/>
  <c r="AB512" i="4"/>
  <c r="S512" i="4"/>
  <c r="AH511" i="4"/>
  <c r="AG511" i="4"/>
  <c r="AD511" i="4"/>
  <c r="AB511" i="4"/>
  <c r="S511" i="4"/>
  <c r="AH510" i="4"/>
  <c r="AG510" i="4"/>
  <c r="AD510" i="4"/>
  <c r="AB510" i="4"/>
  <c r="S510" i="4"/>
  <c r="AH509" i="4"/>
  <c r="AG509" i="4"/>
  <c r="AD509" i="4"/>
  <c r="AB509" i="4"/>
  <c r="S509" i="4"/>
  <c r="AH508" i="4"/>
  <c r="AG508" i="4"/>
  <c r="AD508" i="4"/>
  <c r="AB508" i="4"/>
  <c r="S508" i="4"/>
  <c r="AH507" i="4"/>
  <c r="AG507" i="4"/>
  <c r="AD507" i="4"/>
  <c r="AB507" i="4"/>
  <c r="S507" i="4"/>
  <c r="AH506" i="4"/>
  <c r="AG506" i="4"/>
  <c r="AD506" i="4"/>
  <c r="AB506" i="4"/>
  <c r="S506" i="4"/>
  <c r="AH505" i="4"/>
  <c r="AG505" i="4"/>
  <c r="AD505" i="4"/>
  <c r="AB505" i="4"/>
  <c r="S505" i="4"/>
  <c r="AH504" i="4"/>
  <c r="AG504" i="4"/>
  <c r="AD504" i="4"/>
  <c r="AB504" i="4"/>
  <c r="S504" i="4"/>
  <c r="AH503" i="4"/>
  <c r="AG503" i="4"/>
  <c r="AD503" i="4"/>
  <c r="AB503" i="4"/>
  <c r="S503" i="4"/>
  <c r="AH502" i="4"/>
  <c r="AG502" i="4"/>
  <c r="AD502" i="4"/>
  <c r="AB502" i="4"/>
  <c r="S502" i="4"/>
  <c r="AH501" i="4"/>
  <c r="AG501" i="4"/>
  <c r="AD501" i="4"/>
  <c r="AB501" i="4"/>
  <c r="S501" i="4"/>
  <c r="AH500" i="4"/>
  <c r="AG500" i="4"/>
  <c r="AD500" i="4"/>
  <c r="AB500" i="4"/>
  <c r="S500" i="4"/>
  <c r="AH499" i="4"/>
  <c r="AG499" i="4"/>
  <c r="AD499" i="4"/>
  <c r="AB499" i="4"/>
  <c r="S499" i="4"/>
  <c r="AH498" i="4"/>
  <c r="AG498" i="4"/>
  <c r="AD498" i="4"/>
  <c r="AB498" i="4"/>
  <c r="S498" i="4"/>
  <c r="AH497" i="4"/>
  <c r="AG497" i="4"/>
  <c r="AD497" i="4"/>
  <c r="AB497" i="4"/>
  <c r="T497" i="4"/>
  <c r="S497" i="4"/>
  <c r="AH496" i="4"/>
  <c r="AG496" i="4"/>
  <c r="AD496" i="4"/>
  <c r="AB496" i="4"/>
  <c r="T496" i="4"/>
  <c r="S496" i="4"/>
  <c r="AH495" i="4"/>
  <c r="AG495" i="4"/>
  <c r="AD495" i="4"/>
  <c r="AB495" i="4"/>
  <c r="S495" i="4"/>
  <c r="AH494" i="4"/>
  <c r="AG494" i="4"/>
  <c r="AD494" i="4"/>
  <c r="AB494" i="4"/>
  <c r="S494" i="4"/>
  <c r="AH493" i="4"/>
  <c r="AG493" i="4"/>
  <c r="AD493" i="4"/>
  <c r="AB493" i="4"/>
  <c r="S493" i="4"/>
  <c r="AH492" i="4"/>
  <c r="AG492" i="4"/>
  <c r="AD492" i="4"/>
  <c r="AB492" i="4"/>
  <c r="S492" i="4"/>
  <c r="AH491" i="4"/>
  <c r="AG491" i="4"/>
  <c r="AD491" i="4"/>
  <c r="AB491" i="4"/>
  <c r="S491" i="4"/>
  <c r="AH490" i="4"/>
  <c r="AG490" i="4"/>
  <c r="AD490" i="4"/>
  <c r="AB490" i="4"/>
  <c r="S490" i="4"/>
  <c r="AH489" i="4"/>
  <c r="AG489" i="4"/>
  <c r="AD489" i="4"/>
  <c r="AB489" i="4"/>
  <c r="S489" i="4"/>
  <c r="AH488" i="4"/>
  <c r="AG488" i="4"/>
  <c r="AD488" i="4"/>
  <c r="AB488" i="4"/>
  <c r="S488" i="4"/>
  <c r="AH487" i="4"/>
  <c r="AG487" i="4"/>
  <c r="AD487" i="4"/>
  <c r="AB487" i="4"/>
  <c r="S487" i="4"/>
  <c r="AH486" i="4"/>
  <c r="AG486" i="4"/>
  <c r="AD486" i="4"/>
  <c r="AB486" i="4"/>
  <c r="S486" i="4"/>
  <c r="AH485" i="4"/>
  <c r="AG485" i="4"/>
  <c r="AD485" i="4"/>
  <c r="AB485" i="4"/>
  <c r="S485" i="4"/>
  <c r="AH484" i="4"/>
  <c r="AG484" i="4"/>
  <c r="AD484" i="4"/>
  <c r="AB484" i="4"/>
  <c r="S484" i="4"/>
  <c r="AH483" i="4"/>
  <c r="AG483" i="4"/>
  <c r="AD483" i="4"/>
  <c r="AB483" i="4"/>
  <c r="S483" i="4"/>
  <c r="AH482" i="4"/>
  <c r="AG482" i="4"/>
  <c r="AD482" i="4"/>
  <c r="AB482" i="4"/>
  <c r="S482" i="4"/>
  <c r="AH481" i="4"/>
  <c r="AG481" i="4"/>
  <c r="AD481" i="4"/>
  <c r="AB481" i="4"/>
  <c r="S481" i="4"/>
  <c r="AH480" i="4"/>
  <c r="AG480" i="4"/>
  <c r="AD480" i="4"/>
  <c r="AB480" i="4"/>
  <c r="S480" i="4"/>
  <c r="AJ479" i="4"/>
  <c r="AH479" i="4"/>
  <c r="AG479" i="4"/>
  <c r="AD479" i="4"/>
  <c r="AB479" i="4"/>
  <c r="X479" i="4"/>
  <c r="U479" i="4"/>
  <c r="S479" i="4"/>
  <c r="AJ478" i="4"/>
  <c r="AH478" i="4"/>
  <c r="AG478" i="4"/>
  <c r="AD478" i="4"/>
  <c r="AB478" i="4"/>
  <c r="X478" i="4"/>
  <c r="U478" i="4"/>
  <c r="S478" i="4"/>
  <c r="AJ477" i="4"/>
  <c r="AH477" i="4"/>
  <c r="AG477" i="4"/>
  <c r="AD477" i="4"/>
  <c r="AB477" i="4"/>
  <c r="X477" i="4"/>
  <c r="U477" i="4"/>
  <c r="S477" i="4"/>
  <c r="AJ476" i="4"/>
  <c r="AH476" i="4"/>
  <c r="AG476" i="4"/>
  <c r="AD476" i="4"/>
  <c r="AB476" i="4"/>
  <c r="X476" i="4"/>
  <c r="U476" i="4"/>
  <c r="S476" i="4"/>
  <c r="AJ475" i="4"/>
  <c r="AH475" i="4"/>
  <c r="AG475" i="4"/>
  <c r="AD475" i="4"/>
  <c r="AB475" i="4"/>
  <c r="X475" i="4"/>
  <c r="U475" i="4"/>
  <c r="S475" i="4"/>
  <c r="AJ474" i="4"/>
  <c r="AH474" i="4"/>
  <c r="AG474" i="4"/>
  <c r="AD474" i="4"/>
  <c r="AB474" i="4"/>
  <c r="X474" i="4"/>
  <c r="S474" i="4"/>
  <c r="AH473" i="4"/>
  <c r="AG473" i="4"/>
  <c r="AD473" i="4"/>
  <c r="AB473" i="4"/>
  <c r="X473" i="4"/>
  <c r="S473" i="4"/>
  <c r="AH472" i="4"/>
  <c r="AJ472" i="4"/>
  <c r="AG472" i="4"/>
  <c r="AD472" i="4"/>
  <c r="AT472" i="4"/>
  <c r="AB472" i="4"/>
  <c r="X472" i="4"/>
  <c r="S472" i="4"/>
  <c r="AH471" i="4"/>
  <c r="AG471" i="4"/>
  <c r="AD471" i="4"/>
  <c r="AB471" i="4"/>
  <c r="X471" i="4"/>
  <c r="S471" i="4"/>
  <c r="AH470" i="4"/>
  <c r="AG470" i="4"/>
  <c r="AD470" i="4"/>
  <c r="AB470" i="4"/>
  <c r="X470" i="4"/>
  <c r="S470" i="4"/>
  <c r="AH469" i="4"/>
  <c r="AG469" i="4"/>
  <c r="AD469" i="4"/>
  <c r="AB469" i="4"/>
  <c r="X469" i="4"/>
  <c r="S469" i="4"/>
  <c r="AH468" i="4"/>
  <c r="AG468" i="4"/>
  <c r="AD468" i="4"/>
  <c r="AB468" i="4"/>
  <c r="X468" i="4"/>
  <c r="S468" i="4"/>
  <c r="AH467" i="4"/>
  <c r="AG467" i="4"/>
  <c r="AD467" i="4"/>
  <c r="AB467" i="4"/>
  <c r="X467" i="4"/>
  <c r="S467" i="4"/>
  <c r="AH466" i="4"/>
  <c r="AG466" i="4"/>
  <c r="AD466" i="4"/>
  <c r="AB466" i="4"/>
  <c r="X466" i="4"/>
  <c r="S466" i="4"/>
  <c r="AH465" i="4"/>
  <c r="AG465" i="4"/>
  <c r="AD465" i="4"/>
  <c r="AB465" i="4"/>
  <c r="X465" i="4"/>
  <c r="S465" i="4"/>
  <c r="AH464" i="4"/>
  <c r="AG464" i="4"/>
  <c r="AD464" i="4"/>
  <c r="AB464" i="4"/>
  <c r="X464" i="4"/>
  <c r="S464" i="4"/>
  <c r="AH463" i="4"/>
  <c r="AG463" i="4"/>
  <c r="AD463" i="4"/>
  <c r="AB463" i="4"/>
  <c r="X463" i="4"/>
  <c r="S463" i="4"/>
  <c r="AH462" i="4"/>
  <c r="AG462" i="4"/>
  <c r="AD462" i="4"/>
  <c r="AB462" i="4"/>
  <c r="S462" i="4"/>
  <c r="AH461" i="4"/>
  <c r="AG461" i="4"/>
  <c r="AD461" i="4"/>
  <c r="AB461" i="4"/>
  <c r="S461" i="4"/>
  <c r="AH460" i="4"/>
  <c r="AG460" i="4"/>
  <c r="AD460" i="4"/>
  <c r="AB460" i="4"/>
  <c r="S460" i="4"/>
  <c r="AH459" i="4"/>
  <c r="AG459" i="4"/>
  <c r="AD459" i="4"/>
  <c r="AB459" i="4"/>
  <c r="S459" i="4"/>
  <c r="AH458" i="4"/>
  <c r="AG458" i="4"/>
  <c r="AD458" i="4"/>
  <c r="AB458" i="4"/>
  <c r="S458" i="4"/>
  <c r="AD457" i="4"/>
  <c r="AT457" i="4"/>
  <c r="AH457" i="4"/>
  <c r="AG457" i="4"/>
  <c r="AB457" i="4"/>
  <c r="S457" i="4"/>
  <c r="AH456" i="4"/>
  <c r="AG456" i="4"/>
  <c r="AD456" i="4"/>
  <c r="AB456" i="4"/>
  <c r="S456" i="4"/>
  <c r="AH455" i="4"/>
  <c r="AG455" i="4"/>
  <c r="AD455" i="4"/>
  <c r="AB455" i="4"/>
  <c r="S455" i="4"/>
  <c r="AH454" i="4"/>
  <c r="AG454" i="4"/>
  <c r="AD454" i="4"/>
  <c r="AB454" i="4"/>
  <c r="S454" i="4"/>
  <c r="AH453" i="4"/>
  <c r="AG453" i="4"/>
  <c r="AD453" i="4"/>
  <c r="AB453" i="4"/>
  <c r="S453" i="4"/>
  <c r="AH452" i="4"/>
  <c r="AG452" i="4"/>
  <c r="AD452" i="4"/>
  <c r="AB452" i="4"/>
  <c r="S452" i="4"/>
  <c r="AH451" i="4"/>
  <c r="AG451" i="4"/>
  <c r="AD451" i="4"/>
  <c r="AB451" i="4"/>
  <c r="S451" i="4"/>
  <c r="AH450" i="4"/>
  <c r="AG450" i="4"/>
  <c r="AD450" i="4"/>
  <c r="AB450" i="4"/>
  <c r="S450" i="4"/>
  <c r="AH449" i="4"/>
  <c r="AG449" i="4"/>
  <c r="AD449" i="4"/>
  <c r="AB449" i="4"/>
  <c r="S449" i="4"/>
  <c r="AH448" i="4"/>
  <c r="AG448" i="4"/>
  <c r="AD448" i="4"/>
  <c r="AB448" i="4"/>
  <c r="S448" i="4"/>
  <c r="AH447" i="4"/>
  <c r="AG447" i="4"/>
  <c r="AD447" i="4"/>
  <c r="AT447" i="4"/>
  <c r="AB447" i="4"/>
  <c r="S447" i="4"/>
  <c r="AH446" i="4"/>
  <c r="AG446" i="4"/>
  <c r="AD446" i="4"/>
  <c r="AB446" i="4"/>
  <c r="S446" i="4"/>
  <c r="AH445" i="4"/>
  <c r="AG445" i="4"/>
  <c r="AD445" i="4"/>
  <c r="AB445" i="4"/>
  <c r="S445" i="4"/>
  <c r="AH444" i="4"/>
  <c r="AG444" i="4"/>
  <c r="AD444" i="4"/>
  <c r="AB444" i="4"/>
  <c r="S444" i="4"/>
  <c r="AH443" i="4"/>
  <c r="AG443" i="4"/>
  <c r="AD443" i="4"/>
  <c r="AB443" i="4"/>
  <c r="S443" i="4"/>
  <c r="AH442" i="4"/>
  <c r="AG442" i="4"/>
  <c r="AD442" i="4"/>
  <c r="AB442" i="4"/>
  <c r="S442" i="4"/>
  <c r="AH441" i="4"/>
  <c r="AG441" i="4"/>
  <c r="AD441" i="4"/>
  <c r="AB441" i="4"/>
  <c r="S441" i="4"/>
  <c r="AH440" i="4"/>
  <c r="AG440" i="4"/>
  <c r="AD440" i="4"/>
  <c r="AB440" i="4"/>
  <c r="S440" i="4"/>
  <c r="AH439" i="4"/>
  <c r="AG439" i="4"/>
  <c r="AD439" i="4"/>
  <c r="AB439" i="4"/>
  <c r="S439" i="4"/>
  <c r="AH438" i="4"/>
  <c r="AG438" i="4"/>
  <c r="AD438" i="4"/>
  <c r="AB438" i="4"/>
  <c r="S438" i="4"/>
  <c r="AH437" i="4"/>
  <c r="AG437" i="4"/>
  <c r="AD437" i="4"/>
  <c r="AB437" i="4"/>
  <c r="S437" i="4"/>
  <c r="AH436" i="4"/>
  <c r="AG436" i="4"/>
  <c r="AD436" i="4"/>
  <c r="AB436" i="4"/>
  <c r="S436" i="4"/>
  <c r="AH435" i="4"/>
  <c r="AG435" i="4"/>
  <c r="AD435" i="4"/>
  <c r="AB435" i="4"/>
  <c r="S435" i="4"/>
  <c r="AH434" i="4"/>
  <c r="AG434" i="4"/>
  <c r="AD434" i="4"/>
  <c r="AB434" i="4"/>
  <c r="S434" i="4"/>
  <c r="AH433" i="4"/>
  <c r="AG433" i="4"/>
  <c r="AD433" i="4"/>
  <c r="AB433" i="4"/>
  <c r="S433" i="4"/>
  <c r="AH432" i="4"/>
  <c r="AG432" i="4"/>
  <c r="AD432" i="4"/>
  <c r="AB432" i="4"/>
  <c r="S432" i="4"/>
  <c r="AH431" i="4"/>
  <c r="AG431" i="4"/>
  <c r="AD431" i="4"/>
  <c r="AB431" i="4"/>
  <c r="S431" i="4"/>
  <c r="AH430" i="4"/>
  <c r="AG430" i="4"/>
  <c r="AD430" i="4"/>
  <c r="AB430" i="4"/>
  <c r="S430" i="4"/>
  <c r="AH429" i="4"/>
  <c r="AG429" i="4"/>
  <c r="AD429" i="4"/>
  <c r="AB429" i="4"/>
  <c r="S429" i="4"/>
  <c r="AH428" i="4"/>
  <c r="AG428" i="4"/>
  <c r="AD428" i="4"/>
  <c r="AB428" i="4"/>
  <c r="S428" i="4"/>
  <c r="AH427" i="4"/>
  <c r="AG427" i="4"/>
  <c r="AD427" i="4"/>
  <c r="AB427" i="4"/>
  <c r="S427" i="4"/>
  <c r="AH426" i="4"/>
  <c r="AG426" i="4"/>
  <c r="AD426" i="4"/>
  <c r="AB426" i="4"/>
  <c r="S426" i="4"/>
  <c r="AH425" i="4"/>
  <c r="AG425" i="4"/>
  <c r="AD425" i="4"/>
  <c r="AB425" i="4"/>
  <c r="S425" i="4"/>
  <c r="AH424" i="4"/>
  <c r="AG424" i="4"/>
  <c r="AD424" i="4"/>
  <c r="AB424" i="4"/>
  <c r="S424" i="4"/>
  <c r="AH423" i="4"/>
  <c r="AG423" i="4"/>
  <c r="AD423" i="4"/>
  <c r="AB423" i="4"/>
  <c r="S423" i="4"/>
  <c r="AH422" i="4"/>
  <c r="AG422" i="4"/>
  <c r="AD422" i="4"/>
  <c r="AB422" i="4"/>
  <c r="S422" i="4"/>
  <c r="AH421" i="4"/>
  <c r="AG421" i="4"/>
  <c r="AD421" i="4"/>
  <c r="AB421" i="4"/>
  <c r="S421" i="4"/>
  <c r="AH420" i="4"/>
  <c r="AG420" i="4"/>
  <c r="AD420" i="4"/>
  <c r="AB420" i="4"/>
  <c r="S420" i="4"/>
  <c r="AH419" i="4"/>
  <c r="AG419" i="4"/>
  <c r="AD419" i="4"/>
  <c r="AB419" i="4"/>
  <c r="S419" i="4"/>
  <c r="AH418" i="4"/>
  <c r="AG418" i="4"/>
  <c r="AD418" i="4"/>
  <c r="AB418" i="4"/>
  <c r="S418" i="4"/>
  <c r="AH417" i="4"/>
  <c r="AG417" i="4"/>
  <c r="AD417" i="4"/>
  <c r="AB417" i="4"/>
  <c r="S417" i="4"/>
  <c r="AH416" i="4"/>
  <c r="AG416" i="4"/>
  <c r="AD416" i="4"/>
  <c r="AB416" i="4"/>
  <c r="S416" i="4"/>
  <c r="AH415" i="4"/>
  <c r="AG415" i="4"/>
  <c r="AD415" i="4"/>
  <c r="AB415" i="4"/>
  <c r="S415" i="4"/>
  <c r="AH414" i="4"/>
  <c r="AG414" i="4"/>
  <c r="AD414" i="4"/>
  <c r="AB414" i="4"/>
  <c r="S414" i="4"/>
  <c r="AH413" i="4"/>
  <c r="AG413" i="4"/>
  <c r="AD413" i="4"/>
  <c r="AB413" i="4"/>
  <c r="S413" i="4"/>
  <c r="AH412" i="4"/>
  <c r="AG412" i="4"/>
  <c r="AD412" i="4"/>
  <c r="AB412" i="4"/>
  <c r="S412" i="4"/>
  <c r="AH411" i="4"/>
  <c r="AG411" i="4"/>
  <c r="AD411" i="4"/>
  <c r="AB411" i="4"/>
  <c r="S411" i="4"/>
  <c r="AH410" i="4"/>
  <c r="AG410" i="4"/>
  <c r="AD410" i="4"/>
  <c r="AB410" i="4"/>
  <c r="S410" i="4"/>
  <c r="AH409" i="4"/>
  <c r="AG409" i="4"/>
  <c r="AD409" i="4"/>
  <c r="AB409" i="4"/>
  <c r="S409" i="4"/>
  <c r="AH408" i="4"/>
  <c r="AJ408" i="4"/>
  <c r="AG408" i="4"/>
  <c r="AD408" i="4"/>
  <c r="AB408" i="4"/>
  <c r="S408" i="4"/>
  <c r="AH407" i="4"/>
  <c r="AJ407" i="4"/>
  <c r="AG407" i="4"/>
  <c r="AD407" i="4"/>
  <c r="AB407" i="4"/>
  <c r="S407" i="4"/>
  <c r="AH406" i="4"/>
  <c r="AJ406" i="4"/>
  <c r="AG406" i="4"/>
  <c r="AD406" i="4"/>
  <c r="AB406" i="4"/>
  <c r="S406" i="4"/>
  <c r="AH405" i="4"/>
  <c r="AJ405" i="4"/>
  <c r="AG405" i="4"/>
  <c r="AD405" i="4"/>
  <c r="AB405" i="4"/>
  <c r="S405" i="4"/>
  <c r="AH404" i="4"/>
  <c r="AG404" i="4"/>
  <c r="AD404" i="4"/>
  <c r="AB404" i="4"/>
  <c r="S404" i="4"/>
  <c r="AH403" i="4"/>
  <c r="AG403" i="4"/>
  <c r="AD403" i="4"/>
  <c r="AB403" i="4"/>
  <c r="S403" i="4"/>
  <c r="AH402" i="4"/>
  <c r="AG402" i="4"/>
  <c r="AD402" i="4"/>
  <c r="AB402" i="4"/>
  <c r="S402" i="4"/>
  <c r="AH401" i="4"/>
  <c r="AG401" i="4"/>
  <c r="AD401" i="4"/>
  <c r="AB401" i="4"/>
  <c r="S401" i="4"/>
  <c r="AH400" i="4"/>
  <c r="AG400" i="4"/>
  <c r="AD400" i="4"/>
  <c r="AB400" i="4"/>
  <c r="S400" i="4"/>
  <c r="AT399" i="4"/>
  <c r="AH399" i="4"/>
  <c r="AG399" i="4"/>
  <c r="AD399" i="4"/>
  <c r="AB399" i="4"/>
  <c r="S399" i="4"/>
  <c r="AH398" i="4"/>
  <c r="AG398" i="4"/>
  <c r="AD398" i="4"/>
  <c r="AB398" i="4"/>
  <c r="S398" i="4"/>
  <c r="AH397" i="4"/>
  <c r="AG397" i="4"/>
  <c r="AD397" i="4"/>
  <c r="AB397" i="4"/>
  <c r="S397" i="4"/>
  <c r="AT396" i="4"/>
  <c r="AH396" i="4"/>
  <c r="AG396" i="4"/>
  <c r="AD396" i="4"/>
  <c r="AB396" i="4"/>
  <c r="S396" i="4"/>
  <c r="AT395" i="4"/>
  <c r="AH395" i="4"/>
  <c r="AG395" i="4"/>
  <c r="AD395" i="4"/>
  <c r="AB395" i="4"/>
  <c r="S395" i="4"/>
  <c r="AH394" i="4"/>
  <c r="AG394" i="4"/>
  <c r="AD394" i="4"/>
  <c r="AB394" i="4"/>
  <c r="S394" i="4"/>
  <c r="AH393" i="4"/>
  <c r="AG393" i="4"/>
  <c r="AD393" i="4"/>
  <c r="AB393" i="4"/>
  <c r="S393" i="4"/>
  <c r="AH392" i="4"/>
  <c r="AG392" i="4"/>
  <c r="AD392" i="4"/>
  <c r="AB392" i="4"/>
  <c r="S392" i="4"/>
  <c r="AH391" i="4"/>
  <c r="AG391" i="4"/>
  <c r="AD391" i="4"/>
  <c r="AB391" i="4"/>
  <c r="S391" i="4"/>
  <c r="AH390" i="4"/>
  <c r="AG390" i="4"/>
  <c r="AD390" i="4"/>
  <c r="AB390" i="4"/>
  <c r="S390" i="4"/>
  <c r="AH389" i="4"/>
  <c r="AG389" i="4"/>
  <c r="AD389" i="4"/>
  <c r="AB389" i="4"/>
  <c r="S389" i="4"/>
  <c r="AH388" i="4"/>
  <c r="AG388" i="4"/>
  <c r="AD388" i="4"/>
  <c r="AB388" i="4"/>
  <c r="S388" i="4"/>
  <c r="AH387" i="4"/>
  <c r="AG387" i="4"/>
  <c r="AD387" i="4"/>
  <c r="AB387" i="4"/>
  <c r="S387" i="4"/>
  <c r="AH386" i="4"/>
  <c r="AG386" i="4"/>
  <c r="AD386" i="4"/>
  <c r="AB386" i="4"/>
  <c r="S386" i="4"/>
  <c r="AH385" i="4"/>
  <c r="AG385" i="4"/>
  <c r="AD385" i="4"/>
  <c r="AB385" i="4"/>
  <c r="S385" i="4"/>
  <c r="AT384" i="4"/>
  <c r="AH384" i="4"/>
  <c r="AG384" i="4"/>
  <c r="AD384" i="4"/>
  <c r="AB384" i="4"/>
  <c r="S384" i="4"/>
  <c r="AT383" i="4"/>
  <c r="AH383" i="4"/>
  <c r="AG383" i="4"/>
  <c r="AD383" i="4"/>
  <c r="AB383" i="4"/>
  <c r="S383" i="4"/>
  <c r="AH382" i="4"/>
  <c r="AG382" i="4"/>
  <c r="AD382" i="4"/>
  <c r="AB382" i="4"/>
  <c r="S382" i="4"/>
  <c r="AH381" i="4"/>
  <c r="AG381" i="4"/>
  <c r="AD381" i="4"/>
  <c r="AB381" i="4"/>
  <c r="S381" i="4"/>
  <c r="AH380" i="4"/>
  <c r="AG380" i="4"/>
  <c r="AD380" i="4"/>
  <c r="AB380" i="4"/>
  <c r="S380" i="4"/>
  <c r="AH379" i="4"/>
  <c r="AG379" i="4"/>
  <c r="AD379" i="4"/>
  <c r="AB379" i="4"/>
  <c r="S379" i="4"/>
  <c r="AH378" i="4"/>
  <c r="AG378" i="4"/>
  <c r="AD378" i="4"/>
  <c r="AB378" i="4"/>
  <c r="S378" i="4"/>
  <c r="AH377" i="4"/>
  <c r="AG377" i="4"/>
  <c r="AD377" i="4"/>
  <c r="AB377" i="4"/>
  <c r="S377" i="4"/>
  <c r="AH376" i="4"/>
  <c r="AG376" i="4"/>
  <c r="AD376" i="4"/>
  <c r="AB376" i="4"/>
  <c r="S376" i="4"/>
  <c r="AH375" i="4"/>
  <c r="AG375" i="4"/>
  <c r="AD375" i="4"/>
  <c r="AB375" i="4"/>
  <c r="S375" i="4"/>
  <c r="AH374" i="4"/>
  <c r="AG374" i="4"/>
  <c r="AD374" i="4"/>
  <c r="AB374" i="4"/>
  <c r="S374" i="4"/>
  <c r="AH373" i="4"/>
  <c r="AG373" i="4"/>
  <c r="AD373" i="4"/>
  <c r="AB373" i="4"/>
  <c r="S373" i="4"/>
  <c r="AH372" i="4"/>
  <c r="AG372" i="4"/>
  <c r="AD372" i="4"/>
  <c r="AB372" i="4"/>
  <c r="S372" i="4"/>
  <c r="AH371" i="4"/>
  <c r="AG371" i="4"/>
  <c r="AD371" i="4"/>
  <c r="AB371" i="4"/>
  <c r="S371" i="4"/>
  <c r="AH370" i="4"/>
  <c r="AG370" i="4"/>
  <c r="AD370" i="4"/>
  <c r="AB370" i="4"/>
  <c r="S370" i="4"/>
  <c r="AH369" i="4"/>
  <c r="AG369" i="4"/>
  <c r="AD369" i="4"/>
  <c r="AB369" i="4"/>
  <c r="S369" i="4"/>
  <c r="AT368" i="4"/>
  <c r="AH368" i="4"/>
  <c r="AG368" i="4"/>
  <c r="AD368" i="4"/>
  <c r="AB368" i="4"/>
  <c r="S368" i="4"/>
  <c r="AH367" i="4"/>
  <c r="AG367" i="4"/>
  <c r="AD367" i="4"/>
  <c r="AB367" i="4"/>
  <c r="S367" i="4"/>
  <c r="AH366" i="4"/>
  <c r="AG366" i="4"/>
  <c r="AD366" i="4"/>
  <c r="AB366" i="4"/>
  <c r="S366" i="4"/>
  <c r="AH365" i="4"/>
  <c r="AG365" i="4"/>
  <c r="AD365" i="4"/>
  <c r="AB365" i="4"/>
  <c r="S365" i="4"/>
  <c r="AG364" i="4"/>
  <c r="AD364" i="4"/>
  <c r="AB364" i="4"/>
  <c r="S364" i="4"/>
  <c r="AH363" i="4"/>
  <c r="AG363" i="4"/>
  <c r="AD363" i="4"/>
  <c r="AB363" i="4"/>
  <c r="S363" i="4"/>
  <c r="AT362" i="4"/>
  <c r="AH362" i="4"/>
  <c r="AG362" i="4"/>
  <c r="AD362" i="4"/>
  <c r="AB362" i="4"/>
  <c r="S362" i="4"/>
  <c r="AH361" i="4"/>
  <c r="AG361" i="4"/>
  <c r="AD361" i="4"/>
  <c r="AB361" i="4"/>
  <c r="S361" i="4"/>
  <c r="AH360" i="4"/>
  <c r="AG360" i="4"/>
  <c r="AD360" i="4"/>
  <c r="AB360" i="4"/>
  <c r="S360" i="4"/>
  <c r="AH359" i="4"/>
  <c r="AG359" i="4"/>
  <c r="AD359" i="4"/>
  <c r="AB359" i="4"/>
  <c r="S359" i="4"/>
  <c r="AH358" i="4"/>
  <c r="AG358" i="4"/>
  <c r="AD358" i="4"/>
  <c r="AB358" i="4"/>
  <c r="S358" i="4"/>
  <c r="AH357" i="4"/>
  <c r="AG357" i="4"/>
  <c r="AD357" i="4"/>
  <c r="AB357" i="4"/>
  <c r="S357" i="4"/>
  <c r="AH356" i="4"/>
  <c r="AG356" i="4"/>
  <c r="AD356" i="4"/>
  <c r="AB356" i="4"/>
  <c r="S356" i="4"/>
  <c r="AH355" i="4"/>
  <c r="AG355" i="4"/>
  <c r="AD355" i="4"/>
  <c r="AB355" i="4"/>
  <c r="S355" i="4"/>
  <c r="AH354" i="4"/>
  <c r="AG354" i="4"/>
  <c r="AD354" i="4"/>
  <c r="AB354" i="4"/>
  <c r="S354" i="4"/>
  <c r="AT353" i="4"/>
  <c r="AH353" i="4"/>
  <c r="AG353" i="4"/>
  <c r="AD353" i="4"/>
  <c r="AB353" i="4"/>
  <c r="S353" i="4"/>
  <c r="AH352" i="4"/>
  <c r="AG352" i="4"/>
  <c r="AD352" i="4"/>
  <c r="AB352" i="4"/>
  <c r="S352" i="4"/>
  <c r="AH351" i="4"/>
  <c r="AG351" i="4"/>
  <c r="AD351" i="4"/>
  <c r="AB351" i="4"/>
  <c r="S351" i="4"/>
  <c r="AH350" i="4"/>
  <c r="AG350" i="4"/>
  <c r="AD350" i="4"/>
  <c r="AB350" i="4"/>
  <c r="S350" i="4"/>
  <c r="AH349" i="4"/>
  <c r="AG349" i="4"/>
  <c r="AD349" i="4"/>
  <c r="AB349" i="4"/>
  <c r="S349" i="4"/>
  <c r="AH348" i="4"/>
  <c r="AG348" i="4"/>
  <c r="AD348" i="4"/>
  <c r="AB348" i="4"/>
  <c r="S348" i="4"/>
  <c r="AT347" i="4"/>
  <c r="AH347" i="4"/>
  <c r="AG347" i="4"/>
  <c r="AD347" i="4"/>
  <c r="AB347" i="4"/>
  <c r="S347" i="4"/>
  <c r="AH346" i="4"/>
  <c r="AG346" i="4"/>
  <c r="AD346" i="4"/>
  <c r="AB346" i="4"/>
  <c r="S346" i="4"/>
  <c r="AH345" i="4"/>
  <c r="AG345" i="4"/>
  <c r="AD345" i="4"/>
  <c r="AB345" i="4"/>
  <c r="S345" i="4"/>
  <c r="AH344" i="4"/>
  <c r="AG344" i="4"/>
  <c r="AD344" i="4"/>
  <c r="AB344" i="4"/>
  <c r="S344" i="4"/>
  <c r="AH343" i="4"/>
  <c r="AG343" i="4"/>
  <c r="AD343" i="4"/>
  <c r="AB343" i="4"/>
  <c r="S343" i="4"/>
  <c r="AH342" i="4"/>
  <c r="AG342" i="4"/>
  <c r="AD342" i="4"/>
  <c r="AB342" i="4"/>
  <c r="S342" i="4"/>
  <c r="AH341" i="4"/>
  <c r="AG341" i="4"/>
  <c r="AD341" i="4"/>
  <c r="AB341" i="4"/>
  <c r="S341" i="4"/>
  <c r="AH340" i="4"/>
  <c r="AG340" i="4"/>
  <c r="AD340" i="4"/>
  <c r="AB340" i="4"/>
  <c r="S340" i="4"/>
  <c r="AH339" i="4"/>
  <c r="AG339" i="4"/>
  <c r="AD339" i="4"/>
  <c r="AB339" i="4"/>
  <c r="S339" i="4"/>
  <c r="AH338" i="4"/>
  <c r="AG338" i="4"/>
  <c r="AD338" i="4"/>
  <c r="AB338" i="4"/>
  <c r="S338" i="4"/>
  <c r="AH337" i="4"/>
  <c r="AG337" i="4"/>
  <c r="AD337" i="4"/>
  <c r="AB337" i="4"/>
  <c r="S337" i="4"/>
  <c r="AH336" i="4"/>
  <c r="AG336" i="4"/>
  <c r="AD336" i="4"/>
  <c r="AB336" i="4"/>
  <c r="S336" i="4"/>
  <c r="AH335" i="4"/>
  <c r="AG335" i="4"/>
  <c r="AD335" i="4"/>
  <c r="AB335" i="4"/>
  <c r="S335" i="4"/>
  <c r="AT334" i="4"/>
  <c r="AH334" i="4"/>
  <c r="AG334" i="4"/>
  <c r="AD334" i="4"/>
  <c r="AB334" i="4"/>
  <c r="S334" i="4"/>
  <c r="AH333" i="4"/>
  <c r="AG333" i="4"/>
  <c r="AD333" i="4"/>
  <c r="AB333" i="4"/>
  <c r="S333" i="4"/>
  <c r="AH332" i="4"/>
  <c r="AG332" i="4"/>
  <c r="AD332" i="4"/>
  <c r="AB332" i="4"/>
  <c r="S332" i="4"/>
  <c r="AH331" i="4"/>
  <c r="AG331" i="4"/>
  <c r="AD331" i="4"/>
  <c r="AB331" i="4"/>
  <c r="S331" i="4"/>
  <c r="AH330" i="4"/>
  <c r="AG330" i="4"/>
  <c r="AD330" i="4"/>
  <c r="AB330" i="4"/>
  <c r="S330" i="4"/>
  <c r="AH329" i="4"/>
  <c r="AG329" i="4"/>
  <c r="AD329" i="4"/>
  <c r="AB329" i="4"/>
  <c r="S329" i="4"/>
  <c r="AH328" i="4"/>
  <c r="AG328" i="4"/>
  <c r="AD328" i="4"/>
  <c r="AT328" i="4"/>
  <c r="AB328" i="4"/>
  <c r="S328" i="4"/>
  <c r="AH327" i="4"/>
  <c r="AG327" i="4"/>
  <c r="AD327" i="4"/>
  <c r="AB327" i="4"/>
  <c r="S327" i="4"/>
  <c r="AH326" i="4"/>
  <c r="AG326" i="4"/>
  <c r="AD326" i="4"/>
  <c r="AB326" i="4"/>
  <c r="S326" i="4"/>
  <c r="AH325" i="4"/>
  <c r="AG325" i="4"/>
  <c r="AD325" i="4"/>
  <c r="AB325" i="4"/>
  <c r="S325" i="4"/>
  <c r="AT324" i="4"/>
  <c r="AH324" i="4"/>
  <c r="AG324" i="4"/>
  <c r="AD324" i="4"/>
  <c r="AB324" i="4"/>
  <c r="S324" i="4"/>
  <c r="AH323" i="4"/>
  <c r="AG323" i="4"/>
  <c r="AD323" i="4"/>
  <c r="AB323" i="4"/>
  <c r="S323" i="4"/>
  <c r="AH322" i="4"/>
  <c r="AG322" i="4"/>
  <c r="AD322" i="4"/>
  <c r="AB322" i="4"/>
  <c r="S322" i="4"/>
  <c r="AH321" i="4"/>
  <c r="AG321" i="4"/>
  <c r="AD321" i="4"/>
  <c r="AB321" i="4"/>
  <c r="S321" i="4"/>
  <c r="AT320" i="4"/>
  <c r="AH320" i="4"/>
  <c r="AG320" i="4"/>
  <c r="AD320" i="4"/>
  <c r="AB320" i="4"/>
  <c r="S320" i="4"/>
  <c r="AH319" i="4"/>
  <c r="AG319" i="4"/>
  <c r="AD319" i="4"/>
  <c r="AB319" i="4"/>
  <c r="S319" i="4"/>
  <c r="AH318" i="4"/>
  <c r="AG318" i="4"/>
  <c r="AD318" i="4"/>
  <c r="AB318" i="4"/>
  <c r="S318" i="4"/>
  <c r="AH317" i="4"/>
  <c r="AG317" i="4"/>
  <c r="AD317" i="4"/>
  <c r="AT317" i="4"/>
  <c r="AB317" i="4"/>
  <c r="S317" i="4"/>
  <c r="AH316" i="4"/>
  <c r="AG316" i="4"/>
  <c r="AD316" i="4"/>
  <c r="AB316" i="4"/>
  <c r="S316" i="4"/>
  <c r="AH315" i="4"/>
  <c r="AG315" i="4"/>
  <c r="AD315" i="4"/>
  <c r="AB315" i="4"/>
  <c r="S315" i="4"/>
  <c r="AT314" i="4"/>
  <c r="AH314" i="4"/>
  <c r="AG314" i="4"/>
  <c r="AD314" i="4"/>
  <c r="AB314" i="4"/>
  <c r="S314" i="4"/>
  <c r="AH313" i="4"/>
  <c r="AG313" i="4"/>
  <c r="AD313" i="4"/>
  <c r="AB313" i="4"/>
  <c r="S313" i="4"/>
  <c r="AH312" i="4"/>
  <c r="AG312" i="4"/>
  <c r="AD312" i="4"/>
  <c r="AB312" i="4"/>
  <c r="S312" i="4"/>
  <c r="AH311" i="4"/>
  <c r="AG311" i="4"/>
  <c r="AD311" i="4"/>
  <c r="AB311" i="4"/>
  <c r="S311" i="4"/>
  <c r="AH310" i="4"/>
  <c r="AG310" i="4"/>
  <c r="AD310" i="4"/>
  <c r="AB310" i="4"/>
  <c r="S310" i="4"/>
  <c r="AH309" i="4"/>
  <c r="AG309" i="4"/>
  <c r="AD309" i="4"/>
  <c r="AB309" i="4"/>
  <c r="S309" i="4"/>
  <c r="AT308" i="4"/>
  <c r="AH308" i="4"/>
  <c r="AG308" i="4"/>
  <c r="AD308" i="4"/>
  <c r="AB308" i="4"/>
  <c r="S308" i="4"/>
  <c r="AH307" i="4"/>
  <c r="AG307" i="4"/>
  <c r="AD307" i="4"/>
  <c r="AB307" i="4"/>
  <c r="S307" i="4"/>
  <c r="AT306" i="4"/>
  <c r="AH306" i="4"/>
  <c r="AG306" i="4"/>
  <c r="AD306" i="4"/>
  <c r="AB306" i="4"/>
  <c r="S306" i="4"/>
  <c r="AH305" i="4"/>
  <c r="AG305" i="4"/>
  <c r="AD305" i="4"/>
  <c r="AB305" i="4"/>
  <c r="S305" i="4"/>
  <c r="AH304" i="4"/>
  <c r="AG304" i="4"/>
  <c r="AD304" i="4"/>
  <c r="AB304" i="4"/>
  <c r="S304" i="4"/>
  <c r="AH303" i="4"/>
  <c r="AG303" i="4"/>
  <c r="AD303" i="4"/>
  <c r="AB303" i="4"/>
  <c r="S303" i="4"/>
  <c r="AH302" i="4"/>
  <c r="AG302" i="4"/>
  <c r="AD302" i="4"/>
  <c r="AB302" i="4"/>
  <c r="S302" i="4"/>
  <c r="AH301" i="4"/>
  <c r="AG301" i="4"/>
  <c r="AD301" i="4"/>
  <c r="AT301" i="4"/>
  <c r="AB301" i="4"/>
  <c r="S301" i="4"/>
  <c r="AH300" i="4"/>
  <c r="AG300" i="4"/>
  <c r="AD300" i="4"/>
  <c r="AB300" i="4"/>
  <c r="S300" i="4"/>
  <c r="AH299" i="4"/>
  <c r="AG299" i="4"/>
  <c r="AD299" i="4"/>
  <c r="AB299" i="4"/>
  <c r="S299" i="4"/>
  <c r="AH298" i="4"/>
  <c r="AG298" i="4"/>
  <c r="AD298" i="4"/>
  <c r="AB298" i="4"/>
  <c r="S298" i="4"/>
  <c r="AH297" i="4"/>
  <c r="AG297" i="4"/>
  <c r="AD297" i="4"/>
  <c r="AB297" i="4"/>
  <c r="S297" i="4"/>
  <c r="AT296" i="4"/>
  <c r="AH296" i="4"/>
  <c r="AG296" i="4"/>
  <c r="AD296" i="4"/>
  <c r="AB296" i="4"/>
  <c r="S296" i="4"/>
  <c r="AH295" i="4"/>
  <c r="AG295" i="4"/>
  <c r="AD295" i="4"/>
  <c r="AB295" i="4"/>
  <c r="S295" i="4"/>
  <c r="AH294" i="4"/>
  <c r="AG294" i="4"/>
  <c r="AD294" i="4"/>
  <c r="AB294" i="4"/>
  <c r="S294" i="4"/>
  <c r="AH293" i="4"/>
  <c r="AG293" i="4"/>
  <c r="AD293" i="4"/>
  <c r="AB293" i="4"/>
  <c r="S293" i="4"/>
  <c r="AT292" i="4"/>
  <c r="AH292" i="4"/>
  <c r="AG292" i="4"/>
  <c r="AD292" i="4"/>
  <c r="AB292" i="4"/>
  <c r="S292" i="4"/>
  <c r="AH291" i="4"/>
  <c r="AG291" i="4"/>
  <c r="AD291" i="4"/>
  <c r="AB291" i="4"/>
  <c r="S291" i="4"/>
  <c r="AH290" i="4"/>
  <c r="AG290" i="4"/>
  <c r="AD290" i="4"/>
  <c r="AT290" i="4"/>
  <c r="AB290" i="4"/>
  <c r="S290" i="4"/>
  <c r="AH289" i="4"/>
  <c r="AG289" i="4"/>
  <c r="AD289" i="4"/>
  <c r="AB289" i="4"/>
  <c r="S289" i="4"/>
  <c r="AH288" i="4"/>
  <c r="AG288" i="4"/>
  <c r="AD288" i="4"/>
  <c r="AB288" i="4"/>
  <c r="S288" i="4"/>
  <c r="AH287" i="4"/>
  <c r="AG287" i="4"/>
  <c r="AD287" i="4"/>
  <c r="AB287" i="4"/>
  <c r="S287" i="4"/>
  <c r="AH286" i="4"/>
  <c r="AG286" i="4"/>
  <c r="AD286" i="4"/>
  <c r="AB286" i="4"/>
  <c r="S286" i="4"/>
  <c r="AH285" i="4"/>
  <c r="AG285" i="4"/>
  <c r="AD285" i="4"/>
  <c r="AB285" i="4"/>
  <c r="S285" i="4"/>
  <c r="AH284" i="4"/>
  <c r="AG284" i="4"/>
  <c r="AD284" i="4"/>
  <c r="AB284" i="4"/>
  <c r="S284" i="4"/>
  <c r="AH283" i="4"/>
  <c r="AG283" i="4"/>
  <c r="AD283" i="4"/>
  <c r="AB283" i="4"/>
  <c r="S283" i="4"/>
  <c r="AH282" i="4"/>
  <c r="AG282" i="4"/>
  <c r="AD282" i="4"/>
  <c r="AB282" i="4"/>
  <c r="S282" i="4"/>
  <c r="AH281" i="4"/>
  <c r="AG281" i="4"/>
  <c r="AD281" i="4"/>
  <c r="AB281" i="4"/>
  <c r="S281" i="4"/>
  <c r="AH280" i="4"/>
  <c r="AG280" i="4"/>
  <c r="AD280" i="4"/>
  <c r="AB280" i="4"/>
  <c r="S280" i="4"/>
  <c r="AH279" i="4"/>
  <c r="AG279" i="4"/>
  <c r="AD279" i="4"/>
  <c r="AB279" i="4"/>
  <c r="S279" i="4"/>
  <c r="AT278" i="4"/>
  <c r="AH278" i="4"/>
  <c r="AG278" i="4"/>
  <c r="AD278" i="4"/>
  <c r="AB278" i="4"/>
  <c r="S278" i="4"/>
  <c r="AH277" i="4"/>
  <c r="AG277" i="4"/>
  <c r="AD277" i="4"/>
  <c r="AB277" i="4"/>
  <c r="S277" i="4"/>
  <c r="AT276" i="4"/>
  <c r="AH276" i="4"/>
  <c r="AG276" i="4"/>
  <c r="AD276" i="4"/>
  <c r="AB276" i="4"/>
  <c r="S276" i="4"/>
  <c r="AT275" i="4"/>
  <c r="AH275" i="4"/>
  <c r="AG275" i="4"/>
  <c r="AD275" i="4"/>
  <c r="AB275" i="4"/>
  <c r="S275" i="4"/>
  <c r="AH274" i="4"/>
  <c r="AG274" i="4"/>
  <c r="AD274" i="4"/>
  <c r="AB274" i="4"/>
  <c r="S274" i="4"/>
  <c r="AT273" i="4"/>
  <c r="AH273" i="4"/>
  <c r="AG273" i="4"/>
  <c r="AD273" i="4"/>
  <c r="AB273" i="4"/>
  <c r="S273" i="4"/>
  <c r="AH272" i="4"/>
  <c r="AG272" i="4"/>
  <c r="AD272" i="4"/>
  <c r="AB272" i="4"/>
  <c r="S272" i="4"/>
  <c r="AH271" i="4"/>
  <c r="AG271" i="4"/>
  <c r="AD271" i="4"/>
  <c r="AB271" i="4"/>
  <c r="S271" i="4"/>
  <c r="AT270" i="4"/>
  <c r="AH270" i="4"/>
  <c r="AG270" i="4"/>
  <c r="AD270" i="4"/>
  <c r="AB270" i="4"/>
  <c r="S270" i="4"/>
  <c r="AT269" i="4"/>
  <c r="AH269" i="4"/>
  <c r="AG269" i="4"/>
  <c r="AD269" i="4"/>
  <c r="AB269" i="4"/>
  <c r="S269" i="4"/>
  <c r="AH268" i="4"/>
  <c r="AG268" i="4"/>
  <c r="AD268" i="4"/>
  <c r="AB268" i="4"/>
  <c r="S268" i="4"/>
  <c r="AT267" i="4"/>
  <c r="AH267" i="4"/>
  <c r="AG267" i="4"/>
  <c r="AD267" i="4"/>
  <c r="AB267" i="4"/>
  <c r="S267" i="4"/>
  <c r="AT266" i="4"/>
  <c r="AH266" i="4"/>
  <c r="AG266" i="4"/>
  <c r="AD266" i="4"/>
  <c r="AB266" i="4"/>
  <c r="S266" i="4"/>
  <c r="AH265" i="4"/>
  <c r="AG265" i="4"/>
  <c r="AD265" i="4"/>
  <c r="AB265" i="4"/>
  <c r="S265" i="4"/>
  <c r="AH264" i="4"/>
  <c r="AG264" i="4"/>
  <c r="AD264" i="4"/>
  <c r="AB264" i="4"/>
  <c r="S264" i="4"/>
  <c r="AH263" i="4"/>
  <c r="AG263" i="4"/>
  <c r="AD263" i="4"/>
  <c r="AB263" i="4"/>
  <c r="S263" i="4"/>
  <c r="AT262" i="4"/>
  <c r="AH262" i="4"/>
  <c r="AG262" i="4"/>
  <c r="AD262" i="4"/>
  <c r="AB262" i="4"/>
  <c r="S262" i="4"/>
  <c r="AH261" i="4"/>
  <c r="AG261" i="4"/>
  <c r="AD261" i="4"/>
  <c r="AB261" i="4"/>
  <c r="S261" i="4"/>
  <c r="AT260" i="4"/>
  <c r="AH260" i="4"/>
  <c r="AG260" i="4"/>
  <c r="AD260" i="4"/>
  <c r="AB260" i="4"/>
  <c r="S260" i="4"/>
  <c r="AT259" i="4"/>
  <c r="AG259" i="4"/>
  <c r="AD259" i="4"/>
  <c r="AH259" i="4"/>
  <c r="AB259" i="4"/>
  <c r="S259" i="4"/>
  <c r="AT258" i="4"/>
  <c r="AG258" i="4"/>
  <c r="AD258" i="4"/>
  <c r="AH258" i="4"/>
  <c r="AB258" i="4"/>
  <c r="S258" i="4"/>
  <c r="AT257" i="4"/>
  <c r="AH257" i="4"/>
  <c r="AG257" i="4"/>
  <c r="AD257" i="4"/>
  <c r="AB257" i="4"/>
  <c r="S257" i="4"/>
  <c r="AT256" i="4"/>
  <c r="AH256" i="4"/>
  <c r="AG256" i="4"/>
  <c r="AD256" i="4"/>
  <c r="AB256" i="4"/>
  <c r="S256" i="4"/>
  <c r="AT255" i="4"/>
  <c r="AH255" i="4"/>
  <c r="AG255" i="4"/>
  <c r="AD255" i="4"/>
  <c r="AB255" i="4"/>
  <c r="S255" i="4"/>
  <c r="AH254" i="4"/>
  <c r="AG254" i="4"/>
  <c r="AD254" i="4"/>
  <c r="AB254" i="4"/>
  <c r="S254" i="4"/>
  <c r="AT253" i="4"/>
  <c r="AH253" i="4"/>
  <c r="AG253" i="4"/>
  <c r="AD253" i="4"/>
  <c r="AB253" i="4"/>
  <c r="S253" i="4"/>
  <c r="AT252" i="4"/>
  <c r="AH252" i="4"/>
  <c r="AG252" i="4"/>
  <c r="AD252" i="4"/>
  <c r="AB252" i="4"/>
  <c r="S252" i="4"/>
  <c r="AT251" i="4"/>
  <c r="AH251" i="4"/>
  <c r="AG251" i="4"/>
  <c r="AD251" i="4"/>
  <c r="AB251" i="4"/>
  <c r="S251" i="4"/>
  <c r="AH250" i="4"/>
  <c r="AG250" i="4"/>
  <c r="AD250" i="4"/>
  <c r="AB250" i="4"/>
  <c r="S250" i="4"/>
  <c r="AT249" i="4"/>
  <c r="AH249" i="4"/>
  <c r="AG249" i="4"/>
  <c r="AD249" i="4"/>
  <c r="AB249" i="4"/>
  <c r="S249" i="4"/>
  <c r="AT248" i="4"/>
  <c r="AH248" i="4"/>
  <c r="AG248" i="4"/>
  <c r="AD248" i="4"/>
  <c r="AB248" i="4"/>
  <c r="S248" i="4"/>
  <c r="AH247" i="4"/>
  <c r="AG247" i="4"/>
  <c r="AD247" i="4"/>
  <c r="AB247" i="4"/>
  <c r="S247" i="4"/>
  <c r="AT246" i="4"/>
  <c r="AH246" i="4"/>
  <c r="AG246" i="4"/>
  <c r="AD246" i="4"/>
  <c r="AB246" i="4"/>
  <c r="S246" i="4"/>
  <c r="AH245" i="4"/>
  <c r="AG245" i="4"/>
  <c r="AD245" i="4"/>
  <c r="AB245" i="4"/>
  <c r="S245" i="4"/>
  <c r="AT244" i="4"/>
  <c r="AH244" i="4"/>
  <c r="AG244" i="4"/>
  <c r="AD244" i="4"/>
  <c r="AB244" i="4"/>
  <c r="S244" i="4"/>
  <c r="AH243" i="4"/>
  <c r="AG243" i="4"/>
  <c r="AD243" i="4"/>
  <c r="AB243" i="4"/>
  <c r="S243" i="4"/>
  <c r="AT242" i="4"/>
  <c r="AH242" i="4"/>
  <c r="AG242" i="4"/>
  <c r="AD242" i="4"/>
  <c r="AB242" i="4"/>
  <c r="S242" i="4"/>
  <c r="AT241" i="4"/>
  <c r="AH241" i="4"/>
  <c r="AG241" i="4"/>
  <c r="AD241" i="4"/>
  <c r="AB241" i="4"/>
  <c r="S241" i="4"/>
  <c r="AH240" i="4"/>
  <c r="AG240" i="4"/>
  <c r="AD240" i="4"/>
  <c r="AB240" i="4"/>
  <c r="S240" i="4"/>
  <c r="AT239" i="4"/>
  <c r="AH239" i="4"/>
  <c r="AG239" i="4"/>
  <c r="AD239" i="4"/>
  <c r="AB239" i="4"/>
  <c r="S239" i="4"/>
  <c r="AT238" i="4"/>
  <c r="AH238" i="4"/>
  <c r="AG238" i="4"/>
  <c r="AD238" i="4"/>
  <c r="AB238" i="4"/>
  <c r="S238" i="4"/>
  <c r="AT237" i="4"/>
  <c r="AH237" i="4"/>
  <c r="AG237" i="4"/>
  <c r="AD237" i="4"/>
  <c r="AB237" i="4"/>
  <c r="S237" i="4"/>
  <c r="AH236" i="4"/>
  <c r="AG236" i="4"/>
  <c r="AD236" i="4"/>
  <c r="AB236" i="4"/>
  <c r="S236" i="4"/>
  <c r="AH235" i="4"/>
  <c r="AG235" i="4"/>
  <c r="AD235" i="4"/>
  <c r="AB235" i="4"/>
  <c r="S235" i="4"/>
  <c r="AH234" i="4"/>
  <c r="AG234" i="4"/>
  <c r="AD234" i="4"/>
  <c r="AB234" i="4"/>
  <c r="S234" i="4"/>
  <c r="AH233" i="4"/>
  <c r="AG233" i="4"/>
  <c r="AD233" i="4"/>
  <c r="AB233" i="4"/>
  <c r="S233" i="4"/>
  <c r="AT232" i="4"/>
  <c r="AH232" i="4"/>
  <c r="AG232" i="4"/>
  <c r="AD232" i="4"/>
  <c r="AB232" i="4"/>
  <c r="S232" i="4"/>
  <c r="AT231" i="4"/>
  <c r="AH231" i="4"/>
  <c r="AG231" i="4"/>
  <c r="AD231" i="4"/>
  <c r="AB231" i="4"/>
  <c r="S231" i="4"/>
  <c r="AT230" i="4"/>
  <c r="AH230" i="4"/>
  <c r="AG230" i="4"/>
  <c r="AD230" i="4"/>
  <c r="AB230" i="4"/>
  <c r="S230" i="4"/>
  <c r="AT229" i="4"/>
  <c r="AH229" i="4"/>
  <c r="AG229" i="4"/>
  <c r="AD229" i="4"/>
  <c r="AB229" i="4"/>
  <c r="S229" i="4"/>
  <c r="AH228" i="4"/>
  <c r="AG228" i="4"/>
  <c r="AD228" i="4"/>
  <c r="AB228" i="4"/>
  <c r="S228" i="4"/>
  <c r="AH227" i="4"/>
  <c r="AG227" i="4"/>
  <c r="AD227" i="4"/>
  <c r="AB227" i="4"/>
  <c r="S227" i="4"/>
  <c r="AH226" i="4"/>
  <c r="AG226" i="4"/>
  <c r="AD226" i="4"/>
  <c r="AB226" i="4"/>
  <c r="S226" i="4"/>
  <c r="AH225" i="4"/>
  <c r="AG225" i="4"/>
  <c r="AD225" i="4"/>
  <c r="AB225" i="4"/>
  <c r="S225" i="4"/>
  <c r="AT224" i="4"/>
  <c r="AH224" i="4"/>
  <c r="AG224" i="4"/>
  <c r="AD224" i="4"/>
  <c r="AB224" i="4"/>
  <c r="S224" i="4"/>
  <c r="AH223" i="4"/>
  <c r="AG223" i="4"/>
  <c r="AD223" i="4"/>
  <c r="AB223" i="4"/>
  <c r="S223" i="4"/>
  <c r="AT222" i="4"/>
  <c r="AH222" i="4"/>
  <c r="AG222" i="4"/>
  <c r="AD222" i="4"/>
  <c r="AB222" i="4"/>
  <c r="S222" i="4"/>
  <c r="AH221" i="4"/>
  <c r="AG221" i="4"/>
  <c r="AD221" i="4"/>
  <c r="AB221" i="4"/>
  <c r="S221" i="4"/>
  <c r="AH220" i="4"/>
  <c r="AG220" i="4"/>
  <c r="AD220" i="4"/>
  <c r="AB220" i="4"/>
  <c r="S220" i="4"/>
  <c r="AH219" i="4"/>
  <c r="AG219" i="4"/>
  <c r="AD219" i="4"/>
  <c r="AB219" i="4"/>
  <c r="S219" i="4"/>
  <c r="AH218" i="4"/>
  <c r="AG218" i="4"/>
  <c r="AD218" i="4"/>
  <c r="AB218" i="4"/>
  <c r="S218" i="4"/>
  <c r="AH217" i="4"/>
  <c r="AG217" i="4"/>
  <c r="AD217" i="4"/>
  <c r="AB217" i="4"/>
  <c r="S217" i="4"/>
  <c r="AH216" i="4"/>
  <c r="AG216" i="4"/>
  <c r="AD216" i="4"/>
  <c r="AB216" i="4"/>
  <c r="S216" i="4"/>
  <c r="AT215" i="4"/>
  <c r="AH215" i="4"/>
  <c r="AG215" i="4"/>
  <c r="AD215" i="4"/>
  <c r="AB215" i="4"/>
  <c r="S215" i="4"/>
  <c r="AT214" i="4"/>
  <c r="AH214" i="4"/>
  <c r="AG214" i="4"/>
  <c r="AD214" i="4"/>
  <c r="AB214" i="4"/>
  <c r="S214" i="4"/>
  <c r="AT213" i="4"/>
  <c r="AH213" i="4"/>
  <c r="AG213" i="4"/>
  <c r="AD213" i="4"/>
  <c r="AB213" i="4"/>
  <c r="S213" i="4"/>
  <c r="AH212" i="4"/>
  <c r="AG212" i="4"/>
  <c r="AD212" i="4"/>
  <c r="AB212" i="4"/>
  <c r="S212" i="4"/>
  <c r="AH211" i="4"/>
  <c r="AG211" i="4"/>
  <c r="AD211" i="4"/>
  <c r="AB211" i="4"/>
  <c r="S211" i="4"/>
  <c r="AH210" i="4"/>
  <c r="AG210" i="4"/>
  <c r="AD210" i="4"/>
  <c r="AB210" i="4"/>
  <c r="S210" i="4"/>
  <c r="AH209" i="4"/>
  <c r="AG209" i="4"/>
  <c r="AD209" i="4"/>
  <c r="AB209" i="4"/>
  <c r="S209" i="4"/>
  <c r="AH208" i="4"/>
  <c r="AG208" i="4"/>
  <c r="AD208" i="4"/>
  <c r="AB208" i="4"/>
  <c r="S208" i="4"/>
  <c r="AH207" i="4"/>
  <c r="AG207" i="4"/>
  <c r="AD207" i="4"/>
  <c r="AB207" i="4"/>
  <c r="S207" i="4"/>
  <c r="AT206" i="4"/>
  <c r="AH206" i="4"/>
  <c r="AG206" i="4"/>
  <c r="AD206" i="4"/>
  <c r="AB206" i="4"/>
  <c r="S206" i="4"/>
  <c r="AH205" i="4"/>
  <c r="AG205" i="4"/>
  <c r="AD205" i="4"/>
  <c r="AB205" i="4"/>
  <c r="S205" i="4"/>
  <c r="AG204" i="4"/>
  <c r="AD204" i="4"/>
  <c r="AB204" i="4"/>
  <c r="S204" i="4"/>
  <c r="AH203" i="4"/>
  <c r="AG203" i="4"/>
  <c r="AD203" i="4"/>
  <c r="AB203" i="4"/>
  <c r="S203" i="4"/>
  <c r="AT202" i="4"/>
  <c r="AH202" i="4"/>
  <c r="AG202" i="4"/>
  <c r="AD202" i="4"/>
  <c r="AB202" i="4"/>
  <c r="S202" i="4"/>
  <c r="AT201" i="4"/>
  <c r="AH201" i="4"/>
  <c r="AG201" i="4"/>
  <c r="AD201" i="4"/>
  <c r="AB201" i="4"/>
  <c r="S201" i="4"/>
  <c r="AT200" i="4"/>
  <c r="AH200" i="4"/>
  <c r="AG200" i="4"/>
  <c r="AD200" i="4"/>
  <c r="AB200" i="4"/>
  <c r="S200" i="4"/>
  <c r="AT199" i="4"/>
  <c r="AH199" i="4"/>
  <c r="AG199" i="4"/>
  <c r="AD199" i="4"/>
  <c r="AB199" i="4"/>
  <c r="S199" i="4"/>
  <c r="AH198" i="4"/>
  <c r="AG198" i="4"/>
  <c r="AD198" i="4"/>
  <c r="AB198" i="4"/>
  <c r="S198" i="4"/>
  <c r="AH197" i="4"/>
  <c r="AG197" i="4"/>
  <c r="AD197" i="4"/>
  <c r="AB197" i="4"/>
  <c r="S197" i="4"/>
  <c r="AH196" i="4"/>
  <c r="AG196" i="4"/>
  <c r="AD196" i="4"/>
  <c r="AB196" i="4"/>
  <c r="S196" i="4"/>
  <c r="AT195" i="4"/>
  <c r="AH195" i="4"/>
  <c r="AG195" i="4"/>
  <c r="AD195" i="4"/>
  <c r="AB195" i="4"/>
  <c r="S195" i="4"/>
  <c r="AH194" i="4"/>
  <c r="AG194" i="4"/>
  <c r="AD194" i="4"/>
  <c r="AB194" i="4"/>
  <c r="S194" i="4"/>
  <c r="AT193" i="4"/>
  <c r="AH193" i="4"/>
  <c r="AG193" i="4"/>
  <c r="AD193" i="4"/>
  <c r="AB193" i="4"/>
  <c r="S193" i="4"/>
  <c r="AT192" i="4"/>
  <c r="AH192" i="4"/>
  <c r="AG192" i="4"/>
  <c r="AD192" i="4"/>
  <c r="AB192" i="4"/>
  <c r="S192" i="4"/>
  <c r="AT191" i="4"/>
  <c r="AH191" i="4"/>
  <c r="AG191" i="4"/>
  <c r="AD191" i="4"/>
  <c r="AB191" i="4"/>
  <c r="S191" i="4"/>
  <c r="AT190" i="4"/>
  <c r="AH190" i="4"/>
  <c r="AG190" i="4"/>
  <c r="AD190" i="4"/>
  <c r="AB190" i="4"/>
  <c r="S190" i="4"/>
  <c r="AH189" i="4"/>
  <c r="AG189" i="4"/>
  <c r="AD189" i="4"/>
  <c r="AB189" i="4"/>
  <c r="S189" i="4"/>
  <c r="AH188" i="4"/>
  <c r="AG188" i="4"/>
  <c r="AD188" i="4"/>
  <c r="AB188" i="4"/>
  <c r="S188" i="4"/>
  <c r="AT187" i="4"/>
  <c r="AH187" i="4"/>
  <c r="AG187" i="4"/>
  <c r="AD187" i="4"/>
  <c r="AB187" i="4"/>
  <c r="S187" i="4"/>
  <c r="AT186" i="4"/>
  <c r="AH186" i="4"/>
  <c r="AG186" i="4"/>
  <c r="AD186" i="4"/>
  <c r="AB186" i="4"/>
  <c r="S186" i="4"/>
  <c r="AT185" i="4"/>
  <c r="AH185" i="4"/>
  <c r="AG185" i="4"/>
  <c r="AD185" i="4"/>
  <c r="AB185" i="4"/>
  <c r="S185" i="4"/>
  <c r="AT184" i="4"/>
  <c r="AH184" i="4"/>
  <c r="AG184" i="4"/>
  <c r="AD184" i="4"/>
  <c r="AB184" i="4"/>
  <c r="S184" i="4"/>
  <c r="AT183" i="4"/>
  <c r="AH183" i="4"/>
  <c r="AG183" i="4"/>
  <c r="AD183" i="4"/>
  <c r="AB183" i="4"/>
  <c r="S183" i="4"/>
  <c r="AT182" i="4"/>
  <c r="AH182" i="4"/>
  <c r="AG182" i="4"/>
  <c r="AD182" i="4"/>
  <c r="AB182" i="4"/>
  <c r="S182" i="4"/>
  <c r="AH181" i="4"/>
  <c r="AG181" i="4"/>
  <c r="AD181" i="4"/>
  <c r="AB181" i="4"/>
  <c r="S181" i="4"/>
  <c r="AH180" i="4"/>
  <c r="AG180" i="4"/>
  <c r="AD180" i="4"/>
  <c r="AB180" i="4"/>
  <c r="S180" i="4"/>
  <c r="AH179" i="4"/>
  <c r="AG179" i="4"/>
  <c r="AD179" i="4"/>
  <c r="AB179" i="4"/>
  <c r="S179" i="4"/>
  <c r="AH178" i="4"/>
  <c r="AG178" i="4"/>
  <c r="AD178" i="4"/>
  <c r="AB178" i="4"/>
  <c r="S178" i="4"/>
  <c r="AH177" i="4"/>
  <c r="AG177" i="4"/>
  <c r="AD177" i="4"/>
  <c r="AB177" i="4"/>
  <c r="S177" i="4"/>
  <c r="AH176" i="4"/>
  <c r="AG176" i="4"/>
  <c r="AD176" i="4"/>
  <c r="AB176" i="4"/>
  <c r="S176" i="4"/>
  <c r="AT175" i="4"/>
  <c r="AH175" i="4"/>
  <c r="AG175" i="4"/>
  <c r="AD175" i="4"/>
  <c r="AB175" i="4"/>
  <c r="S175" i="4"/>
  <c r="AT174" i="4"/>
  <c r="AH174" i="4"/>
  <c r="AG174" i="4"/>
  <c r="AD174" i="4"/>
  <c r="AB174" i="4"/>
  <c r="S174" i="4"/>
  <c r="AT173" i="4"/>
  <c r="AH173" i="4"/>
  <c r="AG173" i="4"/>
  <c r="AD173" i="4"/>
  <c r="AB173" i="4"/>
  <c r="S173" i="4"/>
  <c r="AH172" i="4"/>
  <c r="AG172" i="4"/>
  <c r="AD172" i="4"/>
  <c r="AB172" i="4"/>
  <c r="S172" i="4"/>
  <c r="AH171" i="4"/>
  <c r="AG171" i="4"/>
  <c r="AD171" i="4"/>
  <c r="AB171" i="4"/>
  <c r="S171" i="4"/>
  <c r="AT170" i="4"/>
  <c r="AH170" i="4"/>
  <c r="AG170" i="4"/>
  <c r="AD170" i="4"/>
  <c r="AB170" i="4"/>
  <c r="S170" i="4"/>
  <c r="AT169" i="4"/>
  <c r="AH169" i="4"/>
  <c r="AG169" i="4"/>
  <c r="AD169" i="4"/>
  <c r="AB169" i="4"/>
  <c r="S169" i="4"/>
  <c r="AH168" i="4"/>
  <c r="AG168" i="4"/>
  <c r="AD168" i="4"/>
  <c r="AB168" i="4"/>
  <c r="S168" i="4"/>
  <c r="AH167" i="4"/>
  <c r="AG167" i="4"/>
  <c r="AD167" i="4"/>
  <c r="AB167" i="4"/>
  <c r="S167" i="4"/>
  <c r="AT166" i="4"/>
  <c r="AH166" i="4"/>
  <c r="AG166" i="4"/>
  <c r="AD166" i="4"/>
  <c r="AB166" i="4"/>
  <c r="S166" i="4"/>
  <c r="AT165" i="4"/>
  <c r="AH165" i="4"/>
  <c r="AG165" i="4"/>
  <c r="AD165" i="4"/>
  <c r="AB165" i="4"/>
  <c r="S165" i="4"/>
  <c r="AH164" i="4"/>
  <c r="AG164" i="4"/>
  <c r="AD164" i="4"/>
  <c r="AB164" i="4"/>
  <c r="S164" i="4"/>
  <c r="AH163" i="4"/>
  <c r="AG163" i="4"/>
  <c r="AD163" i="4"/>
  <c r="AB163" i="4"/>
  <c r="S163" i="4"/>
  <c r="AH162" i="4"/>
  <c r="AG162" i="4"/>
  <c r="AD162" i="4"/>
  <c r="AB162" i="4"/>
  <c r="S162" i="4"/>
  <c r="AT161" i="4"/>
  <c r="AH161" i="4"/>
  <c r="AG161" i="4"/>
  <c r="AD161" i="4"/>
  <c r="AB161" i="4"/>
  <c r="S161" i="4"/>
  <c r="AH160" i="4"/>
  <c r="AG160" i="4"/>
  <c r="AD160" i="4"/>
  <c r="AB160" i="4"/>
  <c r="S160" i="4"/>
  <c r="AH159" i="4"/>
  <c r="AG159" i="4"/>
  <c r="AD159" i="4"/>
  <c r="AB159" i="4"/>
  <c r="S159" i="4"/>
  <c r="AH158" i="4"/>
  <c r="AG158" i="4"/>
  <c r="AD158" i="4"/>
  <c r="AB158" i="4"/>
  <c r="S158" i="4"/>
  <c r="AH157" i="4"/>
  <c r="AG157" i="4"/>
  <c r="AD157" i="4"/>
  <c r="AB157" i="4"/>
  <c r="S157" i="4"/>
  <c r="AH156" i="4"/>
  <c r="AG156" i="4"/>
  <c r="AD156" i="4"/>
  <c r="AB156" i="4"/>
  <c r="S156" i="4"/>
  <c r="AH155" i="4"/>
  <c r="AG155" i="4"/>
  <c r="AD155" i="4"/>
  <c r="AB155" i="4"/>
  <c r="S155" i="4"/>
  <c r="AH154" i="4"/>
  <c r="AG154" i="4"/>
  <c r="AD154" i="4"/>
  <c r="AB154" i="4"/>
  <c r="S154" i="4"/>
  <c r="AH153" i="4"/>
  <c r="AG153" i="4"/>
  <c r="AD153" i="4"/>
  <c r="AB153" i="4"/>
  <c r="S153" i="4"/>
  <c r="AH152" i="4"/>
  <c r="AG152" i="4"/>
  <c r="AD152" i="4"/>
  <c r="AB152" i="4"/>
  <c r="S152" i="4"/>
  <c r="AH151" i="4"/>
  <c r="AG151" i="4"/>
  <c r="AD151" i="4"/>
  <c r="AB151" i="4"/>
  <c r="S151" i="4"/>
  <c r="AH150" i="4"/>
  <c r="AG150" i="4"/>
  <c r="AD150" i="4"/>
  <c r="AB150" i="4"/>
  <c r="S150" i="4"/>
  <c r="AH149" i="4"/>
  <c r="AG149" i="4"/>
  <c r="AD149" i="4"/>
  <c r="AB149" i="4"/>
  <c r="S149" i="4"/>
  <c r="AH148" i="4"/>
  <c r="AG148" i="4"/>
  <c r="AD148" i="4"/>
  <c r="AB148" i="4"/>
  <c r="S148" i="4"/>
  <c r="AH147" i="4"/>
  <c r="AG147" i="4"/>
  <c r="AD147" i="4"/>
  <c r="AB147" i="4"/>
  <c r="S147" i="4"/>
  <c r="AH146" i="4"/>
  <c r="AG146" i="4"/>
  <c r="AD146" i="4"/>
  <c r="AB146" i="4"/>
  <c r="S146" i="4"/>
  <c r="AH145" i="4"/>
  <c r="AG145" i="4"/>
  <c r="AD145" i="4"/>
  <c r="AB145" i="4"/>
  <c r="S145" i="4"/>
  <c r="AH144" i="4"/>
  <c r="AG144" i="4"/>
  <c r="AD144" i="4"/>
  <c r="AB144" i="4"/>
  <c r="S144" i="4"/>
  <c r="AH143" i="4"/>
  <c r="AG143" i="4"/>
  <c r="AD143" i="4"/>
  <c r="AB143" i="4"/>
  <c r="S143" i="4"/>
  <c r="AH142" i="4"/>
  <c r="AG142" i="4"/>
  <c r="AD142" i="4"/>
  <c r="AB142" i="4"/>
  <c r="S142" i="4"/>
  <c r="AH141" i="4"/>
  <c r="AG141" i="4"/>
  <c r="AD141" i="4"/>
  <c r="AB141" i="4"/>
  <c r="S141" i="4"/>
  <c r="AH140" i="4"/>
  <c r="AG140" i="4"/>
  <c r="AD140" i="4"/>
  <c r="AB140" i="4"/>
  <c r="S140" i="4"/>
  <c r="AH139" i="4"/>
  <c r="AG139" i="4"/>
  <c r="AD139" i="4"/>
  <c r="AB139" i="4"/>
  <c r="S139" i="4"/>
  <c r="AH138" i="4"/>
  <c r="AG138" i="4"/>
  <c r="AD138" i="4"/>
  <c r="AB138" i="4"/>
  <c r="S138" i="4"/>
  <c r="AH137" i="4"/>
  <c r="AG137" i="4"/>
  <c r="AD137" i="4"/>
  <c r="AB137" i="4"/>
  <c r="S137" i="4"/>
  <c r="AH136" i="4"/>
  <c r="AG136" i="4"/>
  <c r="AD136" i="4"/>
  <c r="AB136" i="4"/>
  <c r="S136" i="4"/>
  <c r="AH135" i="4"/>
  <c r="AG135" i="4"/>
  <c r="AD135" i="4"/>
  <c r="AB135" i="4"/>
  <c r="S135" i="4"/>
  <c r="AH134" i="4"/>
  <c r="AG134" i="4"/>
  <c r="AD134" i="4"/>
  <c r="AB134" i="4"/>
  <c r="S134" i="4"/>
  <c r="AH133" i="4"/>
  <c r="AG133" i="4"/>
  <c r="AD133" i="4"/>
  <c r="AB133" i="4"/>
  <c r="S133" i="4"/>
  <c r="AH132" i="4"/>
  <c r="AG132" i="4"/>
  <c r="AD132" i="4"/>
  <c r="AB132" i="4"/>
  <c r="S132" i="4"/>
  <c r="AH131" i="4"/>
  <c r="AG131" i="4"/>
  <c r="AD131" i="4"/>
  <c r="AB131" i="4"/>
  <c r="S131" i="4"/>
  <c r="AH130" i="4"/>
  <c r="AG130" i="4"/>
  <c r="AD130" i="4"/>
  <c r="AB130" i="4"/>
  <c r="S130" i="4"/>
  <c r="AH129" i="4"/>
  <c r="AG129" i="4"/>
  <c r="AD129" i="4"/>
  <c r="AB129" i="4"/>
  <c r="S129" i="4"/>
  <c r="AH128" i="4"/>
  <c r="AG128" i="4"/>
  <c r="AD128" i="4"/>
  <c r="AB128" i="4"/>
  <c r="S128" i="4"/>
  <c r="AH127" i="4"/>
  <c r="AG127" i="4"/>
  <c r="AD127" i="4"/>
  <c r="AB127" i="4"/>
  <c r="S127" i="4"/>
  <c r="AH126" i="4"/>
  <c r="AG126" i="4"/>
  <c r="AD126" i="4"/>
  <c r="AB126" i="4"/>
  <c r="S126" i="4"/>
  <c r="AH125" i="4"/>
  <c r="AG125" i="4"/>
  <c r="AD125" i="4"/>
  <c r="AB125" i="4"/>
  <c r="S125" i="4"/>
  <c r="AH124" i="4"/>
  <c r="AG124" i="4"/>
  <c r="AD124" i="4"/>
  <c r="AB124" i="4"/>
  <c r="S124" i="4"/>
  <c r="AH123" i="4"/>
  <c r="AG123" i="4"/>
  <c r="AD123" i="4"/>
  <c r="AB123" i="4"/>
  <c r="S123" i="4"/>
  <c r="AH122" i="4"/>
  <c r="AG122" i="4"/>
  <c r="AD122" i="4"/>
  <c r="AB122" i="4"/>
  <c r="S122" i="4"/>
  <c r="AH121" i="4"/>
  <c r="AG121" i="4"/>
  <c r="AD121" i="4"/>
  <c r="AB121" i="4"/>
  <c r="S121" i="4"/>
  <c r="AH120" i="4"/>
  <c r="AG120" i="4"/>
  <c r="AD120" i="4"/>
  <c r="AB120" i="4"/>
  <c r="S120" i="4"/>
  <c r="AH119" i="4"/>
  <c r="AG119" i="4"/>
  <c r="AD119" i="4"/>
  <c r="AB119" i="4"/>
  <c r="S119" i="4"/>
  <c r="AH118" i="4"/>
  <c r="AG118" i="4"/>
  <c r="AD118" i="4"/>
  <c r="AB118" i="4"/>
  <c r="S118" i="4"/>
  <c r="AH117" i="4"/>
  <c r="AG117" i="4"/>
  <c r="AD117" i="4"/>
  <c r="AB117" i="4"/>
  <c r="S117" i="4"/>
  <c r="AH116" i="4"/>
  <c r="AG116" i="4"/>
  <c r="AD116" i="4"/>
  <c r="AB116" i="4"/>
  <c r="S116" i="4"/>
  <c r="AH115" i="4"/>
  <c r="AG115" i="4"/>
  <c r="AD115" i="4"/>
  <c r="AB115" i="4"/>
  <c r="S115" i="4"/>
  <c r="AH114" i="4"/>
  <c r="AG114" i="4"/>
  <c r="AD114" i="4"/>
  <c r="AB114" i="4"/>
  <c r="S114" i="4"/>
  <c r="AH113" i="4"/>
  <c r="AG113" i="4"/>
  <c r="AD113" i="4"/>
  <c r="AB113" i="4"/>
  <c r="S113" i="4"/>
  <c r="AH112" i="4"/>
  <c r="AG112" i="4"/>
  <c r="AD112" i="4"/>
  <c r="AB112" i="4"/>
  <c r="S112" i="4"/>
  <c r="AH111" i="4"/>
  <c r="AG111" i="4"/>
  <c r="AD111" i="4"/>
  <c r="AB111" i="4"/>
  <c r="S111" i="4"/>
  <c r="AH110" i="4"/>
  <c r="AG110" i="4"/>
  <c r="AD110" i="4"/>
  <c r="AB110" i="4"/>
  <c r="S110" i="4"/>
  <c r="AH109" i="4"/>
  <c r="AG109" i="4"/>
  <c r="AD109" i="4"/>
  <c r="AB109" i="4"/>
  <c r="S109" i="4"/>
  <c r="AH108" i="4"/>
  <c r="AG108" i="4"/>
  <c r="AD108" i="4"/>
  <c r="AB108" i="4"/>
  <c r="S108" i="4"/>
  <c r="AH107" i="4"/>
  <c r="AG107" i="4"/>
  <c r="AD107" i="4"/>
  <c r="AB107" i="4"/>
  <c r="S107" i="4"/>
  <c r="AH106" i="4"/>
  <c r="AG106" i="4"/>
  <c r="AD106" i="4"/>
  <c r="AB106" i="4"/>
  <c r="S106" i="4"/>
  <c r="AH105" i="4"/>
  <c r="AG105" i="4"/>
  <c r="AD105" i="4"/>
  <c r="AB105" i="4"/>
  <c r="S105" i="4"/>
  <c r="AH104" i="4"/>
  <c r="AG104" i="4"/>
  <c r="AD104" i="4"/>
  <c r="AB104" i="4"/>
  <c r="S104" i="4"/>
  <c r="AH103" i="4"/>
  <c r="AG103" i="4"/>
  <c r="AD103" i="4"/>
  <c r="AB103" i="4"/>
  <c r="S103" i="4"/>
  <c r="AH102" i="4"/>
  <c r="AG102" i="4"/>
  <c r="AD102" i="4"/>
  <c r="AB102" i="4"/>
  <c r="S102" i="4"/>
  <c r="AH101" i="4"/>
  <c r="AG101" i="4"/>
  <c r="AD101" i="4"/>
  <c r="AB101" i="4"/>
  <c r="S101" i="4"/>
  <c r="AH100" i="4"/>
  <c r="AG100" i="4"/>
  <c r="AD100" i="4"/>
  <c r="AB100" i="4"/>
  <c r="S100" i="4"/>
  <c r="AH99" i="4"/>
  <c r="AG99" i="4"/>
  <c r="AD99" i="4"/>
  <c r="AB99" i="4"/>
  <c r="S99" i="4"/>
  <c r="AH98" i="4"/>
  <c r="AG98" i="4"/>
  <c r="AD98" i="4"/>
  <c r="AB98" i="4"/>
  <c r="S98" i="4"/>
  <c r="AH97" i="4"/>
  <c r="AG97" i="4"/>
  <c r="AD97" i="4"/>
  <c r="AB97" i="4"/>
  <c r="S97" i="4"/>
  <c r="AH96" i="4"/>
  <c r="AG96" i="4"/>
  <c r="AD96" i="4"/>
  <c r="AB96" i="4"/>
  <c r="S96" i="4"/>
  <c r="AH95" i="4"/>
  <c r="AG95" i="4"/>
  <c r="AD95" i="4"/>
  <c r="AB95" i="4"/>
  <c r="S95" i="4"/>
  <c r="AH94" i="4"/>
  <c r="AG94" i="4"/>
  <c r="AD94" i="4"/>
  <c r="AB94" i="4"/>
  <c r="S94" i="4"/>
  <c r="AH93" i="4"/>
  <c r="AG93" i="4"/>
  <c r="AD93" i="4"/>
  <c r="AB93" i="4"/>
  <c r="S93" i="4"/>
  <c r="AH92" i="4"/>
  <c r="AG92" i="4"/>
  <c r="AD92" i="4"/>
  <c r="AB92" i="4"/>
  <c r="S92" i="4"/>
  <c r="AH91" i="4"/>
  <c r="AG91" i="4"/>
  <c r="AD91" i="4"/>
  <c r="AB91" i="4"/>
  <c r="S91" i="4"/>
  <c r="AH90" i="4"/>
  <c r="AG90" i="4"/>
  <c r="AD90" i="4"/>
  <c r="AB90" i="4"/>
  <c r="S90" i="4"/>
  <c r="AH89" i="4"/>
  <c r="AG89" i="4"/>
  <c r="AD89" i="4"/>
  <c r="AB89" i="4"/>
  <c r="S89" i="4"/>
  <c r="AH88" i="4"/>
  <c r="AG88" i="4"/>
  <c r="AD88" i="4"/>
  <c r="AB88" i="4"/>
  <c r="S88" i="4"/>
  <c r="AH87" i="4"/>
  <c r="AG87" i="4"/>
  <c r="AD87" i="4"/>
  <c r="AB87" i="4"/>
  <c r="S87" i="4"/>
  <c r="AH86" i="4"/>
  <c r="AG86" i="4"/>
  <c r="AD86" i="4"/>
  <c r="AB86" i="4"/>
  <c r="S86" i="4"/>
  <c r="AH85" i="4"/>
  <c r="AG85" i="4"/>
  <c r="AD85" i="4"/>
  <c r="AB85" i="4"/>
  <c r="S85" i="4"/>
  <c r="AH84" i="4"/>
  <c r="AG84" i="4"/>
  <c r="AD84" i="4"/>
  <c r="AB84" i="4"/>
  <c r="S84" i="4"/>
  <c r="AH83" i="4"/>
  <c r="AG83" i="4"/>
  <c r="AD83" i="4"/>
  <c r="AB83" i="4"/>
  <c r="S83" i="4"/>
  <c r="AH82" i="4"/>
  <c r="AG82" i="4"/>
  <c r="AD82" i="4"/>
  <c r="AB82" i="4"/>
  <c r="S82" i="4"/>
  <c r="AH81" i="4"/>
  <c r="AG81" i="4"/>
  <c r="AD81" i="4"/>
  <c r="AB81" i="4"/>
  <c r="S81" i="4"/>
  <c r="AH80" i="4"/>
  <c r="AG80" i="4"/>
  <c r="AD80" i="4"/>
  <c r="AB80" i="4"/>
  <c r="S80" i="4"/>
  <c r="AT79" i="4"/>
  <c r="AH79" i="4"/>
  <c r="AG79" i="4"/>
  <c r="AD79" i="4"/>
  <c r="AB79" i="4"/>
  <c r="S79" i="4"/>
  <c r="AH78" i="4"/>
  <c r="AG78" i="4"/>
  <c r="AD78" i="4"/>
  <c r="AB78" i="4"/>
  <c r="S78" i="4"/>
  <c r="AH77" i="4"/>
  <c r="AG77" i="4"/>
  <c r="AD77" i="4"/>
  <c r="AB77" i="4"/>
  <c r="S77" i="4"/>
  <c r="AH76" i="4"/>
  <c r="AG76" i="4"/>
  <c r="AD76" i="4"/>
  <c r="AB76" i="4"/>
  <c r="S76" i="4"/>
  <c r="AH75" i="4"/>
  <c r="AG75" i="4"/>
  <c r="AD75" i="4"/>
  <c r="AB75" i="4"/>
  <c r="S75" i="4"/>
  <c r="AH74" i="4"/>
  <c r="AG74" i="4"/>
  <c r="AD74" i="4"/>
  <c r="AB74" i="4"/>
  <c r="S74" i="4"/>
  <c r="AH73" i="4"/>
  <c r="AG73" i="4"/>
  <c r="AD73" i="4"/>
  <c r="AB73" i="4"/>
  <c r="S73" i="4"/>
  <c r="AT72" i="4"/>
  <c r="AH72" i="4"/>
  <c r="AG72" i="4"/>
  <c r="AD72" i="4"/>
  <c r="AB72" i="4"/>
  <c r="S72" i="4"/>
  <c r="AH71" i="4"/>
  <c r="AG71" i="4"/>
  <c r="AB71" i="4"/>
  <c r="S71" i="4"/>
  <c r="AH70" i="4"/>
  <c r="AG70" i="4"/>
  <c r="AD70" i="4"/>
  <c r="AB70" i="4"/>
  <c r="S70" i="4"/>
  <c r="AH69" i="4"/>
  <c r="AG69" i="4"/>
  <c r="AD69" i="4"/>
  <c r="AB69" i="4"/>
  <c r="S69" i="4"/>
  <c r="AH68" i="4"/>
  <c r="AG68" i="4"/>
  <c r="AD68" i="4"/>
  <c r="AB68" i="4"/>
  <c r="S68" i="4"/>
  <c r="AH67" i="4"/>
  <c r="AG67" i="4"/>
  <c r="AD67" i="4"/>
  <c r="AB67" i="4"/>
  <c r="S67" i="4"/>
  <c r="AH66" i="4"/>
  <c r="AG66" i="4"/>
  <c r="AD66" i="4"/>
  <c r="AB66" i="4"/>
  <c r="S66" i="4"/>
  <c r="AH65" i="4"/>
  <c r="AG65" i="4"/>
  <c r="AD65" i="4"/>
  <c r="AB65" i="4"/>
  <c r="S65" i="4"/>
  <c r="AH64" i="4"/>
  <c r="AG64" i="4"/>
  <c r="AD64" i="4"/>
  <c r="AB64" i="4"/>
  <c r="S64" i="4"/>
  <c r="AH63" i="4"/>
  <c r="AG63" i="4"/>
  <c r="AD63" i="4"/>
  <c r="AB63" i="4"/>
  <c r="S63" i="4"/>
  <c r="AH62" i="4"/>
  <c r="AG62" i="4"/>
  <c r="AD62" i="4"/>
  <c r="AB62" i="4"/>
  <c r="S62" i="4"/>
  <c r="AH61" i="4"/>
  <c r="AG61" i="4"/>
  <c r="AD61" i="4"/>
  <c r="AB61" i="4"/>
  <c r="S61" i="4"/>
  <c r="AH60" i="4"/>
  <c r="AG60" i="4"/>
  <c r="AD60" i="4"/>
  <c r="AB60" i="4"/>
  <c r="S60" i="4"/>
  <c r="AH59" i="4"/>
  <c r="AG59" i="4"/>
  <c r="AD59" i="4"/>
  <c r="AB59" i="4"/>
  <c r="S59" i="4"/>
  <c r="AH58" i="4"/>
  <c r="AG58" i="4"/>
  <c r="AD58" i="4"/>
  <c r="AB58" i="4"/>
  <c r="S58" i="4"/>
  <c r="AH57" i="4"/>
  <c r="AG57" i="4"/>
  <c r="AD57" i="4"/>
  <c r="AB57" i="4"/>
  <c r="S57" i="4"/>
  <c r="AH56" i="4"/>
  <c r="AG56" i="4"/>
  <c r="AD56" i="4"/>
  <c r="AB56" i="4"/>
  <c r="S56" i="4"/>
  <c r="AH55" i="4"/>
  <c r="AG55" i="4"/>
  <c r="AD55" i="4"/>
  <c r="AB55" i="4"/>
  <c r="S55" i="4"/>
  <c r="AH54" i="4"/>
  <c r="AG54" i="4"/>
  <c r="AD54" i="4"/>
  <c r="AB54" i="4"/>
  <c r="S54" i="4"/>
  <c r="AH53" i="4"/>
  <c r="AG53" i="4"/>
  <c r="AD53" i="4"/>
  <c r="AB53" i="4"/>
  <c r="S53" i="4"/>
  <c r="AH52" i="4"/>
  <c r="AG52" i="4"/>
  <c r="AD52" i="4"/>
  <c r="AB52" i="4"/>
  <c r="S52" i="4"/>
  <c r="AH51" i="4"/>
  <c r="AG51" i="4"/>
  <c r="AD51" i="4"/>
  <c r="AB51" i="4"/>
  <c r="S51" i="4"/>
  <c r="AH50" i="4"/>
  <c r="AG50" i="4"/>
  <c r="AD50" i="4"/>
  <c r="AB50" i="4"/>
  <c r="S50" i="4"/>
  <c r="AH49" i="4"/>
  <c r="AG49" i="4"/>
  <c r="AD49" i="4"/>
  <c r="AB49" i="4"/>
  <c r="S49" i="4"/>
  <c r="AH48" i="4"/>
  <c r="AG48" i="4"/>
  <c r="AD48" i="4"/>
  <c r="AB48" i="4"/>
  <c r="S48" i="4"/>
  <c r="AH47" i="4"/>
  <c r="AG47" i="4"/>
  <c r="AD47" i="4"/>
  <c r="AB47" i="4"/>
  <c r="S47" i="4"/>
  <c r="AH46" i="4"/>
  <c r="AG46" i="4"/>
  <c r="AD46" i="4"/>
  <c r="AB46" i="4"/>
  <c r="S46" i="4"/>
  <c r="AH45" i="4"/>
  <c r="AG45" i="4"/>
  <c r="AD45" i="4"/>
  <c r="AB45" i="4"/>
  <c r="S45" i="4"/>
  <c r="AH44" i="4"/>
  <c r="AG44" i="4"/>
  <c r="AD44" i="4"/>
  <c r="AB44" i="4"/>
  <c r="S44" i="4"/>
  <c r="AH43" i="4"/>
  <c r="AG43" i="4"/>
  <c r="AD43" i="4"/>
  <c r="AB43" i="4"/>
  <c r="S43" i="4"/>
  <c r="AH42" i="4"/>
  <c r="AG42" i="4"/>
  <c r="AD42" i="4"/>
  <c r="AB42" i="4"/>
  <c r="S42" i="4"/>
  <c r="AH41" i="4"/>
  <c r="AG41" i="4"/>
  <c r="AD41" i="4"/>
  <c r="AB41" i="4"/>
  <c r="S41" i="4"/>
  <c r="AH40" i="4"/>
  <c r="AG40" i="4"/>
  <c r="AD40" i="4"/>
  <c r="AB40" i="4"/>
  <c r="S40" i="4"/>
  <c r="AH39" i="4"/>
  <c r="AG39" i="4"/>
  <c r="AD39" i="4"/>
  <c r="AB39" i="4"/>
  <c r="S39" i="4"/>
  <c r="AH38" i="4"/>
  <c r="AG38" i="4"/>
  <c r="AD38" i="4"/>
  <c r="AB38" i="4"/>
  <c r="S38" i="4"/>
  <c r="AH37" i="4"/>
  <c r="AG37" i="4"/>
  <c r="AD37" i="4"/>
  <c r="AB37" i="4"/>
  <c r="S37" i="4"/>
  <c r="AH36" i="4"/>
  <c r="AG36" i="4"/>
  <c r="AD36" i="4"/>
  <c r="AB36" i="4"/>
  <c r="S36" i="4"/>
  <c r="AH35" i="4"/>
  <c r="AG35" i="4"/>
  <c r="AD35" i="4"/>
  <c r="AB35" i="4"/>
  <c r="S35" i="4"/>
  <c r="AH34" i="4"/>
  <c r="AG34" i="4"/>
  <c r="AD34" i="4"/>
  <c r="AB34" i="4"/>
  <c r="S34" i="4"/>
  <c r="AH33" i="4"/>
  <c r="AG33" i="4"/>
  <c r="AD33" i="4"/>
  <c r="AB33" i="4"/>
  <c r="S33" i="4"/>
  <c r="AH32" i="4"/>
  <c r="AG32" i="4"/>
  <c r="AD32" i="4"/>
  <c r="AB32" i="4"/>
  <c r="S32" i="4"/>
  <c r="AH31" i="4"/>
  <c r="AG31" i="4"/>
  <c r="AD31" i="4"/>
  <c r="AB31" i="4"/>
  <c r="S31" i="4"/>
  <c r="AH30" i="4"/>
  <c r="AG30" i="4"/>
  <c r="AD30" i="4"/>
  <c r="AB30" i="4"/>
  <c r="S30" i="4"/>
  <c r="AH29" i="4"/>
  <c r="AG29" i="4"/>
  <c r="AD29" i="4"/>
  <c r="AB29" i="4"/>
  <c r="S29" i="4"/>
  <c r="AH28" i="4"/>
  <c r="AG28" i="4"/>
  <c r="AD28" i="4"/>
  <c r="AB28" i="4"/>
  <c r="S28" i="4"/>
  <c r="AH27" i="4"/>
  <c r="AG27" i="4"/>
  <c r="AD27" i="4"/>
  <c r="AB27" i="4"/>
  <c r="S27" i="4"/>
  <c r="AH26" i="4"/>
  <c r="AG26" i="4"/>
  <c r="AD26" i="4"/>
  <c r="AB26" i="4"/>
  <c r="S26" i="4"/>
  <c r="AH25" i="4"/>
  <c r="AG25" i="4"/>
  <c r="AD25" i="4"/>
  <c r="AB25" i="4"/>
  <c r="S25" i="4"/>
  <c r="AH24" i="4"/>
  <c r="AG24" i="4"/>
  <c r="AD24" i="4"/>
  <c r="AB24" i="4"/>
  <c r="S24" i="4"/>
  <c r="AH23" i="4"/>
  <c r="AG23" i="4"/>
  <c r="AB23" i="4"/>
  <c r="S23" i="4"/>
  <c r="AH22" i="4"/>
  <c r="AG22" i="4"/>
  <c r="AD22" i="4"/>
  <c r="AB22" i="4"/>
  <c r="S22" i="4"/>
  <c r="AH21" i="4"/>
  <c r="AG21" i="4"/>
  <c r="AD21" i="4"/>
  <c r="AB21" i="4"/>
  <c r="S21" i="4"/>
  <c r="AH20" i="4"/>
  <c r="AG20" i="4"/>
  <c r="AD20" i="4"/>
  <c r="AB20" i="4"/>
  <c r="S20" i="4"/>
  <c r="AH19" i="4"/>
  <c r="AG19" i="4"/>
  <c r="AD19" i="4"/>
  <c r="AB19" i="4"/>
  <c r="S19" i="4"/>
  <c r="AH18" i="4"/>
  <c r="AG18" i="4"/>
  <c r="AD18" i="4"/>
  <c r="AB18" i="4"/>
  <c r="S18" i="4"/>
  <c r="AH17" i="4"/>
  <c r="AG17" i="4"/>
  <c r="AD17" i="4"/>
  <c r="AB17" i="4"/>
  <c r="S17" i="4"/>
  <c r="AH16" i="4"/>
  <c r="AG16" i="4"/>
  <c r="AD16" i="4"/>
  <c r="AB16" i="4"/>
  <c r="S16" i="4"/>
  <c r="AH15" i="4"/>
  <c r="AG15" i="4"/>
  <c r="AD15" i="4"/>
  <c r="AB15" i="4"/>
  <c r="S15" i="4"/>
  <c r="AH14" i="4"/>
  <c r="AG14" i="4"/>
  <c r="AD14" i="4"/>
  <c r="AB14" i="4"/>
  <c r="S14" i="4"/>
  <c r="AH13" i="4"/>
  <c r="AG13" i="4"/>
  <c r="AD13" i="4"/>
  <c r="AB13" i="4"/>
  <c r="S13" i="4"/>
  <c r="AH12" i="4"/>
  <c r="AG12" i="4"/>
  <c r="AD12" i="4"/>
  <c r="AB12" i="4"/>
  <c r="S12" i="4"/>
  <c r="AH11" i="4"/>
  <c r="AG11" i="4"/>
  <c r="AD11" i="4"/>
  <c r="AB11" i="4"/>
  <c r="S11" i="4"/>
  <c r="AH10" i="4"/>
  <c r="AG10" i="4"/>
  <c r="AD10" i="4"/>
  <c r="AB10" i="4"/>
  <c r="S10" i="4"/>
  <c r="AH9" i="4"/>
  <c r="AG9" i="4"/>
  <c r="AD9" i="4"/>
  <c r="AB9" i="4"/>
  <c r="S9" i="4"/>
  <c r="AH8" i="4"/>
  <c r="AG8" i="4"/>
  <c r="AD8" i="4"/>
  <c r="AB8" i="4"/>
  <c r="S8" i="4"/>
  <c r="AH7" i="4"/>
  <c r="AG7" i="4"/>
  <c r="AD7" i="4"/>
  <c r="AB7" i="4"/>
  <c r="S7" i="4"/>
  <c r="AH6" i="4"/>
  <c r="AG6" i="4"/>
  <c r="AD6" i="4"/>
  <c r="AB6" i="4"/>
  <c r="S6" i="4"/>
  <c r="AH5" i="4"/>
  <c r="AD5" i="4"/>
  <c r="AG5" i="4"/>
  <c r="AB5" i="4"/>
  <c r="S5" i="4"/>
  <c r="AJ1" i="4"/>
  <c r="AP855" i="4"/>
</calcChain>
</file>

<file path=xl/comments1.xml><?xml version="1.0" encoding="utf-8"?>
<comments xmlns="http://schemas.openxmlformats.org/spreadsheetml/2006/main">
  <authors>
    <author>Carlos Soto</author>
    <author>riodeleste</author>
    <author>Gabriel Carrillo</author>
    <author>CSotov</author>
    <author>Centro Río del Este</author>
    <author>Rio Sur</author>
    <author>Sonia Velásquez</author>
    <author>Sonia Velasquez</author>
  </authors>
  <commentList>
    <comment ref="B3" authorId="0">
      <text>
        <r>
          <rPr>
            <b/>
            <sz val="9"/>
            <color indexed="81"/>
            <rFont val="Tahoma"/>
            <family val="2"/>
          </rPr>
          <t>Carlos Soto:</t>
        </r>
        <r>
          <rPr>
            <sz val="9"/>
            <color indexed="81"/>
            <rFont val="Tahoma"/>
            <family val="2"/>
          </rPr>
          <t xml:space="preserve">
CORRELATIVO DESOVE POR AÑO DE DESOVE</t>
        </r>
      </text>
    </comment>
    <comment ref="J3" authorId="0">
      <text>
        <r>
          <rPr>
            <b/>
            <sz val="8"/>
            <color indexed="81"/>
            <rFont val="Tahoma"/>
            <family val="2"/>
          </rPr>
          <t>Carlos Soto:</t>
        </r>
        <r>
          <rPr>
            <sz val="8"/>
            <color indexed="81"/>
            <rFont val="Tahoma"/>
            <family val="2"/>
          </rPr>
          <t xml:space="preserve">
Pit-Tag: Marca Electromagnetica
Marca: Con Aleta  C/A y  Sin Aleta S/A.</t>
        </r>
      </text>
    </comment>
    <comment ref="K3" authorId="0">
      <text>
        <r>
          <rPr>
            <b/>
            <sz val="9"/>
            <color indexed="81"/>
            <rFont val="Tahoma"/>
            <family val="2"/>
          </rPr>
          <t>Carlos Soto:</t>
        </r>
        <r>
          <rPr>
            <sz val="9"/>
            <color indexed="81"/>
            <rFont val="Tahoma"/>
            <family val="2"/>
          </rPr>
          <t xml:space="preserve">
CLASIFICACION SEGÚN MERITO GENETICO:
-SELECCIÓN
-PRODUCCION
-EXTRA PRODUCCION</t>
        </r>
      </text>
    </comment>
    <comment ref="L3" authorId="0">
      <text>
        <r>
          <rPr>
            <b/>
            <sz val="8"/>
            <color indexed="81"/>
            <rFont val="Tahoma"/>
            <family val="2"/>
          </rPr>
          <t>Carlos Soto: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b/>
            <u/>
            <sz val="8"/>
            <color indexed="81"/>
            <rFont val="Tahoma"/>
            <family val="2"/>
          </rPr>
          <t>NOMENCLATRURA</t>
        </r>
        <r>
          <rPr>
            <sz val="8"/>
            <color indexed="81"/>
            <rFont val="Tahoma"/>
            <family val="2"/>
          </rPr>
          <t xml:space="preserve">
FND    FANAD (cruza pura)
LCY     LOCHY (cruza pura)
LYF     LOCHY-FANAD (hem. Lochy / macho Fanad)
FLY     FANAD-LOCHY (hem Fanad / macho Lochy)
SFLY   SUPERHIBRIDO  (hem Fanad / macho Lochy)
TRP    TRIPLOIDES  (3n)
LCYPG PMG LOCHY 
FNDPG PMG FANAD </t>
        </r>
      </text>
    </comment>
    <comment ref="M3" authorId="0">
      <text>
        <r>
          <rPr>
            <b/>
            <sz val="8"/>
            <color indexed="81"/>
            <rFont val="Tahoma"/>
            <family val="2"/>
          </rPr>
          <t>Carlos Soto: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b/>
            <u/>
            <sz val="8"/>
            <color indexed="81"/>
            <rFont val="Tahoma"/>
            <family val="2"/>
          </rPr>
          <t>NOMENCLATRURA</t>
        </r>
        <r>
          <rPr>
            <sz val="8"/>
            <color indexed="81"/>
            <rFont val="Tahoma"/>
            <family val="2"/>
          </rPr>
          <t xml:space="preserve">
INVIERNOS PADRES O EDAD PADRES.
2W X 2W
2W X  3W
3W X 2 W
3W X 3W</t>
        </r>
      </text>
    </comment>
    <comment ref="N3" authorId="0">
      <text>
        <r>
          <rPr>
            <b/>
            <sz val="9"/>
            <color indexed="81"/>
            <rFont val="Tahoma"/>
            <family val="2"/>
          </rPr>
          <t>Carlos Soto:</t>
        </r>
        <r>
          <rPr>
            <sz val="9"/>
            <color indexed="81"/>
            <rFont val="Tahoma"/>
            <family val="2"/>
          </rPr>
          <t xml:space="preserve">
Años desde ova a reproductor</t>
        </r>
      </text>
    </comment>
    <comment ref="O3" authorId="0">
      <text>
        <r>
          <rPr>
            <b/>
            <sz val="9"/>
            <color indexed="81"/>
            <rFont val="Tahoma"/>
            <family val="2"/>
          </rPr>
          <t>Carlos Soto:</t>
        </r>
        <r>
          <rPr>
            <sz val="9"/>
            <color indexed="81"/>
            <rFont val="Tahoma"/>
            <family val="2"/>
          </rPr>
          <t xml:space="preserve">
Años desde ova a reproductor</t>
        </r>
      </text>
    </comment>
    <comment ref="P3" authorId="0">
      <text>
        <r>
          <rPr>
            <b/>
            <sz val="9"/>
            <color indexed="81"/>
            <rFont val="Tahoma"/>
            <family val="2"/>
          </rPr>
          <t>Carlos Soto:</t>
        </r>
        <r>
          <rPr>
            <sz val="9"/>
            <color indexed="81"/>
            <rFont val="Tahoma"/>
            <family val="2"/>
          </rPr>
          <t xml:space="preserve">
Indica si la cruza es parte una potencial familia del programa</t>
        </r>
      </text>
    </comment>
    <comment ref="Q3" authorId="0">
      <text>
        <r>
          <rPr>
            <b/>
            <sz val="9"/>
            <color indexed="81"/>
            <rFont val="Tahoma"/>
            <family val="2"/>
          </rPr>
          <t>Carlos Soto:</t>
        </r>
        <r>
          <rPr>
            <sz val="9"/>
            <color indexed="81"/>
            <rFont val="Tahoma"/>
            <family val="2"/>
          </rPr>
          <t xml:space="preserve">
LONGITU HORQUILLA MEDIDO EN CM</t>
        </r>
      </text>
    </comment>
    <comment ref="R3" authorId="0">
      <text>
        <r>
          <rPr>
            <b/>
            <sz val="9"/>
            <color indexed="81"/>
            <rFont val="Tahoma"/>
            <family val="2"/>
          </rPr>
          <t>Carlos Soto:</t>
        </r>
        <r>
          <rPr>
            <sz val="9"/>
            <color indexed="81"/>
            <rFont val="Tahoma"/>
            <family val="2"/>
          </rPr>
          <t xml:space="preserve">
PESO DESOVE REGISTARDO EN GR</t>
        </r>
      </text>
    </comment>
    <comment ref="S3" authorId="0">
      <text>
        <r>
          <rPr>
            <b/>
            <sz val="9"/>
            <color indexed="81"/>
            <rFont val="Tahoma"/>
            <family val="2"/>
          </rPr>
          <t>Carlos Soto:</t>
        </r>
        <r>
          <rPr>
            <sz val="9"/>
            <color indexed="81"/>
            <rFont val="Tahoma"/>
            <family val="2"/>
          </rPr>
          <t xml:space="preserve">
INDICE DE CONDICIÓN, RELACION PESO VOLUMEN.</t>
        </r>
      </text>
    </comment>
    <comment ref="T3" authorId="1">
      <text>
        <r>
          <rPr>
            <b/>
            <sz val="8"/>
            <color indexed="81"/>
            <rFont val="Tahoma"/>
            <family val="2"/>
          </rPr>
          <t>riodeleste:</t>
        </r>
        <r>
          <rPr>
            <sz val="8"/>
            <color indexed="81"/>
            <rFont val="Tahoma"/>
            <family val="2"/>
          </rPr>
          <t xml:space="preserve">
Peso Ovas + fluído</t>
        </r>
      </text>
    </comment>
    <comment ref="U3" authorId="0">
      <text>
        <r>
          <rPr>
            <b/>
            <sz val="9"/>
            <color indexed="81"/>
            <rFont val="Tahoma"/>
            <family val="2"/>
          </rPr>
          <t>Carlos Soto:</t>
        </r>
        <r>
          <rPr>
            <sz val="9"/>
            <color indexed="81"/>
            <rFont val="Tahoma"/>
            <family val="2"/>
          </rPr>
          <t xml:space="preserve">
Ova seca</t>
        </r>
      </text>
    </comment>
    <comment ref="V3" authorId="0">
      <text>
        <r>
          <rPr>
            <b/>
            <sz val="9"/>
            <color indexed="81"/>
            <rFont val="Tahoma"/>
            <family val="2"/>
          </rPr>
          <t>Carlos Soto:</t>
        </r>
        <r>
          <rPr>
            <sz val="9"/>
            <color indexed="81"/>
            <rFont val="Tahoma"/>
            <family val="2"/>
          </rPr>
          <t xml:space="preserve">
DIAMETRO OVA MEDIDO EN MM (en regla de 30 cm)</t>
        </r>
      </text>
    </comment>
    <comment ref="W3" authorId="2">
      <text>
        <r>
          <rPr>
            <b/>
            <sz val="9"/>
            <color indexed="81"/>
            <rFont val="Tahoma"/>
            <family val="2"/>
          </rPr>
          <t>Gabriel Carrillo:</t>
        </r>
        <r>
          <rPr>
            <sz val="9"/>
            <color indexed="81"/>
            <rFont val="Tahoma"/>
            <family val="2"/>
          </rPr>
          <t xml:space="preserve">
N° Ovas en 5 gr</t>
        </r>
      </text>
    </comment>
    <comment ref="X3" authorId="3">
      <text>
        <r>
          <rPr>
            <b/>
            <sz val="8"/>
            <color indexed="81"/>
            <rFont val="Tahoma"/>
            <family val="2"/>
          </rPr>
          <t>CSotov:</t>
        </r>
        <r>
          <rPr>
            <sz val="8"/>
            <color indexed="81"/>
            <rFont val="Tahoma"/>
            <family val="2"/>
          </rPr>
          <t xml:space="preserve">
OVAS POR KILO DE PESCADO ESTIMADO MEDIANTE MUESTREO EN SITU</t>
        </r>
      </text>
    </comment>
    <comment ref="Y3" authorId="0">
      <text>
        <r>
          <rPr>
            <b/>
            <sz val="9"/>
            <color indexed="81"/>
            <rFont val="Tahoma"/>
            <family val="2"/>
          </rPr>
          <t>Carlos Soto:</t>
        </r>
        <r>
          <rPr>
            <sz val="9"/>
            <color indexed="81"/>
            <rFont val="Tahoma"/>
            <family val="2"/>
          </rPr>
          <t xml:space="preserve">
OVAS TOTALES POR HEMBRA. OBTENIDO A PARTIR DE MUESTREO </t>
        </r>
      </text>
    </comment>
    <comment ref="Z3" authorId="0">
      <text>
        <r>
          <rPr>
            <b/>
            <sz val="9"/>
            <color indexed="81"/>
            <rFont val="Tahoma"/>
            <family val="2"/>
          </rPr>
          <t>Carlos Soto:</t>
        </r>
        <r>
          <rPr>
            <sz val="9"/>
            <color indexed="81"/>
            <rFont val="Tahoma"/>
            <family val="2"/>
          </rPr>
          <t xml:space="preserve">
COLOR ESTIMADO CON REGLA COLOR ROCHE</t>
        </r>
      </text>
    </comment>
    <comment ref="AA3" authorId="3">
      <text>
        <r>
          <rPr>
            <b/>
            <sz val="8"/>
            <color indexed="81"/>
            <rFont val="Tahoma"/>
            <family val="2"/>
          </rPr>
          <t>Csotov:
INDICADOR QUE SEÑALA SI LA HEMBRA FUE IMPLATA O NO PARA DESOVE</t>
        </r>
      </text>
    </comment>
    <comment ref="AB3" authorId="3">
      <text>
        <r>
          <rPr>
            <b/>
            <sz val="8"/>
            <color indexed="81"/>
            <rFont val="Tahoma"/>
            <family val="2"/>
          </rPr>
          <t>CSotov:</t>
        </r>
        <r>
          <rPr>
            <sz val="8"/>
            <color indexed="81"/>
            <rFont val="Tahoma"/>
            <family val="2"/>
          </rPr>
          <t xml:space="preserve">
EL IGS EN ESTAS MEDICIONES REPRESENTA A LA SUMA DE PEOSO DE OVAS + FLUIDO.</t>
        </r>
      </text>
    </comment>
    <comment ref="AC3" authorId="3">
      <text>
        <r>
          <rPr>
            <b/>
            <sz val="8"/>
            <color indexed="81"/>
            <rFont val="Tahoma"/>
            <family val="2"/>
          </rPr>
          <t>CSotov:</t>
        </r>
        <r>
          <rPr>
            <sz val="8"/>
            <color indexed="81"/>
            <rFont val="Tahoma"/>
            <family val="2"/>
          </rPr>
          <t xml:space="preserve">
OVAS POR KILO DE PESCADO ESTIMADO PROYECTADO EN PPTO BIOLOGICO</t>
        </r>
      </text>
    </comment>
    <comment ref="AD3" authorId="3">
      <text>
        <r>
          <rPr>
            <b/>
            <sz val="8"/>
            <color indexed="81"/>
            <rFont val="Tahoma"/>
            <family val="2"/>
          </rPr>
          <t>CSotov:</t>
        </r>
        <r>
          <rPr>
            <sz val="8"/>
            <color indexed="81"/>
            <rFont val="Tahoma"/>
            <family val="2"/>
          </rPr>
          <t xml:space="preserve">
OVAS TOTALES POR PESCADO DESOVADO EN FUNCION DE LA FECUNDIDAD RELATIVA  PROYECTADO EN PPTO BIOLOGICO.</t>
        </r>
      </text>
    </comment>
    <comment ref="AE3" authorId="0">
      <text>
        <r>
          <rPr>
            <b/>
            <sz val="9"/>
            <color indexed="81"/>
            <rFont val="Tahoma"/>
            <family val="2"/>
          </rPr>
          <t>Carlos Soto:</t>
        </r>
        <r>
          <rPr>
            <sz val="9"/>
            <color indexed="81"/>
            <rFont val="Tahoma"/>
            <family val="2"/>
          </rPr>
          <t xml:space="preserve">
% DE FERTILIDAD REAL</t>
        </r>
      </text>
    </comment>
    <comment ref="AF3" authorId="4">
      <text>
        <r>
          <rPr>
            <b/>
            <sz val="8"/>
            <color indexed="81"/>
            <rFont val="Tahoma"/>
            <family val="2"/>
          </rPr>
          <t>Centro Río del Este:</t>
        </r>
        <r>
          <rPr>
            <sz val="8"/>
            <color indexed="81"/>
            <rFont val="Tahoma"/>
            <family val="2"/>
          </rPr>
          <t xml:space="preserve">
CORRESPONDE  A OVA SOBREMADURA O DEL AÑO ANTERIOR.</t>
        </r>
      </text>
    </comment>
    <comment ref="AG3" authorId="0">
      <text>
        <r>
          <rPr>
            <b/>
            <sz val="8"/>
            <color indexed="81"/>
            <rFont val="Tahoma"/>
            <family val="2"/>
          </rPr>
          <t>Carlos Soto:</t>
        </r>
        <r>
          <rPr>
            <sz val="8"/>
            <color indexed="81"/>
            <rFont val="Tahoma"/>
            <family val="2"/>
          </rPr>
          <t xml:space="preserve">
PEODUCCION DE OVA OJO EN FUNCION DE LA FECUNDIDAD TOTAL RELATIVA Y LA FERTILIDAD.</t>
        </r>
      </text>
    </comment>
    <comment ref="AH3" authorId="3">
      <text>
        <r>
          <rPr>
            <sz val="8"/>
            <color indexed="81"/>
            <rFont val="Tahoma"/>
            <family val="2"/>
          </rPr>
          <t>CSotov:
VALOR INFORMADO EN FARMER. CONSIDERA OVAS VERDES PRODUCIDAS, MENOS LAS ELIMINADAS</t>
        </r>
      </text>
    </comment>
    <comment ref="AI3" authorId="0">
      <text>
        <r>
          <rPr>
            <b/>
            <sz val="9"/>
            <color indexed="81"/>
            <rFont val="Tahoma"/>
            <family val="2"/>
          </rPr>
          <t>Carlos Soto:</t>
        </r>
        <r>
          <rPr>
            <sz val="9"/>
            <color indexed="81"/>
            <rFont val="Tahoma"/>
            <family val="2"/>
          </rPr>
          <t xml:space="preserve">
INCLUYE EL TOTAL REAL DE OVA PRODUCIDA  AL FINAL DEL PROCESO, SIN DESCUENTOS ejem garantias u otros</t>
        </r>
      </text>
    </comment>
    <comment ref="AJ3" authorId="0">
      <text>
        <r>
          <rPr>
            <b/>
            <sz val="8"/>
            <color indexed="81"/>
            <rFont val="Tahoma"/>
            <family val="2"/>
          </rPr>
          <t>Carlos Soto:</t>
        </r>
        <r>
          <rPr>
            <sz val="8"/>
            <color indexed="81"/>
            <rFont val="Tahoma"/>
            <family val="2"/>
          </rPr>
          <t xml:space="preserve">
OVA DESPACHADA OFICIALMENTE EN FARMER, Y GUIA DE DESPACHO. (no incluye garantias ni dctos)</t>
        </r>
      </text>
    </comment>
    <comment ref="AK3" authorId="0">
      <text>
        <r>
          <rPr>
            <b/>
            <sz val="9"/>
            <color indexed="81"/>
            <rFont val="Tahoma"/>
            <family val="2"/>
          </rPr>
          <t>Carlos Soto:</t>
        </r>
        <r>
          <rPr>
            <sz val="9"/>
            <color indexed="81"/>
            <rFont val="Tahoma"/>
            <family val="2"/>
          </rPr>
          <t xml:space="preserve">
NEGATIVO: Sin registro de enfermedad
POSITIVO: Con franco registro de positividad a enfermedad.</t>
        </r>
      </text>
    </comment>
    <comment ref="AL3" authorId="0">
      <text>
        <r>
          <rPr>
            <b/>
            <sz val="9"/>
            <color indexed="81"/>
            <rFont val="Tahoma"/>
            <family val="2"/>
          </rPr>
          <t>Carlos Soto:</t>
        </r>
        <r>
          <rPr>
            <sz val="9"/>
            <color indexed="81"/>
            <rFont val="Tahoma"/>
            <family val="2"/>
          </rPr>
          <t xml:space="preserve">
CORRELATIVO LABORATORIO SCREENING POR FECHA DE DESOVE</t>
        </r>
      </text>
    </comment>
    <comment ref="AM3" authorId="0">
      <text>
        <r>
          <rPr>
            <b/>
            <sz val="9"/>
            <color indexed="81"/>
            <rFont val="Tahoma"/>
            <family val="2"/>
          </rPr>
          <t>Carlos Soto:</t>
        </r>
        <r>
          <rPr>
            <sz val="9"/>
            <color indexed="81"/>
            <rFont val="Tahoma"/>
            <family val="2"/>
          </rPr>
          <t xml:space="preserve">
REGISTRO UNICO DE DESOVE EMITIDO POR EL LABORATORI0.</t>
        </r>
      </text>
    </comment>
    <comment ref="AN3" authorId="0">
      <text>
        <r>
          <rPr>
            <b/>
            <sz val="8"/>
            <color indexed="81"/>
            <rFont val="Tahoma"/>
            <family val="2"/>
          </rPr>
          <t>Carlos Soto: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b/>
            <u/>
            <sz val="8"/>
            <color indexed="81"/>
            <rFont val="Tahoma"/>
            <family val="2"/>
          </rPr>
          <t xml:space="preserve">CAUSAS ELIMINACION
</t>
        </r>
        <r>
          <rPr>
            <sz val="8"/>
            <color indexed="81"/>
            <rFont val="Tahoma"/>
            <family val="2"/>
          </rPr>
          <t>POSITIVO BKD                CT BKD.
POSITIVO IPN                   CT IPN.
POSITIVO ISA                   CT ISA.
ARRASTRE
SOBREMADURAS
VERDES.
ELIMINACION PRODUCTIVA</t>
        </r>
      </text>
    </comment>
    <comment ref="AO3" authorId="0">
      <text>
        <r>
          <rPr>
            <b/>
            <sz val="9"/>
            <color indexed="81"/>
            <rFont val="Tahoma"/>
            <family val="2"/>
          </rPr>
          <t>Carlos Soto:</t>
        </r>
        <r>
          <rPr>
            <sz val="9"/>
            <color indexed="81"/>
            <rFont val="Tahoma"/>
            <family val="2"/>
          </rPr>
          <t xml:space="preserve">
N° OVAS ELIMINADAS POR ISA VIRUS</t>
        </r>
      </text>
    </comment>
    <comment ref="AP3" authorId="0">
      <text>
        <r>
          <rPr>
            <b/>
            <sz val="9"/>
            <color indexed="81"/>
            <rFont val="Tahoma"/>
            <family val="2"/>
          </rPr>
          <t>Carlos Soto:</t>
        </r>
        <r>
          <rPr>
            <sz val="9"/>
            <color indexed="81"/>
            <rFont val="Tahoma"/>
            <family val="2"/>
          </rPr>
          <t xml:space="preserve">
N° OVAS ELIMINADAS POR BKD.</t>
        </r>
      </text>
    </comment>
    <comment ref="AQ3" authorId="0">
      <text>
        <r>
          <rPr>
            <b/>
            <sz val="9"/>
            <color indexed="81"/>
            <rFont val="Tahoma"/>
            <family val="2"/>
          </rPr>
          <t>Carlos Soto:</t>
        </r>
        <r>
          <rPr>
            <sz val="9"/>
            <color indexed="81"/>
            <rFont val="Tahoma"/>
            <family val="2"/>
          </rPr>
          <t xml:space="preserve">
N° OVAS ELIMINADAS POR IPN</t>
        </r>
      </text>
    </comment>
    <comment ref="AR3" authorId="3">
      <text>
        <r>
          <rPr>
            <b/>
            <sz val="8"/>
            <color indexed="81"/>
            <rFont val="Tahoma"/>
            <family val="2"/>
          </rPr>
          <t>CSotov:</t>
        </r>
        <r>
          <rPr>
            <sz val="8"/>
            <color indexed="81"/>
            <rFont val="Tahoma"/>
            <family val="2"/>
          </rPr>
          <t xml:space="preserve">
N° OVAS ELIMINADAS POR:
 CT ALTO
 INFERTILIDAD
 MALA INCUBACIÓN, RETENCIÓN.</t>
        </r>
      </text>
    </comment>
    <comment ref="AT3" authorId="3">
      <text>
        <r>
          <rPr>
            <b/>
            <sz val="8"/>
            <color indexed="81"/>
            <rFont val="Tahoma"/>
            <family val="2"/>
          </rPr>
          <t>CSotov:</t>
        </r>
        <r>
          <rPr>
            <sz val="8"/>
            <color indexed="81"/>
            <rFont val="Tahoma"/>
            <family val="2"/>
          </rPr>
          <t xml:space="preserve">
CANTIDAD DE OVAS ELIMINADAS POR ALGUNA DE LAS CAUSAS DESCRITAS.</t>
        </r>
      </text>
    </comment>
    <comment ref="AU3" authorId="0">
      <text>
        <r>
          <rPr>
            <b/>
            <sz val="9"/>
            <color indexed="81"/>
            <rFont val="Tahoma"/>
            <family val="2"/>
          </rPr>
          <t>Carlos Soto:</t>
        </r>
        <r>
          <rPr>
            <sz val="9"/>
            <color indexed="81"/>
            <rFont val="Tahoma"/>
            <family val="2"/>
          </rPr>
          <t xml:space="preserve">
CRIOPRESERVADO
NORMAL</t>
        </r>
      </text>
    </comment>
    <comment ref="AV3" authorId="5">
      <text>
        <r>
          <rPr>
            <b/>
            <sz val="8"/>
            <color indexed="81"/>
            <rFont val="Tahoma"/>
            <family val="2"/>
          </rPr>
          <t>Rio Sur:</t>
        </r>
        <r>
          <rPr>
            <sz val="8"/>
            <color indexed="81"/>
            <rFont val="Tahoma"/>
            <family val="2"/>
          </rPr>
          <t xml:space="preserve">
CODIGO DESOVE MACHO UTILIZADO EN LA CRUZA</t>
        </r>
      </text>
    </comment>
    <comment ref="AW3" authorId="5">
      <text>
        <r>
          <rPr>
            <b/>
            <sz val="8"/>
            <color indexed="81"/>
            <rFont val="Tahoma"/>
            <family val="2"/>
          </rPr>
          <t>Rio Sur:</t>
        </r>
        <r>
          <rPr>
            <sz val="8"/>
            <color indexed="81"/>
            <rFont val="Tahoma"/>
            <family val="2"/>
          </rPr>
          <t xml:space="preserve">
CODIGO DESOVE MACHO UTILIZADO EN LA CRUZA</t>
        </r>
      </text>
    </comment>
    <comment ref="AX3" authorId="5">
      <text>
        <r>
          <rPr>
            <b/>
            <sz val="8"/>
            <color indexed="81"/>
            <rFont val="Tahoma"/>
            <family val="2"/>
          </rPr>
          <t>Rio Sur:</t>
        </r>
        <r>
          <rPr>
            <sz val="8"/>
            <color indexed="81"/>
            <rFont val="Tahoma"/>
            <family val="2"/>
          </rPr>
          <t xml:space="preserve">
CODIGO DESOVE MACHO UTILIZADO EN LA CRUZA</t>
        </r>
      </text>
    </comment>
    <comment ref="BA3" authorId="0">
      <text>
        <r>
          <rPr>
            <b/>
            <sz val="9"/>
            <color indexed="81"/>
            <rFont val="Tahoma"/>
            <family val="2"/>
          </rPr>
          <t>Carlos Soto: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B3" authorId="4">
      <text>
        <r>
          <rPr>
            <b/>
            <sz val="8"/>
            <color indexed="81"/>
            <rFont val="Tahoma"/>
            <family val="2"/>
          </rPr>
          <t>Centro Río del Este:</t>
        </r>
        <r>
          <rPr>
            <sz val="8"/>
            <color indexed="81"/>
            <rFont val="Tahoma"/>
            <family val="2"/>
          </rPr>
          <t xml:space="preserve">
NOMBRE QUE TOMA LA COMO PROYECTO AFA UNA VEZ INGRESADA AL CENTRO DE DESTINO.</t>
        </r>
      </text>
    </comment>
    <comment ref="BC3" authorId="4">
      <text>
        <r>
          <rPr>
            <b/>
            <sz val="8"/>
            <color indexed="81"/>
            <rFont val="Tahoma"/>
            <family val="2"/>
          </rPr>
          <t>Centro Río del Este:</t>
        </r>
        <r>
          <rPr>
            <sz val="8"/>
            <color indexed="81"/>
            <rFont val="Tahoma"/>
            <family val="2"/>
          </rPr>
          <t xml:space="preserve">
NOMBRE QUE TOMA LA COMO PROYECTO AFA UNA VEZ INGRESADA AL CENTRO DE DESTINO.</t>
        </r>
      </text>
    </comment>
    <comment ref="BD3" authorId="4">
      <text>
        <r>
          <rPr>
            <b/>
            <sz val="8"/>
            <color indexed="81"/>
            <rFont val="Tahoma"/>
            <family val="2"/>
          </rPr>
          <t>Centro Río del Este:</t>
        </r>
        <r>
          <rPr>
            <sz val="8"/>
            <color indexed="81"/>
            <rFont val="Tahoma"/>
            <family val="2"/>
          </rPr>
          <t xml:space="preserve">
FECHA DESPACHO OVA A CENTRO DE DESTINO</t>
        </r>
      </text>
    </comment>
    <comment ref="BE3" authorId="0">
      <text>
        <r>
          <rPr>
            <b/>
            <sz val="9"/>
            <color indexed="81"/>
            <rFont val="Tahoma"/>
            <family val="2"/>
          </rPr>
          <t>Carlos Soto:</t>
        </r>
        <r>
          <rPr>
            <sz val="9"/>
            <color indexed="81"/>
            <rFont val="Tahoma"/>
            <family val="2"/>
          </rPr>
          <t xml:space="preserve">
Certificado Sanitario de MovimIENTO</t>
        </r>
      </text>
    </comment>
    <comment ref="BF3" authorId="0">
      <text>
        <r>
          <rPr>
            <b/>
            <sz val="9"/>
            <color indexed="81"/>
            <rFont val="Tahoma"/>
            <family val="2"/>
          </rPr>
          <t>Carlos Soto:</t>
        </r>
        <r>
          <rPr>
            <sz val="9"/>
            <color indexed="81"/>
            <rFont val="Tahoma"/>
            <family val="2"/>
          </rPr>
          <t xml:space="preserve">
Guia Despacho Ovas</t>
        </r>
      </text>
    </comment>
    <comment ref="BG3" authorId="0">
      <text>
        <r>
          <rPr>
            <b/>
            <sz val="9"/>
            <color indexed="81"/>
            <rFont val="Tahoma"/>
            <family val="2"/>
          </rPr>
          <t>Carlos Soto:</t>
        </r>
        <r>
          <rPr>
            <sz val="9"/>
            <color indexed="81"/>
            <rFont val="Tahoma"/>
            <family val="2"/>
          </rPr>
          <t xml:space="preserve">
EMPRESA A LA QUE SON ENVIADAS LAS OVAS. EN ALGUNOS CASOS ESTAN ASOCIADAS A VENTAS,LAS CUALES PUEDEN SER VIA MAQUILA (PTHUE) O DIRECTAMENTE ENTREGADAS A LA EMPRESA QUE LAS COMPRA.. En algunos van acompañadas de maquila asociadas con Petrohue. Para identificar la maquila se indica en columna "Destino Centro" a Rio Petrohue.</t>
        </r>
      </text>
    </comment>
    <comment ref="BH3" authorId="0">
      <text>
        <r>
          <rPr>
            <b/>
            <sz val="9"/>
            <color indexed="81"/>
            <rFont val="Tahoma"/>
            <family val="2"/>
          </rPr>
          <t>Carlos Soto:</t>
        </r>
        <r>
          <rPr>
            <sz val="9"/>
            <color indexed="81"/>
            <rFont val="Tahoma"/>
            <family val="2"/>
          </rPr>
          <t xml:space="preserve">
SE INDICA EL CENTRO DECULTIVO AL CUAL SERAN DESTINADOS LOS SMOLT GENERADOS POR ESTAS OVAS.
 En el caso de las maquilas a terceros se indica a Rio Petrohue como centro de destino.</t>
        </r>
      </text>
    </comment>
    <comment ref="BI3" authorId="0">
      <text>
        <r>
          <rPr>
            <b/>
            <sz val="9"/>
            <color indexed="81"/>
            <rFont val="Tahoma"/>
            <family val="2"/>
          </rPr>
          <t>Carlos Soto:</t>
        </r>
        <r>
          <rPr>
            <sz val="9"/>
            <color indexed="81"/>
            <rFont val="Tahoma"/>
            <family val="2"/>
          </rPr>
          <t xml:space="preserve">
SE INDICA EL CENTRO DECULTIVO AL CUAL SERAN DESTINADOS LOS SMOLT GENERADOS POR ESTAS OVAS.
 En el caso de las maquilas a terceros se indica a Rio Petrohue como centro de destino.</t>
        </r>
      </text>
    </comment>
    <comment ref="AE4" authorId="6">
      <text>
        <r>
          <rPr>
            <b/>
            <sz val="9"/>
            <color indexed="81"/>
            <rFont val="Tahoma"/>
            <family val="2"/>
          </rPr>
          <t>Sonia Velásquez:</t>
        </r>
        <r>
          <rPr>
            <sz val="9"/>
            <color indexed="81"/>
            <rFont val="Tahoma"/>
            <family val="2"/>
          </rPr>
          <t xml:space="preserve">
Dato en rojo es el proyectado y en negrita el real</t>
        </r>
      </text>
    </comment>
    <comment ref="G1151" authorId="7">
      <text>
        <r>
          <rPr>
            <b/>
            <sz val="9"/>
            <color indexed="81"/>
            <rFont val="Tahoma"/>
            <family val="2"/>
          </rPr>
          <t>Sonia Velasquez:</t>
        </r>
        <r>
          <rPr>
            <sz val="9"/>
            <color indexed="81"/>
            <rFont val="Tahoma"/>
            <family val="2"/>
          </rPr>
          <t xml:space="preserve">
Cruza con Lochy-Fanad semen criopreervado
</t>
        </r>
      </text>
    </comment>
    <comment ref="G1153" authorId="7">
      <text>
        <r>
          <rPr>
            <b/>
            <sz val="9"/>
            <color indexed="81"/>
            <rFont val="Tahoma"/>
            <family val="2"/>
          </rPr>
          <t>Sonia Velasquez:</t>
        </r>
        <r>
          <rPr>
            <sz val="9"/>
            <color indexed="81"/>
            <rFont val="Tahoma"/>
            <family val="2"/>
          </rPr>
          <t xml:space="preserve">
Cruza con Lochy-Fanad semen criopreervado
</t>
        </r>
      </text>
    </comment>
    <comment ref="AX1153" authorId="4">
      <text>
        <r>
          <rPr>
            <b/>
            <sz val="9"/>
            <color indexed="81"/>
            <rFont val="Tahoma"/>
            <family val="2"/>
          </rPr>
          <t>Cruza Lochy-Fanad criopreservado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158" authorId="7">
      <text>
        <r>
          <rPr>
            <b/>
            <sz val="9"/>
            <color indexed="81"/>
            <rFont val="Tahoma"/>
            <family val="2"/>
          </rPr>
          <t>Sonia Velasquez:</t>
        </r>
        <r>
          <rPr>
            <sz val="9"/>
            <color indexed="81"/>
            <rFont val="Tahoma"/>
            <family val="2"/>
          </rPr>
          <t xml:space="preserve">
Cruza con Lochy-Fanad semen criopreervado
</t>
        </r>
      </text>
    </comment>
    <comment ref="AY1158" authorId="4">
      <text>
        <r>
          <rPr>
            <b/>
            <sz val="9"/>
            <color indexed="81"/>
            <rFont val="Tahoma"/>
            <family val="2"/>
          </rPr>
          <t>Cruza Lochy- Fanad criopreservado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160" authorId="7">
      <text>
        <r>
          <rPr>
            <b/>
            <sz val="9"/>
            <color indexed="81"/>
            <rFont val="Tahoma"/>
            <family val="2"/>
          </rPr>
          <t>Sonia Velasquez:</t>
        </r>
        <r>
          <rPr>
            <sz val="9"/>
            <color indexed="81"/>
            <rFont val="Tahoma"/>
            <family val="2"/>
          </rPr>
          <t xml:space="preserve">
Cruza con Lochy-Fanad semen criopreervado
</t>
        </r>
      </text>
    </comment>
    <comment ref="AY1160" authorId="4">
      <text>
        <r>
          <rPr>
            <b/>
            <sz val="9"/>
            <color indexed="81"/>
            <rFont val="Tahoma"/>
            <family val="2"/>
          </rPr>
          <t>Cruza Lochy-Fanad criopreservado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161" authorId="7">
      <text>
        <r>
          <rPr>
            <b/>
            <sz val="9"/>
            <color indexed="81"/>
            <rFont val="Tahoma"/>
            <family val="2"/>
          </rPr>
          <t>Sonia Velasquez:</t>
        </r>
        <r>
          <rPr>
            <sz val="9"/>
            <color indexed="81"/>
            <rFont val="Tahoma"/>
            <family val="2"/>
          </rPr>
          <t xml:space="preserve">
Cruza con Lochy-Fanad semen criopreervado
</t>
        </r>
      </text>
    </comment>
    <comment ref="AY1161" authorId="4">
      <text>
        <r>
          <rPr>
            <b/>
            <sz val="9"/>
            <color indexed="81"/>
            <rFont val="Tahoma"/>
            <family val="2"/>
          </rPr>
          <t>Cruza Lochy-Fanad criopreservado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164" authorId="7">
      <text>
        <r>
          <rPr>
            <b/>
            <sz val="9"/>
            <color indexed="81"/>
            <rFont val="Tahoma"/>
            <family val="2"/>
          </rPr>
          <t>Sonia Velasquez:</t>
        </r>
        <r>
          <rPr>
            <sz val="9"/>
            <color indexed="81"/>
            <rFont val="Tahoma"/>
            <family val="2"/>
          </rPr>
          <t xml:space="preserve">
Cruza con Lochy-Fanad semen criopreervado
</t>
        </r>
      </text>
    </comment>
    <comment ref="AY1164" authorId="4">
      <text>
        <r>
          <rPr>
            <b/>
            <sz val="9"/>
            <color indexed="81"/>
            <rFont val="Tahoma"/>
            <family val="2"/>
          </rPr>
          <t>Cruza Lochy-Fanad criopreservado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168" authorId="7">
      <text>
        <r>
          <rPr>
            <b/>
            <sz val="9"/>
            <color indexed="81"/>
            <rFont val="Tahoma"/>
            <family val="2"/>
          </rPr>
          <t>Sonia Velasquez:</t>
        </r>
        <r>
          <rPr>
            <sz val="9"/>
            <color indexed="81"/>
            <rFont val="Tahoma"/>
            <family val="2"/>
          </rPr>
          <t xml:space="preserve">
Cruza con Lochy-Fanad semen criopreervado
</t>
        </r>
      </text>
    </comment>
    <comment ref="AX1168" authorId="4">
      <text>
        <r>
          <rPr>
            <b/>
            <sz val="9"/>
            <color indexed="81"/>
            <rFont val="Tahoma"/>
            <family val="2"/>
          </rPr>
          <t>Cruza Lochy-Fanad criopreservado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171" authorId="7">
      <text>
        <r>
          <rPr>
            <b/>
            <sz val="9"/>
            <color indexed="81"/>
            <rFont val="Tahoma"/>
            <family val="2"/>
          </rPr>
          <t>Sonia Velasquez:</t>
        </r>
        <r>
          <rPr>
            <sz val="9"/>
            <color indexed="81"/>
            <rFont val="Tahoma"/>
            <family val="2"/>
          </rPr>
          <t xml:space="preserve">
Cruza con Lochy-Fanad semen criopreervado
</t>
        </r>
      </text>
    </comment>
    <comment ref="AY1171" authorId="4">
      <text>
        <r>
          <rPr>
            <b/>
            <sz val="9"/>
            <color indexed="81"/>
            <rFont val="Tahoma"/>
            <family val="2"/>
          </rPr>
          <t xml:space="preserve">Cruza Lochy-Fanad criopreservado
</t>
        </r>
      </text>
    </comment>
    <comment ref="G1177" authorId="7">
      <text>
        <r>
          <rPr>
            <b/>
            <sz val="9"/>
            <color indexed="81"/>
            <rFont val="Tahoma"/>
            <family val="2"/>
          </rPr>
          <t>Sonia Velasquez:</t>
        </r>
        <r>
          <rPr>
            <sz val="9"/>
            <color indexed="81"/>
            <rFont val="Tahoma"/>
            <family val="2"/>
          </rPr>
          <t xml:space="preserve">
Cruza con Lochy-Fanad semen criopreervado
</t>
        </r>
      </text>
    </comment>
    <comment ref="AY1177" authorId="4">
      <text>
        <r>
          <rPr>
            <b/>
            <sz val="9"/>
            <color indexed="81"/>
            <rFont val="Tahoma"/>
            <family val="2"/>
          </rPr>
          <t xml:space="preserve">Cruza Lochy-Fanad criopreservado
</t>
        </r>
      </text>
    </comment>
    <comment ref="G1182" authorId="7">
      <text>
        <r>
          <rPr>
            <b/>
            <sz val="9"/>
            <color indexed="81"/>
            <rFont val="Tahoma"/>
            <family val="2"/>
          </rPr>
          <t>Sonia Velasquez:</t>
        </r>
        <r>
          <rPr>
            <sz val="9"/>
            <color indexed="81"/>
            <rFont val="Tahoma"/>
            <family val="2"/>
          </rPr>
          <t xml:space="preserve">
Cruza con Lochy-Fanad semen criopreervado
</t>
        </r>
      </text>
    </comment>
    <comment ref="AY1182" authorId="4">
      <text>
        <r>
          <rPr>
            <b/>
            <sz val="9"/>
            <color indexed="81"/>
            <rFont val="Tahoma"/>
            <family val="2"/>
          </rPr>
          <t>Cruza locchy-Fanad criopreservado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186" authorId="7">
      <text>
        <r>
          <rPr>
            <b/>
            <sz val="9"/>
            <color indexed="81"/>
            <rFont val="Tahoma"/>
            <family val="2"/>
          </rPr>
          <t>Sonia Velasquez:</t>
        </r>
        <r>
          <rPr>
            <sz val="9"/>
            <color indexed="81"/>
            <rFont val="Tahoma"/>
            <family val="2"/>
          </rPr>
          <t xml:space="preserve">
Cruza con Lochy-Fanad semen criopreervado
</t>
        </r>
      </text>
    </comment>
    <comment ref="AY1186" authorId="4">
      <text>
        <r>
          <rPr>
            <b/>
            <sz val="9"/>
            <color indexed="81"/>
            <rFont val="Tahoma"/>
            <family val="2"/>
          </rPr>
          <t>Cruza Lochy-Fanad criopreervado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189" authorId="7">
      <text>
        <r>
          <rPr>
            <b/>
            <sz val="9"/>
            <color indexed="81"/>
            <rFont val="Tahoma"/>
            <family val="2"/>
          </rPr>
          <t>Sonia Velasquez:</t>
        </r>
        <r>
          <rPr>
            <sz val="9"/>
            <color indexed="81"/>
            <rFont val="Tahoma"/>
            <family val="2"/>
          </rPr>
          <t xml:space="preserve">
Cruza con Lochy-Fanad semen criopreervado
</t>
        </r>
      </text>
    </comment>
    <comment ref="AY1189" authorId="4">
      <text>
        <r>
          <rPr>
            <b/>
            <sz val="9"/>
            <color indexed="81"/>
            <rFont val="Tahoma"/>
            <family val="2"/>
          </rPr>
          <t>Cruza Lochy Fanad criopreservado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616" authorId="4">
      <text>
        <r>
          <rPr>
            <b/>
            <sz val="9"/>
            <color indexed="81"/>
            <rFont val="Tahoma"/>
            <family val="2"/>
          </rPr>
          <t>Centro Río del Este:</t>
        </r>
        <r>
          <rPr>
            <sz val="9"/>
            <color indexed="81"/>
            <rFont val="Tahoma"/>
            <family val="2"/>
          </rPr>
          <t xml:space="preserve">
Cruza con Lochy-Fanad semen criopreervado</t>
        </r>
      </text>
    </comment>
    <comment ref="G1617" authorId="4">
      <text>
        <r>
          <rPr>
            <b/>
            <sz val="9"/>
            <color indexed="81"/>
            <rFont val="Tahoma"/>
            <family val="2"/>
          </rPr>
          <t>Centro Río del Este:</t>
        </r>
        <r>
          <rPr>
            <sz val="9"/>
            <color indexed="81"/>
            <rFont val="Tahoma"/>
            <family val="2"/>
          </rPr>
          <t xml:space="preserve">
Cruza con Lochy-Fanad semen criopreervado</t>
        </r>
      </text>
    </comment>
    <comment ref="G1620" authorId="4">
      <text>
        <r>
          <rPr>
            <b/>
            <sz val="9"/>
            <color indexed="81"/>
            <rFont val="Tahoma"/>
            <family val="2"/>
          </rPr>
          <t>Centro Río del Este:</t>
        </r>
        <r>
          <rPr>
            <sz val="9"/>
            <color indexed="81"/>
            <rFont val="Tahoma"/>
            <family val="2"/>
          </rPr>
          <t xml:space="preserve">
Cruza con Lochy-Fanad semen criopreervado</t>
        </r>
      </text>
    </comment>
    <comment ref="G1621" authorId="4">
      <text>
        <r>
          <rPr>
            <b/>
            <sz val="9"/>
            <color indexed="81"/>
            <rFont val="Tahoma"/>
            <family val="2"/>
          </rPr>
          <t>Centro Río del Este:</t>
        </r>
        <r>
          <rPr>
            <sz val="9"/>
            <color indexed="81"/>
            <rFont val="Tahoma"/>
            <family val="2"/>
          </rPr>
          <t xml:space="preserve">
Cruza con Lochy-Fanad semen criopreervado</t>
        </r>
      </text>
    </comment>
    <comment ref="G1625" authorId="4">
      <text>
        <r>
          <rPr>
            <b/>
            <sz val="9"/>
            <color indexed="81"/>
            <rFont val="Tahoma"/>
            <family val="2"/>
          </rPr>
          <t>Centro Río del Este:</t>
        </r>
        <r>
          <rPr>
            <sz val="9"/>
            <color indexed="81"/>
            <rFont val="Tahoma"/>
            <family val="2"/>
          </rPr>
          <t xml:space="preserve">
Cruza con Lochy-Fanad semen criopreervado</t>
        </r>
      </text>
    </comment>
    <comment ref="G1627" authorId="4">
      <text>
        <r>
          <rPr>
            <b/>
            <sz val="9"/>
            <color indexed="81"/>
            <rFont val="Tahoma"/>
            <family val="2"/>
          </rPr>
          <t>Centro Río del Este:</t>
        </r>
        <r>
          <rPr>
            <sz val="9"/>
            <color indexed="81"/>
            <rFont val="Tahoma"/>
            <family val="2"/>
          </rPr>
          <t xml:space="preserve">
Cruza con Lochy-Fanad semen criopreervado</t>
        </r>
      </text>
    </comment>
    <comment ref="G1630" authorId="4">
      <text>
        <r>
          <rPr>
            <b/>
            <sz val="9"/>
            <color indexed="81"/>
            <rFont val="Tahoma"/>
            <family val="2"/>
          </rPr>
          <t>Centro Río del Este:</t>
        </r>
        <r>
          <rPr>
            <sz val="9"/>
            <color indexed="81"/>
            <rFont val="Tahoma"/>
            <family val="2"/>
          </rPr>
          <t xml:space="preserve">
Cruza con Lochy-Fanad semen criopreervado</t>
        </r>
      </text>
    </comment>
    <comment ref="G1653" authorId="4">
      <text>
        <r>
          <rPr>
            <b/>
            <sz val="9"/>
            <color indexed="81"/>
            <rFont val="Tahoma"/>
            <family val="2"/>
          </rPr>
          <t>Centro Río del Este:</t>
        </r>
        <r>
          <rPr>
            <sz val="9"/>
            <color indexed="81"/>
            <rFont val="Tahoma"/>
            <family val="2"/>
          </rPr>
          <t xml:space="preserve">
Cruza con Lochy-Fanad semen criopreervado
</t>
        </r>
      </text>
    </comment>
    <comment ref="G1655" authorId="4">
      <text>
        <r>
          <rPr>
            <b/>
            <sz val="9"/>
            <color indexed="81"/>
            <rFont val="Tahoma"/>
            <family val="2"/>
          </rPr>
          <t>Centro Río del Este:</t>
        </r>
        <r>
          <rPr>
            <sz val="9"/>
            <color indexed="81"/>
            <rFont val="Tahoma"/>
            <family val="2"/>
          </rPr>
          <t xml:space="preserve">
Cruza con Lochy-Fanad semen criopreervado</t>
        </r>
      </text>
    </comment>
    <comment ref="G1668" authorId="4">
      <text>
        <r>
          <rPr>
            <b/>
            <sz val="9"/>
            <color indexed="81"/>
            <rFont val="Tahoma"/>
            <family val="2"/>
          </rPr>
          <t>Centro Río del Este:</t>
        </r>
        <r>
          <rPr>
            <sz val="9"/>
            <color indexed="81"/>
            <rFont val="Tahoma"/>
            <family val="2"/>
          </rPr>
          <t xml:space="preserve">
Cruza con Lochy-Fanad semen criopreervado</t>
        </r>
      </text>
    </comment>
    <comment ref="G1690" authorId="4">
      <text>
        <r>
          <rPr>
            <b/>
            <sz val="9"/>
            <color indexed="81"/>
            <rFont val="Tahoma"/>
            <family val="2"/>
          </rPr>
          <t>Centro Río del Este:</t>
        </r>
        <r>
          <rPr>
            <sz val="9"/>
            <color indexed="81"/>
            <rFont val="Tahoma"/>
            <family val="2"/>
          </rPr>
          <t xml:space="preserve">
Cruza con Lochy-Fanad semen criopreervado</t>
        </r>
      </text>
    </comment>
    <comment ref="G1692" authorId="4">
      <text>
        <r>
          <rPr>
            <b/>
            <sz val="9"/>
            <color indexed="81"/>
            <rFont val="Tahoma"/>
            <family val="2"/>
          </rPr>
          <t>Centro Río del Este:</t>
        </r>
        <r>
          <rPr>
            <sz val="9"/>
            <color indexed="81"/>
            <rFont val="Tahoma"/>
            <family val="2"/>
          </rPr>
          <t xml:space="preserve">
Cruza con Lochy-Fanad semen criopreervado</t>
        </r>
      </text>
    </comment>
  </commentList>
</comments>
</file>

<file path=xl/comments2.xml><?xml version="1.0" encoding="utf-8"?>
<comments xmlns="http://schemas.openxmlformats.org/spreadsheetml/2006/main">
  <authors>
    <author>Carlos Soto</author>
    <author>CSotov</author>
    <author>Romina Mosi</author>
    <author>Centro Río del Este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Carlos Soto:</t>
        </r>
        <r>
          <rPr>
            <sz val="9"/>
            <color indexed="81"/>
            <rFont val="Tahoma"/>
            <family val="2"/>
          </rPr>
          <t xml:space="preserve">
CORRELATIVO DESOVE POR AÑO DE DESOVE</t>
        </r>
      </text>
    </comment>
    <comment ref="I2" authorId="0">
      <text>
        <r>
          <rPr>
            <b/>
            <sz val="9"/>
            <color indexed="81"/>
            <rFont val="Tahoma"/>
            <family val="2"/>
          </rPr>
          <t>Carlos Soto: (Hembra)</t>
        </r>
        <r>
          <rPr>
            <sz val="9"/>
            <color indexed="81"/>
            <rFont val="Tahoma"/>
            <family val="2"/>
          </rPr>
          <t xml:space="preserve">
Normal 
Fotoperiodo Q1 / Q2 AD / Q4</t>
        </r>
      </text>
    </comment>
    <comment ref="J2" authorId="0">
      <text>
        <r>
          <rPr>
            <b/>
            <sz val="9"/>
            <color indexed="81"/>
            <rFont val="Tahoma"/>
            <family val="2"/>
          </rPr>
          <t>Carlos Soto:</t>
        </r>
        <r>
          <rPr>
            <sz val="9"/>
            <color indexed="81"/>
            <rFont val="Tahoma"/>
            <family val="2"/>
          </rPr>
          <t xml:space="preserve">
CLASIFICACION SEGÚN MERITO GENETICO:
-SELECCIÓN
-PRODUCCION
-EXTRA PRODUCCION
- RESISTENTE (PGR)</t>
        </r>
      </text>
    </comment>
    <comment ref="K2" authorId="0">
      <text>
        <r>
          <rPr>
            <b/>
            <sz val="9"/>
            <color indexed="81"/>
            <rFont val="Tahoma"/>
            <family val="2"/>
          </rPr>
          <t>Carlos Soto:</t>
        </r>
        <r>
          <rPr>
            <sz val="9"/>
            <color indexed="81"/>
            <rFont val="Tahoma"/>
            <family val="2"/>
          </rPr>
          <t xml:space="preserve">
Años desde ova a reproductor</t>
        </r>
      </text>
    </comment>
    <comment ref="L2" authorId="0">
      <text>
        <r>
          <rPr>
            <b/>
            <sz val="8"/>
            <color indexed="81"/>
            <rFont val="Tahoma"/>
            <family val="2"/>
          </rPr>
          <t>Carlos Soto: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b/>
            <u/>
            <sz val="8"/>
            <color indexed="81"/>
            <rFont val="Tahoma"/>
            <family val="2"/>
          </rPr>
          <t>NOMENCLATRURA</t>
        </r>
        <r>
          <rPr>
            <sz val="8"/>
            <color indexed="81"/>
            <rFont val="Tahoma"/>
            <family val="2"/>
          </rPr>
          <t xml:space="preserve">
FND    FANAD (cruza pura)
LCY     LOCHY (cruza pura)
LYF     LOCHY-FANAD (hem. Lochy / macho Fanad)
FLY     FANAD-LOCHY (hem Fanad / macho Lochy)
SFLY   SUPERHIBRIDO  (hem Fanad / macho Lochy)
TRP    TRIPLOIDES  (3n)
LCYPG PMG LOCHY 
FNDPG PMG FANAD </t>
        </r>
      </text>
    </comment>
    <comment ref="M2" authorId="0">
      <text>
        <r>
          <rPr>
            <b/>
            <sz val="8"/>
            <color indexed="81"/>
            <rFont val="Tahoma"/>
            <family val="2"/>
          </rPr>
          <t>Carlos Soto: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b/>
            <u/>
            <sz val="8"/>
            <color indexed="81"/>
            <rFont val="Tahoma"/>
            <family val="2"/>
          </rPr>
          <t>NOMENCLATRURA</t>
        </r>
        <r>
          <rPr>
            <sz val="8"/>
            <color indexed="81"/>
            <rFont val="Tahoma"/>
            <family val="2"/>
          </rPr>
          <t xml:space="preserve">
INVIERNOS PADRES O EDAD PADRES.
2W X 2W
2W X  3W
3W X 2 W
3W X 3W</t>
        </r>
      </text>
    </comment>
    <comment ref="R2" authorId="0">
      <text>
        <r>
          <rPr>
            <b/>
            <sz val="8"/>
            <color indexed="81"/>
            <rFont val="Tahoma"/>
            <family val="2"/>
          </rPr>
          <t>Carlos Soto:</t>
        </r>
        <r>
          <rPr>
            <sz val="8"/>
            <color indexed="81"/>
            <rFont val="Tahoma"/>
            <family val="2"/>
          </rPr>
          <t xml:space="preserve">
BUENA
REGULAR 
MALA</t>
        </r>
      </text>
    </comment>
    <comment ref="S2" authorId="1">
      <text>
        <r>
          <rPr>
            <b/>
            <sz val="8"/>
            <color indexed="81"/>
            <rFont val="Tahoma"/>
            <family val="2"/>
          </rPr>
          <t>Csotov:
INDICADOR QUE SEÑALA SI EL MACHO
 FUE IMPLATA O NO PARA DESOVE</t>
        </r>
      </text>
    </comment>
    <comment ref="U2" authorId="0">
      <text>
        <r>
          <rPr>
            <b/>
            <sz val="9"/>
            <color indexed="81"/>
            <rFont val="Tahoma"/>
            <family val="2"/>
          </rPr>
          <t>Carlos Soto:</t>
        </r>
        <r>
          <rPr>
            <sz val="9"/>
            <color indexed="81"/>
            <rFont val="Tahoma"/>
            <family val="2"/>
          </rPr>
          <t xml:space="preserve">
CORRELATIVO LABORATORIO SCREENING POR FECHA DE DESOVE</t>
        </r>
      </text>
    </comment>
    <comment ref="V2" authorId="0">
      <text>
        <r>
          <rPr>
            <b/>
            <sz val="9"/>
            <color indexed="81"/>
            <rFont val="Tahoma"/>
            <family val="2"/>
          </rPr>
          <t>Carlos Soto:</t>
        </r>
        <r>
          <rPr>
            <sz val="9"/>
            <color indexed="81"/>
            <rFont val="Tahoma"/>
            <family val="2"/>
          </rPr>
          <t xml:space="preserve">
REGISTRO UNICO DE DESOVE EMITIDO POR EL LABORATORI0.</t>
        </r>
      </text>
    </comment>
    <comment ref="W2" authorId="0">
      <text>
        <r>
          <rPr>
            <b/>
            <sz val="8"/>
            <color indexed="81"/>
            <rFont val="Tahoma"/>
            <family val="2"/>
          </rPr>
          <t>Carlos Soto: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b/>
            <u/>
            <sz val="8"/>
            <color indexed="81"/>
            <rFont val="Tahoma"/>
            <family val="2"/>
          </rPr>
          <t xml:space="preserve">CAUSAS ELIMINACION
</t>
        </r>
        <r>
          <rPr>
            <sz val="8"/>
            <color indexed="81"/>
            <rFont val="Tahoma"/>
            <family val="2"/>
          </rPr>
          <t>POSITIVO BKD                CT BKD.
POSITIVO IPN                   CT IPN.
POSITIVO ISA                   CT ISA.
ARRASTRE
SOBREMADURAS
VERDES.
ELIMINACION PRODUCTIVA</t>
        </r>
      </text>
    </comment>
    <comment ref="X2" authorId="0">
      <text>
        <r>
          <rPr>
            <b/>
            <sz val="9"/>
            <color indexed="81"/>
            <rFont val="Tahoma"/>
            <family val="2"/>
          </rPr>
          <t>Carlos Soto:</t>
        </r>
        <r>
          <rPr>
            <sz val="9"/>
            <color indexed="81"/>
            <rFont val="Tahoma"/>
            <family val="2"/>
          </rPr>
          <t xml:space="preserve">
N° OVAS ELIMINADAS POR ISA VIRUS</t>
        </r>
      </text>
    </comment>
    <comment ref="Y2" authorId="0">
      <text>
        <r>
          <rPr>
            <b/>
            <sz val="9"/>
            <color indexed="81"/>
            <rFont val="Tahoma"/>
            <family val="2"/>
          </rPr>
          <t>Carlos Soto:</t>
        </r>
        <r>
          <rPr>
            <sz val="9"/>
            <color indexed="81"/>
            <rFont val="Tahoma"/>
            <family val="2"/>
          </rPr>
          <t xml:space="preserve">
N° OVAS ELIMINADAS POR BKD.</t>
        </r>
      </text>
    </comment>
    <comment ref="Z2" authorId="0">
      <text>
        <r>
          <rPr>
            <b/>
            <sz val="9"/>
            <color indexed="81"/>
            <rFont val="Tahoma"/>
            <family val="2"/>
          </rPr>
          <t>Carlos Soto:</t>
        </r>
        <r>
          <rPr>
            <sz val="9"/>
            <color indexed="81"/>
            <rFont val="Tahoma"/>
            <family val="2"/>
          </rPr>
          <t xml:space="preserve">
N° OVAS ELIMINADAS POR IPN</t>
        </r>
      </text>
    </comment>
    <comment ref="AA2" authorId="1">
      <text>
        <r>
          <rPr>
            <b/>
            <sz val="8"/>
            <color indexed="81"/>
            <rFont val="Tahoma"/>
            <family val="2"/>
          </rPr>
          <t>CSotov:</t>
        </r>
        <r>
          <rPr>
            <sz val="8"/>
            <color indexed="81"/>
            <rFont val="Tahoma"/>
            <family val="2"/>
          </rPr>
          <t xml:space="preserve">
N° OVAS ELIMINADAS POR:
 CT ALTO
 INFERTILIDAD
 MALA INCUBACIÓN, RETENCIÓN.</t>
        </r>
      </text>
    </comment>
    <comment ref="AB2" authorId="1">
      <text>
        <r>
          <rPr>
            <b/>
            <sz val="8"/>
            <color indexed="81"/>
            <rFont val="Tahoma"/>
            <family val="2"/>
          </rPr>
          <t>CSotov:</t>
        </r>
        <r>
          <rPr>
            <sz val="8"/>
            <color indexed="81"/>
            <rFont val="Tahoma"/>
            <family val="2"/>
          </rPr>
          <t xml:space="preserve">
CANTIDAD DE OVAS ELIMINADAS POR ALGUNA DE LAS CAUSAS DESCRITAS.</t>
        </r>
      </text>
    </comment>
    <comment ref="AC2" authorId="0">
      <text>
        <r>
          <rPr>
            <b/>
            <sz val="9"/>
            <color indexed="81"/>
            <rFont val="Tahoma"/>
            <family val="2"/>
          </rPr>
          <t>Carlos Soto: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D2" authorId="2">
      <text>
        <r>
          <rPr>
            <b/>
            <sz val="9"/>
            <color indexed="81"/>
            <rFont val="Tahoma"/>
            <family val="2"/>
          </rPr>
          <t>Romina Mosi:</t>
        </r>
        <r>
          <rPr>
            <sz val="9"/>
            <color indexed="81"/>
            <rFont val="Tahoma"/>
            <family val="2"/>
          </rPr>
          <t xml:space="preserve">
Criopreservado
Normal</t>
        </r>
      </text>
    </comment>
    <comment ref="AF2" authorId="2">
      <text>
        <r>
          <rPr>
            <b/>
            <sz val="9"/>
            <color indexed="81"/>
            <rFont val="Tahoma"/>
            <family val="2"/>
          </rPr>
          <t>Romina Mosi:</t>
        </r>
        <r>
          <rPr>
            <sz val="9"/>
            <color indexed="81"/>
            <rFont val="Tahoma"/>
            <family val="2"/>
          </rPr>
          <t xml:space="preserve">
FECHA EN CUAL SE REALIZA LA CRIOPRESERVACIÓN
</t>
        </r>
      </text>
    </comment>
    <comment ref="R3" authorId="0">
      <text>
        <r>
          <rPr>
            <b/>
            <sz val="8"/>
            <color indexed="81"/>
            <rFont val="Tahoma"/>
            <family val="2"/>
          </rPr>
          <t>Carlos Soto:</t>
        </r>
        <r>
          <rPr>
            <sz val="8"/>
            <color indexed="81"/>
            <rFont val="Tahoma"/>
            <family val="2"/>
          </rPr>
          <t xml:space="preserve">
BUENA
REGULAR 
MALA</t>
        </r>
      </text>
    </comment>
    <comment ref="O20" authorId="3">
      <text>
        <r>
          <rPr>
            <b/>
            <sz val="9"/>
            <color indexed="81"/>
            <rFont val="Tahoma"/>
            <family val="2"/>
          </rPr>
          <t>para ocupar en RDE</t>
        </r>
      </text>
    </comment>
    <comment ref="Q21" authorId="3">
      <text>
        <r>
          <rPr>
            <b/>
            <sz val="9"/>
            <color indexed="81"/>
            <rFont val="Tahoma"/>
            <family val="2"/>
          </rPr>
          <t>para ocupar en RDE
326 ml</t>
        </r>
      </text>
    </comment>
  </commentList>
</comments>
</file>

<file path=xl/sharedStrings.xml><?xml version="1.0" encoding="utf-8"?>
<sst xmlns="http://schemas.openxmlformats.org/spreadsheetml/2006/main" count="98790" uniqueCount="8718">
  <si>
    <t xml:space="preserve">PLANILLA DE DESOVE 2020 / HEMBRAS </t>
  </si>
  <si>
    <t>MUESTREO PARCIAL PARA ESTIMACION DE RENDIMIENTO</t>
  </si>
  <si>
    <t xml:space="preserve">DESOVE YC           </t>
  </si>
  <si>
    <t xml:space="preserve">N° </t>
  </si>
  <si>
    <t>ESPECIE</t>
  </si>
  <si>
    <t xml:space="preserve">GRUPO HEMBRA     </t>
  </si>
  <si>
    <t>GRUPO HEMBRA AFA</t>
  </si>
  <si>
    <t>FECHA DESOVE</t>
  </si>
  <si>
    <t>CODIGO DESOVE</t>
  </si>
  <si>
    <t>Q DESOVE</t>
  </si>
  <si>
    <t>Q FOTOPERIODO</t>
  </si>
  <si>
    <t xml:space="preserve">PIT TAG </t>
  </si>
  <si>
    <t>CATEGORIA</t>
  </si>
  <si>
    <t>CRUZA CEPA</t>
  </si>
  <si>
    <t>CRUZA TIPO</t>
  </si>
  <si>
    <t>EDAD HEMBRA</t>
  </si>
  <si>
    <t>EDAD MACHO</t>
  </si>
  <si>
    <t>FAMILIA</t>
  </si>
  <si>
    <t>LONGITUD REP</t>
  </si>
  <si>
    <t>PESO REP</t>
  </si>
  <si>
    <t>K REP</t>
  </si>
  <si>
    <t>PESO OVA CON FLUIDO</t>
  </si>
  <si>
    <t>PESO OVA SIN FLUIDO</t>
  </si>
  <si>
    <t>DIAMETRO OVA</t>
  </si>
  <si>
    <t>OVA 5 GR</t>
  </si>
  <si>
    <t>FECUNDIDAD RELATIVA REAL</t>
  </si>
  <si>
    <t>FECUNDIDAD TOTAL REAL</t>
  </si>
  <si>
    <t>COLOR OVA</t>
  </si>
  <si>
    <t>IMPLANTE</t>
  </si>
  <si>
    <t>INDICE GONADAL</t>
  </si>
  <si>
    <t>FECUNDIDAD RELATIVA PROYECTADA</t>
  </si>
  <si>
    <t>FECUNDIDAD TOTAL PROYECTADA</t>
  </si>
  <si>
    <t>FERTILIDAD</t>
  </si>
  <si>
    <t>% RETENCION</t>
  </si>
  <si>
    <t>OVA OJO PROYECTADA</t>
  </si>
  <si>
    <t>OVA VERDE UTIL</t>
  </si>
  <si>
    <t>OVA OJO PRODUCIDA</t>
  </si>
  <si>
    <t>OVA OJO DESPACHADA</t>
  </si>
  <si>
    <t>SCREENING</t>
  </si>
  <si>
    <t>PSGR N°</t>
  </si>
  <si>
    <t>CASO N°</t>
  </si>
  <si>
    <t>CAUSA ELIMINACION</t>
  </si>
  <si>
    <t>ISA</t>
  </si>
  <si>
    <t>BKD</t>
  </si>
  <si>
    <t>IPN</t>
  </si>
  <si>
    <t>CALIDAD</t>
  </si>
  <si>
    <t>EXCEDENTE PRODUCTIVO</t>
  </si>
  <si>
    <t>TOTAL ELIMINADO</t>
  </si>
  <si>
    <t>ORIGEN SEMEN</t>
  </si>
  <si>
    <t>MACHO 1</t>
  </si>
  <si>
    <t>MACHO 2</t>
  </si>
  <si>
    <t>MACHO 3</t>
  </si>
  <si>
    <t>MACHO 4</t>
  </si>
  <si>
    <t>MACHO 5</t>
  </si>
  <si>
    <t xml:space="preserve">OBSERVACIONES </t>
  </si>
  <si>
    <t>PROYECTO AFA OV</t>
  </si>
  <si>
    <t>PROYECTO AFA OO</t>
  </si>
  <si>
    <t>FECHA ENTREGA</t>
  </si>
  <si>
    <t>CERTIFICADO SANITARIO</t>
  </si>
  <si>
    <t>GUIA DESPACHO</t>
  </si>
  <si>
    <t>DESTINO EMPRESA</t>
  </si>
  <si>
    <t>DESTINO CENTRO PROYECTADO</t>
  </si>
  <si>
    <t>DESTINO CENTRO REAL</t>
  </si>
  <si>
    <t>SRS</t>
  </si>
  <si>
    <t>AGE</t>
  </si>
  <si>
    <t>QTL</t>
  </si>
  <si>
    <t>Ruptura Cristalino</t>
  </si>
  <si>
    <t>Exoftalmia</t>
  </si>
  <si>
    <t>Sin Ojo (cicatrizado)</t>
  </si>
  <si>
    <t>Cataratas</t>
  </si>
  <si>
    <t>TOTAL DAÑO</t>
  </si>
  <si>
    <t>DYC</t>
  </si>
  <si>
    <t>N</t>
  </si>
  <si>
    <t>SP</t>
  </si>
  <si>
    <t>GH</t>
  </si>
  <si>
    <t>GHA</t>
  </si>
  <si>
    <t>FD</t>
  </si>
  <si>
    <t>CD</t>
  </si>
  <si>
    <t>QD</t>
  </si>
  <si>
    <t>QF</t>
  </si>
  <si>
    <t>PIT</t>
  </si>
  <si>
    <t>CAT</t>
  </si>
  <si>
    <t>CCEP</t>
  </si>
  <si>
    <t>CTIP</t>
  </si>
  <si>
    <t>EH</t>
  </si>
  <si>
    <t>EM</t>
  </si>
  <si>
    <t>FAM</t>
  </si>
  <si>
    <t>LREP</t>
  </si>
  <si>
    <t>PREP</t>
  </si>
  <si>
    <t>KREP</t>
  </si>
  <si>
    <t>POCF</t>
  </si>
  <si>
    <t>POSF</t>
  </si>
  <si>
    <t>DO</t>
  </si>
  <si>
    <t>OVGR</t>
  </si>
  <si>
    <t>FRR</t>
  </si>
  <si>
    <t>FTR</t>
  </si>
  <si>
    <t>COLOV</t>
  </si>
  <si>
    <t>IMP</t>
  </si>
  <si>
    <t>IGS</t>
  </si>
  <si>
    <t>FRP</t>
  </si>
  <si>
    <t>FTP</t>
  </si>
  <si>
    <t>FERT</t>
  </si>
  <si>
    <t>RET</t>
  </si>
  <si>
    <t>OOP</t>
  </si>
  <si>
    <t>OVU</t>
  </si>
  <si>
    <t>OOD</t>
  </si>
  <si>
    <t>SCR</t>
  </si>
  <si>
    <t>PSGR</t>
  </si>
  <si>
    <t>CASO</t>
  </si>
  <si>
    <t>ELIM</t>
  </si>
  <si>
    <t>AL</t>
  </si>
  <si>
    <t>EXCD. PROD.</t>
  </si>
  <si>
    <t>TE</t>
  </si>
  <si>
    <t>OS</t>
  </si>
  <si>
    <t>M1</t>
  </si>
  <si>
    <t>M2</t>
  </si>
  <si>
    <t>M3</t>
  </si>
  <si>
    <t>M4</t>
  </si>
  <si>
    <t>M5</t>
  </si>
  <si>
    <t>OBS</t>
  </si>
  <si>
    <t>AFA</t>
  </si>
  <si>
    <t>FE</t>
  </si>
  <si>
    <t>CSM</t>
  </si>
  <si>
    <t>GUIA</t>
  </si>
  <si>
    <t>DEMP</t>
  </si>
  <si>
    <t>DCEN</t>
  </si>
  <si>
    <t>OJO IZQ.</t>
  </si>
  <si>
    <t>OJO DER.</t>
  </si>
  <si>
    <t>DAÑO OCULAR</t>
  </si>
  <si>
    <t>S. Salar</t>
  </si>
  <si>
    <t>SNFAN1600.FAM.PG.REP.20</t>
  </si>
  <si>
    <t>65G1810.SNFAN1600.FAM.PG.REP.20</t>
  </si>
  <si>
    <t>HFF20-001</t>
  </si>
  <si>
    <t>Q1</t>
  </si>
  <si>
    <t>0006F3551B</t>
  </si>
  <si>
    <t>Producción</t>
  </si>
  <si>
    <t>FLY</t>
  </si>
  <si>
    <t>2W X 2W</t>
  </si>
  <si>
    <t>2W</t>
  </si>
  <si>
    <t>Negativo</t>
  </si>
  <si>
    <t>PM-98882</t>
  </si>
  <si>
    <t>Criopreservado</t>
  </si>
  <si>
    <t>MLN18-393</t>
  </si>
  <si>
    <t>MLN18-394</t>
  </si>
  <si>
    <t>UR05</t>
  </si>
  <si>
    <t>65G1908.SNFLY2000.C1.Ova</t>
  </si>
  <si>
    <t>34G2002.SNFLY2000.C2.PH</t>
  </si>
  <si>
    <t>Camanchaca</t>
  </si>
  <si>
    <t>Leucayec</t>
  </si>
  <si>
    <t>HFF20-002</t>
  </si>
  <si>
    <t>0006D62510</t>
  </si>
  <si>
    <t>Eliminación por baja fertilidad</t>
  </si>
  <si>
    <t>HFF20-003</t>
  </si>
  <si>
    <t>000787A8FF</t>
  </si>
  <si>
    <t>Positivo</t>
  </si>
  <si>
    <t>Eliminación por ISA</t>
  </si>
  <si>
    <t>HFF20-004</t>
  </si>
  <si>
    <t>0006D67DF6</t>
  </si>
  <si>
    <t>HFF20-005</t>
  </si>
  <si>
    <t>00069A73A0</t>
  </si>
  <si>
    <t>HFF20-006</t>
  </si>
  <si>
    <t>0006F2930E</t>
  </si>
  <si>
    <t>HFF20-007</t>
  </si>
  <si>
    <t>000787AD38</t>
  </si>
  <si>
    <t>HFF20-008</t>
  </si>
  <si>
    <t>000759D326</t>
  </si>
  <si>
    <t>HFF20-009</t>
  </si>
  <si>
    <t>0006D3C698</t>
  </si>
  <si>
    <t>HFF20-010</t>
  </si>
  <si>
    <t>00066FDE9F</t>
  </si>
  <si>
    <t>HFF20-011</t>
  </si>
  <si>
    <t>000759E460</t>
  </si>
  <si>
    <t>HFF20-012</t>
  </si>
  <si>
    <t>0006F38346</t>
  </si>
  <si>
    <t>HFF20-013</t>
  </si>
  <si>
    <t>000787CDDD</t>
  </si>
  <si>
    <t>HFF20-014</t>
  </si>
  <si>
    <t>000787C046</t>
  </si>
  <si>
    <t>HFF20-015</t>
  </si>
  <si>
    <t>00069A8ACC</t>
  </si>
  <si>
    <t>HFF20-016</t>
  </si>
  <si>
    <t>000787A90B</t>
  </si>
  <si>
    <t>HFF20-017</t>
  </si>
  <si>
    <t>000759E7B9</t>
  </si>
  <si>
    <t>HFF20-018</t>
  </si>
  <si>
    <t>000787A643</t>
  </si>
  <si>
    <t>HFF20-019</t>
  </si>
  <si>
    <t>0006D5E125</t>
  </si>
  <si>
    <t>UR05; Eliminada por retención y sobremadura</t>
  </si>
  <si>
    <t>HFF20-020</t>
  </si>
  <si>
    <t>000787AAB6</t>
  </si>
  <si>
    <t>HFF20-021</t>
  </si>
  <si>
    <t>0006D3BDEC</t>
  </si>
  <si>
    <t>HFF20-022</t>
  </si>
  <si>
    <t>0006F380A4</t>
  </si>
  <si>
    <t>HFF20-023</t>
  </si>
  <si>
    <t>0006EE2721</t>
  </si>
  <si>
    <t>HFF20-024</t>
  </si>
  <si>
    <t>0006F066CB</t>
  </si>
  <si>
    <t>UR05; ova sobremadura</t>
  </si>
  <si>
    <t>HFF20-025</t>
  </si>
  <si>
    <t>0006D70BCB</t>
  </si>
  <si>
    <t>HFF20-026</t>
  </si>
  <si>
    <t>0006D3AE0D</t>
  </si>
  <si>
    <t>HFF20-027</t>
  </si>
  <si>
    <t>000759F295</t>
  </si>
  <si>
    <t>HFF20-028</t>
  </si>
  <si>
    <t>00069AA28E</t>
  </si>
  <si>
    <t>MLN18-395</t>
  </si>
  <si>
    <t>HFF20-029</t>
  </si>
  <si>
    <t>0007879DA1</t>
  </si>
  <si>
    <t>Eliminación por  baja fertilidad</t>
  </si>
  <si>
    <t>HFF20-030</t>
  </si>
  <si>
    <t>000787A5EF</t>
  </si>
  <si>
    <t>HFF20-031</t>
  </si>
  <si>
    <t>000788B34F</t>
  </si>
  <si>
    <t>HFF20-032</t>
  </si>
  <si>
    <t>00069A790C</t>
  </si>
  <si>
    <t>HFF20-033</t>
  </si>
  <si>
    <t>000788B3EC</t>
  </si>
  <si>
    <t>UR07</t>
  </si>
  <si>
    <t>HFF20-034</t>
  </si>
  <si>
    <t>00078914A5</t>
  </si>
  <si>
    <t>HFF20-035</t>
  </si>
  <si>
    <t>0006F34DAA</t>
  </si>
  <si>
    <t>HFF20-036</t>
  </si>
  <si>
    <t>0006D67E78</t>
  </si>
  <si>
    <t>HFF20-037</t>
  </si>
  <si>
    <t>000787B191</t>
  </si>
  <si>
    <t>HFF20-038</t>
  </si>
  <si>
    <t>000787D327</t>
  </si>
  <si>
    <t>HFF20-039</t>
  </si>
  <si>
    <t>0006D2DBD0</t>
  </si>
  <si>
    <t>HFF20-040</t>
  </si>
  <si>
    <t>0006D6742E</t>
  </si>
  <si>
    <t>HFF20-041</t>
  </si>
  <si>
    <t>00069A7A4C</t>
  </si>
  <si>
    <t>HFF20-042</t>
  </si>
  <si>
    <t>000788B154</t>
  </si>
  <si>
    <t>HFF20-043</t>
  </si>
  <si>
    <t>00069AA4FE</t>
  </si>
  <si>
    <t>HFF20-044</t>
  </si>
  <si>
    <t>0006952649</t>
  </si>
  <si>
    <t>HFF20-045</t>
  </si>
  <si>
    <t>000787C252</t>
  </si>
  <si>
    <t>HFF20-046</t>
  </si>
  <si>
    <t>sin Pit</t>
  </si>
  <si>
    <t>HFF20-047</t>
  </si>
  <si>
    <t>000787A303</t>
  </si>
  <si>
    <t>HFF20-048</t>
  </si>
  <si>
    <t>0006951874</t>
  </si>
  <si>
    <t>HFF20-049</t>
  </si>
  <si>
    <t>0006D6706C</t>
  </si>
  <si>
    <t>HFF20-050</t>
  </si>
  <si>
    <t>0006F3D028</t>
  </si>
  <si>
    <t>PM-98901</t>
  </si>
  <si>
    <t>HFF20-051</t>
  </si>
  <si>
    <t>00069A71E7</t>
  </si>
  <si>
    <t>HFF20-052</t>
  </si>
  <si>
    <t>000787CD0D</t>
  </si>
  <si>
    <t>MLN18-396</t>
  </si>
  <si>
    <t>HFF20-053</t>
  </si>
  <si>
    <t>000695136E</t>
  </si>
  <si>
    <t>HFF20-054</t>
  </si>
  <si>
    <t>000759CEB9</t>
  </si>
  <si>
    <t>HFF20-055</t>
  </si>
  <si>
    <t>0006D6C392</t>
  </si>
  <si>
    <t>HFF20-056</t>
  </si>
  <si>
    <t>0006D3BEF4</t>
  </si>
  <si>
    <t>HFF20-057</t>
  </si>
  <si>
    <t>0006D6D212</t>
  </si>
  <si>
    <t>HFF20-058</t>
  </si>
  <si>
    <t>000759D516</t>
  </si>
  <si>
    <t>HFF20-059</t>
  </si>
  <si>
    <t>000787C51F</t>
  </si>
  <si>
    <t>HFF20-060</t>
  </si>
  <si>
    <t>0006D67F21</t>
  </si>
  <si>
    <t>HFF20-061</t>
  </si>
  <si>
    <t>000695063C</t>
  </si>
  <si>
    <t>HFF20-062</t>
  </si>
  <si>
    <t>0006D689C2</t>
  </si>
  <si>
    <t>HFF20-063</t>
  </si>
  <si>
    <t>00069AA89D</t>
  </si>
  <si>
    <t>HFF20-064</t>
  </si>
  <si>
    <t>000759EF73</t>
  </si>
  <si>
    <t>HFF20-065</t>
  </si>
  <si>
    <t>Sin Pit</t>
  </si>
  <si>
    <t>HFF20-066</t>
  </si>
  <si>
    <t>000787A932</t>
  </si>
  <si>
    <t>HFF20-067</t>
  </si>
  <si>
    <t>000759D417</t>
  </si>
  <si>
    <t>UR07; Eliminada Verde</t>
  </si>
  <si>
    <t>HFF20-068</t>
  </si>
  <si>
    <t>000759F3F1</t>
  </si>
  <si>
    <t>HFF20-069</t>
  </si>
  <si>
    <t>00069536C1</t>
  </si>
  <si>
    <t>HFF20-070</t>
  </si>
  <si>
    <t>0006D6F7F8</t>
  </si>
  <si>
    <t>HFF20-071</t>
  </si>
  <si>
    <t>000787C5A6</t>
  </si>
  <si>
    <t>HFF20-072</t>
  </si>
  <si>
    <t>00075A07F4</t>
  </si>
  <si>
    <t>HFF20-073</t>
  </si>
  <si>
    <t>0006F372C7</t>
  </si>
  <si>
    <t>HFF20-074</t>
  </si>
  <si>
    <t>00069A964B</t>
  </si>
  <si>
    <t>HFF20-075</t>
  </si>
  <si>
    <t>000787CEC2</t>
  </si>
  <si>
    <t>Eliminación por alta mortalidad</t>
  </si>
  <si>
    <t>HFF20-076</t>
  </si>
  <si>
    <t>0006D6CCE0</t>
  </si>
  <si>
    <t>HFF20-077</t>
  </si>
  <si>
    <t>000787C499</t>
  </si>
  <si>
    <t>HFF20-078</t>
  </si>
  <si>
    <t>000695190E</t>
  </si>
  <si>
    <t>HFF20-079</t>
  </si>
  <si>
    <t>0006D2C768</t>
  </si>
  <si>
    <t>HFF20-080</t>
  </si>
  <si>
    <t>0006F3F3D7</t>
  </si>
  <si>
    <t>HFF20-081</t>
  </si>
  <si>
    <t>0006D61431</t>
  </si>
  <si>
    <t>HFF20-082</t>
  </si>
  <si>
    <t>00069AA96D</t>
  </si>
  <si>
    <t>HFF20-083</t>
  </si>
  <si>
    <t>0006D3955C</t>
  </si>
  <si>
    <t>HFF20-084</t>
  </si>
  <si>
    <t>00069A76F2</t>
  </si>
  <si>
    <t>HFF20-085</t>
  </si>
  <si>
    <t>0006F363A0</t>
  </si>
  <si>
    <t>HFF20-086</t>
  </si>
  <si>
    <t>0006D6EAE1</t>
  </si>
  <si>
    <t>HFF20-087</t>
  </si>
  <si>
    <t>0006F3579C</t>
  </si>
  <si>
    <t>UR06</t>
  </si>
  <si>
    <t>HFF20-088</t>
  </si>
  <si>
    <t>000759D1DC</t>
  </si>
  <si>
    <t>HFF20-089</t>
  </si>
  <si>
    <t>0006D69A48</t>
  </si>
  <si>
    <t>HFF20-090</t>
  </si>
  <si>
    <t>0006F36CD9</t>
  </si>
  <si>
    <t>HFF20-091</t>
  </si>
  <si>
    <t>000787C2E1</t>
  </si>
  <si>
    <t>HFF20-092</t>
  </si>
  <si>
    <t>0006D6BF87</t>
  </si>
  <si>
    <t>HFF20-093</t>
  </si>
  <si>
    <t>0006D68553</t>
  </si>
  <si>
    <t>HFF20-094</t>
  </si>
  <si>
    <t>0006D682B4</t>
  </si>
  <si>
    <t>HFF20-095</t>
  </si>
  <si>
    <t>000787A55C</t>
  </si>
  <si>
    <t>HFF20-096</t>
  </si>
  <si>
    <t>000759D2D8</t>
  </si>
  <si>
    <t>HFF20-097</t>
  </si>
  <si>
    <t>000787B6EC</t>
  </si>
  <si>
    <t>HFF20-098</t>
  </si>
  <si>
    <t>000759F0C7</t>
  </si>
  <si>
    <t>HFF20-099</t>
  </si>
  <si>
    <t>0006D2CC18</t>
  </si>
  <si>
    <t>MLN18-397</t>
  </si>
  <si>
    <t>HFF20-100</t>
  </si>
  <si>
    <t>000787A7CB</t>
  </si>
  <si>
    <t>HFF20-101</t>
  </si>
  <si>
    <t>00069AA2D6</t>
  </si>
  <si>
    <t>HFF20-102</t>
  </si>
  <si>
    <t>000695371B</t>
  </si>
  <si>
    <t>HFF20-103</t>
  </si>
  <si>
    <t>0002008824</t>
  </si>
  <si>
    <t>HFF20-104</t>
  </si>
  <si>
    <t>00069A89EB</t>
  </si>
  <si>
    <t>HFF20-105</t>
  </si>
  <si>
    <t>0006D2AF80</t>
  </si>
  <si>
    <t>HFF20-106</t>
  </si>
  <si>
    <t>000788B106</t>
  </si>
  <si>
    <t>HFF20-107</t>
  </si>
  <si>
    <t>00069A8B4B</t>
  </si>
  <si>
    <t>HFF20-108</t>
  </si>
  <si>
    <t>000787B182</t>
  </si>
  <si>
    <t>HFF20-109</t>
  </si>
  <si>
    <t>0006D2A2E7</t>
  </si>
  <si>
    <t>HFF20-110</t>
  </si>
  <si>
    <t>00075A21AF</t>
  </si>
  <si>
    <t>HFF20-111</t>
  </si>
  <si>
    <t>0006F378B2</t>
  </si>
  <si>
    <t>HFF20-112</t>
  </si>
  <si>
    <t>000787AB6C</t>
  </si>
  <si>
    <t>HFF20-113</t>
  </si>
  <si>
    <t>00069A7D16</t>
  </si>
  <si>
    <t>HFF20-114</t>
  </si>
  <si>
    <t>0006D6E7A9</t>
  </si>
  <si>
    <t>HFF20-115</t>
  </si>
  <si>
    <t>000670AF1F</t>
  </si>
  <si>
    <t>HFF20-116</t>
  </si>
  <si>
    <t>000759C6B8</t>
  </si>
  <si>
    <t>HFF20-117</t>
  </si>
  <si>
    <t>00076D4EA2</t>
  </si>
  <si>
    <t>HFF20-118</t>
  </si>
  <si>
    <t>000787AE69</t>
  </si>
  <si>
    <t>HFF20-119</t>
  </si>
  <si>
    <t>000787CA73</t>
  </si>
  <si>
    <t>HFF20-120</t>
  </si>
  <si>
    <t>0006F29D35</t>
  </si>
  <si>
    <t>HFF20-121</t>
  </si>
  <si>
    <t>0006D69F0F</t>
  </si>
  <si>
    <t>HFF20-122</t>
  </si>
  <si>
    <t>0006F2C83F</t>
  </si>
  <si>
    <t>HFF20-123</t>
  </si>
  <si>
    <t>0006F3E0A5</t>
  </si>
  <si>
    <t>HFF20-124</t>
  </si>
  <si>
    <t>0006EE506B</t>
  </si>
  <si>
    <t>HFF20-125</t>
  </si>
  <si>
    <t>0006D692F2</t>
  </si>
  <si>
    <t>HFF20-126</t>
  </si>
  <si>
    <t>0006F3C88E</t>
  </si>
  <si>
    <t>HFF20-127</t>
  </si>
  <si>
    <t>00065981DF</t>
  </si>
  <si>
    <t>HFF20-128</t>
  </si>
  <si>
    <t>000759EF23</t>
  </si>
  <si>
    <t>HFF20-129</t>
  </si>
  <si>
    <t>0006F3785C</t>
  </si>
  <si>
    <t>HFF20-130</t>
  </si>
  <si>
    <t>00069A918B</t>
  </si>
  <si>
    <t>HFF20-131</t>
  </si>
  <si>
    <t>000757B0A2</t>
  </si>
  <si>
    <t>HFF20-132</t>
  </si>
  <si>
    <t>0006D5D7B6</t>
  </si>
  <si>
    <t>HFF20-133</t>
  </si>
  <si>
    <t>0006D689B0</t>
  </si>
  <si>
    <t>HFF20-134</t>
  </si>
  <si>
    <t>00069AA19B</t>
  </si>
  <si>
    <t>HFF20-135</t>
  </si>
  <si>
    <t>0006D6AB7F</t>
  </si>
  <si>
    <t>HFF20-136</t>
  </si>
  <si>
    <t>HFF20-137</t>
  </si>
  <si>
    <t>0007879B14</t>
  </si>
  <si>
    <t>HFF20-138</t>
  </si>
  <si>
    <t>000787CF5D</t>
  </si>
  <si>
    <t>HFF20-139</t>
  </si>
  <si>
    <t>00076D3E9D</t>
  </si>
  <si>
    <t>HFF20-140</t>
  </si>
  <si>
    <t>0006F29BF7</t>
  </si>
  <si>
    <t>HFF20-141</t>
  </si>
  <si>
    <t>0006D6BE17</t>
  </si>
  <si>
    <t>HFF20-142</t>
  </si>
  <si>
    <t>00067071E5</t>
  </si>
  <si>
    <t>HFF20-143</t>
  </si>
  <si>
    <t>000759CC40</t>
  </si>
  <si>
    <t>HFF20-144</t>
  </si>
  <si>
    <t>0006F2AC03</t>
  </si>
  <si>
    <t>HFF20-145</t>
  </si>
  <si>
    <t>000695014F</t>
  </si>
  <si>
    <t>HFF20-146</t>
  </si>
  <si>
    <t>000788AFB1</t>
  </si>
  <si>
    <t>HFF20-147</t>
  </si>
  <si>
    <t>000759CB99</t>
  </si>
  <si>
    <t>HFF20-148</t>
  </si>
  <si>
    <t>000787AC33</t>
  </si>
  <si>
    <t>HFF20-149</t>
  </si>
  <si>
    <t>0006F3E71E</t>
  </si>
  <si>
    <t>HFF20-150</t>
  </si>
  <si>
    <t>000759CC3E</t>
  </si>
  <si>
    <t>HFF20-151</t>
  </si>
  <si>
    <t>0006D2B4AE</t>
  </si>
  <si>
    <t>HFF20-152</t>
  </si>
  <si>
    <t>000759F07D</t>
  </si>
  <si>
    <t>HFF20-153</t>
  </si>
  <si>
    <t>0006F3FADA</t>
  </si>
  <si>
    <t>HFF20-154</t>
  </si>
  <si>
    <t>0006D3AD86</t>
  </si>
  <si>
    <t>HFF20-155</t>
  </si>
  <si>
    <t>0006F3625F</t>
  </si>
  <si>
    <t>HFF20-156</t>
  </si>
  <si>
    <t>00075A0586</t>
  </si>
  <si>
    <t>PM-99004</t>
  </si>
  <si>
    <t>MLN18-398</t>
  </si>
  <si>
    <t>HFF20-157</t>
  </si>
  <si>
    <t>00069AA020</t>
  </si>
  <si>
    <t>HFF20-158</t>
  </si>
  <si>
    <t>0006D2B9C0</t>
  </si>
  <si>
    <t>HFF20-159</t>
  </si>
  <si>
    <t>00069523FC</t>
  </si>
  <si>
    <t>HFF20-160</t>
  </si>
  <si>
    <t>00066FE0A3</t>
  </si>
  <si>
    <t>MLN18-399</t>
  </si>
  <si>
    <t>HFF20-161</t>
  </si>
  <si>
    <t>0006F3D69E</t>
  </si>
  <si>
    <t>HFF20-162</t>
  </si>
  <si>
    <t>000787AB26</t>
  </si>
  <si>
    <t>HFF20-163</t>
  </si>
  <si>
    <t>0006951888</t>
  </si>
  <si>
    <t>HFF20-164</t>
  </si>
  <si>
    <t>000787A1B0</t>
  </si>
  <si>
    <t>HFF20-165</t>
  </si>
  <si>
    <t>000788B082</t>
  </si>
  <si>
    <t>HFF20-166</t>
  </si>
  <si>
    <t>0006D676C2</t>
  </si>
  <si>
    <t>HFF20-167</t>
  </si>
  <si>
    <t>0006D66BE9</t>
  </si>
  <si>
    <t>HFF20-168</t>
  </si>
  <si>
    <t>00076D66E3</t>
  </si>
  <si>
    <t>HFF20-169</t>
  </si>
  <si>
    <t>00069AA5A2</t>
  </si>
  <si>
    <t>HFF20-170</t>
  </si>
  <si>
    <t>000787AA58</t>
  </si>
  <si>
    <t>HFF20-171</t>
  </si>
  <si>
    <t>0006E42428</t>
  </si>
  <si>
    <t>UR05;Hemorragia</t>
  </si>
  <si>
    <t>HFF20-172</t>
  </si>
  <si>
    <t>00076D4A26</t>
  </si>
  <si>
    <t>HFF20-173</t>
  </si>
  <si>
    <t>000787C420</t>
  </si>
  <si>
    <t>HFF20-174</t>
  </si>
  <si>
    <t>0006D6866E</t>
  </si>
  <si>
    <t>HFF20-175</t>
  </si>
  <si>
    <t>0006D6F29A</t>
  </si>
  <si>
    <t>HFF20-176</t>
  </si>
  <si>
    <t>0006952770</t>
  </si>
  <si>
    <t>HFF20-177</t>
  </si>
  <si>
    <t>00069a875a</t>
  </si>
  <si>
    <t>HFF20-178</t>
  </si>
  <si>
    <t>0006d67e03</t>
  </si>
  <si>
    <t>HFF20-179</t>
  </si>
  <si>
    <t>0006f3d576</t>
  </si>
  <si>
    <t>HFF20-180</t>
  </si>
  <si>
    <t>00075a298c</t>
  </si>
  <si>
    <t>HFF20-181</t>
  </si>
  <si>
    <t>0006d674c3</t>
  </si>
  <si>
    <t>HFF20-182</t>
  </si>
  <si>
    <t>000787adc8</t>
  </si>
  <si>
    <t>HFF20-183</t>
  </si>
  <si>
    <t>0006f34da7</t>
  </si>
  <si>
    <t>HFF20-184</t>
  </si>
  <si>
    <t>000787cbfc</t>
  </si>
  <si>
    <t>HFF20-185</t>
  </si>
  <si>
    <t>000787c9b9</t>
  </si>
  <si>
    <t>HFF20-186</t>
  </si>
  <si>
    <t>0006d6b062</t>
  </si>
  <si>
    <t>HFF20-187</t>
  </si>
  <si>
    <t>0006d69ac6</t>
  </si>
  <si>
    <t>HFF20-188</t>
  </si>
  <si>
    <t>00069a70cd</t>
  </si>
  <si>
    <t>HFF20-189</t>
  </si>
  <si>
    <t>0006d62f9d</t>
  </si>
  <si>
    <t>HFF20-190</t>
  </si>
  <si>
    <t>0007876661</t>
  </si>
  <si>
    <t>HFF20-191</t>
  </si>
  <si>
    <t>00069a7a1c</t>
  </si>
  <si>
    <t>HFF20-192</t>
  </si>
  <si>
    <t>0006f3f3d1</t>
  </si>
  <si>
    <t>HFF20-193</t>
  </si>
  <si>
    <t>0006d3a3ca</t>
  </si>
  <si>
    <t>MLN18-400</t>
  </si>
  <si>
    <t>HFF20-194</t>
  </si>
  <si>
    <t>0006d6913b</t>
  </si>
  <si>
    <t>HFF20-195</t>
  </si>
  <si>
    <t>00076d5388</t>
  </si>
  <si>
    <t>MLN18-416</t>
  </si>
  <si>
    <t>HFF20-196</t>
  </si>
  <si>
    <t>0007879c70</t>
  </si>
  <si>
    <t>HFF20-197</t>
  </si>
  <si>
    <t>0006d2b0fb</t>
  </si>
  <si>
    <t>HFF20-198</t>
  </si>
  <si>
    <t>000787a3aa</t>
  </si>
  <si>
    <t>HFF20-199</t>
  </si>
  <si>
    <t>000759e31a</t>
  </si>
  <si>
    <t>HFF20-200</t>
  </si>
  <si>
    <t>000787c1a8</t>
  </si>
  <si>
    <t>Eliminación por retención en hembra</t>
  </si>
  <si>
    <t>UR05; Eliminada por retención</t>
  </si>
  <si>
    <t>HFF20-201</t>
  </si>
  <si>
    <t>00068eade9</t>
  </si>
  <si>
    <t>HFF20-202</t>
  </si>
  <si>
    <t>000788b1cd</t>
  </si>
  <si>
    <t>HFF20-203</t>
  </si>
  <si>
    <t>000787ca74</t>
  </si>
  <si>
    <t>HFF20-204</t>
  </si>
  <si>
    <t>00069a97ab</t>
  </si>
  <si>
    <t>HFF20-205</t>
  </si>
  <si>
    <t>000787c631</t>
  </si>
  <si>
    <t>HFF20-206</t>
  </si>
  <si>
    <t>0001EFD016</t>
  </si>
  <si>
    <t>HFF20-207</t>
  </si>
  <si>
    <t>000759D181</t>
  </si>
  <si>
    <t>PM-99018</t>
  </si>
  <si>
    <t>HFF20-208</t>
  </si>
  <si>
    <t>0006F361F5</t>
  </si>
  <si>
    <t>MLN18-417</t>
  </si>
  <si>
    <t>MLN18-418</t>
  </si>
  <si>
    <t>HFF20-209</t>
  </si>
  <si>
    <t>000759F767</t>
  </si>
  <si>
    <t>HFF20-210</t>
  </si>
  <si>
    <t>0006F37D00</t>
  </si>
  <si>
    <t>HFF20-211</t>
  </si>
  <si>
    <t>0006D68ADB</t>
  </si>
  <si>
    <t>HFF20-212</t>
  </si>
  <si>
    <t>00075A2A02</t>
  </si>
  <si>
    <t>HFF20-213</t>
  </si>
  <si>
    <t>000787AD03</t>
  </si>
  <si>
    <t>HFF20-214</t>
  </si>
  <si>
    <t>0006D2DBD1</t>
  </si>
  <si>
    <t>MLN18-419</t>
  </si>
  <si>
    <t>HFF20-215</t>
  </si>
  <si>
    <t>000787A9B1</t>
  </si>
  <si>
    <t>MLN18-420</t>
  </si>
  <si>
    <t>HFF20-216</t>
  </si>
  <si>
    <t>0006D68F04</t>
  </si>
  <si>
    <t>MLN18-421</t>
  </si>
  <si>
    <t>HFF20-217</t>
  </si>
  <si>
    <t>000787ad4b</t>
  </si>
  <si>
    <t>MLN18-423</t>
  </si>
  <si>
    <t>HFF20-218</t>
  </si>
  <si>
    <t>0006f34c0f</t>
  </si>
  <si>
    <t>HFF20-219</t>
  </si>
  <si>
    <t>00069a883d</t>
  </si>
  <si>
    <t>HFF20-220</t>
  </si>
  <si>
    <t>0006f2be5e</t>
  </si>
  <si>
    <t>HFF20-221</t>
  </si>
  <si>
    <t>000759e828</t>
  </si>
  <si>
    <t>HFF20-222</t>
  </si>
  <si>
    <t>0006951a44</t>
  </si>
  <si>
    <t>HFF20-223</t>
  </si>
  <si>
    <t>000695259e</t>
  </si>
  <si>
    <t>HFF20-224</t>
  </si>
  <si>
    <t>000787cbc0</t>
  </si>
  <si>
    <t>HFF20-225</t>
  </si>
  <si>
    <t>000788b1bc</t>
  </si>
  <si>
    <t>HFF20-226</t>
  </si>
  <si>
    <t>0006d2b8de</t>
  </si>
  <si>
    <t>MLN18-424</t>
  </si>
  <si>
    <t>MLN18-425</t>
  </si>
  <si>
    <t>HFF20-227</t>
  </si>
  <si>
    <t>0006d6ba99</t>
  </si>
  <si>
    <t>HFF20-228</t>
  </si>
  <si>
    <t>00078912be</t>
  </si>
  <si>
    <t>HFF20-229</t>
  </si>
  <si>
    <t>000787c24d</t>
  </si>
  <si>
    <t>MLN18-358 MAC</t>
  </si>
  <si>
    <t>HFF20-230</t>
  </si>
  <si>
    <t>000787af3d</t>
  </si>
  <si>
    <t>HFF20-231</t>
  </si>
  <si>
    <t>0006d3a85c</t>
  </si>
  <si>
    <t>HFF20-232</t>
  </si>
  <si>
    <t>000757c48d</t>
  </si>
  <si>
    <t>MLN18-359</t>
  </si>
  <si>
    <t>HFF20-233</t>
  </si>
  <si>
    <t>0006d6a7ec</t>
  </si>
  <si>
    <t>HFF20-234</t>
  </si>
  <si>
    <t>00066e3e4d</t>
  </si>
  <si>
    <t>HFF20-235</t>
  </si>
  <si>
    <t>000787a424</t>
  </si>
  <si>
    <t>HFF20-236</t>
  </si>
  <si>
    <t>000787ae5a</t>
  </si>
  <si>
    <t>HFF20-237</t>
  </si>
  <si>
    <t>0006f3dc5e</t>
  </si>
  <si>
    <t>HFF20-238</t>
  </si>
  <si>
    <t>0006d2d4cb</t>
  </si>
  <si>
    <t>HFF20-239</t>
  </si>
  <si>
    <t>000787c290</t>
  </si>
  <si>
    <t>HFF20-240</t>
  </si>
  <si>
    <t>0006d69041</t>
  </si>
  <si>
    <t>HFF20-241</t>
  </si>
  <si>
    <t>00066bfed5</t>
  </si>
  <si>
    <t>HFF20-242</t>
  </si>
  <si>
    <t>0006d69153</t>
  </si>
  <si>
    <t>HFF20-243</t>
  </si>
  <si>
    <t>0006d3cce3</t>
  </si>
  <si>
    <t>HFF20-244</t>
  </si>
  <si>
    <t>0006ee4453</t>
  </si>
  <si>
    <t>HFF20-245</t>
  </si>
  <si>
    <t>0006d67d35</t>
  </si>
  <si>
    <t>HFF20-246</t>
  </si>
  <si>
    <t>000759c988</t>
  </si>
  <si>
    <t>HFF20-247</t>
  </si>
  <si>
    <t>000787a878</t>
  </si>
  <si>
    <t>HFF20-248</t>
  </si>
  <si>
    <t>000759cbee</t>
  </si>
  <si>
    <t>HFF20-249</t>
  </si>
  <si>
    <t>00069a8692</t>
  </si>
  <si>
    <t>HFF20-250</t>
  </si>
  <si>
    <t>0006d6b5aa</t>
  </si>
  <si>
    <t>MLN18-413 PGR</t>
  </si>
  <si>
    <t>HFF20-251</t>
  </si>
  <si>
    <t>000787d28d</t>
  </si>
  <si>
    <t>HFF20-252</t>
  </si>
  <si>
    <t>0006d6dd9f</t>
  </si>
  <si>
    <t>HFF20-253</t>
  </si>
  <si>
    <t>000787a794</t>
  </si>
  <si>
    <t>HFF20-254</t>
  </si>
  <si>
    <t>000759c436</t>
  </si>
  <si>
    <t>HFF20-255</t>
  </si>
  <si>
    <t>000788b0bf</t>
  </si>
  <si>
    <t>HFF20-256</t>
  </si>
  <si>
    <t>000759cb37</t>
  </si>
  <si>
    <t>HFF20-257</t>
  </si>
  <si>
    <t>0006466853</t>
  </si>
  <si>
    <t>HFF20-258</t>
  </si>
  <si>
    <t>0006f2c769</t>
  </si>
  <si>
    <t>HFF20-259</t>
  </si>
  <si>
    <t>0006d2a52a</t>
  </si>
  <si>
    <t>HFF20-260</t>
  </si>
  <si>
    <t>00069515bb</t>
  </si>
  <si>
    <t>HFF20-261</t>
  </si>
  <si>
    <t>00075a1b49</t>
  </si>
  <si>
    <t>HFF20-262</t>
  </si>
  <si>
    <t>0006951401</t>
  </si>
  <si>
    <t>HFF20-263</t>
  </si>
  <si>
    <t>000788b1c7</t>
  </si>
  <si>
    <t>HFF20-264</t>
  </si>
  <si>
    <t>000787a789</t>
  </si>
  <si>
    <t>HFF20-265</t>
  </si>
  <si>
    <t>00075a1a43</t>
  </si>
  <si>
    <t>HFF20-266</t>
  </si>
  <si>
    <t>000670a2a7</t>
  </si>
  <si>
    <t>HFF20-267</t>
  </si>
  <si>
    <t>000787cbe1</t>
  </si>
  <si>
    <t>MLN18-414 PGR</t>
  </si>
  <si>
    <t>HFF20-268</t>
  </si>
  <si>
    <t>00787AD0D</t>
  </si>
  <si>
    <t>HFF20-269</t>
  </si>
  <si>
    <t>000759d854</t>
  </si>
  <si>
    <t>HFF20-270</t>
  </si>
  <si>
    <t>00069520df</t>
  </si>
  <si>
    <t>HFF20-271</t>
  </si>
  <si>
    <t>0006d3c808</t>
  </si>
  <si>
    <t>HFF20-272</t>
  </si>
  <si>
    <t>000788bd97</t>
  </si>
  <si>
    <t>HFF20-273</t>
  </si>
  <si>
    <t>0006f05237</t>
  </si>
  <si>
    <t>HFF20-274</t>
  </si>
  <si>
    <t>0006f296b0</t>
  </si>
  <si>
    <t>HFF20-275</t>
  </si>
  <si>
    <t>0006EE463F</t>
  </si>
  <si>
    <t>PM-99138</t>
  </si>
  <si>
    <t>MLN18-443</t>
  </si>
  <si>
    <t>HFF20-276</t>
  </si>
  <si>
    <t>000787AE0B</t>
  </si>
  <si>
    <t>HFF20-277</t>
  </si>
  <si>
    <t>000788B070</t>
  </si>
  <si>
    <t>HFF20-278</t>
  </si>
  <si>
    <t>0006D66D6A</t>
  </si>
  <si>
    <t>HFF20-279</t>
  </si>
  <si>
    <t>0006F297CD</t>
  </si>
  <si>
    <t>HFF20-280</t>
  </si>
  <si>
    <t>00069508F9</t>
  </si>
  <si>
    <t>HFF20-281</t>
  </si>
  <si>
    <t>00066E4463</t>
  </si>
  <si>
    <t>MLN18-414</t>
  </si>
  <si>
    <t>MLN18-415</t>
  </si>
  <si>
    <t>HFF20-282</t>
  </si>
  <si>
    <t>0006F29A5F</t>
  </si>
  <si>
    <t>HFF20-283</t>
  </si>
  <si>
    <t>00069520B5</t>
  </si>
  <si>
    <t>HFF20-284</t>
  </si>
  <si>
    <t>0006F2BD21</t>
  </si>
  <si>
    <t>HFF20-285</t>
  </si>
  <si>
    <t>00066e483a</t>
  </si>
  <si>
    <t>MLN18-426</t>
  </si>
  <si>
    <t>MLN18-429</t>
  </si>
  <si>
    <t>HFF20-286</t>
  </si>
  <si>
    <t>0006f2b8dd</t>
  </si>
  <si>
    <t>HFF20-287</t>
  </si>
  <si>
    <t>00069a9fe0</t>
  </si>
  <si>
    <t>HFF20-288</t>
  </si>
  <si>
    <t>0006951582</t>
  </si>
  <si>
    <t>HFF20-289</t>
  </si>
  <si>
    <t>000759c83f</t>
  </si>
  <si>
    <t>HFF20-290</t>
  </si>
  <si>
    <t>0006d6b29b</t>
  </si>
  <si>
    <t>HFF20-291</t>
  </si>
  <si>
    <t>0006ee3242</t>
  </si>
  <si>
    <t>MLN18-427</t>
  </si>
  <si>
    <t>HFF20-292</t>
  </si>
  <si>
    <t>0006d6751c</t>
  </si>
  <si>
    <t>HFF20-293</t>
  </si>
  <si>
    <t>000759ebbf</t>
  </si>
  <si>
    <t>HFF20-294</t>
  </si>
  <si>
    <t>000757b120</t>
  </si>
  <si>
    <t>HFF20-295</t>
  </si>
  <si>
    <t>0006d2c75d</t>
  </si>
  <si>
    <t>HFF20-296</t>
  </si>
  <si>
    <t>0006d67058</t>
  </si>
  <si>
    <t>MLN18-431</t>
  </si>
  <si>
    <t>MLN18-432</t>
  </si>
  <si>
    <t>HFF20-297</t>
  </si>
  <si>
    <t>000787cf1d</t>
  </si>
  <si>
    <t>HFF20-298</t>
  </si>
  <si>
    <t>0006d2db0f</t>
  </si>
  <si>
    <t>HFF20-299</t>
  </si>
  <si>
    <t>0006d6cb52</t>
  </si>
  <si>
    <t>HFF20-300</t>
  </si>
  <si>
    <t>0006d3a1b5</t>
  </si>
  <si>
    <t>HFF20-301</t>
  </si>
  <si>
    <t>0006952393</t>
  </si>
  <si>
    <t>HFF20-302</t>
  </si>
  <si>
    <t>000787a2c0</t>
  </si>
  <si>
    <t>HFF20-303</t>
  </si>
  <si>
    <t>0006ee33d5</t>
  </si>
  <si>
    <t>HFF20-304</t>
  </si>
  <si>
    <t>000759d35a</t>
  </si>
  <si>
    <t>HFF20-305</t>
  </si>
  <si>
    <t>0006f37e06</t>
  </si>
  <si>
    <t>HFF20-306</t>
  </si>
  <si>
    <t>0006f03fc6</t>
  </si>
  <si>
    <t>HFF20-307</t>
  </si>
  <si>
    <t>000787a7fd</t>
  </si>
  <si>
    <t>HFF20-308</t>
  </si>
  <si>
    <t>0006d6f097</t>
  </si>
  <si>
    <t>MLN19-27</t>
  </si>
  <si>
    <t>MLN19-28</t>
  </si>
  <si>
    <t>HFF20-309</t>
  </si>
  <si>
    <t>00069a8272</t>
  </si>
  <si>
    <t>HFF20-310</t>
  </si>
  <si>
    <t>0006f3642f</t>
  </si>
  <si>
    <t>HFF20-311</t>
  </si>
  <si>
    <t>0006950055</t>
  </si>
  <si>
    <t>HFF20-312</t>
  </si>
  <si>
    <t>000787a77f</t>
  </si>
  <si>
    <t>HFF20-313</t>
  </si>
  <si>
    <t>000695060c</t>
  </si>
  <si>
    <t>HFF20-314</t>
  </si>
  <si>
    <t>0006f35317</t>
  </si>
  <si>
    <t>HFF20-315</t>
  </si>
  <si>
    <t>0006d6723c</t>
  </si>
  <si>
    <t>HFF20-316</t>
  </si>
  <si>
    <t>000788b31a</t>
  </si>
  <si>
    <t>HFF20-317</t>
  </si>
  <si>
    <t>000787a61c</t>
  </si>
  <si>
    <t>HFF20-318</t>
  </si>
  <si>
    <t>00076d58bb</t>
  </si>
  <si>
    <t>HFF20-319</t>
  </si>
  <si>
    <t>0006953673</t>
  </si>
  <si>
    <t>MLN19-29</t>
  </si>
  <si>
    <t>MLN19-30</t>
  </si>
  <si>
    <t>HFF20-320</t>
  </si>
  <si>
    <t>000759f8de</t>
  </si>
  <si>
    <t>UR05; Hemorragica</t>
  </si>
  <si>
    <t>HFF20-321</t>
  </si>
  <si>
    <t>0006d6fc1a</t>
  </si>
  <si>
    <t>HFF20-322</t>
  </si>
  <si>
    <t>0006d6952b</t>
  </si>
  <si>
    <t>HFF20-323</t>
  </si>
  <si>
    <t>00069509fd</t>
  </si>
  <si>
    <t>HFF20-324</t>
  </si>
  <si>
    <t>0006f3cbea</t>
  </si>
  <si>
    <t>HFF20-325</t>
  </si>
  <si>
    <t>0006D64BD2</t>
  </si>
  <si>
    <t>HFF20-326</t>
  </si>
  <si>
    <t>000787A17D</t>
  </si>
  <si>
    <t>HFF20-327</t>
  </si>
  <si>
    <t>00066E601D</t>
  </si>
  <si>
    <t>HFF20-328</t>
  </si>
  <si>
    <t>000788BD4D</t>
  </si>
  <si>
    <t>HFF20-329</t>
  </si>
  <si>
    <t>0006D69BAE</t>
  </si>
  <si>
    <t>HFF20-330</t>
  </si>
  <si>
    <t>0006D2C61F</t>
  </si>
  <si>
    <t>HFF20-331</t>
  </si>
  <si>
    <t>00069A9409</t>
  </si>
  <si>
    <t>HFF20-332</t>
  </si>
  <si>
    <t>000787A561</t>
  </si>
  <si>
    <t>PM-99250</t>
  </si>
  <si>
    <t>MLN19-70</t>
  </si>
  <si>
    <t>MLN19-71</t>
  </si>
  <si>
    <t>HFF20-333</t>
  </si>
  <si>
    <t>0006D3C87A</t>
  </si>
  <si>
    <t>HFF20-334</t>
  </si>
  <si>
    <t>0006D622E4</t>
  </si>
  <si>
    <t>HFF20-335</t>
  </si>
  <si>
    <t>0006F34AD2</t>
  </si>
  <si>
    <t>HFF20-336</t>
  </si>
  <si>
    <t>0006D2D3F8</t>
  </si>
  <si>
    <t>HFF20-337</t>
  </si>
  <si>
    <t>000787A808</t>
  </si>
  <si>
    <t>HFF20-338</t>
  </si>
  <si>
    <t>0006D6AC1E</t>
  </si>
  <si>
    <t>HFF20-339</t>
  </si>
  <si>
    <t>00066E4E00</t>
  </si>
  <si>
    <t>HFF20-340</t>
  </si>
  <si>
    <t>00069A999F</t>
  </si>
  <si>
    <t>HFF20-341</t>
  </si>
  <si>
    <t>0006D2CD1D</t>
  </si>
  <si>
    <t>MLN19-72</t>
  </si>
  <si>
    <t>HFF20-342</t>
  </si>
  <si>
    <t>000787B61B</t>
  </si>
  <si>
    <t>HFF20-343</t>
  </si>
  <si>
    <t>0006F370F2</t>
  </si>
  <si>
    <t>MLN19-141</t>
  </si>
  <si>
    <t>HFF20-344</t>
  </si>
  <si>
    <t>000757DCFD</t>
  </si>
  <si>
    <t>HFF20-345</t>
  </si>
  <si>
    <t>0007879CBE</t>
  </si>
  <si>
    <t>HFF20-346</t>
  </si>
  <si>
    <t>0006F3CF44</t>
  </si>
  <si>
    <t>HFF20-347</t>
  </si>
  <si>
    <t>0006D672CE</t>
  </si>
  <si>
    <t>MLN19-144</t>
  </si>
  <si>
    <t>HFF20-348</t>
  </si>
  <si>
    <t>00069A90C9</t>
  </si>
  <si>
    <t>HFF20-349</t>
  </si>
  <si>
    <t>000787A50B</t>
  </si>
  <si>
    <t>HFF20-350</t>
  </si>
  <si>
    <t>0006D64600</t>
  </si>
  <si>
    <t>HFF20-351</t>
  </si>
  <si>
    <t>000787AEAF</t>
  </si>
  <si>
    <t>HFF20-352</t>
  </si>
  <si>
    <t>000694FFCE</t>
  </si>
  <si>
    <t>HFF20-353</t>
  </si>
  <si>
    <t>0006D6A994</t>
  </si>
  <si>
    <t>HFF20-354</t>
  </si>
  <si>
    <t>000787AC7C</t>
  </si>
  <si>
    <t>HFF20-355</t>
  </si>
  <si>
    <t>0006950F9C</t>
  </si>
  <si>
    <t>MLN19-147</t>
  </si>
  <si>
    <t>HFF20-356</t>
  </si>
  <si>
    <t>00069AA86A</t>
  </si>
  <si>
    <t>HFF20-357</t>
  </si>
  <si>
    <t>0006D6D198</t>
  </si>
  <si>
    <t>HFF20-358</t>
  </si>
  <si>
    <t>0006F34E0F</t>
  </si>
  <si>
    <t>HFF20-359</t>
  </si>
  <si>
    <t>0006D66135</t>
  </si>
  <si>
    <t>HFF20-360</t>
  </si>
  <si>
    <t>00066E4252</t>
  </si>
  <si>
    <t>HFF20-361</t>
  </si>
  <si>
    <t>00069501AF</t>
  </si>
  <si>
    <t>HFF20-362</t>
  </si>
  <si>
    <t>00076D6692</t>
  </si>
  <si>
    <t>HFF20-363</t>
  </si>
  <si>
    <t>000787A795</t>
  </si>
  <si>
    <t>HFF20-364</t>
  </si>
  <si>
    <t>0006952FC4</t>
  </si>
  <si>
    <t>MLN19-149</t>
  </si>
  <si>
    <t>HFF20-365</t>
  </si>
  <si>
    <t>0007879BD7</t>
  </si>
  <si>
    <t>MLN19-148</t>
  </si>
  <si>
    <t>HFF20-366</t>
  </si>
  <si>
    <t>000787AC09</t>
  </si>
  <si>
    <t>HFF20-367</t>
  </si>
  <si>
    <t>000787A748</t>
  </si>
  <si>
    <t>HFF20-368</t>
  </si>
  <si>
    <t>0007879B1B</t>
  </si>
  <si>
    <t>MLN19-31</t>
  </si>
  <si>
    <t>MLN19-32</t>
  </si>
  <si>
    <t>HFF20-369</t>
  </si>
  <si>
    <t>00069A8CFA</t>
  </si>
  <si>
    <t>HFF20-370</t>
  </si>
  <si>
    <t>0006F2C605</t>
  </si>
  <si>
    <t>HFF20-371</t>
  </si>
  <si>
    <t>000787AFDB</t>
  </si>
  <si>
    <t>MLN19-63</t>
  </si>
  <si>
    <t>HFF20-372</t>
  </si>
  <si>
    <t>000787D357</t>
  </si>
  <si>
    <t>HFF20-373</t>
  </si>
  <si>
    <t>0006F2B2D7</t>
  </si>
  <si>
    <t>ova sobremadura</t>
  </si>
  <si>
    <t>HFF20-374</t>
  </si>
  <si>
    <t>0006D3BD64</t>
  </si>
  <si>
    <t>HFF20-375</t>
  </si>
  <si>
    <t>000759EACF</t>
  </si>
  <si>
    <t>HFF20-376</t>
  </si>
  <si>
    <t>0006F04E6F</t>
  </si>
  <si>
    <t>MLN19-64</t>
  </si>
  <si>
    <t>HFF20-377</t>
  </si>
  <si>
    <t>0006D2AA73</t>
  </si>
  <si>
    <t>HFF20-378</t>
  </si>
  <si>
    <t>0006F35B03</t>
  </si>
  <si>
    <t>HFF20-379</t>
  </si>
  <si>
    <t>000787D174</t>
  </si>
  <si>
    <t>HFF20-380</t>
  </si>
  <si>
    <t>0006F3C3BF</t>
  </si>
  <si>
    <t>MLN19-65</t>
  </si>
  <si>
    <t>HFF20-381</t>
  </si>
  <si>
    <t>0006D3C458</t>
  </si>
  <si>
    <t>HFF20-382</t>
  </si>
  <si>
    <t>0006D6D625</t>
  </si>
  <si>
    <t>HFF20-383</t>
  </si>
  <si>
    <t>0006D63703</t>
  </si>
  <si>
    <t>HFF20-384</t>
  </si>
  <si>
    <t>00076D5FCE</t>
  </si>
  <si>
    <t>HFF20-385</t>
  </si>
  <si>
    <t>000787ABDD</t>
  </si>
  <si>
    <t>HFF20-386</t>
  </si>
  <si>
    <t>0006D5F146</t>
  </si>
  <si>
    <t>MLN19-66</t>
  </si>
  <si>
    <t>HFF20-387</t>
  </si>
  <si>
    <t>00066E3B6E</t>
  </si>
  <si>
    <t>Eliminación por infertil</t>
  </si>
  <si>
    <t>HFF20-388</t>
  </si>
  <si>
    <t>0006F357F2</t>
  </si>
  <si>
    <t>HFF20-389</t>
  </si>
  <si>
    <t>000759CA5F</t>
  </si>
  <si>
    <t>HFF20-390</t>
  </si>
  <si>
    <t>0006D2D02A</t>
  </si>
  <si>
    <t>HFF20-391</t>
  </si>
  <si>
    <t>00069A774D</t>
  </si>
  <si>
    <t>HFF20-392</t>
  </si>
  <si>
    <t>00069A9BCB</t>
  </si>
  <si>
    <t>MLN19-67</t>
  </si>
  <si>
    <t>MLN19-68</t>
  </si>
  <si>
    <t>HFF20-393</t>
  </si>
  <si>
    <t>0006F2CA5D</t>
  </si>
  <si>
    <t>HFF20-394</t>
  </si>
  <si>
    <t>000759D2C2</t>
  </si>
  <si>
    <t>HFF20-395</t>
  </si>
  <si>
    <t>000787A8D3</t>
  </si>
  <si>
    <t>HFF20-396</t>
  </si>
  <si>
    <t>0006F2BEB8</t>
  </si>
  <si>
    <t>HFF20-397</t>
  </si>
  <si>
    <t>0006D6F90A</t>
  </si>
  <si>
    <t>MLN19-69</t>
  </si>
  <si>
    <t>HFF20-398</t>
  </si>
  <si>
    <t>0006D6165B</t>
  </si>
  <si>
    <t>HFF20-399</t>
  </si>
  <si>
    <t>000787B214</t>
  </si>
  <si>
    <t>HFF20-400</t>
  </si>
  <si>
    <t>000787AB36</t>
  </si>
  <si>
    <t>PM-99396</t>
  </si>
  <si>
    <t>HFF20-401</t>
  </si>
  <si>
    <t>000788B4D3</t>
  </si>
  <si>
    <t>HFF20-402</t>
  </si>
  <si>
    <t>0006D6D33E</t>
  </si>
  <si>
    <t>HFF20-403</t>
  </si>
  <si>
    <t>0006D6B491</t>
  </si>
  <si>
    <t>MLN19-152</t>
  </si>
  <si>
    <t>HFF20-404</t>
  </si>
  <si>
    <t>0006D6799F</t>
  </si>
  <si>
    <t>HFF20-405</t>
  </si>
  <si>
    <t>0006D5ED02</t>
  </si>
  <si>
    <t>MLN19-153</t>
  </si>
  <si>
    <t>HFF20-406</t>
  </si>
  <si>
    <t>000787AF5A</t>
  </si>
  <si>
    <t>MLN19-156</t>
  </si>
  <si>
    <t>HFF20-407</t>
  </si>
  <si>
    <t>0006F0394F</t>
  </si>
  <si>
    <t>HFF20-408</t>
  </si>
  <si>
    <t>0006F3CEBE</t>
  </si>
  <si>
    <t>HFF20-409</t>
  </si>
  <si>
    <t>000759F312</t>
  </si>
  <si>
    <t>HFF20-410</t>
  </si>
  <si>
    <t>0006D2DC0C</t>
  </si>
  <si>
    <t>HFF20-411</t>
  </si>
  <si>
    <t>0006EE4C64</t>
  </si>
  <si>
    <t>HFF20-412</t>
  </si>
  <si>
    <t>00069A90EE</t>
  </si>
  <si>
    <t>MLN19-158</t>
  </si>
  <si>
    <t>MLN19-159</t>
  </si>
  <si>
    <t>HFF20-413</t>
  </si>
  <si>
    <t>00069A97F8</t>
  </si>
  <si>
    <t>HFF20-414</t>
  </si>
  <si>
    <t>000787C529</t>
  </si>
  <si>
    <t>HFF20-415</t>
  </si>
  <si>
    <t>0006F2A393</t>
  </si>
  <si>
    <t>MLN19-161</t>
  </si>
  <si>
    <t>HFF20-416</t>
  </si>
  <si>
    <t>000759D1E3</t>
  </si>
  <si>
    <t>MLN19-162</t>
  </si>
  <si>
    <t>HFF20-417</t>
  </si>
  <si>
    <t>0006F0664E</t>
  </si>
  <si>
    <t>HFF20-418</t>
  </si>
  <si>
    <t>0006953576</t>
  </si>
  <si>
    <t>HFF20-419</t>
  </si>
  <si>
    <t>0001BD2EC0</t>
  </si>
  <si>
    <t>HFF20-420</t>
  </si>
  <si>
    <t>0006290485</t>
  </si>
  <si>
    <t>HFF20-421</t>
  </si>
  <si>
    <t>00066E3EE1</t>
  </si>
  <si>
    <t>MLN19-164</t>
  </si>
  <si>
    <t>HFF20-422</t>
  </si>
  <si>
    <t>0006D692DD</t>
  </si>
  <si>
    <t>UR05 (Ova sobremadura)</t>
  </si>
  <si>
    <t>HFF20-423</t>
  </si>
  <si>
    <t>0006952486</t>
  </si>
  <si>
    <t>HFF20-424</t>
  </si>
  <si>
    <t>000787A5AD</t>
  </si>
  <si>
    <t>HFF20-425</t>
  </si>
  <si>
    <t>0006D6A0A9</t>
  </si>
  <si>
    <t>HFF20-426</t>
  </si>
  <si>
    <t>0006D6B7C5</t>
  </si>
  <si>
    <t>HFF20-427</t>
  </si>
  <si>
    <t>0006D69FD5</t>
  </si>
  <si>
    <t>MLN19-167</t>
  </si>
  <si>
    <t>HFF20-428</t>
  </si>
  <si>
    <t>0006F03D4C</t>
  </si>
  <si>
    <t>MLN19-168</t>
  </si>
  <si>
    <t>HFF20-429</t>
  </si>
  <si>
    <t>s/p</t>
  </si>
  <si>
    <t>HFF20-430</t>
  </si>
  <si>
    <t>000787AB18</t>
  </si>
  <si>
    <t>HFF20-431</t>
  </si>
  <si>
    <t>00069AA481</t>
  </si>
  <si>
    <t>HFF20-432</t>
  </si>
  <si>
    <t>00066E5794</t>
  </si>
  <si>
    <t>HFF20-433</t>
  </si>
  <si>
    <t>0006D6A550</t>
  </si>
  <si>
    <t>MLN19-175</t>
  </si>
  <si>
    <t>HFF20-434</t>
  </si>
  <si>
    <t>00069AA0B7</t>
  </si>
  <si>
    <t>HFF20-435</t>
  </si>
  <si>
    <t>0006D6BD21</t>
  </si>
  <si>
    <t>HFF20-436</t>
  </si>
  <si>
    <t>000759F39E</t>
  </si>
  <si>
    <t>MLN19-176</t>
  </si>
  <si>
    <t>HFF20-437</t>
  </si>
  <si>
    <t>000788B0F2</t>
  </si>
  <si>
    <t>PM-99475</t>
  </si>
  <si>
    <t>MLN19-180</t>
  </si>
  <si>
    <t>HFF20-438</t>
  </si>
  <si>
    <t>00069A7B9B</t>
  </si>
  <si>
    <t>HFF20-439</t>
  </si>
  <si>
    <t>000787A4CD</t>
  </si>
  <si>
    <t>HFF20-440</t>
  </si>
  <si>
    <t>00075A1627</t>
  </si>
  <si>
    <t>HFF20-441</t>
  </si>
  <si>
    <t>000787A0EA</t>
  </si>
  <si>
    <t>HFF20-442</t>
  </si>
  <si>
    <t>0006D6C67C</t>
  </si>
  <si>
    <t>HFF20-443</t>
  </si>
  <si>
    <t>0006D3C4A9</t>
  </si>
  <si>
    <t>HFF20-444</t>
  </si>
  <si>
    <t>00075A27A6</t>
  </si>
  <si>
    <t>HFF20-445</t>
  </si>
  <si>
    <t>000695008D</t>
  </si>
  <si>
    <t>MLN19-181</t>
  </si>
  <si>
    <t>HFF20-446</t>
  </si>
  <si>
    <t>000788B794</t>
  </si>
  <si>
    <t>HFF20-447</t>
  </si>
  <si>
    <t>0006D6BA9C</t>
  </si>
  <si>
    <t>HFF20-448</t>
  </si>
  <si>
    <t>0006D6CD5D</t>
  </si>
  <si>
    <t>HFF20-449</t>
  </si>
  <si>
    <t>000788B02C</t>
  </si>
  <si>
    <t>HFF20-450</t>
  </si>
  <si>
    <t>0006F3D501</t>
  </si>
  <si>
    <t>HFF20-451</t>
  </si>
  <si>
    <t>0006599505</t>
  </si>
  <si>
    <t>MLN19-182</t>
  </si>
  <si>
    <t>MLN19-185</t>
  </si>
  <si>
    <t>HFF20-452</t>
  </si>
  <si>
    <t>000759C461</t>
  </si>
  <si>
    <t>HFF20-453</t>
  </si>
  <si>
    <t>00069A89C9</t>
  </si>
  <si>
    <t>HFF20-454</t>
  </si>
  <si>
    <t>000759C8C8</t>
  </si>
  <si>
    <t>MLN19-190</t>
  </si>
  <si>
    <t>HFF20-455</t>
  </si>
  <si>
    <t>0006D3CDC3</t>
  </si>
  <si>
    <t>HFF20-456</t>
  </si>
  <si>
    <t>0006950B85</t>
  </si>
  <si>
    <t>HFF20-457</t>
  </si>
  <si>
    <t>000788B660</t>
  </si>
  <si>
    <t>MLN19-186</t>
  </si>
  <si>
    <t>MLN19-188</t>
  </si>
  <si>
    <t>HFF20-458</t>
  </si>
  <si>
    <t>0006D66FB4</t>
  </si>
  <si>
    <t>HFF20-459</t>
  </si>
  <si>
    <t>00076D5D5D</t>
  </si>
  <si>
    <t>PM-99612</t>
  </si>
  <si>
    <t>HFF20-460</t>
  </si>
  <si>
    <t>HFF20-461</t>
  </si>
  <si>
    <t>000787A0FD</t>
  </si>
  <si>
    <t>MLN19-189</t>
  </si>
  <si>
    <t>HFF20-462</t>
  </si>
  <si>
    <t>0006598B59</t>
  </si>
  <si>
    <t>HFF20-463</t>
  </si>
  <si>
    <t>00075A0FA0</t>
  </si>
  <si>
    <t>HFF20-464</t>
  </si>
  <si>
    <t>00066E46D8</t>
  </si>
  <si>
    <t>HFF20-465</t>
  </si>
  <si>
    <t>000759F51C</t>
  </si>
  <si>
    <t>MLN19-191</t>
  </si>
  <si>
    <t>HFF20-466</t>
  </si>
  <si>
    <t>0007879E98</t>
  </si>
  <si>
    <t>HFF20-467</t>
  </si>
  <si>
    <t>000787AA5A</t>
  </si>
  <si>
    <t>MLN18-196</t>
  </si>
  <si>
    <t>HFF20-468</t>
  </si>
  <si>
    <t>0006F35FC1</t>
  </si>
  <si>
    <t>MLN19-196</t>
  </si>
  <si>
    <t>MLN19-197</t>
  </si>
  <si>
    <t>UR05 (ovas dispersa)</t>
  </si>
  <si>
    <t>HFF20-469</t>
  </si>
  <si>
    <t>000788B4AA</t>
  </si>
  <si>
    <t>HFF20-470</t>
  </si>
  <si>
    <t>sp</t>
  </si>
  <si>
    <t>PM-99749</t>
  </si>
  <si>
    <t>UR02 (ova dispersa)</t>
  </si>
  <si>
    <t>HFF20-471</t>
  </si>
  <si>
    <t>0006F3E58E</t>
  </si>
  <si>
    <t>UR02</t>
  </si>
  <si>
    <t>HFF20-472</t>
  </si>
  <si>
    <t>HFF20-473</t>
  </si>
  <si>
    <t>0006D68EAC</t>
  </si>
  <si>
    <t>HFF20-474</t>
  </si>
  <si>
    <t>0007895E68</t>
  </si>
  <si>
    <t>HFF20-475</t>
  </si>
  <si>
    <t>0006D65DEE</t>
  </si>
  <si>
    <t>MLN19-201</t>
  </si>
  <si>
    <t>HFF20-476</t>
  </si>
  <si>
    <t>0006D67BE2</t>
  </si>
  <si>
    <t>HFF20-477</t>
  </si>
  <si>
    <t>000759C17D</t>
  </si>
  <si>
    <t>MLN19-202</t>
  </si>
  <si>
    <t>HFF20-478</t>
  </si>
  <si>
    <t>0006D633A3</t>
  </si>
  <si>
    <t>HFF20-479</t>
  </si>
  <si>
    <t>000759DE5E</t>
  </si>
  <si>
    <t>HFF20-480</t>
  </si>
  <si>
    <t>00069A90C3</t>
  </si>
  <si>
    <t>MLN19-260</t>
  </si>
  <si>
    <t>HFF20-481</t>
  </si>
  <si>
    <t>000787CF1E</t>
  </si>
  <si>
    <t>HFF20-482</t>
  </si>
  <si>
    <t>0006D2B1F8</t>
  </si>
  <si>
    <t>HFF20-483</t>
  </si>
  <si>
    <t>0006F05F9C</t>
  </si>
  <si>
    <t>MLN19-261</t>
  </si>
  <si>
    <t>HFF20-484</t>
  </si>
  <si>
    <t>0006D6DBF9</t>
  </si>
  <si>
    <t>MLN18-266</t>
  </si>
  <si>
    <t>HFF20-485</t>
  </si>
  <si>
    <t>0006F3EB61</t>
  </si>
  <si>
    <t>MLN19-266</t>
  </si>
  <si>
    <t>MLN19-263</t>
  </si>
  <si>
    <t>HFF20-486</t>
  </si>
  <si>
    <t>0006598781</t>
  </si>
  <si>
    <t>HFF20-487</t>
  </si>
  <si>
    <t>0006D6CF05</t>
  </si>
  <si>
    <t>HFF20-488</t>
  </si>
  <si>
    <t>000787AC24</t>
  </si>
  <si>
    <t>HFF20-489</t>
  </si>
  <si>
    <t>000757BED4</t>
  </si>
  <si>
    <t>HFF20-490</t>
  </si>
  <si>
    <t>0006F2CCEA</t>
  </si>
  <si>
    <t>HFF20-491</t>
  </si>
  <si>
    <t>0006D5C863</t>
  </si>
  <si>
    <t>MLN19-274 MAC</t>
  </si>
  <si>
    <t>HFF20-492</t>
  </si>
  <si>
    <t>000788B2EE</t>
  </si>
  <si>
    <t>MLN19-267</t>
  </si>
  <si>
    <t>HFF20-493</t>
  </si>
  <si>
    <t>0006950AE6</t>
  </si>
  <si>
    <t>HFF20-494</t>
  </si>
  <si>
    <t>000787A667</t>
  </si>
  <si>
    <t>PM-99874</t>
  </si>
  <si>
    <t>MLN19-276</t>
  </si>
  <si>
    <t>HFF20-495</t>
  </si>
  <si>
    <t>0006D63C09</t>
  </si>
  <si>
    <t>HFF20-496</t>
  </si>
  <si>
    <t>000787B8AB</t>
  </si>
  <si>
    <t>HFF20-497</t>
  </si>
  <si>
    <t>MLN19-275</t>
  </si>
  <si>
    <t>HFF20-498</t>
  </si>
  <si>
    <t>0006D397CA</t>
  </si>
  <si>
    <t>HFF20-499</t>
  </si>
  <si>
    <t>0006F3CBEB</t>
  </si>
  <si>
    <t>HFF20-500</t>
  </si>
  <si>
    <t>MLN19-277</t>
  </si>
  <si>
    <t>HFF20-501</t>
  </si>
  <si>
    <t>HFF20-502</t>
  </si>
  <si>
    <t>00069A717E</t>
  </si>
  <si>
    <t>HFF20-503</t>
  </si>
  <si>
    <t>000788AF6E</t>
  </si>
  <si>
    <t>HFF20-504</t>
  </si>
  <si>
    <t>0006D70B9E</t>
  </si>
  <si>
    <t>HFF20-505</t>
  </si>
  <si>
    <t>0006D6A2AF</t>
  </si>
  <si>
    <t>HFF20-506</t>
  </si>
  <si>
    <t>HFF20-507</t>
  </si>
  <si>
    <t>0006950BEF</t>
  </si>
  <si>
    <t>HFF20-508</t>
  </si>
  <si>
    <t>0006D68DFF</t>
  </si>
  <si>
    <t>MLN19-279</t>
  </si>
  <si>
    <t>MLN19-268</t>
  </si>
  <si>
    <t>HFF20-509</t>
  </si>
  <si>
    <t>00069A78A0</t>
  </si>
  <si>
    <t>HFF20-510</t>
  </si>
  <si>
    <t>000759C39F</t>
  </si>
  <si>
    <t>HFF20-511</t>
  </si>
  <si>
    <t>000787A582</t>
  </si>
  <si>
    <t>HFF20-512</t>
  </si>
  <si>
    <t>0006950F8B</t>
  </si>
  <si>
    <t>HFF20-513</t>
  </si>
  <si>
    <t>00078827C6</t>
  </si>
  <si>
    <t>HFF20-514</t>
  </si>
  <si>
    <t>HFF20-515</t>
  </si>
  <si>
    <t>00069AA3F5</t>
  </si>
  <si>
    <t>HFF20-516</t>
  </si>
  <si>
    <t>0006D6AFD0</t>
  </si>
  <si>
    <t>HFF20-517</t>
  </si>
  <si>
    <t>0006D2ABE8</t>
  </si>
  <si>
    <t>HFF20-518</t>
  </si>
  <si>
    <t>0006D2C24E</t>
  </si>
  <si>
    <t>HFF20-519</t>
  </si>
  <si>
    <t>0006D6D9AF</t>
  </si>
  <si>
    <t>MLN19-269</t>
  </si>
  <si>
    <t>HFF20-520</t>
  </si>
  <si>
    <t>000788B533</t>
  </si>
  <si>
    <t>MLN19-270</t>
  </si>
  <si>
    <t>HFF20-521</t>
  </si>
  <si>
    <t>000759DF2A</t>
  </si>
  <si>
    <t>HFF20-522</t>
  </si>
  <si>
    <t>00076D3AF5</t>
  </si>
  <si>
    <t>HFF20-523</t>
  </si>
  <si>
    <t>0006950BD2</t>
  </si>
  <si>
    <t>HFF20-524</t>
  </si>
  <si>
    <t>000788B96B</t>
  </si>
  <si>
    <t>HFF20-525</t>
  </si>
  <si>
    <t>HFF20-526</t>
  </si>
  <si>
    <t>000787B49B</t>
  </si>
  <si>
    <t>HFF20-527</t>
  </si>
  <si>
    <t>0001E1EB99</t>
  </si>
  <si>
    <t>HFF20-528</t>
  </si>
  <si>
    <t>0006F3C54E</t>
  </si>
  <si>
    <t>HFF20-529</t>
  </si>
  <si>
    <t>0006D67471</t>
  </si>
  <si>
    <t>HFF20-530</t>
  </si>
  <si>
    <t>00066E3CCC</t>
  </si>
  <si>
    <t>MLN19-278</t>
  </si>
  <si>
    <t>MLN19-280</t>
  </si>
  <si>
    <t>HFF20-531</t>
  </si>
  <si>
    <t>00069A9451</t>
  </si>
  <si>
    <t>HFF20-532</t>
  </si>
  <si>
    <t>000759EB70</t>
  </si>
  <si>
    <t>MLN19-281</t>
  </si>
  <si>
    <t>HFF20-533</t>
  </si>
  <si>
    <t>000787CC3D</t>
  </si>
  <si>
    <t>HFF20-534</t>
  </si>
  <si>
    <t>0006F3EC80</t>
  </si>
  <si>
    <t>HFF20-535</t>
  </si>
  <si>
    <t>0006F3566E</t>
  </si>
  <si>
    <t>HFF20-536</t>
  </si>
  <si>
    <t>000787A5F1</t>
  </si>
  <si>
    <t>PM-100031</t>
  </si>
  <si>
    <t>MLN19-282</t>
  </si>
  <si>
    <t>MLN19-283</t>
  </si>
  <si>
    <t>HFF20-537</t>
  </si>
  <si>
    <t>0006F3676A</t>
  </si>
  <si>
    <t>HFF20-538</t>
  </si>
  <si>
    <t>000759C279</t>
  </si>
  <si>
    <t>HFF20-539</t>
  </si>
  <si>
    <t>0006F2A27C</t>
  </si>
  <si>
    <t>HFF20-540</t>
  </si>
  <si>
    <t>0006951F03</t>
  </si>
  <si>
    <t>HFF20-541</t>
  </si>
  <si>
    <t>HFF20-542</t>
  </si>
  <si>
    <t>0006D3C67A</t>
  </si>
  <si>
    <t>HFF20-543</t>
  </si>
  <si>
    <t>0006D6739D</t>
  </si>
  <si>
    <t>MLN19-284</t>
  </si>
  <si>
    <t>MLN19-285</t>
  </si>
  <si>
    <t>HFF20-544</t>
  </si>
  <si>
    <t>000759DD21</t>
  </si>
  <si>
    <t>HFF20-545</t>
  </si>
  <si>
    <t>000759EB43</t>
  </si>
  <si>
    <t>HFF20-546</t>
  </si>
  <si>
    <t>00065990A7</t>
  </si>
  <si>
    <t>HFF20-547</t>
  </si>
  <si>
    <t>0006F3FADB</t>
  </si>
  <si>
    <t>MLN19-286</t>
  </si>
  <si>
    <t>MLN19-287</t>
  </si>
  <si>
    <t>HFF20-548</t>
  </si>
  <si>
    <t>00075A0EDF</t>
  </si>
  <si>
    <t>MLN19-288</t>
  </si>
  <si>
    <t>MLN19-290</t>
  </si>
  <si>
    <t>HFF20-549</t>
  </si>
  <si>
    <t>0006D3A2BF</t>
  </si>
  <si>
    <t>HFF20-550</t>
  </si>
  <si>
    <t>0006EE394B</t>
  </si>
  <si>
    <t>HFF20-551</t>
  </si>
  <si>
    <t>000787C0F9</t>
  </si>
  <si>
    <t>HFF20-552</t>
  </si>
  <si>
    <t>000759D5B4</t>
  </si>
  <si>
    <t>HFF20-553</t>
  </si>
  <si>
    <t>HFF20-554</t>
  </si>
  <si>
    <t>00076D46D9</t>
  </si>
  <si>
    <t>MLN19-289</t>
  </si>
  <si>
    <t>MLN19-291</t>
  </si>
  <si>
    <t>MLN19-292</t>
  </si>
  <si>
    <t>HFF20-555</t>
  </si>
  <si>
    <t>00076D5A91</t>
  </si>
  <si>
    <t>HFF20-556</t>
  </si>
  <si>
    <t>HFF20-557</t>
  </si>
  <si>
    <t>000788B6AA</t>
  </si>
  <si>
    <t>MLN19-294</t>
  </si>
  <si>
    <t>MLN19-295</t>
  </si>
  <si>
    <t>HFF20-558</t>
  </si>
  <si>
    <t>0006F3E610</t>
  </si>
  <si>
    <t>HFF20-559</t>
  </si>
  <si>
    <t>00069AA0F4</t>
  </si>
  <si>
    <t>HFF20-560</t>
  </si>
  <si>
    <t>0006D69C8F</t>
  </si>
  <si>
    <t>MLN19-296</t>
  </si>
  <si>
    <t>MLN19-297</t>
  </si>
  <si>
    <t>HFF20-561</t>
  </si>
  <si>
    <t>0006EE2A43</t>
  </si>
  <si>
    <t>HFF20-562</t>
  </si>
  <si>
    <t>HFF20-563</t>
  </si>
  <si>
    <t>0006D6FF56</t>
  </si>
  <si>
    <t>HFF20-564</t>
  </si>
  <si>
    <t>0006D67D85</t>
  </si>
  <si>
    <t>HFF20-565</t>
  </si>
  <si>
    <t>0006F2A19B</t>
  </si>
  <si>
    <t>HFF20-566</t>
  </si>
  <si>
    <t>Q2</t>
  </si>
  <si>
    <t>0006d6AA7f</t>
  </si>
  <si>
    <t>3W X 2W</t>
  </si>
  <si>
    <t>3W</t>
  </si>
  <si>
    <t>PM-100683</t>
  </si>
  <si>
    <t>MLN19-312</t>
  </si>
  <si>
    <t>MLN19-313</t>
  </si>
  <si>
    <t>UR01</t>
  </si>
  <si>
    <t>65G1908.SNFLY2000.C2.Ova</t>
  </si>
  <si>
    <t xml:space="preserve">34G2003.SNFLY2000.C2B.PH </t>
  </si>
  <si>
    <t>Chonos; Puelche; Contao</t>
  </si>
  <si>
    <t>HFF20-567</t>
  </si>
  <si>
    <t>000759F03C</t>
  </si>
  <si>
    <t>HFF20-568</t>
  </si>
  <si>
    <t>00066E4DED</t>
  </si>
  <si>
    <t>HFF20-569</t>
  </si>
  <si>
    <t>000694FEEF</t>
  </si>
  <si>
    <t>Eliminada en desove sobremadura</t>
  </si>
  <si>
    <t>HFF20-570</t>
  </si>
  <si>
    <t>000759C25A</t>
  </si>
  <si>
    <t>HFF20-571</t>
  </si>
  <si>
    <t>0006D6B580</t>
  </si>
  <si>
    <t>HFF20-572</t>
  </si>
  <si>
    <t>000759EF76</t>
  </si>
  <si>
    <t>HFF20-573</t>
  </si>
  <si>
    <t>0006D6779C</t>
  </si>
  <si>
    <t>HFF20-574</t>
  </si>
  <si>
    <t>000788B0AA</t>
  </si>
  <si>
    <t>HFF20-575</t>
  </si>
  <si>
    <t>000758E272</t>
  </si>
  <si>
    <t>HFF20-576</t>
  </si>
  <si>
    <t>0006599005</t>
  </si>
  <si>
    <t>MLN19-314</t>
  </si>
  <si>
    <t>HFF20-577</t>
  </si>
  <si>
    <t>S/N</t>
  </si>
  <si>
    <t>HFF20-578</t>
  </si>
  <si>
    <t>00069A8997</t>
  </si>
  <si>
    <t>HFF20-579</t>
  </si>
  <si>
    <t>0006D2B302</t>
  </si>
  <si>
    <t>HFF20-580</t>
  </si>
  <si>
    <t>0007882D8C</t>
  </si>
  <si>
    <t>MLN19-315</t>
  </si>
  <si>
    <t>HFF20-581</t>
  </si>
  <si>
    <t>HFF20-582</t>
  </si>
  <si>
    <t>0006F3E097</t>
  </si>
  <si>
    <t>HFF20-583</t>
  </si>
  <si>
    <t>0006D65DD1</t>
  </si>
  <si>
    <t>HFF20-584</t>
  </si>
  <si>
    <t>000759EB81</t>
  </si>
  <si>
    <t>HFF20-585</t>
  </si>
  <si>
    <t>0006D2BC80</t>
  </si>
  <si>
    <t>MLN19-316</t>
  </si>
  <si>
    <t>HFF20-586</t>
  </si>
  <si>
    <t>000759E7CE</t>
  </si>
  <si>
    <t>MLN19-317</t>
  </si>
  <si>
    <t>HFF20-587</t>
  </si>
  <si>
    <t>0006D659F6</t>
  </si>
  <si>
    <t>HFF20-588</t>
  </si>
  <si>
    <t>00067119C4</t>
  </si>
  <si>
    <t>HFF20-589</t>
  </si>
  <si>
    <t>000759E2C3</t>
  </si>
  <si>
    <t>HFF20-590</t>
  </si>
  <si>
    <t>000788AF66</t>
  </si>
  <si>
    <t>HFF20-591</t>
  </si>
  <si>
    <t>0006F3818F</t>
  </si>
  <si>
    <t>HFF20-592</t>
  </si>
  <si>
    <t>0006F29A4E</t>
  </si>
  <si>
    <t>MLN19-318</t>
  </si>
  <si>
    <t>MLN19-322</t>
  </si>
  <si>
    <t>HFF20-593</t>
  </si>
  <si>
    <t>00076D42D1</t>
  </si>
  <si>
    <t>HFF20-594</t>
  </si>
  <si>
    <t>MLN19-319</t>
  </si>
  <si>
    <t>HFF20-595</t>
  </si>
  <si>
    <t>0006D68A82</t>
  </si>
  <si>
    <t>HFF20-596</t>
  </si>
  <si>
    <t>000787B03E</t>
  </si>
  <si>
    <t>SNFAN1700.FAM.PG.REP.20</t>
  </si>
  <si>
    <t>65G1909.SNFAN1700.FAM.PG.REP.20</t>
  </si>
  <si>
    <t>HFN20-597</t>
  </si>
  <si>
    <t>00066e5de1</t>
  </si>
  <si>
    <t>Selección</t>
  </si>
  <si>
    <t>PM-100768</t>
  </si>
  <si>
    <t>MLN19-127</t>
  </si>
  <si>
    <t>MLN19-128</t>
  </si>
  <si>
    <t>HFN20-598</t>
  </si>
  <si>
    <t>0006D710C7</t>
  </si>
  <si>
    <t>MLN19-129</t>
  </si>
  <si>
    <t>HFN20-599</t>
  </si>
  <si>
    <t>000759DE07</t>
  </si>
  <si>
    <t>MLN19-131</t>
  </si>
  <si>
    <t>HFN20-600</t>
  </si>
  <si>
    <t>0006F295C6</t>
  </si>
  <si>
    <t>HFN20-601</t>
  </si>
  <si>
    <t>00069A9555</t>
  </si>
  <si>
    <t>UR02(Paso a producción no estaba en listado)</t>
  </si>
  <si>
    <t>HFN20-602</t>
  </si>
  <si>
    <t>0006F376D5</t>
  </si>
  <si>
    <t>MLN19-130</t>
  </si>
  <si>
    <t>HFN20-603</t>
  </si>
  <si>
    <t>00066E4837</t>
  </si>
  <si>
    <t>HFN20-604</t>
  </si>
  <si>
    <t>000787BA55</t>
  </si>
  <si>
    <t>HFN20-605</t>
  </si>
  <si>
    <t>000759C06D</t>
  </si>
  <si>
    <t>HFN20-606</t>
  </si>
  <si>
    <t>000757F126</t>
  </si>
  <si>
    <t>MLN19-132</t>
  </si>
  <si>
    <t>HFN20-607</t>
  </si>
  <si>
    <t>0006d2da1d</t>
  </si>
  <si>
    <t>HFN20-608</t>
  </si>
  <si>
    <t>0006D69924</t>
  </si>
  <si>
    <t>HFN20-609</t>
  </si>
  <si>
    <t>00069A9AA4</t>
  </si>
  <si>
    <t>HFN20-610</t>
  </si>
  <si>
    <t>0006F0470B</t>
  </si>
  <si>
    <t>HFN20-611</t>
  </si>
  <si>
    <t>000759ECDC</t>
  </si>
  <si>
    <t>HFN20-612</t>
  </si>
  <si>
    <t>0006D39CB4</t>
  </si>
  <si>
    <t>HFN20-613</t>
  </si>
  <si>
    <t>0006950198</t>
  </si>
  <si>
    <t>HFN20-614</t>
  </si>
  <si>
    <t>0006F04F8F</t>
  </si>
  <si>
    <t>Normal</t>
  </si>
  <si>
    <t>MLN20-001</t>
  </si>
  <si>
    <t>MLN20-002-Mac</t>
  </si>
  <si>
    <t>HFN20-615</t>
  </si>
  <si>
    <t>0006D6A66D</t>
  </si>
  <si>
    <t>HFN20-616</t>
  </si>
  <si>
    <t>0006952EB9</t>
  </si>
  <si>
    <t>HFN20-617</t>
  </si>
  <si>
    <t>00069AA2A8</t>
  </si>
  <si>
    <t>HFN20-618</t>
  </si>
  <si>
    <t>000787C096</t>
  </si>
  <si>
    <t>HFN20-619</t>
  </si>
  <si>
    <t>000787D37A</t>
  </si>
  <si>
    <t>HFN20-620</t>
  </si>
  <si>
    <t>00066BF6DB</t>
  </si>
  <si>
    <t>HFN20-621</t>
  </si>
  <si>
    <t>0006D3AC38</t>
  </si>
  <si>
    <t>HFN20-622</t>
  </si>
  <si>
    <t>0006D6C2DE</t>
  </si>
  <si>
    <t>HFN20-623</t>
  </si>
  <si>
    <t>0006D6C905</t>
  </si>
  <si>
    <t>HFN20-624</t>
  </si>
  <si>
    <t>000788B808</t>
  </si>
  <si>
    <t>HFN20-625</t>
  </si>
  <si>
    <t>UR02 (PASO A PRODUCCIÓN)</t>
  </si>
  <si>
    <t>HFN20-626</t>
  </si>
  <si>
    <t>0006F3DEE8</t>
  </si>
  <si>
    <t>HFN20-627</t>
  </si>
  <si>
    <t>0006D3CD64</t>
  </si>
  <si>
    <t>HFN20-628</t>
  </si>
  <si>
    <t>000759C715</t>
  </si>
  <si>
    <t>HFN20-629</t>
  </si>
  <si>
    <t>00069A71BC</t>
  </si>
  <si>
    <t>HFN20-630</t>
  </si>
  <si>
    <t>0006D6ABDA</t>
  </si>
  <si>
    <t>HFN20-631</t>
  </si>
  <si>
    <t>0006D6610D</t>
  </si>
  <si>
    <t>HFN20-632</t>
  </si>
  <si>
    <t>000757E82A</t>
  </si>
  <si>
    <t>MLN20-004</t>
  </si>
  <si>
    <t>MLN20-003-Mac</t>
  </si>
  <si>
    <t>HFN20-633</t>
  </si>
  <si>
    <t>0006D6A302</t>
  </si>
  <si>
    <t>HFN20-634</t>
  </si>
  <si>
    <t>000759DB2B</t>
  </si>
  <si>
    <t>HFN20-635</t>
  </si>
  <si>
    <t>0006D6CFAF</t>
  </si>
  <si>
    <t>HFN20-636</t>
  </si>
  <si>
    <t>000787B6B9</t>
  </si>
  <si>
    <t>HFN20-637</t>
  </si>
  <si>
    <t>00087AD0B</t>
  </si>
  <si>
    <t>UR02( Paso a producción no estaba en listado)</t>
  </si>
  <si>
    <t>HFN20-638</t>
  </si>
  <si>
    <t>000787B428</t>
  </si>
  <si>
    <t>HFN20-639</t>
  </si>
  <si>
    <t>000787D379</t>
  </si>
  <si>
    <t>HFN20-640</t>
  </si>
  <si>
    <t>0006950A36</t>
  </si>
  <si>
    <t>HFN20-641</t>
  </si>
  <si>
    <t>0006D6A178</t>
  </si>
  <si>
    <t>Baja fertilidad</t>
  </si>
  <si>
    <t>HFN20-642</t>
  </si>
  <si>
    <t>0006F297D1</t>
  </si>
  <si>
    <t>HFN20-643</t>
  </si>
  <si>
    <t>000757D614</t>
  </si>
  <si>
    <t>HFN20-644</t>
  </si>
  <si>
    <t>000787c6e7</t>
  </si>
  <si>
    <t>HFN20-645</t>
  </si>
  <si>
    <t>S/P</t>
  </si>
  <si>
    <t>HFN20-646</t>
  </si>
  <si>
    <t>HFN20-647</t>
  </si>
  <si>
    <t>0006f349fa</t>
  </si>
  <si>
    <t>MLN20-005</t>
  </si>
  <si>
    <t>MLN20-004-Mac</t>
  </si>
  <si>
    <t>HFN20-648</t>
  </si>
  <si>
    <t>000787b6a3</t>
  </si>
  <si>
    <t>HFN20-649</t>
  </si>
  <si>
    <t>HFN20-650</t>
  </si>
  <si>
    <t>HFN20-651</t>
  </si>
  <si>
    <t>0006D632F1</t>
  </si>
  <si>
    <t>Alta mortalidad por micosis</t>
  </si>
  <si>
    <t>HFN20-652</t>
  </si>
  <si>
    <t>HFN20-653</t>
  </si>
  <si>
    <t>HFN20-654</t>
  </si>
  <si>
    <t>PM-100784</t>
  </si>
  <si>
    <t>HFN20-655</t>
  </si>
  <si>
    <t>000787A8E0</t>
  </si>
  <si>
    <t>HFN20-656</t>
  </si>
  <si>
    <t>0006F29407</t>
  </si>
  <si>
    <t>HFN20-657</t>
  </si>
  <si>
    <t>HFN20-658</t>
  </si>
  <si>
    <t>000794FB1D</t>
  </si>
  <si>
    <t>HFN20-659</t>
  </si>
  <si>
    <t>000787BFB7</t>
  </si>
  <si>
    <t>HFN20-660</t>
  </si>
  <si>
    <t>0006D64D8A</t>
  </si>
  <si>
    <t>HFN20-661</t>
  </si>
  <si>
    <t>HFN20-662</t>
  </si>
  <si>
    <t>0006D62D63</t>
  </si>
  <si>
    <t>HFN20-663</t>
  </si>
  <si>
    <t>000788B110</t>
  </si>
  <si>
    <t>HFN20-664</t>
  </si>
  <si>
    <t>00065996EE</t>
  </si>
  <si>
    <t>HFN20-665</t>
  </si>
  <si>
    <t>HFN20-666</t>
  </si>
  <si>
    <t>000787bda1</t>
  </si>
  <si>
    <t>HFN20-667</t>
  </si>
  <si>
    <t>HFN20-668</t>
  </si>
  <si>
    <t>0006951703</t>
  </si>
  <si>
    <t>HFN20-669</t>
  </si>
  <si>
    <t>0006D3999F</t>
  </si>
  <si>
    <t>MLN20-006-Mac</t>
  </si>
  <si>
    <t>HFN20-670</t>
  </si>
  <si>
    <t>000787C62C</t>
  </si>
  <si>
    <t>HFN20-671</t>
  </si>
  <si>
    <t>00066BE79A</t>
  </si>
  <si>
    <t>HFN20-672</t>
  </si>
  <si>
    <t>HFN20-673</t>
  </si>
  <si>
    <t>HFN20-674</t>
  </si>
  <si>
    <t>00069517E9</t>
  </si>
  <si>
    <t>UR02 (10% SOBREMADURA)</t>
  </si>
  <si>
    <t>HFN20-675</t>
  </si>
  <si>
    <t>HFN20-676</t>
  </si>
  <si>
    <t>000787C58A</t>
  </si>
  <si>
    <t>HFN20-677</t>
  </si>
  <si>
    <t>HFN20-678</t>
  </si>
  <si>
    <t>0007895760</t>
  </si>
  <si>
    <t>HFN20-679</t>
  </si>
  <si>
    <t>000788B0FE</t>
  </si>
  <si>
    <t>HFN20-680</t>
  </si>
  <si>
    <t>00069AA54D</t>
  </si>
  <si>
    <t>HFN20-681</t>
  </si>
  <si>
    <t>000797B4F3</t>
  </si>
  <si>
    <t>HFN20-682</t>
  </si>
  <si>
    <t>0006953312</t>
  </si>
  <si>
    <t>MLN20-006</t>
  </si>
  <si>
    <t>MLN20-005-Mac</t>
  </si>
  <si>
    <t>HFN20-683</t>
  </si>
  <si>
    <t>000771CEC7</t>
  </si>
  <si>
    <t>HFN20-684</t>
  </si>
  <si>
    <t>0001E6B8EE</t>
  </si>
  <si>
    <t>HFN20-685</t>
  </si>
  <si>
    <t>HFN20-686</t>
  </si>
  <si>
    <t>HFN20-687</t>
  </si>
  <si>
    <t>0006D2D1E3</t>
  </si>
  <si>
    <t>HFN20-688</t>
  </si>
  <si>
    <t>0006D5B955</t>
  </si>
  <si>
    <t>HFN20-689</t>
  </si>
  <si>
    <t>0006EE43D2</t>
  </si>
  <si>
    <t>HFF20-690</t>
  </si>
  <si>
    <t>PM-100783</t>
  </si>
  <si>
    <t>HFF20-691</t>
  </si>
  <si>
    <t>000787D0ED</t>
  </si>
  <si>
    <t>HFF20-692</t>
  </si>
  <si>
    <t>000695340D</t>
  </si>
  <si>
    <t>HFF20-693</t>
  </si>
  <si>
    <t>00069A763F</t>
  </si>
  <si>
    <t>HFF20-694</t>
  </si>
  <si>
    <t>HFF20-695</t>
  </si>
  <si>
    <t>00069514DB</t>
  </si>
  <si>
    <t>HFF20-696</t>
  </si>
  <si>
    <t>0006EE29BC</t>
  </si>
  <si>
    <t>HFF20-697</t>
  </si>
  <si>
    <t>MLN20-007-Mac</t>
  </si>
  <si>
    <t>HFF20-698</t>
  </si>
  <si>
    <t>HFF20-699</t>
  </si>
  <si>
    <t>HFF20-700</t>
  </si>
  <si>
    <t>HFF20-701</t>
  </si>
  <si>
    <t>000759CC14</t>
  </si>
  <si>
    <t>HFF20-702</t>
  </si>
  <si>
    <t>0006D6F09E</t>
  </si>
  <si>
    <t>HFF20-703</t>
  </si>
  <si>
    <t>0006706614</t>
  </si>
  <si>
    <t>HFF20-704</t>
  </si>
  <si>
    <t>00069A855B</t>
  </si>
  <si>
    <t>HFF20-705</t>
  </si>
  <si>
    <t>HFF20-706</t>
  </si>
  <si>
    <t>0006D6AB33</t>
  </si>
  <si>
    <t>HFF20-707</t>
  </si>
  <si>
    <t>0006D6A626</t>
  </si>
  <si>
    <t>HFF20-708</t>
  </si>
  <si>
    <t>000787A6C1</t>
  </si>
  <si>
    <t>HFF20-709</t>
  </si>
  <si>
    <t>HFF20-710</t>
  </si>
  <si>
    <t>0006EE1659</t>
  </si>
  <si>
    <t>HFF20-711</t>
  </si>
  <si>
    <t>HFF20-712</t>
  </si>
  <si>
    <t>00069A9A5E</t>
  </si>
  <si>
    <t>HFF20-713</t>
  </si>
  <si>
    <t>0006F36B28</t>
  </si>
  <si>
    <t>HFF20-714</t>
  </si>
  <si>
    <t>0007879BD9</t>
  </si>
  <si>
    <t>HFF20-715</t>
  </si>
  <si>
    <t>HFF20-716</t>
  </si>
  <si>
    <t>HFF20-717</t>
  </si>
  <si>
    <t>HFF20-718</t>
  </si>
  <si>
    <t>0006D690CE</t>
  </si>
  <si>
    <t>HFF20-719</t>
  </si>
  <si>
    <t>HFF20-720</t>
  </si>
  <si>
    <t>00066E35F3</t>
  </si>
  <si>
    <t>HFF20-721</t>
  </si>
  <si>
    <t>000788B739</t>
  </si>
  <si>
    <t>HFF20-722</t>
  </si>
  <si>
    <t>0006D66D10</t>
  </si>
  <si>
    <t>HFF20-723</t>
  </si>
  <si>
    <t>0006EE3723</t>
  </si>
  <si>
    <t>HFF20-724</t>
  </si>
  <si>
    <t>HFF20-725</t>
  </si>
  <si>
    <t>0006E42873</t>
  </si>
  <si>
    <t>HFF20-726</t>
  </si>
  <si>
    <t>HFF20-727</t>
  </si>
  <si>
    <t>000788B413</t>
  </si>
  <si>
    <t>HFF20-728</t>
  </si>
  <si>
    <t>0006D6ADC5</t>
  </si>
  <si>
    <t>HFF20-729</t>
  </si>
  <si>
    <t>HFF20-730</t>
  </si>
  <si>
    <t>000788B38F</t>
  </si>
  <si>
    <t>HFF20-731</t>
  </si>
  <si>
    <t>0006D62ECC</t>
  </si>
  <si>
    <t>HFF20-732</t>
  </si>
  <si>
    <t>HFF20-733</t>
  </si>
  <si>
    <t>00076D59AA</t>
  </si>
  <si>
    <t>HFF20-734</t>
  </si>
  <si>
    <t>HFF20-735</t>
  </si>
  <si>
    <t>0006D2DAC7</t>
  </si>
  <si>
    <t>HFF20-736</t>
  </si>
  <si>
    <t>000788B506</t>
  </si>
  <si>
    <t>HFF20-737</t>
  </si>
  <si>
    <t>000759E16C</t>
  </si>
  <si>
    <t>HFF20-738</t>
  </si>
  <si>
    <t>000788B3EA</t>
  </si>
  <si>
    <t>MLN19-108</t>
  </si>
  <si>
    <t>MLN19-110</t>
  </si>
  <si>
    <t>HFF20-739</t>
  </si>
  <si>
    <t>HFF20-740</t>
  </si>
  <si>
    <t>HFF20-741</t>
  </si>
  <si>
    <t>00069AA5B4</t>
  </si>
  <si>
    <t>HFF20-742</t>
  </si>
  <si>
    <t>HFF20-743</t>
  </si>
  <si>
    <t>0007988B525</t>
  </si>
  <si>
    <t>HFF20-744</t>
  </si>
  <si>
    <t>0006F05ACB</t>
  </si>
  <si>
    <t>Mezcla</t>
  </si>
  <si>
    <t>HFF20-745</t>
  </si>
  <si>
    <t>000695158C</t>
  </si>
  <si>
    <t>HFF20-746</t>
  </si>
  <si>
    <t>0006D68775</t>
  </si>
  <si>
    <t>MLN19-109</t>
  </si>
  <si>
    <t>HFF20-747</t>
  </si>
  <si>
    <t>0006951AF5</t>
  </si>
  <si>
    <t>HFF20-748</t>
  </si>
  <si>
    <t>000787A9CF</t>
  </si>
  <si>
    <t>HFN20-749</t>
  </si>
  <si>
    <t>000759D12E</t>
  </si>
  <si>
    <t>PM-100884</t>
  </si>
  <si>
    <t>MLN20-009</t>
  </si>
  <si>
    <t>MLN20-008-Mac</t>
  </si>
  <si>
    <t>HFN20-750</t>
  </si>
  <si>
    <t>000787A1B2</t>
  </si>
  <si>
    <t>HFN20-751</t>
  </si>
  <si>
    <t>000787B6E6</t>
  </si>
  <si>
    <t>HFN20-752</t>
  </si>
  <si>
    <t>000787D3A1</t>
  </si>
  <si>
    <t>HFN20-753</t>
  </si>
  <si>
    <t>0006D39329</t>
  </si>
  <si>
    <t>HFN20-754</t>
  </si>
  <si>
    <t>0006EE3A5F</t>
  </si>
  <si>
    <t>HFN20-755</t>
  </si>
  <si>
    <t>0006D67B0C</t>
  </si>
  <si>
    <t>HFN20-756</t>
  </si>
  <si>
    <t>0006D5FA06</t>
  </si>
  <si>
    <t>HFN20-757</t>
  </si>
  <si>
    <t>00069A899C</t>
  </si>
  <si>
    <t>HFN20-758</t>
  </si>
  <si>
    <t>0006950A57</t>
  </si>
  <si>
    <t>HFN20-759</t>
  </si>
  <si>
    <t>00069531DC</t>
  </si>
  <si>
    <t>HFN20-760</t>
  </si>
  <si>
    <t>0006F06F9E</t>
  </si>
  <si>
    <t>HFN20-761</t>
  </si>
  <si>
    <t>0006f3f828</t>
  </si>
  <si>
    <t>HFN20-762</t>
  </si>
  <si>
    <t>0006D6321B</t>
  </si>
  <si>
    <t>HFN20-763</t>
  </si>
  <si>
    <t>000787AE74</t>
  </si>
  <si>
    <t>HFN20-764</t>
  </si>
  <si>
    <t>000787a5bd</t>
  </si>
  <si>
    <t>HFN20-765</t>
  </si>
  <si>
    <t>0006F3C492</t>
  </si>
  <si>
    <t>HFN20-766</t>
  </si>
  <si>
    <t>00069528F0</t>
  </si>
  <si>
    <t>HFN20-767</t>
  </si>
  <si>
    <t>000759ed78</t>
  </si>
  <si>
    <t>HFN20-768</t>
  </si>
  <si>
    <t>000757E819</t>
  </si>
  <si>
    <t>HFN20-769</t>
  </si>
  <si>
    <t>0006953933</t>
  </si>
  <si>
    <t>HFN20-770</t>
  </si>
  <si>
    <t>0006D39E42</t>
  </si>
  <si>
    <t>HFN20-771</t>
  </si>
  <si>
    <t>0006D6899C</t>
  </si>
  <si>
    <t>HFN20-772</t>
  </si>
  <si>
    <t>HFN20-773</t>
  </si>
  <si>
    <t>HFN20-774</t>
  </si>
  <si>
    <t>0006F04D6E</t>
  </si>
  <si>
    <t>MLN20-008</t>
  </si>
  <si>
    <t>MLN20-009-Mac</t>
  </si>
  <si>
    <t>HFN20-775</t>
  </si>
  <si>
    <t>000759d7b2</t>
  </si>
  <si>
    <t>HFN20-776</t>
  </si>
  <si>
    <t>HFN20-777</t>
  </si>
  <si>
    <t>HFN20-778</t>
  </si>
  <si>
    <t>HFN20-779</t>
  </si>
  <si>
    <t>000787D36B</t>
  </si>
  <si>
    <t>HFN20-780</t>
  </si>
  <si>
    <t>0006EE5134</t>
  </si>
  <si>
    <t>HFN20-781</t>
  </si>
  <si>
    <t>0006F2BFBC</t>
  </si>
  <si>
    <t>HFN20-782</t>
  </si>
  <si>
    <t>000787AC87</t>
  </si>
  <si>
    <t>HFN20-783</t>
  </si>
  <si>
    <t>HFN20-784</t>
  </si>
  <si>
    <t>000787bdad</t>
  </si>
  <si>
    <t>HFN20-785</t>
  </si>
  <si>
    <t>0006E4230F</t>
  </si>
  <si>
    <t>HFN20-786</t>
  </si>
  <si>
    <t>00069a6f66</t>
  </si>
  <si>
    <t>HFN20-787</t>
  </si>
  <si>
    <t>0006F3E58B</t>
  </si>
  <si>
    <t>HFN20-788</t>
  </si>
  <si>
    <t>0006D6C887</t>
  </si>
  <si>
    <t>HFN20-789</t>
  </si>
  <si>
    <t>000771D6A9</t>
  </si>
  <si>
    <t>HFN20-790</t>
  </si>
  <si>
    <t>00076d6f27</t>
  </si>
  <si>
    <t>HFN20-791</t>
  </si>
  <si>
    <t>0006D2D433</t>
  </si>
  <si>
    <t>HFN20-792</t>
  </si>
  <si>
    <t>00069AA862</t>
  </si>
  <si>
    <t>HFN20-793</t>
  </si>
  <si>
    <t>HFN20-794</t>
  </si>
  <si>
    <t>000794F869</t>
  </si>
  <si>
    <t>HFN20-795</t>
  </si>
  <si>
    <t>0006D2D260</t>
  </si>
  <si>
    <t>HFN20-796</t>
  </si>
  <si>
    <t>000787A532</t>
  </si>
  <si>
    <t>HFF20-797</t>
  </si>
  <si>
    <t>0006D67C8E</t>
  </si>
  <si>
    <t>PM-100881</t>
  </si>
  <si>
    <t>HFF20-798</t>
  </si>
  <si>
    <t>0006979E41</t>
  </si>
  <si>
    <t>HFF20-799</t>
  </si>
  <si>
    <t>000787AEEA</t>
  </si>
  <si>
    <t>HFF20-800</t>
  </si>
  <si>
    <t>000787c707</t>
  </si>
  <si>
    <t>HFF20-801</t>
  </si>
  <si>
    <t>HFF20-802</t>
  </si>
  <si>
    <t>0006D5BF4E</t>
  </si>
  <si>
    <t>HFF20-803</t>
  </si>
  <si>
    <t>000759CEB2</t>
  </si>
  <si>
    <t>HFF20-804</t>
  </si>
  <si>
    <t>HFF20-805</t>
  </si>
  <si>
    <t>000695234E</t>
  </si>
  <si>
    <t>HFF20-806</t>
  </si>
  <si>
    <t>000788B03B</t>
  </si>
  <si>
    <t>HFF20-807</t>
  </si>
  <si>
    <t>00069532E6</t>
  </si>
  <si>
    <t>HFF20-808</t>
  </si>
  <si>
    <t>000787C244</t>
  </si>
  <si>
    <t>HFF20-809</t>
  </si>
  <si>
    <t>000788B555</t>
  </si>
  <si>
    <t>MLN20-010</t>
  </si>
  <si>
    <t>MLN20-011-Mac</t>
  </si>
  <si>
    <t>HFF20-810</t>
  </si>
  <si>
    <t>0006952EBD</t>
  </si>
  <si>
    <t>HFF20-811</t>
  </si>
  <si>
    <t>HFF20-812</t>
  </si>
  <si>
    <t>HFF20-813</t>
  </si>
  <si>
    <t>000787C97C</t>
  </si>
  <si>
    <t>HFF20-814</t>
  </si>
  <si>
    <t>0006f3de75</t>
  </si>
  <si>
    <t>HFF20-815</t>
  </si>
  <si>
    <t>HFF20-816</t>
  </si>
  <si>
    <t>HFF20-817</t>
  </si>
  <si>
    <t>00069A8271</t>
  </si>
  <si>
    <t>HFF20-818</t>
  </si>
  <si>
    <t>0006F3D1CD</t>
  </si>
  <si>
    <t>HFF20-819</t>
  </si>
  <si>
    <t>000787B106</t>
  </si>
  <si>
    <t>HFF20-820</t>
  </si>
  <si>
    <t>0006F35B18</t>
  </si>
  <si>
    <t>HFF20-821</t>
  </si>
  <si>
    <t>000787ABD3</t>
  </si>
  <si>
    <t>HFF20-822</t>
  </si>
  <si>
    <t>0006E43502</t>
  </si>
  <si>
    <t>HFF20-823</t>
  </si>
  <si>
    <t>000787A306</t>
  </si>
  <si>
    <t>HFF20-824</t>
  </si>
  <si>
    <t>0006D6B0E1</t>
  </si>
  <si>
    <t>HFF20-825</t>
  </si>
  <si>
    <t>HFF20-826</t>
  </si>
  <si>
    <t>0006D3B97E</t>
  </si>
  <si>
    <t>HFF20-827</t>
  </si>
  <si>
    <t>0001E22AC2</t>
  </si>
  <si>
    <t>MLN20-010-Mac</t>
  </si>
  <si>
    <t>HFF20-828</t>
  </si>
  <si>
    <t>HFF20-829</t>
  </si>
  <si>
    <t>0006D6C6AD</t>
  </si>
  <si>
    <t>HFF20-830</t>
  </si>
  <si>
    <t>00069A77D0</t>
  </si>
  <si>
    <t>HFF20-831</t>
  </si>
  <si>
    <t>000787a42d</t>
  </si>
  <si>
    <t>HFF20-832</t>
  </si>
  <si>
    <t>0006950fe9</t>
  </si>
  <si>
    <t>HFF20-833</t>
  </si>
  <si>
    <t>000787ac43</t>
  </si>
  <si>
    <t>HFF20-834</t>
  </si>
  <si>
    <t>00069512EA</t>
  </si>
  <si>
    <t>HFF20-835</t>
  </si>
  <si>
    <t>HFF20-836</t>
  </si>
  <si>
    <t>00069A87D4</t>
  </si>
  <si>
    <t>HFF20-837</t>
  </si>
  <si>
    <t>00069A744E</t>
  </si>
  <si>
    <t>HFF20-838</t>
  </si>
  <si>
    <t>HFF20-839</t>
  </si>
  <si>
    <t>000787B09C</t>
  </si>
  <si>
    <t>HFN20-840</t>
  </si>
  <si>
    <t>000787AC04</t>
  </si>
  <si>
    <t>PM-100962</t>
  </si>
  <si>
    <t>MLN20-026</t>
  </si>
  <si>
    <t>MLN20-025-Mac</t>
  </si>
  <si>
    <t>HFN20-841</t>
  </si>
  <si>
    <t>00069533FF</t>
  </si>
  <si>
    <t>HFN20-842</t>
  </si>
  <si>
    <t>00069520A8</t>
  </si>
  <si>
    <t>HFN20-843</t>
  </si>
  <si>
    <t>00076D6F88</t>
  </si>
  <si>
    <t>HFN20-844</t>
  </si>
  <si>
    <t>0006D6E714</t>
  </si>
  <si>
    <t>HFN20-845</t>
  </si>
  <si>
    <t>0006D6C2B6</t>
  </si>
  <si>
    <t>HFN20-846</t>
  </si>
  <si>
    <t>0006952840</t>
  </si>
  <si>
    <t>HFN20-847</t>
  </si>
  <si>
    <t>0006D6D5CD</t>
  </si>
  <si>
    <t>HFN20-848</t>
  </si>
  <si>
    <t>0006D5E7B7</t>
  </si>
  <si>
    <t>HFN20-849</t>
  </si>
  <si>
    <t>000759E451</t>
  </si>
  <si>
    <t>HFN20-850</t>
  </si>
  <si>
    <t>0006F0613E</t>
  </si>
  <si>
    <t>HFN20-851</t>
  </si>
  <si>
    <t>00069AA12E</t>
  </si>
  <si>
    <t>Eliminación por BKD</t>
  </si>
  <si>
    <t>HFN20-852</t>
  </si>
  <si>
    <t>0006EE41B9</t>
  </si>
  <si>
    <t>HFN20-853</t>
  </si>
  <si>
    <t>00076D6465</t>
  </si>
  <si>
    <t>HFN20-854</t>
  </si>
  <si>
    <t>0006E40B56</t>
  </si>
  <si>
    <t>HFN20-855</t>
  </si>
  <si>
    <t>00076D6D90</t>
  </si>
  <si>
    <t>HFN20-856</t>
  </si>
  <si>
    <t>000787B438</t>
  </si>
  <si>
    <t>HFN20-857</t>
  </si>
  <si>
    <t>0006D6C526</t>
  </si>
  <si>
    <t>HFN20-858</t>
  </si>
  <si>
    <t>000787AD7B</t>
  </si>
  <si>
    <t>HFN20-859</t>
  </si>
  <si>
    <t>000759F350</t>
  </si>
  <si>
    <t>HFN20-860</t>
  </si>
  <si>
    <t>0006D39B4F</t>
  </si>
  <si>
    <t>HFN20-861</t>
  </si>
  <si>
    <t>0006D6B8AC</t>
  </si>
  <si>
    <t>HFN20-862</t>
  </si>
  <si>
    <t>0006F377E1</t>
  </si>
  <si>
    <t>HFN20-863</t>
  </si>
  <si>
    <t>00069503B3</t>
  </si>
  <si>
    <t>HFN20-864</t>
  </si>
  <si>
    <t>000787AB80</t>
  </si>
  <si>
    <t>HFN20-865</t>
  </si>
  <si>
    <t>0007895935</t>
  </si>
  <si>
    <t>HFN20-866</t>
  </si>
  <si>
    <t>0006D3A727</t>
  </si>
  <si>
    <t>HFN20-867</t>
  </si>
  <si>
    <t>00067058F9</t>
  </si>
  <si>
    <t>HFN20-868</t>
  </si>
  <si>
    <t>HFN20-869</t>
  </si>
  <si>
    <t>000787BE09</t>
  </si>
  <si>
    <t>HFN20-870</t>
  </si>
  <si>
    <t>000771E1DC</t>
  </si>
  <si>
    <t>HFN20-871</t>
  </si>
  <si>
    <t>0006D6F3E2</t>
  </si>
  <si>
    <t>HFN20-872</t>
  </si>
  <si>
    <t>000787B450</t>
  </si>
  <si>
    <t>HFN20-873</t>
  </si>
  <si>
    <t>000759e4ca</t>
  </si>
  <si>
    <t>HFN20-874</t>
  </si>
  <si>
    <t>00066E4A27</t>
  </si>
  <si>
    <t>HFN20-875</t>
  </si>
  <si>
    <t>0006EE4F78</t>
  </si>
  <si>
    <t>HFN20-876</t>
  </si>
  <si>
    <t>0006D2A827</t>
  </si>
  <si>
    <t>HFN20-877</t>
  </si>
  <si>
    <t>00069A8E99</t>
  </si>
  <si>
    <t>HFN20-878</t>
  </si>
  <si>
    <t>0007879c0b</t>
  </si>
  <si>
    <t>HFN20-879</t>
  </si>
  <si>
    <t>0006e41277</t>
  </si>
  <si>
    <t>HFN20-880</t>
  </si>
  <si>
    <t>0006950b60</t>
  </si>
  <si>
    <t>HFN20-881</t>
  </si>
  <si>
    <t>0006953aaf</t>
  </si>
  <si>
    <t>HFN20-882</t>
  </si>
  <si>
    <t>000759c2f5</t>
  </si>
  <si>
    <t>HFN20-883</t>
  </si>
  <si>
    <t>0006d7055b</t>
  </si>
  <si>
    <t>HFN20-884</t>
  </si>
  <si>
    <t>00069a9667</t>
  </si>
  <si>
    <t>MLN20-026-Mac</t>
  </si>
  <si>
    <t>HFN20-885</t>
  </si>
  <si>
    <t>000759d933</t>
  </si>
  <si>
    <t>HFN20-886</t>
  </si>
  <si>
    <t>00066e6434</t>
  </si>
  <si>
    <t>HFN20-887</t>
  </si>
  <si>
    <t>000771d924</t>
  </si>
  <si>
    <t>HFN20-888</t>
  </si>
  <si>
    <t>0006d664a1</t>
  </si>
  <si>
    <t>HFN20-889</t>
  </si>
  <si>
    <t>00069a83ed</t>
  </si>
  <si>
    <t>HFN20-890</t>
  </si>
  <si>
    <t>0006d6a51a</t>
  </si>
  <si>
    <t>HFN20-891</t>
  </si>
  <si>
    <t>000759E1C2</t>
  </si>
  <si>
    <t>HFN20-892</t>
  </si>
  <si>
    <t>0007895a44</t>
  </si>
  <si>
    <t>HFN20-893</t>
  </si>
  <si>
    <t>0006d67f5e</t>
  </si>
  <si>
    <t>HFN20-894</t>
  </si>
  <si>
    <t>HFN20-895</t>
  </si>
  <si>
    <t>000759c53f</t>
  </si>
  <si>
    <t>HFN20-896</t>
  </si>
  <si>
    <t>00076d5faf</t>
  </si>
  <si>
    <t>HFN20-897</t>
  </si>
  <si>
    <t>HFN20-898</t>
  </si>
  <si>
    <t>00069a6fbb</t>
  </si>
  <si>
    <t>HFN20-899</t>
  </si>
  <si>
    <t>0006d6f5e2</t>
  </si>
  <si>
    <t>HFN20-900</t>
  </si>
  <si>
    <t>0006f2c76f</t>
  </si>
  <si>
    <t>HFN20-901</t>
  </si>
  <si>
    <t>0006d39292</t>
  </si>
  <si>
    <t>HFN20-902</t>
  </si>
  <si>
    <t>0006f2bf46</t>
  </si>
  <si>
    <t>HFN20-903</t>
  </si>
  <si>
    <t>0007879E79</t>
  </si>
  <si>
    <t>HFN20-904</t>
  </si>
  <si>
    <t>00076d5bc7</t>
  </si>
  <si>
    <t>PM-100972</t>
  </si>
  <si>
    <t>HFN20-905</t>
  </si>
  <si>
    <t>HFN20-906</t>
  </si>
  <si>
    <t>000787cdbc</t>
  </si>
  <si>
    <t>HFN20-907</t>
  </si>
  <si>
    <t>000787B25D</t>
  </si>
  <si>
    <t>HFN20-908</t>
  </si>
  <si>
    <t>HFN20-909</t>
  </si>
  <si>
    <t>000787b92d</t>
  </si>
  <si>
    <t>HFN20-910</t>
  </si>
  <si>
    <t>000787aa42</t>
  </si>
  <si>
    <t>HFN20-911</t>
  </si>
  <si>
    <t>HFN20-912</t>
  </si>
  <si>
    <t>MLN20-025</t>
  </si>
  <si>
    <t>HFN20-913</t>
  </si>
  <si>
    <t>0006952b02</t>
  </si>
  <si>
    <t>HFN20-914</t>
  </si>
  <si>
    <t>000787AC39</t>
  </si>
  <si>
    <t>HFN20-915</t>
  </si>
  <si>
    <t>HFN20-916</t>
  </si>
  <si>
    <t>00069a7794</t>
  </si>
  <si>
    <t>HFN20-917</t>
  </si>
  <si>
    <t>0006d66b28</t>
  </si>
  <si>
    <t>HFN20-918</t>
  </si>
  <si>
    <t>HFN20-919</t>
  </si>
  <si>
    <t>000759ece6</t>
  </si>
  <si>
    <t>MLN20-015</t>
  </si>
  <si>
    <t>HFN20-920</t>
  </si>
  <si>
    <t>0006D2B9EF</t>
  </si>
  <si>
    <t>HFN20-921</t>
  </si>
  <si>
    <t>0006D3B3C8</t>
  </si>
  <si>
    <t>HFN20-922</t>
  </si>
  <si>
    <t>HFN20-923</t>
  </si>
  <si>
    <t>HFN20-924</t>
  </si>
  <si>
    <t>0006709E0D</t>
  </si>
  <si>
    <t>HFN20-925</t>
  </si>
  <si>
    <t>00078958a8</t>
  </si>
  <si>
    <t>HFN20-926</t>
  </si>
  <si>
    <t>00066e33ec</t>
  </si>
  <si>
    <t>HFN20-927</t>
  </si>
  <si>
    <t>000788b38c</t>
  </si>
  <si>
    <t>HFN20-928</t>
  </si>
  <si>
    <t>00069a9b8d</t>
  </si>
  <si>
    <t>HFN20-929</t>
  </si>
  <si>
    <t>HFN20-930</t>
  </si>
  <si>
    <t>0006d6653b</t>
  </si>
  <si>
    <t>HFN20-931</t>
  </si>
  <si>
    <t>00076d44b7</t>
  </si>
  <si>
    <t>HFN20-932</t>
  </si>
  <si>
    <t>0006950E57</t>
  </si>
  <si>
    <t>HFN20-933</t>
  </si>
  <si>
    <t>00069aa9dc</t>
  </si>
  <si>
    <t>HFN20-934</t>
  </si>
  <si>
    <t>HFN20-935</t>
  </si>
  <si>
    <t>000759e22a</t>
  </si>
  <si>
    <t>HFN20-936</t>
  </si>
  <si>
    <t>000759d364</t>
  </si>
  <si>
    <t>HFN20-937</t>
  </si>
  <si>
    <t>00068AA019</t>
  </si>
  <si>
    <t>MLN20-024</t>
  </si>
  <si>
    <t>HFN20-938</t>
  </si>
  <si>
    <t>0006d2c136</t>
  </si>
  <si>
    <t>HFN20-939</t>
  </si>
  <si>
    <t>000787b331</t>
  </si>
  <si>
    <t>HFN20-940</t>
  </si>
  <si>
    <t>HFN20-941</t>
  </si>
  <si>
    <t>0006d5c9ac</t>
  </si>
  <si>
    <t>HFN20-942</t>
  </si>
  <si>
    <t>0006d2caea</t>
  </si>
  <si>
    <t>HFN20-943</t>
  </si>
  <si>
    <t>000787c31d</t>
  </si>
  <si>
    <t>HFN20-944</t>
  </si>
  <si>
    <t>0006d6c89c</t>
  </si>
  <si>
    <t>HFN20-945</t>
  </si>
  <si>
    <t>0006f3d250</t>
  </si>
  <si>
    <t>HFN20-946</t>
  </si>
  <si>
    <t>HFN20-947</t>
  </si>
  <si>
    <t>000787a656</t>
  </si>
  <si>
    <t>HFN20-948</t>
  </si>
  <si>
    <t>0006f3cc4f</t>
  </si>
  <si>
    <t>HFN20-949</t>
  </si>
  <si>
    <t>HFN20-950</t>
  </si>
  <si>
    <t>0006d2d0f4</t>
  </si>
  <si>
    <t>HFN20-951</t>
  </si>
  <si>
    <t>000787BF0C</t>
  </si>
  <si>
    <t>HFN20-952</t>
  </si>
  <si>
    <t>00076d5f9d</t>
  </si>
  <si>
    <t>HFN20-953</t>
  </si>
  <si>
    <t>0006d67bf8</t>
  </si>
  <si>
    <t>HFN20-954</t>
  </si>
  <si>
    <t>0006950074</t>
  </si>
  <si>
    <t>HFN20-955</t>
  </si>
  <si>
    <t>000759c72b</t>
  </si>
  <si>
    <t>HFN20-956</t>
  </si>
  <si>
    <t>00076D5B22</t>
  </si>
  <si>
    <t>HFN20-957</t>
  </si>
  <si>
    <t>HFN20-958</t>
  </si>
  <si>
    <t>000759d6d0</t>
  </si>
  <si>
    <t>HFN20-959</t>
  </si>
  <si>
    <t>00069aa008</t>
  </si>
  <si>
    <t>HFN20-960</t>
  </si>
  <si>
    <t>000757c32e</t>
  </si>
  <si>
    <t>HFF20-961</t>
  </si>
  <si>
    <t>PM-100973</t>
  </si>
  <si>
    <t>HFF20-962</t>
  </si>
  <si>
    <t>0006d6b2d8</t>
  </si>
  <si>
    <t>HFF20-963</t>
  </si>
  <si>
    <t>0006ee165c</t>
  </si>
  <si>
    <t>HFF20-964</t>
  </si>
  <si>
    <t>HFF20-965</t>
  </si>
  <si>
    <t>HFF20-966</t>
  </si>
  <si>
    <t>0006d2a662</t>
  </si>
  <si>
    <t>HFF20-967</t>
  </si>
  <si>
    <t>000759E4B0</t>
  </si>
  <si>
    <t>HFF20-968</t>
  </si>
  <si>
    <t>HFF20-969</t>
  </si>
  <si>
    <t>UR01 (40% SOBREMADURA)</t>
  </si>
  <si>
    <t>HFN20-970</t>
  </si>
  <si>
    <t>000787BF81</t>
  </si>
  <si>
    <t>PM-101105</t>
  </si>
  <si>
    <t>MLN20-111</t>
  </si>
  <si>
    <t>MLN20-113</t>
  </si>
  <si>
    <t>HFN20-971</t>
  </si>
  <si>
    <t>000788B27E</t>
  </si>
  <si>
    <t>HFN20-972</t>
  </si>
  <si>
    <t>0007895A5A</t>
  </si>
  <si>
    <t>HFN20-973</t>
  </si>
  <si>
    <t>000759F183</t>
  </si>
  <si>
    <t>HFN20-974</t>
  </si>
  <si>
    <t>000759BFE3</t>
  </si>
  <si>
    <t>HFN20-975</t>
  </si>
  <si>
    <t>000788B73B</t>
  </si>
  <si>
    <t>HFN20-976</t>
  </si>
  <si>
    <t>0006F07091</t>
  </si>
  <si>
    <t>HFN20-977</t>
  </si>
  <si>
    <t>000759D0D2</t>
  </si>
  <si>
    <t>HFN20-978</t>
  </si>
  <si>
    <t>000759DFD8</t>
  </si>
  <si>
    <t>MLN20-115</t>
  </si>
  <si>
    <t>HFN20-979</t>
  </si>
  <si>
    <t>000771AEF6</t>
  </si>
  <si>
    <t>HFN20-980</t>
  </si>
  <si>
    <t>000787D039</t>
  </si>
  <si>
    <t>HFN20-981</t>
  </si>
  <si>
    <t>000757AF81</t>
  </si>
  <si>
    <t>HFN20-982</t>
  </si>
  <si>
    <t>0006D2A178</t>
  </si>
  <si>
    <t>HFN20-983</t>
  </si>
  <si>
    <t>000787BFA4</t>
  </si>
  <si>
    <t>HFN20-984</t>
  </si>
  <si>
    <t>0006D5C500</t>
  </si>
  <si>
    <t>MLN20-114</t>
  </si>
  <si>
    <t>HFN20-985</t>
  </si>
  <si>
    <t>000787C076</t>
  </si>
  <si>
    <t>HFN20-986</t>
  </si>
  <si>
    <t>0006d3cbd1</t>
  </si>
  <si>
    <t>MLN20-116</t>
  </si>
  <si>
    <t>MLN20-118</t>
  </si>
  <si>
    <t>HFN20-987</t>
  </si>
  <si>
    <t>000794C44E</t>
  </si>
  <si>
    <t>HFN20-988</t>
  </si>
  <si>
    <t>0006F2C5A3</t>
  </si>
  <si>
    <t>HFN20-989</t>
  </si>
  <si>
    <t>00069A79C9</t>
  </si>
  <si>
    <t>HFN20-990</t>
  </si>
  <si>
    <t>00076D5AA3</t>
  </si>
  <si>
    <t>HFN20-991</t>
  </si>
  <si>
    <t>0006951CEE</t>
  </si>
  <si>
    <t>HFN20-992</t>
  </si>
  <si>
    <t>0006D6B9EF</t>
  </si>
  <si>
    <t>HFN20-993</t>
  </si>
  <si>
    <t>000787BB37</t>
  </si>
  <si>
    <t>HFN20-994</t>
  </si>
  <si>
    <t>0006D67835</t>
  </si>
  <si>
    <t>MLN20-117</t>
  </si>
  <si>
    <t>MLN20-119</t>
  </si>
  <si>
    <t>HFN20-995</t>
  </si>
  <si>
    <t>0006D2AD84</t>
  </si>
  <si>
    <t>HFN20-996</t>
  </si>
  <si>
    <t>000787AF28</t>
  </si>
  <si>
    <t>HFN20-997</t>
  </si>
  <si>
    <t>00069A81CA</t>
  </si>
  <si>
    <t>HFN20-998</t>
  </si>
  <si>
    <t>00069a7cd8</t>
  </si>
  <si>
    <t>HFN20-999</t>
  </si>
  <si>
    <t>000787C789</t>
  </si>
  <si>
    <t>HFN20-1000</t>
  </si>
  <si>
    <t>0006f35694</t>
  </si>
  <si>
    <t>HFN20-1001</t>
  </si>
  <si>
    <t>0007879F48</t>
  </si>
  <si>
    <t>HFN20-1002</t>
  </si>
  <si>
    <t>000759E618</t>
  </si>
  <si>
    <t>MLN20-120</t>
  </si>
  <si>
    <t>MLN20-121</t>
  </si>
  <si>
    <t>HFN20-1003</t>
  </si>
  <si>
    <t>000788B03C</t>
  </si>
  <si>
    <t>HFN20-1004</t>
  </si>
  <si>
    <t>0006D3CC41</t>
  </si>
  <si>
    <t>HFN20-1005</t>
  </si>
  <si>
    <t>0006F3DE60</t>
  </si>
  <si>
    <t>HFN20-1006</t>
  </si>
  <si>
    <t>0006d3beab</t>
  </si>
  <si>
    <t>HFN20-1007</t>
  </si>
  <si>
    <t>00076D5C58</t>
  </si>
  <si>
    <t>HFN20-1008</t>
  </si>
  <si>
    <t>00069534A8</t>
  </si>
  <si>
    <t>HFN20-1009</t>
  </si>
  <si>
    <t>0006950B96</t>
  </si>
  <si>
    <t>HFN20-1010</t>
  </si>
  <si>
    <t>0006D6D6ED</t>
  </si>
  <si>
    <t>MLN20-24</t>
  </si>
  <si>
    <t>MLN20-29-Mac</t>
  </si>
  <si>
    <t>HFN20-1011</t>
  </si>
  <si>
    <t>0006950F2D</t>
  </si>
  <si>
    <t>HFN20-1012</t>
  </si>
  <si>
    <t>000757F92D</t>
  </si>
  <si>
    <t>HFN20-1013</t>
  </si>
  <si>
    <t>0006d398c8</t>
  </si>
  <si>
    <t>HFN20-1014</t>
  </si>
  <si>
    <t>0006F37860</t>
  </si>
  <si>
    <t>HFN20-1015</t>
  </si>
  <si>
    <t>0007879F40</t>
  </si>
  <si>
    <t>HFN20-1016</t>
  </si>
  <si>
    <t>000794C369</t>
  </si>
  <si>
    <t>HFN20-1017</t>
  </si>
  <si>
    <t>0006951439</t>
  </si>
  <si>
    <t>HFN20-1018</t>
  </si>
  <si>
    <t>000759D28D</t>
  </si>
  <si>
    <t>HFN20-1019</t>
  </si>
  <si>
    <t>0006D6DAB3</t>
  </si>
  <si>
    <t>HFN20-1020</t>
  </si>
  <si>
    <t>0006D6B5D7</t>
  </si>
  <si>
    <t>HFN20-1021</t>
  </si>
  <si>
    <t>0006d6b07e</t>
  </si>
  <si>
    <t>HFN20-1022</t>
  </si>
  <si>
    <t>000759E3E1</t>
  </si>
  <si>
    <t>HFN20-1023</t>
  </si>
  <si>
    <t>000787c6e5</t>
  </si>
  <si>
    <t>HFN20-1024</t>
  </si>
  <si>
    <t>000759D7B1</t>
  </si>
  <si>
    <t>HFN20-1025</t>
  </si>
  <si>
    <t>0006d6a27a</t>
  </si>
  <si>
    <t>HFN20-1026</t>
  </si>
  <si>
    <t>0006D2CBBF</t>
  </si>
  <si>
    <t>MLN20-29</t>
  </si>
  <si>
    <t>MLN20-30-Mac</t>
  </si>
  <si>
    <t>HFN20-1027</t>
  </si>
  <si>
    <t>000771d010</t>
  </si>
  <si>
    <t>HFN20-1028</t>
  </si>
  <si>
    <t>000787BBA5</t>
  </si>
  <si>
    <t>HFN20-1029</t>
  </si>
  <si>
    <t>000759D806</t>
  </si>
  <si>
    <t>HFN20-1030</t>
  </si>
  <si>
    <t>0006F0396A</t>
  </si>
  <si>
    <t>HFN20-1031</t>
  </si>
  <si>
    <t>0006d3cca3</t>
  </si>
  <si>
    <t>HFN20-1032</t>
  </si>
  <si>
    <t>00069AA2F3</t>
  </si>
  <si>
    <t>HFN20-1033</t>
  </si>
  <si>
    <t>0006D3BFBE</t>
  </si>
  <si>
    <t>HFN20-1034</t>
  </si>
  <si>
    <t>0006d3c9b0</t>
  </si>
  <si>
    <t>HFN20-1035</t>
  </si>
  <si>
    <t>000759d2b2</t>
  </si>
  <si>
    <t>HFN20-1036</t>
  </si>
  <si>
    <t>000787bc39</t>
  </si>
  <si>
    <t>HFN20-1037</t>
  </si>
  <si>
    <t>000787b997</t>
  </si>
  <si>
    <t>HFN20-1038</t>
  </si>
  <si>
    <t>0006D2CB10</t>
  </si>
  <si>
    <t>HFN20-1039</t>
  </si>
  <si>
    <t>000759DAD4</t>
  </si>
  <si>
    <t>HFN20-1040</t>
  </si>
  <si>
    <t>0006D6847A</t>
  </si>
  <si>
    <t>PM-101175</t>
  </si>
  <si>
    <t>MFF15-0085</t>
  </si>
  <si>
    <t>se siembra sólo 800 ovas po hembra (saldo ElimProductiva)</t>
  </si>
  <si>
    <t>HFN20-1041</t>
  </si>
  <si>
    <t>000670a8d9</t>
  </si>
  <si>
    <t>MFF15-0089</t>
  </si>
  <si>
    <t>HFN20-1042</t>
  </si>
  <si>
    <t>0006D2C6A4</t>
  </si>
  <si>
    <t>MFF15-0086</t>
  </si>
  <si>
    <t>HFN20-1043</t>
  </si>
  <si>
    <t>0007879D69</t>
  </si>
  <si>
    <t>MFF15-0083</t>
  </si>
  <si>
    <t>HFN20-1044</t>
  </si>
  <si>
    <t>000695187F</t>
  </si>
  <si>
    <t>MFF15-0077</t>
  </si>
  <si>
    <t>HFN20-1045</t>
  </si>
  <si>
    <t>0006951205</t>
  </si>
  <si>
    <t>MFF15-0075</t>
  </si>
  <si>
    <t>HFN20-1046</t>
  </si>
  <si>
    <t>0006d6c15c</t>
  </si>
  <si>
    <t>HFN20-1047</t>
  </si>
  <si>
    <t>0006599C36</t>
  </si>
  <si>
    <t>HFN20-1048</t>
  </si>
  <si>
    <t>000670880c</t>
  </si>
  <si>
    <t>MFF15-0087</t>
  </si>
  <si>
    <t>HFN20-1049</t>
  </si>
  <si>
    <t>000771D539</t>
  </si>
  <si>
    <t>HFN20-1050</t>
  </si>
  <si>
    <t>000787A2A1</t>
  </si>
  <si>
    <t>HFN20-1051</t>
  </si>
  <si>
    <t>0006F37C68</t>
  </si>
  <si>
    <t>HFN20-1052</t>
  </si>
  <si>
    <t>0006F3789C</t>
  </si>
  <si>
    <t>HFN20-1053</t>
  </si>
  <si>
    <t>00069A994C</t>
  </si>
  <si>
    <t>HFN20-1054</t>
  </si>
  <si>
    <t>0001E6AE47</t>
  </si>
  <si>
    <t>HFN20-1055</t>
  </si>
  <si>
    <t>00076D43AA</t>
  </si>
  <si>
    <t>HFN20-1056</t>
  </si>
  <si>
    <t>000771ab55</t>
  </si>
  <si>
    <t>MFF15-0078</t>
  </si>
  <si>
    <t>HFN20-1057</t>
  </si>
  <si>
    <t>0007895655</t>
  </si>
  <si>
    <t>HFN20-1058</t>
  </si>
  <si>
    <t>0006D2A528</t>
  </si>
  <si>
    <t>HFN20-1059</t>
  </si>
  <si>
    <t>0006D6D222</t>
  </si>
  <si>
    <t>HFN20-1060</t>
  </si>
  <si>
    <t>00061C6E26</t>
  </si>
  <si>
    <t>MFF15-0090</t>
  </si>
  <si>
    <t>HFN20-1061</t>
  </si>
  <si>
    <t>000787CE23</t>
  </si>
  <si>
    <t>MFF15-0079</t>
  </si>
  <si>
    <t>HFN20-1062</t>
  </si>
  <si>
    <t>0006D3BC01</t>
  </si>
  <si>
    <t>HFN20-1063</t>
  </si>
  <si>
    <t>0006D6EE0A</t>
  </si>
  <si>
    <t>HFN20-1064</t>
  </si>
  <si>
    <t>0006D67A87</t>
  </si>
  <si>
    <t>MFF15-0080</t>
  </si>
  <si>
    <t>HFN20-1065</t>
  </si>
  <si>
    <t>000788af45</t>
  </si>
  <si>
    <t>Positiva</t>
  </si>
  <si>
    <t>Positiva a BKD</t>
  </si>
  <si>
    <t>HFN20-1066</t>
  </si>
  <si>
    <t>0006D3BEF6</t>
  </si>
  <si>
    <t>HFN20-1067</t>
  </si>
  <si>
    <t>0006F2C528</t>
  </si>
  <si>
    <t>HFN20-1068</t>
  </si>
  <si>
    <t>000787AED0</t>
  </si>
  <si>
    <t>HFN20-1069</t>
  </si>
  <si>
    <t>0006D69D7E</t>
  </si>
  <si>
    <t>HFN20-1070</t>
  </si>
  <si>
    <t>00066E5724</t>
  </si>
  <si>
    <t>SNLCY1700.FAM.PG.REP.20</t>
  </si>
  <si>
    <t>65G2001.SNLCY1700.FAM.PG.REP.20</t>
  </si>
  <si>
    <t>HLN20-1071</t>
  </si>
  <si>
    <t>00069a8623</t>
  </si>
  <si>
    <t>LCY</t>
  </si>
  <si>
    <t>PM-101176</t>
  </si>
  <si>
    <t>MLN20-30</t>
  </si>
  <si>
    <t>MLN20-31</t>
  </si>
  <si>
    <t>65G2005.SNLCY2000.PG.C2.Ova</t>
  </si>
  <si>
    <t xml:space="preserve">34G2004.SNLCY2000.C3.PH </t>
  </si>
  <si>
    <t>Contao; Mañihuico</t>
  </si>
  <si>
    <t>HLN20-1072</t>
  </si>
  <si>
    <t>0006F05A49</t>
  </si>
  <si>
    <t>HLN20-1073</t>
  </si>
  <si>
    <t>00069aa09d</t>
  </si>
  <si>
    <t>HLN20-1074</t>
  </si>
  <si>
    <t>0006EE301E</t>
  </si>
  <si>
    <t>HLN20-1075</t>
  </si>
  <si>
    <t>00069538ab</t>
  </si>
  <si>
    <t>HLN20-1076</t>
  </si>
  <si>
    <t>00076D3CD3</t>
  </si>
  <si>
    <t>HLN20-1077</t>
  </si>
  <si>
    <t>0006d68ad4</t>
  </si>
  <si>
    <t>HLN20-1078</t>
  </si>
  <si>
    <t>000787c01b</t>
  </si>
  <si>
    <t>HLN20-1079</t>
  </si>
  <si>
    <t>0006f2b50f</t>
  </si>
  <si>
    <t>MLN20-32</t>
  </si>
  <si>
    <t>MLN20-33</t>
  </si>
  <si>
    <t>HLN20-1080</t>
  </si>
  <si>
    <t>0006d6a086</t>
  </si>
  <si>
    <t>HLN20-1081</t>
  </si>
  <si>
    <t>0006d638af</t>
  </si>
  <si>
    <t>HLN20-1082</t>
  </si>
  <si>
    <t>000788B0AF</t>
  </si>
  <si>
    <t>HLN20-1083</t>
  </si>
  <si>
    <t>000759cc79</t>
  </si>
  <si>
    <t>HLN20-1084</t>
  </si>
  <si>
    <t>000757b435</t>
  </si>
  <si>
    <t>HLN20-1085</t>
  </si>
  <si>
    <t>0006D6892B</t>
  </si>
  <si>
    <t>HLN20-1086</t>
  </si>
  <si>
    <t>000787afb6</t>
  </si>
  <si>
    <t>HLN20-1087</t>
  </si>
  <si>
    <t>0006d3cc3e</t>
  </si>
  <si>
    <t>HLN20-1088</t>
  </si>
  <si>
    <t>0006f2cd82</t>
  </si>
  <si>
    <t>HLN20-1089</t>
  </si>
  <si>
    <t>0006F2CDE1</t>
  </si>
  <si>
    <t>HLN20-1090</t>
  </si>
  <si>
    <t>0006ee1ef1</t>
  </si>
  <si>
    <t>HLN20-1091</t>
  </si>
  <si>
    <t>00069507B3</t>
  </si>
  <si>
    <t>HLN20-1092</t>
  </si>
  <si>
    <t>0007895815</t>
  </si>
  <si>
    <t>65G2004.SNLCY2000.C2.Ova</t>
  </si>
  <si>
    <t>HLN20-1093</t>
  </si>
  <si>
    <t>00076d704b</t>
  </si>
  <si>
    <t>HLN20-1094</t>
  </si>
  <si>
    <t>HLN20-1095</t>
  </si>
  <si>
    <t>00066e611f</t>
  </si>
  <si>
    <t>HLN20-1096</t>
  </si>
  <si>
    <t>0006f03c7b</t>
  </si>
  <si>
    <t>HLN20-1097</t>
  </si>
  <si>
    <t>0006d6f7e4</t>
  </si>
  <si>
    <t>HLN20-1098</t>
  </si>
  <si>
    <t>0006952b15</t>
  </si>
  <si>
    <t>HLN20-1099</t>
  </si>
  <si>
    <t>0006d69ca0</t>
  </si>
  <si>
    <t>HLN20-1100</t>
  </si>
  <si>
    <t>0006d3bf84</t>
  </si>
  <si>
    <t>HLN20-1101</t>
  </si>
  <si>
    <t>000759c59b</t>
  </si>
  <si>
    <t>HLN20-1102</t>
  </si>
  <si>
    <t>0006f053d1</t>
  </si>
  <si>
    <t>HLN20-1103</t>
  </si>
  <si>
    <t>0006f34941</t>
  </si>
  <si>
    <t>HLN20-1104</t>
  </si>
  <si>
    <t>HLN20-1105</t>
  </si>
  <si>
    <t>000787b6a4</t>
  </si>
  <si>
    <t>HLN20-1106</t>
  </si>
  <si>
    <t>0006d2b6c1</t>
  </si>
  <si>
    <t>HLN20-1107</t>
  </si>
  <si>
    <t>0006f3cb08</t>
  </si>
  <si>
    <t>HLN20-1108</t>
  </si>
  <si>
    <t>0006d67f80</t>
  </si>
  <si>
    <t>HLN20-1109</t>
  </si>
  <si>
    <t>0006951e77</t>
  </si>
  <si>
    <t>HLN20-1110</t>
  </si>
  <si>
    <t>0006ee27b9</t>
  </si>
  <si>
    <t>HLN20-1111</t>
  </si>
  <si>
    <t>00069a8cff</t>
  </si>
  <si>
    <t>HLN20-1112</t>
  </si>
  <si>
    <t>0006d3c220</t>
  </si>
  <si>
    <t>MLN20-34</t>
  </si>
  <si>
    <t>MLN20-35</t>
  </si>
  <si>
    <t>HLN20-1113</t>
  </si>
  <si>
    <t>000759dbec</t>
  </si>
  <si>
    <t>HLN20-1114</t>
  </si>
  <si>
    <t>00069a981b</t>
  </si>
  <si>
    <t>HLN20-1115</t>
  </si>
  <si>
    <t>0006d5ebbc</t>
  </si>
  <si>
    <t>HLN20-1116</t>
  </si>
  <si>
    <t>0006950013</t>
  </si>
  <si>
    <t>HLN20-1117</t>
  </si>
  <si>
    <t>00066e4891</t>
  </si>
  <si>
    <t>HLN20-1118</t>
  </si>
  <si>
    <t>0006d6851b</t>
  </si>
  <si>
    <t>HLN20-1119</t>
  </si>
  <si>
    <t>000759d818</t>
  </si>
  <si>
    <t>HLN20-1120</t>
  </si>
  <si>
    <t>0006d63e58</t>
  </si>
  <si>
    <t>HLN20-1121</t>
  </si>
  <si>
    <t>HLN20-1122</t>
  </si>
  <si>
    <t>0006d39df5</t>
  </si>
  <si>
    <t>HLN20-1123</t>
  </si>
  <si>
    <t>0006f3ec75</t>
  </si>
  <si>
    <t>HLN20-1124</t>
  </si>
  <si>
    <t>0006950f2c</t>
  </si>
  <si>
    <t>MLN20-36</t>
  </si>
  <si>
    <t>HLN20-1125</t>
  </si>
  <si>
    <t>0006950a6d</t>
  </si>
  <si>
    <t>HLN20-1126</t>
  </si>
  <si>
    <t>HLN20-1127</t>
  </si>
  <si>
    <t>00069a8165</t>
  </si>
  <si>
    <t>HLN20-1128</t>
  </si>
  <si>
    <t>HLN20-1129</t>
  </si>
  <si>
    <t>0006f064cf</t>
  </si>
  <si>
    <t>HLN20-1130</t>
  </si>
  <si>
    <t>HLN20-1131</t>
  </si>
  <si>
    <t>000759facd</t>
  </si>
  <si>
    <t>HLN20-1132</t>
  </si>
  <si>
    <t>0006d2cb31</t>
  </si>
  <si>
    <t>HLN20-1133</t>
  </si>
  <si>
    <t>0006d2a24e</t>
  </si>
  <si>
    <t>HLN20-1134</t>
  </si>
  <si>
    <t>00076d6edf</t>
  </si>
  <si>
    <t>HLN20-1135</t>
  </si>
  <si>
    <t>00069a6f35</t>
  </si>
  <si>
    <t>HLN20-1136</t>
  </si>
  <si>
    <t>0006d5d3df</t>
  </si>
  <si>
    <t>Resistente</t>
  </si>
  <si>
    <t>MLN20-45</t>
  </si>
  <si>
    <t>MLN20-46</t>
  </si>
  <si>
    <t>65G2006.SNLCY2000.PGR.C2.Ova</t>
  </si>
  <si>
    <t>HLN20-1137</t>
  </si>
  <si>
    <t>0006d2c17b</t>
  </si>
  <si>
    <t>HLN20-1138</t>
  </si>
  <si>
    <t>0006ee227b</t>
  </si>
  <si>
    <t>HLN20-1139</t>
  </si>
  <si>
    <t>0006d69f92</t>
  </si>
  <si>
    <t>HLN20-1140</t>
  </si>
  <si>
    <t>000788b3e7</t>
  </si>
  <si>
    <t>HLN20-1141</t>
  </si>
  <si>
    <t>00066e6564</t>
  </si>
  <si>
    <t>HLN20-1142</t>
  </si>
  <si>
    <t>0006d2d2d8</t>
  </si>
  <si>
    <t>HLN20-1143</t>
  </si>
  <si>
    <t>000787cdfe</t>
  </si>
  <si>
    <t>HLN20-1144</t>
  </si>
  <si>
    <t>00076d54dc</t>
  </si>
  <si>
    <t>HLN20-1145</t>
  </si>
  <si>
    <t>00076d5687</t>
  </si>
  <si>
    <t>HLN20-1146</t>
  </si>
  <si>
    <t>000695197B</t>
  </si>
  <si>
    <t>PM-101354</t>
  </si>
  <si>
    <t>MLN20-47</t>
  </si>
  <si>
    <t>MLN20-48</t>
  </si>
  <si>
    <t>MLN20-058</t>
  </si>
  <si>
    <t>HLN20-1147</t>
  </si>
  <si>
    <t>0006D6CF04</t>
  </si>
  <si>
    <t>MLN20-49</t>
  </si>
  <si>
    <t>MFN16-094</t>
  </si>
  <si>
    <t>HLN20-1148</t>
  </si>
  <si>
    <t>00076D6D3E</t>
  </si>
  <si>
    <t>MLN20-054</t>
  </si>
  <si>
    <t>HLN20-1149</t>
  </si>
  <si>
    <t>000787C6FE</t>
  </si>
  <si>
    <t>MLN20-056</t>
  </si>
  <si>
    <t>MFF15-0108</t>
  </si>
  <si>
    <t>HLN20-1150</t>
  </si>
  <si>
    <t>000788B45B</t>
  </si>
  <si>
    <t>HLN20-1151</t>
  </si>
  <si>
    <t>0006D64DC0</t>
  </si>
  <si>
    <t>HLN20-1152</t>
  </si>
  <si>
    <t>00069A8075</t>
  </si>
  <si>
    <t>MLN20-055</t>
  </si>
  <si>
    <t>HLN20-1153</t>
  </si>
  <si>
    <t>0006D62E88</t>
  </si>
  <si>
    <t>MLN20-057</t>
  </si>
  <si>
    <t>HLN20-1154</t>
  </si>
  <si>
    <t>0006D394AC</t>
  </si>
  <si>
    <t>HLN20-1155</t>
  </si>
  <si>
    <t>00069521BC</t>
  </si>
  <si>
    <t>MLN20-051</t>
  </si>
  <si>
    <t>HLN20-1156</t>
  </si>
  <si>
    <t>00076D68D0</t>
  </si>
  <si>
    <t>HLN20-1157</t>
  </si>
  <si>
    <t>00065989E7</t>
  </si>
  <si>
    <t>MLN20-049</t>
  </si>
  <si>
    <t>MFN16-058</t>
  </si>
  <si>
    <t>HLN20-1158</t>
  </si>
  <si>
    <t>0006D6DC8E</t>
  </si>
  <si>
    <t>HLN20-1159</t>
  </si>
  <si>
    <t>0006D6B7A5</t>
  </si>
  <si>
    <t>HLN20-1160</t>
  </si>
  <si>
    <t>0006D2C4B0</t>
  </si>
  <si>
    <t>MFF15-0107</t>
  </si>
  <si>
    <t>HLN20-1161</t>
  </si>
  <si>
    <t>000759E1A4</t>
  </si>
  <si>
    <t>HLN20-1162</t>
  </si>
  <si>
    <t>000759C0C1</t>
  </si>
  <si>
    <t>HLN20-1163</t>
  </si>
  <si>
    <t>000787C1F6</t>
  </si>
  <si>
    <t>HLN20-1164</t>
  </si>
  <si>
    <t>000759F928</t>
  </si>
  <si>
    <t>HLN20-1165</t>
  </si>
  <si>
    <t>0006F2A7CB</t>
  </si>
  <si>
    <t>MLN20-060</t>
  </si>
  <si>
    <t>HLN20-1166</t>
  </si>
  <si>
    <t>0006F3F27E</t>
  </si>
  <si>
    <t>HLN20-1167</t>
  </si>
  <si>
    <t>000759E27A</t>
  </si>
  <si>
    <t>HLN20-1168</t>
  </si>
  <si>
    <t>00076D4568</t>
  </si>
  <si>
    <t>HLN20-1169</t>
  </si>
  <si>
    <t>0006EE2626</t>
  </si>
  <si>
    <t>HLN20-1170</t>
  </si>
  <si>
    <t>0006EE3014</t>
  </si>
  <si>
    <t>HLN20-1171</t>
  </si>
  <si>
    <t>0006D690B6</t>
  </si>
  <si>
    <t>MLN20-048</t>
  </si>
  <si>
    <t>HLN20-1172</t>
  </si>
  <si>
    <t>0006F36855</t>
  </si>
  <si>
    <t>MLN20-052</t>
  </si>
  <si>
    <t>HLN20-1173</t>
  </si>
  <si>
    <t>0006D6D552</t>
  </si>
  <si>
    <t>MLN20-050</t>
  </si>
  <si>
    <t>HLN20-1174</t>
  </si>
  <si>
    <t>00076D6862</t>
  </si>
  <si>
    <t>HLN20-1175</t>
  </si>
  <si>
    <t>00076D6C7D</t>
  </si>
  <si>
    <t>HLN20-1176</t>
  </si>
  <si>
    <t>000787A33A</t>
  </si>
  <si>
    <t>HLN20-1177</t>
  </si>
  <si>
    <t>000788b743</t>
  </si>
  <si>
    <t>HLN20-1178</t>
  </si>
  <si>
    <t>0006D5CBE1</t>
  </si>
  <si>
    <t>HLN20-1179</t>
  </si>
  <si>
    <t>0006D398AC</t>
  </si>
  <si>
    <t>HLN20-1180</t>
  </si>
  <si>
    <t>0006f05bf0</t>
  </si>
  <si>
    <t>HLN20-1181</t>
  </si>
  <si>
    <t>000787B1CA</t>
  </si>
  <si>
    <t>HLN20-1182</t>
  </si>
  <si>
    <t>0006950C72</t>
  </si>
  <si>
    <t>HLN20-1183</t>
  </si>
  <si>
    <t>00069513C8</t>
  </si>
  <si>
    <t>HLN20-1184</t>
  </si>
  <si>
    <t>00069539F0</t>
  </si>
  <si>
    <t>HLN20-1185</t>
  </si>
  <si>
    <t>0006D6CBEE</t>
  </si>
  <si>
    <t>MLN20-56</t>
  </si>
  <si>
    <t>HLN20-1186</t>
  </si>
  <si>
    <t>HLN20-1187</t>
  </si>
  <si>
    <t>000787A8CF</t>
  </si>
  <si>
    <t>HLN20-1188</t>
  </si>
  <si>
    <t>0006D68121</t>
  </si>
  <si>
    <t>HLN20-1189</t>
  </si>
  <si>
    <t>000788B940</t>
  </si>
  <si>
    <t>HLN20-1190</t>
  </si>
  <si>
    <t>0006D2AAA1</t>
  </si>
  <si>
    <t>HLN20-1191</t>
  </si>
  <si>
    <t>0006d2cc9d</t>
  </si>
  <si>
    <t>HLN20-1192</t>
  </si>
  <si>
    <t>0006f352a2</t>
  </si>
  <si>
    <t>MLN20-51</t>
  </si>
  <si>
    <t>HLN20-1193</t>
  </si>
  <si>
    <t>HLN20-1194</t>
  </si>
  <si>
    <t>0006ee1fd0</t>
  </si>
  <si>
    <t>HLN20-1195</t>
  </si>
  <si>
    <t>0006F3C259</t>
  </si>
  <si>
    <t>HLN20-1196</t>
  </si>
  <si>
    <t>00069a87c6</t>
  </si>
  <si>
    <t>Micosis</t>
  </si>
  <si>
    <t>HLN20-1197</t>
  </si>
  <si>
    <t>000787BBF3</t>
  </si>
  <si>
    <t>HLN20-1198</t>
  </si>
  <si>
    <t>000759F76D</t>
  </si>
  <si>
    <t>HLN20-1199</t>
  </si>
  <si>
    <t>0006d6a533</t>
  </si>
  <si>
    <t>HLN20-1200</t>
  </si>
  <si>
    <t>0006d67537</t>
  </si>
  <si>
    <t>HLN20-1201</t>
  </si>
  <si>
    <t>0006D6A04D</t>
  </si>
  <si>
    <t>HLN20-1202</t>
  </si>
  <si>
    <t>0006D6BC8B</t>
  </si>
  <si>
    <t>HLN20-1203</t>
  </si>
  <si>
    <t>00069a90d5</t>
  </si>
  <si>
    <t>HLN20-1204</t>
  </si>
  <si>
    <t>0006D3C336</t>
  </si>
  <si>
    <t>HLN20-1205</t>
  </si>
  <si>
    <t>000787d376</t>
  </si>
  <si>
    <t>HLN20-1206</t>
  </si>
  <si>
    <t>0006D61DA7</t>
  </si>
  <si>
    <t>HLN20-1207</t>
  </si>
  <si>
    <t>00075A6C5C</t>
  </si>
  <si>
    <t>HLN20-1208</t>
  </si>
  <si>
    <t>HLN20-1209</t>
  </si>
  <si>
    <t>00069A9A7D</t>
  </si>
  <si>
    <t>HLN20-1210</t>
  </si>
  <si>
    <t>0006950667</t>
  </si>
  <si>
    <t>HLN20-1211</t>
  </si>
  <si>
    <t>00069A86C3</t>
  </si>
  <si>
    <t>HLN20-1212</t>
  </si>
  <si>
    <t>000759D178</t>
  </si>
  <si>
    <t>HLN20-1213</t>
  </si>
  <si>
    <t>00069A9DD2</t>
  </si>
  <si>
    <t>HLN20-1214</t>
  </si>
  <si>
    <t>00075A0661</t>
  </si>
  <si>
    <t>HLN20-1215</t>
  </si>
  <si>
    <t>0006952818</t>
  </si>
  <si>
    <t>HLN20-1216</t>
  </si>
  <si>
    <t>0006EE3670</t>
  </si>
  <si>
    <t>HLN20-1217</t>
  </si>
  <si>
    <t>0006EE33D1</t>
  </si>
  <si>
    <t>HLN20-1218</t>
  </si>
  <si>
    <t>0006D6AA00</t>
  </si>
  <si>
    <t>HLN20-1219</t>
  </si>
  <si>
    <t>00076D3BD0</t>
  </si>
  <si>
    <t>HLN20-1220</t>
  </si>
  <si>
    <t>0006D604B5</t>
  </si>
  <si>
    <t>HLN20-1221</t>
  </si>
  <si>
    <t>0006D2D18D</t>
  </si>
  <si>
    <t>HLN20-1222</t>
  </si>
  <si>
    <t>00069534DF</t>
  </si>
  <si>
    <t>HLN20-1223</t>
  </si>
  <si>
    <t>000787C040</t>
  </si>
  <si>
    <t>HLN20-1224</t>
  </si>
  <si>
    <t>0006d6a66e</t>
  </si>
  <si>
    <t>HLN20-1225</t>
  </si>
  <si>
    <t>0006D68092</t>
  </si>
  <si>
    <t>HLN20-1226</t>
  </si>
  <si>
    <t>0006d5d956</t>
  </si>
  <si>
    <t>MLN20-52</t>
  </si>
  <si>
    <t>HLN20-1227</t>
  </si>
  <si>
    <t>000787c35f</t>
  </si>
  <si>
    <t>HLN20-1228</t>
  </si>
  <si>
    <t>0006d2b219</t>
  </si>
  <si>
    <t>HLN20-1229</t>
  </si>
  <si>
    <t>00076d5442</t>
  </si>
  <si>
    <t>HLN20-1230</t>
  </si>
  <si>
    <t>HLN20-1231</t>
  </si>
  <si>
    <t>000695276b</t>
  </si>
  <si>
    <t>HLN20-1232</t>
  </si>
  <si>
    <t>00069a9323</t>
  </si>
  <si>
    <t>HLN20-1233</t>
  </si>
  <si>
    <t>000787c3ca</t>
  </si>
  <si>
    <t>HLN20-1234</t>
  </si>
  <si>
    <t>0006D6053E</t>
  </si>
  <si>
    <t>HLN20-1235</t>
  </si>
  <si>
    <t>000787B374</t>
  </si>
  <si>
    <t>HLN20-1236</t>
  </si>
  <si>
    <t>HLN20-1237</t>
  </si>
  <si>
    <t>0006f060a6</t>
  </si>
  <si>
    <t>HLN20-1238</t>
  </si>
  <si>
    <t>00069a8739</t>
  </si>
  <si>
    <t>HLN20-1239</t>
  </si>
  <si>
    <t>00069aa1c6</t>
  </si>
  <si>
    <t>HLN20-1240</t>
  </si>
  <si>
    <t>0007587c028</t>
  </si>
  <si>
    <t>HLN20-1241</t>
  </si>
  <si>
    <t>000759e0f2</t>
  </si>
  <si>
    <t>HLN20-1242</t>
  </si>
  <si>
    <t>00069aa2119</t>
  </si>
  <si>
    <t>HLN20-1243</t>
  </si>
  <si>
    <t>00075a0742</t>
  </si>
  <si>
    <t>HLN20-1244</t>
  </si>
  <si>
    <t>0006950308</t>
  </si>
  <si>
    <t>HLN20-1245</t>
  </si>
  <si>
    <t>00069a7488</t>
  </si>
  <si>
    <t>HLN20-1246</t>
  </si>
  <si>
    <t>0006953A42</t>
  </si>
  <si>
    <t>HLN20-1247</t>
  </si>
  <si>
    <t>0006D6913D</t>
  </si>
  <si>
    <t>HLN20-1248</t>
  </si>
  <si>
    <t>00069A7AA2</t>
  </si>
  <si>
    <t>HLN20-1249</t>
  </si>
  <si>
    <t>000695144A</t>
  </si>
  <si>
    <t>HLN20-1250</t>
  </si>
  <si>
    <t>0006952638</t>
  </si>
  <si>
    <t>HLN20-1251</t>
  </si>
  <si>
    <t>0006D39D24</t>
  </si>
  <si>
    <t>HLN20-1252</t>
  </si>
  <si>
    <t>0006D3BCAE</t>
  </si>
  <si>
    <t>HLN20-1253</t>
  </si>
  <si>
    <t>0006F2BD30</t>
  </si>
  <si>
    <t>HLN20-1254</t>
  </si>
  <si>
    <t>000788b79c</t>
  </si>
  <si>
    <t>HLN20-1255</t>
  </si>
  <si>
    <t>0006F3EC5B</t>
  </si>
  <si>
    <t>HLN20-1256</t>
  </si>
  <si>
    <t>00066E5200</t>
  </si>
  <si>
    <t>HLN20-1257</t>
  </si>
  <si>
    <t>000787A9D8</t>
  </si>
  <si>
    <t>HLN20-1258</t>
  </si>
  <si>
    <t>00068a90b6</t>
  </si>
  <si>
    <t>HLN20-1259</t>
  </si>
  <si>
    <t>000787BCAE</t>
  </si>
  <si>
    <t>HLN20-1260</t>
  </si>
  <si>
    <t>00069501B1</t>
  </si>
  <si>
    <t>HLN20-1261</t>
  </si>
  <si>
    <t>HLN20-1262</t>
  </si>
  <si>
    <t>00069AA9BC</t>
  </si>
  <si>
    <t>HLN20-1263</t>
  </si>
  <si>
    <t>00075A2220</t>
  </si>
  <si>
    <t>HLN20-1264</t>
  </si>
  <si>
    <t>0006705754</t>
  </si>
  <si>
    <t>HLN20-1265</t>
  </si>
  <si>
    <t>00067064c8</t>
  </si>
  <si>
    <t>HLN20-1266</t>
  </si>
  <si>
    <t>0006F06250</t>
  </si>
  <si>
    <t>HLN20-1267</t>
  </si>
  <si>
    <t>000759EAD5</t>
  </si>
  <si>
    <t>HLN20-1268</t>
  </si>
  <si>
    <t>0006F3DEFA</t>
  </si>
  <si>
    <t>HLN20-1269</t>
  </si>
  <si>
    <t>000787A602</t>
  </si>
  <si>
    <t>HLN20-1270</t>
  </si>
  <si>
    <t>0006D3A917</t>
  </si>
  <si>
    <t>HLN20-1271</t>
  </si>
  <si>
    <t>000787AF8D</t>
  </si>
  <si>
    <t>HLN20-1272</t>
  </si>
  <si>
    <t>0006D2A70D</t>
  </si>
  <si>
    <t>HLN20-1273</t>
  </si>
  <si>
    <t>0007879AFA</t>
  </si>
  <si>
    <t>HLN20-1274</t>
  </si>
  <si>
    <t>00069A7495</t>
  </si>
  <si>
    <t>HLN20-1275</t>
  </si>
  <si>
    <t>00069A7373</t>
  </si>
  <si>
    <t>HLN20-1276</t>
  </si>
  <si>
    <t>000787AF8E</t>
  </si>
  <si>
    <t>HLN20-1277</t>
  </si>
  <si>
    <t>000788AF76</t>
  </si>
  <si>
    <t>HLN20-1278</t>
  </si>
  <si>
    <t>0006F3C9C9</t>
  </si>
  <si>
    <t>HLN20-1279</t>
  </si>
  <si>
    <t>0006f2cc8e</t>
  </si>
  <si>
    <t>HLN20-1280</t>
  </si>
  <si>
    <t>0006f37958</t>
  </si>
  <si>
    <t>HLN20-1281</t>
  </si>
  <si>
    <t>0006d6d137</t>
  </si>
  <si>
    <t>HLN20-1282</t>
  </si>
  <si>
    <t>00069a71fc</t>
  </si>
  <si>
    <t>HLN20-1283</t>
  </si>
  <si>
    <t>000787a7d2</t>
  </si>
  <si>
    <t>HLN20-1284</t>
  </si>
  <si>
    <t>0007593c4d</t>
  </si>
  <si>
    <t>HLN20-1285</t>
  </si>
  <si>
    <t>0006d63fab</t>
  </si>
  <si>
    <t>HLN20-1286</t>
  </si>
  <si>
    <t>0006951b25</t>
  </si>
  <si>
    <t>HLN20-1287</t>
  </si>
  <si>
    <t>0006f36d2e</t>
  </si>
  <si>
    <t>HLN20-1288</t>
  </si>
  <si>
    <t>0006d71574</t>
  </si>
  <si>
    <t>HLN20-1289</t>
  </si>
  <si>
    <t>000787c6bc</t>
  </si>
  <si>
    <t>HLN20-1290</t>
  </si>
  <si>
    <t>0006950ce0</t>
  </si>
  <si>
    <t>MLN20-53</t>
  </si>
  <si>
    <t>HLN20-1291</t>
  </si>
  <si>
    <t>000787c3b8</t>
  </si>
  <si>
    <t>HLN20-1292</t>
  </si>
  <si>
    <t>000787b5c9</t>
  </si>
  <si>
    <t>HLN20-1293</t>
  </si>
  <si>
    <t>0006f3d359</t>
  </si>
  <si>
    <t>HLN20-1294</t>
  </si>
  <si>
    <t>0006e40021</t>
  </si>
  <si>
    <t>HLN20-1295</t>
  </si>
  <si>
    <t>0006F3C749</t>
  </si>
  <si>
    <t>MLN20-61(MAC)</t>
  </si>
  <si>
    <t>MLN20-62(MAC)</t>
  </si>
  <si>
    <t>HLN20-1296</t>
  </si>
  <si>
    <t>0006953038</t>
  </si>
  <si>
    <t>HLN20-1297</t>
  </si>
  <si>
    <t>0006F379A9</t>
  </si>
  <si>
    <t>HLN20-1298</t>
  </si>
  <si>
    <t>00069A9AEF</t>
  </si>
  <si>
    <t>HLN20-1299</t>
  </si>
  <si>
    <t>0006D6D6EA</t>
  </si>
  <si>
    <t>HLN20-1300</t>
  </si>
  <si>
    <t>0006D640CC</t>
  </si>
  <si>
    <t>HLN20-1301</t>
  </si>
  <si>
    <t>0006F2A316</t>
  </si>
  <si>
    <t>HLN20-1302</t>
  </si>
  <si>
    <t>0006d2d59e</t>
  </si>
  <si>
    <t>HLN20-1303</t>
  </si>
  <si>
    <t>0006f36b36</t>
  </si>
  <si>
    <t>HLN20-1304</t>
  </si>
  <si>
    <t>0006d65da1</t>
  </si>
  <si>
    <t>HLN20-1305</t>
  </si>
  <si>
    <t>00076d3b6a</t>
  </si>
  <si>
    <t>HLN20-1306</t>
  </si>
  <si>
    <t>000787beaa</t>
  </si>
  <si>
    <t>HLN20-1307</t>
  </si>
  <si>
    <t>0007879bb0</t>
  </si>
  <si>
    <t>HLN20-1308</t>
  </si>
  <si>
    <t>000759e348</t>
  </si>
  <si>
    <t>HLN20-1309</t>
  </si>
  <si>
    <t>00069a9b45</t>
  </si>
  <si>
    <t>HLN20-1310</t>
  </si>
  <si>
    <t>000787cd6b</t>
  </si>
  <si>
    <t>HLN20-1311</t>
  </si>
  <si>
    <t>00066e5882</t>
  </si>
  <si>
    <t>HLN20-1312</t>
  </si>
  <si>
    <t>0006d2be19</t>
  </si>
  <si>
    <t>HLN20-1313</t>
  </si>
  <si>
    <t>0006952948</t>
  </si>
  <si>
    <t>HLN20-1314</t>
  </si>
  <si>
    <t>000759e6ae</t>
  </si>
  <si>
    <t>HLN20-1315</t>
  </si>
  <si>
    <t>00068a9d7f</t>
  </si>
  <si>
    <t>HLN20-1316</t>
  </si>
  <si>
    <t>0006d5c52d</t>
  </si>
  <si>
    <t>HLN20-1317</t>
  </si>
  <si>
    <t>000759c466</t>
  </si>
  <si>
    <t>HLN20-1318</t>
  </si>
  <si>
    <t>0006f35476</t>
  </si>
  <si>
    <t>HLN20-1319</t>
  </si>
  <si>
    <t>0006f037a7</t>
  </si>
  <si>
    <t>HLN20-1320</t>
  </si>
  <si>
    <t>0006d64a95</t>
  </si>
  <si>
    <t>HLN20-1321</t>
  </si>
  <si>
    <t>0006d6b84d</t>
  </si>
  <si>
    <t>HLN20-1322</t>
  </si>
  <si>
    <t>00066E5795</t>
  </si>
  <si>
    <t>HLN20-1323</t>
  </si>
  <si>
    <t>000787c8c2</t>
  </si>
  <si>
    <t>HLN20-1324</t>
  </si>
  <si>
    <t>00076d4839</t>
  </si>
  <si>
    <t>HLN20-1325</t>
  </si>
  <si>
    <t>00069513C5</t>
  </si>
  <si>
    <t>PM-101459</t>
  </si>
  <si>
    <t>MLN20-54(MAC)</t>
  </si>
  <si>
    <t>HLN20-1326</t>
  </si>
  <si>
    <t>000759C395</t>
  </si>
  <si>
    <t>HLN20-1327</t>
  </si>
  <si>
    <t>0006D2B65A</t>
  </si>
  <si>
    <t>HLN20-1328</t>
  </si>
  <si>
    <t>0006D693D4</t>
  </si>
  <si>
    <t>HLN20-1329</t>
  </si>
  <si>
    <t>000787AEAC</t>
  </si>
  <si>
    <t>HLN20-1330</t>
  </si>
  <si>
    <t>000757C245</t>
  </si>
  <si>
    <t>HLN20-1331</t>
  </si>
  <si>
    <t>000787C6B7</t>
  </si>
  <si>
    <t>HLN20-1332</t>
  </si>
  <si>
    <t>0006D6CBD1</t>
  </si>
  <si>
    <t>HLN20-1333</t>
  </si>
  <si>
    <t>HLN20-1334</t>
  </si>
  <si>
    <t>HLN20-1335</t>
  </si>
  <si>
    <t>000759CF70</t>
  </si>
  <si>
    <t>HLN20-1336</t>
  </si>
  <si>
    <t>0006D70ECC</t>
  </si>
  <si>
    <t>HLN20-1337</t>
  </si>
  <si>
    <t>000787D0AE</t>
  </si>
  <si>
    <t>HLN20-1338</t>
  </si>
  <si>
    <t>00075A1CF0</t>
  </si>
  <si>
    <t>HLN20-1339</t>
  </si>
  <si>
    <t>000787D05B</t>
  </si>
  <si>
    <t>HLN20-1340</t>
  </si>
  <si>
    <t>000787C793</t>
  </si>
  <si>
    <t>HLN20-1341</t>
  </si>
  <si>
    <t>0006D67BE3</t>
  </si>
  <si>
    <t>HLN20-1342</t>
  </si>
  <si>
    <t>00076D6CAD</t>
  </si>
  <si>
    <t>HLN20-1343</t>
  </si>
  <si>
    <t>000787A5A4</t>
  </si>
  <si>
    <t>HLN20-1344</t>
  </si>
  <si>
    <t>000695005D</t>
  </si>
  <si>
    <t>HLN20-1345</t>
  </si>
  <si>
    <t>0006D2D313</t>
  </si>
  <si>
    <t>HLN20-1346</t>
  </si>
  <si>
    <t>00066E4DD0</t>
  </si>
  <si>
    <t>HLN20-1347</t>
  </si>
  <si>
    <t>0006D6D467</t>
  </si>
  <si>
    <t>HLN20-1348</t>
  </si>
  <si>
    <t>00069A7E74</t>
  </si>
  <si>
    <t>HLN20-1349</t>
  </si>
  <si>
    <t>0006D6BB32</t>
  </si>
  <si>
    <t>HLN20-1350</t>
  </si>
  <si>
    <t>0006E7FBC9</t>
  </si>
  <si>
    <t>HLN20-1351</t>
  </si>
  <si>
    <t>00069a92cc</t>
  </si>
  <si>
    <t>HLN20-1352</t>
  </si>
  <si>
    <t>0006D68FA8</t>
  </si>
  <si>
    <t>HLN20-1353</t>
  </si>
  <si>
    <t>0006D2B76B</t>
  </si>
  <si>
    <t>HLN20-1354</t>
  </si>
  <si>
    <t>00065841E6</t>
  </si>
  <si>
    <t>HLN20-1355</t>
  </si>
  <si>
    <t>00069537BA</t>
  </si>
  <si>
    <t>HLN20-1356</t>
  </si>
  <si>
    <t>0006D6B752</t>
  </si>
  <si>
    <t>HLN20-1357</t>
  </si>
  <si>
    <t>0006D6BA36</t>
  </si>
  <si>
    <t>MLN20-50</t>
  </si>
  <si>
    <t>HLN20-1358</t>
  </si>
  <si>
    <t>00069A7D6E</t>
  </si>
  <si>
    <t>HLN20-1359</t>
  </si>
  <si>
    <t>0006D2C901</t>
  </si>
  <si>
    <t>HLN20-1360</t>
  </si>
  <si>
    <t>00069AA709</t>
  </si>
  <si>
    <t>HLN20-1361</t>
  </si>
  <si>
    <t>000759E524</t>
  </si>
  <si>
    <t>HLN20-1362</t>
  </si>
  <si>
    <t>00069517F4</t>
  </si>
  <si>
    <t>HLN20-1363</t>
  </si>
  <si>
    <t>0006953110</t>
  </si>
  <si>
    <t>HLN20-1364</t>
  </si>
  <si>
    <t>0006F379AB</t>
  </si>
  <si>
    <t>HLN20-1365</t>
  </si>
  <si>
    <t>0006D393CF</t>
  </si>
  <si>
    <t>HLN20-1366</t>
  </si>
  <si>
    <t>00069AA41E</t>
  </si>
  <si>
    <t>HLN20-1367</t>
  </si>
  <si>
    <t>000759E605</t>
  </si>
  <si>
    <t>HLN20-1368</t>
  </si>
  <si>
    <t>000787CE9A</t>
  </si>
  <si>
    <t>HLN20-1369</t>
  </si>
  <si>
    <t>0006950EE3</t>
  </si>
  <si>
    <t>HLN20-1370</t>
  </si>
  <si>
    <t>0006D6617D</t>
  </si>
  <si>
    <t>HLN20-1371</t>
  </si>
  <si>
    <t>000695223F</t>
  </si>
  <si>
    <t>HLN20-1372</t>
  </si>
  <si>
    <t>00076D4979</t>
  </si>
  <si>
    <t>HLN20-1373</t>
  </si>
  <si>
    <t>HLN20-1374</t>
  </si>
  <si>
    <t>00069524FE</t>
  </si>
  <si>
    <t>HLN20-1375</t>
  </si>
  <si>
    <t>HLN20-1376</t>
  </si>
  <si>
    <t>0006F2944B</t>
  </si>
  <si>
    <t>HLN20-1377</t>
  </si>
  <si>
    <t>000787C469</t>
  </si>
  <si>
    <t>HLN20-1378</t>
  </si>
  <si>
    <t>0006D677C0</t>
  </si>
  <si>
    <t>HLN20-1379</t>
  </si>
  <si>
    <t>000697A000</t>
  </si>
  <si>
    <t>HLN20-1380</t>
  </si>
  <si>
    <t>0006D641D9</t>
  </si>
  <si>
    <t>HLN20-1381</t>
  </si>
  <si>
    <t>000787B4E6</t>
  </si>
  <si>
    <t>HLN20-1382</t>
  </si>
  <si>
    <t>0006EE4451</t>
  </si>
  <si>
    <t>HLN20-1383</t>
  </si>
  <si>
    <t>HLN20-1384</t>
  </si>
  <si>
    <t>00069A6F31</t>
  </si>
  <si>
    <t>MLN20-57</t>
  </si>
  <si>
    <t>MLN20-55(MAC)</t>
  </si>
  <si>
    <t>HLN20-1385</t>
  </si>
  <si>
    <t>00076D57D6</t>
  </si>
  <si>
    <t>HLN20-1386</t>
  </si>
  <si>
    <t>0006D604B2</t>
  </si>
  <si>
    <t>HLN20-1387</t>
  </si>
  <si>
    <t>0006EE4BB3</t>
  </si>
  <si>
    <t>HLN20-1388</t>
  </si>
  <si>
    <t>00069A81DA</t>
  </si>
  <si>
    <t>HLN20-1389</t>
  </si>
  <si>
    <t>000787C1CE</t>
  </si>
  <si>
    <t>HLN20-1390</t>
  </si>
  <si>
    <t>0006D6C7D8</t>
  </si>
  <si>
    <t>HLN20-1391</t>
  </si>
  <si>
    <t>0006F2ACAA</t>
  </si>
  <si>
    <t>HLN20-1392</t>
  </si>
  <si>
    <t>0006D2B9DD</t>
  </si>
  <si>
    <t>HLN20-1393</t>
  </si>
  <si>
    <t>0006D681A6</t>
  </si>
  <si>
    <t>HLN20-1394</t>
  </si>
  <si>
    <t>0006EE357A</t>
  </si>
  <si>
    <t>HLN20-1395</t>
  </si>
  <si>
    <t>000759E7B8</t>
  </si>
  <si>
    <t>HLN20-1396</t>
  </si>
  <si>
    <t>0006D6D76D</t>
  </si>
  <si>
    <t>HLN20-1397</t>
  </si>
  <si>
    <t>00069518e5</t>
  </si>
  <si>
    <t>HLN20-1398</t>
  </si>
  <si>
    <t>HLN20-1399</t>
  </si>
  <si>
    <t>000752B0CD</t>
  </si>
  <si>
    <t>HLN20-1400</t>
  </si>
  <si>
    <t>000759D706</t>
  </si>
  <si>
    <t>Mañihuico</t>
  </si>
  <si>
    <t>HLN20-1401</t>
  </si>
  <si>
    <t>0006D65ED7</t>
  </si>
  <si>
    <t>HLN20-1402</t>
  </si>
  <si>
    <t>000788B1B1</t>
  </si>
  <si>
    <t>HLN20-1403</t>
  </si>
  <si>
    <t>000788B41D</t>
  </si>
  <si>
    <t>HLN20-1404</t>
  </si>
  <si>
    <t>0006F3D4F3</t>
  </si>
  <si>
    <t>HLN20-1405</t>
  </si>
  <si>
    <t>00066E3E69</t>
  </si>
  <si>
    <t>HLN20-1406</t>
  </si>
  <si>
    <t>00076D60FF</t>
  </si>
  <si>
    <t>HLN20-1407</t>
  </si>
  <si>
    <t>0006D69AD4</t>
  </si>
  <si>
    <t>HLN20-1408</t>
  </si>
  <si>
    <t>00069A7191</t>
  </si>
  <si>
    <t>HLN20-1409</t>
  </si>
  <si>
    <t>00069AA2EE</t>
  </si>
  <si>
    <t>HLN20-1410</t>
  </si>
  <si>
    <t>0006D6629D</t>
  </si>
  <si>
    <t>HLN20-1411</t>
  </si>
  <si>
    <t>HLN20-1412</t>
  </si>
  <si>
    <t>HLN20-1413</t>
  </si>
  <si>
    <t>0006F3C54A</t>
  </si>
  <si>
    <t>MLN20-58</t>
  </si>
  <si>
    <t>HLN20-1414</t>
  </si>
  <si>
    <t>000787B2B5</t>
  </si>
  <si>
    <t>HLN20-1415</t>
  </si>
  <si>
    <t>HLN20-1416</t>
  </si>
  <si>
    <t>0006F37FDE</t>
  </si>
  <si>
    <t>HLN20-1417</t>
  </si>
  <si>
    <t>000759D422</t>
  </si>
  <si>
    <t>HLN20-1418</t>
  </si>
  <si>
    <t>00069A8793</t>
  </si>
  <si>
    <t>HLN20-1419</t>
  </si>
  <si>
    <t>00069AA323</t>
  </si>
  <si>
    <t>HLN20-1420</t>
  </si>
  <si>
    <t>000788B6E0</t>
  </si>
  <si>
    <t>HLN20-1421</t>
  </si>
  <si>
    <t>00069a7ed2</t>
  </si>
  <si>
    <t>HLN20-1422</t>
  </si>
  <si>
    <t>0006F3C2E9</t>
  </si>
  <si>
    <t>HLN20-1423</t>
  </si>
  <si>
    <t>000794c96e</t>
  </si>
  <si>
    <t>HLN20-1424</t>
  </si>
  <si>
    <t>000787C842</t>
  </si>
  <si>
    <t>HLN20-1425</t>
  </si>
  <si>
    <t>0006D65837</t>
  </si>
  <si>
    <t>HLN20-1426</t>
  </si>
  <si>
    <t>HLN20-1427</t>
  </si>
  <si>
    <t>0006F3CE46</t>
  </si>
  <si>
    <t>HLN20-1428</t>
  </si>
  <si>
    <t>00075A1F0A</t>
  </si>
  <si>
    <t>HLN20-1429</t>
  </si>
  <si>
    <t>00069A7D60</t>
  </si>
  <si>
    <t>HLN20-1430</t>
  </si>
  <si>
    <t>00069a9be7</t>
  </si>
  <si>
    <t>HLN20-1431</t>
  </si>
  <si>
    <t>HLN20-1432</t>
  </si>
  <si>
    <t>0006D2C28D</t>
  </si>
  <si>
    <t>HLN20-1433</t>
  </si>
  <si>
    <t>HLN20-1434</t>
  </si>
  <si>
    <t>0006D6C4FF</t>
  </si>
  <si>
    <t>HLN20-1435</t>
  </si>
  <si>
    <t>0006D682C4</t>
  </si>
  <si>
    <t>HLN20-1436</t>
  </si>
  <si>
    <t>0006D6DAF6</t>
  </si>
  <si>
    <t>HLN20-1437</t>
  </si>
  <si>
    <t>0006F349F8</t>
  </si>
  <si>
    <t>MLN20-63(MAC)</t>
  </si>
  <si>
    <t>MLN20-64(MAC)</t>
  </si>
  <si>
    <t>HLN20-1438</t>
  </si>
  <si>
    <t>0007878354</t>
  </si>
  <si>
    <t>HLN20-1439</t>
  </si>
  <si>
    <t>0006953511</t>
  </si>
  <si>
    <t>HLN20-1440</t>
  </si>
  <si>
    <t>0006953886</t>
  </si>
  <si>
    <t>HLN20-1441</t>
  </si>
  <si>
    <t>HLN20-1442</t>
  </si>
  <si>
    <t xml:space="preserve">34G2005.SNLCY2000.C3B.PH </t>
  </si>
  <si>
    <t>Islotes; Edwards</t>
  </si>
  <si>
    <t>HLN20-1443</t>
  </si>
  <si>
    <t>0006d6c297</t>
  </si>
  <si>
    <t>HLN20-1444</t>
  </si>
  <si>
    <t>0006f34f9d</t>
  </si>
  <si>
    <t>HLN20-1445</t>
  </si>
  <si>
    <t>000635365e</t>
  </si>
  <si>
    <t>HLN20-1446</t>
  </si>
  <si>
    <t>0006d65d2e</t>
  </si>
  <si>
    <t>HLN20-1447</t>
  </si>
  <si>
    <t>0006F35E3A</t>
  </si>
  <si>
    <t>HLN20-1448</t>
  </si>
  <si>
    <t>00076D4D8A</t>
  </si>
  <si>
    <t>HLN20-1449</t>
  </si>
  <si>
    <t>00069A7571</t>
  </si>
  <si>
    <t>HLN20-1450</t>
  </si>
  <si>
    <t>00066e6436</t>
  </si>
  <si>
    <t>HLN20-1451</t>
  </si>
  <si>
    <t>0006f35cd6</t>
  </si>
  <si>
    <t>HLN20-1452</t>
  </si>
  <si>
    <t>000787AB44</t>
  </si>
  <si>
    <t>HLN20-1453</t>
  </si>
  <si>
    <t>000787BF2A</t>
  </si>
  <si>
    <t>HLN20-1454</t>
  </si>
  <si>
    <t>0006598b8e</t>
  </si>
  <si>
    <t>HLN20-1455</t>
  </si>
  <si>
    <t>0006f039b9</t>
  </si>
  <si>
    <t>HLN20-1456</t>
  </si>
  <si>
    <t>000788B352</t>
  </si>
  <si>
    <t>HLN20-1457</t>
  </si>
  <si>
    <t>000787C3F0</t>
  </si>
  <si>
    <t>HLN20-1458</t>
  </si>
  <si>
    <t>0006f2cac1</t>
  </si>
  <si>
    <t>HLN20-1459</t>
  </si>
  <si>
    <t>000787D3B6</t>
  </si>
  <si>
    <t>HLN20-1460</t>
  </si>
  <si>
    <t>00069A97B5</t>
  </si>
  <si>
    <t>HLN20-1461</t>
  </si>
  <si>
    <t>0006d6b0d2</t>
  </si>
  <si>
    <t>HLN20-1462</t>
  </si>
  <si>
    <t>000788B5DF</t>
  </si>
  <si>
    <t>HLN20-1463</t>
  </si>
  <si>
    <t>000788b16f</t>
  </si>
  <si>
    <t>HLN20-1464</t>
  </si>
  <si>
    <t>000759F535</t>
  </si>
  <si>
    <t>HLN20-1465</t>
  </si>
  <si>
    <t>000787cac2</t>
  </si>
  <si>
    <t>HLN20-1466</t>
  </si>
  <si>
    <t>HLN20-1467</t>
  </si>
  <si>
    <t>HLN20-1468</t>
  </si>
  <si>
    <t>000787bbb3</t>
  </si>
  <si>
    <t>HLN20-1469</t>
  </si>
  <si>
    <t>000757da13</t>
  </si>
  <si>
    <t>HLN20-1470</t>
  </si>
  <si>
    <t>HLN20-1471</t>
  </si>
  <si>
    <t>000759dafb</t>
  </si>
  <si>
    <t>HLN20-1472</t>
  </si>
  <si>
    <t>00075a27a1</t>
  </si>
  <si>
    <t>HLN20-1473</t>
  </si>
  <si>
    <t>0006d62bb0</t>
  </si>
  <si>
    <t>HLN20-1474</t>
  </si>
  <si>
    <t>000787bb9d</t>
  </si>
  <si>
    <t>HLN20-1475</t>
  </si>
  <si>
    <t>0001e5dfc2</t>
  </si>
  <si>
    <t>HLN20-1476</t>
  </si>
  <si>
    <t>000787c114</t>
  </si>
  <si>
    <t>HLN20-1477</t>
  </si>
  <si>
    <t>00066E5444</t>
  </si>
  <si>
    <t>HLN20-1478</t>
  </si>
  <si>
    <t>000759C004</t>
  </si>
  <si>
    <t>HLN20-1479</t>
  </si>
  <si>
    <t>00069A76B4</t>
  </si>
  <si>
    <t>HLN20-1480</t>
  </si>
  <si>
    <t>0006D6976B</t>
  </si>
  <si>
    <t>HLN20-1481</t>
  </si>
  <si>
    <t>0006D68333</t>
  </si>
  <si>
    <t>HLN20-1482</t>
  </si>
  <si>
    <t>0006F2B73D</t>
  </si>
  <si>
    <t>HLN20-1483</t>
  </si>
  <si>
    <t>0006951C5B</t>
  </si>
  <si>
    <t>HLN20-1484</t>
  </si>
  <si>
    <t>0006D6D910</t>
  </si>
  <si>
    <t>HLN20-1485</t>
  </si>
  <si>
    <t>0006D6A115</t>
  </si>
  <si>
    <t>HLN20-1486</t>
  </si>
  <si>
    <t>000787CDDB</t>
  </si>
  <si>
    <t>HLN20-1487</t>
  </si>
  <si>
    <t>0006D62ECF</t>
  </si>
  <si>
    <t>HLN20-1488</t>
  </si>
  <si>
    <t>00069A8963</t>
  </si>
  <si>
    <t>HLN20-1489</t>
  </si>
  <si>
    <t>0006F37E3F</t>
  </si>
  <si>
    <t>HLN20-1490</t>
  </si>
  <si>
    <t>000787C63E</t>
  </si>
  <si>
    <t>HLN20-1491</t>
  </si>
  <si>
    <t>000759E266</t>
  </si>
  <si>
    <t>HLN20-1492</t>
  </si>
  <si>
    <t>0006F3CBEE</t>
  </si>
  <si>
    <t>HLN20-1493</t>
  </si>
  <si>
    <t>0006D68804</t>
  </si>
  <si>
    <t>HLN20-1494</t>
  </si>
  <si>
    <t>000759F5E0</t>
  </si>
  <si>
    <t>HLN20-1495</t>
  </si>
  <si>
    <t>000759CCAD</t>
  </si>
  <si>
    <t>HLN20-1496</t>
  </si>
  <si>
    <t>0006D67954</t>
  </si>
  <si>
    <t>HLN20-1497</t>
  </si>
  <si>
    <t>00069A873C</t>
  </si>
  <si>
    <t>HLN20-1498</t>
  </si>
  <si>
    <t>0006F3F906</t>
  </si>
  <si>
    <t>HLN20-1499</t>
  </si>
  <si>
    <t>0006D2BA61</t>
  </si>
  <si>
    <t>HLN20-1500</t>
  </si>
  <si>
    <t>000759C1DC</t>
  </si>
  <si>
    <t>HLN20-1501</t>
  </si>
  <si>
    <t>00069537B7</t>
  </si>
  <si>
    <t>HLN20-1502</t>
  </si>
  <si>
    <t>0006D715F1</t>
  </si>
  <si>
    <t>HLN20-1503</t>
  </si>
  <si>
    <t>0006D672BF</t>
  </si>
  <si>
    <t>HLN20-1504</t>
  </si>
  <si>
    <t>0006D623CE</t>
  </si>
  <si>
    <t>HLN20-1505</t>
  </si>
  <si>
    <t>00069AA2FF</t>
  </si>
  <si>
    <t>HLN20-1506</t>
  </si>
  <si>
    <t>000695149C</t>
  </si>
  <si>
    <t>HLN20-1507</t>
  </si>
  <si>
    <t>0006F3EE8F</t>
  </si>
  <si>
    <t>HLN20-1508</t>
  </si>
  <si>
    <t>000787AB41</t>
  </si>
  <si>
    <t>HLN20-1509</t>
  </si>
  <si>
    <t>000757C104</t>
  </si>
  <si>
    <t>HLN20-1510</t>
  </si>
  <si>
    <t>00069AAA25</t>
  </si>
  <si>
    <t>HLN20-1511</t>
  </si>
  <si>
    <t>0006D6878E</t>
  </si>
  <si>
    <t>HLN20-1512</t>
  </si>
  <si>
    <t>0006EE26AB</t>
  </si>
  <si>
    <t>HLN20-1513</t>
  </si>
  <si>
    <t>00069532DF</t>
  </si>
  <si>
    <t>HLN20-1514</t>
  </si>
  <si>
    <t>0006F2C788</t>
  </si>
  <si>
    <t>HLN20-1515</t>
  </si>
  <si>
    <t>000759C0AA</t>
  </si>
  <si>
    <t>HLN20-1516</t>
  </si>
  <si>
    <t>00069AA568</t>
  </si>
  <si>
    <t>HLN20-1517</t>
  </si>
  <si>
    <t>0006599387</t>
  </si>
  <si>
    <t>HLN20-1518</t>
  </si>
  <si>
    <t>00069A9D1B</t>
  </si>
  <si>
    <t>HLN20-1519</t>
  </si>
  <si>
    <t>00069A78CC</t>
  </si>
  <si>
    <t>HLN20-1520</t>
  </si>
  <si>
    <t>0006598180</t>
  </si>
  <si>
    <t>HLN20-1521</t>
  </si>
  <si>
    <t>000759F374</t>
  </si>
  <si>
    <t>HLN20-1522</t>
  </si>
  <si>
    <t>HLN20-1523</t>
  </si>
  <si>
    <t>0006D2AEB8</t>
  </si>
  <si>
    <t>MLN20-65(MAC)</t>
  </si>
  <si>
    <t>MLN20-66(MAC)</t>
  </si>
  <si>
    <t>HLN20-1524</t>
  </si>
  <si>
    <t>0006D6A872</t>
  </si>
  <si>
    <t>HLN20-1525</t>
  </si>
  <si>
    <t>000794C860</t>
  </si>
  <si>
    <t>HLN20-1526</t>
  </si>
  <si>
    <t>000787BAA6</t>
  </si>
  <si>
    <t>HLN20-1527</t>
  </si>
  <si>
    <t>0006952884</t>
  </si>
  <si>
    <t>HLN20-1528</t>
  </si>
  <si>
    <t>HLN20-1529</t>
  </si>
  <si>
    <t>000787d30e</t>
  </si>
  <si>
    <t>HLN20-1530</t>
  </si>
  <si>
    <t>0006e40a66</t>
  </si>
  <si>
    <t>HLN20-1531</t>
  </si>
  <si>
    <t>0007879ec0</t>
  </si>
  <si>
    <t>HLN20-1532</t>
  </si>
  <si>
    <t>00069aa366</t>
  </si>
  <si>
    <t>HLN20-1533</t>
  </si>
  <si>
    <t>0006d679bf</t>
  </si>
  <si>
    <t>HLN20-1534</t>
  </si>
  <si>
    <t>000759d62b</t>
  </si>
  <si>
    <t>HLN20-1535</t>
  </si>
  <si>
    <t>0006d2dbcc</t>
  </si>
  <si>
    <t>HLN20-1536</t>
  </si>
  <si>
    <t>000759eb36</t>
  </si>
  <si>
    <t>HLN20-1537</t>
  </si>
  <si>
    <t>0006952e5c</t>
  </si>
  <si>
    <t>HLN20-1538</t>
  </si>
  <si>
    <t>000694feb9</t>
  </si>
  <si>
    <t>HLN20-1539</t>
  </si>
  <si>
    <t>0006d3ad98</t>
  </si>
  <si>
    <t>HLN20-1540</t>
  </si>
  <si>
    <t>000787cf2c</t>
  </si>
  <si>
    <t>HLN20-1541</t>
  </si>
  <si>
    <t>0006f2a49f</t>
  </si>
  <si>
    <t>HLN20-1542</t>
  </si>
  <si>
    <t>0006f29b8d</t>
  </si>
  <si>
    <t>HLN20-1543</t>
  </si>
  <si>
    <t>0006f3e3e2</t>
  </si>
  <si>
    <t>HLN20-1544</t>
  </si>
  <si>
    <t>000787cd24</t>
  </si>
  <si>
    <t>HLN20-1545</t>
  </si>
  <si>
    <t>00066e50fd</t>
  </si>
  <si>
    <t>HLN20-1546</t>
  </si>
  <si>
    <t>00076d419d</t>
  </si>
  <si>
    <t>HLN20-1547</t>
  </si>
  <si>
    <t>000759ddaa</t>
  </si>
  <si>
    <t>HLN20-1548</t>
  </si>
  <si>
    <t>00069a7761</t>
  </si>
  <si>
    <t>HLN20-1549</t>
  </si>
  <si>
    <t>0006f379d1</t>
  </si>
  <si>
    <t>HLN20-1550</t>
  </si>
  <si>
    <t>0006ee2625</t>
  </si>
  <si>
    <t>HLN20-1551</t>
  </si>
  <si>
    <t>0006ee4ed0</t>
  </si>
  <si>
    <t>HLN20-1552</t>
  </si>
  <si>
    <t>0006952883</t>
  </si>
  <si>
    <t>HLN20-1553</t>
  </si>
  <si>
    <t>0006f381fe</t>
  </si>
  <si>
    <t>HLN20-1554</t>
  </si>
  <si>
    <t>000787ce5e</t>
  </si>
  <si>
    <t>HLN20-1555</t>
  </si>
  <si>
    <t>0006f3828e</t>
  </si>
  <si>
    <t>MLN20-61</t>
  </si>
  <si>
    <t>MLN20-62</t>
  </si>
  <si>
    <t>MLN20-104(MAC)</t>
  </si>
  <si>
    <t>HLN20-1556</t>
  </si>
  <si>
    <t>0006f07164</t>
  </si>
  <si>
    <t>HLN20-1557</t>
  </si>
  <si>
    <t>0006d69661</t>
  </si>
  <si>
    <t>HLN20-1558</t>
  </si>
  <si>
    <t>0006d3a30c</t>
  </si>
  <si>
    <t>HLN20-1559</t>
  </si>
  <si>
    <t>0006d6b5e7</t>
  </si>
  <si>
    <t>HLN20-1560</t>
  </si>
  <si>
    <t>0006d2b36a</t>
  </si>
  <si>
    <t>HLN20-1561</t>
  </si>
  <si>
    <t>0006f297d5</t>
  </si>
  <si>
    <t>HLN20-1562</t>
  </si>
  <si>
    <t>00069a8c03</t>
  </si>
  <si>
    <t>HLN20-1563</t>
  </si>
  <si>
    <t>000787b8fe</t>
  </si>
  <si>
    <t>HLN20-1564</t>
  </si>
  <si>
    <t>0006d3a138</t>
  </si>
  <si>
    <t>HLN20-1565</t>
  </si>
  <si>
    <t>000787c3d6</t>
  </si>
  <si>
    <t>HLN20-1566</t>
  </si>
  <si>
    <t>0006d69441</t>
  </si>
  <si>
    <t>HLN20-1567</t>
  </si>
  <si>
    <t>000787ad44</t>
  </si>
  <si>
    <t>HLN20-1568</t>
  </si>
  <si>
    <t>000787c9dd</t>
  </si>
  <si>
    <t>HLN20-1569</t>
  </si>
  <si>
    <t>000759d489</t>
  </si>
  <si>
    <t>HLN20-1570</t>
  </si>
  <si>
    <t>0006d2c363</t>
  </si>
  <si>
    <t>HLN20-1571</t>
  </si>
  <si>
    <t>0006f2c2c7</t>
  </si>
  <si>
    <t>HLN20-1572</t>
  </si>
  <si>
    <t>0006d2a41a</t>
  </si>
  <si>
    <t>HLN20-1573</t>
  </si>
  <si>
    <t>00076d4ec5</t>
  </si>
  <si>
    <t>HLN20-1574</t>
  </si>
  <si>
    <t>000787cea9</t>
  </si>
  <si>
    <t>HLN20-1575</t>
  </si>
  <si>
    <t>0006d69a3e</t>
  </si>
  <si>
    <t>HLN20-1576</t>
  </si>
  <si>
    <t>0006d6711d</t>
  </si>
  <si>
    <t>HLN20-1577</t>
  </si>
  <si>
    <t>0006f2a106</t>
  </si>
  <si>
    <t>HLN20-1578</t>
  </si>
  <si>
    <t>0006d6ec9a</t>
  </si>
  <si>
    <t>HLN20-1579</t>
  </si>
  <si>
    <t>0007595614</t>
  </si>
  <si>
    <t>HLN20-1580</t>
  </si>
  <si>
    <t>0006f38341</t>
  </si>
  <si>
    <t>HLN20-1581</t>
  </si>
  <si>
    <t>000787c544</t>
  </si>
  <si>
    <t>HLN20-1582</t>
  </si>
  <si>
    <t>0006d692a9</t>
  </si>
  <si>
    <t>HLN20-1583</t>
  </si>
  <si>
    <t>0006951472</t>
  </si>
  <si>
    <t>HLN20-1584</t>
  </si>
  <si>
    <t>000794c47f</t>
  </si>
  <si>
    <t>HLN20-1585</t>
  </si>
  <si>
    <t>000788b099</t>
  </si>
  <si>
    <t>MLN20-104</t>
  </si>
  <si>
    <t>HLN20-1586</t>
  </si>
  <si>
    <t>000787a55a</t>
  </si>
  <si>
    <t>HLN20-1587</t>
  </si>
  <si>
    <t>0006f29966</t>
  </si>
  <si>
    <t>HLN20-1588</t>
  </si>
  <si>
    <t>000788b1e5</t>
  </si>
  <si>
    <t>HLN20-1589</t>
  </si>
  <si>
    <t>00066e371d</t>
  </si>
  <si>
    <t>HLN20-1590</t>
  </si>
  <si>
    <t>0006f3ef13</t>
  </si>
  <si>
    <t>HLN20-1591</t>
  </si>
  <si>
    <t>000759e6e7</t>
  </si>
  <si>
    <t>HLN20-1592</t>
  </si>
  <si>
    <t>0007895bc9</t>
  </si>
  <si>
    <t>HLN20-1593</t>
  </si>
  <si>
    <t>000787cb62</t>
  </si>
  <si>
    <t>HLN20-1594</t>
  </si>
  <si>
    <t>000759f182</t>
  </si>
  <si>
    <t>HLN20-1595</t>
  </si>
  <si>
    <t>0006ee4da0</t>
  </si>
  <si>
    <t>HLN20-1596</t>
  </si>
  <si>
    <t>0006d68fb2</t>
  </si>
  <si>
    <t>HLN20-1597</t>
  </si>
  <si>
    <t>000759cecd</t>
  </si>
  <si>
    <t>HLN20-1598</t>
  </si>
  <si>
    <t>000787a865</t>
  </si>
  <si>
    <t>HLN20-1599</t>
  </si>
  <si>
    <t>0006d6a1cc</t>
  </si>
  <si>
    <t>HLN20-1600</t>
  </si>
  <si>
    <t>0006ee4f1a</t>
  </si>
  <si>
    <t>HLN20-1601</t>
  </si>
  <si>
    <t>0006d65b8a</t>
  </si>
  <si>
    <t>PM-101467</t>
  </si>
  <si>
    <t>MLN20-91</t>
  </si>
  <si>
    <t>HLN20-1602</t>
  </si>
  <si>
    <t>000787ba14</t>
  </si>
  <si>
    <t>MLN20-85</t>
  </si>
  <si>
    <t>HLN20-1603</t>
  </si>
  <si>
    <t>000788b178</t>
  </si>
  <si>
    <t>MLN20-78</t>
  </si>
  <si>
    <t>HLN20-1604</t>
  </si>
  <si>
    <t>000695131a</t>
  </si>
  <si>
    <t>MLN20-87</t>
  </si>
  <si>
    <t>HLN20-1605</t>
  </si>
  <si>
    <t>00075a235d</t>
  </si>
  <si>
    <t>MLN20-86</t>
  </si>
  <si>
    <t>HLN20-1606</t>
  </si>
  <si>
    <t>0006d6ced4</t>
  </si>
  <si>
    <t>MLN20-68</t>
  </si>
  <si>
    <t>HLN20-1607</t>
  </si>
  <si>
    <t>0006d710fe</t>
  </si>
  <si>
    <t>MLN20-75</t>
  </si>
  <si>
    <t>HLN20-1608</t>
  </si>
  <si>
    <t>000759e94e</t>
  </si>
  <si>
    <t>MLN20-70</t>
  </si>
  <si>
    <t>HLN20-1609</t>
  </si>
  <si>
    <t>0006950ae4</t>
  </si>
  <si>
    <t>MLN20-72</t>
  </si>
  <si>
    <t>HLN20-1610</t>
  </si>
  <si>
    <t>0006f037f5</t>
  </si>
  <si>
    <t>MLN20-89</t>
  </si>
  <si>
    <t>HLN20-1611</t>
  </si>
  <si>
    <t>000759c09a</t>
  </si>
  <si>
    <t>MLN20-93</t>
  </si>
  <si>
    <t>HLN20-1612</t>
  </si>
  <si>
    <t>0006d64609</t>
  </si>
  <si>
    <t>MLN20-65</t>
  </si>
  <si>
    <t>HLN20-1613</t>
  </si>
  <si>
    <t>0006f3c96a</t>
  </si>
  <si>
    <t>MFN16-056</t>
  </si>
  <si>
    <t>HLN20-1614</t>
  </si>
  <si>
    <t>000787c4ed</t>
  </si>
  <si>
    <t>HLN20-1615</t>
  </si>
  <si>
    <t>00069a8d07</t>
  </si>
  <si>
    <t>HLN20-1616</t>
  </si>
  <si>
    <t>000787ab1f</t>
  </si>
  <si>
    <t>HLN20-1617</t>
  </si>
  <si>
    <t>0006f34d41</t>
  </si>
  <si>
    <t>MLN20-64</t>
  </si>
  <si>
    <t>MFN16-057</t>
  </si>
  <si>
    <t>HLN20-1618</t>
  </si>
  <si>
    <t>0006ee2038</t>
  </si>
  <si>
    <t>HLN20-1619</t>
  </si>
  <si>
    <t>000787bdc1</t>
  </si>
  <si>
    <t>MLN20-69</t>
  </si>
  <si>
    <t>HLN20-1620</t>
  </si>
  <si>
    <t>000759ca2b</t>
  </si>
  <si>
    <t>MLN20-59</t>
  </si>
  <si>
    <t>HLN20-1621</t>
  </si>
  <si>
    <t>000757d2b6</t>
  </si>
  <si>
    <t>HLN20-1622</t>
  </si>
  <si>
    <t>000787c3c9</t>
  </si>
  <si>
    <t>HLN20-1623</t>
  </si>
  <si>
    <t>00069528ad</t>
  </si>
  <si>
    <t>MLN20-63</t>
  </si>
  <si>
    <t>HLN20-1624</t>
  </si>
  <si>
    <t>00069a9411</t>
  </si>
  <si>
    <t>HLN20-1625</t>
  </si>
  <si>
    <t>0006d6dff5</t>
  </si>
  <si>
    <t>MLN20-81</t>
  </si>
  <si>
    <t>HLN20-1626</t>
  </si>
  <si>
    <t>000759cb34</t>
  </si>
  <si>
    <t>HLN20-1627</t>
  </si>
  <si>
    <t>0006f34b5d</t>
  </si>
  <si>
    <t>MLN20-82</t>
  </si>
  <si>
    <t>HLN20-1628</t>
  </si>
  <si>
    <t>0006d6cc5d</t>
  </si>
  <si>
    <t>MLN20-77</t>
  </si>
  <si>
    <t>HLN20-1629</t>
  </si>
  <si>
    <t>0006f3cbe9</t>
  </si>
  <si>
    <t>MLN20-84</t>
  </si>
  <si>
    <t>HLN20-1630</t>
  </si>
  <si>
    <t>000788b083</t>
  </si>
  <si>
    <t>MLN20-83</t>
  </si>
  <si>
    <t>HLN20-1631</t>
  </si>
  <si>
    <t>000787a8f1</t>
  </si>
  <si>
    <t>MLN20-74</t>
  </si>
  <si>
    <t>HLN20-1632</t>
  </si>
  <si>
    <t>000787c562</t>
  </si>
  <si>
    <t>MLN20-73</t>
  </si>
  <si>
    <t>HLN20-1633</t>
  </si>
  <si>
    <t>0006e42e1b</t>
  </si>
  <si>
    <t>MLN20-88</t>
  </si>
  <si>
    <t>HLN20-1634</t>
  </si>
  <si>
    <t>0006d6946c</t>
  </si>
  <si>
    <t>HLN20-1635</t>
  </si>
  <si>
    <t>0006d63f7e</t>
  </si>
  <si>
    <t>HLN20-1636</t>
  </si>
  <si>
    <t>0006952d46</t>
  </si>
  <si>
    <t>HLN20-1637</t>
  </si>
  <si>
    <t>0006d67206</t>
  </si>
  <si>
    <t>MLN20-80</t>
  </si>
  <si>
    <t>HLN20-1638</t>
  </si>
  <si>
    <t>0006f03c75</t>
  </si>
  <si>
    <t>HLN20-1639</t>
  </si>
  <si>
    <t>00069a90fa</t>
  </si>
  <si>
    <t>HLN20-1640</t>
  </si>
  <si>
    <t>0006d6f091</t>
  </si>
  <si>
    <t>HLN20-1641</t>
  </si>
  <si>
    <t>00069aa8b9</t>
  </si>
  <si>
    <t>MLN20-71</t>
  </si>
  <si>
    <t>HLN20-1642</t>
  </si>
  <si>
    <t>0006d68baa</t>
  </si>
  <si>
    <t>HLN20-1643</t>
  </si>
  <si>
    <t>000787cb24</t>
  </si>
  <si>
    <t>MLN20-79</t>
  </si>
  <si>
    <t>HLN20-1644</t>
  </si>
  <si>
    <t>0006f34d3e</t>
  </si>
  <si>
    <t>HLN20-1645</t>
  </si>
  <si>
    <t>000788b238</t>
  </si>
  <si>
    <t>MLN20-76</t>
  </si>
  <si>
    <t>HLN20-1646</t>
  </si>
  <si>
    <t>0006951b15</t>
  </si>
  <si>
    <t>MLN20-90</t>
  </si>
  <si>
    <t>HLN20-1647</t>
  </si>
  <si>
    <t>0006d6a1b1</t>
  </si>
  <si>
    <t>HLN20-1648</t>
  </si>
  <si>
    <t>0006952799</t>
  </si>
  <si>
    <t>MLN20-66</t>
  </si>
  <si>
    <t>HLN20-1649</t>
  </si>
  <si>
    <t>00067072fe</t>
  </si>
  <si>
    <t>HLN20-1650</t>
  </si>
  <si>
    <t>0006f2bdd9</t>
  </si>
  <si>
    <t>HLN20-1651</t>
  </si>
  <si>
    <t>0006950EBB</t>
  </si>
  <si>
    <t>HLN20-1652</t>
  </si>
  <si>
    <t>00069A940E</t>
  </si>
  <si>
    <t>HLN20-1653</t>
  </si>
  <si>
    <t>000787B063</t>
  </si>
  <si>
    <t>HLN20-1654</t>
  </si>
  <si>
    <t>0006D6BFEA</t>
  </si>
  <si>
    <t>HLN20-1655</t>
  </si>
  <si>
    <t>0006F38109</t>
  </si>
  <si>
    <t>HLN20-1656</t>
  </si>
  <si>
    <t>000757AC03</t>
  </si>
  <si>
    <t>HLN20-1657</t>
  </si>
  <si>
    <t>0006951A85</t>
  </si>
  <si>
    <t>HLN20-1658</t>
  </si>
  <si>
    <t>0007879BC5</t>
  </si>
  <si>
    <t>HLN20-1659</t>
  </si>
  <si>
    <t>00066E6C76</t>
  </si>
  <si>
    <t>HLN20-1660</t>
  </si>
  <si>
    <t>000787BB24</t>
  </si>
  <si>
    <t>HLN20-1661</t>
  </si>
  <si>
    <t>00075A03EA</t>
  </si>
  <si>
    <t>HLN20-1662</t>
  </si>
  <si>
    <t>000759EDF9</t>
  </si>
  <si>
    <t>HLN20-1663</t>
  </si>
  <si>
    <t>0006F3700E</t>
  </si>
  <si>
    <t>MLN20-92</t>
  </si>
  <si>
    <t>HLN20-1664</t>
  </si>
  <si>
    <t>0006EE2D6B</t>
  </si>
  <si>
    <t>HLN20-1665</t>
  </si>
  <si>
    <t>00069535A5</t>
  </si>
  <si>
    <t>HLN20-1666</t>
  </si>
  <si>
    <t>0006950415</t>
  </si>
  <si>
    <t>HLN20-1667</t>
  </si>
  <si>
    <t>0006F35771</t>
  </si>
  <si>
    <t>HLN20-1668</t>
  </si>
  <si>
    <t>0006F2BE55</t>
  </si>
  <si>
    <t>HLN20-1669</t>
  </si>
  <si>
    <t>00076D610B</t>
  </si>
  <si>
    <t>HLN20-1670</t>
  </si>
  <si>
    <t>000788B1B9</t>
  </si>
  <si>
    <t>HLN20-1671</t>
  </si>
  <si>
    <t>000787BD7A</t>
  </si>
  <si>
    <t>HLN20-1672</t>
  </si>
  <si>
    <t>000759EF15</t>
  </si>
  <si>
    <t>HLN20-1673</t>
  </si>
  <si>
    <t>00069AA4AC</t>
  </si>
  <si>
    <t>HLN20-1674</t>
  </si>
  <si>
    <t>0006D3AEA5</t>
  </si>
  <si>
    <t>HLN20-1675</t>
  </si>
  <si>
    <t>000759DB49</t>
  </si>
  <si>
    <t>HLN20-1676</t>
  </si>
  <si>
    <t>0006D60751</t>
  </si>
  <si>
    <t>HLN20-1677</t>
  </si>
  <si>
    <t>0006D2CFFC</t>
  </si>
  <si>
    <t>HLN20-1678</t>
  </si>
  <si>
    <t>0006D6B764</t>
  </si>
  <si>
    <t>HLN20-1679</t>
  </si>
  <si>
    <t>000759D267</t>
  </si>
  <si>
    <t>HLN20-1680</t>
  </si>
  <si>
    <t>000787AB1C</t>
  </si>
  <si>
    <t>HLN20-1681</t>
  </si>
  <si>
    <t>0006950816</t>
  </si>
  <si>
    <t>HLN20-1682</t>
  </si>
  <si>
    <t>0006D67348</t>
  </si>
  <si>
    <t>HLN20-1683</t>
  </si>
  <si>
    <t>000759F047</t>
  </si>
  <si>
    <t>HLN20-1684</t>
  </si>
  <si>
    <t>0006D66E64</t>
  </si>
  <si>
    <t>HLN20-1685</t>
  </si>
  <si>
    <t>0007879BE4</t>
  </si>
  <si>
    <t>HLN20-1686</t>
  </si>
  <si>
    <t>000787CDB0</t>
  </si>
  <si>
    <t>HLN20-1687</t>
  </si>
  <si>
    <t>000787ACF4</t>
  </si>
  <si>
    <t>HLN20-1688</t>
  </si>
  <si>
    <t>000787D0C4</t>
  </si>
  <si>
    <t>HLN20-1689</t>
  </si>
  <si>
    <t>000787C823</t>
  </si>
  <si>
    <t>HLN20-1690</t>
  </si>
  <si>
    <t>0006D67EE8</t>
  </si>
  <si>
    <t>HLN20-1691</t>
  </si>
  <si>
    <t>0006F372A0</t>
  </si>
  <si>
    <t>HLN20-1692</t>
  </si>
  <si>
    <t>0006d2acbf</t>
  </si>
  <si>
    <t>HLN20-1693</t>
  </si>
  <si>
    <t>0006f2bba0</t>
  </si>
  <si>
    <t>HLN20-1694</t>
  </si>
  <si>
    <t>0006d668c6</t>
  </si>
  <si>
    <t>HLN20-1695</t>
  </si>
  <si>
    <t>0006d6bf4d</t>
  </si>
  <si>
    <t>HLN20-1696</t>
  </si>
  <si>
    <t>000759e597</t>
  </si>
  <si>
    <t>HLN20-1697</t>
  </si>
  <si>
    <t>000787a662</t>
  </si>
  <si>
    <t>HLN20-1698</t>
  </si>
  <si>
    <t>000787B264</t>
  </si>
  <si>
    <t>PM-101539</t>
  </si>
  <si>
    <t>HLN20-1699</t>
  </si>
  <si>
    <t>000759EDB0</t>
  </si>
  <si>
    <t>HLN20-1700</t>
  </si>
  <si>
    <t>0006F2AA6E</t>
  </si>
  <si>
    <t>HLN20-1701</t>
  </si>
  <si>
    <t>0006D6682A</t>
  </si>
  <si>
    <t>HLN20-1702</t>
  </si>
  <si>
    <t>00076D63B9</t>
  </si>
  <si>
    <t>HLN20-1703</t>
  </si>
  <si>
    <t>00069505A8</t>
  </si>
  <si>
    <t>HLN20-1704</t>
  </si>
  <si>
    <t>0006E43A77</t>
  </si>
  <si>
    <t>HLN20-1705</t>
  </si>
  <si>
    <t>000759C30A</t>
  </si>
  <si>
    <t>HLN20-1706</t>
  </si>
  <si>
    <t>0006E4275F</t>
  </si>
  <si>
    <t>HLN20-1707</t>
  </si>
  <si>
    <t>00069A6EA7</t>
  </si>
  <si>
    <t>HLN20-1708</t>
  </si>
  <si>
    <t>000759D42C</t>
  </si>
  <si>
    <t>HLN20-1709</t>
  </si>
  <si>
    <t>0006F3D714</t>
  </si>
  <si>
    <t>HLN20-1710</t>
  </si>
  <si>
    <t>0006D68F65</t>
  </si>
  <si>
    <t>HLN20-1711</t>
  </si>
  <si>
    <t>0006EE47C1</t>
  </si>
  <si>
    <t>HLN20-1712</t>
  </si>
  <si>
    <t>000759F990</t>
  </si>
  <si>
    <t>HLN20-1713</t>
  </si>
  <si>
    <t>0006F06CE2</t>
  </si>
  <si>
    <t>HLN20-1714</t>
  </si>
  <si>
    <t>0006F2A7CF</t>
  </si>
  <si>
    <t>HLN20-1715</t>
  </si>
  <si>
    <t>0006D68056</t>
  </si>
  <si>
    <t>HLN20-1716</t>
  </si>
  <si>
    <t>0006D6EF03</t>
  </si>
  <si>
    <t>HLN20-1717</t>
  </si>
  <si>
    <t>HLN20-1718</t>
  </si>
  <si>
    <t>0006D6D413</t>
  </si>
  <si>
    <t>MLN20-106 (Mac)</t>
  </si>
  <si>
    <t>HLN20-1719</t>
  </si>
  <si>
    <t>000787B691</t>
  </si>
  <si>
    <t>HLN20-1720</t>
  </si>
  <si>
    <t>0006EE22FC</t>
  </si>
  <si>
    <t>HLN20-1721</t>
  </si>
  <si>
    <t>000787CD07</t>
  </si>
  <si>
    <t>HLN20-1722</t>
  </si>
  <si>
    <t>000787ca67</t>
  </si>
  <si>
    <t>HLN20-1723</t>
  </si>
  <si>
    <t>000759E25A</t>
  </si>
  <si>
    <t>HLN20-1724</t>
  </si>
  <si>
    <t>0006F352D5</t>
  </si>
  <si>
    <t>HLN20-1725</t>
  </si>
  <si>
    <t>0006D2D74E</t>
  </si>
  <si>
    <t>HLN20-1726</t>
  </si>
  <si>
    <t>0006D6E7E5</t>
  </si>
  <si>
    <t>HLN20-1727</t>
  </si>
  <si>
    <t>0006D62FD5</t>
  </si>
  <si>
    <t>HLN20-1728</t>
  </si>
  <si>
    <t>00069A801D</t>
  </si>
  <si>
    <t>HLN20-1729</t>
  </si>
  <si>
    <t>00069A90E5</t>
  </si>
  <si>
    <t>HLN20-1730</t>
  </si>
  <si>
    <t>0006F36D3D</t>
  </si>
  <si>
    <t>HLN20-1731</t>
  </si>
  <si>
    <t>0006D6870F</t>
  </si>
  <si>
    <t>HLN20-1732</t>
  </si>
  <si>
    <t>00075A2419</t>
  </si>
  <si>
    <t>HLN20-1733</t>
  </si>
  <si>
    <t>000787B53C</t>
  </si>
  <si>
    <t>HLN20-1734</t>
  </si>
  <si>
    <t>0006D62C79</t>
  </si>
  <si>
    <t>HLN20-1735</t>
  </si>
  <si>
    <t>HLN20-1736</t>
  </si>
  <si>
    <t>0006D6855F</t>
  </si>
  <si>
    <t>HLN20-1737</t>
  </si>
  <si>
    <t>000757FAAF</t>
  </si>
  <si>
    <t>HLN20-1738</t>
  </si>
  <si>
    <t>000788B48E</t>
  </si>
  <si>
    <t>HLN20-1739</t>
  </si>
  <si>
    <t>HLN20-1740</t>
  </si>
  <si>
    <t>0006EE251E</t>
  </si>
  <si>
    <t>HLN20-1741</t>
  </si>
  <si>
    <t>0006D6D9DF</t>
  </si>
  <si>
    <t>HLN20-1742</t>
  </si>
  <si>
    <t>0006D6A8A7</t>
  </si>
  <si>
    <t>HLN20-1743</t>
  </si>
  <si>
    <t>HLN20-1744</t>
  </si>
  <si>
    <t>0006952583</t>
  </si>
  <si>
    <t>HLN20-1745</t>
  </si>
  <si>
    <t>0006F360E7</t>
  </si>
  <si>
    <t>HLN20-1746</t>
  </si>
  <si>
    <t>HLN20-1747</t>
  </si>
  <si>
    <t>HLN20-1748</t>
  </si>
  <si>
    <t>000787C666</t>
  </si>
  <si>
    <t>HLN20-1749</t>
  </si>
  <si>
    <t>0006D63E9C</t>
  </si>
  <si>
    <t>HLN20-1750</t>
  </si>
  <si>
    <t>HLN20-1751</t>
  </si>
  <si>
    <t>000787A2B5</t>
  </si>
  <si>
    <t>HLN20-1752</t>
  </si>
  <si>
    <t>0006F29777</t>
  </si>
  <si>
    <t>HLN20-1753</t>
  </si>
  <si>
    <t>HLN20-1754</t>
  </si>
  <si>
    <t>00069AA36B</t>
  </si>
  <si>
    <t>HLN20-1755</t>
  </si>
  <si>
    <t>00076D580A</t>
  </si>
  <si>
    <t>HLN20-1756</t>
  </si>
  <si>
    <t>0006EE211F</t>
  </si>
  <si>
    <t>HLN20-1757</t>
  </si>
  <si>
    <t>000787B688</t>
  </si>
  <si>
    <t>HLN20-1758</t>
  </si>
  <si>
    <t>0006F34C0D</t>
  </si>
  <si>
    <t>HLN20-1759</t>
  </si>
  <si>
    <t>00066E5E9A</t>
  </si>
  <si>
    <t>HLN20-1760</t>
  </si>
  <si>
    <t>0006D5FF6F</t>
  </si>
  <si>
    <t>HLN20-1761</t>
  </si>
  <si>
    <t>0006D69C8C</t>
  </si>
  <si>
    <t>HLN20-1762</t>
  </si>
  <si>
    <t>0006D3B868</t>
  </si>
  <si>
    <t>HLN20-1763</t>
  </si>
  <si>
    <t>00021567E6</t>
  </si>
  <si>
    <t>HLN20-1764</t>
  </si>
  <si>
    <t>0006D5BF63</t>
  </si>
  <si>
    <t>HLN20-1765</t>
  </si>
  <si>
    <t>0006D2A53F</t>
  </si>
  <si>
    <t>HLN20-1766</t>
  </si>
  <si>
    <t>0006D6514C</t>
  </si>
  <si>
    <t>HLN20-1767</t>
  </si>
  <si>
    <t>0006D394CF</t>
  </si>
  <si>
    <t>HLN20-1768</t>
  </si>
  <si>
    <t>00069507B7</t>
  </si>
  <si>
    <t>HLN20-1769</t>
  </si>
  <si>
    <t>000759E893</t>
  </si>
  <si>
    <t>HLN20-1770</t>
  </si>
  <si>
    <t>0006D6ABE0</t>
  </si>
  <si>
    <t>HLN20-1771</t>
  </si>
  <si>
    <t>000787AB3E</t>
  </si>
  <si>
    <t>HLN20-1772</t>
  </si>
  <si>
    <t>000757FBAA</t>
  </si>
  <si>
    <t>HLN20-1773</t>
  </si>
  <si>
    <t>0006D66CFC</t>
  </si>
  <si>
    <t>HLN20-1774</t>
  </si>
  <si>
    <t>0006950E3A</t>
  </si>
  <si>
    <t>HLN20-1775</t>
  </si>
  <si>
    <t>0006EE4649</t>
  </si>
  <si>
    <t>HLN20-1776</t>
  </si>
  <si>
    <t>0006D622EA</t>
  </si>
  <si>
    <t>HLN20-1777</t>
  </si>
  <si>
    <t>0006D6CBC7</t>
  </si>
  <si>
    <t>HLN20-1778</t>
  </si>
  <si>
    <t>0006D6B068</t>
  </si>
  <si>
    <t>HLN20-1779</t>
  </si>
  <si>
    <t>HLN20-1780</t>
  </si>
  <si>
    <t>000787C486</t>
  </si>
  <si>
    <t>HLN20-1781</t>
  </si>
  <si>
    <t>000787CAE6</t>
  </si>
  <si>
    <t>HLN20-1782</t>
  </si>
  <si>
    <t>000787CDD9</t>
  </si>
  <si>
    <t>HLN20-1783</t>
  </si>
  <si>
    <t>0006953AA9</t>
  </si>
  <si>
    <t>HLN20-1784</t>
  </si>
  <si>
    <t>0006950195</t>
  </si>
  <si>
    <t>HLN20-1785</t>
  </si>
  <si>
    <t>0006D6D107</t>
  </si>
  <si>
    <t>HLN20-1786</t>
  </si>
  <si>
    <t>000759F266</t>
  </si>
  <si>
    <t>HLN20-1787</t>
  </si>
  <si>
    <t>0006D6AC29</t>
  </si>
  <si>
    <t>HLN20-1788</t>
  </si>
  <si>
    <t>000788BC86</t>
  </si>
  <si>
    <t>HLN20-1789</t>
  </si>
  <si>
    <t>HLN20-1790</t>
  </si>
  <si>
    <t>0006D2BC0D</t>
  </si>
  <si>
    <t>HLN20-1791</t>
  </si>
  <si>
    <t>0006D6CD72</t>
  </si>
  <si>
    <t>HLN20-1792</t>
  </si>
  <si>
    <t>0006950296</t>
  </si>
  <si>
    <t>HLN20-1793</t>
  </si>
  <si>
    <t>0006D644F1</t>
  </si>
  <si>
    <t>HLN20-1794</t>
  </si>
  <si>
    <t>00069A9D7A</t>
  </si>
  <si>
    <t>HLN20-1795</t>
  </si>
  <si>
    <t>000787D148</t>
  </si>
  <si>
    <t>HLN20-1796</t>
  </si>
  <si>
    <t>000787B66A</t>
  </si>
  <si>
    <t>HLN20-1797</t>
  </si>
  <si>
    <t>000787C66D</t>
  </si>
  <si>
    <t>HLN20-1798</t>
  </si>
  <si>
    <t>HLN20-1799</t>
  </si>
  <si>
    <t>HLN20-1800</t>
  </si>
  <si>
    <t>00069509D1</t>
  </si>
  <si>
    <t>HLN20-1801</t>
  </si>
  <si>
    <t>HLN20-1802</t>
  </si>
  <si>
    <t>000787D1CD</t>
  </si>
  <si>
    <t>HLN20-1803</t>
  </si>
  <si>
    <t>0006D697E8</t>
  </si>
  <si>
    <t>HLN20-1804</t>
  </si>
  <si>
    <t>0006D3ABEF</t>
  </si>
  <si>
    <t>HLN20-1805</t>
  </si>
  <si>
    <t>0006F3DC40</t>
  </si>
  <si>
    <t>HLN20-1806</t>
  </si>
  <si>
    <t>00076D4479</t>
  </si>
  <si>
    <t>HLN20-1807</t>
  </si>
  <si>
    <t>0006D696DC</t>
  </si>
  <si>
    <t>HLN20-1808</t>
  </si>
  <si>
    <t>00066BD828</t>
  </si>
  <si>
    <t>HLN20-1809</t>
  </si>
  <si>
    <t>HLN20-1810</t>
  </si>
  <si>
    <t>0006EE2306</t>
  </si>
  <si>
    <t>HLN20-1811</t>
  </si>
  <si>
    <t>0006D2C43A</t>
  </si>
  <si>
    <t>HLN20-1812</t>
  </si>
  <si>
    <t>0006D67A6F</t>
  </si>
  <si>
    <t>HLN20-1813</t>
  </si>
  <si>
    <t>0006D2D296</t>
  </si>
  <si>
    <t>HLN20-1814</t>
  </si>
  <si>
    <t>HLN20-1815</t>
  </si>
  <si>
    <t>000695066F</t>
  </si>
  <si>
    <t>HLN20-1816</t>
  </si>
  <si>
    <t>000759E438</t>
  </si>
  <si>
    <t>HLN20-1817</t>
  </si>
  <si>
    <t>00069A88B9</t>
  </si>
  <si>
    <t>HLN20-1818</t>
  </si>
  <si>
    <t>000787AF14</t>
  </si>
  <si>
    <t>HLN20-1819</t>
  </si>
  <si>
    <t>000787C0E0</t>
  </si>
  <si>
    <t>HLN20-1820</t>
  </si>
  <si>
    <t>000771B27B</t>
  </si>
  <si>
    <t>HLN20-1821</t>
  </si>
  <si>
    <t>0006F36B2E</t>
  </si>
  <si>
    <t>HLN20-1822</t>
  </si>
  <si>
    <t>00069A8C5E</t>
  </si>
  <si>
    <t>HLN20-1823</t>
  </si>
  <si>
    <t>00067097D2</t>
  </si>
  <si>
    <t>HLN20-1824</t>
  </si>
  <si>
    <t>HLN20-1825</t>
  </si>
  <si>
    <t>000787B43D</t>
  </si>
  <si>
    <t>HLN20-1826</t>
  </si>
  <si>
    <t>000788BB32</t>
  </si>
  <si>
    <t>HLN20-1827</t>
  </si>
  <si>
    <t>0006F36AFF</t>
  </si>
  <si>
    <t>HLN20-1828</t>
  </si>
  <si>
    <t>0006D70CBD</t>
  </si>
  <si>
    <t>HLN20-1829</t>
  </si>
  <si>
    <t>000759EA38</t>
  </si>
  <si>
    <t>HLN20-1830</t>
  </si>
  <si>
    <t>HLN20-1831</t>
  </si>
  <si>
    <t>0006D2C302</t>
  </si>
  <si>
    <t>HLN20-1832</t>
  </si>
  <si>
    <t>0006951c5a</t>
  </si>
  <si>
    <t>HLN20-1833</t>
  </si>
  <si>
    <t>0006F3D3DC</t>
  </si>
  <si>
    <t>HLN20-1834</t>
  </si>
  <si>
    <t>00069A931B</t>
  </si>
  <si>
    <t>HLN20-1835</t>
  </si>
  <si>
    <t>0006D6445F</t>
  </si>
  <si>
    <t>HLN20-1836</t>
  </si>
  <si>
    <t>000788AFA8</t>
  </si>
  <si>
    <t>HLN20-1837</t>
  </si>
  <si>
    <t>000787A5E5</t>
  </si>
  <si>
    <t>HLN20-1838</t>
  </si>
  <si>
    <t>000787A7E5</t>
  </si>
  <si>
    <t>HLN20-1839</t>
  </si>
  <si>
    <t>HLN20-1840</t>
  </si>
  <si>
    <t>0006D69C86</t>
  </si>
  <si>
    <t>HLN20-1841</t>
  </si>
  <si>
    <t>00066e575d</t>
  </si>
  <si>
    <t>HLN20-1842</t>
  </si>
  <si>
    <t>0006D5D729</t>
  </si>
  <si>
    <t>HLN20-1843</t>
  </si>
  <si>
    <t>000787C4A1</t>
  </si>
  <si>
    <t>HLN20-1844</t>
  </si>
  <si>
    <t>000759E6C5</t>
  </si>
  <si>
    <t>HLN20-1845</t>
  </si>
  <si>
    <t>HLN20-1846</t>
  </si>
  <si>
    <t>00069509A2</t>
  </si>
  <si>
    <t>HLN20-1847</t>
  </si>
  <si>
    <t>0006D6D271</t>
  </si>
  <si>
    <t>HLN20-1848</t>
  </si>
  <si>
    <t>0006D6773E</t>
  </si>
  <si>
    <t>HLN20-1849</t>
  </si>
  <si>
    <t>000787CFE1</t>
  </si>
  <si>
    <t>HLN20-1850</t>
  </si>
  <si>
    <t>0006D66E37</t>
  </si>
  <si>
    <t>HLN20-1851</t>
  </si>
  <si>
    <t>00069A8D03</t>
  </si>
  <si>
    <t>HLN20-1852</t>
  </si>
  <si>
    <t>00063259AA</t>
  </si>
  <si>
    <t>HLN20-1853</t>
  </si>
  <si>
    <t>0006EE3C92</t>
  </si>
  <si>
    <t>HLN20-1854</t>
  </si>
  <si>
    <t>000788B0DD</t>
  </si>
  <si>
    <t>HLN20-1855</t>
  </si>
  <si>
    <t>0006EE1F56</t>
  </si>
  <si>
    <t>HLN20-1856</t>
  </si>
  <si>
    <t>000787CD0C</t>
  </si>
  <si>
    <t>HLN20-1857</t>
  </si>
  <si>
    <t>00069515FB</t>
  </si>
  <si>
    <t>HLN20-1858</t>
  </si>
  <si>
    <t>0006D2C6E4</t>
  </si>
  <si>
    <t>HLN20-1859</t>
  </si>
  <si>
    <t>0006953449</t>
  </si>
  <si>
    <t>HLN20-1860</t>
  </si>
  <si>
    <t>0001E1E31F</t>
  </si>
  <si>
    <t>HLN20-1861</t>
  </si>
  <si>
    <t>HLN20-1862</t>
  </si>
  <si>
    <t>000759DAE4</t>
  </si>
  <si>
    <t>HLN20-1863</t>
  </si>
  <si>
    <t>HLN20-1864</t>
  </si>
  <si>
    <t>000787AFDC</t>
  </si>
  <si>
    <t>HLN20-1865</t>
  </si>
  <si>
    <t>0006D66DC4</t>
  </si>
  <si>
    <t>HLN20-1866</t>
  </si>
  <si>
    <t>0006D6AC19</t>
  </si>
  <si>
    <t>HLN20-1867</t>
  </si>
  <si>
    <t>0006EE434F</t>
  </si>
  <si>
    <t>HLN20-1868</t>
  </si>
  <si>
    <t>0001E22893</t>
  </si>
  <si>
    <t>HLN20-1869</t>
  </si>
  <si>
    <t>0006952B45</t>
  </si>
  <si>
    <t>HLN20-1870</t>
  </si>
  <si>
    <t>0006952372</t>
  </si>
  <si>
    <t>HLN20-1871</t>
  </si>
  <si>
    <t>0006F04BD2</t>
  </si>
  <si>
    <t>HLN20-1872</t>
  </si>
  <si>
    <t>0006F37CC1</t>
  </si>
  <si>
    <t>HLN20-1873</t>
  </si>
  <si>
    <t>00069AA54E</t>
  </si>
  <si>
    <t>HLN20-1874</t>
  </si>
  <si>
    <t>0006D2B71A</t>
  </si>
  <si>
    <t>HLN20-1875</t>
  </si>
  <si>
    <t>000787B34F</t>
  </si>
  <si>
    <t>HLN20-1876</t>
  </si>
  <si>
    <t>000759E9EF</t>
  </si>
  <si>
    <t>HLN20-1877</t>
  </si>
  <si>
    <t>0006D707F8</t>
  </si>
  <si>
    <t>HLN20-1878</t>
  </si>
  <si>
    <t>0006EE20AF</t>
  </si>
  <si>
    <t>HLN20-1879</t>
  </si>
  <si>
    <t>0006711A47</t>
  </si>
  <si>
    <t>HLN20-1880</t>
  </si>
  <si>
    <t>000787AFC1</t>
  </si>
  <si>
    <t>HLN20-1881</t>
  </si>
  <si>
    <t>HLN20-1882</t>
  </si>
  <si>
    <t>000787C0C2</t>
  </si>
  <si>
    <t>MLN20-107 (Mac)</t>
  </si>
  <si>
    <t>HLN20-1883</t>
  </si>
  <si>
    <t>0006F3673E</t>
  </si>
  <si>
    <t>HLN20-1884</t>
  </si>
  <si>
    <t>0006D6C763</t>
  </si>
  <si>
    <t>HLN20-1885</t>
  </si>
  <si>
    <t>00066E461F</t>
  </si>
  <si>
    <t>HLN20-1886</t>
  </si>
  <si>
    <t>0006D6CCA9</t>
  </si>
  <si>
    <t>HLN20-1887</t>
  </si>
  <si>
    <t>000788BAC8</t>
  </si>
  <si>
    <t>HLN20-1888</t>
  </si>
  <si>
    <t>00069516C3</t>
  </si>
  <si>
    <t>HLN20-1889</t>
  </si>
  <si>
    <t>0006F29451</t>
  </si>
  <si>
    <t>MLN20-108</t>
  </si>
  <si>
    <t>HLN20-1890</t>
  </si>
  <si>
    <t>0006f3f7c2</t>
  </si>
  <si>
    <t>PM-101542</t>
  </si>
  <si>
    <t>HLN20-1891</t>
  </si>
  <si>
    <t>000787C1F2</t>
  </si>
  <si>
    <t>HLN20-1892</t>
  </si>
  <si>
    <t>0006EE3FB8</t>
  </si>
  <si>
    <t>HLN20-1893</t>
  </si>
  <si>
    <t>0006950521</t>
  </si>
  <si>
    <t>HLN20-1894</t>
  </si>
  <si>
    <t>0007895C6A</t>
  </si>
  <si>
    <t>HLN20-1895</t>
  </si>
  <si>
    <t>0006598c0a</t>
  </si>
  <si>
    <t>HLN20-1896</t>
  </si>
  <si>
    <t>00076D4A97</t>
  </si>
  <si>
    <t>HLN20-1897</t>
  </si>
  <si>
    <t>HLN20-1898</t>
  </si>
  <si>
    <t>00069A9D87</t>
  </si>
  <si>
    <t>HLN20-1899</t>
  </si>
  <si>
    <t>000695099B</t>
  </si>
  <si>
    <t>HLN20-1900</t>
  </si>
  <si>
    <t>HLN20-1901</t>
  </si>
  <si>
    <t>0006D705E9</t>
  </si>
  <si>
    <t>HLN20-1902</t>
  </si>
  <si>
    <t>000787BCB5</t>
  </si>
  <si>
    <t>HLN20-1903</t>
  </si>
  <si>
    <t>000787C680</t>
  </si>
  <si>
    <t>HLN20-1904</t>
  </si>
  <si>
    <t>00067126E6</t>
  </si>
  <si>
    <t>HLN20-1905</t>
  </si>
  <si>
    <t>000759F6E2</t>
  </si>
  <si>
    <t>HLN20-1906</t>
  </si>
  <si>
    <t>0006D2D046</t>
  </si>
  <si>
    <t>HLN20-1907</t>
  </si>
  <si>
    <t>000759F67C</t>
  </si>
  <si>
    <t>HLN20-1908</t>
  </si>
  <si>
    <t>0001DFE4FC</t>
  </si>
  <si>
    <t>HLN20-1909</t>
  </si>
  <si>
    <t>0006D3B5EA</t>
  </si>
  <si>
    <t>HLN20-1910</t>
  </si>
  <si>
    <t>HLN20-1911</t>
  </si>
  <si>
    <t>000759CA02</t>
  </si>
  <si>
    <t>HLN20-1912</t>
  </si>
  <si>
    <t>000787BEF5</t>
  </si>
  <si>
    <t>HLN20-1913</t>
  </si>
  <si>
    <t>00069A9E07</t>
  </si>
  <si>
    <t>HLN20-1914</t>
  </si>
  <si>
    <t>0006712C64</t>
  </si>
  <si>
    <t>MLN20-106</t>
  </si>
  <si>
    <t>HLN20-1915</t>
  </si>
  <si>
    <t>000757D3B7</t>
  </si>
  <si>
    <t>HLN20-1916</t>
  </si>
  <si>
    <t>0006F3F187</t>
  </si>
  <si>
    <t>HLN20-1917</t>
  </si>
  <si>
    <t>000695097B</t>
  </si>
  <si>
    <t>HLN20-1918</t>
  </si>
  <si>
    <t>000788BBAB</t>
  </si>
  <si>
    <t>HLN20-1919</t>
  </si>
  <si>
    <t>000787BD3A</t>
  </si>
  <si>
    <t>HLN20-1920</t>
  </si>
  <si>
    <t>0006D2A4D9</t>
  </si>
  <si>
    <t>HLN20-1921</t>
  </si>
  <si>
    <t>0006D66DB8</t>
  </si>
  <si>
    <t>HLN20-1922</t>
  </si>
  <si>
    <t>000787B2D4</t>
  </si>
  <si>
    <t>HLN20-1923</t>
  </si>
  <si>
    <t>000794C88B</t>
  </si>
  <si>
    <t>HLN20-1924</t>
  </si>
  <si>
    <t>000787B3EF</t>
  </si>
  <si>
    <t>HLN20-1925</t>
  </si>
  <si>
    <t>00069A7522</t>
  </si>
  <si>
    <t>HLN20-1926</t>
  </si>
  <si>
    <t>000695382a</t>
  </si>
  <si>
    <t>HLN20-1927</t>
  </si>
  <si>
    <t>000787A04B</t>
  </si>
  <si>
    <t>HLN20-1928</t>
  </si>
  <si>
    <t>000759f1f5</t>
  </si>
  <si>
    <t>HLN20-1929</t>
  </si>
  <si>
    <t>0006d6962a</t>
  </si>
  <si>
    <t>HLN20-1930</t>
  </si>
  <si>
    <t>0006D3BE3B</t>
  </si>
  <si>
    <t>HLN20-1931</t>
  </si>
  <si>
    <t>0006F38070</t>
  </si>
  <si>
    <t>HLN20-1932</t>
  </si>
  <si>
    <t>00076D6AD7</t>
  </si>
  <si>
    <t>MLN20-108 (Mac)</t>
  </si>
  <si>
    <t>HLN20-1933</t>
  </si>
  <si>
    <t>00069AA574</t>
  </si>
  <si>
    <t>HLN20-1934</t>
  </si>
  <si>
    <t>000787BB93</t>
  </si>
  <si>
    <t>HLN20-1935</t>
  </si>
  <si>
    <t>0006F35153</t>
  </si>
  <si>
    <t>HLN20-1936</t>
  </si>
  <si>
    <t>00069AA20A</t>
  </si>
  <si>
    <t>HLN20-1937</t>
  </si>
  <si>
    <t>0007879FB7</t>
  </si>
  <si>
    <t>HLN20-1938</t>
  </si>
  <si>
    <t>000757B341</t>
  </si>
  <si>
    <t>HLN20-1939</t>
  </si>
  <si>
    <t>000787AE13</t>
  </si>
  <si>
    <t>HLN20-1940</t>
  </si>
  <si>
    <t>0006D2D96F</t>
  </si>
  <si>
    <t>HLN20-1941</t>
  </si>
  <si>
    <t>000787BD2B</t>
  </si>
  <si>
    <t>MLN20-105</t>
  </si>
  <si>
    <t>MLN20-135 (Mac)</t>
  </si>
  <si>
    <t>HLN20-1942</t>
  </si>
  <si>
    <t>00069527D9</t>
  </si>
  <si>
    <t>HLN20-1943</t>
  </si>
  <si>
    <t>0006D6794F</t>
  </si>
  <si>
    <t>HLN20-1944</t>
  </si>
  <si>
    <t>00076D5F67</t>
  </si>
  <si>
    <t>HLN20-1945</t>
  </si>
  <si>
    <t>0006D2B203</t>
  </si>
  <si>
    <t>HLN20-1946</t>
  </si>
  <si>
    <t>0006F2AF49</t>
  </si>
  <si>
    <t>HLN20-1947</t>
  </si>
  <si>
    <t>000787BA03</t>
  </si>
  <si>
    <t>HLN20-1948</t>
  </si>
  <si>
    <t>00075A20C6</t>
  </si>
  <si>
    <t>HLN20-1949</t>
  </si>
  <si>
    <t>0006F3587B</t>
  </si>
  <si>
    <t>HLN20-1950</t>
  </si>
  <si>
    <t>00069A712A</t>
  </si>
  <si>
    <t>HLN20-1951</t>
  </si>
  <si>
    <t>0006D623C7</t>
  </si>
  <si>
    <t>HLN20-1952</t>
  </si>
  <si>
    <t>0006F3650E</t>
  </si>
  <si>
    <t>HLN20-1953</t>
  </si>
  <si>
    <t>00069A7C09</t>
  </si>
  <si>
    <t>HLN20-1954</t>
  </si>
  <si>
    <t>000759CE4F</t>
  </si>
  <si>
    <t>HLN20-1955</t>
  </si>
  <si>
    <t>0006D66D55</t>
  </si>
  <si>
    <t>HLN20-1956</t>
  </si>
  <si>
    <t>0006D6A82E</t>
  </si>
  <si>
    <t>HLN20-1957</t>
  </si>
  <si>
    <t>0006D3C09E</t>
  </si>
  <si>
    <t>HLN20-1958</t>
  </si>
  <si>
    <t>0006F058AB</t>
  </si>
  <si>
    <t>HLN20-1959</t>
  </si>
  <si>
    <t>0006F03C79</t>
  </si>
  <si>
    <t>MLN20-136</t>
  </si>
  <si>
    <t>HLN20-1960</t>
  </si>
  <si>
    <t>000659948E</t>
  </si>
  <si>
    <t>HLN20-1961</t>
  </si>
  <si>
    <t>0006953898</t>
  </si>
  <si>
    <t>HLN20-1962</t>
  </si>
  <si>
    <t>000759D9A2</t>
  </si>
  <si>
    <t>HLN20-1963</t>
  </si>
  <si>
    <t>0006F3D0BC</t>
  </si>
  <si>
    <t>HLN20-1964</t>
  </si>
  <si>
    <t>0007895A06</t>
  </si>
  <si>
    <t>HLN20-1965</t>
  </si>
  <si>
    <t>000759EF13</t>
  </si>
  <si>
    <t>HLN20-1966</t>
  </si>
  <si>
    <t>0006950239</t>
  </si>
  <si>
    <t>HLN20-1967</t>
  </si>
  <si>
    <t>000757E892</t>
  </si>
  <si>
    <t>HLN20-1968</t>
  </si>
  <si>
    <t>0006D70C44</t>
  </si>
  <si>
    <t>HLN20-1969</t>
  </si>
  <si>
    <t>000759D0BF</t>
  </si>
  <si>
    <t>HLN20-1970</t>
  </si>
  <si>
    <t>0006D2A504</t>
  </si>
  <si>
    <t>HLN20-1971</t>
  </si>
  <si>
    <t>000787A6A5</t>
  </si>
  <si>
    <t>HLN20-1972</t>
  </si>
  <si>
    <t>0006D68C78</t>
  </si>
  <si>
    <t>HLN20-1973</t>
  </si>
  <si>
    <t>00075A0294</t>
  </si>
  <si>
    <t>HLN20-1974</t>
  </si>
  <si>
    <t>0006D2CCFE</t>
  </si>
  <si>
    <t>HLN20-1975</t>
  </si>
  <si>
    <t>0006EE49F2</t>
  </si>
  <si>
    <t>HLN20-1976</t>
  </si>
  <si>
    <t>00069533A7</t>
  </si>
  <si>
    <t>HLN20-1977</t>
  </si>
  <si>
    <t>00069A89E4</t>
  </si>
  <si>
    <t>HLN20-1978</t>
  </si>
  <si>
    <t>000757F7E0</t>
  </si>
  <si>
    <t>HLN20-1979</t>
  </si>
  <si>
    <t>0006D64FA2</t>
  </si>
  <si>
    <t>MLN20-136 (Mac)</t>
  </si>
  <si>
    <t>HLN20-1980</t>
  </si>
  <si>
    <t>000787C4A0</t>
  </si>
  <si>
    <t>HLN20-1981</t>
  </si>
  <si>
    <t>000787D1CB</t>
  </si>
  <si>
    <t>HLN20-1982</t>
  </si>
  <si>
    <t>00069a7307</t>
  </si>
  <si>
    <t>HLN20-1983</t>
  </si>
  <si>
    <t>00069A77B0</t>
  </si>
  <si>
    <t>HLN20-1984</t>
  </si>
  <si>
    <t>00069a9ea7</t>
  </si>
  <si>
    <t>HLN20-1985</t>
  </si>
  <si>
    <t>000788b127</t>
  </si>
  <si>
    <t>HLN20-1986</t>
  </si>
  <si>
    <t>0006953505</t>
  </si>
  <si>
    <t>HLN20-1987</t>
  </si>
  <si>
    <t>00066e5819</t>
  </si>
  <si>
    <t>HLN20-1988</t>
  </si>
  <si>
    <t>0006598078</t>
  </si>
  <si>
    <t>HLN20-1989</t>
  </si>
  <si>
    <t>0006598c36</t>
  </si>
  <si>
    <t>HLN20-1990</t>
  </si>
  <si>
    <t>0006d62d67</t>
  </si>
  <si>
    <t>HLN20-1991</t>
  </si>
  <si>
    <t>0006f0471b</t>
  </si>
  <si>
    <t>HLN20-1992</t>
  </si>
  <si>
    <t>00069aa6df</t>
  </si>
  <si>
    <t>HLN20-1993</t>
  </si>
  <si>
    <t>000788B4FC</t>
  </si>
  <si>
    <t>PM-101547</t>
  </si>
  <si>
    <t>MLN20-123</t>
  </si>
  <si>
    <t>HLN20-1994</t>
  </si>
  <si>
    <t>00066E3956</t>
  </si>
  <si>
    <t>HLN20-1995</t>
  </si>
  <si>
    <t>0006F2AE94</t>
  </si>
  <si>
    <t>MLN20-127</t>
  </si>
  <si>
    <t>,</t>
  </si>
  <si>
    <t>HLN20-1996</t>
  </si>
  <si>
    <t>000787C081</t>
  </si>
  <si>
    <t>HLN20-1997</t>
  </si>
  <si>
    <t>00069515B0</t>
  </si>
  <si>
    <t>HLN20-1998</t>
  </si>
  <si>
    <t>0006D6BDDA</t>
  </si>
  <si>
    <t>HLN20-1999</t>
  </si>
  <si>
    <t>0007719F6E</t>
  </si>
  <si>
    <t>HLN20-2000</t>
  </si>
  <si>
    <t>0006D6D551</t>
  </si>
  <si>
    <t>MLN20-128</t>
  </si>
  <si>
    <t>HLN20-2001</t>
  </si>
  <si>
    <t>0006F3E477</t>
  </si>
  <si>
    <t>HLN20-2002</t>
  </si>
  <si>
    <t>0006D63CFC</t>
  </si>
  <si>
    <t>MLN20-129</t>
  </si>
  <si>
    <t>HLN20-2003</t>
  </si>
  <si>
    <t>0006F03F69</t>
  </si>
  <si>
    <t>HLN20-2004</t>
  </si>
  <si>
    <t>000759DECA</t>
  </si>
  <si>
    <t>HLN20-2005</t>
  </si>
  <si>
    <t>0006EE1EE9</t>
  </si>
  <si>
    <t>HLN20-2006</t>
  </si>
  <si>
    <t>0006F2B0EA</t>
  </si>
  <si>
    <t>MLN20-107</t>
  </si>
  <si>
    <t>HLN20-2007</t>
  </si>
  <si>
    <t>0006EE27AA</t>
  </si>
  <si>
    <t>MLN20-122</t>
  </si>
  <si>
    <t>HLN20-2008</t>
  </si>
  <si>
    <t>000787CA7C</t>
  </si>
  <si>
    <t>MLN20-124</t>
  </si>
  <si>
    <t>HLN20-2009</t>
  </si>
  <si>
    <t>00075A1F87</t>
  </si>
  <si>
    <t>HLN20-2010</t>
  </si>
  <si>
    <t>0006D3B237</t>
  </si>
  <si>
    <t>MLN20-133</t>
  </si>
  <si>
    <t>HLN20-2011</t>
  </si>
  <si>
    <t>000771B0F4</t>
  </si>
  <si>
    <t>MLN20-134</t>
  </si>
  <si>
    <t>HLN20-2012</t>
  </si>
  <si>
    <t>000787ADD8</t>
  </si>
  <si>
    <t>HLN20-2013</t>
  </si>
  <si>
    <t>000787AE54</t>
  </si>
  <si>
    <t>HLN20-2014</t>
  </si>
  <si>
    <t>000787B210</t>
  </si>
  <si>
    <t>MLN20-130</t>
  </si>
  <si>
    <t>HLN20-2015</t>
  </si>
  <si>
    <t>0006D63D64</t>
  </si>
  <si>
    <t>MLN20-126</t>
  </si>
  <si>
    <t>HLN20-2016</t>
  </si>
  <si>
    <t>000787C345</t>
  </si>
  <si>
    <t>HLN20-2017</t>
  </si>
  <si>
    <t>0006D6128D</t>
  </si>
  <si>
    <t>HLN20-2018</t>
  </si>
  <si>
    <t>0006EE45CF</t>
  </si>
  <si>
    <t>MLN20-109</t>
  </si>
  <si>
    <t>HLN20-2019</t>
  </si>
  <si>
    <t>000759C285</t>
  </si>
  <si>
    <t>MLN20-131</t>
  </si>
  <si>
    <t>HLN20-2020</t>
  </si>
  <si>
    <t>000788B594</t>
  </si>
  <si>
    <t>HLN20-2021</t>
  </si>
  <si>
    <t>0006F048B3</t>
  </si>
  <si>
    <t>HLN20-2022</t>
  </si>
  <si>
    <t>0006EE4D3F</t>
  </si>
  <si>
    <t>HLN20-2023</t>
  </si>
  <si>
    <t>000771da0f</t>
  </si>
  <si>
    <t>HLN20-2024</t>
  </si>
  <si>
    <t>00076d4724</t>
  </si>
  <si>
    <t>HLN20-2025</t>
  </si>
  <si>
    <t>000788b30f</t>
  </si>
  <si>
    <t>HLN20-2026</t>
  </si>
  <si>
    <t>00069a87d6</t>
  </si>
  <si>
    <t>MLN20-132</t>
  </si>
  <si>
    <t>HLN20-2027</t>
  </si>
  <si>
    <t>000759ec69</t>
  </si>
  <si>
    <t>HLN20-2028</t>
  </si>
  <si>
    <t>000788b4fd</t>
  </si>
  <si>
    <t>HLN20-2029</t>
  </si>
  <si>
    <t>000787a45c</t>
  </si>
  <si>
    <t>HLN20-2030</t>
  </si>
  <si>
    <t>00066e5750</t>
  </si>
  <si>
    <t>MLN20-110</t>
  </si>
  <si>
    <t>HLN20-2031</t>
  </si>
  <si>
    <t>00069a92c8</t>
  </si>
  <si>
    <t>HLN20-2032</t>
  </si>
  <si>
    <t>00069a8ba2</t>
  </si>
  <si>
    <t>HLN20-2033</t>
  </si>
  <si>
    <t>0006d68a72</t>
  </si>
  <si>
    <t>HLN20-2034</t>
  </si>
  <si>
    <t>00069530dd</t>
  </si>
  <si>
    <t>HLN20-2035</t>
  </si>
  <si>
    <t>000670c917</t>
  </si>
  <si>
    <t>HLN20-2036</t>
  </si>
  <si>
    <t>0006f3c890</t>
  </si>
  <si>
    <t>HLN20-2037</t>
  </si>
  <si>
    <t>000787b373</t>
  </si>
  <si>
    <t>HLN20-2038</t>
  </si>
  <si>
    <t>0006f37347</t>
  </si>
  <si>
    <t>HLN20-2039</t>
  </si>
  <si>
    <t>000759c187</t>
  </si>
  <si>
    <t>HLN20-2040</t>
  </si>
  <si>
    <t>0006951f56</t>
  </si>
  <si>
    <t>HLN20-2041</t>
  </si>
  <si>
    <t>00066e4ade</t>
  </si>
  <si>
    <t>HLN20-2042</t>
  </si>
  <si>
    <t>0006d6945c</t>
  </si>
  <si>
    <t>HLN20-2043</t>
  </si>
  <si>
    <t>0006f2c03a</t>
  </si>
  <si>
    <t>HLN20-2044</t>
  </si>
  <si>
    <t>000787b4da</t>
  </si>
  <si>
    <t>HLN20-2045</t>
  </si>
  <si>
    <t>0006f37124</t>
  </si>
  <si>
    <t>HLN20-2046</t>
  </si>
  <si>
    <t>0006d66ab2</t>
  </si>
  <si>
    <t>HLN20-2047</t>
  </si>
  <si>
    <t>0006d681b3</t>
  </si>
  <si>
    <t>HLN20-2048</t>
  </si>
  <si>
    <t>00075a2a80</t>
  </si>
  <si>
    <t>HLN20-2049</t>
  </si>
  <si>
    <t>000759e333</t>
  </si>
  <si>
    <t>HLN20-2050</t>
  </si>
  <si>
    <t>00069518d3</t>
  </si>
  <si>
    <t>HLN20-2051</t>
  </si>
  <si>
    <t>000787acfc</t>
  </si>
  <si>
    <t>MLN20-125</t>
  </si>
  <si>
    <t>HLN20-2052</t>
  </si>
  <si>
    <t>0006953088</t>
  </si>
  <si>
    <t>HLN20-2053</t>
  </si>
  <si>
    <t>00069a73ef</t>
  </si>
  <si>
    <t>HLN20-2054</t>
  </si>
  <si>
    <t>0006f3cebf</t>
  </si>
  <si>
    <t>HLN20-2055</t>
  </si>
  <si>
    <t>00066e377e</t>
  </si>
  <si>
    <t>HLN20-2056</t>
  </si>
  <si>
    <t>00076d5f32</t>
  </si>
  <si>
    <t>HLN20-2057</t>
  </si>
  <si>
    <t>00069a8ebb</t>
  </si>
  <si>
    <t>HLN20-2058</t>
  </si>
  <si>
    <t>000759bff0</t>
  </si>
  <si>
    <t>HLN20-2059</t>
  </si>
  <si>
    <t>00069a9295</t>
  </si>
  <si>
    <t>HLN20-2060</t>
  </si>
  <si>
    <t>0006d6f65e</t>
  </si>
  <si>
    <t>HLN20-2061</t>
  </si>
  <si>
    <t>000759ca0f</t>
  </si>
  <si>
    <t>HLN20-2062</t>
  </si>
  <si>
    <t>00069521d3</t>
  </si>
  <si>
    <t>HLN20-2063</t>
  </si>
  <si>
    <t>0006d2b472</t>
  </si>
  <si>
    <t>HLN20-2064</t>
  </si>
  <si>
    <t>000787bfb1</t>
  </si>
  <si>
    <t>HLN20-2065</t>
  </si>
  <si>
    <t>000787b02a</t>
  </si>
  <si>
    <t>HLN20-2066</t>
  </si>
  <si>
    <t>0006d3ab3e</t>
  </si>
  <si>
    <t>HLN20-2067</t>
  </si>
  <si>
    <t>000787bc2e</t>
  </si>
  <si>
    <t>HLN20-2068</t>
  </si>
  <si>
    <t>0006d5bd85</t>
  </si>
  <si>
    <t>HLN20-2069</t>
  </si>
  <si>
    <t>000787c088</t>
  </si>
  <si>
    <t>HLN20-2070</t>
  </si>
  <si>
    <t>00069518B9</t>
  </si>
  <si>
    <t>HLN20-2071</t>
  </si>
  <si>
    <t>00069a8779</t>
  </si>
  <si>
    <t>HLN20-2072</t>
  </si>
  <si>
    <t>000695299D</t>
  </si>
  <si>
    <t>HLN20-2073</t>
  </si>
  <si>
    <t>000759bf0f</t>
  </si>
  <si>
    <t>HLN20-2074</t>
  </si>
  <si>
    <t>000789578C</t>
  </si>
  <si>
    <t>HLN20-2075</t>
  </si>
  <si>
    <t>00066E658A</t>
  </si>
  <si>
    <t>PM-101661</t>
  </si>
  <si>
    <t>MLN20-149</t>
  </si>
  <si>
    <t>HLN20-2076</t>
  </si>
  <si>
    <t>000694FF7F</t>
  </si>
  <si>
    <t>MLN20-141</t>
  </si>
  <si>
    <t>HLN20-2077</t>
  </si>
  <si>
    <t>0006D69604</t>
  </si>
  <si>
    <t>MLN20-150</t>
  </si>
  <si>
    <t>HLN20-2078</t>
  </si>
  <si>
    <t>00069A961B</t>
  </si>
  <si>
    <t>HLN20-2079</t>
  </si>
  <si>
    <t>000759CA47</t>
  </si>
  <si>
    <t>MLN20-156</t>
  </si>
  <si>
    <t>HLN20-2080</t>
  </si>
  <si>
    <t>0006D2D041</t>
  </si>
  <si>
    <t>MLN20-158</t>
  </si>
  <si>
    <t>HLN20-2081</t>
  </si>
  <si>
    <t>000695012E</t>
  </si>
  <si>
    <t>MLN20-142</t>
  </si>
  <si>
    <t>HLN20-2082</t>
  </si>
  <si>
    <t>000787BE34</t>
  </si>
  <si>
    <t>MLN20-159</t>
  </si>
  <si>
    <t>HLN20-2083</t>
  </si>
  <si>
    <t>0006ee489d</t>
  </si>
  <si>
    <t>HLN20-2084</t>
  </si>
  <si>
    <t>000759c072</t>
  </si>
  <si>
    <t>MLN20-155</t>
  </si>
  <si>
    <t>HLN20-2085</t>
  </si>
  <si>
    <t>000788b255</t>
  </si>
  <si>
    <t>HLN20-2086</t>
  </si>
  <si>
    <t>0006ee1fcb</t>
  </si>
  <si>
    <t>MLN20-154</t>
  </si>
  <si>
    <t>HLN20-2087</t>
  </si>
  <si>
    <t>00069a9cc6</t>
  </si>
  <si>
    <t>HLN20-2088</t>
  </si>
  <si>
    <t>000787c22f</t>
  </si>
  <si>
    <t>MLN20-143</t>
  </si>
  <si>
    <t>HLN20-2089</t>
  </si>
  <si>
    <t>00069aa55e</t>
  </si>
  <si>
    <t>HLN20-2090</t>
  </si>
  <si>
    <t>000695342a</t>
  </si>
  <si>
    <t>MLN20-151</t>
  </si>
  <si>
    <t>HLN20-2091</t>
  </si>
  <si>
    <t>0006d6b0de</t>
  </si>
  <si>
    <t>MLN20-148</t>
  </si>
  <si>
    <t>HLN20-2092</t>
  </si>
  <si>
    <t>000787c346</t>
  </si>
  <si>
    <t>MLN20-112</t>
  </si>
  <si>
    <t>HLN20-2093</t>
  </si>
  <si>
    <t>00069a72b2</t>
  </si>
  <si>
    <t>HLN20-2094</t>
  </si>
  <si>
    <t>0006D5CA78</t>
  </si>
  <si>
    <t>HLN20-2095</t>
  </si>
  <si>
    <t>00076D4D84</t>
  </si>
  <si>
    <t>HLN20-2096</t>
  </si>
  <si>
    <t>000787C0BD</t>
  </si>
  <si>
    <t>MLN20-157</t>
  </si>
  <si>
    <t>HLN20-2097</t>
  </si>
  <si>
    <t>00069A9C25</t>
  </si>
  <si>
    <t>HLN20-2098</t>
  </si>
  <si>
    <t>000695272D</t>
  </si>
  <si>
    <t>MLN20-153</t>
  </si>
  <si>
    <t>HLN20-2099</t>
  </si>
  <si>
    <t>0006950CD0</t>
  </si>
  <si>
    <t>HLN20-2100</t>
  </si>
  <si>
    <t>000787C8FA</t>
  </si>
  <si>
    <t>MLN20-152</t>
  </si>
  <si>
    <t>HLN20-2101</t>
  </si>
  <si>
    <t>0006D2B39C</t>
  </si>
  <si>
    <t>MLN20-145</t>
  </si>
  <si>
    <t>HLN20-2102</t>
  </si>
  <si>
    <t>0006D6AE24</t>
  </si>
  <si>
    <t>MLN20-147</t>
  </si>
  <si>
    <t>HLN20-2103</t>
  </si>
  <si>
    <t>0006F3EE03</t>
  </si>
  <si>
    <t>MLN20-146</t>
  </si>
  <si>
    <t>HLN20-2104</t>
  </si>
  <si>
    <t>0006D629ED</t>
  </si>
  <si>
    <t>HLN20-2105</t>
  </si>
  <si>
    <t>000771A2EA</t>
  </si>
  <si>
    <t>HLN20-2106</t>
  </si>
  <si>
    <t>0006D2A47F</t>
  </si>
  <si>
    <t>HLN20-2107</t>
  </si>
  <si>
    <t>000787BCA2</t>
  </si>
  <si>
    <t>MLN20-144</t>
  </si>
  <si>
    <t>HLN20-2108</t>
  </si>
  <si>
    <t>000787C3DF</t>
  </si>
  <si>
    <t>HLN20-2109</t>
  </si>
  <si>
    <t>0006EE45BA</t>
  </si>
  <si>
    <t>HLN20-2110</t>
  </si>
  <si>
    <t>00066BF9D5</t>
  </si>
  <si>
    <t>HLN20-2111</t>
  </si>
  <si>
    <t>00069A7A4E</t>
  </si>
  <si>
    <t>HLN20-2112</t>
  </si>
  <si>
    <t>00069501CE</t>
  </si>
  <si>
    <t>HLN20-2113</t>
  </si>
  <si>
    <t>000788B332</t>
  </si>
  <si>
    <t>HLN20-2114</t>
  </si>
  <si>
    <t>0006D6ABC8</t>
  </si>
  <si>
    <t>HLN20-2115</t>
  </si>
  <si>
    <t>00069A87D3</t>
  </si>
  <si>
    <t>HLN20-2116</t>
  </si>
  <si>
    <t>000787BF13</t>
  </si>
  <si>
    <t>HLN20-2117</t>
  </si>
  <si>
    <t>000787A8E5</t>
  </si>
  <si>
    <t>HLN20-2118</t>
  </si>
  <si>
    <t>00076D6672</t>
  </si>
  <si>
    <t>HLN20-2119</t>
  </si>
  <si>
    <t>00069A74E8</t>
  </si>
  <si>
    <t>HLN20-2120</t>
  </si>
  <si>
    <t>000759DB55</t>
  </si>
  <si>
    <t>HLN20-2121</t>
  </si>
  <si>
    <t>0006F3EA5A</t>
  </si>
  <si>
    <t>HLN20-2122</t>
  </si>
  <si>
    <t>00069517DB</t>
  </si>
  <si>
    <t>Negativa con CT a BKD</t>
  </si>
  <si>
    <t>HLN20-2123</t>
  </si>
  <si>
    <t>0006D6CB4C</t>
  </si>
  <si>
    <t>HLN20-2124</t>
  </si>
  <si>
    <t>000759da0b</t>
  </si>
  <si>
    <t>HLN20-2125</t>
  </si>
  <si>
    <t>00075a1e98</t>
  </si>
  <si>
    <t>HLN20-2126</t>
  </si>
  <si>
    <t>000694feb7</t>
  </si>
  <si>
    <t>HLN20-2127</t>
  </si>
  <si>
    <t>0006d6bbea</t>
  </si>
  <si>
    <t>HLN20-2128</t>
  </si>
  <si>
    <t>0006f3f106</t>
  </si>
  <si>
    <t>HLN20-2129</t>
  </si>
  <si>
    <t>000794C90A</t>
  </si>
  <si>
    <t>SNAQG1700.REP.21</t>
  </si>
  <si>
    <t>65G2007.SNAQG1700.REP.21</t>
  </si>
  <si>
    <t>HAF20-2130</t>
  </si>
  <si>
    <t>Q3</t>
  </si>
  <si>
    <t>Sin Pittag</t>
  </si>
  <si>
    <t>AQG</t>
  </si>
  <si>
    <t>PM-103030</t>
  </si>
  <si>
    <t>Macerado</t>
  </si>
  <si>
    <t>MAF20-164</t>
  </si>
  <si>
    <t>MAF20-165</t>
  </si>
  <si>
    <t>65G2009.SNAQG2000.C3.Ova</t>
  </si>
  <si>
    <t>Aquagen</t>
  </si>
  <si>
    <t>Piscicultura Comao</t>
  </si>
  <si>
    <t>HAF20-2131</t>
  </si>
  <si>
    <t>HAF20-2132</t>
  </si>
  <si>
    <t>HAF20-2133</t>
  </si>
  <si>
    <t>HAF20-2134</t>
  </si>
  <si>
    <t>HAF20-2135</t>
  </si>
  <si>
    <t>HAF20-2136</t>
  </si>
  <si>
    <t>HAF20-2137</t>
  </si>
  <si>
    <t>HAF20-2138</t>
  </si>
  <si>
    <t>HAF20-2139</t>
  </si>
  <si>
    <t>HAF20-2140</t>
  </si>
  <si>
    <t>HAF20-2141</t>
  </si>
  <si>
    <t>HAF20-2142</t>
  </si>
  <si>
    <t>HAF20-2143</t>
  </si>
  <si>
    <t>HAF20-2144</t>
  </si>
  <si>
    <t>HAF20-2145</t>
  </si>
  <si>
    <t>Hemorragia Interna</t>
  </si>
  <si>
    <t>HAF20-2146</t>
  </si>
  <si>
    <t>HAF20-2147</t>
  </si>
  <si>
    <t>MAF20-166</t>
  </si>
  <si>
    <t>HAF20-2148</t>
  </si>
  <si>
    <t>HAF20-2149</t>
  </si>
  <si>
    <t>HAF20-2150</t>
  </si>
  <si>
    <t>HAF20-2151</t>
  </si>
  <si>
    <t>HAF20-2152</t>
  </si>
  <si>
    <t>HAF20-2153</t>
  </si>
  <si>
    <t>HAF20-2154</t>
  </si>
  <si>
    <t>HAF20-2155</t>
  </si>
  <si>
    <t>HAF20-2156</t>
  </si>
  <si>
    <t>HAF20-2157</t>
  </si>
  <si>
    <t>HAF20-2158</t>
  </si>
  <si>
    <t>HAF20-2159</t>
  </si>
  <si>
    <t>HAF20-2160</t>
  </si>
  <si>
    <t>HAF20-2161</t>
  </si>
  <si>
    <t>MAF20-167</t>
  </si>
  <si>
    <t>HAF20-2162</t>
  </si>
  <si>
    <t>Eliminada por hongo (132 UTAS)</t>
  </si>
  <si>
    <t>HAF20-2163</t>
  </si>
  <si>
    <t>Con hematomas.</t>
  </si>
  <si>
    <t>HAF20-2164</t>
  </si>
  <si>
    <t>HAF20-2165</t>
  </si>
  <si>
    <t>HAF20-2166</t>
  </si>
  <si>
    <t>HAF20-2167</t>
  </si>
  <si>
    <t>Eliminada por alta mortalidad (176 UTAS)</t>
  </si>
  <si>
    <t>HAF20-2168</t>
  </si>
  <si>
    <t>HAF20-2169</t>
  </si>
  <si>
    <t>HAF20-2170</t>
  </si>
  <si>
    <t>HAF20-2171</t>
  </si>
  <si>
    <t>HAF20-2172</t>
  </si>
  <si>
    <t>HAF20-2173</t>
  </si>
  <si>
    <t>HAF20-2174</t>
  </si>
  <si>
    <t>Eliminada por alta mortalidad (148 UTAS)</t>
  </si>
  <si>
    <t>HAF20-2175</t>
  </si>
  <si>
    <t>HAF20-2176</t>
  </si>
  <si>
    <t>HAF20-2177</t>
  </si>
  <si>
    <t>HAF20-2178</t>
  </si>
  <si>
    <t>HAF20-2179</t>
  </si>
  <si>
    <t>Eliminada por alta mortalidad y  hongo (144 UTAS)</t>
  </si>
  <si>
    <t>HAF20-2180</t>
  </si>
  <si>
    <t>PM-103131</t>
  </si>
  <si>
    <t>Fresco+Macerado</t>
  </si>
  <si>
    <t>Macho N°36-AQG IPN SRS</t>
  </si>
  <si>
    <t>HAF20-2181</t>
  </si>
  <si>
    <t>HAF20-2182</t>
  </si>
  <si>
    <t>HAF20-2183</t>
  </si>
  <si>
    <t>HAF20-2184</t>
  </si>
  <si>
    <t>HAF20-2185</t>
  </si>
  <si>
    <t>HAF20-2186</t>
  </si>
  <si>
    <t>HAF20-2187</t>
  </si>
  <si>
    <t>HAF20-2188</t>
  </si>
  <si>
    <t>HAF20-2189</t>
  </si>
  <si>
    <t>HAF20-2190</t>
  </si>
  <si>
    <t>HAF20-2191</t>
  </si>
  <si>
    <t>HAF20-2192</t>
  </si>
  <si>
    <t>HAF20-2193</t>
  </si>
  <si>
    <t>HAF20-2194</t>
  </si>
  <si>
    <t>HAF20-2195</t>
  </si>
  <si>
    <t>HAF20-2196</t>
  </si>
  <si>
    <t>HAF20-2197</t>
  </si>
  <si>
    <t>HAF20-2198</t>
  </si>
  <si>
    <t>HAF20-2199</t>
  </si>
  <si>
    <t>HAF20-2200</t>
  </si>
  <si>
    <t>HAF20-2201</t>
  </si>
  <si>
    <t>HAF20-2202</t>
  </si>
  <si>
    <t>HAF20-2203</t>
  </si>
  <si>
    <t>HAF20-2204</t>
  </si>
  <si>
    <t>HAF20-2205</t>
  </si>
  <si>
    <t>HAF20-2206</t>
  </si>
  <si>
    <t>HAF20-2207</t>
  </si>
  <si>
    <t>HAF20-2208</t>
  </si>
  <si>
    <t>HAF20-2209</t>
  </si>
  <si>
    <t>HAF20-2210</t>
  </si>
  <si>
    <t>HAF20-2211</t>
  </si>
  <si>
    <t>HAF20-2212</t>
  </si>
  <si>
    <t>HAF20-2213</t>
  </si>
  <si>
    <t>HAF20-2214</t>
  </si>
  <si>
    <t>HAF20-2215</t>
  </si>
  <si>
    <t>HAF20-2216</t>
  </si>
  <si>
    <t>HAF20-2217</t>
  </si>
  <si>
    <t>HAF20-2218</t>
  </si>
  <si>
    <t>HAF20-2219</t>
  </si>
  <si>
    <t>HAF20-2220</t>
  </si>
  <si>
    <t>HAF20-2221</t>
  </si>
  <si>
    <t>HAF20-2222</t>
  </si>
  <si>
    <t>HAF20-2223</t>
  </si>
  <si>
    <t>HAF20-2224</t>
  </si>
  <si>
    <t>HAF20-2225</t>
  </si>
  <si>
    <t>HAF20-2226</t>
  </si>
  <si>
    <t>HAF20-2227</t>
  </si>
  <si>
    <t>HAF20-2228</t>
  </si>
  <si>
    <t>HAF20-2229</t>
  </si>
  <si>
    <t>HAF20-2230</t>
  </si>
  <si>
    <t>HAF20-2231</t>
  </si>
  <si>
    <t>HAF20-2232</t>
  </si>
  <si>
    <t>HAF20-2233</t>
  </si>
  <si>
    <t>HAF20-2234</t>
  </si>
  <si>
    <t>HAF20-2235</t>
  </si>
  <si>
    <t>HAF20-2236</t>
  </si>
  <si>
    <t>HAF20-2237</t>
  </si>
  <si>
    <t>HAF20-2238</t>
  </si>
  <si>
    <t>HAF20-2239</t>
  </si>
  <si>
    <t>HAF20-2240</t>
  </si>
  <si>
    <t>HAF20-2241</t>
  </si>
  <si>
    <t>HAF20-2242</t>
  </si>
  <si>
    <t>HAF20-2243</t>
  </si>
  <si>
    <t>HAF20-2244</t>
  </si>
  <si>
    <t>HAF20-2245</t>
  </si>
  <si>
    <t>HAF20-2246</t>
  </si>
  <si>
    <t>HAF20-2247</t>
  </si>
  <si>
    <t>HAF20-2248</t>
  </si>
  <si>
    <t>HAF20-2249</t>
  </si>
  <si>
    <t>HAF20-2250</t>
  </si>
  <si>
    <t>HAF20-2251</t>
  </si>
  <si>
    <t>HAF20-2252</t>
  </si>
  <si>
    <t>HAF20-2253</t>
  </si>
  <si>
    <t>HAF20-2254</t>
  </si>
  <si>
    <t>HAF20-2255</t>
  </si>
  <si>
    <t>HAF20-2256</t>
  </si>
  <si>
    <t>HAF20-2257</t>
  </si>
  <si>
    <t>HAF20-2258</t>
  </si>
  <si>
    <t>HAF20-2259</t>
  </si>
  <si>
    <t>HAF20-2260</t>
  </si>
  <si>
    <t>HAF20-2261</t>
  </si>
  <si>
    <t>HAF20-2262</t>
  </si>
  <si>
    <t>HAF20-2263</t>
  </si>
  <si>
    <t>HAF20-2264</t>
  </si>
  <si>
    <t>HAF20-2265</t>
  </si>
  <si>
    <t>HAF20-2266</t>
  </si>
  <si>
    <t>HAF20-2267</t>
  </si>
  <si>
    <t>HAF20-2268</t>
  </si>
  <si>
    <t>HAF20-2269</t>
  </si>
  <si>
    <t>HAF20-2270</t>
  </si>
  <si>
    <t>HAF20-2271</t>
  </si>
  <si>
    <t>HAF20-2272</t>
  </si>
  <si>
    <t>HAF20-2273</t>
  </si>
  <si>
    <t>HAF20-2274</t>
  </si>
  <si>
    <t>HAF20-2275</t>
  </si>
  <si>
    <t>HAF20-2276</t>
  </si>
  <si>
    <t>HAF20-2277</t>
  </si>
  <si>
    <t>HAF20-2278</t>
  </si>
  <si>
    <t>HAF20-2279</t>
  </si>
  <si>
    <t>HAF20-2280</t>
  </si>
  <si>
    <t>HAF20-2281</t>
  </si>
  <si>
    <t>HAF20-2282</t>
  </si>
  <si>
    <t>HAF20-2283</t>
  </si>
  <si>
    <t>HAF20-2284</t>
  </si>
  <si>
    <t>HAF20-2285</t>
  </si>
  <si>
    <t>HAF20-2286</t>
  </si>
  <si>
    <t>HAF20-2287</t>
  </si>
  <si>
    <t>HAF20-2288</t>
  </si>
  <si>
    <t>HAF20-2289</t>
  </si>
  <si>
    <t>HAF20-2290</t>
  </si>
  <si>
    <t>Edwards - Paso Lautaro</t>
  </si>
  <si>
    <t>HAF20-2291</t>
  </si>
  <si>
    <t>HAF20-2292</t>
  </si>
  <si>
    <t>HAF20-2293</t>
  </si>
  <si>
    <t>HAF20-2294</t>
  </si>
  <si>
    <t>HAF20-2295</t>
  </si>
  <si>
    <t>HAF20-2296</t>
  </si>
  <si>
    <t>HAF20-2297</t>
  </si>
  <si>
    <t>HAF20-2298</t>
  </si>
  <si>
    <t>HAF20-2299</t>
  </si>
  <si>
    <t>HAF20-2300</t>
  </si>
  <si>
    <t>HAF20-2301</t>
  </si>
  <si>
    <t>HAF20-2302</t>
  </si>
  <si>
    <t>HAF20-2303</t>
  </si>
  <si>
    <t>HAF20-2304</t>
  </si>
  <si>
    <t>HAF20-2305</t>
  </si>
  <si>
    <t>HAF20-2306</t>
  </si>
  <si>
    <t>HAF20-2307</t>
  </si>
  <si>
    <t>HAF20-2308</t>
  </si>
  <si>
    <t>HAF20-2309</t>
  </si>
  <si>
    <t>HAF20-2310</t>
  </si>
  <si>
    <t>HAF20-2311</t>
  </si>
  <si>
    <t>HAF20-2312</t>
  </si>
  <si>
    <t>HAF20-2313</t>
  </si>
  <si>
    <t>HAF20-2314</t>
  </si>
  <si>
    <t>HAF20-2315</t>
  </si>
  <si>
    <t>HAF20-2316</t>
  </si>
  <si>
    <t>HAF20-2317</t>
  </si>
  <si>
    <t>HAF20-2318</t>
  </si>
  <si>
    <t>HAF20-2319</t>
  </si>
  <si>
    <t>HAF20-2320</t>
  </si>
  <si>
    <t>HAF20-2321</t>
  </si>
  <si>
    <t>HAF20-2322</t>
  </si>
  <si>
    <t>HAF20-2323</t>
  </si>
  <si>
    <t>HAF20-2324</t>
  </si>
  <si>
    <t>HAF20-2325</t>
  </si>
  <si>
    <t>HAF20-2326</t>
  </si>
  <si>
    <t>HAF20-2327</t>
  </si>
  <si>
    <t>HAF20-2328</t>
  </si>
  <si>
    <t>HAF20-2329</t>
  </si>
  <si>
    <t>HAF20-2330</t>
  </si>
  <si>
    <t>HAF20-2331</t>
  </si>
  <si>
    <t>HAF20-2332</t>
  </si>
  <si>
    <t>HAF20-2333</t>
  </si>
  <si>
    <t>HAF20-2334</t>
  </si>
  <si>
    <t>HAF20-2335</t>
  </si>
  <si>
    <t>HAF20-2336</t>
  </si>
  <si>
    <t>HAF20-2337</t>
  </si>
  <si>
    <t>HAF20-2338</t>
  </si>
  <si>
    <t>HAF20-2339</t>
  </si>
  <si>
    <t>HAF20-2340</t>
  </si>
  <si>
    <t>HAF20-2341</t>
  </si>
  <si>
    <t>HAF20-2342</t>
  </si>
  <si>
    <t>HAF20-2343</t>
  </si>
  <si>
    <t>HAF20-2344</t>
  </si>
  <si>
    <t>HAF20-2345</t>
  </si>
  <si>
    <t>HAF20-2346</t>
  </si>
  <si>
    <t>HAF20-2347</t>
  </si>
  <si>
    <t>HAF20-2348</t>
  </si>
  <si>
    <t>HAF20-2349</t>
  </si>
  <si>
    <t>HAF20-2350</t>
  </si>
  <si>
    <t>HAF20-2351</t>
  </si>
  <si>
    <t>HAF20-2352</t>
  </si>
  <si>
    <t>HAF20-2353</t>
  </si>
  <si>
    <t>HAF20-2354</t>
  </si>
  <si>
    <t>HAF20-2355</t>
  </si>
  <si>
    <t>HAF20-2356</t>
  </si>
  <si>
    <t>HAF20-2357</t>
  </si>
  <si>
    <t>HAF20-2358</t>
  </si>
  <si>
    <t>HAF20-2359</t>
  </si>
  <si>
    <t>HAF20-2360</t>
  </si>
  <si>
    <t>HAF20-2361</t>
  </si>
  <si>
    <t>HAF20-2362</t>
  </si>
  <si>
    <t>HAF20-2363</t>
  </si>
  <si>
    <t>HAF20-2364</t>
  </si>
  <si>
    <t>HAF20-2365</t>
  </si>
  <si>
    <t>HAF20-2366</t>
  </si>
  <si>
    <t>HAF20-2367</t>
  </si>
  <si>
    <t>HAF20-2368</t>
  </si>
  <si>
    <t>HAF20-2369</t>
  </si>
  <si>
    <t>HAF20-2370</t>
  </si>
  <si>
    <t>HAF20-2371</t>
  </si>
  <si>
    <t>HAF20-2372</t>
  </si>
  <si>
    <t>HAF20-2373</t>
  </si>
  <si>
    <t>HAF20-2374</t>
  </si>
  <si>
    <t>HAF20-2375</t>
  </si>
  <si>
    <t>HAF20-2376</t>
  </si>
  <si>
    <t>HAF20-2377</t>
  </si>
  <si>
    <t>HAF20-2378</t>
  </si>
  <si>
    <t>HAF20-2379</t>
  </si>
  <si>
    <t>HAF20-2380</t>
  </si>
  <si>
    <t>HAF20-2381</t>
  </si>
  <si>
    <t>HAF20-2382</t>
  </si>
  <si>
    <t>HAF20-2383</t>
  </si>
  <si>
    <t>HAF20-2384</t>
  </si>
  <si>
    <t>HAF20-2385</t>
  </si>
  <si>
    <t>HAF20-2386</t>
  </si>
  <si>
    <t>HAF20-2387</t>
  </si>
  <si>
    <t>HAF20-2388</t>
  </si>
  <si>
    <t>HAF20-2389</t>
  </si>
  <si>
    <t>HAF20-2390</t>
  </si>
  <si>
    <t>HAF20-2391</t>
  </si>
  <si>
    <t>HAF20-2392</t>
  </si>
  <si>
    <t>HAF20-2393</t>
  </si>
  <si>
    <t>HAF20-2394</t>
  </si>
  <si>
    <t>Normal+Macerado</t>
  </si>
  <si>
    <t xml:space="preserve">MAF20-166 </t>
  </si>
  <si>
    <t>HAF20-2395</t>
  </si>
  <si>
    <t>HAF20-2396</t>
  </si>
  <si>
    <t>HAF20-2397</t>
  </si>
  <si>
    <t>HAF20-2398</t>
  </si>
  <si>
    <t>HAF20-2399</t>
  </si>
  <si>
    <t>HAF20-2400</t>
  </si>
  <si>
    <t>HAF20-2401</t>
  </si>
  <si>
    <t>HAF20-2402</t>
  </si>
  <si>
    <t>HAF20-2403</t>
  </si>
  <si>
    <t>HAF20-2404</t>
  </si>
  <si>
    <t>HAF20-2405</t>
  </si>
  <si>
    <t>HAF20-2406</t>
  </si>
  <si>
    <t>HAF20-2407</t>
  </si>
  <si>
    <t>HAF20-2408</t>
  </si>
  <si>
    <t>HAF20-2409</t>
  </si>
  <si>
    <t>HAF20-2410</t>
  </si>
  <si>
    <t>HAF20-2411</t>
  </si>
  <si>
    <t>HAF20-2412</t>
  </si>
  <si>
    <t>HAF20-2413</t>
  </si>
  <si>
    <t>HAF20-2414</t>
  </si>
  <si>
    <t>HAF20-2415</t>
  </si>
  <si>
    <t>HAF20-2416</t>
  </si>
  <si>
    <t>HAF20-2417</t>
  </si>
  <si>
    <t>HAF20-2418</t>
  </si>
  <si>
    <t>HAF20-2419</t>
  </si>
  <si>
    <t>HAF20-2420</t>
  </si>
  <si>
    <t>HAF20-2421</t>
  </si>
  <si>
    <t>HAF20-2422</t>
  </si>
  <si>
    <t>HAF20-2423</t>
  </si>
  <si>
    <t>HAF20-2424</t>
  </si>
  <si>
    <t>HAF20-2425</t>
  </si>
  <si>
    <t>HAF20-2426</t>
  </si>
  <si>
    <t>HAF20-2427</t>
  </si>
  <si>
    <t>HAF20-2428</t>
  </si>
  <si>
    <t>HAF20-2429</t>
  </si>
  <si>
    <t>HAF20-2430</t>
  </si>
  <si>
    <t>HAF20-2431</t>
  </si>
  <si>
    <t>HAF20-2432</t>
  </si>
  <si>
    <t>HAF20-2433</t>
  </si>
  <si>
    <t>HAF20-2434</t>
  </si>
  <si>
    <t>HAF20-2435</t>
  </si>
  <si>
    <t>HAF20-2436</t>
  </si>
  <si>
    <t>HAF20-2437</t>
  </si>
  <si>
    <t>HAF20-2438</t>
  </si>
  <si>
    <t>HAF20-2439</t>
  </si>
  <si>
    <t>HAF20-2440</t>
  </si>
  <si>
    <t>PM-103233</t>
  </si>
  <si>
    <t>Fresco-Macerado</t>
  </si>
  <si>
    <t>Macho N°39-AQG IPN SRS</t>
  </si>
  <si>
    <t>Macho N°38-AQG IPN SRS</t>
  </si>
  <si>
    <t>HAF20-2441</t>
  </si>
  <si>
    <t>HAF20-2442</t>
  </si>
  <si>
    <t>HAF20-2443</t>
  </si>
  <si>
    <t>HAF20-2444</t>
  </si>
  <si>
    <t>HAF20-2445</t>
  </si>
  <si>
    <t>HAF20-2446</t>
  </si>
  <si>
    <t>HAF20-2447</t>
  </si>
  <si>
    <t>HAF20-2448</t>
  </si>
  <si>
    <t>HAF20-2449</t>
  </si>
  <si>
    <t>HAF20-2450</t>
  </si>
  <si>
    <t>HAF20-2451</t>
  </si>
  <si>
    <t>HAF20-2452</t>
  </si>
  <si>
    <t>HAF20-2453</t>
  </si>
  <si>
    <t>HAF20-2454</t>
  </si>
  <si>
    <t>HAF20-2455</t>
  </si>
  <si>
    <t>HAF20-2456</t>
  </si>
  <si>
    <t>HAF20-2457</t>
  </si>
  <si>
    <t>HAF20-2458</t>
  </si>
  <si>
    <t>HAF20-2459</t>
  </si>
  <si>
    <t>HAF20-2460</t>
  </si>
  <si>
    <t>HAF20-2461</t>
  </si>
  <si>
    <t>HAF20-2462</t>
  </si>
  <si>
    <t>HAF20-2463</t>
  </si>
  <si>
    <t>HAF20-2464</t>
  </si>
  <si>
    <t>HAF20-2465</t>
  </si>
  <si>
    <t>HAF20-2466</t>
  </si>
  <si>
    <t>HAF20-2467</t>
  </si>
  <si>
    <t>HAF20-2468</t>
  </si>
  <si>
    <t>HAF20-2469</t>
  </si>
  <si>
    <t>HAF20-2470</t>
  </si>
  <si>
    <t>HAF20-2471</t>
  </si>
  <si>
    <t>HAF20-2472</t>
  </si>
  <si>
    <t>HAF20-2473</t>
  </si>
  <si>
    <t>HAF20-2474</t>
  </si>
  <si>
    <t>HAF20-2475</t>
  </si>
  <si>
    <t>HAF20-2476</t>
  </si>
  <si>
    <t>HAF20-2477</t>
  </si>
  <si>
    <t>HAF20-2478</t>
  </si>
  <si>
    <t>HAF20-2479</t>
  </si>
  <si>
    <t>HAF20-2480</t>
  </si>
  <si>
    <t>HAF20-2481</t>
  </si>
  <si>
    <t>HAF20-2482</t>
  </si>
  <si>
    <t>Eliminación Positiva BKD</t>
  </si>
  <si>
    <t>HAF20-2483</t>
  </si>
  <si>
    <t>Negativa</t>
  </si>
  <si>
    <t>Eliminación por arrastre BKD</t>
  </si>
  <si>
    <t>HAF20-2484</t>
  </si>
  <si>
    <t>HAF20-2485</t>
  </si>
  <si>
    <t>HAF20-2486</t>
  </si>
  <si>
    <t>HAF20-2487</t>
  </si>
  <si>
    <t>HAF20-2488</t>
  </si>
  <si>
    <t>HAF20-2489</t>
  </si>
  <si>
    <t>HAF20-2490</t>
  </si>
  <si>
    <t>HAF20-2491</t>
  </si>
  <si>
    <t>HAF20-2492</t>
  </si>
  <si>
    <t>HAF20-2493</t>
  </si>
  <si>
    <t>HAF20-2494</t>
  </si>
  <si>
    <t>HAF20-2495</t>
  </si>
  <si>
    <t>HAF20-2496</t>
  </si>
  <si>
    <t>HAF20-2497</t>
  </si>
  <si>
    <t>HAF20-2498</t>
  </si>
  <si>
    <t>HAF20-2499</t>
  </si>
  <si>
    <t>HAF20-2500</t>
  </si>
  <si>
    <t>HAF20-2501</t>
  </si>
  <si>
    <t>HAF20-2502</t>
  </si>
  <si>
    <t>HAF20-2503</t>
  </si>
  <si>
    <t>HAF20-2504</t>
  </si>
  <si>
    <t>HAF20-2505</t>
  </si>
  <si>
    <t>HAF20-2506</t>
  </si>
  <si>
    <t>HAF20-2507</t>
  </si>
  <si>
    <t>HAF20-2508</t>
  </si>
  <si>
    <t>HAF20-2509</t>
  </si>
  <si>
    <t>HAF20-2510</t>
  </si>
  <si>
    <t>HAF20-2511</t>
  </si>
  <si>
    <t>HAF20-2512</t>
  </si>
  <si>
    <t>HAF20-2513</t>
  </si>
  <si>
    <t>HAF20-2514</t>
  </si>
  <si>
    <t>HAF20-2515</t>
  </si>
  <si>
    <t>HAF20-2516</t>
  </si>
  <si>
    <t>HAF20-2517</t>
  </si>
  <si>
    <t>HAF20-2518</t>
  </si>
  <si>
    <t>HAF20-2519</t>
  </si>
  <si>
    <t>HAF20-2520</t>
  </si>
  <si>
    <t>HAF20-2521</t>
  </si>
  <si>
    <t>HAF20-2522</t>
  </si>
  <si>
    <t>HAF20-2523</t>
  </si>
  <si>
    <t>HAF20-2524</t>
  </si>
  <si>
    <t>HAF20-2525</t>
  </si>
  <si>
    <t>HAF20-2526</t>
  </si>
  <si>
    <t>HAF20-2527</t>
  </si>
  <si>
    <t>HAF20-2528</t>
  </si>
  <si>
    <t>HAF20-2529</t>
  </si>
  <si>
    <t>HAF20-2530</t>
  </si>
  <si>
    <t>HAF20-2531</t>
  </si>
  <si>
    <t>HAF20-2532</t>
  </si>
  <si>
    <t>HAF20-2533</t>
  </si>
  <si>
    <t>HAF20-2534</t>
  </si>
  <si>
    <t>HAF20-2535</t>
  </si>
  <si>
    <t>HAF20-2536</t>
  </si>
  <si>
    <t>HAF20-2537</t>
  </si>
  <si>
    <t>HAF20-2538</t>
  </si>
  <si>
    <t>HAF20-2539</t>
  </si>
  <si>
    <t>HAF20-2540</t>
  </si>
  <si>
    <t>HAF20-2541</t>
  </si>
  <si>
    <t>HAF20-2542</t>
  </si>
  <si>
    <t>HAF20-2543</t>
  </si>
  <si>
    <t>HAF20-2544</t>
  </si>
  <si>
    <t>HAF20-2545</t>
  </si>
  <si>
    <t>HAF20-2546</t>
  </si>
  <si>
    <t>HAF20-2547</t>
  </si>
  <si>
    <t>HAF20-2548</t>
  </si>
  <si>
    <t>HAF20-2549</t>
  </si>
  <si>
    <t>HAF20-2550</t>
  </si>
  <si>
    <t>HAF20-2551</t>
  </si>
  <si>
    <t>HAF20-2552</t>
  </si>
  <si>
    <t>HAF20-2553</t>
  </si>
  <si>
    <t>HAF20-2554</t>
  </si>
  <si>
    <t>HAF20-2555</t>
  </si>
  <si>
    <t>HAF20-2556</t>
  </si>
  <si>
    <t>HAF20-2557</t>
  </si>
  <si>
    <t>HAF20-2558</t>
  </si>
  <si>
    <t>HAF20-2559</t>
  </si>
  <si>
    <t>HAF20-2560</t>
  </si>
  <si>
    <t>HAF20-2561</t>
  </si>
  <si>
    <t>HAF20-2562</t>
  </si>
  <si>
    <t>HAF20-2563</t>
  </si>
  <si>
    <t>HAF20-2564</t>
  </si>
  <si>
    <t>HAF20-2565</t>
  </si>
  <si>
    <t>HAF20-2566</t>
  </si>
  <si>
    <t>HAF20-2567</t>
  </si>
  <si>
    <t>HAF20-2568</t>
  </si>
  <si>
    <t>HAF20-2569</t>
  </si>
  <si>
    <t>HAF20-2570</t>
  </si>
  <si>
    <t>Macerado-Fresco</t>
  </si>
  <si>
    <t>Macho N°40-AQG IPN SRS</t>
  </si>
  <si>
    <t>HAF20-2571</t>
  </si>
  <si>
    <t>HAF20-2572</t>
  </si>
  <si>
    <t>HAF20-2573</t>
  </si>
  <si>
    <t>HAF20-2574</t>
  </si>
  <si>
    <t>HAF20-2575</t>
  </si>
  <si>
    <t>PM-103242</t>
  </si>
  <si>
    <t>HAF20-2576</t>
  </si>
  <si>
    <t>HAF20-2577</t>
  </si>
  <si>
    <t>HAF20-2578</t>
  </si>
  <si>
    <t>HAF20-2579</t>
  </si>
  <si>
    <t>HAF20-2580</t>
  </si>
  <si>
    <t>HAF20-2581</t>
  </si>
  <si>
    <t>HAF20-2582</t>
  </si>
  <si>
    <t>HAF20-2583</t>
  </si>
  <si>
    <t>HAF20-2584</t>
  </si>
  <si>
    <t>HAF20-2585</t>
  </si>
  <si>
    <t>HAF20-2586</t>
  </si>
  <si>
    <t>HAF20-2587</t>
  </si>
  <si>
    <t>HAF20-2588</t>
  </si>
  <si>
    <t>HAF20-2589</t>
  </si>
  <si>
    <t>HAF20-2590</t>
  </si>
  <si>
    <t>HAF20-2591</t>
  </si>
  <si>
    <t>HAF20-2592</t>
  </si>
  <si>
    <t>HAF20-2593</t>
  </si>
  <si>
    <t>HAF20-2594</t>
  </si>
  <si>
    <t>HAF20-2595</t>
  </si>
  <si>
    <t>HAF20-2596</t>
  </si>
  <si>
    <t>HAF20-2597</t>
  </si>
  <si>
    <t>HAF20-2598</t>
  </si>
  <si>
    <t>HAF20-2599</t>
  </si>
  <si>
    <t>HAF20-2600</t>
  </si>
  <si>
    <t>HAF20-2601</t>
  </si>
  <si>
    <t>HAF20-2602</t>
  </si>
  <si>
    <t>HAF20-2603</t>
  </si>
  <si>
    <t>HAF20-2604</t>
  </si>
  <si>
    <t>HAF20-2605</t>
  </si>
  <si>
    <t>HAF20-2606</t>
  </si>
  <si>
    <t>HAF20-2607</t>
  </si>
  <si>
    <t>HAF20-2608</t>
  </si>
  <si>
    <t>HAF20-2609</t>
  </si>
  <si>
    <t>HAF20-2610</t>
  </si>
  <si>
    <t>HAF20-2611</t>
  </si>
  <si>
    <t>HAF20-2612</t>
  </si>
  <si>
    <t>HAF20-2613</t>
  </si>
  <si>
    <t>HAF20-2614</t>
  </si>
  <si>
    <t>HAF20-2615</t>
  </si>
  <si>
    <t>HAF20-2616</t>
  </si>
  <si>
    <t>HAF20-2617</t>
  </si>
  <si>
    <t>HAF20-2618</t>
  </si>
  <si>
    <t>HAF20-2619</t>
  </si>
  <si>
    <t>HAF20-2620</t>
  </si>
  <si>
    <t>HAF20-2621</t>
  </si>
  <si>
    <t>HAF20-2622</t>
  </si>
  <si>
    <t>HAF20-2623</t>
  </si>
  <si>
    <t>HAF20-2624</t>
  </si>
  <si>
    <t>HAF20-2625</t>
  </si>
  <si>
    <t>HAF20-2626</t>
  </si>
  <si>
    <t>HAF20-2627</t>
  </si>
  <si>
    <t>HAF20-2628</t>
  </si>
  <si>
    <t>HAF20-2629</t>
  </si>
  <si>
    <t>HAF20-2630</t>
  </si>
  <si>
    <t>HAF20-2631</t>
  </si>
  <si>
    <t>HAF20-2632</t>
  </si>
  <si>
    <t>HAF20-2633</t>
  </si>
  <si>
    <t>HAF20-2634</t>
  </si>
  <si>
    <t>HAF20-2635</t>
  </si>
  <si>
    <t>HAF20-2636</t>
  </si>
  <si>
    <t>HAF20-2637</t>
  </si>
  <si>
    <t>HAF20-2638</t>
  </si>
  <si>
    <t>HAF20-2639</t>
  </si>
  <si>
    <t>HAF20-2640</t>
  </si>
  <si>
    <t>HAF20-2641</t>
  </si>
  <si>
    <t>HAF20-2642</t>
  </si>
  <si>
    <t>HAF20-2643</t>
  </si>
  <si>
    <t>HAF20-2644</t>
  </si>
  <si>
    <t>HAF20-2645</t>
  </si>
  <si>
    <t>HAF20-2646</t>
  </si>
  <si>
    <t>HAF20-2647</t>
  </si>
  <si>
    <t>HAF20-2648</t>
  </si>
  <si>
    <t>HAF20-2649</t>
  </si>
  <si>
    <t>HAF20-2650</t>
  </si>
  <si>
    <t>HAF20-2651</t>
  </si>
  <si>
    <t>HAF20-2652</t>
  </si>
  <si>
    <t>HAF20-2653</t>
  </si>
  <si>
    <t>HAF20-2654</t>
  </si>
  <si>
    <t>HAF20-2655</t>
  </si>
  <si>
    <t>HAF20-2656</t>
  </si>
  <si>
    <t>HAF20-2657</t>
  </si>
  <si>
    <t>HAF20-2658</t>
  </si>
  <si>
    <t>HAF20-2659</t>
  </si>
  <si>
    <t>HAF20-2660</t>
  </si>
  <si>
    <t>HAF20-2661</t>
  </si>
  <si>
    <t>HAF20-2662</t>
  </si>
  <si>
    <t>HAF20-2663</t>
  </si>
  <si>
    <t>HAF20-2664</t>
  </si>
  <si>
    <t>HAF20-2665</t>
  </si>
  <si>
    <t>HAF20-2666</t>
  </si>
  <si>
    <t>HAF20-2667</t>
  </si>
  <si>
    <t>HAF20-2668</t>
  </si>
  <si>
    <t>HAF20-2669</t>
  </si>
  <si>
    <t>HAF20-2670</t>
  </si>
  <si>
    <t>HAF20-2671</t>
  </si>
  <si>
    <t>HAF20-2672</t>
  </si>
  <si>
    <t>HAF20-2673</t>
  </si>
  <si>
    <t>HAF20-2674</t>
  </si>
  <si>
    <t>HAF20-2675</t>
  </si>
  <si>
    <t>HAF20-2676</t>
  </si>
  <si>
    <t>HAF20-2677</t>
  </si>
  <si>
    <t>HAF20-2678</t>
  </si>
  <si>
    <t>HAF20-2679</t>
  </si>
  <si>
    <t>HAF20-2680</t>
  </si>
  <si>
    <t>HAF20-2681</t>
  </si>
  <si>
    <t>HAF20-2682</t>
  </si>
  <si>
    <t>HAF20-2683</t>
  </si>
  <si>
    <t>HAF20-2684</t>
  </si>
  <si>
    <t>HAF20-2685</t>
  </si>
  <si>
    <t>HAF20-2686</t>
  </si>
  <si>
    <t>HAF20-2687</t>
  </si>
  <si>
    <t>HAF20-2688</t>
  </si>
  <si>
    <t>HAF20-2689</t>
  </si>
  <si>
    <t>HAF20-2690</t>
  </si>
  <si>
    <t>HAF20-2691</t>
  </si>
  <si>
    <t>HAF20-2692</t>
  </si>
  <si>
    <t>HAF20-2693</t>
  </si>
  <si>
    <t>HAF20-2694</t>
  </si>
  <si>
    <t>HAF20-2695</t>
  </si>
  <si>
    <t>HAF20-2696</t>
  </si>
  <si>
    <t>HAF20-2697</t>
  </si>
  <si>
    <t>HAF20-2698</t>
  </si>
  <si>
    <t>HAF20-2699</t>
  </si>
  <si>
    <t>HAF20-2700</t>
  </si>
  <si>
    <t>HAF20-2701</t>
  </si>
  <si>
    <t>HAF20-2702</t>
  </si>
  <si>
    <t>HAF20-2703</t>
  </si>
  <si>
    <t>HAF20-2704</t>
  </si>
  <si>
    <t>HAF20-2705</t>
  </si>
  <si>
    <t>HAF20-2706</t>
  </si>
  <si>
    <t>HAF20-2707</t>
  </si>
  <si>
    <t>Edwards-Paso Lautaro</t>
  </si>
  <si>
    <t>HAF20-2708</t>
  </si>
  <si>
    <t>HAF20-2709</t>
  </si>
  <si>
    <t>HAF20-2710</t>
  </si>
  <si>
    <t>HAF20-2711</t>
  </si>
  <si>
    <t>HAF20-2712</t>
  </si>
  <si>
    <t>HAF20-2713</t>
  </si>
  <si>
    <t>HAF20-2714</t>
  </si>
  <si>
    <t>HAF20-2715</t>
  </si>
  <si>
    <t>HAF20-2716</t>
  </si>
  <si>
    <t>HAF20-2717</t>
  </si>
  <si>
    <t>HAF20-2718</t>
  </si>
  <si>
    <t>HAF20-2719</t>
  </si>
  <si>
    <t>HAF20-2720</t>
  </si>
  <si>
    <t>HAF20-2721</t>
  </si>
  <si>
    <t>HAF20-2722</t>
  </si>
  <si>
    <t>HAF20-2723</t>
  </si>
  <si>
    <t>HAF20-2724</t>
  </si>
  <si>
    <t>HAF20-2725</t>
  </si>
  <si>
    <t>HAF20-2726</t>
  </si>
  <si>
    <t>HAF20-2727</t>
  </si>
  <si>
    <t>HAF20-2728</t>
  </si>
  <si>
    <t>HAF20-2729</t>
  </si>
  <si>
    <t>HAF20-2730</t>
  </si>
  <si>
    <t>HAF20-2731</t>
  </si>
  <si>
    <t>HAF20-2732</t>
  </si>
  <si>
    <t>HAF20-2733</t>
  </si>
  <si>
    <t>HAF20-2734</t>
  </si>
  <si>
    <t>HAF20-2735</t>
  </si>
  <si>
    <t>HAF20-2736</t>
  </si>
  <si>
    <t>HAF20-2737</t>
  </si>
  <si>
    <t>HAF20-2738</t>
  </si>
  <si>
    <t>HAF20-2739</t>
  </si>
  <si>
    <t>HAF20-2740</t>
  </si>
  <si>
    <t>HAF20-2741</t>
  </si>
  <si>
    <t>HAF20-2742</t>
  </si>
  <si>
    <t>HAF20-2743</t>
  </si>
  <si>
    <t>HAF20-2744</t>
  </si>
  <si>
    <t>HAF20-2745</t>
  </si>
  <si>
    <t>HAF20-2746</t>
  </si>
  <si>
    <t>HAF20-2747</t>
  </si>
  <si>
    <t>HAF20-2748</t>
  </si>
  <si>
    <t>HAF20-2749</t>
  </si>
  <si>
    <t>HAF20-2750</t>
  </si>
  <si>
    <t>HAF20-2751</t>
  </si>
  <si>
    <t>HAF20-2752</t>
  </si>
  <si>
    <t>HAF20-2753</t>
  </si>
  <si>
    <t>HAF20-2754</t>
  </si>
  <si>
    <t>HAF20-2755</t>
  </si>
  <si>
    <t>HAF20-2756</t>
  </si>
  <si>
    <t>HAF20-2757</t>
  </si>
  <si>
    <t>HAF20-2758</t>
  </si>
  <si>
    <t>HAF20-2759</t>
  </si>
  <si>
    <t>HAF20-2760</t>
  </si>
  <si>
    <t>HAF20-2761</t>
  </si>
  <si>
    <t>HAF20-2762</t>
  </si>
  <si>
    <t>HAF20-2763</t>
  </si>
  <si>
    <t>HAF20-2764</t>
  </si>
  <si>
    <t>HAF20-2765</t>
  </si>
  <si>
    <t>HAF20-2766</t>
  </si>
  <si>
    <t>HAF20-2767</t>
  </si>
  <si>
    <t>HAF20-2768</t>
  </si>
  <si>
    <t>HAF20-2769</t>
  </si>
  <si>
    <t>HAF20-2770</t>
  </si>
  <si>
    <t>HAF20-2771</t>
  </si>
  <si>
    <t>HAF20-2772</t>
  </si>
  <si>
    <t>HAF20-2773</t>
  </si>
  <si>
    <t>HAF20-2774</t>
  </si>
  <si>
    <t>HAF20-2775</t>
  </si>
  <si>
    <t>HAF20-2776</t>
  </si>
  <si>
    <t>HAF20-2777</t>
  </si>
  <si>
    <t>HAF20-2778</t>
  </si>
  <si>
    <t>HAF20-2779</t>
  </si>
  <si>
    <t>HAF20-2780</t>
  </si>
  <si>
    <t>HAF20-2781</t>
  </si>
  <si>
    <t>HAF20-2782</t>
  </si>
  <si>
    <t>HAF20-2783</t>
  </si>
  <si>
    <t>HAF20-2784</t>
  </si>
  <si>
    <t>HAF20-2785</t>
  </si>
  <si>
    <t>HAF20-2786</t>
  </si>
  <si>
    <t>HAF20-2787</t>
  </si>
  <si>
    <t>HAF20-2788</t>
  </si>
  <si>
    <t>HAF20-2789</t>
  </si>
  <si>
    <t>HAF20-2790</t>
  </si>
  <si>
    <t>HAF20-2791</t>
  </si>
  <si>
    <t>HAF20-2792</t>
  </si>
  <si>
    <t>HAF20-2793</t>
  </si>
  <si>
    <t>HAF20-2794</t>
  </si>
  <si>
    <t>HAF20-2795</t>
  </si>
  <si>
    <t>HAF20-2796</t>
  </si>
  <si>
    <t>HAF20-2797</t>
  </si>
  <si>
    <t>HAF20-2798</t>
  </si>
  <si>
    <t>HAF20-2799</t>
  </si>
  <si>
    <t>HAF20-2800</t>
  </si>
  <si>
    <t>HAF20-2801</t>
  </si>
  <si>
    <t>HAF20-2802</t>
  </si>
  <si>
    <t>HAF20-2803</t>
  </si>
  <si>
    <t>HAF20-2804</t>
  </si>
  <si>
    <t>HAF20-2805</t>
  </si>
  <si>
    <t>HAF20-2806</t>
  </si>
  <si>
    <t>HAF20-2807</t>
  </si>
  <si>
    <t>HAF20-2808</t>
  </si>
  <si>
    <t>HAF20-2809</t>
  </si>
  <si>
    <t>HAF20-2810</t>
  </si>
  <si>
    <t>HAF20-2811</t>
  </si>
  <si>
    <t>HAF20-2812</t>
  </si>
  <si>
    <t>HAF20-2813</t>
  </si>
  <si>
    <t>HAF20-2814</t>
  </si>
  <si>
    <t>HAF20-2815</t>
  </si>
  <si>
    <t>HAF20-2816</t>
  </si>
  <si>
    <t>HAF20-2817</t>
  </si>
  <si>
    <t>HAF20-2818</t>
  </si>
  <si>
    <t>HAF20-2819</t>
  </si>
  <si>
    <t>HAF20-2820</t>
  </si>
  <si>
    <t>HAF20-2821</t>
  </si>
  <si>
    <t>HAF20-2822</t>
  </si>
  <si>
    <t>HAF20-2823</t>
  </si>
  <si>
    <t>HAF20-2824</t>
  </si>
  <si>
    <t>HAF20-2825</t>
  </si>
  <si>
    <t>HAF20-2826</t>
  </si>
  <si>
    <t>HAF20-2827</t>
  </si>
  <si>
    <t>HAF20-2828</t>
  </si>
  <si>
    <t>HAF20-2829</t>
  </si>
  <si>
    <t>HAF20-2830</t>
  </si>
  <si>
    <t>HAF20-2831</t>
  </si>
  <si>
    <t>HAF20-2832</t>
  </si>
  <si>
    <t>HAF20-2833</t>
  </si>
  <si>
    <t>HAF20-2834</t>
  </si>
  <si>
    <t>HAF20-2835</t>
  </si>
  <si>
    <t>HAF20-2836</t>
  </si>
  <si>
    <t>HAF20-2837</t>
  </si>
  <si>
    <t>HAF20-2838</t>
  </si>
  <si>
    <t>HAF20-2839</t>
  </si>
  <si>
    <t>HAF20-2840</t>
  </si>
  <si>
    <t>PM-103261</t>
  </si>
  <si>
    <t>HAF20-2841</t>
  </si>
  <si>
    <t>HAF20-2842</t>
  </si>
  <si>
    <t>HAF20-2843</t>
  </si>
  <si>
    <t>HAF20-2844</t>
  </si>
  <si>
    <t>HAF20-2845</t>
  </si>
  <si>
    <t>HAF20-2846</t>
  </si>
  <si>
    <t>HAF20-2847</t>
  </si>
  <si>
    <t>HAF20-2848</t>
  </si>
  <si>
    <t>HAF20-2849</t>
  </si>
  <si>
    <t>HAF20-2850</t>
  </si>
  <si>
    <t>HAF20-2851</t>
  </si>
  <si>
    <t>HAF20-2852</t>
  </si>
  <si>
    <t>HAF20-2853</t>
  </si>
  <si>
    <t>HAF20-2854</t>
  </si>
  <si>
    <t>HAF20-2855</t>
  </si>
  <si>
    <t>HAF20-2856</t>
  </si>
  <si>
    <t>HAF20-2857</t>
  </si>
  <si>
    <t>HAF20-2858</t>
  </si>
  <si>
    <t>HAF20-2859</t>
  </si>
  <si>
    <t>HAF20-2860</t>
  </si>
  <si>
    <t>HAF20-2861</t>
  </si>
  <si>
    <t>HAF20-2862</t>
  </si>
  <si>
    <t>HAF20-2863</t>
  </si>
  <si>
    <t>HAF20-2864</t>
  </si>
  <si>
    <t>HAF20-2865</t>
  </si>
  <si>
    <t>HAF20-2866</t>
  </si>
  <si>
    <t>HAF20-2867</t>
  </si>
  <si>
    <t>HAF20-2868</t>
  </si>
  <si>
    <t>HAF20-2869</t>
  </si>
  <si>
    <t>HAF20-2870</t>
  </si>
  <si>
    <t>HAF20-2871</t>
  </si>
  <si>
    <t>HAF20-2872</t>
  </si>
  <si>
    <t>HAF20-2873</t>
  </si>
  <si>
    <t>HAF20-2874</t>
  </si>
  <si>
    <t>HAF20-2875</t>
  </si>
  <si>
    <t>HAF20-2876</t>
  </si>
  <si>
    <t>HAF20-2877</t>
  </si>
  <si>
    <t>HAF20-2878</t>
  </si>
  <si>
    <t>HAF20-2879</t>
  </si>
  <si>
    <t>HAF20-2880</t>
  </si>
  <si>
    <t>Macerado-Macerado</t>
  </si>
  <si>
    <t>HAF20-2881</t>
  </si>
  <si>
    <t>HAF20-2882</t>
  </si>
  <si>
    <t>HAF20-2883</t>
  </si>
  <si>
    <t>HAF20-2884</t>
  </si>
  <si>
    <t>HAF20-2885</t>
  </si>
  <si>
    <t>HAF20-2886</t>
  </si>
  <si>
    <t>HAF20-2887</t>
  </si>
  <si>
    <t>HAF20-2888</t>
  </si>
  <si>
    <t>HAF20-2889</t>
  </si>
  <si>
    <t>HAF20-2890</t>
  </si>
  <si>
    <t>HAF20-2891</t>
  </si>
  <si>
    <t>HAF20-2892</t>
  </si>
  <si>
    <t>HAF20-2893</t>
  </si>
  <si>
    <t>HAF20-2894</t>
  </si>
  <si>
    <t>HAF20-2895</t>
  </si>
  <si>
    <t>HAF20-2896</t>
  </si>
  <si>
    <t>HAF20-2897</t>
  </si>
  <si>
    <t>HAF20-2898</t>
  </si>
  <si>
    <t>HAF20-2899</t>
  </si>
  <si>
    <t>HAF20-2900</t>
  </si>
  <si>
    <t>HAF20-2901</t>
  </si>
  <si>
    <t>HAF20-2902</t>
  </si>
  <si>
    <t>HAF20-2903</t>
  </si>
  <si>
    <t>HAF20-2904</t>
  </si>
  <si>
    <t>HAF20-2905</t>
  </si>
  <si>
    <t>HAF20-2906</t>
  </si>
  <si>
    <t>HAF20-2907</t>
  </si>
  <si>
    <t>HAF20-2908</t>
  </si>
  <si>
    <t>HAF20-2909</t>
  </si>
  <si>
    <t>HAF20-2910</t>
  </si>
  <si>
    <t>HAF20-2911</t>
  </si>
  <si>
    <t>HAF20-2912</t>
  </si>
  <si>
    <t>HAF20-2913</t>
  </si>
  <si>
    <t>HAF20-2914</t>
  </si>
  <si>
    <t>HAF20-2915</t>
  </si>
  <si>
    <t>HAF20-2916</t>
  </si>
  <si>
    <t>HAF20-2917</t>
  </si>
  <si>
    <t>HAF20-2918</t>
  </si>
  <si>
    <t>HAF20-2919</t>
  </si>
  <si>
    <t>HAF20-2920</t>
  </si>
  <si>
    <t>HAF20-2921</t>
  </si>
  <si>
    <t>HAF20-2922</t>
  </si>
  <si>
    <t>HAF20-2923</t>
  </si>
  <si>
    <t>HAF20-2924</t>
  </si>
  <si>
    <t>HAF20-2925</t>
  </si>
  <si>
    <t>HAF20-2926</t>
  </si>
  <si>
    <t>HAF20-2927</t>
  </si>
  <si>
    <t>HAF20-2928</t>
  </si>
  <si>
    <t>HAF20-2929</t>
  </si>
  <si>
    <t>HAF20-2930</t>
  </si>
  <si>
    <t>HAF20-2931</t>
  </si>
  <si>
    <t>HAF20-2932</t>
  </si>
  <si>
    <t>HAF20-2933</t>
  </si>
  <si>
    <t>HAF20-2934</t>
  </si>
  <si>
    <t>HAF20-2935</t>
  </si>
  <si>
    <t>HAF20-2936</t>
  </si>
  <si>
    <t>HAF20-2937</t>
  </si>
  <si>
    <t>HAF20-2938</t>
  </si>
  <si>
    <t>HAF20-2939</t>
  </si>
  <si>
    <t>HAF20-2940</t>
  </si>
  <si>
    <t>HAF20-2941</t>
  </si>
  <si>
    <t>HAF20-2942</t>
  </si>
  <si>
    <t>HAF20-2943</t>
  </si>
  <si>
    <t>HAF20-2944</t>
  </si>
  <si>
    <t>HAF20-2945</t>
  </si>
  <si>
    <t>HAF20-2946</t>
  </si>
  <si>
    <t>HAF20-2947</t>
  </si>
  <si>
    <t>HAF20-2948</t>
  </si>
  <si>
    <t>HAF20-2949</t>
  </si>
  <si>
    <t>HAF20-2950</t>
  </si>
  <si>
    <t>HAF20-2951</t>
  </si>
  <si>
    <t>HAF20-2952</t>
  </si>
  <si>
    <t>HAF20-2953</t>
  </si>
  <si>
    <t>HAF20-2954</t>
  </si>
  <si>
    <t>HAF20-2955</t>
  </si>
  <si>
    <t>HAF20-2956</t>
  </si>
  <si>
    <t>HAF20-2957</t>
  </si>
  <si>
    <t>HAF20-2958</t>
  </si>
  <si>
    <t>HAF20-2959</t>
  </si>
  <si>
    <t>HAF20-2960</t>
  </si>
  <si>
    <t>HAF20-2961</t>
  </si>
  <si>
    <t>HAF20-2962</t>
  </si>
  <si>
    <t>HAF20-2963</t>
  </si>
  <si>
    <t>HAF20-2964</t>
  </si>
  <si>
    <t>HAF20-2965</t>
  </si>
  <si>
    <t>HAF20-2966</t>
  </si>
  <si>
    <t>HAF20-2967</t>
  </si>
  <si>
    <t>HAF20-2968</t>
  </si>
  <si>
    <t>HAF20-2969</t>
  </si>
  <si>
    <t>HAF20-2970</t>
  </si>
  <si>
    <t>HAF20-2971</t>
  </si>
  <si>
    <t>HAF20-2972</t>
  </si>
  <si>
    <t>HAF20-2973</t>
  </si>
  <si>
    <t>HAF20-2974</t>
  </si>
  <si>
    <t>HAF20-2975</t>
  </si>
  <si>
    <t>HAF20-2976</t>
  </si>
  <si>
    <t>HAF20-2977</t>
  </si>
  <si>
    <t>HAF20-2978</t>
  </si>
  <si>
    <t>HAF20-2979</t>
  </si>
  <si>
    <t>HAF20-2980</t>
  </si>
  <si>
    <t>HAF20-2981</t>
  </si>
  <si>
    <t>HAF20-2982</t>
  </si>
  <si>
    <t>HAF20-2983</t>
  </si>
  <si>
    <t>HAF20-2984</t>
  </si>
  <si>
    <t>HAF20-2985</t>
  </si>
  <si>
    <t>HAF20-2986</t>
  </si>
  <si>
    <t>HAF20-2987</t>
  </si>
  <si>
    <t>HAF20-2988</t>
  </si>
  <si>
    <t>HAF20-2989</t>
  </si>
  <si>
    <t>HAF20-2990</t>
  </si>
  <si>
    <t>HAF20-2991</t>
  </si>
  <si>
    <t>HAF20-2992</t>
  </si>
  <si>
    <t>HAF20-2993</t>
  </si>
  <si>
    <t>HAF20-2994</t>
  </si>
  <si>
    <t>HAF20-2995</t>
  </si>
  <si>
    <t>HAF20-2996</t>
  </si>
  <si>
    <t>HAF20-2997</t>
  </si>
  <si>
    <t>HAF20-2998</t>
  </si>
  <si>
    <t>HAF20-2999</t>
  </si>
  <si>
    <t>HAF20-3000</t>
  </si>
  <si>
    <t>HAF20-3001</t>
  </si>
  <si>
    <t>HAF20-3002</t>
  </si>
  <si>
    <t>HAF20-3003</t>
  </si>
  <si>
    <t>HAF20-3004</t>
  </si>
  <si>
    <t>HAF20-3005</t>
  </si>
  <si>
    <t>HAF20-3006</t>
  </si>
  <si>
    <t>W.Filomena-SW.Filomena-Cabudahue</t>
  </si>
  <si>
    <t>HAF20-3007</t>
  </si>
  <si>
    <t>HAF20-3008</t>
  </si>
  <si>
    <t>HAF20-3009</t>
  </si>
  <si>
    <t>HAF20-3010</t>
  </si>
  <si>
    <t>HAF20-3011</t>
  </si>
  <si>
    <t>HAF20-3012</t>
  </si>
  <si>
    <t>Macerado-Normal</t>
  </si>
  <si>
    <t>MAF20-168</t>
  </si>
  <si>
    <t>MAF20-169</t>
  </si>
  <si>
    <t>HAF20-3013</t>
  </si>
  <si>
    <t>HAF20-3014</t>
  </si>
  <si>
    <t>HAF20-3015</t>
  </si>
  <si>
    <t>HAF20-3016</t>
  </si>
  <si>
    <t>HAF20-3017</t>
  </si>
  <si>
    <t>HAF20-3018</t>
  </si>
  <si>
    <t>HAF20-3019</t>
  </si>
  <si>
    <t>HAF20-3020</t>
  </si>
  <si>
    <t>HAF20-3021</t>
  </si>
  <si>
    <t>HAF20-3022</t>
  </si>
  <si>
    <t>HAF20-3023</t>
  </si>
  <si>
    <t>HAF20-3024</t>
  </si>
  <si>
    <t>HAF20-3025</t>
  </si>
  <si>
    <t>HAF20-3026</t>
  </si>
  <si>
    <t>HAF20-3027</t>
  </si>
  <si>
    <t>HAF20-3028</t>
  </si>
  <si>
    <t>HAF20-3029</t>
  </si>
  <si>
    <t>HAF20-3030</t>
  </si>
  <si>
    <t>HAF20-3031</t>
  </si>
  <si>
    <t>HAF20-3032</t>
  </si>
  <si>
    <t>HAF20-3033</t>
  </si>
  <si>
    <t>HAF20-3034</t>
  </si>
  <si>
    <t>HAF20-3035</t>
  </si>
  <si>
    <t>HAF20-3036</t>
  </si>
  <si>
    <t>HAF20-3037</t>
  </si>
  <si>
    <t>HAF20-3038</t>
  </si>
  <si>
    <t>HAF20-3039</t>
  </si>
  <si>
    <t>HAF20-3040</t>
  </si>
  <si>
    <t>HAF20-3041</t>
  </si>
  <si>
    <t>HAF20-3042</t>
  </si>
  <si>
    <t>HAF20-3043</t>
  </si>
  <si>
    <t>HAF20-3044</t>
  </si>
  <si>
    <t>HAF20-3045</t>
  </si>
  <si>
    <t>HAF20-3046</t>
  </si>
  <si>
    <t>HAF20-3047</t>
  </si>
  <si>
    <t>HAF20-3048</t>
  </si>
  <si>
    <t>HAF20-3049</t>
  </si>
  <si>
    <t>HAF20-3050</t>
  </si>
  <si>
    <t>HAF20-3051</t>
  </si>
  <si>
    <t>HAF20-3052</t>
  </si>
  <si>
    <t>HAF20-3053</t>
  </si>
  <si>
    <t>HAF20-3054</t>
  </si>
  <si>
    <t>HAF20-3055</t>
  </si>
  <si>
    <t>HAF20-3056</t>
  </si>
  <si>
    <t>HAF20-3057</t>
  </si>
  <si>
    <t>HAF20-3058</t>
  </si>
  <si>
    <t>HAF20-3059</t>
  </si>
  <si>
    <t>HAF20-3060</t>
  </si>
  <si>
    <t>HAF20-3061</t>
  </si>
  <si>
    <t>HAF20-3062</t>
  </si>
  <si>
    <t>HAF20-3063</t>
  </si>
  <si>
    <t>HAF20-3064</t>
  </si>
  <si>
    <t>HAF20-3065</t>
  </si>
  <si>
    <t>HAF20-3066</t>
  </si>
  <si>
    <t>HAF20-3067</t>
  </si>
  <si>
    <t>HAF20-3068</t>
  </si>
  <si>
    <t>HAF20-3069</t>
  </si>
  <si>
    <t>HAF20-3070</t>
  </si>
  <si>
    <t>HAF20-3071</t>
  </si>
  <si>
    <t>HAF20-3072</t>
  </si>
  <si>
    <t>HAF20-3073</t>
  </si>
  <si>
    <t>HAF20-3074</t>
  </si>
  <si>
    <t>HAF20-3075</t>
  </si>
  <si>
    <t>HAF20-3076</t>
  </si>
  <si>
    <t>HAF20-3077</t>
  </si>
  <si>
    <t>HAF20-3078</t>
  </si>
  <si>
    <t>HAF20-3079</t>
  </si>
  <si>
    <t>HAF20-3080</t>
  </si>
  <si>
    <t>HAF20-3081</t>
  </si>
  <si>
    <t>HAF20-3082</t>
  </si>
  <si>
    <t>HAF20-3083</t>
  </si>
  <si>
    <t>HAF20-3084</t>
  </si>
  <si>
    <t>HAF20-3085</t>
  </si>
  <si>
    <t>HAF20-3086</t>
  </si>
  <si>
    <t>HAF20-3087</t>
  </si>
  <si>
    <t>HAF20-3088</t>
  </si>
  <si>
    <t>HAF20-3089</t>
  </si>
  <si>
    <t>HAF20-3090</t>
  </si>
  <si>
    <t>HAF20-3091</t>
  </si>
  <si>
    <t>HAF20-3092</t>
  </si>
  <si>
    <t>HAF20-3093</t>
  </si>
  <si>
    <t>HAF20-3094</t>
  </si>
  <si>
    <t>HAF20-3095</t>
  </si>
  <si>
    <t>HAF20-3096</t>
  </si>
  <si>
    <t>HAF20-3097</t>
  </si>
  <si>
    <t>HAF20-3098</t>
  </si>
  <si>
    <t>HAF20-3099</t>
  </si>
  <si>
    <t>HAF20-3100</t>
  </si>
  <si>
    <t>HAF20-3101</t>
  </si>
  <si>
    <t>HAF20-3102</t>
  </si>
  <si>
    <t>HAF20-3103</t>
  </si>
  <si>
    <t>HAF20-3104</t>
  </si>
  <si>
    <t>HAF20-3105</t>
  </si>
  <si>
    <t>HAF20-3106</t>
  </si>
  <si>
    <t>HAF20-3107</t>
  </si>
  <si>
    <t>HAF20-3108</t>
  </si>
  <si>
    <t>HAF20-3109</t>
  </si>
  <si>
    <t>HAF20-3110</t>
  </si>
  <si>
    <t>HAF20-3111</t>
  </si>
  <si>
    <t>HAF20-3112</t>
  </si>
  <si>
    <t>HAF20-3113</t>
  </si>
  <si>
    <t>HAF20-3114</t>
  </si>
  <si>
    <t>HAF20-3115</t>
  </si>
  <si>
    <t>HAF20-3116</t>
  </si>
  <si>
    <t>HAF20-3117</t>
  </si>
  <si>
    <t>HAF20-3118</t>
  </si>
  <si>
    <t>HAF20-3119</t>
  </si>
  <si>
    <t>HAF20-3120</t>
  </si>
  <si>
    <t>HAF20-3121</t>
  </si>
  <si>
    <t>HAF20-3122</t>
  </si>
  <si>
    <t>HAF20-3123</t>
  </si>
  <si>
    <t>HAF20-3124</t>
  </si>
  <si>
    <t>HAF20-3125</t>
  </si>
  <si>
    <t>HAF20-3126</t>
  </si>
  <si>
    <t>HAF20-3127</t>
  </si>
  <si>
    <t>HAF20-3128</t>
  </si>
  <si>
    <t>HAF20-3129</t>
  </si>
  <si>
    <t>HAF20-3130</t>
  </si>
  <si>
    <t>HAF20-3131</t>
  </si>
  <si>
    <t>HAF20-3132</t>
  </si>
  <si>
    <t>HAF20-3133</t>
  </si>
  <si>
    <t>HAF20-3134</t>
  </si>
  <si>
    <t>HAF20-3135</t>
  </si>
  <si>
    <t>HAF20-3136</t>
  </si>
  <si>
    <t>HAF20-3137</t>
  </si>
  <si>
    <t>HAF20-3138</t>
  </si>
  <si>
    <t>HAF20-3139</t>
  </si>
  <si>
    <t>HAF20-3140</t>
  </si>
  <si>
    <t>HAF20-3141</t>
  </si>
  <si>
    <t>HAF20-3142</t>
  </si>
  <si>
    <t>HAF20-3143</t>
  </si>
  <si>
    <t>HAF20-3144</t>
  </si>
  <si>
    <t>HAF20-3145</t>
  </si>
  <si>
    <t>HAF20-3146</t>
  </si>
  <si>
    <t>HAF20-3147</t>
  </si>
  <si>
    <t>HAF20-3148</t>
  </si>
  <si>
    <t>HAF20-3149</t>
  </si>
  <si>
    <t>HAF20-3150</t>
  </si>
  <si>
    <t>HAF20-3151</t>
  </si>
  <si>
    <t>HAF20-3152</t>
  </si>
  <si>
    <t>HAF20-3153</t>
  </si>
  <si>
    <t>HAF20-3154</t>
  </si>
  <si>
    <t>HAF20-3155</t>
  </si>
  <si>
    <t>HAF20-3156</t>
  </si>
  <si>
    <t>HAF20-3157</t>
  </si>
  <si>
    <t>HAF20-3158</t>
  </si>
  <si>
    <t>HAF20-3159</t>
  </si>
  <si>
    <t>HAF20-3160</t>
  </si>
  <si>
    <t>HAF20-3161</t>
  </si>
  <si>
    <t>HAF20-3162</t>
  </si>
  <si>
    <t>HAF20-3163</t>
  </si>
  <si>
    <t>PM-103331</t>
  </si>
  <si>
    <t>Macho N°44-AQG IPN AGE</t>
  </si>
  <si>
    <t>Macho N°45-AQG IPN AGE</t>
  </si>
  <si>
    <t>HAF20-3164</t>
  </si>
  <si>
    <t>HAF20-3165</t>
  </si>
  <si>
    <t>HAF20-3166</t>
  </si>
  <si>
    <t>HAF20-3167</t>
  </si>
  <si>
    <t>HAF20-3168</t>
  </si>
  <si>
    <t>HAF20-3169</t>
  </si>
  <si>
    <t>HAF20-3170</t>
  </si>
  <si>
    <t>HAF20-3171</t>
  </si>
  <si>
    <t>HAF20-3172</t>
  </si>
  <si>
    <t>HAF20-3173</t>
  </si>
  <si>
    <t>HAF20-3174</t>
  </si>
  <si>
    <t>HAF20-3175</t>
  </si>
  <si>
    <t>HAF20-3176</t>
  </si>
  <si>
    <t>HAF20-3177</t>
  </si>
  <si>
    <t>HAF20-3178</t>
  </si>
  <si>
    <t>HAF20-3179</t>
  </si>
  <si>
    <t>HAF20-3180</t>
  </si>
  <si>
    <t>HAF20-3181</t>
  </si>
  <si>
    <t>HAF20-3182</t>
  </si>
  <si>
    <t>HAF20-3183</t>
  </si>
  <si>
    <t>HAF20-3184</t>
  </si>
  <si>
    <t>HAF20-3185</t>
  </si>
  <si>
    <t>HAF20-3186</t>
  </si>
  <si>
    <t>HAF20-3187</t>
  </si>
  <si>
    <t>HAF20-3188</t>
  </si>
  <si>
    <t>HAF20-3189</t>
  </si>
  <si>
    <t>HAF20-3190</t>
  </si>
  <si>
    <t>HAF20-3191</t>
  </si>
  <si>
    <t>HAF20-3192</t>
  </si>
  <si>
    <t>HAF20-3193</t>
  </si>
  <si>
    <t>HAF20-3194</t>
  </si>
  <si>
    <t>HAF20-3195</t>
  </si>
  <si>
    <t>HAF20-3196</t>
  </si>
  <si>
    <t>HAF20-3197</t>
  </si>
  <si>
    <t>HAF20-3198</t>
  </si>
  <si>
    <t>HAF20-3199</t>
  </si>
  <si>
    <t>HAF20-3200</t>
  </si>
  <si>
    <t>HAF20-3201</t>
  </si>
  <si>
    <t>HAF20-3202</t>
  </si>
  <si>
    <t>HAF20-3203</t>
  </si>
  <si>
    <t>HAF20-3204</t>
  </si>
  <si>
    <t>HAF20-3205</t>
  </si>
  <si>
    <t>HAF20-3206</t>
  </si>
  <si>
    <t>HAF20-3207</t>
  </si>
  <si>
    <t>HAF20-3208</t>
  </si>
  <si>
    <t>HAF20-3209</t>
  </si>
  <si>
    <t>HAF20-3210</t>
  </si>
  <si>
    <t>HAF20-3211</t>
  </si>
  <si>
    <t>HAF20-3212</t>
  </si>
  <si>
    <t>HAF20-3213</t>
  </si>
  <si>
    <t>HAF20-3214</t>
  </si>
  <si>
    <t>HAF20-3215</t>
  </si>
  <si>
    <t>HAF20-3216</t>
  </si>
  <si>
    <t>HAF20-3217</t>
  </si>
  <si>
    <t>HAF20-3218</t>
  </si>
  <si>
    <t>HAF20-3219</t>
  </si>
  <si>
    <t>HAF20-3220</t>
  </si>
  <si>
    <t>HAF20-3221</t>
  </si>
  <si>
    <t>HAF20-3222</t>
  </si>
  <si>
    <t>HAF20-3223</t>
  </si>
  <si>
    <t>HAF20-3224</t>
  </si>
  <si>
    <t>HAF20-3225</t>
  </si>
  <si>
    <t>HAF20-3226</t>
  </si>
  <si>
    <t>HAF20-3227</t>
  </si>
  <si>
    <t>Eliminación por CT a BKD</t>
  </si>
  <si>
    <t>HAF20-3228</t>
  </si>
  <si>
    <t>HAF20-3229</t>
  </si>
  <si>
    <t>HAF20-3230</t>
  </si>
  <si>
    <t>HAF20-3231</t>
  </si>
  <si>
    <t>HAF20-3232</t>
  </si>
  <si>
    <t>HAF20-3233</t>
  </si>
  <si>
    <t>HAF20-3234</t>
  </si>
  <si>
    <t>HAF20-3235</t>
  </si>
  <si>
    <t>HAF20-3236</t>
  </si>
  <si>
    <t>HAF20-3237</t>
  </si>
  <si>
    <t>HAF20-3238</t>
  </si>
  <si>
    <t>HAF20-3239</t>
  </si>
  <si>
    <t>HAF20-3240</t>
  </si>
  <si>
    <t>HAF20-3241</t>
  </si>
  <si>
    <t>HAF20-3242</t>
  </si>
  <si>
    <t>HAF20-3243</t>
  </si>
  <si>
    <t>HAF20-3244</t>
  </si>
  <si>
    <t>HAF20-3245</t>
  </si>
  <si>
    <t>HAF20-3246</t>
  </si>
  <si>
    <t>HAF20-3247</t>
  </si>
  <si>
    <t>HAF20-3248</t>
  </si>
  <si>
    <t>HAF20-3249</t>
  </si>
  <si>
    <t>HAF20-3250</t>
  </si>
  <si>
    <t>HAF20-3251</t>
  </si>
  <si>
    <t>HAF20-3252</t>
  </si>
  <si>
    <t>HAF20-3253</t>
  </si>
  <si>
    <t>HAF20-3254</t>
  </si>
  <si>
    <t>HAF20-3255</t>
  </si>
  <si>
    <t>HAF20-3256</t>
  </si>
  <si>
    <t>HAF20-3257</t>
  </si>
  <si>
    <t>HAF20-3258</t>
  </si>
  <si>
    <t>HAF20-3259</t>
  </si>
  <si>
    <t>HAF20-3260</t>
  </si>
  <si>
    <t>HAF20-3261</t>
  </si>
  <si>
    <t>HAF20-3262</t>
  </si>
  <si>
    <t>HAF20-3263</t>
  </si>
  <si>
    <t>HAF20-3264</t>
  </si>
  <si>
    <t>HAF20-3265</t>
  </si>
  <si>
    <t>HAF20-3266</t>
  </si>
  <si>
    <t>HAF20-3267</t>
  </si>
  <si>
    <t>HAF20-3268</t>
  </si>
  <si>
    <t>HAF20-3269</t>
  </si>
  <si>
    <t>HAF20-3270</t>
  </si>
  <si>
    <t>HAF20-3271</t>
  </si>
  <si>
    <t>HAF20-3272</t>
  </si>
  <si>
    <t>HAF20-3273</t>
  </si>
  <si>
    <t>HAF20-3274</t>
  </si>
  <si>
    <t>HAF20-3275</t>
  </si>
  <si>
    <t>HAF20-3276</t>
  </si>
  <si>
    <t>HAF20-3277</t>
  </si>
  <si>
    <t>HAF20-3278</t>
  </si>
  <si>
    <t>HAF20-3279</t>
  </si>
  <si>
    <t>HAF20-3280</t>
  </si>
  <si>
    <t>HAF20-3281</t>
  </si>
  <si>
    <t>HAF20-3282</t>
  </si>
  <si>
    <t>HAF20-3283</t>
  </si>
  <si>
    <t>HAF20-3284</t>
  </si>
  <si>
    <t>HAF20-3285</t>
  </si>
  <si>
    <t>HAF20-3286</t>
  </si>
  <si>
    <t>HAF20-3287</t>
  </si>
  <si>
    <t>HAF20-3288</t>
  </si>
  <si>
    <t>HAF20-3289</t>
  </si>
  <si>
    <t>HAF20-3290</t>
  </si>
  <si>
    <t>HAF20-3291</t>
  </si>
  <si>
    <t>HAF20-3292</t>
  </si>
  <si>
    <t>HAF20-3293</t>
  </si>
  <si>
    <t>HAF20-3294</t>
  </si>
  <si>
    <t>HAF20-3295</t>
  </si>
  <si>
    <t>HAF20-3296</t>
  </si>
  <si>
    <t>HAF20-3297</t>
  </si>
  <si>
    <t>HAF20-3298</t>
  </si>
  <si>
    <t>HAF20-3299</t>
  </si>
  <si>
    <t>HAF20-3300</t>
  </si>
  <si>
    <t>HAF20-3301</t>
  </si>
  <si>
    <t>HAF20-3302</t>
  </si>
  <si>
    <t>HAF20-3303</t>
  </si>
  <si>
    <t>HAF20-3304</t>
  </si>
  <si>
    <t>HAF20-3305</t>
  </si>
  <si>
    <t>HAF20-3306</t>
  </si>
  <si>
    <t>HAF20-3307</t>
  </si>
  <si>
    <t>HAF20-3308</t>
  </si>
  <si>
    <t>HAF20-3309</t>
  </si>
  <si>
    <t>HAF20-3310</t>
  </si>
  <si>
    <t>HAF20-3311</t>
  </si>
  <si>
    <t>HAF20-3312</t>
  </si>
  <si>
    <t>HAF20-3313</t>
  </si>
  <si>
    <t>HAF20-3314</t>
  </si>
  <si>
    <t>HAF20-3315</t>
  </si>
  <si>
    <t>HAF20-3316</t>
  </si>
  <si>
    <t>HAF20-3317</t>
  </si>
  <si>
    <t>HAF20-3318</t>
  </si>
  <si>
    <t>HAF20-3319</t>
  </si>
  <si>
    <t>HAF20-3320</t>
  </si>
  <si>
    <t>HAF20-3321</t>
  </si>
  <si>
    <t>HAF20-3322</t>
  </si>
  <si>
    <t>PLANILLA DE DESOVE 2020 / MACHOS</t>
  </si>
  <si>
    <t>GRUPO  MACHO</t>
  </si>
  <si>
    <t>GRUPO  MACHO AFA</t>
  </si>
  <si>
    <t>PESO SEMEN NORMAL (GR)</t>
  </si>
  <si>
    <t>VOLUMEN SEMEN NORMAL (ML)</t>
  </si>
  <si>
    <t>PESO SEMEN MACERADO(GR)</t>
  </si>
  <si>
    <t>VOLUMEN SEMEN MACERADO(ML)</t>
  </si>
  <si>
    <t>ACTIVIDAD ESPERMATICA</t>
  </si>
  <si>
    <t xml:space="preserve">SCREENING </t>
  </si>
  <si>
    <t>CRIOPRESERVACIÓN</t>
  </si>
  <si>
    <t>FECHA CRIOPRESERVACIÓN</t>
  </si>
  <si>
    <t>GM</t>
  </si>
  <si>
    <t>GMA</t>
  </si>
  <si>
    <t>PS</t>
  </si>
  <si>
    <t>VS</t>
  </si>
  <si>
    <t>AE</t>
  </si>
  <si>
    <t>CRIO</t>
  </si>
  <si>
    <t>CANTIDAD ML</t>
  </si>
  <si>
    <t>FC</t>
  </si>
  <si>
    <t>0007895DAD</t>
  </si>
  <si>
    <t>Buena</t>
  </si>
  <si>
    <t>si</t>
  </si>
  <si>
    <t>PM-100719</t>
  </si>
  <si>
    <t>No</t>
  </si>
  <si>
    <t>MLN20-002</t>
  </si>
  <si>
    <t>0006D2D9F2</t>
  </si>
  <si>
    <t>MLN20-003</t>
  </si>
  <si>
    <t>000757EEA4</t>
  </si>
  <si>
    <t>0006951324</t>
  </si>
  <si>
    <t>00069A7225</t>
  </si>
  <si>
    <t>000787C59F</t>
  </si>
  <si>
    <t>MLN20-007</t>
  </si>
  <si>
    <t>00069A843C</t>
  </si>
  <si>
    <t>no</t>
  </si>
  <si>
    <t>0006F3DCE5</t>
  </si>
  <si>
    <t>PM-100847</t>
  </si>
  <si>
    <t>0006D6BD23</t>
  </si>
  <si>
    <t>0006EE3C0A</t>
  </si>
  <si>
    <t>0006F05ACA</t>
  </si>
  <si>
    <t>MLN20-013</t>
  </si>
  <si>
    <t>0006d6fc2a</t>
  </si>
  <si>
    <t>PGR</t>
  </si>
  <si>
    <t>PM-100930</t>
  </si>
  <si>
    <t>se retira del tq por hongo</t>
  </si>
  <si>
    <t>0006953A30</t>
  </si>
  <si>
    <t>MLN20-018</t>
  </si>
  <si>
    <t>000787D07B</t>
  </si>
  <si>
    <t>SI</t>
  </si>
  <si>
    <t>MLN20-019</t>
  </si>
  <si>
    <t>000787C37E</t>
  </si>
  <si>
    <t>MLN20-020</t>
  </si>
  <si>
    <t>000759DDB0</t>
  </si>
  <si>
    <t>MLN20-021</t>
  </si>
  <si>
    <t>0007879F4E</t>
  </si>
  <si>
    <t>MLN20-022</t>
  </si>
  <si>
    <t>000787B9FE</t>
  </si>
  <si>
    <t>MLN20-023</t>
  </si>
  <si>
    <t>0006D3A7D5</t>
  </si>
  <si>
    <t>000787D195</t>
  </si>
  <si>
    <t>0006F05A40</t>
  </si>
  <si>
    <t>000787CDBD</t>
  </si>
  <si>
    <t>MLN20-027</t>
  </si>
  <si>
    <t>000697C4DC</t>
  </si>
  <si>
    <t>_</t>
  </si>
  <si>
    <t>PM-100974</t>
  </si>
  <si>
    <t>MLN20-028</t>
  </si>
  <si>
    <t>0006D6C186</t>
  </si>
  <si>
    <t>PM-101073</t>
  </si>
  <si>
    <t>Se retira x hongo del estanque UR09</t>
  </si>
  <si>
    <t>MLN20-029</t>
  </si>
  <si>
    <t>000787af42</t>
  </si>
  <si>
    <t>MLN20-030</t>
  </si>
  <si>
    <t>000759c309</t>
  </si>
  <si>
    <t>MLN20-031</t>
  </si>
  <si>
    <t>00069a7317</t>
  </si>
  <si>
    <t>MLN20-032</t>
  </si>
  <si>
    <t>0006d63624</t>
  </si>
  <si>
    <t>PM-101150</t>
  </si>
  <si>
    <t>MLN20-033</t>
  </si>
  <si>
    <t>0006f3dce8</t>
  </si>
  <si>
    <t>MLN20-034</t>
  </si>
  <si>
    <t>0006f05ae2</t>
  </si>
  <si>
    <t>MLN20-035</t>
  </si>
  <si>
    <t>0007879ad6</t>
  </si>
  <si>
    <t>MLN20-036</t>
  </si>
  <si>
    <t>000788b1b5</t>
  </si>
  <si>
    <t>MLN20-037</t>
  </si>
  <si>
    <t>000787c979</t>
  </si>
  <si>
    <t>MLN20-038</t>
  </si>
  <si>
    <t>00067136b7</t>
  </si>
  <si>
    <t>MLN20-039</t>
  </si>
  <si>
    <t>0006f0448c</t>
  </si>
  <si>
    <t>MLN20-040</t>
  </si>
  <si>
    <t>00066e54c2</t>
  </si>
  <si>
    <t>MLN20-041</t>
  </si>
  <si>
    <t>00066e4dff</t>
  </si>
  <si>
    <t>MLN20-042</t>
  </si>
  <si>
    <t>000788b258</t>
  </si>
  <si>
    <t>MLN20-043</t>
  </si>
  <si>
    <t>00069aa4d4</t>
  </si>
  <si>
    <t>MLN20-044</t>
  </si>
  <si>
    <t>000787d300</t>
  </si>
  <si>
    <t>MLN20-045</t>
  </si>
  <si>
    <t>0006d678bd</t>
  </si>
  <si>
    <t>MLN20-046</t>
  </si>
  <si>
    <t>0007895d7d</t>
  </si>
  <si>
    <t>MLN20-047</t>
  </si>
  <si>
    <t>00078908a0</t>
  </si>
  <si>
    <t>PM-101302</t>
  </si>
  <si>
    <t>NO</t>
  </si>
  <si>
    <t>0006952603</t>
  </si>
  <si>
    <t>0006953146</t>
  </si>
  <si>
    <t>00075A0A06</t>
  </si>
  <si>
    <t>000787A383</t>
  </si>
  <si>
    <t>0006d65d74</t>
  </si>
  <si>
    <t>MLN20-053</t>
  </si>
  <si>
    <t>0006d7160f</t>
  </si>
  <si>
    <t>0006d5be67</t>
  </si>
  <si>
    <t>0006d6804c</t>
  </si>
  <si>
    <t>0006952cc5</t>
  </si>
  <si>
    <t>000787c132</t>
  </si>
  <si>
    <t>0006f2ab71</t>
  </si>
  <si>
    <t>MLN20-059</t>
  </si>
  <si>
    <t>00066E47F7</t>
  </si>
  <si>
    <t>000787a2c6</t>
  </si>
  <si>
    <t>MLN20-061</t>
  </si>
  <si>
    <t>0006e41c8b</t>
  </si>
  <si>
    <t>MLN20-062</t>
  </si>
  <si>
    <t>0006D69C97</t>
  </si>
  <si>
    <t>MLN20-063</t>
  </si>
  <si>
    <t>0006EE1F54</t>
  </si>
  <si>
    <t>PM-101449</t>
  </si>
  <si>
    <t>MLN20-064</t>
  </si>
  <si>
    <t>00069A8421</t>
  </si>
  <si>
    <t>MLN20-065</t>
  </si>
  <si>
    <t>0006D2CDBF</t>
  </si>
  <si>
    <t>MLN20-066</t>
  </si>
  <si>
    <t>000759c5a6</t>
  </si>
  <si>
    <t>MLN20-067</t>
  </si>
  <si>
    <t>00069a62d8</t>
  </si>
  <si>
    <t>MLN20-068</t>
  </si>
  <si>
    <t>000787ad7f</t>
  </si>
  <si>
    <t>MLN20-069</t>
  </si>
  <si>
    <t>0006f2b162</t>
  </si>
  <si>
    <t>MLN20-070</t>
  </si>
  <si>
    <t>0006d6cfde</t>
  </si>
  <si>
    <t>MLN20-071</t>
  </si>
  <si>
    <t>000788b228</t>
  </si>
  <si>
    <t>MLN20-072</t>
  </si>
  <si>
    <t>0006d6a668</t>
  </si>
  <si>
    <t>MLN20-073</t>
  </si>
  <si>
    <t>000759c67b</t>
  </si>
  <si>
    <t>MLN20-074</t>
  </si>
  <si>
    <t>00076d5671</t>
  </si>
  <si>
    <t>MLN20-075</t>
  </si>
  <si>
    <t>0006d64144</t>
  </si>
  <si>
    <t>MLN20-076</t>
  </si>
  <si>
    <t>00068a9d6b</t>
  </si>
  <si>
    <t>MLN20-077</t>
  </si>
  <si>
    <t>0006d65410</t>
  </si>
  <si>
    <t>MLN20-078</t>
  </si>
  <si>
    <t>00066e69dd</t>
  </si>
  <si>
    <t>MLN20-079</t>
  </si>
  <si>
    <t>0006d3c62d</t>
  </si>
  <si>
    <t>MLN20-080</t>
  </si>
  <si>
    <t>00069a7770</t>
  </si>
  <si>
    <t>MLN20-081</t>
  </si>
  <si>
    <t>000759c4a3</t>
  </si>
  <si>
    <t>MLN20-082</t>
  </si>
  <si>
    <t>0007879d48</t>
  </si>
  <si>
    <t>MLN20-083</t>
  </si>
  <si>
    <t>0006d6c0a7</t>
  </si>
  <si>
    <t>MLN20-084</t>
  </si>
  <si>
    <t>0006d3c337</t>
  </si>
  <si>
    <t>MLN20-085</t>
  </si>
  <si>
    <t>000787bc5e</t>
  </si>
  <si>
    <t>MLN20-086</t>
  </si>
  <si>
    <t>000695100c</t>
  </si>
  <si>
    <t>MLN20-087</t>
  </si>
  <si>
    <t>0006f3c9cc</t>
  </si>
  <si>
    <t>MLN20-088</t>
  </si>
  <si>
    <t>0006e7f96e</t>
  </si>
  <si>
    <t>MLN20-089</t>
  </si>
  <si>
    <t>0006F04B61</t>
  </si>
  <si>
    <t>MLN20-090</t>
  </si>
  <si>
    <t>0006F2C038</t>
  </si>
  <si>
    <t>MLN20-091</t>
  </si>
  <si>
    <t>000788AF55</t>
  </si>
  <si>
    <t>MLN20-092</t>
  </si>
  <si>
    <t>000788B844</t>
  </si>
  <si>
    <t>MLN20-093</t>
  </si>
  <si>
    <t>00069501F0</t>
  </si>
  <si>
    <t>MLN20-094</t>
  </si>
  <si>
    <t>0006EE228C</t>
  </si>
  <si>
    <t>MLN20-095</t>
  </si>
  <si>
    <t>0006e80421</t>
  </si>
  <si>
    <t>MLN20-096</t>
  </si>
  <si>
    <t>00076d40db</t>
  </si>
  <si>
    <t>MLN20-097</t>
  </si>
  <si>
    <t>00069509a4</t>
  </si>
  <si>
    <t>MLN20-098</t>
  </si>
  <si>
    <t>000788b15a</t>
  </si>
  <si>
    <t>MLN20-099</t>
  </si>
  <si>
    <t>00069a6fb2</t>
  </si>
  <si>
    <t>MLN20-100</t>
  </si>
  <si>
    <t>000759d5eb</t>
  </si>
  <si>
    <t>MLN20-101</t>
  </si>
  <si>
    <t>0006d6cca6</t>
  </si>
  <si>
    <t>MLN20-102</t>
  </si>
  <si>
    <t>0006952888</t>
  </si>
  <si>
    <t>MLN20-103</t>
  </si>
  <si>
    <t>0001efc8aa</t>
  </si>
  <si>
    <t>000759ce2d</t>
  </si>
  <si>
    <t>000787a117</t>
  </si>
  <si>
    <t>000788B032</t>
  </si>
  <si>
    <t>PM-101532</t>
  </si>
  <si>
    <t>0006953601</t>
  </si>
  <si>
    <t>0006D3C1A0</t>
  </si>
  <si>
    <t>0006D6AAC0</t>
  </si>
  <si>
    <t>0006F2BA05</t>
  </si>
  <si>
    <t>000788B599</t>
  </si>
  <si>
    <t>000759F419</t>
  </si>
  <si>
    <t>0006D2ADF4</t>
  </si>
  <si>
    <t>00076D4765</t>
  </si>
  <si>
    <t>0006F2ADA9</t>
  </si>
  <si>
    <t>0006708BC2</t>
  </si>
  <si>
    <t>000787C8BE</t>
  </si>
  <si>
    <t>000205597E</t>
  </si>
  <si>
    <t>0006F03F03</t>
  </si>
  <si>
    <t>000787B482</t>
  </si>
  <si>
    <t>000759C255</t>
  </si>
  <si>
    <t>0006EE47AF</t>
  </si>
  <si>
    <t>000787B14B</t>
  </si>
  <si>
    <t>000759EFA9</t>
  </si>
  <si>
    <t>0006D681E0</t>
  </si>
  <si>
    <t>0006D6DADB</t>
  </si>
  <si>
    <t>0006D68551</t>
  </si>
  <si>
    <t>0006D6B5AD</t>
  </si>
  <si>
    <t>0006D395F5</t>
  </si>
  <si>
    <t>0006D652AA</t>
  </si>
  <si>
    <t>0006F3754E</t>
  </si>
  <si>
    <t>00066BEF55</t>
  </si>
  <si>
    <t>00076D587A</t>
  </si>
  <si>
    <t>0006D60C10</t>
  </si>
  <si>
    <t>MLN20-135</t>
  </si>
  <si>
    <t>0006D6D10D</t>
  </si>
  <si>
    <t>0006D5CAD5</t>
  </si>
  <si>
    <t>MLN20-137</t>
  </si>
  <si>
    <t>000787B549</t>
  </si>
  <si>
    <t>MLN20-138</t>
  </si>
  <si>
    <t>0006D2CC98</t>
  </si>
  <si>
    <t>MLN20-139</t>
  </si>
  <si>
    <t>000787D020</t>
  </si>
  <si>
    <t>MLN20-140</t>
  </si>
  <si>
    <t>0006953670</t>
  </si>
  <si>
    <t>0006D3933E</t>
  </si>
  <si>
    <t>PM-101596</t>
  </si>
  <si>
    <t>00069A83A8</t>
  </si>
  <si>
    <t>0006EE21A1</t>
  </si>
  <si>
    <t>0006D669C4</t>
  </si>
  <si>
    <t>000787C1F5</t>
  </si>
  <si>
    <t>sí</t>
  </si>
  <si>
    <t>000788B447</t>
  </si>
  <si>
    <t>0006D6C7D3</t>
  </si>
  <si>
    <t>0006D6A85D</t>
  </si>
  <si>
    <t>0006F3CCC7</t>
  </si>
  <si>
    <t>00066BE0FA</t>
  </si>
  <si>
    <t>0006D6DD71</t>
  </si>
  <si>
    <t>0006D66A43</t>
  </si>
  <si>
    <t>000787BE84</t>
  </si>
  <si>
    <t>0006951DA5</t>
  </si>
  <si>
    <t>0006F2AAE7</t>
  </si>
  <si>
    <t>000788273F</t>
  </si>
  <si>
    <t>00069A9F02</t>
  </si>
  <si>
    <t>000787C099</t>
  </si>
  <si>
    <t>00069507D8</t>
  </si>
  <si>
    <t>MLN20-160</t>
  </si>
  <si>
    <t>00066E3712</t>
  </si>
  <si>
    <t>MLN20-161</t>
  </si>
  <si>
    <t>000759CA32</t>
  </si>
  <si>
    <t>MLN20-162</t>
  </si>
  <si>
    <t>0006D3B379</t>
  </si>
  <si>
    <t>MLN20-163</t>
  </si>
  <si>
    <t>00066E69F7</t>
  </si>
  <si>
    <t>N° Caja</t>
  </si>
  <si>
    <t>Fecha Desove</t>
  </si>
  <si>
    <t>Grupo</t>
  </si>
  <si>
    <t>Nº Ovas</t>
  </si>
  <si>
    <t>Unidad de Cultivo</t>
  </si>
  <si>
    <t>UTA</t>
  </si>
  <si>
    <t>Obs.</t>
  </si>
  <si>
    <t>Atril N° 2</t>
  </si>
  <si>
    <t>Con % de Ova blanda</t>
  </si>
  <si>
    <t>Atril N° 1</t>
  </si>
  <si>
    <t>Atril N° 0</t>
  </si>
  <si>
    <t>Registro Despacho Ovas</t>
  </si>
  <si>
    <t>Fecha Despacho:</t>
  </si>
  <si>
    <t xml:space="preserve">Grupo Despacho: </t>
  </si>
  <si>
    <t>Guia Nº:</t>
  </si>
  <si>
    <t>Piscicultura Orígen</t>
  </si>
  <si>
    <t>Río del Este</t>
  </si>
  <si>
    <t>Piscicultura Destino</t>
  </si>
  <si>
    <t>Río Petrohue</t>
  </si>
  <si>
    <t>T° Despacho</t>
  </si>
  <si>
    <t>4°C</t>
  </si>
  <si>
    <t xml:space="preserve">     Salmo Salar</t>
  </si>
  <si>
    <t>Trucha</t>
  </si>
  <si>
    <t xml:space="preserve">      Ovas Verde</t>
  </si>
  <si>
    <t xml:space="preserve">        Ova Embrionada</t>
  </si>
  <si>
    <t xml:space="preserve">    Observaciones:</t>
  </si>
  <si>
    <t>Se envía un total de 1.050.000.-  ovas embrionadas con un promedio de  327 UTAs</t>
  </si>
  <si>
    <t>Destino: Piscicultura Río Petrohue para producción centro Contao y Mañihueico</t>
  </si>
  <si>
    <t>FICHA CLINICA DE GRUPOS DE OVAS</t>
  </si>
  <si>
    <t>GRUPO</t>
  </si>
  <si>
    <t xml:space="preserve">65G2006.SNLCY2000.PGR.C2.Ova      65G2004.SNLCY2000.C2.Ova                    </t>
  </si>
  <si>
    <t>PISICULTURA Nº1</t>
  </si>
  <si>
    <t>RÍO DEL ESTE</t>
  </si>
  <si>
    <t>ETAPA</t>
  </si>
  <si>
    <t>DESDE OVA VERDE HASTA OVA OJO (400 UTAS)</t>
  </si>
  <si>
    <t>CEPA MADRE</t>
  </si>
  <si>
    <t>Lochy17</t>
  </si>
  <si>
    <t>CEPA PADRE</t>
  </si>
  <si>
    <t>Lochy-PGR (Resistentes)</t>
  </si>
  <si>
    <t>Lochy-Prod. (Producción)</t>
  </si>
  <si>
    <t>Lochy-PG (Selección.)</t>
  </si>
  <si>
    <t xml:space="preserve">FECHA DE DESOVE </t>
  </si>
  <si>
    <t>NUMERO DE OVAS VERDE</t>
  </si>
  <si>
    <t>TIPO DE SEMEN UTILIZADO</t>
  </si>
  <si>
    <t>Nomal</t>
  </si>
  <si>
    <r>
      <rPr>
        <b/>
        <sz val="10"/>
        <rFont val="Arial"/>
        <family val="2"/>
      </rPr>
      <t>%</t>
    </r>
    <r>
      <rPr>
        <sz val="10"/>
        <rFont val="Arial"/>
        <family val="2"/>
      </rPr>
      <t xml:space="preserve"> DE FERTIDAD</t>
    </r>
  </si>
  <si>
    <t>REGIMEN TERMICO (T°C)</t>
  </si>
  <si>
    <t>DÍAS DE INCUBACIÓN</t>
  </si>
  <si>
    <t>TOTAL DE DÍAS INCUBACIÓN</t>
  </si>
  <si>
    <t>UTAS SEGÚN REGIMEN TERMICO</t>
  </si>
  <si>
    <t>UTAS A SALIDA</t>
  </si>
  <si>
    <t>TRATAMIENTOS REALIZADOS (PRODUCTO)</t>
  </si>
  <si>
    <t>Bronopol - Formalina</t>
  </si>
  <si>
    <t xml:space="preserve">Bronopol </t>
  </si>
  <si>
    <t>DOSIS DE TRATAMIENTO</t>
  </si>
  <si>
    <t>50 ppm - 1500 ppm</t>
  </si>
  <si>
    <t xml:space="preserve">50 ppm </t>
  </si>
  <si>
    <t>FRECUENCIA DE TRATAMIENTOS</t>
  </si>
  <si>
    <t>1 y 3 veces por semana</t>
  </si>
  <si>
    <t>1 y 2 veces por semana</t>
  </si>
  <si>
    <t>N°TOTAL DE TRATAMIENTO REALIZADOS</t>
  </si>
  <si>
    <t>2 - 14</t>
  </si>
  <si>
    <t>1 - 14</t>
  </si>
  <si>
    <t>1 - 13</t>
  </si>
  <si>
    <t>1 - 12</t>
  </si>
  <si>
    <t>2 - 15</t>
  </si>
  <si>
    <t>3 - 15</t>
  </si>
  <si>
    <t>2 - 16</t>
  </si>
  <si>
    <t xml:space="preserve">% DE MORTALIDAD X LIMPIEZA (PRIMER PICAJE) </t>
  </si>
  <si>
    <t xml:space="preserve"> % DE MORTALIDAD POR SELECCIÓN</t>
  </si>
  <si>
    <t>N°TOTAL ENTREGADO DE OVA OJO</t>
  </si>
  <si>
    <r>
      <t>RENDIMIENTO DE OVA VERDE  A OVA OJO (</t>
    </r>
    <r>
      <rPr>
        <b/>
        <sz val="10"/>
        <rFont val="Arial"/>
        <family val="2"/>
      </rPr>
      <t>%</t>
    </r>
    <r>
      <rPr>
        <sz val="10"/>
        <rFont val="Arial"/>
        <family val="2"/>
      </rPr>
      <t>)</t>
    </r>
  </si>
  <si>
    <t>FECHA DE TRASLADO</t>
  </si>
  <si>
    <t>24  de Julio del 2020</t>
  </si>
  <si>
    <t>24 y 29-07-2020</t>
  </si>
  <si>
    <t>07 de Agosto del 2020</t>
  </si>
  <si>
    <t>PISCICULTURA DESTINO</t>
  </si>
  <si>
    <t>PETROHUE</t>
  </si>
  <si>
    <t>CENTRO DE DESTINO (ENGORDA)</t>
  </si>
  <si>
    <t>Contao - Mañihueico</t>
  </si>
  <si>
    <t>OBSERVACIONES</t>
  </si>
  <si>
    <t>Se envia el 100%; Ova despachada va con un % de Ova Blanda</t>
  </si>
  <si>
    <t>Se envia el 100%; ova con un % de ova blanda</t>
  </si>
  <si>
    <t>Se envia 48%, ova blanda</t>
  </si>
  <si>
    <t>Se envia el 100%</t>
  </si>
  <si>
    <t>REGIMEN TERMICO EN RIO DEL ESTE DURANTE LA INCUBACIÓN DE OVAS POR FECHA DE DESOVE</t>
  </si>
  <si>
    <t>CEPA</t>
  </si>
  <si>
    <t>LÍNEA</t>
  </si>
  <si>
    <t>ARCHIVO</t>
  </si>
  <si>
    <t>CLASE AÑO</t>
  </si>
  <si>
    <t>FECHA</t>
  </si>
  <si>
    <t>ESTANQUE ORIGEN</t>
  </si>
  <si>
    <t>PESO</t>
  </si>
  <si>
    <t>LONGITUD</t>
  </si>
  <si>
    <t>K</t>
  </si>
  <si>
    <t>SEXO</t>
  </si>
  <si>
    <t>ESTANQUE DESTINO</t>
  </si>
  <si>
    <t>CAUSA ELIMINACIÓN</t>
  </si>
  <si>
    <t>FOTOPERÍODO</t>
  </si>
  <si>
    <t>MADURO</t>
  </si>
  <si>
    <t>DESTINO</t>
  </si>
  <si>
    <t>Lochy</t>
  </si>
  <si>
    <t>L3</t>
  </si>
  <si>
    <t>E6</t>
  </si>
  <si>
    <t>L132</t>
  </si>
  <si>
    <t>000787B354</t>
  </si>
  <si>
    <t>R10</t>
  </si>
  <si>
    <t>Hembra</t>
  </si>
  <si>
    <t>L17</t>
  </si>
  <si>
    <t>L54</t>
  </si>
  <si>
    <t>L71</t>
  </si>
  <si>
    <t>000759DDBA</t>
  </si>
  <si>
    <t>Mortalidad post censo</t>
  </si>
  <si>
    <t>L08</t>
  </si>
  <si>
    <t>0006F3C96A</t>
  </si>
  <si>
    <t>L169</t>
  </si>
  <si>
    <t>000759F81A</t>
  </si>
  <si>
    <t>L23</t>
  </si>
  <si>
    <t>0006D2D2D8</t>
  </si>
  <si>
    <t>L84</t>
  </si>
  <si>
    <t>0006D6B4C9</t>
  </si>
  <si>
    <t>L106</t>
  </si>
  <si>
    <t>000787BFF4</t>
  </si>
  <si>
    <t>L157</t>
  </si>
  <si>
    <t>0006D6AACD</t>
  </si>
  <si>
    <t>L193</t>
  </si>
  <si>
    <t>000787D339</t>
  </si>
  <si>
    <t>L01</t>
  </si>
  <si>
    <t>00075A0742</t>
  </si>
  <si>
    <t>00076D6043</t>
  </si>
  <si>
    <t>L175</t>
  </si>
  <si>
    <t>000787BFBA</t>
  </si>
  <si>
    <t>L28</t>
  </si>
  <si>
    <t>L19</t>
  </si>
  <si>
    <t>0006D71574</t>
  </si>
  <si>
    <t>L15</t>
  </si>
  <si>
    <t>L63</t>
  </si>
  <si>
    <t>00069A8F39</t>
  </si>
  <si>
    <t>L126</t>
  </si>
  <si>
    <t>000787C22B</t>
  </si>
  <si>
    <t>L56</t>
  </si>
  <si>
    <t>L02</t>
  </si>
  <si>
    <t>L102</t>
  </si>
  <si>
    <t>000759FE21</t>
  </si>
  <si>
    <t>L60</t>
  </si>
  <si>
    <t>L153</t>
  </si>
  <si>
    <t>00066E4444</t>
  </si>
  <si>
    <t>L51</t>
  </si>
  <si>
    <t>000757AC96</t>
  </si>
  <si>
    <t>L96</t>
  </si>
  <si>
    <t>0006D2A41A</t>
  </si>
  <si>
    <t>L129</t>
  </si>
  <si>
    <t>0007895BC9</t>
  </si>
  <si>
    <t>L80</t>
  </si>
  <si>
    <t>L53</t>
  </si>
  <si>
    <t>000788B16F</t>
  </si>
  <si>
    <t>L75</t>
  </si>
  <si>
    <t>00069A7761</t>
  </si>
  <si>
    <t>L05</t>
  </si>
  <si>
    <t>L44</t>
  </si>
  <si>
    <t>0006950AE4</t>
  </si>
  <si>
    <t>L155</t>
  </si>
  <si>
    <t>L186</t>
  </si>
  <si>
    <t>0006950B63</t>
  </si>
  <si>
    <t>L168</t>
  </si>
  <si>
    <t>0006F3F08A</t>
  </si>
  <si>
    <t>L11</t>
  </si>
  <si>
    <t>0006950C75</t>
  </si>
  <si>
    <t>L18</t>
  </si>
  <si>
    <t>0006951C5A</t>
  </si>
  <si>
    <t>0006D67968</t>
  </si>
  <si>
    <t>L184</t>
  </si>
  <si>
    <t>00069A8252</t>
  </si>
  <si>
    <t>L180</t>
  </si>
  <si>
    <t>L77</t>
  </si>
  <si>
    <t>000787B7D0</t>
  </si>
  <si>
    <t>000787B02D</t>
  </si>
  <si>
    <t>000759C82D</t>
  </si>
  <si>
    <t>L31</t>
  </si>
  <si>
    <t>0006F048A2</t>
  </si>
  <si>
    <t>L58</t>
  </si>
  <si>
    <t>0006F29966</t>
  </si>
  <si>
    <t>L134</t>
  </si>
  <si>
    <t>0006EE227B</t>
  </si>
  <si>
    <t>L79</t>
  </si>
  <si>
    <t>00066E368B</t>
  </si>
  <si>
    <t>L49</t>
  </si>
  <si>
    <t>L125</t>
  </si>
  <si>
    <t>L74</t>
  </si>
  <si>
    <t>0006D667FD</t>
  </si>
  <si>
    <t>L166</t>
  </si>
  <si>
    <t>0007895CEA</t>
  </si>
  <si>
    <t>000759F280</t>
  </si>
  <si>
    <t>L148</t>
  </si>
  <si>
    <t>000759EE10</t>
  </si>
  <si>
    <t>00069A8C03</t>
  </si>
  <si>
    <t>L34</t>
  </si>
  <si>
    <t>0006F2C361</t>
  </si>
  <si>
    <t>L46</t>
  </si>
  <si>
    <t>00076D54DC</t>
  </si>
  <si>
    <t>L187</t>
  </si>
  <si>
    <t>0006F3DC3D</t>
  </si>
  <si>
    <t>L20</t>
  </si>
  <si>
    <t>L16</t>
  </si>
  <si>
    <t>000787C4ED</t>
  </si>
  <si>
    <t>0006D2CC9D</t>
  </si>
  <si>
    <t>L178</t>
  </si>
  <si>
    <t>000787B751</t>
  </si>
  <si>
    <t>00068E85C3</t>
  </si>
  <si>
    <t>L27</t>
  </si>
  <si>
    <t>00069510A6</t>
  </si>
  <si>
    <t>L62</t>
  </si>
  <si>
    <t>00076D4A71</t>
  </si>
  <si>
    <t>L198</t>
  </si>
  <si>
    <t>L10</t>
  </si>
  <si>
    <t>000787A38B</t>
  </si>
  <si>
    <t>L127</t>
  </si>
  <si>
    <t>L73</t>
  </si>
  <si>
    <t>0006F3F6E9</t>
  </si>
  <si>
    <t>L172</t>
  </si>
  <si>
    <t>L162</t>
  </si>
  <si>
    <t>0006599613</t>
  </si>
  <si>
    <t>00069A8EB2</t>
  </si>
  <si>
    <t>0006D6A1B1</t>
  </si>
  <si>
    <t>L67</t>
  </si>
  <si>
    <t>0006952569</t>
  </si>
  <si>
    <t>L82</t>
  </si>
  <si>
    <t>000787C6BC</t>
  </si>
  <si>
    <t>L122</t>
  </si>
  <si>
    <t>00069A73F8</t>
  </si>
  <si>
    <t>00076D6CB1</t>
  </si>
  <si>
    <t>L50</t>
  </si>
  <si>
    <t>000695105E</t>
  </si>
  <si>
    <t>L57</t>
  </si>
  <si>
    <t>L92</t>
  </si>
  <si>
    <t>000787CB24</t>
  </si>
  <si>
    <t>L89</t>
  </si>
  <si>
    <t>00066E67A6</t>
  </si>
  <si>
    <t>L158</t>
  </si>
  <si>
    <t>0006D68A72</t>
  </si>
  <si>
    <t>L139</t>
  </si>
  <si>
    <t>0006D6B0DE</t>
  </si>
  <si>
    <t>L185</t>
  </si>
  <si>
    <t>000787B55F</t>
  </si>
  <si>
    <t>L66</t>
  </si>
  <si>
    <t>000788B473</t>
  </si>
  <si>
    <t>L140</t>
  </si>
  <si>
    <t>0006D3CDC5</t>
  </si>
  <si>
    <t>00069A90D5</t>
  </si>
  <si>
    <t>0006D2ACBF</t>
  </si>
  <si>
    <t>L110</t>
  </si>
  <si>
    <t>0006D6AA34</t>
  </si>
  <si>
    <t>L174</t>
  </si>
  <si>
    <t>0006D6B5E7</t>
  </si>
  <si>
    <t>0006F2CD82</t>
  </si>
  <si>
    <t>000787BF98</t>
  </si>
  <si>
    <t>L70</t>
  </si>
  <si>
    <t>0006D6CC5D</t>
  </si>
  <si>
    <t>000788B1D0</t>
  </si>
  <si>
    <t>0006D69243</t>
  </si>
  <si>
    <t>000759DAFB</t>
  </si>
  <si>
    <t>000759C63C</t>
  </si>
  <si>
    <t>L176</t>
  </si>
  <si>
    <t>0006D65B8A</t>
  </si>
  <si>
    <t>L39</t>
  </si>
  <si>
    <t>0006D65DA1</t>
  </si>
  <si>
    <t>L32</t>
  </si>
  <si>
    <t>L21</t>
  </si>
  <si>
    <t>0006D3A52D</t>
  </si>
  <si>
    <t>L192</t>
  </si>
  <si>
    <t>000787CE9F</t>
  </si>
  <si>
    <t>00066E5FF6</t>
  </si>
  <si>
    <t>000787BBB1</t>
  </si>
  <si>
    <t>0006E433C2</t>
  </si>
  <si>
    <t>000787C3D6</t>
  </si>
  <si>
    <t>000787C8C2</t>
  </si>
  <si>
    <t>00069A6E20</t>
  </si>
  <si>
    <t>000787BEAA</t>
  </si>
  <si>
    <t>000787CDFE</t>
  </si>
  <si>
    <t>L33</t>
  </si>
  <si>
    <t>000787B8FE</t>
  </si>
  <si>
    <t>L35</t>
  </si>
  <si>
    <t>0006D6A20B</t>
  </si>
  <si>
    <t>00069A95BD</t>
  </si>
  <si>
    <t>0006F36304</t>
  </si>
  <si>
    <t>000787CB62</t>
  </si>
  <si>
    <t>L171</t>
  </si>
  <si>
    <t>0006D6ABDE</t>
  </si>
  <si>
    <t>L40</t>
  </si>
  <si>
    <t>000787A865</t>
  </si>
  <si>
    <t>L36</t>
  </si>
  <si>
    <t>L06</t>
  </si>
  <si>
    <t>L191</t>
  </si>
  <si>
    <t>00069A8856</t>
  </si>
  <si>
    <t>L141</t>
  </si>
  <si>
    <t>000787A53F</t>
  </si>
  <si>
    <t>L87</t>
  </si>
  <si>
    <t>000787B373</t>
  </si>
  <si>
    <t>L29</t>
  </si>
  <si>
    <t>000695004F</t>
  </si>
  <si>
    <t>L13</t>
  </si>
  <si>
    <t>000788B099</t>
  </si>
  <si>
    <t>L112</t>
  </si>
  <si>
    <t>000759F259</t>
  </si>
  <si>
    <t>00066E6436</t>
  </si>
  <si>
    <t>00075A1C4B</t>
  </si>
  <si>
    <t>0006F053D1</t>
  </si>
  <si>
    <t>L81</t>
  </si>
  <si>
    <t>0006D2C278</t>
  </si>
  <si>
    <t>L91</t>
  </si>
  <si>
    <t>0006D6A1C8</t>
  </si>
  <si>
    <t>00066E371D</t>
  </si>
  <si>
    <t>00069A7993</t>
  </si>
  <si>
    <t>0006D68FB2</t>
  </si>
  <si>
    <t>L09</t>
  </si>
  <si>
    <t>0006D60F43</t>
  </si>
  <si>
    <t>000759DF70</t>
  </si>
  <si>
    <t>000695317B</t>
  </si>
  <si>
    <t>L25</t>
  </si>
  <si>
    <t>000787CEA9</t>
  </si>
  <si>
    <t>L12</t>
  </si>
  <si>
    <t>0006F3828E</t>
  </si>
  <si>
    <t>0006325D0F</t>
  </si>
  <si>
    <t>00069A7CA8</t>
  </si>
  <si>
    <t>000787A316</t>
  </si>
  <si>
    <t>0006D3A138</t>
  </si>
  <si>
    <t>L104</t>
  </si>
  <si>
    <t>000757DB19</t>
  </si>
  <si>
    <t>00069A73EF</t>
  </si>
  <si>
    <t>0006D669BF</t>
  </si>
  <si>
    <t>L135</t>
  </si>
  <si>
    <t>0006D2B219</t>
  </si>
  <si>
    <t>000759D690</t>
  </si>
  <si>
    <t>L146</t>
  </si>
  <si>
    <t>0006EE2038</t>
  </si>
  <si>
    <t>0006D68B98</t>
  </si>
  <si>
    <t>0006F3D3E0</t>
  </si>
  <si>
    <t>L188</t>
  </si>
  <si>
    <t>000759ED19</t>
  </si>
  <si>
    <t>L03</t>
  </si>
  <si>
    <t>000787CEB8</t>
  </si>
  <si>
    <t>0006D6A533</t>
  </si>
  <si>
    <t>L76</t>
  </si>
  <si>
    <t>000670C917</t>
  </si>
  <si>
    <t>000787C9EC</t>
  </si>
  <si>
    <t>0006F3D5F1</t>
  </si>
  <si>
    <t>L37</t>
  </si>
  <si>
    <t>L154</t>
  </si>
  <si>
    <t>0006F3DFF7</t>
  </si>
  <si>
    <t>0006F3F7C2</t>
  </si>
  <si>
    <t>0006D6711D</t>
  </si>
  <si>
    <t>L07</t>
  </si>
  <si>
    <t>0006D666E9</t>
  </si>
  <si>
    <t>00076D50BF</t>
  </si>
  <si>
    <t>L197</t>
  </si>
  <si>
    <t>000759D489</t>
  </si>
  <si>
    <t>0006EE3FB3</t>
  </si>
  <si>
    <t>00069A9B45</t>
  </si>
  <si>
    <t>00069A91EF</t>
  </si>
  <si>
    <t>L199</t>
  </si>
  <si>
    <t>00076D4364</t>
  </si>
  <si>
    <t>000787A31B</t>
  </si>
  <si>
    <t>0006F297D5</t>
  </si>
  <si>
    <t>0006F2AD29</t>
  </si>
  <si>
    <t>000759C466</t>
  </si>
  <si>
    <t>000787C5A7</t>
  </si>
  <si>
    <t>000787CD28</t>
  </si>
  <si>
    <t>0006D6E585</t>
  </si>
  <si>
    <t>0006D2C363</t>
  </si>
  <si>
    <t>0006F34CFB</t>
  </si>
  <si>
    <t>L138</t>
  </si>
  <si>
    <t>L133</t>
  </si>
  <si>
    <t>0006D2DAEF</t>
  </si>
  <si>
    <t>00069AA119</t>
  </si>
  <si>
    <t>0006F36F88</t>
  </si>
  <si>
    <t>00069AA2CB</t>
  </si>
  <si>
    <t>L85</t>
  </si>
  <si>
    <t>00069539C1</t>
  </si>
  <si>
    <t>0006D6EC9A</t>
  </si>
  <si>
    <t>0006F38341</t>
  </si>
  <si>
    <t>L64</t>
  </si>
  <si>
    <t>0006D69C59</t>
  </si>
  <si>
    <t>L47</t>
  </si>
  <si>
    <t>000787CF2C</t>
  </si>
  <si>
    <t>000787D2D9</t>
  </si>
  <si>
    <t>L43</t>
  </si>
  <si>
    <t>000759BF0F</t>
  </si>
  <si>
    <t>000787A8B1</t>
  </si>
  <si>
    <t>000787C4B6</t>
  </si>
  <si>
    <t>0007879BB0</t>
  </si>
  <si>
    <t>0006D3A30C</t>
  </si>
  <si>
    <t>0006D6F65E</t>
  </si>
  <si>
    <t>000787B819</t>
  </si>
  <si>
    <t>000757DA13</t>
  </si>
  <si>
    <t>0006F07164</t>
  </si>
  <si>
    <t>0006F3C890</t>
  </si>
  <si>
    <t>L156</t>
  </si>
  <si>
    <t>0006F37347</t>
  </si>
  <si>
    <t>000697BF46</t>
  </si>
  <si>
    <t>00067072FE</t>
  </si>
  <si>
    <t>L181</t>
  </si>
  <si>
    <t>000788AF18</t>
  </si>
  <si>
    <t>L14</t>
  </si>
  <si>
    <t>000759E0F2</t>
  </si>
  <si>
    <t>000759CB34</t>
  </si>
  <si>
    <t>L137</t>
  </si>
  <si>
    <t>0006D2C39F</t>
  </si>
  <si>
    <t>0006F3EF13</t>
  </si>
  <si>
    <t>0006D2CC28</t>
  </si>
  <si>
    <t>0006F29E14</t>
  </si>
  <si>
    <t>000787B16E</t>
  </si>
  <si>
    <t>00069538AB</t>
  </si>
  <si>
    <t>0006F3604E</t>
  </si>
  <si>
    <t>00069AA85C</t>
  </si>
  <si>
    <t>00066E5882</t>
  </si>
  <si>
    <t>L165</t>
  </si>
  <si>
    <t>0006D6D58C</t>
  </si>
  <si>
    <t>000757ED44</t>
  </si>
  <si>
    <t>L30</t>
  </si>
  <si>
    <t>0006D68EB0</t>
  </si>
  <si>
    <t>L151</t>
  </si>
  <si>
    <t>000787BE9C</t>
  </si>
  <si>
    <t>000788B47B</t>
  </si>
  <si>
    <t>000759D447</t>
  </si>
  <si>
    <t>0006D2C35F</t>
  </si>
  <si>
    <t>000759E614</t>
  </si>
  <si>
    <t>0006D706E3</t>
  </si>
  <si>
    <t>L72</t>
  </si>
  <si>
    <t>00069AA8B9</t>
  </si>
  <si>
    <t>0006950D06</t>
  </si>
  <si>
    <t>0006D69296</t>
  </si>
  <si>
    <t>L200</t>
  </si>
  <si>
    <t>000670AC54</t>
  </si>
  <si>
    <t>0006E42E1B</t>
  </si>
  <si>
    <t>0007879B7D</t>
  </si>
  <si>
    <t>L61</t>
  </si>
  <si>
    <t>000787AE0C</t>
  </si>
  <si>
    <t>0006F3CBE9</t>
  </si>
  <si>
    <t>0006F35167</t>
  </si>
  <si>
    <t>000787B260</t>
  </si>
  <si>
    <t>0006D39B09</t>
  </si>
  <si>
    <t>L78</t>
  </si>
  <si>
    <t>0006D6AF04</t>
  </si>
  <si>
    <t>0006F2C2C7</t>
  </si>
  <si>
    <t>L161</t>
  </si>
  <si>
    <t>0007895BA1</t>
  </si>
  <si>
    <t>0006D3C220</t>
  </si>
  <si>
    <t>000787AFB6</t>
  </si>
  <si>
    <t>000787CDFB</t>
  </si>
  <si>
    <t>L190</t>
  </si>
  <si>
    <t>000759C072</t>
  </si>
  <si>
    <t>L100</t>
  </si>
  <si>
    <t>0006D638F9</t>
  </si>
  <si>
    <t>0006D6B84D</t>
  </si>
  <si>
    <t>000759E94E</t>
  </si>
  <si>
    <t>0006598C36</t>
  </si>
  <si>
    <t>0006950260</t>
  </si>
  <si>
    <t>0006D2D59E</t>
  </si>
  <si>
    <t>L119</t>
  </si>
  <si>
    <t>0006D681BA</t>
  </si>
  <si>
    <t>0006F3E33B</t>
  </si>
  <si>
    <t>000759F155</t>
  </si>
  <si>
    <t>0006D65D2E</t>
  </si>
  <si>
    <t>0006950363</t>
  </si>
  <si>
    <t>00069A92C8</t>
  </si>
  <si>
    <t>L69</t>
  </si>
  <si>
    <t>0006EE4F1A</t>
  </si>
  <si>
    <t>00076D6E11</t>
  </si>
  <si>
    <t>0006D679BF</t>
  </si>
  <si>
    <t>000787D317</t>
  </si>
  <si>
    <t>000787D30E</t>
  </si>
  <si>
    <t>0006D2AB97</t>
  </si>
  <si>
    <t>000759DE8A</t>
  </si>
  <si>
    <t>0006D63FAB</t>
  </si>
  <si>
    <t>000788BBDA</t>
  </si>
  <si>
    <t>L90</t>
  </si>
  <si>
    <t>0006D67206</t>
  </si>
  <si>
    <t>0006D63776</t>
  </si>
  <si>
    <t>0006F3F9B5</t>
  </si>
  <si>
    <t>0006D64609</t>
  </si>
  <si>
    <t>L94</t>
  </si>
  <si>
    <t>000787B5B2</t>
  </si>
  <si>
    <t>0006D5D956</t>
  </si>
  <si>
    <t>L55</t>
  </si>
  <si>
    <t>00069A6F35</t>
  </si>
  <si>
    <t>0006D3C0C0</t>
  </si>
  <si>
    <t>0006D6739A</t>
  </si>
  <si>
    <t>000759FD5F</t>
  </si>
  <si>
    <t>0006F2B96A</t>
  </si>
  <si>
    <t>00076D5054</t>
  </si>
  <si>
    <t>0006D69661</t>
  </si>
  <si>
    <t>000771DA51</t>
  </si>
  <si>
    <t>00069A7FF4</t>
  </si>
  <si>
    <t>0006F3F106</t>
  </si>
  <si>
    <t>0006EE4632</t>
  </si>
  <si>
    <t>000787BDC1</t>
  </si>
  <si>
    <t>000787AB30</t>
  </si>
  <si>
    <t>000787CE65</t>
  </si>
  <si>
    <t>00069A981B</t>
  </si>
  <si>
    <t>00066E1AE9</t>
  </si>
  <si>
    <t>000787BB26</t>
  </si>
  <si>
    <t>0006D3B51F</t>
  </si>
  <si>
    <t>000787AD44</t>
  </si>
  <si>
    <t>0006D2C09A</t>
  </si>
  <si>
    <t>00069AA6DF</t>
  </si>
  <si>
    <t>000787C3B8</t>
  </si>
  <si>
    <t>000759DBEC</t>
  </si>
  <si>
    <t>00069A979A</t>
  </si>
  <si>
    <t>000787C544</t>
  </si>
  <si>
    <t>000788B8AF</t>
  </si>
  <si>
    <t>0006D6350C</t>
  </si>
  <si>
    <t>L22</t>
  </si>
  <si>
    <t>0006D715A1</t>
  </si>
  <si>
    <t>L04</t>
  </si>
  <si>
    <t>L109</t>
  </si>
  <si>
    <t>0007879CB9</t>
  </si>
  <si>
    <t>00076D4839</t>
  </si>
  <si>
    <t>0006D2B9E6</t>
  </si>
  <si>
    <t>L195</t>
  </si>
  <si>
    <t>000759EC69</t>
  </si>
  <si>
    <t>00069A8A55</t>
  </si>
  <si>
    <t>0006D67537</t>
  </si>
  <si>
    <t>000787BE04</t>
  </si>
  <si>
    <t>0006D62D67</t>
  </si>
  <si>
    <t>0006D6ED1A</t>
  </si>
  <si>
    <t>0006F05AE2</t>
  </si>
  <si>
    <t>0006D6BD82</t>
  </si>
  <si>
    <t>000787A801</t>
  </si>
  <si>
    <t>0007895D70</t>
  </si>
  <si>
    <t>00069A95CF</t>
  </si>
  <si>
    <t>0006F06743</t>
  </si>
  <si>
    <t>0006F34D41</t>
  </si>
  <si>
    <t>L136</t>
  </si>
  <si>
    <t>L59</t>
  </si>
  <si>
    <t>L24</t>
  </si>
  <si>
    <t>0006F34B5E</t>
  </si>
  <si>
    <t>00075A2A80</t>
  </si>
  <si>
    <t>00069A7970</t>
  </si>
  <si>
    <t>00075A1E31</t>
  </si>
  <si>
    <t>0006F0471B</t>
  </si>
  <si>
    <t>L114</t>
  </si>
  <si>
    <t>0006EE489D</t>
  </si>
  <si>
    <t>L48</t>
  </si>
  <si>
    <t>L183</t>
  </si>
  <si>
    <t>0006D6E84F</t>
  </si>
  <si>
    <t>0006F2C3B2</t>
  </si>
  <si>
    <t>eliminado</t>
  </si>
  <si>
    <t>000759E593</t>
  </si>
  <si>
    <t>000759D72A</t>
  </si>
  <si>
    <t>L144</t>
  </si>
  <si>
    <t>0006D60228</t>
  </si>
  <si>
    <t>0006D69258</t>
  </si>
  <si>
    <t>00076D5469</t>
  </si>
  <si>
    <t>00069A8D07</t>
  </si>
  <si>
    <t>L45</t>
  </si>
  <si>
    <t>00069A879F</t>
  </si>
  <si>
    <t>000787CD6B</t>
  </si>
  <si>
    <t>00069A9B1B</t>
  </si>
  <si>
    <t>000788B255</t>
  </si>
  <si>
    <t>0006F29E0A</t>
  </si>
  <si>
    <t>000788B3E7</t>
  </si>
  <si>
    <t>0006F37B27</t>
  </si>
  <si>
    <t>L152</t>
  </si>
  <si>
    <t>000787AB1F</t>
  </si>
  <si>
    <t>L173</t>
  </si>
  <si>
    <t>0006D681B3</t>
  </si>
  <si>
    <t>000757B435</t>
  </si>
  <si>
    <t>0006F363F9</t>
  </si>
  <si>
    <t>0006D710FE</t>
  </si>
  <si>
    <t>0006D64A95</t>
  </si>
  <si>
    <t>000787A380</t>
  </si>
  <si>
    <t>L97</t>
  </si>
  <si>
    <t>0006D5D09E</t>
  </si>
  <si>
    <t>000787AA5D</t>
  </si>
  <si>
    <t>0006F380A9</t>
  </si>
  <si>
    <t>0006F37108</t>
  </si>
  <si>
    <t>0006D69A3E</t>
  </si>
  <si>
    <t>0006F3D79A</t>
  </si>
  <si>
    <t>L52</t>
  </si>
  <si>
    <t>L83</t>
  </si>
  <si>
    <t>00069AA250</t>
  </si>
  <si>
    <t>00069A87D6</t>
  </si>
  <si>
    <t>000759D53A</t>
  </si>
  <si>
    <t>000787AE64</t>
  </si>
  <si>
    <t>L143</t>
  </si>
  <si>
    <t>0006F37519</t>
  </si>
  <si>
    <t>0006D6ACDD</t>
  </si>
  <si>
    <t>000788B3C7</t>
  </si>
  <si>
    <t>000788B178</t>
  </si>
  <si>
    <t>L182</t>
  </si>
  <si>
    <t>000787B633</t>
  </si>
  <si>
    <t>000787ACFC</t>
  </si>
  <si>
    <t>L147</t>
  </si>
  <si>
    <t>000787C629</t>
  </si>
  <si>
    <t>0006EE45C7</t>
  </si>
  <si>
    <t>0006D3C6DA</t>
  </si>
  <si>
    <t>000759E348</t>
  </si>
  <si>
    <t>0006F35476</t>
  </si>
  <si>
    <t>0006EE4DA0</t>
  </si>
  <si>
    <t>0006D2C865</t>
  </si>
  <si>
    <t>000787C9DD</t>
  </si>
  <si>
    <t>000787C89A</t>
  </si>
  <si>
    <t>000787C151</t>
  </si>
  <si>
    <t>0006EE251B</t>
  </si>
  <si>
    <t>0006598E79</t>
  </si>
  <si>
    <t>000787A919</t>
  </si>
  <si>
    <t>0006D6945C</t>
  </si>
  <si>
    <t>00076D6C67</t>
  </si>
  <si>
    <t>00069A9140</t>
  </si>
  <si>
    <t>000759E6AE</t>
  </si>
  <si>
    <t>000771D691</t>
  </si>
  <si>
    <t>0006D5D3DF</t>
  </si>
  <si>
    <t>0006D6DFF5</t>
  </si>
  <si>
    <t>000787B2BC</t>
  </si>
  <si>
    <t>0006952B2F</t>
  </si>
  <si>
    <t>000787AF42</t>
  </si>
  <si>
    <t>000787A0A6</t>
  </si>
  <si>
    <t>0006D67504</t>
  </si>
  <si>
    <t>0006D2BE19</t>
  </si>
  <si>
    <t>00069A92CC</t>
  </si>
  <si>
    <t>00069A9D7F</t>
  </si>
  <si>
    <t>00069528BC</t>
  </si>
  <si>
    <t>00066E6564</t>
  </si>
  <si>
    <t>L177</t>
  </si>
  <si>
    <t>00069A72B2</t>
  </si>
  <si>
    <t>0006D3AC75</t>
  </si>
  <si>
    <t>0006D6D624</t>
  </si>
  <si>
    <t>0006F037F5</t>
  </si>
  <si>
    <t>000787B4A0</t>
  </si>
  <si>
    <t>0006D692A9</t>
  </si>
  <si>
    <t>0006D69F92</t>
  </si>
  <si>
    <t>000759F40B</t>
  </si>
  <si>
    <t>0006F37124</t>
  </si>
  <si>
    <t>0006D69441</t>
  </si>
  <si>
    <t>L131</t>
  </si>
  <si>
    <t>000771E175</t>
  </si>
  <si>
    <t>000787A55A</t>
  </si>
  <si>
    <t>000788B79C</t>
  </si>
  <si>
    <t>000788B1E5</t>
  </si>
  <si>
    <t>00076D704B</t>
  </si>
  <si>
    <t>000787CD24</t>
  </si>
  <si>
    <t>L111</t>
  </si>
  <si>
    <t>000759EC4D</t>
  </si>
  <si>
    <t>000759F182</t>
  </si>
  <si>
    <t>0006F3E3E2</t>
  </si>
  <si>
    <t>00069518E5</t>
  </si>
  <si>
    <t>00076D3B6A</t>
  </si>
  <si>
    <t>000787A698</t>
  </si>
  <si>
    <t>00069A7307</t>
  </si>
  <si>
    <t>00069523DB</t>
  </si>
  <si>
    <t>00069521C1</t>
  </si>
  <si>
    <t>000787B6A4</t>
  </si>
  <si>
    <t>0006D62BB0</t>
  </si>
  <si>
    <t>000787A746</t>
  </si>
  <si>
    <t>0006F037A7</t>
  </si>
  <si>
    <t>00075A1D53</t>
  </si>
  <si>
    <t>00076D456D</t>
  </si>
  <si>
    <t>L124</t>
  </si>
  <si>
    <t>00069A7BB6</t>
  </si>
  <si>
    <t>eliminado deforme</t>
  </si>
  <si>
    <t>0006F03C75</t>
  </si>
  <si>
    <t>000787A54D</t>
  </si>
  <si>
    <t>0006F03F07</t>
  </si>
  <si>
    <t>00069537D1</t>
  </si>
  <si>
    <t>0006F05BF0</t>
  </si>
  <si>
    <t>0006F2BA11</t>
  </si>
  <si>
    <t>0006F3EAC8</t>
  </si>
  <si>
    <t>0006D5C52D</t>
  </si>
  <si>
    <t>0006599170</t>
  </si>
  <si>
    <t>00069510E4</t>
  </si>
  <si>
    <t>0006D69C64</t>
  </si>
  <si>
    <t>L113</t>
  </si>
  <si>
    <t>0006D65A8C</t>
  </si>
  <si>
    <t>000787D1A4</t>
  </si>
  <si>
    <t>000788B127</t>
  </si>
  <si>
    <t>000787A8F1</t>
  </si>
  <si>
    <t>0006952911</t>
  </si>
  <si>
    <t>000787BF1F</t>
  </si>
  <si>
    <t>0006D2A5FE</t>
  </si>
  <si>
    <t>0006D66ED3</t>
  </si>
  <si>
    <t>00069A9357</t>
  </si>
  <si>
    <t>00069A9EA7</t>
  </si>
  <si>
    <t>L93</t>
  </si>
  <si>
    <t>000794C7C1</t>
  </si>
  <si>
    <t>0006D6B246</t>
  </si>
  <si>
    <t>000759C1CB</t>
  </si>
  <si>
    <t>000759C59B</t>
  </si>
  <si>
    <t>L38</t>
  </si>
  <si>
    <t>0006D671EE</t>
  </si>
  <si>
    <t>00069521D3</t>
  </si>
  <si>
    <t>00066E5A6E</t>
  </si>
  <si>
    <t>0006F2A106</t>
  </si>
  <si>
    <t>0006D3CC53</t>
  </si>
  <si>
    <t>00066E5819</t>
  </si>
  <si>
    <t>0006D66AB2</t>
  </si>
  <si>
    <t>0006952D46</t>
  </si>
  <si>
    <t>0006E40A66</t>
  </si>
  <si>
    <t>0006F3F17D</t>
  </si>
  <si>
    <t>000787CE37</t>
  </si>
  <si>
    <t>000787BAF3</t>
  </si>
  <si>
    <t>0006D6A1CC</t>
  </si>
  <si>
    <t>0006951E77</t>
  </si>
  <si>
    <t>00076D5687</t>
  </si>
  <si>
    <t>0006F37EE3</t>
  </si>
  <si>
    <t>eliminado baja condición</t>
  </si>
  <si>
    <t>0006F03E16</t>
  </si>
  <si>
    <t>000787B4AE</t>
  </si>
  <si>
    <t>0006D70A2C</t>
  </si>
  <si>
    <t>L41</t>
  </si>
  <si>
    <t>0006D6CEE8</t>
  </si>
  <si>
    <t>0006950B8D</t>
  </si>
  <si>
    <t>0006F29E80</t>
  </si>
  <si>
    <t>eliminado hongo</t>
  </si>
  <si>
    <t>0006951813</t>
  </si>
  <si>
    <t>0006F2A49F</t>
  </si>
  <si>
    <t>0006D6B895</t>
  </si>
  <si>
    <t>000759CB8F</t>
  </si>
  <si>
    <t>000788BC64</t>
  </si>
  <si>
    <t>00069A8387</t>
  </si>
  <si>
    <t>000794C47F</t>
  </si>
  <si>
    <t>000694FF5F</t>
  </si>
  <si>
    <t>L103</t>
  </si>
  <si>
    <t>000787A45C</t>
  </si>
  <si>
    <t>0006F36B36</t>
  </si>
  <si>
    <t>0006D2C0EA</t>
  </si>
  <si>
    <t>0006D68266</t>
  </si>
  <si>
    <t>0006D2C17B</t>
  </si>
  <si>
    <t>000759CECD</t>
  </si>
  <si>
    <t>00075A1C2D</t>
  </si>
  <si>
    <t>00076D47F4</t>
  </si>
  <si>
    <t>0006D6CC31</t>
  </si>
  <si>
    <t>00076D4EC5</t>
  </si>
  <si>
    <t>R11</t>
  </si>
  <si>
    <t>L120</t>
  </si>
  <si>
    <t>00069A71FC</t>
  </si>
  <si>
    <t>0006D6D137</t>
  </si>
  <si>
    <t>L189</t>
  </si>
  <si>
    <t>000695261E</t>
  </si>
  <si>
    <t>000695382A</t>
  </si>
  <si>
    <t>L163</t>
  </si>
  <si>
    <t>000759C818</t>
  </si>
  <si>
    <t>0006F2CAC1</t>
  </si>
  <si>
    <t>000759D62B</t>
  </si>
  <si>
    <t>000759FACD</t>
  </si>
  <si>
    <t>0006D66A1C</t>
  </si>
  <si>
    <t>00066E377E</t>
  </si>
  <si>
    <t>000788B30F</t>
  </si>
  <si>
    <t>0006D6A086</t>
  </si>
  <si>
    <t>L99</t>
  </si>
  <si>
    <t>0006D2A9CE</t>
  </si>
  <si>
    <t>L65</t>
  </si>
  <si>
    <t>000695276B</t>
  </si>
  <si>
    <t>000787C35F</t>
  </si>
  <si>
    <t>0006F060A6</t>
  </si>
  <si>
    <t>000759C3F8</t>
  </si>
  <si>
    <t>L42</t>
  </si>
  <si>
    <t>00069A8623</t>
  </si>
  <si>
    <t>0006D5BD85</t>
  </si>
  <si>
    <t>0006950247</t>
  </si>
  <si>
    <t>00069A71B7</t>
  </si>
  <si>
    <t>0006F37BDF</t>
  </si>
  <si>
    <t>000787C114</t>
  </si>
  <si>
    <t>0006D6A031</t>
  </si>
  <si>
    <t>000759C09A</t>
  </si>
  <si>
    <t>0006D6B421</t>
  </si>
  <si>
    <t>00069A9323</t>
  </si>
  <si>
    <t>L68</t>
  </si>
  <si>
    <t>000787BA83</t>
  </si>
  <si>
    <t>0006D6B635</t>
  </si>
  <si>
    <t>L179</t>
  </si>
  <si>
    <t>0006F35CD6</t>
  </si>
  <si>
    <t>0006D6C297</t>
  </si>
  <si>
    <t>L118</t>
  </si>
  <si>
    <t>000787CC4E</t>
  </si>
  <si>
    <t>00066E4ABE</t>
  </si>
  <si>
    <t>000787B801</t>
  </si>
  <si>
    <t>000759E360</t>
  </si>
  <si>
    <t>000759E37B</t>
  </si>
  <si>
    <t>0006F34F9D</t>
  </si>
  <si>
    <t>0006F3DBD0</t>
  </si>
  <si>
    <t>L194</t>
  </si>
  <si>
    <t>000787A898</t>
  </si>
  <si>
    <t>000759EB36</t>
  </si>
  <si>
    <t>00069AA09D</t>
  </si>
  <si>
    <t>00066E62AA</t>
  </si>
  <si>
    <t>0006F352A2</t>
  </si>
  <si>
    <t>000787B257</t>
  </si>
  <si>
    <t>000787D01D</t>
  </si>
  <si>
    <t>0006D6962A</t>
  </si>
  <si>
    <t>0006D68AD4</t>
  </si>
  <si>
    <t>L142</t>
  </si>
  <si>
    <t>0006F2B50F</t>
  </si>
  <si>
    <t>0006D668C6</t>
  </si>
  <si>
    <t>00069AA740</t>
  </si>
  <si>
    <t>L88</t>
  </si>
  <si>
    <t>0006D6B3F3</t>
  </si>
  <si>
    <t>000787C66E</t>
  </si>
  <si>
    <t>L128</t>
  </si>
  <si>
    <t>0006EE4ED0</t>
  </si>
  <si>
    <t>00069506FC</t>
  </si>
  <si>
    <t>000787C438</t>
  </si>
  <si>
    <t>000787C174</t>
  </si>
  <si>
    <t>0006D3AD98</t>
  </si>
  <si>
    <t>000759CA0E</t>
  </si>
  <si>
    <t>0006EE27B9</t>
  </si>
  <si>
    <t>0001E5DFC2</t>
  </si>
  <si>
    <t>0006F2B7ED</t>
  </si>
  <si>
    <t>000787C5FD</t>
  </si>
  <si>
    <t>0006D69A49</t>
  </si>
  <si>
    <t>000757F412</t>
  </si>
  <si>
    <t>000787CF4D</t>
  </si>
  <si>
    <t>L170</t>
  </si>
  <si>
    <t>000787C562</t>
  </si>
  <si>
    <t>L167</t>
  </si>
  <si>
    <t>00076B81C7</t>
  </si>
  <si>
    <t>000794C605</t>
  </si>
  <si>
    <t>000759DDAA</t>
  </si>
  <si>
    <t>00069500C5</t>
  </si>
  <si>
    <t>0006D2D513</t>
  </si>
  <si>
    <t>0006D3AB3E</t>
  </si>
  <si>
    <t>L196</t>
  </si>
  <si>
    <t>0006D2C038</t>
  </si>
  <si>
    <t>0006D682CC</t>
  </si>
  <si>
    <t>0006F2CC8E</t>
  </si>
  <si>
    <t>0006D6B0D2</t>
  </si>
  <si>
    <t>000787B802</t>
  </si>
  <si>
    <t>0006F2BDD9</t>
  </si>
  <si>
    <t>0006EE1FD0</t>
  </si>
  <si>
    <t>000695342A</t>
  </si>
  <si>
    <t>000787CA67</t>
  </si>
  <si>
    <t>L26</t>
  </si>
  <si>
    <t>0006D2B6C1</t>
  </si>
  <si>
    <t>00069A7488</t>
  </si>
  <si>
    <t>000759CC79</t>
  </si>
  <si>
    <t>00066E611F</t>
  </si>
  <si>
    <t>000787C01B</t>
  </si>
  <si>
    <t>00075A1E98</t>
  </si>
  <si>
    <t>0006EE4E66</t>
  </si>
  <si>
    <t>L101</t>
  </si>
  <si>
    <t>000787BD94</t>
  </si>
  <si>
    <t>0006D2B4CA</t>
  </si>
  <si>
    <t>000787CAC2</t>
  </si>
  <si>
    <t>000759EF3E</t>
  </si>
  <si>
    <t>0006F062B8</t>
  </si>
  <si>
    <t>000787B4DA</t>
  </si>
  <si>
    <t>00069517DE</t>
  </si>
  <si>
    <t>00066E4891</t>
  </si>
  <si>
    <t>00069A8CFF</t>
  </si>
  <si>
    <t>00075A27A1</t>
  </si>
  <si>
    <t>000787C22F</t>
  </si>
  <si>
    <t>00069A8EBB</t>
  </si>
  <si>
    <t>L164</t>
  </si>
  <si>
    <t>0006952CB1</t>
  </si>
  <si>
    <t>000771ADF5</t>
  </si>
  <si>
    <t>000759EDA7</t>
  </si>
  <si>
    <t>00069AA026</t>
  </si>
  <si>
    <t>000787B67E</t>
  </si>
  <si>
    <t>000635365E</t>
  </si>
  <si>
    <t>000787C69B</t>
  </si>
  <si>
    <t>0006F3D717</t>
  </si>
  <si>
    <t>0006F064CF</t>
  </si>
  <si>
    <t>00069518D3</t>
  </si>
  <si>
    <t>00076D486E</t>
  </si>
  <si>
    <t>0006D3CC3E</t>
  </si>
  <si>
    <t>00066E4978</t>
  </si>
  <si>
    <t>000787B854</t>
  </si>
  <si>
    <t>000787BA14</t>
  </si>
  <si>
    <t>000788B2AF</t>
  </si>
  <si>
    <t>000694FEB9</t>
  </si>
  <si>
    <t>000794C64E</t>
  </si>
  <si>
    <t>L107</t>
  </si>
  <si>
    <t>0006F061B3</t>
  </si>
  <si>
    <t>0006D63E58</t>
  </si>
  <si>
    <t>L95</t>
  </si>
  <si>
    <t>0006D67D59</t>
  </si>
  <si>
    <t>0006D6B702</t>
  </si>
  <si>
    <t>00069A87C6</t>
  </si>
  <si>
    <t>000759CA0F</t>
  </si>
  <si>
    <t>0006F2BC28</t>
  </si>
  <si>
    <t>00075E0603</t>
  </si>
  <si>
    <t>0006D2A47B</t>
  </si>
  <si>
    <t>L108</t>
  </si>
  <si>
    <t>0006D67CA8</t>
  </si>
  <si>
    <t>0006F34B5D</t>
  </si>
  <si>
    <t>000787CE5E</t>
  </si>
  <si>
    <t>0006951400</t>
  </si>
  <si>
    <t>000759C833</t>
  </si>
  <si>
    <t>0006E40021</t>
  </si>
  <si>
    <t>0006F381FE</t>
  </si>
  <si>
    <t>0006D69DEF</t>
  </si>
  <si>
    <t>L115</t>
  </si>
  <si>
    <t>00069A7D7F</t>
  </si>
  <si>
    <t>0006EE2EFB</t>
  </si>
  <si>
    <t>0006D69F51</t>
  </si>
  <si>
    <t>000787C9F6</t>
  </si>
  <si>
    <t>0006D5C9C1</t>
  </si>
  <si>
    <t>00076D419D</t>
  </si>
  <si>
    <t>0007879F16</t>
  </si>
  <si>
    <t>0006F3C5BD</t>
  </si>
  <si>
    <t>00066E4ADE</t>
  </si>
  <si>
    <t>00069530DD</t>
  </si>
  <si>
    <t>000787A87F</t>
  </si>
  <si>
    <t>000771AAC3</t>
  </si>
  <si>
    <t>0006F34941</t>
  </si>
  <si>
    <t>0006D6851B</t>
  </si>
  <si>
    <t>0006D6BF4D</t>
  </si>
  <si>
    <t>0006F054DD</t>
  </si>
  <si>
    <t>0006D6776B</t>
  </si>
  <si>
    <t>0006950D81</t>
  </si>
  <si>
    <t>0006F3C6E0</t>
  </si>
  <si>
    <t>0006F05BF4</t>
  </si>
  <si>
    <t>0006D69CA0</t>
  </si>
  <si>
    <t>0006D5EBBC</t>
  </si>
  <si>
    <t>0006E40CD5</t>
  </si>
  <si>
    <t>00066E42ED</t>
  </si>
  <si>
    <t>000759D228</t>
  </si>
  <si>
    <t>0006951B25</t>
  </si>
  <si>
    <t>000787A7D2</t>
  </si>
  <si>
    <t>0006950674</t>
  </si>
  <si>
    <t>000787CF63</t>
  </si>
  <si>
    <t>0006598B8E</t>
  </si>
  <si>
    <t>000787BBE4</t>
  </si>
  <si>
    <t>0006EE1FCB</t>
  </si>
  <si>
    <t>000787A2C2</t>
  </si>
  <si>
    <t>0006F3CB08</t>
  </si>
  <si>
    <t>000771DA0F</t>
  </si>
  <si>
    <t>000787C3CA</t>
  </si>
  <si>
    <t>L160</t>
  </si>
  <si>
    <t>00069A8376</t>
  </si>
  <si>
    <t>000787AC9C</t>
  </si>
  <si>
    <t>000787CBB6</t>
  </si>
  <si>
    <t>L121</t>
  </si>
  <si>
    <t>0006F379CA</t>
  </si>
  <si>
    <t>000787C5CF</t>
  </si>
  <si>
    <t>L130</t>
  </si>
  <si>
    <t>000757BA69</t>
  </si>
  <si>
    <t>0006D6A66E</t>
  </si>
  <si>
    <t>0006D6972E</t>
  </si>
  <si>
    <t>000757D2B6</t>
  </si>
  <si>
    <t>0006D63F7E</t>
  </si>
  <si>
    <t>000788B238</t>
  </si>
  <si>
    <t>0006D67F80</t>
  </si>
  <si>
    <t>0006F3FAD5</t>
  </si>
  <si>
    <t>0006D2DBCC</t>
  </si>
  <si>
    <t>000759BFF0</t>
  </si>
  <si>
    <t>000759CEA8</t>
  </si>
  <si>
    <t>0006951F56</t>
  </si>
  <si>
    <t>0006D2A24E</t>
  </si>
  <si>
    <t>000787C346</t>
  </si>
  <si>
    <t>00069A8AEA</t>
  </si>
  <si>
    <t>0006F29B8D</t>
  </si>
  <si>
    <t>0006F37958</t>
  </si>
  <si>
    <t>00066E6378</t>
  </si>
  <si>
    <t>0006950A6D</t>
  </si>
  <si>
    <t>0006D68A31</t>
  </si>
  <si>
    <t>000759E333</t>
  </si>
  <si>
    <t>000759E597</t>
  </si>
  <si>
    <t>000787D376</t>
  </si>
  <si>
    <t>000759C771</t>
  </si>
  <si>
    <t>0006D2CB97</t>
  </si>
  <si>
    <t>00076D6EDF</t>
  </si>
  <si>
    <t>0006E4084D</t>
  </si>
  <si>
    <t>000787C16F</t>
  </si>
  <si>
    <t>00069AA55E</t>
  </si>
  <si>
    <t>00067064C8</t>
  </si>
  <si>
    <t>0006F04721</t>
  </si>
  <si>
    <t>0006950CE0</t>
  </si>
  <si>
    <t>000787B0D2</t>
  </si>
  <si>
    <t>00069A9295</t>
  </si>
  <si>
    <t>0006F35D1F</t>
  </si>
  <si>
    <t>0006D6F7E4</t>
  </si>
  <si>
    <t>000787C911</t>
  </si>
  <si>
    <t>0007879FE7</t>
  </si>
  <si>
    <t>000759CBC1</t>
  </si>
  <si>
    <t>0007879E18</t>
  </si>
  <si>
    <t>0006952B15</t>
  </si>
  <si>
    <t>0006953066</t>
  </si>
  <si>
    <t>000694FFBB</t>
  </si>
  <si>
    <t>00069537D4</t>
  </si>
  <si>
    <t>000787CBA3</t>
  </si>
  <si>
    <t>00069A7200</t>
  </si>
  <si>
    <t>000759D818</t>
  </si>
  <si>
    <t>0006D6EA0D</t>
  </si>
  <si>
    <t>L150</t>
  </si>
  <si>
    <t>000759D8B5</t>
  </si>
  <si>
    <t>00069A7ED2</t>
  </si>
  <si>
    <t>0006D638AF</t>
  </si>
  <si>
    <t>000695069D</t>
  </si>
  <si>
    <t>00069506AA</t>
  </si>
  <si>
    <t>0006952AD1</t>
  </si>
  <si>
    <t>0006F2CCEB</t>
  </si>
  <si>
    <t>0006E786FE</t>
  </si>
  <si>
    <t>0006F2A49C</t>
  </si>
  <si>
    <t>0006F03C7B</t>
  </si>
  <si>
    <t>0006F352AC</t>
  </si>
  <si>
    <t>0006D6366C</t>
  </si>
  <si>
    <t>00076D646A</t>
  </si>
  <si>
    <t>0006F3721A</t>
  </si>
  <si>
    <t>L159</t>
  </si>
  <si>
    <t>000787CC21</t>
  </si>
  <si>
    <t>0006D6EF9A</t>
  </si>
  <si>
    <t>000759F382</t>
  </si>
  <si>
    <t>000787AE8F</t>
  </si>
  <si>
    <t>0006F3D561</t>
  </si>
  <si>
    <t>00066E4BC1</t>
  </si>
  <si>
    <t>00069A829B</t>
  </si>
  <si>
    <t>0006712EEA</t>
  </si>
  <si>
    <t>000759C72F</t>
  </si>
  <si>
    <t>00065989D9</t>
  </si>
  <si>
    <t>0006952ACF</t>
  </si>
  <si>
    <t>000787A3B3</t>
  </si>
  <si>
    <t>R12</t>
  </si>
  <si>
    <t>000787B7BB</t>
  </si>
  <si>
    <t>0006951F72</t>
  </si>
  <si>
    <t>0006D6424E</t>
  </si>
  <si>
    <t>0006D65E17</t>
  </si>
  <si>
    <t>000787C34B</t>
  </si>
  <si>
    <t>000759D187</t>
  </si>
  <si>
    <t>00069AA27E</t>
  </si>
  <si>
    <t>000759E65B</t>
  </si>
  <si>
    <t>000759E5F7</t>
  </si>
  <si>
    <t>000759DAE9</t>
  </si>
  <si>
    <t>L145</t>
  </si>
  <si>
    <t>000771D53C</t>
  </si>
  <si>
    <t>0006D70C50</t>
  </si>
  <si>
    <t>0006F2C3AE</t>
  </si>
  <si>
    <t>000759DC6B</t>
  </si>
  <si>
    <t>0006952720</t>
  </si>
  <si>
    <t>0006D6BB7F</t>
  </si>
  <si>
    <t>0006F3C962</t>
  </si>
  <si>
    <t>000787D18A</t>
  </si>
  <si>
    <t>000787BF8F</t>
  </si>
  <si>
    <t>0006F37283</t>
  </si>
  <si>
    <t>000787B4E2</t>
  </si>
  <si>
    <t>000759C0E7</t>
  </si>
  <si>
    <t>00069A8F58</t>
  </si>
  <si>
    <t>0006F3C493</t>
  </si>
  <si>
    <t>00069AA366</t>
  </si>
  <si>
    <t>00076D4724</t>
  </si>
  <si>
    <t>00069523BF</t>
  </si>
  <si>
    <t>0006D3BF84</t>
  </si>
  <si>
    <t>00066E3EEB</t>
  </si>
  <si>
    <t>00076D4B22</t>
  </si>
  <si>
    <t>0006F2B598</t>
  </si>
  <si>
    <t>00075A065A</t>
  </si>
  <si>
    <t>000787A844</t>
  </si>
  <si>
    <t>000787BB9D</t>
  </si>
  <si>
    <t>0006951440</t>
  </si>
  <si>
    <t>000787A54C</t>
  </si>
  <si>
    <t>00069A7345</t>
  </si>
  <si>
    <t>0006D6A4E2</t>
  </si>
  <si>
    <t>000787A340</t>
  </si>
  <si>
    <t>000787ACFA</t>
  </si>
  <si>
    <t>0007895769</t>
  </si>
  <si>
    <t>00066E50FD</t>
  </si>
  <si>
    <t>0006D39DF5</t>
  </si>
  <si>
    <t>0006EE189E</t>
  </si>
  <si>
    <t>00069AA1D1</t>
  </si>
  <si>
    <t>000788B1F0</t>
  </si>
  <si>
    <t>0006F3EC75</t>
  </si>
  <si>
    <t>0006D66B2C</t>
  </si>
  <si>
    <t>0007879CC5</t>
  </si>
  <si>
    <t>000787A533</t>
  </si>
  <si>
    <t>0006D70777</t>
  </si>
  <si>
    <t>0006951BBC</t>
  </si>
  <si>
    <t>00069A90B6</t>
  </si>
  <si>
    <t>0006F3779B</t>
  </si>
  <si>
    <t>0006D2C7E2</t>
  </si>
  <si>
    <t>000788B0A4</t>
  </si>
  <si>
    <t>0006F2C239</t>
  </si>
  <si>
    <t>00066E4A30</t>
  </si>
  <si>
    <t>0006705ADD</t>
  </si>
  <si>
    <t>00075A235D</t>
  </si>
  <si>
    <t>000759D6B8</t>
  </si>
  <si>
    <t>0007895A9C</t>
  </si>
  <si>
    <t>0006F3D582</t>
  </si>
  <si>
    <t>0006D2C20D</t>
  </si>
  <si>
    <t>000695101D</t>
  </si>
  <si>
    <t>0006D5CDE0</t>
  </si>
  <si>
    <t>000771C77C</t>
  </si>
  <si>
    <t>000787C769</t>
  </si>
  <si>
    <t>000787BBB3</t>
  </si>
  <si>
    <t>0006951E28</t>
  </si>
  <si>
    <t>00069A9046</t>
  </si>
  <si>
    <t>000759E7C5</t>
  </si>
  <si>
    <t>L117</t>
  </si>
  <si>
    <t>0006D6BBEA</t>
  </si>
  <si>
    <t>0006D6CAB5</t>
  </si>
  <si>
    <t>0006F34D3E</t>
  </si>
  <si>
    <t>0006D64A44</t>
  </si>
  <si>
    <t>0006D6B1E2</t>
  </si>
  <si>
    <t>000788AF3F</t>
  </si>
  <si>
    <t>000759E2B2</t>
  </si>
  <si>
    <t>00076D5F32</t>
  </si>
  <si>
    <t>0006D3BC92</t>
  </si>
  <si>
    <t>0006D2A669</t>
  </si>
  <si>
    <t>0006D6A225</t>
  </si>
  <si>
    <t>0006F05D8D</t>
  </si>
  <si>
    <t>00069A8039</t>
  </si>
  <si>
    <t>00069A78D3</t>
  </si>
  <si>
    <t>0006D691AB</t>
  </si>
  <si>
    <t>00066E5319</t>
  </si>
  <si>
    <t>0006D2ACDC</t>
  </si>
  <si>
    <t>00069A9582</t>
  </si>
  <si>
    <t>0006D6FFDA</t>
  </si>
  <si>
    <t>00066E575D</t>
  </si>
  <si>
    <t>0006EE2596</t>
  </si>
  <si>
    <t>000787C9AD</t>
  </si>
  <si>
    <t>0006D685C7</t>
  </si>
  <si>
    <t>0006D5DDBC</t>
  </si>
  <si>
    <t>0006D6A9A0</t>
  </si>
  <si>
    <t>00069A96A5</t>
  </si>
  <si>
    <t>000787CC43</t>
  </si>
  <si>
    <t>0006F3744F</t>
  </si>
  <si>
    <t>000788B4FD</t>
  </si>
  <si>
    <t>00066E4AD2</t>
  </si>
  <si>
    <t>0006D2C6DB</t>
  </si>
  <si>
    <t>0006D6DF32</t>
  </si>
  <si>
    <t>00066E34E6</t>
  </si>
  <si>
    <t>0006D2B584</t>
  </si>
  <si>
    <t>000787BC2E</t>
  </si>
  <si>
    <t>000787A502</t>
  </si>
  <si>
    <t>0006D64B23</t>
  </si>
  <si>
    <t>00069A7170</t>
  </si>
  <si>
    <t>000787B0EE</t>
  </si>
  <si>
    <t>0006F29DA5</t>
  </si>
  <si>
    <t>000759F094</t>
  </si>
  <si>
    <t>0006F37C17</t>
  </si>
  <si>
    <t>0007879C4E</t>
  </si>
  <si>
    <t>000787B50B</t>
  </si>
  <si>
    <t>000794C880</t>
  </si>
  <si>
    <t>000695321A</t>
  </si>
  <si>
    <t>000787A662</t>
  </si>
  <si>
    <t>0006D2D872</t>
  </si>
  <si>
    <t>000787A7BA</t>
  </si>
  <si>
    <t>0006D6DB97</t>
  </si>
  <si>
    <t>0006951092</t>
  </si>
  <si>
    <t>000787C85E</t>
  </si>
  <si>
    <t>000759C187</t>
  </si>
  <si>
    <t>0006D2AE82</t>
  </si>
  <si>
    <t>000787BA85</t>
  </si>
  <si>
    <t>0006F2A9EC</t>
  </si>
  <si>
    <t>00075A202E</t>
  </si>
  <si>
    <t>000759EAAB</t>
  </si>
  <si>
    <t>00069A78F5</t>
  </si>
  <si>
    <t>000694FEB7</t>
  </si>
  <si>
    <t>000787C652</t>
  </si>
  <si>
    <t>00075A07AE</t>
  </si>
  <si>
    <t>00069AA1C6</t>
  </si>
  <si>
    <t>0006D66CAA</t>
  </si>
  <si>
    <t>0006D69B06</t>
  </si>
  <si>
    <t>00076D5DFA</t>
  </si>
  <si>
    <t>000759D18F</t>
  </si>
  <si>
    <t>0006D3A74A</t>
  </si>
  <si>
    <t>00069A768C</t>
  </si>
  <si>
    <t>0006D697F3</t>
  </si>
  <si>
    <t>0006D3AFB3</t>
  </si>
  <si>
    <t>0006EE282F</t>
  </si>
  <si>
    <t>00069A8BA2</t>
  </si>
  <si>
    <t>000759DA0B</t>
  </si>
  <si>
    <t>0006952FC9</t>
  </si>
  <si>
    <t>0006951CCD</t>
  </si>
  <si>
    <t>0006D6F7F2</t>
  </si>
  <si>
    <t>000787C60E</t>
  </si>
  <si>
    <t>0006527946</t>
  </si>
  <si>
    <t>000787A818</t>
  </si>
  <si>
    <t>000787C037</t>
  </si>
  <si>
    <t>00066E5ABE</t>
  </si>
  <si>
    <t>00076D6EDA</t>
  </si>
  <si>
    <t>0006D6D6D0</t>
  </si>
  <si>
    <t>0006950F2C</t>
  </si>
  <si>
    <t>0006D6CBA4</t>
  </si>
  <si>
    <t>0006D2C325</t>
  </si>
  <si>
    <t>000787C385</t>
  </si>
  <si>
    <t>0006F3CEBF</t>
  </si>
  <si>
    <t>0006D67C35</t>
  </si>
  <si>
    <t>000787AF52</t>
  </si>
  <si>
    <t>00069A859F</t>
  </si>
  <si>
    <t>L123</t>
  </si>
  <si>
    <t>0006EE4E69</t>
  </si>
  <si>
    <t>00066E4F9A</t>
  </si>
  <si>
    <t>0006F2B8E2</t>
  </si>
  <si>
    <t>0006D61BA0</t>
  </si>
  <si>
    <t>00069522DD</t>
  </si>
  <si>
    <t>00076D5442</t>
  </si>
  <si>
    <t>000694FEF4</t>
  </si>
  <si>
    <t>00069A8779</t>
  </si>
  <si>
    <t>00069526E8</t>
  </si>
  <si>
    <t>000759ED14</t>
  </si>
  <si>
    <t>000759F6D7</t>
  </si>
  <si>
    <t>000788AF1E</t>
  </si>
  <si>
    <t>L149</t>
  </si>
  <si>
    <t>0007895D9D</t>
  </si>
  <si>
    <t>0006D39A9E</t>
  </si>
  <si>
    <t>0006953638</t>
  </si>
  <si>
    <t>0006E437CA</t>
  </si>
  <si>
    <t>0006950ACA</t>
  </si>
  <si>
    <t>0006F36D2E</t>
  </si>
  <si>
    <t>00076D403B</t>
  </si>
  <si>
    <t>0006D2C0D5</t>
  </si>
  <si>
    <t>00066E19D0</t>
  </si>
  <si>
    <t>0006D2D685</t>
  </si>
  <si>
    <t>L105</t>
  </si>
  <si>
    <t>00076D54E8</t>
  </si>
  <si>
    <t>0006951A64</t>
  </si>
  <si>
    <t>0006D6B276</t>
  </si>
  <si>
    <t>000759F5D4</t>
  </si>
  <si>
    <t>0006D6A312</t>
  </si>
  <si>
    <t>000788B134</t>
  </si>
  <si>
    <t>0006F379D1</t>
  </si>
  <si>
    <t>00069A9BE7</t>
  </si>
  <si>
    <t>000788BDA0</t>
  </si>
  <si>
    <t>000759C28E</t>
  </si>
  <si>
    <t>0006D7150D</t>
  </si>
  <si>
    <t>00066E469B</t>
  </si>
  <si>
    <t>000787C29A</t>
  </si>
  <si>
    <t>000759F1F5</t>
  </si>
  <si>
    <t>0006D66D54</t>
  </si>
  <si>
    <t>L86</t>
  </si>
  <si>
    <t>0006D67D68</t>
  </si>
  <si>
    <t>0007895DE7</t>
  </si>
  <si>
    <t>0006F04AC5</t>
  </si>
  <si>
    <t>00075A209D</t>
  </si>
  <si>
    <t>000759E2F1</t>
  </si>
  <si>
    <t>00069536D7</t>
  </si>
  <si>
    <t>0006F2A38D</t>
  </si>
  <si>
    <t>0006D6B54E</t>
  </si>
  <si>
    <t>0006F2C354</t>
  </si>
  <si>
    <t>000759EA8A</t>
  </si>
  <si>
    <t>0006D6DCF6</t>
  </si>
  <si>
    <t>0006F2C03A</t>
  </si>
  <si>
    <t>0006D62C75</t>
  </si>
  <si>
    <t>0006D6A600</t>
  </si>
  <si>
    <t>0006D6F091</t>
  </si>
  <si>
    <t>0006F3D359</t>
  </si>
  <si>
    <t>000788B1FF</t>
  </si>
  <si>
    <t>000787B0D5</t>
  </si>
  <si>
    <t>0006F039B9</t>
  </si>
  <si>
    <t>000788B07C</t>
  </si>
  <si>
    <t>000788B743</t>
  </si>
  <si>
    <t>0007895B84</t>
  </si>
  <si>
    <t>000759F951</t>
  </si>
  <si>
    <t>0006F29605</t>
  </si>
  <si>
    <t>000759C490</t>
  </si>
  <si>
    <t>0006D5BD1F</t>
  </si>
  <si>
    <t>0006F03686</t>
  </si>
  <si>
    <t>000787ACEF</t>
  </si>
  <si>
    <t>0006D640B7</t>
  </si>
  <si>
    <t>0006D710DD</t>
  </si>
  <si>
    <t>000787AA14</t>
  </si>
  <si>
    <t>00069A7A95</t>
  </si>
  <si>
    <t>0007879EC0</t>
  </si>
  <si>
    <t>0006599F6C</t>
  </si>
  <si>
    <t>0006D6CFF9</t>
  </si>
  <si>
    <t>0006D2D01A</t>
  </si>
  <si>
    <t>00066E4A35</t>
  </si>
  <si>
    <t>0006F3C6D1</t>
  </si>
  <si>
    <t>000787D237</t>
  </si>
  <si>
    <t>0006712882</t>
  </si>
  <si>
    <t>0006952E5C</t>
  </si>
  <si>
    <t>00069A8857</t>
  </si>
  <si>
    <t>000695075F</t>
  </si>
  <si>
    <t>000788B5BF</t>
  </si>
  <si>
    <t>0006F2AF52</t>
  </si>
  <si>
    <t>000794C87C</t>
  </si>
  <si>
    <t>0006D6B922</t>
  </si>
  <si>
    <t>000787D17C</t>
  </si>
  <si>
    <t>000771E21D</t>
  </si>
  <si>
    <t>000787C3C9</t>
  </si>
  <si>
    <t>0006F3DBD9</t>
  </si>
  <si>
    <t>00069A7542</t>
  </si>
  <si>
    <t>0006D6AA7E</t>
  </si>
  <si>
    <t>0006D2DBEA</t>
  </si>
  <si>
    <t>000695131A</t>
  </si>
  <si>
    <t>0006D2D035</t>
  </si>
  <si>
    <t>000787BFB1</t>
  </si>
  <si>
    <t>000787BD8C</t>
  </si>
  <si>
    <t>0006D6CAA9</t>
  </si>
  <si>
    <t>000759DD08</t>
  </si>
  <si>
    <t>000788BD54</t>
  </si>
  <si>
    <t>000670B4C7</t>
  </si>
  <si>
    <t>00069A9411</t>
  </si>
  <si>
    <t>000771E5D8</t>
  </si>
  <si>
    <t>00069A9CC6</t>
  </si>
  <si>
    <t>000788B4BA</t>
  </si>
  <si>
    <t>00069A9FB1</t>
  </si>
  <si>
    <t>00069A925A</t>
  </si>
  <si>
    <t>000759DF8A</t>
  </si>
  <si>
    <t>0006D691BB</t>
  </si>
  <si>
    <t>0006D6BFB4</t>
  </si>
  <si>
    <t>00069A75E7</t>
  </si>
  <si>
    <t>000788B5B5</t>
  </si>
  <si>
    <t>0006D6CED4</t>
  </si>
  <si>
    <t>0006EE3688</t>
  </si>
  <si>
    <t>0006F067BE</t>
  </si>
  <si>
    <t>0006D6D92D</t>
  </si>
  <si>
    <t>0006706EF4</t>
  </si>
  <si>
    <t>00076D6793</t>
  </si>
  <si>
    <t>000757C028</t>
  </si>
  <si>
    <t>0006F2B259</t>
  </si>
  <si>
    <t>0006D3B129</t>
  </si>
  <si>
    <t>00076D6AB8</t>
  </si>
  <si>
    <t>00069A9FC3</t>
  </si>
  <si>
    <t>000787CAC1</t>
  </si>
  <si>
    <t>0006950007</t>
  </si>
  <si>
    <t>000787B08B</t>
  </si>
  <si>
    <t>000787B3A3</t>
  </si>
  <si>
    <t>000670564F</t>
  </si>
  <si>
    <t>000787CFE5</t>
  </si>
  <si>
    <t>000787BD54</t>
  </si>
  <si>
    <t>0006EE1643</t>
  </si>
  <si>
    <t>00069511BE</t>
  </si>
  <si>
    <t>000787A176</t>
  </si>
  <si>
    <t>00066E1AEA</t>
  </si>
  <si>
    <t>0006D6D93B</t>
  </si>
  <si>
    <t>00069A722D</t>
  </si>
  <si>
    <t>0006D2BD36</t>
  </si>
  <si>
    <t>0006D64D7D</t>
  </si>
  <si>
    <t>0006D6A886</t>
  </si>
  <si>
    <t>0006598993</t>
  </si>
  <si>
    <t>0006D6A02E</t>
  </si>
  <si>
    <t>000788BA4D</t>
  </si>
  <si>
    <t>000788B711</t>
  </si>
  <si>
    <t>000787CBD5</t>
  </si>
  <si>
    <t>0006D6B766</t>
  </si>
  <si>
    <t>000759E1D6</t>
  </si>
  <si>
    <t>0006D68BAA</t>
  </si>
  <si>
    <t>000787AE01</t>
  </si>
  <si>
    <t>00069A9C86</t>
  </si>
  <si>
    <t>0006D6588A</t>
  </si>
  <si>
    <t>0006952AE4</t>
  </si>
  <si>
    <t>0006D6BBA9</t>
  </si>
  <si>
    <t>0006D3ADFC</t>
  </si>
  <si>
    <t>00066E66C5</t>
  </si>
  <si>
    <t>0006598C0A</t>
  </si>
  <si>
    <t>000787C088</t>
  </si>
  <si>
    <t>0006711E17</t>
  </si>
  <si>
    <t>L116</t>
  </si>
  <si>
    <t>0006D2AFF0</t>
  </si>
  <si>
    <t>00076D47B5</t>
  </si>
  <si>
    <t>0006F34AE9</t>
  </si>
  <si>
    <t>0006953535</t>
  </si>
  <si>
    <t>0006950A08</t>
  </si>
  <si>
    <t>000759F85F</t>
  </si>
  <si>
    <t>L98</t>
  </si>
  <si>
    <t>000787CB87</t>
  </si>
  <si>
    <t>0006951B64</t>
  </si>
  <si>
    <t>0006D2CEAD</t>
  </si>
  <si>
    <t>0006D2CB31</t>
  </si>
  <si>
    <t>0007879DC8</t>
  </si>
  <si>
    <t>000787C3A4</t>
  </si>
  <si>
    <t>000787A6A4</t>
  </si>
  <si>
    <t>00069AA9BA</t>
  </si>
  <si>
    <t>0006F2A1A1</t>
  </si>
  <si>
    <t>0006EE2F8D</t>
  </si>
  <si>
    <t>000787BAD9</t>
  </si>
  <si>
    <t>000787C7FC</t>
  </si>
  <si>
    <t>00076D3ECB</t>
  </si>
  <si>
    <t>0006711F0B</t>
  </si>
  <si>
    <t>0006EE1EF1</t>
  </si>
  <si>
    <t>00075A2B34</t>
  </si>
  <si>
    <t>000787A476</t>
  </si>
  <si>
    <t>0006F37390</t>
  </si>
  <si>
    <t>00066E19FC</t>
  </si>
  <si>
    <t>000787C69F</t>
  </si>
  <si>
    <t>0006950DC0</t>
  </si>
  <si>
    <t>0006953420</t>
  </si>
  <si>
    <t>0006D6946C</t>
  </si>
  <si>
    <t>000757F344</t>
  </si>
  <si>
    <t>0006D6DE34</t>
  </si>
  <si>
    <t>0006D6D6F8</t>
  </si>
  <si>
    <t>0006D65404</t>
  </si>
  <si>
    <t>00076D48C2</t>
  </si>
  <si>
    <t>0006F060C4</t>
  </si>
  <si>
    <t>00069A9445</t>
  </si>
  <si>
    <t>000787B15D</t>
  </si>
  <si>
    <t>0006F35316</t>
  </si>
  <si>
    <t>00069A9101</t>
  </si>
  <si>
    <t>0006952ADD</t>
  </si>
  <si>
    <t>0006D6D39F</t>
  </si>
  <si>
    <t>00075A1BE5</t>
  </si>
  <si>
    <t>00076D5B0E</t>
  </si>
  <si>
    <t>0006F2B9EF</t>
  </si>
  <si>
    <t>0006F34AD5</t>
  </si>
  <si>
    <t>0006D60D40</t>
  </si>
  <si>
    <t>000787BC74</t>
  </si>
  <si>
    <t>00069A9F9C</t>
  </si>
  <si>
    <t>000787ADF1</t>
  </si>
  <si>
    <t>000787B02A</t>
  </si>
  <si>
    <t>0006D69665</t>
  </si>
  <si>
    <t>0006EE1A03</t>
  </si>
  <si>
    <t>000695131C</t>
  </si>
  <si>
    <t>0006E7CDEB</t>
  </si>
  <si>
    <t>00069506C7</t>
  </si>
  <si>
    <t>0006D69102</t>
  </si>
  <si>
    <t>00069AA801</t>
  </si>
  <si>
    <t>000794C96E</t>
  </si>
  <si>
    <t>0006EE433D</t>
  </si>
  <si>
    <t>0006F3DEFC</t>
  </si>
  <si>
    <t>0006D3ADF5</t>
  </si>
  <si>
    <t>0006D6DBB5</t>
  </si>
  <si>
    <t>000788B2C1</t>
  </si>
  <si>
    <t>0006D6D88F</t>
  </si>
  <si>
    <t>000787C76B</t>
  </si>
  <si>
    <t>0006D2B3F4</t>
  </si>
  <si>
    <t>0006D6A30D</t>
  </si>
  <si>
    <t>000759ECB3</t>
  </si>
  <si>
    <t>0006D68925</t>
  </si>
  <si>
    <t>0006598BA2</t>
  </si>
  <si>
    <t>0006D6D297</t>
  </si>
  <si>
    <t>0006D2DA73</t>
  </si>
  <si>
    <t>0006D2D8AA</t>
  </si>
  <si>
    <t>000759F074</t>
  </si>
  <si>
    <t>00069520F5</t>
  </si>
  <si>
    <t>00069A9AA9</t>
  </si>
  <si>
    <t>000788B083</t>
  </si>
  <si>
    <t>00066E4A0D</t>
  </si>
  <si>
    <t>000787CB96</t>
  </si>
  <si>
    <t>0006F36291</t>
  </si>
  <si>
    <t>0006D71935</t>
  </si>
  <si>
    <t>0006D63AF4</t>
  </si>
  <si>
    <t>000787B5C9</t>
  </si>
  <si>
    <t>00069A8580</t>
  </si>
  <si>
    <t>00075A080B</t>
  </si>
  <si>
    <t>000787B7A5</t>
  </si>
  <si>
    <t>0006F35CD0</t>
  </si>
  <si>
    <t>000787C92A</t>
  </si>
  <si>
    <t>00066E613D</t>
  </si>
  <si>
    <t>00069531F9</t>
  </si>
  <si>
    <t>000670AC09</t>
  </si>
  <si>
    <t>0006951B15</t>
  </si>
  <si>
    <t>0006953AAB</t>
  </si>
  <si>
    <t>000788B4DF</t>
  </si>
  <si>
    <t>0006D674EA</t>
  </si>
  <si>
    <t>0006F2BBA0</t>
  </si>
  <si>
    <t>000759CA2B</t>
  </si>
  <si>
    <t>0006EE2625</t>
  </si>
  <si>
    <t>000787B653</t>
  </si>
  <si>
    <t>0006950EEA</t>
  </si>
  <si>
    <t>000787BFA9</t>
  </si>
  <si>
    <t>0006D68B2C</t>
  </si>
  <si>
    <t>0006D69C8D</t>
  </si>
  <si>
    <t>0006F0510B</t>
  </si>
  <si>
    <t>000787BBDD</t>
  </si>
  <si>
    <t>0006F04938</t>
  </si>
  <si>
    <t>000787C7E4</t>
  </si>
  <si>
    <t>0006951A77</t>
  </si>
  <si>
    <t>0007879A6F</t>
  </si>
  <si>
    <t>0006952AAA</t>
  </si>
  <si>
    <t>0006D2B472</t>
  </si>
  <si>
    <t>00065982BB</t>
  </si>
  <si>
    <t>000787AC1F</t>
  </si>
  <si>
    <t>000787B9F9</t>
  </si>
  <si>
    <t>000787C94A</t>
  </si>
  <si>
    <t>0006F3D362</t>
  </si>
  <si>
    <t>0006952A75</t>
  </si>
  <si>
    <t>000787B208</t>
  </si>
  <si>
    <t>000787C3E1</t>
  </si>
  <si>
    <t>0006F06741</t>
  </si>
  <si>
    <t>0006F3C66C</t>
  </si>
  <si>
    <t>0006D3C47E</t>
  </si>
  <si>
    <t>0006D6BBAD</t>
  </si>
  <si>
    <t>0006F2C2BF</t>
  </si>
  <si>
    <t>00066E4591</t>
  </si>
  <si>
    <t>00066E6646</t>
  </si>
  <si>
    <t>0006D6D84B</t>
  </si>
  <si>
    <t>000787C7BE</t>
  </si>
  <si>
    <t>00067063A9</t>
  </si>
  <si>
    <t>000787D217</t>
  </si>
  <si>
    <t>00069A9D39</t>
  </si>
  <si>
    <t>0006F2ABF4</t>
  </si>
  <si>
    <t>000757BC77</t>
  </si>
  <si>
    <t>0006D69DAD</t>
  </si>
  <si>
    <t>0006F29C6C</t>
  </si>
  <si>
    <t>000757B2CF</t>
  </si>
  <si>
    <t>0006F3CE4E</t>
  </si>
  <si>
    <t>000759E771</t>
  </si>
  <si>
    <t>00069AA8C1</t>
  </si>
  <si>
    <t>000788B0EF</t>
  </si>
  <si>
    <t>000787CB7A</t>
  </si>
  <si>
    <t>000787BF70</t>
  </si>
  <si>
    <t>0001EFC8D2</t>
  </si>
  <si>
    <t>000788B865</t>
  </si>
  <si>
    <t>0006D2B95D</t>
  </si>
  <si>
    <t>000759D987</t>
  </si>
  <si>
    <t>000125E11F</t>
  </si>
  <si>
    <t>0006D69B3A</t>
  </si>
  <si>
    <t>0006F2A434</t>
  </si>
  <si>
    <t>0006F3FA10</t>
  </si>
  <si>
    <t>0006D3C464</t>
  </si>
  <si>
    <t>000771B3B6</t>
  </si>
  <si>
    <t>00069A7E48</t>
  </si>
  <si>
    <t>000771E550</t>
  </si>
  <si>
    <t>0007895CCA</t>
  </si>
  <si>
    <t>00069534F8</t>
  </si>
  <si>
    <t>000759D30C</t>
  </si>
  <si>
    <t>0006D3CBD2</t>
  </si>
  <si>
    <t>000695045E</t>
  </si>
  <si>
    <t>0006F2C16A</t>
  </si>
  <si>
    <t>00069A90FA</t>
  </si>
  <si>
    <t>000787C51A</t>
  </si>
  <si>
    <t>00076D46C1</t>
  </si>
  <si>
    <t>000759F681</t>
  </si>
  <si>
    <t>0006F3E461</t>
  </si>
  <si>
    <t>0006F29BEA</t>
  </si>
  <si>
    <t>0006952B38</t>
  </si>
  <si>
    <t>0006F3CB16</t>
  </si>
  <si>
    <t>0006D6A684</t>
  </si>
  <si>
    <t>0006950010</t>
  </si>
  <si>
    <t>0006F3C813</t>
  </si>
  <si>
    <t>00069A97E7</t>
  </si>
  <si>
    <t>000759E73B</t>
  </si>
  <si>
    <t>eliminado plateado</t>
  </si>
  <si>
    <t>0006D3C3AF</t>
  </si>
  <si>
    <t>0006D67E93</t>
  </si>
  <si>
    <t>00069A8D16</t>
  </si>
  <si>
    <t>000787D38D</t>
  </si>
  <si>
    <t>00069A982E</t>
  </si>
  <si>
    <t>000759E1C0</t>
  </si>
  <si>
    <t>000787CD0F</t>
  </si>
  <si>
    <t>0006F03751</t>
  </si>
  <si>
    <t>00069A7415</t>
  </si>
  <si>
    <t>00069A70D1</t>
  </si>
  <si>
    <t>000670BC5B</t>
  </si>
  <si>
    <t>00066E5F7E</t>
  </si>
  <si>
    <t>0006EE3E30</t>
  </si>
  <si>
    <t>0006F067BB</t>
  </si>
  <si>
    <t>00066E4D4D</t>
  </si>
  <si>
    <t>0006950DF3</t>
  </si>
  <si>
    <t>000787B80E</t>
  </si>
  <si>
    <t>000787A758</t>
  </si>
  <si>
    <t>000759F561</t>
  </si>
  <si>
    <t>0006D5F63D</t>
  </si>
  <si>
    <t>00076D55F8</t>
  </si>
  <si>
    <t>00066E43D7</t>
  </si>
  <si>
    <t>00069A8165</t>
  </si>
  <si>
    <t>0006F3C7AB</t>
  </si>
  <si>
    <t>000759C2AE</t>
  </si>
  <si>
    <t>000787CF13</t>
  </si>
  <si>
    <t>0006D6C4D9</t>
  </si>
  <si>
    <t>0006D5CAD1</t>
  </si>
  <si>
    <t>0006D6C951</t>
  </si>
  <si>
    <t>00069A8E10</t>
  </si>
  <si>
    <t>00069A8436</t>
  </si>
  <si>
    <t>0006D6D890</t>
  </si>
  <si>
    <t>0006F36F57</t>
  </si>
  <si>
    <t>0006953189</t>
  </si>
  <si>
    <t>0006F36AA6</t>
  </si>
  <si>
    <t>0006D6D690</t>
  </si>
  <si>
    <t>000787B4BE</t>
  </si>
  <si>
    <t>000759C194</t>
  </si>
  <si>
    <t>0006F2C51B</t>
  </si>
  <si>
    <t>0006F2A082</t>
  </si>
  <si>
    <t>00076D51BD</t>
  </si>
  <si>
    <t>00066E4F89</t>
  </si>
  <si>
    <t>000759F703</t>
  </si>
  <si>
    <t>0006F2B47C</t>
  </si>
  <si>
    <t>0006952845</t>
  </si>
  <si>
    <t>0006D39C7D</t>
  </si>
  <si>
    <t>0006F3C8FA</t>
  </si>
  <si>
    <t>000787B28C</t>
  </si>
  <si>
    <t>000759C228</t>
  </si>
  <si>
    <t>000787D246</t>
  </si>
  <si>
    <t>R13</t>
  </si>
  <si>
    <t>Macho</t>
  </si>
  <si>
    <t>00069519DB</t>
  </si>
  <si>
    <t>0006D6A4E3</t>
  </si>
  <si>
    <t>0006D3A37C</t>
  </si>
  <si>
    <t>0006D62F1D</t>
  </si>
  <si>
    <t>00075A05EE</t>
  </si>
  <si>
    <t>000695125D</t>
  </si>
  <si>
    <t>0007879D48</t>
  </si>
  <si>
    <t>0006D39653</t>
  </si>
  <si>
    <t>0006E4062B</t>
  </si>
  <si>
    <t>00066E5C60</t>
  </si>
  <si>
    <t>00069A8AE5</t>
  </si>
  <si>
    <t>0006D2C641</t>
  </si>
  <si>
    <t>0006D66EFE</t>
  </si>
  <si>
    <t>0006F3539E</t>
  </si>
  <si>
    <t>00069529C6</t>
  </si>
  <si>
    <t>000787BD38</t>
  </si>
  <si>
    <t>000759E134</t>
  </si>
  <si>
    <t>000695034D</t>
  </si>
  <si>
    <t>0006D3CB45</t>
  </si>
  <si>
    <t>000787C67B</t>
  </si>
  <si>
    <t>0006D2D5AA</t>
  </si>
  <si>
    <t>0006D67C54</t>
  </si>
  <si>
    <t>000757B7A7</t>
  </si>
  <si>
    <t>00069A716E</t>
  </si>
  <si>
    <t>00069A77F8</t>
  </si>
  <si>
    <t>000787B963</t>
  </si>
  <si>
    <t>0006D700FB</t>
  </si>
  <si>
    <t>0006F0482E</t>
  </si>
  <si>
    <t>0006D6B7C4</t>
  </si>
  <si>
    <t>0006D2A08E</t>
  </si>
  <si>
    <t>0006D3C85E</t>
  </si>
  <si>
    <t>0006952FE4</t>
  </si>
  <si>
    <t>0006D63057</t>
  </si>
  <si>
    <t>00069A9EDD</t>
  </si>
  <si>
    <t>00075A2A92</t>
  </si>
  <si>
    <t>00076D469D</t>
  </si>
  <si>
    <t>00069515E8</t>
  </si>
  <si>
    <t>0006F36E5A</t>
  </si>
  <si>
    <t>000759EAE5</t>
  </si>
  <si>
    <t>00067117DF</t>
  </si>
  <si>
    <t>0006E41C8B</t>
  </si>
  <si>
    <t>0006951E82</t>
  </si>
  <si>
    <t>000695029C</t>
  </si>
  <si>
    <t>0006D3AA33</t>
  </si>
  <si>
    <t>000787B64B</t>
  </si>
  <si>
    <t>00069AA8E8</t>
  </si>
  <si>
    <t>0006D6AB49</t>
  </si>
  <si>
    <t>0007895887</t>
  </si>
  <si>
    <t>000787B8C3</t>
  </si>
  <si>
    <t>0006D6804C</t>
  </si>
  <si>
    <t>0006F351C5</t>
  </si>
  <si>
    <t>00069523B3</t>
  </si>
  <si>
    <t>0006F36431</t>
  </si>
  <si>
    <t>0006F2C35C</t>
  </si>
  <si>
    <t>0006F2A391</t>
  </si>
  <si>
    <t>0006D7157F</t>
  </si>
  <si>
    <t>0006D6B6EE</t>
  </si>
  <si>
    <t>000759F4F8</t>
  </si>
  <si>
    <t>000787B873</t>
  </si>
  <si>
    <t>0006F2C97D</t>
  </si>
  <si>
    <t>0006952886</t>
  </si>
  <si>
    <t>000788B16D</t>
  </si>
  <si>
    <t>000787A5D4</t>
  </si>
  <si>
    <t>0006F3F281</t>
  </si>
  <si>
    <t>0006D2C298</t>
  </si>
  <si>
    <t>000618B6C7</t>
  </si>
  <si>
    <t>0006D64827</t>
  </si>
  <si>
    <t>000787A48B</t>
  </si>
  <si>
    <t>000759C508</t>
  </si>
  <si>
    <t>000787A6FA</t>
  </si>
  <si>
    <t>00076D476E</t>
  </si>
  <si>
    <t>00069A9D59</t>
  </si>
  <si>
    <t>00066E4B05</t>
  </si>
  <si>
    <t>0007879CBB</t>
  </si>
  <si>
    <t>00069A7D48</t>
  </si>
  <si>
    <t>0006D39D90</t>
  </si>
  <si>
    <t>000787C5EB</t>
  </si>
  <si>
    <t>00069A84F3</t>
  </si>
  <si>
    <t>00069A97DA</t>
  </si>
  <si>
    <t>000788B18E</t>
  </si>
  <si>
    <t>000788B269</t>
  </si>
  <si>
    <t>0006D6746E</t>
  </si>
  <si>
    <t>0006950B56</t>
  </si>
  <si>
    <t>000787CBCF</t>
  </si>
  <si>
    <t>000787C979</t>
  </si>
  <si>
    <t>0006D67E66</t>
  </si>
  <si>
    <t>000759E4FE</t>
  </si>
  <si>
    <t>0006EE3F1C</t>
  </si>
  <si>
    <t>0006D2C544</t>
  </si>
  <si>
    <t>0006D6FFD7</t>
  </si>
  <si>
    <t>0006F37A3C</t>
  </si>
  <si>
    <t>000759EB37</t>
  </si>
  <si>
    <t>000759C5DB</t>
  </si>
  <si>
    <t>0006F2B6B4</t>
  </si>
  <si>
    <t>00069A7424</t>
  </si>
  <si>
    <t>00069530BC</t>
  </si>
  <si>
    <t>0006D394FD</t>
  </si>
  <si>
    <t>0006D2D88E</t>
  </si>
  <si>
    <t>0006EE3A58</t>
  </si>
  <si>
    <t>00066E3692</t>
  </si>
  <si>
    <t>000759D5EB</t>
  </si>
  <si>
    <t>0007876664</t>
  </si>
  <si>
    <t>0006D2C168</t>
  </si>
  <si>
    <t>00066FE156</t>
  </si>
  <si>
    <t>0006D6D21E</t>
  </si>
  <si>
    <t>0006D3C22B</t>
  </si>
  <si>
    <t>0006952036</t>
  </si>
  <si>
    <t>0006F29B1E</t>
  </si>
  <si>
    <t>0006D3BAC4</t>
  </si>
  <si>
    <t>000787C0EA</t>
  </si>
  <si>
    <t>00066E34DD</t>
  </si>
  <si>
    <t>000759D3AD</t>
  </si>
  <si>
    <t>0006F05F2B</t>
  </si>
  <si>
    <t>000759C453</t>
  </si>
  <si>
    <t>00069A73BE</t>
  </si>
  <si>
    <t>000759E709</t>
  </si>
  <si>
    <t>000788B534</t>
  </si>
  <si>
    <t>000757C097</t>
  </si>
  <si>
    <t>0006950DF1</t>
  </si>
  <si>
    <t>00069510F5</t>
  </si>
  <si>
    <t>0006D5D4DF</t>
  </si>
  <si>
    <t>0006F3CBF0</t>
  </si>
  <si>
    <t>0006950D47</t>
  </si>
  <si>
    <t>0006D68C0C</t>
  </si>
  <si>
    <t>0006D7160F</t>
  </si>
  <si>
    <t>000759DA02</t>
  </si>
  <si>
    <t>000759D022</t>
  </si>
  <si>
    <t>0006F2B5C3</t>
  </si>
  <si>
    <t>000759CA48</t>
  </si>
  <si>
    <t>000787CACA</t>
  </si>
  <si>
    <t>0006F3E7B0</t>
  </si>
  <si>
    <t>0006F3EACB</t>
  </si>
  <si>
    <t>000787C491</t>
  </si>
  <si>
    <t>0006F368E2</t>
  </si>
  <si>
    <t>00069A904D</t>
  </si>
  <si>
    <t>000787CA47</t>
  </si>
  <si>
    <t>00069A82D8</t>
  </si>
  <si>
    <t>0006EE4D57</t>
  </si>
  <si>
    <t>0006D66E34</t>
  </si>
  <si>
    <t>00066FE0C8</t>
  </si>
  <si>
    <t>0006EE490C</t>
  </si>
  <si>
    <t>00069A7ADA</t>
  </si>
  <si>
    <t>0006D678BD</t>
  </si>
  <si>
    <t>000788B5B7</t>
  </si>
  <si>
    <t>00066E69DD</t>
  </si>
  <si>
    <t>0006D6D680</t>
  </si>
  <si>
    <t>00069AA915</t>
  </si>
  <si>
    <t>000787B848</t>
  </si>
  <si>
    <t>000794CBC2</t>
  </si>
  <si>
    <t>000771B6DD</t>
  </si>
  <si>
    <t>000787B620</t>
  </si>
  <si>
    <t>000695370C</t>
  </si>
  <si>
    <t>0006F04EFF</t>
  </si>
  <si>
    <t>0006D68B55</t>
  </si>
  <si>
    <t>0006F054E1</t>
  </si>
  <si>
    <t>0006F359B1</t>
  </si>
  <si>
    <t>0006D6FC2A</t>
  </si>
  <si>
    <t>0006950AFD</t>
  </si>
  <si>
    <t>00066E3DC7</t>
  </si>
  <si>
    <t>0007879CD8</t>
  </si>
  <si>
    <t>0006D2CCA2</t>
  </si>
  <si>
    <t>000787C95A</t>
  </si>
  <si>
    <t>0006D694DC</t>
  </si>
  <si>
    <t>000788B6E3</t>
  </si>
  <si>
    <t>00066E3853</t>
  </si>
  <si>
    <t>0006D6AB42</t>
  </si>
  <si>
    <t>000788B248</t>
  </si>
  <si>
    <t>00069A9E89</t>
  </si>
  <si>
    <t>0006D6142E</t>
  </si>
  <si>
    <t>0006F2B162</t>
  </si>
  <si>
    <t>00069534FC</t>
  </si>
  <si>
    <t>00066E4FFE</t>
  </si>
  <si>
    <t>0006F05C81</t>
  </si>
  <si>
    <t>00066E636A</t>
  </si>
  <si>
    <t>0006953085</t>
  </si>
  <si>
    <t>0006951811</t>
  </si>
  <si>
    <t>0002009171</t>
  </si>
  <si>
    <t>0007879A65</t>
  </si>
  <si>
    <t>0006D71B74</t>
  </si>
  <si>
    <t>0006D2B0F4</t>
  </si>
  <si>
    <t>00069AA2C7</t>
  </si>
  <si>
    <t>0006D6A668</t>
  </si>
  <si>
    <t>00066E4FF5</t>
  </si>
  <si>
    <t>00069A85C0</t>
  </si>
  <si>
    <t>0006D39A31</t>
  </si>
  <si>
    <t>0006953059</t>
  </si>
  <si>
    <t>0006D68F4C</t>
  </si>
  <si>
    <t>00066E4A91</t>
  </si>
  <si>
    <t>00069A7770</t>
  </si>
  <si>
    <t>000787C14F</t>
  </si>
  <si>
    <t>00069AA150</t>
  </si>
  <si>
    <t>0006952FC8</t>
  </si>
  <si>
    <t>00066E69DF</t>
  </si>
  <si>
    <t>00069A739B</t>
  </si>
  <si>
    <t>0006D672E0</t>
  </si>
  <si>
    <t>00075A21C7</t>
  </si>
  <si>
    <t>0001E2B5A7</t>
  </si>
  <si>
    <t>000794C9EC</t>
  </si>
  <si>
    <t>000759F1D4</t>
  </si>
  <si>
    <t>0006D6A9AD</t>
  </si>
  <si>
    <t>0006D67BFC</t>
  </si>
  <si>
    <t>00069A8F2A</t>
  </si>
  <si>
    <t>00076D4803</t>
  </si>
  <si>
    <t>000787CCB1</t>
  </si>
  <si>
    <t>0006D6B053</t>
  </si>
  <si>
    <t>0006F3CB0C</t>
  </si>
  <si>
    <t>0006F37CC7</t>
  </si>
  <si>
    <t>0006D6AE36</t>
  </si>
  <si>
    <t>00070A9708</t>
  </si>
  <si>
    <t>0007895BAA</t>
  </si>
  <si>
    <t>0006F3DDEB</t>
  </si>
  <si>
    <t>0006F3FA76</t>
  </si>
  <si>
    <t>000787BCD6</t>
  </si>
  <si>
    <t>00069A8738</t>
  </si>
  <si>
    <t>0006951430</t>
  </si>
  <si>
    <t>0006D6A21D</t>
  </si>
  <si>
    <t>0006D2C95C</t>
  </si>
  <si>
    <t>0006D3C337</t>
  </si>
  <si>
    <t>0006F3DD64</t>
  </si>
  <si>
    <t>000787BE3C</t>
  </si>
  <si>
    <t>0006D2B36A</t>
  </si>
  <si>
    <t>000788B266</t>
  </si>
  <si>
    <t>00069A6EBD</t>
  </si>
  <si>
    <t>000788B4D2</t>
  </si>
  <si>
    <t>0006D2DA43</t>
  </si>
  <si>
    <t>0006EE26A4</t>
  </si>
  <si>
    <t>0006D2CDBC</t>
  </si>
  <si>
    <t>00076D5DE4</t>
  </si>
  <si>
    <t>0006D6B5E9</t>
  </si>
  <si>
    <t>00069A80FE</t>
  </si>
  <si>
    <t>00069AA4D4</t>
  </si>
  <si>
    <t>000787A57C</t>
  </si>
  <si>
    <t>0006D675A6</t>
  </si>
  <si>
    <t>0006950C58</t>
  </si>
  <si>
    <t>0006D6BBBF</t>
  </si>
  <si>
    <t>000695091A</t>
  </si>
  <si>
    <t>000759E48F</t>
  </si>
  <si>
    <t>000759FB41</t>
  </si>
  <si>
    <t>000771D922</t>
  </si>
  <si>
    <t>0006F2C529</t>
  </si>
  <si>
    <t>000787B571</t>
  </si>
  <si>
    <t>0006D3B842</t>
  </si>
  <si>
    <t>000787C6F7</t>
  </si>
  <si>
    <t>0006D2C5C9</t>
  </si>
  <si>
    <t>0006D2A58C</t>
  </si>
  <si>
    <t>0006F06F43</t>
  </si>
  <si>
    <t>000787BD1E</t>
  </si>
  <si>
    <t>000759EAB7</t>
  </si>
  <si>
    <t>00069530D3</t>
  </si>
  <si>
    <t>000787B212</t>
  </si>
  <si>
    <t>0006598D21</t>
  </si>
  <si>
    <t>00069A6E26</t>
  </si>
  <si>
    <t>0006EFA0A8</t>
  </si>
  <si>
    <t>0006953594</t>
  </si>
  <si>
    <t>0006952661</t>
  </si>
  <si>
    <t>000787A0B1</t>
  </si>
  <si>
    <t>00069539E3</t>
  </si>
  <si>
    <t>0006950FB5</t>
  </si>
  <si>
    <t>000759E62A</t>
  </si>
  <si>
    <t>00069A83B2</t>
  </si>
  <si>
    <t>00069A6F7D</t>
  </si>
  <si>
    <t>0006D39340</t>
  </si>
  <si>
    <t>0006D633A0</t>
  </si>
  <si>
    <t>0006D668BD</t>
  </si>
  <si>
    <t>000789565A</t>
  </si>
  <si>
    <t>00076D4564</t>
  </si>
  <si>
    <t>0006D2D6F3</t>
  </si>
  <si>
    <t>000787BF7D</t>
  </si>
  <si>
    <t>0006D3CB32</t>
  </si>
  <si>
    <t>000759F6F6</t>
  </si>
  <si>
    <t>0001E1B2CB</t>
  </si>
  <si>
    <t>0006D62896</t>
  </si>
  <si>
    <t>000787C886</t>
  </si>
  <si>
    <t>000787C8C7</t>
  </si>
  <si>
    <t>000759CE2D</t>
  </si>
  <si>
    <t>0006D2B9D7</t>
  </si>
  <si>
    <t>0006950E5E</t>
  </si>
  <si>
    <t>000787A473</t>
  </si>
  <si>
    <t>000759E728</t>
  </si>
  <si>
    <t>00069A785A</t>
  </si>
  <si>
    <t>0006F2C8B5</t>
  </si>
  <si>
    <t>000788B493</t>
  </si>
  <si>
    <t>0006D3A0E9</t>
  </si>
  <si>
    <t>0006D69879</t>
  </si>
  <si>
    <t>000787B39C</t>
  </si>
  <si>
    <t>000787C758</t>
  </si>
  <si>
    <t>000695256B</t>
  </si>
  <si>
    <t>0006950818</t>
  </si>
  <si>
    <t>00069A9F51</t>
  </si>
  <si>
    <t>0006F3EBF0</t>
  </si>
  <si>
    <t>000695112B</t>
  </si>
  <si>
    <t>000670A896</t>
  </si>
  <si>
    <t>00078908A0</t>
  </si>
  <si>
    <t>000787B30A</t>
  </si>
  <si>
    <t>0006D2BDB8</t>
  </si>
  <si>
    <t>0006EE41D8</t>
  </si>
  <si>
    <t>000788B6CF</t>
  </si>
  <si>
    <t>000788B5C8</t>
  </si>
  <si>
    <t>00066E3A3E</t>
  </si>
  <si>
    <t>0006D6718B</t>
  </si>
  <si>
    <t>000759C309</t>
  </si>
  <si>
    <t>000787A4A8</t>
  </si>
  <si>
    <t>0006EE3816</t>
  </si>
  <si>
    <t>000787CA06</t>
  </si>
  <si>
    <t>000697C62A</t>
  </si>
  <si>
    <t>000787CDCC</t>
  </si>
  <si>
    <t>000787C2C4</t>
  </si>
  <si>
    <t>000787CC07</t>
  </si>
  <si>
    <t>0006F35AA9</t>
  </si>
  <si>
    <t>000787C118</t>
  </si>
  <si>
    <t>0006D3C989</t>
  </si>
  <si>
    <t>000788BB5E</t>
  </si>
  <si>
    <t>0006F34E6C</t>
  </si>
  <si>
    <t>0006F36DEB</t>
  </si>
  <si>
    <t>000788B258</t>
  </si>
  <si>
    <t>00075A1093</t>
  </si>
  <si>
    <t>0006D3C62D</t>
  </si>
  <si>
    <t>00076D660D</t>
  </si>
  <si>
    <t>000771D921</t>
  </si>
  <si>
    <t>0006D6A357</t>
  </si>
  <si>
    <t>0006D6C79D</t>
  </si>
  <si>
    <t>0006D6DFE2</t>
  </si>
  <si>
    <t>000759F8DF</t>
  </si>
  <si>
    <t>00066E5079</t>
  </si>
  <si>
    <t>0006F0447D</t>
  </si>
  <si>
    <t>0006F048B8</t>
  </si>
  <si>
    <t>0006D6CB51</t>
  </si>
  <si>
    <t>000787BC5E</t>
  </si>
  <si>
    <t>000788B482</t>
  </si>
  <si>
    <t>00069A8A1A</t>
  </si>
  <si>
    <t>0006D694EB</t>
  </si>
  <si>
    <t>0006951292</t>
  </si>
  <si>
    <t>0006D3AAAC</t>
  </si>
  <si>
    <t>00066E3D37</t>
  </si>
  <si>
    <t>0006D3C69F</t>
  </si>
  <si>
    <t>0006F3C9CC</t>
  </si>
  <si>
    <t>0006EE46BB</t>
  </si>
  <si>
    <t>000757DED4</t>
  </si>
  <si>
    <t>000787CF9E</t>
  </si>
  <si>
    <t>0006EE201F</t>
  </si>
  <si>
    <t>000771D900</t>
  </si>
  <si>
    <t>0006D2B42C</t>
  </si>
  <si>
    <t>00076D64A6</t>
  </si>
  <si>
    <t>0006D67208</t>
  </si>
  <si>
    <t>00067136B7</t>
  </si>
  <si>
    <t>000759C67B</t>
  </si>
  <si>
    <t>0006F3ECFC</t>
  </si>
  <si>
    <t>0006D2C654</t>
  </si>
  <si>
    <t>0006D64CC4</t>
  </si>
  <si>
    <t>00069522F2</t>
  </si>
  <si>
    <t>000787BBFB</t>
  </si>
  <si>
    <t>0006D6C067</t>
  </si>
  <si>
    <t>000787C88B</t>
  </si>
  <si>
    <t>000694FEBB</t>
  </si>
  <si>
    <t>000670C2C6</t>
  </si>
  <si>
    <t>0006D6A078</t>
  </si>
  <si>
    <t>0006714049</t>
  </si>
  <si>
    <t>00069A79EB</t>
  </si>
  <si>
    <t>0006F3E82F</t>
  </si>
  <si>
    <t>00069A9E06</t>
  </si>
  <si>
    <t>0006D3B4FE</t>
  </si>
  <si>
    <t>0006951A84</t>
  </si>
  <si>
    <t>000787B26A</t>
  </si>
  <si>
    <t>0006E411F8</t>
  </si>
  <si>
    <t>000787AE5E</t>
  </si>
  <si>
    <t>0006F2CAB1</t>
  </si>
  <si>
    <t>0006D71533</t>
  </si>
  <si>
    <t>000787AC72</t>
  </si>
  <si>
    <t>000788B13C</t>
  </si>
  <si>
    <t>0006D2CA30</t>
  </si>
  <si>
    <t>000759C539</t>
  </si>
  <si>
    <t>0006950A05</t>
  </si>
  <si>
    <t>000787B5FC</t>
  </si>
  <si>
    <t>00066E1A4B</t>
  </si>
  <si>
    <t>0006EFA8D6</t>
  </si>
  <si>
    <t>0006D6633F</t>
  </si>
  <si>
    <t>000787BE64</t>
  </si>
  <si>
    <t>000787AF29</t>
  </si>
  <si>
    <t>0006D6DE08</t>
  </si>
  <si>
    <t>0006D2C7FF</t>
  </si>
  <si>
    <t>000759F084</t>
  </si>
  <si>
    <t>00069AA345</t>
  </si>
  <si>
    <t>00075A1D37</t>
  </si>
  <si>
    <t>000787A28B</t>
  </si>
  <si>
    <t>0006D6BF60</t>
  </si>
  <si>
    <t>0006D6DC4D</t>
  </si>
  <si>
    <t>0006D6DDA2</t>
  </si>
  <si>
    <t>00066E4E54</t>
  </si>
  <si>
    <t>0006D6C59E</t>
  </si>
  <si>
    <t>00069A86FA</t>
  </si>
  <si>
    <t>0006D6BE64</t>
  </si>
  <si>
    <t>000787C5B3</t>
  </si>
  <si>
    <t>0006D6BC4B</t>
  </si>
  <si>
    <t>0006F37EB1</t>
  </si>
  <si>
    <t>0006D659AD</t>
  </si>
  <si>
    <t>0006D66AA2</t>
  </si>
  <si>
    <t>0006D3AAAB</t>
  </si>
  <si>
    <t>000787BD96</t>
  </si>
  <si>
    <t>0006D66DE0</t>
  </si>
  <si>
    <t>0006F2BE39</t>
  </si>
  <si>
    <t>000787BBF7</t>
  </si>
  <si>
    <t>000787ADDE</t>
  </si>
  <si>
    <t>0006F3D7A3</t>
  </si>
  <si>
    <t>00069A7472</t>
  </si>
  <si>
    <t>0006952929</t>
  </si>
  <si>
    <t>00069502A5</t>
  </si>
  <si>
    <t>0006F063D0</t>
  </si>
  <si>
    <t>00066E6A6B</t>
  </si>
  <si>
    <t>0006D2B74F</t>
  </si>
  <si>
    <t>0006D2C6E1</t>
  </si>
  <si>
    <t>0006952709</t>
  </si>
  <si>
    <t>000759E069</t>
  </si>
  <si>
    <t>000787C79C</t>
  </si>
  <si>
    <t>0006D2B416</t>
  </si>
  <si>
    <t>0006F2C4AC</t>
  </si>
  <si>
    <t>0006D3BFC7</t>
  </si>
  <si>
    <t>00066E54C2</t>
  </si>
  <si>
    <t>0006D6B34D</t>
  </si>
  <si>
    <t>000787C3F3</t>
  </si>
  <si>
    <t>000787B288</t>
  </si>
  <si>
    <t>00066E5F9C</t>
  </si>
  <si>
    <t>000787AEF6</t>
  </si>
  <si>
    <t>0006D69F7D</t>
  </si>
  <si>
    <t>00076D6022</t>
  </si>
  <si>
    <t>000757D65A</t>
  </si>
  <si>
    <t>0006D69FF8</t>
  </si>
  <si>
    <t>0006D2D1BE</t>
  </si>
  <si>
    <t>000794C810</t>
  </si>
  <si>
    <t>0006D2C985</t>
  </si>
  <si>
    <t>0006EE498A</t>
  </si>
  <si>
    <t>000788BCCD</t>
  </si>
  <si>
    <t>00069AA4F8</t>
  </si>
  <si>
    <t>000787BAEB</t>
  </si>
  <si>
    <t>00069A9E85</t>
  </si>
  <si>
    <t>0006F3493A</t>
  </si>
  <si>
    <t>0006F03A0B</t>
  </si>
  <si>
    <t>000787D135</t>
  </si>
  <si>
    <t>0006F3E4ED</t>
  </si>
  <si>
    <t>0006D6D9B7</t>
  </si>
  <si>
    <t>0006D2B8FF</t>
  </si>
  <si>
    <t>000787A0DA</t>
  </si>
  <si>
    <t>000757F4EC</t>
  </si>
  <si>
    <t>0006D6BD94</t>
  </si>
  <si>
    <t>000787B38E</t>
  </si>
  <si>
    <t>0006D2D387</t>
  </si>
  <si>
    <t>0006D6813D</t>
  </si>
  <si>
    <t>0006F383E0</t>
  </si>
  <si>
    <t>000787D02A</t>
  </si>
  <si>
    <t>0006950A69</t>
  </si>
  <si>
    <t>000787BABA</t>
  </si>
  <si>
    <t>0006F062D0</t>
  </si>
  <si>
    <t>000787A117</t>
  </si>
  <si>
    <t>000759D74C</t>
  </si>
  <si>
    <t>0006953118</t>
  </si>
  <si>
    <t>00069A7979</t>
  </si>
  <si>
    <t>0006D69F2F</t>
  </si>
  <si>
    <t>0006D5E419</t>
  </si>
  <si>
    <t>000759CA3A</t>
  </si>
  <si>
    <t>0006F382A6</t>
  </si>
  <si>
    <t>0006952EB8</t>
  </si>
  <si>
    <t>R14</t>
  </si>
  <si>
    <t>0006F36296</t>
  </si>
  <si>
    <t>0006E80421</t>
  </si>
  <si>
    <t>0006950EE0</t>
  </si>
  <si>
    <t>000759E331</t>
  </si>
  <si>
    <t>00075A1D2B</t>
  </si>
  <si>
    <t>000794CB65</t>
  </si>
  <si>
    <t>0006D2C8F7</t>
  </si>
  <si>
    <t>0006F2AB71</t>
  </si>
  <si>
    <t>000695234D</t>
  </si>
  <si>
    <t>0006950D88</t>
  </si>
  <si>
    <t>000787C053</t>
  </si>
  <si>
    <t>0006F3825B</t>
  </si>
  <si>
    <t>000788B438</t>
  </si>
  <si>
    <t>000787A342</t>
  </si>
  <si>
    <t>0006D3BFA1</t>
  </si>
  <si>
    <t>000794CB7F</t>
  </si>
  <si>
    <t>0006951C97</t>
  </si>
  <si>
    <t>00076D4756</t>
  </si>
  <si>
    <t>000787B320</t>
  </si>
  <si>
    <t>000759F71A</t>
  </si>
  <si>
    <t>00069A9093</t>
  </si>
  <si>
    <t>0006D6AD9A</t>
  </si>
  <si>
    <t>0006F04213</t>
  </si>
  <si>
    <t>0007879AB9</t>
  </si>
  <si>
    <t>0006D678D3</t>
  </si>
  <si>
    <t>00069A9EFA</t>
  </si>
  <si>
    <t>000697A913</t>
  </si>
  <si>
    <t>0006D6EF93</t>
  </si>
  <si>
    <t>000787A8EE</t>
  </si>
  <si>
    <t>000787A2FB</t>
  </si>
  <si>
    <t>000788B1F4</t>
  </si>
  <si>
    <t>000787B360</t>
  </si>
  <si>
    <t>0006D2C47D</t>
  </si>
  <si>
    <t>000771B93C</t>
  </si>
  <si>
    <t>00066E19EC</t>
  </si>
  <si>
    <t>00076D600C</t>
  </si>
  <si>
    <t>0006EE2294</t>
  </si>
  <si>
    <t>0006F2C525</t>
  </si>
  <si>
    <t>0006D3A348</t>
  </si>
  <si>
    <t>0006952CC5</t>
  </si>
  <si>
    <t>0006D2D789</t>
  </si>
  <si>
    <t>00066E4DFF</t>
  </si>
  <si>
    <t>00069A813B</t>
  </si>
  <si>
    <t>0006D3A784</t>
  </si>
  <si>
    <t>0006D6D6A5</t>
  </si>
  <si>
    <t>000788B228</t>
  </si>
  <si>
    <t>0006D5C066</t>
  </si>
  <si>
    <t>000787D304</t>
  </si>
  <si>
    <t>000787AE44</t>
  </si>
  <si>
    <t>0006951D1F</t>
  </si>
  <si>
    <t>000759E434</t>
  </si>
  <si>
    <t>00066E19DA</t>
  </si>
  <si>
    <t>00069A9002</t>
  </si>
  <si>
    <t>000759CD35</t>
  </si>
  <si>
    <t>00069A9072</t>
  </si>
  <si>
    <t>0006D2C443</t>
  </si>
  <si>
    <t>0006D697FD</t>
  </si>
  <si>
    <t>00076D525B</t>
  </si>
  <si>
    <t>00069515EC</t>
  </si>
  <si>
    <t>000757F098</t>
  </si>
  <si>
    <t>0006F35382</t>
  </si>
  <si>
    <t>00069A9DCA</t>
  </si>
  <si>
    <t>0006D65D75</t>
  </si>
  <si>
    <t>0006D395E2</t>
  </si>
  <si>
    <t>0006D6B805</t>
  </si>
  <si>
    <t>0006D6CDDF</t>
  </si>
  <si>
    <t>000787CEEC</t>
  </si>
  <si>
    <t>000787B74D</t>
  </si>
  <si>
    <t>000794C7C8</t>
  </si>
  <si>
    <t>0006D2A952</t>
  </si>
  <si>
    <t>0006951287</t>
  </si>
  <si>
    <t>0006D64144</t>
  </si>
  <si>
    <t>0006951B39</t>
  </si>
  <si>
    <t>000759F2B3</t>
  </si>
  <si>
    <t>0006D2B82B</t>
  </si>
  <si>
    <t>0006D69D7C</t>
  </si>
  <si>
    <t>00066E1AB0</t>
  </si>
  <si>
    <t>00063241A1</t>
  </si>
  <si>
    <t>0006D69D13</t>
  </si>
  <si>
    <t>000787B412</t>
  </si>
  <si>
    <t>0006F2AC1E</t>
  </si>
  <si>
    <t>0006E7D7BC</t>
  </si>
  <si>
    <t>000787B34B</t>
  </si>
  <si>
    <t>000759F131</t>
  </si>
  <si>
    <t>0006EE2E93</t>
  </si>
  <si>
    <t>000771E77A</t>
  </si>
  <si>
    <t>000787B086</t>
  </si>
  <si>
    <t>0006D2C87D</t>
  </si>
  <si>
    <t>000759F970</t>
  </si>
  <si>
    <t>000759D8C6</t>
  </si>
  <si>
    <t>000757C193</t>
  </si>
  <si>
    <t>0006D69DDE</t>
  </si>
  <si>
    <t>000787B0F8</t>
  </si>
  <si>
    <t>0006953813</t>
  </si>
  <si>
    <t>0006950DB1</t>
  </si>
  <si>
    <t>000787BC3C</t>
  </si>
  <si>
    <t>4816</t>
  </si>
  <si>
    <t>000759E1B5</t>
  </si>
  <si>
    <t>0006D7186D</t>
  </si>
  <si>
    <t>0006D2D324</t>
  </si>
  <si>
    <t>0006D67F12</t>
  </si>
  <si>
    <t>0006F14772</t>
  </si>
  <si>
    <t>0006D6D85D</t>
  </si>
  <si>
    <t>0006F35983</t>
  </si>
  <si>
    <t>0006F29F0C</t>
  </si>
  <si>
    <t>0006F0383C</t>
  </si>
  <si>
    <t>00066E3AC4</t>
  </si>
  <si>
    <t>00076D4107</t>
  </si>
  <si>
    <t>00069503AB</t>
  </si>
  <si>
    <t>000759D3A2</t>
  </si>
  <si>
    <t>000787ACD6</t>
  </si>
  <si>
    <t>000759EF69</t>
  </si>
  <si>
    <t>0006E7F96E</t>
  </si>
  <si>
    <t>0006598670</t>
  </si>
  <si>
    <t>0007895D1E</t>
  </si>
  <si>
    <t>0006D2BEAE</t>
  </si>
  <si>
    <t>000787B82A</t>
  </si>
  <si>
    <t>00069A70A3</t>
  </si>
  <si>
    <t>000787A2C6</t>
  </si>
  <si>
    <t>0006F35418</t>
  </si>
  <si>
    <t>0006D6AF6B</t>
  </si>
  <si>
    <t>000788B68F</t>
  </si>
  <si>
    <t>00075A2A6B</t>
  </si>
  <si>
    <t>000787BC45</t>
  </si>
  <si>
    <t>0006D67F26</t>
  </si>
  <si>
    <t>0006D698F9</t>
  </si>
  <si>
    <t>000759F433</t>
  </si>
  <si>
    <t>00066E3E5E</t>
  </si>
  <si>
    <t>000757E54D</t>
  </si>
  <si>
    <t>000787BAE6</t>
  </si>
  <si>
    <t>0006F2C59E</t>
  </si>
  <si>
    <t>0006D3A398</t>
  </si>
  <si>
    <t>000759E289</t>
  </si>
  <si>
    <t>000788B788</t>
  </si>
  <si>
    <t>000787B332</t>
  </si>
  <si>
    <t>000788B934</t>
  </si>
  <si>
    <t>0006D2AF6F</t>
  </si>
  <si>
    <t>0006D62A39</t>
  </si>
  <si>
    <t>00076D40DB</t>
  </si>
  <si>
    <t>0007895E28</t>
  </si>
  <si>
    <t>000771DCC9</t>
  </si>
  <si>
    <t>0006950A54</t>
  </si>
  <si>
    <t>0006D6496B</t>
  </si>
  <si>
    <t>0006F2A3A4</t>
  </si>
  <si>
    <t>0006F35D22</t>
  </si>
  <si>
    <t>000787A3C7</t>
  </si>
  <si>
    <t>0006D69EC5</t>
  </si>
  <si>
    <t>00075A1E60</t>
  </si>
  <si>
    <t>000788B15A</t>
  </si>
  <si>
    <t>00069532FE</t>
  </si>
  <si>
    <t>0006D6FCB0</t>
  </si>
  <si>
    <t>000759C4A3</t>
  </si>
  <si>
    <t>000787A4DA</t>
  </si>
  <si>
    <t>000788AF2E</t>
  </si>
  <si>
    <t>0006D6B358</t>
  </si>
  <si>
    <t>0006D2ACBC</t>
  </si>
  <si>
    <t>0006D2BFCB</t>
  </si>
  <si>
    <t>000759DE75</t>
  </si>
  <si>
    <t>0006D5FD60</t>
  </si>
  <si>
    <t>000787CEF6</t>
  </si>
  <si>
    <t>000787D00E</t>
  </si>
  <si>
    <t>000788B63A</t>
  </si>
  <si>
    <t>0006953879</t>
  </si>
  <si>
    <t>0006D5D9DD</t>
  </si>
  <si>
    <t>00066E590F</t>
  </si>
  <si>
    <t>000759C1B0</t>
  </si>
  <si>
    <t>00076D6C2C</t>
  </si>
  <si>
    <t>0006D6BD4E</t>
  </si>
  <si>
    <t>000670BE75</t>
  </si>
  <si>
    <t>00069A79AA</t>
  </si>
  <si>
    <t>00076D5811</t>
  </si>
  <si>
    <t>0006F38137</t>
  </si>
  <si>
    <t>000695100C</t>
  </si>
  <si>
    <t>0006D2B0C7</t>
  </si>
  <si>
    <t>00069A8437</t>
  </si>
  <si>
    <t>0006953A20</t>
  </si>
  <si>
    <t>00069A89A3</t>
  </si>
  <si>
    <t>00069A8A44</t>
  </si>
  <si>
    <t>00066E3DA0</t>
  </si>
  <si>
    <t>00069A87C1</t>
  </si>
  <si>
    <t>0006D6B71F</t>
  </si>
  <si>
    <t>0006F03797</t>
  </si>
  <si>
    <t>000759F3EF</t>
  </si>
  <si>
    <t>000787BB31</t>
  </si>
  <si>
    <t>0006EE2A62</t>
  </si>
  <si>
    <t>000787CCF1</t>
  </si>
  <si>
    <t>00066E4D70</t>
  </si>
  <si>
    <t>0006D678CD</t>
  </si>
  <si>
    <t>0006F2AD93</t>
  </si>
  <si>
    <t>000794F71D</t>
  </si>
  <si>
    <t>000787D31F</t>
  </si>
  <si>
    <t>000788B19B</t>
  </si>
  <si>
    <t>000759E15B</t>
  </si>
  <si>
    <t>00069AA17D</t>
  </si>
  <si>
    <t>000787AD79</t>
  </si>
  <si>
    <t>000787A7E3</t>
  </si>
  <si>
    <t>00066E461C</t>
  </si>
  <si>
    <t>0006D6CCA6</t>
  </si>
  <si>
    <t>000759F246</t>
  </si>
  <si>
    <t>0006EE1836</t>
  </si>
  <si>
    <t>000787BECE</t>
  </si>
  <si>
    <t>000759EB16</t>
  </si>
  <si>
    <t>00076D4B43</t>
  </si>
  <si>
    <t>000759F640</t>
  </si>
  <si>
    <t>000787B324</t>
  </si>
  <si>
    <t>0006D2A14B</t>
  </si>
  <si>
    <t>0006D2D582</t>
  </si>
  <si>
    <t>00076D6A09</t>
  </si>
  <si>
    <t>000759EA46</t>
  </si>
  <si>
    <t>000787B27B</t>
  </si>
  <si>
    <t>0006713251</t>
  </si>
  <si>
    <t>0006E7F038</t>
  </si>
  <si>
    <t>000787B1B0</t>
  </si>
  <si>
    <t>0006D69ACB</t>
  </si>
  <si>
    <t>0006D61D42</t>
  </si>
  <si>
    <t>00069AA9A5</t>
  </si>
  <si>
    <t>000787AD7F</t>
  </si>
  <si>
    <t>0006D3B1C5</t>
  </si>
  <si>
    <t>00075A2936</t>
  </si>
  <si>
    <t>00069A82D1</t>
  </si>
  <si>
    <t>0006D6C416</t>
  </si>
  <si>
    <t>0006953AA4</t>
  </si>
  <si>
    <t>0006D64029</t>
  </si>
  <si>
    <t>0006D66ED2</t>
  </si>
  <si>
    <t>000759EA6B</t>
  </si>
  <si>
    <t>0006EE176E</t>
  </si>
  <si>
    <t>0006D65F00</t>
  </si>
  <si>
    <t>0006F2C617</t>
  </si>
  <si>
    <t>00069A93E2</t>
  </si>
  <si>
    <t>0006D71242</t>
  </si>
  <si>
    <t>0006D65410</t>
  </si>
  <si>
    <t>0006F04D73</t>
  </si>
  <si>
    <t>0006D3953A</t>
  </si>
  <si>
    <t>000787C662</t>
  </si>
  <si>
    <t>0006D6CFDE</t>
  </si>
  <si>
    <t>0007895960</t>
  </si>
  <si>
    <t>000759D34E</t>
  </si>
  <si>
    <t>00076D5671</t>
  </si>
  <si>
    <t>00069509A4</t>
  </si>
  <si>
    <t>0007879AD6</t>
  </si>
  <si>
    <t>0006D6A393</t>
  </si>
  <si>
    <t>0006D6BD62</t>
  </si>
  <si>
    <t>0006F3DCE8</t>
  </si>
  <si>
    <t>00069508B3</t>
  </si>
  <si>
    <t>000759E1C6</t>
  </si>
  <si>
    <t>00069525C3</t>
  </si>
  <si>
    <t>000787BE43</t>
  </si>
  <si>
    <t>000759F7A8</t>
  </si>
  <si>
    <t>00076D4B5F</t>
  </si>
  <si>
    <t>0006D6B74E</t>
  </si>
  <si>
    <t>0007895D85</t>
  </si>
  <si>
    <t>00069A6FB2</t>
  </si>
  <si>
    <t>000788B66D</t>
  </si>
  <si>
    <t>00069516FF</t>
  </si>
  <si>
    <t>0006D39836</t>
  </si>
  <si>
    <t>0006F3D0AD</t>
  </si>
  <si>
    <t>0006F03D52</t>
  </si>
  <si>
    <t>000759C581</t>
  </si>
  <si>
    <t>0006D3CAD4</t>
  </si>
  <si>
    <t>00069538CD</t>
  </si>
  <si>
    <t>0006D3CABD</t>
  </si>
  <si>
    <t>000787B658</t>
  </si>
  <si>
    <t>00066E3913</t>
  </si>
  <si>
    <t>000787AF7A</t>
  </si>
  <si>
    <t>00069A79D4</t>
  </si>
  <si>
    <t>0006D3BD0B</t>
  </si>
  <si>
    <t>0006D2DB9D</t>
  </si>
  <si>
    <t>000695090B</t>
  </si>
  <si>
    <t>0001C873D8</t>
  </si>
  <si>
    <t>0006950FA3</t>
  </si>
  <si>
    <t>000787C1C2</t>
  </si>
  <si>
    <t>000787B409</t>
  </si>
  <si>
    <t>0006F3EB64</t>
  </si>
  <si>
    <t>00069A7B92</t>
  </si>
  <si>
    <t>0006D60FC8</t>
  </si>
  <si>
    <t>0006F06916</t>
  </si>
  <si>
    <t>0006D66321</t>
  </si>
  <si>
    <t>0006D2A7BD</t>
  </si>
  <si>
    <t>0006D2BF26</t>
  </si>
  <si>
    <t>0006D6AE06</t>
  </si>
  <si>
    <t>000787B029</t>
  </si>
  <si>
    <t>0006F2C8B9</t>
  </si>
  <si>
    <t>0006D3BE96</t>
  </si>
  <si>
    <t>000787C688</t>
  </si>
  <si>
    <t>0006F2A42C</t>
  </si>
  <si>
    <t>00066E542D</t>
  </si>
  <si>
    <t>000787C5B7</t>
  </si>
  <si>
    <t>0006950690</t>
  </si>
  <si>
    <t>00076D44C3</t>
  </si>
  <si>
    <t>00069534F1</t>
  </si>
  <si>
    <t>0006951EC7</t>
  </si>
  <si>
    <t>0006D2A147</t>
  </si>
  <si>
    <t>000697CF2D</t>
  </si>
  <si>
    <t>000759C5A6</t>
  </si>
  <si>
    <t>000787B5F1</t>
  </si>
  <si>
    <t>000787BB98</t>
  </si>
  <si>
    <t>0006D6DD9D</t>
  </si>
  <si>
    <t>000659811D</t>
  </si>
  <si>
    <t>00076D52C2</t>
  </si>
  <si>
    <t>0006F29839</t>
  </si>
  <si>
    <t>0006D64C34</t>
  </si>
  <si>
    <t>00069A9EE5</t>
  </si>
  <si>
    <t>0006D2AD6A</t>
  </si>
  <si>
    <t>0006D3B3CC</t>
  </si>
  <si>
    <t>000788B0B7</t>
  </si>
  <si>
    <t>000759E063</t>
  </si>
  <si>
    <t>000788B8D9</t>
  </si>
  <si>
    <t>0006D5BB71</t>
  </si>
  <si>
    <t>00069A82FA</t>
  </si>
  <si>
    <t>000759EDB2</t>
  </si>
  <si>
    <t>00066E35D7</t>
  </si>
  <si>
    <t>0006D69031</t>
  </si>
  <si>
    <t>0006951822</t>
  </si>
  <si>
    <t>0006D63624</t>
  </si>
  <si>
    <t>0006952876</t>
  </si>
  <si>
    <t>000759C769</t>
  </si>
  <si>
    <t>00069A8DAB</t>
  </si>
  <si>
    <t>000787A7FE</t>
  </si>
  <si>
    <t>00076D6E0A</t>
  </si>
  <si>
    <t>000787BA69</t>
  </si>
  <si>
    <t>000787B00E</t>
  </si>
  <si>
    <t>0006D6257F</t>
  </si>
  <si>
    <t>0006D3CB73</t>
  </si>
  <si>
    <t>0006D6B4E4</t>
  </si>
  <si>
    <t>0006D6CDE9</t>
  </si>
  <si>
    <t>0006F3500B</t>
  </si>
  <si>
    <t>0006F049BD</t>
  </si>
  <si>
    <t>0006F03E93</t>
  </si>
  <si>
    <t>00069A75C3</t>
  </si>
  <si>
    <t>0006D66AC7</t>
  </si>
  <si>
    <t>0006F2BC18</t>
  </si>
  <si>
    <t>000695138C</t>
  </si>
  <si>
    <t>00069A88D8</t>
  </si>
  <si>
    <t>00069AA586</t>
  </si>
  <si>
    <t>0006D6A643</t>
  </si>
  <si>
    <t>0006950471</t>
  </si>
  <si>
    <t>0006953707</t>
  </si>
  <si>
    <t>0006D6A080</t>
  </si>
  <si>
    <t>00069A7166</t>
  </si>
  <si>
    <t>0006D6534C</t>
  </si>
  <si>
    <t>000787CD59</t>
  </si>
  <si>
    <t>00066FE2C9</t>
  </si>
  <si>
    <t>00076D5FA9</t>
  </si>
  <si>
    <t>0006F3EF8A</t>
  </si>
  <si>
    <t>0006D3B2EE</t>
  </si>
  <si>
    <t>0006D6B673</t>
  </si>
  <si>
    <t>0006F2A386</t>
  </si>
  <si>
    <t>000759ED40</t>
  </si>
  <si>
    <t>0006D2DB80</t>
  </si>
  <si>
    <t>0006D69EE4</t>
  </si>
  <si>
    <t>0006F0448C</t>
  </si>
  <si>
    <t>000759F53B</t>
  </si>
  <si>
    <t>0006D65400</t>
  </si>
  <si>
    <t>000787C3EE</t>
  </si>
  <si>
    <t>0006EE169F</t>
  </si>
  <si>
    <t>0006951B8E</t>
  </si>
  <si>
    <t>0006D61EA6</t>
  </si>
  <si>
    <t>0006D6BCEC</t>
  </si>
  <si>
    <t>0006D6E8C7</t>
  </si>
  <si>
    <t>0006D6C0A7</t>
  </si>
  <si>
    <t>0006D66E23</t>
  </si>
  <si>
    <t>00066E43DC</t>
  </si>
  <si>
    <t>0006D3B976</t>
  </si>
  <si>
    <t>00069A8D41</t>
  </si>
  <si>
    <t>00066E4FF9</t>
  </si>
  <si>
    <t>000788B821</t>
  </si>
  <si>
    <t>00069A9D91</t>
  </si>
  <si>
    <t>0006D691D1</t>
  </si>
  <si>
    <t>000787ABC9</t>
  </si>
  <si>
    <t>00076D5A47</t>
  </si>
  <si>
    <t>00069506C5</t>
  </si>
  <si>
    <t>0006F3CAA5</t>
  </si>
  <si>
    <t>000787CCF6</t>
  </si>
  <si>
    <t>00069AA4C4</t>
  </si>
  <si>
    <t>0001EFC8AA</t>
  </si>
  <si>
    <t>00069A9D6B</t>
  </si>
  <si>
    <t>0006952E67</t>
  </si>
  <si>
    <t>0006953092</t>
  </si>
  <si>
    <t>00069533BB</t>
  </si>
  <si>
    <t>00069528AD</t>
  </si>
  <si>
    <t>0006D6D183</t>
  </si>
  <si>
    <t>000787BB01</t>
  </si>
  <si>
    <t>00069537F2</t>
  </si>
  <si>
    <t>0006F3E091</t>
  </si>
  <si>
    <t>0006D69DA6</t>
  </si>
  <si>
    <t>0006EE1EFD</t>
  </si>
  <si>
    <t>0006F3D79B</t>
  </si>
  <si>
    <t>0006F3E462</t>
  </si>
  <si>
    <t>000788B5D0</t>
  </si>
  <si>
    <t>000794C35E</t>
  </si>
  <si>
    <t>0006D3A999</t>
  </si>
  <si>
    <t>00076D4620</t>
  </si>
  <si>
    <t>0006D62092</t>
  </si>
  <si>
    <t>0006F3730C</t>
  </si>
  <si>
    <t>0006950E23</t>
  </si>
  <si>
    <t>0006D6456F</t>
  </si>
  <si>
    <t>000771CB08</t>
  </si>
  <si>
    <t>000787A54E</t>
  </si>
  <si>
    <t>0006D2BAC7</t>
  </si>
  <si>
    <t>0006D698A7</t>
  </si>
  <si>
    <t>000759E851</t>
  </si>
  <si>
    <t>0006D6BA9B</t>
  </si>
  <si>
    <t>00069A7317</t>
  </si>
  <si>
    <t>0006EE4A73</t>
  </si>
  <si>
    <t>00069A91A8</t>
  </si>
  <si>
    <t>000759C871</t>
  </si>
  <si>
    <t>00066E5B51</t>
  </si>
  <si>
    <t>0006D3CAA7</t>
  </si>
  <si>
    <t>0006D69029</t>
  </si>
  <si>
    <t>0006F3DB56</t>
  </si>
  <si>
    <t>0006D645F7</t>
  </si>
  <si>
    <t>00069A86CF</t>
  </si>
  <si>
    <t>0006D631EC</t>
  </si>
  <si>
    <t>000787BD24</t>
  </si>
  <si>
    <t>000759C522</t>
  </si>
  <si>
    <t>00066E5D78</t>
  </si>
  <si>
    <t>000787C153</t>
  </si>
  <si>
    <t>0006EE48AB</t>
  </si>
  <si>
    <t>0006F3DBB4</t>
  </si>
  <si>
    <t>0006D2A546</t>
  </si>
  <si>
    <t>000759ED3E</t>
  </si>
  <si>
    <t>0006EE3EB5</t>
  </si>
  <si>
    <t>00069A9080</t>
  </si>
  <si>
    <t>000759F7A6</t>
  </si>
  <si>
    <t>000787D300</t>
  </si>
  <si>
    <t>00076D62BF</t>
  </si>
  <si>
    <t>0006950207</t>
  </si>
  <si>
    <t>00069AA080</t>
  </si>
  <si>
    <t>000787B27A</t>
  </si>
  <si>
    <t>0006D3C2C3</t>
  </si>
  <si>
    <t>00069A9621</t>
  </si>
  <si>
    <t>00069AA07D</t>
  </si>
  <si>
    <t>0007879F7C</t>
  </si>
  <si>
    <t>000788B2B8</t>
  </si>
  <si>
    <t>00067124ED</t>
  </si>
  <si>
    <t>0006F2C1C6</t>
  </si>
  <si>
    <t>0006D5BE67</t>
  </si>
  <si>
    <t>00066FE0C7</t>
  </si>
  <si>
    <t>000759E6E7</t>
  </si>
  <si>
    <t>0006D2B8F8</t>
  </si>
  <si>
    <t>000787B95B</t>
  </si>
  <si>
    <t>0006F3DBDE</t>
  </si>
  <si>
    <t>0006D69EEA</t>
  </si>
  <si>
    <t>000787B37D</t>
  </si>
  <si>
    <t>00069A9E53</t>
  </si>
  <si>
    <t>000788B1B5</t>
  </si>
  <si>
    <t>0006F05660</t>
  </si>
  <si>
    <t>0006D6C226</t>
  </si>
  <si>
    <t>00076D56FD</t>
  </si>
  <si>
    <t>00069A8106</t>
  </si>
  <si>
    <t>0006D3BD1E</t>
  </si>
  <si>
    <t>000787C327</t>
  </si>
  <si>
    <t>0006F3DA38</t>
  </si>
  <si>
    <t>0006F37EB0</t>
  </si>
  <si>
    <t>00069A9000</t>
  </si>
  <si>
    <t>00076D5466</t>
  </si>
  <si>
    <t>000788B4E3</t>
  </si>
  <si>
    <t>deforme con aleta cortada NO SE ELIMINÓ</t>
  </si>
  <si>
    <t>00069A9DBC</t>
  </si>
  <si>
    <t>000787C463</t>
  </si>
  <si>
    <t>000787CE22</t>
  </si>
  <si>
    <t>00076D4595</t>
  </si>
  <si>
    <t>0006D2AB90</t>
  </si>
  <si>
    <t>0006D2D198</t>
  </si>
  <si>
    <t>00069539C4</t>
  </si>
  <si>
    <t>00076D5BA1</t>
  </si>
  <si>
    <t>000787D105</t>
  </si>
  <si>
    <t>0006952F6F</t>
  </si>
  <si>
    <t>0006D67312</t>
  </si>
  <si>
    <t>000787B53D</t>
  </si>
  <si>
    <t>0006F3ED7D</t>
  </si>
  <si>
    <t>000759C6EF</t>
  </si>
  <si>
    <t>000787B304</t>
  </si>
  <si>
    <t>0006EE228F</t>
  </si>
  <si>
    <t>0006D65D74</t>
  </si>
  <si>
    <t>0006950244</t>
  </si>
  <si>
    <t>0007895D7D</t>
  </si>
  <si>
    <t>0006D6A1BC</t>
  </si>
  <si>
    <t>00076D4C54</t>
  </si>
  <si>
    <t>0006598840</t>
  </si>
  <si>
    <t>0006D3C888</t>
  </si>
  <si>
    <t>00076D5A3B</t>
  </si>
  <si>
    <t>0006F2B2E1</t>
  </si>
  <si>
    <t>000759EBDB</t>
  </si>
  <si>
    <t>0006D5CD74</t>
  </si>
  <si>
    <t>000759CECE</t>
  </si>
  <si>
    <t>000695358A</t>
  </si>
  <si>
    <t>000788B237</t>
  </si>
  <si>
    <t>0006D6A59B</t>
  </si>
  <si>
    <t>0006EE4CE0</t>
  </si>
  <si>
    <t>0006D6D7E6</t>
  </si>
  <si>
    <t>0006F3F89E</t>
  </si>
  <si>
    <t>000757D74B</t>
  </si>
  <si>
    <t>0006F29BFF</t>
  </si>
  <si>
    <t>0006D69954</t>
  </si>
  <si>
    <t>0006D2D290</t>
  </si>
  <si>
    <t>000787BAA8</t>
  </si>
  <si>
    <t>00076D3E65</t>
  </si>
  <si>
    <t>00076D3D98</t>
  </si>
  <si>
    <t>000757FC11</t>
  </si>
  <si>
    <t>0006F2C4A7</t>
  </si>
  <si>
    <t>0006EE3246</t>
  </si>
  <si>
    <t>000788B78D</t>
  </si>
  <si>
    <t>0006EE4DA1</t>
  </si>
  <si>
    <t>000759CB62</t>
  </si>
  <si>
    <t>000787C132</t>
  </si>
  <si>
    <t>0006D2CA01</t>
  </si>
  <si>
    <t>0006599E8D</t>
  </si>
  <si>
    <t>000759F136</t>
  </si>
  <si>
    <t>000759DC30</t>
  </si>
  <si>
    <t>000759C314</t>
  </si>
  <si>
    <t>000787B70B</t>
  </si>
  <si>
    <t>000787A8E8</t>
  </si>
  <si>
    <t>00066E5750</t>
  </si>
  <si>
    <t>00066E56F0</t>
  </si>
  <si>
    <t>0006D66C8A</t>
  </si>
  <si>
    <t>Categoria</t>
  </si>
  <si>
    <t>Traslados</t>
  </si>
  <si>
    <t>R15</t>
  </si>
  <si>
    <t>PRODUCCIÓN</t>
  </si>
  <si>
    <t>R17</t>
  </si>
  <si>
    <t>R16</t>
  </si>
  <si>
    <t>SELECCIÓN</t>
  </si>
  <si>
    <t>PRODUCCIÓN 2</t>
  </si>
  <si>
    <t>NO ENCONTRADO</t>
  </si>
  <si>
    <t>Rechazo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</si>
</sst>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3" formatCode="_-* #,##0.00_-;\-* #,##0.00_-;_-* &quot;-&quot;??_-;_-@_-"/>
    <numFmt numFmtId="164" formatCode="0.0"/>
    <numFmt numFmtId="165" formatCode="0.0%"/>
    <numFmt numFmtId="166" formatCode="dd/mm/yyyy;@"/>
    <numFmt numFmtId="167" formatCode="#,##0.0"/>
    <numFmt numFmtId="168" formatCode="_-* #,##0.00\ _€_-;\-* #,##0.00\ _€_-;_-* &quot;-&quot;??\ _€_-;_-@_-"/>
    <numFmt numFmtId="169" formatCode="[$-340A]d&quot; de &quot;mmmm&quot; de &quot;yyyy;@"/>
    <numFmt numFmtId="170" formatCode="dd/mm/yy;@"/>
  </numFmts>
  <fonts count="4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u/>
      <sz val="10"/>
      <name val="Arial"/>
      <family val="2"/>
    </font>
    <font>
      <sz val="14"/>
      <name val="Arial"/>
      <family val="2"/>
    </font>
    <font>
      <b/>
      <sz val="10"/>
      <name val="Trebuchet MS"/>
      <family val="2"/>
    </font>
    <font>
      <sz val="10"/>
      <color rgb="FFFF0000"/>
      <name val="Arial"/>
      <family val="2"/>
    </font>
    <font>
      <sz val="8"/>
      <name val="Arial"/>
      <family val="2"/>
    </font>
    <font>
      <sz val="14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Arial"/>
      <family val="2"/>
    </font>
    <font>
      <sz val="12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u/>
      <sz val="8"/>
      <color indexed="81"/>
      <name val="Tahoma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1"/>
      <color indexed="8"/>
      <name val="Arial"/>
      <family val="2"/>
    </font>
    <font>
      <sz val="9"/>
      <name val="Arial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8"/>
      <color indexed="56"/>
      <name val="Cambria"/>
      <family val="2"/>
    </font>
    <font>
      <b/>
      <sz val="10"/>
      <name val="Arial"/>
      <family val="2"/>
    </font>
    <font>
      <b/>
      <sz val="9"/>
      <color indexed="18"/>
      <name val="Arial"/>
      <family val="2"/>
    </font>
    <font>
      <sz val="10"/>
      <color indexed="18"/>
      <name val="Arial"/>
      <family val="2"/>
    </font>
    <font>
      <sz val="9"/>
      <color indexed="18"/>
      <name val="Arial"/>
      <family val="2"/>
    </font>
    <font>
      <b/>
      <u/>
      <sz val="9"/>
      <color indexed="18"/>
      <name val="Arial"/>
      <family val="2"/>
    </font>
    <font>
      <b/>
      <sz val="9"/>
      <color rgb="FFFF0000"/>
      <name val="Arial"/>
      <family val="2"/>
    </font>
    <font>
      <b/>
      <sz val="9"/>
      <color rgb="FF000080"/>
      <name val="Arial"/>
      <family val="2"/>
    </font>
    <font>
      <sz val="10"/>
      <name val="Arial"/>
    </font>
    <font>
      <b/>
      <sz val="9"/>
      <color rgb="FF1F497D"/>
      <name val="Arial"/>
      <family val="2"/>
    </font>
    <font>
      <b/>
      <sz val="10"/>
      <color rgb="FF0070C0"/>
      <name val="Arial"/>
      <family val="2"/>
    </font>
    <font>
      <sz val="10"/>
      <color indexed="10"/>
      <name val="Arial"/>
      <family val="2"/>
    </font>
    <font>
      <b/>
      <u/>
      <sz val="12"/>
      <color theme="1"/>
      <name val="Arial"/>
      <family val="2"/>
    </font>
    <font>
      <sz val="9"/>
      <name val="Times New Roman"/>
    </font>
  </fonts>
  <fills count="34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5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</fills>
  <borders count="57"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 style="hair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</borders>
  <cellStyleXfs count="65">
    <xf numFmtId="0" fontId="0" fillId="0" borderId="0"/>
    <xf numFmtId="0" fontId="2" fillId="0" borderId="0"/>
    <xf numFmtId="9" fontId="2" fillId="0" borderId="0" applyFont="0" applyFill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7" fillId="14" borderId="0" applyNumberFormat="0" applyBorder="0" applyAlignment="0" applyProtection="0"/>
    <xf numFmtId="0" fontId="17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1" borderId="0" applyNumberFormat="0" applyBorder="0" applyAlignment="0" applyProtection="0"/>
    <xf numFmtId="0" fontId="17" fillId="14" borderId="0" applyNumberFormat="0" applyBorder="0" applyAlignment="0" applyProtection="0"/>
    <xf numFmtId="0" fontId="17" fillId="17" borderId="0" applyNumberFormat="0" applyBorder="0" applyAlignment="0" applyProtection="0"/>
    <xf numFmtId="0" fontId="18" fillId="18" borderId="0" applyNumberFormat="0" applyBorder="0" applyAlignment="0" applyProtection="0"/>
    <xf numFmtId="0" fontId="18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19" fillId="10" borderId="0" applyNumberFormat="0" applyBorder="0" applyAlignment="0" applyProtection="0"/>
    <xf numFmtId="0" fontId="20" fillId="22" borderId="16" applyNumberFormat="0" applyAlignment="0" applyProtection="0"/>
    <xf numFmtId="0" fontId="21" fillId="23" borderId="17" applyNumberFormat="0" applyAlignment="0" applyProtection="0"/>
    <xf numFmtId="0" fontId="22" fillId="0" borderId="18" applyNumberFormat="0" applyFill="0" applyAlignment="0" applyProtection="0"/>
    <xf numFmtId="0" fontId="23" fillId="0" borderId="0" applyNumberFormat="0" applyFill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18" fillId="26" borderId="0" applyNumberFormat="0" applyBorder="0" applyAlignment="0" applyProtection="0"/>
    <xf numFmtId="0" fontId="18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7" borderId="0" applyNumberFormat="0" applyBorder="0" applyAlignment="0" applyProtection="0"/>
    <xf numFmtId="0" fontId="24" fillId="13" borderId="16" applyNumberFormat="0" applyAlignment="0" applyProtection="0"/>
    <xf numFmtId="0" fontId="25" fillId="9" borderId="0" applyNumberFormat="0" applyBorder="0" applyAlignment="0" applyProtection="0"/>
    <xf numFmtId="168" fontId="2" fillId="0" borderId="0" applyFill="0" applyBorder="0" applyAlignment="0" applyProtection="0"/>
    <xf numFmtId="168" fontId="2" fillId="0" borderId="0" applyFill="0" applyBorder="0" applyAlignment="0" applyProtection="0"/>
    <xf numFmtId="168" fontId="2" fillId="0" borderId="0" applyFill="0" applyBorder="0" applyAlignment="0" applyProtection="0"/>
    <xf numFmtId="168" fontId="2" fillId="0" borderId="0" applyFill="0" applyBorder="0" applyAlignment="0" applyProtection="0"/>
    <xf numFmtId="0" fontId="26" fillId="28" borderId="0" applyNumberFormat="0" applyBorder="0" applyAlignment="0" applyProtection="0"/>
    <xf numFmtId="0" fontId="1" fillId="0" borderId="0"/>
    <xf numFmtId="0" fontId="2" fillId="0" borderId="0">
      <alignment wrapText="1"/>
    </xf>
    <xf numFmtId="0" fontId="2" fillId="0" borderId="0"/>
    <xf numFmtId="0" fontId="1" fillId="0" borderId="0"/>
    <xf numFmtId="0" fontId="2" fillId="0" borderId="0"/>
    <xf numFmtId="0" fontId="2" fillId="0" borderId="0"/>
    <xf numFmtId="0" fontId="27" fillId="0" borderId="0"/>
    <xf numFmtId="0" fontId="28" fillId="0" borderId="0"/>
    <xf numFmtId="0" fontId="2" fillId="0" borderId="0"/>
    <xf numFmtId="0" fontId="2" fillId="0" borderId="0"/>
    <xf numFmtId="0" fontId="2" fillId="29" borderId="19" applyNumberFormat="0" applyFont="0" applyAlignment="0" applyProtection="0"/>
    <xf numFmtId="0" fontId="29" fillId="22" borderId="20" applyNumberFormat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21" applyNumberFormat="0" applyFill="0" applyAlignment="0" applyProtection="0"/>
    <xf numFmtId="0" fontId="33" fillId="0" borderId="22" applyNumberFormat="0" applyFill="0" applyAlignment="0" applyProtection="0"/>
    <xf numFmtId="0" fontId="23" fillId="0" borderId="23" applyNumberFormat="0" applyFill="0" applyAlignment="0" applyProtection="0"/>
    <xf numFmtId="0" fontId="34" fillId="0" borderId="0" applyNumberFormat="0" applyFill="0" applyBorder="0" applyAlignment="0" applyProtection="0"/>
    <xf numFmtId="0" fontId="9" fillId="0" borderId="24" applyNumberFormat="0" applyFill="0" applyAlignment="0" applyProtection="0"/>
    <xf numFmtId="43" fontId="2" fillId="0" borderId="0" applyFont="0" applyFill="0" applyBorder="0" applyAlignment="0" applyProtection="0"/>
    <xf numFmtId="0" fontId="28" fillId="0" borderId="0"/>
    <xf numFmtId="9" fontId="28" fillId="0" borderId="0" applyFont="0" applyFill="0" applyBorder="0" applyAlignment="0" applyProtection="0"/>
    <xf numFmtId="0" fontId="42" fillId="0" borderId="0"/>
    <xf numFmtId="9" fontId="42" fillId="0" borderId="0" applyFont="0" applyFill="0" applyBorder="0" applyAlignment="0" applyProtection="0"/>
    <xf numFmtId="0" fontId="47" fillId="0" borderId="0"/>
    <xf numFmtId="0" fontId="2" fillId="0" borderId="0"/>
  </cellStyleXfs>
  <cellXfs count="365">
    <xf numFmtId="0" fontId="0" fillId="0" borderId="0" xfId="0"/>
    <xf numFmtId="0" fontId="3" fillId="0" borderId="0" xfId="1" applyFont="1" applyFill="1" applyBorder="1" applyAlignment="1">
      <alignment horizontal="left"/>
    </xf>
    <xf numFmtId="0" fontId="4" fillId="0" borderId="0" xfId="1" applyFont="1" applyFill="1" applyBorder="1" applyAlignment="1">
      <alignment horizontal="left"/>
    </xf>
    <xf numFmtId="0" fontId="2" fillId="0" borderId="0" xfId="1" applyFont="1" applyFill="1" applyBorder="1" applyAlignment="1">
      <alignment horizontal="center"/>
    </xf>
    <xf numFmtId="49" fontId="3" fillId="0" borderId="0" xfId="1" applyNumberFormat="1" applyFont="1" applyFill="1" applyBorder="1" applyAlignment="1">
      <alignment horizontal="center"/>
    </xf>
    <xf numFmtId="0" fontId="2" fillId="0" borderId="0" xfId="1" applyNumberFormat="1" applyFont="1" applyFill="1" applyBorder="1" applyAlignment="1">
      <alignment horizontal="center"/>
    </xf>
    <xf numFmtId="3" fontId="2" fillId="0" borderId="0" xfId="1" applyNumberFormat="1" applyFont="1" applyFill="1" applyBorder="1" applyAlignment="1">
      <alignment horizontal="center"/>
    </xf>
    <xf numFmtId="164" fontId="2" fillId="0" borderId="0" xfId="1" applyNumberFormat="1" applyFont="1" applyFill="1" applyBorder="1" applyAlignment="1">
      <alignment horizontal="center"/>
    </xf>
    <xf numFmtId="165" fontId="2" fillId="0" borderId="0" xfId="1" applyNumberFormat="1" applyFont="1" applyFill="1" applyBorder="1" applyAlignment="1">
      <alignment horizontal="center"/>
    </xf>
    <xf numFmtId="9" fontId="2" fillId="0" borderId="0" xfId="1" applyNumberFormat="1" applyFont="1" applyFill="1" applyBorder="1" applyAlignment="1">
      <alignment horizontal="center"/>
    </xf>
    <xf numFmtId="9" fontId="2" fillId="0" borderId="0" xfId="2" applyFont="1" applyFill="1" applyBorder="1" applyAlignment="1">
      <alignment horizontal="center"/>
    </xf>
    <xf numFmtId="3" fontId="5" fillId="2" borderId="4" xfId="1" applyNumberFormat="1" applyFont="1" applyFill="1" applyBorder="1" applyAlignment="1" applyProtection="1">
      <alignment horizontal="center" vertical="center"/>
      <protection hidden="1"/>
    </xf>
    <xf numFmtId="3" fontId="2" fillId="0" borderId="0" xfId="1" applyNumberFormat="1" applyFont="1" applyFill="1" applyBorder="1" applyAlignment="1">
      <alignment horizontal="left"/>
    </xf>
    <xf numFmtId="3" fontId="6" fillId="0" borderId="0" xfId="1" applyNumberFormat="1" applyFont="1" applyFill="1" applyBorder="1" applyAlignment="1">
      <alignment horizontal="center"/>
    </xf>
    <xf numFmtId="166" fontId="2" fillId="0" borderId="0" xfId="1" applyNumberFormat="1" applyFont="1" applyFill="1" applyBorder="1" applyAlignment="1">
      <alignment horizontal="center"/>
    </xf>
    <xf numFmtId="0" fontId="2" fillId="0" borderId="0" xfId="1" applyFont="1" applyFill="1" applyBorder="1"/>
    <xf numFmtId="49" fontId="2" fillId="0" borderId="0" xfId="1" applyNumberFormat="1" applyFont="1" applyFill="1" applyBorder="1" applyAlignment="1">
      <alignment horizontal="center"/>
    </xf>
    <xf numFmtId="167" fontId="2" fillId="0" borderId="0" xfId="1" applyNumberFormat="1" applyFont="1" applyFill="1" applyBorder="1" applyAlignment="1">
      <alignment horizontal="center"/>
    </xf>
    <xf numFmtId="0" fontId="2" fillId="3" borderId="0" xfId="1" applyFont="1" applyFill="1" applyBorder="1"/>
    <xf numFmtId="3" fontId="7" fillId="4" borderId="2" xfId="1" applyNumberFormat="1" applyFont="1" applyFill="1" applyBorder="1" applyAlignment="1">
      <alignment horizontal="center" vertical="center" wrapText="1"/>
    </xf>
    <xf numFmtId="3" fontId="7" fillId="5" borderId="2" xfId="1" applyNumberFormat="1" applyFont="1" applyFill="1" applyBorder="1" applyAlignment="1">
      <alignment horizontal="center" vertical="center" wrapText="1"/>
    </xf>
    <xf numFmtId="49" fontId="7" fillId="4" borderId="2" xfId="1" applyNumberFormat="1" applyFont="1" applyFill="1" applyBorder="1" applyAlignment="1">
      <alignment horizontal="center" vertical="center" wrapText="1"/>
    </xf>
    <xf numFmtId="49" fontId="7" fillId="4" borderId="2" xfId="1" applyNumberFormat="1" applyFont="1" applyFill="1" applyBorder="1" applyAlignment="1">
      <alignment horizontal="center" vertical="center"/>
    </xf>
    <xf numFmtId="165" fontId="7" fillId="4" borderId="2" xfId="1" applyNumberFormat="1" applyFont="1" applyFill="1" applyBorder="1" applyAlignment="1">
      <alignment horizontal="center" vertical="center"/>
    </xf>
    <xf numFmtId="0" fontId="8" fillId="6" borderId="2" xfId="1" applyFont="1" applyFill="1" applyBorder="1" applyAlignment="1"/>
    <xf numFmtId="0" fontId="9" fillId="6" borderId="2" xfId="1" applyFont="1" applyFill="1" applyBorder="1" applyAlignment="1">
      <alignment horizontal="center"/>
    </xf>
    <xf numFmtId="0" fontId="2" fillId="0" borderId="2" xfId="1" applyFont="1" applyFill="1" applyBorder="1" applyAlignment="1">
      <alignment horizontal="center"/>
    </xf>
    <xf numFmtId="14" fontId="2" fillId="0" borderId="2" xfId="1" applyNumberFormat="1" applyFont="1" applyFill="1" applyBorder="1" applyAlignment="1">
      <alignment horizontal="center"/>
    </xf>
    <xf numFmtId="49" fontId="2" fillId="0" borderId="2" xfId="1" applyNumberFormat="1" applyFont="1" applyFill="1" applyBorder="1" applyAlignment="1">
      <alignment horizontal="center"/>
    </xf>
    <xf numFmtId="0" fontId="2" fillId="0" borderId="2" xfId="1" applyNumberFormat="1" applyFont="1" applyFill="1" applyBorder="1" applyAlignment="1">
      <alignment horizontal="center"/>
    </xf>
    <xf numFmtId="3" fontId="2" fillId="0" borderId="2" xfId="1" applyNumberFormat="1" applyFont="1" applyFill="1" applyBorder="1" applyAlignment="1">
      <alignment horizontal="center"/>
    </xf>
    <xf numFmtId="164" fontId="2" fillId="0" borderId="2" xfId="1" applyNumberFormat="1" applyFont="1" applyFill="1" applyBorder="1" applyAlignment="1">
      <alignment horizontal="center"/>
    </xf>
    <xf numFmtId="167" fontId="2" fillId="0" borderId="2" xfId="1" applyNumberFormat="1" applyFont="1" applyFill="1" applyBorder="1" applyAlignment="1">
      <alignment horizontal="center"/>
    </xf>
    <xf numFmtId="165" fontId="2" fillId="0" borderId="2" xfId="1" applyNumberFormat="1" applyFont="1" applyFill="1" applyBorder="1" applyAlignment="1">
      <alignment horizontal="center"/>
    </xf>
    <xf numFmtId="9" fontId="2" fillId="0" borderId="2" xfId="1" applyNumberFormat="1" applyFont="1" applyFill="1" applyBorder="1" applyAlignment="1">
      <alignment horizontal="center"/>
    </xf>
    <xf numFmtId="9" fontId="2" fillId="0" borderId="2" xfId="2" applyFont="1" applyFill="1" applyBorder="1" applyAlignment="1">
      <alignment horizontal="center"/>
    </xf>
    <xf numFmtId="3" fontId="6" fillId="0" borderId="2" xfId="1" applyNumberFormat="1" applyFont="1" applyFill="1" applyBorder="1" applyAlignment="1">
      <alignment horizontal="center"/>
    </xf>
    <xf numFmtId="166" fontId="2" fillId="0" borderId="2" xfId="1" applyNumberFormat="1" applyFont="1" applyFill="1" applyBorder="1" applyAlignment="1">
      <alignment horizontal="center"/>
    </xf>
    <xf numFmtId="0" fontId="2" fillId="0" borderId="1" xfId="1" applyFont="1" applyFill="1" applyBorder="1"/>
    <xf numFmtId="0" fontId="2" fillId="0" borderId="2" xfId="1" applyFont="1" applyFill="1" applyBorder="1"/>
    <xf numFmtId="0" fontId="6" fillId="0" borderId="2" xfId="1" applyFont="1" applyFill="1" applyBorder="1" applyAlignment="1">
      <alignment horizontal="center"/>
    </xf>
    <xf numFmtId="14" fontId="6" fillId="0" borderId="2" xfId="1" applyNumberFormat="1" applyFont="1" applyFill="1" applyBorder="1" applyAlignment="1">
      <alignment horizontal="center"/>
    </xf>
    <xf numFmtId="49" fontId="6" fillId="0" borderId="2" xfId="1" applyNumberFormat="1" applyFont="1" applyFill="1" applyBorder="1" applyAlignment="1">
      <alignment horizontal="center"/>
    </xf>
    <xf numFmtId="0" fontId="6" fillId="0" borderId="2" xfId="1" applyNumberFormat="1" applyFont="1" applyFill="1" applyBorder="1" applyAlignment="1">
      <alignment horizontal="center"/>
    </xf>
    <xf numFmtId="164" fontId="6" fillId="0" borderId="2" xfId="1" applyNumberFormat="1" applyFont="1" applyFill="1" applyBorder="1" applyAlignment="1">
      <alignment horizontal="center"/>
    </xf>
    <xf numFmtId="167" fontId="6" fillId="0" borderId="2" xfId="1" applyNumberFormat="1" applyFont="1" applyFill="1" applyBorder="1" applyAlignment="1">
      <alignment horizontal="center"/>
    </xf>
    <xf numFmtId="165" fontId="6" fillId="0" borderId="2" xfId="1" applyNumberFormat="1" applyFont="1" applyFill="1" applyBorder="1" applyAlignment="1">
      <alignment horizontal="center"/>
    </xf>
    <xf numFmtId="9" fontId="6" fillId="0" borderId="2" xfId="1" applyNumberFormat="1" applyFont="1" applyFill="1" applyBorder="1" applyAlignment="1">
      <alignment horizontal="center"/>
    </xf>
    <xf numFmtId="9" fontId="6" fillId="0" borderId="2" xfId="2" applyFont="1" applyFill="1" applyBorder="1" applyAlignment="1">
      <alignment horizontal="center"/>
    </xf>
    <xf numFmtId="166" fontId="6" fillId="0" borderId="2" xfId="1" applyNumberFormat="1" applyFont="1" applyFill="1" applyBorder="1" applyAlignment="1">
      <alignment horizontal="center"/>
    </xf>
    <xf numFmtId="0" fontId="6" fillId="0" borderId="1" xfId="1" applyFont="1" applyFill="1" applyBorder="1"/>
    <xf numFmtId="0" fontId="6" fillId="0" borderId="2" xfId="1" applyFont="1" applyFill="1" applyBorder="1"/>
    <xf numFmtId="0" fontId="6" fillId="0" borderId="0" xfId="1" applyFont="1" applyFill="1" applyBorder="1"/>
    <xf numFmtId="0" fontId="6" fillId="0" borderId="5" xfId="1" applyFont="1" applyFill="1" applyBorder="1" applyAlignment="1">
      <alignment horizontal="center"/>
    </xf>
    <xf numFmtId="14" fontId="6" fillId="0" borderId="5" xfId="1" applyNumberFormat="1" applyFont="1" applyFill="1" applyBorder="1" applyAlignment="1">
      <alignment horizontal="center"/>
    </xf>
    <xf numFmtId="49" fontId="6" fillId="0" borderId="5" xfId="1" applyNumberFormat="1" applyFont="1" applyFill="1" applyBorder="1" applyAlignment="1">
      <alignment horizontal="center"/>
    </xf>
    <xf numFmtId="0" fontId="6" fillId="0" borderId="5" xfId="1" applyNumberFormat="1" applyFont="1" applyFill="1" applyBorder="1" applyAlignment="1">
      <alignment horizontal="center"/>
    </xf>
    <xf numFmtId="3" fontId="6" fillId="0" borderId="5" xfId="1" applyNumberFormat="1" applyFont="1" applyFill="1" applyBorder="1" applyAlignment="1">
      <alignment horizontal="center"/>
    </xf>
    <xf numFmtId="164" fontId="6" fillId="0" borderId="5" xfId="1" applyNumberFormat="1" applyFont="1" applyFill="1" applyBorder="1" applyAlignment="1">
      <alignment horizontal="center"/>
    </xf>
    <xf numFmtId="167" fontId="6" fillId="0" borderId="5" xfId="1" applyNumberFormat="1" applyFont="1" applyFill="1" applyBorder="1" applyAlignment="1">
      <alignment horizontal="center"/>
    </xf>
    <xf numFmtId="165" fontId="6" fillId="0" borderId="5" xfId="1" applyNumberFormat="1" applyFont="1" applyFill="1" applyBorder="1" applyAlignment="1">
      <alignment horizontal="center"/>
    </xf>
    <xf numFmtId="9" fontId="6" fillId="0" borderId="5" xfId="1" applyNumberFormat="1" applyFont="1" applyFill="1" applyBorder="1" applyAlignment="1">
      <alignment horizontal="center"/>
    </xf>
    <xf numFmtId="9" fontId="6" fillId="0" borderId="5" xfId="2" applyFont="1" applyFill="1" applyBorder="1" applyAlignment="1">
      <alignment horizontal="center"/>
    </xf>
    <xf numFmtId="3" fontId="2" fillId="0" borderId="5" xfId="1" applyNumberFormat="1" applyFont="1" applyFill="1" applyBorder="1" applyAlignment="1">
      <alignment horizontal="center"/>
    </xf>
    <xf numFmtId="166" fontId="6" fillId="0" borderId="5" xfId="1" applyNumberFormat="1" applyFont="1" applyFill="1" applyBorder="1" applyAlignment="1">
      <alignment horizontal="center"/>
    </xf>
    <xf numFmtId="0" fontId="6" fillId="0" borderId="6" xfId="1" applyFont="1" applyFill="1" applyBorder="1"/>
    <xf numFmtId="0" fontId="6" fillId="0" borderId="5" xfId="1" applyFont="1" applyFill="1" applyBorder="1"/>
    <xf numFmtId="0" fontId="2" fillId="0" borderId="7" xfId="1" applyFont="1" applyFill="1" applyBorder="1" applyAlignment="1">
      <alignment horizontal="center"/>
    </xf>
    <xf numFmtId="14" fontId="2" fillId="0" borderId="7" xfId="1" applyNumberFormat="1" applyFont="1" applyFill="1" applyBorder="1" applyAlignment="1">
      <alignment horizontal="center"/>
    </xf>
    <xf numFmtId="49" fontId="2" fillId="0" borderId="7" xfId="1" applyNumberFormat="1" applyFont="1" applyFill="1" applyBorder="1" applyAlignment="1">
      <alignment horizontal="center"/>
    </xf>
    <xf numFmtId="0" fontId="2" fillId="0" borderId="7" xfId="1" applyNumberFormat="1" applyFont="1" applyFill="1" applyBorder="1" applyAlignment="1">
      <alignment horizontal="center"/>
    </xf>
    <xf numFmtId="3" fontId="2" fillId="0" borderId="7" xfId="1" applyNumberFormat="1" applyFont="1" applyFill="1" applyBorder="1" applyAlignment="1">
      <alignment horizontal="center"/>
    </xf>
    <xf numFmtId="164" fontId="2" fillId="0" borderId="7" xfId="1" applyNumberFormat="1" applyFont="1" applyFill="1" applyBorder="1" applyAlignment="1">
      <alignment horizontal="center"/>
    </xf>
    <xf numFmtId="167" fontId="2" fillId="0" borderId="7" xfId="1" applyNumberFormat="1" applyFont="1" applyFill="1" applyBorder="1" applyAlignment="1">
      <alignment horizontal="center"/>
    </xf>
    <xf numFmtId="165" fontId="2" fillId="0" borderId="7" xfId="1" applyNumberFormat="1" applyFont="1" applyFill="1" applyBorder="1" applyAlignment="1">
      <alignment horizontal="center"/>
    </xf>
    <xf numFmtId="9" fontId="2" fillId="0" borderId="7" xfId="1" applyNumberFormat="1" applyFont="1" applyFill="1" applyBorder="1" applyAlignment="1">
      <alignment horizontal="center"/>
    </xf>
    <xf numFmtId="9" fontId="2" fillId="0" borderId="7" xfId="2" applyFont="1" applyFill="1" applyBorder="1" applyAlignment="1">
      <alignment horizontal="center"/>
    </xf>
    <xf numFmtId="3" fontId="6" fillId="0" borderId="7" xfId="1" applyNumberFormat="1" applyFont="1" applyFill="1" applyBorder="1" applyAlignment="1">
      <alignment horizontal="center"/>
    </xf>
    <xf numFmtId="166" fontId="2" fillId="0" borderId="7" xfId="1" applyNumberFormat="1" applyFont="1" applyFill="1" applyBorder="1" applyAlignment="1">
      <alignment horizontal="center"/>
    </xf>
    <xf numFmtId="0" fontId="2" fillId="0" borderId="8" xfId="1" applyFont="1" applyFill="1" applyBorder="1"/>
    <xf numFmtId="0" fontId="2" fillId="0" borderId="7" xfId="1" applyFont="1" applyFill="1" applyBorder="1"/>
    <xf numFmtId="9" fontId="10" fillId="0" borderId="2" xfId="1" applyNumberFormat="1" applyFont="1" applyFill="1" applyBorder="1" applyAlignment="1">
      <alignment horizontal="center"/>
    </xf>
    <xf numFmtId="0" fontId="2" fillId="0" borderId="5" xfId="1" applyFont="1" applyFill="1" applyBorder="1" applyAlignment="1">
      <alignment horizontal="center"/>
    </xf>
    <xf numFmtId="166" fontId="2" fillId="0" borderId="5" xfId="1" applyNumberFormat="1" applyFont="1" applyFill="1" applyBorder="1" applyAlignment="1">
      <alignment horizontal="center"/>
    </xf>
    <xf numFmtId="49" fontId="2" fillId="0" borderId="5" xfId="1" applyNumberFormat="1" applyFont="1" applyFill="1" applyBorder="1" applyAlignment="1">
      <alignment horizontal="center"/>
    </xf>
    <xf numFmtId="0" fontId="2" fillId="0" borderId="5" xfId="1" applyNumberFormat="1" applyFont="1" applyFill="1" applyBorder="1" applyAlignment="1">
      <alignment horizontal="center"/>
    </xf>
    <xf numFmtId="164" fontId="2" fillId="0" borderId="5" xfId="1" applyNumberFormat="1" applyFont="1" applyFill="1" applyBorder="1" applyAlignment="1">
      <alignment horizontal="center"/>
    </xf>
    <xf numFmtId="167" fontId="2" fillId="0" borderId="5" xfId="1" applyNumberFormat="1" applyFont="1" applyFill="1" applyBorder="1" applyAlignment="1">
      <alignment horizontal="center"/>
    </xf>
    <xf numFmtId="165" fontId="2" fillId="0" borderId="5" xfId="1" applyNumberFormat="1" applyFont="1" applyFill="1" applyBorder="1" applyAlignment="1">
      <alignment horizontal="center"/>
    </xf>
    <xf numFmtId="9" fontId="2" fillId="0" borderId="5" xfId="1" applyNumberFormat="1" applyFont="1" applyFill="1" applyBorder="1" applyAlignment="1">
      <alignment horizontal="center"/>
    </xf>
    <xf numFmtId="9" fontId="2" fillId="0" borderId="5" xfId="2" applyFont="1" applyFill="1" applyBorder="1" applyAlignment="1">
      <alignment horizontal="center"/>
    </xf>
    <xf numFmtId="0" fontId="2" fillId="0" borderId="6" xfId="1" applyFont="1" applyFill="1" applyBorder="1"/>
    <xf numFmtId="0" fontId="2" fillId="0" borderId="5" xfId="1" applyFont="1" applyFill="1" applyBorder="1"/>
    <xf numFmtId="0" fontId="6" fillId="0" borderId="7" xfId="1" applyFont="1" applyFill="1" applyBorder="1" applyAlignment="1">
      <alignment horizontal="center"/>
    </xf>
    <xf numFmtId="14" fontId="6" fillId="0" borderId="7" xfId="1" applyNumberFormat="1" applyFont="1" applyFill="1" applyBorder="1" applyAlignment="1">
      <alignment horizontal="center"/>
    </xf>
    <xf numFmtId="14" fontId="2" fillId="0" borderId="5" xfId="1" applyNumberFormat="1" applyFont="1" applyFill="1" applyBorder="1" applyAlignment="1">
      <alignment horizontal="center"/>
    </xf>
    <xf numFmtId="0" fontId="2" fillId="0" borderId="7" xfId="1" applyBorder="1" applyAlignment="1">
      <alignment horizontal="center"/>
    </xf>
    <xf numFmtId="0" fontId="2" fillId="0" borderId="2" xfId="1" applyBorder="1" applyAlignment="1">
      <alignment horizontal="center"/>
    </xf>
    <xf numFmtId="0" fontId="6" fillId="0" borderId="2" xfId="1" applyFont="1" applyBorder="1" applyAlignment="1">
      <alignment horizontal="center"/>
    </xf>
    <xf numFmtId="0" fontId="2" fillId="0" borderId="5" xfId="1" applyBorder="1" applyAlignment="1">
      <alignment horizontal="center"/>
    </xf>
    <xf numFmtId="3" fontId="2" fillId="0" borderId="9" xfId="1" applyNumberFormat="1" applyFont="1" applyFill="1" applyBorder="1" applyAlignment="1">
      <alignment horizontal="center"/>
    </xf>
    <xf numFmtId="9" fontId="6" fillId="0" borderId="7" xfId="2" applyFont="1" applyFill="1" applyBorder="1" applyAlignment="1">
      <alignment horizontal="center"/>
    </xf>
    <xf numFmtId="0" fontId="2" fillId="5" borderId="2" xfId="1" applyFont="1" applyFill="1" applyBorder="1" applyAlignment="1">
      <alignment horizontal="center"/>
    </xf>
    <xf numFmtId="0" fontId="2" fillId="5" borderId="5" xfId="1" applyFont="1" applyFill="1" applyBorder="1" applyAlignment="1">
      <alignment horizontal="center"/>
    </xf>
    <xf numFmtId="49" fontId="6" fillId="0" borderId="7" xfId="1" applyNumberFormat="1" applyFont="1" applyFill="1" applyBorder="1" applyAlignment="1">
      <alignment horizontal="center"/>
    </xf>
    <xf numFmtId="0" fontId="2" fillId="0" borderId="10" xfId="1" applyFont="1" applyFill="1" applyBorder="1" applyAlignment="1">
      <alignment horizontal="center"/>
    </xf>
    <xf numFmtId="14" fontId="2" fillId="0" borderId="10" xfId="1" applyNumberFormat="1" applyFont="1" applyFill="1" applyBorder="1" applyAlignment="1">
      <alignment horizontal="center"/>
    </xf>
    <xf numFmtId="0" fontId="2" fillId="0" borderId="9" xfId="1" applyFont="1" applyFill="1" applyBorder="1" applyAlignment="1">
      <alignment horizontal="center"/>
    </xf>
    <xf numFmtId="3" fontId="2" fillId="3" borderId="2" xfId="1" applyNumberFormat="1" applyFont="1" applyFill="1" applyBorder="1" applyAlignment="1">
      <alignment horizontal="center"/>
    </xf>
    <xf numFmtId="3" fontId="6" fillId="3" borderId="2" xfId="1" applyNumberFormat="1" applyFont="1" applyFill="1" applyBorder="1" applyAlignment="1">
      <alignment horizontal="center"/>
    </xf>
    <xf numFmtId="0" fontId="2" fillId="3" borderId="7" xfId="1" applyFont="1" applyFill="1" applyBorder="1" applyAlignment="1">
      <alignment horizontal="center"/>
    </xf>
    <xf numFmtId="49" fontId="2" fillId="5" borderId="2" xfId="1" applyNumberFormat="1" applyFont="1" applyFill="1" applyBorder="1" applyAlignment="1">
      <alignment horizontal="center"/>
    </xf>
    <xf numFmtId="49" fontId="2" fillId="3" borderId="2" xfId="1" applyNumberFormat="1" applyFont="1" applyFill="1" applyBorder="1" applyAlignment="1">
      <alignment horizontal="center"/>
    </xf>
    <xf numFmtId="14" fontId="2" fillId="0" borderId="9" xfId="1" applyNumberFormat="1" applyFont="1" applyFill="1" applyBorder="1" applyAlignment="1">
      <alignment horizontal="center"/>
    </xf>
    <xf numFmtId="0" fontId="6" fillId="0" borderId="9" xfId="1" applyFont="1" applyFill="1" applyBorder="1" applyAlignment="1">
      <alignment horizontal="center"/>
    </xf>
    <xf numFmtId="0" fontId="6" fillId="0" borderId="7" xfId="1" applyNumberFormat="1" applyFont="1" applyFill="1" applyBorder="1" applyAlignment="1">
      <alignment horizontal="center"/>
    </xf>
    <xf numFmtId="164" fontId="6" fillId="0" borderId="7" xfId="1" applyNumberFormat="1" applyFont="1" applyFill="1" applyBorder="1" applyAlignment="1">
      <alignment horizontal="center"/>
    </xf>
    <xf numFmtId="167" fontId="6" fillId="0" borderId="7" xfId="1" applyNumberFormat="1" applyFont="1" applyFill="1" applyBorder="1" applyAlignment="1">
      <alignment horizontal="center"/>
    </xf>
    <xf numFmtId="165" fontId="6" fillId="0" borderId="7" xfId="1" applyNumberFormat="1" applyFont="1" applyFill="1" applyBorder="1" applyAlignment="1">
      <alignment horizontal="center"/>
    </xf>
    <xf numFmtId="9" fontId="6" fillId="0" borderId="7" xfId="1" applyNumberFormat="1" applyFont="1" applyFill="1" applyBorder="1" applyAlignment="1">
      <alignment horizontal="center"/>
    </xf>
    <xf numFmtId="166" fontId="6" fillId="0" borderId="7" xfId="1" applyNumberFormat="1" applyFont="1" applyFill="1" applyBorder="1" applyAlignment="1">
      <alignment horizontal="center"/>
    </xf>
    <xf numFmtId="0" fontId="6" fillId="0" borderId="8" xfId="1" applyFont="1" applyFill="1" applyBorder="1"/>
    <xf numFmtId="0" fontId="6" fillId="0" borderId="7" xfId="1" applyFont="1" applyFill="1" applyBorder="1"/>
    <xf numFmtId="0" fontId="2" fillId="0" borderId="1" xfId="1" applyFont="1" applyFill="1" applyBorder="1" applyAlignment="1">
      <alignment horizontal="center"/>
    </xf>
    <xf numFmtId="166" fontId="2" fillId="0" borderId="1" xfId="1" applyNumberFormat="1" applyFont="1" applyFill="1" applyBorder="1" applyAlignment="1">
      <alignment horizontal="center"/>
    </xf>
    <xf numFmtId="0" fontId="2" fillId="7" borderId="9" xfId="1" applyFont="1" applyFill="1" applyBorder="1" applyAlignment="1">
      <alignment horizontal="center"/>
    </xf>
    <xf numFmtId="0" fontId="2" fillId="3" borderId="2" xfId="1" applyFont="1" applyFill="1" applyBorder="1" applyAlignment="1">
      <alignment horizontal="center"/>
    </xf>
    <xf numFmtId="0" fontId="2" fillId="3" borderId="2" xfId="1" applyNumberFormat="1" applyFont="1" applyFill="1" applyBorder="1" applyAlignment="1">
      <alignment horizontal="center"/>
    </xf>
    <xf numFmtId="164" fontId="2" fillId="3" borderId="2" xfId="1" applyNumberFormat="1" applyFont="1" applyFill="1" applyBorder="1" applyAlignment="1">
      <alignment horizontal="center"/>
    </xf>
    <xf numFmtId="167" fontId="2" fillId="3" borderId="2" xfId="1" applyNumberFormat="1" applyFont="1" applyFill="1" applyBorder="1" applyAlignment="1">
      <alignment horizontal="center"/>
    </xf>
    <xf numFmtId="0" fontId="2" fillId="3" borderId="5" xfId="1" applyFont="1" applyFill="1" applyBorder="1" applyAlignment="1">
      <alignment horizontal="center"/>
    </xf>
    <xf numFmtId="0" fontId="2" fillId="0" borderId="11" xfId="1" applyFont="1" applyFill="1" applyBorder="1" applyAlignment="1">
      <alignment horizontal="center"/>
    </xf>
    <xf numFmtId="0" fontId="2" fillId="0" borderId="8" xfId="1" applyFont="1" applyFill="1" applyBorder="1" applyAlignment="1">
      <alignment horizontal="center"/>
    </xf>
    <xf numFmtId="3" fontId="2" fillId="5" borderId="2" xfId="1" applyNumberFormat="1" applyFont="1" applyFill="1" applyBorder="1" applyAlignment="1">
      <alignment horizontal="center"/>
    </xf>
    <xf numFmtId="0" fontId="11" fillId="0" borderId="2" xfId="1" applyFont="1" applyBorder="1" applyAlignment="1">
      <alignment horizontal="center"/>
    </xf>
    <xf numFmtId="9" fontId="2" fillId="0" borderId="12" xfId="2" applyFont="1" applyFill="1" applyBorder="1" applyAlignment="1">
      <alignment horizontal="center"/>
    </xf>
    <xf numFmtId="9" fontId="2" fillId="0" borderId="10" xfId="2" applyFont="1" applyFill="1" applyBorder="1" applyAlignment="1">
      <alignment horizontal="center"/>
    </xf>
    <xf numFmtId="9" fontId="2" fillId="0" borderId="13" xfId="2" applyFont="1" applyFill="1" applyBorder="1" applyAlignment="1">
      <alignment horizontal="center"/>
    </xf>
    <xf numFmtId="166" fontId="2" fillId="0" borderId="10" xfId="1" applyNumberFormat="1" applyFont="1" applyFill="1" applyBorder="1" applyAlignment="1">
      <alignment horizontal="center"/>
    </xf>
    <xf numFmtId="0" fontId="2" fillId="0" borderId="10" xfId="1" applyNumberFormat="1" applyFont="1" applyFill="1" applyBorder="1" applyAlignment="1">
      <alignment horizontal="center"/>
    </xf>
    <xf numFmtId="3" fontId="2" fillId="0" borderId="10" xfId="1" applyNumberFormat="1" applyFont="1" applyFill="1" applyBorder="1" applyAlignment="1">
      <alignment horizontal="center"/>
    </xf>
    <xf numFmtId="164" fontId="2" fillId="0" borderId="10" xfId="1" applyNumberFormat="1" applyFont="1" applyFill="1" applyBorder="1" applyAlignment="1">
      <alignment horizontal="center"/>
    </xf>
    <xf numFmtId="167" fontId="2" fillId="0" borderId="10" xfId="1" applyNumberFormat="1" applyFont="1" applyFill="1" applyBorder="1" applyAlignment="1">
      <alignment horizontal="center"/>
    </xf>
    <xf numFmtId="165" fontId="2" fillId="0" borderId="10" xfId="1" applyNumberFormat="1" applyFont="1" applyFill="1" applyBorder="1" applyAlignment="1">
      <alignment horizontal="center"/>
    </xf>
    <xf numFmtId="3" fontId="2" fillId="0" borderId="14" xfId="1" applyNumberFormat="1" applyFont="1" applyFill="1" applyBorder="1" applyAlignment="1">
      <alignment horizontal="center"/>
    </xf>
    <xf numFmtId="9" fontId="2" fillId="0" borderId="10" xfId="1" applyNumberFormat="1" applyFont="1" applyFill="1" applyBorder="1" applyAlignment="1">
      <alignment horizontal="center"/>
    </xf>
    <xf numFmtId="3" fontId="6" fillId="0" borderId="10" xfId="1" applyNumberFormat="1" applyFont="1" applyFill="1" applyBorder="1" applyAlignment="1">
      <alignment horizontal="center"/>
    </xf>
    <xf numFmtId="0" fontId="2" fillId="0" borderId="15" xfId="1" applyFont="1" applyFill="1" applyBorder="1"/>
    <xf numFmtId="0" fontId="2" fillId="0" borderId="10" xfId="1" applyFont="1" applyFill="1" applyBorder="1"/>
    <xf numFmtId="166" fontId="2" fillId="5" borderId="2" xfId="1" applyNumberFormat="1" applyFont="1" applyFill="1" applyBorder="1" applyAlignment="1">
      <alignment horizontal="center"/>
    </xf>
    <xf numFmtId="0" fontId="2" fillId="0" borderId="0" xfId="1" applyFont="1" applyFill="1" applyBorder="1" applyAlignment="1">
      <alignment horizontal="left"/>
    </xf>
    <xf numFmtId="0" fontId="2" fillId="0" borderId="25" xfId="1" applyFont="1" applyFill="1" applyBorder="1" applyAlignment="1">
      <alignment horizontal="center"/>
    </xf>
    <xf numFmtId="0" fontId="2" fillId="3" borderId="0" xfId="1" applyFont="1" applyFill="1" applyBorder="1" applyAlignment="1">
      <alignment horizontal="center"/>
    </xf>
    <xf numFmtId="49" fontId="2" fillId="0" borderId="0" xfId="58" applyNumberFormat="1" applyFont="1" applyFill="1" applyBorder="1" applyAlignment="1">
      <alignment horizontal="center"/>
    </xf>
    <xf numFmtId="3" fontId="2" fillId="0" borderId="0" xfId="58" applyNumberFormat="1" applyFont="1" applyFill="1" applyBorder="1" applyAlignment="1">
      <alignment horizontal="center"/>
    </xf>
    <xf numFmtId="164" fontId="2" fillId="0" borderId="0" xfId="58" applyNumberFormat="1" applyFont="1" applyFill="1" applyBorder="1" applyAlignment="1">
      <alignment horizontal="center"/>
    </xf>
    <xf numFmtId="164" fontId="35" fillId="0" borderId="0" xfId="58" applyNumberFormat="1" applyFont="1" applyFill="1" applyBorder="1" applyAlignment="1">
      <alignment horizontal="center"/>
    </xf>
    <xf numFmtId="3" fontId="2" fillId="4" borderId="2" xfId="1" applyNumberFormat="1" applyFont="1" applyFill="1" applyBorder="1" applyAlignment="1">
      <alignment horizontal="center" vertical="center" wrapText="1"/>
    </xf>
    <xf numFmtId="3" fontId="2" fillId="4" borderId="7" xfId="1" applyNumberFormat="1" applyFont="1" applyFill="1" applyBorder="1" applyAlignment="1">
      <alignment horizontal="center" vertical="center" wrapText="1"/>
    </xf>
    <xf numFmtId="3" fontId="2" fillId="5" borderId="7" xfId="1" applyNumberFormat="1" applyFont="1" applyFill="1" applyBorder="1" applyAlignment="1">
      <alignment horizontal="center" vertical="center" wrapText="1"/>
    </xf>
    <xf numFmtId="3" fontId="2" fillId="5" borderId="2" xfId="1" applyNumberFormat="1" applyFont="1" applyFill="1" applyBorder="1" applyAlignment="1">
      <alignment horizontal="center" vertical="center" wrapText="1"/>
    </xf>
    <xf numFmtId="49" fontId="2" fillId="4" borderId="2" xfId="1" applyNumberFormat="1" applyFont="1" applyFill="1" applyBorder="1" applyAlignment="1">
      <alignment horizontal="center" vertical="center"/>
    </xf>
    <xf numFmtId="49" fontId="2" fillId="0" borderId="7" xfId="58" applyNumberFormat="1" applyFont="1" applyFill="1" applyBorder="1" applyAlignment="1">
      <alignment horizontal="center"/>
    </xf>
    <xf numFmtId="3" fontId="2" fillId="0" borderId="7" xfId="58" applyNumberFormat="1" applyFont="1" applyFill="1" applyBorder="1" applyAlignment="1">
      <alignment horizontal="center"/>
    </xf>
    <xf numFmtId="3" fontId="2" fillId="0" borderId="2" xfId="58" applyNumberFormat="1" applyFont="1" applyFill="1" applyBorder="1" applyAlignment="1">
      <alignment horizontal="center"/>
    </xf>
    <xf numFmtId="164" fontId="2" fillId="0" borderId="7" xfId="58" applyNumberFormat="1" applyFont="1" applyFill="1" applyBorder="1" applyAlignment="1">
      <alignment horizontal="center"/>
    </xf>
    <xf numFmtId="164" fontId="35" fillId="0" borderId="2" xfId="58" applyNumberFormat="1" applyFont="1" applyFill="1" applyBorder="1" applyAlignment="1">
      <alignment horizontal="center"/>
    </xf>
    <xf numFmtId="164" fontId="35" fillId="0" borderId="7" xfId="58" applyNumberFormat="1" applyFont="1" applyFill="1" applyBorder="1" applyAlignment="1">
      <alignment horizontal="center"/>
    </xf>
    <xf numFmtId="49" fontId="2" fillId="0" borderId="2" xfId="58" applyNumberFormat="1" applyFont="1" applyFill="1" applyBorder="1" applyAlignment="1">
      <alignment horizontal="center"/>
    </xf>
    <xf numFmtId="164" fontId="2" fillId="0" borderId="2" xfId="58" applyNumberFormat="1" applyFont="1" applyFill="1" applyBorder="1" applyAlignment="1">
      <alignment horizontal="center"/>
    </xf>
    <xf numFmtId="49" fontId="2" fillId="0" borderId="5" xfId="58" applyNumberFormat="1" applyFont="1" applyFill="1" applyBorder="1" applyAlignment="1">
      <alignment horizontal="center"/>
    </xf>
    <xf numFmtId="3" fontId="2" fillId="0" borderId="5" xfId="58" applyNumberFormat="1" applyFont="1" applyFill="1" applyBorder="1" applyAlignment="1">
      <alignment horizontal="center"/>
    </xf>
    <xf numFmtId="164" fontId="2" fillId="0" borderId="5" xfId="58" applyNumberFormat="1" applyFont="1" applyFill="1" applyBorder="1" applyAlignment="1">
      <alignment horizontal="center"/>
    </xf>
    <xf numFmtId="164" fontId="35" fillId="0" borderId="5" xfId="58" applyNumberFormat="1" applyFont="1" applyFill="1" applyBorder="1" applyAlignment="1">
      <alignment horizontal="center"/>
    </xf>
    <xf numFmtId="3" fontId="2" fillId="0" borderId="9" xfId="58" applyNumberFormat="1" applyFont="1" applyFill="1" applyBorder="1" applyAlignment="1">
      <alignment horizontal="center"/>
    </xf>
    <xf numFmtId="164" fontId="2" fillId="0" borderId="1" xfId="58" applyNumberFormat="1" applyFont="1" applyFill="1" applyBorder="1" applyAlignment="1">
      <alignment horizontal="center"/>
    </xf>
    <xf numFmtId="164" fontId="35" fillId="5" borderId="2" xfId="58" applyNumberFormat="1" applyFont="1" applyFill="1" applyBorder="1" applyAlignment="1">
      <alignment horizontal="center"/>
    </xf>
    <xf numFmtId="164" fontId="35" fillId="5" borderId="5" xfId="58" applyNumberFormat="1" applyFont="1" applyFill="1" applyBorder="1" applyAlignment="1">
      <alignment horizontal="center"/>
    </xf>
    <xf numFmtId="0" fontId="2" fillId="30" borderId="7" xfId="1" applyFont="1" applyFill="1" applyBorder="1" applyAlignment="1">
      <alignment horizontal="center"/>
    </xf>
    <xf numFmtId="0" fontId="2" fillId="30" borderId="2" xfId="1" applyFont="1" applyFill="1" applyBorder="1" applyAlignment="1">
      <alignment horizontal="center"/>
    </xf>
    <xf numFmtId="0" fontId="36" fillId="3" borderId="28" xfId="1" applyFont="1" applyFill="1" applyBorder="1" applyAlignment="1">
      <alignment horizontal="center"/>
    </xf>
    <xf numFmtId="0" fontId="36" fillId="3" borderId="31" xfId="1" applyFont="1" applyFill="1" applyBorder="1" applyAlignment="1">
      <alignment horizontal="center"/>
    </xf>
    <xf numFmtId="0" fontId="36" fillId="3" borderId="29" xfId="1" applyFont="1" applyFill="1" applyBorder="1" applyAlignment="1">
      <alignment horizontal="center" vertical="center"/>
    </xf>
    <xf numFmtId="14" fontId="38" fillId="3" borderId="32" xfId="1" applyNumberFormat="1" applyFont="1" applyFill="1" applyBorder="1" applyAlignment="1">
      <alignment horizontal="center"/>
    </xf>
    <xf numFmtId="0" fontId="36" fillId="3" borderId="33" xfId="1" applyFont="1" applyFill="1" applyBorder="1" applyAlignment="1">
      <alignment horizontal="center" vertical="center"/>
    </xf>
    <xf numFmtId="14" fontId="38" fillId="3" borderId="2" xfId="1" applyNumberFormat="1" applyFont="1" applyFill="1" applyBorder="1" applyAlignment="1">
      <alignment horizontal="center"/>
    </xf>
    <xf numFmtId="0" fontId="38" fillId="3" borderId="34" xfId="1" applyFont="1" applyFill="1" applyBorder="1" applyAlignment="1">
      <alignment horizontal="center"/>
    </xf>
    <xf numFmtId="3" fontId="36" fillId="3" borderId="2" xfId="1" applyNumberFormat="1" applyFont="1" applyFill="1" applyBorder="1" applyAlignment="1">
      <alignment horizontal="center"/>
    </xf>
    <xf numFmtId="14" fontId="38" fillId="3" borderId="14" xfId="1" applyNumberFormat="1" applyFont="1" applyFill="1" applyBorder="1" applyAlignment="1">
      <alignment horizontal="center"/>
    </xf>
    <xf numFmtId="3" fontId="36" fillId="3" borderId="5" xfId="1" applyNumberFormat="1" applyFont="1" applyFill="1" applyBorder="1" applyAlignment="1">
      <alignment horizontal="center"/>
    </xf>
    <xf numFmtId="0" fontId="36" fillId="3" borderId="35" xfId="1" applyFont="1" applyFill="1" applyBorder="1" applyAlignment="1">
      <alignment horizontal="center"/>
    </xf>
    <xf numFmtId="14" fontId="38" fillId="3" borderId="11" xfId="1" applyNumberFormat="1" applyFont="1" applyFill="1" applyBorder="1" applyAlignment="1">
      <alignment horizontal="center"/>
    </xf>
    <xf numFmtId="14" fontId="38" fillId="3" borderId="10" xfId="1" applyNumberFormat="1" applyFont="1" applyFill="1" applyBorder="1" applyAlignment="1">
      <alignment horizontal="center"/>
    </xf>
    <xf numFmtId="0" fontId="38" fillId="3" borderId="39" xfId="1" applyFont="1" applyFill="1" applyBorder="1" applyAlignment="1">
      <alignment horizontal="center"/>
    </xf>
    <xf numFmtId="0" fontId="36" fillId="3" borderId="40" xfId="1" applyFont="1" applyFill="1" applyBorder="1" applyAlignment="1">
      <alignment horizontal="center" vertical="center"/>
    </xf>
    <xf numFmtId="0" fontId="38" fillId="3" borderId="41" xfId="1" applyFont="1" applyFill="1" applyBorder="1" applyAlignment="1">
      <alignment horizontal="center"/>
    </xf>
    <xf numFmtId="0" fontId="28" fillId="3" borderId="42" xfId="1" applyFont="1" applyFill="1" applyBorder="1"/>
    <xf numFmtId="0" fontId="28" fillId="3" borderId="37" xfId="1" applyFont="1" applyFill="1" applyBorder="1"/>
    <xf numFmtId="0" fontId="28" fillId="3" borderId="36" xfId="1" applyFont="1" applyFill="1" applyBorder="1"/>
    <xf numFmtId="0" fontId="28" fillId="3" borderId="38" xfId="1" applyFont="1" applyFill="1" applyBorder="1"/>
    <xf numFmtId="0" fontId="38" fillId="3" borderId="3" xfId="1" applyFont="1" applyFill="1" applyBorder="1" applyAlignment="1">
      <alignment horizontal="center"/>
    </xf>
    <xf numFmtId="0" fontId="38" fillId="3" borderId="7" xfId="1" applyFont="1" applyFill="1" applyBorder="1" applyAlignment="1">
      <alignment horizontal="center"/>
    </xf>
    <xf numFmtId="14" fontId="38" fillId="3" borderId="7" xfId="1" applyNumberFormat="1" applyFont="1" applyFill="1" applyBorder="1" applyAlignment="1">
      <alignment horizontal="center"/>
    </xf>
    <xf numFmtId="0" fontId="2" fillId="0" borderId="0" xfId="1"/>
    <xf numFmtId="0" fontId="38" fillId="3" borderId="0" xfId="1" applyFont="1" applyFill="1"/>
    <xf numFmtId="0" fontId="36" fillId="3" borderId="2" xfId="1" applyFont="1" applyFill="1" applyBorder="1"/>
    <xf numFmtId="1" fontId="37" fillId="3" borderId="3" xfId="1" applyNumberFormat="1" applyFont="1" applyFill="1" applyBorder="1" applyAlignment="1"/>
    <xf numFmtId="1" fontId="37" fillId="3" borderId="4" xfId="1" applyNumberFormat="1" applyFont="1" applyFill="1" applyBorder="1" applyAlignment="1"/>
    <xf numFmtId="1" fontId="37" fillId="3" borderId="1" xfId="1" applyNumberFormat="1" applyFont="1" applyFill="1" applyBorder="1" applyAlignment="1"/>
    <xf numFmtId="0" fontId="41" fillId="31" borderId="0" xfId="0" applyFont="1" applyFill="1" applyBorder="1"/>
    <xf numFmtId="0" fontId="41" fillId="31" borderId="0" xfId="0" applyFont="1" applyFill="1" applyBorder="1" applyAlignment="1">
      <alignment horizontal="right"/>
    </xf>
    <xf numFmtId="0" fontId="40" fillId="31" borderId="0" xfId="0" applyFont="1" applyFill="1" applyBorder="1"/>
    <xf numFmtId="0" fontId="43" fillId="31" borderId="26" xfId="0" applyFont="1" applyFill="1" applyBorder="1"/>
    <xf numFmtId="0" fontId="28" fillId="31" borderId="26" xfId="0" applyFont="1" applyFill="1" applyBorder="1"/>
    <xf numFmtId="0" fontId="28" fillId="31" borderId="0" xfId="0" applyFont="1" applyFill="1" applyBorder="1"/>
    <xf numFmtId="0" fontId="42" fillId="3" borderId="0" xfId="61" applyFill="1"/>
    <xf numFmtId="0" fontId="43" fillId="31" borderId="26" xfId="0" applyFont="1" applyFill="1" applyBorder="1" applyAlignment="1">
      <alignment horizontal="left"/>
    </xf>
    <xf numFmtId="0" fontId="28" fillId="31" borderId="26" xfId="0" applyFont="1" applyFill="1" applyBorder="1" applyAlignment="1">
      <alignment horizontal="left"/>
    </xf>
    <xf numFmtId="0" fontId="43" fillId="31" borderId="27" xfId="0" applyFont="1" applyFill="1" applyBorder="1" applyAlignment="1">
      <alignment horizontal="center"/>
    </xf>
    <xf numFmtId="0" fontId="28" fillId="31" borderId="27" xfId="0" applyFont="1" applyFill="1" applyBorder="1"/>
    <xf numFmtId="0" fontId="35" fillId="3" borderId="43" xfId="61" applyFont="1" applyFill="1" applyBorder="1"/>
    <xf numFmtId="0" fontId="42" fillId="3" borderId="50" xfId="61" applyFill="1" applyBorder="1"/>
    <xf numFmtId="0" fontId="2" fillId="3" borderId="33" xfId="61" applyFont="1" applyFill="1" applyBorder="1"/>
    <xf numFmtId="0" fontId="2" fillId="3" borderId="29" xfId="61" applyFont="1" applyFill="1" applyBorder="1"/>
    <xf numFmtId="0" fontId="2" fillId="32" borderId="2" xfId="61" applyFont="1" applyFill="1" applyBorder="1" applyAlignment="1">
      <alignment horizontal="center"/>
    </xf>
    <xf numFmtId="0" fontId="2" fillId="4" borderId="2" xfId="61" applyFont="1" applyFill="1" applyBorder="1" applyAlignment="1">
      <alignment horizontal="center"/>
    </xf>
    <xf numFmtId="0" fontId="2" fillId="33" borderId="2" xfId="61" applyFont="1" applyFill="1" applyBorder="1" applyAlignment="1">
      <alignment horizontal="center"/>
    </xf>
    <xf numFmtId="0" fontId="2" fillId="33" borderId="4" xfId="61" applyFont="1" applyFill="1" applyBorder="1" applyAlignment="1">
      <alignment horizontal="center"/>
    </xf>
    <xf numFmtId="0" fontId="2" fillId="33" borderId="3" xfId="61" applyFont="1" applyFill="1" applyBorder="1" applyAlignment="1">
      <alignment horizontal="center"/>
    </xf>
    <xf numFmtId="0" fontId="2" fillId="33" borderId="34" xfId="61" applyFont="1" applyFill="1" applyBorder="1" applyAlignment="1">
      <alignment horizontal="center"/>
    </xf>
    <xf numFmtId="1" fontId="2" fillId="32" borderId="2" xfId="61" applyNumberFormat="1" applyFont="1" applyFill="1" applyBorder="1" applyAlignment="1">
      <alignment horizontal="center"/>
    </xf>
    <xf numFmtId="1" fontId="2" fillId="4" borderId="2" xfId="61" applyNumberFormat="1" applyFont="1" applyFill="1" applyBorder="1" applyAlignment="1">
      <alignment horizontal="center"/>
    </xf>
    <xf numFmtId="1" fontId="2" fillId="33" borderId="2" xfId="61" applyNumberFormat="1" applyFont="1" applyFill="1" applyBorder="1" applyAlignment="1">
      <alignment horizontal="center"/>
    </xf>
    <xf numFmtId="0" fontId="2" fillId="33" borderId="1" xfId="61" applyFont="1" applyFill="1" applyBorder="1" applyAlignment="1">
      <alignment horizontal="center"/>
    </xf>
    <xf numFmtId="1" fontId="2" fillId="33" borderId="4" xfId="61" applyNumberFormat="1" applyFont="1" applyFill="1" applyBorder="1" applyAlignment="1">
      <alignment horizontal="center"/>
    </xf>
    <xf numFmtId="0" fontId="2" fillId="32" borderId="2" xfId="61" applyFont="1" applyFill="1" applyBorder="1" applyAlignment="1"/>
    <xf numFmtId="0" fontId="2" fillId="4" borderId="2" xfId="61" applyFont="1" applyFill="1" applyBorder="1" applyAlignment="1"/>
    <xf numFmtId="0" fontId="2" fillId="33" borderId="2" xfId="61" applyFont="1" applyFill="1" applyBorder="1" applyAlignment="1"/>
    <xf numFmtId="0" fontId="2" fillId="33" borderId="54" xfId="61" applyFont="1" applyFill="1" applyBorder="1" applyAlignment="1">
      <alignment horizontal="center"/>
    </xf>
    <xf numFmtId="0" fontId="2" fillId="3" borderId="30" xfId="61" applyFont="1" applyFill="1" applyBorder="1"/>
    <xf numFmtId="0" fontId="45" fillId="3" borderId="0" xfId="61" applyFont="1" applyFill="1"/>
    <xf numFmtId="2" fontId="2" fillId="4" borderId="2" xfId="63" applyNumberFormat="1" applyFont="1" applyFill="1" applyBorder="1" applyAlignment="1">
      <alignment horizontal="center" vertical="center" wrapText="1"/>
    </xf>
    <xf numFmtId="170" fontId="2" fillId="4" borderId="2" xfId="63" applyNumberFormat="1" applyFont="1" applyFill="1" applyBorder="1" applyAlignment="1">
      <alignment horizontal="center" vertical="center" wrapText="1"/>
    </xf>
    <xf numFmtId="49" fontId="2" fillId="4" borderId="2" xfId="63" applyNumberFormat="1" applyFont="1" applyFill="1" applyBorder="1" applyAlignment="1">
      <alignment horizontal="center" vertical="center" wrapText="1"/>
    </xf>
    <xf numFmtId="164" fontId="2" fillId="4" borderId="2" xfId="63" applyNumberFormat="1" applyFont="1" applyFill="1" applyBorder="1" applyAlignment="1">
      <alignment horizontal="center" vertical="center" wrapText="1"/>
    </xf>
    <xf numFmtId="0" fontId="2" fillId="3" borderId="2" xfId="63" applyNumberFormat="1" applyFont="1" applyFill="1" applyBorder="1" applyAlignment="1">
      <alignment horizontal="center" vertical="center"/>
    </xf>
    <xf numFmtId="170" fontId="2" fillId="3" borderId="2" xfId="64" applyNumberFormat="1" applyFont="1" applyFill="1" applyBorder="1" applyAlignment="1">
      <alignment horizontal="center" vertical="center"/>
    </xf>
    <xf numFmtId="49" fontId="2" fillId="3" borderId="2" xfId="64" applyNumberFormat="1" applyFont="1" applyFill="1" applyBorder="1" applyAlignment="1">
      <alignment horizontal="center" vertical="center"/>
    </xf>
    <xf numFmtId="0" fontId="2" fillId="3" borderId="2" xfId="64" applyNumberFormat="1" applyFont="1" applyFill="1" applyBorder="1" applyAlignment="1">
      <alignment horizontal="center" vertical="center"/>
    </xf>
    <xf numFmtId="3" fontId="2" fillId="3" borderId="2" xfId="63" applyNumberFormat="1" applyFont="1" applyFill="1" applyBorder="1" applyAlignment="1">
      <alignment horizontal="center" vertical="center"/>
    </xf>
    <xf numFmtId="4" fontId="2" fillId="3" borderId="2" xfId="63" applyNumberFormat="1" applyFont="1" applyFill="1" applyBorder="1" applyAlignment="1">
      <alignment horizontal="center" vertical="center"/>
    </xf>
    <xf numFmtId="0" fontId="2" fillId="3" borderId="2" xfId="63" applyFont="1" applyFill="1" applyBorder="1" applyAlignment="1">
      <alignment horizontal="center" vertical="center"/>
    </xf>
    <xf numFmtId="2" fontId="2" fillId="3" borderId="2" xfId="63" applyNumberFormat="1" applyFont="1" applyFill="1" applyBorder="1" applyAlignment="1">
      <alignment horizontal="center" vertical="center"/>
    </xf>
    <xf numFmtId="170" fontId="2" fillId="3" borderId="2" xfId="63" applyNumberFormat="1" applyFont="1" applyFill="1" applyBorder="1" applyAlignment="1">
      <alignment horizontal="center" vertical="center"/>
    </xf>
    <xf numFmtId="1" fontId="2" fillId="3" borderId="2" xfId="63" applyNumberFormat="1" applyFont="1" applyFill="1" applyBorder="1" applyAlignment="1">
      <alignment horizontal="center" vertical="center"/>
    </xf>
    <xf numFmtId="3" fontId="2" fillId="2" borderId="1" xfId="1" applyNumberFormat="1" applyFont="1" applyFill="1" applyBorder="1" applyAlignment="1">
      <alignment horizontal="center"/>
    </xf>
    <xf numFmtId="3" fontId="2" fillId="2" borderId="2" xfId="1" applyNumberFormat="1" applyFont="1" applyFill="1" applyBorder="1" applyAlignment="1">
      <alignment horizontal="center"/>
    </xf>
    <xf numFmtId="3" fontId="2" fillId="2" borderId="3" xfId="1" applyNumberFormat="1" applyFont="1" applyFill="1" applyBorder="1" applyAlignment="1">
      <alignment horizontal="center"/>
    </xf>
    <xf numFmtId="0" fontId="8" fillId="6" borderId="2" xfId="1" applyFont="1" applyFill="1" applyBorder="1" applyAlignment="1">
      <alignment horizontal="center"/>
    </xf>
    <xf numFmtId="3" fontId="2" fillId="4" borderId="3" xfId="1" applyNumberFormat="1" applyFont="1" applyFill="1" applyBorder="1" applyAlignment="1">
      <alignment horizontal="center" vertical="center" wrapText="1"/>
    </xf>
    <xf numFmtId="3" fontId="2" fillId="4" borderId="1" xfId="1" applyNumberFormat="1" applyFont="1" applyFill="1" applyBorder="1" applyAlignment="1">
      <alignment horizontal="center" vertical="center" wrapText="1"/>
    </xf>
    <xf numFmtId="1" fontId="37" fillId="3" borderId="2" xfId="1" applyNumberFormat="1" applyFont="1" applyFill="1" applyBorder="1" applyAlignment="1">
      <alignment horizontal="center"/>
    </xf>
    <xf numFmtId="167" fontId="37" fillId="3" borderId="2" xfId="1" applyNumberFormat="1" applyFont="1" applyFill="1" applyBorder="1" applyAlignment="1">
      <alignment horizontal="center"/>
    </xf>
    <xf numFmtId="0" fontId="39" fillId="3" borderId="0" xfId="1" applyFont="1" applyFill="1" applyAlignment="1">
      <alignment horizontal="center"/>
    </xf>
    <xf numFmtId="0" fontId="39" fillId="3" borderId="0" xfId="1" applyFont="1" applyFill="1" applyBorder="1" applyAlignment="1">
      <alignment horizontal="center"/>
    </xf>
    <xf numFmtId="14" fontId="37" fillId="3" borderId="2" xfId="1" applyNumberFormat="1" applyFont="1" applyFill="1" applyBorder="1" applyAlignment="1">
      <alignment horizontal="center"/>
    </xf>
    <xf numFmtId="1" fontId="37" fillId="3" borderId="3" xfId="1" applyNumberFormat="1" applyFont="1" applyFill="1" applyBorder="1" applyAlignment="1">
      <alignment horizontal="center"/>
    </xf>
    <xf numFmtId="1" fontId="37" fillId="3" borderId="4" xfId="1" applyNumberFormat="1" applyFont="1" applyFill="1" applyBorder="1" applyAlignment="1">
      <alignment horizontal="center"/>
    </xf>
    <xf numFmtId="1" fontId="37" fillId="3" borderId="1" xfId="1" applyNumberFormat="1" applyFont="1" applyFill="1" applyBorder="1" applyAlignment="1">
      <alignment horizontal="center"/>
    </xf>
    <xf numFmtId="0" fontId="46" fillId="3" borderId="0" xfId="61" applyFont="1" applyFill="1" applyAlignment="1">
      <alignment horizontal="center"/>
    </xf>
    <xf numFmtId="0" fontId="35" fillId="3" borderId="3" xfId="61" applyFont="1" applyFill="1" applyBorder="1" applyAlignment="1">
      <alignment horizontal="center"/>
    </xf>
    <xf numFmtId="0" fontId="2" fillId="3" borderId="4" xfId="61" applyFont="1" applyFill="1" applyBorder="1" applyAlignment="1">
      <alignment horizontal="center"/>
    </xf>
    <xf numFmtId="0" fontId="2" fillId="3" borderId="54" xfId="61" applyFont="1" applyFill="1" applyBorder="1" applyAlignment="1">
      <alignment horizontal="center"/>
    </xf>
    <xf numFmtId="0" fontId="2" fillId="3" borderId="3" xfId="61" applyFont="1" applyFill="1" applyBorder="1" applyAlignment="1">
      <alignment horizontal="center"/>
    </xf>
    <xf numFmtId="0" fontId="2" fillId="3" borderId="13" xfId="61" applyFont="1" applyFill="1" applyBorder="1" applyAlignment="1">
      <alignment horizontal="center"/>
    </xf>
    <xf numFmtId="0" fontId="2" fillId="3" borderId="55" xfId="61" applyFont="1" applyFill="1" applyBorder="1" applyAlignment="1">
      <alignment horizontal="center"/>
    </xf>
    <xf numFmtId="0" fontId="2" fillId="3" borderId="6" xfId="61" applyFont="1" applyFill="1" applyBorder="1" applyAlignment="1">
      <alignment horizontal="center"/>
    </xf>
    <xf numFmtId="0" fontId="2" fillId="3" borderId="13" xfId="61" applyFont="1" applyFill="1" applyBorder="1" applyAlignment="1">
      <alignment horizontal="center" wrapText="1"/>
    </xf>
    <xf numFmtId="0" fontId="2" fillId="3" borderId="55" xfId="61" applyFont="1" applyFill="1" applyBorder="1" applyAlignment="1">
      <alignment horizontal="center" wrapText="1"/>
    </xf>
    <xf numFmtId="0" fontId="2" fillId="3" borderId="56" xfId="61" applyFont="1" applyFill="1" applyBorder="1" applyAlignment="1">
      <alignment horizontal="center" wrapText="1"/>
    </xf>
    <xf numFmtId="167" fontId="2" fillId="4" borderId="2" xfId="62" applyNumberFormat="1" applyFont="1" applyFill="1" applyBorder="1" applyAlignment="1">
      <alignment horizontal="center"/>
    </xf>
    <xf numFmtId="167" fontId="2" fillId="33" borderId="2" xfId="62" applyNumberFormat="1" applyFont="1" applyFill="1" applyBorder="1" applyAlignment="1">
      <alignment horizontal="center"/>
    </xf>
    <xf numFmtId="167" fontId="2" fillId="33" borderId="3" xfId="62" applyNumberFormat="1" applyFont="1" applyFill="1" applyBorder="1" applyAlignment="1">
      <alignment horizontal="center"/>
    </xf>
    <xf numFmtId="167" fontId="2" fillId="33" borderId="4" xfId="62" applyNumberFormat="1" applyFont="1" applyFill="1" applyBorder="1" applyAlignment="1">
      <alignment horizontal="center"/>
    </xf>
    <xf numFmtId="167" fontId="2" fillId="33" borderId="54" xfId="62" applyNumberFormat="1" applyFont="1" applyFill="1" applyBorder="1" applyAlignment="1">
      <alignment horizontal="center"/>
    </xf>
    <xf numFmtId="169" fontId="2" fillId="32" borderId="3" xfId="61" applyNumberFormat="1" applyFont="1" applyFill="1" applyBorder="1" applyAlignment="1">
      <alignment horizontal="center" vertical="center"/>
    </xf>
    <xf numFmtId="169" fontId="2" fillId="32" borderId="4" xfId="61" applyNumberFormat="1" applyFont="1" applyFill="1" applyBorder="1" applyAlignment="1">
      <alignment horizontal="center" vertical="center"/>
    </xf>
    <xf numFmtId="169" fontId="2" fillId="4" borderId="3" xfId="61" applyNumberFormat="1" applyFont="1" applyFill="1" applyBorder="1" applyAlignment="1">
      <alignment horizontal="center" vertical="center"/>
    </xf>
    <xf numFmtId="169" fontId="2" fillId="4" borderId="4" xfId="61" applyNumberFormat="1" applyFont="1" applyFill="1" applyBorder="1" applyAlignment="1">
      <alignment horizontal="center" vertical="center"/>
    </xf>
    <xf numFmtId="169" fontId="2" fillId="4" borderId="1" xfId="61" applyNumberFormat="1" applyFont="1" applyFill="1" applyBorder="1" applyAlignment="1">
      <alignment horizontal="center" vertical="center"/>
    </xf>
    <xf numFmtId="169" fontId="2" fillId="33" borderId="3" xfId="61" applyNumberFormat="1" applyFont="1" applyFill="1" applyBorder="1" applyAlignment="1">
      <alignment horizontal="center" vertical="center"/>
    </xf>
    <xf numFmtId="169" fontId="2" fillId="33" borderId="4" xfId="61" applyNumberFormat="1" applyFont="1" applyFill="1" applyBorder="1" applyAlignment="1">
      <alignment horizontal="center" vertical="center"/>
    </xf>
    <xf numFmtId="169" fontId="2" fillId="33" borderId="54" xfId="61" applyNumberFormat="1" applyFont="1" applyFill="1" applyBorder="1" applyAlignment="1">
      <alignment horizontal="center" vertical="center"/>
    </xf>
    <xf numFmtId="3" fontId="35" fillId="4" borderId="3" xfId="61" applyNumberFormat="1" applyFont="1" applyFill="1" applyBorder="1" applyAlignment="1">
      <alignment horizontal="center"/>
    </xf>
    <xf numFmtId="3" fontId="35" fillId="4" borderId="4" xfId="61" applyNumberFormat="1" applyFont="1" applyFill="1" applyBorder="1" applyAlignment="1">
      <alignment horizontal="center"/>
    </xf>
    <xf numFmtId="3" fontId="35" fillId="4" borderId="1" xfId="61" applyNumberFormat="1" applyFont="1" applyFill="1" applyBorder="1" applyAlignment="1">
      <alignment horizontal="center"/>
    </xf>
    <xf numFmtId="3" fontId="35" fillId="33" borderId="3" xfId="61" applyNumberFormat="1" applyFont="1" applyFill="1" applyBorder="1" applyAlignment="1">
      <alignment horizontal="center"/>
    </xf>
    <xf numFmtId="3" fontId="35" fillId="33" borderId="4" xfId="61" applyNumberFormat="1" applyFont="1" applyFill="1" applyBorder="1" applyAlignment="1">
      <alignment horizontal="center"/>
    </xf>
    <xf numFmtId="3" fontId="35" fillId="33" borderId="1" xfId="61" applyNumberFormat="1" applyFont="1" applyFill="1" applyBorder="1" applyAlignment="1">
      <alignment horizontal="center"/>
    </xf>
    <xf numFmtId="3" fontId="35" fillId="33" borderId="54" xfId="61" applyNumberFormat="1" applyFont="1" applyFill="1" applyBorder="1" applyAlignment="1">
      <alignment horizontal="center"/>
    </xf>
    <xf numFmtId="167" fontId="2" fillId="32" borderId="2" xfId="62" applyNumberFormat="1" applyFont="1" applyFill="1" applyBorder="1" applyAlignment="1">
      <alignment horizontal="center"/>
    </xf>
    <xf numFmtId="167" fontId="2" fillId="4" borderId="3" xfId="61" applyNumberFormat="1" applyFont="1" applyFill="1" applyBorder="1" applyAlignment="1">
      <alignment horizontal="center"/>
    </xf>
    <xf numFmtId="167" fontId="2" fillId="4" borderId="4" xfId="61" applyNumberFormat="1" applyFont="1" applyFill="1" applyBorder="1" applyAlignment="1">
      <alignment horizontal="center"/>
    </xf>
    <xf numFmtId="167" fontId="2" fillId="4" borderId="1" xfId="61" applyNumberFormat="1" applyFont="1" applyFill="1" applyBorder="1" applyAlignment="1">
      <alignment horizontal="center"/>
    </xf>
    <xf numFmtId="167" fontId="2" fillId="33" borderId="3" xfId="61" applyNumberFormat="1" applyFont="1" applyFill="1" applyBorder="1" applyAlignment="1">
      <alignment horizontal="center"/>
    </xf>
    <xf numFmtId="167" fontId="2" fillId="33" borderId="4" xfId="61" applyNumberFormat="1" applyFont="1" applyFill="1" applyBorder="1" applyAlignment="1">
      <alignment horizontal="center"/>
    </xf>
    <xf numFmtId="167" fontId="2" fillId="33" borderId="1" xfId="61" applyNumberFormat="1" applyFont="1" applyFill="1" applyBorder="1" applyAlignment="1">
      <alignment horizontal="center"/>
    </xf>
    <xf numFmtId="167" fontId="2" fillId="33" borderId="54" xfId="61" applyNumberFormat="1" applyFont="1" applyFill="1" applyBorder="1" applyAlignment="1">
      <alignment horizontal="center"/>
    </xf>
    <xf numFmtId="3" fontId="35" fillId="32" borderId="3" xfId="61" applyNumberFormat="1" applyFont="1" applyFill="1" applyBorder="1" applyAlignment="1">
      <alignment horizontal="center"/>
    </xf>
    <xf numFmtId="3" fontId="35" fillId="32" borderId="4" xfId="61" applyNumberFormat="1" applyFont="1" applyFill="1" applyBorder="1" applyAlignment="1">
      <alignment horizontal="center"/>
    </xf>
    <xf numFmtId="3" fontId="35" fillId="32" borderId="1" xfId="61" applyNumberFormat="1" applyFont="1" applyFill="1" applyBorder="1" applyAlignment="1">
      <alignment horizontal="center"/>
    </xf>
    <xf numFmtId="167" fontId="2" fillId="32" borderId="3" xfId="61" applyNumberFormat="1" applyFont="1" applyFill="1" applyBorder="1" applyAlignment="1">
      <alignment horizontal="center"/>
    </xf>
    <xf numFmtId="167" fontId="2" fillId="32" borderId="4" xfId="61" applyNumberFormat="1" applyFont="1" applyFill="1" applyBorder="1" applyAlignment="1">
      <alignment horizontal="center"/>
    </xf>
    <xf numFmtId="167" fontId="2" fillId="32" borderId="1" xfId="61" applyNumberFormat="1" applyFont="1" applyFill="1" applyBorder="1" applyAlignment="1">
      <alignment horizontal="center"/>
    </xf>
    <xf numFmtId="49" fontId="2" fillId="4" borderId="2" xfId="61" applyNumberFormat="1" applyFont="1" applyFill="1" applyBorder="1" applyAlignment="1">
      <alignment horizontal="center"/>
    </xf>
    <xf numFmtId="49" fontId="2" fillId="33" borderId="2" xfId="61" applyNumberFormat="1" applyFont="1" applyFill="1" applyBorder="1" applyAlignment="1">
      <alignment horizontal="center"/>
    </xf>
    <xf numFmtId="0" fontId="2" fillId="4" borderId="2" xfId="61" applyFont="1" applyFill="1" applyBorder="1" applyAlignment="1">
      <alignment horizontal="center"/>
    </xf>
    <xf numFmtId="0" fontId="2" fillId="33" borderId="2" xfId="61" applyFont="1" applyFill="1" applyBorder="1" applyAlignment="1">
      <alignment horizontal="center"/>
    </xf>
    <xf numFmtId="0" fontId="2" fillId="33" borderId="3" xfId="61" applyFont="1" applyFill="1" applyBorder="1" applyAlignment="1">
      <alignment horizontal="center"/>
    </xf>
    <xf numFmtId="0" fontId="2" fillId="33" borderId="4" xfId="61" applyFont="1" applyFill="1" applyBorder="1" applyAlignment="1">
      <alignment horizontal="center"/>
    </xf>
    <xf numFmtId="0" fontId="2" fillId="33" borderId="54" xfId="61" applyFont="1" applyFill="1" applyBorder="1" applyAlignment="1">
      <alignment horizontal="center"/>
    </xf>
    <xf numFmtId="49" fontId="2" fillId="32" borderId="2" xfId="61" applyNumberFormat="1" applyFont="1" applyFill="1" applyBorder="1" applyAlignment="1">
      <alignment horizontal="center"/>
    </xf>
    <xf numFmtId="0" fontId="2" fillId="33" borderId="1" xfId="61" applyFont="1" applyFill="1" applyBorder="1" applyAlignment="1">
      <alignment horizontal="center"/>
    </xf>
    <xf numFmtId="0" fontId="2" fillId="33" borderId="34" xfId="61" applyFont="1" applyFill="1" applyBorder="1" applyAlignment="1">
      <alignment horizontal="center"/>
    </xf>
    <xf numFmtId="0" fontId="2" fillId="32" borderId="2" xfId="61" applyFont="1" applyFill="1" applyBorder="1" applyAlignment="1">
      <alignment horizontal="center"/>
    </xf>
    <xf numFmtId="1" fontId="2" fillId="33" borderId="2" xfId="61" applyNumberFormat="1" applyFont="1" applyFill="1" applyBorder="1" applyAlignment="1">
      <alignment horizontal="center"/>
    </xf>
    <xf numFmtId="1" fontId="2" fillId="4" borderId="2" xfId="61" applyNumberFormat="1" applyFont="1" applyFill="1" applyBorder="1" applyAlignment="1">
      <alignment horizontal="center"/>
    </xf>
    <xf numFmtId="1" fontId="2" fillId="33" borderId="3" xfId="61" applyNumberFormat="1" applyFont="1" applyFill="1" applyBorder="1" applyAlignment="1">
      <alignment horizontal="center"/>
    </xf>
    <xf numFmtId="1" fontId="2" fillId="33" borderId="4" xfId="61" applyNumberFormat="1" applyFont="1" applyFill="1" applyBorder="1" applyAlignment="1">
      <alignment horizontal="center"/>
    </xf>
    <xf numFmtId="1" fontId="2" fillId="33" borderId="54" xfId="61" applyNumberFormat="1" applyFont="1" applyFill="1" applyBorder="1" applyAlignment="1">
      <alignment horizontal="center"/>
    </xf>
    <xf numFmtId="1" fontId="2" fillId="32" borderId="2" xfId="61" applyNumberFormat="1" applyFont="1" applyFill="1" applyBorder="1" applyAlignment="1">
      <alignment horizontal="center"/>
    </xf>
    <xf numFmtId="3" fontId="2" fillId="4" borderId="2" xfId="61" applyNumberFormat="1" applyFont="1" applyFill="1" applyBorder="1" applyAlignment="1">
      <alignment horizontal="center"/>
    </xf>
    <xf numFmtId="3" fontId="2" fillId="33" borderId="2" xfId="61" applyNumberFormat="1" applyFont="1" applyFill="1" applyBorder="1" applyAlignment="1">
      <alignment horizontal="center"/>
    </xf>
    <xf numFmtId="3" fontId="2" fillId="33" borderId="3" xfId="61" applyNumberFormat="1" applyFont="1" applyFill="1" applyBorder="1" applyAlignment="1">
      <alignment horizontal="center"/>
    </xf>
    <xf numFmtId="3" fontId="2" fillId="33" borderId="4" xfId="61" applyNumberFormat="1" applyFont="1" applyFill="1" applyBorder="1" applyAlignment="1">
      <alignment horizontal="center"/>
    </xf>
    <xf numFmtId="3" fontId="2" fillId="33" borderId="54" xfId="61" applyNumberFormat="1" applyFont="1" applyFill="1" applyBorder="1" applyAlignment="1">
      <alignment horizontal="center"/>
    </xf>
    <xf numFmtId="0" fontId="2" fillId="32" borderId="3" xfId="61" applyFont="1" applyFill="1" applyBorder="1" applyAlignment="1">
      <alignment horizontal="center"/>
    </xf>
    <xf numFmtId="0" fontId="2" fillId="32" borderId="4" xfId="61" applyFont="1" applyFill="1" applyBorder="1" applyAlignment="1">
      <alignment horizontal="center"/>
    </xf>
    <xf numFmtId="0" fontId="2" fillId="32" borderId="1" xfId="61" applyFont="1" applyFill="1" applyBorder="1" applyAlignment="1">
      <alignment horizontal="center"/>
    </xf>
    <xf numFmtId="0" fontId="2" fillId="4" borderId="3" xfId="61" applyFont="1" applyFill="1" applyBorder="1" applyAlignment="1">
      <alignment horizontal="center"/>
    </xf>
    <xf numFmtId="0" fontId="2" fillId="4" borderId="4" xfId="61" applyFont="1" applyFill="1" applyBorder="1" applyAlignment="1">
      <alignment horizontal="center"/>
    </xf>
    <xf numFmtId="0" fontId="2" fillId="4" borderId="1" xfId="61" applyFont="1" applyFill="1" applyBorder="1" applyAlignment="1">
      <alignment horizontal="center"/>
    </xf>
    <xf numFmtId="166" fontId="2" fillId="4" borderId="2" xfId="61" applyNumberFormat="1" applyFont="1" applyFill="1" applyBorder="1" applyAlignment="1">
      <alignment horizontal="center"/>
    </xf>
    <xf numFmtId="166" fontId="2" fillId="33" borderId="3" xfId="61" applyNumberFormat="1" applyFont="1" applyFill="1" applyBorder="1" applyAlignment="1">
      <alignment horizontal="center"/>
    </xf>
    <xf numFmtId="166" fontId="2" fillId="33" borderId="4" xfId="61" applyNumberFormat="1" applyFont="1" applyFill="1" applyBorder="1" applyAlignment="1">
      <alignment horizontal="center"/>
    </xf>
    <xf numFmtId="166" fontId="2" fillId="33" borderId="1" xfId="61" applyNumberFormat="1" applyFont="1" applyFill="1" applyBorder="1" applyAlignment="1">
      <alignment horizontal="center"/>
    </xf>
    <xf numFmtId="166" fontId="2" fillId="33" borderId="2" xfId="61" applyNumberFormat="1" applyFont="1" applyFill="1" applyBorder="1" applyAlignment="1">
      <alignment horizontal="center"/>
    </xf>
    <xf numFmtId="166" fontId="2" fillId="33" borderId="54" xfId="61" applyNumberFormat="1" applyFont="1" applyFill="1" applyBorder="1" applyAlignment="1">
      <alignment horizontal="center"/>
    </xf>
    <xf numFmtId="3" fontId="2" fillId="32" borderId="2" xfId="61" applyNumberFormat="1" applyFont="1" applyFill="1" applyBorder="1" applyAlignment="1">
      <alignment horizontal="center"/>
    </xf>
    <xf numFmtId="166" fontId="2" fillId="32" borderId="2" xfId="61" applyNumberFormat="1" applyFont="1" applyFill="1" applyBorder="1" applyAlignment="1">
      <alignment horizontal="center"/>
    </xf>
    <xf numFmtId="0" fontId="35" fillId="3" borderId="46" xfId="61" applyFont="1" applyFill="1" applyBorder="1" applyAlignment="1">
      <alignment horizontal="center" vertical="center"/>
    </xf>
    <xf numFmtId="0" fontId="35" fillId="3" borderId="47" xfId="61" applyFont="1" applyFill="1" applyBorder="1" applyAlignment="1">
      <alignment horizontal="center" vertical="center"/>
    </xf>
    <xf numFmtId="0" fontId="35" fillId="3" borderId="35" xfId="61" applyFont="1" applyFill="1" applyBorder="1" applyAlignment="1">
      <alignment horizontal="center" vertical="center"/>
    </xf>
    <xf numFmtId="0" fontId="35" fillId="3" borderId="48" xfId="61" applyFont="1" applyFill="1" applyBorder="1" applyAlignment="1">
      <alignment horizontal="center" vertical="center"/>
    </xf>
    <xf numFmtId="0" fontId="35" fillId="3" borderId="26" xfId="61" applyFont="1" applyFill="1" applyBorder="1" applyAlignment="1">
      <alignment horizontal="center" vertical="center"/>
    </xf>
    <xf numFmtId="0" fontId="35" fillId="3" borderId="45" xfId="61" applyFont="1" applyFill="1" applyBorder="1" applyAlignment="1">
      <alignment horizontal="center" vertical="center"/>
    </xf>
    <xf numFmtId="0" fontId="44" fillId="3" borderId="49" xfId="61" applyFont="1" applyFill="1" applyBorder="1" applyAlignment="1">
      <alignment horizontal="center"/>
    </xf>
    <xf numFmtId="0" fontId="44" fillId="3" borderId="27" xfId="61" applyFont="1" applyFill="1" applyBorder="1" applyAlignment="1">
      <alignment horizontal="center"/>
    </xf>
    <xf numFmtId="0" fontId="44" fillId="3" borderId="31" xfId="61" applyFont="1" applyFill="1" applyBorder="1" applyAlignment="1">
      <alignment horizontal="center"/>
    </xf>
    <xf numFmtId="0" fontId="35" fillId="3" borderId="51" xfId="61" applyFont="1" applyFill="1" applyBorder="1" applyAlignment="1">
      <alignment horizontal="center"/>
    </xf>
    <xf numFmtId="0" fontId="35" fillId="3" borderId="27" xfId="61" applyFont="1" applyFill="1" applyBorder="1" applyAlignment="1">
      <alignment horizontal="center"/>
    </xf>
    <xf numFmtId="0" fontId="35" fillId="3" borderId="31" xfId="61" applyFont="1" applyFill="1" applyBorder="1" applyAlignment="1">
      <alignment horizontal="center"/>
    </xf>
    <xf numFmtId="0" fontId="2" fillId="3" borderId="52" xfId="61" applyFont="1" applyFill="1" applyBorder="1" applyAlignment="1">
      <alignment horizontal="center"/>
    </xf>
    <xf numFmtId="0" fontId="2" fillId="3" borderId="53" xfId="61" applyFont="1" applyFill="1" applyBorder="1" applyAlignment="1">
      <alignment horizontal="center"/>
    </xf>
    <xf numFmtId="0" fontId="2" fillId="3" borderId="44" xfId="61" applyFont="1" applyFill="1" applyBorder="1" applyAlignment="1">
      <alignment horizontal="center"/>
    </xf>
  </cellXfs>
  <cellStyles count="65">
    <cellStyle name="20% - Énfasis1 2" xfId="3"/>
    <cellStyle name="20% - Énfasis2 2" xfId="4"/>
    <cellStyle name="20% - Énfasis3 2" xfId="5"/>
    <cellStyle name="20% - Énfasis4 2" xfId="6"/>
    <cellStyle name="20% - Énfasis5 2" xfId="7"/>
    <cellStyle name="20% - Énfasis6 2" xfId="8"/>
    <cellStyle name="40% - Énfasis1 2" xfId="9"/>
    <cellStyle name="40% - Énfasis2 2" xfId="10"/>
    <cellStyle name="40% - Énfasis3 2" xfId="11"/>
    <cellStyle name="40% - Énfasis4 2" xfId="12"/>
    <cellStyle name="40% - Énfasis5 2" xfId="13"/>
    <cellStyle name="40% - Énfasis6 2" xfId="14"/>
    <cellStyle name="60% - Énfasis1 2" xfId="15"/>
    <cellStyle name="60% - Énfasis2 2" xfId="16"/>
    <cellStyle name="60% - Énfasis3 2" xfId="17"/>
    <cellStyle name="60% - Énfasis4 2" xfId="18"/>
    <cellStyle name="60% - Énfasis5 2" xfId="19"/>
    <cellStyle name="60% - Énfasis6 2" xfId="20"/>
    <cellStyle name="Buena 2" xfId="21"/>
    <cellStyle name="Cálculo 2" xfId="22"/>
    <cellStyle name="Celda de comprobación 2" xfId="23"/>
    <cellStyle name="Celda vinculada 2" xfId="24"/>
    <cellStyle name="Encabezado 4 2" xfId="25"/>
    <cellStyle name="Énfasis1 2" xfId="26"/>
    <cellStyle name="Énfasis2 2" xfId="27"/>
    <cellStyle name="Énfasis3 2" xfId="28"/>
    <cellStyle name="Énfasis4 2" xfId="29"/>
    <cellStyle name="Énfasis5 2" xfId="30"/>
    <cellStyle name="Énfasis6 2" xfId="31"/>
    <cellStyle name="Entrada 2" xfId="32"/>
    <cellStyle name="Incorrecto 2" xfId="33"/>
    <cellStyle name="Millares 2" xfId="34"/>
    <cellStyle name="Millares 3" xfId="35"/>
    <cellStyle name="Millares 4" xfId="36"/>
    <cellStyle name="Millares 5" xfId="37"/>
    <cellStyle name="Millares 6" xfId="58"/>
    <cellStyle name="Neutral 2" xfId="38"/>
    <cellStyle name="Normal" xfId="0" builtinId="0"/>
    <cellStyle name="Normal 10" xfId="63"/>
    <cellStyle name="Normal 2" xfId="1"/>
    <cellStyle name="Normal 2 2" xfId="39"/>
    <cellStyle name="Normal 2 3" xfId="40"/>
    <cellStyle name="Normal 3" xfId="41"/>
    <cellStyle name="Normal 3 2" xfId="42"/>
    <cellStyle name="Normal 4" xfId="43"/>
    <cellStyle name="Normal 4 2" xfId="44"/>
    <cellStyle name="Normal 5" xfId="45"/>
    <cellStyle name="Normal 5 2" xfId="59"/>
    <cellStyle name="Normal 6" xfId="46"/>
    <cellStyle name="Normal 7" xfId="47"/>
    <cellStyle name="Normal 8" xfId="48"/>
    <cellStyle name="Normal 9" xfId="61"/>
    <cellStyle name="Normal_Censo Lochy yc2010 (2)" xfId="64"/>
    <cellStyle name="Notas 2" xfId="49"/>
    <cellStyle name="Porcentaje 2" xfId="2"/>
    <cellStyle name="Porcentaje 2 2" xfId="60"/>
    <cellStyle name="Porcentaje 3" xfId="62"/>
    <cellStyle name="Salida 2" xfId="50"/>
    <cellStyle name="Texto de advertencia 2" xfId="51"/>
    <cellStyle name="Texto explicativo 2" xfId="52"/>
    <cellStyle name="Título 1 2" xfId="53"/>
    <cellStyle name="Título 2 2" xfId="54"/>
    <cellStyle name="Título 3 2" xfId="55"/>
    <cellStyle name="Título 4" xfId="56"/>
    <cellStyle name="Total 2" xfId="5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" Type="http://schemas.openxmlformats.org/officeDocument/2006/relationships/image" Target="../media/image1.jpe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</xdr:col>
      <xdr:colOff>1504950</xdr:colOff>
      <xdr:row>2</xdr:row>
      <xdr:rowOff>57150</xdr:rowOff>
    </xdr:to>
    <xdr:pic>
      <xdr:nvPicPr>
        <xdr:cNvPr id="2" name="5 Imagen" descr="Descripción: Descripción: cid:image001.jpg@01CF136D.A0F55770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150" y="0"/>
          <a:ext cx="1504950" cy="374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13</xdr:col>
      <xdr:colOff>469900</xdr:colOff>
      <xdr:row>51</xdr:row>
      <xdr:rowOff>82550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150" y="5670550"/>
          <a:ext cx="8839200" cy="2622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13</xdr:col>
      <xdr:colOff>469900</xdr:colOff>
      <xdr:row>68</xdr:row>
      <xdr:rowOff>88900</xdr:rowOff>
    </xdr:to>
    <xdr:pic>
      <xdr:nvPicPr>
        <xdr:cNvPr id="4" name="4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150" y="8369300"/>
          <a:ext cx="8839200" cy="2628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13</xdr:col>
      <xdr:colOff>469900</xdr:colOff>
      <xdr:row>85</xdr:row>
      <xdr:rowOff>88900</xdr:rowOff>
    </xdr:to>
    <xdr:pic>
      <xdr:nvPicPr>
        <xdr:cNvPr id="5" name="6 Imagen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150" y="11068050"/>
          <a:ext cx="8839200" cy="2628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13</xdr:col>
      <xdr:colOff>469900</xdr:colOff>
      <xdr:row>102</xdr:row>
      <xdr:rowOff>146050</xdr:rowOff>
    </xdr:to>
    <xdr:pic>
      <xdr:nvPicPr>
        <xdr:cNvPr id="6" name="8 Imagen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150" y="13766800"/>
          <a:ext cx="8839200" cy="2686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35</xdr:row>
      <xdr:rowOff>0</xdr:rowOff>
    </xdr:from>
    <xdr:to>
      <xdr:col>32</xdr:col>
      <xdr:colOff>63500</xdr:colOff>
      <xdr:row>51</xdr:row>
      <xdr:rowOff>88900</xdr:rowOff>
    </xdr:to>
    <xdr:pic>
      <xdr:nvPicPr>
        <xdr:cNvPr id="7" name="2 Imagen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36050" y="5670550"/>
          <a:ext cx="9023350" cy="2628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51</xdr:row>
      <xdr:rowOff>158750</xdr:rowOff>
    </xdr:from>
    <xdr:to>
      <xdr:col>32</xdr:col>
      <xdr:colOff>69850</xdr:colOff>
      <xdr:row>68</xdr:row>
      <xdr:rowOff>82550</xdr:rowOff>
    </xdr:to>
    <xdr:pic>
      <xdr:nvPicPr>
        <xdr:cNvPr id="8" name="4 Imagen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36050" y="8369300"/>
          <a:ext cx="9029700" cy="2622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69</xdr:row>
      <xdr:rowOff>0</xdr:rowOff>
    </xdr:from>
    <xdr:to>
      <xdr:col>32</xdr:col>
      <xdr:colOff>57150</xdr:colOff>
      <xdr:row>85</xdr:row>
      <xdr:rowOff>63500</xdr:rowOff>
    </xdr:to>
    <xdr:pic>
      <xdr:nvPicPr>
        <xdr:cNvPr id="9" name="6 Imagen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36050" y="11068050"/>
          <a:ext cx="9017000" cy="260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86</xdr:row>
      <xdr:rowOff>0</xdr:rowOff>
    </xdr:from>
    <xdr:to>
      <xdr:col>32</xdr:col>
      <xdr:colOff>38100</xdr:colOff>
      <xdr:row>102</xdr:row>
      <xdr:rowOff>146050</xdr:rowOff>
    </xdr:to>
    <xdr:pic>
      <xdr:nvPicPr>
        <xdr:cNvPr id="10" name="12 Imagen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36050" y="13766800"/>
          <a:ext cx="8997950" cy="2686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13</xdr:col>
      <xdr:colOff>450850</xdr:colOff>
      <xdr:row>119</xdr:row>
      <xdr:rowOff>31750</xdr:rowOff>
    </xdr:to>
    <xdr:pic>
      <xdr:nvPicPr>
        <xdr:cNvPr id="11" name="16 Imagen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150" y="16465550"/>
          <a:ext cx="8820150" cy="2571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103</xdr:row>
      <xdr:rowOff>0</xdr:rowOff>
    </xdr:from>
    <xdr:to>
      <xdr:col>32</xdr:col>
      <xdr:colOff>57150</xdr:colOff>
      <xdr:row>119</xdr:row>
      <xdr:rowOff>101600</xdr:rowOff>
    </xdr:to>
    <xdr:pic>
      <xdr:nvPicPr>
        <xdr:cNvPr id="12" name="20 Imagen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36050" y="16465550"/>
          <a:ext cx="9017000" cy="2641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968"/>
  <sheetViews>
    <sheetView zoomScale="90" zoomScaleNormal="90" zoomScalePageLayoutView="90" workbookViewId="0">
      <selection activeCell="P7" sqref="P7"/>
    </sheetView>
  </sheetViews>
  <sheetFormatPr baseColWidth="10" defaultColWidth="10.1640625" defaultRowHeight="12" x14ac:dyDescent="0"/>
  <cols>
    <col min="1" max="1" width="10.6640625" style="251" bestFit="1" customWidth="1"/>
    <col min="2" max="2" width="11" style="251" bestFit="1" customWidth="1"/>
    <col min="3" max="3" width="13.83203125" style="251" bestFit="1" customWidth="1"/>
    <col min="4" max="4" width="16.1640625" style="251" bestFit="1" customWidth="1"/>
    <col min="5" max="5" width="12" style="253" bestFit="1" customWidth="1"/>
    <col min="6" max="6" width="12.33203125" style="251" bestFit="1" customWidth="1"/>
    <col min="7" max="7" width="12.83203125" style="251" bestFit="1" customWidth="1"/>
    <col min="8" max="8" width="23.5" style="251" bestFit="1" customWidth="1"/>
    <col min="9" max="9" width="10.83203125" style="254" bestFit="1" customWidth="1"/>
    <col min="10" max="10" width="15.33203125" style="251" bestFit="1" customWidth="1"/>
    <col min="11" max="11" width="7.1640625" style="251" bestFit="1" customWidth="1"/>
    <col min="12" max="12" width="10.6640625" style="251" bestFit="1" customWidth="1"/>
    <col min="13" max="13" width="24.5" style="251" bestFit="1" customWidth="1"/>
    <col min="14" max="14" width="37.1640625" style="251" bestFit="1" customWidth="1"/>
    <col min="15" max="16" width="19.1640625" style="251" bestFit="1" customWidth="1"/>
    <col min="17" max="17" width="13.6640625" style="251" bestFit="1" customWidth="1"/>
    <col min="18" max="18" width="13.83203125" style="251" bestFit="1" customWidth="1"/>
    <col min="19" max="19" width="13.1640625" style="251" bestFit="1" customWidth="1"/>
    <col min="20" max="20" width="17.1640625" style="251" bestFit="1" customWidth="1"/>
    <col min="21" max="256" width="10.1640625" style="251"/>
    <col min="257" max="257" width="10.6640625" style="251" bestFit="1" customWidth="1"/>
    <col min="258" max="258" width="11" style="251" bestFit="1" customWidth="1"/>
    <col min="259" max="259" width="13.83203125" style="251" bestFit="1" customWidth="1"/>
    <col min="260" max="260" width="16.1640625" style="251" bestFit="1" customWidth="1"/>
    <col min="261" max="261" width="12" style="251" bestFit="1" customWidth="1"/>
    <col min="262" max="262" width="12.33203125" style="251" bestFit="1" customWidth="1"/>
    <col min="263" max="263" width="12.83203125" style="251" bestFit="1" customWidth="1"/>
    <col min="264" max="264" width="23.5" style="251" bestFit="1" customWidth="1"/>
    <col min="265" max="265" width="10.83203125" style="251" bestFit="1" customWidth="1"/>
    <col min="266" max="266" width="15.33203125" style="251" bestFit="1" customWidth="1"/>
    <col min="267" max="267" width="7.1640625" style="251" bestFit="1" customWidth="1"/>
    <col min="268" max="268" width="10.6640625" style="251" bestFit="1" customWidth="1"/>
    <col min="269" max="269" width="24.5" style="251" bestFit="1" customWidth="1"/>
    <col min="270" max="270" width="37.1640625" style="251" bestFit="1" customWidth="1"/>
    <col min="271" max="272" width="19.1640625" style="251" bestFit="1" customWidth="1"/>
    <col min="273" max="273" width="13.6640625" style="251" bestFit="1" customWidth="1"/>
    <col min="274" max="274" width="13.83203125" style="251" bestFit="1" customWidth="1"/>
    <col min="275" max="512" width="10.1640625" style="251"/>
    <col min="513" max="513" width="10.6640625" style="251" bestFit="1" customWidth="1"/>
    <col min="514" max="514" width="11" style="251" bestFit="1" customWidth="1"/>
    <col min="515" max="515" width="13.83203125" style="251" bestFit="1" customWidth="1"/>
    <col min="516" max="516" width="16.1640625" style="251" bestFit="1" customWidth="1"/>
    <col min="517" max="517" width="12" style="251" bestFit="1" customWidth="1"/>
    <col min="518" max="518" width="12.33203125" style="251" bestFit="1" customWidth="1"/>
    <col min="519" max="519" width="12.83203125" style="251" bestFit="1" customWidth="1"/>
    <col min="520" max="520" width="23.5" style="251" bestFit="1" customWidth="1"/>
    <col min="521" max="521" width="10.83203125" style="251" bestFit="1" customWidth="1"/>
    <col min="522" max="522" width="15.33203125" style="251" bestFit="1" customWidth="1"/>
    <col min="523" max="523" width="7.1640625" style="251" bestFit="1" customWidth="1"/>
    <col min="524" max="524" width="10.6640625" style="251" bestFit="1" customWidth="1"/>
    <col min="525" max="525" width="24.5" style="251" bestFit="1" customWidth="1"/>
    <col min="526" max="526" width="37.1640625" style="251" bestFit="1" customWidth="1"/>
    <col min="527" max="528" width="19.1640625" style="251" bestFit="1" customWidth="1"/>
    <col min="529" max="529" width="13.6640625" style="251" bestFit="1" customWidth="1"/>
    <col min="530" max="530" width="13.83203125" style="251" bestFit="1" customWidth="1"/>
    <col min="531" max="768" width="10.1640625" style="251"/>
    <col min="769" max="769" width="10.6640625" style="251" bestFit="1" customWidth="1"/>
    <col min="770" max="770" width="11" style="251" bestFit="1" customWidth="1"/>
    <col min="771" max="771" width="13.83203125" style="251" bestFit="1" customWidth="1"/>
    <col min="772" max="772" width="16.1640625" style="251" bestFit="1" customWidth="1"/>
    <col min="773" max="773" width="12" style="251" bestFit="1" customWidth="1"/>
    <col min="774" max="774" width="12.33203125" style="251" bestFit="1" customWidth="1"/>
    <col min="775" max="775" width="12.83203125" style="251" bestFit="1" customWidth="1"/>
    <col min="776" max="776" width="23.5" style="251" bestFit="1" customWidth="1"/>
    <col min="777" max="777" width="10.83203125" style="251" bestFit="1" customWidth="1"/>
    <col min="778" max="778" width="15.33203125" style="251" bestFit="1" customWidth="1"/>
    <col min="779" max="779" width="7.1640625" style="251" bestFit="1" customWidth="1"/>
    <col min="780" max="780" width="10.6640625" style="251" bestFit="1" customWidth="1"/>
    <col min="781" max="781" width="24.5" style="251" bestFit="1" customWidth="1"/>
    <col min="782" max="782" width="37.1640625" style="251" bestFit="1" customWidth="1"/>
    <col min="783" max="784" width="19.1640625" style="251" bestFit="1" customWidth="1"/>
    <col min="785" max="785" width="13.6640625" style="251" bestFit="1" customWidth="1"/>
    <col min="786" max="786" width="13.83203125" style="251" bestFit="1" customWidth="1"/>
    <col min="787" max="1024" width="10.1640625" style="251"/>
    <col min="1025" max="1025" width="10.6640625" style="251" bestFit="1" customWidth="1"/>
    <col min="1026" max="1026" width="11" style="251" bestFit="1" customWidth="1"/>
    <col min="1027" max="1027" width="13.83203125" style="251" bestFit="1" customWidth="1"/>
    <col min="1028" max="1028" width="16.1640625" style="251" bestFit="1" customWidth="1"/>
    <col min="1029" max="1029" width="12" style="251" bestFit="1" customWidth="1"/>
    <col min="1030" max="1030" width="12.33203125" style="251" bestFit="1" customWidth="1"/>
    <col min="1031" max="1031" width="12.83203125" style="251" bestFit="1" customWidth="1"/>
    <col min="1032" max="1032" width="23.5" style="251" bestFit="1" customWidth="1"/>
    <col min="1033" max="1033" width="10.83203125" style="251" bestFit="1" customWidth="1"/>
    <col min="1034" max="1034" width="15.33203125" style="251" bestFit="1" customWidth="1"/>
    <col min="1035" max="1035" width="7.1640625" style="251" bestFit="1" customWidth="1"/>
    <col min="1036" max="1036" width="10.6640625" style="251" bestFit="1" customWidth="1"/>
    <col min="1037" max="1037" width="24.5" style="251" bestFit="1" customWidth="1"/>
    <col min="1038" max="1038" width="37.1640625" style="251" bestFit="1" customWidth="1"/>
    <col min="1039" max="1040" width="19.1640625" style="251" bestFit="1" customWidth="1"/>
    <col min="1041" max="1041" width="13.6640625" style="251" bestFit="1" customWidth="1"/>
    <col min="1042" max="1042" width="13.83203125" style="251" bestFit="1" customWidth="1"/>
    <col min="1043" max="1280" width="10.1640625" style="251"/>
    <col min="1281" max="1281" width="10.6640625" style="251" bestFit="1" customWidth="1"/>
    <col min="1282" max="1282" width="11" style="251" bestFit="1" customWidth="1"/>
    <col min="1283" max="1283" width="13.83203125" style="251" bestFit="1" customWidth="1"/>
    <col min="1284" max="1284" width="16.1640625" style="251" bestFit="1" customWidth="1"/>
    <col min="1285" max="1285" width="12" style="251" bestFit="1" customWidth="1"/>
    <col min="1286" max="1286" width="12.33203125" style="251" bestFit="1" customWidth="1"/>
    <col min="1287" max="1287" width="12.83203125" style="251" bestFit="1" customWidth="1"/>
    <col min="1288" max="1288" width="23.5" style="251" bestFit="1" customWidth="1"/>
    <col min="1289" max="1289" width="10.83203125" style="251" bestFit="1" customWidth="1"/>
    <col min="1290" max="1290" width="15.33203125" style="251" bestFit="1" customWidth="1"/>
    <col min="1291" max="1291" width="7.1640625" style="251" bestFit="1" customWidth="1"/>
    <col min="1292" max="1292" width="10.6640625" style="251" bestFit="1" customWidth="1"/>
    <col min="1293" max="1293" width="24.5" style="251" bestFit="1" customWidth="1"/>
    <col min="1294" max="1294" width="37.1640625" style="251" bestFit="1" customWidth="1"/>
    <col min="1295" max="1296" width="19.1640625" style="251" bestFit="1" customWidth="1"/>
    <col min="1297" max="1297" width="13.6640625" style="251" bestFit="1" customWidth="1"/>
    <col min="1298" max="1298" width="13.83203125" style="251" bestFit="1" customWidth="1"/>
    <col min="1299" max="1536" width="10.1640625" style="251"/>
    <col min="1537" max="1537" width="10.6640625" style="251" bestFit="1" customWidth="1"/>
    <col min="1538" max="1538" width="11" style="251" bestFit="1" customWidth="1"/>
    <col min="1539" max="1539" width="13.83203125" style="251" bestFit="1" customWidth="1"/>
    <col min="1540" max="1540" width="16.1640625" style="251" bestFit="1" customWidth="1"/>
    <col min="1541" max="1541" width="12" style="251" bestFit="1" customWidth="1"/>
    <col min="1542" max="1542" width="12.33203125" style="251" bestFit="1" customWidth="1"/>
    <col min="1543" max="1543" width="12.83203125" style="251" bestFit="1" customWidth="1"/>
    <col min="1544" max="1544" width="23.5" style="251" bestFit="1" customWidth="1"/>
    <col min="1545" max="1545" width="10.83203125" style="251" bestFit="1" customWidth="1"/>
    <col min="1546" max="1546" width="15.33203125" style="251" bestFit="1" customWidth="1"/>
    <col min="1547" max="1547" width="7.1640625" style="251" bestFit="1" customWidth="1"/>
    <col min="1548" max="1548" width="10.6640625" style="251" bestFit="1" customWidth="1"/>
    <col min="1549" max="1549" width="24.5" style="251" bestFit="1" customWidth="1"/>
    <col min="1550" max="1550" width="37.1640625" style="251" bestFit="1" customWidth="1"/>
    <col min="1551" max="1552" width="19.1640625" style="251" bestFit="1" customWidth="1"/>
    <col min="1553" max="1553" width="13.6640625" style="251" bestFit="1" customWidth="1"/>
    <col min="1554" max="1554" width="13.83203125" style="251" bestFit="1" customWidth="1"/>
    <col min="1555" max="1792" width="10.1640625" style="251"/>
    <col min="1793" max="1793" width="10.6640625" style="251" bestFit="1" customWidth="1"/>
    <col min="1794" max="1794" width="11" style="251" bestFit="1" customWidth="1"/>
    <col min="1795" max="1795" width="13.83203125" style="251" bestFit="1" customWidth="1"/>
    <col min="1796" max="1796" width="16.1640625" style="251" bestFit="1" customWidth="1"/>
    <col min="1797" max="1797" width="12" style="251" bestFit="1" customWidth="1"/>
    <col min="1798" max="1798" width="12.33203125" style="251" bestFit="1" customWidth="1"/>
    <col min="1799" max="1799" width="12.83203125" style="251" bestFit="1" customWidth="1"/>
    <col min="1800" max="1800" width="23.5" style="251" bestFit="1" customWidth="1"/>
    <col min="1801" max="1801" width="10.83203125" style="251" bestFit="1" customWidth="1"/>
    <col min="1802" max="1802" width="15.33203125" style="251" bestFit="1" customWidth="1"/>
    <col min="1803" max="1803" width="7.1640625" style="251" bestFit="1" customWidth="1"/>
    <col min="1804" max="1804" width="10.6640625" style="251" bestFit="1" customWidth="1"/>
    <col min="1805" max="1805" width="24.5" style="251" bestFit="1" customWidth="1"/>
    <col min="1806" max="1806" width="37.1640625" style="251" bestFit="1" customWidth="1"/>
    <col min="1807" max="1808" width="19.1640625" style="251" bestFit="1" customWidth="1"/>
    <col min="1809" max="1809" width="13.6640625" style="251" bestFit="1" customWidth="1"/>
    <col min="1810" max="1810" width="13.83203125" style="251" bestFit="1" customWidth="1"/>
    <col min="1811" max="2048" width="10.1640625" style="251"/>
    <col min="2049" max="2049" width="10.6640625" style="251" bestFit="1" customWidth="1"/>
    <col min="2050" max="2050" width="11" style="251" bestFit="1" customWidth="1"/>
    <col min="2051" max="2051" width="13.83203125" style="251" bestFit="1" customWidth="1"/>
    <col min="2052" max="2052" width="16.1640625" style="251" bestFit="1" customWidth="1"/>
    <col min="2053" max="2053" width="12" style="251" bestFit="1" customWidth="1"/>
    <col min="2054" max="2054" width="12.33203125" style="251" bestFit="1" customWidth="1"/>
    <col min="2055" max="2055" width="12.83203125" style="251" bestFit="1" customWidth="1"/>
    <col min="2056" max="2056" width="23.5" style="251" bestFit="1" customWidth="1"/>
    <col min="2057" max="2057" width="10.83203125" style="251" bestFit="1" customWidth="1"/>
    <col min="2058" max="2058" width="15.33203125" style="251" bestFit="1" customWidth="1"/>
    <col min="2059" max="2059" width="7.1640625" style="251" bestFit="1" customWidth="1"/>
    <col min="2060" max="2060" width="10.6640625" style="251" bestFit="1" customWidth="1"/>
    <col min="2061" max="2061" width="24.5" style="251" bestFit="1" customWidth="1"/>
    <col min="2062" max="2062" width="37.1640625" style="251" bestFit="1" customWidth="1"/>
    <col min="2063" max="2064" width="19.1640625" style="251" bestFit="1" customWidth="1"/>
    <col min="2065" max="2065" width="13.6640625" style="251" bestFit="1" customWidth="1"/>
    <col min="2066" max="2066" width="13.83203125" style="251" bestFit="1" customWidth="1"/>
    <col min="2067" max="2304" width="10.1640625" style="251"/>
    <col min="2305" max="2305" width="10.6640625" style="251" bestFit="1" customWidth="1"/>
    <col min="2306" max="2306" width="11" style="251" bestFit="1" customWidth="1"/>
    <col min="2307" max="2307" width="13.83203125" style="251" bestFit="1" customWidth="1"/>
    <col min="2308" max="2308" width="16.1640625" style="251" bestFit="1" customWidth="1"/>
    <col min="2309" max="2309" width="12" style="251" bestFit="1" customWidth="1"/>
    <col min="2310" max="2310" width="12.33203125" style="251" bestFit="1" customWidth="1"/>
    <col min="2311" max="2311" width="12.83203125" style="251" bestFit="1" customWidth="1"/>
    <col min="2312" max="2312" width="23.5" style="251" bestFit="1" customWidth="1"/>
    <col min="2313" max="2313" width="10.83203125" style="251" bestFit="1" customWidth="1"/>
    <col min="2314" max="2314" width="15.33203125" style="251" bestFit="1" customWidth="1"/>
    <col min="2315" max="2315" width="7.1640625" style="251" bestFit="1" customWidth="1"/>
    <col min="2316" max="2316" width="10.6640625" style="251" bestFit="1" customWidth="1"/>
    <col min="2317" max="2317" width="24.5" style="251" bestFit="1" customWidth="1"/>
    <col min="2318" max="2318" width="37.1640625" style="251" bestFit="1" customWidth="1"/>
    <col min="2319" max="2320" width="19.1640625" style="251" bestFit="1" customWidth="1"/>
    <col min="2321" max="2321" width="13.6640625" style="251" bestFit="1" customWidth="1"/>
    <col min="2322" max="2322" width="13.83203125" style="251" bestFit="1" customWidth="1"/>
    <col min="2323" max="2560" width="10.1640625" style="251"/>
    <col min="2561" max="2561" width="10.6640625" style="251" bestFit="1" customWidth="1"/>
    <col min="2562" max="2562" width="11" style="251" bestFit="1" customWidth="1"/>
    <col min="2563" max="2563" width="13.83203125" style="251" bestFit="1" customWidth="1"/>
    <col min="2564" max="2564" width="16.1640625" style="251" bestFit="1" customWidth="1"/>
    <col min="2565" max="2565" width="12" style="251" bestFit="1" customWidth="1"/>
    <col min="2566" max="2566" width="12.33203125" style="251" bestFit="1" customWidth="1"/>
    <col min="2567" max="2567" width="12.83203125" style="251" bestFit="1" customWidth="1"/>
    <col min="2568" max="2568" width="23.5" style="251" bestFit="1" customWidth="1"/>
    <col min="2569" max="2569" width="10.83203125" style="251" bestFit="1" customWidth="1"/>
    <col min="2570" max="2570" width="15.33203125" style="251" bestFit="1" customWidth="1"/>
    <col min="2571" max="2571" width="7.1640625" style="251" bestFit="1" customWidth="1"/>
    <col min="2572" max="2572" width="10.6640625" style="251" bestFit="1" customWidth="1"/>
    <col min="2573" max="2573" width="24.5" style="251" bestFit="1" customWidth="1"/>
    <col min="2574" max="2574" width="37.1640625" style="251" bestFit="1" customWidth="1"/>
    <col min="2575" max="2576" width="19.1640625" style="251" bestFit="1" customWidth="1"/>
    <col min="2577" max="2577" width="13.6640625" style="251" bestFit="1" customWidth="1"/>
    <col min="2578" max="2578" width="13.83203125" style="251" bestFit="1" customWidth="1"/>
    <col min="2579" max="2816" width="10.1640625" style="251"/>
    <col min="2817" max="2817" width="10.6640625" style="251" bestFit="1" customWidth="1"/>
    <col min="2818" max="2818" width="11" style="251" bestFit="1" customWidth="1"/>
    <col min="2819" max="2819" width="13.83203125" style="251" bestFit="1" customWidth="1"/>
    <col min="2820" max="2820" width="16.1640625" style="251" bestFit="1" customWidth="1"/>
    <col min="2821" max="2821" width="12" style="251" bestFit="1" customWidth="1"/>
    <col min="2822" max="2822" width="12.33203125" style="251" bestFit="1" customWidth="1"/>
    <col min="2823" max="2823" width="12.83203125" style="251" bestFit="1" customWidth="1"/>
    <col min="2824" max="2824" width="23.5" style="251" bestFit="1" customWidth="1"/>
    <col min="2825" max="2825" width="10.83203125" style="251" bestFit="1" customWidth="1"/>
    <col min="2826" max="2826" width="15.33203125" style="251" bestFit="1" customWidth="1"/>
    <col min="2827" max="2827" width="7.1640625" style="251" bestFit="1" customWidth="1"/>
    <col min="2828" max="2828" width="10.6640625" style="251" bestFit="1" customWidth="1"/>
    <col min="2829" max="2829" width="24.5" style="251" bestFit="1" customWidth="1"/>
    <col min="2830" max="2830" width="37.1640625" style="251" bestFit="1" customWidth="1"/>
    <col min="2831" max="2832" width="19.1640625" style="251" bestFit="1" customWidth="1"/>
    <col min="2833" max="2833" width="13.6640625" style="251" bestFit="1" customWidth="1"/>
    <col min="2834" max="2834" width="13.83203125" style="251" bestFit="1" customWidth="1"/>
    <col min="2835" max="3072" width="10.1640625" style="251"/>
    <col min="3073" max="3073" width="10.6640625" style="251" bestFit="1" customWidth="1"/>
    <col min="3074" max="3074" width="11" style="251" bestFit="1" customWidth="1"/>
    <col min="3075" max="3075" width="13.83203125" style="251" bestFit="1" customWidth="1"/>
    <col min="3076" max="3076" width="16.1640625" style="251" bestFit="1" customWidth="1"/>
    <col min="3077" max="3077" width="12" style="251" bestFit="1" customWidth="1"/>
    <col min="3078" max="3078" width="12.33203125" style="251" bestFit="1" customWidth="1"/>
    <col min="3079" max="3079" width="12.83203125" style="251" bestFit="1" customWidth="1"/>
    <col min="3080" max="3080" width="23.5" style="251" bestFit="1" customWidth="1"/>
    <col min="3081" max="3081" width="10.83203125" style="251" bestFit="1" customWidth="1"/>
    <col min="3082" max="3082" width="15.33203125" style="251" bestFit="1" customWidth="1"/>
    <col min="3083" max="3083" width="7.1640625" style="251" bestFit="1" customWidth="1"/>
    <col min="3084" max="3084" width="10.6640625" style="251" bestFit="1" customWidth="1"/>
    <col min="3085" max="3085" width="24.5" style="251" bestFit="1" customWidth="1"/>
    <col min="3086" max="3086" width="37.1640625" style="251" bestFit="1" customWidth="1"/>
    <col min="3087" max="3088" width="19.1640625" style="251" bestFit="1" customWidth="1"/>
    <col min="3089" max="3089" width="13.6640625" style="251" bestFit="1" customWidth="1"/>
    <col min="3090" max="3090" width="13.83203125" style="251" bestFit="1" customWidth="1"/>
    <col min="3091" max="3328" width="10.1640625" style="251"/>
    <col min="3329" max="3329" width="10.6640625" style="251" bestFit="1" customWidth="1"/>
    <col min="3330" max="3330" width="11" style="251" bestFit="1" customWidth="1"/>
    <col min="3331" max="3331" width="13.83203125" style="251" bestFit="1" customWidth="1"/>
    <col min="3332" max="3332" width="16.1640625" style="251" bestFit="1" customWidth="1"/>
    <col min="3333" max="3333" width="12" style="251" bestFit="1" customWidth="1"/>
    <col min="3334" max="3334" width="12.33203125" style="251" bestFit="1" customWidth="1"/>
    <col min="3335" max="3335" width="12.83203125" style="251" bestFit="1" customWidth="1"/>
    <col min="3336" max="3336" width="23.5" style="251" bestFit="1" customWidth="1"/>
    <col min="3337" max="3337" width="10.83203125" style="251" bestFit="1" customWidth="1"/>
    <col min="3338" max="3338" width="15.33203125" style="251" bestFit="1" customWidth="1"/>
    <col min="3339" max="3339" width="7.1640625" style="251" bestFit="1" customWidth="1"/>
    <col min="3340" max="3340" width="10.6640625" style="251" bestFit="1" customWidth="1"/>
    <col min="3341" max="3341" width="24.5" style="251" bestFit="1" customWidth="1"/>
    <col min="3342" max="3342" width="37.1640625" style="251" bestFit="1" customWidth="1"/>
    <col min="3343" max="3344" width="19.1640625" style="251" bestFit="1" customWidth="1"/>
    <col min="3345" max="3345" width="13.6640625" style="251" bestFit="1" customWidth="1"/>
    <col min="3346" max="3346" width="13.83203125" style="251" bestFit="1" customWidth="1"/>
    <col min="3347" max="3584" width="10.1640625" style="251"/>
    <col min="3585" max="3585" width="10.6640625" style="251" bestFit="1" customWidth="1"/>
    <col min="3586" max="3586" width="11" style="251" bestFit="1" customWidth="1"/>
    <col min="3587" max="3587" width="13.83203125" style="251" bestFit="1" customWidth="1"/>
    <col min="3588" max="3588" width="16.1640625" style="251" bestFit="1" customWidth="1"/>
    <col min="3589" max="3589" width="12" style="251" bestFit="1" customWidth="1"/>
    <col min="3590" max="3590" width="12.33203125" style="251" bestFit="1" customWidth="1"/>
    <col min="3591" max="3591" width="12.83203125" style="251" bestFit="1" customWidth="1"/>
    <col min="3592" max="3592" width="23.5" style="251" bestFit="1" customWidth="1"/>
    <col min="3593" max="3593" width="10.83203125" style="251" bestFit="1" customWidth="1"/>
    <col min="3594" max="3594" width="15.33203125" style="251" bestFit="1" customWidth="1"/>
    <col min="3595" max="3595" width="7.1640625" style="251" bestFit="1" customWidth="1"/>
    <col min="3596" max="3596" width="10.6640625" style="251" bestFit="1" customWidth="1"/>
    <col min="3597" max="3597" width="24.5" style="251" bestFit="1" customWidth="1"/>
    <col min="3598" max="3598" width="37.1640625" style="251" bestFit="1" customWidth="1"/>
    <col min="3599" max="3600" width="19.1640625" style="251" bestFit="1" customWidth="1"/>
    <col min="3601" max="3601" width="13.6640625" style="251" bestFit="1" customWidth="1"/>
    <col min="3602" max="3602" width="13.83203125" style="251" bestFit="1" customWidth="1"/>
    <col min="3603" max="3840" width="10.1640625" style="251"/>
    <col min="3841" max="3841" width="10.6640625" style="251" bestFit="1" customWidth="1"/>
    <col min="3842" max="3842" width="11" style="251" bestFit="1" customWidth="1"/>
    <col min="3843" max="3843" width="13.83203125" style="251" bestFit="1" customWidth="1"/>
    <col min="3844" max="3844" width="16.1640625" style="251" bestFit="1" customWidth="1"/>
    <col min="3845" max="3845" width="12" style="251" bestFit="1" customWidth="1"/>
    <col min="3846" max="3846" width="12.33203125" style="251" bestFit="1" customWidth="1"/>
    <col min="3847" max="3847" width="12.83203125" style="251" bestFit="1" customWidth="1"/>
    <col min="3848" max="3848" width="23.5" style="251" bestFit="1" customWidth="1"/>
    <col min="3849" max="3849" width="10.83203125" style="251" bestFit="1" customWidth="1"/>
    <col min="3850" max="3850" width="15.33203125" style="251" bestFit="1" customWidth="1"/>
    <col min="3851" max="3851" width="7.1640625" style="251" bestFit="1" customWidth="1"/>
    <col min="3852" max="3852" width="10.6640625" style="251" bestFit="1" customWidth="1"/>
    <col min="3853" max="3853" width="24.5" style="251" bestFit="1" customWidth="1"/>
    <col min="3854" max="3854" width="37.1640625" style="251" bestFit="1" customWidth="1"/>
    <col min="3855" max="3856" width="19.1640625" style="251" bestFit="1" customWidth="1"/>
    <col min="3857" max="3857" width="13.6640625" style="251" bestFit="1" customWidth="1"/>
    <col min="3858" max="3858" width="13.83203125" style="251" bestFit="1" customWidth="1"/>
    <col min="3859" max="4096" width="10.1640625" style="251"/>
    <col min="4097" max="4097" width="10.6640625" style="251" bestFit="1" customWidth="1"/>
    <col min="4098" max="4098" width="11" style="251" bestFit="1" customWidth="1"/>
    <col min="4099" max="4099" width="13.83203125" style="251" bestFit="1" customWidth="1"/>
    <col min="4100" max="4100" width="16.1640625" style="251" bestFit="1" customWidth="1"/>
    <col min="4101" max="4101" width="12" style="251" bestFit="1" customWidth="1"/>
    <col min="4102" max="4102" width="12.33203125" style="251" bestFit="1" customWidth="1"/>
    <col min="4103" max="4103" width="12.83203125" style="251" bestFit="1" customWidth="1"/>
    <col min="4104" max="4104" width="23.5" style="251" bestFit="1" customWidth="1"/>
    <col min="4105" max="4105" width="10.83203125" style="251" bestFit="1" customWidth="1"/>
    <col min="4106" max="4106" width="15.33203125" style="251" bestFit="1" customWidth="1"/>
    <col min="4107" max="4107" width="7.1640625" style="251" bestFit="1" customWidth="1"/>
    <col min="4108" max="4108" width="10.6640625" style="251" bestFit="1" customWidth="1"/>
    <col min="4109" max="4109" width="24.5" style="251" bestFit="1" customWidth="1"/>
    <col min="4110" max="4110" width="37.1640625" style="251" bestFit="1" customWidth="1"/>
    <col min="4111" max="4112" width="19.1640625" style="251" bestFit="1" customWidth="1"/>
    <col min="4113" max="4113" width="13.6640625" style="251" bestFit="1" customWidth="1"/>
    <col min="4114" max="4114" width="13.83203125" style="251" bestFit="1" customWidth="1"/>
    <col min="4115" max="4352" width="10.1640625" style="251"/>
    <col min="4353" max="4353" width="10.6640625" style="251" bestFit="1" customWidth="1"/>
    <col min="4354" max="4354" width="11" style="251" bestFit="1" customWidth="1"/>
    <col min="4355" max="4355" width="13.83203125" style="251" bestFit="1" customWidth="1"/>
    <col min="4356" max="4356" width="16.1640625" style="251" bestFit="1" customWidth="1"/>
    <col min="4357" max="4357" width="12" style="251" bestFit="1" customWidth="1"/>
    <col min="4358" max="4358" width="12.33203125" style="251" bestFit="1" customWidth="1"/>
    <col min="4359" max="4359" width="12.83203125" style="251" bestFit="1" customWidth="1"/>
    <col min="4360" max="4360" width="23.5" style="251" bestFit="1" customWidth="1"/>
    <col min="4361" max="4361" width="10.83203125" style="251" bestFit="1" customWidth="1"/>
    <col min="4362" max="4362" width="15.33203125" style="251" bestFit="1" customWidth="1"/>
    <col min="4363" max="4363" width="7.1640625" style="251" bestFit="1" customWidth="1"/>
    <col min="4364" max="4364" width="10.6640625" style="251" bestFit="1" customWidth="1"/>
    <col min="4365" max="4365" width="24.5" style="251" bestFit="1" customWidth="1"/>
    <col min="4366" max="4366" width="37.1640625" style="251" bestFit="1" customWidth="1"/>
    <col min="4367" max="4368" width="19.1640625" style="251" bestFit="1" customWidth="1"/>
    <col min="4369" max="4369" width="13.6640625" style="251" bestFit="1" customWidth="1"/>
    <col min="4370" max="4370" width="13.83203125" style="251" bestFit="1" customWidth="1"/>
    <col min="4371" max="4608" width="10.1640625" style="251"/>
    <col min="4609" max="4609" width="10.6640625" style="251" bestFit="1" customWidth="1"/>
    <col min="4610" max="4610" width="11" style="251" bestFit="1" customWidth="1"/>
    <col min="4611" max="4611" width="13.83203125" style="251" bestFit="1" customWidth="1"/>
    <col min="4612" max="4612" width="16.1640625" style="251" bestFit="1" customWidth="1"/>
    <col min="4613" max="4613" width="12" style="251" bestFit="1" customWidth="1"/>
    <col min="4614" max="4614" width="12.33203125" style="251" bestFit="1" customWidth="1"/>
    <col min="4615" max="4615" width="12.83203125" style="251" bestFit="1" customWidth="1"/>
    <col min="4616" max="4616" width="23.5" style="251" bestFit="1" customWidth="1"/>
    <col min="4617" max="4617" width="10.83203125" style="251" bestFit="1" customWidth="1"/>
    <col min="4618" max="4618" width="15.33203125" style="251" bestFit="1" customWidth="1"/>
    <col min="4619" max="4619" width="7.1640625" style="251" bestFit="1" customWidth="1"/>
    <col min="4620" max="4620" width="10.6640625" style="251" bestFit="1" customWidth="1"/>
    <col min="4621" max="4621" width="24.5" style="251" bestFit="1" customWidth="1"/>
    <col min="4622" max="4622" width="37.1640625" style="251" bestFit="1" customWidth="1"/>
    <col min="4623" max="4624" width="19.1640625" style="251" bestFit="1" customWidth="1"/>
    <col min="4625" max="4625" width="13.6640625" style="251" bestFit="1" customWidth="1"/>
    <col min="4626" max="4626" width="13.83203125" style="251" bestFit="1" customWidth="1"/>
    <col min="4627" max="4864" width="10.1640625" style="251"/>
    <col min="4865" max="4865" width="10.6640625" style="251" bestFit="1" customWidth="1"/>
    <col min="4866" max="4866" width="11" style="251" bestFit="1" customWidth="1"/>
    <col min="4867" max="4867" width="13.83203125" style="251" bestFit="1" customWidth="1"/>
    <col min="4868" max="4868" width="16.1640625" style="251" bestFit="1" customWidth="1"/>
    <col min="4869" max="4869" width="12" style="251" bestFit="1" customWidth="1"/>
    <col min="4870" max="4870" width="12.33203125" style="251" bestFit="1" customWidth="1"/>
    <col min="4871" max="4871" width="12.83203125" style="251" bestFit="1" customWidth="1"/>
    <col min="4872" max="4872" width="23.5" style="251" bestFit="1" customWidth="1"/>
    <col min="4873" max="4873" width="10.83203125" style="251" bestFit="1" customWidth="1"/>
    <col min="4874" max="4874" width="15.33203125" style="251" bestFit="1" customWidth="1"/>
    <col min="4875" max="4875" width="7.1640625" style="251" bestFit="1" customWidth="1"/>
    <col min="4876" max="4876" width="10.6640625" style="251" bestFit="1" customWidth="1"/>
    <col min="4877" max="4877" width="24.5" style="251" bestFit="1" customWidth="1"/>
    <col min="4878" max="4878" width="37.1640625" style="251" bestFit="1" customWidth="1"/>
    <col min="4879" max="4880" width="19.1640625" style="251" bestFit="1" customWidth="1"/>
    <col min="4881" max="4881" width="13.6640625" style="251" bestFit="1" customWidth="1"/>
    <col min="4882" max="4882" width="13.83203125" style="251" bestFit="1" customWidth="1"/>
    <col min="4883" max="5120" width="10.1640625" style="251"/>
    <col min="5121" max="5121" width="10.6640625" style="251" bestFit="1" customWidth="1"/>
    <col min="5122" max="5122" width="11" style="251" bestFit="1" customWidth="1"/>
    <col min="5123" max="5123" width="13.83203125" style="251" bestFit="1" customWidth="1"/>
    <col min="5124" max="5124" width="16.1640625" style="251" bestFit="1" customWidth="1"/>
    <col min="5125" max="5125" width="12" style="251" bestFit="1" customWidth="1"/>
    <col min="5126" max="5126" width="12.33203125" style="251" bestFit="1" customWidth="1"/>
    <col min="5127" max="5127" width="12.83203125" style="251" bestFit="1" customWidth="1"/>
    <col min="5128" max="5128" width="23.5" style="251" bestFit="1" customWidth="1"/>
    <col min="5129" max="5129" width="10.83203125" style="251" bestFit="1" customWidth="1"/>
    <col min="5130" max="5130" width="15.33203125" style="251" bestFit="1" customWidth="1"/>
    <col min="5131" max="5131" width="7.1640625" style="251" bestFit="1" customWidth="1"/>
    <col min="5132" max="5132" width="10.6640625" style="251" bestFit="1" customWidth="1"/>
    <col min="5133" max="5133" width="24.5" style="251" bestFit="1" customWidth="1"/>
    <col min="5134" max="5134" width="37.1640625" style="251" bestFit="1" customWidth="1"/>
    <col min="5135" max="5136" width="19.1640625" style="251" bestFit="1" customWidth="1"/>
    <col min="5137" max="5137" width="13.6640625" style="251" bestFit="1" customWidth="1"/>
    <col min="5138" max="5138" width="13.83203125" style="251" bestFit="1" customWidth="1"/>
    <col min="5139" max="5376" width="10.1640625" style="251"/>
    <col min="5377" max="5377" width="10.6640625" style="251" bestFit="1" customWidth="1"/>
    <col min="5378" max="5378" width="11" style="251" bestFit="1" customWidth="1"/>
    <col min="5379" max="5379" width="13.83203125" style="251" bestFit="1" customWidth="1"/>
    <col min="5380" max="5380" width="16.1640625" style="251" bestFit="1" customWidth="1"/>
    <col min="5381" max="5381" width="12" style="251" bestFit="1" customWidth="1"/>
    <col min="5382" max="5382" width="12.33203125" style="251" bestFit="1" customWidth="1"/>
    <col min="5383" max="5383" width="12.83203125" style="251" bestFit="1" customWidth="1"/>
    <col min="5384" max="5384" width="23.5" style="251" bestFit="1" customWidth="1"/>
    <col min="5385" max="5385" width="10.83203125" style="251" bestFit="1" customWidth="1"/>
    <col min="5386" max="5386" width="15.33203125" style="251" bestFit="1" customWidth="1"/>
    <col min="5387" max="5387" width="7.1640625" style="251" bestFit="1" customWidth="1"/>
    <col min="5388" max="5388" width="10.6640625" style="251" bestFit="1" customWidth="1"/>
    <col min="5389" max="5389" width="24.5" style="251" bestFit="1" customWidth="1"/>
    <col min="5390" max="5390" width="37.1640625" style="251" bestFit="1" customWidth="1"/>
    <col min="5391" max="5392" width="19.1640625" style="251" bestFit="1" customWidth="1"/>
    <col min="5393" max="5393" width="13.6640625" style="251" bestFit="1" customWidth="1"/>
    <col min="5394" max="5394" width="13.83203125" style="251" bestFit="1" customWidth="1"/>
    <col min="5395" max="5632" width="10.1640625" style="251"/>
    <col min="5633" max="5633" width="10.6640625" style="251" bestFit="1" customWidth="1"/>
    <col min="5634" max="5634" width="11" style="251" bestFit="1" customWidth="1"/>
    <col min="5635" max="5635" width="13.83203125" style="251" bestFit="1" customWidth="1"/>
    <col min="5636" max="5636" width="16.1640625" style="251" bestFit="1" customWidth="1"/>
    <col min="5637" max="5637" width="12" style="251" bestFit="1" customWidth="1"/>
    <col min="5638" max="5638" width="12.33203125" style="251" bestFit="1" customWidth="1"/>
    <col min="5639" max="5639" width="12.83203125" style="251" bestFit="1" customWidth="1"/>
    <col min="5640" max="5640" width="23.5" style="251" bestFit="1" customWidth="1"/>
    <col min="5641" max="5641" width="10.83203125" style="251" bestFit="1" customWidth="1"/>
    <col min="5642" max="5642" width="15.33203125" style="251" bestFit="1" customWidth="1"/>
    <col min="5643" max="5643" width="7.1640625" style="251" bestFit="1" customWidth="1"/>
    <col min="5644" max="5644" width="10.6640625" style="251" bestFit="1" customWidth="1"/>
    <col min="5645" max="5645" width="24.5" style="251" bestFit="1" customWidth="1"/>
    <col min="5646" max="5646" width="37.1640625" style="251" bestFit="1" customWidth="1"/>
    <col min="5647" max="5648" width="19.1640625" style="251" bestFit="1" customWidth="1"/>
    <col min="5649" max="5649" width="13.6640625" style="251" bestFit="1" customWidth="1"/>
    <col min="5650" max="5650" width="13.83203125" style="251" bestFit="1" customWidth="1"/>
    <col min="5651" max="5888" width="10.1640625" style="251"/>
    <col min="5889" max="5889" width="10.6640625" style="251" bestFit="1" customWidth="1"/>
    <col min="5890" max="5890" width="11" style="251" bestFit="1" customWidth="1"/>
    <col min="5891" max="5891" width="13.83203125" style="251" bestFit="1" customWidth="1"/>
    <col min="5892" max="5892" width="16.1640625" style="251" bestFit="1" customWidth="1"/>
    <col min="5893" max="5893" width="12" style="251" bestFit="1" customWidth="1"/>
    <col min="5894" max="5894" width="12.33203125" style="251" bestFit="1" customWidth="1"/>
    <col min="5895" max="5895" width="12.83203125" style="251" bestFit="1" customWidth="1"/>
    <col min="5896" max="5896" width="23.5" style="251" bestFit="1" customWidth="1"/>
    <col min="5897" max="5897" width="10.83203125" style="251" bestFit="1" customWidth="1"/>
    <col min="5898" max="5898" width="15.33203125" style="251" bestFit="1" customWidth="1"/>
    <col min="5899" max="5899" width="7.1640625" style="251" bestFit="1" customWidth="1"/>
    <col min="5900" max="5900" width="10.6640625" style="251" bestFit="1" customWidth="1"/>
    <col min="5901" max="5901" width="24.5" style="251" bestFit="1" customWidth="1"/>
    <col min="5902" max="5902" width="37.1640625" style="251" bestFit="1" customWidth="1"/>
    <col min="5903" max="5904" width="19.1640625" style="251" bestFit="1" customWidth="1"/>
    <col min="5905" max="5905" width="13.6640625" style="251" bestFit="1" customWidth="1"/>
    <col min="5906" max="5906" width="13.83203125" style="251" bestFit="1" customWidth="1"/>
    <col min="5907" max="6144" width="10.1640625" style="251"/>
    <col min="6145" max="6145" width="10.6640625" style="251" bestFit="1" customWidth="1"/>
    <col min="6146" max="6146" width="11" style="251" bestFit="1" customWidth="1"/>
    <col min="6147" max="6147" width="13.83203125" style="251" bestFit="1" customWidth="1"/>
    <col min="6148" max="6148" width="16.1640625" style="251" bestFit="1" customWidth="1"/>
    <col min="6149" max="6149" width="12" style="251" bestFit="1" customWidth="1"/>
    <col min="6150" max="6150" width="12.33203125" style="251" bestFit="1" customWidth="1"/>
    <col min="6151" max="6151" width="12.83203125" style="251" bestFit="1" customWidth="1"/>
    <col min="6152" max="6152" width="23.5" style="251" bestFit="1" customWidth="1"/>
    <col min="6153" max="6153" width="10.83203125" style="251" bestFit="1" customWidth="1"/>
    <col min="6154" max="6154" width="15.33203125" style="251" bestFit="1" customWidth="1"/>
    <col min="6155" max="6155" width="7.1640625" style="251" bestFit="1" customWidth="1"/>
    <col min="6156" max="6156" width="10.6640625" style="251" bestFit="1" customWidth="1"/>
    <col min="6157" max="6157" width="24.5" style="251" bestFit="1" customWidth="1"/>
    <col min="6158" max="6158" width="37.1640625" style="251" bestFit="1" customWidth="1"/>
    <col min="6159" max="6160" width="19.1640625" style="251" bestFit="1" customWidth="1"/>
    <col min="6161" max="6161" width="13.6640625" style="251" bestFit="1" customWidth="1"/>
    <col min="6162" max="6162" width="13.83203125" style="251" bestFit="1" customWidth="1"/>
    <col min="6163" max="6400" width="10.1640625" style="251"/>
    <col min="6401" max="6401" width="10.6640625" style="251" bestFit="1" customWidth="1"/>
    <col min="6402" max="6402" width="11" style="251" bestFit="1" customWidth="1"/>
    <col min="6403" max="6403" width="13.83203125" style="251" bestFit="1" customWidth="1"/>
    <col min="6404" max="6404" width="16.1640625" style="251" bestFit="1" customWidth="1"/>
    <col min="6405" max="6405" width="12" style="251" bestFit="1" customWidth="1"/>
    <col min="6406" max="6406" width="12.33203125" style="251" bestFit="1" customWidth="1"/>
    <col min="6407" max="6407" width="12.83203125" style="251" bestFit="1" customWidth="1"/>
    <col min="6408" max="6408" width="23.5" style="251" bestFit="1" customWidth="1"/>
    <col min="6409" max="6409" width="10.83203125" style="251" bestFit="1" customWidth="1"/>
    <col min="6410" max="6410" width="15.33203125" style="251" bestFit="1" customWidth="1"/>
    <col min="6411" max="6411" width="7.1640625" style="251" bestFit="1" customWidth="1"/>
    <col min="6412" max="6412" width="10.6640625" style="251" bestFit="1" customWidth="1"/>
    <col min="6413" max="6413" width="24.5" style="251" bestFit="1" customWidth="1"/>
    <col min="6414" max="6414" width="37.1640625" style="251" bestFit="1" customWidth="1"/>
    <col min="6415" max="6416" width="19.1640625" style="251" bestFit="1" customWidth="1"/>
    <col min="6417" max="6417" width="13.6640625" style="251" bestFit="1" customWidth="1"/>
    <col min="6418" max="6418" width="13.83203125" style="251" bestFit="1" customWidth="1"/>
    <col min="6419" max="6656" width="10.1640625" style="251"/>
    <col min="6657" max="6657" width="10.6640625" style="251" bestFit="1" customWidth="1"/>
    <col min="6658" max="6658" width="11" style="251" bestFit="1" customWidth="1"/>
    <col min="6659" max="6659" width="13.83203125" style="251" bestFit="1" customWidth="1"/>
    <col min="6660" max="6660" width="16.1640625" style="251" bestFit="1" customWidth="1"/>
    <col min="6661" max="6661" width="12" style="251" bestFit="1" customWidth="1"/>
    <col min="6662" max="6662" width="12.33203125" style="251" bestFit="1" customWidth="1"/>
    <col min="6663" max="6663" width="12.83203125" style="251" bestFit="1" customWidth="1"/>
    <col min="6664" max="6664" width="23.5" style="251" bestFit="1" customWidth="1"/>
    <col min="6665" max="6665" width="10.83203125" style="251" bestFit="1" customWidth="1"/>
    <col min="6666" max="6666" width="15.33203125" style="251" bestFit="1" customWidth="1"/>
    <col min="6667" max="6667" width="7.1640625" style="251" bestFit="1" customWidth="1"/>
    <col min="6668" max="6668" width="10.6640625" style="251" bestFit="1" customWidth="1"/>
    <col min="6669" max="6669" width="24.5" style="251" bestFit="1" customWidth="1"/>
    <col min="6670" max="6670" width="37.1640625" style="251" bestFit="1" customWidth="1"/>
    <col min="6671" max="6672" width="19.1640625" style="251" bestFit="1" customWidth="1"/>
    <col min="6673" max="6673" width="13.6640625" style="251" bestFit="1" customWidth="1"/>
    <col min="6674" max="6674" width="13.83203125" style="251" bestFit="1" customWidth="1"/>
    <col min="6675" max="6912" width="10.1640625" style="251"/>
    <col min="6913" max="6913" width="10.6640625" style="251" bestFit="1" customWidth="1"/>
    <col min="6914" max="6914" width="11" style="251" bestFit="1" customWidth="1"/>
    <col min="6915" max="6915" width="13.83203125" style="251" bestFit="1" customWidth="1"/>
    <col min="6916" max="6916" width="16.1640625" style="251" bestFit="1" customWidth="1"/>
    <col min="6917" max="6917" width="12" style="251" bestFit="1" customWidth="1"/>
    <col min="6918" max="6918" width="12.33203125" style="251" bestFit="1" customWidth="1"/>
    <col min="6919" max="6919" width="12.83203125" style="251" bestFit="1" customWidth="1"/>
    <col min="6920" max="6920" width="23.5" style="251" bestFit="1" customWidth="1"/>
    <col min="6921" max="6921" width="10.83203125" style="251" bestFit="1" customWidth="1"/>
    <col min="6922" max="6922" width="15.33203125" style="251" bestFit="1" customWidth="1"/>
    <col min="6923" max="6923" width="7.1640625" style="251" bestFit="1" customWidth="1"/>
    <col min="6924" max="6924" width="10.6640625" style="251" bestFit="1" customWidth="1"/>
    <col min="6925" max="6925" width="24.5" style="251" bestFit="1" customWidth="1"/>
    <col min="6926" max="6926" width="37.1640625" style="251" bestFit="1" customWidth="1"/>
    <col min="6927" max="6928" width="19.1640625" style="251" bestFit="1" customWidth="1"/>
    <col min="6929" max="6929" width="13.6640625" style="251" bestFit="1" customWidth="1"/>
    <col min="6930" max="6930" width="13.83203125" style="251" bestFit="1" customWidth="1"/>
    <col min="6931" max="7168" width="10.1640625" style="251"/>
    <col min="7169" max="7169" width="10.6640625" style="251" bestFit="1" customWidth="1"/>
    <col min="7170" max="7170" width="11" style="251" bestFit="1" customWidth="1"/>
    <col min="7171" max="7171" width="13.83203125" style="251" bestFit="1" customWidth="1"/>
    <col min="7172" max="7172" width="16.1640625" style="251" bestFit="1" customWidth="1"/>
    <col min="7173" max="7173" width="12" style="251" bestFit="1" customWidth="1"/>
    <col min="7174" max="7174" width="12.33203125" style="251" bestFit="1" customWidth="1"/>
    <col min="7175" max="7175" width="12.83203125" style="251" bestFit="1" customWidth="1"/>
    <col min="7176" max="7176" width="23.5" style="251" bestFit="1" customWidth="1"/>
    <col min="7177" max="7177" width="10.83203125" style="251" bestFit="1" customWidth="1"/>
    <col min="7178" max="7178" width="15.33203125" style="251" bestFit="1" customWidth="1"/>
    <col min="7179" max="7179" width="7.1640625" style="251" bestFit="1" customWidth="1"/>
    <col min="7180" max="7180" width="10.6640625" style="251" bestFit="1" customWidth="1"/>
    <col min="7181" max="7181" width="24.5" style="251" bestFit="1" customWidth="1"/>
    <col min="7182" max="7182" width="37.1640625" style="251" bestFit="1" customWidth="1"/>
    <col min="7183" max="7184" width="19.1640625" style="251" bestFit="1" customWidth="1"/>
    <col min="7185" max="7185" width="13.6640625" style="251" bestFit="1" customWidth="1"/>
    <col min="7186" max="7186" width="13.83203125" style="251" bestFit="1" customWidth="1"/>
    <col min="7187" max="7424" width="10.1640625" style="251"/>
    <col min="7425" max="7425" width="10.6640625" style="251" bestFit="1" customWidth="1"/>
    <col min="7426" max="7426" width="11" style="251" bestFit="1" customWidth="1"/>
    <col min="7427" max="7427" width="13.83203125" style="251" bestFit="1" customWidth="1"/>
    <col min="7428" max="7428" width="16.1640625" style="251" bestFit="1" customWidth="1"/>
    <col min="7429" max="7429" width="12" style="251" bestFit="1" customWidth="1"/>
    <col min="7430" max="7430" width="12.33203125" style="251" bestFit="1" customWidth="1"/>
    <col min="7431" max="7431" width="12.83203125" style="251" bestFit="1" customWidth="1"/>
    <col min="7432" max="7432" width="23.5" style="251" bestFit="1" customWidth="1"/>
    <col min="7433" max="7433" width="10.83203125" style="251" bestFit="1" customWidth="1"/>
    <col min="7434" max="7434" width="15.33203125" style="251" bestFit="1" customWidth="1"/>
    <col min="7435" max="7435" width="7.1640625" style="251" bestFit="1" customWidth="1"/>
    <col min="7436" max="7436" width="10.6640625" style="251" bestFit="1" customWidth="1"/>
    <col min="7437" max="7437" width="24.5" style="251" bestFit="1" customWidth="1"/>
    <col min="7438" max="7438" width="37.1640625" style="251" bestFit="1" customWidth="1"/>
    <col min="7439" max="7440" width="19.1640625" style="251" bestFit="1" customWidth="1"/>
    <col min="7441" max="7441" width="13.6640625" style="251" bestFit="1" customWidth="1"/>
    <col min="7442" max="7442" width="13.83203125" style="251" bestFit="1" customWidth="1"/>
    <col min="7443" max="7680" width="10.1640625" style="251"/>
    <col min="7681" max="7681" width="10.6640625" style="251" bestFit="1" customWidth="1"/>
    <col min="7682" max="7682" width="11" style="251" bestFit="1" customWidth="1"/>
    <col min="7683" max="7683" width="13.83203125" style="251" bestFit="1" customWidth="1"/>
    <col min="7684" max="7684" width="16.1640625" style="251" bestFit="1" customWidth="1"/>
    <col min="7685" max="7685" width="12" style="251" bestFit="1" customWidth="1"/>
    <col min="7686" max="7686" width="12.33203125" style="251" bestFit="1" customWidth="1"/>
    <col min="7687" max="7687" width="12.83203125" style="251" bestFit="1" customWidth="1"/>
    <col min="7688" max="7688" width="23.5" style="251" bestFit="1" customWidth="1"/>
    <col min="7689" max="7689" width="10.83203125" style="251" bestFit="1" customWidth="1"/>
    <col min="7690" max="7690" width="15.33203125" style="251" bestFit="1" customWidth="1"/>
    <col min="7691" max="7691" width="7.1640625" style="251" bestFit="1" customWidth="1"/>
    <col min="7692" max="7692" width="10.6640625" style="251" bestFit="1" customWidth="1"/>
    <col min="7693" max="7693" width="24.5" style="251" bestFit="1" customWidth="1"/>
    <col min="7694" max="7694" width="37.1640625" style="251" bestFit="1" customWidth="1"/>
    <col min="7695" max="7696" width="19.1640625" style="251" bestFit="1" customWidth="1"/>
    <col min="7697" max="7697" width="13.6640625" style="251" bestFit="1" customWidth="1"/>
    <col min="7698" max="7698" width="13.83203125" style="251" bestFit="1" customWidth="1"/>
    <col min="7699" max="7936" width="10.1640625" style="251"/>
    <col min="7937" max="7937" width="10.6640625" style="251" bestFit="1" customWidth="1"/>
    <col min="7938" max="7938" width="11" style="251" bestFit="1" customWidth="1"/>
    <col min="7939" max="7939" width="13.83203125" style="251" bestFit="1" customWidth="1"/>
    <col min="7940" max="7940" width="16.1640625" style="251" bestFit="1" customWidth="1"/>
    <col min="7941" max="7941" width="12" style="251" bestFit="1" customWidth="1"/>
    <col min="7942" max="7942" width="12.33203125" style="251" bestFit="1" customWidth="1"/>
    <col min="7943" max="7943" width="12.83203125" style="251" bestFit="1" customWidth="1"/>
    <col min="7944" max="7944" width="23.5" style="251" bestFit="1" customWidth="1"/>
    <col min="7945" max="7945" width="10.83203125" style="251" bestFit="1" customWidth="1"/>
    <col min="7946" max="7946" width="15.33203125" style="251" bestFit="1" customWidth="1"/>
    <col min="7947" max="7947" width="7.1640625" style="251" bestFit="1" customWidth="1"/>
    <col min="7948" max="7948" width="10.6640625" style="251" bestFit="1" customWidth="1"/>
    <col min="7949" max="7949" width="24.5" style="251" bestFit="1" customWidth="1"/>
    <col min="7950" max="7950" width="37.1640625" style="251" bestFit="1" customWidth="1"/>
    <col min="7951" max="7952" width="19.1640625" style="251" bestFit="1" customWidth="1"/>
    <col min="7953" max="7953" width="13.6640625" style="251" bestFit="1" customWidth="1"/>
    <col min="7954" max="7954" width="13.83203125" style="251" bestFit="1" customWidth="1"/>
    <col min="7955" max="8192" width="10.1640625" style="251"/>
    <col min="8193" max="8193" width="10.6640625" style="251" bestFit="1" customWidth="1"/>
    <col min="8194" max="8194" width="11" style="251" bestFit="1" customWidth="1"/>
    <col min="8195" max="8195" width="13.83203125" style="251" bestFit="1" customWidth="1"/>
    <col min="8196" max="8196" width="16.1640625" style="251" bestFit="1" customWidth="1"/>
    <col min="8197" max="8197" width="12" style="251" bestFit="1" customWidth="1"/>
    <col min="8198" max="8198" width="12.33203125" style="251" bestFit="1" customWidth="1"/>
    <col min="8199" max="8199" width="12.83203125" style="251" bestFit="1" customWidth="1"/>
    <col min="8200" max="8200" width="23.5" style="251" bestFit="1" customWidth="1"/>
    <col min="8201" max="8201" width="10.83203125" style="251" bestFit="1" customWidth="1"/>
    <col min="8202" max="8202" width="15.33203125" style="251" bestFit="1" customWidth="1"/>
    <col min="8203" max="8203" width="7.1640625" style="251" bestFit="1" customWidth="1"/>
    <col min="8204" max="8204" width="10.6640625" style="251" bestFit="1" customWidth="1"/>
    <col min="8205" max="8205" width="24.5" style="251" bestFit="1" customWidth="1"/>
    <col min="8206" max="8206" width="37.1640625" style="251" bestFit="1" customWidth="1"/>
    <col min="8207" max="8208" width="19.1640625" style="251" bestFit="1" customWidth="1"/>
    <col min="8209" max="8209" width="13.6640625" style="251" bestFit="1" customWidth="1"/>
    <col min="8210" max="8210" width="13.83203125" style="251" bestFit="1" customWidth="1"/>
    <col min="8211" max="8448" width="10.1640625" style="251"/>
    <col min="8449" max="8449" width="10.6640625" style="251" bestFit="1" customWidth="1"/>
    <col min="8450" max="8450" width="11" style="251" bestFit="1" customWidth="1"/>
    <col min="8451" max="8451" width="13.83203125" style="251" bestFit="1" customWidth="1"/>
    <col min="8452" max="8452" width="16.1640625" style="251" bestFit="1" customWidth="1"/>
    <col min="8453" max="8453" width="12" style="251" bestFit="1" customWidth="1"/>
    <col min="8454" max="8454" width="12.33203125" style="251" bestFit="1" customWidth="1"/>
    <col min="8455" max="8455" width="12.83203125" style="251" bestFit="1" customWidth="1"/>
    <col min="8456" max="8456" width="23.5" style="251" bestFit="1" customWidth="1"/>
    <col min="8457" max="8457" width="10.83203125" style="251" bestFit="1" customWidth="1"/>
    <col min="8458" max="8458" width="15.33203125" style="251" bestFit="1" customWidth="1"/>
    <col min="8459" max="8459" width="7.1640625" style="251" bestFit="1" customWidth="1"/>
    <col min="8460" max="8460" width="10.6640625" style="251" bestFit="1" customWidth="1"/>
    <col min="8461" max="8461" width="24.5" style="251" bestFit="1" customWidth="1"/>
    <col min="8462" max="8462" width="37.1640625" style="251" bestFit="1" customWidth="1"/>
    <col min="8463" max="8464" width="19.1640625" style="251" bestFit="1" customWidth="1"/>
    <col min="8465" max="8465" width="13.6640625" style="251" bestFit="1" customWidth="1"/>
    <col min="8466" max="8466" width="13.83203125" style="251" bestFit="1" customWidth="1"/>
    <col min="8467" max="8704" width="10.1640625" style="251"/>
    <col min="8705" max="8705" width="10.6640625" style="251" bestFit="1" customWidth="1"/>
    <col min="8706" max="8706" width="11" style="251" bestFit="1" customWidth="1"/>
    <col min="8707" max="8707" width="13.83203125" style="251" bestFit="1" customWidth="1"/>
    <col min="8708" max="8708" width="16.1640625" style="251" bestFit="1" customWidth="1"/>
    <col min="8709" max="8709" width="12" style="251" bestFit="1" customWidth="1"/>
    <col min="8710" max="8710" width="12.33203125" style="251" bestFit="1" customWidth="1"/>
    <col min="8711" max="8711" width="12.83203125" style="251" bestFit="1" customWidth="1"/>
    <col min="8712" max="8712" width="23.5" style="251" bestFit="1" customWidth="1"/>
    <col min="8713" max="8713" width="10.83203125" style="251" bestFit="1" customWidth="1"/>
    <col min="8714" max="8714" width="15.33203125" style="251" bestFit="1" customWidth="1"/>
    <col min="8715" max="8715" width="7.1640625" style="251" bestFit="1" customWidth="1"/>
    <col min="8716" max="8716" width="10.6640625" style="251" bestFit="1" customWidth="1"/>
    <col min="8717" max="8717" width="24.5" style="251" bestFit="1" customWidth="1"/>
    <col min="8718" max="8718" width="37.1640625" style="251" bestFit="1" customWidth="1"/>
    <col min="8719" max="8720" width="19.1640625" style="251" bestFit="1" customWidth="1"/>
    <col min="8721" max="8721" width="13.6640625" style="251" bestFit="1" customWidth="1"/>
    <col min="8722" max="8722" width="13.83203125" style="251" bestFit="1" customWidth="1"/>
    <col min="8723" max="8960" width="10.1640625" style="251"/>
    <col min="8961" max="8961" width="10.6640625" style="251" bestFit="1" customWidth="1"/>
    <col min="8962" max="8962" width="11" style="251" bestFit="1" customWidth="1"/>
    <col min="8963" max="8963" width="13.83203125" style="251" bestFit="1" customWidth="1"/>
    <col min="8964" max="8964" width="16.1640625" style="251" bestFit="1" customWidth="1"/>
    <col min="8965" max="8965" width="12" style="251" bestFit="1" customWidth="1"/>
    <col min="8966" max="8966" width="12.33203125" style="251" bestFit="1" customWidth="1"/>
    <col min="8967" max="8967" width="12.83203125" style="251" bestFit="1" customWidth="1"/>
    <col min="8968" max="8968" width="23.5" style="251" bestFit="1" customWidth="1"/>
    <col min="8969" max="8969" width="10.83203125" style="251" bestFit="1" customWidth="1"/>
    <col min="8970" max="8970" width="15.33203125" style="251" bestFit="1" customWidth="1"/>
    <col min="8971" max="8971" width="7.1640625" style="251" bestFit="1" customWidth="1"/>
    <col min="8972" max="8972" width="10.6640625" style="251" bestFit="1" customWidth="1"/>
    <col min="8973" max="8973" width="24.5" style="251" bestFit="1" customWidth="1"/>
    <col min="8974" max="8974" width="37.1640625" style="251" bestFit="1" customWidth="1"/>
    <col min="8975" max="8976" width="19.1640625" style="251" bestFit="1" customWidth="1"/>
    <col min="8977" max="8977" width="13.6640625" style="251" bestFit="1" customWidth="1"/>
    <col min="8978" max="8978" width="13.83203125" style="251" bestFit="1" customWidth="1"/>
    <col min="8979" max="9216" width="10.1640625" style="251"/>
    <col min="9217" max="9217" width="10.6640625" style="251" bestFit="1" customWidth="1"/>
    <col min="9218" max="9218" width="11" style="251" bestFit="1" customWidth="1"/>
    <col min="9219" max="9219" width="13.83203125" style="251" bestFit="1" customWidth="1"/>
    <col min="9220" max="9220" width="16.1640625" style="251" bestFit="1" customWidth="1"/>
    <col min="9221" max="9221" width="12" style="251" bestFit="1" customWidth="1"/>
    <col min="9222" max="9222" width="12.33203125" style="251" bestFit="1" customWidth="1"/>
    <col min="9223" max="9223" width="12.83203125" style="251" bestFit="1" customWidth="1"/>
    <col min="9224" max="9224" width="23.5" style="251" bestFit="1" customWidth="1"/>
    <col min="9225" max="9225" width="10.83203125" style="251" bestFit="1" customWidth="1"/>
    <col min="9226" max="9226" width="15.33203125" style="251" bestFit="1" customWidth="1"/>
    <col min="9227" max="9227" width="7.1640625" style="251" bestFit="1" customWidth="1"/>
    <col min="9228" max="9228" width="10.6640625" style="251" bestFit="1" customWidth="1"/>
    <col min="9229" max="9229" width="24.5" style="251" bestFit="1" customWidth="1"/>
    <col min="9230" max="9230" width="37.1640625" style="251" bestFit="1" customWidth="1"/>
    <col min="9231" max="9232" width="19.1640625" style="251" bestFit="1" customWidth="1"/>
    <col min="9233" max="9233" width="13.6640625" style="251" bestFit="1" customWidth="1"/>
    <col min="9234" max="9234" width="13.83203125" style="251" bestFit="1" customWidth="1"/>
    <col min="9235" max="9472" width="10.1640625" style="251"/>
    <col min="9473" max="9473" width="10.6640625" style="251" bestFit="1" customWidth="1"/>
    <col min="9474" max="9474" width="11" style="251" bestFit="1" customWidth="1"/>
    <col min="9475" max="9475" width="13.83203125" style="251" bestFit="1" customWidth="1"/>
    <col min="9476" max="9476" width="16.1640625" style="251" bestFit="1" customWidth="1"/>
    <col min="9477" max="9477" width="12" style="251" bestFit="1" customWidth="1"/>
    <col min="9478" max="9478" width="12.33203125" style="251" bestFit="1" customWidth="1"/>
    <col min="9479" max="9479" width="12.83203125" style="251" bestFit="1" customWidth="1"/>
    <col min="9480" max="9480" width="23.5" style="251" bestFit="1" customWidth="1"/>
    <col min="9481" max="9481" width="10.83203125" style="251" bestFit="1" customWidth="1"/>
    <col min="9482" max="9482" width="15.33203125" style="251" bestFit="1" customWidth="1"/>
    <col min="9483" max="9483" width="7.1640625" style="251" bestFit="1" customWidth="1"/>
    <col min="9484" max="9484" width="10.6640625" style="251" bestFit="1" customWidth="1"/>
    <col min="9485" max="9485" width="24.5" style="251" bestFit="1" customWidth="1"/>
    <col min="9486" max="9486" width="37.1640625" style="251" bestFit="1" customWidth="1"/>
    <col min="9487" max="9488" width="19.1640625" style="251" bestFit="1" customWidth="1"/>
    <col min="9489" max="9489" width="13.6640625" style="251" bestFit="1" customWidth="1"/>
    <col min="9490" max="9490" width="13.83203125" style="251" bestFit="1" customWidth="1"/>
    <col min="9491" max="9728" width="10.1640625" style="251"/>
    <col min="9729" max="9729" width="10.6640625" style="251" bestFit="1" customWidth="1"/>
    <col min="9730" max="9730" width="11" style="251" bestFit="1" customWidth="1"/>
    <col min="9731" max="9731" width="13.83203125" style="251" bestFit="1" customWidth="1"/>
    <col min="9732" max="9732" width="16.1640625" style="251" bestFit="1" customWidth="1"/>
    <col min="9733" max="9733" width="12" style="251" bestFit="1" customWidth="1"/>
    <col min="9734" max="9734" width="12.33203125" style="251" bestFit="1" customWidth="1"/>
    <col min="9735" max="9735" width="12.83203125" style="251" bestFit="1" customWidth="1"/>
    <col min="9736" max="9736" width="23.5" style="251" bestFit="1" customWidth="1"/>
    <col min="9737" max="9737" width="10.83203125" style="251" bestFit="1" customWidth="1"/>
    <col min="9738" max="9738" width="15.33203125" style="251" bestFit="1" customWidth="1"/>
    <col min="9739" max="9739" width="7.1640625" style="251" bestFit="1" customWidth="1"/>
    <col min="9740" max="9740" width="10.6640625" style="251" bestFit="1" customWidth="1"/>
    <col min="9741" max="9741" width="24.5" style="251" bestFit="1" customWidth="1"/>
    <col min="9742" max="9742" width="37.1640625" style="251" bestFit="1" customWidth="1"/>
    <col min="9743" max="9744" width="19.1640625" style="251" bestFit="1" customWidth="1"/>
    <col min="9745" max="9745" width="13.6640625" style="251" bestFit="1" customWidth="1"/>
    <col min="9746" max="9746" width="13.83203125" style="251" bestFit="1" customWidth="1"/>
    <col min="9747" max="9984" width="10.1640625" style="251"/>
    <col min="9985" max="9985" width="10.6640625" style="251" bestFit="1" customWidth="1"/>
    <col min="9986" max="9986" width="11" style="251" bestFit="1" customWidth="1"/>
    <col min="9987" max="9987" width="13.83203125" style="251" bestFit="1" customWidth="1"/>
    <col min="9988" max="9988" width="16.1640625" style="251" bestFit="1" customWidth="1"/>
    <col min="9989" max="9989" width="12" style="251" bestFit="1" customWidth="1"/>
    <col min="9990" max="9990" width="12.33203125" style="251" bestFit="1" customWidth="1"/>
    <col min="9991" max="9991" width="12.83203125" style="251" bestFit="1" customWidth="1"/>
    <col min="9992" max="9992" width="23.5" style="251" bestFit="1" customWidth="1"/>
    <col min="9993" max="9993" width="10.83203125" style="251" bestFit="1" customWidth="1"/>
    <col min="9994" max="9994" width="15.33203125" style="251" bestFit="1" customWidth="1"/>
    <col min="9995" max="9995" width="7.1640625" style="251" bestFit="1" customWidth="1"/>
    <col min="9996" max="9996" width="10.6640625" style="251" bestFit="1" customWidth="1"/>
    <col min="9997" max="9997" width="24.5" style="251" bestFit="1" customWidth="1"/>
    <col min="9998" max="9998" width="37.1640625" style="251" bestFit="1" customWidth="1"/>
    <col min="9999" max="10000" width="19.1640625" style="251" bestFit="1" customWidth="1"/>
    <col min="10001" max="10001" width="13.6640625" style="251" bestFit="1" customWidth="1"/>
    <col min="10002" max="10002" width="13.83203125" style="251" bestFit="1" customWidth="1"/>
    <col min="10003" max="10240" width="10.1640625" style="251"/>
    <col min="10241" max="10241" width="10.6640625" style="251" bestFit="1" customWidth="1"/>
    <col min="10242" max="10242" width="11" style="251" bestFit="1" customWidth="1"/>
    <col min="10243" max="10243" width="13.83203125" style="251" bestFit="1" customWidth="1"/>
    <col min="10244" max="10244" width="16.1640625" style="251" bestFit="1" customWidth="1"/>
    <col min="10245" max="10245" width="12" style="251" bestFit="1" customWidth="1"/>
    <col min="10246" max="10246" width="12.33203125" style="251" bestFit="1" customWidth="1"/>
    <col min="10247" max="10247" width="12.83203125" style="251" bestFit="1" customWidth="1"/>
    <col min="10248" max="10248" width="23.5" style="251" bestFit="1" customWidth="1"/>
    <col min="10249" max="10249" width="10.83203125" style="251" bestFit="1" customWidth="1"/>
    <col min="10250" max="10250" width="15.33203125" style="251" bestFit="1" customWidth="1"/>
    <col min="10251" max="10251" width="7.1640625" style="251" bestFit="1" customWidth="1"/>
    <col min="10252" max="10252" width="10.6640625" style="251" bestFit="1" customWidth="1"/>
    <col min="10253" max="10253" width="24.5" style="251" bestFit="1" customWidth="1"/>
    <col min="10254" max="10254" width="37.1640625" style="251" bestFit="1" customWidth="1"/>
    <col min="10255" max="10256" width="19.1640625" style="251" bestFit="1" customWidth="1"/>
    <col min="10257" max="10257" width="13.6640625" style="251" bestFit="1" customWidth="1"/>
    <col min="10258" max="10258" width="13.83203125" style="251" bestFit="1" customWidth="1"/>
    <col min="10259" max="10496" width="10.1640625" style="251"/>
    <col min="10497" max="10497" width="10.6640625" style="251" bestFit="1" customWidth="1"/>
    <col min="10498" max="10498" width="11" style="251" bestFit="1" customWidth="1"/>
    <col min="10499" max="10499" width="13.83203125" style="251" bestFit="1" customWidth="1"/>
    <col min="10500" max="10500" width="16.1640625" style="251" bestFit="1" customWidth="1"/>
    <col min="10501" max="10501" width="12" style="251" bestFit="1" customWidth="1"/>
    <col min="10502" max="10502" width="12.33203125" style="251" bestFit="1" customWidth="1"/>
    <col min="10503" max="10503" width="12.83203125" style="251" bestFit="1" customWidth="1"/>
    <col min="10504" max="10504" width="23.5" style="251" bestFit="1" customWidth="1"/>
    <col min="10505" max="10505" width="10.83203125" style="251" bestFit="1" customWidth="1"/>
    <col min="10506" max="10506" width="15.33203125" style="251" bestFit="1" customWidth="1"/>
    <col min="10507" max="10507" width="7.1640625" style="251" bestFit="1" customWidth="1"/>
    <col min="10508" max="10508" width="10.6640625" style="251" bestFit="1" customWidth="1"/>
    <col min="10509" max="10509" width="24.5" style="251" bestFit="1" customWidth="1"/>
    <col min="10510" max="10510" width="37.1640625" style="251" bestFit="1" customWidth="1"/>
    <col min="10511" max="10512" width="19.1640625" style="251" bestFit="1" customWidth="1"/>
    <col min="10513" max="10513" width="13.6640625" style="251" bestFit="1" customWidth="1"/>
    <col min="10514" max="10514" width="13.83203125" style="251" bestFit="1" customWidth="1"/>
    <col min="10515" max="10752" width="10.1640625" style="251"/>
    <col min="10753" max="10753" width="10.6640625" style="251" bestFit="1" customWidth="1"/>
    <col min="10754" max="10754" width="11" style="251" bestFit="1" customWidth="1"/>
    <col min="10755" max="10755" width="13.83203125" style="251" bestFit="1" customWidth="1"/>
    <col min="10756" max="10756" width="16.1640625" style="251" bestFit="1" customWidth="1"/>
    <col min="10757" max="10757" width="12" style="251" bestFit="1" customWidth="1"/>
    <col min="10758" max="10758" width="12.33203125" style="251" bestFit="1" customWidth="1"/>
    <col min="10759" max="10759" width="12.83203125" style="251" bestFit="1" customWidth="1"/>
    <col min="10760" max="10760" width="23.5" style="251" bestFit="1" customWidth="1"/>
    <col min="10761" max="10761" width="10.83203125" style="251" bestFit="1" customWidth="1"/>
    <col min="10762" max="10762" width="15.33203125" style="251" bestFit="1" customWidth="1"/>
    <col min="10763" max="10763" width="7.1640625" style="251" bestFit="1" customWidth="1"/>
    <col min="10764" max="10764" width="10.6640625" style="251" bestFit="1" customWidth="1"/>
    <col min="10765" max="10765" width="24.5" style="251" bestFit="1" customWidth="1"/>
    <col min="10766" max="10766" width="37.1640625" style="251" bestFit="1" customWidth="1"/>
    <col min="10767" max="10768" width="19.1640625" style="251" bestFit="1" customWidth="1"/>
    <col min="10769" max="10769" width="13.6640625" style="251" bestFit="1" customWidth="1"/>
    <col min="10770" max="10770" width="13.83203125" style="251" bestFit="1" customWidth="1"/>
    <col min="10771" max="11008" width="10.1640625" style="251"/>
    <col min="11009" max="11009" width="10.6640625" style="251" bestFit="1" customWidth="1"/>
    <col min="11010" max="11010" width="11" style="251" bestFit="1" customWidth="1"/>
    <col min="11011" max="11011" width="13.83203125" style="251" bestFit="1" customWidth="1"/>
    <col min="11012" max="11012" width="16.1640625" style="251" bestFit="1" customWidth="1"/>
    <col min="11013" max="11013" width="12" style="251" bestFit="1" customWidth="1"/>
    <col min="11014" max="11014" width="12.33203125" style="251" bestFit="1" customWidth="1"/>
    <col min="11015" max="11015" width="12.83203125" style="251" bestFit="1" customWidth="1"/>
    <col min="11016" max="11016" width="23.5" style="251" bestFit="1" customWidth="1"/>
    <col min="11017" max="11017" width="10.83203125" style="251" bestFit="1" customWidth="1"/>
    <col min="11018" max="11018" width="15.33203125" style="251" bestFit="1" customWidth="1"/>
    <col min="11019" max="11019" width="7.1640625" style="251" bestFit="1" customWidth="1"/>
    <col min="11020" max="11020" width="10.6640625" style="251" bestFit="1" customWidth="1"/>
    <col min="11021" max="11021" width="24.5" style="251" bestFit="1" customWidth="1"/>
    <col min="11022" max="11022" width="37.1640625" style="251" bestFit="1" customWidth="1"/>
    <col min="11023" max="11024" width="19.1640625" style="251" bestFit="1" customWidth="1"/>
    <col min="11025" max="11025" width="13.6640625" style="251" bestFit="1" customWidth="1"/>
    <col min="11026" max="11026" width="13.83203125" style="251" bestFit="1" customWidth="1"/>
    <col min="11027" max="11264" width="10.1640625" style="251"/>
    <col min="11265" max="11265" width="10.6640625" style="251" bestFit="1" customWidth="1"/>
    <col min="11266" max="11266" width="11" style="251" bestFit="1" customWidth="1"/>
    <col min="11267" max="11267" width="13.83203125" style="251" bestFit="1" customWidth="1"/>
    <col min="11268" max="11268" width="16.1640625" style="251" bestFit="1" customWidth="1"/>
    <col min="11269" max="11269" width="12" style="251" bestFit="1" customWidth="1"/>
    <col min="11270" max="11270" width="12.33203125" style="251" bestFit="1" customWidth="1"/>
    <col min="11271" max="11271" width="12.83203125" style="251" bestFit="1" customWidth="1"/>
    <col min="11272" max="11272" width="23.5" style="251" bestFit="1" customWidth="1"/>
    <col min="11273" max="11273" width="10.83203125" style="251" bestFit="1" customWidth="1"/>
    <col min="11274" max="11274" width="15.33203125" style="251" bestFit="1" customWidth="1"/>
    <col min="11275" max="11275" width="7.1640625" style="251" bestFit="1" customWidth="1"/>
    <col min="11276" max="11276" width="10.6640625" style="251" bestFit="1" customWidth="1"/>
    <col min="11277" max="11277" width="24.5" style="251" bestFit="1" customWidth="1"/>
    <col min="11278" max="11278" width="37.1640625" style="251" bestFit="1" customWidth="1"/>
    <col min="11279" max="11280" width="19.1640625" style="251" bestFit="1" customWidth="1"/>
    <col min="11281" max="11281" width="13.6640625" style="251" bestFit="1" customWidth="1"/>
    <col min="11282" max="11282" width="13.83203125" style="251" bestFit="1" customWidth="1"/>
    <col min="11283" max="11520" width="10.1640625" style="251"/>
    <col min="11521" max="11521" width="10.6640625" style="251" bestFit="1" customWidth="1"/>
    <col min="11522" max="11522" width="11" style="251" bestFit="1" customWidth="1"/>
    <col min="11523" max="11523" width="13.83203125" style="251" bestFit="1" customWidth="1"/>
    <col min="11524" max="11524" width="16.1640625" style="251" bestFit="1" customWidth="1"/>
    <col min="11525" max="11525" width="12" style="251" bestFit="1" customWidth="1"/>
    <col min="11526" max="11526" width="12.33203125" style="251" bestFit="1" customWidth="1"/>
    <col min="11527" max="11527" width="12.83203125" style="251" bestFit="1" customWidth="1"/>
    <col min="11528" max="11528" width="23.5" style="251" bestFit="1" customWidth="1"/>
    <col min="11529" max="11529" width="10.83203125" style="251" bestFit="1" customWidth="1"/>
    <col min="11530" max="11530" width="15.33203125" style="251" bestFit="1" customWidth="1"/>
    <col min="11531" max="11531" width="7.1640625" style="251" bestFit="1" customWidth="1"/>
    <col min="11532" max="11532" width="10.6640625" style="251" bestFit="1" customWidth="1"/>
    <col min="11533" max="11533" width="24.5" style="251" bestFit="1" customWidth="1"/>
    <col min="11534" max="11534" width="37.1640625" style="251" bestFit="1" customWidth="1"/>
    <col min="11535" max="11536" width="19.1640625" style="251" bestFit="1" customWidth="1"/>
    <col min="11537" max="11537" width="13.6640625" style="251" bestFit="1" customWidth="1"/>
    <col min="11538" max="11538" width="13.83203125" style="251" bestFit="1" customWidth="1"/>
    <col min="11539" max="11776" width="10.1640625" style="251"/>
    <col min="11777" max="11777" width="10.6640625" style="251" bestFit="1" customWidth="1"/>
    <col min="11778" max="11778" width="11" style="251" bestFit="1" customWidth="1"/>
    <col min="11779" max="11779" width="13.83203125" style="251" bestFit="1" customWidth="1"/>
    <col min="11780" max="11780" width="16.1640625" style="251" bestFit="1" customWidth="1"/>
    <col min="11781" max="11781" width="12" style="251" bestFit="1" customWidth="1"/>
    <col min="11782" max="11782" width="12.33203125" style="251" bestFit="1" customWidth="1"/>
    <col min="11783" max="11783" width="12.83203125" style="251" bestFit="1" customWidth="1"/>
    <col min="11784" max="11784" width="23.5" style="251" bestFit="1" customWidth="1"/>
    <col min="11785" max="11785" width="10.83203125" style="251" bestFit="1" customWidth="1"/>
    <col min="11786" max="11786" width="15.33203125" style="251" bestFit="1" customWidth="1"/>
    <col min="11787" max="11787" width="7.1640625" style="251" bestFit="1" customWidth="1"/>
    <col min="11788" max="11788" width="10.6640625" style="251" bestFit="1" customWidth="1"/>
    <col min="11789" max="11789" width="24.5" style="251" bestFit="1" customWidth="1"/>
    <col min="11790" max="11790" width="37.1640625" style="251" bestFit="1" customWidth="1"/>
    <col min="11791" max="11792" width="19.1640625" style="251" bestFit="1" customWidth="1"/>
    <col min="11793" max="11793" width="13.6640625" style="251" bestFit="1" customWidth="1"/>
    <col min="11794" max="11794" width="13.83203125" style="251" bestFit="1" customWidth="1"/>
    <col min="11795" max="12032" width="10.1640625" style="251"/>
    <col min="12033" max="12033" width="10.6640625" style="251" bestFit="1" customWidth="1"/>
    <col min="12034" max="12034" width="11" style="251" bestFit="1" customWidth="1"/>
    <col min="12035" max="12035" width="13.83203125" style="251" bestFit="1" customWidth="1"/>
    <col min="12036" max="12036" width="16.1640625" style="251" bestFit="1" customWidth="1"/>
    <col min="12037" max="12037" width="12" style="251" bestFit="1" customWidth="1"/>
    <col min="12038" max="12038" width="12.33203125" style="251" bestFit="1" customWidth="1"/>
    <col min="12039" max="12039" width="12.83203125" style="251" bestFit="1" customWidth="1"/>
    <col min="12040" max="12040" width="23.5" style="251" bestFit="1" customWidth="1"/>
    <col min="12041" max="12041" width="10.83203125" style="251" bestFit="1" customWidth="1"/>
    <col min="12042" max="12042" width="15.33203125" style="251" bestFit="1" customWidth="1"/>
    <col min="12043" max="12043" width="7.1640625" style="251" bestFit="1" customWidth="1"/>
    <col min="12044" max="12044" width="10.6640625" style="251" bestFit="1" customWidth="1"/>
    <col min="12045" max="12045" width="24.5" style="251" bestFit="1" customWidth="1"/>
    <col min="12046" max="12046" width="37.1640625" style="251" bestFit="1" customWidth="1"/>
    <col min="12047" max="12048" width="19.1640625" style="251" bestFit="1" customWidth="1"/>
    <col min="12049" max="12049" width="13.6640625" style="251" bestFit="1" customWidth="1"/>
    <col min="12050" max="12050" width="13.83203125" style="251" bestFit="1" customWidth="1"/>
    <col min="12051" max="12288" width="10.1640625" style="251"/>
    <col min="12289" max="12289" width="10.6640625" style="251" bestFit="1" customWidth="1"/>
    <col min="12290" max="12290" width="11" style="251" bestFit="1" customWidth="1"/>
    <col min="12291" max="12291" width="13.83203125" style="251" bestFit="1" customWidth="1"/>
    <col min="12292" max="12292" width="16.1640625" style="251" bestFit="1" customWidth="1"/>
    <col min="12293" max="12293" width="12" style="251" bestFit="1" customWidth="1"/>
    <col min="12294" max="12294" width="12.33203125" style="251" bestFit="1" customWidth="1"/>
    <col min="12295" max="12295" width="12.83203125" style="251" bestFit="1" customWidth="1"/>
    <col min="12296" max="12296" width="23.5" style="251" bestFit="1" customWidth="1"/>
    <col min="12297" max="12297" width="10.83203125" style="251" bestFit="1" customWidth="1"/>
    <col min="12298" max="12298" width="15.33203125" style="251" bestFit="1" customWidth="1"/>
    <col min="12299" max="12299" width="7.1640625" style="251" bestFit="1" customWidth="1"/>
    <col min="12300" max="12300" width="10.6640625" style="251" bestFit="1" customWidth="1"/>
    <col min="12301" max="12301" width="24.5" style="251" bestFit="1" customWidth="1"/>
    <col min="12302" max="12302" width="37.1640625" style="251" bestFit="1" customWidth="1"/>
    <col min="12303" max="12304" width="19.1640625" style="251" bestFit="1" customWidth="1"/>
    <col min="12305" max="12305" width="13.6640625" style="251" bestFit="1" customWidth="1"/>
    <col min="12306" max="12306" width="13.83203125" style="251" bestFit="1" customWidth="1"/>
    <col min="12307" max="12544" width="10.1640625" style="251"/>
    <col min="12545" max="12545" width="10.6640625" style="251" bestFit="1" customWidth="1"/>
    <col min="12546" max="12546" width="11" style="251" bestFit="1" customWidth="1"/>
    <col min="12547" max="12547" width="13.83203125" style="251" bestFit="1" customWidth="1"/>
    <col min="12548" max="12548" width="16.1640625" style="251" bestFit="1" customWidth="1"/>
    <col min="12549" max="12549" width="12" style="251" bestFit="1" customWidth="1"/>
    <col min="12550" max="12550" width="12.33203125" style="251" bestFit="1" customWidth="1"/>
    <col min="12551" max="12551" width="12.83203125" style="251" bestFit="1" customWidth="1"/>
    <col min="12552" max="12552" width="23.5" style="251" bestFit="1" customWidth="1"/>
    <col min="12553" max="12553" width="10.83203125" style="251" bestFit="1" customWidth="1"/>
    <col min="12554" max="12554" width="15.33203125" style="251" bestFit="1" customWidth="1"/>
    <col min="12555" max="12555" width="7.1640625" style="251" bestFit="1" customWidth="1"/>
    <col min="12556" max="12556" width="10.6640625" style="251" bestFit="1" customWidth="1"/>
    <col min="12557" max="12557" width="24.5" style="251" bestFit="1" customWidth="1"/>
    <col min="12558" max="12558" width="37.1640625" style="251" bestFit="1" customWidth="1"/>
    <col min="12559" max="12560" width="19.1640625" style="251" bestFit="1" customWidth="1"/>
    <col min="12561" max="12561" width="13.6640625" style="251" bestFit="1" customWidth="1"/>
    <col min="12562" max="12562" width="13.83203125" style="251" bestFit="1" customWidth="1"/>
    <col min="12563" max="12800" width="10.1640625" style="251"/>
    <col min="12801" max="12801" width="10.6640625" style="251" bestFit="1" customWidth="1"/>
    <col min="12802" max="12802" width="11" style="251" bestFit="1" customWidth="1"/>
    <col min="12803" max="12803" width="13.83203125" style="251" bestFit="1" customWidth="1"/>
    <col min="12804" max="12804" width="16.1640625" style="251" bestFit="1" customWidth="1"/>
    <col min="12805" max="12805" width="12" style="251" bestFit="1" customWidth="1"/>
    <col min="12806" max="12806" width="12.33203125" style="251" bestFit="1" customWidth="1"/>
    <col min="12807" max="12807" width="12.83203125" style="251" bestFit="1" customWidth="1"/>
    <col min="12808" max="12808" width="23.5" style="251" bestFit="1" customWidth="1"/>
    <col min="12809" max="12809" width="10.83203125" style="251" bestFit="1" customWidth="1"/>
    <col min="12810" max="12810" width="15.33203125" style="251" bestFit="1" customWidth="1"/>
    <col min="12811" max="12811" width="7.1640625" style="251" bestFit="1" customWidth="1"/>
    <col min="12812" max="12812" width="10.6640625" style="251" bestFit="1" customWidth="1"/>
    <col min="12813" max="12813" width="24.5" style="251" bestFit="1" customWidth="1"/>
    <col min="12814" max="12814" width="37.1640625" style="251" bestFit="1" customWidth="1"/>
    <col min="12815" max="12816" width="19.1640625" style="251" bestFit="1" customWidth="1"/>
    <col min="12817" max="12817" width="13.6640625" style="251" bestFit="1" customWidth="1"/>
    <col min="12818" max="12818" width="13.83203125" style="251" bestFit="1" customWidth="1"/>
    <col min="12819" max="13056" width="10.1640625" style="251"/>
    <col min="13057" max="13057" width="10.6640625" style="251" bestFit="1" customWidth="1"/>
    <col min="13058" max="13058" width="11" style="251" bestFit="1" customWidth="1"/>
    <col min="13059" max="13059" width="13.83203125" style="251" bestFit="1" customWidth="1"/>
    <col min="13060" max="13060" width="16.1640625" style="251" bestFit="1" customWidth="1"/>
    <col min="13061" max="13061" width="12" style="251" bestFit="1" customWidth="1"/>
    <col min="13062" max="13062" width="12.33203125" style="251" bestFit="1" customWidth="1"/>
    <col min="13063" max="13063" width="12.83203125" style="251" bestFit="1" customWidth="1"/>
    <col min="13064" max="13064" width="23.5" style="251" bestFit="1" customWidth="1"/>
    <col min="13065" max="13065" width="10.83203125" style="251" bestFit="1" customWidth="1"/>
    <col min="13066" max="13066" width="15.33203125" style="251" bestFit="1" customWidth="1"/>
    <col min="13067" max="13067" width="7.1640625" style="251" bestFit="1" customWidth="1"/>
    <col min="13068" max="13068" width="10.6640625" style="251" bestFit="1" customWidth="1"/>
    <col min="13069" max="13069" width="24.5" style="251" bestFit="1" customWidth="1"/>
    <col min="13070" max="13070" width="37.1640625" style="251" bestFit="1" customWidth="1"/>
    <col min="13071" max="13072" width="19.1640625" style="251" bestFit="1" customWidth="1"/>
    <col min="13073" max="13073" width="13.6640625" style="251" bestFit="1" customWidth="1"/>
    <col min="13074" max="13074" width="13.83203125" style="251" bestFit="1" customWidth="1"/>
    <col min="13075" max="13312" width="10.1640625" style="251"/>
    <col min="13313" max="13313" width="10.6640625" style="251" bestFit="1" customWidth="1"/>
    <col min="13314" max="13314" width="11" style="251" bestFit="1" customWidth="1"/>
    <col min="13315" max="13315" width="13.83203125" style="251" bestFit="1" customWidth="1"/>
    <col min="13316" max="13316" width="16.1640625" style="251" bestFit="1" customWidth="1"/>
    <col min="13317" max="13317" width="12" style="251" bestFit="1" customWidth="1"/>
    <col min="13318" max="13318" width="12.33203125" style="251" bestFit="1" customWidth="1"/>
    <col min="13319" max="13319" width="12.83203125" style="251" bestFit="1" customWidth="1"/>
    <col min="13320" max="13320" width="23.5" style="251" bestFit="1" customWidth="1"/>
    <col min="13321" max="13321" width="10.83203125" style="251" bestFit="1" customWidth="1"/>
    <col min="13322" max="13322" width="15.33203125" style="251" bestFit="1" customWidth="1"/>
    <col min="13323" max="13323" width="7.1640625" style="251" bestFit="1" customWidth="1"/>
    <col min="13324" max="13324" width="10.6640625" style="251" bestFit="1" customWidth="1"/>
    <col min="13325" max="13325" width="24.5" style="251" bestFit="1" customWidth="1"/>
    <col min="13326" max="13326" width="37.1640625" style="251" bestFit="1" customWidth="1"/>
    <col min="13327" max="13328" width="19.1640625" style="251" bestFit="1" customWidth="1"/>
    <col min="13329" max="13329" width="13.6640625" style="251" bestFit="1" customWidth="1"/>
    <col min="13330" max="13330" width="13.83203125" style="251" bestFit="1" customWidth="1"/>
    <col min="13331" max="13568" width="10.1640625" style="251"/>
    <col min="13569" max="13569" width="10.6640625" style="251" bestFit="1" customWidth="1"/>
    <col min="13570" max="13570" width="11" style="251" bestFit="1" customWidth="1"/>
    <col min="13571" max="13571" width="13.83203125" style="251" bestFit="1" customWidth="1"/>
    <col min="13572" max="13572" width="16.1640625" style="251" bestFit="1" customWidth="1"/>
    <col min="13573" max="13573" width="12" style="251" bestFit="1" customWidth="1"/>
    <col min="13574" max="13574" width="12.33203125" style="251" bestFit="1" customWidth="1"/>
    <col min="13575" max="13575" width="12.83203125" style="251" bestFit="1" customWidth="1"/>
    <col min="13576" max="13576" width="23.5" style="251" bestFit="1" customWidth="1"/>
    <col min="13577" max="13577" width="10.83203125" style="251" bestFit="1" customWidth="1"/>
    <col min="13578" max="13578" width="15.33203125" style="251" bestFit="1" customWidth="1"/>
    <col min="13579" max="13579" width="7.1640625" style="251" bestFit="1" customWidth="1"/>
    <col min="13580" max="13580" width="10.6640625" style="251" bestFit="1" customWidth="1"/>
    <col min="13581" max="13581" width="24.5" style="251" bestFit="1" customWidth="1"/>
    <col min="13582" max="13582" width="37.1640625" style="251" bestFit="1" customWidth="1"/>
    <col min="13583" max="13584" width="19.1640625" style="251" bestFit="1" customWidth="1"/>
    <col min="13585" max="13585" width="13.6640625" style="251" bestFit="1" customWidth="1"/>
    <col min="13586" max="13586" width="13.83203125" style="251" bestFit="1" customWidth="1"/>
    <col min="13587" max="13824" width="10.1640625" style="251"/>
    <col min="13825" max="13825" width="10.6640625" style="251" bestFit="1" customWidth="1"/>
    <col min="13826" max="13826" width="11" style="251" bestFit="1" customWidth="1"/>
    <col min="13827" max="13827" width="13.83203125" style="251" bestFit="1" customWidth="1"/>
    <col min="13828" max="13828" width="16.1640625" style="251" bestFit="1" customWidth="1"/>
    <col min="13829" max="13829" width="12" style="251" bestFit="1" customWidth="1"/>
    <col min="13830" max="13830" width="12.33203125" style="251" bestFit="1" customWidth="1"/>
    <col min="13831" max="13831" width="12.83203125" style="251" bestFit="1" customWidth="1"/>
    <col min="13832" max="13832" width="23.5" style="251" bestFit="1" customWidth="1"/>
    <col min="13833" max="13833" width="10.83203125" style="251" bestFit="1" customWidth="1"/>
    <col min="13834" max="13834" width="15.33203125" style="251" bestFit="1" customWidth="1"/>
    <col min="13835" max="13835" width="7.1640625" style="251" bestFit="1" customWidth="1"/>
    <col min="13836" max="13836" width="10.6640625" style="251" bestFit="1" customWidth="1"/>
    <col min="13837" max="13837" width="24.5" style="251" bestFit="1" customWidth="1"/>
    <col min="13838" max="13838" width="37.1640625" style="251" bestFit="1" customWidth="1"/>
    <col min="13839" max="13840" width="19.1640625" style="251" bestFit="1" customWidth="1"/>
    <col min="13841" max="13841" width="13.6640625" style="251" bestFit="1" customWidth="1"/>
    <col min="13842" max="13842" width="13.83203125" style="251" bestFit="1" customWidth="1"/>
    <col min="13843" max="14080" width="10.1640625" style="251"/>
    <col min="14081" max="14081" width="10.6640625" style="251" bestFit="1" customWidth="1"/>
    <col min="14082" max="14082" width="11" style="251" bestFit="1" customWidth="1"/>
    <col min="14083" max="14083" width="13.83203125" style="251" bestFit="1" customWidth="1"/>
    <col min="14084" max="14084" width="16.1640625" style="251" bestFit="1" customWidth="1"/>
    <col min="14085" max="14085" width="12" style="251" bestFit="1" customWidth="1"/>
    <col min="14086" max="14086" width="12.33203125" style="251" bestFit="1" customWidth="1"/>
    <col min="14087" max="14087" width="12.83203125" style="251" bestFit="1" customWidth="1"/>
    <col min="14088" max="14088" width="23.5" style="251" bestFit="1" customWidth="1"/>
    <col min="14089" max="14089" width="10.83203125" style="251" bestFit="1" customWidth="1"/>
    <col min="14090" max="14090" width="15.33203125" style="251" bestFit="1" customWidth="1"/>
    <col min="14091" max="14091" width="7.1640625" style="251" bestFit="1" customWidth="1"/>
    <col min="14092" max="14092" width="10.6640625" style="251" bestFit="1" customWidth="1"/>
    <col min="14093" max="14093" width="24.5" style="251" bestFit="1" customWidth="1"/>
    <col min="14094" max="14094" width="37.1640625" style="251" bestFit="1" customWidth="1"/>
    <col min="14095" max="14096" width="19.1640625" style="251" bestFit="1" customWidth="1"/>
    <col min="14097" max="14097" width="13.6640625" style="251" bestFit="1" customWidth="1"/>
    <col min="14098" max="14098" width="13.83203125" style="251" bestFit="1" customWidth="1"/>
    <col min="14099" max="14336" width="10.1640625" style="251"/>
    <col min="14337" max="14337" width="10.6640625" style="251" bestFit="1" customWidth="1"/>
    <col min="14338" max="14338" width="11" style="251" bestFit="1" customWidth="1"/>
    <col min="14339" max="14339" width="13.83203125" style="251" bestFit="1" customWidth="1"/>
    <col min="14340" max="14340" width="16.1640625" style="251" bestFit="1" customWidth="1"/>
    <col min="14341" max="14341" width="12" style="251" bestFit="1" customWidth="1"/>
    <col min="14342" max="14342" width="12.33203125" style="251" bestFit="1" customWidth="1"/>
    <col min="14343" max="14343" width="12.83203125" style="251" bestFit="1" customWidth="1"/>
    <col min="14344" max="14344" width="23.5" style="251" bestFit="1" customWidth="1"/>
    <col min="14345" max="14345" width="10.83203125" style="251" bestFit="1" customWidth="1"/>
    <col min="14346" max="14346" width="15.33203125" style="251" bestFit="1" customWidth="1"/>
    <col min="14347" max="14347" width="7.1640625" style="251" bestFit="1" customWidth="1"/>
    <col min="14348" max="14348" width="10.6640625" style="251" bestFit="1" customWidth="1"/>
    <col min="14349" max="14349" width="24.5" style="251" bestFit="1" customWidth="1"/>
    <col min="14350" max="14350" width="37.1640625" style="251" bestFit="1" customWidth="1"/>
    <col min="14351" max="14352" width="19.1640625" style="251" bestFit="1" customWidth="1"/>
    <col min="14353" max="14353" width="13.6640625" style="251" bestFit="1" customWidth="1"/>
    <col min="14354" max="14354" width="13.83203125" style="251" bestFit="1" customWidth="1"/>
    <col min="14355" max="14592" width="10.1640625" style="251"/>
    <col min="14593" max="14593" width="10.6640625" style="251" bestFit="1" customWidth="1"/>
    <col min="14594" max="14594" width="11" style="251" bestFit="1" customWidth="1"/>
    <col min="14595" max="14595" width="13.83203125" style="251" bestFit="1" customWidth="1"/>
    <col min="14596" max="14596" width="16.1640625" style="251" bestFit="1" customWidth="1"/>
    <col min="14597" max="14597" width="12" style="251" bestFit="1" customWidth="1"/>
    <col min="14598" max="14598" width="12.33203125" style="251" bestFit="1" customWidth="1"/>
    <col min="14599" max="14599" width="12.83203125" style="251" bestFit="1" customWidth="1"/>
    <col min="14600" max="14600" width="23.5" style="251" bestFit="1" customWidth="1"/>
    <col min="14601" max="14601" width="10.83203125" style="251" bestFit="1" customWidth="1"/>
    <col min="14602" max="14602" width="15.33203125" style="251" bestFit="1" customWidth="1"/>
    <col min="14603" max="14603" width="7.1640625" style="251" bestFit="1" customWidth="1"/>
    <col min="14604" max="14604" width="10.6640625" style="251" bestFit="1" customWidth="1"/>
    <col min="14605" max="14605" width="24.5" style="251" bestFit="1" customWidth="1"/>
    <col min="14606" max="14606" width="37.1640625" style="251" bestFit="1" customWidth="1"/>
    <col min="14607" max="14608" width="19.1640625" style="251" bestFit="1" customWidth="1"/>
    <col min="14609" max="14609" width="13.6640625" style="251" bestFit="1" customWidth="1"/>
    <col min="14610" max="14610" width="13.83203125" style="251" bestFit="1" customWidth="1"/>
    <col min="14611" max="14848" width="10.1640625" style="251"/>
    <col min="14849" max="14849" width="10.6640625" style="251" bestFit="1" customWidth="1"/>
    <col min="14850" max="14850" width="11" style="251" bestFit="1" customWidth="1"/>
    <col min="14851" max="14851" width="13.83203125" style="251" bestFit="1" customWidth="1"/>
    <col min="14852" max="14852" width="16.1640625" style="251" bestFit="1" customWidth="1"/>
    <col min="14853" max="14853" width="12" style="251" bestFit="1" customWidth="1"/>
    <col min="14854" max="14854" width="12.33203125" style="251" bestFit="1" customWidth="1"/>
    <col min="14855" max="14855" width="12.83203125" style="251" bestFit="1" customWidth="1"/>
    <col min="14856" max="14856" width="23.5" style="251" bestFit="1" customWidth="1"/>
    <col min="14857" max="14857" width="10.83203125" style="251" bestFit="1" customWidth="1"/>
    <col min="14858" max="14858" width="15.33203125" style="251" bestFit="1" customWidth="1"/>
    <col min="14859" max="14859" width="7.1640625" style="251" bestFit="1" customWidth="1"/>
    <col min="14860" max="14860" width="10.6640625" style="251" bestFit="1" customWidth="1"/>
    <col min="14861" max="14861" width="24.5" style="251" bestFit="1" customWidth="1"/>
    <col min="14862" max="14862" width="37.1640625" style="251" bestFit="1" customWidth="1"/>
    <col min="14863" max="14864" width="19.1640625" style="251" bestFit="1" customWidth="1"/>
    <col min="14865" max="14865" width="13.6640625" style="251" bestFit="1" customWidth="1"/>
    <col min="14866" max="14866" width="13.83203125" style="251" bestFit="1" customWidth="1"/>
    <col min="14867" max="15104" width="10.1640625" style="251"/>
    <col min="15105" max="15105" width="10.6640625" style="251" bestFit="1" customWidth="1"/>
    <col min="15106" max="15106" width="11" style="251" bestFit="1" customWidth="1"/>
    <col min="15107" max="15107" width="13.83203125" style="251" bestFit="1" customWidth="1"/>
    <col min="15108" max="15108" width="16.1640625" style="251" bestFit="1" customWidth="1"/>
    <col min="15109" max="15109" width="12" style="251" bestFit="1" customWidth="1"/>
    <col min="15110" max="15110" width="12.33203125" style="251" bestFit="1" customWidth="1"/>
    <col min="15111" max="15111" width="12.83203125" style="251" bestFit="1" customWidth="1"/>
    <col min="15112" max="15112" width="23.5" style="251" bestFit="1" customWidth="1"/>
    <col min="15113" max="15113" width="10.83203125" style="251" bestFit="1" customWidth="1"/>
    <col min="15114" max="15114" width="15.33203125" style="251" bestFit="1" customWidth="1"/>
    <col min="15115" max="15115" width="7.1640625" style="251" bestFit="1" customWidth="1"/>
    <col min="15116" max="15116" width="10.6640625" style="251" bestFit="1" customWidth="1"/>
    <col min="15117" max="15117" width="24.5" style="251" bestFit="1" customWidth="1"/>
    <col min="15118" max="15118" width="37.1640625" style="251" bestFit="1" customWidth="1"/>
    <col min="15119" max="15120" width="19.1640625" style="251" bestFit="1" customWidth="1"/>
    <col min="15121" max="15121" width="13.6640625" style="251" bestFit="1" customWidth="1"/>
    <col min="15122" max="15122" width="13.83203125" style="251" bestFit="1" customWidth="1"/>
    <col min="15123" max="15360" width="10.1640625" style="251"/>
    <col min="15361" max="15361" width="10.6640625" style="251" bestFit="1" customWidth="1"/>
    <col min="15362" max="15362" width="11" style="251" bestFit="1" customWidth="1"/>
    <col min="15363" max="15363" width="13.83203125" style="251" bestFit="1" customWidth="1"/>
    <col min="15364" max="15364" width="16.1640625" style="251" bestFit="1" customWidth="1"/>
    <col min="15365" max="15365" width="12" style="251" bestFit="1" customWidth="1"/>
    <col min="15366" max="15366" width="12.33203125" style="251" bestFit="1" customWidth="1"/>
    <col min="15367" max="15367" width="12.83203125" style="251" bestFit="1" customWidth="1"/>
    <col min="15368" max="15368" width="23.5" style="251" bestFit="1" customWidth="1"/>
    <col min="15369" max="15369" width="10.83203125" style="251" bestFit="1" customWidth="1"/>
    <col min="15370" max="15370" width="15.33203125" style="251" bestFit="1" customWidth="1"/>
    <col min="15371" max="15371" width="7.1640625" style="251" bestFit="1" customWidth="1"/>
    <col min="15372" max="15372" width="10.6640625" style="251" bestFit="1" customWidth="1"/>
    <col min="15373" max="15373" width="24.5" style="251" bestFit="1" customWidth="1"/>
    <col min="15374" max="15374" width="37.1640625" style="251" bestFit="1" customWidth="1"/>
    <col min="15375" max="15376" width="19.1640625" style="251" bestFit="1" customWidth="1"/>
    <col min="15377" max="15377" width="13.6640625" style="251" bestFit="1" customWidth="1"/>
    <col min="15378" max="15378" width="13.83203125" style="251" bestFit="1" customWidth="1"/>
    <col min="15379" max="15616" width="10.1640625" style="251"/>
    <col min="15617" max="15617" width="10.6640625" style="251" bestFit="1" customWidth="1"/>
    <col min="15618" max="15618" width="11" style="251" bestFit="1" customWidth="1"/>
    <col min="15619" max="15619" width="13.83203125" style="251" bestFit="1" customWidth="1"/>
    <col min="15620" max="15620" width="16.1640625" style="251" bestFit="1" customWidth="1"/>
    <col min="15621" max="15621" width="12" style="251" bestFit="1" customWidth="1"/>
    <col min="15622" max="15622" width="12.33203125" style="251" bestFit="1" customWidth="1"/>
    <col min="15623" max="15623" width="12.83203125" style="251" bestFit="1" customWidth="1"/>
    <col min="15624" max="15624" width="23.5" style="251" bestFit="1" customWidth="1"/>
    <col min="15625" max="15625" width="10.83203125" style="251" bestFit="1" customWidth="1"/>
    <col min="15626" max="15626" width="15.33203125" style="251" bestFit="1" customWidth="1"/>
    <col min="15627" max="15627" width="7.1640625" style="251" bestFit="1" customWidth="1"/>
    <col min="15628" max="15628" width="10.6640625" style="251" bestFit="1" customWidth="1"/>
    <col min="15629" max="15629" width="24.5" style="251" bestFit="1" customWidth="1"/>
    <col min="15630" max="15630" width="37.1640625" style="251" bestFit="1" customWidth="1"/>
    <col min="15631" max="15632" width="19.1640625" style="251" bestFit="1" customWidth="1"/>
    <col min="15633" max="15633" width="13.6640625" style="251" bestFit="1" customWidth="1"/>
    <col min="15634" max="15634" width="13.83203125" style="251" bestFit="1" customWidth="1"/>
    <col min="15635" max="15872" width="10.1640625" style="251"/>
    <col min="15873" max="15873" width="10.6640625" style="251" bestFit="1" customWidth="1"/>
    <col min="15874" max="15874" width="11" style="251" bestFit="1" customWidth="1"/>
    <col min="15875" max="15875" width="13.83203125" style="251" bestFit="1" customWidth="1"/>
    <col min="15876" max="15876" width="16.1640625" style="251" bestFit="1" customWidth="1"/>
    <col min="15877" max="15877" width="12" style="251" bestFit="1" customWidth="1"/>
    <col min="15878" max="15878" width="12.33203125" style="251" bestFit="1" customWidth="1"/>
    <col min="15879" max="15879" width="12.83203125" style="251" bestFit="1" customWidth="1"/>
    <col min="15880" max="15880" width="23.5" style="251" bestFit="1" customWidth="1"/>
    <col min="15881" max="15881" width="10.83203125" style="251" bestFit="1" customWidth="1"/>
    <col min="15882" max="15882" width="15.33203125" style="251" bestFit="1" customWidth="1"/>
    <col min="15883" max="15883" width="7.1640625" style="251" bestFit="1" customWidth="1"/>
    <col min="15884" max="15884" width="10.6640625" style="251" bestFit="1" customWidth="1"/>
    <col min="15885" max="15885" width="24.5" style="251" bestFit="1" customWidth="1"/>
    <col min="15886" max="15886" width="37.1640625" style="251" bestFit="1" customWidth="1"/>
    <col min="15887" max="15888" width="19.1640625" style="251" bestFit="1" customWidth="1"/>
    <col min="15889" max="15889" width="13.6640625" style="251" bestFit="1" customWidth="1"/>
    <col min="15890" max="15890" width="13.83203125" style="251" bestFit="1" customWidth="1"/>
    <col min="15891" max="16128" width="10.1640625" style="251"/>
    <col min="16129" max="16129" width="10.6640625" style="251" bestFit="1" customWidth="1"/>
    <col min="16130" max="16130" width="11" style="251" bestFit="1" customWidth="1"/>
    <col min="16131" max="16131" width="13.83203125" style="251" bestFit="1" customWidth="1"/>
    <col min="16132" max="16132" width="16.1640625" style="251" bestFit="1" customWidth="1"/>
    <col min="16133" max="16133" width="12" style="251" bestFit="1" customWidth="1"/>
    <col min="16134" max="16134" width="12.33203125" style="251" bestFit="1" customWidth="1"/>
    <col min="16135" max="16135" width="12.83203125" style="251" bestFit="1" customWidth="1"/>
    <col min="16136" max="16136" width="23.5" style="251" bestFit="1" customWidth="1"/>
    <col min="16137" max="16137" width="10.83203125" style="251" bestFit="1" customWidth="1"/>
    <col min="16138" max="16138" width="15.33203125" style="251" bestFit="1" customWidth="1"/>
    <col min="16139" max="16139" width="7.1640625" style="251" bestFit="1" customWidth="1"/>
    <col min="16140" max="16140" width="10.6640625" style="251" bestFit="1" customWidth="1"/>
    <col min="16141" max="16141" width="24.5" style="251" bestFit="1" customWidth="1"/>
    <col min="16142" max="16142" width="37.1640625" style="251" bestFit="1" customWidth="1"/>
    <col min="16143" max="16144" width="19.1640625" style="251" bestFit="1" customWidth="1"/>
    <col min="16145" max="16145" width="13.6640625" style="251" bestFit="1" customWidth="1"/>
    <col min="16146" max="16146" width="13.83203125" style="251" bestFit="1" customWidth="1"/>
    <col min="16147" max="16384" width="10.1640625" style="251"/>
  </cols>
  <sheetData>
    <row r="1" spans="1:20" s="252" customFormat="1" ht="21.75" customHeight="1">
      <c r="A1" s="241" t="s">
        <v>6252</v>
      </c>
      <c r="B1" s="241" t="s">
        <v>6253</v>
      </c>
      <c r="C1" s="241" t="s">
        <v>6254</v>
      </c>
      <c r="D1" s="241" t="s">
        <v>6255</v>
      </c>
      <c r="E1" s="242" t="s">
        <v>6256</v>
      </c>
      <c r="F1" s="243" t="s">
        <v>17</v>
      </c>
      <c r="G1" s="241" t="s">
        <v>80</v>
      </c>
      <c r="H1" s="241" t="s">
        <v>6257</v>
      </c>
      <c r="I1" s="244" t="s">
        <v>6258</v>
      </c>
      <c r="J1" s="244" t="s">
        <v>6259</v>
      </c>
      <c r="K1" s="241" t="s">
        <v>6260</v>
      </c>
      <c r="L1" s="243" t="s">
        <v>6261</v>
      </c>
      <c r="M1" s="241" t="s">
        <v>6262</v>
      </c>
      <c r="N1" s="241" t="s">
        <v>6263</v>
      </c>
      <c r="O1" s="243" t="s">
        <v>6264</v>
      </c>
      <c r="P1" s="241" t="s">
        <v>128</v>
      </c>
      <c r="Q1" s="243" t="s">
        <v>6265</v>
      </c>
      <c r="R1" s="243" t="s">
        <v>6266</v>
      </c>
      <c r="S1" s="243" t="s">
        <v>8708</v>
      </c>
      <c r="T1" s="243" t="s">
        <v>8709</v>
      </c>
    </row>
    <row r="2" spans="1:20">
      <c r="A2" s="245" t="s">
        <v>6267</v>
      </c>
      <c r="B2" s="245" t="s">
        <v>6268</v>
      </c>
      <c r="C2" s="245" t="s">
        <v>6269</v>
      </c>
      <c r="D2" s="245">
        <v>2017</v>
      </c>
      <c r="E2" s="246">
        <v>43801</v>
      </c>
      <c r="F2" s="245" t="s">
        <v>6270</v>
      </c>
      <c r="G2" s="247" t="s">
        <v>6271</v>
      </c>
      <c r="H2" s="248" t="s">
        <v>6272</v>
      </c>
      <c r="I2" s="249">
        <v>4434</v>
      </c>
      <c r="J2" s="249">
        <v>62</v>
      </c>
      <c r="K2" s="250">
        <v>1.860461213118056</v>
      </c>
      <c r="L2" s="251" t="s">
        <v>6273</v>
      </c>
      <c r="M2" s="251" t="s">
        <v>8710</v>
      </c>
      <c r="N2" s="245"/>
      <c r="S2" s="251" t="s">
        <v>8711</v>
      </c>
      <c r="T2" s="251" t="s">
        <v>8711</v>
      </c>
    </row>
    <row r="3" spans="1:20">
      <c r="A3" s="245" t="s">
        <v>6267</v>
      </c>
      <c r="B3" s="245" t="s">
        <v>6268</v>
      </c>
      <c r="C3" s="245" t="s">
        <v>6269</v>
      </c>
      <c r="D3" s="245">
        <v>2017</v>
      </c>
      <c r="E3" s="246">
        <v>43801</v>
      </c>
      <c r="F3" s="245" t="s">
        <v>6274</v>
      </c>
      <c r="G3" s="247" t="s">
        <v>4245</v>
      </c>
      <c r="H3" s="248" t="s">
        <v>6272</v>
      </c>
      <c r="I3" s="249">
        <v>5352</v>
      </c>
      <c r="J3" s="249">
        <v>68</v>
      </c>
      <c r="K3" s="250">
        <v>1.7021168328923264</v>
      </c>
      <c r="L3" s="251" t="s">
        <v>6273</v>
      </c>
      <c r="M3" s="251" t="s">
        <v>8712</v>
      </c>
      <c r="N3" s="245"/>
      <c r="S3" s="251" t="s">
        <v>5923</v>
      </c>
      <c r="T3" s="251" t="s">
        <v>5923</v>
      </c>
    </row>
    <row r="4" spans="1:20">
      <c r="A4" s="245" t="s">
        <v>6267</v>
      </c>
      <c r="B4" s="245" t="s">
        <v>6268</v>
      </c>
      <c r="C4" s="245" t="s">
        <v>6269</v>
      </c>
      <c r="D4" s="245">
        <v>2017</v>
      </c>
      <c r="E4" s="246">
        <v>43801</v>
      </c>
      <c r="F4" s="245" t="s">
        <v>6275</v>
      </c>
      <c r="G4" s="247" t="s">
        <v>4038</v>
      </c>
      <c r="H4" s="248" t="s">
        <v>6272</v>
      </c>
      <c r="I4" s="249">
        <v>5976</v>
      </c>
      <c r="J4" s="249">
        <v>71</v>
      </c>
      <c r="K4" s="250">
        <v>1.6696888332574298</v>
      </c>
      <c r="L4" s="251" t="s">
        <v>6273</v>
      </c>
      <c r="M4" s="251" t="s">
        <v>8710</v>
      </c>
      <c r="N4" s="245"/>
      <c r="S4" s="251" t="s">
        <v>8711</v>
      </c>
      <c r="T4" s="251" t="s">
        <v>8711</v>
      </c>
    </row>
    <row r="5" spans="1:20">
      <c r="A5" s="245" t="s">
        <v>6267</v>
      </c>
      <c r="B5" s="245" t="s">
        <v>6268</v>
      </c>
      <c r="C5" s="245" t="s">
        <v>6269</v>
      </c>
      <c r="D5" s="245">
        <v>2017</v>
      </c>
      <c r="E5" s="246">
        <v>43801</v>
      </c>
      <c r="F5" s="245" t="s">
        <v>6276</v>
      </c>
      <c r="G5" s="247" t="s">
        <v>6277</v>
      </c>
      <c r="H5" s="248" t="s">
        <v>6272</v>
      </c>
      <c r="I5" s="249">
        <v>6128</v>
      </c>
      <c r="J5" s="249">
        <v>73</v>
      </c>
      <c r="K5" s="250">
        <v>1.5752524953922324</v>
      </c>
      <c r="L5" s="251" t="s">
        <v>6273</v>
      </c>
      <c r="N5" s="245" t="s">
        <v>6278</v>
      </c>
    </row>
    <row r="6" spans="1:20">
      <c r="A6" s="245" t="s">
        <v>6267</v>
      </c>
      <c r="B6" s="245" t="s">
        <v>6268</v>
      </c>
      <c r="C6" s="245" t="s">
        <v>6269</v>
      </c>
      <c r="D6" s="245">
        <v>2017</v>
      </c>
      <c r="E6" s="246">
        <v>43801</v>
      </c>
      <c r="F6" s="245" t="s">
        <v>6279</v>
      </c>
      <c r="G6" s="247" t="s">
        <v>6280</v>
      </c>
      <c r="H6" s="248" t="s">
        <v>6272</v>
      </c>
      <c r="I6" s="249">
        <v>7152</v>
      </c>
      <c r="J6" s="249">
        <v>75</v>
      </c>
      <c r="K6" s="250">
        <v>1.6952888888888888</v>
      </c>
      <c r="L6" s="251" t="s">
        <v>6273</v>
      </c>
      <c r="M6" s="251" t="s">
        <v>8713</v>
      </c>
      <c r="N6" s="245"/>
      <c r="S6" s="251" t="s">
        <v>8714</v>
      </c>
      <c r="T6" s="251" t="s">
        <v>8714</v>
      </c>
    </row>
    <row r="7" spans="1:20">
      <c r="A7" s="245" t="s">
        <v>6267</v>
      </c>
      <c r="B7" s="245" t="s">
        <v>6268</v>
      </c>
      <c r="C7" s="245" t="s">
        <v>6269</v>
      </c>
      <c r="D7" s="245">
        <v>2017</v>
      </c>
      <c r="E7" s="246">
        <v>43801</v>
      </c>
      <c r="F7" s="245" t="s">
        <v>6281</v>
      </c>
      <c r="G7" s="247" t="s">
        <v>6282</v>
      </c>
      <c r="H7" s="248" t="s">
        <v>6272</v>
      </c>
      <c r="I7" s="249">
        <v>5558</v>
      </c>
      <c r="J7" s="249">
        <v>69</v>
      </c>
      <c r="K7" s="250">
        <v>1.6918866758597175</v>
      </c>
      <c r="L7" s="251" t="s">
        <v>6273</v>
      </c>
      <c r="M7" s="251" t="s">
        <v>8713</v>
      </c>
      <c r="N7" s="245"/>
      <c r="S7" s="251" t="s">
        <v>8714</v>
      </c>
      <c r="T7" s="251" t="s">
        <v>8714</v>
      </c>
    </row>
    <row r="8" spans="1:20">
      <c r="A8" s="245" t="s">
        <v>6267</v>
      </c>
      <c r="B8" s="245" t="s">
        <v>6268</v>
      </c>
      <c r="C8" s="245" t="s">
        <v>6269</v>
      </c>
      <c r="D8" s="245">
        <v>2017</v>
      </c>
      <c r="E8" s="246">
        <v>43801</v>
      </c>
      <c r="F8" s="245" t="s">
        <v>6283</v>
      </c>
      <c r="G8" s="247" t="s">
        <v>6284</v>
      </c>
      <c r="H8" s="248" t="s">
        <v>6272</v>
      </c>
      <c r="I8" s="249">
        <v>4736</v>
      </c>
      <c r="J8" s="249">
        <v>69</v>
      </c>
      <c r="K8" s="250">
        <v>1.4416652207397667</v>
      </c>
      <c r="L8" s="251" t="s">
        <v>6273</v>
      </c>
      <c r="M8" s="251" t="s">
        <v>8712</v>
      </c>
      <c r="N8" s="245"/>
      <c r="S8" s="251" t="s">
        <v>5923</v>
      </c>
      <c r="T8" s="251" t="s">
        <v>5923</v>
      </c>
    </row>
    <row r="9" spans="1:20">
      <c r="A9" s="245" t="s">
        <v>6267</v>
      </c>
      <c r="B9" s="245" t="s">
        <v>6268</v>
      </c>
      <c r="C9" s="245" t="s">
        <v>6269</v>
      </c>
      <c r="D9" s="245">
        <v>2017</v>
      </c>
      <c r="E9" s="246">
        <v>43801</v>
      </c>
      <c r="F9" s="245" t="s">
        <v>6285</v>
      </c>
      <c r="G9" s="247" t="s">
        <v>6286</v>
      </c>
      <c r="H9" s="248" t="s">
        <v>6272</v>
      </c>
      <c r="I9" s="249">
        <v>4430</v>
      </c>
      <c r="J9" s="249">
        <v>65</v>
      </c>
      <c r="K9" s="250">
        <v>1.6131087847064178</v>
      </c>
      <c r="L9" s="251" t="s">
        <v>6273</v>
      </c>
      <c r="N9" s="245"/>
    </row>
    <row r="10" spans="1:20">
      <c r="A10" s="245" t="s">
        <v>6267</v>
      </c>
      <c r="B10" s="245" t="s">
        <v>6268</v>
      </c>
      <c r="C10" s="245" t="s">
        <v>6269</v>
      </c>
      <c r="D10" s="245">
        <v>2017</v>
      </c>
      <c r="E10" s="246">
        <v>43801</v>
      </c>
      <c r="F10" s="245" t="s">
        <v>6287</v>
      </c>
      <c r="G10" s="247" t="s">
        <v>6288</v>
      </c>
      <c r="H10" s="248" t="s">
        <v>6272</v>
      </c>
      <c r="I10" s="249">
        <v>3948</v>
      </c>
      <c r="J10" s="249">
        <v>63</v>
      </c>
      <c r="K10" s="250">
        <v>1.5789031662047532</v>
      </c>
      <c r="L10" s="251" t="s">
        <v>6273</v>
      </c>
      <c r="N10" s="245"/>
    </row>
    <row r="11" spans="1:20">
      <c r="A11" s="245" t="s">
        <v>6267</v>
      </c>
      <c r="B11" s="245" t="s">
        <v>6268</v>
      </c>
      <c r="C11" s="245" t="s">
        <v>6269</v>
      </c>
      <c r="D11" s="245">
        <v>2017</v>
      </c>
      <c r="E11" s="246">
        <v>43801</v>
      </c>
      <c r="F11" s="245" t="s">
        <v>6289</v>
      </c>
      <c r="G11" s="247" t="s">
        <v>6290</v>
      </c>
      <c r="H11" s="248" t="s">
        <v>6272</v>
      </c>
      <c r="I11" s="249">
        <v>4018</v>
      </c>
      <c r="J11" s="249">
        <v>65</v>
      </c>
      <c r="K11" s="250">
        <v>1.4630860263996359</v>
      </c>
      <c r="L11" s="251" t="s">
        <v>6273</v>
      </c>
      <c r="M11" s="251" t="s">
        <v>8712</v>
      </c>
      <c r="N11" s="245"/>
      <c r="S11" s="251" t="s">
        <v>5923</v>
      </c>
      <c r="T11" s="251" t="s">
        <v>5923</v>
      </c>
    </row>
    <row r="12" spans="1:20">
      <c r="A12" s="245" t="s">
        <v>6267</v>
      </c>
      <c r="B12" s="245" t="s">
        <v>6268</v>
      </c>
      <c r="C12" s="245" t="s">
        <v>6269</v>
      </c>
      <c r="D12" s="245">
        <v>2017</v>
      </c>
      <c r="E12" s="246">
        <v>43801</v>
      </c>
      <c r="F12" s="245" t="s">
        <v>6291</v>
      </c>
      <c r="G12" s="247" t="s">
        <v>6292</v>
      </c>
      <c r="H12" s="248" t="s">
        <v>6272</v>
      </c>
      <c r="I12" s="249">
        <v>5626</v>
      </c>
      <c r="J12" s="249">
        <v>70</v>
      </c>
      <c r="K12" s="250">
        <v>1.6402332361516034</v>
      </c>
      <c r="L12" s="251" t="s">
        <v>6273</v>
      </c>
      <c r="M12" s="251" t="s">
        <v>8713</v>
      </c>
      <c r="N12" s="245"/>
      <c r="S12" s="251" t="s">
        <v>8714</v>
      </c>
      <c r="T12" s="251" t="s">
        <v>8714</v>
      </c>
    </row>
    <row r="13" spans="1:20">
      <c r="A13" s="245" t="s">
        <v>6267</v>
      </c>
      <c r="B13" s="245" t="s">
        <v>6268</v>
      </c>
      <c r="C13" s="245" t="s">
        <v>6269</v>
      </c>
      <c r="D13" s="245">
        <v>2017</v>
      </c>
      <c r="E13" s="246">
        <v>43801</v>
      </c>
      <c r="F13" s="245" t="s">
        <v>6293</v>
      </c>
      <c r="G13" s="247" t="s">
        <v>6294</v>
      </c>
      <c r="H13" s="248" t="s">
        <v>6272</v>
      </c>
      <c r="I13" s="249">
        <v>5150</v>
      </c>
      <c r="J13" s="249">
        <v>69</v>
      </c>
      <c r="K13" s="250">
        <v>1.5676891652892311</v>
      </c>
      <c r="L13" s="251" t="s">
        <v>6273</v>
      </c>
      <c r="N13" s="245"/>
      <c r="T13" s="251" t="s">
        <v>8715</v>
      </c>
    </row>
    <row r="14" spans="1:20">
      <c r="A14" s="245" t="s">
        <v>6267</v>
      </c>
      <c r="B14" s="245" t="s">
        <v>6268</v>
      </c>
      <c r="C14" s="245" t="s">
        <v>6269</v>
      </c>
      <c r="D14" s="245">
        <v>2017</v>
      </c>
      <c r="E14" s="246">
        <v>43801</v>
      </c>
      <c r="F14" s="245" t="s">
        <v>6283</v>
      </c>
      <c r="G14" s="247" t="s">
        <v>6295</v>
      </c>
      <c r="H14" s="248" t="s">
        <v>6272</v>
      </c>
      <c r="I14" s="249">
        <v>5734</v>
      </c>
      <c r="J14" s="249">
        <v>69</v>
      </c>
      <c r="K14" s="250">
        <v>1.7454620725763981</v>
      </c>
      <c r="L14" s="251" t="s">
        <v>6273</v>
      </c>
      <c r="N14" s="245"/>
    </row>
    <row r="15" spans="1:20">
      <c r="A15" s="245" t="s">
        <v>6267</v>
      </c>
      <c r="B15" s="245" t="s">
        <v>6268</v>
      </c>
      <c r="C15" s="245" t="s">
        <v>6269</v>
      </c>
      <c r="D15" s="245">
        <v>2017</v>
      </c>
      <c r="E15" s="246">
        <v>43801</v>
      </c>
      <c r="F15" s="245" t="s">
        <v>6296</v>
      </c>
      <c r="G15" s="247" t="s">
        <v>6297</v>
      </c>
      <c r="H15" s="248" t="s">
        <v>6272</v>
      </c>
      <c r="I15" s="249">
        <v>4888</v>
      </c>
      <c r="J15" s="249">
        <v>67</v>
      </c>
      <c r="K15" s="250">
        <v>1.625199908233393</v>
      </c>
      <c r="L15" s="251" t="s">
        <v>6273</v>
      </c>
      <c r="N15" s="245"/>
    </row>
    <row r="16" spans="1:20">
      <c r="A16" s="245" t="s">
        <v>6267</v>
      </c>
      <c r="B16" s="245" t="s">
        <v>6268</v>
      </c>
      <c r="C16" s="245" t="s">
        <v>6269</v>
      </c>
      <c r="D16" s="245">
        <v>2017</v>
      </c>
      <c r="E16" s="246">
        <v>43801</v>
      </c>
      <c r="F16" s="245" t="s">
        <v>6298</v>
      </c>
      <c r="G16" s="247" t="s">
        <v>2702</v>
      </c>
      <c r="H16" s="248" t="s">
        <v>6272</v>
      </c>
      <c r="I16" s="249">
        <v>6498</v>
      </c>
      <c r="J16" s="249">
        <v>72</v>
      </c>
      <c r="K16" s="250">
        <v>1.7409336419753088</v>
      </c>
      <c r="L16" s="251" t="s">
        <v>6273</v>
      </c>
      <c r="M16" s="251" t="s">
        <v>8710</v>
      </c>
      <c r="N16" s="245"/>
      <c r="S16" s="251" t="s">
        <v>8711</v>
      </c>
      <c r="T16" s="251" t="s">
        <v>8711</v>
      </c>
    </row>
    <row r="17" spans="1:20">
      <c r="A17" s="245" t="s">
        <v>6267</v>
      </c>
      <c r="B17" s="245" t="s">
        <v>6268</v>
      </c>
      <c r="C17" s="245" t="s">
        <v>6269</v>
      </c>
      <c r="D17" s="245">
        <v>2017</v>
      </c>
      <c r="E17" s="246">
        <v>43801</v>
      </c>
      <c r="F17" s="245" t="s">
        <v>6299</v>
      </c>
      <c r="G17" s="247" t="s">
        <v>6300</v>
      </c>
      <c r="H17" s="248" t="s">
        <v>6272</v>
      </c>
      <c r="I17" s="249">
        <v>6722</v>
      </c>
      <c r="J17" s="249">
        <v>73</v>
      </c>
      <c r="K17" s="250">
        <v>1.7279450512445473</v>
      </c>
      <c r="L17" s="251" t="s">
        <v>6273</v>
      </c>
      <c r="M17" s="251" t="s">
        <v>8710</v>
      </c>
      <c r="N17" s="245"/>
      <c r="S17" s="251" t="s">
        <v>8711</v>
      </c>
      <c r="T17" s="251" t="s">
        <v>8711</v>
      </c>
    </row>
    <row r="18" spans="1:20">
      <c r="A18" s="245" t="s">
        <v>6267</v>
      </c>
      <c r="B18" s="245" t="s">
        <v>6268</v>
      </c>
      <c r="C18" s="245" t="s">
        <v>6269</v>
      </c>
      <c r="D18" s="245">
        <v>2017</v>
      </c>
      <c r="E18" s="246">
        <v>43801</v>
      </c>
      <c r="F18" s="245" t="s">
        <v>6289</v>
      </c>
      <c r="G18" s="247" t="s">
        <v>4272</v>
      </c>
      <c r="H18" s="248" t="s">
        <v>6272</v>
      </c>
      <c r="I18" s="249">
        <v>6348</v>
      </c>
      <c r="J18" s="249">
        <v>72</v>
      </c>
      <c r="K18" s="250">
        <v>1.7007458847736627</v>
      </c>
      <c r="L18" s="251" t="s">
        <v>6273</v>
      </c>
      <c r="M18" s="251" t="s">
        <v>8712</v>
      </c>
      <c r="N18" s="245"/>
      <c r="S18" s="251" t="s">
        <v>5923</v>
      </c>
      <c r="T18" s="251" t="s">
        <v>5923</v>
      </c>
    </row>
    <row r="19" spans="1:20">
      <c r="A19" s="245" t="s">
        <v>6267</v>
      </c>
      <c r="B19" s="245" t="s">
        <v>6268</v>
      </c>
      <c r="C19" s="245" t="s">
        <v>6269</v>
      </c>
      <c r="D19" s="245">
        <v>2017</v>
      </c>
      <c r="E19" s="246">
        <v>43801</v>
      </c>
      <c r="F19" s="245" t="s">
        <v>6301</v>
      </c>
      <c r="G19" s="247" t="s">
        <v>4012</v>
      </c>
      <c r="H19" s="248" t="s">
        <v>6272</v>
      </c>
      <c r="I19" s="249">
        <v>6078</v>
      </c>
      <c r="J19" s="249">
        <v>73</v>
      </c>
      <c r="K19" s="250">
        <v>1.5623995866504548</v>
      </c>
      <c r="L19" s="251" t="s">
        <v>6273</v>
      </c>
      <c r="M19" s="251" t="s">
        <v>8710</v>
      </c>
      <c r="N19" s="245"/>
      <c r="S19" s="251" t="s">
        <v>8711</v>
      </c>
      <c r="T19" s="251" t="s">
        <v>8711</v>
      </c>
    </row>
    <row r="20" spans="1:20">
      <c r="A20" s="245" t="s">
        <v>6267</v>
      </c>
      <c r="B20" s="245" t="s">
        <v>6268</v>
      </c>
      <c r="C20" s="245" t="s">
        <v>6269</v>
      </c>
      <c r="D20" s="245">
        <v>2017</v>
      </c>
      <c r="E20" s="246">
        <v>43801</v>
      </c>
      <c r="F20" s="245" t="s">
        <v>6279</v>
      </c>
      <c r="G20" s="247" t="s">
        <v>4249</v>
      </c>
      <c r="H20" s="248" t="s">
        <v>6272</v>
      </c>
      <c r="I20" s="249">
        <v>5078</v>
      </c>
      <c r="J20" s="249">
        <v>68</v>
      </c>
      <c r="K20" s="250">
        <v>1.6149755750050885</v>
      </c>
      <c r="L20" s="251" t="s">
        <v>6273</v>
      </c>
      <c r="M20" s="251" t="s">
        <v>8712</v>
      </c>
      <c r="N20" s="245"/>
      <c r="S20" s="251" t="s">
        <v>5923</v>
      </c>
      <c r="T20" s="251" t="s">
        <v>5923</v>
      </c>
    </row>
    <row r="21" spans="1:20">
      <c r="A21" s="245" t="s">
        <v>6267</v>
      </c>
      <c r="B21" s="245" t="s">
        <v>6268</v>
      </c>
      <c r="C21" s="245" t="s">
        <v>6269</v>
      </c>
      <c r="D21" s="245">
        <v>2017</v>
      </c>
      <c r="E21" s="246">
        <v>43801</v>
      </c>
      <c r="F21" s="245" t="s">
        <v>6302</v>
      </c>
      <c r="G21" s="247" t="s">
        <v>6303</v>
      </c>
      <c r="H21" s="248" t="s">
        <v>6272</v>
      </c>
      <c r="I21" s="249">
        <v>4188</v>
      </c>
      <c r="J21" s="249">
        <v>66</v>
      </c>
      <c r="K21" s="250">
        <v>1.4567159195258368</v>
      </c>
      <c r="L21" s="251" t="s">
        <v>6273</v>
      </c>
      <c r="N21" s="245"/>
      <c r="T21" s="251" t="s">
        <v>8715</v>
      </c>
    </row>
    <row r="22" spans="1:20">
      <c r="A22" s="245" t="s">
        <v>6267</v>
      </c>
      <c r="B22" s="245" t="s">
        <v>6268</v>
      </c>
      <c r="C22" s="245" t="s">
        <v>6269</v>
      </c>
      <c r="D22" s="245">
        <v>2017</v>
      </c>
      <c r="E22" s="246">
        <v>43801</v>
      </c>
      <c r="F22" s="245" t="s">
        <v>6304</v>
      </c>
      <c r="G22" s="247" t="s">
        <v>6305</v>
      </c>
      <c r="H22" s="248" t="s">
        <v>6272</v>
      </c>
      <c r="I22" s="249">
        <v>6186</v>
      </c>
      <c r="J22" s="249">
        <v>72</v>
      </c>
      <c r="K22" s="250">
        <v>1.6573431069958848</v>
      </c>
      <c r="L22" s="251" t="s">
        <v>6273</v>
      </c>
      <c r="M22" s="251" t="s">
        <v>8713</v>
      </c>
      <c r="N22" s="245"/>
      <c r="S22" s="251" t="s">
        <v>8714</v>
      </c>
      <c r="T22" s="251" t="s">
        <v>8716</v>
      </c>
    </row>
    <row r="23" spans="1:20">
      <c r="A23" s="245" t="s">
        <v>6267</v>
      </c>
      <c r="B23" s="245" t="s">
        <v>6268</v>
      </c>
      <c r="C23" s="245" t="s">
        <v>6269</v>
      </c>
      <c r="D23" s="245">
        <v>2017</v>
      </c>
      <c r="E23" s="246">
        <v>43801</v>
      </c>
      <c r="F23" s="245" t="s">
        <v>6306</v>
      </c>
      <c r="G23" s="247" t="s">
        <v>3978</v>
      </c>
      <c r="H23" s="248" t="s">
        <v>6272</v>
      </c>
      <c r="I23" s="249">
        <v>5046</v>
      </c>
      <c r="J23" s="249">
        <v>68</v>
      </c>
      <c r="K23" s="250">
        <v>1.6047984937919806</v>
      </c>
      <c r="L23" s="251" t="s">
        <v>6273</v>
      </c>
      <c r="N23" s="245"/>
      <c r="T23" s="251" t="s">
        <v>8715</v>
      </c>
    </row>
    <row r="24" spans="1:20">
      <c r="A24" s="245" t="s">
        <v>6267</v>
      </c>
      <c r="B24" s="245" t="s">
        <v>6268</v>
      </c>
      <c r="C24" s="245" t="s">
        <v>6269</v>
      </c>
      <c r="D24" s="245">
        <v>2017</v>
      </c>
      <c r="E24" s="246">
        <v>43801</v>
      </c>
      <c r="F24" s="245" t="s">
        <v>6307</v>
      </c>
      <c r="G24" s="247" t="s">
        <v>4305</v>
      </c>
      <c r="H24" s="248" t="s">
        <v>6272</v>
      </c>
      <c r="I24" s="249">
        <v>5282</v>
      </c>
      <c r="J24" s="249">
        <v>70</v>
      </c>
      <c r="K24" s="250">
        <v>1.5399416909620991</v>
      </c>
      <c r="L24" s="251" t="s">
        <v>6273</v>
      </c>
      <c r="M24" s="251" t="s">
        <v>8712</v>
      </c>
      <c r="N24" s="245"/>
      <c r="S24" s="251" t="s">
        <v>5923</v>
      </c>
      <c r="T24" s="251" t="s">
        <v>5923</v>
      </c>
    </row>
    <row r="25" spans="1:20">
      <c r="A25" s="245" t="s">
        <v>6267</v>
      </c>
      <c r="B25" s="245" t="s">
        <v>6268</v>
      </c>
      <c r="C25" s="245" t="s">
        <v>6269</v>
      </c>
      <c r="D25" s="245">
        <v>2017</v>
      </c>
      <c r="E25" s="246">
        <v>43801</v>
      </c>
      <c r="F25" s="245" t="s">
        <v>6308</v>
      </c>
      <c r="G25" s="247" t="s">
        <v>6309</v>
      </c>
      <c r="H25" s="248" t="s">
        <v>6272</v>
      </c>
      <c r="I25" s="249">
        <v>5392</v>
      </c>
      <c r="J25" s="249">
        <v>70</v>
      </c>
      <c r="K25" s="250">
        <v>1.5720116618075801</v>
      </c>
      <c r="L25" s="251" t="s">
        <v>6273</v>
      </c>
      <c r="M25" s="251" t="s">
        <v>8712</v>
      </c>
      <c r="N25" s="245"/>
      <c r="S25" s="251" t="s">
        <v>5923</v>
      </c>
      <c r="T25" s="251" t="s">
        <v>5923</v>
      </c>
    </row>
    <row r="26" spans="1:20">
      <c r="A26" s="245" t="s">
        <v>6267</v>
      </c>
      <c r="B26" s="245" t="s">
        <v>6268</v>
      </c>
      <c r="C26" s="245" t="s">
        <v>6269</v>
      </c>
      <c r="D26" s="245">
        <v>2017</v>
      </c>
      <c r="E26" s="246">
        <v>43801</v>
      </c>
      <c r="F26" s="245" t="s">
        <v>6310</v>
      </c>
      <c r="G26" s="247" t="s">
        <v>3305</v>
      </c>
      <c r="H26" s="248" t="s">
        <v>6272</v>
      </c>
      <c r="I26" s="249">
        <v>5122</v>
      </c>
      <c r="J26" s="249">
        <v>69</v>
      </c>
      <c r="K26" s="250">
        <v>1.5591658067206682</v>
      </c>
      <c r="L26" s="251" t="s">
        <v>6273</v>
      </c>
      <c r="N26" s="245"/>
      <c r="T26" s="251" t="s">
        <v>8715</v>
      </c>
    </row>
    <row r="27" spans="1:20">
      <c r="A27" s="245" t="s">
        <v>6267</v>
      </c>
      <c r="B27" s="245" t="s">
        <v>6268</v>
      </c>
      <c r="C27" s="245" t="s">
        <v>6269</v>
      </c>
      <c r="D27" s="245">
        <v>2017</v>
      </c>
      <c r="E27" s="246">
        <v>43801</v>
      </c>
      <c r="F27" s="245" t="s">
        <v>6311</v>
      </c>
      <c r="G27" s="247" t="s">
        <v>6312</v>
      </c>
      <c r="H27" s="248" t="s">
        <v>6272</v>
      </c>
      <c r="I27" s="249">
        <v>4360</v>
      </c>
      <c r="J27" s="249">
        <v>66</v>
      </c>
      <c r="K27" s="250">
        <v>1.5165428388568885</v>
      </c>
      <c r="L27" s="251" t="s">
        <v>6273</v>
      </c>
      <c r="N27" s="245"/>
    </row>
    <row r="28" spans="1:20">
      <c r="A28" s="245" t="s">
        <v>6267</v>
      </c>
      <c r="B28" s="245" t="s">
        <v>6268</v>
      </c>
      <c r="C28" s="245" t="s">
        <v>6269</v>
      </c>
      <c r="D28" s="245">
        <v>2017</v>
      </c>
      <c r="E28" s="246">
        <v>43801</v>
      </c>
      <c r="F28" s="245" t="s">
        <v>6313</v>
      </c>
      <c r="G28" s="247" t="s">
        <v>6314</v>
      </c>
      <c r="H28" s="248" t="s">
        <v>6272</v>
      </c>
      <c r="I28" s="249">
        <v>4616</v>
      </c>
      <c r="J28" s="249">
        <v>66</v>
      </c>
      <c r="K28" s="250">
        <v>1.6055875560007791</v>
      </c>
      <c r="L28" s="251" t="s">
        <v>6273</v>
      </c>
      <c r="N28" s="245"/>
    </row>
    <row r="29" spans="1:20">
      <c r="A29" s="245" t="s">
        <v>6267</v>
      </c>
      <c r="B29" s="245" t="s">
        <v>6268</v>
      </c>
      <c r="C29" s="245" t="s">
        <v>6269</v>
      </c>
      <c r="D29" s="245">
        <v>2017</v>
      </c>
      <c r="E29" s="246">
        <v>43801</v>
      </c>
      <c r="F29" s="245" t="s">
        <v>6315</v>
      </c>
      <c r="G29" s="247" t="s">
        <v>6316</v>
      </c>
      <c r="H29" s="248" t="s">
        <v>6272</v>
      </c>
      <c r="I29" s="249">
        <v>6132</v>
      </c>
      <c r="J29" s="249">
        <v>70</v>
      </c>
      <c r="K29" s="250">
        <v>1.7877551020408162</v>
      </c>
      <c r="L29" s="251" t="s">
        <v>6273</v>
      </c>
      <c r="M29" s="251" t="s">
        <v>8712</v>
      </c>
      <c r="N29" s="245"/>
      <c r="S29" s="251" t="s">
        <v>5923</v>
      </c>
      <c r="T29" s="251" t="s">
        <v>5923</v>
      </c>
    </row>
    <row r="30" spans="1:20">
      <c r="A30" s="245" t="s">
        <v>6267</v>
      </c>
      <c r="B30" s="245" t="s">
        <v>6268</v>
      </c>
      <c r="C30" s="245" t="s">
        <v>6269</v>
      </c>
      <c r="D30" s="245">
        <v>2017</v>
      </c>
      <c r="E30" s="246">
        <v>43801</v>
      </c>
      <c r="F30" s="245" t="s">
        <v>6317</v>
      </c>
      <c r="G30" s="247" t="s">
        <v>6318</v>
      </c>
      <c r="H30" s="248" t="s">
        <v>6272</v>
      </c>
      <c r="I30" s="249">
        <v>4990</v>
      </c>
      <c r="J30" s="249">
        <v>69</v>
      </c>
      <c r="K30" s="250">
        <v>1.5189842591831579</v>
      </c>
      <c r="L30" s="251" t="s">
        <v>6273</v>
      </c>
      <c r="M30" s="251" t="s">
        <v>8712</v>
      </c>
      <c r="N30" s="245"/>
      <c r="S30" s="251" t="s">
        <v>5923</v>
      </c>
      <c r="T30" s="251" t="s">
        <v>5923</v>
      </c>
    </row>
    <row r="31" spans="1:20">
      <c r="A31" s="245" t="s">
        <v>6267</v>
      </c>
      <c r="B31" s="245" t="s">
        <v>6268</v>
      </c>
      <c r="C31" s="245" t="s">
        <v>6269</v>
      </c>
      <c r="D31" s="245">
        <v>2017</v>
      </c>
      <c r="E31" s="246">
        <v>43801</v>
      </c>
      <c r="F31" s="245" t="s">
        <v>6307</v>
      </c>
      <c r="G31" s="247" t="s">
        <v>3488</v>
      </c>
      <c r="H31" s="248" t="s">
        <v>6272</v>
      </c>
      <c r="I31" s="249">
        <v>5918</v>
      </c>
      <c r="J31" s="249">
        <v>69</v>
      </c>
      <c r="K31" s="250">
        <v>1.8014727145983824</v>
      </c>
      <c r="L31" s="251" t="s">
        <v>6273</v>
      </c>
      <c r="M31" s="251" t="s">
        <v>8712</v>
      </c>
      <c r="N31" s="245"/>
      <c r="S31" s="251" t="s">
        <v>5923</v>
      </c>
      <c r="T31" s="251" t="s">
        <v>5923</v>
      </c>
    </row>
    <row r="32" spans="1:20">
      <c r="A32" s="245" t="s">
        <v>6267</v>
      </c>
      <c r="B32" s="245" t="s">
        <v>6268</v>
      </c>
      <c r="C32" s="245" t="s">
        <v>6269</v>
      </c>
      <c r="D32" s="245">
        <v>2017</v>
      </c>
      <c r="E32" s="246">
        <v>43801</v>
      </c>
      <c r="F32" s="245" t="s">
        <v>6319</v>
      </c>
      <c r="G32" s="247" t="s">
        <v>2919</v>
      </c>
      <c r="H32" s="248" t="s">
        <v>6272</v>
      </c>
      <c r="I32" s="249">
        <v>6400</v>
      </c>
      <c r="J32" s="249">
        <v>72</v>
      </c>
      <c r="K32" s="250">
        <v>1.7146776406035666</v>
      </c>
      <c r="L32" s="251" t="s">
        <v>6273</v>
      </c>
      <c r="M32" s="251" t="s">
        <v>8712</v>
      </c>
      <c r="N32" s="245"/>
      <c r="S32" s="251" t="s">
        <v>5923</v>
      </c>
      <c r="T32" s="251" t="s">
        <v>5923</v>
      </c>
    </row>
    <row r="33" spans="1:20">
      <c r="A33" s="245" t="s">
        <v>6267</v>
      </c>
      <c r="B33" s="245" t="s">
        <v>6268</v>
      </c>
      <c r="C33" s="245" t="s">
        <v>6269</v>
      </c>
      <c r="D33" s="245">
        <v>2017</v>
      </c>
      <c r="E33" s="246">
        <v>43801</v>
      </c>
      <c r="F33" s="245" t="s">
        <v>6320</v>
      </c>
      <c r="G33" s="247" t="s">
        <v>6321</v>
      </c>
      <c r="H33" s="248" t="s">
        <v>6272</v>
      </c>
      <c r="I33" s="249">
        <v>3454</v>
      </c>
      <c r="J33" s="249">
        <v>61</v>
      </c>
      <c r="K33" s="250">
        <v>1.5217132711548544</v>
      </c>
      <c r="L33" s="251" t="s">
        <v>6273</v>
      </c>
      <c r="M33" s="251" t="s">
        <v>8710</v>
      </c>
      <c r="N33" s="245"/>
      <c r="S33" s="251" t="s">
        <v>8711</v>
      </c>
      <c r="T33" s="251" t="s">
        <v>8711</v>
      </c>
    </row>
    <row r="34" spans="1:20">
      <c r="A34" s="245" t="s">
        <v>6267</v>
      </c>
      <c r="B34" s="245" t="s">
        <v>6268</v>
      </c>
      <c r="C34" s="245" t="s">
        <v>6269</v>
      </c>
      <c r="D34" s="245">
        <v>2017</v>
      </c>
      <c r="E34" s="246">
        <v>43801</v>
      </c>
      <c r="F34" s="245" t="s">
        <v>6322</v>
      </c>
      <c r="G34" s="247" t="s">
        <v>6323</v>
      </c>
      <c r="H34" s="248" t="s">
        <v>6272</v>
      </c>
      <c r="I34" s="249">
        <v>4690</v>
      </c>
      <c r="J34" s="249">
        <v>66</v>
      </c>
      <c r="K34" s="250">
        <v>1.6313270445501853</v>
      </c>
      <c r="L34" s="251" t="s">
        <v>6273</v>
      </c>
      <c r="N34" s="245"/>
      <c r="T34" s="251" t="s">
        <v>8715</v>
      </c>
    </row>
    <row r="35" spans="1:20">
      <c r="A35" s="245" t="s">
        <v>6267</v>
      </c>
      <c r="B35" s="245" t="s">
        <v>6268</v>
      </c>
      <c r="C35" s="245" t="s">
        <v>6269</v>
      </c>
      <c r="D35" s="245">
        <v>2017</v>
      </c>
      <c r="E35" s="246">
        <v>43801</v>
      </c>
      <c r="F35" s="245" t="s">
        <v>6324</v>
      </c>
      <c r="G35" s="247" t="s">
        <v>3341</v>
      </c>
      <c r="H35" s="248" t="s">
        <v>6272</v>
      </c>
      <c r="I35" s="249">
        <v>5366</v>
      </c>
      <c r="J35" s="249">
        <v>67</v>
      </c>
      <c r="K35" s="250">
        <v>1.7841290318290479</v>
      </c>
      <c r="L35" s="251" t="s">
        <v>6273</v>
      </c>
      <c r="M35" s="251" t="s">
        <v>8710</v>
      </c>
      <c r="N35" s="245"/>
      <c r="S35" s="251" t="s">
        <v>8711</v>
      </c>
      <c r="T35" s="251" t="s">
        <v>8711</v>
      </c>
    </row>
    <row r="36" spans="1:20">
      <c r="A36" s="245" t="s">
        <v>6267</v>
      </c>
      <c r="B36" s="245" t="s">
        <v>6268</v>
      </c>
      <c r="C36" s="245" t="s">
        <v>6269</v>
      </c>
      <c r="D36" s="245">
        <v>2017</v>
      </c>
      <c r="E36" s="246">
        <v>43801</v>
      </c>
      <c r="F36" s="245" t="s">
        <v>6325</v>
      </c>
      <c r="G36" s="247" t="s">
        <v>6326</v>
      </c>
      <c r="H36" s="248" t="s">
        <v>6272</v>
      </c>
      <c r="I36" s="249">
        <v>5680</v>
      </c>
      <c r="J36" s="249">
        <v>68</v>
      </c>
      <c r="K36" s="250">
        <v>1.8064319153266843</v>
      </c>
      <c r="L36" s="251" t="s">
        <v>6273</v>
      </c>
      <c r="M36" s="251" t="s">
        <v>8713</v>
      </c>
      <c r="N36" s="245"/>
      <c r="S36" s="251" t="s">
        <v>8714</v>
      </c>
      <c r="T36" s="251" t="s">
        <v>8714</v>
      </c>
    </row>
    <row r="37" spans="1:20">
      <c r="A37" s="245" t="s">
        <v>6267</v>
      </c>
      <c r="B37" s="245" t="s">
        <v>6268</v>
      </c>
      <c r="C37" s="245" t="s">
        <v>6269</v>
      </c>
      <c r="D37" s="245">
        <v>2017</v>
      </c>
      <c r="E37" s="246">
        <v>43801</v>
      </c>
      <c r="F37" s="245" t="s">
        <v>6327</v>
      </c>
      <c r="G37" s="247" t="s">
        <v>4280</v>
      </c>
      <c r="H37" s="248" t="s">
        <v>6272</v>
      </c>
      <c r="I37" s="249">
        <v>4930</v>
      </c>
      <c r="J37" s="249">
        <v>67</v>
      </c>
      <c r="K37" s="250">
        <v>1.6391643918966095</v>
      </c>
      <c r="L37" s="251" t="s">
        <v>6273</v>
      </c>
      <c r="M37" s="251" t="s">
        <v>8712</v>
      </c>
      <c r="N37" s="245"/>
      <c r="S37" s="251" t="s">
        <v>5923</v>
      </c>
      <c r="T37" s="251" t="s">
        <v>5923</v>
      </c>
    </row>
    <row r="38" spans="1:20">
      <c r="A38" s="245" t="s">
        <v>6267</v>
      </c>
      <c r="B38" s="245" t="s">
        <v>6268</v>
      </c>
      <c r="C38" s="245" t="s">
        <v>6269</v>
      </c>
      <c r="D38" s="245">
        <v>2017</v>
      </c>
      <c r="E38" s="246">
        <v>43801</v>
      </c>
      <c r="F38" s="245" t="s">
        <v>6328</v>
      </c>
      <c r="G38" s="247" t="s">
        <v>6329</v>
      </c>
      <c r="H38" s="248" t="s">
        <v>6272</v>
      </c>
      <c r="I38" s="249">
        <v>4352</v>
      </c>
      <c r="J38" s="249">
        <v>67</v>
      </c>
      <c r="K38" s="250">
        <v>1.4469864976742484</v>
      </c>
      <c r="L38" s="251" t="s">
        <v>6273</v>
      </c>
      <c r="M38" s="251" t="s">
        <v>8710</v>
      </c>
      <c r="N38" s="245"/>
      <c r="S38" s="251" t="s">
        <v>8711</v>
      </c>
      <c r="T38" s="251" t="s">
        <v>8711</v>
      </c>
    </row>
    <row r="39" spans="1:20">
      <c r="A39" s="245" t="s">
        <v>6267</v>
      </c>
      <c r="B39" s="245" t="s">
        <v>6268</v>
      </c>
      <c r="C39" s="245" t="s">
        <v>6269</v>
      </c>
      <c r="D39" s="245">
        <v>2017</v>
      </c>
      <c r="E39" s="246">
        <v>43801</v>
      </c>
      <c r="F39" s="245" t="s">
        <v>6330</v>
      </c>
      <c r="G39" s="247" t="s">
        <v>6331</v>
      </c>
      <c r="H39" s="248" t="s">
        <v>6272</v>
      </c>
      <c r="I39" s="249">
        <v>4460</v>
      </c>
      <c r="J39" s="249">
        <v>67</v>
      </c>
      <c r="K39" s="250">
        <v>1.4828951699510911</v>
      </c>
      <c r="L39" s="251" t="s">
        <v>6273</v>
      </c>
      <c r="N39" s="245"/>
    </row>
    <row r="40" spans="1:20">
      <c r="A40" s="245" t="s">
        <v>6267</v>
      </c>
      <c r="B40" s="245" t="s">
        <v>6268</v>
      </c>
      <c r="C40" s="245" t="s">
        <v>6269</v>
      </c>
      <c r="D40" s="245">
        <v>2017</v>
      </c>
      <c r="E40" s="246">
        <v>43801</v>
      </c>
      <c r="F40" s="245" t="s">
        <v>6332</v>
      </c>
      <c r="G40" s="247" t="s">
        <v>6333</v>
      </c>
      <c r="H40" s="248" t="s">
        <v>6272</v>
      </c>
      <c r="I40" s="249">
        <v>4552</v>
      </c>
      <c r="J40" s="249">
        <v>68</v>
      </c>
      <c r="K40" s="250">
        <v>1.4476898025646243</v>
      </c>
      <c r="L40" s="251" t="s">
        <v>6273</v>
      </c>
      <c r="N40" s="245"/>
    </row>
    <row r="41" spans="1:20">
      <c r="A41" s="245" t="s">
        <v>6267</v>
      </c>
      <c r="B41" s="245" t="s">
        <v>6268</v>
      </c>
      <c r="C41" s="245" t="s">
        <v>6269</v>
      </c>
      <c r="D41" s="245">
        <v>2017</v>
      </c>
      <c r="E41" s="246">
        <v>43801</v>
      </c>
      <c r="F41" s="245" t="s">
        <v>6334</v>
      </c>
      <c r="G41" s="247" t="s">
        <v>6335</v>
      </c>
      <c r="H41" s="248" t="s">
        <v>6272</v>
      </c>
      <c r="I41" s="249">
        <v>6262</v>
      </c>
      <c r="J41" s="249">
        <v>73</v>
      </c>
      <c r="K41" s="250">
        <v>1.6096982908201953</v>
      </c>
      <c r="L41" s="251" t="s">
        <v>6273</v>
      </c>
      <c r="M41" s="251" t="s">
        <v>8710</v>
      </c>
      <c r="N41" s="245"/>
      <c r="S41" s="251" t="s">
        <v>8711</v>
      </c>
      <c r="T41" s="251" t="s">
        <v>8711</v>
      </c>
    </row>
    <row r="42" spans="1:20">
      <c r="A42" s="245" t="s">
        <v>6267</v>
      </c>
      <c r="B42" s="245" t="s">
        <v>6268</v>
      </c>
      <c r="C42" s="245" t="s">
        <v>6269</v>
      </c>
      <c r="D42" s="245">
        <v>2017</v>
      </c>
      <c r="E42" s="246">
        <v>43801</v>
      </c>
      <c r="F42" s="245" t="s">
        <v>6279</v>
      </c>
      <c r="G42" s="247" t="s">
        <v>6336</v>
      </c>
      <c r="H42" s="248" t="s">
        <v>6272</v>
      </c>
      <c r="I42" s="249">
        <v>4956</v>
      </c>
      <c r="J42" s="249">
        <v>69</v>
      </c>
      <c r="K42" s="250">
        <v>1.5086344666356173</v>
      </c>
      <c r="L42" s="251" t="s">
        <v>6273</v>
      </c>
      <c r="N42" s="245"/>
    </row>
    <row r="43" spans="1:20">
      <c r="A43" s="245" t="s">
        <v>6267</v>
      </c>
      <c r="B43" s="245" t="s">
        <v>6268</v>
      </c>
      <c r="C43" s="245" t="s">
        <v>6269</v>
      </c>
      <c r="D43" s="245">
        <v>2017</v>
      </c>
      <c r="E43" s="246">
        <v>43801</v>
      </c>
      <c r="F43" s="245" t="s">
        <v>6337</v>
      </c>
      <c r="G43" s="247" t="s">
        <v>6338</v>
      </c>
      <c r="H43" s="248" t="s">
        <v>6272</v>
      </c>
      <c r="I43" s="249">
        <v>4676</v>
      </c>
      <c r="J43" s="249">
        <v>67</v>
      </c>
      <c r="K43" s="250">
        <v>1.5547125145047762</v>
      </c>
      <c r="L43" s="251" t="s">
        <v>6273</v>
      </c>
      <c r="M43" s="251" t="s">
        <v>8710</v>
      </c>
      <c r="N43" s="245"/>
      <c r="S43" s="251" t="s">
        <v>8711</v>
      </c>
      <c r="T43" s="251" t="s">
        <v>8711</v>
      </c>
    </row>
    <row r="44" spans="1:20">
      <c r="A44" s="245" t="s">
        <v>6267</v>
      </c>
      <c r="B44" s="245" t="s">
        <v>6268</v>
      </c>
      <c r="C44" s="245" t="s">
        <v>6269</v>
      </c>
      <c r="D44" s="245">
        <v>2017</v>
      </c>
      <c r="E44" s="246">
        <v>43801</v>
      </c>
      <c r="F44" s="245" t="s">
        <v>6276</v>
      </c>
      <c r="G44" s="247" t="s">
        <v>4239</v>
      </c>
      <c r="H44" s="248" t="s">
        <v>6272</v>
      </c>
      <c r="I44" s="249">
        <v>4678</v>
      </c>
      <c r="J44" s="249">
        <v>66</v>
      </c>
      <c r="K44" s="250">
        <v>1.6271530734340649</v>
      </c>
      <c r="L44" s="251" t="s">
        <v>6273</v>
      </c>
      <c r="M44" s="251" t="s">
        <v>8712</v>
      </c>
      <c r="N44" s="245"/>
      <c r="S44" s="251" t="s">
        <v>5923</v>
      </c>
      <c r="T44" s="251" t="s">
        <v>5923</v>
      </c>
    </row>
    <row r="45" spans="1:20">
      <c r="A45" s="245" t="s">
        <v>6267</v>
      </c>
      <c r="B45" s="245" t="s">
        <v>6268</v>
      </c>
      <c r="C45" s="245" t="s">
        <v>6269</v>
      </c>
      <c r="D45" s="245">
        <v>2017</v>
      </c>
      <c r="E45" s="246">
        <v>43801</v>
      </c>
      <c r="F45" s="245" t="s">
        <v>6339</v>
      </c>
      <c r="G45" s="247" t="s">
        <v>2850</v>
      </c>
      <c r="H45" s="248" t="s">
        <v>6272</v>
      </c>
      <c r="I45" s="249">
        <v>4836</v>
      </c>
      <c r="J45" s="249">
        <v>66</v>
      </c>
      <c r="K45" s="250">
        <v>1.6821103597963103</v>
      </c>
      <c r="L45" s="251" t="s">
        <v>6273</v>
      </c>
      <c r="M45" s="251" t="s">
        <v>8710</v>
      </c>
      <c r="N45" s="245"/>
      <c r="S45" s="251" t="s">
        <v>8711</v>
      </c>
      <c r="T45" s="251" t="s">
        <v>8711</v>
      </c>
    </row>
    <row r="46" spans="1:20">
      <c r="A46" s="245" t="s">
        <v>6267</v>
      </c>
      <c r="B46" s="245" t="s">
        <v>6268</v>
      </c>
      <c r="C46" s="245" t="s">
        <v>6269</v>
      </c>
      <c r="D46" s="245">
        <v>2017</v>
      </c>
      <c r="E46" s="246">
        <v>43801</v>
      </c>
      <c r="F46" s="245" t="s">
        <v>6340</v>
      </c>
      <c r="G46" s="247" t="s">
        <v>6341</v>
      </c>
      <c r="H46" s="248" t="s">
        <v>6272</v>
      </c>
      <c r="I46" s="249">
        <v>5404</v>
      </c>
      <c r="J46" s="249">
        <v>68</v>
      </c>
      <c r="K46" s="250">
        <v>1.718654589863627</v>
      </c>
      <c r="L46" s="251" t="s">
        <v>6273</v>
      </c>
      <c r="M46" s="251" t="s">
        <v>8710</v>
      </c>
      <c r="N46" s="245"/>
      <c r="S46" s="251" t="s">
        <v>8711</v>
      </c>
      <c r="T46" s="251" t="s">
        <v>8711</v>
      </c>
    </row>
    <row r="47" spans="1:20">
      <c r="A47" s="245" t="s">
        <v>6267</v>
      </c>
      <c r="B47" s="245" t="s">
        <v>6268</v>
      </c>
      <c r="C47" s="245" t="s">
        <v>6269</v>
      </c>
      <c r="D47" s="245">
        <v>2017</v>
      </c>
      <c r="E47" s="246">
        <v>43801</v>
      </c>
      <c r="F47" s="245" t="s">
        <v>6340</v>
      </c>
      <c r="G47" s="247" t="s">
        <v>6342</v>
      </c>
      <c r="H47" s="248" t="s">
        <v>6272</v>
      </c>
      <c r="I47" s="249">
        <v>4822</v>
      </c>
      <c r="J47" s="249">
        <v>66</v>
      </c>
      <c r="K47" s="250">
        <v>1.6772407268275038</v>
      </c>
      <c r="L47" s="251" t="s">
        <v>6273</v>
      </c>
      <c r="M47" s="251" t="s">
        <v>8710</v>
      </c>
      <c r="N47" s="245"/>
      <c r="S47" s="251" t="s">
        <v>8711</v>
      </c>
      <c r="T47" s="251" t="s">
        <v>8711</v>
      </c>
    </row>
    <row r="48" spans="1:20">
      <c r="A48" s="245" t="s">
        <v>6267</v>
      </c>
      <c r="B48" s="245" t="s">
        <v>6268</v>
      </c>
      <c r="C48" s="245" t="s">
        <v>6269</v>
      </c>
      <c r="D48" s="245">
        <v>2017</v>
      </c>
      <c r="E48" s="246">
        <v>43801</v>
      </c>
      <c r="F48" s="245" t="s">
        <v>6293</v>
      </c>
      <c r="G48" s="247" t="s">
        <v>6343</v>
      </c>
      <c r="H48" s="248" t="s">
        <v>6272</v>
      </c>
      <c r="I48" s="249">
        <v>5232</v>
      </c>
      <c r="J48" s="249">
        <v>68</v>
      </c>
      <c r="K48" s="250">
        <v>1.6639527783431713</v>
      </c>
      <c r="L48" s="251" t="s">
        <v>6273</v>
      </c>
      <c r="N48" s="245"/>
    </row>
    <row r="49" spans="1:20">
      <c r="A49" s="245" t="s">
        <v>6267</v>
      </c>
      <c r="B49" s="245" t="s">
        <v>6268</v>
      </c>
      <c r="C49" s="245" t="s">
        <v>6269</v>
      </c>
      <c r="D49" s="245">
        <v>2017</v>
      </c>
      <c r="E49" s="246">
        <v>43801</v>
      </c>
      <c r="F49" s="245" t="s">
        <v>6293</v>
      </c>
      <c r="G49" s="247" t="s">
        <v>2985</v>
      </c>
      <c r="H49" s="248" t="s">
        <v>6272</v>
      </c>
      <c r="I49" s="249">
        <v>7256</v>
      </c>
      <c r="J49" s="249">
        <v>75</v>
      </c>
      <c r="K49" s="250">
        <v>1.7199407407407405</v>
      </c>
      <c r="L49" s="251" t="s">
        <v>6273</v>
      </c>
      <c r="M49" s="251" t="s">
        <v>8710</v>
      </c>
      <c r="N49" s="245"/>
      <c r="S49" s="251" t="s">
        <v>8711</v>
      </c>
      <c r="T49" s="251" t="s">
        <v>8711</v>
      </c>
    </row>
    <row r="50" spans="1:20">
      <c r="A50" s="245" t="s">
        <v>6267</v>
      </c>
      <c r="B50" s="245" t="s">
        <v>6268</v>
      </c>
      <c r="C50" s="245" t="s">
        <v>6269</v>
      </c>
      <c r="D50" s="245">
        <v>2017</v>
      </c>
      <c r="E50" s="246">
        <v>43801</v>
      </c>
      <c r="F50" s="245" t="s">
        <v>6344</v>
      </c>
      <c r="G50" s="247" t="s">
        <v>3161</v>
      </c>
      <c r="H50" s="248" t="s">
        <v>6272</v>
      </c>
      <c r="I50" s="249">
        <v>5960</v>
      </c>
      <c r="J50" s="249">
        <v>70</v>
      </c>
      <c r="K50" s="250">
        <v>1.7376093294460642</v>
      </c>
      <c r="L50" s="251" t="s">
        <v>6273</v>
      </c>
      <c r="M50" s="251" t="s">
        <v>8710</v>
      </c>
      <c r="N50" s="245"/>
      <c r="S50" s="251" t="s">
        <v>8711</v>
      </c>
      <c r="T50" s="251" t="s">
        <v>8711</v>
      </c>
    </row>
    <row r="51" spans="1:20">
      <c r="A51" s="245" t="s">
        <v>6267</v>
      </c>
      <c r="B51" s="245" t="s">
        <v>6268</v>
      </c>
      <c r="C51" s="245" t="s">
        <v>6269</v>
      </c>
      <c r="D51" s="245">
        <v>2017</v>
      </c>
      <c r="E51" s="246">
        <v>43801</v>
      </c>
      <c r="F51" s="245" t="s">
        <v>6281</v>
      </c>
      <c r="G51" s="247" t="s">
        <v>4229</v>
      </c>
      <c r="H51" s="248" t="s">
        <v>6272</v>
      </c>
      <c r="I51" s="249">
        <v>4712</v>
      </c>
      <c r="J51" s="249">
        <v>66</v>
      </c>
      <c r="K51" s="250">
        <v>1.6389793249297382</v>
      </c>
      <c r="L51" s="251" t="s">
        <v>6273</v>
      </c>
      <c r="M51" s="251" t="s">
        <v>8712</v>
      </c>
      <c r="N51" s="245"/>
      <c r="S51" s="251" t="s">
        <v>5923</v>
      </c>
      <c r="T51" s="251" t="s">
        <v>5923</v>
      </c>
    </row>
    <row r="52" spans="1:20">
      <c r="A52" s="245" t="s">
        <v>6267</v>
      </c>
      <c r="B52" s="245" t="s">
        <v>6268</v>
      </c>
      <c r="C52" s="245" t="s">
        <v>6269</v>
      </c>
      <c r="D52" s="245">
        <v>2017</v>
      </c>
      <c r="E52" s="246">
        <v>43801</v>
      </c>
      <c r="F52" s="245" t="s">
        <v>6327</v>
      </c>
      <c r="G52" s="247" t="s">
        <v>6345</v>
      </c>
      <c r="H52" s="248" t="s">
        <v>6272</v>
      </c>
      <c r="I52" s="249">
        <v>5778</v>
      </c>
      <c r="J52" s="249">
        <v>69</v>
      </c>
      <c r="K52" s="250">
        <v>1.7588559217555682</v>
      </c>
      <c r="L52" s="251" t="s">
        <v>6273</v>
      </c>
      <c r="M52" s="251" t="s">
        <v>8713</v>
      </c>
      <c r="N52" s="245"/>
      <c r="S52" s="251" t="s">
        <v>8714</v>
      </c>
      <c r="T52" s="251" t="s">
        <v>8714</v>
      </c>
    </row>
    <row r="53" spans="1:20">
      <c r="A53" s="245" t="s">
        <v>6267</v>
      </c>
      <c r="B53" s="245" t="s">
        <v>6268</v>
      </c>
      <c r="C53" s="245" t="s">
        <v>6269</v>
      </c>
      <c r="D53" s="245">
        <v>2017</v>
      </c>
      <c r="E53" s="246">
        <v>43801</v>
      </c>
      <c r="F53" s="245" t="s">
        <v>6346</v>
      </c>
      <c r="G53" s="247" t="s">
        <v>6347</v>
      </c>
      <c r="H53" s="248" t="s">
        <v>6272</v>
      </c>
      <c r="I53" s="249">
        <v>4656</v>
      </c>
      <c r="J53" s="249">
        <v>67</v>
      </c>
      <c r="K53" s="250">
        <v>1.548062760379435</v>
      </c>
      <c r="L53" s="251" t="s">
        <v>6273</v>
      </c>
      <c r="M53" s="251" t="s">
        <v>8712</v>
      </c>
      <c r="N53" s="245"/>
      <c r="S53" s="251" t="s">
        <v>5923</v>
      </c>
      <c r="T53" s="251" t="s">
        <v>5923</v>
      </c>
    </row>
    <row r="54" spans="1:20">
      <c r="A54" s="245" t="s">
        <v>6267</v>
      </c>
      <c r="B54" s="245" t="s">
        <v>6268</v>
      </c>
      <c r="C54" s="245" t="s">
        <v>6269</v>
      </c>
      <c r="D54" s="245">
        <v>2017</v>
      </c>
      <c r="E54" s="246">
        <v>43801</v>
      </c>
      <c r="F54" s="245" t="s">
        <v>6348</v>
      </c>
      <c r="G54" s="247" t="s">
        <v>4040</v>
      </c>
      <c r="H54" s="248" t="s">
        <v>6272</v>
      </c>
      <c r="I54" s="249">
        <v>5316</v>
      </c>
      <c r="J54" s="249">
        <v>70</v>
      </c>
      <c r="K54" s="250">
        <v>1.5498542274052478</v>
      </c>
      <c r="L54" s="251" t="s">
        <v>6273</v>
      </c>
      <c r="M54" s="251" t="s">
        <v>8710</v>
      </c>
      <c r="N54" s="245"/>
      <c r="S54" s="251" t="s">
        <v>8711</v>
      </c>
      <c r="T54" s="251" t="s">
        <v>8711</v>
      </c>
    </row>
    <row r="55" spans="1:20">
      <c r="A55" s="245" t="s">
        <v>6267</v>
      </c>
      <c r="B55" s="245" t="s">
        <v>6268</v>
      </c>
      <c r="C55" s="245" t="s">
        <v>6269</v>
      </c>
      <c r="D55" s="245">
        <v>2017</v>
      </c>
      <c r="E55" s="246">
        <v>43801</v>
      </c>
      <c r="F55" s="245" t="s">
        <v>6310</v>
      </c>
      <c r="G55" s="247" t="s">
        <v>6349</v>
      </c>
      <c r="H55" s="248" t="s">
        <v>6272</v>
      </c>
      <c r="I55" s="249">
        <v>4658</v>
      </c>
      <c r="J55" s="249">
        <v>65</v>
      </c>
      <c r="K55" s="250">
        <v>1.6961310878470641</v>
      </c>
      <c r="L55" s="251" t="s">
        <v>6273</v>
      </c>
      <c r="M55" s="251" t="s">
        <v>8712</v>
      </c>
      <c r="N55" s="245"/>
      <c r="S55" s="251" t="s">
        <v>5923</v>
      </c>
      <c r="T55" s="251" t="s">
        <v>5923</v>
      </c>
    </row>
    <row r="56" spans="1:20">
      <c r="A56" s="245" t="s">
        <v>6267</v>
      </c>
      <c r="B56" s="245" t="s">
        <v>6268</v>
      </c>
      <c r="C56" s="245" t="s">
        <v>6269</v>
      </c>
      <c r="D56" s="245">
        <v>2017</v>
      </c>
      <c r="E56" s="246">
        <v>43801</v>
      </c>
      <c r="F56" s="245" t="s">
        <v>6350</v>
      </c>
      <c r="G56" s="247" t="s">
        <v>6351</v>
      </c>
      <c r="H56" s="248" t="s">
        <v>6272</v>
      </c>
      <c r="I56" s="249">
        <v>3944</v>
      </c>
      <c r="J56" s="249">
        <v>65</v>
      </c>
      <c r="K56" s="250">
        <v>1.4361401911697771</v>
      </c>
      <c r="L56" s="251" t="s">
        <v>6273</v>
      </c>
      <c r="N56" s="245"/>
    </row>
    <row r="57" spans="1:20">
      <c r="A57" s="245" t="s">
        <v>6267</v>
      </c>
      <c r="B57" s="245" t="s">
        <v>6268</v>
      </c>
      <c r="C57" s="245" t="s">
        <v>6269</v>
      </c>
      <c r="D57" s="245">
        <v>2017</v>
      </c>
      <c r="E57" s="246">
        <v>43801</v>
      </c>
      <c r="F57" s="245" t="s">
        <v>6344</v>
      </c>
      <c r="G57" s="247" t="s">
        <v>3980</v>
      </c>
      <c r="H57" s="248" t="s">
        <v>6272</v>
      </c>
      <c r="I57" s="249">
        <v>7528</v>
      </c>
      <c r="J57" s="249">
        <v>75</v>
      </c>
      <c r="K57" s="250">
        <v>1.7844148148148147</v>
      </c>
      <c r="L57" s="251" t="s">
        <v>6273</v>
      </c>
      <c r="M57" s="251" t="s">
        <v>8710</v>
      </c>
      <c r="N57" s="245"/>
      <c r="S57" s="251" t="s">
        <v>8711</v>
      </c>
      <c r="T57" s="251" t="s">
        <v>8711</v>
      </c>
    </row>
    <row r="58" spans="1:20">
      <c r="A58" s="245" t="s">
        <v>6267</v>
      </c>
      <c r="B58" s="245" t="s">
        <v>6268</v>
      </c>
      <c r="C58" s="245" t="s">
        <v>6269</v>
      </c>
      <c r="D58" s="245">
        <v>2017</v>
      </c>
      <c r="E58" s="246">
        <v>43801</v>
      </c>
      <c r="F58" s="245" t="s">
        <v>6296</v>
      </c>
      <c r="G58" s="247" t="s">
        <v>4526</v>
      </c>
      <c r="H58" s="248" t="s">
        <v>6272</v>
      </c>
      <c r="I58" s="249">
        <v>5922</v>
      </c>
      <c r="J58" s="249">
        <v>70</v>
      </c>
      <c r="K58" s="250">
        <v>1.726530612244898</v>
      </c>
      <c r="L58" s="251" t="s">
        <v>6273</v>
      </c>
      <c r="M58" s="251" t="s">
        <v>8713</v>
      </c>
      <c r="N58" s="245"/>
      <c r="S58" s="251" t="s">
        <v>8714</v>
      </c>
      <c r="T58" s="251" t="s">
        <v>8714</v>
      </c>
    </row>
    <row r="59" spans="1:20">
      <c r="A59" s="245" t="s">
        <v>6267</v>
      </c>
      <c r="B59" s="245" t="s">
        <v>6268</v>
      </c>
      <c r="C59" s="245" t="s">
        <v>6269</v>
      </c>
      <c r="D59" s="245">
        <v>2017</v>
      </c>
      <c r="E59" s="246">
        <v>43801</v>
      </c>
      <c r="F59" s="245" t="s">
        <v>6352</v>
      </c>
      <c r="G59" s="247" t="s">
        <v>2680</v>
      </c>
      <c r="H59" s="248" t="s">
        <v>6272</v>
      </c>
      <c r="I59" s="249">
        <v>5644</v>
      </c>
      <c r="J59" s="249">
        <v>70</v>
      </c>
      <c r="K59" s="250">
        <v>1.6454810495626822</v>
      </c>
      <c r="L59" s="251" t="s">
        <v>6273</v>
      </c>
      <c r="M59" s="251" t="s">
        <v>8713</v>
      </c>
      <c r="N59" s="245"/>
      <c r="S59" s="251" t="s">
        <v>8714</v>
      </c>
      <c r="T59" s="251" t="s">
        <v>8714</v>
      </c>
    </row>
    <row r="60" spans="1:20">
      <c r="A60" s="245" t="s">
        <v>6267</v>
      </c>
      <c r="B60" s="245" t="s">
        <v>6268</v>
      </c>
      <c r="C60" s="245" t="s">
        <v>6269</v>
      </c>
      <c r="D60" s="245">
        <v>2017</v>
      </c>
      <c r="E60" s="246">
        <v>43801</v>
      </c>
      <c r="F60" s="245" t="s">
        <v>6353</v>
      </c>
      <c r="G60" s="247" t="s">
        <v>4253</v>
      </c>
      <c r="H60" s="248" t="s">
        <v>6272</v>
      </c>
      <c r="I60" s="249">
        <v>4488</v>
      </c>
      <c r="J60" s="249">
        <v>65</v>
      </c>
      <c r="K60" s="250">
        <v>1.634228493400091</v>
      </c>
      <c r="L60" s="251" t="s">
        <v>6273</v>
      </c>
      <c r="M60" s="251" t="s">
        <v>8712</v>
      </c>
      <c r="N60" s="245"/>
      <c r="S60" s="251" t="s">
        <v>5923</v>
      </c>
      <c r="T60" s="251" t="s">
        <v>5923</v>
      </c>
    </row>
    <row r="61" spans="1:20">
      <c r="A61" s="245" t="s">
        <v>6267</v>
      </c>
      <c r="B61" s="245" t="s">
        <v>6268</v>
      </c>
      <c r="C61" s="245" t="s">
        <v>6269</v>
      </c>
      <c r="D61" s="245">
        <v>2017</v>
      </c>
      <c r="E61" s="246">
        <v>43801</v>
      </c>
      <c r="F61" s="245" t="s">
        <v>6275</v>
      </c>
      <c r="G61" s="247" t="s">
        <v>4235</v>
      </c>
      <c r="H61" s="248" t="s">
        <v>6272</v>
      </c>
      <c r="I61" s="249">
        <v>5984</v>
      </c>
      <c r="J61" s="249">
        <v>70</v>
      </c>
      <c r="K61" s="250">
        <v>1.744606413994169</v>
      </c>
      <c r="L61" s="251" t="s">
        <v>6273</v>
      </c>
      <c r="M61" s="251" t="s">
        <v>8712</v>
      </c>
      <c r="N61" s="245"/>
      <c r="S61" s="251" t="s">
        <v>5923</v>
      </c>
      <c r="T61" s="251" t="s">
        <v>5923</v>
      </c>
    </row>
    <row r="62" spans="1:20">
      <c r="A62" s="245" t="s">
        <v>6267</v>
      </c>
      <c r="B62" s="245" t="s">
        <v>6268</v>
      </c>
      <c r="C62" s="245" t="s">
        <v>6269</v>
      </c>
      <c r="D62" s="245">
        <v>2017</v>
      </c>
      <c r="E62" s="246">
        <v>43801</v>
      </c>
      <c r="F62" s="245" t="s">
        <v>6354</v>
      </c>
      <c r="G62" s="247" t="s">
        <v>6355</v>
      </c>
      <c r="H62" s="248" t="s">
        <v>6272</v>
      </c>
      <c r="I62" s="249">
        <v>5228</v>
      </c>
      <c r="J62" s="249">
        <v>68</v>
      </c>
      <c r="K62" s="250">
        <v>1.6626806431915326</v>
      </c>
      <c r="L62" s="251" t="s">
        <v>6273</v>
      </c>
      <c r="N62" s="245"/>
    </row>
    <row r="63" spans="1:20">
      <c r="A63" s="245" t="s">
        <v>6267</v>
      </c>
      <c r="B63" s="245" t="s">
        <v>6268</v>
      </c>
      <c r="C63" s="245" t="s">
        <v>6269</v>
      </c>
      <c r="D63" s="245">
        <v>2017</v>
      </c>
      <c r="E63" s="246">
        <v>43801</v>
      </c>
      <c r="F63" s="245" t="s">
        <v>6356</v>
      </c>
      <c r="G63" s="247" t="s">
        <v>6357</v>
      </c>
      <c r="H63" s="248" t="s">
        <v>6272</v>
      </c>
      <c r="I63" s="249">
        <v>5584</v>
      </c>
      <c r="J63" s="249">
        <v>71</v>
      </c>
      <c r="K63" s="250">
        <v>1.5601643984118956</v>
      </c>
      <c r="L63" s="251" t="s">
        <v>6273</v>
      </c>
      <c r="M63" s="251" t="s">
        <v>8713</v>
      </c>
      <c r="N63" s="245"/>
      <c r="S63" s="251" t="s">
        <v>8714</v>
      </c>
      <c r="T63" s="251" t="s">
        <v>8716</v>
      </c>
    </row>
    <row r="64" spans="1:20">
      <c r="A64" s="245" t="s">
        <v>6267</v>
      </c>
      <c r="B64" s="245" t="s">
        <v>6268</v>
      </c>
      <c r="C64" s="245" t="s">
        <v>6269</v>
      </c>
      <c r="D64" s="245">
        <v>2017</v>
      </c>
      <c r="E64" s="246">
        <v>43801</v>
      </c>
      <c r="F64" s="245" t="s">
        <v>6283</v>
      </c>
      <c r="G64" s="247" t="s">
        <v>3672</v>
      </c>
      <c r="H64" s="248" t="s">
        <v>6272</v>
      </c>
      <c r="I64" s="249">
        <v>5688</v>
      </c>
      <c r="J64" s="249">
        <v>70</v>
      </c>
      <c r="K64" s="250">
        <v>1.6583090379008747</v>
      </c>
      <c r="L64" s="251" t="s">
        <v>6273</v>
      </c>
      <c r="M64" s="251" t="s">
        <v>8713</v>
      </c>
      <c r="N64" s="245"/>
      <c r="S64" s="251" t="s">
        <v>8714</v>
      </c>
      <c r="T64" s="251" t="s">
        <v>8714</v>
      </c>
    </row>
    <row r="65" spans="1:20">
      <c r="A65" s="245" t="s">
        <v>6267</v>
      </c>
      <c r="B65" s="245" t="s">
        <v>6268</v>
      </c>
      <c r="C65" s="245" t="s">
        <v>6269</v>
      </c>
      <c r="D65" s="245">
        <v>2017</v>
      </c>
      <c r="E65" s="246">
        <v>43801</v>
      </c>
      <c r="F65" s="245" t="s">
        <v>6324</v>
      </c>
      <c r="G65" s="247" t="s">
        <v>6358</v>
      </c>
      <c r="H65" s="248" t="s">
        <v>6272</v>
      </c>
      <c r="I65" s="249">
        <v>4170</v>
      </c>
      <c r="J65" s="249">
        <v>64</v>
      </c>
      <c r="K65" s="250">
        <v>1.590728759765625</v>
      </c>
      <c r="L65" s="251" t="s">
        <v>6273</v>
      </c>
      <c r="N65" s="245"/>
    </row>
    <row r="66" spans="1:20">
      <c r="A66" s="245" t="s">
        <v>6267</v>
      </c>
      <c r="B66" s="245" t="s">
        <v>6268</v>
      </c>
      <c r="C66" s="245" t="s">
        <v>6269</v>
      </c>
      <c r="D66" s="245">
        <v>2017</v>
      </c>
      <c r="E66" s="246">
        <v>43801</v>
      </c>
      <c r="F66" s="245" t="s">
        <v>6359</v>
      </c>
      <c r="G66" s="247" t="s">
        <v>6360</v>
      </c>
      <c r="H66" s="248" t="s">
        <v>6272</v>
      </c>
      <c r="I66" s="249">
        <v>3422</v>
      </c>
      <c r="J66" s="249">
        <v>61</v>
      </c>
      <c r="K66" s="250">
        <v>1.5076151748384226</v>
      </c>
      <c r="L66" s="251" t="s">
        <v>6273</v>
      </c>
      <c r="M66" s="251" t="s">
        <v>8712</v>
      </c>
      <c r="N66" s="245"/>
      <c r="S66" s="251" t="s">
        <v>5923</v>
      </c>
      <c r="T66" s="251" t="s">
        <v>5923</v>
      </c>
    </row>
    <row r="67" spans="1:20">
      <c r="A67" s="245" t="s">
        <v>6267</v>
      </c>
      <c r="B67" s="245" t="s">
        <v>6268</v>
      </c>
      <c r="C67" s="245" t="s">
        <v>6269</v>
      </c>
      <c r="D67" s="245">
        <v>2017</v>
      </c>
      <c r="E67" s="246">
        <v>43801</v>
      </c>
      <c r="F67" s="245" t="s">
        <v>6346</v>
      </c>
      <c r="G67" s="247" t="s">
        <v>6361</v>
      </c>
      <c r="H67" s="248" t="s">
        <v>6272</v>
      </c>
      <c r="I67" s="249">
        <v>5844</v>
      </c>
      <c r="J67" s="249">
        <v>71</v>
      </c>
      <c r="K67" s="250">
        <v>1.6328081562176071</v>
      </c>
      <c r="L67" s="251" t="s">
        <v>6273</v>
      </c>
      <c r="M67" s="251" t="s">
        <v>8712</v>
      </c>
      <c r="N67" s="245"/>
      <c r="S67" s="251" t="s">
        <v>5923</v>
      </c>
      <c r="T67" s="251" t="s">
        <v>5923</v>
      </c>
    </row>
    <row r="68" spans="1:20">
      <c r="A68" s="245" t="s">
        <v>6267</v>
      </c>
      <c r="B68" s="245" t="s">
        <v>6268</v>
      </c>
      <c r="C68" s="245" t="s">
        <v>6269</v>
      </c>
      <c r="D68" s="245">
        <v>2017</v>
      </c>
      <c r="E68" s="246">
        <v>43801</v>
      </c>
      <c r="F68" s="245" t="s">
        <v>6362</v>
      </c>
      <c r="G68" s="247" t="s">
        <v>6363</v>
      </c>
      <c r="H68" s="248" t="s">
        <v>6272</v>
      </c>
      <c r="I68" s="249">
        <v>4842</v>
      </c>
      <c r="J68" s="249">
        <v>69</v>
      </c>
      <c r="K68" s="250">
        <v>1.4739322210350401</v>
      </c>
      <c r="L68" s="251" t="s">
        <v>6273</v>
      </c>
      <c r="N68" s="245"/>
    </row>
    <row r="69" spans="1:20">
      <c r="A69" s="245" t="s">
        <v>6267</v>
      </c>
      <c r="B69" s="245" t="s">
        <v>6268</v>
      </c>
      <c r="C69" s="245" t="s">
        <v>6269</v>
      </c>
      <c r="D69" s="245">
        <v>2017</v>
      </c>
      <c r="E69" s="246">
        <v>43801</v>
      </c>
      <c r="F69" s="245" t="s">
        <v>6364</v>
      </c>
      <c r="G69" s="247" t="s">
        <v>4068</v>
      </c>
      <c r="H69" s="248" t="s">
        <v>6272</v>
      </c>
      <c r="I69" s="249">
        <v>5038</v>
      </c>
      <c r="J69" s="249">
        <v>69</v>
      </c>
      <c r="K69" s="250">
        <v>1.5335957310149797</v>
      </c>
      <c r="L69" s="251" t="s">
        <v>6273</v>
      </c>
      <c r="M69" s="251" t="s">
        <v>8710</v>
      </c>
      <c r="N69" s="245"/>
      <c r="S69" s="251" t="s">
        <v>8711</v>
      </c>
      <c r="T69" s="251" t="s">
        <v>8711</v>
      </c>
    </row>
    <row r="70" spans="1:20">
      <c r="A70" s="245" t="s">
        <v>6267</v>
      </c>
      <c r="B70" s="245" t="s">
        <v>6268</v>
      </c>
      <c r="C70" s="245" t="s">
        <v>6269</v>
      </c>
      <c r="D70" s="245">
        <v>2017</v>
      </c>
      <c r="E70" s="246">
        <v>43801</v>
      </c>
      <c r="F70" s="245" t="s">
        <v>6319</v>
      </c>
      <c r="G70" s="247" t="s">
        <v>6365</v>
      </c>
      <c r="H70" s="248" t="s">
        <v>6272</v>
      </c>
      <c r="I70" s="249">
        <v>4542</v>
      </c>
      <c r="J70" s="249">
        <v>68</v>
      </c>
      <c r="K70" s="250">
        <v>1.4445094646855281</v>
      </c>
      <c r="L70" s="251" t="s">
        <v>6273</v>
      </c>
      <c r="M70" s="251" t="s">
        <v>8712</v>
      </c>
      <c r="N70" s="245"/>
      <c r="S70" s="251" t="s">
        <v>5923</v>
      </c>
      <c r="T70" s="251" t="s">
        <v>5923</v>
      </c>
    </row>
    <row r="71" spans="1:20">
      <c r="A71" s="245" t="s">
        <v>6267</v>
      </c>
      <c r="B71" s="245" t="s">
        <v>6268</v>
      </c>
      <c r="C71" s="245" t="s">
        <v>6269</v>
      </c>
      <c r="D71" s="245">
        <v>2017</v>
      </c>
      <c r="E71" s="246">
        <v>43801</v>
      </c>
      <c r="F71" s="245" t="s">
        <v>6366</v>
      </c>
      <c r="G71" s="247" t="s">
        <v>6367</v>
      </c>
      <c r="H71" s="248" t="s">
        <v>6272</v>
      </c>
      <c r="I71" s="249">
        <v>4550</v>
      </c>
      <c r="J71" s="249">
        <v>67</v>
      </c>
      <c r="K71" s="250">
        <v>1.5128190635151264</v>
      </c>
      <c r="L71" s="251" t="s">
        <v>6273</v>
      </c>
      <c r="N71" s="245"/>
    </row>
    <row r="72" spans="1:20">
      <c r="A72" s="245" t="s">
        <v>6267</v>
      </c>
      <c r="B72" s="245" t="s">
        <v>6268</v>
      </c>
      <c r="C72" s="245" t="s">
        <v>6269</v>
      </c>
      <c r="D72" s="245">
        <v>2017</v>
      </c>
      <c r="E72" s="246">
        <v>43801</v>
      </c>
      <c r="F72" s="245" t="s">
        <v>6368</v>
      </c>
      <c r="G72" s="247" t="s">
        <v>3058</v>
      </c>
      <c r="H72" s="248" t="s">
        <v>6272</v>
      </c>
      <c r="I72" s="249">
        <v>4694</v>
      </c>
      <c r="J72" s="249">
        <v>68</v>
      </c>
      <c r="K72" s="250">
        <v>1.4928506004477915</v>
      </c>
      <c r="L72" s="251" t="s">
        <v>6273</v>
      </c>
      <c r="M72" s="251" t="s">
        <v>8710</v>
      </c>
      <c r="N72" s="245"/>
      <c r="S72" s="251" t="s">
        <v>8711</v>
      </c>
      <c r="T72" s="251" t="s">
        <v>8711</v>
      </c>
    </row>
    <row r="73" spans="1:20">
      <c r="A73" s="245" t="s">
        <v>6267</v>
      </c>
      <c r="B73" s="245" t="s">
        <v>6268</v>
      </c>
      <c r="C73" s="245" t="s">
        <v>6269</v>
      </c>
      <c r="D73" s="245">
        <v>2017</v>
      </c>
      <c r="E73" s="246">
        <v>43801</v>
      </c>
      <c r="F73" s="245" t="s">
        <v>6369</v>
      </c>
      <c r="G73" s="247" t="s">
        <v>6370</v>
      </c>
      <c r="H73" s="248" t="s">
        <v>6272</v>
      </c>
      <c r="I73" s="249">
        <v>6234</v>
      </c>
      <c r="J73" s="249">
        <v>72</v>
      </c>
      <c r="K73" s="250">
        <v>1.6702031893004115</v>
      </c>
      <c r="L73" s="251" t="s">
        <v>6273</v>
      </c>
      <c r="M73" s="251" t="s">
        <v>8713</v>
      </c>
      <c r="N73" s="245"/>
      <c r="S73" s="251" t="s">
        <v>8714</v>
      </c>
      <c r="T73" s="251" t="s">
        <v>8714</v>
      </c>
    </row>
    <row r="74" spans="1:20">
      <c r="A74" s="245" t="s">
        <v>6267</v>
      </c>
      <c r="B74" s="245" t="s">
        <v>6268</v>
      </c>
      <c r="C74" s="245" t="s">
        <v>6269</v>
      </c>
      <c r="D74" s="245">
        <v>2017</v>
      </c>
      <c r="E74" s="246">
        <v>43801</v>
      </c>
      <c r="F74" s="245" t="s">
        <v>6302</v>
      </c>
      <c r="G74" s="247" t="s">
        <v>6371</v>
      </c>
      <c r="H74" s="248" t="s">
        <v>6272</v>
      </c>
      <c r="I74" s="249">
        <v>5478</v>
      </c>
      <c r="J74" s="249">
        <v>70</v>
      </c>
      <c r="K74" s="250">
        <v>1.5970845481049563</v>
      </c>
      <c r="L74" s="251" t="s">
        <v>6273</v>
      </c>
      <c r="N74" s="245"/>
      <c r="T74" s="251" t="s">
        <v>8715</v>
      </c>
    </row>
    <row r="75" spans="1:20">
      <c r="A75" s="245" t="s">
        <v>6267</v>
      </c>
      <c r="B75" s="245" t="s">
        <v>6268</v>
      </c>
      <c r="C75" s="245" t="s">
        <v>6269</v>
      </c>
      <c r="D75" s="245">
        <v>2017</v>
      </c>
      <c r="E75" s="246">
        <v>43801</v>
      </c>
      <c r="F75" s="245" t="s">
        <v>6293</v>
      </c>
      <c r="G75" s="247" t="s">
        <v>2754</v>
      </c>
      <c r="H75" s="248" t="s">
        <v>6272</v>
      </c>
      <c r="I75" s="249">
        <v>6892</v>
      </c>
      <c r="J75" s="249">
        <v>74</v>
      </c>
      <c r="K75" s="250">
        <v>1.7007877124750757</v>
      </c>
      <c r="L75" s="251" t="s">
        <v>6273</v>
      </c>
      <c r="M75" s="251" t="s">
        <v>8710</v>
      </c>
      <c r="N75" s="245"/>
      <c r="S75" s="251" t="s">
        <v>8711</v>
      </c>
      <c r="T75" s="251" t="s">
        <v>8711</v>
      </c>
    </row>
    <row r="76" spans="1:20">
      <c r="A76" s="245" t="s">
        <v>6267</v>
      </c>
      <c r="B76" s="245" t="s">
        <v>6268</v>
      </c>
      <c r="C76" s="245" t="s">
        <v>6269</v>
      </c>
      <c r="D76" s="245">
        <v>2017</v>
      </c>
      <c r="E76" s="246">
        <v>43801</v>
      </c>
      <c r="F76" s="245" t="s">
        <v>6372</v>
      </c>
      <c r="G76" s="247" t="s">
        <v>6373</v>
      </c>
      <c r="H76" s="248" t="s">
        <v>6272</v>
      </c>
      <c r="I76" s="249">
        <v>5668</v>
      </c>
      <c r="J76" s="249">
        <v>70</v>
      </c>
      <c r="K76" s="250">
        <v>1.6524781341107873</v>
      </c>
      <c r="L76" s="251" t="s">
        <v>6273</v>
      </c>
      <c r="N76" s="245"/>
    </row>
    <row r="77" spans="1:20">
      <c r="A77" s="245" t="s">
        <v>6267</v>
      </c>
      <c r="B77" s="245" t="s">
        <v>6268</v>
      </c>
      <c r="C77" s="245" t="s">
        <v>6269</v>
      </c>
      <c r="D77" s="245">
        <v>2017</v>
      </c>
      <c r="E77" s="246">
        <v>43801</v>
      </c>
      <c r="F77" s="245" t="s">
        <v>6283</v>
      </c>
      <c r="G77" s="247" t="s">
        <v>4274</v>
      </c>
      <c r="H77" s="248" t="s">
        <v>6272</v>
      </c>
      <c r="I77" s="249">
        <v>5812</v>
      </c>
      <c r="J77" s="249">
        <v>70</v>
      </c>
      <c r="K77" s="250">
        <v>1.694460641399417</v>
      </c>
      <c r="L77" s="251" t="s">
        <v>6273</v>
      </c>
      <c r="M77" s="251" t="s">
        <v>8712</v>
      </c>
      <c r="N77" s="245"/>
      <c r="S77" s="251" t="s">
        <v>5923</v>
      </c>
      <c r="T77" s="251" t="s">
        <v>5923</v>
      </c>
    </row>
    <row r="78" spans="1:20">
      <c r="A78" s="245" t="s">
        <v>6267</v>
      </c>
      <c r="B78" s="245" t="s">
        <v>6268</v>
      </c>
      <c r="C78" s="245" t="s">
        <v>6269</v>
      </c>
      <c r="D78" s="245">
        <v>2017</v>
      </c>
      <c r="E78" s="246">
        <v>43801</v>
      </c>
      <c r="F78" s="245" t="s">
        <v>6364</v>
      </c>
      <c r="G78" s="247" t="s">
        <v>6374</v>
      </c>
      <c r="H78" s="248" t="s">
        <v>6272</v>
      </c>
      <c r="I78" s="249">
        <v>4878</v>
      </c>
      <c r="J78" s="249">
        <v>67</v>
      </c>
      <c r="K78" s="250">
        <v>1.6218750311707224</v>
      </c>
      <c r="L78" s="251" t="s">
        <v>6273</v>
      </c>
      <c r="N78" s="245"/>
    </row>
    <row r="79" spans="1:20">
      <c r="A79" s="245" t="s">
        <v>6267</v>
      </c>
      <c r="B79" s="245" t="s">
        <v>6268</v>
      </c>
      <c r="C79" s="245" t="s">
        <v>6269</v>
      </c>
      <c r="D79" s="245">
        <v>2017</v>
      </c>
      <c r="E79" s="246">
        <v>43801</v>
      </c>
      <c r="F79" s="245" t="s">
        <v>6375</v>
      </c>
      <c r="G79" s="247" t="s">
        <v>3877</v>
      </c>
      <c r="H79" s="248" t="s">
        <v>6272</v>
      </c>
      <c r="I79" s="249">
        <v>5044</v>
      </c>
      <c r="J79" s="249">
        <v>69</v>
      </c>
      <c r="K79" s="250">
        <v>1.5354221649939577</v>
      </c>
      <c r="L79" s="251" t="s">
        <v>6273</v>
      </c>
      <c r="N79" s="245"/>
      <c r="T79" s="251" t="s">
        <v>8715</v>
      </c>
    </row>
    <row r="80" spans="1:20">
      <c r="A80" s="245" t="s">
        <v>6267</v>
      </c>
      <c r="B80" s="245" t="s">
        <v>6268</v>
      </c>
      <c r="C80" s="245" t="s">
        <v>6269</v>
      </c>
      <c r="D80" s="245">
        <v>2017</v>
      </c>
      <c r="E80" s="246">
        <v>43801</v>
      </c>
      <c r="F80" s="245" t="s">
        <v>6356</v>
      </c>
      <c r="G80" s="247" t="s">
        <v>6376</v>
      </c>
      <c r="H80" s="248" t="s">
        <v>6272</v>
      </c>
      <c r="I80" s="249">
        <v>5398</v>
      </c>
      <c r="J80" s="249">
        <v>69</v>
      </c>
      <c r="K80" s="250">
        <v>1.6431817697536446</v>
      </c>
      <c r="L80" s="251" t="s">
        <v>6273</v>
      </c>
      <c r="N80" s="245"/>
    </row>
    <row r="81" spans="1:20">
      <c r="A81" s="245" t="s">
        <v>6267</v>
      </c>
      <c r="B81" s="245" t="s">
        <v>6268</v>
      </c>
      <c r="C81" s="245" t="s">
        <v>6269</v>
      </c>
      <c r="D81" s="245">
        <v>2017</v>
      </c>
      <c r="E81" s="246">
        <v>43801</v>
      </c>
      <c r="F81" s="245" t="s">
        <v>6377</v>
      </c>
      <c r="G81" s="247" t="s">
        <v>6378</v>
      </c>
      <c r="H81" s="248" t="s">
        <v>6272</v>
      </c>
      <c r="I81" s="249">
        <v>6042</v>
      </c>
      <c r="J81" s="249">
        <v>73</v>
      </c>
      <c r="K81" s="250">
        <v>1.5531454923563752</v>
      </c>
      <c r="L81" s="251" t="s">
        <v>6273</v>
      </c>
      <c r="M81" s="251" t="s">
        <v>8710</v>
      </c>
      <c r="N81" s="245"/>
      <c r="S81" s="251" t="s">
        <v>8711</v>
      </c>
      <c r="T81" s="251" t="s">
        <v>8711</v>
      </c>
    </row>
    <row r="82" spans="1:20">
      <c r="A82" s="245" t="s">
        <v>6267</v>
      </c>
      <c r="B82" s="245" t="s">
        <v>6268</v>
      </c>
      <c r="C82" s="245" t="s">
        <v>6269</v>
      </c>
      <c r="D82" s="245">
        <v>2017</v>
      </c>
      <c r="E82" s="246">
        <v>43801</v>
      </c>
      <c r="F82" s="245" t="s">
        <v>6379</v>
      </c>
      <c r="G82" s="247" t="s">
        <v>3163</v>
      </c>
      <c r="H82" s="248" t="s">
        <v>6272</v>
      </c>
      <c r="I82" s="249">
        <v>6902</v>
      </c>
      <c r="J82" s="249">
        <v>74</v>
      </c>
      <c r="K82" s="250">
        <v>1.7032554833869662</v>
      </c>
      <c r="L82" s="251" t="s">
        <v>6273</v>
      </c>
      <c r="M82" s="251" t="s">
        <v>8710</v>
      </c>
      <c r="N82" s="245"/>
      <c r="S82" s="251" t="s">
        <v>8711</v>
      </c>
      <c r="T82" s="251" t="s">
        <v>8711</v>
      </c>
    </row>
    <row r="83" spans="1:20">
      <c r="A83" s="245" t="s">
        <v>6267</v>
      </c>
      <c r="B83" s="245" t="s">
        <v>6268</v>
      </c>
      <c r="C83" s="245" t="s">
        <v>6269</v>
      </c>
      <c r="D83" s="245">
        <v>2017</v>
      </c>
      <c r="E83" s="246">
        <v>43801</v>
      </c>
      <c r="F83" s="245" t="s">
        <v>6380</v>
      </c>
      <c r="G83" s="247" t="s">
        <v>6381</v>
      </c>
      <c r="H83" s="248" t="s">
        <v>6272</v>
      </c>
      <c r="I83" s="249">
        <v>5046</v>
      </c>
      <c r="J83" s="249">
        <v>68</v>
      </c>
      <c r="K83" s="250">
        <v>1.6047984937919806</v>
      </c>
      <c r="L83" s="251" t="s">
        <v>6273</v>
      </c>
      <c r="N83" s="245"/>
    </row>
    <row r="84" spans="1:20">
      <c r="A84" s="245" t="s">
        <v>6267</v>
      </c>
      <c r="B84" s="245" t="s">
        <v>6268</v>
      </c>
      <c r="C84" s="245" t="s">
        <v>6269</v>
      </c>
      <c r="D84" s="245">
        <v>2017</v>
      </c>
      <c r="E84" s="246">
        <v>43801</v>
      </c>
      <c r="F84" s="245" t="s">
        <v>6340</v>
      </c>
      <c r="G84" s="247" t="s">
        <v>4080</v>
      </c>
      <c r="H84" s="248" t="s">
        <v>6272</v>
      </c>
      <c r="I84" s="249">
        <v>4326</v>
      </c>
      <c r="J84" s="249">
        <v>65</v>
      </c>
      <c r="K84" s="250">
        <v>1.5752389622212106</v>
      </c>
      <c r="L84" s="251" t="s">
        <v>6273</v>
      </c>
      <c r="M84" s="251" t="s">
        <v>8710</v>
      </c>
      <c r="N84" s="245"/>
      <c r="S84" s="251" t="s">
        <v>8711</v>
      </c>
      <c r="T84" s="251" t="s">
        <v>8711</v>
      </c>
    </row>
    <row r="85" spans="1:20">
      <c r="A85" s="245" t="s">
        <v>6267</v>
      </c>
      <c r="B85" s="245" t="s">
        <v>6268</v>
      </c>
      <c r="C85" s="245" t="s">
        <v>6269</v>
      </c>
      <c r="D85" s="245">
        <v>2017</v>
      </c>
      <c r="E85" s="246">
        <v>43801</v>
      </c>
      <c r="F85" s="245" t="s">
        <v>6382</v>
      </c>
      <c r="G85" s="247" t="s">
        <v>4595</v>
      </c>
      <c r="H85" s="248" t="s">
        <v>6272</v>
      </c>
      <c r="I85" s="249">
        <v>6332</v>
      </c>
      <c r="J85" s="249">
        <v>72</v>
      </c>
      <c r="K85" s="250">
        <v>1.6964591906721536</v>
      </c>
      <c r="L85" s="251" t="s">
        <v>6273</v>
      </c>
      <c r="M85" s="251" t="s">
        <v>8713</v>
      </c>
      <c r="N85" s="245"/>
      <c r="S85" s="251" t="s">
        <v>8714</v>
      </c>
      <c r="T85" s="251" t="s">
        <v>8714</v>
      </c>
    </row>
    <row r="86" spans="1:20">
      <c r="A86" s="245" t="s">
        <v>6267</v>
      </c>
      <c r="B86" s="245" t="s">
        <v>6268</v>
      </c>
      <c r="C86" s="245" t="s">
        <v>6269</v>
      </c>
      <c r="D86" s="245">
        <v>2017</v>
      </c>
      <c r="E86" s="246">
        <v>43801</v>
      </c>
      <c r="F86" s="245" t="s">
        <v>6383</v>
      </c>
      <c r="G86" s="247" t="s">
        <v>6384</v>
      </c>
      <c r="H86" s="248" t="s">
        <v>6272</v>
      </c>
      <c r="I86" s="249">
        <v>3388</v>
      </c>
      <c r="J86" s="249">
        <v>62</v>
      </c>
      <c r="K86" s="250">
        <v>1.4215702729012119</v>
      </c>
      <c r="L86" s="251" t="s">
        <v>6273</v>
      </c>
      <c r="N86" s="245"/>
    </row>
    <row r="87" spans="1:20">
      <c r="A87" s="245" t="s">
        <v>6267</v>
      </c>
      <c r="B87" s="245" t="s">
        <v>6268</v>
      </c>
      <c r="C87" s="245" t="s">
        <v>6269</v>
      </c>
      <c r="D87" s="245">
        <v>2017</v>
      </c>
      <c r="E87" s="246">
        <v>43801</v>
      </c>
      <c r="F87" s="245" t="s">
        <v>6320</v>
      </c>
      <c r="G87" s="247" t="s">
        <v>4284</v>
      </c>
      <c r="H87" s="248" t="s">
        <v>6272</v>
      </c>
      <c r="I87" s="249">
        <v>5212</v>
      </c>
      <c r="J87" s="249">
        <v>68</v>
      </c>
      <c r="K87" s="250">
        <v>1.6575921025849789</v>
      </c>
      <c r="L87" s="251" t="s">
        <v>6273</v>
      </c>
      <c r="M87" s="251" t="s">
        <v>8712</v>
      </c>
      <c r="N87" s="245"/>
      <c r="S87" s="251" t="s">
        <v>5923</v>
      </c>
      <c r="T87" s="251" t="s">
        <v>5923</v>
      </c>
    </row>
    <row r="88" spans="1:20">
      <c r="A88" s="245" t="s">
        <v>6267</v>
      </c>
      <c r="B88" s="245" t="s">
        <v>6268</v>
      </c>
      <c r="C88" s="245" t="s">
        <v>6269</v>
      </c>
      <c r="D88" s="245">
        <v>2017</v>
      </c>
      <c r="E88" s="246">
        <v>43801</v>
      </c>
      <c r="F88" s="245" t="s">
        <v>6385</v>
      </c>
      <c r="G88" s="247" t="s">
        <v>3200</v>
      </c>
      <c r="H88" s="248" t="s">
        <v>6272</v>
      </c>
      <c r="I88" s="249">
        <v>6248</v>
      </c>
      <c r="J88" s="249">
        <v>72</v>
      </c>
      <c r="K88" s="250">
        <v>1.6739540466392318</v>
      </c>
      <c r="L88" s="251" t="s">
        <v>6273</v>
      </c>
      <c r="M88" s="251" t="s">
        <v>8710</v>
      </c>
      <c r="N88" s="245"/>
      <c r="S88" s="251" t="s">
        <v>8711</v>
      </c>
      <c r="T88" s="251" t="s">
        <v>8711</v>
      </c>
    </row>
    <row r="89" spans="1:20">
      <c r="A89" s="245" t="s">
        <v>6267</v>
      </c>
      <c r="B89" s="245" t="s">
        <v>6268</v>
      </c>
      <c r="C89" s="245" t="s">
        <v>6269</v>
      </c>
      <c r="D89" s="245">
        <v>2017</v>
      </c>
      <c r="E89" s="246">
        <v>43801</v>
      </c>
      <c r="F89" s="245" t="s">
        <v>6386</v>
      </c>
      <c r="G89" s="247" t="s">
        <v>6387</v>
      </c>
      <c r="H89" s="248" t="s">
        <v>6272</v>
      </c>
      <c r="I89" s="249">
        <v>4578</v>
      </c>
      <c r="J89" s="249">
        <v>68</v>
      </c>
      <c r="K89" s="250">
        <v>1.4559586810502747</v>
      </c>
      <c r="L89" s="251" t="s">
        <v>6273</v>
      </c>
      <c r="M89" s="251" t="s">
        <v>8710</v>
      </c>
      <c r="N89" s="245"/>
      <c r="S89" s="251" t="s">
        <v>8711</v>
      </c>
      <c r="T89" s="251" t="s">
        <v>8711</v>
      </c>
    </row>
    <row r="90" spans="1:20">
      <c r="A90" s="245" t="s">
        <v>6267</v>
      </c>
      <c r="B90" s="245" t="s">
        <v>6268</v>
      </c>
      <c r="C90" s="245" t="s">
        <v>6269</v>
      </c>
      <c r="D90" s="245">
        <v>2017</v>
      </c>
      <c r="E90" s="246">
        <v>43801</v>
      </c>
      <c r="F90" s="245" t="s">
        <v>6334</v>
      </c>
      <c r="G90" s="247" t="s">
        <v>6388</v>
      </c>
      <c r="H90" s="248" t="s">
        <v>6272</v>
      </c>
      <c r="I90" s="249">
        <v>4550</v>
      </c>
      <c r="J90" s="249">
        <v>68</v>
      </c>
      <c r="K90" s="250">
        <v>1.4470537349888053</v>
      </c>
      <c r="L90" s="251" t="s">
        <v>6273</v>
      </c>
      <c r="N90" s="245"/>
    </row>
    <row r="91" spans="1:20">
      <c r="A91" s="245" t="s">
        <v>6267</v>
      </c>
      <c r="B91" s="245" t="s">
        <v>6268</v>
      </c>
      <c r="C91" s="245" t="s">
        <v>6269</v>
      </c>
      <c r="D91" s="245">
        <v>2017</v>
      </c>
      <c r="E91" s="246">
        <v>43801</v>
      </c>
      <c r="F91" s="245" t="s">
        <v>6298</v>
      </c>
      <c r="G91" s="247" t="s">
        <v>6389</v>
      </c>
      <c r="H91" s="248" t="s">
        <v>6272</v>
      </c>
      <c r="I91" s="249">
        <v>5074</v>
      </c>
      <c r="J91" s="249">
        <v>69</v>
      </c>
      <c r="K91" s="250">
        <v>1.5445543348888462</v>
      </c>
      <c r="L91" s="251" t="s">
        <v>6273</v>
      </c>
      <c r="M91" s="251" t="s">
        <v>8713</v>
      </c>
      <c r="N91" s="245"/>
      <c r="S91" s="251" t="s">
        <v>8714</v>
      </c>
      <c r="T91" s="251" t="s">
        <v>8714</v>
      </c>
    </row>
    <row r="92" spans="1:20">
      <c r="A92" s="245" t="s">
        <v>6267</v>
      </c>
      <c r="B92" s="245" t="s">
        <v>6268</v>
      </c>
      <c r="C92" s="245" t="s">
        <v>6269</v>
      </c>
      <c r="D92" s="245">
        <v>2017</v>
      </c>
      <c r="E92" s="246">
        <v>43801</v>
      </c>
      <c r="F92" s="245" t="s">
        <v>6390</v>
      </c>
      <c r="G92" s="247" t="s">
        <v>6391</v>
      </c>
      <c r="H92" s="248" t="s">
        <v>6272</v>
      </c>
      <c r="I92" s="249">
        <v>4762</v>
      </c>
      <c r="J92" s="249">
        <v>67</v>
      </c>
      <c r="K92" s="250">
        <v>1.5833064572437434</v>
      </c>
      <c r="L92" s="251" t="s">
        <v>6273</v>
      </c>
      <c r="N92" s="245"/>
    </row>
    <row r="93" spans="1:20">
      <c r="A93" s="245" t="s">
        <v>6267</v>
      </c>
      <c r="B93" s="245" t="s">
        <v>6268</v>
      </c>
      <c r="C93" s="245" t="s">
        <v>6269</v>
      </c>
      <c r="D93" s="245">
        <v>2017</v>
      </c>
      <c r="E93" s="246">
        <v>43801</v>
      </c>
      <c r="F93" s="245" t="s">
        <v>6392</v>
      </c>
      <c r="G93" s="247" t="s">
        <v>6393</v>
      </c>
      <c r="H93" s="248" t="s">
        <v>6272</v>
      </c>
      <c r="I93" s="249">
        <v>5844</v>
      </c>
      <c r="J93" s="249">
        <v>70</v>
      </c>
      <c r="K93" s="250">
        <v>1.7037900874635568</v>
      </c>
      <c r="L93" s="251" t="s">
        <v>6273</v>
      </c>
      <c r="M93" s="251" t="s">
        <v>8710</v>
      </c>
      <c r="N93" s="245"/>
      <c r="S93" s="251" t="s">
        <v>8711</v>
      </c>
      <c r="T93" s="251" t="s">
        <v>8711</v>
      </c>
    </row>
    <row r="94" spans="1:20">
      <c r="A94" s="245" t="s">
        <v>6267</v>
      </c>
      <c r="B94" s="245" t="s">
        <v>6268</v>
      </c>
      <c r="C94" s="245" t="s">
        <v>6269</v>
      </c>
      <c r="D94" s="245">
        <v>2017</v>
      </c>
      <c r="E94" s="246">
        <v>43801</v>
      </c>
      <c r="F94" s="245" t="s">
        <v>6352</v>
      </c>
      <c r="G94" s="247" t="s">
        <v>2663</v>
      </c>
      <c r="H94" s="248" t="s">
        <v>6272</v>
      </c>
      <c r="I94" s="249">
        <v>5662</v>
      </c>
      <c r="J94" s="249">
        <v>70</v>
      </c>
      <c r="K94" s="250">
        <v>1.6507288629737609</v>
      </c>
      <c r="L94" s="251" t="s">
        <v>6273</v>
      </c>
      <c r="M94" s="251" t="s">
        <v>8713</v>
      </c>
      <c r="N94" s="245"/>
      <c r="S94" s="251" t="s">
        <v>8714</v>
      </c>
      <c r="T94" s="251" t="s">
        <v>8714</v>
      </c>
    </row>
    <row r="95" spans="1:20">
      <c r="A95" s="245" t="s">
        <v>6267</v>
      </c>
      <c r="B95" s="245" t="s">
        <v>6268</v>
      </c>
      <c r="C95" s="245" t="s">
        <v>6269</v>
      </c>
      <c r="D95" s="245">
        <v>2017</v>
      </c>
      <c r="E95" s="246">
        <v>43801</v>
      </c>
      <c r="F95" s="245" t="s">
        <v>6394</v>
      </c>
      <c r="G95" s="247" t="s">
        <v>6395</v>
      </c>
      <c r="H95" s="248" t="s">
        <v>6272</v>
      </c>
      <c r="I95" s="249">
        <v>4494</v>
      </c>
      <c r="J95" s="249">
        <v>67</v>
      </c>
      <c r="K95" s="250">
        <v>1.4941997519641712</v>
      </c>
      <c r="L95" s="251" t="s">
        <v>6273</v>
      </c>
      <c r="N95" s="245"/>
    </row>
    <row r="96" spans="1:20">
      <c r="A96" s="245" t="s">
        <v>6267</v>
      </c>
      <c r="B96" s="245" t="s">
        <v>6268</v>
      </c>
      <c r="C96" s="245" t="s">
        <v>6269</v>
      </c>
      <c r="D96" s="245">
        <v>2017</v>
      </c>
      <c r="E96" s="246">
        <v>43801</v>
      </c>
      <c r="F96" s="245" t="s">
        <v>6339</v>
      </c>
      <c r="G96" s="247" t="s">
        <v>6396</v>
      </c>
      <c r="H96" s="248" t="s">
        <v>6272</v>
      </c>
      <c r="I96" s="249">
        <v>6770</v>
      </c>
      <c r="J96" s="249">
        <v>73</v>
      </c>
      <c r="K96" s="250">
        <v>1.7402838436366534</v>
      </c>
      <c r="L96" s="251" t="s">
        <v>6273</v>
      </c>
      <c r="M96" s="251" t="s">
        <v>8710</v>
      </c>
      <c r="N96" s="245"/>
      <c r="S96" s="251" t="s">
        <v>8711</v>
      </c>
      <c r="T96" s="251" t="s">
        <v>8711</v>
      </c>
    </row>
    <row r="97" spans="1:20">
      <c r="A97" s="245" t="s">
        <v>6267</v>
      </c>
      <c r="B97" s="245" t="s">
        <v>6268</v>
      </c>
      <c r="C97" s="245" t="s">
        <v>6269</v>
      </c>
      <c r="D97" s="245">
        <v>2017</v>
      </c>
      <c r="E97" s="246">
        <v>43801</v>
      </c>
      <c r="F97" s="245" t="s">
        <v>6397</v>
      </c>
      <c r="G97" s="247" t="s">
        <v>6398</v>
      </c>
      <c r="H97" s="248" t="s">
        <v>6272</v>
      </c>
      <c r="I97" s="249">
        <v>6718</v>
      </c>
      <c r="J97" s="249">
        <v>74</v>
      </c>
      <c r="K97" s="250">
        <v>1.6578484986081772</v>
      </c>
      <c r="L97" s="251" t="s">
        <v>6273</v>
      </c>
      <c r="M97" s="251" t="s">
        <v>8712</v>
      </c>
      <c r="N97" s="245"/>
      <c r="S97" s="251" t="s">
        <v>5923</v>
      </c>
      <c r="T97" s="251" t="s">
        <v>5923</v>
      </c>
    </row>
    <row r="98" spans="1:20">
      <c r="A98" s="245" t="s">
        <v>6267</v>
      </c>
      <c r="B98" s="245" t="s">
        <v>6268</v>
      </c>
      <c r="C98" s="245" t="s">
        <v>6269</v>
      </c>
      <c r="D98" s="245">
        <v>2017</v>
      </c>
      <c r="E98" s="246">
        <v>43801</v>
      </c>
      <c r="F98" s="245" t="s">
        <v>6399</v>
      </c>
      <c r="G98" s="247" t="s">
        <v>4247</v>
      </c>
      <c r="H98" s="248" t="s">
        <v>6272</v>
      </c>
      <c r="I98" s="249">
        <v>5832</v>
      </c>
      <c r="J98" s="249">
        <v>71</v>
      </c>
      <c r="K98" s="250">
        <v>1.6294553673958052</v>
      </c>
      <c r="L98" s="251" t="s">
        <v>6273</v>
      </c>
      <c r="M98" s="251" t="s">
        <v>8712</v>
      </c>
      <c r="N98" s="245"/>
      <c r="S98" s="251" t="s">
        <v>5923</v>
      </c>
      <c r="T98" s="251" t="s">
        <v>5923</v>
      </c>
    </row>
    <row r="99" spans="1:20">
      <c r="A99" s="245" t="s">
        <v>6267</v>
      </c>
      <c r="B99" s="245" t="s">
        <v>6268</v>
      </c>
      <c r="C99" s="245" t="s">
        <v>6269</v>
      </c>
      <c r="D99" s="245">
        <v>2017</v>
      </c>
      <c r="E99" s="246">
        <v>43801</v>
      </c>
      <c r="F99" s="245" t="s">
        <v>6400</v>
      </c>
      <c r="G99" s="247" t="s">
        <v>4237</v>
      </c>
      <c r="H99" s="248" t="s">
        <v>6272</v>
      </c>
      <c r="I99" s="249">
        <v>4304</v>
      </c>
      <c r="J99" s="249">
        <v>66</v>
      </c>
      <c r="K99" s="250">
        <v>1.4970643069816623</v>
      </c>
      <c r="L99" s="251" t="s">
        <v>6273</v>
      </c>
      <c r="M99" s="251" t="s">
        <v>8712</v>
      </c>
      <c r="N99" s="245"/>
      <c r="S99" s="251" t="s">
        <v>5923</v>
      </c>
      <c r="T99" s="251" t="s">
        <v>5923</v>
      </c>
    </row>
    <row r="100" spans="1:20">
      <c r="A100" s="245" t="s">
        <v>6267</v>
      </c>
      <c r="B100" s="245" t="s">
        <v>6268</v>
      </c>
      <c r="C100" s="245" t="s">
        <v>6269</v>
      </c>
      <c r="D100" s="245">
        <v>2017</v>
      </c>
      <c r="E100" s="246">
        <v>43801</v>
      </c>
      <c r="F100" s="245" t="s">
        <v>6279</v>
      </c>
      <c r="G100" s="247" t="s">
        <v>6401</v>
      </c>
      <c r="H100" s="248" t="s">
        <v>6272</v>
      </c>
      <c r="I100" s="249">
        <v>6590</v>
      </c>
      <c r="J100" s="249">
        <v>73</v>
      </c>
      <c r="K100" s="250">
        <v>1.6940133721662549</v>
      </c>
      <c r="L100" s="251" t="s">
        <v>6273</v>
      </c>
      <c r="M100" s="251" t="s">
        <v>8713</v>
      </c>
      <c r="N100" s="245"/>
      <c r="S100" s="251" t="s">
        <v>8714</v>
      </c>
      <c r="T100" s="251" t="s">
        <v>8714</v>
      </c>
    </row>
    <row r="101" spans="1:20">
      <c r="A101" s="245" t="s">
        <v>6267</v>
      </c>
      <c r="B101" s="245" t="s">
        <v>6268</v>
      </c>
      <c r="C101" s="245" t="s">
        <v>6269</v>
      </c>
      <c r="D101" s="245">
        <v>2017</v>
      </c>
      <c r="E101" s="246">
        <v>43801</v>
      </c>
      <c r="F101" s="245" t="s">
        <v>6402</v>
      </c>
      <c r="G101" s="247" t="s">
        <v>6403</v>
      </c>
      <c r="H101" s="248" t="s">
        <v>6272</v>
      </c>
      <c r="I101" s="249">
        <v>5270</v>
      </c>
      <c r="J101" s="249">
        <v>67</v>
      </c>
      <c r="K101" s="250">
        <v>1.7522102120274103</v>
      </c>
      <c r="L101" s="251" t="s">
        <v>6273</v>
      </c>
      <c r="N101" s="245"/>
    </row>
    <row r="102" spans="1:20">
      <c r="A102" s="245" t="s">
        <v>6267</v>
      </c>
      <c r="B102" s="245" t="s">
        <v>6268</v>
      </c>
      <c r="C102" s="245" t="s">
        <v>6269</v>
      </c>
      <c r="D102" s="245">
        <v>2017</v>
      </c>
      <c r="E102" s="246">
        <v>43801</v>
      </c>
      <c r="F102" s="245" t="s">
        <v>6404</v>
      </c>
      <c r="G102" s="247" t="s">
        <v>6405</v>
      </c>
      <c r="H102" s="248" t="s">
        <v>6272</v>
      </c>
      <c r="I102" s="249">
        <v>5242</v>
      </c>
      <c r="J102" s="249">
        <v>68</v>
      </c>
      <c r="K102" s="250">
        <v>1.6671331162222673</v>
      </c>
      <c r="L102" s="251" t="s">
        <v>6273</v>
      </c>
      <c r="M102" s="251" t="s">
        <v>8713</v>
      </c>
      <c r="N102" s="245"/>
      <c r="S102" s="251" t="s">
        <v>8714</v>
      </c>
      <c r="T102" s="251" t="s">
        <v>8714</v>
      </c>
    </row>
    <row r="103" spans="1:20">
      <c r="A103" s="245" t="s">
        <v>6267</v>
      </c>
      <c r="B103" s="245" t="s">
        <v>6268</v>
      </c>
      <c r="C103" s="245" t="s">
        <v>6269</v>
      </c>
      <c r="D103" s="245">
        <v>2017</v>
      </c>
      <c r="E103" s="246">
        <v>43801</v>
      </c>
      <c r="F103" s="245" t="s">
        <v>6346</v>
      </c>
      <c r="G103" s="247" t="s">
        <v>2666</v>
      </c>
      <c r="H103" s="248" t="s">
        <v>6272</v>
      </c>
      <c r="I103" s="249">
        <v>5364</v>
      </c>
      <c r="J103" s="249">
        <v>70</v>
      </c>
      <c r="K103" s="250">
        <v>1.5638483965014576</v>
      </c>
      <c r="L103" s="251" t="s">
        <v>6273</v>
      </c>
      <c r="M103" s="251" t="s">
        <v>8713</v>
      </c>
      <c r="N103" s="245"/>
      <c r="S103" s="251" t="s">
        <v>8714</v>
      </c>
      <c r="T103" s="251" t="s">
        <v>8714</v>
      </c>
    </row>
    <row r="104" spans="1:20">
      <c r="A104" s="245" t="s">
        <v>6267</v>
      </c>
      <c r="B104" s="245" t="s">
        <v>6268</v>
      </c>
      <c r="C104" s="245" t="s">
        <v>6269</v>
      </c>
      <c r="D104" s="245">
        <v>2017</v>
      </c>
      <c r="E104" s="246">
        <v>43801</v>
      </c>
      <c r="F104" s="245" t="s">
        <v>6406</v>
      </c>
      <c r="G104" s="247" t="s">
        <v>6407</v>
      </c>
      <c r="H104" s="248" t="s">
        <v>6272</v>
      </c>
      <c r="I104" s="249">
        <v>5390</v>
      </c>
      <c r="J104" s="249">
        <v>69</v>
      </c>
      <c r="K104" s="250">
        <v>1.6407465244483408</v>
      </c>
      <c r="L104" s="251" t="s">
        <v>6273</v>
      </c>
      <c r="M104" s="251" t="s">
        <v>8713</v>
      </c>
      <c r="N104" s="245"/>
      <c r="S104" s="251" t="s">
        <v>8714</v>
      </c>
      <c r="T104" s="251" t="s">
        <v>8714</v>
      </c>
    </row>
    <row r="105" spans="1:20">
      <c r="A105" s="245" t="s">
        <v>6267</v>
      </c>
      <c r="B105" s="245" t="s">
        <v>6268</v>
      </c>
      <c r="C105" s="245" t="s">
        <v>6269</v>
      </c>
      <c r="D105" s="245">
        <v>2017</v>
      </c>
      <c r="E105" s="246">
        <v>43801</v>
      </c>
      <c r="F105" s="245" t="s">
        <v>6408</v>
      </c>
      <c r="G105" s="247" t="s">
        <v>6409</v>
      </c>
      <c r="H105" s="248" t="s">
        <v>6272</v>
      </c>
      <c r="I105" s="249">
        <v>6396</v>
      </c>
      <c r="J105" s="249">
        <v>72</v>
      </c>
      <c r="K105" s="250">
        <v>1.7136059670781894</v>
      </c>
      <c r="L105" s="251" t="s">
        <v>6273</v>
      </c>
      <c r="M105" s="251" t="s">
        <v>8710</v>
      </c>
      <c r="N105" s="245"/>
      <c r="S105" s="251" t="s">
        <v>8711</v>
      </c>
      <c r="T105" s="251" t="s">
        <v>8711</v>
      </c>
    </row>
    <row r="106" spans="1:20">
      <c r="A106" s="245" t="s">
        <v>6267</v>
      </c>
      <c r="B106" s="245" t="s">
        <v>6268</v>
      </c>
      <c r="C106" s="245" t="s">
        <v>6269</v>
      </c>
      <c r="D106" s="245">
        <v>2017</v>
      </c>
      <c r="E106" s="246">
        <v>43801</v>
      </c>
      <c r="F106" s="245" t="s">
        <v>6410</v>
      </c>
      <c r="G106" s="247" t="s">
        <v>4319</v>
      </c>
      <c r="H106" s="248" t="s">
        <v>6272</v>
      </c>
      <c r="I106" s="249">
        <v>4452</v>
      </c>
      <c r="J106" s="249">
        <v>65</v>
      </c>
      <c r="K106" s="250">
        <v>1.6211197086936733</v>
      </c>
      <c r="L106" s="251" t="s">
        <v>6273</v>
      </c>
      <c r="M106" s="251" t="s">
        <v>8712</v>
      </c>
      <c r="N106" s="245"/>
      <c r="S106" s="251" t="s">
        <v>5923</v>
      </c>
      <c r="T106" s="251" t="s">
        <v>5923</v>
      </c>
    </row>
    <row r="107" spans="1:20">
      <c r="A107" s="245" t="s">
        <v>6267</v>
      </c>
      <c r="B107" s="245" t="s">
        <v>6268</v>
      </c>
      <c r="C107" s="245" t="s">
        <v>6269</v>
      </c>
      <c r="D107" s="245">
        <v>2017</v>
      </c>
      <c r="E107" s="246">
        <v>43801</v>
      </c>
      <c r="F107" s="245" t="s">
        <v>6302</v>
      </c>
      <c r="G107" s="247" t="s">
        <v>6411</v>
      </c>
      <c r="H107" s="248" t="s">
        <v>6272</v>
      </c>
      <c r="I107" s="249">
        <v>4576</v>
      </c>
      <c r="J107" s="249">
        <v>67</v>
      </c>
      <c r="K107" s="250">
        <v>1.52146374387807</v>
      </c>
      <c r="L107" s="251" t="s">
        <v>6273</v>
      </c>
      <c r="N107" s="245"/>
    </row>
    <row r="108" spans="1:20">
      <c r="A108" s="245" t="s">
        <v>6267</v>
      </c>
      <c r="B108" s="245" t="s">
        <v>6268</v>
      </c>
      <c r="C108" s="245" t="s">
        <v>6269</v>
      </c>
      <c r="D108" s="245">
        <v>2017</v>
      </c>
      <c r="E108" s="246">
        <v>43801</v>
      </c>
      <c r="F108" s="245" t="s">
        <v>6412</v>
      </c>
      <c r="G108" s="247" t="s">
        <v>2981</v>
      </c>
      <c r="H108" s="248" t="s">
        <v>6272</v>
      </c>
      <c r="I108" s="249">
        <v>5352</v>
      </c>
      <c r="J108" s="249">
        <v>69</v>
      </c>
      <c r="K108" s="250">
        <v>1.6291791092481485</v>
      </c>
      <c r="L108" s="251" t="s">
        <v>6273</v>
      </c>
      <c r="M108" s="251" t="s">
        <v>8710</v>
      </c>
      <c r="N108" s="245"/>
      <c r="S108" s="251" t="s">
        <v>8711</v>
      </c>
      <c r="T108" s="251" t="s">
        <v>8711</v>
      </c>
    </row>
    <row r="109" spans="1:20">
      <c r="A109" s="245" t="s">
        <v>6267</v>
      </c>
      <c r="B109" s="245" t="s">
        <v>6268</v>
      </c>
      <c r="C109" s="245" t="s">
        <v>6269</v>
      </c>
      <c r="D109" s="245">
        <v>2017</v>
      </c>
      <c r="E109" s="246">
        <v>43801</v>
      </c>
      <c r="F109" s="245" t="s">
        <v>6275</v>
      </c>
      <c r="G109" s="247" t="s">
        <v>3651</v>
      </c>
      <c r="H109" s="248" t="s">
        <v>6272</v>
      </c>
      <c r="I109" s="249">
        <v>6034</v>
      </c>
      <c r="J109" s="249">
        <v>72</v>
      </c>
      <c r="K109" s="250">
        <v>1.6166195130315499</v>
      </c>
      <c r="L109" s="251" t="s">
        <v>6273</v>
      </c>
      <c r="M109" s="251" t="s">
        <v>8713</v>
      </c>
      <c r="N109" s="245"/>
      <c r="S109" s="251" t="s">
        <v>8714</v>
      </c>
      <c r="T109" s="251" t="s">
        <v>8714</v>
      </c>
    </row>
    <row r="110" spans="1:20">
      <c r="A110" s="245" t="s">
        <v>6267</v>
      </c>
      <c r="B110" s="245" t="s">
        <v>6268</v>
      </c>
      <c r="C110" s="245" t="s">
        <v>6269</v>
      </c>
      <c r="D110" s="245">
        <v>2017</v>
      </c>
      <c r="E110" s="246">
        <v>43801</v>
      </c>
      <c r="F110" s="245" t="s">
        <v>6310</v>
      </c>
      <c r="G110" s="247" t="s">
        <v>6413</v>
      </c>
      <c r="H110" s="248" t="s">
        <v>6272</v>
      </c>
      <c r="I110" s="249">
        <v>4960</v>
      </c>
      <c r="J110" s="249">
        <v>67</v>
      </c>
      <c r="K110" s="250">
        <v>1.6491390230846215</v>
      </c>
      <c r="L110" s="251" t="s">
        <v>6273</v>
      </c>
      <c r="N110" s="245"/>
    </row>
    <row r="111" spans="1:20">
      <c r="A111" s="245" t="s">
        <v>6267</v>
      </c>
      <c r="B111" s="245" t="s">
        <v>6268</v>
      </c>
      <c r="C111" s="245" t="s">
        <v>6269</v>
      </c>
      <c r="D111" s="245">
        <v>2017</v>
      </c>
      <c r="E111" s="246">
        <v>43801</v>
      </c>
      <c r="F111" s="245" t="s">
        <v>6302</v>
      </c>
      <c r="G111" s="247" t="s">
        <v>6414</v>
      </c>
      <c r="H111" s="248" t="s">
        <v>6272</v>
      </c>
      <c r="I111" s="249">
        <v>7106</v>
      </c>
      <c r="J111" s="249">
        <v>74</v>
      </c>
      <c r="K111" s="250">
        <v>1.7535980099895365</v>
      </c>
      <c r="L111" s="251" t="s">
        <v>6273</v>
      </c>
      <c r="M111" s="251" t="s">
        <v>8710</v>
      </c>
      <c r="N111" s="245"/>
      <c r="S111" s="251" t="s">
        <v>8711</v>
      </c>
      <c r="T111" s="251" t="s">
        <v>8711</v>
      </c>
    </row>
    <row r="112" spans="1:20">
      <c r="A112" s="245" t="s">
        <v>6267</v>
      </c>
      <c r="B112" s="245" t="s">
        <v>6268</v>
      </c>
      <c r="C112" s="245" t="s">
        <v>6269</v>
      </c>
      <c r="D112" s="245">
        <v>2017</v>
      </c>
      <c r="E112" s="246">
        <v>43801</v>
      </c>
      <c r="F112" s="245" t="s">
        <v>6302</v>
      </c>
      <c r="G112" s="247" t="s">
        <v>3349</v>
      </c>
      <c r="H112" s="248" t="s">
        <v>6272</v>
      </c>
      <c r="I112" s="249">
        <v>6380</v>
      </c>
      <c r="J112" s="249">
        <v>72</v>
      </c>
      <c r="K112" s="250">
        <v>1.7093192729766802</v>
      </c>
      <c r="L112" s="251" t="s">
        <v>6273</v>
      </c>
      <c r="M112" s="251" t="s">
        <v>8710</v>
      </c>
      <c r="N112" s="245"/>
      <c r="S112" s="251" t="s">
        <v>8711</v>
      </c>
      <c r="T112" s="251" t="s">
        <v>8711</v>
      </c>
    </row>
    <row r="113" spans="1:20">
      <c r="A113" s="245" t="s">
        <v>6267</v>
      </c>
      <c r="B113" s="245" t="s">
        <v>6268</v>
      </c>
      <c r="C113" s="245" t="s">
        <v>6269</v>
      </c>
      <c r="D113" s="245">
        <v>2017</v>
      </c>
      <c r="E113" s="246">
        <v>43801</v>
      </c>
      <c r="F113" s="245" t="s">
        <v>6356</v>
      </c>
      <c r="G113" s="247" t="s">
        <v>6415</v>
      </c>
      <c r="H113" s="248" t="s">
        <v>6272</v>
      </c>
      <c r="I113" s="249">
        <v>6402</v>
      </c>
      <c r="J113" s="249">
        <v>72</v>
      </c>
      <c r="K113" s="250">
        <v>1.7152134773662551</v>
      </c>
      <c r="L113" s="251" t="s">
        <v>6273</v>
      </c>
      <c r="M113" s="251" t="s">
        <v>8713</v>
      </c>
      <c r="N113" s="245"/>
      <c r="S113" s="251" t="s">
        <v>8714</v>
      </c>
      <c r="T113" s="251" t="s">
        <v>8714</v>
      </c>
    </row>
    <row r="114" spans="1:20">
      <c r="A114" s="245" t="s">
        <v>6267</v>
      </c>
      <c r="B114" s="245" t="s">
        <v>6268</v>
      </c>
      <c r="C114" s="245" t="s">
        <v>6269</v>
      </c>
      <c r="D114" s="245">
        <v>2017</v>
      </c>
      <c r="E114" s="246">
        <v>43801</v>
      </c>
      <c r="F114" s="245" t="s">
        <v>6416</v>
      </c>
      <c r="G114" s="247" t="s">
        <v>6417</v>
      </c>
      <c r="H114" s="248" t="s">
        <v>6272</v>
      </c>
      <c r="I114" s="249">
        <v>4830</v>
      </c>
      <c r="J114" s="249">
        <v>68</v>
      </c>
      <c r="K114" s="250">
        <v>1.5361031956035009</v>
      </c>
      <c r="L114" s="251" t="s">
        <v>6273</v>
      </c>
      <c r="M114" s="251" t="s">
        <v>8710</v>
      </c>
      <c r="N114" s="245"/>
      <c r="S114" s="251" t="s">
        <v>8711</v>
      </c>
      <c r="T114" s="251" t="s">
        <v>8711</v>
      </c>
    </row>
    <row r="115" spans="1:20">
      <c r="A115" s="245" t="s">
        <v>6267</v>
      </c>
      <c r="B115" s="245" t="s">
        <v>6268</v>
      </c>
      <c r="C115" s="245" t="s">
        <v>6269</v>
      </c>
      <c r="D115" s="245">
        <v>2017</v>
      </c>
      <c r="E115" s="246">
        <v>43801</v>
      </c>
      <c r="F115" s="245" t="s">
        <v>6418</v>
      </c>
      <c r="G115" s="247" t="s">
        <v>6419</v>
      </c>
      <c r="H115" s="248" t="s">
        <v>6272</v>
      </c>
      <c r="I115" s="249">
        <v>4100</v>
      </c>
      <c r="J115" s="249">
        <v>68</v>
      </c>
      <c r="K115" s="250">
        <v>1.3039385304294728</v>
      </c>
      <c r="L115" s="251" t="s">
        <v>6273</v>
      </c>
      <c r="M115" s="251" t="s">
        <v>8712</v>
      </c>
      <c r="N115" s="245"/>
      <c r="S115" s="251" t="s">
        <v>5923</v>
      </c>
      <c r="T115" s="251" t="s">
        <v>5923</v>
      </c>
    </row>
    <row r="116" spans="1:20">
      <c r="A116" s="245" t="s">
        <v>6267</v>
      </c>
      <c r="B116" s="245" t="s">
        <v>6268</v>
      </c>
      <c r="C116" s="245" t="s">
        <v>6269</v>
      </c>
      <c r="D116" s="245">
        <v>2017</v>
      </c>
      <c r="E116" s="246">
        <v>43801</v>
      </c>
      <c r="F116" s="245" t="s">
        <v>6298</v>
      </c>
      <c r="G116" s="247" t="s">
        <v>6420</v>
      </c>
      <c r="H116" s="248" t="s">
        <v>6272</v>
      </c>
      <c r="I116" s="249">
        <v>6334</v>
      </c>
      <c r="J116" s="249">
        <v>72</v>
      </c>
      <c r="K116" s="250">
        <v>1.6969950274348424</v>
      </c>
      <c r="L116" s="251" t="s">
        <v>6273</v>
      </c>
      <c r="M116" s="251" t="s">
        <v>8713</v>
      </c>
      <c r="N116" s="245"/>
      <c r="S116" s="251" t="s">
        <v>8714</v>
      </c>
      <c r="T116" s="251" t="s">
        <v>8714</v>
      </c>
    </row>
    <row r="117" spans="1:20">
      <c r="A117" s="245" t="s">
        <v>6267</v>
      </c>
      <c r="B117" s="245" t="s">
        <v>6268</v>
      </c>
      <c r="C117" s="245" t="s">
        <v>6269</v>
      </c>
      <c r="D117" s="245">
        <v>2017</v>
      </c>
      <c r="E117" s="246">
        <v>43801</v>
      </c>
      <c r="F117" s="245" t="s">
        <v>6279</v>
      </c>
      <c r="G117" s="247" t="s">
        <v>6421</v>
      </c>
      <c r="H117" s="248" t="s">
        <v>6272</v>
      </c>
      <c r="I117" s="249">
        <v>7216</v>
      </c>
      <c r="J117" s="249">
        <v>74</v>
      </c>
      <c r="K117" s="250">
        <v>1.7807434900203343</v>
      </c>
      <c r="L117" s="251" t="s">
        <v>6273</v>
      </c>
      <c r="M117" s="251" t="s">
        <v>8713</v>
      </c>
      <c r="N117" s="245"/>
      <c r="S117" s="251" t="s">
        <v>8714</v>
      </c>
      <c r="T117" s="251" t="s">
        <v>8716</v>
      </c>
    </row>
    <row r="118" spans="1:20">
      <c r="A118" s="245" t="s">
        <v>6267</v>
      </c>
      <c r="B118" s="245" t="s">
        <v>6268</v>
      </c>
      <c r="C118" s="245" t="s">
        <v>6269</v>
      </c>
      <c r="D118" s="245">
        <v>2017</v>
      </c>
      <c r="E118" s="246">
        <v>43801</v>
      </c>
      <c r="F118" s="245" t="s">
        <v>6422</v>
      </c>
      <c r="G118" s="247" t="s">
        <v>6423</v>
      </c>
      <c r="H118" s="248" t="s">
        <v>6272</v>
      </c>
      <c r="I118" s="249">
        <v>5226</v>
      </c>
      <c r="J118" s="249">
        <v>70</v>
      </c>
      <c r="K118" s="250">
        <v>1.5236151603498542</v>
      </c>
      <c r="L118" s="251" t="s">
        <v>6273</v>
      </c>
      <c r="M118" s="251" t="s">
        <v>8713</v>
      </c>
      <c r="N118" s="245"/>
      <c r="S118" s="251" t="s">
        <v>8714</v>
      </c>
      <c r="T118" s="251" t="s">
        <v>8714</v>
      </c>
    </row>
    <row r="119" spans="1:20">
      <c r="A119" s="245" t="s">
        <v>6267</v>
      </c>
      <c r="B119" s="245" t="s">
        <v>6268</v>
      </c>
      <c r="C119" s="245" t="s">
        <v>6269</v>
      </c>
      <c r="D119" s="245">
        <v>2017</v>
      </c>
      <c r="E119" s="246">
        <v>43801</v>
      </c>
      <c r="F119" s="245" t="s">
        <v>6306</v>
      </c>
      <c r="G119" s="247" t="s">
        <v>6424</v>
      </c>
      <c r="H119" s="248" t="s">
        <v>6272</v>
      </c>
      <c r="I119" s="249">
        <v>5246</v>
      </c>
      <c r="J119" s="249">
        <v>71</v>
      </c>
      <c r="K119" s="250">
        <v>1.4657275132644709</v>
      </c>
      <c r="L119" s="251" t="s">
        <v>6273</v>
      </c>
      <c r="M119" s="251" t="s">
        <v>8710</v>
      </c>
      <c r="N119" s="245"/>
      <c r="S119" s="251" t="s">
        <v>8711</v>
      </c>
      <c r="T119" s="251" t="s">
        <v>8711</v>
      </c>
    </row>
    <row r="120" spans="1:20">
      <c r="A120" s="245" t="s">
        <v>6267</v>
      </c>
      <c r="B120" s="245" t="s">
        <v>6268</v>
      </c>
      <c r="C120" s="245" t="s">
        <v>6269</v>
      </c>
      <c r="D120" s="245">
        <v>2017</v>
      </c>
      <c r="E120" s="246">
        <v>43801</v>
      </c>
      <c r="F120" s="245" t="s">
        <v>6306</v>
      </c>
      <c r="G120" s="247" t="s">
        <v>6425</v>
      </c>
      <c r="H120" s="248" t="s">
        <v>6272</v>
      </c>
      <c r="I120" s="249">
        <v>4850</v>
      </c>
      <c r="J120" s="249">
        <v>69</v>
      </c>
      <c r="K120" s="250">
        <v>1.4763674663403437</v>
      </c>
      <c r="L120" s="251" t="s">
        <v>6273</v>
      </c>
      <c r="N120" s="245"/>
    </row>
    <row r="121" spans="1:20">
      <c r="A121" s="245" t="s">
        <v>6267</v>
      </c>
      <c r="B121" s="245" t="s">
        <v>6268</v>
      </c>
      <c r="C121" s="245" t="s">
        <v>6269</v>
      </c>
      <c r="D121" s="245">
        <v>2017</v>
      </c>
      <c r="E121" s="246">
        <v>43801</v>
      </c>
      <c r="F121" s="245" t="s">
        <v>6283</v>
      </c>
      <c r="G121" s="247" t="s">
        <v>6426</v>
      </c>
      <c r="H121" s="248" t="s">
        <v>6272</v>
      </c>
      <c r="I121" s="249">
        <v>5312</v>
      </c>
      <c r="J121" s="249">
        <v>70</v>
      </c>
      <c r="K121" s="250">
        <v>1.5486880466472304</v>
      </c>
      <c r="L121" s="251" t="s">
        <v>6273</v>
      </c>
      <c r="N121" s="245"/>
      <c r="T121" s="251" t="s">
        <v>8715</v>
      </c>
    </row>
    <row r="122" spans="1:20">
      <c r="A122" s="245" t="s">
        <v>6267</v>
      </c>
      <c r="B122" s="245" t="s">
        <v>6268</v>
      </c>
      <c r="C122" s="245" t="s">
        <v>6269</v>
      </c>
      <c r="D122" s="245">
        <v>2017</v>
      </c>
      <c r="E122" s="246">
        <v>43801</v>
      </c>
      <c r="F122" s="245" t="s">
        <v>6296</v>
      </c>
      <c r="G122" s="247" t="s">
        <v>6427</v>
      </c>
      <c r="H122" s="248" t="s">
        <v>6272</v>
      </c>
      <c r="I122" s="249">
        <v>3872</v>
      </c>
      <c r="J122" s="249">
        <v>63</v>
      </c>
      <c r="K122" s="250">
        <v>1.5485088803304978</v>
      </c>
      <c r="L122" s="251" t="s">
        <v>6273</v>
      </c>
      <c r="N122" s="245"/>
    </row>
    <row r="123" spans="1:20">
      <c r="A123" s="245" t="s">
        <v>6267</v>
      </c>
      <c r="B123" s="245" t="s">
        <v>6268</v>
      </c>
      <c r="C123" s="245" t="s">
        <v>6269</v>
      </c>
      <c r="D123" s="245">
        <v>2017</v>
      </c>
      <c r="E123" s="246">
        <v>43801</v>
      </c>
      <c r="F123" s="245" t="s">
        <v>6428</v>
      </c>
      <c r="G123" s="247" t="s">
        <v>3995</v>
      </c>
      <c r="H123" s="248" t="s">
        <v>6272</v>
      </c>
      <c r="I123" s="249">
        <v>6878</v>
      </c>
      <c r="J123" s="249">
        <v>72</v>
      </c>
      <c r="K123" s="250">
        <v>1.8427426268861453</v>
      </c>
      <c r="L123" s="251" t="s">
        <v>6273</v>
      </c>
      <c r="M123" s="251" t="s">
        <v>8710</v>
      </c>
      <c r="N123" s="245"/>
      <c r="S123" s="251" t="s">
        <v>8711</v>
      </c>
      <c r="T123" s="251" t="s">
        <v>8711</v>
      </c>
    </row>
    <row r="124" spans="1:20">
      <c r="A124" s="245" t="s">
        <v>6267</v>
      </c>
      <c r="B124" s="245" t="s">
        <v>6268</v>
      </c>
      <c r="C124" s="245" t="s">
        <v>6269</v>
      </c>
      <c r="D124" s="245">
        <v>2017</v>
      </c>
      <c r="E124" s="246">
        <v>43801</v>
      </c>
      <c r="F124" s="245" t="s">
        <v>6369</v>
      </c>
      <c r="G124" s="247" t="s">
        <v>6429</v>
      </c>
      <c r="H124" s="248" t="s">
        <v>6272</v>
      </c>
      <c r="I124" s="249">
        <v>6408</v>
      </c>
      <c r="J124" s="249">
        <v>71</v>
      </c>
      <c r="K124" s="250">
        <v>1.7903892308423046</v>
      </c>
      <c r="L124" s="251" t="s">
        <v>6273</v>
      </c>
      <c r="M124" s="251" t="s">
        <v>8713</v>
      </c>
      <c r="N124" s="245"/>
      <c r="S124" s="251" t="s">
        <v>8714</v>
      </c>
      <c r="T124" s="251" t="s">
        <v>8714</v>
      </c>
    </row>
    <row r="125" spans="1:20">
      <c r="A125" s="245" t="s">
        <v>6267</v>
      </c>
      <c r="B125" s="245" t="s">
        <v>6268</v>
      </c>
      <c r="C125" s="245" t="s">
        <v>6269</v>
      </c>
      <c r="D125" s="245">
        <v>2017</v>
      </c>
      <c r="E125" s="246">
        <v>43801</v>
      </c>
      <c r="F125" s="245" t="s">
        <v>6430</v>
      </c>
      <c r="G125" s="247" t="s">
        <v>6431</v>
      </c>
      <c r="H125" s="248" t="s">
        <v>6272</v>
      </c>
      <c r="I125" s="249">
        <v>6146</v>
      </c>
      <c r="J125" s="249">
        <v>72</v>
      </c>
      <c r="K125" s="250">
        <v>1.6466263717421123</v>
      </c>
      <c r="L125" s="251" t="s">
        <v>6273</v>
      </c>
      <c r="M125" s="251" t="s">
        <v>8712</v>
      </c>
      <c r="N125" s="245"/>
      <c r="S125" s="251" t="s">
        <v>5923</v>
      </c>
      <c r="T125" s="251" t="s">
        <v>5923</v>
      </c>
    </row>
    <row r="126" spans="1:20">
      <c r="A126" s="245" t="s">
        <v>6267</v>
      </c>
      <c r="B126" s="245" t="s">
        <v>6268</v>
      </c>
      <c r="C126" s="245" t="s">
        <v>6269</v>
      </c>
      <c r="D126" s="245">
        <v>2017</v>
      </c>
      <c r="E126" s="246">
        <v>43801</v>
      </c>
      <c r="F126" s="245" t="s">
        <v>6432</v>
      </c>
      <c r="G126" s="247" t="s">
        <v>4380</v>
      </c>
      <c r="H126" s="248" t="s">
        <v>6272</v>
      </c>
      <c r="I126" s="249">
        <v>6956</v>
      </c>
      <c r="J126" s="249">
        <v>73</v>
      </c>
      <c r="K126" s="250">
        <v>1.7880966641560649</v>
      </c>
      <c r="L126" s="251" t="s">
        <v>6273</v>
      </c>
      <c r="M126" s="251" t="s">
        <v>8713</v>
      </c>
      <c r="N126" s="245"/>
      <c r="S126" s="251" t="s">
        <v>8714</v>
      </c>
      <c r="T126" s="251" t="s">
        <v>8714</v>
      </c>
    </row>
    <row r="127" spans="1:20">
      <c r="A127" s="245" t="s">
        <v>6267</v>
      </c>
      <c r="B127" s="245" t="s">
        <v>6268</v>
      </c>
      <c r="C127" s="245" t="s">
        <v>6269</v>
      </c>
      <c r="D127" s="245">
        <v>2017</v>
      </c>
      <c r="E127" s="246">
        <v>43801</v>
      </c>
      <c r="F127" s="245" t="s">
        <v>6432</v>
      </c>
      <c r="G127" s="247" t="s">
        <v>4357</v>
      </c>
      <c r="H127" s="248" t="s">
        <v>6272</v>
      </c>
      <c r="I127" s="249">
        <v>6914</v>
      </c>
      <c r="J127" s="249">
        <v>73</v>
      </c>
      <c r="K127" s="250">
        <v>1.7773002208129722</v>
      </c>
      <c r="L127" s="251" t="s">
        <v>6273</v>
      </c>
      <c r="M127" s="251" t="s">
        <v>8713</v>
      </c>
      <c r="N127" s="245"/>
      <c r="S127" s="251" t="s">
        <v>8714</v>
      </c>
      <c r="T127" s="251" t="s">
        <v>8714</v>
      </c>
    </row>
    <row r="128" spans="1:20">
      <c r="A128" s="245" t="s">
        <v>6267</v>
      </c>
      <c r="B128" s="245" t="s">
        <v>6268</v>
      </c>
      <c r="C128" s="245" t="s">
        <v>6269</v>
      </c>
      <c r="D128" s="245">
        <v>2017</v>
      </c>
      <c r="E128" s="246">
        <v>43801</v>
      </c>
      <c r="F128" s="245" t="s">
        <v>6433</v>
      </c>
      <c r="G128" s="247" t="s">
        <v>6434</v>
      </c>
      <c r="H128" s="248" t="s">
        <v>6272</v>
      </c>
      <c r="I128" s="249">
        <v>4838</v>
      </c>
      <c r="J128" s="249">
        <v>68</v>
      </c>
      <c r="K128" s="250">
        <v>1.5386474659067779</v>
      </c>
      <c r="L128" s="251" t="s">
        <v>6273</v>
      </c>
      <c r="M128" s="251" t="s">
        <v>8713</v>
      </c>
      <c r="N128" s="245"/>
      <c r="S128" s="251" t="s">
        <v>8714</v>
      </c>
      <c r="T128" s="251" t="s">
        <v>8716</v>
      </c>
    </row>
    <row r="129" spans="1:20">
      <c r="A129" s="245" t="s">
        <v>6267</v>
      </c>
      <c r="B129" s="245" t="s">
        <v>6268</v>
      </c>
      <c r="C129" s="245" t="s">
        <v>6269</v>
      </c>
      <c r="D129" s="245">
        <v>2017</v>
      </c>
      <c r="E129" s="246">
        <v>43801</v>
      </c>
      <c r="F129" s="245" t="s">
        <v>6435</v>
      </c>
      <c r="G129" s="247" t="s">
        <v>6436</v>
      </c>
      <c r="H129" s="248" t="s">
        <v>6272</v>
      </c>
      <c r="I129" s="249">
        <v>5372</v>
      </c>
      <c r="J129" s="249">
        <v>70</v>
      </c>
      <c r="K129" s="250">
        <v>1.5661807580174929</v>
      </c>
      <c r="L129" s="251" t="s">
        <v>6273</v>
      </c>
      <c r="N129" s="245"/>
      <c r="T129" s="251" t="s">
        <v>8715</v>
      </c>
    </row>
    <row r="130" spans="1:20">
      <c r="A130" s="245" t="s">
        <v>6267</v>
      </c>
      <c r="B130" s="245" t="s">
        <v>6268</v>
      </c>
      <c r="C130" s="245" t="s">
        <v>6269</v>
      </c>
      <c r="D130" s="245">
        <v>2017</v>
      </c>
      <c r="E130" s="246">
        <v>43801</v>
      </c>
      <c r="F130" s="245" t="s">
        <v>6325</v>
      </c>
      <c r="G130" s="247" t="s">
        <v>6437</v>
      </c>
      <c r="H130" s="248" t="s">
        <v>6272</v>
      </c>
      <c r="I130" s="249">
        <v>6522</v>
      </c>
      <c r="J130" s="249">
        <v>73</v>
      </c>
      <c r="K130" s="250">
        <v>1.6765334162774377</v>
      </c>
      <c r="L130" s="251" t="s">
        <v>6273</v>
      </c>
      <c r="N130" s="245" t="s">
        <v>6278</v>
      </c>
    </row>
    <row r="131" spans="1:20">
      <c r="A131" s="245" t="s">
        <v>6267</v>
      </c>
      <c r="B131" s="245" t="s">
        <v>6268</v>
      </c>
      <c r="C131" s="245" t="s">
        <v>6269</v>
      </c>
      <c r="D131" s="245">
        <v>2017</v>
      </c>
      <c r="E131" s="246">
        <v>43801</v>
      </c>
      <c r="F131" s="245" t="s">
        <v>6435</v>
      </c>
      <c r="G131" s="247" t="s">
        <v>6438</v>
      </c>
      <c r="H131" s="248" t="s">
        <v>6272</v>
      </c>
      <c r="I131" s="249">
        <v>5270</v>
      </c>
      <c r="J131" s="249">
        <v>69</v>
      </c>
      <c r="K131" s="250">
        <v>1.6042178448687858</v>
      </c>
      <c r="L131" s="251" t="s">
        <v>6273</v>
      </c>
      <c r="N131" s="245"/>
    </row>
    <row r="132" spans="1:20">
      <c r="A132" s="245" t="s">
        <v>6267</v>
      </c>
      <c r="B132" s="245" t="s">
        <v>6268</v>
      </c>
      <c r="C132" s="245" t="s">
        <v>6269</v>
      </c>
      <c r="D132" s="245">
        <v>2017</v>
      </c>
      <c r="E132" s="246">
        <v>43801</v>
      </c>
      <c r="F132" s="245" t="s">
        <v>6402</v>
      </c>
      <c r="G132" s="247" t="s">
        <v>6439</v>
      </c>
      <c r="H132" s="248" t="s">
        <v>6272</v>
      </c>
      <c r="I132" s="249">
        <v>6136</v>
      </c>
      <c r="J132" s="249">
        <v>73</v>
      </c>
      <c r="K132" s="250">
        <v>1.5773089607909165</v>
      </c>
      <c r="L132" s="251" t="s">
        <v>6273</v>
      </c>
      <c r="M132" s="251" t="s">
        <v>8710</v>
      </c>
      <c r="N132" s="245"/>
      <c r="S132" s="251" t="s">
        <v>8711</v>
      </c>
      <c r="T132" s="251" t="s">
        <v>8711</v>
      </c>
    </row>
    <row r="133" spans="1:20">
      <c r="A133" s="245" t="s">
        <v>6267</v>
      </c>
      <c r="B133" s="245" t="s">
        <v>6268</v>
      </c>
      <c r="C133" s="245" t="s">
        <v>6269</v>
      </c>
      <c r="D133" s="245">
        <v>2017</v>
      </c>
      <c r="E133" s="246">
        <v>43801</v>
      </c>
      <c r="F133" s="245" t="s">
        <v>6432</v>
      </c>
      <c r="G133" s="247" t="s">
        <v>6440</v>
      </c>
      <c r="H133" s="248" t="s">
        <v>6272</v>
      </c>
      <c r="I133" s="249">
        <v>3430</v>
      </c>
      <c r="J133" s="249">
        <v>62</v>
      </c>
      <c r="K133" s="250">
        <v>1.439193044879326</v>
      </c>
      <c r="L133" s="251" t="s">
        <v>6273</v>
      </c>
      <c r="M133" s="251" t="s">
        <v>8712</v>
      </c>
      <c r="N133" s="245"/>
      <c r="S133" s="251" t="s">
        <v>5923</v>
      </c>
      <c r="T133" s="251" t="s">
        <v>5923</v>
      </c>
    </row>
    <row r="134" spans="1:20">
      <c r="A134" s="245" t="s">
        <v>6267</v>
      </c>
      <c r="B134" s="245" t="s">
        <v>6268</v>
      </c>
      <c r="C134" s="245" t="s">
        <v>6269</v>
      </c>
      <c r="D134" s="245">
        <v>2017</v>
      </c>
      <c r="E134" s="246">
        <v>43801</v>
      </c>
      <c r="F134" s="245" t="s">
        <v>6283</v>
      </c>
      <c r="G134" s="247" t="s">
        <v>6441</v>
      </c>
      <c r="H134" s="248" t="s">
        <v>6272</v>
      </c>
      <c r="I134" s="249">
        <v>5156</v>
      </c>
      <c r="J134" s="249">
        <v>70</v>
      </c>
      <c r="K134" s="250">
        <v>1.5032069970845481</v>
      </c>
      <c r="L134" s="251" t="s">
        <v>6273</v>
      </c>
      <c r="M134" s="251" t="s">
        <v>8712</v>
      </c>
      <c r="N134" s="245"/>
      <c r="S134" s="251" t="s">
        <v>5923</v>
      </c>
      <c r="T134" s="251" t="s">
        <v>5923</v>
      </c>
    </row>
    <row r="135" spans="1:20">
      <c r="A135" s="245" t="s">
        <v>6267</v>
      </c>
      <c r="B135" s="245" t="s">
        <v>6268</v>
      </c>
      <c r="C135" s="245" t="s">
        <v>6269</v>
      </c>
      <c r="D135" s="245">
        <v>2017</v>
      </c>
      <c r="E135" s="246">
        <v>43801</v>
      </c>
      <c r="F135" s="245" t="s">
        <v>6328</v>
      </c>
      <c r="G135" s="247" t="s">
        <v>6442</v>
      </c>
      <c r="H135" s="248" t="s">
        <v>6272</v>
      </c>
      <c r="I135" s="249">
        <v>3628</v>
      </c>
      <c r="J135" s="249">
        <v>64</v>
      </c>
      <c r="K135" s="250">
        <v>1.38397216796875</v>
      </c>
      <c r="L135" s="251" t="s">
        <v>6273</v>
      </c>
      <c r="M135" s="251" t="s">
        <v>8710</v>
      </c>
      <c r="N135" s="245"/>
      <c r="S135" s="251" t="s">
        <v>8711</v>
      </c>
      <c r="T135" s="251" t="s">
        <v>8716</v>
      </c>
    </row>
    <row r="136" spans="1:20">
      <c r="A136" s="245" t="s">
        <v>6267</v>
      </c>
      <c r="B136" s="245" t="s">
        <v>6268</v>
      </c>
      <c r="C136" s="245" t="s">
        <v>6269</v>
      </c>
      <c r="D136" s="245">
        <v>2017</v>
      </c>
      <c r="E136" s="246">
        <v>43801</v>
      </c>
      <c r="F136" s="245" t="s">
        <v>6301</v>
      </c>
      <c r="G136" s="247" t="s">
        <v>6443</v>
      </c>
      <c r="H136" s="248" t="s">
        <v>6272</v>
      </c>
      <c r="I136" s="249">
        <v>4478</v>
      </c>
      <c r="J136" s="249">
        <v>68</v>
      </c>
      <c r="K136" s="250">
        <v>1.4241553022593121</v>
      </c>
      <c r="L136" s="251" t="s">
        <v>6273</v>
      </c>
      <c r="M136" s="251" t="s">
        <v>8712</v>
      </c>
      <c r="N136" s="245"/>
      <c r="S136" s="251" t="s">
        <v>5923</v>
      </c>
      <c r="T136" s="251" t="s">
        <v>5923</v>
      </c>
    </row>
    <row r="137" spans="1:20">
      <c r="A137" s="245" t="s">
        <v>6267</v>
      </c>
      <c r="B137" s="245" t="s">
        <v>6268</v>
      </c>
      <c r="C137" s="245" t="s">
        <v>6269</v>
      </c>
      <c r="D137" s="245">
        <v>2017</v>
      </c>
      <c r="E137" s="246">
        <v>43801</v>
      </c>
      <c r="F137" s="245" t="s">
        <v>6430</v>
      </c>
      <c r="G137" s="247" t="s">
        <v>6444</v>
      </c>
      <c r="H137" s="248" t="s">
        <v>6272</v>
      </c>
      <c r="I137" s="249">
        <v>4874</v>
      </c>
      <c r="J137" s="249">
        <v>68</v>
      </c>
      <c r="K137" s="250">
        <v>1.5500966822715245</v>
      </c>
      <c r="L137" s="251" t="s">
        <v>6273</v>
      </c>
      <c r="M137" s="251" t="s">
        <v>8712</v>
      </c>
      <c r="N137" s="245"/>
      <c r="S137" s="251" t="s">
        <v>5923</v>
      </c>
      <c r="T137" s="251" t="s">
        <v>5923</v>
      </c>
    </row>
    <row r="138" spans="1:20">
      <c r="A138" s="245" t="s">
        <v>6267</v>
      </c>
      <c r="B138" s="245" t="s">
        <v>6268</v>
      </c>
      <c r="C138" s="245" t="s">
        <v>6269</v>
      </c>
      <c r="D138" s="245">
        <v>2017</v>
      </c>
      <c r="E138" s="246">
        <v>43801</v>
      </c>
      <c r="F138" s="245" t="s">
        <v>6445</v>
      </c>
      <c r="G138" s="247" t="s">
        <v>6446</v>
      </c>
      <c r="H138" s="248" t="s">
        <v>6272</v>
      </c>
      <c r="I138" s="249">
        <v>5988</v>
      </c>
      <c r="J138" s="249">
        <v>74</v>
      </c>
      <c r="K138" s="250">
        <v>1.4777012220401555</v>
      </c>
      <c r="L138" s="251" t="s">
        <v>6273</v>
      </c>
      <c r="M138" s="251" t="s">
        <v>8712</v>
      </c>
      <c r="N138" s="245"/>
      <c r="S138" s="251" t="s">
        <v>5923</v>
      </c>
      <c r="T138" s="251" t="s">
        <v>5923</v>
      </c>
    </row>
    <row r="139" spans="1:20">
      <c r="A139" s="245" t="s">
        <v>6267</v>
      </c>
      <c r="B139" s="245" t="s">
        <v>6268</v>
      </c>
      <c r="C139" s="245" t="s">
        <v>6269</v>
      </c>
      <c r="D139" s="245">
        <v>2017</v>
      </c>
      <c r="E139" s="246">
        <v>43801</v>
      </c>
      <c r="F139" s="245" t="s">
        <v>6447</v>
      </c>
      <c r="G139" s="247" t="s">
        <v>6448</v>
      </c>
      <c r="H139" s="248" t="s">
        <v>6272</v>
      </c>
      <c r="I139" s="249">
        <v>5568</v>
      </c>
      <c r="J139" s="249">
        <v>70</v>
      </c>
      <c r="K139" s="250">
        <v>1.6233236151603498</v>
      </c>
      <c r="L139" s="251" t="s">
        <v>6273</v>
      </c>
      <c r="M139" s="251" t="s">
        <v>8712</v>
      </c>
      <c r="N139" s="245"/>
      <c r="S139" s="251" t="s">
        <v>5923</v>
      </c>
      <c r="T139" s="251" t="s">
        <v>5923</v>
      </c>
    </row>
    <row r="140" spans="1:20">
      <c r="A140" s="245" t="s">
        <v>6267</v>
      </c>
      <c r="B140" s="245" t="s">
        <v>6268</v>
      </c>
      <c r="C140" s="245" t="s">
        <v>6269</v>
      </c>
      <c r="D140" s="245">
        <v>2017</v>
      </c>
      <c r="E140" s="246">
        <v>43801</v>
      </c>
      <c r="F140" s="245" t="s">
        <v>6362</v>
      </c>
      <c r="G140" s="247" t="s">
        <v>6449</v>
      </c>
      <c r="H140" s="248" t="s">
        <v>6272</v>
      </c>
      <c r="I140" s="249">
        <v>4050</v>
      </c>
      <c r="J140" s="249">
        <v>65</v>
      </c>
      <c r="K140" s="250">
        <v>1.4747382794720072</v>
      </c>
      <c r="L140" s="251" t="s">
        <v>6273</v>
      </c>
      <c r="M140" s="251" t="s">
        <v>8712</v>
      </c>
      <c r="N140" s="245"/>
      <c r="S140" s="251" t="s">
        <v>5923</v>
      </c>
      <c r="T140" s="251" t="s">
        <v>5923</v>
      </c>
    </row>
    <row r="141" spans="1:20">
      <c r="A141" s="245" t="s">
        <v>6267</v>
      </c>
      <c r="B141" s="245" t="s">
        <v>6268</v>
      </c>
      <c r="C141" s="245" t="s">
        <v>6269</v>
      </c>
      <c r="D141" s="245">
        <v>2017</v>
      </c>
      <c r="E141" s="246">
        <v>43801</v>
      </c>
      <c r="F141" s="245" t="s">
        <v>6445</v>
      </c>
      <c r="G141" s="247" t="s">
        <v>6450</v>
      </c>
      <c r="H141" s="248" t="s">
        <v>6272</v>
      </c>
      <c r="I141" s="249">
        <v>5722</v>
      </c>
      <c r="J141" s="249">
        <v>72</v>
      </c>
      <c r="K141" s="250">
        <v>1.5330289780521262</v>
      </c>
      <c r="L141" s="251" t="s">
        <v>6273</v>
      </c>
      <c r="M141" s="251" t="s">
        <v>8710</v>
      </c>
      <c r="N141" s="245"/>
      <c r="S141" s="251" t="s">
        <v>8711</v>
      </c>
      <c r="T141" s="251" t="s">
        <v>8711</v>
      </c>
    </row>
    <row r="142" spans="1:20">
      <c r="A142" s="245" t="s">
        <v>6267</v>
      </c>
      <c r="B142" s="245" t="s">
        <v>6268</v>
      </c>
      <c r="C142" s="245" t="s">
        <v>6269</v>
      </c>
      <c r="D142" s="245">
        <v>2017</v>
      </c>
      <c r="E142" s="246">
        <v>43801</v>
      </c>
      <c r="F142" s="245" t="s">
        <v>6430</v>
      </c>
      <c r="G142" s="247" t="s">
        <v>3329</v>
      </c>
      <c r="H142" s="248" t="s">
        <v>6272</v>
      </c>
      <c r="I142" s="249">
        <v>5142</v>
      </c>
      <c r="J142" s="249">
        <v>68</v>
      </c>
      <c r="K142" s="250">
        <v>1.6353297374313049</v>
      </c>
      <c r="L142" s="251" t="s">
        <v>6273</v>
      </c>
      <c r="M142" s="251" t="s">
        <v>8710</v>
      </c>
      <c r="N142" s="245"/>
      <c r="S142" s="251" t="s">
        <v>8711</v>
      </c>
      <c r="T142" s="251" t="s">
        <v>8711</v>
      </c>
    </row>
    <row r="143" spans="1:20">
      <c r="A143" s="245" t="s">
        <v>6267</v>
      </c>
      <c r="B143" s="245" t="s">
        <v>6268</v>
      </c>
      <c r="C143" s="245" t="s">
        <v>6269</v>
      </c>
      <c r="D143" s="245">
        <v>2017</v>
      </c>
      <c r="E143" s="246">
        <v>43801</v>
      </c>
      <c r="F143" s="245" t="s">
        <v>6306</v>
      </c>
      <c r="G143" s="247" t="s">
        <v>6451</v>
      </c>
      <c r="H143" s="248" t="s">
        <v>6272</v>
      </c>
      <c r="I143" s="249">
        <v>5640</v>
      </c>
      <c r="J143" s="249">
        <v>71</v>
      </c>
      <c r="K143" s="250">
        <v>1.5758107462469719</v>
      </c>
      <c r="L143" s="251" t="s">
        <v>6273</v>
      </c>
      <c r="M143" s="251" t="s">
        <v>8712</v>
      </c>
      <c r="N143" s="245"/>
      <c r="S143" s="251" t="s">
        <v>5923</v>
      </c>
      <c r="T143" s="251" t="s">
        <v>5923</v>
      </c>
    </row>
    <row r="144" spans="1:20">
      <c r="A144" s="245" t="s">
        <v>6267</v>
      </c>
      <c r="B144" s="245" t="s">
        <v>6268</v>
      </c>
      <c r="C144" s="245" t="s">
        <v>6269</v>
      </c>
      <c r="D144" s="245">
        <v>2017</v>
      </c>
      <c r="E144" s="246">
        <v>43801</v>
      </c>
      <c r="F144" s="245" t="s">
        <v>6353</v>
      </c>
      <c r="G144" s="247" t="s">
        <v>4352</v>
      </c>
      <c r="H144" s="248" t="s">
        <v>6272</v>
      </c>
      <c r="I144" s="249">
        <v>2964</v>
      </c>
      <c r="J144" s="249">
        <v>63</v>
      </c>
      <c r="K144" s="250">
        <v>1.1853771490959699</v>
      </c>
      <c r="L144" s="251" t="s">
        <v>6273</v>
      </c>
      <c r="M144" s="251" t="s">
        <v>8713</v>
      </c>
      <c r="N144" s="245"/>
      <c r="S144" s="251" t="s">
        <v>8714</v>
      </c>
      <c r="T144" s="251" t="s">
        <v>8714</v>
      </c>
    </row>
    <row r="145" spans="1:20">
      <c r="A145" s="245" t="s">
        <v>6267</v>
      </c>
      <c r="B145" s="245" t="s">
        <v>6268</v>
      </c>
      <c r="C145" s="245" t="s">
        <v>6269</v>
      </c>
      <c r="D145" s="245">
        <v>2017</v>
      </c>
      <c r="E145" s="246">
        <v>43801</v>
      </c>
      <c r="F145" s="245" t="s">
        <v>6452</v>
      </c>
      <c r="G145" s="247" t="s">
        <v>6453</v>
      </c>
      <c r="H145" s="248" t="s">
        <v>6272</v>
      </c>
      <c r="I145" s="249">
        <v>5680</v>
      </c>
      <c r="J145" s="249">
        <v>71</v>
      </c>
      <c r="K145" s="250">
        <v>1.5869867089863123</v>
      </c>
      <c r="L145" s="251" t="s">
        <v>6273</v>
      </c>
      <c r="M145" s="251" t="s">
        <v>8710</v>
      </c>
      <c r="N145" s="245"/>
      <c r="S145" s="251" t="s">
        <v>8711</v>
      </c>
      <c r="T145" s="251" t="s">
        <v>8711</v>
      </c>
    </row>
    <row r="146" spans="1:20">
      <c r="A146" s="245" t="s">
        <v>6267</v>
      </c>
      <c r="B146" s="245" t="s">
        <v>6268</v>
      </c>
      <c r="C146" s="245" t="s">
        <v>6269</v>
      </c>
      <c r="D146" s="245">
        <v>2017</v>
      </c>
      <c r="E146" s="246">
        <v>43801</v>
      </c>
      <c r="F146" s="245" t="s">
        <v>6454</v>
      </c>
      <c r="G146" s="247" t="s">
        <v>6455</v>
      </c>
      <c r="H146" s="248" t="s">
        <v>6272</v>
      </c>
      <c r="I146" s="249">
        <v>3930</v>
      </c>
      <c r="J146" s="249">
        <v>64</v>
      </c>
      <c r="K146" s="250">
        <v>1.499176025390625</v>
      </c>
      <c r="L146" s="251" t="s">
        <v>6273</v>
      </c>
      <c r="M146" s="251" t="s">
        <v>8712</v>
      </c>
      <c r="N146" s="245"/>
      <c r="S146" s="251" t="s">
        <v>5923</v>
      </c>
      <c r="T146" s="251" t="s">
        <v>5923</v>
      </c>
    </row>
    <row r="147" spans="1:20">
      <c r="A147" s="245" t="s">
        <v>6267</v>
      </c>
      <c r="B147" s="245" t="s">
        <v>6268</v>
      </c>
      <c r="C147" s="245" t="s">
        <v>6269</v>
      </c>
      <c r="D147" s="245">
        <v>2017</v>
      </c>
      <c r="E147" s="246">
        <v>43801</v>
      </c>
      <c r="F147" s="245" t="s">
        <v>6456</v>
      </c>
      <c r="G147" s="247" t="s">
        <v>2719</v>
      </c>
      <c r="H147" s="248" t="s">
        <v>6272</v>
      </c>
      <c r="I147" s="249">
        <v>5048</v>
      </c>
      <c r="J147" s="249">
        <v>70</v>
      </c>
      <c r="K147" s="250">
        <v>1.4717201166180758</v>
      </c>
      <c r="L147" s="251" t="s">
        <v>6273</v>
      </c>
      <c r="M147" s="251" t="s">
        <v>8710</v>
      </c>
      <c r="N147" s="245"/>
      <c r="S147" s="251" t="s">
        <v>8711</v>
      </c>
      <c r="T147" s="251" t="s">
        <v>8711</v>
      </c>
    </row>
    <row r="148" spans="1:20">
      <c r="A148" s="245" t="s">
        <v>6267</v>
      </c>
      <c r="B148" s="245" t="s">
        <v>6268</v>
      </c>
      <c r="C148" s="245" t="s">
        <v>6269</v>
      </c>
      <c r="D148" s="245">
        <v>2017</v>
      </c>
      <c r="E148" s="246">
        <v>43801</v>
      </c>
      <c r="F148" s="245" t="s">
        <v>6457</v>
      </c>
      <c r="G148" s="247" t="s">
        <v>3052</v>
      </c>
      <c r="H148" s="248" t="s">
        <v>6272</v>
      </c>
      <c r="I148" s="249">
        <v>5832</v>
      </c>
      <c r="J148" s="249">
        <v>73</v>
      </c>
      <c r="K148" s="250">
        <v>1.4991632756409103</v>
      </c>
      <c r="L148" s="251" t="s">
        <v>6273</v>
      </c>
      <c r="M148" s="251" t="s">
        <v>8710</v>
      </c>
      <c r="N148" s="245"/>
      <c r="S148" s="251" t="s">
        <v>8711</v>
      </c>
      <c r="T148" s="251" t="s">
        <v>8711</v>
      </c>
    </row>
    <row r="149" spans="1:20">
      <c r="A149" s="245" t="s">
        <v>6267</v>
      </c>
      <c r="B149" s="245" t="s">
        <v>6268</v>
      </c>
      <c r="C149" s="245" t="s">
        <v>6269</v>
      </c>
      <c r="D149" s="245">
        <v>2017</v>
      </c>
      <c r="E149" s="246">
        <v>43801</v>
      </c>
      <c r="F149" s="245" t="s">
        <v>6458</v>
      </c>
      <c r="G149" s="247" t="s">
        <v>4501</v>
      </c>
      <c r="H149" s="248" t="s">
        <v>6272</v>
      </c>
      <c r="I149" s="249">
        <v>6356</v>
      </c>
      <c r="J149" s="249">
        <v>73</v>
      </c>
      <c r="K149" s="250">
        <v>1.6338617592547369</v>
      </c>
      <c r="L149" s="251" t="s">
        <v>6273</v>
      </c>
      <c r="M149" s="251" t="s">
        <v>8713</v>
      </c>
      <c r="N149" s="245"/>
      <c r="S149" s="251" t="s">
        <v>8714</v>
      </c>
      <c r="T149" s="251" t="s">
        <v>8714</v>
      </c>
    </row>
    <row r="150" spans="1:20">
      <c r="A150" s="245" t="s">
        <v>6267</v>
      </c>
      <c r="B150" s="245" t="s">
        <v>6268</v>
      </c>
      <c r="C150" s="245" t="s">
        <v>6269</v>
      </c>
      <c r="D150" s="245">
        <v>2017</v>
      </c>
      <c r="E150" s="246">
        <v>43801</v>
      </c>
      <c r="F150" s="245" t="s">
        <v>6364</v>
      </c>
      <c r="G150" s="247" t="s">
        <v>6459</v>
      </c>
      <c r="H150" s="248" t="s">
        <v>6272</v>
      </c>
      <c r="I150" s="249">
        <v>4938</v>
      </c>
      <c r="J150" s="249">
        <v>68</v>
      </c>
      <c r="K150" s="250">
        <v>1.5704508446977405</v>
      </c>
      <c r="L150" s="251" t="s">
        <v>6273</v>
      </c>
      <c r="N150" s="245"/>
    </row>
    <row r="151" spans="1:20">
      <c r="A151" s="245" t="s">
        <v>6267</v>
      </c>
      <c r="B151" s="245" t="s">
        <v>6268</v>
      </c>
      <c r="C151" s="245" t="s">
        <v>6269</v>
      </c>
      <c r="D151" s="245">
        <v>2017</v>
      </c>
      <c r="E151" s="246">
        <v>43801</v>
      </c>
      <c r="F151" s="245" t="s">
        <v>6460</v>
      </c>
      <c r="G151" s="247" t="s">
        <v>6461</v>
      </c>
      <c r="H151" s="248" t="s">
        <v>6272</v>
      </c>
      <c r="I151" s="249">
        <v>5146</v>
      </c>
      <c r="J151" s="249">
        <v>68</v>
      </c>
      <c r="K151" s="250">
        <v>1.636601872582943</v>
      </c>
      <c r="L151" s="251" t="s">
        <v>6273</v>
      </c>
      <c r="M151" s="251" t="s">
        <v>8712</v>
      </c>
      <c r="N151" s="245"/>
      <c r="S151" s="251" t="s">
        <v>5923</v>
      </c>
      <c r="T151" s="251" t="s">
        <v>5923</v>
      </c>
    </row>
    <row r="152" spans="1:20">
      <c r="A152" s="245" t="s">
        <v>6267</v>
      </c>
      <c r="B152" s="245" t="s">
        <v>6268</v>
      </c>
      <c r="C152" s="245" t="s">
        <v>6269</v>
      </c>
      <c r="D152" s="245">
        <v>2017</v>
      </c>
      <c r="E152" s="246">
        <v>43801</v>
      </c>
      <c r="F152" s="245" t="s">
        <v>6462</v>
      </c>
      <c r="G152" s="247" t="s">
        <v>6463</v>
      </c>
      <c r="H152" s="248" t="s">
        <v>6272</v>
      </c>
      <c r="I152" s="249">
        <v>4526</v>
      </c>
      <c r="J152" s="249">
        <v>66</v>
      </c>
      <c r="K152" s="250">
        <v>1.57428277262988</v>
      </c>
      <c r="L152" s="251" t="s">
        <v>6273</v>
      </c>
      <c r="M152" s="251" t="s">
        <v>8713</v>
      </c>
      <c r="N152" s="245"/>
      <c r="S152" s="251" t="s">
        <v>8714</v>
      </c>
      <c r="T152" s="251" t="s">
        <v>8714</v>
      </c>
    </row>
    <row r="153" spans="1:20">
      <c r="A153" s="245" t="s">
        <v>6267</v>
      </c>
      <c r="B153" s="245" t="s">
        <v>6268</v>
      </c>
      <c r="C153" s="245" t="s">
        <v>6269</v>
      </c>
      <c r="D153" s="245">
        <v>2017</v>
      </c>
      <c r="E153" s="246">
        <v>43801</v>
      </c>
      <c r="F153" s="245" t="s">
        <v>6464</v>
      </c>
      <c r="G153" s="247" t="s">
        <v>6465</v>
      </c>
      <c r="H153" s="248" t="s">
        <v>6272</v>
      </c>
      <c r="I153" s="249">
        <v>4390</v>
      </c>
      <c r="J153" s="249">
        <v>66</v>
      </c>
      <c r="K153" s="250">
        <v>1.5269777666471882</v>
      </c>
      <c r="L153" s="251" t="s">
        <v>6273</v>
      </c>
      <c r="N153" s="245"/>
    </row>
    <row r="154" spans="1:20">
      <c r="A154" s="245" t="s">
        <v>6267</v>
      </c>
      <c r="B154" s="245" t="s">
        <v>6268</v>
      </c>
      <c r="C154" s="245" t="s">
        <v>6269</v>
      </c>
      <c r="D154" s="245">
        <v>2017</v>
      </c>
      <c r="E154" s="246">
        <v>43801</v>
      </c>
      <c r="F154" s="245" t="s">
        <v>6279</v>
      </c>
      <c r="G154" s="247" t="s">
        <v>2674</v>
      </c>
      <c r="H154" s="248" t="s">
        <v>6272</v>
      </c>
      <c r="I154" s="249">
        <v>5648</v>
      </c>
      <c r="J154" s="249">
        <v>70</v>
      </c>
      <c r="K154" s="250">
        <v>1.6466472303206996</v>
      </c>
      <c r="L154" s="251" t="s">
        <v>6273</v>
      </c>
      <c r="M154" s="251" t="s">
        <v>8713</v>
      </c>
      <c r="N154" s="245"/>
      <c r="S154" s="251" t="s">
        <v>8714</v>
      </c>
      <c r="T154" s="251" t="s">
        <v>8714</v>
      </c>
    </row>
    <row r="155" spans="1:20">
      <c r="A155" s="245" t="s">
        <v>6267</v>
      </c>
      <c r="B155" s="245" t="s">
        <v>6268</v>
      </c>
      <c r="C155" s="245" t="s">
        <v>6269</v>
      </c>
      <c r="D155" s="245">
        <v>2017</v>
      </c>
      <c r="E155" s="246">
        <v>43801</v>
      </c>
      <c r="F155" s="245" t="s">
        <v>6466</v>
      </c>
      <c r="G155" s="247" t="s">
        <v>6467</v>
      </c>
      <c r="H155" s="248" t="s">
        <v>6272</v>
      </c>
      <c r="I155" s="249">
        <v>4184</v>
      </c>
      <c r="J155" s="249">
        <v>65</v>
      </c>
      <c r="K155" s="250">
        <v>1.5235320892125626</v>
      </c>
      <c r="L155" s="251" t="s">
        <v>6273</v>
      </c>
      <c r="M155" s="251" t="s">
        <v>8712</v>
      </c>
      <c r="N155" s="245"/>
      <c r="S155" s="251" t="s">
        <v>5923</v>
      </c>
      <c r="T155" s="251" t="s">
        <v>5923</v>
      </c>
    </row>
    <row r="156" spans="1:20">
      <c r="A156" s="245" t="s">
        <v>6267</v>
      </c>
      <c r="B156" s="245" t="s">
        <v>6268</v>
      </c>
      <c r="C156" s="245" t="s">
        <v>6269</v>
      </c>
      <c r="D156" s="245">
        <v>2017</v>
      </c>
      <c r="E156" s="246">
        <v>43801</v>
      </c>
      <c r="F156" s="245" t="s">
        <v>6468</v>
      </c>
      <c r="G156" s="247" t="s">
        <v>6469</v>
      </c>
      <c r="H156" s="248" t="s">
        <v>6272</v>
      </c>
      <c r="I156" s="249">
        <v>6234</v>
      </c>
      <c r="J156" s="249">
        <v>72</v>
      </c>
      <c r="K156" s="250">
        <v>1.6702031893004115</v>
      </c>
      <c r="L156" s="251" t="s">
        <v>6273</v>
      </c>
      <c r="M156" s="251" t="s">
        <v>8712</v>
      </c>
      <c r="N156" s="245"/>
      <c r="S156" s="251" t="s">
        <v>5923</v>
      </c>
      <c r="T156" s="251" t="s">
        <v>5923</v>
      </c>
    </row>
    <row r="157" spans="1:20">
      <c r="A157" s="245" t="s">
        <v>6267</v>
      </c>
      <c r="B157" s="245" t="s">
        <v>6268</v>
      </c>
      <c r="C157" s="245" t="s">
        <v>6269</v>
      </c>
      <c r="D157" s="245">
        <v>2017</v>
      </c>
      <c r="E157" s="246">
        <v>43801</v>
      </c>
      <c r="F157" s="245" t="s">
        <v>6364</v>
      </c>
      <c r="G157" s="247" t="s">
        <v>6470</v>
      </c>
      <c r="H157" s="248" t="s">
        <v>6272</v>
      </c>
      <c r="I157" s="249">
        <v>6656</v>
      </c>
      <c r="J157" s="249">
        <v>74</v>
      </c>
      <c r="K157" s="250">
        <v>1.6425483189544547</v>
      </c>
      <c r="L157" s="251" t="s">
        <v>6273</v>
      </c>
      <c r="M157" s="251" t="s">
        <v>8710</v>
      </c>
      <c r="N157" s="245"/>
      <c r="S157" s="251" t="s">
        <v>8711</v>
      </c>
      <c r="T157" s="251" t="s">
        <v>8711</v>
      </c>
    </row>
    <row r="158" spans="1:20">
      <c r="A158" s="245" t="s">
        <v>6267</v>
      </c>
      <c r="B158" s="245" t="s">
        <v>6268</v>
      </c>
      <c r="C158" s="245" t="s">
        <v>6269</v>
      </c>
      <c r="D158" s="245">
        <v>2017</v>
      </c>
      <c r="E158" s="246">
        <v>43801</v>
      </c>
      <c r="F158" s="245" t="s">
        <v>6456</v>
      </c>
      <c r="G158" s="247" t="s">
        <v>6471</v>
      </c>
      <c r="H158" s="248" t="s">
        <v>6272</v>
      </c>
      <c r="I158" s="249">
        <v>3982</v>
      </c>
      <c r="J158" s="249">
        <v>64</v>
      </c>
      <c r="K158" s="250">
        <v>1.519012451171875</v>
      </c>
      <c r="L158" s="251" t="s">
        <v>6273</v>
      </c>
      <c r="N158" s="245"/>
    </row>
    <row r="159" spans="1:20">
      <c r="A159" s="245" t="s">
        <v>6267</v>
      </c>
      <c r="B159" s="245" t="s">
        <v>6268</v>
      </c>
      <c r="C159" s="245" t="s">
        <v>6269</v>
      </c>
      <c r="D159" s="245">
        <v>2017</v>
      </c>
      <c r="E159" s="246">
        <v>43801</v>
      </c>
      <c r="F159" s="245" t="s">
        <v>6301</v>
      </c>
      <c r="G159" s="247" t="s">
        <v>6472</v>
      </c>
      <c r="H159" s="248" t="s">
        <v>6272</v>
      </c>
      <c r="I159" s="249">
        <v>4854</v>
      </c>
      <c r="J159" s="249">
        <v>66</v>
      </c>
      <c r="K159" s="250">
        <v>1.6883713164704901</v>
      </c>
      <c r="L159" s="251" t="s">
        <v>6273</v>
      </c>
      <c r="M159" s="251" t="s">
        <v>8710</v>
      </c>
      <c r="N159" s="245"/>
      <c r="S159" s="251" t="s">
        <v>8711</v>
      </c>
      <c r="T159" s="251" t="s">
        <v>8711</v>
      </c>
    </row>
    <row r="160" spans="1:20">
      <c r="A160" s="245" t="s">
        <v>6267</v>
      </c>
      <c r="B160" s="245" t="s">
        <v>6268</v>
      </c>
      <c r="C160" s="245" t="s">
        <v>6269</v>
      </c>
      <c r="D160" s="245">
        <v>2017</v>
      </c>
      <c r="E160" s="246">
        <v>43801</v>
      </c>
      <c r="F160" s="245" t="s">
        <v>6473</v>
      </c>
      <c r="G160" s="247" t="s">
        <v>6474</v>
      </c>
      <c r="H160" s="248" t="s">
        <v>6272</v>
      </c>
      <c r="I160" s="249">
        <v>4936</v>
      </c>
      <c r="J160" s="249">
        <v>67</v>
      </c>
      <c r="K160" s="250">
        <v>1.6411593181342121</v>
      </c>
      <c r="L160" s="251" t="s">
        <v>6273</v>
      </c>
      <c r="N160" s="245"/>
    </row>
    <row r="161" spans="1:20">
      <c r="A161" s="245" t="s">
        <v>6267</v>
      </c>
      <c r="B161" s="245" t="s">
        <v>6268</v>
      </c>
      <c r="C161" s="245" t="s">
        <v>6269</v>
      </c>
      <c r="D161" s="245">
        <v>2017</v>
      </c>
      <c r="E161" s="246">
        <v>43801</v>
      </c>
      <c r="F161" s="245" t="s">
        <v>6475</v>
      </c>
      <c r="G161" s="247" t="s">
        <v>6476</v>
      </c>
      <c r="H161" s="248" t="s">
        <v>6272</v>
      </c>
      <c r="I161" s="249">
        <v>5650</v>
      </c>
      <c r="J161" s="249">
        <v>70</v>
      </c>
      <c r="K161" s="250">
        <v>1.6472303206997083</v>
      </c>
      <c r="L161" s="251" t="s">
        <v>6273</v>
      </c>
      <c r="M161" s="251" t="s">
        <v>8710</v>
      </c>
      <c r="N161" s="245"/>
      <c r="S161" s="251" t="s">
        <v>8711</v>
      </c>
      <c r="T161" s="251" t="s">
        <v>8711</v>
      </c>
    </row>
    <row r="162" spans="1:20">
      <c r="A162" s="245" t="s">
        <v>6267</v>
      </c>
      <c r="B162" s="245" t="s">
        <v>6268</v>
      </c>
      <c r="C162" s="245" t="s">
        <v>6269</v>
      </c>
      <c r="D162" s="245">
        <v>2017</v>
      </c>
      <c r="E162" s="246">
        <v>43801</v>
      </c>
      <c r="F162" s="245" t="s">
        <v>6412</v>
      </c>
      <c r="G162" s="247" t="s">
        <v>4270</v>
      </c>
      <c r="H162" s="248" t="s">
        <v>6272</v>
      </c>
      <c r="I162" s="249">
        <v>8142</v>
      </c>
      <c r="J162" s="249">
        <v>78</v>
      </c>
      <c r="K162" s="250">
        <v>1.7157234612855916</v>
      </c>
      <c r="L162" s="251" t="s">
        <v>6273</v>
      </c>
      <c r="M162" s="251" t="s">
        <v>8712</v>
      </c>
      <c r="N162" s="245"/>
      <c r="S162" s="251" t="s">
        <v>5923</v>
      </c>
      <c r="T162" s="251" t="s">
        <v>5923</v>
      </c>
    </row>
    <row r="163" spans="1:20">
      <c r="A163" s="245" t="s">
        <v>6267</v>
      </c>
      <c r="B163" s="245" t="s">
        <v>6268</v>
      </c>
      <c r="C163" s="245" t="s">
        <v>6269</v>
      </c>
      <c r="D163" s="245">
        <v>2017</v>
      </c>
      <c r="E163" s="246">
        <v>43801</v>
      </c>
      <c r="F163" s="245" t="s">
        <v>6380</v>
      </c>
      <c r="G163" s="247" t="s">
        <v>6477</v>
      </c>
      <c r="H163" s="248" t="s">
        <v>6272</v>
      </c>
      <c r="I163" s="249">
        <v>5604</v>
      </c>
      <c r="J163" s="249">
        <v>72</v>
      </c>
      <c r="K163" s="250">
        <v>1.5014146090534979</v>
      </c>
      <c r="L163" s="251" t="s">
        <v>6273</v>
      </c>
      <c r="M163" s="251" t="s">
        <v>8712</v>
      </c>
      <c r="N163" s="245"/>
      <c r="S163" s="251" t="s">
        <v>5923</v>
      </c>
      <c r="T163" s="251" t="s">
        <v>5923</v>
      </c>
    </row>
    <row r="164" spans="1:20">
      <c r="A164" s="245" t="s">
        <v>6267</v>
      </c>
      <c r="B164" s="245" t="s">
        <v>6268</v>
      </c>
      <c r="C164" s="245" t="s">
        <v>6269</v>
      </c>
      <c r="D164" s="245">
        <v>2017</v>
      </c>
      <c r="E164" s="246">
        <v>43801</v>
      </c>
      <c r="F164" s="245" t="s">
        <v>6418</v>
      </c>
      <c r="G164" s="247" t="s">
        <v>6478</v>
      </c>
      <c r="H164" s="248" t="s">
        <v>6272</v>
      </c>
      <c r="I164" s="249">
        <v>5418</v>
      </c>
      <c r="J164" s="249">
        <v>69</v>
      </c>
      <c r="K164" s="250">
        <v>1.6492698830169037</v>
      </c>
      <c r="L164" s="251" t="s">
        <v>6273</v>
      </c>
      <c r="M164" s="251" t="s">
        <v>8712</v>
      </c>
      <c r="N164" s="245"/>
      <c r="S164" s="251" t="s">
        <v>5923</v>
      </c>
      <c r="T164" s="251" t="s">
        <v>5923</v>
      </c>
    </row>
    <row r="165" spans="1:20">
      <c r="A165" s="245" t="s">
        <v>6267</v>
      </c>
      <c r="B165" s="245" t="s">
        <v>6268</v>
      </c>
      <c r="C165" s="245" t="s">
        <v>6269</v>
      </c>
      <c r="D165" s="245">
        <v>2017</v>
      </c>
      <c r="E165" s="246">
        <v>43801</v>
      </c>
      <c r="F165" s="245" t="s">
        <v>6454</v>
      </c>
      <c r="G165" s="247" t="s">
        <v>6479</v>
      </c>
      <c r="H165" s="248" t="s">
        <v>6272</v>
      </c>
      <c r="I165" s="249">
        <v>5434</v>
      </c>
      <c r="J165" s="249">
        <v>69</v>
      </c>
      <c r="K165" s="250">
        <v>1.6541403736275111</v>
      </c>
      <c r="L165" s="251" t="s">
        <v>6273</v>
      </c>
      <c r="M165" s="251" t="s">
        <v>8712</v>
      </c>
      <c r="N165" s="245"/>
      <c r="S165" s="251" t="s">
        <v>5923</v>
      </c>
      <c r="T165" s="251" t="s">
        <v>5923</v>
      </c>
    </row>
    <row r="166" spans="1:20">
      <c r="A166" s="245" t="s">
        <v>6267</v>
      </c>
      <c r="B166" s="245" t="s">
        <v>6268</v>
      </c>
      <c r="C166" s="245" t="s">
        <v>6269</v>
      </c>
      <c r="D166" s="245">
        <v>2017</v>
      </c>
      <c r="E166" s="246">
        <v>43801</v>
      </c>
      <c r="F166" s="245" t="s">
        <v>6480</v>
      </c>
      <c r="G166" s="247" t="s">
        <v>3374</v>
      </c>
      <c r="H166" s="248" t="s">
        <v>6272</v>
      </c>
      <c r="I166" s="249">
        <v>7942</v>
      </c>
      <c r="J166" s="249">
        <v>77</v>
      </c>
      <c r="K166" s="250">
        <v>1.7396332795219622</v>
      </c>
      <c r="L166" s="251" t="s">
        <v>6273</v>
      </c>
      <c r="M166" s="251" t="s">
        <v>8710</v>
      </c>
      <c r="N166" s="245"/>
      <c r="S166" s="251" t="s">
        <v>8711</v>
      </c>
      <c r="T166" s="251" t="s">
        <v>8711</v>
      </c>
    </row>
    <row r="167" spans="1:20">
      <c r="A167" s="245" t="s">
        <v>6267</v>
      </c>
      <c r="B167" s="245" t="s">
        <v>6268</v>
      </c>
      <c r="C167" s="245" t="s">
        <v>6269</v>
      </c>
      <c r="D167" s="245">
        <v>2017</v>
      </c>
      <c r="E167" s="246">
        <v>43801</v>
      </c>
      <c r="F167" s="245" t="s">
        <v>6322</v>
      </c>
      <c r="G167" s="247" t="s">
        <v>6481</v>
      </c>
      <c r="H167" s="248" t="s">
        <v>6272</v>
      </c>
      <c r="I167" s="249">
        <v>4722</v>
      </c>
      <c r="J167" s="249">
        <v>66</v>
      </c>
      <c r="K167" s="250">
        <v>1.6424576341931716</v>
      </c>
      <c r="L167" s="251" t="s">
        <v>6273</v>
      </c>
      <c r="M167" s="251" t="s">
        <v>8713</v>
      </c>
      <c r="N167" s="245"/>
      <c r="S167" s="251" t="s">
        <v>8714</v>
      </c>
      <c r="T167" s="251" t="s">
        <v>8714</v>
      </c>
    </row>
    <row r="168" spans="1:20">
      <c r="A168" s="245" t="s">
        <v>6267</v>
      </c>
      <c r="B168" s="245" t="s">
        <v>6268</v>
      </c>
      <c r="C168" s="245" t="s">
        <v>6269</v>
      </c>
      <c r="D168" s="245">
        <v>2017</v>
      </c>
      <c r="E168" s="246">
        <v>43801</v>
      </c>
      <c r="F168" s="245" t="s">
        <v>6412</v>
      </c>
      <c r="G168" s="247" t="s">
        <v>4515</v>
      </c>
      <c r="H168" s="248" t="s">
        <v>6272</v>
      </c>
      <c r="I168" s="249">
        <v>5158</v>
      </c>
      <c r="J168" s="249">
        <v>69</v>
      </c>
      <c r="K168" s="250">
        <v>1.5701244105945347</v>
      </c>
      <c r="L168" s="251" t="s">
        <v>6273</v>
      </c>
      <c r="M168" s="251" t="s">
        <v>8713</v>
      </c>
      <c r="N168" s="245"/>
      <c r="S168" s="251" t="s">
        <v>8714</v>
      </c>
      <c r="T168" s="251" t="s">
        <v>8714</v>
      </c>
    </row>
    <row r="169" spans="1:20">
      <c r="A169" s="245" t="s">
        <v>6267</v>
      </c>
      <c r="B169" s="245" t="s">
        <v>6268</v>
      </c>
      <c r="C169" s="245" t="s">
        <v>6269</v>
      </c>
      <c r="D169" s="245">
        <v>2017</v>
      </c>
      <c r="E169" s="246">
        <v>43801</v>
      </c>
      <c r="F169" s="245" t="s">
        <v>6276</v>
      </c>
      <c r="G169" s="247" t="s">
        <v>6482</v>
      </c>
      <c r="H169" s="248" t="s">
        <v>6272</v>
      </c>
      <c r="I169" s="249">
        <v>7208</v>
      </c>
      <c r="J169" s="249">
        <v>75</v>
      </c>
      <c r="K169" s="250">
        <v>1.7085629629629631</v>
      </c>
      <c r="L169" s="251" t="s">
        <v>6273</v>
      </c>
      <c r="M169" s="251" t="s">
        <v>8712</v>
      </c>
      <c r="N169" s="245"/>
      <c r="S169" s="251" t="s">
        <v>5923</v>
      </c>
      <c r="T169" s="251" t="s">
        <v>5923</v>
      </c>
    </row>
    <row r="170" spans="1:20">
      <c r="A170" s="245" t="s">
        <v>6267</v>
      </c>
      <c r="B170" s="245" t="s">
        <v>6268</v>
      </c>
      <c r="C170" s="245" t="s">
        <v>6269</v>
      </c>
      <c r="D170" s="245">
        <v>2017</v>
      </c>
      <c r="E170" s="246">
        <v>43801</v>
      </c>
      <c r="F170" s="245" t="s">
        <v>6433</v>
      </c>
      <c r="G170" s="247" t="s">
        <v>2692</v>
      </c>
      <c r="H170" s="248" t="s">
        <v>6272</v>
      </c>
      <c r="I170" s="249">
        <v>4474</v>
      </c>
      <c r="J170" s="249">
        <v>68</v>
      </c>
      <c r="K170" s="250">
        <v>1.4228831671076736</v>
      </c>
      <c r="L170" s="251" t="s">
        <v>6273</v>
      </c>
      <c r="M170" s="251" t="s">
        <v>8713</v>
      </c>
      <c r="N170" s="245"/>
      <c r="S170" s="251" t="s">
        <v>8714</v>
      </c>
      <c r="T170" s="251" t="s">
        <v>8714</v>
      </c>
    </row>
    <row r="171" spans="1:20">
      <c r="A171" s="245" t="s">
        <v>6267</v>
      </c>
      <c r="B171" s="245" t="s">
        <v>6268</v>
      </c>
      <c r="C171" s="245" t="s">
        <v>6269</v>
      </c>
      <c r="D171" s="245">
        <v>2017</v>
      </c>
      <c r="E171" s="246">
        <v>43801</v>
      </c>
      <c r="F171" s="245" t="s">
        <v>6293</v>
      </c>
      <c r="G171" s="247" t="s">
        <v>6483</v>
      </c>
      <c r="H171" s="248" t="s">
        <v>6272</v>
      </c>
      <c r="I171" s="249">
        <v>5066</v>
      </c>
      <c r="J171" s="249">
        <v>71</v>
      </c>
      <c r="K171" s="250">
        <v>1.4154356809374398</v>
      </c>
      <c r="L171" s="251" t="s">
        <v>6273</v>
      </c>
      <c r="N171" s="245"/>
    </row>
    <row r="172" spans="1:20">
      <c r="A172" s="245" t="s">
        <v>6267</v>
      </c>
      <c r="B172" s="245" t="s">
        <v>6268</v>
      </c>
      <c r="C172" s="245" t="s">
        <v>6269</v>
      </c>
      <c r="D172" s="245">
        <v>2017</v>
      </c>
      <c r="E172" s="246">
        <v>43801</v>
      </c>
      <c r="F172" s="245" t="s">
        <v>6433</v>
      </c>
      <c r="G172" s="247" t="s">
        <v>2624</v>
      </c>
      <c r="H172" s="248" t="s">
        <v>6272</v>
      </c>
      <c r="I172" s="249">
        <v>5990</v>
      </c>
      <c r="J172" s="249">
        <v>73</v>
      </c>
      <c r="K172" s="250">
        <v>1.5397784672649268</v>
      </c>
      <c r="L172" s="251" t="s">
        <v>6273</v>
      </c>
      <c r="M172" s="251" t="s">
        <v>8713</v>
      </c>
      <c r="N172" s="245"/>
      <c r="S172" s="251" t="s">
        <v>8714</v>
      </c>
      <c r="T172" s="251" t="s">
        <v>8714</v>
      </c>
    </row>
    <row r="173" spans="1:20">
      <c r="A173" s="245" t="s">
        <v>6267</v>
      </c>
      <c r="B173" s="245" t="s">
        <v>6268</v>
      </c>
      <c r="C173" s="245" t="s">
        <v>6269</v>
      </c>
      <c r="D173" s="245">
        <v>2017</v>
      </c>
      <c r="E173" s="246">
        <v>43801</v>
      </c>
      <c r="F173" s="245" t="s">
        <v>6484</v>
      </c>
      <c r="G173" s="247" t="s">
        <v>6485</v>
      </c>
      <c r="H173" s="248" t="s">
        <v>6272</v>
      </c>
      <c r="I173" s="249">
        <v>4580</v>
      </c>
      <c r="J173" s="249">
        <v>67</v>
      </c>
      <c r="K173" s="250">
        <v>1.5227936947031384</v>
      </c>
      <c r="L173" s="251" t="s">
        <v>6273</v>
      </c>
      <c r="M173" s="251" t="s">
        <v>8712</v>
      </c>
      <c r="N173" s="245"/>
      <c r="S173" s="251" t="s">
        <v>5923</v>
      </c>
      <c r="T173" s="251" t="s">
        <v>5923</v>
      </c>
    </row>
    <row r="174" spans="1:20">
      <c r="A174" s="245" t="s">
        <v>6267</v>
      </c>
      <c r="B174" s="245" t="s">
        <v>6268</v>
      </c>
      <c r="C174" s="245" t="s">
        <v>6269</v>
      </c>
      <c r="D174" s="245">
        <v>2017</v>
      </c>
      <c r="E174" s="246">
        <v>43801</v>
      </c>
      <c r="F174" s="245" t="s">
        <v>6486</v>
      </c>
      <c r="G174" s="247" t="s">
        <v>6487</v>
      </c>
      <c r="H174" s="248" t="s">
        <v>6272</v>
      </c>
      <c r="I174" s="249">
        <v>5328</v>
      </c>
      <c r="J174" s="249">
        <v>71</v>
      </c>
      <c r="K174" s="250">
        <v>1.4886382368801183</v>
      </c>
      <c r="L174" s="251" t="s">
        <v>6273</v>
      </c>
      <c r="M174" s="251" t="s">
        <v>8712</v>
      </c>
      <c r="N174" s="245"/>
      <c r="S174" s="251" t="s">
        <v>5923</v>
      </c>
      <c r="T174" s="251" t="s">
        <v>5923</v>
      </c>
    </row>
    <row r="175" spans="1:20">
      <c r="A175" s="245" t="s">
        <v>6267</v>
      </c>
      <c r="B175" s="245" t="s">
        <v>6268</v>
      </c>
      <c r="C175" s="245" t="s">
        <v>6269</v>
      </c>
      <c r="D175" s="245">
        <v>2017</v>
      </c>
      <c r="E175" s="246">
        <v>43801</v>
      </c>
      <c r="F175" s="245" t="s">
        <v>6464</v>
      </c>
      <c r="G175" s="247" t="s">
        <v>6488</v>
      </c>
      <c r="H175" s="248" t="s">
        <v>6272</v>
      </c>
      <c r="I175" s="249">
        <v>6722</v>
      </c>
      <c r="J175" s="249">
        <v>75</v>
      </c>
      <c r="K175" s="250">
        <v>1.5933629629629631</v>
      </c>
      <c r="L175" s="251" t="s">
        <v>6273</v>
      </c>
      <c r="M175" s="251" t="s">
        <v>8710</v>
      </c>
      <c r="N175" s="245"/>
      <c r="S175" s="251" t="s">
        <v>8711</v>
      </c>
      <c r="T175" s="251" t="s">
        <v>8711</v>
      </c>
    </row>
    <row r="176" spans="1:20">
      <c r="A176" s="245" t="s">
        <v>6267</v>
      </c>
      <c r="B176" s="245" t="s">
        <v>6268</v>
      </c>
      <c r="C176" s="245" t="s">
        <v>6269</v>
      </c>
      <c r="D176" s="245">
        <v>2017</v>
      </c>
      <c r="E176" s="246">
        <v>43801</v>
      </c>
      <c r="F176" s="245" t="s">
        <v>6296</v>
      </c>
      <c r="G176" s="247" t="s">
        <v>6489</v>
      </c>
      <c r="H176" s="248" t="s">
        <v>6272</v>
      </c>
      <c r="I176" s="249">
        <v>4668</v>
      </c>
      <c r="J176" s="249">
        <v>68</v>
      </c>
      <c r="K176" s="250">
        <v>1.4845817219621411</v>
      </c>
      <c r="L176" s="251" t="s">
        <v>6273</v>
      </c>
      <c r="M176" s="251" t="s">
        <v>8713</v>
      </c>
      <c r="N176" s="245"/>
      <c r="S176" s="251" t="s">
        <v>8714</v>
      </c>
      <c r="T176" s="251" t="s">
        <v>8716</v>
      </c>
    </row>
    <row r="177" spans="1:20">
      <c r="A177" s="245" t="s">
        <v>6267</v>
      </c>
      <c r="B177" s="245" t="s">
        <v>6268</v>
      </c>
      <c r="C177" s="245" t="s">
        <v>6269</v>
      </c>
      <c r="D177" s="245">
        <v>2017</v>
      </c>
      <c r="E177" s="246">
        <v>43801</v>
      </c>
      <c r="F177" s="245" t="s">
        <v>6298</v>
      </c>
      <c r="G177" s="247" t="s">
        <v>6490</v>
      </c>
      <c r="H177" s="248" t="s">
        <v>6272</v>
      </c>
      <c r="I177" s="249">
        <v>4262</v>
      </c>
      <c r="J177" s="249">
        <v>67</v>
      </c>
      <c r="K177" s="250">
        <v>1.417062604110213</v>
      </c>
      <c r="L177" s="251" t="s">
        <v>6273</v>
      </c>
      <c r="N177" s="245"/>
    </row>
    <row r="178" spans="1:20">
      <c r="A178" s="245" t="s">
        <v>6267</v>
      </c>
      <c r="B178" s="245" t="s">
        <v>6268</v>
      </c>
      <c r="C178" s="245" t="s">
        <v>6269</v>
      </c>
      <c r="D178" s="245">
        <v>2017</v>
      </c>
      <c r="E178" s="246">
        <v>43801</v>
      </c>
      <c r="F178" s="245" t="s">
        <v>6310</v>
      </c>
      <c r="G178" s="247" t="s">
        <v>6491</v>
      </c>
      <c r="H178" s="248" t="s">
        <v>6272</v>
      </c>
      <c r="I178" s="249">
        <v>5036</v>
      </c>
      <c r="J178" s="249">
        <v>67</v>
      </c>
      <c r="K178" s="250">
        <v>1.6744080887609183</v>
      </c>
      <c r="L178" s="251" t="s">
        <v>6273</v>
      </c>
      <c r="M178" s="251" t="s">
        <v>8712</v>
      </c>
      <c r="N178" s="245"/>
      <c r="S178" s="251" t="s">
        <v>5923</v>
      </c>
      <c r="T178" s="251" t="s">
        <v>5923</v>
      </c>
    </row>
    <row r="179" spans="1:20">
      <c r="A179" s="245" t="s">
        <v>6267</v>
      </c>
      <c r="B179" s="245" t="s">
        <v>6268</v>
      </c>
      <c r="C179" s="245" t="s">
        <v>6269</v>
      </c>
      <c r="D179" s="245">
        <v>2017</v>
      </c>
      <c r="E179" s="246">
        <v>43801</v>
      </c>
      <c r="F179" s="245" t="s">
        <v>6492</v>
      </c>
      <c r="G179" s="247" t="s">
        <v>6493</v>
      </c>
      <c r="H179" s="248" t="s">
        <v>6272</v>
      </c>
      <c r="I179" s="249">
        <v>4962</v>
      </c>
      <c r="J179" s="249">
        <v>67</v>
      </c>
      <c r="K179" s="250">
        <v>1.6498039984971555</v>
      </c>
      <c r="L179" s="251" t="s">
        <v>6273</v>
      </c>
      <c r="M179" s="251" t="s">
        <v>8713</v>
      </c>
      <c r="N179" s="245"/>
      <c r="S179" s="251" t="s">
        <v>8714</v>
      </c>
      <c r="T179" s="251" t="s">
        <v>8716</v>
      </c>
    </row>
    <row r="180" spans="1:20">
      <c r="A180" s="245" t="s">
        <v>6267</v>
      </c>
      <c r="B180" s="245" t="s">
        <v>6268</v>
      </c>
      <c r="C180" s="245" t="s">
        <v>6269</v>
      </c>
      <c r="D180" s="245">
        <v>2017</v>
      </c>
      <c r="E180" s="246">
        <v>43801</v>
      </c>
      <c r="F180" s="245" t="s">
        <v>6293</v>
      </c>
      <c r="G180" s="247" t="s">
        <v>3372</v>
      </c>
      <c r="H180" s="248" t="s">
        <v>6272</v>
      </c>
      <c r="I180" s="249">
        <v>5390</v>
      </c>
      <c r="J180" s="249">
        <v>72</v>
      </c>
      <c r="K180" s="250">
        <v>1.4440800754458161</v>
      </c>
      <c r="L180" s="251" t="s">
        <v>6273</v>
      </c>
      <c r="M180" s="251" t="s">
        <v>8710</v>
      </c>
      <c r="N180" s="245"/>
      <c r="S180" s="251" t="s">
        <v>8711</v>
      </c>
      <c r="T180" s="251" t="s">
        <v>8711</v>
      </c>
    </row>
    <row r="181" spans="1:20">
      <c r="A181" s="245" t="s">
        <v>6267</v>
      </c>
      <c r="B181" s="245" t="s">
        <v>6268</v>
      </c>
      <c r="C181" s="245" t="s">
        <v>6269</v>
      </c>
      <c r="D181" s="245">
        <v>2017</v>
      </c>
      <c r="E181" s="246">
        <v>43801</v>
      </c>
      <c r="F181" s="245" t="s">
        <v>6377</v>
      </c>
      <c r="G181" s="247" t="s">
        <v>4282</v>
      </c>
      <c r="H181" s="248" t="s">
        <v>6272</v>
      </c>
      <c r="I181" s="249">
        <v>4718</v>
      </c>
      <c r="J181" s="249">
        <v>68</v>
      </c>
      <c r="K181" s="250">
        <v>1.5004834113576226</v>
      </c>
      <c r="L181" s="251" t="s">
        <v>6273</v>
      </c>
      <c r="M181" s="251" t="s">
        <v>8712</v>
      </c>
      <c r="N181" s="245"/>
      <c r="S181" s="251" t="s">
        <v>5923</v>
      </c>
      <c r="T181" s="251" t="s">
        <v>5923</v>
      </c>
    </row>
    <row r="182" spans="1:20">
      <c r="A182" s="245" t="s">
        <v>6267</v>
      </c>
      <c r="B182" s="245" t="s">
        <v>6268</v>
      </c>
      <c r="C182" s="245" t="s">
        <v>6269</v>
      </c>
      <c r="D182" s="245">
        <v>2017</v>
      </c>
      <c r="E182" s="246">
        <v>43801</v>
      </c>
      <c r="F182" s="245" t="s">
        <v>6422</v>
      </c>
      <c r="G182" s="247" t="s">
        <v>6494</v>
      </c>
      <c r="H182" s="248" t="s">
        <v>6272</v>
      </c>
      <c r="I182" s="249">
        <v>5052</v>
      </c>
      <c r="J182" s="249">
        <v>69</v>
      </c>
      <c r="K182" s="250">
        <v>1.5378574102992613</v>
      </c>
      <c r="L182" s="251" t="s">
        <v>6273</v>
      </c>
      <c r="M182" s="251" t="s">
        <v>8713</v>
      </c>
      <c r="N182" s="245"/>
      <c r="S182" s="251" t="s">
        <v>8714</v>
      </c>
      <c r="T182" s="251" t="s">
        <v>8714</v>
      </c>
    </row>
    <row r="183" spans="1:20">
      <c r="A183" s="245" t="s">
        <v>6267</v>
      </c>
      <c r="B183" s="245" t="s">
        <v>6268</v>
      </c>
      <c r="C183" s="245" t="s">
        <v>6269</v>
      </c>
      <c r="D183" s="245">
        <v>2017</v>
      </c>
      <c r="E183" s="246">
        <v>43801</v>
      </c>
      <c r="F183" s="245" t="s">
        <v>6306</v>
      </c>
      <c r="G183" s="247" t="s">
        <v>6495</v>
      </c>
      <c r="H183" s="248" t="s">
        <v>6272</v>
      </c>
      <c r="I183" s="249">
        <v>4888</v>
      </c>
      <c r="J183" s="249">
        <v>68</v>
      </c>
      <c r="K183" s="250">
        <v>1.5545491553022592</v>
      </c>
      <c r="L183" s="251" t="s">
        <v>6273</v>
      </c>
      <c r="N183" s="245"/>
    </row>
    <row r="184" spans="1:20">
      <c r="A184" s="245" t="s">
        <v>6267</v>
      </c>
      <c r="B184" s="245" t="s">
        <v>6268</v>
      </c>
      <c r="C184" s="245" t="s">
        <v>6269</v>
      </c>
      <c r="D184" s="245">
        <v>2017</v>
      </c>
      <c r="E184" s="246">
        <v>43801</v>
      </c>
      <c r="F184" s="245" t="s">
        <v>6397</v>
      </c>
      <c r="G184" s="247" t="s">
        <v>4034</v>
      </c>
      <c r="H184" s="248" t="s">
        <v>6272</v>
      </c>
      <c r="I184" s="249">
        <v>6368</v>
      </c>
      <c r="J184" s="249">
        <v>75</v>
      </c>
      <c r="K184" s="250">
        <v>1.5094518518518518</v>
      </c>
      <c r="L184" s="251" t="s">
        <v>6273</v>
      </c>
      <c r="M184" s="251" t="s">
        <v>8710</v>
      </c>
      <c r="N184" s="245"/>
      <c r="S184" s="251" t="s">
        <v>8711</v>
      </c>
      <c r="T184" s="251" t="s">
        <v>8711</v>
      </c>
    </row>
    <row r="185" spans="1:20">
      <c r="A185" s="245" t="s">
        <v>6267</v>
      </c>
      <c r="B185" s="245" t="s">
        <v>6268</v>
      </c>
      <c r="C185" s="245" t="s">
        <v>6269</v>
      </c>
      <c r="D185" s="245">
        <v>2017</v>
      </c>
      <c r="E185" s="246">
        <v>43801</v>
      </c>
      <c r="F185" s="245" t="s">
        <v>6496</v>
      </c>
      <c r="G185" s="247" t="s">
        <v>6497</v>
      </c>
      <c r="H185" s="248" t="s">
        <v>6272</v>
      </c>
      <c r="I185" s="249">
        <v>4794</v>
      </c>
      <c r="J185" s="249">
        <v>68</v>
      </c>
      <c r="K185" s="250">
        <v>1.5246539792387543</v>
      </c>
      <c r="L185" s="251" t="s">
        <v>6273</v>
      </c>
      <c r="N185" s="245"/>
      <c r="T185" s="251" t="s">
        <v>8715</v>
      </c>
    </row>
    <row r="186" spans="1:20">
      <c r="A186" s="245" t="s">
        <v>6267</v>
      </c>
      <c r="B186" s="245" t="s">
        <v>6268</v>
      </c>
      <c r="C186" s="245" t="s">
        <v>6269</v>
      </c>
      <c r="D186" s="245">
        <v>2017</v>
      </c>
      <c r="E186" s="246">
        <v>43801</v>
      </c>
      <c r="F186" s="245" t="s">
        <v>6432</v>
      </c>
      <c r="G186" s="247" t="s">
        <v>3658</v>
      </c>
      <c r="H186" s="248" t="s">
        <v>6272</v>
      </c>
      <c r="I186" s="249">
        <v>5838</v>
      </c>
      <c r="J186" s="249">
        <v>71</v>
      </c>
      <c r="K186" s="250">
        <v>1.631131761806706</v>
      </c>
      <c r="L186" s="251" t="s">
        <v>6273</v>
      </c>
      <c r="M186" s="251" t="s">
        <v>8713</v>
      </c>
      <c r="N186" s="245"/>
      <c r="S186" s="251" t="s">
        <v>8714</v>
      </c>
      <c r="T186" s="251" t="s">
        <v>8714</v>
      </c>
    </row>
    <row r="187" spans="1:20">
      <c r="A187" s="245" t="s">
        <v>6267</v>
      </c>
      <c r="B187" s="245" t="s">
        <v>6268</v>
      </c>
      <c r="C187" s="245" t="s">
        <v>6269</v>
      </c>
      <c r="D187" s="245">
        <v>2017</v>
      </c>
      <c r="E187" s="246">
        <v>43801</v>
      </c>
      <c r="F187" s="245" t="s">
        <v>6296</v>
      </c>
      <c r="G187" s="247" t="s">
        <v>6498</v>
      </c>
      <c r="H187" s="248" t="s">
        <v>6272</v>
      </c>
      <c r="I187" s="249">
        <v>5468</v>
      </c>
      <c r="J187" s="249">
        <v>70</v>
      </c>
      <c r="K187" s="250">
        <v>1.5941690962099124</v>
      </c>
      <c r="L187" s="251" t="s">
        <v>6273</v>
      </c>
      <c r="M187" s="251" t="s">
        <v>8713</v>
      </c>
      <c r="N187" s="245"/>
      <c r="S187" s="251" t="s">
        <v>8714</v>
      </c>
      <c r="T187" s="251" t="s">
        <v>8714</v>
      </c>
    </row>
    <row r="188" spans="1:20">
      <c r="A188" s="245" t="s">
        <v>6267</v>
      </c>
      <c r="B188" s="245" t="s">
        <v>6268</v>
      </c>
      <c r="C188" s="245" t="s">
        <v>6269</v>
      </c>
      <c r="D188" s="245">
        <v>2017</v>
      </c>
      <c r="E188" s="246">
        <v>43801</v>
      </c>
      <c r="F188" s="245" t="s">
        <v>6499</v>
      </c>
      <c r="G188" s="247" t="s">
        <v>6500</v>
      </c>
      <c r="H188" s="248" t="s">
        <v>6272</v>
      </c>
      <c r="I188" s="249">
        <v>4218</v>
      </c>
      <c r="J188" s="249">
        <v>64</v>
      </c>
      <c r="K188" s="250">
        <v>1.609039306640625</v>
      </c>
      <c r="L188" s="251" t="s">
        <v>6273</v>
      </c>
      <c r="M188" s="251" t="s">
        <v>8713</v>
      </c>
      <c r="N188" s="245"/>
      <c r="S188" s="251" t="s">
        <v>8714</v>
      </c>
      <c r="T188" s="251" t="s">
        <v>8714</v>
      </c>
    </row>
    <row r="189" spans="1:20">
      <c r="A189" s="245" t="s">
        <v>6267</v>
      </c>
      <c r="B189" s="245" t="s">
        <v>6268</v>
      </c>
      <c r="C189" s="245" t="s">
        <v>6269</v>
      </c>
      <c r="D189" s="245">
        <v>2017</v>
      </c>
      <c r="E189" s="246">
        <v>43801</v>
      </c>
      <c r="F189" s="245" t="s">
        <v>6350</v>
      </c>
      <c r="G189" s="247" t="s">
        <v>6501</v>
      </c>
      <c r="H189" s="248" t="s">
        <v>6272</v>
      </c>
      <c r="I189" s="249">
        <v>6442</v>
      </c>
      <c r="J189" s="249">
        <v>73</v>
      </c>
      <c r="K189" s="250">
        <v>1.6559687622905939</v>
      </c>
      <c r="L189" s="251" t="s">
        <v>6273</v>
      </c>
      <c r="M189" s="251" t="s">
        <v>8712</v>
      </c>
      <c r="N189" s="245"/>
      <c r="S189" s="251" t="s">
        <v>5923</v>
      </c>
      <c r="T189" s="251" t="s">
        <v>5923</v>
      </c>
    </row>
    <row r="190" spans="1:20">
      <c r="A190" s="245" t="s">
        <v>6267</v>
      </c>
      <c r="B190" s="245" t="s">
        <v>6268</v>
      </c>
      <c r="C190" s="245" t="s">
        <v>6269</v>
      </c>
      <c r="D190" s="245">
        <v>2017</v>
      </c>
      <c r="E190" s="246">
        <v>43801</v>
      </c>
      <c r="F190" s="245" t="s">
        <v>6454</v>
      </c>
      <c r="G190" s="247" t="s">
        <v>6502</v>
      </c>
      <c r="H190" s="248" t="s">
        <v>6272</v>
      </c>
      <c r="I190" s="249">
        <v>4378</v>
      </c>
      <c r="J190" s="249">
        <v>66</v>
      </c>
      <c r="K190" s="250">
        <v>1.5228037955310683</v>
      </c>
      <c r="L190" s="251" t="s">
        <v>6273</v>
      </c>
      <c r="N190" s="245"/>
    </row>
    <row r="191" spans="1:20">
      <c r="A191" s="245" t="s">
        <v>6267</v>
      </c>
      <c r="B191" s="245" t="s">
        <v>6268</v>
      </c>
      <c r="C191" s="245" t="s">
        <v>6269</v>
      </c>
      <c r="D191" s="245">
        <v>2017</v>
      </c>
      <c r="E191" s="246">
        <v>43801</v>
      </c>
      <c r="F191" s="245" t="s">
        <v>6302</v>
      </c>
      <c r="G191" s="247" t="s">
        <v>3283</v>
      </c>
      <c r="H191" s="248" t="s">
        <v>6272</v>
      </c>
      <c r="I191" s="249">
        <v>4848</v>
      </c>
      <c r="J191" s="249">
        <v>69</v>
      </c>
      <c r="K191" s="250">
        <v>1.475758655014018</v>
      </c>
      <c r="L191" s="251" t="s">
        <v>6273</v>
      </c>
      <c r="N191" s="245"/>
      <c r="T191" s="251" t="s">
        <v>8715</v>
      </c>
    </row>
    <row r="192" spans="1:20">
      <c r="A192" s="245" t="s">
        <v>6267</v>
      </c>
      <c r="B192" s="245" t="s">
        <v>6268</v>
      </c>
      <c r="C192" s="245" t="s">
        <v>6269</v>
      </c>
      <c r="D192" s="245">
        <v>2017</v>
      </c>
      <c r="E192" s="246">
        <v>43801</v>
      </c>
      <c r="F192" s="245" t="s">
        <v>6302</v>
      </c>
      <c r="G192" s="247" t="s">
        <v>2704</v>
      </c>
      <c r="H192" s="248" t="s">
        <v>6272</v>
      </c>
      <c r="I192" s="249">
        <v>5232</v>
      </c>
      <c r="J192" s="249">
        <v>69</v>
      </c>
      <c r="K192" s="250">
        <v>1.5926504296685935</v>
      </c>
      <c r="L192" s="251" t="s">
        <v>6273</v>
      </c>
      <c r="N192" s="245"/>
      <c r="T192" s="251" t="s">
        <v>8715</v>
      </c>
    </row>
    <row r="193" spans="1:20">
      <c r="A193" s="245" t="s">
        <v>6267</v>
      </c>
      <c r="B193" s="245" t="s">
        <v>6268</v>
      </c>
      <c r="C193" s="245" t="s">
        <v>6269</v>
      </c>
      <c r="D193" s="245">
        <v>2017</v>
      </c>
      <c r="E193" s="246">
        <v>43801</v>
      </c>
      <c r="F193" s="245" t="s">
        <v>6503</v>
      </c>
      <c r="G193" s="247" t="s">
        <v>6504</v>
      </c>
      <c r="H193" s="248" t="s">
        <v>6272</v>
      </c>
      <c r="I193" s="249">
        <v>5138</v>
      </c>
      <c r="J193" s="249">
        <v>69</v>
      </c>
      <c r="K193" s="250">
        <v>1.5640362973312754</v>
      </c>
      <c r="L193" s="251" t="s">
        <v>6273</v>
      </c>
      <c r="M193" s="251" t="s">
        <v>8713</v>
      </c>
      <c r="N193" s="245"/>
      <c r="S193" s="251" t="s">
        <v>8714</v>
      </c>
      <c r="T193" s="251" t="s">
        <v>8714</v>
      </c>
    </row>
    <row r="194" spans="1:20">
      <c r="A194" s="245" t="s">
        <v>6267</v>
      </c>
      <c r="B194" s="245" t="s">
        <v>6268</v>
      </c>
      <c r="C194" s="245" t="s">
        <v>6269</v>
      </c>
      <c r="D194" s="245">
        <v>2017</v>
      </c>
      <c r="E194" s="246">
        <v>43801</v>
      </c>
      <c r="F194" s="245" t="s">
        <v>6505</v>
      </c>
      <c r="G194" s="247" t="s">
        <v>6506</v>
      </c>
      <c r="H194" s="248" t="s">
        <v>6272</v>
      </c>
      <c r="I194" s="249">
        <v>4276</v>
      </c>
      <c r="J194" s="249">
        <v>68</v>
      </c>
      <c r="K194" s="250">
        <v>1.3599124771015672</v>
      </c>
      <c r="L194" s="251" t="s">
        <v>6273</v>
      </c>
      <c r="N194" s="245"/>
    </row>
    <row r="195" spans="1:20">
      <c r="A195" s="245" t="s">
        <v>6267</v>
      </c>
      <c r="B195" s="245" t="s">
        <v>6268</v>
      </c>
      <c r="C195" s="245" t="s">
        <v>6269</v>
      </c>
      <c r="D195" s="245">
        <v>2017</v>
      </c>
      <c r="E195" s="246">
        <v>43801</v>
      </c>
      <c r="F195" s="245" t="s">
        <v>6299</v>
      </c>
      <c r="G195" s="247" t="s">
        <v>6507</v>
      </c>
      <c r="H195" s="248" t="s">
        <v>6272</v>
      </c>
      <c r="I195" s="249">
        <v>4924</v>
      </c>
      <c r="J195" s="249">
        <v>68</v>
      </c>
      <c r="K195" s="250">
        <v>1.5659983716670058</v>
      </c>
      <c r="L195" s="251" t="s">
        <v>6273</v>
      </c>
      <c r="M195" s="251" t="s">
        <v>8710</v>
      </c>
      <c r="N195" s="245"/>
      <c r="S195" s="251" t="s">
        <v>8711</v>
      </c>
      <c r="T195" s="251" t="s">
        <v>8711</v>
      </c>
    </row>
    <row r="196" spans="1:20">
      <c r="A196" s="245" t="s">
        <v>6267</v>
      </c>
      <c r="B196" s="245" t="s">
        <v>6268</v>
      </c>
      <c r="C196" s="245" t="s">
        <v>6269</v>
      </c>
      <c r="D196" s="245">
        <v>2017</v>
      </c>
      <c r="E196" s="246">
        <v>43801</v>
      </c>
      <c r="F196" s="245" t="s">
        <v>6508</v>
      </c>
      <c r="G196" s="247" t="s">
        <v>6509</v>
      </c>
      <c r="H196" s="248" t="s">
        <v>6272</v>
      </c>
      <c r="I196" s="249">
        <v>5040</v>
      </c>
      <c r="J196" s="249">
        <v>69</v>
      </c>
      <c r="K196" s="250">
        <v>1.5342045423413058</v>
      </c>
      <c r="L196" s="251" t="s">
        <v>6273</v>
      </c>
      <c r="M196" s="251" t="s">
        <v>8713</v>
      </c>
      <c r="N196" s="245"/>
      <c r="S196" s="251" t="s">
        <v>8714</v>
      </c>
      <c r="T196" s="251" t="s">
        <v>8714</v>
      </c>
    </row>
    <row r="197" spans="1:20">
      <c r="A197" s="245" t="s">
        <v>6267</v>
      </c>
      <c r="B197" s="245" t="s">
        <v>6268</v>
      </c>
      <c r="C197" s="245" t="s">
        <v>6269</v>
      </c>
      <c r="D197" s="245">
        <v>2017</v>
      </c>
      <c r="E197" s="246">
        <v>43801</v>
      </c>
      <c r="F197" s="245" t="s">
        <v>6301</v>
      </c>
      <c r="G197" s="247" t="s">
        <v>6510</v>
      </c>
      <c r="H197" s="248" t="s">
        <v>6272</v>
      </c>
      <c r="I197" s="249">
        <v>4720</v>
      </c>
      <c r="J197" s="249">
        <v>68</v>
      </c>
      <c r="K197" s="250">
        <v>1.5011194789334419</v>
      </c>
      <c r="L197" s="251" t="s">
        <v>6273</v>
      </c>
      <c r="N197" s="245"/>
    </row>
    <row r="198" spans="1:20">
      <c r="A198" s="245" t="s">
        <v>6267</v>
      </c>
      <c r="B198" s="245" t="s">
        <v>6268</v>
      </c>
      <c r="C198" s="245" t="s">
        <v>6269</v>
      </c>
      <c r="D198" s="245">
        <v>2017</v>
      </c>
      <c r="E198" s="246">
        <v>43801</v>
      </c>
      <c r="F198" s="245" t="s">
        <v>6452</v>
      </c>
      <c r="G198" s="247" t="s">
        <v>6511</v>
      </c>
      <c r="H198" s="248" t="s">
        <v>6272</v>
      </c>
      <c r="I198" s="249">
        <v>4700</v>
      </c>
      <c r="J198" s="249">
        <v>65</v>
      </c>
      <c r="K198" s="250">
        <v>1.7114246700045517</v>
      </c>
      <c r="L198" s="251" t="s">
        <v>6273</v>
      </c>
      <c r="N198" s="245"/>
    </row>
    <row r="199" spans="1:20">
      <c r="A199" s="245" t="s">
        <v>6267</v>
      </c>
      <c r="B199" s="245" t="s">
        <v>6268</v>
      </c>
      <c r="C199" s="245" t="s">
        <v>6269</v>
      </c>
      <c r="D199" s="245">
        <v>2017</v>
      </c>
      <c r="E199" s="246">
        <v>43801</v>
      </c>
      <c r="F199" s="245" t="s">
        <v>6512</v>
      </c>
      <c r="G199" s="247" t="s">
        <v>4266</v>
      </c>
      <c r="H199" s="248" t="s">
        <v>6272</v>
      </c>
      <c r="I199" s="249">
        <v>5150</v>
      </c>
      <c r="J199" s="249">
        <v>69</v>
      </c>
      <c r="K199" s="250">
        <v>1.5676891652892311</v>
      </c>
      <c r="L199" s="251" t="s">
        <v>6273</v>
      </c>
      <c r="M199" s="251" t="s">
        <v>8712</v>
      </c>
      <c r="N199" s="245"/>
      <c r="S199" s="251" t="s">
        <v>5923</v>
      </c>
      <c r="T199" s="251" t="s">
        <v>5923</v>
      </c>
    </row>
    <row r="200" spans="1:20">
      <c r="A200" s="245" t="s">
        <v>6267</v>
      </c>
      <c r="B200" s="245" t="s">
        <v>6268</v>
      </c>
      <c r="C200" s="245" t="s">
        <v>6269</v>
      </c>
      <c r="D200" s="245">
        <v>2017</v>
      </c>
      <c r="E200" s="246">
        <v>43801</v>
      </c>
      <c r="F200" s="245" t="s">
        <v>6513</v>
      </c>
      <c r="G200" s="247" t="s">
        <v>6514</v>
      </c>
      <c r="H200" s="248" t="s">
        <v>6272</v>
      </c>
      <c r="I200" s="249">
        <v>5258</v>
      </c>
      <c r="J200" s="249">
        <v>68</v>
      </c>
      <c r="K200" s="250">
        <v>1.6722216568288217</v>
      </c>
      <c r="L200" s="251" t="s">
        <v>6273</v>
      </c>
      <c r="M200" s="251" t="s">
        <v>8713</v>
      </c>
      <c r="N200" s="245"/>
      <c r="S200" s="251" t="s">
        <v>8714</v>
      </c>
      <c r="T200" s="251" t="s">
        <v>8716</v>
      </c>
    </row>
    <row r="201" spans="1:20">
      <c r="A201" s="245" t="s">
        <v>6267</v>
      </c>
      <c r="B201" s="245" t="s">
        <v>6268</v>
      </c>
      <c r="C201" s="245" t="s">
        <v>6269</v>
      </c>
      <c r="D201" s="245">
        <v>2017</v>
      </c>
      <c r="E201" s="246">
        <v>43801</v>
      </c>
      <c r="F201" s="245" t="s">
        <v>6397</v>
      </c>
      <c r="G201" s="247" t="s">
        <v>6515</v>
      </c>
      <c r="H201" s="248" t="s">
        <v>6272</v>
      </c>
      <c r="I201" s="249">
        <v>5670</v>
      </c>
      <c r="J201" s="249">
        <v>69</v>
      </c>
      <c r="K201" s="250">
        <v>1.7259801101339689</v>
      </c>
      <c r="L201" s="251" t="s">
        <v>6273</v>
      </c>
      <c r="M201" s="251" t="s">
        <v>8710</v>
      </c>
      <c r="N201" s="245"/>
      <c r="S201" s="251" t="s">
        <v>8711</v>
      </c>
      <c r="T201" s="251" t="s">
        <v>8711</v>
      </c>
    </row>
    <row r="202" spans="1:20">
      <c r="A202" s="245" t="s">
        <v>6267</v>
      </c>
      <c r="B202" s="245" t="s">
        <v>6268</v>
      </c>
      <c r="C202" s="245" t="s">
        <v>6269</v>
      </c>
      <c r="D202" s="245">
        <v>2017</v>
      </c>
      <c r="E202" s="246">
        <v>43801</v>
      </c>
      <c r="F202" s="245" t="s">
        <v>6486</v>
      </c>
      <c r="G202" s="247" t="s">
        <v>6516</v>
      </c>
      <c r="H202" s="248" t="s">
        <v>6272</v>
      </c>
      <c r="I202" s="249">
        <v>4030</v>
      </c>
      <c r="J202" s="249">
        <v>64</v>
      </c>
      <c r="K202" s="250">
        <v>1.537322998046875</v>
      </c>
      <c r="L202" s="251" t="s">
        <v>6273</v>
      </c>
      <c r="M202" s="251" t="s">
        <v>8712</v>
      </c>
      <c r="N202" s="245"/>
      <c r="S202" s="251" t="s">
        <v>5923</v>
      </c>
      <c r="T202" s="251" t="s">
        <v>5923</v>
      </c>
    </row>
    <row r="203" spans="1:20">
      <c r="A203" s="245" t="s">
        <v>6267</v>
      </c>
      <c r="B203" s="245" t="s">
        <v>6268</v>
      </c>
      <c r="C203" s="245" t="s">
        <v>6269</v>
      </c>
      <c r="D203" s="245">
        <v>2017</v>
      </c>
      <c r="E203" s="246">
        <v>43801</v>
      </c>
      <c r="F203" s="245" t="s">
        <v>6517</v>
      </c>
      <c r="G203" s="247" t="s">
        <v>6518</v>
      </c>
      <c r="H203" s="248" t="s">
        <v>6272</v>
      </c>
      <c r="I203" s="249">
        <v>4008</v>
      </c>
      <c r="J203" s="249">
        <v>63</v>
      </c>
      <c r="K203" s="250">
        <v>1.6028986550528499</v>
      </c>
      <c r="L203" s="251" t="s">
        <v>6273</v>
      </c>
      <c r="N203" s="245"/>
    </row>
    <row r="204" spans="1:20">
      <c r="A204" s="245" t="s">
        <v>6267</v>
      </c>
      <c r="B204" s="245" t="s">
        <v>6268</v>
      </c>
      <c r="C204" s="245" t="s">
        <v>6269</v>
      </c>
      <c r="D204" s="245">
        <v>2017</v>
      </c>
      <c r="E204" s="246">
        <v>43801</v>
      </c>
      <c r="F204" s="245" t="s">
        <v>6428</v>
      </c>
      <c r="G204" s="247" t="s">
        <v>6519</v>
      </c>
      <c r="H204" s="248" t="s">
        <v>6272</v>
      </c>
      <c r="I204" s="249">
        <v>5294</v>
      </c>
      <c r="J204" s="249">
        <v>68</v>
      </c>
      <c r="K204" s="250">
        <v>1.6836708731935681</v>
      </c>
      <c r="L204" s="251" t="s">
        <v>6273</v>
      </c>
      <c r="N204" s="245"/>
    </row>
    <row r="205" spans="1:20">
      <c r="A205" s="245" t="s">
        <v>6267</v>
      </c>
      <c r="B205" s="245" t="s">
        <v>6268</v>
      </c>
      <c r="C205" s="245" t="s">
        <v>6269</v>
      </c>
      <c r="D205" s="245">
        <v>2017</v>
      </c>
      <c r="E205" s="246">
        <v>43801</v>
      </c>
      <c r="F205" s="245" t="s">
        <v>6520</v>
      </c>
      <c r="G205" s="247" t="s">
        <v>4243</v>
      </c>
      <c r="H205" s="248" t="s">
        <v>6272</v>
      </c>
      <c r="I205" s="249">
        <v>5374</v>
      </c>
      <c r="J205" s="249">
        <v>69</v>
      </c>
      <c r="K205" s="250">
        <v>1.6358760338377336</v>
      </c>
      <c r="L205" s="251" t="s">
        <v>6273</v>
      </c>
      <c r="M205" s="251" t="s">
        <v>8712</v>
      </c>
      <c r="N205" s="245"/>
      <c r="S205" s="251" t="s">
        <v>5923</v>
      </c>
      <c r="T205" s="251" t="s">
        <v>5923</v>
      </c>
    </row>
    <row r="206" spans="1:20">
      <c r="A206" s="245" t="s">
        <v>6267</v>
      </c>
      <c r="B206" s="245" t="s">
        <v>6268</v>
      </c>
      <c r="C206" s="245" t="s">
        <v>6269</v>
      </c>
      <c r="D206" s="245">
        <v>2017</v>
      </c>
      <c r="E206" s="246">
        <v>43801</v>
      </c>
      <c r="F206" s="245" t="s">
        <v>6279</v>
      </c>
      <c r="G206" s="247" t="s">
        <v>6521</v>
      </c>
      <c r="H206" s="248" t="s">
        <v>6272</v>
      </c>
      <c r="I206" s="249">
        <v>5254</v>
      </c>
      <c r="J206" s="249">
        <v>68</v>
      </c>
      <c r="K206" s="250">
        <v>1.670949521677183</v>
      </c>
      <c r="L206" s="251" t="s">
        <v>6273</v>
      </c>
      <c r="M206" s="251" t="s">
        <v>8712</v>
      </c>
      <c r="N206" s="245"/>
      <c r="S206" s="251" t="s">
        <v>5923</v>
      </c>
      <c r="T206" s="251" t="s">
        <v>5923</v>
      </c>
    </row>
    <row r="207" spans="1:20">
      <c r="A207" s="245" t="s">
        <v>6267</v>
      </c>
      <c r="B207" s="245" t="s">
        <v>6268</v>
      </c>
      <c r="C207" s="245" t="s">
        <v>6269</v>
      </c>
      <c r="D207" s="245">
        <v>2017</v>
      </c>
      <c r="E207" s="246">
        <v>43801</v>
      </c>
      <c r="F207" s="245" t="s">
        <v>6291</v>
      </c>
      <c r="G207" s="247" t="s">
        <v>6522</v>
      </c>
      <c r="H207" s="248" t="s">
        <v>6272</v>
      </c>
      <c r="I207" s="249">
        <v>3892</v>
      </c>
      <c r="J207" s="249">
        <v>62</v>
      </c>
      <c r="K207" s="250">
        <v>1.6330435366385823</v>
      </c>
      <c r="L207" s="251" t="s">
        <v>6273</v>
      </c>
      <c r="M207" s="251" t="s">
        <v>8712</v>
      </c>
      <c r="N207" s="245"/>
      <c r="S207" s="251" t="s">
        <v>5923</v>
      </c>
      <c r="T207" s="251" t="s">
        <v>5923</v>
      </c>
    </row>
    <row r="208" spans="1:20">
      <c r="A208" s="245" t="s">
        <v>6267</v>
      </c>
      <c r="B208" s="245" t="s">
        <v>6268</v>
      </c>
      <c r="C208" s="245" t="s">
        <v>6269</v>
      </c>
      <c r="D208" s="245">
        <v>2017</v>
      </c>
      <c r="E208" s="246">
        <v>43801</v>
      </c>
      <c r="F208" s="245" t="s">
        <v>6380</v>
      </c>
      <c r="G208" s="247" t="s">
        <v>6523</v>
      </c>
      <c r="H208" s="248" t="s">
        <v>6272</v>
      </c>
      <c r="I208" s="249">
        <v>4674</v>
      </c>
      <c r="J208" s="249">
        <v>67</v>
      </c>
      <c r="K208" s="250">
        <v>1.5540475390922421</v>
      </c>
      <c r="L208" s="251" t="s">
        <v>6273</v>
      </c>
      <c r="M208" s="251" t="s">
        <v>8712</v>
      </c>
      <c r="N208" s="245"/>
      <c r="S208" s="251" t="s">
        <v>5923</v>
      </c>
      <c r="T208" s="251" t="s">
        <v>5923</v>
      </c>
    </row>
    <row r="209" spans="1:20">
      <c r="A209" s="245" t="s">
        <v>6267</v>
      </c>
      <c r="B209" s="245" t="s">
        <v>6268</v>
      </c>
      <c r="C209" s="245" t="s">
        <v>6269</v>
      </c>
      <c r="D209" s="245">
        <v>2017</v>
      </c>
      <c r="E209" s="246">
        <v>43801</v>
      </c>
      <c r="F209" s="245" t="s">
        <v>6447</v>
      </c>
      <c r="G209" s="247" t="s">
        <v>6524</v>
      </c>
      <c r="H209" s="248" t="s">
        <v>6272</v>
      </c>
      <c r="I209" s="249">
        <v>5554</v>
      </c>
      <c r="J209" s="249">
        <v>73</v>
      </c>
      <c r="K209" s="250">
        <v>1.4277011030366282</v>
      </c>
      <c r="L209" s="251" t="s">
        <v>6273</v>
      </c>
      <c r="N209" s="245"/>
    </row>
    <row r="210" spans="1:20">
      <c r="A210" s="245" t="s">
        <v>6267</v>
      </c>
      <c r="B210" s="245" t="s">
        <v>6268</v>
      </c>
      <c r="C210" s="245" t="s">
        <v>6269</v>
      </c>
      <c r="D210" s="245">
        <v>2017</v>
      </c>
      <c r="E210" s="246">
        <v>43801</v>
      </c>
      <c r="F210" s="245" t="s">
        <v>6313</v>
      </c>
      <c r="G210" s="247" t="s">
        <v>3355</v>
      </c>
      <c r="H210" s="248" t="s">
        <v>6272</v>
      </c>
      <c r="I210" s="249">
        <v>4814</v>
      </c>
      <c r="J210" s="249">
        <v>69</v>
      </c>
      <c r="K210" s="250">
        <v>1.4654088624664774</v>
      </c>
      <c r="L210" s="251" t="s">
        <v>6273</v>
      </c>
      <c r="N210" s="245"/>
      <c r="T210" s="251" t="s">
        <v>8715</v>
      </c>
    </row>
    <row r="211" spans="1:20">
      <c r="A211" s="245" t="s">
        <v>6267</v>
      </c>
      <c r="B211" s="245" t="s">
        <v>6268</v>
      </c>
      <c r="C211" s="245" t="s">
        <v>6269</v>
      </c>
      <c r="D211" s="245">
        <v>2017</v>
      </c>
      <c r="E211" s="246">
        <v>43801</v>
      </c>
      <c r="F211" s="245" t="s">
        <v>6525</v>
      </c>
      <c r="G211" s="247" t="s">
        <v>6526</v>
      </c>
      <c r="H211" s="248" t="s">
        <v>6272</v>
      </c>
      <c r="I211" s="249">
        <v>4386</v>
      </c>
      <c r="J211" s="249">
        <v>66</v>
      </c>
      <c r="K211" s="250">
        <v>1.5255864429418149</v>
      </c>
      <c r="L211" s="251" t="s">
        <v>6273</v>
      </c>
      <c r="N211" s="245"/>
    </row>
    <row r="212" spans="1:20">
      <c r="A212" s="245" t="s">
        <v>6267</v>
      </c>
      <c r="B212" s="245" t="s">
        <v>6268</v>
      </c>
      <c r="C212" s="245" t="s">
        <v>6269</v>
      </c>
      <c r="D212" s="245">
        <v>2017</v>
      </c>
      <c r="E212" s="246">
        <v>43801</v>
      </c>
      <c r="F212" s="245" t="s">
        <v>6306</v>
      </c>
      <c r="G212" s="247" t="s">
        <v>6527</v>
      </c>
      <c r="H212" s="248" t="s">
        <v>6272</v>
      </c>
      <c r="I212" s="249">
        <v>2992</v>
      </c>
      <c r="J212" s="249">
        <v>63</v>
      </c>
      <c r="K212" s="250">
        <v>1.1965750438917482</v>
      </c>
      <c r="L212" s="251" t="s">
        <v>6273</v>
      </c>
      <c r="N212" s="245"/>
    </row>
    <row r="213" spans="1:20">
      <c r="A213" s="245" t="s">
        <v>6267</v>
      </c>
      <c r="B213" s="245" t="s">
        <v>6268</v>
      </c>
      <c r="C213" s="245" t="s">
        <v>6269</v>
      </c>
      <c r="D213" s="245">
        <v>2017</v>
      </c>
      <c r="E213" s="246">
        <v>43801</v>
      </c>
      <c r="F213" s="245" t="s">
        <v>6320</v>
      </c>
      <c r="G213" s="247" t="s">
        <v>6528</v>
      </c>
      <c r="H213" s="248" t="s">
        <v>6272</v>
      </c>
      <c r="I213" s="249">
        <v>4192</v>
      </c>
      <c r="J213" s="249">
        <v>64</v>
      </c>
      <c r="K213" s="250">
        <v>1.59912109375</v>
      </c>
      <c r="L213" s="251" t="s">
        <v>6273</v>
      </c>
      <c r="M213" s="251" t="s">
        <v>8712</v>
      </c>
      <c r="N213" s="245"/>
      <c r="S213" s="251" t="s">
        <v>5923</v>
      </c>
      <c r="T213" s="251" t="s">
        <v>5923</v>
      </c>
    </row>
    <row r="214" spans="1:20">
      <c r="A214" s="245" t="s">
        <v>6267</v>
      </c>
      <c r="B214" s="245" t="s">
        <v>6268</v>
      </c>
      <c r="C214" s="245" t="s">
        <v>6269</v>
      </c>
      <c r="D214" s="245">
        <v>2017</v>
      </c>
      <c r="E214" s="246">
        <v>43801</v>
      </c>
      <c r="F214" s="245" t="s">
        <v>6402</v>
      </c>
      <c r="G214" s="247" t="s">
        <v>6529</v>
      </c>
      <c r="H214" s="248" t="s">
        <v>6272</v>
      </c>
      <c r="I214" s="249">
        <v>5374</v>
      </c>
      <c r="J214" s="249">
        <v>69</v>
      </c>
      <c r="K214" s="250">
        <v>1.6358760338377336</v>
      </c>
      <c r="L214" s="251" t="s">
        <v>6273</v>
      </c>
      <c r="M214" s="251" t="s">
        <v>8712</v>
      </c>
      <c r="N214" s="245"/>
      <c r="S214" s="251" t="s">
        <v>5923</v>
      </c>
      <c r="T214" s="251" t="s">
        <v>5923</v>
      </c>
    </row>
    <row r="215" spans="1:20">
      <c r="A215" s="245" t="s">
        <v>6267</v>
      </c>
      <c r="B215" s="245" t="s">
        <v>6268</v>
      </c>
      <c r="C215" s="245" t="s">
        <v>6269</v>
      </c>
      <c r="D215" s="245">
        <v>2017</v>
      </c>
      <c r="E215" s="246">
        <v>43801</v>
      </c>
      <c r="F215" s="245" t="s">
        <v>6369</v>
      </c>
      <c r="G215" s="247" t="s">
        <v>6530</v>
      </c>
      <c r="H215" s="248" t="s">
        <v>6272</v>
      </c>
      <c r="I215" s="249">
        <v>4204</v>
      </c>
      <c r="J215" s="249">
        <v>64</v>
      </c>
      <c r="K215" s="250">
        <v>1.60369873046875</v>
      </c>
      <c r="L215" s="251" t="s">
        <v>6273</v>
      </c>
      <c r="M215" s="251" t="s">
        <v>8712</v>
      </c>
      <c r="N215" s="245"/>
      <c r="S215" s="251" t="s">
        <v>5923</v>
      </c>
      <c r="T215" s="251" t="s">
        <v>5923</v>
      </c>
    </row>
    <row r="216" spans="1:20">
      <c r="A216" s="245" t="s">
        <v>6267</v>
      </c>
      <c r="B216" s="245" t="s">
        <v>6268</v>
      </c>
      <c r="C216" s="245" t="s">
        <v>6269</v>
      </c>
      <c r="D216" s="245">
        <v>2017</v>
      </c>
      <c r="E216" s="246">
        <v>43801</v>
      </c>
      <c r="F216" s="245" t="s">
        <v>6313</v>
      </c>
      <c r="G216" s="247" t="s">
        <v>6531</v>
      </c>
      <c r="H216" s="248" t="s">
        <v>6272</v>
      </c>
      <c r="I216" s="249">
        <v>5604</v>
      </c>
      <c r="J216" s="249">
        <v>69</v>
      </c>
      <c r="K216" s="250">
        <v>1.7058893363652139</v>
      </c>
      <c r="L216" s="251" t="s">
        <v>6273</v>
      </c>
      <c r="N216" s="245"/>
      <c r="T216" s="251" t="s">
        <v>8715</v>
      </c>
    </row>
    <row r="217" spans="1:20">
      <c r="A217" s="245" t="s">
        <v>6267</v>
      </c>
      <c r="B217" s="245" t="s">
        <v>6268</v>
      </c>
      <c r="C217" s="245" t="s">
        <v>6269</v>
      </c>
      <c r="D217" s="245">
        <v>2017</v>
      </c>
      <c r="E217" s="246">
        <v>43801</v>
      </c>
      <c r="F217" s="245" t="s">
        <v>6313</v>
      </c>
      <c r="G217" s="247" t="s">
        <v>6532</v>
      </c>
      <c r="H217" s="248" t="s">
        <v>6272</v>
      </c>
      <c r="I217" s="249">
        <v>5608</v>
      </c>
      <c r="J217" s="249">
        <v>72</v>
      </c>
      <c r="K217" s="250">
        <v>1.5024862825788752</v>
      </c>
      <c r="L217" s="251" t="s">
        <v>6273</v>
      </c>
      <c r="N217" s="245"/>
    </row>
    <row r="218" spans="1:20">
      <c r="A218" s="245" t="s">
        <v>6267</v>
      </c>
      <c r="B218" s="245" t="s">
        <v>6268</v>
      </c>
      <c r="C218" s="245" t="s">
        <v>6269</v>
      </c>
      <c r="D218" s="245">
        <v>2017</v>
      </c>
      <c r="E218" s="246">
        <v>43801</v>
      </c>
      <c r="F218" s="245" t="s">
        <v>6369</v>
      </c>
      <c r="G218" s="247" t="s">
        <v>3664</v>
      </c>
      <c r="H218" s="248" t="s">
        <v>6272</v>
      </c>
      <c r="I218" s="249">
        <v>5094</v>
      </c>
      <c r="J218" s="249">
        <v>68</v>
      </c>
      <c r="K218" s="250">
        <v>1.6200641156116427</v>
      </c>
      <c r="L218" s="251" t="s">
        <v>6273</v>
      </c>
      <c r="M218" s="251" t="s">
        <v>8713</v>
      </c>
      <c r="N218" s="245"/>
      <c r="S218" s="251" t="s">
        <v>8714</v>
      </c>
      <c r="T218" s="251" t="s">
        <v>8714</v>
      </c>
    </row>
    <row r="219" spans="1:20">
      <c r="A219" s="245" t="s">
        <v>6267</v>
      </c>
      <c r="B219" s="245" t="s">
        <v>6268</v>
      </c>
      <c r="C219" s="245" t="s">
        <v>6269</v>
      </c>
      <c r="D219" s="245">
        <v>2017</v>
      </c>
      <c r="E219" s="246">
        <v>43801</v>
      </c>
      <c r="F219" s="245" t="s">
        <v>6454</v>
      </c>
      <c r="G219" s="247" t="s">
        <v>6533</v>
      </c>
      <c r="H219" s="248" t="s">
        <v>6272</v>
      </c>
      <c r="I219" s="249">
        <v>5030</v>
      </c>
      <c r="J219" s="249">
        <v>68</v>
      </c>
      <c r="K219" s="250">
        <v>1.5997099531854262</v>
      </c>
      <c r="L219" s="251" t="s">
        <v>6273</v>
      </c>
      <c r="N219" s="245"/>
    </row>
    <row r="220" spans="1:20">
      <c r="A220" s="245" t="s">
        <v>6267</v>
      </c>
      <c r="B220" s="245" t="s">
        <v>6268</v>
      </c>
      <c r="C220" s="245" t="s">
        <v>6269</v>
      </c>
      <c r="D220" s="245">
        <v>2017</v>
      </c>
      <c r="E220" s="246">
        <v>43801</v>
      </c>
      <c r="F220" s="245" t="s">
        <v>6293</v>
      </c>
      <c r="G220" s="247" t="s">
        <v>4233</v>
      </c>
      <c r="H220" s="248" t="s">
        <v>6272</v>
      </c>
      <c r="I220" s="249">
        <v>5378</v>
      </c>
      <c r="J220" s="249">
        <v>70</v>
      </c>
      <c r="K220" s="250">
        <v>1.5679300291545191</v>
      </c>
      <c r="L220" s="251" t="s">
        <v>6273</v>
      </c>
      <c r="M220" s="251" t="s">
        <v>8712</v>
      </c>
      <c r="N220" s="245"/>
      <c r="S220" s="251" t="s">
        <v>5923</v>
      </c>
      <c r="T220" s="251" t="s">
        <v>5923</v>
      </c>
    </row>
    <row r="221" spans="1:20">
      <c r="A221" s="245" t="s">
        <v>6267</v>
      </c>
      <c r="B221" s="245" t="s">
        <v>6268</v>
      </c>
      <c r="C221" s="245" t="s">
        <v>6269</v>
      </c>
      <c r="D221" s="245">
        <v>2017</v>
      </c>
      <c r="E221" s="246">
        <v>43801</v>
      </c>
      <c r="F221" s="245" t="s">
        <v>6310</v>
      </c>
      <c r="G221" s="247" t="s">
        <v>6534</v>
      </c>
      <c r="H221" s="248" t="s">
        <v>6272</v>
      </c>
      <c r="I221" s="249">
        <v>4024</v>
      </c>
      <c r="J221" s="249">
        <v>64</v>
      </c>
      <c r="K221" s="250">
        <v>1.5350341796875</v>
      </c>
      <c r="L221" s="251" t="s">
        <v>6273</v>
      </c>
      <c r="M221" s="251" t="s">
        <v>8712</v>
      </c>
      <c r="N221" s="245"/>
      <c r="S221" s="251" t="s">
        <v>5923</v>
      </c>
      <c r="T221" s="251" t="s">
        <v>5923</v>
      </c>
    </row>
    <row r="222" spans="1:20">
      <c r="A222" s="245" t="s">
        <v>6267</v>
      </c>
      <c r="B222" s="245" t="s">
        <v>6268</v>
      </c>
      <c r="C222" s="245" t="s">
        <v>6269</v>
      </c>
      <c r="D222" s="245">
        <v>2017</v>
      </c>
      <c r="E222" s="246">
        <v>43801</v>
      </c>
      <c r="F222" s="245" t="s">
        <v>6299</v>
      </c>
      <c r="G222" s="247" t="s">
        <v>3676</v>
      </c>
      <c r="H222" s="248" t="s">
        <v>6272</v>
      </c>
      <c r="I222" s="249">
        <v>5824</v>
      </c>
      <c r="J222" s="249">
        <v>70</v>
      </c>
      <c r="K222" s="250">
        <v>1.6979591836734693</v>
      </c>
      <c r="L222" s="251" t="s">
        <v>6273</v>
      </c>
      <c r="M222" s="251" t="s">
        <v>8713</v>
      </c>
      <c r="N222" s="245"/>
      <c r="S222" s="251" t="s">
        <v>8714</v>
      </c>
      <c r="T222" s="251" t="s">
        <v>8714</v>
      </c>
    </row>
    <row r="223" spans="1:20">
      <c r="A223" s="245" t="s">
        <v>6267</v>
      </c>
      <c r="B223" s="245" t="s">
        <v>6268</v>
      </c>
      <c r="C223" s="245" t="s">
        <v>6269</v>
      </c>
      <c r="D223" s="245">
        <v>2017</v>
      </c>
      <c r="E223" s="246">
        <v>43801</v>
      </c>
      <c r="F223" s="245" t="s">
        <v>6344</v>
      </c>
      <c r="G223" s="247" t="s">
        <v>6535</v>
      </c>
      <c r="H223" s="248" t="s">
        <v>6272</v>
      </c>
      <c r="I223" s="249">
        <v>5440</v>
      </c>
      <c r="J223" s="249">
        <v>71</v>
      </c>
      <c r="K223" s="250">
        <v>1.519930932550271</v>
      </c>
      <c r="L223" s="251" t="s">
        <v>6273</v>
      </c>
      <c r="M223" s="251" t="s">
        <v>8710</v>
      </c>
      <c r="N223" s="245"/>
      <c r="S223" s="251" t="s">
        <v>8711</v>
      </c>
      <c r="T223" s="251" t="s">
        <v>8716</v>
      </c>
    </row>
    <row r="224" spans="1:20">
      <c r="A224" s="245" t="s">
        <v>6267</v>
      </c>
      <c r="B224" s="245" t="s">
        <v>6268</v>
      </c>
      <c r="C224" s="245" t="s">
        <v>6269</v>
      </c>
      <c r="D224" s="245">
        <v>2017</v>
      </c>
      <c r="E224" s="246">
        <v>43801</v>
      </c>
      <c r="F224" s="245" t="s">
        <v>6276</v>
      </c>
      <c r="G224" s="247" t="s">
        <v>4058</v>
      </c>
      <c r="H224" s="248" t="s">
        <v>6272</v>
      </c>
      <c r="I224" s="249">
        <v>5214</v>
      </c>
      <c r="J224" s="249">
        <v>68</v>
      </c>
      <c r="K224" s="250">
        <v>1.6582281701607977</v>
      </c>
      <c r="L224" s="251" t="s">
        <v>6273</v>
      </c>
      <c r="M224" s="251" t="s">
        <v>8710</v>
      </c>
      <c r="N224" s="245"/>
      <c r="S224" s="251" t="s">
        <v>8711</v>
      </c>
      <c r="T224" s="251" t="s">
        <v>8711</v>
      </c>
    </row>
    <row r="225" spans="1:20">
      <c r="A225" s="245" t="s">
        <v>6267</v>
      </c>
      <c r="B225" s="245" t="s">
        <v>6268</v>
      </c>
      <c r="C225" s="245" t="s">
        <v>6269</v>
      </c>
      <c r="D225" s="245">
        <v>2017</v>
      </c>
      <c r="E225" s="246">
        <v>43801</v>
      </c>
      <c r="F225" s="245" t="s">
        <v>6536</v>
      </c>
      <c r="G225" s="247" t="s">
        <v>3760</v>
      </c>
      <c r="H225" s="248" t="s">
        <v>6272</v>
      </c>
      <c r="I225" s="249">
        <v>4376</v>
      </c>
      <c r="J225" s="249">
        <v>64</v>
      </c>
      <c r="K225" s="250">
        <v>1.6693115234375</v>
      </c>
      <c r="L225" s="251" t="s">
        <v>6273</v>
      </c>
      <c r="M225" s="251" t="s">
        <v>8710</v>
      </c>
      <c r="N225" s="245"/>
      <c r="S225" s="251" t="s">
        <v>8711</v>
      </c>
      <c r="T225" s="251" t="s">
        <v>8711</v>
      </c>
    </row>
    <row r="226" spans="1:20">
      <c r="A226" s="245" t="s">
        <v>6267</v>
      </c>
      <c r="B226" s="245" t="s">
        <v>6268</v>
      </c>
      <c r="C226" s="245" t="s">
        <v>6269</v>
      </c>
      <c r="D226" s="245">
        <v>2017</v>
      </c>
      <c r="E226" s="246">
        <v>43801</v>
      </c>
      <c r="F226" s="245" t="s">
        <v>6537</v>
      </c>
      <c r="G226" s="247" t="s">
        <v>6538</v>
      </c>
      <c r="H226" s="248" t="s">
        <v>6272</v>
      </c>
      <c r="I226" s="249">
        <v>3822</v>
      </c>
      <c r="J226" s="249">
        <v>64</v>
      </c>
      <c r="K226" s="250">
        <v>1.457977294921875</v>
      </c>
      <c r="L226" s="251" t="s">
        <v>6273</v>
      </c>
      <c r="M226" s="251" t="s">
        <v>8712</v>
      </c>
      <c r="N226" s="245"/>
      <c r="S226" s="251" t="s">
        <v>5923</v>
      </c>
      <c r="T226" s="251" t="s">
        <v>5923</v>
      </c>
    </row>
    <row r="227" spans="1:20">
      <c r="A227" s="245" t="s">
        <v>6267</v>
      </c>
      <c r="B227" s="245" t="s">
        <v>6268</v>
      </c>
      <c r="C227" s="245" t="s">
        <v>6269</v>
      </c>
      <c r="D227" s="245">
        <v>2017</v>
      </c>
      <c r="E227" s="246">
        <v>43801</v>
      </c>
      <c r="F227" s="245" t="s">
        <v>6484</v>
      </c>
      <c r="G227" s="247" t="s">
        <v>6539</v>
      </c>
      <c r="H227" s="248" t="s">
        <v>6272</v>
      </c>
      <c r="I227" s="249">
        <v>5864</v>
      </c>
      <c r="J227" s="249">
        <v>71</v>
      </c>
      <c r="K227" s="250">
        <v>1.6383961375872773</v>
      </c>
      <c r="L227" s="251" t="s">
        <v>6273</v>
      </c>
      <c r="M227" s="251" t="s">
        <v>8710</v>
      </c>
      <c r="N227" s="245"/>
      <c r="S227" s="251" t="s">
        <v>8711</v>
      </c>
      <c r="T227" s="251" t="s">
        <v>8711</v>
      </c>
    </row>
    <row r="228" spans="1:20">
      <c r="A228" s="245" t="s">
        <v>6267</v>
      </c>
      <c r="B228" s="245" t="s">
        <v>6268</v>
      </c>
      <c r="C228" s="245" t="s">
        <v>6269</v>
      </c>
      <c r="D228" s="245">
        <v>2017</v>
      </c>
      <c r="E228" s="246">
        <v>43801</v>
      </c>
      <c r="F228" s="245" t="s">
        <v>6447</v>
      </c>
      <c r="G228" s="247" t="s">
        <v>6540</v>
      </c>
      <c r="H228" s="248" t="s">
        <v>6272</v>
      </c>
      <c r="I228" s="249">
        <v>4556</v>
      </c>
      <c r="J228" s="249">
        <v>67</v>
      </c>
      <c r="K228" s="250">
        <v>1.5148139897527289</v>
      </c>
      <c r="L228" s="251" t="s">
        <v>6273</v>
      </c>
      <c r="N228" s="245"/>
    </row>
    <row r="229" spans="1:20">
      <c r="A229" s="245" t="s">
        <v>6267</v>
      </c>
      <c r="B229" s="245" t="s">
        <v>6268</v>
      </c>
      <c r="C229" s="245" t="s">
        <v>6269</v>
      </c>
      <c r="D229" s="245">
        <v>2017</v>
      </c>
      <c r="E229" s="246">
        <v>43801</v>
      </c>
      <c r="F229" s="245" t="s">
        <v>6328</v>
      </c>
      <c r="G229" s="247" t="s">
        <v>6541</v>
      </c>
      <c r="H229" s="248" t="s">
        <v>6272</v>
      </c>
      <c r="I229" s="249">
        <v>4960</v>
      </c>
      <c r="J229" s="249">
        <v>67</v>
      </c>
      <c r="K229" s="250">
        <v>1.6491390230846215</v>
      </c>
      <c r="L229" s="251" t="s">
        <v>6273</v>
      </c>
      <c r="M229" s="251" t="s">
        <v>8712</v>
      </c>
      <c r="N229" s="245"/>
      <c r="S229" s="251" t="s">
        <v>5923</v>
      </c>
      <c r="T229" s="251" t="s">
        <v>5923</v>
      </c>
    </row>
    <row r="230" spans="1:20">
      <c r="A230" s="245" t="s">
        <v>6267</v>
      </c>
      <c r="B230" s="245" t="s">
        <v>6268</v>
      </c>
      <c r="C230" s="245" t="s">
        <v>6269</v>
      </c>
      <c r="D230" s="245">
        <v>2017</v>
      </c>
      <c r="E230" s="246">
        <v>43801</v>
      </c>
      <c r="F230" s="245" t="s">
        <v>6299</v>
      </c>
      <c r="G230" s="247" t="s">
        <v>3808</v>
      </c>
      <c r="H230" s="248" t="s">
        <v>6272</v>
      </c>
      <c r="I230" s="249">
        <v>7084</v>
      </c>
      <c r="J230" s="249">
        <v>75</v>
      </c>
      <c r="K230" s="250">
        <v>1.6791703703703704</v>
      </c>
      <c r="L230" s="251" t="s">
        <v>6273</v>
      </c>
      <c r="M230" s="251" t="s">
        <v>8710</v>
      </c>
      <c r="N230" s="245"/>
      <c r="S230" s="251" t="s">
        <v>8711</v>
      </c>
      <c r="T230" s="251" t="s">
        <v>8711</v>
      </c>
    </row>
    <row r="231" spans="1:20">
      <c r="A231" s="245" t="s">
        <v>6267</v>
      </c>
      <c r="B231" s="245" t="s">
        <v>6268</v>
      </c>
      <c r="C231" s="245" t="s">
        <v>6269</v>
      </c>
      <c r="D231" s="245">
        <v>2017</v>
      </c>
      <c r="E231" s="246">
        <v>43801</v>
      </c>
      <c r="F231" s="245" t="s">
        <v>6542</v>
      </c>
      <c r="G231" s="247" t="s">
        <v>6543</v>
      </c>
      <c r="H231" s="248" t="s">
        <v>6272</v>
      </c>
      <c r="I231" s="249">
        <v>4366</v>
      </c>
      <c r="J231" s="249">
        <v>65</v>
      </c>
      <c r="K231" s="250">
        <v>1.5898042785616751</v>
      </c>
      <c r="L231" s="251" t="s">
        <v>6273</v>
      </c>
      <c r="M231" s="251" t="s">
        <v>8712</v>
      </c>
      <c r="N231" s="245"/>
      <c r="S231" s="251" t="s">
        <v>5923</v>
      </c>
      <c r="T231" s="251" t="s">
        <v>5923</v>
      </c>
    </row>
    <row r="232" spans="1:20">
      <c r="A232" s="245" t="s">
        <v>6267</v>
      </c>
      <c r="B232" s="245" t="s">
        <v>6268</v>
      </c>
      <c r="C232" s="245" t="s">
        <v>6269</v>
      </c>
      <c r="D232" s="245">
        <v>2017</v>
      </c>
      <c r="E232" s="246">
        <v>43801</v>
      </c>
      <c r="F232" s="245" t="s">
        <v>6364</v>
      </c>
      <c r="G232" s="247" t="s">
        <v>3293</v>
      </c>
      <c r="H232" s="248" t="s">
        <v>6272</v>
      </c>
      <c r="I232" s="249">
        <v>5300</v>
      </c>
      <c r="J232" s="249">
        <v>70</v>
      </c>
      <c r="K232" s="250">
        <v>1.5451895043731778</v>
      </c>
      <c r="L232" s="251" t="s">
        <v>6273</v>
      </c>
      <c r="N232" s="245"/>
      <c r="T232" s="251" t="s">
        <v>8715</v>
      </c>
    </row>
    <row r="233" spans="1:20">
      <c r="A233" s="245" t="s">
        <v>6267</v>
      </c>
      <c r="B233" s="245" t="s">
        <v>6268</v>
      </c>
      <c r="C233" s="245" t="s">
        <v>6269</v>
      </c>
      <c r="D233" s="245">
        <v>2017</v>
      </c>
      <c r="E233" s="246">
        <v>43801</v>
      </c>
      <c r="F233" s="245" t="s">
        <v>6352</v>
      </c>
      <c r="G233" s="247" t="s">
        <v>2951</v>
      </c>
      <c r="H233" s="248" t="s">
        <v>6272</v>
      </c>
      <c r="I233" s="249">
        <v>5898</v>
      </c>
      <c r="J233" s="249">
        <v>72</v>
      </c>
      <c r="K233" s="250">
        <v>1.5801826131687242</v>
      </c>
      <c r="L233" s="251" t="s">
        <v>6273</v>
      </c>
      <c r="M233" s="251" t="s">
        <v>8712</v>
      </c>
      <c r="N233" s="245"/>
      <c r="S233" s="251" t="s">
        <v>5923</v>
      </c>
      <c r="T233" s="251" t="s">
        <v>5923</v>
      </c>
    </row>
    <row r="234" spans="1:20">
      <c r="A234" s="245" t="s">
        <v>6267</v>
      </c>
      <c r="B234" s="245" t="s">
        <v>6268</v>
      </c>
      <c r="C234" s="245" t="s">
        <v>6269</v>
      </c>
      <c r="D234" s="245">
        <v>2017</v>
      </c>
      <c r="E234" s="246">
        <v>43801</v>
      </c>
      <c r="F234" s="245" t="s">
        <v>6456</v>
      </c>
      <c r="G234" s="247" t="s">
        <v>6544</v>
      </c>
      <c r="H234" s="248" t="s">
        <v>6272</v>
      </c>
      <c r="I234" s="249">
        <v>6654</v>
      </c>
      <c r="J234" s="249">
        <v>74</v>
      </c>
      <c r="K234" s="250">
        <v>1.6420547647720767</v>
      </c>
      <c r="L234" s="251" t="s">
        <v>6273</v>
      </c>
      <c r="M234" s="251" t="s">
        <v>8712</v>
      </c>
      <c r="N234" s="245"/>
      <c r="S234" s="251" t="s">
        <v>5923</v>
      </c>
      <c r="T234" s="251" t="s">
        <v>5923</v>
      </c>
    </row>
    <row r="235" spans="1:20">
      <c r="A235" s="245" t="s">
        <v>6267</v>
      </c>
      <c r="B235" s="245" t="s">
        <v>6268</v>
      </c>
      <c r="C235" s="245" t="s">
        <v>6269</v>
      </c>
      <c r="D235" s="245">
        <v>2017</v>
      </c>
      <c r="E235" s="246">
        <v>43801</v>
      </c>
      <c r="F235" s="245" t="s">
        <v>6397</v>
      </c>
      <c r="G235" s="247" t="s">
        <v>6545</v>
      </c>
      <c r="H235" s="248" t="s">
        <v>6272</v>
      </c>
      <c r="I235" s="249">
        <v>5742</v>
      </c>
      <c r="J235" s="249">
        <v>72</v>
      </c>
      <c r="K235" s="250">
        <v>1.5383873456790125</v>
      </c>
      <c r="L235" s="251" t="s">
        <v>6273</v>
      </c>
      <c r="M235" s="251" t="s">
        <v>8712</v>
      </c>
      <c r="N235" s="245"/>
      <c r="S235" s="251" t="s">
        <v>5923</v>
      </c>
      <c r="T235" s="251" t="s">
        <v>5923</v>
      </c>
    </row>
    <row r="236" spans="1:20">
      <c r="A236" s="245" t="s">
        <v>6267</v>
      </c>
      <c r="B236" s="245" t="s">
        <v>6268</v>
      </c>
      <c r="C236" s="245" t="s">
        <v>6269</v>
      </c>
      <c r="D236" s="245">
        <v>2017</v>
      </c>
      <c r="E236" s="246">
        <v>43801</v>
      </c>
      <c r="F236" s="245" t="s">
        <v>6546</v>
      </c>
      <c r="G236" s="247" t="s">
        <v>6547</v>
      </c>
      <c r="H236" s="248" t="s">
        <v>6272</v>
      </c>
      <c r="I236" s="249">
        <v>3202</v>
      </c>
      <c r="J236" s="249">
        <v>60</v>
      </c>
      <c r="K236" s="250">
        <v>1.4824074074074074</v>
      </c>
      <c r="L236" s="251" t="s">
        <v>6273</v>
      </c>
      <c r="M236" s="251" t="s">
        <v>8712</v>
      </c>
      <c r="N236" s="245"/>
      <c r="S236" s="251" t="s">
        <v>5923</v>
      </c>
      <c r="T236" s="251" t="s">
        <v>5923</v>
      </c>
    </row>
    <row r="237" spans="1:20">
      <c r="A237" s="245" t="s">
        <v>6267</v>
      </c>
      <c r="B237" s="245" t="s">
        <v>6268</v>
      </c>
      <c r="C237" s="245" t="s">
        <v>6269</v>
      </c>
      <c r="D237" s="245">
        <v>2017</v>
      </c>
      <c r="E237" s="246">
        <v>43801</v>
      </c>
      <c r="F237" s="245" t="s">
        <v>6404</v>
      </c>
      <c r="G237" s="247" t="s">
        <v>3699</v>
      </c>
      <c r="H237" s="248" t="s">
        <v>6272</v>
      </c>
      <c r="I237" s="249">
        <v>6038</v>
      </c>
      <c r="J237" s="249">
        <v>71</v>
      </c>
      <c r="K237" s="250">
        <v>1.6870115755034072</v>
      </c>
      <c r="L237" s="251" t="s">
        <v>6273</v>
      </c>
      <c r="M237" s="251" t="s">
        <v>8713</v>
      </c>
      <c r="N237" s="245"/>
      <c r="S237" s="251" t="s">
        <v>8714</v>
      </c>
      <c r="T237" s="251" t="s">
        <v>8714</v>
      </c>
    </row>
    <row r="238" spans="1:20">
      <c r="A238" s="245" t="s">
        <v>6267</v>
      </c>
      <c r="B238" s="245" t="s">
        <v>6268</v>
      </c>
      <c r="C238" s="245" t="s">
        <v>6269</v>
      </c>
      <c r="D238" s="245">
        <v>2017</v>
      </c>
      <c r="E238" s="246">
        <v>43801</v>
      </c>
      <c r="F238" s="245" t="s">
        <v>6548</v>
      </c>
      <c r="G238" s="247" t="s">
        <v>6549</v>
      </c>
      <c r="H238" s="248" t="s">
        <v>6272</v>
      </c>
      <c r="I238" s="249">
        <v>4212</v>
      </c>
      <c r="J238" s="249">
        <v>64</v>
      </c>
      <c r="K238" s="250">
        <v>1.60675048828125</v>
      </c>
      <c r="L238" s="251" t="s">
        <v>6273</v>
      </c>
      <c r="M238" s="251" t="s">
        <v>8710</v>
      </c>
      <c r="N238" s="245"/>
      <c r="S238" s="251" t="s">
        <v>8711</v>
      </c>
      <c r="T238" s="251" t="s">
        <v>8711</v>
      </c>
    </row>
    <row r="239" spans="1:20">
      <c r="A239" s="245" t="s">
        <v>6267</v>
      </c>
      <c r="B239" s="245" t="s">
        <v>6268</v>
      </c>
      <c r="C239" s="245" t="s">
        <v>6269</v>
      </c>
      <c r="D239" s="245">
        <v>2017</v>
      </c>
      <c r="E239" s="246">
        <v>43801</v>
      </c>
      <c r="F239" s="245" t="s">
        <v>6468</v>
      </c>
      <c r="G239" s="247" t="s">
        <v>6550</v>
      </c>
      <c r="H239" s="248" t="s">
        <v>6272</v>
      </c>
      <c r="I239" s="249">
        <v>3586</v>
      </c>
      <c r="J239" s="249">
        <v>63</v>
      </c>
      <c r="K239" s="250">
        <v>1.4341303834879042</v>
      </c>
      <c r="L239" s="251" t="s">
        <v>6273</v>
      </c>
      <c r="N239" s="245"/>
    </row>
    <row r="240" spans="1:20">
      <c r="A240" s="245" t="s">
        <v>6267</v>
      </c>
      <c r="B240" s="245" t="s">
        <v>6268</v>
      </c>
      <c r="C240" s="245" t="s">
        <v>6269</v>
      </c>
      <c r="D240" s="245">
        <v>2017</v>
      </c>
      <c r="E240" s="246">
        <v>43801</v>
      </c>
      <c r="F240" s="245" t="s">
        <v>6551</v>
      </c>
      <c r="G240" s="247" t="s">
        <v>4225</v>
      </c>
      <c r="H240" s="248" t="s">
        <v>6272</v>
      </c>
      <c r="I240" s="249">
        <v>4514</v>
      </c>
      <c r="J240" s="249">
        <v>68</v>
      </c>
      <c r="K240" s="250">
        <v>1.4356045186240587</v>
      </c>
      <c r="L240" s="251" t="s">
        <v>6273</v>
      </c>
      <c r="M240" s="251" t="s">
        <v>8712</v>
      </c>
      <c r="N240" s="245"/>
      <c r="S240" s="251" t="s">
        <v>5923</v>
      </c>
      <c r="T240" s="251" t="s">
        <v>5923</v>
      </c>
    </row>
    <row r="241" spans="1:20">
      <c r="A241" s="245" t="s">
        <v>6267</v>
      </c>
      <c r="B241" s="245" t="s">
        <v>6268</v>
      </c>
      <c r="C241" s="245" t="s">
        <v>6269</v>
      </c>
      <c r="D241" s="245">
        <v>2017</v>
      </c>
      <c r="E241" s="246">
        <v>43801</v>
      </c>
      <c r="F241" s="245" t="s">
        <v>6513</v>
      </c>
      <c r="G241" s="247" t="s">
        <v>6552</v>
      </c>
      <c r="H241" s="248" t="s">
        <v>6272</v>
      </c>
      <c r="I241" s="249">
        <v>5972</v>
      </c>
      <c r="J241" s="249">
        <v>70</v>
      </c>
      <c r="K241" s="250">
        <v>1.7411078717201167</v>
      </c>
      <c r="L241" s="251" t="s">
        <v>6273</v>
      </c>
      <c r="M241" s="251" t="s">
        <v>8713</v>
      </c>
      <c r="N241" s="245"/>
      <c r="S241" s="251" t="s">
        <v>8714</v>
      </c>
      <c r="T241" s="251" t="s">
        <v>8714</v>
      </c>
    </row>
    <row r="242" spans="1:20">
      <c r="A242" s="245" t="s">
        <v>6267</v>
      </c>
      <c r="B242" s="245" t="s">
        <v>6268</v>
      </c>
      <c r="C242" s="245" t="s">
        <v>6269</v>
      </c>
      <c r="D242" s="245">
        <v>2017</v>
      </c>
      <c r="E242" s="246">
        <v>43801</v>
      </c>
      <c r="F242" s="245" t="s">
        <v>6289</v>
      </c>
      <c r="G242" s="247" t="s">
        <v>4276</v>
      </c>
      <c r="H242" s="248" t="s">
        <v>6272</v>
      </c>
      <c r="I242" s="249">
        <v>5078</v>
      </c>
      <c r="J242" s="249">
        <v>69</v>
      </c>
      <c r="K242" s="250">
        <v>1.5457719575414981</v>
      </c>
      <c r="L242" s="251" t="s">
        <v>6273</v>
      </c>
      <c r="M242" s="251" t="s">
        <v>8712</v>
      </c>
      <c r="N242" s="245"/>
      <c r="S242" s="251" t="s">
        <v>5923</v>
      </c>
      <c r="T242" s="251" t="s">
        <v>5923</v>
      </c>
    </row>
    <row r="243" spans="1:20">
      <c r="A243" s="245" t="s">
        <v>6267</v>
      </c>
      <c r="B243" s="245" t="s">
        <v>6268</v>
      </c>
      <c r="C243" s="245" t="s">
        <v>6269</v>
      </c>
      <c r="D243" s="245">
        <v>2017</v>
      </c>
      <c r="E243" s="246">
        <v>43801</v>
      </c>
      <c r="F243" s="245" t="s">
        <v>6468</v>
      </c>
      <c r="G243" s="247" t="s">
        <v>4565</v>
      </c>
      <c r="H243" s="248" t="s">
        <v>6272</v>
      </c>
      <c r="I243" s="249">
        <v>4808</v>
      </c>
      <c r="J243" s="249">
        <v>67</v>
      </c>
      <c r="K243" s="250">
        <v>1.5986008917320282</v>
      </c>
      <c r="L243" s="251" t="s">
        <v>6273</v>
      </c>
      <c r="M243" s="251" t="s">
        <v>8713</v>
      </c>
      <c r="N243" s="245"/>
      <c r="S243" s="251" t="s">
        <v>8714</v>
      </c>
      <c r="T243" s="251" t="s">
        <v>8714</v>
      </c>
    </row>
    <row r="244" spans="1:20">
      <c r="A244" s="245" t="s">
        <v>6267</v>
      </c>
      <c r="B244" s="245" t="s">
        <v>6268</v>
      </c>
      <c r="C244" s="245" t="s">
        <v>6269</v>
      </c>
      <c r="D244" s="245">
        <v>2017</v>
      </c>
      <c r="E244" s="246">
        <v>43801</v>
      </c>
      <c r="F244" s="245" t="s">
        <v>6344</v>
      </c>
      <c r="G244" s="247" t="s">
        <v>3111</v>
      </c>
      <c r="H244" s="248" t="s">
        <v>6272</v>
      </c>
      <c r="I244" s="249">
        <v>6144</v>
      </c>
      <c r="J244" s="249">
        <v>70</v>
      </c>
      <c r="K244" s="250">
        <v>1.7912536443148688</v>
      </c>
      <c r="L244" s="251" t="s">
        <v>6273</v>
      </c>
      <c r="M244" s="251" t="s">
        <v>8710</v>
      </c>
      <c r="N244" s="245"/>
      <c r="S244" s="251" t="s">
        <v>8711</v>
      </c>
      <c r="T244" s="251" t="s">
        <v>8711</v>
      </c>
    </row>
    <row r="245" spans="1:20">
      <c r="A245" s="245" t="s">
        <v>6267</v>
      </c>
      <c r="B245" s="245" t="s">
        <v>6268</v>
      </c>
      <c r="C245" s="245" t="s">
        <v>6269</v>
      </c>
      <c r="D245" s="245">
        <v>2017</v>
      </c>
      <c r="E245" s="246">
        <v>43801</v>
      </c>
      <c r="F245" s="245" t="s">
        <v>6348</v>
      </c>
      <c r="G245" s="247" t="s">
        <v>6553</v>
      </c>
      <c r="H245" s="248" t="s">
        <v>6272</v>
      </c>
      <c r="I245" s="249">
        <v>6758</v>
      </c>
      <c r="J245" s="249">
        <v>73</v>
      </c>
      <c r="K245" s="250">
        <v>1.7371991455386271</v>
      </c>
      <c r="L245" s="251" t="s">
        <v>6273</v>
      </c>
      <c r="M245" s="251" t="s">
        <v>8710</v>
      </c>
      <c r="N245" s="245"/>
      <c r="S245" s="251" t="s">
        <v>8711</v>
      </c>
      <c r="T245" s="251" t="s">
        <v>8711</v>
      </c>
    </row>
    <row r="246" spans="1:20">
      <c r="A246" s="245" t="s">
        <v>6267</v>
      </c>
      <c r="B246" s="245" t="s">
        <v>6268</v>
      </c>
      <c r="C246" s="245" t="s">
        <v>6269</v>
      </c>
      <c r="D246" s="245">
        <v>2017</v>
      </c>
      <c r="E246" s="246">
        <v>43801</v>
      </c>
      <c r="F246" s="245" t="s">
        <v>6366</v>
      </c>
      <c r="G246" s="247" t="s">
        <v>6554</v>
      </c>
      <c r="H246" s="248" t="s">
        <v>6272</v>
      </c>
      <c r="I246" s="249">
        <v>5734</v>
      </c>
      <c r="J246" s="249">
        <v>72</v>
      </c>
      <c r="K246" s="250">
        <v>1.5362439986282579</v>
      </c>
      <c r="L246" s="251" t="s">
        <v>6273</v>
      </c>
      <c r="M246" s="251" t="s">
        <v>8712</v>
      </c>
      <c r="N246" s="245"/>
      <c r="S246" s="251" t="s">
        <v>5923</v>
      </c>
      <c r="T246" s="251" t="s">
        <v>5923</v>
      </c>
    </row>
    <row r="247" spans="1:20">
      <c r="A247" s="245" t="s">
        <v>6267</v>
      </c>
      <c r="B247" s="245" t="s">
        <v>6268</v>
      </c>
      <c r="C247" s="245" t="s">
        <v>6269</v>
      </c>
      <c r="D247" s="245">
        <v>2017</v>
      </c>
      <c r="E247" s="246">
        <v>43801</v>
      </c>
      <c r="F247" s="245" t="s">
        <v>6486</v>
      </c>
      <c r="G247" s="247" t="s">
        <v>6555</v>
      </c>
      <c r="H247" s="248" t="s">
        <v>6272</v>
      </c>
      <c r="I247" s="249">
        <v>6248</v>
      </c>
      <c r="J247" s="249">
        <v>75</v>
      </c>
      <c r="K247" s="250">
        <v>1.4810074074074076</v>
      </c>
      <c r="L247" s="251" t="s">
        <v>6273</v>
      </c>
      <c r="M247" s="251" t="s">
        <v>8712</v>
      </c>
      <c r="N247" s="245"/>
      <c r="S247" s="251" t="s">
        <v>5923</v>
      </c>
      <c r="T247" s="251" t="s">
        <v>5923</v>
      </c>
    </row>
    <row r="248" spans="1:20">
      <c r="A248" s="245" t="s">
        <v>6267</v>
      </c>
      <c r="B248" s="245" t="s">
        <v>6268</v>
      </c>
      <c r="C248" s="245" t="s">
        <v>6269</v>
      </c>
      <c r="D248" s="245">
        <v>2017</v>
      </c>
      <c r="E248" s="246">
        <v>43801</v>
      </c>
      <c r="F248" s="245" t="s">
        <v>6404</v>
      </c>
      <c r="G248" s="247" t="s">
        <v>6556</v>
      </c>
      <c r="H248" s="248" t="s">
        <v>6272</v>
      </c>
      <c r="I248" s="249">
        <v>5276</v>
      </c>
      <c r="J248" s="249">
        <v>70</v>
      </c>
      <c r="K248" s="250">
        <v>1.5381924198250729</v>
      </c>
      <c r="L248" s="251" t="s">
        <v>6273</v>
      </c>
      <c r="M248" s="251" t="s">
        <v>8712</v>
      </c>
      <c r="N248" s="245"/>
      <c r="S248" s="251" t="s">
        <v>5923</v>
      </c>
      <c r="T248" s="251" t="s">
        <v>5923</v>
      </c>
    </row>
    <row r="249" spans="1:20">
      <c r="A249" s="245" t="s">
        <v>6267</v>
      </c>
      <c r="B249" s="245" t="s">
        <v>6268</v>
      </c>
      <c r="C249" s="245" t="s">
        <v>6269</v>
      </c>
      <c r="D249" s="245">
        <v>2017</v>
      </c>
      <c r="E249" s="246">
        <v>43801</v>
      </c>
      <c r="F249" s="245" t="s">
        <v>6296</v>
      </c>
      <c r="G249" s="247" t="s">
        <v>6557</v>
      </c>
      <c r="H249" s="248" t="s">
        <v>6272</v>
      </c>
      <c r="I249" s="249">
        <v>4886</v>
      </c>
      <c r="J249" s="249">
        <v>68</v>
      </c>
      <c r="K249" s="250">
        <v>1.55391308772644</v>
      </c>
      <c r="L249" s="251" t="s">
        <v>6273</v>
      </c>
      <c r="M249" s="251" t="s">
        <v>8713</v>
      </c>
      <c r="N249" s="245"/>
      <c r="S249" s="251" t="s">
        <v>8714</v>
      </c>
      <c r="T249" s="251" t="s">
        <v>8714</v>
      </c>
    </row>
    <row r="250" spans="1:20">
      <c r="A250" s="245" t="s">
        <v>6267</v>
      </c>
      <c r="B250" s="245" t="s">
        <v>6268</v>
      </c>
      <c r="C250" s="245" t="s">
        <v>6269</v>
      </c>
      <c r="D250" s="245">
        <v>2017</v>
      </c>
      <c r="E250" s="246">
        <v>43801</v>
      </c>
      <c r="F250" s="245" t="s">
        <v>6320</v>
      </c>
      <c r="G250" s="247" t="s">
        <v>3774</v>
      </c>
      <c r="H250" s="248" t="s">
        <v>6272</v>
      </c>
      <c r="I250" s="249">
        <v>4892</v>
      </c>
      <c r="J250" s="249">
        <v>67</v>
      </c>
      <c r="K250" s="250">
        <v>1.6265298590584614</v>
      </c>
      <c r="L250" s="251" t="s">
        <v>6273</v>
      </c>
      <c r="M250" s="251" t="s">
        <v>8710</v>
      </c>
      <c r="N250" s="245"/>
      <c r="S250" s="251" t="s">
        <v>8711</v>
      </c>
      <c r="T250" s="251" t="s">
        <v>8711</v>
      </c>
    </row>
    <row r="251" spans="1:20">
      <c r="A251" s="245" t="s">
        <v>6267</v>
      </c>
      <c r="B251" s="245" t="s">
        <v>6268</v>
      </c>
      <c r="C251" s="245" t="s">
        <v>6269</v>
      </c>
      <c r="D251" s="245">
        <v>2017</v>
      </c>
      <c r="E251" s="246">
        <v>43801</v>
      </c>
      <c r="F251" s="245" t="s">
        <v>6551</v>
      </c>
      <c r="G251" s="247" t="s">
        <v>3082</v>
      </c>
      <c r="H251" s="248" t="s">
        <v>6272</v>
      </c>
      <c r="I251" s="249">
        <v>5492</v>
      </c>
      <c r="J251" s="249">
        <v>72</v>
      </c>
      <c r="K251" s="250">
        <v>1.4714077503429355</v>
      </c>
      <c r="L251" s="251" t="s">
        <v>6273</v>
      </c>
      <c r="M251" s="251" t="s">
        <v>8710</v>
      </c>
      <c r="N251" s="245"/>
      <c r="S251" s="251" t="s">
        <v>8711</v>
      </c>
      <c r="T251" s="251" t="s">
        <v>8711</v>
      </c>
    </row>
    <row r="252" spans="1:20">
      <c r="A252" s="245" t="s">
        <v>6267</v>
      </c>
      <c r="B252" s="245" t="s">
        <v>6268</v>
      </c>
      <c r="C252" s="245" t="s">
        <v>6269</v>
      </c>
      <c r="D252" s="245">
        <v>2017</v>
      </c>
      <c r="E252" s="246">
        <v>43801</v>
      </c>
      <c r="F252" s="245" t="s">
        <v>6301</v>
      </c>
      <c r="G252" s="247" t="s">
        <v>6558</v>
      </c>
      <c r="H252" s="248" t="s">
        <v>6272</v>
      </c>
      <c r="I252" s="249">
        <v>4228</v>
      </c>
      <c r="J252" s="249">
        <v>66</v>
      </c>
      <c r="K252" s="250">
        <v>1.4706291565795699</v>
      </c>
      <c r="L252" s="251" t="s">
        <v>6273</v>
      </c>
      <c r="M252" s="251" t="s">
        <v>8710</v>
      </c>
      <c r="N252" s="245"/>
      <c r="S252" s="251" t="s">
        <v>8711</v>
      </c>
      <c r="T252" s="251" t="s">
        <v>8711</v>
      </c>
    </row>
    <row r="253" spans="1:20">
      <c r="A253" s="245" t="s">
        <v>6267</v>
      </c>
      <c r="B253" s="245" t="s">
        <v>6268</v>
      </c>
      <c r="C253" s="245" t="s">
        <v>6269</v>
      </c>
      <c r="D253" s="245">
        <v>2017</v>
      </c>
      <c r="E253" s="246">
        <v>43801</v>
      </c>
      <c r="F253" s="245" t="s">
        <v>6517</v>
      </c>
      <c r="G253" s="247" t="s">
        <v>6559</v>
      </c>
      <c r="H253" s="248" t="s">
        <v>6272</v>
      </c>
      <c r="I253" s="249">
        <v>6340</v>
      </c>
      <c r="J253" s="249">
        <v>71</v>
      </c>
      <c r="K253" s="250">
        <v>1.7713900941854259</v>
      </c>
      <c r="L253" s="251" t="s">
        <v>6273</v>
      </c>
      <c r="M253" s="251" t="s">
        <v>8710</v>
      </c>
      <c r="N253" s="245"/>
      <c r="S253" s="251" t="s">
        <v>8711</v>
      </c>
      <c r="T253" s="251" t="s">
        <v>8711</v>
      </c>
    </row>
    <row r="254" spans="1:20">
      <c r="A254" s="245" t="s">
        <v>6267</v>
      </c>
      <c r="B254" s="245" t="s">
        <v>6268</v>
      </c>
      <c r="C254" s="245" t="s">
        <v>6269</v>
      </c>
      <c r="D254" s="245">
        <v>2017</v>
      </c>
      <c r="E254" s="246">
        <v>43801</v>
      </c>
      <c r="F254" s="245" t="s">
        <v>6375</v>
      </c>
      <c r="G254" s="247" t="s">
        <v>6560</v>
      </c>
      <c r="H254" s="248" t="s">
        <v>6272</v>
      </c>
      <c r="I254" s="249">
        <v>6652</v>
      </c>
      <c r="J254" s="249">
        <v>75</v>
      </c>
      <c r="K254" s="250">
        <v>1.5767703703703704</v>
      </c>
      <c r="L254" s="251" t="s">
        <v>6273</v>
      </c>
      <c r="M254" s="251" t="s">
        <v>8712</v>
      </c>
      <c r="N254" s="245"/>
      <c r="S254" s="251" t="s">
        <v>5923</v>
      </c>
      <c r="T254" s="251" t="s">
        <v>5923</v>
      </c>
    </row>
    <row r="255" spans="1:20">
      <c r="A255" s="245" t="s">
        <v>6267</v>
      </c>
      <c r="B255" s="245" t="s">
        <v>6268</v>
      </c>
      <c r="C255" s="245" t="s">
        <v>6269</v>
      </c>
      <c r="D255" s="245">
        <v>2017</v>
      </c>
      <c r="E255" s="246">
        <v>43801</v>
      </c>
      <c r="F255" s="245" t="s">
        <v>6402</v>
      </c>
      <c r="G255" s="247" t="s">
        <v>6561</v>
      </c>
      <c r="H255" s="248" t="s">
        <v>6272</v>
      </c>
      <c r="I255" s="249">
        <v>5174</v>
      </c>
      <c r="J255" s="249">
        <v>71</v>
      </c>
      <c r="K255" s="250">
        <v>1.4456107803336584</v>
      </c>
      <c r="L255" s="251" t="s">
        <v>6273</v>
      </c>
      <c r="M255" s="251" t="s">
        <v>8713</v>
      </c>
      <c r="N255" s="245"/>
      <c r="S255" s="251" t="s">
        <v>8714</v>
      </c>
      <c r="T255" s="251" t="s">
        <v>8714</v>
      </c>
    </row>
    <row r="256" spans="1:20">
      <c r="A256" s="245" t="s">
        <v>6267</v>
      </c>
      <c r="B256" s="245" t="s">
        <v>6268</v>
      </c>
      <c r="C256" s="245" t="s">
        <v>6269</v>
      </c>
      <c r="D256" s="245">
        <v>2017</v>
      </c>
      <c r="E256" s="246">
        <v>43801</v>
      </c>
      <c r="F256" s="245" t="s">
        <v>6562</v>
      </c>
      <c r="G256" s="247" t="s">
        <v>4598</v>
      </c>
      <c r="H256" s="248" t="s">
        <v>6272</v>
      </c>
      <c r="I256" s="249">
        <v>5460</v>
      </c>
      <c r="J256" s="249">
        <v>70</v>
      </c>
      <c r="K256" s="250">
        <v>1.5918367346938775</v>
      </c>
      <c r="L256" s="251" t="s">
        <v>6273</v>
      </c>
      <c r="M256" s="251" t="s">
        <v>8713</v>
      </c>
      <c r="N256" s="245"/>
      <c r="S256" s="251" t="s">
        <v>8714</v>
      </c>
      <c r="T256" s="251" t="s">
        <v>8714</v>
      </c>
    </row>
    <row r="257" spans="1:20">
      <c r="A257" s="245" t="s">
        <v>6267</v>
      </c>
      <c r="B257" s="245" t="s">
        <v>6268</v>
      </c>
      <c r="C257" s="245" t="s">
        <v>6269</v>
      </c>
      <c r="D257" s="245">
        <v>2017</v>
      </c>
      <c r="E257" s="246">
        <v>43801</v>
      </c>
      <c r="F257" s="245" t="s">
        <v>6325</v>
      </c>
      <c r="G257" s="247" t="s">
        <v>6563</v>
      </c>
      <c r="H257" s="248" t="s">
        <v>6272</v>
      </c>
      <c r="I257" s="249">
        <v>6028</v>
      </c>
      <c r="J257" s="249">
        <v>72</v>
      </c>
      <c r="K257" s="250">
        <v>1.6150120027434842</v>
      </c>
      <c r="L257" s="251" t="s">
        <v>6273</v>
      </c>
      <c r="M257" s="251" t="s">
        <v>8713</v>
      </c>
      <c r="N257" s="245"/>
      <c r="S257" s="251" t="s">
        <v>8714</v>
      </c>
      <c r="T257" s="251" t="s">
        <v>8714</v>
      </c>
    </row>
    <row r="258" spans="1:20">
      <c r="A258" s="245" t="s">
        <v>6267</v>
      </c>
      <c r="B258" s="245" t="s">
        <v>6268</v>
      </c>
      <c r="C258" s="245" t="s">
        <v>6269</v>
      </c>
      <c r="D258" s="245">
        <v>2017</v>
      </c>
      <c r="E258" s="246">
        <v>43801</v>
      </c>
      <c r="F258" s="245" t="s">
        <v>6317</v>
      </c>
      <c r="G258" s="247" t="s">
        <v>6564</v>
      </c>
      <c r="H258" s="248" t="s">
        <v>6272</v>
      </c>
      <c r="I258" s="249">
        <v>5696</v>
      </c>
      <c r="J258" s="249">
        <v>71</v>
      </c>
      <c r="K258" s="250">
        <v>1.5914570940820483</v>
      </c>
      <c r="L258" s="251" t="s">
        <v>6273</v>
      </c>
      <c r="M258" s="251" t="s">
        <v>8713</v>
      </c>
      <c r="N258" s="245"/>
      <c r="S258" s="251" t="s">
        <v>8714</v>
      </c>
      <c r="T258" s="251" t="s">
        <v>8716</v>
      </c>
    </row>
    <row r="259" spans="1:20">
      <c r="A259" s="245" t="s">
        <v>6267</v>
      </c>
      <c r="B259" s="245" t="s">
        <v>6268</v>
      </c>
      <c r="C259" s="245" t="s">
        <v>6269</v>
      </c>
      <c r="D259" s="245">
        <v>2017</v>
      </c>
      <c r="E259" s="246">
        <v>43801</v>
      </c>
      <c r="F259" s="245" t="s">
        <v>6369</v>
      </c>
      <c r="G259" s="247" t="s">
        <v>2639</v>
      </c>
      <c r="H259" s="248" t="s">
        <v>6272</v>
      </c>
      <c r="I259" s="249">
        <v>5304</v>
      </c>
      <c r="J259" s="249">
        <v>68</v>
      </c>
      <c r="K259" s="250">
        <v>1.6868512110726646</v>
      </c>
      <c r="L259" s="251" t="s">
        <v>6273</v>
      </c>
      <c r="M259" s="251" t="s">
        <v>8713</v>
      </c>
      <c r="N259" s="245"/>
      <c r="S259" s="251" t="s">
        <v>8714</v>
      </c>
      <c r="T259" s="251" t="s">
        <v>8714</v>
      </c>
    </row>
    <row r="260" spans="1:20">
      <c r="A260" s="245" t="s">
        <v>6267</v>
      </c>
      <c r="B260" s="245" t="s">
        <v>6268</v>
      </c>
      <c r="C260" s="245" t="s">
        <v>6269</v>
      </c>
      <c r="D260" s="245">
        <v>2017</v>
      </c>
      <c r="E260" s="246">
        <v>43801</v>
      </c>
      <c r="F260" s="245" t="s">
        <v>6433</v>
      </c>
      <c r="G260" s="247" t="s">
        <v>6565</v>
      </c>
      <c r="H260" s="248" t="s">
        <v>6272</v>
      </c>
      <c r="I260" s="249">
        <v>6728</v>
      </c>
      <c r="J260" s="249">
        <v>75</v>
      </c>
      <c r="K260" s="250">
        <v>1.5947851851851853</v>
      </c>
      <c r="L260" s="251" t="s">
        <v>6273</v>
      </c>
      <c r="M260" s="251" t="s">
        <v>8713</v>
      </c>
      <c r="N260" s="245"/>
      <c r="S260" s="251" t="s">
        <v>8714</v>
      </c>
      <c r="T260" s="251" t="s">
        <v>8714</v>
      </c>
    </row>
    <row r="261" spans="1:20">
      <c r="A261" s="245" t="s">
        <v>6267</v>
      </c>
      <c r="B261" s="245" t="s">
        <v>6268</v>
      </c>
      <c r="C261" s="245" t="s">
        <v>6269</v>
      </c>
      <c r="D261" s="245">
        <v>2017</v>
      </c>
      <c r="E261" s="246">
        <v>43801</v>
      </c>
      <c r="F261" s="245" t="s">
        <v>6566</v>
      </c>
      <c r="G261" s="247" t="s">
        <v>4509</v>
      </c>
      <c r="H261" s="248" t="s">
        <v>6272</v>
      </c>
      <c r="I261" s="249">
        <v>6174</v>
      </c>
      <c r="J261" s="249">
        <v>72</v>
      </c>
      <c r="K261" s="250">
        <v>1.6541280864197532</v>
      </c>
      <c r="L261" s="251" t="s">
        <v>6273</v>
      </c>
      <c r="M261" s="251" t="s">
        <v>8713</v>
      </c>
      <c r="N261" s="245"/>
      <c r="S261" s="251" t="s">
        <v>8714</v>
      </c>
      <c r="T261" s="251" t="s">
        <v>8714</v>
      </c>
    </row>
    <row r="262" spans="1:20">
      <c r="A262" s="245" t="s">
        <v>6267</v>
      </c>
      <c r="B262" s="245" t="s">
        <v>6268</v>
      </c>
      <c r="C262" s="245" t="s">
        <v>6269</v>
      </c>
      <c r="D262" s="245">
        <v>2017</v>
      </c>
      <c r="E262" s="246">
        <v>43801</v>
      </c>
      <c r="F262" s="245" t="s">
        <v>6468</v>
      </c>
      <c r="G262" s="247" t="s">
        <v>6567</v>
      </c>
      <c r="H262" s="248" t="s">
        <v>6272</v>
      </c>
      <c r="I262" s="249">
        <v>4286</v>
      </c>
      <c r="J262" s="249">
        <v>67</v>
      </c>
      <c r="K262" s="250">
        <v>1.4250423090606226</v>
      </c>
      <c r="L262" s="251" t="s">
        <v>6273</v>
      </c>
      <c r="M262" s="251" t="s">
        <v>8712</v>
      </c>
      <c r="N262" s="245"/>
      <c r="S262" s="251" t="s">
        <v>5923</v>
      </c>
      <c r="T262" s="251" t="s">
        <v>5923</v>
      </c>
    </row>
    <row r="263" spans="1:20">
      <c r="A263" s="245" t="s">
        <v>6267</v>
      </c>
      <c r="B263" s="245" t="s">
        <v>6268</v>
      </c>
      <c r="C263" s="245" t="s">
        <v>6269</v>
      </c>
      <c r="D263" s="245">
        <v>2017</v>
      </c>
      <c r="E263" s="246">
        <v>43801</v>
      </c>
      <c r="F263" s="245" t="s">
        <v>6568</v>
      </c>
      <c r="G263" s="247" t="s">
        <v>6569</v>
      </c>
      <c r="H263" s="248" t="s">
        <v>6272</v>
      </c>
      <c r="I263" s="249">
        <v>5590</v>
      </c>
      <c r="J263" s="249">
        <v>73</v>
      </c>
      <c r="K263" s="250">
        <v>1.4369551973307078</v>
      </c>
      <c r="L263" s="251" t="s">
        <v>6273</v>
      </c>
      <c r="M263" s="251" t="s">
        <v>8710</v>
      </c>
      <c r="N263" s="245"/>
      <c r="S263" s="251" t="s">
        <v>8711</v>
      </c>
      <c r="T263" s="251" t="s">
        <v>8711</v>
      </c>
    </row>
    <row r="264" spans="1:20">
      <c r="A264" s="245" t="s">
        <v>6267</v>
      </c>
      <c r="B264" s="245" t="s">
        <v>6268</v>
      </c>
      <c r="C264" s="245" t="s">
        <v>6269</v>
      </c>
      <c r="D264" s="245">
        <v>2017</v>
      </c>
      <c r="E264" s="246">
        <v>43801</v>
      </c>
      <c r="F264" s="245" t="s">
        <v>6433</v>
      </c>
      <c r="G264" s="247" t="s">
        <v>6570</v>
      </c>
      <c r="H264" s="248" t="s">
        <v>6272</v>
      </c>
      <c r="I264" s="249">
        <v>6524</v>
      </c>
      <c r="J264" s="249">
        <v>73</v>
      </c>
      <c r="K264" s="250">
        <v>1.677047532627109</v>
      </c>
      <c r="L264" s="251" t="s">
        <v>6273</v>
      </c>
      <c r="M264" s="251" t="s">
        <v>8713</v>
      </c>
      <c r="N264" s="245"/>
      <c r="S264" s="251" t="s">
        <v>8714</v>
      </c>
      <c r="T264" s="251" t="s">
        <v>8714</v>
      </c>
    </row>
    <row r="265" spans="1:20">
      <c r="A265" s="245" t="s">
        <v>6267</v>
      </c>
      <c r="B265" s="245" t="s">
        <v>6268</v>
      </c>
      <c r="C265" s="245" t="s">
        <v>6269</v>
      </c>
      <c r="D265" s="245">
        <v>2017</v>
      </c>
      <c r="E265" s="246">
        <v>43801</v>
      </c>
      <c r="F265" s="245" t="s">
        <v>6571</v>
      </c>
      <c r="G265" s="247" t="s">
        <v>3682</v>
      </c>
      <c r="H265" s="248" t="s">
        <v>6272</v>
      </c>
      <c r="I265" s="249">
        <v>5442</v>
      </c>
      <c r="J265" s="249">
        <v>71</v>
      </c>
      <c r="K265" s="250">
        <v>1.5204897306872378</v>
      </c>
      <c r="L265" s="251" t="s">
        <v>6273</v>
      </c>
      <c r="M265" s="251" t="s">
        <v>8713</v>
      </c>
      <c r="N265" s="245"/>
      <c r="S265" s="251" t="s">
        <v>8714</v>
      </c>
      <c r="T265" s="251" t="s">
        <v>8714</v>
      </c>
    </row>
    <row r="266" spans="1:20">
      <c r="A266" s="245" t="s">
        <v>6267</v>
      </c>
      <c r="B266" s="245" t="s">
        <v>6268</v>
      </c>
      <c r="C266" s="245" t="s">
        <v>6269</v>
      </c>
      <c r="D266" s="245">
        <v>2017</v>
      </c>
      <c r="E266" s="246">
        <v>43801</v>
      </c>
      <c r="F266" s="245" t="s">
        <v>6375</v>
      </c>
      <c r="G266" s="247" t="s">
        <v>4262</v>
      </c>
      <c r="H266" s="248" t="s">
        <v>6272</v>
      </c>
      <c r="I266" s="249">
        <v>4580</v>
      </c>
      <c r="J266" s="249">
        <v>67</v>
      </c>
      <c r="K266" s="250">
        <v>1.5227936947031384</v>
      </c>
      <c r="L266" s="251" t="s">
        <v>6273</v>
      </c>
      <c r="M266" s="251" t="s">
        <v>8712</v>
      </c>
      <c r="N266" s="245"/>
      <c r="S266" s="251" t="s">
        <v>5923</v>
      </c>
      <c r="T266" s="251" t="s">
        <v>5923</v>
      </c>
    </row>
    <row r="267" spans="1:20">
      <c r="A267" s="245" t="s">
        <v>6267</v>
      </c>
      <c r="B267" s="245" t="s">
        <v>6268</v>
      </c>
      <c r="C267" s="245" t="s">
        <v>6269</v>
      </c>
      <c r="D267" s="245">
        <v>2017</v>
      </c>
      <c r="E267" s="246">
        <v>43801</v>
      </c>
      <c r="F267" s="245" t="s">
        <v>6505</v>
      </c>
      <c r="G267" s="247" t="s">
        <v>4296</v>
      </c>
      <c r="H267" s="248" t="s">
        <v>6272</v>
      </c>
      <c r="I267" s="249">
        <v>6340</v>
      </c>
      <c r="J267" s="249">
        <v>72</v>
      </c>
      <c r="K267" s="250">
        <v>1.6986025377229079</v>
      </c>
      <c r="L267" s="251" t="s">
        <v>6273</v>
      </c>
      <c r="M267" s="251" t="s">
        <v>8712</v>
      </c>
      <c r="N267" s="245"/>
      <c r="S267" s="251" t="s">
        <v>5923</v>
      </c>
      <c r="T267" s="251" t="s">
        <v>5923</v>
      </c>
    </row>
    <row r="268" spans="1:20">
      <c r="A268" s="245" t="s">
        <v>6267</v>
      </c>
      <c r="B268" s="245" t="s">
        <v>6268</v>
      </c>
      <c r="C268" s="245" t="s">
        <v>6269</v>
      </c>
      <c r="D268" s="245">
        <v>2017</v>
      </c>
      <c r="E268" s="246">
        <v>43801</v>
      </c>
      <c r="F268" s="245" t="s">
        <v>6332</v>
      </c>
      <c r="G268" s="247" t="s">
        <v>6572</v>
      </c>
      <c r="H268" s="248" t="s">
        <v>6272</v>
      </c>
      <c r="I268" s="249">
        <v>5190</v>
      </c>
      <c r="J268" s="249">
        <v>68</v>
      </c>
      <c r="K268" s="250">
        <v>1.6505953592509666</v>
      </c>
      <c r="L268" s="251" t="s">
        <v>6273</v>
      </c>
      <c r="N268" s="245"/>
    </row>
    <row r="269" spans="1:20">
      <c r="A269" s="245" t="s">
        <v>6267</v>
      </c>
      <c r="B269" s="245" t="s">
        <v>6268</v>
      </c>
      <c r="C269" s="245" t="s">
        <v>6269</v>
      </c>
      <c r="D269" s="245">
        <v>2017</v>
      </c>
      <c r="E269" s="246">
        <v>43801</v>
      </c>
      <c r="F269" s="245" t="s">
        <v>6432</v>
      </c>
      <c r="G269" s="247" t="s">
        <v>4286</v>
      </c>
      <c r="H269" s="248" t="s">
        <v>6272</v>
      </c>
      <c r="I269" s="249">
        <v>5026</v>
      </c>
      <c r="J269" s="249">
        <v>67</v>
      </c>
      <c r="K269" s="250">
        <v>1.6710832116982475</v>
      </c>
      <c r="L269" s="251" t="s">
        <v>6273</v>
      </c>
      <c r="M269" s="251" t="s">
        <v>8712</v>
      </c>
      <c r="N269" s="245"/>
      <c r="S269" s="251" t="s">
        <v>5923</v>
      </c>
      <c r="T269" s="251" t="s">
        <v>5923</v>
      </c>
    </row>
    <row r="270" spans="1:20">
      <c r="A270" s="245" t="s">
        <v>6267</v>
      </c>
      <c r="B270" s="245" t="s">
        <v>6268</v>
      </c>
      <c r="C270" s="245" t="s">
        <v>6269</v>
      </c>
      <c r="D270" s="245">
        <v>2017</v>
      </c>
      <c r="E270" s="246">
        <v>43801</v>
      </c>
      <c r="F270" s="245" t="s">
        <v>6279</v>
      </c>
      <c r="G270" s="247" t="s">
        <v>6573</v>
      </c>
      <c r="H270" s="248" t="s">
        <v>6272</v>
      </c>
      <c r="I270" s="249">
        <v>4246</v>
      </c>
      <c r="J270" s="249">
        <v>66</v>
      </c>
      <c r="K270" s="250">
        <v>1.4768901132537495</v>
      </c>
      <c r="L270" s="251" t="s">
        <v>6273</v>
      </c>
      <c r="M270" s="251" t="s">
        <v>8712</v>
      </c>
      <c r="N270" s="245"/>
      <c r="S270" s="251" t="s">
        <v>5923</v>
      </c>
      <c r="T270" s="251" t="s">
        <v>5923</v>
      </c>
    </row>
    <row r="271" spans="1:20">
      <c r="A271" s="245" t="s">
        <v>6267</v>
      </c>
      <c r="B271" s="245" t="s">
        <v>6268</v>
      </c>
      <c r="C271" s="245" t="s">
        <v>6269</v>
      </c>
      <c r="D271" s="245">
        <v>2017</v>
      </c>
      <c r="E271" s="246">
        <v>43801</v>
      </c>
      <c r="F271" s="245" t="s">
        <v>6352</v>
      </c>
      <c r="G271" s="247" t="s">
        <v>6574</v>
      </c>
      <c r="H271" s="248" t="s">
        <v>6272</v>
      </c>
      <c r="I271" s="249">
        <v>4524</v>
      </c>
      <c r="J271" s="249">
        <v>66</v>
      </c>
      <c r="K271" s="250">
        <v>1.5735871107771935</v>
      </c>
      <c r="L271" s="251" t="s">
        <v>6273</v>
      </c>
      <c r="M271" s="251" t="s">
        <v>8712</v>
      </c>
      <c r="N271" s="245"/>
      <c r="S271" s="251" t="s">
        <v>5923</v>
      </c>
      <c r="T271" s="251" t="s">
        <v>5923</v>
      </c>
    </row>
    <row r="272" spans="1:20">
      <c r="A272" s="245" t="s">
        <v>6267</v>
      </c>
      <c r="B272" s="245" t="s">
        <v>6268</v>
      </c>
      <c r="C272" s="245" t="s">
        <v>6269</v>
      </c>
      <c r="D272" s="245">
        <v>2017</v>
      </c>
      <c r="E272" s="246">
        <v>43801</v>
      </c>
      <c r="F272" s="245" t="s">
        <v>6348</v>
      </c>
      <c r="G272" s="247" t="s">
        <v>6575</v>
      </c>
      <c r="H272" s="248" t="s">
        <v>6272</v>
      </c>
      <c r="I272" s="249">
        <v>5626</v>
      </c>
      <c r="J272" s="249">
        <v>70</v>
      </c>
      <c r="K272" s="250">
        <v>1.6402332361516034</v>
      </c>
      <c r="L272" s="251" t="s">
        <v>6273</v>
      </c>
      <c r="M272" s="251" t="s">
        <v>8712</v>
      </c>
      <c r="N272" s="245"/>
      <c r="S272" s="251" t="s">
        <v>5923</v>
      </c>
      <c r="T272" s="251" t="s">
        <v>5923</v>
      </c>
    </row>
    <row r="273" spans="1:20">
      <c r="A273" s="245" t="s">
        <v>6267</v>
      </c>
      <c r="B273" s="245" t="s">
        <v>6268</v>
      </c>
      <c r="C273" s="245" t="s">
        <v>6269</v>
      </c>
      <c r="D273" s="245">
        <v>2017</v>
      </c>
      <c r="E273" s="246">
        <v>43801</v>
      </c>
      <c r="F273" s="245" t="s">
        <v>6418</v>
      </c>
      <c r="G273" s="247" t="s">
        <v>3960</v>
      </c>
      <c r="H273" s="248" t="s">
        <v>6272</v>
      </c>
      <c r="I273" s="249">
        <v>6922</v>
      </c>
      <c r="J273" s="249">
        <v>74</v>
      </c>
      <c r="K273" s="250">
        <v>1.7081910252107475</v>
      </c>
      <c r="L273" s="251" t="s">
        <v>6273</v>
      </c>
      <c r="M273" s="251" t="s">
        <v>8710</v>
      </c>
      <c r="N273" s="245"/>
      <c r="S273" s="251" t="s">
        <v>8711</v>
      </c>
      <c r="T273" s="251" t="s">
        <v>8711</v>
      </c>
    </row>
    <row r="274" spans="1:20">
      <c r="A274" s="245" t="s">
        <v>6267</v>
      </c>
      <c r="B274" s="245" t="s">
        <v>6268</v>
      </c>
      <c r="C274" s="245" t="s">
        <v>6269</v>
      </c>
      <c r="D274" s="245">
        <v>2017</v>
      </c>
      <c r="E274" s="246">
        <v>43801</v>
      </c>
      <c r="F274" s="245" t="s">
        <v>6346</v>
      </c>
      <c r="G274" s="247" t="s">
        <v>4288</v>
      </c>
      <c r="H274" s="248" t="s">
        <v>6272</v>
      </c>
      <c r="I274" s="249">
        <v>5460</v>
      </c>
      <c r="J274" s="249">
        <v>70</v>
      </c>
      <c r="K274" s="250">
        <v>1.5918367346938775</v>
      </c>
      <c r="L274" s="251" t="s">
        <v>6273</v>
      </c>
      <c r="M274" s="251" t="s">
        <v>8712</v>
      </c>
      <c r="N274" s="245"/>
      <c r="S274" s="251" t="s">
        <v>5923</v>
      </c>
      <c r="T274" s="251" t="s">
        <v>5923</v>
      </c>
    </row>
    <row r="275" spans="1:20">
      <c r="A275" s="245" t="s">
        <v>6267</v>
      </c>
      <c r="B275" s="245" t="s">
        <v>6268</v>
      </c>
      <c r="C275" s="245" t="s">
        <v>6269</v>
      </c>
      <c r="D275" s="245">
        <v>2017</v>
      </c>
      <c r="E275" s="246">
        <v>43801</v>
      </c>
      <c r="F275" s="245" t="s">
        <v>6279</v>
      </c>
      <c r="G275" s="247" t="s">
        <v>2825</v>
      </c>
      <c r="H275" s="248" t="s">
        <v>6272</v>
      </c>
      <c r="I275" s="249">
        <v>5060</v>
      </c>
      <c r="J275" s="249">
        <v>66</v>
      </c>
      <c r="K275" s="250">
        <v>1.7600244872972146</v>
      </c>
      <c r="L275" s="251" t="s">
        <v>6273</v>
      </c>
      <c r="M275" s="251" t="s">
        <v>8710</v>
      </c>
      <c r="N275" s="245"/>
      <c r="S275" s="251" t="s">
        <v>8711</v>
      </c>
      <c r="T275" s="251" t="s">
        <v>8711</v>
      </c>
    </row>
    <row r="276" spans="1:20">
      <c r="A276" s="245" t="s">
        <v>6267</v>
      </c>
      <c r="B276" s="245" t="s">
        <v>6268</v>
      </c>
      <c r="C276" s="245" t="s">
        <v>6269</v>
      </c>
      <c r="D276" s="245">
        <v>2017</v>
      </c>
      <c r="E276" s="246">
        <v>43801</v>
      </c>
      <c r="F276" s="245" t="s">
        <v>6457</v>
      </c>
      <c r="G276" s="247" t="s">
        <v>3822</v>
      </c>
      <c r="H276" s="248" t="s">
        <v>6272</v>
      </c>
      <c r="I276" s="249">
        <v>6446</v>
      </c>
      <c r="J276" s="249">
        <v>72</v>
      </c>
      <c r="K276" s="250">
        <v>1.7270018861454046</v>
      </c>
      <c r="L276" s="251" t="s">
        <v>6273</v>
      </c>
      <c r="M276" s="251" t="s">
        <v>8710</v>
      </c>
      <c r="N276" s="245"/>
      <c r="S276" s="251" t="s">
        <v>8711</v>
      </c>
      <c r="T276" s="251" t="s">
        <v>8711</v>
      </c>
    </row>
    <row r="277" spans="1:20">
      <c r="A277" s="245" t="s">
        <v>6267</v>
      </c>
      <c r="B277" s="245" t="s">
        <v>6268</v>
      </c>
      <c r="C277" s="245" t="s">
        <v>6269</v>
      </c>
      <c r="D277" s="245">
        <v>2017</v>
      </c>
      <c r="E277" s="246">
        <v>43801</v>
      </c>
      <c r="F277" s="245" t="s">
        <v>6520</v>
      </c>
      <c r="G277" s="247" t="s">
        <v>6576</v>
      </c>
      <c r="H277" s="248" t="s">
        <v>6272</v>
      </c>
      <c r="I277" s="249">
        <v>6098</v>
      </c>
      <c r="J277" s="249">
        <v>71</v>
      </c>
      <c r="K277" s="250">
        <v>1.7037755196124178</v>
      </c>
      <c r="L277" s="251" t="s">
        <v>6273</v>
      </c>
      <c r="M277" s="251" t="s">
        <v>8712</v>
      </c>
      <c r="N277" s="245"/>
      <c r="S277" s="251" t="s">
        <v>5923</v>
      </c>
      <c r="T277" s="251" t="s">
        <v>8716</v>
      </c>
    </row>
    <row r="278" spans="1:20">
      <c r="A278" s="245" t="s">
        <v>6267</v>
      </c>
      <c r="B278" s="245" t="s">
        <v>6268</v>
      </c>
      <c r="C278" s="245" t="s">
        <v>6269</v>
      </c>
      <c r="D278" s="245">
        <v>2017</v>
      </c>
      <c r="E278" s="246">
        <v>43801</v>
      </c>
      <c r="F278" s="245" t="s">
        <v>6279</v>
      </c>
      <c r="G278" s="247" t="s">
        <v>6577</v>
      </c>
      <c r="H278" s="248" t="s">
        <v>6272</v>
      </c>
      <c r="I278" s="249">
        <v>6934</v>
      </c>
      <c r="J278" s="249">
        <v>74</v>
      </c>
      <c r="K278" s="250">
        <v>1.7111523503050163</v>
      </c>
      <c r="L278" s="251" t="s">
        <v>6273</v>
      </c>
      <c r="M278" s="251" t="s">
        <v>8713</v>
      </c>
      <c r="N278" s="245"/>
      <c r="S278" s="251" t="s">
        <v>8714</v>
      </c>
      <c r="T278" s="251" t="s">
        <v>8714</v>
      </c>
    </row>
    <row r="279" spans="1:20">
      <c r="A279" s="245" t="s">
        <v>6267</v>
      </c>
      <c r="B279" s="245" t="s">
        <v>6268</v>
      </c>
      <c r="C279" s="245" t="s">
        <v>6269</v>
      </c>
      <c r="D279" s="245">
        <v>2017</v>
      </c>
      <c r="E279" s="246">
        <v>43801</v>
      </c>
      <c r="F279" s="245" t="s">
        <v>6433</v>
      </c>
      <c r="G279" s="247" t="s">
        <v>2657</v>
      </c>
      <c r="H279" s="248" t="s">
        <v>6272</v>
      </c>
      <c r="I279" s="249">
        <v>4870</v>
      </c>
      <c r="J279" s="249">
        <v>65</v>
      </c>
      <c r="K279" s="250">
        <v>1.7733272644515248</v>
      </c>
      <c r="L279" s="251" t="s">
        <v>6273</v>
      </c>
      <c r="M279" s="251" t="s">
        <v>8713</v>
      </c>
      <c r="N279" s="245"/>
      <c r="S279" s="251" t="s">
        <v>8714</v>
      </c>
      <c r="T279" s="251" t="s">
        <v>8714</v>
      </c>
    </row>
    <row r="280" spans="1:20">
      <c r="A280" s="245" t="s">
        <v>6267</v>
      </c>
      <c r="B280" s="245" t="s">
        <v>6268</v>
      </c>
      <c r="C280" s="245" t="s">
        <v>6269</v>
      </c>
      <c r="D280" s="245">
        <v>2017</v>
      </c>
      <c r="E280" s="246">
        <v>43801</v>
      </c>
      <c r="F280" s="245" t="s">
        <v>6299</v>
      </c>
      <c r="G280" s="247" t="s">
        <v>2878</v>
      </c>
      <c r="H280" s="248" t="s">
        <v>6272</v>
      </c>
      <c r="I280" s="249">
        <v>5638</v>
      </c>
      <c r="J280" s="249">
        <v>70</v>
      </c>
      <c r="K280" s="250">
        <v>1.643731778425656</v>
      </c>
      <c r="L280" s="251" t="s">
        <v>6273</v>
      </c>
      <c r="M280" s="251" t="s">
        <v>8710</v>
      </c>
      <c r="N280" s="245"/>
      <c r="S280" s="251" t="s">
        <v>8711</v>
      </c>
      <c r="T280" s="251" t="s">
        <v>8711</v>
      </c>
    </row>
    <row r="281" spans="1:20">
      <c r="A281" s="245" t="s">
        <v>6267</v>
      </c>
      <c r="B281" s="245" t="s">
        <v>6268</v>
      </c>
      <c r="C281" s="245" t="s">
        <v>6269</v>
      </c>
      <c r="D281" s="245">
        <v>2017</v>
      </c>
      <c r="E281" s="246">
        <v>43801</v>
      </c>
      <c r="F281" s="245" t="s">
        <v>6368</v>
      </c>
      <c r="G281" s="247" t="s">
        <v>6578</v>
      </c>
      <c r="H281" s="248" t="s">
        <v>6272</v>
      </c>
      <c r="I281" s="249">
        <v>5692</v>
      </c>
      <c r="J281" s="249">
        <v>73</v>
      </c>
      <c r="K281" s="250">
        <v>1.4631751311639338</v>
      </c>
      <c r="L281" s="251" t="s">
        <v>6273</v>
      </c>
      <c r="M281" s="251" t="s">
        <v>8712</v>
      </c>
      <c r="N281" s="245"/>
      <c r="S281" s="251" t="s">
        <v>5923</v>
      </c>
      <c r="T281" s="251" t="s">
        <v>8716</v>
      </c>
    </row>
    <row r="282" spans="1:20">
      <c r="A282" s="245" t="s">
        <v>6267</v>
      </c>
      <c r="B282" s="245" t="s">
        <v>6268</v>
      </c>
      <c r="C282" s="245" t="s">
        <v>6269</v>
      </c>
      <c r="D282" s="245">
        <v>2017</v>
      </c>
      <c r="E282" s="246">
        <v>43801</v>
      </c>
      <c r="F282" s="245" t="s">
        <v>6402</v>
      </c>
      <c r="G282" s="247" t="s">
        <v>4126</v>
      </c>
      <c r="H282" s="248" t="s">
        <v>6272</v>
      </c>
      <c r="I282" s="249">
        <v>5268</v>
      </c>
      <c r="J282" s="249">
        <v>69</v>
      </c>
      <c r="K282" s="250">
        <v>1.60360903354246</v>
      </c>
      <c r="L282" s="251" t="s">
        <v>6273</v>
      </c>
      <c r="N282" s="245"/>
      <c r="T282" s="251" t="s">
        <v>8715</v>
      </c>
    </row>
    <row r="283" spans="1:20">
      <c r="A283" s="245" t="s">
        <v>6267</v>
      </c>
      <c r="B283" s="245" t="s">
        <v>6268</v>
      </c>
      <c r="C283" s="245" t="s">
        <v>6269</v>
      </c>
      <c r="D283" s="245">
        <v>2017</v>
      </c>
      <c r="E283" s="246">
        <v>43801</v>
      </c>
      <c r="F283" s="245" t="s">
        <v>6275</v>
      </c>
      <c r="G283" s="247" t="s">
        <v>6579</v>
      </c>
      <c r="H283" s="248" t="s">
        <v>6272</v>
      </c>
      <c r="I283" s="249">
        <v>4854</v>
      </c>
      <c r="J283" s="249">
        <v>67</v>
      </c>
      <c r="K283" s="250">
        <v>1.6138953262203133</v>
      </c>
      <c r="L283" s="251" t="s">
        <v>6273</v>
      </c>
      <c r="N283" s="245"/>
    </row>
    <row r="284" spans="1:20">
      <c r="A284" s="245" t="s">
        <v>6267</v>
      </c>
      <c r="B284" s="245" t="s">
        <v>6268</v>
      </c>
      <c r="C284" s="245" t="s">
        <v>6269</v>
      </c>
      <c r="D284" s="245">
        <v>2017</v>
      </c>
      <c r="E284" s="246">
        <v>43801</v>
      </c>
      <c r="F284" s="245" t="s">
        <v>6320</v>
      </c>
      <c r="G284" s="247" t="s">
        <v>6580</v>
      </c>
      <c r="H284" s="248" t="s">
        <v>6272</v>
      </c>
      <c r="I284" s="249">
        <v>6387</v>
      </c>
      <c r="J284" s="249">
        <v>71</v>
      </c>
      <c r="K284" s="250">
        <v>1.7845218504041507</v>
      </c>
      <c r="L284" s="251" t="s">
        <v>6273</v>
      </c>
      <c r="M284" s="251" t="s">
        <v>8712</v>
      </c>
      <c r="N284" s="245"/>
      <c r="S284" s="251" t="s">
        <v>5923</v>
      </c>
      <c r="T284" s="251" t="s">
        <v>5923</v>
      </c>
    </row>
    <row r="285" spans="1:20">
      <c r="A285" s="245" t="s">
        <v>6267</v>
      </c>
      <c r="B285" s="245" t="s">
        <v>6268</v>
      </c>
      <c r="C285" s="245" t="s">
        <v>6269</v>
      </c>
      <c r="D285" s="245">
        <v>2017</v>
      </c>
      <c r="E285" s="246">
        <v>43801</v>
      </c>
      <c r="F285" s="245" t="s">
        <v>6581</v>
      </c>
      <c r="G285" s="247" t="s">
        <v>6582</v>
      </c>
      <c r="H285" s="248" t="s">
        <v>6272</v>
      </c>
      <c r="I285" s="249">
        <v>4151</v>
      </c>
      <c r="J285" s="249">
        <v>63</v>
      </c>
      <c r="K285" s="250">
        <v>1.6600879034741469</v>
      </c>
      <c r="L285" s="251" t="s">
        <v>6273</v>
      </c>
      <c r="N285" s="245"/>
    </row>
    <row r="286" spans="1:20">
      <c r="A286" s="245" t="s">
        <v>6267</v>
      </c>
      <c r="B286" s="245" t="s">
        <v>6268</v>
      </c>
      <c r="C286" s="245" t="s">
        <v>6269</v>
      </c>
      <c r="D286" s="245">
        <v>2017</v>
      </c>
      <c r="E286" s="246">
        <v>43801</v>
      </c>
      <c r="F286" s="245" t="s">
        <v>6299</v>
      </c>
      <c r="G286" s="247" t="s">
        <v>2837</v>
      </c>
      <c r="H286" s="248" t="s">
        <v>6272</v>
      </c>
      <c r="I286" s="249">
        <v>4424</v>
      </c>
      <c r="J286" s="249">
        <v>66</v>
      </c>
      <c r="K286" s="250">
        <v>1.5388040181428611</v>
      </c>
      <c r="L286" s="251" t="s">
        <v>6273</v>
      </c>
      <c r="N286" s="245"/>
      <c r="T286" s="251" t="s">
        <v>8715</v>
      </c>
    </row>
    <row r="287" spans="1:20">
      <c r="A287" s="245" t="s">
        <v>6267</v>
      </c>
      <c r="B287" s="245" t="s">
        <v>6268</v>
      </c>
      <c r="C287" s="245" t="s">
        <v>6269</v>
      </c>
      <c r="D287" s="245">
        <v>2017</v>
      </c>
      <c r="E287" s="246">
        <v>43801</v>
      </c>
      <c r="F287" s="245" t="s">
        <v>6307</v>
      </c>
      <c r="G287" s="247" t="s">
        <v>3115</v>
      </c>
      <c r="H287" s="248" t="s">
        <v>6272</v>
      </c>
      <c r="I287" s="249">
        <v>4468</v>
      </c>
      <c r="J287" s="249">
        <v>66</v>
      </c>
      <c r="K287" s="250">
        <v>1.5541085789019673</v>
      </c>
      <c r="L287" s="251" t="s">
        <v>6273</v>
      </c>
      <c r="M287" s="251" t="s">
        <v>8710</v>
      </c>
      <c r="N287" s="245"/>
      <c r="S287" s="251" t="s">
        <v>8711</v>
      </c>
      <c r="T287" s="251" t="s">
        <v>8711</v>
      </c>
    </row>
    <row r="288" spans="1:20">
      <c r="A288" s="245" t="s">
        <v>6267</v>
      </c>
      <c r="B288" s="245" t="s">
        <v>6268</v>
      </c>
      <c r="C288" s="245" t="s">
        <v>6269</v>
      </c>
      <c r="D288" s="245">
        <v>2017</v>
      </c>
      <c r="E288" s="246">
        <v>43801</v>
      </c>
      <c r="F288" s="245" t="s">
        <v>6285</v>
      </c>
      <c r="G288" s="247" t="s">
        <v>6583</v>
      </c>
      <c r="H288" s="248" t="s">
        <v>6272</v>
      </c>
      <c r="I288" s="249">
        <v>4350</v>
      </c>
      <c r="J288" s="249">
        <v>64</v>
      </c>
      <c r="K288" s="250">
        <v>1.659393310546875</v>
      </c>
      <c r="L288" s="251" t="s">
        <v>6273</v>
      </c>
      <c r="M288" s="251" t="s">
        <v>8712</v>
      </c>
      <c r="N288" s="245"/>
      <c r="S288" s="251" t="s">
        <v>5923</v>
      </c>
      <c r="T288" s="251" t="s">
        <v>5923</v>
      </c>
    </row>
    <row r="289" spans="1:20">
      <c r="A289" s="245" t="s">
        <v>6267</v>
      </c>
      <c r="B289" s="245" t="s">
        <v>6268</v>
      </c>
      <c r="C289" s="245" t="s">
        <v>6269</v>
      </c>
      <c r="D289" s="245">
        <v>2017</v>
      </c>
      <c r="E289" s="246">
        <v>43801</v>
      </c>
      <c r="F289" s="245" t="s">
        <v>6584</v>
      </c>
      <c r="G289" s="247" t="s">
        <v>6585</v>
      </c>
      <c r="H289" s="248" t="s">
        <v>6272</v>
      </c>
      <c r="I289" s="249">
        <v>4548</v>
      </c>
      <c r="J289" s="249">
        <v>65</v>
      </c>
      <c r="K289" s="250">
        <v>1.6560764679107873</v>
      </c>
      <c r="L289" s="251" t="s">
        <v>6273</v>
      </c>
      <c r="M289" s="251" t="s">
        <v>8712</v>
      </c>
      <c r="N289" s="245"/>
      <c r="S289" s="251" t="s">
        <v>5923</v>
      </c>
      <c r="T289" s="251" t="s">
        <v>5923</v>
      </c>
    </row>
    <row r="290" spans="1:20">
      <c r="A290" s="245" t="s">
        <v>6267</v>
      </c>
      <c r="B290" s="245" t="s">
        <v>6268</v>
      </c>
      <c r="C290" s="245" t="s">
        <v>6269</v>
      </c>
      <c r="D290" s="245">
        <v>2017</v>
      </c>
      <c r="E290" s="246">
        <v>43801</v>
      </c>
      <c r="F290" s="245" t="s">
        <v>6586</v>
      </c>
      <c r="G290" s="247" t="s">
        <v>6587</v>
      </c>
      <c r="H290" s="248" t="s">
        <v>6272</v>
      </c>
      <c r="I290" s="249">
        <v>4096</v>
      </c>
      <c r="J290" s="249">
        <v>64</v>
      </c>
      <c r="K290" s="250">
        <v>1.5625</v>
      </c>
      <c r="L290" s="251" t="s">
        <v>6273</v>
      </c>
      <c r="N290" s="245"/>
    </row>
    <row r="291" spans="1:20">
      <c r="A291" s="245" t="s">
        <v>6267</v>
      </c>
      <c r="B291" s="245" t="s">
        <v>6268</v>
      </c>
      <c r="C291" s="245" t="s">
        <v>6269</v>
      </c>
      <c r="D291" s="245">
        <v>2017</v>
      </c>
      <c r="E291" s="246">
        <v>43801</v>
      </c>
      <c r="F291" s="245" t="s">
        <v>6428</v>
      </c>
      <c r="G291" s="247" t="s">
        <v>6588</v>
      </c>
      <c r="H291" s="248" t="s">
        <v>6272</v>
      </c>
      <c r="I291" s="249">
        <v>5466</v>
      </c>
      <c r="J291" s="249">
        <v>70</v>
      </c>
      <c r="K291" s="250">
        <v>1.5935860058309037</v>
      </c>
      <c r="L291" s="251" t="s">
        <v>6273</v>
      </c>
      <c r="M291" s="251" t="s">
        <v>8710</v>
      </c>
      <c r="N291" s="245"/>
      <c r="S291" s="251" t="s">
        <v>8711</v>
      </c>
      <c r="T291" s="251" t="s">
        <v>8711</v>
      </c>
    </row>
    <row r="292" spans="1:20">
      <c r="A292" s="245" t="s">
        <v>6267</v>
      </c>
      <c r="B292" s="245" t="s">
        <v>6268</v>
      </c>
      <c r="C292" s="245" t="s">
        <v>6269</v>
      </c>
      <c r="D292" s="245">
        <v>2017</v>
      </c>
      <c r="E292" s="246">
        <v>43801</v>
      </c>
      <c r="F292" s="245" t="s">
        <v>6586</v>
      </c>
      <c r="G292" s="247" t="s">
        <v>6589</v>
      </c>
      <c r="H292" s="248" t="s">
        <v>6272</v>
      </c>
      <c r="I292" s="249">
        <v>5082</v>
      </c>
      <c r="J292" s="249">
        <v>66</v>
      </c>
      <c r="K292" s="250">
        <v>1.7676767676767675</v>
      </c>
      <c r="L292" s="251" t="s">
        <v>6273</v>
      </c>
      <c r="N292" s="245"/>
    </row>
    <row r="293" spans="1:20">
      <c r="A293" s="245" t="s">
        <v>6267</v>
      </c>
      <c r="B293" s="245" t="s">
        <v>6268</v>
      </c>
      <c r="C293" s="245" t="s">
        <v>6269</v>
      </c>
      <c r="D293" s="245">
        <v>2017</v>
      </c>
      <c r="E293" s="246">
        <v>43801</v>
      </c>
      <c r="F293" s="245" t="s">
        <v>6380</v>
      </c>
      <c r="G293" s="247" t="s">
        <v>6590</v>
      </c>
      <c r="H293" s="248" t="s">
        <v>6272</v>
      </c>
      <c r="I293" s="249">
        <v>4970</v>
      </c>
      <c r="J293" s="249">
        <v>69</v>
      </c>
      <c r="K293" s="250">
        <v>1.5128961459198988</v>
      </c>
      <c r="L293" s="251" t="s">
        <v>6273</v>
      </c>
      <c r="N293" s="245"/>
    </row>
    <row r="294" spans="1:20">
      <c r="A294" s="245" t="s">
        <v>6267</v>
      </c>
      <c r="B294" s="245" t="s">
        <v>6268</v>
      </c>
      <c r="C294" s="245" t="s">
        <v>6269</v>
      </c>
      <c r="D294" s="245">
        <v>2017</v>
      </c>
      <c r="E294" s="246">
        <v>43801</v>
      </c>
      <c r="F294" s="245" t="s">
        <v>6340</v>
      </c>
      <c r="G294" s="247" t="s">
        <v>2714</v>
      </c>
      <c r="H294" s="248" t="s">
        <v>6272</v>
      </c>
      <c r="I294" s="249">
        <v>5498</v>
      </c>
      <c r="J294" s="249">
        <v>71</v>
      </c>
      <c r="K294" s="250">
        <v>1.5361360785223144</v>
      </c>
      <c r="L294" s="251" t="s">
        <v>6273</v>
      </c>
      <c r="M294" s="251" t="s">
        <v>8710</v>
      </c>
      <c r="N294" s="245"/>
      <c r="S294" s="251" t="s">
        <v>8711</v>
      </c>
      <c r="T294" s="251" t="s">
        <v>8711</v>
      </c>
    </row>
    <row r="295" spans="1:20">
      <c r="A295" s="245" t="s">
        <v>6267</v>
      </c>
      <c r="B295" s="245" t="s">
        <v>6268</v>
      </c>
      <c r="C295" s="245" t="s">
        <v>6269</v>
      </c>
      <c r="D295" s="245">
        <v>2017</v>
      </c>
      <c r="E295" s="246">
        <v>43801</v>
      </c>
      <c r="F295" s="245" t="s">
        <v>6466</v>
      </c>
      <c r="G295" s="247" t="s">
        <v>6591</v>
      </c>
      <c r="H295" s="248" t="s">
        <v>6272</v>
      </c>
      <c r="I295" s="249">
        <v>5444</v>
      </c>
      <c r="J295" s="249">
        <v>70</v>
      </c>
      <c r="K295" s="250">
        <v>1.5871720116618075</v>
      </c>
      <c r="L295" s="251" t="s">
        <v>6273</v>
      </c>
      <c r="M295" s="251" t="s">
        <v>8712</v>
      </c>
      <c r="N295" s="245"/>
      <c r="S295" s="251" t="s">
        <v>5923</v>
      </c>
      <c r="T295" s="251" t="s">
        <v>5923</v>
      </c>
    </row>
    <row r="296" spans="1:20">
      <c r="A296" s="245" t="s">
        <v>6267</v>
      </c>
      <c r="B296" s="245" t="s">
        <v>6268</v>
      </c>
      <c r="C296" s="245" t="s">
        <v>6269</v>
      </c>
      <c r="D296" s="245">
        <v>2017</v>
      </c>
      <c r="E296" s="246">
        <v>43801</v>
      </c>
      <c r="F296" s="245" t="s">
        <v>6301</v>
      </c>
      <c r="G296" s="247" t="s">
        <v>6592</v>
      </c>
      <c r="H296" s="248" t="s">
        <v>6272</v>
      </c>
      <c r="I296" s="249">
        <v>5140</v>
      </c>
      <c r="J296" s="249">
        <v>70</v>
      </c>
      <c r="K296" s="250">
        <v>1.4985422740524783</v>
      </c>
      <c r="L296" s="251" t="s">
        <v>6273</v>
      </c>
      <c r="M296" s="251" t="s">
        <v>8712</v>
      </c>
      <c r="N296" s="245"/>
      <c r="S296" s="251" t="s">
        <v>5923</v>
      </c>
      <c r="T296" s="251" t="s">
        <v>8716</v>
      </c>
    </row>
    <row r="297" spans="1:20">
      <c r="A297" s="245" t="s">
        <v>6267</v>
      </c>
      <c r="B297" s="245" t="s">
        <v>6268</v>
      </c>
      <c r="C297" s="245" t="s">
        <v>6269</v>
      </c>
      <c r="D297" s="245">
        <v>2017</v>
      </c>
      <c r="E297" s="246">
        <v>43801</v>
      </c>
      <c r="F297" s="245" t="s">
        <v>6593</v>
      </c>
      <c r="G297" s="247" t="s">
        <v>4231</v>
      </c>
      <c r="H297" s="248" t="s">
        <v>6272</v>
      </c>
      <c r="I297" s="249">
        <v>4626</v>
      </c>
      <c r="J297" s="249">
        <v>69</v>
      </c>
      <c r="K297" s="250">
        <v>1.4081805977918413</v>
      </c>
      <c r="L297" s="251" t="s">
        <v>6273</v>
      </c>
      <c r="M297" s="251" t="s">
        <v>8712</v>
      </c>
      <c r="N297" s="245"/>
      <c r="S297" s="251" t="s">
        <v>5923</v>
      </c>
      <c r="T297" s="251" t="s">
        <v>5923</v>
      </c>
    </row>
    <row r="298" spans="1:20">
      <c r="A298" s="245" t="s">
        <v>6267</v>
      </c>
      <c r="B298" s="245" t="s">
        <v>6268</v>
      </c>
      <c r="C298" s="245" t="s">
        <v>6269</v>
      </c>
      <c r="D298" s="245">
        <v>2017</v>
      </c>
      <c r="E298" s="246">
        <v>43801</v>
      </c>
      <c r="F298" s="245" t="s">
        <v>6325</v>
      </c>
      <c r="G298" s="247" t="s">
        <v>6594</v>
      </c>
      <c r="H298" s="248" t="s">
        <v>6272</v>
      </c>
      <c r="I298" s="249">
        <v>4676</v>
      </c>
      <c r="J298" s="249">
        <v>66</v>
      </c>
      <c r="K298" s="250">
        <v>1.6264574115813786</v>
      </c>
      <c r="L298" s="251" t="s">
        <v>6273</v>
      </c>
      <c r="M298" s="251" t="s">
        <v>8713</v>
      </c>
      <c r="N298" s="245"/>
      <c r="S298" s="251" t="s">
        <v>8714</v>
      </c>
      <c r="T298" s="251" t="s">
        <v>8714</v>
      </c>
    </row>
    <row r="299" spans="1:20">
      <c r="A299" s="245" t="s">
        <v>6267</v>
      </c>
      <c r="B299" s="245" t="s">
        <v>6268</v>
      </c>
      <c r="C299" s="245" t="s">
        <v>6269</v>
      </c>
      <c r="D299" s="245">
        <v>2017</v>
      </c>
      <c r="E299" s="246">
        <v>43801</v>
      </c>
      <c r="F299" s="245" t="s">
        <v>6364</v>
      </c>
      <c r="G299" s="247" t="s">
        <v>6595</v>
      </c>
      <c r="H299" s="248" t="s">
        <v>6272</v>
      </c>
      <c r="I299" s="249">
        <v>5528</v>
      </c>
      <c r="J299" s="249">
        <v>71</v>
      </c>
      <c r="K299" s="250">
        <v>1.5445180505768195</v>
      </c>
      <c r="L299" s="251" t="s">
        <v>6273</v>
      </c>
      <c r="N299" s="245"/>
    </row>
    <row r="300" spans="1:20">
      <c r="A300" s="245" t="s">
        <v>6267</v>
      </c>
      <c r="B300" s="245" t="s">
        <v>6268</v>
      </c>
      <c r="C300" s="245" t="s">
        <v>6269</v>
      </c>
      <c r="D300" s="245">
        <v>2017</v>
      </c>
      <c r="E300" s="246">
        <v>43801</v>
      </c>
      <c r="F300" s="245" t="s">
        <v>6344</v>
      </c>
      <c r="G300" s="247" t="s">
        <v>6596</v>
      </c>
      <c r="H300" s="248" t="s">
        <v>6272</v>
      </c>
      <c r="I300" s="249">
        <v>5258</v>
      </c>
      <c r="J300" s="249">
        <v>70</v>
      </c>
      <c r="K300" s="250">
        <v>1.5329446064139942</v>
      </c>
      <c r="L300" s="251" t="s">
        <v>6273</v>
      </c>
      <c r="N300" s="245"/>
    </row>
    <row r="301" spans="1:20">
      <c r="A301" s="245" t="s">
        <v>6267</v>
      </c>
      <c r="B301" s="245" t="s">
        <v>6268</v>
      </c>
      <c r="C301" s="245" t="s">
        <v>6269</v>
      </c>
      <c r="D301" s="245">
        <v>2017</v>
      </c>
      <c r="E301" s="246">
        <v>43801</v>
      </c>
      <c r="F301" s="245" t="s">
        <v>6597</v>
      </c>
      <c r="G301" s="247" t="s">
        <v>6598</v>
      </c>
      <c r="H301" s="248" t="s">
        <v>6272</v>
      </c>
      <c r="I301" s="249">
        <v>5342</v>
      </c>
      <c r="J301" s="249">
        <v>69</v>
      </c>
      <c r="K301" s="250">
        <v>1.6261350526165188</v>
      </c>
      <c r="L301" s="251" t="s">
        <v>6273</v>
      </c>
      <c r="M301" s="251" t="s">
        <v>8712</v>
      </c>
      <c r="N301" s="245"/>
      <c r="S301" s="251" t="s">
        <v>5923</v>
      </c>
      <c r="T301" s="251" t="s">
        <v>5923</v>
      </c>
    </row>
    <row r="302" spans="1:20">
      <c r="A302" s="245" t="s">
        <v>6267</v>
      </c>
      <c r="B302" s="245" t="s">
        <v>6268</v>
      </c>
      <c r="C302" s="245" t="s">
        <v>6269</v>
      </c>
      <c r="D302" s="245">
        <v>2017</v>
      </c>
      <c r="E302" s="246">
        <v>43801</v>
      </c>
      <c r="F302" s="245" t="s">
        <v>6325</v>
      </c>
      <c r="G302" s="247" t="s">
        <v>6599</v>
      </c>
      <c r="H302" s="248" t="s">
        <v>6272</v>
      </c>
      <c r="I302" s="249">
        <v>4080</v>
      </c>
      <c r="J302" s="249">
        <v>62</v>
      </c>
      <c r="K302" s="250">
        <v>1.7119264207310934</v>
      </c>
      <c r="L302" s="251" t="s">
        <v>6273</v>
      </c>
      <c r="M302" s="251" t="s">
        <v>8713</v>
      </c>
      <c r="N302" s="245"/>
      <c r="S302" s="251" t="s">
        <v>8714</v>
      </c>
      <c r="T302" s="251" t="s">
        <v>8714</v>
      </c>
    </row>
    <row r="303" spans="1:20">
      <c r="A303" s="245" t="s">
        <v>6267</v>
      </c>
      <c r="B303" s="245" t="s">
        <v>6268</v>
      </c>
      <c r="C303" s="245" t="s">
        <v>6269</v>
      </c>
      <c r="D303" s="245">
        <v>2017</v>
      </c>
      <c r="E303" s="246">
        <v>43801</v>
      </c>
      <c r="F303" s="245" t="s">
        <v>6412</v>
      </c>
      <c r="G303" s="247" t="s">
        <v>6600</v>
      </c>
      <c r="H303" s="248" t="s">
        <v>6272</v>
      </c>
      <c r="I303" s="249">
        <v>4914</v>
      </c>
      <c r="J303" s="249">
        <v>67</v>
      </c>
      <c r="K303" s="250">
        <v>1.6338445885963364</v>
      </c>
      <c r="L303" s="251" t="s">
        <v>6273</v>
      </c>
      <c r="N303" s="245"/>
    </row>
    <row r="304" spans="1:20">
      <c r="A304" s="245" t="s">
        <v>6267</v>
      </c>
      <c r="B304" s="245" t="s">
        <v>6268</v>
      </c>
      <c r="C304" s="245" t="s">
        <v>6269</v>
      </c>
      <c r="D304" s="245">
        <v>2017</v>
      </c>
      <c r="E304" s="246">
        <v>43801</v>
      </c>
      <c r="F304" s="245" t="s">
        <v>6601</v>
      </c>
      <c r="G304" s="247" t="s">
        <v>6602</v>
      </c>
      <c r="H304" s="248" t="s">
        <v>6272</v>
      </c>
      <c r="I304" s="249">
        <v>5436</v>
      </c>
      <c r="J304" s="249">
        <v>71</v>
      </c>
      <c r="K304" s="250">
        <v>1.518813336276337</v>
      </c>
      <c r="L304" s="251" t="s">
        <v>6273</v>
      </c>
      <c r="M304" s="251" t="s">
        <v>8712</v>
      </c>
      <c r="N304" s="245"/>
      <c r="S304" s="251" t="s">
        <v>5923</v>
      </c>
      <c r="T304" s="251" t="s">
        <v>5923</v>
      </c>
    </row>
    <row r="305" spans="1:20">
      <c r="A305" s="245" t="s">
        <v>6267</v>
      </c>
      <c r="B305" s="245" t="s">
        <v>6268</v>
      </c>
      <c r="C305" s="245" t="s">
        <v>6269</v>
      </c>
      <c r="D305" s="245">
        <v>2017</v>
      </c>
      <c r="E305" s="246">
        <v>43801</v>
      </c>
      <c r="F305" s="245" t="s">
        <v>6281</v>
      </c>
      <c r="G305" s="247" t="s">
        <v>6603</v>
      </c>
      <c r="H305" s="248" t="s">
        <v>6272</v>
      </c>
      <c r="I305" s="249">
        <v>6248</v>
      </c>
      <c r="J305" s="249">
        <v>72</v>
      </c>
      <c r="K305" s="250">
        <v>1.6739540466392318</v>
      </c>
      <c r="L305" s="251" t="s">
        <v>6273</v>
      </c>
      <c r="M305" s="251" t="s">
        <v>8713</v>
      </c>
      <c r="N305" s="245"/>
      <c r="S305" s="251" t="s">
        <v>8714</v>
      </c>
      <c r="T305" s="251" t="s">
        <v>8714</v>
      </c>
    </row>
    <row r="306" spans="1:20">
      <c r="A306" s="245" t="s">
        <v>6267</v>
      </c>
      <c r="B306" s="245" t="s">
        <v>6268</v>
      </c>
      <c r="C306" s="245" t="s">
        <v>6269</v>
      </c>
      <c r="D306" s="245">
        <v>2017</v>
      </c>
      <c r="E306" s="246">
        <v>43801</v>
      </c>
      <c r="F306" s="245" t="s">
        <v>6330</v>
      </c>
      <c r="G306" s="247" t="s">
        <v>4572</v>
      </c>
      <c r="H306" s="248" t="s">
        <v>6272</v>
      </c>
      <c r="I306" s="249">
        <v>6170</v>
      </c>
      <c r="J306" s="249">
        <v>75</v>
      </c>
      <c r="K306" s="250">
        <v>1.4625185185185186</v>
      </c>
      <c r="L306" s="251" t="s">
        <v>6273</v>
      </c>
      <c r="M306" s="251" t="s">
        <v>8713</v>
      </c>
      <c r="N306" s="245"/>
      <c r="S306" s="251" t="s">
        <v>8714</v>
      </c>
      <c r="T306" s="251" t="s">
        <v>8714</v>
      </c>
    </row>
    <row r="307" spans="1:20">
      <c r="A307" s="245" t="s">
        <v>6267</v>
      </c>
      <c r="B307" s="245" t="s">
        <v>6268</v>
      </c>
      <c r="C307" s="245" t="s">
        <v>6269</v>
      </c>
      <c r="D307" s="245">
        <v>2017</v>
      </c>
      <c r="E307" s="246">
        <v>43801</v>
      </c>
      <c r="F307" s="245" t="s">
        <v>6296</v>
      </c>
      <c r="G307" s="247" t="s">
        <v>6604</v>
      </c>
      <c r="H307" s="248" t="s">
        <v>6272</v>
      </c>
      <c r="I307" s="249">
        <v>4136</v>
      </c>
      <c r="J307" s="249">
        <v>66</v>
      </c>
      <c r="K307" s="250">
        <v>1.4386287113559841</v>
      </c>
      <c r="L307" s="251" t="s">
        <v>6273</v>
      </c>
      <c r="M307" s="251" t="s">
        <v>8713</v>
      </c>
      <c r="N307" s="245"/>
      <c r="S307" s="251" t="s">
        <v>8714</v>
      </c>
      <c r="T307" s="251" t="s">
        <v>8716</v>
      </c>
    </row>
    <row r="308" spans="1:20">
      <c r="A308" s="245" t="s">
        <v>6267</v>
      </c>
      <c r="B308" s="245" t="s">
        <v>6268</v>
      </c>
      <c r="C308" s="245" t="s">
        <v>6269</v>
      </c>
      <c r="D308" s="245">
        <v>2017</v>
      </c>
      <c r="E308" s="246">
        <v>43801</v>
      </c>
      <c r="F308" s="245" t="s">
        <v>6460</v>
      </c>
      <c r="G308" s="247" t="s">
        <v>3299</v>
      </c>
      <c r="H308" s="248" t="s">
        <v>6272</v>
      </c>
      <c r="I308" s="249">
        <v>6408</v>
      </c>
      <c r="J308" s="249">
        <v>71</v>
      </c>
      <c r="K308" s="250">
        <v>1.7903892308423046</v>
      </c>
      <c r="L308" s="251" t="s">
        <v>6273</v>
      </c>
      <c r="M308" s="251" t="s">
        <v>8710</v>
      </c>
      <c r="N308" s="245"/>
      <c r="S308" s="251" t="s">
        <v>8711</v>
      </c>
      <c r="T308" s="251" t="s">
        <v>8711</v>
      </c>
    </row>
    <row r="309" spans="1:20">
      <c r="A309" s="245" t="s">
        <v>6267</v>
      </c>
      <c r="B309" s="245" t="s">
        <v>6268</v>
      </c>
      <c r="C309" s="245" t="s">
        <v>6269</v>
      </c>
      <c r="D309" s="245">
        <v>2017</v>
      </c>
      <c r="E309" s="246">
        <v>43801</v>
      </c>
      <c r="F309" s="245" t="s">
        <v>6430</v>
      </c>
      <c r="G309" s="247" t="s">
        <v>6605</v>
      </c>
      <c r="H309" s="248" t="s">
        <v>6272</v>
      </c>
      <c r="I309" s="249">
        <v>5128</v>
      </c>
      <c r="J309" s="249">
        <v>69</v>
      </c>
      <c r="K309" s="250">
        <v>1.5609922406996459</v>
      </c>
      <c r="L309" s="251" t="s">
        <v>6273</v>
      </c>
      <c r="N309" s="245"/>
    </row>
    <row r="310" spans="1:20">
      <c r="A310" s="245" t="s">
        <v>6267</v>
      </c>
      <c r="B310" s="245" t="s">
        <v>6268</v>
      </c>
      <c r="C310" s="245" t="s">
        <v>6269</v>
      </c>
      <c r="D310" s="245">
        <v>2017</v>
      </c>
      <c r="E310" s="246">
        <v>43801</v>
      </c>
      <c r="F310" s="245" t="s">
        <v>6517</v>
      </c>
      <c r="G310" s="247" t="s">
        <v>6606</v>
      </c>
      <c r="H310" s="248" t="s">
        <v>6272</v>
      </c>
      <c r="I310" s="249">
        <v>5372</v>
      </c>
      <c r="J310" s="249">
        <v>69</v>
      </c>
      <c r="K310" s="250">
        <v>1.6352672225114075</v>
      </c>
      <c r="L310" s="251" t="s">
        <v>6273</v>
      </c>
      <c r="N310" s="245"/>
    </row>
    <row r="311" spans="1:20">
      <c r="A311" s="245" t="s">
        <v>6267</v>
      </c>
      <c r="B311" s="245" t="s">
        <v>6268</v>
      </c>
      <c r="C311" s="245" t="s">
        <v>6269</v>
      </c>
      <c r="D311" s="245">
        <v>2017</v>
      </c>
      <c r="E311" s="246">
        <v>43801</v>
      </c>
      <c r="F311" s="245" t="s">
        <v>6607</v>
      </c>
      <c r="G311" s="247" t="s">
        <v>6608</v>
      </c>
      <c r="H311" s="248" t="s">
        <v>6272</v>
      </c>
      <c r="I311" s="249">
        <v>5330</v>
      </c>
      <c r="J311" s="249">
        <v>69</v>
      </c>
      <c r="K311" s="250">
        <v>1.6224821846585635</v>
      </c>
      <c r="L311" s="251" t="s">
        <v>6273</v>
      </c>
      <c r="N311" s="245"/>
    </row>
    <row r="312" spans="1:20">
      <c r="A312" s="245" t="s">
        <v>6267</v>
      </c>
      <c r="B312" s="245" t="s">
        <v>6268</v>
      </c>
      <c r="C312" s="245" t="s">
        <v>6269</v>
      </c>
      <c r="D312" s="245">
        <v>2017</v>
      </c>
      <c r="E312" s="246">
        <v>43801</v>
      </c>
      <c r="F312" s="245" t="s">
        <v>6480</v>
      </c>
      <c r="G312" s="247" t="s">
        <v>6609</v>
      </c>
      <c r="H312" s="248" t="s">
        <v>6272</v>
      </c>
      <c r="I312" s="249">
        <v>7112</v>
      </c>
      <c r="J312" s="249">
        <v>75</v>
      </c>
      <c r="K312" s="250">
        <v>1.6858074074074074</v>
      </c>
      <c r="L312" s="251" t="s">
        <v>6273</v>
      </c>
      <c r="M312" s="251" t="s">
        <v>8712</v>
      </c>
      <c r="N312" s="245"/>
      <c r="S312" s="251" t="s">
        <v>5923</v>
      </c>
      <c r="T312" s="251" t="s">
        <v>5923</v>
      </c>
    </row>
    <row r="313" spans="1:20">
      <c r="A313" s="245" t="s">
        <v>6267</v>
      </c>
      <c r="B313" s="245" t="s">
        <v>6268</v>
      </c>
      <c r="C313" s="245" t="s">
        <v>6269</v>
      </c>
      <c r="D313" s="245">
        <v>2017</v>
      </c>
      <c r="E313" s="246">
        <v>43801</v>
      </c>
      <c r="F313" s="245" t="s">
        <v>6402</v>
      </c>
      <c r="G313" s="247" t="s">
        <v>2923</v>
      </c>
      <c r="H313" s="248" t="s">
        <v>6272</v>
      </c>
      <c r="I313" s="249">
        <v>5476</v>
      </c>
      <c r="J313" s="249">
        <v>70</v>
      </c>
      <c r="K313" s="250">
        <v>1.5965014577259475</v>
      </c>
      <c r="L313" s="251" t="s">
        <v>6273</v>
      </c>
      <c r="M313" s="251" t="s">
        <v>8712</v>
      </c>
      <c r="N313" s="245"/>
      <c r="S313" s="251" t="s">
        <v>5923</v>
      </c>
      <c r="T313" s="251" t="s">
        <v>5923</v>
      </c>
    </row>
    <row r="314" spans="1:20">
      <c r="A314" s="245" t="s">
        <v>6267</v>
      </c>
      <c r="B314" s="245" t="s">
        <v>6268</v>
      </c>
      <c r="C314" s="245" t="s">
        <v>6269</v>
      </c>
      <c r="D314" s="245">
        <v>2017</v>
      </c>
      <c r="E314" s="246">
        <v>43801</v>
      </c>
      <c r="F314" s="245" t="s">
        <v>6610</v>
      </c>
      <c r="G314" s="247" t="s">
        <v>6611</v>
      </c>
      <c r="H314" s="248" t="s">
        <v>6272</v>
      </c>
      <c r="I314" s="249">
        <v>4208</v>
      </c>
      <c r="J314" s="249">
        <v>64</v>
      </c>
      <c r="K314" s="250">
        <v>1.605224609375</v>
      </c>
      <c r="L314" s="251" t="s">
        <v>6273</v>
      </c>
      <c r="M314" s="251" t="s">
        <v>8712</v>
      </c>
      <c r="N314" s="245"/>
      <c r="S314" s="251" t="s">
        <v>5923</v>
      </c>
      <c r="T314" s="251" t="s">
        <v>5923</v>
      </c>
    </row>
    <row r="315" spans="1:20">
      <c r="A315" s="245" t="s">
        <v>6267</v>
      </c>
      <c r="B315" s="245" t="s">
        <v>6268</v>
      </c>
      <c r="C315" s="245" t="s">
        <v>6269</v>
      </c>
      <c r="D315" s="245">
        <v>2017</v>
      </c>
      <c r="E315" s="246">
        <v>43801</v>
      </c>
      <c r="F315" s="245" t="s">
        <v>6299</v>
      </c>
      <c r="G315" s="247" t="s">
        <v>6612</v>
      </c>
      <c r="H315" s="248" t="s">
        <v>6272</v>
      </c>
      <c r="I315" s="249">
        <v>6490</v>
      </c>
      <c r="J315" s="249">
        <v>73</v>
      </c>
      <c r="K315" s="250">
        <v>1.6683075546827002</v>
      </c>
      <c r="L315" s="251" t="s">
        <v>6273</v>
      </c>
      <c r="M315" s="251" t="s">
        <v>8710</v>
      </c>
      <c r="N315" s="245"/>
      <c r="S315" s="251" t="s">
        <v>8711</v>
      </c>
      <c r="T315" s="251" t="s">
        <v>8711</v>
      </c>
    </row>
    <row r="316" spans="1:20">
      <c r="A316" s="245" t="s">
        <v>6267</v>
      </c>
      <c r="B316" s="245" t="s">
        <v>6268</v>
      </c>
      <c r="C316" s="245" t="s">
        <v>6269</v>
      </c>
      <c r="D316" s="245">
        <v>2017</v>
      </c>
      <c r="E316" s="246">
        <v>43801</v>
      </c>
      <c r="F316" s="245" t="s">
        <v>6433</v>
      </c>
      <c r="G316" s="247" t="s">
        <v>6613</v>
      </c>
      <c r="H316" s="248" t="s">
        <v>6272</v>
      </c>
      <c r="I316" s="249">
        <v>7022</v>
      </c>
      <c r="J316" s="249">
        <v>75</v>
      </c>
      <c r="K316" s="250">
        <v>1.6644740740740742</v>
      </c>
      <c r="L316" s="251" t="s">
        <v>6273</v>
      </c>
      <c r="M316" s="251" t="s">
        <v>8713</v>
      </c>
      <c r="N316" s="245"/>
      <c r="S316" s="251" t="s">
        <v>8714</v>
      </c>
      <c r="T316" s="251" t="s">
        <v>8714</v>
      </c>
    </row>
    <row r="317" spans="1:20">
      <c r="A317" s="245" t="s">
        <v>6267</v>
      </c>
      <c r="B317" s="245" t="s">
        <v>6268</v>
      </c>
      <c r="C317" s="245" t="s">
        <v>6269</v>
      </c>
      <c r="D317" s="245">
        <v>2017</v>
      </c>
      <c r="E317" s="246">
        <v>43801</v>
      </c>
      <c r="F317" s="245" t="s">
        <v>6397</v>
      </c>
      <c r="G317" s="247" t="s">
        <v>6614</v>
      </c>
      <c r="H317" s="248" t="s">
        <v>6272</v>
      </c>
      <c r="I317" s="249">
        <v>5544</v>
      </c>
      <c r="J317" s="249">
        <v>72</v>
      </c>
      <c r="K317" s="250">
        <v>1.4853395061728396</v>
      </c>
      <c r="L317" s="251" t="s">
        <v>6273</v>
      </c>
      <c r="N317" s="245"/>
    </row>
    <row r="318" spans="1:20">
      <c r="A318" s="245" t="s">
        <v>6267</v>
      </c>
      <c r="B318" s="245" t="s">
        <v>6268</v>
      </c>
      <c r="C318" s="245" t="s">
        <v>6269</v>
      </c>
      <c r="D318" s="245">
        <v>2017</v>
      </c>
      <c r="E318" s="246">
        <v>43801</v>
      </c>
      <c r="F318" s="245" t="s">
        <v>6615</v>
      </c>
      <c r="G318" s="247" t="s">
        <v>6616</v>
      </c>
      <c r="H318" s="248" t="s">
        <v>6272</v>
      </c>
      <c r="I318" s="249">
        <v>5264</v>
      </c>
      <c r="J318" s="249">
        <v>72</v>
      </c>
      <c r="K318" s="250">
        <v>1.4103223593964334</v>
      </c>
      <c r="L318" s="251" t="s">
        <v>6273</v>
      </c>
      <c r="M318" s="251" t="s">
        <v>8713</v>
      </c>
      <c r="N318" s="245"/>
      <c r="S318" s="251" t="s">
        <v>8714</v>
      </c>
      <c r="T318" s="251" t="s">
        <v>8714</v>
      </c>
    </row>
    <row r="319" spans="1:20">
      <c r="A319" s="245" t="s">
        <v>6267</v>
      </c>
      <c r="B319" s="245" t="s">
        <v>6268</v>
      </c>
      <c r="C319" s="245" t="s">
        <v>6269</v>
      </c>
      <c r="D319" s="245">
        <v>2017</v>
      </c>
      <c r="E319" s="246">
        <v>43801</v>
      </c>
      <c r="F319" s="245" t="s">
        <v>6617</v>
      </c>
      <c r="G319" s="247" t="s">
        <v>4300</v>
      </c>
      <c r="H319" s="248" t="s">
        <v>6272</v>
      </c>
      <c r="I319" s="249">
        <v>5480</v>
      </c>
      <c r="J319" s="249">
        <v>70</v>
      </c>
      <c r="K319" s="250">
        <v>1.5976676384839648</v>
      </c>
      <c r="L319" s="251" t="s">
        <v>6273</v>
      </c>
      <c r="M319" s="251" t="s">
        <v>8712</v>
      </c>
      <c r="N319" s="245"/>
      <c r="S319" s="251" t="s">
        <v>5923</v>
      </c>
      <c r="T319" s="251" t="s">
        <v>5923</v>
      </c>
    </row>
    <row r="320" spans="1:20">
      <c r="A320" s="245" t="s">
        <v>6267</v>
      </c>
      <c r="B320" s="245" t="s">
        <v>6268</v>
      </c>
      <c r="C320" s="245" t="s">
        <v>6269</v>
      </c>
      <c r="D320" s="245">
        <v>2017</v>
      </c>
      <c r="E320" s="246">
        <v>43801</v>
      </c>
      <c r="F320" s="245" t="s">
        <v>6520</v>
      </c>
      <c r="G320" s="247" t="s">
        <v>3820</v>
      </c>
      <c r="H320" s="248" t="s">
        <v>6272</v>
      </c>
      <c r="I320" s="249">
        <v>5722</v>
      </c>
      <c r="J320" s="249">
        <v>71</v>
      </c>
      <c r="K320" s="250">
        <v>1.5987214698626195</v>
      </c>
      <c r="L320" s="251" t="s">
        <v>6273</v>
      </c>
      <c r="M320" s="251" t="s">
        <v>8710</v>
      </c>
      <c r="N320" s="245"/>
      <c r="S320" s="251" t="s">
        <v>8711</v>
      </c>
      <c r="T320" s="251" t="s">
        <v>8711</v>
      </c>
    </row>
    <row r="321" spans="1:20">
      <c r="A321" s="245" t="s">
        <v>6267</v>
      </c>
      <c r="B321" s="245" t="s">
        <v>6268</v>
      </c>
      <c r="C321" s="245" t="s">
        <v>6269</v>
      </c>
      <c r="D321" s="245">
        <v>2017</v>
      </c>
      <c r="E321" s="246">
        <v>43801</v>
      </c>
      <c r="F321" s="245" t="s">
        <v>6313</v>
      </c>
      <c r="G321" s="247" t="s">
        <v>6618</v>
      </c>
      <c r="H321" s="248" t="s">
        <v>6272</v>
      </c>
      <c r="I321" s="249">
        <v>3668</v>
      </c>
      <c r="J321" s="249">
        <v>64</v>
      </c>
      <c r="K321" s="250">
        <v>1.39923095703125</v>
      </c>
      <c r="L321" s="251" t="s">
        <v>6273</v>
      </c>
      <c r="N321" s="245"/>
    </row>
    <row r="322" spans="1:20">
      <c r="A322" s="245" t="s">
        <v>6267</v>
      </c>
      <c r="B322" s="245" t="s">
        <v>6268</v>
      </c>
      <c r="C322" s="245" t="s">
        <v>6269</v>
      </c>
      <c r="D322" s="245">
        <v>2017</v>
      </c>
      <c r="E322" s="246">
        <v>43801</v>
      </c>
      <c r="F322" s="245" t="s">
        <v>6513</v>
      </c>
      <c r="G322" s="247" t="s">
        <v>6619</v>
      </c>
      <c r="H322" s="248" t="s">
        <v>6272</v>
      </c>
      <c r="I322" s="249">
        <v>4570</v>
      </c>
      <c r="J322" s="249">
        <v>66</v>
      </c>
      <c r="K322" s="250">
        <v>1.5895873333889861</v>
      </c>
      <c r="L322" s="251" t="s">
        <v>6273</v>
      </c>
      <c r="M322" s="251" t="s">
        <v>8712</v>
      </c>
      <c r="N322" s="245"/>
      <c r="S322" s="251" t="s">
        <v>5923</v>
      </c>
      <c r="T322" s="251" t="s">
        <v>5923</v>
      </c>
    </row>
    <row r="323" spans="1:20">
      <c r="A323" s="245" t="s">
        <v>6267</v>
      </c>
      <c r="B323" s="245" t="s">
        <v>6268</v>
      </c>
      <c r="C323" s="245" t="s">
        <v>6269</v>
      </c>
      <c r="D323" s="245">
        <v>2017</v>
      </c>
      <c r="E323" s="246">
        <v>43801</v>
      </c>
      <c r="F323" s="245" t="s">
        <v>6369</v>
      </c>
      <c r="G323" s="247" t="s">
        <v>6620</v>
      </c>
      <c r="H323" s="248" t="s">
        <v>6272</v>
      </c>
      <c r="I323" s="249">
        <v>4822</v>
      </c>
      <c r="J323" s="249">
        <v>67</v>
      </c>
      <c r="K323" s="250">
        <v>1.6032557196197672</v>
      </c>
      <c r="L323" s="251" t="s">
        <v>6273</v>
      </c>
      <c r="M323" s="251" t="s">
        <v>8713</v>
      </c>
      <c r="N323" s="245"/>
      <c r="S323" s="251" t="s">
        <v>8714</v>
      </c>
      <c r="T323" s="251" t="s">
        <v>8714</v>
      </c>
    </row>
    <row r="324" spans="1:20">
      <c r="A324" s="245" t="s">
        <v>6267</v>
      </c>
      <c r="B324" s="245" t="s">
        <v>6268</v>
      </c>
      <c r="C324" s="245" t="s">
        <v>6269</v>
      </c>
      <c r="D324" s="245">
        <v>2017</v>
      </c>
      <c r="E324" s="246">
        <v>43801</v>
      </c>
      <c r="F324" s="245" t="s">
        <v>6332</v>
      </c>
      <c r="G324" s="247" t="s">
        <v>3947</v>
      </c>
      <c r="H324" s="248" t="s">
        <v>6272</v>
      </c>
      <c r="I324" s="249">
        <v>5582</v>
      </c>
      <c r="J324" s="249">
        <v>71</v>
      </c>
      <c r="K324" s="250">
        <v>1.5596056002749288</v>
      </c>
      <c r="L324" s="251" t="s">
        <v>6273</v>
      </c>
      <c r="M324" s="251" t="s">
        <v>8710</v>
      </c>
      <c r="N324" s="245"/>
      <c r="S324" s="251" t="s">
        <v>8711</v>
      </c>
      <c r="T324" s="251" t="s">
        <v>8711</v>
      </c>
    </row>
    <row r="325" spans="1:20">
      <c r="A325" s="245" t="s">
        <v>6267</v>
      </c>
      <c r="B325" s="245" t="s">
        <v>6268</v>
      </c>
      <c r="C325" s="245" t="s">
        <v>6269</v>
      </c>
      <c r="D325" s="245">
        <v>2017</v>
      </c>
      <c r="E325" s="246">
        <v>43801</v>
      </c>
      <c r="F325" s="245" t="s">
        <v>6334</v>
      </c>
      <c r="G325" s="247" t="s">
        <v>6621</v>
      </c>
      <c r="H325" s="248" t="s">
        <v>6272</v>
      </c>
      <c r="I325" s="249">
        <v>4788</v>
      </c>
      <c r="J325" s="249">
        <v>68</v>
      </c>
      <c r="K325" s="250">
        <v>1.5227457765112966</v>
      </c>
      <c r="L325" s="251" t="s">
        <v>6273</v>
      </c>
      <c r="M325" s="251" t="s">
        <v>8712</v>
      </c>
      <c r="N325" s="245"/>
      <c r="S325" s="251" t="s">
        <v>5923</v>
      </c>
      <c r="T325" s="251" t="s">
        <v>5923</v>
      </c>
    </row>
    <row r="326" spans="1:20">
      <c r="A326" s="245" t="s">
        <v>6267</v>
      </c>
      <c r="B326" s="245" t="s">
        <v>6268</v>
      </c>
      <c r="C326" s="245" t="s">
        <v>6269</v>
      </c>
      <c r="D326" s="245">
        <v>2017</v>
      </c>
      <c r="E326" s="246">
        <v>43801</v>
      </c>
      <c r="F326" s="245" t="s">
        <v>6306</v>
      </c>
      <c r="G326" s="247" t="s">
        <v>6622</v>
      </c>
      <c r="H326" s="248" t="s">
        <v>6272</v>
      </c>
      <c r="I326" s="249">
        <v>4964</v>
      </c>
      <c r="J326" s="249">
        <v>69</v>
      </c>
      <c r="K326" s="250">
        <v>1.5110697119409209</v>
      </c>
      <c r="L326" s="251" t="s">
        <v>6273</v>
      </c>
      <c r="M326" s="251" t="s">
        <v>8712</v>
      </c>
      <c r="N326" s="245"/>
      <c r="S326" s="251" t="s">
        <v>5923</v>
      </c>
      <c r="T326" s="251" t="s">
        <v>5923</v>
      </c>
    </row>
    <row r="327" spans="1:20">
      <c r="A327" s="245" t="s">
        <v>6267</v>
      </c>
      <c r="B327" s="245" t="s">
        <v>6268</v>
      </c>
      <c r="C327" s="245" t="s">
        <v>6269</v>
      </c>
      <c r="D327" s="245">
        <v>2017</v>
      </c>
      <c r="E327" s="246">
        <v>43801</v>
      </c>
      <c r="F327" s="245" t="s">
        <v>6402</v>
      </c>
      <c r="G327" s="247" t="s">
        <v>6623</v>
      </c>
      <c r="H327" s="248" t="s">
        <v>6272</v>
      </c>
      <c r="I327" s="249">
        <v>6500</v>
      </c>
      <c r="J327" s="249">
        <v>73</v>
      </c>
      <c r="K327" s="250">
        <v>1.6708781364310556</v>
      </c>
      <c r="L327" s="251" t="s">
        <v>6273</v>
      </c>
      <c r="M327" s="251" t="s">
        <v>8712</v>
      </c>
      <c r="N327" s="245"/>
      <c r="S327" s="251" t="s">
        <v>5923</v>
      </c>
      <c r="T327" s="251" t="s">
        <v>5923</v>
      </c>
    </row>
    <row r="328" spans="1:20">
      <c r="A328" s="245" t="s">
        <v>6267</v>
      </c>
      <c r="B328" s="245" t="s">
        <v>6268</v>
      </c>
      <c r="C328" s="245" t="s">
        <v>6269</v>
      </c>
      <c r="D328" s="245">
        <v>2017</v>
      </c>
      <c r="E328" s="246">
        <v>43801</v>
      </c>
      <c r="F328" s="245" t="s">
        <v>6624</v>
      </c>
      <c r="G328" s="247" t="s">
        <v>6625</v>
      </c>
      <c r="H328" s="248" t="s">
        <v>6272</v>
      </c>
      <c r="I328" s="249">
        <v>4306</v>
      </c>
      <c r="J328" s="249">
        <v>65</v>
      </c>
      <c r="K328" s="250">
        <v>1.5679563040509787</v>
      </c>
      <c r="L328" s="251" t="s">
        <v>6273</v>
      </c>
      <c r="N328" s="245"/>
    </row>
    <row r="329" spans="1:20">
      <c r="A329" s="245" t="s">
        <v>6267</v>
      </c>
      <c r="B329" s="245" t="s">
        <v>6268</v>
      </c>
      <c r="C329" s="245" t="s">
        <v>6269</v>
      </c>
      <c r="D329" s="245">
        <v>2017</v>
      </c>
      <c r="E329" s="246">
        <v>43801</v>
      </c>
      <c r="F329" s="245" t="s">
        <v>6454</v>
      </c>
      <c r="G329" s="247" t="s">
        <v>6626</v>
      </c>
      <c r="H329" s="248" t="s">
        <v>6272</v>
      </c>
      <c r="I329" s="249">
        <v>4346</v>
      </c>
      <c r="J329" s="249">
        <v>65</v>
      </c>
      <c r="K329" s="250">
        <v>1.582521620391443</v>
      </c>
      <c r="L329" s="251" t="s">
        <v>6273</v>
      </c>
      <c r="N329" s="245"/>
    </row>
    <row r="330" spans="1:20">
      <c r="A330" s="245" t="s">
        <v>6267</v>
      </c>
      <c r="B330" s="245" t="s">
        <v>6268</v>
      </c>
      <c r="C330" s="245" t="s">
        <v>6269</v>
      </c>
      <c r="D330" s="245">
        <v>2017</v>
      </c>
      <c r="E330" s="246">
        <v>43801</v>
      </c>
      <c r="F330" s="245" t="s">
        <v>6332</v>
      </c>
      <c r="G330" s="247" t="s">
        <v>4213</v>
      </c>
      <c r="H330" s="248" t="s">
        <v>6272</v>
      </c>
      <c r="I330" s="249">
        <v>5696</v>
      </c>
      <c r="J330" s="249">
        <v>71</v>
      </c>
      <c r="K330" s="250">
        <v>1.5914570940820483</v>
      </c>
      <c r="L330" s="251" t="s">
        <v>6273</v>
      </c>
      <c r="M330" s="251" t="s">
        <v>8710</v>
      </c>
      <c r="N330" s="245"/>
      <c r="S330" s="251" t="s">
        <v>8711</v>
      </c>
      <c r="T330" s="251" t="s">
        <v>8711</v>
      </c>
    </row>
    <row r="331" spans="1:20">
      <c r="A331" s="245" t="s">
        <v>6267</v>
      </c>
      <c r="B331" s="245" t="s">
        <v>6268</v>
      </c>
      <c r="C331" s="245" t="s">
        <v>6269</v>
      </c>
      <c r="D331" s="245">
        <v>2017</v>
      </c>
      <c r="E331" s="246">
        <v>43801</v>
      </c>
      <c r="F331" s="245" t="s">
        <v>6368</v>
      </c>
      <c r="G331" s="247" t="s">
        <v>6627</v>
      </c>
      <c r="H331" s="248" t="s">
        <v>6272</v>
      </c>
      <c r="I331" s="249">
        <v>5884</v>
      </c>
      <c r="J331" s="249">
        <v>71</v>
      </c>
      <c r="K331" s="250">
        <v>1.6439841189569475</v>
      </c>
      <c r="L331" s="251" t="s">
        <v>6273</v>
      </c>
      <c r="M331" s="251" t="s">
        <v>8712</v>
      </c>
      <c r="N331" s="245"/>
      <c r="S331" s="251" t="s">
        <v>5923</v>
      </c>
      <c r="T331" s="251" t="s">
        <v>5923</v>
      </c>
    </row>
    <row r="332" spans="1:20">
      <c r="A332" s="245" t="s">
        <v>6267</v>
      </c>
      <c r="B332" s="245" t="s">
        <v>6268</v>
      </c>
      <c r="C332" s="245" t="s">
        <v>6269</v>
      </c>
      <c r="D332" s="245">
        <v>2017</v>
      </c>
      <c r="E332" s="246">
        <v>43801</v>
      </c>
      <c r="F332" s="245" t="s">
        <v>6320</v>
      </c>
      <c r="G332" s="247" t="s">
        <v>6628</v>
      </c>
      <c r="H332" s="248" t="s">
        <v>6272</v>
      </c>
      <c r="I332" s="249">
        <v>4732</v>
      </c>
      <c r="J332" s="249">
        <v>66</v>
      </c>
      <c r="K332" s="250">
        <v>1.6459359434566045</v>
      </c>
      <c r="L332" s="251" t="s">
        <v>6273</v>
      </c>
      <c r="M332" s="251" t="s">
        <v>8710</v>
      </c>
      <c r="N332" s="245"/>
      <c r="S332" s="251" t="s">
        <v>8711</v>
      </c>
      <c r="T332" s="251" t="s">
        <v>8711</v>
      </c>
    </row>
    <row r="333" spans="1:20">
      <c r="A333" s="245" t="s">
        <v>6267</v>
      </c>
      <c r="B333" s="245" t="s">
        <v>6268</v>
      </c>
      <c r="C333" s="245" t="s">
        <v>6269</v>
      </c>
      <c r="D333" s="245">
        <v>2017</v>
      </c>
      <c r="E333" s="246">
        <v>43801</v>
      </c>
      <c r="F333" s="245" t="s">
        <v>6275</v>
      </c>
      <c r="G333" s="247" t="s">
        <v>6629</v>
      </c>
      <c r="H333" s="248" t="s">
        <v>6272</v>
      </c>
      <c r="I333" s="249">
        <v>4910</v>
      </c>
      <c r="J333" s="249">
        <v>68</v>
      </c>
      <c r="K333" s="250">
        <v>1.5615458986362711</v>
      </c>
      <c r="L333" s="251" t="s">
        <v>6273</v>
      </c>
      <c r="M333" s="251" t="s">
        <v>8712</v>
      </c>
      <c r="N333" s="245"/>
      <c r="S333" s="251" t="s">
        <v>5923</v>
      </c>
      <c r="T333" s="251" t="s">
        <v>5923</v>
      </c>
    </row>
    <row r="334" spans="1:20">
      <c r="A334" s="245" t="s">
        <v>6267</v>
      </c>
      <c r="B334" s="245" t="s">
        <v>6268</v>
      </c>
      <c r="C334" s="245" t="s">
        <v>6269</v>
      </c>
      <c r="D334" s="245">
        <v>2017</v>
      </c>
      <c r="E334" s="246">
        <v>43801</v>
      </c>
      <c r="F334" s="245" t="s">
        <v>6279</v>
      </c>
      <c r="G334" s="247" t="s">
        <v>6630</v>
      </c>
      <c r="H334" s="248" t="s">
        <v>6272</v>
      </c>
      <c r="I334" s="249">
        <v>7004</v>
      </c>
      <c r="J334" s="249">
        <v>74</v>
      </c>
      <c r="K334" s="250">
        <v>1.7284267466882515</v>
      </c>
      <c r="L334" s="251" t="s">
        <v>6273</v>
      </c>
      <c r="M334" s="251" t="s">
        <v>8713</v>
      </c>
      <c r="N334" s="245"/>
      <c r="S334" s="251" t="s">
        <v>8714</v>
      </c>
      <c r="T334" s="251" t="s">
        <v>8714</v>
      </c>
    </row>
    <row r="335" spans="1:20">
      <c r="A335" s="245" t="s">
        <v>6267</v>
      </c>
      <c r="B335" s="245" t="s">
        <v>6268</v>
      </c>
      <c r="C335" s="245" t="s">
        <v>6269</v>
      </c>
      <c r="D335" s="245">
        <v>2017</v>
      </c>
      <c r="E335" s="246">
        <v>43801</v>
      </c>
      <c r="F335" s="245" t="s">
        <v>6631</v>
      </c>
      <c r="G335" s="247" t="s">
        <v>6632</v>
      </c>
      <c r="H335" s="248" t="s">
        <v>6272</v>
      </c>
      <c r="I335" s="249">
        <v>5610</v>
      </c>
      <c r="J335" s="249">
        <v>70</v>
      </c>
      <c r="K335" s="250">
        <v>1.6355685131195334</v>
      </c>
      <c r="L335" s="251" t="s">
        <v>6273</v>
      </c>
      <c r="M335" s="251" t="s">
        <v>8712</v>
      </c>
      <c r="N335" s="245"/>
      <c r="S335" s="251" t="s">
        <v>5923</v>
      </c>
      <c r="T335" s="251" t="s">
        <v>5923</v>
      </c>
    </row>
    <row r="336" spans="1:20">
      <c r="A336" s="245" t="s">
        <v>6267</v>
      </c>
      <c r="B336" s="245" t="s">
        <v>6268</v>
      </c>
      <c r="C336" s="245" t="s">
        <v>6269</v>
      </c>
      <c r="D336" s="245">
        <v>2017</v>
      </c>
      <c r="E336" s="246">
        <v>43801</v>
      </c>
      <c r="F336" s="245" t="s">
        <v>6454</v>
      </c>
      <c r="G336" s="247" t="s">
        <v>6633</v>
      </c>
      <c r="H336" s="248" t="s">
        <v>6272</v>
      </c>
      <c r="I336" s="249">
        <v>5392</v>
      </c>
      <c r="J336" s="249">
        <v>69</v>
      </c>
      <c r="K336" s="250">
        <v>1.6413553357746666</v>
      </c>
      <c r="L336" s="251" t="s">
        <v>6273</v>
      </c>
      <c r="N336" s="245"/>
    </row>
    <row r="337" spans="1:20">
      <c r="A337" s="245" t="s">
        <v>6267</v>
      </c>
      <c r="B337" s="245" t="s">
        <v>6268</v>
      </c>
      <c r="C337" s="245" t="s">
        <v>6269</v>
      </c>
      <c r="D337" s="245">
        <v>2017</v>
      </c>
      <c r="E337" s="246">
        <v>43801</v>
      </c>
      <c r="F337" s="245" t="s">
        <v>6404</v>
      </c>
      <c r="G337" s="247" t="s">
        <v>4257</v>
      </c>
      <c r="H337" s="248" t="s">
        <v>6272</v>
      </c>
      <c r="I337" s="249">
        <v>4474</v>
      </c>
      <c r="J337" s="249">
        <v>66</v>
      </c>
      <c r="K337" s="250">
        <v>1.5561955644600274</v>
      </c>
      <c r="L337" s="251" t="s">
        <v>6273</v>
      </c>
      <c r="M337" s="251" t="s">
        <v>8712</v>
      </c>
      <c r="N337" s="245"/>
      <c r="S337" s="251" t="s">
        <v>5923</v>
      </c>
      <c r="T337" s="251" t="s">
        <v>5923</v>
      </c>
    </row>
    <row r="338" spans="1:20">
      <c r="A338" s="245" t="s">
        <v>6267</v>
      </c>
      <c r="B338" s="245" t="s">
        <v>6268</v>
      </c>
      <c r="C338" s="245" t="s">
        <v>6269</v>
      </c>
      <c r="D338" s="245">
        <v>2017</v>
      </c>
      <c r="E338" s="246">
        <v>43801</v>
      </c>
      <c r="F338" s="245" t="s">
        <v>6369</v>
      </c>
      <c r="G338" s="247" t="s">
        <v>3701</v>
      </c>
      <c r="H338" s="248" t="s">
        <v>6272</v>
      </c>
      <c r="I338" s="249">
        <v>5790</v>
      </c>
      <c r="J338" s="249">
        <v>70</v>
      </c>
      <c r="K338" s="250">
        <v>1.6880466472303208</v>
      </c>
      <c r="L338" s="251" t="s">
        <v>6273</v>
      </c>
      <c r="M338" s="251" t="s">
        <v>8713</v>
      </c>
      <c r="N338" s="245"/>
      <c r="S338" s="251" t="s">
        <v>8714</v>
      </c>
      <c r="T338" s="251" t="s">
        <v>8714</v>
      </c>
    </row>
    <row r="339" spans="1:20">
      <c r="A339" s="245" t="s">
        <v>6267</v>
      </c>
      <c r="B339" s="245" t="s">
        <v>6268</v>
      </c>
      <c r="C339" s="245" t="s">
        <v>6269</v>
      </c>
      <c r="D339" s="245">
        <v>2017</v>
      </c>
      <c r="E339" s="246">
        <v>43801</v>
      </c>
      <c r="F339" s="245" t="s">
        <v>6276</v>
      </c>
      <c r="G339" s="247" t="s">
        <v>6634</v>
      </c>
      <c r="H339" s="248" t="s">
        <v>6272</v>
      </c>
      <c r="I339" s="249">
        <v>6386</v>
      </c>
      <c r="J339" s="249">
        <v>72</v>
      </c>
      <c r="K339" s="250">
        <v>1.7109267832647461</v>
      </c>
      <c r="L339" s="251" t="s">
        <v>6273</v>
      </c>
      <c r="M339" s="251" t="s">
        <v>8710</v>
      </c>
      <c r="N339" s="245"/>
      <c r="S339" s="251" t="s">
        <v>8711</v>
      </c>
      <c r="T339" s="251" t="s">
        <v>8711</v>
      </c>
    </row>
    <row r="340" spans="1:20">
      <c r="A340" s="245" t="s">
        <v>6267</v>
      </c>
      <c r="B340" s="245" t="s">
        <v>6268</v>
      </c>
      <c r="C340" s="245" t="s">
        <v>6269</v>
      </c>
      <c r="D340" s="245">
        <v>2017</v>
      </c>
      <c r="E340" s="246">
        <v>43801</v>
      </c>
      <c r="F340" s="245" t="s">
        <v>6607</v>
      </c>
      <c r="G340" s="247" t="s">
        <v>6635</v>
      </c>
      <c r="H340" s="248" t="s">
        <v>6272</v>
      </c>
      <c r="I340" s="249">
        <v>5756</v>
      </c>
      <c r="J340" s="249">
        <v>70</v>
      </c>
      <c r="K340" s="250">
        <v>1.6781341107871721</v>
      </c>
      <c r="L340" s="251" t="s">
        <v>6273</v>
      </c>
      <c r="N340" s="245"/>
    </row>
    <row r="341" spans="1:20">
      <c r="A341" s="245" t="s">
        <v>6267</v>
      </c>
      <c r="B341" s="245" t="s">
        <v>6268</v>
      </c>
      <c r="C341" s="245" t="s">
        <v>6269</v>
      </c>
      <c r="D341" s="245">
        <v>2017</v>
      </c>
      <c r="E341" s="246">
        <v>43801</v>
      </c>
      <c r="F341" s="245" t="s">
        <v>6334</v>
      </c>
      <c r="G341" s="247" t="s">
        <v>6636</v>
      </c>
      <c r="H341" s="248" t="s">
        <v>6272</v>
      </c>
      <c r="I341" s="249">
        <v>5744</v>
      </c>
      <c r="J341" s="249">
        <v>70</v>
      </c>
      <c r="K341" s="250">
        <v>1.6746355685131196</v>
      </c>
      <c r="L341" s="251" t="s">
        <v>6273</v>
      </c>
      <c r="M341" s="251" t="s">
        <v>8710</v>
      </c>
      <c r="N341" s="245"/>
      <c r="S341" s="251" t="s">
        <v>8711</v>
      </c>
      <c r="T341" s="251" t="s">
        <v>8711</v>
      </c>
    </row>
    <row r="342" spans="1:20">
      <c r="A342" s="245" t="s">
        <v>6267</v>
      </c>
      <c r="B342" s="245" t="s">
        <v>6268</v>
      </c>
      <c r="C342" s="245" t="s">
        <v>6269</v>
      </c>
      <c r="D342" s="245">
        <v>2017</v>
      </c>
      <c r="E342" s="246">
        <v>43801</v>
      </c>
      <c r="F342" s="245" t="s">
        <v>6369</v>
      </c>
      <c r="G342" s="247" t="s">
        <v>6637</v>
      </c>
      <c r="H342" s="248" t="s">
        <v>6272</v>
      </c>
      <c r="I342" s="249">
        <v>4490</v>
      </c>
      <c r="J342" s="249">
        <v>65</v>
      </c>
      <c r="K342" s="250">
        <v>1.6349567592171141</v>
      </c>
      <c r="L342" s="251" t="s">
        <v>6273</v>
      </c>
      <c r="N342" s="245"/>
    </row>
    <row r="343" spans="1:20">
      <c r="A343" s="245" t="s">
        <v>6267</v>
      </c>
      <c r="B343" s="245" t="s">
        <v>6268</v>
      </c>
      <c r="C343" s="245" t="s">
        <v>6269</v>
      </c>
      <c r="D343" s="245">
        <v>2017</v>
      </c>
      <c r="E343" s="246">
        <v>43801</v>
      </c>
      <c r="F343" s="245" t="s">
        <v>6496</v>
      </c>
      <c r="G343" s="247" t="s">
        <v>6638</v>
      </c>
      <c r="H343" s="248" t="s">
        <v>6272</v>
      </c>
      <c r="I343" s="249">
        <v>5010</v>
      </c>
      <c r="J343" s="249">
        <v>68</v>
      </c>
      <c r="K343" s="250">
        <v>1.5933492774272338</v>
      </c>
      <c r="L343" s="251" t="s">
        <v>6273</v>
      </c>
      <c r="N343" s="245"/>
    </row>
    <row r="344" spans="1:20">
      <c r="A344" s="245" t="s">
        <v>6267</v>
      </c>
      <c r="B344" s="245" t="s">
        <v>6268</v>
      </c>
      <c r="C344" s="245" t="s">
        <v>6269</v>
      </c>
      <c r="D344" s="245">
        <v>2017</v>
      </c>
      <c r="E344" s="246">
        <v>43801</v>
      </c>
      <c r="F344" s="245" t="s">
        <v>6397</v>
      </c>
      <c r="G344" s="247" t="s">
        <v>6639</v>
      </c>
      <c r="H344" s="248" t="s">
        <v>6272</v>
      </c>
      <c r="I344" s="249">
        <v>4588</v>
      </c>
      <c r="J344" s="249">
        <v>68</v>
      </c>
      <c r="K344" s="250">
        <v>1.4591390189293709</v>
      </c>
      <c r="L344" s="251" t="s">
        <v>6273</v>
      </c>
      <c r="N344" s="245"/>
      <c r="T344" s="251" t="s">
        <v>8715</v>
      </c>
    </row>
    <row r="345" spans="1:20">
      <c r="A345" s="245" t="s">
        <v>6267</v>
      </c>
      <c r="B345" s="245" t="s">
        <v>6268</v>
      </c>
      <c r="C345" s="245" t="s">
        <v>6269</v>
      </c>
      <c r="D345" s="245">
        <v>2017</v>
      </c>
      <c r="E345" s="246">
        <v>43801</v>
      </c>
      <c r="F345" s="245" t="s">
        <v>6302</v>
      </c>
      <c r="G345" s="247" t="s">
        <v>3107</v>
      </c>
      <c r="H345" s="248" t="s">
        <v>6272</v>
      </c>
      <c r="I345" s="249">
        <v>6592</v>
      </c>
      <c r="J345" s="249">
        <v>73</v>
      </c>
      <c r="K345" s="250">
        <v>1.6945274885159263</v>
      </c>
      <c r="L345" s="251" t="s">
        <v>6273</v>
      </c>
      <c r="M345" s="251" t="s">
        <v>8710</v>
      </c>
      <c r="N345" s="245"/>
      <c r="S345" s="251" t="s">
        <v>8711</v>
      </c>
      <c r="T345" s="251" t="s">
        <v>8711</v>
      </c>
    </row>
    <row r="346" spans="1:20">
      <c r="A346" s="245" t="s">
        <v>6267</v>
      </c>
      <c r="B346" s="245" t="s">
        <v>6268</v>
      </c>
      <c r="C346" s="245" t="s">
        <v>6269</v>
      </c>
      <c r="D346" s="245">
        <v>2017</v>
      </c>
      <c r="E346" s="246">
        <v>43801</v>
      </c>
      <c r="F346" s="245" t="s">
        <v>6617</v>
      </c>
      <c r="G346" s="247" t="s">
        <v>6640</v>
      </c>
      <c r="H346" s="248" t="s">
        <v>6272</v>
      </c>
      <c r="I346" s="249">
        <v>3976</v>
      </c>
      <c r="J346" s="249">
        <v>64</v>
      </c>
      <c r="K346" s="250">
        <v>1.5167236328125</v>
      </c>
      <c r="L346" s="251" t="s">
        <v>6273</v>
      </c>
      <c r="N346" s="245"/>
    </row>
    <row r="347" spans="1:20">
      <c r="A347" s="245" t="s">
        <v>6267</v>
      </c>
      <c r="B347" s="245" t="s">
        <v>6268</v>
      </c>
      <c r="C347" s="245" t="s">
        <v>6269</v>
      </c>
      <c r="D347" s="245">
        <v>2017</v>
      </c>
      <c r="E347" s="246">
        <v>43801</v>
      </c>
      <c r="F347" s="245" t="s">
        <v>6641</v>
      </c>
      <c r="G347" s="247" t="s">
        <v>6642</v>
      </c>
      <c r="H347" s="248" t="s">
        <v>6272</v>
      </c>
      <c r="I347" s="249">
        <v>4636</v>
      </c>
      <c r="J347" s="249">
        <v>66</v>
      </c>
      <c r="K347" s="250">
        <v>1.6125441745276456</v>
      </c>
      <c r="L347" s="251" t="s">
        <v>6273</v>
      </c>
      <c r="M347" s="251" t="s">
        <v>8713</v>
      </c>
      <c r="N347" s="245"/>
      <c r="S347" s="251" t="s">
        <v>8714</v>
      </c>
      <c r="T347" s="251" t="s">
        <v>8714</v>
      </c>
    </row>
    <row r="348" spans="1:20">
      <c r="A348" s="245" t="s">
        <v>6267</v>
      </c>
      <c r="B348" s="245" t="s">
        <v>6268</v>
      </c>
      <c r="C348" s="245" t="s">
        <v>6269</v>
      </c>
      <c r="D348" s="245">
        <v>2017</v>
      </c>
      <c r="E348" s="246">
        <v>43801</v>
      </c>
      <c r="F348" s="245" t="s">
        <v>6375</v>
      </c>
      <c r="G348" s="247" t="s">
        <v>6643</v>
      </c>
      <c r="H348" s="248" t="s">
        <v>6272</v>
      </c>
      <c r="I348" s="249">
        <v>5124</v>
      </c>
      <c r="J348" s="249">
        <v>68</v>
      </c>
      <c r="K348" s="250">
        <v>1.6296051292489313</v>
      </c>
      <c r="L348" s="251" t="s">
        <v>6273</v>
      </c>
      <c r="M348" s="251" t="s">
        <v>8710</v>
      </c>
      <c r="N348" s="245"/>
      <c r="S348" s="251" t="s">
        <v>8711</v>
      </c>
      <c r="T348" s="251" t="s">
        <v>8716</v>
      </c>
    </row>
    <row r="349" spans="1:20">
      <c r="A349" s="245" t="s">
        <v>6267</v>
      </c>
      <c r="B349" s="245" t="s">
        <v>6268</v>
      </c>
      <c r="C349" s="245" t="s">
        <v>6269</v>
      </c>
      <c r="D349" s="245">
        <v>2017</v>
      </c>
      <c r="E349" s="246">
        <v>43801</v>
      </c>
      <c r="F349" s="245" t="s">
        <v>6392</v>
      </c>
      <c r="G349" s="247" t="s">
        <v>6644</v>
      </c>
      <c r="H349" s="248" t="s">
        <v>6272</v>
      </c>
      <c r="I349" s="249">
        <v>5076</v>
      </c>
      <c r="J349" s="249">
        <v>69</v>
      </c>
      <c r="K349" s="250">
        <v>1.5451631462151723</v>
      </c>
      <c r="L349" s="251" t="s">
        <v>6273</v>
      </c>
      <c r="N349" s="245"/>
      <c r="T349" s="251" t="s">
        <v>8715</v>
      </c>
    </row>
    <row r="350" spans="1:20">
      <c r="A350" s="245" t="s">
        <v>6267</v>
      </c>
      <c r="B350" s="245" t="s">
        <v>6268</v>
      </c>
      <c r="C350" s="245" t="s">
        <v>6269</v>
      </c>
      <c r="D350" s="245">
        <v>2017</v>
      </c>
      <c r="E350" s="246">
        <v>43801</v>
      </c>
      <c r="F350" s="245" t="s">
        <v>6433</v>
      </c>
      <c r="G350" s="247" t="s">
        <v>6645</v>
      </c>
      <c r="H350" s="248" t="s">
        <v>6272</v>
      </c>
      <c r="I350" s="249">
        <v>5512</v>
      </c>
      <c r="J350" s="249">
        <v>72</v>
      </c>
      <c r="K350" s="250">
        <v>1.4767661179698215</v>
      </c>
      <c r="L350" s="251" t="s">
        <v>6273</v>
      </c>
      <c r="M350" s="251" t="s">
        <v>8713</v>
      </c>
      <c r="N350" s="245"/>
      <c r="S350" s="251" t="s">
        <v>8714</v>
      </c>
      <c r="T350" s="251" t="s">
        <v>8714</v>
      </c>
    </row>
    <row r="351" spans="1:20">
      <c r="A351" s="245" t="s">
        <v>6267</v>
      </c>
      <c r="B351" s="245" t="s">
        <v>6268</v>
      </c>
      <c r="C351" s="245" t="s">
        <v>6269</v>
      </c>
      <c r="D351" s="245">
        <v>2017</v>
      </c>
      <c r="E351" s="246">
        <v>43801</v>
      </c>
      <c r="F351" s="245" t="s">
        <v>6646</v>
      </c>
      <c r="G351" s="247" t="s">
        <v>6647</v>
      </c>
      <c r="H351" s="248" t="s">
        <v>6272</v>
      </c>
      <c r="I351" s="249">
        <v>6186</v>
      </c>
      <c r="J351" s="249">
        <v>71</v>
      </c>
      <c r="K351" s="250">
        <v>1.7283626376389662</v>
      </c>
      <c r="L351" s="251" t="s">
        <v>6273</v>
      </c>
      <c r="M351" s="251" t="s">
        <v>8712</v>
      </c>
      <c r="N351" s="245"/>
      <c r="S351" s="251" t="s">
        <v>5923</v>
      </c>
      <c r="T351" s="251" t="s">
        <v>5923</v>
      </c>
    </row>
    <row r="352" spans="1:20">
      <c r="A352" s="245" t="s">
        <v>6267</v>
      </c>
      <c r="B352" s="245" t="s">
        <v>6268</v>
      </c>
      <c r="C352" s="245" t="s">
        <v>6269</v>
      </c>
      <c r="D352" s="245">
        <v>2017</v>
      </c>
      <c r="E352" s="246">
        <v>43801</v>
      </c>
      <c r="F352" s="245" t="s">
        <v>6301</v>
      </c>
      <c r="G352" s="247" t="s">
        <v>6648</v>
      </c>
      <c r="H352" s="248" t="s">
        <v>6272</v>
      </c>
      <c r="I352" s="249">
        <v>6020</v>
      </c>
      <c r="J352" s="249">
        <v>71</v>
      </c>
      <c r="K352" s="250">
        <v>1.681982392270704</v>
      </c>
      <c r="L352" s="251" t="s">
        <v>6273</v>
      </c>
      <c r="M352" s="251" t="s">
        <v>8710</v>
      </c>
      <c r="N352" s="245"/>
      <c r="S352" s="251" t="s">
        <v>8711</v>
      </c>
      <c r="T352" s="251" t="s">
        <v>8711</v>
      </c>
    </row>
    <row r="353" spans="1:20">
      <c r="A353" s="245" t="s">
        <v>6267</v>
      </c>
      <c r="B353" s="245" t="s">
        <v>6268</v>
      </c>
      <c r="C353" s="245" t="s">
        <v>6269</v>
      </c>
      <c r="D353" s="245">
        <v>2017</v>
      </c>
      <c r="E353" s="246">
        <v>43801</v>
      </c>
      <c r="F353" s="245" t="s">
        <v>6435</v>
      </c>
      <c r="G353" s="247" t="s">
        <v>4390</v>
      </c>
      <c r="H353" s="248" t="s">
        <v>6272</v>
      </c>
      <c r="I353" s="249">
        <v>6688</v>
      </c>
      <c r="J353" s="249">
        <v>75</v>
      </c>
      <c r="K353" s="250">
        <v>1.5853037037037037</v>
      </c>
      <c r="L353" s="251" t="s">
        <v>6273</v>
      </c>
      <c r="M353" s="251" t="s">
        <v>8713</v>
      </c>
      <c r="N353" s="245"/>
      <c r="S353" s="251" t="s">
        <v>8714</v>
      </c>
      <c r="T353" s="251" t="s">
        <v>8714</v>
      </c>
    </row>
    <row r="354" spans="1:20">
      <c r="A354" s="245" t="s">
        <v>6267</v>
      </c>
      <c r="B354" s="245" t="s">
        <v>6268</v>
      </c>
      <c r="C354" s="245" t="s">
        <v>6269</v>
      </c>
      <c r="D354" s="245">
        <v>2017</v>
      </c>
      <c r="E354" s="246">
        <v>43801</v>
      </c>
      <c r="F354" s="245" t="s">
        <v>6649</v>
      </c>
      <c r="G354" s="247" t="s">
        <v>4593</v>
      </c>
      <c r="H354" s="248" t="s">
        <v>6272</v>
      </c>
      <c r="I354" s="249">
        <v>5210</v>
      </c>
      <c r="J354" s="249">
        <v>71</v>
      </c>
      <c r="K354" s="250">
        <v>1.4556691467990646</v>
      </c>
      <c r="L354" s="251" t="s">
        <v>6273</v>
      </c>
      <c r="M354" s="251" t="s">
        <v>8713</v>
      </c>
      <c r="N354" s="245"/>
      <c r="S354" s="251" t="s">
        <v>8714</v>
      </c>
      <c r="T354" s="251" t="s">
        <v>8714</v>
      </c>
    </row>
    <row r="355" spans="1:20">
      <c r="A355" s="245" t="s">
        <v>6267</v>
      </c>
      <c r="B355" s="245" t="s">
        <v>6268</v>
      </c>
      <c r="C355" s="245" t="s">
        <v>6269</v>
      </c>
      <c r="D355" s="245">
        <v>2017</v>
      </c>
      <c r="E355" s="246">
        <v>43801</v>
      </c>
      <c r="F355" s="245" t="s">
        <v>6293</v>
      </c>
      <c r="G355" s="247" t="s">
        <v>6650</v>
      </c>
      <c r="H355" s="248" t="s">
        <v>6272</v>
      </c>
      <c r="I355" s="249">
        <v>6122</v>
      </c>
      <c r="J355" s="249">
        <v>72</v>
      </c>
      <c r="K355" s="250">
        <v>1.6401963305898493</v>
      </c>
      <c r="L355" s="251" t="s">
        <v>6273</v>
      </c>
      <c r="M355" s="251" t="s">
        <v>8710</v>
      </c>
      <c r="N355" s="245"/>
      <c r="S355" s="251" t="s">
        <v>8711</v>
      </c>
      <c r="T355" s="251" t="s">
        <v>8711</v>
      </c>
    </row>
    <row r="356" spans="1:20">
      <c r="A356" s="245" t="s">
        <v>6267</v>
      </c>
      <c r="B356" s="245" t="s">
        <v>6268</v>
      </c>
      <c r="C356" s="245" t="s">
        <v>6269</v>
      </c>
      <c r="D356" s="245">
        <v>2017</v>
      </c>
      <c r="E356" s="246">
        <v>43801</v>
      </c>
      <c r="F356" s="245" t="s">
        <v>6293</v>
      </c>
      <c r="G356" s="247" t="s">
        <v>2768</v>
      </c>
      <c r="H356" s="248" t="s">
        <v>6272</v>
      </c>
      <c r="I356" s="249">
        <v>5964</v>
      </c>
      <c r="J356" s="249">
        <v>73</v>
      </c>
      <c r="K356" s="250">
        <v>1.5330949547192025</v>
      </c>
      <c r="L356" s="251" t="s">
        <v>6273</v>
      </c>
      <c r="M356" s="251" t="s">
        <v>8710</v>
      </c>
      <c r="N356" s="245"/>
      <c r="S356" s="251" t="s">
        <v>8711</v>
      </c>
      <c r="T356" s="251" t="s">
        <v>8711</v>
      </c>
    </row>
    <row r="357" spans="1:20">
      <c r="A357" s="245" t="s">
        <v>6267</v>
      </c>
      <c r="B357" s="245" t="s">
        <v>6268</v>
      </c>
      <c r="C357" s="245" t="s">
        <v>6269</v>
      </c>
      <c r="D357" s="245">
        <v>2017</v>
      </c>
      <c r="E357" s="246">
        <v>43801</v>
      </c>
      <c r="F357" s="245" t="s">
        <v>6404</v>
      </c>
      <c r="G357" s="247" t="s">
        <v>4580</v>
      </c>
      <c r="H357" s="248" t="s">
        <v>6272</v>
      </c>
      <c r="I357" s="249">
        <v>5968</v>
      </c>
      <c r="J357" s="249">
        <v>72</v>
      </c>
      <c r="K357" s="250">
        <v>1.5989368998628257</v>
      </c>
      <c r="L357" s="251" t="s">
        <v>6273</v>
      </c>
      <c r="M357" s="251" t="s">
        <v>8713</v>
      </c>
      <c r="N357" s="245"/>
      <c r="S357" s="251" t="s">
        <v>8714</v>
      </c>
      <c r="T357" s="251" t="s">
        <v>8714</v>
      </c>
    </row>
    <row r="358" spans="1:20">
      <c r="A358" s="245" t="s">
        <v>6267</v>
      </c>
      <c r="B358" s="245" t="s">
        <v>6268</v>
      </c>
      <c r="C358" s="245" t="s">
        <v>6269</v>
      </c>
      <c r="D358" s="245">
        <v>2017</v>
      </c>
      <c r="E358" s="246">
        <v>43801</v>
      </c>
      <c r="F358" s="245" t="s">
        <v>6430</v>
      </c>
      <c r="G358" s="247" t="s">
        <v>3048</v>
      </c>
      <c r="H358" s="248" t="s">
        <v>6272</v>
      </c>
      <c r="I358" s="249">
        <v>4684</v>
      </c>
      <c r="J358" s="249">
        <v>66</v>
      </c>
      <c r="K358" s="250">
        <v>1.6292400589921252</v>
      </c>
      <c r="L358" s="251" t="s">
        <v>6273</v>
      </c>
      <c r="M358" s="251" t="s">
        <v>8710</v>
      </c>
      <c r="N358" s="245"/>
      <c r="S358" s="251" t="s">
        <v>8711</v>
      </c>
      <c r="T358" s="251" t="s">
        <v>8711</v>
      </c>
    </row>
    <row r="359" spans="1:20">
      <c r="A359" s="245" t="s">
        <v>6267</v>
      </c>
      <c r="B359" s="245" t="s">
        <v>6268</v>
      </c>
      <c r="C359" s="245" t="s">
        <v>6269</v>
      </c>
      <c r="D359" s="245">
        <v>2017</v>
      </c>
      <c r="E359" s="246">
        <v>43801</v>
      </c>
      <c r="F359" s="245" t="s">
        <v>6520</v>
      </c>
      <c r="G359" s="247" t="s">
        <v>6651</v>
      </c>
      <c r="H359" s="248" t="s">
        <v>6272</v>
      </c>
      <c r="I359" s="249">
        <v>5144</v>
      </c>
      <c r="J359" s="249">
        <v>68</v>
      </c>
      <c r="K359" s="250">
        <v>1.6359658050071237</v>
      </c>
      <c r="L359" s="251" t="s">
        <v>6273</v>
      </c>
      <c r="M359" s="251" t="s">
        <v>8712</v>
      </c>
      <c r="N359" s="245"/>
      <c r="S359" s="251" t="s">
        <v>5923</v>
      </c>
      <c r="T359" s="251" t="s">
        <v>8716</v>
      </c>
    </row>
    <row r="360" spans="1:20">
      <c r="A360" s="245" t="s">
        <v>6267</v>
      </c>
      <c r="B360" s="245" t="s">
        <v>6268</v>
      </c>
      <c r="C360" s="245" t="s">
        <v>6269</v>
      </c>
      <c r="D360" s="245">
        <v>2017</v>
      </c>
      <c r="E360" s="246">
        <v>43801</v>
      </c>
      <c r="F360" s="245" t="s">
        <v>6283</v>
      </c>
      <c r="G360" s="247" t="s">
        <v>6652</v>
      </c>
      <c r="H360" s="248" t="s">
        <v>6272</v>
      </c>
      <c r="I360" s="249">
        <v>7688</v>
      </c>
      <c r="J360" s="249">
        <v>76</v>
      </c>
      <c r="K360" s="250">
        <v>1.7513485930893715</v>
      </c>
      <c r="L360" s="251" t="s">
        <v>6273</v>
      </c>
      <c r="M360" s="251" t="s">
        <v>8710</v>
      </c>
      <c r="N360" s="245"/>
      <c r="S360" s="251" t="s">
        <v>8711</v>
      </c>
      <c r="T360" s="251" t="s">
        <v>8716</v>
      </c>
    </row>
    <row r="361" spans="1:20">
      <c r="A361" s="245" t="s">
        <v>6267</v>
      </c>
      <c r="B361" s="245" t="s">
        <v>6268</v>
      </c>
      <c r="C361" s="245" t="s">
        <v>6269</v>
      </c>
      <c r="D361" s="245">
        <v>2017</v>
      </c>
      <c r="E361" s="246">
        <v>43801</v>
      </c>
      <c r="F361" s="245" t="s">
        <v>6408</v>
      </c>
      <c r="G361" s="247" t="s">
        <v>6653</v>
      </c>
      <c r="H361" s="248" t="s">
        <v>6272</v>
      </c>
      <c r="I361" s="249">
        <v>5666</v>
      </c>
      <c r="J361" s="249">
        <v>70</v>
      </c>
      <c r="K361" s="250">
        <v>1.6518950437317783</v>
      </c>
      <c r="L361" s="251" t="s">
        <v>6273</v>
      </c>
      <c r="M361" s="251" t="s">
        <v>8713</v>
      </c>
      <c r="N361" s="245"/>
      <c r="S361" s="251" t="s">
        <v>8714</v>
      </c>
      <c r="T361" s="251" t="s">
        <v>8714</v>
      </c>
    </row>
    <row r="362" spans="1:20">
      <c r="A362" s="245" t="s">
        <v>6267</v>
      </c>
      <c r="B362" s="245" t="s">
        <v>6268</v>
      </c>
      <c r="C362" s="245" t="s">
        <v>6269</v>
      </c>
      <c r="D362" s="245">
        <v>2017</v>
      </c>
      <c r="E362" s="246">
        <v>43801</v>
      </c>
      <c r="F362" s="245" t="s">
        <v>6301</v>
      </c>
      <c r="G362" s="247" t="s">
        <v>6654</v>
      </c>
      <c r="H362" s="248" t="s">
        <v>6272</v>
      </c>
      <c r="I362" s="249">
        <v>6970</v>
      </c>
      <c r="J362" s="249">
        <v>75</v>
      </c>
      <c r="K362" s="250">
        <v>1.6521481481481481</v>
      </c>
      <c r="L362" s="251" t="s">
        <v>6273</v>
      </c>
      <c r="M362" s="251" t="s">
        <v>8713</v>
      </c>
      <c r="N362" s="245"/>
      <c r="S362" s="251" t="s">
        <v>8714</v>
      </c>
      <c r="T362" s="251" t="s">
        <v>8714</v>
      </c>
    </row>
    <row r="363" spans="1:20">
      <c r="A363" s="245" t="s">
        <v>6267</v>
      </c>
      <c r="B363" s="245" t="s">
        <v>6268</v>
      </c>
      <c r="C363" s="245" t="s">
        <v>6269</v>
      </c>
      <c r="D363" s="245">
        <v>2017</v>
      </c>
      <c r="E363" s="246">
        <v>43801</v>
      </c>
      <c r="F363" s="245" t="s">
        <v>6422</v>
      </c>
      <c r="G363" s="247" t="s">
        <v>6655</v>
      </c>
      <c r="H363" s="248" t="s">
        <v>6272</v>
      </c>
      <c r="I363" s="249">
        <v>4986</v>
      </c>
      <c r="J363" s="249">
        <v>69</v>
      </c>
      <c r="K363" s="250">
        <v>1.517766636530506</v>
      </c>
      <c r="L363" s="251" t="s">
        <v>6273</v>
      </c>
      <c r="N363" s="245"/>
    </row>
    <row r="364" spans="1:20">
      <c r="A364" s="245" t="s">
        <v>6267</v>
      </c>
      <c r="B364" s="245" t="s">
        <v>6268</v>
      </c>
      <c r="C364" s="245" t="s">
        <v>6269</v>
      </c>
      <c r="D364" s="245">
        <v>2017</v>
      </c>
      <c r="E364" s="246">
        <v>43801</v>
      </c>
      <c r="F364" s="245" t="s">
        <v>6301</v>
      </c>
      <c r="G364" s="247" t="s">
        <v>6656</v>
      </c>
      <c r="H364" s="248" t="s">
        <v>6272</v>
      </c>
      <c r="I364" s="249">
        <v>5326</v>
      </c>
      <c r="J364" s="249">
        <v>70</v>
      </c>
      <c r="K364" s="250">
        <v>1.5527696793002916</v>
      </c>
      <c r="L364" s="251" t="s">
        <v>6273</v>
      </c>
      <c r="M364" s="251" t="s">
        <v>8712</v>
      </c>
      <c r="N364" s="245"/>
      <c r="S364" s="251" t="s">
        <v>5923</v>
      </c>
      <c r="T364" s="251" t="s">
        <v>5923</v>
      </c>
    </row>
    <row r="365" spans="1:20">
      <c r="A365" s="245" t="s">
        <v>6267</v>
      </c>
      <c r="B365" s="245" t="s">
        <v>6268</v>
      </c>
      <c r="C365" s="245" t="s">
        <v>6269</v>
      </c>
      <c r="D365" s="245">
        <v>2017</v>
      </c>
      <c r="E365" s="246">
        <v>43801</v>
      </c>
      <c r="F365" s="245" t="s">
        <v>6377</v>
      </c>
      <c r="G365" s="247" t="s">
        <v>4060</v>
      </c>
      <c r="H365" s="248" t="s">
        <v>6272</v>
      </c>
      <c r="I365" s="249">
        <v>5792</v>
      </c>
      <c r="J365" s="249">
        <v>71</v>
      </c>
      <c r="K365" s="250">
        <v>1.6182794046564648</v>
      </c>
      <c r="L365" s="251" t="s">
        <v>6273</v>
      </c>
      <c r="M365" s="251" t="s">
        <v>8710</v>
      </c>
      <c r="N365" s="245"/>
      <c r="S365" s="251" t="s">
        <v>8711</v>
      </c>
      <c r="T365" s="251" t="s">
        <v>8711</v>
      </c>
    </row>
    <row r="366" spans="1:20">
      <c r="A366" s="245" t="s">
        <v>6267</v>
      </c>
      <c r="B366" s="245" t="s">
        <v>6268</v>
      </c>
      <c r="C366" s="245" t="s">
        <v>6269</v>
      </c>
      <c r="D366" s="245">
        <v>2017</v>
      </c>
      <c r="E366" s="246">
        <v>43801</v>
      </c>
      <c r="F366" s="245" t="s">
        <v>6586</v>
      </c>
      <c r="G366" s="247" t="s">
        <v>6657</v>
      </c>
      <c r="H366" s="248" t="s">
        <v>6272</v>
      </c>
      <c r="I366" s="249">
        <v>3454</v>
      </c>
      <c r="J366" s="249">
        <v>61</v>
      </c>
      <c r="K366" s="250">
        <v>1.5217132711548544</v>
      </c>
      <c r="L366" s="251" t="s">
        <v>6273</v>
      </c>
      <c r="M366" s="251" t="s">
        <v>8712</v>
      </c>
      <c r="N366" s="245"/>
      <c r="S366" s="251" t="s">
        <v>5923</v>
      </c>
      <c r="T366" s="251" t="s">
        <v>8716</v>
      </c>
    </row>
    <row r="367" spans="1:20">
      <c r="A367" s="245" t="s">
        <v>6267</v>
      </c>
      <c r="B367" s="245" t="s">
        <v>6268</v>
      </c>
      <c r="C367" s="245" t="s">
        <v>6269</v>
      </c>
      <c r="D367" s="245">
        <v>2017</v>
      </c>
      <c r="E367" s="246">
        <v>43801</v>
      </c>
      <c r="F367" s="245" t="s">
        <v>6562</v>
      </c>
      <c r="G367" s="247" t="s">
        <v>6658</v>
      </c>
      <c r="H367" s="248" t="s">
        <v>6272</v>
      </c>
      <c r="I367" s="249">
        <v>6276</v>
      </c>
      <c r="J367" s="249">
        <v>72</v>
      </c>
      <c r="K367" s="250">
        <v>1.6814557613168726</v>
      </c>
      <c r="L367" s="251" t="s">
        <v>6273</v>
      </c>
      <c r="M367" s="251" t="s">
        <v>8712</v>
      </c>
      <c r="N367" s="245"/>
      <c r="S367" s="251" t="s">
        <v>5923</v>
      </c>
      <c r="T367" s="251" t="s">
        <v>8716</v>
      </c>
    </row>
    <row r="368" spans="1:20">
      <c r="A368" s="245" t="s">
        <v>6267</v>
      </c>
      <c r="B368" s="245" t="s">
        <v>6268</v>
      </c>
      <c r="C368" s="245" t="s">
        <v>6269</v>
      </c>
      <c r="D368" s="245">
        <v>2017</v>
      </c>
      <c r="E368" s="246">
        <v>43801</v>
      </c>
      <c r="F368" s="245" t="s">
        <v>6362</v>
      </c>
      <c r="G368" s="247" t="s">
        <v>6659</v>
      </c>
      <c r="H368" s="248" t="s">
        <v>6272</v>
      </c>
      <c r="I368" s="249">
        <v>6048</v>
      </c>
      <c r="J368" s="249">
        <v>73</v>
      </c>
      <c r="K368" s="250">
        <v>1.5546878414053884</v>
      </c>
      <c r="L368" s="251" t="s">
        <v>6273</v>
      </c>
      <c r="M368" s="251" t="s">
        <v>8713</v>
      </c>
      <c r="N368" s="245"/>
      <c r="S368" s="251" t="s">
        <v>8714</v>
      </c>
      <c r="T368" s="251" t="s">
        <v>8714</v>
      </c>
    </row>
    <row r="369" spans="1:20">
      <c r="A369" s="245" t="s">
        <v>6267</v>
      </c>
      <c r="B369" s="245" t="s">
        <v>6268</v>
      </c>
      <c r="C369" s="245" t="s">
        <v>6269</v>
      </c>
      <c r="D369" s="245">
        <v>2017</v>
      </c>
      <c r="E369" s="246">
        <v>43801</v>
      </c>
      <c r="F369" s="245" t="s">
        <v>6428</v>
      </c>
      <c r="G369" s="247" t="s">
        <v>6660</v>
      </c>
      <c r="H369" s="248" t="s">
        <v>6272</v>
      </c>
      <c r="I369" s="249">
        <v>5902</v>
      </c>
      <c r="J369" s="249">
        <v>72</v>
      </c>
      <c r="K369" s="250">
        <v>1.5812542866941015</v>
      </c>
      <c r="L369" s="251" t="s">
        <v>6273</v>
      </c>
      <c r="N369" s="245"/>
    </row>
    <row r="370" spans="1:20">
      <c r="A370" s="245" t="s">
        <v>6267</v>
      </c>
      <c r="B370" s="245" t="s">
        <v>6268</v>
      </c>
      <c r="C370" s="245" t="s">
        <v>6269</v>
      </c>
      <c r="D370" s="245">
        <v>2017</v>
      </c>
      <c r="E370" s="246">
        <v>43801</v>
      </c>
      <c r="F370" s="245" t="s">
        <v>6356</v>
      </c>
      <c r="G370" s="247" t="s">
        <v>4641</v>
      </c>
      <c r="H370" s="248" t="s">
        <v>6272</v>
      </c>
      <c r="I370" s="249">
        <v>5840</v>
      </c>
      <c r="J370" s="249">
        <v>71</v>
      </c>
      <c r="K370" s="250">
        <v>1.6316905599436733</v>
      </c>
      <c r="L370" s="251" t="s">
        <v>6273</v>
      </c>
      <c r="M370" s="251" t="s">
        <v>8713</v>
      </c>
      <c r="N370" s="245"/>
      <c r="S370" s="251" t="s">
        <v>8714</v>
      </c>
      <c r="T370" s="251" t="s">
        <v>8714</v>
      </c>
    </row>
    <row r="371" spans="1:20">
      <c r="A371" s="245" t="s">
        <v>6267</v>
      </c>
      <c r="B371" s="245" t="s">
        <v>6268</v>
      </c>
      <c r="C371" s="245" t="s">
        <v>6269</v>
      </c>
      <c r="D371" s="245">
        <v>2017</v>
      </c>
      <c r="E371" s="246">
        <v>43801</v>
      </c>
      <c r="F371" s="245" t="s">
        <v>6298</v>
      </c>
      <c r="G371" s="247" t="s">
        <v>6661</v>
      </c>
      <c r="H371" s="248" t="s">
        <v>6272</v>
      </c>
      <c r="I371" s="249">
        <v>5442</v>
      </c>
      <c r="J371" s="249">
        <v>70</v>
      </c>
      <c r="K371" s="250">
        <v>1.5865889212827988</v>
      </c>
      <c r="L371" s="251" t="s">
        <v>6273</v>
      </c>
      <c r="M371" s="251" t="s">
        <v>8713</v>
      </c>
      <c r="N371" s="245"/>
      <c r="S371" s="251" t="s">
        <v>8714</v>
      </c>
      <c r="T371" s="251" t="s">
        <v>8714</v>
      </c>
    </row>
    <row r="372" spans="1:20">
      <c r="A372" s="245" t="s">
        <v>6267</v>
      </c>
      <c r="B372" s="245" t="s">
        <v>6268</v>
      </c>
      <c r="C372" s="245" t="s">
        <v>6269</v>
      </c>
      <c r="D372" s="245">
        <v>2017</v>
      </c>
      <c r="E372" s="246">
        <v>43801</v>
      </c>
      <c r="F372" s="245" t="s">
        <v>6499</v>
      </c>
      <c r="G372" s="247" t="s">
        <v>6662</v>
      </c>
      <c r="H372" s="248" t="s">
        <v>6272</v>
      </c>
      <c r="I372" s="249">
        <v>5180</v>
      </c>
      <c r="J372" s="249">
        <v>68</v>
      </c>
      <c r="K372" s="250">
        <v>1.6474150213718706</v>
      </c>
      <c r="L372" s="251" t="s">
        <v>6273</v>
      </c>
      <c r="N372" s="245"/>
    </row>
    <row r="373" spans="1:20">
      <c r="A373" s="245" t="s">
        <v>6267</v>
      </c>
      <c r="B373" s="245" t="s">
        <v>6268</v>
      </c>
      <c r="C373" s="245" t="s">
        <v>6269</v>
      </c>
      <c r="D373" s="245">
        <v>2017</v>
      </c>
      <c r="E373" s="246">
        <v>43801</v>
      </c>
      <c r="F373" s="245" t="s">
        <v>6432</v>
      </c>
      <c r="G373" s="247" t="s">
        <v>4259</v>
      </c>
      <c r="H373" s="248" t="s">
        <v>6272</v>
      </c>
      <c r="I373" s="249">
        <v>4766</v>
      </c>
      <c r="J373" s="249">
        <v>67</v>
      </c>
      <c r="K373" s="250">
        <v>1.5846364080688118</v>
      </c>
      <c r="L373" s="251" t="s">
        <v>6273</v>
      </c>
      <c r="M373" s="251" t="s">
        <v>8712</v>
      </c>
      <c r="N373" s="245"/>
      <c r="S373" s="251" t="s">
        <v>5923</v>
      </c>
      <c r="T373" s="251" t="s">
        <v>5923</v>
      </c>
    </row>
    <row r="374" spans="1:20">
      <c r="A374" s="245" t="s">
        <v>6267</v>
      </c>
      <c r="B374" s="245" t="s">
        <v>6268</v>
      </c>
      <c r="C374" s="245" t="s">
        <v>6269</v>
      </c>
      <c r="D374" s="245">
        <v>2017</v>
      </c>
      <c r="E374" s="246">
        <v>43801</v>
      </c>
      <c r="F374" s="245" t="s">
        <v>6275</v>
      </c>
      <c r="G374" s="247" t="s">
        <v>4292</v>
      </c>
      <c r="H374" s="248" t="s">
        <v>6272</v>
      </c>
      <c r="I374" s="249">
        <v>5610</v>
      </c>
      <c r="J374" s="249">
        <v>70</v>
      </c>
      <c r="K374" s="250">
        <v>1.6355685131195334</v>
      </c>
      <c r="L374" s="251" t="s">
        <v>6273</v>
      </c>
      <c r="M374" s="251" t="s">
        <v>8712</v>
      </c>
      <c r="N374" s="245"/>
      <c r="S374" s="251" t="s">
        <v>5923</v>
      </c>
      <c r="T374" s="251" t="s">
        <v>5923</v>
      </c>
    </row>
    <row r="375" spans="1:20">
      <c r="A375" s="245" t="s">
        <v>6267</v>
      </c>
      <c r="B375" s="245" t="s">
        <v>6268</v>
      </c>
      <c r="C375" s="245" t="s">
        <v>6269</v>
      </c>
      <c r="D375" s="245">
        <v>2017</v>
      </c>
      <c r="E375" s="246">
        <v>43801</v>
      </c>
      <c r="F375" s="245" t="s">
        <v>6350</v>
      </c>
      <c r="G375" s="247" t="s">
        <v>6663</v>
      </c>
      <c r="H375" s="248" t="s">
        <v>6272</v>
      </c>
      <c r="I375" s="249">
        <v>4494</v>
      </c>
      <c r="J375" s="249">
        <v>64</v>
      </c>
      <c r="K375" s="250">
        <v>1.714324951171875</v>
      </c>
      <c r="L375" s="251" t="s">
        <v>6273</v>
      </c>
      <c r="N375" s="245"/>
    </row>
    <row r="376" spans="1:20">
      <c r="A376" s="245" t="s">
        <v>6267</v>
      </c>
      <c r="B376" s="245" t="s">
        <v>6268</v>
      </c>
      <c r="C376" s="245" t="s">
        <v>6269</v>
      </c>
      <c r="D376" s="245">
        <v>2017</v>
      </c>
      <c r="E376" s="246">
        <v>43801</v>
      </c>
      <c r="F376" s="245" t="s">
        <v>6364</v>
      </c>
      <c r="G376" s="247" t="s">
        <v>4264</v>
      </c>
      <c r="H376" s="248" t="s">
        <v>6272</v>
      </c>
      <c r="I376" s="249">
        <v>7204</v>
      </c>
      <c r="J376" s="249">
        <v>75</v>
      </c>
      <c r="K376" s="250">
        <v>1.7076148148148149</v>
      </c>
      <c r="L376" s="251" t="s">
        <v>6273</v>
      </c>
      <c r="M376" s="251" t="s">
        <v>8712</v>
      </c>
      <c r="N376" s="245"/>
      <c r="S376" s="251" t="s">
        <v>5923</v>
      </c>
      <c r="T376" s="251" t="s">
        <v>5923</v>
      </c>
    </row>
    <row r="377" spans="1:20">
      <c r="A377" s="245" t="s">
        <v>6267</v>
      </c>
      <c r="B377" s="245" t="s">
        <v>6268</v>
      </c>
      <c r="C377" s="245" t="s">
        <v>6269</v>
      </c>
      <c r="D377" s="245">
        <v>2017</v>
      </c>
      <c r="E377" s="246">
        <v>43801</v>
      </c>
      <c r="F377" s="245" t="s">
        <v>6568</v>
      </c>
      <c r="G377" s="247" t="s">
        <v>6664</v>
      </c>
      <c r="H377" s="248" t="s">
        <v>6272</v>
      </c>
      <c r="I377" s="249">
        <v>5994</v>
      </c>
      <c r="J377" s="249">
        <v>71</v>
      </c>
      <c r="K377" s="250">
        <v>1.674718016490133</v>
      </c>
      <c r="L377" s="251" t="s">
        <v>6273</v>
      </c>
      <c r="M377" s="251" t="s">
        <v>8710</v>
      </c>
      <c r="N377" s="245"/>
      <c r="S377" s="251" t="s">
        <v>8711</v>
      </c>
      <c r="T377" s="251" t="s">
        <v>8711</v>
      </c>
    </row>
    <row r="378" spans="1:20">
      <c r="A378" s="245" t="s">
        <v>6267</v>
      </c>
      <c r="B378" s="245" t="s">
        <v>6268</v>
      </c>
      <c r="C378" s="245" t="s">
        <v>6269</v>
      </c>
      <c r="D378" s="245">
        <v>2017</v>
      </c>
      <c r="E378" s="246">
        <v>43801</v>
      </c>
      <c r="F378" s="245" t="s">
        <v>6480</v>
      </c>
      <c r="G378" s="247" t="s">
        <v>6665</v>
      </c>
      <c r="H378" s="248" t="s">
        <v>6272</v>
      </c>
      <c r="I378" s="249">
        <v>6466</v>
      </c>
      <c r="J378" s="249">
        <v>73</v>
      </c>
      <c r="K378" s="250">
        <v>1.6621381584866473</v>
      </c>
      <c r="L378" s="251" t="s">
        <v>6273</v>
      </c>
      <c r="M378" s="251" t="s">
        <v>8712</v>
      </c>
      <c r="N378" s="245"/>
      <c r="S378" s="251" t="s">
        <v>5923</v>
      </c>
      <c r="T378" s="251" t="s">
        <v>5923</v>
      </c>
    </row>
    <row r="379" spans="1:20">
      <c r="A379" s="245" t="s">
        <v>6267</v>
      </c>
      <c r="B379" s="245" t="s">
        <v>6268</v>
      </c>
      <c r="C379" s="245" t="s">
        <v>6269</v>
      </c>
      <c r="D379" s="245">
        <v>2017</v>
      </c>
      <c r="E379" s="246">
        <v>43801</v>
      </c>
      <c r="F379" s="245" t="s">
        <v>6615</v>
      </c>
      <c r="G379" s="247" t="s">
        <v>6666</v>
      </c>
      <c r="H379" s="248" t="s">
        <v>6272</v>
      </c>
      <c r="I379" s="249">
        <v>5400</v>
      </c>
      <c r="J379" s="249">
        <v>72</v>
      </c>
      <c r="K379" s="250">
        <v>1.4467592592592593</v>
      </c>
      <c r="L379" s="251" t="s">
        <v>6273</v>
      </c>
      <c r="M379" s="251" t="s">
        <v>8710</v>
      </c>
      <c r="N379" s="245"/>
      <c r="S379" s="251" t="s">
        <v>8711</v>
      </c>
      <c r="T379" s="251" t="s">
        <v>8711</v>
      </c>
    </row>
    <row r="380" spans="1:20">
      <c r="A380" s="245" t="s">
        <v>6267</v>
      </c>
      <c r="B380" s="245" t="s">
        <v>6268</v>
      </c>
      <c r="C380" s="245" t="s">
        <v>6269</v>
      </c>
      <c r="D380" s="245">
        <v>2017</v>
      </c>
      <c r="E380" s="246">
        <v>43801</v>
      </c>
      <c r="F380" s="245" t="s">
        <v>6293</v>
      </c>
      <c r="G380" s="247" t="s">
        <v>6667</v>
      </c>
      <c r="H380" s="248" t="s">
        <v>6272</v>
      </c>
      <c r="I380" s="249">
        <v>4974</v>
      </c>
      <c r="J380" s="249">
        <v>69</v>
      </c>
      <c r="K380" s="250">
        <v>1.5141137685725505</v>
      </c>
      <c r="L380" s="251" t="s">
        <v>6273</v>
      </c>
      <c r="M380" s="251" t="s">
        <v>8710</v>
      </c>
      <c r="N380" s="245"/>
      <c r="S380" s="251" t="s">
        <v>8711</v>
      </c>
      <c r="T380" s="251" t="s">
        <v>8711</v>
      </c>
    </row>
    <row r="381" spans="1:20">
      <c r="A381" s="245" t="s">
        <v>6267</v>
      </c>
      <c r="B381" s="245" t="s">
        <v>6268</v>
      </c>
      <c r="C381" s="245" t="s">
        <v>6269</v>
      </c>
      <c r="D381" s="245">
        <v>2017</v>
      </c>
      <c r="E381" s="246">
        <v>43801</v>
      </c>
      <c r="F381" s="245" t="s">
        <v>6352</v>
      </c>
      <c r="G381" s="247" t="s">
        <v>6668</v>
      </c>
      <c r="H381" s="248" t="s">
        <v>6272</v>
      </c>
      <c r="I381" s="249">
        <v>5050</v>
      </c>
      <c r="J381" s="249">
        <v>70</v>
      </c>
      <c r="K381" s="250">
        <v>1.4723032069970845</v>
      </c>
      <c r="L381" s="251" t="s">
        <v>6273</v>
      </c>
      <c r="M381" s="251" t="s">
        <v>8712</v>
      </c>
      <c r="N381" s="245"/>
      <c r="S381" s="251" t="s">
        <v>5923</v>
      </c>
      <c r="T381" s="251" t="s">
        <v>5923</v>
      </c>
    </row>
    <row r="382" spans="1:20">
      <c r="A382" s="245" t="s">
        <v>6267</v>
      </c>
      <c r="B382" s="245" t="s">
        <v>6268</v>
      </c>
      <c r="C382" s="245" t="s">
        <v>6269</v>
      </c>
      <c r="D382" s="245">
        <v>2017</v>
      </c>
      <c r="E382" s="246">
        <v>43801</v>
      </c>
      <c r="F382" s="245" t="s">
        <v>6584</v>
      </c>
      <c r="G382" s="247" t="s">
        <v>6669</v>
      </c>
      <c r="H382" s="248" t="s">
        <v>6272</v>
      </c>
      <c r="I382" s="249">
        <v>5464</v>
      </c>
      <c r="J382" s="249">
        <v>70</v>
      </c>
      <c r="K382" s="250">
        <v>1.5930029154518952</v>
      </c>
      <c r="L382" s="251" t="s">
        <v>6273</v>
      </c>
      <c r="M382" s="251" t="s">
        <v>8712</v>
      </c>
      <c r="N382" s="245"/>
      <c r="S382" s="251" t="s">
        <v>5923</v>
      </c>
      <c r="T382" s="251" t="s">
        <v>5923</v>
      </c>
    </row>
    <row r="383" spans="1:20">
      <c r="A383" s="245" t="s">
        <v>6267</v>
      </c>
      <c r="B383" s="245" t="s">
        <v>6268</v>
      </c>
      <c r="C383" s="245" t="s">
        <v>6269</v>
      </c>
      <c r="D383" s="245">
        <v>2017</v>
      </c>
      <c r="E383" s="246">
        <v>43801</v>
      </c>
      <c r="F383" s="245" t="s">
        <v>6375</v>
      </c>
      <c r="G383" s="247" t="s">
        <v>3368</v>
      </c>
      <c r="H383" s="248" t="s">
        <v>6272</v>
      </c>
      <c r="I383" s="249">
        <v>4958</v>
      </c>
      <c r="J383" s="249">
        <v>69</v>
      </c>
      <c r="K383" s="250">
        <v>1.5092432779619434</v>
      </c>
      <c r="L383" s="251" t="s">
        <v>6273</v>
      </c>
      <c r="N383" s="245"/>
      <c r="T383" s="251" t="s">
        <v>8715</v>
      </c>
    </row>
    <row r="384" spans="1:20">
      <c r="A384" s="245" t="s">
        <v>6267</v>
      </c>
      <c r="B384" s="245" t="s">
        <v>6268</v>
      </c>
      <c r="C384" s="245" t="s">
        <v>6269</v>
      </c>
      <c r="D384" s="245">
        <v>2017</v>
      </c>
      <c r="E384" s="246">
        <v>43801</v>
      </c>
      <c r="F384" s="245" t="s">
        <v>6275</v>
      </c>
      <c r="G384" s="247" t="s">
        <v>6670</v>
      </c>
      <c r="H384" s="248" t="s">
        <v>6272</v>
      </c>
      <c r="I384" s="249">
        <v>4636</v>
      </c>
      <c r="J384" s="249">
        <v>68</v>
      </c>
      <c r="K384" s="250">
        <v>1.4744046407490332</v>
      </c>
      <c r="L384" s="251" t="s">
        <v>6273</v>
      </c>
      <c r="M384" s="251" t="s">
        <v>8712</v>
      </c>
      <c r="N384" s="245"/>
      <c r="S384" s="251" t="s">
        <v>5923</v>
      </c>
      <c r="T384" s="251" t="s">
        <v>5923</v>
      </c>
    </row>
    <row r="385" spans="1:20">
      <c r="A385" s="245" t="s">
        <v>6267</v>
      </c>
      <c r="B385" s="245" t="s">
        <v>6268</v>
      </c>
      <c r="C385" s="245" t="s">
        <v>6269</v>
      </c>
      <c r="D385" s="245">
        <v>2017</v>
      </c>
      <c r="E385" s="246">
        <v>43801</v>
      </c>
      <c r="F385" s="245" t="s">
        <v>6454</v>
      </c>
      <c r="G385" s="247" t="s">
        <v>6671</v>
      </c>
      <c r="H385" s="248" t="s">
        <v>6272</v>
      </c>
      <c r="I385" s="249">
        <v>4402</v>
      </c>
      <c r="J385" s="249">
        <v>65</v>
      </c>
      <c r="K385" s="250">
        <v>1.6029130632680928</v>
      </c>
      <c r="L385" s="251" t="s">
        <v>6273</v>
      </c>
      <c r="N385" s="245"/>
      <c r="T385" s="251" t="s">
        <v>8715</v>
      </c>
    </row>
    <row r="386" spans="1:20">
      <c r="A386" s="245" t="s">
        <v>6267</v>
      </c>
      <c r="B386" s="245" t="s">
        <v>6268</v>
      </c>
      <c r="C386" s="245" t="s">
        <v>6269</v>
      </c>
      <c r="D386" s="245">
        <v>2017</v>
      </c>
      <c r="E386" s="246">
        <v>43801</v>
      </c>
      <c r="F386" s="245" t="s">
        <v>6299</v>
      </c>
      <c r="G386" s="247" t="s">
        <v>6672</v>
      </c>
      <c r="H386" s="248" t="s">
        <v>6272</v>
      </c>
      <c r="I386" s="249">
        <v>5880</v>
      </c>
      <c r="J386" s="249">
        <v>70</v>
      </c>
      <c r="K386" s="250">
        <v>1.7142857142857144</v>
      </c>
      <c r="L386" s="251" t="s">
        <v>6273</v>
      </c>
      <c r="M386" s="251" t="s">
        <v>8710</v>
      </c>
      <c r="N386" s="245"/>
      <c r="S386" s="251" t="s">
        <v>8711</v>
      </c>
      <c r="T386" s="251" t="s">
        <v>8711</v>
      </c>
    </row>
    <row r="387" spans="1:20">
      <c r="A387" s="245" t="s">
        <v>6267</v>
      </c>
      <c r="B387" s="245" t="s">
        <v>6268</v>
      </c>
      <c r="C387" s="245" t="s">
        <v>6269</v>
      </c>
      <c r="D387" s="245">
        <v>2017</v>
      </c>
      <c r="E387" s="246">
        <v>43801</v>
      </c>
      <c r="F387" s="245" t="s">
        <v>6646</v>
      </c>
      <c r="G387" s="247" t="s">
        <v>6673</v>
      </c>
      <c r="H387" s="248" t="s">
        <v>6272</v>
      </c>
      <c r="I387" s="249">
        <v>4602</v>
      </c>
      <c r="J387" s="249">
        <v>67</v>
      </c>
      <c r="K387" s="250">
        <v>1.5301084242410137</v>
      </c>
      <c r="L387" s="251" t="s">
        <v>6273</v>
      </c>
      <c r="M387" s="251" t="s">
        <v>8712</v>
      </c>
      <c r="N387" s="245"/>
      <c r="S387" s="251" t="s">
        <v>5923</v>
      </c>
      <c r="T387" s="251" t="s">
        <v>5923</v>
      </c>
    </row>
    <row r="388" spans="1:20">
      <c r="A388" s="245" t="s">
        <v>6267</v>
      </c>
      <c r="B388" s="245" t="s">
        <v>6268</v>
      </c>
      <c r="C388" s="245" t="s">
        <v>6269</v>
      </c>
      <c r="D388" s="245">
        <v>2017</v>
      </c>
      <c r="E388" s="246">
        <v>43801</v>
      </c>
      <c r="F388" s="245" t="s">
        <v>6346</v>
      </c>
      <c r="G388" s="247" t="s">
        <v>3958</v>
      </c>
      <c r="H388" s="248" t="s">
        <v>6272</v>
      </c>
      <c r="I388" s="249">
        <v>5642</v>
      </c>
      <c r="J388" s="249">
        <v>71</v>
      </c>
      <c r="K388" s="250">
        <v>1.5763695443839389</v>
      </c>
      <c r="L388" s="251" t="s">
        <v>6273</v>
      </c>
      <c r="M388" s="251" t="s">
        <v>8710</v>
      </c>
      <c r="N388" s="245"/>
      <c r="S388" s="251" t="s">
        <v>8711</v>
      </c>
      <c r="T388" s="251" t="s">
        <v>8711</v>
      </c>
    </row>
    <row r="389" spans="1:20">
      <c r="A389" s="245" t="s">
        <v>6267</v>
      </c>
      <c r="B389" s="245" t="s">
        <v>6268</v>
      </c>
      <c r="C389" s="245" t="s">
        <v>6269</v>
      </c>
      <c r="D389" s="245">
        <v>2017</v>
      </c>
      <c r="E389" s="246">
        <v>43801</v>
      </c>
      <c r="F389" s="245" t="s">
        <v>6348</v>
      </c>
      <c r="G389" s="247" t="s">
        <v>4008</v>
      </c>
      <c r="H389" s="248" t="s">
        <v>6272</v>
      </c>
      <c r="I389" s="249">
        <v>6218</v>
      </c>
      <c r="J389" s="249">
        <v>73</v>
      </c>
      <c r="K389" s="250">
        <v>1.5983877311274315</v>
      </c>
      <c r="L389" s="251" t="s">
        <v>6273</v>
      </c>
      <c r="M389" s="251" t="s">
        <v>8710</v>
      </c>
      <c r="N389" s="245"/>
      <c r="S389" s="251" t="s">
        <v>8711</v>
      </c>
      <c r="T389" s="251" t="s">
        <v>8711</v>
      </c>
    </row>
    <row r="390" spans="1:20">
      <c r="A390" s="245" t="s">
        <v>6267</v>
      </c>
      <c r="B390" s="245" t="s">
        <v>6268</v>
      </c>
      <c r="C390" s="245" t="s">
        <v>6269</v>
      </c>
      <c r="D390" s="245">
        <v>2017</v>
      </c>
      <c r="E390" s="246">
        <v>43801</v>
      </c>
      <c r="F390" s="245" t="s">
        <v>6397</v>
      </c>
      <c r="G390" s="247" t="s">
        <v>3301</v>
      </c>
      <c r="H390" s="248" t="s">
        <v>6272</v>
      </c>
      <c r="I390" s="249">
        <v>5126</v>
      </c>
      <c r="J390" s="249">
        <v>71</v>
      </c>
      <c r="K390" s="250">
        <v>1.4321996250464502</v>
      </c>
      <c r="L390" s="251" t="s">
        <v>6273</v>
      </c>
      <c r="N390" s="245"/>
      <c r="T390" s="251" t="s">
        <v>8715</v>
      </c>
    </row>
    <row r="391" spans="1:20">
      <c r="A391" s="245" t="s">
        <v>6267</v>
      </c>
      <c r="B391" s="245" t="s">
        <v>6268</v>
      </c>
      <c r="C391" s="245" t="s">
        <v>6269</v>
      </c>
      <c r="D391" s="245">
        <v>2017</v>
      </c>
      <c r="E391" s="246">
        <v>43801</v>
      </c>
      <c r="F391" s="245" t="s">
        <v>6428</v>
      </c>
      <c r="G391" s="247" t="s">
        <v>4108</v>
      </c>
      <c r="H391" s="248" t="s">
        <v>6272</v>
      </c>
      <c r="I391" s="249">
        <v>6710</v>
      </c>
      <c r="J391" s="249">
        <v>74</v>
      </c>
      <c r="K391" s="250">
        <v>1.6558742818786647</v>
      </c>
      <c r="L391" s="251" t="s">
        <v>6273</v>
      </c>
      <c r="M391" s="251" t="s">
        <v>8710</v>
      </c>
      <c r="N391" s="245"/>
      <c r="S391" s="251" t="s">
        <v>8711</v>
      </c>
      <c r="T391" s="251" t="s">
        <v>8711</v>
      </c>
    </row>
    <row r="392" spans="1:20">
      <c r="A392" s="245" t="s">
        <v>6267</v>
      </c>
      <c r="B392" s="245" t="s">
        <v>6268</v>
      </c>
      <c r="C392" s="245" t="s">
        <v>6269</v>
      </c>
      <c r="D392" s="245">
        <v>2017</v>
      </c>
      <c r="E392" s="246">
        <v>43801</v>
      </c>
      <c r="F392" s="245" t="s">
        <v>6283</v>
      </c>
      <c r="G392" s="247" t="s">
        <v>6674</v>
      </c>
      <c r="H392" s="248" t="s">
        <v>6272</v>
      </c>
      <c r="I392" s="249">
        <v>5436</v>
      </c>
      <c r="J392" s="249">
        <v>72</v>
      </c>
      <c r="K392" s="250">
        <v>1.4564043209876543</v>
      </c>
      <c r="L392" s="251" t="s">
        <v>6273</v>
      </c>
      <c r="M392" s="251" t="s">
        <v>8712</v>
      </c>
      <c r="N392" s="245"/>
      <c r="S392" s="251" t="s">
        <v>5923</v>
      </c>
      <c r="T392" s="251" t="s">
        <v>5923</v>
      </c>
    </row>
    <row r="393" spans="1:20">
      <c r="A393" s="245" t="s">
        <v>6267</v>
      </c>
      <c r="B393" s="245" t="s">
        <v>6268</v>
      </c>
      <c r="C393" s="245" t="s">
        <v>6269</v>
      </c>
      <c r="D393" s="245">
        <v>2017</v>
      </c>
      <c r="E393" s="246">
        <v>43801</v>
      </c>
      <c r="F393" s="245" t="s">
        <v>6315</v>
      </c>
      <c r="G393" s="247" t="s">
        <v>3331</v>
      </c>
      <c r="H393" s="248" t="s">
        <v>6272</v>
      </c>
      <c r="I393" s="249">
        <v>4582</v>
      </c>
      <c r="J393" s="249">
        <v>65</v>
      </c>
      <c r="K393" s="250">
        <v>1.668456986800182</v>
      </c>
      <c r="L393" s="251" t="s">
        <v>6273</v>
      </c>
      <c r="N393" s="245"/>
      <c r="T393" s="251" t="s">
        <v>8715</v>
      </c>
    </row>
    <row r="394" spans="1:20">
      <c r="A394" s="245" t="s">
        <v>6267</v>
      </c>
      <c r="B394" s="245" t="s">
        <v>6268</v>
      </c>
      <c r="C394" s="245" t="s">
        <v>6269</v>
      </c>
      <c r="D394" s="245">
        <v>2017</v>
      </c>
      <c r="E394" s="246">
        <v>43801</v>
      </c>
      <c r="F394" s="245" t="s">
        <v>6383</v>
      </c>
      <c r="G394" s="247" t="s">
        <v>6675</v>
      </c>
      <c r="H394" s="248" t="s">
        <v>6272</v>
      </c>
      <c r="I394" s="249">
        <v>5198</v>
      </c>
      <c r="J394" s="249">
        <v>68</v>
      </c>
      <c r="K394" s="250">
        <v>1.6531396295542438</v>
      </c>
      <c r="L394" s="251" t="s">
        <v>6273</v>
      </c>
      <c r="N394" s="245"/>
    </row>
    <row r="395" spans="1:20">
      <c r="A395" s="245" t="s">
        <v>6267</v>
      </c>
      <c r="B395" s="245" t="s">
        <v>6268</v>
      </c>
      <c r="C395" s="245" t="s">
        <v>6269</v>
      </c>
      <c r="D395" s="245">
        <v>2017</v>
      </c>
      <c r="E395" s="246">
        <v>43801</v>
      </c>
      <c r="F395" s="245" t="s">
        <v>6324</v>
      </c>
      <c r="G395" s="247" t="s">
        <v>6676</v>
      </c>
      <c r="H395" s="248" t="s">
        <v>6272</v>
      </c>
      <c r="I395" s="249">
        <v>4696</v>
      </c>
      <c r="J395" s="249">
        <v>67</v>
      </c>
      <c r="K395" s="250">
        <v>1.5613622686301174</v>
      </c>
      <c r="L395" s="251" t="s">
        <v>6273</v>
      </c>
      <c r="M395" s="251" t="s">
        <v>8712</v>
      </c>
      <c r="N395" s="245"/>
      <c r="S395" s="251" t="s">
        <v>5923</v>
      </c>
      <c r="T395" s="251" t="s">
        <v>8716</v>
      </c>
    </row>
    <row r="396" spans="1:20">
      <c r="A396" s="245" t="s">
        <v>6267</v>
      </c>
      <c r="B396" s="245" t="s">
        <v>6268</v>
      </c>
      <c r="C396" s="245" t="s">
        <v>6269</v>
      </c>
      <c r="D396" s="245">
        <v>2017</v>
      </c>
      <c r="E396" s="246">
        <v>43801</v>
      </c>
      <c r="F396" s="245" t="s">
        <v>6677</v>
      </c>
      <c r="G396" s="247" t="s">
        <v>6678</v>
      </c>
      <c r="H396" s="248" t="s">
        <v>6272</v>
      </c>
      <c r="I396" s="249">
        <v>4610</v>
      </c>
      <c r="J396" s="249">
        <v>66</v>
      </c>
      <c r="K396" s="250">
        <v>1.6035005704427192</v>
      </c>
      <c r="L396" s="251" t="s">
        <v>6273</v>
      </c>
      <c r="N396" s="245"/>
    </row>
    <row r="397" spans="1:20">
      <c r="A397" s="245" t="s">
        <v>6267</v>
      </c>
      <c r="B397" s="245" t="s">
        <v>6268</v>
      </c>
      <c r="C397" s="245" t="s">
        <v>6269</v>
      </c>
      <c r="D397" s="245">
        <v>2017</v>
      </c>
      <c r="E397" s="246">
        <v>43801</v>
      </c>
      <c r="F397" s="245" t="s">
        <v>6679</v>
      </c>
      <c r="G397" s="247" t="s">
        <v>2445</v>
      </c>
      <c r="H397" s="248" t="s">
        <v>6272</v>
      </c>
      <c r="I397" s="249">
        <v>5822</v>
      </c>
      <c r="J397" s="249">
        <v>71</v>
      </c>
      <c r="K397" s="250">
        <v>1.6266613767109701</v>
      </c>
      <c r="L397" s="251" t="s">
        <v>6273</v>
      </c>
      <c r="M397" s="251" t="s">
        <v>8713</v>
      </c>
      <c r="N397" s="245"/>
      <c r="S397" s="251" t="s">
        <v>8714</v>
      </c>
      <c r="T397" s="251" t="s">
        <v>8714</v>
      </c>
    </row>
    <row r="398" spans="1:20">
      <c r="A398" s="245" t="s">
        <v>6267</v>
      </c>
      <c r="B398" s="245" t="s">
        <v>6268</v>
      </c>
      <c r="C398" s="245" t="s">
        <v>6269</v>
      </c>
      <c r="D398" s="245">
        <v>2017</v>
      </c>
      <c r="E398" s="246">
        <v>43801</v>
      </c>
      <c r="F398" s="245" t="s">
        <v>6680</v>
      </c>
      <c r="G398" s="247" t="s">
        <v>6681</v>
      </c>
      <c r="H398" s="248" t="s">
        <v>6272</v>
      </c>
      <c r="I398" s="249">
        <v>4734</v>
      </c>
      <c r="J398" s="249">
        <v>67</v>
      </c>
      <c r="K398" s="250">
        <v>1.5739968014682657</v>
      </c>
      <c r="L398" s="251" t="s">
        <v>6273</v>
      </c>
      <c r="M398" s="251" t="s">
        <v>8712</v>
      </c>
      <c r="N398" s="245"/>
      <c r="S398" s="251" t="s">
        <v>5923</v>
      </c>
      <c r="T398" s="251" t="s">
        <v>5923</v>
      </c>
    </row>
    <row r="399" spans="1:20">
      <c r="A399" s="245" t="s">
        <v>6267</v>
      </c>
      <c r="B399" s="245" t="s">
        <v>6268</v>
      </c>
      <c r="C399" s="245" t="s">
        <v>6269</v>
      </c>
      <c r="D399" s="245">
        <v>2017</v>
      </c>
      <c r="E399" s="246">
        <v>43801</v>
      </c>
      <c r="F399" s="245" t="s">
        <v>6346</v>
      </c>
      <c r="G399" s="247" t="s">
        <v>6682</v>
      </c>
      <c r="H399" s="248" t="s">
        <v>6272</v>
      </c>
      <c r="I399" s="249">
        <v>5528</v>
      </c>
      <c r="J399" s="249">
        <v>71</v>
      </c>
      <c r="K399" s="250">
        <v>1.5445180505768195</v>
      </c>
      <c r="L399" s="251" t="s">
        <v>6273</v>
      </c>
      <c r="M399" s="251" t="s">
        <v>8712</v>
      </c>
      <c r="N399" s="245"/>
      <c r="S399" s="251" t="s">
        <v>5923</v>
      </c>
      <c r="T399" s="251" t="s">
        <v>5923</v>
      </c>
    </row>
    <row r="400" spans="1:20">
      <c r="A400" s="245" t="s">
        <v>6267</v>
      </c>
      <c r="B400" s="245" t="s">
        <v>6268</v>
      </c>
      <c r="C400" s="245" t="s">
        <v>6269</v>
      </c>
      <c r="D400" s="245">
        <v>2017</v>
      </c>
      <c r="E400" s="246">
        <v>43801</v>
      </c>
      <c r="F400" s="245" t="s">
        <v>6379</v>
      </c>
      <c r="G400" s="247" t="s">
        <v>6683</v>
      </c>
      <c r="H400" s="248" t="s">
        <v>6272</v>
      </c>
      <c r="I400" s="249">
        <v>5994</v>
      </c>
      <c r="J400" s="249">
        <v>70</v>
      </c>
      <c r="K400" s="250">
        <v>1.7475218658892129</v>
      </c>
      <c r="L400" s="251" t="s">
        <v>6273</v>
      </c>
      <c r="M400" s="251" t="s">
        <v>8710</v>
      </c>
      <c r="N400" s="245"/>
      <c r="S400" s="251" t="s">
        <v>8711</v>
      </c>
      <c r="T400" s="251" t="s">
        <v>8716</v>
      </c>
    </row>
    <row r="401" spans="1:20">
      <c r="A401" s="245" t="s">
        <v>6267</v>
      </c>
      <c r="B401" s="245" t="s">
        <v>6268</v>
      </c>
      <c r="C401" s="245" t="s">
        <v>6269</v>
      </c>
      <c r="D401" s="245">
        <v>2017</v>
      </c>
      <c r="E401" s="246">
        <v>43801</v>
      </c>
      <c r="F401" s="245" t="s">
        <v>6684</v>
      </c>
      <c r="G401" s="247" t="s">
        <v>3784</v>
      </c>
      <c r="H401" s="248" t="s">
        <v>6272</v>
      </c>
      <c r="I401" s="249">
        <v>4936</v>
      </c>
      <c r="J401" s="249">
        <v>67</v>
      </c>
      <c r="K401" s="250">
        <v>1.6411593181342121</v>
      </c>
      <c r="L401" s="251" t="s">
        <v>6273</v>
      </c>
      <c r="N401" s="245"/>
      <c r="T401" s="251" t="s">
        <v>8715</v>
      </c>
    </row>
    <row r="402" spans="1:20">
      <c r="A402" s="245" t="s">
        <v>6267</v>
      </c>
      <c r="B402" s="245" t="s">
        <v>6268</v>
      </c>
      <c r="C402" s="245" t="s">
        <v>6269</v>
      </c>
      <c r="D402" s="245">
        <v>2017</v>
      </c>
      <c r="E402" s="246">
        <v>43801</v>
      </c>
      <c r="F402" s="245" t="s">
        <v>6276</v>
      </c>
      <c r="G402" s="247" t="s">
        <v>6685</v>
      </c>
      <c r="H402" s="248" t="s">
        <v>6272</v>
      </c>
      <c r="I402" s="249">
        <v>5622</v>
      </c>
      <c r="J402" s="249">
        <v>71</v>
      </c>
      <c r="K402" s="250">
        <v>1.5707815630142687</v>
      </c>
      <c r="L402" s="251" t="s">
        <v>6273</v>
      </c>
      <c r="M402" s="251" t="s">
        <v>8713</v>
      </c>
      <c r="N402" s="245"/>
      <c r="S402" s="251" t="s">
        <v>8714</v>
      </c>
      <c r="T402" s="251" t="s">
        <v>8714</v>
      </c>
    </row>
    <row r="403" spans="1:20">
      <c r="A403" s="245" t="s">
        <v>6267</v>
      </c>
      <c r="B403" s="245" t="s">
        <v>6268</v>
      </c>
      <c r="C403" s="245" t="s">
        <v>6269</v>
      </c>
      <c r="D403" s="245">
        <v>2017</v>
      </c>
      <c r="E403" s="246">
        <v>43801</v>
      </c>
      <c r="F403" s="245" t="s">
        <v>6304</v>
      </c>
      <c r="G403" s="247" t="s">
        <v>6686</v>
      </c>
      <c r="H403" s="248" t="s">
        <v>6272</v>
      </c>
      <c r="I403" s="249">
        <v>4244</v>
      </c>
      <c r="J403" s="249">
        <v>64</v>
      </c>
      <c r="K403" s="250">
        <v>1.61895751953125</v>
      </c>
      <c r="L403" s="251" t="s">
        <v>6273</v>
      </c>
      <c r="M403" s="251" t="s">
        <v>8712</v>
      </c>
      <c r="N403" s="245"/>
      <c r="S403" s="251" t="s">
        <v>5923</v>
      </c>
      <c r="T403" s="251" t="s">
        <v>5923</v>
      </c>
    </row>
    <row r="404" spans="1:20">
      <c r="A404" s="245" t="s">
        <v>6267</v>
      </c>
      <c r="B404" s="245" t="s">
        <v>6268</v>
      </c>
      <c r="C404" s="245" t="s">
        <v>6269</v>
      </c>
      <c r="D404" s="245">
        <v>2017</v>
      </c>
      <c r="E404" s="246">
        <v>43801</v>
      </c>
      <c r="F404" s="245" t="s">
        <v>6332</v>
      </c>
      <c r="G404" s="247" t="s">
        <v>6687</v>
      </c>
      <c r="H404" s="248" t="s">
        <v>6272</v>
      </c>
      <c r="I404" s="249">
        <v>4344</v>
      </c>
      <c r="J404" s="249">
        <v>64</v>
      </c>
      <c r="K404" s="250">
        <v>1.6571044921875</v>
      </c>
      <c r="L404" s="251" t="s">
        <v>6273</v>
      </c>
      <c r="M404" s="251" t="s">
        <v>8710</v>
      </c>
      <c r="N404" s="245"/>
      <c r="S404" s="251" t="s">
        <v>8711</v>
      </c>
      <c r="T404" s="251" t="s">
        <v>8711</v>
      </c>
    </row>
    <row r="405" spans="1:20">
      <c r="A405" s="245" t="s">
        <v>6267</v>
      </c>
      <c r="B405" s="245" t="s">
        <v>6268</v>
      </c>
      <c r="C405" s="245" t="s">
        <v>6269</v>
      </c>
      <c r="D405" s="245">
        <v>2017</v>
      </c>
      <c r="E405" s="246">
        <v>43801</v>
      </c>
      <c r="F405" s="245" t="s">
        <v>6313</v>
      </c>
      <c r="G405" s="247" t="s">
        <v>6688</v>
      </c>
      <c r="H405" s="248" t="s">
        <v>6272</v>
      </c>
      <c r="I405" s="249">
        <v>4692</v>
      </c>
      <c r="J405" s="249">
        <v>65</v>
      </c>
      <c r="K405" s="250">
        <v>1.7085116067364587</v>
      </c>
      <c r="L405" s="251" t="s">
        <v>6273</v>
      </c>
      <c r="N405" s="245"/>
    </row>
    <row r="406" spans="1:20">
      <c r="A406" s="245" t="s">
        <v>6267</v>
      </c>
      <c r="B406" s="245" t="s">
        <v>6268</v>
      </c>
      <c r="C406" s="245" t="s">
        <v>6269</v>
      </c>
      <c r="D406" s="245">
        <v>2017</v>
      </c>
      <c r="E406" s="246">
        <v>43801</v>
      </c>
      <c r="F406" s="245" t="s">
        <v>6279</v>
      </c>
      <c r="G406" s="247" t="s">
        <v>2603</v>
      </c>
      <c r="H406" s="248" t="s">
        <v>6272</v>
      </c>
      <c r="I406" s="249">
        <v>6200</v>
      </c>
      <c r="J406" s="249">
        <v>76</v>
      </c>
      <c r="K406" s="250">
        <v>1.412377897652719</v>
      </c>
      <c r="L406" s="251" t="s">
        <v>6273</v>
      </c>
      <c r="M406" s="251" t="s">
        <v>8713</v>
      </c>
      <c r="N406" s="245"/>
      <c r="S406" s="251" t="s">
        <v>8714</v>
      </c>
      <c r="T406" s="251" t="s">
        <v>8714</v>
      </c>
    </row>
    <row r="407" spans="1:20">
      <c r="A407" s="245" t="s">
        <v>6267</v>
      </c>
      <c r="B407" s="245" t="s">
        <v>6268</v>
      </c>
      <c r="C407" s="245" t="s">
        <v>6269</v>
      </c>
      <c r="D407" s="245">
        <v>2017</v>
      </c>
      <c r="E407" s="246">
        <v>43801</v>
      </c>
      <c r="F407" s="245" t="s">
        <v>6408</v>
      </c>
      <c r="G407" s="247" t="s">
        <v>4511</v>
      </c>
      <c r="H407" s="248" t="s">
        <v>6272</v>
      </c>
      <c r="I407" s="249">
        <v>7012</v>
      </c>
      <c r="J407" s="249">
        <v>74</v>
      </c>
      <c r="K407" s="250">
        <v>1.7304009634177639</v>
      </c>
      <c r="L407" s="251" t="s">
        <v>6273</v>
      </c>
      <c r="M407" s="251" t="s">
        <v>8713</v>
      </c>
      <c r="N407" s="245"/>
      <c r="S407" s="251" t="s">
        <v>8714</v>
      </c>
      <c r="T407" s="251" t="s">
        <v>8714</v>
      </c>
    </row>
    <row r="408" spans="1:20">
      <c r="A408" s="245" t="s">
        <v>6267</v>
      </c>
      <c r="B408" s="245" t="s">
        <v>6268</v>
      </c>
      <c r="C408" s="245" t="s">
        <v>6269</v>
      </c>
      <c r="D408" s="245">
        <v>2017</v>
      </c>
      <c r="E408" s="246">
        <v>43801</v>
      </c>
      <c r="F408" s="245" t="s">
        <v>6551</v>
      </c>
      <c r="G408" s="247" t="s">
        <v>3137</v>
      </c>
      <c r="H408" s="248" t="s">
        <v>6272</v>
      </c>
      <c r="I408" s="249">
        <v>5008</v>
      </c>
      <c r="J408" s="249">
        <v>69</v>
      </c>
      <c r="K408" s="250">
        <v>1.524463561120091</v>
      </c>
      <c r="L408" s="251" t="s">
        <v>6273</v>
      </c>
      <c r="M408" s="251" t="s">
        <v>8710</v>
      </c>
      <c r="N408" s="245"/>
      <c r="S408" s="251" t="s">
        <v>8711</v>
      </c>
      <c r="T408" s="251" t="s">
        <v>8711</v>
      </c>
    </row>
    <row r="409" spans="1:20">
      <c r="A409" s="245" t="s">
        <v>6267</v>
      </c>
      <c r="B409" s="245" t="s">
        <v>6268</v>
      </c>
      <c r="C409" s="245" t="s">
        <v>6269</v>
      </c>
      <c r="D409" s="245">
        <v>2017</v>
      </c>
      <c r="E409" s="246">
        <v>43801</v>
      </c>
      <c r="F409" s="245" t="s">
        <v>6402</v>
      </c>
      <c r="G409" s="247" t="s">
        <v>6689</v>
      </c>
      <c r="H409" s="248" t="s">
        <v>6272</v>
      </c>
      <c r="I409" s="249">
        <v>6414</v>
      </c>
      <c r="J409" s="249">
        <v>76</v>
      </c>
      <c r="K409" s="250">
        <v>1.4611277154104096</v>
      </c>
      <c r="L409" s="251" t="s">
        <v>6273</v>
      </c>
      <c r="M409" s="251" t="s">
        <v>8712</v>
      </c>
      <c r="N409" s="245"/>
      <c r="S409" s="251" t="s">
        <v>5923</v>
      </c>
      <c r="T409" s="251" t="s">
        <v>5923</v>
      </c>
    </row>
    <row r="410" spans="1:20">
      <c r="A410" s="245" t="s">
        <v>6267</v>
      </c>
      <c r="B410" s="245" t="s">
        <v>6268</v>
      </c>
      <c r="C410" s="245" t="s">
        <v>6269</v>
      </c>
      <c r="D410" s="245">
        <v>2017</v>
      </c>
      <c r="E410" s="246">
        <v>43801</v>
      </c>
      <c r="F410" s="245" t="s">
        <v>6377</v>
      </c>
      <c r="G410" s="247" t="s">
        <v>6690</v>
      </c>
      <c r="H410" s="248" t="s">
        <v>6272</v>
      </c>
      <c r="I410" s="249">
        <v>5252</v>
      </c>
      <c r="J410" s="249">
        <v>70</v>
      </c>
      <c r="K410" s="250">
        <v>1.5311953352769681</v>
      </c>
      <c r="L410" s="251" t="s">
        <v>6273</v>
      </c>
      <c r="N410" s="245"/>
      <c r="T410" s="251" t="s">
        <v>8715</v>
      </c>
    </row>
    <row r="411" spans="1:20">
      <c r="A411" s="245" t="s">
        <v>6267</v>
      </c>
      <c r="B411" s="245" t="s">
        <v>6268</v>
      </c>
      <c r="C411" s="245" t="s">
        <v>6269</v>
      </c>
      <c r="D411" s="245">
        <v>2017</v>
      </c>
      <c r="E411" s="246">
        <v>43801</v>
      </c>
      <c r="F411" s="245" t="s">
        <v>6631</v>
      </c>
      <c r="G411" s="247" t="s">
        <v>6691</v>
      </c>
      <c r="H411" s="248" t="s">
        <v>6272</v>
      </c>
      <c r="I411" s="249">
        <v>5274</v>
      </c>
      <c r="J411" s="249">
        <v>72</v>
      </c>
      <c r="K411" s="250">
        <v>1.4130015432098766</v>
      </c>
      <c r="L411" s="251" t="s">
        <v>6273</v>
      </c>
      <c r="M411" s="251" t="s">
        <v>8713</v>
      </c>
      <c r="N411" s="245"/>
      <c r="S411" s="251" t="s">
        <v>8714</v>
      </c>
      <c r="T411" s="251" t="s">
        <v>8714</v>
      </c>
    </row>
    <row r="412" spans="1:20">
      <c r="A412" s="245" t="s">
        <v>6267</v>
      </c>
      <c r="B412" s="245" t="s">
        <v>6268</v>
      </c>
      <c r="C412" s="245" t="s">
        <v>6269</v>
      </c>
      <c r="D412" s="245">
        <v>2017</v>
      </c>
      <c r="E412" s="246">
        <v>43801</v>
      </c>
      <c r="F412" s="245" t="s">
        <v>6452</v>
      </c>
      <c r="G412" s="247" t="s">
        <v>6692</v>
      </c>
      <c r="H412" s="248" t="s">
        <v>6272</v>
      </c>
      <c r="I412" s="249">
        <v>4366</v>
      </c>
      <c r="J412" s="249">
        <v>63</v>
      </c>
      <c r="K412" s="250">
        <v>1.7460717385131594</v>
      </c>
      <c r="L412" s="251" t="s">
        <v>6273</v>
      </c>
      <c r="M412" s="251" t="s">
        <v>8710</v>
      </c>
      <c r="N412" s="245"/>
      <c r="S412" s="251" t="s">
        <v>8711</v>
      </c>
      <c r="T412" s="251" t="s">
        <v>8711</v>
      </c>
    </row>
    <row r="413" spans="1:20">
      <c r="A413" s="245" t="s">
        <v>6267</v>
      </c>
      <c r="B413" s="245" t="s">
        <v>6268</v>
      </c>
      <c r="C413" s="245" t="s">
        <v>6269</v>
      </c>
      <c r="D413" s="245">
        <v>2017</v>
      </c>
      <c r="E413" s="246">
        <v>43801</v>
      </c>
      <c r="F413" s="245" t="s">
        <v>6512</v>
      </c>
      <c r="G413" s="247" t="s">
        <v>6693</v>
      </c>
      <c r="H413" s="248" t="s">
        <v>6272</v>
      </c>
      <c r="I413" s="249">
        <v>4962</v>
      </c>
      <c r="J413" s="249">
        <v>69</v>
      </c>
      <c r="K413" s="250">
        <v>1.510460900614595</v>
      </c>
      <c r="L413" s="251" t="s">
        <v>6273</v>
      </c>
      <c r="N413" s="245"/>
    </row>
    <row r="414" spans="1:20">
      <c r="A414" s="245" t="s">
        <v>6267</v>
      </c>
      <c r="B414" s="245" t="s">
        <v>6268</v>
      </c>
      <c r="C414" s="245" t="s">
        <v>6269</v>
      </c>
      <c r="D414" s="245">
        <v>2017</v>
      </c>
      <c r="E414" s="246">
        <v>43801</v>
      </c>
      <c r="F414" s="245" t="s">
        <v>6452</v>
      </c>
      <c r="G414" s="247" t="s">
        <v>6694</v>
      </c>
      <c r="H414" s="248" t="s">
        <v>6272</v>
      </c>
      <c r="I414" s="249">
        <v>4796</v>
      </c>
      <c r="J414" s="249">
        <v>68</v>
      </c>
      <c r="K414" s="250">
        <v>1.5252900468145736</v>
      </c>
      <c r="L414" s="251" t="s">
        <v>6273</v>
      </c>
      <c r="M414" s="251" t="s">
        <v>8710</v>
      </c>
      <c r="N414" s="245"/>
      <c r="S414" s="251" t="s">
        <v>8711</v>
      </c>
      <c r="T414" s="251" t="s">
        <v>8711</v>
      </c>
    </row>
    <row r="415" spans="1:20">
      <c r="A415" s="245" t="s">
        <v>6267</v>
      </c>
      <c r="B415" s="245" t="s">
        <v>6268</v>
      </c>
      <c r="C415" s="245" t="s">
        <v>6269</v>
      </c>
      <c r="D415" s="245">
        <v>2017</v>
      </c>
      <c r="E415" s="246">
        <v>43801</v>
      </c>
      <c r="F415" s="245" t="s">
        <v>6631</v>
      </c>
      <c r="G415" s="247" t="s">
        <v>6695</v>
      </c>
      <c r="H415" s="248" t="s">
        <v>6272</v>
      </c>
      <c r="I415" s="249">
        <v>6254</v>
      </c>
      <c r="J415" s="249">
        <v>75</v>
      </c>
      <c r="K415" s="250">
        <v>1.4824296296296295</v>
      </c>
      <c r="L415" s="251" t="s">
        <v>6273</v>
      </c>
      <c r="M415" s="251" t="s">
        <v>8713</v>
      </c>
      <c r="N415" s="245"/>
      <c r="S415" s="251" t="s">
        <v>8714</v>
      </c>
      <c r="T415" s="251" t="s">
        <v>8714</v>
      </c>
    </row>
    <row r="416" spans="1:20">
      <c r="A416" s="245" t="s">
        <v>6267</v>
      </c>
      <c r="B416" s="245" t="s">
        <v>6268</v>
      </c>
      <c r="C416" s="245" t="s">
        <v>6269</v>
      </c>
      <c r="D416" s="245">
        <v>2017</v>
      </c>
      <c r="E416" s="246">
        <v>43801</v>
      </c>
      <c r="F416" s="245" t="s">
        <v>6499</v>
      </c>
      <c r="G416" s="247" t="s">
        <v>6696</v>
      </c>
      <c r="H416" s="248" t="s">
        <v>6272</v>
      </c>
      <c r="I416" s="249">
        <v>5362</v>
      </c>
      <c r="J416" s="249">
        <v>68</v>
      </c>
      <c r="K416" s="250">
        <v>1.7052971707714228</v>
      </c>
      <c r="L416" s="251" t="s">
        <v>6273</v>
      </c>
      <c r="M416" s="251" t="s">
        <v>8710</v>
      </c>
      <c r="N416" s="245"/>
      <c r="S416" s="251" t="s">
        <v>8711</v>
      </c>
      <c r="T416" s="251" t="s">
        <v>8711</v>
      </c>
    </row>
    <row r="417" spans="1:20">
      <c r="A417" s="245" t="s">
        <v>6267</v>
      </c>
      <c r="B417" s="245" t="s">
        <v>6268</v>
      </c>
      <c r="C417" s="245" t="s">
        <v>6269</v>
      </c>
      <c r="D417" s="245">
        <v>2017</v>
      </c>
      <c r="E417" s="246">
        <v>43801</v>
      </c>
      <c r="F417" s="245" t="s">
        <v>6433</v>
      </c>
      <c r="G417" s="247" t="s">
        <v>6697</v>
      </c>
      <c r="H417" s="248" t="s">
        <v>6272</v>
      </c>
      <c r="I417" s="249">
        <v>6766</v>
      </c>
      <c r="J417" s="249">
        <v>74</v>
      </c>
      <c r="K417" s="250">
        <v>1.6696937989852525</v>
      </c>
      <c r="L417" s="251" t="s">
        <v>6273</v>
      </c>
      <c r="M417" s="251" t="s">
        <v>8713</v>
      </c>
      <c r="N417" s="245"/>
      <c r="S417" s="251" t="s">
        <v>8714</v>
      </c>
      <c r="T417" s="251" t="s">
        <v>8714</v>
      </c>
    </row>
    <row r="418" spans="1:20">
      <c r="A418" s="245" t="s">
        <v>6267</v>
      </c>
      <c r="B418" s="245" t="s">
        <v>6268</v>
      </c>
      <c r="C418" s="245" t="s">
        <v>6269</v>
      </c>
      <c r="D418" s="245">
        <v>2017</v>
      </c>
      <c r="E418" s="246">
        <v>43801</v>
      </c>
      <c r="F418" s="245" t="s">
        <v>6310</v>
      </c>
      <c r="G418" s="247" t="s">
        <v>2672</v>
      </c>
      <c r="H418" s="248" t="s">
        <v>6272</v>
      </c>
      <c r="I418" s="249">
        <v>6706</v>
      </c>
      <c r="J418" s="249">
        <v>74</v>
      </c>
      <c r="K418" s="250">
        <v>1.6548871735139086</v>
      </c>
      <c r="L418" s="251" t="s">
        <v>6273</v>
      </c>
      <c r="M418" s="251" t="s">
        <v>8713</v>
      </c>
      <c r="N418" s="245"/>
      <c r="S418" s="251" t="s">
        <v>8714</v>
      </c>
      <c r="T418" s="251" t="s">
        <v>8714</v>
      </c>
    </row>
    <row r="419" spans="1:20">
      <c r="A419" s="245" t="s">
        <v>6267</v>
      </c>
      <c r="B419" s="245" t="s">
        <v>6268</v>
      </c>
      <c r="C419" s="245" t="s">
        <v>6269</v>
      </c>
      <c r="D419" s="245">
        <v>2017</v>
      </c>
      <c r="E419" s="246">
        <v>43801</v>
      </c>
      <c r="F419" s="245" t="s">
        <v>6698</v>
      </c>
      <c r="G419" s="247" t="s">
        <v>3840</v>
      </c>
      <c r="H419" s="248" t="s">
        <v>6272</v>
      </c>
      <c r="I419" s="249">
        <v>5768</v>
      </c>
      <c r="J419" s="249">
        <v>69</v>
      </c>
      <c r="K419" s="250">
        <v>1.7558118651239387</v>
      </c>
      <c r="L419" s="251" t="s">
        <v>6273</v>
      </c>
      <c r="M419" s="251" t="s">
        <v>8710</v>
      </c>
      <c r="N419" s="245"/>
      <c r="S419" s="251" t="s">
        <v>8711</v>
      </c>
      <c r="T419" s="251" t="s">
        <v>8711</v>
      </c>
    </row>
    <row r="420" spans="1:20">
      <c r="A420" s="245" t="s">
        <v>6267</v>
      </c>
      <c r="B420" s="245" t="s">
        <v>6268</v>
      </c>
      <c r="C420" s="245" t="s">
        <v>6269</v>
      </c>
      <c r="D420" s="245">
        <v>2017</v>
      </c>
      <c r="E420" s="246">
        <v>43801</v>
      </c>
      <c r="F420" s="245" t="s">
        <v>6584</v>
      </c>
      <c r="G420" s="247" t="s">
        <v>2927</v>
      </c>
      <c r="H420" s="248" t="s">
        <v>6272</v>
      </c>
      <c r="I420" s="249">
        <v>4862</v>
      </c>
      <c r="J420" s="249">
        <v>69</v>
      </c>
      <c r="K420" s="250">
        <v>1.4800203342982992</v>
      </c>
      <c r="L420" s="251" t="s">
        <v>6273</v>
      </c>
      <c r="M420" s="251" t="s">
        <v>8712</v>
      </c>
      <c r="N420" s="245"/>
      <c r="S420" s="251" t="s">
        <v>5923</v>
      </c>
      <c r="T420" s="251" t="s">
        <v>5923</v>
      </c>
    </row>
    <row r="421" spans="1:20">
      <c r="A421" s="245" t="s">
        <v>6267</v>
      </c>
      <c r="B421" s="245" t="s">
        <v>6268</v>
      </c>
      <c r="C421" s="245" t="s">
        <v>6269</v>
      </c>
      <c r="D421" s="245">
        <v>2017</v>
      </c>
      <c r="E421" s="246">
        <v>43801</v>
      </c>
      <c r="F421" s="245" t="s">
        <v>6699</v>
      </c>
      <c r="G421" s="247" t="s">
        <v>4329</v>
      </c>
      <c r="H421" s="248" t="s">
        <v>6272</v>
      </c>
      <c r="I421" s="249">
        <v>6038</v>
      </c>
      <c r="J421" s="249">
        <v>72</v>
      </c>
      <c r="K421" s="250">
        <v>1.6176911865569275</v>
      </c>
      <c r="L421" s="251" t="s">
        <v>6273</v>
      </c>
      <c r="M421" s="251" t="s">
        <v>8713</v>
      </c>
      <c r="N421" s="245"/>
      <c r="S421" s="251" t="s">
        <v>8714</v>
      </c>
      <c r="T421" s="251" t="s">
        <v>8714</v>
      </c>
    </row>
    <row r="422" spans="1:20">
      <c r="A422" s="245" t="s">
        <v>6267</v>
      </c>
      <c r="B422" s="245" t="s">
        <v>6268</v>
      </c>
      <c r="C422" s="245" t="s">
        <v>6269</v>
      </c>
      <c r="D422" s="245">
        <v>2017</v>
      </c>
      <c r="E422" s="246">
        <v>43801</v>
      </c>
      <c r="F422" s="245" t="s">
        <v>6700</v>
      </c>
      <c r="G422" s="247" t="s">
        <v>6701</v>
      </c>
      <c r="H422" s="248" t="s">
        <v>6272</v>
      </c>
      <c r="I422" s="249">
        <v>5326</v>
      </c>
      <c r="J422" s="249">
        <v>70</v>
      </c>
      <c r="K422" s="250">
        <v>1.5527696793002916</v>
      </c>
      <c r="L422" s="251" t="s">
        <v>6273</v>
      </c>
      <c r="N422" s="245"/>
    </row>
    <row r="423" spans="1:20">
      <c r="A423" s="245" t="s">
        <v>6267</v>
      </c>
      <c r="B423" s="245" t="s">
        <v>6268</v>
      </c>
      <c r="C423" s="245" t="s">
        <v>6269</v>
      </c>
      <c r="D423" s="245">
        <v>2017</v>
      </c>
      <c r="E423" s="246">
        <v>43801</v>
      </c>
      <c r="F423" s="245" t="s">
        <v>6433</v>
      </c>
      <c r="G423" s="247" t="s">
        <v>6702</v>
      </c>
      <c r="H423" s="248" t="s">
        <v>6272</v>
      </c>
      <c r="I423" s="249">
        <v>7788</v>
      </c>
      <c r="J423" s="249">
        <v>76</v>
      </c>
      <c r="K423" s="250">
        <v>1.7741288817611895</v>
      </c>
      <c r="L423" s="251" t="s">
        <v>6273</v>
      </c>
      <c r="M423" s="251" t="s">
        <v>8713</v>
      </c>
      <c r="N423" s="245"/>
      <c r="S423" s="251" t="s">
        <v>8714</v>
      </c>
      <c r="T423" s="251" t="s">
        <v>8714</v>
      </c>
    </row>
    <row r="424" spans="1:20">
      <c r="A424" s="245" t="s">
        <v>6267</v>
      </c>
      <c r="B424" s="245" t="s">
        <v>6268</v>
      </c>
      <c r="C424" s="245" t="s">
        <v>6269</v>
      </c>
      <c r="D424" s="245">
        <v>2017</v>
      </c>
      <c r="E424" s="246">
        <v>43801</v>
      </c>
      <c r="F424" s="245" t="s">
        <v>6291</v>
      </c>
      <c r="G424" s="247" t="s">
        <v>6703</v>
      </c>
      <c r="H424" s="248" t="s">
        <v>6272</v>
      </c>
      <c r="I424" s="249">
        <v>5368</v>
      </c>
      <c r="J424" s="249">
        <v>69</v>
      </c>
      <c r="K424" s="250">
        <v>1.6340495998587556</v>
      </c>
      <c r="L424" s="251" t="s">
        <v>6273</v>
      </c>
      <c r="M424" s="251" t="s">
        <v>8713</v>
      </c>
      <c r="N424" s="245"/>
      <c r="S424" s="251" t="s">
        <v>8714</v>
      </c>
      <c r="T424" s="251" t="s">
        <v>8716</v>
      </c>
    </row>
    <row r="425" spans="1:20">
      <c r="A425" s="245" t="s">
        <v>6267</v>
      </c>
      <c r="B425" s="245" t="s">
        <v>6268</v>
      </c>
      <c r="C425" s="245" t="s">
        <v>6269</v>
      </c>
      <c r="D425" s="245">
        <v>2017</v>
      </c>
      <c r="E425" s="246">
        <v>43801</v>
      </c>
      <c r="F425" s="245" t="s">
        <v>6593</v>
      </c>
      <c r="G425" s="247" t="s">
        <v>6704</v>
      </c>
      <c r="H425" s="248" t="s">
        <v>6272</v>
      </c>
      <c r="I425" s="249">
        <v>5484</v>
      </c>
      <c r="J425" s="249">
        <v>72</v>
      </c>
      <c r="K425" s="250">
        <v>1.4692644032921811</v>
      </c>
      <c r="L425" s="251" t="s">
        <v>6273</v>
      </c>
      <c r="N425" s="245"/>
    </row>
    <row r="426" spans="1:20">
      <c r="A426" s="245" t="s">
        <v>6267</v>
      </c>
      <c r="B426" s="245" t="s">
        <v>6268</v>
      </c>
      <c r="C426" s="245" t="s">
        <v>6269</v>
      </c>
      <c r="D426" s="245">
        <v>2017</v>
      </c>
      <c r="E426" s="246">
        <v>43801</v>
      </c>
      <c r="F426" s="245" t="s">
        <v>6275</v>
      </c>
      <c r="G426" s="247" t="s">
        <v>6705</v>
      </c>
      <c r="H426" s="248" t="s">
        <v>6272</v>
      </c>
      <c r="I426" s="249">
        <v>5686</v>
      </c>
      <c r="J426" s="249">
        <v>71</v>
      </c>
      <c r="K426" s="250">
        <v>1.5886631033972132</v>
      </c>
      <c r="L426" s="251" t="s">
        <v>6273</v>
      </c>
      <c r="M426" s="251" t="s">
        <v>8712</v>
      </c>
      <c r="N426" s="245"/>
      <c r="S426" s="251" t="s">
        <v>5923</v>
      </c>
      <c r="T426" s="251" t="s">
        <v>5923</v>
      </c>
    </row>
    <row r="427" spans="1:20">
      <c r="A427" s="245" t="s">
        <v>6267</v>
      </c>
      <c r="B427" s="245" t="s">
        <v>6268</v>
      </c>
      <c r="C427" s="245" t="s">
        <v>6269</v>
      </c>
      <c r="D427" s="245">
        <v>2017</v>
      </c>
      <c r="E427" s="246">
        <v>43801</v>
      </c>
      <c r="F427" s="245" t="s">
        <v>6706</v>
      </c>
      <c r="G427" s="247" t="s">
        <v>6707</v>
      </c>
      <c r="H427" s="248" t="s">
        <v>6272</v>
      </c>
      <c r="I427" s="249">
        <v>4986</v>
      </c>
      <c r="J427" s="249">
        <v>70</v>
      </c>
      <c r="K427" s="250">
        <v>1.4536443148688045</v>
      </c>
      <c r="L427" s="251" t="s">
        <v>6273</v>
      </c>
      <c r="M427" s="251" t="s">
        <v>8713</v>
      </c>
      <c r="N427" s="245"/>
      <c r="S427" s="251" t="s">
        <v>8714</v>
      </c>
      <c r="T427" s="251" t="s">
        <v>8714</v>
      </c>
    </row>
    <row r="428" spans="1:20">
      <c r="A428" s="245" t="s">
        <v>6267</v>
      </c>
      <c r="B428" s="245" t="s">
        <v>6268</v>
      </c>
      <c r="C428" s="245" t="s">
        <v>6269</v>
      </c>
      <c r="D428" s="245">
        <v>2017</v>
      </c>
      <c r="E428" s="246">
        <v>43801</v>
      </c>
      <c r="F428" s="245" t="s">
        <v>6708</v>
      </c>
      <c r="G428" s="247" t="s">
        <v>3005</v>
      </c>
      <c r="H428" s="248" t="s">
        <v>6272</v>
      </c>
      <c r="I428" s="249">
        <v>5860</v>
      </c>
      <c r="J428" s="249">
        <v>70</v>
      </c>
      <c r="K428" s="250">
        <v>1.7084548104956268</v>
      </c>
      <c r="L428" s="251" t="s">
        <v>6273</v>
      </c>
      <c r="M428" s="251" t="s">
        <v>8710</v>
      </c>
      <c r="N428" s="245"/>
      <c r="S428" s="251" t="s">
        <v>8711</v>
      </c>
      <c r="T428" s="251" t="s">
        <v>8711</v>
      </c>
    </row>
    <row r="429" spans="1:20">
      <c r="A429" s="245" t="s">
        <v>6267</v>
      </c>
      <c r="B429" s="245" t="s">
        <v>6268</v>
      </c>
      <c r="C429" s="245" t="s">
        <v>6269</v>
      </c>
      <c r="D429" s="245">
        <v>2017</v>
      </c>
      <c r="E429" s="246">
        <v>43801</v>
      </c>
      <c r="F429" s="245" t="s">
        <v>6709</v>
      </c>
      <c r="G429" s="247" t="s">
        <v>3359</v>
      </c>
      <c r="H429" s="248" t="s">
        <v>6272</v>
      </c>
      <c r="I429" s="249">
        <v>5188</v>
      </c>
      <c r="J429" s="249">
        <v>70</v>
      </c>
      <c r="K429" s="250">
        <v>1.5125364431486881</v>
      </c>
      <c r="L429" s="251" t="s">
        <v>6273</v>
      </c>
      <c r="M429" s="251" t="s">
        <v>8713</v>
      </c>
      <c r="N429" s="245"/>
      <c r="S429" s="251" t="s">
        <v>8714</v>
      </c>
      <c r="T429" s="251" t="s">
        <v>8716</v>
      </c>
    </row>
    <row r="430" spans="1:20">
      <c r="A430" s="245" t="s">
        <v>6267</v>
      </c>
      <c r="B430" s="245" t="s">
        <v>6268</v>
      </c>
      <c r="C430" s="245" t="s">
        <v>6269</v>
      </c>
      <c r="D430" s="245">
        <v>2017</v>
      </c>
      <c r="E430" s="246">
        <v>43801</v>
      </c>
      <c r="F430" s="245" t="s">
        <v>6452</v>
      </c>
      <c r="G430" s="247" t="s">
        <v>6710</v>
      </c>
      <c r="H430" s="248" t="s">
        <v>6272</v>
      </c>
      <c r="I430" s="249">
        <v>6476</v>
      </c>
      <c r="J430" s="249">
        <v>77</v>
      </c>
      <c r="K430" s="250">
        <v>1.4185173908567399</v>
      </c>
      <c r="L430" s="251" t="s">
        <v>6273</v>
      </c>
      <c r="M430" s="251" t="s">
        <v>8710</v>
      </c>
      <c r="N430" s="245"/>
      <c r="S430" s="251" t="s">
        <v>8711</v>
      </c>
      <c r="T430" s="251" t="s">
        <v>8711</v>
      </c>
    </row>
    <row r="431" spans="1:20">
      <c r="A431" s="245" t="s">
        <v>6267</v>
      </c>
      <c r="B431" s="245" t="s">
        <v>6268</v>
      </c>
      <c r="C431" s="245" t="s">
        <v>6269</v>
      </c>
      <c r="D431" s="245">
        <v>2017</v>
      </c>
      <c r="E431" s="246">
        <v>43801</v>
      </c>
      <c r="F431" s="245" t="s">
        <v>6293</v>
      </c>
      <c r="G431" s="247" t="s">
        <v>2764</v>
      </c>
      <c r="H431" s="248" t="s">
        <v>6272</v>
      </c>
      <c r="I431" s="249">
        <v>6758</v>
      </c>
      <c r="J431" s="249">
        <v>75</v>
      </c>
      <c r="K431" s="250">
        <v>1.6018962962962964</v>
      </c>
      <c r="L431" s="251" t="s">
        <v>6273</v>
      </c>
      <c r="M431" s="251" t="s">
        <v>8710</v>
      </c>
      <c r="N431" s="245"/>
      <c r="S431" s="251" t="s">
        <v>8711</v>
      </c>
      <c r="T431" s="251" t="s">
        <v>8711</v>
      </c>
    </row>
    <row r="432" spans="1:20">
      <c r="A432" s="245" t="s">
        <v>6267</v>
      </c>
      <c r="B432" s="245" t="s">
        <v>6268</v>
      </c>
      <c r="C432" s="245" t="s">
        <v>6269</v>
      </c>
      <c r="D432" s="245">
        <v>2017</v>
      </c>
      <c r="E432" s="246">
        <v>43801</v>
      </c>
      <c r="F432" s="245" t="s">
        <v>6352</v>
      </c>
      <c r="G432" s="247" t="s">
        <v>6711</v>
      </c>
      <c r="H432" s="248" t="s">
        <v>6272</v>
      </c>
      <c r="I432" s="249">
        <v>2008</v>
      </c>
      <c r="J432" s="249">
        <v>57</v>
      </c>
      <c r="K432" s="250">
        <v>1.084274243626919</v>
      </c>
      <c r="L432" s="251" t="s">
        <v>6273</v>
      </c>
      <c r="N432" s="245" t="s">
        <v>6712</v>
      </c>
    </row>
    <row r="433" spans="1:20">
      <c r="A433" s="245" t="s">
        <v>6267</v>
      </c>
      <c r="B433" s="245" t="s">
        <v>6268</v>
      </c>
      <c r="C433" s="245" t="s">
        <v>6269</v>
      </c>
      <c r="D433" s="245">
        <v>2017</v>
      </c>
      <c r="E433" s="246">
        <v>43801</v>
      </c>
      <c r="F433" s="245" t="s">
        <v>6706</v>
      </c>
      <c r="G433" s="247" t="s">
        <v>6713</v>
      </c>
      <c r="H433" s="248" t="s">
        <v>6272</v>
      </c>
      <c r="I433" s="249">
        <v>4948</v>
      </c>
      <c r="J433" s="249">
        <v>70</v>
      </c>
      <c r="K433" s="250">
        <v>1.4425655976676384</v>
      </c>
      <c r="L433" s="251" t="s">
        <v>6273</v>
      </c>
      <c r="N433" s="245"/>
      <c r="T433" s="251" t="s">
        <v>8715</v>
      </c>
    </row>
    <row r="434" spans="1:20">
      <c r="A434" s="245" t="s">
        <v>6267</v>
      </c>
      <c r="B434" s="245" t="s">
        <v>6268</v>
      </c>
      <c r="C434" s="245" t="s">
        <v>6269</v>
      </c>
      <c r="D434" s="245">
        <v>2017</v>
      </c>
      <c r="E434" s="246">
        <v>43801</v>
      </c>
      <c r="F434" s="245" t="s">
        <v>6700</v>
      </c>
      <c r="G434" s="247" t="s">
        <v>6714</v>
      </c>
      <c r="H434" s="248" t="s">
        <v>6272</v>
      </c>
      <c r="I434" s="249">
        <v>4342</v>
      </c>
      <c r="J434" s="249">
        <v>65</v>
      </c>
      <c r="K434" s="250">
        <v>1.5810650887573965</v>
      </c>
      <c r="L434" s="251" t="s">
        <v>6273</v>
      </c>
      <c r="N434" s="245"/>
    </row>
    <row r="435" spans="1:20">
      <c r="A435" s="245" t="s">
        <v>6267</v>
      </c>
      <c r="B435" s="245" t="s">
        <v>6268</v>
      </c>
      <c r="C435" s="245" t="s">
        <v>6269</v>
      </c>
      <c r="D435" s="245">
        <v>2017</v>
      </c>
      <c r="E435" s="246">
        <v>43801</v>
      </c>
      <c r="F435" s="245" t="s">
        <v>6715</v>
      </c>
      <c r="G435" s="247" t="s">
        <v>6716</v>
      </c>
      <c r="H435" s="248" t="s">
        <v>6272</v>
      </c>
      <c r="I435" s="249">
        <v>4792</v>
      </c>
      <c r="J435" s="249">
        <v>67</v>
      </c>
      <c r="K435" s="250">
        <v>1.5932810884317552</v>
      </c>
      <c r="L435" s="251" t="s">
        <v>6273</v>
      </c>
      <c r="M435" s="251" t="s">
        <v>8712</v>
      </c>
      <c r="N435" s="245"/>
      <c r="S435" s="251" t="s">
        <v>5923</v>
      </c>
      <c r="T435" s="251" t="s">
        <v>5923</v>
      </c>
    </row>
    <row r="436" spans="1:20">
      <c r="A436" s="245" t="s">
        <v>6267</v>
      </c>
      <c r="B436" s="245" t="s">
        <v>6268</v>
      </c>
      <c r="C436" s="245" t="s">
        <v>6269</v>
      </c>
      <c r="D436" s="245">
        <v>2017</v>
      </c>
      <c r="E436" s="246">
        <v>43801</v>
      </c>
      <c r="F436" s="245" t="s">
        <v>6445</v>
      </c>
      <c r="G436" s="247" t="s">
        <v>6717</v>
      </c>
      <c r="H436" s="248" t="s">
        <v>6272</v>
      </c>
      <c r="I436" s="249">
        <v>6956</v>
      </c>
      <c r="J436" s="249">
        <v>76</v>
      </c>
      <c r="K436" s="250">
        <v>1.5845968800116634</v>
      </c>
      <c r="L436" s="251" t="s">
        <v>6273</v>
      </c>
      <c r="M436" s="251" t="s">
        <v>8712</v>
      </c>
      <c r="N436" s="245"/>
      <c r="S436" s="251" t="s">
        <v>5923</v>
      </c>
      <c r="T436" s="251" t="s">
        <v>5923</v>
      </c>
    </row>
    <row r="437" spans="1:20">
      <c r="A437" s="245" t="s">
        <v>6267</v>
      </c>
      <c r="B437" s="245" t="s">
        <v>6268</v>
      </c>
      <c r="C437" s="245" t="s">
        <v>6269</v>
      </c>
      <c r="D437" s="245">
        <v>2017</v>
      </c>
      <c r="E437" s="246">
        <v>43801</v>
      </c>
      <c r="F437" s="245" t="s">
        <v>6293</v>
      </c>
      <c r="G437" s="247" t="s">
        <v>6718</v>
      </c>
      <c r="H437" s="248" t="s">
        <v>6272</v>
      </c>
      <c r="I437" s="249">
        <v>3484</v>
      </c>
      <c r="J437" s="249">
        <v>60</v>
      </c>
      <c r="K437" s="250">
        <v>1.6129629629629629</v>
      </c>
      <c r="L437" s="251" t="s">
        <v>6273</v>
      </c>
      <c r="N437" s="245"/>
    </row>
    <row r="438" spans="1:20">
      <c r="A438" s="245" t="s">
        <v>6267</v>
      </c>
      <c r="B438" s="245" t="s">
        <v>6268</v>
      </c>
      <c r="C438" s="245" t="s">
        <v>6269</v>
      </c>
      <c r="D438" s="245">
        <v>2017</v>
      </c>
      <c r="E438" s="246">
        <v>43801</v>
      </c>
      <c r="F438" s="245" t="s">
        <v>6332</v>
      </c>
      <c r="G438" s="247" t="s">
        <v>3327</v>
      </c>
      <c r="H438" s="248" t="s">
        <v>6272</v>
      </c>
      <c r="I438" s="249">
        <v>5940</v>
      </c>
      <c r="J438" s="249">
        <v>71</v>
      </c>
      <c r="K438" s="250">
        <v>1.6596304667920236</v>
      </c>
      <c r="L438" s="251" t="s">
        <v>6273</v>
      </c>
      <c r="M438" s="251" t="s">
        <v>8710</v>
      </c>
      <c r="N438" s="245"/>
      <c r="S438" s="251" t="s">
        <v>8711</v>
      </c>
      <c r="T438" s="251" t="s">
        <v>8711</v>
      </c>
    </row>
    <row r="439" spans="1:20">
      <c r="A439" s="245" t="s">
        <v>6267</v>
      </c>
      <c r="B439" s="245" t="s">
        <v>6268</v>
      </c>
      <c r="C439" s="245" t="s">
        <v>6269</v>
      </c>
      <c r="D439" s="245">
        <v>2017</v>
      </c>
      <c r="E439" s="246">
        <v>43801</v>
      </c>
      <c r="F439" s="245" t="s">
        <v>6313</v>
      </c>
      <c r="G439" s="247" t="s">
        <v>4036</v>
      </c>
      <c r="H439" s="248" t="s">
        <v>6272</v>
      </c>
      <c r="I439" s="249">
        <v>5218</v>
      </c>
      <c r="J439" s="249">
        <v>69</v>
      </c>
      <c r="K439" s="250">
        <v>1.5883887503843124</v>
      </c>
      <c r="L439" s="251" t="s">
        <v>6273</v>
      </c>
      <c r="M439" s="251" t="s">
        <v>8710</v>
      </c>
      <c r="N439" s="245"/>
      <c r="S439" s="251" t="s">
        <v>8711</v>
      </c>
      <c r="T439" s="251" t="s">
        <v>8711</v>
      </c>
    </row>
    <row r="440" spans="1:20">
      <c r="A440" s="245" t="s">
        <v>6267</v>
      </c>
      <c r="B440" s="245" t="s">
        <v>6268</v>
      </c>
      <c r="C440" s="245" t="s">
        <v>6269</v>
      </c>
      <c r="D440" s="245">
        <v>2017</v>
      </c>
      <c r="E440" s="246">
        <v>43801</v>
      </c>
      <c r="F440" s="245" t="s">
        <v>6708</v>
      </c>
      <c r="G440" s="247" t="s">
        <v>6719</v>
      </c>
      <c r="H440" s="248" t="s">
        <v>6272</v>
      </c>
      <c r="I440" s="249">
        <v>5444</v>
      </c>
      <c r="J440" s="249">
        <v>70</v>
      </c>
      <c r="K440" s="250">
        <v>1.5871720116618075</v>
      </c>
      <c r="L440" s="251" t="s">
        <v>6273</v>
      </c>
      <c r="M440" s="251" t="s">
        <v>8713</v>
      </c>
      <c r="N440" s="245"/>
      <c r="S440" s="251" t="s">
        <v>8714</v>
      </c>
      <c r="T440" s="251" t="s">
        <v>8714</v>
      </c>
    </row>
    <row r="441" spans="1:20">
      <c r="A441" s="245" t="s">
        <v>6267</v>
      </c>
      <c r="B441" s="245" t="s">
        <v>6268</v>
      </c>
      <c r="C441" s="245" t="s">
        <v>6269</v>
      </c>
      <c r="D441" s="245">
        <v>2017</v>
      </c>
      <c r="E441" s="246">
        <v>43801</v>
      </c>
      <c r="F441" s="245" t="s">
        <v>6720</v>
      </c>
      <c r="G441" s="247" t="s">
        <v>6721</v>
      </c>
      <c r="H441" s="248" t="s">
        <v>6272</v>
      </c>
      <c r="I441" s="249">
        <v>4798</v>
      </c>
      <c r="J441" s="249">
        <v>68</v>
      </c>
      <c r="K441" s="250">
        <v>1.5259261143903928</v>
      </c>
      <c r="L441" s="251" t="s">
        <v>6273</v>
      </c>
      <c r="N441" s="245"/>
    </row>
    <row r="442" spans="1:20">
      <c r="A442" s="245" t="s">
        <v>6267</v>
      </c>
      <c r="B442" s="245" t="s">
        <v>6268</v>
      </c>
      <c r="C442" s="245" t="s">
        <v>6269</v>
      </c>
      <c r="D442" s="245">
        <v>2017</v>
      </c>
      <c r="E442" s="246">
        <v>43801</v>
      </c>
      <c r="F442" s="245" t="s">
        <v>6679</v>
      </c>
      <c r="G442" s="247" t="s">
        <v>6722</v>
      </c>
      <c r="H442" s="248" t="s">
        <v>6272</v>
      </c>
      <c r="I442" s="249">
        <v>4466</v>
      </c>
      <c r="J442" s="249">
        <v>67</v>
      </c>
      <c r="K442" s="250">
        <v>1.4848900961886935</v>
      </c>
      <c r="L442" s="251" t="s">
        <v>6273</v>
      </c>
      <c r="M442" s="251" t="s">
        <v>8712</v>
      </c>
      <c r="N442" s="245"/>
      <c r="S442" s="251" t="s">
        <v>5923</v>
      </c>
      <c r="T442" s="251" t="s">
        <v>5923</v>
      </c>
    </row>
    <row r="443" spans="1:20">
      <c r="A443" s="245" t="s">
        <v>6267</v>
      </c>
      <c r="B443" s="245" t="s">
        <v>6268</v>
      </c>
      <c r="C443" s="245" t="s">
        <v>6269</v>
      </c>
      <c r="D443" s="245">
        <v>2017</v>
      </c>
      <c r="E443" s="246">
        <v>43801</v>
      </c>
      <c r="F443" s="245" t="s">
        <v>6492</v>
      </c>
      <c r="G443" s="247" t="s">
        <v>6723</v>
      </c>
      <c r="H443" s="248" t="s">
        <v>6272</v>
      </c>
      <c r="I443" s="249">
        <v>4200</v>
      </c>
      <c r="J443" s="249">
        <v>66</v>
      </c>
      <c r="K443" s="250">
        <v>1.4608898906419567</v>
      </c>
      <c r="L443" s="251" t="s">
        <v>6273</v>
      </c>
      <c r="M443" s="251" t="s">
        <v>8713</v>
      </c>
      <c r="N443" s="245"/>
      <c r="S443" s="251" t="s">
        <v>8714</v>
      </c>
      <c r="T443" s="251" t="s">
        <v>8714</v>
      </c>
    </row>
    <row r="444" spans="1:20">
      <c r="A444" s="245" t="s">
        <v>6267</v>
      </c>
      <c r="B444" s="245" t="s">
        <v>6268</v>
      </c>
      <c r="C444" s="245" t="s">
        <v>6269</v>
      </c>
      <c r="D444" s="245">
        <v>2017</v>
      </c>
      <c r="E444" s="246">
        <v>43801</v>
      </c>
      <c r="F444" s="245" t="s">
        <v>6362</v>
      </c>
      <c r="G444" s="247" t="s">
        <v>6724</v>
      </c>
      <c r="H444" s="248" t="s">
        <v>6272</v>
      </c>
      <c r="I444" s="249">
        <v>4982</v>
      </c>
      <c r="J444" s="249">
        <v>70</v>
      </c>
      <c r="K444" s="250">
        <v>1.4524781341107871</v>
      </c>
      <c r="L444" s="251" t="s">
        <v>6273</v>
      </c>
      <c r="M444" s="251" t="s">
        <v>8713</v>
      </c>
      <c r="N444" s="245"/>
      <c r="S444" s="251" t="s">
        <v>8714</v>
      </c>
      <c r="T444" s="251" t="s">
        <v>8714</v>
      </c>
    </row>
    <row r="445" spans="1:20">
      <c r="A445" s="245" t="s">
        <v>6267</v>
      </c>
      <c r="B445" s="245" t="s">
        <v>6268</v>
      </c>
      <c r="C445" s="245" t="s">
        <v>6269</v>
      </c>
      <c r="D445" s="245">
        <v>2017</v>
      </c>
      <c r="E445" s="246">
        <v>43801</v>
      </c>
      <c r="F445" s="245" t="s">
        <v>6293</v>
      </c>
      <c r="G445" s="247" t="s">
        <v>3250</v>
      </c>
      <c r="H445" s="248" t="s">
        <v>6272</v>
      </c>
      <c r="I445" s="249">
        <v>8888</v>
      </c>
      <c r="J445" s="249">
        <v>81</v>
      </c>
      <c r="K445" s="250">
        <v>1.6724340049036488</v>
      </c>
      <c r="L445" s="251" t="s">
        <v>6273</v>
      </c>
      <c r="M445" s="251" t="s">
        <v>8710</v>
      </c>
      <c r="N445" s="245"/>
      <c r="S445" s="251" t="s">
        <v>8711</v>
      </c>
      <c r="T445" s="251" t="s">
        <v>8711</v>
      </c>
    </row>
    <row r="446" spans="1:20">
      <c r="A446" s="245" t="s">
        <v>6267</v>
      </c>
      <c r="B446" s="245" t="s">
        <v>6268</v>
      </c>
      <c r="C446" s="245" t="s">
        <v>6269</v>
      </c>
      <c r="D446" s="245">
        <v>2017</v>
      </c>
      <c r="E446" s="246">
        <v>43801</v>
      </c>
      <c r="F446" s="245" t="s">
        <v>6353</v>
      </c>
      <c r="G446" s="247" t="s">
        <v>6725</v>
      </c>
      <c r="H446" s="248" t="s">
        <v>6272</v>
      </c>
      <c r="I446" s="249">
        <v>4380</v>
      </c>
      <c r="J446" s="249">
        <v>69</v>
      </c>
      <c r="K446" s="250">
        <v>1.3332968046537539</v>
      </c>
      <c r="L446" s="251" t="s">
        <v>6273</v>
      </c>
      <c r="M446" s="251" t="s">
        <v>8710</v>
      </c>
      <c r="N446" s="245"/>
      <c r="S446" s="251" t="s">
        <v>8711</v>
      </c>
      <c r="T446" s="251" t="s">
        <v>8711</v>
      </c>
    </row>
    <row r="447" spans="1:20">
      <c r="A447" s="245" t="s">
        <v>6267</v>
      </c>
      <c r="B447" s="245" t="s">
        <v>6268</v>
      </c>
      <c r="C447" s="245" t="s">
        <v>6269</v>
      </c>
      <c r="D447" s="245">
        <v>2017</v>
      </c>
      <c r="E447" s="246">
        <v>43801</v>
      </c>
      <c r="F447" s="245" t="s">
        <v>6279</v>
      </c>
      <c r="G447" s="247" t="s">
        <v>6726</v>
      </c>
      <c r="H447" s="248" t="s">
        <v>6272</v>
      </c>
      <c r="I447" s="249">
        <v>5930</v>
      </c>
      <c r="J447" s="249">
        <v>72</v>
      </c>
      <c r="K447" s="250">
        <v>1.5887560013717421</v>
      </c>
      <c r="L447" s="251" t="s">
        <v>6273</v>
      </c>
      <c r="M447" s="251" t="s">
        <v>8712</v>
      </c>
      <c r="N447" s="245"/>
      <c r="S447" s="251" t="s">
        <v>5923</v>
      </c>
      <c r="T447" s="251" t="s">
        <v>5923</v>
      </c>
    </row>
    <row r="448" spans="1:20">
      <c r="A448" s="245" t="s">
        <v>6267</v>
      </c>
      <c r="B448" s="245" t="s">
        <v>6268</v>
      </c>
      <c r="C448" s="245" t="s">
        <v>6269</v>
      </c>
      <c r="D448" s="245">
        <v>2017</v>
      </c>
      <c r="E448" s="246">
        <v>43801</v>
      </c>
      <c r="F448" s="245" t="s">
        <v>6475</v>
      </c>
      <c r="G448" s="247" t="s">
        <v>6727</v>
      </c>
      <c r="H448" s="248" t="s">
        <v>6272</v>
      </c>
      <c r="I448" s="249">
        <v>5548</v>
      </c>
      <c r="J448" s="249">
        <v>71</v>
      </c>
      <c r="K448" s="250">
        <v>1.5501060319464894</v>
      </c>
      <c r="L448" s="251" t="s">
        <v>6273</v>
      </c>
      <c r="N448" s="245"/>
    </row>
    <row r="449" spans="1:20">
      <c r="A449" s="245" t="s">
        <v>6267</v>
      </c>
      <c r="B449" s="245" t="s">
        <v>6268</v>
      </c>
      <c r="C449" s="245" t="s">
        <v>6269</v>
      </c>
      <c r="D449" s="245">
        <v>2017</v>
      </c>
      <c r="E449" s="246">
        <v>43801</v>
      </c>
      <c r="F449" s="245" t="s">
        <v>6728</v>
      </c>
      <c r="G449" s="247" t="s">
        <v>4268</v>
      </c>
      <c r="H449" s="248" t="s">
        <v>6272</v>
      </c>
      <c r="I449" s="249">
        <v>6804</v>
      </c>
      <c r="J449" s="249">
        <v>75</v>
      </c>
      <c r="K449" s="250">
        <v>1.6128</v>
      </c>
      <c r="L449" s="251" t="s">
        <v>6273</v>
      </c>
      <c r="M449" s="251" t="s">
        <v>8712</v>
      </c>
      <c r="N449" s="245"/>
      <c r="S449" s="251" t="s">
        <v>5923</v>
      </c>
      <c r="T449" s="251" t="s">
        <v>5923</v>
      </c>
    </row>
    <row r="450" spans="1:20">
      <c r="A450" s="245" t="s">
        <v>6267</v>
      </c>
      <c r="B450" s="245" t="s">
        <v>6268</v>
      </c>
      <c r="C450" s="245" t="s">
        <v>6269</v>
      </c>
      <c r="D450" s="245">
        <v>2017</v>
      </c>
      <c r="E450" s="246">
        <v>43801</v>
      </c>
      <c r="F450" s="245" t="s">
        <v>6432</v>
      </c>
      <c r="G450" s="247" t="s">
        <v>6729</v>
      </c>
      <c r="H450" s="248" t="s">
        <v>6272</v>
      </c>
      <c r="I450" s="249">
        <v>6392</v>
      </c>
      <c r="J450" s="249">
        <v>74</v>
      </c>
      <c r="K450" s="250">
        <v>1.57739916688054</v>
      </c>
      <c r="L450" s="251" t="s">
        <v>6273</v>
      </c>
      <c r="M450" s="251" t="s">
        <v>8713</v>
      </c>
      <c r="N450" s="245"/>
      <c r="S450" s="251" t="s">
        <v>8714</v>
      </c>
      <c r="T450" s="251" t="s">
        <v>8714</v>
      </c>
    </row>
    <row r="451" spans="1:20">
      <c r="A451" s="245" t="s">
        <v>6267</v>
      </c>
      <c r="B451" s="245" t="s">
        <v>6268</v>
      </c>
      <c r="C451" s="245" t="s">
        <v>6269</v>
      </c>
      <c r="D451" s="245">
        <v>2017</v>
      </c>
      <c r="E451" s="246">
        <v>43801</v>
      </c>
      <c r="F451" s="245" t="s">
        <v>6340</v>
      </c>
      <c r="G451" s="247" t="s">
        <v>4135</v>
      </c>
      <c r="H451" s="248" t="s">
        <v>6272</v>
      </c>
      <c r="I451" s="249">
        <v>5286</v>
      </c>
      <c r="J451" s="249">
        <v>67</v>
      </c>
      <c r="K451" s="250">
        <v>1.7575300153276834</v>
      </c>
      <c r="L451" s="251" t="s">
        <v>6273</v>
      </c>
      <c r="M451" s="251" t="s">
        <v>8710</v>
      </c>
      <c r="N451" s="245"/>
      <c r="S451" s="251" t="s">
        <v>8711</v>
      </c>
      <c r="T451" s="251" t="s">
        <v>8711</v>
      </c>
    </row>
    <row r="452" spans="1:20">
      <c r="A452" s="245" t="s">
        <v>6267</v>
      </c>
      <c r="B452" s="245" t="s">
        <v>6268</v>
      </c>
      <c r="C452" s="245" t="s">
        <v>6269</v>
      </c>
      <c r="D452" s="245">
        <v>2017</v>
      </c>
      <c r="E452" s="246">
        <v>43801</v>
      </c>
      <c r="F452" s="245" t="s">
        <v>6369</v>
      </c>
      <c r="G452" s="247" t="s">
        <v>3950</v>
      </c>
      <c r="H452" s="248" t="s">
        <v>6272</v>
      </c>
      <c r="I452" s="249">
        <v>5588</v>
      </c>
      <c r="J452" s="249">
        <v>68</v>
      </c>
      <c r="K452" s="250">
        <v>1.7771728068389985</v>
      </c>
      <c r="L452" s="251" t="s">
        <v>6273</v>
      </c>
      <c r="N452" s="245"/>
      <c r="T452" s="251" t="s">
        <v>8715</v>
      </c>
    </row>
    <row r="453" spans="1:20">
      <c r="A453" s="245" t="s">
        <v>6267</v>
      </c>
      <c r="B453" s="245" t="s">
        <v>6268</v>
      </c>
      <c r="C453" s="245" t="s">
        <v>6269</v>
      </c>
      <c r="D453" s="245">
        <v>2017</v>
      </c>
      <c r="E453" s="246">
        <v>43801</v>
      </c>
      <c r="F453" s="245" t="s">
        <v>6293</v>
      </c>
      <c r="G453" s="247" t="s">
        <v>4251</v>
      </c>
      <c r="H453" s="248" t="s">
        <v>6272</v>
      </c>
      <c r="I453" s="249">
        <v>6488</v>
      </c>
      <c r="J453" s="249">
        <v>73</v>
      </c>
      <c r="K453" s="250">
        <v>1.6677934383330293</v>
      </c>
      <c r="L453" s="251" t="s">
        <v>6273</v>
      </c>
      <c r="M453" s="251" t="s">
        <v>8712</v>
      </c>
      <c r="N453" s="245"/>
      <c r="S453" s="251" t="s">
        <v>5923</v>
      </c>
      <c r="T453" s="251" t="s">
        <v>5923</v>
      </c>
    </row>
    <row r="454" spans="1:20">
      <c r="A454" s="245" t="s">
        <v>6267</v>
      </c>
      <c r="B454" s="245" t="s">
        <v>6268</v>
      </c>
      <c r="C454" s="245" t="s">
        <v>6269</v>
      </c>
      <c r="D454" s="245">
        <v>2017</v>
      </c>
      <c r="E454" s="246">
        <v>43801</v>
      </c>
      <c r="F454" s="245" t="s">
        <v>6325</v>
      </c>
      <c r="G454" s="247" t="s">
        <v>3234</v>
      </c>
      <c r="H454" s="248" t="s">
        <v>6272</v>
      </c>
      <c r="I454" s="249">
        <v>5918</v>
      </c>
      <c r="J454" s="249">
        <v>72</v>
      </c>
      <c r="K454" s="250">
        <v>1.5855409807956105</v>
      </c>
      <c r="L454" s="251" t="s">
        <v>6273</v>
      </c>
      <c r="M454" s="251" t="s">
        <v>8710</v>
      </c>
      <c r="N454" s="245"/>
      <c r="S454" s="251" t="s">
        <v>8711</v>
      </c>
      <c r="T454" s="251" t="s">
        <v>8711</v>
      </c>
    </row>
    <row r="455" spans="1:20">
      <c r="A455" s="245" t="s">
        <v>6267</v>
      </c>
      <c r="B455" s="245" t="s">
        <v>6268</v>
      </c>
      <c r="C455" s="245" t="s">
        <v>6269</v>
      </c>
      <c r="D455" s="245">
        <v>2017</v>
      </c>
      <c r="E455" s="246">
        <v>43801</v>
      </c>
      <c r="F455" s="245" t="s">
        <v>6445</v>
      </c>
      <c r="G455" s="247" t="s">
        <v>4161</v>
      </c>
      <c r="H455" s="248" t="s">
        <v>6272</v>
      </c>
      <c r="I455" s="249">
        <v>6452</v>
      </c>
      <c r="J455" s="249">
        <v>75</v>
      </c>
      <c r="K455" s="250">
        <v>1.529362962962963</v>
      </c>
      <c r="L455" s="251" t="s">
        <v>6273</v>
      </c>
      <c r="M455" s="251" t="s">
        <v>8710</v>
      </c>
      <c r="N455" s="245"/>
      <c r="S455" s="251" t="s">
        <v>8711</v>
      </c>
      <c r="T455" s="251" t="s">
        <v>8711</v>
      </c>
    </row>
    <row r="456" spans="1:20">
      <c r="A456" s="245" t="s">
        <v>6267</v>
      </c>
      <c r="B456" s="245" t="s">
        <v>6268</v>
      </c>
      <c r="C456" s="245" t="s">
        <v>6269</v>
      </c>
      <c r="D456" s="245">
        <v>2017</v>
      </c>
      <c r="E456" s="246">
        <v>43801</v>
      </c>
      <c r="F456" s="245" t="s">
        <v>6432</v>
      </c>
      <c r="G456" s="247" t="s">
        <v>4382</v>
      </c>
      <c r="H456" s="248" t="s">
        <v>6272</v>
      </c>
      <c r="I456" s="249">
        <v>5658</v>
      </c>
      <c r="J456" s="249">
        <v>69</v>
      </c>
      <c r="K456" s="250">
        <v>1.7223272421760134</v>
      </c>
      <c r="L456" s="251" t="s">
        <v>6273</v>
      </c>
      <c r="M456" s="251" t="s">
        <v>8713</v>
      </c>
      <c r="N456" s="245"/>
      <c r="S456" s="251" t="s">
        <v>8714</v>
      </c>
      <c r="T456" s="251" t="s">
        <v>8714</v>
      </c>
    </row>
    <row r="457" spans="1:20">
      <c r="A457" s="245" t="s">
        <v>6267</v>
      </c>
      <c r="B457" s="245" t="s">
        <v>6268</v>
      </c>
      <c r="C457" s="245" t="s">
        <v>6269</v>
      </c>
      <c r="D457" s="245">
        <v>2017</v>
      </c>
      <c r="E457" s="246">
        <v>43801</v>
      </c>
      <c r="F457" s="245" t="s">
        <v>6730</v>
      </c>
      <c r="G457" s="247" t="s">
        <v>6731</v>
      </c>
      <c r="H457" s="248" t="s">
        <v>6272</v>
      </c>
      <c r="I457" s="249">
        <v>4880</v>
      </c>
      <c r="J457" s="249">
        <v>67</v>
      </c>
      <c r="K457" s="250">
        <v>1.6225400065832567</v>
      </c>
      <c r="L457" s="251" t="s">
        <v>6273</v>
      </c>
      <c r="M457" s="251" t="s">
        <v>8713</v>
      </c>
      <c r="N457" s="245"/>
      <c r="S457" s="251" t="s">
        <v>8714</v>
      </c>
      <c r="T457" s="251" t="s">
        <v>8714</v>
      </c>
    </row>
    <row r="458" spans="1:20">
      <c r="A458" s="245" t="s">
        <v>6267</v>
      </c>
      <c r="B458" s="245" t="s">
        <v>6268</v>
      </c>
      <c r="C458" s="245" t="s">
        <v>6269</v>
      </c>
      <c r="D458" s="245">
        <v>2017</v>
      </c>
      <c r="E458" s="246">
        <v>43801</v>
      </c>
      <c r="F458" s="245" t="s">
        <v>6433</v>
      </c>
      <c r="G458" s="247" t="s">
        <v>2629</v>
      </c>
      <c r="H458" s="248" t="s">
        <v>6272</v>
      </c>
      <c r="I458" s="249">
        <v>6688</v>
      </c>
      <c r="J458" s="249">
        <v>75</v>
      </c>
      <c r="K458" s="250">
        <v>1.5853037037037037</v>
      </c>
      <c r="L458" s="251" t="s">
        <v>6273</v>
      </c>
      <c r="M458" s="251" t="s">
        <v>8713</v>
      </c>
      <c r="N458" s="245"/>
      <c r="S458" s="251" t="s">
        <v>8714</v>
      </c>
      <c r="T458" s="251" t="s">
        <v>8714</v>
      </c>
    </row>
    <row r="459" spans="1:20">
      <c r="A459" s="245" t="s">
        <v>6267</v>
      </c>
      <c r="B459" s="245" t="s">
        <v>6268</v>
      </c>
      <c r="C459" s="245" t="s">
        <v>6269</v>
      </c>
      <c r="D459" s="245">
        <v>2017</v>
      </c>
      <c r="E459" s="246">
        <v>43801</v>
      </c>
      <c r="F459" s="245" t="s">
        <v>6432</v>
      </c>
      <c r="G459" s="247" t="s">
        <v>2626</v>
      </c>
      <c r="H459" s="248" t="s">
        <v>6272</v>
      </c>
      <c r="I459" s="249">
        <v>4970</v>
      </c>
      <c r="J459" s="249">
        <v>68</v>
      </c>
      <c r="K459" s="250">
        <v>1.5806279259108487</v>
      </c>
      <c r="L459" s="251" t="s">
        <v>6273</v>
      </c>
      <c r="M459" s="251" t="s">
        <v>8713</v>
      </c>
      <c r="N459" s="245"/>
      <c r="S459" s="251" t="s">
        <v>8714</v>
      </c>
      <c r="T459" s="251" t="s">
        <v>8714</v>
      </c>
    </row>
    <row r="460" spans="1:20">
      <c r="A460" s="245" t="s">
        <v>6267</v>
      </c>
      <c r="B460" s="245" t="s">
        <v>6268</v>
      </c>
      <c r="C460" s="245" t="s">
        <v>6269</v>
      </c>
      <c r="D460" s="245">
        <v>2017</v>
      </c>
      <c r="E460" s="246">
        <v>43801</v>
      </c>
      <c r="F460" s="245" t="s">
        <v>6301</v>
      </c>
      <c r="G460" s="247" t="s">
        <v>6732</v>
      </c>
      <c r="H460" s="248" t="s">
        <v>6272</v>
      </c>
      <c r="I460" s="249">
        <v>6492</v>
      </c>
      <c r="J460" s="249">
        <v>74</v>
      </c>
      <c r="K460" s="250">
        <v>1.602076875999447</v>
      </c>
      <c r="L460" s="251" t="s">
        <v>6273</v>
      </c>
      <c r="M460" s="251" t="s">
        <v>8713</v>
      </c>
      <c r="N460" s="245"/>
      <c r="S460" s="251" t="s">
        <v>8714</v>
      </c>
      <c r="T460" s="251" t="s">
        <v>8714</v>
      </c>
    </row>
    <row r="461" spans="1:20">
      <c r="A461" s="245" t="s">
        <v>6267</v>
      </c>
      <c r="B461" s="245" t="s">
        <v>6268</v>
      </c>
      <c r="C461" s="245" t="s">
        <v>6269</v>
      </c>
      <c r="D461" s="245">
        <v>2017</v>
      </c>
      <c r="E461" s="246">
        <v>43801</v>
      </c>
      <c r="F461" s="245" t="s">
        <v>6607</v>
      </c>
      <c r="G461" s="247" t="s">
        <v>6733</v>
      </c>
      <c r="H461" s="248" t="s">
        <v>6272</v>
      </c>
      <c r="I461" s="249">
        <v>4406</v>
      </c>
      <c r="J461" s="249">
        <v>66</v>
      </c>
      <c r="K461" s="250">
        <v>1.5325430614686812</v>
      </c>
      <c r="L461" s="251" t="s">
        <v>6273</v>
      </c>
      <c r="N461" s="245"/>
    </row>
    <row r="462" spans="1:20">
      <c r="A462" s="245" t="s">
        <v>6267</v>
      </c>
      <c r="B462" s="245" t="s">
        <v>6268</v>
      </c>
      <c r="C462" s="245" t="s">
        <v>6269</v>
      </c>
      <c r="D462" s="245">
        <v>2017</v>
      </c>
      <c r="E462" s="246">
        <v>43801</v>
      </c>
      <c r="F462" s="245" t="s">
        <v>6325</v>
      </c>
      <c r="G462" s="247" t="s">
        <v>6734</v>
      </c>
      <c r="H462" s="248" t="s">
        <v>6272</v>
      </c>
      <c r="I462" s="249">
        <v>7128</v>
      </c>
      <c r="J462" s="249">
        <v>75</v>
      </c>
      <c r="K462" s="250">
        <v>1.6896000000000002</v>
      </c>
      <c r="L462" s="251" t="s">
        <v>6273</v>
      </c>
      <c r="M462" s="251" t="s">
        <v>8713</v>
      </c>
      <c r="N462" s="245"/>
      <c r="S462" s="251" t="s">
        <v>8714</v>
      </c>
      <c r="T462" s="251" t="s">
        <v>8714</v>
      </c>
    </row>
    <row r="463" spans="1:20">
      <c r="A463" s="245" t="s">
        <v>6267</v>
      </c>
      <c r="B463" s="245" t="s">
        <v>6268</v>
      </c>
      <c r="C463" s="245" t="s">
        <v>6269</v>
      </c>
      <c r="D463" s="245">
        <v>2017</v>
      </c>
      <c r="E463" s="246">
        <v>43801</v>
      </c>
      <c r="F463" s="245" t="s">
        <v>6352</v>
      </c>
      <c r="G463" s="247" t="s">
        <v>6735</v>
      </c>
      <c r="H463" s="248" t="s">
        <v>6272</v>
      </c>
      <c r="I463" s="249">
        <v>4372</v>
      </c>
      <c r="J463" s="249">
        <v>67</v>
      </c>
      <c r="K463" s="250">
        <v>1.4536362517995898</v>
      </c>
      <c r="L463" s="251" t="s">
        <v>6273</v>
      </c>
      <c r="M463" s="251" t="s">
        <v>8712</v>
      </c>
      <c r="N463" s="245"/>
      <c r="S463" s="251" t="s">
        <v>5923</v>
      </c>
      <c r="T463" s="251" t="s">
        <v>5923</v>
      </c>
    </row>
    <row r="464" spans="1:20">
      <c r="A464" s="245" t="s">
        <v>6267</v>
      </c>
      <c r="B464" s="245" t="s">
        <v>6268</v>
      </c>
      <c r="C464" s="245" t="s">
        <v>6269</v>
      </c>
      <c r="D464" s="245">
        <v>2017</v>
      </c>
      <c r="E464" s="246">
        <v>43801</v>
      </c>
      <c r="F464" s="245" t="s">
        <v>6435</v>
      </c>
      <c r="G464" s="247" t="s">
        <v>6736</v>
      </c>
      <c r="H464" s="248" t="s">
        <v>6272</v>
      </c>
      <c r="I464" s="249">
        <v>4070</v>
      </c>
      <c r="J464" s="249">
        <v>62</v>
      </c>
      <c r="K464" s="250">
        <v>1.7077305226410662</v>
      </c>
      <c r="L464" s="251" t="s">
        <v>6273</v>
      </c>
      <c r="N464" s="245"/>
    </row>
    <row r="465" spans="1:20">
      <c r="A465" s="245" t="s">
        <v>6267</v>
      </c>
      <c r="B465" s="245" t="s">
        <v>6268</v>
      </c>
      <c r="C465" s="245" t="s">
        <v>6269</v>
      </c>
      <c r="D465" s="245">
        <v>2017</v>
      </c>
      <c r="E465" s="246">
        <v>43801</v>
      </c>
      <c r="F465" s="245" t="s">
        <v>6339</v>
      </c>
      <c r="G465" s="247" t="s">
        <v>2975</v>
      </c>
      <c r="H465" s="248" t="s">
        <v>6272</v>
      </c>
      <c r="I465" s="249">
        <v>5136</v>
      </c>
      <c r="J465" s="249">
        <v>68</v>
      </c>
      <c r="K465" s="250">
        <v>1.633421534703847</v>
      </c>
      <c r="L465" s="251" t="s">
        <v>6273</v>
      </c>
      <c r="N465" s="245"/>
      <c r="T465" s="251" t="s">
        <v>8715</v>
      </c>
    </row>
    <row r="466" spans="1:20">
      <c r="A466" s="245" t="s">
        <v>6267</v>
      </c>
      <c r="B466" s="245" t="s">
        <v>6268</v>
      </c>
      <c r="C466" s="245" t="s">
        <v>6269</v>
      </c>
      <c r="D466" s="245">
        <v>2017</v>
      </c>
      <c r="E466" s="246">
        <v>43801</v>
      </c>
      <c r="F466" s="245" t="s">
        <v>6737</v>
      </c>
      <c r="G466" s="247" t="s">
        <v>4050</v>
      </c>
      <c r="H466" s="248" t="s">
        <v>6272</v>
      </c>
      <c r="I466" s="249">
        <v>5180</v>
      </c>
      <c r="J466" s="249">
        <v>69</v>
      </c>
      <c r="K466" s="250">
        <v>1.5768213351841198</v>
      </c>
      <c r="L466" s="251" t="s">
        <v>6273</v>
      </c>
      <c r="N466" s="245"/>
      <c r="T466" s="251" t="s">
        <v>8715</v>
      </c>
    </row>
    <row r="467" spans="1:20">
      <c r="A467" s="245" t="s">
        <v>6267</v>
      </c>
      <c r="B467" s="245" t="s">
        <v>6268</v>
      </c>
      <c r="C467" s="245" t="s">
        <v>6269</v>
      </c>
      <c r="D467" s="245">
        <v>2017</v>
      </c>
      <c r="E467" s="246">
        <v>43801</v>
      </c>
      <c r="F467" s="245" t="s">
        <v>6327</v>
      </c>
      <c r="G467" s="247" t="s">
        <v>4367</v>
      </c>
      <c r="H467" s="248" t="s">
        <v>6272</v>
      </c>
      <c r="I467" s="249">
        <v>5320</v>
      </c>
      <c r="J467" s="249">
        <v>68</v>
      </c>
      <c r="K467" s="250">
        <v>1.6919397516792185</v>
      </c>
      <c r="L467" s="251" t="s">
        <v>6273</v>
      </c>
      <c r="M467" s="251" t="s">
        <v>8713</v>
      </c>
      <c r="N467" s="245"/>
      <c r="S467" s="251" t="s">
        <v>8714</v>
      </c>
      <c r="T467" s="251" t="s">
        <v>8714</v>
      </c>
    </row>
    <row r="468" spans="1:20">
      <c r="A468" s="245" t="s">
        <v>6267</v>
      </c>
      <c r="B468" s="245" t="s">
        <v>6268</v>
      </c>
      <c r="C468" s="245" t="s">
        <v>6269</v>
      </c>
      <c r="D468" s="245">
        <v>2017</v>
      </c>
      <c r="E468" s="246">
        <v>43801</v>
      </c>
      <c r="F468" s="245" t="s">
        <v>6452</v>
      </c>
      <c r="G468" s="247" t="s">
        <v>6738</v>
      </c>
      <c r="H468" s="248" t="s">
        <v>6272</v>
      </c>
      <c r="I468" s="249">
        <v>3302</v>
      </c>
      <c r="J468" s="249">
        <v>60</v>
      </c>
      <c r="K468" s="250">
        <v>1.5287037037037037</v>
      </c>
      <c r="L468" s="251" t="s">
        <v>6273</v>
      </c>
      <c r="N468" s="245"/>
    </row>
    <row r="469" spans="1:20">
      <c r="A469" s="245" t="s">
        <v>6267</v>
      </c>
      <c r="B469" s="245" t="s">
        <v>6268</v>
      </c>
      <c r="C469" s="245" t="s">
        <v>6269</v>
      </c>
      <c r="D469" s="245">
        <v>2017</v>
      </c>
      <c r="E469" s="246">
        <v>43801</v>
      </c>
      <c r="F469" s="245" t="s">
        <v>6340</v>
      </c>
      <c r="G469" s="247" t="s">
        <v>6739</v>
      </c>
      <c r="H469" s="248" t="s">
        <v>6272</v>
      </c>
      <c r="I469" s="249">
        <v>6640</v>
      </c>
      <c r="J469" s="249">
        <v>72</v>
      </c>
      <c r="K469" s="250">
        <v>1.7789780521262004</v>
      </c>
      <c r="L469" s="251" t="s">
        <v>6273</v>
      </c>
      <c r="M469" s="251" t="s">
        <v>8710</v>
      </c>
      <c r="N469" s="245"/>
      <c r="S469" s="251" t="s">
        <v>8711</v>
      </c>
      <c r="T469" s="251" t="s">
        <v>8711</v>
      </c>
    </row>
    <row r="470" spans="1:20">
      <c r="A470" s="245" t="s">
        <v>6267</v>
      </c>
      <c r="B470" s="245" t="s">
        <v>6268</v>
      </c>
      <c r="C470" s="245" t="s">
        <v>6269</v>
      </c>
      <c r="D470" s="245">
        <v>2017</v>
      </c>
      <c r="E470" s="246">
        <v>43801</v>
      </c>
      <c r="F470" s="245" t="s">
        <v>6394</v>
      </c>
      <c r="G470" s="247" t="s">
        <v>4604</v>
      </c>
      <c r="H470" s="248" t="s">
        <v>6272</v>
      </c>
      <c r="I470" s="249">
        <v>5710</v>
      </c>
      <c r="J470" s="249">
        <v>69</v>
      </c>
      <c r="K470" s="250">
        <v>1.7381563366604871</v>
      </c>
      <c r="L470" s="251" t="s">
        <v>6273</v>
      </c>
      <c r="M470" s="251" t="s">
        <v>8713</v>
      </c>
      <c r="N470" s="245"/>
      <c r="S470" s="251" t="s">
        <v>8714</v>
      </c>
      <c r="T470" s="251" t="s">
        <v>8714</v>
      </c>
    </row>
    <row r="471" spans="1:20">
      <c r="A471" s="245" t="s">
        <v>6267</v>
      </c>
      <c r="B471" s="245" t="s">
        <v>6268</v>
      </c>
      <c r="C471" s="245" t="s">
        <v>6269</v>
      </c>
      <c r="D471" s="245">
        <v>2017</v>
      </c>
      <c r="E471" s="246">
        <v>43801</v>
      </c>
      <c r="F471" s="245" t="s">
        <v>6597</v>
      </c>
      <c r="G471" s="247" t="s">
        <v>6740</v>
      </c>
      <c r="H471" s="248" t="s">
        <v>6272</v>
      </c>
      <c r="I471" s="249">
        <v>5934</v>
      </c>
      <c r="J471" s="249">
        <v>72</v>
      </c>
      <c r="K471" s="250">
        <v>1.5898276748971194</v>
      </c>
      <c r="L471" s="251" t="s">
        <v>6273</v>
      </c>
      <c r="M471" s="251" t="s">
        <v>8710</v>
      </c>
      <c r="N471" s="245"/>
      <c r="S471" s="251" t="s">
        <v>8711</v>
      </c>
      <c r="T471" s="251" t="s">
        <v>8711</v>
      </c>
    </row>
    <row r="472" spans="1:20">
      <c r="A472" s="245" t="s">
        <v>6267</v>
      </c>
      <c r="B472" s="245" t="s">
        <v>6268</v>
      </c>
      <c r="C472" s="245" t="s">
        <v>6269</v>
      </c>
      <c r="D472" s="245">
        <v>2017</v>
      </c>
      <c r="E472" s="246">
        <v>43801</v>
      </c>
      <c r="F472" s="245" t="s">
        <v>6433</v>
      </c>
      <c r="G472" s="247" t="s">
        <v>3715</v>
      </c>
      <c r="H472" s="248" t="s">
        <v>6272</v>
      </c>
      <c r="I472" s="249">
        <v>6000</v>
      </c>
      <c r="J472" s="249">
        <v>73</v>
      </c>
      <c r="K472" s="250">
        <v>1.5423490490132821</v>
      </c>
      <c r="L472" s="251" t="s">
        <v>6273</v>
      </c>
      <c r="M472" s="251" t="s">
        <v>8713</v>
      </c>
      <c r="N472" s="245"/>
      <c r="S472" s="251" t="s">
        <v>8714</v>
      </c>
      <c r="T472" s="251" t="s">
        <v>8714</v>
      </c>
    </row>
    <row r="473" spans="1:20">
      <c r="A473" s="245" t="s">
        <v>6267</v>
      </c>
      <c r="B473" s="245" t="s">
        <v>6268</v>
      </c>
      <c r="C473" s="245" t="s">
        <v>6269</v>
      </c>
      <c r="D473" s="245">
        <v>2017</v>
      </c>
      <c r="E473" s="246">
        <v>43801</v>
      </c>
      <c r="F473" s="245" t="s">
        <v>6324</v>
      </c>
      <c r="G473" s="247" t="s">
        <v>2913</v>
      </c>
      <c r="H473" s="248" t="s">
        <v>6272</v>
      </c>
      <c r="I473" s="249">
        <v>6262</v>
      </c>
      <c r="J473" s="249">
        <v>71</v>
      </c>
      <c r="K473" s="250">
        <v>1.7495969668437126</v>
      </c>
      <c r="L473" s="251" t="s">
        <v>6273</v>
      </c>
      <c r="M473" s="251" t="s">
        <v>8712</v>
      </c>
      <c r="N473" s="245"/>
      <c r="S473" s="251" t="s">
        <v>5923</v>
      </c>
      <c r="T473" s="251" t="s">
        <v>5923</v>
      </c>
    </row>
    <row r="474" spans="1:20">
      <c r="A474" s="245" t="s">
        <v>6267</v>
      </c>
      <c r="B474" s="245" t="s">
        <v>6268</v>
      </c>
      <c r="C474" s="245" t="s">
        <v>6269</v>
      </c>
      <c r="D474" s="245">
        <v>2017</v>
      </c>
      <c r="E474" s="246">
        <v>43801</v>
      </c>
      <c r="F474" s="245" t="s">
        <v>6354</v>
      </c>
      <c r="G474" s="247" t="s">
        <v>6741</v>
      </c>
      <c r="H474" s="248" t="s">
        <v>6272</v>
      </c>
      <c r="I474" s="249">
        <v>6222</v>
      </c>
      <c r="J474" s="249">
        <v>72</v>
      </c>
      <c r="K474" s="250">
        <v>1.6669881687242798</v>
      </c>
      <c r="L474" s="251" t="s">
        <v>6273</v>
      </c>
      <c r="M474" s="251" t="s">
        <v>8710</v>
      </c>
      <c r="N474" s="245"/>
      <c r="S474" s="251" t="s">
        <v>8711</v>
      </c>
      <c r="T474" s="251" t="s">
        <v>8711</v>
      </c>
    </row>
    <row r="475" spans="1:20">
      <c r="A475" s="245" t="s">
        <v>6267</v>
      </c>
      <c r="B475" s="245" t="s">
        <v>6268</v>
      </c>
      <c r="C475" s="245" t="s">
        <v>6269</v>
      </c>
      <c r="D475" s="245">
        <v>2017</v>
      </c>
      <c r="E475" s="246">
        <v>43801</v>
      </c>
      <c r="F475" s="245" t="s">
        <v>6354</v>
      </c>
      <c r="G475" s="247" t="s">
        <v>4101</v>
      </c>
      <c r="H475" s="248" t="s">
        <v>6272</v>
      </c>
      <c r="I475" s="249">
        <v>4754</v>
      </c>
      <c r="J475" s="249">
        <v>67</v>
      </c>
      <c r="K475" s="250">
        <v>1.5806465555936071</v>
      </c>
      <c r="L475" s="251" t="s">
        <v>6273</v>
      </c>
      <c r="N475" s="245"/>
      <c r="T475" s="251" t="s">
        <v>8715</v>
      </c>
    </row>
    <row r="476" spans="1:20">
      <c r="A476" s="245" t="s">
        <v>6267</v>
      </c>
      <c r="B476" s="245" t="s">
        <v>6268</v>
      </c>
      <c r="C476" s="245" t="s">
        <v>6269</v>
      </c>
      <c r="D476" s="245">
        <v>2017</v>
      </c>
      <c r="E476" s="246">
        <v>43801</v>
      </c>
      <c r="F476" s="245" t="s">
        <v>6344</v>
      </c>
      <c r="G476" s="247" t="s">
        <v>3323</v>
      </c>
      <c r="H476" s="248" t="s">
        <v>6272</v>
      </c>
      <c r="I476" s="249">
        <v>4978</v>
      </c>
      <c r="J476" s="249">
        <v>68</v>
      </c>
      <c r="K476" s="250">
        <v>1.5831721962141259</v>
      </c>
      <c r="L476" s="251" t="s">
        <v>6273</v>
      </c>
      <c r="N476" s="245"/>
      <c r="T476" s="251" t="s">
        <v>8715</v>
      </c>
    </row>
    <row r="477" spans="1:20">
      <c r="A477" s="245" t="s">
        <v>6267</v>
      </c>
      <c r="B477" s="245" t="s">
        <v>6268</v>
      </c>
      <c r="C477" s="245" t="s">
        <v>6269</v>
      </c>
      <c r="D477" s="245">
        <v>2017</v>
      </c>
      <c r="E477" s="246">
        <v>43801</v>
      </c>
      <c r="F477" s="245" t="s">
        <v>6551</v>
      </c>
      <c r="G477" s="247" t="s">
        <v>6742</v>
      </c>
      <c r="H477" s="248" t="s">
        <v>6272</v>
      </c>
      <c r="I477" s="249">
        <v>3714</v>
      </c>
      <c r="J477" s="249">
        <v>62</v>
      </c>
      <c r="K477" s="250">
        <v>1.5583565506360981</v>
      </c>
      <c r="L477" s="251" t="s">
        <v>6273</v>
      </c>
      <c r="M477" s="251" t="s">
        <v>8712</v>
      </c>
      <c r="N477" s="245"/>
      <c r="S477" s="251" t="s">
        <v>5923</v>
      </c>
      <c r="T477" s="251" t="s">
        <v>5923</v>
      </c>
    </row>
    <row r="478" spans="1:20">
      <c r="A478" s="245" t="s">
        <v>6267</v>
      </c>
      <c r="B478" s="245" t="s">
        <v>6268</v>
      </c>
      <c r="C478" s="245" t="s">
        <v>6269</v>
      </c>
      <c r="D478" s="245">
        <v>2017</v>
      </c>
      <c r="E478" s="246">
        <v>43801</v>
      </c>
      <c r="F478" s="245" t="s">
        <v>6352</v>
      </c>
      <c r="G478" s="247" t="s">
        <v>2481</v>
      </c>
      <c r="H478" s="248" t="s">
        <v>6272</v>
      </c>
      <c r="I478" s="249">
        <v>7302</v>
      </c>
      <c r="J478" s="249">
        <v>75</v>
      </c>
      <c r="K478" s="250">
        <v>1.7308444444444446</v>
      </c>
      <c r="L478" s="251" t="s">
        <v>6273</v>
      </c>
      <c r="M478" s="251" t="s">
        <v>8713</v>
      </c>
      <c r="N478" s="245"/>
      <c r="S478" s="251" t="s">
        <v>8714</v>
      </c>
      <c r="T478" s="251" t="s">
        <v>8714</v>
      </c>
    </row>
    <row r="479" spans="1:20">
      <c r="A479" s="245" t="s">
        <v>6267</v>
      </c>
      <c r="B479" s="245" t="s">
        <v>6268</v>
      </c>
      <c r="C479" s="245" t="s">
        <v>6269</v>
      </c>
      <c r="D479" s="245">
        <v>2017</v>
      </c>
      <c r="E479" s="246">
        <v>43801</v>
      </c>
      <c r="F479" s="245" t="s">
        <v>6313</v>
      </c>
      <c r="G479" s="247" t="s">
        <v>6743</v>
      </c>
      <c r="H479" s="248" t="s">
        <v>6272</v>
      </c>
      <c r="I479" s="249">
        <v>5404</v>
      </c>
      <c r="J479" s="249">
        <v>70</v>
      </c>
      <c r="K479" s="250">
        <v>1.5755102040816327</v>
      </c>
      <c r="L479" s="251" t="s">
        <v>6273</v>
      </c>
      <c r="M479" s="251" t="s">
        <v>8710</v>
      </c>
      <c r="N479" s="245"/>
      <c r="S479" s="251" t="s">
        <v>8711</v>
      </c>
      <c r="T479" s="251" t="s">
        <v>8711</v>
      </c>
    </row>
    <row r="480" spans="1:20">
      <c r="A480" s="245" t="s">
        <v>6267</v>
      </c>
      <c r="B480" s="245" t="s">
        <v>6268</v>
      </c>
      <c r="C480" s="245" t="s">
        <v>6269</v>
      </c>
      <c r="D480" s="245">
        <v>2017</v>
      </c>
      <c r="E480" s="246">
        <v>43801</v>
      </c>
      <c r="F480" s="245" t="s">
        <v>6744</v>
      </c>
      <c r="G480" s="247" t="s">
        <v>2969</v>
      </c>
      <c r="H480" s="248" t="s">
        <v>6272</v>
      </c>
      <c r="I480" s="249">
        <v>5260</v>
      </c>
      <c r="J480" s="249">
        <v>68</v>
      </c>
      <c r="K480" s="250">
        <v>1.6728577244046405</v>
      </c>
      <c r="L480" s="251" t="s">
        <v>6273</v>
      </c>
      <c r="M480" s="251" t="s">
        <v>8712</v>
      </c>
      <c r="N480" s="245"/>
      <c r="S480" s="251" t="s">
        <v>5923</v>
      </c>
      <c r="T480" s="251" t="s">
        <v>5923</v>
      </c>
    </row>
    <row r="481" spans="1:20">
      <c r="A481" s="245" t="s">
        <v>6267</v>
      </c>
      <c r="B481" s="245" t="s">
        <v>6268</v>
      </c>
      <c r="C481" s="245" t="s">
        <v>6269</v>
      </c>
      <c r="D481" s="245">
        <v>2017</v>
      </c>
      <c r="E481" s="246">
        <v>43801</v>
      </c>
      <c r="F481" s="245" t="s">
        <v>6745</v>
      </c>
      <c r="G481" s="247" t="s">
        <v>3347</v>
      </c>
      <c r="H481" s="248" t="s">
        <v>6272</v>
      </c>
      <c r="I481" s="249">
        <v>4208</v>
      </c>
      <c r="J481" s="249">
        <v>66</v>
      </c>
      <c r="K481" s="250">
        <v>1.4636725380527034</v>
      </c>
      <c r="L481" s="251" t="s">
        <v>6273</v>
      </c>
      <c r="M481" s="251" t="s">
        <v>8710</v>
      </c>
      <c r="N481" s="245"/>
      <c r="S481" s="251" t="s">
        <v>8711</v>
      </c>
      <c r="T481" s="251" t="s">
        <v>8711</v>
      </c>
    </row>
    <row r="482" spans="1:20">
      <c r="A482" s="245" t="s">
        <v>6267</v>
      </c>
      <c r="B482" s="245" t="s">
        <v>6268</v>
      </c>
      <c r="C482" s="245" t="s">
        <v>6269</v>
      </c>
      <c r="D482" s="245">
        <v>2017</v>
      </c>
      <c r="E482" s="246">
        <v>43801</v>
      </c>
      <c r="F482" s="245" t="s">
        <v>6307</v>
      </c>
      <c r="G482" s="247" t="s">
        <v>3873</v>
      </c>
      <c r="H482" s="248" t="s">
        <v>6272</v>
      </c>
      <c r="I482" s="249">
        <v>5918</v>
      </c>
      <c r="J482" s="249">
        <v>72</v>
      </c>
      <c r="K482" s="250">
        <v>1.5855409807956105</v>
      </c>
      <c r="L482" s="251" t="s">
        <v>6273</v>
      </c>
      <c r="M482" s="251" t="s">
        <v>8710</v>
      </c>
      <c r="N482" s="245"/>
      <c r="S482" s="251" t="s">
        <v>8711</v>
      </c>
      <c r="T482" s="251" t="s">
        <v>8711</v>
      </c>
    </row>
    <row r="483" spans="1:20">
      <c r="A483" s="245" t="s">
        <v>6267</v>
      </c>
      <c r="B483" s="245" t="s">
        <v>6268</v>
      </c>
      <c r="C483" s="245" t="s">
        <v>6269</v>
      </c>
      <c r="D483" s="245">
        <v>2017</v>
      </c>
      <c r="E483" s="246">
        <v>43801</v>
      </c>
      <c r="F483" s="245" t="s">
        <v>6466</v>
      </c>
      <c r="G483" s="247" t="s">
        <v>6746</v>
      </c>
      <c r="H483" s="248" t="s">
        <v>6272</v>
      </c>
      <c r="I483" s="249">
        <v>5324</v>
      </c>
      <c r="J483" s="249">
        <v>70</v>
      </c>
      <c r="K483" s="250">
        <v>1.5521865889212827</v>
      </c>
      <c r="L483" s="251" t="s">
        <v>6273</v>
      </c>
      <c r="M483" s="251" t="s">
        <v>8713</v>
      </c>
      <c r="N483" s="245"/>
      <c r="S483" s="251" t="s">
        <v>8714</v>
      </c>
      <c r="T483" s="251" t="s">
        <v>8714</v>
      </c>
    </row>
    <row r="484" spans="1:20">
      <c r="A484" s="245" t="s">
        <v>6267</v>
      </c>
      <c r="B484" s="245" t="s">
        <v>6268</v>
      </c>
      <c r="C484" s="245" t="s">
        <v>6269</v>
      </c>
      <c r="D484" s="245">
        <v>2017</v>
      </c>
      <c r="E484" s="246">
        <v>43801</v>
      </c>
      <c r="F484" s="245" t="s">
        <v>6296</v>
      </c>
      <c r="G484" s="247" t="s">
        <v>6747</v>
      </c>
      <c r="H484" s="248" t="s">
        <v>6272</v>
      </c>
      <c r="I484" s="249">
        <v>4340</v>
      </c>
      <c r="J484" s="249">
        <v>66</v>
      </c>
      <c r="K484" s="250">
        <v>1.5095862203300221</v>
      </c>
      <c r="L484" s="251" t="s">
        <v>6273</v>
      </c>
      <c r="M484" s="251" t="s">
        <v>8713</v>
      </c>
      <c r="N484" s="245"/>
      <c r="S484" s="251" t="s">
        <v>8714</v>
      </c>
      <c r="T484" s="251" t="s">
        <v>8714</v>
      </c>
    </row>
    <row r="485" spans="1:20">
      <c r="A485" s="245" t="s">
        <v>6267</v>
      </c>
      <c r="B485" s="245" t="s">
        <v>6268</v>
      </c>
      <c r="C485" s="245" t="s">
        <v>6269</v>
      </c>
      <c r="D485" s="245">
        <v>2017</v>
      </c>
      <c r="E485" s="246">
        <v>43801</v>
      </c>
      <c r="F485" s="245" t="s">
        <v>6334</v>
      </c>
      <c r="G485" s="247" t="s">
        <v>2848</v>
      </c>
      <c r="H485" s="248" t="s">
        <v>6272</v>
      </c>
      <c r="I485" s="249">
        <v>4766</v>
      </c>
      <c r="J485" s="249">
        <v>67</v>
      </c>
      <c r="K485" s="250">
        <v>1.5846364080688118</v>
      </c>
      <c r="L485" s="251" t="s">
        <v>6273</v>
      </c>
      <c r="N485" s="245"/>
      <c r="T485" s="251" t="s">
        <v>8715</v>
      </c>
    </row>
    <row r="486" spans="1:20">
      <c r="A486" s="245" t="s">
        <v>6267</v>
      </c>
      <c r="B486" s="245" t="s">
        <v>6268</v>
      </c>
      <c r="C486" s="245" t="s">
        <v>6269</v>
      </c>
      <c r="D486" s="245">
        <v>2017</v>
      </c>
      <c r="E486" s="246">
        <v>43801</v>
      </c>
      <c r="F486" s="245" t="s">
        <v>6394</v>
      </c>
      <c r="G486" s="247" t="s">
        <v>6748</v>
      </c>
      <c r="H486" s="248" t="s">
        <v>6272</v>
      </c>
      <c r="I486" s="249">
        <v>5018</v>
      </c>
      <c r="J486" s="249">
        <v>68</v>
      </c>
      <c r="K486" s="250">
        <v>1.595893547730511</v>
      </c>
      <c r="L486" s="251" t="s">
        <v>6273</v>
      </c>
      <c r="M486" s="251" t="s">
        <v>8712</v>
      </c>
      <c r="N486" s="245"/>
      <c r="S486" s="251" t="s">
        <v>5923</v>
      </c>
      <c r="T486" s="251" t="s">
        <v>5923</v>
      </c>
    </row>
    <row r="487" spans="1:20">
      <c r="A487" s="245" t="s">
        <v>6267</v>
      </c>
      <c r="B487" s="245" t="s">
        <v>6268</v>
      </c>
      <c r="C487" s="245" t="s">
        <v>6269</v>
      </c>
      <c r="D487" s="245">
        <v>2017</v>
      </c>
      <c r="E487" s="246">
        <v>43801</v>
      </c>
      <c r="F487" s="245" t="s">
        <v>6332</v>
      </c>
      <c r="G487" s="247" t="s">
        <v>6749</v>
      </c>
      <c r="H487" s="248" t="s">
        <v>6272</v>
      </c>
      <c r="I487" s="249">
        <v>4508</v>
      </c>
      <c r="J487" s="249">
        <v>66</v>
      </c>
      <c r="K487" s="250">
        <v>1.5680218159557002</v>
      </c>
      <c r="L487" s="251" t="s">
        <v>6273</v>
      </c>
      <c r="N487" s="245"/>
    </row>
    <row r="488" spans="1:20">
      <c r="A488" s="245" t="s">
        <v>6267</v>
      </c>
      <c r="B488" s="245" t="s">
        <v>6268</v>
      </c>
      <c r="C488" s="245" t="s">
        <v>6269</v>
      </c>
      <c r="D488" s="245">
        <v>2017</v>
      </c>
      <c r="E488" s="246">
        <v>43801</v>
      </c>
      <c r="F488" s="245" t="s">
        <v>6750</v>
      </c>
      <c r="G488" s="247" t="s">
        <v>6751</v>
      </c>
      <c r="H488" s="248" t="s">
        <v>6272</v>
      </c>
      <c r="I488" s="249">
        <v>4930</v>
      </c>
      <c r="J488" s="249">
        <v>68</v>
      </c>
      <c r="K488" s="250">
        <v>1.5679065743944638</v>
      </c>
      <c r="L488" s="251" t="s">
        <v>6273</v>
      </c>
      <c r="N488" s="245"/>
    </row>
    <row r="489" spans="1:20">
      <c r="A489" s="245" t="s">
        <v>6267</v>
      </c>
      <c r="B489" s="245" t="s">
        <v>6268</v>
      </c>
      <c r="C489" s="245" t="s">
        <v>6269</v>
      </c>
      <c r="D489" s="245">
        <v>2017</v>
      </c>
      <c r="E489" s="246">
        <v>43801</v>
      </c>
      <c r="F489" s="245" t="s">
        <v>6291</v>
      </c>
      <c r="G489" s="247" t="s">
        <v>6752</v>
      </c>
      <c r="H489" s="248" t="s">
        <v>6272</v>
      </c>
      <c r="I489" s="249">
        <v>4928</v>
      </c>
      <c r="J489" s="249">
        <v>68</v>
      </c>
      <c r="K489" s="250">
        <v>1.5672705068186445</v>
      </c>
      <c r="L489" s="251" t="s">
        <v>6273</v>
      </c>
      <c r="M489" s="251" t="s">
        <v>8712</v>
      </c>
      <c r="N489" s="245"/>
      <c r="S489" s="251" t="s">
        <v>5923</v>
      </c>
      <c r="T489" s="251" t="s">
        <v>5923</v>
      </c>
    </row>
    <row r="490" spans="1:20">
      <c r="A490" s="245" t="s">
        <v>6267</v>
      </c>
      <c r="B490" s="245" t="s">
        <v>6268</v>
      </c>
      <c r="C490" s="245" t="s">
        <v>6269</v>
      </c>
      <c r="D490" s="245">
        <v>2017</v>
      </c>
      <c r="E490" s="246">
        <v>43801</v>
      </c>
      <c r="F490" s="245" t="s">
        <v>6484</v>
      </c>
      <c r="G490" s="247" t="s">
        <v>6753</v>
      </c>
      <c r="H490" s="248" t="s">
        <v>6272</v>
      </c>
      <c r="I490" s="249">
        <v>4254</v>
      </c>
      <c r="J490" s="249">
        <v>67</v>
      </c>
      <c r="K490" s="250">
        <v>1.4144027024600765</v>
      </c>
      <c r="L490" s="251" t="s">
        <v>6273</v>
      </c>
      <c r="M490" s="251" t="s">
        <v>8712</v>
      </c>
      <c r="N490" s="245"/>
      <c r="S490" s="251" t="s">
        <v>5923</v>
      </c>
      <c r="T490" s="251" t="s">
        <v>5923</v>
      </c>
    </row>
    <row r="491" spans="1:20">
      <c r="A491" s="245" t="s">
        <v>6267</v>
      </c>
      <c r="B491" s="245" t="s">
        <v>6268</v>
      </c>
      <c r="C491" s="245" t="s">
        <v>6269</v>
      </c>
      <c r="D491" s="245">
        <v>2017</v>
      </c>
      <c r="E491" s="246">
        <v>43801</v>
      </c>
      <c r="F491" s="245" t="s">
        <v>6369</v>
      </c>
      <c r="G491" s="247" t="s">
        <v>6754</v>
      </c>
      <c r="H491" s="248" t="s">
        <v>6272</v>
      </c>
      <c r="I491" s="249">
        <v>5890</v>
      </c>
      <c r="J491" s="249">
        <v>71</v>
      </c>
      <c r="K491" s="250">
        <v>1.6456605133678484</v>
      </c>
      <c r="L491" s="251" t="s">
        <v>6273</v>
      </c>
      <c r="M491" s="251" t="s">
        <v>8713</v>
      </c>
      <c r="N491" s="245"/>
      <c r="S491" s="251" t="s">
        <v>8714</v>
      </c>
      <c r="T491" s="251" t="s">
        <v>8714</v>
      </c>
    </row>
    <row r="492" spans="1:20">
      <c r="A492" s="245" t="s">
        <v>6267</v>
      </c>
      <c r="B492" s="245" t="s">
        <v>6268</v>
      </c>
      <c r="C492" s="245" t="s">
        <v>6269</v>
      </c>
      <c r="D492" s="245">
        <v>2017</v>
      </c>
      <c r="E492" s="246">
        <v>43801</v>
      </c>
      <c r="F492" s="245" t="s">
        <v>6755</v>
      </c>
      <c r="G492" s="247" t="s">
        <v>6756</v>
      </c>
      <c r="H492" s="248" t="s">
        <v>6272</v>
      </c>
      <c r="I492" s="249">
        <v>4960</v>
      </c>
      <c r="J492" s="249">
        <v>68</v>
      </c>
      <c r="K492" s="250">
        <v>1.5774475880317524</v>
      </c>
      <c r="L492" s="251" t="s">
        <v>6273</v>
      </c>
      <c r="N492" s="245"/>
    </row>
    <row r="493" spans="1:20">
      <c r="A493" s="245" t="s">
        <v>6267</v>
      </c>
      <c r="B493" s="245" t="s">
        <v>6268</v>
      </c>
      <c r="C493" s="245" t="s">
        <v>6269</v>
      </c>
      <c r="D493" s="245">
        <v>2017</v>
      </c>
      <c r="E493" s="246">
        <v>43801</v>
      </c>
      <c r="F493" s="245" t="s">
        <v>6402</v>
      </c>
      <c r="G493" s="247" t="s">
        <v>6757</v>
      </c>
      <c r="H493" s="248" t="s">
        <v>6272</v>
      </c>
      <c r="I493" s="249">
        <v>6200</v>
      </c>
      <c r="J493" s="249">
        <v>72</v>
      </c>
      <c r="K493" s="250">
        <v>1.6610939643347051</v>
      </c>
      <c r="L493" s="251" t="s">
        <v>6273</v>
      </c>
      <c r="M493" s="251" t="s">
        <v>8713</v>
      </c>
      <c r="N493" s="245"/>
      <c r="S493" s="251" t="s">
        <v>8714</v>
      </c>
      <c r="T493" s="251" t="s">
        <v>8714</v>
      </c>
    </row>
    <row r="494" spans="1:20">
      <c r="A494" s="245" t="s">
        <v>6267</v>
      </c>
      <c r="B494" s="245" t="s">
        <v>6268</v>
      </c>
      <c r="C494" s="245" t="s">
        <v>6269</v>
      </c>
      <c r="D494" s="245">
        <v>2017</v>
      </c>
      <c r="E494" s="246">
        <v>43801</v>
      </c>
      <c r="F494" s="245" t="s">
        <v>6758</v>
      </c>
      <c r="G494" s="247" t="s">
        <v>6759</v>
      </c>
      <c r="H494" s="248" t="s">
        <v>6272</v>
      </c>
      <c r="I494" s="249">
        <v>4948</v>
      </c>
      <c r="J494" s="249">
        <v>69</v>
      </c>
      <c r="K494" s="250">
        <v>1.5061992213303137</v>
      </c>
      <c r="L494" s="251" t="s">
        <v>6273</v>
      </c>
      <c r="N494" s="245"/>
    </row>
    <row r="495" spans="1:20">
      <c r="A495" s="245" t="s">
        <v>6267</v>
      </c>
      <c r="B495" s="245" t="s">
        <v>6268</v>
      </c>
      <c r="C495" s="245" t="s">
        <v>6269</v>
      </c>
      <c r="D495" s="245">
        <v>2017</v>
      </c>
      <c r="E495" s="246">
        <v>43801</v>
      </c>
      <c r="F495" s="245" t="s">
        <v>6362</v>
      </c>
      <c r="G495" s="247" t="s">
        <v>6760</v>
      </c>
      <c r="H495" s="248" t="s">
        <v>6272</v>
      </c>
      <c r="I495" s="249">
        <v>6954</v>
      </c>
      <c r="J495" s="249">
        <v>74</v>
      </c>
      <c r="K495" s="250">
        <v>1.7160878921287976</v>
      </c>
      <c r="L495" s="251" t="s">
        <v>6273</v>
      </c>
      <c r="M495" s="251" t="s">
        <v>8713</v>
      </c>
      <c r="N495" s="245"/>
      <c r="S495" s="251" t="s">
        <v>8714</v>
      </c>
      <c r="T495" s="251" t="s">
        <v>8714</v>
      </c>
    </row>
    <row r="496" spans="1:20">
      <c r="A496" s="245" t="s">
        <v>6267</v>
      </c>
      <c r="B496" s="245" t="s">
        <v>6268</v>
      </c>
      <c r="C496" s="245" t="s">
        <v>6269</v>
      </c>
      <c r="D496" s="245">
        <v>2017</v>
      </c>
      <c r="E496" s="246">
        <v>43801</v>
      </c>
      <c r="F496" s="245" t="s">
        <v>6340</v>
      </c>
      <c r="G496" s="247" t="s">
        <v>6761</v>
      </c>
      <c r="H496" s="248" t="s">
        <v>6272</v>
      </c>
      <c r="I496" s="249">
        <v>5498</v>
      </c>
      <c r="J496" s="249">
        <v>68</v>
      </c>
      <c r="K496" s="250">
        <v>1.7485497659271321</v>
      </c>
      <c r="L496" s="251" t="s">
        <v>6273</v>
      </c>
      <c r="N496" s="245"/>
    </row>
    <row r="497" spans="1:20">
      <c r="A497" s="245" t="s">
        <v>6267</v>
      </c>
      <c r="B497" s="245" t="s">
        <v>6268</v>
      </c>
      <c r="C497" s="245" t="s">
        <v>6269</v>
      </c>
      <c r="D497" s="245">
        <v>2017</v>
      </c>
      <c r="E497" s="246">
        <v>43801</v>
      </c>
      <c r="F497" s="245" t="s">
        <v>6677</v>
      </c>
      <c r="G497" s="247" t="s">
        <v>6762</v>
      </c>
      <c r="H497" s="248" t="s">
        <v>6272</v>
      </c>
      <c r="I497" s="249">
        <v>5426</v>
      </c>
      <c r="J497" s="249">
        <v>69</v>
      </c>
      <c r="K497" s="250">
        <v>1.6517051283222073</v>
      </c>
      <c r="L497" s="251" t="s">
        <v>6273</v>
      </c>
      <c r="M497" s="251" t="s">
        <v>8712</v>
      </c>
      <c r="N497" s="245"/>
      <c r="S497" s="251" t="s">
        <v>5923</v>
      </c>
      <c r="T497" s="251" t="s">
        <v>5923</v>
      </c>
    </row>
    <row r="498" spans="1:20">
      <c r="A498" s="245" t="s">
        <v>6267</v>
      </c>
      <c r="B498" s="245" t="s">
        <v>6268</v>
      </c>
      <c r="C498" s="245" t="s">
        <v>6269</v>
      </c>
      <c r="D498" s="245">
        <v>2017</v>
      </c>
      <c r="E498" s="246">
        <v>43801</v>
      </c>
      <c r="F498" s="245" t="s">
        <v>6380</v>
      </c>
      <c r="G498" s="247" t="s">
        <v>6763</v>
      </c>
      <c r="H498" s="248" t="s">
        <v>6272</v>
      </c>
      <c r="I498" s="249">
        <v>5040</v>
      </c>
      <c r="J498" s="249">
        <v>70</v>
      </c>
      <c r="K498" s="250">
        <v>1.4693877551020407</v>
      </c>
      <c r="L498" s="251" t="s">
        <v>6273</v>
      </c>
      <c r="M498" s="251" t="s">
        <v>8712</v>
      </c>
      <c r="N498" s="245"/>
      <c r="S498" s="251" t="s">
        <v>5923</v>
      </c>
      <c r="T498" s="251" t="s">
        <v>5923</v>
      </c>
    </row>
    <row r="499" spans="1:20">
      <c r="A499" s="245" t="s">
        <v>6267</v>
      </c>
      <c r="B499" s="245" t="s">
        <v>6268</v>
      </c>
      <c r="C499" s="245" t="s">
        <v>6269</v>
      </c>
      <c r="D499" s="245">
        <v>2017</v>
      </c>
      <c r="E499" s="246">
        <v>43801</v>
      </c>
      <c r="F499" s="245" t="s">
        <v>6568</v>
      </c>
      <c r="G499" s="247" t="s">
        <v>6764</v>
      </c>
      <c r="H499" s="248" t="s">
        <v>6272</v>
      </c>
      <c r="I499" s="249">
        <v>5208</v>
      </c>
      <c r="J499" s="249">
        <v>69</v>
      </c>
      <c r="K499" s="250">
        <v>1.5853446937526827</v>
      </c>
      <c r="L499" s="251" t="s">
        <v>6273</v>
      </c>
      <c r="M499" s="251" t="s">
        <v>8712</v>
      </c>
      <c r="N499" s="245"/>
      <c r="S499" s="251" t="s">
        <v>5923</v>
      </c>
      <c r="T499" s="251" t="s">
        <v>5923</v>
      </c>
    </row>
    <row r="500" spans="1:20">
      <c r="A500" s="245" t="s">
        <v>6267</v>
      </c>
      <c r="B500" s="245" t="s">
        <v>6268</v>
      </c>
      <c r="C500" s="245" t="s">
        <v>6269</v>
      </c>
      <c r="D500" s="245">
        <v>2017</v>
      </c>
      <c r="E500" s="246">
        <v>43801</v>
      </c>
      <c r="F500" s="245" t="s">
        <v>6307</v>
      </c>
      <c r="G500" s="247" t="s">
        <v>2921</v>
      </c>
      <c r="H500" s="248" t="s">
        <v>6272</v>
      </c>
      <c r="I500" s="249">
        <v>5200</v>
      </c>
      <c r="J500" s="249">
        <v>68</v>
      </c>
      <c r="K500" s="250">
        <v>1.653775697130063</v>
      </c>
      <c r="L500" s="251" t="s">
        <v>6273</v>
      </c>
      <c r="M500" s="251" t="s">
        <v>8712</v>
      </c>
      <c r="N500" s="245"/>
      <c r="S500" s="251" t="s">
        <v>5923</v>
      </c>
      <c r="T500" s="251" t="s">
        <v>5923</v>
      </c>
    </row>
    <row r="501" spans="1:20">
      <c r="A501" s="245" t="s">
        <v>6267</v>
      </c>
      <c r="B501" s="245" t="s">
        <v>6268</v>
      </c>
      <c r="C501" s="245" t="s">
        <v>6269</v>
      </c>
      <c r="D501" s="245">
        <v>2017</v>
      </c>
      <c r="E501" s="246">
        <v>43801</v>
      </c>
      <c r="F501" s="245" t="s">
        <v>6566</v>
      </c>
      <c r="G501" s="247" t="s">
        <v>6765</v>
      </c>
      <c r="H501" s="248" t="s">
        <v>6272</v>
      </c>
      <c r="I501" s="249">
        <v>5546</v>
      </c>
      <c r="J501" s="249">
        <v>70</v>
      </c>
      <c r="K501" s="250">
        <v>1.6169096209912537</v>
      </c>
      <c r="L501" s="251" t="s">
        <v>6273</v>
      </c>
      <c r="N501" s="245"/>
    </row>
    <row r="502" spans="1:20">
      <c r="A502" s="245" t="s">
        <v>6267</v>
      </c>
      <c r="B502" s="245" t="s">
        <v>6268</v>
      </c>
      <c r="C502" s="245" t="s">
        <v>6269</v>
      </c>
      <c r="D502" s="245">
        <v>2017</v>
      </c>
      <c r="E502" s="246">
        <v>43801</v>
      </c>
      <c r="F502" s="245" t="s">
        <v>6397</v>
      </c>
      <c r="G502" s="247" t="s">
        <v>4294</v>
      </c>
      <c r="H502" s="248" t="s">
        <v>6272</v>
      </c>
      <c r="I502" s="249">
        <v>4886</v>
      </c>
      <c r="J502" s="249">
        <v>69</v>
      </c>
      <c r="K502" s="250">
        <v>1.4873260702142101</v>
      </c>
      <c r="L502" s="251" t="s">
        <v>6273</v>
      </c>
      <c r="M502" s="251" t="s">
        <v>8712</v>
      </c>
      <c r="N502" s="245"/>
      <c r="S502" s="251" t="s">
        <v>5923</v>
      </c>
      <c r="T502" s="251" t="s">
        <v>5923</v>
      </c>
    </row>
    <row r="503" spans="1:20">
      <c r="A503" s="245" t="s">
        <v>6267</v>
      </c>
      <c r="B503" s="245" t="s">
        <v>6268</v>
      </c>
      <c r="C503" s="245" t="s">
        <v>6269</v>
      </c>
      <c r="D503" s="245">
        <v>2017</v>
      </c>
      <c r="E503" s="246">
        <v>43801</v>
      </c>
      <c r="F503" s="245" t="s">
        <v>6369</v>
      </c>
      <c r="G503" s="247" t="s">
        <v>6766</v>
      </c>
      <c r="H503" s="248" t="s">
        <v>6272</v>
      </c>
      <c r="I503" s="249">
        <v>3674</v>
      </c>
      <c r="J503" s="249">
        <v>63</v>
      </c>
      <c r="K503" s="250">
        <v>1.4693237671317794</v>
      </c>
      <c r="L503" s="251" t="s">
        <v>6273</v>
      </c>
      <c r="M503" s="251" t="s">
        <v>8712</v>
      </c>
      <c r="N503" s="245"/>
      <c r="S503" s="251" t="s">
        <v>5923</v>
      </c>
      <c r="T503" s="251" t="s">
        <v>5923</v>
      </c>
    </row>
    <row r="504" spans="1:20">
      <c r="A504" s="245" t="s">
        <v>6267</v>
      </c>
      <c r="B504" s="245" t="s">
        <v>6268</v>
      </c>
      <c r="C504" s="245" t="s">
        <v>6269</v>
      </c>
      <c r="D504" s="245">
        <v>2017</v>
      </c>
      <c r="E504" s="246">
        <v>43801</v>
      </c>
      <c r="F504" s="245" t="s">
        <v>6452</v>
      </c>
      <c r="G504" s="247" t="s">
        <v>6767</v>
      </c>
      <c r="H504" s="248" t="s">
        <v>6272</v>
      </c>
      <c r="I504" s="249">
        <v>4536</v>
      </c>
      <c r="J504" s="249">
        <v>66</v>
      </c>
      <c r="K504" s="250">
        <v>1.5777610818933134</v>
      </c>
      <c r="L504" s="251" t="s">
        <v>6273</v>
      </c>
      <c r="N504" s="245"/>
    </row>
    <row r="505" spans="1:20">
      <c r="A505" s="245" t="s">
        <v>6267</v>
      </c>
      <c r="B505" s="245" t="s">
        <v>6268</v>
      </c>
      <c r="C505" s="245" t="s">
        <v>6269</v>
      </c>
      <c r="D505" s="245">
        <v>2017</v>
      </c>
      <c r="E505" s="246">
        <v>43801</v>
      </c>
      <c r="F505" s="245" t="s">
        <v>6334</v>
      </c>
      <c r="G505" s="247" t="s">
        <v>4278</v>
      </c>
      <c r="H505" s="248" t="s">
        <v>6272</v>
      </c>
      <c r="I505" s="249">
        <v>5182</v>
      </c>
      <c r="J505" s="249">
        <v>69</v>
      </c>
      <c r="K505" s="250">
        <v>1.5774301465104457</v>
      </c>
      <c r="L505" s="251" t="s">
        <v>6273</v>
      </c>
      <c r="M505" s="251" t="s">
        <v>8712</v>
      </c>
      <c r="N505" s="245"/>
      <c r="S505" s="251" t="s">
        <v>5923</v>
      </c>
      <c r="T505" s="251" t="s">
        <v>5923</v>
      </c>
    </row>
    <row r="506" spans="1:20">
      <c r="A506" s="245" t="s">
        <v>6267</v>
      </c>
      <c r="B506" s="245" t="s">
        <v>6268</v>
      </c>
      <c r="C506" s="245" t="s">
        <v>6269</v>
      </c>
      <c r="D506" s="245">
        <v>2017</v>
      </c>
      <c r="E506" s="246">
        <v>43801</v>
      </c>
      <c r="F506" s="245" t="s">
        <v>6296</v>
      </c>
      <c r="G506" s="247" t="s">
        <v>6768</v>
      </c>
      <c r="H506" s="248" t="s">
        <v>6272</v>
      </c>
      <c r="I506" s="249">
        <v>5174</v>
      </c>
      <c r="J506" s="249">
        <v>70</v>
      </c>
      <c r="K506" s="250">
        <v>1.508454810495627</v>
      </c>
      <c r="L506" s="251" t="s">
        <v>6273</v>
      </c>
      <c r="M506" s="251" t="s">
        <v>8713</v>
      </c>
      <c r="N506" s="245"/>
      <c r="S506" s="251" t="s">
        <v>8714</v>
      </c>
      <c r="T506" s="251" t="s">
        <v>8714</v>
      </c>
    </row>
    <row r="507" spans="1:20">
      <c r="A507" s="245" t="s">
        <v>6267</v>
      </c>
      <c r="B507" s="245" t="s">
        <v>6268</v>
      </c>
      <c r="C507" s="245" t="s">
        <v>6269</v>
      </c>
      <c r="D507" s="245">
        <v>2017</v>
      </c>
      <c r="E507" s="246">
        <v>43801</v>
      </c>
      <c r="F507" s="245" t="s">
        <v>6677</v>
      </c>
      <c r="G507" s="247" t="s">
        <v>6769</v>
      </c>
      <c r="H507" s="248" t="s">
        <v>6272</v>
      </c>
      <c r="I507" s="249">
        <v>4564</v>
      </c>
      <c r="J507" s="249">
        <v>67</v>
      </c>
      <c r="K507" s="250">
        <v>1.5174738914028654</v>
      </c>
      <c r="L507" s="251" t="s">
        <v>6273</v>
      </c>
      <c r="N507" s="245"/>
    </row>
    <row r="508" spans="1:20">
      <c r="A508" s="245" t="s">
        <v>6267</v>
      </c>
      <c r="B508" s="245" t="s">
        <v>6268</v>
      </c>
      <c r="C508" s="245" t="s">
        <v>6269</v>
      </c>
      <c r="D508" s="245">
        <v>2017</v>
      </c>
      <c r="E508" s="246">
        <v>43801</v>
      </c>
      <c r="F508" s="245" t="s">
        <v>6551</v>
      </c>
      <c r="G508" s="247" t="s">
        <v>3001</v>
      </c>
      <c r="H508" s="248" t="s">
        <v>6272</v>
      </c>
      <c r="I508" s="249">
        <v>7054</v>
      </c>
      <c r="J508" s="249">
        <v>76</v>
      </c>
      <c r="K508" s="250">
        <v>1.6069215629100453</v>
      </c>
      <c r="L508" s="251" t="s">
        <v>6273</v>
      </c>
      <c r="M508" s="251" t="s">
        <v>8710</v>
      </c>
      <c r="N508" s="245"/>
      <c r="S508" s="251" t="s">
        <v>8711</v>
      </c>
      <c r="T508" s="251" t="s">
        <v>8711</v>
      </c>
    </row>
    <row r="509" spans="1:20">
      <c r="A509" s="245" t="s">
        <v>6267</v>
      </c>
      <c r="B509" s="245" t="s">
        <v>6268</v>
      </c>
      <c r="C509" s="245" t="s">
        <v>6269</v>
      </c>
      <c r="D509" s="245">
        <v>2017</v>
      </c>
      <c r="E509" s="246">
        <v>43801</v>
      </c>
      <c r="F509" s="245" t="s">
        <v>6730</v>
      </c>
      <c r="G509" s="247" t="s">
        <v>6770</v>
      </c>
      <c r="H509" s="248" t="s">
        <v>6272</v>
      </c>
      <c r="I509" s="249">
        <v>6654</v>
      </c>
      <c r="J509" s="249">
        <v>72</v>
      </c>
      <c r="K509" s="250">
        <v>1.7827289094650207</v>
      </c>
      <c r="L509" s="251" t="s">
        <v>6273</v>
      </c>
      <c r="M509" s="251" t="s">
        <v>8712</v>
      </c>
      <c r="N509" s="245"/>
      <c r="S509" s="251" t="s">
        <v>5923</v>
      </c>
      <c r="T509" s="251" t="s">
        <v>8716</v>
      </c>
    </row>
    <row r="510" spans="1:20">
      <c r="A510" s="245" t="s">
        <v>6267</v>
      </c>
      <c r="B510" s="245" t="s">
        <v>6268</v>
      </c>
      <c r="C510" s="245" t="s">
        <v>6269</v>
      </c>
      <c r="D510" s="245">
        <v>2017</v>
      </c>
      <c r="E510" s="246">
        <v>43801</v>
      </c>
      <c r="F510" s="245" t="s">
        <v>6301</v>
      </c>
      <c r="G510" s="247" t="s">
        <v>6771</v>
      </c>
      <c r="H510" s="248" t="s">
        <v>6272</v>
      </c>
      <c r="I510" s="249">
        <v>4792</v>
      </c>
      <c r="J510" s="249">
        <v>68</v>
      </c>
      <c r="K510" s="250">
        <v>1.5240179116629351</v>
      </c>
      <c r="L510" s="251" t="s">
        <v>6273</v>
      </c>
      <c r="N510" s="245"/>
    </row>
    <row r="511" spans="1:20">
      <c r="A511" s="245" t="s">
        <v>6267</v>
      </c>
      <c r="B511" s="245" t="s">
        <v>6268</v>
      </c>
      <c r="C511" s="245" t="s">
        <v>6269</v>
      </c>
      <c r="D511" s="245">
        <v>2017</v>
      </c>
      <c r="E511" s="246">
        <v>43801</v>
      </c>
      <c r="F511" s="245" t="s">
        <v>6346</v>
      </c>
      <c r="G511" s="247" t="s">
        <v>6772</v>
      </c>
      <c r="H511" s="248" t="s">
        <v>6272</v>
      </c>
      <c r="I511" s="249">
        <v>4762</v>
      </c>
      <c r="J511" s="249">
        <v>66</v>
      </c>
      <c r="K511" s="250">
        <v>1.6563708712469043</v>
      </c>
      <c r="L511" s="251" t="s">
        <v>6273</v>
      </c>
      <c r="M511" s="251" t="s">
        <v>8713</v>
      </c>
      <c r="N511" s="245"/>
      <c r="S511" s="251" t="s">
        <v>8714</v>
      </c>
      <c r="T511" s="251" t="s">
        <v>8714</v>
      </c>
    </row>
    <row r="512" spans="1:20">
      <c r="A512" s="245" t="s">
        <v>6267</v>
      </c>
      <c r="B512" s="245" t="s">
        <v>6268</v>
      </c>
      <c r="C512" s="245" t="s">
        <v>6269</v>
      </c>
      <c r="D512" s="245">
        <v>2017</v>
      </c>
      <c r="E512" s="246">
        <v>43801</v>
      </c>
      <c r="F512" s="245" t="s">
        <v>6382</v>
      </c>
      <c r="G512" s="247" t="s">
        <v>6773</v>
      </c>
      <c r="H512" s="248" t="s">
        <v>6272</v>
      </c>
      <c r="I512" s="249">
        <v>5190</v>
      </c>
      <c r="J512" s="249">
        <v>69</v>
      </c>
      <c r="K512" s="250">
        <v>1.5798653918157495</v>
      </c>
      <c r="L512" s="251" t="s">
        <v>6273</v>
      </c>
      <c r="N512" s="245"/>
    </row>
    <row r="513" spans="1:20">
      <c r="A513" s="245" t="s">
        <v>6267</v>
      </c>
      <c r="B513" s="245" t="s">
        <v>6268</v>
      </c>
      <c r="C513" s="245" t="s">
        <v>6269</v>
      </c>
      <c r="D513" s="245">
        <v>2017</v>
      </c>
      <c r="E513" s="246">
        <v>43801</v>
      </c>
      <c r="F513" s="245" t="s">
        <v>6377</v>
      </c>
      <c r="G513" s="247" t="s">
        <v>6774</v>
      </c>
      <c r="H513" s="248" t="s">
        <v>6272</v>
      </c>
      <c r="I513" s="249">
        <v>4948</v>
      </c>
      <c r="J513" s="249">
        <v>70</v>
      </c>
      <c r="K513" s="250">
        <v>1.4425655976676384</v>
      </c>
      <c r="L513" s="251" t="s">
        <v>6273</v>
      </c>
      <c r="M513" s="251" t="s">
        <v>8712</v>
      </c>
      <c r="N513" s="245"/>
      <c r="S513" s="251" t="s">
        <v>5923</v>
      </c>
      <c r="T513" s="251" t="s">
        <v>5923</v>
      </c>
    </row>
    <row r="514" spans="1:20">
      <c r="A514" s="245" t="s">
        <v>6267</v>
      </c>
      <c r="B514" s="245" t="s">
        <v>6268</v>
      </c>
      <c r="C514" s="245" t="s">
        <v>6269</v>
      </c>
      <c r="D514" s="245">
        <v>2017</v>
      </c>
      <c r="E514" s="246">
        <v>43801</v>
      </c>
      <c r="F514" s="245" t="s">
        <v>6332</v>
      </c>
      <c r="G514" s="247" t="s">
        <v>2700</v>
      </c>
      <c r="H514" s="248" t="s">
        <v>6272</v>
      </c>
      <c r="I514" s="249">
        <v>5638</v>
      </c>
      <c r="J514" s="249">
        <v>72</v>
      </c>
      <c r="K514" s="250">
        <v>1.5105238340192044</v>
      </c>
      <c r="L514" s="251" t="s">
        <v>6273</v>
      </c>
      <c r="M514" s="251" t="s">
        <v>8710</v>
      </c>
      <c r="N514" s="245"/>
      <c r="S514" s="251" t="s">
        <v>8711</v>
      </c>
      <c r="T514" s="251" t="s">
        <v>8711</v>
      </c>
    </row>
    <row r="515" spans="1:20">
      <c r="A515" s="245" t="s">
        <v>6267</v>
      </c>
      <c r="B515" s="245" t="s">
        <v>6268</v>
      </c>
      <c r="C515" s="245" t="s">
        <v>6269</v>
      </c>
      <c r="D515" s="245">
        <v>2017</v>
      </c>
      <c r="E515" s="246">
        <v>43801</v>
      </c>
      <c r="F515" s="245" t="s">
        <v>6324</v>
      </c>
      <c r="G515" s="247" t="s">
        <v>3190</v>
      </c>
      <c r="H515" s="248" t="s">
        <v>6272</v>
      </c>
      <c r="I515" s="249">
        <v>5308</v>
      </c>
      <c r="J515" s="249">
        <v>69</v>
      </c>
      <c r="K515" s="250">
        <v>1.6157852600689784</v>
      </c>
      <c r="L515" s="251" t="s">
        <v>6273</v>
      </c>
      <c r="N515" s="245"/>
      <c r="T515" s="251" t="s">
        <v>8715</v>
      </c>
    </row>
    <row r="516" spans="1:20">
      <c r="A516" s="245" t="s">
        <v>6267</v>
      </c>
      <c r="B516" s="245" t="s">
        <v>6268</v>
      </c>
      <c r="C516" s="245" t="s">
        <v>6269</v>
      </c>
      <c r="D516" s="245">
        <v>2017</v>
      </c>
      <c r="E516" s="246">
        <v>43801</v>
      </c>
      <c r="F516" s="245" t="s">
        <v>6402</v>
      </c>
      <c r="G516" s="247" t="s">
        <v>4586</v>
      </c>
      <c r="H516" s="248" t="s">
        <v>6272</v>
      </c>
      <c r="I516" s="249">
        <v>6130</v>
      </c>
      <c r="J516" s="249">
        <v>74</v>
      </c>
      <c r="K516" s="250">
        <v>1.5127435689890036</v>
      </c>
      <c r="L516" s="251" t="s">
        <v>6273</v>
      </c>
      <c r="M516" s="251" t="s">
        <v>8713</v>
      </c>
      <c r="N516" s="245"/>
      <c r="S516" s="251" t="s">
        <v>8714</v>
      </c>
      <c r="T516" s="251" t="s">
        <v>8714</v>
      </c>
    </row>
    <row r="517" spans="1:20">
      <c r="A517" s="245" t="s">
        <v>6267</v>
      </c>
      <c r="B517" s="245" t="s">
        <v>6268</v>
      </c>
      <c r="C517" s="245" t="s">
        <v>6269</v>
      </c>
      <c r="D517" s="245">
        <v>2017</v>
      </c>
      <c r="E517" s="246">
        <v>43801</v>
      </c>
      <c r="F517" s="245" t="s">
        <v>6679</v>
      </c>
      <c r="G517" s="247" t="s">
        <v>6775</v>
      </c>
      <c r="H517" s="248" t="s">
        <v>6272</v>
      </c>
      <c r="I517" s="249">
        <v>4532</v>
      </c>
      <c r="J517" s="249">
        <v>66</v>
      </c>
      <c r="K517" s="250">
        <v>1.5763697581879399</v>
      </c>
      <c r="L517" s="251" t="s">
        <v>6273</v>
      </c>
      <c r="M517" s="251" t="s">
        <v>8712</v>
      </c>
      <c r="N517" s="245"/>
      <c r="S517" s="251" t="s">
        <v>5923</v>
      </c>
      <c r="T517" s="251" t="s">
        <v>5923</v>
      </c>
    </row>
    <row r="518" spans="1:20">
      <c r="A518" s="245" t="s">
        <v>6267</v>
      </c>
      <c r="B518" s="245" t="s">
        <v>6268</v>
      </c>
      <c r="C518" s="245" t="s">
        <v>6269</v>
      </c>
      <c r="D518" s="245">
        <v>2017</v>
      </c>
      <c r="E518" s="246">
        <v>43801</v>
      </c>
      <c r="F518" s="245" t="s">
        <v>6377</v>
      </c>
      <c r="G518" s="247" t="s">
        <v>4303</v>
      </c>
      <c r="H518" s="248" t="s">
        <v>6272</v>
      </c>
      <c r="I518" s="249">
        <v>5680</v>
      </c>
      <c r="J518" s="249">
        <v>73</v>
      </c>
      <c r="K518" s="250">
        <v>1.460090433065907</v>
      </c>
      <c r="L518" s="251" t="s">
        <v>6273</v>
      </c>
      <c r="M518" s="251" t="s">
        <v>8712</v>
      </c>
      <c r="N518" s="245"/>
      <c r="S518" s="251" t="s">
        <v>5923</v>
      </c>
      <c r="T518" s="251" t="s">
        <v>5923</v>
      </c>
    </row>
    <row r="519" spans="1:20">
      <c r="A519" s="245" t="s">
        <v>6267</v>
      </c>
      <c r="B519" s="245" t="s">
        <v>6268</v>
      </c>
      <c r="C519" s="245" t="s">
        <v>6269</v>
      </c>
      <c r="D519" s="245">
        <v>2017</v>
      </c>
      <c r="E519" s="246">
        <v>43801</v>
      </c>
      <c r="F519" s="245" t="s">
        <v>6432</v>
      </c>
      <c r="G519" s="247" t="s">
        <v>6776</v>
      </c>
      <c r="H519" s="248" t="s">
        <v>6272</v>
      </c>
      <c r="I519" s="249">
        <v>5204</v>
      </c>
      <c r="J519" s="249">
        <v>67</v>
      </c>
      <c r="K519" s="250">
        <v>1.7302660234137841</v>
      </c>
      <c r="L519" s="251" t="s">
        <v>6273</v>
      </c>
      <c r="M519" s="251" t="s">
        <v>8712</v>
      </c>
      <c r="N519" s="245"/>
      <c r="S519" s="251" t="s">
        <v>5923</v>
      </c>
      <c r="T519" s="251" t="s">
        <v>5923</v>
      </c>
    </row>
    <row r="520" spans="1:20">
      <c r="A520" s="245" t="s">
        <v>6267</v>
      </c>
      <c r="B520" s="245" t="s">
        <v>6268</v>
      </c>
      <c r="C520" s="245" t="s">
        <v>6269</v>
      </c>
      <c r="D520" s="245">
        <v>2017</v>
      </c>
      <c r="E520" s="246">
        <v>43801</v>
      </c>
      <c r="F520" s="245" t="s">
        <v>6679</v>
      </c>
      <c r="G520" s="247" t="s">
        <v>6777</v>
      </c>
      <c r="H520" s="248" t="s">
        <v>6272</v>
      </c>
      <c r="I520" s="249">
        <v>2992</v>
      </c>
      <c r="J520" s="249">
        <v>62</v>
      </c>
      <c r="K520" s="250">
        <v>1.2554127085361351</v>
      </c>
      <c r="L520" s="251" t="s">
        <v>6273</v>
      </c>
      <c r="M520" s="251" t="s">
        <v>8712</v>
      </c>
      <c r="N520" s="245"/>
      <c r="S520" s="251" t="s">
        <v>5923</v>
      </c>
      <c r="T520" s="251" t="s">
        <v>5923</v>
      </c>
    </row>
    <row r="521" spans="1:20">
      <c r="A521" s="245" t="s">
        <v>6267</v>
      </c>
      <c r="B521" s="245" t="s">
        <v>6268</v>
      </c>
      <c r="C521" s="245" t="s">
        <v>6269</v>
      </c>
      <c r="D521" s="245">
        <v>2017</v>
      </c>
      <c r="E521" s="246">
        <v>43801</v>
      </c>
      <c r="F521" s="245" t="s">
        <v>6679</v>
      </c>
      <c r="G521" s="247" t="s">
        <v>6778</v>
      </c>
      <c r="H521" s="248" t="s">
        <v>6272</v>
      </c>
      <c r="I521" s="249">
        <v>4148</v>
      </c>
      <c r="J521" s="249">
        <v>63</v>
      </c>
      <c r="K521" s="250">
        <v>1.6588881290317419</v>
      </c>
      <c r="L521" s="251" t="s">
        <v>6273</v>
      </c>
      <c r="M521" s="251" t="s">
        <v>8713</v>
      </c>
      <c r="N521" s="245"/>
      <c r="S521" s="251" t="s">
        <v>8714</v>
      </c>
      <c r="T521" s="251" t="s">
        <v>8714</v>
      </c>
    </row>
    <row r="522" spans="1:20">
      <c r="A522" s="245" t="s">
        <v>6267</v>
      </c>
      <c r="B522" s="245" t="s">
        <v>6268</v>
      </c>
      <c r="C522" s="245" t="s">
        <v>6269</v>
      </c>
      <c r="D522" s="245">
        <v>2017</v>
      </c>
      <c r="E522" s="246">
        <v>43801</v>
      </c>
      <c r="F522" s="245" t="s">
        <v>6334</v>
      </c>
      <c r="G522" s="247" t="s">
        <v>6779</v>
      </c>
      <c r="H522" s="248" t="s">
        <v>6272</v>
      </c>
      <c r="I522" s="249">
        <v>4210</v>
      </c>
      <c r="J522" s="249">
        <v>67</v>
      </c>
      <c r="K522" s="250">
        <v>1.399773243384326</v>
      </c>
      <c r="L522" s="251" t="s">
        <v>6273</v>
      </c>
      <c r="N522" s="245"/>
    </row>
    <row r="523" spans="1:20">
      <c r="A523" s="245" t="s">
        <v>6267</v>
      </c>
      <c r="B523" s="245" t="s">
        <v>6268</v>
      </c>
      <c r="C523" s="245" t="s">
        <v>6269</v>
      </c>
      <c r="D523" s="245">
        <v>2017</v>
      </c>
      <c r="E523" s="246">
        <v>43801</v>
      </c>
      <c r="F523" s="245" t="s">
        <v>6496</v>
      </c>
      <c r="G523" s="247" t="s">
        <v>6780</v>
      </c>
      <c r="H523" s="248" t="s">
        <v>6272</v>
      </c>
      <c r="I523" s="249">
        <v>4392</v>
      </c>
      <c r="J523" s="249">
        <v>67</v>
      </c>
      <c r="K523" s="250">
        <v>1.460286005924931</v>
      </c>
      <c r="L523" s="251" t="s">
        <v>6273</v>
      </c>
      <c r="N523" s="245"/>
    </row>
    <row r="524" spans="1:20">
      <c r="A524" s="245" t="s">
        <v>6267</v>
      </c>
      <c r="B524" s="245" t="s">
        <v>6268</v>
      </c>
      <c r="C524" s="245" t="s">
        <v>6269</v>
      </c>
      <c r="D524" s="245">
        <v>2017</v>
      </c>
      <c r="E524" s="246">
        <v>43801</v>
      </c>
      <c r="F524" s="245" t="s">
        <v>6610</v>
      </c>
      <c r="G524" s="247" t="s">
        <v>6781</v>
      </c>
      <c r="H524" s="248" t="s">
        <v>6272</v>
      </c>
      <c r="I524" s="249">
        <v>7758</v>
      </c>
      <c r="J524" s="249">
        <v>77</v>
      </c>
      <c r="K524" s="250">
        <v>1.6993295117768048</v>
      </c>
      <c r="L524" s="251" t="s">
        <v>6273</v>
      </c>
      <c r="M524" s="251" t="s">
        <v>8710</v>
      </c>
      <c r="N524" s="245"/>
      <c r="S524" s="251" t="s">
        <v>8711</v>
      </c>
      <c r="T524" s="251" t="s">
        <v>8711</v>
      </c>
    </row>
    <row r="525" spans="1:20">
      <c r="A525" s="245" t="s">
        <v>6267</v>
      </c>
      <c r="B525" s="245" t="s">
        <v>6268</v>
      </c>
      <c r="C525" s="245" t="s">
        <v>6269</v>
      </c>
      <c r="D525" s="245">
        <v>2017</v>
      </c>
      <c r="E525" s="246">
        <v>43801</v>
      </c>
      <c r="F525" s="245" t="s">
        <v>6492</v>
      </c>
      <c r="G525" s="247" t="s">
        <v>6782</v>
      </c>
      <c r="H525" s="248" t="s">
        <v>6272</v>
      </c>
      <c r="I525" s="249">
        <v>5080</v>
      </c>
      <c r="J525" s="249">
        <v>70</v>
      </c>
      <c r="K525" s="250">
        <v>1.4810495626822155</v>
      </c>
      <c r="L525" s="251" t="s">
        <v>6273</v>
      </c>
      <c r="N525" s="245"/>
    </row>
    <row r="526" spans="1:20">
      <c r="A526" s="245" t="s">
        <v>6267</v>
      </c>
      <c r="B526" s="245" t="s">
        <v>6268</v>
      </c>
      <c r="C526" s="245" t="s">
        <v>6269</v>
      </c>
      <c r="D526" s="245">
        <v>2017</v>
      </c>
      <c r="E526" s="246">
        <v>43801</v>
      </c>
      <c r="F526" s="245" t="s">
        <v>6330</v>
      </c>
      <c r="G526" s="247" t="s">
        <v>6783</v>
      </c>
      <c r="H526" s="248" t="s">
        <v>6272</v>
      </c>
      <c r="I526" s="249">
        <v>4654</v>
      </c>
      <c r="J526" s="249">
        <v>68</v>
      </c>
      <c r="K526" s="250">
        <v>1.4801292489314066</v>
      </c>
      <c r="L526" s="251" t="s">
        <v>6273</v>
      </c>
      <c r="N526" s="245"/>
    </row>
    <row r="527" spans="1:20">
      <c r="A527" s="245" t="s">
        <v>6267</v>
      </c>
      <c r="B527" s="245" t="s">
        <v>6268</v>
      </c>
      <c r="C527" s="245" t="s">
        <v>6269</v>
      </c>
      <c r="D527" s="245">
        <v>2017</v>
      </c>
      <c r="E527" s="246">
        <v>43801</v>
      </c>
      <c r="F527" s="245" t="s">
        <v>6517</v>
      </c>
      <c r="G527" s="247" t="s">
        <v>6784</v>
      </c>
      <c r="H527" s="248" t="s">
        <v>6272</v>
      </c>
      <c r="I527" s="249">
        <v>6182</v>
      </c>
      <c r="J527" s="249">
        <v>73</v>
      </c>
      <c r="K527" s="250">
        <v>1.589133636833352</v>
      </c>
      <c r="L527" s="251" t="s">
        <v>6273</v>
      </c>
      <c r="M527" s="251" t="s">
        <v>8712</v>
      </c>
      <c r="N527" s="245"/>
      <c r="S527" s="251" t="s">
        <v>5923</v>
      </c>
      <c r="T527" s="251" t="s">
        <v>5923</v>
      </c>
    </row>
    <row r="528" spans="1:20">
      <c r="A528" s="245" t="s">
        <v>6267</v>
      </c>
      <c r="B528" s="245" t="s">
        <v>6268</v>
      </c>
      <c r="C528" s="245" t="s">
        <v>6269</v>
      </c>
      <c r="D528" s="245">
        <v>2017</v>
      </c>
      <c r="E528" s="246">
        <v>43801</v>
      </c>
      <c r="F528" s="245" t="s">
        <v>6447</v>
      </c>
      <c r="G528" s="247" t="s">
        <v>6785</v>
      </c>
      <c r="H528" s="248" t="s">
        <v>6272</v>
      </c>
      <c r="I528" s="249">
        <v>4932</v>
      </c>
      <c r="J528" s="249">
        <v>69</v>
      </c>
      <c r="K528" s="250">
        <v>1.5013287307197063</v>
      </c>
      <c r="L528" s="251" t="s">
        <v>6273</v>
      </c>
      <c r="N528" s="245"/>
      <c r="T528" s="251" t="s">
        <v>8715</v>
      </c>
    </row>
    <row r="529" spans="1:20">
      <c r="A529" s="245" t="s">
        <v>6267</v>
      </c>
      <c r="B529" s="245" t="s">
        <v>6268</v>
      </c>
      <c r="C529" s="245" t="s">
        <v>6269</v>
      </c>
      <c r="D529" s="245">
        <v>2017</v>
      </c>
      <c r="E529" s="246">
        <v>43801</v>
      </c>
      <c r="F529" s="245" t="s">
        <v>6315</v>
      </c>
      <c r="G529" s="247" t="s">
        <v>6786</v>
      </c>
      <c r="H529" s="248" t="s">
        <v>6272</v>
      </c>
      <c r="I529" s="249">
        <v>4818</v>
      </c>
      <c r="J529" s="249">
        <v>68</v>
      </c>
      <c r="K529" s="250">
        <v>1.5322867901485853</v>
      </c>
      <c r="L529" s="251" t="s">
        <v>6273</v>
      </c>
      <c r="M529" s="251" t="s">
        <v>8712</v>
      </c>
      <c r="N529" s="245"/>
      <c r="S529" s="251" t="s">
        <v>5923</v>
      </c>
      <c r="T529" s="251" t="s">
        <v>5923</v>
      </c>
    </row>
    <row r="530" spans="1:20">
      <c r="A530" s="245" t="s">
        <v>6267</v>
      </c>
      <c r="B530" s="245" t="s">
        <v>6268</v>
      </c>
      <c r="C530" s="245" t="s">
        <v>6269</v>
      </c>
      <c r="D530" s="245">
        <v>2017</v>
      </c>
      <c r="E530" s="246">
        <v>43801</v>
      </c>
      <c r="F530" s="245" t="s">
        <v>6344</v>
      </c>
      <c r="G530" s="247" t="s">
        <v>6787</v>
      </c>
      <c r="H530" s="248" t="s">
        <v>6272</v>
      </c>
      <c r="I530" s="249">
        <v>7046</v>
      </c>
      <c r="J530" s="249">
        <v>76</v>
      </c>
      <c r="K530" s="250">
        <v>1.6050991398162997</v>
      </c>
      <c r="L530" s="251" t="s">
        <v>6273</v>
      </c>
      <c r="M530" s="251" t="s">
        <v>8710</v>
      </c>
      <c r="N530" s="245"/>
      <c r="S530" s="251" t="s">
        <v>8711</v>
      </c>
      <c r="T530" s="251" t="s">
        <v>8711</v>
      </c>
    </row>
    <row r="531" spans="1:20">
      <c r="A531" s="245" t="s">
        <v>6267</v>
      </c>
      <c r="B531" s="245" t="s">
        <v>6268</v>
      </c>
      <c r="C531" s="245" t="s">
        <v>6269</v>
      </c>
      <c r="D531" s="245">
        <v>2017</v>
      </c>
      <c r="E531" s="246">
        <v>43801</v>
      </c>
      <c r="F531" s="245" t="s">
        <v>6279</v>
      </c>
      <c r="G531" s="247" t="s">
        <v>2925</v>
      </c>
      <c r="H531" s="248" t="s">
        <v>6272</v>
      </c>
      <c r="I531" s="249">
        <v>4540</v>
      </c>
      <c r="J531" s="249">
        <v>67</v>
      </c>
      <c r="K531" s="250">
        <v>1.5094941864524558</v>
      </c>
      <c r="L531" s="251" t="s">
        <v>6273</v>
      </c>
      <c r="M531" s="251" t="s">
        <v>8712</v>
      </c>
      <c r="N531" s="245"/>
      <c r="S531" s="251" t="s">
        <v>5923</v>
      </c>
      <c r="T531" s="251" t="s">
        <v>5923</v>
      </c>
    </row>
    <row r="532" spans="1:20">
      <c r="A532" s="245" t="s">
        <v>6267</v>
      </c>
      <c r="B532" s="245" t="s">
        <v>6268</v>
      </c>
      <c r="C532" s="245" t="s">
        <v>6269</v>
      </c>
      <c r="D532" s="245">
        <v>2017</v>
      </c>
      <c r="E532" s="246">
        <v>43801</v>
      </c>
      <c r="F532" s="245" t="s">
        <v>6520</v>
      </c>
      <c r="G532" s="247" t="s">
        <v>4290</v>
      </c>
      <c r="H532" s="248" t="s">
        <v>6272</v>
      </c>
      <c r="I532" s="249">
        <v>5698</v>
      </c>
      <c r="J532" s="249">
        <v>69</v>
      </c>
      <c r="K532" s="250">
        <v>1.7345034687025318</v>
      </c>
      <c r="L532" s="251" t="s">
        <v>6273</v>
      </c>
      <c r="M532" s="251" t="s">
        <v>8712</v>
      </c>
      <c r="N532" s="245"/>
      <c r="S532" s="251" t="s">
        <v>5923</v>
      </c>
      <c r="T532" s="251" t="s">
        <v>5923</v>
      </c>
    </row>
    <row r="533" spans="1:20">
      <c r="A533" s="245" t="s">
        <v>6267</v>
      </c>
      <c r="B533" s="245" t="s">
        <v>6268</v>
      </c>
      <c r="C533" s="245" t="s">
        <v>6269</v>
      </c>
      <c r="D533" s="245">
        <v>2017</v>
      </c>
      <c r="E533" s="246">
        <v>43801</v>
      </c>
      <c r="F533" s="245" t="s">
        <v>6480</v>
      </c>
      <c r="G533" s="247" t="s">
        <v>6788</v>
      </c>
      <c r="H533" s="248" t="s">
        <v>6272</v>
      </c>
      <c r="I533" s="249">
        <v>5566</v>
      </c>
      <c r="J533" s="249">
        <v>71</v>
      </c>
      <c r="K533" s="250">
        <v>1.5551352151791926</v>
      </c>
      <c r="L533" s="251" t="s">
        <v>6273</v>
      </c>
      <c r="M533" s="251" t="s">
        <v>8712</v>
      </c>
      <c r="N533" s="245"/>
      <c r="S533" s="251" t="s">
        <v>5923</v>
      </c>
      <c r="T533" s="251" t="s">
        <v>5923</v>
      </c>
    </row>
    <row r="534" spans="1:20">
      <c r="A534" s="245" t="s">
        <v>6267</v>
      </c>
      <c r="B534" s="245" t="s">
        <v>6268</v>
      </c>
      <c r="C534" s="245" t="s">
        <v>6269</v>
      </c>
      <c r="D534" s="245">
        <v>2017</v>
      </c>
      <c r="E534" s="246">
        <v>43801</v>
      </c>
      <c r="F534" s="245" t="s">
        <v>6789</v>
      </c>
      <c r="G534" s="247" t="s">
        <v>6790</v>
      </c>
      <c r="H534" s="248" t="s">
        <v>6272</v>
      </c>
      <c r="I534" s="249">
        <v>6096</v>
      </c>
      <c r="J534" s="249">
        <v>73</v>
      </c>
      <c r="K534" s="250">
        <v>1.567026633797495</v>
      </c>
      <c r="L534" s="251" t="s">
        <v>6273</v>
      </c>
      <c r="M534" s="251" t="s">
        <v>8713</v>
      </c>
      <c r="N534" s="245"/>
      <c r="S534" s="251" t="s">
        <v>8714</v>
      </c>
      <c r="T534" s="251" t="s">
        <v>8714</v>
      </c>
    </row>
    <row r="535" spans="1:20">
      <c r="A535" s="245" t="s">
        <v>6267</v>
      </c>
      <c r="B535" s="245" t="s">
        <v>6268</v>
      </c>
      <c r="C535" s="245" t="s">
        <v>6269</v>
      </c>
      <c r="D535" s="245">
        <v>2017</v>
      </c>
      <c r="E535" s="246">
        <v>43801</v>
      </c>
      <c r="F535" s="245" t="s">
        <v>6402</v>
      </c>
      <c r="G535" s="247" t="s">
        <v>2597</v>
      </c>
      <c r="H535" s="248" t="s">
        <v>6272</v>
      </c>
      <c r="I535" s="249">
        <v>5912</v>
      </c>
      <c r="J535" s="249">
        <v>71</v>
      </c>
      <c r="K535" s="250">
        <v>1.6518072928744858</v>
      </c>
      <c r="L535" s="251" t="s">
        <v>6273</v>
      </c>
      <c r="M535" s="251" t="s">
        <v>8713</v>
      </c>
      <c r="N535" s="245"/>
      <c r="S535" s="251" t="s">
        <v>8714</v>
      </c>
      <c r="T535" s="251" t="s">
        <v>8714</v>
      </c>
    </row>
    <row r="536" spans="1:20">
      <c r="A536" s="245" t="s">
        <v>6267</v>
      </c>
      <c r="B536" s="245" t="s">
        <v>6268</v>
      </c>
      <c r="C536" s="245" t="s">
        <v>6269</v>
      </c>
      <c r="D536" s="245">
        <v>2017</v>
      </c>
      <c r="E536" s="246">
        <v>43801</v>
      </c>
      <c r="F536" s="245" t="s">
        <v>6291</v>
      </c>
      <c r="G536" s="247" t="s">
        <v>6791</v>
      </c>
      <c r="H536" s="248" t="s">
        <v>6272</v>
      </c>
      <c r="I536" s="249">
        <v>4778</v>
      </c>
      <c r="J536" s="249">
        <v>67</v>
      </c>
      <c r="K536" s="250">
        <v>1.5886262605440165</v>
      </c>
      <c r="L536" s="251" t="s">
        <v>6273</v>
      </c>
      <c r="N536" s="245"/>
    </row>
    <row r="537" spans="1:20">
      <c r="A537" s="245" t="s">
        <v>6267</v>
      </c>
      <c r="B537" s="245" t="s">
        <v>6268</v>
      </c>
      <c r="C537" s="245" t="s">
        <v>6269</v>
      </c>
      <c r="D537" s="245">
        <v>2017</v>
      </c>
      <c r="E537" s="246">
        <v>43801</v>
      </c>
      <c r="F537" s="245" t="s">
        <v>6745</v>
      </c>
      <c r="G537" s="247" t="s">
        <v>6792</v>
      </c>
      <c r="H537" s="248" t="s">
        <v>6272</v>
      </c>
      <c r="I537" s="249">
        <v>4290</v>
      </c>
      <c r="J537" s="249">
        <v>68</v>
      </c>
      <c r="K537" s="250">
        <v>1.3643649501323021</v>
      </c>
      <c r="L537" s="251" t="s">
        <v>6273</v>
      </c>
      <c r="N537" s="245"/>
    </row>
    <row r="538" spans="1:20">
      <c r="A538" s="245" t="s">
        <v>6267</v>
      </c>
      <c r="B538" s="245" t="s">
        <v>6268</v>
      </c>
      <c r="C538" s="245" t="s">
        <v>6269</v>
      </c>
      <c r="D538" s="245">
        <v>2017</v>
      </c>
      <c r="E538" s="246">
        <v>43801</v>
      </c>
      <c r="F538" s="245" t="s">
        <v>6380</v>
      </c>
      <c r="G538" s="247" t="s">
        <v>6793</v>
      </c>
      <c r="H538" s="248" t="s">
        <v>6272</v>
      </c>
      <c r="I538" s="249">
        <v>4148</v>
      </c>
      <c r="J538" s="249">
        <v>64</v>
      </c>
      <c r="K538" s="250">
        <v>1.58233642578125</v>
      </c>
      <c r="L538" s="251" t="s">
        <v>6273</v>
      </c>
      <c r="M538" s="251" t="s">
        <v>8713</v>
      </c>
      <c r="N538" s="245"/>
      <c r="S538" s="251" t="s">
        <v>8714</v>
      </c>
      <c r="T538" s="251" t="s">
        <v>8714</v>
      </c>
    </row>
    <row r="539" spans="1:20">
      <c r="A539" s="245" t="s">
        <v>6267</v>
      </c>
      <c r="B539" s="245" t="s">
        <v>6268</v>
      </c>
      <c r="C539" s="245" t="s">
        <v>6269</v>
      </c>
      <c r="D539" s="245">
        <v>2017</v>
      </c>
      <c r="E539" s="246">
        <v>43801</v>
      </c>
      <c r="F539" s="245" t="s">
        <v>6301</v>
      </c>
      <c r="G539" s="247" t="s">
        <v>6794</v>
      </c>
      <c r="H539" s="248" t="s">
        <v>6272</v>
      </c>
      <c r="I539" s="249">
        <v>5298</v>
      </c>
      <c r="J539" s="249">
        <v>70</v>
      </c>
      <c r="K539" s="250">
        <v>1.5446064139941691</v>
      </c>
      <c r="L539" s="251" t="s">
        <v>6273</v>
      </c>
      <c r="N539" s="245"/>
    </row>
    <row r="540" spans="1:20">
      <c r="A540" s="245" t="s">
        <v>6267</v>
      </c>
      <c r="B540" s="245" t="s">
        <v>6268</v>
      </c>
      <c r="C540" s="245" t="s">
        <v>6269</v>
      </c>
      <c r="D540" s="245">
        <v>2017</v>
      </c>
      <c r="E540" s="246">
        <v>43801</v>
      </c>
      <c r="F540" s="245" t="s">
        <v>6298</v>
      </c>
      <c r="G540" s="247" t="s">
        <v>6795</v>
      </c>
      <c r="H540" s="248" t="s">
        <v>6272</v>
      </c>
      <c r="I540" s="249">
        <v>5382</v>
      </c>
      <c r="J540" s="249">
        <v>70</v>
      </c>
      <c r="K540" s="250">
        <v>1.5690962099125363</v>
      </c>
      <c r="L540" s="251" t="s">
        <v>6273</v>
      </c>
      <c r="M540" s="251" t="s">
        <v>8712</v>
      </c>
      <c r="N540" s="245"/>
      <c r="S540" s="251" t="s">
        <v>5923</v>
      </c>
      <c r="T540" s="251" t="s">
        <v>5923</v>
      </c>
    </row>
    <row r="541" spans="1:20">
      <c r="A541" s="245" t="s">
        <v>6267</v>
      </c>
      <c r="B541" s="245" t="s">
        <v>6268</v>
      </c>
      <c r="C541" s="245" t="s">
        <v>6269</v>
      </c>
      <c r="D541" s="245">
        <v>2017</v>
      </c>
      <c r="E541" s="246">
        <v>43801</v>
      </c>
      <c r="F541" s="245" t="s">
        <v>6512</v>
      </c>
      <c r="G541" s="247" t="s">
        <v>3281</v>
      </c>
      <c r="H541" s="248" t="s">
        <v>6272</v>
      </c>
      <c r="I541" s="249">
        <v>6362</v>
      </c>
      <c r="J541" s="249">
        <v>73</v>
      </c>
      <c r="K541" s="250">
        <v>1.6354041083037503</v>
      </c>
      <c r="L541" s="251" t="s">
        <v>6273</v>
      </c>
      <c r="M541" s="251" t="s">
        <v>8710</v>
      </c>
      <c r="N541" s="245"/>
      <c r="S541" s="251" t="s">
        <v>8711</v>
      </c>
      <c r="T541" s="251" t="s">
        <v>8711</v>
      </c>
    </row>
    <row r="542" spans="1:20">
      <c r="A542" s="245" t="s">
        <v>6267</v>
      </c>
      <c r="B542" s="245" t="s">
        <v>6268</v>
      </c>
      <c r="C542" s="245" t="s">
        <v>6269</v>
      </c>
      <c r="D542" s="245">
        <v>2017</v>
      </c>
      <c r="E542" s="246">
        <v>43801</v>
      </c>
      <c r="F542" s="245" t="s">
        <v>6380</v>
      </c>
      <c r="G542" s="247" t="s">
        <v>2449</v>
      </c>
      <c r="H542" s="248" t="s">
        <v>6272</v>
      </c>
      <c r="I542" s="249">
        <v>4982</v>
      </c>
      <c r="J542" s="249">
        <v>68</v>
      </c>
      <c r="K542" s="250">
        <v>1.5844443313657646</v>
      </c>
      <c r="L542" s="251" t="s">
        <v>6273</v>
      </c>
      <c r="M542" s="251" t="s">
        <v>8713</v>
      </c>
      <c r="N542" s="245"/>
      <c r="S542" s="251" t="s">
        <v>8714</v>
      </c>
      <c r="T542" s="251" t="s">
        <v>8714</v>
      </c>
    </row>
    <row r="543" spans="1:20">
      <c r="A543" s="245" t="s">
        <v>6267</v>
      </c>
      <c r="B543" s="245" t="s">
        <v>6268</v>
      </c>
      <c r="C543" s="245" t="s">
        <v>6269</v>
      </c>
      <c r="D543" s="245">
        <v>2017</v>
      </c>
      <c r="E543" s="246">
        <v>43801</v>
      </c>
      <c r="F543" s="245" t="s">
        <v>6377</v>
      </c>
      <c r="G543" s="247" t="s">
        <v>6796</v>
      </c>
      <c r="H543" s="248" t="s">
        <v>6272</v>
      </c>
      <c r="I543" s="249">
        <v>4158</v>
      </c>
      <c r="J543" s="249">
        <v>66</v>
      </c>
      <c r="K543" s="250">
        <v>1.4462809917355373</v>
      </c>
      <c r="L543" s="251" t="s">
        <v>6273</v>
      </c>
      <c r="M543" s="251" t="s">
        <v>8712</v>
      </c>
      <c r="N543" s="245"/>
      <c r="S543" s="251" t="s">
        <v>5923</v>
      </c>
      <c r="T543" s="251" t="s">
        <v>5923</v>
      </c>
    </row>
    <row r="544" spans="1:20">
      <c r="A544" s="245" t="s">
        <v>6267</v>
      </c>
      <c r="B544" s="245" t="s">
        <v>6268</v>
      </c>
      <c r="C544" s="245" t="s">
        <v>6269</v>
      </c>
      <c r="D544" s="245">
        <v>2017</v>
      </c>
      <c r="E544" s="246">
        <v>43801</v>
      </c>
      <c r="F544" s="245" t="s">
        <v>6344</v>
      </c>
      <c r="G544" s="247" t="s">
        <v>6797</v>
      </c>
      <c r="H544" s="248" t="s">
        <v>6272</v>
      </c>
      <c r="I544" s="249">
        <v>5042</v>
      </c>
      <c r="J544" s="249">
        <v>70</v>
      </c>
      <c r="K544" s="250">
        <v>1.4699708454810496</v>
      </c>
      <c r="L544" s="251" t="s">
        <v>6273</v>
      </c>
      <c r="N544" s="245"/>
    </row>
    <row r="545" spans="1:20">
      <c r="A545" s="245" t="s">
        <v>6267</v>
      </c>
      <c r="B545" s="245" t="s">
        <v>6268</v>
      </c>
      <c r="C545" s="245" t="s">
        <v>6269</v>
      </c>
      <c r="D545" s="245">
        <v>2017</v>
      </c>
      <c r="E545" s="246">
        <v>43801</v>
      </c>
      <c r="F545" s="245" t="s">
        <v>6293</v>
      </c>
      <c r="G545" s="247" t="s">
        <v>4159</v>
      </c>
      <c r="H545" s="248" t="s">
        <v>6272</v>
      </c>
      <c r="I545" s="249">
        <v>6208</v>
      </c>
      <c r="J545" s="249">
        <v>73</v>
      </c>
      <c r="K545" s="250">
        <v>1.5958171493790758</v>
      </c>
      <c r="L545" s="251" t="s">
        <v>6273</v>
      </c>
      <c r="M545" s="251" t="s">
        <v>8710</v>
      </c>
      <c r="N545" s="245"/>
      <c r="S545" s="251" t="s">
        <v>8711</v>
      </c>
      <c r="T545" s="251" t="s">
        <v>8711</v>
      </c>
    </row>
    <row r="546" spans="1:20">
      <c r="A546" s="245" t="s">
        <v>6267</v>
      </c>
      <c r="B546" s="245" t="s">
        <v>6268</v>
      </c>
      <c r="C546" s="245" t="s">
        <v>6269</v>
      </c>
      <c r="D546" s="245">
        <v>2017</v>
      </c>
      <c r="E546" s="246">
        <v>43801</v>
      </c>
      <c r="F546" s="245" t="s">
        <v>6566</v>
      </c>
      <c r="G546" s="247" t="s">
        <v>6798</v>
      </c>
      <c r="H546" s="248" t="s">
        <v>6272</v>
      </c>
      <c r="I546" s="249">
        <v>6560</v>
      </c>
      <c r="J546" s="249">
        <v>74</v>
      </c>
      <c r="K546" s="250">
        <v>1.6188577182003041</v>
      </c>
      <c r="L546" s="251" t="s">
        <v>6273</v>
      </c>
      <c r="M546" s="251" t="s">
        <v>8713</v>
      </c>
      <c r="N546" s="245"/>
      <c r="S546" s="251" t="s">
        <v>8714</v>
      </c>
      <c r="T546" s="251" t="s">
        <v>8714</v>
      </c>
    </row>
    <row r="547" spans="1:20">
      <c r="A547" s="245" t="s">
        <v>6267</v>
      </c>
      <c r="B547" s="245" t="s">
        <v>6268</v>
      </c>
      <c r="C547" s="245" t="s">
        <v>6269</v>
      </c>
      <c r="D547" s="245">
        <v>2017</v>
      </c>
      <c r="E547" s="246">
        <v>43801</v>
      </c>
      <c r="F547" s="245" t="s">
        <v>6646</v>
      </c>
      <c r="G547" s="247" t="s">
        <v>4174</v>
      </c>
      <c r="H547" s="248" t="s">
        <v>6272</v>
      </c>
      <c r="I547" s="249">
        <v>7174</v>
      </c>
      <c r="J547" s="249">
        <v>75</v>
      </c>
      <c r="K547" s="250">
        <v>1.7005037037037036</v>
      </c>
      <c r="L547" s="251" t="s">
        <v>6273</v>
      </c>
      <c r="M547" s="251" t="s">
        <v>8710</v>
      </c>
      <c r="N547" s="245"/>
      <c r="S547" s="251" t="s">
        <v>8711</v>
      </c>
      <c r="T547" s="251" t="s">
        <v>8711</v>
      </c>
    </row>
    <row r="548" spans="1:20">
      <c r="A548" s="245" t="s">
        <v>6267</v>
      </c>
      <c r="B548" s="245" t="s">
        <v>6268</v>
      </c>
      <c r="C548" s="245" t="s">
        <v>6269</v>
      </c>
      <c r="D548" s="245">
        <v>2017</v>
      </c>
      <c r="E548" s="246">
        <v>43801</v>
      </c>
      <c r="F548" s="245" t="s">
        <v>6274</v>
      </c>
      <c r="G548" s="247" t="s">
        <v>6799</v>
      </c>
      <c r="H548" s="248" t="s">
        <v>6272</v>
      </c>
      <c r="I548" s="249">
        <v>6922</v>
      </c>
      <c r="J548" s="249">
        <v>74</v>
      </c>
      <c r="K548" s="250">
        <v>1.7081910252107475</v>
      </c>
      <c r="L548" s="251" t="s">
        <v>6273</v>
      </c>
      <c r="M548" s="251" t="s">
        <v>8712</v>
      </c>
      <c r="N548" s="245"/>
      <c r="S548" s="251" t="s">
        <v>5923</v>
      </c>
      <c r="T548" s="251" t="s">
        <v>5923</v>
      </c>
    </row>
    <row r="549" spans="1:20">
      <c r="A549" s="245" t="s">
        <v>6267</v>
      </c>
      <c r="B549" s="245" t="s">
        <v>6268</v>
      </c>
      <c r="C549" s="245" t="s">
        <v>6269</v>
      </c>
      <c r="D549" s="245">
        <v>2017</v>
      </c>
      <c r="E549" s="246">
        <v>43801</v>
      </c>
      <c r="F549" s="245" t="s">
        <v>6800</v>
      </c>
      <c r="G549" s="247" t="s">
        <v>6801</v>
      </c>
      <c r="H549" s="248" t="s">
        <v>6272</v>
      </c>
      <c r="I549" s="249">
        <v>4580</v>
      </c>
      <c r="J549" s="249">
        <v>67</v>
      </c>
      <c r="K549" s="250">
        <v>1.5227936947031384</v>
      </c>
      <c r="L549" s="251" t="s">
        <v>6273</v>
      </c>
      <c r="N549" s="245"/>
      <c r="T549" s="251" t="s">
        <v>8715</v>
      </c>
    </row>
    <row r="550" spans="1:20">
      <c r="A550" s="245" t="s">
        <v>6267</v>
      </c>
      <c r="B550" s="245" t="s">
        <v>6268</v>
      </c>
      <c r="C550" s="245" t="s">
        <v>6269</v>
      </c>
      <c r="D550" s="245">
        <v>2017</v>
      </c>
      <c r="E550" s="246">
        <v>43801</v>
      </c>
      <c r="F550" s="245" t="s">
        <v>6307</v>
      </c>
      <c r="G550" s="247" t="s">
        <v>6802</v>
      </c>
      <c r="H550" s="248" t="s">
        <v>6272</v>
      </c>
      <c r="I550" s="249">
        <v>4386</v>
      </c>
      <c r="J550" s="249">
        <v>65</v>
      </c>
      <c r="K550" s="250">
        <v>1.5970869367319074</v>
      </c>
      <c r="L550" s="251" t="s">
        <v>6273</v>
      </c>
      <c r="M550" s="251" t="s">
        <v>8712</v>
      </c>
      <c r="N550" s="245"/>
      <c r="S550" s="251" t="s">
        <v>5923</v>
      </c>
      <c r="T550" s="251" t="s">
        <v>5923</v>
      </c>
    </row>
    <row r="551" spans="1:20">
      <c r="A551" s="245" t="s">
        <v>6267</v>
      </c>
      <c r="B551" s="245" t="s">
        <v>6268</v>
      </c>
      <c r="C551" s="245" t="s">
        <v>6269</v>
      </c>
      <c r="D551" s="245">
        <v>2017</v>
      </c>
      <c r="E551" s="246">
        <v>43801</v>
      </c>
      <c r="F551" s="245" t="s">
        <v>6327</v>
      </c>
      <c r="G551" s="247" t="s">
        <v>4255</v>
      </c>
      <c r="H551" s="248" t="s">
        <v>6272</v>
      </c>
      <c r="I551" s="249">
        <v>5162</v>
      </c>
      <c r="J551" s="249">
        <v>68</v>
      </c>
      <c r="K551" s="250">
        <v>1.6416904131894974</v>
      </c>
      <c r="L551" s="251" t="s">
        <v>6273</v>
      </c>
      <c r="M551" s="251" t="s">
        <v>8712</v>
      </c>
      <c r="N551" s="245"/>
      <c r="S551" s="251" t="s">
        <v>5923</v>
      </c>
      <c r="T551" s="251" t="s">
        <v>5923</v>
      </c>
    </row>
    <row r="552" spans="1:20">
      <c r="A552" s="245" t="s">
        <v>6267</v>
      </c>
      <c r="B552" s="245" t="s">
        <v>6268</v>
      </c>
      <c r="C552" s="245" t="s">
        <v>6269</v>
      </c>
      <c r="D552" s="245">
        <v>2017</v>
      </c>
      <c r="E552" s="246">
        <v>43801</v>
      </c>
      <c r="F552" s="245" t="s">
        <v>6299</v>
      </c>
      <c r="G552" s="247" t="s">
        <v>6803</v>
      </c>
      <c r="H552" s="248" t="s">
        <v>6272</v>
      </c>
      <c r="I552" s="249">
        <v>5272</v>
      </c>
      <c r="J552" s="249">
        <v>71</v>
      </c>
      <c r="K552" s="250">
        <v>1.472991889045042</v>
      </c>
      <c r="L552" s="251" t="s">
        <v>6273</v>
      </c>
      <c r="M552" s="251" t="s">
        <v>8710</v>
      </c>
      <c r="N552" s="245"/>
      <c r="S552" s="251" t="s">
        <v>8711</v>
      </c>
      <c r="T552" s="251" t="s">
        <v>8711</v>
      </c>
    </row>
    <row r="553" spans="1:20">
      <c r="A553" s="245" t="s">
        <v>6267</v>
      </c>
      <c r="B553" s="245" t="s">
        <v>6268</v>
      </c>
      <c r="C553" s="245" t="s">
        <v>6269</v>
      </c>
      <c r="D553" s="245">
        <v>2017</v>
      </c>
      <c r="E553" s="246">
        <v>43801</v>
      </c>
      <c r="F553" s="245" t="s">
        <v>6679</v>
      </c>
      <c r="G553" s="247" t="s">
        <v>6804</v>
      </c>
      <c r="H553" s="248" t="s">
        <v>6272</v>
      </c>
      <c r="I553" s="249">
        <v>5728</v>
      </c>
      <c r="J553" s="249">
        <v>70</v>
      </c>
      <c r="K553" s="250">
        <v>1.6699708454810496</v>
      </c>
      <c r="L553" s="251" t="s">
        <v>6273</v>
      </c>
      <c r="M553" s="251" t="s">
        <v>8712</v>
      </c>
      <c r="N553" s="245"/>
      <c r="S553" s="251" t="s">
        <v>5923</v>
      </c>
      <c r="T553" s="251" t="s">
        <v>5923</v>
      </c>
    </row>
    <row r="554" spans="1:20">
      <c r="A554" s="245" t="s">
        <v>6267</v>
      </c>
      <c r="B554" s="245" t="s">
        <v>6268</v>
      </c>
      <c r="C554" s="245" t="s">
        <v>6269</v>
      </c>
      <c r="D554" s="245">
        <v>2017</v>
      </c>
      <c r="E554" s="246">
        <v>43801</v>
      </c>
      <c r="F554" s="245" t="s">
        <v>6274</v>
      </c>
      <c r="G554" s="247" t="s">
        <v>6805</v>
      </c>
      <c r="H554" s="248" t="s">
        <v>6272</v>
      </c>
      <c r="I554" s="249">
        <v>5224</v>
      </c>
      <c r="J554" s="249">
        <v>70</v>
      </c>
      <c r="K554" s="250">
        <v>1.5230320699708455</v>
      </c>
      <c r="L554" s="251" t="s">
        <v>6273</v>
      </c>
      <c r="M554" s="251" t="s">
        <v>8710</v>
      </c>
      <c r="N554" s="245"/>
      <c r="S554" s="251" t="s">
        <v>8711</v>
      </c>
      <c r="T554" s="251" t="s">
        <v>8711</v>
      </c>
    </row>
    <row r="555" spans="1:20">
      <c r="A555" s="245" t="s">
        <v>6267</v>
      </c>
      <c r="B555" s="245" t="s">
        <v>6268</v>
      </c>
      <c r="C555" s="245" t="s">
        <v>6269</v>
      </c>
      <c r="D555" s="245">
        <v>2017</v>
      </c>
      <c r="E555" s="246">
        <v>43801</v>
      </c>
      <c r="F555" s="245" t="s">
        <v>6385</v>
      </c>
      <c r="G555" s="247" t="s">
        <v>6806</v>
      </c>
      <c r="H555" s="248" t="s">
        <v>6272</v>
      </c>
      <c r="I555" s="249">
        <v>4776</v>
      </c>
      <c r="J555" s="249">
        <v>68</v>
      </c>
      <c r="K555" s="250">
        <v>1.5189293710563812</v>
      </c>
      <c r="L555" s="251" t="s">
        <v>6273</v>
      </c>
      <c r="N555" s="245"/>
      <c r="T555" s="251" t="s">
        <v>8715</v>
      </c>
    </row>
    <row r="556" spans="1:20">
      <c r="A556" s="245" t="s">
        <v>6267</v>
      </c>
      <c r="B556" s="245" t="s">
        <v>6268</v>
      </c>
      <c r="C556" s="245" t="s">
        <v>6269</v>
      </c>
      <c r="D556" s="245">
        <v>2017</v>
      </c>
      <c r="E556" s="246">
        <v>43801</v>
      </c>
      <c r="F556" s="245" t="s">
        <v>6807</v>
      </c>
      <c r="G556" s="247" t="s">
        <v>4221</v>
      </c>
      <c r="H556" s="248" t="s">
        <v>6272</v>
      </c>
      <c r="I556" s="249">
        <v>5410</v>
      </c>
      <c r="J556" s="249">
        <v>70</v>
      </c>
      <c r="K556" s="250">
        <v>1.5772594752186588</v>
      </c>
      <c r="L556" s="251" t="s">
        <v>6273</v>
      </c>
      <c r="M556" s="251" t="s">
        <v>8712</v>
      </c>
      <c r="N556" s="245"/>
      <c r="S556" s="251" t="s">
        <v>5923</v>
      </c>
      <c r="T556" s="251" t="s">
        <v>5923</v>
      </c>
    </row>
    <row r="557" spans="1:20">
      <c r="A557" s="245" t="s">
        <v>6267</v>
      </c>
      <c r="B557" s="245" t="s">
        <v>6268</v>
      </c>
      <c r="C557" s="245" t="s">
        <v>6269</v>
      </c>
      <c r="D557" s="245">
        <v>2017</v>
      </c>
      <c r="E557" s="246">
        <v>43801</v>
      </c>
      <c r="F557" s="245" t="s">
        <v>6457</v>
      </c>
      <c r="G557" s="247" t="s">
        <v>6808</v>
      </c>
      <c r="H557" s="248" t="s">
        <v>6272</v>
      </c>
      <c r="I557" s="249">
        <v>5218</v>
      </c>
      <c r="J557" s="249">
        <v>70</v>
      </c>
      <c r="K557" s="250">
        <v>1.5212827988338193</v>
      </c>
      <c r="L557" s="251" t="s">
        <v>6273</v>
      </c>
      <c r="M557" s="251" t="s">
        <v>8710</v>
      </c>
      <c r="N557" s="245"/>
      <c r="S557" s="251" t="s">
        <v>8711</v>
      </c>
      <c r="T557" s="251" t="s">
        <v>8711</v>
      </c>
    </row>
    <row r="558" spans="1:20">
      <c r="A558" s="245" t="s">
        <v>6267</v>
      </c>
      <c r="B558" s="245" t="s">
        <v>6268</v>
      </c>
      <c r="C558" s="245" t="s">
        <v>6269</v>
      </c>
      <c r="D558" s="245">
        <v>2017</v>
      </c>
      <c r="E558" s="246">
        <v>43801</v>
      </c>
      <c r="F558" s="245" t="s">
        <v>6334</v>
      </c>
      <c r="G558" s="247" t="s">
        <v>3697</v>
      </c>
      <c r="H558" s="248" t="s">
        <v>6272</v>
      </c>
      <c r="I558" s="249">
        <v>5504</v>
      </c>
      <c r="J558" s="249">
        <v>72</v>
      </c>
      <c r="K558" s="250">
        <v>1.4746227709190671</v>
      </c>
      <c r="L558" s="251" t="s">
        <v>6273</v>
      </c>
      <c r="M558" s="251" t="s">
        <v>8713</v>
      </c>
      <c r="N558" s="245"/>
      <c r="S558" s="251" t="s">
        <v>8714</v>
      </c>
      <c r="T558" s="251" t="s">
        <v>8714</v>
      </c>
    </row>
    <row r="559" spans="1:20">
      <c r="A559" s="245" t="s">
        <v>6267</v>
      </c>
      <c r="B559" s="245" t="s">
        <v>6268</v>
      </c>
      <c r="C559" s="245" t="s">
        <v>6269</v>
      </c>
      <c r="D559" s="245">
        <v>2017</v>
      </c>
      <c r="E559" s="246">
        <v>43801</v>
      </c>
      <c r="F559" s="245" t="s">
        <v>6700</v>
      </c>
      <c r="G559" s="247" t="s">
        <v>6809</v>
      </c>
      <c r="H559" s="248" t="s">
        <v>6272</v>
      </c>
      <c r="I559" s="249">
        <v>4310</v>
      </c>
      <c r="J559" s="249">
        <v>63</v>
      </c>
      <c r="K559" s="250">
        <v>1.7236759489216027</v>
      </c>
      <c r="L559" s="251" t="s">
        <v>6273</v>
      </c>
      <c r="M559" s="251" t="s">
        <v>8712</v>
      </c>
      <c r="N559" s="245"/>
      <c r="S559" s="251" t="s">
        <v>5923</v>
      </c>
      <c r="T559" s="251" t="s">
        <v>5923</v>
      </c>
    </row>
    <row r="560" spans="1:20">
      <c r="A560" s="245" t="s">
        <v>6267</v>
      </c>
      <c r="B560" s="245" t="s">
        <v>6268</v>
      </c>
      <c r="C560" s="245" t="s">
        <v>6269</v>
      </c>
      <c r="D560" s="245">
        <v>2017</v>
      </c>
      <c r="E560" s="246">
        <v>43801</v>
      </c>
      <c r="F560" s="245" t="s">
        <v>6475</v>
      </c>
      <c r="G560" s="247" t="s">
        <v>6810</v>
      </c>
      <c r="H560" s="248" t="s">
        <v>6272</v>
      </c>
      <c r="I560" s="249">
        <v>4506</v>
      </c>
      <c r="J560" s="249">
        <v>66</v>
      </c>
      <c r="K560" s="250">
        <v>1.5673261541030135</v>
      </c>
      <c r="L560" s="251" t="s">
        <v>6273</v>
      </c>
      <c r="N560" s="245"/>
      <c r="T560" s="251" t="s">
        <v>8715</v>
      </c>
    </row>
    <row r="561" spans="1:20">
      <c r="A561" s="245" t="s">
        <v>6267</v>
      </c>
      <c r="B561" s="245" t="s">
        <v>6268</v>
      </c>
      <c r="C561" s="245" t="s">
        <v>6269</v>
      </c>
      <c r="D561" s="245">
        <v>2017</v>
      </c>
      <c r="E561" s="246">
        <v>43801</v>
      </c>
      <c r="F561" s="245" t="s">
        <v>6348</v>
      </c>
      <c r="G561" s="247" t="s">
        <v>3370</v>
      </c>
      <c r="H561" s="248" t="s">
        <v>6272</v>
      </c>
      <c r="I561" s="249">
        <v>5346</v>
      </c>
      <c r="J561" s="249">
        <v>70</v>
      </c>
      <c r="K561" s="250">
        <v>1.5586005830903791</v>
      </c>
      <c r="L561" s="251" t="s">
        <v>6273</v>
      </c>
      <c r="M561" s="251" t="s">
        <v>8710</v>
      </c>
      <c r="N561" s="245"/>
      <c r="S561" s="251" t="s">
        <v>8711</v>
      </c>
      <c r="T561" s="251" t="s">
        <v>8711</v>
      </c>
    </row>
    <row r="562" spans="1:20">
      <c r="A562" s="245" t="s">
        <v>6267</v>
      </c>
      <c r="B562" s="245" t="s">
        <v>6268</v>
      </c>
      <c r="C562" s="245" t="s">
        <v>6269</v>
      </c>
      <c r="D562" s="245">
        <v>2017</v>
      </c>
      <c r="E562" s="246">
        <v>43801</v>
      </c>
      <c r="F562" s="245" t="s">
        <v>6352</v>
      </c>
      <c r="G562" s="247" t="s">
        <v>3705</v>
      </c>
      <c r="H562" s="248" t="s">
        <v>6272</v>
      </c>
      <c r="I562" s="249">
        <v>5040</v>
      </c>
      <c r="J562" s="249">
        <v>69</v>
      </c>
      <c r="K562" s="250">
        <v>1.5342045423413058</v>
      </c>
      <c r="L562" s="251" t="s">
        <v>6273</v>
      </c>
      <c r="M562" s="251" t="s">
        <v>8713</v>
      </c>
      <c r="N562" s="245"/>
      <c r="S562" s="251" t="s">
        <v>8714</v>
      </c>
      <c r="T562" s="251" t="s">
        <v>8714</v>
      </c>
    </row>
    <row r="563" spans="1:20">
      <c r="A563" s="245" t="s">
        <v>6267</v>
      </c>
      <c r="B563" s="245" t="s">
        <v>6268</v>
      </c>
      <c r="C563" s="245" t="s">
        <v>6269</v>
      </c>
      <c r="D563" s="245">
        <v>2017</v>
      </c>
      <c r="E563" s="246">
        <v>43801</v>
      </c>
      <c r="F563" s="245" t="s">
        <v>6475</v>
      </c>
      <c r="G563" s="247" t="s">
        <v>6811</v>
      </c>
      <c r="H563" s="248" t="s">
        <v>6272</v>
      </c>
      <c r="I563" s="249">
        <v>5414</v>
      </c>
      <c r="J563" s="249">
        <v>71</v>
      </c>
      <c r="K563" s="250">
        <v>1.5126665567696997</v>
      </c>
      <c r="L563" s="251" t="s">
        <v>6273</v>
      </c>
      <c r="N563" s="245"/>
      <c r="T563" s="251" t="s">
        <v>8715</v>
      </c>
    </row>
    <row r="564" spans="1:20">
      <c r="A564" s="245" t="s">
        <v>6267</v>
      </c>
      <c r="B564" s="245" t="s">
        <v>6268</v>
      </c>
      <c r="C564" s="245" t="s">
        <v>6269</v>
      </c>
      <c r="D564" s="245">
        <v>2017</v>
      </c>
      <c r="E564" s="246">
        <v>43801</v>
      </c>
      <c r="F564" s="245" t="s">
        <v>6480</v>
      </c>
      <c r="G564" s="247" t="s">
        <v>6812</v>
      </c>
      <c r="H564" s="248" t="s">
        <v>6272</v>
      </c>
      <c r="I564" s="249">
        <v>6782</v>
      </c>
      <c r="J564" s="249">
        <v>75</v>
      </c>
      <c r="K564" s="250">
        <v>1.6075851851851852</v>
      </c>
      <c r="L564" s="251" t="s">
        <v>6273</v>
      </c>
      <c r="M564" s="251" t="s">
        <v>8712</v>
      </c>
      <c r="N564" s="245"/>
      <c r="S564" s="251" t="s">
        <v>5923</v>
      </c>
      <c r="T564" s="251" t="s">
        <v>5923</v>
      </c>
    </row>
    <row r="565" spans="1:20">
      <c r="A565" s="245" t="s">
        <v>6267</v>
      </c>
      <c r="B565" s="245" t="s">
        <v>6268</v>
      </c>
      <c r="C565" s="245" t="s">
        <v>6269</v>
      </c>
      <c r="D565" s="245">
        <v>2017</v>
      </c>
      <c r="E565" s="246">
        <v>43801</v>
      </c>
      <c r="F565" s="245" t="s">
        <v>6304</v>
      </c>
      <c r="G565" s="247" t="s">
        <v>6813</v>
      </c>
      <c r="H565" s="248" t="s">
        <v>6272</v>
      </c>
      <c r="I565" s="249">
        <v>5274</v>
      </c>
      <c r="J565" s="249">
        <v>67</v>
      </c>
      <c r="K565" s="250">
        <v>1.7535401628524787</v>
      </c>
      <c r="L565" s="251" t="s">
        <v>6273</v>
      </c>
      <c r="M565" s="251" t="s">
        <v>8712</v>
      </c>
      <c r="N565" s="245"/>
      <c r="S565" s="251" t="s">
        <v>5923</v>
      </c>
      <c r="T565" s="251" t="s">
        <v>5923</v>
      </c>
    </row>
    <row r="566" spans="1:20">
      <c r="A566" s="245" t="s">
        <v>6267</v>
      </c>
      <c r="B566" s="245" t="s">
        <v>6268</v>
      </c>
      <c r="C566" s="245" t="s">
        <v>6269</v>
      </c>
      <c r="D566" s="245">
        <v>2017</v>
      </c>
      <c r="E566" s="246">
        <v>43801</v>
      </c>
      <c r="F566" s="245" t="s">
        <v>6430</v>
      </c>
      <c r="G566" s="247" t="s">
        <v>6814</v>
      </c>
      <c r="H566" s="248" t="s">
        <v>6272</v>
      </c>
      <c r="I566" s="249">
        <v>6396</v>
      </c>
      <c r="J566" s="249">
        <v>74</v>
      </c>
      <c r="K566" s="250">
        <v>1.5783862752452964</v>
      </c>
      <c r="L566" s="251" t="s">
        <v>6273</v>
      </c>
      <c r="M566" s="251" t="s">
        <v>8712</v>
      </c>
      <c r="N566" s="245"/>
      <c r="S566" s="251" t="s">
        <v>5923</v>
      </c>
      <c r="T566" s="251" t="s">
        <v>5923</v>
      </c>
    </row>
    <row r="567" spans="1:20">
      <c r="A567" s="245" t="s">
        <v>6267</v>
      </c>
      <c r="B567" s="245" t="s">
        <v>6268</v>
      </c>
      <c r="C567" s="245" t="s">
        <v>6269</v>
      </c>
      <c r="D567" s="245">
        <v>2017</v>
      </c>
      <c r="E567" s="246">
        <v>43801</v>
      </c>
      <c r="F567" s="245" t="s">
        <v>6646</v>
      </c>
      <c r="G567" s="247" t="s">
        <v>3143</v>
      </c>
      <c r="H567" s="248" t="s">
        <v>6272</v>
      </c>
      <c r="I567" s="249">
        <v>5704</v>
      </c>
      <c r="J567" s="249">
        <v>69</v>
      </c>
      <c r="K567" s="250">
        <v>1.7363299026815093</v>
      </c>
      <c r="L567" s="251" t="s">
        <v>6273</v>
      </c>
      <c r="M567" s="251" t="s">
        <v>8710</v>
      </c>
      <c r="N567" s="245"/>
      <c r="S567" s="251" t="s">
        <v>8711</v>
      </c>
      <c r="T567" s="251" t="s">
        <v>8711</v>
      </c>
    </row>
    <row r="568" spans="1:20">
      <c r="A568" s="245" t="s">
        <v>6267</v>
      </c>
      <c r="B568" s="245" t="s">
        <v>6268</v>
      </c>
      <c r="C568" s="245" t="s">
        <v>6269</v>
      </c>
      <c r="D568" s="245">
        <v>2017</v>
      </c>
      <c r="E568" s="246">
        <v>43801</v>
      </c>
      <c r="F568" s="245" t="s">
        <v>6296</v>
      </c>
      <c r="G568" s="247" t="s">
        <v>6815</v>
      </c>
      <c r="H568" s="248" t="s">
        <v>6272</v>
      </c>
      <c r="I568" s="249">
        <v>3772</v>
      </c>
      <c r="J568" s="249">
        <v>65</v>
      </c>
      <c r="K568" s="250">
        <v>1.3735093309057806</v>
      </c>
      <c r="L568" s="251" t="s">
        <v>6273</v>
      </c>
      <c r="M568" s="251" t="s">
        <v>8712</v>
      </c>
      <c r="N568" s="245"/>
      <c r="S568" s="251" t="s">
        <v>5923</v>
      </c>
      <c r="T568" s="251" t="s">
        <v>5923</v>
      </c>
    </row>
    <row r="569" spans="1:20">
      <c r="A569" s="245" t="s">
        <v>6267</v>
      </c>
      <c r="B569" s="245" t="s">
        <v>6268</v>
      </c>
      <c r="C569" s="245" t="s">
        <v>6269</v>
      </c>
      <c r="D569" s="245">
        <v>2017</v>
      </c>
      <c r="E569" s="246">
        <v>43801</v>
      </c>
      <c r="F569" s="245" t="s">
        <v>6597</v>
      </c>
      <c r="G569" s="247" t="s">
        <v>6816</v>
      </c>
      <c r="H569" s="248" t="s">
        <v>6272</v>
      </c>
      <c r="I569" s="249">
        <v>5172</v>
      </c>
      <c r="J569" s="249">
        <v>68</v>
      </c>
      <c r="K569" s="250">
        <v>1.6448707510685934</v>
      </c>
      <c r="L569" s="251" t="s">
        <v>6273</v>
      </c>
      <c r="M569" s="251" t="s">
        <v>8713</v>
      </c>
      <c r="N569" s="245"/>
      <c r="S569" s="251" t="s">
        <v>8714</v>
      </c>
      <c r="T569" s="251" t="s">
        <v>8716</v>
      </c>
    </row>
    <row r="570" spans="1:20">
      <c r="A570" s="245" t="s">
        <v>6267</v>
      </c>
      <c r="B570" s="245" t="s">
        <v>6268</v>
      </c>
      <c r="C570" s="245" t="s">
        <v>6269</v>
      </c>
      <c r="D570" s="245">
        <v>2017</v>
      </c>
      <c r="E570" s="246">
        <v>43801</v>
      </c>
      <c r="F570" s="245" t="s">
        <v>6289</v>
      </c>
      <c r="G570" s="247" t="s">
        <v>6817</v>
      </c>
      <c r="H570" s="248" t="s">
        <v>6272</v>
      </c>
      <c r="I570" s="249">
        <v>7068</v>
      </c>
      <c r="J570" s="249">
        <v>73</v>
      </c>
      <c r="K570" s="250">
        <v>1.8168871797376462</v>
      </c>
      <c r="L570" s="251" t="s">
        <v>6273</v>
      </c>
      <c r="M570" s="251" t="s">
        <v>8710</v>
      </c>
      <c r="N570" s="245"/>
      <c r="S570" s="251" t="s">
        <v>8711</v>
      </c>
      <c r="T570" s="251" t="s">
        <v>8711</v>
      </c>
    </row>
    <row r="571" spans="1:20">
      <c r="A571" s="245" t="s">
        <v>6267</v>
      </c>
      <c r="B571" s="245" t="s">
        <v>6268</v>
      </c>
      <c r="C571" s="245" t="s">
        <v>6269</v>
      </c>
      <c r="D571" s="245">
        <v>2017</v>
      </c>
      <c r="E571" s="246">
        <v>43801</v>
      </c>
      <c r="F571" s="245" t="s">
        <v>6332</v>
      </c>
      <c r="G571" s="247" t="s">
        <v>6818</v>
      </c>
      <c r="H571" s="248" t="s">
        <v>6272</v>
      </c>
      <c r="I571" s="249">
        <v>6978</v>
      </c>
      <c r="J571" s="249">
        <v>75</v>
      </c>
      <c r="K571" s="250">
        <v>1.6540444444444444</v>
      </c>
      <c r="L571" s="251" t="s">
        <v>6273</v>
      </c>
      <c r="M571" s="251" t="s">
        <v>8710</v>
      </c>
      <c r="N571" s="245"/>
      <c r="S571" s="251" t="s">
        <v>8711</v>
      </c>
      <c r="T571" s="251" t="s">
        <v>8711</v>
      </c>
    </row>
    <row r="572" spans="1:20">
      <c r="A572" s="245" t="s">
        <v>6267</v>
      </c>
      <c r="B572" s="245" t="s">
        <v>6268</v>
      </c>
      <c r="C572" s="245" t="s">
        <v>6269</v>
      </c>
      <c r="D572" s="245">
        <v>2017</v>
      </c>
      <c r="E572" s="246">
        <v>43801</v>
      </c>
      <c r="F572" s="245" t="s">
        <v>6456</v>
      </c>
      <c r="G572" s="247" t="s">
        <v>6819</v>
      </c>
      <c r="H572" s="248" t="s">
        <v>6272</v>
      </c>
      <c r="I572" s="249">
        <v>5942</v>
      </c>
      <c r="J572" s="249">
        <v>74</v>
      </c>
      <c r="K572" s="250">
        <v>1.4663494758454583</v>
      </c>
      <c r="L572" s="251" t="s">
        <v>6273</v>
      </c>
      <c r="M572" s="251" t="s">
        <v>8710</v>
      </c>
      <c r="N572" s="245"/>
      <c r="S572" s="251" t="s">
        <v>8711</v>
      </c>
      <c r="T572" s="251" t="s">
        <v>8711</v>
      </c>
    </row>
    <row r="573" spans="1:20">
      <c r="A573" s="245" t="s">
        <v>6267</v>
      </c>
      <c r="B573" s="245" t="s">
        <v>6268</v>
      </c>
      <c r="C573" s="245" t="s">
        <v>6269</v>
      </c>
      <c r="D573" s="245">
        <v>2017</v>
      </c>
      <c r="E573" s="246">
        <v>43801</v>
      </c>
      <c r="F573" s="245" t="s">
        <v>6745</v>
      </c>
      <c r="G573" s="247" t="s">
        <v>2821</v>
      </c>
      <c r="H573" s="248" t="s">
        <v>6272</v>
      </c>
      <c r="I573" s="249">
        <v>5146</v>
      </c>
      <c r="J573" s="249">
        <v>68</v>
      </c>
      <c r="K573" s="250">
        <v>1.636601872582943</v>
      </c>
      <c r="L573" s="251" t="s">
        <v>6273</v>
      </c>
      <c r="N573" s="245"/>
      <c r="T573" s="251" t="s">
        <v>8715</v>
      </c>
    </row>
    <row r="574" spans="1:20">
      <c r="A574" s="245" t="s">
        <v>6267</v>
      </c>
      <c r="B574" s="245" t="s">
        <v>6268</v>
      </c>
      <c r="C574" s="245" t="s">
        <v>6269</v>
      </c>
      <c r="D574" s="245">
        <v>2017</v>
      </c>
      <c r="E574" s="246">
        <v>43801</v>
      </c>
      <c r="F574" s="245" t="s">
        <v>6380</v>
      </c>
      <c r="G574" s="247" t="s">
        <v>6820</v>
      </c>
      <c r="H574" s="248" t="s">
        <v>6272</v>
      </c>
      <c r="I574" s="249">
        <v>6012</v>
      </c>
      <c r="J574" s="249">
        <v>72</v>
      </c>
      <c r="K574" s="250">
        <v>1.6107253086419753</v>
      </c>
      <c r="L574" s="251" t="s">
        <v>6273</v>
      </c>
      <c r="M574" s="251" t="s">
        <v>8712</v>
      </c>
      <c r="N574" s="245"/>
      <c r="S574" s="251" t="s">
        <v>5923</v>
      </c>
      <c r="T574" s="251" t="s">
        <v>5923</v>
      </c>
    </row>
    <row r="575" spans="1:20">
      <c r="A575" s="245" t="s">
        <v>6267</v>
      </c>
      <c r="B575" s="245" t="s">
        <v>6268</v>
      </c>
      <c r="C575" s="245" t="s">
        <v>6269</v>
      </c>
      <c r="D575" s="245">
        <v>2017</v>
      </c>
      <c r="E575" s="246">
        <v>43801</v>
      </c>
      <c r="F575" s="245" t="s">
        <v>6408</v>
      </c>
      <c r="G575" s="247" t="s">
        <v>6821</v>
      </c>
      <c r="H575" s="248" t="s">
        <v>6272</v>
      </c>
      <c r="I575" s="249">
        <v>5890</v>
      </c>
      <c r="J575" s="249">
        <v>72</v>
      </c>
      <c r="K575" s="250">
        <v>1.5780392661179699</v>
      </c>
      <c r="L575" s="251" t="s">
        <v>6273</v>
      </c>
      <c r="M575" s="251" t="s">
        <v>8710</v>
      </c>
      <c r="N575" s="245"/>
      <c r="S575" s="251" t="s">
        <v>8711</v>
      </c>
      <c r="T575" s="251" t="s">
        <v>8711</v>
      </c>
    </row>
    <row r="576" spans="1:20">
      <c r="A576" s="245" t="s">
        <v>6267</v>
      </c>
      <c r="B576" s="245" t="s">
        <v>6268</v>
      </c>
      <c r="C576" s="245" t="s">
        <v>6269</v>
      </c>
      <c r="D576" s="245">
        <v>2017</v>
      </c>
      <c r="E576" s="246">
        <v>43801</v>
      </c>
      <c r="F576" s="245" t="s">
        <v>6301</v>
      </c>
      <c r="G576" s="247" t="s">
        <v>6822</v>
      </c>
      <c r="H576" s="248" t="s">
        <v>6272</v>
      </c>
      <c r="I576" s="249">
        <v>5394</v>
      </c>
      <c r="J576" s="249">
        <v>68</v>
      </c>
      <c r="K576" s="250">
        <v>1.715474251984531</v>
      </c>
      <c r="L576" s="251" t="s">
        <v>6273</v>
      </c>
      <c r="M576" s="251" t="s">
        <v>8712</v>
      </c>
      <c r="N576" s="245"/>
      <c r="S576" s="251" t="s">
        <v>5923</v>
      </c>
      <c r="T576" s="251" t="s">
        <v>5923</v>
      </c>
    </row>
    <row r="577" spans="1:20">
      <c r="A577" s="245" t="s">
        <v>6267</v>
      </c>
      <c r="B577" s="245" t="s">
        <v>6268</v>
      </c>
      <c r="C577" s="245" t="s">
        <v>6269</v>
      </c>
      <c r="D577" s="245">
        <v>2017</v>
      </c>
      <c r="E577" s="246">
        <v>43801</v>
      </c>
      <c r="F577" s="245" t="s">
        <v>6823</v>
      </c>
      <c r="G577" s="247" t="s">
        <v>6824</v>
      </c>
      <c r="H577" s="248" t="s">
        <v>6272</v>
      </c>
      <c r="I577" s="249">
        <v>3274</v>
      </c>
      <c r="J577" s="249">
        <v>58</v>
      </c>
      <c r="K577" s="250">
        <v>1.6780105785395054</v>
      </c>
      <c r="L577" s="251" t="s">
        <v>6273</v>
      </c>
      <c r="N577" s="245" t="s">
        <v>6825</v>
      </c>
    </row>
    <row r="578" spans="1:20">
      <c r="A578" s="245" t="s">
        <v>6267</v>
      </c>
      <c r="B578" s="245" t="s">
        <v>6268</v>
      </c>
      <c r="C578" s="245" t="s">
        <v>6269</v>
      </c>
      <c r="D578" s="245">
        <v>2017</v>
      </c>
      <c r="E578" s="246">
        <v>43801</v>
      </c>
      <c r="F578" s="245" t="s">
        <v>6315</v>
      </c>
      <c r="G578" s="247" t="s">
        <v>6826</v>
      </c>
      <c r="H578" s="248" t="s">
        <v>6272</v>
      </c>
      <c r="I578" s="249">
        <v>5218</v>
      </c>
      <c r="J578" s="249">
        <v>68</v>
      </c>
      <c r="K578" s="250">
        <v>1.6595003053124362</v>
      </c>
      <c r="L578" s="251" t="s">
        <v>6273</v>
      </c>
      <c r="M578" s="251" t="s">
        <v>8713</v>
      </c>
      <c r="N578" s="245"/>
      <c r="S578" s="251" t="s">
        <v>8714</v>
      </c>
      <c r="T578" s="251" t="s">
        <v>8714</v>
      </c>
    </row>
    <row r="579" spans="1:20">
      <c r="A579" s="245" t="s">
        <v>6267</v>
      </c>
      <c r="B579" s="245" t="s">
        <v>6268</v>
      </c>
      <c r="C579" s="245" t="s">
        <v>6269</v>
      </c>
      <c r="D579" s="245">
        <v>2017</v>
      </c>
      <c r="E579" s="246">
        <v>43801</v>
      </c>
      <c r="F579" s="245" t="s">
        <v>6456</v>
      </c>
      <c r="G579" s="247" t="s">
        <v>6827</v>
      </c>
      <c r="H579" s="248" t="s">
        <v>6272</v>
      </c>
      <c r="I579" s="249">
        <v>4510</v>
      </c>
      <c r="J579" s="249">
        <v>67</v>
      </c>
      <c r="K579" s="250">
        <v>1.4995195552644442</v>
      </c>
      <c r="L579" s="251" t="s">
        <v>6273</v>
      </c>
      <c r="N579" s="245"/>
    </row>
    <row r="580" spans="1:20">
      <c r="A580" s="245" t="s">
        <v>6267</v>
      </c>
      <c r="B580" s="245" t="s">
        <v>6268</v>
      </c>
      <c r="C580" s="245" t="s">
        <v>6269</v>
      </c>
      <c r="D580" s="245">
        <v>2017</v>
      </c>
      <c r="E580" s="246">
        <v>43801</v>
      </c>
      <c r="F580" s="245" t="s">
        <v>6304</v>
      </c>
      <c r="G580" s="247" t="s">
        <v>6828</v>
      </c>
      <c r="H580" s="248" t="s">
        <v>6272</v>
      </c>
      <c r="I580" s="249">
        <v>5206</v>
      </c>
      <c r="J580" s="249">
        <v>69</v>
      </c>
      <c r="K580" s="250">
        <v>1.5847358824263567</v>
      </c>
      <c r="L580" s="251" t="s">
        <v>6273</v>
      </c>
      <c r="M580" s="251" t="s">
        <v>8712</v>
      </c>
      <c r="N580" s="245"/>
      <c r="S580" s="251" t="s">
        <v>5923</v>
      </c>
      <c r="T580" s="251" t="s">
        <v>5923</v>
      </c>
    </row>
    <row r="581" spans="1:20">
      <c r="A581" s="245" t="s">
        <v>6267</v>
      </c>
      <c r="B581" s="245" t="s">
        <v>6268</v>
      </c>
      <c r="C581" s="245" t="s">
        <v>6269</v>
      </c>
      <c r="D581" s="245">
        <v>2017</v>
      </c>
      <c r="E581" s="246">
        <v>43801</v>
      </c>
      <c r="F581" s="245" t="s">
        <v>6433</v>
      </c>
      <c r="G581" s="247" t="s">
        <v>4618</v>
      </c>
      <c r="H581" s="248" t="s">
        <v>6272</v>
      </c>
      <c r="I581" s="249">
        <v>4976</v>
      </c>
      <c r="J581" s="249">
        <v>68</v>
      </c>
      <c r="K581" s="250">
        <v>1.5825361286383066</v>
      </c>
      <c r="L581" s="251" t="s">
        <v>6273</v>
      </c>
      <c r="M581" s="251" t="s">
        <v>8713</v>
      </c>
      <c r="N581" s="245"/>
      <c r="S581" s="251" t="s">
        <v>8714</v>
      </c>
      <c r="T581" s="251" t="s">
        <v>8714</v>
      </c>
    </row>
    <row r="582" spans="1:20">
      <c r="A582" s="245" t="s">
        <v>6267</v>
      </c>
      <c r="B582" s="245" t="s">
        <v>6268</v>
      </c>
      <c r="C582" s="245" t="s">
        <v>6269</v>
      </c>
      <c r="D582" s="245">
        <v>2017</v>
      </c>
      <c r="E582" s="246">
        <v>43801</v>
      </c>
      <c r="F582" s="245" t="s">
        <v>6430</v>
      </c>
      <c r="G582" s="247" t="s">
        <v>6829</v>
      </c>
      <c r="H582" s="248" t="s">
        <v>6272</v>
      </c>
      <c r="I582" s="249">
        <v>4048</v>
      </c>
      <c r="J582" s="249">
        <v>65</v>
      </c>
      <c r="K582" s="250">
        <v>1.4740100136549841</v>
      </c>
      <c r="L582" s="251" t="s">
        <v>6273</v>
      </c>
      <c r="M582" s="251" t="s">
        <v>8710</v>
      </c>
      <c r="N582" s="245"/>
      <c r="S582" s="251" t="s">
        <v>8711</v>
      </c>
      <c r="T582" s="251" t="s">
        <v>8711</v>
      </c>
    </row>
    <row r="583" spans="1:20">
      <c r="A583" s="245" t="s">
        <v>6267</v>
      </c>
      <c r="B583" s="245" t="s">
        <v>6268</v>
      </c>
      <c r="C583" s="245" t="s">
        <v>6269</v>
      </c>
      <c r="D583" s="245">
        <v>2017</v>
      </c>
      <c r="E583" s="246">
        <v>43801</v>
      </c>
      <c r="F583" s="245" t="s">
        <v>6505</v>
      </c>
      <c r="G583" s="247" t="s">
        <v>6830</v>
      </c>
      <c r="H583" s="248" t="s">
        <v>6272</v>
      </c>
      <c r="I583" s="249">
        <v>5986</v>
      </c>
      <c r="J583" s="249">
        <v>74</v>
      </c>
      <c r="K583" s="250">
        <v>1.4772076678577775</v>
      </c>
      <c r="L583" s="251" t="s">
        <v>6273</v>
      </c>
      <c r="M583" s="251" t="s">
        <v>8713</v>
      </c>
      <c r="N583" s="245"/>
      <c r="S583" s="251" t="s">
        <v>8714</v>
      </c>
      <c r="T583" s="251" t="s">
        <v>8714</v>
      </c>
    </row>
    <row r="584" spans="1:20">
      <c r="A584" s="245" t="s">
        <v>6267</v>
      </c>
      <c r="B584" s="245" t="s">
        <v>6268</v>
      </c>
      <c r="C584" s="245" t="s">
        <v>6269</v>
      </c>
      <c r="D584" s="245">
        <v>2017</v>
      </c>
      <c r="E584" s="246">
        <v>43801</v>
      </c>
      <c r="F584" s="245" t="s">
        <v>6700</v>
      </c>
      <c r="G584" s="247" t="s">
        <v>2650</v>
      </c>
      <c r="H584" s="248" t="s">
        <v>6272</v>
      </c>
      <c r="I584" s="249">
        <v>5488</v>
      </c>
      <c r="J584" s="249">
        <v>70</v>
      </c>
      <c r="K584" s="250">
        <v>1.6</v>
      </c>
      <c r="L584" s="251" t="s">
        <v>6273</v>
      </c>
      <c r="M584" s="251" t="s">
        <v>8713</v>
      </c>
      <c r="N584" s="245"/>
      <c r="S584" s="251" t="s">
        <v>8714</v>
      </c>
      <c r="T584" s="251" t="s">
        <v>8714</v>
      </c>
    </row>
    <row r="585" spans="1:20">
      <c r="A585" s="245" t="s">
        <v>6267</v>
      </c>
      <c r="B585" s="245" t="s">
        <v>6268</v>
      </c>
      <c r="C585" s="245" t="s">
        <v>6269</v>
      </c>
      <c r="D585" s="245">
        <v>2017</v>
      </c>
      <c r="E585" s="246">
        <v>43801</v>
      </c>
      <c r="F585" s="245" t="s">
        <v>6462</v>
      </c>
      <c r="G585" s="247" t="s">
        <v>6831</v>
      </c>
      <c r="H585" s="248" t="s">
        <v>6272</v>
      </c>
      <c r="I585" s="249">
        <v>5394</v>
      </c>
      <c r="J585" s="249">
        <v>70</v>
      </c>
      <c r="K585" s="250">
        <v>1.5725947521865888</v>
      </c>
      <c r="L585" s="251" t="s">
        <v>6273</v>
      </c>
      <c r="M585" s="251" t="s">
        <v>8710</v>
      </c>
      <c r="N585" s="245"/>
      <c r="S585" s="251" t="s">
        <v>8711</v>
      </c>
      <c r="T585" s="251" t="s">
        <v>8711</v>
      </c>
    </row>
    <row r="586" spans="1:20">
      <c r="A586" s="245" t="s">
        <v>6267</v>
      </c>
      <c r="B586" s="245" t="s">
        <v>6268</v>
      </c>
      <c r="C586" s="245" t="s">
        <v>6269</v>
      </c>
      <c r="D586" s="245">
        <v>2017</v>
      </c>
      <c r="E586" s="246">
        <v>43801</v>
      </c>
      <c r="F586" s="245" t="s">
        <v>6332</v>
      </c>
      <c r="G586" s="247" t="s">
        <v>6832</v>
      </c>
      <c r="H586" s="248" t="s">
        <v>6272</v>
      </c>
      <c r="I586" s="249">
        <v>5174</v>
      </c>
      <c r="J586" s="249">
        <v>69</v>
      </c>
      <c r="K586" s="250">
        <v>1.5749949012051421</v>
      </c>
      <c r="L586" s="251" t="s">
        <v>6273</v>
      </c>
      <c r="N586" s="245"/>
      <c r="T586" s="251" t="s">
        <v>8715</v>
      </c>
    </row>
    <row r="587" spans="1:20">
      <c r="A587" s="245" t="s">
        <v>6267</v>
      </c>
      <c r="B587" s="245" t="s">
        <v>6268</v>
      </c>
      <c r="C587" s="245" t="s">
        <v>6269</v>
      </c>
      <c r="D587" s="245">
        <v>2017</v>
      </c>
      <c r="E587" s="246">
        <v>43801</v>
      </c>
      <c r="F587" s="245" t="s">
        <v>6299</v>
      </c>
      <c r="G587" s="247" t="s">
        <v>6833</v>
      </c>
      <c r="H587" s="248" t="s">
        <v>6272</v>
      </c>
      <c r="I587" s="249">
        <v>2618</v>
      </c>
      <c r="J587" s="249">
        <v>61</v>
      </c>
      <c r="K587" s="250">
        <v>1.1534005048880742</v>
      </c>
      <c r="L587" s="251" t="s">
        <v>6273</v>
      </c>
      <c r="M587" s="251" t="s">
        <v>8712</v>
      </c>
      <c r="N587" s="245"/>
      <c r="S587" s="251" t="s">
        <v>5923</v>
      </c>
      <c r="T587" s="251" t="s">
        <v>5923</v>
      </c>
    </row>
    <row r="588" spans="1:20">
      <c r="A588" s="245" t="s">
        <v>6267</v>
      </c>
      <c r="B588" s="245" t="s">
        <v>6268</v>
      </c>
      <c r="C588" s="245" t="s">
        <v>6269</v>
      </c>
      <c r="D588" s="245">
        <v>2017</v>
      </c>
      <c r="E588" s="246">
        <v>43801</v>
      </c>
      <c r="F588" s="245" t="s">
        <v>6456</v>
      </c>
      <c r="G588" s="247" t="s">
        <v>6834</v>
      </c>
      <c r="H588" s="248" t="s">
        <v>6272</v>
      </c>
      <c r="I588" s="249">
        <v>5770</v>
      </c>
      <c r="J588" s="249">
        <v>71</v>
      </c>
      <c r="K588" s="250">
        <v>1.6121326251498278</v>
      </c>
      <c r="L588" s="251" t="s">
        <v>6273</v>
      </c>
      <c r="M588" s="251" t="s">
        <v>8712</v>
      </c>
      <c r="N588" s="245"/>
      <c r="S588" s="251" t="s">
        <v>5923</v>
      </c>
      <c r="T588" s="251" t="s">
        <v>5923</v>
      </c>
    </row>
    <row r="589" spans="1:20">
      <c r="A589" s="245" t="s">
        <v>6267</v>
      </c>
      <c r="B589" s="245" t="s">
        <v>6268</v>
      </c>
      <c r="C589" s="245" t="s">
        <v>6269</v>
      </c>
      <c r="D589" s="245">
        <v>2017</v>
      </c>
      <c r="E589" s="246">
        <v>43801</v>
      </c>
      <c r="F589" s="245" t="s">
        <v>6484</v>
      </c>
      <c r="G589" s="247" t="s">
        <v>6835</v>
      </c>
      <c r="H589" s="248" t="s">
        <v>6272</v>
      </c>
      <c r="I589" s="249">
        <v>4426</v>
      </c>
      <c r="J589" s="249">
        <v>67</v>
      </c>
      <c r="K589" s="250">
        <v>1.4715905879380109</v>
      </c>
      <c r="L589" s="251" t="s">
        <v>6273</v>
      </c>
      <c r="N589" s="245"/>
    </row>
    <row r="590" spans="1:20">
      <c r="A590" s="245" t="s">
        <v>6267</v>
      </c>
      <c r="B590" s="245" t="s">
        <v>6268</v>
      </c>
      <c r="C590" s="245" t="s">
        <v>6269</v>
      </c>
      <c r="D590" s="245">
        <v>2017</v>
      </c>
      <c r="E590" s="246">
        <v>43801</v>
      </c>
      <c r="F590" s="245" t="s">
        <v>6484</v>
      </c>
      <c r="G590" s="247" t="s">
        <v>6836</v>
      </c>
      <c r="H590" s="248" t="s">
        <v>6272</v>
      </c>
      <c r="I590" s="249">
        <v>5344</v>
      </c>
      <c r="J590" s="249">
        <v>69</v>
      </c>
      <c r="K590" s="250">
        <v>1.6267438639428446</v>
      </c>
      <c r="L590" s="251" t="s">
        <v>6273</v>
      </c>
      <c r="N590" s="245"/>
    </row>
    <row r="591" spans="1:20">
      <c r="A591" s="245" t="s">
        <v>6267</v>
      </c>
      <c r="B591" s="245" t="s">
        <v>6268</v>
      </c>
      <c r="C591" s="245" t="s">
        <v>6269</v>
      </c>
      <c r="D591" s="245">
        <v>2017</v>
      </c>
      <c r="E591" s="246">
        <v>43801</v>
      </c>
      <c r="F591" s="245" t="s">
        <v>6837</v>
      </c>
      <c r="G591" s="247" t="s">
        <v>4152</v>
      </c>
      <c r="H591" s="248" t="s">
        <v>6272</v>
      </c>
      <c r="I591" s="249">
        <v>4894</v>
      </c>
      <c r="J591" s="249">
        <v>66</v>
      </c>
      <c r="K591" s="250">
        <v>1.702284553524223</v>
      </c>
      <c r="L591" s="251" t="s">
        <v>6273</v>
      </c>
      <c r="N591" s="245"/>
      <c r="T591" s="251" t="s">
        <v>8715</v>
      </c>
    </row>
    <row r="592" spans="1:20">
      <c r="A592" s="245" t="s">
        <v>6267</v>
      </c>
      <c r="B592" s="245" t="s">
        <v>6268</v>
      </c>
      <c r="C592" s="245" t="s">
        <v>6269</v>
      </c>
      <c r="D592" s="245">
        <v>2017</v>
      </c>
      <c r="E592" s="246">
        <v>43801</v>
      </c>
      <c r="F592" s="245" t="s">
        <v>6346</v>
      </c>
      <c r="G592" s="247" t="s">
        <v>6838</v>
      </c>
      <c r="H592" s="248" t="s">
        <v>6272</v>
      </c>
      <c r="I592" s="249">
        <v>5094</v>
      </c>
      <c r="J592" s="249">
        <v>69</v>
      </c>
      <c r="K592" s="250">
        <v>1.5506424481521053</v>
      </c>
      <c r="L592" s="251" t="s">
        <v>6273</v>
      </c>
      <c r="M592" s="251" t="s">
        <v>8712</v>
      </c>
      <c r="N592" s="245"/>
      <c r="S592" s="251" t="s">
        <v>5923</v>
      </c>
      <c r="T592" s="251" t="s">
        <v>8716</v>
      </c>
    </row>
    <row r="593" spans="1:20">
      <c r="A593" s="245" t="s">
        <v>6267</v>
      </c>
      <c r="B593" s="245" t="s">
        <v>6268</v>
      </c>
      <c r="C593" s="245" t="s">
        <v>6269</v>
      </c>
      <c r="D593" s="245">
        <v>2017</v>
      </c>
      <c r="E593" s="246">
        <v>43801</v>
      </c>
      <c r="F593" s="245" t="s">
        <v>6352</v>
      </c>
      <c r="G593" s="247" t="s">
        <v>6839</v>
      </c>
      <c r="H593" s="248" t="s">
        <v>6272</v>
      </c>
      <c r="I593" s="249">
        <v>4788</v>
      </c>
      <c r="J593" s="249">
        <v>66</v>
      </c>
      <c r="K593" s="250">
        <v>1.6654144753318305</v>
      </c>
      <c r="L593" s="251" t="s">
        <v>6273</v>
      </c>
      <c r="M593" s="251" t="s">
        <v>8712</v>
      </c>
      <c r="N593" s="245"/>
      <c r="S593" s="251" t="s">
        <v>5923</v>
      </c>
      <c r="T593" s="251" t="s">
        <v>5923</v>
      </c>
    </row>
    <row r="594" spans="1:20">
      <c r="A594" s="245" t="s">
        <v>6267</v>
      </c>
      <c r="B594" s="245" t="s">
        <v>6268</v>
      </c>
      <c r="C594" s="245" t="s">
        <v>6269</v>
      </c>
      <c r="D594" s="245">
        <v>2017</v>
      </c>
      <c r="E594" s="246">
        <v>43801</v>
      </c>
      <c r="F594" s="245" t="s">
        <v>6298</v>
      </c>
      <c r="G594" s="247" t="s">
        <v>3725</v>
      </c>
      <c r="H594" s="248" t="s">
        <v>6272</v>
      </c>
      <c r="I594" s="249">
        <v>5094</v>
      </c>
      <c r="J594" s="249">
        <v>68</v>
      </c>
      <c r="K594" s="250">
        <v>1.6200641156116427</v>
      </c>
      <c r="L594" s="251" t="s">
        <v>6273</v>
      </c>
      <c r="M594" s="251" t="s">
        <v>8713</v>
      </c>
      <c r="N594" s="245"/>
      <c r="S594" s="251" t="s">
        <v>8714</v>
      </c>
      <c r="T594" s="251" t="s">
        <v>8714</v>
      </c>
    </row>
    <row r="595" spans="1:20">
      <c r="A595" s="245" t="s">
        <v>6267</v>
      </c>
      <c r="B595" s="245" t="s">
        <v>6268</v>
      </c>
      <c r="C595" s="245" t="s">
        <v>6269</v>
      </c>
      <c r="D595" s="245">
        <v>2017</v>
      </c>
      <c r="E595" s="246">
        <v>43801</v>
      </c>
      <c r="F595" s="245" t="s">
        <v>6313</v>
      </c>
      <c r="G595" s="247" t="s">
        <v>2983</v>
      </c>
      <c r="H595" s="248" t="s">
        <v>6272</v>
      </c>
      <c r="I595" s="249">
        <v>5806</v>
      </c>
      <c r="J595" s="249">
        <v>71</v>
      </c>
      <c r="K595" s="250">
        <v>1.6221909916152342</v>
      </c>
      <c r="L595" s="251" t="s">
        <v>6273</v>
      </c>
      <c r="M595" s="251" t="s">
        <v>8710</v>
      </c>
      <c r="N595" s="245"/>
      <c r="S595" s="251" t="s">
        <v>8711</v>
      </c>
      <c r="T595" s="251" t="s">
        <v>8711</v>
      </c>
    </row>
    <row r="596" spans="1:20">
      <c r="A596" s="245" t="s">
        <v>6267</v>
      </c>
      <c r="B596" s="245" t="s">
        <v>6268</v>
      </c>
      <c r="C596" s="245" t="s">
        <v>6269</v>
      </c>
      <c r="D596" s="245">
        <v>2017</v>
      </c>
      <c r="E596" s="246">
        <v>43801</v>
      </c>
      <c r="F596" s="245" t="s">
        <v>6327</v>
      </c>
      <c r="G596" s="247" t="s">
        <v>6840</v>
      </c>
      <c r="H596" s="248" t="s">
        <v>6272</v>
      </c>
      <c r="I596" s="249">
        <v>4606</v>
      </c>
      <c r="J596" s="249">
        <v>70</v>
      </c>
      <c r="K596" s="250">
        <v>1.342857142857143</v>
      </c>
      <c r="L596" s="251" t="s">
        <v>6273</v>
      </c>
      <c r="M596" s="251" t="s">
        <v>8712</v>
      </c>
      <c r="N596" s="245"/>
      <c r="S596" s="251" t="s">
        <v>5923</v>
      </c>
      <c r="T596" s="251" t="s">
        <v>5923</v>
      </c>
    </row>
    <row r="597" spans="1:20">
      <c r="A597" s="245" t="s">
        <v>6267</v>
      </c>
      <c r="B597" s="245" t="s">
        <v>6268</v>
      </c>
      <c r="C597" s="245" t="s">
        <v>6269</v>
      </c>
      <c r="D597" s="245">
        <v>2017</v>
      </c>
      <c r="E597" s="246">
        <v>43801</v>
      </c>
      <c r="F597" s="245" t="s">
        <v>6299</v>
      </c>
      <c r="G597" s="247" t="s">
        <v>6841</v>
      </c>
      <c r="H597" s="248" t="s">
        <v>6272</v>
      </c>
      <c r="I597" s="249">
        <v>6088</v>
      </c>
      <c r="J597" s="249">
        <v>75</v>
      </c>
      <c r="K597" s="250">
        <v>1.4430814814814814</v>
      </c>
      <c r="L597" s="251" t="s">
        <v>6273</v>
      </c>
      <c r="M597" s="251" t="s">
        <v>8713</v>
      </c>
      <c r="N597" s="245"/>
      <c r="S597" s="251" t="s">
        <v>8714</v>
      </c>
      <c r="T597" s="251" t="s">
        <v>8714</v>
      </c>
    </row>
    <row r="598" spans="1:20">
      <c r="A598" s="245" t="s">
        <v>6267</v>
      </c>
      <c r="B598" s="245" t="s">
        <v>6268</v>
      </c>
      <c r="C598" s="245" t="s">
        <v>6269</v>
      </c>
      <c r="D598" s="245">
        <v>2017</v>
      </c>
      <c r="E598" s="246">
        <v>43801</v>
      </c>
      <c r="F598" s="245" t="s">
        <v>6402</v>
      </c>
      <c r="G598" s="247" t="s">
        <v>6842</v>
      </c>
      <c r="H598" s="248" t="s">
        <v>6272</v>
      </c>
      <c r="I598" s="249">
        <v>5036</v>
      </c>
      <c r="J598" s="249">
        <v>73</v>
      </c>
      <c r="K598" s="250">
        <v>1.2945449684718149</v>
      </c>
      <c r="L598" s="251" t="s">
        <v>6273</v>
      </c>
      <c r="M598" s="251" t="s">
        <v>8713</v>
      </c>
      <c r="N598" s="245"/>
      <c r="S598" s="251" t="s">
        <v>8714</v>
      </c>
      <c r="T598" s="251" t="s">
        <v>8714</v>
      </c>
    </row>
    <row r="599" spans="1:20">
      <c r="A599" s="245" t="s">
        <v>6267</v>
      </c>
      <c r="B599" s="245" t="s">
        <v>6268</v>
      </c>
      <c r="C599" s="245" t="s">
        <v>6269</v>
      </c>
      <c r="D599" s="245">
        <v>2017</v>
      </c>
      <c r="E599" s="246">
        <v>43801</v>
      </c>
      <c r="F599" s="245" t="s">
        <v>6435</v>
      </c>
      <c r="G599" s="247" t="s">
        <v>6843</v>
      </c>
      <c r="H599" s="248" t="s">
        <v>6272</v>
      </c>
      <c r="I599" s="249">
        <v>4488</v>
      </c>
      <c r="J599" s="249">
        <v>66</v>
      </c>
      <c r="K599" s="250">
        <v>1.5610651974288337</v>
      </c>
      <c r="L599" s="251" t="s">
        <v>6273</v>
      </c>
      <c r="N599" s="245"/>
    </row>
    <row r="600" spans="1:20">
      <c r="A600" s="245" t="s">
        <v>6267</v>
      </c>
      <c r="B600" s="245" t="s">
        <v>6268</v>
      </c>
      <c r="C600" s="245" t="s">
        <v>6269</v>
      </c>
      <c r="D600" s="245">
        <v>2017</v>
      </c>
      <c r="E600" s="246">
        <v>43801</v>
      </c>
      <c r="F600" s="245" t="s">
        <v>6385</v>
      </c>
      <c r="G600" s="247" t="s">
        <v>6844</v>
      </c>
      <c r="H600" s="248" t="s">
        <v>6272</v>
      </c>
      <c r="I600" s="249">
        <v>4076</v>
      </c>
      <c r="J600" s="249">
        <v>66</v>
      </c>
      <c r="K600" s="250">
        <v>1.4177588557753846</v>
      </c>
      <c r="L600" s="251" t="s">
        <v>6273</v>
      </c>
      <c r="N600" s="245"/>
    </row>
    <row r="601" spans="1:20">
      <c r="A601" s="245" t="s">
        <v>6267</v>
      </c>
      <c r="B601" s="245" t="s">
        <v>6268</v>
      </c>
      <c r="C601" s="245" t="s">
        <v>6269</v>
      </c>
      <c r="D601" s="245">
        <v>2017</v>
      </c>
      <c r="E601" s="246">
        <v>43801</v>
      </c>
      <c r="F601" s="245" t="s">
        <v>6362</v>
      </c>
      <c r="G601" s="247" t="s">
        <v>6845</v>
      </c>
      <c r="H601" s="248" t="s">
        <v>6272</v>
      </c>
      <c r="I601" s="249">
        <v>5628</v>
      </c>
      <c r="J601" s="249">
        <v>71</v>
      </c>
      <c r="K601" s="250">
        <v>1.57245795742517</v>
      </c>
      <c r="L601" s="251" t="s">
        <v>6273</v>
      </c>
      <c r="M601" s="251" t="s">
        <v>8713</v>
      </c>
      <c r="N601" s="245"/>
      <c r="S601" s="251" t="s">
        <v>8714</v>
      </c>
      <c r="T601" s="251" t="s">
        <v>8714</v>
      </c>
    </row>
    <row r="602" spans="1:20">
      <c r="A602" s="245" t="s">
        <v>6267</v>
      </c>
      <c r="B602" s="245" t="s">
        <v>6268</v>
      </c>
      <c r="C602" s="245" t="s">
        <v>6269</v>
      </c>
      <c r="D602" s="245">
        <v>2017</v>
      </c>
      <c r="E602" s="246">
        <v>43801</v>
      </c>
      <c r="F602" s="245" t="s">
        <v>6392</v>
      </c>
      <c r="G602" s="247" t="s">
        <v>4070</v>
      </c>
      <c r="H602" s="248" t="s">
        <v>6272</v>
      </c>
      <c r="I602" s="249">
        <v>4376</v>
      </c>
      <c r="J602" s="249">
        <v>66</v>
      </c>
      <c r="K602" s="250">
        <v>1.5221081336783815</v>
      </c>
      <c r="L602" s="251" t="s">
        <v>6273</v>
      </c>
      <c r="N602" s="245"/>
      <c r="T602" s="251" t="s">
        <v>8715</v>
      </c>
    </row>
    <row r="603" spans="1:20">
      <c r="A603" s="245" t="s">
        <v>6267</v>
      </c>
      <c r="B603" s="245" t="s">
        <v>6268</v>
      </c>
      <c r="C603" s="245" t="s">
        <v>6269</v>
      </c>
      <c r="D603" s="245">
        <v>2017</v>
      </c>
      <c r="E603" s="246">
        <v>43801</v>
      </c>
      <c r="F603" s="245" t="s">
        <v>6274</v>
      </c>
      <c r="G603" s="247" t="s">
        <v>6846</v>
      </c>
      <c r="H603" s="248" t="s">
        <v>6272</v>
      </c>
      <c r="I603" s="249">
        <v>4716</v>
      </c>
      <c r="J603" s="249">
        <v>68</v>
      </c>
      <c r="K603" s="250">
        <v>1.4998473437818034</v>
      </c>
      <c r="L603" s="251" t="s">
        <v>6273</v>
      </c>
      <c r="N603" s="245"/>
      <c r="T603" s="251" t="s">
        <v>8715</v>
      </c>
    </row>
    <row r="604" spans="1:20">
      <c r="A604" s="245" t="s">
        <v>6267</v>
      </c>
      <c r="B604" s="245" t="s">
        <v>6268</v>
      </c>
      <c r="C604" s="245" t="s">
        <v>6269</v>
      </c>
      <c r="D604" s="245">
        <v>2017</v>
      </c>
      <c r="E604" s="246">
        <v>43801</v>
      </c>
      <c r="F604" s="245" t="s">
        <v>6433</v>
      </c>
      <c r="G604" s="247" t="s">
        <v>6847</v>
      </c>
      <c r="H604" s="248" t="s">
        <v>6272</v>
      </c>
      <c r="I604" s="249">
        <v>4300</v>
      </c>
      <c r="J604" s="249">
        <v>65</v>
      </c>
      <c r="K604" s="250">
        <v>1.5657715065999092</v>
      </c>
      <c r="L604" s="251" t="s">
        <v>6273</v>
      </c>
      <c r="M604" s="251" t="s">
        <v>8712</v>
      </c>
      <c r="N604" s="245"/>
      <c r="S604" s="251" t="s">
        <v>5923</v>
      </c>
      <c r="T604" s="251" t="s">
        <v>5923</v>
      </c>
    </row>
    <row r="605" spans="1:20">
      <c r="A605" s="245" t="s">
        <v>6267</v>
      </c>
      <c r="B605" s="245" t="s">
        <v>6268</v>
      </c>
      <c r="C605" s="245" t="s">
        <v>6269</v>
      </c>
      <c r="D605" s="245">
        <v>2017</v>
      </c>
      <c r="E605" s="246">
        <v>43801</v>
      </c>
      <c r="F605" s="245" t="s">
        <v>6848</v>
      </c>
      <c r="G605" s="247" t="s">
        <v>6849</v>
      </c>
      <c r="H605" s="248" t="s">
        <v>6272</v>
      </c>
      <c r="I605" s="249">
        <v>4852</v>
      </c>
      <c r="J605" s="249">
        <v>67</v>
      </c>
      <c r="K605" s="250">
        <v>1.613230350807779</v>
      </c>
      <c r="L605" s="251" t="s">
        <v>6273</v>
      </c>
      <c r="M605" s="251" t="s">
        <v>8712</v>
      </c>
      <c r="N605" s="245"/>
      <c r="S605" s="251" t="s">
        <v>5923</v>
      </c>
      <c r="T605" s="251" t="s">
        <v>8716</v>
      </c>
    </row>
    <row r="606" spans="1:20">
      <c r="A606" s="245" t="s">
        <v>6267</v>
      </c>
      <c r="B606" s="245" t="s">
        <v>6268</v>
      </c>
      <c r="C606" s="245" t="s">
        <v>6269</v>
      </c>
      <c r="D606" s="245">
        <v>2017</v>
      </c>
      <c r="E606" s="246">
        <v>43801</v>
      </c>
      <c r="F606" s="245" t="s">
        <v>6418</v>
      </c>
      <c r="G606" s="247" t="s">
        <v>4066</v>
      </c>
      <c r="H606" s="248" t="s">
        <v>6272</v>
      </c>
      <c r="I606" s="249">
        <v>5746</v>
      </c>
      <c r="J606" s="249">
        <v>69</v>
      </c>
      <c r="K606" s="250">
        <v>1.7491149405343538</v>
      </c>
      <c r="L606" s="251" t="s">
        <v>6273</v>
      </c>
      <c r="M606" s="251" t="s">
        <v>8710</v>
      </c>
      <c r="N606" s="245"/>
      <c r="S606" s="251" t="s">
        <v>8711</v>
      </c>
      <c r="T606" s="251" t="s">
        <v>8711</v>
      </c>
    </row>
    <row r="607" spans="1:20">
      <c r="A607" s="245" t="s">
        <v>6267</v>
      </c>
      <c r="B607" s="245" t="s">
        <v>6268</v>
      </c>
      <c r="C607" s="245" t="s">
        <v>6269</v>
      </c>
      <c r="D607" s="245">
        <v>2017</v>
      </c>
      <c r="E607" s="246">
        <v>43801</v>
      </c>
      <c r="F607" s="245" t="s">
        <v>6408</v>
      </c>
      <c r="G607" s="247" t="s">
        <v>6850</v>
      </c>
      <c r="H607" s="248" t="s">
        <v>6272</v>
      </c>
      <c r="I607" s="249">
        <v>5792</v>
      </c>
      <c r="J607" s="249">
        <v>70</v>
      </c>
      <c r="K607" s="250">
        <v>1.6886297376093293</v>
      </c>
      <c r="L607" s="251" t="s">
        <v>6273</v>
      </c>
      <c r="M607" s="251" t="s">
        <v>8710</v>
      </c>
      <c r="N607" s="245"/>
      <c r="S607" s="251" t="s">
        <v>8711</v>
      </c>
      <c r="T607" s="251" t="s">
        <v>8711</v>
      </c>
    </row>
    <row r="608" spans="1:20">
      <c r="A608" s="245" t="s">
        <v>6267</v>
      </c>
      <c r="B608" s="245" t="s">
        <v>6268</v>
      </c>
      <c r="C608" s="245" t="s">
        <v>6269</v>
      </c>
      <c r="D608" s="245">
        <v>2017</v>
      </c>
      <c r="E608" s="246">
        <v>43801</v>
      </c>
      <c r="F608" s="245" t="s">
        <v>6700</v>
      </c>
      <c r="G608" s="247" t="s">
        <v>2616</v>
      </c>
      <c r="H608" s="248" t="s">
        <v>6272</v>
      </c>
      <c r="I608" s="249">
        <v>5906</v>
      </c>
      <c r="J608" s="249">
        <v>71</v>
      </c>
      <c r="K608" s="250">
        <v>1.6501308984635845</v>
      </c>
      <c r="L608" s="251" t="s">
        <v>6273</v>
      </c>
      <c r="M608" s="251" t="s">
        <v>8713</v>
      </c>
      <c r="N608" s="245"/>
      <c r="S608" s="251" t="s">
        <v>8714</v>
      </c>
      <c r="T608" s="251" t="s">
        <v>8714</v>
      </c>
    </row>
    <row r="609" spans="1:20">
      <c r="A609" s="245" t="s">
        <v>6267</v>
      </c>
      <c r="B609" s="245" t="s">
        <v>6268</v>
      </c>
      <c r="C609" s="245" t="s">
        <v>6269</v>
      </c>
      <c r="D609" s="245">
        <v>2017</v>
      </c>
      <c r="E609" s="246">
        <v>43801</v>
      </c>
      <c r="F609" s="245" t="s">
        <v>6275</v>
      </c>
      <c r="G609" s="247" t="s">
        <v>4309</v>
      </c>
      <c r="H609" s="248" t="s">
        <v>6272</v>
      </c>
      <c r="I609" s="249">
        <v>3074</v>
      </c>
      <c r="J609" s="249">
        <v>61</v>
      </c>
      <c r="K609" s="250">
        <v>1.3542983773972272</v>
      </c>
      <c r="L609" s="251" t="s">
        <v>6273</v>
      </c>
      <c r="M609" s="251" t="s">
        <v>8712</v>
      </c>
      <c r="N609" s="245"/>
      <c r="S609" s="251" t="s">
        <v>5923</v>
      </c>
      <c r="T609" s="251" t="s">
        <v>5923</v>
      </c>
    </row>
    <row r="610" spans="1:20">
      <c r="A610" s="245" t="s">
        <v>6267</v>
      </c>
      <c r="B610" s="245" t="s">
        <v>6268</v>
      </c>
      <c r="C610" s="245" t="s">
        <v>6269</v>
      </c>
      <c r="D610" s="245">
        <v>2017</v>
      </c>
      <c r="E610" s="246">
        <v>43801</v>
      </c>
      <c r="F610" s="245" t="s">
        <v>6334</v>
      </c>
      <c r="G610" s="247" t="s">
        <v>6851</v>
      </c>
      <c r="H610" s="248" t="s">
        <v>6272</v>
      </c>
      <c r="I610" s="249">
        <v>2558</v>
      </c>
      <c r="J610" s="249">
        <v>60</v>
      </c>
      <c r="K610" s="250">
        <v>1.1842592592592591</v>
      </c>
      <c r="L610" s="251" t="s">
        <v>6273</v>
      </c>
      <c r="N610" s="245" t="s">
        <v>6825</v>
      </c>
    </row>
    <row r="611" spans="1:20">
      <c r="A611" s="245" t="s">
        <v>6267</v>
      </c>
      <c r="B611" s="245" t="s">
        <v>6268</v>
      </c>
      <c r="C611" s="245" t="s">
        <v>6269</v>
      </c>
      <c r="D611" s="245">
        <v>2017</v>
      </c>
      <c r="E611" s="246">
        <v>43801</v>
      </c>
      <c r="F611" s="245" t="s">
        <v>6709</v>
      </c>
      <c r="G611" s="247" t="s">
        <v>4608</v>
      </c>
      <c r="H611" s="248" t="s">
        <v>6272</v>
      </c>
      <c r="I611" s="249">
        <v>5096</v>
      </c>
      <c r="J611" s="249">
        <v>69</v>
      </c>
      <c r="K611" s="250">
        <v>1.5512512594784313</v>
      </c>
      <c r="L611" s="251" t="s">
        <v>6273</v>
      </c>
      <c r="M611" s="251" t="s">
        <v>8713</v>
      </c>
      <c r="N611" s="245"/>
      <c r="S611" s="251" t="s">
        <v>8714</v>
      </c>
      <c r="T611" s="251" t="s">
        <v>8714</v>
      </c>
    </row>
    <row r="612" spans="1:20">
      <c r="A612" s="245" t="s">
        <v>6267</v>
      </c>
      <c r="B612" s="245" t="s">
        <v>6268</v>
      </c>
      <c r="C612" s="245" t="s">
        <v>6269</v>
      </c>
      <c r="D612" s="245">
        <v>2017</v>
      </c>
      <c r="E612" s="246">
        <v>43801</v>
      </c>
      <c r="F612" s="245" t="s">
        <v>6454</v>
      </c>
      <c r="G612" s="247" t="s">
        <v>6852</v>
      </c>
      <c r="H612" s="248" t="s">
        <v>6272</v>
      </c>
      <c r="I612" s="249">
        <v>4732</v>
      </c>
      <c r="J612" s="249">
        <v>68</v>
      </c>
      <c r="K612" s="250">
        <v>1.5049358843883576</v>
      </c>
      <c r="L612" s="251" t="s">
        <v>6273</v>
      </c>
      <c r="M612" s="251" t="s">
        <v>8710</v>
      </c>
      <c r="N612" s="245"/>
      <c r="S612" s="251" t="s">
        <v>8711</v>
      </c>
      <c r="T612" s="251" t="s">
        <v>8711</v>
      </c>
    </row>
    <row r="613" spans="1:20">
      <c r="A613" s="245" t="s">
        <v>6267</v>
      </c>
      <c r="B613" s="245" t="s">
        <v>6268</v>
      </c>
      <c r="C613" s="245" t="s">
        <v>6269</v>
      </c>
      <c r="D613" s="245">
        <v>2017</v>
      </c>
      <c r="E613" s="246">
        <v>43801</v>
      </c>
      <c r="F613" s="245" t="s">
        <v>6332</v>
      </c>
      <c r="G613" s="247" t="s">
        <v>3315</v>
      </c>
      <c r="H613" s="248" t="s">
        <v>6272</v>
      </c>
      <c r="I613" s="249">
        <v>5138</v>
      </c>
      <c r="J613" s="249">
        <v>69</v>
      </c>
      <c r="K613" s="250">
        <v>1.5640362973312754</v>
      </c>
      <c r="L613" s="251" t="s">
        <v>6273</v>
      </c>
      <c r="M613" s="251" t="s">
        <v>8710</v>
      </c>
      <c r="N613" s="245"/>
      <c r="S613" s="251" t="s">
        <v>8711</v>
      </c>
      <c r="T613" s="251" t="s">
        <v>8711</v>
      </c>
    </row>
    <row r="614" spans="1:20">
      <c r="A614" s="245" t="s">
        <v>6267</v>
      </c>
      <c r="B614" s="245" t="s">
        <v>6268</v>
      </c>
      <c r="C614" s="245" t="s">
        <v>6269</v>
      </c>
      <c r="D614" s="245">
        <v>2017</v>
      </c>
      <c r="E614" s="246">
        <v>43801</v>
      </c>
      <c r="F614" s="245" t="s">
        <v>6853</v>
      </c>
      <c r="G614" s="247" t="s">
        <v>2698</v>
      </c>
      <c r="H614" s="248" t="s">
        <v>6272</v>
      </c>
      <c r="I614" s="249">
        <v>3680</v>
      </c>
      <c r="J614" s="249">
        <v>62</v>
      </c>
      <c r="K614" s="250">
        <v>1.5440904971300058</v>
      </c>
      <c r="L614" s="251" t="s">
        <v>6273</v>
      </c>
      <c r="M614" s="251" t="s">
        <v>8710</v>
      </c>
      <c r="N614" s="245"/>
      <c r="S614" s="251" t="s">
        <v>8711</v>
      </c>
      <c r="T614" s="251" t="s">
        <v>8711</v>
      </c>
    </row>
    <row r="615" spans="1:20">
      <c r="A615" s="245" t="s">
        <v>6267</v>
      </c>
      <c r="B615" s="245" t="s">
        <v>6268</v>
      </c>
      <c r="C615" s="245" t="s">
        <v>6269</v>
      </c>
      <c r="D615" s="245">
        <v>2017</v>
      </c>
      <c r="E615" s="246">
        <v>43801</v>
      </c>
      <c r="F615" s="245" t="s">
        <v>6275</v>
      </c>
      <c r="G615" s="247" t="s">
        <v>6854</v>
      </c>
      <c r="H615" s="248" t="s">
        <v>6272</v>
      </c>
      <c r="I615" s="249">
        <v>4264</v>
      </c>
      <c r="J615" s="249">
        <v>67</v>
      </c>
      <c r="K615" s="250">
        <v>1.4177275795227473</v>
      </c>
      <c r="L615" s="251" t="s">
        <v>6273</v>
      </c>
      <c r="N615" s="245"/>
    </row>
    <row r="616" spans="1:20">
      <c r="A616" s="245" t="s">
        <v>6267</v>
      </c>
      <c r="B616" s="245" t="s">
        <v>6268</v>
      </c>
      <c r="C616" s="245" t="s">
        <v>6269</v>
      </c>
      <c r="D616" s="245">
        <v>2017</v>
      </c>
      <c r="E616" s="246">
        <v>43801</v>
      </c>
      <c r="F616" s="245" t="s">
        <v>6276</v>
      </c>
      <c r="G616" s="247" t="s">
        <v>6855</v>
      </c>
      <c r="H616" s="248" t="s">
        <v>6272</v>
      </c>
      <c r="I616" s="249">
        <v>5780</v>
      </c>
      <c r="J616" s="249">
        <v>73</v>
      </c>
      <c r="K616" s="250">
        <v>1.485796250549462</v>
      </c>
      <c r="L616" s="251" t="s">
        <v>6273</v>
      </c>
      <c r="M616" s="251" t="s">
        <v>8713</v>
      </c>
      <c r="N616" s="245"/>
      <c r="S616" s="251" t="s">
        <v>8714</v>
      </c>
      <c r="T616" s="251" t="s">
        <v>8714</v>
      </c>
    </row>
    <row r="617" spans="1:20">
      <c r="A617" s="245" t="s">
        <v>6267</v>
      </c>
      <c r="B617" s="245" t="s">
        <v>6268</v>
      </c>
      <c r="C617" s="245" t="s">
        <v>6269</v>
      </c>
      <c r="D617" s="245">
        <v>2017</v>
      </c>
      <c r="E617" s="246">
        <v>43801</v>
      </c>
      <c r="F617" s="245" t="s">
        <v>6313</v>
      </c>
      <c r="G617" s="247" t="s">
        <v>6856</v>
      </c>
      <c r="H617" s="248" t="s">
        <v>6272</v>
      </c>
      <c r="I617" s="249">
        <v>5468</v>
      </c>
      <c r="J617" s="249">
        <v>71</v>
      </c>
      <c r="K617" s="250">
        <v>1.5277541064678091</v>
      </c>
      <c r="L617" s="251" t="s">
        <v>6273</v>
      </c>
      <c r="N617" s="245"/>
    </row>
    <row r="618" spans="1:20">
      <c r="A618" s="245" t="s">
        <v>6267</v>
      </c>
      <c r="B618" s="245" t="s">
        <v>6268</v>
      </c>
      <c r="C618" s="245" t="s">
        <v>6269</v>
      </c>
      <c r="D618" s="245">
        <v>2017</v>
      </c>
      <c r="E618" s="246">
        <v>43801</v>
      </c>
      <c r="F618" s="245" t="s">
        <v>6339</v>
      </c>
      <c r="G618" s="247" t="s">
        <v>6857</v>
      </c>
      <c r="H618" s="248" t="s">
        <v>6272</v>
      </c>
      <c r="I618" s="249">
        <v>5910</v>
      </c>
      <c r="J618" s="249">
        <v>70</v>
      </c>
      <c r="K618" s="250">
        <v>1.7230320699708455</v>
      </c>
      <c r="L618" s="251" t="s">
        <v>6273</v>
      </c>
      <c r="M618" s="251" t="s">
        <v>8712</v>
      </c>
      <c r="N618" s="245"/>
      <c r="S618" s="251" t="s">
        <v>5923</v>
      </c>
      <c r="T618" s="251" t="s">
        <v>5923</v>
      </c>
    </row>
    <row r="619" spans="1:20">
      <c r="A619" s="245" t="s">
        <v>6267</v>
      </c>
      <c r="B619" s="245" t="s">
        <v>6268</v>
      </c>
      <c r="C619" s="245" t="s">
        <v>6269</v>
      </c>
      <c r="D619" s="245">
        <v>2017</v>
      </c>
      <c r="E619" s="246">
        <v>43801</v>
      </c>
      <c r="F619" s="245" t="s">
        <v>6296</v>
      </c>
      <c r="G619" s="247" t="s">
        <v>6858</v>
      </c>
      <c r="H619" s="248" t="s">
        <v>6272</v>
      </c>
      <c r="I619" s="249">
        <v>3148</v>
      </c>
      <c r="J619" s="249">
        <v>61</v>
      </c>
      <c r="K619" s="250">
        <v>1.3869002251289755</v>
      </c>
      <c r="L619" s="251" t="s">
        <v>6273</v>
      </c>
      <c r="N619" s="245"/>
    </row>
    <row r="620" spans="1:20">
      <c r="A620" s="245" t="s">
        <v>6267</v>
      </c>
      <c r="B620" s="245" t="s">
        <v>6268</v>
      </c>
      <c r="C620" s="245" t="s">
        <v>6269</v>
      </c>
      <c r="D620" s="245">
        <v>2017</v>
      </c>
      <c r="E620" s="246">
        <v>43801</v>
      </c>
      <c r="F620" s="245" t="s">
        <v>6346</v>
      </c>
      <c r="G620" s="247" t="s">
        <v>6859</v>
      </c>
      <c r="H620" s="248" t="s">
        <v>6272</v>
      </c>
      <c r="I620" s="249">
        <v>5758</v>
      </c>
      <c r="J620" s="249">
        <v>71</v>
      </c>
      <c r="K620" s="250">
        <v>1.6087798363280257</v>
      </c>
      <c r="L620" s="251" t="s">
        <v>6273</v>
      </c>
      <c r="M620" s="251" t="s">
        <v>8712</v>
      </c>
      <c r="N620" s="245"/>
      <c r="S620" s="251" t="s">
        <v>5923</v>
      </c>
      <c r="T620" s="251" t="s">
        <v>5923</v>
      </c>
    </row>
    <row r="621" spans="1:20">
      <c r="A621" s="245" t="s">
        <v>6267</v>
      </c>
      <c r="B621" s="245" t="s">
        <v>6268</v>
      </c>
      <c r="C621" s="245" t="s">
        <v>6269</v>
      </c>
      <c r="D621" s="245">
        <v>2017</v>
      </c>
      <c r="E621" s="246">
        <v>43801</v>
      </c>
      <c r="F621" s="245" t="s">
        <v>6330</v>
      </c>
      <c r="G621" s="247" t="s">
        <v>6860</v>
      </c>
      <c r="H621" s="248" t="s">
        <v>6272</v>
      </c>
      <c r="I621" s="249">
        <v>3924</v>
      </c>
      <c r="J621" s="249">
        <v>66</v>
      </c>
      <c r="K621" s="250">
        <v>1.3648885549711995</v>
      </c>
      <c r="L621" s="251" t="s">
        <v>6273</v>
      </c>
      <c r="M621" s="251" t="s">
        <v>8713</v>
      </c>
      <c r="N621" s="245"/>
      <c r="S621" s="251" t="s">
        <v>8714</v>
      </c>
      <c r="T621" s="251" t="s">
        <v>8714</v>
      </c>
    </row>
    <row r="622" spans="1:20">
      <c r="A622" s="245" t="s">
        <v>6267</v>
      </c>
      <c r="B622" s="245" t="s">
        <v>6268</v>
      </c>
      <c r="C622" s="245" t="s">
        <v>6269</v>
      </c>
      <c r="D622" s="245">
        <v>2017</v>
      </c>
      <c r="E622" s="246">
        <v>43801</v>
      </c>
      <c r="F622" s="245" t="s">
        <v>6432</v>
      </c>
      <c r="G622" s="247" t="s">
        <v>6861</v>
      </c>
      <c r="H622" s="248" t="s">
        <v>6272</v>
      </c>
      <c r="I622" s="249">
        <v>5928</v>
      </c>
      <c r="J622" s="249">
        <v>70</v>
      </c>
      <c r="K622" s="250">
        <v>1.7282798833819242</v>
      </c>
      <c r="L622" s="251" t="s">
        <v>6273</v>
      </c>
      <c r="M622" s="251" t="s">
        <v>8713</v>
      </c>
      <c r="N622" s="245"/>
      <c r="S622" s="251" t="s">
        <v>8714</v>
      </c>
      <c r="T622" s="251" t="s">
        <v>8714</v>
      </c>
    </row>
    <row r="623" spans="1:20">
      <c r="A623" s="245" t="s">
        <v>6267</v>
      </c>
      <c r="B623" s="245" t="s">
        <v>6268</v>
      </c>
      <c r="C623" s="245" t="s">
        <v>6269</v>
      </c>
      <c r="D623" s="245">
        <v>2017</v>
      </c>
      <c r="E623" s="246">
        <v>43801</v>
      </c>
      <c r="F623" s="245" t="s">
        <v>6641</v>
      </c>
      <c r="G623" s="247" t="s">
        <v>6862</v>
      </c>
      <c r="H623" s="248" t="s">
        <v>6272</v>
      </c>
      <c r="I623" s="249">
        <v>5588</v>
      </c>
      <c r="J623" s="249">
        <v>70</v>
      </c>
      <c r="K623" s="250">
        <v>1.6291545189504371</v>
      </c>
      <c r="L623" s="251" t="s">
        <v>6273</v>
      </c>
      <c r="M623" s="251" t="s">
        <v>8710</v>
      </c>
      <c r="N623" s="245"/>
      <c r="S623" s="251" t="s">
        <v>8711</v>
      </c>
      <c r="T623" s="251" t="s">
        <v>8711</v>
      </c>
    </row>
    <row r="624" spans="1:20">
      <c r="A624" s="245" t="s">
        <v>6267</v>
      </c>
      <c r="B624" s="245" t="s">
        <v>6268</v>
      </c>
      <c r="C624" s="245" t="s">
        <v>6269</v>
      </c>
      <c r="D624" s="245">
        <v>2017</v>
      </c>
      <c r="E624" s="246">
        <v>43801</v>
      </c>
      <c r="F624" s="245" t="s">
        <v>6571</v>
      </c>
      <c r="G624" s="247" t="s">
        <v>6863</v>
      </c>
      <c r="H624" s="248" t="s">
        <v>6272</v>
      </c>
      <c r="I624" s="249">
        <v>3538</v>
      </c>
      <c r="J624" s="249">
        <v>64</v>
      </c>
      <c r="K624" s="250">
        <v>1.349639892578125</v>
      </c>
      <c r="L624" s="251" t="s">
        <v>6273</v>
      </c>
      <c r="M624" s="251" t="s">
        <v>8712</v>
      </c>
      <c r="N624" s="245"/>
      <c r="S624" s="251" t="s">
        <v>5923</v>
      </c>
      <c r="T624" s="251" t="s">
        <v>5923</v>
      </c>
    </row>
    <row r="625" spans="1:20">
      <c r="A625" s="245" t="s">
        <v>6267</v>
      </c>
      <c r="B625" s="245" t="s">
        <v>6268</v>
      </c>
      <c r="C625" s="245" t="s">
        <v>6269</v>
      </c>
      <c r="D625" s="245">
        <v>2017</v>
      </c>
      <c r="E625" s="246">
        <v>43801</v>
      </c>
      <c r="F625" s="245" t="s">
        <v>6458</v>
      </c>
      <c r="G625" s="247" t="s">
        <v>4227</v>
      </c>
      <c r="H625" s="248" t="s">
        <v>6272</v>
      </c>
      <c r="I625" s="249">
        <v>3960</v>
      </c>
      <c r="J625" s="249">
        <v>65</v>
      </c>
      <c r="K625" s="250">
        <v>1.4419663177059627</v>
      </c>
      <c r="L625" s="251" t="s">
        <v>6273</v>
      </c>
      <c r="M625" s="251" t="s">
        <v>8712</v>
      </c>
      <c r="N625" s="245"/>
      <c r="S625" s="251" t="s">
        <v>5923</v>
      </c>
      <c r="T625" s="251" t="s">
        <v>5923</v>
      </c>
    </row>
    <row r="626" spans="1:20">
      <c r="A626" s="245" t="s">
        <v>6267</v>
      </c>
      <c r="B626" s="245" t="s">
        <v>6268</v>
      </c>
      <c r="C626" s="245" t="s">
        <v>6269</v>
      </c>
      <c r="D626" s="245">
        <v>2017</v>
      </c>
      <c r="E626" s="246">
        <v>43801</v>
      </c>
      <c r="F626" s="245" t="s">
        <v>6428</v>
      </c>
      <c r="G626" s="247" t="s">
        <v>6864</v>
      </c>
      <c r="H626" s="248" t="s">
        <v>6272</v>
      </c>
      <c r="I626" s="249">
        <v>5854</v>
      </c>
      <c r="J626" s="249">
        <v>71</v>
      </c>
      <c r="K626" s="250">
        <v>1.6356021469024422</v>
      </c>
      <c r="L626" s="251" t="s">
        <v>6273</v>
      </c>
      <c r="M626" s="251" t="s">
        <v>8710</v>
      </c>
      <c r="N626" s="245"/>
      <c r="S626" s="251" t="s">
        <v>8711</v>
      </c>
      <c r="T626" s="251" t="s">
        <v>8711</v>
      </c>
    </row>
    <row r="627" spans="1:20">
      <c r="A627" s="245" t="s">
        <v>6267</v>
      </c>
      <c r="B627" s="245" t="s">
        <v>6268</v>
      </c>
      <c r="C627" s="245" t="s">
        <v>6269</v>
      </c>
      <c r="D627" s="245">
        <v>2017</v>
      </c>
      <c r="E627" s="246">
        <v>43801</v>
      </c>
      <c r="F627" s="245" t="s">
        <v>6454</v>
      </c>
      <c r="G627" s="247" t="s">
        <v>6865</v>
      </c>
      <c r="H627" s="248" t="s">
        <v>6272</v>
      </c>
      <c r="I627" s="249">
        <v>3814</v>
      </c>
      <c r="J627" s="249">
        <v>63</v>
      </c>
      <c r="K627" s="250">
        <v>1.5253132411106711</v>
      </c>
      <c r="L627" s="251" t="s">
        <v>6273</v>
      </c>
      <c r="N627" s="245"/>
    </row>
    <row r="628" spans="1:20">
      <c r="A628" s="245" t="s">
        <v>6267</v>
      </c>
      <c r="B628" s="245" t="s">
        <v>6268</v>
      </c>
      <c r="C628" s="245" t="s">
        <v>6269</v>
      </c>
      <c r="D628" s="245">
        <v>2017</v>
      </c>
      <c r="E628" s="246">
        <v>43801</v>
      </c>
      <c r="F628" s="245" t="s">
        <v>6700</v>
      </c>
      <c r="G628" s="247" t="s">
        <v>6866</v>
      </c>
      <c r="H628" s="248" t="s">
        <v>6272</v>
      </c>
      <c r="I628" s="249">
        <v>4426</v>
      </c>
      <c r="J628" s="249">
        <v>66</v>
      </c>
      <c r="K628" s="250">
        <v>1.5394996799955478</v>
      </c>
      <c r="L628" s="251" t="s">
        <v>6273</v>
      </c>
      <c r="M628" s="251" t="s">
        <v>8712</v>
      </c>
      <c r="N628" s="245"/>
      <c r="S628" s="251" t="s">
        <v>5923</v>
      </c>
      <c r="T628" s="251" t="s">
        <v>5923</v>
      </c>
    </row>
    <row r="629" spans="1:20">
      <c r="A629" s="245" t="s">
        <v>6267</v>
      </c>
      <c r="B629" s="245" t="s">
        <v>6268</v>
      </c>
      <c r="C629" s="245" t="s">
        <v>6269</v>
      </c>
      <c r="D629" s="245">
        <v>2017</v>
      </c>
      <c r="E629" s="246">
        <v>43801</v>
      </c>
      <c r="F629" s="245" t="s">
        <v>6568</v>
      </c>
      <c r="G629" s="247" t="s">
        <v>6867</v>
      </c>
      <c r="H629" s="248" t="s">
        <v>6272</v>
      </c>
      <c r="I629" s="249">
        <v>5724</v>
      </c>
      <c r="J629" s="249">
        <v>73</v>
      </c>
      <c r="K629" s="250">
        <v>1.4714009927586713</v>
      </c>
      <c r="L629" s="251" t="s">
        <v>6273</v>
      </c>
      <c r="M629" s="251" t="s">
        <v>8710</v>
      </c>
      <c r="N629" s="245"/>
      <c r="S629" s="251" t="s">
        <v>8711</v>
      </c>
      <c r="T629" s="251" t="s">
        <v>8711</v>
      </c>
    </row>
    <row r="630" spans="1:20">
      <c r="A630" s="245" t="s">
        <v>6267</v>
      </c>
      <c r="B630" s="245" t="s">
        <v>6268</v>
      </c>
      <c r="C630" s="245" t="s">
        <v>6269</v>
      </c>
      <c r="D630" s="245">
        <v>2017</v>
      </c>
      <c r="E630" s="246">
        <v>43801</v>
      </c>
      <c r="F630" s="245" t="s">
        <v>6362</v>
      </c>
      <c r="G630" s="247" t="s">
        <v>4570</v>
      </c>
      <c r="H630" s="248" t="s">
        <v>6272</v>
      </c>
      <c r="I630" s="249">
        <v>4870</v>
      </c>
      <c r="J630" s="249">
        <v>69</v>
      </c>
      <c r="K630" s="250">
        <v>1.482455579603603</v>
      </c>
      <c r="L630" s="251" t="s">
        <v>6273</v>
      </c>
      <c r="M630" s="251" t="s">
        <v>8713</v>
      </c>
      <c r="N630" s="245"/>
      <c r="S630" s="251" t="s">
        <v>8714</v>
      </c>
      <c r="T630" s="251" t="s">
        <v>8714</v>
      </c>
    </row>
    <row r="631" spans="1:20">
      <c r="A631" s="245" t="s">
        <v>6267</v>
      </c>
      <c r="B631" s="245" t="s">
        <v>6268</v>
      </c>
      <c r="C631" s="245" t="s">
        <v>6269</v>
      </c>
      <c r="D631" s="245">
        <v>2017</v>
      </c>
      <c r="E631" s="246">
        <v>43801</v>
      </c>
      <c r="F631" s="245" t="s">
        <v>6315</v>
      </c>
      <c r="G631" s="247" t="s">
        <v>6868</v>
      </c>
      <c r="H631" s="248" t="s">
        <v>6272</v>
      </c>
      <c r="I631" s="249">
        <v>3552</v>
      </c>
      <c r="J631" s="249">
        <v>64</v>
      </c>
      <c r="K631" s="250">
        <v>1.35498046875</v>
      </c>
      <c r="L631" s="251" t="s">
        <v>6273</v>
      </c>
      <c r="M631" s="251" t="s">
        <v>8712</v>
      </c>
      <c r="N631" s="245"/>
      <c r="S631" s="251" t="s">
        <v>5923</v>
      </c>
      <c r="T631" s="251" t="s">
        <v>5923</v>
      </c>
    </row>
    <row r="632" spans="1:20">
      <c r="A632" s="245" t="s">
        <v>6267</v>
      </c>
      <c r="B632" s="245" t="s">
        <v>6268</v>
      </c>
      <c r="C632" s="245" t="s">
        <v>6269</v>
      </c>
      <c r="D632" s="245">
        <v>2017</v>
      </c>
      <c r="E632" s="246">
        <v>43801</v>
      </c>
      <c r="F632" s="245" t="s">
        <v>6679</v>
      </c>
      <c r="G632" s="247" t="s">
        <v>3680</v>
      </c>
      <c r="H632" s="248" t="s">
        <v>6272</v>
      </c>
      <c r="I632" s="249">
        <v>5238</v>
      </c>
      <c r="J632" s="249">
        <v>70</v>
      </c>
      <c r="K632" s="250">
        <v>1.5271137026239068</v>
      </c>
      <c r="L632" s="251" t="s">
        <v>6273</v>
      </c>
      <c r="M632" s="251" t="s">
        <v>8713</v>
      </c>
      <c r="N632" s="245"/>
      <c r="S632" s="251" t="s">
        <v>8714</v>
      </c>
      <c r="T632" s="251" t="s">
        <v>8714</v>
      </c>
    </row>
    <row r="633" spans="1:20">
      <c r="A633" s="245" t="s">
        <v>6267</v>
      </c>
      <c r="B633" s="245" t="s">
        <v>6268</v>
      </c>
      <c r="C633" s="245" t="s">
        <v>6269</v>
      </c>
      <c r="D633" s="245">
        <v>2017</v>
      </c>
      <c r="E633" s="246">
        <v>43801</v>
      </c>
      <c r="F633" s="245" t="s">
        <v>6301</v>
      </c>
      <c r="G633" s="247" t="s">
        <v>3216</v>
      </c>
      <c r="H633" s="248" t="s">
        <v>6272</v>
      </c>
      <c r="I633" s="249">
        <v>4502</v>
      </c>
      <c r="J633" s="249">
        <v>67</v>
      </c>
      <c r="K633" s="250">
        <v>1.4968596536143077</v>
      </c>
      <c r="L633" s="251" t="s">
        <v>6273</v>
      </c>
      <c r="N633" s="245"/>
      <c r="T633" s="251" t="s">
        <v>8715</v>
      </c>
    </row>
    <row r="634" spans="1:20">
      <c r="A634" s="245" t="s">
        <v>6267</v>
      </c>
      <c r="B634" s="245" t="s">
        <v>6268</v>
      </c>
      <c r="C634" s="245" t="s">
        <v>6269</v>
      </c>
      <c r="D634" s="245">
        <v>2017</v>
      </c>
      <c r="E634" s="246">
        <v>43801</v>
      </c>
      <c r="F634" s="245" t="s">
        <v>6399</v>
      </c>
      <c r="G634" s="247" t="s">
        <v>6869</v>
      </c>
      <c r="H634" s="248" t="s">
        <v>6272</v>
      </c>
      <c r="I634" s="249">
        <v>1790</v>
      </c>
      <c r="J634" s="249">
        <v>55</v>
      </c>
      <c r="K634" s="250">
        <v>1.0758827948910592</v>
      </c>
      <c r="L634" s="251" t="s">
        <v>6273</v>
      </c>
      <c r="N634" s="245" t="s">
        <v>6870</v>
      </c>
    </row>
    <row r="635" spans="1:20">
      <c r="A635" s="245" t="s">
        <v>6267</v>
      </c>
      <c r="B635" s="245" t="s">
        <v>6268</v>
      </c>
      <c r="C635" s="245" t="s">
        <v>6269</v>
      </c>
      <c r="D635" s="245">
        <v>2017</v>
      </c>
      <c r="E635" s="246">
        <v>43801</v>
      </c>
      <c r="F635" s="245" t="s">
        <v>6568</v>
      </c>
      <c r="G635" s="247" t="s">
        <v>6871</v>
      </c>
      <c r="H635" s="248" t="s">
        <v>6272</v>
      </c>
      <c r="I635" s="249">
        <v>2398</v>
      </c>
      <c r="J635" s="249">
        <v>61</v>
      </c>
      <c r="K635" s="250">
        <v>1.056476092712606</v>
      </c>
      <c r="L635" s="251" t="s">
        <v>6273</v>
      </c>
      <c r="N635" s="245" t="s">
        <v>6870</v>
      </c>
    </row>
    <row r="636" spans="1:20">
      <c r="A636" s="245" t="s">
        <v>6267</v>
      </c>
      <c r="B636" s="245" t="s">
        <v>6268</v>
      </c>
      <c r="C636" s="245" t="s">
        <v>6269</v>
      </c>
      <c r="D636" s="245">
        <v>2017</v>
      </c>
      <c r="E636" s="246">
        <v>43801</v>
      </c>
      <c r="F636" s="245" t="s">
        <v>6296</v>
      </c>
      <c r="G636" s="247" t="s">
        <v>6872</v>
      </c>
      <c r="H636" s="248" t="s">
        <v>6272</v>
      </c>
      <c r="I636" s="249">
        <v>2008</v>
      </c>
      <c r="J636" s="249">
        <v>58</v>
      </c>
      <c r="K636" s="250">
        <v>1.0291524867768256</v>
      </c>
      <c r="L636" s="251" t="s">
        <v>6273</v>
      </c>
      <c r="N636" s="245" t="s">
        <v>6870</v>
      </c>
    </row>
    <row r="637" spans="1:20">
      <c r="A637" s="245" t="s">
        <v>6267</v>
      </c>
      <c r="B637" s="245" t="s">
        <v>6268</v>
      </c>
      <c r="C637" s="245" t="s">
        <v>6269</v>
      </c>
      <c r="D637" s="245">
        <v>2017</v>
      </c>
      <c r="E637" s="246">
        <v>43801</v>
      </c>
      <c r="F637" s="245" t="s">
        <v>6454</v>
      </c>
      <c r="G637" s="247" t="s">
        <v>6873</v>
      </c>
      <c r="H637" s="248" t="s">
        <v>6272</v>
      </c>
      <c r="I637" s="249">
        <v>4538</v>
      </c>
      <c r="J637" s="249">
        <v>67</v>
      </c>
      <c r="K637" s="250">
        <v>1.5088292110399217</v>
      </c>
      <c r="L637" s="251" t="s">
        <v>6273</v>
      </c>
      <c r="N637" s="245"/>
    </row>
    <row r="638" spans="1:20">
      <c r="A638" s="245" t="s">
        <v>6267</v>
      </c>
      <c r="B638" s="245" t="s">
        <v>6268</v>
      </c>
      <c r="C638" s="245" t="s">
        <v>6269</v>
      </c>
      <c r="D638" s="245">
        <v>2017</v>
      </c>
      <c r="E638" s="246">
        <v>43801</v>
      </c>
      <c r="F638" s="245" t="s">
        <v>6874</v>
      </c>
      <c r="G638" s="247" t="s">
        <v>6875</v>
      </c>
      <c r="H638" s="248" t="s">
        <v>6272</v>
      </c>
      <c r="I638" s="249">
        <v>3778</v>
      </c>
      <c r="J638" s="249">
        <v>65</v>
      </c>
      <c r="K638" s="250">
        <v>1.3756941283568502</v>
      </c>
      <c r="L638" s="251" t="s">
        <v>6273</v>
      </c>
      <c r="N638" s="245"/>
    </row>
    <row r="639" spans="1:20">
      <c r="A639" s="245" t="s">
        <v>6267</v>
      </c>
      <c r="B639" s="245" t="s">
        <v>6268</v>
      </c>
      <c r="C639" s="245" t="s">
        <v>6269</v>
      </c>
      <c r="D639" s="245">
        <v>2017</v>
      </c>
      <c r="E639" s="246">
        <v>43801</v>
      </c>
      <c r="F639" s="245" t="s">
        <v>6874</v>
      </c>
      <c r="G639" s="247" t="s">
        <v>6876</v>
      </c>
      <c r="H639" s="248" t="s">
        <v>6272</v>
      </c>
      <c r="I639" s="249">
        <v>3570</v>
      </c>
      <c r="J639" s="249">
        <v>63</v>
      </c>
      <c r="K639" s="250">
        <v>1.4277315864617453</v>
      </c>
      <c r="L639" s="251" t="s">
        <v>6273</v>
      </c>
      <c r="N639" s="245"/>
    </row>
    <row r="640" spans="1:20">
      <c r="A640" s="245" t="s">
        <v>6267</v>
      </c>
      <c r="B640" s="245" t="s">
        <v>6268</v>
      </c>
      <c r="C640" s="245" t="s">
        <v>6269</v>
      </c>
      <c r="D640" s="245">
        <v>2017</v>
      </c>
      <c r="E640" s="246">
        <v>43801</v>
      </c>
      <c r="F640" s="245" t="s">
        <v>6385</v>
      </c>
      <c r="G640" s="247" t="s">
        <v>6877</v>
      </c>
      <c r="H640" s="248" t="s">
        <v>6272</v>
      </c>
      <c r="I640" s="249">
        <v>2124</v>
      </c>
      <c r="J640" s="249">
        <v>58</v>
      </c>
      <c r="K640" s="250">
        <v>1.088605518881463</v>
      </c>
      <c r="L640" s="251" t="s">
        <v>6273</v>
      </c>
      <c r="N640" s="245" t="s">
        <v>6878</v>
      </c>
    </row>
    <row r="641" spans="1:20">
      <c r="A641" s="245" t="s">
        <v>6267</v>
      </c>
      <c r="B641" s="245" t="s">
        <v>6268</v>
      </c>
      <c r="C641" s="245" t="s">
        <v>6269</v>
      </c>
      <c r="D641" s="245">
        <v>2017</v>
      </c>
      <c r="E641" s="246">
        <v>43801</v>
      </c>
      <c r="F641" s="245" t="s">
        <v>6789</v>
      </c>
      <c r="G641" s="247" t="s">
        <v>6879</v>
      </c>
      <c r="H641" s="248" t="s">
        <v>6272</v>
      </c>
      <c r="I641" s="249">
        <v>4788</v>
      </c>
      <c r="J641" s="249">
        <v>66</v>
      </c>
      <c r="K641" s="250">
        <v>1.6654144753318305</v>
      </c>
      <c r="L641" s="251" t="s">
        <v>6273</v>
      </c>
      <c r="N641" s="245"/>
    </row>
    <row r="642" spans="1:20">
      <c r="A642" s="245" t="s">
        <v>6267</v>
      </c>
      <c r="B642" s="245" t="s">
        <v>6268</v>
      </c>
      <c r="C642" s="245" t="s">
        <v>6269</v>
      </c>
      <c r="D642" s="245">
        <v>2017</v>
      </c>
      <c r="E642" s="246">
        <v>43801</v>
      </c>
      <c r="F642" s="245" t="s">
        <v>6464</v>
      </c>
      <c r="G642" s="247" t="s">
        <v>6880</v>
      </c>
      <c r="H642" s="248" t="s">
        <v>6272</v>
      </c>
      <c r="I642" s="249">
        <v>5858</v>
      </c>
      <c r="J642" s="249">
        <v>72</v>
      </c>
      <c r="K642" s="250">
        <v>1.569465877914952</v>
      </c>
      <c r="L642" s="251" t="s">
        <v>6273</v>
      </c>
      <c r="M642" s="251" t="s">
        <v>8710</v>
      </c>
      <c r="N642" s="245"/>
      <c r="S642" s="251" t="s">
        <v>8711</v>
      </c>
      <c r="T642" s="251" t="s">
        <v>8711</v>
      </c>
    </row>
    <row r="643" spans="1:20">
      <c r="A643" s="245" t="s">
        <v>6267</v>
      </c>
      <c r="B643" s="245" t="s">
        <v>6268</v>
      </c>
      <c r="C643" s="245" t="s">
        <v>6269</v>
      </c>
      <c r="D643" s="245">
        <v>2017</v>
      </c>
      <c r="E643" s="246">
        <v>43801</v>
      </c>
      <c r="F643" s="245" t="s">
        <v>6445</v>
      </c>
      <c r="G643" s="247" t="s">
        <v>6881</v>
      </c>
      <c r="H643" s="248" t="s">
        <v>6272</v>
      </c>
      <c r="I643" s="249">
        <v>4580</v>
      </c>
      <c r="J643" s="249">
        <v>75</v>
      </c>
      <c r="K643" s="250">
        <v>1.0856296296296297</v>
      </c>
      <c r="L643" s="251" t="s">
        <v>6273</v>
      </c>
      <c r="N643" s="245"/>
    </row>
    <row r="644" spans="1:20">
      <c r="A644" s="245" t="s">
        <v>6267</v>
      </c>
      <c r="B644" s="245" t="s">
        <v>6268</v>
      </c>
      <c r="C644" s="245" t="s">
        <v>6269</v>
      </c>
      <c r="D644" s="245">
        <v>2017</v>
      </c>
      <c r="E644" s="246">
        <v>43801</v>
      </c>
      <c r="F644" s="245" t="s">
        <v>6435</v>
      </c>
      <c r="G644" s="247" t="s">
        <v>6882</v>
      </c>
      <c r="H644" s="248" t="s">
        <v>6272</v>
      </c>
      <c r="I644" s="249">
        <v>6754</v>
      </c>
      <c r="J644" s="249">
        <v>74</v>
      </c>
      <c r="K644" s="250">
        <v>1.6667324738909837</v>
      </c>
      <c r="L644" s="251" t="s">
        <v>6273</v>
      </c>
      <c r="M644" s="251" t="s">
        <v>8712</v>
      </c>
      <c r="N644" s="245"/>
      <c r="S644" s="251" t="s">
        <v>5923</v>
      </c>
      <c r="T644" s="251" t="s">
        <v>8716</v>
      </c>
    </row>
    <row r="645" spans="1:20">
      <c r="A645" s="245" t="s">
        <v>6267</v>
      </c>
      <c r="B645" s="245" t="s">
        <v>6268</v>
      </c>
      <c r="C645" s="245" t="s">
        <v>6269</v>
      </c>
      <c r="D645" s="245">
        <v>2017</v>
      </c>
      <c r="E645" s="246">
        <v>43801</v>
      </c>
      <c r="F645" s="245" t="s">
        <v>6408</v>
      </c>
      <c r="G645" s="247" t="s">
        <v>4029</v>
      </c>
      <c r="H645" s="248" t="s">
        <v>6272</v>
      </c>
      <c r="I645" s="249">
        <v>5690</v>
      </c>
      <c r="J645" s="249">
        <v>68</v>
      </c>
      <c r="K645" s="250">
        <v>1.8096122532057808</v>
      </c>
      <c r="L645" s="251" t="s">
        <v>6273</v>
      </c>
      <c r="N645" s="245"/>
      <c r="T645" s="251" t="s">
        <v>8715</v>
      </c>
    </row>
    <row r="646" spans="1:20">
      <c r="A646" s="245" t="s">
        <v>6267</v>
      </c>
      <c r="B646" s="245" t="s">
        <v>6268</v>
      </c>
      <c r="C646" s="245" t="s">
        <v>6269</v>
      </c>
      <c r="D646" s="245">
        <v>2017</v>
      </c>
      <c r="E646" s="246">
        <v>43801</v>
      </c>
      <c r="F646" s="245" t="s">
        <v>6296</v>
      </c>
      <c r="G646" s="247" t="s">
        <v>6883</v>
      </c>
      <c r="H646" s="248" t="s">
        <v>6272</v>
      </c>
      <c r="I646" s="249">
        <v>6204</v>
      </c>
      <c r="J646" s="249">
        <v>72</v>
      </c>
      <c r="K646" s="250">
        <v>1.6621656378600822</v>
      </c>
      <c r="L646" s="251" t="s">
        <v>6273</v>
      </c>
      <c r="M646" s="251" t="s">
        <v>8713</v>
      </c>
      <c r="N646" s="245"/>
      <c r="S646" s="251" t="s">
        <v>8714</v>
      </c>
      <c r="T646" s="251" t="s">
        <v>8714</v>
      </c>
    </row>
    <row r="647" spans="1:20">
      <c r="A647" s="245" t="s">
        <v>6267</v>
      </c>
      <c r="B647" s="245" t="s">
        <v>6268</v>
      </c>
      <c r="C647" s="245" t="s">
        <v>6269</v>
      </c>
      <c r="D647" s="245">
        <v>2017</v>
      </c>
      <c r="E647" s="246">
        <v>43801</v>
      </c>
      <c r="F647" s="245" t="s">
        <v>6334</v>
      </c>
      <c r="G647" s="247" t="s">
        <v>4094</v>
      </c>
      <c r="H647" s="248" t="s">
        <v>6272</v>
      </c>
      <c r="I647" s="249">
        <v>5688</v>
      </c>
      <c r="J647" s="249">
        <v>70</v>
      </c>
      <c r="K647" s="250">
        <v>1.6583090379008747</v>
      </c>
      <c r="L647" s="251" t="s">
        <v>6273</v>
      </c>
      <c r="M647" s="251" t="s">
        <v>8710</v>
      </c>
      <c r="N647" s="245"/>
      <c r="S647" s="251" t="s">
        <v>8711</v>
      </c>
      <c r="T647" s="251" t="s">
        <v>8711</v>
      </c>
    </row>
    <row r="648" spans="1:20">
      <c r="A648" s="245" t="s">
        <v>6267</v>
      </c>
      <c r="B648" s="245" t="s">
        <v>6268</v>
      </c>
      <c r="C648" s="245" t="s">
        <v>6269</v>
      </c>
      <c r="D648" s="245">
        <v>2017</v>
      </c>
      <c r="E648" s="246">
        <v>43801</v>
      </c>
      <c r="F648" s="245" t="s">
        <v>6337</v>
      </c>
      <c r="G648" s="247" t="s">
        <v>6884</v>
      </c>
      <c r="H648" s="248" t="s">
        <v>6272</v>
      </c>
      <c r="I648" s="249">
        <v>5088</v>
      </c>
      <c r="J648" s="249">
        <v>65</v>
      </c>
      <c r="K648" s="250">
        <v>1.8527082385070552</v>
      </c>
      <c r="L648" s="251" t="s">
        <v>6273</v>
      </c>
      <c r="N648" s="245"/>
    </row>
    <row r="649" spans="1:20">
      <c r="A649" s="245" t="s">
        <v>6267</v>
      </c>
      <c r="B649" s="245" t="s">
        <v>6268</v>
      </c>
      <c r="C649" s="245" t="s">
        <v>6269</v>
      </c>
      <c r="D649" s="245">
        <v>2017</v>
      </c>
      <c r="E649" s="246">
        <v>43801</v>
      </c>
      <c r="F649" s="245" t="s">
        <v>6708</v>
      </c>
      <c r="G649" s="247" t="s">
        <v>3668</v>
      </c>
      <c r="H649" s="248" t="s">
        <v>6272</v>
      </c>
      <c r="I649" s="249">
        <v>6688</v>
      </c>
      <c r="J649" s="249">
        <v>73</v>
      </c>
      <c r="K649" s="250">
        <v>1.7192050733001385</v>
      </c>
      <c r="L649" s="251" t="s">
        <v>6273</v>
      </c>
      <c r="M649" s="251" t="s">
        <v>8713</v>
      </c>
      <c r="N649" s="245"/>
      <c r="S649" s="251" t="s">
        <v>8714</v>
      </c>
      <c r="T649" s="251" t="s">
        <v>8714</v>
      </c>
    </row>
    <row r="650" spans="1:20">
      <c r="A650" s="245" t="s">
        <v>6267</v>
      </c>
      <c r="B650" s="245" t="s">
        <v>6268</v>
      </c>
      <c r="C650" s="245" t="s">
        <v>6269</v>
      </c>
      <c r="D650" s="245">
        <v>2017</v>
      </c>
      <c r="E650" s="246">
        <v>43801</v>
      </c>
      <c r="F650" s="245" t="s">
        <v>6289</v>
      </c>
      <c r="G650" s="247" t="s">
        <v>6885</v>
      </c>
      <c r="H650" s="248" t="s">
        <v>6272</v>
      </c>
      <c r="I650" s="249">
        <v>6788</v>
      </c>
      <c r="J650" s="249">
        <v>75</v>
      </c>
      <c r="K650" s="250">
        <v>1.6090074074074072</v>
      </c>
      <c r="L650" s="251" t="s">
        <v>6273</v>
      </c>
      <c r="M650" s="251" t="s">
        <v>8712</v>
      </c>
      <c r="N650" s="245"/>
      <c r="S650" s="251" t="s">
        <v>5923</v>
      </c>
      <c r="T650" s="251" t="s">
        <v>5923</v>
      </c>
    </row>
    <row r="651" spans="1:20">
      <c r="A651" s="245" t="s">
        <v>6267</v>
      </c>
      <c r="B651" s="245" t="s">
        <v>6268</v>
      </c>
      <c r="C651" s="245" t="s">
        <v>6269</v>
      </c>
      <c r="D651" s="245">
        <v>2017</v>
      </c>
      <c r="E651" s="246">
        <v>43801</v>
      </c>
      <c r="F651" s="245" t="s">
        <v>6503</v>
      </c>
      <c r="G651" s="247" t="s">
        <v>4163</v>
      </c>
      <c r="H651" s="248" t="s">
        <v>6272</v>
      </c>
      <c r="I651" s="249">
        <v>5460</v>
      </c>
      <c r="J651" s="249">
        <v>67</v>
      </c>
      <c r="K651" s="250">
        <v>1.8153828762181519</v>
      </c>
      <c r="L651" s="251" t="s">
        <v>6273</v>
      </c>
      <c r="N651" s="245"/>
      <c r="T651" s="251" t="s">
        <v>8715</v>
      </c>
    </row>
    <row r="652" spans="1:20">
      <c r="A652" s="245" t="s">
        <v>6267</v>
      </c>
      <c r="B652" s="245" t="s">
        <v>6268</v>
      </c>
      <c r="C652" s="245" t="s">
        <v>6269</v>
      </c>
      <c r="D652" s="245">
        <v>2017</v>
      </c>
      <c r="E652" s="246">
        <v>43801</v>
      </c>
      <c r="F652" s="245" t="s">
        <v>6353</v>
      </c>
      <c r="G652" s="247" t="s">
        <v>4148</v>
      </c>
      <c r="H652" s="248" t="s">
        <v>6272</v>
      </c>
      <c r="I652" s="249">
        <v>5176</v>
      </c>
      <c r="J652" s="249">
        <v>67</v>
      </c>
      <c r="K652" s="250">
        <v>1.7209563676383064</v>
      </c>
      <c r="L652" s="251" t="s">
        <v>6273</v>
      </c>
      <c r="M652" s="251" t="s">
        <v>8710</v>
      </c>
      <c r="N652" s="245"/>
      <c r="S652" s="251" t="s">
        <v>8711</v>
      </c>
      <c r="T652" s="251" t="s">
        <v>8711</v>
      </c>
    </row>
    <row r="653" spans="1:20">
      <c r="A653" s="245" t="s">
        <v>6267</v>
      </c>
      <c r="B653" s="245" t="s">
        <v>6268</v>
      </c>
      <c r="C653" s="245" t="s">
        <v>6269</v>
      </c>
      <c r="D653" s="245">
        <v>2017</v>
      </c>
      <c r="E653" s="246">
        <v>43801</v>
      </c>
      <c r="F653" s="245" t="s">
        <v>6517</v>
      </c>
      <c r="G653" s="247" t="s">
        <v>6886</v>
      </c>
      <c r="H653" s="248" t="s">
        <v>6272</v>
      </c>
      <c r="I653" s="249">
        <v>6302</v>
      </c>
      <c r="J653" s="249">
        <v>69</v>
      </c>
      <c r="K653" s="250">
        <v>1.9183644892529581</v>
      </c>
      <c r="L653" s="251" t="s">
        <v>6273</v>
      </c>
      <c r="M653" s="251" t="s">
        <v>8710</v>
      </c>
      <c r="N653" s="245"/>
      <c r="S653" s="251" t="s">
        <v>8711</v>
      </c>
      <c r="T653" s="251" t="s">
        <v>8711</v>
      </c>
    </row>
    <row r="654" spans="1:20">
      <c r="A654" s="245" t="s">
        <v>6267</v>
      </c>
      <c r="B654" s="245" t="s">
        <v>6268</v>
      </c>
      <c r="C654" s="245" t="s">
        <v>6269</v>
      </c>
      <c r="D654" s="245">
        <v>2017</v>
      </c>
      <c r="E654" s="246">
        <v>43801</v>
      </c>
      <c r="F654" s="245" t="s">
        <v>6887</v>
      </c>
      <c r="G654" s="247" t="s">
        <v>6888</v>
      </c>
      <c r="H654" s="248" t="s">
        <v>6272</v>
      </c>
      <c r="I654" s="249">
        <v>5288</v>
      </c>
      <c r="J654" s="249">
        <v>70</v>
      </c>
      <c r="K654" s="250">
        <v>1.5416909620991255</v>
      </c>
      <c r="L654" s="251" t="s">
        <v>6273</v>
      </c>
      <c r="M654" s="251" t="s">
        <v>8713</v>
      </c>
      <c r="N654" s="245"/>
      <c r="S654" s="251" t="s">
        <v>8714</v>
      </c>
      <c r="T654" s="251" t="s">
        <v>8714</v>
      </c>
    </row>
    <row r="655" spans="1:20">
      <c r="A655" s="245" t="s">
        <v>6267</v>
      </c>
      <c r="B655" s="245" t="s">
        <v>6268</v>
      </c>
      <c r="C655" s="245" t="s">
        <v>6269</v>
      </c>
      <c r="D655" s="245">
        <v>2017</v>
      </c>
      <c r="E655" s="246">
        <v>43801</v>
      </c>
      <c r="F655" s="245" t="s">
        <v>6698</v>
      </c>
      <c r="G655" s="247" t="s">
        <v>3889</v>
      </c>
      <c r="H655" s="248" t="s">
        <v>6272</v>
      </c>
      <c r="I655" s="249">
        <v>6072</v>
      </c>
      <c r="J655" s="249">
        <v>70</v>
      </c>
      <c r="K655" s="250">
        <v>1.7702623906705537</v>
      </c>
      <c r="L655" s="251" t="s">
        <v>6273</v>
      </c>
      <c r="M655" s="251" t="s">
        <v>8710</v>
      </c>
      <c r="N655" s="245"/>
      <c r="S655" s="251" t="s">
        <v>8711</v>
      </c>
      <c r="T655" s="251" t="s">
        <v>8711</v>
      </c>
    </row>
    <row r="656" spans="1:20">
      <c r="A656" s="245" t="s">
        <v>6267</v>
      </c>
      <c r="B656" s="245" t="s">
        <v>6268</v>
      </c>
      <c r="C656" s="245" t="s">
        <v>6269</v>
      </c>
      <c r="D656" s="245">
        <v>2017</v>
      </c>
      <c r="E656" s="246">
        <v>43801</v>
      </c>
      <c r="F656" s="245" t="s">
        <v>6332</v>
      </c>
      <c r="G656" s="247" t="s">
        <v>3046</v>
      </c>
      <c r="H656" s="248" t="s">
        <v>6272</v>
      </c>
      <c r="I656" s="249">
        <v>5136</v>
      </c>
      <c r="J656" s="249">
        <v>69</v>
      </c>
      <c r="K656" s="250">
        <v>1.5634274860049497</v>
      </c>
      <c r="L656" s="251" t="s">
        <v>6273</v>
      </c>
      <c r="M656" s="251" t="s">
        <v>8710</v>
      </c>
      <c r="N656" s="245"/>
      <c r="S656" s="251" t="s">
        <v>8711</v>
      </c>
      <c r="T656" s="251" t="s">
        <v>8711</v>
      </c>
    </row>
    <row r="657" spans="1:20">
      <c r="A657" s="245" t="s">
        <v>6267</v>
      </c>
      <c r="B657" s="245" t="s">
        <v>6268</v>
      </c>
      <c r="C657" s="245" t="s">
        <v>6269</v>
      </c>
      <c r="D657" s="245">
        <v>2017</v>
      </c>
      <c r="E657" s="246">
        <v>43801</v>
      </c>
      <c r="F657" s="245" t="s">
        <v>6320</v>
      </c>
      <c r="G657" s="247" t="s">
        <v>4241</v>
      </c>
      <c r="H657" s="248" t="s">
        <v>6272</v>
      </c>
      <c r="I657" s="249">
        <v>4450</v>
      </c>
      <c r="J657" s="249">
        <v>65</v>
      </c>
      <c r="K657" s="250">
        <v>1.6203914428766502</v>
      </c>
      <c r="L657" s="251" t="s">
        <v>6273</v>
      </c>
      <c r="M657" s="251" t="s">
        <v>8712</v>
      </c>
      <c r="N657" s="245"/>
      <c r="S657" s="251" t="s">
        <v>5923</v>
      </c>
      <c r="T657" s="251" t="s">
        <v>5923</v>
      </c>
    </row>
    <row r="658" spans="1:20">
      <c r="A658" s="245" t="s">
        <v>6267</v>
      </c>
      <c r="B658" s="245" t="s">
        <v>6268</v>
      </c>
      <c r="C658" s="245" t="s">
        <v>6269</v>
      </c>
      <c r="D658" s="245">
        <v>2017</v>
      </c>
      <c r="E658" s="246">
        <v>43801</v>
      </c>
      <c r="F658" s="245" t="s">
        <v>6562</v>
      </c>
      <c r="G658" s="247" t="s">
        <v>4298</v>
      </c>
      <c r="H658" s="248" t="s">
        <v>6272</v>
      </c>
      <c r="I658" s="249">
        <v>4742</v>
      </c>
      <c r="J658" s="249">
        <v>66</v>
      </c>
      <c r="K658" s="250">
        <v>1.6494142527200377</v>
      </c>
      <c r="L658" s="251" t="s">
        <v>6273</v>
      </c>
      <c r="M658" s="251" t="s">
        <v>8712</v>
      </c>
      <c r="N658" s="245"/>
      <c r="S658" s="251" t="s">
        <v>5923</v>
      </c>
      <c r="T658" s="251" t="s">
        <v>5923</v>
      </c>
    </row>
    <row r="659" spans="1:20">
      <c r="A659" s="245" t="s">
        <v>6267</v>
      </c>
      <c r="B659" s="245" t="s">
        <v>6268</v>
      </c>
      <c r="C659" s="245" t="s">
        <v>6269</v>
      </c>
      <c r="D659" s="245">
        <v>2017</v>
      </c>
      <c r="E659" s="246">
        <v>43801</v>
      </c>
      <c r="F659" s="245" t="s">
        <v>6346</v>
      </c>
      <c r="G659" s="247" t="s">
        <v>6889</v>
      </c>
      <c r="H659" s="248" t="s">
        <v>6272</v>
      </c>
      <c r="I659" s="249">
        <v>5548</v>
      </c>
      <c r="J659" s="249">
        <v>71</v>
      </c>
      <c r="K659" s="250">
        <v>1.5501060319464894</v>
      </c>
      <c r="L659" s="251" t="s">
        <v>6273</v>
      </c>
      <c r="M659" s="251" t="s">
        <v>8712</v>
      </c>
      <c r="N659" s="245"/>
      <c r="S659" s="251" t="s">
        <v>5923</v>
      </c>
      <c r="T659" s="251" t="s">
        <v>5923</v>
      </c>
    </row>
    <row r="660" spans="1:20">
      <c r="A660" s="245" t="s">
        <v>6267</v>
      </c>
      <c r="B660" s="245" t="s">
        <v>6268</v>
      </c>
      <c r="C660" s="245" t="s">
        <v>6269</v>
      </c>
      <c r="D660" s="245">
        <v>2017</v>
      </c>
      <c r="E660" s="246">
        <v>43801</v>
      </c>
      <c r="F660" s="245" t="s">
        <v>6408</v>
      </c>
      <c r="G660" s="247" t="s">
        <v>6890</v>
      </c>
      <c r="H660" s="248" t="s">
        <v>6272</v>
      </c>
      <c r="I660" s="249">
        <v>4806</v>
      </c>
      <c r="J660" s="249">
        <v>65</v>
      </c>
      <c r="K660" s="250">
        <v>1.750022758306782</v>
      </c>
      <c r="L660" s="251" t="s">
        <v>6273</v>
      </c>
      <c r="M660" s="251" t="s">
        <v>8713</v>
      </c>
      <c r="N660" s="245"/>
      <c r="S660" s="251" t="s">
        <v>8714</v>
      </c>
      <c r="T660" s="251" t="s">
        <v>8714</v>
      </c>
    </row>
    <row r="661" spans="1:20">
      <c r="A661" s="245" t="s">
        <v>6267</v>
      </c>
      <c r="B661" s="245" t="s">
        <v>6268</v>
      </c>
      <c r="C661" s="245" t="s">
        <v>6269</v>
      </c>
      <c r="D661" s="245">
        <v>2017</v>
      </c>
      <c r="E661" s="246">
        <v>43801</v>
      </c>
      <c r="F661" s="245" t="s">
        <v>6296</v>
      </c>
      <c r="G661" s="247" t="s">
        <v>4563</v>
      </c>
      <c r="H661" s="248" t="s">
        <v>6272</v>
      </c>
      <c r="I661" s="249">
        <v>5786</v>
      </c>
      <c r="J661" s="249">
        <v>69</v>
      </c>
      <c r="K661" s="250">
        <v>1.761291167060872</v>
      </c>
      <c r="L661" s="251" t="s">
        <v>6273</v>
      </c>
      <c r="M661" s="251" t="s">
        <v>8713</v>
      </c>
      <c r="N661" s="245"/>
      <c r="S661" s="251" t="s">
        <v>8714</v>
      </c>
      <c r="T661" s="251" t="s">
        <v>8714</v>
      </c>
    </row>
    <row r="662" spans="1:20">
      <c r="A662" s="245" t="s">
        <v>6267</v>
      </c>
      <c r="B662" s="245" t="s">
        <v>6268</v>
      </c>
      <c r="C662" s="245" t="s">
        <v>6269</v>
      </c>
      <c r="D662" s="245">
        <v>2017</v>
      </c>
      <c r="E662" s="246">
        <v>43801</v>
      </c>
      <c r="F662" s="245" t="s">
        <v>6789</v>
      </c>
      <c r="G662" s="247" t="s">
        <v>6891</v>
      </c>
      <c r="H662" s="248" t="s">
        <v>6272</v>
      </c>
      <c r="I662" s="249">
        <v>4942</v>
      </c>
      <c r="J662" s="249">
        <v>67</v>
      </c>
      <c r="K662" s="250">
        <v>1.6431542443718143</v>
      </c>
      <c r="L662" s="251" t="s">
        <v>6273</v>
      </c>
      <c r="M662" s="251" t="s">
        <v>8710</v>
      </c>
      <c r="N662" s="245"/>
      <c r="S662" s="251" t="s">
        <v>8711</v>
      </c>
      <c r="T662" s="251" t="s">
        <v>8711</v>
      </c>
    </row>
    <row r="663" spans="1:20">
      <c r="A663" s="245" t="s">
        <v>6267</v>
      </c>
      <c r="B663" s="245" t="s">
        <v>6268</v>
      </c>
      <c r="C663" s="245" t="s">
        <v>6269</v>
      </c>
      <c r="D663" s="245">
        <v>2017</v>
      </c>
      <c r="E663" s="246">
        <v>43801</v>
      </c>
      <c r="F663" s="245" t="s">
        <v>6679</v>
      </c>
      <c r="G663" s="247" t="s">
        <v>6892</v>
      </c>
      <c r="H663" s="248" t="s">
        <v>6272</v>
      </c>
      <c r="I663" s="249">
        <v>4890</v>
      </c>
      <c r="J663" s="249">
        <v>69</v>
      </c>
      <c r="K663" s="250">
        <v>1.4885436928668621</v>
      </c>
      <c r="L663" s="251" t="s">
        <v>6273</v>
      </c>
      <c r="M663" s="251" t="s">
        <v>8712</v>
      </c>
      <c r="N663" s="245"/>
      <c r="S663" s="251" t="s">
        <v>5923</v>
      </c>
      <c r="T663" s="251" t="s">
        <v>5923</v>
      </c>
    </row>
    <row r="664" spans="1:20">
      <c r="A664" s="245" t="s">
        <v>6267</v>
      </c>
      <c r="B664" s="245" t="s">
        <v>6268</v>
      </c>
      <c r="C664" s="245" t="s">
        <v>6269</v>
      </c>
      <c r="D664" s="245">
        <v>2017</v>
      </c>
      <c r="E664" s="246">
        <v>43801</v>
      </c>
      <c r="F664" s="245" t="s">
        <v>6486</v>
      </c>
      <c r="G664" s="247" t="s">
        <v>6893</v>
      </c>
      <c r="H664" s="248" t="s">
        <v>6272</v>
      </c>
      <c r="I664" s="249">
        <v>5462</v>
      </c>
      <c r="J664" s="249">
        <v>71</v>
      </c>
      <c r="K664" s="250">
        <v>1.526077712056908</v>
      </c>
      <c r="L664" s="251" t="s">
        <v>6273</v>
      </c>
      <c r="M664" s="251" t="s">
        <v>8712</v>
      </c>
      <c r="N664" s="245"/>
      <c r="S664" s="251" t="s">
        <v>5923</v>
      </c>
      <c r="T664" s="251" t="s">
        <v>5923</v>
      </c>
    </row>
    <row r="665" spans="1:20">
      <c r="A665" s="245" t="s">
        <v>6267</v>
      </c>
      <c r="B665" s="245" t="s">
        <v>6268</v>
      </c>
      <c r="C665" s="245" t="s">
        <v>6269</v>
      </c>
      <c r="D665" s="245">
        <v>2017</v>
      </c>
      <c r="E665" s="246">
        <v>43801</v>
      </c>
      <c r="F665" s="245" t="s">
        <v>6456</v>
      </c>
      <c r="G665" s="247" t="s">
        <v>6894</v>
      </c>
      <c r="H665" s="248" t="s">
        <v>6272</v>
      </c>
      <c r="I665" s="249">
        <v>5390</v>
      </c>
      <c r="J665" s="249">
        <v>69</v>
      </c>
      <c r="K665" s="250">
        <v>1.6407465244483408</v>
      </c>
      <c r="L665" s="251" t="s">
        <v>6273</v>
      </c>
      <c r="N665" s="245"/>
    </row>
    <row r="666" spans="1:20">
      <c r="A666" s="245" t="s">
        <v>6267</v>
      </c>
      <c r="B666" s="245" t="s">
        <v>6268</v>
      </c>
      <c r="C666" s="245" t="s">
        <v>6269</v>
      </c>
      <c r="D666" s="245">
        <v>2017</v>
      </c>
      <c r="E666" s="246">
        <v>43801</v>
      </c>
      <c r="F666" s="245" t="s">
        <v>6593</v>
      </c>
      <c r="G666" s="247" t="s">
        <v>6895</v>
      </c>
      <c r="H666" s="248" t="s">
        <v>6272</v>
      </c>
      <c r="I666" s="249">
        <v>4982</v>
      </c>
      <c r="J666" s="249">
        <v>70</v>
      </c>
      <c r="K666" s="250">
        <v>1.4524781341107871</v>
      </c>
      <c r="L666" s="251" t="s">
        <v>6273</v>
      </c>
      <c r="N666" s="245"/>
    </row>
    <row r="667" spans="1:20">
      <c r="A667" s="245" t="s">
        <v>6267</v>
      </c>
      <c r="B667" s="245" t="s">
        <v>6268</v>
      </c>
      <c r="C667" s="245" t="s">
        <v>6269</v>
      </c>
      <c r="D667" s="245">
        <v>2017</v>
      </c>
      <c r="E667" s="246">
        <v>43801</v>
      </c>
      <c r="F667" s="245" t="s">
        <v>6512</v>
      </c>
      <c r="G667" s="247" t="s">
        <v>3778</v>
      </c>
      <c r="H667" s="248" t="s">
        <v>6272</v>
      </c>
      <c r="I667" s="249">
        <v>4868</v>
      </c>
      <c r="J667" s="249">
        <v>68</v>
      </c>
      <c r="K667" s="250">
        <v>1.5481884795440668</v>
      </c>
      <c r="L667" s="251" t="s">
        <v>6273</v>
      </c>
      <c r="M667" s="251" t="s">
        <v>8710</v>
      </c>
      <c r="N667" s="245"/>
      <c r="S667" s="251" t="s">
        <v>8711</v>
      </c>
      <c r="T667" s="251" t="s">
        <v>8711</v>
      </c>
    </row>
    <row r="668" spans="1:20">
      <c r="A668" s="245" t="s">
        <v>6267</v>
      </c>
      <c r="B668" s="245" t="s">
        <v>6268</v>
      </c>
      <c r="C668" s="245" t="s">
        <v>6269</v>
      </c>
      <c r="D668" s="245">
        <v>2017</v>
      </c>
      <c r="E668" s="246">
        <v>43801</v>
      </c>
      <c r="F668" s="245" t="s">
        <v>6853</v>
      </c>
      <c r="G668" s="247" t="s">
        <v>6896</v>
      </c>
      <c r="H668" s="248" t="s">
        <v>6272</v>
      </c>
      <c r="I668" s="249">
        <v>4048</v>
      </c>
      <c r="J668" s="249">
        <v>64</v>
      </c>
      <c r="K668" s="250">
        <v>1.544189453125</v>
      </c>
      <c r="L668" s="251" t="s">
        <v>6273</v>
      </c>
      <c r="N668" s="245"/>
    </row>
    <row r="669" spans="1:20">
      <c r="A669" s="245" t="s">
        <v>6267</v>
      </c>
      <c r="B669" s="245" t="s">
        <v>6268</v>
      </c>
      <c r="C669" s="245" t="s">
        <v>6269</v>
      </c>
      <c r="D669" s="245">
        <v>2017</v>
      </c>
      <c r="E669" s="246">
        <v>43801</v>
      </c>
      <c r="F669" s="245" t="s">
        <v>6430</v>
      </c>
      <c r="G669" s="247" t="s">
        <v>6897</v>
      </c>
      <c r="H669" s="248" t="s">
        <v>6272</v>
      </c>
      <c r="I669" s="249">
        <v>5106</v>
      </c>
      <c r="J669" s="249">
        <v>67</v>
      </c>
      <c r="K669" s="250">
        <v>1.6976822281996125</v>
      </c>
      <c r="L669" s="251" t="s">
        <v>6273</v>
      </c>
      <c r="M669" s="251" t="s">
        <v>8712</v>
      </c>
      <c r="N669" s="245"/>
      <c r="S669" s="251" t="s">
        <v>5923</v>
      </c>
      <c r="T669" s="251" t="s">
        <v>5923</v>
      </c>
    </row>
    <row r="670" spans="1:20">
      <c r="A670" s="245" t="s">
        <v>6267</v>
      </c>
      <c r="B670" s="245" t="s">
        <v>6268</v>
      </c>
      <c r="C670" s="245" t="s">
        <v>6269</v>
      </c>
      <c r="D670" s="245">
        <v>2017</v>
      </c>
      <c r="E670" s="246">
        <v>43801</v>
      </c>
      <c r="F670" s="245" t="s">
        <v>6289</v>
      </c>
      <c r="G670" s="247" t="s">
        <v>3173</v>
      </c>
      <c r="H670" s="248" t="s">
        <v>6272</v>
      </c>
      <c r="I670" s="249">
        <v>4990</v>
      </c>
      <c r="J670" s="249">
        <v>67</v>
      </c>
      <c r="K670" s="250">
        <v>1.6591136542726332</v>
      </c>
      <c r="L670" s="251" t="s">
        <v>6273</v>
      </c>
      <c r="M670" s="251" t="s">
        <v>8710</v>
      </c>
      <c r="N670" s="245"/>
      <c r="S670" s="251" t="s">
        <v>8711</v>
      </c>
      <c r="T670" s="251" t="s">
        <v>8711</v>
      </c>
    </row>
    <row r="671" spans="1:20">
      <c r="A671" s="245" t="s">
        <v>6267</v>
      </c>
      <c r="B671" s="245" t="s">
        <v>6268</v>
      </c>
      <c r="C671" s="245" t="s">
        <v>6269</v>
      </c>
      <c r="D671" s="245">
        <v>2017</v>
      </c>
      <c r="E671" s="246">
        <v>43802</v>
      </c>
      <c r="F671" s="245" t="s">
        <v>6551</v>
      </c>
      <c r="G671" s="247" t="s">
        <v>2872</v>
      </c>
      <c r="H671" s="248" t="s">
        <v>6898</v>
      </c>
      <c r="I671" s="249">
        <v>3738</v>
      </c>
      <c r="J671" s="249">
        <v>65</v>
      </c>
      <c r="K671" s="250">
        <v>1.361128812016386</v>
      </c>
      <c r="L671" s="251" t="s">
        <v>6273</v>
      </c>
      <c r="M671" s="251" t="s">
        <v>8710</v>
      </c>
      <c r="N671" s="245"/>
      <c r="S671" s="251" t="s">
        <v>8711</v>
      </c>
      <c r="T671" s="251" t="s">
        <v>8711</v>
      </c>
    </row>
    <row r="672" spans="1:20">
      <c r="A672" s="245" t="s">
        <v>6267</v>
      </c>
      <c r="B672" s="245" t="s">
        <v>6268</v>
      </c>
      <c r="C672" s="245" t="s">
        <v>6269</v>
      </c>
      <c r="D672" s="245">
        <v>2017</v>
      </c>
      <c r="E672" s="246">
        <v>43802</v>
      </c>
      <c r="F672" s="245" t="s">
        <v>6899</v>
      </c>
      <c r="G672" s="247" t="s">
        <v>4063</v>
      </c>
      <c r="H672" s="248" t="s">
        <v>6898</v>
      </c>
      <c r="I672" s="249">
        <v>4204</v>
      </c>
      <c r="J672" s="249">
        <v>65</v>
      </c>
      <c r="K672" s="250">
        <v>1.5308147473827947</v>
      </c>
      <c r="L672" s="251" t="s">
        <v>6273</v>
      </c>
      <c r="M672" s="251" t="s">
        <v>8710</v>
      </c>
      <c r="N672" s="245"/>
      <c r="S672" s="251" t="s">
        <v>8711</v>
      </c>
      <c r="T672" s="251" t="s">
        <v>8711</v>
      </c>
    </row>
    <row r="673" spans="1:20">
      <c r="A673" s="245" t="s">
        <v>6267</v>
      </c>
      <c r="B673" s="245" t="s">
        <v>6268</v>
      </c>
      <c r="C673" s="245" t="s">
        <v>6269</v>
      </c>
      <c r="D673" s="245">
        <v>2017</v>
      </c>
      <c r="E673" s="246">
        <v>43802</v>
      </c>
      <c r="F673" s="245" t="s">
        <v>6319</v>
      </c>
      <c r="G673" s="247" t="s">
        <v>6900</v>
      </c>
      <c r="H673" s="248" t="s">
        <v>6898</v>
      </c>
      <c r="I673" s="249">
        <v>3918</v>
      </c>
      <c r="J673" s="249">
        <v>64</v>
      </c>
      <c r="K673" s="250">
        <v>1.494598388671875</v>
      </c>
      <c r="L673" s="251" t="s">
        <v>6273</v>
      </c>
      <c r="M673" s="251" t="s">
        <v>8710</v>
      </c>
      <c r="N673" s="245"/>
      <c r="S673" s="251" t="s">
        <v>8711</v>
      </c>
      <c r="T673" s="251" t="s">
        <v>8711</v>
      </c>
    </row>
    <row r="674" spans="1:20">
      <c r="A674" s="245" t="s">
        <v>6267</v>
      </c>
      <c r="B674" s="245" t="s">
        <v>6268</v>
      </c>
      <c r="C674" s="245" t="s">
        <v>6269</v>
      </c>
      <c r="D674" s="245">
        <v>2017</v>
      </c>
      <c r="E674" s="246">
        <v>43802</v>
      </c>
      <c r="F674" s="245" t="s">
        <v>6307</v>
      </c>
      <c r="G674" s="247" t="s">
        <v>6901</v>
      </c>
      <c r="H674" s="248" t="s">
        <v>6898</v>
      </c>
      <c r="I674" s="249">
        <v>5100</v>
      </c>
      <c r="J674" s="249">
        <v>69</v>
      </c>
      <c r="K674" s="250">
        <v>1.5524688821310832</v>
      </c>
      <c r="L674" s="251" t="s">
        <v>6273</v>
      </c>
      <c r="M674" s="251" t="s">
        <v>8710</v>
      </c>
      <c r="N674" s="245"/>
      <c r="S674" s="251" t="s">
        <v>8711</v>
      </c>
      <c r="T674" s="251" t="s">
        <v>8711</v>
      </c>
    </row>
    <row r="675" spans="1:20">
      <c r="A675" s="245" t="s">
        <v>6267</v>
      </c>
      <c r="B675" s="245" t="s">
        <v>6268</v>
      </c>
      <c r="C675" s="245" t="s">
        <v>6269</v>
      </c>
      <c r="D675" s="245">
        <v>2017</v>
      </c>
      <c r="E675" s="246">
        <v>43802</v>
      </c>
      <c r="F675" s="245" t="s">
        <v>6313</v>
      </c>
      <c r="G675" s="247" t="s">
        <v>3804</v>
      </c>
      <c r="H675" s="248" t="s">
        <v>6898</v>
      </c>
      <c r="I675" s="249">
        <v>3578</v>
      </c>
      <c r="J675" s="249">
        <v>62</v>
      </c>
      <c r="K675" s="250">
        <v>1.5012923366117283</v>
      </c>
      <c r="L675" s="251" t="s">
        <v>6273</v>
      </c>
      <c r="M675" s="251" t="s">
        <v>8710</v>
      </c>
      <c r="N675" s="245"/>
      <c r="S675" s="251" t="s">
        <v>8711</v>
      </c>
      <c r="T675" s="251" t="s">
        <v>8711</v>
      </c>
    </row>
    <row r="676" spans="1:20">
      <c r="A676" s="245" t="s">
        <v>6267</v>
      </c>
      <c r="B676" s="245" t="s">
        <v>6268</v>
      </c>
      <c r="C676" s="245" t="s">
        <v>6269</v>
      </c>
      <c r="D676" s="245">
        <v>2017</v>
      </c>
      <c r="E676" s="246">
        <v>43802</v>
      </c>
      <c r="F676" s="245" t="s">
        <v>6902</v>
      </c>
      <c r="G676" s="247" t="s">
        <v>6903</v>
      </c>
      <c r="H676" s="248" t="s">
        <v>6898</v>
      </c>
      <c r="I676" s="249">
        <v>4600</v>
      </c>
      <c r="J676" s="249">
        <v>65</v>
      </c>
      <c r="K676" s="250">
        <v>1.6750113791533909</v>
      </c>
      <c r="L676" s="251" t="s">
        <v>6273</v>
      </c>
      <c r="M676" s="251" t="s">
        <v>8710</v>
      </c>
      <c r="N676" s="245"/>
      <c r="S676" s="251" t="s">
        <v>8711</v>
      </c>
      <c r="T676" s="251" t="s">
        <v>8711</v>
      </c>
    </row>
    <row r="677" spans="1:20">
      <c r="A677" s="245" t="s">
        <v>6267</v>
      </c>
      <c r="B677" s="245" t="s">
        <v>6268</v>
      </c>
      <c r="C677" s="245" t="s">
        <v>6269</v>
      </c>
      <c r="D677" s="245">
        <v>2017</v>
      </c>
      <c r="E677" s="246">
        <v>43802</v>
      </c>
      <c r="F677" s="245" t="s">
        <v>6454</v>
      </c>
      <c r="G677" s="247" t="s">
        <v>6904</v>
      </c>
      <c r="H677" s="248" t="s">
        <v>6898</v>
      </c>
      <c r="I677" s="249">
        <v>4000</v>
      </c>
      <c r="J677" s="249">
        <v>62</v>
      </c>
      <c r="K677" s="250">
        <v>1.6783592360108759</v>
      </c>
      <c r="L677" s="251" t="s">
        <v>6273</v>
      </c>
      <c r="M677" s="251" t="s">
        <v>8710</v>
      </c>
      <c r="N677" s="245"/>
      <c r="S677" s="251" t="s">
        <v>8711</v>
      </c>
      <c r="T677" s="251" t="s">
        <v>8711</v>
      </c>
    </row>
    <row r="678" spans="1:20">
      <c r="A678" s="245" t="s">
        <v>6267</v>
      </c>
      <c r="B678" s="245" t="s">
        <v>6268</v>
      </c>
      <c r="C678" s="245" t="s">
        <v>6269</v>
      </c>
      <c r="D678" s="245">
        <v>2017</v>
      </c>
      <c r="E678" s="246">
        <v>43802</v>
      </c>
      <c r="F678" s="245" t="s">
        <v>6905</v>
      </c>
      <c r="G678" s="247" t="s">
        <v>3793</v>
      </c>
      <c r="H678" s="248" t="s">
        <v>6898</v>
      </c>
      <c r="I678" s="249">
        <v>5054</v>
      </c>
      <c r="J678" s="249">
        <v>68</v>
      </c>
      <c r="K678" s="250">
        <v>1.6073427640952573</v>
      </c>
      <c r="L678" s="251" t="s">
        <v>6273</v>
      </c>
      <c r="M678" s="251" t="s">
        <v>8710</v>
      </c>
      <c r="N678" s="245"/>
      <c r="S678" s="251" t="s">
        <v>8711</v>
      </c>
      <c r="T678" s="251" t="s">
        <v>8711</v>
      </c>
    </row>
    <row r="679" spans="1:20">
      <c r="A679" s="245" t="s">
        <v>6267</v>
      </c>
      <c r="B679" s="245" t="s">
        <v>6268</v>
      </c>
      <c r="C679" s="245" t="s">
        <v>6269</v>
      </c>
      <c r="D679" s="245">
        <v>2017</v>
      </c>
      <c r="E679" s="246">
        <v>43802</v>
      </c>
      <c r="F679" s="245" t="s">
        <v>6328</v>
      </c>
      <c r="G679" s="247" t="s">
        <v>6906</v>
      </c>
      <c r="H679" s="248" t="s">
        <v>6898</v>
      </c>
      <c r="I679" s="249">
        <v>4274</v>
      </c>
      <c r="J679" s="249">
        <v>65</v>
      </c>
      <c r="K679" s="250">
        <v>1.556304050978607</v>
      </c>
      <c r="L679" s="251" t="s">
        <v>6273</v>
      </c>
      <c r="M679" s="251" t="s">
        <v>8710</v>
      </c>
      <c r="N679" s="245"/>
      <c r="S679" s="251" t="s">
        <v>8711</v>
      </c>
      <c r="T679" s="251" t="s">
        <v>8711</v>
      </c>
    </row>
    <row r="680" spans="1:20">
      <c r="A680" s="245" t="s">
        <v>6267</v>
      </c>
      <c r="B680" s="245" t="s">
        <v>6268</v>
      </c>
      <c r="C680" s="245" t="s">
        <v>6269</v>
      </c>
      <c r="D680" s="245">
        <v>2017</v>
      </c>
      <c r="E680" s="246">
        <v>43802</v>
      </c>
      <c r="F680" s="245" t="s">
        <v>6283</v>
      </c>
      <c r="G680" s="247" t="s">
        <v>6907</v>
      </c>
      <c r="H680" s="248" t="s">
        <v>6898</v>
      </c>
      <c r="I680" s="249">
        <v>4094</v>
      </c>
      <c r="J680" s="249">
        <v>66</v>
      </c>
      <c r="K680" s="250">
        <v>1.4240198124495644</v>
      </c>
      <c r="L680" s="251" t="s">
        <v>6273</v>
      </c>
      <c r="M680" s="251" t="s">
        <v>8710</v>
      </c>
      <c r="N680" s="245"/>
      <c r="S680" s="251" t="s">
        <v>8711</v>
      </c>
      <c r="T680" s="251" t="s">
        <v>8711</v>
      </c>
    </row>
    <row r="681" spans="1:20">
      <c r="A681" s="245" t="s">
        <v>6267</v>
      </c>
      <c r="B681" s="245" t="s">
        <v>6268</v>
      </c>
      <c r="C681" s="245" t="s">
        <v>6269</v>
      </c>
      <c r="D681" s="245">
        <v>2017</v>
      </c>
      <c r="E681" s="246">
        <v>43802</v>
      </c>
      <c r="F681" s="245" t="s">
        <v>6445</v>
      </c>
      <c r="G681" s="247" t="s">
        <v>6908</v>
      </c>
      <c r="H681" s="248" t="s">
        <v>6898</v>
      </c>
      <c r="I681" s="249">
        <v>3648</v>
      </c>
      <c r="J681" s="249">
        <v>63</v>
      </c>
      <c r="K681" s="250">
        <v>1.4589257219642706</v>
      </c>
      <c r="L681" s="251" t="s">
        <v>6273</v>
      </c>
      <c r="M681" s="251" t="s">
        <v>8710</v>
      </c>
      <c r="N681" s="245"/>
      <c r="S681" s="251" t="s">
        <v>8711</v>
      </c>
      <c r="T681" s="251" t="s">
        <v>8711</v>
      </c>
    </row>
    <row r="682" spans="1:20">
      <c r="A682" s="245" t="s">
        <v>6267</v>
      </c>
      <c r="B682" s="245" t="s">
        <v>6268</v>
      </c>
      <c r="C682" s="245" t="s">
        <v>6269</v>
      </c>
      <c r="D682" s="245">
        <v>2017</v>
      </c>
      <c r="E682" s="246">
        <v>43802</v>
      </c>
      <c r="F682" s="245" t="s">
        <v>6399</v>
      </c>
      <c r="G682" s="247" t="s">
        <v>3039</v>
      </c>
      <c r="H682" s="248" t="s">
        <v>6898</v>
      </c>
      <c r="I682" s="249">
        <v>5726</v>
      </c>
      <c r="J682" s="249">
        <v>69</v>
      </c>
      <c r="K682" s="250">
        <v>1.7430268272710947</v>
      </c>
      <c r="L682" s="251" t="s">
        <v>6273</v>
      </c>
      <c r="M682" s="251" t="s">
        <v>8710</v>
      </c>
      <c r="N682" s="245"/>
      <c r="S682" s="251" t="s">
        <v>8711</v>
      </c>
      <c r="T682" s="251" t="s">
        <v>8711</v>
      </c>
    </row>
    <row r="683" spans="1:20">
      <c r="A683" s="245" t="s">
        <v>6267</v>
      </c>
      <c r="B683" s="245" t="s">
        <v>6268</v>
      </c>
      <c r="C683" s="245" t="s">
        <v>6269</v>
      </c>
      <c r="D683" s="245">
        <v>2017</v>
      </c>
      <c r="E683" s="246">
        <v>43802</v>
      </c>
      <c r="F683" s="245" t="s">
        <v>6274</v>
      </c>
      <c r="G683" s="247" t="s">
        <v>6909</v>
      </c>
      <c r="H683" s="248" t="s">
        <v>6898</v>
      </c>
      <c r="I683" s="249">
        <v>5034</v>
      </c>
      <c r="J683" s="249">
        <v>68</v>
      </c>
      <c r="K683" s="250">
        <v>1.6009820883370649</v>
      </c>
      <c r="L683" s="251" t="s">
        <v>6273</v>
      </c>
      <c r="M683" s="251" t="s">
        <v>8710</v>
      </c>
      <c r="N683" s="245"/>
      <c r="S683" s="251" t="s">
        <v>8711</v>
      </c>
      <c r="T683" s="251" t="s">
        <v>8711</v>
      </c>
    </row>
    <row r="684" spans="1:20">
      <c r="A684" s="245" t="s">
        <v>6267</v>
      </c>
      <c r="B684" s="245" t="s">
        <v>6268</v>
      </c>
      <c r="C684" s="245" t="s">
        <v>6269</v>
      </c>
      <c r="D684" s="245">
        <v>2017</v>
      </c>
      <c r="E684" s="246">
        <v>43802</v>
      </c>
      <c r="F684" s="245" t="s">
        <v>6352</v>
      </c>
      <c r="G684" s="247" t="s">
        <v>6910</v>
      </c>
      <c r="H684" s="248" t="s">
        <v>6898</v>
      </c>
      <c r="I684" s="249">
        <v>3532</v>
      </c>
      <c r="J684" s="249">
        <v>64</v>
      </c>
      <c r="K684" s="250">
        <v>1.34735107421875</v>
      </c>
      <c r="L684" s="251" t="s">
        <v>6273</v>
      </c>
      <c r="M684" s="251" t="s">
        <v>8713</v>
      </c>
      <c r="N684" s="245"/>
      <c r="S684" s="251" t="s">
        <v>8714</v>
      </c>
      <c r="T684" s="251" t="s">
        <v>8714</v>
      </c>
    </row>
    <row r="685" spans="1:20">
      <c r="A685" s="245" t="s">
        <v>6267</v>
      </c>
      <c r="B685" s="245" t="s">
        <v>6268</v>
      </c>
      <c r="C685" s="245" t="s">
        <v>6269</v>
      </c>
      <c r="D685" s="245">
        <v>2017</v>
      </c>
      <c r="E685" s="246">
        <v>43802</v>
      </c>
      <c r="F685" s="245" t="s">
        <v>6275</v>
      </c>
      <c r="G685" s="247" t="s">
        <v>3924</v>
      </c>
      <c r="H685" s="248" t="s">
        <v>6898</v>
      </c>
      <c r="I685" s="249">
        <v>3954</v>
      </c>
      <c r="J685" s="249">
        <v>63</v>
      </c>
      <c r="K685" s="250">
        <v>1.5813027150895633</v>
      </c>
      <c r="L685" s="251" t="s">
        <v>6273</v>
      </c>
      <c r="M685" s="251" t="s">
        <v>8710</v>
      </c>
      <c r="N685" s="245"/>
      <c r="S685" s="251" t="s">
        <v>8711</v>
      </c>
      <c r="T685" s="251" t="s">
        <v>8711</v>
      </c>
    </row>
    <row r="686" spans="1:20">
      <c r="A686" s="245" t="s">
        <v>6267</v>
      </c>
      <c r="B686" s="245" t="s">
        <v>6268</v>
      </c>
      <c r="C686" s="245" t="s">
        <v>6269</v>
      </c>
      <c r="D686" s="245">
        <v>2017</v>
      </c>
      <c r="E686" s="246">
        <v>43802</v>
      </c>
      <c r="F686" s="245" t="s">
        <v>6334</v>
      </c>
      <c r="G686" s="247" t="s">
        <v>3910</v>
      </c>
      <c r="H686" s="248" t="s">
        <v>6898</v>
      </c>
      <c r="I686" s="249">
        <v>4288</v>
      </c>
      <c r="J686" s="249">
        <v>65</v>
      </c>
      <c r="K686" s="250">
        <v>1.5614019116977695</v>
      </c>
      <c r="L686" s="251" t="s">
        <v>6273</v>
      </c>
      <c r="M686" s="251" t="s">
        <v>8710</v>
      </c>
      <c r="N686" s="245"/>
      <c r="S686" s="251" t="s">
        <v>8711</v>
      </c>
      <c r="T686" s="251" t="s">
        <v>8711</v>
      </c>
    </row>
    <row r="687" spans="1:20">
      <c r="A687" s="245" t="s">
        <v>6267</v>
      </c>
      <c r="B687" s="245" t="s">
        <v>6268</v>
      </c>
      <c r="C687" s="245" t="s">
        <v>6269</v>
      </c>
      <c r="D687" s="245">
        <v>2017</v>
      </c>
      <c r="E687" s="246">
        <v>43802</v>
      </c>
      <c r="F687" s="245" t="s">
        <v>6291</v>
      </c>
      <c r="G687" s="247" t="s">
        <v>6911</v>
      </c>
      <c r="H687" s="248" t="s">
        <v>6898</v>
      </c>
      <c r="I687" s="249">
        <v>5194</v>
      </c>
      <c r="J687" s="249">
        <v>69</v>
      </c>
      <c r="K687" s="250">
        <v>1.5810830144684012</v>
      </c>
      <c r="L687" s="251" t="s">
        <v>6273</v>
      </c>
      <c r="M687" s="251" t="s">
        <v>8713</v>
      </c>
      <c r="N687" s="245"/>
      <c r="S687" s="251" t="s">
        <v>8714</v>
      </c>
      <c r="T687" s="251" t="s">
        <v>8714</v>
      </c>
    </row>
    <row r="688" spans="1:20">
      <c r="A688" s="245" t="s">
        <v>6267</v>
      </c>
      <c r="B688" s="245" t="s">
        <v>6268</v>
      </c>
      <c r="C688" s="245" t="s">
        <v>6269</v>
      </c>
      <c r="D688" s="245">
        <v>2017</v>
      </c>
      <c r="E688" s="246">
        <v>43802</v>
      </c>
      <c r="F688" s="245" t="s">
        <v>6385</v>
      </c>
      <c r="G688" s="247" t="s">
        <v>3031</v>
      </c>
      <c r="H688" s="248" t="s">
        <v>6898</v>
      </c>
      <c r="I688" s="249">
        <v>4200</v>
      </c>
      <c r="J688" s="249">
        <v>65</v>
      </c>
      <c r="K688" s="250">
        <v>1.5293582157487484</v>
      </c>
      <c r="L688" s="251" t="s">
        <v>6273</v>
      </c>
      <c r="M688" s="251" t="s">
        <v>8710</v>
      </c>
      <c r="N688" s="245"/>
      <c r="S688" s="251" t="s">
        <v>8711</v>
      </c>
      <c r="T688" s="251" t="s">
        <v>8711</v>
      </c>
    </row>
    <row r="689" spans="1:20">
      <c r="A689" s="245" t="s">
        <v>6267</v>
      </c>
      <c r="B689" s="245" t="s">
        <v>6268</v>
      </c>
      <c r="C689" s="245" t="s">
        <v>6269</v>
      </c>
      <c r="D689" s="245">
        <v>2017</v>
      </c>
      <c r="E689" s="246">
        <v>43802</v>
      </c>
      <c r="F689" s="245" t="s">
        <v>6684</v>
      </c>
      <c r="G689" s="247" t="s">
        <v>6912</v>
      </c>
      <c r="H689" s="248" t="s">
        <v>6898</v>
      </c>
      <c r="I689" s="249">
        <v>3152</v>
      </c>
      <c r="J689" s="249">
        <v>60</v>
      </c>
      <c r="K689" s="250">
        <v>1.4592592592592593</v>
      </c>
      <c r="L689" s="251" t="s">
        <v>6273</v>
      </c>
      <c r="M689" s="251" t="s">
        <v>8713</v>
      </c>
      <c r="N689" s="245"/>
      <c r="S689" s="251" t="s">
        <v>8714</v>
      </c>
      <c r="T689" s="251" t="s">
        <v>8714</v>
      </c>
    </row>
    <row r="690" spans="1:20">
      <c r="A690" s="245" t="s">
        <v>6267</v>
      </c>
      <c r="B690" s="245" t="s">
        <v>6268</v>
      </c>
      <c r="C690" s="245" t="s">
        <v>6269</v>
      </c>
      <c r="D690" s="245">
        <v>2017</v>
      </c>
      <c r="E690" s="246">
        <v>43802</v>
      </c>
      <c r="F690" s="245" t="s">
        <v>6310</v>
      </c>
      <c r="G690" s="247" t="s">
        <v>6913</v>
      </c>
      <c r="H690" s="248" t="s">
        <v>6898</v>
      </c>
      <c r="I690" s="249">
        <v>4784</v>
      </c>
      <c r="J690" s="249">
        <v>68</v>
      </c>
      <c r="K690" s="250">
        <v>1.5214736413596581</v>
      </c>
      <c r="L690" s="251" t="s">
        <v>6273</v>
      </c>
      <c r="M690" s="251" t="s">
        <v>8713</v>
      </c>
      <c r="N690" s="245"/>
      <c r="S690" s="251" t="s">
        <v>8714</v>
      </c>
      <c r="T690" s="251" t="s">
        <v>8714</v>
      </c>
    </row>
    <row r="691" spans="1:20">
      <c r="A691" s="245" t="s">
        <v>6267</v>
      </c>
      <c r="B691" s="245" t="s">
        <v>6268</v>
      </c>
      <c r="C691" s="245" t="s">
        <v>6269</v>
      </c>
      <c r="D691" s="245">
        <v>2017</v>
      </c>
      <c r="E691" s="246">
        <v>43802</v>
      </c>
      <c r="F691" s="245" t="s">
        <v>6283</v>
      </c>
      <c r="G691" s="247" t="s">
        <v>3054</v>
      </c>
      <c r="H691" s="248" t="s">
        <v>6898</v>
      </c>
      <c r="I691" s="249">
        <v>4502</v>
      </c>
      <c r="J691" s="249">
        <v>67</v>
      </c>
      <c r="K691" s="250">
        <v>1.4968596536143077</v>
      </c>
      <c r="L691" s="251" t="s">
        <v>6273</v>
      </c>
      <c r="M691" s="251" t="s">
        <v>8710</v>
      </c>
      <c r="N691" s="245"/>
      <c r="S691" s="251" t="s">
        <v>8711</v>
      </c>
      <c r="T691" s="251" t="s">
        <v>8711</v>
      </c>
    </row>
    <row r="692" spans="1:20">
      <c r="A692" s="245" t="s">
        <v>6267</v>
      </c>
      <c r="B692" s="245" t="s">
        <v>6268</v>
      </c>
      <c r="C692" s="245" t="s">
        <v>6269</v>
      </c>
      <c r="D692" s="245">
        <v>2017</v>
      </c>
      <c r="E692" s="246">
        <v>43802</v>
      </c>
      <c r="F692" s="245" t="s">
        <v>6914</v>
      </c>
      <c r="G692" s="247" t="s">
        <v>4529</v>
      </c>
      <c r="H692" s="248" t="s">
        <v>6898</v>
      </c>
      <c r="I692" s="249">
        <v>4938</v>
      </c>
      <c r="J692" s="249">
        <v>66</v>
      </c>
      <c r="K692" s="250">
        <v>1.7175891142833293</v>
      </c>
      <c r="L692" s="251" t="s">
        <v>6273</v>
      </c>
      <c r="M692" s="251" t="s">
        <v>8713</v>
      </c>
      <c r="N692" s="245"/>
      <c r="S692" s="251" t="s">
        <v>8714</v>
      </c>
      <c r="T692" s="251" t="s">
        <v>8714</v>
      </c>
    </row>
    <row r="693" spans="1:20">
      <c r="A693" s="245" t="s">
        <v>6267</v>
      </c>
      <c r="B693" s="245" t="s">
        <v>6268</v>
      </c>
      <c r="C693" s="245" t="s">
        <v>6269</v>
      </c>
      <c r="D693" s="245">
        <v>2017</v>
      </c>
      <c r="E693" s="246">
        <v>43802</v>
      </c>
      <c r="F693" s="245" t="s">
        <v>6330</v>
      </c>
      <c r="G693" s="247" t="s">
        <v>4370</v>
      </c>
      <c r="H693" s="248" t="s">
        <v>6898</v>
      </c>
      <c r="I693" s="249">
        <v>5046</v>
      </c>
      <c r="J693" s="249">
        <v>68</v>
      </c>
      <c r="K693" s="250">
        <v>1.6047984937919806</v>
      </c>
      <c r="L693" s="251" t="s">
        <v>6273</v>
      </c>
      <c r="M693" s="251" t="s">
        <v>8713</v>
      </c>
      <c r="N693" s="245"/>
      <c r="S693" s="251" t="s">
        <v>8714</v>
      </c>
      <c r="T693" s="251" t="s">
        <v>8714</v>
      </c>
    </row>
    <row r="694" spans="1:20">
      <c r="A694" s="245" t="s">
        <v>6267</v>
      </c>
      <c r="B694" s="245" t="s">
        <v>6268</v>
      </c>
      <c r="C694" s="245" t="s">
        <v>6269</v>
      </c>
      <c r="D694" s="245">
        <v>2017</v>
      </c>
      <c r="E694" s="246">
        <v>43802</v>
      </c>
      <c r="F694" s="245" t="s">
        <v>6276</v>
      </c>
      <c r="G694" s="247" t="s">
        <v>4192</v>
      </c>
      <c r="H694" s="248" t="s">
        <v>6898</v>
      </c>
      <c r="I694" s="249">
        <v>5178</v>
      </c>
      <c r="J694" s="249">
        <v>71</v>
      </c>
      <c r="K694" s="250">
        <v>1.4467283766075925</v>
      </c>
      <c r="L694" s="251" t="s">
        <v>6273</v>
      </c>
      <c r="M694" s="251" t="s">
        <v>8710</v>
      </c>
      <c r="N694" s="245"/>
      <c r="S694" s="251" t="s">
        <v>8711</v>
      </c>
      <c r="T694" s="251" t="s">
        <v>8711</v>
      </c>
    </row>
    <row r="695" spans="1:20">
      <c r="A695" s="245" t="s">
        <v>6267</v>
      </c>
      <c r="B695" s="245" t="s">
        <v>6268</v>
      </c>
      <c r="C695" s="245" t="s">
        <v>6269</v>
      </c>
      <c r="D695" s="245">
        <v>2017</v>
      </c>
      <c r="E695" s="246">
        <v>43802</v>
      </c>
      <c r="F695" s="245" t="s">
        <v>6456</v>
      </c>
      <c r="G695" s="247" t="s">
        <v>6915</v>
      </c>
      <c r="H695" s="248" t="s">
        <v>6898</v>
      </c>
      <c r="I695" s="249">
        <v>4782</v>
      </c>
      <c r="J695" s="249">
        <v>67</v>
      </c>
      <c r="K695" s="250">
        <v>1.5899562113690848</v>
      </c>
      <c r="L695" s="251" t="s">
        <v>6273</v>
      </c>
      <c r="M695" s="251" t="s">
        <v>8710</v>
      </c>
      <c r="N695" s="245"/>
      <c r="S695" s="251" t="s">
        <v>8711</v>
      </c>
      <c r="T695" s="251" t="s">
        <v>8711</v>
      </c>
    </row>
    <row r="696" spans="1:20">
      <c r="A696" s="245" t="s">
        <v>6267</v>
      </c>
      <c r="B696" s="245" t="s">
        <v>6268</v>
      </c>
      <c r="C696" s="245" t="s">
        <v>6269</v>
      </c>
      <c r="D696" s="245">
        <v>2017</v>
      </c>
      <c r="E696" s="246">
        <v>43802</v>
      </c>
      <c r="F696" s="245" t="s">
        <v>6708</v>
      </c>
      <c r="G696" s="247" t="s">
        <v>2682</v>
      </c>
      <c r="H696" s="248" t="s">
        <v>6898</v>
      </c>
      <c r="I696" s="249">
        <v>3714</v>
      </c>
      <c r="J696" s="249">
        <v>62</v>
      </c>
      <c r="K696" s="250">
        <v>1.5583565506360981</v>
      </c>
      <c r="L696" s="251" t="s">
        <v>6273</v>
      </c>
      <c r="M696" s="251" t="s">
        <v>8713</v>
      </c>
      <c r="N696" s="245"/>
      <c r="S696" s="251" t="s">
        <v>8714</v>
      </c>
      <c r="T696" s="251" t="s">
        <v>8714</v>
      </c>
    </row>
    <row r="697" spans="1:20">
      <c r="A697" s="245" t="s">
        <v>6267</v>
      </c>
      <c r="B697" s="245" t="s">
        <v>6268</v>
      </c>
      <c r="C697" s="245" t="s">
        <v>6269</v>
      </c>
      <c r="D697" s="245">
        <v>2017</v>
      </c>
      <c r="E697" s="246">
        <v>43802</v>
      </c>
      <c r="F697" s="245" t="s">
        <v>6916</v>
      </c>
      <c r="G697" s="247" t="s">
        <v>3105</v>
      </c>
      <c r="H697" s="248" t="s">
        <v>6898</v>
      </c>
      <c r="I697" s="249">
        <v>3718</v>
      </c>
      <c r="J697" s="249">
        <v>63</v>
      </c>
      <c r="K697" s="250">
        <v>1.4869204589537168</v>
      </c>
      <c r="L697" s="251" t="s">
        <v>6273</v>
      </c>
      <c r="M697" s="251" t="s">
        <v>8710</v>
      </c>
      <c r="N697" s="245"/>
      <c r="S697" s="251" t="s">
        <v>8711</v>
      </c>
      <c r="T697" s="251" t="s">
        <v>8711</v>
      </c>
    </row>
    <row r="698" spans="1:20">
      <c r="A698" s="245" t="s">
        <v>6267</v>
      </c>
      <c r="B698" s="245" t="s">
        <v>6268</v>
      </c>
      <c r="C698" s="245" t="s">
        <v>6269</v>
      </c>
      <c r="D698" s="245">
        <v>2017</v>
      </c>
      <c r="E698" s="246">
        <v>43802</v>
      </c>
      <c r="F698" s="245" t="s">
        <v>6537</v>
      </c>
      <c r="G698" s="247" t="s">
        <v>6917</v>
      </c>
      <c r="H698" s="248" t="s">
        <v>6898</v>
      </c>
      <c r="I698" s="249">
        <v>4488</v>
      </c>
      <c r="J698" s="249">
        <v>64</v>
      </c>
      <c r="K698" s="250">
        <v>1.7120361328125</v>
      </c>
      <c r="L698" s="251" t="s">
        <v>6273</v>
      </c>
      <c r="M698" s="251" t="s">
        <v>8710</v>
      </c>
      <c r="N698" s="245"/>
      <c r="S698" s="251" t="s">
        <v>8711</v>
      </c>
      <c r="T698" s="251" t="s">
        <v>8711</v>
      </c>
    </row>
    <row r="699" spans="1:20">
      <c r="A699" s="245" t="s">
        <v>6267</v>
      </c>
      <c r="B699" s="245" t="s">
        <v>6268</v>
      </c>
      <c r="C699" s="245" t="s">
        <v>6269</v>
      </c>
      <c r="D699" s="245">
        <v>2017</v>
      </c>
      <c r="E699" s="246">
        <v>43802</v>
      </c>
      <c r="F699" s="245" t="s">
        <v>6298</v>
      </c>
      <c r="G699" s="247" t="s">
        <v>2676</v>
      </c>
      <c r="H699" s="248" t="s">
        <v>6898</v>
      </c>
      <c r="I699" s="249">
        <v>4406</v>
      </c>
      <c r="J699" s="249">
        <v>66</v>
      </c>
      <c r="K699" s="250">
        <v>1.5325430614686812</v>
      </c>
      <c r="L699" s="251" t="s">
        <v>6273</v>
      </c>
      <c r="M699" s="251" t="s">
        <v>8713</v>
      </c>
      <c r="N699" s="245"/>
      <c r="S699" s="251" t="s">
        <v>8714</v>
      </c>
      <c r="T699" s="251" t="s">
        <v>8714</v>
      </c>
    </row>
    <row r="700" spans="1:20">
      <c r="A700" s="245" t="s">
        <v>6267</v>
      </c>
      <c r="B700" s="245" t="s">
        <v>6268</v>
      </c>
      <c r="C700" s="245" t="s">
        <v>6269</v>
      </c>
      <c r="D700" s="245">
        <v>2017</v>
      </c>
      <c r="E700" s="246">
        <v>43802</v>
      </c>
      <c r="F700" s="245" t="s">
        <v>6512</v>
      </c>
      <c r="G700" s="247" t="s">
        <v>6918</v>
      </c>
      <c r="H700" s="248" t="s">
        <v>6898</v>
      </c>
      <c r="I700" s="249">
        <v>4562</v>
      </c>
      <c r="J700" s="249">
        <v>66</v>
      </c>
      <c r="K700" s="250">
        <v>1.5868046859782399</v>
      </c>
      <c r="L700" s="251" t="s">
        <v>6273</v>
      </c>
      <c r="M700" s="251" t="s">
        <v>8710</v>
      </c>
      <c r="N700" s="245"/>
      <c r="S700" s="251" t="s">
        <v>8711</v>
      </c>
      <c r="T700" s="251" t="s">
        <v>8711</v>
      </c>
    </row>
    <row r="701" spans="1:20">
      <c r="A701" s="245" t="s">
        <v>6267</v>
      </c>
      <c r="B701" s="245" t="s">
        <v>6268</v>
      </c>
      <c r="C701" s="245" t="s">
        <v>6269</v>
      </c>
      <c r="D701" s="245">
        <v>2017</v>
      </c>
      <c r="E701" s="246">
        <v>43802</v>
      </c>
      <c r="F701" s="245" t="s">
        <v>6400</v>
      </c>
      <c r="G701" s="247" t="s">
        <v>3788</v>
      </c>
      <c r="H701" s="248" t="s">
        <v>6898</v>
      </c>
      <c r="I701" s="249">
        <v>4484</v>
      </c>
      <c r="J701" s="249">
        <v>66</v>
      </c>
      <c r="K701" s="250">
        <v>1.5596738737234606</v>
      </c>
      <c r="L701" s="251" t="s">
        <v>6273</v>
      </c>
      <c r="M701" s="251" t="s">
        <v>8710</v>
      </c>
      <c r="N701" s="245"/>
      <c r="S701" s="251" t="s">
        <v>8711</v>
      </c>
      <c r="T701" s="251" t="s">
        <v>8711</v>
      </c>
    </row>
    <row r="702" spans="1:20">
      <c r="A702" s="245" t="s">
        <v>6267</v>
      </c>
      <c r="B702" s="245" t="s">
        <v>6268</v>
      </c>
      <c r="C702" s="245" t="s">
        <v>6269</v>
      </c>
      <c r="D702" s="245">
        <v>2017</v>
      </c>
      <c r="E702" s="246">
        <v>43802</v>
      </c>
      <c r="F702" s="245" t="s">
        <v>6617</v>
      </c>
      <c r="G702" s="247" t="s">
        <v>3971</v>
      </c>
      <c r="H702" s="248" t="s">
        <v>6898</v>
      </c>
      <c r="I702" s="249">
        <v>3666</v>
      </c>
      <c r="J702" s="249">
        <v>62</v>
      </c>
      <c r="K702" s="250">
        <v>1.5382162398039678</v>
      </c>
      <c r="L702" s="251" t="s">
        <v>6273</v>
      </c>
      <c r="M702" s="251" t="s">
        <v>8710</v>
      </c>
      <c r="N702" s="245"/>
      <c r="S702" s="251" t="s">
        <v>8711</v>
      </c>
      <c r="T702" s="251" t="s">
        <v>8711</v>
      </c>
    </row>
    <row r="703" spans="1:20">
      <c r="A703" s="245" t="s">
        <v>6267</v>
      </c>
      <c r="B703" s="245" t="s">
        <v>6268</v>
      </c>
      <c r="C703" s="245" t="s">
        <v>6269</v>
      </c>
      <c r="D703" s="245">
        <v>2017</v>
      </c>
      <c r="E703" s="246">
        <v>43802</v>
      </c>
      <c r="F703" s="245" t="s">
        <v>6315</v>
      </c>
      <c r="G703" s="247" t="s">
        <v>3044</v>
      </c>
      <c r="H703" s="248" t="s">
        <v>6898</v>
      </c>
      <c r="I703" s="249">
        <v>5088</v>
      </c>
      <c r="J703" s="249">
        <v>68</v>
      </c>
      <c r="K703" s="250">
        <v>1.6181559128841849</v>
      </c>
      <c r="L703" s="251" t="s">
        <v>6273</v>
      </c>
      <c r="M703" s="251" t="s">
        <v>8710</v>
      </c>
      <c r="N703" s="245"/>
      <c r="S703" s="251" t="s">
        <v>8711</v>
      </c>
      <c r="T703" s="251" t="s">
        <v>8711</v>
      </c>
    </row>
    <row r="704" spans="1:20">
      <c r="A704" s="245" t="s">
        <v>6267</v>
      </c>
      <c r="B704" s="245" t="s">
        <v>6268</v>
      </c>
      <c r="C704" s="245" t="s">
        <v>6269</v>
      </c>
      <c r="D704" s="245">
        <v>2017</v>
      </c>
      <c r="E704" s="246">
        <v>43802</v>
      </c>
      <c r="F704" s="245" t="s">
        <v>6480</v>
      </c>
      <c r="G704" s="247" t="s">
        <v>3273</v>
      </c>
      <c r="H704" s="248" t="s">
        <v>6898</v>
      </c>
      <c r="I704" s="249">
        <v>4880</v>
      </c>
      <c r="J704" s="249">
        <v>68</v>
      </c>
      <c r="K704" s="250">
        <v>1.5520048849989823</v>
      </c>
      <c r="L704" s="251" t="s">
        <v>6273</v>
      </c>
      <c r="M704" s="251" t="s">
        <v>8710</v>
      </c>
      <c r="N704" s="245"/>
      <c r="S704" s="251" t="s">
        <v>8711</v>
      </c>
      <c r="T704" s="251" t="s">
        <v>8711</v>
      </c>
    </row>
    <row r="705" spans="1:20">
      <c r="A705" s="245" t="s">
        <v>6267</v>
      </c>
      <c r="B705" s="245" t="s">
        <v>6268</v>
      </c>
      <c r="C705" s="245" t="s">
        <v>6269</v>
      </c>
      <c r="D705" s="245">
        <v>2017</v>
      </c>
      <c r="E705" s="246">
        <v>43802</v>
      </c>
      <c r="F705" s="245" t="s">
        <v>6593</v>
      </c>
      <c r="G705" s="247" t="s">
        <v>6919</v>
      </c>
      <c r="H705" s="248" t="s">
        <v>6898</v>
      </c>
      <c r="I705" s="249">
        <v>5200</v>
      </c>
      <c r="J705" s="249">
        <v>71</v>
      </c>
      <c r="K705" s="250">
        <v>1.4528751561142295</v>
      </c>
      <c r="L705" s="251" t="s">
        <v>6273</v>
      </c>
      <c r="M705" s="251" t="s">
        <v>8710</v>
      </c>
      <c r="N705" s="245"/>
      <c r="S705" s="251" t="s">
        <v>8711</v>
      </c>
      <c r="T705" s="251" t="s">
        <v>8711</v>
      </c>
    </row>
    <row r="706" spans="1:20">
      <c r="A706" s="245" t="s">
        <v>6267</v>
      </c>
      <c r="B706" s="245" t="s">
        <v>6268</v>
      </c>
      <c r="C706" s="245" t="s">
        <v>6269</v>
      </c>
      <c r="D706" s="245">
        <v>2017</v>
      </c>
      <c r="E706" s="246">
        <v>43802</v>
      </c>
      <c r="F706" s="245" t="s">
        <v>6368</v>
      </c>
      <c r="G706" s="247" t="s">
        <v>6920</v>
      </c>
      <c r="H706" s="248" t="s">
        <v>6898</v>
      </c>
      <c r="I706" s="249">
        <v>4270</v>
      </c>
      <c r="J706" s="249">
        <v>66</v>
      </c>
      <c r="K706" s="250">
        <v>1.4852380554859894</v>
      </c>
      <c r="L706" s="251" t="s">
        <v>6273</v>
      </c>
      <c r="M706" s="251" t="s">
        <v>8710</v>
      </c>
      <c r="N706" s="245"/>
      <c r="S706" s="251" t="s">
        <v>8711</v>
      </c>
      <c r="T706" s="251" t="s">
        <v>8711</v>
      </c>
    </row>
    <row r="707" spans="1:20">
      <c r="A707" s="245" t="s">
        <v>6267</v>
      </c>
      <c r="B707" s="245" t="s">
        <v>6268</v>
      </c>
      <c r="C707" s="245" t="s">
        <v>6269</v>
      </c>
      <c r="D707" s="245">
        <v>2017</v>
      </c>
      <c r="E707" s="246">
        <v>43802</v>
      </c>
      <c r="F707" s="245" t="s">
        <v>6921</v>
      </c>
      <c r="G707" s="247" t="s">
        <v>6922</v>
      </c>
      <c r="H707" s="248" t="s">
        <v>6898</v>
      </c>
      <c r="I707" s="249">
        <v>3328</v>
      </c>
      <c r="J707" s="249">
        <v>61</v>
      </c>
      <c r="K707" s="250">
        <v>1.4662020169089043</v>
      </c>
      <c r="L707" s="251" t="s">
        <v>6273</v>
      </c>
      <c r="M707" s="251" t="s">
        <v>8713</v>
      </c>
      <c r="N707" s="245"/>
      <c r="S707" s="251" t="s">
        <v>8714</v>
      </c>
      <c r="T707" s="251" t="s">
        <v>8714</v>
      </c>
    </row>
    <row r="708" spans="1:20">
      <c r="A708" s="245" t="s">
        <v>6267</v>
      </c>
      <c r="B708" s="245" t="s">
        <v>6268</v>
      </c>
      <c r="C708" s="245" t="s">
        <v>6269</v>
      </c>
      <c r="D708" s="245">
        <v>2017</v>
      </c>
      <c r="E708" s="246">
        <v>43802</v>
      </c>
      <c r="F708" s="245" t="s">
        <v>6914</v>
      </c>
      <c r="G708" s="247" t="s">
        <v>6923</v>
      </c>
      <c r="H708" s="248" t="s">
        <v>6898</v>
      </c>
      <c r="I708" s="249">
        <v>5502</v>
      </c>
      <c r="J708" s="249">
        <v>69</v>
      </c>
      <c r="K708" s="250">
        <v>1.6748399587225922</v>
      </c>
      <c r="L708" s="251" t="s">
        <v>6273</v>
      </c>
      <c r="M708" s="251" t="s">
        <v>8713</v>
      </c>
      <c r="N708" s="245"/>
      <c r="S708" s="251" t="s">
        <v>8714</v>
      </c>
      <c r="T708" s="251" t="s">
        <v>8714</v>
      </c>
    </row>
    <row r="709" spans="1:20">
      <c r="A709" s="245" t="s">
        <v>6267</v>
      </c>
      <c r="B709" s="245" t="s">
        <v>6268</v>
      </c>
      <c r="C709" s="245" t="s">
        <v>6269</v>
      </c>
      <c r="D709" s="245">
        <v>2017</v>
      </c>
      <c r="E709" s="246">
        <v>43802</v>
      </c>
      <c r="F709" s="245" t="s">
        <v>6380</v>
      </c>
      <c r="G709" s="247" t="s">
        <v>2646</v>
      </c>
      <c r="H709" s="248" t="s">
        <v>6898</v>
      </c>
      <c r="I709" s="249">
        <v>5104</v>
      </c>
      <c r="J709" s="249">
        <v>69</v>
      </c>
      <c r="K709" s="250">
        <v>1.5536865047837352</v>
      </c>
      <c r="L709" s="251" t="s">
        <v>6273</v>
      </c>
      <c r="M709" s="251" t="s">
        <v>8713</v>
      </c>
      <c r="N709" s="245"/>
      <c r="S709" s="251" t="s">
        <v>8714</v>
      </c>
      <c r="T709" s="251" t="s">
        <v>8714</v>
      </c>
    </row>
    <row r="710" spans="1:20">
      <c r="A710" s="245" t="s">
        <v>6267</v>
      </c>
      <c r="B710" s="245" t="s">
        <v>6268</v>
      </c>
      <c r="C710" s="245" t="s">
        <v>6269</v>
      </c>
      <c r="D710" s="245">
        <v>2017</v>
      </c>
      <c r="E710" s="246">
        <v>43802</v>
      </c>
      <c r="F710" s="245" t="s">
        <v>6505</v>
      </c>
      <c r="G710" s="247" t="s">
        <v>6924</v>
      </c>
      <c r="H710" s="248" t="s">
        <v>6898</v>
      </c>
      <c r="I710" s="249">
        <v>4908</v>
      </c>
      <c r="J710" s="249">
        <v>68</v>
      </c>
      <c r="K710" s="250">
        <v>1.5609098310604519</v>
      </c>
      <c r="L710" s="251" t="s">
        <v>6273</v>
      </c>
      <c r="M710" s="251" t="s">
        <v>8710</v>
      </c>
      <c r="N710" s="245"/>
      <c r="S710" s="251" t="s">
        <v>8711</v>
      </c>
      <c r="T710" s="251" t="s">
        <v>8716</v>
      </c>
    </row>
    <row r="711" spans="1:20">
      <c r="A711" s="245" t="s">
        <v>6267</v>
      </c>
      <c r="B711" s="245" t="s">
        <v>6268</v>
      </c>
      <c r="C711" s="245" t="s">
        <v>6269</v>
      </c>
      <c r="D711" s="245">
        <v>2017</v>
      </c>
      <c r="E711" s="246">
        <v>43802</v>
      </c>
      <c r="F711" s="245" t="s">
        <v>6496</v>
      </c>
      <c r="G711" s="247" t="s">
        <v>3133</v>
      </c>
      <c r="H711" s="248" t="s">
        <v>6898</v>
      </c>
      <c r="I711" s="249">
        <v>4880</v>
      </c>
      <c r="J711" s="249">
        <v>67</v>
      </c>
      <c r="K711" s="250">
        <v>1.6225400065832567</v>
      </c>
      <c r="L711" s="251" t="s">
        <v>6273</v>
      </c>
      <c r="M711" s="251" t="s">
        <v>8710</v>
      </c>
      <c r="N711" s="245"/>
      <c r="S711" s="251" t="s">
        <v>8711</v>
      </c>
      <c r="T711" s="251" t="s">
        <v>8711</v>
      </c>
    </row>
    <row r="712" spans="1:20">
      <c r="A712" s="245" t="s">
        <v>6267</v>
      </c>
      <c r="B712" s="245" t="s">
        <v>6268</v>
      </c>
      <c r="C712" s="245" t="s">
        <v>6269</v>
      </c>
      <c r="D712" s="245">
        <v>2017</v>
      </c>
      <c r="E712" s="246">
        <v>43802</v>
      </c>
      <c r="F712" s="245" t="s">
        <v>6468</v>
      </c>
      <c r="G712" s="247" t="s">
        <v>6925</v>
      </c>
      <c r="H712" s="248" t="s">
        <v>6898</v>
      </c>
      <c r="I712" s="249">
        <v>4502</v>
      </c>
      <c r="J712" s="249">
        <v>67</v>
      </c>
      <c r="K712" s="250">
        <v>1.4968596536143077</v>
      </c>
      <c r="L712" s="251" t="s">
        <v>6273</v>
      </c>
      <c r="M712" s="251" t="s">
        <v>8710</v>
      </c>
      <c r="N712" s="245"/>
      <c r="S712" s="251" t="s">
        <v>8711</v>
      </c>
      <c r="T712" s="251" t="s">
        <v>8711</v>
      </c>
    </row>
    <row r="713" spans="1:20">
      <c r="A713" s="245" t="s">
        <v>6267</v>
      </c>
      <c r="B713" s="245" t="s">
        <v>6268</v>
      </c>
      <c r="C713" s="245" t="s">
        <v>6269</v>
      </c>
      <c r="D713" s="245">
        <v>2017</v>
      </c>
      <c r="E713" s="246">
        <v>43802</v>
      </c>
      <c r="F713" s="245" t="s">
        <v>6270</v>
      </c>
      <c r="G713" s="247" t="s">
        <v>3941</v>
      </c>
      <c r="H713" s="248" t="s">
        <v>6898</v>
      </c>
      <c r="I713" s="249">
        <v>3488</v>
      </c>
      <c r="J713" s="249">
        <v>64</v>
      </c>
      <c r="K713" s="250">
        <v>1.33056640625</v>
      </c>
      <c r="L713" s="251" t="s">
        <v>6273</v>
      </c>
      <c r="M713" s="251" t="s">
        <v>8710</v>
      </c>
      <c r="N713" s="245"/>
      <c r="S713" s="251" t="s">
        <v>8711</v>
      </c>
      <c r="T713" s="251" t="s">
        <v>8711</v>
      </c>
    </row>
    <row r="714" spans="1:20">
      <c r="A714" s="245" t="s">
        <v>6267</v>
      </c>
      <c r="B714" s="245" t="s">
        <v>6268</v>
      </c>
      <c r="C714" s="245" t="s">
        <v>6269</v>
      </c>
      <c r="D714" s="245">
        <v>2017</v>
      </c>
      <c r="E714" s="246">
        <v>43802</v>
      </c>
      <c r="F714" s="245" t="s">
        <v>6758</v>
      </c>
      <c r="G714" s="247" t="s">
        <v>3770</v>
      </c>
      <c r="H714" s="248" t="s">
        <v>6898</v>
      </c>
      <c r="I714" s="249">
        <v>5054</v>
      </c>
      <c r="J714" s="249">
        <v>69</v>
      </c>
      <c r="K714" s="250">
        <v>1.5384662216255871</v>
      </c>
      <c r="L714" s="251" t="s">
        <v>6273</v>
      </c>
      <c r="M714" s="251" t="s">
        <v>8710</v>
      </c>
      <c r="N714" s="245"/>
      <c r="S714" s="251" t="s">
        <v>8711</v>
      </c>
      <c r="T714" s="251" t="s">
        <v>8711</v>
      </c>
    </row>
    <row r="715" spans="1:20">
      <c r="A715" s="245" t="s">
        <v>6267</v>
      </c>
      <c r="B715" s="245" t="s">
        <v>6268</v>
      </c>
      <c r="C715" s="245" t="s">
        <v>6269</v>
      </c>
      <c r="D715" s="245">
        <v>2017</v>
      </c>
      <c r="E715" s="246">
        <v>43802</v>
      </c>
      <c r="F715" s="245" t="s">
        <v>6362</v>
      </c>
      <c r="G715" s="247" t="s">
        <v>6926</v>
      </c>
      <c r="H715" s="248" t="s">
        <v>6898</v>
      </c>
      <c r="I715" s="249">
        <v>4506</v>
      </c>
      <c r="J715" s="249">
        <v>67</v>
      </c>
      <c r="K715" s="250">
        <v>1.4981896044393759</v>
      </c>
      <c r="L715" s="251" t="s">
        <v>6273</v>
      </c>
      <c r="M715" s="251" t="s">
        <v>8713</v>
      </c>
      <c r="N715" s="245"/>
      <c r="S715" s="251" t="s">
        <v>8714</v>
      </c>
      <c r="T715" s="251" t="s">
        <v>8714</v>
      </c>
    </row>
    <row r="716" spans="1:20">
      <c r="A716" s="245" t="s">
        <v>6267</v>
      </c>
      <c r="B716" s="245" t="s">
        <v>6268</v>
      </c>
      <c r="C716" s="245" t="s">
        <v>6269</v>
      </c>
      <c r="D716" s="245">
        <v>2017</v>
      </c>
      <c r="E716" s="246">
        <v>43802</v>
      </c>
      <c r="F716" s="245" t="s">
        <v>6397</v>
      </c>
      <c r="G716" s="247" t="s">
        <v>3313</v>
      </c>
      <c r="H716" s="248" t="s">
        <v>6898</v>
      </c>
      <c r="I716" s="249">
        <v>5644</v>
      </c>
      <c r="J716" s="249">
        <v>72</v>
      </c>
      <c r="K716" s="250">
        <v>1.5121313443072704</v>
      </c>
      <c r="L716" s="251" t="s">
        <v>6273</v>
      </c>
      <c r="M716" s="251" t="s">
        <v>8710</v>
      </c>
      <c r="N716" s="245"/>
      <c r="S716" s="251" t="s">
        <v>8711</v>
      </c>
      <c r="T716" s="251" t="s">
        <v>8711</v>
      </c>
    </row>
    <row r="717" spans="1:20">
      <c r="A717" s="245" t="s">
        <v>6267</v>
      </c>
      <c r="B717" s="245" t="s">
        <v>6268</v>
      </c>
      <c r="C717" s="245" t="s">
        <v>6269</v>
      </c>
      <c r="D717" s="245">
        <v>2017</v>
      </c>
      <c r="E717" s="246">
        <v>43802</v>
      </c>
      <c r="F717" s="245" t="s">
        <v>6458</v>
      </c>
      <c r="G717" s="247" t="s">
        <v>4359</v>
      </c>
      <c r="H717" s="248" t="s">
        <v>6898</v>
      </c>
      <c r="I717" s="249">
        <v>4850</v>
      </c>
      <c r="J717" s="249">
        <v>68</v>
      </c>
      <c r="K717" s="250">
        <v>1.5424638713616934</v>
      </c>
      <c r="L717" s="251" t="s">
        <v>6273</v>
      </c>
      <c r="M717" s="251" t="s">
        <v>8713</v>
      </c>
      <c r="N717" s="245"/>
      <c r="S717" s="251" t="s">
        <v>8714</v>
      </c>
      <c r="T717" s="251" t="s">
        <v>8714</v>
      </c>
    </row>
    <row r="718" spans="1:20">
      <c r="A718" s="245" t="s">
        <v>6267</v>
      </c>
      <c r="B718" s="245" t="s">
        <v>6268</v>
      </c>
      <c r="C718" s="245" t="s">
        <v>6269</v>
      </c>
      <c r="D718" s="245">
        <v>2017</v>
      </c>
      <c r="E718" s="246">
        <v>43802</v>
      </c>
      <c r="F718" s="245" t="s">
        <v>6800</v>
      </c>
      <c r="G718" s="247" t="s">
        <v>3881</v>
      </c>
      <c r="H718" s="248" t="s">
        <v>6898</v>
      </c>
      <c r="I718" s="249">
        <v>4030</v>
      </c>
      <c r="J718" s="249">
        <v>64</v>
      </c>
      <c r="K718" s="250">
        <v>1.537322998046875</v>
      </c>
      <c r="L718" s="251" t="s">
        <v>6273</v>
      </c>
      <c r="M718" s="251" t="s">
        <v>8710</v>
      </c>
      <c r="N718" s="245"/>
      <c r="S718" s="251" t="s">
        <v>8711</v>
      </c>
      <c r="T718" s="251" t="s">
        <v>8711</v>
      </c>
    </row>
    <row r="719" spans="1:20">
      <c r="A719" s="245" t="s">
        <v>6267</v>
      </c>
      <c r="B719" s="245" t="s">
        <v>6268</v>
      </c>
      <c r="C719" s="245" t="s">
        <v>6269</v>
      </c>
      <c r="D719" s="245">
        <v>2017</v>
      </c>
      <c r="E719" s="246">
        <v>43802</v>
      </c>
      <c r="F719" s="245" t="s">
        <v>6513</v>
      </c>
      <c r="G719" s="247" t="s">
        <v>6927</v>
      </c>
      <c r="H719" s="248" t="s">
        <v>6898</v>
      </c>
      <c r="I719" s="249">
        <v>4400</v>
      </c>
      <c r="J719" s="249">
        <v>66</v>
      </c>
      <c r="K719" s="250">
        <v>1.5304560759106214</v>
      </c>
      <c r="L719" s="251" t="s">
        <v>6273</v>
      </c>
      <c r="M719" s="251" t="s">
        <v>8710</v>
      </c>
      <c r="N719" s="245"/>
      <c r="S719" s="251" t="s">
        <v>8711</v>
      </c>
      <c r="T719" s="251" t="s">
        <v>8711</v>
      </c>
    </row>
    <row r="720" spans="1:20">
      <c r="A720" s="245" t="s">
        <v>6267</v>
      </c>
      <c r="B720" s="245" t="s">
        <v>6268</v>
      </c>
      <c r="C720" s="245" t="s">
        <v>6269</v>
      </c>
      <c r="D720" s="245">
        <v>2017</v>
      </c>
      <c r="E720" s="246">
        <v>43802</v>
      </c>
      <c r="F720" s="245" t="s">
        <v>6677</v>
      </c>
      <c r="G720" s="247" t="s">
        <v>6928</v>
      </c>
      <c r="H720" s="248" t="s">
        <v>6898</v>
      </c>
      <c r="I720" s="249">
        <v>4332</v>
      </c>
      <c r="J720" s="249">
        <v>67</v>
      </c>
      <c r="K720" s="250">
        <v>1.4403367435489072</v>
      </c>
      <c r="L720" s="251" t="s">
        <v>6273</v>
      </c>
      <c r="M720" s="251" t="s">
        <v>8710</v>
      </c>
      <c r="N720" s="245"/>
      <c r="S720" s="251" t="s">
        <v>8711</v>
      </c>
      <c r="T720" s="251" t="s">
        <v>8716</v>
      </c>
    </row>
    <row r="721" spans="1:20">
      <c r="A721" s="245" t="s">
        <v>6267</v>
      </c>
      <c r="B721" s="245" t="s">
        <v>6268</v>
      </c>
      <c r="C721" s="245" t="s">
        <v>6269</v>
      </c>
      <c r="D721" s="245">
        <v>2017</v>
      </c>
      <c r="E721" s="246">
        <v>43802</v>
      </c>
      <c r="F721" s="245" t="s">
        <v>6394</v>
      </c>
      <c r="G721" s="247" t="s">
        <v>4128</v>
      </c>
      <c r="H721" s="248" t="s">
        <v>6898</v>
      </c>
      <c r="I721" s="249">
        <v>5236</v>
      </c>
      <c r="J721" s="249">
        <v>69</v>
      </c>
      <c r="K721" s="250">
        <v>1.5938680523212452</v>
      </c>
      <c r="L721" s="251" t="s">
        <v>6273</v>
      </c>
      <c r="M721" s="251" t="s">
        <v>8710</v>
      </c>
      <c r="N721" s="245"/>
      <c r="S721" s="251" t="s">
        <v>8711</v>
      </c>
      <c r="T721" s="251" t="s">
        <v>8711</v>
      </c>
    </row>
    <row r="722" spans="1:20">
      <c r="A722" s="245" t="s">
        <v>6267</v>
      </c>
      <c r="B722" s="245" t="s">
        <v>6268</v>
      </c>
      <c r="C722" s="245" t="s">
        <v>6269</v>
      </c>
      <c r="D722" s="245">
        <v>2017</v>
      </c>
      <c r="E722" s="246">
        <v>43802</v>
      </c>
      <c r="F722" s="245" t="s">
        <v>6458</v>
      </c>
      <c r="G722" s="247" t="s">
        <v>2655</v>
      </c>
      <c r="H722" s="248" t="s">
        <v>6898</v>
      </c>
      <c r="I722" s="249">
        <v>4520</v>
      </c>
      <c r="J722" s="249">
        <v>66</v>
      </c>
      <c r="K722" s="250">
        <v>1.57219578707182</v>
      </c>
      <c r="L722" s="251" t="s">
        <v>6273</v>
      </c>
      <c r="M722" s="251" t="s">
        <v>8713</v>
      </c>
      <c r="N722" s="245"/>
      <c r="S722" s="251" t="s">
        <v>8714</v>
      </c>
      <c r="T722" s="251" t="s">
        <v>8714</v>
      </c>
    </row>
    <row r="723" spans="1:20">
      <c r="A723" s="245" t="s">
        <v>6267</v>
      </c>
      <c r="B723" s="245" t="s">
        <v>6268</v>
      </c>
      <c r="C723" s="245" t="s">
        <v>6269</v>
      </c>
      <c r="D723" s="245">
        <v>2017</v>
      </c>
      <c r="E723" s="246">
        <v>43802</v>
      </c>
      <c r="F723" s="245" t="s">
        <v>6320</v>
      </c>
      <c r="G723" s="247" t="s">
        <v>3127</v>
      </c>
      <c r="H723" s="248" t="s">
        <v>6898</v>
      </c>
      <c r="I723" s="249">
        <v>4718</v>
      </c>
      <c r="J723" s="249">
        <v>68</v>
      </c>
      <c r="K723" s="250">
        <v>1.5004834113576226</v>
      </c>
      <c r="L723" s="251" t="s">
        <v>6273</v>
      </c>
      <c r="M723" s="251" t="s">
        <v>8710</v>
      </c>
      <c r="N723" s="245"/>
      <c r="S723" s="251" t="s">
        <v>8711</v>
      </c>
      <c r="T723" s="251" t="s">
        <v>8711</v>
      </c>
    </row>
    <row r="724" spans="1:20">
      <c r="A724" s="245" t="s">
        <v>6267</v>
      </c>
      <c r="B724" s="245" t="s">
        <v>6268</v>
      </c>
      <c r="C724" s="245" t="s">
        <v>6269</v>
      </c>
      <c r="D724" s="245">
        <v>2017</v>
      </c>
      <c r="E724" s="246">
        <v>43802</v>
      </c>
      <c r="F724" s="245" t="s">
        <v>6887</v>
      </c>
      <c r="G724" s="247" t="s">
        <v>6929</v>
      </c>
      <c r="H724" s="248" t="s">
        <v>6898</v>
      </c>
      <c r="I724" s="249">
        <v>3356</v>
      </c>
      <c r="J724" s="249">
        <v>61</v>
      </c>
      <c r="K724" s="250">
        <v>1.4785378511857821</v>
      </c>
      <c r="L724" s="251" t="s">
        <v>6273</v>
      </c>
      <c r="M724" s="251" t="s">
        <v>8713</v>
      </c>
      <c r="N724" s="245"/>
      <c r="S724" s="251" t="s">
        <v>8714</v>
      </c>
      <c r="T724" s="251" t="s">
        <v>8714</v>
      </c>
    </row>
    <row r="725" spans="1:20">
      <c r="A725" s="245" t="s">
        <v>6267</v>
      </c>
      <c r="B725" s="245" t="s">
        <v>6268</v>
      </c>
      <c r="C725" s="245" t="s">
        <v>6269</v>
      </c>
      <c r="D725" s="245">
        <v>2017</v>
      </c>
      <c r="E725" s="246">
        <v>43802</v>
      </c>
      <c r="F725" s="245" t="s">
        <v>6404</v>
      </c>
      <c r="G725" s="247" t="s">
        <v>6930</v>
      </c>
      <c r="H725" s="248" t="s">
        <v>6898</v>
      </c>
      <c r="I725" s="249">
        <v>5922</v>
      </c>
      <c r="J725" s="249">
        <v>71</v>
      </c>
      <c r="K725" s="250">
        <v>1.6546012835593205</v>
      </c>
      <c r="L725" s="251" t="s">
        <v>6273</v>
      </c>
      <c r="M725" s="251" t="s">
        <v>8710</v>
      </c>
      <c r="N725" s="245"/>
      <c r="S725" s="251" t="s">
        <v>8711</v>
      </c>
      <c r="T725" s="251" t="s">
        <v>8716</v>
      </c>
    </row>
    <row r="726" spans="1:20">
      <c r="A726" s="245" t="s">
        <v>6267</v>
      </c>
      <c r="B726" s="245" t="s">
        <v>6268</v>
      </c>
      <c r="C726" s="245" t="s">
        <v>6269</v>
      </c>
      <c r="D726" s="245">
        <v>2017</v>
      </c>
      <c r="E726" s="246">
        <v>43802</v>
      </c>
      <c r="F726" s="245" t="s">
        <v>6456</v>
      </c>
      <c r="G726" s="247" t="s">
        <v>4122</v>
      </c>
      <c r="H726" s="248" t="s">
        <v>6898</v>
      </c>
      <c r="I726" s="249">
        <v>5254</v>
      </c>
      <c r="J726" s="249">
        <v>70</v>
      </c>
      <c r="K726" s="250">
        <v>1.5317784256559768</v>
      </c>
      <c r="L726" s="251" t="s">
        <v>6273</v>
      </c>
      <c r="M726" s="251" t="s">
        <v>8710</v>
      </c>
      <c r="N726" s="245"/>
      <c r="S726" s="251" t="s">
        <v>8711</v>
      </c>
      <c r="T726" s="251" t="s">
        <v>8711</v>
      </c>
    </row>
    <row r="727" spans="1:20">
      <c r="A727" s="245" t="s">
        <v>6267</v>
      </c>
      <c r="B727" s="245" t="s">
        <v>6268</v>
      </c>
      <c r="C727" s="245" t="s">
        <v>6269</v>
      </c>
      <c r="D727" s="245">
        <v>2017</v>
      </c>
      <c r="E727" s="246">
        <v>43802</v>
      </c>
      <c r="F727" s="245" t="s">
        <v>6512</v>
      </c>
      <c r="G727" s="247" t="s">
        <v>6931</v>
      </c>
      <c r="H727" s="248" t="s">
        <v>6898</v>
      </c>
      <c r="I727" s="249">
        <v>4298</v>
      </c>
      <c r="J727" s="249">
        <v>66</v>
      </c>
      <c r="K727" s="250">
        <v>1.4949773214236024</v>
      </c>
      <c r="L727" s="251" t="s">
        <v>6273</v>
      </c>
      <c r="M727" s="251" t="s">
        <v>8710</v>
      </c>
      <c r="N727" s="245"/>
      <c r="S727" s="251" t="s">
        <v>8711</v>
      </c>
      <c r="T727" s="251" t="s">
        <v>8711</v>
      </c>
    </row>
    <row r="728" spans="1:20">
      <c r="A728" s="245" t="s">
        <v>6267</v>
      </c>
      <c r="B728" s="245" t="s">
        <v>6268</v>
      </c>
      <c r="C728" s="245" t="s">
        <v>6269</v>
      </c>
      <c r="D728" s="245">
        <v>2017</v>
      </c>
      <c r="E728" s="246">
        <v>43802</v>
      </c>
      <c r="F728" s="245" t="s">
        <v>6581</v>
      </c>
      <c r="G728" s="247" t="s">
        <v>3933</v>
      </c>
      <c r="H728" s="248" t="s">
        <v>6898</v>
      </c>
      <c r="I728" s="249">
        <v>5786</v>
      </c>
      <c r="J728" s="249">
        <v>70</v>
      </c>
      <c r="K728" s="250">
        <v>1.6868804664723032</v>
      </c>
      <c r="L728" s="251" t="s">
        <v>6273</v>
      </c>
      <c r="M728" s="251" t="s">
        <v>8710</v>
      </c>
      <c r="N728" s="245"/>
      <c r="S728" s="251" t="s">
        <v>8711</v>
      </c>
      <c r="T728" s="251" t="s">
        <v>8711</v>
      </c>
    </row>
    <row r="729" spans="1:20">
      <c r="A729" s="245" t="s">
        <v>6267</v>
      </c>
      <c r="B729" s="245" t="s">
        <v>6268</v>
      </c>
      <c r="C729" s="245" t="s">
        <v>6269</v>
      </c>
      <c r="D729" s="245">
        <v>2017</v>
      </c>
      <c r="E729" s="246">
        <v>43802</v>
      </c>
      <c r="F729" s="245" t="s">
        <v>6699</v>
      </c>
      <c r="G729" s="247" t="s">
        <v>4620</v>
      </c>
      <c r="H729" s="248" t="s">
        <v>6898</v>
      </c>
      <c r="I729" s="249">
        <v>4312</v>
      </c>
      <c r="J729" s="249">
        <v>66</v>
      </c>
      <c r="K729" s="250">
        <v>1.4998469543924091</v>
      </c>
      <c r="L729" s="251" t="s">
        <v>6273</v>
      </c>
      <c r="M729" s="251" t="s">
        <v>8713</v>
      </c>
      <c r="N729" s="245"/>
      <c r="S729" s="251" t="s">
        <v>8714</v>
      </c>
      <c r="T729" s="251" t="s">
        <v>8714</v>
      </c>
    </row>
    <row r="730" spans="1:20">
      <c r="A730" s="245" t="s">
        <v>6267</v>
      </c>
      <c r="B730" s="245" t="s">
        <v>6268</v>
      </c>
      <c r="C730" s="245" t="s">
        <v>6269</v>
      </c>
      <c r="D730" s="245">
        <v>2017</v>
      </c>
      <c r="E730" s="246">
        <v>43802</v>
      </c>
      <c r="F730" s="245" t="s">
        <v>6932</v>
      </c>
      <c r="G730" s="247" t="s">
        <v>4124</v>
      </c>
      <c r="H730" s="248" t="s">
        <v>6898</v>
      </c>
      <c r="I730" s="249">
        <v>4982</v>
      </c>
      <c r="J730" s="249">
        <v>69</v>
      </c>
      <c r="K730" s="250">
        <v>1.5165490138778543</v>
      </c>
      <c r="L730" s="251" t="s">
        <v>6273</v>
      </c>
      <c r="M730" s="251" t="s">
        <v>8710</v>
      </c>
      <c r="N730" s="245"/>
      <c r="S730" s="251" t="s">
        <v>8711</v>
      </c>
      <c r="T730" s="251" t="s">
        <v>8711</v>
      </c>
    </row>
    <row r="731" spans="1:20">
      <c r="A731" s="245" t="s">
        <v>6267</v>
      </c>
      <c r="B731" s="245" t="s">
        <v>6268</v>
      </c>
      <c r="C731" s="245" t="s">
        <v>6269</v>
      </c>
      <c r="D731" s="245">
        <v>2017</v>
      </c>
      <c r="E731" s="246">
        <v>43802</v>
      </c>
      <c r="F731" s="245" t="s">
        <v>6905</v>
      </c>
      <c r="G731" s="247" t="s">
        <v>3145</v>
      </c>
      <c r="H731" s="248" t="s">
        <v>6898</v>
      </c>
      <c r="I731" s="249">
        <v>5398</v>
      </c>
      <c r="J731" s="249">
        <v>68</v>
      </c>
      <c r="K731" s="250">
        <v>1.7167463871361692</v>
      </c>
      <c r="L731" s="251" t="s">
        <v>6273</v>
      </c>
      <c r="M731" s="251" t="s">
        <v>8710</v>
      </c>
      <c r="N731" s="245"/>
      <c r="S731" s="251" t="s">
        <v>8711</v>
      </c>
      <c r="T731" s="251" t="s">
        <v>8711</v>
      </c>
    </row>
    <row r="732" spans="1:20">
      <c r="A732" s="245" t="s">
        <v>6267</v>
      </c>
      <c r="B732" s="245" t="s">
        <v>6268</v>
      </c>
      <c r="C732" s="245" t="s">
        <v>6269</v>
      </c>
      <c r="D732" s="245">
        <v>2017</v>
      </c>
      <c r="E732" s="246">
        <v>43802</v>
      </c>
      <c r="F732" s="245" t="s">
        <v>6874</v>
      </c>
      <c r="G732" s="247" t="s">
        <v>4188</v>
      </c>
      <c r="H732" s="248" t="s">
        <v>6898</v>
      </c>
      <c r="I732" s="249">
        <v>4612</v>
      </c>
      <c r="J732" s="249">
        <v>67</v>
      </c>
      <c r="K732" s="250">
        <v>1.5334333013036843</v>
      </c>
      <c r="L732" s="251" t="s">
        <v>6273</v>
      </c>
      <c r="M732" s="251" t="s">
        <v>8710</v>
      </c>
      <c r="N732" s="245"/>
      <c r="S732" s="251" t="s">
        <v>8711</v>
      </c>
      <c r="T732" s="251" t="s">
        <v>8711</v>
      </c>
    </row>
    <row r="733" spans="1:20">
      <c r="A733" s="245" t="s">
        <v>6267</v>
      </c>
      <c r="B733" s="245" t="s">
        <v>6268</v>
      </c>
      <c r="C733" s="245" t="s">
        <v>6269</v>
      </c>
      <c r="D733" s="245">
        <v>2017</v>
      </c>
      <c r="E733" s="246">
        <v>43802</v>
      </c>
      <c r="F733" s="245" t="s">
        <v>6270</v>
      </c>
      <c r="G733" s="247" t="s">
        <v>6933</v>
      </c>
      <c r="H733" s="248" t="s">
        <v>6898</v>
      </c>
      <c r="I733" s="249">
        <v>5490</v>
      </c>
      <c r="J733" s="249">
        <v>71</v>
      </c>
      <c r="K733" s="250">
        <v>1.5339008859744461</v>
      </c>
      <c r="L733" s="251" t="s">
        <v>6273</v>
      </c>
      <c r="M733" s="251" t="s">
        <v>8710</v>
      </c>
      <c r="N733" s="245"/>
      <c r="S733" s="251" t="s">
        <v>8711</v>
      </c>
      <c r="T733" s="251" t="s">
        <v>8711</v>
      </c>
    </row>
    <row r="734" spans="1:20">
      <c r="A734" s="245" t="s">
        <v>6267</v>
      </c>
      <c r="B734" s="245" t="s">
        <v>6268</v>
      </c>
      <c r="C734" s="245" t="s">
        <v>6269</v>
      </c>
      <c r="D734" s="245">
        <v>2017</v>
      </c>
      <c r="E734" s="246">
        <v>43802</v>
      </c>
      <c r="F734" s="245" t="s">
        <v>6615</v>
      </c>
      <c r="G734" s="247" t="s">
        <v>6934</v>
      </c>
      <c r="H734" s="248" t="s">
        <v>6898</v>
      </c>
      <c r="I734" s="249">
        <v>4318</v>
      </c>
      <c r="J734" s="249">
        <v>65</v>
      </c>
      <c r="K734" s="250">
        <v>1.5723258989531179</v>
      </c>
      <c r="L734" s="251" t="s">
        <v>6273</v>
      </c>
      <c r="M734" s="251" t="s">
        <v>8710</v>
      </c>
      <c r="N734" s="245"/>
      <c r="S734" s="251" t="s">
        <v>8711</v>
      </c>
      <c r="T734" s="251" t="s">
        <v>8711</v>
      </c>
    </row>
    <row r="735" spans="1:20">
      <c r="A735" s="245" t="s">
        <v>6267</v>
      </c>
      <c r="B735" s="245" t="s">
        <v>6268</v>
      </c>
      <c r="C735" s="245" t="s">
        <v>6269</v>
      </c>
      <c r="D735" s="245">
        <v>2017</v>
      </c>
      <c r="E735" s="246">
        <v>43802</v>
      </c>
      <c r="F735" s="245" t="s">
        <v>6311</v>
      </c>
      <c r="G735" s="247" t="s">
        <v>4165</v>
      </c>
      <c r="H735" s="248" t="s">
        <v>6898</v>
      </c>
      <c r="I735" s="249">
        <v>3504</v>
      </c>
      <c r="J735" s="249">
        <v>62</v>
      </c>
      <c r="K735" s="250">
        <v>1.4702426907455273</v>
      </c>
      <c r="L735" s="251" t="s">
        <v>6273</v>
      </c>
      <c r="M735" s="251" t="s">
        <v>8710</v>
      </c>
      <c r="N735" s="245"/>
      <c r="S735" s="251" t="s">
        <v>8711</v>
      </c>
      <c r="T735" s="251" t="s">
        <v>8711</v>
      </c>
    </row>
    <row r="736" spans="1:20">
      <c r="A736" s="245" t="s">
        <v>6267</v>
      </c>
      <c r="B736" s="245" t="s">
        <v>6268</v>
      </c>
      <c r="C736" s="245" t="s">
        <v>6269</v>
      </c>
      <c r="D736" s="245">
        <v>2017</v>
      </c>
      <c r="E736" s="246">
        <v>43802</v>
      </c>
      <c r="F736" s="245" t="s">
        <v>6390</v>
      </c>
      <c r="G736" s="247" t="s">
        <v>3871</v>
      </c>
      <c r="H736" s="248" t="s">
        <v>6898</v>
      </c>
      <c r="I736" s="249">
        <v>4156</v>
      </c>
      <c r="J736" s="249">
        <v>63</v>
      </c>
      <c r="K736" s="250">
        <v>1.6620875275448217</v>
      </c>
      <c r="L736" s="251" t="s">
        <v>6273</v>
      </c>
      <c r="M736" s="251" t="s">
        <v>8710</v>
      </c>
      <c r="N736" s="245"/>
      <c r="S736" s="251" t="s">
        <v>8711</v>
      </c>
      <c r="T736" s="251" t="s">
        <v>8711</v>
      </c>
    </row>
    <row r="737" spans="1:20">
      <c r="A737" s="245" t="s">
        <v>6267</v>
      </c>
      <c r="B737" s="245" t="s">
        <v>6268</v>
      </c>
      <c r="C737" s="245" t="s">
        <v>6269</v>
      </c>
      <c r="D737" s="245">
        <v>2017</v>
      </c>
      <c r="E737" s="246">
        <v>43802</v>
      </c>
      <c r="F737" s="245" t="s">
        <v>6935</v>
      </c>
      <c r="G737" s="247" t="s">
        <v>4142</v>
      </c>
      <c r="H737" s="248" t="s">
        <v>6898</v>
      </c>
      <c r="I737" s="249">
        <v>5380</v>
      </c>
      <c r="J737" s="249">
        <v>69</v>
      </c>
      <c r="K737" s="250">
        <v>1.6377024678167114</v>
      </c>
      <c r="L737" s="251" t="s">
        <v>6273</v>
      </c>
      <c r="M737" s="251" t="s">
        <v>8710</v>
      </c>
      <c r="N737" s="245"/>
      <c r="S737" s="251" t="s">
        <v>8711</v>
      </c>
      <c r="T737" s="251" t="s">
        <v>8711</v>
      </c>
    </row>
    <row r="738" spans="1:20">
      <c r="A738" s="245" t="s">
        <v>6267</v>
      </c>
      <c r="B738" s="245" t="s">
        <v>6268</v>
      </c>
      <c r="C738" s="245" t="s">
        <v>6269</v>
      </c>
      <c r="D738" s="245">
        <v>2017</v>
      </c>
      <c r="E738" s="246">
        <v>43802</v>
      </c>
      <c r="F738" s="245" t="s">
        <v>6283</v>
      </c>
      <c r="G738" s="247" t="s">
        <v>6936</v>
      </c>
      <c r="H738" s="248" t="s">
        <v>6898</v>
      </c>
      <c r="I738" s="249">
        <v>5232</v>
      </c>
      <c r="J738" s="249">
        <v>69</v>
      </c>
      <c r="K738" s="250">
        <v>1.5926504296685935</v>
      </c>
      <c r="L738" s="251" t="s">
        <v>6273</v>
      </c>
      <c r="M738" s="251" t="s">
        <v>8710</v>
      </c>
      <c r="N738" s="245"/>
      <c r="S738" s="251" t="s">
        <v>8711</v>
      </c>
      <c r="T738" s="251" t="s">
        <v>8711</v>
      </c>
    </row>
    <row r="739" spans="1:20">
      <c r="A739" s="245" t="s">
        <v>6267</v>
      </c>
      <c r="B739" s="245" t="s">
        <v>6268</v>
      </c>
      <c r="C739" s="245" t="s">
        <v>6269</v>
      </c>
      <c r="D739" s="245">
        <v>2017</v>
      </c>
      <c r="E739" s="246">
        <v>43802</v>
      </c>
      <c r="F739" s="245" t="s">
        <v>6315</v>
      </c>
      <c r="G739" s="247" t="s">
        <v>6937</v>
      </c>
      <c r="H739" s="248" t="s">
        <v>6898</v>
      </c>
      <c r="I739" s="249">
        <v>4256</v>
      </c>
      <c r="J739" s="249">
        <v>64</v>
      </c>
      <c r="K739" s="250">
        <v>1.62353515625</v>
      </c>
      <c r="L739" s="251" t="s">
        <v>6273</v>
      </c>
      <c r="M739" s="251" t="s">
        <v>8710</v>
      </c>
      <c r="N739" s="245"/>
      <c r="S739" s="251" t="s">
        <v>8711</v>
      </c>
      <c r="T739" s="251" t="s">
        <v>8711</v>
      </c>
    </row>
    <row r="740" spans="1:20">
      <c r="A740" s="245" t="s">
        <v>6267</v>
      </c>
      <c r="B740" s="245" t="s">
        <v>6268</v>
      </c>
      <c r="C740" s="245" t="s">
        <v>6269</v>
      </c>
      <c r="D740" s="245">
        <v>2017</v>
      </c>
      <c r="E740" s="246">
        <v>43802</v>
      </c>
      <c r="F740" s="245" t="s">
        <v>6938</v>
      </c>
      <c r="G740" s="247" t="s">
        <v>6939</v>
      </c>
      <c r="H740" s="248" t="s">
        <v>6898</v>
      </c>
      <c r="I740" s="249">
        <v>4452</v>
      </c>
      <c r="J740" s="249">
        <v>64</v>
      </c>
      <c r="K740" s="250">
        <v>1.69830322265625</v>
      </c>
      <c r="L740" s="251" t="s">
        <v>6273</v>
      </c>
      <c r="M740" s="251" t="s">
        <v>8710</v>
      </c>
      <c r="N740" s="245"/>
      <c r="S740" s="251" t="s">
        <v>8711</v>
      </c>
      <c r="T740" s="251" t="s">
        <v>8711</v>
      </c>
    </row>
    <row r="741" spans="1:20">
      <c r="A741" s="245" t="s">
        <v>6267</v>
      </c>
      <c r="B741" s="245" t="s">
        <v>6268</v>
      </c>
      <c r="C741" s="245" t="s">
        <v>6269</v>
      </c>
      <c r="D741" s="245">
        <v>2017</v>
      </c>
      <c r="E741" s="246">
        <v>43802</v>
      </c>
      <c r="F741" s="245" t="s">
        <v>6496</v>
      </c>
      <c r="G741" s="247" t="s">
        <v>6940</v>
      </c>
      <c r="H741" s="248" t="s">
        <v>6898</v>
      </c>
      <c r="I741" s="249">
        <v>5098</v>
      </c>
      <c r="J741" s="249">
        <v>68</v>
      </c>
      <c r="K741" s="250">
        <v>1.6213362507632809</v>
      </c>
      <c r="L741" s="251" t="s">
        <v>6273</v>
      </c>
      <c r="M741" s="251" t="s">
        <v>8710</v>
      </c>
      <c r="N741" s="245"/>
      <c r="S741" s="251" t="s">
        <v>8711</v>
      </c>
      <c r="T741" s="251" t="s">
        <v>8716</v>
      </c>
    </row>
    <row r="742" spans="1:20">
      <c r="A742" s="245" t="s">
        <v>6267</v>
      </c>
      <c r="B742" s="245" t="s">
        <v>6268</v>
      </c>
      <c r="C742" s="245" t="s">
        <v>6269</v>
      </c>
      <c r="D742" s="245">
        <v>2017</v>
      </c>
      <c r="E742" s="246">
        <v>43802</v>
      </c>
      <c r="F742" s="245" t="s">
        <v>6412</v>
      </c>
      <c r="G742" s="247" t="s">
        <v>3918</v>
      </c>
      <c r="H742" s="248" t="s">
        <v>6898</v>
      </c>
      <c r="I742" s="249">
        <v>4848</v>
      </c>
      <c r="J742" s="249">
        <v>68</v>
      </c>
      <c r="K742" s="250">
        <v>1.5418278037858744</v>
      </c>
      <c r="L742" s="251" t="s">
        <v>6273</v>
      </c>
      <c r="M742" s="251" t="s">
        <v>8710</v>
      </c>
      <c r="N742" s="245"/>
      <c r="S742" s="251" t="s">
        <v>8711</v>
      </c>
      <c r="T742" s="251" t="s">
        <v>8711</v>
      </c>
    </row>
    <row r="743" spans="1:20">
      <c r="A743" s="245" t="s">
        <v>6267</v>
      </c>
      <c r="B743" s="245" t="s">
        <v>6268</v>
      </c>
      <c r="C743" s="245" t="s">
        <v>6269</v>
      </c>
      <c r="D743" s="245">
        <v>2017</v>
      </c>
      <c r="E743" s="246">
        <v>43802</v>
      </c>
      <c r="F743" s="245" t="s">
        <v>6475</v>
      </c>
      <c r="G743" s="247" t="s">
        <v>6941</v>
      </c>
      <c r="H743" s="248" t="s">
        <v>6898</v>
      </c>
      <c r="I743" s="249">
        <v>4038</v>
      </c>
      <c r="J743" s="249">
        <v>65</v>
      </c>
      <c r="K743" s="250">
        <v>1.470368684569868</v>
      </c>
      <c r="L743" s="251" t="s">
        <v>6273</v>
      </c>
      <c r="M743" s="251" t="s">
        <v>8710</v>
      </c>
      <c r="N743" s="245"/>
      <c r="S743" s="251" t="s">
        <v>8711</v>
      </c>
      <c r="T743" s="251" t="s">
        <v>8711</v>
      </c>
    </row>
    <row r="744" spans="1:20">
      <c r="A744" s="245" t="s">
        <v>6267</v>
      </c>
      <c r="B744" s="245" t="s">
        <v>6268</v>
      </c>
      <c r="C744" s="245" t="s">
        <v>6269</v>
      </c>
      <c r="D744" s="245">
        <v>2017</v>
      </c>
      <c r="E744" s="246">
        <v>43802</v>
      </c>
      <c r="F744" s="245" t="s">
        <v>6340</v>
      </c>
      <c r="G744" s="247" t="s">
        <v>3297</v>
      </c>
      <c r="H744" s="248" t="s">
        <v>6898</v>
      </c>
      <c r="I744" s="249">
        <v>4572</v>
      </c>
      <c r="J744" s="249">
        <v>65</v>
      </c>
      <c r="K744" s="250">
        <v>1.6648156577150661</v>
      </c>
      <c r="L744" s="251" t="s">
        <v>6273</v>
      </c>
      <c r="M744" s="251" t="s">
        <v>8710</v>
      </c>
      <c r="N744" s="245"/>
      <c r="S744" s="251" t="s">
        <v>8711</v>
      </c>
      <c r="T744" s="251" t="s">
        <v>8711</v>
      </c>
    </row>
    <row r="745" spans="1:20">
      <c r="A745" s="245" t="s">
        <v>6267</v>
      </c>
      <c r="B745" s="245" t="s">
        <v>6268</v>
      </c>
      <c r="C745" s="245" t="s">
        <v>6269</v>
      </c>
      <c r="D745" s="245">
        <v>2017</v>
      </c>
      <c r="E745" s="246">
        <v>43802</v>
      </c>
      <c r="F745" s="245" t="s">
        <v>6350</v>
      </c>
      <c r="G745" s="247" t="s">
        <v>4154</v>
      </c>
      <c r="H745" s="248" t="s">
        <v>6898</v>
      </c>
      <c r="I745" s="249">
        <v>4600</v>
      </c>
      <c r="J745" s="249">
        <v>67</v>
      </c>
      <c r="K745" s="250">
        <v>1.5294434488284796</v>
      </c>
      <c r="L745" s="251" t="s">
        <v>6273</v>
      </c>
      <c r="M745" s="251" t="s">
        <v>8710</v>
      </c>
      <c r="N745" s="245"/>
      <c r="S745" s="251" t="s">
        <v>8711</v>
      </c>
      <c r="T745" s="251" t="s">
        <v>8711</v>
      </c>
    </row>
    <row r="746" spans="1:20">
      <c r="A746" s="245" t="s">
        <v>6267</v>
      </c>
      <c r="B746" s="245" t="s">
        <v>6268</v>
      </c>
      <c r="C746" s="245" t="s">
        <v>6269</v>
      </c>
      <c r="D746" s="245">
        <v>2017</v>
      </c>
      <c r="E746" s="246">
        <v>43802</v>
      </c>
      <c r="F746" s="245" t="s">
        <v>6677</v>
      </c>
      <c r="G746" s="247" t="s">
        <v>3289</v>
      </c>
      <c r="H746" s="248" t="s">
        <v>6898</v>
      </c>
      <c r="I746" s="249">
        <v>4588</v>
      </c>
      <c r="J746" s="249">
        <v>66</v>
      </c>
      <c r="K746" s="250">
        <v>1.5958482900631663</v>
      </c>
      <c r="L746" s="251" t="s">
        <v>6273</v>
      </c>
      <c r="M746" s="251" t="s">
        <v>8710</v>
      </c>
      <c r="N746" s="245"/>
      <c r="S746" s="251" t="s">
        <v>8711</v>
      </c>
      <c r="T746" s="251" t="s">
        <v>8711</v>
      </c>
    </row>
    <row r="747" spans="1:20">
      <c r="A747" s="245" t="s">
        <v>6267</v>
      </c>
      <c r="B747" s="245" t="s">
        <v>6268</v>
      </c>
      <c r="C747" s="245" t="s">
        <v>6269</v>
      </c>
      <c r="D747" s="245">
        <v>2017</v>
      </c>
      <c r="E747" s="246">
        <v>43802</v>
      </c>
      <c r="F747" s="245" t="s">
        <v>6513</v>
      </c>
      <c r="G747" s="247" t="s">
        <v>6942</v>
      </c>
      <c r="H747" s="248" t="s">
        <v>6898</v>
      </c>
      <c r="I747" s="249">
        <v>4482</v>
      </c>
      <c r="J747" s="249">
        <v>65</v>
      </c>
      <c r="K747" s="250">
        <v>1.6320436959490214</v>
      </c>
      <c r="L747" s="251" t="s">
        <v>6273</v>
      </c>
      <c r="M747" s="251" t="s">
        <v>8710</v>
      </c>
      <c r="N747" s="245"/>
      <c r="S747" s="251" t="s">
        <v>8711</v>
      </c>
      <c r="T747" s="251" t="s">
        <v>8711</v>
      </c>
    </row>
    <row r="748" spans="1:20">
      <c r="A748" s="245" t="s">
        <v>6267</v>
      </c>
      <c r="B748" s="245" t="s">
        <v>6268</v>
      </c>
      <c r="C748" s="245" t="s">
        <v>6269</v>
      </c>
      <c r="D748" s="245">
        <v>2017</v>
      </c>
      <c r="E748" s="246">
        <v>43802</v>
      </c>
      <c r="F748" s="245" t="s">
        <v>6383</v>
      </c>
      <c r="G748" s="247" t="s">
        <v>3086</v>
      </c>
      <c r="H748" s="248" t="s">
        <v>6898</v>
      </c>
      <c r="I748" s="249">
        <v>5256</v>
      </c>
      <c r="J748" s="249">
        <v>69</v>
      </c>
      <c r="K748" s="250">
        <v>1.5999561655845045</v>
      </c>
      <c r="L748" s="251" t="s">
        <v>6273</v>
      </c>
      <c r="M748" s="251" t="s">
        <v>8710</v>
      </c>
      <c r="N748" s="245"/>
      <c r="S748" s="251" t="s">
        <v>8711</v>
      </c>
      <c r="T748" s="251" t="s">
        <v>8711</v>
      </c>
    </row>
    <row r="749" spans="1:20">
      <c r="A749" s="245" t="s">
        <v>6267</v>
      </c>
      <c r="B749" s="245" t="s">
        <v>6268</v>
      </c>
      <c r="C749" s="245" t="s">
        <v>6269</v>
      </c>
      <c r="D749" s="245">
        <v>2017</v>
      </c>
      <c r="E749" s="246">
        <v>43802</v>
      </c>
      <c r="F749" s="245" t="s">
        <v>6291</v>
      </c>
      <c r="G749" s="247" t="s">
        <v>4343</v>
      </c>
      <c r="H749" s="248" t="s">
        <v>6898</v>
      </c>
      <c r="I749" s="249">
        <v>4908</v>
      </c>
      <c r="J749" s="249">
        <v>67</v>
      </c>
      <c r="K749" s="250">
        <v>1.6318496623587344</v>
      </c>
      <c r="L749" s="251" t="s">
        <v>6273</v>
      </c>
      <c r="M749" s="251" t="s">
        <v>8713</v>
      </c>
      <c r="N749" s="245"/>
      <c r="S749" s="251" t="s">
        <v>8714</v>
      </c>
      <c r="T749" s="251" t="s">
        <v>8714</v>
      </c>
    </row>
    <row r="750" spans="1:20">
      <c r="A750" s="245" t="s">
        <v>6267</v>
      </c>
      <c r="B750" s="245" t="s">
        <v>6268</v>
      </c>
      <c r="C750" s="245" t="s">
        <v>6269</v>
      </c>
      <c r="D750" s="245">
        <v>2017</v>
      </c>
      <c r="E750" s="246">
        <v>43802</v>
      </c>
      <c r="F750" s="245" t="s">
        <v>6275</v>
      </c>
      <c r="G750" s="247" t="s">
        <v>3319</v>
      </c>
      <c r="H750" s="248" t="s">
        <v>6898</v>
      </c>
      <c r="I750" s="249">
        <v>3968</v>
      </c>
      <c r="J750" s="249">
        <v>65</v>
      </c>
      <c r="K750" s="250">
        <v>1.4448793809740557</v>
      </c>
      <c r="L750" s="251" t="s">
        <v>6273</v>
      </c>
      <c r="M750" s="251" t="s">
        <v>8710</v>
      </c>
      <c r="N750" s="245"/>
      <c r="S750" s="251" t="s">
        <v>8711</v>
      </c>
      <c r="T750" s="251" t="s">
        <v>8711</v>
      </c>
    </row>
    <row r="751" spans="1:20">
      <c r="A751" s="245" t="s">
        <v>6267</v>
      </c>
      <c r="B751" s="245" t="s">
        <v>6268</v>
      </c>
      <c r="C751" s="245" t="s">
        <v>6269</v>
      </c>
      <c r="D751" s="245">
        <v>2017</v>
      </c>
      <c r="E751" s="246">
        <v>43802</v>
      </c>
      <c r="F751" s="245" t="s">
        <v>6315</v>
      </c>
      <c r="G751" s="247" t="s">
        <v>6943</v>
      </c>
      <c r="H751" s="248" t="s">
        <v>6898</v>
      </c>
      <c r="I751" s="249">
        <v>3082</v>
      </c>
      <c r="J751" s="249">
        <v>60</v>
      </c>
      <c r="K751" s="250">
        <v>1.4268518518518518</v>
      </c>
      <c r="L751" s="251" t="s">
        <v>6273</v>
      </c>
      <c r="N751" s="245"/>
    </row>
    <row r="752" spans="1:20">
      <c r="A752" s="245" t="s">
        <v>6267</v>
      </c>
      <c r="B752" s="245" t="s">
        <v>6268</v>
      </c>
      <c r="C752" s="245" t="s">
        <v>6269</v>
      </c>
      <c r="D752" s="245">
        <v>2017</v>
      </c>
      <c r="E752" s="246">
        <v>43802</v>
      </c>
      <c r="F752" s="245" t="s">
        <v>6383</v>
      </c>
      <c r="G752" s="247" t="s">
        <v>3080</v>
      </c>
      <c r="H752" s="248" t="s">
        <v>6898</v>
      </c>
      <c r="I752" s="249">
        <v>5054</v>
      </c>
      <c r="J752" s="249">
        <v>68</v>
      </c>
      <c r="K752" s="250">
        <v>1.6073427640952573</v>
      </c>
      <c r="L752" s="251" t="s">
        <v>6273</v>
      </c>
      <c r="M752" s="251" t="s">
        <v>8710</v>
      </c>
      <c r="N752" s="245"/>
      <c r="S752" s="251" t="s">
        <v>8711</v>
      </c>
      <c r="T752" s="251" t="s">
        <v>8711</v>
      </c>
    </row>
    <row r="753" spans="1:20">
      <c r="A753" s="245" t="s">
        <v>6267</v>
      </c>
      <c r="B753" s="245" t="s">
        <v>6268</v>
      </c>
      <c r="C753" s="245" t="s">
        <v>6269</v>
      </c>
      <c r="D753" s="245">
        <v>2017</v>
      </c>
      <c r="E753" s="246">
        <v>43802</v>
      </c>
      <c r="F753" s="245" t="s">
        <v>6375</v>
      </c>
      <c r="G753" s="247" t="s">
        <v>3228</v>
      </c>
      <c r="H753" s="248" t="s">
        <v>6898</v>
      </c>
      <c r="I753" s="249">
        <v>4090</v>
      </c>
      <c r="J753" s="249">
        <v>65</v>
      </c>
      <c r="K753" s="250">
        <v>1.4893035958124716</v>
      </c>
      <c r="L753" s="251" t="s">
        <v>6273</v>
      </c>
      <c r="M753" s="251" t="s">
        <v>8710</v>
      </c>
      <c r="N753" s="245"/>
      <c r="S753" s="251" t="s">
        <v>8711</v>
      </c>
      <c r="T753" s="251" t="s">
        <v>8711</v>
      </c>
    </row>
    <row r="754" spans="1:20">
      <c r="A754" s="245" t="s">
        <v>6267</v>
      </c>
      <c r="B754" s="245" t="s">
        <v>6268</v>
      </c>
      <c r="C754" s="245" t="s">
        <v>6269</v>
      </c>
      <c r="D754" s="245">
        <v>2017</v>
      </c>
      <c r="E754" s="246">
        <v>43802</v>
      </c>
      <c r="F754" s="245" t="s">
        <v>6315</v>
      </c>
      <c r="G754" s="247" t="s">
        <v>2487</v>
      </c>
      <c r="H754" s="248" t="s">
        <v>6898</v>
      </c>
      <c r="I754" s="249">
        <v>4218</v>
      </c>
      <c r="J754" s="249">
        <v>65</v>
      </c>
      <c r="K754" s="250">
        <v>1.5359126081019572</v>
      </c>
      <c r="L754" s="251" t="s">
        <v>6273</v>
      </c>
      <c r="M754" s="251" t="s">
        <v>8710</v>
      </c>
      <c r="N754" s="245"/>
      <c r="S754" s="251" t="s">
        <v>8711</v>
      </c>
      <c r="T754" s="251" t="s">
        <v>8711</v>
      </c>
    </row>
    <row r="755" spans="1:20">
      <c r="A755" s="245" t="s">
        <v>6267</v>
      </c>
      <c r="B755" s="245" t="s">
        <v>6268</v>
      </c>
      <c r="C755" s="245" t="s">
        <v>6269</v>
      </c>
      <c r="D755" s="245">
        <v>2017</v>
      </c>
      <c r="E755" s="246">
        <v>43802</v>
      </c>
      <c r="F755" s="245" t="s">
        <v>6383</v>
      </c>
      <c r="G755" s="247" t="s">
        <v>2860</v>
      </c>
      <c r="H755" s="248" t="s">
        <v>6898</v>
      </c>
      <c r="I755" s="249">
        <v>4780</v>
      </c>
      <c r="J755" s="249">
        <v>68</v>
      </c>
      <c r="K755" s="250">
        <v>1.5202015062080196</v>
      </c>
      <c r="L755" s="251" t="s">
        <v>6273</v>
      </c>
      <c r="M755" s="251" t="s">
        <v>8710</v>
      </c>
      <c r="N755" s="245"/>
      <c r="S755" s="251" t="s">
        <v>8711</v>
      </c>
      <c r="T755" s="251" t="s">
        <v>8711</v>
      </c>
    </row>
    <row r="756" spans="1:20">
      <c r="A756" s="245" t="s">
        <v>6267</v>
      </c>
      <c r="B756" s="245" t="s">
        <v>6268</v>
      </c>
      <c r="C756" s="245" t="s">
        <v>6269</v>
      </c>
      <c r="D756" s="245">
        <v>2017</v>
      </c>
      <c r="E756" s="246">
        <v>43802</v>
      </c>
      <c r="F756" s="245" t="s">
        <v>6364</v>
      </c>
      <c r="G756" s="247" t="s">
        <v>3954</v>
      </c>
      <c r="H756" s="248" t="s">
        <v>6898</v>
      </c>
      <c r="I756" s="249">
        <v>4416</v>
      </c>
      <c r="J756" s="249">
        <v>65</v>
      </c>
      <c r="K756" s="250">
        <v>1.6080109239872555</v>
      </c>
      <c r="L756" s="251" t="s">
        <v>6273</v>
      </c>
      <c r="M756" s="251" t="s">
        <v>8710</v>
      </c>
      <c r="N756" s="245"/>
      <c r="S756" s="251" t="s">
        <v>8711</v>
      </c>
      <c r="T756" s="251" t="s">
        <v>8711</v>
      </c>
    </row>
    <row r="757" spans="1:20">
      <c r="A757" s="245" t="s">
        <v>6267</v>
      </c>
      <c r="B757" s="245" t="s">
        <v>6268</v>
      </c>
      <c r="C757" s="245" t="s">
        <v>6269</v>
      </c>
      <c r="D757" s="245">
        <v>2017</v>
      </c>
      <c r="E757" s="246">
        <v>43802</v>
      </c>
      <c r="F757" s="245" t="s">
        <v>6445</v>
      </c>
      <c r="G757" s="247" t="s">
        <v>2811</v>
      </c>
      <c r="H757" s="248" t="s">
        <v>6898</v>
      </c>
      <c r="I757" s="249">
        <v>4378</v>
      </c>
      <c r="J757" s="249">
        <v>68</v>
      </c>
      <c r="K757" s="250">
        <v>1.3923519234683492</v>
      </c>
      <c r="L757" s="251" t="s">
        <v>6273</v>
      </c>
      <c r="M757" s="251" t="s">
        <v>8710</v>
      </c>
      <c r="N757" s="245"/>
      <c r="S757" s="251" t="s">
        <v>8711</v>
      </c>
      <c r="T757" s="251" t="s">
        <v>8711</v>
      </c>
    </row>
    <row r="758" spans="1:20">
      <c r="A758" s="245" t="s">
        <v>6267</v>
      </c>
      <c r="B758" s="245" t="s">
        <v>6268</v>
      </c>
      <c r="C758" s="245" t="s">
        <v>6269</v>
      </c>
      <c r="D758" s="245">
        <v>2017</v>
      </c>
      <c r="E758" s="246">
        <v>43802</v>
      </c>
      <c r="F758" s="245" t="s">
        <v>6364</v>
      </c>
      <c r="G758" s="247" t="s">
        <v>3311</v>
      </c>
      <c r="H758" s="248" t="s">
        <v>6898</v>
      </c>
      <c r="I758" s="249">
        <v>4732</v>
      </c>
      <c r="J758" s="249">
        <v>65</v>
      </c>
      <c r="K758" s="250">
        <v>1.723076923076923</v>
      </c>
      <c r="L758" s="251" t="s">
        <v>6273</v>
      </c>
      <c r="M758" s="251" t="s">
        <v>8710</v>
      </c>
      <c r="N758" s="245"/>
      <c r="S758" s="251" t="s">
        <v>8711</v>
      </c>
      <c r="T758" s="251" t="s">
        <v>8711</v>
      </c>
    </row>
    <row r="759" spans="1:20">
      <c r="A759" s="245" t="s">
        <v>6267</v>
      </c>
      <c r="B759" s="245" t="s">
        <v>6268</v>
      </c>
      <c r="C759" s="245" t="s">
        <v>6269</v>
      </c>
      <c r="D759" s="245">
        <v>2017</v>
      </c>
      <c r="E759" s="246">
        <v>43802</v>
      </c>
      <c r="F759" s="245" t="s">
        <v>6508</v>
      </c>
      <c r="G759" s="247" t="s">
        <v>4505</v>
      </c>
      <c r="H759" s="248" t="s">
        <v>6898</v>
      </c>
      <c r="I759" s="249">
        <v>5406</v>
      </c>
      <c r="J759" s="249">
        <v>69</v>
      </c>
      <c r="K759" s="250">
        <v>1.6456170150589482</v>
      </c>
      <c r="L759" s="251" t="s">
        <v>6273</v>
      </c>
      <c r="M759" s="251" t="s">
        <v>8713</v>
      </c>
      <c r="N759" s="245"/>
      <c r="S759" s="251" t="s">
        <v>8714</v>
      </c>
      <c r="T759" s="251" t="s">
        <v>8714</v>
      </c>
    </row>
    <row r="760" spans="1:20">
      <c r="A760" s="245" t="s">
        <v>6267</v>
      </c>
      <c r="B760" s="245" t="s">
        <v>6268</v>
      </c>
      <c r="C760" s="245" t="s">
        <v>6269</v>
      </c>
      <c r="D760" s="245">
        <v>2017</v>
      </c>
      <c r="E760" s="246">
        <v>43802</v>
      </c>
      <c r="F760" s="245" t="s">
        <v>6368</v>
      </c>
      <c r="G760" s="247" t="s">
        <v>6944</v>
      </c>
      <c r="H760" s="248" t="s">
        <v>6898</v>
      </c>
      <c r="I760" s="249">
        <v>4130</v>
      </c>
      <c r="J760" s="249">
        <v>66</v>
      </c>
      <c r="K760" s="250">
        <v>1.4365417257979243</v>
      </c>
      <c r="L760" s="251" t="s">
        <v>6273</v>
      </c>
      <c r="M760" s="251" t="s">
        <v>8710</v>
      </c>
      <c r="N760" s="245"/>
      <c r="S760" s="251" t="s">
        <v>8711</v>
      </c>
      <c r="T760" s="251" t="s">
        <v>8711</v>
      </c>
    </row>
    <row r="761" spans="1:20">
      <c r="A761" s="245" t="s">
        <v>6267</v>
      </c>
      <c r="B761" s="245" t="s">
        <v>6268</v>
      </c>
      <c r="C761" s="245" t="s">
        <v>6269</v>
      </c>
      <c r="D761" s="245">
        <v>2017</v>
      </c>
      <c r="E761" s="246">
        <v>43802</v>
      </c>
      <c r="F761" s="245" t="s">
        <v>6291</v>
      </c>
      <c r="G761" s="247" t="s">
        <v>4523</v>
      </c>
      <c r="H761" s="248" t="s">
        <v>6898</v>
      </c>
      <c r="I761" s="249">
        <v>5476</v>
      </c>
      <c r="J761" s="249">
        <v>70</v>
      </c>
      <c r="K761" s="250">
        <v>1.5965014577259475</v>
      </c>
      <c r="L761" s="251" t="s">
        <v>6273</v>
      </c>
      <c r="M761" s="251" t="s">
        <v>8713</v>
      </c>
      <c r="N761" s="245"/>
      <c r="S761" s="251" t="s">
        <v>8714</v>
      </c>
      <c r="T761" s="251" t="s">
        <v>8714</v>
      </c>
    </row>
    <row r="762" spans="1:20">
      <c r="A762" s="245" t="s">
        <v>6267</v>
      </c>
      <c r="B762" s="245" t="s">
        <v>6268</v>
      </c>
      <c r="C762" s="245" t="s">
        <v>6269</v>
      </c>
      <c r="D762" s="245">
        <v>2017</v>
      </c>
      <c r="E762" s="246">
        <v>43802</v>
      </c>
      <c r="F762" s="245" t="s">
        <v>6624</v>
      </c>
      <c r="G762" s="247" t="s">
        <v>6945</v>
      </c>
      <c r="H762" s="248" t="s">
        <v>6898</v>
      </c>
      <c r="I762" s="249">
        <v>4966</v>
      </c>
      <c r="J762" s="249">
        <v>67</v>
      </c>
      <c r="K762" s="250">
        <v>1.6511339493222237</v>
      </c>
      <c r="L762" s="251" t="s">
        <v>6273</v>
      </c>
      <c r="M762" s="251" t="s">
        <v>8713</v>
      </c>
      <c r="N762" s="245"/>
      <c r="S762" s="251" t="s">
        <v>8714</v>
      </c>
      <c r="T762" s="251" t="s">
        <v>8714</v>
      </c>
    </row>
    <row r="763" spans="1:20">
      <c r="A763" s="245" t="s">
        <v>6267</v>
      </c>
      <c r="B763" s="245" t="s">
        <v>6268</v>
      </c>
      <c r="C763" s="245" t="s">
        <v>6269</v>
      </c>
      <c r="D763" s="245">
        <v>2017</v>
      </c>
      <c r="E763" s="246">
        <v>43802</v>
      </c>
      <c r="F763" s="245" t="s">
        <v>6728</v>
      </c>
      <c r="G763" s="247" t="s">
        <v>3124</v>
      </c>
      <c r="H763" s="248" t="s">
        <v>6898</v>
      </c>
      <c r="I763" s="249">
        <v>5384</v>
      </c>
      <c r="J763" s="249">
        <v>68</v>
      </c>
      <c r="K763" s="250">
        <v>1.7122939141054345</v>
      </c>
      <c r="L763" s="251" t="s">
        <v>6273</v>
      </c>
      <c r="M763" s="251" t="s">
        <v>8710</v>
      </c>
      <c r="N763" s="245"/>
      <c r="S763" s="251" t="s">
        <v>8711</v>
      </c>
      <c r="T763" s="251" t="s">
        <v>8711</v>
      </c>
    </row>
    <row r="764" spans="1:20">
      <c r="A764" s="245" t="s">
        <v>6267</v>
      </c>
      <c r="B764" s="245" t="s">
        <v>6268</v>
      </c>
      <c r="C764" s="245" t="s">
        <v>6269</v>
      </c>
      <c r="D764" s="245">
        <v>2017</v>
      </c>
      <c r="E764" s="246">
        <v>43802</v>
      </c>
      <c r="F764" s="245" t="s">
        <v>6946</v>
      </c>
      <c r="G764" s="247" t="s">
        <v>6947</v>
      </c>
      <c r="H764" s="248" t="s">
        <v>6898</v>
      </c>
      <c r="I764" s="249">
        <v>5846</v>
      </c>
      <c r="J764" s="249">
        <v>72</v>
      </c>
      <c r="K764" s="250">
        <v>1.5662508573388203</v>
      </c>
      <c r="L764" s="251" t="s">
        <v>6273</v>
      </c>
      <c r="N764" s="245" t="s">
        <v>6278</v>
      </c>
    </row>
    <row r="765" spans="1:20">
      <c r="A765" s="245" t="s">
        <v>6267</v>
      </c>
      <c r="B765" s="245" t="s">
        <v>6268</v>
      </c>
      <c r="C765" s="245" t="s">
        <v>6269</v>
      </c>
      <c r="D765" s="245">
        <v>2017</v>
      </c>
      <c r="E765" s="246">
        <v>43802</v>
      </c>
      <c r="F765" s="245" t="s">
        <v>6454</v>
      </c>
      <c r="G765" s="247" t="s">
        <v>2843</v>
      </c>
      <c r="H765" s="248" t="s">
        <v>6898</v>
      </c>
      <c r="I765" s="249">
        <v>4748</v>
      </c>
      <c r="J765" s="249">
        <v>67</v>
      </c>
      <c r="K765" s="250">
        <v>1.5786516293560044</v>
      </c>
      <c r="L765" s="251" t="s">
        <v>6273</v>
      </c>
      <c r="M765" s="251" t="s">
        <v>8710</v>
      </c>
      <c r="N765" s="245"/>
      <c r="S765" s="251" t="s">
        <v>8711</v>
      </c>
      <c r="T765" s="251" t="s">
        <v>8711</v>
      </c>
    </row>
    <row r="766" spans="1:20">
      <c r="A766" s="245" t="s">
        <v>6267</v>
      </c>
      <c r="B766" s="245" t="s">
        <v>6268</v>
      </c>
      <c r="C766" s="245" t="s">
        <v>6269</v>
      </c>
      <c r="D766" s="245">
        <v>2017</v>
      </c>
      <c r="E766" s="246">
        <v>43802</v>
      </c>
      <c r="F766" s="245" t="s">
        <v>6313</v>
      </c>
      <c r="G766" s="247" t="s">
        <v>6948</v>
      </c>
      <c r="H766" s="248" t="s">
        <v>6898</v>
      </c>
      <c r="I766" s="249">
        <v>4010</v>
      </c>
      <c r="J766" s="249">
        <v>65</v>
      </c>
      <c r="K766" s="250">
        <v>1.460172963131543</v>
      </c>
      <c r="L766" s="251" t="s">
        <v>6273</v>
      </c>
      <c r="M766" s="251" t="s">
        <v>8710</v>
      </c>
      <c r="N766" s="245"/>
      <c r="S766" s="251" t="s">
        <v>8711</v>
      </c>
      <c r="T766" s="251" t="s">
        <v>8711</v>
      </c>
    </row>
    <row r="767" spans="1:20">
      <c r="A767" s="245" t="s">
        <v>6267</v>
      </c>
      <c r="B767" s="245" t="s">
        <v>6268</v>
      </c>
      <c r="C767" s="245" t="s">
        <v>6269</v>
      </c>
      <c r="D767" s="245">
        <v>2017</v>
      </c>
      <c r="E767" s="246">
        <v>43802</v>
      </c>
      <c r="F767" s="245" t="s">
        <v>6464</v>
      </c>
      <c r="G767" s="247" t="s">
        <v>6949</v>
      </c>
      <c r="H767" s="248" t="s">
        <v>6898</v>
      </c>
      <c r="I767" s="249">
        <v>4990</v>
      </c>
      <c r="J767" s="249">
        <v>68</v>
      </c>
      <c r="K767" s="250">
        <v>1.5869886016690413</v>
      </c>
      <c r="L767" s="251" t="s">
        <v>6273</v>
      </c>
      <c r="M767" s="251" t="s">
        <v>8713</v>
      </c>
      <c r="N767" s="245"/>
      <c r="S767" s="251" t="s">
        <v>8714</v>
      </c>
      <c r="T767" s="251" t="s">
        <v>8714</v>
      </c>
    </row>
    <row r="768" spans="1:20">
      <c r="A768" s="245" t="s">
        <v>6267</v>
      </c>
      <c r="B768" s="245" t="s">
        <v>6268</v>
      </c>
      <c r="C768" s="245" t="s">
        <v>6269</v>
      </c>
      <c r="D768" s="245">
        <v>2017</v>
      </c>
      <c r="E768" s="246">
        <v>43802</v>
      </c>
      <c r="F768" s="245" t="s">
        <v>6454</v>
      </c>
      <c r="G768" s="247" t="s">
        <v>6950</v>
      </c>
      <c r="H768" s="248" t="s">
        <v>6898</v>
      </c>
      <c r="I768" s="249">
        <v>3374</v>
      </c>
      <c r="J768" s="249">
        <v>61</v>
      </c>
      <c r="K768" s="250">
        <v>1.486468030363775</v>
      </c>
      <c r="L768" s="251" t="s">
        <v>6273</v>
      </c>
      <c r="M768" s="251" t="s">
        <v>8710</v>
      </c>
      <c r="N768" s="245"/>
      <c r="S768" s="251" t="s">
        <v>8711</v>
      </c>
      <c r="T768" s="251" t="s">
        <v>8711</v>
      </c>
    </row>
    <row r="769" spans="1:20">
      <c r="A769" s="245" t="s">
        <v>6267</v>
      </c>
      <c r="B769" s="245" t="s">
        <v>6268</v>
      </c>
      <c r="C769" s="245" t="s">
        <v>6269</v>
      </c>
      <c r="D769" s="245">
        <v>2017</v>
      </c>
      <c r="E769" s="246">
        <v>43802</v>
      </c>
      <c r="F769" s="245" t="s">
        <v>6339</v>
      </c>
      <c r="G769" s="247" t="s">
        <v>6951</v>
      </c>
      <c r="H769" s="248" t="s">
        <v>6898</v>
      </c>
      <c r="I769" s="249">
        <v>5470</v>
      </c>
      <c r="J769" s="249">
        <v>70</v>
      </c>
      <c r="K769" s="250">
        <v>1.5947521865889214</v>
      </c>
      <c r="L769" s="251" t="s">
        <v>6273</v>
      </c>
      <c r="M769" s="251" t="s">
        <v>8710</v>
      </c>
      <c r="N769" s="245"/>
      <c r="S769" s="251" t="s">
        <v>8711</v>
      </c>
      <c r="T769" s="251" t="s">
        <v>8711</v>
      </c>
    </row>
    <row r="770" spans="1:20">
      <c r="A770" s="245" t="s">
        <v>6267</v>
      </c>
      <c r="B770" s="245" t="s">
        <v>6268</v>
      </c>
      <c r="C770" s="245" t="s">
        <v>6269</v>
      </c>
      <c r="D770" s="245">
        <v>2017</v>
      </c>
      <c r="E770" s="246">
        <v>43802</v>
      </c>
      <c r="F770" s="245" t="s">
        <v>6649</v>
      </c>
      <c r="G770" s="247" t="s">
        <v>3141</v>
      </c>
      <c r="H770" s="248" t="s">
        <v>6898</v>
      </c>
      <c r="I770" s="249">
        <v>3428</v>
      </c>
      <c r="J770" s="249">
        <v>62</v>
      </c>
      <c r="K770" s="250">
        <v>1.4383538652613206</v>
      </c>
      <c r="L770" s="251" t="s">
        <v>6273</v>
      </c>
      <c r="M770" s="251" t="s">
        <v>8710</v>
      </c>
      <c r="N770" s="245"/>
      <c r="S770" s="251" t="s">
        <v>8711</v>
      </c>
      <c r="T770" s="251" t="s">
        <v>8711</v>
      </c>
    </row>
    <row r="771" spans="1:20">
      <c r="A771" s="245" t="s">
        <v>6267</v>
      </c>
      <c r="B771" s="245" t="s">
        <v>6268</v>
      </c>
      <c r="C771" s="245" t="s">
        <v>6269</v>
      </c>
      <c r="D771" s="245">
        <v>2017</v>
      </c>
      <c r="E771" s="246">
        <v>43802</v>
      </c>
      <c r="F771" s="245" t="s">
        <v>6340</v>
      </c>
      <c r="G771" s="247" t="s">
        <v>4014</v>
      </c>
      <c r="H771" s="248" t="s">
        <v>6898</v>
      </c>
      <c r="I771" s="249">
        <v>5580</v>
      </c>
      <c r="J771" s="249">
        <v>70</v>
      </c>
      <c r="K771" s="250">
        <v>1.6268221574344024</v>
      </c>
      <c r="L771" s="251" t="s">
        <v>6273</v>
      </c>
      <c r="M771" s="251" t="s">
        <v>8710</v>
      </c>
      <c r="N771" s="245"/>
      <c r="S771" s="251" t="s">
        <v>8711</v>
      </c>
      <c r="T771" s="251" t="s">
        <v>8711</v>
      </c>
    </row>
    <row r="772" spans="1:20">
      <c r="A772" s="245" t="s">
        <v>6267</v>
      </c>
      <c r="B772" s="245" t="s">
        <v>6268</v>
      </c>
      <c r="C772" s="245" t="s">
        <v>6269</v>
      </c>
      <c r="D772" s="245">
        <v>2017</v>
      </c>
      <c r="E772" s="246">
        <v>43802</v>
      </c>
      <c r="F772" s="245" t="s">
        <v>6283</v>
      </c>
      <c r="G772" s="247" t="s">
        <v>2868</v>
      </c>
      <c r="H772" s="248" t="s">
        <v>6898</v>
      </c>
      <c r="I772" s="249">
        <v>4790</v>
      </c>
      <c r="J772" s="249">
        <v>69</v>
      </c>
      <c r="K772" s="250">
        <v>1.4581031265505664</v>
      </c>
      <c r="L772" s="251" t="s">
        <v>6273</v>
      </c>
      <c r="M772" s="251" t="s">
        <v>8710</v>
      </c>
      <c r="N772" s="245"/>
      <c r="S772" s="251" t="s">
        <v>8711</v>
      </c>
      <c r="T772" s="251" t="s">
        <v>8711</v>
      </c>
    </row>
    <row r="773" spans="1:20">
      <c r="A773" s="245" t="s">
        <v>6267</v>
      </c>
      <c r="B773" s="245" t="s">
        <v>6268</v>
      </c>
      <c r="C773" s="245" t="s">
        <v>6269</v>
      </c>
      <c r="D773" s="245">
        <v>2017</v>
      </c>
      <c r="E773" s="246">
        <v>43802</v>
      </c>
      <c r="F773" s="245" t="s">
        <v>6328</v>
      </c>
      <c r="G773" s="247" t="s">
        <v>6952</v>
      </c>
      <c r="H773" s="248" t="s">
        <v>6898</v>
      </c>
      <c r="I773" s="249">
        <v>4972</v>
      </c>
      <c r="J773" s="249">
        <v>67</v>
      </c>
      <c r="K773" s="250">
        <v>1.6531288755598263</v>
      </c>
      <c r="L773" s="251" t="s">
        <v>6273</v>
      </c>
      <c r="M773" s="251" t="s">
        <v>8710</v>
      </c>
      <c r="N773" s="245"/>
      <c r="S773" s="251" t="s">
        <v>8711</v>
      </c>
      <c r="T773" s="251" t="s">
        <v>8711</v>
      </c>
    </row>
    <row r="774" spans="1:20">
      <c r="A774" s="245" t="s">
        <v>6267</v>
      </c>
      <c r="B774" s="245" t="s">
        <v>6268</v>
      </c>
      <c r="C774" s="245" t="s">
        <v>6269</v>
      </c>
      <c r="D774" s="245">
        <v>2017</v>
      </c>
      <c r="E774" s="246">
        <v>43802</v>
      </c>
      <c r="F774" s="245" t="s">
        <v>6938</v>
      </c>
      <c r="G774" s="247" t="s">
        <v>6953</v>
      </c>
      <c r="H774" s="248" t="s">
        <v>6898</v>
      </c>
      <c r="I774" s="249">
        <v>4384</v>
      </c>
      <c r="J774" s="249">
        <v>68</v>
      </c>
      <c r="K774" s="250">
        <v>1.394260126195807</v>
      </c>
      <c r="L774" s="251" t="s">
        <v>6273</v>
      </c>
      <c r="M774" s="251" t="s">
        <v>8710</v>
      </c>
      <c r="N774" s="245"/>
      <c r="S774" s="251" t="s">
        <v>8711</v>
      </c>
      <c r="T774" s="251" t="s">
        <v>8716</v>
      </c>
    </row>
    <row r="775" spans="1:20">
      <c r="A775" s="245" t="s">
        <v>6267</v>
      </c>
      <c r="B775" s="245" t="s">
        <v>6268</v>
      </c>
      <c r="C775" s="245" t="s">
        <v>6269</v>
      </c>
      <c r="D775" s="245">
        <v>2017</v>
      </c>
      <c r="E775" s="246">
        <v>43802</v>
      </c>
      <c r="F775" s="245" t="s">
        <v>6285</v>
      </c>
      <c r="G775" s="247" t="s">
        <v>6954</v>
      </c>
      <c r="H775" s="248" t="s">
        <v>6898</v>
      </c>
      <c r="I775" s="249">
        <v>4344</v>
      </c>
      <c r="J775" s="249">
        <v>66</v>
      </c>
      <c r="K775" s="250">
        <v>1.5109775440353954</v>
      </c>
      <c r="L775" s="251" t="s">
        <v>6273</v>
      </c>
      <c r="M775" s="251" t="s">
        <v>8710</v>
      </c>
      <c r="N775" s="245"/>
      <c r="S775" s="251" t="s">
        <v>8711</v>
      </c>
      <c r="T775" s="251" t="s">
        <v>8711</v>
      </c>
    </row>
    <row r="776" spans="1:20">
      <c r="A776" s="245" t="s">
        <v>6267</v>
      </c>
      <c r="B776" s="245" t="s">
        <v>6268</v>
      </c>
      <c r="C776" s="245" t="s">
        <v>6269</v>
      </c>
      <c r="D776" s="245">
        <v>2017</v>
      </c>
      <c r="E776" s="246">
        <v>43802</v>
      </c>
      <c r="F776" s="245" t="s">
        <v>6279</v>
      </c>
      <c r="G776" s="247" t="s">
        <v>6955</v>
      </c>
      <c r="H776" s="248" t="s">
        <v>6898</v>
      </c>
      <c r="I776" s="249">
        <v>3968</v>
      </c>
      <c r="J776" s="249">
        <v>64</v>
      </c>
      <c r="K776" s="250">
        <v>1.513671875</v>
      </c>
      <c r="L776" s="251" t="s">
        <v>6273</v>
      </c>
      <c r="M776" s="251" t="s">
        <v>8713</v>
      </c>
      <c r="N776" s="245"/>
      <c r="S776" s="251" t="s">
        <v>8714</v>
      </c>
      <c r="T776" s="251" t="s">
        <v>8714</v>
      </c>
    </row>
    <row r="777" spans="1:20">
      <c r="A777" s="245" t="s">
        <v>6267</v>
      </c>
      <c r="B777" s="245" t="s">
        <v>6268</v>
      </c>
      <c r="C777" s="245" t="s">
        <v>6269</v>
      </c>
      <c r="D777" s="245">
        <v>2017</v>
      </c>
      <c r="E777" s="246">
        <v>43802</v>
      </c>
      <c r="F777" s="245" t="s">
        <v>6956</v>
      </c>
      <c r="G777" s="247" t="s">
        <v>6957</v>
      </c>
      <c r="H777" s="248" t="s">
        <v>6898</v>
      </c>
      <c r="I777" s="249">
        <v>3330</v>
      </c>
      <c r="J777" s="249">
        <v>61</v>
      </c>
      <c r="K777" s="250">
        <v>1.4670831479286812</v>
      </c>
      <c r="L777" s="251" t="s">
        <v>6273</v>
      </c>
      <c r="M777" s="251" t="s">
        <v>8713</v>
      </c>
      <c r="N777" s="245"/>
      <c r="S777" s="251" t="s">
        <v>8714</v>
      </c>
      <c r="T777" s="251" t="s">
        <v>8714</v>
      </c>
    </row>
    <row r="778" spans="1:20">
      <c r="A778" s="245" t="s">
        <v>6267</v>
      </c>
      <c r="B778" s="245" t="s">
        <v>6268</v>
      </c>
      <c r="C778" s="245" t="s">
        <v>6269</v>
      </c>
      <c r="D778" s="245">
        <v>2017</v>
      </c>
      <c r="E778" s="246">
        <v>43802</v>
      </c>
      <c r="F778" s="245" t="s">
        <v>6298</v>
      </c>
      <c r="G778" s="247" t="s">
        <v>6958</v>
      </c>
      <c r="H778" s="248" t="s">
        <v>6898</v>
      </c>
      <c r="I778" s="249">
        <v>3240</v>
      </c>
      <c r="J778" s="249">
        <v>60</v>
      </c>
      <c r="K778" s="250">
        <v>1.5</v>
      </c>
      <c r="L778" s="251" t="s">
        <v>6273</v>
      </c>
      <c r="M778" s="251" t="s">
        <v>8713</v>
      </c>
      <c r="N778" s="245"/>
      <c r="S778" s="251" t="s">
        <v>8714</v>
      </c>
      <c r="T778" s="251" t="s">
        <v>8714</v>
      </c>
    </row>
    <row r="779" spans="1:20">
      <c r="A779" s="245" t="s">
        <v>6267</v>
      </c>
      <c r="B779" s="245" t="s">
        <v>6268</v>
      </c>
      <c r="C779" s="245" t="s">
        <v>6269</v>
      </c>
      <c r="D779" s="245">
        <v>2017</v>
      </c>
      <c r="E779" s="246">
        <v>43802</v>
      </c>
      <c r="F779" s="245" t="s">
        <v>6281</v>
      </c>
      <c r="G779" s="247" t="s">
        <v>4577</v>
      </c>
      <c r="H779" s="248" t="s">
        <v>6898</v>
      </c>
      <c r="I779" s="249">
        <v>4628</v>
      </c>
      <c r="J779" s="249">
        <v>66</v>
      </c>
      <c r="K779" s="250">
        <v>1.609761527116899</v>
      </c>
      <c r="L779" s="251" t="s">
        <v>6273</v>
      </c>
      <c r="M779" s="251" t="s">
        <v>8713</v>
      </c>
      <c r="N779" s="245"/>
      <c r="S779" s="251" t="s">
        <v>8714</v>
      </c>
      <c r="T779" s="251" t="s">
        <v>8714</v>
      </c>
    </row>
    <row r="780" spans="1:20">
      <c r="A780" s="245" t="s">
        <v>6267</v>
      </c>
      <c r="B780" s="245" t="s">
        <v>6268</v>
      </c>
      <c r="C780" s="245" t="s">
        <v>6269</v>
      </c>
      <c r="D780" s="245">
        <v>2017</v>
      </c>
      <c r="E780" s="246">
        <v>43802</v>
      </c>
      <c r="F780" s="245" t="s">
        <v>6758</v>
      </c>
      <c r="G780" s="247" t="s">
        <v>6959</v>
      </c>
      <c r="H780" s="248" t="s">
        <v>6898</v>
      </c>
      <c r="I780" s="249">
        <v>4614</v>
      </c>
      <c r="J780" s="249">
        <v>65</v>
      </c>
      <c r="K780" s="250">
        <v>1.6801092398725535</v>
      </c>
      <c r="L780" s="251" t="s">
        <v>6273</v>
      </c>
      <c r="M780" s="251" t="s">
        <v>8710</v>
      </c>
      <c r="N780" s="245"/>
      <c r="S780" s="251" t="s">
        <v>8711</v>
      </c>
      <c r="T780" s="251" t="s">
        <v>8716</v>
      </c>
    </row>
    <row r="781" spans="1:20">
      <c r="A781" s="245" t="s">
        <v>6267</v>
      </c>
      <c r="B781" s="245" t="s">
        <v>6268</v>
      </c>
      <c r="C781" s="245" t="s">
        <v>6269</v>
      </c>
      <c r="D781" s="245">
        <v>2017</v>
      </c>
      <c r="E781" s="246">
        <v>43802</v>
      </c>
      <c r="F781" s="245" t="s">
        <v>6960</v>
      </c>
      <c r="G781" s="247" t="s">
        <v>3798</v>
      </c>
      <c r="H781" s="248" t="s">
        <v>6898</v>
      </c>
      <c r="I781" s="249">
        <v>5318</v>
      </c>
      <c r="J781" s="249">
        <v>68</v>
      </c>
      <c r="K781" s="250">
        <v>1.6913036841033993</v>
      </c>
      <c r="L781" s="251" t="s">
        <v>6273</v>
      </c>
      <c r="M781" s="251" t="s">
        <v>8710</v>
      </c>
      <c r="N781" s="245"/>
      <c r="S781" s="251" t="s">
        <v>8711</v>
      </c>
      <c r="T781" s="251" t="s">
        <v>8711</v>
      </c>
    </row>
    <row r="782" spans="1:20">
      <c r="A782" s="245" t="s">
        <v>6267</v>
      </c>
      <c r="B782" s="245" t="s">
        <v>6268</v>
      </c>
      <c r="C782" s="245" t="s">
        <v>6269</v>
      </c>
      <c r="D782" s="245">
        <v>2017</v>
      </c>
      <c r="E782" s="246">
        <v>43802</v>
      </c>
      <c r="F782" s="245" t="s">
        <v>6454</v>
      </c>
      <c r="G782" s="247" t="s">
        <v>6961</v>
      </c>
      <c r="H782" s="248" t="s">
        <v>6898</v>
      </c>
      <c r="I782" s="249">
        <v>4170</v>
      </c>
      <c r="J782" s="249">
        <v>65</v>
      </c>
      <c r="K782" s="250">
        <v>1.5184342284934003</v>
      </c>
      <c r="L782" s="251" t="s">
        <v>6273</v>
      </c>
      <c r="M782" s="251" t="s">
        <v>8710</v>
      </c>
      <c r="N782" s="245"/>
      <c r="S782" s="251" t="s">
        <v>8711</v>
      </c>
      <c r="T782" s="251" t="s">
        <v>8711</v>
      </c>
    </row>
    <row r="783" spans="1:20">
      <c r="A783" s="245" t="s">
        <v>6267</v>
      </c>
      <c r="B783" s="245" t="s">
        <v>6268</v>
      </c>
      <c r="C783" s="245" t="s">
        <v>6269</v>
      </c>
      <c r="D783" s="245">
        <v>2017</v>
      </c>
      <c r="E783" s="246">
        <v>43802</v>
      </c>
      <c r="F783" s="245" t="s">
        <v>6649</v>
      </c>
      <c r="G783" s="247" t="s">
        <v>4086</v>
      </c>
      <c r="H783" s="248" t="s">
        <v>6898</v>
      </c>
      <c r="I783" s="249">
        <v>4746</v>
      </c>
      <c r="J783" s="249">
        <v>67</v>
      </c>
      <c r="K783" s="250">
        <v>1.5779866539434706</v>
      </c>
      <c r="L783" s="251" t="s">
        <v>6273</v>
      </c>
      <c r="M783" s="251" t="s">
        <v>8710</v>
      </c>
      <c r="N783" s="245"/>
      <c r="S783" s="251" t="s">
        <v>8711</v>
      </c>
      <c r="T783" s="251" t="s">
        <v>8711</v>
      </c>
    </row>
    <row r="784" spans="1:20">
      <c r="A784" s="245" t="s">
        <v>6267</v>
      </c>
      <c r="B784" s="245" t="s">
        <v>6268</v>
      </c>
      <c r="C784" s="245" t="s">
        <v>6269</v>
      </c>
      <c r="D784" s="245">
        <v>2017</v>
      </c>
      <c r="E784" s="246">
        <v>43802</v>
      </c>
      <c r="F784" s="245" t="s">
        <v>6517</v>
      </c>
      <c r="G784" s="247" t="s">
        <v>6962</v>
      </c>
      <c r="H784" s="248" t="s">
        <v>6898</v>
      </c>
      <c r="I784" s="249">
        <v>5700</v>
      </c>
      <c r="J784" s="249">
        <v>69</v>
      </c>
      <c r="K784" s="250">
        <v>1.7351122800288574</v>
      </c>
      <c r="L784" s="251" t="s">
        <v>6273</v>
      </c>
      <c r="M784" s="251" t="s">
        <v>8710</v>
      </c>
      <c r="N784" s="245"/>
      <c r="S784" s="251" t="s">
        <v>8711</v>
      </c>
      <c r="T784" s="251" t="s">
        <v>8716</v>
      </c>
    </row>
    <row r="785" spans="1:20">
      <c r="A785" s="245" t="s">
        <v>6267</v>
      </c>
      <c r="B785" s="245" t="s">
        <v>6268</v>
      </c>
      <c r="C785" s="245" t="s">
        <v>6269</v>
      </c>
      <c r="D785" s="245">
        <v>2017</v>
      </c>
      <c r="E785" s="246">
        <v>43802</v>
      </c>
      <c r="F785" s="245" t="s">
        <v>6963</v>
      </c>
      <c r="G785" s="247" t="s">
        <v>3339</v>
      </c>
      <c r="H785" s="248" t="s">
        <v>6898</v>
      </c>
      <c r="I785" s="249">
        <v>4292</v>
      </c>
      <c r="J785" s="249">
        <v>66</v>
      </c>
      <c r="K785" s="250">
        <v>1.4928903358655425</v>
      </c>
      <c r="L785" s="251" t="s">
        <v>6273</v>
      </c>
      <c r="M785" s="251" t="s">
        <v>8710</v>
      </c>
      <c r="N785" s="245"/>
      <c r="S785" s="251" t="s">
        <v>8711</v>
      </c>
      <c r="T785" s="251" t="s">
        <v>8711</v>
      </c>
    </row>
    <row r="786" spans="1:20">
      <c r="A786" s="245" t="s">
        <v>6267</v>
      </c>
      <c r="B786" s="245" t="s">
        <v>6268</v>
      </c>
      <c r="C786" s="245" t="s">
        <v>6269</v>
      </c>
      <c r="D786" s="245">
        <v>2017</v>
      </c>
      <c r="E786" s="246">
        <v>43802</v>
      </c>
      <c r="F786" s="245" t="s">
        <v>6445</v>
      </c>
      <c r="G786" s="247" t="s">
        <v>6964</v>
      </c>
      <c r="H786" s="248" t="s">
        <v>6898</v>
      </c>
      <c r="I786" s="249">
        <v>4676</v>
      </c>
      <c r="J786" s="249">
        <v>68</v>
      </c>
      <c r="K786" s="250">
        <v>1.4871259922654183</v>
      </c>
      <c r="L786" s="251" t="s">
        <v>6273</v>
      </c>
      <c r="M786" s="251" t="s">
        <v>8710</v>
      </c>
      <c r="N786" s="245"/>
      <c r="S786" s="251" t="s">
        <v>8711</v>
      </c>
      <c r="T786" s="251" t="s">
        <v>8711</v>
      </c>
    </row>
    <row r="787" spans="1:20">
      <c r="A787" s="245" t="s">
        <v>6267</v>
      </c>
      <c r="B787" s="245" t="s">
        <v>6268</v>
      </c>
      <c r="C787" s="245" t="s">
        <v>6269</v>
      </c>
      <c r="D787" s="245">
        <v>2017</v>
      </c>
      <c r="E787" s="246">
        <v>43802</v>
      </c>
      <c r="F787" s="245" t="s">
        <v>6368</v>
      </c>
      <c r="G787" s="247" t="s">
        <v>6965</v>
      </c>
      <c r="H787" s="248" t="s">
        <v>6898</v>
      </c>
      <c r="I787" s="249">
        <v>5146</v>
      </c>
      <c r="J787" s="249">
        <v>70</v>
      </c>
      <c r="K787" s="250">
        <v>1.5002915451895045</v>
      </c>
      <c r="L787" s="251" t="s">
        <v>6273</v>
      </c>
      <c r="M787" s="251" t="s">
        <v>8710</v>
      </c>
      <c r="N787" s="245"/>
      <c r="S787" s="251" t="s">
        <v>8711</v>
      </c>
      <c r="T787" s="251" t="s">
        <v>8711</v>
      </c>
    </row>
    <row r="788" spans="1:20">
      <c r="A788" s="245" t="s">
        <v>6267</v>
      </c>
      <c r="B788" s="245" t="s">
        <v>6268</v>
      </c>
      <c r="C788" s="245" t="s">
        <v>6269</v>
      </c>
      <c r="D788" s="245">
        <v>2017</v>
      </c>
      <c r="E788" s="246">
        <v>43802</v>
      </c>
      <c r="F788" s="245" t="s">
        <v>6308</v>
      </c>
      <c r="G788" s="247" t="s">
        <v>6966</v>
      </c>
      <c r="H788" s="248" t="s">
        <v>6898</v>
      </c>
      <c r="I788" s="249">
        <v>3316</v>
      </c>
      <c r="J788" s="249">
        <v>59</v>
      </c>
      <c r="K788" s="250">
        <v>1.6145759790436218</v>
      </c>
      <c r="L788" s="251" t="s">
        <v>6273</v>
      </c>
      <c r="N788" s="245"/>
    </row>
    <row r="789" spans="1:20">
      <c r="A789" s="245" t="s">
        <v>6267</v>
      </c>
      <c r="B789" s="245" t="s">
        <v>6268</v>
      </c>
      <c r="C789" s="245" t="s">
        <v>6269</v>
      </c>
      <c r="D789" s="245">
        <v>2017</v>
      </c>
      <c r="E789" s="246">
        <v>43802</v>
      </c>
      <c r="F789" s="245" t="s">
        <v>6270</v>
      </c>
      <c r="G789" s="247" t="s">
        <v>6967</v>
      </c>
      <c r="H789" s="248" t="s">
        <v>6898</v>
      </c>
      <c r="I789" s="249">
        <v>5064</v>
      </c>
      <c r="J789" s="249">
        <v>68</v>
      </c>
      <c r="K789" s="250">
        <v>1.6105231019743538</v>
      </c>
      <c r="L789" s="251" t="s">
        <v>6273</v>
      </c>
      <c r="M789" s="251" t="s">
        <v>8710</v>
      </c>
      <c r="N789" s="245"/>
      <c r="S789" s="251" t="s">
        <v>8711</v>
      </c>
      <c r="T789" s="251" t="s">
        <v>8711</v>
      </c>
    </row>
    <row r="790" spans="1:20">
      <c r="A790" s="245" t="s">
        <v>6267</v>
      </c>
      <c r="B790" s="245" t="s">
        <v>6268</v>
      </c>
      <c r="C790" s="245" t="s">
        <v>6269</v>
      </c>
      <c r="D790" s="245">
        <v>2017</v>
      </c>
      <c r="E790" s="246">
        <v>43802</v>
      </c>
      <c r="F790" s="245" t="s">
        <v>6546</v>
      </c>
      <c r="G790" s="247" t="s">
        <v>6968</v>
      </c>
      <c r="H790" s="248" t="s">
        <v>6898</v>
      </c>
      <c r="I790" s="249">
        <v>3516</v>
      </c>
      <c r="J790" s="249">
        <v>61</v>
      </c>
      <c r="K790" s="250">
        <v>1.5490283327679408</v>
      </c>
      <c r="L790" s="251" t="s">
        <v>6273</v>
      </c>
      <c r="M790" s="251" t="s">
        <v>8710</v>
      </c>
      <c r="N790" s="245"/>
      <c r="S790" s="251" t="s">
        <v>8711</v>
      </c>
      <c r="T790" s="251" t="s">
        <v>8711</v>
      </c>
    </row>
    <row r="791" spans="1:20">
      <c r="A791" s="245" t="s">
        <v>6267</v>
      </c>
      <c r="B791" s="245" t="s">
        <v>6268</v>
      </c>
      <c r="C791" s="245" t="s">
        <v>6269</v>
      </c>
      <c r="D791" s="245">
        <v>2017</v>
      </c>
      <c r="E791" s="246">
        <v>43802</v>
      </c>
      <c r="F791" s="245" t="s">
        <v>6452</v>
      </c>
      <c r="G791" s="247" t="s">
        <v>6969</v>
      </c>
      <c r="H791" s="248" t="s">
        <v>6898</v>
      </c>
      <c r="I791" s="249">
        <v>4856</v>
      </c>
      <c r="J791" s="249">
        <v>66</v>
      </c>
      <c r="K791" s="250">
        <v>1.6890669783231769</v>
      </c>
      <c r="L791" s="251" t="s">
        <v>6273</v>
      </c>
      <c r="M791" s="251" t="s">
        <v>8710</v>
      </c>
      <c r="N791" s="245"/>
      <c r="S791" s="251" t="s">
        <v>8711</v>
      </c>
      <c r="T791" s="251" t="s">
        <v>8716</v>
      </c>
    </row>
    <row r="792" spans="1:20">
      <c r="A792" s="245" t="s">
        <v>6267</v>
      </c>
      <c r="B792" s="245" t="s">
        <v>6268</v>
      </c>
      <c r="C792" s="245" t="s">
        <v>6269</v>
      </c>
      <c r="D792" s="245">
        <v>2017</v>
      </c>
      <c r="E792" s="246">
        <v>43802</v>
      </c>
      <c r="F792" s="245" t="s">
        <v>6447</v>
      </c>
      <c r="G792" s="247" t="s">
        <v>6970</v>
      </c>
      <c r="H792" s="248" t="s">
        <v>6898</v>
      </c>
      <c r="I792" s="249">
        <v>4670</v>
      </c>
      <c r="J792" s="249">
        <v>66</v>
      </c>
      <c r="K792" s="250">
        <v>1.6243704260233187</v>
      </c>
      <c r="L792" s="251" t="s">
        <v>6273</v>
      </c>
      <c r="M792" s="251" t="s">
        <v>8710</v>
      </c>
      <c r="N792" s="245"/>
      <c r="S792" s="251" t="s">
        <v>8711</v>
      </c>
      <c r="T792" s="251" t="s">
        <v>8711</v>
      </c>
    </row>
    <row r="793" spans="1:20">
      <c r="A793" s="245" t="s">
        <v>6267</v>
      </c>
      <c r="B793" s="245" t="s">
        <v>6268</v>
      </c>
      <c r="C793" s="245" t="s">
        <v>6269</v>
      </c>
      <c r="D793" s="245">
        <v>2017</v>
      </c>
      <c r="E793" s="246">
        <v>43802</v>
      </c>
      <c r="F793" s="245" t="s">
        <v>6607</v>
      </c>
      <c r="G793" s="247" t="s">
        <v>6971</v>
      </c>
      <c r="H793" s="248" t="s">
        <v>6898</v>
      </c>
      <c r="I793" s="249">
        <v>5142</v>
      </c>
      <c r="J793" s="249">
        <v>69</v>
      </c>
      <c r="K793" s="250">
        <v>1.5652539199839273</v>
      </c>
      <c r="L793" s="251" t="s">
        <v>6273</v>
      </c>
      <c r="M793" s="251" t="s">
        <v>8710</v>
      </c>
      <c r="N793" s="245"/>
      <c r="S793" s="251" t="s">
        <v>8711</v>
      </c>
      <c r="T793" s="251" t="s">
        <v>8711</v>
      </c>
    </row>
    <row r="794" spans="1:20">
      <c r="A794" s="245" t="s">
        <v>6267</v>
      </c>
      <c r="B794" s="245" t="s">
        <v>6268</v>
      </c>
      <c r="C794" s="245" t="s">
        <v>6269</v>
      </c>
      <c r="D794" s="245">
        <v>2017</v>
      </c>
      <c r="E794" s="246">
        <v>43802</v>
      </c>
      <c r="F794" s="245" t="s">
        <v>6281</v>
      </c>
      <c r="G794" s="247" t="s">
        <v>3737</v>
      </c>
      <c r="H794" s="248" t="s">
        <v>6898</v>
      </c>
      <c r="I794" s="249">
        <v>3998</v>
      </c>
      <c r="J794" s="249">
        <v>63</v>
      </c>
      <c r="K794" s="250">
        <v>1.5988994069115006</v>
      </c>
      <c r="L794" s="251" t="s">
        <v>6273</v>
      </c>
      <c r="M794" s="251" t="s">
        <v>8713</v>
      </c>
      <c r="N794" s="245"/>
      <c r="S794" s="251" t="s">
        <v>8714</v>
      </c>
      <c r="T794" s="251" t="s">
        <v>8714</v>
      </c>
    </row>
    <row r="795" spans="1:20">
      <c r="A795" s="245" t="s">
        <v>6267</v>
      </c>
      <c r="B795" s="245" t="s">
        <v>6268</v>
      </c>
      <c r="C795" s="245" t="s">
        <v>6269</v>
      </c>
      <c r="D795" s="245">
        <v>2017</v>
      </c>
      <c r="E795" s="246">
        <v>43802</v>
      </c>
      <c r="F795" s="245" t="s">
        <v>6302</v>
      </c>
      <c r="G795" s="247" t="s">
        <v>2756</v>
      </c>
      <c r="H795" s="248" t="s">
        <v>6898</v>
      </c>
      <c r="I795" s="249">
        <v>5574</v>
      </c>
      <c r="J795" s="249">
        <v>70</v>
      </c>
      <c r="K795" s="250">
        <v>1.625072886297376</v>
      </c>
      <c r="L795" s="251" t="s">
        <v>6273</v>
      </c>
      <c r="M795" s="251" t="s">
        <v>8710</v>
      </c>
      <c r="N795" s="245"/>
      <c r="S795" s="251" t="s">
        <v>8711</v>
      </c>
      <c r="T795" s="251" t="s">
        <v>8711</v>
      </c>
    </row>
    <row r="796" spans="1:20">
      <c r="A796" s="245" t="s">
        <v>6267</v>
      </c>
      <c r="B796" s="245" t="s">
        <v>6268</v>
      </c>
      <c r="C796" s="245" t="s">
        <v>6269</v>
      </c>
      <c r="D796" s="245">
        <v>2017</v>
      </c>
      <c r="E796" s="246">
        <v>43802</v>
      </c>
      <c r="F796" s="245" t="s">
        <v>6537</v>
      </c>
      <c r="G796" s="247" t="s">
        <v>6972</v>
      </c>
      <c r="H796" s="248" t="s">
        <v>6898</v>
      </c>
      <c r="I796" s="249">
        <v>5048</v>
      </c>
      <c r="J796" s="249">
        <v>67</v>
      </c>
      <c r="K796" s="250">
        <v>1.678397941236123</v>
      </c>
      <c r="L796" s="251" t="s">
        <v>6273</v>
      </c>
      <c r="N796" s="245" t="s">
        <v>6278</v>
      </c>
    </row>
    <row r="797" spans="1:20">
      <c r="A797" s="245" t="s">
        <v>6267</v>
      </c>
      <c r="B797" s="245" t="s">
        <v>6268</v>
      </c>
      <c r="C797" s="245" t="s">
        <v>6269</v>
      </c>
      <c r="D797" s="245">
        <v>2017</v>
      </c>
      <c r="E797" s="246">
        <v>43802</v>
      </c>
      <c r="F797" s="245" t="s">
        <v>6276</v>
      </c>
      <c r="G797" s="247" t="s">
        <v>2794</v>
      </c>
      <c r="H797" s="248" t="s">
        <v>6898</v>
      </c>
      <c r="I797" s="249">
        <v>4762</v>
      </c>
      <c r="J797" s="249">
        <v>68</v>
      </c>
      <c r="K797" s="250">
        <v>1.5144768980256462</v>
      </c>
      <c r="L797" s="251" t="s">
        <v>6273</v>
      </c>
      <c r="M797" s="251" t="s">
        <v>8710</v>
      </c>
      <c r="N797" s="245"/>
      <c r="S797" s="251" t="s">
        <v>8711</v>
      </c>
      <c r="T797" s="251" t="s">
        <v>8711</v>
      </c>
    </row>
    <row r="798" spans="1:20">
      <c r="A798" s="245" t="s">
        <v>6267</v>
      </c>
      <c r="B798" s="245" t="s">
        <v>6268</v>
      </c>
      <c r="C798" s="245" t="s">
        <v>6269</v>
      </c>
      <c r="D798" s="245">
        <v>2017</v>
      </c>
      <c r="E798" s="246">
        <v>43802</v>
      </c>
      <c r="F798" s="245" t="s">
        <v>6285</v>
      </c>
      <c r="G798" s="247" t="s">
        <v>4116</v>
      </c>
      <c r="H798" s="248" t="s">
        <v>6898</v>
      </c>
      <c r="I798" s="249">
        <v>4232</v>
      </c>
      <c r="J798" s="249">
        <v>64</v>
      </c>
      <c r="K798" s="250">
        <v>1.6143798828125</v>
      </c>
      <c r="L798" s="251" t="s">
        <v>6273</v>
      </c>
      <c r="M798" s="251" t="s">
        <v>8710</v>
      </c>
      <c r="N798" s="245"/>
      <c r="S798" s="251" t="s">
        <v>8711</v>
      </c>
      <c r="T798" s="251" t="s">
        <v>8711</v>
      </c>
    </row>
    <row r="799" spans="1:20">
      <c r="A799" s="245" t="s">
        <v>6267</v>
      </c>
      <c r="B799" s="245" t="s">
        <v>6268</v>
      </c>
      <c r="C799" s="245" t="s">
        <v>6269</v>
      </c>
      <c r="D799" s="245">
        <v>2017</v>
      </c>
      <c r="E799" s="246">
        <v>43802</v>
      </c>
      <c r="F799" s="245" t="s">
        <v>6340</v>
      </c>
      <c r="G799" s="247" t="s">
        <v>4209</v>
      </c>
      <c r="H799" s="248" t="s">
        <v>6898</v>
      </c>
      <c r="I799" s="249">
        <v>3834</v>
      </c>
      <c r="J799" s="249">
        <v>61</v>
      </c>
      <c r="K799" s="250">
        <v>1.6891281649124816</v>
      </c>
      <c r="L799" s="251" t="s">
        <v>6273</v>
      </c>
      <c r="M799" s="251" t="s">
        <v>8710</v>
      </c>
      <c r="N799" s="245"/>
      <c r="S799" s="251" t="s">
        <v>8711</v>
      </c>
      <c r="T799" s="251" t="s">
        <v>8711</v>
      </c>
    </row>
    <row r="800" spans="1:20">
      <c r="A800" s="245" t="s">
        <v>6267</v>
      </c>
      <c r="B800" s="245" t="s">
        <v>6268</v>
      </c>
      <c r="C800" s="245" t="s">
        <v>6269</v>
      </c>
      <c r="D800" s="245">
        <v>2017</v>
      </c>
      <c r="E800" s="246">
        <v>43802</v>
      </c>
      <c r="F800" s="245" t="s">
        <v>6720</v>
      </c>
      <c r="G800" s="247" t="s">
        <v>2862</v>
      </c>
      <c r="H800" s="248" t="s">
        <v>6898</v>
      </c>
      <c r="I800" s="249">
        <v>4318</v>
      </c>
      <c r="J800" s="249">
        <v>65</v>
      </c>
      <c r="K800" s="250">
        <v>1.5723258989531179</v>
      </c>
      <c r="L800" s="251" t="s">
        <v>6273</v>
      </c>
      <c r="M800" s="251" t="s">
        <v>8710</v>
      </c>
      <c r="N800" s="245"/>
      <c r="S800" s="251" t="s">
        <v>8711</v>
      </c>
      <c r="T800" s="251" t="s">
        <v>8711</v>
      </c>
    </row>
    <row r="801" spans="1:20">
      <c r="A801" s="245" t="s">
        <v>6267</v>
      </c>
      <c r="B801" s="245" t="s">
        <v>6268</v>
      </c>
      <c r="C801" s="245" t="s">
        <v>6269</v>
      </c>
      <c r="D801" s="245">
        <v>2017</v>
      </c>
      <c r="E801" s="246">
        <v>43802</v>
      </c>
      <c r="F801" s="245" t="s">
        <v>6362</v>
      </c>
      <c r="G801" s="247" t="s">
        <v>6973</v>
      </c>
      <c r="H801" s="248" t="s">
        <v>6898</v>
      </c>
      <c r="I801" s="249">
        <v>4908</v>
      </c>
      <c r="J801" s="249">
        <v>67</v>
      </c>
      <c r="K801" s="250">
        <v>1.6318496623587344</v>
      </c>
      <c r="L801" s="251" t="s">
        <v>6273</v>
      </c>
      <c r="M801" s="251" t="s">
        <v>8713</v>
      </c>
      <c r="N801" s="245"/>
      <c r="S801" s="251" t="s">
        <v>8714</v>
      </c>
      <c r="T801" s="251" t="s">
        <v>8714</v>
      </c>
    </row>
    <row r="802" spans="1:20">
      <c r="A802" s="245" t="s">
        <v>6267</v>
      </c>
      <c r="B802" s="245" t="s">
        <v>6268</v>
      </c>
      <c r="C802" s="245" t="s">
        <v>6269</v>
      </c>
      <c r="D802" s="245">
        <v>2017</v>
      </c>
      <c r="E802" s="246">
        <v>43802</v>
      </c>
      <c r="F802" s="245" t="s">
        <v>6486</v>
      </c>
      <c r="G802" s="247" t="s">
        <v>3122</v>
      </c>
      <c r="H802" s="248" t="s">
        <v>6898</v>
      </c>
      <c r="I802" s="249">
        <v>5182</v>
      </c>
      <c r="J802" s="249">
        <v>69</v>
      </c>
      <c r="K802" s="250">
        <v>1.5774301465104457</v>
      </c>
      <c r="L802" s="251" t="s">
        <v>6273</v>
      </c>
      <c r="M802" s="251" t="s">
        <v>8710</v>
      </c>
      <c r="N802" s="245"/>
      <c r="S802" s="251" t="s">
        <v>8711</v>
      </c>
      <c r="T802" s="251" t="s">
        <v>8711</v>
      </c>
    </row>
    <row r="803" spans="1:20">
      <c r="A803" s="245" t="s">
        <v>6267</v>
      </c>
      <c r="B803" s="245" t="s">
        <v>6268</v>
      </c>
      <c r="C803" s="245" t="s">
        <v>6269</v>
      </c>
      <c r="D803" s="245">
        <v>2017</v>
      </c>
      <c r="E803" s="246">
        <v>43802</v>
      </c>
      <c r="F803" s="245" t="s">
        <v>6422</v>
      </c>
      <c r="G803" s="247" t="s">
        <v>6974</v>
      </c>
      <c r="H803" s="248" t="s">
        <v>6898</v>
      </c>
      <c r="I803" s="249">
        <v>4698</v>
      </c>
      <c r="J803" s="249">
        <v>67</v>
      </c>
      <c r="K803" s="250">
        <v>1.5620272440426515</v>
      </c>
      <c r="L803" s="251" t="s">
        <v>6273</v>
      </c>
      <c r="N803" s="245" t="s">
        <v>6278</v>
      </c>
    </row>
    <row r="804" spans="1:20">
      <c r="A804" s="245" t="s">
        <v>6267</v>
      </c>
      <c r="B804" s="245" t="s">
        <v>6268</v>
      </c>
      <c r="C804" s="245" t="s">
        <v>6269</v>
      </c>
      <c r="D804" s="245">
        <v>2017</v>
      </c>
      <c r="E804" s="246">
        <v>43802</v>
      </c>
      <c r="F804" s="245" t="s">
        <v>6593</v>
      </c>
      <c r="G804" s="247" t="s">
        <v>6975</v>
      </c>
      <c r="H804" s="248" t="s">
        <v>6898</v>
      </c>
      <c r="I804" s="249">
        <v>3244</v>
      </c>
      <c r="J804" s="249">
        <v>62</v>
      </c>
      <c r="K804" s="250">
        <v>1.3611493404048203</v>
      </c>
      <c r="L804" s="251" t="s">
        <v>6273</v>
      </c>
      <c r="N804" s="245"/>
    </row>
    <row r="805" spans="1:20">
      <c r="A805" s="245" t="s">
        <v>6267</v>
      </c>
      <c r="B805" s="245" t="s">
        <v>6268</v>
      </c>
      <c r="C805" s="245" t="s">
        <v>6269</v>
      </c>
      <c r="D805" s="245">
        <v>2017</v>
      </c>
      <c r="E805" s="246">
        <v>43802</v>
      </c>
      <c r="F805" s="245" t="s">
        <v>6313</v>
      </c>
      <c r="G805" s="247" t="s">
        <v>3220</v>
      </c>
      <c r="H805" s="248" t="s">
        <v>6898</v>
      </c>
      <c r="I805" s="249">
        <v>4120</v>
      </c>
      <c r="J805" s="249">
        <v>65</v>
      </c>
      <c r="K805" s="250">
        <v>1.5002275830678198</v>
      </c>
      <c r="L805" s="251" t="s">
        <v>6273</v>
      </c>
      <c r="M805" s="251" t="s">
        <v>8710</v>
      </c>
      <c r="N805" s="245"/>
      <c r="S805" s="251" t="s">
        <v>8711</v>
      </c>
      <c r="T805" s="251" t="s">
        <v>8711</v>
      </c>
    </row>
    <row r="806" spans="1:20">
      <c r="A806" s="245" t="s">
        <v>6267</v>
      </c>
      <c r="B806" s="245" t="s">
        <v>6268</v>
      </c>
      <c r="C806" s="245" t="s">
        <v>6269</v>
      </c>
      <c r="D806" s="245">
        <v>2017</v>
      </c>
      <c r="E806" s="246">
        <v>43802</v>
      </c>
      <c r="F806" s="245" t="s">
        <v>6720</v>
      </c>
      <c r="G806" s="247" t="s">
        <v>6976</v>
      </c>
      <c r="H806" s="248" t="s">
        <v>6898</v>
      </c>
      <c r="I806" s="249">
        <v>4170</v>
      </c>
      <c r="J806" s="249">
        <v>64</v>
      </c>
      <c r="K806" s="250">
        <v>1.590728759765625</v>
      </c>
      <c r="L806" s="251" t="s">
        <v>6273</v>
      </c>
      <c r="M806" s="251" t="s">
        <v>8710</v>
      </c>
      <c r="N806" s="245"/>
      <c r="S806" s="251" t="s">
        <v>8711</v>
      </c>
      <c r="T806" s="251" t="s">
        <v>8711</v>
      </c>
    </row>
    <row r="807" spans="1:20">
      <c r="A807" s="245" t="s">
        <v>6267</v>
      </c>
      <c r="B807" s="245" t="s">
        <v>6268</v>
      </c>
      <c r="C807" s="245" t="s">
        <v>6269</v>
      </c>
      <c r="D807" s="245">
        <v>2017</v>
      </c>
      <c r="E807" s="246">
        <v>43802</v>
      </c>
      <c r="F807" s="245" t="s">
        <v>6905</v>
      </c>
      <c r="G807" s="247" t="s">
        <v>3171</v>
      </c>
      <c r="H807" s="248" t="s">
        <v>6898</v>
      </c>
      <c r="I807" s="249">
        <v>5562</v>
      </c>
      <c r="J807" s="249">
        <v>70</v>
      </c>
      <c r="K807" s="250">
        <v>1.6215743440233237</v>
      </c>
      <c r="L807" s="251" t="s">
        <v>6273</v>
      </c>
      <c r="M807" s="251" t="s">
        <v>8710</v>
      </c>
      <c r="N807" s="245"/>
      <c r="S807" s="251" t="s">
        <v>8711</v>
      </c>
      <c r="T807" s="251" t="s">
        <v>8711</v>
      </c>
    </row>
    <row r="808" spans="1:20">
      <c r="A808" s="245" t="s">
        <v>6267</v>
      </c>
      <c r="B808" s="245" t="s">
        <v>6268</v>
      </c>
      <c r="C808" s="245" t="s">
        <v>6269</v>
      </c>
      <c r="D808" s="245">
        <v>2017</v>
      </c>
      <c r="E808" s="246">
        <v>43802</v>
      </c>
      <c r="F808" s="245" t="s">
        <v>6977</v>
      </c>
      <c r="G808" s="247" t="s">
        <v>6978</v>
      </c>
      <c r="H808" s="248" t="s">
        <v>6898</v>
      </c>
      <c r="I808" s="249">
        <v>4876</v>
      </c>
      <c r="J808" s="249">
        <v>67</v>
      </c>
      <c r="K808" s="250">
        <v>1.6212100557581883</v>
      </c>
      <c r="L808" s="251" t="s">
        <v>6273</v>
      </c>
      <c r="M808" s="251" t="s">
        <v>8713</v>
      </c>
      <c r="N808" s="245"/>
      <c r="S808" s="251" t="s">
        <v>8714</v>
      </c>
      <c r="T808" s="251" t="s">
        <v>8714</v>
      </c>
    </row>
    <row r="809" spans="1:20">
      <c r="A809" s="245" t="s">
        <v>6267</v>
      </c>
      <c r="B809" s="245" t="s">
        <v>6268</v>
      </c>
      <c r="C809" s="245" t="s">
        <v>6269</v>
      </c>
      <c r="D809" s="245">
        <v>2017</v>
      </c>
      <c r="E809" s="246">
        <v>43802</v>
      </c>
      <c r="F809" s="245" t="s">
        <v>6375</v>
      </c>
      <c r="G809" s="247" t="s">
        <v>3295</v>
      </c>
      <c r="H809" s="248" t="s">
        <v>6898</v>
      </c>
      <c r="I809" s="249">
        <v>4908</v>
      </c>
      <c r="J809" s="249">
        <v>67</v>
      </c>
      <c r="K809" s="250">
        <v>1.6318496623587344</v>
      </c>
      <c r="L809" s="251" t="s">
        <v>6273</v>
      </c>
      <c r="M809" s="251" t="s">
        <v>8710</v>
      </c>
      <c r="N809" s="245"/>
      <c r="S809" s="251" t="s">
        <v>8711</v>
      </c>
      <c r="T809" s="251" t="s">
        <v>8711</v>
      </c>
    </row>
    <row r="810" spans="1:20">
      <c r="A810" s="245" t="s">
        <v>6267</v>
      </c>
      <c r="B810" s="245" t="s">
        <v>6268</v>
      </c>
      <c r="C810" s="245" t="s">
        <v>6269</v>
      </c>
      <c r="D810" s="245">
        <v>2017</v>
      </c>
      <c r="E810" s="246">
        <v>43802</v>
      </c>
      <c r="F810" s="245" t="s">
        <v>6979</v>
      </c>
      <c r="G810" s="247" t="s">
        <v>6980</v>
      </c>
      <c r="H810" s="248" t="s">
        <v>6898</v>
      </c>
      <c r="I810" s="249">
        <v>4034</v>
      </c>
      <c r="J810" s="249">
        <v>65</v>
      </c>
      <c r="K810" s="250">
        <v>1.4689121529358216</v>
      </c>
      <c r="L810" s="251" t="s">
        <v>6273</v>
      </c>
      <c r="M810" s="251" t="s">
        <v>8710</v>
      </c>
      <c r="N810" s="245"/>
      <c r="S810" s="251" t="s">
        <v>8711</v>
      </c>
      <c r="T810" s="251" t="s">
        <v>8711</v>
      </c>
    </row>
    <row r="811" spans="1:20">
      <c r="A811" s="245" t="s">
        <v>6267</v>
      </c>
      <c r="B811" s="245" t="s">
        <v>6268</v>
      </c>
      <c r="C811" s="245" t="s">
        <v>6269</v>
      </c>
      <c r="D811" s="245">
        <v>2017</v>
      </c>
      <c r="E811" s="246">
        <v>43802</v>
      </c>
      <c r="F811" s="245" t="s">
        <v>6963</v>
      </c>
      <c r="G811" s="247" t="s">
        <v>6981</v>
      </c>
      <c r="H811" s="248" t="s">
        <v>6898</v>
      </c>
      <c r="I811" s="249">
        <v>5600</v>
      </c>
      <c r="J811" s="249">
        <v>69</v>
      </c>
      <c r="K811" s="250">
        <v>1.704671713712562</v>
      </c>
      <c r="L811" s="251" t="s">
        <v>6273</v>
      </c>
      <c r="N811" s="245" t="s">
        <v>6278</v>
      </c>
    </row>
    <row r="812" spans="1:20">
      <c r="A812" s="245" t="s">
        <v>6267</v>
      </c>
      <c r="B812" s="245" t="s">
        <v>6268</v>
      </c>
      <c r="C812" s="245" t="s">
        <v>6269</v>
      </c>
      <c r="D812" s="245">
        <v>2017</v>
      </c>
      <c r="E812" s="246">
        <v>43802</v>
      </c>
      <c r="F812" s="245" t="s">
        <v>6454</v>
      </c>
      <c r="G812" s="247" t="s">
        <v>6982</v>
      </c>
      <c r="H812" s="248" t="s">
        <v>6898</v>
      </c>
      <c r="I812" s="249">
        <v>4160</v>
      </c>
      <c r="J812" s="249">
        <v>65</v>
      </c>
      <c r="K812" s="250">
        <v>1.514792899408284</v>
      </c>
      <c r="L812" s="251" t="s">
        <v>6273</v>
      </c>
      <c r="M812" s="251" t="s">
        <v>8710</v>
      </c>
      <c r="N812" s="245"/>
      <c r="S812" s="251" t="s">
        <v>8711</v>
      </c>
      <c r="T812" s="251" t="s">
        <v>8711</v>
      </c>
    </row>
    <row r="813" spans="1:20">
      <c r="A813" s="245" t="s">
        <v>6267</v>
      </c>
      <c r="B813" s="245" t="s">
        <v>6268</v>
      </c>
      <c r="C813" s="245" t="s">
        <v>6269</v>
      </c>
      <c r="D813" s="245">
        <v>2017</v>
      </c>
      <c r="E813" s="246">
        <v>43802</v>
      </c>
      <c r="F813" s="245" t="s">
        <v>6432</v>
      </c>
      <c r="G813" s="247" t="s">
        <v>3674</v>
      </c>
      <c r="H813" s="248" t="s">
        <v>6898</v>
      </c>
      <c r="I813" s="249">
        <v>4382</v>
      </c>
      <c r="J813" s="249">
        <v>66</v>
      </c>
      <c r="K813" s="250">
        <v>1.5241951192364416</v>
      </c>
      <c r="L813" s="251" t="s">
        <v>6273</v>
      </c>
      <c r="M813" s="251" t="s">
        <v>8713</v>
      </c>
      <c r="N813" s="245"/>
      <c r="S813" s="251" t="s">
        <v>8714</v>
      </c>
      <c r="T813" s="251" t="s">
        <v>8714</v>
      </c>
    </row>
    <row r="814" spans="1:20">
      <c r="A814" s="245" t="s">
        <v>6267</v>
      </c>
      <c r="B814" s="245" t="s">
        <v>6268</v>
      </c>
      <c r="C814" s="245" t="s">
        <v>6269</v>
      </c>
      <c r="D814" s="245">
        <v>2017</v>
      </c>
      <c r="E814" s="246">
        <v>43802</v>
      </c>
      <c r="F814" s="245" t="s">
        <v>6744</v>
      </c>
      <c r="G814" s="247" t="s">
        <v>3135</v>
      </c>
      <c r="H814" s="248" t="s">
        <v>6898</v>
      </c>
      <c r="I814" s="249">
        <v>4218</v>
      </c>
      <c r="J814" s="249">
        <v>65</v>
      </c>
      <c r="K814" s="250">
        <v>1.5359126081019572</v>
      </c>
      <c r="L814" s="251" t="s">
        <v>6273</v>
      </c>
      <c r="M814" s="251" t="s">
        <v>8710</v>
      </c>
      <c r="N814" s="245"/>
      <c r="S814" s="251" t="s">
        <v>8711</v>
      </c>
      <c r="T814" s="251" t="s">
        <v>8711</v>
      </c>
    </row>
    <row r="815" spans="1:20">
      <c r="A815" s="245" t="s">
        <v>6267</v>
      </c>
      <c r="B815" s="245" t="s">
        <v>6268</v>
      </c>
      <c r="C815" s="245" t="s">
        <v>6269</v>
      </c>
      <c r="D815" s="245">
        <v>2017</v>
      </c>
      <c r="E815" s="246">
        <v>43802</v>
      </c>
      <c r="F815" s="245" t="s">
        <v>6593</v>
      </c>
      <c r="G815" s="247" t="s">
        <v>2835</v>
      </c>
      <c r="H815" s="248" t="s">
        <v>6898</v>
      </c>
      <c r="I815" s="249">
        <v>4968</v>
      </c>
      <c r="J815" s="249">
        <v>69</v>
      </c>
      <c r="K815" s="250">
        <v>1.5122873345935728</v>
      </c>
      <c r="L815" s="251" t="s">
        <v>6273</v>
      </c>
      <c r="M815" s="251" t="s">
        <v>8710</v>
      </c>
      <c r="N815" s="245"/>
      <c r="S815" s="251" t="s">
        <v>8711</v>
      </c>
      <c r="T815" s="251" t="s">
        <v>8711</v>
      </c>
    </row>
    <row r="816" spans="1:20">
      <c r="A816" s="245" t="s">
        <v>6267</v>
      </c>
      <c r="B816" s="245" t="s">
        <v>6268</v>
      </c>
      <c r="C816" s="245" t="s">
        <v>6269</v>
      </c>
      <c r="D816" s="245">
        <v>2017</v>
      </c>
      <c r="E816" s="246">
        <v>43802</v>
      </c>
      <c r="F816" s="245" t="s">
        <v>6317</v>
      </c>
      <c r="G816" s="247" t="s">
        <v>3833</v>
      </c>
      <c r="H816" s="248" t="s">
        <v>6898</v>
      </c>
      <c r="I816" s="249">
        <v>4714</v>
      </c>
      <c r="J816" s="249">
        <v>68</v>
      </c>
      <c r="K816" s="250">
        <v>1.4992112762059842</v>
      </c>
      <c r="L816" s="251" t="s">
        <v>6273</v>
      </c>
      <c r="M816" s="251" t="s">
        <v>8710</v>
      </c>
      <c r="N816" s="245"/>
      <c r="S816" s="251" t="s">
        <v>8711</v>
      </c>
      <c r="T816" s="251" t="s">
        <v>8711</v>
      </c>
    </row>
    <row r="817" spans="1:20">
      <c r="A817" s="245" t="s">
        <v>6267</v>
      </c>
      <c r="B817" s="245" t="s">
        <v>6268</v>
      </c>
      <c r="C817" s="245" t="s">
        <v>6269</v>
      </c>
      <c r="D817" s="245">
        <v>2017</v>
      </c>
      <c r="E817" s="246">
        <v>43802</v>
      </c>
      <c r="F817" s="245" t="s">
        <v>6597</v>
      </c>
      <c r="G817" s="247" t="s">
        <v>6983</v>
      </c>
      <c r="H817" s="248" t="s">
        <v>6898</v>
      </c>
      <c r="I817" s="249">
        <v>4762</v>
      </c>
      <c r="J817" s="249">
        <v>67</v>
      </c>
      <c r="K817" s="250">
        <v>1.5833064572437434</v>
      </c>
      <c r="L817" s="251" t="s">
        <v>6273</v>
      </c>
      <c r="M817" s="251" t="s">
        <v>8710</v>
      </c>
      <c r="N817" s="245"/>
      <c r="S817" s="251" t="s">
        <v>8711</v>
      </c>
      <c r="T817" s="251" t="s">
        <v>8716</v>
      </c>
    </row>
    <row r="818" spans="1:20">
      <c r="A818" s="245" t="s">
        <v>6267</v>
      </c>
      <c r="B818" s="245" t="s">
        <v>6268</v>
      </c>
      <c r="C818" s="245" t="s">
        <v>6269</v>
      </c>
      <c r="D818" s="245">
        <v>2017</v>
      </c>
      <c r="E818" s="246">
        <v>43802</v>
      </c>
      <c r="F818" s="245" t="s">
        <v>6340</v>
      </c>
      <c r="G818" s="247" t="s">
        <v>4032</v>
      </c>
      <c r="H818" s="248" t="s">
        <v>6898</v>
      </c>
      <c r="I818" s="249">
        <v>5214</v>
      </c>
      <c r="J818" s="249">
        <v>67</v>
      </c>
      <c r="K818" s="250">
        <v>1.7335909004764549</v>
      </c>
      <c r="L818" s="251" t="s">
        <v>6273</v>
      </c>
      <c r="M818" s="251" t="s">
        <v>8710</v>
      </c>
      <c r="N818" s="245"/>
      <c r="S818" s="251" t="s">
        <v>8711</v>
      </c>
      <c r="T818" s="251" t="s">
        <v>8711</v>
      </c>
    </row>
    <row r="819" spans="1:20">
      <c r="A819" s="245" t="s">
        <v>6267</v>
      </c>
      <c r="B819" s="245" t="s">
        <v>6268</v>
      </c>
      <c r="C819" s="245" t="s">
        <v>6269</v>
      </c>
      <c r="D819" s="245">
        <v>2017</v>
      </c>
      <c r="E819" s="246">
        <v>43802</v>
      </c>
      <c r="F819" s="245" t="s">
        <v>6430</v>
      </c>
      <c r="G819" s="247" t="s">
        <v>6984</v>
      </c>
      <c r="H819" s="248" t="s">
        <v>6898</v>
      </c>
      <c r="I819" s="249">
        <v>4492</v>
      </c>
      <c r="J819" s="249">
        <v>65</v>
      </c>
      <c r="K819" s="250">
        <v>1.6356850250341375</v>
      </c>
      <c r="L819" s="251" t="s">
        <v>6273</v>
      </c>
      <c r="M819" s="251" t="s">
        <v>8710</v>
      </c>
      <c r="N819" s="245"/>
      <c r="S819" s="251" t="s">
        <v>8711</v>
      </c>
      <c r="T819" s="251" t="s">
        <v>8711</v>
      </c>
    </row>
    <row r="820" spans="1:20">
      <c r="A820" s="245" t="s">
        <v>6267</v>
      </c>
      <c r="B820" s="245" t="s">
        <v>6268</v>
      </c>
      <c r="C820" s="245" t="s">
        <v>6269</v>
      </c>
      <c r="D820" s="245">
        <v>2017</v>
      </c>
      <c r="E820" s="246">
        <v>43802</v>
      </c>
      <c r="F820" s="245" t="s">
        <v>6327</v>
      </c>
      <c r="G820" s="247" t="s">
        <v>6985</v>
      </c>
      <c r="H820" s="248" t="s">
        <v>6898</v>
      </c>
      <c r="I820" s="249">
        <v>4966</v>
      </c>
      <c r="J820" s="249">
        <v>67</v>
      </c>
      <c r="K820" s="250">
        <v>1.6511339493222237</v>
      </c>
      <c r="L820" s="251" t="s">
        <v>6273</v>
      </c>
      <c r="M820" s="251" t="s">
        <v>8713</v>
      </c>
      <c r="N820" s="245"/>
      <c r="S820" s="251" t="s">
        <v>8714</v>
      </c>
      <c r="T820" s="251" t="s">
        <v>8714</v>
      </c>
    </row>
    <row r="821" spans="1:20">
      <c r="A821" s="245" t="s">
        <v>6267</v>
      </c>
      <c r="B821" s="245" t="s">
        <v>6268</v>
      </c>
      <c r="C821" s="245" t="s">
        <v>6269</v>
      </c>
      <c r="D821" s="245">
        <v>2017</v>
      </c>
      <c r="E821" s="246">
        <v>43802</v>
      </c>
      <c r="F821" s="245" t="s">
        <v>6986</v>
      </c>
      <c r="G821" s="247" t="s">
        <v>3691</v>
      </c>
      <c r="H821" s="248" t="s">
        <v>6898</v>
      </c>
      <c r="I821" s="249">
        <v>4188</v>
      </c>
      <c r="J821" s="249">
        <v>65</v>
      </c>
      <c r="K821" s="250">
        <v>1.524988620846609</v>
      </c>
      <c r="L821" s="251" t="s">
        <v>6273</v>
      </c>
      <c r="M821" s="251" t="s">
        <v>8713</v>
      </c>
      <c r="N821" s="245"/>
      <c r="S821" s="251" t="s">
        <v>8714</v>
      </c>
      <c r="T821" s="251" t="s">
        <v>8714</v>
      </c>
    </row>
    <row r="822" spans="1:20">
      <c r="A822" s="245" t="s">
        <v>6267</v>
      </c>
      <c r="B822" s="245" t="s">
        <v>6268</v>
      </c>
      <c r="C822" s="245" t="s">
        <v>6269</v>
      </c>
      <c r="D822" s="245">
        <v>2017</v>
      </c>
      <c r="E822" s="246">
        <v>43802</v>
      </c>
      <c r="F822" s="245" t="s">
        <v>6432</v>
      </c>
      <c r="G822" s="247" t="s">
        <v>2621</v>
      </c>
      <c r="H822" s="248" t="s">
        <v>6898</v>
      </c>
      <c r="I822" s="249">
        <v>4800</v>
      </c>
      <c r="J822" s="249">
        <v>66</v>
      </c>
      <c r="K822" s="250">
        <v>1.6695884464479505</v>
      </c>
      <c r="L822" s="251" t="s">
        <v>6273</v>
      </c>
      <c r="M822" s="251" t="s">
        <v>8713</v>
      </c>
      <c r="N822" s="245"/>
      <c r="S822" s="251" t="s">
        <v>8714</v>
      </c>
      <c r="T822" s="251" t="s">
        <v>8714</v>
      </c>
    </row>
    <row r="823" spans="1:20">
      <c r="A823" s="245" t="s">
        <v>6267</v>
      </c>
      <c r="B823" s="245" t="s">
        <v>6268</v>
      </c>
      <c r="C823" s="245" t="s">
        <v>6269</v>
      </c>
      <c r="D823" s="245">
        <v>2017</v>
      </c>
      <c r="E823" s="246">
        <v>43802</v>
      </c>
      <c r="F823" s="245" t="s">
        <v>6468</v>
      </c>
      <c r="G823" s="247" t="s">
        <v>6987</v>
      </c>
      <c r="H823" s="248" t="s">
        <v>6898</v>
      </c>
      <c r="I823" s="249">
        <v>5352</v>
      </c>
      <c r="J823" s="249">
        <v>68</v>
      </c>
      <c r="K823" s="250">
        <v>1.7021168328923264</v>
      </c>
      <c r="L823" s="251" t="s">
        <v>6273</v>
      </c>
      <c r="M823" s="251" t="s">
        <v>8710</v>
      </c>
      <c r="N823" s="245"/>
      <c r="S823" s="251" t="s">
        <v>8711</v>
      </c>
      <c r="T823" s="251" t="s">
        <v>8711</v>
      </c>
    </row>
    <row r="824" spans="1:20">
      <c r="A824" s="245" t="s">
        <v>6267</v>
      </c>
      <c r="B824" s="245" t="s">
        <v>6268</v>
      </c>
      <c r="C824" s="245" t="s">
        <v>6269</v>
      </c>
      <c r="D824" s="245">
        <v>2017</v>
      </c>
      <c r="E824" s="246">
        <v>43802</v>
      </c>
      <c r="F824" s="245" t="s">
        <v>6464</v>
      </c>
      <c r="G824" s="247" t="s">
        <v>2688</v>
      </c>
      <c r="H824" s="248" t="s">
        <v>6898</v>
      </c>
      <c r="I824" s="249">
        <v>4780</v>
      </c>
      <c r="J824" s="249">
        <v>66</v>
      </c>
      <c r="K824" s="250">
        <v>1.6626318279210839</v>
      </c>
      <c r="L824" s="251" t="s">
        <v>6273</v>
      </c>
      <c r="M824" s="251" t="s">
        <v>8713</v>
      </c>
      <c r="N824" s="245"/>
      <c r="S824" s="251" t="s">
        <v>8714</v>
      </c>
      <c r="T824" s="251" t="s">
        <v>8714</v>
      </c>
    </row>
    <row r="825" spans="1:20">
      <c r="A825" s="245" t="s">
        <v>6267</v>
      </c>
      <c r="B825" s="245" t="s">
        <v>6268</v>
      </c>
      <c r="C825" s="245" t="s">
        <v>6269</v>
      </c>
      <c r="D825" s="245">
        <v>2017</v>
      </c>
      <c r="E825" s="246">
        <v>43802</v>
      </c>
      <c r="F825" s="245" t="s">
        <v>6480</v>
      </c>
      <c r="G825" s="247" t="s">
        <v>6988</v>
      </c>
      <c r="H825" s="248" t="s">
        <v>6898</v>
      </c>
      <c r="I825" s="249">
        <v>4822</v>
      </c>
      <c r="J825" s="249">
        <v>66</v>
      </c>
      <c r="K825" s="250">
        <v>1.6772407268275038</v>
      </c>
      <c r="L825" s="251" t="s">
        <v>6273</v>
      </c>
      <c r="M825" s="251" t="s">
        <v>8710</v>
      </c>
      <c r="N825" s="245"/>
      <c r="S825" s="251" t="s">
        <v>8711</v>
      </c>
      <c r="T825" s="251" t="s">
        <v>8716</v>
      </c>
    </row>
    <row r="826" spans="1:20">
      <c r="A826" s="245" t="s">
        <v>6267</v>
      </c>
      <c r="B826" s="245" t="s">
        <v>6268</v>
      </c>
      <c r="C826" s="245" t="s">
        <v>6269</v>
      </c>
      <c r="D826" s="245">
        <v>2017</v>
      </c>
      <c r="E826" s="246">
        <v>43802</v>
      </c>
      <c r="F826" s="245" t="s">
        <v>6914</v>
      </c>
      <c r="G826" s="247" t="s">
        <v>4350</v>
      </c>
      <c r="H826" s="248" t="s">
        <v>6898</v>
      </c>
      <c r="I826" s="249">
        <v>4222</v>
      </c>
      <c r="J826" s="249">
        <v>64</v>
      </c>
      <c r="K826" s="250">
        <v>1.610565185546875</v>
      </c>
      <c r="L826" s="251" t="s">
        <v>6273</v>
      </c>
      <c r="M826" s="251" t="s">
        <v>8713</v>
      </c>
      <c r="N826" s="245"/>
      <c r="S826" s="251" t="s">
        <v>8714</v>
      </c>
      <c r="T826" s="251" t="s">
        <v>8714</v>
      </c>
    </row>
    <row r="827" spans="1:20">
      <c r="A827" s="245" t="s">
        <v>6267</v>
      </c>
      <c r="B827" s="245" t="s">
        <v>6268</v>
      </c>
      <c r="C827" s="245" t="s">
        <v>6269</v>
      </c>
      <c r="D827" s="245">
        <v>2017</v>
      </c>
      <c r="E827" s="246">
        <v>43802</v>
      </c>
      <c r="F827" s="245" t="s">
        <v>6372</v>
      </c>
      <c r="G827" s="247" t="s">
        <v>4602</v>
      </c>
      <c r="H827" s="248" t="s">
        <v>6898</v>
      </c>
      <c r="I827" s="249">
        <v>4174</v>
      </c>
      <c r="J827" s="249">
        <v>66</v>
      </c>
      <c r="K827" s="250">
        <v>1.4518462865570303</v>
      </c>
      <c r="L827" s="251" t="s">
        <v>6273</v>
      </c>
      <c r="M827" s="251" t="s">
        <v>8713</v>
      </c>
      <c r="N827" s="245"/>
      <c r="S827" s="251" t="s">
        <v>8714</v>
      </c>
      <c r="T827" s="251" t="s">
        <v>8714</v>
      </c>
    </row>
    <row r="828" spans="1:20">
      <c r="A828" s="245" t="s">
        <v>6267</v>
      </c>
      <c r="B828" s="245" t="s">
        <v>6268</v>
      </c>
      <c r="C828" s="245" t="s">
        <v>6269</v>
      </c>
      <c r="D828" s="245">
        <v>2017</v>
      </c>
      <c r="E828" s="246">
        <v>43802</v>
      </c>
      <c r="F828" s="245" t="s">
        <v>6486</v>
      </c>
      <c r="G828" s="247" t="s">
        <v>6989</v>
      </c>
      <c r="H828" s="248" t="s">
        <v>6898</v>
      </c>
      <c r="I828" s="249">
        <v>4480</v>
      </c>
      <c r="J828" s="249">
        <v>67</v>
      </c>
      <c r="K828" s="250">
        <v>1.4895449240764322</v>
      </c>
      <c r="L828" s="251" t="s">
        <v>6273</v>
      </c>
      <c r="M828" s="251" t="s">
        <v>8710</v>
      </c>
      <c r="N828" s="245"/>
      <c r="S828" s="251" t="s">
        <v>8711</v>
      </c>
      <c r="T828" s="251" t="s">
        <v>8711</v>
      </c>
    </row>
    <row r="829" spans="1:20">
      <c r="A829" s="245" t="s">
        <v>6267</v>
      </c>
      <c r="B829" s="245" t="s">
        <v>6268</v>
      </c>
      <c r="C829" s="245" t="s">
        <v>6269</v>
      </c>
      <c r="D829" s="245">
        <v>2017</v>
      </c>
      <c r="E829" s="246">
        <v>43802</v>
      </c>
      <c r="F829" s="245" t="s">
        <v>6744</v>
      </c>
      <c r="G829" s="247" t="s">
        <v>6990</v>
      </c>
      <c r="H829" s="248" t="s">
        <v>6898</v>
      </c>
      <c r="I829" s="249">
        <v>4372</v>
      </c>
      <c r="J829" s="249">
        <v>64</v>
      </c>
      <c r="K829" s="250">
        <v>1.66778564453125</v>
      </c>
      <c r="L829" s="251" t="s">
        <v>6273</v>
      </c>
      <c r="M829" s="251" t="s">
        <v>8710</v>
      </c>
      <c r="N829" s="245"/>
      <c r="S829" s="251" t="s">
        <v>8711</v>
      </c>
      <c r="T829" s="251" t="s">
        <v>8711</v>
      </c>
    </row>
    <row r="830" spans="1:20">
      <c r="A830" s="245" t="s">
        <v>6267</v>
      </c>
      <c r="B830" s="245" t="s">
        <v>6268</v>
      </c>
      <c r="C830" s="245" t="s">
        <v>6269</v>
      </c>
      <c r="D830" s="245">
        <v>2017</v>
      </c>
      <c r="E830" s="246">
        <v>43802</v>
      </c>
      <c r="F830" s="245" t="s">
        <v>6382</v>
      </c>
      <c r="G830" s="247" t="s">
        <v>3303</v>
      </c>
      <c r="H830" s="248" t="s">
        <v>6898</v>
      </c>
      <c r="I830" s="249">
        <v>4560</v>
      </c>
      <c r="J830" s="249">
        <v>67</v>
      </c>
      <c r="K830" s="250">
        <v>1.516143940577797</v>
      </c>
      <c r="L830" s="251" t="s">
        <v>6273</v>
      </c>
      <c r="M830" s="251" t="s">
        <v>8710</v>
      </c>
      <c r="N830" s="245"/>
      <c r="S830" s="251" t="s">
        <v>8711</v>
      </c>
      <c r="T830" s="251" t="s">
        <v>8711</v>
      </c>
    </row>
    <row r="831" spans="1:20">
      <c r="A831" s="245" t="s">
        <v>6267</v>
      </c>
      <c r="B831" s="245" t="s">
        <v>6268</v>
      </c>
      <c r="C831" s="245" t="s">
        <v>6269</v>
      </c>
      <c r="D831" s="245">
        <v>2017</v>
      </c>
      <c r="E831" s="246">
        <v>43802</v>
      </c>
      <c r="F831" s="245" t="s">
        <v>6313</v>
      </c>
      <c r="G831" s="247" t="s">
        <v>2854</v>
      </c>
      <c r="H831" s="248" t="s">
        <v>6898</v>
      </c>
      <c r="I831" s="249">
        <v>4748</v>
      </c>
      <c r="J831" s="249">
        <v>67</v>
      </c>
      <c r="K831" s="250">
        <v>1.5786516293560044</v>
      </c>
      <c r="L831" s="251" t="s">
        <v>6273</v>
      </c>
      <c r="M831" s="251" t="s">
        <v>8710</v>
      </c>
      <c r="N831" s="245"/>
      <c r="S831" s="251" t="s">
        <v>8711</v>
      </c>
      <c r="T831" s="251" t="s">
        <v>8711</v>
      </c>
    </row>
    <row r="832" spans="1:20">
      <c r="A832" s="245" t="s">
        <v>6267</v>
      </c>
      <c r="B832" s="245" t="s">
        <v>6268</v>
      </c>
      <c r="C832" s="245" t="s">
        <v>6269</v>
      </c>
      <c r="D832" s="245">
        <v>2017</v>
      </c>
      <c r="E832" s="246">
        <v>43802</v>
      </c>
      <c r="F832" s="245" t="s">
        <v>6679</v>
      </c>
      <c r="G832" s="247" t="s">
        <v>6991</v>
      </c>
      <c r="H832" s="248" t="s">
        <v>6898</v>
      </c>
      <c r="I832" s="249">
        <v>4450</v>
      </c>
      <c r="J832" s="249">
        <v>67</v>
      </c>
      <c r="K832" s="250">
        <v>1.4795702928884205</v>
      </c>
      <c r="L832" s="251" t="s">
        <v>6273</v>
      </c>
      <c r="M832" s="251" t="s">
        <v>8710</v>
      </c>
      <c r="N832" s="245"/>
      <c r="S832" s="251" t="s">
        <v>8711</v>
      </c>
      <c r="T832" s="251" t="s">
        <v>8711</v>
      </c>
    </row>
    <row r="833" spans="1:20">
      <c r="A833" s="245" t="s">
        <v>6267</v>
      </c>
      <c r="B833" s="245" t="s">
        <v>6268</v>
      </c>
      <c r="C833" s="245" t="s">
        <v>6269</v>
      </c>
      <c r="D833" s="245">
        <v>2017</v>
      </c>
      <c r="E833" s="246">
        <v>43802</v>
      </c>
      <c r="F833" s="245" t="s">
        <v>6641</v>
      </c>
      <c r="G833" s="247" t="s">
        <v>6992</v>
      </c>
      <c r="H833" s="248" t="s">
        <v>6898</v>
      </c>
      <c r="I833" s="249">
        <v>4424</v>
      </c>
      <c r="J833" s="249">
        <v>66</v>
      </c>
      <c r="K833" s="250">
        <v>1.5388040181428611</v>
      </c>
      <c r="L833" s="251" t="s">
        <v>6273</v>
      </c>
      <c r="M833" s="251" t="s">
        <v>8713</v>
      </c>
      <c r="N833" s="245"/>
      <c r="S833" s="251" t="s">
        <v>8714</v>
      </c>
      <c r="T833" s="251" t="s">
        <v>8714</v>
      </c>
    </row>
    <row r="834" spans="1:20">
      <c r="A834" s="245" t="s">
        <v>6267</v>
      </c>
      <c r="B834" s="245" t="s">
        <v>6268</v>
      </c>
      <c r="C834" s="245" t="s">
        <v>6269</v>
      </c>
      <c r="D834" s="245">
        <v>2017</v>
      </c>
      <c r="E834" s="246">
        <v>43802</v>
      </c>
      <c r="F834" s="245" t="s">
        <v>6430</v>
      </c>
      <c r="G834" s="247" t="s">
        <v>6993</v>
      </c>
      <c r="H834" s="248" t="s">
        <v>6898</v>
      </c>
      <c r="I834" s="249">
        <v>4194</v>
      </c>
      <c r="J834" s="249">
        <v>65</v>
      </c>
      <c r="K834" s="250">
        <v>1.5271734182976786</v>
      </c>
      <c r="L834" s="251" t="s">
        <v>6273</v>
      </c>
      <c r="M834" s="251" t="s">
        <v>8710</v>
      </c>
      <c r="N834" s="245"/>
      <c r="S834" s="251" t="s">
        <v>8711</v>
      </c>
      <c r="T834" s="251" t="s">
        <v>8711</v>
      </c>
    </row>
    <row r="835" spans="1:20">
      <c r="A835" s="245" t="s">
        <v>6267</v>
      </c>
      <c r="B835" s="245" t="s">
        <v>6268</v>
      </c>
      <c r="C835" s="245" t="s">
        <v>6269</v>
      </c>
      <c r="D835" s="245">
        <v>2017</v>
      </c>
      <c r="E835" s="246">
        <v>43802</v>
      </c>
      <c r="F835" s="245" t="s">
        <v>6977</v>
      </c>
      <c r="G835" s="247" t="s">
        <v>6994</v>
      </c>
      <c r="H835" s="248" t="s">
        <v>6898</v>
      </c>
      <c r="I835" s="249">
        <v>5196</v>
      </c>
      <c r="J835" s="249">
        <v>67</v>
      </c>
      <c r="K835" s="250">
        <v>1.7276061217636478</v>
      </c>
      <c r="L835" s="251" t="s">
        <v>6273</v>
      </c>
      <c r="M835" s="251" t="s">
        <v>8713</v>
      </c>
      <c r="N835" s="245"/>
      <c r="S835" s="251" t="s">
        <v>8714</v>
      </c>
      <c r="T835" s="251" t="s">
        <v>8714</v>
      </c>
    </row>
    <row r="836" spans="1:20">
      <c r="A836" s="245" t="s">
        <v>6267</v>
      </c>
      <c r="B836" s="245" t="s">
        <v>6268</v>
      </c>
      <c r="C836" s="245" t="s">
        <v>6269</v>
      </c>
      <c r="D836" s="245">
        <v>2017</v>
      </c>
      <c r="E836" s="246">
        <v>43802</v>
      </c>
      <c r="F836" s="245" t="s">
        <v>6418</v>
      </c>
      <c r="G836" s="247" t="s">
        <v>6995</v>
      </c>
      <c r="H836" s="248" t="s">
        <v>6898</v>
      </c>
      <c r="I836" s="249">
        <v>5310</v>
      </c>
      <c r="J836" s="249">
        <v>67</v>
      </c>
      <c r="K836" s="250">
        <v>1.7655097202780925</v>
      </c>
      <c r="L836" s="251" t="s">
        <v>6273</v>
      </c>
      <c r="M836" s="251" t="s">
        <v>8710</v>
      </c>
      <c r="N836" s="245"/>
      <c r="S836" s="251" t="s">
        <v>8711</v>
      </c>
      <c r="T836" s="251" t="s">
        <v>8711</v>
      </c>
    </row>
    <row r="837" spans="1:20">
      <c r="A837" s="245" t="s">
        <v>6267</v>
      </c>
      <c r="B837" s="245" t="s">
        <v>6268</v>
      </c>
      <c r="C837" s="245" t="s">
        <v>6269</v>
      </c>
      <c r="D837" s="245">
        <v>2017</v>
      </c>
      <c r="E837" s="246">
        <v>43802</v>
      </c>
      <c r="F837" s="245" t="s">
        <v>6362</v>
      </c>
      <c r="G837" s="247" t="s">
        <v>4521</v>
      </c>
      <c r="H837" s="248" t="s">
        <v>6898</v>
      </c>
      <c r="I837" s="249">
        <v>5234</v>
      </c>
      <c r="J837" s="249">
        <v>68</v>
      </c>
      <c r="K837" s="250">
        <v>1.6645888459189906</v>
      </c>
      <c r="L837" s="251" t="s">
        <v>6273</v>
      </c>
      <c r="M837" s="251" t="s">
        <v>8713</v>
      </c>
      <c r="N837" s="245"/>
      <c r="S837" s="251" t="s">
        <v>8714</v>
      </c>
      <c r="T837" s="251" t="s">
        <v>8714</v>
      </c>
    </row>
    <row r="838" spans="1:20">
      <c r="A838" s="245" t="s">
        <v>6267</v>
      </c>
      <c r="B838" s="245" t="s">
        <v>6268</v>
      </c>
      <c r="C838" s="245" t="s">
        <v>6269</v>
      </c>
      <c r="D838" s="245">
        <v>2017</v>
      </c>
      <c r="E838" s="246">
        <v>43802</v>
      </c>
      <c r="F838" s="245" t="s">
        <v>6562</v>
      </c>
      <c r="G838" s="247" t="s">
        <v>2473</v>
      </c>
      <c r="H838" s="248" t="s">
        <v>6898</v>
      </c>
      <c r="I838" s="249">
        <v>4394</v>
      </c>
      <c r="J838" s="249">
        <v>66</v>
      </c>
      <c r="K838" s="250">
        <v>1.5283690903525615</v>
      </c>
      <c r="L838" s="251" t="s">
        <v>6273</v>
      </c>
      <c r="M838" s="251" t="s">
        <v>8713</v>
      </c>
      <c r="N838" s="245"/>
      <c r="S838" s="251" t="s">
        <v>8714</v>
      </c>
      <c r="T838" s="251" t="s">
        <v>8714</v>
      </c>
    </row>
    <row r="839" spans="1:20">
      <c r="A839" s="245" t="s">
        <v>6267</v>
      </c>
      <c r="B839" s="245" t="s">
        <v>6268</v>
      </c>
      <c r="C839" s="245" t="s">
        <v>6269</v>
      </c>
      <c r="D839" s="245">
        <v>2017</v>
      </c>
      <c r="E839" s="246">
        <v>43802</v>
      </c>
      <c r="F839" s="245" t="s">
        <v>6921</v>
      </c>
      <c r="G839" s="247" t="s">
        <v>2653</v>
      </c>
      <c r="H839" s="248" t="s">
        <v>6898</v>
      </c>
      <c r="I839" s="249">
        <v>4434</v>
      </c>
      <c r="J839" s="249">
        <v>65</v>
      </c>
      <c r="K839" s="250">
        <v>1.6145653163404643</v>
      </c>
      <c r="L839" s="251" t="s">
        <v>6273</v>
      </c>
      <c r="M839" s="251" t="s">
        <v>8713</v>
      </c>
      <c r="N839" s="245"/>
      <c r="S839" s="251" t="s">
        <v>8714</v>
      </c>
      <c r="T839" s="251" t="s">
        <v>8714</v>
      </c>
    </row>
    <row r="840" spans="1:20">
      <c r="A840" s="245" t="s">
        <v>6267</v>
      </c>
      <c r="B840" s="245" t="s">
        <v>6268</v>
      </c>
      <c r="C840" s="245" t="s">
        <v>6269</v>
      </c>
      <c r="D840" s="245">
        <v>2017</v>
      </c>
      <c r="E840" s="246">
        <v>43802</v>
      </c>
      <c r="F840" s="245" t="s">
        <v>6380</v>
      </c>
      <c r="G840" s="247" t="s">
        <v>4378</v>
      </c>
      <c r="H840" s="248" t="s">
        <v>6898</v>
      </c>
      <c r="I840" s="249">
        <v>5878</v>
      </c>
      <c r="J840" s="249">
        <v>70</v>
      </c>
      <c r="K840" s="250">
        <v>1.7137026239067055</v>
      </c>
      <c r="L840" s="251" t="s">
        <v>6273</v>
      </c>
      <c r="M840" s="251" t="s">
        <v>8713</v>
      </c>
      <c r="N840" s="245"/>
      <c r="S840" s="251" t="s">
        <v>8714</v>
      </c>
      <c r="T840" s="251" t="s">
        <v>8714</v>
      </c>
    </row>
    <row r="841" spans="1:20">
      <c r="A841" s="245" t="s">
        <v>6267</v>
      </c>
      <c r="B841" s="245" t="s">
        <v>6268</v>
      </c>
      <c r="C841" s="245" t="s">
        <v>6269</v>
      </c>
      <c r="D841" s="245">
        <v>2017</v>
      </c>
      <c r="E841" s="246">
        <v>43802</v>
      </c>
      <c r="F841" s="245" t="s">
        <v>6996</v>
      </c>
      <c r="G841" s="247" t="s">
        <v>6997</v>
      </c>
      <c r="H841" s="248" t="s">
        <v>6898</v>
      </c>
      <c r="I841" s="249">
        <v>4932</v>
      </c>
      <c r="J841" s="249">
        <v>70</v>
      </c>
      <c r="K841" s="250">
        <v>1.4379008746355684</v>
      </c>
      <c r="L841" s="251" t="s">
        <v>6273</v>
      </c>
      <c r="M841" s="251" t="s">
        <v>8710</v>
      </c>
      <c r="N841" s="245"/>
      <c r="S841" s="251" t="s">
        <v>8711</v>
      </c>
      <c r="T841" s="251" t="s">
        <v>8711</v>
      </c>
    </row>
    <row r="842" spans="1:20">
      <c r="A842" s="245" t="s">
        <v>6267</v>
      </c>
      <c r="B842" s="245" t="s">
        <v>6268</v>
      </c>
      <c r="C842" s="245" t="s">
        <v>6269</v>
      </c>
      <c r="D842" s="245">
        <v>2017</v>
      </c>
      <c r="E842" s="246">
        <v>43802</v>
      </c>
      <c r="F842" s="245" t="s">
        <v>6302</v>
      </c>
      <c r="G842" s="247" t="s">
        <v>6998</v>
      </c>
      <c r="H842" s="248" t="s">
        <v>6898</v>
      </c>
      <c r="I842" s="249">
        <v>3816</v>
      </c>
      <c r="J842" s="249">
        <v>65</v>
      </c>
      <c r="K842" s="250">
        <v>1.3895311788802913</v>
      </c>
      <c r="L842" s="251" t="s">
        <v>6273</v>
      </c>
      <c r="M842" s="251" t="s">
        <v>8710</v>
      </c>
      <c r="N842" s="245"/>
      <c r="S842" s="251" t="s">
        <v>8711</v>
      </c>
      <c r="T842" s="251" t="s">
        <v>8711</v>
      </c>
    </row>
    <row r="843" spans="1:20">
      <c r="A843" s="245" t="s">
        <v>6267</v>
      </c>
      <c r="B843" s="245" t="s">
        <v>6268</v>
      </c>
      <c r="C843" s="245" t="s">
        <v>6269</v>
      </c>
      <c r="D843" s="245">
        <v>2017</v>
      </c>
      <c r="E843" s="246">
        <v>43802</v>
      </c>
      <c r="F843" s="245" t="s">
        <v>6977</v>
      </c>
      <c r="G843" s="247" t="s">
        <v>4622</v>
      </c>
      <c r="H843" s="248" t="s">
        <v>6898</v>
      </c>
      <c r="I843" s="249">
        <v>4700</v>
      </c>
      <c r="J843" s="249">
        <v>65</v>
      </c>
      <c r="K843" s="250">
        <v>1.7114246700045517</v>
      </c>
      <c r="L843" s="251" t="s">
        <v>6273</v>
      </c>
      <c r="M843" s="251" t="s">
        <v>8713</v>
      </c>
      <c r="N843" s="245"/>
      <c r="S843" s="251" t="s">
        <v>8714</v>
      </c>
      <c r="T843" s="251" t="s">
        <v>8714</v>
      </c>
    </row>
    <row r="844" spans="1:20">
      <c r="A844" s="245" t="s">
        <v>6267</v>
      </c>
      <c r="B844" s="245" t="s">
        <v>6268</v>
      </c>
      <c r="C844" s="245" t="s">
        <v>6269</v>
      </c>
      <c r="D844" s="245">
        <v>2017</v>
      </c>
      <c r="E844" s="246">
        <v>43802</v>
      </c>
      <c r="F844" s="245" t="s">
        <v>6279</v>
      </c>
      <c r="G844" s="247" t="s">
        <v>6999</v>
      </c>
      <c r="H844" s="248" t="s">
        <v>6898</v>
      </c>
      <c r="I844" s="249">
        <v>4258</v>
      </c>
      <c r="J844" s="249">
        <v>66</v>
      </c>
      <c r="K844" s="250">
        <v>1.4810640843698695</v>
      </c>
      <c r="L844" s="251" t="s">
        <v>6273</v>
      </c>
      <c r="M844" s="251" t="s">
        <v>8713</v>
      </c>
      <c r="N844" s="245"/>
      <c r="S844" s="251" t="s">
        <v>8714</v>
      </c>
      <c r="T844" s="251" t="s">
        <v>8714</v>
      </c>
    </row>
    <row r="845" spans="1:20">
      <c r="A845" s="245" t="s">
        <v>6267</v>
      </c>
      <c r="B845" s="245" t="s">
        <v>6268</v>
      </c>
      <c r="C845" s="245" t="s">
        <v>6269</v>
      </c>
      <c r="D845" s="245">
        <v>2017</v>
      </c>
      <c r="E845" s="246">
        <v>43802</v>
      </c>
      <c r="F845" s="245" t="s">
        <v>6279</v>
      </c>
      <c r="G845" s="247" t="s">
        <v>3729</v>
      </c>
      <c r="H845" s="248" t="s">
        <v>6898</v>
      </c>
      <c r="I845" s="249">
        <v>6194</v>
      </c>
      <c r="J845" s="249">
        <v>72</v>
      </c>
      <c r="K845" s="250">
        <v>1.6594864540466392</v>
      </c>
      <c r="L845" s="251" t="s">
        <v>6273</v>
      </c>
      <c r="M845" s="251" t="s">
        <v>8713</v>
      </c>
      <c r="N845" s="245"/>
      <c r="S845" s="251" t="s">
        <v>8714</v>
      </c>
      <c r="T845" s="251" t="s">
        <v>8714</v>
      </c>
    </row>
    <row r="846" spans="1:20">
      <c r="A846" s="245" t="s">
        <v>6267</v>
      </c>
      <c r="B846" s="245" t="s">
        <v>6268</v>
      </c>
      <c r="C846" s="245" t="s">
        <v>6269</v>
      </c>
      <c r="D846" s="245">
        <v>2017</v>
      </c>
      <c r="E846" s="246">
        <v>43802</v>
      </c>
      <c r="F846" s="245" t="s">
        <v>6512</v>
      </c>
      <c r="G846" s="247" t="s">
        <v>7000</v>
      </c>
      <c r="H846" s="248" t="s">
        <v>6898</v>
      </c>
      <c r="I846" s="249">
        <v>4242</v>
      </c>
      <c r="J846" s="249">
        <v>66</v>
      </c>
      <c r="K846" s="250">
        <v>1.4754987895483762</v>
      </c>
      <c r="L846" s="251" t="s">
        <v>6273</v>
      </c>
      <c r="M846" s="251" t="s">
        <v>8710</v>
      </c>
      <c r="N846" s="245"/>
      <c r="S846" s="251" t="s">
        <v>8711</v>
      </c>
      <c r="T846" s="251" t="s">
        <v>8711</v>
      </c>
    </row>
    <row r="847" spans="1:20">
      <c r="A847" s="245" t="s">
        <v>6267</v>
      </c>
      <c r="B847" s="245" t="s">
        <v>6268</v>
      </c>
      <c r="C847" s="245" t="s">
        <v>6269</v>
      </c>
      <c r="D847" s="245">
        <v>2017</v>
      </c>
      <c r="E847" s="246">
        <v>43802</v>
      </c>
      <c r="F847" s="245" t="s">
        <v>6512</v>
      </c>
      <c r="G847" s="247" t="s">
        <v>3333</v>
      </c>
      <c r="H847" s="248" t="s">
        <v>6898</v>
      </c>
      <c r="I847" s="249">
        <v>3904</v>
      </c>
      <c r="J847" s="249">
        <v>65</v>
      </c>
      <c r="K847" s="250">
        <v>1.4215748748293127</v>
      </c>
      <c r="L847" s="251" t="s">
        <v>6273</v>
      </c>
      <c r="M847" s="251" t="s">
        <v>8710</v>
      </c>
      <c r="N847" s="245"/>
      <c r="S847" s="251" t="s">
        <v>8711</v>
      </c>
      <c r="T847" s="251" t="s">
        <v>8711</v>
      </c>
    </row>
    <row r="848" spans="1:20">
      <c r="A848" s="245" t="s">
        <v>6267</v>
      </c>
      <c r="B848" s="245" t="s">
        <v>6268</v>
      </c>
      <c r="C848" s="245" t="s">
        <v>6269</v>
      </c>
      <c r="D848" s="245">
        <v>2017</v>
      </c>
      <c r="E848" s="246">
        <v>43802</v>
      </c>
      <c r="F848" s="245" t="s">
        <v>6432</v>
      </c>
      <c r="G848" s="247" t="s">
        <v>7001</v>
      </c>
      <c r="H848" s="248" t="s">
        <v>6898</v>
      </c>
      <c r="I848" s="249">
        <v>4602</v>
      </c>
      <c r="J848" s="249">
        <v>67</v>
      </c>
      <c r="K848" s="250">
        <v>1.5301084242410137</v>
      </c>
      <c r="L848" s="251" t="s">
        <v>6273</v>
      </c>
      <c r="M848" s="251" t="s">
        <v>8713</v>
      </c>
      <c r="N848" s="245"/>
      <c r="S848" s="251" t="s">
        <v>8714</v>
      </c>
      <c r="T848" s="251" t="s">
        <v>8714</v>
      </c>
    </row>
    <row r="849" spans="1:20">
      <c r="A849" s="245" t="s">
        <v>6267</v>
      </c>
      <c r="B849" s="245" t="s">
        <v>6268</v>
      </c>
      <c r="C849" s="245" t="s">
        <v>6269</v>
      </c>
      <c r="D849" s="245">
        <v>2017</v>
      </c>
      <c r="E849" s="246">
        <v>43802</v>
      </c>
      <c r="F849" s="245" t="s">
        <v>6492</v>
      </c>
      <c r="G849" s="247" t="s">
        <v>7002</v>
      </c>
      <c r="H849" s="248" t="s">
        <v>6898</v>
      </c>
      <c r="I849" s="249">
        <v>3138</v>
      </c>
      <c r="J849" s="249">
        <v>60</v>
      </c>
      <c r="K849" s="250">
        <v>1.4527777777777779</v>
      </c>
      <c r="L849" s="251" t="s">
        <v>6273</v>
      </c>
      <c r="M849" s="251" t="s">
        <v>8713</v>
      </c>
      <c r="N849" s="245"/>
      <c r="S849" s="251" t="s">
        <v>8714</v>
      </c>
      <c r="T849" s="251" t="s">
        <v>8714</v>
      </c>
    </row>
    <row r="850" spans="1:20">
      <c r="A850" s="245" t="s">
        <v>6267</v>
      </c>
      <c r="B850" s="245" t="s">
        <v>6268</v>
      </c>
      <c r="C850" s="245" t="s">
        <v>6269</v>
      </c>
      <c r="D850" s="245">
        <v>2017</v>
      </c>
      <c r="E850" s="246">
        <v>43802</v>
      </c>
      <c r="F850" s="245" t="s">
        <v>6281</v>
      </c>
      <c r="G850" s="247" t="s">
        <v>7003</v>
      </c>
      <c r="H850" s="248" t="s">
        <v>6898</v>
      </c>
      <c r="I850" s="249">
        <v>4648</v>
      </c>
      <c r="J850" s="249">
        <v>66</v>
      </c>
      <c r="K850" s="250">
        <v>1.6167181456437654</v>
      </c>
      <c r="L850" s="251" t="s">
        <v>6273</v>
      </c>
      <c r="M850" s="251" t="s">
        <v>8710</v>
      </c>
      <c r="N850" s="245"/>
      <c r="S850" s="251" t="s">
        <v>8711</v>
      </c>
      <c r="T850" s="251" t="s">
        <v>8711</v>
      </c>
    </row>
    <row r="851" spans="1:20">
      <c r="A851" s="245" t="s">
        <v>6267</v>
      </c>
      <c r="B851" s="245" t="s">
        <v>6268</v>
      </c>
      <c r="C851" s="245" t="s">
        <v>6269</v>
      </c>
      <c r="D851" s="245">
        <v>2017</v>
      </c>
      <c r="E851" s="246">
        <v>43802</v>
      </c>
      <c r="F851" s="245" t="s">
        <v>7004</v>
      </c>
      <c r="G851" s="247" t="s">
        <v>4575</v>
      </c>
      <c r="H851" s="248" t="s">
        <v>6898</v>
      </c>
      <c r="I851" s="249">
        <v>3758</v>
      </c>
      <c r="J851" s="249">
        <v>65</v>
      </c>
      <c r="K851" s="250">
        <v>1.3684114701866181</v>
      </c>
      <c r="L851" s="251" t="s">
        <v>6273</v>
      </c>
      <c r="M851" s="251" t="s">
        <v>8713</v>
      </c>
      <c r="N851" s="245"/>
      <c r="S851" s="251" t="s">
        <v>8714</v>
      </c>
      <c r="T851" s="251" t="s">
        <v>8714</v>
      </c>
    </row>
    <row r="852" spans="1:20">
      <c r="A852" s="245" t="s">
        <v>6267</v>
      </c>
      <c r="B852" s="245" t="s">
        <v>6268</v>
      </c>
      <c r="C852" s="245" t="s">
        <v>6269</v>
      </c>
      <c r="D852" s="245">
        <v>2017</v>
      </c>
      <c r="E852" s="246">
        <v>43802</v>
      </c>
      <c r="F852" s="245" t="s">
        <v>6435</v>
      </c>
      <c r="G852" s="247" t="s">
        <v>7005</v>
      </c>
      <c r="H852" s="248" t="s">
        <v>6898</v>
      </c>
      <c r="I852" s="249">
        <v>5268</v>
      </c>
      <c r="J852" s="249">
        <v>68</v>
      </c>
      <c r="K852" s="250">
        <v>1.6754019947079177</v>
      </c>
      <c r="L852" s="251" t="s">
        <v>6273</v>
      </c>
      <c r="M852" s="251" t="s">
        <v>8710</v>
      </c>
      <c r="N852" s="245"/>
      <c r="S852" s="251" t="s">
        <v>8711</v>
      </c>
      <c r="T852" s="251" t="s">
        <v>8711</v>
      </c>
    </row>
    <row r="853" spans="1:20">
      <c r="A853" s="245" t="s">
        <v>6267</v>
      </c>
      <c r="B853" s="245" t="s">
        <v>6268</v>
      </c>
      <c r="C853" s="245" t="s">
        <v>6269</v>
      </c>
      <c r="D853" s="245">
        <v>2017</v>
      </c>
      <c r="E853" s="246">
        <v>43802</v>
      </c>
      <c r="F853" s="245" t="s">
        <v>6462</v>
      </c>
      <c r="G853" s="247" t="s">
        <v>7006</v>
      </c>
      <c r="H853" s="248" t="s">
        <v>6898</v>
      </c>
      <c r="I853" s="249">
        <v>5490</v>
      </c>
      <c r="J853" s="249">
        <v>70</v>
      </c>
      <c r="K853" s="250">
        <v>1.6005830903790086</v>
      </c>
      <c r="L853" s="251" t="s">
        <v>6273</v>
      </c>
      <c r="M853" s="251" t="s">
        <v>8710</v>
      </c>
      <c r="N853" s="245"/>
      <c r="S853" s="251" t="s">
        <v>8711</v>
      </c>
      <c r="T853" s="251" t="s">
        <v>8711</v>
      </c>
    </row>
    <row r="854" spans="1:20">
      <c r="A854" s="245" t="s">
        <v>6267</v>
      </c>
      <c r="B854" s="245" t="s">
        <v>6268</v>
      </c>
      <c r="C854" s="245" t="s">
        <v>6269</v>
      </c>
      <c r="D854" s="245">
        <v>2017</v>
      </c>
      <c r="E854" s="246">
        <v>43802</v>
      </c>
      <c r="F854" s="245" t="s">
        <v>6496</v>
      </c>
      <c r="G854" s="247" t="s">
        <v>3088</v>
      </c>
      <c r="H854" s="248" t="s">
        <v>6898</v>
      </c>
      <c r="I854" s="249">
        <v>5658</v>
      </c>
      <c r="J854" s="249">
        <v>69</v>
      </c>
      <c r="K854" s="250">
        <v>1.7223272421760134</v>
      </c>
      <c r="L854" s="251" t="s">
        <v>6273</v>
      </c>
      <c r="M854" s="251" t="s">
        <v>8710</v>
      </c>
      <c r="N854" s="245"/>
      <c r="S854" s="251" t="s">
        <v>8711</v>
      </c>
      <c r="T854" s="251" t="s">
        <v>8711</v>
      </c>
    </row>
    <row r="855" spans="1:20">
      <c r="A855" s="245" t="s">
        <v>6267</v>
      </c>
      <c r="B855" s="245" t="s">
        <v>6268</v>
      </c>
      <c r="C855" s="245" t="s">
        <v>6269</v>
      </c>
      <c r="D855" s="245">
        <v>2017</v>
      </c>
      <c r="E855" s="246">
        <v>43802</v>
      </c>
      <c r="F855" s="245" t="s">
        <v>6353</v>
      </c>
      <c r="G855" s="247" t="s">
        <v>7007</v>
      </c>
      <c r="H855" s="248" t="s">
        <v>6898</v>
      </c>
      <c r="I855" s="249">
        <v>4268</v>
      </c>
      <c r="J855" s="249">
        <v>66</v>
      </c>
      <c r="K855" s="250">
        <v>1.4845423936333026</v>
      </c>
      <c r="L855" s="251" t="s">
        <v>6273</v>
      </c>
      <c r="M855" s="251" t="s">
        <v>8710</v>
      </c>
      <c r="N855" s="245"/>
      <c r="S855" s="251" t="s">
        <v>8711</v>
      </c>
      <c r="T855" s="251" t="s">
        <v>8711</v>
      </c>
    </row>
    <row r="856" spans="1:20">
      <c r="A856" s="245" t="s">
        <v>6267</v>
      </c>
      <c r="B856" s="245" t="s">
        <v>6268</v>
      </c>
      <c r="C856" s="245" t="s">
        <v>6269</v>
      </c>
      <c r="D856" s="245">
        <v>2017</v>
      </c>
      <c r="E856" s="246">
        <v>43802</v>
      </c>
      <c r="F856" s="245" t="s">
        <v>6468</v>
      </c>
      <c r="G856" s="247" t="s">
        <v>7008</v>
      </c>
      <c r="H856" s="248" t="s">
        <v>6898</v>
      </c>
      <c r="I856" s="249">
        <v>4156</v>
      </c>
      <c r="J856" s="249">
        <v>65</v>
      </c>
      <c r="K856" s="250">
        <v>1.5133363677742377</v>
      </c>
      <c r="L856" s="251" t="s">
        <v>6273</v>
      </c>
      <c r="M856" s="251" t="s">
        <v>8710</v>
      </c>
      <c r="N856" s="245"/>
      <c r="S856" s="251" t="s">
        <v>8711</v>
      </c>
      <c r="T856" s="251" t="s">
        <v>8711</v>
      </c>
    </row>
    <row r="857" spans="1:20">
      <c r="A857" s="245" t="s">
        <v>6267</v>
      </c>
      <c r="B857" s="245" t="s">
        <v>6268</v>
      </c>
      <c r="C857" s="245" t="s">
        <v>6269</v>
      </c>
      <c r="D857" s="245">
        <v>2017</v>
      </c>
      <c r="E857" s="246">
        <v>43802</v>
      </c>
      <c r="F857" s="245" t="s">
        <v>6730</v>
      </c>
      <c r="G857" s="247" t="s">
        <v>3854</v>
      </c>
      <c r="H857" s="248" t="s">
        <v>6898</v>
      </c>
      <c r="I857" s="249">
        <v>5056</v>
      </c>
      <c r="J857" s="249">
        <v>66</v>
      </c>
      <c r="K857" s="250">
        <v>1.7586331635918411</v>
      </c>
      <c r="L857" s="251" t="s">
        <v>6273</v>
      </c>
      <c r="M857" s="251" t="s">
        <v>8710</v>
      </c>
      <c r="N857" s="245"/>
      <c r="S857" s="251" t="s">
        <v>8711</v>
      </c>
      <c r="T857" s="251" t="s">
        <v>8711</v>
      </c>
    </row>
    <row r="858" spans="1:20">
      <c r="A858" s="245" t="s">
        <v>6267</v>
      </c>
      <c r="B858" s="245" t="s">
        <v>6268</v>
      </c>
      <c r="C858" s="245" t="s">
        <v>6269</v>
      </c>
      <c r="D858" s="245">
        <v>2017</v>
      </c>
      <c r="E858" s="246">
        <v>43802</v>
      </c>
      <c r="F858" s="245" t="s">
        <v>6468</v>
      </c>
      <c r="G858" s="247" t="s">
        <v>7009</v>
      </c>
      <c r="H858" s="248" t="s">
        <v>6898</v>
      </c>
      <c r="I858" s="249">
        <v>5024</v>
      </c>
      <c r="J858" s="249">
        <v>67</v>
      </c>
      <c r="K858" s="250">
        <v>1.6704182362857134</v>
      </c>
      <c r="L858" s="251" t="s">
        <v>6273</v>
      </c>
      <c r="M858" s="251" t="s">
        <v>8710</v>
      </c>
      <c r="N858" s="245"/>
      <c r="S858" s="251" t="s">
        <v>8711</v>
      </c>
      <c r="T858" s="251" t="s">
        <v>8711</v>
      </c>
    </row>
    <row r="859" spans="1:20">
      <c r="A859" s="245" t="s">
        <v>6267</v>
      </c>
      <c r="B859" s="245" t="s">
        <v>6268</v>
      </c>
      <c r="C859" s="245" t="s">
        <v>6269</v>
      </c>
      <c r="D859" s="245">
        <v>2017</v>
      </c>
      <c r="E859" s="246">
        <v>43802</v>
      </c>
      <c r="F859" s="245" t="s">
        <v>6372</v>
      </c>
      <c r="G859" s="247" t="s">
        <v>7010</v>
      </c>
      <c r="H859" s="248" t="s">
        <v>6898</v>
      </c>
      <c r="I859" s="249">
        <v>4260</v>
      </c>
      <c r="J859" s="249">
        <v>65</v>
      </c>
      <c r="K859" s="250">
        <v>1.5512061902594447</v>
      </c>
      <c r="L859" s="251" t="s">
        <v>6273</v>
      </c>
      <c r="M859" s="251" t="s">
        <v>8713</v>
      </c>
      <c r="N859" s="245"/>
      <c r="S859" s="251" t="s">
        <v>8714</v>
      </c>
      <c r="T859" s="251" t="s">
        <v>8714</v>
      </c>
    </row>
    <row r="860" spans="1:20">
      <c r="A860" s="245" t="s">
        <v>6267</v>
      </c>
      <c r="B860" s="245" t="s">
        <v>6268</v>
      </c>
      <c r="C860" s="245" t="s">
        <v>6269</v>
      </c>
      <c r="D860" s="245">
        <v>2017</v>
      </c>
      <c r="E860" s="246">
        <v>43802</v>
      </c>
      <c r="F860" s="245" t="s">
        <v>6302</v>
      </c>
      <c r="G860" s="247" t="s">
        <v>2750</v>
      </c>
      <c r="H860" s="248" t="s">
        <v>6898</v>
      </c>
      <c r="I860" s="249">
        <v>3634</v>
      </c>
      <c r="J860" s="249">
        <v>63</v>
      </c>
      <c r="K860" s="250">
        <v>1.4533267745663814</v>
      </c>
      <c r="L860" s="251" t="s">
        <v>6273</v>
      </c>
      <c r="M860" s="251" t="s">
        <v>8710</v>
      </c>
      <c r="N860" s="245"/>
      <c r="S860" s="251" t="s">
        <v>8711</v>
      </c>
      <c r="T860" s="251" t="s">
        <v>8711</v>
      </c>
    </row>
    <row r="861" spans="1:20">
      <c r="A861" s="245" t="s">
        <v>6267</v>
      </c>
      <c r="B861" s="245" t="s">
        <v>6268</v>
      </c>
      <c r="C861" s="245" t="s">
        <v>6269</v>
      </c>
      <c r="D861" s="245">
        <v>2017</v>
      </c>
      <c r="E861" s="246">
        <v>43802</v>
      </c>
      <c r="F861" s="245" t="s">
        <v>6298</v>
      </c>
      <c r="G861" s="247" t="s">
        <v>2690</v>
      </c>
      <c r="H861" s="248" t="s">
        <v>6898</v>
      </c>
      <c r="I861" s="249">
        <v>5012</v>
      </c>
      <c r="J861" s="249">
        <v>68</v>
      </c>
      <c r="K861" s="250">
        <v>1.593985345003053</v>
      </c>
      <c r="L861" s="251" t="s">
        <v>6273</v>
      </c>
      <c r="M861" s="251" t="s">
        <v>8713</v>
      </c>
      <c r="N861" s="245"/>
      <c r="S861" s="251" t="s">
        <v>8714</v>
      </c>
      <c r="T861" s="251" t="s">
        <v>8714</v>
      </c>
    </row>
    <row r="862" spans="1:20">
      <c r="A862" s="245" t="s">
        <v>6267</v>
      </c>
      <c r="B862" s="245" t="s">
        <v>6268</v>
      </c>
      <c r="C862" s="245" t="s">
        <v>6269</v>
      </c>
      <c r="D862" s="245">
        <v>2017</v>
      </c>
      <c r="E862" s="246">
        <v>43802</v>
      </c>
      <c r="F862" s="245" t="s">
        <v>6428</v>
      </c>
      <c r="G862" s="247" t="s">
        <v>7011</v>
      </c>
      <c r="H862" s="248" t="s">
        <v>6898</v>
      </c>
      <c r="I862" s="249">
        <v>4972</v>
      </c>
      <c r="J862" s="249">
        <v>68</v>
      </c>
      <c r="K862" s="250">
        <v>1.5812639934866681</v>
      </c>
      <c r="L862" s="251" t="s">
        <v>6273</v>
      </c>
      <c r="M862" s="251" t="s">
        <v>8710</v>
      </c>
      <c r="N862" s="245"/>
      <c r="S862" s="251" t="s">
        <v>8711</v>
      </c>
      <c r="T862" s="251" t="s">
        <v>8711</v>
      </c>
    </row>
    <row r="863" spans="1:20">
      <c r="A863" s="245" t="s">
        <v>6267</v>
      </c>
      <c r="B863" s="245" t="s">
        <v>6268</v>
      </c>
      <c r="C863" s="245" t="s">
        <v>6269</v>
      </c>
      <c r="D863" s="245">
        <v>2017</v>
      </c>
      <c r="E863" s="246">
        <v>43802</v>
      </c>
      <c r="F863" s="245" t="s">
        <v>6445</v>
      </c>
      <c r="G863" s="247" t="s">
        <v>7012</v>
      </c>
      <c r="H863" s="248" t="s">
        <v>6898</v>
      </c>
      <c r="I863" s="249">
        <v>4806</v>
      </c>
      <c r="J863" s="249">
        <v>69</v>
      </c>
      <c r="K863" s="250">
        <v>1.4629736171611736</v>
      </c>
      <c r="L863" s="251" t="s">
        <v>6273</v>
      </c>
      <c r="M863" s="251" t="s">
        <v>8710</v>
      </c>
      <c r="N863" s="245"/>
      <c r="S863" s="251" t="s">
        <v>8711</v>
      </c>
      <c r="T863" s="251" t="s">
        <v>8711</v>
      </c>
    </row>
    <row r="864" spans="1:20">
      <c r="A864" s="245" t="s">
        <v>6267</v>
      </c>
      <c r="B864" s="245" t="s">
        <v>6268</v>
      </c>
      <c r="C864" s="245" t="s">
        <v>6269</v>
      </c>
      <c r="D864" s="245">
        <v>2017</v>
      </c>
      <c r="E864" s="246">
        <v>43802</v>
      </c>
      <c r="F864" s="245" t="s">
        <v>6344</v>
      </c>
      <c r="G864" s="247" t="s">
        <v>3155</v>
      </c>
      <c r="H864" s="248" t="s">
        <v>6898</v>
      </c>
      <c r="I864" s="249">
        <v>5384</v>
      </c>
      <c r="J864" s="249">
        <v>69</v>
      </c>
      <c r="K864" s="250">
        <v>1.6389200904693633</v>
      </c>
      <c r="L864" s="251" t="s">
        <v>6273</v>
      </c>
      <c r="M864" s="251" t="s">
        <v>8710</v>
      </c>
      <c r="N864" s="245"/>
      <c r="S864" s="251" t="s">
        <v>8711</v>
      </c>
      <c r="T864" s="251" t="s">
        <v>8711</v>
      </c>
    </row>
    <row r="865" spans="1:20">
      <c r="A865" s="245" t="s">
        <v>6267</v>
      </c>
      <c r="B865" s="245" t="s">
        <v>6268</v>
      </c>
      <c r="C865" s="245" t="s">
        <v>6269</v>
      </c>
      <c r="D865" s="245">
        <v>2017</v>
      </c>
      <c r="E865" s="246">
        <v>43802</v>
      </c>
      <c r="F865" s="245" t="s">
        <v>6289</v>
      </c>
      <c r="G865" s="247" t="s">
        <v>7013</v>
      </c>
      <c r="H865" s="248" t="s">
        <v>6898</v>
      </c>
      <c r="I865" s="249">
        <v>5406</v>
      </c>
      <c r="J865" s="249">
        <v>69</v>
      </c>
      <c r="K865" s="250">
        <v>1.6456170150589482</v>
      </c>
      <c r="L865" s="251" t="s">
        <v>6273</v>
      </c>
      <c r="M865" s="251" t="s">
        <v>8710</v>
      </c>
      <c r="N865" s="245"/>
      <c r="S865" s="251" t="s">
        <v>8711</v>
      </c>
      <c r="T865" s="251" t="s">
        <v>8711</v>
      </c>
    </row>
    <row r="866" spans="1:20">
      <c r="A866" s="245" t="s">
        <v>6267</v>
      </c>
      <c r="B866" s="245" t="s">
        <v>6268</v>
      </c>
      <c r="C866" s="245" t="s">
        <v>6269</v>
      </c>
      <c r="D866" s="245">
        <v>2017</v>
      </c>
      <c r="E866" s="246">
        <v>43802</v>
      </c>
      <c r="F866" s="245" t="s">
        <v>6311</v>
      </c>
      <c r="G866" s="247" t="s">
        <v>7014</v>
      </c>
      <c r="H866" s="248" t="s">
        <v>6898</v>
      </c>
      <c r="I866" s="249">
        <v>5098</v>
      </c>
      <c r="J866" s="249">
        <v>67</v>
      </c>
      <c r="K866" s="250">
        <v>1.6950223265494759</v>
      </c>
      <c r="L866" s="251" t="s">
        <v>6273</v>
      </c>
      <c r="M866" s="251" t="s">
        <v>8710</v>
      </c>
      <c r="N866" s="245"/>
      <c r="S866" s="251" t="s">
        <v>8711</v>
      </c>
      <c r="T866" s="251" t="s">
        <v>8711</v>
      </c>
    </row>
    <row r="867" spans="1:20">
      <c r="A867" s="245" t="s">
        <v>6267</v>
      </c>
      <c r="B867" s="245" t="s">
        <v>6268</v>
      </c>
      <c r="C867" s="245" t="s">
        <v>6269</v>
      </c>
      <c r="D867" s="245">
        <v>2017</v>
      </c>
      <c r="E867" s="246">
        <v>43802</v>
      </c>
      <c r="F867" s="245" t="s">
        <v>6914</v>
      </c>
      <c r="G867" s="247" t="s">
        <v>7015</v>
      </c>
      <c r="H867" s="248" t="s">
        <v>6898</v>
      </c>
      <c r="I867" s="249">
        <v>4826</v>
      </c>
      <c r="J867" s="249">
        <v>68</v>
      </c>
      <c r="K867" s="250">
        <v>1.5348310604518625</v>
      </c>
      <c r="L867" s="251" t="s">
        <v>6273</v>
      </c>
      <c r="M867" s="251" t="s">
        <v>8713</v>
      </c>
      <c r="N867" s="245"/>
      <c r="S867" s="251" t="s">
        <v>8714</v>
      </c>
      <c r="T867" s="251" t="s">
        <v>8714</v>
      </c>
    </row>
    <row r="868" spans="1:20">
      <c r="A868" s="245" t="s">
        <v>6267</v>
      </c>
      <c r="B868" s="245" t="s">
        <v>6268</v>
      </c>
      <c r="C868" s="245" t="s">
        <v>6269</v>
      </c>
      <c r="D868" s="245">
        <v>2017</v>
      </c>
      <c r="E868" s="246">
        <v>43802</v>
      </c>
      <c r="F868" s="245" t="s">
        <v>6571</v>
      </c>
      <c r="G868" s="247" t="s">
        <v>7016</v>
      </c>
      <c r="H868" s="248" t="s">
        <v>6898</v>
      </c>
      <c r="I868" s="249">
        <v>5142</v>
      </c>
      <c r="J868" s="249">
        <v>70</v>
      </c>
      <c r="K868" s="250">
        <v>1.4991253644314868</v>
      </c>
      <c r="L868" s="251" t="s">
        <v>6273</v>
      </c>
      <c r="M868" s="251" t="s">
        <v>8713</v>
      </c>
      <c r="N868" s="245"/>
      <c r="S868" s="251" t="s">
        <v>8714</v>
      </c>
      <c r="T868" s="251" t="s">
        <v>8714</v>
      </c>
    </row>
    <row r="869" spans="1:20">
      <c r="A869" s="245" t="s">
        <v>6267</v>
      </c>
      <c r="B869" s="245" t="s">
        <v>6268</v>
      </c>
      <c r="C869" s="245" t="s">
        <v>6269</v>
      </c>
      <c r="D869" s="245">
        <v>2017</v>
      </c>
      <c r="E869" s="246">
        <v>43802</v>
      </c>
      <c r="F869" s="245" t="s">
        <v>7017</v>
      </c>
      <c r="G869" s="247" t="s">
        <v>7018</v>
      </c>
      <c r="H869" s="248" t="s">
        <v>6898</v>
      </c>
      <c r="I869" s="249">
        <v>4722</v>
      </c>
      <c r="J869" s="249">
        <v>66</v>
      </c>
      <c r="K869" s="250">
        <v>1.6424576341931716</v>
      </c>
      <c r="L869" s="251" t="s">
        <v>6273</v>
      </c>
      <c r="M869" s="251" t="s">
        <v>8710</v>
      </c>
      <c r="N869" s="245"/>
      <c r="S869" s="251" t="s">
        <v>8711</v>
      </c>
      <c r="T869" s="251" t="s">
        <v>8711</v>
      </c>
    </row>
    <row r="870" spans="1:20">
      <c r="A870" s="245" t="s">
        <v>6267</v>
      </c>
      <c r="B870" s="245" t="s">
        <v>6268</v>
      </c>
      <c r="C870" s="245" t="s">
        <v>6269</v>
      </c>
      <c r="D870" s="245">
        <v>2017</v>
      </c>
      <c r="E870" s="246">
        <v>43802</v>
      </c>
      <c r="F870" s="245" t="s">
        <v>6914</v>
      </c>
      <c r="G870" s="247" t="s">
        <v>4361</v>
      </c>
      <c r="H870" s="248" t="s">
        <v>6898</v>
      </c>
      <c r="I870" s="249">
        <v>4110</v>
      </c>
      <c r="J870" s="249">
        <v>65</v>
      </c>
      <c r="K870" s="250">
        <v>1.4965862539827037</v>
      </c>
      <c r="L870" s="251" t="s">
        <v>6273</v>
      </c>
      <c r="M870" s="251" t="s">
        <v>8713</v>
      </c>
      <c r="N870" s="245"/>
      <c r="S870" s="251" t="s">
        <v>8714</v>
      </c>
      <c r="T870" s="251" t="s">
        <v>8714</v>
      </c>
    </row>
    <row r="871" spans="1:20">
      <c r="A871" s="245" t="s">
        <v>6267</v>
      </c>
      <c r="B871" s="245" t="s">
        <v>6268</v>
      </c>
      <c r="C871" s="245" t="s">
        <v>6269</v>
      </c>
      <c r="D871" s="245">
        <v>2017</v>
      </c>
      <c r="E871" s="246">
        <v>43802</v>
      </c>
      <c r="F871" s="245" t="s">
        <v>6353</v>
      </c>
      <c r="G871" s="247" t="s">
        <v>3984</v>
      </c>
      <c r="H871" s="248" t="s">
        <v>6898</v>
      </c>
      <c r="I871" s="249">
        <v>4284</v>
      </c>
      <c r="J871" s="249">
        <v>66</v>
      </c>
      <c r="K871" s="250">
        <v>1.4901076884547959</v>
      </c>
      <c r="L871" s="251" t="s">
        <v>6273</v>
      </c>
      <c r="M871" s="251" t="s">
        <v>8710</v>
      </c>
      <c r="N871" s="245"/>
      <c r="S871" s="251" t="s">
        <v>8711</v>
      </c>
      <c r="T871" s="251" t="s">
        <v>8711</v>
      </c>
    </row>
    <row r="872" spans="1:20">
      <c r="A872" s="245" t="s">
        <v>6267</v>
      </c>
      <c r="B872" s="245" t="s">
        <v>6268</v>
      </c>
      <c r="C872" s="245" t="s">
        <v>6269</v>
      </c>
      <c r="D872" s="245">
        <v>2017</v>
      </c>
      <c r="E872" s="246">
        <v>43802</v>
      </c>
      <c r="F872" s="245" t="s">
        <v>6823</v>
      </c>
      <c r="G872" s="247" t="s">
        <v>3157</v>
      </c>
      <c r="H872" s="248" t="s">
        <v>6898</v>
      </c>
      <c r="I872" s="249">
        <v>3782</v>
      </c>
      <c r="J872" s="249">
        <v>62</v>
      </c>
      <c r="K872" s="250">
        <v>1.5868886576482828</v>
      </c>
      <c r="L872" s="251" t="s">
        <v>6273</v>
      </c>
      <c r="M872" s="251" t="s">
        <v>8710</v>
      </c>
      <c r="N872" s="245"/>
      <c r="S872" s="251" t="s">
        <v>8711</v>
      </c>
      <c r="T872" s="251" t="s">
        <v>8711</v>
      </c>
    </row>
    <row r="873" spans="1:20">
      <c r="A873" s="245" t="s">
        <v>6267</v>
      </c>
      <c r="B873" s="245" t="s">
        <v>6268</v>
      </c>
      <c r="C873" s="245" t="s">
        <v>6269</v>
      </c>
      <c r="D873" s="245">
        <v>2017</v>
      </c>
      <c r="E873" s="246">
        <v>43802</v>
      </c>
      <c r="F873" s="245" t="s">
        <v>6402</v>
      </c>
      <c r="G873" s="247" t="s">
        <v>4146</v>
      </c>
      <c r="H873" s="248" t="s">
        <v>6898</v>
      </c>
      <c r="I873" s="249">
        <v>4846</v>
      </c>
      <c r="J873" s="249">
        <v>69</v>
      </c>
      <c r="K873" s="250">
        <v>1.475149843687692</v>
      </c>
      <c r="L873" s="251" t="s">
        <v>6273</v>
      </c>
      <c r="M873" s="251" t="s">
        <v>8710</v>
      </c>
      <c r="N873" s="245"/>
      <c r="S873" s="251" t="s">
        <v>8711</v>
      </c>
      <c r="T873" s="251" t="s">
        <v>8711</v>
      </c>
    </row>
    <row r="874" spans="1:20">
      <c r="A874" s="245" t="s">
        <v>6267</v>
      </c>
      <c r="B874" s="245" t="s">
        <v>6268</v>
      </c>
      <c r="C874" s="245" t="s">
        <v>6269</v>
      </c>
      <c r="D874" s="245">
        <v>2017</v>
      </c>
      <c r="E874" s="246">
        <v>43802</v>
      </c>
      <c r="F874" s="245" t="s">
        <v>6677</v>
      </c>
      <c r="G874" s="247" t="s">
        <v>3279</v>
      </c>
      <c r="H874" s="248" t="s">
        <v>6898</v>
      </c>
      <c r="I874" s="249">
        <v>4984</v>
      </c>
      <c r="J874" s="249">
        <v>67</v>
      </c>
      <c r="K874" s="250">
        <v>1.657118728035031</v>
      </c>
      <c r="L874" s="251" t="s">
        <v>6273</v>
      </c>
      <c r="M874" s="251" t="s">
        <v>8710</v>
      </c>
      <c r="N874" s="245"/>
      <c r="S874" s="251" t="s">
        <v>8711</v>
      </c>
      <c r="T874" s="251" t="s">
        <v>8711</v>
      </c>
    </row>
    <row r="875" spans="1:20">
      <c r="A875" s="245" t="s">
        <v>6267</v>
      </c>
      <c r="B875" s="245" t="s">
        <v>6268</v>
      </c>
      <c r="C875" s="245" t="s">
        <v>6269</v>
      </c>
      <c r="D875" s="245">
        <v>2017</v>
      </c>
      <c r="E875" s="246">
        <v>43802</v>
      </c>
      <c r="F875" s="245" t="s">
        <v>6340</v>
      </c>
      <c r="G875" s="247" t="s">
        <v>4018</v>
      </c>
      <c r="H875" s="248" t="s">
        <v>6898</v>
      </c>
      <c r="I875" s="249">
        <v>3922</v>
      </c>
      <c r="J875" s="249">
        <v>63</v>
      </c>
      <c r="K875" s="250">
        <v>1.5685051210372452</v>
      </c>
      <c r="L875" s="251" t="s">
        <v>6273</v>
      </c>
      <c r="M875" s="251" t="s">
        <v>8710</v>
      </c>
      <c r="N875" s="245"/>
      <c r="S875" s="251" t="s">
        <v>8711</v>
      </c>
      <c r="T875" s="251" t="s">
        <v>8711</v>
      </c>
    </row>
    <row r="876" spans="1:20">
      <c r="A876" s="245" t="s">
        <v>6267</v>
      </c>
      <c r="B876" s="245" t="s">
        <v>6268</v>
      </c>
      <c r="C876" s="245" t="s">
        <v>6269</v>
      </c>
      <c r="D876" s="245">
        <v>2017</v>
      </c>
      <c r="E876" s="246">
        <v>43802</v>
      </c>
      <c r="F876" s="245" t="s">
        <v>6399</v>
      </c>
      <c r="G876" s="247" t="s">
        <v>2858</v>
      </c>
      <c r="H876" s="248" t="s">
        <v>6898</v>
      </c>
      <c r="I876" s="249">
        <v>4364</v>
      </c>
      <c r="J876" s="249">
        <v>65</v>
      </c>
      <c r="K876" s="250">
        <v>1.5890760127446519</v>
      </c>
      <c r="L876" s="251" t="s">
        <v>6273</v>
      </c>
      <c r="M876" s="251" t="s">
        <v>8710</v>
      </c>
      <c r="N876" s="245"/>
      <c r="S876" s="251" t="s">
        <v>8711</v>
      </c>
      <c r="T876" s="251" t="s">
        <v>8711</v>
      </c>
    </row>
    <row r="877" spans="1:20">
      <c r="A877" s="245" t="s">
        <v>6267</v>
      </c>
      <c r="B877" s="245" t="s">
        <v>6268</v>
      </c>
      <c r="C877" s="245" t="s">
        <v>6269</v>
      </c>
      <c r="D877" s="245">
        <v>2017</v>
      </c>
      <c r="E877" s="246">
        <v>43802</v>
      </c>
      <c r="F877" s="245" t="s">
        <v>6307</v>
      </c>
      <c r="G877" s="247" t="s">
        <v>3101</v>
      </c>
      <c r="H877" s="248" t="s">
        <v>6898</v>
      </c>
      <c r="I877" s="249">
        <v>4288</v>
      </c>
      <c r="J877" s="249">
        <v>65</v>
      </c>
      <c r="K877" s="250">
        <v>1.5614019116977695</v>
      </c>
      <c r="L877" s="251" t="s">
        <v>6273</v>
      </c>
      <c r="M877" s="251" t="s">
        <v>8710</v>
      </c>
      <c r="N877" s="245"/>
      <c r="S877" s="251" t="s">
        <v>8711</v>
      </c>
      <c r="T877" s="251" t="s">
        <v>8711</v>
      </c>
    </row>
    <row r="878" spans="1:20">
      <c r="A878" s="245" t="s">
        <v>6267</v>
      </c>
      <c r="B878" s="245" t="s">
        <v>6268</v>
      </c>
      <c r="C878" s="245" t="s">
        <v>6269</v>
      </c>
      <c r="D878" s="245">
        <v>2017</v>
      </c>
      <c r="E878" s="246">
        <v>43802</v>
      </c>
      <c r="F878" s="245" t="s">
        <v>6382</v>
      </c>
      <c r="G878" s="247" t="s">
        <v>7019</v>
      </c>
      <c r="H878" s="248" t="s">
        <v>6898</v>
      </c>
      <c r="I878" s="249">
        <v>6514</v>
      </c>
      <c r="J878" s="249">
        <v>72</v>
      </c>
      <c r="K878" s="250">
        <v>1.7452203360768175</v>
      </c>
      <c r="L878" s="251" t="s">
        <v>6273</v>
      </c>
      <c r="M878" s="251" t="s">
        <v>8710</v>
      </c>
      <c r="N878" s="245"/>
      <c r="S878" s="251" t="s">
        <v>8711</v>
      </c>
      <c r="T878" s="251" t="s">
        <v>8711</v>
      </c>
    </row>
    <row r="879" spans="1:20">
      <c r="A879" s="245" t="s">
        <v>6267</v>
      </c>
      <c r="B879" s="245" t="s">
        <v>6268</v>
      </c>
      <c r="C879" s="245" t="s">
        <v>6269</v>
      </c>
      <c r="D879" s="245">
        <v>2017</v>
      </c>
      <c r="E879" s="246">
        <v>43802</v>
      </c>
      <c r="F879" s="245" t="s">
        <v>6275</v>
      </c>
      <c r="G879" s="247" t="s">
        <v>7020</v>
      </c>
      <c r="H879" s="248" t="s">
        <v>6898</v>
      </c>
      <c r="I879" s="249">
        <v>3812</v>
      </c>
      <c r="J879" s="249">
        <v>63</v>
      </c>
      <c r="K879" s="250">
        <v>1.5245133914824012</v>
      </c>
      <c r="L879" s="251" t="s">
        <v>6273</v>
      </c>
      <c r="M879" s="251" t="s">
        <v>8710</v>
      </c>
      <c r="N879" s="245"/>
      <c r="S879" s="251" t="s">
        <v>8711</v>
      </c>
      <c r="T879" s="251" t="s">
        <v>8711</v>
      </c>
    </row>
    <row r="880" spans="1:20">
      <c r="A880" s="245" t="s">
        <v>6267</v>
      </c>
      <c r="B880" s="245" t="s">
        <v>6268</v>
      </c>
      <c r="C880" s="245" t="s">
        <v>6269</v>
      </c>
      <c r="D880" s="245">
        <v>2017</v>
      </c>
      <c r="E880" s="246">
        <v>43802</v>
      </c>
      <c r="F880" s="245" t="s">
        <v>6946</v>
      </c>
      <c r="G880" s="247" t="s">
        <v>7021</v>
      </c>
      <c r="H880" s="248" t="s">
        <v>6898</v>
      </c>
      <c r="I880" s="249">
        <v>4616</v>
      </c>
      <c r="J880" s="249">
        <v>68</v>
      </c>
      <c r="K880" s="250">
        <v>1.4680439649908406</v>
      </c>
      <c r="L880" s="251" t="s">
        <v>6273</v>
      </c>
      <c r="M880" s="251" t="s">
        <v>8710</v>
      </c>
      <c r="N880" s="245"/>
      <c r="S880" s="251" t="s">
        <v>8711</v>
      </c>
      <c r="T880" s="251" t="s">
        <v>8716</v>
      </c>
    </row>
    <row r="881" spans="1:20">
      <c r="A881" s="245" t="s">
        <v>6267</v>
      </c>
      <c r="B881" s="245" t="s">
        <v>6268</v>
      </c>
      <c r="C881" s="245" t="s">
        <v>6269</v>
      </c>
      <c r="D881" s="245">
        <v>2017</v>
      </c>
      <c r="E881" s="246">
        <v>43802</v>
      </c>
      <c r="F881" s="245" t="s">
        <v>6874</v>
      </c>
      <c r="G881" s="247" t="s">
        <v>3042</v>
      </c>
      <c r="H881" s="248" t="s">
        <v>6898</v>
      </c>
      <c r="I881" s="249">
        <v>3506</v>
      </c>
      <c r="J881" s="249">
        <v>63</v>
      </c>
      <c r="K881" s="250">
        <v>1.4021363983571089</v>
      </c>
      <c r="L881" s="251" t="s">
        <v>6273</v>
      </c>
      <c r="M881" s="251" t="s">
        <v>8710</v>
      </c>
      <c r="N881" s="245"/>
      <c r="S881" s="251" t="s">
        <v>8711</v>
      </c>
      <c r="T881" s="251" t="s">
        <v>8711</v>
      </c>
    </row>
    <row r="882" spans="1:20">
      <c r="A882" s="245" t="s">
        <v>6267</v>
      </c>
      <c r="B882" s="245" t="s">
        <v>6268</v>
      </c>
      <c r="C882" s="245" t="s">
        <v>6269</v>
      </c>
      <c r="D882" s="245">
        <v>2017</v>
      </c>
      <c r="E882" s="246">
        <v>43802</v>
      </c>
      <c r="F882" s="245" t="s">
        <v>6301</v>
      </c>
      <c r="G882" s="247" t="s">
        <v>7022</v>
      </c>
      <c r="H882" s="248" t="s">
        <v>6898</v>
      </c>
      <c r="I882" s="249">
        <v>4882</v>
      </c>
      <c r="J882" s="249">
        <v>67</v>
      </c>
      <c r="K882" s="250">
        <v>1.6232049819957906</v>
      </c>
      <c r="L882" s="251" t="s">
        <v>6273</v>
      </c>
      <c r="M882" s="251" t="s">
        <v>8710</v>
      </c>
      <c r="N882" s="245"/>
      <c r="S882" s="251" t="s">
        <v>8711</v>
      </c>
      <c r="T882" s="251" t="s">
        <v>8711</v>
      </c>
    </row>
    <row r="883" spans="1:20">
      <c r="A883" s="245" t="s">
        <v>6267</v>
      </c>
      <c r="B883" s="245" t="s">
        <v>6268</v>
      </c>
      <c r="C883" s="245" t="s">
        <v>6269</v>
      </c>
      <c r="D883" s="245">
        <v>2017</v>
      </c>
      <c r="E883" s="246">
        <v>43802</v>
      </c>
      <c r="F883" s="245" t="s">
        <v>6447</v>
      </c>
      <c r="G883" s="247" t="s">
        <v>3185</v>
      </c>
      <c r="H883" s="248" t="s">
        <v>6898</v>
      </c>
      <c r="I883" s="249">
        <v>4248</v>
      </c>
      <c r="J883" s="249">
        <v>65</v>
      </c>
      <c r="K883" s="250">
        <v>1.5468365953573053</v>
      </c>
      <c r="L883" s="251" t="s">
        <v>6273</v>
      </c>
      <c r="M883" s="251" t="s">
        <v>8710</v>
      </c>
      <c r="N883" s="245"/>
      <c r="S883" s="251" t="s">
        <v>8711</v>
      </c>
      <c r="T883" s="251" t="s">
        <v>8711</v>
      </c>
    </row>
    <row r="884" spans="1:20">
      <c r="A884" s="245" t="s">
        <v>6267</v>
      </c>
      <c r="B884" s="245" t="s">
        <v>6268</v>
      </c>
      <c r="C884" s="245" t="s">
        <v>6269</v>
      </c>
      <c r="D884" s="245">
        <v>2017</v>
      </c>
      <c r="E884" s="246">
        <v>43802</v>
      </c>
      <c r="F884" s="245" t="s">
        <v>6306</v>
      </c>
      <c r="G884" s="247" t="s">
        <v>7023</v>
      </c>
      <c r="H884" s="248" t="s">
        <v>6898</v>
      </c>
      <c r="I884" s="249">
        <v>4986</v>
      </c>
      <c r="J884" s="249">
        <v>68</v>
      </c>
      <c r="K884" s="250">
        <v>1.5857164665174026</v>
      </c>
      <c r="L884" s="251" t="s">
        <v>6273</v>
      </c>
      <c r="M884" s="251" t="s">
        <v>8710</v>
      </c>
      <c r="N884" s="245"/>
      <c r="S884" s="251" t="s">
        <v>8711</v>
      </c>
      <c r="T884" s="251" t="s">
        <v>8711</v>
      </c>
    </row>
    <row r="885" spans="1:20">
      <c r="A885" s="245" t="s">
        <v>6267</v>
      </c>
      <c r="B885" s="245" t="s">
        <v>6268</v>
      </c>
      <c r="C885" s="245" t="s">
        <v>6269</v>
      </c>
      <c r="D885" s="245">
        <v>2017</v>
      </c>
      <c r="E885" s="246">
        <v>43802</v>
      </c>
      <c r="F885" s="245" t="s">
        <v>6460</v>
      </c>
      <c r="G885" s="247" t="s">
        <v>3291</v>
      </c>
      <c r="H885" s="248" t="s">
        <v>6898</v>
      </c>
      <c r="I885" s="249">
        <v>4184</v>
      </c>
      <c r="J885" s="249">
        <v>63</v>
      </c>
      <c r="K885" s="250">
        <v>1.6732854223406</v>
      </c>
      <c r="L885" s="251" t="s">
        <v>6273</v>
      </c>
      <c r="M885" s="251" t="s">
        <v>8710</v>
      </c>
      <c r="N885" s="245"/>
      <c r="S885" s="251" t="s">
        <v>8711</v>
      </c>
      <c r="T885" s="251" t="s">
        <v>8711</v>
      </c>
    </row>
    <row r="886" spans="1:20">
      <c r="A886" s="245" t="s">
        <v>6267</v>
      </c>
      <c r="B886" s="245" t="s">
        <v>6268</v>
      </c>
      <c r="C886" s="245" t="s">
        <v>6269</v>
      </c>
      <c r="D886" s="245">
        <v>2017</v>
      </c>
      <c r="E886" s="246">
        <v>43802</v>
      </c>
      <c r="F886" s="245" t="s">
        <v>6566</v>
      </c>
      <c r="G886" s="247" t="s">
        <v>7024</v>
      </c>
      <c r="H886" s="248" t="s">
        <v>6898</v>
      </c>
      <c r="I886" s="249">
        <v>4818</v>
      </c>
      <c r="J886" s="249">
        <v>67</v>
      </c>
      <c r="K886" s="250">
        <v>1.6019257687946991</v>
      </c>
      <c r="L886" s="251" t="s">
        <v>6273</v>
      </c>
      <c r="M886" s="251" t="s">
        <v>8710</v>
      </c>
      <c r="N886" s="245"/>
      <c r="S886" s="251" t="s">
        <v>8711</v>
      </c>
      <c r="T886" s="251" t="s">
        <v>8711</v>
      </c>
    </row>
    <row r="887" spans="1:20">
      <c r="A887" s="245" t="s">
        <v>6267</v>
      </c>
      <c r="B887" s="245" t="s">
        <v>6268</v>
      </c>
      <c r="C887" s="245" t="s">
        <v>6269</v>
      </c>
      <c r="D887" s="245">
        <v>2017</v>
      </c>
      <c r="E887" s="246">
        <v>43802</v>
      </c>
      <c r="F887" s="245" t="s">
        <v>6744</v>
      </c>
      <c r="G887" s="247" t="s">
        <v>4044</v>
      </c>
      <c r="H887" s="248" t="s">
        <v>6898</v>
      </c>
      <c r="I887" s="249">
        <v>4770</v>
      </c>
      <c r="J887" s="249">
        <v>66</v>
      </c>
      <c r="K887" s="250">
        <v>1.6591535186576509</v>
      </c>
      <c r="L887" s="251" t="s">
        <v>6273</v>
      </c>
      <c r="M887" s="251" t="s">
        <v>8710</v>
      </c>
      <c r="N887" s="245"/>
      <c r="S887" s="251" t="s">
        <v>8711</v>
      </c>
      <c r="T887" s="251" t="s">
        <v>8711</v>
      </c>
    </row>
    <row r="888" spans="1:20">
      <c r="A888" s="245" t="s">
        <v>6267</v>
      </c>
      <c r="B888" s="245" t="s">
        <v>6268</v>
      </c>
      <c r="C888" s="245" t="s">
        <v>6269</v>
      </c>
      <c r="D888" s="245">
        <v>2017</v>
      </c>
      <c r="E888" s="246">
        <v>43802</v>
      </c>
      <c r="F888" s="245" t="s">
        <v>6454</v>
      </c>
      <c r="G888" s="247" t="s">
        <v>7025</v>
      </c>
      <c r="H888" s="248" t="s">
        <v>6898</v>
      </c>
      <c r="I888" s="249">
        <v>3980</v>
      </c>
      <c r="J888" s="249">
        <v>64</v>
      </c>
      <c r="K888" s="250">
        <v>1.51824951171875</v>
      </c>
      <c r="L888" s="251" t="s">
        <v>6273</v>
      </c>
      <c r="M888" s="251" t="s">
        <v>8710</v>
      </c>
      <c r="N888" s="245"/>
      <c r="S888" s="251" t="s">
        <v>8711</v>
      </c>
      <c r="T888" s="251" t="s">
        <v>8711</v>
      </c>
    </row>
    <row r="889" spans="1:20">
      <c r="A889" s="245" t="s">
        <v>6267</v>
      </c>
      <c r="B889" s="245" t="s">
        <v>6268</v>
      </c>
      <c r="C889" s="245" t="s">
        <v>6269</v>
      </c>
      <c r="D889" s="245">
        <v>2017</v>
      </c>
      <c r="E889" s="246">
        <v>43802</v>
      </c>
      <c r="F889" s="245" t="s">
        <v>6617</v>
      </c>
      <c r="G889" s="247" t="s">
        <v>3838</v>
      </c>
      <c r="H889" s="248" t="s">
        <v>6898</v>
      </c>
      <c r="I889" s="249">
        <v>4852</v>
      </c>
      <c r="J889" s="249">
        <v>67</v>
      </c>
      <c r="K889" s="250">
        <v>1.613230350807779</v>
      </c>
      <c r="L889" s="251" t="s">
        <v>6273</v>
      </c>
      <c r="M889" s="251" t="s">
        <v>8710</v>
      </c>
      <c r="N889" s="245"/>
      <c r="S889" s="251" t="s">
        <v>8711</v>
      </c>
      <c r="T889" s="251" t="s">
        <v>8711</v>
      </c>
    </row>
    <row r="890" spans="1:20">
      <c r="A890" s="245" t="s">
        <v>6267</v>
      </c>
      <c r="B890" s="245" t="s">
        <v>6268</v>
      </c>
      <c r="C890" s="245" t="s">
        <v>6269</v>
      </c>
      <c r="D890" s="245">
        <v>2017</v>
      </c>
      <c r="E890" s="246">
        <v>43802</v>
      </c>
      <c r="F890" s="245" t="s">
        <v>6679</v>
      </c>
      <c r="G890" s="247" t="s">
        <v>7026</v>
      </c>
      <c r="H890" s="248" t="s">
        <v>6898</v>
      </c>
      <c r="I890" s="249">
        <v>5010</v>
      </c>
      <c r="J890" s="249">
        <v>69</v>
      </c>
      <c r="K890" s="250">
        <v>1.525072372446417</v>
      </c>
      <c r="L890" s="251" t="s">
        <v>6273</v>
      </c>
      <c r="M890" s="251" t="s">
        <v>8710</v>
      </c>
      <c r="N890" s="245"/>
      <c r="S890" s="251" t="s">
        <v>8711</v>
      </c>
      <c r="T890" s="251" t="s">
        <v>8711</v>
      </c>
    </row>
    <row r="891" spans="1:20">
      <c r="A891" s="245" t="s">
        <v>6267</v>
      </c>
      <c r="B891" s="245" t="s">
        <v>6268</v>
      </c>
      <c r="C891" s="245" t="s">
        <v>6269</v>
      </c>
      <c r="D891" s="245">
        <v>2017</v>
      </c>
      <c r="E891" s="246">
        <v>43802</v>
      </c>
      <c r="F891" s="245" t="s">
        <v>6807</v>
      </c>
      <c r="G891" s="247" t="s">
        <v>7027</v>
      </c>
      <c r="H891" s="248" t="s">
        <v>6898</v>
      </c>
      <c r="I891" s="249">
        <v>4466</v>
      </c>
      <c r="J891" s="249">
        <v>67</v>
      </c>
      <c r="K891" s="250">
        <v>1.4848900961886935</v>
      </c>
      <c r="L891" s="251" t="s">
        <v>6273</v>
      </c>
      <c r="M891" s="251" t="s">
        <v>8713</v>
      </c>
      <c r="N891" s="245"/>
      <c r="S891" s="251" t="s">
        <v>8714</v>
      </c>
      <c r="T891" s="251" t="s">
        <v>8714</v>
      </c>
    </row>
    <row r="892" spans="1:20">
      <c r="A892" s="245" t="s">
        <v>6267</v>
      </c>
      <c r="B892" s="245" t="s">
        <v>6268</v>
      </c>
      <c r="C892" s="245" t="s">
        <v>6269</v>
      </c>
      <c r="D892" s="245">
        <v>2017</v>
      </c>
      <c r="E892" s="246">
        <v>43802</v>
      </c>
      <c r="F892" s="245" t="s">
        <v>6337</v>
      </c>
      <c r="G892" s="247" t="s">
        <v>3766</v>
      </c>
      <c r="H892" s="248" t="s">
        <v>6898</v>
      </c>
      <c r="I892" s="249">
        <v>4130</v>
      </c>
      <c r="J892" s="249">
        <v>64</v>
      </c>
      <c r="K892" s="250">
        <v>1.575469970703125</v>
      </c>
      <c r="L892" s="251" t="s">
        <v>6273</v>
      </c>
      <c r="M892" s="251" t="s">
        <v>8710</v>
      </c>
      <c r="N892" s="245"/>
      <c r="S892" s="251" t="s">
        <v>8711</v>
      </c>
      <c r="T892" s="251" t="s">
        <v>8711</v>
      </c>
    </row>
    <row r="893" spans="1:20">
      <c r="A893" s="245" t="s">
        <v>6267</v>
      </c>
      <c r="B893" s="245" t="s">
        <v>6268</v>
      </c>
      <c r="C893" s="245" t="s">
        <v>6269</v>
      </c>
      <c r="D893" s="245">
        <v>2017</v>
      </c>
      <c r="E893" s="246">
        <v>43802</v>
      </c>
      <c r="F893" s="245" t="s">
        <v>6399</v>
      </c>
      <c r="G893" s="247" t="s">
        <v>7028</v>
      </c>
      <c r="H893" s="248" t="s">
        <v>6898</v>
      </c>
      <c r="I893" s="249">
        <v>4742</v>
      </c>
      <c r="J893" s="249">
        <v>68</v>
      </c>
      <c r="K893" s="250">
        <v>1.5081162222674538</v>
      </c>
      <c r="L893" s="251" t="s">
        <v>6273</v>
      </c>
      <c r="M893" s="251" t="s">
        <v>8710</v>
      </c>
      <c r="N893" s="245"/>
      <c r="S893" s="251" t="s">
        <v>8711</v>
      </c>
      <c r="T893" s="251" t="s">
        <v>8711</v>
      </c>
    </row>
    <row r="894" spans="1:20">
      <c r="A894" s="245" t="s">
        <v>6267</v>
      </c>
      <c r="B894" s="245" t="s">
        <v>6268</v>
      </c>
      <c r="C894" s="245" t="s">
        <v>6269</v>
      </c>
      <c r="D894" s="245">
        <v>2017</v>
      </c>
      <c r="E894" s="246">
        <v>43802</v>
      </c>
      <c r="F894" s="245" t="s">
        <v>6298</v>
      </c>
      <c r="G894" s="247" t="s">
        <v>7029</v>
      </c>
      <c r="H894" s="248" t="s">
        <v>6898</v>
      </c>
      <c r="I894" s="249">
        <v>4558</v>
      </c>
      <c r="J894" s="249">
        <v>67</v>
      </c>
      <c r="K894" s="250">
        <v>1.5154789651652629</v>
      </c>
      <c r="L894" s="251" t="s">
        <v>6273</v>
      </c>
      <c r="M894" s="251" t="s">
        <v>8713</v>
      </c>
      <c r="N894" s="245"/>
      <c r="S894" s="251" t="s">
        <v>8714</v>
      </c>
      <c r="T894" s="251" t="s">
        <v>8714</v>
      </c>
    </row>
    <row r="895" spans="1:20">
      <c r="A895" s="245" t="s">
        <v>6267</v>
      </c>
      <c r="B895" s="245" t="s">
        <v>6268</v>
      </c>
      <c r="C895" s="245" t="s">
        <v>6269</v>
      </c>
      <c r="D895" s="245">
        <v>2017</v>
      </c>
      <c r="E895" s="246">
        <v>43802</v>
      </c>
      <c r="F895" s="245" t="s">
        <v>6432</v>
      </c>
      <c r="G895" s="247" t="s">
        <v>3859</v>
      </c>
      <c r="H895" s="248" t="s">
        <v>6898</v>
      </c>
      <c r="I895" s="249">
        <v>4532</v>
      </c>
      <c r="J895" s="249">
        <v>67</v>
      </c>
      <c r="K895" s="250">
        <v>1.5068342848023193</v>
      </c>
      <c r="L895" s="251" t="s">
        <v>6273</v>
      </c>
      <c r="M895" s="251" t="s">
        <v>8713</v>
      </c>
      <c r="N895" s="245"/>
      <c r="S895" s="251" t="s">
        <v>8714</v>
      </c>
      <c r="T895" s="251" t="s">
        <v>8714</v>
      </c>
    </row>
    <row r="896" spans="1:20">
      <c r="A896" s="245" t="s">
        <v>6267</v>
      </c>
      <c r="B896" s="245" t="s">
        <v>6268</v>
      </c>
      <c r="C896" s="245" t="s">
        <v>6269</v>
      </c>
      <c r="D896" s="245">
        <v>2017</v>
      </c>
      <c r="E896" s="246">
        <v>43802</v>
      </c>
      <c r="F896" s="245" t="s">
        <v>6383</v>
      </c>
      <c r="G896" s="247" t="s">
        <v>7030</v>
      </c>
      <c r="H896" s="248" t="s">
        <v>6898</v>
      </c>
      <c r="I896" s="249">
        <v>4268</v>
      </c>
      <c r="J896" s="249">
        <v>63</v>
      </c>
      <c r="K896" s="250">
        <v>1.7068791067279352</v>
      </c>
      <c r="L896" s="251" t="s">
        <v>6273</v>
      </c>
      <c r="M896" s="251" t="s">
        <v>8710</v>
      </c>
      <c r="N896" s="245"/>
      <c r="S896" s="251" t="s">
        <v>8711</v>
      </c>
      <c r="T896" s="251" t="s">
        <v>8711</v>
      </c>
    </row>
    <row r="897" spans="1:20">
      <c r="A897" s="245" t="s">
        <v>6267</v>
      </c>
      <c r="B897" s="245" t="s">
        <v>6268</v>
      </c>
      <c r="C897" s="245" t="s">
        <v>6269</v>
      </c>
      <c r="D897" s="245">
        <v>2017</v>
      </c>
      <c r="E897" s="246">
        <v>43802</v>
      </c>
      <c r="F897" s="245" t="s">
        <v>6385</v>
      </c>
      <c r="G897" s="247" t="s">
        <v>7031</v>
      </c>
      <c r="H897" s="248" t="s">
        <v>6898</v>
      </c>
      <c r="I897" s="249">
        <v>5442</v>
      </c>
      <c r="J897" s="249">
        <v>69</v>
      </c>
      <c r="K897" s="250">
        <v>1.6565756189328147</v>
      </c>
      <c r="L897" s="251" t="s">
        <v>6273</v>
      </c>
      <c r="M897" s="251" t="s">
        <v>8710</v>
      </c>
      <c r="N897" s="245"/>
      <c r="S897" s="251" t="s">
        <v>8711</v>
      </c>
      <c r="T897" s="251" t="s">
        <v>8711</v>
      </c>
    </row>
    <row r="898" spans="1:20">
      <c r="A898" s="245" t="s">
        <v>6267</v>
      </c>
      <c r="B898" s="245" t="s">
        <v>6268</v>
      </c>
      <c r="C898" s="245" t="s">
        <v>6269</v>
      </c>
      <c r="D898" s="245">
        <v>2017</v>
      </c>
      <c r="E898" s="246">
        <v>43802</v>
      </c>
      <c r="F898" s="245" t="s">
        <v>6310</v>
      </c>
      <c r="G898" s="247" t="s">
        <v>7032</v>
      </c>
      <c r="H898" s="248" t="s">
        <v>6898</v>
      </c>
      <c r="I898" s="249">
        <v>4528</v>
      </c>
      <c r="J898" s="249">
        <v>66</v>
      </c>
      <c r="K898" s="250">
        <v>1.5749784344825668</v>
      </c>
      <c r="L898" s="251" t="s">
        <v>6273</v>
      </c>
      <c r="M898" s="251" t="s">
        <v>8713</v>
      </c>
      <c r="N898" s="245"/>
      <c r="S898" s="251" t="s">
        <v>8714</v>
      </c>
      <c r="T898" s="251" t="s">
        <v>8714</v>
      </c>
    </row>
    <row r="899" spans="1:20">
      <c r="A899" s="245" t="s">
        <v>6267</v>
      </c>
      <c r="B899" s="245" t="s">
        <v>6268</v>
      </c>
      <c r="C899" s="245" t="s">
        <v>6269</v>
      </c>
      <c r="D899" s="245">
        <v>2017</v>
      </c>
      <c r="E899" s="246">
        <v>43802</v>
      </c>
      <c r="F899" s="245" t="s">
        <v>6301</v>
      </c>
      <c r="G899" s="247" t="s">
        <v>7033</v>
      </c>
      <c r="H899" s="248" t="s">
        <v>6898</v>
      </c>
      <c r="I899" s="249">
        <v>3712</v>
      </c>
      <c r="J899" s="249">
        <v>64</v>
      </c>
      <c r="K899" s="250">
        <v>1.416015625</v>
      </c>
      <c r="L899" s="251" t="s">
        <v>6273</v>
      </c>
      <c r="M899" s="251" t="s">
        <v>8710</v>
      </c>
      <c r="N899" s="245"/>
      <c r="S899" s="251" t="s">
        <v>8711</v>
      </c>
      <c r="T899" s="251" t="s">
        <v>8711</v>
      </c>
    </row>
    <row r="900" spans="1:20">
      <c r="A900" s="245" t="s">
        <v>6267</v>
      </c>
      <c r="B900" s="245" t="s">
        <v>6268</v>
      </c>
      <c r="C900" s="245" t="s">
        <v>6269</v>
      </c>
      <c r="D900" s="245">
        <v>2017</v>
      </c>
      <c r="E900" s="246">
        <v>43802</v>
      </c>
      <c r="F900" s="245" t="s">
        <v>6517</v>
      </c>
      <c r="G900" s="247" t="s">
        <v>7034</v>
      </c>
      <c r="H900" s="248" t="s">
        <v>6898</v>
      </c>
      <c r="I900" s="249">
        <v>5012</v>
      </c>
      <c r="J900" s="249">
        <v>68</v>
      </c>
      <c r="K900" s="250">
        <v>1.593985345003053</v>
      </c>
      <c r="L900" s="251" t="s">
        <v>6273</v>
      </c>
      <c r="M900" s="251" t="s">
        <v>8710</v>
      </c>
      <c r="N900" s="245"/>
      <c r="S900" s="251" t="s">
        <v>8711</v>
      </c>
      <c r="T900" s="251" t="s">
        <v>8711</v>
      </c>
    </row>
    <row r="901" spans="1:20">
      <c r="A901" s="245" t="s">
        <v>6267</v>
      </c>
      <c r="B901" s="245" t="s">
        <v>6268</v>
      </c>
      <c r="C901" s="245" t="s">
        <v>6269</v>
      </c>
      <c r="D901" s="245">
        <v>2017</v>
      </c>
      <c r="E901" s="246">
        <v>43802</v>
      </c>
      <c r="F901" s="245" t="s">
        <v>6496</v>
      </c>
      <c r="G901" s="247" t="s">
        <v>7035</v>
      </c>
      <c r="H901" s="248" t="s">
        <v>6898</v>
      </c>
      <c r="I901" s="249">
        <v>5000</v>
      </c>
      <c r="J901" s="249">
        <v>68</v>
      </c>
      <c r="K901" s="250">
        <v>1.5901689395481378</v>
      </c>
      <c r="L901" s="251" t="s">
        <v>6273</v>
      </c>
      <c r="M901" s="251" t="s">
        <v>8710</v>
      </c>
      <c r="N901" s="245"/>
      <c r="S901" s="251" t="s">
        <v>8711</v>
      </c>
      <c r="T901" s="251" t="s">
        <v>8716</v>
      </c>
    </row>
    <row r="902" spans="1:20">
      <c r="A902" s="245" t="s">
        <v>6267</v>
      </c>
      <c r="B902" s="245" t="s">
        <v>6268</v>
      </c>
      <c r="C902" s="245" t="s">
        <v>6269</v>
      </c>
      <c r="D902" s="245">
        <v>2017</v>
      </c>
      <c r="E902" s="246">
        <v>43802</v>
      </c>
      <c r="F902" s="245" t="s">
        <v>6562</v>
      </c>
      <c r="G902" s="247" t="s">
        <v>2631</v>
      </c>
      <c r="H902" s="248" t="s">
        <v>6898</v>
      </c>
      <c r="I902" s="249">
        <v>5058</v>
      </c>
      <c r="J902" s="249">
        <v>71</v>
      </c>
      <c r="K902" s="250">
        <v>1.4132004883895717</v>
      </c>
      <c r="L902" s="251" t="s">
        <v>6273</v>
      </c>
      <c r="M902" s="251" t="s">
        <v>8713</v>
      </c>
      <c r="N902" s="245"/>
      <c r="S902" s="251" t="s">
        <v>8714</v>
      </c>
      <c r="T902" s="251" t="s">
        <v>8714</v>
      </c>
    </row>
    <row r="903" spans="1:20">
      <c r="A903" s="245" t="s">
        <v>6267</v>
      </c>
      <c r="B903" s="245" t="s">
        <v>6268</v>
      </c>
      <c r="C903" s="245" t="s">
        <v>6269</v>
      </c>
      <c r="D903" s="245">
        <v>2017</v>
      </c>
      <c r="E903" s="246">
        <v>43802</v>
      </c>
      <c r="F903" s="245" t="s">
        <v>6308</v>
      </c>
      <c r="G903" s="247" t="s">
        <v>2694</v>
      </c>
      <c r="H903" s="248" t="s">
        <v>6898</v>
      </c>
      <c r="I903" s="249">
        <v>5230</v>
      </c>
      <c r="J903" s="249">
        <v>69</v>
      </c>
      <c r="K903" s="250">
        <v>1.5920416183422677</v>
      </c>
      <c r="L903" s="251" t="s">
        <v>6273</v>
      </c>
      <c r="M903" s="251" t="s">
        <v>8713</v>
      </c>
      <c r="N903" s="245"/>
      <c r="S903" s="251" t="s">
        <v>8714</v>
      </c>
      <c r="T903" s="251" t="s">
        <v>8714</v>
      </c>
    </row>
    <row r="904" spans="1:20">
      <c r="A904" s="245" t="s">
        <v>6267</v>
      </c>
      <c r="B904" s="245" t="s">
        <v>6268</v>
      </c>
      <c r="C904" s="245" t="s">
        <v>6269</v>
      </c>
      <c r="D904" s="245">
        <v>2017</v>
      </c>
      <c r="E904" s="246">
        <v>43802</v>
      </c>
      <c r="F904" s="245" t="s">
        <v>6708</v>
      </c>
      <c r="G904" s="247" t="s">
        <v>2610</v>
      </c>
      <c r="H904" s="248" t="s">
        <v>6898</v>
      </c>
      <c r="I904" s="249">
        <v>5300</v>
      </c>
      <c r="J904" s="249">
        <v>68</v>
      </c>
      <c r="K904" s="250">
        <v>1.6855790759210261</v>
      </c>
      <c r="L904" s="251" t="s">
        <v>6273</v>
      </c>
      <c r="M904" s="251" t="s">
        <v>8713</v>
      </c>
      <c r="N904" s="245"/>
      <c r="S904" s="251" t="s">
        <v>8714</v>
      </c>
      <c r="T904" s="251" t="s">
        <v>8714</v>
      </c>
    </row>
    <row r="905" spans="1:20">
      <c r="A905" s="245" t="s">
        <v>6267</v>
      </c>
      <c r="B905" s="245" t="s">
        <v>6268</v>
      </c>
      <c r="C905" s="245" t="s">
        <v>6269</v>
      </c>
      <c r="D905" s="245">
        <v>2017</v>
      </c>
      <c r="E905" s="246">
        <v>43802</v>
      </c>
      <c r="F905" s="245" t="s">
        <v>7036</v>
      </c>
      <c r="G905" s="247" t="s">
        <v>3139</v>
      </c>
      <c r="H905" s="248" t="s">
        <v>6898</v>
      </c>
      <c r="I905" s="249">
        <v>4030</v>
      </c>
      <c r="J905" s="249">
        <v>63</v>
      </c>
      <c r="K905" s="250">
        <v>1.6116970009638187</v>
      </c>
      <c r="L905" s="251" t="s">
        <v>6273</v>
      </c>
      <c r="M905" s="251" t="s">
        <v>8710</v>
      </c>
      <c r="N905" s="245"/>
      <c r="S905" s="251" t="s">
        <v>8711</v>
      </c>
      <c r="T905" s="251" t="s">
        <v>8711</v>
      </c>
    </row>
    <row r="906" spans="1:20">
      <c r="A906" s="245" t="s">
        <v>6267</v>
      </c>
      <c r="B906" s="245" t="s">
        <v>6268</v>
      </c>
      <c r="C906" s="245" t="s">
        <v>6269</v>
      </c>
      <c r="D906" s="245">
        <v>2017</v>
      </c>
      <c r="E906" s="246">
        <v>43802</v>
      </c>
      <c r="F906" s="245" t="s">
        <v>6339</v>
      </c>
      <c r="G906" s="247" t="s">
        <v>3849</v>
      </c>
      <c r="H906" s="248" t="s">
        <v>6898</v>
      </c>
      <c r="I906" s="249">
        <v>4862</v>
      </c>
      <c r="J906" s="249">
        <v>67</v>
      </c>
      <c r="K906" s="250">
        <v>1.6165552278704494</v>
      </c>
      <c r="L906" s="251" t="s">
        <v>6273</v>
      </c>
      <c r="M906" s="251" t="s">
        <v>8710</v>
      </c>
      <c r="N906" s="245"/>
      <c r="S906" s="251" t="s">
        <v>8711</v>
      </c>
      <c r="T906" s="251" t="s">
        <v>8711</v>
      </c>
    </row>
    <row r="907" spans="1:20">
      <c r="A907" s="245" t="s">
        <v>6267</v>
      </c>
      <c r="B907" s="245" t="s">
        <v>6268</v>
      </c>
      <c r="C907" s="245" t="s">
        <v>6269</v>
      </c>
      <c r="D907" s="245">
        <v>2017</v>
      </c>
      <c r="E907" s="246">
        <v>43802</v>
      </c>
      <c r="F907" s="245" t="s">
        <v>6383</v>
      </c>
      <c r="G907" s="247" t="s">
        <v>3361</v>
      </c>
      <c r="H907" s="248" t="s">
        <v>6898</v>
      </c>
      <c r="I907" s="249">
        <v>5212</v>
      </c>
      <c r="J907" s="249">
        <v>70</v>
      </c>
      <c r="K907" s="250">
        <v>1.519533527696793</v>
      </c>
      <c r="L907" s="251" t="s">
        <v>6273</v>
      </c>
      <c r="M907" s="251" t="s">
        <v>8710</v>
      </c>
      <c r="N907" s="245"/>
      <c r="S907" s="251" t="s">
        <v>8711</v>
      </c>
      <c r="T907" s="251" t="s">
        <v>8711</v>
      </c>
    </row>
    <row r="908" spans="1:20">
      <c r="A908" s="245" t="s">
        <v>6267</v>
      </c>
      <c r="B908" s="245" t="s">
        <v>6268</v>
      </c>
      <c r="C908" s="245" t="s">
        <v>6269</v>
      </c>
      <c r="D908" s="245">
        <v>2017</v>
      </c>
      <c r="E908" s="246">
        <v>43802</v>
      </c>
      <c r="F908" s="245" t="s">
        <v>6301</v>
      </c>
      <c r="G908" s="247" t="s">
        <v>7037</v>
      </c>
      <c r="H908" s="248" t="s">
        <v>6898</v>
      </c>
      <c r="I908" s="249">
        <v>5568</v>
      </c>
      <c r="J908" s="249">
        <v>71</v>
      </c>
      <c r="K908" s="250">
        <v>1.5556940133161596</v>
      </c>
      <c r="L908" s="251" t="s">
        <v>6273</v>
      </c>
      <c r="M908" s="251" t="s">
        <v>8710</v>
      </c>
      <c r="N908" s="245"/>
      <c r="S908" s="251" t="s">
        <v>8711</v>
      </c>
      <c r="T908" s="251" t="s">
        <v>8711</v>
      </c>
    </row>
    <row r="909" spans="1:20">
      <c r="A909" s="245" t="s">
        <v>6267</v>
      </c>
      <c r="B909" s="245" t="s">
        <v>6268</v>
      </c>
      <c r="C909" s="245" t="s">
        <v>6269</v>
      </c>
      <c r="D909" s="245">
        <v>2017</v>
      </c>
      <c r="E909" s="246">
        <v>43802</v>
      </c>
      <c r="F909" s="245" t="s">
        <v>6402</v>
      </c>
      <c r="G909" s="247" t="s">
        <v>2737</v>
      </c>
      <c r="H909" s="248" t="s">
        <v>6898</v>
      </c>
      <c r="I909" s="249">
        <v>5744</v>
      </c>
      <c r="J909" s="249">
        <v>71</v>
      </c>
      <c r="K909" s="250">
        <v>1.6048682493692568</v>
      </c>
      <c r="L909" s="251" t="s">
        <v>6273</v>
      </c>
      <c r="M909" s="251" t="s">
        <v>8710</v>
      </c>
      <c r="N909" s="245"/>
      <c r="S909" s="251" t="s">
        <v>8711</v>
      </c>
      <c r="T909" s="251" t="s">
        <v>8711</v>
      </c>
    </row>
    <row r="910" spans="1:20">
      <c r="A910" s="245" t="s">
        <v>6267</v>
      </c>
      <c r="B910" s="245" t="s">
        <v>6268</v>
      </c>
      <c r="C910" s="245" t="s">
        <v>6269</v>
      </c>
      <c r="D910" s="245">
        <v>2017</v>
      </c>
      <c r="E910" s="246">
        <v>43802</v>
      </c>
      <c r="F910" s="245" t="s">
        <v>6607</v>
      </c>
      <c r="G910" s="247" t="s">
        <v>7038</v>
      </c>
      <c r="H910" s="248" t="s">
        <v>6898</v>
      </c>
      <c r="I910" s="249">
        <v>3490</v>
      </c>
      <c r="J910" s="249">
        <v>61</v>
      </c>
      <c r="K910" s="250">
        <v>1.53757362951084</v>
      </c>
      <c r="L910" s="251" t="s">
        <v>6273</v>
      </c>
      <c r="M910" s="251" t="s">
        <v>8710</v>
      </c>
      <c r="N910" s="245"/>
      <c r="S910" s="251" t="s">
        <v>8711</v>
      </c>
      <c r="T910" s="251" t="s">
        <v>8711</v>
      </c>
    </row>
    <row r="911" spans="1:20">
      <c r="A911" s="245" t="s">
        <v>6267</v>
      </c>
      <c r="B911" s="245" t="s">
        <v>6268</v>
      </c>
      <c r="C911" s="245" t="s">
        <v>6269</v>
      </c>
      <c r="D911" s="245">
        <v>2017</v>
      </c>
      <c r="E911" s="246">
        <v>43802</v>
      </c>
      <c r="F911" s="245" t="s">
        <v>7039</v>
      </c>
      <c r="G911" s="247" t="s">
        <v>7040</v>
      </c>
      <c r="H911" s="248" t="s">
        <v>6898</v>
      </c>
      <c r="I911" s="249">
        <v>4482</v>
      </c>
      <c r="J911" s="249">
        <v>66</v>
      </c>
      <c r="K911" s="250">
        <v>1.5589782118707738</v>
      </c>
      <c r="L911" s="251" t="s">
        <v>6273</v>
      </c>
      <c r="M911" s="251" t="s">
        <v>8710</v>
      </c>
      <c r="N911" s="245"/>
      <c r="S911" s="251" t="s">
        <v>8711</v>
      </c>
      <c r="T911" s="251" t="s">
        <v>8711</v>
      </c>
    </row>
    <row r="912" spans="1:20">
      <c r="A912" s="245" t="s">
        <v>6267</v>
      </c>
      <c r="B912" s="245" t="s">
        <v>6268</v>
      </c>
      <c r="C912" s="245" t="s">
        <v>6269</v>
      </c>
      <c r="D912" s="245">
        <v>2017</v>
      </c>
      <c r="E912" s="246">
        <v>43802</v>
      </c>
      <c r="F912" s="245" t="s">
        <v>6468</v>
      </c>
      <c r="G912" s="247" t="s">
        <v>7041</v>
      </c>
      <c r="H912" s="248" t="s">
        <v>6898</v>
      </c>
      <c r="I912" s="249">
        <v>5262</v>
      </c>
      <c r="J912" s="249">
        <v>68</v>
      </c>
      <c r="K912" s="250">
        <v>1.67349379198046</v>
      </c>
      <c r="L912" s="251" t="s">
        <v>6273</v>
      </c>
      <c r="M912" s="251" t="s">
        <v>8710</v>
      </c>
      <c r="N912" s="245"/>
      <c r="S912" s="251" t="s">
        <v>8711</v>
      </c>
      <c r="T912" s="251" t="s">
        <v>8716</v>
      </c>
    </row>
    <row r="913" spans="1:20">
      <c r="A913" s="245" t="s">
        <v>6267</v>
      </c>
      <c r="B913" s="245" t="s">
        <v>6268</v>
      </c>
      <c r="C913" s="245" t="s">
        <v>6269</v>
      </c>
      <c r="D913" s="245">
        <v>2017</v>
      </c>
      <c r="E913" s="246">
        <v>43802</v>
      </c>
      <c r="F913" s="245" t="s">
        <v>6932</v>
      </c>
      <c r="G913" s="247" t="s">
        <v>7042</v>
      </c>
      <c r="H913" s="248" t="s">
        <v>6898</v>
      </c>
      <c r="I913" s="249">
        <v>4384</v>
      </c>
      <c r="J913" s="249">
        <v>67</v>
      </c>
      <c r="K913" s="250">
        <v>1.4576261042747944</v>
      </c>
      <c r="L913" s="251" t="s">
        <v>6273</v>
      </c>
      <c r="M913" s="251" t="s">
        <v>8710</v>
      </c>
      <c r="N913" s="245"/>
      <c r="S913" s="251" t="s">
        <v>8711</v>
      </c>
      <c r="T913" s="251" t="s">
        <v>8711</v>
      </c>
    </row>
    <row r="914" spans="1:20">
      <c r="A914" s="245" t="s">
        <v>6267</v>
      </c>
      <c r="B914" s="245" t="s">
        <v>6268</v>
      </c>
      <c r="C914" s="245" t="s">
        <v>6269</v>
      </c>
      <c r="D914" s="245">
        <v>2017</v>
      </c>
      <c r="E914" s="246">
        <v>43802</v>
      </c>
      <c r="F914" s="245" t="s">
        <v>6412</v>
      </c>
      <c r="G914" s="247" t="s">
        <v>3845</v>
      </c>
      <c r="H914" s="248" t="s">
        <v>6898</v>
      </c>
      <c r="I914" s="249">
        <v>4906</v>
      </c>
      <c r="J914" s="249">
        <v>69</v>
      </c>
      <c r="K914" s="250">
        <v>1.4934141834774695</v>
      </c>
      <c r="L914" s="251" t="s">
        <v>6273</v>
      </c>
      <c r="M914" s="251" t="s">
        <v>8710</v>
      </c>
      <c r="N914" s="245"/>
      <c r="S914" s="251" t="s">
        <v>8711</v>
      </c>
      <c r="T914" s="251" t="s">
        <v>8711</v>
      </c>
    </row>
    <row r="915" spans="1:20">
      <c r="A915" s="245" t="s">
        <v>6267</v>
      </c>
      <c r="B915" s="245" t="s">
        <v>6268</v>
      </c>
      <c r="C915" s="245" t="s">
        <v>6269</v>
      </c>
      <c r="D915" s="245">
        <v>2017</v>
      </c>
      <c r="E915" s="246">
        <v>43802</v>
      </c>
      <c r="F915" s="245" t="s">
        <v>6641</v>
      </c>
      <c r="G915" s="247" t="s">
        <v>7043</v>
      </c>
      <c r="H915" s="248" t="s">
        <v>6898</v>
      </c>
      <c r="I915" s="249">
        <v>3490</v>
      </c>
      <c r="J915" s="249">
        <v>61</v>
      </c>
      <c r="K915" s="250">
        <v>1.53757362951084</v>
      </c>
      <c r="L915" s="251" t="s">
        <v>6273</v>
      </c>
      <c r="M915" s="251" t="s">
        <v>8713</v>
      </c>
      <c r="N915" s="245"/>
      <c r="S915" s="251" t="s">
        <v>8714</v>
      </c>
      <c r="T915" s="251" t="s">
        <v>8714</v>
      </c>
    </row>
    <row r="916" spans="1:20">
      <c r="A916" s="245" t="s">
        <v>6267</v>
      </c>
      <c r="B916" s="245" t="s">
        <v>6268</v>
      </c>
      <c r="C916" s="245" t="s">
        <v>6269</v>
      </c>
      <c r="D916" s="245">
        <v>2017</v>
      </c>
      <c r="E916" s="246">
        <v>43802</v>
      </c>
      <c r="F916" s="245" t="s">
        <v>6399</v>
      </c>
      <c r="G916" s="247" t="s">
        <v>2995</v>
      </c>
      <c r="H916" s="248" t="s">
        <v>6898</v>
      </c>
      <c r="I916" s="249">
        <v>4960</v>
      </c>
      <c r="J916" s="249">
        <v>68</v>
      </c>
      <c r="K916" s="250">
        <v>1.5774475880317524</v>
      </c>
      <c r="L916" s="251" t="s">
        <v>6273</v>
      </c>
      <c r="M916" s="251" t="s">
        <v>8710</v>
      </c>
      <c r="N916" s="245"/>
      <c r="S916" s="251" t="s">
        <v>8711</v>
      </c>
      <c r="T916" s="251" t="s">
        <v>8711</v>
      </c>
    </row>
    <row r="917" spans="1:20">
      <c r="A917" s="245" t="s">
        <v>6267</v>
      </c>
      <c r="B917" s="245" t="s">
        <v>6268</v>
      </c>
      <c r="C917" s="245" t="s">
        <v>6269</v>
      </c>
      <c r="D917" s="245">
        <v>2017</v>
      </c>
      <c r="E917" s="246">
        <v>43802</v>
      </c>
      <c r="F917" s="245" t="s">
        <v>6428</v>
      </c>
      <c r="G917" s="247" t="s">
        <v>3060</v>
      </c>
      <c r="H917" s="248" t="s">
        <v>6898</v>
      </c>
      <c r="I917" s="249">
        <v>5840</v>
      </c>
      <c r="J917" s="249">
        <v>70</v>
      </c>
      <c r="K917" s="250">
        <v>1.7026239067055395</v>
      </c>
      <c r="L917" s="251" t="s">
        <v>6273</v>
      </c>
      <c r="M917" s="251" t="s">
        <v>8710</v>
      </c>
      <c r="N917" s="245"/>
      <c r="S917" s="251" t="s">
        <v>8711</v>
      </c>
      <c r="T917" s="251" t="s">
        <v>8711</v>
      </c>
    </row>
    <row r="918" spans="1:20">
      <c r="A918" s="245" t="s">
        <v>6267</v>
      </c>
      <c r="B918" s="245" t="s">
        <v>6268</v>
      </c>
      <c r="C918" s="245" t="s">
        <v>6269</v>
      </c>
      <c r="D918" s="245">
        <v>2017</v>
      </c>
      <c r="E918" s="246">
        <v>43802</v>
      </c>
      <c r="F918" s="245" t="s">
        <v>6352</v>
      </c>
      <c r="G918" s="247" t="s">
        <v>3733</v>
      </c>
      <c r="H918" s="248" t="s">
        <v>6898</v>
      </c>
      <c r="I918" s="249">
        <v>4180</v>
      </c>
      <c r="J918" s="249">
        <v>65</v>
      </c>
      <c r="K918" s="250">
        <v>1.5220755575785161</v>
      </c>
      <c r="L918" s="251" t="s">
        <v>6273</v>
      </c>
      <c r="M918" s="251" t="s">
        <v>8713</v>
      </c>
      <c r="N918" s="245"/>
      <c r="S918" s="251" t="s">
        <v>8714</v>
      </c>
      <c r="T918" s="251" t="s">
        <v>8714</v>
      </c>
    </row>
    <row r="919" spans="1:20">
      <c r="A919" s="245" t="s">
        <v>6267</v>
      </c>
      <c r="B919" s="245" t="s">
        <v>6268</v>
      </c>
      <c r="C919" s="245" t="s">
        <v>6269</v>
      </c>
      <c r="D919" s="245">
        <v>2017</v>
      </c>
      <c r="E919" s="246">
        <v>43802</v>
      </c>
      <c r="F919" s="245" t="s">
        <v>6496</v>
      </c>
      <c r="G919" s="247" t="s">
        <v>2827</v>
      </c>
      <c r="H919" s="248" t="s">
        <v>6898</v>
      </c>
      <c r="I919" s="249">
        <v>4962</v>
      </c>
      <c r="J919" s="249">
        <v>69</v>
      </c>
      <c r="K919" s="250">
        <v>1.510460900614595</v>
      </c>
      <c r="L919" s="251" t="s">
        <v>6273</v>
      </c>
      <c r="M919" s="251" t="s">
        <v>8710</v>
      </c>
      <c r="N919" s="245"/>
      <c r="S919" s="251" t="s">
        <v>8711</v>
      </c>
      <c r="T919" s="251" t="s">
        <v>8711</v>
      </c>
    </row>
    <row r="920" spans="1:20">
      <c r="A920" s="245" t="s">
        <v>6267</v>
      </c>
      <c r="B920" s="245" t="s">
        <v>6268</v>
      </c>
      <c r="C920" s="245" t="s">
        <v>6269</v>
      </c>
      <c r="D920" s="245">
        <v>2017</v>
      </c>
      <c r="E920" s="246">
        <v>43802</v>
      </c>
      <c r="F920" s="245" t="s">
        <v>6304</v>
      </c>
      <c r="G920" s="247" t="s">
        <v>7044</v>
      </c>
      <c r="H920" s="248" t="s">
        <v>6898</v>
      </c>
      <c r="I920" s="249">
        <v>5792</v>
      </c>
      <c r="J920" s="249">
        <v>70</v>
      </c>
      <c r="K920" s="250">
        <v>1.6886297376093293</v>
      </c>
      <c r="L920" s="251" t="s">
        <v>6273</v>
      </c>
      <c r="M920" s="251" t="s">
        <v>8710</v>
      </c>
      <c r="N920" s="245"/>
      <c r="S920" s="251" t="s">
        <v>8711</v>
      </c>
      <c r="T920" s="251" t="s">
        <v>8711</v>
      </c>
    </row>
    <row r="921" spans="1:20">
      <c r="A921" s="245" t="s">
        <v>6267</v>
      </c>
      <c r="B921" s="245" t="s">
        <v>6268</v>
      </c>
      <c r="C921" s="245" t="s">
        <v>6269</v>
      </c>
      <c r="D921" s="245">
        <v>2017</v>
      </c>
      <c r="E921" s="246">
        <v>43802</v>
      </c>
      <c r="F921" s="245" t="s">
        <v>6789</v>
      </c>
      <c r="G921" s="247" t="s">
        <v>3969</v>
      </c>
      <c r="H921" s="248" t="s">
        <v>6898</v>
      </c>
      <c r="I921" s="249">
        <v>5242</v>
      </c>
      <c r="J921" s="249">
        <v>69</v>
      </c>
      <c r="K921" s="250">
        <v>1.5956944863002234</v>
      </c>
      <c r="L921" s="251" t="s">
        <v>6273</v>
      </c>
      <c r="M921" s="251" t="s">
        <v>8710</v>
      </c>
      <c r="N921" s="245"/>
      <c r="S921" s="251" t="s">
        <v>8711</v>
      </c>
      <c r="T921" s="251" t="s">
        <v>8711</v>
      </c>
    </row>
    <row r="922" spans="1:20">
      <c r="A922" s="245" t="s">
        <v>6267</v>
      </c>
      <c r="B922" s="245" t="s">
        <v>6268</v>
      </c>
      <c r="C922" s="245" t="s">
        <v>6269</v>
      </c>
      <c r="D922" s="245">
        <v>2017</v>
      </c>
      <c r="E922" s="246">
        <v>43802</v>
      </c>
      <c r="F922" s="245" t="s">
        <v>6285</v>
      </c>
      <c r="G922" s="247" t="s">
        <v>7045</v>
      </c>
      <c r="H922" s="248" t="s">
        <v>6898</v>
      </c>
      <c r="I922" s="249">
        <v>4982</v>
      </c>
      <c r="J922" s="249">
        <v>66</v>
      </c>
      <c r="K922" s="250">
        <v>1.7328936750424355</v>
      </c>
      <c r="L922" s="251" t="s">
        <v>6273</v>
      </c>
      <c r="M922" s="251" t="s">
        <v>8710</v>
      </c>
      <c r="N922" s="245"/>
      <c r="S922" s="251" t="s">
        <v>8711</v>
      </c>
      <c r="T922" s="251" t="s">
        <v>8711</v>
      </c>
    </row>
    <row r="923" spans="1:20">
      <c r="A923" s="245" t="s">
        <v>6267</v>
      </c>
      <c r="B923" s="245" t="s">
        <v>6268</v>
      </c>
      <c r="C923" s="245" t="s">
        <v>6269</v>
      </c>
      <c r="D923" s="245">
        <v>2017</v>
      </c>
      <c r="E923" s="246">
        <v>43802</v>
      </c>
      <c r="F923" s="245" t="s">
        <v>6905</v>
      </c>
      <c r="G923" s="247" t="s">
        <v>7046</v>
      </c>
      <c r="H923" s="248" t="s">
        <v>6898</v>
      </c>
      <c r="I923" s="249">
        <v>5032</v>
      </c>
      <c r="J923" s="249">
        <v>68</v>
      </c>
      <c r="K923" s="250">
        <v>1.6003460207612457</v>
      </c>
      <c r="L923" s="251" t="s">
        <v>6273</v>
      </c>
      <c r="M923" s="251" t="s">
        <v>8710</v>
      </c>
      <c r="N923" s="245"/>
      <c r="S923" s="251" t="s">
        <v>8711</v>
      </c>
      <c r="T923" s="251" t="s">
        <v>8711</v>
      </c>
    </row>
    <row r="924" spans="1:20">
      <c r="A924" s="245" t="s">
        <v>6267</v>
      </c>
      <c r="B924" s="245" t="s">
        <v>6268</v>
      </c>
      <c r="C924" s="245" t="s">
        <v>6269</v>
      </c>
      <c r="D924" s="245">
        <v>2017</v>
      </c>
      <c r="E924" s="246">
        <v>43802</v>
      </c>
      <c r="F924" s="245" t="s">
        <v>7047</v>
      </c>
      <c r="G924" s="247" t="s">
        <v>3899</v>
      </c>
      <c r="H924" s="248" t="s">
        <v>6898</v>
      </c>
      <c r="I924" s="249">
        <v>3886</v>
      </c>
      <c r="J924" s="249">
        <v>65</v>
      </c>
      <c r="K924" s="250">
        <v>1.4150204824761039</v>
      </c>
      <c r="L924" s="251" t="s">
        <v>6273</v>
      </c>
      <c r="M924" s="251" t="s">
        <v>8710</v>
      </c>
      <c r="N924" s="245"/>
      <c r="S924" s="251" t="s">
        <v>8711</v>
      </c>
      <c r="T924" s="251" t="s">
        <v>8711</v>
      </c>
    </row>
    <row r="925" spans="1:20">
      <c r="A925" s="245" t="s">
        <v>6267</v>
      </c>
      <c r="B925" s="245" t="s">
        <v>6268</v>
      </c>
      <c r="C925" s="245" t="s">
        <v>6269</v>
      </c>
      <c r="D925" s="245">
        <v>2017</v>
      </c>
      <c r="E925" s="246">
        <v>43802</v>
      </c>
      <c r="F925" s="245" t="s">
        <v>6700</v>
      </c>
      <c r="G925" s="247" t="s">
        <v>3029</v>
      </c>
      <c r="H925" s="248" t="s">
        <v>6898</v>
      </c>
      <c r="I925" s="249">
        <v>4578</v>
      </c>
      <c r="J925" s="249">
        <v>68</v>
      </c>
      <c r="K925" s="250">
        <v>1.4559586810502747</v>
      </c>
      <c r="L925" s="251" t="s">
        <v>6273</v>
      </c>
      <c r="M925" s="251" t="s">
        <v>8710</v>
      </c>
      <c r="N925" s="245"/>
      <c r="S925" s="251" t="s">
        <v>8711</v>
      </c>
      <c r="T925" s="251" t="s">
        <v>8711</v>
      </c>
    </row>
    <row r="926" spans="1:20">
      <c r="A926" s="245" t="s">
        <v>6267</v>
      </c>
      <c r="B926" s="245" t="s">
        <v>6268</v>
      </c>
      <c r="C926" s="245" t="s">
        <v>6269</v>
      </c>
      <c r="D926" s="245">
        <v>2017</v>
      </c>
      <c r="E926" s="246">
        <v>43802</v>
      </c>
      <c r="F926" s="245" t="s">
        <v>6708</v>
      </c>
      <c r="G926" s="247" t="s">
        <v>2635</v>
      </c>
      <c r="H926" s="248" t="s">
        <v>6898</v>
      </c>
      <c r="I926" s="249">
        <v>3936</v>
      </c>
      <c r="J926" s="249">
        <v>64</v>
      </c>
      <c r="K926" s="250">
        <v>1.50146484375</v>
      </c>
      <c r="L926" s="251" t="s">
        <v>6273</v>
      </c>
      <c r="M926" s="251" t="s">
        <v>8713</v>
      </c>
      <c r="N926" s="245"/>
      <c r="S926" s="251" t="s">
        <v>8714</v>
      </c>
      <c r="T926" s="251" t="s">
        <v>8714</v>
      </c>
    </row>
    <row r="927" spans="1:20">
      <c r="A927" s="245" t="s">
        <v>6267</v>
      </c>
      <c r="B927" s="245" t="s">
        <v>6268</v>
      </c>
      <c r="C927" s="245" t="s">
        <v>6269</v>
      </c>
      <c r="D927" s="245">
        <v>2017</v>
      </c>
      <c r="E927" s="246">
        <v>43802</v>
      </c>
      <c r="F927" s="245" t="s">
        <v>6499</v>
      </c>
      <c r="G927" s="247" t="s">
        <v>7048</v>
      </c>
      <c r="H927" s="248" t="s">
        <v>6898</v>
      </c>
      <c r="I927" s="249">
        <v>4708</v>
      </c>
      <c r="J927" s="249">
        <v>66</v>
      </c>
      <c r="K927" s="250">
        <v>1.6375880012243649</v>
      </c>
      <c r="L927" s="251" t="s">
        <v>6273</v>
      </c>
      <c r="M927" s="251" t="s">
        <v>8710</v>
      </c>
      <c r="N927" s="245"/>
      <c r="S927" s="251" t="s">
        <v>8711</v>
      </c>
      <c r="T927" s="251" t="s">
        <v>8711</v>
      </c>
    </row>
    <row r="928" spans="1:20">
      <c r="A928" s="245" t="s">
        <v>6267</v>
      </c>
      <c r="B928" s="245" t="s">
        <v>6268</v>
      </c>
      <c r="C928" s="245" t="s">
        <v>6269</v>
      </c>
      <c r="D928" s="245">
        <v>2017</v>
      </c>
      <c r="E928" s="246">
        <v>43802</v>
      </c>
      <c r="F928" s="245" t="s">
        <v>6586</v>
      </c>
      <c r="G928" s="247" t="s">
        <v>4114</v>
      </c>
      <c r="H928" s="248" t="s">
        <v>6898</v>
      </c>
      <c r="I928" s="249">
        <v>4528</v>
      </c>
      <c r="J928" s="249">
        <v>66</v>
      </c>
      <c r="K928" s="250">
        <v>1.5749784344825668</v>
      </c>
      <c r="L928" s="251" t="s">
        <v>6273</v>
      </c>
      <c r="M928" s="251" t="s">
        <v>8710</v>
      </c>
      <c r="N928" s="245"/>
      <c r="S928" s="251" t="s">
        <v>8711</v>
      </c>
      <c r="T928" s="251" t="s">
        <v>8711</v>
      </c>
    </row>
    <row r="929" spans="1:20">
      <c r="A929" s="245" t="s">
        <v>6267</v>
      </c>
      <c r="B929" s="245" t="s">
        <v>6268</v>
      </c>
      <c r="C929" s="245" t="s">
        <v>6269</v>
      </c>
      <c r="D929" s="245">
        <v>2017</v>
      </c>
      <c r="E929" s="246">
        <v>43802</v>
      </c>
      <c r="F929" s="245" t="s">
        <v>6422</v>
      </c>
      <c r="G929" s="247" t="s">
        <v>7049</v>
      </c>
      <c r="H929" s="248" t="s">
        <v>6898</v>
      </c>
      <c r="I929" s="249">
        <v>4284</v>
      </c>
      <c r="J929" s="249">
        <v>65</v>
      </c>
      <c r="K929" s="250">
        <v>1.5599453800637233</v>
      </c>
      <c r="L929" s="251" t="s">
        <v>6273</v>
      </c>
      <c r="M929" s="251" t="s">
        <v>8713</v>
      </c>
      <c r="N929" s="245"/>
      <c r="S929" s="251" t="s">
        <v>8714</v>
      </c>
      <c r="T929" s="251" t="s">
        <v>8714</v>
      </c>
    </row>
    <row r="930" spans="1:20">
      <c r="A930" s="245" t="s">
        <v>6267</v>
      </c>
      <c r="B930" s="245" t="s">
        <v>6268</v>
      </c>
      <c r="C930" s="245" t="s">
        <v>6269</v>
      </c>
      <c r="D930" s="245">
        <v>2017</v>
      </c>
      <c r="E930" s="246">
        <v>43802</v>
      </c>
      <c r="F930" s="245" t="s">
        <v>6346</v>
      </c>
      <c r="G930" s="247" t="s">
        <v>7050</v>
      </c>
      <c r="H930" s="248" t="s">
        <v>6898</v>
      </c>
      <c r="I930" s="249">
        <v>5102</v>
      </c>
      <c r="J930" s="249">
        <v>70</v>
      </c>
      <c r="K930" s="250">
        <v>1.4874635568513119</v>
      </c>
      <c r="L930" s="251" t="s">
        <v>6273</v>
      </c>
      <c r="M930" s="251" t="s">
        <v>8710</v>
      </c>
      <c r="N930" s="245"/>
      <c r="S930" s="251" t="s">
        <v>8711</v>
      </c>
      <c r="T930" s="251" t="s">
        <v>8711</v>
      </c>
    </row>
    <row r="931" spans="1:20">
      <c r="A931" s="245" t="s">
        <v>6267</v>
      </c>
      <c r="B931" s="245" t="s">
        <v>6268</v>
      </c>
      <c r="C931" s="245" t="s">
        <v>6269</v>
      </c>
      <c r="D931" s="245">
        <v>2017</v>
      </c>
      <c r="E931" s="246">
        <v>43802</v>
      </c>
      <c r="F931" s="245" t="s">
        <v>6935</v>
      </c>
      <c r="G931" s="247" t="s">
        <v>3907</v>
      </c>
      <c r="H931" s="248" t="s">
        <v>6898</v>
      </c>
      <c r="I931" s="249">
        <v>4278</v>
      </c>
      <c r="J931" s="249">
        <v>65</v>
      </c>
      <c r="K931" s="250">
        <v>1.5577605826126537</v>
      </c>
      <c r="L931" s="251" t="s">
        <v>6273</v>
      </c>
      <c r="M931" s="251" t="s">
        <v>8710</v>
      </c>
      <c r="N931" s="245"/>
      <c r="S931" s="251" t="s">
        <v>8711</v>
      </c>
      <c r="T931" s="251" t="s">
        <v>8711</v>
      </c>
    </row>
    <row r="932" spans="1:20">
      <c r="A932" s="245" t="s">
        <v>6267</v>
      </c>
      <c r="B932" s="245" t="s">
        <v>6268</v>
      </c>
      <c r="C932" s="245" t="s">
        <v>6269</v>
      </c>
      <c r="D932" s="245">
        <v>2017</v>
      </c>
      <c r="E932" s="246">
        <v>43802</v>
      </c>
      <c r="F932" s="245" t="s">
        <v>6311</v>
      </c>
      <c r="G932" s="247" t="s">
        <v>3180</v>
      </c>
      <c r="H932" s="248" t="s">
        <v>6898</v>
      </c>
      <c r="I932" s="249">
        <v>4532</v>
      </c>
      <c r="J932" s="249">
        <v>67</v>
      </c>
      <c r="K932" s="250">
        <v>1.5068342848023193</v>
      </c>
      <c r="L932" s="251" t="s">
        <v>6273</v>
      </c>
      <c r="M932" s="251" t="s">
        <v>8710</v>
      </c>
      <c r="N932" s="245"/>
      <c r="S932" s="251" t="s">
        <v>8711</v>
      </c>
      <c r="T932" s="251" t="s">
        <v>8711</v>
      </c>
    </row>
    <row r="933" spans="1:20">
      <c r="A933" s="245" t="s">
        <v>6267</v>
      </c>
      <c r="B933" s="245" t="s">
        <v>6268</v>
      </c>
      <c r="C933" s="245" t="s">
        <v>6269</v>
      </c>
      <c r="D933" s="245">
        <v>2017</v>
      </c>
      <c r="E933" s="246">
        <v>43802</v>
      </c>
      <c r="F933" s="245" t="s">
        <v>6468</v>
      </c>
      <c r="G933" s="247" t="s">
        <v>7051</v>
      </c>
      <c r="H933" s="248" t="s">
        <v>6898</v>
      </c>
      <c r="I933" s="249">
        <v>5764</v>
      </c>
      <c r="J933" s="249">
        <v>71</v>
      </c>
      <c r="K933" s="250">
        <v>1.6104562307389265</v>
      </c>
      <c r="L933" s="251" t="s">
        <v>6273</v>
      </c>
      <c r="M933" s="251" t="s">
        <v>8710</v>
      </c>
      <c r="N933" s="245"/>
      <c r="S933" s="251" t="s">
        <v>8711</v>
      </c>
      <c r="T933" s="251" t="s">
        <v>8711</v>
      </c>
    </row>
    <row r="934" spans="1:20">
      <c r="A934" s="245" t="s">
        <v>6267</v>
      </c>
      <c r="B934" s="245" t="s">
        <v>6268</v>
      </c>
      <c r="C934" s="245" t="s">
        <v>6269</v>
      </c>
      <c r="D934" s="245">
        <v>2017</v>
      </c>
      <c r="E934" s="246">
        <v>43802</v>
      </c>
      <c r="F934" s="245" t="s">
        <v>6320</v>
      </c>
      <c r="G934" s="247" t="s">
        <v>2762</v>
      </c>
      <c r="H934" s="248" t="s">
        <v>6898</v>
      </c>
      <c r="I934" s="249">
        <v>4824</v>
      </c>
      <c r="J934" s="249">
        <v>67</v>
      </c>
      <c r="K934" s="250">
        <v>1.6039206950323011</v>
      </c>
      <c r="L934" s="251" t="s">
        <v>6273</v>
      </c>
      <c r="M934" s="251" t="s">
        <v>8710</v>
      </c>
      <c r="N934" s="245"/>
      <c r="S934" s="251" t="s">
        <v>8711</v>
      </c>
      <c r="T934" s="251" t="s">
        <v>8711</v>
      </c>
    </row>
    <row r="935" spans="1:20">
      <c r="A935" s="245" t="s">
        <v>6267</v>
      </c>
      <c r="B935" s="245" t="s">
        <v>6268</v>
      </c>
      <c r="C935" s="245" t="s">
        <v>6269</v>
      </c>
      <c r="D935" s="245">
        <v>2017</v>
      </c>
      <c r="E935" s="246">
        <v>43802</v>
      </c>
      <c r="F935" s="245" t="s">
        <v>6306</v>
      </c>
      <c r="G935" s="247" t="s">
        <v>3099</v>
      </c>
      <c r="H935" s="248" t="s">
        <v>6898</v>
      </c>
      <c r="I935" s="249">
        <v>5364</v>
      </c>
      <c r="J935" s="249">
        <v>72</v>
      </c>
      <c r="K935" s="250">
        <v>1.4371141975308641</v>
      </c>
      <c r="L935" s="251" t="s">
        <v>6273</v>
      </c>
      <c r="M935" s="251" t="s">
        <v>8710</v>
      </c>
      <c r="N935" s="245"/>
      <c r="S935" s="251" t="s">
        <v>8711</v>
      </c>
      <c r="T935" s="251" t="s">
        <v>8711</v>
      </c>
    </row>
    <row r="936" spans="1:20">
      <c r="A936" s="245" t="s">
        <v>6267</v>
      </c>
      <c r="B936" s="245" t="s">
        <v>6268</v>
      </c>
      <c r="C936" s="245" t="s">
        <v>6269</v>
      </c>
      <c r="D936" s="245">
        <v>2017</v>
      </c>
      <c r="E936" s="246">
        <v>43802</v>
      </c>
      <c r="F936" s="245" t="s">
        <v>6789</v>
      </c>
      <c r="G936" s="247" t="s">
        <v>7052</v>
      </c>
      <c r="H936" s="248" t="s">
        <v>6898</v>
      </c>
      <c r="I936" s="249">
        <v>3868</v>
      </c>
      <c r="J936" s="249">
        <v>64</v>
      </c>
      <c r="K936" s="250">
        <v>1.47552490234375</v>
      </c>
      <c r="L936" s="251" t="s">
        <v>6273</v>
      </c>
      <c r="M936" s="251" t="s">
        <v>8710</v>
      </c>
      <c r="N936" s="245"/>
      <c r="S936" s="251" t="s">
        <v>8711</v>
      </c>
      <c r="T936" s="251" t="s">
        <v>8711</v>
      </c>
    </row>
    <row r="937" spans="1:20">
      <c r="A937" s="245" t="s">
        <v>6267</v>
      </c>
      <c r="B937" s="245" t="s">
        <v>6268</v>
      </c>
      <c r="C937" s="245" t="s">
        <v>6269</v>
      </c>
      <c r="D937" s="245">
        <v>2017</v>
      </c>
      <c r="E937" s="246">
        <v>43802</v>
      </c>
      <c r="F937" s="245" t="s">
        <v>6548</v>
      </c>
      <c r="G937" s="247" t="s">
        <v>3762</v>
      </c>
      <c r="H937" s="248" t="s">
        <v>6898</v>
      </c>
      <c r="I937" s="249">
        <v>4600</v>
      </c>
      <c r="J937" s="249">
        <v>67</v>
      </c>
      <c r="K937" s="250">
        <v>1.5294434488284796</v>
      </c>
      <c r="L937" s="251" t="s">
        <v>6273</v>
      </c>
      <c r="M937" s="251" t="s">
        <v>8710</v>
      </c>
      <c r="N937" s="245"/>
      <c r="S937" s="251" t="s">
        <v>8711</v>
      </c>
      <c r="T937" s="251" t="s">
        <v>8711</v>
      </c>
    </row>
    <row r="938" spans="1:20">
      <c r="A938" s="245" t="s">
        <v>6267</v>
      </c>
      <c r="B938" s="245" t="s">
        <v>6268</v>
      </c>
      <c r="C938" s="245" t="s">
        <v>6269</v>
      </c>
      <c r="D938" s="245">
        <v>2017</v>
      </c>
      <c r="E938" s="246">
        <v>43802</v>
      </c>
      <c r="F938" s="245" t="s">
        <v>6505</v>
      </c>
      <c r="G938" s="247" t="s">
        <v>7053</v>
      </c>
      <c r="H938" s="248" t="s">
        <v>6898</v>
      </c>
      <c r="I938" s="249">
        <v>5208</v>
      </c>
      <c r="J938" s="249">
        <v>71</v>
      </c>
      <c r="K938" s="250">
        <v>1.4551103486620975</v>
      </c>
      <c r="L938" s="251" t="s">
        <v>6273</v>
      </c>
      <c r="M938" s="251" t="s">
        <v>8710</v>
      </c>
      <c r="N938" s="245"/>
      <c r="S938" s="251" t="s">
        <v>8711</v>
      </c>
      <c r="T938" s="251" t="s">
        <v>8711</v>
      </c>
    </row>
    <row r="939" spans="1:20">
      <c r="A939" s="245" t="s">
        <v>6267</v>
      </c>
      <c r="B939" s="245" t="s">
        <v>6268</v>
      </c>
      <c r="C939" s="245" t="s">
        <v>6269</v>
      </c>
      <c r="D939" s="245">
        <v>2017</v>
      </c>
      <c r="E939" s="246">
        <v>43802</v>
      </c>
      <c r="F939" s="245" t="s">
        <v>6460</v>
      </c>
      <c r="G939" s="247" t="s">
        <v>7054</v>
      </c>
      <c r="H939" s="248" t="s">
        <v>6898</v>
      </c>
      <c r="I939" s="249">
        <v>4348</v>
      </c>
      <c r="J939" s="249">
        <v>67</v>
      </c>
      <c r="K939" s="250">
        <v>1.4456565468491802</v>
      </c>
      <c r="L939" s="251" t="s">
        <v>6273</v>
      </c>
      <c r="M939" s="251" t="s">
        <v>8710</v>
      </c>
      <c r="N939" s="245"/>
      <c r="S939" s="251" t="s">
        <v>8711</v>
      </c>
      <c r="T939" s="251" t="s">
        <v>8711</v>
      </c>
    </row>
    <row r="940" spans="1:20">
      <c r="A940" s="245" t="s">
        <v>6267</v>
      </c>
      <c r="B940" s="245" t="s">
        <v>6268</v>
      </c>
      <c r="C940" s="245" t="s">
        <v>6269</v>
      </c>
      <c r="D940" s="245">
        <v>2017</v>
      </c>
      <c r="E940" s="246">
        <v>43802</v>
      </c>
      <c r="F940" s="245" t="s">
        <v>6416</v>
      </c>
      <c r="G940" s="247" t="s">
        <v>7055</v>
      </c>
      <c r="H940" s="248" t="s">
        <v>6898</v>
      </c>
      <c r="I940" s="249">
        <v>4752</v>
      </c>
      <c r="J940" s="249">
        <v>67</v>
      </c>
      <c r="K940" s="250">
        <v>1.5799815801810728</v>
      </c>
      <c r="L940" s="251" t="s">
        <v>6273</v>
      </c>
      <c r="M940" s="251" t="s">
        <v>8710</v>
      </c>
      <c r="N940" s="245"/>
      <c r="S940" s="251" t="s">
        <v>8711</v>
      </c>
      <c r="T940" s="251" t="s">
        <v>8711</v>
      </c>
    </row>
    <row r="941" spans="1:20">
      <c r="A941" s="245" t="s">
        <v>6267</v>
      </c>
      <c r="B941" s="245" t="s">
        <v>6268</v>
      </c>
      <c r="C941" s="245" t="s">
        <v>6269</v>
      </c>
      <c r="D941" s="245">
        <v>2017</v>
      </c>
      <c r="E941" s="246">
        <v>43802</v>
      </c>
      <c r="F941" s="245" t="s">
        <v>7056</v>
      </c>
      <c r="G941" s="247" t="s">
        <v>4025</v>
      </c>
      <c r="H941" s="248" t="s">
        <v>6898</v>
      </c>
      <c r="I941" s="249">
        <v>5280</v>
      </c>
      <c r="J941" s="249">
        <v>69</v>
      </c>
      <c r="K941" s="250">
        <v>1.6072619015004155</v>
      </c>
      <c r="L941" s="251" t="s">
        <v>6273</v>
      </c>
      <c r="M941" s="251" t="s">
        <v>8710</v>
      </c>
      <c r="N941" s="245"/>
      <c r="S941" s="251" t="s">
        <v>8711</v>
      </c>
      <c r="T941" s="251" t="s">
        <v>8711</v>
      </c>
    </row>
    <row r="942" spans="1:20">
      <c r="A942" s="245" t="s">
        <v>6267</v>
      </c>
      <c r="B942" s="245" t="s">
        <v>6268</v>
      </c>
      <c r="C942" s="245" t="s">
        <v>6269</v>
      </c>
      <c r="D942" s="245">
        <v>2017</v>
      </c>
      <c r="E942" s="246">
        <v>43802</v>
      </c>
      <c r="F942" s="245" t="s">
        <v>6584</v>
      </c>
      <c r="G942" s="247" t="s">
        <v>3066</v>
      </c>
      <c r="H942" s="248" t="s">
        <v>6898</v>
      </c>
      <c r="I942" s="249">
        <v>3882</v>
      </c>
      <c r="J942" s="249">
        <v>63</v>
      </c>
      <c r="K942" s="250">
        <v>1.5525081284718472</v>
      </c>
      <c r="L942" s="251" t="s">
        <v>6273</v>
      </c>
      <c r="M942" s="251" t="s">
        <v>8710</v>
      </c>
      <c r="N942" s="245"/>
      <c r="S942" s="251" t="s">
        <v>8711</v>
      </c>
      <c r="T942" s="251" t="s">
        <v>8711</v>
      </c>
    </row>
    <row r="943" spans="1:20">
      <c r="A943" s="245" t="s">
        <v>6267</v>
      </c>
      <c r="B943" s="245" t="s">
        <v>6268</v>
      </c>
      <c r="C943" s="245" t="s">
        <v>6269</v>
      </c>
      <c r="D943" s="245">
        <v>2017</v>
      </c>
      <c r="E943" s="246">
        <v>43802</v>
      </c>
      <c r="F943" s="245" t="s">
        <v>6377</v>
      </c>
      <c r="G943" s="247" t="s">
        <v>7057</v>
      </c>
      <c r="H943" s="248" t="s">
        <v>6898</v>
      </c>
      <c r="I943" s="249">
        <v>4530</v>
      </c>
      <c r="J943" s="249">
        <v>68</v>
      </c>
      <c r="K943" s="250">
        <v>1.4406930592306126</v>
      </c>
      <c r="L943" s="251" t="s">
        <v>6273</v>
      </c>
      <c r="M943" s="251" t="s">
        <v>8713</v>
      </c>
      <c r="N943" s="245"/>
      <c r="S943" s="251" t="s">
        <v>8714</v>
      </c>
      <c r="T943" s="251" t="s">
        <v>8716</v>
      </c>
    </row>
    <row r="944" spans="1:20">
      <c r="A944" s="245" t="s">
        <v>6267</v>
      </c>
      <c r="B944" s="245" t="s">
        <v>6268</v>
      </c>
      <c r="C944" s="245" t="s">
        <v>6269</v>
      </c>
      <c r="D944" s="245">
        <v>2017</v>
      </c>
      <c r="E944" s="246">
        <v>43802</v>
      </c>
      <c r="F944" s="245" t="s">
        <v>6758</v>
      </c>
      <c r="G944" s="247" t="s">
        <v>4082</v>
      </c>
      <c r="H944" s="248" t="s">
        <v>6898</v>
      </c>
      <c r="I944" s="249">
        <v>4400</v>
      </c>
      <c r="J944" s="249">
        <v>65</v>
      </c>
      <c r="K944" s="250">
        <v>1.6021847974510697</v>
      </c>
      <c r="L944" s="251" t="s">
        <v>6273</v>
      </c>
      <c r="M944" s="251" t="s">
        <v>8710</v>
      </c>
      <c r="N944" s="245"/>
      <c r="S944" s="251" t="s">
        <v>8711</v>
      </c>
      <c r="T944" s="251" t="s">
        <v>8711</v>
      </c>
    </row>
    <row r="945" spans="1:20">
      <c r="A945" s="245" t="s">
        <v>6267</v>
      </c>
      <c r="B945" s="245" t="s">
        <v>6268</v>
      </c>
      <c r="C945" s="245" t="s">
        <v>6269</v>
      </c>
      <c r="D945" s="245">
        <v>2017</v>
      </c>
      <c r="E945" s="246">
        <v>43802</v>
      </c>
      <c r="F945" s="245" t="s">
        <v>6505</v>
      </c>
      <c r="G945" s="247" t="s">
        <v>4048</v>
      </c>
      <c r="H945" s="248" t="s">
        <v>6898</v>
      </c>
      <c r="I945" s="249">
        <v>6140</v>
      </c>
      <c r="J945" s="249">
        <v>71</v>
      </c>
      <c r="K945" s="250">
        <v>1.715510280488725</v>
      </c>
      <c r="L945" s="251" t="s">
        <v>6273</v>
      </c>
      <c r="M945" s="251" t="s">
        <v>8710</v>
      </c>
      <c r="N945" s="245"/>
      <c r="S945" s="251" t="s">
        <v>8711</v>
      </c>
      <c r="T945" s="251" t="s">
        <v>8711</v>
      </c>
    </row>
    <row r="946" spans="1:20">
      <c r="A946" s="245" t="s">
        <v>6267</v>
      </c>
      <c r="B946" s="245" t="s">
        <v>6268</v>
      </c>
      <c r="C946" s="245" t="s">
        <v>6269</v>
      </c>
      <c r="D946" s="245">
        <v>2017</v>
      </c>
      <c r="E946" s="246">
        <v>43802</v>
      </c>
      <c r="F946" s="245" t="s">
        <v>6325</v>
      </c>
      <c r="G946" s="247" t="s">
        <v>3689</v>
      </c>
      <c r="H946" s="248" t="s">
        <v>6898</v>
      </c>
      <c r="I946" s="249">
        <v>5272</v>
      </c>
      <c r="J946" s="249">
        <v>67</v>
      </c>
      <c r="K946" s="250">
        <v>1.7528751874399444</v>
      </c>
      <c r="L946" s="251" t="s">
        <v>6273</v>
      </c>
      <c r="M946" s="251" t="s">
        <v>8713</v>
      </c>
      <c r="N946" s="245"/>
      <c r="S946" s="251" t="s">
        <v>8714</v>
      </c>
      <c r="T946" s="251" t="s">
        <v>8714</v>
      </c>
    </row>
    <row r="947" spans="1:20">
      <c r="A947" s="245" t="s">
        <v>6267</v>
      </c>
      <c r="B947" s="245" t="s">
        <v>6268</v>
      </c>
      <c r="C947" s="245" t="s">
        <v>6269</v>
      </c>
      <c r="D947" s="245">
        <v>2017</v>
      </c>
      <c r="E947" s="246">
        <v>43802</v>
      </c>
      <c r="F947" s="245" t="s">
        <v>6291</v>
      </c>
      <c r="G947" s="247" t="s">
        <v>3713</v>
      </c>
      <c r="H947" s="248" t="s">
        <v>6898</v>
      </c>
      <c r="I947" s="249">
        <v>4884</v>
      </c>
      <c r="J947" s="249">
        <v>66</v>
      </c>
      <c r="K947" s="250">
        <v>1.6988062442607896</v>
      </c>
      <c r="L947" s="251" t="s">
        <v>6273</v>
      </c>
      <c r="M947" s="251" t="s">
        <v>8713</v>
      </c>
      <c r="N947" s="245"/>
      <c r="S947" s="251" t="s">
        <v>8714</v>
      </c>
      <c r="T947" s="251" t="s">
        <v>8714</v>
      </c>
    </row>
    <row r="948" spans="1:20">
      <c r="A948" s="245" t="s">
        <v>6267</v>
      </c>
      <c r="B948" s="245" t="s">
        <v>6268</v>
      </c>
      <c r="C948" s="245" t="s">
        <v>6269</v>
      </c>
      <c r="D948" s="245">
        <v>2017</v>
      </c>
      <c r="E948" s="246">
        <v>43802</v>
      </c>
      <c r="F948" s="245" t="s">
        <v>6914</v>
      </c>
      <c r="G948" s="247" t="s">
        <v>7058</v>
      </c>
      <c r="H948" s="248" t="s">
        <v>6898</v>
      </c>
      <c r="I948" s="249">
        <v>3894</v>
      </c>
      <c r="J948" s="249">
        <v>62</v>
      </c>
      <c r="K948" s="250">
        <v>1.6338827162565874</v>
      </c>
      <c r="L948" s="251" t="s">
        <v>6273</v>
      </c>
      <c r="M948" s="251" t="s">
        <v>8713</v>
      </c>
      <c r="N948" s="245"/>
      <c r="S948" s="251" t="s">
        <v>8714</v>
      </c>
      <c r="T948" s="251" t="s">
        <v>8714</v>
      </c>
    </row>
    <row r="949" spans="1:20">
      <c r="A949" s="245" t="s">
        <v>6267</v>
      </c>
      <c r="B949" s="245" t="s">
        <v>6268</v>
      </c>
      <c r="C949" s="245" t="s">
        <v>6269</v>
      </c>
      <c r="D949" s="245">
        <v>2017</v>
      </c>
      <c r="E949" s="246">
        <v>43802</v>
      </c>
      <c r="F949" s="245" t="s">
        <v>6350</v>
      </c>
      <c r="G949" s="247" t="s">
        <v>7059</v>
      </c>
      <c r="H949" s="248" t="s">
        <v>6898</v>
      </c>
      <c r="I949" s="249">
        <v>3306</v>
      </c>
      <c r="J949" s="249">
        <v>60</v>
      </c>
      <c r="K949" s="250">
        <v>1.5305555555555554</v>
      </c>
      <c r="L949" s="251" t="s">
        <v>6273</v>
      </c>
      <c r="N949" s="245"/>
    </row>
    <row r="950" spans="1:20">
      <c r="A950" s="245" t="s">
        <v>6267</v>
      </c>
      <c r="B950" s="245" t="s">
        <v>6268</v>
      </c>
      <c r="C950" s="245" t="s">
        <v>6269</v>
      </c>
      <c r="D950" s="245">
        <v>2017</v>
      </c>
      <c r="E950" s="246">
        <v>43802</v>
      </c>
      <c r="F950" s="245" t="s">
        <v>6537</v>
      </c>
      <c r="G950" s="247" t="s">
        <v>7060</v>
      </c>
      <c r="H950" s="248" t="s">
        <v>6898</v>
      </c>
      <c r="I950" s="249">
        <v>4640</v>
      </c>
      <c r="J950" s="249">
        <v>66</v>
      </c>
      <c r="K950" s="250">
        <v>1.6139354982330187</v>
      </c>
      <c r="L950" s="251" t="s">
        <v>6273</v>
      </c>
      <c r="M950" s="251" t="s">
        <v>8710</v>
      </c>
      <c r="N950" s="245"/>
      <c r="S950" s="251" t="s">
        <v>8711</v>
      </c>
      <c r="T950" s="251" t="s">
        <v>8716</v>
      </c>
    </row>
    <row r="951" spans="1:20">
      <c r="A951" s="245" t="s">
        <v>6267</v>
      </c>
      <c r="B951" s="245" t="s">
        <v>6268</v>
      </c>
      <c r="C951" s="245" t="s">
        <v>6269</v>
      </c>
      <c r="D951" s="245">
        <v>2017</v>
      </c>
      <c r="E951" s="246">
        <v>43802</v>
      </c>
      <c r="F951" s="245" t="s">
        <v>6584</v>
      </c>
      <c r="G951" s="247" t="s">
        <v>7061</v>
      </c>
      <c r="H951" s="248" t="s">
        <v>6898</v>
      </c>
      <c r="I951" s="249">
        <v>4736</v>
      </c>
      <c r="J951" s="249">
        <v>68</v>
      </c>
      <c r="K951" s="250">
        <v>1.5062080195399958</v>
      </c>
      <c r="L951" s="251" t="s">
        <v>6273</v>
      </c>
      <c r="M951" s="251" t="s">
        <v>8710</v>
      </c>
      <c r="N951" s="245"/>
      <c r="S951" s="251" t="s">
        <v>8711</v>
      </c>
      <c r="T951" s="251" t="s">
        <v>8711</v>
      </c>
    </row>
    <row r="952" spans="1:20">
      <c r="A952" s="245" t="s">
        <v>6267</v>
      </c>
      <c r="B952" s="245" t="s">
        <v>6268</v>
      </c>
      <c r="C952" s="245" t="s">
        <v>6269</v>
      </c>
      <c r="D952" s="245">
        <v>2017</v>
      </c>
      <c r="E952" s="246">
        <v>43802</v>
      </c>
      <c r="F952" s="245" t="s">
        <v>6339</v>
      </c>
      <c r="G952" s="247" t="s">
        <v>3109</v>
      </c>
      <c r="H952" s="248" t="s">
        <v>6898</v>
      </c>
      <c r="I952" s="249">
        <v>5308</v>
      </c>
      <c r="J952" s="249">
        <v>67</v>
      </c>
      <c r="K952" s="250">
        <v>1.7648447448655586</v>
      </c>
      <c r="L952" s="251" t="s">
        <v>6273</v>
      </c>
      <c r="M952" s="251" t="s">
        <v>8710</v>
      </c>
      <c r="N952" s="245"/>
      <c r="S952" s="251" t="s">
        <v>8711</v>
      </c>
      <c r="T952" s="251" t="s">
        <v>8711</v>
      </c>
    </row>
    <row r="953" spans="1:20">
      <c r="A953" s="245" t="s">
        <v>6267</v>
      </c>
      <c r="B953" s="245" t="s">
        <v>6268</v>
      </c>
      <c r="C953" s="245" t="s">
        <v>6269</v>
      </c>
      <c r="D953" s="245">
        <v>2017</v>
      </c>
      <c r="E953" s="246">
        <v>43802</v>
      </c>
      <c r="F953" s="245" t="s">
        <v>6289</v>
      </c>
      <c r="G953" s="247" t="s">
        <v>7062</v>
      </c>
      <c r="H953" s="248" t="s">
        <v>6898</v>
      </c>
      <c r="I953" s="249">
        <v>4138</v>
      </c>
      <c r="J953" s="249">
        <v>64</v>
      </c>
      <c r="K953" s="250">
        <v>1.578521728515625</v>
      </c>
      <c r="L953" s="251" t="s">
        <v>6273</v>
      </c>
      <c r="M953" s="251" t="s">
        <v>8710</v>
      </c>
      <c r="N953" s="245"/>
      <c r="S953" s="251" t="s">
        <v>8711</v>
      </c>
      <c r="T953" s="251" t="s">
        <v>8711</v>
      </c>
    </row>
    <row r="954" spans="1:20">
      <c r="A954" s="245" t="s">
        <v>6267</v>
      </c>
      <c r="B954" s="245" t="s">
        <v>6268</v>
      </c>
      <c r="C954" s="245" t="s">
        <v>6269</v>
      </c>
      <c r="D954" s="245">
        <v>2017</v>
      </c>
      <c r="E954" s="246">
        <v>43802</v>
      </c>
      <c r="F954" s="245" t="s">
        <v>6380</v>
      </c>
      <c r="G954" s="247" t="s">
        <v>3711</v>
      </c>
      <c r="H954" s="248" t="s">
        <v>6898</v>
      </c>
      <c r="I954" s="249">
        <v>5022</v>
      </c>
      <c r="J954" s="249">
        <v>68</v>
      </c>
      <c r="K954" s="250">
        <v>1.5971656828821494</v>
      </c>
      <c r="L954" s="251" t="s">
        <v>6273</v>
      </c>
      <c r="M954" s="251" t="s">
        <v>8713</v>
      </c>
      <c r="N954" s="245"/>
      <c r="S954" s="251" t="s">
        <v>8714</v>
      </c>
      <c r="T954" s="251" t="s">
        <v>8714</v>
      </c>
    </row>
    <row r="955" spans="1:20">
      <c r="A955" s="245" t="s">
        <v>6267</v>
      </c>
      <c r="B955" s="245" t="s">
        <v>6268</v>
      </c>
      <c r="C955" s="245" t="s">
        <v>6269</v>
      </c>
      <c r="D955" s="245">
        <v>2017</v>
      </c>
      <c r="E955" s="246">
        <v>43802</v>
      </c>
      <c r="F955" s="245" t="s">
        <v>6679</v>
      </c>
      <c r="G955" s="247" t="s">
        <v>7063</v>
      </c>
      <c r="H955" s="248" t="s">
        <v>6898</v>
      </c>
      <c r="I955" s="249">
        <v>4302</v>
      </c>
      <c r="J955" s="249">
        <v>65</v>
      </c>
      <c r="K955" s="250">
        <v>1.5664997724169321</v>
      </c>
      <c r="L955" s="251" t="s">
        <v>6273</v>
      </c>
      <c r="M955" s="251" t="s">
        <v>8710</v>
      </c>
      <c r="N955" s="245"/>
      <c r="S955" s="251" t="s">
        <v>8711</v>
      </c>
      <c r="T955" s="251" t="s">
        <v>8711</v>
      </c>
    </row>
    <row r="956" spans="1:20">
      <c r="A956" s="245" t="s">
        <v>6267</v>
      </c>
      <c r="B956" s="245" t="s">
        <v>6268</v>
      </c>
      <c r="C956" s="245" t="s">
        <v>6269</v>
      </c>
      <c r="D956" s="245">
        <v>2017</v>
      </c>
      <c r="E956" s="246">
        <v>43802</v>
      </c>
      <c r="F956" s="245" t="s">
        <v>6270</v>
      </c>
      <c r="G956" s="247" t="s">
        <v>7064</v>
      </c>
      <c r="H956" s="248" t="s">
        <v>6898</v>
      </c>
      <c r="I956" s="249">
        <v>5192</v>
      </c>
      <c r="J956" s="249">
        <v>69</v>
      </c>
      <c r="K956" s="250">
        <v>1.5804742031420751</v>
      </c>
      <c r="L956" s="251" t="s">
        <v>6273</v>
      </c>
      <c r="M956" s="251" t="s">
        <v>8710</v>
      </c>
      <c r="N956" s="245"/>
      <c r="S956" s="251" t="s">
        <v>8711</v>
      </c>
      <c r="T956" s="251" t="s">
        <v>8711</v>
      </c>
    </row>
    <row r="957" spans="1:20">
      <c r="A957" s="245" t="s">
        <v>6267</v>
      </c>
      <c r="B957" s="245" t="s">
        <v>6268</v>
      </c>
      <c r="C957" s="245" t="s">
        <v>6269</v>
      </c>
      <c r="D957" s="245">
        <v>2017</v>
      </c>
      <c r="E957" s="246">
        <v>43802</v>
      </c>
      <c r="F957" s="245" t="s">
        <v>6513</v>
      </c>
      <c r="G957" s="247" t="s">
        <v>3780</v>
      </c>
      <c r="H957" s="248" t="s">
        <v>6898</v>
      </c>
      <c r="I957" s="249">
        <v>5214</v>
      </c>
      <c r="J957" s="249">
        <v>69</v>
      </c>
      <c r="K957" s="250">
        <v>1.5871711277316605</v>
      </c>
      <c r="L957" s="251" t="s">
        <v>6273</v>
      </c>
      <c r="M957" s="251" t="s">
        <v>8710</v>
      </c>
      <c r="N957" s="245"/>
      <c r="S957" s="251" t="s">
        <v>8711</v>
      </c>
      <c r="T957" s="251" t="s">
        <v>8711</v>
      </c>
    </row>
    <row r="958" spans="1:20">
      <c r="A958" s="245" t="s">
        <v>6267</v>
      </c>
      <c r="B958" s="245" t="s">
        <v>6268</v>
      </c>
      <c r="C958" s="245" t="s">
        <v>6269</v>
      </c>
      <c r="D958" s="245">
        <v>2017</v>
      </c>
      <c r="E958" s="246">
        <v>43802</v>
      </c>
      <c r="F958" s="245" t="s">
        <v>6468</v>
      </c>
      <c r="G958" s="247" t="s">
        <v>3952</v>
      </c>
      <c r="H958" s="248" t="s">
        <v>6898</v>
      </c>
      <c r="I958" s="249">
        <v>5094</v>
      </c>
      <c r="J958" s="249">
        <v>68</v>
      </c>
      <c r="K958" s="250">
        <v>1.6200641156116427</v>
      </c>
      <c r="L958" s="251" t="s">
        <v>6273</v>
      </c>
      <c r="M958" s="251" t="s">
        <v>8710</v>
      </c>
      <c r="N958" s="245"/>
      <c r="S958" s="251" t="s">
        <v>8711</v>
      </c>
      <c r="T958" s="251" t="s">
        <v>8711</v>
      </c>
    </row>
    <row r="959" spans="1:20">
      <c r="A959" s="245" t="s">
        <v>6267</v>
      </c>
      <c r="B959" s="245" t="s">
        <v>6268</v>
      </c>
      <c r="C959" s="245" t="s">
        <v>6269</v>
      </c>
      <c r="D959" s="245">
        <v>2017</v>
      </c>
      <c r="E959" s="246">
        <v>43802</v>
      </c>
      <c r="F959" s="245" t="s">
        <v>6317</v>
      </c>
      <c r="G959" s="247" t="s">
        <v>3956</v>
      </c>
      <c r="H959" s="248" t="s">
        <v>6898</v>
      </c>
      <c r="I959" s="249">
        <v>5018</v>
      </c>
      <c r="J959" s="249">
        <v>67</v>
      </c>
      <c r="K959" s="250">
        <v>1.668423310048111</v>
      </c>
      <c r="L959" s="251" t="s">
        <v>6273</v>
      </c>
      <c r="M959" s="251" t="s">
        <v>8710</v>
      </c>
      <c r="N959" s="245"/>
      <c r="S959" s="251" t="s">
        <v>8711</v>
      </c>
      <c r="T959" s="251" t="s">
        <v>8711</v>
      </c>
    </row>
    <row r="960" spans="1:20">
      <c r="A960" s="245" t="s">
        <v>6267</v>
      </c>
      <c r="B960" s="245" t="s">
        <v>6268</v>
      </c>
      <c r="C960" s="245" t="s">
        <v>6269</v>
      </c>
      <c r="D960" s="245">
        <v>2017</v>
      </c>
      <c r="E960" s="246">
        <v>43802</v>
      </c>
      <c r="F960" s="245" t="s">
        <v>6728</v>
      </c>
      <c r="G960" s="247" t="s">
        <v>3865</v>
      </c>
      <c r="H960" s="248" t="s">
        <v>6898</v>
      </c>
      <c r="I960" s="249">
        <v>4626</v>
      </c>
      <c r="J960" s="249">
        <v>67</v>
      </c>
      <c r="K960" s="250">
        <v>1.5380881291914232</v>
      </c>
      <c r="L960" s="251" t="s">
        <v>6273</v>
      </c>
      <c r="M960" s="251" t="s">
        <v>8710</v>
      </c>
      <c r="N960" s="245"/>
      <c r="S960" s="251" t="s">
        <v>8711</v>
      </c>
      <c r="T960" s="251" t="s">
        <v>8711</v>
      </c>
    </row>
    <row r="961" spans="1:20">
      <c r="A961" s="245" t="s">
        <v>6267</v>
      </c>
      <c r="B961" s="245" t="s">
        <v>6268</v>
      </c>
      <c r="C961" s="245" t="s">
        <v>6269</v>
      </c>
      <c r="D961" s="245">
        <v>2017</v>
      </c>
      <c r="E961" s="246">
        <v>43802</v>
      </c>
      <c r="F961" s="245" t="s">
        <v>6454</v>
      </c>
      <c r="G961" s="247" t="s">
        <v>3965</v>
      </c>
      <c r="H961" s="248" t="s">
        <v>6898</v>
      </c>
      <c r="I961" s="249">
        <v>3560</v>
      </c>
      <c r="J961" s="249">
        <v>62</v>
      </c>
      <c r="K961" s="250">
        <v>1.4937397200496794</v>
      </c>
      <c r="L961" s="251" t="s">
        <v>6273</v>
      </c>
      <c r="M961" s="251" t="s">
        <v>8710</v>
      </c>
      <c r="N961" s="245"/>
      <c r="S961" s="251" t="s">
        <v>8711</v>
      </c>
      <c r="T961" s="251" t="s">
        <v>8711</v>
      </c>
    </row>
    <row r="962" spans="1:20">
      <c r="A962" s="245" t="s">
        <v>6267</v>
      </c>
      <c r="B962" s="245" t="s">
        <v>6268</v>
      </c>
      <c r="C962" s="245" t="s">
        <v>6269</v>
      </c>
      <c r="D962" s="245">
        <v>2017</v>
      </c>
      <c r="E962" s="246">
        <v>43802</v>
      </c>
      <c r="F962" s="245" t="s">
        <v>6330</v>
      </c>
      <c r="G962" s="247" t="s">
        <v>7065</v>
      </c>
      <c r="H962" s="248" t="s">
        <v>6898</v>
      </c>
      <c r="I962" s="249">
        <v>3434</v>
      </c>
      <c r="J962" s="249">
        <v>63</v>
      </c>
      <c r="K962" s="250">
        <v>1.373341811739393</v>
      </c>
      <c r="L962" s="251" t="s">
        <v>6273</v>
      </c>
      <c r="M962" s="251" t="s">
        <v>8713</v>
      </c>
      <c r="N962" s="245"/>
      <c r="S962" s="251" t="s">
        <v>8714</v>
      </c>
      <c r="T962" s="251" t="s">
        <v>8714</v>
      </c>
    </row>
    <row r="963" spans="1:20">
      <c r="A963" s="245" t="s">
        <v>6267</v>
      </c>
      <c r="B963" s="245" t="s">
        <v>6268</v>
      </c>
      <c r="C963" s="245" t="s">
        <v>6269</v>
      </c>
      <c r="D963" s="245">
        <v>2017</v>
      </c>
      <c r="E963" s="246">
        <v>43802</v>
      </c>
      <c r="F963" s="245" t="s">
        <v>6486</v>
      </c>
      <c r="G963" s="247" t="s">
        <v>2876</v>
      </c>
      <c r="H963" s="248" t="s">
        <v>6898</v>
      </c>
      <c r="I963" s="249">
        <v>4360</v>
      </c>
      <c r="J963" s="249">
        <v>66</v>
      </c>
      <c r="K963" s="250">
        <v>1.5165428388568885</v>
      </c>
      <c r="L963" s="251" t="s">
        <v>6273</v>
      </c>
      <c r="M963" s="251" t="s">
        <v>8710</v>
      </c>
      <c r="N963" s="245"/>
      <c r="S963" s="251" t="s">
        <v>8711</v>
      </c>
      <c r="T963" s="251" t="s">
        <v>8711</v>
      </c>
    </row>
    <row r="964" spans="1:20">
      <c r="A964" s="245" t="s">
        <v>6267</v>
      </c>
      <c r="B964" s="245" t="s">
        <v>6268</v>
      </c>
      <c r="C964" s="245" t="s">
        <v>6269</v>
      </c>
      <c r="D964" s="245">
        <v>2017</v>
      </c>
      <c r="E964" s="246">
        <v>43802</v>
      </c>
      <c r="F964" s="245" t="s">
        <v>6327</v>
      </c>
      <c r="G964" s="247" t="s">
        <v>7066</v>
      </c>
      <c r="H964" s="248" t="s">
        <v>6898</v>
      </c>
      <c r="I964" s="249">
        <v>3536</v>
      </c>
      <c r="J964" s="249">
        <v>63</v>
      </c>
      <c r="K964" s="250">
        <v>1.4141341427811571</v>
      </c>
      <c r="L964" s="251" t="s">
        <v>6273</v>
      </c>
      <c r="M964" s="251" t="s">
        <v>8713</v>
      </c>
      <c r="N964" s="245"/>
      <c r="S964" s="251" t="s">
        <v>8714</v>
      </c>
      <c r="T964" s="251" t="s">
        <v>8714</v>
      </c>
    </row>
    <row r="965" spans="1:20">
      <c r="A965" s="245" t="s">
        <v>6267</v>
      </c>
      <c r="B965" s="245" t="s">
        <v>6268</v>
      </c>
      <c r="C965" s="245" t="s">
        <v>6269</v>
      </c>
      <c r="D965" s="245">
        <v>2017</v>
      </c>
      <c r="E965" s="246">
        <v>43802</v>
      </c>
      <c r="F965" s="245" t="s">
        <v>6353</v>
      </c>
      <c r="G965" s="247" t="s">
        <v>7067</v>
      </c>
      <c r="H965" s="248" t="s">
        <v>6898</v>
      </c>
      <c r="I965" s="249">
        <v>3312</v>
      </c>
      <c r="J965" s="249">
        <v>61</v>
      </c>
      <c r="K965" s="250">
        <v>1.4591529687506883</v>
      </c>
      <c r="L965" s="251" t="s">
        <v>6273</v>
      </c>
      <c r="N965" s="245"/>
    </row>
    <row r="966" spans="1:20">
      <c r="A966" s="245" t="s">
        <v>6267</v>
      </c>
      <c r="B966" s="245" t="s">
        <v>6268</v>
      </c>
      <c r="C966" s="245" t="s">
        <v>6269</v>
      </c>
      <c r="D966" s="245">
        <v>2017</v>
      </c>
      <c r="E966" s="246">
        <v>43802</v>
      </c>
      <c r="F966" s="245" t="s">
        <v>6385</v>
      </c>
      <c r="G966" s="247" t="s">
        <v>3922</v>
      </c>
      <c r="H966" s="248" t="s">
        <v>6898</v>
      </c>
      <c r="I966" s="249">
        <v>3708</v>
      </c>
      <c r="J966" s="249">
        <v>62</v>
      </c>
      <c r="K966" s="250">
        <v>1.5558390117820819</v>
      </c>
      <c r="L966" s="251" t="s">
        <v>6273</v>
      </c>
      <c r="M966" s="251" t="s">
        <v>8710</v>
      </c>
      <c r="N966" s="245"/>
      <c r="S966" s="251" t="s">
        <v>8711</v>
      </c>
      <c r="T966" s="251" t="s">
        <v>8711</v>
      </c>
    </row>
    <row r="967" spans="1:20">
      <c r="A967" s="245" t="s">
        <v>6267</v>
      </c>
      <c r="B967" s="245" t="s">
        <v>6268</v>
      </c>
      <c r="C967" s="245" t="s">
        <v>6269</v>
      </c>
      <c r="D967" s="245">
        <v>2017</v>
      </c>
      <c r="E967" s="246">
        <v>43802</v>
      </c>
      <c r="F967" s="245" t="s">
        <v>7017</v>
      </c>
      <c r="G967" s="247" t="s">
        <v>3772</v>
      </c>
      <c r="H967" s="248" t="s">
        <v>6898</v>
      </c>
      <c r="I967" s="249">
        <v>5070</v>
      </c>
      <c r="J967" s="249">
        <v>67</v>
      </c>
      <c r="K967" s="250">
        <v>1.6857126707739982</v>
      </c>
      <c r="L967" s="251" t="s">
        <v>6273</v>
      </c>
      <c r="M967" s="251" t="s">
        <v>8710</v>
      </c>
      <c r="N967" s="245"/>
      <c r="S967" s="251" t="s">
        <v>8711</v>
      </c>
      <c r="T967" s="251" t="s">
        <v>8711</v>
      </c>
    </row>
    <row r="968" spans="1:20">
      <c r="A968" s="245" t="s">
        <v>6267</v>
      </c>
      <c r="B968" s="245" t="s">
        <v>6268</v>
      </c>
      <c r="C968" s="245" t="s">
        <v>6269</v>
      </c>
      <c r="D968" s="245">
        <v>2017</v>
      </c>
      <c r="E968" s="246">
        <v>43802</v>
      </c>
      <c r="F968" s="245" t="s">
        <v>6458</v>
      </c>
      <c r="G968" s="247" t="s">
        <v>7068</v>
      </c>
      <c r="H968" s="248" t="s">
        <v>6898</v>
      </c>
      <c r="I968" s="249">
        <v>4898</v>
      </c>
      <c r="J968" s="249">
        <v>68</v>
      </c>
      <c r="K968" s="250">
        <v>1.5577294931813555</v>
      </c>
      <c r="L968" s="251" t="s">
        <v>6273</v>
      </c>
      <c r="M968" s="251" t="s">
        <v>8713</v>
      </c>
      <c r="N968" s="245"/>
      <c r="S968" s="251" t="s">
        <v>8714</v>
      </c>
      <c r="T968" s="251" t="s">
        <v>8716</v>
      </c>
    </row>
    <row r="969" spans="1:20">
      <c r="A969" s="245" t="s">
        <v>6267</v>
      </c>
      <c r="B969" s="245" t="s">
        <v>6268</v>
      </c>
      <c r="C969" s="245" t="s">
        <v>6269</v>
      </c>
      <c r="D969" s="245">
        <v>2017</v>
      </c>
      <c r="E969" s="246">
        <v>43802</v>
      </c>
      <c r="F969" s="245" t="s">
        <v>6551</v>
      </c>
      <c r="G969" s="247" t="s">
        <v>7069</v>
      </c>
      <c r="H969" s="248" t="s">
        <v>6898</v>
      </c>
      <c r="I969" s="249">
        <v>4648</v>
      </c>
      <c r="J969" s="249">
        <v>68</v>
      </c>
      <c r="K969" s="250">
        <v>1.4782210462039487</v>
      </c>
      <c r="L969" s="251" t="s">
        <v>6273</v>
      </c>
      <c r="M969" s="251" t="s">
        <v>8710</v>
      </c>
      <c r="N969" s="245"/>
      <c r="S969" s="251" t="s">
        <v>8711</v>
      </c>
      <c r="T969" s="251" t="s">
        <v>8711</v>
      </c>
    </row>
    <row r="970" spans="1:20">
      <c r="A970" s="245" t="s">
        <v>6267</v>
      </c>
      <c r="B970" s="245" t="s">
        <v>6268</v>
      </c>
      <c r="C970" s="245" t="s">
        <v>6269</v>
      </c>
      <c r="D970" s="245">
        <v>2017</v>
      </c>
      <c r="E970" s="246">
        <v>43802</v>
      </c>
      <c r="F970" s="245" t="s">
        <v>6332</v>
      </c>
      <c r="G970" s="247" t="s">
        <v>7070</v>
      </c>
      <c r="H970" s="248" t="s">
        <v>6898</v>
      </c>
      <c r="I970" s="249">
        <v>4278</v>
      </c>
      <c r="J970" s="249">
        <v>66</v>
      </c>
      <c r="K970" s="250">
        <v>1.4880207028967358</v>
      </c>
      <c r="L970" s="251" t="s">
        <v>6273</v>
      </c>
      <c r="M970" s="251" t="s">
        <v>8710</v>
      </c>
      <c r="N970" s="245"/>
      <c r="S970" s="251" t="s">
        <v>8711</v>
      </c>
      <c r="T970" s="251" t="s">
        <v>8711</v>
      </c>
    </row>
    <row r="971" spans="1:20">
      <c r="A971" s="245" t="s">
        <v>6267</v>
      </c>
      <c r="B971" s="245" t="s">
        <v>6268</v>
      </c>
      <c r="C971" s="245" t="s">
        <v>6269</v>
      </c>
      <c r="D971" s="245">
        <v>2017</v>
      </c>
      <c r="E971" s="246">
        <v>43802</v>
      </c>
      <c r="F971" s="245" t="s">
        <v>6320</v>
      </c>
      <c r="G971" s="247" t="s">
        <v>2752</v>
      </c>
      <c r="H971" s="248" t="s">
        <v>6898</v>
      </c>
      <c r="I971" s="249">
        <v>4978</v>
      </c>
      <c r="J971" s="249">
        <v>69</v>
      </c>
      <c r="K971" s="250">
        <v>1.5153313912252024</v>
      </c>
      <c r="L971" s="251" t="s">
        <v>6273</v>
      </c>
      <c r="M971" s="251" t="s">
        <v>8710</v>
      </c>
      <c r="N971" s="245"/>
      <c r="S971" s="251" t="s">
        <v>8711</v>
      </c>
      <c r="T971" s="251" t="s">
        <v>8711</v>
      </c>
    </row>
    <row r="972" spans="1:20">
      <c r="A972" s="245" t="s">
        <v>6267</v>
      </c>
      <c r="B972" s="245" t="s">
        <v>6268</v>
      </c>
      <c r="C972" s="245" t="s">
        <v>6269</v>
      </c>
      <c r="D972" s="245">
        <v>2017</v>
      </c>
      <c r="E972" s="246">
        <v>43802</v>
      </c>
      <c r="F972" s="245" t="s">
        <v>6296</v>
      </c>
      <c r="G972" s="247" t="s">
        <v>4629</v>
      </c>
      <c r="H972" s="248" t="s">
        <v>6898</v>
      </c>
      <c r="I972" s="249">
        <v>4142</v>
      </c>
      <c r="J972" s="249">
        <v>65</v>
      </c>
      <c r="K972" s="250">
        <v>1.5082385070550752</v>
      </c>
      <c r="L972" s="251" t="s">
        <v>6273</v>
      </c>
      <c r="M972" s="251" t="s">
        <v>8713</v>
      </c>
      <c r="N972" s="245"/>
      <c r="S972" s="251" t="s">
        <v>8714</v>
      </c>
      <c r="T972" s="251" t="s">
        <v>8714</v>
      </c>
    </row>
    <row r="973" spans="1:20">
      <c r="A973" s="245" t="s">
        <v>6267</v>
      </c>
      <c r="B973" s="245" t="s">
        <v>6268</v>
      </c>
      <c r="C973" s="245" t="s">
        <v>6269</v>
      </c>
      <c r="D973" s="245">
        <v>2017</v>
      </c>
      <c r="E973" s="246">
        <v>43802</v>
      </c>
      <c r="F973" s="245" t="s">
        <v>6708</v>
      </c>
      <c r="G973" s="247" t="s">
        <v>2453</v>
      </c>
      <c r="H973" s="248" t="s">
        <v>6898</v>
      </c>
      <c r="I973" s="249">
        <v>4748</v>
      </c>
      <c r="J973" s="249">
        <v>66</v>
      </c>
      <c r="K973" s="250">
        <v>1.6515012382780976</v>
      </c>
      <c r="L973" s="251" t="s">
        <v>6273</v>
      </c>
      <c r="M973" s="251" t="s">
        <v>8713</v>
      </c>
      <c r="N973" s="245"/>
      <c r="S973" s="251" t="s">
        <v>8714</v>
      </c>
      <c r="T973" s="251" t="s">
        <v>8714</v>
      </c>
    </row>
    <row r="974" spans="1:20">
      <c r="A974" s="245" t="s">
        <v>6267</v>
      </c>
      <c r="B974" s="245" t="s">
        <v>6268</v>
      </c>
      <c r="C974" s="245" t="s">
        <v>6269</v>
      </c>
      <c r="D974" s="245">
        <v>2017</v>
      </c>
      <c r="E974" s="246">
        <v>43802</v>
      </c>
      <c r="F974" s="245" t="s">
        <v>6914</v>
      </c>
      <c r="G974" s="247" t="s">
        <v>4606</v>
      </c>
      <c r="H974" s="248" t="s">
        <v>6898</v>
      </c>
      <c r="I974" s="249">
        <v>4708</v>
      </c>
      <c r="J974" s="249">
        <v>66</v>
      </c>
      <c r="K974" s="250">
        <v>1.6375880012243649</v>
      </c>
      <c r="L974" s="251" t="s">
        <v>6273</v>
      </c>
      <c r="M974" s="251" t="s">
        <v>8713</v>
      </c>
      <c r="N974" s="245"/>
      <c r="S974" s="251" t="s">
        <v>8714</v>
      </c>
      <c r="T974" s="251" t="s">
        <v>8714</v>
      </c>
    </row>
    <row r="975" spans="1:20">
      <c r="A975" s="245" t="s">
        <v>6267</v>
      </c>
      <c r="B975" s="245" t="s">
        <v>6268</v>
      </c>
      <c r="C975" s="245" t="s">
        <v>6269</v>
      </c>
      <c r="D975" s="245">
        <v>2017</v>
      </c>
      <c r="E975" s="246">
        <v>43802</v>
      </c>
      <c r="F975" s="245" t="s">
        <v>6324</v>
      </c>
      <c r="G975" s="247" t="s">
        <v>2766</v>
      </c>
      <c r="H975" s="248" t="s">
        <v>6898</v>
      </c>
      <c r="I975" s="249">
        <v>5100</v>
      </c>
      <c r="J975" s="249">
        <v>68</v>
      </c>
      <c r="K975" s="250">
        <v>1.6219723183391002</v>
      </c>
      <c r="L975" s="251" t="s">
        <v>6273</v>
      </c>
      <c r="M975" s="251" t="s">
        <v>8710</v>
      </c>
      <c r="N975" s="245"/>
      <c r="S975" s="251" t="s">
        <v>8711</v>
      </c>
      <c r="T975" s="251" t="s">
        <v>8711</v>
      </c>
    </row>
    <row r="976" spans="1:20">
      <c r="A976" s="245" t="s">
        <v>6267</v>
      </c>
      <c r="B976" s="245" t="s">
        <v>6268</v>
      </c>
      <c r="C976" s="245" t="s">
        <v>6269</v>
      </c>
      <c r="D976" s="245">
        <v>2017</v>
      </c>
      <c r="E976" s="246">
        <v>43802</v>
      </c>
      <c r="F976" s="245" t="s">
        <v>6352</v>
      </c>
      <c r="G976" s="247" t="s">
        <v>7071</v>
      </c>
      <c r="H976" s="248" t="s">
        <v>6898</v>
      </c>
      <c r="I976" s="249">
        <v>3622</v>
      </c>
      <c r="J976" s="249">
        <v>62</v>
      </c>
      <c r="K976" s="250">
        <v>1.5197542882078479</v>
      </c>
      <c r="L976" s="251" t="s">
        <v>6273</v>
      </c>
      <c r="M976" s="251" t="s">
        <v>8713</v>
      </c>
      <c r="N976" s="245"/>
      <c r="S976" s="251" t="s">
        <v>8714</v>
      </c>
      <c r="T976" s="251" t="s">
        <v>8714</v>
      </c>
    </row>
    <row r="977" spans="1:20">
      <c r="A977" s="245" t="s">
        <v>6267</v>
      </c>
      <c r="B977" s="245" t="s">
        <v>6268</v>
      </c>
      <c r="C977" s="245" t="s">
        <v>6269</v>
      </c>
      <c r="D977" s="245">
        <v>2017</v>
      </c>
      <c r="E977" s="246">
        <v>43802</v>
      </c>
      <c r="F977" s="245" t="s">
        <v>6700</v>
      </c>
      <c r="G977" s="247" t="s">
        <v>7072</v>
      </c>
      <c r="H977" s="248" t="s">
        <v>6898</v>
      </c>
      <c r="I977" s="249">
        <v>3820</v>
      </c>
      <c r="J977" s="249">
        <v>64</v>
      </c>
      <c r="K977" s="250">
        <v>1.45721435546875</v>
      </c>
      <c r="L977" s="251" t="s">
        <v>6273</v>
      </c>
      <c r="M977" s="251" t="s">
        <v>8710</v>
      </c>
      <c r="N977" s="245"/>
      <c r="S977" s="251" t="s">
        <v>8711</v>
      </c>
      <c r="T977" s="251" t="s">
        <v>8711</v>
      </c>
    </row>
    <row r="978" spans="1:20">
      <c r="A978" s="245" t="s">
        <v>6267</v>
      </c>
      <c r="B978" s="245" t="s">
        <v>6268</v>
      </c>
      <c r="C978" s="245" t="s">
        <v>6269</v>
      </c>
      <c r="D978" s="245">
        <v>2017</v>
      </c>
      <c r="E978" s="246">
        <v>43802</v>
      </c>
      <c r="F978" s="245" t="s">
        <v>6887</v>
      </c>
      <c r="G978" s="247" t="s">
        <v>7073</v>
      </c>
      <c r="H978" s="248" t="s">
        <v>6898</v>
      </c>
      <c r="I978" s="249">
        <v>3776</v>
      </c>
      <c r="J978" s="249">
        <v>64</v>
      </c>
      <c r="K978" s="250">
        <v>1.4404296875</v>
      </c>
      <c r="L978" s="251" t="s">
        <v>6273</v>
      </c>
      <c r="M978" s="251" t="s">
        <v>8713</v>
      </c>
      <c r="N978" s="245"/>
      <c r="S978" s="251" t="s">
        <v>8714</v>
      </c>
      <c r="T978" s="251" t="s">
        <v>8714</v>
      </c>
    </row>
    <row r="979" spans="1:20">
      <c r="A979" s="245" t="s">
        <v>6267</v>
      </c>
      <c r="B979" s="245" t="s">
        <v>6268</v>
      </c>
      <c r="C979" s="245" t="s">
        <v>6269</v>
      </c>
      <c r="D979" s="245">
        <v>2017</v>
      </c>
      <c r="E979" s="246">
        <v>43802</v>
      </c>
      <c r="F979" s="245" t="s">
        <v>6745</v>
      </c>
      <c r="G979" s="247" t="s">
        <v>7074</v>
      </c>
      <c r="H979" s="248" t="s">
        <v>6898</v>
      </c>
      <c r="I979" s="249">
        <v>4254</v>
      </c>
      <c r="J979" s="249">
        <v>65</v>
      </c>
      <c r="K979" s="250">
        <v>1.5490213928083751</v>
      </c>
      <c r="L979" s="251" t="s">
        <v>6273</v>
      </c>
      <c r="M979" s="251" t="s">
        <v>8710</v>
      </c>
      <c r="N979" s="245"/>
      <c r="S979" s="251" t="s">
        <v>8711</v>
      </c>
      <c r="T979" s="251" t="s">
        <v>8711</v>
      </c>
    </row>
    <row r="980" spans="1:20">
      <c r="A980" s="245" t="s">
        <v>6267</v>
      </c>
      <c r="B980" s="245" t="s">
        <v>6268</v>
      </c>
      <c r="C980" s="245" t="s">
        <v>6269</v>
      </c>
      <c r="D980" s="245">
        <v>2017</v>
      </c>
      <c r="E980" s="246">
        <v>43802</v>
      </c>
      <c r="F980" s="245" t="s">
        <v>6837</v>
      </c>
      <c r="G980" s="247" t="s">
        <v>7075</v>
      </c>
      <c r="H980" s="248" t="s">
        <v>6898</v>
      </c>
      <c r="I980" s="249">
        <v>3894</v>
      </c>
      <c r="J980" s="249">
        <v>63</v>
      </c>
      <c r="K980" s="250">
        <v>1.5573072262414667</v>
      </c>
      <c r="L980" s="251" t="s">
        <v>6273</v>
      </c>
      <c r="M980" s="251" t="s">
        <v>8710</v>
      </c>
      <c r="N980" s="245"/>
      <c r="S980" s="251" t="s">
        <v>8711</v>
      </c>
      <c r="T980" s="251" t="s">
        <v>8711</v>
      </c>
    </row>
    <row r="981" spans="1:20">
      <c r="A981" s="245" t="s">
        <v>6267</v>
      </c>
      <c r="B981" s="245" t="s">
        <v>6268</v>
      </c>
      <c r="C981" s="245" t="s">
        <v>6269</v>
      </c>
      <c r="D981" s="245">
        <v>2017</v>
      </c>
      <c r="E981" s="246">
        <v>43802</v>
      </c>
      <c r="F981" s="245" t="s">
        <v>6408</v>
      </c>
      <c r="G981" s="247" t="s">
        <v>7076</v>
      </c>
      <c r="H981" s="248" t="s">
        <v>6898</v>
      </c>
      <c r="I981" s="249">
        <v>5392</v>
      </c>
      <c r="J981" s="249">
        <v>69</v>
      </c>
      <c r="K981" s="250">
        <v>1.6413553357746666</v>
      </c>
      <c r="L981" s="251" t="s">
        <v>6273</v>
      </c>
      <c r="M981" s="251" t="s">
        <v>8710</v>
      </c>
      <c r="N981" s="245"/>
      <c r="S981" s="251" t="s">
        <v>8711</v>
      </c>
      <c r="T981" s="251" t="s">
        <v>8711</v>
      </c>
    </row>
    <row r="982" spans="1:20">
      <c r="A982" s="245" t="s">
        <v>6267</v>
      </c>
      <c r="B982" s="245" t="s">
        <v>6268</v>
      </c>
      <c r="C982" s="245" t="s">
        <v>6269</v>
      </c>
      <c r="D982" s="245">
        <v>2017</v>
      </c>
      <c r="E982" s="246">
        <v>43802</v>
      </c>
      <c r="F982" s="245" t="s">
        <v>6996</v>
      </c>
      <c r="G982" s="247" t="s">
        <v>7077</v>
      </c>
      <c r="H982" s="248" t="s">
        <v>6898</v>
      </c>
      <c r="I982" s="249">
        <v>4622</v>
      </c>
      <c r="J982" s="249">
        <v>66</v>
      </c>
      <c r="K982" s="250">
        <v>1.6076745415588389</v>
      </c>
      <c r="L982" s="251" t="s">
        <v>6273</v>
      </c>
      <c r="M982" s="251" t="s">
        <v>8710</v>
      </c>
      <c r="N982" s="245"/>
      <c r="S982" s="251" t="s">
        <v>8711</v>
      </c>
      <c r="T982" s="251" t="s">
        <v>8711</v>
      </c>
    </row>
    <row r="983" spans="1:20">
      <c r="A983" s="245" t="s">
        <v>6267</v>
      </c>
      <c r="B983" s="245" t="s">
        <v>6268</v>
      </c>
      <c r="C983" s="245" t="s">
        <v>6269</v>
      </c>
      <c r="D983" s="245">
        <v>2017</v>
      </c>
      <c r="E983" s="246">
        <v>43802</v>
      </c>
      <c r="F983" s="245" t="s">
        <v>6679</v>
      </c>
      <c r="G983" s="247" t="s">
        <v>7078</v>
      </c>
      <c r="H983" s="248" t="s">
        <v>6898</v>
      </c>
      <c r="I983" s="249">
        <v>3804</v>
      </c>
      <c r="J983" s="249">
        <v>63</v>
      </c>
      <c r="K983" s="250">
        <v>1.5213139929693218</v>
      </c>
      <c r="L983" s="251" t="s">
        <v>6273</v>
      </c>
      <c r="M983" s="251" t="s">
        <v>8710</v>
      </c>
      <c r="N983" s="245"/>
      <c r="S983" s="251" t="s">
        <v>8711</v>
      </c>
      <c r="T983" s="251" t="s">
        <v>8711</v>
      </c>
    </row>
    <row r="984" spans="1:20">
      <c r="A984" s="245" t="s">
        <v>6267</v>
      </c>
      <c r="B984" s="245" t="s">
        <v>6268</v>
      </c>
      <c r="C984" s="245" t="s">
        <v>6269</v>
      </c>
      <c r="D984" s="245">
        <v>2017</v>
      </c>
      <c r="E984" s="246">
        <v>43802</v>
      </c>
      <c r="F984" s="245" t="s">
        <v>6330</v>
      </c>
      <c r="G984" s="247" t="s">
        <v>4335</v>
      </c>
      <c r="H984" s="248" t="s">
        <v>6898</v>
      </c>
      <c r="I984" s="249">
        <v>3138</v>
      </c>
      <c r="J984" s="249">
        <v>61</v>
      </c>
      <c r="K984" s="250">
        <v>1.3824945700300906</v>
      </c>
      <c r="L984" s="251" t="s">
        <v>6273</v>
      </c>
      <c r="M984" s="251" t="s">
        <v>8713</v>
      </c>
      <c r="N984" s="245"/>
      <c r="S984" s="251" t="s">
        <v>8714</v>
      </c>
      <c r="T984" s="251" t="s">
        <v>8714</v>
      </c>
    </row>
    <row r="985" spans="1:20">
      <c r="A985" s="245" t="s">
        <v>6267</v>
      </c>
      <c r="B985" s="245" t="s">
        <v>6268</v>
      </c>
      <c r="C985" s="245" t="s">
        <v>6269</v>
      </c>
      <c r="D985" s="245">
        <v>2017</v>
      </c>
      <c r="E985" s="246">
        <v>43802</v>
      </c>
      <c r="F985" s="245" t="s">
        <v>6296</v>
      </c>
      <c r="G985" s="247" t="s">
        <v>7079</v>
      </c>
      <c r="H985" s="248" t="s">
        <v>6898</v>
      </c>
      <c r="I985" s="249">
        <v>3892</v>
      </c>
      <c r="J985" s="249">
        <v>62</v>
      </c>
      <c r="K985" s="250">
        <v>1.6330435366385823</v>
      </c>
      <c r="L985" s="251" t="s">
        <v>6273</v>
      </c>
      <c r="M985" s="251" t="s">
        <v>8713</v>
      </c>
      <c r="N985" s="245"/>
      <c r="S985" s="251" t="s">
        <v>8714</v>
      </c>
      <c r="T985" s="251" t="s">
        <v>8714</v>
      </c>
    </row>
    <row r="986" spans="1:20">
      <c r="A986" s="245" t="s">
        <v>6267</v>
      </c>
      <c r="B986" s="245" t="s">
        <v>6268</v>
      </c>
      <c r="C986" s="245" t="s">
        <v>6269</v>
      </c>
      <c r="D986" s="245">
        <v>2017</v>
      </c>
      <c r="E986" s="246">
        <v>43802</v>
      </c>
      <c r="F986" s="245" t="s">
        <v>6410</v>
      </c>
      <c r="G986" s="247" t="s">
        <v>7080</v>
      </c>
      <c r="H986" s="248" t="s">
        <v>6898</v>
      </c>
      <c r="I986" s="249">
        <v>2874</v>
      </c>
      <c r="J986" s="249">
        <v>58</v>
      </c>
      <c r="K986" s="250">
        <v>1.4730001230062735</v>
      </c>
      <c r="L986" s="251" t="s">
        <v>6273</v>
      </c>
      <c r="N986" s="245"/>
    </row>
    <row r="987" spans="1:20">
      <c r="A987" s="245" t="s">
        <v>6267</v>
      </c>
      <c r="B987" s="245" t="s">
        <v>6268</v>
      </c>
      <c r="C987" s="245" t="s">
        <v>6269</v>
      </c>
      <c r="D987" s="245">
        <v>2017</v>
      </c>
      <c r="E987" s="246">
        <v>43802</v>
      </c>
      <c r="F987" s="245" t="s">
        <v>6353</v>
      </c>
      <c r="G987" s="247" t="s">
        <v>7081</v>
      </c>
      <c r="H987" s="248" t="s">
        <v>6898</v>
      </c>
      <c r="I987" s="249">
        <v>4688</v>
      </c>
      <c r="J987" s="249">
        <v>66</v>
      </c>
      <c r="K987" s="250">
        <v>1.6306313826974985</v>
      </c>
      <c r="L987" s="251" t="s">
        <v>6273</v>
      </c>
      <c r="M987" s="251" t="s">
        <v>8710</v>
      </c>
      <c r="N987" s="245"/>
      <c r="S987" s="251" t="s">
        <v>8711</v>
      </c>
      <c r="T987" s="251" t="s">
        <v>8711</v>
      </c>
    </row>
    <row r="988" spans="1:20">
      <c r="A988" s="245" t="s">
        <v>6267</v>
      </c>
      <c r="B988" s="245" t="s">
        <v>6268</v>
      </c>
      <c r="C988" s="245" t="s">
        <v>6269</v>
      </c>
      <c r="D988" s="245">
        <v>2017</v>
      </c>
      <c r="E988" s="246">
        <v>43802</v>
      </c>
      <c r="F988" s="245" t="s">
        <v>6996</v>
      </c>
      <c r="G988" s="247" t="s">
        <v>3064</v>
      </c>
      <c r="H988" s="248" t="s">
        <v>6898</v>
      </c>
      <c r="I988" s="249">
        <v>4210</v>
      </c>
      <c r="J988" s="249">
        <v>66</v>
      </c>
      <c r="K988" s="250">
        <v>1.4643681999053899</v>
      </c>
      <c r="L988" s="251" t="s">
        <v>6273</v>
      </c>
      <c r="M988" s="251" t="s">
        <v>8710</v>
      </c>
      <c r="N988" s="245"/>
      <c r="S988" s="251" t="s">
        <v>8711</v>
      </c>
      <c r="T988" s="251" t="s">
        <v>8711</v>
      </c>
    </row>
    <row r="989" spans="1:20">
      <c r="A989" s="245" t="s">
        <v>6267</v>
      </c>
      <c r="B989" s="245" t="s">
        <v>6268</v>
      </c>
      <c r="C989" s="245" t="s">
        <v>6269</v>
      </c>
      <c r="D989" s="245">
        <v>2017</v>
      </c>
      <c r="E989" s="246">
        <v>43802</v>
      </c>
      <c r="F989" s="245" t="s">
        <v>6480</v>
      </c>
      <c r="G989" s="247" t="s">
        <v>7082</v>
      </c>
      <c r="H989" s="248" t="s">
        <v>6898</v>
      </c>
      <c r="I989" s="249">
        <v>6028</v>
      </c>
      <c r="J989" s="249">
        <v>72</v>
      </c>
      <c r="K989" s="250">
        <v>1.6150120027434842</v>
      </c>
      <c r="L989" s="251" t="s">
        <v>6273</v>
      </c>
      <c r="M989" s="251" t="s">
        <v>8710</v>
      </c>
      <c r="N989" s="245"/>
      <c r="S989" s="251" t="s">
        <v>8711</v>
      </c>
      <c r="T989" s="251" t="s">
        <v>8711</v>
      </c>
    </row>
    <row r="990" spans="1:20">
      <c r="A990" s="245" t="s">
        <v>6267</v>
      </c>
      <c r="B990" s="245" t="s">
        <v>6268</v>
      </c>
      <c r="C990" s="245" t="s">
        <v>6269</v>
      </c>
      <c r="D990" s="245">
        <v>2017</v>
      </c>
      <c r="E990" s="246">
        <v>43802</v>
      </c>
      <c r="F990" s="245" t="s">
        <v>6344</v>
      </c>
      <c r="G990" s="247" t="s">
        <v>3790</v>
      </c>
      <c r="H990" s="248" t="s">
        <v>6898</v>
      </c>
      <c r="I990" s="249">
        <v>4584</v>
      </c>
      <c r="J990" s="249">
        <v>67</v>
      </c>
      <c r="K990" s="250">
        <v>1.5241236455282066</v>
      </c>
      <c r="L990" s="251" t="s">
        <v>6273</v>
      </c>
      <c r="M990" s="251" t="s">
        <v>8710</v>
      </c>
      <c r="N990" s="245"/>
      <c r="S990" s="251" t="s">
        <v>8711</v>
      </c>
      <c r="T990" s="251" t="s">
        <v>8711</v>
      </c>
    </row>
    <row r="991" spans="1:20">
      <c r="A991" s="245" t="s">
        <v>6267</v>
      </c>
      <c r="B991" s="245" t="s">
        <v>6268</v>
      </c>
      <c r="C991" s="245" t="s">
        <v>6269</v>
      </c>
      <c r="D991" s="245">
        <v>2017</v>
      </c>
      <c r="E991" s="246">
        <v>43802</v>
      </c>
      <c r="F991" s="245" t="s">
        <v>6285</v>
      </c>
      <c r="G991" s="247" t="s">
        <v>4172</v>
      </c>
      <c r="H991" s="248" t="s">
        <v>6898</v>
      </c>
      <c r="I991" s="249">
        <v>3710</v>
      </c>
      <c r="J991" s="249">
        <v>63</v>
      </c>
      <c r="K991" s="250">
        <v>1.4837210604406372</v>
      </c>
      <c r="L991" s="251" t="s">
        <v>6273</v>
      </c>
      <c r="M991" s="251" t="s">
        <v>8710</v>
      </c>
      <c r="N991" s="245"/>
      <c r="S991" s="251" t="s">
        <v>8711</v>
      </c>
      <c r="T991" s="251" t="s">
        <v>8711</v>
      </c>
    </row>
    <row r="992" spans="1:20">
      <c r="A992" s="245" t="s">
        <v>6267</v>
      </c>
      <c r="B992" s="245" t="s">
        <v>6268</v>
      </c>
      <c r="C992" s="245" t="s">
        <v>6269</v>
      </c>
      <c r="D992" s="245">
        <v>2017</v>
      </c>
      <c r="E992" s="246">
        <v>43802</v>
      </c>
      <c r="F992" s="245" t="s">
        <v>6275</v>
      </c>
      <c r="G992" s="247" t="s">
        <v>3226</v>
      </c>
      <c r="H992" s="248" t="s">
        <v>6898</v>
      </c>
      <c r="I992" s="249">
        <v>3886</v>
      </c>
      <c r="J992" s="249">
        <v>63</v>
      </c>
      <c r="K992" s="250">
        <v>1.5541078277283871</v>
      </c>
      <c r="L992" s="251" t="s">
        <v>6273</v>
      </c>
      <c r="M992" s="251" t="s">
        <v>8710</v>
      </c>
      <c r="N992" s="245"/>
      <c r="S992" s="251" t="s">
        <v>8711</v>
      </c>
      <c r="T992" s="251" t="s">
        <v>8711</v>
      </c>
    </row>
    <row r="993" spans="1:20">
      <c r="A993" s="245" t="s">
        <v>6267</v>
      </c>
      <c r="B993" s="245" t="s">
        <v>6268</v>
      </c>
      <c r="C993" s="245" t="s">
        <v>6269</v>
      </c>
      <c r="D993" s="245">
        <v>2017</v>
      </c>
      <c r="E993" s="246">
        <v>43802</v>
      </c>
      <c r="F993" s="245" t="s">
        <v>6597</v>
      </c>
      <c r="G993" s="247" t="s">
        <v>4184</v>
      </c>
      <c r="H993" s="248" t="s">
        <v>6898</v>
      </c>
      <c r="I993" s="249">
        <v>5824</v>
      </c>
      <c r="J993" s="249">
        <v>71</v>
      </c>
      <c r="K993" s="250">
        <v>1.6272201748479371</v>
      </c>
      <c r="L993" s="251" t="s">
        <v>6273</v>
      </c>
      <c r="M993" s="251" t="s">
        <v>8710</v>
      </c>
      <c r="N993" s="245"/>
      <c r="S993" s="251" t="s">
        <v>8711</v>
      </c>
      <c r="T993" s="251" t="s">
        <v>8711</v>
      </c>
    </row>
    <row r="994" spans="1:20">
      <c r="A994" s="245" t="s">
        <v>6267</v>
      </c>
      <c r="B994" s="245" t="s">
        <v>6268</v>
      </c>
      <c r="C994" s="245" t="s">
        <v>6269</v>
      </c>
      <c r="D994" s="245">
        <v>2017</v>
      </c>
      <c r="E994" s="246">
        <v>43802</v>
      </c>
      <c r="F994" s="245" t="s">
        <v>6537</v>
      </c>
      <c r="G994" s="247" t="s">
        <v>7083</v>
      </c>
      <c r="H994" s="248" t="s">
        <v>6898</v>
      </c>
      <c r="I994" s="249">
        <v>4560</v>
      </c>
      <c r="J994" s="249">
        <v>66</v>
      </c>
      <c r="K994" s="250">
        <v>1.5861090241255531</v>
      </c>
      <c r="L994" s="251" t="s">
        <v>6273</v>
      </c>
      <c r="M994" s="251" t="s">
        <v>8710</v>
      </c>
      <c r="N994" s="245"/>
      <c r="S994" s="251" t="s">
        <v>8711</v>
      </c>
      <c r="T994" s="251" t="s">
        <v>8711</v>
      </c>
    </row>
    <row r="995" spans="1:20">
      <c r="A995" s="245" t="s">
        <v>6267</v>
      </c>
      <c r="B995" s="245" t="s">
        <v>6268</v>
      </c>
      <c r="C995" s="245" t="s">
        <v>6269</v>
      </c>
      <c r="D995" s="245">
        <v>2017</v>
      </c>
      <c r="E995" s="246">
        <v>43802</v>
      </c>
      <c r="F995" s="245" t="s">
        <v>6454</v>
      </c>
      <c r="G995" s="247" t="s">
        <v>3986</v>
      </c>
      <c r="H995" s="248" t="s">
        <v>6898</v>
      </c>
      <c r="I995" s="249">
        <v>5150</v>
      </c>
      <c r="J995" s="249">
        <v>68</v>
      </c>
      <c r="K995" s="250">
        <v>1.6378740077345817</v>
      </c>
      <c r="L995" s="251" t="s">
        <v>6273</v>
      </c>
      <c r="M995" s="251" t="s">
        <v>8710</v>
      </c>
      <c r="N995" s="245"/>
      <c r="S995" s="251" t="s">
        <v>8711</v>
      </c>
      <c r="T995" s="251" t="s">
        <v>8711</v>
      </c>
    </row>
    <row r="996" spans="1:20">
      <c r="A996" s="245" t="s">
        <v>6267</v>
      </c>
      <c r="B996" s="245" t="s">
        <v>6268</v>
      </c>
      <c r="C996" s="245" t="s">
        <v>6269</v>
      </c>
      <c r="D996" s="245">
        <v>2017</v>
      </c>
      <c r="E996" s="246">
        <v>43802</v>
      </c>
      <c r="F996" s="245" t="s">
        <v>6412</v>
      </c>
      <c r="G996" s="247" t="s">
        <v>3768</v>
      </c>
      <c r="H996" s="248" t="s">
        <v>6898</v>
      </c>
      <c r="I996" s="249">
        <v>4486</v>
      </c>
      <c r="J996" s="249">
        <v>68</v>
      </c>
      <c r="K996" s="250">
        <v>1.4266995725625891</v>
      </c>
      <c r="L996" s="251" t="s">
        <v>6273</v>
      </c>
      <c r="M996" s="251" t="s">
        <v>8710</v>
      </c>
      <c r="N996" s="245"/>
      <c r="S996" s="251" t="s">
        <v>8711</v>
      </c>
      <c r="T996" s="251" t="s">
        <v>8711</v>
      </c>
    </row>
    <row r="997" spans="1:20">
      <c r="A997" s="245" t="s">
        <v>6267</v>
      </c>
      <c r="B997" s="245" t="s">
        <v>6268</v>
      </c>
      <c r="C997" s="245" t="s">
        <v>6269</v>
      </c>
      <c r="D997" s="245">
        <v>2017</v>
      </c>
      <c r="E997" s="246">
        <v>43802</v>
      </c>
      <c r="F997" s="245" t="s">
        <v>6935</v>
      </c>
      <c r="G997" s="247" t="s">
        <v>3869</v>
      </c>
      <c r="H997" s="248" t="s">
        <v>6898</v>
      </c>
      <c r="I997" s="249">
        <v>5016</v>
      </c>
      <c r="J997" s="249">
        <v>69</v>
      </c>
      <c r="K997" s="250">
        <v>1.5268988064253946</v>
      </c>
      <c r="L997" s="251" t="s">
        <v>6273</v>
      </c>
      <c r="M997" s="251" t="s">
        <v>8710</v>
      </c>
      <c r="N997" s="245"/>
      <c r="S997" s="251" t="s">
        <v>8711</v>
      </c>
      <c r="T997" s="251" t="s">
        <v>8711</v>
      </c>
    </row>
    <row r="998" spans="1:20">
      <c r="A998" s="245" t="s">
        <v>6267</v>
      </c>
      <c r="B998" s="245" t="s">
        <v>6268</v>
      </c>
      <c r="C998" s="245" t="s">
        <v>6269</v>
      </c>
      <c r="D998" s="245">
        <v>2017</v>
      </c>
      <c r="E998" s="246">
        <v>43802</v>
      </c>
      <c r="F998" s="245" t="s">
        <v>6454</v>
      </c>
      <c r="G998" s="247" t="s">
        <v>7084</v>
      </c>
      <c r="H998" s="248" t="s">
        <v>6898</v>
      </c>
      <c r="I998" s="249">
        <v>5016</v>
      </c>
      <c r="J998" s="249">
        <v>68</v>
      </c>
      <c r="K998" s="250">
        <v>1.5952574801546917</v>
      </c>
      <c r="L998" s="251" t="s">
        <v>6273</v>
      </c>
      <c r="M998" s="251" t="s">
        <v>8710</v>
      </c>
      <c r="N998" s="245"/>
      <c r="S998" s="251" t="s">
        <v>8711</v>
      </c>
      <c r="T998" s="251" t="s">
        <v>8711</v>
      </c>
    </row>
    <row r="999" spans="1:20">
      <c r="A999" s="245" t="s">
        <v>6267</v>
      </c>
      <c r="B999" s="245" t="s">
        <v>6268</v>
      </c>
      <c r="C999" s="245" t="s">
        <v>6269</v>
      </c>
      <c r="D999" s="245">
        <v>2017</v>
      </c>
      <c r="E999" s="246">
        <v>43802</v>
      </c>
      <c r="F999" s="245" t="s">
        <v>6379</v>
      </c>
      <c r="G999" s="247" t="s">
        <v>7085</v>
      </c>
      <c r="H999" s="248" t="s">
        <v>6898</v>
      </c>
      <c r="I999" s="249">
        <v>5478</v>
      </c>
      <c r="J999" s="249">
        <v>69</v>
      </c>
      <c r="K999" s="250">
        <v>1.6675342228066812</v>
      </c>
      <c r="L999" s="251" t="s">
        <v>6273</v>
      </c>
      <c r="M999" s="251" t="s">
        <v>8710</v>
      </c>
      <c r="N999" s="245"/>
      <c r="S999" s="251" t="s">
        <v>8711</v>
      </c>
      <c r="T999" s="251" t="s">
        <v>8716</v>
      </c>
    </row>
    <row r="1000" spans="1:20">
      <c r="A1000" s="245" t="s">
        <v>6267</v>
      </c>
      <c r="B1000" s="245" t="s">
        <v>6268</v>
      </c>
      <c r="C1000" s="245" t="s">
        <v>6269</v>
      </c>
      <c r="D1000" s="245">
        <v>2017</v>
      </c>
      <c r="E1000" s="246">
        <v>43802</v>
      </c>
      <c r="F1000" s="245" t="s">
        <v>6848</v>
      </c>
      <c r="G1000" s="247" t="s">
        <v>7086</v>
      </c>
      <c r="H1000" s="248" t="s">
        <v>6898</v>
      </c>
      <c r="I1000" s="249">
        <v>5206</v>
      </c>
      <c r="J1000" s="249">
        <v>69</v>
      </c>
      <c r="K1000" s="250">
        <v>1.5847358824263567</v>
      </c>
      <c r="L1000" s="251" t="s">
        <v>6273</v>
      </c>
      <c r="M1000" s="251" t="s">
        <v>8710</v>
      </c>
      <c r="N1000" s="245"/>
      <c r="S1000" s="251" t="s">
        <v>8711</v>
      </c>
      <c r="T1000" s="251" t="s">
        <v>8711</v>
      </c>
    </row>
    <row r="1001" spans="1:20">
      <c r="A1001" s="245" t="s">
        <v>6267</v>
      </c>
      <c r="B1001" s="245" t="s">
        <v>6268</v>
      </c>
      <c r="C1001" s="245" t="s">
        <v>6269</v>
      </c>
      <c r="D1001" s="245">
        <v>2017</v>
      </c>
      <c r="E1001" s="246">
        <v>43802</v>
      </c>
      <c r="F1001" s="245" t="s">
        <v>6916</v>
      </c>
      <c r="G1001" s="247" t="s">
        <v>4056</v>
      </c>
      <c r="H1001" s="248" t="s">
        <v>6898</v>
      </c>
      <c r="I1001" s="249">
        <v>3982</v>
      </c>
      <c r="J1001" s="249">
        <v>64</v>
      </c>
      <c r="K1001" s="250">
        <v>1.519012451171875</v>
      </c>
      <c r="L1001" s="251" t="s">
        <v>6273</v>
      </c>
      <c r="M1001" s="251" t="s">
        <v>8710</v>
      </c>
      <c r="N1001" s="245"/>
      <c r="S1001" s="251" t="s">
        <v>8711</v>
      </c>
      <c r="T1001" s="251" t="s">
        <v>8711</v>
      </c>
    </row>
    <row r="1002" spans="1:20">
      <c r="A1002" s="245" t="s">
        <v>6267</v>
      </c>
      <c r="B1002" s="245" t="s">
        <v>6268</v>
      </c>
      <c r="C1002" s="245" t="s">
        <v>6269</v>
      </c>
      <c r="D1002" s="245">
        <v>2017</v>
      </c>
      <c r="E1002" s="246">
        <v>43802</v>
      </c>
      <c r="F1002" s="245" t="s">
        <v>6503</v>
      </c>
      <c r="G1002" s="247" t="s">
        <v>3976</v>
      </c>
      <c r="H1002" s="248" t="s">
        <v>6898</v>
      </c>
      <c r="I1002" s="249">
        <v>4764</v>
      </c>
      <c r="J1002" s="249">
        <v>66</v>
      </c>
      <c r="K1002" s="250">
        <v>1.6570665330995911</v>
      </c>
      <c r="L1002" s="251" t="s">
        <v>6273</v>
      </c>
      <c r="M1002" s="251" t="s">
        <v>8710</v>
      </c>
      <c r="N1002" s="245"/>
      <c r="S1002" s="251" t="s">
        <v>8711</v>
      </c>
      <c r="T1002" s="251" t="s">
        <v>8711</v>
      </c>
    </row>
    <row r="1003" spans="1:20">
      <c r="A1003" s="245" t="s">
        <v>6267</v>
      </c>
      <c r="B1003" s="245" t="s">
        <v>6268</v>
      </c>
      <c r="C1003" s="245" t="s">
        <v>6269</v>
      </c>
      <c r="D1003" s="245">
        <v>2017</v>
      </c>
      <c r="E1003" s="246">
        <v>43802</v>
      </c>
      <c r="F1003" s="245" t="s">
        <v>6368</v>
      </c>
      <c r="G1003" s="247" t="s">
        <v>4198</v>
      </c>
      <c r="H1003" s="248" t="s">
        <v>6898</v>
      </c>
      <c r="I1003" s="249">
        <v>4516</v>
      </c>
      <c r="J1003" s="249">
        <v>67</v>
      </c>
      <c r="K1003" s="250">
        <v>1.5015144815020465</v>
      </c>
      <c r="L1003" s="251" t="s">
        <v>6273</v>
      </c>
      <c r="M1003" s="251" t="s">
        <v>8710</v>
      </c>
      <c r="N1003" s="245"/>
      <c r="S1003" s="251" t="s">
        <v>8711</v>
      </c>
      <c r="T1003" s="251" t="s">
        <v>8711</v>
      </c>
    </row>
    <row r="1004" spans="1:20">
      <c r="A1004" s="245" t="s">
        <v>6267</v>
      </c>
      <c r="B1004" s="245" t="s">
        <v>6268</v>
      </c>
      <c r="C1004" s="245" t="s">
        <v>6269</v>
      </c>
      <c r="D1004" s="245">
        <v>2017</v>
      </c>
      <c r="E1004" s="246">
        <v>43802</v>
      </c>
      <c r="F1004" s="245" t="s">
        <v>6935</v>
      </c>
      <c r="G1004" s="247" t="s">
        <v>4074</v>
      </c>
      <c r="H1004" s="248" t="s">
        <v>6898</v>
      </c>
      <c r="I1004" s="249">
        <v>4416</v>
      </c>
      <c r="J1004" s="249">
        <v>65</v>
      </c>
      <c r="K1004" s="250">
        <v>1.6080109239872555</v>
      </c>
      <c r="L1004" s="251" t="s">
        <v>6273</v>
      </c>
      <c r="M1004" s="251" t="s">
        <v>8710</v>
      </c>
      <c r="N1004" s="245"/>
      <c r="S1004" s="251" t="s">
        <v>8711</v>
      </c>
      <c r="T1004" s="251" t="s">
        <v>8711</v>
      </c>
    </row>
    <row r="1005" spans="1:20">
      <c r="A1005" s="245" t="s">
        <v>6267</v>
      </c>
      <c r="B1005" s="245" t="s">
        <v>6268</v>
      </c>
      <c r="C1005" s="245" t="s">
        <v>6269</v>
      </c>
      <c r="D1005" s="245">
        <v>2017</v>
      </c>
      <c r="E1005" s="246">
        <v>43802</v>
      </c>
      <c r="F1005" s="245" t="s">
        <v>6607</v>
      </c>
      <c r="G1005" s="247" t="s">
        <v>7087</v>
      </c>
      <c r="H1005" s="248" t="s">
        <v>6898</v>
      </c>
      <c r="I1005" s="249">
        <v>4214</v>
      </c>
      <c r="J1005" s="249">
        <v>63</v>
      </c>
      <c r="K1005" s="250">
        <v>1.6852831667646482</v>
      </c>
      <c r="L1005" s="251" t="s">
        <v>6273</v>
      </c>
      <c r="M1005" s="251" t="s">
        <v>8710</v>
      </c>
      <c r="N1005" s="245"/>
      <c r="S1005" s="251" t="s">
        <v>8711</v>
      </c>
      <c r="T1005" s="251" t="s">
        <v>8711</v>
      </c>
    </row>
    <row r="1006" spans="1:20">
      <c r="A1006" s="245" t="s">
        <v>6267</v>
      </c>
      <c r="B1006" s="245" t="s">
        <v>6268</v>
      </c>
      <c r="C1006" s="245" t="s">
        <v>6269</v>
      </c>
      <c r="D1006" s="245">
        <v>2017</v>
      </c>
      <c r="E1006" s="246">
        <v>43802</v>
      </c>
      <c r="F1006" s="245" t="s">
        <v>6327</v>
      </c>
      <c r="G1006" s="247" t="s">
        <v>7088</v>
      </c>
      <c r="H1006" s="248" t="s">
        <v>6898</v>
      </c>
      <c r="I1006" s="249">
        <v>4498</v>
      </c>
      <c r="J1006" s="249">
        <v>65</v>
      </c>
      <c r="K1006" s="250">
        <v>1.6378698224852071</v>
      </c>
      <c r="L1006" s="251" t="s">
        <v>6273</v>
      </c>
      <c r="M1006" s="251" t="s">
        <v>8713</v>
      </c>
      <c r="N1006" s="245"/>
      <c r="S1006" s="251" t="s">
        <v>8714</v>
      </c>
      <c r="T1006" s="251" t="s">
        <v>8714</v>
      </c>
    </row>
    <row r="1007" spans="1:20">
      <c r="A1007" s="245" t="s">
        <v>6267</v>
      </c>
      <c r="B1007" s="245" t="s">
        <v>6268</v>
      </c>
      <c r="C1007" s="245" t="s">
        <v>6269</v>
      </c>
      <c r="D1007" s="245">
        <v>2017</v>
      </c>
      <c r="E1007" s="246">
        <v>43802</v>
      </c>
      <c r="F1007" s="245" t="s">
        <v>6679</v>
      </c>
      <c r="G1007" s="247" t="s">
        <v>2770</v>
      </c>
      <c r="H1007" s="248" t="s">
        <v>6898</v>
      </c>
      <c r="I1007" s="249">
        <v>4320</v>
      </c>
      <c r="J1007" s="249">
        <v>65</v>
      </c>
      <c r="K1007" s="250">
        <v>1.573054164770141</v>
      </c>
      <c r="L1007" s="251" t="s">
        <v>6273</v>
      </c>
      <c r="M1007" s="251" t="s">
        <v>8710</v>
      </c>
      <c r="N1007" s="245"/>
      <c r="S1007" s="251" t="s">
        <v>8711</v>
      </c>
      <c r="T1007" s="251" t="s">
        <v>8711</v>
      </c>
    </row>
    <row r="1008" spans="1:20">
      <c r="A1008" s="245" t="s">
        <v>6267</v>
      </c>
      <c r="B1008" s="245" t="s">
        <v>6268</v>
      </c>
      <c r="C1008" s="245" t="s">
        <v>6269</v>
      </c>
      <c r="D1008" s="245">
        <v>2017</v>
      </c>
      <c r="E1008" s="246">
        <v>43802</v>
      </c>
      <c r="F1008" s="245" t="s">
        <v>6960</v>
      </c>
      <c r="G1008" s="247" t="s">
        <v>3285</v>
      </c>
      <c r="H1008" s="248" t="s">
        <v>6898</v>
      </c>
      <c r="I1008" s="249">
        <v>4220</v>
      </c>
      <c r="J1008" s="249">
        <v>65</v>
      </c>
      <c r="K1008" s="250">
        <v>1.5366408739189805</v>
      </c>
      <c r="L1008" s="251" t="s">
        <v>6273</v>
      </c>
      <c r="M1008" s="251" t="s">
        <v>8710</v>
      </c>
      <c r="N1008" s="245"/>
      <c r="S1008" s="251" t="s">
        <v>8711</v>
      </c>
      <c r="T1008" s="251" t="s">
        <v>8711</v>
      </c>
    </row>
    <row r="1009" spans="1:20">
      <c r="A1009" s="245" t="s">
        <v>6267</v>
      </c>
      <c r="B1009" s="245" t="s">
        <v>6268</v>
      </c>
      <c r="C1009" s="245" t="s">
        <v>6269</v>
      </c>
      <c r="D1009" s="245">
        <v>2017</v>
      </c>
      <c r="E1009" s="246">
        <v>43802</v>
      </c>
      <c r="F1009" s="245" t="s">
        <v>6454</v>
      </c>
      <c r="G1009" s="247" t="s">
        <v>2536</v>
      </c>
      <c r="H1009" s="248" t="s">
        <v>6898</v>
      </c>
      <c r="I1009" s="249">
        <v>4570</v>
      </c>
      <c r="J1009" s="249">
        <v>65</v>
      </c>
      <c r="K1009" s="250">
        <v>1.6640873918980428</v>
      </c>
      <c r="L1009" s="251" t="s">
        <v>6273</v>
      </c>
      <c r="M1009" s="251" t="s">
        <v>8710</v>
      </c>
      <c r="N1009" s="245"/>
      <c r="S1009" s="251" t="s">
        <v>8711</v>
      </c>
      <c r="T1009" s="251" t="s">
        <v>8711</v>
      </c>
    </row>
    <row r="1010" spans="1:20">
      <c r="A1010" s="245" t="s">
        <v>6267</v>
      </c>
      <c r="B1010" s="245" t="s">
        <v>6268</v>
      </c>
      <c r="C1010" s="245" t="s">
        <v>6269</v>
      </c>
      <c r="D1010" s="245">
        <v>2017</v>
      </c>
      <c r="E1010" s="246">
        <v>43802</v>
      </c>
      <c r="F1010" s="245" t="s">
        <v>6412</v>
      </c>
      <c r="G1010" s="247" t="s">
        <v>3810</v>
      </c>
      <c r="H1010" s="248" t="s">
        <v>6898</v>
      </c>
      <c r="I1010" s="249">
        <v>5218</v>
      </c>
      <c r="J1010" s="249">
        <v>68</v>
      </c>
      <c r="K1010" s="250">
        <v>1.6595003053124362</v>
      </c>
      <c r="L1010" s="251" t="s">
        <v>6273</v>
      </c>
      <c r="M1010" s="251" t="s">
        <v>8710</v>
      </c>
      <c r="N1010" s="245"/>
      <c r="S1010" s="251" t="s">
        <v>8711</v>
      </c>
      <c r="T1010" s="251" t="s">
        <v>8711</v>
      </c>
    </row>
    <row r="1011" spans="1:20">
      <c r="A1011" s="245" t="s">
        <v>6267</v>
      </c>
      <c r="B1011" s="245" t="s">
        <v>6268</v>
      </c>
      <c r="C1011" s="245" t="s">
        <v>6269</v>
      </c>
      <c r="D1011" s="245">
        <v>2017</v>
      </c>
      <c r="E1011" s="246">
        <v>43802</v>
      </c>
      <c r="F1011" s="245" t="s">
        <v>6432</v>
      </c>
      <c r="G1011" s="247" t="s">
        <v>7089</v>
      </c>
      <c r="H1011" s="248" t="s">
        <v>6898</v>
      </c>
      <c r="I1011" s="249">
        <v>4588</v>
      </c>
      <c r="J1011" s="249">
        <v>66</v>
      </c>
      <c r="K1011" s="250">
        <v>1.5958482900631663</v>
      </c>
      <c r="L1011" s="251" t="s">
        <v>6273</v>
      </c>
      <c r="M1011" s="251" t="s">
        <v>8713</v>
      </c>
      <c r="N1011" s="245"/>
      <c r="S1011" s="251" t="s">
        <v>8714</v>
      </c>
      <c r="T1011" s="251" t="s">
        <v>8716</v>
      </c>
    </row>
    <row r="1012" spans="1:20">
      <c r="A1012" s="245" t="s">
        <v>6267</v>
      </c>
      <c r="B1012" s="245" t="s">
        <v>6268</v>
      </c>
      <c r="C1012" s="245" t="s">
        <v>6269</v>
      </c>
      <c r="D1012" s="245">
        <v>2017</v>
      </c>
      <c r="E1012" s="246">
        <v>43802</v>
      </c>
      <c r="F1012" s="245" t="s">
        <v>6330</v>
      </c>
      <c r="G1012" s="247" t="s">
        <v>4591</v>
      </c>
      <c r="H1012" s="248" t="s">
        <v>6898</v>
      </c>
      <c r="I1012" s="249">
        <v>4946</v>
      </c>
      <c r="J1012" s="249">
        <v>69</v>
      </c>
      <c r="K1012" s="250">
        <v>1.5055904100039879</v>
      </c>
      <c r="L1012" s="251" t="s">
        <v>6273</v>
      </c>
      <c r="M1012" s="251" t="s">
        <v>8713</v>
      </c>
      <c r="N1012" s="245"/>
      <c r="S1012" s="251" t="s">
        <v>8714</v>
      </c>
      <c r="T1012" s="251" t="s">
        <v>8714</v>
      </c>
    </row>
    <row r="1013" spans="1:20">
      <c r="A1013" s="245" t="s">
        <v>6267</v>
      </c>
      <c r="B1013" s="245" t="s">
        <v>6268</v>
      </c>
      <c r="C1013" s="245" t="s">
        <v>6269</v>
      </c>
      <c r="D1013" s="245">
        <v>2017</v>
      </c>
      <c r="E1013" s="246">
        <v>43802</v>
      </c>
      <c r="F1013" s="245" t="s">
        <v>6359</v>
      </c>
      <c r="G1013" s="247" t="s">
        <v>4072</v>
      </c>
      <c r="H1013" s="248" t="s">
        <v>6898</v>
      </c>
      <c r="I1013" s="249">
        <v>3394</v>
      </c>
      <c r="J1013" s="249">
        <v>62</v>
      </c>
      <c r="K1013" s="250">
        <v>1.424087811755228</v>
      </c>
      <c r="L1013" s="251" t="s">
        <v>6273</v>
      </c>
      <c r="M1013" s="251" t="s">
        <v>8710</v>
      </c>
      <c r="N1013" s="245"/>
      <c r="S1013" s="251" t="s">
        <v>8711</v>
      </c>
      <c r="T1013" s="251" t="s">
        <v>8711</v>
      </c>
    </row>
    <row r="1014" spans="1:20">
      <c r="A1014" s="245" t="s">
        <v>6267</v>
      </c>
      <c r="B1014" s="245" t="s">
        <v>6268</v>
      </c>
      <c r="C1014" s="245" t="s">
        <v>6269</v>
      </c>
      <c r="D1014" s="245">
        <v>2017</v>
      </c>
      <c r="E1014" s="246">
        <v>43802</v>
      </c>
      <c r="F1014" s="245" t="s">
        <v>6324</v>
      </c>
      <c r="G1014" s="247" t="s">
        <v>7090</v>
      </c>
      <c r="H1014" s="248" t="s">
        <v>6898</v>
      </c>
      <c r="I1014" s="249">
        <v>5300</v>
      </c>
      <c r="J1014" s="249">
        <v>69</v>
      </c>
      <c r="K1014" s="250">
        <v>1.6133500147636746</v>
      </c>
      <c r="L1014" s="251" t="s">
        <v>6273</v>
      </c>
      <c r="M1014" s="251" t="s">
        <v>8710</v>
      </c>
      <c r="N1014" s="245"/>
      <c r="S1014" s="251" t="s">
        <v>8711</v>
      </c>
      <c r="T1014" s="251" t="s">
        <v>8711</v>
      </c>
    </row>
    <row r="1015" spans="1:20">
      <c r="A1015" s="245" t="s">
        <v>6267</v>
      </c>
      <c r="B1015" s="245" t="s">
        <v>6268</v>
      </c>
      <c r="C1015" s="245" t="s">
        <v>6269</v>
      </c>
      <c r="D1015" s="245">
        <v>2017</v>
      </c>
      <c r="E1015" s="246">
        <v>43802</v>
      </c>
      <c r="F1015" s="245" t="s">
        <v>6464</v>
      </c>
      <c r="G1015" s="247" t="s">
        <v>7091</v>
      </c>
      <c r="H1015" s="248" t="s">
        <v>6898</v>
      </c>
      <c r="I1015" s="249">
        <v>5616</v>
      </c>
      <c r="J1015" s="249">
        <v>71</v>
      </c>
      <c r="K1015" s="250">
        <v>1.5691051686033679</v>
      </c>
      <c r="L1015" s="251" t="s">
        <v>6273</v>
      </c>
      <c r="M1015" s="251" t="s">
        <v>8713</v>
      </c>
      <c r="N1015" s="245"/>
      <c r="S1015" s="251" t="s">
        <v>8714</v>
      </c>
      <c r="T1015" s="251" t="s">
        <v>8714</v>
      </c>
    </row>
    <row r="1016" spans="1:20">
      <c r="A1016" s="245" t="s">
        <v>6267</v>
      </c>
      <c r="B1016" s="245" t="s">
        <v>6268</v>
      </c>
      <c r="C1016" s="245" t="s">
        <v>6269</v>
      </c>
      <c r="D1016" s="245">
        <v>2017</v>
      </c>
      <c r="E1016" s="246">
        <v>43802</v>
      </c>
      <c r="F1016" s="245" t="s">
        <v>6430</v>
      </c>
      <c r="G1016" s="247" t="s">
        <v>7092</v>
      </c>
      <c r="H1016" s="248" t="s">
        <v>6898</v>
      </c>
      <c r="I1016" s="249">
        <v>4698</v>
      </c>
      <c r="J1016" s="249">
        <v>66</v>
      </c>
      <c r="K1016" s="250">
        <v>1.6341096919609315</v>
      </c>
      <c r="L1016" s="251" t="s">
        <v>6273</v>
      </c>
      <c r="M1016" s="251" t="s">
        <v>8710</v>
      </c>
      <c r="N1016" s="245"/>
      <c r="S1016" s="251" t="s">
        <v>8711</v>
      </c>
      <c r="T1016" s="251" t="s">
        <v>8711</v>
      </c>
    </row>
    <row r="1017" spans="1:20">
      <c r="A1017" s="245" t="s">
        <v>6267</v>
      </c>
      <c r="B1017" s="245" t="s">
        <v>6268</v>
      </c>
      <c r="C1017" s="245" t="s">
        <v>6269</v>
      </c>
      <c r="D1017" s="245">
        <v>2017</v>
      </c>
      <c r="E1017" s="246">
        <v>43802</v>
      </c>
      <c r="F1017" s="245" t="s">
        <v>7093</v>
      </c>
      <c r="G1017" s="247" t="s">
        <v>7094</v>
      </c>
      <c r="H1017" s="248" t="s">
        <v>6898</v>
      </c>
      <c r="I1017" s="249">
        <v>3136</v>
      </c>
      <c r="J1017" s="249">
        <v>59</v>
      </c>
      <c r="K1017" s="250">
        <v>1.5269331333778038</v>
      </c>
      <c r="L1017" s="251" t="s">
        <v>6273</v>
      </c>
      <c r="N1017" s="245"/>
    </row>
    <row r="1018" spans="1:20">
      <c r="A1018" s="245" t="s">
        <v>6267</v>
      </c>
      <c r="B1018" s="245" t="s">
        <v>6268</v>
      </c>
      <c r="C1018" s="245" t="s">
        <v>6269</v>
      </c>
      <c r="D1018" s="245">
        <v>2017</v>
      </c>
      <c r="E1018" s="246">
        <v>43802</v>
      </c>
      <c r="F1018" s="245" t="s">
        <v>6364</v>
      </c>
      <c r="G1018" s="247" t="s">
        <v>3009</v>
      </c>
      <c r="H1018" s="248" t="s">
        <v>6898</v>
      </c>
      <c r="I1018" s="249">
        <v>4016</v>
      </c>
      <c r="J1018" s="249">
        <v>62</v>
      </c>
      <c r="K1018" s="250">
        <v>1.6850726729549192</v>
      </c>
      <c r="L1018" s="251" t="s">
        <v>6273</v>
      </c>
      <c r="M1018" s="251" t="s">
        <v>8710</v>
      </c>
      <c r="N1018" s="245"/>
      <c r="S1018" s="251" t="s">
        <v>8711</v>
      </c>
      <c r="T1018" s="251" t="s">
        <v>8711</v>
      </c>
    </row>
    <row r="1019" spans="1:20">
      <c r="A1019" s="245" t="s">
        <v>6267</v>
      </c>
      <c r="B1019" s="245" t="s">
        <v>6268</v>
      </c>
      <c r="C1019" s="245" t="s">
        <v>6269</v>
      </c>
      <c r="D1019" s="245">
        <v>2017</v>
      </c>
      <c r="E1019" s="246">
        <v>43802</v>
      </c>
      <c r="F1019" s="245" t="s">
        <v>6584</v>
      </c>
      <c r="G1019" s="247" t="s">
        <v>3962</v>
      </c>
      <c r="H1019" s="248" t="s">
        <v>6898</v>
      </c>
      <c r="I1019" s="249">
        <v>3912</v>
      </c>
      <c r="J1019" s="249">
        <v>64</v>
      </c>
      <c r="K1019" s="250">
        <v>1.4923095703125</v>
      </c>
      <c r="L1019" s="251" t="s">
        <v>6273</v>
      </c>
      <c r="M1019" s="251" t="s">
        <v>8710</v>
      </c>
      <c r="N1019" s="245"/>
      <c r="S1019" s="251" t="s">
        <v>8711</v>
      </c>
      <c r="T1019" s="251" t="s">
        <v>8711</v>
      </c>
    </row>
    <row r="1020" spans="1:20">
      <c r="A1020" s="245" t="s">
        <v>6267</v>
      </c>
      <c r="B1020" s="245" t="s">
        <v>6268</v>
      </c>
      <c r="C1020" s="245" t="s">
        <v>6269</v>
      </c>
      <c r="D1020" s="245">
        <v>2017</v>
      </c>
      <c r="E1020" s="246">
        <v>43802</v>
      </c>
      <c r="F1020" s="245" t="s">
        <v>6383</v>
      </c>
      <c r="G1020" s="247" t="s">
        <v>3025</v>
      </c>
      <c r="H1020" s="248" t="s">
        <v>6898</v>
      </c>
      <c r="I1020" s="249">
        <v>5474</v>
      </c>
      <c r="J1020" s="249">
        <v>69</v>
      </c>
      <c r="K1020" s="250">
        <v>1.6663166001540293</v>
      </c>
      <c r="L1020" s="251" t="s">
        <v>6273</v>
      </c>
      <c r="M1020" s="251" t="s">
        <v>8710</v>
      </c>
      <c r="N1020" s="245"/>
      <c r="S1020" s="251" t="s">
        <v>8711</v>
      </c>
      <c r="T1020" s="251" t="s">
        <v>8711</v>
      </c>
    </row>
    <row r="1021" spans="1:20">
      <c r="A1021" s="245" t="s">
        <v>6267</v>
      </c>
      <c r="B1021" s="245" t="s">
        <v>6268</v>
      </c>
      <c r="C1021" s="245" t="s">
        <v>6269</v>
      </c>
      <c r="D1021" s="245">
        <v>2017</v>
      </c>
      <c r="E1021" s="246">
        <v>43802</v>
      </c>
      <c r="F1021" s="245" t="s">
        <v>6402</v>
      </c>
      <c r="G1021" s="247" t="s">
        <v>3033</v>
      </c>
      <c r="H1021" s="248" t="s">
        <v>6898</v>
      </c>
      <c r="I1021" s="249">
        <v>4246</v>
      </c>
      <c r="J1021" s="249">
        <v>66</v>
      </c>
      <c r="K1021" s="250">
        <v>1.4768901132537495</v>
      </c>
      <c r="L1021" s="251" t="s">
        <v>6273</v>
      </c>
      <c r="M1021" s="251" t="s">
        <v>8710</v>
      </c>
      <c r="N1021" s="245"/>
      <c r="S1021" s="251" t="s">
        <v>8711</v>
      </c>
      <c r="T1021" s="251" t="s">
        <v>8711</v>
      </c>
    </row>
    <row r="1022" spans="1:20">
      <c r="A1022" s="245" t="s">
        <v>6267</v>
      </c>
      <c r="B1022" s="245" t="s">
        <v>6268</v>
      </c>
      <c r="C1022" s="245" t="s">
        <v>6269</v>
      </c>
      <c r="D1022" s="245">
        <v>2017</v>
      </c>
      <c r="E1022" s="246">
        <v>43802</v>
      </c>
      <c r="F1022" s="245" t="s">
        <v>6350</v>
      </c>
      <c r="G1022" s="247" t="s">
        <v>3836</v>
      </c>
      <c r="H1022" s="248" t="s">
        <v>6898</v>
      </c>
      <c r="I1022" s="249">
        <v>4128</v>
      </c>
      <c r="J1022" s="249">
        <v>63</v>
      </c>
      <c r="K1022" s="250">
        <v>1.6508896327490432</v>
      </c>
      <c r="L1022" s="251" t="s">
        <v>6273</v>
      </c>
      <c r="M1022" s="251" t="s">
        <v>8710</v>
      </c>
      <c r="N1022" s="245"/>
      <c r="S1022" s="251" t="s">
        <v>8711</v>
      </c>
      <c r="T1022" s="251" t="s">
        <v>8711</v>
      </c>
    </row>
    <row r="1023" spans="1:20">
      <c r="A1023" s="245" t="s">
        <v>6267</v>
      </c>
      <c r="B1023" s="245" t="s">
        <v>6268</v>
      </c>
      <c r="C1023" s="245" t="s">
        <v>6269</v>
      </c>
      <c r="D1023" s="245">
        <v>2017</v>
      </c>
      <c r="E1023" s="246">
        <v>43802</v>
      </c>
      <c r="F1023" s="245" t="s">
        <v>6460</v>
      </c>
      <c r="G1023" s="247" t="s">
        <v>7095</v>
      </c>
      <c r="H1023" s="248" t="s">
        <v>6898</v>
      </c>
      <c r="I1023" s="249">
        <v>3834</v>
      </c>
      <c r="J1023" s="249">
        <v>64</v>
      </c>
      <c r="K1023" s="250">
        <v>1.462554931640625</v>
      </c>
      <c r="L1023" s="251" t="s">
        <v>6273</v>
      </c>
      <c r="M1023" s="251" t="s">
        <v>8710</v>
      </c>
      <c r="N1023" s="245"/>
      <c r="S1023" s="251" t="s">
        <v>8711</v>
      </c>
      <c r="T1023" s="251" t="s">
        <v>8716</v>
      </c>
    </row>
    <row r="1024" spans="1:20">
      <c r="A1024" s="245" t="s">
        <v>6267</v>
      </c>
      <c r="B1024" s="245" t="s">
        <v>6268</v>
      </c>
      <c r="C1024" s="245" t="s">
        <v>6269</v>
      </c>
      <c r="D1024" s="245">
        <v>2017</v>
      </c>
      <c r="E1024" s="246">
        <v>43802</v>
      </c>
      <c r="F1024" s="245" t="s">
        <v>6649</v>
      </c>
      <c r="G1024" s="247" t="s">
        <v>3021</v>
      </c>
      <c r="H1024" s="248" t="s">
        <v>6898</v>
      </c>
      <c r="I1024" s="249">
        <v>3166</v>
      </c>
      <c r="J1024" s="249">
        <v>61</v>
      </c>
      <c r="K1024" s="250">
        <v>1.3948304043069686</v>
      </c>
      <c r="L1024" s="251" t="s">
        <v>6273</v>
      </c>
      <c r="N1024" s="245"/>
      <c r="T1024" s="251" t="s">
        <v>8715</v>
      </c>
    </row>
    <row r="1025" spans="1:20">
      <c r="A1025" s="245" t="s">
        <v>6267</v>
      </c>
      <c r="B1025" s="245" t="s">
        <v>6268</v>
      </c>
      <c r="C1025" s="245" t="s">
        <v>6269</v>
      </c>
      <c r="D1025" s="245">
        <v>2017</v>
      </c>
      <c r="E1025" s="246">
        <v>43802</v>
      </c>
      <c r="F1025" s="245" t="s">
        <v>6699</v>
      </c>
      <c r="G1025" s="247" t="s">
        <v>7096</v>
      </c>
      <c r="H1025" s="248" t="s">
        <v>6898</v>
      </c>
      <c r="I1025" s="249">
        <v>4624</v>
      </c>
      <c r="J1025" s="249">
        <v>68</v>
      </c>
      <c r="K1025" s="250">
        <v>1.4705882352941175</v>
      </c>
      <c r="L1025" s="251" t="s">
        <v>6273</v>
      </c>
      <c r="M1025" s="251" t="s">
        <v>8713</v>
      </c>
      <c r="N1025" s="245"/>
      <c r="S1025" s="251" t="s">
        <v>8714</v>
      </c>
      <c r="T1025" s="251" t="s">
        <v>8716</v>
      </c>
    </row>
    <row r="1026" spans="1:20">
      <c r="A1026" s="245" t="s">
        <v>6267</v>
      </c>
      <c r="B1026" s="245" t="s">
        <v>6268</v>
      </c>
      <c r="C1026" s="245" t="s">
        <v>6269</v>
      </c>
      <c r="D1026" s="245">
        <v>2017</v>
      </c>
      <c r="E1026" s="246">
        <v>43802</v>
      </c>
      <c r="F1026" s="245" t="s">
        <v>6584</v>
      </c>
      <c r="G1026" s="247" t="s">
        <v>3073</v>
      </c>
      <c r="H1026" s="248" t="s">
        <v>6898</v>
      </c>
      <c r="I1026" s="249">
        <v>5380</v>
      </c>
      <c r="J1026" s="249">
        <v>69</v>
      </c>
      <c r="K1026" s="250">
        <v>1.6377024678167114</v>
      </c>
      <c r="L1026" s="251" t="s">
        <v>6273</v>
      </c>
      <c r="M1026" s="251" t="s">
        <v>8710</v>
      </c>
      <c r="N1026" s="245"/>
      <c r="S1026" s="251" t="s">
        <v>8711</v>
      </c>
      <c r="T1026" s="251" t="s">
        <v>8711</v>
      </c>
    </row>
    <row r="1027" spans="1:20">
      <c r="A1027" s="245" t="s">
        <v>6267</v>
      </c>
      <c r="B1027" s="245" t="s">
        <v>6268</v>
      </c>
      <c r="C1027" s="245" t="s">
        <v>6269</v>
      </c>
      <c r="D1027" s="245">
        <v>2017</v>
      </c>
      <c r="E1027" s="246">
        <v>43802</v>
      </c>
      <c r="F1027" s="245" t="s">
        <v>6700</v>
      </c>
      <c r="G1027" s="247" t="s">
        <v>3149</v>
      </c>
      <c r="H1027" s="248" t="s">
        <v>6898</v>
      </c>
      <c r="I1027" s="249">
        <v>4362</v>
      </c>
      <c r="J1027" s="249">
        <v>66</v>
      </c>
      <c r="K1027" s="250">
        <v>1.517238500709575</v>
      </c>
      <c r="L1027" s="251" t="s">
        <v>6273</v>
      </c>
      <c r="M1027" s="251" t="s">
        <v>8710</v>
      </c>
      <c r="N1027" s="245"/>
      <c r="S1027" s="251" t="s">
        <v>8711</v>
      </c>
      <c r="T1027" s="251" t="s">
        <v>8711</v>
      </c>
    </row>
    <row r="1028" spans="1:20">
      <c r="A1028" s="245" t="s">
        <v>6267</v>
      </c>
      <c r="B1028" s="245" t="s">
        <v>6268</v>
      </c>
      <c r="C1028" s="245" t="s">
        <v>6269</v>
      </c>
      <c r="D1028" s="245">
        <v>2017</v>
      </c>
      <c r="E1028" s="246">
        <v>43802</v>
      </c>
      <c r="F1028" s="245" t="s">
        <v>7097</v>
      </c>
      <c r="G1028" s="247" t="s">
        <v>4176</v>
      </c>
      <c r="H1028" s="248" t="s">
        <v>6898</v>
      </c>
      <c r="I1028" s="249">
        <v>4500</v>
      </c>
      <c r="J1028" s="249">
        <v>66</v>
      </c>
      <c r="K1028" s="250">
        <v>1.5652391685449536</v>
      </c>
      <c r="L1028" s="251" t="s">
        <v>6273</v>
      </c>
      <c r="M1028" s="251" t="s">
        <v>8710</v>
      </c>
      <c r="N1028" s="245"/>
      <c r="S1028" s="251" t="s">
        <v>8711</v>
      </c>
      <c r="T1028" s="251" t="s">
        <v>8711</v>
      </c>
    </row>
    <row r="1029" spans="1:20">
      <c r="A1029" s="245" t="s">
        <v>6267</v>
      </c>
      <c r="B1029" s="245" t="s">
        <v>6268</v>
      </c>
      <c r="C1029" s="245" t="s">
        <v>6269</v>
      </c>
      <c r="D1029" s="245">
        <v>2017</v>
      </c>
      <c r="E1029" s="246">
        <v>43802</v>
      </c>
      <c r="F1029" s="245" t="s">
        <v>6986</v>
      </c>
      <c r="G1029" s="247" t="s">
        <v>4616</v>
      </c>
      <c r="H1029" s="248" t="s">
        <v>6898</v>
      </c>
      <c r="I1029" s="249">
        <v>3788</v>
      </c>
      <c r="J1029" s="249">
        <v>64</v>
      </c>
      <c r="K1029" s="250">
        <v>1.44500732421875</v>
      </c>
      <c r="L1029" s="251" t="s">
        <v>6273</v>
      </c>
      <c r="M1029" s="251" t="s">
        <v>8713</v>
      </c>
      <c r="N1029" s="245"/>
      <c r="S1029" s="251" t="s">
        <v>8714</v>
      </c>
      <c r="T1029" s="251" t="s">
        <v>8714</v>
      </c>
    </row>
    <row r="1030" spans="1:20">
      <c r="A1030" s="245" t="s">
        <v>6267</v>
      </c>
      <c r="B1030" s="245" t="s">
        <v>6268</v>
      </c>
      <c r="C1030" s="245" t="s">
        <v>6269</v>
      </c>
      <c r="D1030" s="245">
        <v>2017</v>
      </c>
      <c r="E1030" s="246">
        <v>43802</v>
      </c>
      <c r="F1030" s="245" t="s">
        <v>6319</v>
      </c>
      <c r="G1030" s="247" t="s">
        <v>2733</v>
      </c>
      <c r="H1030" s="248" t="s">
        <v>6898</v>
      </c>
      <c r="I1030" s="249">
        <v>5134</v>
      </c>
      <c r="J1030" s="249">
        <v>68</v>
      </c>
      <c r="K1030" s="250">
        <v>1.6327854671280277</v>
      </c>
      <c r="L1030" s="251" t="s">
        <v>6273</v>
      </c>
      <c r="M1030" s="251" t="s">
        <v>8710</v>
      </c>
      <c r="N1030" s="245"/>
      <c r="S1030" s="251" t="s">
        <v>8711</v>
      </c>
      <c r="T1030" s="251" t="s">
        <v>8711</v>
      </c>
    </row>
    <row r="1031" spans="1:20">
      <c r="A1031" s="245" t="s">
        <v>6267</v>
      </c>
      <c r="B1031" s="245" t="s">
        <v>6268</v>
      </c>
      <c r="C1031" s="245" t="s">
        <v>6269</v>
      </c>
      <c r="D1031" s="245">
        <v>2017</v>
      </c>
      <c r="E1031" s="246">
        <v>43802</v>
      </c>
      <c r="F1031" s="245" t="s">
        <v>6853</v>
      </c>
      <c r="G1031" s="247" t="s">
        <v>7098</v>
      </c>
      <c r="H1031" s="248" t="s">
        <v>6898</v>
      </c>
      <c r="I1031" s="249">
        <v>4618</v>
      </c>
      <c r="J1031" s="249">
        <v>65</v>
      </c>
      <c r="K1031" s="250">
        <v>1.6815657715066001</v>
      </c>
      <c r="L1031" s="251" t="s">
        <v>6273</v>
      </c>
      <c r="M1031" s="251" t="s">
        <v>8710</v>
      </c>
      <c r="N1031" s="245"/>
      <c r="S1031" s="251" t="s">
        <v>8711</v>
      </c>
      <c r="T1031" s="251" t="s">
        <v>8711</v>
      </c>
    </row>
    <row r="1032" spans="1:20">
      <c r="A1032" s="245" t="s">
        <v>6267</v>
      </c>
      <c r="B1032" s="245" t="s">
        <v>6268</v>
      </c>
      <c r="C1032" s="245" t="s">
        <v>6269</v>
      </c>
      <c r="D1032" s="245">
        <v>2017</v>
      </c>
      <c r="E1032" s="246">
        <v>43802</v>
      </c>
      <c r="F1032" s="245" t="s">
        <v>6758</v>
      </c>
      <c r="G1032" s="247" t="s">
        <v>3343</v>
      </c>
      <c r="H1032" s="248" t="s">
        <v>6898</v>
      </c>
      <c r="I1032" s="249">
        <v>3690</v>
      </c>
      <c r="J1032" s="249">
        <v>63</v>
      </c>
      <c r="K1032" s="250">
        <v>1.4757225641579383</v>
      </c>
      <c r="L1032" s="251" t="s">
        <v>6273</v>
      </c>
      <c r="M1032" s="251" t="s">
        <v>8710</v>
      </c>
      <c r="N1032" s="245"/>
      <c r="S1032" s="251" t="s">
        <v>8711</v>
      </c>
      <c r="T1032" s="251" t="s">
        <v>8711</v>
      </c>
    </row>
    <row r="1033" spans="1:20">
      <c r="A1033" s="245" t="s">
        <v>6267</v>
      </c>
      <c r="B1033" s="245" t="s">
        <v>6268</v>
      </c>
      <c r="C1033" s="245" t="s">
        <v>6269</v>
      </c>
      <c r="D1033" s="245">
        <v>2017</v>
      </c>
      <c r="E1033" s="246">
        <v>43802</v>
      </c>
      <c r="F1033" s="245" t="s">
        <v>6462</v>
      </c>
      <c r="G1033" s="247" t="s">
        <v>7099</v>
      </c>
      <c r="H1033" s="248" t="s">
        <v>6898</v>
      </c>
      <c r="I1033" s="249">
        <v>3956</v>
      </c>
      <c r="J1033" s="249">
        <v>64</v>
      </c>
      <c r="K1033" s="250">
        <v>1.50909423828125</v>
      </c>
      <c r="L1033" s="251" t="s">
        <v>6273</v>
      </c>
      <c r="M1033" s="251" t="s">
        <v>8710</v>
      </c>
      <c r="N1033" s="245"/>
      <c r="S1033" s="251" t="s">
        <v>8711</v>
      </c>
      <c r="T1033" s="251" t="s">
        <v>8711</v>
      </c>
    </row>
    <row r="1034" spans="1:20">
      <c r="A1034" s="245" t="s">
        <v>6267</v>
      </c>
      <c r="B1034" s="245" t="s">
        <v>6268</v>
      </c>
      <c r="C1034" s="245" t="s">
        <v>6269</v>
      </c>
      <c r="D1034" s="245">
        <v>2017</v>
      </c>
      <c r="E1034" s="246">
        <v>43802</v>
      </c>
      <c r="F1034" s="245" t="s">
        <v>6887</v>
      </c>
      <c r="G1034" s="247" t="s">
        <v>2607</v>
      </c>
      <c r="H1034" s="248" t="s">
        <v>6898</v>
      </c>
      <c r="I1034" s="249">
        <v>3570</v>
      </c>
      <c r="J1034" s="249">
        <v>62</v>
      </c>
      <c r="K1034" s="250">
        <v>1.4979356181397068</v>
      </c>
      <c r="L1034" s="251" t="s">
        <v>6273</v>
      </c>
      <c r="M1034" s="251" t="s">
        <v>8713</v>
      </c>
      <c r="N1034" s="245"/>
      <c r="S1034" s="251" t="s">
        <v>8714</v>
      </c>
      <c r="T1034" s="251" t="s">
        <v>8714</v>
      </c>
    </row>
    <row r="1035" spans="1:20">
      <c r="A1035" s="245" t="s">
        <v>6267</v>
      </c>
      <c r="B1035" s="245" t="s">
        <v>6268</v>
      </c>
      <c r="C1035" s="245" t="s">
        <v>6269</v>
      </c>
      <c r="D1035" s="245">
        <v>2017</v>
      </c>
      <c r="E1035" s="246">
        <v>43802</v>
      </c>
      <c r="F1035" s="245" t="s">
        <v>7100</v>
      </c>
      <c r="G1035" s="247" t="s">
        <v>7101</v>
      </c>
      <c r="H1035" s="248" t="s">
        <v>6898</v>
      </c>
      <c r="I1035" s="249">
        <v>3992</v>
      </c>
      <c r="J1035" s="249">
        <v>63</v>
      </c>
      <c r="K1035" s="250">
        <v>1.5964998580266909</v>
      </c>
      <c r="L1035" s="251" t="s">
        <v>6273</v>
      </c>
      <c r="M1035" s="251" t="s">
        <v>8710</v>
      </c>
      <c r="N1035" s="245"/>
      <c r="S1035" s="251" t="s">
        <v>8711</v>
      </c>
      <c r="T1035" s="251" t="s">
        <v>8716</v>
      </c>
    </row>
    <row r="1036" spans="1:20">
      <c r="A1036" s="245" t="s">
        <v>6267</v>
      </c>
      <c r="B1036" s="245" t="s">
        <v>6268</v>
      </c>
      <c r="C1036" s="245" t="s">
        <v>6269</v>
      </c>
      <c r="D1036" s="245">
        <v>2017</v>
      </c>
      <c r="E1036" s="246">
        <v>43802</v>
      </c>
      <c r="F1036" s="245" t="s">
        <v>6512</v>
      </c>
      <c r="G1036" s="247" t="s">
        <v>2721</v>
      </c>
      <c r="H1036" s="248" t="s">
        <v>6898</v>
      </c>
      <c r="I1036" s="249">
        <v>4834</v>
      </c>
      <c r="J1036" s="249">
        <v>68</v>
      </c>
      <c r="K1036" s="250">
        <v>1.5373753307551394</v>
      </c>
      <c r="L1036" s="251" t="s">
        <v>6273</v>
      </c>
      <c r="M1036" s="251" t="s">
        <v>8710</v>
      </c>
      <c r="N1036" s="245"/>
      <c r="S1036" s="251" t="s">
        <v>8711</v>
      </c>
      <c r="T1036" s="251" t="s">
        <v>8711</v>
      </c>
    </row>
    <row r="1037" spans="1:20">
      <c r="A1037" s="245" t="s">
        <v>6267</v>
      </c>
      <c r="B1037" s="245" t="s">
        <v>6268</v>
      </c>
      <c r="C1037" s="245" t="s">
        <v>6269</v>
      </c>
      <c r="D1037" s="245">
        <v>2017</v>
      </c>
      <c r="E1037" s="246">
        <v>43802</v>
      </c>
      <c r="F1037" s="245" t="s">
        <v>6299</v>
      </c>
      <c r="G1037" s="247" t="s">
        <v>7102</v>
      </c>
      <c r="H1037" s="248" t="s">
        <v>6898</v>
      </c>
      <c r="I1037" s="249">
        <v>4066</v>
      </c>
      <c r="J1037" s="249">
        <v>66</v>
      </c>
      <c r="K1037" s="250">
        <v>1.4142805465119515</v>
      </c>
      <c r="L1037" s="251" t="s">
        <v>6273</v>
      </c>
      <c r="M1037" s="251" t="s">
        <v>8710</v>
      </c>
      <c r="N1037" s="245"/>
      <c r="S1037" s="251" t="s">
        <v>8711</v>
      </c>
      <c r="T1037" s="251" t="s">
        <v>8711</v>
      </c>
    </row>
    <row r="1038" spans="1:20">
      <c r="A1038" s="245" t="s">
        <v>6267</v>
      </c>
      <c r="B1038" s="245" t="s">
        <v>6268</v>
      </c>
      <c r="C1038" s="245" t="s">
        <v>6269</v>
      </c>
      <c r="D1038" s="245">
        <v>2017</v>
      </c>
      <c r="E1038" s="246">
        <v>43802</v>
      </c>
      <c r="F1038" s="245" t="s">
        <v>6339</v>
      </c>
      <c r="G1038" s="247" t="s">
        <v>7103</v>
      </c>
      <c r="H1038" s="248" t="s">
        <v>6898</v>
      </c>
      <c r="I1038" s="249">
        <v>5512</v>
      </c>
      <c r="J1038" s="249">
        <v>68</v>
      </c>
      <c r="K1038" s="250">
        <v>1.7530022389578668</v>
      </c>
      <c r="L1038" s="251" t="s">
        <v>6273</v>
      </c>
      <c r="M1038" s="251" t="s">
        <v>8710</v>
      </c>
      <c r="N1038" s="245"/>
      <c r="S1038" s="251" t="s">
        <v>8711</v>
      </c>
      <c r="T1038" s="251" t="s">
        <v>8716</v>
      </c>
    </row>
    <row r="1039" spans="1:20">
      <c r="A1039" s="245" t="s">
        <v>6267</v>
      </c>
      <c r="B1039" s="245" t="s">
        <v>6268</v>
      </c>
      <c r="C1039" s="245" t="s">
        <v>6269</v>
      </c>
      <c r="D1039" s="245">
        <v>2017</v>
      </c>
      <c r="E1039" s="246">
        <v>43802</v>
      </c>
      <c r="F1039" s="245" t="s">
        <v>6320</v>
      </c>
      <c r="G1039" s="247" t="s">
        <v>2748</v>
      </c>
      <c r="H1039" s="248" t="s">
        <v>6898</v>
      </c>
      <c r="I1039" s="249">
        <v>4642</v>
      </c>
      <c r="J1039" s="249">
        <v>67</v>
      </c>
      <c r="K1039" s="250">
        <v>1.5434079324916961</v>
      </c>
      <c r="L1039" s="251" t="s">
        <v>6273</v>
      </c>
      <c r="M1039" s="251" t="s">
        <v>8710</v>
      </c>
      <c r="N1039" s="245"/>
      <c r="S1039" s="251" t="s">
        <v>8711</v>
      </c>
      <c r="T1039" s="251" t="s">
        <v>8711</v>
      </c>
    </row>
    <row r="1040" spans="1:20">
      <c r="A1040" s="245" t="s">
        <v>6267</v>
      </c>
      <c r="B1040" s="245" t="s">
        <v>6268</v>
      </c>
      <c r="C1040" s="245" t="s">
        <v>6269</v>
      </c>
      <c r="D1040" s="245">
        <v>2017</v>
      </c>
      <c r="E1040" s="246">
        <v>43802</v>
      </c>
      <c r="F1040" s="245" t="s">
        <v>6807</v>
      </c>
      <c r="G1040" s="247" t="s">
        <v>7104</v>
      </c>
      <c r="H1040" s="248" t="s">
        <v>6898</v>
      </c>
      <c r="I1040" s="249">
        <v>4642</v>
      </c>
      <c r="J1040" s="249">
        <v>66</v>
      </c>
      <c r="K1040" s="250">
        <v>1.6146311600857055</v>
      </c>
      <c r="L1040" s="251" t="s">
        <v>6273</v>
      </c>
      <c r="M1040" s="251" t="s">
        <v>8713</v>
      </c>
      <c r="N1040" s="245"/>
      <c r="S1040" s="251" t="s">
        <v>8714</v>
      </c>
      <c r="T1040" s="251" t="s">
        <v>8714</v>
      </c>
    </row>
    <row r="1041" spans="1:20">
      <c r="A1041" s="245" t="s">
        <v>6267</v>
      </c>
      <c r="B1041" s="245" t="s">
        <v>6268</v>
      </c>
      <c r="C1041" s="245" t="s">
        <v>6269</v>
      </c>
      <c r="D1041" s="245">
        <v>2017</v>
      </c>
      <c r="E1041" s="246">
        <v>43802</v>
      </c>
      <c r="F1041" s="245" t="s">
        <v>6458</v>
      </c>
      <c r="G1041" s="247" t="s">
        <v>7105</v>
      </c>
      <c r="H1041" s="248" t="s">
        <v>6898</v>
      </c>
      <c r="I1041" s="249">
        <v>4548</v>
      </c>
      <c r="J1041" s="249">
        <v>67</v>
      </c>
      <c r="K1041" s="250">
        <v>1.5121540881025923</v>
      </c>
      <c r="L1041" s="251" t="s">
        <v>6273</v>
      </c>
      <c r="M1041" s="251" t="s">
        <v>8713</v>
      </c>
      <c r="N1041" s="245"/>
      <c r="S1041" s="251" t="s">
        <v>8714</v>
      </c>
      <c r="T1041" s="251" t="s">
        <v>8714</v>
      </c>
    </row>
    <row r="1042" spans="1:20">
      <c r="A1042" s="245" t="s">
        <v>6267</v>
      </c>
      <c r="B1042" s="245" t="s">
        <v>6268</v>
      </c>
      <c r="C1042" s="245" t="s">
        <v>6269</v>
      </c>
      <c r="D1042" s="245">
        <v>2017</v>
      </c>
      <c r="E1042" s="246">
        <v>43802</v>
      </c>
      <c r="F1042" s="245" t="s">
        <v>6466</v>
      </c>
      <c r="G1042" s="247" t="s">
        <v>7106</v>
      </c>
      <c r="H1042" s="248" t="s">
        <v>6898</v>
      </c>
      <c r="I1042" s="249">
        <v>4800</v>
      </c>
      <c r="J1042" s="249">
        <v>69</v>
      </c>
      <c r="K1042" s="250">
        <v>1.4611471831821961</v>
      </c>
      <c r="L1042" s="251" t="s">
        <v>6273</v>
      </c>
      <c r="M1042" s="251" t="s">
        <v>8713</v>
      </c>
      <c r="N1042" s="245"/>
      <c r="S1042" s="251" t="s">
        <v>8714</v>
      </c>
      <c r="T1042" s="251" t="s">
        <v>8714</v>
      </c>
    </row>
    <row r="1043" spans="1:20">
      <c r="A1043" s="245" t="s">
        <v>6267</v>
      </c>
      <c r="B1043" s="245" t="s">
        <v>6268</v>
      </c>
      <c r="C1043" s="245" t="s">
        <v>6269</v>
      </c>
      <c r="D1043" s="245">
        <v>2017</v>
      </c>
      <c r="E1043" s="246">
        <v>43802</v>
      </c>
      <c r="F1043" s="245" t="s">
        <v>6348</v>
      </c>
      <c r="G1043" s="247" t="s">
        <v>4156</v>
      </c>
      <c r="H1043" s="248" t="s">
        <v>6898</v>
      </c>
      <c r="I1043" s="249">
        <v>5088</v>
      </c>
      <c r="J1043" s="249">
        <v>68</v>
      </c>
      <c r="K1043" s="250">
        <v>1.6181559128841849</v>
      </c>
      <c r="L1043" s="251" t="s">
        <v>6273</v>
      </c>
      <c r="M1043" s="251" t="s">
        <v>8710</v>
      </c>
      <c r="N1043" s="245"/>
      <c r="S1043" s="251" t="s">
        <v>8711</v>
      </c>
      <c r="T1043" s="251" t="s">
        <v>8711</v>
      </c>
    </row>
    <row r="1044" spans="1:20">
      <c r="A1044" s="245" t="s">
        <v>6267</v>
      </c>
      <c r="B1044" s="245" t="s">
        <v>6268</v>
      </c>
      <c r="C1044" s="245" t="s">
        <v>6269</v>
      </c>
      <c r="D1044" s="245">
        <v>2017</v>
      </c>
      <c r="E1044" s="246">
        <v>43802</v>
      </c>
      <c r="F1044" s="245" t="s">
        <v>6344</v>
      </c>
      <c r="G1044" s="247" t="s">
        <v>3937</v>
      </c>
      <c r="H1044" s="248" t="s">
        <v>6898</v>
      </c>
      <c r="I1044" s="249">
        <v>4600</v>
      </c>
      <c r="J1044" s="249">
        <v>67</v>
      </c>
      <c r="K1044" s="250">
        <v>1.5294434488284796</v>
      </c>
      <c r="L1044" s="251" t="s">
        <v>6273</v>
      </c>
      <c r="M1044" s="251" t="s">
        <v>8710</v>
      </c>
      <c r="N1044" s="245"/>
      <c r="S1044" s="251" t="s">
        <v>8711</v>
      </c>
      <c r="T1044" s="251" t="s">
        <v>8711</v>
      </c>
    </row>
    <row r="1045" spans="1:20">
      <c r="A1045" s="245" t="s">
        <v>6267</v>
      </c>
      <c r="B1045" s="245" t="s">
        <v>6268</v>
      </c>
      <c r="C1045" s="245" t="s">
        <v>6269</v>
      </c>
      <c r="D1045" s="245">
        <v>2017</v>
      </c>
      <c r="E1045" s="246">
        <v>43802</v>
      </c>
      <c r="F1045" s="245" t="s">
        <v>6375</v>
      </c>
      <c r="G1045" s="247" t="s">
        <v>3364</v>
      </c>
      <c r="H1045" s="248" t="s">
        <v>6898</v>
      </c>
      <c r="I1045" s="249">
        <v>4368</v>
      </c>
      <c r="J1045" s="249">
        <v>66</v>
      </c>
      <c r="K1045" s="250">
        <v>1.5193254862676351</v>
      </c>
      <c r="L1045" s="251" t="s">
        <v>6273</v>
      </c>
      <c r="M1045" s="251" t="s">
        <v>8710</v>
      </c>
      <c r="N1045" s="245"/>
      <c r="S1045" s="251" t="s">
        <v>8711</v>
      </c>
      <c r="T1045" s="251" t="s">
        <v>8711</v>
      </c>
    </row>
    <row r="1046" spans="1:20">
      <c r="A1046" s="245" t="s">
        <v>6267</v>
      </c>
      <c r="B1046" s="245" t="s">
        <v>6268</v>
      </c>
      <c r="C1046" s="245" t="s">
        <v>6269</v>
      </c>
      <c r="D1046" s="245">
        <v>2017</v>
      </c>
      <c r="E1046" s="246">
        <v>43802</v>
      </c>
      <c r="F1046" s="245" t="s">
        <v>6399</v>
      </c>
      <c r="G1046" s="247" t="s">
        <v>2817</v>
      </c>
      <c r="H1046" s="248" t="s">
        <v>6898</v>
      </c>
      <c r="I1046" s="249">
        <v>5210</v>
      </c>
      <c r="J1046" s="249">
        <v>68</v>
      </c>
      <c r="K1046" s="250">
        <v>1.6569560350091594</v>
      </c>
      <c r="L1046" s="251" t="s">
        <v>6273</v>
      </c>
      <c r="M1046" s="251" t="s">
        <v>8710</v>
      </c>
      <c r="N1046" s="245"/>
      <c r="S1046" s="251" t="s">
        <v>8711</v>
      </c>
      <c r="T1046" s="251" t="s">
        <v>8711</v>
      </c>
    </row>
    <row r="1047" spans="1:20">
      <c r="A1047" s="245" t="s">
        <v>6267</v>
      </c>
      <c r="B1047" s="245" t="s">
        <v>6268</v>
      </c>
      <c r="C1047" s="245" t="s">
        <v>6269</v>
      </c>
      <c r="D1047" s="245">
        <v>2017</v>
      </c>
      <c r="E1047" s="246">
        <v>43802</v>
      </c>
      <c r="F1047" s="245" t="s">
        <v>7097</v>
      </c>
      <c r="G1047" s="247" t="s">
        <v>3007</v>
      </c>
      <c r="H1047" s="248" t="s">
        <v>6898</v>
      </c>
      <c r="I1047" s="249">
        <v>4636</v>
      </c>
      <c r="J1047" s="249">
        <v>67</v>
      </c>
      <c r="K1047" s="250">
        <v>1.5414130062540938</v>
      </c>
      <c r="L1047" s="251" t="s">
        <v>6273</v>
      </c>
      <c r="M1047" s="251" t="s">
        <v>8710</v>
      </c>
      <c r="N1047" s="245"/>
      <c r="S1047" s="251" t="s">
        <v>8711</v>
      </c>
      <c r="T1047" s="251" t="s">
        <v>8711</v>
      </c>
    </row>
    <row r="1048" spans="1:20">
      <c r="A1048" s="245" t="s">
        <v>6267</v>
      </c>
      <c r="B1048" s="245" t="s">
        <v>6268</v>
      </c>
      <c r="C1048" s="245" t="s">
        <v>6269</v>
      </c>
      <c r="D1048" s="245">
        <v>2017</v>
      </c>
      <c r="E1048" s="246">
        <v>43802</v>
      </c>
      <c r="F1048" s="245" t="s">
        <v>6708</v>
      </c>
      <c r="G1048" s="247" t="s">
        <v>2467</v>
      </c>
      <c r="H1048" s="248" t="s">
        <v>6898</v>
      </c>
      <c r="I1048" s="249">
        <v>4442</v>
      </c>
      <c r="J1048" s="249">
        <v>65</v>
      </c>
      <c r="K1048" s="250">
        <v>1.617478379608557</v>
      </c>
      <c r="L1048" s="251" t="s">
        <v>6273</v>
      </c>
      <c r="M1048" s="251" t="s">
        <v>8713</v>
      </c>
      <c r="N1048" s="245"/>
      <c r="S1048" s="251" t="s">
        <v>8714</v>
      </c>
      <c r="T1048" s="251" t="s">
        <v>8714</v>
      </c>
    </row>
    <row r="1049" spans="1:20">
      <c r="A1049" s="245" t="s">
        <v>6267</v>
      </c>
      <c r="B1049" s="245" t="s">
        <v>6268</v>
      </c>
      <c r="C1049" s="245" t="s">
        <v>6269</v>
      </c>
      <c r="D1049" s="245">
        <v>2017</v>
      </c>
      <c r="E1049" s="246">
        <v>43802</v>
      </c>
      <c r="F1049" s="245" t="s">
        <v>6307</v>
      </c>
      <c r="G1049" s="247" t="s">
        <v>2739</v>
      </c>
      <c r="H1049" s="248" t="s">
        <v>6898</v>
      </c>
      <c r="I1049" s="249">
        <v>4326</v>
      </c>
      <c r="J1049" s="249">
        <v>66</v>
      </c>
      <c r="K1049" s="250">
        <v>1.5047165873612154</v>
      </c>
      <c r="L1049" s="251" t="s">
        <v>6273</v>
      </c>
      <c r="M1049" s="251" t="s">
        <v>8710</v>
      </c>
      <c r="N1049" s="245"/>
      <c r="S1049" s="251" t="s">
        <v>8711</v>
      </c>
      <c r="T1049" s="251" t="s">
        <v>8711</v>
      </c>
    </row>
    <row r="1050" spans="1:20">
      <c r="A1050" s="245" t="s">
        <v>6267</v>
      </c>
      <c r="B1050" s="245" t="s">
        <v>6268</v>
      </c>
      <c r="C1050" s="245" t="s">
        <v>6269</v>
      </c>
      <c r="D1050" s="245">
        <v>2017</v>
      </c>
      <c r="E1050" s="246">
        <v>43802</v>
      </c>
      <c r="F1050" s="245" t="s">
        <v>6397</v>
      </c>
      <c r="G1050" s="247" t="s">
        <v>4211</v>
      </c>
      <c r="H1050" s="248" t="s">
        <v>6898</v>
      </c>
      <c r="I1050" s="249">
        <v>4502</v>
      </c>
      <c r="J1050" s="249">
        <v>67</v>
      </c>
      <c r="K1050" s="250">
        <v>1.4968596536143077</v>
      </c>
      <c r="L1050" s="251" t="s">
        <v>6273</v>
      </c>
      <c r="M1050" s="251" t="s">
        <v>8710</v>
      </c>
      <c r="N1050" s="245"/>
      <c r="S1050" s="251" t="s">
        <v>8711</v>
      </c>
      <c r="T1050" s="251" t="s">
        <v>8711</v>
      </c>
    </row>
    <row r="1051" spans="1:20">
      <c r="A1051" s="245" t="s">
        <v>6267</v>
      </c>
      <c r="B1051" s="245" t="s">
        <v>6268</v>
      </c>
      <c r="C1051" s="245" t="s">
        <v>6269</v>
      </c>
      <c r="D1051" s="245">
        <v>2017</v>
      </c>
      <c r="E1051" s="246">
        <v>43802</v>
      </c>
      <c r="F1051" s="245" t="s">
        <v>6584</v>
      </c>
      <c r="G1051" s="247" t="s">
        <v>7107</v>
      </c>
      <c r="H1051" s="248" t="s">
        <v>6898</v>
      </c>
      <c r="I1051" s="249">
        <v>3598</v>
      </c>
      <c r="J1051" s="249">
        <v>62</v>
      </c>
      <c r="K1051" s="250">
        <v>1.5096841327917827</v>
      </c>
      <c r="L1051" s="251" t="s">
        <v>6273</v>
      </c>
      <c r="M1051" s="251" t="s">
        <v>8710</v>
      </c>
      <c r="N1051" s="245"/>
      <c r="S1051" s="251" t="s">
        <v>8711</v>
      </c>
      <c r="T1051" s="251" t="s">
        <v>8711</v>
      </c>
    </row>
    <row r="1052" spans="1:20">
      <c r="A1052" s="245" t="s">
        <v>6267</v>
      </c>
      <c r="B1052" s="245" t="s">
        <v>6268</v>
      </c>
      <c r="C1052" s="245" t="s">
        <v>6269</v>
      </c>
      <c r="D1052" s="245">
        <v>2017</v>
      </c>
      <c r="E1052" s="246">
        <v>43802</v>
      </c>
      <c r="F1052" s="245" t="s">
        <v>6581</v>
      </c>
      <c r="G1052" s="247" t="s">
        <v>7108</v>
      </c>
      <c r="H1052" s="248" t="s">
        <v>6898</v>
      </c>
      <c r="I1052" s="249">
        <v>4618</v>
      </c>
      <c r="J1052" s="249">
        <v>67</v>
      </c>
      <c r="K1052" s="250">
        <v>1.5354282275412867</v>
      </c>
      <c r="L1052" s="251" t="s">
        <v>6273</v>
      </c>
      <c r="M1052" s="251" t="s">
        <v>8710</v>
      </c>
      <c r="N1052" s="245"/>
      <c r="S1052" s="251" t="s">
        <v>8711</v>
      </c>
      <c r="T1052" s="251" t="s">
        <v>8711</v>
      </c>
    </row>
    <row r="1053" spans="1:20">
      <c r="A1053" s="245" t="s">
        <v>6267</v>
      </c>
      <c r="B1053" s="245" t="s">
        <v>6268</v>
      </c>
      <c r="C1053" s="245" t="s">
        <v>6269</v>
      </c>
      <c r="D1053" s="245">
        <v>2017</v>
      </c>
      <c r="E1053" s="246">
        <v>43802</v>
      </c>
      <c r="F1053" s="245" t="s">
        <v>6319</v>
      </c>
      <c r="G1053" s="247" t="s">
        <v>2991</v>
      </c>
      <c r="H1053" s="248" t="s">
        <v>6898</v>
      </c>
      <c r="I1053" s="249">
        <v>4930</v>
      </c>
      <c r="J1053" s="249">
        <v>67</v>
      </c>
      <c r="K1053" s="250">
        <v>1.6391643918966095</v>
      </c>
      <c r="L1053" s="251" t="s">
        <v>6273</v>
      </c>
      <c r="M1053" s="251" t="s">
        <v>8710</v>
      </c>
      <c r="N1053" s="245"/>
      <c r="S1053" s="251" t="s">
        <v>8711</v>
      </c>
      <c r="T1053" s="251" t="s">
        <v>8711</v>
      </c>
    </row>
    <row r="1054" spans="1:20">
      <c r="A1054" s="245" t="s">
        <v>6267</v>
      </c>
      <c r="B1054" s="245" t="s">
        <v>6268</v>
      </c>
      <c r="C1054" s="245" t="s">
        <v>6269</v>
      </c>
      <c r="D1054" s="245">
        <v>2017</v>
      </c>
      <c r="E1054" s="246">
        <v>43802</v>
      </c>
      <c r="F1054" s="245" t="s">
        <v>6364</v>
      </c>
      <c r="G1054" s="247" t="s">
        <v>3188</v>
      </c>
      <c r="H1054" s="248" t="s">
        <v>6898</v>
      </c>
      <c r="I1054" s="249">
        <v>3830</v>
      </c>
      <c r="J1054" s="249">
        <v>63</v>
      </c>
      <c r="K1054" s="250">
        <v>1.5317120381368303</v>
      </c>
      <c r="L1054" s="251" t="s">
        <v>6273</v>
      </c>
      <c r="M1054" s="251" t="s">
        <v>8710</v>
      </c>
      <c r="N1054" s="245"/>
      <c r="S1054" s="251" t="s">
        <v>8711</v>
      </c>
      <c r="T1054" s="251" t="s">
        <v>8711</v>
      </c>
    </row>
    <row r="1055" spans="1:20">
      <c r="A1055" s="245" t="s">
        <v>6267</v>
      </c>
      <c r="B1055" s="245" t="s">
        <v>6268</v>
      </c>
      <c r="C1055" s="245" t="s">
        <v>6269</v>
      </c>
      <c r="D1055" s="245">
        <v>2017</v>
      </c>
      <c r="E1055" s="246">
        <v>43802</v>
      </c>
      <c r="F1055" s="245" t="s">
        <v>6301</v>
      </c>
      <c r="G1055" s="247" t="s">
        <v>3309</v>
      </c>
      <c r="H1055" s="248" t="s">
        <v>6898</v>
      </c>
      <c r="I1055" s="249">
        <v>4502</v>
      </c>
      <c r="J1055" s="249">
        <v>66</v>
      </c>
      <c r="K1055" s="250">
        <v>1.5659348303976404</v>
      </c>
      <c r="L1055" s="251" t="s">
        <v>6273</v>
      </c>
      <c r="M1055" s="251" t="s">
        <v>8710</v>
      </c>
      <c r="N1055" s="245"/>
      <c r="S1055" s="251" t="s">
        <v>8711</v>
      </c>
      <c r="T1055" s="251" t="s">
        <v>8711</v>
      </c>
    </row>
    <row r="1056" spans="1:20">
      <c r="A1056" s="245" t="s">
        <v>6267</v>
      </c>
      <c r="B1056" s="245" t="s">
        <v>6268</v>
      </c>
      <c r="C1056" s="245" t="s">
        <v>6269</v>
      </c>
      <c r="D1056" s="245">
        <v>2017</v>
      </c>
      <c r="E1056" s="246">
        <v>43802</v>
      </c>
      <c r="F1056" s="245" t="s">
        <v>6350</v>
      </c>
      <c r="G1056" s="247" t="s">
        <v>7109</v>
      </c>
      <c r="H1056" s="248" t="s">
        <v>6898</v>
      </c>
      <c r="I1056" s="249">
        <v>3710</v>
      </c>
      <c r="J1056" s="249">
        <v>61</v>
      </c>
      <c r="K1056" s="250">
        <v>1.6344980416863084</v>
      </c>
      <c r="L1056" s="251" t="s">
        <v>6273</v>
      </c>
      <c r="M1056" s="251" t="s">
        <v>8710</v>
      </c>
      <c r="N1056" s="245"/>
      <c r="S1056" s="251" t="s">
        <v>8711</v>
      </c>
      <c r="T1056" s="251" t="s">
        <v>8711</v>
      </c>
    </row>
    <row r="1057" spans="1:20">
      <c r="A1057" s="245" t="s">
        <v>6267</v>
      </c>
      <c r="B1057" s="245" t="s">
        <v>6268</v>
      </c>
      <c r="C1057" s="245" t="s">
        <v>6269</v>
      </c>
      <c r="D1057" s="245">
        <v>2017</v>
      </c>
      <c r="E1057" s="246">
        <v>43802</v>
      </c>
      <c r="F1057" s="245" t="s">
        <v>6807</v>
      </c>
      <c r="G1057" s="247" t="s">
        <v>3707</v>
      </c>
      <c r="H1057" s="248" t="s">
        <v>6898</v>
      </c>
      <c r="I1057" s="249">
        <v>4172</v>
      </c>
      <c r="J1057" s="249">
        <v>64</v>
      </c>
      <c r="K1057" s="250">
        <v>1.59149169921875</v>
      </c>
      <c r="L1057" s="251" t="s">
        <v>6273</v>
      </c>
      <c r="M1057" s="251" t="s">
        <v>8713</v>
      </c>
      <c r="N1057" s="245"/>
      <c r="S1057" s="251" t="s">
        <v>8714</v>
      </c>
      <c r="T1057" s="251" t="s">
        <v>8714</v>
      </c>
    </row>
    <row r="1058" spans="1:20">
      <c r="A1058" s="245" t="s">
        <v>6267</v>
      </c>
      <c r="B1058" s="245" t="s">
        <v>6268</v>
      </c>
      <c r="C1058" s="245" t="s">
        <v>6269</v>
      </c>
      <c r="D1058" s="245">
        <v>2017</v>
      </c>
      <c r="E1058" s="246">
        <v>43802</v>
      </c>
      <c r="F1058" s="245" t="s">
        <v>6684</v>
      </c>
      <c r="G1058" s="247" t="s">
        <v>7110</v>
      </c>
      <c r="H1058" s="248" t="s">
        <v>6898</v>
      </c>
      <c r="I1058" s="249">
        <v>4976</v>
      </c>
      <c r="J1058" s="249">
        <v>69</v>
      </c>
      <c r="K1058" s="250">
        <v>1.5147225798988764</v>
      </c>
      <c r="L1058" s="251" t="s">
        <v>6273</v>
      </c>
      <c r="M1058" s="251" t="s">
        <v>8713</v>
      </c>
      <c r="N1058" s="245"/>
      <c r="S1058" s="251" t="s">
        <v>8714</v>
      </c>
      <c r="T1058" s="251" t="s">
        <v>8714</v>
      </c>
    </row>
    <row r="1059" spans="1:20">
      <c r="A1059" s="245" t="s">
        <v>6267</v>
      </c>
      <c r="B1059" s="245" t="s">
        <v>6268</v>
      </c>
      <c r="C1059" s="245" t="s">
        <v>6269</v>
      </c>
      <c r="D1059" s="245">
        <v>2017</v>
      </c>
      <c r="E1059" s="246">
        <v>43802</v>
      </c>
      <c r="F1059" s="245" t="s">
        <v>6615</v>
      </c>
      <c r="G1059" s="247" t="s">
        <v>7111</v>
      </c>
      <c r="H1059" s="248" t="s">
        <v>6898</v>
      </c>
      <c r="I1059" s="249">
        <v>4692</v>
      </c>
      <c r="J1059" s="249">
        <v>69</v>
      </c>
      <c r="K1059" s="250">
        <v>1.4282713715605966</v>
      </c>
      <c r="L1059" s="251" t="s">
        <v>6273</v>
      </c>
      <c r="M1059" s="251" t="s">
        <v>8710</v>
      </c>
      <c r="N1059" s="245"/>
      <c r="S1059" s="251" t="s">
        <v>8711</v>
      </c>
      <c r="T1059" s="251" t="s">
        <v>8711</v>
      </c>
    </row>
    <row r="1060" spans="1:20">
      <c r="A1060" s="245" t="s">
        <v>6267</v>
      </c>
      <c r="B1060" s="245" t="s">
        <v>6268</v>
      </c>
      <c r="C1060" s="245" t="s">
        <v>6269</v>
      </c>
      <c r="D1060" s="245">
        <v>2017</v>
      </c>
      <c r="E1060" s="246">
        <v>43802</v>
      </c>
      <c r="F1060" s="245" t="s">
        <v>6708</v>
      </c>
      <c r="G1060" s="247" t="s">
        <v>7112</v>
      </c>
      <c r="H1060" s="248" t="s">
        <v>6898</v>
      </c>
      <c r="I1060" s="249">
        <v>4316</v>
      </c>
      <c r="J1060" s="249">
        <v>66</v>
      </c>
      <c r="K1060" s="250">
        <v>1.5012382780977822</v>
      </c>
      <c r="L1060" s="251" t="s">
        <v>6273</v>
      </c>
      <c r="M1060" s="251" t="s">
        <v>8713</v>
      </c>
      <c r="N1060" s="245"/>
      <c r="S1060" s="251" t="s">
        <v>8714</v>
      </c>
      <c r="T1060" s="251" t="s">
        <v>8714</v>
      </c>
    </row>
    <row r="1061" spans="1:20">
      <c r="A1061" s="245" t="s">
        <v>6267</v>
      </c>
      <c r="B1061" s="245" t="s">
        <v>6268</v>
      </c>
      <c r="C1061" s="245" t="s">
        <v>6269</v>
      </c>
      <c r="D1061" s="245">
        <v>2017</v>
      </c>
      <c r="E1061" s="246">
        <v>43802</v>
      </c>
      <c r="F1061" s="245" t="s">
        <v>6496</v>
      </c>
      <c r="G1061" s="247" t="s">
        <v>7113</v>
      </c>
      <c r="H1061" s="248" t="s">
        <v>6898</v>
      </c>
      <c r="I1061" s="249">
        <v>4218</v>
      </c>
      <c r="J1061" s="249">
        <v>64</v>
      </c>
      <c r="K1061" s="250">
        <v>1.609039306640625</v>
      </c>
      <c r="L1061" s="251" t="s">
        <v>6273</v>
      </c>
      <c r="M1061" s="251" t="s">
        <v>8710</v>
      </c>
      <c r="N1061" s="245"/>
      <c r="S1061" s="251" t="s">
        <v>8711</v>
      </c>
      <c r="T1061" s="251" t="s">
        <v>8711</v>
      </c>
    </row>
    <row r="1062" spans="1:20">
      <c r="A1062" s="245" t="s">
        <v>6267</v>
      </c>
      <c r="B1062" s="245" t="s">
        <v>6268</v>
      </c>
      <c r="C1062" s="245" t="s">
        <v>6269</v>
      </c>
      <c r="D1062" s="245">
        <v>2017</v>
      </c>
      <c r="E1062" s="246">
        <v>43802</v>
      </c>
      <c r="F1062" s="245" t="s">
        <v>6356</v>
      </c>
      <c r="G1062" s="247" t="s">
        <v>7114</v>
      </c>
      <c r="H1062" s="248" t="s">
        <v>6898</v>
      </c>
      <c r="I1062" s="249">
        <v>5372</v>
      </c>
      <c r="J1062" s="249">
        <v>69</v>
      </c>
      <c r="K1062" s="250">
        <v>1.6352672225114075</v>
      </c>
      <c r="L1062" s="251" t="s">
        <v>6273</v>
      </c>
      <c r="M1062" s="251" t="s">
        <v>8713</v>
      </c>
      <c r="N1062" s="245"/>
      <c r="S1062" s="251" t="s">
        <v>8714</v>
      </c>
      <c r="T1062" s="251" t="s">
        <v>8714</v>
      </c>
    </row>
    <row r="1063" spans="1:20">
      <c r="A1063" s="245" t="s">
        <v>6267</v>
      </c>
      <c r="B1063" s="245" t="s">
        <v>6268</v>
      </c>
      <c r="C1063" s="245" t="s">
        <v>6269</v>
      </c>
      <c r="D1063" s="245">
        <v>2017</v>
      </c>
      <c r="E1063" s="246">
        <v>43802</v>
      </c>
      <c r="F1063" s="245" t="s">
        <v>6468</v>
      </c>
      <c r="G1063" s="247" t="s">
        <v>7115</v>
      </c>
      <c r="H1063" s="248" t="s">
        <v>6898</v>
      </c>
      <c r="I1063" s="249">
        <v>4190</v>
      </c>
      <c r="J1063" s="249">
        <v>64</v>
      </c>
      <c r="K1063" s="250">
        <v>1.598358154296875</v>
      </c>
      <c r="L1063" s="251" t="s">
        <v>6273</v>
      </c>
      <c r="M1063" s="251" t="s">
        <v>8710</v>
      </c>
      <c r="N1063" s="245"/>
      <c r="S1063" s="251" t="s">
        <v>8711</v>
      </c>
      <c r="T1063" s="251" t="s">
        <v>8711</v>
      </c>
    </row>
    <row r="1064" spans="1:20">
      <c r="A1064" s="245" t="s">
        <v>6267</v>
      </c>
      <c r="B1064" s="245" t="s">
        <v>6268</v>
      </c>
      <c r="C1064" s="245" t="s">
        <v>6269</v>
      </c>
      <c r="D1064" s="245">
        <v>2017</v>
      </c>
      <c r="E1064" s="246">
        <v>43802</v>
      </c>
      <c r="F1064" s="245" t="s">
        <v>6372</v>
      </c>
      <c r="G1064" s="247" t="s">
        <v>4347</v>
      </c>
      <c r="H1064" s="248" t="s">
        <v>6898</v>
      </c>
      <c r="I1064" s="249">
        <v>4470</v>
      </c>
      <c r="J1064" s="249">
        <v>68</v>
      </c>
      <c r="K1064" s="250">
        <v>1.4216110319560351</v>
      </c>
      <c r="L1064" s="251" t="s">
        <v>6273</v>
      </c>
      <c r="M1064" s="251" t="s">
        <v>8713</v>
      </c>
      <c r="N1064" s="245"/>
      <c r="S1064" s="251" t="s">
        <v>8714</v>
      </c>
      <c r="T1064" s="251" t="s">
        <v>8714</v>
      </c>
    </row>
    <row r="1065" spans="1:20">
      <c r="A1065" s="245" t="s">
        <v>6267</v>
      </c>
      <c r="B1065" s="245" t="s">
        <v>6268</v>
      </c>
      <c r="C1065" s="245" t="s">
        <v>6269</v>
      </c>
      <c r="D1065" s="245">
        <v>2017</v>
      </c>
      <c r="E1065" s="246">
        <v>43802</v>
      </c>
      <c r="F1065" s="245" t="s">
        <v>6548</v>
      </c>
      <c r="G1065" s="247" t="s">
        <v>3753</v>
      </c>
      <c r="H1065" s="248" t="s">
        <v>6898</v>
      </c>
      <c r="I1065" s="249">
        <v>4666</v>
      </c>
      <c r="J1065" s="249">
        <v>66</v>
      </c>
      <c r="K1065" s="250">
        <v>1.6229791023179452</v>
      </c>
      <c r="L1065" s="251" t="s">
        <v>6273</v>
      </c>
      <c r="M1065" s="251" t="s">
        <v>8710</v>
      </c>
      <c r="N1065" s="245"/>
      <c r="S1065" s="251" t="s">
        <v>8711</v>
      </c>
      <c r="T1065" s="251" t="s">
        <v>8711</v>
      </c>
    </row>
    <row r="1066" spans="1:20">
      <c r="A1066" s="245" t="s">
        <v>6267</v>
      </c>
      <c r="B1066" s="245" t="s">
        <v>6268</v>
      </c>
      <c r="C1066" s="245" t="s">
        <v>6269</v>
      </c>
      <c r="D1066" s="245">
        <v>2017</v>
      </c>
      <c r="E1066" s="246">
        <v>43802</v>
      </c>
      <c r="F1066" s="245" t="s">
        <v>6412</v>
      </c>
      <c r="G1066" s="247" t="s">
        <v>3990</v>
      </c>
      <c r="H1066" s="248" t="s">
        <v>6898</v>
      </c>
      <c r="I1066" s="249">
        <v>4292</v>
      </c>
      <c r="J1066" s="249">
        <v>65</v>
      </c>
      <c r="K1066" s="250">
        <v>1.562858443331816</v>
      </c>
      <c r="L1066" s="251" t="s">
        <v>6273</v>
      </c>
      <c r="M1066" s="251" t="s">
        <v>8710</v>
      </c>
      <c r="N1066" s="245"/>
      <c r="S1066" s="251" t="s">
        <v>8711</v>
      </c>
      <c r="T1066" s="251" t="s">
        <v>8711</v>
      </c>
    </row>
    <row r="1067" spans="1:20">
      <c r="A1067" s="245" t="s">
        <v>6267</v>
      </c>
      <c r="B1067" s="245" t="s">
        <v>6268</v>
      </c>
      <c r="C1067" s="245" t="s">
        <v>6269</v>
      </c>
      <c r="D1067" s="245">
        <v>2017</v>
      </c>
      <c r="E1067" s="246">
        <v>43802</v>
      </c>
      <c r="F1067" s="245" t="s">
        <v>6679</v>
      </c>
      <c r="G1067" s="247" t="s">
        <v>2742</v>
      </c>
      <c r="H1067" s="248" t="s">
        <v>6898</v>
      </c>
      <c r="I1067" s="249">
        <v>3570</v>
      </c>
      <c r="J1067" s="249">
        <v>62</v>
      </c>
      <c r="K1067" s="250">
        <v>1.4979356181397068</v>
      </c>
      <c r="L1067" s="251" t="s">
        <v>6273</v>
      </c>
      <c r="M1067" s="251" t="s">
        <v>8710</v>
      </c>
      <c r="N1067" s="245"/>
      <c r="S1067" s="251" t="s">
        <v>8711</v>
      </c>
      <c r="T1067" s="251" t="s">
        <v>8711</v>
      </c>
    </row>
    <row r="1068" spans="1:20">
      <c r="A1068" s="245" t="s">
        <v>6267</v>
      </c>
      <c r="B1068" s="245" t="s">
        <v>6268</v>
      </c>
      <c r="C1068" s="245" t="s">
        <v>6269</v>
      </c>
      <c r="D1068" s="245">
        <v>2017</v>
      </c>
      <c r="E1068" s="246">
        <v>43802</v>
      </c>
      <c r="F1068" s="245" t="s">
        <v>6422</v>
      </c>
      <c r="G1068" s="247" t="s">
        <v>3727</v>
      </c>
      <c r="H1068" s="248" t="s">
        <v>6898</v>
      </c>
      <c r="I1068" s="249">
        <v>4408</v>
      </c>
      <c r="J1068" s="249">
        <v>66</v>
      </c>
      <c r="K1068" s="250">
        <v>1.5332387233213678</v>
      </c>
      <c r="L1068" s="251" t="s">
        <v>6273</v>
      </c>
      <c r="M1068" s="251" t="s">
        <v>8713</v>
      </c>
      <c r="N1068" s="245"/>
      <c r="S1068" s="251" t="s">
        <v>8714</v>
      </c>
      <c r="T1068" s="251" t="s">
        <v>8714</v>
      </c>
    </row>
    <row r="1069" spans="1:20">
      <c r="A1069" s="245" t="s">
        <v>6267</v>
      </c>
      <c r="B1069" s="245" t="s">
        <v>6268</v>
      </c>
      <c r="C1069" s="245" t="s">
        <v>6269</v>
      </c>
      <c r="D1069" s="245">
        <v>2017</v>
      </c>
      <c r="E1069" s="246">
        <v>43802</v>
      </c>
      <c r="F1069" s="245" t="s">
        <v>6428</v>
      </c>
      <c r="G1069" s="247" t="s">
        <v>7116</v>
      </c>
      <c r="H1069" s="248" t="s">
        <v>6898</v>
      </c>
      <c r="I1069" s="249">
        <v>5704</v>
      </c>
      <c r="J1069" s="249">
        <v>71</v>
      </c>
      <c r="K1069" s="250">
        <v>1.5936922866299164</v>
      </c>
      <c r="L1069" s="251" t="s">
        <v>6273</v>
      </c>
      <c r="M1069" s="251" t="s">
        <v>8710</v>
      </c>
      <c r="N1069" s="245"/>
      <c r="S1069" s="251" t="s">
        <v>8711</v>
      </c>
      <c r="T1069" s="251" t="s">
        <v>8711</v>
      </c>
    </row>
    <row r="1070" spans="1:20">
      <c r="A1070" s="245" t="s">
        <v>6267</v>
      </c>
      <c r="B1070" s="245" t="s">
        <v>6268</v>
      </c>
      <c r="C1070" s="245" t="s">
        <v>6269</v>
      </c>
      <c r="D1070" s="245">
        <v>2017</v>
      </c>
      <c r="E1070" s="246">
        <v>43802</v>
      </c>
      <c r="F1070" s="245" t="s">
        <v>6293</v>
      </c>
      <c r="G1070" s="247" t="s">
        <v>7117</v>
      </c>
      <c r="H1070" s="248" t="s">
        <v>6898</v>
      </c>
      <c r="I1070" s="249">
        <v>5058</v>
      </c>
      <c r="J1070" s="249">
        <v>69</v>
      </c>
      <c r="K1070" s="250">
        <v>1.539683844278239</v>
      </c>
      <c r="L1070" s="251" t="s">
        <v>6273</v>
      </c>
      <c r="M1070" s="251" t="s">
        <v>8710</v>
      </c>
      <c r="N1070" s="245"/>
      <c r="S1070" s="251" t="s">
        <v>8711</v>
      </c>
      <c r="T1070" s="251" t="s">
        <v>8711</v>
      </c>
    </row>
    <row r="1071" spans="1:20">
      <c r="A1071" s="245" t="s">
        <v>6267</v>
      </c>
      <c r="B1071" s="245" t="s">
        <v>6268</v>
      </c>
      <c r="C1071" s="245" t="s">
        <v>6269</v>
      </c>
      <c r="D1071" s="245">
        <v>2017</v>
      </c>
      <c r="E1071" s="246">
        <v>43802</v>
      </c>
      <c r="F1071" s="245" t="s">
        <v>6366</v>
      </c>
      <c r="G1071" s="247" t="s">
        <v>7118</v>
      </c>
      <c r="H1071" s="248" t="s">
        <v>6898</v>
      </c>
      <c r="I1071" s="249">
        <v>4424</v>
      </c>
      <c r="J1071" s="249">
        <v>67</v>
      </c>
      <c r="K1071" s="250">
        <v>1.4709256125254768</v>
      </c>
      <c r="L1071" s="251" t="s">
        <v>6273</v>
      </c>
      <c r="M1071" s="251" t="s">
        <v>8710</v>
      </c>
      <c r="N1071" s="245"/>
      <c r="S1071" s="251" t="s">
        <v>8711</v>
      </c>
      <c r="T1071" s="251" t="s">
        <v>8716</v>
      </c>
    </row>
    <row r="1072" spans="1:20">
      <c r="A1072" s="245" t="s">
        <v>6267</v>
      </c>
      <c r="B1072" s="245" t="s">
        <v>6268</v>
      </c>
      <c r="C1072" s="245" t="s">
        <v>6269</v>
      </c>
      <c r="D1072" s="245">
        <v>2017</v>
      </c>
      <c r="E1072" s="246">
        <v>43802</v>
      </c>
      <c r="F1072" s="245" t="s">
        <v>6551</v>
      </c>
      <c r="G1072" s="247" t="s">
        <v>7119</v>
      </c>
      <c r="H1072" s="248" t="s">
        <v>6898</v>
      </c>
      <c r="I1072" s="249">
        <v>4360</v>
      </c>
      <c r="J1072" s="249">
        <v>67</v>
      </c>
      <c r="K1072" s="250">
        <v>1.4496463993243849</v>
      </c>
      <c r="L1072" s="251" t="s">
        <v>6273</v>
      </c>
      <c r="M1072" s="251" t="s">
        <v>8710</v>
      </c>
      <c r="N1072" s="245"/>
      <c r="S1072" s="251" t="s">
        <v>8711</v>
      </c>
      <c r="T1072" s="251" t="s">
        <v>8711</v>
      </c>
    </row>
    <row r="1073" spans="1:20">
      <c r="A1073" s="245" t="s">
        <v>6267</v>
      </c>
      <c r="B1073" s="245" t="s">
        <v>6268</v>
      </c>
      <c r="C1073" s="245" t="s">
        <v>6269</v>
      </c>
      <c r="D1073" s="245">
        <v>2017</v>
      </c>
      <c r="E1073" s="246">
        <v>43802</v>
      </c>
      <c r="F1073" s="245" t="s">
        <v>6452</v>
      </c>
      <c r="G1073" s="247" t="s">
        <v>3914</v>
      </c>
      <c r="H1073" s="248" t="s">
        <v>6898</v>
      </c>
      <c r="I1073" s="249">
        <v>5116</v>
      </c>
      <c r="J1073" s="249">
        <v>68</v>
      </c>
      <c r="K1073" s="250">
        <v>1.6270608589456546</v>
      </c>
      <c r="L1073" s="251" t="s">
        <v>6273</v>
      </c>
      <c r="M1073" s="251" t="s">
        <v>8710</v>
      </c>
      <c r="N1073" s="245"/>
      <c r="S1073" s="251" t="s">
        <v>8711</v>
      </c>
      <c r="T1073" s="251" t="s">
        <v>8711</v>
      </c>
    </row>
    <row r="1074" spans="1:20">
      <c r="A1074" s="245" t="s">
        <v>6267</v>
      </c>
      <c r="B1074" s="245" t="s">
        <v>6268</v>
      </c>
      <c r="C1074" s="245" t="s">
        <v>6269</v>
      </c>
      <c r="D1074" s="245">
        <v>2017</v>
      </c>
      <c r="E1074" s="246">
        <v>43802</v>
      </c>
      <c r="F1074" s="245" t="s">
        <v>6728</v>
      </c>
      <c r="G1074" s="247" t="s">
        <v>7120</v>
      </c>
      <c r="H1074" s="248" t="s">
        <v>6898</v>
      </c>
      <c r="I1074" s="249">
        <v>3250</v>
      </c>
      <c r="J1074" s="249">
        <v>59</v>
      </c>
      <c r="K1074" s="250">
        <v>1.5824402689661552</v>
      </c>
      <c r="L1074" s="251" t="s">
        <v>6273</v>
      </c>
      <c r="N1074" s="245"/>
    </row>
    <row r="1075" spans="1:20">
      <c r="A1075" s="245" t="s">
        <v>6267</v>
      </c>
      <c r="B1075" s="245" t="s">
        <v>6268</v>
      </c>
      <c r="C1075" s="245" t="s">
        <v>6269</v>
      </c>
      <c r="D1075" s="245">
        <v>2017</v>
      </c>
      <c r="E1075" s="246">
        <v>43802</v>
      </c>
      <c r="F1075" s="245" t="s">
        <v>6324</v>
      </c>
      <c r="G1075" s="247" t="s">
        <v>3939</v>
      </c>
      <c r="H1075" s="248" t="s">
        <v>6898</v>
      </c>
      <c r="I1075" s="249">
        <v>5048</v>
      </c>
      <c r="J1075" s="249">
        <v>67</v>
      </c>
      <c r="K1075" s="250">
        <v>1.678397941236123</v>
      </c>
      <c r="L1075" s="251" t="s">
        <v>6273</v>
      </c>
      <c r="M1075" s="251" t="s">
        <v>8710</v>
      </c>
      <c r="N1075" s="245"/>
      <c r="S1075" s="251" t="s">
        <v>8711</v>
      </c>
      <c r="T1075" s="251" t="s">
        <v>8711</v>
      </c>
    </row>
    <row r="1076" spans="1:20">
      <c r="A1076" s="245" t="s">
        <v>6267</v>
      </c>
      <c r="B1076" s="245" t="s">
        <v>6268</v>
      </c>
      <c r="C1076" s="245" t="s">
        <v>6269</v>
      </c>
      <c r="D1076" s="245">
        <v>2017</v>
      </c>
      <c r="E1076" s="246">
        <v>43802</v>
      </c>
      <c r="F1076" s="245" t="s">
        <v>6631</v>
      </c>
      <c r="G1076" s="247" t="s">
        <v>7121</v>
      </c>
      <c r="H1076" s="248" t="s">
        <v>6898</v>
      </c>
      <c r="I1076" s="249">
        <v>4644</v>
      </c>
      <c r="J1076" s="249">
        <v>67</v>
      </c>
      <c r="K1076" s="250">
        <v>1.5440729079042304</v>
      </c>
      <c r="L1076" s="251" t="s">
        <v>6273</v>
      </c>
      <c r="M1076" s="251" t="s">
        <v>8713</v>
      </c>
      <c r="N1076" s="245"/>
      <c r="S1076" s="251" t="s">
        <v>8714</v>
      </c>
      <c r="T1076" s="251" t="s">
        <v>8714</v>
      </c>
    </row>
    <row r="1077" spans="1:20">
      <c r="A1077" s="245" t="s">
        <v>6267</v>
      </c>
      <c r="B1077" s="245" t="s">
        <v>6268</v>
      </c>
      <c r="C1077" s="245" t="s">
        <v>6269</v>
      </c>
      <c r="D1077" s="245">
        <v>2017</v>
      </c>
      <c r="E1077" s="246">
        <v>43802</v>
      </c>
      <c r="F1077" s="245" t="s">
        <v>6571</v>
      </c>
      <c r="G1077" s="247" t="s">
        <v>7122</v>
      </c>
      <c r="H1077" s="248" t="s">
        <v>6898</v>
      </c>
      <c r="I1077" s="249">
        <v>4300</v>
      </c>
      <c r="J1077" s="249">
        <v>66</v>
      </c>
      <c r="K1077" s="250">
        <v>1.4956729832762889</v>
      </c>
      <c r="L1077" s="251" t="s">
        <v>6273</v>
      </c>
      <c r="M1077" s="251" t="s">
        <v>8713</v>
      </c>
      <c r="N1077" s="245"/>
      <c r="S1077" s="251" t="s">
        <v>8714</v>
      </c>
      <c r="T1077" s="251" t="s">
        <v>8714</v>
      </c>
    </row>
    <row r="1078" spans="1:20">
      <c r="A1078" s="245" t="s">
        <v>6267</v>
      </c>
      <c r="B1078" s="245" t="s">
        <v>6268</v>
      </c>
      <c r="C1078" s="245" t="s">
        <v>6269</v>
      </c>
      <c r="D1078" s="245">
        <v>2017</v>
      </c>
      <c r="E1078" s="246">
        <v>43802</v>
      </c>
      <c r="F1078" s="245" t="s">
        <v>6302</v>
      </c>
      <c r="G1078" s="247" t="s">
        <v>7123</v>
      </c>
      <c r="H1078" s="248" t="s">
        <v>6898</v>
      </c>
      <c r="I1078" s="249">
        <v>4078</v>
      </c>
      <c r="J1078" s="249">
        <v>65</v>
      </c>
      <c r="K1078" s="250">
        <v>1.4849340009103322</v>
      </c>
      <c r="L1078" s="251" t="s">
        <v>6273</v>
      </c>
      <c r="M1078" s="251" t="s">
        <v>8710</v>
      </c>
      <c r="N1078" s="245"/>
      <c r="S1078" s="251" t="s">
        <v>8711</v>
      </c>
      <c r="T1078" s="251" t="s">
        <v>8711</v>
      </c>
    </row>
    <row r="1079" spans="1:20">
      <c r="A1079" s="245" t="s">
        <v>6267</v>
      </c>
      <c r="B1079" s="245" t="s">
        <v>6268</v>
      </c>
      <c r="C1079" s="245" t="s">
        <v>6269</v>
      </c>
      <c r="D1079" s="245">
        <v>2017</v>
      </c>
      <c r="E1079" s="246">
        <v>43802</v>
      </c>
      <c r="F1079" s="245" t="s">
        <v>6408</v>
      </c>
      <c r="G1079" s="247" t="s">
        <v>7124</v>
      </c>
      <c r="H1079" s="248" t="s">
        <v>6898</v>
      </c>
      <c r="I1079" s="249">
        <v>5860</v>
      </c>
      <c r="J1079" s="249">
        <v>69</v>
      </c>
      <c r="K1079" s="250">
        <v>1.7838171861349308</v>
      </c>
      <c r="L1079" s="251" t="s">
        <v>6273</v>
      </c>
      <c r="M1079" s="251" t="s">
        <v>8710</v>
      </c>
      <c r="N1079" s="245"/>
      <c r="S1079" s="251" t="s">
        <v>8711</v>
      </c>
      <c r="T1079" s="251" t="s">
        <v>8711</v>
      </c>
    </row>
    <row r="1080" spans="1:20">
      <c r="A1080" s="245" t="s">
        <v>6267</v>
      </c>
      <c r="B1080" s="245" t="s">
        <v>6268</v>
      </c>
      <c r="C1080" s="245" t="s">
        <v>6269</v>
      </c>
      <c r="D1080" s="245">
        <v>2017</v>
      </c>
      <c r="E1080" s="246">
        <v>43802</v>
      </c>
      <c r="F1080" s="245" t="s">
        <v>6584</v>
      </c>
      <c r="G1080" s="247" t="s">
        <v>7125</v>
      </c>
      <c r="H1080" s="248" t="s">
        <v>6898</v>
      </c>
      <c r="I1080" s="249">
        <v>2968</v>
      </c>
      <c r="J1080" s="249">
        <v>61</v>
      </c>
      <c r="K1080" s="250">
        <v>1.3075984333490469</v>
      </c>
      <c r="L1080" s="251" t="s">
        <v>6273</v>
      </c>
      <c r="N1080" s="245"/>
    </row>
    <row r="1081" spans="1:20">
      <c r="A1081" s="245" t="s">
        <v>6267</v>
      </c>
      <c r="B1081" s="245" t="s">
        <v>6268</v>
      </c>
      <c r="C1081" s="245" t="s">
        <v>6269</v>
      </c>
      <c r="D1081" s="245">
        <v>2017</v>
      </c>
      <c r="E1081" s="246">
        <v>43802</v>
      </c>
      <c r="F1081" s="245" t="s">
        <v>6324</v>
      </c>
      <c r="G1081" s="247" t="s">
        <v>7126</v>
      </c>
      <c r="H1081" s="248" t="s">
        <v>6898</v>
      </c>
      <c r="I1081" s="249">
        <v>4120</v>
      </c>
      <c r="J1081" s="249">
        <v>65</v>
      </c>
      <c r="K1081" s="250">
        <v>1.5002275830678198</v>
      </c>
      <c r="L1081" s="251" t="s">
        <v>6273</v>
      </c>
      <c r="M1081" s="251" t="s">
        <v>8710</v>
      </c>
      <c r="N1081" s="245"/>
      <c r="S1081" s="251" t="s">
        <v>8711</v>
      </c>
      <c r="T1081" s="251" t="s">
        <v>8711</v>
      </c>
    </row>
    <row r="1082" spans="1:20">
      <c r="A1082" s="245" t="s">
        <v>6267</v>
      </c>
      <c r="B1082" s="245" t="s">
        <v>6268</v>
      </c>
      <c r="C1082" s="245" t="s">
        <v>6269</v>
      </c>
      <c r="D1082" s="245">
        <v>2017</v>
      </c>
      <c r="E1082" s="246">
        <v>43802</v>
      </c>
      <c r="F1082" s="245" t="s">
        <v>6344</v>
      </c>
      <c r="G1082" s="247" t="s">
        <v>7127</v>
      </c>
      <c r="H1082" s="248" t="s">
        <v>6898</v>
      </c>
      <c r="I1082" s="249">
        <v>3212</v>
      </c>
      <c r="J1082" s="249">
        <v>61</v>
      </c>
      <c r="K1082" s="250">
        <v>1.415096417761839</v>
      </c>
      <c r="L1082" s="251" t="s">
        <v>6273</v>
      </c>
      <c r="N1082" s="245"/>
    </row>
    <row r="1083" spans="1:20">
      <c r="A1083" s="245" t="s">
        <v>6267</v>
      </c>
      <c r="B1083" s="245" t="s">
        <v>6268</v>
      </c>
      <c r="C1083" s="245" t="s">
        <v>6269</v>
      </c>
      <c r="D1083" s="245">
        <v>2017</v>
      </c>
      <c r="E1083" s="246">
        <v>43802</v>
      </c>
      <c r="F1083" s="245" t="s">
        <v>6368</v>
      </c>
      <c r="G1083" s="247" t="s">
        <v>7128</v>
      </c>
      <c r="H1083" s="248" t="s">
        <v>6898</v>
      </c>
      <c r="I1083" s="249">
        <v>5982</v>
      </c>
      <c r="J1083" s="249">
        <v>73</v>
      </c>
      <c r="K1083" s="250">
        <v>1.5377220018662423</v>
      </c>
      <c r="L1083" s="251" t="s">
        <v>6273</v>
      </c>
      <c r="M1083" s="251" t="s">
        <v>8710</v>
      </c>
      <c r="N1083" s="245"/>
      <c r="S1083" s="251" t="s">
        <v>8711</v>
      </c>
      <c r="T1083" s="251" t="s">
        <v>8711</v>
      </c>
    </row>
    <row r="1084" spans="1:20">
      <c r="A1084" s="245" t="s">
        <v>6267</v>
      </c>
      <c r="B1084" s="245" t="s">
        <v>6268</v>
      </c>
      <c r="C1084" s="245" t="s">
        <v>6269</v>
      </c>
      <c r="D1084" s="245">
        <v>2017</v>
      </c>
      <c r="E1084" s="246">
        <v>43802</v>
      </c>
      <c r="F1084" s="245" t="s">
        <v>6362</v>
      </c>
      <c r="G1084" s="247" t="s">
        <v>7129</v>
      </c>
      <c r="H1084" s="248" t="s">
        <v>6898</v>
      </c>
      <c r="I1084" s="249">
        <v>4540</v>
      </c>
      <c r="J1084" s="249">
        <v>66</v>
      </c>
      <c r="K1084" s="250">
        <v>1.5791524055986865</v>
      </c>
      <c r="L1084" s="251" t="s">
        <v>6273</v>
      </c>
      <c r="M1084" s="251" t="s">
        <v>8713</v>
      </c>
      <c r="N1084" s="245"/>
      <c r="S1084" s="251" t="s">
        <v>8714</v>
      </c>
      <c r="T1084" s="251" t="s">
        <v>8714</v>
      </c>
    </row>
    <row r="1085" spans="1:20">
      <c r="A1085" s="245" t="s">
        <v>6267</v>
      </c>
      <c r="B1085" s="245" t="s">
        <v>6268</v>
      </c>
      <c r="C1085" s="245" t="s">
        <v>6269</v>
      </c>
      <c r="D1085" s="245">
        <v>2017</v>
      </c>
      <c r="E1085" s="246">
        <v>43802</v>
      </c>
      <c r="F1085" s="245" t="s">
        <v>6464</v>
      </c>
      <c r="G1085" s="247" t="s">
        <v>3660</v>
      </c>
      <c r="H1085" s="248" t="s">
        <v>6898</v>
      </c>
      <c r="I1085" s="249">
        <v>5026</v>
      </c>
      <c r="J1085" s="249">
        <v>69</v>
      </c>
      <c r="K1085" s="250">
        <v>1.5299428630570244</v>
      </c>
      <c r="L1085" s="251" t="s">
        <v>6273</v>
      </c>
      <c r="M1085" s="251" t="s">
        <v>8713</v>
      </c>
      <c r="N1085" s="245"/>
      <c r="S1085" s="251" t="s">
        <v>8714</v>
      </c>
      <c r="T1085" s="251" t="s">
        <v>8714</v>
      </c>
    </row>
    <row r="1086" spans="1:20">
      <c r="A1086" s="245" t="s">
        <v>6267</v>
      </c>
      <c r="B1086" s="245" t="s">
        <v>6268</v>
      </c>
      <c r="C1086" s="245" t="s">
        <v>6269</v>
      </c>
      <c r="D1086" s="245">
        <v>2017</v>
      </c>
      <c r="E1086" s="246">
        <v>43802</v>
      </c>
      <c r="F1086" s="245" t="s">
        <v>6445</v>
      </c>
      <c r="G1086" s="247" t="s">
        <v>2866</v>
      </c>
      <c r="H1086" s="248" t="s">
        <v>6898</v>
      </c>
      <c r="I1086" s="249">
        <v>5068</v>
      </c>
      <c r="J1086" s="249">
        <v>70</v>
      </c>
      <c r="K1086" s="250">
        <v>1.4775510204081632</v>
      </c>
      <c r="L1086" s="251" t="s">
        <v>6273</v>
      </c>
      <c r="M1086" s="251" t="s">
        <v>8710</v>
      </c>
      <c r="N1086" s="245"/>
      <c r="S1086" s="251" t="s">
        <v>8711</v>
      </c>
      <c r="T1086" s="251" t="s">
        <v>8711</v>
      </c>
    </row>
    <row r="1087" spans="1:20">
      <c r="A1087" s="245" t="s">
        <v>6267</v>
      </c>
      <c r="B1087" s="245" t="s">
        <v>6268</v>
      </c>
      <c r="C1087" s="245" t="s">
        <v>6269</v>
      </c>
      <c r="D1087" s="245">
        <v>2017</v>
      </c>
      <c r="E1087" s="246">
        <v>43802</v>
      </c>
      <c r="F1087" s="245" t="s">
        <v>6486</v>
      </c>
      <c r="G1087" s="247" t="s">
        <v>7130</v>
      </c>
      <c r="H1087" s="248" t="s">
        <v>6898</v>
      </c>
      <c r="I1087" s="249">
        <v>5872</v>
      </c>
      <c r="J1087" s="249">
        <v>72</v>
      </c>
      <c r="K1087" s="250">
        <v>1.5732167352537723</v>
      </c>
      <c r="L1087" s="251" t="s">
        <v>6273</v>
      </c>
      <c r="M1087" s="251" t="s">
        <v>8710</v>
      </c>
      <c r="N1087" s="245"/>
      <c r="S1087" s="251" t="s">
        <v>8711</v>
      </c>
      <c r="T1087" s="251" t="s">
        <v>8711</v>
      </c>
    </row>
    <row r="1088" spans="1:20">
      <c r="A1088" s="245" t="s">
        <v>6267</v>
      </c>
      <c r="B1088" s="245" t="s">
        <v>6268</v>
      </c>
      <c r="C1088" s="245" t="s">
        <v>6269</v>
      </c>
      <c r="D1088" s="245">
        <v>2017</v>
      </c>
      <c r="E1088" s="246">
        <v>43802</v>
      </c>
      <c r="F1088" s="245" t="s">
        <v>6468</v>
      </c>
      <c r="G1088" s="247" t="s">
        <v>7131</v>
      </c>
      <c r="H1088" s="248" t="s">
        <v>6898</v>
      </c>
      <c r="I1088" s="249">
        <v>3868</v>
      </c>
      <c r="J1088" s="249">
        <v>62</v>
      </c>
      <c r="K1088" s="250">
        <v>1.6229733812225169</v>
      </c>
      <c r="L1088" s="251" t="s">
        <v>6273</v>
      </c>
      <c r="M1088" s="251" t="s">
        <v>8710</v>
      </c>
      <c r="N1088" s="245"/>
      <c r="S1088" s="251" t="s">
        <v>8711</v>
      </c>
      <c r="T1088" s="251" t="s">
        <v>8711</v>
      </c>
    </row>
    <row r="1089" spans="1:20">
      <c r="A1089" s="245" t="s">
        <v>6267</v>
      </c>
      <c r="B1089" s="245" t="s">
        <v>6268</v>
      </c>
      <c r="C1089" s="245" t="s">
        <v>6269</v>
      </c>
      <c r="D1089" s="245">
        <v>2017</v>
      </c>
      <c r="E1089" s="246">
        <v>43802</v>
      </c>
      <c r="F1089" s="245" t="s">
        <v>7004</v>
      </c>
      <c r="G1089" s="247" t="s">
        <v>4385</v>
      </c>
      <c r="H1089" s="248" t="s">
        <v>6898</v>
      </c>
      <c r="I1089" s="249">
        <v>4542</v>
      </c>
      <c r="J1089" s="249">
        <v>67</v>
      </c>
      <c r="K1089" s="250">
        <v>1.5101591618649899</v>
      </c>
      <c r="L1089" s="251" t="s">
        <v>6273</v>
      </c>
      <c r="M1089" s="251" t="s">
        <v>8713</v>
      </c>
      <c r="N1089" s="245"/>
      <c r="S1089" s="251" t="s">
        <v>8714</v>
      </c>
      <c r="T1089" s="251" t="s">
        <v>8714</v>
      </c>
    </row>
    <row r="1090" spans="1:20">
      <c r="A1090" s="245" t="s">
        <v>6267</v>
      </c>
      <c r="B1090" s="245" t="s">
        <v>6268</v>
      </c>
      <c r="C1090" s="245" t="s">
        <v>6269</v>
      </c>
      <c r="D1090" s="245">
        <v>2017</v>
      </c>
      <c r="E1090" s="246">
        <v>43802</v>
      </c>
      <c r="F1090" s="245" t="s">
        <v>6359</v>
      </c>
      <c r="G1090" s="247" t="s">
        <v>3967</v>
      </c>
      <c r="H1090" s="248" t="s">
        <v>6898</v>
      </c>
      <c r="I1090" s="249">
        <v>4126</v>
      </c>
      <c r="J1090" s="249">
        <v>65</v>
      </c>
      <c r="K1090" s="250">
        <v>1.5024123805188894</v>
      </c>
      <c r="L1090" s="251" t="s">
        <v>6273</v>
      </c>
      <c r="M1090" s="251" t="s">
        <v>8710</v>
      </c>
      <c r="N1090" s="245"/>
      <c r="S1090" s="251" t="s">
        <v>8711</v>
      </c>
      <c r="T1090" s="251" t="s">
        <v>8711</v>
      </c>
    </row>
    <row r="1091" spans="1:20">
      <c r="A1091" s="245" t="s">
        <v>6267</v>
      </c>
      <c r="B1091" s="245" t="s">
        <v>6268</v>
      </c>
      <c r="C1091" s="245" t="s">
        <v>6269</v>
      </c>
      <c r="D1091" s="245">
        <v>2017</v>
      </c>
      <c r="E1091" s="246">
        <v>43802</v>
      </c>
      <c r="F1091" s="245" t="s">
        <v>6394</v>
      </c>
      <c r="G1091" s="247" t="s">
        <v>3895</v>
      </c>
      <c r="H1091" s="248" t="s">
        <v>6898</v>
      </c>
      <c r="I1091" s="249">
        <v>5144</v>
      </c>
      <c r="J1091" s="249">
        <v>70</v>
      </c>
      <c r="K1091" s="250">
        <v>1.4997084548104955</v>
      </c>
      <c r="L1091" s="251" t="s">
        <v>6273</v>
      </c>
      <c r="M1091" s="251" t="s">
        <v>8710</v>
      </c>
      <c r="N1091" s="245"/>
      <c r="S1091" s="251" t="s">
        <v>8711</v>
      </c>
      <c r="T1091" s="251" t="s">
        <v>8711</v>
      </c>
    </row>
    <row r="1092" spans="1:20">
      <c r="A1092" s="245" t="s">
        <v>6267</v>
      </c>
      <c r="B1092" s="245" t="s">
        <v>6268</v>
      </c>
      <c r="C1092" s="245" t="s">
        <v>6269</v>
      </c>
      <c r="D1092" s="245">
        <v>2017</v>
      </c>
      <c r="E1092" s="246">
        <v>43802</v>
      </c>
      <c r="F1092" s="245" t="s">
        <v>6458</v>
      </c>
      <c r="G1092" s="247" t="s">
        <v>4624</v>
      </c>
      <c r="H1092" s="248" t="s">
        <v>6898</v>
      </c>
      <c r="I1092" s="249">
        <v>4250</v>
      </c>
      <c r="J1092" s="249">
        <v>65</v>
      </c>
      <c r="K1092" s="250">
        <v>1.5475648611743287</v>
      </c>
      <c r="L1092" s="251" t="s">
        <v>6273</v>
      </c>
      <c r="M1092" s="251" t="s">
        <v>8713</v>
      </c>
      <c r="N1092" s="245"/>
      <c r="S1092" s="251" t="s">
        <v>8714</v>
      </c>
      <c r="T1092" s="251" t="s">
        <v>8714</v>
      </c>
    </row>
    <row r="1093" spans="1:20">
      <c r="A1093" s="245" t="s">
        <v>6267</v>
      </c>
      <c r="B1093" s="245" t="s">
        <v>6268</v>
      </c>
      <c r="C1093" s="245" t="s">
        <v>6269</v>
      </c>
      <c r="D1093" s="245">
        <v>2017</v>
      </c>
      <c r="E1093" s="246">
        <v>43802</v>
      </c>
      <c r="F1093" s="245" t="s">
        <v>6352</v>
      </c>
      <c r="G1093" s="247" t="s">
        <v>3685</v>
      </c>
      <c r="H1093" s="248" t="s">
        <v>6898</v>
      </c>
      <c r="I1093" s="249">
        <v>4870</v>
      </c>
      <c r="J1093" s="249">
        <v>67</v>
      </c>
      <c r="K1093" s="250">
        <v>1.6192151295205859</v>
      </c>
      <c r="L1093" s="251" t="s">
        <v>6273</v>
      </c>
      <c r="M1093" s="251" t="s">
        <v>8713</v>
      </c>
      <c r="N1093" s="245"/>
      <c r="S1093" s="251" t="s">
        <v>8714</v>
      </c>
      <c r="T1093" s="251" t="s">
        <v>8714</v>
      </c>
    </row>
    <row r="1094" spans="1:20">
      <c r="A1094" s="245" t="s">
        <v>6267</v>
      </c>
      <c r="B1094" s="245" t="s">
        <v>6268</v>
      </c>
      <c r="C1094" s="245" t="s">
        <v>6269</v>
      </c>
      <c r="D1094" s="245">
        <v>2017</v>
      </c>
      <c r="E1094" s="246">
        <v>43802</v>
      </c>
      <c r="F1094" s="245" t="s">
        <v>6397</v>
      </c>
      <c r="G1094" s="247" t="s">
        <v>7132</v>
      </c>
      <c r="H1094" s="248" t="s">
        <v>6898</v>
      </c>
      <c r="I1094" s="249">
        <v>4412</v>
      </c>
      <c r="J1094" s="249">
        <v>68</v>
      </c>
      <c r="K1094" s="250">
        <v>1.4031650722572766</v>
      </c>
      <c r="L1094" s="251" t="s">
        <v>6273</v>
      </c>
      <c r="M1094" s="251" t="s">
        <v>8710</v>
      </c>
      <c r="N1094" s="245"/>
      <c r="S1094" s="251" t="s">
        <v>8711</v>
      </c>
      <c r="T1094" s="251" t="s">
        <v>8711</v>
      </c>
    </row>
    <row r="1095" spans="1:20">
      <c r="A1095" s="245" t="s">
        <v>6267</v>
      </c>
      <c r="B1095" s="245" t="s">
        <v>6268</v>
      </c>
      <c r="C1095" s="245" t="s">
        <v>6269</v>
      </c>
      <c r="D1095" s="245">
        <v>2017</v>
      </c>
      <c r="E1095" s="246">
        <v>43802</v>
      </c>
      <c r="F1095" s="245" t="s">
        <v>6597</v>
      </c>
      <c r="G1095" s="247" t="s">
        <v>7133</v>
      </c>
      <c r="H1095" s="248" t="s">
        <v>6898</v>
      </c>
      <c r="I1095" s="249">
        <v>4736</v>
      </c>
      <c r="J1095" s="249">
        <v>69</v>
      </c>
      <c r="K1095" s="250">
        <v>1.4416652207397667</v>
      </c>
      <c r="L1095" s="251" t="s">
        <v>6273</v>
      </c>
      <c r="M1095" s="251" t="s">
        <v>8710</v>
      </c>
      <c r="N1095" s="245"/>
      <c r="S1095" s="251" t="s">
        <v>8711</v>
      </c>
      <c r="T1095" s="251" t="s">
        <v>8716</v>
      </c>
    </row>
    <row r="1096" spans="1:20">
      <c r="A1096" s="245" t="s">
        <v>6267</v>
      </c>
      <c r="B1096" s="245" t="s">
        <v>6268</v>
      </c>
      <c r="C1096" s="245" t="s">
        <v>6269</v>
      </c>
      <c r="D1096" s="245">
        <v>2017</v>
      </c>
      <c r="E1096" s="246">
        <v>43802</v>
      </c>
      <c r="F1096" s="245" t="s">
        <v>6708</v>
      </c>
      <c r="G1096" s="247" t="s">
        <v>7134</v>
      </c>
      <c r="H1096" s="248" t="s">
        <v>6898</v>
      </c>
      <c r="I1096" s="249">
        <v>4866</v>
      </c>
      <c r="J1096" s="249">
        <v>66</v>
      </c>
      <c r="K1096" s="250">
        <v>1.6925452875866098</v>
      </c>
      <c r="L1096" s="251" t="s">
        <v>6273</v>
      </c>
      <c r="M1096" s="251" t="s">
        <v>8713</v>
      </c>
      <c r="N1096" s="245"/>
      <c r="S1096" s="251" t="s">
        <v>8714</v>
      </c>
      <c r="T1096" s="251" t="s">
        <v>8714</v>
      </c>
    </row>
    <row r="1097" spans="1:20">
      <c r="A1097" s="245" t="s">
        <v>6267</v>
      </c>
      <c r="B1097" s="245" t="s">
        <v>6268</v>
      </c>
      <c r="C1097" s="245" t="s">
        <v>6269</v>
      </c>
      <c r="D1097" s="245">
        <v>2017</v>
      </c>
      <c r="E1097" s="246">
        <v>43802</v>
      </c>
      <c r="F1097" s="245" t="s">
        <v>6484</v>
      </c>
      <c r="G1097" s="247" t="s">
        <v>7135</v>
      </c>
      <c r="H1097" s="248" t="s">
        <v>6898</v>
      </c>
      <c r="I1097" s="249">
        <v>6248</v>
      </c>
      <c r="J1097" s="249">
        <v>72</v>
      </c>
      <c r="K1097" s="250">
        <v>1.6739540466392318</v>
      </c>
      <c r="L1097" s="251" t="s">
        <v>6273</v>
      </c>
      <c r="M1097" s="251" t="s">
        <v>8710</v>
      </c>
      <c r="N1097" s="245"/>
      <c r="S1097" s="251" t="s">
        <v>8711</v>
      </c>
      <c r="T1097" s="251" t="s">
        <v>8711</v>
      </c>
    </row>
    <row r="1098" spans="1:20">
      <c r="A1098" s="245" t="s">
        <v>6267</v>
      </c>
      <c r="B1098" s="245" t="s">
        <v>6268</v>
      </c>
      <c r="C1098" s="245" t="s">
        <v>6269</v>
      </c>
      <c r="D1098" s="245">
        <v>2017</v>
      </c>
      <c r="E1098" s="246">
        <v>43802</v>
      </c>
      <c r="F1098" s="245" t="s">
        <v>6301</v>
      </c>
      <c r="G1098" s="247" t="s">
        <v>7136</v>
      </c>
      <c r="H1098" s="248" t="s">
        <v>6898</v>
      </c>
      <c r="I1098" s="249">
        <v>5020</v>
      </c>
      <c r="J1098" s="249">
        <v>68</v>
      </c>
      <c r="K1098" s="250">
        <v>1.5965296153063302</v>
      </c>
      <c r="L1098" s="251" t="s">
        <v>6273</v>
      </c>
      <c r="M1098" s="251" t="s">
        <v>8710</v>
      </c>
      <c r="N1098" s="245"/>
      <c r="S1098" s="251" t="s">
        <v>8711</v>
      </c>
      <c r="T1098" s="251" t="s">
        <v>8711</v>
      </c>
    </row>
    <row r="1099" spans="1:20">
      <c r="A1099" s="245" t="s">
        <v>6267</v>
      </c>
      <c r="B1099" s="245" t="s">
        <v>6268</v>
      </c>
      <c r="C1099" s="245" t="s">
        <v>6269</v>
      </c>
      <c r="D1099" s="245">
        <v>2017</v>
      </c>
      <c r="E1099" s="246">
        <v>43802</v>
      </c>
      <c r="F1099" s="245" t="s">
        <v>6298</v>
      </c>
      <c r="G1099" s="247" t="s">
        <v>3717</v>
      </c>
      <c r="H1099" s="248" t="s">
        <v>6898</v>
      </c>
      <c r="I1099" s="249">
        <v>4694</v>
      </c>
      <c r="J1099" s="249">
        <v>66</v>
      </c>
      <c r="K1099" s="250">
        <v>1.6327183682555584</v>
      </c>
      <c r="L1099" s="251" t="s">
        <v>6273</v>
      </c>
      <c r="M1099" s="251" t="s">
        <v>8713</v>
      </c>
      <c r="N1099" s="245"/>
      <c r="S1099" s="251" t="s">
        <v>8714</v>
      </c>
      <c r="T1099" s="251" t="s">
        <v>8714</v>
      </c>
    </row>
    <row r="1100" spans="1:20">
      <c r="A1100" s="245" t="s">
        <v>6267</v>
      </c>
      <c r="B1100" s="245" t="s">
        <v>6268</v>
      </c>
      <c r="C1100" s="245" t="s">
        <v>6269</v>
      </c>
      <c r="D1100" s="245">
        <v>2017</v>
      </c>
      <c r="E1100" s="246">
        <v>43802</v>
      </c>
      <c r="F1100" s="245" t="s">
        <v>6320</v>
      </c>
      <c r="G1100" s="247" t="s">
        <v>3818</v>
      </c>
      <c r="H1100" s="248" t="s">
        <v>6898</v>
      </c>
      <c r="I1100" s="249">
        <v>4800</v>
      </c>
      <c r="J1100" s="249">
        <v>66</v>
      </c>
      <c r="K1100" s="250">
        <v>1.6695884464479505</v>
      </c>
      <c r="L1100" s="251" t="s">
        <v>6273</v>
      </c>
      <c r="M1100" s="251" t="s">
        <v>8710</v>
      </c>
      <c r="N1100" s="245"/>
      <c r="S1100" s="251" t="s">
        <v>8711</v>
      </c>
      <c r="T1100" s="251" t="s">
        <v>8711</v>
      </c>
    </row>
    <row r="1101" spans="1:20">
      <c r="A1101" s="245" t="s">
        <v>6267</v>
      </c>
      <c r="B1101" s="245" t="s">
        <v>6268</v>
      </c>
      <c r="C1101" s="245" t="s">
        <v>6269</v>
      </c>
      <c r="D1101" s="245">
        <v>2017</v>
      </c>
      <c r="E1101" s="246">
        <v>43802</v>
      </c>
      <c r="F1101" s="245" t="s">
        <v>6473</v>
      </c>
      <c r="G1101" s="247" t="s">
        <v>7137</v>
      </c>
      <c r="H1101" s="248" t="s">
        <v>6898</v>
      </c>
      <c r="I1101" s="249">
        <v>3712</v>
      </c>
      <c r="J1101" s="249">
        <v>64</v>
      </c>
      <c r="K1101" s="250">
        <v>1.416015625</v>
      </c>
      <c r="L1101" s="251" t="s">
        <v>6273</v>
      </c>
      <c r="M1101" s="251" t="s">
        <v>8710</v>
      </c>
      <c r="N1101" s="245"/>
      <c r="S1101" s="251" t="s">
        <v>8711</v>
      </c>
      <c r="T1101" s="251" t="s">
        <v>8711</v>
      </c>
    </row>
    <row r="1102" spans="1:20">
      <c r="A1102" s="245" t="s">
        <v>6267</v>
      </c>
      <c r="B1102" s="245" t="s">
        <v>6268</v>
      </c>
      <c r="C1102" s="245" t="s">
        <v>6269</v>
      </c>
      <c r="D1102" s="245">
        <v>2017</v>
      </c>
      <c r="E1102" s="246">
        <v>43802</v>
      </c>
      <c r="F1102" s="245" t="s">
        <v>6807</v>
      </c>
      <c r="G1102" s="247" t="s">
        <v>4333</v>
      </c>
      <c r="H1102" s="248" t="s">
        <v>6898</v>
      </c>
      <c r="I1102" s="249">
        <v>4220</v>
      </c>
      <c r="J1102" s="249">
        <v>64</v>
      </c>
      <c r="K1102" s="250">
        <v>1.60980224609375</v>
      </c>
      <c r="L1102" s="251" t="s">
        <v>6273</v>
      </c>
      <c r="M1102" s="251" t="s">
        <v>8713</v>
      </c>
      <c r="N1102" s="245"/>
      <c r="S1102" s="251" t="s">
        <v>8714</v>
      </c>
      <c r="T1102" s="251" t="s">
        <v>8714</v>
      </c>
    </row>
    <row r="1103" spans="1:20">
      <c r="A1103" s="245" t="s">
        <v>6267</v>
      </c>
      <c r="B1103" s="245" t="s">
        <v>6268</v>
      </c>
      <c r="C1103" s="245" t="s">
        <v>6269</v>
      </c>
      <c r="D1103" s="245">
        <v>2017</v>
      </c>
      <c r="E1103" s="246">
        <v>43802</v>
      </c>
      <c r="F1103" s="245" t="s">
        <v>6307</v>
      </c>
      <c r="G1103" s="247" t="s">
        <v>7138</v>
      </c>
      <c r="H1103" s="248" t="s">
        <v>6898</v>
      </c>
      <c r="I1103" s="249">
        <v>4944</v>
      </c>
      <c r="J1103" s="249">
        <v>67</v>
      </c>
      <c r="K1103" s="250">
        <v>1.6438192197843486</v>
      </c>
      <c r="L1103" s="251" t="s">
        <v>6273</v>
      </c>
      <c r="M1103" s="251" t="s">
        <v>8710</v>
      </c>
      <c r="N1103" s="245"/>
      <c r="S1103" s="251" t="s">
        <v>8711</v>
      </c>
      <c r="T1103" s="251" t="s">
        <v>8711</v>
      </c>
    </row>
    <row r="1104" spans="1:20">
      <c r="A1104" s="245" t="s">
        <v>6267</v>
      </c>
      <c r="B1104" s="245" t="s">
        <v>6268</v>
      </c>
      <c r="C1104" s="245" t="s">
        <v>6269</v>
      </c>
      <c r="D1104" s="245">
        <v>2017</v>
      </c>
      <c r="E1104" s="246">
        <v>43802</v>
      </c>
      <c r="F1104" s="245" t="s">
        <v>6397</v>
      </c>
      <c r="G1104" s="247" t="s">
        <v>4096</v>
      </c>
      <c r="H1104" s="248" t="s">
        <v>6898</v>
      </c>
      <c r="I1104" s="249">
        <v>5228</v>
      </c>
      <c r="J1104" s="249">
        <v>69</v>
      </c>
      <c r="K1104" s="250">
        <v>1.5914328070159418</v>
      </c>
      <c r="L1104" s="251" t="s">
        <v>6273</v>
      </c>
      <c r="M1104" s="251" t="s">
        <v>8710</v>
      </c>
      <c r="N1104" s="245"/>
      <c r="S1104" s="251" t="s">
        <v>8711</v>
      </c>
      <c r="T1104" s="251" t="s">
        <v>8711</v>
      </c>
    </row>
    <row r="1105" spans="1:20">
      <c r="A1105" s="245" t="s">
        <v>6267</v>
      </c>
      <c r="B1105" s="245" t="s">
        <v>6268</v>
      </c>
      <c r="C1105" s="245" t="s">
        <v>6269</v>
      </c>
      <c r="D1105" s="245">
        <v>2017</v>
      </c>
      <c r="E1105" s="246">
        <v>43802</v>
      </c>
      <c r="F1105" s="245" t="s">
        <v>7036</v>
      </c>
      <c r="G1105" s="247" t="s">
        <v>3903</v>
      </c>
      <c r="H1105" s="248" t="s">
        <v>6898</v>
      </c>
      <c r="I1105" s="249">
        <v>4542</v>
      </c>
      <c r="J1105" s="249">
        <v>66</v>
      </c>
      <c r="K1105" s="250">
        <v>1.5798480674513733</v>
      </c>
      <c r="L1105" s="251" t="s">
        <v>6273</v>
      </c>
      <c r="M1105" s="251" t="s">
        <v>8710</v>
      </c>
      <c r="N1105" s="245"/>
      <c r="S1105" s="251" t="s">
        <v>8711</v>
      </c>
      <c r="T1105" s="251" t="s">
        <v>8711</v>
      </c>
    </row>
    <row r="1106" spans="1:20">
      <c r="A1106" s="245" t="s">
        <v>6267</v>
      </c>
      <c r="B1106" s="245" t="s">
        <v>6268</v>
      </c>
      <c r="C1106" s="245" t="s">
        <v>6269</v>
      </c>
      <c r="D1106" s="245">
        <v>2017</v>
      </c>
      <c r="E1106" s="246">
        <v>43802</v>
      </c>
      <c r="F1106" s="245" t="s">
        <v>6287</v>
      </c>
      <c r="G1106" s="247" t="s">
        <v>7139</v>
      </c>
      <c r="H1106" s="248" t="s">
        <v>6898</v>
      </c>
      <c r="I1106" s="249">
        <v>4338</v>
      </c>
      <c r="J1106" s="249">
        <v>64</v>
      </c>
      <c r="K1106" s="250">
        <v>1.654815673828125</v>
      </c>
      <c r="L1106" s="251" t="s">
        <v>6273</v>
      </c>
      <c r="M1106" s="251" t="s">
        <v>8710</v>
      </c>
      <c r="N1106" s="245"/>
      <c r="S1106" s="251" t="s">
        <v>8711</v>
      </c>
      <c r="T1106" s="251" t="s">
        <v>8711</v>
      </c>
    </row>
    <row r="1107" spans="1:20">
      <c r="A1107" s="245" t="s">
        <v>6267</v>
      </c>
      <c r="B1107" s="245" t="s">
        <v>6268</v>
      </c>
      <c r="C1107" s="245" t="s">
        <v>6269</v>
      </c>
      <c r="D1107" s="245">
        <v>2017</v>
      </c>
      <c r="E1107" s="246">
        <v>43802</v>
      </c>
      <c r="F1107" s="245" t="s">
        <v>6525</v>
      </c>
      <c r="G1107" s="247" t="s">
        <v>7140</v>
      </c>
      <c r="H1107" s="248" t="s">
        <v>6898</v>
      </c>
      <c r="I1107" s="249">
        <v>3876</v>
      </c>
      <c r="J1107" s="249">
        <v>65</v>
      </c>
      <c r="K1107" s="250">
        <v>1.4113791533909876</v>
      </c>
      <c r="L1107" s="251" t="s">
        <v>6273</v>
      </c>
      <c r="M1107" s="251" t="s">
        <v>8710</v>
      </c>
      <c r="N1107" s="245"/>
      <c r="S1107" s="251" t="s">
        <v>8711</v>
      </c>
      <c r="T1107" s="251" t="s">
        <v>8711</v>
      </c>
    </row>
    <row r="1108" spans="1:20">
      <c r="A1108" s="245" t="s">
        <v>6267</v>
      </c>
      <c r="B1108" s="245" t="s">
        <v>6268</v>
      </c>
      <c r="C1108" s="245" t="s">
        <v>6269</v>
      </c>
      <c r="D1108" s="245">
        <v>2017</v>
      </c>
      <c r="E1108" s="246">
        <v>43802</v>
      </c>
      <c r="F1108" s="245" t="s">
        <v>6447</v>
      </c>
      <c r="G1108" s="247" t="s">
        <v>7141</v>
      </c>
      <c r="H1108" s="248" t="s">
        <v>6898</v>
      </c>
      <c r="I1108" s="249">
        <v>3980</v>
      </c>
      <c r="J1108" s="249">
        <v>63</v>
      </c>
      <c r="K1108" s="250">
        <v>1.5917007602570716</v>
      </c>
      <c r="L1108" s="251" t="s">
        <v>6273</v>
      </c>
      <c r="M1108" s="251" t="s">
        <v>8710</v>
      </c>
      <c r="N1108" s="245"/>
      <c r="S1108" s="251" t="s">
        <v>8711</v>
      </c>
      <c r="T1108" s="251" t="s">
        <v>8711</v>
      </c>
    </row>
    <row r="1109" spans="1:20">
      <c r="A1109" s="245" t="s">
        <v>6267</v>
      </c>
      <c r="B1109" s="245" t="s">
        <v>6268</v>
      </c>
      <c r="C1109" s="245" t="s">
        <v>6269</v>
      </c>
      <c r="D1109" s="245">
        <v>2017</v>
      </c>
      <c r="E1109" s="246">
        <v>43802</v>
      </c>
      <c r="F1109" s="245" t="s">
        <v>6631</v>
      </c>
      <c r="G1109" s="247" t="s">
        <v>4341</v>
      </c>
      <c r="H1109" s="248" t="s">
        <v>6898</v>
      </c>
      <c r="I1109" s="249">
        <v>5122</v>
      </c>
      <c r="J1109" s="249">
        <v>68</v>
      </c>
      <c r="K1109" s="250">
        <v>1.6289690616731121</v>
      </c>
      <c r="L1109" s="251" t="s">
        <v>6273</v>
      </c>
      <c r="M1109" s="251" t="s">
        <v>8713</v>
      </c>
      <c r="N1109" s="245"/>
      <c r="S1109" s="251" t="s">
        <v>8714</v>
      </c>
      <c r="T1109" s="251" t="s">
        <v>8714</v>
      </c>
    </row>
    <row r="1110" spans="1:20">
      <c r="A1110" s="245" t="s">
        <v>6267</v>
      </c>
      <c r="B1110" s="245" t="s">
        <v>6268</v>
      </c>
      <c r="C1110" s="245" t="s">
        <v>6269</v>
      </c>
      <c r="D1110" s="245">
        <v>2017</v>
      </c>
      <c r="E1110" s="246">
        <v>43802</v>
      </c>
      <c r="F1110" s="245" t="s">
        <v>6285</v>
      </c>
      <c r="G1110" s="247" t="s">
        <v>7142</v>
      </c>
      <c r="H1110" s="248" t="s">
        <v>6898</v>
      </c>
      <c r="I1110" s="249">
        <v>1778</v>
      </c>
      <c r="J1110" s="249">
        <v>51</v>
      </c>
      <c r="K1110" s="250">
        <v>1.340359288659716</v>
      </c>
      <c r="L1110" s="251" t="s">
        <v>6273</v>
      </c>
      <c r="N1110" s="245"/>
    </row>
    <row r="1111" spans="1:20">
      <c r="A1111" s="245" t="s">
        <v>6267</v>
      </c>
      <c r="B1111" s="245" t="s">
        <v>6268</v>
      </c>
      <c r="C1111" s="245" t="s">
        <v>6269</v>
      </c>
      <c r="D1111" s="245">
        <v>2017</v>
      </c>
      <c r="E1111" s="246">
        <v>43802</v>
      </c>
      <c r="F1111" s="245" t="s">
        <v>6977</v>
      </c>
      <c r="G1111" s="247" t="s">
        <v>7143</v>
      </c>
      <c r="H1111" s="248" t="s">
        <v>6898</v>
      </c>
      <c r="I1111" s="249">
        <v>3122</v>
      </c>
      <c r="J1111" s="249">
        <v>63</v>
      </c>
      <c r="K1111" s="250">
        <v>1.2485652697292908</v>
      </c>
      <c r="L1111" s="251" t="s">
        <v>6273</v>
      </c>
      <c r="M1111" s="251" t="s">
        <v>8713</v>
      </c>
      <c r="N1111" s="245"/>
      <c r="S1111" s="251" t="s">
        <v>8714</v>
      </c>
      <c r="T1111" s="251" t="s">
        <v>8714</v>
      </c>
    </row>
    <row r="1112" spans="1:20">
      <c r="A1112" s="245" t="s">
        <v>6267</v>
      </c>
      <c r="B1112" s="245" t="s">
        <v>6268</v>
      </c>
      <c r="C1112" s="245" t="s">
        <v>6269</v>
      </c>
      <c r="D1112" s="245">
        <v>2017</v>
      </c>
      <c r="E1112" s="246">
        <v>43802</v>
      </c>
      <c r="F1112" s="245" t="s">
        <v>6546</v>
      </c>
      <c r="G1112" s="247" t="s">
        <v>7144</v>
      </c>
      <c r="H1112" s="248" t="s">
        <v>6898</v>
      </c>
      <c r="I1112" s="249">
        <v>4078</v>
      </c>
      <c r="J1112" s="249">
        <v>65</v>
      </c>
      <c r="K1112" s="250">
        <v>1.4849340009103322</v>
      </c>
      <c r="L1112" s="251" t="s">
        <v>6273</v>
      </c>
      <c r="N1112" s="245" t="s">
        <v>6278</v>
      </c>
    </row>
    <row r="1113" spans="1:20">
      <c r="A1113" s="245" t="s">
        <v>6267</v>
      </c>
      <c r="B1113" s="245" t="s">
        <v>6268</v>
      </c>
      <c r="C1113" s="245" t="s">
        <v>6269</v>
      </c>
      <c r="D1113" s="245">
        <v>2017</v>
      </c>
      <c r="E1113" s="246">
        <v>43802</v>
      </c>
      <c r="F1113" s="245" t="s">
        <v>6615</v>
      </c>
      <c r="G1113" s="247" t="s">
        <v>7145</v>
      </c>
      <c r="H1113" s="248" t="s">
        <v>6898</v>
      </c>
      <c r="I1113" s="249">
        <v>4210</v>
      </c>
      <c r="J1113" s="249">
        <v>66</v>
      </c>
      <c r="K1113" s="250">
        <v>1.4643681999053899</v>
      </c>
      <c r="L1113" s="251" t="s">
        <v>6273</v>
      </c>
      <c r="M1113" s="251" t="s">
        <v>8710</v>
      </c>
      <c r="N1113" s="245"/>
      <c r="S1113" s="251" t="s">
        <v>8711</v>
      </c>
      <c r="T1113" s="251" t="s">
        <v>8711</v>
      </c>
    </row>
    <row r="1114" spans="1:20">
      <c r="A1114" s="245" t="s">
        <v>6267</v>
      </c>
      <c r="B1114" s="245" t="s">
        <v>6268</v>
      </c>
      <c r="C1114" s="245" t="s">
        <v>6269</v>
      </c>
      <c r="D1114" s="245">
        <v>2017</v>
      </c>
      <c r="E1114" s="246">
        <v>43802</v>
      </c>
      <c r="F1114" s="245" t="s">
        <v>6624</v>
      </c>
      <c r="G1114" s="247" t="s">
        <v>7146</v>
      </c>
      <c r="H1114" s="248" t="s">
        <v>6898</v>
      </c>
      <c r="I1114" s="249">
        <v>2768</v>
      </c>
      <c r="J1114" s="249">
        <v>61</v>
      </c>
      <c r="K1114" s="250">
        <v>1.2194853313713483</v>
      </c>
      <c r="L1114" s="251" t="s">
        <v>6273</v>
      </c>
      <c r="N1114" s="245"/>
    </row>
    <row r="1115" spans="1:20">
      <c r="A1115" s="245" t="s">
        <v>6267</v>
      </c>
      <c r="B1115" s="245" t="s">
        <v>6268</v>
      </c>
      <c r="C1115" s="245" t="s">
        <v>6269</v>
      </c>
      <c r="D1115" s="245">
        <v>2017</v>
      </c>
      <c r="E1115" s="246">
        <v>43802</v>
      </c>
      <c r="F1115" s="245" t="s">
        <v>6299</v>
      </c>
      <c r="G1115" s="247" t="s">
        <v>7147</v>
      </c>
      <c r="H1115" s="248" t="s">
        <v>6898</v>
      </c>
      <c r="I1115" s="249">
        <v>4838</v>
      </c>
      <c r="J1115" s="249">
        <v>69</v>
      </c>
      <c r="K1115" s="250">
        <v>1.4727145983823882</v>
      </c>
      <c r="L1115" s="251" t="s">
        <v>6273</v>
      </c>
      <c r="M1115" s="251" t="s">
        <v>8710</v>
      </c>
      <c r="N1115" s="245"/>
      <c r="S1115" s="251" t="s">
        <v>8711</v>
      </c>
      <c r="T1115" s="251" t="s">
        <v>8711</v>
      </c>
    </row>
    <row r="1116" spans="1:20">
      <c r="A1116" s="245" t="s">
        <v>6267</v>
      </c>
      <c r="B1116" s="245" t="s">
        <v>6268</v>
      </c>
      <c r="C1116" s="245" t="s">
        <v>6269</v>
      </c>
      <c r="D1116" s="245">
        <v>2017</v>
      </c>
      <c r="E1116" s="246">
        <v>43802</v>
      </c>
      <c r="F1116" s="245" t="s">
        <v>6308</v>
      </c>
      <c r="G1116" s="247" t="s">
        <v>4465</v>
      </c>
      <c r="H1116" s="248" t="s">
        <v>6898</v>
      </c>
      <c r="I1116" s="249">
        <v>5140</v>
      </c>
      <c r="J1116" s="249">
        <v>68</v>
      </c>
      <c r="K1116" s="250">
        <v>1.6346936698554855</v>
      </c>
      <c r="L1116" s="251" t="s">
        <v>6273</v>
      </c>
      <c r="M1116" s="251" t="s">
        <v>8713</v>
      </c>
      <c r="N1116" s="245"/>
      <c r="S1116" s="251" t="s">
        <v>8714</v>
      </c>
      <c r="T1116" s="251" t="s">
        <v>8714</v>
      </c>
    </row>
    <row r="1117" spans="1:20">
      <c r="A1117" s="245" t="s">
        <v>6267</v>
      </c>
      <c r="B1117" s="245" t="s">
        <v>6268</v>
      </c>
      <c r="C1117" s="245" t="s">
        <v>6269</v>
      </c>
      <c r="D1117" s="245">
        <v>2017</v>
      </c>
      <c r="E1117" s="246">
        <v>43802</v>
      </c>
      <c r="F1117" s="245" t="s">
        <v>6430</v>
      </c>
      <c r="G1117" s="247" t="s">
        <v>7148</v>
      </c>
      <c r="H1117" s="248" t="s">
        <v>6898</v>
      </c>
      <c r="I1117" s="249">
        <v>4774</v>
      </c>
      <c r="J1117" s="249">
        <v>66</v>
      </c>
      <c r="K1117" s="250">
        <v>1.660544842363024</v>
      </c>
      <c r="L1117" s="251" t="s">
        <v>6273</v>
      </c>
      <c r="M1117" s="251" t="s">
        <v>8710</v>
      </c>
      <c r="N1117" s="245"/>
      <c r="S1117" s="251" t="s">
        <v>8711</v>
      </c>
      <c r="T1117" s="251" t="s">
        <v>8711</v>
      </c>
    </row>
    <row r="1118" spans="1:20">
      <c r="A1118" s="245" t="s">
        <v>6267</v>
      </c>
      <c r="B1118" s="245" t="s">
        <v>6268</v>
      </c>
      <c r="C1118" s="245" t="s">
        <v>6269</v>
      </c>
      <c r="D1118" s="245">
        <v>2017</v>
      </c>
      <c r="E1118" s="246">
        <v>43802</v>
      </c>
      <c r="F1118" s="245" t="s">
        <v>6346</v>
      </c>
      <c r="G1118" s="247" t="s">
        <v>3351</v>
      </c>
      <c r="H1118" s="248" t="s">
        <v>6898</v>
      </c>
      <c r="I1118" s="249">
        <v>3976</v>
      </c>
      <c r="J1118" s="249">
        <v>62</v>
      </c>
      <c r="K1118" s="250">
        <v>1.6682890805948105</v>
      </c>
      <c r="L1118" s="251" t="s">
        <v>6273</v>
      </c>
      <c r="M1118" s="251" t="s">
        <v>8710</v>
      </c>
      <c r="N1118" s="245"/>
      <c r="S1118" s="251" t="s">
        <v>8711</v>
      </c>
      <c r="T1118" s="251" t="s">
        <v>8711</v>
      </c>
    </row>
    <row r="1119" spans="1:20">
      <c r="A1119" s="245" t="s">
        <v>6267</v>
      </c>
      <c r="B1119" s="245" t="s">
        <v>6268</v>
      </c>
      <c r="C1119" s="245" t="s">
        <v>6269</v>
      </c>
      <c r="D1119" s="245">
        <v>2017</v>
      </c>
      <c r="E1119" s="246">
        <v>43802</v>
      </c>
      <c r="F1119" s="245" t="s">
        <v>6548</v>
      </c>
      <c r="G1119" s="247" t="s">
        <v>3056</v>
      </c>
      <c r="H1119" s="248" t="s">
        <v>6898</v>
      </c>
      <c r="I1119" s="249">
        <v>4186</v>
      </c>
      <c r="J1119" s="249">
        <v>65</v>
      </c>
      <c r="K1119" s="250">
        <v>1.5242603550295857</v>
      </c>
      <c r="L1119" s="251" t="s">
        <v>6273</v>
      </c>
      <c r="M1119" s="251" t="s">
        <v>8710</v>
      </c>
      <c r="N1119" s="245"/>
      <c r="S1119" s="251" t="s">
        <v>8711</v>
      </c>
      <c r="T1119" s="251" t="s">
        <v>8711</v>
      </c>
    </row>
    <row r="1120" spans="1:20">
      <c r="A1120" s="245" t="s">
        <v>6267</v>
      </c>
      <c r="B1120" s="245" t="s">
        <v>6268</v>
      </c>
      <c r="C1120" s="245" t="s">
        <v>6269</v>
      </c>
      <c r="D1120" s="245">
        <v>2017</v>
      </c>
      <c r="E1120" s="246">
        <v>43802</v>
      </c>
      <c r="F1120" s="245" t="s">
        <v>7149</v>
      </c>
      <c r="G1120" s="247" t="s">
        <v>3829</v>
      </c>
      <c r="H1120" s="248" t="s">
        <v>6898</v>
      </c>
      <c r="I1120" s="249">
        <v>4738</v>
      </c>
      <c r="J1120" s="249">
        <v>66</v>
      </c>
      <c r="K1120" s="250">
        <v>1.6480229290146646</v>
      </c>
      <c r="L1120" s="251" t="s">
        <v>6273</v>
      </c>
      <c r="M1120" s="251" t="s">
        <v>8710</v>
      </c>
      <c r="N1120" s="245"/>
      <c r="S1120" s="251" t="s">
        <v>8711</v>
      </c>
      <c r="T1120" s="251" t="s">
        <v>8711</v>
      </c>
    </row>
    <row r="1121" spans="1:20">
      <c r="A1121" s="245" t="s">
        <v>6267</v>
      </c>
      <c r="B1121" s="245" t="s">
        <v>6268</v>
      </c>
      <c r="C1121" s="245" t="s">
        <v>6269</v>
      </c>
      <c r="D1121" s="245">
        <v>2017</v>
      </c>
      <c r="E1121" s="246">
        <v>43802</v>
      </c>
      <c r="F1121" s="245" t="s">
        <v>6977</v>
      </c>
      <c r="G1121" s="247" t="s">
        <v>4388</v>
      </c>
      <c r="H1121" s="248" t="s">
        <v>6898</v>
      </c>
      <c r="I1121" s="249">
        <v>4986</v>
      </c>
      <c r="J1121" s="249">
        <v>67</v>
      </c>
      <c r="K1121" s="250">
        <v>1.6577837034475649</v>
      </c>
      <c r="L1121" s="251" t="s">
        <v>6273</v>
      </c>
      <c r="M1121" s="251" t="s">
        <v>8713</v>
      </c>
      <c r="N1121" s="245"/>
      <c r="S1121" s="251" t="s">
        <v>8714</v>
      </c>
      <c r="T1121" s="251" t="s">
        <v>8714</v>
      </c>
    </row>
    <row r="1122" spans="1:20">
      <c r="A1122" s="245" t="s">
        <v>6267</v>
      </c>
      <c r="B1122" s="245" t="s">
        <v>6268</v>
      </c>
      <c r="C1122" s="245" t="s">
        <v>6269</v>
      </c>
      <c r="D1122" s="245">
        <v>2017</v>
      </c>
      <c r="E1122" s="246">
        <v>43802</v>
      </c>
      <c r="F1122" s="245" t="s">
        <v>6486</v>
      </c>
      <c r="G1122" s="247" t="s">
        <v>2841</v>
      </c>
      <c r="H1122" s="248" t="s">
        <v>6898</v>
      </c>
      <c r="I1122" s="249">
        <v>4146</v>
      </c>
      <c r="J1122" s="249">
        <v>66</v>
      </c>
      <c r="K1122" s="250">
        <v>1.4421070206194173</v>
      </c>
      <c r="L1122" s="251" t="s">
        <v>6273</v>
      </c>
      <c r="M1122" s="251" t="s">
        <v>8710</v>
      </c>
      <c r="N1122" s="245"/>
      <c r="S1122" s="251" t="s">
        <v>8711</v>
      </c>
      <c r="T1122" s="251" t="s">
        <v>8711</v>
      </c>
    </row>
    <row r="1123" spans="1:20">
      <c r="A1123" s="245" t="s">
        <v>6267</v>
      </c>
      <c r="B1123" s="245" t="s">
        <v>6268</v>
      </c>
      <c r="C1123" s="245" t="s">
        <v>6269</v>
      </c>
      <c r="D1123" s="245">
        <v>2017</v>
      </c>
      <c r="E1123" s="246">
        <v>43802</v>
      </c>
      <c r="F1123" s="245" t="s">
        <v>6372</v>
      </c>
      <c r="G1123" s="247" t="s">
        <v>7150</v>
      </c>
      <c r="H1123" s="248" t="s">
        <v>6898</v>
      </c>
      <c r="I1123" s="249">
        <v>3198</v>
      </c>
      <c r="J1123" s="249">
        <v>61</v>
      </c>
      <c r="K1123" s="250">
        <v>1.4089285006234</v>
      </c>
      <c r="L1123" s="251" t="s">
        <v>6273</v>
      </c>
      <c r="M1123" s="251" t="s">
        <v>8713</v>
      </c>
      <c r="N1123" s="245"/>
      <c r="S1123" s="251" t="s">
        <v>8714</v>
      </c>
      <c r="T1123" s="251" t="s">
        <v>8716</v>
      </c>
    </row>
    <row r="1124" spans="1:20">
      <c r="A1124" s="245" t="s">
        <v>6267</v>
      </c>
      <c r="B1124" s="245" t="s">
        <v>6268</v>
      </c>
      <c r="C1124" s="245" t="s">
        <v>6269</v>
      </c>
      <c r="D1124" s="245">
        <v>2017</v>
      </c>
      <c r="E1124" s="246">
        <v>43802</v>
      </c>
      <c r="F1124" s="245" t="s">
        <v>6480</v>
      </c>
      <c r="G1124" s="247" t="s">
        <v>7151</v>
      </c>
      <c r="H1124" s="248" t="s">
        <v>6898</v>
      </c>
      <c r="I1124" s="249">
        <v>3600</v>
      </c>
      <c r="J1124" s="249">
        <v>62</v>
      </c>
      <c r="K1124" s="250">
        <v>1.5105233124097883</v>
      </c>
      <c r="L1124" s="251" t="s">
        <v>6273</v>
      </c>
      <c r="M1124" s="251" t="s">
        <v>8710</v>
      </c>
      <c r="N1124" s="245"/>
      <c r="S1124" s="251" t="s">
        <v>8711</v>
      </c>
      <c r="T1124" s="251" t="s">
        <v>8711</v>
      </c>
    </row>
    <row r="1125" spans="1:20">
      <c r="A1125" s="245" t="s">
        <v>6267</v>
      </c>
      <c r="B1125" s="245" t="s">
        <v>6268</v>
      </c>
      <c r="C1125" s="245" t="s">
        <v>6269</v>
      </c>
      <c r="D1125" s="245">
        <v>2017</v>
      </c>
      <c r="E1125" s="246">
        <v>43802</v>
      </c>
      <c r="F1125" s="245" t="s">
        <v>6344</v>
      </c>
      <c r="G1125" s="247" t="s">
        <v>3926</v>
      </c>
      <c r="H1125" s="248" t="s">
        <v>6898</v>
      </c>
      <c r="I1125" s="249">
        <v>5136</v>
      </c>
      <c r="J1125" s="249">
        <v>69</v>
      </c>
      <c r="K1125" s="250">
        <v>1.5634274860049497</v>
      </c>
      <c r="L1125" s="251" t="s">
        <v>6273</v>
      </c>
      <c r="M1125" s="251" t="s">
        <v>8710</v>
      </c>
      <c r="N1125" s="245"/>
      <c r="S1125" s="251" t="s">
        <v>8711</v>
      </c>
      <c r="T1125" s="251" t="s">
        <v>8711</v>
      </c>
    </row>
    <row r="1126" spans="1:20">
      <c r="A1126" s="245" t="s">
        <v>6267</v>
      </c>
      <c r="B1126" s="245" t="s">
        <v>6268</v>
      </c>
      <c r="C1126" s="245" t="s">
        <v>6269</v>
      </c>
      <c r="D1126" s="245">
        <v>2017</v>
      </c>
      <c r="E1126" s="246">
        <v>43802</v>
      </c>
      <c r="F1126" s="245" t="s">
        <v>6315</v>
      </c>
      <c r="G1126" s="247" t="s">
        <v>3885</v>
      </c>
      <c r="H1126" s="248" t="s">
        <v>6898</v>
      </c>
      <c r="I1126" s="249">
        <v>3464</v>
      </c>
      <c r="J1126" s="249">
        <v>61</v>
      </c>
      <c r="K1126" s="250">
        <v>1.5261189262537393</v>
      </c>
      <c r="L1126" s="251" t="s">
        <v>6273</v>
      </c>
      <c r="M1126" s="251" t="s">
        <v>8710</v>
      </c>
      <c r="N1126" s="245"/>
      <c r="S1126" s="251" t="s">
        <v>8711</v>
      </c>
      <c r="T1126" s="251" t="s">
        <v>8711</v>
      </c>
    </row>
    <row r="1127" spans="1:20">
      <c r="A1127" s="245" t="s">
        <v>6267</v>
      </c>
      <c r="B1127" s="245" t="s">
        <v>6268</v>
      </c>
      <c r="C1127" s="245" t="s">
        <v>6269</v>
      </c>
      <c r="D1127" s="245">
        <v>2017</v>
      </c>
      <c r="E1127" s="246">
        <v>43802</v>
      </c>
      <c r="F1127" s="245" t="s">
        <v>6310</v>
      </c>
      <c r="G1127" s="247" t="s">
        <v>7152</v>
      </c>
      <c r="H1127" s="248" t="s">
        <v>6898</v>
      </c>
      <c r="I1127" s="249">
        <v>4654</v>
      </c>
      <c r="J1127" s="249">
        <v>67</v>
      </c>
      <c r="K1127" s="250">
        <v>1.5473977849669009</v>
      </c>
      <c r="L1127" s="251" t="s">
        <v>6273</v>
      </c>
      <c r="M1127" s="251" t="s">
        <v>8713</v>
      </c>
      <c r="N1127" s="245"/>
      <c r="S1127" s="251" t="s">
        <v>8714</v>
      </c>
      <c r="T1127" s="251" t="s">
        <v>8714</v>
      </c>
    </row>
    <row r="1128" spans="1:20">
      <c r="A1128" s="245" t="s">
        <v>6267</v>
      </c>
      <c r="B1128" s="245" t="s">
        <v>6268</v>
      </c>
      <c r="C1128" s="245" t="s">
        <v>6269</v>
      </c>
      <c r="D1128" s="245">
        <v>2017</v>
      </c>
      <c r="E1128" s="246">
        <v>43802</v>
      </c>
      <c r="F1128" s="245" t="s">
        <v>6307</v>
      </c>
      <c r="G1128" s="247" t="s">
        <v>7153</v>
      </c>
      <c r="H1128" s="248" t="s">
        <v>6898</v>
      </c>
      <c r="I1128" s="249">
        <v>5400</v>
      </c>
      <c r="J1128" s="249">
        <v>69</v>
      </c>
      <c r="K1128" s="250">
        <v>1.6437905810799704</v>
      </c>
      <c r="L1128" s="251" t="s">
        <v>6273</v>
      </c>
      <c r="M1128" s="251" t="s">
        <v>8710</v>
      </c>
      <c r="N1128" s="245"/>
      <c r="S1128" s="251" t="s">
        <v>8711</v>
      </c>
      <c r="T1128" s="251" t="s">
        <v>8711</v>
      </c>
    </row>
    <row r="1129" spans="1:20">
      <c r="A1129" s="245" t="s">
        <v>6267</v>
      </c>
      <c r="B1129" s="245" t="s">
        <v>6268</v>
      </c>
      <c r="C1129" s="245" t="s">
        <v>6269</v>
      </c>
      <c r="D1129" s="245">
        <v>2017</v>
      </c>
      <c r="E1129" s="246">
        <v>43802</v>
      </c>
      <c r="F1129" s="245" t="s">
        <v>6457</v>
      </c>
      <c r="G1129" s="247" t="s">
        <v>2997</v>
      </c>
      <c r="H1129" s="248" t="s">
        <v>6898</v>
      </c>
      <c r="I1129" s="249">
        <v>4688</v>
      </c>
      <c r="J1129" s="249">
        <v>68</v>
      </c>
      <c r="K1129" s="250">
        <v>1.490942397720334</v>
      </c>
      <c r="L1129" s="251" t="s">
        <v>6273</v>
      </c>
      <c r="M1129" s="251" t="s">
        <v>8710</v>
      </c>
      <c r="N1129" s="245"/>
      <c r="S1129" s="251" t="s">
        <v>8711</v>
      </c>
      <c r="T1129" s="251" t="s">
        <v>8711</v>
      </c>
    </row>
    <row r="1130" spans="1:20">
      <c r="A1130" s="245" t="s">
        <v>6267</v>
      </c>
      <c r="B1130" s="245" t="s">
        <v>6268</v>
      </c>
      <c r="C1130" s="245" t="s">
        <v>6269</v>
      </c>
      <c r="D1130" s="245">
        <v>2017</v>
      </c>
      <c r="E1130" s="246">
        <v>43802</v>
      </c>
      <c r="F1130" s="245" t="s">
        <v>6546</v>
      </c>
      <c r="G1130" s="247" t="s">
        <v>7154</v>
      </c>
      <c r="H1130" s="248" t="s">
        <v>6898</v>
      </c>
      <c r="I1130" s="249">
        <v>4582</v>
      </c>
      <c r="J1130" s="249">
        <v>66</v>
      </c>
      <c r="K1130" s="250">
        <v>1.593761304505106</v>
      </c>
      <c r="L1130" s="251" t="s">
        <v>6273</v>
      </c>
      <c r="M1130" s="251" t="s">
        <v>8710</v>
      </c>
      <c r="N1130" s="245"/>
      <c r="S1130" s="251" t="s">
        <v>8711</v>
      </c>
      <c r="T1130" s="251" t="s">
        <v>8711</v>
      </c>
    </row>
    <row r="1131" spans="1:20">
      <c r="A1131" s="245" t="s">
        <v>6267</v>
      </c>
      <c r="B1131" s="245" t="s">
        <v>6268</v>
      </c>
      <c r="C1131" s="245" t="s">
        <v>6269</v>
      </c>
      <c r="D1131" s="245">
        <v>2017</v>
      </c>
      <c r="E1131" s="246">
        <v>43802</v>
      </c>
      <c r="F1131" s="245" t="s">
        <v>6454</v>
      </c>
      <c r="G1131" s="247" t="s">
        <v>7155</v>
      </c>
      <c r="H1131" s="248" t="s">
        <v>6898</v>
      </c>
      <c r="I1131" s="249">
        <v>3450</v>
      </c>
      <c r="J1131" s="249">
        <v>62</v>
      </c>
      <c r="K1131" s="250">
        <v>1.4475848410593803</v>
      </c>
      <c r="L1131" s="251" t="s">
        <v>6273</v>
      </c>
      <c r="M1131" s="251" t="s">
        <v>8710</v>
      </c>
      <c r="N1131" s="245"/>
      <c r="S1131" s="251" t="s">
        <v>8711</v>
      </c>
      <c r="T1131" s="251" t="s">
        <v>8711</v>
      </c>
    </row>
    <row r="1132" spans="1:20">
      <c r="A1132" s="245" t="s">
        <v>6267</v>
      </c>
      <c r="B1132" s="245" t="s">
        <v>6268</v>
      </c>
      <c r="C1132" s="245" t="s">
        <v>6269</v>
      </c>
      <c r="D1132" s="245">
        <v>2017</v>
      </c>
      <c r="E1132" s="246">
        <v>43802</v>
      </c>
      <c r="F1132" s="245" t="s">
        <v>6307</v>
      </c>
      <c r="G1132" s="247" t="s">
        <v>2758</v>
      </c>
      <c r="H1132" s="248" t="s">
        <v>6898</v>
      </c>
      <c r="I1132" s="249">
        <v>4278</v>
      </c>
      <c r="J1132" s="249">
        <v>67</v>
      </c>
      <c r="K1132" s="250">
        <v>1.422382407410486</v>
      </c>
      <c r="L1132" s="251" t="s">
        <v>6273</v>
      </c>
      <c r="M1132" s="251" t="s">
        <v>8710</v>
      </c>
      <c r="N1132" s="245"/>
      <c r="S1132" s="251" t="s">
        <v>8711</v>
      </c>
      <c r="T1132" s="251" t="s">
        <v>8711</v>
      </c>
    </row>
    <row r="1133" spans="1:20">
      <c r="A1133" s="245" t="s">
        <v>6267</v>
      </c>
      <c r="B1133" s="245" t="s">
        <v>6268</v>
      </c>
      <c r="C1133" s="245" t="s">
        <v>6269</v>
      </c>
      <c r="D1133" s="245">
        <v>2017</v>
      </c>
      <c r="E1133" s="246">
        <v>43802</v>
      </c>
      <c r="F1133" s="245" t="s">
        <v>6513</v>
      </c>
      <c r="G1133" s="247" t="s">
        <v>2989</v>
      </c>
      <c r="H1133" s="248" t="s">
        <v>6898</v>
      </c>
      <c r="I1133" s="249">
        <v>4274</v>
      </c>
      <c r="J1133" s="249">
        <v>65</v>
      </c>
      <c r="K1133" s="250">
        <v>1.556304050978607</v>
      </c>
      <c r="L1133" s="251" t="s">
        <v>6273</v>
      </c>
      <c r="M1133" s="251" t="s">
        <v>8710</v>
      </c>
      <c r="N1133" s="245"/>
      <c r="S1133" s="251" t="s">
        <v>8711</v>
      </c>
      <c r="T1133" s="251" t="s">
        <v>8711</v>
      </c>
    </row>
    <row r="1134" spans="1:20">
      <c r="A1134" s="245" t="s">
        <v>6267</v>
      </c>
      <c r="B1134" s="245" t="s">
        <v>6268</v>
      </c>
      <c r="C1134" s="245" t="s">
        <v>6269</v>
      </c>
      <c r="D1134" s="245">
        <v>2017</v>
      </c>
      <c r="E1134" s="246">
        <v>43802</v>
      </c>
      <c r="F1134" s="245" t="s">
        <v>6270</v>
      </c>
      <c r="G1134" s="247" t="s">
        <v>7156</v>
      </c>
      <c r="H1134" s="248" t="s">
        <v>6898</v>
      </c>
      <c r="I1134" s="249">
        <v>4714</v>
      </c>
      <c r="J1134" s="249">
        <v>68</v>
      </c>
      <c r="K1134" s="250">
        <v>1.4992112762059842</v>
      </c>
      <c r="L1134" s="251" t="s">
        <v>6273</v>
      </c>
      <c r="M1134" s="251" t="s">
        <v>8710</v>
      </c>
      <c r="N1134" s="245"/>
      <c r="S1134" s="251" t="s">
        <v>8711</v>
      </c>
      <c r="T1134" s="251" t="s">
        <v>8711</v>
      </c>
    </row>
    <row r="1135" spans="1:20">
      <c r="A1135" s="245" t="s">
        <v>6267</v>
      </c>
      <c r="B1135" s="245" t="s">
        <v>6268</v>
      </c>
      <c r="C1135" s="245" t="s">
        <v>6269</v>
      </c>
      <c r="D1135" s="245">
        <v>2017</v>
      </c>
      <c r="E1135" s="246">
        <v>43802</v>
      </c>
      <c r="F1135" s="245" t="s">
        <v>6366</v>
      </c>
      <c r="G1135" s="247" t="s">
        <v>7157</v>
      </c>
      <c r="H1135" s="248" t="s">
        <v>6898</v>
      </c>
      <c r="I1135" s="249">
        <v>4622</v>
      </c>
      <c r="J1135" s="249">
        <v>67</v>
      </c>
      <c r="K1135" s="250">
        <v>1.5367581783663549</v>
      </c>
      <c r="L1135" s="251" t="s">
        <v>6273</v>
      </c>
      <c r="M1135" s="251" t="s">
        <v>8710</v>
      </c>
      <c r="N1135" s="245"/>
      <c r="S1135" s="251" t="s">
        <v>8711</v>
      </c>
      <c r="T1135" s="251" t="s">
        <v>8711</v>
      </c>
    </row>
    <row r="1136" spans="1:20">
      <c r="A1136" s="245" t="s">
        <v>6267</v>
      </c>
      <c r="B1136" s="245" t="s">
        <v>6268</v>
      </c>
      <c r="C1136" s="245" t="s">
        <v>6269</v>
      </c>
      <c r="D1136" s="245">
        <v>2017</v>
      </c>
      <c r="E1136" s="246">
        <v>43802</v>
      </c>
      <c r="F1136" s="245" t="s">
        <v>6617</v>
      </c>
      <c r="G1136" s="247" t="s">
        <v>7158</v>
      </c>
      <c r="H1136" s="248" t="s">
        <v>6898</v>
      </c>
      <c r="I1136" s="249">
        <v>4164</v>
      </c>
      <c r="J1136" s="249">
        <v>64</v>
      </c>
      <c r="K1136" s="250">
        <v>1.58843994140625</v>
      </c>
      <c r="L1136" s="251" t="s">
        <v>6273</v>
      </c>
      <c r="M1136" s="251" t="s">
        <v>8710</v>
      </c>
      <c r="N1136" s="245"/>
      <c r="S1136" s="251" t="s">
        <v>8711</v>
      </c>
      <c r="T1136" s="251" t="s">
        <v>8711</v>
      </c>
    </row>
    <row r="1137" spans="1:20">
      <c r="A1137" s="245" t="s">
        <v>6267</v>
      </c>
      <c r="B1137" s="245" t="s">
        <v>6268</v>
      </c>
      <c r="C1137" s="245" t="s">
        <v>6269</v>
      </c>
      <c r="D1137" s="245">
        <v>2017</v>
      </c>
      <c r="E1137" s="246">
        <v>43802</v>
      </c>
      <c r="F1137" s="245" t="s">
        <v>6301</v>
      </c>
      <c r="G1137" s="247" t="s">
        <v>7159</v>
      </c>
      <c r="H1137" s="248" t="s">
        <v>6898</v>
      </c>
      <c r="I1137" s="249">
        <v>5192</v>
      </c>
      <c r="J1137" s="249">
        <v>70</v>
      </c>
      <c r="K1137" s="250">
        <v>1.5137026239067055</v>
      </c>
      <c r="L1137" s="251" t="s">
        <v>6273</v>
      </c>
      <c r="M1137" s="251" t="s">
        <v>8710</v>
      </c>
      <c r="N1137" s="245"/>
      <c r="S1137" s="251" t="s">
        <v>8711</v>
      </c>
      <c r="T1137" s="251" t="s">
        <v>8711</v>
      </c>
    </row>
    <row r="1138" spans="1:20">
      <c r="A1138" s="245" t="s">
        <v>6267</v>
      </c>
      <c r="B1138" s="245" t="s">
        <v>6268</v>
      </c>
      <c r="C1138" s="245" t="s">
        <v>6269</v>
      </c>
      <c r="D1138" s="245">
        <v>2017</v>
      </c>
      <c r="E1138" s="246">
        <v>43802</v>
      </c>
      <c r="F1138" s="245" t="s">
        <v>6346</v>
      </c>
      <c r="G1138" s="247" t="s">
        <v>7160</v>
      </c>
      <c r="H1138" s="248" t="s">
        <v>6898</v>
      </c>
      <c r="I1138" s="249">
        <v>3878</v>
      </c>
      <c r="J1138" s="249">
        <v>64</v>
      </c>
      <c r="K1138" s="250">
        <v>1.479339599609375</v>
      </c>
      <c r="L1138" s="251" t="s">
        <v>6273</v>
      </c>
      <c r="M1138" s="251" t="s">
        <v>8710</v>
      </c>
      <c r="N1138" s="245"/>
      <c r="S1138" s="251" t="s">
        <v>8711</v>
      </c>
      <c r="T1138" s="251" t="s">
        <v>8716</v>
      </c>
    </row>
    <row r="1139" spans="1:20">
      <c r="A1139" s="245" t="s">
        <v>6267</v>
      </c>
      <c r="B1139" s="245" t="s">
        <v>6268</v>
      </c>
      <c r="C1139" s="245" t="s">
        <v>6269</v>
      </c>
      <c r="D1139" s="245">
        <v>2017</v>
      </c>
      <c r="E1139" s="246">
        <v>43802</v>
      </c>
      <c r="F1139" s="245" t="s">
        <v>6505</v>
      </c>
      <c r="G1139" s="247" t="s">
        <v>2727</v>
      </c>
      <c r="H1139" s="248" t="s">
        <v>6898</v>
      </c>
      <c r="I1139" s="249">
        <v>4558</v>
      </c>
      <c r="J1139" s="249">
        <v>68</v>
      </c>
      <c r="K1139" s="250">
        <v>1.4495980052920823</v>
      </c>
      <c r="L1139" s="251" t="s">
        <v>6273</v>
      </c>
      <c r="M1139" s="251" t="s">
        <v>8710</v>
      </c>
      <c r="N1139" s="245"/>
      <c r="S1139" s="251" t="s">
        <v>8711</v>
      </c>
      <c r="T1139" s="251" t="s">
        <v>8711</v>
      </c>
    </row>
    <row r="1140" spans="1:20">
      <c r="A1140" s="245" t="s">
        <v>6267</v>
      </c>
      <c r="B1140" s="245" t="s">
        <v>6268</v>
      </c>
      <c r="C1140" s="245" t="s">
        <v>6269</v>
      </c>
      <c r="D1140" s="245">
        <v>2017</v>
      </c>
      <c r="E1140" s="246">
        <v>43802</v>
      </c>
      <c r="F1140" s="245" t="s">
        <v>6486</v>
      </c>
      <c r="G1140" s="247" t="s">
        <v>7161</v>
      </c>
      <c r="H1140" s="248" t="s">
        <v>6898</v>
      </c>
      <c r="I1140" s="249">
        <v>4052</v>
      </c>
      <c r="J1140" s="249">
        <v>65</v>
      </c>
      <c r="K1140" s="250">
        <v>1.4754665452890305</v>
      </c>
      <c r="L1140" s="251" t="s">
        <v>6273</v>
      </c>
      <c r="M1140" s="251" t="s">
        <v>8710</v>
      </c>
      <c r="N1140" s="245"/>
      <c r="S1140" s="251" t="s">
        <v>8711</v>
      </c>
      <c r="T1140" s="251" t="s">
        <v>8711</v>
      </c>
    </row>
    <row r="1141" spans="1:20">
      <c r="A1141" s="245" t="s">
        <v>6267</v>
      </c>
      <c r="B1141" s="245" t="s">
        <v>6268</v>
      </c>
      <c r="C1141" s="245" t="s">
        <v>6269</v>
      </c>
      <c r="D1141" s="245">
        <v>2017</v>
      </c>
      <c r="E1141" s="246">
        <v>43802</v>
      </c>
      <c r="F1141" s="245" t="s">
        <v>6853</v>
      </c>
      <c r="G1141" s="247" t="s">
        <v>4205</v>
      </c>
      <c r="H1141" s="248" t="s">
        <v>6898</v>
      </c>
      <c r="I1141" s="249">
        <v>4322</v>
      </c>
      <c r="J1141" s="249">
        <v>65</v>
      </c>
      <c r="K1141" s="250">
        <v>1.5737824305871642</v>
      </c>
      <c r="L1141" s="251" t="s">
        <v>6273</v>
      </c>
      <c r="M1141" s="251" t="s">
        <v>8710</v>
      </c>
      <c r="N1141" s="245"/>
      <c r="S1141" s="251" t="s">
        <v>8711</v>
      </c>
      <c r="T1141" s="251" t="s">
        <v>8711</v>
      </c>
    </row>
    <row r="1142" spans="1:20">
      <c r="A1142" s="245" t="s">
        <v>6267</v>
      </c>
      <c r="B1142" s="245" t="s">
        <v>6268</v>
      </c>
      <c r="C1142" s="245" t="s">
        <v>6269</v>
      </c>
      <c r="D1142" s="245">
        <v>2017</v>
      </c>
      <c r="E1142" s="246">
        <v>43802</v>
      </c>
      <c r="F1142" s="245" t="s">
        <v>6394</v>
      </c>
      <c r="G1142" s="247" t="s">
        <v>3236</v>
      </c>
      <c r="H1142" s="248" t="s">
        <v>6898</v>
      </c>
      <c r="I1142" s="249">
        <v>3486</v>
      </c>
      <c r="J1142" s="249">
        <v>63</v>
      </c>
      <c r="K1142" s="250">
        <v>1.39413790207441</v>
      </c>
      <c r="L1142" s="251" t="s">
        <v>6273</v>
      </c>
      <c r="M1142" s="251" t="s">
        <v>8710</v>
      </c>
      <c r="N1142" s="245"/>
      <c r="S1142" s="251" t="s">
        <v>8711</v>
      </c>
      <c r="T1142" s="251" t="s">
        <v>8711</v>
      </c>
    </row>
    <row r="1143" spans="1:20">
      <c r="A1143" s="245" t="s">
        <v>6267</v>
      </c>
      <c r="B1143" s="245" t="s">
        <v>6268</v>
      </c>
      <c r="C1143" s="245" t="s">
        <v>6269</v>
      </c>
      <c r="D1143" s="245">
        <v>2017</v>
      </c>
      <c r="E1143" s="246">
        <v>43802</v>
      </c>
      <c r="F1143" s="245" t="s">
        <v>6332</v>
      </c>
      <c r="G1143" s="247" t="s">
        <v>3131</v>
      </c>
      <c r="H1143" s="248" t="s">
        <v>6898</v>
      </c>
      <c r="I1143" s="249">
        <v>5250</v>
      </c>
      <c r="J1143" s="249">
        <v>70</v>
      </c>
      <c r="K1143" s="250">
        <v>1.5306122448979591</v>
      </c>
      <c r="L1143" s="251" t="s">
        <v>6273</v>
      </c>
      <c r="M1143" s="251" t="s">
        <v>8710</v>
      </c>
      <c r="N1143" s="245"/>
      <c r="S1143" s="251" t="s">
        <v>8711</v>
      </c>
      <c r="T1143" s="251" t="s">
        <v>8711</v>
      </c>
    </row>
    <row r="1144" spans="1:20">
      <c r="A1144" s="245" t="s">
        <v>6267</v>
      </c>
      <c r="B1144" s="245" t="s">
        <v>6268</v>
      </c>
      <c r="C1144" s="245" t="s">
        <v>6269</v>
      </c>
      <c r="D1144" s="245">
        <v>2017</v>
      </c>
      <c r="E1144" s="246">
        <v>43802</v>
      </c>
      <c r="F1144" s="245" t="s">
        <v>6394</v>
      </c>
      <c r="G1144" s="247" t="s">
        <v>7162</v>
      </c>
      <c r="H1144" s="248" t="s">
        <v>6898</v>
      </c>
      <c r="I1144" s="249">
        <v>3340</v>
      </c>
      <c r="J1144" s="249">
        <v>62</v>
      </c>
      <c r="K1144" s="250">
        <v>1.4014299620690811</v>
      </c>
      <c r="L1144" s="251" t="s">
        <v>6273</v>
      </c>
      <c r="N1144" s="245"/>
    </row>
    <row r="1145" spans="1:20">
      <c r="A1145" s="245" t="s">
        <v>6267</v>
      </c>
      <c r="B1145" s="245" t="s">
        <v>6268</v>
      </c>
      <c r="C1145" s="245" t="s">
        <v>6269</v>
      </c>
      <c r="D1145" s="245">
        <v>2017</v>
      </c>
      <c r="E1145" s="246">
        <v>43802</v>
      </c>
      <c r="F1145" s="245" t="s">
        <v>6346</v>
      </c>
      <c r="G1145" s="247" t="s">
        <v>7163</v>
      </c>
      <c r="H1145" s="248" t="s">
        <v>6898</v>
      </c>
      <c r="I1145" s="249">
        <v>3828</v>
      </c>
      <c r="J1145" s="249">
        <v>63</v>
      </c>
      <c r="K1145" s="250">
        <v>1.5309121885085604</v>
      </c>
      <c r="L1145" s="251" t="s">
        <v>6273</v>
      </c>
      <c r="M1145" s="251" t="s">
        <v>8710</v>
      </c>
      <c r="N1145" s="245"/>
      <c r="S1145" s="251" t="s">
        <v>8711</v>
      </c>
      <c r="T1145" s="251" t="s">
        <v>8711</v>
      </c>
    </row>
    <row r="1146" spans="1:20">
      <c r="A1146" s="245" t="s">
        <v>6267</v>
      </c>
      <c r="B1146" s="245" t="s">
        <v>6268</v>
      </c>
      <c r="C1146" s="245" t="s">
        <v>6269</v>
      </c>
      <c r="D1146" s="245">
        <v>2017</v>
      </c>
      <c r="E1146" s="246">
        <v>43802</v>
      </c>
      <c r="F1146" s="245" t="s">
        <v>7164</v>
      </c>
      <c r="G1146" s="247" t="s">
        <v>4375</v>
      </c>
      <c r="H1146" s="248" t="s">
        <v>6898</v>
      </c>
      <c r="I1146" s="249">
        <v>4456</v>
      </c>
      <c r="J1146" s="249">
        <v>65</v>
      </c>
      <c r="K1146" s="250">
        <v>1.6225762403277197</v>
      </c>
      <c r="L1146" s="251" t="s">
        <v>6273</v>
      </c>
      <c r="M1146" s="251" t="s">
        <v>8713</v>
      </c>
      <c r="N1146" s="245"/>
      <c r="S1146" s="251" t="s">
        <v>8714</v>
      </c>
      <c r="T1146" s="251" t="s">
        <v>8714</v>
      </c>
    </row>
    <row r="1147" spans="1:20">
      <c r="A1147" s="245" t="s">
        <v>6267</v>
      </c>
      <c r="B1147" s="245" t="s">
        <v>6268</v>
      </c>
      <c r="C1147" s="245" t="s">
        <v>6269</v>
      </c>
      <c r="D1147" s="245">
        <v>2017</v>
      </c>
      <c r="E1147" s="246">
        <v>43802</v>
      </c>
      <c r="F1147" s="245" t="s">
        <v>6584</v>
      </c>
      <c r="G1147" s="247" t="s">
        <v>7165</v>
      </c>
      <c r="H1147" s="248" t="s">
        <v>6898</v>
      </c>
      <c r="I1147" s="249">
        <v>3514</v>
      </c>
      <c r="J1147" s="249">
        <v>62</v>
      </c>
      <c r="K1147" s="250">
        <v>1.4744385888355545</v>
      </c>
      <c r="L1147" s="251" t="s">
        <v>6273</v>
      </c>
      <c r="M1147" s="251" t="s">
        <v>8710</v>
      </c>
      <c r="N1147" s="245"/>
      <c r="S1147" s="251" t="s">
        <v>8711</v>
      </c>
      <c r="T1147" s="251" t="s">
        <v>8711</v>
      </c>
    </row>
    <row r="1148" spans="1:20">
      <c r="A1148" s="245" t="s">
        <v>6267</v>
      </c>
      <c r="B1148" s="245" t="s">
        <v>6268</v>
      </c>
      <c r="C1148" s="245" t="s">
        <v>6269</v>
      </c>
      <c r="D1148" s="245">
        <v>2017</v>
      </c>
      <c r="E1148" s="246">
        <v>43802</v>
      </c>
      <c r="F1148" s="245" t="s">
        <v>6946</v>
      </c>
      <c r="G1148" s="247" t="s">
        <v>7166</v>
      </c>
      <c r="H1148" s="248" t="s">
        <v>6898</v>
      </c>
      <c r="I1148" s="249">
        <v>1888</v>
      </c>
      <c r="J1148" s="249">
        <v>57</v>
      </c>
      <c r="K1148" s="250">
        <v>1.0194769780715254</v>
      </c>
      <c r="L1148" s="251" t="s">
        <v>6273</v>
      </c>
      <c r="N1148" s="245" t="s">
        <v>6870</v>
      </c>
    </row>
    <row r="1149" spans="1:20">
      <c r="A1149" s="245" t="s">
        <v>6267</v>
      </c>
      <c r="B1149" s="245" t="s">
        <v>6268</v>
      </c>
      <c r="C1149" s="245" t="s">
        <v>6269</v>
      </c>
      <c r="D1149" s="245">
        <v>2017</v>
      </c>
      <c r="E1149" s="246">
        <v>43802</v>
      </c>
      <c r="F1149" s="245" t="s">
        <v>6646</v>
      </c>
      <c r="G1149" s="247" t="s">
        <v>7167</v>
      </c>
      <c r="H1149" s="248" t="s">
        <v>6898</v>
      </c>
      <c r="I1149" s="249">
        <v>1636</v>
      </c>
      <c r="J1149" s="249">
        <v>54</v>
      </c>
      <c r="K1149" s="250">
        <v>1.0389676370471981</v>
      </c>
      <c r="L1149" s="251" t="s">
        <v>6273</v>
      </c>
      <c r="N1149" s="245" t="s">
        <v>6870</v>
      </c>
    </row>
    <row r="1150" spans="1:20">
      <c r="A1150" s="245" t="s">
        <v>6267</v>
      </c>
      <c r="B1150" s="245" t="s">
        <v>6268</v>
      </c>
      <c r="C1150" s="245" t="s">
        <v>6269</v>
      </c>
      <c r="D1150" s="245">
        <v>2017</v>
      </c>
      <c r="E1150" s="246">
        <v>43802</v>
      </c>
      <c r="F1150" s="245" t="s">
        <v>6308</v>
      </c>
      <c r="G1150" s="247" t="s">
        <v>7168</v>
      </c>
      <c r="H1150" s="248" t="s">
        <v>6898</v>
      </c>
      <c r="I1150" s="249">
        <v>2238</v>
      </c>
      <c r="J1150" s="249">
        <v>60</v>
      </c>
      <c r="K1150" s="250">
        <v>1.036111111111111</v>
      </c>
      <c r="L1150" s="251" t="s">
        <v>6273</v>
      </c>
      <c r="N1150" s="245" t="s">
        <v>6870</v>
      </c>
    </row>
    <row r="1151" spans="1:20">
      <c r="A1151" s="245" t="s">
        <v>6267</v>
      </c>
      <c r="B1151" s="245" t="s">
        <v>6268</v>
      </c>
      <c r="C1151" s="245" t="s">
        <v>6269</v>
      </c>
      <c r="D1151" s="245">
        <v>2017</v>
      </c>
      <c r="E1151" s="246">
        <v>43802</v>
      </c>
      <c r="F1151" s="245" t="s">
        <v>6320</v>
      </c>
      <c r="G1151" s="247" t="s">
        <v>7169</v>
      </c>
      <c r="H1151" s="248" t="s">
        <v>6898</v>
      </c>
      <c r="I1151" s="249">
        <v>1956</v>
      </c>
      <c r="J1151" s="249">
        <v>57</v>
      </c>
      <c r="K1151" s="250">
        <v>1.0561954285529151</v>
      </c>
      <c r="L1151" s="251" t="s">
        <v>6273</v>
      </c>
      <c r="N1151" s="245" t="s">
        <v>6870</v>
      </c>
    </row>
    <row r="1152" spans="1:20">
      <c r="A1152" s="245" t="s">
        <v>6267</v>
      </c>
      <c r="B1152" s="245" t="s">
        <v>6268</v>
      </c>
      <c r="C1152" s="245" t="s">
        <v>6269</v>
      </c>
      <c r="D1152" s="245">
        <v>2017</v>
      </c>
      <c r="E1152" s="246">
        <v>43802</v>
      </c>
      <c r="F1152" s="245" t="s">
        <v>6313</v>
      </c>
      <c r="G1152" s="247" t="s">
        <v>7170</v>
      </c>
      <c r="H1152" s="248" t="s">
        <v>6898</v>
      </c>
      <c r="I1152" s="249">
        <v>1776</v>
      </c>
      <c r="J1152" s="249">
        <v>56</v>
      </c>
      <c r="K1152" s="250">
        <v>1.0112973760932944</v>
      </c>
      <c r="L1152" s="251" t="s">
        <v>6273</v>
      </c>
      <c r="N1152" s="245" t="s">
        <v>6870</v>
      </c>
    </row>
    <row r="1153" spans="1:20">
      <c r="A1153" s="245" t="s">
        <v>6267</v>
      </c>
      <c r="B1153" s="245" t="s">
        <v>6268</v>
      </c>
      <c r="C1153" s="245" t="s">
        <v>6269</v>
      </c>
      <c r="D1153" s="245">
        <v>2017</v>
      </c>
      <c r="E1153" s="246">
        <v>43802</v>
      </c>
      <c r="F1153" s="245" t="s">
        <v>6416</v>
      </c>
      <c r="G1153" s="247" t="s">
        <v>7171</v>
      </c>
      <c r="H1153" s="248" t="s">
        <v>6898</v>
      </c>
      <c r="I1153" s="249">
        <v>1188</v>
      </c>
      <c r="J1153" s="249">
        <v>49</v>
      </c>
      <c r="K1153" s="250">
        <v>1.0097833385749135</v>
      </c>
      <c r="L1153" s="251" t="s">
        <v>6273</v>
      </c>
      <c r="N1153" s="245" t="s">
        <v>6870</v>
      </c>
    </row>
    <row r="1154" spans="1:20">
      <c r="A1154" s="245" t="s">
        <v>6267</v>
      </c>
      <c r="B1154" s="245" t="s">
        <v>6268</v>
      </c>
      <c r="C1154" s="245" t="s">
        <v>6269</v>
      </c>
      <c r="D1154" s="245">
        <v>2017</v>
      </c>
      <c r="E1154" s="246">
        <v>43802</v>
      </c>
      <c r="F1154" s="245" t="s">
        <v>6306</v>
      </c>
      <c r="G1154" s="247" t="s">
        <v>7172</v>
      </c>
      <c r="H1154" s="248" t="s">
        <v>6898</v>
      </c>
      <c r="I1154" s="249">
        <v>1598</v>
      </c>
      <c r="J1154" s="249">
        <v>55</v>
      </c>
      <c r="K1154" s="250">
        <v>0.96048084147257706</v>
      </c>
      <c r="L1154" s="251" t="s">
        <v>6273</v>
      </c>
      <c r="N1154" s="245" t="s">
        <v>6870</v>
      </c>
    </row>
    <row r="1155" spans="1:20">
      <c r="A1155" s="245" t="s">
        <v>6267</v>
      </c>
      <c r="B1155" s="245" t="s">
        <v>6268</v>
      </c>
      <c r="C1155" s="245" t="s">
        <v>6269</v>
      </c>
      <c r="D1155" s="245">
        <v>2017</v>
      </c>
      <c r="E1155" s="246">
        <v>43802</v>
      </c>
      <c r="F1155" s="245" t="s">
        <v>6377</v>
      </c>
      <c r="G1155" s="247" t="s">
        <v>4518</v>
      </c>
      <c r="H1155" s="248" t="s">
        <v>6898</v>
      </c>
      <c r="I1155" s="249">
        <v>4828</v>
      </c>
      <c r="J1155" s="249">
        <v>71</v>
      </c>
      <c r="K1155" s="250">
        <v>1.3489387026383655</v>
      </c>
      <c r="L1155" s="251" t="s">
        <v>6273</v>
      </c>
      <c r="M1155" s="251" t="s">
        <v>8713</v>
      </c>
      <c r="N1155" s="245"/>
      <c r="S1155" s="251" t="s">
        <v>8714</v>
      </c>
      <c r="T1155" s="251" t="s">
        <v>8714</v>
      </c>
    </row>
    <row r="1156" spans="1:20">
      <c r="A1156" s="245" t="s">
        <v>6267</v>
      </c>
      <c r="B1156" s="245" t="s">
        <v>6268</v>
      </c>
      <c r="C1156" s="245" t="s">
        <v>6269</v>
      </c>
      <c r="D1156" s="245">
        <v>2017</v>
      </c>
      <c r="E1156" s="246">
        <v>43802</v>
      </c>
      <c r="F1156" s="245" t="s">
        <v>6584</v>
      </c>
      <c r="G1156" s="247" t="s">
        <v>7173</v>
      </c>
      <c r="H1156" s="248" t="s">
        <v>6898</v>
      </c>
      <c r="I1156" s="249">
        <v>3742</v>
      </c>
      <c r="J1156" s="249">
        <v>60</v>
      </c>
      <c r="K1156" s="250">
        <v>1.7324074074074076</v>
      </c>
      <c r="L1156" s="251" t="s">
        <v>6273</v>
      </c>
      <c r="M1156" s="251" t="s">
        <v>8710</v>
      </c>
      <c r="N1156" s="245"/>
      <c r="S1156" s="251" t="s">
        <v>8711</v>
      </c>
      <c r="T1156" s="251" t="s">
        <v>8711</v>
      </c>
    </row>
    <row r="1157" spans="1:20">
      <c r="A1157" s="245" t="s">
        <v>6267</v>
      </c>
      <c r="B1157" s="245" t="s">
        <v>6268</v>
      </c>
      <c r="C1157" s="245" t="s">
        <v>6269</v>
      </c>
      <c r="D1157" s="245">
        <v>2017</v>
      </c>
      <c r="E1157" s="246">
        <v>43802</v>
      </c>
      <c r="F1157" s="245" t="s">
        <v>6730</v>
      </c>
      <c r="G1157" s="247" t="s">
        <v>7174</v>
      </c>
      <c r="H1157" s="248" t="s">
        <v>6898</v>
      </c>
      <c r="I1157" s="249">
        <v>4915</v>
      </c>
      <c r="J1157" s="249">
        <v>75</v>
      </c>
      <c r="K1157" s="250">
        <v>1.1650370370370371</v>
      </c>
      <c r="L1157" s="251" t="s">
        <v>6273</v>
      </c>
      <c r="M1157" s="251" t="s">
        <v>8710</v>
      </c>
      <c r="N1157" s="245"/>
      <c r="S1157" s="251" t="s">
        <v>8711</v>
      </c>
      <c r="T1157" s="251" t="s">
        <v>8716</v>
      </c>
    </row>
    <row r="1158" spans="1:20">
      <c r="A1158" s="245" t="s">
        <v>6267</v>
      </c>
      <c r="B1158" s="245" t="s">
        <v>6268</v>
      </c>
      <c r="C1158" s="245" t="s">
        <v>6269</v>
      </c>
      <c r="D1158" s="245">
        <v>2017</v>
      </c>
      <c r="E1158" s="246">
        <v>43802</v>
      </c>
      <c r="F1158" s="245" t="s">
        <v>6745</v>
      </c>
      <c r="G1158" s="247" t="s">
        <v>7175</v>
      </c>
      <c r="H1158" s="248" t="s">
        <v>6898</v>
      </c>
      <c r="I1158" s="249">
        <v>2994</v>
      </c>
      <c r="J1158" s="249">
        <v>58</v>
      </c>
      <c r="K1158" s="250">
        <v>1.5345032596662429</v>
      </c>
      <c r="L1158" s="251" t="s">
        <v>6273</v>
      </c>
      <c r="N1158" s="245"/>
    </row>
    <row r="1159" spans="1:20">
      <c r="A1159" s="245" t="s">
        <v>6267</v>
      </c>
      <c r="B1159" s="245" t="s">
        <v>6268</v>
      </c>
      <c r="C1159" s="245" t="s">
        <v>6269</v>
      </c>
      <c r="D1159" s="245">
        <v>2017</v>
      </c>
      <c r="E1159" s="246">
        <v>43803</v>
      </c>
      <c r="F1159" s="245" t="s">
        <v>6339</v>
      </c>
      <c r="G1159" s="247" t="s">
        <v>7176</v>
      </c>
      <c r="H1159" s="248" t="s">
        <v>7177</v>
      </c>
      <c r="I1159" s="249">
        <v>4608</v>
      </c>
      <c r="J1159" s="249">
        <v>66</v>
      </c>
      <c r="K1159" s="250">
        <v>1.6028049085900324</v>
      </c>
      <c r="L1159" s="251" t="s">
        <v>6273</v>
      </c>
      <c r="M1159" s="251" t="s">
        <v>8710</v>
      </c>
      <c r="N1159" s="245"/>
      <c r="S1159" s="251" t="s">
        <v>8711</v>
      </c>
      <c r="T1159" s="251" t="s">
        <v>8711</v>
      </c>
    </row>
    <row r="1160" spans="1:20">
      <c r="A1160" s="245" t="s">
        <v>6267</v>
      </c>
      <c r="B1160" s="245" t="s">
        <v>6268</v>
      </c>
      <c r="C1160" s="245" t="s">
        <v>6269</v>
      </c>
      <c r="D1160" s="245">
        <v>2017</v>
      </c>
      <c r="E1160" s="246">
        <v>43803</v>
      </c>
      <c r="F1160" s="245" t="s">
        <v>6520</v>
      </c>
      <c r="G1160" s="247" t="s">
        <v>4088</v>
      </c>
      <c r="H1160" s="248" t="s">
        <v>7177</v>
      </c>
      <c r="I1160" s="249">
        <v>3906</v>
      </c>
      <c r="J1160" s="249">
        <v>65</v>
      </c>
      <c r="K1160" s="250">
        <v>1.4223031406463358</v>
      </c>
      <c r="L1160" s="251" t="s">
        <v>6273</v>
      </c>
      <c r="M1160" s="251" t="s">
        <v>8710</v>
      </c>
      <c r="N1160" s="245"/>
      <c r="S1160" s="251" t="s">
        <v>8711</v>
      </c>
      <c r="T1160" s="251" t="s">
        <v>8711</v>
      </c>
    </row>
    <row r="1161" spans="1:20">
      <c r="A1161" s="245" t="s">
        <v>6267</v>
      </c>
      <c r="B1161" s="245" t="s">
        <v>6268</v>
      </c>
      <c r="C1161" s="245" t="s">
        <v>6269</v>
      </c>
      <c r="D1161" s="245">
        <v>2017</v>
      </c>
      <c r="E1161" s="246">
        <v>43803</v>
      </c>
      <c r="F1161" s="245" t="s">
        <v>6369</v>
      </c>
      <c r="G1161" s="247" t="s">
        <v>2659</v>
      </c>
      <c r="H1161" s="248" t="s">
        <v>7177</v>
      </c>
      <c r="I1161" s="249">
        <v>3514</v>
      </c>
      <c r="J1161" s="249">
        <v>61</v>
      </c>
      <c r="K1161" s="250">
        <v>1.5481472017481639</v>
      </c>
      <c r="L1161" s="251" t="s">
        <v>6273</v>
      </c>
      <c r="M1161" s="251" t="s">
        <v>8713</v>
      </c>
      <c r="N1161" s="245"/>
      <c r="S1161" s="251" t="s">
        <v>8714</v>
      </c>
      <c r="T1161" s="251" t="s">
        <v>8714</v>
      </c>
    </row>
    <row r="1162" spans="1:20">
      <c r="A1162" s="245" t="s">
        <v>6267</v>
      </c>
      <c r="B1162" s="245" t="s">
        <v>6268</v>
      </c>
      <c r="C1162" s="245" t="s">
        <v>6269</v>
      </c>
      <c r="D1162" s="245">
        <v>2017</v>
      </c>
      <c r="E1162" s="246">
        <v>43803</v>
      </c>
      <c r="F1162" s="245" t="s">
        <v>6385</v>
      </c>
      <c r="G1162" s="247" t="s">
        <v>7178</v>
      </c>
      <c r="H1162" s="248" t="s">
        <v>7177</v>
      </c>
      <c r="I1162" s="249">
        <v>2830</v>
      </c>
      <c r="J1162" s="249">
        <v>58</v>
      </c>
      <c r="K1162" s="250">
        <v>1.4504489728976178</v>
      </c>
      <c r="L1162" s="251" t="s">
        <v>6273</v>
      </c>
      <c r="N1162" s="245"/>
    </row>
    <row r="1163" spans="1:20">
      <c r="A1163" s="245" t="s">
        <v>6267</v>
      </c>
      <c r="B1163" s="245" t="s">
        <v>6268</v>
      </c>
      <c r="C1163" s="245" t="s">
        <v>6269</v>
      </c>
      <c r="D1163" s="245">
        <v>2017</v>
      </c>
      <c r="E1163" s="246">
        <v>43803</v>
      </c>
      <c r="F1163" s="245" t="s">
        <v>6615</v>
      </c>
      <c r="G1163" s="247" t="s">
        <v>7179</v>
      </c>
      <c r="H1163" s="248" t="s">
        <v>7177</v>
      </c>
      <c r="I1163" s="249">
        <v>2900</v>
      </c>
      <c r="J1163" s="249">
        <v>58</v>
      </c>
      <c r="K1163" s="250">
        <v>1.4863258026159334</v>
      </c>
      <c r="L1163" s="251" t="s">
        <v>6273</v>
      </c>
      <c r="N1163" s="245"/>
    </row>
    <row r="1164" spans="1:20">
      <c r="A1164" s="245" t="s">
        <v>6267</v>
      </c>
      <c r="B1164" s="245" t="s">
        <v>6268</v>
      </c>
      <c r="C1164" s="245" t="s">
        <v>6269</v>
      </c>
      <c r="D1164" s="245">
        <v>2017</v>
      </c>
      <c r="E1164" s="246">
        <v>43803</v>
      </c>
      <c r="F1164" s="245" t="s">
        <v>6921</v>
      </c>
      <c r="G1164" s="247" t="s">
        <v>7180</v>
      </c>
      <c r="H1164" s="248" t="s">
        <v>7177</v>
      </c>
      <c r="I1164" s="249">
        <v>2662</v>
      </c>
      <c r="J1164" s="249">
        <v>55</v>
      </c>
      <c r="K1164" s="250">
        <v>1.6</v>
      </c>
      <c r="L1164" s="251" t="s">
        <v>6273</v>
      </c>
      <c r="N1164" s="245"/>
    </row>
    <row r="1165" spans="1:20">
      <c r="A1165" s="245" t="s">
        <v>6267</v>
      </c>
      <c r="B1165" s="245" t="s">
        <v>6268</v>
      </c>
      <c r="C1165" s="245" t="s">
        <v>6269</v>
      </c>
      <c r="D1165" s="245">
        <v>2017</v>
      </c>
      <c r="E1165" s="246">
        <v>43803</v>
      </c>
      <c r="F1165" s="245" t="s">
        <v>6548</v>
      </c>
      <c r="G1165" s="247" t="s">
        <v>3920</v>
      </c>
      <c r="H1165" s="248" t="s">
        <v>7177</v>
      </c>
      <c r="I1165" s="249">
        <v>3652</v>
      </c>
      <c r="J1165" s="249">
        <v>62</v>
      </c>
      <c r="K1165" s="250">
        <v>1.5323419824779296</v>
      </c>
      <c r="L1165" s="251" t="s">
        <v>6273</v>
      </c>
      <c r="M1165" s="251" t="s">
        <v>8710</v>
      </c>
      <c r="N1165" s="245"/>
      <c r="S1165" s="251" t="s">
        <v>8711</v>
      </c>
      <c r="T1165" s="251" t="s">
        <v>8711</v>
      </c>
    </row>
    <row r="1166" spans="1:20">
      <c r="A1166" s="245" t="s">
        <v>6267</v>
      </c>
      <c r="B1166" s="245" t="s">
        <v>6268</v>
      </c>
      <c r="C1166" s="245" t="s">
        <v>6269</v>
      </c>
      <c r="D1166" s="245">
        <v>2017</v>
      </c>
      <c r="E1166" s="246">
        <v>43803</v>
      </c>
      <c r="F1166" s="245" t="s">
        <v>6677</v>
      </c>
      <c r="G1166" s="247" t="s">
        <v>7181</v>
      </c>
      <c r="H1166" s="248" t="s">
        <v>7177</v>
      </c>
      <c r="I1166" s="249">
        <v>3282</v>
      </c>
      <c r="J1166" s="249">
        <v>60</v>
      </c>
      <c r="K1166" s="250">
        <v>1.5194444444444444</v>
      </c>
      <c r="L1166" s="251" t="s">
        <v>6273</v>
      </c>
      <c r="N1166" s="245"/>
    </row>
    <row r="1167" spans="1:20">
      <c r="A1167" s="245" t="s">
        <v>6267</v>
      </c>
      <c r="B1167" s="245" t="s">
        <v>6268</v>
      </c>
      <c r="C1167" s="245" t="s">
        <v>6269</v>
      </c>
      <c r="D1167" s="245">
        <v>2017</v>
      </c>
      <c r="E1167" s="246">
        <v>43803</v>
      </c>
      <c r="F1167" s="245" t="s">
        <v>6394</v>
      </c>
      <c r="G1167" s="247" t="s">
        <v>7182</v>
      </c>
      <c r="H1167" s="248" t="s">
        <v>7177</v>
      </c>
      <c r="I1167" s="249">
        <v>3020</v>
      </c>
      <c r="J1167" s="249">
        <v>59</v>
      </c>
      <c r="K1167" s="250">
        <v>1.4704521883931658</v>
      </c>
      <c r="L1167" s="251" t="s">
        <v>6273</v>
      </c>
      <c r="N1167" s="245"/>
    </row>
    <row r="1168" spans="1:20">
      <c r="A1168" s="245" t="s">
        <v>6267</v>
      </c>
      <c r="B1168" s="245" t="s">
        <v>6268</v>
      </c>
      <c r="C1168" s="245" t="s">
        <v>6269</v>
      </c>
      <c r="D1168" s="245">
        <v>2017</v>
      </c>
      <c r="E1168" s="246">
        <v>43803</v>
      </c>
      <c r="F1168" s="245" t="s">
        <v>6536</v>
      </c>
      <c r="G1168" s="247" t="s">
        <v>7183</v>
      </c>
      <c r="H1168" s="248" t="s">
        <v>7177</v>
      </c>
      <c r="I1168" s="249">
        <v>3174</v>
      </c>
      <c r="J1168" s="249">
        <v>58</v>
      </c>
      <c r="K1168" s="250">
        <v>1.6267579646561976</v>
      </c>
      <c r="L1168" s="251" t="s">
        <v>6273</v>
      </c>
      <c r="N1168" s="245"/>
    </row>
    <row r="1169" spans="1:20">
      <c r="A1169" s="245" t="s">
        <v>6267</v>
      </c>
      <c r="B1169" s="245" t="s">
        <v>6268</v>
      </c>
      <c r="C1169" s="245" t="s">
        <v>6269</v>
      </c>
      <c r="D1169" s="245">
        <v>2017</v>
      </c>
      <c r="E1169" s="246">
        <v>43803</v>
      </c>
      <c r="F1169" s="245" t="s">
        <v>6615</v>
      </c>
      <c r="G1169" s="247" t="s">
        <v>7184</v>
      </c>
      <c r="H1169" s="248" t="s">
        <v>7177</v>
      </c>
      <c r="I1169" s="249">
        <v>4308</v>
      </c>
      <c r="J1169" s="249">
        <v>66</v>
      </c>
      <c r="K1169" s="250">
        <v>1.4984556306870356</v>
      </c>
      <c r="L1169" s="251" t="s">
        <v>6273</v>
      </c>
      <c r="M1169" s="251" t="s">
        <v>8710</v>
      </c>
      <c r="N1169" s="245"/>
      <c r="S1169" s="251" t="s">
        <v>8711</v>
      </c>
      <c r="T1169" s="251" t="s">
        <v>8716</v>
      </c>
    </row>
    <row r="1170" spans="1:20">
      <c r="A1170" s="245" t="s">
        <v>6267</v>
      </c>
      <c r="B1170" s="245" t="s">
        <v>6268</v>
      </c>
      <c r="C1170" s="245" t="s">
        <v>6269</v>
      </c>
      <c r="D1170" s="245">
        <v>2017</v>
      </c>
      <c r="E1170" s="246">
        <v>43803</v>
      </c>
      <c r="F1170" s="245" t="s">
        <v>6610</v>
      </c>
      <c r="G1170" s="247" t="s">
        <v>7185</v>
      </c>
      <c r="H1170" s="248" t="s">
        <v>7177</v>
      </c>
      <c r="I1170" s="249">
        <v>3496</v>
      </c>
      <c r="J1170" s="249">
        <v>62</v>
      </c>
      <c r="K1170" s="250">
        <v>1.4668859722735053</v>
      </c>
      <c r="L1170" s="251" t="s">
        <v>6273</v>
      </c>
      <c r="M1170" s="251" t="s">
        <v>8710</v>
      </c>
      <c r="N1170" s="245"/>
      <c r="S1170" s="251" t="s">
        <v>8711</v>
      </c>
      <c r="T1170" s="251" t="s">
        <v>8711</v>
      </c>
    </row>
    <row r="1171" spans="1:20">
      <c r="A1171" s="245" t="s">
        <v>6267</v>
      </c>
      <c r="B1171" s="245" t="s">
        <v>6268</v>
      </c>
      <c r="C1171" s="245" t="s">
        <v>6269</v>
      </c>
      <c r="D1171" s="245">
        <v>2017</v>
      </c>
      <c r="E1171" s="246">
        <v>43803</v>
      </c>
      <c r="F1171" s="245" t="s">
        <v>6334</v>
      </c>
      <c r="G1171" s="247" t="s">
        <v>3307</v>
      </c>
      <c r="H1171" s="248" t="s">
        <v>7177</v>
      </c>
      <c r="I1171" s="249">
        <v>3788</v>
      </c>
      <c r="J1171" s="249">
        <v>63</v>
      </c>
      <c r="K1171" s="250">
        <v>1.5149151959431628</v>
      </c>
      <c r="L1171" s="251" t="s">
        <v>6273</v>
      </c>
      <c r="M1171" s="251" t="s">
        <v>8710</v>
      </c>
      <c r="N1171" s="245"/>
      <c r="S1171" s="251" t="s">
        <v>8711</v>
      </c>
      <c r="T1171" s="251" t="s">
        <v>8711</v>
      </c>
    </row>
    <row r="1172" spans="1:20">
      <c r="A1172" s="245" t="s">
        <v>6267</v>
      </c>
      <c r="B1172" s="245" t="s">
        <v>6268</v>
      </c>
      <c r="C1172" s="245" t="s">
        <v>6269</v>
      </c>
      <c r="D1172" s="245">
        <v>2017</v>
      </c>
      <c r="E1172" s="246">
        <v>43803</v>
      </c>
      <c r="F1172" s="245" t="s">
        <v>6364</v>
      </c>
      <c r="G1172" s="247" t="s">
        <v>7186</v>
      </c>
      <c r="H1172" s="248" t="s">
        <v>7177</v>
      </c>
      <c r="I1172" s="249">
        <v>3826</v>
      </c>
      <c r="J1172" s="249">
        <v>62</v>
      </c>
      <c r="K1172" s="250">
        <v>1.6053506092444028</v>
      </c>
      <c r="L1172" s="251" t="s">
        <v>6273</v>
      </c>
      <c r="M1172" s="251" t="s">
        <v>8710</v>
      </c>
      <c r="N1172" s="245"/>
      <c r="S1172" s="251" t="s">
        <v>8711</v>
      </c>
      <c r="T1172" s="251" t="s">
        <v>8711</v>
      </c>
    </row>
    <row r="1173" spans="1:20">
      <c r="A1173" s="245" t="s">
        <v>6267</v>
      </c>
      <c r="B1173" s="245" t="s">
        <v>6268</v>
      </c>
      <c r="C1173" s="245" t="s">
        <v>6269</v>
      </c>
      <c r="D1173" s="245">
        <v>2017</v>
      </c>
      <c r="E1173" s="246">
        <v>43803</v>
      </c>
      <c r="F1173" s="245" t="s">
        <v>7056</v>
      </c>
      <c r="G1173" s="247" t="s">
        <v>7187</v>
      </c>
      <c r="H1173" s="248" t="s">
        <v>7177</v>
      </c>
      <c r="I1173" s="249">
        <v>3018</v>
      </c>
      <c r="J1173" s="249">
        <v>61</v>
      </c>
      <c r="K1173" s="250">
        <v>1.3296267088434714</v>
      </c>
      <c r="L1173" s="251" t="s">
        <v>6273</v>
      </c>
      <c r="N1173" s="245"/>
    </row>
    <row r="1174" spans="1:20">
      <c r="A1174" s="245" t="s">
        <v>6267</v>
      </c>
      <c r="B1174" s="245" t="s">
        <v>6268</v>
      </c>
      <c r="C1174" s="245" t="s">
        <v>6269</v>
      </c>
      <c r="D1174" s="245">
        <v>2017</v>
      </c>
      <c r="E1174" s="246">
        <v>43803</v>
      </c>
      <c r="F1174" s="245" t="s">
        <v>7188</v>
      </c>
      <c r="G1174" s="247" t="s">
        <v>7189</v>
      </c>
      <c r="H1174" s="248" t="s">
        <v>7177</v>
      </c>
      <c r="I1174" s="249">
        <v>3556</v>
      </c>
      <c r="J1174" s="249">
        <v>61</v>
      </c>
      <c r="K1174" s="250">
        <v>1.5666509531634807</v>
      </c>
      <c r="L1174" s="251" t="s">
        <v>6273</v>
      </c>
      <c r="M1174" s="251" t="s">
        <v>8710</v>
      </c>
      <c r="N1174" s="245"/>
      <c r="S1174" s="251" t="s">
        <v>8711</v>
      </c>
      <c r="T1174" s="251" t="s">
        <v>8711</v>
      </c>
    </row>
    <row r="1175" spans="1:20">
      <c r="A1175" s="245" t="s">
        <v>6267</v>
      </c>
      <c r="B1175" s="245" t="s">
        <v>6268</v>
      </c>
      <c r="C1175" s="245" t="s">
        <v>6269</v>
      </c>
      <c r="D1175" s="245">
        <v>2017</v>
      </c>
      <c r="E1175" s="246">
        <v>43803</v>
      </c>
      <c r="F1175" s="245" t="s">
        <v>6586</v>
      </c>
      <c r="G1175" s="247" t="s">
        <v>7190</v>
      </c>
      <c r="H1175" s="248" t="s">
        <v>7177</v>
      </c>
      <c r="I1175" s="249">
        <v>2566</v>
      </c>
      <c r="J1175" s="249">
        <v>56</v>
      </c>
      <c r="K1175" s="250">
        <v>1.4611424927113703</v>
      </c>
      <c r="L1175" s="251" t="s">
        <v>6273</v>
      </c>
      <c r="N1175" s="245"/>
    </row>
    <row r="1176" spans="1:20">
      <c r="A1176" s="245" t="s">
        <v>6267</v>
      </c>
      <c r="B1176" s="245" t="s">
        <v>6268</v>
      </c>
      <c r="C1176" s="245" t="s">
        <v>6269</v>
      </c>
      <c r="D1176" s="245">
        <v>2017</v>
      </c>
      <c r="E1176" s="246">
        <v>43803</v>
      </c>
      <c r="F1176" s="245" t="s">
        <v>6422</v>
      </c>
      <c r="G1176" s="247" t="s">
        <v>2686</v>
      </c>
      <c r="H1176" s="248" t="s">
        <v>7177</v>
      </c>
      <c r="I1176" s="249">
        <v>4014</v>
      </c>
      <c r="J1176" s="249">
        <v>64</v>
      </c>
      <c r="K1176" s="250">
        <v>1.531219482421875</v>
      </c>
      <c r="L1176" s="251" t="s">
        <v>6273</v>
      </c>
      <c r="M1176" s="251" t="s">
        <v>8713</v>
      </c>
      <c r="N1176" s="245"/>
      <c r="S1176" s="251" t="s">
        <v>8714</v>
      </c>
      <c r="T1176" s="251" t="s">
        <v>8714</v>
      </c>
    </row>
    <row r="1177" spans="1:20">
      <c r="A1177" s="245" t="s">
        <v>6267</v>
      </c>
      <c r="B1177" s="245" t="s">
        <v>6268</v>
      </c>
      <c r="C1177" s="245" t="s">
        <v>6269</v>
      </c>
      <c r="D1177" s="245">
        <v>2017</v>
      </c>
      <c r="E1177" s="246">
        <v>43803</v>
      </c>
      <c r="F1177" s="245" t="s">
        <v>6380</v>
      </c>
      <c r="G1177" s="247" t="s">
        <v>3719</v>
      </c>
      <c r="H1177" s="248" t="s">
        <v>7177</v>
      </c>
      <c r="I1177" s="249">
        <v>4428</v>
      </c>
      <c r="J1177" s="249">
        <v>65</v>
      </c>
      <c r="K1177" s="250">
        <v>1.6123805188893947</v>
      </c>
      <c r="L1177" s="251" t="s">
        <v>6273</v>
      </c>
      <c r="M1177" s="251" t="s">
        <v>8713</v>
      </c>
      <c r="N1177" s="245"/>
      <c r="S1177" s="251" t="s">
        <v>8714</v>
      </c>
      <c r="T1177" s="251" t="s">
        <v>8714</v>
      </c>
    </row>
    <row r="1178" spans="1:20">
      <c r="A1178" s="245" t="s">
        <v>6267</v>
      </c>
      <c r="B1178" s="245" t="s">
        <v>6268</v>
      </c>
      <c r="C1178" s="245" t="s">
        <v>6269</v>
      </c>
      <c r="D1178" s="245">
        <v>2017</v>
      </c>
      <c r="E1178" s="246">
        <v>43803</v>
      </c>
      <c r="F1178" s="245" t="s">
        <v>6823</v>
      </c>
      <c r="G1178" s="247" t="s">
        <v>3202</v>
      </c>
      <c r="H1178" s="248" t="s">
        <v>7177</v>
      </c>
      <c r="I1178" s="249">
        <v>4786</v>
      </c>
      <c r="J1178" s="249">
        <v>66</v>
      </c>
      <c r="K1178" s="250">
        <v>1.6647188134791442</v>
      </c>
      <c r="L1178" s="251" t="s">
        <v>6273</v>
      </c>
      <c r="M1178" s="251" t="s">
        <v>8710</v>
      </c>
      <c r="N1178" s="245"/>
      <c r="S1178" s="251" t="s">
        <v>8711</v>
      </c>
      <c r="T1178" s="251" t="s">
        <v>8711</v>
      </c>
    </row>
    <row r="1179" spans="1:20">
      <c r="A1179" s="245" t="s">
        <v>6267</v>
      </c>
      <c r="B1179" s="245" t="s">
        <v>6268</v>
      </c>
      <c r="C1179" s="245" t="s">
        <v>6269</v>
      </c>
      <c r="D1179" s="245">
        <v>2017</v>
      </c>
      <c r="E1179" s="246">
        <v>43803</v>
      </c>
      <c r="F1179" s="245" t="s">
        <v>6399</v>
      </c>
      <c r="G1179" s="247" t="s">
        <v>2829</v>
      </c>
      <c r="H1179" s="248" t="s">
        <v>7177</v>
      </c>
      <c r="I1179" s="249">
        <v>3754</v>
      </c>
      <c r="J1179" s="249">
        <v>60</v>
      </c>
      <c r="K1179" s="250">
        <v>1.7379629629629629</v>
      </c>
      <c r="L1179" s="251" t="s">
        <v>6273</v>
      </c>
      <c r="M1179" s="251" t="s">
        <v>8710</v>
      </c>
      <c r="N1179" s="245"/>
      <c r="S1179" s="251" t="s">
        <v>8711</v>
      </c>
      <c r="T1179" s="251" t="s">
        <v>8711</v>
      </c>
    </row>
    <row r="1180" spans="1:20">
      <c r="A1180" s="245" t="s">
        <v>6267</v>
      </c>
      <c r="B1180" s="245" t="s">
        <v>6268</v>
      </c>
      <c r="C1180" s="245" t="s">
        <v>6269</v>
      </c>
      <c r="D1180" s="245">
        <v>2017</v>
      </c>
      <c r="E1180" s="246">
        <v>43803</v>
      </c>
      <c r="F1180" s="245" t="s">
        <v>6505</v>
      </c>
      <c r="G1180" s="247" t="s">
        <v>2744</v>
      </c>
      <c r="H1180" s="248" t="s">
        <v>7177</v>
      </c>
      <c r="I1180" s="249">
        <v>4662</v>
      </c>
      <c r="J1180" s="249">
        <v>67</v>
      </c>
      <c r="K1180" s="250">
        <v>1.5500576866170372</v>
      </c>
      <c r="L1180" s="251" t="s">
        <v>6273</v>
      </c>
      <c r="M1180" s="251" t="s">
        <v>8710</v>
      </c>
      <c r="N1180" s="245"/>
      <c r="S1180" s="251" t="s">
        <v>8711</v>
      </c>
      <c r="T1180" s="251" t="s">
        <v>8711</v>
      </c>
    </row>
    <row r="1181" spans="1:20">
      <c r="A1181" s="245" t="s">
        <v>6267</v>
      </c>
      <c r="B1181" s="245" t="s">
        <v>6268</v>
      </c>
      <c r="C1181" s="245" t="s">
        <v>6269</v>
      </c>
      <c r="D1181" s="245">
        <v>2017</v>
      </c>
      <c r="E1181" s="246">
        <v>43803</v>
      </c>
      <c r="F1181" s="245" t="s">
        <v>6536</v>
      </c>
      <c r="G1181" s="247" t="s">
        <v>3764</v>
      </c>
      <c r="H1181" s="248" t="s">
        <v>7177</v>
      </c>
      <c r="I1181" s="249">
        <v>3392</v>
      </c>
      <c r="J1181" s="249">
        <v>60</v>
      </c>
      <c r="K1181" s="250">
        <v>1.5703703703703702</v>
      </c>
      <c r="L1181" s="251" t="s">
        <v>6273</v>
      </c>
      <c r="M1181" s="251" t="s">
        <v>8710</v>
      </c>
      <c r="N1181" s="245"/>
      <c r="S1181" s="251" t="s">
        <v>8711</v>
      </c>
      <c r="T1181" s="251" t="s">
        <v>8711</v>
      </c>
    </row>
    <row r="1182" spans="1:20">
      <c r="A1182" s="245" t="s">
        <v>6267</v>
      </c>
      <c r="B1182" s="245" t="s">
        <v>6268</v>
      </c>
      <c r="C1182" s="245" t="s">
        <v>6269</v>
      </c>
      <c r="D1182" s="245">
        <v>2017</v>
      </c>
      <c r="E1182" s="246">
        <v>43803</v>
      </c>
      <c r="F1182" s="245" t="s">
        <v>6921</v>
      </c>
      <c r="G1182" s="247" t="s">
        <v>7191</v>
      </c>
      <c r="H1182" s="248" t="s">
        <v>7177</v>
      </c>
      <c r="I1182" s="249">
        <v>2610</v>
      </c>
      <c r="J1182" s="249">
        <v>54</v>
      </c>
      <c r="K1182" s="250">
        <v>1.6575217192501144</v>
      </c>
      <c r="L1182" s="251" t="s">
        <v>6273</v>
      </c>
      <c r="N1182" s="245"/>
    </row>
    <row r="1183" spans="1:20">
      <c r="A1183" s="245" t="s">
        <v>6267</v>
      </c>
      <c r="B1183" s="245" t="s">
        <v>6268</v>
      </c>
      <c r="C1183" s="245" t="s">
        <v>6269</v>
      </c>
      <c r="D1183" s="245">
        <v>2017</v>
      </c>
      <c r="E1183" s="246">
        <v>43803</v>
      </c>
      <c r="F1183" s="245" t="s">
        <v>7039</v>
      </c>
      <c r="G1183" s="247" t="s">
        <v>7192</v>
      </c>
      <c r="H1183" s="248" t="s">
        <v>7177</v>
      </c>
      <c r="I1183" s="249">
        <v>2468</v>
      </c>
      <c r="J1183" s="249">
        <v>57</v>
      </c>
      <c r="K1183" s="250">
        <v>1.3326637615892609</v>
      </c>
      <c r="L1183" s="251" t="s">
        <v>6273</v>
      </c>
      <c r="N1183" s="245"/>
    </row>
    <row r="1184" spans="1:20">
      <c r="A1184" s="245" t="s">
        <v>6267</v>
      </c>
      <c r="B1184" s="245" t="s">
        <v>6268</v>
      </c>
      <c r="C1184" s="245" t="s">
        <v>6269</v>
      </c>
      <c r="D1184" s="245">
        <v>2017</v>
      </c>
      <c r="E1184" s="246">
        <v>43803</v>
      </c>
      <c r="F1184" s="245" t="s">
        <v>6462</v>
      </c>
      <c r="G1184" s="247" t="s">
        <v>7193</v>
      </c>
      <c r="H1184" s="248" t="s">
        <v>7177</v>
      </c>
      <c r="I1184" s="249">
        <v>3068</v>
      </c>
      <c r="J1184" s="249">
        <v>61</v>
      </c>
      <c r="K1184" s="250">
        <v>1.3516549843378962</v>
      </c>
      <c r="L1184" s="251" t="s">
        <v>6273</v>
      </c>
      <c r="N1184" s="245"/>
    </row>
    <row r="1185" spans="1:20">
      <c r="A1185" s="245" t="s">
        <v>6267</v>
      </c>
      <c r="B1185" s="245" t="s">
        <v>6268</v>
      </c>
      <c r="C1185" s="245" t="s">
        <v>6269</v>
      </c>
      <c r="D1185" s="245">
        <v>2017</v>
      </c>
      <c r="E1185" s="246">
        <v>43803</v>
      </c>
      <c r="F1185" s="245" t="s">
        <v>6503</v>
      </c>
      <c r="G1185" s="247" t="s">
        <v>7194</v>
      </c>
      <c r="H1185" s="248" t="s">
        <v>7177</v>
      </c>
      <c r="I1185" s="249">
        <v>3898</v>
      </c>
      <c r="J1185" s="249">
        <v>64</v>
      </c>
      <c r="K1185" s="250">
        <v>1.486968994140625</v>
      </c>
      <c r="L1185" s="251" t="s">
        <v>6273</v>
      </c>
      <c r="M1185" s="251" t="s">
        <v>8710</v>
      </c>
      <c r="N1185" s="245"/>
      <c r="S1185" s="251" t="s">
        <v>8711</v>
      </c>
      <c r="T1185" s="251" t="s">
        <v>8716</v>
      </c>
    </row>
    <row r="1186" spans="1:20">
      <c r="A1186" s="245" t="s">
        <v>6267</v>
      </c>
      <c r="B1186" s="245" t="s">
        <v>6268</v>
      </c>
      <c r="C1186" s="245" t="s">
        <v>6269</v>
      </c>
      <c r="D1186" s="245">
        <v>2017</v>
      </c>
      <c r="E1186" s="246">
        <v>43803</v>
      </c>
      <c r="F1186" s="245" t="s">
        <v>6392</v>
      </c>
      <c r="G1186" s="247" t="s">
        <v>7195</v>
      </c>
      <c r="H1186" s="248" t="s">
        <v>7177</v>
      </c>
      <c r="I1186" s="249">
        <v>2882</v>
      </c>
      <c r="J1186" s="249">
        <v>57</v>
      </c>
      <c r="K1186" s="250">
        <v>1.5562143277553686</v>
      </c>
      <c r="L1186" s="251" t="s">
        <v>6273</v>
      </c>
      <c r="N1186" s="245"/>
    </row>
    <row r="1187" spans="1:20">
      <c r="A1187" s="245" t="s">
        <v>6267</v>
      </c>
      <c r="B1187" s="245" t="s">
        <v>6268</v>
      </c>
      <c r="C1187" s="245" t="s">
        <v>6269</v>
      </c>
      <c r="D1187" s="245">
        <v>2017</v>
      </c>
      <c r="E1187" s="246">
        <v>43803</v>
      </c>
      <c r="F1187" s="245" t="s">
        <v>6452</v>
      </c>
      <c r="G1187" s="247" t="s">
        <v>7196</v>
      </c>
      <c r="H1187" s="248" t="s">
        <v>7177</v>
      </c>
      <c r="I1187" s="249">
        <v>3110</v>
      </c>
      <c r="J1187" s="249">
        <v>58</v>
      </c>
      <c r="K1187" s="250">
        <v>1.5939562917708803</v>
      </c>
      <c r="L1187" s="251" t="s">
        <v>6273</v>
      </c>
      <c r="N1187" s="245"/>
    </row>
    <row r="1188" spans="1:20">
      <c r="A1188" s="245" t="s">
        <v>6267</v>
      </c>
      <c r="B1188" s="245" t="s">
        <v>6268</v>
      </c>
      <c r="C1188" s="245" t="s">
        <v>6269</v>
      </c>
      <c r="D1188" s="245">
        <v>2017</v>
      </c>
      <c r="E1188" s="246">
        <v>43803</v>
      </c>
      <c r="F1188" s="245" t="s">
        <v>7036</v>
      </c>
      <c r="G1188" s="247" t="s">
        <v>7197</v>
      </c>
      <c r="H1188" s="248" t="s">
        <v>7177</v>
      </c>
      <c r="I1188" s="249">
        <v>2974</v>
      </c>
      <c r="J1188" s="249">
        <v>58</v>
      </c>
      <c r="K1188" s="250">
        <v>1.5242527368895813</v>
      </c>
      <c r="L1188" s="251" t="s">
        <v>6273</v>
      </c>
      <c r="N1188" s="245"/>
    </row>
    <row r="1189" spans="1:20">
      <c r="A1189" s="245" t="s">
        <v>6267</v>
      </c>
      <c r="B1189" s="245" t="s">
        <v>6268</v>
      </c>
      <c r="C1189" s="245" t="s">
        <v>6269</v>
      </c>
      <c r="D1189" s="245">
        <v>2017</v>
      </c>
      <c r="E1189" s="246">
        <v>43803</v>
      </c>
      <c r="F1189" s="245" t="s">
        <v>6289</v>
      </c>
      <c r="G1189" s="247" t="s">
        <v>7198</v>
      </c>
      <c r="H1189" s="248" t="s">
        <v>7177</v>
      </c>
      <c r="I1189" s="249">
        <v>3024</v>
      </c>
      <c r="J1189" s="249">
        <v>58</v>
      </c>
      <c r="K1189" s="250">
        <v>1.5498790438312353</v>
      </c>
      <c r="L1189" s="251" t="s">
        <v>6273</v>
      </c>
      <c r="N1189" s="245"/>
    </row>
    <row r="1190" spans="1:20">
      <c r="A1190" s="245" t="s">
        <v>6267</v>
      </c>
      <c r="B1190" s="245" t="s">
        <v>6268</v>
      </c>
      <c r="C1190" s="245" t="s">
        <v>6269</v>
      </c>
      <c r="D1190" s="245">
        <v>2017</v>
      </c>
      <c r="E1190" s="246">
        <v>43803</v>
      </c>
      <c r="F1190" s="245" t="s">
        <v>7039</v>
      </c>
      <c r="G1190" s="247" t="s">
        <v>7199</v>
      </c>
      <c r="H1190" s="248" t="s">
        <v>7177</v>
      </c>
      <c r="I1190" s="249">
        <v>3208</v>
      </c>
      <c r="J1190" s="249">
        <v>61</v>
      </c>
      <c r="K1190" s="250">
        <v>1.4133341557222852</v>
      </c>
      <c r="L1190" s="251" t="s">
        <v>6273</v>
      </c>
      <c r="N1190" s="245"/>
    </row>
    <row r="1191" spans="1:20">
      <c r="A1191" s="245" t="s">
        <v>6267</v>
      </c>
      <c r="B1191" s="245" t="s">
        <v>6268</v>
      </c>
      <c r="C1191" s="245" t="s">
        <v>6269</v>
      </c>
      <c r="D1191" s="245">
        <v>2017</v>
      </c>
      <c r="E1191" s="246">
        <v>43803</v>
      </c>
      <c r="F1191" s="245" t="s">
        <v>6404</v>
      </c>
      <c r="G1191" s="247" t="s">
        <v>7200</v>
      </c>
      <c r="H1191" s="248" t="s">
        <v>7177</v>
      </c>
      <c r="I1191" s="249">
        <v>3428</v>
      </c>
      <c r="J1191" s="249">
        <v>62</v>
      </c>
      <c r="K1191" s="250">
        <v>1.4383538652613206</v>
      </c>
      <c r="L1191" s="251" t="s">
        <v>6273</v>
      </c>
      <c r="M1191" s="251" t="s">
        <v>8710</v>
      </c>
      <c r="N1191" s="245"/>
      <c r="S1191" s="251" t="s">
        <v>8711</v>
      </c>
      <c r="T1191" s="251" t="s">
        <v>8711</v>
      </c>
    </row>
    <row r="1192" spans="1:20">
      <c r="A1192" s="245" t="s">
        <v>6267</v>
      </c>
      <c r="B1192" s="245" t="s">
        <v>6268</v>
      </c>
      <c r="C1192" s="245" t="s">
        <v>6269</v>
      </c>
      <c r="D1192" s="245">
        <v>2017</v>
      </c>
      <c r="E1192" s="246">
        <v>43803</v>
      </c>
      <c r="F1192" s="245" t="s">
        <v>6677</v>
      </c>
      <c r="G1192" s="247" t="s">
        <v>4168</v>
      </c>
      <c r="H1192" s="248" t="s">
        <v>7177</v>
      </c>
      <c r="I1192" s="249">
        <v>3532</v>
      </c>
      <c r="J1192" s="249">
        <v>62</v>
      </c>
      <c r="K1192" s="250">
        <v>1.4819912053976032</v>
      </c>
      <c r="L1192" s="251" t="s">
        <v>6273</v>
      </c>
      <c r="M1192" s="251" t="s">
        <v>8710</v>
      </c>
      <c r="N1192" s="245"/>
      <c r="S1192" s="251" t="s">
        <v>8711</v>
      </c>
      <c r="T1192" s="251" t="s">
        <v>8711</v>
      </c>
    </row>
    <row r="1193" spans="1:20">
      <c r="A1193" s="245" t="s">
        <v>6267</v>
      </c>
      <c r="B1193" s="245" t="s">
        <v>6268</v>
      </c>
      <c r="C1193" s="245" t="s">
        <v>6269</v>
      </c>
      <c r="D1193" s="245">
        <v>2017</v>
      </c>
      <c r="E1193" s="246">
        <v>43803</v>
      </c>
      <c r="F1193" s="245" t="s">
        <v>6837</v>
      </c>
      <c r="G1193" s="247" t="s">
        <v>7201</v>
      </c>
      <c r="H1193" s="248" t="s">
        <v>7177</v>
      </c>
      <c r="I1193" s="249">
        <v>2560</v>
      </c>
      <c r="J1193" s="249">
        <v>56</v>
      </c>
      <c r="K1193" s="250">
        <v>1.4577259475218658</v>
      </c>
      <c r="L1193" s="251" t="s">
        <v>6273</v>
      </c>
      <c r="N1193" s="245"/>
    </row>
    <row r="1194" spans="1:20">
      <c r="A1194" s="245" t="s">
        <v>6267</v>
      </c>
      <c r="B1194" s="245" t="s">
        <v>6268</v>
      </c>
      <c r="C1194" s="245" t="s">
        <v>6269</v>
      </c>
      <c r="D1194" s="245">
        <v>2017</v>
      </c>
      <c r="E1194" s="246">
        <v>43803</v>
      </c>
      <c r="F1194" s="245" t="s">
        <v>6354</v>
      </c>
      <c r="G1194" s="247" t="s">
        <v>7202</v>
      </c>
      <c r="H1194" s="248" t="s">
        <v>7177</v>
      </c>
      <c r="I1194" s="249">
        <v>3768</v>
      </c>
      <c r="J1194" s="249">
        <v>64</v>
      </c>
      <c r="K1194" s="250">
        <v>1.4373779296875</v>
      </c>
      <c r="L1194" s="251" t="s">
        <v>6273</v>
      </c>
      <c r="M1194" s="251" t="s">
        <v>8710</v>
      </c>
      <c r="N1194" s="245"/>
      <c r="S1194" s="251" t="s">
        <v>8711</v>
      </c>
      <c r="T1194" s="251" t="s">
        <v>8711</v>
      </c>
    </row>
    <row r="1195" spans="1:20">
      <c r="A1195" s="245" t="s">
        <v>6267</v>
      </c>
      <c r="B1195" s="245" t="s">
        <v>6268</v>
      </c>
      <c r="C1195" s="245" t="s">
        <v>6269</v>
      </c>
      <c r="D1195" s="245">
        <v>2017</v>
      </c>
      <c r="E1195" s="246">
        <v>43803</v>
      </c>
      <c r="F1195" s="245" t="s">
        <v>7017</v>
      </c>
      <c r="G1195" s="247" t="s">
        <v>7203</v>
      </c>
      <c r="H1195" s="248" t="s">
        <v>7177</v>
      </c>
      <c r="I1195" s="249">
        <v>3604</v>
      </c>
      <c r="J1195" s="249">
        <v>61</v>
      </c>
      <c r="K1195" s="250">
        <v>1.5877980976381285</v>
      </c>
      <c r="L1195" s="251" t="s">
        <v>6273</v>
      </c>
      <c r="M1195" s="251" t="s">
        <v>8710</v>
      </c>
      <c r="N1195" s="245"/>
      <c r="S1195" s="251" t="s">
        <v>8711</v>
      </c>
      <c r="T1195" s="251" t="s">
        <v>8711</v>
      </c>
    </row>
    <row r="1196" spans="1:20">
      <c r="A1196" s="245" t="s">
        <v>6267</v>
      </c>
      <c r="B1196" s="245" t="s">
        <v>6268</v>
      </c>
      <c r="C1196" s="245" t="s">
        <v>6269</v>
      </c>
      <c r="D1196" s="245">
        <v>2017</v>
      </c>
      <c r="E1196" s="246">
        <v>43803</v>
      </c>
      <c r="F1196" s="245" t="s">
        <v>6902</v>
      </c>
      <c r="G1196" s="247" t="s">
        <v>3812</v>
      </c>
      <c r="H1196" s="248" t="s">
        <v>7177</v>
      </c>
      <c r="I1196" s="249">
        <v>3628</v>
      </c>
      <c r="J1196" s="249">
        <v>61</v>
      </c>
      <c r="K1196" s="250">
        <v>1.5983716698754522</v>
      </c>
      <c r="L1196" s="251" t="s">
        <v>6273</v>
      </c>
      <c r="M1196" s="251" t="s">
        <v>8710</v>
      </c>
      <c r="N1196" s="245"/>
      <c r="S1196" s="251" t="s">
        <v>8711</v>
      </c>
      <c r="T1196" s="251" t="s">
        <v>8711</v>
      </c>
    </row>
    <row r="1197" spans="1:20">
      <c r="A1197" s="245" t="s">
        <v>6267</v>
      </c>
      <c r="B1197" s="245" t="s">
        <v>6268</v>
      </c>
      <c r="C1197" s="245" t="s">
        <v>6269</v>
      </c>
      <c r="D1197" s="245">
        <v>2017</v>
      </c>
      <c r="E1197" s="246">
        <v>43803</v>
      </c>
      <c r="F1197" s="245" t="s">
        <v>6308</v>
      </c>
      <c r="G1197" s="247" t="s">
        <v>7204</v>
      </c>
      <c r="H1197" s="248" t="s">
        <v>7177</v>
      </c>
      <c r="I1197" s="249">
        <v>3492</v>
      </c>
      <c r="J1197" s="249">
        <v>61</v>
      </c>
      <c r="K1197" s="250">
        <v>1.5384547605306171</v>
      </c>
      <c r="L1197" s="251" t="s">
        <v>6273</v>
      </c>
      <c r="M1197" s="251" t="s">
        <v>8713</v>
      </c>
      <c r="N1197" s="245"/>
      <c r="S1197" s="251" t="s">
        <v>8714</v>
      </c>
      <c r="T1197" s="251" t="s">
        <v>8714</v>
      </c>
    </row>
    <row r="1198" spans="1:20">
      <c r="A1198" s="245" t="s">
        <v>6267</v>
      </c>
      <c r="B1198" s="245" t="s">
        <v>6268</v>
      </c>
      <c r="C1198" s="245" t="s">
        <v>6269</v>
      </c>
      <c r="D1198" s="245">
        <v>2017</v>
      </c>
      <c r="E1198" s="246">
        <v>43803</v>
      </c>
      <c r="F1198" s="245" t="s">
        <v>6330</v>
      </c>
      <c r="G1198" s="247" t="s">
        <v>4567</v>
      </c>
      <c r="H1198" s="248" t="s">
        <v>7177</v>
      </c>
      <c r="I1198" s="249">
        <v>3432</v>
      </c>
      <c r="J1198" s="249">
        <v>62</v>
      </c>
      <c r="K1198" s="250">
        <v>1.4400322244973314</v>
      </c>
      <c r="L1198" s="251" t="s">
        <v>6273</v>
      </c>
      <c r="M1198" s="251" t="s">
        <v>8713</v>
      </c>
      <c r="N1198" s="245"/>
      <c r="S1198" s="251" t="s">
        <v>8714</v>
      </c>
      <c r="T1198" s="251" t="s">
        <v>8714</v>
      </c>
    </row>
    <row r="1199" spans="1:20">
      <c r="A1199" s="245" t="s">
        <v>6267</v>
      </c>
      <c r="B1199" s="245" t="s">
        <v>6268</v>
      </c>
      <c r="C1199" s="245" t="s">
        <v>6269</v>
      </c>
      <c r="D1199" s="245">
        <v>2017</v>
      </c>
      <c r="E1199" s="246">
        <v>43803</v>
      </c>
      <c r="F1199" s="245" t="s">
        <v>7093</v>
      </c>
      <c r="G1199" s="247" t="s">
        <v>7205</v>
      </c>
      <c r="H1199" s="248" t="s">
        <v>7177</v>
      </c>
      <c r="I1199" s="249">
        <v>2872</v>
      </c>
      <c r="J1199" s="249">
        <v>58</v>
      </c>
      <c r="K1199" s="250">
        <v>1.4719750707286072</v>
      </c>
      <c r="L1199" s="251" t="s">
        <v>6273</v>
      </c>
      <c r="N1199" s="245"/>
    </row>
    <row r="1200" spans="1:20">
      <c r="A1200" s="245" t="s">
        <v>6267</v>
      </c>
      <c r="B1200" s="245" t="s">
        <v>6268</v>
      </c>
      <c r="C1200" s="245" t="s">
        <v>6269</v>
      </c>
      <c r="D1200" s="245">
        <v>2017</v>
      </c>
      <c r="E1200" s="246">
        <v>43803</v>
      </c>
      <c r="F1200" s="245" t="s">
        <v>6289</v>
      </c>
      <c r="G1200" s="247" t="s">
        <v>7206</v>
      </c>
      <c r="H1200" s="248" t="s">
        <v>7177</v>
      </c>
      <c r="I1200" s="249">
        <v>3542</v>
      </c>
      <c r="J1200" s="249">
        <v>62</v>
      </c>
      <c r="K1200" s="250">
        <v>1.4861871034876306</v>
      </c>
      <c r="L1200" s="251" t="s">
        <v>6273</v>
      </c>
      <c r="M1200" s="251" t="s">
        <v>8710</v>
      </c>
      <c r="N1200" s="245"/>
      <c r="S1200" s="251" t="s">
        <v>8711</v>
      </c>
      <c r="T1200" s="251" t="s">
        <v>8711</v>
      </c>
    </row>
    <row r="1201" spans="1:20">
      <c r="A1201" s="245" t="s">
        <v>6267</v>
      </c>
      <c r="B1201" s="245" t="s">
        <v>6268</v>
      </c>
      <c r="C1201" s="245" t="s">
        <v>6269</v>
      </c>
      <c r="D1201" s="245">
        <v>2017</v>
      </c>
      <c r="E1201" s="246">
        <v>43803</v>
      </c>
      <c r="F1201" s="245" t="s">
        <v>6566</v>
      </c>
      <c r="G1201" s="247" t="s">
        <v>7207</v>
      </c>
      <c r="H1201" s="248" t="s">
        <v>7177</v>
      </c>
      <c r="I1201" s="249">
        <v>2918</v>
      </c>
      <c r="J1201" s="249">
        <v>59</v>
      </c>
      <c r="K1201" s="250">
        <v>1.4207879091825357</v>
      </c>
      <c r="L1201" s="251" t="s">
        <v>6273</v>
      </c>
      <c r="N1201" s="245"/>
    </row>
    <row r="1202" spans="1:20">
      <c r="A1202" s="245" t="s">
        <v>6267</v>
      </c>
      <c r="B1202" s="245" t="s">
        <v>6268</v>
      </c>
      <c r="C1202" s="245" t="s">
        <v>6269</v>
      </c>
      <c r="D1202" s="245">
        <v>2017</v>
      </c>
      <c r="E1202" s="246">
        <v>43803</v>
      </c>
      <c r="F1202" s="245" t="s">
        <v>6383</v>
      </c>
      <c r="G1202" s="247" t="s">
        <v>7208</v>
      </c>
      <c r="H1202" s="248" t="s">
        <v>7177</v>
      </c>
      <c r="I1202" s="249">
        <v>3892</v>
      </c>
      <c r="J1202" s="249">
        <v>62</v>
      </c>
      <c r="K1202" s="250">
        <v>1.6330435366385823</v>
      </c>
      <c r="L1202" s="251" t="s">
        <v>6273</v>
      </c>
      <c r="M1202" s="251" t="s">
        <v>8710</v>
      </c>
      <c r="N1202" s="245"/>
      <c r="S1202" s="251" t="s">
        <v>8711</v>
      </c>
      <c r="T1202" s="251" t="s">
        <v>8716</v>
      </c>
    </row>
    <row r="1203" spans="1:20">
      <c r="A1203" s="245" t="s">
        <v>6267</v>
      </c>
      <c r="B1203" s="245" t="s">
        <v>6268</v>
      </c>
      <c r="C1203" s="245" t="s">
        <v>6269</v>
      </c>
      <c r="D1203" s="245">
        <v>2017</v>
      </c>
      <c r="E1203" s="246">
        <v>43803</v>
      </c>
      <c r="F1203" s="245" t="s">
        <v>6597</v>
      </c>
      <c r="G1203" s="247" t="s">
        <v>3015</v>
      </c>
      <c r="H1203" s="248" t="s">
        <v>7177</v>
      </c>
      <c r="I1203" s="249">
        <v>4560</v>
      </c>
      <c r="J1203" s="249">
        <v>66</v>
      </c>
      <c r="K1203" s="250">
        <v>1.5861090241255531</v>
      </c>
      <c r="L1203" s="251" t="s">
        <v>6273</v>
      </c>
      <c r="M1203" s="251" t="s">
        <v>8710</v>
      </c>
      <c r="N1203" s="245"/>
      <c r="S1203" s="251" t="s">
        <v>8711</v>
      </c>
      <c r="T1203" s="251" t="s">
        <v>8711</v>
      </c>
    </row>
    <row r="1204" spans="1:20">
      <c r="A1204" s="245" t="s">
        <v>6267</v>
      </c>
      <c r="B1204" s="245" t="s">
        <v>6268</v>
      </c>
      <c r="C1204" s="245" t="s">
        <v>6269</v>
      </c>
      <c r="D1204" s="245">
        <v>2017</v>
      </c>
      <c r="E1204" s="246">
        <v>43803</v>
      </c>
      <c r="F1204" s="245" t="s">
        <v>6607</v>
      </c>
      <c r="G1204" s="247" t="s">
        <v>7209</v>
      </c>
      <c r="H1204" s="248" t="s">
        <v>7177</v>
      </c>
      <c r="I1204" s="249">
        <v>3016</v>
      </c>
      <c r="J1204" s="249">
        <v>58</v>
      </c>
      <c r="K1204" s="250">
        <v>1.5457788347205708</v>
      </c>
      <c r="L1204" s="251" t="s">
        <v>6273</v>
      </c>
      <c r="N1204" s="245"/>
    </row>
    <row r="1205" spans="1:20">
      <c r="A1205" s="245" t="s">
        <v>6267</v>
      </c>
      <c r="B1205" s="245" t="s">
        <v>6268</v>
      </c>
      <c r="C1205" s="245" t="s">
        <v>6269</v>
      </c>
      <c r="D1205" s="245">
        <v>2017</v>
      </c>
      <c r="E1205" s="246">
        <v>43803</v>
      </c>
      <c r="F1205" s="245" t="s">
        <v>6960</v>
      </c>
      <c r="G1205" s="247" t="s">
        <v>7210</v>
      </c>
      <c r="H1205" s="248" t="s">
        <v>7177</v>
      </c>
      <c r="I1205" s="249">
        <v>3306</v>
      </c>
      <c r="J1205" s="249">
        <v>59</v>
      </c>
      <c r="K1205" s="250">
        <v>1.6097069320621875</v>
      </c>
      <c r="L1205" s="251" t="s">
        <v>6273</v>
      </c>
      <c r="N1205" s="245"/>
    </row>
    <row r="1206" spans="1:20">
      <c r="A1206" s="245" t="s">
        <v>6267</v>
      </c>
      <c r="B1206" s="245" t="s">
        <v>6268</v>
      </c>
      <c r="C1206" s="245" t="s">
        <v>6269</v>
      </c>
      <c r="D1206" s="245">
        <v>2017</v>
      </c>
      <c r="E1206" s="246">
        <v>43803</v>
      </c>
      <c r="F1206" s="245" t="s">
        <v>6457</v>
      </c>
      <c r="G1206" s="247" t="s">
        <v>3317</v>
      </c>
      <c r="H1206" s="248" t="s">
        <v>7177</v>
      </c>
      <c r="I1206" s="249">
        <v>3518</v>
      </c>
      <c r="J1206" s="249">
        <v>62</v>
      </c>
      <c r="K1206" s="250">
        <v>1.4761169480715652</v>
      </c>
      <c r="L1206" s="251" t="s">
        <v>6273</v>
      </c>
      <c r="M1206" s="251" t="s">
        <v>8710</v>
      </c>
      <c r="N1206" s="245"/>
      <c r="S1206" s="251" t="s">
        <v>8711</v>
      </c>
      <c r="T1206" s="251" t="s">
        <v>8711</v>
      </c>
    </row>
    <row r="1207" spans="1:20">
      <c r="A1207" s="245" t="s">
        <v>6267</v>
      </c>
      <c r="B1207" s="245" t="s">
        <v>6268</v>
      </c>
      <c r="C1207" s="245" t="s">
        <v>6269</v>
      </c>
      <c r="D1207" s="245">
        <v>2017</v>
      </c>
      <c r="E1207" s="246">
        <v>43803</v>
      </c>
      <c r="F1207" s="245" t="s">
        <v>6566</v>
      </c>
      <c r="G1207" s="247" t="s">
        <v>7211</v>
      </c>
      <c r="H1207" s="248" t="s">
        <v>7177</v>
      </c>
      <c r="I1207" s="249">
        <v>3258</v>
      </c>
      <c r="J1207" s="249">
        <v>60</v>
      </c>
      <c r="K1207" s="250">
        <v>1.5083333333333333</v>
      </c>
      <c r="L1207" s="251" t="s">
        <v>6273</v>
      </c>
      <c r="N1207" s="245"/>
    </row>
    <row r="1208" spans="1:20">
      <c r="A1208" s="245" t="s">
        <v>6267</v>
      </c>
      <c r="B1208" s="245" t="s">
        <v>6268</v>
      </c>
      <c r="C1208" s="245" t="s">
        <v>6269</v>
      </c>
      <c r="D1208" s="245">
        <v>2017</v>
      </c>
      <c r="E1208" s="246">
        <v>43803</v>
      </c>
      <c r="F1208" s="245" t="s">
        <v>6308</v>
      </c>
      <c r="G1208" s="247" t="s">
        <v>7212</v>
      </c>
      <c r="H1208" s="248" t="s">
        <v>7177</v>
      </c>
      <c r="I1208" s="249">
        <v>3476</v>
      </c>
      <c r="J1208" s="249">
        <v>61</v>
      </c>
      <c r="K1208" s="250">
        <v>1.5314057123724012</v>
      </c>
      <c r="L1208" s="251" t="s">
        <v>6273</v>
      </c>
      <c r="M1208" s="251" t="s">
        <v>8710</v>
      </c>
      <c r="N1208" s="245"/>
      <c r="S1208" s="251" t="s">
        <v>8711</v>
      </c>
      <c r="T1208" s="251" t="s">
        <v>8711</v>
      </c>
    </row>
    <row r="1209" spans="1:20">
      <c r="A1209" s="245" t="s">
        <v>6267</v>
      </c>
      <c r="B1209" s="245" t="s">
        <v>6268</v>
      </c>
      <c r="C1209" s="245" t="s">
        <v>6269</v>
      </c>
      <c r="D1209" s="245">
        <v>2017</v>
      </c>
      <c r="E1209" s="246">
        <v>43803</v>
      </c>
      <c r="F1209" s="245" t="s">
        <v>6406</v>
      </c>
      <c r="G1209" s="247" t="s">
        <v>7213</v>
      </c>
      <c r="H1209" s="248" t="s">
        <v>7177</v>
      </c>
      <c r="I1209" s="249">
        <v>3348</v>
      </c>
      <c r="J1209" s="249">
        <v>60</v>
      </c>
      <c r="K1209" s="250">
        <v>1.55</v>
      </c>
      <c r="L1209" s="251" t="s">
        <v>6273</v>
      </c>
      <c r="N1209" s="245"/>
    </row>
    <row r="1210" spans="1:20">
      <c r="A1210" s="245" t="s">
        <v>6267</v>
      </c>
      <c r="B1210" s="245" t="s">
        <v>6268</v>
      </c>
      <c r="C1210" s="245" t="s">
        <v>6269</v>
      </c>
      <c r="D1210" s="245">
        <v>2017</v>
      </c>
      <c r="E1210" s="246">
        <v>43803</v>
      </c>
      <c r="F1210" s="245" t="s">
        <v>6699</v>
      </c>
      <c r="G1210" s="247" t="s">
        <v>3678</v>
      </c>
      <c r="H1210" s="248" t="s">
        <v>7177</v>
      </c>
      <c r="I1210" s="249">
        <v>5140</v>
      </c>
      <c r="J1210" s="249">
        <v>68</v>
      </c>
      <c r="K1210" s="250">
        <v>1.6346936698554855</v>
      </c>
      <c r="L1210" s="251" t="s">
        <v>6273</v>
      </c>
      <c r="M1210" s="251" t="s">
        <v>8713</v>
      </c>
      <c r="N1210" s="245"/>
      <c r="S1210" s="251" t="s">
        <v>8714</v>
      </c>
      <c r="T1210" s="251" t="s">
        <v>8714</v>
      </c>
    </row>
    <row r="1211" spans="1:20">
      <c r="A1211" s="245" t="s">
        <v>6267</v>
      </c>
      <c r="B1211" s="245" t="s">
        <v>6268</v>
      </c>
      <c r="C1211" s="245" t="s">
        <v>6269</v>
      </c>
      <c r="D1211" s="245">
        <v>2017</v>
      </c>
      <c r="E1211" s="246">
        <v>43803</v>
      </c>
      <c r="F1211" s="245" t="s">
        <v>7047</v>
      </c>
      <c r="G1211" s="247" t="s">
        <v>7214</v>
      </c>
      <c r="H1211" s="248" t="s">
        <v>7177</v>
      </c>
      <c r="I1211" s="249">
        <v>4522</v>
      </c>
      <c r="J1211" s="249">
        <v>67</v>
      </c>
      <c r="K1211" s="250">
        <v>1.5035094077396489</v>
      </c>
      <c r="L1211" s="251" t="s">
        <v>6273</v>
      </c>
      <c r="M1211" s="251" t="s">
        <v>8710</v>
      </c>
      <c r="N1211" s="245"/>
      <c r="S1211" s="251" t="s">
        <v>8711</v>
      </c>
      <c r="T1211" s="251" t="s">
        <v>8716</v>
      </c>
    </row>
    <row r="1212" spans="1:20">
      <c r="A1212" s="245" t="s">
        <v>6267</v>
      </c>
      <c r="B1212" s="245" t="s">
        <v>6268</v>
      </c>
      <c r="C1212" s="245" t="s">
        <v>6269</v>
      </c>
      <c r="D1212" s="245">
        <v>2017</v>
      </c>
      <c r="E1212" s="246">
        <v>43803</v>
      </c>
      <c r="F1212" s="245" t="s">
        <v>7017</v>
      </c>
      <c r="G1212" s="247" t="s">
        <v>7215</v>
      </c>
      <c r="H1212" s="248" t="s">
        <v>7177</v>
      </c>
      <c r="I1212" s="249">
        <v>3358</v>
      </c>
      <c r="J1212" s="249">
        <v>60</v>
      </c>
      <c r="K1212" s="250">
        <v>1.5546296296296296</v>
      </c>
      <c r="L1212" s="251" t="s">
        <v>6273</v>
      </c>
      <c r="N1212" s="245"/>
    </row>
    <row r="1213" spans="1:20">
      <c r="A1213" s="245" t="s">
        <v>6267</v>
      </c>
      <c r="B1213" s="245" t="s">
        <v>6268</v>
      </c>
      <c r="C1213" s="245" t="s">
        <v>6269</v>
      </c>
      <c r="D1213" s="245">
        <v>2017</v>
      </c>
      <c r="E1213" s="246">
        <v>43803</v>
      </c>
      <c r="F1213" s="245" t="s">
        <v>6452</v>
      </c>
      <c r="G1213" s="247" t="s">
        <v>7216</v>
      </c>
      <c r="H1213" s="248" t="s">
        <v>7177</v>
      </c>
      <c r="I1213" s="249">
        <v>2658</v>
      </c>
      <c r="J1213" s="249">
        <v>57</v>
      </c>
      <c r="K1213" s="250">
        <v>1.4352594320519674</v>
      </c>
      <c r="L1213" s="251" t="s">
        <v>6273</v>
      </c>
      <c r="N1213" s="245"/>
    </row>
    <row r="1214" spans="1:20">
      <c r="A1214" s="245" t="s">
        <v>6267</v>
      </c>
      <c r="B1214" s="245" t="s">
        <v>6268</v>
      </c>
      <c r="C1214" s="245" t="s">
        <v>6269</v>
      </c>
      <c r="D1214" s="245">
        <v>2017</v>
      </c>
      <c r="E1214" s="246">
        <v>43803</v>
      </c>
      <c r="F1214" s="245" t="s">
        <v>6285</v>
      </c>
      <c r="G1214" s="247" t="s">
        <v>7217</v>
      </c>
      <c r="H1214" s="248" t="s">
        <v>7177</v>
      </c>
      <c r="I1214" s="249">
        <v>2510</v>
      </c>
      <c r="J1214" s="249">
        <v>56</v>
      </c>
      <c r="K1214" s="250">
        <v>1.4292547376093294</v>
      </c>
      <c r="L1214" s="251" t="s">
        <v>6273</v>
      </c>
      <c r="N1214" s="245"/>
    </row>
    <row r="1215" spans="1:20">
      <c r="A1215" s="245" t="s">
        <v>6267</v>
      </c>
      <c r="B1215" s="245" t="s">
        <v>6268</v>
      </c>
      <c r="C1215" s="245" t="s">
        <v>6269</v>
      </c>
      <c r="D1215" s="245">
        <v>2017</v>
      </c>
      <c r="E1215" s="246">
        <v>43803</v>
      </c>
      <c r="F1215" s="245" t="s">
        <v>6402</v>
      </c>
      <c r="G1215" s="247" t="s">
        <v>2999</v>
      </c>
      <c r="H1215" s="248" t="s">
        <v>7177</v>
      </c>
      <c r="I1215" s="249">
        <v>4838</v>
      </c>
      <c r="J1215" s="249">
        <v>68</v>
      </c>
      <c r="K1215" s="250">
        <v>1.5386474659067779</v>
      </c>
      <c r="L1215" s="251" t="s">
        <v>6273</v>
      </c>
      <c r="M1215" s="251" t="s">
        <v>8710</v>
      </c>
      <c r="N1215" s="245"/>
      <c r="S1215" s="251" t="s">
        <v>8711</v>
      </c>
      <c r="T1215" s="251" t="s">
        <v>8711</v>
      </c>
    </row>
    <row r="1216" spans="1:20">
      <c r="A1216" s="245" t="s">
        <v>6267</v>
      </c>
      <c r="B1216" s="245" t="s">
        <v>6268</v>
      </c>
      <c r="C1216" s="245" t="s">
        <v>6269</v>
      </c>
      <c r="D1216" s="245">
        <v>2017</v>
      </c>
      <c r="E1216" s="246">
        <v>43803</v>
      </c>
      <c r="F1216" s="245" t="s">
        <v>6758</v>
      </c>
      <c r="G1216" s="247" t="s">
        <v>4144</v>
      </c>
      <c r="H1216" s="248" t="s">
        <v>7177</v>
      </c>
      <c r="I1216" s="249">
        <v>4216</v>
      </c>
      <c r="J1216" s="249">
        <v>64</v>
      </c>
      <c r="K1216" s="250">
        <v>1.6082763671875</v>
      </c>
      <c r="L1216" s="251" t="s">
        <v>6273</v>
      </c>
      <c r="M1216" s="251" t="s">
        <v>8710</v>
      </c>
      <c r="N1216" s="245"/>
      <c r="S1216" s="251" t="s">
        <v>8711</v>
      </c>
      <c r="T1216" s="251" t="s">
        <v>8711</v>
      </c>
    </row>
    <row r="1217" spans="1:20">
      <c r="A1217" s="245" t="s">
        <v>6267</v>
      </c>
      <c r="B1217" s="245" t="s">
        <v>6268</v>
      </c>
      <c r="C1217" s="245" t="s">
        <v>6269</v>
      </c>
      <c r="D1217" s="245">
        <v>2017</v>
      </c>
      <c r="E1217" s="246">
        <v>43803</v>
      </c>
      <c r="F1217" s="245" t="s">
        <v>6319</v>
      </c>
      <c r="G1217" s="247" t="s">
        <v>7218</v>
      </c>
      <c r="H1217" s="248" t="s">
        <v>7177</v>
      </c>
      <c r="I1217" s="249">
        <v>2514</v>
      </c>
      <c r="J1217" s="249">
        <v>57</v>
      </c>
      <c r="K1217" s="250">
        <v>1.3575027133854951</v>
      </c>
      <c r="L1217" s="251" t="s">
        <v>6273</v>
      </c>
      <c r="N1217" s="245"/>
    </row>
    <row r="1218" spans="1:20">
      <c r="A1218" s="245" t="s">
        <v>6267</v>
      </c>
      <c r="B1218" s="245" t="s">
        <v>6268</v>
      </c>
      <c r="C1218" s="245" t="s">
        <v>6269</v>
      </c>
      <c r="D1218" s="245">
        <v>2017</v>
      </c>
      <c r="E1218" s="246">
        <v>43803</v>
      </c>
      <c r="F1218" s="245" t="s">
        <v>6728</v>
      </c>
      <c r="G1218" s="247" t="s">
        <v>7219</v>
      </c>
      <c r="H1218" s="248" t="s">
        <v>7177</v>
      </c>
      <c r="I1218" s="249">
        <v>3206</v>
      </c>
      <c r="J1218" s="249">
        <v>58</v>
      </c>
      <c r="K1218" s="250">
        <v>1.643158801098856</v>
      </c>
      <c r="L1218" s="251" t="s">
        <v>6273</v>
      </c>
      <c r="N1218" s="245"/>
    </row>
    <row r="1219" spans="1:20">
      <c r="A1219" s="245" t="s">
        <v>6267</v>
      </c>
      <c r="B1219" s="245" t="s">
        <v>6268</v>
      </c>
      <c r="C1219" s="245" t="s">
        <v>6269</v>
      </c>
      <c r="D1219" s="245">
        <v>2017</v>
      </c>
      <c r="E1219" s="246">
        <v>43803</v>
      </c>
      <c r="F1219" s="245" t="s">
        <v>6274</v>
      </c>
      <c r="G1219" s="247" t="s">
        <v>4182</v>
      </c>
      <c r="H1219" s="248" t="s">
        <v>7177</v>
      </c>
      <c r="I1219" s="249">
        <v>4310</v>
      </c>
      <c r="J1219" s="249">
        <v>64</v>
      </c>
      <c r="K1219" s="250">
        <v>1.644134521484375</v>
      </c>
      <c r="L1219" s="251" t="s">
        <v>6273</v>
      </c>
      <c r="M1219" s="251" t="s">
        <v>8710</v>
      </c>
      <c r="N1219" s="245"/>
      <c r="S1219" s="251" t="s">
        <v>8711</v>
      </c>
      <c r="T1219" s="251" t="s">
        <v>8711</v>
      </c>
    </row>
    <row r="1220" spans="1:20">
      <c r="A1220" s="245" t="s">
        <v>6267</v>
      </c>
      <c r="B1220" s="245" t="s">
        <v>6268</v>
      </c>
      <c r="C1220" s="245" t="s">
        <v>6269</v>
      </c>
      <c r="D1220" s="245">
        <v>2017</v>
      </c>
      <c r="E1220" s="246">
        <v>43803</v>
      </c>
      <c r="F1220" s="245" t="s">
        <v>7017</v>
      </c>
      <c r="G1220" s="247" t="s">
        <v>7220</v>
      </c>
      <c r="H1220" s="248" t="s">
        <v>7177</v>
      </c>
      <c r="I1220" s="249">
        <v>3758</v>
      </c>
      <c r="J1220" s="249">
        <v>62</v>
      </c>
      <c r="K1220" s="250">
        <v>1.5768185022322179</v>
      </c>
      <c r="L1220" s="251" t="s">
        <v>6273</v>
      </c>
      <c r="M1220" s="251" t="s">
        <v>8710</v>
      </c>
      <c r="N1220" s="245"/>
      <c r="S1220" s="251" t="s">
        <v>8711</v>
      </c>
      <c r="T1220" s="251" t="s">
        <v>8711</v>
      </c>
    </row>
    <row r="1221" spans="1:20">
      <c r="A1221" s="245" t="s">
        <v>6267</v>
      </c>
      <c r="B1221" s="245" t="s">
        <v>6268</v>
      </c>
      <c r="C1221" s="245" t="s">
        <v>6269</v>
      </c>
      <c r="D1221" s="245">
        <v>2017</v>
      </c>
      <c r="E1221" s="246">
        <v>43803</v>
      </c>
      <c r="F1221" s="245" t="s">
        <v>6320</v>
      </c>
      <c r="G1221" s="247" t="s">
        <v>3887</v>
      </c>
      <c r="H1221" s="248" t="s">
        <v>7177</v>
      </c>
      <c r="I1221" s="249">
        <v>3740</v>
      </c>
      <c r="J1221" s="249">
        <v>63</v>
      </c>
      <c r="K1221" s="250">
        <v>1.4957188048646854</v>
      </c>
      <c r="L1221" s="251" t="s">
        <v>6273</v>
      </c>
      <c r="M1221" s="251" t="s">
        <v>8710</v>
      </c>
      <c r="N1221" s="245"/>
      <c r="S1221" s="251" t="s">
        <v>8711</v>
      </c>
      <c r="T1221" s="251" t="s">
        <v>8711</v>
      </c>
    </row>
    <row r="1222" spans="1:20">
      <c r="A1222" s="245" t="s">
        <v>6267</v>
      </c>
      <c r="B1222" s="245" t="s">
        <v>6268</v>
      </c>
      <c r="C1222" s="245" t="s">
        <v>6269</v>
      </c>
      <c r="D1222" s="245">
        <v>2017</v>
      </c>
      <c r="E1222" s="246">
        <v>43803</v>
      </c>
      <c r="F1222" s="245" t="s">
        <v>6462</v>
      </c>
      <c r="G1222" s="247" t="s">
        <v>3863</v>
      </c>
      <c r="H1222" s="248" t="s">
        <v>7177</v>
      </c>
      <c r="I1222" s="249">
        <v>3662</v>
      </c>
      <c r="J1222" s="249">
        <v>63</v>
      </c>
      <c r="K1222" s="250">
        <v>1.4645246693621599</v>
      </c>
      <c r="L1222" s="251" t="s">
        <v>6273</v>
      </c>
      <c r="M1222" s="251" t="s">
        <v>8710</v>
      </c>
      <c r="N1222" s="245"/>
      <c r="S1222" s="251" t="s">
        <v>8711</v>
      </c>
      <c r="T1222" s="251" t="s">
        <v>8711</v>
      </c>
    </row>
    <row r="1223" spans="1:20">
      <c r="A1223" s="245" t="s">
        <v>6267</v>
      </c>
      <c r="B1223" s="245" t="s">
        <v>6268</v>
      </c>
      <c r="C1223" s="245" t="s">
        <v>6269</v>
      </c>
      <c r="D1223" s="245">
        <v>2017</v>
      </c>
      <c r="E1223" s="246">
        <v>43803</v>
      </c>
      <c r="F1223" s="245" t="s">
        <v>6480</v>
      </c>
      <c r="G1223" s="247" t="s">
        <v>7221</v>
      </c>
      <c r="H1223" s="248" t="s">
        <v>7177</v>
      </c>
      <c r="I1223" s="249">
        <v>4894</v>
      </c>
      <c r="J1223" s="249">
        <v>67</v>
      </c>
      <c r="K1223" s="250">
        <v>1.6271948344709952</v>
      </c>
      <c r="L1223" s="251" t="s">
        <v>6273</v>
      </c>
      <c r="M1223" s="251" t="s">
        <v>8710</v>
      </c>
      <c r="N1223" s="245"/>
      <c r="S1223" s="251" t="s">
        <v>8711</v>
      </c>
      <c r="T1223" s="251" t="s">
        <v>8711</v>
      </c>
    </row>
    <row r="1224" spans="1:20">
      <c r="A1224" s="245" t="s">
        <v>6267</v>
      </c>
      <c r="B1224" s="245" t="s">
        <v>6268</v>
      </c>
      <c r="C1224" s="245" t="s">
        <v>6269</v>
      </c>
      <c r="D1224" s="245">
        <v>2017</v>
      </c>
      <c r="E1224" s="246">
        <v>43803</v>
      </c>
      <c r="F1224" s="245" t="s">
        <v>7047</v>
      </c>
      <c r="G1224" s="247" t="s">
        <v>7222</v>
      </c>
      <c r="H1224" s="248" t="s">
        <v>7177</v>
      </c>
      <c r="I1224" s="249">
        <v>2908</v>
      </c>
      <c r="J1224" s="249">
        <v>59</v>
      </c>
      <c r="K1224" s="250">
        <v>1.4159188622011014</v>
      </c>
      <c r="L1224" s="251" t="s">
        <v>6273</v>
      </c>
      <c r="N1224" s="245"/>
    </row>
    <row r="1225" spans="1:20">
      <c r="A1225" s="245" t="s">
        <v>6267</v>
      </c>
      <c r="B1225" s="245" t="s">
        <v>6268</v>
      </c>
      <c r="C1225" s="245" t="s">
        <v>6269</v>
      </c>
      <c r="D1225" s="245">
        <v>2017</v>
      </c>
      <c r="E1225" s="246">
        <v>43803</v>
      </c>
      <c r="F1225" s="245" t="s">
        <v>6986</v>
      </c>
      <c r="G1225" s="247" t="s">
        <v>3662</v>
      </c>
      <c r="H1225" s="248" t="s">
        <v>7177</v>
      </c>
      <c r="I1225" s="249">
        <v>4134</v>
      </c>
      <c r="J1225" s="249">
        <v>65</v>
      </c>
      <c r="K1225" s="250">
        <v>1.5053254437869823</v>
      </c>
      <c r="L1225" s="251" t="s">
        <v>6273</v>
      </c>
      <c r="M1225" s="251" t="s">
        <v>8713</v>
      </c>
      <c r="N1225" s="245"/>
      <c r="S1225" s="251" t="s">
        <v>8714</v>
      </c>
      <c r="T1225" s="251" t="s">
        <v>8714</v>
      </c>
    </row>
    <row r="1226" spans="1:20">
      <c r="A1226" s="245" t="s">
        <v>6267</v>
      </c>
      <c r="B1226" s="245" t="s">
        <v>6268</v>
      </c>
      <c r="C1226" s="245" t="s">
        <v>6269</v>
      </c>
      <c r="D1226" s="245">
        <v>2017</v>
      </c>
      <c r="E1226" s="246">
        <v>43803</v>
      </c>
      <c r="F1226" s="245" t="s">
        <v>6996</v>
      </c>
      <c r="G1226" s="247" t="s">
        <v>7223</v>
      </c>
      <c r="H1226" s="248" t="s">
        <v>7177</v>
      </c>
      <c r="I1226" s="249">
        <v>3222</v>
      </c>
      <c r="J1226" s="249">
        <v>61</v>
      </c>
      <c r="K1226" s="250">
        <v>1.4195020728607239</v>
      </c>
      <c r="L1226" s="251" t="s">
        <v>6273</v>
      </c>
      <c r="N1226" s="245"/>
    </row>
    <row r="1227" spans="1:20">
      <c r="A1227" s="245" t="s">
        <v>6267</v>
      </c>
      <c r="B1227" s="245" t="s">
        <v>6268</v>
      </c>
      <c r="C1227" s="245" t="s">
        <v>6269</v>
      </c>
      <c r="D1227" s="245">
        <v>2017</v>
      </c>
      <c r="E1227" s="246">
        <v>43803</v>
      </c>
      <c r="F1227" s="245" t="s">
        <v>6418</v>
      </c>
      <c r="G1227" s="247" t="s">
        <v>4186</v>
      </c>
      <c r="H1227" s="248" t="s">
        <v>7177</v>
      </c>
      <c r="I1227" s="249">
        <v>4412</v>
      </c>
      <c r="J1227" s="249">
        <v>65</v>
      </c>
      <c r="K1227" s="250">
        <v>1.6065543923532088</v>
      </c>
      <c r="L1227" s="251" t="s">
        <v>6273</v>
      </c>
      <c r="M1227" s="251" t="s">
        <v>8710</v>
      </c>
      <c r="N1227" s="245"/>
      <c r="S1227" s="251" t="s">
        <v>8711</v>
      </c>
      <c r="T1227" s="251" t="s">
        <v>8711</v>
      </c>
    </row>
    <row r="1228" spans="1:20">
      <c r="A1228" s="245" t="s">
        <v>6267</v>
      </c>
      <c r="B1228" s="245" t="s">
        <v>6268</v>
      </c>
      <c r="C1228" s="245" t="s">
        <v>6269</v>
      </c>
      <c r="D1228" s="245">
        <v>2017</v>
      </c>
      <c r="E1228" s="246">
        <v>43803</v>
      </c>
      <c r="F1228" s="245" t="s">
        <v>6800</v>
      </c>
      <c r="G1228" s="247" t="s">
        <v>7224</v>
      </c>
      <c r="H1228" s="248" t="s">
        <v>7177</v>
      </c>
      <c r="I1228" s="249">
        <v>3978</v>
      </c>
      <c r="J1228" s="249">
        <v>63</v>
      </c>
      <c r="K1228" s="250">
        <v>1.5909009106288019</v>
      </c>
      <c r="L1228" s="251" t="s">
        <v>6273</v>
      </c>
      <c r="M1228" s="251" t="s">
        <v>8710</v>
      </c>
      <c r="N1228" s="245"/>
      <c r="S1228" s="251" t="s">
        <v>8711</v>
      </c>
      <c r="T1228" s="251" t="s">
        <v>8711</v>
      </c>
    </row>
    <row r="1229" spans="1:20">
      <c r="A1229" s="245" t="s">
        <v>6267</v>
      </c>
      <c r="B1229" s="245" t="s">
        <v>6268</v>
      </c>
      <c r="C1229" s="245" t="s">
        <v>6269</v>
      </c>
      <c r="D1229" s="245">
        <v>2017</v>
      </c>
      <c r="E1229" s="246">
        <v>43803</v>
      </c>
      <c r="F1229" s="245" t="s">
        <v>6568</v>
      </c>
      <c r="G1229" s="247" t="s">
        <v>7225</v>
      </c>
      <c r="H1229" s="248" t="s">
        <v>7177</v>
      </c>
      <c r="I1229" s="249">
        <v>3546</v>
      </c>
      <c r="J1229" s="249">
        <v>62</v>
      </c>
      <c r="K1229" s="250">
        <v>1.4878654627236414</v>
      </c>
      <c r="L1229" s="251" t="s">
        <v>6273</v>
      </c>
      <c r="M1229" s="251" t="s">
        <v>8710</v>
      </c>
      <c r="N1229" s="245"/>
      <c r="S1229" s="251" t="s">
        <v>8711</v>
      </c>
      <c r="T1229" s="251" t="s">
        <v>8711</v>
      </c>
    </row>
    <row r="1230" spans="1:20">
      <c r="A1230" s="245" t="s">
        <v>6267</v>
      </c>
      <c r="B1230" s="245" t="s">
        <v>6268</v>
      </c>
      <c r="C1230" s="245" t="s">
        <v>6269</v>
      </c>
      <c r="D1230" s="245">
        <v>2017</v>
      </c>
      <c r="E1230" s="246">
        <v>43803</v>
      </c>
      <c r="F1230" s="245" t="s">
        <v>6348</v>
      </c>
      <c r="G1230" s="247" t="s">
        <v>3931</v>
      </c>
      <c r="H1230" s="248" t="s">
        <v>7177</v>
      </c>
      <c r="I1230" s="249">
        <v>4368</v>
      </c>
      <c r="J1230" s="249">
        <v>65</v>
      </c>
      <c r="K1230" s="250">
        <v>1.5905325443786982</v>
      </c>
      <c r="L1230" s="251" t="s">
        <v>6273</v>
      </c>
      <c r="M1230" s="251" t="s">
        <v>8710</v>
      </c>
      <c r="N1230" s="245"/>
      <c r="S1230" s="251" t="s">
        <v>8711</v>
      </c>
      <c r="T1230" s="251" t="s">
        <v>8711</v>
      </c>
    </row>
    <row r="1231" spans="1:20">
      <c r="A1231" s="245" t="s">
        <v>6267</v>
      </c>
      <c r="B1231" s="245" t="s">
        <v>6268</v>
      </c>
      <c r="C1231" s="245" t="s">
        <v>6269</v>
      </c>
      <c r="D1231" s="245">
        <v>2017</v>
      </c>
      <c r="E1231" s="246">
        <v>43803</v>
      </c>
      <c r="F1231" s="245" t="s">
        <v>6375</v>
      </c>
      <c r="G1231" s="247" t="s">
        <v>7226</v>
      </c>
      <c r="H1231" s="248" t="s">
        <v>7177</v>
      </c>
      <c r="I1231" s="249">
        <v>3176</v>
      </c>
      <c r="J1231" s="249">
        <v>60</v>
      </c>
      <c r="K1231" s="250">
        <v>1.4703703703703703</v>
      </c>
      <c r="L1231" s="251" t="s">
        <v>6273</v>
      </c>
      <c r="N1231" s="245"/>
    </row>
    <row r="1232" spans="1:20">
      <c r="A1232" s="245" t="s">
        <v>6267</v>
      </c>
      <c r="B1232" s="245" t="s">
        <v>6268</v>
      </c>
      <c r="C1232" s="245" t="s">
        <v>6269</v>
      </c>
      <c r="D1232" s="245">
        <v>2017</v>
      </c>
      <c r="E1232" s="246">
        <v>43803</v>
      </c>
      <c r="F1232" s="245" t="s">
        <v>6755</v>
      </c>
      <c r="G1232" s="247" t="s">
        <v>7227</v>
      </c>
      <c r="H1232" s="248" t="s">
        <v>7177</v>
      </c>
      <c r="I1232" s="249">
        <v>2664</v>
      </c>
      <c r="J1232" s="249">
        <v>57</v>
      </c>
      <c r="K1232" s="250">
        <v>1.4384992953297371</v>
      </c>
      <c r="L1232" s="251" t="s">
        <v>6273</v>
      </c>
      <c r="N1232" s="245"/>
    </row>
    <row r="1233" spans="1:20">
      <c r="A1233" s="245" t="s">
        <v>6267</v>
      </c>
      <c r="B1233" s="245" t="s">
        <v>6268</v>
      </c>
      <c r="C1233" s="245" t="s">
        <v>6269</v>
      </c>
      <c r="D1233" s="245">
        <v>2017</v>
      </c>
      <c r="E1233" s="246">
        <v>43803</v>
      </c>
      <c r="F1233" s="245" t="s">
        <v>6581</v>
      </c>
      <c r="G1233" s="247" t="s">
        <v>7228</v>
      </c>
      <c r="H1233" s="248" t="s">
        <v>7177</v>
      </c>
      <c r="I1233" s="249">
        <v>3266</v>
      </c>
      <c r="J1233" s="249">
        <v>62</v>
      </c>
      <c r="K1233" s="250">
        <v>1.37038031620288</v>
      </c>
      <c r="L1233" s="251" t="s">
        <v>6273</v>
      </c>
      <c r="N1233" s="245"/>
    </row>
    <row r="1234" spans="1:20">
      <c r="A1234" s="245" t="s">
        <v>6267</v>
      </c>
      <c r="B1234" s="245" t="s">
        <v>6268</v>
      </c>
      <c r="C1234" s="245" t="s">
        <v>6269</v>
      </c>
      <c r="D1234" s="245">
        <v>2017</v>
      </c>
      <c r="E1234" s="246">
        <v>43803</v>
      </c>
      <c r="F1234" s="245" t="s">
        <v>6607</v>
      </c>
      <c r="G1234" s="247" t="s">
        <v>7229</v>
      </c>
      <c r="H1234" s="248" t="s">
        <v>7177</v>
      </c>
      <c r="I1234" s="249">
        <v>2918</v>
      </c>
      <c r="J1234" s="249">
        <v>58</v>
      </c>
      <c r="K1234" s="250">
        <v>1.495551273114929</v>
      </c>
      <c r="L1234" s="251" t="s">
        <v>6273</v>
      </c>
      <c r="N1234" s="245"/>
    </row>
    <row r="1235" spans="1:20">
      <c r="A1235" s="245" t="s">
        <v>6267</v>
      </c>
      <c r="B1235" s="245" t="s">
        <v>6268</v>
      </c>
      <c r="C1235" s="245" t="s">
        <v>6269</v>
      </c>
      <c r="D1235" s="245">
        <v>2017</v>
      </c>
      <c r="E1235" s="246">
        <v>43803</v>
      </c>
      <c r="F1235" s="245" t="s">
        <v>6340</v>
      </c>
      <c r="G1235" s="247" t="s">
        <v>7230</v>
      </c>
      <c r="H1235" s="248" t="s">
        <v>7177</v>
      </c>
      <c r="I1235" s="249">
        <v>2574</v>
      </c>
      <c r="J1235" s="249">
        <v>56</v>
      </c>
      <c r="K1235" s="250">
        <v>1.4656978862973762</v>
      </c>
      <c r="L1235" s="251" t="s">
        <v>6273</v>
      </c>
      <c r="N1235" s="245"/>
    </row>
    <row r="1236" spans="1:20">
      <c r="A1236" s="245" t="s">
        <v>6267</v>
      </c>
      <c r="B1236" s="245" t="s">
        <v>6268</v>
      </c>
      <c r="C1236" s="245" t="s">
        <v>6269</v>
      </c>
      <c r="D1236" s="245">
        <v>2017</v>
      </c>
      <c r="E1236" s="246">
        <v>43803</v>
      </c>
      <c r="F1236" s="245" t="s">
        <v>6339</v>
      </c>
      <c r="G1236" s="247" t="s">
        <v>3943</v>
      </c>
      <c r="H1236" s="248" t="s">
        <v>7177</v>
      </c>
      <c r="I1236" s="249">
        <v>4598</v>
      </c>
      <c r="J1236" s="249">
        <v>66</v>
      </c>
      <c r="K1236" s="250">
        <v>1.5993265993265993</v>
      </c>
      <c r="L1236" s="251" t="s">
        <v>6273</v>
      </c>
      <c r="M1236" s="251" t="s">
        <v>8710</v>
      </c>
      <c r="N1236" s="245"/>
      <c r="S1236" s="251" t="s">
        <v>8711</v>
      </c>
      <c r="T1236" s="251" t="s">
        <v>8711</v>
      </c>
    </row>
    <row r="1237" spans="1:20">
      <c r="A1237" s="245" t="s">
        <v>6267</v>
      </c>
      <c r="B1237" s="245" t="s">
        <v>6268</v>
      </c>
      <c r="C1237" s="245" t="s">
        <v>6269</v>
      </c>
      <c r="D1237" s="245">
        <v>2017</v>
      </c>
      <c r="E1237" s="246">
        <v>43803</v>
      </c>
      <c r="F1237" s="245" t="s">
        <v>6447</v>
      </c>
      <c r="G1237" s="247" t="s">
        <v>7231</v>
      </c>
      <c r="H1237" s="248" t="s">
        <v>7177</v>
      </c>
      <c r="I1237" s="249">
        <v>4382</v>
      </c>
      <c r="J1237" s="249">
        <v>66</v>
      </c>
      <c r="K1237" s="250">
        <v>1.5241951192364416</v>
      </c>
      <c r="L1237" s="251" t="s">
        <v>6273</v>
      </c>
      <c r="M1237" s="251" t="s">
        <v>8710</v>
      </c>
      <c r="N1237" s="245"/>
      <c r="S1237" s="251" t="s">
        <v>8711</v>
      </c>
      <c r="T1237" s="251" t="s">
        <v>8711</v>
      </c>
    </row>
    <row r="1238" spans="1:20">
      <c r="A1238" s="245" t="s">
        <v>6267</v>
      </c>
      <c r="B1238" s="245" t="s">
        <v>6268</v>
      </c>
      <c r="C1238" s="245" t="s">
        <v>6269</v>
      </c>
      <c r="D1238" s="245">
        <v>2017</v>
      </c>
      <c r="E1238" s="246">
        <v>43803</v>
      </c>
      <c r="F1238" s="245" t="s">
        <v>7093</v>
      </c>
      <c r="G1238" s="247" t="s">
        <v>7232</v>
      </c>
      <c r="H1238" s="248" t="s">
        <v>7177</v>
      </c>
      <c r="I1238" s="249">
        <v>3000</v>
      </c>
      <c r="J1238" s="249">
        <v>59</v>
      </c>
      <c r="K1238" s="250">
        <v>1.4607140944302972</v>
      </c>
      <c r="L1238" s="251" t="s">
        <v>6273</v>
      </c>
      <c r="N1238" s="245"/>
    </row>
    <row r="1239" spans="1:20">
      <c r="A1239" s="245" t="s">
        <v>6267</v>
      </c>
      <c r="B1239" s="245" t="s">
        <v>6268</v>
      </c>
      <c r="C1239" s="245" t="s">
        <v>6269</v>
      </c>
      <c r="D1239" s="245">
        <v>2017</v>
      </c>
      <c r="E1239" s="246">
        <v>43803</v>
      </c>
      <c r="F1239" s="245" t="s">
        <v>6382</v>
      </c>
      <c r="G1239" s="247" t="s">
        <v>7233</v>
      </c>
      <c r="H1239" s="248" t="s">
        <v>7177</v>
      </c>
      <c r="I1239" s="249">
        <v>3994</v>
      </c>
      <c r="J1239" s="249">
        <v>64</v>
      </c>
      <c r="K1239" s="250">
        <v>1.523590087890625</v>
      </c>
      <c r="L1239" s="251" t="s">
        <v>6273</v>
      </c>
      <c r="M1239" s="251" t="s">
        <v>8710</v>
      </c>
      <c r="N1239" s="245"/>
      <c r="S1239" s="251" t="s">
        <v>8711</v>
      </c>
      <c r="T1239" s="251" t="s">
        <v>8716</v>
      </c>
    </row>
    <row r="1240" spans="1:20">
      <c r="A1240" s="245" t="s">
        <v>6267</v>
      </c>
      <c r="B1240" s="245" t="s">
        <v>6268</v>
      </c>
      <c r="C1240" s="245" t="s">
        <v>6269</v>
      </c>
      <c r="D1240" s="245">
        <v>2017</v>
      </c>
      <c r="E1240" s="246">
        <v>43803</v>
      </c>
      <c r="F1240" s="245" t="s">
        <v>6306</v>
      </c>
      <c r="G1240" s="247" t="s">
        <v>7234</v>
      </c>
      <c r="H1240" s="248" t="s">
        <v>7177</v>
      </c>
      <c r="I1240" s="249">
        <v>3300</v>
      </c>
      <c r="J1240" s="249">
        <v>61</v>
      </c>
      <c r="K1240" s="250">
        <v>1.4538661826320265</v>
      </c>
      <c r="L1240" s="251" t="s">
        <v>6273</v>
      </c>
      <c r="N1240" s="245"/>
    </row>
    <row r="1241" spans="1:20">
      <c r="A1241" s="245" t="s">
        <v>6267</v>
      </c>
      <c r="B1241" s="245" t="s">
        <v>6268</v>
      </c>
      <c r="C1241" s="245" t="s">
        <v>6269</v>
      </c>
      <c r="D1241" s="245">
        <v>2017</v>
      </c>
      <c r="E1241" s="246">
        <v>43803</v>
      </c>
      <c r="F1241" s="245" t="s">
        <v>6837</v>
      </c>
      <c r="G1241" s="247" t="s">
        <v>7235</v>
      </c>
      <c r="H1241" s="248" t="s">
        <v>7177</v>
      </c>
      <c r="I1241" s="249">
        <v>3954</v>
      </c>
      <c r="J1241" s="249">
        <v>64</v>
      </c>
      <c r="K1241" s="250">
        <v>1.508331298828125</v>
      </c>
      <c r="L1241" s="251" t="s">
        <v>6273</v>
      </c>
      <c r="M1241" s="251" t="s">
        <v>8710</v>
      </c>
      <c r="N1241" s="245"/>
      <c r="S1241" s="251" t="s">
        <v>8711</v>
      </c>
      <c r="T1241" s="251" t="s">
        <v>8711</v>
      </c>
    </row>
    <row r="1242" spans="1:20">
      <c r="A1242" s="245" t="s">
        <v>6267</v>
      </c>
      <c r="B1242" s="245" t="s">
        <v>6268</v>
      </c>
      <c r="C1242" s="245" t="s">
        <v>6269</v>
      </c>
      <c r="D1242" s="245">
        <v>2017</v>
      </c>
      <c r="E1242" s="246">
        <v>43803</v>
      </c>
      <c r="F1242" s="245" t="s">
        <v>6916</v>
      </c>
      <c r="G1242" s="247" t="s">
        <v>7236</v>
      </c>
      <c r="H1242" s="248" t="s">
        <v>7177</v>
      </c>
      <c r="I1242" s="249">
        <v>3102</v>
      </c>
      <c r="J1242" s="249">
        <v>58</v>
      </c>
      <c r="K1242" s="250">
        <v>1.5898560826602157</v>
      </c>
      <c r="L1242" s="251" t="s">
        <v>6273</v>
      </c>
      <c r="N1242" s="245"/>
    </row>
    <row r="1243" spans="1:20">
      <c r="A1243" s="245" t="s">
        <v>6267</v>
      </c>
      <c r="B1243" s="245" t="s">
        <v>6268</v>
      </c>
      <c r="C1243" s="245" t="s">
        <v>6269</v>
      </c>
      <c r="D1243" s="245">
        <v>2017</v>
      </c>
      <c r="E1243" s="246">
        <v>43803</v>
      </c>
      <c r="F1243" s="245" t="s">
        <v>6823</v>
      </c>
      <c r="G1243" s="247" t="s">
        <v>4046</v>
      </c>
      <c r="H1243" s="248" t="s">
        <v>7177</v>
      </c>
      <c r="I1243" s="249">
        <v>3736</v>
      </c>
      <c r="J1243" s="249">
        <v>62</v>
      </c>
      <c r="K1243" s="250">
        <v>1.5675875264341579</v>
      </c>
      <c r="L1243" s="251" t="s">
        <v>6273</v>
      </c>
      <c r="M1243" s="251" t="s">
        <v>8710</v>
      </c>
      <c r="N1243" s="245"/>
      <c r="S1243" s="251" t="s">
        <v>8711</v>
      </c>
      <c r="T1243" s="251" t="s">
        <v>8711</v>
      </c>
    </row>
    <row r="1244" spans="1:20">
      <c r="A1244" s="245" t="s">
        <v>6267</v>
      </c>
      <c r="B1244" s="245" t="s">
        <v>6268</v>
      </c>
      <c r="C1244" s="245" t="s">
        <v>6269</v>
      </c>
      <c r="D1244" s="245">
        <v>2017</v>
      </c>
      <c r="E1244" s="246">
        <v>43803</v>
      </c>
      <c r="F1244" s="245" t="s">
        <v>6542</v>
      </c>
      <c r="G1244" s="247" t="s">
        <v>7237</v>
      </c>
      <c r="H1244" s="248" t="s">
        <v>7177</v>
      </c>
      <c r="I1244" s="249">
        <v>2574</v>
      </c>
      <c r="J1244" s="249">
        <v>57</v>
      </c>
      <c r="K1244" s="250">
        <v>1.3899013461631919</v>
      </c>
      <c r="L1244" s="251" t="s">
        <v>6273</v>
      </c>
      <c r="N1244" s="245"/>
    </row>
    <row r="1245" spans="1:20">
      <c r="A1245" s="245" t="s">
        <v>6267</v>
      </c>
      <c r="B1245" s="245" t="s">
        <v>6268</v>
      </c>
      <c r="C1245" s="245" t="s">
        <v>6269</v>
      </c>
      <c r="D1245" s="245">
        <v>2017</v>
      </c>
      <c r="E1245" s="246">
        <v>43803</v>
      </c>
      <c r="F1245" s="245" t="s">
        <v>6289</v>
      </c>
      <c r="G1245" s="247" t="s">
        <v>2760</v>
      </c>
      <c r="H1245" s="248" t="s">
        <v>7177</v>
      </c>
      <c r="I1245" s="249">
        <v>3406</v>
      </c>
      <c r="J1245" s="249">
        <v>61</v>
      </c>
      <c r="K1245" s="250">
        <v>1.5005661266802066</v>
      </c>
      <c r="L1245" s="251" t="s">
        <v>6273</v>
      </c>
      <c r="M1245" s="251" t="s">
        <v>8710</v>
      </c>
      <c r="N1245" s="245"/>
      <c r="S1245" s="251" t="s">
        <v>8711</v>
      </c>
      <c r="T1245" s="251" t="s">
        <v>8711</v>
      </c>
    </row>
    <row r="1246" spans="1:20">
      <c r="A1246" s="245" t="s">
        <v>6267</v>
      </c>
      <c r="B1246" s="245" t="s">
        <v>6268</v>
      </c>
      <c r="C1246" s="245" t="s">
        <v>6269</v>
      </c>
      <c r="D1246" s="245">
        <v>2017</v>
      </c>
      <c r="E1246" s="246">
        <v>43803</v>
      </c>
      <c r="F1246" s="245" t="s">
        <v>6571</v>
      </c>
      <c r="G1246" s="247" t="s">
        <v>4532</v>
      </c>
      <c r="H1246" s="248" t="s">
        <v>7177</v>
      </c>
      <c r="I1246" s="249">
        <v>3126</v>
      </c>
      <c r="J1246" s="249">
        <v>61</v>
      </c>
      <c r="K1246" s="250">
        <v>1.3772077839114287</v>
      </c>
      <c r="L1246" s="251" t="s">
        <v>6273</v>
      </c>
      <c r="M1246" s="251" t="s">
        <v>8713</v>
      </c>
      <c r="N1246" s="245"/>
      <c r="S1246" s="251" t="s">
        <v>8714</v>
      </c>
      <c r="T1246" s="251" t="s">
        <v>8714</v>
      </c>
    </row>
    <row r="1247" spans="1:20">
      <c r="A1247" s="245" t="s">
        <v>6267</v>
      </c>
      <c r="B1247" s="245" t="s">
        <v>6268</v>
      </c>
      <c r="C1247" s="245" t="s">
        <v>6269</v>
      </c>
      <c r="D1247" s="245">
        <v>2017</v>
      </c>
      <c r="E1247" s="246">
        <v>43803</v>
      </c>
      <c r="F1247" s="245" t="s">
        <v>6708</v>
      </c>
      <c r="G1247" s="247" t="s">
        <v>7238</v>
      </c>
      <c r="H1247" s="248" t="s">
        <v>7177</v>
      </c>
      <c r="I1247" s="249">
        <v>3140</v>
      </c>
      <c r="J1247" s="249">
        <v>59</v>
      </c>
      <c r="K1247" s="250">
        <v>1.5288807521703778</v>
      </c>
      <c r="L1247" s="251" t="s">
        <v>6273</v>
      </c>
      <c r="M1247" s="251" t="s">
        <v>8713</v>
      </c>
      <c r="N1247" s="245"/>
      <c r="S1247" s="251" t="s">
        <v>8714</v>
      </c>
      <c r="T1247" s="251" t="s">
        <v>8714</v>
      </c>
    </row>
    <row r="1248" spans="1:20">
      <c r="A1248" s="245" t="s">
        <v>6267</v>
      </c>
      <c r="B1248" s="245" t="s">
        <v>6268</v>
      </c>
      <c r="C1248" s="245" t="s">
        <v>6269</v>
      </c>
      <c r="D1248" s="245">
        <v>2017</v>
      </c>
      <c r="E1248" s="246">
        <v>43803</v>
      </c>
      <c r="F1248" s="245" t="s">
        <v>6289</v>
      </c>
      <c r="G1248" s="247" t="s">
        <v>7239</v>
      </c>
      <c r="H1248" s="248" t="s">
        <v>7177</v>
      </c>
      <c r="I1248" s="249">
        <v>4768</v>
      </c>
      <c r="J1248" s="249">
        <v>67</v>
      </c>
      <c r="K1248" s="250">
        <v>1.5853013834813456</v>
      </c>
      <c r="L1248" s="251" t="s">
        <v>6273</v>
      </c>
      <c r="M1248" s="251" t="s">
        <v>8710</v>
      </c>
      <c r="N1248" s="245"/>
      <c r="S1248" s="251" t="s">
        <v>8711</v>
      </c>
      <c r="T1248" s="251" t="s">
        <v>8716</v>
      </c>
    </row>
    <row r="1249" spans="1:20">
      <c r="A1249" s="245" t="s">
        <v>6267</v>
      </c>
      <c r="B1249" s="245" t="s">
        <v>6268</v>
      </c>
      <c r="C1249" s="245" t="s">
        <v>6269</v>
      </c>
      <c r="D1249" s="245">
        <v>2017</v>
      </c>
      <c r="E1249" s="246">
        <v>43803</v>
      </c>
      <c r="F1249" s="245" t="s">
        <v>6581</v>
      </c>
      <c r="G1249" s="247" t="s">
        <v>3929</v>
      </c>
      <c r="H1249" s="248" t="s">
        <v>7177</v>
      </c>
      <c r="I1249" s="249">
        <v>4812</v>
      </c>
      <c r="J1249" s="249">
        <v>69</v>
      </c>
      <c r="K1249" s="250">
        <v>1.4648000511401515</v>
      </c>
      <c r="L1249" s="251" t="s">
        <v>6273</v>
      </c>
      <c r="M1249" s="251" t="s">
        <v>8710</v>
      </c>
      <c r="N1249" s="245"/>
      <c r="S1249" s="251" t="s">
        <v>8711</v>
      </c>
      <c r="T1249" s="251" t="s">
        <v>8711</v>
      </c>
    </row>
    <row r="1250" spans="1:20">
      <c r="A1250" s="245" t="s">
        <v>6267</v>
      </c>
      <c r="B1250" s="245" t="s">
        <v>6268</v>
      </c>
      <c r="C1250" s="245" t="s">
        <v>6269</v>
      </c>
      <c r="D1250" s="245">
        <v>2017</v>
      </c>
      <c r="E1250" s="246">
        <v>43803</v>
      </c>
      <c r="F1250" s="245" t="s">
        <v>7056</v>
      </c>
      <c r="G1250" s="247" t="s">
        <v>3037</v>
      </c>
      <c r="H1250" s="248" t="s">
        <v>7177</v>
      </c>
      <c r="I1250" s="249">
        <v>3448</v>
      </c>
      <c r="J1250" s="249">
        <v>62</v>
      </c>
      <c r="K1250" s="250">
        <v>1.446745661441375</v>
      </c>
      <c r="L1250" s="251" t="s">
        <v>6273</v>
      </c>
      <c r="M1250" s="251" t="s">
        <v>8710</v>
      </c>
      <c r="N1250" s="245"/>
      <c r="S1250" s="251" t="s">
        <v>8711</v>
      </c>
      <c r="T1250" s="251" t="s">
        <v>8711</v>
      </c>
    </row>
    <row r="1251" spans="1:20">
      <c r="A1251" s="245" t="s">
        <v>6267</v>
      </c>
      <c r="B1251" s="245" t="s">
        <v>6268</v>
      </c>
      <c r="C1251" s="245" t="s">
        <v>6269</v>
      </c>
      <c r="D1251" s="245">
        <v>2017</v>
      </c>
      <c r="E1251" s="246">
        <v>43803</v>
      </c>
      <c r="F1251" s="245" t="s">
        <v>6715</v>
      </c>
      <c r="G1251" s="247" t="s">
        <v>7240</v>
      </c>
      <c r="H1251" s="248" t="s">
        <v>7177</v>
      </c>
      <c r="I1251" s="249">
        <v>3734</v>
      </c>
      <c r="J1251" s="249">
        <v>62</v>
      </c>
      <c r="K1251" s="250">
        <v>1.5667483468161527</v>
      </c>
      <c r="L1251" s="251" t="s">
        <v>6273</v>
      </c>
      <c r="M1251" s="251" t="s">
        <v>8710</v>
      </c>
      <c r="N1251" s="245"/>
      <c r="S1251" s="251" t="s">
        <v>8711</v>
      </c>
      <c r="T1251" s="251" t="s">
        <v>8716</v>
      </c>
    </row>
    <row r="1252" spans="1:20">
      <c r="A1252" s="245" t="s">
        <v>6267</v>
      </c>
      <c r="B1252" s="245" t="s">
        <v>6268</v>
      </c>
      <c r="C1252" s="245" t="s">
        <v>6269</v>
      </c>
      <c r="D1252" s="245">
        <v>2017</v>
      </c>
      <c r="E1252" s="246">
        <v>43803</v>
      </c>
      <c r="F1252" s="245" t="s">
        <v>6422</v>
      </c>
      <c r="G1252" s="247" t="s">
        <v>2669</v>
      </c>
      <c r="H1252" s="248" t="s">
        <v>7177</v>
      </c>
      <c r="I1252" s="249">
        <v>4324</v>
      </c>
      <c r="J1252" s="249">
        <v>65</v>
      </c>
      <c r="K1252" s="250">
        <v>1.5745106964041875</v>
      </c>
      <c r="L1252" s="251" t="s">
        <v>6273</v>
      </c>
      <c r="M1252" s="251" t="s">
        <v>8713</v>
      </c>
      <c r="N1252" s="245"/>
      <c r="S1252" s="251" t="s">
        <v>8714</v>
      </c>
      <c r="T1252" s="251" t="s">
        <v>8714</v>
      </c>
    </row>
    <row r="1253" spans="1:20">
      <c r="A1253" s="245" t="s">
        <v>6267</v>
      </c>
      <c r="B1253" s="245" t="s">
        <v>6268</v>
      </c>
      <c r="C1253" s="245" t="s">
        <v>6269</v>
      </c>
      <c r="D1253" s="245">
        <v>2017</v>
      </c>
      <c r="E1253" s="246">
        <v>43803</v>
      </c>
      <c r="F1253" s="245" t="s">
        <v>6744</v>
      </c>
      <c r="G1253" s="247" t="s">
        <v>7241</v>
      </c>
      <c r="H1253" s="248" t="s">
        <v>7177</v>
      </c>
      <c r="I1253" s="249">
        <v>3074</v>
      </c>
      <c r="J1253" s="249">
        <v>59</v>
      </c>
      <c r="K1253" s="250">
        <v>1.4967450420929111</v>
      </c>
      <c r="L1253" s="251" t="s">
        <v>6273</v>
      </c>
      <c r="N1253" s="245"/>
    </row>
    <row r="1254" spans="1:20">
      <c r="A1254" s="245" t="s">
        <v>6267</v>
      </c>
      <c r="B1254" s="245" t="s">
        <v>6268</v>
      </c>
      <c r="C1254" s="245" t="s">
        <v>6269</v>
      </c>
      <c r="D1254" s="245">
        <v>2017</v>
      </c>
      <c r="E1254" s="246">
        <v>43803</v>
      </c>
      <c r="F1254" s="245" t="s">
        <v>6313</v>
      </c>
      <c r="G1254" s="247" t="s">
        <v>7242</v>
      </c>
      <c r="H1254" s="248" t="s">
        <v>7177</v>
      </c>
      <c r="I1254" s="249">
        <v>3000</v>
      </c>
      <c r="J1254" s="249">
        <v>61</v>
      </c>
      <c r="K1254" s="250">
        <v>1.3216965296654786</v>
      </c>
      <c r="L1254" s="251" t="s">
        <v>6273</v>
      </c>
      <c r="N1254" s="245"/>
    </row>
    <row r="1255" spans="1:20">
      <c r="A1255" s="245" t="s">
        <v>6267</v>
      </c>
      <c r="B1255" s="245" t="s">
        <v>6268</v>
      </c>
      <c r="C1255" s="245" t="s">
        <v>6269</v>
      </c>
      <c r="D1255" s="245">
        <v>2017</v>
      </c>
      <c r="E1255" s="246">
        <v>43803</v>
      </c>
      <c r="F1255" s="245" t="s">
        <v>6914</v>
      </c>
      <c r="G1255" s="247" t="s">
        <v>7243</v>
      </c>
      <c r="H1255" s="248" t="s">
        <v>7177</v>
      </c>
      <c r="I1255" s="249">
        <v>4120</v>
      </c>
      <c r="J1255" s="249">
        <v>66</v>
      </c>
      <c r="K1255" s="250">
        <v>1.4330634165344909</v>
      </c>
      <c r="L1255" s="251" t="s">
        <v>6273</v>
      </c>
      <c r="M1255" s="251" t="s">
        <v>8713</v>
      </c>
      <c r="N1255" s="245"/>
      <c r="S1255" s="251" t="s">
        <v>8714</v>
      </c>
      <c r="T1255" s="251" t="s">
        <v>8714</v>
      </c>
    </row>
    <row r="1256" spans="1:20">
      <c r="A1256" s="245" t="s">
        <v>6267</v>
      </c>
      <c r="B1256" s="245" t="s">
        <v>6268</v>
      </c>
      <c r="C1256" s="245" t="s">
        <v>6269</v>
      </c>
      <c r="D1256" s="245">
        <v>2017</v>
      </c>
      <c r="E1256" s="246">
        <v>43803</v>
      </c>
      <c r="F1256" s="245" t="s">
        <v>6359</v>
      </c>
      <c r="G1256" s="247" t="s">
        <v>7244</v>
      </c>
      <c r="H1256" s="248" t="s">
        <v>7177</v>
      </c>
      <c r="I1256" s="249">
        <v>3198</v>
      </c>
      <c r="J1256" s="249">
        <v>59</v>
      </c>
      <c r="K1256" s="250">
        <v>1.5571212246626969</v>
      </c>
      <c r="L1256" s="251" t="s">
        <v>6273</v>
      </c>
      <c r="N1256" s="245"/>
    </row>
    <row r="1257" spans="1:20">
      <c r="A1257" s="245" t="s">
        <v>6267</v>
      </c>
      <c r="B1257" s="245" t="s">
        <v>6268</v>
      </c>
      <c r="C1257" s="245" t="s">
        <v>6269</v>
      </c>
      <c r="D1257" s="245">
        <v>2017</v>
      </c>
      <c r="E1257" s="246">
        <v>43803</v>
      </c>
      <c r="F1257" s="245" t="s">
        <v>6289</v>
      </c>
      <c r="G1257" s="247" t="s">
        <v>2746</v>
      </c>
      <c r="H1257" s="248" t="s">
        <v>7177</v>
      </c>
      <c r="I1257" s="249">
        <v>3884</v>
      </c>
      <c r="J1257" s="249">
        <v>63</v>
      </c>
      <c r="K1257" s="250">
        <v>1.5533079781001171</v>
      </c>
      <c r="L1257" s="251" t="s">
        <v>6273</v>
      </c>
      <c r="M1257" s="251" t="s">
        <v>8710</v>
      </c>
      <c r="N1257" s="245"/>
      <c r="S1257" s="251" t="s">
        <v>8711</v>
      </c>
      <c r="T1257" s="251" t="s">
        <v>8711</v>
      </c>
    </row>
    <row r="1258" spans="1:20">
      <c r="A1258" s="245" t="s">
        <v>6267</v>
      </c>
      <c r="B1258" s="245" t="s">
        <v>6268</v>
      </c>
      <c r="C1258" s="245" t="s">
        <v>6269</v>
      </c>
      <c r="D1258" s="245">
        <v>2017</v>
      </c>
      <c r="E1258" s="246">
        <v>43803</v>
      </c>
      <c r="F1258" s="245" t="s">
        <v>7036</v>
      </c>
      <c r="G1258" s="247" t="s">
        <v>7245</v>
      </c>
      <c r="H1258" s="248" t="s">
        <v>7177</v>
      </c>
      <c r="I1258" s="249">
        <v>3052</v>
      </c>
      <c r="J1258" s="249">
        <v>60</v>
      </c>
      <c r="K1258" s="250">
        <v>1.412962962962963</v>
      </c>
      <c r="L1258" s="251" t="s">
        <v>6273</v>
      </c>
      <c r="N1258" s="245"/>
    </row>
    <row r="1259" spans="1:20">
      <c r="A1259" s="245" t="s">
        <v>6267</v>
      </c>
      <c r="B1259" s="245" t="s">
        <v>6268</v>
      </c>
      <c r="C1259" s="245" t="s">
        <v>6269</v>
      </c>
      <c r="D1259" s="245">
        <v>2017</v>
      </c>
      <c r="E1259" s="246">
        <v>43803</v>
      </c>
      <c r="F1259" s="245" t="s">
        <v>6408</v>
      </c>
      <c r="G1259" s="247" t="s">
        <v>7246</v>
      </c>
      <c r="H1259" s="248" t="s">
        <v>7177</v>
      </c>
      <c r="I1259" s="249">
        <v>3280</v>
      </c>
      <c r="J1259" s="249">
        <v>58</v>
      </c>
      <c r="K1259" s="250">
        <v>1.6810857353725042</v>
      </c>
      <c r="L1259" s="251" t="s">
        <v>6273</v>
      </c>
      <c r="N1259" s="245"/>
    </row>
    <row r="1260" spans="1:20">
      <c r="A1260" s="245" t="s">
        <v>6267</v>
      </c>
      <c r="B1260" s="245" t="s">
        <v>6268</v>
      </c>
      <c r="C1260" s="245" t="s">
        <v>6269</v>
      </c>
      <c r="D1260" s="245">
        <v>2017</v>
      </c>
      <c r="E1260" s="246">
        <v>43803</v>
      </c>
      <c r="F1260" s="245" t="s">
        <v>6996</v>
      </c>
      <c r="G1260" s="247" t="s">
        <v>7247</v>
      </c>
      <c r="H1260" s="248" t="s">
        <v>7177</v>
      </c>
      <c r="I1260" s="249">
        <v>3408</v>
      </c>
      <c r="J1260" s="249">
        <v>62</v>
      </c>
      <c r="K1260" s="250">
        <v>1.4299620690812662</v>
      </c>
      <c r="L1260" s="251" t="s">
        <v>6273</v>
      </c>
      <c r="M1260" s="251" t="s">
        <v>8710</v>
      </c>
      <c r="N1260" s="245"/>
      <c r="S1260" s="251" t="s">
        <v>8711</v>
      </c>
      <c r="T1260" s="251" t="s">
        <v>8711</v>
      </c>
    </row>
    <row r="1261" spans="1:20">
      <c r="A1261" s="245" t="s">
        <v>6267</v>
      </c>
      <c r="B1261" s="245" t="s">
        <v>6268</v>
      </c>
      <c r="C1261" s="245" t="s">
        <v>6269</v>
      </c>
      <c r="D1261" s="245">
        <v>2017</v>
      </c>
      <c r="E1261" s="246">
        <v>43803</v>
      </c>
      <c r="F1261" s="245" t="s">
        <v>6905</v>
      </c>
      <c r="G1261" s="247" t="s">
        <v>7248</v>
      </c>
      <c r="H1261" s="248" t="s">
        <v>7177</v>
      </c>
      <c r="I1261" s="249">
        <v>3228</v>
      </c>
      <c r="J1261" s="249">
        <v>61</v>
      </c>
      <c r="K1261" s="250">
        <v>1.422145465920055</v>
      </c>
      <c r="L1261" s="251" t="s">
        <v>6273</v>
      </c>
      <c r="N1261" s="245"/>
    </row>
    <row r="1262" spans="1:20">
      <c r="A1262" s="245" t="s">
        <v>6267</v>
      </c>
      <c r="B1262" s="245" t="s">
        <v>6268</v>
      </c>
      <c r="C1262" s="245" t="s">
        <v>6269</v>
      </c>
      <c r="D1262" s="245">
        <v>2017</v>
      </c>
      <c r="E1262" s="246">
        <v>43803</v>
      </c>
      <c r="F1262" s="245" t="s">
        <v>6480</v>
      </c>
      <c r="G1262" s="247" t="s">
        <v>7249</v>
      </c>
      <c r="H1262" s="248" t="s">
        <v>7177</v>
      </c>
      <c r="I1262" s="249">
        <v>3760</v>
      </c>
      <c r="J1262" s="249">
        <v>63</v>
      </c>
      <c r="K1262" s="250">
        <v>1.5037173011473843</v>
      </c>
      <c r="L1262" s="251" t="s">
        <v>6273</v>
      </c>
      <c r="M1262" s="251" t="s">
        <v>8710</v>
      </c>
      <c r="N1262" s="245"/>
      <c r="S1262" s="251" t="s">
        <v>8711</v>
      </c>
      <c r="T1262" s="251" t="s">
        <v>8711</v>
      </c>
    </row>
    <row r="1263" spans="1:20">
      <c r="A1263" s="245" t="s">
        <v>6267</v>
      </c>
      <c r="B1263" s="245" t="s">
        <v>6268</v>
      </c>
      <c r="C1263" s="245" t="s">
        <v>6269</v>
      </c>
      <c r="D1263" s="245">
        <v>2017</v>
      </c>
      <c r="E1263" s="246">
        <v>43803</v>
      </c>
      <c r="F1263" s="245" t="s">
        <v>6946</v>
      </c>
      <c r="G1263" s="247" t="s">
        <v>7250</v>
      </c>
      <c r="H1263" s="248" t="s">
        <v>7177</v>
      </c>
      <c r="I1263" s="249">
        <v>3056</v>
      </c>
      <c r="J1263" s="249">
        <v>61</v>
      </c>
      <c r="K1263" s="250">
        <v>1.3463681982192341</v>
      </c>
      <c r="L1263" s="251" t="s">
        <v>6273</v>
      </c>
      <c r="N1263" s="245"/>
    </row>
    <row r="1264" spans="1:20">
      <c r="A1264" s="245" t="s">
        <v>6267</v>
      </c>
      <c r="B1264" s="245" t="s">
        <v>6268</v>
      </c>
      <c r="C1264" s="245" t="s">
        <v>6269</v>
      </c>
      <c r="D1264" s="245">
        <v>2017</v>
      </c>
      <c r="E1264" s="246">
        <v>43803</v>
      </c>
      <c r="F1264" s="245" t="s">
        <v>7251</v>
      </c>
      <c r="G1264" s="247" t="s">
        <v>7252</v>
      </c>
      <c r="H1264" s="248" t="s">
        <v>7177</v>
      </c>
      <c r="I1264" s="249">
        <v>2496</v>
      </c>
      <c r="J1264" s="249">
        <v>56</v>
      </c>
      <c r="K1264" s="250">
        <v>1.4212827988338192</v>
      </c>
      <c r="L1264" s="251" t="s">
        <v>6273</v>
      </c>
      <c r="M1264" s="251" t="s">
        <v>8713</v>
      </c>
      <c r="N1264" s="245"/>
      <c r="S1264" s="251" t="s">
        <v>8714</v>
      </c>
      <c r="T1264" s="251" t="s">
        <v>8714</v>
      </c>
    </row>
    <row r="1265" spans="1:20">
      <c r="A1265" s="245" t="s">
        <v>6267</v>
      </c>
      <c r="B1265" s="245" t="s">
        <v>6268</v>
      </c>
      <c r="C1265" s="245" t="s">
        <v>6269</v>
      </c>
      <c r="D1265" s="245">
        <v>2017</v>
      </c>
      <c r="E1265" s="246">
        <v>43803</v>
      </c>
      <c r="F1265" s="245" t="s">
        <v>6853</v>
      </c>
      <c r="G1265" s="247" t="s">
        <v>7253</v>
      </c>
      <c r="H1265" s="248" t="s">
        <v>7177</v>
      </c>
      <c r="I1265" s="249">
        <v>3128</v>
      </c>
      <c r="J1265" s="249">
        <v>58</v>
      </c>
      <c r="K1265" s="250">
        <v>1.6031817622698759</v>
      </c>
      <c r="L1265" s="251" t="s">
        <v>6273</v>
      </c>
      <c r="N1265" s="245"/>
    </row>
    <row r="1266" spans="1:20">
      <c r="A1266" s="245" t="s">
        <v>6267</v>
      </c>
      <c r="B1266" s="245" t="s">
        <v>6268</v>
      </c>
      <c r="C1266" s="245" t="s">
        <v>6269</v>
      </c>
      <c r="D1266" s="245">
        <v>2017</v>
      </c>
      <c r="E1266" s="246">
        <v>43803</v>
      </c>
      <c r="F1266" s="245" t="s">
        <v>6291</v>
      </c>
      <c r="G1266" s="247" t="s">
        <v>7254</v>
      </c>
      <c r="H1266" s="248" t="s">
        <v>7177</v>
      </c>
      <c r="I1266" s="249">
        <v>3150</v>
      </c>
      <c r="J1266" s="249">
        <v>61</v>
      </c>
      <c r="K1266" s="250">
        <v>1.3877813561487526</v>
      </c>
      <c r="L1266" s="251" t="s">
        <v>6273</v>
      </c>
      <c r="M1266" s="251" t="s">
        <v>8713</v>
      </c>
      <c r="N1266" s="245"/>
      <c r="S1266" s="251" t="s">
        <v>8714</v>
      </c>
      <c r="T1266" s="251" t="s">
        <v>8714</v>
      </c>
    </row>
    <row r="1267" spans="1:20">
      <c r="A1267" s="245" t="s">
        <v>6267</v>
      </c>
      <c r="B1267" s="245" t="s">
        <v>6268</v>
      </c>
      <c r="C1267" s="245" t="s">
        <v>6269</v>
      </c>
      <c r="D1267" s="245">
        <v>2017</v>
      </c>
      <c r="E1267" s="246">
        <v>43803</v>
      </c>
      <c r="F1267" s="245" t="s">
        <v>6677</v>
      </c>
      <c r="G1267" s="247" t="s">
        <v>7255</v>
      </c>
      <c r="H1267" s="248" t="s">
        <v>7177</v>
      </c>
      <c r="I1267" s="249">
        <v>2782</v>
      </c>
      <c r="J1267" s="249">
        <v>58</v>
      </c>
      <c r="K1267" s="250">
        <v>1.42584771823363</v>
      </c>
      <c r="L1267" s="251" t="s">
        <v>6273</v>
      </c>
      <c r="N1267" s="245"/>
    </row>
    <row r="1268" spans="1:20">
      <c r="A1268" s="245" t="s">
        <v>6267</v>
      </c>
      <c r="B1268" s="245" t="s">
        <v>6268</v>
      </c>
      <c r="C1268" s="245" t="s">
        <v>6269</v>
      </c>
      <c r="D1268" s="245">
        <v>2017</v>
      </c>
      <c r="E1268" s="246">
        <v>43803</v>
      </c>
      <c r="F1268" s="245" t="s">
        <v>6996</v>
      </c>
      <c r="G1268" s="247" t="s">
        <v>7256</v>
      </c>
      <c r="H1268" s="248" t="s">
        <v>7177</v>
      </c>
      <c r="I1268" s="249">
        <v>2978</v>
      </c>
      <c r="J1268" s="249">
        <v>60</v>
      </c>
      <c r="K1268" s="250">
        <v>1.3787037037037038</v>
      </c>
      <c r="L1268" s="251" t="s">
        <v>6273</v>
      </c>
      <c r="N1268" s="245"/>
    </row>
    <row r="1269" spans="1:20">
      <c r="A1269" s="245" t="s">
        <v>6267</v>
      </c>
      <c r="B1269" s="245" t="s">
        <v>6268</v>
      </c>
      <c r="C1269" s="245" t="s">
        <v>6269</v>
      </c>
      <c r="D1269" s="245">
        <v>2017</v>
      </c>
      <c r="E1269" s="246">
        <v>43803</v>
      </c>
      <c r="F1269" s="245" t="s">
        <v>6399</v>
      </c>
      <c r="G1269" s="247" t="s">
        <v>7257</v>
      </c>
      <c r="H1269" s="248" t="s">
        <v>7177</v>
      </c>
      <c r="I1269" s="249">
        <v>3132</v>
      </c>
      <c r="J1269" s="249">
        <v>59</v>
      </c>
      <c r="K1269" s="250">
        <v>1.5249855145852302</v>
      </c>
      <c r="L1269" s="251" t="s">
        <v>6273</v>
      </c>
      <c r="N1269" s="245"/>
    </row>
    <row r="1270" spans="1:20">
      <c r="A1270" s="245" t="s">
        <v>6267</v>
      </c>
      <c r="B1270" s="245" t="s">
        <v>6268</v>
      </c>
      <c r="C1270" s="245" t="s">
        <v>6269</v>
      </c>
      <c r="D1270" s="245">
        <v>2017</v>
      </c>
      <c r="E1270" s="246">
        <v>43803</v>
      </c>
      <c r="F1270" s="245" t="s">
        <v>6328</v>
      </c>
      <c r="G1270" s="247" t="s">
        <v>7258</v>
      </c>
      <c r="H1270" s="248" t="s">
        <v>7177</v>
      </c>
      <c r="I1270" s="249">
        <v>3308</v>
      </c>
      <c r="J1270" s="249">
        <v>59</v>
      </c>
      <c r="K1270" s="250">
        <v>1.6106807414584743</v>
      </c>
      <c r="L1270" s="251" t="s">
        <v>6273</v>
      </c>
      <c r="N1270" s="245"/>
    </row>
    <row r="1271" spans="1:20">
      <c r="A1271" s="245" t="s">
        <v>6267</v>
      </c>
      <c r="B1271" s="245" t="s">
        <v>6268</v>
      </c>
      <c r="C1271" s="245" t="s">
        <v>6269</v>
      </c>
      <c r="D1271" s="245">
        <v>2017</v>
      </c>
      <c r="E1271" s="246">
        <v>43803</v>
      </c>
      <c r="F1271" s="245" t="s">
        <v>6914</v>
      </c>
      <c r="G1271" s="247" t="s">
        <v>7259</v>
      </c>
      <c r="H1271" s="248" t="s">
        <v>7177</v>
      </c>
      <c r="I1271" s="249">
        <v>3410</v>
      </c>
      <c r="J1271" s="249">
        <v>61</v>
      </c>
      <c r="K1271" s="250">
        <v>1.5023283887197607</v>
      </c>
      <c r="L1271" s="251" t="s">
        <v>6273</v>
      </c>
      <c r="M1271" s="251" t="s">
        <v>8713</v>
      </c>
      <c r="N1271" s="245"/>
      <c r="S1271" s="251" t="s">
        <v>8714</v>
      </c>
      <c r="T1271" s="251" t="s">
        <v>8714</v>
      </c>
    </row>
    <row r="1272" spans="1:20">
      <c r="A1272" s="245" t="s">
        <v>6267</v>
      </c>
      <c r="B1272" s="245" t="s">
        <v>6268</v>
      </c>
      <c r="C1272" s="245" t="s">
        <v>6269</v>
      </c>
      <c r="D1272" s="245">
        <v>2017</v>
      </c>
      <c r="E1272" s="246">
        <v>43803</v>
      </c>
      <c r="F1272" s="245" t="s">
        <v>6720</v>
      </c>
      <c r="G1272" s="247" t="s">
        <v>7260</v>
      </c>
      <c r="H1272" s="248" t="s">
        <v>7177</v>
      </c>
      <c r="I1272" s="249">
        <v>2542</v>
      </c>
      <c r="J1272" s="249">
        <v>57</v>
      </c>
      <c r="K1272" s="250">
        <v>1.3726220753484202</v>
      </c>
      <c r="L1272" s="251" t="s">
        <v>6273</v>
      </c>
      <c r="N1272" s="245"/>
    </row>
    <row r="1273" spans="1:20">
      <c r="A1273" s="245" t="s">
        <v>6267</v>
      </c>
      <c r="B1273" s="245" t="s">
        <v>6268</v>
      </c>
      <c r="C1273" s="245" t="s">
        <v>6269</v>
      </c>
      <c r="D1273" s="245">
        <v>2017</v>
      </c>
      <c r="E1273" s="246">
        <v>43803</v>
      </c>
      <c r="F1273" s="245" t="s">
        <v>6899</v>
      </c>
      <c r="G1273" s="247" t="s">
        <v>7261</v>
      </c>
      <c r="H1273" s="248" t="s">
        <v>7177</v>
      </c>
      <c r="I1273" s="249">
        <v>3046</v>
      </c>
      <c r="J1273" s="249">
        <v>59</v>
      </c>
      <c r="K1273" s="250">
        <v>1.4831117105448952</v>
      </c>
      <c r="L1273" s="251" t="s">
        <v>6273</v>
      </c>
      <c r="N1273" s="245"/>
    </row>
    <row r="1274" spans="1:20">
      <c r="A1274" s="245" t="s">
        <v>6267</v>
      </c>
      <c r="B1274" s="245" t="s">
        <v>6268</v>
      </c>
      <c r="C1274" s="245" t="s">
        <v>6269</v>
      </c>
      <c r="D1274" s="245">
        <v>2017</v>
      </c>
      <c r="E1274" s="246">
        <v>43803</v>
      </c>
      <c r="F1274" s="245" t="s">
        <v>6289</v>
      </c>
      <c r="G1274" s="247" t="s">
        <v>7262</v>
      </c>
      <c r="H1274" s="248" t="s">
        <v>7177</v>
      </c>
      <c r="I1274" s="249">
        <v>3110</v>
      </c>
      <c r="J1274" s="249">
        <v>59</v>
      </c>
      <c r="K1274" s="250">
        <v>1.5142736112260748</v>
      </c>
      <c r="L1274" s="251" t="s">
        <v>6273</v>
      </c>
      <c r="N1274" s="245"/>
    </row>
    <row r="1275" spans="1:20">
      <c r="A1275" s="245" t="s">
        <v>6267</v>
      </c>
      <c r="B1275" s="245" t="s">
        <v>6268</v>
      </c>
      <c r="C1275" s="245" t="s">
        <v>6269</v>
      </c>
      <c r="D1275" s="245">
        <v>2017</v>
      </c>
      <c r="E1275" s="246">
        <v>43803</v>
      </c>
      <c r="F1275" s="245" t="s">
        <v>6383</v>
      </c>
      <c r="G1275" s="247" t="s">
        <v>3242</v>
      </c>
      <c r="H1275" s="248" t="s">
        <v>7177</v>
      </c>
      <c r="I1275" s="249">
        <v>4208</v>
      </c>
      <c r="J1275" s="249">
        <v>66</v>
      </c>
      <c r="K1275" s="250">
        <v>1.4636725380527034</v>
      </c>
      <c r="L1275" s="251" t="s">
        <v>6273</v>
      </c>
      <c r="M1275" s="251" t="s">
        <v>8710</v>
      </c>
      <c r="N1275" s="245"/>
      <c r="S1275" s="251" t="s">
        <v>8711</v>
      </c>
      <c r="T1275" s="251" t="s">
        <v>8711</v>
      </c>
    </row>
    <row r="1276" spans="1:20">
      <c r="A1276" s="245" t="s">
        <v>6267</v>
      </c>
      <c r="B1276" s="245" t="s">
        <v>6268</v>
      </c>
      <c r="C1276" s="245" t="s">
        <v>6269</v>
      </c>
      <c r="D1276" s="245">
        <v>2017</v>
      </c>
      <c r="E1276" s="246">
        <v>43803</v>
      </c>
      <c r="F1276" s="245" t="s">
        <v>7036</v>
      </c>
      <c r="G1276" s="247" t="s">
        <v>7263</v>
      </c>
      <c r="H1276" s="248" t="s">
        <v>7177</v>
      </c>
      <c r="I1276" s="249">
        <v>3278</v>
      </c>
      <c r="J1276" s="249">
        <v>60</v>
      </c>
      <c r="K1276" s="250">
        <v>1.5175925925925926</v>
      </c>
      <c r="L1276" s="251" t="s">
        <v>6273</v>
      </c>
      <c r="N1276" s="245"/>
    </row>
    <row r="1277" spans="1:20">
      <c r="A1277" s="245" t="s">
        <v>6267</v>
      </c>
      <c r="B1277" s="245" t="s">
        <v>6268</v>
      </c>
      <c r="C1277" s="245" t="s">
        <v>6269</v>
      </c>
      <c r="D1277" s="245">
        <v>2017</v>
      </c>
      <c r="E1277" s="246">
        <v>43803</v>
      </c>
      <c r="F1277" s="245" t="s">
        <v>6800</v>
      </c>
      <c r="G1277" s="247" t="s">
        <v>4090</v>
      </c>
      <c r="H1277" s="248" t="s">
        <v>7177</v>
      </c>
      <c r="I1277" s="249">
        <v>3792</v>
      </c>
      <c r="J1277" s="249">
        <v>63</v>
      </c>
      <c r="K1277" s="250">
        <v>1.5165148951997025</v>
      </c>
      <c r="L1277" s="251" t="s">
        <v>6273</v>
      </c>
      <c r="M1277" s="251" t="s">
        <v>8710</v>
      </c>
      <c r="N1277" s="245"/>
      <c r="S1277" s="251" t="s">
        <v>8711</v>
      </c>
      <c r="T1277" s="251" t="s">
        <v>8711</v>
      </c>
    </row>
    <row r="1278" spans="1:20">
      <c r="A1278" s="245" t="s">
        <v>6267</v>
      </c>
      <c r="B1278" s="245" t="s">
        <v>6268</v>
      </c>
      <c r="C1278" s="245" t="s">
        <v>6269</v>
      </c>
      <c r="D1278" s="245">
        <v>2017</v>
      </c>
      <c r="E1278" s="246">
        <v>43803</v>
      </c>
      <c r="F1278" s="245" t="s">
        <v>6996</v>
      </c>
      <c r="G1278" s="247" t="s">
        <v>7264</v>
      </c>
      <c r="H1278" s="248" t="s">
        <v>7177</v>
      </c>
      <c r="I1278" s="249">
        <v>2984</v>
      </c>
      <c r="J1278" s="249">
        <v>60</v>
      </c>
      <c r="K1278" s="250">
        <v>1.3814814814814815</v>
      </c>
      <c r="L1278" s="251" t="s">
        <v>6273</v>
      </c>
      <c r="N1278" s="245"/>
    </row>
    <row r="1279" spans="1:20">
      <c r="A1279" s="245" t="s">
        <v>6267</v>
      </c>
      <c r="B1279" s="245" t="s">
        <v>6268</v>
      </c>
      <c r="C1279" s="245" t="s">
        <v>6269</v>
      </c>
      <c r="D1279" s="245">
        <v>2017</v>
      </c>
      <c r="E1279" s="246">
        <v>43803</v>
      </c>
      <c r="F1279" s="245" t="s">
        <v>6334</v>
      </c>
      <c r="G1279" s="247" t="s">
        <v>7265</v>
      </c>
      <c r="H1279" s="248" t="s">
        <v>7177</v>
      </c>
      <c r="I1279" s="249">
        <v>2960</v>
      </c>
      <c r="J1279" s="249">
        <v>60</v>
      </c>
      <c r="K1279" s="250">
        <v>1.3703703703703705</v>
      </c>
      <c r="L1279" s="251" t="s">
        <v>6273</v>
      </c>
      <c r="N1279" s="245"/>
    </row>
    <row r="1280" spans="1:20">
      <c r="A1280" s="245" t="s">
        <v>6267</v>
      </c>
      <c r="B1280" s="245" t="s">
        <v>6268</v>
      </c>
      <c r="C1280" s="245" t="s">
        <v>6269</v>
      </c>
      <c r="D1280" s="245">
        <v>2017</v>
      </c>
      <c r="E1280" s="246">
        <v>43803</v>
      </c>
      <c r="F1280" s="245" t="s">
        <v>6466</v>
      </c>
      <c r="G1280" s="247" t="s">
        <v>7266</v>
      </c>
      <c r="H1280" s="248" t="s">
        <v>7177</v>
      </c>
      <c r="I1280" s="249">
        <v>2148</v>
      </c>
      <c r="J1280" s="249">
        <v>54</v>
      </c>
      <c r="K1280" s="250">
        <v>1.3641213229690596</v>
      </c>
      <c r="L1280" s="251" t="s">
        <v>6273</v>
      </c>
      <c r="N1280" s="245"/>
    </row>
    <row r="1281" spans="1:20">
      <c r="A1281" s="245" t="s">
        <v>6267</v>
      </c>
      <c r="B1281" s="245" t="s">
        <v>6268</v>
      </c>
      <c r="C1281" s="245" t="s">
        <v>6269</v>
      </c>
      <c r="D1281" s="245">
        <v>2017</v>
      </c>
      <c r="E1281" s="246">
        <v>43803</v>
      </c>
      <c r="F1281" s="245" t="s">
        <v>6283</v>
      </c>
      <c r="G1281" s="247" t="s">
        <v>7267</v>
      </c>
      <c r="H1281" s="248" t="s">
        <v>7177</v>
      </c>
      <c r="I1281" s="249">
        <v>2928</v>
      </c>
      <c r="J1281" s="249">
        <v>60</v>
      </c>
      <c r="K1281" s="250">
        <v>1.3555555555555554</v>
      </c>
      <c r="L1281" s="251" t="s">
        <v>6273</v>
      </c>
      <c r="N1281" s="245"/>
    </row>
    <row r="1282" spans="1:20">
      <c r="A1282" s="245" t="s">
        <v>6267</v>
      </c>
      <c r="B1282" s="245" t="s">
        <v>6268</v>
      </c>
      <c r="C1282" s="245" t="s">
        <v>6269</v>
      </c>
      <c r="D1282" s="245">
        <v>2017</v>
      </c>
      <c r="E1282" s="246">
        <v>43803</v>
      </c>
      <c r="F1282" s="245" t="s">
        <v>6542</v>
      </c>
      <c r="G1282" s="247" t="s">
        <v>7268</v>
      </c>
      <c r="H1282" s="248" t="s">
        <v>7177</v>
      </c>
      <c r="I1282" s="249">
        <v>2446</v>
      </c>
      <c r="J1282" s="249">
        <v>57</v>
      </c>
      <c r="K1282" s="250">
        <v>1.3207842629041056</v>
      </c>
      <c r="L1282" s="251" t="s">
        <v>6273</v>
      </c>
      <c r="N1282" s="245"/>
    </row>
    <row r="1283" spans="1:20">
      <c r="A1283" s="245" t="s">
        <v>6267</v>
      </c>
      <c r="B1283" s="245" t="s">
        <v>6268</v>
      </c>
      <c r="C1283" s="245" t="s">
        <v>6269</v>
      </c>
      <c r="D1283" s="245">
        <v>2017</v>
      </c>
      <c r="E1283" s="246">
        <v>43803</v>
      </c>
      <c r="F1283" s="245" t="s">
        <v>6352</v>
      </c>
      <c r="G1283" s="247" t="s">
        <v>7269</v>
      </c>
      <c r="H1283" s="248" t="s">
        <v>7177</v>
      </c>
      <c r="I1283" s="249">
        <v>2628</v>
      </c>
      <c r="J1283" s="249">
        <v>57</v>
      </c>
      <c r="K1283" s="250">
        <v>1.4190601156631188</v>
      </c>
      <c r="L1283" s="251" t="s">
        <v>6273</v>
      </c>
      <c r="N1283" s="245"/>
    </row>
    <row r="1284" spans="1:20">
      <c r="A1284" s="245" t="s">
        <v>6267</v>
      </c>
      <c r="B1284" s="245" t="s">
        <v>6268</v>
      </c>
      <c r="C1284" s="245" t="s">
        <v>6269</v>
      </c>
      <c r="D1284" s="245">
        <v>2017</v>
      </c>
      <c r="E1284" s="246">
        <v>43803</v>
      </c>
      <c r="F1284" s="245" t="s">
        <v>6520</v>
      </c>
      <c r="G1284" s="247" t="s">
        <v>4042</v>
      </c>
      <c r="H1284" s="248" t="s">
        <v>7177</v>
      </c>
      <c r="I1284" s="249">
        <v>3502</v>
      </c>
      <c r="J1284" s="249">
        <v>60</v>
      </c>
      <c r="K1284" s="250">
        <v>1.6212962962962965</v>
      </c>
      <c r="L1284" s="251" t="s">
        <v>6273</v>
      </c>
      <c r="M1284" s="251" t="s">
        <v>8710</v>
      </c>
      <c r="N1284" s="245"/>
      <c r="S1284" s="251" t="s">
        <v>8711</v>
      </c>
      <c r="T1284" s="251" t="s">
        <v>8711</v>
      </c>
    </row>
    <row r="1285" spans="1:20">
      <c r="A1285" s="245" t="s">
        <v>6267</v>
      </c>
      <c r="B1285" s="245" t="s">
        <v>6268</v>
      </c>
      <c r="C1285" s="245" t="s">
        <v>6269</v>
      </c>
      <c r="D1285" s="245">
        <v>2017</v>
      </c>
      <c r="E1285" s="246">
        <v>43803</v>
      </c>
      <c r="F1285" s="245" t="s">
        <v>6684</v>
      </c>
      <c r="G1285" s="247" t="s">
        <v>7270</v>
      </c>
      <c r="H1285" s="248" t="s">
        <v>7177</v>
      </c>
      <c r="I1285" s="249">
        <v>2428</v>
      </c>
      <c r="J1285" s="249">
        <v>57</v>
      </c>
      <c r="K1285" s="250">
        <v>1.3110646730707964</v>
      </c>
      <c r="L1285" s="251" t="s">
        <v>6273</v>
      </c>
      <c r="N1285" s="245"/>
    </row>
    <row r="1286" spans="1:20">
      <c r="A1286" s="245" t="s">
        <v>6267</v>
      </c>
      <c r="B1286" s="245" t="s">
        <v>6268</v>
      </c>
      <c r="C1286" s="245" t="s">
        <v>6269</v>
      </c>
      <c r="D1286" s="245">
        <v>2017</v>
      </c>
      <c r="E1286" s="246">
        <v>43803</v>
      </c>
      <c r="F1286" s="245" t="s">
        <v>6410</v>
      </c>
      <c r="G1286" s="247" t="s">
        <v>3218</v>
      </c>
      <c r="H1286" s="248" t="s">
        <v>7177</v>
      </c>
      <c r="I1286" s="249">
        <v>3522</v>
      </c>
      <c r="J1286" s="249">
        <v>61</v>
      </c>
      <c r="K1286" s="250">
        <v>1.5516717258272719</v>
      </c>
      <c r="L1286" s="251" t="s">
        <v>6273</v>
      </c>
      <c r="M1286" s="251" t="s">
        <v>8710</v>
      </c>
      <c r="N1286" s="245"/>
      <c r="S1286" s="251" t="s">
        <v>8711</v>
      </c>
      <c r="T1286" s="251" t="s">
        <v>8711</v>
      </c>
    </row>
    <row r="1287" spans="1:20">
      <c r="A1287" s="245" t="s">
        <v>6267</v>
      </c>
      <c r="B1287" s="245" t="s">
        <v>6268</v>
      </c>
      <c r="C1287" s="245" t="s">
        <v>6269</v>
      </c>
      <c r="D1287" s="245">
        <v>2017</v>
      </c>
      <c r="E1287" s="246">
        <v>43803</v>
      </c>
      <c r="F1287" s="245" t="s">
        <v>6324</v>
      </c>
      <c r="G1287" s="247" t="s">
        <v>7271</v>
      </c>
      <c r="H1287" s="248" t="s">
        <v>7177</v>
      </c>
      <c r="I1287" s="249">
        <v>4274</v>
      </c>
      <c r="J1287" s="249">
        <v>65</v>
      </c>
      <c r="K1287" s="250">
        <v>1.556304050978607</v>
      </c>
      <c r="L1287" s="251" t="s">
        <v>6273</v>
      </c>
      <c r="M1287" s="251" t="s">
        <v>8710</v>
      </c>
      <c r="N1287" s="245"/>
      <c r="S1287" s="251" t="s">
        <v>8711</v>
      </c>
      <c r="T1287" s="251" t="s">
        <v>8711</v>
      </c>
    </row>
    <row r="1288" spans="1:20">
      <c r="A1288" s="245" t="s">
        <v>6267</v>
      </c>
      <c r="B1288" s="245" t="s">
        <v>6268</v>
      </c>
      <c r="C1288" s="245" t="s">
        <v>6269</v>
      </c>
      <c r="D1288" s="245">
        <v>2017</v>
      </c>
      <c r="E1288" s="246">
        <v>43803</v>
      </c>
      <c r="F1288" s="245" t="s">
        <v>6281</v>
      </c>
      <c r="G1288" s="247" t="s">
        <v>4395</v>
      </c>
      <c r="H1288" s="248" t="s">
        <v>7177</v>
      </c>
      <c r="I1288" s="249">
        <v>3540</v>
      </c>
      <c r="J1288" s="249">
        <v>62</v>
      </c>
      <c r="K1288" s="250">
        <v>1.4853479238696252</v>
      </c>
      <c r="L1288" s="251" t="s">
        <v>6273</v>
      </c>
      <c r="M1288" s="251" t="s">
        <v>8713</v>
      </c>
      <c r="N1288" s="245"/>
      <c r="S1288" s="251" t="s">
        <v>8714</v>
      </c>
      <c r="T1288" s="251" t="s">
        <v>8714</v>
      </c>
    </row>
    <row r="1289" spans="1:20">
      <c r="A1289" s="245" t="s">
        <v>6267</v>
      </c>
      <c r="B1289" s="245" t="s">
        <v>6268</v>
      </c>
      <c r="C1289" s="245" t="s">
        <v>6269</v>
      </c>
      <c r="D1289" s="245">
        <v>2017</v>
      </c>
      <c r="E1289" s="246">
        <v>43803</v>
      </c>
      <c r="F1289" s="245" t="s">
        <v>6996</v>
      </c>
      <c r="G1289" s="247" t="s">
        <v>7272</v>
      </c>
      <c r="H1289" s="248" t="s">
        <v>7177</v>
      </c>
      <c r="I1289" s="249">
        <v>2916</v>
      </c>
      <c r="J1289" s="249">
        <v>60</v>
      </c>
      <c r="K1289" s="250">
        <v>1.35</v>
      </c>
      <c r="L1289" s="251" t="s">
        <v>6273</v>
      </c>
      <c r="N1289" s="245"/>
    </row>
    <row r="1290" spans="1:20">
      <c r="A1290" s="245" t="s">
        <v>6267</v>
      </c>
      <c r="B1290" s="245" t="s">
        <v>6268</v>
      </c>
      <c r="C1290" s="245" t="s">
        <v>6269</v>
      </c>
      <c r="D1290" s="245">
        <v>2017</v>
      </c>
      <c r="E1290" s="246">
        <v>43803</v>
      </c>
      <c r="F1290" s="245" t="s">
        <v>6310</v>
      </c>
      <c r="G1290" s="247" t="s">
        <v>3670</v>
      </c>
      <c r="H1290" s="248" t="s">
        <v>7177</v>
      </c>
      <c r="I1290" s="249">
        <v>3540</v>
      </c>
      <c r="J1290" s="249">
        <v>62</v>
      </c>
      <c r="K1290" s="250">
        <v>1.4853479238696252</v>
      </c>
      <c r="L1290" s="251" t="s">
        <v>6273</v>
      </c>
      <c r="M1290" s="251" t="s">
        <v>8713</v>
      </c>
      <c r="N1290" s="245"/>
      <c r="S1290" s="251" t="s">
        <v>8714</v>
      </c>
      <c r="T1290" s="251" t="s">
        <v>8714</v>
      </c>
    </row>
    <row r="1291" spans="1:20">
      <c r="A1291" s="245" t="s">
        <v>6267</v>
      </c>
      <c r="B1291" s="245" t="s">
        <v>6268</v>
      </c>
      <c r="C1291" s="245" t="s">
        <v>6269</v>
      </c>
      <c r="D1291" s="245">
        <v>2017</v>
      </c>
      <c r="E1291" s="246">
        <v>43803</v>
      </c>
      <c r="F1291" s="245" t="s">
        <v>6337</v>
      </c>
      <c r="G1291" s="247" t="s">
        <v>7273</v>
      </c>
      <c r="H1291" s="248" t="s">
        <v>7177</v>
      </c>
      <c r="I1291" s="249">
        <v>3454</v>
      </c>
      <c r="J1291" s="249">
        <v>60</v>
      </c>
      <c r="K1291" s="250">
        <v>1.5990740740740739</v>
      </c>
      <c r="L1291" s="251" t="s">
        <v>6273</v>
      </c>
      <c r="M1291" s="251" t="s">
        <v>8710</v>
      </c>
      <c r="N1291" s="245"/>
      <c r="S1291" s="251" t="s">
        <v>8711</v>
      </c>
      <c r="T1291" s="251" t="s">
        <v>8711</v>
      </c>
    </row>
    <row r="1292" spans="1:20">
      <c r="A1292" s="245" t="s">
        <v>6267</v>
      </c>
      <c r="B1292" s="245" t="s">
        <v>6268</v>
      </c>
      <c r="C1292" s="245" t="s">
        <v>6269</v>
      </c>
      <c r="D1292" s="245">
        <v>2017</v>
      </c>
      <c r="E1292" s="246">
        <v>43803</v>
      </c>
      <c r="F1292" s="245" t="s">
        <v>6334</v>
      </c>
      <c r="G1292" s="247" t="s">
        <v>4112</v>
      </c>
      <c r="H1292" s="248" t="s">
        <v>7177</v>
      </c>
      <c r="I1292" s="249">
        <v>3374</v>
      </c>
      <c r="J1292" s="249">
        <v>61</v>
      </c>
      <c r="K1292" s="250">
        <v>1.486468030363775</v>
      </c>
      <c r="L1292" s="251" t="s">
        <v>6273</v>
      </c>
      <c r="M1292" s="251" t="s">
        <v>8710</v>
      </c>
      <c r="N1292" s="245"/>
      <c r="S1292" s="251" t="s">
        <v>8711</v>
      </c>
      <c r="T1292" s="251" t="s">
        <v>8711</v>
      </c>
    </row>
    <row r="1293" spans="1:20">
      <c r="A1293" s="245" t="s">
        <v>6267</v>
      </c>
      <c r="B1293" s="245" t="s">
        <v>6268</v>
      </c>
      <c r="C1293" s="245" t="s">
        <v>6269</v>
      </c>
      <c r="D1293" s="245">
        <v>2017</v>
      </c>
      <c r="E1293" s="246">
        <v>43803</v>
      </c>
      <c r="F1293" s="245" t="s">
        <v>6375</v>
      </c>
      <c r="G1293" s="247" t="s">
        <v>3068</v>
      </c>
      <c r="H1293" s="248" t="s">
        <v>7177</v>
      </c>
      <c r="I1293" s="249">
        <v>3640</v>
      </c>
      <c r="J1293" s="249">
        <v>61</v>
      </c>
      <c r="K1293" s="250">
        <v>1.6036584559941143</v>
      </c>
      <c r="L1293" s="251" t="s">
        <v>6273</v>
      </c>
      <c r="M1293" s="251" t="s">
        <v>8710</v>
      </c>
      <c r="N1293" s="245"/>
      <c r="S1293" s="251" t="s">
        <v>8711</v>
      </c>
      <c r="T1293" s="251" t="s">
        <v>8711</v>
      </c>
    </row>
    <row r="1294" spans="1:20">
      <c r="A1294" s="245" t="s">
        <v>6267</v>
      </c>
      <c r="B1294" s="245" t="s">
        <v>6268</v>
      </c>
      <c r="C1294" s="245" t="s">
        <v>6269</v>
      </c>
      <c r="D1294" s="245">
        <v>2017</v>
      </c>
      <c r="E1294" s="246">
        <v>43803</v>
      </c>
      <c r="F1294" s="245" t="s">
        <v>7188</v>
      </c>
      <c r="G1294" s="247" t="s">
        <v>7274</v>
      </c>
      <c r="H1294" s="248" t="s">
        <v>7177</v>
      </c>
      <c r="I1294" s="249">
        <v>3270</v>
      </c>
      <c r="J1294" s="249">
        <v>60</v>
      </c>
      <c r="K1294" s="250">
        <v>1.5138888888888888</v>
      </c>
      <c r="L1294" s="251" t="s">
        <v>6273</v>
      </c>
      <c r="N1294" s="245"/>
    </row>
    <row r="1295" spans="1:20">
      <c r="A1295" s="245" t="s">
        <v>6267</v>
      </c>
      <c r="B1295" s="245" t="s">
        <v>6268</v>
      </c>
      <c r="C1295" s="245" t="s">
        <v>6269</v>
      </c>
      <c r="D1295" s="245">
        <v>2017</v>
      </c>
      <c r="E1295" s="246">
        <v>43803</v>
      </c>
      <c r="F1295" s="245" t="s">
        <v>6921</v>
      </c>
      <c r="G1295" s="247" t="s">
        <v>2614</v>
      </c>
      <c r="H1295" s="248" t="s">
        <v>7177</v>
      </c>
      <c r="I1295" s="249">
        <v>3348</v>
      </c>
      <c r="J1295" s="249">
        <v>61</v>
      </c>
      <c r="K1295" s="250">
        <v>1.4750133271066741</v>
      </c>
      <c r="L1295" s="251" t="s">
        <v>6273</v>
      </c>
      <c r="M1295" s="251" t="s">
        <v>8713</v>
      </c>
      <c r="N1295" s="245"/>
      <c r="S1295" s="251" t="s">
        <v>8714</v>
      </c>
      <c r="T1295" s="251" t="s">
        <v>8714</v>
      </c>
    </row>
    <row r="1296" spans="1:20">
      <c r="A1296" s="245" t="s">
        <v>6267</v>
      </c>
      <c r="B1296" s="245" t="s">
        <v>6268</v>
      </c>
      <c r="C1296" s="245" t="s">
        <v>6269</v>
      </c>
      <c r="D1296" s="245">
        <v>2017</v>
      </c>
      <c r="E1296" s="246">
        <v>43803</v>
      </c>
      <c r="F1296" s="245" t="s">
        <v>6709</v>
      </c>
      <c r="G1296" s="247" t="s">
        <v>7275</v>
      </c>
      <c r="H1296" s="248" t="s">
        <v>7177</v>
      </c>
      <c r="I1296" s="249">
        <v>4024</v>
      </c>
      <c r="J1296" s="249">
        <v>65</v>
      </c>
      <c r="K1296" s="250">
        <v>1.4652708238507055</v>
      </c>
      <c r="L1296" s="251" t="s">
        <v>6273</v>
      </c>
      <c r="M1296" s="251" t="s">
        <v>8710</v>
      </c>
      <c r="N1296" s="245"/>
      <c r="S1296" s="251" t="s">
        <v>8711</v>
      </c>
      <c r="T1296" s="251" t="s">
        <v>8711</v>
      </c>
    </row>
    <row r="1297" spans="1:20">
      <c r="A1297" s="245" t="s">
        <v>6267</v>
      </c>
      <c r="B1297" s="245" t="s">
        <v>6268</v>
      </c>
      <c r="C1297" s="245" t="s">
        <v>6269</v>
      </c>
      <c r="D1297" s="245">
        <v>2017</v>
      </c>
      <c r="E1297" s="246">
        <v>43803</v>
      </c>
      <c r="F1297" s="245" t="s">
        <v>6289</v>
      </c>
      <c r="G1297" s="247" t="s">
        <v>7276</v>
      </c>
      <c r="H1297" s="248" t="s">
        <v>7177</v>
      </c>
      <c r="I1297" s="249">
        <v>2510</v>
      </c>
      <c r="J1297" s="249">
        <v>56</v>
      </c>
      <c r="K1297" s="250">
        <v>1.4292547376093294</v>
      </c>
      <c r="L1297" s="251" t="s">
        <v>6273</v>
      </c>
      <c r="N1297" s="245"/>
    </row>
    <row r="1298" spans="1:20">
      <c r="A1298" s="245" t="s">
        <v>6267</v>
      </c>
      <c r="B1298" s="245" t="s">
        <v>6268</v>
      </c>
      <c r="C1298" s="245" t="s">
        <v>6269</v>
      </c>
      <c r="D1298" s="245">
        <v>2017</v>
      </c>
      <c r="E1298" s="246">
        <v>43803</v>
      </c>
      <c r="F1298" s="245" t="s">
        <v>6916</v>
      </c>
      <c r="G1298" s="247" t="s">
        <v>7277</v>
      </c>
      <c r="H1298" s="248" t="s">
        <v>7177</v>
      </c>
      <c r="I1298" s="249">
        <v>3160</v>
      </c>
      <c r="J1298" s="249">
        <v>59</v>
      </c>
      <c r="K1298" s="250">
        <v>1.5386188461332464</v>
      </c>
      <c r="L1298" s="251" t="s">
        <v>6273</v>
      </c>
      <c r="N1298" s="245"/>
    </row>
    <row r="1299" spans="1:20">
      <c r="A1299" s="245" t="s">
        <v>6267</v>
      </c>
      <c r="B1299" s="245" t="s">
        <v>6268</v>
      </c>
      <c r="C1299" s="245" t="s">
        <v>6269</v>
      </c>
      <c r="D1299" s="245">
        <v>2017</v>
      </c>
      <c r="E1299" s="246">
        <v>43803</v>
      </c>
      <c r="F1299" s="245" t="s">
        <v>6496</v>
      </c>
      <c r="G1299" s="247" t="s">
        <v>3194</v>
      </c>
      <c r="H1299" s="248" t="s">
        <v>7177</v>
      </c>
      <c r="I1299" s="249">
        <v>4076</v>
      </c>
      <c r="J1299" s="249">
        <v>64</v>
      </c>
      <c r="K1299" s="250">
        <v>1.55487060546875</v>
      </c>
      <c r="L1299" s="251" t="s">
        <v>6273</v>
      </c>
      <c r="M1299" s="251" t="s">
        <v>8710</v>
      </c>
      <c r="N1299" s="245"/>
      <c r="S1299" s="251" t="s">
        <v>8711</v>
      </c>
      <c r="T1299" s="251" t="s">
        <v>8711</v>
      </c>
    </row>
    <row r="1300" spans="1:20">
      <c r="A1300" s="245" t="s">
        <v>6267</v>
      </c>
      <c r="B1300" s="245" t="s">
        <v>6268</v>
      </c>
      <c r="C1300" s="245" t="s">
        <v>6269</v>
      </c>
      <c r="D1300" s="245">
        <v>2017</v>
      </c>
      <c r="E1300" s="246">
        <v>43803</v>
      </c>
      <c r="F1300" s="245" t="s">
        <v>7004</v>
      </c>
      <c r="G1300" s="247" t="s">
        <v>4614</v>
      </c>
      <c r="H1300" s="248" t="s">
        <v>7177</v>
      </c>
      <c r="I1300" s="249">
        <v>3580</v>
      </c>
      <c r="J1300" s="249">
        <v>61</v>
      </c>
      <c r="K1300" s="250">
        <v>1.5772245254008044</v>
      </c>
      <c r="L1300" s="251" t="s">
        <v>6273</v>
      </c>
      <c r="M1300" s="251" t="s">
        <v>8713</v>
      </c>
      <c r="N1300" s="245"/>
      <c r="S1300" s="251" t="s">
        <v>8714</v>
      </c>
      <c r="T1300" s="251" t="s">
        <v>8714</v>
      </c>
    </row>
    <row r="1301" spans="1:20">
      <c r="A1301" s="245" t="s">
        <v>6267</v>
      </c>
      <c r="B1301" s="245" t="s">
        <v>6268</v>
      </c>
      <c r="C1301" s="245" t="s">
        <v>6269</v>
      </c>
      <c r="D1301" s="245">
        <v>2017</v>
      </c>
      <c r="E1301" s="246">
        <v>43803</v>
      </c>
      <c r="F1301" s="245" t="s">
        <v>6905</v>
      </c>
      <c r="G1301" s="247" t="s">
        <v>4010</v>
      </c>
      <c r="H1301" s="248" t="s">
        <v>7177</v>
      </c>
      <c r="I1301" s="249">
        <v>3490</v>
      </c>
      <c r="J1301" s="249">
        <v>62</v>
      </c>
      <c r="K1301" s="250">
        <v>1.4643684334194891</v>
      </c>
      <c r="L1301" s="251" t="s">
        <v>6273</v>
      </c>
      <c r="M1301" s="251" t="s">
        <v>8710</v>
      </c>
      <c r="N1301" s="245"/>
      <c r="S1301" s="251" t="s">
        <v>8711</v>
      </c>
      <c r="T1301" s="251" t="s">
        <v>8711</v>
      </c>
    </row>
    <row r="1302" spans="1:20">
      <c r="A1302" s="245" t="s">
        <v>6267</v>
      </c>
      <c r="B1302" s="245" t="s">
        <v>6268</v>
      </c>
      <c r="C1302" s="245" t="s">
        <v>6269</v>
      </c>
      <c r="D1302" s="245">
        <v>2017</v>
      </c>
      <c r="E1302" s="246">
        <v>43803</v>
      </c>
      <c r="F1302" s="245" t="s">
        <v>6379</v>
      </c>
      <c r="G1302" s="247" t="s">
        <v>7278</v>
      </c>
      <c r="H1302" s="248" t="s">
        <v>7177</v>
      </c>
      <c r="I1302" s="249">
        <v>3574</v>
      </c>
      <c r="J1302" s="249">
        <v>62</v>
      </c>
      <c r="K1302" s="250">
        <v>1.4996139773757176</v>
      </c>
      <c r="L1302" s="251" t="s">
        <v>6273</v>
      </c>
      <c r="M1302" s="251" t="s">
        <v>8710</v>
      </c>
      <c r="N1302" s="245"/>
      <c r="S1302" s="251" t="s">
        <v>8711</v>
      </c>
      <c r="T1302" s="251" t="s">
        <v>8711</v>
      </c>
    </row>
    <row r="1303" spans="1:20">
      <c r="A1303" s="245" t="s">
        <v>6267</v>
      </c>
      <c r="B1303" s="245" t="s">
        <v>6268</v>
      </c>
      <c r="C1303" s="245" t="s">
        <v>6269</v>
      </c>
      <c r="D1303" s="245">
        <v>2017</v>
      </c>
      <c r="E1303" s="246">
        <v>43803</v>
      </c>
      <c r="F1303" s="245" t="s">
        <v>6313</v>
      </c>
      <c r="G1303" s="247" t="s">
        <v>3050</v>
      </c>
      <c r="H1303" s="248" t="s">
        <v>7177</v>
      </c>
      <c r="I1303" s="249">
        <v>3428</v>
      </c>
      <c r="J1303" s="249">
        <v>62</v>
      </c>
      <c r="K1303" s="250">
        <v>1.4383538652613206</v>
      </c>
      <c r="L1303" s="251" t="s">
        <v>6273</v>
      </c>
      <c r="M1303" s="251" t="s">
        <v>8710</v>
      </c>
      <c r="N1303" s="245"/>
      <c r="S1303" s="251" t="s">
        <v>8711</v>
      </c>
      <c r="T1303" s="251" t="s">
        <v>8711</v>
      </c>
    </row>
    <row r="1304" spans="1:20">
      <c r="A1304" s="245" t="s">
        <v>6267</v>
      </c>
      <c r="B1304" s="245" t="s">
        <v>6268</v>
      </c>
      <c r="C1304" s="245" t="s">
        <v>6269</v>
      </c>
      <c r="D1304" s="245">
        <v>2017</v>
      </c>
      <c r="E1304" s="246">
        <v>43803</v>
      </c>
      <c r="F1304" s="245" t="s">
        <v>6328</v>
      </c>
      <c r="G1304" s="247" t="s">
        <v>7279</v>
      </c>
      <c r="H1304" s="248" t="s">
        <v>7177</v>
      </c>
      <c r="I1304" s="249">
        <v>3054</v>
      </c>
      <c r="J1304" s="249">
        <v>58</v>
      </c>
      <c r="K1304" s="250">
        <v>1.5652548279962277</v>
      </c>
      <c r="L1304" s="251" t="s">
        <v>6273</v>
      </c>
      <c r="N1304" s="245"/>
    </row>
    <row r="1305" spans="1:20">
      <c r="A1305" s="245" t="s">
        <v>6267</v>
      </c>
      <c r="B1305" s="245" t="s">
        <v>6268</v>
      </c>
      <c r="C1305" s="245" t="s">
        <v>6269</v>
      </c>
      <c r="D1305" s="245">
        <v>2017</v>
      </c>
      <c r="E1305" s="246">
        <v>43803</v>
      </c>
      <c r="F1305" s="245" t="s">
        <v>6536</v>
      </c>
      <c r="G1305" s="247" t="s">
        <v>3070</v>
      </c>
      <c r="H1305" s="248" t="s">
        <v>7177</v>
      </c>
      <c r="I1305" s="249">
        <v>3490</v>
      </c>
      <c r="J1305" s="249">
        <v>60</v>
      </c>
      <c r="K1305" s="250">
        <v>1.6157407407407409</v>
      </c>
      <c r="L1305" s="251" t="s">
        <v>6273</v>
      </c>
      <c r="M1305" s="251" t="s">
        <v>8710</v>
      </c>
      <c r="N1305" s="245"/>
      <c r="S1305" s="251" t="s">
        <v>8711</v>
      </c>
      <c r="T1305" s="251" t="s">
        <v>8711</v>
      </c>
    </row>
    <row r="1306" spans="1:20">
      <c r="A1306" s="245" t="s">
        <v>6267</v>
      </c>
      <c r="B1306" s="245" t="s">
        <v>6268</v>
      </c>
      <c r="C1306" s="245" t="s">
        <v>6269</v>
      </c>
      <c r="D1306" s="245">
        <v>2017</v>
      </c>
      <c r="E1306" s="246">
        <v>43803</v>
      </c>
      <c r="F1306" s="245" t="s">
        <v>6546</v>
      </c>
      <c r="G1306" s="247" t="s">
        <v>3152</v>
      </c>
      <c r="H1306" s="248" t="s">
        <v>7177</v>
      </c>
      <c r="I1306" s="249">
        <v>4032</v>
      </c>
      <c r="J1306" s="249">
        <v>63</v>
      </c>
      <c r="K1306" s="250">
        <v>1.6124968505920889</v>
      </c>
      <c r="L1306" s="251" t="s">
        <v>6273</v>
      </c>
      <c r="M1306" s="251" t="s">
        <v>8710</v>
      </c>
      <c r="N1306" s="245"/>
      <c r="S1306" s="251" t="s">
        <v>8711</v>
      </c>
      <c r="T1306" s="251" t="s">
        <v>8711</v>
      </c>
    </row>
    <row r="1307" spans="1:20">
      <c r="A1307" s="245" t="s">
        <v>6267</v>
      </c>
      <c r="B1307" s="245" t="s">
        <v>6268</v>
      </c>
      <c r="C1307" s="245" t="s">
        <v>6269</v>
      </c>
      <c r="D1307" s="245">
        <v>2017</v>
      </c>
      <c r="E1307" s="246">
        <v>43803</v>
      </c>
      <c r="F1307" s="245" t="s">
        <v>6466</v>
      </c>
      <c r="G1307" s="247" t="s">
        <v>7280</v>
      </c>
      <c r="H1307" s="248" t="s">
        <v>7177</v>
      </c>
      <c r="I1307" s="249">
        <v>3714</v>
      </c>
      <c r="J1307" s="249">
        <v>63</v>
      </c>
      <c r="K1307" s="250">
        <v>1.4853207596971769</v>
      </c>
      <c r="L1307" s="251" t="s">
        <v>6273</v>
      </c>
      <c r="M1307" s="251" t="s">
        <v>8713</v>
      </c>
      <c r="N1307" s="245"/>
      <c r="S1307" s="251" t="s">
        <v>8714</v>
      </c>
      <c r="T1307" s="251" t="s">
        <v>8714</v>
      </c>
    </row>
    <row r="1308" spans="1:20">
      <c r="A1308" s="245" t="s">
        <v>6267</v>
      </c>
      <c r="B1308" s="245" t="s">
        <v>6268</v>
      </c>
      <c r="C1308" s="245" t="s">
        <v>6269</v>
      </c>
      <c r="D1308" s="245">
        <v>2017</v>
      </c>
      <c r="E1308" s="246">
        <v>43803</v>
      </c>
      <c r="F1308" s="245" t="s">
        <v>6960</v>
      </c>
      <c r="G1308" s="247" t="s">
        <v>3097</v>
      </c>
      <c r="H1308" s="248" t="s">
        <v>7177</v>
      </c>
      <c r="I1308" s="249">
        <v>4386</v>
      </c>
      <c r="J1308" s="249">
        <v>64</v>
      </c>
      <c r="K1308" s="250">
        <v>1.673126220703125</v>
      </c>
      <c r="L1308" s="251" t="s">
        <v>6273</v>
      </c>
      <c r="M1308" s="251" t="s">
        <v>8710</v>
      </c>
      <c r="N1308" s="245"/>
      <c r="S1308" s="251" t="s">
        <v>8711</v>
      </c>
      <c r="T1308" s="251" t="s">
        <v>8711</v>
      </c>
    </row>
    <row r="1309" spans="1:20">
      <c r="A1309" s="245" t="s">
        <v>6267</v>
      </c>
      <c r="B1309" s="245" t="s">
        <v>6268</v>
      </c>
      <c r="C1309" s="245" t="s">
        <v>6269</v>
      </c>
      <c r="D1309" s="245">
        <v>2017</v>
      </c>
      <c r="E1309" s="246">
        <v>43803</v>
      </c>
      <c r="F1309" s="245" t="s">
        <v>7047</v>
      </c>
      <c r="G1309" s="247" t="s">
        <v>7281</v>
      </c>
      <c r="H1309" s="248" t="s">
        <v>7177</v>
      </c>
      <c r="I1309" s="249">
        <v>2796</v>
      </c>
      <c r="J1309" s="249">
        <v>57</v>
      </c>
      <c r="K1309" s="250">
        <v>1.5097762874406699</v>
      </c>
      <c r="L1309" s="251" t="s">
        <v>6273</v>
      </c>
      <c r="N1309" s="245"/>
    </row>
    <row r="1310" spans="1:20">
      <c r="A1310" s="245" t="s">
        <v>6267</v>
      </c>
      <c r="B1310" s="245" t="s">
        <v>6268</v>
      </c>
      <c r="C1310" s="245" t="s">
        <v>6269</v>
      </c>
      <c r="D1310" s="245">
        <v>2017</v>
      </c>
      <c r="E1310" s="246">
        <v>43803</v>
      </c>
      <c r="F1310" s="245" t="s">
        <v>7149</v>
      </c>
      <c r="G1310" s="247" t="s">
        <v>3076</v>
      </c>
      <c r="H1310" s="248" t="s">
        <v>7177</v>
      </c>
      <c r="I1310" s="249">
        <v>3636</v>
      </c>
      <c r="J1310" s="249">
        <v>63</v>
      </c>
      <c r="K1310" s="250">
        <v>1.4541266241946513</v>
      </c>
      <c r="L1310" s="251" t="s">
        <v>6273</v>
      </c>
      <c r="M1310" s="251" t="s">
        <v>8710</v>
      </c>
      <c r="N1310" s="245"/>
      <c r="S1310" s="251" t="s">
        <v>8711</v>
      </c>
      <c r="T1310" s="251" t="s">
        <v>8711</v>
      </c>
    </row>
    <row r="1311" spans="1:20">
      <c r="A1311" s="245" t="s">
        <v>6267</v>
      </c>
      <c r="B1311" s="245" t="s">
        <v>6268</v>
      </c>
      <c r="C1311" s="245" t="s">
        <v>6269</v>
      </c>
      <c r="D1311" s="245">
        <v>2017</v>
      </c>
      <c r="E1311" s="246">
        <v>43803</v>
      </c>
      <c r="F1311" s="245" t="s">
        <v>6337</v>
      </c>
      <c r="G1311" s="247" t="s">
        <v>3275</v>
      </c>
      <c r="H1311" s="248" t="s">
        <v>7177</v>
      </c>
      <c r="I1311" s="249">
        <v>3404</v>
      </c>
      <c r="J1311" s="249">
        <v>61</v>
      </c>
      <c r="K1311" s="250">
        <v>1.4996849956604297</v>
      </c>
      <c r="L1311" s="251" t="s">
        <v>6273</v>
      </c>
      <c r="M1311" s="251" t="s">
        <v>8710</v>
      </c>
      <c r="N1311" s="245"/>
      <c r="S1311" s="251" t="s">
        <v>8711</v>
      </c>
      <c r="T1311" s="251" t="s">
        <v>8711</v>
      </c>
    </row>
    <row r="1312" spans="1:20">
      <c r="A1312" s="245" t="s">
        <v>6267</v>
      </c>
      <c r="B1312" s="245" t="s">
        <v>6268</v>
      </c>
      <c r="C1312" s="245" t="s">
        <v>6269</v>
      </c>
      <c r="D1312" s="245">
        <v>2017</v>
      </c>
      <c r="E1312" s="246">
        <v>43803</v>
      </c>
      <c r="F1312" s="245" t="s">
        <v>7093</v>
      </c>
      <c r="G1312" s="247" t="s">
        <v>7282</v>
      </c>
      <c r="H1312" s="248" t="s">
        <v>7177</v>
      </c>
      <c r="I1312" s="249">
        <v>3194</v>
      </c>
      <c r="J1312" s="249">
        <v>60</v>
      </c>
      <c r="K1312" s="250">
        <v>1.4787037037037039</v>
      </c>
      <c r="L1312" s="251" t="s">
        <v>6273</v>
      </c>
      <c r="N1312" s="245"/>
    </row>
    <row r="1313" spans="1:20">
      <c r="A1313" s="245" t="s">
        <v>6267</v>
      </c>
      <c r="B1313" s="245" t="s">
        <v>6268</v>
      </c>
      <c r="C1313" s="245" t="s">
        <v>6269</v>
      </c>
      <c r="D1313" s="245">
        <v>2017</v>
      </c>
      <c r="E1313" s="246">
        <v>43803</v>
      </c>
      <c r="F1313" s="245" t="s">
        <v>6445</v>
      </c>
      <c r="G1313" s="247" t="s">
        <v>7283</v>
      </c>
      <c r="H1313" s="248" t="s">
        <v>7177</v>
      </c>
      <c r="I1313" s="249">
        <v>2972</v>
      </c>
      <c r="J1313" s="249">
        <v>60</v>
      </c>
      <c r="K1313" s="250">
        <v>1.375925925925926</v>
      </c>
      <c r="L1313" s="251" t="s">
        <v>6273</v>
      </c>
      <c r="N1313" s="245"/>
    </row>
    <row r="1314" spans="1:20">
      <c r="A1314" s="245" t="s">
        <v>6267</v>
      </c>
      <c r="B1314" s="245" t="s">
        <v>6268</v>
      </c>
      <c r="C1314" s="245" t="s">
        <v>6269</v>
      </c>
      <c r="D1314" s="245">
        <v>2017</v>
      </c>
      <c r="E1314" s="246">
        <v>43803</v>
      </c>
      <c r="F1314" s="245" t="s">
        <v>6306</v>
      </c>
      <c r="G1314" s="247" t="s">
        <v>7284</v>
      </c>
      <c r="H1314" s="248" t="s">
        <v>7177</v>
      </c>
      <c r="I1314" s="249">
        <v>3276</v>
      </c>
      <c r="J1314" s="249">
        <v>61</v>
      </c>
      <c r="K1314" s="250">
        <v>1.4432926103947026</v>
      </c>
      <c r="L1314" s="251" t="s">
        <v>6273</v>
      </c>
      <c r="N1314" s="245"/>
    </row>
    <row r="1315" spans="1:20">
      <c r="A1315" s="245" t="s">
        <v>6267</v>
      </c>
      <c r="B1315" s="245" t="s">
        <v>6268</v>
      </c>
      <c r="C1315" s="245" t="s">
        <v>6269</v>
      </c>
      <c r="D1315" s="245">
        <v>2017</v>
      </c>
      <c r="E1315" s="246">
        <v>43803</v>
      </c>
      <c r="F1315" s="245" t="s">
        <v>6597</v>
      </c>
      <c r="G1315" s="247" t="s">
        <v>7285</v>
      </c>
      <c r="H1315" s="248" t="s">
        <v>7177</v>
      </c>
      <c r="I1315" s="249">
        <v>3598</v>
      </c>
      <c r="J1315" s="249">
        <v>63</v>
      </c>
      <c r="K1315" s="250">
        <v>1.4389294812575237</v>
      </c>
      <c r="L1315" s="251" t="s">
        <v>6273</v>
      </c>
      <c r="M1315" s="251" t="s">
        <v>8710</v>
      </c>
      <c r="N1315" s="245"/>
      <c r="S1315" s="251" t="s">
        <v>8711</v>
      </c>
      <c r="T1315" s="251" t="s">
        <v>8711</v>
      </c>
    </row>
    <row r="1316" spans="1:20">
      <c r="A1316" s="245" t="s">
        <v>6267</v>
      </c>
      <c r="B1316" s="245" t="s">
        <v>6268</v>
      </c>
      <c r="C1316" s="245" t="s">
        <v>6269</v>
      </c>
      <c r="D1316" s="245">
        <v>2017</v>
      </c>
      <c r="E1316" s="246">
        <v>43803</v>
      </c>
      <c r="F1316" s="245" t="s">
        <v>6914</v>
      </c>
      <c r="G1316" s="247" t="s">
        <v>7286</v>
      </c>
      <c r="H1316" s="248" t="s">
        <v>7177</v>
      </c>
      <c r="I1316" s="249">
        <v>4232</v>
      </c>
      <c r="J1316" s="249">
        <v>64</v>
      </c>
      <c r="K1316" s="250">
        <v>1.6143798828125</v>
      </c>
      <c r="L1316" s="251" t="s">
        <v>6273</v>
      </c>
      <c r="M1316" s="251" t="s">
        <v>8713</v>
      </c>
      <c r="N1316" s="245"/>
      <c r="S1316" s="251" t="s">
        <v>8714</v>
      </c>
      <c r="T1316" s="251" t="s">
        <v>8714</v>
      </c>
    </row>
    <row r="1317" spans="1:20">
      <c r="A1317" s="245" t="s">
        <v>6267</v>
      </c>
      <c r="B1317" s="245" t="s">
        <v>6268</v>
      </c>
      <c r="C1317" s="245" t="s">
        <v>6269</v>
      </c>
      <c r="D1317" s="245">
        <v>2017</v>
      </c>
      <c r="E1317" s="246">
        <v>43803</v>
      </c>
      <c r="F1317" s="245" t="s">
        <v>7017</v>
      </c>
      <c r="G1317" s="247" t="s">
        <v>7287</v>
      </c>
      <c r="H1317" s="248" t="s">
        <v>7177</v>
      </c>
      <c r="I1317" s="249">
        <v>3328</v>
      </c>
      <c r="J1317" s="249">
        <v>60</v>
      </c>
      <c r="K1317" s="250">
        <v>1.5407407407407407</v>
      </c>
      <c r="L1317" s="251" t="s">
        <v>6273</v>
      </c>
      <c r="N1317" s="245"/>
    </row>
    <row r="1318" spans="1:20">
      <c r="A1318" s="245" t="s">
        <v>6267</v>
      </c>
      <c r="B1318" s="245" t="s">
        <v>6268</v>
      </c>
      <c r="C1318" s="245" t="s">
        <v>6269</v>
      </c>
      <c r="D1318" s="245">
        <v>2017</v>
      </c>
      <c r="E1318" s="246">
        <v>43803</v>
      </c>
      <c r="F1318" s="245" t="s">
        <v>6610</v>
      </c>
      <c r="G1318" s="247" t="s">
        <v>7288</v>
      </c>
      <c r="H1318" s="248" t="s">
        <v>7177</v>
      </c>
      <c r="I1318" s="249">
        <v>3298</v>
      </c>
      <c r="J1318" s="249">
        <v>60</v>
      </c>
      <c r="K1318" s="250">
        <v>1.5268518518518519</v>
      </c>
      <c r="L1318" s="251" t="s">
        <v>6273</v>
      </c>
      <c r="N1318" s="245"/>
    </row>
    <row r="1319" spans="1:20">
      <c r="A1319" s="245" t="s">
        <v>6267</v>
      </c>
      <c r="B1319" s="245" t="s">
        <v>6268</v>
      </c>
      <c r="C1319" s="245" t="s">
        <v>6269</v>
      </c>
      <c r="D1319" s="245">
        <v>2017</v>
      </c>
      <c r="E1319" s="246">
        <v>43803</v>
      </c>
      <c r="F1319" s="245" t="s">
        <v>6340</v>
      </c>
      <c r="G1319" s="247" t="s">
        <v>7289</v>
      </c>
      <c r="H1319" s="248" t="s">
        <v>7177</v>
      </c>
      <c r="I1319" s="249">
        <v>2668</v>
      </c>
      <c r="J1319" s="249">
        <v>56</v>
      </c>
      <c r="K1319" s="250">
        <v>1.5192237609329444</v>
      </c>
      <c r="L1319" s="251" t="s">
        <v>6273</v>
      </c>
      <c r="N1319" s="245"/>
    </row>
    <row r="1320" spans="1:20">
      <c r="A1320" s="245" t="s">
        <v>6267</v>
      </c>
      <c r="B1320" s="245" t="s">
        <v>6268</v>
      </c>
      <c r="C1320" s="245" t="s">
        <v>6269</v>
      </c>
      <c r="D1320" s="245">
        <v>2017</v>
      </c>
      <c r="E1320" s="246">
        <v>43803</v>
      </c>
      <c r="F1320" s="245" t="s">
        <v>6750</v>
      </c>
      <c r="G1320" s="247" t="s">
        <v>3019</v>
      </c>
      <c r="H1320" s="248" t="s">
        <v>7177</v>
      </c>
      <c r="I1320" s="249">
        <v>4230</v>
      </c>
      <c r="J1320" s="249">
        <v>65</v>
      </c>
      <c r="K1320" s="250">
        <v>1.5402822030040964</v>
      </c>
      <c r="L1320" s="251" t="s">
        <v>6273</v>
      </c>
      <c r="M1320" s="251" t="s">
        <v>8710</v>
      </c>
      <c r="N1320" s="245"/>
      <c r="S1320" s="251" t="s">
        <v>8711</v>
      </c>
      <c r="T1320" s="251" t="s">
        <v>8711</v>
      </c>
    </row>
    <row r="1321" spans="1:20">
      <c r="A1321" s="245" t="s">
        <v>6267</v>
      </c>
      <c r="B1321" s="245" t="s">
        <v>6268</v>
      </c>
      <c r="C1321" s="245" t="s">
        <v>6269</v>
      </c>
      <c r="D1321" s="245">
        <v>2017</v>
      </c>
      <c r="E1321" s="246">
        <v>43803</v>
      </c>
      <c r="F1321" s="245" t="s">
        <v>6462</v>
      </c>
      <c r="G1321" s="247" t="s">
        <v>2833</v>
      </c>
      <c r="H1321" s="248" t="s">
        <v>7177</v>
      </c>
      <c r="I1321" s="249">
        <v>3896</v>
      </c>
      <c r="J1321" s="249">
        <v>64</v>
      </c>
      <c r="K1321" s="250">
        <v>1.4862060546875</v>
      </c>
      <c r="L1321" s="251" t="s">
        <v>6273</v>
      </c>
      <c r="M1321" s="251" t="s">
        <v>8710</v>
      </c>
      <c r="N1321" s="245"/>
      <c r="S1321" s="251" t="s">
        <v>8711</v>
      </c>
      <c r="T1321" s="251" t="s">
        <v>8711</v>
      </c>
    </row>
    <row r="1322" spans="1:20">
      <c r="A1322" s="245" t="s">
        <v>6267</v>
      </c>
      <c r="B1322" s="245" t="s">
        <v>6268</v>
      </c>
      <c r="C1322" s="245" t="s">
        <v>6269</v>
      </c>
      <c r="D1322" s="245">
        <v>2017</v>
      </c>
      <c r="E1322" s="246">
        <v>43803</v>
      </c>
      <c r="F1322" s="245" t="s">
        <v>6350</v>
      </c>
      <c r="G1322" s="247" t="s">
        <v>7290</v>
      </c>
      <c r="H1322" s="248" t="s">
        <v>7177</v>
      </c>
      <c r="I1322" s="249">
        <v>2702</v>
      </c>
      <c r="J1322" s="249">
        <v>56</v>
      </c>
      <c r="K1322" s="250">
        <v>1.5385841836734695</v>
      </c>
      <c r="L1322" s="251" t="s">
        <v>6273</v>
      </c>
      <c r="N1322" s="245"/>
    </row>
    <row r="1323" spans="1:20">
      <c r="A1323" s="245" t="s">
        <v>6267</v>
      </c>
      <c r="B1323" s="245" t="s">
        <v>6268</v>
      </c>
      <c r="C1323" s="245" t="s">
        <v>6269</v>
      </c>
      <c r="D1323" s="245">
        <v>2017</v>
      </c>
      <c r="E1323" s="246">
        <v>43803</v>
      </c>
      <c r="F1323" s="245" t="s">
        <v>7017</v>
      </c>
      <c r="G1323" s="247" t="s">
        <v>7291</v>
      </c>
      <c r="H1323" s="248" t="s">
        <v>7177</v>
      </c>
      <c r="I1323" s="249">
        <v>2680</v>
      </c>
      <c r="J1323" s="249">
        <v>56</v>
      </c>
      <c r="K1323" s="250">
        <v>1.5260568513119532</v>
      </c>
      <c r="L1323" s="251" t="s">
        <v>6273</v>
      </c>
      <c r="N1323" s="245"/>
    </row>
    <row r="1324" spans="1:20">
      <c r="A1324" s="245" t="s">
        <v>6267</v>
      </c>
      <c r="B1324" s="245" t="s">
        <v>6268</v>
      </c>
      <c r="C1324" s="245" t="s">
        <v>6269</v>
      </c>
      <c r="D1324" s="245">
        <v>2017</v>
      </c>
      <c r="E1324" s="246">
        <v>43803</v>
      </c>
      <c r="F1324" s="245" t="s">
        <v>6708</v>
      </c>
      <c r="G1324" s="247" t="s">
        <v>4392</v>
      </c>
      <c r="H1324" s="248" t="s">
        <v>7177</v>
      </c>
      <c r="I1324" s="249">
        <v>4190</v>
      </c>
      <c r="J1324" s="249">
        <v>65</v>
      </c>
      <c r="K1324" s="250">
        <v>1.5257168866636321</v>
      </c>
      <c r="L1324" s="251" t="s">
        <v>6273</v>
      </c>
      <c r="M1324" s="251" t="s">
        <v>8713</v>
      </c>
      <c r="N1324" s="245"/>
      <c r="S1324" s="251" t="s">
        <v>8714</v>
      </c>
      <c r="T1324" s="251" t="s">
        <v>8714</v>
      </c>
    </row>
    <row r="1325" spans="1:20">
      <c r="A1325" s="245" t="s">
        <v>6267</v>
      </c>
      <c r="B1325" s="245" t="s">
        <v>6268</v>
      </c>
      <c r="C1325" s="245" t="s">
        <v>6269</v>
      </c>
      <c r="D1325" s="245">
        <v>2017</v>
      </c>
      <c r="E1325" s="246">
        <v>43803</v>
      </c>
      <c r="F1325" s="245" t="s">
        <v>6285</v>
      </c>
      <c r="G1325" s="247" t="s">
        <v>7292</v>
      </c>
      <c r="H1325" s="248" t="s">
        <v>7177</v>
      </c>
      <c r="I1325" s="249">
        <v>2590</v>
      </c>
      <c r="J1325" s="249">
        <v>57</v>
      </c>
      <c r="K1325" s="250">
        <v>1.3985409815705778</v>
      </c>
      <c r="L1325" s="251" t="s">
        <v>6273</v>
      </c>
      <c r="N1325" s="245"/>
    </row>
    <row r="1326" spans="1:20">
      <c r="A1326" s="245" t="s">
        <v>6267</v>
      </c>
      <c r="B1326" s="245" t="s">
        <v>6268</v>
      </c>
      <c r="C1326" s="245" t="s">
        <v>6269</v>
      </c>
      <c r="D1326" s="245">
        <v>2017</v>
      </c>
      <c r="E1326" s="246">
        <v>43803</v>
      </c>
      <c r="F1326" s="245" t="s">
        <v>6680</v>
      </c>
      <c r="G1326" s="247" t="s">
        <v>7293</v>
      </c>
      <c r="H1326" s="248" t="s">
        <v>7177</v>
      </c>
      <c r="I1326" s="249">
        <v>3450</v>
      </c>
      <c r="J1326" s="249">
        <v>61</v>
      </c>
      <c r="K1326" s="250">
        <v>1.5199510091153006</v>
      </c>
      <c r="L1326" s="251" t="s">
        <v>6273</v>
      </c>
      <c r="M1326" s="251" t="s">
        <v>8710</v>
      </c>
      <c r="N1326" s="245"/>
      <c r="S1326" s="251" t="s">
        <v>8711</v>
      </c>
      <c r="T1326" s="251" t="s">
        <v>8716</v>
      </c>
    </row>
    <row r="1327" spans="1:20">
      <c r="A1327" s="245" t="s">
        <v>6267</v>
      </c>
      <c r="B1327" s="245" t="s">
        <v>6268</v>
      </c>
      <c r="C1327" s="245" t="s">
        <v>6269</v>
      </c>
      <c r="D1327" s="245">
        <v>2017</v>
      </c>
      <c r="E1327" s="246">
        <v>43803</v>
      </c>
      <c r="F1327" s="245" t="s">
        <v>6322</v>
      </c>
      <c r="G1327" s="247" t="s">
        <v>7294</v>
      </c>
      <c r="H1327" s="248" t="s">
        <v>7177</v>
      </c>
      <c r="I1327" s="249">
        <v>2536</v>
      </c>
      <c r="J1327" s="249">
        <v>56</v>
      </c>
      <c r="K1327" s="250">
        <v>1.4440597667638484</v>
      </c>
      <c r="L1327" s="251" t="s">
        <v>6273</v>
      </c>
      <c r="N1327" s="245"/>
    </row>
    <row r="1328" spans="1:20">
      <c r="A1328" s="245" t="s">
        <v>6267</v>
      </c>
      <c r="B1328" s="245" t="s">
        <v>6268</v>
      </c>
      <c r="C1328" s="245" t="s">
        <v>6269</v>
      </c>
      <c r="D1328" s="245">
        <v>2017</v>
      </c>
      <c r="E1328" s="246">
        <v>43803</v>
      </c>
      <c r="F1328" s="245" t="s">
        <v>6730</v>
      </c>
      <c r="G1328" s="247" t="s">
        <v>7295</v>
      </c>
      <c r="H1328" s="248" t="s">
        <v>7177</v>
      </c>
      <c r="I1328" s="249">
        <v>2552</v>
      </c>
      <c r="J1328" s="249">
        <v>55</v>
      </c>
      <c r="K1328" s="250">
        <v>1.5338842975206612</v>
      </c>
      <c r="L1328" s="251" t="s">
        <v>6273</v>
      </c>
      <c r="N1328" s="245"/>
    </row>
    <row r="1329" spans="1:20">
      <c r="A1329" s="245" t="s">
        <v>6267</v>
      </c>
      <c r="B1329" s="245" t="s">
        <v>6268</v>
      </c>
      <c r="C1329" s="245" t="s">
        <v>6269</v>
      </c>
      <c r="D1329" s="245">
        <v>2017</v>
      </c>
      <c r="E1329" s="246">
        <v>43803</v>
      </c>
      <c r="F1329" s="245" t="s">
        <v>6715</v>
      </c>
      <c r="G1329" s="247" t="s">
        <v>7296</v>
      </c>
      <c r="H1329" s="248" t="s">
        <v>7177</v>
      </c>
      <c r="I1329" s="249">
        <v>4240</v>
      </c>
      <c r="J1329" s="249">
        <v>64</v>
      </c>
      <c r="K1329" s="250">
        <v>1.617431640625</v>
      </c>
      <c r="L1329" s="251" t="s">
        <v>6273</v>
      </c>
      <c r="M1329" s="251" t="s">
        <v>8710</v>
      </c>
      <c r="N1329" s="245"/>
      <c r="S1329" s="251" t="s">
        <v>8711</v>
      </c>
      <c r="T1329" s="251" t="s">
        <v>8711</v>
      </c>
    </row>
    <row r="1330" spans="1:20">
      <c r="A1330" s="245" t="s">
        <v>6267</v>
      </c>
      <c r="B1330" s="245" t="s">
        <v>6268</v>
      </c>
      <c r="C1330" s="245" t="s">
        <v>6269</v>
      </c>
      <c r="D1330" s="245">
        <v>2017</v>
      </c>
      <c r="E1330" s="246">
        <v>43803</v>
      </c>
      <c r="F1330" s="245" t="s">
        <v>6432</v>
      </c>
      <c r="G1330" s="247" t="s">
        <v>7297</v>
      </c>
      <c r="H1330" s="248" t="s">
        <v>7177</v>
      </c>
      <c r="I1330" s="249">
        <v>2934</v>
      </c>
      <c r="J1330" s="249">
        <v>58</v>
      </c>
      <c r="K1330" s="250">
        <v>1.5037516913362581</v>
      </c>
      <c r="L1330" s="251" t="s">
        <v>6273</v>
      </c>
      <c r="N1330" s="245"/>
    </row>
    <row r="1331" spans="1:20">
      <c r="A1331" s="245" t="s">
        <v>6267</v>
      </c>
      <c r="B1331" s="245" t="s">
        <v>6268</v>
      </c>
      <c r="C1331" s="245" t="s">
        <v>6269</v>
      </c>
      <c r="D1331" s="245">
        <v>2017</v>
      </c>
      <c r="E1331" s="246">
        <v>43803</v>
      </c>
      <c r="F1331" s="245" t="s">
        <v>6914</v>
      </c>
      <c r="G1331" s="247" t="s">
        <v>7298</v>
      </c>
      <c r="H1331" s="248" t="s">
        <v>7177</v>
      </c>
      <c r="I1331" s="249">
        <v>3482</v>
      </c>
      <c r="J1331" s="249">
        <v>60</v>
      </c>
      <c r="K1331" s="250">
        <v>1.6120370370370372</v>
      </c>
      <c r="L1331" s="251" t="s">
        <v>6273</v>
      </c>
      <c r="M1331" s="251" t="s">
        <v>8713</v>
      </c>
      <c r="N1331" s="245"/>
      <c r="S1331" s="251" t="s">
        <v>8714</v>
      </c>
      <c r="T1331" s="251" t="s">
        <v>8714</v>
      </c>
    </row>
    <row r="1332" spans="1:20">
      <c r="A1332" s="245" t="s">
        <v>6267</v>
      </c>
      <c r="B1332" s="245" t="s">
        <v>6268</v>
      </c>
      <c r="C1332" s="245" t="s">
        <v>6269</v>
      </c>
      <c r="D1332" s="245">
        <v>2017</v>
      </c>
      <c r="E1332" s="246">
        <v>43803</v>
      </c>
      <c r="F1332" s="245" t="s">
        <v>6610</v>
      </c>
      <c r="G1332" s="247" t="s">
        <v>7299</v>
      </c>
      <c r="H1332" s="248" t="s">
        <v>7177</v>
      </c>
      <c r="I1332" s="249">
        <v>3330</v>
      </c>
      <c r="J1332" s="249">
        <v>60</v>
      </c>
      <c r="K1332" s="250">
        <v>1.5416666666666667</v>
      </c>
      <c r="L1332" s="251" t="s">
        <v>6273</v>
      </c>
      <c r="N1332" s="245"/>
    </row>
    <row r="1333" spans="1:20">
      <c r="A1333" s="245" t="s">
        <v>6267</v>
      </c>
      <c r="B1333" s="245" t="s">
        <v>6268</v>
      </c>
      <c r="C1333" s="245" t="s">
        <v>6269</v>
      </c>
      <c r="D1333" s="245">
        <v>2017</v>
      </c>
      <c r="E1333" s="246">
        <v>43803</v>
      </c>
      <c r="F1333" s="245" t="s">
        <v>6905</v>
      </c>
      <c r="G1333" s="247" t="s">
        <v>3897</v>
      </c>
      <c r="H1333" s="248" t="s">
        <v>7177</v>
      </c>
      <c r="I1333" s="249">
        <v>4094</v>
      </c>
      <c r="J1333" s="249">
        <v>64</v>
      </c>
      <c r="K1333" s="250">
        <v>1.561737060546875</v>
      </c>
      <c r="L1333" s="251" t="s">
        <v>6273</v>
      </c>
      <c r="M1333" s="251" t="s">
        <v>8710</v>
      </c>
      <c r="N1333" s="245"/>
      <c r="S1333" s="251" t="s">
        <v>8711</v>
      </c>
      <c r="T1333" s="251" t="s">
        <v>8711</v>
      </c>
    </row>
    <row r="1334" spans="1:20">
      <c r="A1334" s="245" t="s">
        <v>6267</v>
      </c>
      <c r="B1334" s="245" t="s">
        <v>6268</v>
      </c>
      <c r="C1334" s="245" t="s">
        <v>6269</v>
      </c>
      <c r="D1334" s="245">
        <v>2017</v>
      </c>
      <c r="E1334" s="246">
        <v>43803</v>
      </c>
      <c r="F1334" s="245" t="s">
        <v>6520</v>
      </c>
      <c r="G1334" s="247" t="s">
        <v>7300</v>
      </c>
      <c r="H1334" s="248" t="s">
        <v>7177</v>
      </c>
      <c r="I1334" s="249">
        <v>3846</v>
      </c>
      <c r="J1334" s="249">
        <v>62</v>
      </c>
      <c r="K1334" s="250">
        <v>1.6137424054244571</v>
      </c>
      <c r="L1334" s="251" t="s">
        <v>6273</v>
      </c>
      <c r="M1334" s="251" t="s">
        <v>8710</v>
      </c>
      <c r="N1334" s="245"/>
      <c r="S1334" s="251" t="s">
        <v>8711</v>
      </c>
      <c r="T1334" s="251" t="s">
        <v>8711</v>
      </c>
    </row>
    <row r="1335" spans="1:20">
      <c r="A1335" s="245" t="s">
        <v>6267</v>
      </c>
      <c r="B1335" s="245" t="s">
        <v>6268</v>
      </c>
      <c r="C1335" s="245" t="s">
        <v>6269</v>
      </c>
      <c r="D1335" s="245">
        <v>2017</v>
      </c>
      <c r="E1335" s="246">
        <v>43803</v>
      </c>
      <c r="F1335" s="245" t="s">
        <v>6508</v>
      </c>
      <c r="G1335" s="247" t="s">
        <v>7301</v>
      </c>
      <c r="H1335" s="248" t="s">
        <v>7177</v>
      </c>
      <c r="I1335" s="249">
        <v>2626</v>
      </c>
      <c r="J1335" s="249">
        <v>57</v>
      </c>
      <c r="K1335" s="250">
        <v>1.4179801612371958</v>
      </c>
      <c r="L1335" s="251" t="s">
        <v>6273</v>
      </c>
      <c r="N1335" s="245"/>
    </row>
    <row r="1336" spans="1:20">
      <c r="A1336" s="245" t="s">
        <v>6267</v>
      </c>
      <c r="B1336" s="245" t="s">
        <v>6268</v>
      </c>
      <c r="C1336" s="245" t="s">
        <v>6269</v>
      </c>
      <c r="D1336" s="245">
        <v>2017</v>
      </c>
      <c r="E1336" s="246">
        <v>43803</v>
      </c>
      <c r="F1336" s="245" t="s">
        <v>6755</v>
      </c>
      <c r="G1336" s="247" t="s">
        <v>7302</v>
      </c>
      <c r="H1336" s="248" t="s">
        <v>7177</v>
      </c>
      <c r="I1336" s="249">
        <v>2930</v>
      </c>
      <c r="J1336" s="249">
        <v>58</v>
      </c>
      <c r="K1336" s="250">
        <v>1.5017015867809258</v>
      </c>
      <c r="L1336" s="251" t="s">
        <v>6273</v>
      </c>
      <c r="N1336" s="245"/>
    </row>
    <row r="1337" spans="1:20">
      <c r="A1337" s="245" t="s">
        <v>6267</v>
      </c>
      <c r="B1337" s="245" t="s">
        <v>6268</v>
      </c>
      <c r="C1337" s="245" t="s">
        <v>6269</v>
      </c>
      <c r="D1337" s="245">
        <v>2017</v>
      </c>
      <c r="E1337" s="246">
        <v>43803</v>
      </c>
      <c r="F1337" s="245" t="s">
        <v>6728</v>
      </c>
      <c r="G1337" s="247" t="s">
        <v>4054</v>
      </c>
      <c r="H1337" s="248" t="s">
        <v>7177</v>
      </c>
      <c r="I1337" s="249">
        <v>3792</v>
      </c>
      <c r="J1337" s="249">
        <v>61</v>
      </c>
      <c r="K1337" s="250">
        <v>1.6706244134971651</v>
      </c>
      <c r="L1337" s="251" t="s">
        <v>6273</v>
      </c>
      <c r="M1337" s="251" t="s">
        <v>8710</v>
      </c>
      <c r="N1337" s="245"/>
      <c r="S1337" s="251" t="s">
        <v>8711</v>
      </c>
      <c r="T1337" s="251" t="s">
        <v>8711</v>
      </c>
    </row>
    <row r="1338" spans="1:20">
      <c r="A1338" s="245" t="s">
        <v>6267</v>
      </c>
      <c r="B1338" s="245" t="s">
        <v>6268</v>
      </c>
      <c r="C1338" s="245" t="s">
        <v>6269</v>
      </c>
      <c r="D1338" s="245">
        <v>2017</v>
      </c>
      <c r="E1338" s="246">
        <v>43803</v>
      </c>
      <c r="F1338" s="245" t="s">
        <v>6400</v>
      </c>
      <c r="G1338" s="247" t="s">
        <v>7303</v>
      </c>
      <c r="H1338" s="248" t="s">
        <v>7177</v>
      </c>
      <c r="I1338" s="249">
        <v>3364</v>
      </c>
      <c r="J1338" s="249">
        <v>60</v>
      </c>
      <c r="K1338" s="250">
        <v>1.5574074074074074</v>
      </c>
      <c r="L1338" s="251" t="s">
        <v>6273</v>
      </c>
      <c r="N1338" s="245"/>
    </row>
    <row r="1339" spans="1:20">
      <c r="A1339" s="245" t="s">
        <v>6267</v>
      </c>
      <c r="B1339" s="245" t="s">
        <v>6268</v>
      </c>
      <c r="C1339" s="245" t="s">
        <v>6269</v>
      </c>
      <c r="D1339" s="245">
        <v>2017</v>
      </c>
      <c r="E1339" s="246">
        <v>43803</v>
      </c>
      <c r="F1339" s="245" t="s">
        <v>6708</v>
      </c>
      <c r="G1339" s="247" t="s">
        <v>7304</v>
      </c>
      <c r="H1339" s="248" t="s">
        <v>7177</v>
      </c>
      <c r="I1339" s="249">
        <v>3854</v>
      </c>
      <c r="J1339" s="249">
        <v>63</v>
      </c>
      <c r="K1339" s="250">
        <v>1.5413102336760689</v>
      </c>
      <c r="L1339" s="251" t="s">
        <v>6273</v>
      </c>
      <c r="M1339" s="251" t="s">
        <v>8713</v>
      </c>
      <c r="N1339" s="245"/>
      <c r="S1339" s="251" t="s">
        <v>8714</v>
      </c>
      <c r="T1339" s="251" t="s">
        <v>8714</v>
      </c>
    </row>
    <row r="1340" spans="1:20">
      <c r="A1340" s="245" t="s">
        <v>6267</v>
      </c>
      <c r="B1340" s="245" t="s">
        <v>6268</v>
      </c>
      <c r="C1340" s="245" t="s">
        <v>6269</v>
      </c>
      <c r="D1340" s="245">
        <v>2017</v>
      </c>
      <c r="E1340" s="246">
        <v>43803</v>
      </c>
      <c r="F1340" s="245" t="s">
        <v>6916</v>
      </c>
      <c r="G1340" s="247" t="s">
        <v>7305</v>
      </c>
      <c r="H1340" s="248" t="s">
        <v>7177</v>
      </c>
      <c r="I1340" s="249">
        <v>2980</v>
      </c>
      <c r="J1340" s="249">
        <v>59</v>
      </c>
      <c r="K1340" s="250">
        <v>1.4509760004674286</v>
      </c>
      <c r="L1340" s="251" t="s">
        <v>6273</v>
      </c>
      <c r="N1340" s="245"/>
    </row>
    <row r="1341" spans="1:20">
      <c r="A1341" s="245" t="s">
        <v>6267</v>
      </c>
      <c r="B1341" s="245" t="s">
        <v>6268</v>
      </c>
      <c r="C1341" s="245" t="s">
        <v>6269</v>
      </c>
      <c r="D1341" s="245">
        <v>2017</v>
      </c>
      <c r="E1341" s="246">
        <v>43803</v>
      </c>
      <c r="F1341" s="245" t="s">
        <v>6281</v>
      </c>
      <c r="G1341" s="247" t="s">
        <v>3709</v>
      </c>
      <c r="H1341" s="248" t="s">
        <v>7177</v>
      </c>
      <c r="I1341" s="249">
        <v>3710</v>
      </c>
      <c r="J1341" s="249">
        <v>62</v>
      </c>
      <c r="K1341" s="250">
        <v>1.5566781914000873</v>
      </c>
      <c r="L1341" s="251" t="s">
        <v>6273</v>
      </c>
      <c r="M1341" s="251" t="s">
        <v>8713</v>
      </c>
      <c r="N1341" s="245"/>
      <c r="S1341" s="251" t="s">
        <v>8714</v>
      </c>
      <c r="T1341" s="251" t="s">
        <v>8714</v>
      </c>
    </row>
    <row r="1342" spans="1:20">
      <c r="A1342" s="245" t="s">
        <v>6267</v>
      </c>
      <c r="B1342" s="245" t="s">
        <v>6268</v>
      </c>
      <c r="C1342" s="245" t="s">
        <v>6269</v>
      </c>
      <c r="D1342" s="245">
        <v>2017</v>
      </c>
      <c r="E1342" s="246">
        <v>43803</v>
      </c>
      <c r="F1342" s="245" t="s">
        <v>6406</v>
      </c>
      <c r="G1342" s="247" t="s">
        <v>7306</v>
      </c>
      <c r="H1342" s="248" t="s">
        <v>7177</v>
      </c>
      <c r="I1342" s="249">
        <v>3154</v>
      </c>
      <c r="J1342" s="249">
        <v>61</v>
      </c>
      <c r="K1342" s="250">
        <v>1.3895436181883065</v>
      </c>
      <c r="L1342" s="251" t="s">
        <v>6273</v>
      </c>
      <c r="N1342" s="245"/>
    </row>
    <row r="1343" spans="1:20">
      <c r="A1343" s="245" t="s">
        <v>6267</v>
      </c>
      <c r="B1343" s="245" t="s">
        <v>6268</v>
      </c>
      <c r="C1343" s="245" t="s">
        <v>6269</v>
      </c>
      <c r="D1343" s="245">
        <v>2017</v>
      </c>
      <c r="E1343" s="246">
        <v>43803</v>
      </c>
      <c r="F1343" s="245" t="s">
        <v>6310</v>
      </c>
      <c r="G1343" s="247" t="s">
        <v>7307</v>
      </c>
      <c r="H1343" s="248" t="s">
        <v>7177</v>
      </c>
      <c r="I1343" s="249">
        <v>2360</v>
      </c>
      <c r="J1343" s="249">
        <v>54</v>
      </c>
      <c r="K1343" s="250">
        <v>1.4987552710460805</v>
      </c>
      <c r="L1343" s="251" t="s">
        <v>6273</v>
      </c>
      <c r="N1343" s="245"/>
    </row>
    <row r="1344" spans="1:20">
      <c r="A1344" s="245" t="s">
        <v>6267</v>
      </c>
      <c r="B1344" s="245" t="s">
        <v>6268</v>
      </c>
      <c r="C1344" s="245" t="s">
        <v>6269</v>
      </c>
      <c r="D1344" s="245">
        <v>2017</v>
      </c>
      <c r="E1344" s="246">
        <v>43803</v>
      </c>
      <c r="F1344" s="245" t="s">
        <v>6400</v>
      </c>
      <c r="G1344" s="247" t="s">
        <v>7308</v>
      </c>
      <c r="H1344" s="248" t="s">
        <v>7177</v>
      </c>
      <c r="I1344" s="249">
        <v>3682</v>
      </c>
      <c r="J1344" s="249">
        <v>61</v>
      </c>
      <c r="K1344" s="250">
        <v>1.6221622074094308</v>
      </c>
      <c r="L1344" s="251" t="s">
        <v>6273</v>
      </c>
      <c r="M1344" s="251" t="s">
        <v>8710</v>
      </c>
      <c r="N1344" s="245"/>
      <c r="S1344" s="251" t="s">
        <v>8711</v>
      </c>
      <c r="T1344" s="251" t="s">
        <v>8711</v>
      </c>
    </row>
    <row r="1345" spans="1:20">
      <c r="A1345" s="245" t="s">
        <v>6267</v>
      </c>
      <c r="B1345" s="245" t="s">
        <v>6268</v>
      </c>
      <c r="C1345" s="245" t="s">
        <v>6269</v>
      </c>
      <c r="D1345" s="245">
        <v>2017</v>
      </c>
      <c r="E1345" s="246">
        <v>43803</v>
      </c>
      <c r="F1345" s="245" t="s">
        <v>6285</v>
      </c>
      <c r="G1345" s="247" t="s">
        <v>7309</v>
      </c>
      <c r="H1345" s="248" t="s">
        <v>7177</v>
      </c>
      <c r="I1345" s="249">
        <v>3082</v>
      </c>
      <c r="J1345" s="249">
        <v>60</v>
      </c>
      <c r="K1345" s="250">
        <v>1.4268518518518518</v>
      </c>
      <c r="L1345" s="251" t="s">
        <v>6273</v>
      </c>
      <c r="N1345" s="245"/>
    </row>
    <row r="1346" spans="1:20">
      <c r="A1346" s="245" t="s">
        <v>6267</v>
      </c>
      <c r="B1346" s="245" t="s">
        <v>6268</v>
      </c>
      <c r="C1346" s="245" t="s">
        <v>6269</v>
      </c>
      <c r="D1346" s="245">
        <v>2017</v>
      </c>
      <c r="E1346" s="246">
        <v>43803</v>
      </c>
      <c r="F1346" s="245" t="s">
        <v>7164</v>
      </c>
      <c r="G1346" s="247" t="s">
        <v>7310</v>
      </c>
      <c r="H1346" s="248" t="s">
        <v>7177</v>
      </c>
      <c r="I1346" s="249">
        <v>2822</v>
      </c>
      <c r="J1346" s="249">
        <v>59</v>
      </c>
      <c r="K1346" s="250">
        <v>1.3740450581607662</v>
      </c>
      <c r="L1346" s="251" t="s">
        <v>6273</v>
      </c>
      <c r="N1346" s="245"/>
    </row>
    <row r="1347" spans="1:20">
      <c r="A1347" s="245" t="s">
        <v>6267</v>
      </c>
      <c r="B1347" s="245" t="s">
        <v>6268</v>
      </c>
      <c r="C1347" s="245" t="s">
        <v>6269</v>
      </c>
      <c r="D1347" s="245">
        <v>2017</v>
      </c>
      <c r="E1347" s="246">
        <v>43803</v>
      </c>
      <c r="F1347" s="245" t="s">
        <v>6291</v>
      </c>
      <c r="G1347" s="247" t="s">
        <v>7311</v>
      </c>
      <c r="H1347" s="248" t="s">
        <v>7177</v>
      </c>
      <c r="I1347" s="249">
        <v>4108</v>
      </c>
      <c r="J1347" s="249">
        <v>64</v>
      </c>
      <c r="K1347" s="250">
        <v>1.56707763671875</v>
      </c>
      <c r="L1347" s="251" t="s">
        <v>6273</v>
      </c>
      <c r="M1347" s="251" t="s">
        <v>8713</v>
      </c>
      <c r="N1347" s="245"/>
      <c r="S1347" s="251" t="s">
        <v>8714</v>
      </c>
      <c r="T1347" s="251" t="s">
        <v>8714</v>
      </c>
    </row>
    <row r="1348" spans="1:20">
      <c r="A1348" s="245" t="s">
        <v>6267</v>
      </c>
      <c r="B1348" s="245" t="s">
        <v>6268</v>
      </c>
      <c r="C1348" s="245" t="s">
        <v>6269</v>
      </c>
      <c r="D1348" s="245">
        <v>2017</v>
      </c>
      <c r="E1348" s="246">
        <v>43803</v>
      </c>
      <c r="F1348" s="245" t="s">
        <v>7097</v>
      </c>
      <c r="G1348" s="247" t="s">
        <v>7312</v>
      </c>
      <c r="H1348" s="248" t="s">
        <v>7177</v>
      </c>
      <c r="I1348" s="249">
        <v>2500</v>
      </c>
      <c r="J1348" s="249">
        <v>55</v>
      </c>
      <c r="K1348" s="250">
        <v>1.5026296018031555</v>
      </c>
      <c r="L1348" s="251" t="s">
        <v>6273</v>
      </c>
      <c r="N1348" s="245"/>
    </row>
    <row r="1349" spans="1:20">
      <c r="A1349" s="245" t="s">
        <v>6267</v>
      </c>
      <c r="B1349" s="245" t="s">
        <v>6268</v>
      </c>
      <c r="C1349" s="245" t="s">
        <v>6269</v>
      </c>
      <c r="D1349" s="245">
        <v>2017</v>
      </c>
      <c r="E1349" s="246">
        <v>43803</v>
      </c>
      <c r="F1349" s="245" t="s">
        <v>6607</v>
      </c>
      <c r="G1349" s="247" t="s">
        <v>7313</v>
      </c>
      <c r="H1349" s="248" t="s">
        <v>7177</v>
      </c>
      <c r="I1349" s="249">
        <v>3036</v>
      </c>
      <c r="J1349" s="249">
        <v>59</v>
      </c>
      <c r="K1349" s="250">
        <v>1.4782426635634607</v>
      </c>
      <c r="L1349" s="251" t="s">
        <v>6273</v>
      </c>
      <c r="N1349" s="245"/>
    </row>
    <row r="1350" spans="1:20">
      <c r="A1350" s="245" t="s">
        <v>6267</v>
      </c>
      <c r="B1350" s="245" t="s">
        <v>6268</v>
      </c>
      <c r="C1350" s="245" t="s">
        <v>6269</v>
      </c>
      <c r="D1350" s="245">
        <v>2017</v>
      </c>
      <c r="E1350" s="246">
        <v>43803</v>
      </c>
      <c r="F1350" s="245" t="s">
        <v>6744</v>
      </c>
      <c r="G1350" s="247" t="s">
        <v>7314</v>
      </c>
      <c r="H1350" s="248" t="s">
        <v>7177</v>
      </c>
      <c r="I1350" s="249">
        <v>3600</v>
      </c>
      <c r="J1350" s="249">
        <v>62</v>
      </c>
      <c r="K1350" s="250">
        <v>1.5105233124097883</v>
      </c>
      <c r="L1350" s="251" t="s">
        <v>6273</v>
      </c>
      <c r="M1350" s="251" t="s">
        <v>8710</v>
      </c>
      <c r="N1350" s="245"/>
      <c r="S1350" s="251" t="s">
        <v>8711</v>
      </c>
      <c r="T1350" s="251" t="s">
        <v>8711</v>
      </c>
    </row>
    <row r="1351" spans="1:20">
      <c r="A1351" s="245" t="s">
        <v>6267</v>
      </c>
      <c r="B1351" s="245" t="s">
        <v>6268</v>
      </c>
      <c r="C1351" s="245" t="s">
        <v>6269</v>
      </c>
      <c r="D1351" s="245">
        <v>2017</v>
      </c>
      <c r="E1351" s="246">
        <v>43803</v>
      </c>
      <c r="F1351" s="245" t="s">
        <v>6435</v>
      </c>
      <c r="G1351" s="247" t="s">
        <v>7315</v>
      </c>
      <c r="H1351" s="248" t="s">
        <v>7177</v>
      </c>
      <c r="I1351" s="249">
        <v>3956</v>
      </c>
      <c r="J1351" s="249">
        <v>63</v>
      </c>
      <c r="K1351" s="250">
        <v>1.5821025647178331</v>
      </c>
      <c r="L1351" s="251" t="s">
        <v>6273</v>
      </c>
      <c r="M1351" s="251" t="s">
        <v>8710</v>
      </c>
      <c r="N1351" s="245"/>
      <c r="S1351" s="251" t="s">
        <v>8711</v>
      </c>
      <c r="T1351" s="251" t="s">
        <v>8716</v>
      </c>
    </row>
    <row r="1352" spans="1:20">
      <c r="A1352" s="245" t="s">
        <v>6267</v>
      </c>
      <c r="B1352" s="245" t="s">
        <v>6268</v>
      </c>
      <c r="C1352" s="245" t="s">
        <v>6269</v>
      </c>
      <c r="D1352" s="245">
        <v>2017</v>
      </c>
      <c r="E1352" s="246">
        <v>43803</v>
      </c>
      <c r="F1352" s="245" t="s">
        <v>6422</v>
      </c>
      <c r="G1352" s="247" t="s">
        <v>2485</v>
      </c>
      <c r="H1352" s="248" t="s">
        <v>7177</v>
      </c>
      <c r="I1352" s="249">
        <v>3116</v>
      </c>
      <c r="J1352" s="249">
        <v>59</v>
      </c>
      <c r="K1352" s="250">
        <v>1.5171950394149354</v>
      </c>
      <c r="L1352" s="251" t="s">
        <v>6273</v>
      </c>
      <c r="M1352" s="251" t="s">
        <v>8713</v>
      </c>
      <c r="N1352" s="245"/>
      <c r="S1352" s="251" t="s">
        <v>8714</v>
      </c>
      <c r="T1352" s="251" t="s">
        <v>8714</v>
      </c>
    </row>
    <row r="1353" spans="1:20">
      <c r="A1353" s="245" t="s">
        <v>6267</v>
      </c>
      <c r="B1353" s="245" t="s">
        <v>6268</v>
      </c>
      <c r="C1353" s="245" t="s">
        <v>6269</v>
      </c>
      <c r="D1353" s="245">
        <v>2017</v>
      </c>
      <c r="E1353" s="246">
        <v>43803</v>
      </c>
      <c r="F1353" s="245" t="s">
        <v>6337</v>
      </c>
      <c r="G1353" s="247" t="s">
        <v>7316</v>
      </c>
      <c r="H1353" s="248" t="s">
        <v>7177</v>
      </c>
      <c r="I1353" s="249">
        <v>2846</v>
      </c>
      <c r="J1353" s="249">
        <v>60</v>
      </c>
      <c r="K1353" s="250">
        <v>1.3175925925925926</v>
      </c>
      <c r="L1353" s="251" t="s">
        <v>6273</v>
      </c>
      <c r="N1353" s="245"/>
    </row>
    <row r="1354" spans="1:20">
      <c r="A1354" s="245" t="s">
        <v>6267</v>
      </c>
      <c r="B1354" s="245" t="s">
        <v>6268</v>
      </c>
      <c r="C1354" s="245" t="s">
        <v>6269</v>
      </c>
      <c r="D1354" s="245">
        <v>2017</v>
      </c>
      <c r="E1354" s="246">
        <v>43803</v>
      </c>
      <c r="F1354" s="245" t="s">
        <v>6328</v>
      </c>
      <c r="G1354" s="247" t="s">
        <v>7317</v>
      </c>
      <c r="H1354" s="248" t="s">
        <v>7177</v>
      </c>
      <c r="I1354" s="249">
        <v>4186</v>
      </c>
      <c r="J1354" s="249">
        <v>64</v>
      </c>
      <c r="K1354" s="250">
        <v>1.596832275390625</v>
      </c>
      <c r="L1354" s="251" t="s">
        <v>6273</v>
      </c>
      <c r="M1354" s="251" t="s">
        <v>8710</v>
      </c>
      <c r="N1354" s="245"/>
      <c r="S1354" s="251" t="s">
        <v>8711</v>
      </c>
      <c r="T1354" s="251" t="s">
        <v>8711</v>
      </c>
    </row>
    <row r="1355" spans="1:20">
      <c r="A1355" s="245" t="s">
        <v>6267</v>
      </c>
      <c r="B1355" s="245" t="s">
        <v>6268</v>
      </c>
      <c r="C1355" s="245" t="s">
        <v>6269</v>
      </c>
      <c r="D1355" s="245">
        <v>2017</v>
      </c>
      <c r="E1355" s="246">
        <v>43803</v>
      </c>
      <c r="F1355" s="245" t="s">
        <v>6597</v>
      </c>
      <c r="G1355" s="247" t="s">
        <v>4180</v>
      </c>
      <c r="H1355" s="248" t="s">
        <v>7177</v>
      </c>
      <c r="I1355" s="249">
        <v>3850</v>
      </c>
      <c r="J1355" s="249">
        <v>63</v>
      </c>
      <c r="K1355" s="250">
        <v>1.5397105344195292</v>
      </c>
      <c r="L1355" s="251" t="s">
        <v>6273</v>
      </c>
      <c r="M1355" s="251" t="s">
        <v>8710</v>
      </c>
      <c r="N1355" s="245"/>
      <c r="S1355" s="251" t="s">
        <v>8711</v>
      </c>
      <c r="T1355" s="251" t="s">
        <v>8711</v>
      </c>
    </row>
    <row r="1356" spans="1:20">
      <c r="A1356" s="245" t="s">
        <v>6267</v>
      </c>
      <c r="B1356" s="245" t="s">
        <v>6268</v>
      </c>
      <c r="C1356" s="245" t="s">
        <v>6269</v>
      </c>
      <c r="D1356" s="245">
        <v>2017</v>
      </c>
      <c r="E1356" s="246">
        <v>43803</v>
      </c>
      <c r="F1356" s="245" t="s">
        <v>6390</v>
      </c>
      <c r="G1356" s="247" t="s">
        <v>7318</v>
      </c>
      <c r="H1356" s="248" t="s">
        <v>7177</v>
      </c>
      <c r="I1356" s="249">
        <v>2930</v>
      </c>
      <c r="J1356" s="249">
        <v>58</v>
      </c>
      <c r="K1356" s="250">
        <v>1.5017015867809258</v>
      </c>
      <c r="L1356" s="251" t="s">
        <v>6273</v>
      </c>
      <c r="N1356" s="245"/>
    </row>
    <row r="1357" spans="1:20">
      <c r="A1357" s="245" t="s">
        <v>6267</v>
      </c>
      <c r="B1357" s="245" t="s">
        <v>6268</v>
      </c>
      <c r="C1357" s="245" t="s">
        <v>6269</v>
      </c>
      <c r="D1357" s="245">
        <v>2017</v>
      </c>
      <c r="E1357" s="246">
        <v>43803</v>
      </c>
      <c r="F1357" s="245" t="s">
        <v>6709</v>
      </c>
      <c r="G1357" s="247" t="s">
        <v>7319</v>
      </c>
      <c r="H1357" s="248" t="s">
        <v>7177</v>
      </c>
      <c r="I1357" s="249">
        <v>3400</v>
      </c>
      <c r="J1357" s="249">
        <v>61</v>
      </c>
      <c r="K1357" s="250">
        <v>1.4979227336208758</v>
      </c>
      <c r="L1357" s="251" t="s">
        <v>6273</v>
      </c>
      <c r="M1357" s="251" t="s">
        <v>8710</v>
      </c>
      <c r="N1357" s="245"/>
      <c r="S1357" s="251" t="s">
        <v>8711</v>
      </c>
      <c r="T1357" s="251" t="s">
        <v>8711</v>
      </c>
    </row>
    <row r="1358" spans="1:20">
      <c r="A1358" s="245" t="s">
        <v>6267</v>
      </c>
      <c r="B1358" s="245" t="s">
        <v>6268</v>
      </c>
      <c r="C1358" s="245" t="s">
        <v>6269</v>
      </c>
      <c r="D1358" s="245">
        <v>2017</v>
      </c>
      <c r="E1358" s="246">
        <v>43803</v>
      </c>
      <c r="F1358" s="245" t="s">
        <v>6310</v>
      </c>
      <c r="G1358" s="247" t="s">
        <v>2618</v>
      </c>
      <c r="H1358" s="248" t="s">
        <v>7177</v>
      </c>
      <c r="I1358" s="249">
        <v>3528</v>
      </c>
      <c r="J1358" s="249">
        <v>61</v>
      </c>
      <c r="K1358" s="250">
        <v>1.5543151188866029</v>
      </c>
      <c r="L1358" s="251" t="s">
        <v>6273</v>
      </c>
      <c r="M1358" s="251" t="s">
        <v>8713</v>
      </c>
      <c r="N1358" s="245"/>
      <c r="S1358" s="251" t="s">
        <v>8714</v>
      </c>
      <c r="T1358" s="251" t="s">
        <v>8714</v>
      </c>
    </row>
    <row r="1359" spans="1:20">
      <c r="A1359" s="245" t="s">
        <v>6267</v>
      </c>
      <c r="B1359" s="245" t="s">
        <v>6268</v>
      </c>
      <c r="C1359" s="245" t="s">
        <v>6269</v>
      </c>
      <c r="D1359" s="245">
        <v>2017</v>
      </c>
      <c r="E1359" s="246">
        <v>43803</v>
      </c>
      <c r="F1359" s="245" t="s">
        <v>6313</v>
      </c>
      <c r="G1359" s="247" t="s">
        <v>2870</v>
      </c>
      <c r="H1359" s="248" t="s">
        <v>7177</v>
      </c>
      <c r="I1359" s="249">
        <v>3386</v>
      </c>
      <c r="J1359" s="249">
        <v>61</v>
      </c>
      <c r="K1359" s="250">
        <v>1.4917548164824368</v>
      </c>
      <c r="L1359" s="251" t="s">
        <v>6273</v>
      </c>
      <c r="M1359" s="251" t="s">
        <v>8710</v>
      </c>
      <c r="N1359" s="245"/>
      <c r="S1359" s="251" t="s">
        <v>8711</v>
      </c>
      <c r="T1359" s="251" t="s">
        <v>8711</v>
      </c>
    </row>
    <row r="1360" spans="1:20">
      <c r="A1360" s="245" t="s">
        <v>6267</v>
      </c>
      <c r="B1360" s="245" t="s">
        <v>6268</v>
      </c>
      <c r="C1360" s="245" t="s">
        <v>6269</v>
      </c>
      <c r="D1360" s="245">
        <v>2017</v>
      </c>
      <c r="E1360" s="246">
        <v>43803</v>
      </c>
      <c r="F1360" s="245" t="s">
        <v>6715</v>
      </c>
      <c r="G1360" s="247" t="s">
        <v>7320</v>
      </c>
      <c r="H1360" s="248" t="s">
        <v>7177</v>
      </c>
      <c r="I1360" s="249">
        <v>2636</v>
      </c>
      <c r="J1360" s="249">
        <v>56</v>
      </c>
      <c r="K1360" s="250">
        <v>1.5010021865889214</v>
      </c>
      <c r="L1360" s="251" t="s">
        <v>6273</v>
      </c>
      <c r="N1360" s="245"/>
    </row>
    <row r="1361" spans="1:20">
      <c r="A1361" s="245" t="s">
        <v>6267</v>
      </c>
      <c r="B1361" s="245" t="s">
        <v>6268</v>
      </c>
      <c r="C1361" s="245" t="s">
        <v>6269</v>
      </c>
      <c r="D1361" s="245">
        <v>2017</v>
      </c>
      <c r="E1361" s="246">
        <v>43803</v>
      </c>
      <c r="F1361" s="245" t="s">
        <v>6473</v>
      </c>
      <c r="G1361" s="247" t="s">
        <v>7321</v>
      </c>
      <c r="H1361" s="248" t="s">
        <v>7177</v>
      </c>
      <c r="I1361" s="249">
        <v>2862</v>
      </c>
      <c r="J1361" s="249">
        <v>57</v>
      </c>
      <c r="K1361" s="250">
        <v>1.5454147834961365</v>
      </c>
      <c r="L1361" s="251" t="s">
        <v>6273</v>
      </c>
      <c r="N1361" s="245"/>
    </row>
    <row r="1362" spans="1:20">
      <c r="A1362" s="245" t="s">
        <v>6267</v>
      </c>
      <c r="B1362" s="245" t="s">
        <v>6268</v>
      </c>
      <c r="C1362" s="245" t="s">
        <v>6269</v>
      </c>
      <c r="D1362" s="245">
        <v>2017</v>
      </c>
      <c r="E1362" s="246">
        <v>43803</v>
      </c>
      <c r="F1362" s="245" t="s">
        <v>6480</v>
      </c>
      <c r="G1362" s="247" t="s">
        <v>3916</v>
      </c>
      <c r="H1362" s="248" t="s">
        <v>7177</v>
      </c>
      <c r="I1362" s="249">
        <v>4706</v>
      </c>
      <c r="J1362" s="249">
        <v>65</v>
      </c>
      <c r="K1362" s="250">
        <v>1.7136094674556215</v>
      </c>
      <c r="L1362" s="251" t="s">
        <v>6273</v>
      </c>
      <c r="M1362" s="251" t="s">
        <v>8710</v>
      </c>
      <c r="N1362" s="245"/>
      <c r="S1362" s="251" t="s">
        <v>8711</v>
      </c>
      <c r="T1362" s="251" t="s">
        <v>8711</v>
      </c>
    </row>
    <row r="1363" spans="1:20">
      <c r="A1363" s="245" t="s">
        <v>6267</v>
      </c>
      <c r="B1363" s="245" t="s">
        <v>6268</v>
      </c>
      <c r="C1363" s="245" t="s">
        <v>6269</v>
      </c>
      <c r="D1363" s="245">
        <v>2017</v>
      </c>
      <c r="E1363" s="246">
        <v>43803</v>
      </c>
      <c r="F1363" s="245" t="s">
        <v>6475</v>
      </c>
      <c r="G1363" s="247" t="s">
        <v>3999</v>
      </c>
      <c r="H1363" s="248" t="s">
        <v>7177</v>
      </c>
      <c r="I1363" s="249">
        <v>4066</v>
      </c>
      <c r="J1363" s="249">
        <v>65</v>
      </c>
      <c r="K1363" s="250">
        <v>1.4805644060081931</v>
      </c>
      <c r="L1363" s="251" t="s">
        <v>6273</v>
      </c>
      <c r="M1363" s="251" t="s">
        <v>8710</v>
      </c>
      <c r="N1363" s="245"/>
      <c r="S1363" s="251" t="s">
        <v>8711</v>
      </c>
      <c r="T1363" s="251" t="s">
        <v>8711</v>
      </c>
    </row>
    <row r="1364" spans="1:20">
      <c r="A1364" s="245" t="s">
        <v>6267</v>
      </c>
      <c r="B1364" s="245" t="s">
        <v>6268</v>
      </c>
      <c r="C1364" s="245" t="s">
        <v>6269</v>
      </c>
      <c r="D1364" s="245">
        <v>2017</v>
      </c>
      <c r="E1364" s="246">
        <v>43803</v>
      </c>
      <c r="F1364" s="245" t="s">
        <v>6306</v>
      </c>
      <c r="G1364" s="247" t="s">
        <v>7322</v>
      </c>
      <c r="H1364" s="248" t="s">
        <v>7177</v>
      </c>
      <c r="I1364" s="249">
        <v>3288</v>
      </c>
      <c r="J1364" s="249">
        <v>61</v>
      </c>
      <c r="K1364" s="250">
        <v>1.4485793965133644</v>
      </c>
      <c r="L1364" s="251" t="s">
        <v>6273</v>
      </c>
      <c r="N1364" s="245"/>
    </row>
    <row r="1365" spans="1:20">
      <c r="A1365" s="245" t="s">
        <v>6267</v>
      </c>
      <c r="B1365" s="245" t="s">
        <v>6268</v>
      </c>
      <c r="C1365" s="245" t="s">
        <v>6269</v>
      </c>
      <c r="D1365" s="245">
        <v>2017</v>
      </c>
      <c r="E1365" s="246">
        <v>43803</v>
      </c>
      <c r="F1365" s="245" t="s">
        <v>6364</v>
      </c>
      <c r="G1365" s="247" t="s">
        <v>3167</v>
      </c>
      <c r="H1365" s="248" t="s">
        <v>7177</v>
      </c>
      <c r="I1365" s="249">
        <v>3836</v>
      </c>
      <c r="J1365" s="249">
        <v>64</v>
      </c>
      <c r="K1365" s="250">
        <v>1.46331787109375</v>
      </c>
      <c r="L1365" s="251" t="s">
        <v>6273</v>
      </c>
      <c r="M1365" s="251" t="s">
        <v>8710</v>
      </c>
      <c r="N1365" s="245"/>
      <c r="S1365" s="251" t="s">
        <v>8711</v>
      </c>
      <c r="T1365" s="251" t="s">
        <v>8711</v>
      </c>
    </row>
    <row r="1366" spans="1:20">
      <c r="A1366" s="245" t="s">
        <v>6267</v>
      </c>
      <c r="B1366" s="245" t="s">
        <v>6268</v>
      </c>
      <c r="C1366" s="245" t="s">
        <v>6269</v>
      </c>
      <c r="D1366" s="245">
        <v>2017</v>
      </c>
      <c r="E1366" s="246">
        <v>43803</v>
      </c>
      <c r="F1366" s="245" t="s">
        <v>6551</v>
      </c>
      <c r="G1366" s="247" t="s">
        <v>7323</v>
      </c>
      <c r="H1366" s="248" t="s">
        <v>7177</v>
      </c>
      <c r="I1366" s="249">
        <v>3880</v>
      </c>
      <c r="J1366" s="249">
        <v>65</v>
      </c>
      <c r="K1366" s="250">
        <v>1.4128356850250341</v>
      </c>
      <c r="L1366" s="251" t="s">
        <v>6273</v>
      </c>
      <c r="M1366" s="251" t="s">
        <v>8710</v>
      </c>
      <c r="N1366" s="245"/>
      <c r="S1366" s="251" t="s">
        <v>8711</v>
      </c>
      <c r="T1366" s="251" t="s">
        <v>8711</v>
      </c>
    </row>
    <row r="1367" spans="1:20">
      <c r="A1367" s="245" t="s">
        <v>6267</v>
      </c>
      <c r="B1367" s="245" t="s">
        <v>6268</v>
      </c>
      <c r="C1367" s="245" t="s">
        <v>6269</v>
      </c>
      <c r="D1367" s="245">
        <v>2017</v>
      </c>
      <c r="E1367" s="246">
        <v>43803</v>
      </c>
      <c r="F1367" s="245" t="s">
        <v>6302</v>
      </c>
      <c r="G1367" s="247" t="s">
        <v>3353</v>
      </c>
      <c r="H1367" s="248" t="s">
        <v>7177</v>
      </c>
      <c r="I1367" s="249">
        <v>4146</v>
      </c>
      <c r="J1367" s="249">
        <v>63</v>
      </c>
      <c r="K1367" s="250">
        <v>1.6580882794034721</v>
      </c>
      <c r="L1367" s="251" t="s">
        <v>6273</v>
      </c>
      <c r="M1367" s="251" t="s">
        <v>8710</v>
      </c>
      <c r="N1367" s="245"/>
      <c r="S1367" s="251" t="s">
        <v>8711</v>
      </c>
      <c r="T1367" s="251" t="s">
        <v>8711</v>
      </c>
    </row>
    <row r="1368" spans="1:20">
      <c r="A1368" s="245" t="s">
        <v>6267</v>
      </c>
      <c r="B1368" s="245" t="s">
        <v>6268</v>
      </c>
      <c r="C1368" s="245" t="s">
        <v>6269</v>
      </c>
      <c r="D1368" s="245">
        <v>2017</v>
      </c>
      <c r="E1368" s="246">
        <v>43803</v>
      </c>
      <c r="F1368" s="245" t="s">
        <v>6433</v>
      </c>
      <c r="G1368" s="247" t="s">
        <v>2648</v>
      </c>
      <c r="H1368" s="248" t="s">
        <v>7177</v>
      </c>
      <c r="I1368" s="249">
        <v>5548</v>
      </c>
      <c r="J1368" s="249">
        <v>69</v>
      </c>
      <c r="K1368" s="250">
        <v>1.6888426192280881</v>
      </c>
      <c r="L1368" s="251" t="s">
        <v>6273</v>
      </c>
      <c r="M1368" s="251" t="s">
        <v>8713</v>
      </c>
      <c r="N1368" s="245"/>
      <c r="S1368" s="251" t="s">
        <v>8714</v>
      </c>
      <c r="T1368" s="251" t="s">
        <v>8714</v>
      </c>
    </row>
    <row r="1369" spans="1:20">
      <c r="A1369" s="245" t="s">
        <v>6267</v>
      </c>
      <c r="B1369" s="245" t="s">
        <v>6268</v>
      </c>
      <c r="C1369" s="245" t="s">
        <v>6269</v>
      </c>
      <c r="D1369" s="245">
        <v>2017</v>
      </c>
      <c r="E1369" s="246">
        <v>43803</v>
      </c>
      <c r="F1369" s="245" t="s">
        <v>6327</v>
      </c>
      <c r="G1369" s="247" t="s">
        <v>7324</v>
      </c>
      <c r="H1369" s="248" t="s">
        <v>7177</v>
      </c>
      <c r="I1369" s="249">
        <v>3028</v>
      </c>
      <c r="J1369" s="249">
        <v>58</v>
      </c>
      <c r="K1369" s="250">
        <v>1.5519291483865678</v>
      </c>
      <c r="L1369" s="251" t="s">
        <v>6273</v>
      </c>
      <c r="M1369" s="251" t="s">
        <v>8713</v>
      </c>
      <c r="N1369" s="245"/>
      <c r="S1369" s="251" t="s">
        <v>8714</v>
      </c>
      <c r="T1369" s="251" t="s">
        <v>8714</v>
      </c>
    </row>
    <row r="1370" spans="1:20">
      <c r="A1370" s="245" t="s">
        <v>6267</v>
      </c>
      <c r="B1370" s="245" t="s">
        <v>6268</v>
      </c>
      <c r="C1370" s="245" t="s">
        <v>6269</v>
      </c>
      <c r="D1370" s="245">
        <v>2017</v>
      </c>
      <c r="E1370" s="246">
        <v>43803</v>
      </c>
      <c r="F1370" s="245" t="s">
        <v>7251</v>
      </c>
      <c r="G1370" s="247" t="s">
        <v>7325</v>
      </c>
      <c r="H1370" s="248" t="s">
        <v>7177</v>
      </c>
      <c r="I1370" s="249">
        <v>2732</v>
      </c>
      <c r="J1370" s="249">
        <v>59</v>
      </c>
      <c r="K1370" s="250">
        <v>1.3302236353278574</v>
      </c>
      <c r="L1370" s="251" t="s">
        <v>6273</v>
      </c>
      <c r="M1370" s="251" t="s">
        <v>8713</v>
      </c>
      <c r="N1370" s="245"/>
      <c r="S1370" s="251" t="s">
        <v>8714</v>
      </c>
      <c r="T1370" s="251" t="s">
        <v>8714</v>
      </c>
    </row>
    <row r="1371" spans="1:20">
      <c r="A1371" s="245" t="s">
        <v>6267</v>
      </c>
      <c r="B1371" s="245" t="s">
        <v>6268</v>
      </c>
      <c r="C1371" s="245" t="s">
        <v>6269</v>
      </c>
      <c r="D1371" s="245">
        <v>2017</v>
      </c>
      <c r="E1371" s="246">
        <v>43803</v>
      </c>
      <c r="F1371" s="245" t="s">
        <v>6344</v>
      </c>
      <c r="G1371" s="247" t="s">
        <v>3856</v>
      </c>
      <c r="H1371" s="248" t="s">
        <v>7177</v>
      </c>
      <c r="I1371" s="249">
        <v>3484</v>
      </c>
      <c r="J1371" s="249">
        <v>62</v>
      </c>
      <c r="K1371" s="250">
        <v>1.4618508945654729</v>
      </c>
      <c r="L1371" s="251" t="s">
        <v>6273</v>
      </c>
      <c r="M1371" s="251" t="s">
        <v>8710</v>
      </c>
      <c r="N1371" s="245"/>
      <c r="S1371" s="251" t="s">
        <v>8711</v>
      </c>
      <c r="T1371" s="251" t="s">
        <v>8711</v>
      </c>
    </row>
    <row r="1372" spans="1:20">
      <c r="A1372" s="245" t="s">
        <v>6267</v>
      </c>
      <c r="B1372" s="245" t="s">
        <v>6268</v>
      </c>
      <c r="C1372" s="245" t="s">
        <v>6269</v>
      </c>
      <c r="D1372" s="245">
        <v>2017</v>
      </c>
      <c r="E1372" s="246">
        <v>43803</v>
      </c>
      <c r="F1372" s="245" t="s">
        <v>6315</v>
      </c>
      <c r="G1372" s="247" t="s">
        <v>7326</v>
      </c>
      <c r="H1372" s="248" t="s">
        <v>7177</v>
      </c>
      <c r="I1372" s="249">
        <v>2794</v>
      </c>
      <c r="J1372" s="249">
        <v>57</v>
      </c>
      <c r="K1372" s="250">
        <v>1.5086963330147469</v>
      </c>
      <c r="L1372" s="251" t="s">
        <v>6273</v>
      </c>
      <c r="N1372" s="245"/>
    </row>
    <row r="1373" spans="1:20">
      <c r="A1373" s="245" t="s">
        <v>6267</v>
      </c>
      <c r="B1373" s="245" t="s">
        <v>6268</v>
      </c>
      <c r="C1373" s="245" t="s">
        <v>6269</v>
      </c>
      <c r="D1373" s="245">
        <v>2017</v>
      </c>
      <c r="E1373" s="246">
        <v>43803</v>
      </c>
      <c r="F1373" s="245" t="s">
        <v>7004</v>
      </c>
      <c r="G1373" s="247" t="s">
        <v>7327</v>
      </c>
      <c r="H1373" s="248" t="s">
        <v>7177</v>
      </c>
      <c r="I1373" s="249">
        <v>3300</v>
      </c>
      <c r="J1373" s="249">
        <v>60</v>
      </c>
      <c r="K1373" s="250">
        <v>1.5277777777777777</v>
      </c>
      <c r="L1373" s="251" t="s">
        <v>6273</v>
      </c>
      <c r="N1373" s="245"/>
    </row>
    <row r="1374" spans="1:20">
      <c r="A1374" s="245" t="s">
        <v>6267</v>
      </c>
      <c r="B1374" s="245" t="s">
        <v>6268</v>
      </c>
      <c r="C1374" s="245" t="s">
        <v>6269</v>
      </c>
      <c r="D1374" s="245">
        <v>2017</v>
      </c>
      <c r="E1374" s="246">
        <v>43803</v>
      </c>
      <c r="F1374" s="245" t="s">
        <v>6916</v>
      </c>
      <c r="G1374" s="247" t="s">
        <v>3935</v>
      </c>
      <c r="H1374" s="248" t="s">
        <v>7177</v>
      </c>
      <c r="I1374" s="249">
        <v>3984</v>
      </c>
      <c r="J1374" s="249">
        <v>62</v>
      </c>
      <c r="K1374" s="250">
        <v>1.6716457990668323</v>
      </c>
      <c r="L1374" s="251" t="s">
        <v>6273</v>
      </c>
      <c r="M1374" s="251" t="s">
        <v>8710</v>
      </c>
      <c r="N1374" s="245"/>
      <c r="S1374" s="251" t="s">
        <v>8711</v>
      </c>
      <c r="T1374" s="251" t="s">
        <v>8711</v>
      </c>
    </row>
    <row r="1375" spans="1:20">
      <c r="A1375" s="245" t="s">
        <v>6267</v>
      </c>
      <c r="B1375" s="245" t="s">
        <v>6268</v>
      </c>
      <c r="C1375" s="245" t="s">
        <v>6269</v>
      </c>
      <c r="D1375" s="245">
        <v>2017</v>
      </c>
      <c r="E1375" s="246">
        <v>43803</v>
      </c>
      <c r="F1375" s="245" t="s">
        <v>6568</v>
      </c>
      <c r="G1375" s="247" t="s">
        <v>3277</v>
      </c>
      <c r="H1375" s="248" t="s">
        <v>7177</v>
      </c>
      <c r="I1375" s="249">
        <v>3642</v>
      </c>
      <c r="J1375" s="249">
        <v>62</v>
      </c>
      <c r="K1375" s="250">
        <v>1.5281460843879024</v>
      </c>
      <c r="L1375" s="251" t="s">
        <v>6273</v>
      </c>
      <c r="M1375" s="251" t="s">
        <v>8710</v>
      </c>
      <c r="N1375" s="245"/>
      <c r="S1375" s="251" t="s">
        <v>8711</v>
      </c>
      <c r="T1375" s="251" t="s">
        <v>8711</v>
      </c>
    </row>
    <row r="1376" spans="1:20">
      <c r="A1376" s="245" t="s">
        <v>6267</v>
      </c>
      <c r="B1376" s="245" t="s">
        <v>6268</v>
      </c>
      <c r="C1376" s="245" t="s">
        <v>6269</v>
      </c>
      <c r="D1376" s="245">
        <v>2017</v>
      </c>
      <c r="E1376" s="246">
        <v>43803</v>
      </c>
      <c r="F1376" s="245" t="s">
        <v>6418</v>
      </c>
      <c r="G1376" s="247" t="s">
        <v>3095</v>
      </c>
      <c r="H1376" s="248" t="s">
        <v>7177</v>
      </c>
      <c r="I1376" s="249">
        <v>3760</v>
      </c>
      <c r="J1376" s="249">
        <v>62</v>
      </c>
      <c r="K1376" s="250">
        <v>1.5776576818502233</v>
      </c>
      <c r="L1376" s="251" t="s">
        <v>6273</v>
      </c>
      <c r="M1376" s="251" t="s">
        <v>8710</v>
      </c>
      <c r="N1376" s="245"/>
      <c r="S1376" s="251" t="s">
        <v>8711</v>
      </c>
      <c r="T1376" s="251" t="s">
        <v>8711</v>
      </c>
    </row>
    <row r="1377" spans="1:20">
      <c r="A1377" s="245" t="s">
        <v>6267</v>
      </c>
      <c r="B1377" s="245" t="s">
        <v>6268</v>
      </c>
      <c r="C1377" s="245" t="s">
        <v>6269</v>
      </c>
      <c r="D1377" s="245">
        <v>2017</v>
      </c>
      <c r="E1377" s="246">
        <v>43803</v>
      </c>
      <c r="F1377" s="245" t="s">
        <v>6359</v>
      </c>
      <c r="G1377" s="247" t="s">
        <v>7328</v>
      </c>
      <c r="H1377" s="248" t="s">
        <v>7177</v>
      </c>
      <c r="I1377" s="249">
        <v>3548</v>
      </c>
      <c r="J1377" s="249">
        <v>61</v>
      </c>
      <c r="K1377" s="250">
        <v>1.5631264290843727</v>
      </c>
      <c r="L1377" s="251" t="s">
        <v>6273</v>
      </c>
      <c r="M1377" s="251" t="s">
        <v>8710</v>
      </c>
      <c r="N1377" s="245"/>
      <c r="S1377" s="251" t="s">
        <v>8711</v>
      </c>
      <c r="T1377" s="251" t="s">
        <v>8711</v>
      </c>
    </row>
    <row r="1378" spans="1:20">
      <c r="A1378" s="245" t="s">
        <v>6267</v>
      </c>
      <c r="B1378" s="245" t="s">
        <v>6268</v>
      </c>
      <c r="C1378" s="245" t="s">
        <v>6269</v>
      </c>
      <c r="D1378" s="245">
        <v>2017</v>
      </c>
      <c r="E1378" s="246">
        <v>43803</v>
      </c>
      <c r="F1378" s="245" t="s">
        <v>6584</v>
      </c>
      <c r="G1378" s="247" t="s">
        <v>7329</v>
      </c>
      <c r="H1378" s="248" t="s">
        <v>7177</v>
      </c>
      <c r="I1378" s="249">
        <v>3242</v>
      </c>
      <c r="J1378" s="249">
        <v>60</v>
      </c>
      <c r="K1378" s="250">
        <v>1.5009259259259258</v>
      </c>
      <c r="L1378" s="251" t="s">
        <v>6273</v>
      </c>
      <c r="N1378" s="245"/>
    </row>
    <row r="1379" spans="1:20">
      <c r="A1379" s="245" t="s">
        <v>6267</v>
      </c>
      <c r="B1379" s="245" t="s">
        <v>6268</v>
      </c>
      <c r="C1379" s="245" t="s">
        <v>6269</v>
      </c>
      <c r="D1379" s="245">
        <v>2017</v>
      </c>
      <c r="E1379" s="246">
        <v>43803</v>
      </c>
      <c r="F1379" s="245" t="s">
        <v>6315</v>
      </c>
      <c r="G1379" s="247" t="s">
        <v>7330</v>
      </c>
      <c r="H1379" s="248" t="s">
        <v>7177</v>
      </c>
      <c r="I1379" s="249">
        <v>2428</v>
      </c>
      <c r="J1379" s="249">
        <v>55</v>
      </c>
      <c r="K1379" s="250">
        <v>1.4593538692712247</v>
      </c>
      <c r="L1379" s="251" t="s">
        <v>6273</v>
      </c>
      <c r="N1379" s="245"/>
    </row>
    <row r="1380" spans="1:20">
      <c r="A1380" s="245" t="s">
        <v>6267</v>
      </c>
      <c r="B1380" s="245" t="s">
        <v>6268</v>
      </c>
      <c r="C1380" s="245" t="s">
        <v>6269</v>
      </c>
      <c r="D1380" s="245">
        <v>2017</v>
      </c>
      <c r="E1380" s="246">
        <v>43803</v>
      </c>
      <c r="F1380" s="245" t="s">
        <v>6319</v>
      </c>
      <c r="G1380" s="247" t="s">
        <v>7331</v>
      </c>
      <c r="H1380" s="248" t="s">
        <v>7177</v>
      </c>
      <c r="I1380" s="249">
        <v>3084</v>
      </c>
      <c r="J1380" s="249">
        <v>59</v>
      </c>
      <c r="K1380" s="250">
        <v>1.5016140890743455</v>
      </c>
      <c r="L1380" s="251" t="s">
        <v>6273</v>
      </c>
      <c r="N1380" s="245"/>
    </row>
    <row r="1381" spans="1:20">
      <c r="A1381" s="245" t="s">
        <v>6267</v>
      </c>
      <c r="B1381" s="245" t="s">
        <v>6268</v>
      </c>
      <c r="C1381" s="245" t="s">
        <v>6269</v>
      </c>
      <c r="D1381" s="245">
        <v>2017</v>
      </c>
      <c r="E1381" s="246">
        <v>43803</v>
      </c>
      <c r="F1381" s="245" t="s">
        <v>6536</v>
      </c>
      <c r="G1381" s="247" t="s">
        <v>7332</v>
      </c>
      <c r="H1381" s="248" t="s">
        <v>7177</v>
      </c>
      <c r="I1381" s="249">
        <v>2860</v>
      </c>
      <c r="J1381" s="249">
        <v>57</v>
      </c>
      <c r="K1381" s="250">
        <v>1.5443348290702132</v>
      </c>
      <c r="L1381" s="251" t="s">
        <v>6273</v>
      </c>
      <c r="N1381" s="245"/>
    </row>
    <row r="1382" spans="1:20">
      <c r="A1382" s="245" t="s">
        <v>6267</v>
      </c>
      <c r="B1382" s="245" t="s">
        <v>6268</v>
      </c>
      <c r="C1382" s="245" t="s">
        <v>6269</v>
      </c>
      <c r="D1382" s="245">
        <v>2017</v>
      </c>
      <c r="E1382" s="246">
        <v>43803</v>
      </c>
      <c r="F1382" s="245" t="s">
        <v>6452</v>
      </c>
      <c r="G1382" s="247" t="s">
        <v>7333</v>
      </c>
      <c r="H1382" s="248" t="s">
        <v>7177</v>
      </c>
      <c r="I1382" s="249">
        <v>2924</v>
      </c>
      <c r="J1382" s="249">
        <v>57</v>
      </c>
      <c r="K1382" s="250">
        <v>1.5788933706997565</v>
      </c>
      <c r="L1382" s="251" t="s">
        <v>6273</v>
      </c>
      <c r="N1382" s="245"/>
    </row>
    <row r="1383" spans="1:20">
      <c r="A1383" s="245" t="s">
        <v>6267</v>
      </c>
      <c r="B1383" s="245" t="s">
        <v>6268</v>
      </c>
      <c r="C1383" s="245" t="s">
        <v>6269</v>
      </c>
      <c r="D1383" s="245">
        <v>2017</v>
      </c>
      <c r="E1383" s="246">
        <v>43803</v>
      </c>
      <c r="F1383" s="245" t="s">
        <v>6610</v>
      </c>
      <c r="G1383" s="247" t="s">
        <v>7334</v>
      </c>
      <c r="H1383" s="248" t="s">
        <v>7177</v>
      </c>
      <c r="I1383" s="249">
        <v>3074</v>
      </c>
      <c r="J1383" s="249">
        <v>59</v>
      </c>
      <c r="K1383" s="250">
        <v>1.4967450420929111</v>
      </c>
      <c r="L1383" s="251" t="s">
        <v>6273</v>
      </c>
      <c r="N1383" s="245"/>
    </row>
    <row r="1384" spans="1:20">
      <c r="A1384" s="245" t="s">
        <v>6267</v>
      </c>
      <c r="B1384" s="245" t="s">
        <v>6268</v>
      </c>
      <c r="C1384" s="245" t="s">
        <v>6269</v>
      </c>
      <c r="D1384" s="245">
        <v>2017</v>
      </c>
      <c r="E1384" s="246">
        <v>43803</v>
      </c>
      <c r="F1384" s="245" t="s">
        <v>6392</v>
      </c>
      <c r="G1384" s="247" t="s">
        <v>3357</v>
      </c>
      <c r="H1384" s="248" t="s">
        <v>7177</v>
      </c>
      <c r="I1384" s="249">
        <v>4224</v>
      </c>
      <c r="J1384" s="249">
        <v>66</v>
      </c>
      <c r="K1384" s="250">
        <v>1.4692378328741964</v>
      </c>
      <c r="L1384" s="251" t="s">
        <v>6273</v>
      </c>
      <c r="M1384" s="251" t="s">
        <v>8710</v>
      </c>
      <c r="N1384" s="245"/>
      <c r="S1384" s="251" t="s">
        <v>8711</v>
      </c>
      <c r="T1384" s="251" t="s">
        <v>8711</v>
      </c>
    </row>
    <row r="1385" spans="1:20">
      <c r="A1385" s="245" t="s">
        <v>6267</v>
      </c>
      <c r="B1385" s="245" t="s">
        <v>6268</v>
      </c>
      <c r="C1385" s="245" t="s">
        <v>6269</v>
      </c>
      <c r="D1385" s="245">
        <v>2017</v>
      </c>
      <c r="E1385" s="246">
        <v>43803</v>
      </c>
      <c r="F1385" s="245" t="s">
        <v>6960</v>
      </c>
      <c r="G1385" s="247" t="s">
        <v>7335</v>
      </c>
      <c r="H1385" s="248" t="s">
        <v>7177</v>
      </c>
      <c r="I1385" s="249">
        <v>3684</v>
      </c>
      <c r="J1385" s="249">
        <v>61</v>
      </c>
      <c r="K1385" s="250">
        <v>1.6230433384292076</v>
      </c>
      <c r="L1385" s="251" t="s">
        <v>6273</v>
      </c>
      <c r="M1385" s="251" t="s">
        <v>8710</v>
      </c>
      <c r="N1385" s="245"/>
      <c r="S1385" s="251" t="s">
        <v>8711</v>
      </c>
      <c r="T1385" s="251" t="s">
        <v>8711</v>
      </c>
    </row>
    <row r="1386" spans="1:20">
      <c r="A1386" s="245" t="s">
        <v>6267</v>
      </c>
      <c r="B1386" s="245" t="s">
        <v>6268</v>
      </c>
      <c r="C1386" s="245" t="s">
        <v>6269</v>
      </c>
      <c r="D1386" s="245">
        <v>2017</v>
      </c>
      <c r="E1386" s="246">
        <v>43803</v>
      </c>
      <c r="F1386" s="245" t="s">
        <v>6679</v>
      </c>
      <c r="G1386" s="247" t="s">
        <v>7336</v>
      </c>
      <c r="H1386" s="248" t="s">
        <v>7177</v>
      </c>
      <c r="I1386" s="249">
        <v>4246</v>
      </c>
      <c r="J1386" s="249">
        <v>65</v>
      </c>
      <c r="K1386" s="250">
        <v>1.5461083295402822</v>
      </c>
      <c r="L1386" s="251" t="s">
        <v>6273</v>
      </c>
      <c r="M1386" s="251" t="s">
        <v>8710</v>
      </c>
      <c r="N1386" s="245"/>
      <c r="S1386" s="251" t="s">
        <v>8711</v>
      </c>
      <c r="T1386" s="251" t="s">
        <v>8711</v>
      </c>
    </row>
    <row r="1387" spans="1:20">
      <c r="A1387" s="245" t="s">
        <v>6267</v>
      </c>
      <c r="B1387" s="245" t="s">
        <v>6268</v>
      </c>
      <c r="C1387" s="245" t="s">
        <v>6269</v>
      </c>
      <c r="D1387" s="245">
        <v>2017</v>
      </c>
      <c r="E1387" s="246">
        <v>43803</v>
      </c>
      <c r="F1387" s="245" t="s">
        <v>6327</v>
      </c>
      <c r="G1387" s="247" t="s">
        <v>4583</v>
      </c>
      <c r="H1387" s="248" t="s">
        <v>7177</v>
      </c>
      <c r="I1387" s="249">
        <v>3266</v>
      </c>
      <c r="J1387" s="249">
        <v>60</v>
      </c>
      <c r="K1387" s="250">
        <v>1.5120370370370371</v>
      </c>
      <c r="L1387" s="251" t="s">
        <v>6273</v>
      </c>
      <c r="M1387" s="251" t="s">
        <v>8713</v>
      </c>
      <c r="N1387" s="245"/>
      <c r="S1387" s="251" t="s">
        <v>8714</v>
      </c>
      <c r="T1387" s="251" t="s">
        <v>8714</v>
      </c>
    </row>
    <row r="1388" spans="1:20">
      <c r="A1388" s="245" t="s">
        <v>6267</v>
      </c>
      <c r="B1388" s="245" t="s">
        <v>6268</v>
      </c>
      <c r="C1388" s="245" t="s">
        <v>6269</v>
      </c>
      <c r="D1388" s="245">
        <v>2017</v>
      </c>
      <c r="E1388" s="246">
        <v>43803</v>
      </c>
      <c r="F1388" s="245" t="s">
        <v>7164</v>
      </c>
      <c r="G1388" s="247" t="s">
        <v>7337</v>
      </c>
      <c r="H1388" s="248" t="s">
        <v>7177</v>
      </c>
      <c r="I1388" s="249">
        <v>2854</v>
      </c>
      <c r="J1388" s="249">
        <v>59</v>
      </c>
      <c r="K1388" s="250">
        <v>1.3896260085013561</v>
      </c>
      <c r="L1388" s="251" t="s">
        <v>6273</v>
      </c>
      <c r="N1388" s="245"/>
    </row>
    <row r="1389" spans="1:20">
      <c r="A1389" s="245" t="s">
        <v>6267</v>
      </c>
      <c r="B1389" s="245" t="s">
        <v>6268</v>
      </c>
      <c r="C1389" s="245" t="s">
        <v>6269</v>
      </c>
      <c r="D1389" s="245">
        <v>2017</v>
      </c>
      <c r="E1389" s="246">
        <v>43803</v>
      </c>
      <c r="F1389" s="245" t="s">
        <v>6298</v>
      </c>
      <c r="G1389" s="247" t="s">
        <v>7338</v>
      </c>
      <c r="H1389" s="248" t="s">
        <v>7177</v>
      </c>
      <c r="I1389" s="249">
        <v>2976</v>
      </c>
      <c r="J1389" s="249">
        <v>60</v>
      </c>
      <c r="K1389" s="250">
        <v>1.3777777777777778</v>
      </c>
      <c r="L1389" s="251" t="s">
        <v>6273</v>
      </c>
      <c r="N1389" s="245"/>
    </row>
    <row r="1390" spans="1:20">
      <c r="A1390" s="245" t="s">
        <v>6267</v>
      </c>
      <c r="B1390" s="245" t="s">
        <v>6268</v>
      </c>
      <c r="C1390" s="245" t="s">
        <v>6269</v>
      </c>
      <c r="D1390" s="245">
        <v>2017</v>
      </c>
      <c r="E1390" s="246">
        <v>43803</v>
      </c>
      <c r="F1390" s="245" t="s">
        <v>6379</v>
      </c>
      <c r="G1390" s="247" t="s">
        <v>7339</v>
      </c>
      <c r="H1390" s="248" t="s">
        <v>7177</v>
      </c>
      <c r="I1390" s="249">
        <v>4022</v>
      </c>
      <c r="J1390" s="249">
        <v>63</v>
      </c>
      <c r="K1390" s="250">
        <v>1.6084976024507394</v>
      </c>
      <c r="L1390" s="251" t="s">
        <v>6273</v>
      </c>
      <c r="M1390" s="251" t="s">
        <v>8710</v>
      </c>
      <c r="N1390" s="245"/>
      <c r="S1390" s="251" t="s">
        <v>8711</v>
      </c>
      <c r="T1390" s="251" t="s">
        <v>8711</v>
      </c>
    </row>
    <row r="1391" spans="1:20">
      <c r="A1391" s="245" t="s">
        <v>6267</v>
      </c>
      <c r="B1391" s="245" t="s">
        <v>6268</v>
      </c>
      <c r="C1391" s="245" t="s">
        <v>6269</v>
      </c>
      <c r="D1391" s="245">
        <v>2017</v>
      </c>
      <c r="E1391" s="246">
        <v>43803</v>
      </c>
      <c r="F1391" s="245" t="s">
        <v>6789</v>
      </c>
      <c r="G1391" s="247" t="s">
        <v>3756</v>
      </c>
      <c r="H1391" s="248" t="s">
        <v>7177</v>
      </c>
      <c r="I1391" s="249">
        <v>3840</v>
      </c>
      <c r="J1391" s="249">
        <v>64</v>
      </c>
      <c r="K1391" s="250">
        <v>1.46484375</v>
      </c>
      <c r="L1391" s="251" t="s">
        <v>6273</v>
      </c>
      <c r="M1391" s="251" t="s">
        <v>8710</v>
      </c>
      <c r="N1391" s="245"/>
      <c r="S1391" s="251" t="s">
        <v>8711</v>
      </c>
      <c r="T1391" s="251" t="s">
        <v>8711</v>
      </c>
    </row>
    <row r="1392" spans="1:20">
      <c r="A1392" s="245" t="s">
        <v>6267</v>
      </c>
      <c r="B1392" s="245" t="s">
        <v>6268</v>
      </c>
      <c r="C1392" s="245" t="s">
        <v>6269</v>
      </c>
      <c r="D1392" s="245">
        <v>2017</v>
      </c>
      <c r="E1392" s="246">
        <v>43803</v>
      </c>
      <c r="F1392" s="245" t="s">
        <v>6281</v>
      </c>
      <c r="G1392" s="247" t="s">
        <v>7340</v>
      </c>
      <c r="H1392" s="248" t="s">
        <v>7177</v>
      </c>
      <c r="I1392" s="249">
        <v>3866</v>
      </c>
      <c r="J1392" s="249">
        <v>63</v>
      </c>
      <c r="K1392" s="250">
        <v>1.5461093314456882</v>
      </c>
      <c r="L1392" s="251" t="s">
        <v>6273</v>
      </c>
      <c r="M1392" s="251" t="s">
        <v>8713</v>
      </c>
      <c r="N1392" s="245"/>
      <c r="S1392" s="251" t="s">
        <v>8714</v>
      </c>
      <c r="T1392" s="251" t="s">
        <v>8714</v>
      </c>
    </row>
    <row r="1393" spans="1:20">
      <c r="A1393" s="245" t="s">
        <v>6267</v>
      </c>
      <c r="B1393" s="245" t="s">
        <v>6268</v>
      </c>
      <c r="C1393" s="245" t="s">
        <v>6269</v>
      </c>
      <c r="D1393" s="245">
        <v>2017</v>
      </c>
      <c r="E1393" s="246">
        <v>43803</v>
      </c>
      <c r="F1393" s="245" t="s">
        <v>6601</v>
      </c>
      <c r="G1393" s="247" t="s">
        <v>3335</v>
      </c>
      <c r="H1393" s="248" t="s">
        <v>7177</v>
      </c>
      <c r="I1393" s="249">
        <v>3806</v>
      </c>
      <c r="J1393" s="249">
        <v>62</v>
      </c>
      <c r="K1393" s="250">
        <v>1.5969588130643482</v>
      </c>
      <c r="L1393" s="251" t="s">
        <v>6273</v>
      </c>
      <c r="M1393" s="251" t="s">
        <v>8710</v>
      </c>
      <c r="N1393" s="245"/>
      <c r="S1393" s="251" t="s">
        <v>8711</v>
      </c>
      <c r="T1393" s="251" t="s">
        <v>8711</v>
      </c>
    </row>
    <row r="1394" spans="1:20">
      <c r="A1394" s="245" t="s">
        <v>6267</v>
      </c>
      <c r="B1394" s="245" t="s">
        <v>6268</v>
      </c>
      <c r="C1394" s="245" t="s">
        <v>6269</v>
      </c>
      <c r="D1394" s="245">
        <v>2017</v>
      </c>
      <c r="E1394" s="246">
        <v>43803</v>
      </c>
      <c r="F1394" s="245" t="s">
        <v>6887</v>
      </c>
      <c r="G1394" s="247" t="s">
        <v>7341</v>
      </c>
      <c r="H1394" s="248" t="s">
        <v>7177</v>
      </c>
      <c r="I1394" s="249">
        <v>2666</v>
      </c>
      <c r="J1394" s="249">
        <v>56</v>
      </c>
      <c r="K1394" s="250">
        <v>1.5180849125364433</v>
      </c>
      <c r="L1394" s="251" t="s">
        <v>6273</v>
      </c>
      <c r="N1394" s="245"/>
    </row>
    <row r="1395" spans="1:20">
      <c r="A1395" s="245" t="s">
        <v>6267</v>
      </c>
      <c r="B1395" s="245" t="s">
        <v>6268</v>
      </c>
      <c r="C1395" s="245" t="s">
        <v>6269</v>
      </c>
      <c r="D1395" s="245">
        <v>2017</v>
      </c>
      <c r="E1395" s="246">
        <v>43803</v>
      </c>
      <c r="F1395" s="245" t="s">
        <v>6369</v>
      </c>
      <c r="G1395" s="247" t="s">
        <v>3693</v>
      </c>
      <c r="H1395" s="248" t="s">
        <v>7177</v>
      </c>
      <c r="I1395" s="249">
        <v>3766</v>
      </c>
      <c r="J1395" s="249">
        <v>61</v>
      </c>
      <c r="K1395" s="250">
        <v>1.6591697102400642</v>
      </c>
      <c r="L1395" s="251" t="s">
        <v>6273</v>
      </c>
      <c r="M1395" s="251" t="s">
        <v>8713</v>
      </c>
      <c r="N1395" s="245"/>
      <c r="S1395" s="251" t="s">
        <v>8714</v>
      </c>
      <c r="T1395" s="251" t="s">
        <v>8714</v>
      </c>
    </row>
    <row r="1396" spans="1:20">
      <c r="A1396" s="245" t="s">
        <v>6267</v>
      </c>
      <c r="B1396" s="245" t="s">
        <v>6268</v>
      </c>
      <c r="C1396" s="245" t="s">
        <v>6269</v>
      </c>
      <c r="D1396" s="245">
        <v>2017</v>
      </c>
      <c r="E1396" s="246">
        <v>43803</v>
      </c>
      <c r="F1396" s="245" t="s">
        <v>6946</v>
      </c>
      <c r="G1396" s="247" t="s">
        <v>4110</v>
      </c>
      <c r="H1396" s="248" t="s">
        <v>7177</v>
      </c>
      <c r="I1396" s="249">
        <v>4082</v>
      </c>
      <c r="J1396" s="249">
        <v>65</v>
      </c>
      <c r="K1396" s="250">
        <v>1.4863905325443787</v>
      </c>
      <c r="L1396" s="251" t="s">
        <v>6273</v>
      </c>
      <c r="M1396" s="251" t="s">
        <v>8710</v>
      </c>
      <c r="N1396" s="245"/>
      <c r="S1396" s="251" t="s">
        <v>8711</v>
      </c>
      <c r="T1396" s="251" t="s">
        <v>8711</v>
      </c>
    </row>
    <row r="1397" spans="1:20">
      <c r="A1397" s="245" t="s">
        <v>6267</v>
      </c>
      <c r="B1397" s="245" t="s">
        <v>6268</v>
      </c>
      <c r="C1397" s="245" t="s">
        <v>6269</v>
      </c>
      <c r="D1397" s="245">
        <v>2017</v>
      </c>
      <c r="E1397" s="246">
        <v>43803</v>
      </c>
      <c r="F1397" s="245" t="s">
        <v>6737</v>
      </c>
      <c r="G1397" s="247" t="s">
        <v>7342</v>
      </c>
      <c r="H1397" s="248" t="s">
        <v>7177</v>
      </c>
      <c r="I1397" s="249">
        <v>3046</v>
      </c>
      <c r="J1397" s="249">
        <v>61</v>
      </c>
      <c r="K1397" s="250">
        <v>1.3419625431203492</v>
      </c>
      <c r="L1397" s="251" t="s">
        <v>6273</v>
      </c>
      <c r="N1397" s="245"/>
    </row>
    <row r="1398" spans="1:20">
      <c r="A1398" s="245" t="s">
        <v>6267</v>
      </c>
      <c r="B1398" s="245" t="s">
        <v>6268</v>
      </c>
      <c r="C1398" s="245" t="s">
        <v>6269</v>
      </c>
      <c r="D1398" s="245">
        <v>2017</v>
      </c>
      <c r="E1398" s="246">
        <v>43803</v>
      </c>
      <c r="F1398" s="245" t="s">
        <v>6715</v>
      </c>
      <c r="G1398" s="247" t="s">
        <v>7343</v>
      </c>
      <c r="H1398" s="248" t="s">
        <v>7177</v>
      </c>
      <c r="I1398" s="249">
        <v>3572</v>
      </c>
      <c r="J1398" s="249">
        <v>62</v>
      </c>
      <c r="K1398" s="250">
        <v>1.4987747977577122</v>
      </c>
      <c r="L1398" s="251" t="s">
        <v>6273</v>
      </c>
      <c r="M1398" s="251" t="s">
        <v>8710</v>
      </c>
      <c r="N1398" s="245"/>
      <c r="S1398" s="251" t="s">
        <v>8711</v>
      </c>
      <c r="T1398" s="251" t="s">
        <v>8711</v>
      </c>
    </row>
    <row r="1399" spans="1:20">
      <c r="A1399" s="245" t="s">
        <v>6267</v>
      </c>
      <c r="B1399" s="245" t="s">
        <v>6268</v>
      </c>
      <c r="C1399" s="245" t="s">
        <v>6269</v>
      </c>
      <c r="D1399" s="245">
        <v>2017</v>
      </c>
      <c r="E1399" s="246">
        <v>43803</v>
      </c>
      <c r="F1399" s="245" t="s">
        <v>7344</v>
      </c>
      <c r="G1399" s="247" t="s">
        <v>7345</v>
      </c>
      <c r="H1399" s="248" t="s">
        <v>7177</v>
      </c>
      <c r="I1399" s="249">
        <v>3728</v>
      </c>
      <c r="J1399" s="249">
        <v>64</v>
      </c>
      <c r="K1399" s="250">
        <v>1.422119140625</v>
      </c>
      <c r="L1399" s="251" t="s">
        <v>6273</v>
      </c>
      <c r="M1399" s="251" t="s">
        <v>8710</v>
      </c>
      <c r="N1399" s="245"/>
      <c r="S1399" s="251" t="s">
        <v>8711</v>
      </c>
      <c r="T1399" s="251" t="s">
        <v>8711</v>
      </c>
    </row>
    <row r="1400" spans="1:20">
      <c r="A1400" s="245" t="s">
        <v>6267</v>
      </c>
      <c r="B1400" s="245" t="s">
        <v>6268</v>
      </c>
      <c r="C1400" s="245" t="s">
        <v>6269</v>
      </c>
      <c r="D1400" s="245">
        <v>2017</v>
      </c>
      <c r="E1400" s="246">
        <v>43803</v>
      </c>
      <c r="F1400" s="245" t="s">
        <v>6649</v>
      </c>
      <c r="G1400" s="247" t="s">
        <v>7346</v>
      </c>
      <c r="H1400" s="248" t="s">
        <v>7177</v>
      </c>
      <c r="I1400" s="249">
        <v>2456</v>
      </c>
      <c r="J1400" s="249">
        <v>57</v>
      </c>
      <c r="K1400" s="250">
        <v>1.3261840350337217</v>
      </c>
      <c r="L1400" s="251" t="s">
        <v>6273</v>
      </c>
      <c r="N1400" s="245"/>
    </row>
    <row r="1401" spans="1:20">
      <c r="A1401" s="245" t="s">
        <v>6267</v>
      </c>
      <c r="B1401" s="245" t="s">
        <v>6268</v>
      </c>
      <c r="C1401" s="245" t="s">
        <v>6269</v>
      </c>
      <c r="D1401" s="245">
        <v>2017</v>
      </c>
      <c r="E1401" s="246">
        <v>43803</v>
      </c>
      <c r="F1401" s="245" t="s">
        <v>6624</v>
      </c>
      <c r="G1401" s="247" t="s">
        <v>4364</v>
      </c>
      <c r="H1401" s="248" t="s">
        <v>7177</v>
      </c>
      <c r="I1401" s="249">
        <v>3668</v>
      </c>
      <c r="J1401" s="249">
        <v>61</v>
      </c>
      <c r="K1401" s="250">
        <v>1.6159942902709918</v>
      </c>
      <c r="L1401" s="251" t="s">
        <v>6273</v>
      </c>
      <c r="M1401" s="251" t="s">
        <v>8713</v>
      </c>
      <c r="N1401" s="245"/>
      <c r="S1401" s="251" t="s">
        <v>8714</v>
      </c>
      <c r="T1401" s="251" t="s">
        <v>8714</v>
      </c>
    </row>
    <row r="1402" spans="1:20">
      <c r="A1402" s="245" t="s">
        <v>6267</v>
      </c>
      <c r="B1402" s="245" t="s">
        <v>6268</v>
      </c>
      <c r="C1402" s="245" t="s">
        <v>6269</v>
      </c>
      <c r="D1402" s="245">
        <v>2017</v>
      </c>
      <c r="E1402" s="246">
        <v>43803</v>
      </c>
      <c r="F1402" s="245" t="s">
        <v>6932</v>
      </c>
      <c r="G1402" s="247" t="s">
        <v>7347</v>
      </c>
      <c r="H1402" s="248" t="s">
        <v>7177</v>
      </c>
      <c r="I1402" s="249">
        <v>3658</v>
      </c>
      <c r="J1402" s="249">
        <v>62</v>
      </c>
      <c r="K1402" s="250">
        <v>1.5348595213319458</v>
      </c>
      <c r="L1402" s="251" t="s">
        <v>6273</v>
      </c>
      <c r="N1402" s="245" t="s">
        <v>6278</v>
      </c>
    </row>
    <row r="1403" spans="1:20">
      <c r="A1403" s="245" t="s">
        <v>6267</v>
      </c>
      <c r="B1403" s="245" t="s">
        <v>6268</v>
      </c>
      <c r="C1403" s="245" t="s">
        <v>6269</v>
      </c>
      <c r="D1403" s="245">
        <v>2017</v>
      </c>
      <c r="E1403" s="246">
        <v>43803</v>
      </c>
      <c r="F1403" s="245" t="s">
        <v>6680</v>
      </c>
      <c r="G1403" s="247" t="s">
        <v>7348</v>
      </c>
      <c r="H1403" s="248" t="s">
        <v>7177</v>
      </c>
      <c r="I1403" s="249">
        <v>3192</v>
      </c>
      <c r="J1403" s="249">
        <v>60</v>
      </c>
      <c r="K1403" s="250">
        <v>1.4777777777777779</v>
      </c>
      <c r="L1403" s="251" t="s">
        <v>6273</v>
      </c>
      <c r="N1403" s="245"/>
    </row>
    <row r="1404" spans="1:20">
      <c r="A1404" s="245" t="s">
        <v>6267</v>
      </c>
      <c r="B1404" s="245" t="s">
        <v>6268</v>
      </c>
      <c r="C1404" s="245" t="s">
        <v>6269</v>
      </c>
      <c r="D1404" s="245">
        <v>2017</v>
      </c>
      <c r="E1404" s="246">
        <v>43803</v>
      </c>
      <c r="F1404" s="245" t="s">
        <v>6400</v>
      </c>
      <c r="G1404" s="247" t="s">
        <v>3246</v>
      </c>
      <c r="H1404" s="248" t="s">
        <v>7177</v>
      </c>
      <c r="I1404" s="249">
        <v>3462</v>
      </c>
      <c r="J1404" s="249">
        <v>60</v>
      </c>
      <c r="K1404" s="250">
        <v>1.6027777777777776</v>
      </c>
      <c r="L1404" s="251" t="s">
        <v>6273</v>
      </c>
      <c r="M1404" s="251" t="s">
        <v>8710</v>
      </c>
      <c r="N1404" s="245"/>
      <c r="S1404" s="251" t="s">
        <v>8711</v>
      </c>
      <c r="T1404" s="251" t="s">
        <v>8711</v>
      </c>
    </row>
    <row r="1405" spans="1:20">
      <c r="A1405" s="245" t="s">
        <v>6267</v>
      </c>
      <c r="B1405" s="245" t="s">
        <v>6268</v>
      </c>
      <c r="C1405" s="245" t="s">
        <v>6269</v>
      </c>
      <c r="D1405" s="245">
        <v>2017</v>
      </c>
      <c r="E1405" s="246">
        <v>43803</v>
      </c>
      <c r="F1405" s="245" t="s">
        <v>6512</v>
      </c>
      <c r="G1405" s="247" t="s">
        <v>7349</v>
      </c>
      <c r="H1405" s="248" t="s">
        <v>7177</v>
      </c>
      <c r="I1405" s="249">
        <v>3274</v>
      </c>
      <c r="J1405" s="249">
        <v>61</v>
      </c>
      <c r="K1405" s="250">
        <v>1.4424114793749256</v>
      </c>
      <c r="L1405" s="251" t="s">
        <v>6273</v>
      </c>
      <c r="N1405" s="245"/>
    </row>
    <row r="1406" spans="1:20">
      <c r="A1406" s="245" t="s">
        <v>6267</v>
      </c>
      <c r="B1406" s="245" t="s">
        <v>6268</v>
      </c>
      <c r="C1406" s="245" t="s">
        <v>6269</v>
      </c>
      <c r="D1406" s="245">
        <v>2017</v>
      </c>
      <c r="E1406" s="246">
        <v>43803</v>
      </c>
      <c r="F1406" s="245" t="s">
        <v>6430</v>
      </c>
      <c r="G1406" s="247" t="s">
        <v>7350</v>
      </c>
      <c r="H1406" s="248" t="s">
        <v>7177</v>
      </c>
      <c r="I1406" s="249">
        <v>3450</v>
      </c>
      <c r="J1406" s="249">
        <v>62</v>
      </c>
      <c r="K1406" s="250">
        <v>1.4475848410593803</v>
      </c>
      <c r="L1406" s="251" t="s">
        <v>6273</v>
      </c>
      <c r="M1406" s="251" t="s">
        <v>8710</v>
      </c>
      <c r="N1406" s="245"/>
      <c r="S1406" s="251" t="s">
        <v>8711</v>
      </c>
      <c r="T1406" s="251" t="s">
        <v>8711</v>
      </c>
    </row>
    <row r="1407" spans="1:20">
      <c r="A1407" s="245" t="s">
        <v>6267</v>
      </c>
      <c r="B1407" s="245" t="s">
        <v>6268</v>
      </c>
      <c r="C1407" s="245" t="s">
        <v>6269</v>
      </c>
      <c r="D1407" s="245">
        <v>2017</v>
      </c>
      <c r="E1407" s="246">
        <v>43803</v>
      </c>
      <c r="F1407" s="245" t="s">
        <v>6275</v>
      </c>
      <c r="G1407" s="247" t="s">
        <v>7351</v>
      </c>
      <c r="H1407" s="248" t="s">
        <v>7177</v>
      </c>
      <c r="I1407" s="249">
        <v>2876</v>
      </c>
      <c r="J1407" s="249">
        <v>59</v>
      </c>
      <c r="K1407" s="250">
        <v>1.4003379118605115</v>
      </c>
      <c r="L1407" s="251" t="s">
        <v>6273</v>
      </c>
      <c r="N1407" s="245"/>
    </row>
    <row r="1408" spans="1:20">
      <c r="A1408" s="245" t="s">
        <v>6267</v>
      </c>
      <c r="B1408" s="245" t="s">
        <v>6268</v>
      </c>
      <c r="C1408" s="245" t="s">
        <v>6269</v>
      </c>
      <c r="D1408" s="245">
        <v>2017</v>
      </c>
      <c r="E1408" s="246">
        <v>43803</v>
      </c>
      <c r="F1408" s="245" t="s">
        <v>6649</v>
      </c>
      <c r="G1408" s="247" t="s">
        <v>3003</v>
      </c>
      <c r="H1408" s="248" t="s">
        <v>7177</v>
      </c>
      <c r="I1408" s="249">
        <v>3472</v>
      </c>
      <c r="J1408" s="249">
        <v>63</v>
      </c>
      <c r="K1408" s="250">
        <v>1.3885389546765208</v>
      </c>
      <c r="L1408" s="251" t="s">
        <v>6273</v>
      </c>
      <c r="M1408" s="251" t="s">
        <v>8710</v>
      </c>
      <c r="N1408" s="245"/>
      <c r="S1408" s="251" t="s">
        <v>8711</v>
      </c>
      <c r="T1408" s="251" t="s">
        <v>8711</v>
      </c>
    </row>
    <row r="1409" spans="1:20">
      <c r="A1409" s="245" t="s">
        <v>6267</v>
      </c>
      <c r="B1409" s="245" t="s">
        <v>6268</v>
      </c>
      <c r="C1409" s="245" t="s">
        <v>6269</v>
      </c>
      <c r="D1409" s="245">
        <v>2017</v>
      </c>
      <c r="E1409" s="246">
        <v>43803</v>
      </c>
      <c r="F1409" s="245" t="s">
        <v>6325</v>
      </c>
      <c r="G1409" s="247" t="s">
        <v>7352</v>
      </c>
      <c r="H1409" s="248" t="s">
        <v>7177</v>
      </c>
      <c r="I1409" s="249">
        <v>3276</v>
      </c>
      <c r="J1409" s="249">
        <v>60</v>
      </c>
      <c r="K1409" s="250">
        <v>1.5166666666666666</v>
      </c>
      <c r="L1409" s="251" t="s">
        <v>6273</v>
      </c>
      <c r="M1409" s="251" t="s">
        <v>8713</v>
      </c>
      <c r="N1409" s="245"/>
      <c r="S1409" s="251" t="s">
        <v>8714</v>
      </c>
      <c r="T1409" s="251" t="s">
        <v>8714</v>
      </c>
    </row>
    <row r="1410" spans="1:20">
      <c r="A1410" s="245" t="s">
        <v>6267</v>
      </c>
      <c r="B1410" s="245" t="s">
        <v>6268</v>
      </c>
      <c r="C1410" s="245" t="s">
        <v>6269</v>
      </c>
      <c r="D1410" s="245">
        <v>2017</v>
      </c>
      <c r="E1410" s="246">
        <v>43803</v>
      </c>
      <c r="F1410" s="245" t="s">
        <v>6296</v>
      </c>
      <c r="G1410" s="247" t="s">
        <v>7353</v>
      </c>
      <c r="H1410" s="248" t="s">
        <v>7177</v>
      </c>
      <c r="I1410" s="249">
        <v>4122</v>
      </c>
      <c r="J1410" s="249">
        <v>64</v>
      </c>
      <c r="K1410" s="250">
        <v>1.572418212890625</v>
      </c>
      <c r="L1410" s="251" t="s">
        <v>6273</v>
      </c>
      <c r="M1410" s="251" t="s">
        <v>8713</v>
      </c>
      <c r="N1410" s="245"/>
      <c r="S1410" s="251" t="s">
        <v>8714</v>
      </c>
      <c r="T1410" s="251" t="s">
        <v>8714</v>
      </c>
    </row>
    <row r="1411" spans="1:20">
      <c r="A1411" s="245" t="s">
        <v>6267</v>
      </c>
      <c r="B1411" s="245" t="s">
        <v>6268</v>
      </c>
      <c r="C1411" s="245" t="s">
        <v>6269</v>
      </c>
      <c r="D1411" s="245">
        <v>2017</v>
      </c>
      <c r="E1411" s="246">
        <v>43803</v>
      </c>
      <c r="F1411" s="245" t="s">
        <v>6548</v>
      </c>
      <c r="G1411" s="247" t="s">
        <v>7354</v>
      </c>
      <c r="H1411" s="248" t="s">
        <v>7177</v>
      </c>
      <c r="I1411" s="249">
        <v>3584</v>
      </c>
      <c r="J1411" s="249">
        <v>63</v>
      </c>
      <c r="K1411" s="250">
        <v>1.4333305338596345</v>
      </c>
      <c r="L1411" s="251" t="s">
        <v>6273</v>
      </c>
      <c r="M1411" s="251" t="s">
        <v>8710</v>
      </c>
      <c r="N1411" s="245"/>
      <c r="S1411" s="251" t="s">
        <v>8711</v>
      </c>
      <c r="T1411" s="251" t="s">
        <v>8711</v>
      </c>
    </row>
    <row r="1412" spans="1:20">
      <c r="A1412" s="245" t="s">
        <v>6267</v>
      </c>
      <c r="B1412" s="245" t="s">
        <v>6268</v>
      </c>
      <c r="C1412" s="245" t="s">
        <v>6269</v>
      </c>
      <c r="D1412" s="245">
        <v>2017</v>
      </c>
      <c r="E1412" s="246">
        <v>43803</v>
      </c>
      <c r="F1412" s="245" t="s">
        <v>6445</v>
      </c>
      <c r="G1412" s="247" t="s">
        <v>7355</v>
      </c>
      <c r="H1412" s="248" t="s">
        <v>7177</v>
      </c>
      <c r="I1412" s="249">
        <v>3696</v>
      </c>
      <c r="J1412" s="249">
        <v>64</v>
      </c>
      <c r="K1412" s="250">
        <v>1.409912109375</v>
      </c>
      <c r="L1412" s="251" t="s">
        <v>6273</v>
      </c>
      <c r="M1412" s="251" t="s">
        <v>8710</v>
      </c>
      <c r="N1412" s="245"/>
      <c r="S1412" s="251" t="s">
        <v>8711</v>
      </c>
      <c r="T1412" s="251" t="s">
        <v>8711</v>
      </c>
    </row>
    <row r="1413" spans="1:20">
      <c r="A1413" s="245" t="s">
        <v>6267</v>
      </c>
      <c r="B1413" s="245" t="s">
        <v>6268</v>
      </c>
      <c r="C1413" s="245" t="s">
        <v>6269</v>
      </c>
      <c r="D1413" s="245">
        <v>2017</v>
      </c>
      <c r="E1413" s="246">
        <v>43803</v>
      </c>
      <c r="F1413" s="245" t="s">
        <v>6905</v>
      </c>
      <c r="G1413" s="247" t="s">
        <v>7356</v>
      </c>
      <c r="H1413" s="248" t="s">
        <v>7177</v>
      </c>
      <c r="I1413" s="249">
        <v>3554</v>
      </c>
      <c r="J1413" s="249">
        <v>61</v>
      </c>
      <c r="K1413" s="250">
        <v>1.5657698221437037</v>
      </c>
      <c r="L1413" s="251" t="s">
        <v>6273</v>
      </c>
      <c r="M1413" s="251" t="s">
        <v>8710</v>
      </c>
      <c r="N1413" s="245"/>
      <c r="S1413" s="251" t="s">
        <v>8711</v>
      </c>
      <c r="T1413" s="251" t="s">
        <v>8716</v>
      </c>
    </row>
    <row r="1414" spans="1:20">
      <c r="A1414" s="245" t="s">
        <v>6267</v>
      </c>
      <c r="B1414" s="245" t="s">
        <v>6268</v>
      </c>
      <c r="C1414" s="245" t="s">
        <v>6269</v>
      </c>
      <c r="D1414" s="245">
        <v>2017</v>
      </c>
      <c r="E1414" s="246">
        <v>43803</v>
      </c>
      <c r="F1414" s="245" t="s">
        <v>7357</v>
      </c>
      <c r="G1414" s="247" t="s">
        <v>7358</v>
      </c>
      <c r="H1414" s="248" t="s">
        <v>7177</v>
      </c>
      <c r="I1414" s="249">
        <v>2340</v>
      </c>
      <c r="J1414" s="249">
        <v>56</v>
      </c>
      <c r="K1414" s="250">
        <v>1.3324526239067056</v>
      </c>
      <c r="L1414" s="251" t="s">
        <v>6273</v>
      </c>
      <c r="N1414" s="245"/>
    </row>
    <row r="1415" spans="1:20">
      <c r="A1415" s="245" t="s">
        <v>6267</v>
      </c>
      <c r="B1415" s="245" t="s">
        <v>6268</v>
      </c>
      <c r="C1415" s="245" t="s">
        <v>6269</v>
      </c>
      <c r="D1415" s="245">
        <v>2017</v>
      </c>
      <c r="E1415" s="246">
        <v>43803</v>
      </c>
      <c r="F1415" s="245" t="s">
        <v>6996</v>
      </c>
      <c r="G1415" s="247" t="s">
        <v>7359</v>
      </c>
      <c r="H1415" s="248" t="s">
        <v>7177</v>
      </c>
      <c r="I1415" s="249">
        <v>3188</v>
      </c>
      <c r="J1415" s="249">
        <v>61</v>
      </c>
      <c r="K1415" s="250">
        <v>1.4045228455245151</v>
      </c>
      <c r="L1415" s="251" t="s">
        <v>6273</v>
      </c>
      <c r="N1415" s="245"/>
    </row>
    <row r="1416" spans="1:20">
      <c r="A1416" s="245" t="s">
        <v>6267</v>
      </c>
      <c r="B1416" s="245" t="s">
        <v>6268</v>
      </c>
      <c r="C1416" s="245" t="s">
        <v>6269</v>
      </c>
      <c r="D1416" s="245">
        <v>2017</v>
      </c>
      <c r="E1416" s="246">
        <v>43803</v>
      </c>
      <c r="F1416" s="245" t="s">
        <v>6617</v>
      </c>
      <c r="G1416" s="247" t="s">
        <v>3806</v>
      </c>
      <c r="H1416" s="248" t="s">
        <v>7177</v>
      </c>
      <c r="I1416" s="249">
        <v>3772</v>
      </c>
      <c r="J1416" s="249">
        <v>64</v>
      </c>
      <c r="K1416" s="250">
        <v>1.43890380859375</v>
      </c>
      <c r="L1416" s="251" t="s">
        <v>6273</v>
      </c>
      <c r="M1416" s="251" t="s">
        <v>8710</v>
      </c>
      <c r="N1416" s="245"/>
      <c r="S1416" s="251" t="s">
        <v>8711</v>
      </c>
      <c r="T1416" s="251" t="s">
        <v>8711</v>
      </c>
    </row>
    <row r="1417" spans="1:20">
      <c r="A1417" s="245" t="s">
        <v>6267</v>
      </c>
      <c r="B1417" s="245" t="s">
        <v>6268</v>
      </c>
      <c r="C1417" s="245" t="s">
        <v>6269</v>
      </c>
      <c r="D1417" s="245">
        <v>2017</v>
      </c>
      <c r="E1417" s="246">
        <v>43803</v>
      </c>
      <c r="F1417" s="245" t="s">
        <v>6315</v>
      </c>
      <c r="G1417" s="247" t="s">
        <v>7360</v>
      </c>
      <c r="H1417" s="248" t="s">
        <v>7177</v>
      </c>
      <c r="I1417" s="249">
        <v>2518</v>
      </c>
      <c r="J1417" s="249">
        <v>55</v>
      </c>
      <c r="K1417" s="250">
        <v>1.5134485349361384</v>
      </c>
      <c r="L1417" s="251" t="s">
        <v>6273</v>
      </c>
      <c r="N1417" s="245"/>
    </row>
    <row r="1418" spans="1:20">
      <c r="A1418" s="245" t="s">
        <v>6267</v>
      </c>
      <c r="B1418" s="245" t="s">
        <v>6268</v>
      </c>
      <c r="C1418" s="245" t="s">
        <v>6269</v>
      </c>
      <c r="D1418" s="245">
        <v>2017</v>
      </c>
      <c r="E1418" s="246">
        <v>43803</v>
      </c>
      <c r="F1418" s="245" t="s">
        <v>6568</v>
      </c>
      <c r="G1418" s="247" t="s">
        <v>7361</v>
      </c>
      <c r="H1418" s="248" t="s">
        <v>7177</v>
      </c>
      <c r="I1418" s="249">
        <v>2980</v>
      </c>
      <c r="J1418" s="249">
        <v>58</v>
      </c>
      <c r="K1418" s="250">
        <v>1.5273278937225798</v>
      </c>
      <c r="L1418" s="251" t="s">
        <v>6273</v>
      </c>
      <c r="N1418" s="245"/>
    </row>
    <row r="1419" spans="1:20">
      <c r="A1419" s="245" t="s">
        <v>6267</v>
      </c>
      <c r="B1419" s="245" t="s">
        <v>6268</v>
      </c>
      <c r="C1419" s="245" t="s">
        <v>6269</v>
      </c>
      <c r="D1419" s="245">
        <v>2017</v>
      </c>
      <c r="E1419" s="246">
        <v>43803</v>
      </c>
      <c r="F1419" s="245" t="s">
        <v>6390</v>
      </c>
      <c r="G1419" s="247" t="s">
        <v>7362</v>
      </c>
      <c r="H1419" s="248" t="s">
        <v>7177</v>
      </c>
      <c r="I1419" s="249">
        <v>3000</v>
      </c>
      <c r="J1419" s="249">
        <v>59</v>
      </c>
      <c r="K1419" s="250">
        <v>1.4607140944302972</v>
      </c>
      <c r="L1419" s="251" t="s">
        <v>6273</v>
      </c>
      <c r="N1419" s="245"/>
    </row>
    <row r="1420" spans="1:20">
      <c r="A1420" s="245" t="s">
        <v>6267</v>
      </c>
      <c r="B1420" s="245" t="s">
        <v>6268</v>
      </c>
      <c r="C1420" s="245" t="s">
        <v>6269</v>
      </c>
      <c r="D1420" s="245">
        <v>2017</v>
      </c>
      <c r="E1420" s="246">
        <v>43803</v>
      </c>
      <c r="F1420" s="245" t="s">
        <v>6823</v>
      </c>
      <c r="G1420" s="247" t="s">
        <v>3192</v>
      </c>
      <c r="H1420" s="248" t="s">
        <v>7177</v>
      </c>
      <c r="I1420" s="249">
        <v>5112</v>
      </c>
      <c r="J1420" s="249">
        <v>68</v>
      </c>
      <c r="K1420" s="250">
        <v>1.6257887237940158</v>
      </c>
      <c r="L1420" s="251" t="s">
        <v>6273</v>
      </c>
      <c r="M1420" s="251" t="s">
        <v>8710</v>
      </c>
      <c r="N1420" s="245"/>
      <c r="S1420" s="251" t="s">
        <v>8711</v>
      </c>
      <c r="T1420" s="251" t="s">
        <v>8711</v>
      </c>
    </row>
    <row r="1421" spans="1:20">
      <c r="A1421" s="245" t="s">
        <v>6267</v>
      </c>
      <c r="B1421" s="245" t="s">
        <v>6268</v>
      </c>
      <c r="C1421" s="245" t="s">
        <v>6269</v>
      </c>
      <c r="D1421" s="245">
        <v>2017</v>
      </c>
      <c r="E1421" s="246">
        <v>43803</v>
      </c>
      <c r="F1421" s="245" t="s">
        <v>6332</v>
      </c>
      <c r="G1421" s="247" t="s">
        <v>7363</v>
      </c>
      <c r="H1421" s="248" t="s">
        <v>7177</v>
      </c>
      <c r="I1421" s="249">
        <v>3840</v>
      </c>
      <c r="J1421" s="249">
        <v>64</v>
      </c>
      <c r="K1421" s="250">
        <v>1.46484375</v>
      </c>
      <c r="L1421" s="251" t="s">
        <v>6273</v>
      </c>
      <c r="M1421" s="251" t="s">
        <v>8710</v>
      </c>
      <c r="N1421" s="245"/>
      <c r="S1421" s="251" t="s">
        <v>8711</v>
      </c>
      <c r="T1421" s="251" t="s">
        <v>8711</v>
      </c>
    </row>
    <row r="1422" spans="1:20">
      <c r="A1422" s="245" t="s">
        <v>6267</v>
      </c>
      <c r="B1422" s="245" t="s">
        <v>6268</v>
      </c>
      <c r="C1422" s="245" t="s">
        <v>6269</v>
      </c>
      <c r="D1422" s="245">
        <v>2017</v>
      </c>
      <c r="E1422" s="246">
        <v>43803</v>
      </c>
      <c r="F1422" s="245" t="s">
        <v>6364</v>
      </c>
      <c r="G1422" s="247" t="s">
        <v>3883</v>
      </c>
      <c r="H1422" s="248" t="s">
        <v>7177</v>
      </c>
      <c r="I1422" s="249">
        <v>3394</v>
      </c>
      <c r="J1422" s="249">
        <v>60</v>
      </c>
      <c r="K1422" s="250">
        <v>1.5712962962962964</v>
      </c>
      <c r="L1422" s="251" t="s">
        <v>6273</v>
      </c>
      <c r="M1422" s="251" t="s">
        <v>8710</v>
      </c>
      <c r="N1422" s="245"/>
      <c r="S1422" s="251" t="s">
        <v>8711</v>
      </c>
      <c r="T1422" s="251" t="s">
        <v>8711</v>
      </c>
    </row>
    <row r="1423" spans="1:20">
      <c r="A1423" s="245" t="s">
        <v>6267</v>
      </c>
      <c r="B1423" s="245" t="s">
        <v>6268</v>
      </c>
      <c r="C1423" s="245" t="s">
        <v>6269</v>
      </c>
      <c r="D1423" s="245">
        <v>2017</v>
      </c>
      <c r="E1423" s="246">
        <v>43803</v>
      </c>
      <c r="F1423" s="245" t="s">
        <v>6302</v>
      </c>
      <c r="G1423" s="247" t="s">
        <v>7364</v>
      </c>
      <c r="H1423" s="248" t="s">
        <v>7177</v>
      </c>
      <c r="I1423" s="249">
        <v>2740</v>
      </c>
      <c r="J1423" s="249">
        <v>58</v>
      </c>
      <c r="K1423" s="250">
        <v>1.4043216204026405</v>
      </c>
      <c r="L1423" s="251" t="s">
        <v>6273</v>
      </c>
      <c r="N1423" s="245"/>
    </row>
    <row r="1424" spans="1:20">
      <c r="A1424" s="245" t="s">
        <v>6267</v>
      </c>
      <c r="B1424" s="245" t="s">
        <v>6268</v>
      </c>
      <c r="C1424" s="245" t="s">
        <v>6269</v>
      </c>
      <c r="D1424" s="245">
        <v>2017</v>
      </c>
      <c r="E1424" s="246">
        <v>43803</v>
      </c>
      <c r="F1424" s="245" t="s">
        <v>7036</v>
      </c>
      <c r="G1424" s="247" t="s">
        <v>7365</v>
      </c>
      <c r="H1424" s="248" t="s">
        <v>7177</v>
      </c>
      <c r="I1424" s="249">
        <v>2550</v>
      </c>
      <c r="J1424" s="249">
        <v>57</v>
      </c>
      <c r="K1424" s="250">
        <v>1.3769418930521133</v>
      </c>
      <c r="L1424" s="251" t="s">
        <v>6273</v>
      </c>
      <c r="N1424" s="245"/>
    </row>
    <row r="1425" spans="1:20">
      <c r="A1425" s="245" t="s">
        <v>6267</v>
      </c>
      <c r="B1425" s="245" t="s">
        <v>6268</v>
      </c>
      <c r="C1425" s="245" t="s">
        <v>6269</v>
      </c>
      <c r="D1425" s="245">
        <v>2017</v>
      </c>
      <c r="E1425" s="246">
        <v>43803</v>
      </c>
      <c r="F1425" s="245" t="s">
        <v>6484</v>
      </c>
      <c r="G1425" s="247" t="s">
        <v>3035</v>
      </c>
      <c r="H1425" s="248" t="s">
        <v>7177</v>
      </c>
      <c r="I1425" s="249">
        <v>3462</v>
      </c>
      <c r="J1425" s="249">
        <v>62</v>
      </c>
      <c r="K1425" s="250">
        <v>1.4526199187674129</v>
      </c>
      <c r="L1425" s="251" t="s">
        <v>6273</v>
      </c>
      <c r="M1425" s="251" t="s">
        <v>8710</v>
      </c>
      <c r="N1425" s="245"/>
      <c r="S1425" s="251" t="s">
        <v>8711</v>
      </c>
      <c r="T1425" s="251" t="s">
        <v>8711</v>
      </c>
    </row>
    <row r="1426" spans="1:20">
      <c r="A1426" s="245" t="s">
        <v>6267</v>
      </c>
      <c r="B1426" s="245" t="s">
        <v>6268</v>
      </c>
      <c r="C1426" s="245" t="s">
        <v>6269</v>
      </c>
      <c r="D1426" s="245">
        <v>2017</v>
      </c>
      <c r="E1426" s="246">
        <v>43803</v>
      </c>
      <c r="F1426" s="245" t="s">
        <v>6328</v>
      </c>
      <c r="G1426" s="247" t="s">
        <v>7366</v>
      </c>
      <c r="H1426" s="248" t="s">
        <v>7177</v>
      </c>
      <c r="I1426" s="249">
        <v>4186</v>
      </c>
      <c r="J1426" s="249">
        <v>63</v>
      </c>
      <c r="K1426" s="250">
        <v>1.6740852719688699</v>
      </c>
      <c r="L1426" s="251" t="s">
        <v>6273</v>
      </c>
      <c r="M1426" s="251" t="s">
        <v>8710</v>
      </c>
      <c r="N1426" s="245"/>
      <c r="S1426" s="251" t="s">
        <v>8711</v>
      </c>
      <c r="T1426" s="251" t="s">
        <v>8711</v>
      </c>
    </row>
    <row r="1427" spans="1:20">
      <c r="A1427" s="245" t="s">
        <v>6267</v>
      </c>
      <c r="B1427" s="245" t="s">
        <v>6268</v>
      </c>
      <c r="C1427" s="245" t="s">
        <v>6269</v>
      </c>
      <c r="D1427" s="245">
        <v>2017</v>
      </c>
      <c r="E1427" s="246">
        <v>43803</v>
      </c>
      <c r="F1427" s="245" t="s">
        <v>6610</v>
      </c>
      <c r="G1427" s="247" t="s">
        <v>7367</v>
      </c>
      <c r="H1427" s="248" t="s">
        <v>7177</v>
      </c>
      <c r="I1427" s="249">
        <v>2722</v>
      </c>
      <c r="J1427" s="249">
        <v>56</v>
      </c>
      <c r="K1427" s="250">
        <v>1.549972667638484</v>
      </c>
      <c r="L1427" s="251" t="s">
        <v>6273</v>
      </c>
      <c r="N1427" s="245"/>
    </row>
    <row r="1428" spans="1:20">
      <c r="A1428" s="245" t="s">
        <v>6267</v>
      </c>
      <c r="B1428" s="245" t="s">
        <v>6268</v>
      </c>
      <c r="C1428" s="245" t="s">
        <v>6269</v>
      </c>
      <c r="D1428" s="245">
        <v>2017</v>
      </c>
      <c r="E1428" s="246">
        <v>43803</v>
      </c>
      <c r="F1428" s="245" t="s">
        <v>7368</v>
      </c>
      <c r="G1428" s="247" t="s">
        <v>7369</v>
      </c>
      <c r="H1428" s="248" t="s">
        <v>7177</v>
      </c>
      <c r="I1428" s="249">
        <v>2478</v>
      </c>
      <c r="J1428" s="249">
        <v>55</v>
      </c>
      <c r="K1428" s="250">
        <v>1.4894064613072877</v>
      </c>
      <c r="L1428" s="251" t="s">
        <v>6273</v>
      </c>
      <c r="N1428" s="245"/>
    </row>
    <row r="1429" spans="1:20">
      <c r="A1429" s="245" t="s">
        <v>6267</v>
      </c>
      <c r="B1429" s="245" t="s">
        <v>6268</v>
      </c>
      <c r="C1429" s="245" t="s">
        <v>6269</v>
      </c>
      <c r="D1429" s="245">
        <v>2017</v>
      </c>
      <c r="E1429" s="246">
        <v>43803</v>
      </c>
      <c r="F1429" s="245" t="s">
        <v>6324</v>
      </c>
      <c r="G1429" s="247" t="s">
        <v>7370</v>
      </c>
      <c r="H1429" s="248" t="s">
        <v>7177</v>
      </c>
      <c r="I1429" s="249">
        <v>3318</v>
      </c>
      <c r="J1429" s="249">
        <v>61</v>
      </c>
      <c r="K1429" s="250">
        <v>1.4617963618100194</v>
      </c>
      <c r="L1429" s="251" t="s">
        <v>6273</v>
      </c>
      <c r="N1429" s="245"/>
    </row>
    <row r="1430" spans="1:20">
      <c r="A1430" s="245" t="s">
        <v>6267</v>
      </c>
      <c r="B1430" s="245" t="s">
        <v>6268</v>
      </c>
      <c r="C1430" s="245" t="s">
        <v>6269</v>
      </c>
      <c r="D1430" s="245">
        <v>2017</v>
      </c>
      <c r="E1430" s="246">
        <v>43803</v>
      </c>
      <c r="F1430" s="245" t="s">
        <v>6921</v>
      </c>
      <c r="G1430" s="247" t="s">
        <v>7371</v>
      </c>
      <c r="H1430" s="248" t="s">
        <v>7177</v>
      </c>
      <c r="I1430" s="249">
        <v>1986</v>
      </c>
      <c r="J1430" s="249">
        <v>53</v>
      </c>
      <c r="K1430" s="250">
        <v>1.3339871168817212</v>
      </c>
      <c r="L1430" s="251" t="s">
        <v>6273</v>
      </c>
      <c r="N1430" s="245"/>
    </row>
    <row r="1431" spans="1:20">
      <c r="A1431" s="245" t="s">
        <v>6267</v>
      </c>
      <c r="B1431" s="245" t="s">
        <v>6268</v>
      </c>
      <c r="C1431" s="245" t="s">
        <v>6269</v>
      </c>
      <c r="D1431" s="245">
        <v>2017</v>
      </c>
      <c r="E1431" s="246">
        <v>43803</v>
      </c>
      <c r="F1431" s="245" t="s">
        <v>6302</v>
      </c>
      <c r="G1431" s="247" t="s">
        <v>7372</v>
      </c>
      <c r="H1431" s="248" t="s">
        <v>7177</v>
      </c>
      <c r="I1431" s="249">
        <v>2516</v>
      </c>
      <c r="J1431" s="249">
        <v>56</v>
      </c>
      <c r="K1431" s="250">
        <v>1.4326712827988337</v>
      </c>
      <c r="L1431" s="251" t="s">
        <v>6273</v>
      </c>
      <c r="N1431" s="245"/>
    </row>
    <row r="1432" spans="1:20">
      <c r="A1432" s="245" t="s">
        <v>6267</v>
      </c>
      <c r="B1432" s="245" t="s">
        <v>6268</v>
      </c>
      <c r="C1432" s="245" t="s">
        <v>6269</v>
      </c>
      <c r="D1432" s="245">
        <v>2017</v>
      </c>
      <c r="E1432" s="246">
        <v>43803</v>
      </c>
      <c r="F1432" s="245" t="s">
        <v>6706</v>
      </c>
      <c r="G1432" s="247" t="s">
        <v>7373</v>
      </c>
      <c r="H1432" s="248" t="s">
        <v>7177</v>
      </c>
      <c r="I1432" s="249">
        <v>3218</v>
      </c>
      <c r="J1432" s="249">
        <v>60</v>
      </c>
      <c r="K1432" s="250">
        <v>1.4898148148148149</v>
      </c>
      <c r="L1432" s="251" t="s">
        <v>6273</v>
      </c>
      <c r="N1432" s="245"/>
    </row>
    <row r="1433" spans="1:20">
      <c r="A1433" s="245" t="s">
        <v>6267</v>
      </c>
      <c r="B1433" s="245" t="s">
        <v>6268</v>
      </c>
      <c r="C1433" s="245" t="s">
        <v>6269</v>
      </c>
      <c r="D1433" s="245">
        <v>2017</v>
      </c>
      <c r="E1433" s="246">
        <v>43803</v>
      </c>
      <c r="F1433" s="245" t="s">
        <v>7368</v>
      </c>
      <c r="G1433" s="247" t="s">
        <v>7374</v>
      </c>
      <c r="H1433" s="248" t="s">
        <v>7177</v>
      </c>
      <c r="I1433" s="249">
        <v>3080</v>
      </c>
      <c r="J1433" s="249">
        <v>58</v>
      </c>
      <c r="K1433" s="250">
        <v>1.5785805076058879</v>
      </c>
      <c r="L1433" s="251" t="s">
        <v>6273</v>
      </c>
      <c r="N1433" s="245"/>
    </row>
    <row r="1434" spans="1:20">
      <c r="A1434" s="245" t="s">
        <v>6267</v>
      </c>
      <c r="B1434" s="245" t="s">
        <v>6268</v>
      </c>
      <c r="C1434" s="245" t="s">
        <v>6269</v>
      </c>
      <c r="D1434" s="245">
        <v>2017</v>
      </c>
      <c r="E1434" s="246">
        <v>43803</v>
      </c>
      <c r="F1434" s="245" t="s">
        <v>6677</v>
      </c>
      <c r="G1434" s="247" t="s">
        <v>7375</v>
      </c>
      <c r="H1434" s="248" t="s">
        <v>7177</v>
      </c>
      <c r="I1434" s="249">
        <v>3440</v>
      </c>
      <c r="J1434" s="249">
        <v>62</v>
      </c>
      <c r="K1434" s="250">
        <v>1.4433889429693532</v>
      </c>
      <c r="L1434" s="251" t="s">
        <v>6273</v>
      </c>
      <c r="M1434" s="251" t="s">
        <v>8710</v>
      </c>
      <c r="N1434" s="245"/>
      <c r="S1434" s="251" t="s">
        <v>8711</v>
      </c>
      <c r="T1434" s="251" t="s">
        <v>8711</v>
      </c>
    </row>
    <row r="1435" spans="1:20">
      <c r="A1435" s="245" t="s">
        <v>6267</v>
      </c>
      <c r="B1435" s="245" t="s">
        <v>6268</v>
      </c>
      <c r="C1435" s="245" t="s">
        <v>6269</v>
      </c>
      <c r="D1435" s="245">
        <v>2017</v>
      </c>
      <c r="E1435" s="246">
        <v>43803</v>
      </c>
      <c r="F1435" s="245" t="s">
        <v>6311</v>
      </c>
      <c r="G1435" s="247" t="s">
        <v>7376</v>
      </c>
      <c r="H1435" s="248" t="s">
        <v>7177</v>
      </c>
      <c r="I1435" s="249">
        <v>4116</v>
      </c>
      <c r="J1435" s="249">
        <v>63</v>
      </c>
      <c r="K1435" s="250">
        <v>1.6460905349794239</v>
      </c>
      <c r="L1435" s="251" t="s">
        <v>6273</v>
      </c>
      <c r="M1435" s="251" t="s">
        <v>8710</v>
      </c>
      <c r="N1435" s="245"/>
      <c r="S1435" s="251" t="s">
        <v>8711</v>
      </c>
      <c r="T1435" s="251" t="s">
        <v>8711</v>
      </c>
    </row>
    <row r="1436" spans="1:20">
      <c r="A1436" s="245" t="s">
        <v>6267</v>
      </c>
      <c r="B1436" s="245" t="s">
        <v>6268</v>
      </c>
      <c r="C1436" s="245" t="s">
        <v>6269</v>
      </c>
      <c r="D1436" s="245">
        <v>2017</v>
      </c>
      <c r="E1436" s="246">
        <v>43803</v>
      </c>
      <c r="F1436" s="245" t="s">
        <v>6986</v>
      </c>
      <c r="G1436" s="247" t="s">
        <v>7377</v>
      </c>
      <c r="H1436" s="248" t="s">
        <v>7177</v>
      </c>
      <c r="I1436" s="249">
        <v>3420</v>
      </c>
      <c r="J1436" s="249">
        <v>61</v>
      </c>
      <c r="K1436" s="250">
        <v>1.5067340438186456</v>
      </c>
      <c r="L1436" s="251" t="s">
        <v>6273</v>
      </c>
      <c r="M1436" s="251" t="s">
        <v>8713</v>
      </c>
      <c r="N1436" s="245"/>
      <c r="S1436" s="251" t="s">
        <v>8714</v>
      </c>
      <c r="T1436" s="251" t="s">
        <v>8714</v>
      </c>
    </row>
    <row r="1437" spans="1:20">
      <c r="A1437" s="245" t="s">
        <v>6267</v>
      </c>
      <c r="B1437" s="245" t="s">
        <v>6268</v>
      </c>
      <c r="C1437" s="245" t="s">
        <v>6269</v>
      </c>
      <c r="D1437" s="245">
        <v>2017</v>
      </c>
      <c r="E1437" s="246">
        <v>43803</v>
      </c>
      <c r="F1437" s="245" t="s">
        <v>7056</v>
      </c>
      <c r="G1437" s="247" t="s">
        <v>3113</v>
      </c>
      <c r="H1437" s="248" t="s">
        <v>7177</v>
      </c>
      <c r="I1437" s="249">
        <v>4342</v>
      </c>
      <c r="J1437" s="249">
        <v>65</v>
      </c>
      <c r="K1437" s="250">
        <v>1.5810650887573965</v>
      </c>
      <c r="L1437" s="251" t="s">
        <v>6273</v>
      </c>
      <c r="M1437" s="251" t="s">
        <v>8710</v>
      </c>
      <c r="N1437" s="245"/>
      <c r="S1437" s="251" t="s">
        <v>8711</v>
      </c>
      <c r="T1437" s="251" t="s">
        <v>8711</v>
      </c>
    </row>
    <row r="1438" spans="1:20">
      <c r="A1438" s="245" t="s">
        <v>6267</v>
      </c>
      <c r="B1438" s="245" t="s">
        <v>6268</v>
      </c>
      <c r="C1438" s="245" t="s">
        <v>6269</v>
      </c>
      <c r="D1438" s="245">
        <v>2017</v>
      </c>
      <c r="E1438" s="246">
        <v>43803</v>
      </c>
      <c r="F1438" s="245" t="s">
        <v>6283</v>
      </c>
      <c r="G1438" s="247" t="s">
        <v>4052</v>
      </c>
      <c r="H1438" s="248" t="s">
        <v>7177</v>
      </c>
      <c r="I1438" s="249">
        <v>3884</v>
      </c>
      <c r="J1438" s="249">
        <v>64</v>
      </c>
      <c r="K1438" s="250">
        <v>1.48162841796875</v>
      </c>
      <c r="L1438" s="251" t="s">
        <v>6273</v>
      </c>
      <c r="M1438" s="251" t="s">
        <v>8710</v>
      </c>
      <c r="N1438" s="245"/>
      <c r="S1438" s="251" t="s">
        <v>8711</v>
      </c>
      <c r="T1438" s="251" t="s">
        <v>8711</v>
      </c>
    </row>
    <row r="1439" spans="1:20">
      <c r="A1439" s="245" t="s">
        <v>6267</v>
      </c>
      <c r="B1439" s="245" t="s">
        <v>6268</v>
      </c>
      <c r="C1439" s="245" t="s">
        <v>6269</v>
      </c>
      <c r="D1439" s="245">
        <v>2017</v>
      </c>
      <c r="E1439" s="246">
        <v>43803</v>
      </c>
      <c r="F1439" s="245" t="s">
        <v>6454</v>
      </c>
      <c r="G1439" s="247" t="s">
        <v>7378</v>
      </c>
      <c r="H1439" s="248" t="s">
        <v>7177</v>
      </c>
      <c r="I1439" s="249">
        <v>2714</v>
      </c>
      <c r="J1439" s="249">
        <v>57</v>
      </c>
      <c r="K1439" s="250">
        <v>1.4654981559778177</v>
      </c>
      <c r="L1439" s="251" t="s">
        <v>6273</v>
      </c>
      <c r="N1439" s="245"/>
    </row>
    <row r="1440" spans="1:20">
      <c r="A1440" s="245" t="s">
        <v>6267</v>
      </c>
      <c r="B1440" s="245" t="s">
        <v>6268</v>
      </c>
      <c r="C1440" s="245" t="s">
        <v>6269</v>
      </c>
      <c r="D1440" s="245">
        <v>2017</v>
      </c>
      <c r="E1440" s="246">
        <v>43803</v>
      </c>
      <c r="F1440" s="245" t="s">
        <v>6823</v>
      </c>
      <c r="G1440" s="247" t="s">
        <v>7379</v>
      </c>
      <c r="H1440" s="248" t="s">
        <v>7177</v>
      </c>
      <c r="I1440" s="249">
        <v>3044</v>
      </c>
      <c r="J1440" s="249">
        <v>60</v>
      </c>
      <c r="K1440" s="250">
        <v>1.4092592592592592</v>
      </c>
      <c r="L1440" s="251" t="s">
        <v>6273</v>
      </c>
      <c r="N1440" s="245"/>
    </row>
    <row r="1441" spans="1:20">
      <c r="A1441" s="245" t="s">
        <v>6267</v>
      </c>
      <c r="B1441" s="245" t="s">
        <v>6268</v>
      </c>
      <c r="C1441" s="245" t="s">
        <v>6269</v>
      </c>
      <c r="D1441" s="245">
        <v>2017</v>
      </c>
      <c r="E1441" s="246">
        <v>43803</v>
      </c>
      <c r="F1441" s="245" t="s">
        <v>6285</v>
      </c>
      <c r="G1441" s="247" t="s">
        <v>7380</v>
      </c>
      <c r="H1441" s="248" t="s">
        <v>7177</v>
      </c>
      <c r="I1441" s="249">
        <v>2574</v>
      </c>
      <c r="J1441" s="249">
        <v>56</v>
      </c>
      <c r="K1441" s="250">
        <v>1.4656978862973762</v>
      </c>
      <c r="L1441" s="251" t="s">
        <v>6273</v>
      </c>
      <c r="N1441" s="245"/>
    </row>
    <row r="1442" spans="1:20">
      <c r="A1442" s="245" t="s">
        <v>6267</v>
      </c>
      <c r="B1442" s="245" t="s">
        <v>6268</v>
      </c>
      <c r="C1442" s="245" t="s">
        <v>6269</v>
      </c>
      <c r="D1442" s="245">
        <v>2017</v>
      </c>
      <c r="E1442" s="246">
        <v>43803</v>
      </c>
      <c r="F1442" s="245" t="s">
        <v>6525</v>
      </c>
      <c r="G1442" s="247" t="s">
        <v>7381</v>
      </c>
      <c r="H1442" s="248" t="s">
        <v>7177</v>
      </c>
      <c r="I1442" s="249">
        <v>2982</v>
      </c>
      <c r="J1442" s="249">
        <v>59</v>
      </c>
      <c r="K1442" s="250">
        <v>1.4519498098637154</v>
      </c>
      <c r="L1442" s="251" t="s">
        <v>6273</v>
      </c>
      <c r="N1442" s="245"/>
    </row>
    <row r="1443" spans="1:20">
      <c r="A1443" s="245" t="s">
        <v>6267</v>
      </c>
      <c r="B1443" s="245" t="s">
        <v>6268</v>
      </c>
      <c r="C1443" s="245" t="s">
        <v>6269</v>
      </c>
      <c r="D1443" s="245">
        <v>2017</v>
      </c>
      <c r="E1443" s="246">
        <v>43803</v>
      </c>
      <c r="F1443" s="245" t="s">
        <v>6745</v>
      </c>
      <c r="G1443" s="247" t="s">
        <v>7382</v>
      </c>
      <c r="H1443" s="248" t="s">
        <v>7177</v>
      </c>
      <c r="I1443" s="249">
        <v>4260</v>
      </c>
      <c r="J1443" s="249">
        <v>65</v>
      </c>
      <c r="K1443" s="250">
        <v>1.5512061902594447</v>
      </c>
      <c r="L1443" s="251" t="s">
        <v>6273</v>
      </c>
      <c r="M1443" s="251" t="s">
        <v>8710</v>
      </c>
      <c r="N1443" s="245"/>
      <c r="S1443" s="251" t="s">
        <v>8711</v>
      </c>
      <c r="T1443" s="251" t="s">
        <v>8711</v>
      </c>
    </row>
    <row r="1444" spans="1:20">
      <c r="A1444" s="245" t="s">
        <v>6267</v>
      </c>
      <c r="B1444" s="245" t="s">
        <v>6268</v>
      </c>
      <c r="C1444" s="245" t="s">
        <v>6269</v>
      </c>
      <c r="D1444" s="245">
        <v>2017</v>
      </c>
      <c r="E1444" s="246">
        <v>43803</v>
      </c>
      <c r="F1444" s="245" t="s">
        <v>7368</v>
      </c>
      <c r="G1444" s="247" t="s">
        <v>7383</v>
      </c>
      <c r="H1444" s="248" t="s">
        <v>7177</v>
      </c>
      <c r="I1444" s="249">
        <v>3058</v>
      </c>
      <c r="J1444" s="249">
        <v>59</v>
      </c>
      <c r="K1444" s="250">
        <v>1.4889545669226163</v>
      </c>
      <c r="L1444" s="251" t="s">
        <v>6273</v>
      </c>
      <c r="N1444" s="245"/>
    </row>
    <row r="1445" spans="1:20">
      <c r="A1445" s="245" t="s">
        <v>6267</v>
      </c>
      <c r="B1445" s="245" t="s">
        <v>6268</v>
      </c>
      <c r="C1445" s="245" t="s">
        <v>6269</v>
      </c>
      <c r="D1445" s="245">
        <v>2017</v>
      </c>
      <c r="E1445" s="246">
        <v>43803</v>
      </c>
      <c r="F1445" s="245" t="s">
        <v>7384</v>
      </c>
      <c r="G1445" s="247" t="s">
        <v>4106</v>
      </c>
      <c r="H1445" s="248" t="s">
        <v>7177</v>
      </c>
      <c r="I1445" s="249">
        <v>4830</v>
      </c>
      <c r="J1445" s="249">
        <v>65</v>
      </c>
      <c r="K1445" s="250">
        <v>1.7587619481110606</v>
      </c>
      <c r="L1445" s="251" t="s">
        <v>6273</v>
      </c>
      <c r="M1445" s="251" t="s">
        <v>8710</v>
      </c>
      <c r="N1445" s="245"/>
      <c r="S1445" s="251" t="s">
        <v>8711</v>
      </c>
      <c r="T1445" s="251" t="s">
        <v>8711</v>
      </c>
    </row>
    <row r="1446" spans="1:20">
      <c r="A1446" s="245" t="s">
        <v>6267</v>
      </c>
      <c r="B1446" s="245" t="s">
        <v>6268</v>
      </c>
      <c r="C1446" s="245" t="s">
        <v>6269</v>
      </c>
      <c r="D1446" s="245">
        <v>2017</v>
      </c>
      <c r="E1446" s="246">
        <v>43803</v>
      </c>
      <c r="F1446" s="245" t="s">
        <v>6468</v>
      </c>
      <c r="G1446" s="247" t="s">
        <v>7385</v>
      </c>
      <c r="H1446" s="248" t="s">
        <v>7177</v>
      </c>
      <c r="I1446" s="249">
        <v>3960</v>
      </c>
      <c r="J1446" s="249">
        <v>63</v>
      </c>
      <c r="K1446" s="250">
        <v>1.583702263974373</v>
      </c>
      <c r="L1446" s="251" t="s">
        <v>6273</v>
      </c>
      <c r="M1446" s="251" t="s">
        <v>8710</v>
      </c>
      <c r="N1446" s="245"/>
      <c r="S1446" s="251" t="s">
        <v>8711</v>
      </c>
      <c r="T1446" s="251" t="s">
        <v>8711</v>
      </c>
    </row>
    <row r="1447" spans="1:20">
      <c r="A1447" s="245" t="s">
        <v>6267</v>
      </c>
      <c r="B1447" s="245" t="s">
        <v>6268</v>
      </c>
      <c r="C1447" s="245" t="s">
        <v>6269</v>
      </c>
      <c r="D1447" s="245">
        <v>2017</v>
      </c>
      <c r="E1447" s="246">
        <v>43803</v>
      </c>
      <c r="F1447" s="245" t="s">
        <v>6435</v>
      </c>
      <c r="G1447" s="247" t="s">
        <v>7386</v>
      </c>
      <c r="H1447" s="248" t="s">
        <v>7177</v>
      </c>
      <c r="I1447" s="249">
        <v>2740</v>
      </c>
      <c r="J1447" s="249">
        <v>59</v>
      </c>
      <c r="K1447" s="250">
        <v>1.3341188729130047</v>
      </c>
      <c r="L1447" s="251" t="s">
        <v>6273</v>
      </c>
      <c r="N1447" s="245"/>
    </row>
    <row r="1448" spans="1:20">
      <c r="A1448" s="245" t="s">
        <v>6267</v>
      </c>
      <c r="B1448" s="245" t="s">
        <v>6268</v>
      </c>
      <c r="C1448" s="245" t="s">
        <v>6269</v>
      </c>
      <c r="D1448" s="245">
        <v>2017</v>
      </c>
      <c r="E1448" s="246">
        <v>43803</v>
      </c>
      <c r="F1448" s="245" t="s">
        <v>6418</v>
      </c>
      <c r="G1448" s="247" t="s">
        <v>4001</v>
      </c>
      <c r="H1448" s="248" t="s">
        <v>7177</v>
      </c>
      <c r="I1448" s="249">
        <v>3510</v>
      </c>
      <c r="J1448" s="249">
        <v>61</v>
      </c>
      <c r="K1448" s="250">
        <v>1.54638493970861</v>
      </c>
      <c r="L1448" s="251" t="s">
        <v>6273</v>
      </c>
      <c r="M1448" s="251" t="s">
        <v>8710</v>
      </c>
      <c r="N1448" s="245"/>
      <c r="S1448" s="251" t="s">
        <v>8711</v>
      </c>
      <c r="T1448" s="251" t="s">
        <v>8711</v>
      </c>
    </row>
    <row r="1449" spans="1:20">
      <c r="A1449" s="245" t="s">
        <v>6267</v>
      </c>
      <c r="B1449" s="245" t="s">
        <v>6268</v>
      </c>
      <c r="C1449" s="245" t="s">
        <v>6269</v>
      </c>
      <c r="D1449" s="245">
        <v>2017</v>
      </c>
      <c r="E1449" s="246">
        <v>43803</v>
      </c>
      <c r="F1449" s="245" t="s">
        <v>6755</v>
      </c>
      <c r="G1449" s="247" t="s">
        <v>7387</v>
      </c>
      <c r="H1449" s="248" t="s">
        <v>7177</v>
      </c>
      <c r="I1449" s="249">
        <v>3672</v>
      </c>
      <c r="J1449" s="249">
        <v>63</v>
      </c>
      <c r="K1449" s="250">
        <v>1.4685239175035094</v>
      </c>
      <c r="L1449" s="251" t="s">
        <v>6273</v>
      </c>
      <c r="M1449" s="251" t="s">
        <v>8710</v>
      </c>
      <c r="N1449" s="245"/>
      <c r="S1449" s="251" t="s">
        <v>8711</v>
      </c>
      <c r="T1449" s="251" t="s">
        <v>8711</v>
      </c>
    </row>
    <row r="1450" spans="1:20">
      <c r="A1450" s="245" t="s">
        <v>6267</v>
      </c>
      <c r="B1450" s="245" t="s">
        <v>6268</v>
      </c>
      <c r="C1450" s="245" t="s">
        <v>6269</v>
      </c>
      <c r="D1450" s="245">
        <v>2017</v>
      </c>
      <c r="E1450" s="246">
        <v>43803</v>
      </c>
      <c r="F1450" s="245" t="s">
        <v>6649</v>
      </c>
      <c r="G1450" s="247" t="s">
        <v>3287</v>
      </c>
      <c r="H1450" s="248" t="s">
        <v>7177</v>
      </c>
      <c r="I1450" s="249">
        <v>4070</v>
      </c>
      <c r="J1450" s="249">
        <v>66</v>
      </c>
      <c r="K1450" s="250">
        <v>1.4156718702173248</v>
      </c>
      <c r="L1450" s="251" t="s">
        <v>6273</v>
      </c>
      <c r="M1450" s="251" t="s">
        <v>8710</v>
      </c>
      <c r="N1450" s="245"/>
      <c r="S1450" s="251" t="s">
        <v>8711</v>
      </c>
      <c r="T1450" s="251" t="s">
        <v>8711</v>
      </c>
    </row>
    <row r="1451" spans="1:20">
      <c r="A1451" s="245" t="s">
        <v>6267</v>
      </c>
      <c r="B1451" s="245" t="s">
        <v>6268</v>
      </c>
      <c r="C1451" s="245" t="s">
        <v>6269</v>
      </c>
      <c r="D1451" s="245">
        <v>2017</v>
      </c>
      <c r="E1451" s="246">
        <v>43803</v>
      </c>
      <c r="F1451" s="245" t="s">
        <v>6932</v>
      </c>
      <c r="G1451" s="247" t="s">
        <v>7388</v>
      </c>
      <c r="H1451" s="248" t="s">
        <v>7177</v>
      </c>
      <c r="I1451" s="249">
        <v>3340</v>
      </c>
      <c r="J1451" s="249">
        <v>62</v>
      </c>
      <c r="K1451" s="250">
        <v>1.4014299620690811</v>
      </c>
      <c r="L1451" s="251" t="s">
        <v>6273</v>
      </c>
      <c r="N1451" s="245"/>
    </row>
    <row r="1452" spans="1:20">
      <c r="A1452" s="245" t="s">
        <v>6267</v>
      </c>
      <c r="B1452" s="245" t="s">
        <v>6268</v>
      </c>
      <c r="C1452" s="245" t="s">
        <v>6269</v>
      </c>
      <c r="D1452" s="245">
        <v>2017</v>
      </c>
      <c r="E1452" s="246">
        <v>43803</v>
      </c>
      <c r="F1452" s="245" t="s">
        <v>6406</v>
      </c>
      <c r="G1452" s="247" t="s">
        <v>7389</v>
      </c>
      <c r="H1452" s="248" t="s">
        <v>7177</v>
      </c>
      <c r="I1452" s="249">
        <v>3554</v>
      </c>
      <c r="J1452" s="249">
        <v>62</v>
      </c>
      <c r="K1452" s="250">
        <v>1.4912221811956632</v>
      </c>
      <c r="L1452" s="251" t="s">
        <v>6273</v>
      </c>
      <c r="M1452" s="251" t="s">
        <v>8710</v>
      </c>
      <c r="N1452" s="245"/>
      <c r="S1452" s="251" t="s">
        <v>8711</v>
      </c>
      <c r="T1452" s="251" t="s">
        <v>8716</v>
      </c>
    </row>
    <row r="1453" spans="1:20">
      <c r="A1453" s="245" t="s">
        <v>6267</v>
      </c>
      <c r="B1453" s="245" t="s">
        <v>6268</v>
      </c>
      <c r="C1453" s="245" t="s">
        <v>6269</v>
      </c>
      <c r="D1453" s="245">
        <v>2017</v>
      </c>
      <c r="E1453" s="246">
        <v>43803</v>
      </c>
      <c r="F1453" s="245" t="s">
        <v>6354</v>
      </c>
      <c r="G1453" s="247" t="s">
        <v>7390</v>
      </c>
      <c r="H1453" s="248" t="s">
        <v>7177</v>
      </c>
      <c r="I1453" s="249">
        <v>3190</v>
      </c>
      <c r="J1453" s="249">
        <v>59</v>
      </c>
      <c r="K1453" s="250">
        <v>1.5532259870775493</v>
      </c>
      <c r="L1453" s="251" t="s">
        <v>6273</v>
      </c>
      <c r="N1453" s="245"/>
    </row>
    <row r="1454" spans="1:20">
      <c r="A1454" s="245" t="s">
        <v>6267</v>
      </c>
      <c r="B1454" s="245" t="s">
        <v>6268</v>
      </c>
      <c r="C1454" s="245" t="s">
        <v>6269</v>
      </c>
      <c r="D1454" s="245">
        <v>2017</v>
      </c>
      <c r="E1454" s="246">
        <v>43803</v>
      </c>
      <c r="F1454" s="245" t="s">
        <v>6571</v>
      </c>
      <c r="G1454" s="247" t="s">
        <v>7391</v>
      </c>
      <c r="H1454" s="248" t="s">
        <v>7177</v>
      </c>
      <c r="I1454" s="249">
        <v>2360</v>
      </c>
      <c r="J1454" s="249">
        <v>56</v>
      </c>
      <c r="K1454" s="250">
        <v>1.3438411078717203</v>
      </c>
      <c r="L1454" s="251" t="s">
        <v>6273</v>
      </c>
      <c r="N1454" s="245"/>
    </row>
    <row r="1455" spans="1:20">
      <c r="A1455" s="245" t="s">
        <v>6267</v>
      </c>
      <c r="B1455" s="245" t="s">
        <v>6268</v>
      </c>
      <c r="C1455" s="245" t="s">
        <v>6269</v>
      </c>
      <c r="D1455" s="245">
        <v>2017</v>
      </c>
      <c r="E1455" s="246">
        <v>43803</v>
      </c>
      <c r="F1455" s="245" t="s">
        <v>6356</v>
      </c>
      <c r="G1455" s="247" t="s">
        <v>4345</v>
      </c>
      <c r="H1455" s="248" t="s">
        <v>7177</v>
      </c>
      <c r="I1455" s="249">
        <v>3432</v>
      </c>
      <c r="J1455" s="249">
        <v>60</v>
      </c>
      <c r="K1455" s="250">
        <v>1.588888888888889</v>
      </c>
      <c r="L1455" s="251" t="s">
        <v>6273</v>
      </c>
      <c r="M1455" s="251" t="s">
        <v>8713</v>
      </c>
      <c r="N1455" s="245"/>
      <c r="S1455" s="251" t="s">
        <v>8714</v>
      </c>
      <c r="T1455" s="251" t="s">
        <v>8714</v>
      </c>
    </row>
    <row r="1456" spans="1:20">
      <c r="A1456" s="245" t="s">
        <v>6267</v>
      </c>
      <c r="B1456" s="245" t="s">
        <v>6268</v>
      </c>
      <c r="C1456" s="245" t="s">
        <v>6269</v>
      </c>
      <c r="D1456" s="245">
        <v>2017</v>
      </c>
      <c r="E1456" s="246">
        <v>43803</v>
      </c>
      <c r="F1456" s="245" t="s">
        <v>6375</v>
      </c>
      <c r="G1456" s="247" t="s">
        <v>7392</v>
      </c>
      <c r="H1456" s="248" t="s">
        <v>7177</v>
      </c>
      <c r="I1456" s="249">
        <v>2380</v>
      </c>
      <c r="J1456" s="249">
        <v>57</v>
      </c>
      <c r="K1456" s="250">
        <v>1.285145766848639</v>
      </c>
      <c r="L1456" s="251" t="s">
        <v>6273</v>
      </c>
      <c r="N1456" s="245"/>
    </row>
    <row r="1457" spans="1:20">
      <c r="A1457" s="245" t="s">
        <v>6267</v>
      </c>
      <c r="B1457" s="245" t="s">
        <v>6268</v>
      </c>
      <c r="C1457" s="245" t="s">
        <v>6269</v>
      </c>
      <c r="D1457" s="245">
        <v>2017</v>
      </c>
      <c r="E1457" s="246">
        <v>43803</v>
      </c>
      <c r="F1457" s="245" t="s">
        <v>6390</v>
      </c>
      <c r="G1457" s="247" t="s">
        <v>3879</v>
      </c>
      <c r="H1457" s="248" t="s">
        <v>7177</v>
      </c>
      <c r="I1457" s="249">
        <v>4292</v>
      </c>
      <c r="J1457" s="249">
        <v>64</v>
      </c>
      <c r="K1457" s="250">
        <v>1.63726806640625</v>
      </c>
      <c r="L1457" s="251" t="s">
        <v>6273</v>
      </c>
      <c r="M1457" s="251" t="s">
        <v>8710</v>
      </c>
      <c r="N1457" s="245"/>
      <c r="S1457" s="251" t="s">
        <v>8711</v>
      </c>
      <c r="T1457" s="251" t="s">
        <v>8711</v>
      </c>
    </row>
    <row r="1458" spans="1:20">
      <c r="A1458" s="245" t="s">
        <v>6267</v>
      </c>
      <c r="B1458" s="245" t="s">
        <v>6268</v>
      </c>
      <c r="C1458" s="245" t="s">
        <v>6269</v>
      </c>
      <c r="D1458" s="245">
        <v>2017</v>
      </c>
      <c r="E1458" s="246">
        <v>43803</v>
      </c>
      <c r="F1458" s="245" t="s">
        <v>7039</v>
      </c>
      <c r="G1458" s="247" t="s">
        <v>7393</v>
      </c>
      <c r="H1458" s="248" t="s">
        <v>7177</v>
      </c>
      <c r="I1458" s="249">
        <v>2532</v>
      </c>
      <c r="J1458" s="249">
        <v>57</v>
      </c>
      <c r="K1458" s="250">
        <v>1.3672223032188042</v>
      </c>
      <c r="L1458" s="251" t="s">
        <v>6273</v>
      </c>
      <c r="N1458" s="245"/>
    </row>
    <row r="1459" spans="1:20">
      <c r="A1459" s="245" t="s">
        <v>6267</v>
      </c>
      <c r="B1459" s="245" t="s">
        <v>6268</v>
      </c>
      <c r="C1459" s="245" t="s">
        <v>6269</v>
      </c>
      <c r="D1459" s="245">
        <v>2017</v>
      </c>
      <c r="E1459" s="246">
        <v>43803</v>
      </c>
      <c r="F1459" s="245" t="s">
        <v>6445</v>
      </c>
      <c r="G1459" s="247" t="s">
        <v>4076</v>
      </c>
      <c r="H1459" s="248" t="s">
        <v>7177</v>
      </c>
      <c r="I1459" s="249">
        <v>3696</v>
      </c>
      <c r="J1459" s="249">
        <v>64</v>
      </c>
      <c r="K1459" s="250">
        <v>1.409912109375</v>
      </c>
      <c r="L1459" s="251" t="s">
        <v>6273</v>
      </c>
      <c r="M1459" s="251" t="s">
        <v>8710</v>
      </c>
      <c r="N1459" s="245"/>
      <c r="S1459" s="251" t="s">
        <v>8711</v>
      </c>
      <c r="T1459" s="251" t="s">
        <v>8711</v>
      </c>
    </row>
    <row r="1460" spans="1:20">
      <c r="A1460" s="245" t="s">
        <v>6267</v>
      </c>
      <c r="B1460" s="245" t="s">
        <v>6268</v>
      </c>
      <c r="C1460" s="245" t="s">
        <v>6269</v>
      </c>
      <c r="D1460" s="245">
        <v>2017</v>
      </c>
      <c r="E1460" s="246">
        <v>43803</v>
      </c>
      <c r="F1460" s="245" t="s">
        <v>6946</v>
      </c>
      <c r="G1460" s="247" t="s">
        <v>7394</v>
      </c>
      <c r="H1460" s="248" t="s">
        <v>7177</v>
      </c>
      <c r="I1460" s="249">
        <v>3142</v>
      </c>
      <c r="J1460" s="249">
        <v>60</v>
      </c>
      <c r="K1460" s="250">
        <v>1.4546296296296297</v>
      </c>
      <c r="L1460" s="251" t="s">
        <v>6273</v>
      </c>
      <c r="N1460" s="245"/>
    </row>
    <row r="1461" spans="1:20">
      <c r="A1461" s="245" t="s">
        <v>6267</v>
      </c>
      <c r="B1461" s="245" t="s">
        <v>6268</v>
      </c>
      <c r="C1461" s="245" t="s">
        <v>6269</v>
      </c>
      <c r="D1461" s="245">
        <v>2017</v>
      </c>
      <c r="E1461" s="246">
        <v>43803</v>
      </c>
      <c r="F1461" s="245" t="s">
        <v>6319</v>
      </c>
      <c r="G1461" s="247" t="s">
        <v>7395</v>
      </c>
      <c r="H1461" s="248" t="s">
        <v>7177</v>
      </c>
      <c r="I1461" s="249">
        <v>3196</v>
      </c>
      <c r="J1461" s="249">
        <v>60</v>
      </c>
      <c r="K1461" s="250">
        <v>1.4796296296296296</v>
      </c>
      <c r="L1461" s="251" t="s">
        <v>6273</v>
      </c>
      <c r="N1461" s="245"/>
    </row>
    <row r="1462" spans="1:20">
      <c r="A1462" s="245" t="s">
        <v>6267</v>
      </c>
      <c r="B1462" s="245" t="s">
        <v>6268</v>
      </c>
      <c r="C1462" s="245" t="s">
        <v>6269</v>
      </c>
      <c r="D1462" s="245">
        <v>2017</v>
      </c>
      <c r="E1462" s="246">
        <v>43803</v>
      </c>
      <c r="F1462" s="245" t="s">
        <v>6379</v>
      </c>
      <c r="G1462" s="247" t="s">
        <v>3117</v>
      </c>
      <c r="H1462" s="248" t="s">
        <v>7177</v>
      </c>
      <c r="I1462" s="249">
        <v>4112</v>
      </c>
      <c r="J1462" s="249">
        <v>63</v>
      </c>
      <c r="K1462" s="250">
        <v>1.6444908357228842</v>
      </c>
      <c r="L1462" s="251" t="s">
        <v>6273</v>
      </c>
      <c r="M1462" s="251" t="s">
        <v>8710</v>
      </c>
      <c r="N1462" s="245"/>
      <c r="S1462" s="251" t="s">
        <v>8711</v>
      </c>
      <c r="T1462" s="251" t="s">
        <v>8711</v>
      </c>
    </row>
    <row r="1463" spans="1:20">
      <c r="A1463" s="245" t="s">
        <v>6267</v>
      </c>
      <c r="B1463" s="245" t="s">
        <v>6268</v>
      </c>
      <c r="C1463" s="245" t="s">
        <v>6269</v>
      </c>
      <c r="D1463" s="245">
        <v>2017</v>
      </c>
      <c r="E1463" s="246">
        <v>43803</v>
      </c>
      <c r="F1463" s="245" t="s">
        <v>6327</v>
      </c>
      <c r="G1463" s="247" t="s">
        <v>7396</v>
      </c>
      <c r="H1463" s="248" t="s">
        <v>7177</v>
      </c>
      <c r="I1463" s="249">
        <v>3098</v>
      </c>
      <c r="J1463" s="249">
        <v>60</v>
      </c>
      <c r="K1463" s="250">
        <v>1.4342592592592593</v>
      </c>
      <c r="L1463" s="251" t="s">
        <v>6273</v>
      </c>
      <c r="M1463" s="251" t="s">
        <v>8713</v>
      </c>
      <c r="N1463" s="245"/>
      <c r="S1463" s="251" t="s">
        <v>8714</v>
      </c>
      <c r="T1463" s="251" t="s">
        <v>8714</v>
      </c>
    </row>
    <row r="1464" spans="1:20">
      <c r="A1464" s="245" t="s">
        <v>6267</v>
      </c>
      <c r="B1464" s="245" t="s">
        <v>6268</v>
      </c>
      <c r="C1464" s="245" t="s">
        <v>6269</v>
      </c>
      <c r="D1464" s="245">
        <v>2017</v>
      </c>
      <c r="E1464" s="246">
        <v>43803</v>
      </c>
      <c r="F1464" s="245" t="s">
        <v>6270</v>
      </c>
      <c r="G1464" s="247" t="s">
        <v>7397</v>
      </c>
      <c r="H1464" s="248" t="s">
        <v>7177</v>
      </c>
      <c r="I1464" s="249">
        <v>3248</v>
      </c>
      <c r="J1464" s="249">
        <v>60</v>
      </c>
      <c r="K1464" s="250">
        <v>1.5037037037037035</v>
      </c>
      <c r="L1464" s="251" t="s">
        <v>6273</v>
      </c>
      <c r="N1464" s="245"/>
    </row>
    <row r="1465" spans="1:20">
      <c r="A1465" s="245" t="s">
        <v>6267</v>
      </c>
      <c r="B1465" s="245" t="s">
        <v>6268</v>
      </c>
      <c r="C1465" s="245" t="s">
        <v>6269</v>
      </c>
      <c r="D1465" s="245">
        <v>2017</v>
      </c>
      <c r="E1465" s="246">
        <v>43803</v>
      </c>
      <c r="F1465" s="245" t="s">
        <v>6755</v>
      </c>
      <c r="G1465" s="247" t="s">
        <v>7398</v>
      </c>
      <c r="H1465" s="248" t="s">
        <v>7177</v>
      </c>
      <c r="I1465" s="249">
        <v>3792</v>
      </c>
      <c r="J1465" s="249">
        <v>64</v>
      </c>
      <c r="K1465" s="250">
        <v>1.446533203125</v>
      </c>
      <c r="L1465" s="251" t="s">
        <v>6273</v>
      </c>
      <c r="M1465" s="251" t="s">
        <v>8710</v>
      </c>
      <c r="N1465" s="245"/>
      <c r="S1465" s="251" t="s">
        <v>8711</v>
      </c>
      <c r="T1465" s="251" t="s">
        <v>8711</v>
      </c>
    </row>
    <row r="1466" spans="1:20">
      <c r="A1466" s="245" t="s">
        <v>6267</v>
      </c>
      <c r="B1466" s="245" t="s">
        <v>6268</v>
      </c>
      <c r="C1466" s="245" t="s">
        <v>6269</v>
      </c>
      <c r="D1466" s="245">
        <v>2017</v>
      </c>
      <c r="E1466" s="246">
        <v>43803</v>
      </c>
      <c r="F1466" s="245" t="s">
        <v>6369</v>
      </c>
      <c r="G1466" s="247" t="s">
        <v>7399</v>
      </c>
      <c r="H1466" s="248" t="s">
        <v>7177</v>
      </c>
      <c r="I1466" s="249">
        <v>3720</v>
      </c>
      <c r="J1466" s="249">
        <v>62</v>
      </c>
      <c r="K1466" s="250">
        <v>1.5608740894901143</v>
      </c>
      <c r="L1466" s="251" t="s">
        <v>6273</v>
      </c>
      <c r="M1466" s="251" t="s">
        <v>8713</v>
      </c>
      <c r="N1466" s="245"/>
      <c r="S1466" s="251" t="s">
        <v>8714</v>
      </c>
      <c r="T1466" s="251" t="s">
        <v>8714</v>
      </c>
    </row>
    <row r="1467" spans="1:20">
      <c r="A1467" s="245" t="s">
        <v>6267</v>
      </c>
      <c r="B1467" s="245" t="s">
        <v>6268</v>
      </c>
      <c r="C1467" s="245" t="s">
        <v>6269</v>
      </c>
      <c r="D1467" s="245">
        <v>2017</v>
      </c>
      <c r="E1467" s="246">
        <v>43803</v>
      </c>
      <c r="F1467" s="245" t="s">
        <v>6874</v>
      </c>
      <c r="G1467" s="247" t="s">
        <v>7400</v>
      </c>
      <c r="H1467" s="248" t="s">
        <v>7177</v>
      </c>
      <c r="I1467" s="249">
        <v>3590</v>
      </c>
      <c r="J1467" s="249">
        <v>62</v>
      </c>
      <c r="K1467" s="250">
        <v>1.5063274143197609</v>
      </c>
      <c r="L1467" s="251" t="s">
        <v>6273</v>
      </c>
      <c r="M1467" s="251" t="s">
        <v>8710</v>
      </c>
      <c r="N1467" s="245"/>
      <c r="S1467" s="251" t="s">
        <v>8711</v>
      </c>
      <c r="T1467" s="251" t="s">
        <v>8711</v>
      </c>
    </row>
    <row r="1468" spans="1:20">
      <c r="A1468" s="245" t="s">
        <v>6267</v>
      </c>
      <c r="B1468" s="245" t="s">
        <v>6268</v>
      </c>
      <c r="C1468" s="245" t="s">
        <v>6269</v>
      </c>
      <c r="D1468" s="245">
        <v>2017</v>
      </c>
      <c r="E1468" s="246">
        <v>43803</v>
      </c>
      <c r="F1468" s="245" t="s">
        <v>6366</v>
      </c>
      <c r="G1468" s="247" t="s">
        <v>7401</v>
      </c>
      <c r="H1468" s="248" t="s">
        <v>7177</v>
      </c>
      <c r="I1468" s="249">
        <v>3122</v>
      </c>
      <c r="J1468" s="249">
        <v>60</v>
      </c>
      <c r="K1468" s="250">
        <v>1.4453703703703702</v>
      </c>
      <c r="L1468" s="251" t="s">
        <v>6273</v>
      </c>
      <c r="N1468" s="245"/>
    </row>
    <row r="1469" spans="1:20">
      <c r="A1469" s="245" t="s">
        <v>6267</v>
      </c>
      <c r="B1469" s="245" t="s">
        <v>6268</v>
      </c>
      <c r="C1469" s="245" t="s">
        <v>6269</v>
      </c>
      <c r="D1469" s="245">
        <v>2017</v>
      </c>
      <c r="E1469" s="246">
        <v>43803</v>
      </c>
      <c r="F1469" s="245" t="s">
        <v>7047</v>
      </c>
      <c r="G1469" s="247" t="s">
        <v>7402</v>
      </c>
      <c r="H1469" s="248" t="s">
        <v>7177</v>
      </c>
      <c r="I1469" s="249">
        <v>3052</v>
      </c>
      <c r="J1469" s="249">
        <v>59</v>
      </c>
      <c r="K1469" s="250">
        <v>1.4860331387337558</v>
      </c>
      <c r="L1469" s="251" t="s">
        <v>6273</v>
      </c>
      <c r="N1469" s="245"/>
    </row>
    <row r="1470" spans="1:20">
      <c r="A1470" s="245" t="s">
        <v>6267</v>
      </c>
      <c r="B1470" s="245" t="s">
        <v>6268</v>
      </c>
      <c r="C1470" s="245" t="s">
        <v>6269</v>
      </c>
      <c r="D1470" s="245">
        <v>2017</v>
      </c>
      <c r="E1470" s="246">
        <v>43803</v>
      </c>
      <c r="F1470" s="245" t="s">
        <v>6505</v>
      </c>
      <c r="G1470" s="247" t="s">
        <v>7403</v>
      </c>
      <c r="H1470" s="248" t="s">
        <v>7177</v>
      </c>
      <c r="I1470" s="249">
        <v>3940</v>
      </c>
      <c r="J1470" s="249">
        <v>65</v>
      </c>
      <c r="K1470" s="250">
        <v>1.4346836595357304</v>
      </c>
      <c r="L1470" s="251" t="s">
        <v>6273</v>
      </c>
      <c r="M1470" s="251" t="s">
        <v>8710</v>
      </c>
      <c r="N1470" s="245"/>
      <c r="S1470" s="251" t="s">
        <v>8711</v>
      </c>
      <c r="T1470" s="251" t="s">
        <v>8711</v>
      </c>
    </row>
    <row r="1471" spans="1:20">
      <c r="A1471" s="245" t="s">
        <v>6267</v>
      </c>
      <c r="B1471" s="245" t="s">
        <v>6268</v>
      </c>
      <c r="C1471" s="245" t="s">
        <v>6269</v>
      </c>
      <c r="D1471" s="245">
        <v>2017</v>
      </c>
      <c r="E1471" s="246">
        <v>43803</v>
      </c>
      <c r="F1471" s="245" t="s">
        <v>6456</v>
      </c>
      <c r="G1471" s="247" t="s">
        <v>7404</v>
      </c>
      <c r="H1471" s="248" t="s">
        <v>7177</v>
      </c>
      <c r="I1471" s="249">
        <v>3454</v>
      </c>
      <c r="J1471" s="249">
        <v>63</v>
      </c>
      <c r="K1471" s="250">
        <v>1.3813403080220918</v>
      </c>
      <c r="L1471" s="251" t="s">
        <v>6273</v>
      </c>
      <c r="M1471" s="251" t="s">
        <v>8710</v>
      </c>
      <c r="N1471" s="245"/>
      <c r="S1471" s="251" t="s">
        <v>8711</v>
      </c>
      <c r="T1471" s="251" t="s">
        <v>8711</v>
      </c>
    </row>
    <row r="1472" spans="1:20">
      <c r="A1472" s="245" t="s">
        <v>6267</v>
      </c>
      <c r="B1472" s="245" t="s">
        <v>6268</v>
      </c>
      <c r="C1472" s="245" t="s">
        <v>6269</v>
      </c>
      <c r="D1472" s="245">
        <v>2017</v>
      </c>
      <c r="E1472" s="246">
        <v>43803</v>
      </c>
      <c r="F1472" s="245" t="s">
        <v>6298</v>
      </c>
      <c r="G1472" s="247" t="s">
        <v>7405</v>
      </c>
      <c r="H1472" s="248" t="s">
        <v>7177</v>
      </c>
      <c r="I1472" s="249">
        <v>3174</v>
      </c>
      <c r="J1472" s="249">
        <v>61</v>
      </c>
      <c r="K1472" s="250">
        <v>1.3983549283860763</v>
      </c>
      <c r="L1472" s="251" t="s">
        <v>6273</v>
      </c>
      <c r="M1472" s="251" t="s">
        <v>8713</v>
      </c>
      <c r="N1472" s="245"/>
      <c r="S1472" s="251" t="s">
        <v>8714</v>
      </c>
      <c r="T1472" s="251" t="s">
        <v>8714</v>
      </c>
    </row>
    <row r="1473" spans="1:20">
      <c r="A1473" s="245" t="s">
        <v>6267</v>
      </c>
      <c r="B1473" s="245" t="s">
        <v>6268</v>
      </c>
      <c r="C1473" s="245" t="s">
        <v>6269</v>
      </c>
      <c r="D1473" s="245">
        <v>2017</v>
      </c>
      <c r="E1473" s="246">
        <v>43803</v>
      </c>
      <c r="F1473" s="245" t="s">
        <v>6938</v>
      </c>
      <c r="G1473" s="247" t="s">
        <v>7406</v>
      </c>
      <c r="H1473" s="248" t="s">
        <v>7177</v>
      </c>
      <c r="I1473" s="249">
        <v>2340</v>
      </c>
      <c r="J1473" s="249">
        <v>57</v>
      </c>
      <c r="K1473" s="250">
        <v>1.2635466783301745</v>
      </c>
      <c r="L1473" s="251" t="s">
        <v>6273</v>
      </c>
      <c r="N1473" s="245"/>
    </row>
    <row r="1474" spans="1:20">
      <c r="A1474" s="245" t="s">
        <v>6267</v>
      </c>
      <c r="B1474" s="245" t="s">
        <v>6268</v>
      </c>
      <c r="C1474" s="245" t="s">
        <v>6269</v>
      </c>
      <c r="D1474" s="245">
        <v>2017</v>
      </c>
      <c r="E1474" s="246">
        <v>43803</v>
      </c>
      <c r="F1474" s="245" t="s">
        <v>6960</v>
      </c>
      <c r="G1474" s="247" t="s">
        <v>3824</v>
      </c>
      <c r="H1474" s="248" t="s">
        <v>7177</v>
      </c>
      <c r="I1474" s="249">
        <v>3778</v>
      </c>
      <c r="J1474" s="249">
        <v>62</v>
      </c>
      <c r="K1474" s="250">
        <v>1.585210298412272</v>
      </c>
      <c r="L1474" s="251" t="s">
        <v>6273</v>
      </c>
      <c r="M1474" s="251" t="s">
        <v>8710</v>
      </c>
      <c r="N1474" s="245"/>
      <c r="S1474" s="251" t="s">
        <v>8711</v>
      </c>
      <c r="T1474" s="251" t="s">
        <v>8711</v>
      </c>
    </row>
    <row r="1475" spans="1:20">
      <c r="A1475" s="245" t="s">
        <v>6267</v>
      </c>
      <c r="B1475" s="245" t="s">
        <v>6268</v>
      </c>
      <c r="C1475" s="245" t="s">
        <v>6269</v>
      </c>
      <c r="D1475" s="245">
        <v>2017</v>
      </c>
      <c r="E1475" s="246">
        <v>43803</v>
      </c>
      <c r="F1475" s="245" t="s">
        <v>6322</v>
      </c>
      <c r="G1475" s="247" t="s">
        <v>2979</v>
      </c>
      <c r="H1475" s="248" t="s">
        <v>7177</v>
      </c>
      <c r="I1475" s="249">
        <v>3484</v>
      </c>
      <c r="J1475" s="249">
        <v>61</v>
      </c>
      <c r="K1475" s="250">
        <v>1.5349302364515092</v>
      </c>
      <c r="L1475" s="251" t="s">
        <v>6273</v>
      </c>
      <c r="M1475" s="251" t="s">
        <v>8710</v>
      </c>
      <c r="N1475" s="245"/>
      <c r="S1475" s="251" t="s">
        <v>8711</v>
      </c>
      <c r="T1475" s="251" t="s">
        <v>8711</v>
      </c>
    </row>
    <row r="1476" spans="1:20">
      <c r="A1476" s="245" t="s">
        <v>6267</v>
      </c>
      <c r="B1476" s="245" t="s">
        <v>6268</v>
      </c>
      <c r="C1476" s="245" t="s">
        <v>6269</v>
      </c>
      <c r="D1476" s="245">
        <v>2017</v>
      </c>
      <c r="E1476" s="246">
        <v>43803</v>
      </c>
      <c r="F1476" s="245" t="s">
        <v>6680</v>
      </c>
      <c r="G1476" s="247" t="s">
        <v>7407</v>
      </c>
      <c r="H1476" s="248" t="s">
        <v>7177</v>
      </c>
      <c r="I1476" s="249">
        <v>3884</v>
      </c>
      <c r="J1476" s="249">
        <v>63</v>
      </c>
      <c r="K1476" s="250">
        <v>1.5533079781001171</v>
      </c>
      <c r="L1476" s="251" t="s">
        <v>6273</v>
      </c>
      <c r="M1476" s="251" t="s">
        <v>8710</v>
      </c>
      <c r="N1476" s="245"/>
      <c r="S1476" s="251" t="s">
        <v>8711</v>
      </c>
      <c r="T1476" s="251" t="s">
        <v>8716</v>
      </c>
    </row>
    <row r="1477" spans="1:20">
      <c r="A1477" s="245" t="s">
        <v>6267</v>
      </c>
      <c r="B1477" s="245" t="s">
        <v>6268</v>
      </c>
      <c r="C1477" s="245" t="s">
        <v>6269</v>
      </c>
      <c r="D1477" s="245">
        <v>2017</v>
      </c>
      <c r="E1477" s="246">
        <v>43803</v>
      </c>
      <c r="F1477" s="245" t="s">
        <v>6330</v>
      </c>
      <c r="G1477" s="247" t="s">
        <v>4400</v>
      </c>
      <c r="H1477" s="248" t="s">
        <v>7177</v>
      </c>
      <c r="I1477" s="249">
        <v>3936</v>
      </c>
      <c r="J1477" s="249">
        <v>63</v>
      </c>
      <c r="K1477" s="250">
        <v>1.5741040684351342</v>
      </c>
      <c r="L1477" s="251" t="s">
        <v>6273</v>
      </c>
      <c r="M1477" s="251" t="s">
        <v>8713</v>
      </c>
      <c r="N1477" s="245"/>
      <c r="S1477" s="251" t="s">
        <v>8714</v>
      </c>
      <c r="T1477" s="251" t="s">
        <v>8714</v>
      </c>
    </row>
    <row r="1478" spans="1:20">
      <c r="A1478" s="245" t="s">
        <v>6267</v>
      </c>
      <c r="B1478" s="245" t="s">
        <v>6268</v>
      </c>
      <c r="C1478" s="245" t="s">
        <v>6269</v>
      </c>
      <c r="D1478" s="245">
        <v>2017</v>
      </c>
      <c r="E1478" s="246">
        <v>43803</v>
      </c>
      <c r="F1478" s="245" t="s">
        <v>6456</v>
      </c>
      <c r="G1478" s="247" t="s">
        <v>7408</v>
      </c>
      <c r="H1478" s="248" t="s">
        <v>7177</v>
      </c>
      <c r="I1478" s="249">
        <v>3102</v>
      </c>
      <c r="J1478" s="249">
        <v>61</v>
      </c>
      <c r="K1478" s="250">
        <v>1.3666342116741048</v>
      </c>
      <c r="L1478" s="251" t="s">
        <v>6273</v>
      </c>
      <c r="N1478" s="245"/>
    </row>
    <row r="1479" spans="1:20">
      <c r="A1479" s="245" t="s">
        <v>6267</v>
      </c>
      <c r="B1479" s="245" t="s">
        <v>6268</v>
      </c>
      <c r="C1479" s="245" t="s">
        <v>6269</v>
      </c>
      <c r="D1479" s="245">
        <v>2017</v>
      </c>
      <c r="E1479" s="246">
        <v>43803</v>
      </c>
      <c r="F1479" s="245" t="s">
        <v>6377</v>
      </c>
      <c r="G1479" s="247" t="s">
        <v>2642</v>
      </c>
      <c r="H1479" s="248" t="s">
        <v>7177</v>
      </c>
      <c r="I1479" s="249">
        <v>3752</v>
      </c>
      <c r="J1479" s="249">
        <v>64</v>
      </c>
      <c r="K1479" s="250">
        <v>1.4312744140625</v>
      </c>
      <c r="L1479" s="251" t="s">
        <v>6273</v>
      </c>
      <c r="M1479" s="251" t="s">
        <v>8713</v>
      </c>
      <c r="N1479" s="245"/>
      <c r="S1479" s="251" t="s">
        <v>8714</v>
      </c>
      <c r="T1479" s="251" t="s">
        <v>8714</v>
      </c>
    </row>
    <row r="1480" spans="1:20">
      <c r="A1480" s="245" t="s">
        <v>6267</v>
      </c>
      <c r="B1480" s="245" t="s">
        <v>6268</v>
      </c>
      <c r="C1480" s="245" t="s">
        <v>6269</v>
      </c>
      <c r="D1480" s="245">
        <v>2017</v>
      </c>
      <c r="E1480" s="246">
        <v>43803</v>
      </c>
      <c r="F1480" s="245" t="s">
        <v>6571</v>
      </c>
      <c r="G1480" s="247" t="s">
        <v>7409</v>
      </c>
      <c r="H1480" s="248" t="s">
        <v>7177</v>
      </c>
      <c r="I1480" s="249">
        <v>2458</v>
      </c>
      <c r="J1480" s="249">
        <v>56</v>
      </c>
      <c r="K1480" s="250">
        <v>1.3996446793002917</v>
      </c>
      <c r="L1480" s="251" t="s">
        <v>6273</v>
      </c>
      <c r="N1480" s="245"/>
    </row>
    <row r="1481" spans="1:20">
      <c r="A1481" s="245" t="s">
        <v>6267</v>
      </c>
      <c r="B1481" s="245" t="s">
        <v>6268</v>
      </c>
      <c r="C1481" s="245" t="s">
        <v>6269</v>
      </c>
      <c r="D1481" s="245">
        <v>2017</v>
      </c>
      <c r="E1481" s="246">
        <v>43803</v>
      </c>
      <c r="F1481" s="245" t="s">
        <v>6310</v>
      </c>
      <c r="G1481" s="247" t="s">
        <v>7410</v>
      </c>
      <c r="H1481" s="248" t="s">
        <v>7177</v>
      </c>
      <c r="I1481" s="249">
        <v>2952</v>
      </c>
      <c r="J1481" s="249">
        <v>58</v>
      </c>
      <c r="K1481" s="250">
        <v>1.5129771618352537</v>
      </c>
      <c r="L1481" s="251" t="s">
        <v>6273</v>
      </c>
      <c r="N1481" s="245"/>
    </row>
    <row r="1482" spans="1:20">
      <c r="A1482" s="245" t="s">
        <v>6267</v>
      </c>
      <c r="B1482" s="245" t="s">
        <v>6268</v>
      </c>
      <c r="C1482" s="245" t="s">
        <v>6269</v>
      </c>
      <c r="D1482" s="245">
        <v>2017</v>
      </c>
      <c r="E1482" s="246">
        <v>43803</v>
      </c>
      <c r="F1482" s="245" t="s">
        <v>6800</v>
      </c>
      <c r="G1482" s="247" t="s">
        <v>7411</v>
      </c>
      <c r="H1482" s="248" t="s">
        <v>7177</v>
      </c>
      <c r="I1482" s="249">
        <v>1964</v>
      </c>
      <c r="J1482" s="249">
        <v>51</v>
      </c>
      <c r="K1482" s="250">
        <v>1.4805768520403164</v>
      </c>
      <c r="L1482" s="251" t="s">
        <v>6273</v>
      </c>
      <c r="N1482" s="245"/>
    </row>
    <row r="1483" spans="1:20">
      <c r="A1483" s="245" t="s">
        <v>6267</v>
      </c>
      <c r="B1483" s="245" t="s">
        <v>6268</v>
      </c>
      <c r="C1483" s="245" t="s">
        <v>6269</v>
      </c>
      <c r="D1483" s="245">
        <v>2017</v>
      </c>
      <c r="E1483" s="246">
        <v>43803</v>
      </c>
      <c r="F1483" s="245" t="s">
        <v>6416</v>
      </c>
      <c r="G1483" s="247" t="s">
        <v>7412</v>
      </c>
      <c r="H1483" s="248" t="s">
        <v>7177</v>
      </c>
      <c r="I1483" s="249">
        <v>3542</v>
      </c>
      <c r="J1483" s="249">
        <v>62</v>
      </c>
      <c r="K1483" s="250">
        <v>1.4861871034876306</v>
      </c>
      <c r="L1483" s="251" t="s">
        <v>6273</v>
      </c>
      <c r="M1483" s="251" t="s">
        <v>8710</v>
      </c>
      <c r="N1483" s="245"/>
      <c r="S1483" s="251" t="s">
        <v>8711</v>
      </c>
      <c r="T1483" s="251" t="s">
        <v>8716</v>
      </c>
    </row>
    <row r="1484" spans="1:20">
      <c r="A1484" s="245" t="s">
        <v>6267</v>
      </c>
      <c r="B1484" s="245" t="s">
        <v>6268</v>
      </c>
      <c r="C1484" s="245" t="s">
        <v>6269</v>
      </c>
      <c r="D1484" s="245">
        <v>2017</v>
      </c>
      <c r="E1484" s="246">
        <v>43803</v>
      </c>
      <c r="F1484" s="245" t="s">
        <v>6422</v>
      </c>
      <c r="G1484" s="247" t="s">
        <v>7413</v>
      </c>
      <c r="H1484" s="248" t="s">
        <v>7177</v>
      </c>
      <c r="I1484" s="249">
        <v>4050</v>
      </c>
      <c r="J1484" s="249">
        <v>65</v>
      </c>
      <c r="K1484" s="250">
        <v>1.4747382794720072</v>
      </c>
      <c r="L1484" s="251" t="s">
        <v>6273</v>
      </c>
      <c r="M1484" s="251" t="s">
        <v>8713</v>
      </c>
      <c r="N1484" s="245"/>
      <c r="S1484" s="251" t="s">
        <v>8714</v>
      </c>
      <c r="T1484" s="251" t="s">
        <v>8716</v>
      </c>
    </row>
    <row r="1485" spans="1:20">
      <c r="A1485" s="245" t="s">
        <v>6267</v>
      </c>
      <c r="B1485" s="245" t="s">
        <v>6268</v>
      </c>
      <c r="C1485" s="245" t="s">
        <v>6269</v>
      </c>
      <c r="D1485" s="245">
        <v>2017</v>
      </c>
      <c r="E1485" s="246">
        <v>43803</v>
      </c>
      <c r="F1485" s="245" t="s">
        <v>6452</v>
      </c>
      <c r="G1485" s="247" t="s">
        <v>7414</v>
      </c>
      <c r="H1485" s="248" t="s">
        <v>7177</v>
      </c>
      <c r="I1485" s="249">
        <v>3250</v>
      </c>
      <c r="J1485" s="249">
        <v>59</v>
      </c>
      <c r="K1485" s="250">
        <v>1.5824402689661552</v>
      </c>
      <c r="L1485" s="251" t="s">
        <v>6273</v>
      </c>
      <c r="N1485" s="245"/>
    </row>
    <row r="1486" spans="1:20">
      <c r="A1486" s="245" t="s">
        <v>6267</v>
      </c>
      <c r="B1486" s="245" t="s">
        <v>6268</v>
      </c>
      <c r="C1486" s="245" t="s">
        <v>6269</v>
      </c>
      <c r="D1486" s="245">
        <v>2017</v>
      </c>
      <c r="E1486" s="246">
        <v>43803</v>
      </c>
      <c r="F1486" s="245" t="s">
        <v>7036</v>
      </c>
      <c r="G1486" s="247" t="s">
        <v>3993</v>
      </c>
      <c r="H1486" s="248" t="s">
        <v>7177</v>
      </c>
      <c r="I1486" s="249">
        <v>3684</v>
      </c>
      <c r="J1486" s="249">
        <v>63</v>
      </c>
      <c r="K1486" s="250">
        <v>1.4733230152731287</v>
      </c>
      <c r="L1486" s="251" t="s">
        <v>6273</v>
      </c>
      <c r="M1486" s="251" t="s">
        <v>8710</v>
      </c>
      <c r="N1486" s="245"/>
      <c r="S1486" s="251" t="s">
        <v>8711</v>
      </c>
      <c r="T1486" s="251" t="s">
        <v>8711</v>
      </c>
    </row>
    <row r="1487" spans="1:20">
      <c r="A1487" s="245" t="s">
        <v>6267</v>
      </c>
      <c r="B1487" s="245" t="s">
        <v>6268</v>
      </c>
      <c r="C1487" s="245" t="s">
        <v>6269</v>
      </c>
      <c r="D1487" s="245">
        <v>2017</v>
      </c>
      <c r="E1487" s="246">
        <v>43803</v>
      </c>
      <c r="F1487" s="245" t="s">
        <v>6359</v>
      </c>
      <c r="G1487" s="247" t="s">
        <v>7415</v>
      </c>
      <c r="H1487" s="248" t="s">
        <v>7177</v>
      </c>
      <c r="I1487" s="249">
        <v>2688</v>
      </c>
      <c r="J1487" s="249">
        <v>56</v>
      </c>
      <c r="K1487" s="250">
        <v>1.5306122448979591</v>
      </c>
      <c r="L1487" s="251" t="s">
        <v>6273</v>
      </c>
      <c r="N1487" s="245"/>
    </row>
    <row r="1488" spans="1:20">
      <c r="A1488" s="245" t="s">
        <v>6267</v>
      </c>
      <c r="B1488" s="245" t="s">
        <v>6268</v>
      </c>
      <c r="C1488" s="245" t="s">
        <v>6269</v>
      </c>
      <c r="D1488" s="245">
        <v>2017</v>
      </c>
      <c r="E1488" s="246">
        <v>43803</v>
      </c>
      <c r="F1488" s="245" t="s">
        <v>6328</v>
      </c>
      <c r="G1488" s="247" t="s">
        <v>3912</v>
      </c>
      <c r="H1488" s="248" t="s">
        <v>7177</v>
      </c>
      <c r="I1488" s="249">
        <v>4082</v>
      </c>
      <c r="J1488" s="249">
        <v>63</v>
      </c>
      <c r="K1488" s="250">
        <v>1.632493091298836</v>
      </c>
      <c r="L1488" s="251" t="s">
        <v>6273</v>
      </c>
      <c r="M1488" s="251" t="s">
        <v>8710</v>
      </c>
      <c r="N1488" s="245"/>
      <c r="S1488" s="251" t="s">
        <v>8711</v>
      </c>
      <c r="T1488" s="251" t="s">
        <v>8711</v>
      </c>
    </row>
    <row r="1489" spans="1:20">
      <c r="A1489" s="245" t="s">
        <v>6267</v>
      </c>
      <c r="B1489" s="245" t="s">
        <v>6268</v>
      </c>
      <c r="C1489" s="245" t="s">
        <v>6269</v>
      </c>
      <c r="D1489" s="245">
        <v>2017</v>
      </c>
      <c r="E1489" s="246">
        <v>43803</v>
      </c>
      <c r="F1489" s="245" t="s">
        <v>6337</v>
      </c>
      <c r="G1489" s="247" t="s">
        <v>7416</v>
      </c>
      <c r="H1489" s="248" t="s">
        <v>7177</v>
      </c>
      <c r="I1489" s="249">
        <v>3066</v>
      </c>
      <c r="J1489" s="249">
        <v>58</v>
      </c>
      <c r="K1489" s="250">
        <v>1.5714051416622248</v>
      </c>
      <c r="L1489" s="251" t="s">
        <v>6273</v>
      </c>
      <c r="N1489" s="245"/>
    </row>
    <row r="1490" spans="1:20">
      <c r="A1490" s="245" t="s">
        <v>6267</v>
      </c>
      <c r="B1490" s="245" t="s">
        <v>6268</v>
      </c>
      <c r="C1490" s="245" t="s">
        <v>6269</v>
      </c>
      <c r="D1490" s="245">
        <v>2017</v>
      </c>
      <c r="E1490" s="246">
        <v>43803</v>
      </c>
      <c r="F1490" s="245" t="s">
        <v>6291</v>
      </c>
      <c r="G1490" s="247" t="s">
        <v>3703</v>
      </c>
      <c r="H1490" s="248" t="s">
        <v>7177</v>
      </c>
      <c r="I1490" s="249">
        <v>3294</v>
      </c>
      <c r="J1490" s="249">
        <v>60</v>
      </c>
      <c r="K1490" s="250">
        <v>1.5249999999999999</v>
      </c>
      <c r="L1490" s="251" t="s">
        <v>6273</v>
      </c>
      <c r="M1490" s="251" t="s">
        <v>8713</v>
      </c>
      <c r="N1490" s="245"/>
      <c r="S1490" s="251" t="s">
        <v>8714</v>
      </c>
      <c r="T1490" s="251" t="s">
        <v>8714</v>
      </c>
    </row>
    <row r="1491" spans="1:20">
      <c r="A1491" s="245" t="s">
        <v>6267</v>
      </c>
      <c r="B1491" s="245" t="s">
        <v>6268</v>
      </c>
      <c r="C1491" s="245" t="s">
        <v>6269</v>
      </c>
      <c r="D1491" s="245">
        <v>2017</v>
      </c>
      <c r="E1491" s="246">
        <v>43803</v>
      </c>
      <c r="F1491" s="245" t="s">
        <v>6317</v>
      </c>
      <c r="G1491" s="247" t="s">
        <v>7417</v>
      </c>
      <c r="H1491" s="248" t="s">
        <v>7177</v>
      </c>
      <c r="I1491" s="249">
        <v>3544</v>
      </c>
      <c r="J1491" s="249">
        <v>60</v>
      </c>
      <c r="K1491" s="250">
        <v>1.6407407407407408</v>
      </c>
      <c r="L1491" s="251" t="s">
        <v>6273</v>
      </c>
      <c r="M1491" s="251" t="s">
        <v>8710</v>
      </c>
      <c r="N1491" s="245"/>
      <c r="S1491" s="251" t="s">
        <v>8711</v>
      </c>
      <c r="T1491" s="251" t="s">
        <v>8711</v>
      </c>
    </row>
    <row r="1492" spans="1:20">
      <c r="A1492" s="245" t="s">
        <v>6267</v>
      </c>
      <c r="B1492" s="245" t="s">
        <v>6268</v>
      </c>
      <c r="C1492" s="245" t="s">
        <v>6269</v>
      </c>
      <c r="D1492" s="245">
        <v>2017</v>
      </c>
      <c r="E1492" s="246">
        <v>43803</v>
      </c>
      <c r="F1492" s="245" t="s">
        <v>6462</v>
      </c>
      <c r="G1492" s="247" t="s">
        <v>7418</v>
      </c>
      <c r="H1492" s="248" t="s">
        <v>7177</v>
      </c>
      <c r="I1492" s="249">
        <v>4064</v>
      </c>
      <c r="J1492" s="249">
        <v>65</v>
      </c>
      <c r="K1492" s="250">
        <v>1.4798361401911697</v>
      </c>
      <c r="L1492" s="251" t="s">
        <v>6273</v>
      </c>
      <c r="M1492" s="251" t="s">
        <v>8710</v>
      </c>
      <c r="N1492" s="245"/>
      <c r="S1492" s="251" t="s">
        <v>8711</v>
      </c>
      <c r="T1492" s="251" t="s">
        <v>8711</v>
      </c>
    </row>
    <row r="1493" spans="1:20">
      <c r="A1493" s="245" t="s">
        <v>6267</v>
      </c>
      <c r="B1493" s="245" t="s">
        <v>6268</v>
      </c>
      <c r="C1493" s="245" t="s">
        <v>6269</v>
      </c>
      <c r="D1493" s="245">
        <v>2017</v>
      </c>
      <c r="E1493" s="246">
        <v>43803</v>
      </c>
      <c r="F1493" s="245" t="s">
        <v>6366</v>
      </c>
      <c r="G1493" s="247" t="s">
        <v>7419</v>
      </c>
      <c r="H1493" s="248" t="s">
        <v>7177</v>
      </c>
      <c r="I1493" s="249">
        <v>3068</v>
      </c>
      <c r="J1493" s="249">
        <v>60</v>
      </c>
      <c r="K1493" s="250">
        <v>1.4203703703703705</v>
      </c>
      <c r="L1493" s="251" t="s">
        <v>6273</v>
      </c>
      <c r="N1493" s="245"/>
    </row>
    <row r="1494" spans="1:20">
      <c r="A1494" s="245" t="s">
        <v>6267</v>
      </c>
      <c r="B1494" s="245" t="s">
        <v>6268</v>
      </c>
      <c r="C1494" s="245" t="s">
        <v>6269</v>
      </c>
      <c r="D1494" s="245">
        <v>2017</v>
      </c>
      <c r="E1494" s="246">
        <v>43803</v>
      </c>
      <c r="F1494" s="245" t="s">
        <v>6709</v>
      </c>
      <c r="G1494" s="247" t="s">
        <v>7420</v>
      </c>
      <c r="H1494" s="248" t="s">
        <v>7177</v>
      </c>
      <c r="I1494" s="249">
        <v>4104</v>
      </c>
      <c r="J1494" s="249">
        <v>65</v>
      </c>
      <c r="K1494" s="250">
        <v>1.4944014565316341</v>
      </c>
      <c r="L1494" s="251" t="s">
        <v>6273</v>
      </c>
      <c r="M1494" s="251" t="s">
        <v>8710</v>
      </c>
      <c r="N1494" s="245"/>
      <c r="S1494" s="251" t="s">
        <v>8711</v>
      </c>
      <c r="T1494" s="251" t="s">
        <v>8711</v>
      </c>
    </row>
    <row r="1495" spans="1:20">
      <c r="A1495" s="245" t="s">
        <v>6267</v>
      </c>
      <c r="B1495" s="245" t="s">
        <v>6268</v>
      </c>
      <c r="C1495" s="245" t="s">
        <v>6269</v>
      </c>
      <c r="D1495" s="245">
        <v>2017</v>
      </c>
      <c r="E1495" s="246">
        <v>43803</v>
      </c>
      <c r="F1495" s="245" t="s">
        <v>6979</v>
      </c>
      <c r="G1495" s="247" t="s">
        <v>7421</v>
      </c>
      <c r="H1495" s="248" t="s">
        <v>7177</v>
      </c>
      <c r="I1495" s="249">
        <v>3088</v>
      </c>
      <c r="J1495" s="249">
        <v>60</v>
      </c>
      <c r="K1495" s="250">
        <v>1.4296296296296296</v>
      </c>
      <c r="L1495" s="251" t="s">
        <v>6273</v>
      </c>
      <c r="N1495" s="245"/>
    </row>
    <row r="1496" spans="1:20">
      <c r="A1496" s="245" t="s">
        <v>6267</v>
      </c>
      <c r="B1496" s="245" t="s">
        <v>6268</v>
      </c>
      <c r="C1496" s="245" t="s">
        <v>6269</v>
      </c>
      <c r="D1496" s="245">
        <v>2017</v>
      </c>
      <c r="E1496" s="246">
        <v>43803</v>
      </c>
      <c r="F1496" s="245" t="s">
        <v>6399</v>
      </c>
      <c r="G1496" s="247" t="s">
        <v>7422</v>
      </c>
      <c r="H1496" s="248" t="s">
        <v>7177</v>
      </c>
      <c r="I1496" s="249">
        <v>3134</v>
      </c>
      <c r="J1496" s="249">
        <v>59</v>
      </c>
      <c r="K1496" s="250">
        <v>1.5259593239815172</v>
      </c>
      <c r="L1496" s="251" t="s">
        <v>6273</v>
      </c>
      <c r="N1496" s="245"/>
    </row>
    <row r="1497" spans="1:20">
      <c r="A1497" s="245" t="s">
        <v>6267</v>
      </c>
      <c r="B1497" s="245" t="s">
        <v>6268</v>
      </c>
      <c r="C1497" s="245" t="s">
        <v>6269</v>
      </c>
      <c r="D1497" s="245">
        <v>2017</v>
      </c>
      <c r="E1497" s="246">
        <v>43803</v>
      </c>
      <c r="F1497" s="245" t="s">
        <v>6932</v>
      </c>
      <c r="G1497" s="247" t="s">
        <v>3988</v>
      </c>
      <c r="H1497" s="248" t="s">
        <v>7177</v>
      </c>
      <c r="I1497" s="249">
        <v>3788</v>
      </c>
      <c r="J1497" s="249">
        <v>65</v>
      </c>
      <c r="K1497" s="250">
        <v>1.3793354574419663</v>
      </c>
      <c r="L1497" s="251" t="s">
        <v>6273</v>
      </c>
      <c r="M1497" s="251" t="s">
        <v>8710</v>
      </c>
      <c r="N1497" s="245"/>
      <c r="S1497" s="251" t="s">
        <v>8711</v>
      </c>
      <c r="T1497" s="251" t="s">
        <v>8711</v>
      </c>
    </row>
    <row r="1498" spans="1:20">
      <c r="A1498" s="245" t="s">
        <v>6267</v>
      </c>
      <c r="B1498" s="245" t="s">
        <v>6268</v>
      </c>
      <c r="C1498" s="245" t="s">
        <v>6269</v>
      </c>
      <c r="D1498" s="245">
        <v>2017</v>
      </c>
      <c r="E1498" s="246">
        <v>43803</v>
      </c>
      <c r="F1498" s="245" t="s">
        <v>6359</v>
      </c>
      <c r="G1498" s="247" t="s">
        <v>3103</v>
      </c>
      <c r="H1498" s="248" t="s">
        <v>7177</v>
      </c>
      <c r="I1498" s="249">
        <v>4022</v>
      </c>
      <c r="J1498" s="249">
        <v>62</v>
      </c>
      <c r="K1498" s="250">
        <v>1.6875902118089356</v>
      </c>
      <c r="L1498" s="251" t="s">
        <v>6273</v>
      </c>
      <c r="M1498" s="251" t="s">
        <v>8710</v>
      </c>
      <c r="N1498" s="245"/>
      <c r="S1498" s="251" t="s">
        <v>8711</v>
      </c>
      <c r="T1498" s="251" t="s">
        <v>8711</v>
      </c>
    </row>
    <row r="1499" spans="1:20">
      <c r="A1499" s="245" t="s">
        <v>6267</v>
      </c>
      <c r="B1499" s="245" t="s">
        <v>6268</v>
      </c>
      <c r="C1499" s="245" t="s">
        <v>6269</v>
      </c>
      <c r="D1499" s="245">
        <v>2017</v>
      </c>
      <c r="E1499" s="246">
        <v>43803</v>
      </c>
      <c r="F1499" s="245" t="s">
        <v>7384</v>
      </c>
      <c r="G1499" s="247" t="s">
        <v>7423</v>
      </c>
      <c r="H1499" s="248" t="s">
        <v>7177</v>
      </c>
      <c r="I1499" s="249">
        <v>3184</v>
      </c>
      <c r="J1499" s="249">
        <v>61</v>
      </c>
      <c r="K1499" s="250">
        <v>1.4027605834849612</v>
      </c>
      <c r="L1499" s="251" t="s">
        <v>6273</v>
      </c>
      <c r="N1499" s="245"/>
    </row>
    <row r="1500" spans="1:20">
      <c r="A1500" s="245" t="s">
        <v>6267</v>
      </c>
      <c r="B1500" s="245" t="s">
        <v>6268</v>
      </c>
      <c r="C1500" s="245" t="s">
        <v>6269</v>
      </c>
      <c r="D1500" s="245">
        <v>2017</v>
      </c>
      <c r="E1500" s="246">
        <v>43803</v>
      </c>
      <c r="F1500" s="245" t="s">
        <v>6452</v>
      </c>
      <c r="G1500" s="247" t="s">
        <v>7424</v>
      </c>
      <c r="H1500" s="248" t="s">
        <v>7177</v>
      </c>
      <c r="I1500" s="249">
        <v>2824</v>
      </c>
      <c r="J1500" s="249">
        <v>57</v>
      </c>
      <c r="K1500" s="250">
        <v>1.5248956494035952</v>
      </c>
      <c r="L1500" s="251" t="s">
        <v>6273</v>
      </c>
      <c r="N1500" s="245"/>
    </row>
    <row r="1501" spans="1:20">
      <c r="A1501" s="245" t="s">
        <v>6267</v>
      </c>
      <c r="B1501" s="245" t="s">
        <v>6268</v>
      </c>
      <c r="C1501" s="245" t="s">
        <v>6269</v>
      </c>
      <c r="D1501" s="245">
        <v>2017</v>
      </c>
      <c r="E1501" s="246">
        <v>43803</v>
      </c>
      <c r="F1501" s="245" t="s">
        <v>6932</v>
      </c>
      <c r="G1501" s="247" t="s">
        <v>7425</v>
      </c>
      <c r="H1501" s="248" t="s">
        <v>7177</v>
      </c>
      <c r="I1501" s="249">
        <v>3522</v>
      </c>
      <c r="J1501" s="249">
        <v>63</v>
      </c>
      <c r="K1501" s="250">
        <v>1.4085351953832679</v>
      </c>
      <c r="L1501" s="251" t="s">
        <v>6273</v>
      </c>
      <c r="M1501" s="251" t="s">
        <v>8710</v>
      </c>
      <c r="N1501" s="245"/>
      <c r="S1501" s="251" t="s">
        <v>8711</v>
      </c>
      <c r="T1501" s="251" t="s">
        <v>8711</v>
      </c>
    </row>
    <row r="1502" spans="1:20">
      <c r="A1502" s="245" t="s">
        <v>6267</v>
      </c>
      <c r="B1502" s="245" t="s">
        <v>6268</v>
      </c>
      <c r="C1502" s="245" t="s">
        <v>6269</v>
      </c>
      <c r="D1502" s="245">
        <v>2017</v>
      </c>
      <c r="E1502" s="246">
        <v>43803</v>
      </c>
      <c r="F1502" s="245" t="s">
        <v>6505</v>
      </c>
      <c r="G1502" s="247" t="s">
        <v>7426</v>
      </c>
      <c r="H1502" s="248" t="s">
        <v>7177</v>
      </c>
      <c r="I1502" s="249">
        <v>2588</v>
      </c>
      <c r="J1502" s="249">
        <v>57</v>
      </c>
      <c r="K1502" s="250">
        <v>1.3974610271446544</v>
      </c>
      <c r="L1502" s="251" t="s">
        <v>6273</v>
      </c>
      <c r="N1502" s="245"/>
    </row>
    <row r="1503" spans="1:20">
      <c r="A1503" s="245" t="s">
        <v>6267</v>
      </c>
      <c r="B1503" s="245" t="s">
        <v>6268</v>
      </c>
      <c r="C1503" s="245" t="s">
        <v>6269</v>
      </c>
      <c r="D1503" s="245">
        <v>2017</v>
      </c>
      <c r="E1503" s="246">
        <v>43803</v>
      </c>
      <c r="F1503" s="245" t="s">
        <v>6512</v>
      </c>
      <c r="G1503" s="247" t="s">
        <v>7427</v>
      </c>
      <c r="H1503" s="248" t="s">
        <v>7177</v>
      </c>
      <c r="I1503" s="249">
        <v>3256</v>
      </c>
      <c r="J1503" s="249">
        <v>59</v>
      </c>
      <c r="K1503" s="250">
        <v>1.5853616971550157</v>
      </c>
      <c r="L1503" s="251" t="s">
        <v>6273</v>
      </c>
      <c r="N1503" s="245"/>
    </row>
    <row r="1504" spans="1:20">
      <c r="A1504" s="245" t="s">
        <v>6267</v>
      </c>
      <c r="B1504" s="245" t="s">
        <v>6268</v>
      </c>
      <c r="C1504" s="245" t="s">
        <v>6269</v>
      </c>
      <c r="D1504" s="245">
        <v>2017</v>
      </c>
      <c r="E1504" s="246">
        <v>43803</v>
      </c>
      <c r="F1504" s="245" t="s">
        <v>6938</v>
      </c>
      <c r="G1504" s="247" t="s">
        <v>7428</v>
      </c>
      <c r="H1504" s="248" t="s">
        <v>7177</v>
      </c>
      <c r="I1504" s="249">
        <v>3094</v>
      </c>
      <c r="J1504" s="249">
        <v>58</v>
      </c>
      <c r="K1504" s="250">
        <v>1.5857558735495509</v>
      </c>
      <c r="L1504" s="251" t="s">
        <v>6273</v>
      </c>
      <c r="N1504" s="245"/>
    </row>
    <row r="1505" spans="1:20">
      <c r="A1505" s="245" t="s">
        <v>6267</v>
      </c>
      <c r="B1505" s="245" t="s">
        <v>6268</v>
      </c>
      <c r="C1505" s="245" t="s">
        <v>6269</v>
      </c>
      <c r="D1505" s="245">
        <v>2017</v>
      </c>
      <c r="E1505" s="246">
        <v>43803</v>
      </c>
      <c r="F1505" s="245" t="s">
        <v>6452</v>
      </c>
      <c r="G1505" s="247" t="s">
        <v>7429</v>
      </c>
      <c r="H1505" s="248" t="s">
        <v>7177</v>
      </c>
      <c r="I1505" s="249">
        <v>4066</v>
      </c>
      <c r="J1505" s="249">
        <v>64</v>
      </c>
      <c r="K1505" s="250">
        <v>1.551055908203125</v>
      </c>
      <c r="L1505" s="251" t="s">
        <v>6273</v>
      </c>
      <c r="M1505" s="251" t="s">
        <v>8710</v>
      </c>
      <c r="N1505" s="245"/>
      <c r="S1505" s="251" t="s">
        <v>8711</v>
      </c>
      <c r="T1505" s="251" t="s">
        <v>8711</v>
      </c>
    </row>
    <row r="1506" spans="1:20">
      <c r="A1506" s="245" t="s">
        <v>6267</v>
      </c>
      <c r="B1506" s="245" t="s">
        <v>6268</v>
      </c>
      <c r="C1506" s="245" t="s">
        <v>6269</v>
      </c>
      <c r="D1506" s="245">
        <v>2017</v>
      </c>
      <c r="E1506" s="246">
        <v>43803</v>
      </c>
      <c r="F1506" s="245" t="s">
        <v>6281</v>
      </c>
      <c r="G1506" s="247" t="s">
        <v>4402</v>
      </c>
      <c r="H1506" s="248" t="s">
        <v>7177</v>
      </c>
      <c r="I1506" s="249">
        <v>3358</v>
      </c>
      <c r="J1506" s="249">
        <v>61</v>
      </c>
      <c r="K1506" s="250">
        <v>1.4794189822055592</v>
      </c>
      <c r="L1506" s="251" t="s">
        <v>6273</v>
      </c>
      <c r="M1506" s="251" t="s">
        <v>8713</v>
      </c>
      <c r="N1506" s="245"/>
      <c r="S1506" s="251" t="s">
        <v>8714</v>
      </c>
      <c r="T1506" s="251" t="s">
        <v>8714</v>
      </c>
    </row>
    <row r="1507" spans="1:20">
      <c r="A1507" s="245" t="s">
        <v>6267</v>
      </c>
      <c r="B1507" s="245" t="s">
        <v>6268</v>
      </c>
      <c r="C1507" s="245" t="s">
        <v>6269</v>
      </c>
      <c r="D1507" s="245">
        <v>2017</v>
      </c>
      <c r="E1507" s="246">
        <v>43803</v>
      </c>
      <c r="F1507" s="245" t="s">
        <v>6458</v>
      </c>
      <c r="G1507" s="247" t="s">
        <v>7430</v>
      </c>
      <c r="H1507" s="248" t="s">
        <v>7177</v>
      </c>
      <c r="I1507" s="249">
        <v>3352</v>
      </c>
      <c r="J1507" s="249">
        <v>61</v>
      </c>
      <c r="K1507" s="250">
        <v>1.4767755891462282</v>
      </c>
      <c r="L1507" s="251" t="s">
        <v>6273</v>
      </c>
      <c r="M1507" s="251" t="s">
        <v>8713</v>
      </c>
      <c r="N1507" s="245"/>
      <c r="S1507" s="251" t="s">
        <v>8714</v>
      </c>
      <c r="T1507" s="251" t="s">
        <v>8716</v>
      </c>
    </row>
    <row r="1508" spans="1:20">
      <c r="A1508" s="245" t="s">
        <v>6267</v>
      </c>
      <c r="B1508" s="245" t="s">
        <v>6268</v>
      </c>
      <c r="C1508" s="245" t="s">
        <v>6269</v>
      </c>
      <c r="D1508" s="245">
        <v>2017</v>
      </c>
      <c r="E1508" s="246">
        <v>43803</v>
      </c>
      <c r="F1508" s="245" t="s">
        <v>6508</v>
      </c>
      <c r="G1508" s="247" t="s">
        <v>3666</v>
      </c>
      <c r="H1508" s="248" t="s">
        <v>7177</v>
      </c>
      <c r="I1508" s="249">
        <v>3346</v>
      </c>
      <c r="J1508" s="249">
        <v>61</v>
      </c>
      <c r="K1508" s="250">
        <v>1.4741321960868972</v>
      </c>
      <c r="L1508" s="251" t="s">
        <v>6273</v>
      </c>
      <c r="M1508" s="251" t="s">
        <v>8713</v>
      </c>
      <c r="N1508" s="245"/>
      <c r="S1508" s="251" t="s">
        <v>8714</v>
      </c>
      <c r="T1508" s="251" t="s">
        <v>8714</v>
      </c>
    </row>
    <row r="1509" spans="1:20">
      <c r="A1509" s="245" t="s">
        <v>6267</v>
      </c>
      <c r="B1509" s="245" t="s">
        <v>6268</v>
      </c>
      <c r="C1509" s="245" t="s">
        <v>6269</v>
      </c>
      <c r="D1509" s="245">
        <v>2017</v>
      </c>
      <c r="E1509" s="246">
        <v>43803</v>
      </c>
      <c r="F1509" s="245" t="s">
        <v>6709</v>
      </c>
      <c r="G1509" s="247" t="s">
        <v>7431</v>
      </c>
      <c r="H1509" s="248" t="s">
        <v>7177</v>
      </c>
      <c r="I1509" s="249">
        <v>3250</v>
      </c>
      <c r="J1509" s="249">
        <v>61</v>
      </c>
      <c r="K1509" s="250">
        <v>1.431837907137602</v>
      </c>
      <c r="L1509" s="251" t="s">
        <v>6273</v>
      </c>
      <c r="N1509" s="245"/>
    </row>
    <row r="1510" spans="1:20">
      <c r="A1510" s="245" t="s">
        <v>6267</v>
      </c>
      <c r="B1510" s="245" t="s">
        <v>6268</v>
      </c>
      <c r="C1510" s="245" t="s">
        <v>6269</v>
      </c>
      <c r="D1510" s="245">
        <v>2017</v>
      </c>
      <c r="E1510" s="246">
        <v>43803</v>
      </c>
      <c r="F1510" s="245" t="s">
        <v>6823</v>
      </c>
      <c r="G1510" s="247" t="s">
        <v>3240</v>
      </c>
      <c r="H1510" s="248" t="s">
        <v>7177</v>
      </c>
      <c r="I1510" s="249">
        <v>4126</v>
      </c>
      <c r="J1510" s="249">
        <v>64</v>
      </c>
      <c r="K1510" s="250">
        <v>1.573944091796875</v>
      </c>
      <c r="L1510" s="251" t="s">
        <v>6273</v>
      </c>
      <c r="M1510" s="251" t="s">
        <v>8710</v>
      </c>
      <c r="N1510" s="245"/>
      <c r="S1510" s="251" t="s">
        <v>8711</v>
      </c>
      <c r="T1510" s="251" t="s">
        <v>8711</v>
      </c>
    </row>
    <row r="1511" spans="1:20">
      <c r="A1511" s="245" t="s">
        <v>6267</v>
      </c>
      <c r="B1511" s="245" t="s">
        <v>6268</v>
      </c>
      <c r="C1511" s="245" t="s">
        <v>6269</v>
      </c>
      <c r="D1511" s="245">
        <v>2017</v>
      </c>
      <c r="E1511" s="246">
        <v>43803</v>
      </c>
      <c r="F1511" s="245" t="s">
        <v>6720</v>
      </c>
      <c r="G1511" s="247" t="s">
        <v>7432</v>
      </c>
      <c r="H1511" s="248" t="s">
        <v>7177</v>
      </c>
      <c r="I1511" s="249">
        <v>2754</v>
      </c>
      <c r="J1511" s="249">
        <v>56</v>
      </c>
      <c r="K1511" s="250">
        <v>1.5681942419825072</v>
      </c>
      <c r="L1511" s="251" t="s">
        <v>6273</v>
      </c>
      <c r="N1511" s="245"/>
    </row>
    <row r="1512" spans="1:20">
      <c r="A1512" s="245" t="s">
        <v>6267</v>
      </c>
      <c r="B1512" s="245" t="s">
        <v>6268</v>
      </c>
      <c r="C1512" s="245" t="s">
        <v>6269</v>
      </c>
      <c r="D1512" s="245">
        <v>2017</v>
      </c>
      <c r="E1512" s="246">
        <v>43803</v>
      </c>
      <c r="F1512" s="245" t="s">
        <v>6737</v>
      </c>
      <c r="G1512" s="247" t="s">
        <v>7433</v>
      </c>
      <c r="H1512" s="248" t="s">
        <v>7177</v>
      </c>
      <c r="I1512" s="249">
        <v>3358</v>
      </c>
      <c r="J1512" s="249">
        <v>61</v>
      </c>
      <c r="K1512" s="250">
        <v>1.4794189822055592</v>
      </c>
      <c r="L1512" s="251" t="s">
        <v>6273</v>
      </c>
      <c r="N1512" s="245"/>
    </row>
    <row r="1513" spans="1:20">
      <c r="A1513" s="245" t="s">
        <v>6267</v>
      </c>
      <c r="B1513" s="245" t="s">
        <v>6268</v>
      </c>
      <c r="C1513" s="245" t="s">
        <v>6269</v>
      </c>
      <c r="D1513" s="245">
        <v>2017</v>
      </c>
      <c r="E1513" s="246">
        <v>43803</v>
      </c>
      <c r="F1513" s="245" t="s">
        <v>6807</v>
      </c>
      <c r="G1513" s="247" t="s">
        <v>7434</v>
      </c>
      <c r="H1513" s="248" t="s">
        <v>7177</v>
      </c>
      <c r="I1513" s="249">
        <v>3050</v>
      </c>
      <c r="J1513" s="249">
        <v>59</v>
      </c>
      <c r="K1513" s="250">
        <v>1.4850593293374688</v>
      </c>
      <c r="L1513" s="251" t="s">
        <v>6273</v>
      </c>
      <c r="M1513" s="251" t="s">
        <v>8713</v>
      </c>
      <c r="N1513" s="245"/>
      <c r="S1513" s="251" t="s">
        <v>8714</v>
      </c>
      <c r="T1513" s="251" t="s">
        <v>8714</v>
      </c>
    </row>
    <row r="1514" spans="1:20">
      <c r="A1514" s="245" t="s">
        <v>6267</v>
      </c>
      <c r="B1514" s="245" t="s">
        <v>6268</v>
      </c>
      <c r="C1514" s="245" t="s">
        <v>6269</v>
      </c>
      <c r="D1514" s="245">
        <v>2017</v>
      </c>
      <c r="E1514" s="246">
        <v>43803</v>
      </c>
      <c r="F1514" s="245" t="s">
        <v>6428</v>
      </c>
      <c r="G1514" s="247" t="s">
        <v>7435</v>
      </c>
      <c r="H1514" s="248" t="s">
        <v>7177</v>
      </c>
      <c r="I1514" s="249">
        <v>4144</v>
      </c>
      <c r="J1514" s="249">
        <v>64</v>
      </c>
      <c r="K1514" s="250">
        <v>1.580810546875</v>
      </c>
      <c r="L1514" s="251" t="s">
        <v>6273</v>
      </c>
      <c r="M1514" s="251" t="s">
        <v>8710</v>
      </c>
      <c r="N1514" s="245"/>
      <c r="S1514" s="251" t="s">
        <v>8711</v>
      </c>
      <c r="T1514" s="251" t="s">
        <v>8711</v>
      </c>
    </row>
    <row r="1515" spans="1:20">
      <c r="A1515" s="245" t="s">
        <v>6267</v>
      </c>
      <c r="B1515" s="245" t="s">
        <v>6268</v>
      </c>
      <c r="C1515" s="245" t="s">
        <v>6269</v>
      </c>
      <c r="D1515" s="245">
        <v>2017</v>
      </c>
      <c r="E1515" s="246">
        <v>43803</v>
      </c>
      <c r="F1515" s="245" t="s">
        <v>6359</v>
      </c>
      <c r="G1515" s="247" t="s">
        <v>7436</v>
      </c>
      <c r="H1515" s="248" t="s">
        <v>7177</v>
      </c>
      <c r="I1515" s="249">
        <v>3108</v>
      </c>
      <c r="J1515" s="249">
        <v>58</v>
      </c>
      <c r="K1515" s="250">
        <v>1.592931239493214</v>
      </c>
      <c r="L1515" s="251" t="s">
        <v>6273</v>
      </c>
      <c r="N1515" s="245"/>
    </row>
    <row r="1516" spans="1:20">
      <c r="A1516" s="245" t="s">
        <v>6267</v>
      </c>
      <c r="B1516" s="245" t="s">
        <v>6268</v>
      </c>
      <c r="C1516" s="245" t="s">
        <v>6269</v>
      </c>
      <c r="D1516" s="245">
        <v>2017</v>
      </c>
      <c r="E1516" s="246">
        <v>43803</v>
      </c>
      <c r="F1516" s="245" t="s">
        <v>6328</v>
      </c>
      <c r="G1516" s="247" t="s">
        <v>7437</v>
      </c>
      <c r="H1516" s="248" t="s">
        <v>7177</v>
      </c>
      <c r="I1516" s="249">
        <v>4468</v>
      </c>
      <c r="J1516" s="249">
        <v>64</v>
      </c>
      <c r="K1516" s="250">
        <v>1.70440673828125</v>
      </c>
      <c r="L1516" s="251" t="s">
        <v>6273</v>
      </c>
      <c r="M1516" s="251" t="s">
        <v>8710</v>
      </c>
      <c r="N1516" s="245"/>
      <c r="S1516" s="251" t="s">
        <v>8711</v>
      </c>
      <c r="T1516" s="251" t="s">
        <v>8711</v>
      </c>
    </row>
    <row r="1517" spans="1:20">
      <c r="A1517" s="245" t="s">
        <v>6267</v>
      </c>
      <c r="B1517" s="245" t="s">
        <v>6268</v>
      </c>
      <c r="C1517" s="245" t="s">
        <v>6269</v>
      </c>
      <c r="D1517" s="245">
        <v>2017</v>
      </c>
      <c r="E1517" s="246">
        <v>43803</v>
      </c>
      <c r="F1517" s="245" t="s">
        <v>6418</v>
      </c>
      <c r="G1517" s="247" t="s">
        <v>4084</v>
      </c>
      <c r="H1517" s="248" t="s">
        <v>7177</v>
      </c>
      <c r="I1517" s="249">
        <v>4128</v>
      </c>
      <c r="J1517" s="249">
        <v>64</v>
      </c>
      <c r="K1517" s="250">
        <v>1.57470703125</v>
      </c>
      <c r="L1517" s="251" t="s">
        <v>6273</v>
      </c>
      <c r="M1517" s="251" t="s">
        <v>8710</v>
      </c>
      <c r="N1517" s="245"/>
      <c r="S1517" s="251" t="s">
        <v>8711</v>
      </c>
      <c r="T1517" s="251" t="s">
        <v>8711</v>
      </c>
    </row>
    <row r="1518" spans="1:20">
      <c r="A1518" s="245" t="s">
        <v>6267</v>
      </c>
      <c r="B1518" s="245" t="s">
        <v>6268</v>
      </c>
      <c r="C1518" s="245" t="s">
        <v>6269</v>
      </c>
      <c r="D1518" s="245">
        <v>2017</v>
      </c>
      <c r="E1518" s="246">
        <v>43803</v>
      </c>
      <c r="F1518" s="245" t="s">
        <v>6394</v>
      </c>
      <c r="G1518" s="247" t="s">
        <v>7438</v>
      </c>
      <c r="H1518" s="248" t="s">
        <v>7177</v>
      </c>
      <c r="I1518" s="249">
        <v>3186</v>
      </c>
      <c r="J1518" s="249">
        <v>60</v>
      </c>
      <c r="K1518" s="250">
        <v>1.4749999999999999</v>
      </c>
      <c r="L1518" s="251" t="s">
        <v>6273</v>
      </c>
      <c r="N1518" s="245"/>
    </row>
    <row r="1519" spans="1:20">
      <c r="A1519" s="245" t="s">
        <v>6267</v>
      </c>
      <c r="B1519" s="245" t="s">
        <v>6268</v>
      </c>
      <c r="C1519" s="245" t="s">
        <v>6269</v>
      </c>
      <c r="D1519" s="245">
        <v>2017</v>
      </c>
      <c r="E1519" s="246">
        <v>43803</v>
      </c>
      <c r="F1519" s="245" t="s">
        <v>7164</v>
      </c>
      <c r="G1519" s="247" t="s">
        <v>7439</v>
      </c>
      <c r="H1519" s="248" t="s">
        <v>7177</v>
      </c>
      <c r="I1519" s="249">
        <v>3532</v>
      </c>
      <c r="J1519" s="249">
        <v>62</v>
      </c>
      <c r="K1519" s="250">
        <v>1.4819912053976032</v>
      </c>
      <c r="L1519" s="251" t="s">
        <v>6273</v>
      </c>
      <c r="M1519" s="251" t="s">
        <v>8713</v>
      </c>
      <c r="N1519" s="245"/>
      <c r="S1519" s="251" t="s">
        <v>8714</v>
      </c>
      <c r="T1519" s="251" t="s">
        <v>8714</v>
      </c>
    </row>
    <row r="1520" spans="1:20">
      <c r="A1520" s="245" t="s">
        <v>6267</v>
      </c>
      <c r="B1520" s="245" t="s">
        <v>6268</v>
      </c>
      <c r="C1520" s="245" t="s">
        <v>6269</v>
      </c>
      <c r="D1520" s="245">
        <v>2017</v>
      </c>
      <c r="E1520" s="246">
        <v>43803</v>
      </c>
      <c r="F1520" s="245" t="s">
        <v>6486</v>
      </c>
      <c r="G1520" s="247" t="s">
        <v>7440</v>
      </c>
      <c r="H1520" s="248" t="s">
        <v>7177</v>
      </c>
      <c r="I1520" s="249">
        <v>3730</v>
      </c>
      <c r="J1520" s="249">
        <v>62</v>
      </c>
      <c r="K1520" s="250">
        <v>1.5650699875801417</v>
      </c>
      <c r="L1520" s="251" t="s">
        <v>6273</v>
      </c>
      <c r="M1520" s="251" t="s">
        <v>8710</v>
      </c>
      <c r="N1520" s="245"/>
      <c r="S1520" s="251" t="s">
        <v>8711</v>
      </c>
      <c r="T1520" s="251" t="s">
        <v>8711</v>
      </c>
    </row>
    <row r="1521" spans="1:20">
      <c r="A1521" s="245" t="s">
        <v>6267</v>
      </c>
      <c r="B1521" s="245" t="s">
        <v>6268</v>
      </c>
      <c r="C1521" s="245" t="s">
        <v>6269</v>
      </c>
      <c r="D1521" s="245">
        <v>2017</v>
      </c>
      <c r="E1521" s="246">
        <v>43803</v>
      </c>
      <c r="F1521" s="245" t="s">
        <v>6914</v>
      </c>
      <c r="G1521" s="247" t="s">
        <v>7441</v>
      </c>
      <c r="H1521" s="248" t="s">
        <v>7177</v>
      </c>
      <c r="I1521" s="249">
        <v>3034</v>
      </c>
      <c r="J1521" s="249">
        <v>59</v>
      </c>
      <c r="K1521" s="250">
        <v>1.4772688541671737</v>
      </c>
      <c r="L1521" s="251" t="s">
        <v>6273</v>
      </c>
      <c r="M1521" s="251" t="s">
        <v>8713</v>
      </c>
      <c r="N1521" s="245"/>
      <c r="S1521" s="251" t="s">
        <v>8714</v>
      </c>
      <c r="T1521" s="251" t="s">
        <v>8714</v>
      </c>
    </row>
    <row r="1522" spans="1:20">
      <c r="A1522" s="245" t="s">
        <v>6267</v>
      </c>
      <c r="B1522" s="245" t="s">
        <v>6268</v>
      </c>
      <c r="C1522" s="245" t="s">
        <v>6269</v>
      </c>
      <c r="D1522" s="245">
        <v>2017</v>
      </c>
      <c r="E1522" s="246">
        <v>43803</v>
      </c>
      <c r="F1522" s="245" t="s">
        <v>6302</v>
      </c>
      <c r="G1522" s="247" t="s">
        <v>4078</v>
      </c>
      <c r="H1522" s="248" t="s">
        <v>7177</v>
      </c>
      <c r="I1522" s="249">
        <v>4442</v>
      </c>
      <c r="J1522" s="249">
        <v>66</v>
      </c>
      <c r="K1522" s="250">
        <v>1.5450649748170409</v>
      </c>
      <c r="L1522" s="251" t="s">
        <v>6273</v>
      </c>
      <c r="M1522" s="251" t="s">
        <v>8710</v>
      </c>
      <c r="N1522" s="245"/>
      <c r="S1522" s="251" t="s">
        <v>8711</v>
      </c>
      <c r="T1522" s="251" t="s">
        <v>8711</v>
      </c>
    </row>
    <row r="1523" spans="1:20">
      <c r="A1523" s="245" t="s">
        <v>6267</v>
      </c>
      <c r="B1523" s="245" t="s">
        <v>6268</v>
      </c>
      <c r="C1523" s="245" t="s">
        <v>6269</v>
      </c>
      <c r="D1523" s="245">
        <v>2017</v>
      </c>
      <c r="E1523" s="246">
        <v>43803</v>
      </c>
      <c r="F1523" s="245" t="s">
        <v>6406</v>
      </c>
      <c r="G1523" s="247" t="s">
        <v>7442</v>
      </c>
      <c r="H1523" s="248" t="s">
        <v>7177</v>
      </c>
      <c r="I1523" s="249">
        <v>2544</v>
      </c>
      <c r="J1523" s="249">
        <v>56</v>
      </c>
      <c r="K1523" s="250">
        <v>1.4486151603498543</v>
      </c>
      <c r="L1523" s="251" t="s">
        <v>6273</v>
      </c>
      <c r="N1523" s="245"/>
    </row>
    <row r="1524" spans="1:20">
      <c r="A1524" s="245" t="s">
        <v>6267</v>
      </c>
      <c r="B1524" s="245" t="s">
        <v>6268</v>
      </c>
      <c r="C1524" s="245" t="s">
        <v>6269</v>
      </c>
      <c r="D1524" s="245">
        <v>2017</v>
      </c>
      <c r="E1524" s="246">
        <v>43803</v>
      </c>
      <c r="F1524" s="245" t="s">
        <v>6932</v>
      </c>
      <c r="G1524" s="247" t="s">
        <v>7443</v>
      </c>
      <c r="H1524" s="248" t="s">
        <v>7177</v>
      </c>
      <c r="I1524" s="249">
        <v>3226</v>
      </c>
      <c r="J1524" s="249">
        <v>61</v>
      </c>
      <c r="K1524" s="250">
        <v>1.421264334900278</v>
      </c>
      <c r="L1524" s="251" t="s">
        <v>6273</v>
      </c>
      <c r="N1524" s="245"/>
    </row>
    <row r="1525" spans="1:20">
      <c r="A1525" s="245" t="s">
        <v>6267</v>
      </c>
      <c r="B1525" s="245" t="s">
        <v>6268</v>
      </c>
      <c r="C1525" s="245" t="s">
        <v>6269</v>
      </c>
      <c r="D1525" s="245">
        <v>2017</v>
      </c>
      <c r="E1525" s="246">
        <v>43803</v>
      </c>
      <c r="F1525" s="245" t="s">
        <v>6445</v>
      </c>
      <c r="G1525" s="247" t="s">
        <v>3023</v>
      </c>
      <c r="H1525" s="248" t="s">
        <v>7177</v>
      </c>
      <c r="I1525" s="249">
        <v>5014</v>
      </c>
      <c r="J1525" s="249">
        <v>68</v>
      </c>
      <c r="K1525" s="250">
        <v>1.5946214125788722</v>
      </c>
      <c r="L1525" s="251" t="s">
        <v>6273</v>
      </c>
      <c r="M1525" s="251" t="s">
        <v>8710</v>
      </c>
      <c r="N1525" s="245"/>
      <c r="S1525" s="251" t="s">
        <v>8711</v>
      </c>
      <c r="T1525" s="251" t="s">
        <v>8711</v>
      </c>
    </row>
    <row r="1526" spans="1:20">
      <c r="A1526" s="245" t="s">
        <v>6267</v>
      </c>
      <c r="B1526" s="245" t="s">
        <v>6268</v>
      </c>
      <c r="C1526" s="245" t="s">
        <v>6269</v>
      </c>
      <c r="D1526" s="245">
        <v>2017</v>
      </c>
      <c r="E1526" s="246">
        <v>43803</v>
      </c>
      <c r="F1526" s="245" t="s">
        <v>6339</v>
      </c>
      <c r="G1526" s="247" t="s">
        <v>7444</v>
      </c>
      <c r="H1526" s="248" t="s">
        <v>7177</v>
      </c>
      <c r="I1526" s="249">
        <v>3582</v>
      </c>
      <c r="J1526" s="249">
        <v>61</v>
      </c>
      <c r="K1526" s="250">
        <v>1.5781056564205815</v>
      </c>
      <c r="L1526" s="251" t="s">
        <v>6273</v>
      </c>
      <c r="M1526" s="251" t="s">
        <v>8710</v>
      </c>
      <c r="N1526" s="245"/>
      <c r="S1526" s="251" t="s">
        <v>8711</v>
      </c>
      <c r="T1526" s="251" t="s">
        <v>8711</v>
      </c>
    </row>
    <row r="1527" spans="1:20">
      <c r="A1527" s="245" t="s">
        <v>6267</v>
      </c>
      <c r="B1527" s="245" t="s">
        <v>6268</v>
      </c>
      <c r="C1527" s="245" t="s">
        <v>6269</v>
      </c>
      <c r="D1527" s="245">
        <v>2017</v>
      </c>
      <c r="E1527" s="246">
        <v>43803</v>
      </c>
      <c r="F1527" s="245" t="s">
        <v>6340</v>
      </c>
      <c r="G1527" s="247" t="s">
        <v>4098</v>
      </c>
      <c r="H1527" s="248" t="s">
        <v>7177</v>
      </c>
      <c r="I1527" s="249">
        <v>3480</v>
      </c>
      <c r="J1527" s="249">
        <v>59</v>
      </c>
      <c r="K1527" s="250">
        <v>1.6944283495391448</v>
      </c>
      <c r="L1527" s="251" t="s">
        <v>6273</v>
      </c>
      <c r="M1527" s="251" t="s">
        <v>8710</v>
      </c>
      <c r="N1527" s="245"/>
      <c r="S1527" s="251" t="s">
        <v>8711</v>
      </c>
      <c r="T1527" s="251" t="s">
        <v>8711</v>
      </c>
    </row>
    <row r="1528" spans="1:20">
      <c r="A1528" s="245" t="s">
        <v>6267</v>
      </c>
      <c r="B1528" s="245" t="s">
        <v>6268</v>
      </c>
      <c r="C1528" s="245" t="s">
        <v>6269</v>
      </c>
      <c r="D1528" s="245">
        <v>2017</v>
      </c>
      <c r="E1528" s="246">
        <v>43803</v>
      </c>
      <c r="F1528" s="245" t="s">
        <v>6379</v>
      </c>
      <c r="G1528" s="247" t="s">
        <v>7445</v>
      </c>
      <c r="H1528" s="248" t="s">
        <v>7177</v>
      </c>
      <c r="I1528" s="249">
        <v>2732</v>
      </c>
      <c r="J1528" s="249">
        <v>59</v>
      </c>
      <c r="K1528" s="250">
        <v>1.3302236353278574</v>
      </c>
      <c r="L1528" s="251" t="s">
        <v>6273</v>
      </c>
      <c r="N1528" s="245"/>
    </row>
    <row r="1529" spans="1:20">
      <c r="A1529" s="245" t="s">
        <v>6267</v>
      </c>
      <c r="B1529" s="245" t="s">
        <v>6268</v>
      </c>
      <c r="C1529" s="245" t="s">
        <v>6269</v>
      </c>
      <c r="D1529" s="245">
        <v>2017</v>
      </c>
      <c r="E1529" s="246">
        <v>43803</v>
      </c>
      <c r="F1529" s="245" t="s">
        <v>6496</v>
      </c>
      <c r="G1529" s="247" t="s">
        <v>4215</v>
      </c>
      <c r="H1529" s="248" t="s">
        <v>7177</v>
      </c>
      <c r="I1529" s="249">
        <v>3440</v>
      </c>
      <c r="J1529" s="249">
        <v>61</v>
      </c>
      <c r="K1529" s="250">
        <v>1.5155453540164154</v>
      </c>
      <c r="L1529" s="251" t="s">
        <v>6273</v>
      </c>
      <c r="M1529" s="251" t="s">
        <v>8710</v>
      </c>
      <c r="N1529" s="245"/>
      <c r="S1529" s="251" t="s">
        <v>8711</v>
      </c>
      <c r="T1529" s="251" t="s">
        <v>8711</v>
      </c>
    </row>
    <row r="1530" spans="1:20">
      <c r="A1530" s="245" t="s">
        <v>6267</v>
      </c>
      <c r="B1530" s="245" t="s">
        <v>6268</v>
      </c>
      <c r="C1530" s="245" t="s">
        <v>6269</v>
      </c>
      <c r="D1530" s="245">
        <v>2017</v>
      </c>
      <c r="E1530" s="246">
        <v>43803</v>
      </c>
      <c r="F1530" s="245" t="s">
        <v>6473</v>
      </c>
      <c r="G1530" s="247" t="s">
        <v>3159</v>
      </c>
      <c r="H1530" s="248" t="s">
        <v>7177</v>
      </c>
      <c r="I1530" s="249">
        <v>3670</v>
      </c>
      <c r="J1530" s="249">
        <v>63</v>
      </c>
      <c r="K1530" s="250">
        <v>1.4677240678752395</v>
      </c>
      <c r="L1530" s="251" t="s">
        <v>6273</v>
      </c>
      <c r="M1530" s="251" t="s">
        <v>8710</v>
      </c>
      <c r="N1530" s="245"/>
      <c r="S1530" s="251" t="s">
        <v>8711</v>
      </c>
      <c r="T1530" s="251" t="s">
        <v>8711</v>
      </c>
    </row>
    <row r="1531" spans="1:20">
      <c r="A1531" s="245" t="s">
        <v>6267</v>
      </c>
      <c r="B1531" s="245" t="s">
        <v>6268</v>
      </c>
      <c r="C1531" s="245" t="s">
        <v>6269</v>
      </c>
      <c r="D1531" s="245">
        <v>2017</v>
      </c>
      <c r="E1531" s="246">
        <v>43803</v>
      </c>
      <c r="F1531" s="245" t="s">
        <v>6755</v>
      </c>
      <c r="G1531" s="247" t="s">
        <v>7446</v>
      </c>
      <c r="H1531" s="248" t="s">
        <v>7177</v>
      </c>
      <c r="I1531" s="249">
        <v>2858</v>
      </c>
      <c r="J1531" s="249">
        <v>59</v>
      </c>
      <c r="K1531" s="250">
        <v>1.3915736272939299</v>
      </c>
      <c r="L1531" s="251" t="s">
        <v>6273</v>
      </c>
      <c r="N1531" s="245"/>
    </row>
    <row r="1532" spans="1:20">
      <c r="A1532" s="245" t="s">
        <v>6267</v>
      </c>
      <c r="B1532" s="245" t="s">
        <v>6268</v>
      </c>
      <c r="C1532" s="245" t="s">
        <v>6269</v>
      </c>
      <c r="D1532" s="245">
        <v>2017</v>
      </c>
      <c r="E1532" s="246">
        <v>43803</v>
      </c>
      <c r="F1532" s="245" t="s">
        <v>6368</v>
      </c>
      <c r="G1532" s="247" t="s">
        <v>4140</v>
      </c>
      <c r="H1532" s="248" t="s">
        <v>7177</v>
      </c>
      <c r="I1532" s="249">
        <v>3510</v>
      </c>
      <c r="J1532" s="249">
        <v>62</v>
      </c>
      <c r="K1532" s="250">
        <v>1.4727602295995434</v>
      </c>
      <c r="L1532" s="251" t="s">
        <v>6273</v>
      </c>
      <c r="M1532" s="251" t="s">
        <v>8710</v>
      </c>
      <c r="N1532" s="245"/>
      <c r="S1532" s="251" t="s">
        <v>8711</v>
      </c>
      <c r="T1532" s="251" t="s">
        <v>8711</v>
      </c>
    </row>
    <row r="1533" spans="1:20">
      <c r="A1533" s="245" t="s">
        <v>6267</v>
      </c>
      <c r="B1533" s="245" t="s">
        <v>6268</v>
      </c>
      <c r="C1533" s="245" t="s">
        <v>6269</v>
      </c>
      <c r="D1533" s="245">
        <v>2017</v>
      </c>
      <c r="E1533" s="246">
        <v>43803</v>
      </c>
      <c r="F1533" s="245" t="s">
        <v>6352</v>
      </c>
      <c r="G1533" s="247" t="s">
        <v>7447</v>
      </c>
      <c r="H1533" s="248" t="s">
        <v>7177</v>
      </c>
      <c r="I1533" s="249">
        <v>3842</v>
      </c>
      <c r="J1533" s="249">
        <v>63</v>
      </c>
      <c r="K1533" s="250">
        <v>1.5365111359064496</v>
      </c>
      <c r="L1533" s="251" t="s">
        <v>6273</v>
      </c>
      <c r="M1533" s="251" t="s">
        <v>8713</v>
      </c>
      <c r="N1533" s="245"/>
      <c r="S1533" s="251" t="s">
        <v>8714</v>
      </c>
      <c r="T1533" s="251" t="s">
        <v>8714</v>
      </c>
    </row>
    <row r="1534" spans="1:20">
      <c r="A1534" s="245" t="s">
        <v>6267</v>
      </c>
      <c r="B1534" s="245" t="s">
        <v>6268</v>
      </c>
      <c r="C1534" s="245" t="s">
        <v>6269</v>
      </c>
      <c r="D1534" s="245">
        <v>2017</v>
      </c>
      <c r="E1534" s="246">
        <v>43803</v>
      </c>
      <c r="F1534" s="245" t="s">
        <v>6428</v>
      </c>
      <c r="G1534" s="247" t="s">
        <v>7448</v>
      </c>
      <c r="H1534" s="248" t="s">
        <v>7177</v>
      </c>
      <c r="I1534" s="249">
        <v>3136</v>
      </c>
      <c r="J1534" s="249">
        <v>60</v>
      </c>
      <c r="K1534" s="250">
        <v>1.4518518518518519</v>
      </c>
      <c r="L1534" s="251" t="s">
        <v>6273</v>
      </c>
      <c r="N1534" s="245"/>
    </row>
    <row r="1535" spans="1:20">
      <c r="A1535" s="245" t="s">
        <v>6267</v>
      </c>
      <c r="B1535" s="245" t="s">
        <v>6268</v>
      </c>
      <c r="C1535" s="245" t="s">
        <v>6269</v>
      </c>
      <c r="D1535" s="245">
        <v>2017</v>
      </c>
      <c r="E1535" s="246">
        <v>43803</v>
      </c>
      <c r="F1535" s="245" t="s">
        <v>6406</v>
      </c>
      <c r="G1535" s="247" t="s">
        <v>2846</v>
      </c>
      <c r="H1535" s="248" t="s">
        <v>7177</v>
      </c>
      <c r="I1535" s="249">
        <v>3424</v>
      </c>
      <c r="J1535" s="249">
        <v>62</v>
      </c>
      <c r="K1535" s="250">
        <v>1.4366755060253096</v>
      </c>
      <c r="L1535" s="251" t="s">
        <v>6273</v>
      </c>
      <c r="M1535" s="251" t="s">
        <v>8710</v>
      </c>
      <c r="N1535" s="245"/>
      <c r="S1535" s="251" t="s">
        <v>8711</v>
      </c>
      <c r="T1535" s="251" t="s">
        <v>8711</v>
      </c>
    </row>
    <row r="1536" spans="1:20">
      <c r="A1536" s="245" t="s">
        <v>6267</v>
      </c>
      <c r="B1536" s="245" t="s">
        <v>6268</v>
      </c>
      <c r="C1536" s="245" t="s">
        <v>6269</v>
      </c>
      <c r="D1536" s="245">
        <v>2017</v>
      </c>
      <c r="E1536" s="246">
        <v>43803</v>
      </c>
      <c r="F1536" s="245" t="s">
        <v>6400</v>
      </c>
      <c r="G1536" s="247" t="s">
        <v>4016</v>
      </c>
      <c r="H1536" s="248" t="s">
        <v>7177</v>
      </c>
      <c r="I1536" s="249">
        <v>3502</v>
      </c>
      <c r="J1536" s="249">
        <v>61</v>
      </c>
      <c r="K1536" s="250">
        <v>1.542860415629502</v>
      </c>
      <c r="L1536" s="251" t="s">
        <v>6273</v>
      </c>
      <c r="M1536" s="251" t="s">
        <v>8710</v>
      </c>
      <c r="N1536" s="245"/>
      <c r="S1536" s="251" t="s">
        <v>8711</v>
      </c>
      <c r="T1536" s="251" t="s">
        <v>8711</v>
      </c>
    </row>
    <row r="1537" spans="1:20">
      <c r="A1537" s="245" t="s">
        <v>6267</v>
      </c>
      <c r="B1537" s="245" t="s">
        <v>6268</v>
      </c>
      <c r="C1537" s="245" t="s">
        <v>6269</v>
      </c>
      <c r="D1537" s="245">
        <v>2017</v>
      </c>
      <c r="E1537" s="246">
        <v>43803</v>
      </c>
      <c r="F1537" s="245" t="s">
        <v>6291</v>
      </c>
      <c r="G1537" s="247" t="s">
        <v>7449</v>
      </c>
      <c r="H1537" s="248" t="s">
        <v>7177</v>
      </c>
      <c r="I1537" s="249">
        <v>4266</v>
      </c>
      <c r="J1537" s="249">
        <v>65</v>
      </c>
      <c r="K1537" s="250">
        <v>1.5533909877105143</v>
      </c>
      <c r="L1537" s="251" t="s">
        <v>6273</v>
      </c>
      <c r="M1537" s="251" t="s">
        <v>8713</v>
      </c>
      <c r="N1537" s="245"/>
      <c r="S1537" s="251" t="s">
        <v>8714</v>
      </c>
      <c r="T1537" s="251" t="s">
        <v>8714</v>
      </c>
    </row>
    <row r="1538" spans="1:20">
      <c r="A1538" s="245" t="s">
        <v>6267</v>
      </c>
      <c r="B1538" s="245" t="s">
        <v>6268</v>
      </c>
      <c r="C1538" s="245" t="s">
        <v>6269</v>
      </c>
      <c r="D1538" s="245">
        <v>2017</v>
      </c>
      <c r="E1538" s="246">
        <v>43803</v>
      </c>
      <c r="F1538" s="245" t="s">
        <v>6899</v>
      </c>
      <c r="G1538" s="247" t="s">
        <v>7450</v>
      </c>
      <c r="H1538" s="248" t="s">
        <v>7177</v>
      </c>
      <c r="I1538" s="249">
        <v>2448</v>
      </c>
      <c r="J1538" s="249">
        <v>56</v>
      </c>
      <c r="K1538" s="250">
        <v>1.3939504373177842</v>
      </c>
      <c r="L1538" s="251" t="s">
        <v>6273</v>
      </c>
      <c r="N1538" s="245"/>
    </row>
    <row r="1539" spans="1:20">
      <c r="A1539" s="245" t="s">
        <v>6267</v>
      </c>
      <c r="B1539" s="245" t="s">
        <v>6268</v>
      </c>
      <c r="C1539" s="245" t="s">
        <v>6269</v>
      </c>
      <c r="D1539" s="245">
        <v>2017</v>
      </c>
      <c r="E1539" s="246">
        <v>43803</v>
      </c>
      <c r="F1539" s="245" t="s">
        <v>6315</v>
      </c>
      <c r="G1539" s="247" t="s">
        <v>7451</v>
      </c>
      <c r="H1539" s="248" t="s">
        <v>7177</v>
      </c>
      <c r="I1539" s="249">
        <v>2526</v>
      </c>
      <c r="J1539" s="249">
        <v>55</v>
      </c>
      <c r="K1539" s="250">
        <v>1.5182569496619083</v>
      </c>
      <c r="L1539" s="251" t="s">
        <v>6273</v>
      </c>
      <c r="N1539" s="245"/>
    </row>
    <row r="1540" spans="1:20">
      <c r="A1540" s="245" t="s">
        <v>6267</v>
      </c>
      <c r="B1540" s="245" t="s">
        <v>6268</v>
      </c>
      <c r="C1540" s="245" t="s">
        <v>6269</v>
      </c>
      <c r="D1540" s="245">
        <v>2017</v>
      </c>
      <c r="E1540" s="246">
        <v>43803</v>
      </c>
      <c r="F1540" s="245" t="s">
        <v>6354</v>
      </c>
      <c r="G1540" s="247" t="s">
        <v>7452</v>
      </c>
      <c r="H1540" s="248" t="s">
        <v>7177</v>
      </c>
      <c r="I1540" s="249">
        <v>3000</v>
      </c>
      <c r="J1540" s="249">
        <v>59</v>
      </c>
      <c r="K1540" s="250">
        <v>1.4607140944302972</v>
      </c>
      <c r="L1540" s="251" t="s">
        <v>6273</v>
      </c>
      <c r="N1540" s="245"/>
    </row>
    <row r="1541" spans="1:20">
      <c r="A1541" s="245" t="s">
        <v>6267</v>
      </c>
      <c r="B1541" s="245" t="s">
        <v>6268</v>
      </c>
      <c r="C1541" s="245" t="s">
        <v>6269</v>
      </c>
      <c r="D1541" s="245">
        <v>2017</v>
      </c>
      <c r="E1541" s="246">
        <v>43803</v>
      </c>
      <c r="F1541" s="245" t="s">
        <v>6979</v>
      </c>
      <c r="G1541" s="247" t="s">
        <v>3782</v>
      </c>
      <c r="H1541" s="248" t="s">
        <v>7177</v>
      </c>
      <c r="I1541" s="249">
        <v>3622</v>
      </c>
      <c r="J1541" s="249">
        <v>62</v>
      </c>
      <c r="K1541" s="250">
        <v>1.5197542882078479</v>
      </c>
      <c r="L1541" s="251" t="s">
        <v>6273</v>
      </c>
      <c r="M1541" s="251" t="s">
        <v>8710</v>
      </c>
      <c r="N1541" s="245"/>
      <c r="S1541" s="251" t="s">
        <v>8711</v>
      </c>
      <c r="T1541" s="251" t="s">
        <v>8711</v>
      </c>
    </row>
    <row r="1542" spans="1:20">
      <c r="A1542" s="245" t="s">
        <v>6267</v>
      </c>
      <c r="B1542" s="245" t="s">
        <v>6268</v>
      </c>
      <c r="C1542" s="245" t="s">
        <v>6269</v>
      </c>
      <c r="D1542" s="245">
        <v>2017</v>
      </c>
      <c r="E1542" s="246">
        <v>43803</v>
      </c>
      <c r="F1542" s="245" t="s">
        <v>6285</v>
      </c>
      <c r="G1542" s="247" t="s">
        <v>7453</v>
      </c>
      <c r="H1542" s="248" t="s">
        <v>7177</v>
      </c>
      <c r="I1542" s="249">
        <v>2630</v>
      </c>
      <c r="J1542" s="249">
        <v>57</v>
      </c>
      <c r="K1542" s="250">
        <v>1.4201400700890423</v>
      </c>
      <c r="L1542" s="251" t="s">
        <v>6273</v>
      </c>
      <c r="N1542" s="245"/>
    </row>
    <row r="1543" spans="1:20">
      <c r="A1543" s="245" t="s">
        <v>6267</v>
      </c>
      <c r="B1543" s="245" t="s">
        <v>6268</v>
      </c>
      <c r="C1543" s="245" t="s">
        <v>6269</v>
      </c>
      <c r="D1543" s="245">
        <v>2017</v>
      </c>
      <c r="E1543" s="246">
        <v>43803</v>
      </c>
      <c r="F1543" s="245" t="s">
        <v>6428</v>
      </c>
      <c r="G1543" s="247" t="s">
        <v>7454</v>
      </c>
      <c r="H1543" s="248" t="s">
        <v>7177</v>
      </c>
      <c r="I1543" s="249">
        <v>3480</v>
      </c>
      <c r="J1543" s="249">
        <v>61</v>
      </c>
      <c r="K1543" s="250">
        <v>1.5331679744119551</v>
      </c>
      <c r="L1543" s="251" t="s">
        <v>6273</v>
      </c>
      <c r="M1543" s="251" t="s">
        <v>8710</v>
      </c>
      <c r="N1543" s="245"/>
      <c r="S1543" s="251" t="s">
        <v>8711</v>
      </c>
      <c r="T1543" s="251" t="s">
        <v>8711</v>
      </c>
    </row>
    <row r="1544" spans="1:20">
      <c r="A1544" s="245" t="s">
        <v>6267</v>
      </c>
      <c r="B1544" s="245" t="s">
        <v>6268</v>
      </c>
      <c r="C1544" s="245" t="s">
        <v>6269</v>
      </c>
      <c r="D1544" s="245">
        <v>2017</v>
      </c>
      <c r="E1544" s="246">
        <v>43803</v>
      </c>
      <c r="F1544" s="245" t="s">
        <v>6986</v>
      </c>
      <c r="G1544" s="247" t="s">
        <v>7455</v>
      </c>
      <c r="H1544" s="248" t="s">
        <v>7177</v>
      </c>
      <c r="I1544" s="249">
        <v>3626</v>
      </c>
      <c r="J1544" s="249">
        <v>62</v>
      </c>
      <c r="K1544" s="250">
        <v>1.5214326474438589</v>
      </c>
      <c r="L1544" s="251" t="s">
        <v>6273</v>
      </c>
      <c r="M1544" s="251" t="s">
        <v>8713</v>
      </c>
      <c r="N1544" s="245"/>
      <c r="S1544" s="251" t="s">
        <v>8714</v>
      </c>
      <c r="T1544" s="251" t="s">
        <v>8714</v>
      </c>
    </row>
    <row r="1545" spans="1:20">
      <c r="A1545" s="245" t="s">
        <v>6267</v>
      </c>
      <c r="B1545" s="245" t="s">
        <v>6268</v>
      </c>
      <c r="C1545" s="245" t="s">
        <v>6269</v>
      </c>
      <c r="D1545" s="245">
        <v>2017</v>
      </c>
      <c r="E1545" s="246">
        <v>43803</v>
      </c>
      <c r="F1545" s="245" t="s">
        <v>6715</v>
      </c>
      <c r="G1545" s="247" t="s">
        <v>7456</v>
      </c>
      <c r="H1545" s="248" t="s">
        <v>7177</v>
      </c>
      <c r="I1545" s="249">
        <v>3120</v>
      </c>
      <c r="J1545" s="249">
        <v>60</v>
      </c>
      <c r="K1545" s="250">
        <v>1.4444444444444444</v>
      </c>
      <c r="L1545" s="251" t="s">
        <v>6273</v>
      </c>
      <c r="N1545" s="245"/>
    </row>
    <row r="1546" spans="1:20">
      <c r="A1546" s="245" t="s">
        <v>6267</v>
      </c>
      <c r="B1546" s="245" t="s">
        <v>6268</v>
      </c>
      <c r="C1546" s="245" t="s">
        <v>6269</v>
      </c>
      <c r="D1546" s="245">
        <v>2017</v>
      </c>
      <c r="E1546" s="246">
        <v>43803</v>
      </c>
      <c r="F1546" s="245" t="s">
        <v>6402</v>
      </c>
      <c r="G1546" s="247" t="s">
        <v>4021</v>
      </c>
      <c r="H1546" s="248" t="s">
        <v>7177</v>
      </c>
      <c r="I1546" s="249">
        <v>3772</v>
      </c>
      <c r="J1546" s="249">
        <v>62</v>
      </c>
      <c r="K1546" s="250">
        <v>1.5826927595582561</v>
      </c>
      <c r="L1546" s="251" t="s">
        <v>6273</v>
      </c>
      <c r="M1546" s="251" t="s">
        <v>8710</v>
      </c>
      <c r="N1546" s="245"/>
      <c r="S1546" s="251" t="s">
        <v>8711</v>
      </c>
      <c r="T1546" s="251" t="s">
        <v>8711</v>
      </c>
    </row>
    <row r="1547" spans="1:20">
      <c r="A1547" s="245" t="s">
        <v>6267</v>
      </c>
      <c r="B1547" s="245" t="s">
        <v>6268</v>
      </c>
      <c r="C1547" s="245" t="s">
        <v>6269</v>
      </c>
      <c r="D1547" s="245">
        <v>2017</v>
      </c>
      <c r="E1547" s="246">
        <v>43803</v>
      </c>
      <c r="F1547" s="245" t="s">
        <v>6359</v>
      </c>
      <c r="G1547" s="247" t="s">
        <v>7457</v>
      </c>
      <c r="H1547" s="248" t="s">
        <v>7177</v>
      </c>
      <c r="I1547" s="249">
        <v>3322</v>
      </c>
      <c r="J1547" s="249">
        <v>59</v>
      </c>
      <c r="K1547" s="250">
        <v>1.6174974072324826</v>
      </c>
      <c r="L1547" s="251" t="s">
        <v>6273</v>
      </c>
      <c r="N1547" s="245"/>
    </row>
    <row r="1548" spans="1:20">
      <c r="A1548" s="245" t="s">
        <v>6267</v>
      </c>
      <c r="B1548" s="245" t="s">
        <v>6268</v>
      </c>
      <c r="C1548" s="245" t="s">
        <v>6269</v>
      </c>
      <c r="D1548" s="245">
        <v>2017</v>
      </c>
      <c r="E1548" s="246">
        <v>43803</v>
      </c>
      <c r="F1548" s="245" t="s">
        <v>6956</v>
      </c>
      <c r="G1548" s="247" t="s">
        <v>7458</v>
      </c>
      <c r="H1548" s="248" t="s">
        <v>7177</v>
      </c>
      <c r="I1548" s="249">
        <v>3180</v>
      </c>
      <c r="J1548" s="249">
        <v>58</v>
      </c>
      <c r="K1548" s="250">
        <v>1.6298331214891961</v>
      </c>
      <c r="L1548" s="251" t="s">
        <v>6273</v>
      </c>
      <c r="M1548" s="251" t="s">
        <v>8713</v>
      </c>
      <c r="N1548" s="245"/>
      <c r="S1548" s="251" t="s">
        <v>8714</v>
      </c>
      <c r="T1548" s="251" t="s">
        <v>8714</v>
      </c>
    </row>
    <row r="1549" spans="1:20">
      <c r="A1549" s="245" t="s">
        <v>6267</v>
      </c>
      <c r="B1549" s="245" t="s">
        <v>6268</v>
      </c>
      <c r="C1549" s="245" t="s">
        <v>6269</v>
      </c>
      <c r="D1549" s="245">
        <v>2017</v>
      </c>
      <c r="E1549" s="246">
        <v>43803</v>
      </c>
      <c r="F1549" s="245" t="s">
        <v>6680</v>
      </c>
      <c r="G1549" s="247" t="s">
        <v>3321</v>
      </c>
      <c r="H1549" s="248" t="s">
        <v>7177</v>
      </c>
      <c r="I1549" s="249">
        <v>3464</v>
      </c>
      <c r="J1549" s="249">
        <v>60</v>
      </c>
      <c r="K1549" s="250">
        <v>1.6037037037037036</v>
      </c>
      <c r="L1549" s="251" t="s">
        <v>6273</v>
      </c>
      <c r="M1549" s="251" t="s">
        <v>8710</v>
      </c>
      <c r="N1549" s="245"/>
      <c r="S1549" s="251" t="s">
        <v>8711</v>
      </c>
      <c r="T1549" s="251" t="s">
        <v>8711</v>
      </c>
    </row>
    <row r="1550" spans="1:20">
      <c r="A1550" s="245" t="s">
        <v>6267</v>
      </c>
      <c r="B1550" s="245" t="s">
        <v>6268</v>
      </c>
      <c r="C1550" s="245" t="s">
        <v>6269</v>
      </c>
      <c r="D1550" s="245">
        <v>2017</v>
      </c>
      <c r="E1550" s="246">
        <v>43803</v>
      </c>
      <c r="F1550" s="245" t="s">
        <v>6392</v>
      </c>
      <c r="G1550" s="247" t="s">
        <v>7459</v>
      </c>
      <c r="H1550" s="248" t="s">
        <v>7177</v>
      </c>
      <c r="I1550" s="249">
        <v>3506</v>
      </c>
      <c r="J1550" s="249">
        <v>60</v>
      </c>
      <c r="K1550" s="250">
        <v>1.6231481481481482</v>
      </c>
      <c r="L1550" s="251" t="s">
        <v>6273</v>
      </c>
      <c r="M1550" s="251" t="s">
        <v>8710</v>
      </c>
      <c r="N1550" s="245"/>
      <c r="S1550" s="251" t="s">
        <v>8711</v>
      </c>
      <c r="T1550" s="251" t="s">
        <v>8716</v>
      </c>
    </row>
    <row r="1551" spans="1:20">
      <c r="A1551" s="245" t="s">
        <v>6267</v>
      </c>
      <c r="B1551" s="245" t="s">
        <v>6268</v>
      </c>
      <c r="C1551" s="245" t="s">
        <v>6269</v>
      </c>
      <c r="D1551" s="245">
        <v>2017</v>
      </c>
      <c r="E1551" s="246">
        <v>43803</v>
      </c>
      <c r="F1551" s="245" t="s">
        <v>6586</v>
      </c>
      <c r="G1551" s="247" t="s">
        <v>2815</v>
      </c>
      <c r="H1551" s="248" t="s">
        <v>7177</v>
      </c>
      <c r="I1551" s="249">
        <v>3584</v>
      </c>
      <c r="J1551" s="249">
        <v>62</v>
      </c>
      <c r="K1551" s="250">
        <v>1.5038098754657447</v>
      </c>
      <c r="L1551" s="251" t="s">
        <v>6273</v>
      </c>
      <c r="M1551" s="251" t="s">
        <v>8710</v>
      </c>
      <c r="N1551" s="245"/>
      <c r="S1551" s="251" t="s">
        <v>8711</v>
      </c>
      <c r="T1551" s="251" t="s">
        <v>8711</v>
      </c>
    </row>
    <row r="1552" spans="1:20">
      <c r="A1552" s="245" t="s">
        <v>6267</v>
      </c>
      <c r="B1552" s="245" t="s">
        <v>6268</v>
      </c>
      <c r="C1552" s="245" t="s">
        <v>6269</v>
      </c>
      <c r="D1552" s="245">
        <v>2017</v>
      </c>
      <c r="E1552" s="246">
        <v>43803</v>
      </c>
      <c r="F1552" s="245" t="s">
        <v>6935</v>
      </c>
      <c r="G1552" s="247" t="s">
        <v>7460</v>
      </c>
      <c r="H1552" s="248" t="s">
        <v>7177</v>
      </c>
      <c r="I1552" s="249">
        <v>2668</v>
      </c>
      <c r="J1552" s="249">
        <v>58</v>
      </c>
      <c r="K1552" s="250">
        <v>1.3674197384066586</v>
      </c>
      <c r="L1552" s="251" t="s">
        <v>6273</v>
      </c>
      <c r="N1552" s="245"/>
    </row>
    <row r="1553" spans="1:20">
      <c r="A1553" s="245" t="s">
        <v>6267</v>
      </c>
      <c r="B1553" s="245" t="s">
        <v>6268</v>
      </c>
      <c r="C1553" s="245" t="s">
        <v>6269</v>
      </c>
      <c r="D1553" s="245">
        <v>2017</v>
      </c>
      <c r="E1553" s="246">
        <v>43803</v>
      </c>
      <c r="F1553" s="245" t="s">
        <v>6422</v>
      </c>
      <c r="G1553" s="247" t="s">
        <v>7461</v>
      </c>
      <c r="H1553" s="248" t="s">
        <v>7177</v>
      </c>
      <c r="I1553" s="249">
        <v>2786</v>
      </c>
      <c r="J1553" s="249">
        <v>58</v>
      </c>
      <c r="K1553" s="250">
        <v>1.427897822788962</v>
      </c>
      <c r="L1553" s="251" t="s">
        <v>6273</v>
      </c>
      <c r="N1553" s="245"/>
    </row>
    <row r="1554" spans="1:20">
      <c r="A1554" s="245" t="s">
        <v>6267</v>
      </c>
      <c r="B1554" s="245" t="s">
        <v>6268</v>
      </c>
      <c r="C1554" s="245" t="s">
        <v>6269</v>
      </c>
      <c r="D1554" s="245">
        <v>2017</v>
      </c>
      <c r="E1554" s="246">
        <v>43803</v>
      </c>
      <c r="F1554" s="245" t="s">
        <v>6382</v>
      </c>
      <c r="G1554" s="247" t="s">
        <v>3013</v>
      </c>
      <c r="H1554" s="248" t="s">
        <v>7177</v>
      </c>
      <c r="I1554" s="249">
        <v>3440</v>
      </c>
      <c r="J1554" s="249">
        <v>62</v>
      </c>
      <c r="K1554" s="250">
        <v>1.4433889429693532</v>
      </c>
      <c r="L1554" s="251" t="s">
        <v>6273</v>
      </c>
      <c r="M1554" s="251" t="s">
        <v>8710</v>
      </c>
      <c r="N1554" s="245"/>
      <c r="S1554" s="251" t="s">
        <v>8711</v>
      </c>
      <c r="T1554" s="251" t="s">
        <v>8711</v>
      </c>
    </row>
    <row r="1555" spans="1:20">
      <c r="A1555" s="245" t="s">
        <v>6267</v>
      </c>
      <c r="B1555" s="245" t="s">
        <v>6268</v>
      </c>
      <c r="C1555" s="245" t="s">
        <v>6269</v>
      </c>
      <c r="D1555" s="245">
        <v>2017</v>
      </c>
      <c r="E1555" s="246">
        <v>43803</v>
      </c>
      <c r="F1555" s="245" t="s">
        <v>6677</v>
      </c>
      <c r="G1555" s="247" t="s">
        <v>7462</v>
      </c>
      <c r="H1555" s="248" t="s">
        <v>7177</v>
      </c>
      <c r="I1555" s="249">
        <v>2936</v>
      </c>
      <c r="J1555" s="249">
        <v>58</v>
      </c>
      <c r="K1555" s="250">
        <v>1.5047767436139243</v>
      </c>
      <c r="L1555" s="251" t="s">
        <v>6273</v>
      </c>
      <c r="N1555" s="245"/>
    </row>
    <row r="1556" spans="1:20">
      <c r="A1556" s="245" t="s">
        <v>6267</v>
      </c>
      <c r="B1556" s="245" t="s">
        <v>6268</v>
      </c>
      <c r="C1556" s="245" t="s">
        <v>6269</v>
      </c>
      <c r="D1556" s="245">
        <v>2017</v>
      </c>
      <c r="E1556" s="246">
        <v>43803</v>
      </c>
      <c r="F1556" s="245" t="s">
        <v>6566</v>
      </c>
      <c r="G1556" s="247" t="s">
        <v>4219</v>
      </c>
      <c r="H1556" s="248" t="s">
        <v>7177</v>
      </c>
      <c r="I1556" s="249">
        <v>3530</v>
      </c>
      <c r="J1556" s="249">
        <v>61</v>
      </c>
      <c r="K1556" s="250">
        <v>1.5551962499063798</v>
      </c>
      <c r="L1556" s="251" t="s">
        <v>6273</v>
      </c>
      <c r="M1556" s="251" t="s">
        <v>8710</v>
      </c>
      <c r="N1556" s="245"/>
      <c r="S1556" s="251" t="s">
        <v>8711</v>
      </c>
      <c r="T1556" s="251" t="s">
        <v>8711</v>
      </c>
    </row>
    <row r="1557" spans="1:20">
      <c r="A1557" s="245" t="s">
        <v>6267</v>
      </c>
      <c r="B1557" s="245" t="s">
        <v>6268</v>
      </c>
      <c r="C1557" s="245" t="s">
        <v>6269</v>
      </c>
      <c r="D1557" s="245">
        <v>2017</v>
      </c>
      <c r="E1557" s="246">
        <v>43803</v>
      </c>
      <c r="F1557" s="245" t="s">
        <v>6977</v>
      </c>
      <c r="G1557" s="247" t="s">
        <v>7463</v>
      </c>
      <c r="H1557" s="248" t="s">
        <v>7177</v>
      </c>
      <c r="I1557" s="249">
        <v>2982</v>
      </c>
      <c r="J1557" s="249">
        <v>58</v>
      </c>
      <c r="K1557" s="250">
        <v>1.5283529460002461</v>
      </c>
      <c r="L1557" s="251" t="s">
        <v>6273</v>
      </c>
      <c r="N1557" s="245"/>
    </row>
    <row r="1558" spans="1:20">
      <c r="A1558" s="245" t="s">
        <v>6267</v>
      </c>
      <c r="B1558" s="245" t="s">
        <v>6268</v>
      </c>
      <c r="C1558" s="245" t="s">
        <v>6269</v>
      </c>
      <c r="D1558" s="245">
        <v>2017</v>
      </c>
      <c r="E1558" s="246">
        <v>43803</v>
      </c>
      <c r="F1558" s="245" t="s">
        <v>6402</v>
      </c>
      <c r="G1558" s="247" t="s">
        <v>7464</v>
      </c>
      <c r="H1558" s="248" t="s">
        <v>7177</v>
      </c>
      <c r="I1558" s="249">
        <v>3486</v>
      </c>
      <c r="J1558" s="249">
        <v>62</v>
      </c>
      <c r="K1558" s="250">
        <v>1.4626900741834783</v>
      </c>
      <c r="L1558" s="251" t="s">
        <v>6273</v>
      </c>
      <c r="M1558" s="251" t="s">
        <v>8710</v>
      </c>
      <c r="N1558" s="245"/>
      <c r="S1558" s="251" t="s">
        <v>8711</v>
      </c>
      <c r="T1558" s="251" t="s">
        <v>8711</v>
      </c>
    </row>
    <row r="1559" spans="1:20">
      <c r="A1559" s="245" t="s">
        <v>6267</v>
      </c>
      <c r="B1559" s="245" t="s">
        <v>6268</v>
      </c>
      <c r="C1559" s="245" t="s">
        <v>6269</v>
      </c>
      <c r="D1559" s="245">
        <v>2017</v>
      </c>
      <c r="E1559" s="246">
        <v>43803</v>
      </c>
      <c r="F1559" s="245" t="s">
        <v>6390</v>
      </c>
      <c r="G1559" s="247" t="s">
        <v>3997</v>
      </c>
      <c r="H1559" s="248" t="s">
        <v>7177</v>
      </c>
      <c r="I1559" s="249">
        <v>3764</v>
      </c>
      <c r="J1559" s="249">
        <v>61</v>
      </c>
      <c r="K1559" s="250">
        <v>1.6582885792202871</v>
      </c>
      <c r="L1559" s="251" t="s">
        <v>6273</v>
      </c>
      <c r="M1559" s="251" t="s">
        <v>8710</v>
      </c>
      <c r="N1559" s="245"/>
      <c r="S1559" s="251" t="s">
        <v>8711</v>
      </c>
      <c r="T1559" s="251" t="s">
        <v>8711</v>
      </c>
    </row>
    <row r="1560" spans="1:20">
      <c r="A1560" s="245" t="s">
        <v>6267</v>
      </c>
      <c r="B1560" s="245" t="s">
        <v>6268</v>
      </c>
      <c r="C1560" s="245" t="s">
        <v>6269</v>
      </c>
      <c r="D1560" s="245">
        <v>2017</v>
      </c>
      <c r="E1560" s="246">
        <v>43803</v>
      </c>
      <c r="F1560" s="245" t="s">
        <v>6745</v>
      </c>
      <c r="G1560" s="247" t="s">
        <v>7465</v>
      </c>
      <c r="H1560" s="248" t="s">
        <v>7177</v>
      </c>
      <c r="I1560" s="249">
        <v>3248</v>
      </c>
      <c r="J1560" s="249">
        <v>61</v>
      </c>
      <c r="K1560" s="250">
        <v>1.4309567761178248</v>
      </c>
      <c r="L1560" s="251" t="s">
        <v>6273</v>
      </c>
      <c r="N1560" s="245"/>
    </row>
    <row r="1561" spans="1:20">
      <c r="A1561" s="245" t="s">
        <v>6267</v>
      </c>
      <c r="B1561" s="245" t="s">
        <v>6268</v>
      </c>
      <c r="C1561" s="245" t="s">
        <v>6269</v>
      </c>
      <c r="D1561" s="245">
        <v>2017</v>
      </c>
      <c r="E1561" s="246">
        <v>43803</v>
      </c>
      <c r="F1561" s="245" t="s">
        <v>6755</v>
      </c>
      <c r="G1561" s="247" t="s">
        <v>7466</v>
      </c>
      <c r="H1561" s="248" t="s">
        <v>7177</v>
      </c>
      <c r="I1561" s="249">
        <v>3280</v>
      </c>
      <c r="J1561" s="249">
        <v>62</v>
      </c>
      <c r="K1561" s="250">
        <v>1.3762545735289182</v>
      </c>
      <c r="L1561" s="251" t="s">
        <v>6273</v>
      </c>
      <c r="N1561" s="245"/>
    </row>
    <row r="1562" spans="1:20">
      <c r="A1562" s="245" t="s">
        <v>6267</v>
      </c>
      <c r="B1562" s="245" t="s">
        <v>6268</v>
      </c>
      <c r="C1562" s="245" t="s">
        <v>6269</v>
      </c>
      <c r="D1562" s="245">
        <v>2017</v>
      </c>
      <c r="E1562" s="246">
        <v>43803</v>
      </c>
      <c r="F1562" s="245" t="s">
        <v>6715</v>
      </c>
      <c r="G1562" s="247" t="s">
        <v>7467</v>
      </c>
      <c r="H1562" s="248" t="s">
        <v>7177</v>
      </c>
      <c r="I1562" s="249">
        <v>3184</v>
      </c>
      <c r="J1562" s="249">
        <v>59</v>
      </c>
      <c r="K1562" s="250">
        <v>1.5503045588886888</v>
      </c>
      <c r="L1562" s="251" t="s">
        <v>6273</v>
      </c>
      <c r="N1562" s="245"/>
    </row>
    <row r="1563" spans="1:20">
      <c r="A1563" s="245" t="s">
        <v>6267</v>
      </c>
      <c r="B1563" s="245" t="s">
        <v>6268</v>
      </c>
      <c r="C1563" s="245" t="s">
        <v>6269</v>
      </c>
      <c r="D1563" s="245">
        <v>2017</v>
      </c>
      <c r="E1563" s="246">
        <v>43803</v>
      </c>
      <c r="F1563" s="245" t="s">
        <v>6416</v>
      </c>
      <c r="G1563" s="247" t="s">
        <v>3826</v>
      </c>
      <c r="H1563" s="248" t="s">
        <v>7177</v>
      </c>
      <c r="I1563" s="249">
        <v>4374</v>
      </c>
      <c r="J1563" s="249">
        <v>66</v>
      </c>
      <c r="K1563" s="250">
        <v>1.5214124718256949</v>
      </c>
      <c r="L1563" s="251" t="s">
        <v>6273</v>
      </c>
      <c r="M1563" s="251" t="s">
        <v>8710</v>
      </c>
      <c r="N1563" s="245"/>
      <c r="S1563" s="251" t="s">
        <v>8711</v>
      </c>
      <c r="T1563" s="251" t="s">
        <v>8711</v>
      </c>
    </row>
    <row r="1564" spans="1:20">
      <c r="A1564" s="245" t="s">
        <v>6267</v>
      </c>
      <c r="B1564" s="245" t="s">
        <v>6268</v>
      </c>
      <c r="C1564" s="245" t="s">
        <v>6269</v>
      </c>
      <c r="D1564" s="245">
        <v>2017</v>
      </c>
      <c r="E1564" s="246">
        <v>43803</v>
      </c>
      <c r="F1564" s="245" t="s">
        <v>6274</v>
      </c>
      <c r="G1564" s="247" t="s">
        <v>7468</v>
      </c>
      <c r="H1564" s="248" t="s">
        <v>7177</v>
      </c>
      <c r="I1564" s="249">
        <v>4144</v>
      </c>
      <c r="J1564" s="249">
        <v>65</v>
      </c>
      <c r="K1564" s="250">
        <v>1.5089667728720983</v>
      </c>
      <c r="L1564" s="251" t="s">
        <v>6273</v>
      </c>
      <c r="M1564" s="251" t="s">
        <v>8710</v>
      </c>
      <c r="N1564" s="245"/>
      <c r="S1564" s="251" t="s">
        <v>8711</v>
      </c>
      <c r="T1564" s="251" t="s">
        <v>8716</v>
      </c>
    </row>
    <row r="1565" spans="1:20">
      <c r="A1565" s="245" t="s">
        <v>6267</v>
      </c>
      <c r="B1565" s="245" t="s">
        <v>6268</v>
      </c>
      <c r="C1565" s="245" t="s">
        <v>6269</v>
      </c>
      <c r="D1565" s="245">
        <v>2017</v>
      </c>
      <c r="E1565" s="246">
        <v>43803</v>
      </c>
      <c r="F1565" s="245" t="s">
        <v>6996</v>
      </c>
      <c r="G1565" s="247" t="s">
        <v>7469</v>
      </c>
      <c r="H1565" s="248" t="s">
        <v>7177</v>
      </c>
      <c r="I1565" s="249">
        <v>3358</v>
      </c>
      <c r="J1565" s="249">
        <v>63</v>
      </c>
      <c r="K1565" s="250">
        <v>1.3429475258651373</v>
      </c>
      <c r="L1565" s="251" t="s">
        <v>6273</v>
      </c>
      <c r="N1565" s="245"/>
    </row>
    <row r="1566" spans="1:20">
      <c r="A1566" s="245" t="s">
        <v>6267</v>
      </c>
      <c r="B1566" s="245" t="s">
        <v>6268</v>
      </c>
      <c r="C1566" s="245" t="s">
        <v>6269</v>
      </c>
      <c r="D1566" s="245">
        <v>2017</v>
      </c>
      <c r="E1566" s="246">
        <v>43803</v>
      </c>
      <c r="F1566" s="245" t="s">
        <v>6350</v>
      </c>
      <c r="G1566" s="247" t="s">
        <v>7470</v>
      </c>
      <c r="H1566" s="248" t="s">
        <v>7177</v>
      </c>
      <c r="I1566" s="249">
        <v>3052</v>
      </c>
      <c r="J1566" s="249">
        <v>59</v>
      </c>
      <c r="K1566" s="250">
        <v>1.4860331387337558</v>
      </c>
      <c r="L1566" s="251" t="s">
        <v>6273</v>
      </c>
      <c r="N1566" s="245"/>
    </row>
    <row r="1567" spans="1:20">
      <c r="A1567" s="245" t="s">
        <v>6267</v>
      </c>
      <c r="B1567" s="245" t="s">
        <v>6268</v>
      </c>
      <c r="C1567" s="245" t="s">
        <v>6269</v>
      </c>
      <c r="D1567" s="245">
        <v>2017</v>
      </c>
      <c r="E1567" s="246">
        <v>43803</v>
      </c>
      <c r="F1567" s="245" t="s">
        <v>6379</v>
      </c>
      <c r="G1567" s="247" t="s">
        <v>4170</v>
      </c>
      <c r="H1567" s="248" t="s">
        <v>7177</v>
      </c>
      <c r="I1567" s="249">
        <v>3842</v>
      </c>
      <c r="J1567" s="249">
        <v>62</v>
      </c>
      <c r="K1567" s="250">
        <v>1.6120640461884463</v>
      </c>
      <c r="L1567" s="251" t="s">
        <v>6273</v>
      </c>
      <c r="M1567" s="251" t="s">
        <v>8710</v>
      </c>
      <c r="N1567" s="245"/>
      <c r="S1567" s="251" t="s">
        <v>8711</v>
      </c>
      <c r="T1567" s="251" t="s">
        <v>8711</v>
      </c>
    </row>
    <row r="1568" spans="1:20">
      <c r="A1568" s="245" t="s">
        <v>6267</v>
      </c>
      <c r="B1568" s="245" t="s">
        <v>6268</v>
      </c>
      <c r="C1568" s="245" t="s">
        <v>6269</v>
      </c>
      <c r="D1568" s="245">
        <v>2017</v>
      </c>
      <c r="E1568" s="246">
        <v>43803</v>
      </c>
      <c r="F1568" s="245" t="s">
        <v>6610</v>
      </c>
      <c r="G1568" s="247" t="s">
        <v>7471</v>
      </c>
      <c r="H1568" s="248" t="s">
        <v>7177</v>
      </c>
      <c r="I1568" s="249">
        <v>2936</v>
      </c>
      <c r="J1568" s="249">
        <v>59</v>
      </c>
      <c r="K1568" s="250">
        <v>1.4295521937491176</v>
      </c>
      <c r="L1568" s="251" t="s">
        <v>6273</v>
      </c>
      <c r="N1568" s="245"/>
    </row>
    <row r="1569" spans="1:20">
      <c r="A1569" s="245" t="s">
        <v>6267</v>
      </c>
      <c r="B1569" s="245" t="s">
        <v>6268</v>
      </c>
      <c r="C1569" s="245" t="s">
        <v>6269</v>
      </c>
      <c r="D1569" s="245">
        <v>2017</v>
      </c>
      <c r="E1569" s="246">
        <v>43803</v>
      </c>
      <c r="F1569" s="245" t="s">
        <v>6979</v>
      </c>
      <c r="G1569" s="247" t="s">
        <v>7472</v>
      </c>
      <c r="H1569" s="248" t="s">
        <v>7177</v>
      </c>
      <c r="I1569" s="249">
        <v>2838</v>
      </c>
      <c r="J1569" s="249">
        <v>58</v>
      </c>
      <c r="K1569" s="250">
        <v>1.4545491820082823</v>
      </c>
      <c r="L1569" s="251" t="s">
        <v>6273</v>
      </c>
      <c r="N1569" s="245"/>
    </row>
    <row r="1570" spans="1:20">
      <c r="A1570" s="245" t="s">
        <v>6267</v>
      </c>
      <c r="B1570" s="245" t="s">
        <v>6268</v>
      </c>
      <c r="C1570" s="245" t="s">
        <v>6269</v>
      </c>
      <c r="D1570" s="245">
        <v>2017</v>
      </c>
      <c r="E1570" s="246">
        <v>43803</v>
      </c>
      <c r="F1570" s="245" t="s">
        <v>7004</v>
      </c>
      <c r="G1570" s="247" t="s">
        <v>7473</v>
      </c>
      <c r="H1570" s="248" t="s">
        <v>7177</v>
      </c>
      <c r="I1570" s="249">
        <v>2248</v>
      </c>
      <c r="J1570" s="249">
        <v>54</v>
      </c>
      <c r="K1570" s="250">
        <v>1.4276279022506733</v>
      </c>
      <c r="L1570" s="251" t="s">
        <v>6273</v>
      </c>
      <c r="N1570" s="245"/>
    </row>
    <row r="1571" spans="1:20">
      <c r="A1571" s="245" t="s">
        <v>6267</v>
      </c>
      <c r="B1571" s="245" t="s">
        <v>6268</v>
      </c>
      <c r="C1571" s="245" t="s">
        <v>6269</v>
      </c>
      <c r="D1571" s="245">
        <v>2017</v>
      </c>
      <c r="E1571" s="246">
        <v>43803</v>
      </c>
      <c r="F1571" s="245" t="s">
        <v>6406</v>
      </c>
      <c r="G1571" s="247" t="s">
        <v>7474</v>
      </c>
      <c r="H1571" s="248" t="s">
        <v>7177</v>
      </c>
      <c r="I1571" s="249">
        <v>2962</v>
      </c>
      <c r="J1571" s="249">
        <v>58</v>
      </c>
      <c r="K1571" s="250">
        <v>1.5181024232235845</v>
      </c>
      <c r="L1571" s="251" t="s">
        <v>6273</v>
      </c>
      <c r="N1571" s="245"/>
    </row>
    <row r="1572" spans="1:20">
      <c r="A1572" s="245" t="s">
        <v>6267</v>
      </c>
      <c r="B1572" s="245" t="s">
        <v>6268</v>
      </c>
      <c r="C1572" s="245" t="s">
        <v>6269</v>
      </c>
      <c r="D1572" s="245">
        <v>2017</v>
      </c>
      <c r="E1572" s="246">
        <v>43803</v>
      </c>
      <c r="F1572" s="245" t="s">
        <v>6607</v>
      </c>
      <c r="G1572" s="247" t="s">
        <v>7475</v>
      </c>
      <c r="H1572" s="248" t="s">
        <v>7177</v>
      </c>
      <c r="I1572" s="249">
        <v>3598</v>
      </c>
      <c r="J1572" s="249">
        <v>61</v>
      </c>
      <c r="K1572" s="250">
        <v>1.5851547045787975</v>
      </c>
      <c r="L1572" s="251" t="s">
        <v>6273</v>
      </c>
      <c r="M1572" s="251" t="s">
        <v>8710</v>
      </c>
      <c r="N1572" s="245"/>
      <c r="S1572" s="251" t="s">
        <v>8711</v>
      </c>
      <c r="T1572" s="251" t="s">
        <v>8716</v>
      </c>
    </row>
    <row r="1573" spans="1:20">
      <c r="A1573" s="245" t="s">
        <v>6267</v>
      </c>
      <c r="B1573" s="245" t="s">
        <v>6268</v>
      </c>
      <c r="C1573" s="245" t="s">
        <v>6269</v>
      </c>
      <c r="D1573" s="245">
        <v>2017</v>
      </c>
      <c r="E1573" s="246">
        <v>43803</v>
      </c>
      <c r="F1573" s="245" t="s">
        <v>6848</v>
      </c>
      <c r="G1573" s="247" t="s">
        <v>7476</v>
      </c>
      <c r="H1573" s="248" t="s">
        <v>7177</v>
      </c>
      <c r="I1573" s="249">
        <v>2796</v>
      </c>
      <c r="J1573" s="249">
        <v>58</v>
      </c>
      <c r="K1573" s="250">
        <v>1.4330230841772931</v>
      </c>
      <c r="L1573" s="251" t="s">
        <v>6273</v>
      </c>
      <c r="N1573" s="245"/>
    </row>
    <row r="1574" spans="1:20">
      <c r="A1574" s="245" t="s">
        <v>6267</v>
      </c>
      <c r="B1574" s="245" t="s">
        <v>6268</v>
      </c>
      <c r="C1574" s="245" t="s">
        <v>6269</v>
      </c>
      <c r="D1574" s="245">
        <v>2017</v>
      </c>
      <c r="E1574" s="246">
        <v>43803</v>
      </c>
      <c r="F1574" s="245" t="s">
        <v>6390</v>
      </c>
      <c r="G1574" s="247" t="s">
        <v>7477</v>
      </c>
      <c r="H1574" s="248" t="s">
        <v>7177</v>
      </c>
      <c r="I1574" s="249">
        <v>2542</v>
      </c>
      <c r="J1574" s="249">
        <v>56</v>
      </c>
      <c r="K1574" s="250">
        <v>1.4474763119533527</v>
      </c>
      <c r="L1574" s="251" t="s">
        <v>6273</v>
      </c>
      <c r="N1574" s="245"/>
    </row>
    <row r="1575" spans="1:20">
      <c r="A1575" s="245" t="s">
        <v>6267</v>
      </c>
      <c r="B1575" s="245" t="s">
        <v>6268</v>
      </c>
      <c r="C1575" s="245" t="s">
        <v>6269</v>
      </c>
      <c r="D1575" s="245">
        <v>2017</v>
      </c>
      <c r="E1575" s="246">
        <v>43803</v>
      </c>
      <c r="F1575" s="245" t="s">
        <v>7017</v>
      </c>
      <c r="G1575" s="247" t="s">
        <v>7478</v>
      </c>
      <c r="H1575" s="248" t="s">
        <v>7177</v>
      </c>
      <c r="I1575" s="249">
        <v>3176</v>
      </c>
      <c r="J1575" s="249">
        <v>59</v>
      </c>
      <c r="K1575" s="250">
        <v>1.5464093213035413</v>
      </c>
      <c r="L1575" s="251" t="s">
        <v>6273</v>
      </c>
      <c r="N1575" s="245" t="s">
        <v>6278</v>
      </c>
    </row>
    <row r="1576" spans="1:20">
      <c r="A1576" s="245" t="s">
        <v>6267</v>
      </c>
      <c r="B1576" s="245" t="s">
        <v>6268</v>
      </c>
      <c r="C1576" s="245" t="s">
        <v>6269</v>
      </c>
      <c r="D1576" s="245">
        <v>2017</v>
      </c>
      <c r="E1576" s="246">
        <v>43803</v>
      </c>
      <c r="F1576" s="245" t="s">
        <v>6392</v>
      </c>
      <c r="G1576" s="247" t="s">
        <v>3423</v>
      </c>
      <c r="H1576" s="248" t="s">
        <v>7177</v>
      </c>
      <c r="I1576" s="249">
        <v>3672</v>
      </c>
      <c r="J1576" s="249">
        <v>63</v>
      </c>
      <c r="K1576" s="250">
        <v>1.4685239175035094</v>
      </c>
      <c r="L1576" s="251" t="s">
        <v>6273</v>
      </c>
      <c r="M1576" s="251" t="s">
        <v>8710</v>
      </c>
      <c r="N1576" s="245"/>
      <c r="S1576" s="251" t="s">
        <v>8711</v>
      </c>
      <c r="T1576" s="251" t="s">
        <v>8711</v>
      </c>
    </row>
    <row r="1577" spans="1:20">
      <c r="A1577" s="245" t="s">
        <v>6267</v>
      </c>
      <c r="B1577" s="245" t="s">
        <v>6268</v>
      </c>
      <c r="C1577" s="245" t="s">
        <v>6269</v>
      </c>
      <c r="D1577" s="245">
        <v>2017</v>
      </c>
      <c r="E1577" s="246">
        <v>43803</v>
      </c>
      <c r="F1577" s="245" t="s">
        <v>6394</v>
      </c>
      <c r="G1577" s="247" t="s">
        <v>7479</v>
      </c>
      <c r="H1577" s="248" t="s">
        <v>7177</v>
      </c>
      <c r="I1577" s="249">
        <v>2930</v>
      </c>
      <c r="J1577" s="249">
        <v>60</v>
      </c>
      <c r="K1577" s="250">
        <v>1.3564814814814814</v>
      </c>
      <c r="L1577" s="251" t="s">
        <v>6273</v>
      </c>
      <c r="N1577" s="245"/>
    </row>
    <row r="1578" spans="1:20">
      <c r="A1578" s="245" t="s">
        <v>6267</v>
      </c>
      <c r="B1578" s="245" t="s">
        <v>6268</v>
      </c>
      <c r="C1578" s="245" t="s">
        <v>6269</v>
      </c>
      <c r="D1578" s="245">
        <v>2017</v>
      </c>
      <c r="E1578" s="246">
        <v>43803</v>
      </c>
      <c r="F1578" s="245" t="s">
        <v>6400</v>
      </c>
      <c r="G1578" s="247" t="s">
        <v>4150</v>
      </c>
      <c r="H1578" s="248" t="s">
        <v>7177</v>
      </c>
      <c r="I1578" s="249">
        <v>3438</v>
      </c>
      <c r="J1578" s="249">
        <v>60</v>
      </c>
      <c r="K1578" s="250">
        <v>1.5916666666666666</v>
      </c>
      <c r="L1578" s="251" t="s">
        <v>6273</v>
      </c>
      <c r="M1578" s="251" t="s">
        <v>8710</v>
      </c>
      <c r="N1578" s="245"/>
      <c r="S1578" s="251" t="s">
        <v>8711</v>
      </c>
      <c r="T1578" s="251" t="s">
        <v>8711</v>
      </c>
    </row>
    <row r="1579" spans="1:20">
      <c r="A1579" s="245" t="s">
        <v>6267</v>
      </c>
      <c r="B1579" s="245" t="s">
        <v>6268</v>
      </c>
      <c r="C1579" s="245" t="s">
        <v>6269</v>
      </c>
      <c r="D1579" s="245">
        <v>2017</v>
      </c>
      <c r="E1579" s="246">
        <v>43803</v>
      </c>
      <c r="F1579" s="245" t="s">
        <v>6525</v>
      </c>
      <c r="G1579" s="247" t="s">
        <v>7480</v>
      </c>
      <c r="H1579" s="248" t="s">
        <v>7177</v>
      </c>
      <c r="I1579" s="249">
        <v>2994</v>
      </c>
      <c r="J1579" s="249">
        <v>60</v>
      </c>
      <c r="K1579" s="250">
        <v>1.3861111111111111</v>
      </c>
      <c r="L1579" s="251" t="s">
        <v>6273</v>
      </c>
      <c r="N1579" s="245"/>
    </row>
    <row r="1580" spans="1:20">
      <c r="A1580" s="245" t="s">
        <v>6267</v>
      </c>
      <c r="B1580" s="245" t="s">
        <v>6268</v>
      </c>
      <c r="C1580" s="245" t="s">
        <v>6269</v>
      </c>
      <c r="D1580" s="245">
        <v>2017</v>
      </c>
      <c r="E1580" s="246">
        <v>43803</v>
      </c>
      <c r="F1580" s="245" t="s">
        <v>6320</v>
      </c>
      <c r="G1580" s="247" t="s">
        <v>7481</v>
      </c>
      <c r="H1580" s="248" t="s">
        <v>7177</v>
      </c>
      <c r="I1580" s="249">
        <v>3000</v>
      </c>
      <c r="J1580" s="249">
        <v>57</v>
      </c>
      <c r="K1580" s="250">
        <v>1.619931638884839</v>
      </c>
      <c r="L1580" s="251" t="s">
        <v>6273</v>
      </c>
      <c r="N1580" s="245"/>
    </row>
    <row r="1581" spans="1:20">
      <c r="A1581" s="245" t="s">
        <v>6267</v>
      </c>
      <c r="B1581" s="245" t="s">
        <v>6268</v>
      </c>
      <c r="C1581" s="245" t="s">
        <v>6269</v>
      </c>
      <c r="D1581" s="245">
        <v>2017</v>
      </c>
      <c r="E1581" s="246">
        <v>43803</v>
      </c>
      <c r="F1581" s="245" t="s">
        <v>6610</v>
      </c>
      <c r="G1581" s="247" t="s">
        <v>3891</v>
      </c>
      <c r="H1581" s="248" t="s">
        <v>7177</v>
      </c>
      <c r="I1581" s="249">
        <v>3714</v>
      </c>
      <c r="J1581" s="249">
        <v>63</v>
      </c>
      <c r="K1581" s="250">
        <v>1.4853207596971769</v>
      </c>
      <c r="L1581" s="251" t="s">
        <v>6273</v>
      </c>
      <c r="M1581" s="251" t="s">
        <v>8710</v>
      </c>
      <c r="N1581" s="245"/>
      <c r="S1581" s="251" t="s">
        <v>8711</v>
      </c>
      <c r="T1581" s="251" t="s">
        <v>8711</v>
      </c>
    </row>
    <row r="1582" spans="1:20">
      <c r="A1582" s="245" t="s">
        <v>6267</v>
      </c>
      <c r="B1582" s="245" t="s">
        <v>6268</v>
      </c>
      <c r="C1582" s="245" t="s">
        <v>6269</v>
      </c>
      <c r="D1582" s="245">
        <v>2017</v>
      </c>
      <c r="E1582" s="246">
        <v>43803</v>
      </c>
      <c r="F1582" s="245" t="s">
        <v>6276</v>
      </c>
      <c r="G1582" s="247" t="s">
        <v>4200</v>
      </c>
      <c r="H1582" s="248" t="s">
        <v>7177</v>
      </c>
      <c r="I1582" s="249">
        <v>3840</v>
      </c>
      <c r="J1582" s="249">
        <v>64</v>
      </c>
      <c r="K1582" s="250">
        <v>1.46484375</v>
      </c>
      <c r="L1582" s="251" t="s">
        <v>6273</v>
      </c>
      <c r="M1582" s="251" t="s">
        <v>8710</v>
      </c>
      <c r="N1582" s="245"/>
      <c r="S1582" s="251" t="s">
        <v>8711</v>
      </c>
      <c r="T1582" s="251" t="s">
        <v>8711</v>
      </c>
    </row>
    <row r="1583" spans="1:20">
      <c r="A1583" s="245" t="s">
        <v>6267</v>
      </c>
      <c r="B1583" s="245" t="s">
        <v>6268</v>
      </c>
      <c r="C1583" s="245" t="s">
        <v>6269</v>
      </c>
      <c r="D1583" s="245">
        <v>2017</v>
      </c>
      <c r="E1583" s="246">
        <v>43803</v>
      </c>
      <c r="F1583" s="245" t="s">
        <v>7100</v>
      </c>
      <c r="G1583" s="247" t="s">
        <v>7482</v>
      </c>
      <c r="H1583" s="248" t="s">
        <v>7177</v>
      </c>
      <c r="I1583" s="249">
        <v>3602</v>
      </c>
      <c r="J1583" s="249">
        <v>61</v>
      </c>
      <c r="K1583" s="250">
        <v>1.5869169666183514</v>
      </c>
      <c r="L1583" s="251" t="s">
        <v>6273</v>
      </c>
      <c r="M1583" s="251" t="s">
        <v>8710</v>
      </c>
      <c r="N1583" s="245"/>
      <c r="S1583" s="251" t="s">
        <v>8711</v>
      </c>
      <c r="T1583" s="251" t="s">
        <v>8711</v>
      </c>
    </row>
    <row r="1584" spans="1:20">
      <c r="A1584" s="245" t="s">
        <v>6267</v>
      </c>
      <c r="B1584" s="245" t="s">
        <v>6268</v>
      </c>
      <c r="C1584" s="245" t="s">
        <v>6269</v>
      </c>
      <c r="D1584" s="245">
        <v>2017</v>
      </c>
      <c r="E1584" s="246">
        <v>43803</v>
      </c>
      <c r="F1584" s="245" t="s">
        <v>6677</v>
      </c>
      <c r="G1584" s="247" t="s">
        <v>7483</v>
      </c>
      <c r="H1584" s="248" t="s">
        <v>7177</v>
      </c>
      <c r="I1584" s="249">
        <v>3156</v>
      </c>
      <c r="J1584" s="249">
        <v>57</v>
      </c>
      <c r="K1584" s="250">
        <v>1.7041680841068507</v>
      </c>
      <c r="L1584" s="251" t="s">
        <v>6273</v>
      </c>
      <c r="N1584" s="245"/>
    </row>
    <row r="1585" spans="1:20">
      <c r="A1585" s="245" t="s">
        <v>6267</v>
      </c>
      <c r="B1585" s="245" t="s">
        <v>6268</v>
      </c>
      <c r="C1585" s="245" t="s">
        <v>6269</v>
      </c>
      <c r="D1585" s="245">
        <v>2017</v>
      </c>
      <c r="E1585" s="246">
        <v>43803</v>
      </c>
      <c r="F1585" s="245" t="s">
        <v>6287</v>
      </c>
      <c r="G1585" s="247" t="s">
        <v>7484</v>
      </c>
      <c r="H1585" s="248" t="s">
        <v>7177</v>
      </c>
      <c r="I1585" s="249">
        <v>3036</v>
      </c>
      <c r="J1585" s="249">
        <v>59</v>
      </c>
      <c r="K1585" s="250">
        <v>1.4782426635634607</v>
      </c>
      <c r="L1585" s="251" t="s">
        <v>6273</v>
      </c>
      <c r="N1585" s="245"/>
    </row>
    <row r="1586" spans="1:20">
      <c r="A1586" s="245" t="s">
        <v>6267</v>
      </c>
      <c r="B1586" s="245" t="s">
        <v>6268</v>
      </c>
      <c r="C1586" s="245" t="s">
        <v>6269</v>
      </c>
      <c r="D1586" s="245">
        <v>2017</v>
      </c>
      <c r="E1586" s="246">
        <v>43803</v>
      </c>
      <c r="F1586" s="245" t="s">
        <v>6275</v>
      </c>
      <c r="G1586" s="247" t="s">
        <v>7485</v>
      </c>
      <c r="H1586" s="248" t="s">
        <v>7177</v>
      </c>
      <c r="I1586" s="249">
        <v>2972</v>
      </c>
      <c r="J1586" s="249">
        <v>60</v>
      </c>
      <c r="K1586" s="250">
        <v>1.375925925925926</v>
      </c>
      <c r="L1586" s="251" t="s">
        <v>6273</v>
      </c>
      <c r="N1586" s="245"/>
    </row>
    <row r="1587" spans="1:20">
      <c r="A1587" s="245" t="s">
        <v>6267</v>
      </c>
      <c r="B1587" s="245" t="s">
        <v>6268</v>
      </c>
      <c r="C1587" s="245" t="s">
        <v>6269</v>
      </c>
      <c r="D1587" s="245">
        <v>2017</v>
      </c>
      <c r="E1587" s="246">
        <v>43803</v>
      </c>
      <c r="F1587" s="245" t="s">
        <v>6960</v>
      </c>
      <c r="G1587" s="247" t="s">
        <v>7486</v>
      </c>
      <c r="H1587" s="248" t="s">
        <v>7177</v>
      </c>
      <c r="I1587" s="249">
        <v>3206</v>
      </c>
      <c r="J1587" s="249">
        <v>57</v>
      </c>
      <c r="K1587" s="250">
        <v>1.7311669447549312</v>
      </c>
      <c r="L1587" s="251" t="s">
        <v>6273</v>
      </c>
      <c r="N1587" s="245"/>
    </row>
    <row r="1588" spans="1:20">
      <c r="A1588" s="245" t="s">
        <v>6267</v>
      </c>
      <c r="B1588" s="245" t="s">
        <v>6268</v>
      </c>
      <c r="C1588" s="245" t="s">
        <v>6269</v>
      </c>
      <c r="D1588" s="245">
        <v>2017</v>
      </c>
      <c r="E1588" s="246">
        <v>43803</v>
      </c>
      <c r="F1588" s="245" t="s">
        <v>6615</v>
      </c>
      <c r="G1588" s="247" t="s">
        <v>7487</v>
      </c>
      <c r="H1588" s="248" t="s">
        <v>7177</v>
      </c>
      <c r="I1588" s="249">
        <v>4336</v>
      </c>
      <c r="J1588" s="249">
        <v>66</v>
      </c>
      <c r="K1588" s="250">
        <v>1.5081948966246488</v>
      </c>
      <c r="L1588" s="251" t="s">
        <v>6273</v>
      </c>
      <c r="M1588" s="251" t="s">
        <v>8710</v>
      </c>
      <c r="N1588" s="245"/>
      <c r="S1588" s="251" t="s">
        <v>8711</v>
      </c>
      <c r="T1588" s="251" t="s">
        <v>8716</v>
      </c>
    </row>
    <row r="1589" spans="1:20">
      <c r="A1589" s="245" t="s">
        <v>6267</v>
      </c>
      <c r="B1589" s="245" t="s">
        <v>6268</v>
      </c>
      <c r="C1589" s="245" t="s">
        <v>6269</v>
      </c>
      <c r="D1589" s="245">
        <v>2017</v>
      </c>
      <c r="E1589" s="246">
        <v>43802</v>
      </c>
      <c r="F1589" s="245" t="s">
        <v>6745</v>
      </c>
      <c r="G1589" s="247" t="s">
        <v>7175</v>
      </c>
      <c r="H1589" s="248" t="s">
        <v>7177</v>
      </c>
      <c r="I1589" s="249">
        <v>2964</v>
      </c>
      <c r="J1589" s="249">
        <v>59</v>
      </c>
      <c r="K1589" s="250">
        <v>1.4431855252971335</v>
      </c>
      <c r="L1589" s="251" t="s">
        <v>6273</v>
      </c>
      <c r="N1589" s="245"/>
    </row>
    <row r="1590" spans="1:20">
      <c r="A1590" s="245" t="s">
        <v>6267</v>
      </c>
      <c r="B1590" s="245" t="s">
        <v>6268</v>
      </c>
      <c r="C1590" s="245" t="s">
        <v>6269</v>
      </c>
      <c r="D1590" s="245">
        <v>2017</v>
      </c>
      <c r="E1590" s="246">
        <v>43803</v>
      </c>
      <c r="F1590" s="245" t="s">
        <v>7093</v>
      </c>
      <c r="G1590" s="247" t="s">
        <v>7488</v>
      </c>
      <c r="H1590" s="248" t="s">
        <v>7177</v>
      </c>
      <c r="I1590" s="249">
        <v>2810</v>
      </c>
      <c r="J1590" s="249">
        <v>58</v>
      </c>
      <c r="K1590" s="250">
        <v>1.4401984501209562</v>
      </c>
      <c r="L1590" s="251" t="s">
        <v>6273</v>
      </c>
      <c r="N1590" s="245"/>
    </row>
    <row r="1591" spans="1:20">
      <c r="A1591" s="245" t="s">
        <v>6267</v>
      </c>
      <c r="B1591" s="245" t="s">
        <v>6268</v>
      </c>
      <c r="C1591" s="245" t="s">
        <v>6269</v>
      </c>
      <c r="D1591" s="245">
        <v>2017</v>
      </c>
      <c r="E1591" s="246">
        <v>43803</v>
      </c>
      <c r="F1591" s="245" t="s">
        <v>6308</v>
      </c>
      <c r="G1591" s="247" t="s">
        <v>4610</v>
      </c>
      <c r="H1591" s="248" t="s">
        <v>7177</v>
      </c>
      <c r="I1591" s="249">
        <v>3922</v>
      </c>
      <c r="J1591" s="249">
        <v>63</v>
      </c>
      <c r="K1591" s="250">
        <v>1.5685051210372452</v>
      </c>
      <c r="L1591" s="251" t="s">
        <v>6273</v>
      </c>
      <c r="M1591" s="251" t="s">
        <v>8713</v>
      </c>
      <c r="N1591" s="245"/>
      <c r="S1591" s="251" t="s">
        <v>8714</v>
      </c>
      <c r="T1591" s="251" t="s">
        <v>8714</v>
      </c>
    </row>
    <row r="1592" spans="1:20">
      <c r="A1592" s="245" t="s">
        <v>6267</v>
      </c>
      <c r="B1592" s="245" t="s">
        <v>6268</v>
      </c>
      <c r="C1592" s="245" t="s">
        <v>6269</v>
      </c>
      <c r="D1592" s="245">
        <v>2017</v>
      </c>
      <c r="E1592" s="246">
        <v>43803</v>
      </c>
      <c r="F1592" s="245" t="s">
        <v>7047</v>
      </c>
      <c r="G1592" s="247" t="s">
        <v>7489</v>
      </c>
      <c r="H1592" s="248" t="s">
        <v>7177</v>
      </c>
      <c r="I1592" s="249">
        <v>2886</v>
      </c>
      <c r="J1592" s="249">
        <v>59</v>
      </c>
      <c r="K1592" s="250">
        <v>1.405206958841946</v>
      </c>
      <c r="L1592" s="251" t="s">
        <v>6273</v>
      </c>
      <c r="N1592" s="245"/>
    </row>
    <row r="1593" spans="1:20">
      <c r="A1593" s="245" t="s">
        <v>6267</v>
      </c>
      <c r="B1593" s="245" t="s">
        <v>6268</v>
      </c>
      <c r="C1593" s="245" t="s">
        <v>6269</v>
      </c>
      <c r="D1593" s="245">
        <v>2017</v>
      </c>
      <c r="E1593" s="246">
        <v>43803</v>
      </c>
      <c r="F1593" s="245" t="s">
        <v>6307</v>
      </c>
      <c r="G1593" s="247" t="s">
        <v>7490</v>
      </c>
      <c r="H1593" s="248" t="s">
        <v>7177</v>
      </c>
      <c r="I1593" s="249">
        <v>2922</v>
      </c>
      <c r="J1593" s="249">
        <v>59</v>
      </c>
      <c r="K1593" s="250">
        <v>1.4227355279751095</v>
      </c>
      <c r="L1593" s="251" t="s">
        <v>6273</v>
      </c>
      <c r="N1593" s="245"/>
    </row>
    <row r="1594" spans="1:20">
      <c r="A1594" s="245" t="s">
        <v>6267</v>
      </c>
      <c r="B1594" s="245" t="s">
        <v>6268</v>
      </c>
      <c r="C1594" s="245" t="s">
        <v>6269</v>
      </c>
      <c r="D1594" s="245">
        <v>2017</v>
      </c>
      <c r="E1594" s="246">
        <v>43803</v>
      </c>
      <c r="F1594" s="245" t="s">
        <v>6548</v>
      </c>
      <c r="G1594" s="247" t="s">
        <v>7491</v>
      </c>
      <c r="H1594" s="248" t="s">
        <v>7177</v>
      </c>
      <c r="I1594" s="249">
        <v>3254</v>
      </c>
      <c r="J1594" s="249">
        <v>62</v>
      </c>
      <c r="K1594" s="250">
        <v>1.3653452384948475</v>
      </c>
      <c r="L1594" s="251" t="s">
        <v>6273</v>
      </c>
      <c r="N1594" s="245"/>
    </row>
    <row r="1595" spans="1:20">
      <c r="A1595" s="245" t="s">
        <v>6267</v>
      </c>
      <c r="B1595" s="245" t="s">
        <v>6268</v>
      </c>
      <c r="C1595" s="245" t="s">
        <v>6269</v>
      </c>
      <c r="D1595" s="245">
        <v>2017</v>
      </c>
      <c r="E1595" s="246">
        <v>43803</v>
      </c>
      <c r="F1595" s="245" t="s">
        <v>6699</v>
      </c>
      <c r="G1595" s="247" t="s">
        <v>7492</v>
      </c>
      <c r="H1595" s="248" t="s">
        <v>7177</v>
      </c>
      <c r="I1595" s="249">
        <v>3056</v>
      </c>
      <c r="J1595" s="249">
        <v>60</v>
      </c>
      <c r="K1595" s="250">
        <v>1.4148148148148147</v>
      </c>
      <c r="L1595" s="251" t="s">
        <v>6273</v>
      </c>
      <c r="M1595" s="251" t="s">
        <v>8713</v>
      </c>
      <c r="N1595" s="245"/>
      <c r="S1595" s="251" t="s">
        <v>8714</v>
      </c>
      <c r="T1595" s="251" t="s">
        <v>8714</v>
      </c>
    </row>
    <row r="1596" spans="1:20">
      <c r="A1596" s="245" t="s">
        <v>6267</v>
      </c>
      <c r="B1596" s="245" t="s">
        <v>6268</v>
      </c>
      <c r="C1596" s="245" t="s">
        <v>6269</v>
      </c>
      <c r="D1596" s="245">
        <v>2017</v>
      </c>
      <c r="E1596" s="246">
        <v>43803</v>
      </c>
      <c r="F1596" s="245" t="s">
        <v>6364</v>
      </c>
      <c r="G1596" s="247" t="s">
        <v>7493</v>
      </c>
      <c r="H1596" s="248" t="s">
        <v>7177</v>
      </c>
      <c r="I1596" s="249">
        <v>3126</v>
      </c>
      <c r="J1596" s="249">
        <v>61</v>
      </c>
      <c r="K1596" s="250">
        <v>1.3772077839114287</v>
      </c>
      <c r="L1596" s="251" t="s">
        <v>6273</v>
      </c>
      <c r="N1596" s="245"/>
    </row>
    <row r="1597" spans="1:20">
      <c r="A1597" s="245" t="s">
        <v>6267</v>
      </c>
      <c r="B1597" s="245" t="s">
        <v>6268</v>
      </c>
      <c r="C1597" s="245" t="s">
        <v>6269</v>
      </c>
      <c r="D1597" s="245">
        <v>2017</v>
      </c>
      <c r="E1597" s="246">
        <v>43803</v>
      </c>
      <c r="F1597" s="245" t="s">
        <v>6404</v>
      </c>
      <c r="G1597" s="247" t="s">
        <v>7494</v>
      </c>
      <c r="H1597" s="248" t="s">
        <v>7177</v>
      </c>
      <c r="I1597" s="249">
        <v>2714</v>
      </c>
      <c r="J1597" s="249">
        <v>56</v>
      </c>
      <c r="K1597" s="250">
        <v>1.5454172740524781</v>
      </c>
      <c r="L1597" s="251" t="s">
        <v>6273</v>
      </c>
      <c r="N1597" s="245"/>
    </row>
    <row r="1598" spans="1:20">
      <c r="A1598" s="245" t="s">
        <v>6267</v>
      </c>
      <c r="B1598" s="245" t="s">
        <v>6268</v>
      </c>
      <c r="C1598" s="245" t="s">
        <v>6269</v>
      </c>
      <c r="D1598" s="245">
        <v>2017</v>
      </c>
      <c r="E1598" s="246">
        <v>43803</v>
      </c>
      <c r="F1598" s="245" t="s">
        <v>7039</v>
      </c>
      <c r="G1598" s="247" t="s">
        <v>7495</v>
      </c>
      <c r="H1598" s="248" t="s">
        <v>7177</v>
      </c>
      <c r="I1598" s="249">
        <v>4306</v>
      </c>
      <c r="J1598" s="249">
        <v>66</v>
      </c>
      <c r="K1598" s="250">
        <v>1.497759968834349</v>
      </c>
      <c r="L1598" s="251" t="s">
        <v>6273</v>
      </c>
      <c r="M1598" s="251" t="s">
        <v>8710</v>
      </c>
      <c r="N1598" s="245"/>
      <c r="S1598" s="251" t="s">
        <v>8711</v>
      </c>
      <c r="T1598" s="251" t="s">
        <v>8711</v>
      </c>
    </row>
    <row r="1599" spans="1:20">
      <c r="A1599" s="245" t="s">
        <v>6267</v>
      </c>
      <c r="B1599" s="245" t="s">
        <v>6268</v>
      </c>
      <c r="C1599" s="245" t="s">
        <v>6269</v>
      </c>
      <c r="D1599" s="245">
        <v>2017</v>
      </c>
      <c r="E1599" s="246">
        <v>43803</v>
      </c>
      <c r="F1599" s="245" t="s">
        <v>6960</v>
      </c>
      <c r="G1599" s="247" t="s">
        <v>7496</v>
      </c>
      <c r="H1599" s="248" t="s">
        <v>7177</v>
      </c>
      <c r="I1599" s="249">
        <v>3052</v>
      </c>
      <c r="J1599" s="249">
        <v>59</v>
      </c>
      <c r="K1599" s="250">
        <v>1.4860331387337558</v>
      </c>
      <c r="L1599" s="251" t="s">
        <v>6273</v>
      </c>
      <c r="N1599" s="245"/>
    </row>
    <row r="1600" spans="1:20">
      <c r="A1600" s="245" t="s">
        <v>6267</v>
      </c>
      <c r="B1600" s="245" t="s">
        <v>6268</v>
      </c>
      <c r="C1600" s="245" t="s">
        <v>6269</v>
      </c>
      <c r="D1600" s="245">
        <v>2017</v>
      </c>
      <c r="E1600" s="246">
        <v>43803</v>
      </c>
      <c r="F1600" s="245" t="s">
        <v>6698</v>
      </c>
      <c r="G1600" s="247" t="s">
        <v>7497</v>
      </c>
      <c r="H1600" s="248" t="s">
        <v>7177</v>
      </c>
      <c r="I1600" s="249">
        <v>3892</v>
      </c>
      <c r="J1600" s="249">
        <v>62</v>
      </c>
      <c r="K1600" s="250">
        <v>1.6330435366385823</v>
      </c>
      <c r="L1600" s="251" t="s">
        <v>6273</v>
      </c>
      <c r="M1600" s="251" t="s">
        <v>8710</v>
      </c>
      <c r="N1600" s="245"/>
      <c r="S1600" s="251" t="s">
        <v>8711</v>
      </c>
      <c r="T1600" s="251" t="s">
        <v>8711</v>
      </c>
    </row>
    <row r="1601" spans="1:20">
      <c r="A1601" s="245" t="s">
        <v>6267</v>
      </c>
      <c r="B1601" s="245" t="s">
        <v>6268</v>
      </c>
      <c r="C1601" s="245" t="s">
        <v>6269</v>
      </c>
      <c r="D1601" s="245">
        <v>2017</v>
      </c>
      <c r="E1601" s="246">
        <v>43803</v>
      </c>
      <c r="F1601" s="245" t="s">
        <v>6392</v>
      </c>
      <c r="G1601" s="247" t="s">
        <v>7498</v>
      </c>
      <c r="H1601" s="248" t="s">
        <v>7177</v>
      </c>
      <c r="I1601" s="249">
        <v>3114</v>
      </c>
      <c r="J1601" s="249">
        <v>59</v>
      </c>
      <c r="K1601" s="250">
        <v>1.5162212300186484</v>
      </c>
      <c r="L1601" s="251" t="s">
        <v>6273</v>
      </c>
      <c r="N1601" s="245"/>
    </row>
    <row r="1602" spans="1:20">
      <c r="A1602" s="245" t="s">
        <v>6267</v>
      </c>
      <c r="B1602" s="245" t="s">
        <v>6268</v>
      </c>
      <c r="C1602" s="245" t="s">
        <v>6269</v>
      </c>
      <c r="D1602" s="245">
        <v>2017</v>
      </c>
      <c r="E1602" s="246">
        <v>43803</v>
      </c>
      <c r="F1602" s="245" t="s">
        <v>6720</v>
      </c>
      <c r="G1602" s="247" t="s">
        <v>7499</v>
      </c>
      <c r="H1602" s="248" t="s">
        <v>7177</v>
      </c>
      <c r="I1602" s="249">
        <v>2082</v>
      </c>
      <c r="J1602" s="249">
        <v>53</v>
      </c>
      <c r="K1602" s="250">
        <v>1.398469877818602</v>
      </c>
      <c r="L1602" s="251" t="s">
        <v>6273</v>
      </c>
      <c r="N1602" s="245"/>
    </row>
    <row r="1603" spans="1:20">
      <c r="A1603" s="245" t="s">
        <v>6267</v>
      </c>
      <c r="B1603" s="245" t="s">
        <v>6268</v>
      </c>
      <c r="C1603" s="245" t="s">
        <v>6269</v>
      </c>
      <c r="D1603" s="245">
        <v>2017</v>
      </c>
      <c r="E1603" s="246">
        <v>43803</v>
      </c>
      <c r="F1603" s="245" t="s">
        <v>6902</v>
      </c>
      <c r="G1603" s="247" t="s">
        <v>7500</v>
      </c>
      <c r="H1603" s="248" t="s">
        <v>7177</v>
      </c>
      <c r="I1603" s="249">
        <v>3604</v>
      </c>
      <c r="J1603" s="249">
        <v>62</v>
      </c>
      <c r="K1603" s="250">
        <v>1.5122016716457991</v>
      </c>
      <c r="L1603" s="251" t="s">
        <v>6273</v>
      </c>
      <c r="M1603" s="251" t="s">
        <v>8710</v>
      </c>
      <c r="N1603" s="245"/>
      <c r="S1603" s="251" t="s">
        <v>8711</v>
      </c>
      <c r="T1603" s="251" t="s">
        <v>8711</v>
      </c>
    </row>
    <row r="1604" spans="1:20">
      <c r="A1604" s="245" t="s">
        <v>6267</v>
      </c>
      <c r="B1604" s="245" t="s">
        <v>6268</v>
      </c>
      <c r="C1604" s="245" t="s">
        <v>6269</v>
      </c>
      <c r="D1604" s="245">
        <v>2017</v>
      </c>
      <c r="E1604" s="246">
        <v>43803</v>
      </c>
      <c r="F1604" s="245" t="s">
        <v>6914</v>
      </c>
      <c r="G1604" s="247" t="s">
        <v>7501</v>
      </c>
      <c r="H1604" s="248" t="s">
        <v>7177</v>
      </c>
      <c r="I1604" s="249">
        <v>3460</v>
      </c>
      <c r="J1604" s="249">
        <v>62</v>
      </c>
      <c r="K1604" s="250">
        <v>1.4517807391494075</v>
      </c>
      <c r="L1604" s="251" t="s">
        <v>6273</v>
      </c>
      <c r="M1604" s="251" t="s">
        <v>8713</v>
      </c>
      <c r="N1604" s="245"/>
      <c r="S1604" s="251" t="s">
        <v>8714</v>
      </c>
      <c r="T1604" s="251" t="s">
        <v>8714</v>
      </c>
    </row>
    <row r="1605" spans="1:20">
      <c r="A1605" s="245" t="s">
        <v>6267</v>
      </c>
      <c r="B1605" s="245" t="s">
        <v>6268</v>
      </c>
      <c r="C1605" s="245" t="s">
        <v>6269</v>
      </c>
      <c r="D1605" s="245">
        <v>2017</v>
      </c>
      <c r="E1605" s="246">
        <v>43803</v>
      </c>
      <c r="F1605" s="245" t="s">
        <v>6285</v>
      </c>
      <c r="G1605" s="247" t="s">
        <v>3814</v>
      </c>
      <c r="H1605" s="248" t="s">
        <v>7177</v>
      </c>
      <c r="I1605" s="249">
        <v>4104</v>
      </c>
      <c r="J1605" s="249">
        <v>65</v>
      </c>
      <c r="K1605" s="250">
        <v>1.4944014565316341</v>
      </c>
      <c r="L1605" s="251" t="s">
        <v>6273</v>
      </c>
      <c r="M1605" s="251" t="s">
        <v>8710</v>
      </c>
      <c r="N1605" s="245"/>
      <c r="S1605" s="251" t="s">
        <v>8711</v>
      </c>
      <c r="T1605" s="251" t="s">
        <v>8711</v>
      </c>
    </row>
    <row r="1606" spans="1:20">
      <c r="A1606" s="245" t="s">
        <v>6267</v>
      </c>
      <c r="B1606" s="245" t="s">
        <v>6268</v>
      </c>
      <c r="C1606" s="245" t="s">
        <v>6269</v>
      </c>
      <c r="D1606" s="245">
        <v>2017</v>
      </c>
      <c r="E1606" s="246">
        <v>43803</v>
      </c>
      <c r="F1606" s="245" t="s">
        <v>7056</v>
      </c>
      <c r="G1606" s="247" t="s">
        <v>7502</v>
      </c>
      <c r="H1606" s="248" t="s">
        <v>7177</v>
      </c>
      <c r="I1606" s="249">
        <v>3090</v>
      </c>
      <c r="J1606" s="249">
        <v>59</v>
      </c>
      <c r="K1606" s="250">
        <v>1.5045355172632062</v>
      </c>
      <c r="L1606" s="251" t="s">
        <v>6273</v>
      </c>
      <c r="N1606" s="245"/>
    </row>
    <row r="1607" spans="1:20">
      <c r="A1607" s="245" t="s">
        <v>6267</v>
      </c>
      <c r="B1607" s="245" t="s">
        <v>6268</v>
      </c>
      <c r="C1607" s="245" t="s">
        <v>6269</v>
      </c>
      <c r="D1607" s="245">
        <v>2017</v>
      </c>
      <c r="E1607" s="246">
        <v>43803</v>
      </c>
      <c r="F1607" s="245" t="s">
        <v>7503</v>
      </c>
      <c r="G1607" s="247" t="s">
        <v>7504</v>
      </c>
      <c r="H1607" s="248" t="s">
        <v>7177</v>
      </c>
      <c r="I1607" s="249">
        <v>2966</v>
      </c>
      <c r="J1607" s="249">
        <v>60</v>
      </c>
      <c r="K1607" s="250">
        <v>1.3731481481481482</v>
      </c>
      <c r="L1607" s="251" t="s">
        <v>6273</v>
      </c>
      <c r="N1607" s="245"/>
    </row>
    <row r="1608" spans="1:20">
      <c r="A1608" s="245" t="s">
        <v>6267</v>
      </c>
      <c r="B1608" s="245" t="s">
        <v>6268</v>
      </c>
      <c r="C1608" s="245" t="s">
        <v>6269</v>
      </c>
      <c r="D1608" s="245">
        <v>2017</v>
      </c>
      <c r="E1608" s="246">
        <v>43803</v>
      </c>
      <c r="F1608" s="245" t="s">
        <v>6512</v>
      </c>
      <c r="G1608" s="247" t="s">
        <v>7505</v>
      </c>
      <c r="H1608" s="248" t="s">
        <v>7177</v>
      </c>
      <c r="I1608" s="249">
        <v>3346</v>
      </c>
      <c r="J1608" s="249">
        <v>62</v>
      </c>
      <c r="K1608" s="250">
        <v>1.4039475009230977</v>
      </c>
      <c r="L1608" s="251" t="s">
        <v>6273</v>
      </c>
      <c r="N1608" s="245"/>
    </row>
    <row r="1609" spans="1:20">
      <c r="A1609" s="245" t="s">
        <v>6267</v>
      </c>
      <c r="B1609" s="245" t="s">
        <v>6268</v>
      </c>
      <c r="C1609" s="245" t="s">
        <v>6269</v>
      </c>
      <c r="D1609" s="245">
        <v>2017</v>
      </c>
      <c r="E1609" s="246">
        <v>43803</v>
      </c>
      <c r="F1609" s="245" t="s">
        <v>6496</v>
      </c>
      <c r="G1609" s="247" t="s">
        <v>7506</v>
      </c>
      <c r="H1609" s="248" t="s">
        <v>7177</v>
      </c>
      <c r="I1609" s="249">
        <v>3292</v>
      </c>
      <c r="J1609" s="249">
        <v>61</v>
      </c>
      <c r="K1609" s="250">
        <v>1.4503416585529185</v>
      </c>
      <c r="L1609" s="251" t="s">
        <v>6273</v>
      </c>
      <c r="N1609" s="245"/>
    </row>
    <row r="1610" spans="1:20">
      <c r="A1610" s="245" t="s">
        <v>6267</v>
      </c>
      <c r="B1610" s="245" t="s">
        <v>6268</v>
      </c>
      <c r="C1610" s="245" t="s">
        <v>6269</v>
      </c>
      <c r="D1610" s="245">
        <v>2017</v>
      </c>
      <c r="E1610" s="246">
        <v>43803</v>
      </c>
      <c r="F1610" s="245" t="s">
        <v>6369</v>
      </c>
      <c r="G1610" s="247" t="s">
        <v>7507</v>
      </c>
      <c r="H1610" s="248" t="s">
        <v>7177</v>
      </c>
      <c r="I1610" s="249">
        <v>3104</v>
      </c>
      <c r="J1610" s="249">
        <v>57</v>
      </c>
      <c r="K1610" s="250">
        <v>1.6760892690328468</v>
      </c>
      <c r="L1610" s="251" t="s">
        <v>6273</v>
      </c>
      <c r="N1610" s="245" t="s">
        <v>6825</v>
      </c>
    </row>
    <row r="1611" spans="1:20">
      <c r="A1611" s="245" t="s">
        <v>6267</v>
      </c>
      <c r="B1611" s="245" t="s">
        <v>6268</v>
      </c>
      <c r="C1611" s="245" t="s">
        <v>6269</v>
      </c>
      <c r="D1611" s="245">
        <v>2017</v>
      </c>
      <c r="E1611" s="246">
        <v>43803</v>
      </c>
      <c r="F1611" s="245" t="s">
        <v>6454</v>
      </c>
      <c r="G1611" s="247" t="s">
        <v>7508</v>
      </c>
      <c r="H1611" s="248" t="s">
        <v>7177</v>
      </c>
      <c r="I1611" s="249">
        <v>3094</v>
      </c>
      <c r="J1611" s="249">
        <v>59</v>
      </c>
      <c r="K1611" s="250">
        <v>1.5064831360557798</v>
      </c>
      <c r="L1611" s="251" t="s">
        <v>6273</v>
      </c>
      <c r="N1611" s="245" t="s">
        <v>6825</v>
      </c>
    </row>
    <row r="1612" spans="1:20">
      <c r="A1612" s="245" t="s">
        <v>6267</v>
      </c>
      <c r="B1612" s="245" t="s">
        <v>6268</v>
      </c>
      <c r="C1612" s="245" t="s">
        <v>6269</v>
      </c>
      <c r="D1612" s="245">
        <v>2017</v>
      </c>
      <c r="E1612" s="246">
        <v>43803</v>
      </c>
      <c r="F1612" s="245" t="s">
        <v>6551</v>
      </c>
      <c r="G1612" s="247" t="s">
        <v>3875</v>
      </c>
      <c r="H1612" s="248" t="s">
        <v>7177</v>
      </c>
      <c r="I1612" s="249">
        <v>4026</v>
      </c>
      <c r="J1612" s="249">
        <v>64</v>
      </c>
      <c r="K1612" s="250">
        <v>1.535797119140625</v>
      </c>
      <c r="L1612" s="251" t="s">
        <v>6273</v>
      </c>
      <c r="M1612" s="251" t="s">
        <v>8710</v>
      </c>
      <c r="N1612" s="245"/>
      <c r="S1612" s="251" t="s">
        <v>8711</v>
      </c>
      <c r="T1612" s="251" t="s">
        <v>8711</v>
      </c>
    </row>
    <row r="1613" spans="1:20">
      <c r="A1613" s="245" t="s">
        <v>6267</v>
      </c>
      <c r="B1613" s="245" t="s">
        <v>6268</v>
      </c>
      <c r="C1613" s="245" t="s">
        <v>6269</v>
      </c>
      <c r="D1613" s="245">
        <v>2017</v>
      </c>
      <c r="E1613" s="246">
        <v>43803</v>
      </c>
      <c r="F1613" s="245" t="s">
        <v>6607</v>
      </c>
      <c r="G1613" s="247" t="s">
        <v>3776</v>
      </c>
      <c r="H1613" s="248" t="s">
        <v>7177</v>
      </c>
      <c r="I1613" s="249">
        <v>4302</v>
      </c>
      <c r="J1613" s="249">
        <v>64</v>
      </c>
      <c r="K1613" s="250">
        <v>1.641082763671875</v>
      </c>
      <c r="L1613" s="251" t="s">
        <v>6273</v>
      </c>
      <c r="M1613" s="251" t="s">
        <v>8710</v>
      </c>
      <c r="N1613" s="245"/>
      <c r="S1613" s="251" t="s">
        <v>8711</v>
      </c>
      <c r="T1613" s="251" t="s">
        <v>8711</v>
      </c>
    </row>
    <row r="1614" spans="1:20">
      <c r="A1614" s="245" t="s">
        <v>6267</v>
      </c>
      <c r="B1614" s="245" t="s">
        <v>6268</v>
      </c>
      <c r="C1614" s="245" t="s">
        <v>6269</v>
      </c>
      <c r="D1614" s="245">
        <v>2017</v>
      </c>
      <c r="E1614" s="246">
        <v>43803</v>
      </c>
      <c r="F1614" s="245" t="s">
        <v>6315</v>
      </c>
      <c r="G1614" s="247" t="s">
        <v>7509</v>
      </c>
      <c r="H1614" s="248" t="s">
        <v>7177</v>
      </c>
      <c r="I1614" s="249">
        <v>2356</v>
      </c>
      <c r="J1614" s="249">
        <v>54</v>
      </c>
      <c r="K1614" s="250">
        <v>1.4962150078748158</v>
      </c>
      <c r="L1614" s="251" t="s">
        <v>6273</v>
      </c>
      <c r="N1614" s="245"/>
    </row>
    <row r="1615" spans="1:20">
      <c r="A1615" s="245" t="s">
        <v>6267</v>
      </c>
      <c r="B1615" s="245" t="s">
        <v>6268</v>
      </c>
      <c r="C1615" s="245" t="s">
        <v>6269</v>
      </c>
      <c r="D1615" s="245">
        <v>2017</v>
      </c>
      <c r="E1615" s="246">
        <v>43803</v>
      </c>
      <c r="F1615" s="245" t="s">
        <v>7510</v>
      </c>
      <c r="G1615" s="247" t="s">
        <v>7511</v>
      </c>
      <c r="H1615" s="248" t="s">
        <v>7177</v>
      </c>
      <c r="I1615" s="249">
        <v>3474</v>
      </c>
      <c r="J1615" s="249">
        <v>63</v>
      </c>
      <c r="K1615" s="250">
        <v>1.3893388043047907</v>
      </c>
      <c r="L1615" s="251" t="s">
        <v>6273</v>
      </c>
      <c r="M1615" s="251" t="s">
        <v>8710</v>
      </c>
      <c r="N1615" s="245"/>
      <c r="S1615" s="251" t="s">
        <v>8711</v>
      </c>
      <c r="T1615" s="251" t="s">
        <v>8711</v>
      </c>
    </row>
    <row r="1616" spans="1:20">
      <c r="A1616" s="245" t="s">
        <v>6267</v>
      </c>
      <c r="B1616" s="245" t="s">
        <v>6268</v>
      </c>
      <c r="C1616" s="245" t="s">
        <v>6269</v>
      </c>
      <c r="D1616" s="245">
        <v>2017</v>
      </c>
      <c r="E1616" s="246">
        <v>43803</v>
      </c>
      <c r="F1616" s="245" t="s">
        <v>6977</v>
      </c>
      <c r="G1616" s="247" t="s">
        <v>7512</v>
      </c>
      <c r="H1616" s="248" t="s">
        <v>7177</v>
      </c>
      <c r="I1616" s="249">
        <v>2000</v>
      </c>
      <c r="J1616" s="249">
        <v>55</v>
      </c>
      <c r="K1616" s="250">
        <v>1.2021036814425246</v>
      </c>
      <c r="L1616" s="251" t="s">
        <v>6273</v>
      </c>
      <c r="N1616" s="245"/>
    </row>
    <row r="1617" spans="1:20">
      <c r="A1617" s="245" t="s">
        <v>6267</v>
      </c>
      <c r="B1617" s="245" t="s">
        <v>6268</v>
      </c>
      <c r="C1617" s="245" t="s">
        <v>6269</v>
      </c>
      <c r="D1617" s="245">
        <v>2017</v>
      </c>
      <c r="E1617" s="246">
        <v>43803</v>
      </c>
      <c r="F1617" s="245" t="s">
        <v>6464</v>
      </c>
      <c r="G1617" s="247" t="s">
        <v>2637</v>
      </c>
      <c r="H1617" s="248" t="s">
        <v>7177</v>
      </c>
      <c r="I1617" s="249">
        <v>3472</v>
      </c>
      <c r="J1617" s="249">
        <v>63</v>
      </c>
      <c r="K1617" s="250">
        <v>1.3885389546765208</v>
      </c>
      <c r="L1617" s="251" t="s">
        <v>6273</v>
      </c>
      <c r="M1617" s="251" t="s">
        <v>8713</v>
      </c>
      <c r="N1617" s="245"/>
      <c r="S1617" s="251" t="s">
        <v>8714</v>
      </c>
      <c r="T1617" s="251" t="s">
        <v>8714</v>
      </c>
    </row>
    <row r="1618" spans="1:20">
      <c r="A1618" s="245" t="s">
        <v>6267</v>
      </c>
      <c r="B1618" s="245" t="s">
        <v>6268</v>
      </c>
      <c r="C1618" s="245" t="s">
        <v>6269</v>
      </c>
      <c r="D1618" s="245">
        <v>2017</v>
      </c>
      <c r="E1618" s="246">
        <v>43803</v>
      </c>
      <c r="F1618" s="245" t="s">
        <v>6706</v>
      </c>
      <c r="G1618" s="247" t="s">
        <v>7513</v>
      </c>
      <c r="H1618" s="248" t="s">
        <v>7177</v>
      </c>
      <c r="I1618" s="249">
        <v>2592</v>
      </c>
      <c r="J1618" s="249">
        <v>57</v>
      </c>
      <c r="K1618" s="250">
        <v>1.3996209359965011</v>
      </c>
      <c r="L1618" s="251" t="s">
        <v>6273</v>
      </c>
      <c r="N1618" s="245"/>
    </row>
    <row r="1619" spans="1:20">
      <c r="A1619" s="245" t="s">
        <v>6267</v>
      </c>
      <c r="B1619" s="245" t="s">
        <v>6268</v>
      </c>
      <c r="C1619" s="245" t="s">
        <v>6269</v>
      </c>
      <c r="D1619" s="245">
        <v>2017</v>
      </c>
      <c r="E1619" s="246">
        <v>43803</v>
      </c>
      <c r="F1619" s="245" t="s">
        <v>6505</v>
      </c>
      <c r="G1619" s="247" t="s">
        <v>7514</v>
      </c>
      <c r="H1619" s="248" t="s">
        <v>7177</v>
      </c>
      <c r="I1619" s="249">
        <v>3880</v>
      </c>
      <c r="J1619" s="249">
        <v>65</v>
      </c>
      <c r="K1619" s="250">
        <v>1.4128356850250341</v>
      </c>
      <c r="L1619" s="251" t="s">
        <v>6273</v>
      </c>
      <c r="M1619" s="251" t="s">
        <v>8710</v>
      </c>
      <c r="N1619" s="245"/>
      <c r="S1619" s="251" t="s">
        <v>8711</v>
      </c>
      <c r="T1619" s="251" t="s">
        <v>8711</v>
      </c>
    </row>
    <row r="1620" spans="1:20">
      <c r="A1620" s="245" t="s">
        <v>6267</v>
      </c>
      <c r="B1620" s="245" t="s">
        <v>6268</v>
      </c>
      <c r="C1620" s="245" t="s">
        <v>6269</v>
      </c>
      <c r="D1620" s="245">
        <v>2017</v>
      </c>
      <c r="E1620" s="246">
        <v>43803</v>
      </c>
      <c r="F1620" s="245" t="s">
        <v>6385</v>
      </c>
      <c r="G1620" s="247" t="s">
        <v>7515</v>
      </c>
      <c r="H1620" s="248" t="s">
        <v>7177</v>
      </c>
      <c r="I1620" s="249">
        <v>3372</v>
      </c>
      <c r="J1620" s="249">
        <v>62</v>
      </c>
      <c r="K1620" s="250">
        <v>1.4148568359571683</v>
      </c>
      <c r="L1620" s="251" t="s">
        <v>6273</v>
      </c>
      <c r="M1620" s="251" t="s">
        <v>8710</v>
      </c>
      <c r="N1620" s="245"/>
      <c r="S1620" s="251" t="s">
        <v>8711</v>
      </c>
      <c r="T1620" s="251" t="s">
        <v>8716</v>
      </c>
    </row>
    <row r="1621" spans="1:20">
      <c r="A1621" s="245" t="s">
        <v>6267</v>
      </c>
      <c r="B1621" s="245" t="s">
        <v>6268</v>
      </c>
      <c r="C1621" s="245" t="s">
        <v>6269</v>
      </c>
      <c r="D1621" s="245">
        <v>2017</v>
      </c>
      <c r="E1621" s="246">
        <v>43803</v>
      </c>
      <c r="F1621" s="245" t="s">
        <v>6383</v>
      </c>
      <c r="G1621" s="247" t="s">
        <v>7516</v>
      </c>
      <c r="H1621" s="248" t="s">
        <v>7177</v>
      </c>
      <c r="I1621" s="249">
        <v>2878</v>
      </c>
      <c r="J1621" s="249">
        <v>59</v>
      </c>
      <c r="K1621" s="250">
        <v>1.4013117212567985</v>
      </c>
      <c r="L1621" s="251" t="s">
        <v>6273</v>
      </c>
      <c r="N1621" s="245"/>
    </row>
    <row r="1622" spans="1:20">
      <c r="A1622" s="245" t="s">
        <v>6267</v>
      </c>
      <c r="B1622" s="245" t="s">
        <v>6268</v>
      </c>
      <c r="C1622" s="245" t="s">
        <v>6269</v>
      </c>
      <c r="D1622" s="245">
        <v>2017</v>
      </c>
      <c r="E1622" s="246">
        <v>43803</v>
      </c>
      <c r="F1622" s="245" t="s">
        <v>6520</v>
      </c>
      <c r="G1622" s="247" t="s">
        <v>7517</v>
      </c>
      <c r="H1622" s="248" t="s">
        <v>7177</v>
      </c>
      <c r="I1622" s="249">
        <v>2606</v>
      </c>
      <c r="J1622" s="249">
        <v>58</v>
      </c>
      <c r="K1622" s="250">
        <v>1.3356431177990078</v>
      </c>
      <c r="L1622" s="251" t="s">
        <v>6273</v>
      </c>
      <c r="N1622" s="245"/>
    </row>
    <row r="1623" spans="1:20">
      <c r="A1623" s="245" t="s">
        <v>6267</v>
      </c>
      <c r="B1623" s="245" t="s">
        <v>6268</v>
      </c>
      <c r="C1623" s="245" t="s">
        <v>6269</v>
      </c>
      <c r="D1623" s="245">
        <v>2017</v>
      </c>
      <c r="E1623" s="246">
        <v>43803</v>
      </c>
      <c r="F1623" s="245" t="s">
        <v>6435</v>
      </c>
      <c r="G1623" s="247" t="s">
        <v>7518</v>
      </c>
      <c r="H1623" s="248" t="s">
        <v>7177</v>
      </c>
      <c r="I1623" s="249">
        <v>3340</v>
      </c>
      <c r="J1623" s="249">
        <v>60</v>
      </c>
      <c r="K1623" s="250">
        <v>1.5462962962962963</v>
      </c>
      <c r="L1623" s="251" t="s">
        <v>6273</v>
      </c>
      <c r="N1623" s="245"/>
    </row>
    <row r="1624" spans="1:20">
      <c r="A1624" s="245" t="s">
        <v>6267</v>
      </c>
      <c r="B1624" s="245" t="s">
        <v>6268</v>
      </c>
      <c r="C1624" s="245" t="s">
        <v>6269</v>
      </c>
      <c r="D1624" s="245">
        <v>2017</v>
      </c>
      <c r="E1624" s="246">
        <v>43803</v>
      </c>
      <c r="F1624" s="245" t="s">
        <v>6330</v>
      </c>
      <c r="G1624" s="247" t="s">
        <v>4372</v>
      </c>
      <c r="H1624" s="248" t="s">
        <v>7177</v>
      </c>
      <c r="I1624" s="249">
        <v>3820</v>
      </c>
      <c r="J1624" s="249">
        <v>65</v>
      </c>
      <c r="K1624" s="250">
        <v>1.3909877105143378</v>
      </c>
      <c r="L1624" s="251" t="s">
        <v>6273</v>
      </c>
      <c r="M1624" s="251" t="s">
        <v>8713</v>
      </c>
      <c r="N1624" s="245"/>
      <c r="S1624" s="251" t="s">
        <v>8714</v>
      </c>
      <c r="T1624" s="251" t="s">
        <v>8714</v>
      </c>
    </row>
    <row r="1625" spans="1:20">
      <c r="A1625" s="245" t="s">
        <v>6267</v>
      </c>
      <c r="B1625" s="245" t="s">
        <v>6268</v>
      </c>
      <c r="C1625" s="245" t="s">
        <v>6269</v>
      </c>
      <c r="D1625" s="245">
        <v>2017</v>
      </c>
      <c r="E1625" s="246">
        <v>43803</v>
      </c>
      <c r="F1625" s="245" t="s">
        <v>6399</v>
      </c>
      <c r="G1625" s="247" t="s">
        <v>2864</v>
      </c>
      <c r="H1625" s="248" t="s">
        <v>7177</v>
      </c>
      <c r="I1625" s="249">
        <v>3584</v>
      </c>
      <c r="J1625" s="249">
        <v>61</v>
      </c>
      <c r="K1625" s="250">
        <v>1.5789867874403583</v>
      </c>
      <c r="L1625" s="251" t="s">
        <v>6273</v>
      </c>
      <c r="M1625" s="251" t="s">
        <v>8710</v>
      </c>
      <c r="N1625" s="245"/>
      <c r="S1625" s="251" t="s">
        <v>8711</v>
      </c>
      <c r="T1625" s="251" t="s">
        <v>8711</v>
      </c>
    </row>
    <row r="1626" spans="1:20">
      <c r="A1626" s="245" t="s">
        <v>6267</v>
      </c>
      <c r="B1626" s="245" t="s">
        <v>6268</v>
      </c>
      <c r="C1626" s="245" t="s">
        <v>6269</v>
      </c>
      <c r="D1626" s="245">
        <v>2017</v>
      </c>
      <c r="E1626" s="246">
        <v>43803</v>
      </c>
      <c r="F1626" s="245" t="s">
        <v>6899</v>
      </c>
      <c r="G1626" s="247" t="s">
        <v>7519</v>
      </c>
      <c r="H1626" s="248" t="s">
        <v>7177</v>
      </c>
      <c r="I1626" s="249">
        <v>3186</v>
      </c>
      <c r="J1626" s="249">
        <v>61</v>
      </c>
      <c r="K1626" s="250">
        <v>1.4036417145047382</v>
      </c>
      <c r="L1626" s="251" t="s">
        <v>6273</v>
      </c>
      <c r="N1626" s="245"/>
    </row>
    <row r="1627" spans="1:20">
      <c r="A1627" s="245" t="s">
        <v>6267</v>
      </c>
      <c r="B1627" s="245" t="s">
        <v>6268</v>
      </c>
      <c r="C1627" s="245" t="s">
        <v>6269</v>
      </c>
      <c r="D1627" s="245">
        <v>2017</v>
      </c>
      <c r="E1627" s="246">
        <v>43803</v>
      </c>
      <c r="F1627" s="245" t="s">
        <v>6916</v>
      </c>
      <c r="G1627" s="247" t="s">
        <v>7520</v>
      </c>
      <c r="H1627" s="248" t="s">
        <v>7177</v>
      </c>
      <c r="I1627" s="249">
        <v>2004</v>
      </c>
      <c r="J1627" s="249">
        <v>53</v>
      </c>
      <c r="K1627" s="250">
        <v>1.3460776345573864</v>
      </c>
      <c r="L1627" s="251" t="s">
        <v>6273</v>
      </c>
      <c r="N1627" s="245"/>
    </row>
    <row r="1628" spans="1:20">
      <c r="A1628" s="245" t="s">
        <v>6267</v>
      </c>
      <c r="B1628" s="245" t="s">
        <v>6268</v>
      </c>
      <c r="C1628" s="245" t="s">
        <v>6269</v>
      </c>
      <c r="D1628" s="245">
        <v>2017</v>
      </c>
      <c r="E1628" s="246">
        <v>43803</v>
      </c>
      <c r="F1628" s="245" t="s">
        <v>6963</v>
      </c>
      <c r="G1628" s="247" t="s">
        <v>7521</v>
      </c>
      <c r="H1628" s="248" t="s">
        <v>7177</v>
      </c>
      <c r="I1628" s="249">
        <v>2578</v>
      </c>
      <c r="J1628" s="249">
        <v>55</v>
      </c>
      <c r="K1628" s="250">
        <v>1.549511645379414</v>
      </c>
      <c r="L1628" s="251" t="s">
        <v>6273</v>
      </c>
      <c r="N1628" s="245"/>
    </row>
    <row r="1629" spans="1:20">
      <c r="A1629" s="245" t="s">
        <v>6267</v>
      </c>
      <c r="B1629" s="245" t="s">
        <v>6268</v>
      </c>
      <c r="C1629" s="245" t="s">
        <v>6269</v>
      </c>
      <c r="D1629" s="245">
        <v>2017</v>
      </c>
      <c r="E1629" s="246">
        <v>43803</v>
      </c>
      <c r="F1629" s="245" t="s">
        <v>6720</v>
      </c>
      <c r="G1629" s="247" t="s">
        <v>7522</v>
      </c>
      <c r="H1629" s="248" t="s">
        <v>7177</v>
      </c>
      <c r="I1629" s="249">
        <v>3012</v>
      </c>
      <c r="J1629" s="249">
        <v>58</v>
      </c>
      <c r="K1629" s="250">
        <v>1.5437287301652385</v>
      </c>
      <c r="L1629" s="251" t="s">
        <v>6273</v>
      </c>
      <c r="N1629" s="245"/>
    </row>
    <row r="1630" spans="1:20">
      <c r="A1630" s="245" t="s">
        <v>6267</v>
      </c>
      <c r="B1630" s="245" t="s">
        <v>6268</v>
      </c>
      <c r="C1630" s="245" t="s">
        <v>6269</v>
      </c>
      <c r="D1630" s="245">
        <v>2017</v>
      </c>
      <c r="E1630" s="246">
        <v>43803</v>
      </c>
      <c r="F1630" s="245" t="s">
        <v>6568</v>
      </c>
      <c r="G1630" s="247" t="s">
        <v>7523</v>
      </c>
      <c r="H1630" s="248" t="s">
        <v>7177</v>
      </c>
      <c r="I1630" s="249">
        <v>3882</v>
      </c>
      <c r="J1630" s="249">
        <v>65</v>
      </c>
      <c r="K1630" s="250">
        <v>1.4135639508420572</v>
      </c>
      <c r="L1630" s="251" t="s">
        <v>6273</v>
      </c>
      <c r="M1630" s="251" t="s">
        <v>8710</v>
      </c>
      <c r="N1630" s="245"/>
      <c r="S1630" s="251" t="s">
        <v>8711</v>
      </c>
      <c r="T1630" s="251" t="s">
        <v>8711</v>
      </c>
    </row>
    <row r="1631" spans="1:20">
      <c r="A1631" s="245" t="s">
        <v>6267</v>
      </c>
      <c r="B1631" s="245" t="s">
        <v>6268</v>
      </c>
      <c r="C1631" s="245" t="s">
        <v>6269</v>
      </c>
      <c r="D1631" s="245">
        <v>2017</v>
      </c>
      <c r="E1631" s="246">
        <v>43803</v>
      </c>
      <c r="F1631" s="245" t="s">
        <v>6392</v>
      </c>
      <c r="G1631" s="247" t="s">
        <v>3345</v>
      </c>
      <c r="H1631" s="248" t="s">
        <v>7177</v>
      </c>
      <c r="I1631" s="249">
        <v>4360</v>
      </c>
      <c r="J1631" s="249">
        <v>65</v>
      </c>
      <c r="K1631" s="250">
        <v>1.5876194811106052</v>
      </c>
      <c r="L1631" s="251" t="s">
        <v>6273</v>
      </c>
      <c r="M1631" s="251" t="s">
        <v>8710</v>
      </c>
      <c r="N1631" s="245"/>
      <c r="S1631" s="251" t="s">
        <v>8711</v>
      </c>
      <c r="T1631" s="251" t="s">
        <v>8711</v>
      </c>
    </row>
    <row r="1632" spans="1:20">
      <c r="A1632" s="245" t="s">
        <v>6267</v>
      </c>
      <c r="B1632" s="245" t="s">
        <v>6268</v>
      </c>
      <c r="C1632" s="245" t="s">
        <v>6269</v>
      </c>
      <c r="D1632" s="245">
        <v>2017</v>
      </c>
      <c r="E1632" s="246">
        <v>43803</v>
      </c>
      <c r="F1632" s="245" t="s">
        <v>6322</v>
      </c>
      <c r="G1632" s="247" t="s">
        <v>7524</v>
      </c>
      <c r="H1632" s="248" t="s">
        <v>7177</v>
      </c>
      <c r="I1632" s="249">
        <v>3092</v>
      </c>
      <c r="J1632" s="249">
        <v>59</v>
      </c>
      <c r="K1632" s="250">
        <v>1.5055093266594928</v>
      </c>
      <c r="L1632" s="251" t="s">
        <v>6273</v>
      </c>
      <c r="N1632" s="245"/>
    </row>
    <row r="1633" spans="1:20">
      <c r="A1633" s="245" t="s">
        <v>6267</v>
      </c>
      <c r="B1633" s="245" t="s">
        <v>6268</v>
      </c>
      <c r="C1633" s="245" t="s">
        <v>6269</v>
      </c>
      <c r="D1633" s="245">
        <v>2017</v>
      </c>
      <c r="E1633" s="246">
        <v>43803</v>
      </c>
      <c r="F1633" s="245" t="s">
        <v>6708</v>
      </c>
      <c r="G1633" s="247" t="s">
        <v>7525</v>
      </c>
      <c r="H1633" s="248" t="s">
        <v>7177</v>
      </c>
      <c r="I1633" s="249">
        <v>3224</v>
      </c>
      <c r="J1633" s="249">
        <v>61</v>
      </c>
      <c r="K1633" s="250">
        <v>1.4203832038805011</v>
      </c>
      <c r="L1633" s="251" t="s">
        <v>6273</v>
      </c>
      <c r="M1633" s="251" t="s">
        <v>8713</v>
      </c>
      <c r="N1633" s="245"/>
      <c r="S1633" s="251" t="s">
        <v>8714</v>
      </c>
      <c r="T1633" s="251" t="s">
        <v>8714</v>
      </c>
    </row>
    <row r="1634" spans="1:20">
      <c r="A1634" s="245" t="s">
        <v>6267</v>
      </c>
      <c r="B1634" s="245" t="s">
        <v>6268</v>
      </c>
      <c r="C1634" s="245" t="s">
        <v>6269</v>
      </c>
      <c r="D1634" s="245">
        <v>2017</v>
      </c>
      <c r="E1634" s="246">
        <v>43803</v>
      </c>
      <c r="F1634" s="245" t="s">
        <v>6315</v>
      </c>
      <c r="G1634" s="247" t="s">
        <v>7526</v>
      </c>
      <c r="H1634" s="248" t="s">
        <v>7177</v>
      </c>
      <c r="I1634" s="249">
        <v>2606</v>
      </c>
      <c r="J1634" s="249">
        <v>56</v>
      </c>
      <c r="K1634" s="250">
        <v>1.4839194606413995</v>
      </c>
      <c r="L1634" s="251" t="s">
        <v>6273</v>
      </c>
      <c r="N1634" s="245"/>
    </row>
    <row r="1635" spans="1:20">
      <c r="A1635" s="245" t="s">
        <v>6267</v>
      </c>
      <c r="B1635" s="245" t="s">
        <v>6268</v>
      </c>
      <c r="C1635" s="245" t="s">
        <v>6269</v>
      </c>
      <c r="D1635" s="245">
        <v>2017</v>
      </c>
      <c r="E1635" s="246">
        <v>43803</v>
      </c>
      <c r="F1635" s="245" t="s">
        <v>6750</v>
      </c>
      <c r="G1635" s="247" t="s">
        <v>4202</v>
      </c>
      <c r="H1635" s="248" t="s">
        <v>7177</v>
      </c>
      <c r="I1635" s="249">
        <v>3410</v>
      </c>
      <c r="J1635" s="249">
        <v>61</v>
      </c>
      <c r="K1635" s="250">
        <v>1.5023283887197607</v>
      </c>
      <c r="L1635" s="251" t="s">
        <v>6273</v>
      </c>
      <c r="M1635" s="251" t="s">
        <v>8710</v>
      </c>
      <c r="N1635" s="245"/>
      <c r="S1635" s="251" t="s">
        <v>8711</v>
      </c>
      <c r="T1635" s="251" t="s">
        <v>8711</v>
      </c>
    </row>
    <row r="1636" spans="1:20">
      <c r="A1636" s="245" t="s">
        <v>6267</v>
      </c>
      <c r="B1636" s="245" t="s">
        <v>6268</v>
      </c>
      <c r="C1636" s="245" t="s">
        <v>6269</v>
      </c>
      <c r="D1636" s="245">
        <v>2017</v>
      </c>
      <c r="E1636" s="246">
        <v>43803</v>
      </c>
      <c r="F1636" s="245" t="s">
        <v>6932</v>
      </c>
      <c r="G1636" s="247" t="s">
        <v>3893</v>
      </c>
      <c r="H1636" s="248" t="s">
        <v>7177</v>
      </c>
      <c r="I1636" s="249">
        <v>3808</v>
      </c>
      <c r="J1636" s="249">
        <v>63</v>
      </c>
      <c r="K1636" s="250">
        <v>1.5229136922258615</v>
      </c>
      <c r="L1636" s="251" t="s">
        <v>6273</v>
      </c>
      <c r="M1636" s="251" t="s">
        <v>8710</v>
      </c>
      <c r="N1636" s="245"/>
      <c r="S1636" s="251" t="s">
        <v>8711</v>
      </c>
      <c r="T1636" s="251" t="s">
        <v>8711</v>
      </c>
    </row>
    <row r="1637" spans="1:20">
      <c r="A1637" s="245" t="s">
        <v>6267</v>
      </c>
      <c r="B1637" s="245" t="s">
        <v>6268</v>
      </c>
      <c r="C1637" s="245" t="s">
        <v>6269</v>
      </c>
      <c r="D1637" s="245">
        <v>2017</v>
      </c>
      <c r="E1637" s="246">
        <v>43803</v>
      </c>
      <c r="F1637" s="245" t="s">
        <v>6383</v>
      </c>
      <c r="G1637" s="247" t="s">
        <v>7527</v>
      </c>
      <c r="H1637" s="248" t="s">
        <v>7177</v>
      </c>
      <c r="I1637" s="249">
        <v>2662</v>
      </c>
      <c r="J1637" s="249">
        <v>58</v>
      </c>
      <c r="K1637" s="250">
        <v>1.3643445815736601</v>
      </c>
      <c r="L1637" s="251" t="s">
        <v>6273</v>
      </c>
      <c r="N1637" s="245"/>
    </row>
    <row r="1638" spans="1:20">
      <c r="A1638" s="245" t="s">
        <v>6267</v>
      </c>
      <c r="B1638" s="245" t="s">
        <v>6268</v>
      </c>
      <c r="C1638" s="245" t="s">
        <v>6269</v>
      </c>
      <c r="D1638" s="245">
        <v>2017</v>
      </c>
      <c r="E1638" s="246">
        <v>43803</v>
      </c>
      <c r="F1638" s="245" t="s">
        <v>6356</v>
      </c>
      <c r="G1638" s="247" t="s">
        <v>3723</v>
      </c>
      <c r="H1638" s="248" t="s">
        <v>7177</v>
      </c>
      <c r="I1638" s="249">
        <v>3334</v>
      </c>
      <c r="J1638" s="249">
        <v>60</v>
      </c>
      <c r="K1638" s="250">
        <v>1.5435185185185185</v>
      </c>
      <c r="L1638" s="251" t="s">
        <v>6273</v>
      </c>
      <c r="M1638" s="251" t="s">
        <v>8713</v>
      </c>
      <c r="N1638" s="245"/>
      <c r="S1638" s="251" t="s">
        <v>8714</v>
      </c>
      <c r="T1638" s="251" t="s">
        <v>8714</v>
      </c>
    </row>
    <row r="1639" spans="1:20">
      <c r="A1639" s="245" t="s">
        <v>6267</v>
      </c>
      <c r="B1639" s="245" t="s">
        <v>6268</v>
      </c>
      <c r="C1639" s="245" t="s">
        <v>6269</v>
      </c>
      <c r="D1639" s="245">
        <v>2017</v>
      </c>
      <c r="E1639" s="246">
        <v>43803</v>
      </c>
      <c r="F1639" s="245" t="s">
        <v>6610</v>
      </c>
      <c r="G1639" s="247" t="s">
        <v>3176</v>
      </c>
      <c r="H1639" s="248" t="s">
        <v>7177</v>
      </c>
      <c r="I1639" s="249">
        <v>4042</v>
      </c>
      <c r="J1639" s="249">
        <v>63</v>
      </c>
      <c r="K1639" s="250">
        <v>1.616496098733438</v>
      </c>
      <c r="L1639" s="251" t="s">
        <v>6273</v>
      </c>
      <c r="M1639" s="251" t="s">
        <v>8710</v>
      </c>
      <c r="N1639" s="245"/>
      <c r="S1639" s="251" t="s">
        <v>8711</v>
      </c>
      <c r="T1639" s="251" t="s">
        <v>8711</v>
      </c>
    </row>
    <row r="1640" spans="1:20">
      <c r="A1640" s="245" t="s">
        <v>6267</v>
      </c>
      <c r="B1640" s="245" t="s">
        <v>6268</v>
      </c>
      <c r="C1640" s="245" t="s">
        <v>6269</v>
      </c>
      <c r="D1640" s="245">
        <v>2017</v>
      </c>
      <c r="E1640" s="246">
        <v>43803</v>
      </c>
      <c r="F1640" s="245" t="s">
        <v>6745</v>
      </c>
      <c r="G1640" s="247" t="s">
        <v>7528</v>
      </c>
      <c r="H1640" s="248" t="s">
        <v>7177</v>
      </c>
      <c r="I1640" s="249">
        <v>2772</v>
      </c>
      <c r="J1640" s="249">
        <v>58</v>
      </c>
      <c r="K1640" s="250">
        <v>1.420722456845299</v>
      </c>
      <c r="L1640" s="251" t="s">
        <v>6273</v>
      </c>
      <c r="N1640" s="245"/>
    </row>
    <row r="1641" spans="1:20">
      <c r="A1641" s="245" t="s">
        <v>6267</v>
      </c>
      <c r="B1641" s="245" t="s">
        <v>6268</v>
      </c>
      <c r="C1641" s="245" t="s">
        <v>6269</v>
      </c>
      <c r="D1641" s="245">
        <v>2017</v>
      </c>
      <c r="E1641" s="246">
        <v>43803</v>
      </c>
      <c r="F1641" s="245" t="s">
        <v>6275</v>
      </c>
      <c r="G1641" s="247" t="s">
        <v>7529</v>
      </c>
      <c r="H1641" s="248" t="s">
        <v>7177</v>
      </c>
      <c r="I1641" s="249">
        <v>2790</v>
      </c>
      <c r="J1641" s="249">
        <v>59</v>
      </c>
      <c r="K1641" s="250">
        <v>1.3584641078201765</v>
      </c>
      <c r="L1641" s="251" t="s">
        <v>6273</v>
      </c>
      <c r="N1641" s="245"/>
    </row>
    <row r="1642" spans="1:20">
      <c r="A1642" s="245" t="s">
        <v>6267</v>
      </c>
      <c r="B1642" s="245" t="s">
        <v>6268</v>
      </c>
      <c r="C1642" s="245" t="s">
        <v>6269</v>
      </c>
      <c r="D1642" s="245">
        <v>2017</v>
      </c>
      <c r="E1642" s="246">
        <v>43803</v>
      </c>
      <c r="F1642" s="245" t="s">
        <v>6274</v>
      </c>
      <c r="G1642" s="247" t="s">
        <v>7530</v>
      </c>
      <c r="H1642" s="248" t="s">
        <v>7177</v>
      </c>
      <c r="I1642" s="249">
        <v>2948</v>
      </c>
      <c r="J1642" s="249">
        <v>58</v>
      </c>
      <c r="K1642" s="250">
        <v>1.5109270572799214</v>
      </c>
      <c r="L1642" s="251" t="s">
        <v>6273</v>
      </c>
      <c r="N1642" s="245"/>
    </row>
    <row r="1643" spans="1:20">
      <c r="A1643" s="245" t="s">
        <v>6267</v>
      </c>
      <c r="B1643" s="245" t="s">
        <v>6268</v>
      </c>
      <c r="C1643" s="245" t="s">
        <v>6269</v>
      </c>
      <c r="D1643" s="245">
        <v>2017</v>
      </c>
      <c r="E1643" s="246">
        <v>43803</v>
      </c>
      <c r="F1643" s="245" t="s">
        <v>6428</v>
      </c>
      <c r="G1643" s="247" t="s">
        <v>7531</v>
      </c>
      <c r="H1643" s="248" t="s">
        <v>7177</v>
      </c>
      <c r="I1643" s="249">
        <v>3264</v>
      </c>
      <c r="J1643" s="249">
        <v>60</v>
      </c>
      <c r="K1643" s="250">
        <v>1.5111111111111111</v>
      </c>
      <c r="L1643" s="251" t="s">
        <v>6273</v>
      </c>
      <c r="N1643" s="245"/>
    </row>
    <row r="1644" spans="1:20">
      <c r="A1644" s="245" t="s">
        <v>6267</v>
      </c>
      <c r="B1644" s="245" t="s">
        <v>6268</v>
      </c>
      <c r="C1644" s="245" t="s">
        <v>6269</v>
      </c>
      <c r="D1644" s="245">
        <v>2017</v>
      </c>
      <c r="E1644" s="246">
        <v>43803</v>
      </c>
      <c r="F1644" s="245" t="s">
        <v>6274</v>
      </c>
      <c r="G1644" s="247" t="s">
        <v>4132</v>
      </c>
      <c r="H1644" s="248" t="s">
        <v>7177</v>
      </c>
      <c r="I1644" s="249">
        <v>3512</v>
      </c>
      <c r="J1644" s="249">
        <v>63</v>
      </c>
      <c r="K1644" s="250">
        <v>1.4045359472419185</v>
      </c>
      <c r="L1644" s="251" t="s">
        <v>6273</v>
      </c>
      <c r="M1644" s="251" t="s">
        <v>8710</v>
      </c>
      <c r="N1644" s="245"/>
      <c r="S1644" s="251" t="s">
        <v>8711</v>
      </c>
      <c r="T1644" s="251" t="s">
        <v>8711</v>
      </c>
    </row>
    <row r="1645" spans="1:20">
      <c r="A1645" s="245" t="s">
        <v>6267</v>
      </c>
      <c r="B1645" s="245" t="s">
        <v>6268</v>
      </c>
      <c r="C1645" s="245" t="s">
        <v>6269</v>
      </c>
      <c r="D1645" s="245">
        <v>2017</v>
      </c>
      <c r="E1645" s="246">
        <v>43803</v>
      </c>
      <c r="F1645" s="245" t="s">
        <v>6350</v>
      </c>
      <c r="G1645" s="247" t="s">
        <v>7532</v>
      </c>
      <c r="H1645" s="248" t="s">
        <v>7177</v>
      </c>
      <c r="I1645" s="249">
        <v>3294</v>
      </c>
      <c r="J1645" s="249">
        <v>60</v>
      </c>
      <c r="K1645" s="250">
        <v>1.5249999999999999</v>
      </c>
      <c r="L1645" s="251" t="s">
        <v>6273</v>
      </c>
      <c r="N1645" s="245"/>
    </row>
    <row r="1646" spans="1:20">
      <c r="A1646" s="245" t="s">
        <v>6267</v>
      </c>
      <c r="B1646" s="245" t="s">
        <v>6268</v>
      </c>
      <c r="C1646" s="245" t="s">
        <v>6269</v>
      </c>
      <c r="D1646" s="245">
        <v>2017</v>
      </c>
      <c r="E1646" s="246">
        <v>43803</v>
      </c>
      <c r="F1646" s="245" t="s">
        <v>6708</v>
      </c>
      <c r="G1646" s="247" t="s">
        <v>7533</v>
      </c>
      <c r="H1646" s="248" t="s">
        <v>7177</v>
      </c>
      <c r="I1646" s="249">
        <v>3066</v>
      </c>
      <c r="J1646" s="249">
        <v>60</v>
      </c>
      <c r="K1646" s="250">
        <v>1.4194444444444445</v>
      </c>
      <c r="L1646" s="251" t="s">
        <v>6273</v>
      </c>
      <c r="M1646" s="251" t="s">
        <v>8713</v>
      </c>
      <c r="N1646" s="245"/>
      <c r="S1646" s="251" t="s">
        <v>8714</v>
      </c>
      <c r="T1646" s="251" t="s">
        <v>8714</v>
      </c>
    </row>
    <row r="1647" spans="1:20">
      <c r="A1647" s="245" t="s">
        <v>6267</v>
      </c>
      <c r="B1647" s="245" t="s">
        <v>6268</v>
      </c>
      <c r="C1647" s="245" t="s">
        <v>6269</v>
      </c>
      <c r="D1647" s="245">
        <v>2017</v>
      </c>
      <c r="E1647" s="246">
        <v>43803</v>
      </c>
      <c r="F1647" s="245" t="s">
        <v>6382</v>
      </c>
      <c r="G1647" s="247" t="s">
        <v>7534</v>
      </c>
      <c r="H1647" s="248" t="s">
        <v>7177</v>
      </c>
      <c r="I1647" s="249">
        <v>3128</v>
      </c>
      <c r="J1647" s="249">
        <v>60</v>
      </c>
      <c r="K1647" s="250">
        <v>1.4481481481481482</v>
      </c>
      <c r="L1647" s="251" t="s">
        <v>6273</v>
      </c>
      <c r="N1647" s="245"/>
    </row>
    <row r="1648" spans="1:20">
      <c r="A1648" s="245" t="s">
        <v>6267</v>
      </c>
      <c r="B1648" s="245" t="s">
        <v>6268</v>
      </c>
      <c r="C1648" s="245" t="s">
        <v>6269</v>
      </c>
      <c r="D1648" s="245">
        <v>2017</v>
      </c>
      <c r="E1648" s="246">
        <v>43803</v>
      </c>
      <c r="F1648" s="245" t="s">
        <v>7503</v>
      </c>
      <c r="G1648" s="247" t="s">
        <v>3721</v>
      </c>
      <c r="H1648" s="248" t="s">
        <v>7177</v>
      </c>
      <c r="I1648" s="249">
        <v>3944</v>
      </c>
      <c r="J1648" s="249">
        <v>64</v>
      </c>
      <c r="K1648" s="250">
        <v>1.5045166015625</v>
      </c>
      <c r="L1648" s="251" t="s">
        <v>6273</v>
      </c>
      <c r="M1648" s="251" t="s">
        <v>8713</v>
      </c>
      <c r="N1648" s="245"/>
      <c r="S1648" s="251" t="s">
        <v>8714</v>
      </c>
      <c r="T1648" s="251" t="s">
        <v>8714</v>
      </c>
    </row>
    <row r="1649" spans="1:20">
      <c r="A1649" s="245" t="s">
        <v>6267</v>
      </c>
      <c r="B1649" s="245" t="s">
        <v>6268</v>
      </c>
      <c r="C1649" s="245" t="s">
        <v>6269</v>
      </c>
      <c r="D1649" s="245">
        <v>2017</v>
      </c>
      <c r="E1649" s="246">
        <v>43803</v>
      </c>
      <c r="F1649" s="245" t="s">
        <v>6848</v>
      </c>
      <c r="G1649" s="247" t="s">
        <v>7535</v>
      </c>
      <c r="H1649" s="248" t="s">
        <v>7177</v>
      </c>
      <c r="I1649" s="249">
        <v>2724</v>
      </c>
      <c r="J1649" s="249">
        <v>57</v>
      </c>
      <c r="K1649" s="250">
        <v>1.4708979281074337</v>
      </c>
      <c r="L1649" s="251" t="s">
        <v>6273</v>
      </c>
      <c r="N1649" s="245"/>
    </row>
    <row r="1650" spans="1:20">
      <c r="A1650" s="245" t="s">
        <v>6267</v>
      </c>
      <c r="B1650" s="245" t="s">
        <v>6268</v>
      </c>
      <c r="C1650" s="245" t="s">
        <v>6269</v>
      </c>
      <c r="D1650" s="245">
        <v>2017</v>
      </c>
      <c r="E1650" s="246">
        <v>43803</v>
      </c>
      <c r="F1650" s="245" t="s">
        <v>6445</v>
      </c>
      <c r="G1650" s="247" t="s">
        <v>3796</v>
      </c>
      <c r="H1650" s="248" t="s">
        <v>7177</v>
      </c>
      <c r="I1650" s="249">
        <v>3992</v>
      </c>
      <c r="J1650" s="249">
        <v>63</v>
      </c>
      <c r="K1650" s="250">
        <v>1.5964998580266909</v>
      </c>
      <c r="L1650" s="251" t="s">
        <v>6273</v>
      </c>
      <c r="M1650" s="251" t="s">
        <v>8710</v>
      </c>
      <c r="N1650" s="245"/>
      <c r="S1650" s="251" t="s">
        <v>8711</v>
      </c>
      <c r="T1650" s="251" t="s">
        <v>8711</v>
      </c>
    </row>
    <row r="1651" spans="1:20">
      <c r="A1651" s="245" t="s">
        <v>6267</v>
      </c>
      <c r="B1651" s="245" t="s">
        <v>6268</v>
      </c>
      <c r="C1651" s="245" t="s">
        <v>6269</v>
      </c>
      <c r="D1651" s="245">
        <v>2017</v>
      </c>
      <c r="E1651" s="246">
        <v>43803</v>
      </c>
      <c r="F1651" s="245" t="s">
        <v>7149</v>
      </c>
      <c r="G1651" s="247" t="s">
        <v>7536</v>
      </c>
      <c r="H1651" s="248" t="s">
        <v>7177</v>
      </c>
      <c r="I1651" s="249">
        <v>2680</v>
      </c>
      <c r="J1651" s="249">
        <v>58</v>
      </c>
      <c r="K1651" s="250">
        <v>1.3735700520726557</v>
      </c>
      <c r="L1651" s="251" t="s">
        <v>6273</v>
      </c>
      <c r="N1651" s="245"/>
    </row>
    <row r="1652" spans="1:20">
      <c r="A1652" s="245" t="s">
        <v>6267</v>
      </c>
      <c r="B1652" s="245" t="s">
        <v>6268</v>
      </c>
      <c r="C1652" s="245" t="s">
        <v>6269</v>
      </c>
      <c r="D1652" s="245">
        <v>2017</v>
      </c>
      <c r="E1652" s="246">
        <v>43803</v>
      </c>
      <c r="F1652" s="245" t="s">
        <v>6364</v>
      </c>
      <c r="G1652" s="247" t="s">
        <v>4217</v>
      </c>
      <c r="H1652" s="248" t="s">
        <v>7177</v>
      </c>
      <c r="I1652" s="249">
        <v>3714</v>
      </c>
      <c r="J1652" s="249">
        <v>61</v>
      </c>
      <c r="K1652" s="250">
        <v>1.6362603037258627</v>
      </c>
      <c r="L1652" s="251" t="s">
        <v>6273</v>
      </c>
      <c r="M1652" s="251" t="s">
        <v>8710</v>
      </c>
      <c r="N1652" s="245"/>
      <c r="S1652" s="251" t="s">
        <v>8711</v>
      </c>
      <c r="T1652" s="251" t="s">
        <v>8711</v>
      </c>
    </row>
    <row r="1653" spans="1:20">
      <c r="A1653" s="245" t="s">
        <v>6267</v>
      </c>
      <c r="B1653" s="245" t="s">
        <v>6268</v>
      </c>
      <c r="C1653" s="245" t="s">
        <v>6269</v>
      </c>
      <c r="D1653" s="245">
        <v>2017</v>
      </c>
      <c r="E1653" s="246">
        <v>43803</v>
      </c>
      <c r="F1653" s="245" t="s">
        <v>6322</v>
      </c>
      <c r="G1653" s="247" t="s">
        <v>3905</v>
      </c>
      <c r="H1653" s="248" t="s">
        <v>7177</v>
      </c>
      <c r="I1653" s="249">
        <v>3818</v>
      </c>
      <c r="J1653" s="249">
        <v>63</v>
      </c>
      <c r="K1653" s="250">
        <v>1.5269129403672108</v>
      </c>
      <c r="L1653" s="251" t="s">
        <v>6273</v>
      </c>
      <c r="M1653" s="251" t="s">
        <v>8710</v>
      </c>
      <c r="N1653" s="245"/>
      <c r="S1653" s="251" t="s">
        <v>8711</v>
      </c>
      <c r="T1653" s="251" t="s">
        <v>8711</v>
      </c>
    </row>
    <row r="1654" spans="1:20">
      <c r="A1654" s="245" t="s">
        <v>6267</v>
      </c>
      <c r="B1654" s="245" t="s">
        <v>6268</v>
      </c>
      <c r="C1654" s="245" t="s">
        <v>6269</v>
      </c>
      <c r="D1654" s="245">
        <v>2017</v>
      </c>
      <c r="E1654" s="246">
        <v>43803</v>
      </c>
      <c r="F1654" s="245" t="s">
        <v>6610</v>
      </c>
      <c r="G1654" s="247" t="s">
        <v>7537</v>
      </c>
      <c r="H1654" s="248" t="s">
        <v>7177</v>
      </c>
      <c r="I1654" s="249">
        <v>2946</v>
      </c>
      <c r="J1654" s="249">
        <v>58</v>
      </c>
      <c r="K1654" s="250">
        <v>1.5099020050022551</v>
      </c>
      <c r="L1654" s="251" t="s">
        <v>6273</v>
      </c>
      <c r="N1654" s="245"/>
    </row>
    <row r="1655" spans="1:20">
      <c r="A1655" s="245" t="s">
        <v>6267</v>
      </c>
      <c r="B1655" s="245" t="s">
        <v>6268</v>
      </c>
      <c r="C1655" s="245" t="s">
        <v>6269</v>
      </c>
      <c r="D1655" s="245">
        <v>2017</v>
      </c>
      <c r="E1655" s="246">
        <v>43803</v>
      </c>
      <c r="F1655" s="245" t="s">
        <v>6337</v>
      </c>
      <c r="G1655" s="247" t="s">
        <v>3861</v>
      </c>
      <c r="H1655" s="248" t="s">
        <v>7177</v>
      </c>
      <c r="I1655" s="249">
        <v>3532</v>
      </c>
      <c r="J1655" s="249">
        <v>61</v>
      </c>
      <c r="K1655" s="250">
        <v>1.5560773809261568</v>
      </c>
      <c r="L1655" s="251" t="s">
        <v>6273</v>
      </c>
      <c r="M1655" s="251" t="s">
        <v>8710</v>
      </c>
      <c r="N1655" s="245"/>
      <c r="S1655" s="251" t="s">
        <v>8711</v>
      </c>
      <c r="T1655" s="251" t="s">
        <v>8711</v>
      </c>
    </row>
    <row r="1656" spans="1:20">
      <c r="A1656" s="245" t="s">
        <v>6267</v>
      </c>
      <c r="B1656" s="245" t="s">
        <v>6268</v>
      </c>
      <c r="C1656" s="245" t="s">
        <v>6269</v>
      </c>
      <c r="D1656" s="245">
        <v>2017</v>
      </c>
      <c r="E1656" s="246">
        <v>43803</v>
      </c>
      <c r="F1656" s="245" t="s">
        <v>6445</v>
      </c>
      <c r="G1656" s="247" t="s">
        <v>7538</v>
      </c>
      <c r="H1656" s="248" t="s">
        <v>7177</v>
      </c>
      <c r="I1656" s="249">
        <v>3070</v>
      </c>
      <c r="J1656" s="249">
        <v>62</v>
      </c>
      <c r="K1656" s="250">
        <v>1.2881407136383471</v>
      </c>
      <c r="L1656" s="251" t="s">
        <v>6273</v>
      </c>
      <c r="N1656" s="245"/>
    </row>
    <row r="1657" spans="1:20">
      <c r="A1657" s="245" t="s">
        <v>6267</v>
      </c>
      <c r="B1657" s="245" t="s">
        <v>6268</v>
      </c>
      <c r="C1657" s="245" t="s">
        <v>6269</v>
      </c>
      <c r="D1657" s="245">
        <v>2017</v>
      </c>
      <c r="E1657" s="246">
        <v>43803</v>
      </c>
      <c r="F1657" s="245" t="s">
        <v>6720</v>
      </c>
      <c r="G1657" s="247" t="s">
        <v>7539</v>
      </c>
      <c r="H1657" s="248" t="s">
        <v>7177</v>
      </c>
      <c r="I1657" s="249">
        <v>2908</v>
      </c>
      <c r="J1657" s="249">
        <v>60</v>
      </c>
      <c r="K1657" s="250">
        <v>1.3462962962962963</v>
      </c>
      <c r="L1657" s="251" t="s">
        <v>6273</v>
      </c>
      <c r="N1657" s="245"/>
    </row>
    <row r="1658" spans="1:20">
      <c r="A1658" s="245" t="s">
        <v>6267</v>
      </c>
      <c r="B1658" s="245" t="s">
        <v>6268</v>
      </c>
      <c r="C1658" s="245" t="s">
        <v>6269</v>
      </c>
      <c r="D1658" s="245">
        <v>2017</v>
      </c>
      <c r="E1658" s="246">
        <v>43803</v>
      </c>
      <c r="F1658" s="245" t="s">
        <v>6375</v>
      </c>
      <c r="G1658" s="247" t="s">
        <v>7540</v>
      </c>
      <c r="H1658" s="248" t="s">
        <v>7177</v>
      </c>
      <c r="I1658" s="249">
        <v>2158</v>
      </c>
      <c r="J1658" s="249">
        <v>54</v>
      </c>
      <c r="K1658" s="250">
        <v>1.370471980897221</v>
      </c>
      <c r="L1658" s="251" t="s">
        <v>6273</v>
      </c>
      <c r="N1658" s="245"/>
    </row>
    <row r="1659" spans="1:20">
      <c r="A1659" s="245" t="s">
        <v>6267</v>
      </c>
      <c r="B1659" s="245" t="s">
        <v>6268</v>
      </c>
      <c r="C1659" s="245" t="s">
        <v>6269</v>
      </c>
      <c r="D1659" s="245">
        <v>2017</v>
      </c>
      <c r="E1659" s="246">
        <v>43803</v>
      </c>
      <c r="F1659" s="245" t="s">
        <v>7357</v>
      </c>
      <c r="G1659" s="247" t="s">
        <v>7541</v>
      </c>
      <c r="H1659" s="248" t="s">
        <v>7177</v>
      </c>
      <c r="I1659" s="249">
        <v>3320</v>
      </c>
      <c r="J1659" s="249">
        <v>60</v>
      </c>
      <c r="K1659" s="250">
        <v>1.5370370370370372</v>
      </c>
      <c r="L1659" s="251" t="s">
        <v>6273</v>
      </c>
      <c r="M1659" s="251" t="s">
        <v>8713</v>
      </c>
      <c r="N1659" s="245"/>
      <c r="S1659" s="251" t="s">
        <v>8714</v>
      </c>
      <c r="T1659" s="251" t="s">
        <v>8714</v>
      </c>
    </row>
    <row r="1660" spans="1:20">
      <c r="A1660" s="245" t="s">
        <v>6267</v>
      </c>
      <c r="B1660" s="245" t="s">
        <v>6268</v>
      </c>
      <c r="C1660" s="245" t="s">
        <v>6269</v>
      </c>
      <c r="D1660" s="245">
        <v>2017</v>
      </c>
      <c r="E1660" s="246">
        <v>43803</v>
      </c>
      <c r="F1660" s="245" t="s">
        <v>6566</v>
      </c>
      <c r="G1660" s="247" t="s">
        <v>7542</v>
      </c>
      <c r="H1660" s="248" t="s">
        <v>7177</v>
      </c>
      <c r="I1660" s="249">
        <v>2756</v>
      </c>
      <c r="J1660" s="249">
        <v>59</v>
      </c>
      <c r="K1660" s="250">
        <v>1.3419093480832998</v>
      </c>
      <c r="L1660" s="251" t="s">
        <v>6273</v>
      </c>
      <c r="N1660" s="245"/>
    </row>
    <row r="1661" spans="1:20">
      <c r="A1661" s="245" t="s">
        <v>6267</v>
      </c>
      <c r="B1661" s="245" t="s">
        <v>6268</v>
      </c>
      <c r="C1661" s="245" t="s">
        <v>6269</v>
      </c>
      <c r="D1661" s="245">
        <v>2017</v>
      </c>
      <c r="E1661" s="246">
        <v>43803</v>
      </c>
      <c r="F1661" s="245" t="s">
        <v>6536</v>
      </c>
      <c r="G1661" s="247" t="s">
        <v>7543</v>
      </c>
      <c r="H1661" s="248" t="s">
        <v>7177</v>
      </c>
      <c r="I1661" s="249">
        <v>2370</v>
      </c>
      <c r="J1661" s="249">
        <v>56</v>
      </c>
      <c r="K1661" s="250">
        <v>1.3495353498542273</v>
      </c>
      <c r="L1661" s="251" t="s">
        <v>6273</v>
      </c>
      <c r="N1661" s="245"/>
    </row>
    <row r="1662" spans="1:20">
      <c r="A1662" s="245" t="s">
        <v>6267</v>
      </c>
      <c r="B1662" s="245" t="s">
        <v>6268</v>
      </c>
      <c r="C1662" s="245" t="s">
        <v>6269</v>
      </c>
      <c r="D1662" s="245">
        <v>2017</v>
      </c>
      <c r="E1662" s="246">
        <v>43803</v>
      </c>
      <c r="F1662" s="245" t="s">
        <v>6520</v>
      </c>
      <c r="G1662" s="247" t="s">
        <v>3816</v>
      </c>
      <c r="H1662" s="248" t="s">
        <v>7177</v>
      </c>
      <c r="I1662" s="249">
        <v>4302</v>
      </c>
      <c r="J1662" s="249">
        <v>67</v>
      </c>
      <c r="K1662" s="250">
        <v>1.4303621123608956</v>
      </c>
      <c r="L1662" s="251" t="s">
        <v>6273</v>
      </c>
      <c r="M1662" s="251" t="s">
        <v>8710</v>
      </c>
      <c r="N1662" s="245"/>
      <c r="S1662" s="251" t="s">
        <v>8711</v>
      </c>
      <c r="T1662" s="251" t="s">
        <v>8711</v>
      </c>
    </row>
    <row r="1663" spans="1:20">
      <c r="A1663" s="245" t="s">
        <v>6267</v>
      </c>
      <c r="B1663" s="245" t="s">
        <v>6268</v>
      </c>
      <c r="C1663" s="245" t="s">
        <v>6269</v>
      </c>
      <c r="D1663" s="245">
        <v>2017</v>
      </c>
      <c r="E1663" s="246">
        <v>43803</v>
      </c>
      <c r="F1663" s="245" t="s">
        <v>6584</v>
      </c>
      <c r="G1663" s="247" t="s">
        <v>7544</v>
      </c>
      <c r="H1663" s="248" t="s">
        <v>7177</v>
      </c>
      <c r="I1663" s="249">
        <v>2506</v>
      </c>
      <c r="J1663" s="249">
        <v>56</v>
      </c>
      <c r="K1663" s="250">
        <v>1.4269770408163265</v>
      </c>
      <c r="L1663" s="251" t="s">
        <v>6273</v>
      </c>
      <c r="N1663" s="245"/>
    </row>
    <row r="1664" spans="1:20">
      <c r="A1664" s="245" t="s">
        <v>6267</v>
      </c>
      <c r="B1664" s="245" t="s">
        <v>6268</v>
      </c>
      <c r="C1664" s="245" t="s">
        <v>6269</v>
      </c>
      <c r="D1664" s="245">
        <v>2017</v>
      </c>
      <c r="E1664" s="246">
        <v>43803</v>
      </c>
      <c r="F1664" s="245" t="s">
        <v>6607</v>
      </c>
      <c r="G1664" s="247" t="s">
        <v>2874</v>
      </c>
      <c r="H1664" s="248" t="s">
        <v>7177</v>
      </c>
      <c r="I1664" s="249">
        <v>3982</v>
      </c>
      <c r="J1664" s="249">
        <v>62</v>
      </c>
      <c r="K1664" s="250">
        <v>1.6708066194488269</v>
      </c>
      <c r="L1664" s="251" t="s">
        <v>6273</v>
      </c>
      <c r="M1664" s="251" t="s">
        <v>8710</v>
      </c>
      <c r="N1664" s="245"/>
      <c r="S1664" s="251" t="s">
        <v>8711</v>
      </c>
      <c r="T1664" s="251" t="s">
        <v>8711</v>
      </c>
    </row>
    <row r="1665" spans="1:20">
      <c r="A1665" s="245" t="s">
        <v>6267</v>
      </c>
      <c r="B1665" s="245" t="s">
        <v>6268</v>
      </c>
      <c r="C1665" s="245" t="s">
        <v>6269</v>
      </c>
      <c r="D1665" s="245">
        <v>2017</v>
      </c>
      <c r="E1665" s="246">
        <v>43803</v>
      </c>
      <c r="F1665" s="245" t="s">
        <v>6390</v>
      </c>
      <c r="G1665" s="247" t="s">
        <v>3974</v>
      </c>
      <c r="H1665" s="248" t="s">
        <v>7177</v>
      </c>
      <c r="I1665" s="249">
        <v>3992</v>
      </c>
      <c r="J1665" s="249">
        <v>64</v>
      </c>
      <c r="K1665" s="250">
        <v>1.5228271484375</v>
      </c>
      <c r="L1665" s="251" t="s">
        <v>6273</v>
      </c>
      <c r="M1665" s="251" t="s">
        <v>8710</v>
      </c>
      <c r="N1665" s="245"/>
      <c r="S1665" s="251" t="s">
        <v>8711</v>
      </c>
      <c r="T1665" s="251" t="s">
        <v>8711</v>
      </c>
    </row>
    <row r="1666" spans="1:20">
      <c r="A1666" s="245" t="s">
        <v>6267</v>
      </c>
      <c r="B1666" s="245" t="s">
        <v>6268</v>
      </c>
      <c r="C1666" s="245" t="s">
        <v>6269</v>
      </c>
      <c r="D1666" s="245">
        <v>2017</v>
      </c>
      <c r="E1666" s="246">
        <v>43803</v>
      </c>
      <c r="F1666" s="245" t="s">
        <v>7093</v>
      </c>
      <c r="G1666" s="247" t="s">
        <v>7545</v>
      </c>
      <c r="H1666" s="248" t="s">
        <v>7177</v>
      </c>
      <c r="I1666" s="249">
        <v>2712</v>
      </c>
      <c r="J1666" s="249">
        <v>57</v>
      </c>
      <c r="K1666" s="250">
        <v>1.4644182015518945</v>
      </c>
      <c r="L1666" s="251" t="s">
        <v>6273</v>
      </c>
      <c r="N1666" s="245"/>
    </row>
    <row r="1667" spans="1:20">
      <c r="A1667" s="245" t="s">
        <v>6267</v>
      </c>
      <c r="B1667" s="245" t="s">
        <v>6268</v>
      </c>
      <c r="C1667" s="245" t="s">
        <v>6269</v>
      </c>
      <c r="D1667" s="245">
        <v>2017</v>
      </c>
      <c r="E1667" s="246">
        <v>43803</v>
      </c>
      <c r="F1667" s="245" t="s">
        <v>6457</v>
      </c>
      <c r="G1667" s="247" t="s">
        <v>3800</v>
      </c>
      <c r="H1667" s="248" t="s">
        <v>7177</v>
      </c>
      <c r="I1667" s="249">
        <v>3934</v>
      </c>
      <c r="J1667" s="249">
        <v>62</v>
      </c>
      <c r="K1667" s="250">
        <v>1.6506663086166964</v>
      </c>
      <c r="L1667" s="251" t="s">
        <v>6273</v>
      </c>
      <c r="M1667" s="251" t="s">
        <v>8710</v>
      </c>
      <c r="N1667" s="245"/>
      <c r="S1667" s="251" t="s">
        <v>8711</v>
      </c>
      <c r="T1667" s="251" t="s">
        <v>8711</v>
      </c>
    </row>
    <row r="1668" spans="1:20">
      <c r="A1668" s="245" t="s">
        <v>6267</v>
      </c>
      <c r="B1668" s="245" t="s">
        <v>6268</v>
      </c>
      <c r="C1668" s="245" t="s">
        <v>6269</v>
      </c>
      <c r="D1668" s="245">
        <v>2017</v>
      </c>
      <c r="E1668" s="246">
        <v>43803</v>
      </c>
      <c r="F1668" s="245" t="s">
        <v>6302</v>
      </c>
      <c r="G1668" s="247" t="s">
        <v>7546</v>
      </c>
      <c r="H1668" s="248" t="s">
        <v>7177</v>
      </c>
      <c r="I1668" s="249">
        <v>3550</v>
      </c>
      <c r="J1668" s="249">
        <v>62</v>
      </c>
      <c r="K1668" s="250">
        <v>1.4895438219596522</v>
      </c>
      <c r="L1668" s="251" t="s">
        <v>6273</v>
      </c>
      <c r="M1668" s="251" t="s">
        <v>8710</v>
      </c>
      <c r="N1668" s="245"/>
      <c r="S1668" s="251" t="s">
        <v>8711</v>
      </c>
      <c r="T1668" s="251" t="s">
        <v>8716</v>
      </c>
    </row>
    <row r="1669" spans="1:20">
      <c r="A1669" s="245" t="s">
        <v>6267</v>
      </c>
      <c r="B1669" s="245" t="s">
        <v>6268</v>
      </c>
      <c r="C1669" s="245" t="s">
        <v>6269</v>
      </c>
      <c r="D1669" s="245">
        <v>2017</v>
      </c>
      <c r="E1669" s="246">
        <v>43803</v>
      </c>
      <c r="F1669" s="245" t="s">
        <v>6447</v>
      </c>
      <c r="G1669" s="247" t="s">
        <v>2729</v>
      </c>
      <c r="H1669" s="248" t="s">
        <v>7177</v>
      </c>
      <c r="I1669" s="249">
        <v>3420</v>
      </c>
      <c r="J1669" s="249">
        <v>61</v>
      </c>
      <c r="K1669" s="250">
        <v>1.5067340438186456</v>
      </c>
      <c r="L1669" s="251" t="s">
        <v>6273</v>
      </c>
      <c r="M1669" s="251" t="s">
        <v>8710</v>
      </c>
      <c r="N1669" s="245"/>
      <c r="S1669" s="251" t="s">
        <v>8711</v>
      </c>
      <c r="T1669" s="251" t="s">
        <v>8711</v>
      </c>
    </row>
    <row r="1670" spans="1:20">
      <c r="A1670" s="245" t="s">
        <v>6267</v>
      </c>
      <c r="B1670" s="245" t="s">
        <v>6268</v>
      </c>
      <c r="C1670" s="245" t="s">
        <v>6269</v>
      </c>
      <c r="D1670" s="245">
        <v>2017</v>
      </c>
      <c r="E1670" s="246">
        <v>43803</v>
      </c>
      <c r="F1670" s="245" t="s">
        <v>6737</v>
      </c>
      <c r="G1670" s="247" t="s">
        <v>7547</v>
      </c>
      <c r="H1670" s="248" t="s">
        <v>7177</v>
      </c>
      <c r="I1670" s="249">
        <v>3172</v>
      </c>
      <c r="J1670" s="249">
        <v>60</v>
      </c>
      <c r="K1670" s="250">
        <v>1.4685185185185186</v>
      </c>
      <c r="L1670" s="251" t="s">
        <v>6273</v>
      </c>
      <c r="N1670" s="245"/>
    </row>
    <row r="1671" spans="1:20">
      <c r="A1671" s="245" t="s">
        <v>6267</v>
      </c>
      <c r="B1671" s="245" t="s">
        <v>6268</v>
      </c>
      <c r="C1671" s="245" t="s">
        <v>6269</v>
      </c>
      <c r="D1671" s="245">
        <v>2017</v>
      </c>
      <c r="E1671" s="246">
        <v>43803</v>
      </c>
      <c r="F1671" s="245" t="s">
        <v>6382</v>
      </c>
      <c r="G1671" s="247" t="s">
        <v>7548</v>
      </c>
      <c r="H1671" s="248" t="s">
        <v>7177</v>
      </c>
      <c r="I1671" s="249">
        <v>3536</v>
      </c>
      <c r="J1671" s="249">
        <v>63</v>
      </c>
      <c r="K1671" s="250">
        <v>1.4141341427811571</v>
      </c>
      <c r="L1671" s="251" t="s">
        <v>6273</v>
      </c>
      <c r="M1671" s="251" t="s">
        <v>8710</v>
      </c>
      <c r="N1671" s="245"/>
      <c r="S1671" s="251" t="s">
        <v>8711</v>
      </c>
      <c r="T1671" s="251" t="s">
        <v>8711</v>
      </c>
    </row>
    <row r="1672" spans="1:20">
      <c r="A1672" s="245" t="s">
        <v>6267</v>
      </c>
      <c r="B1672" s="245" t="s">
        <v>6268</v>
      </c>
      <c r="C1672" s="245" t="s">
        <v>6269</v>
      </c>
      <c r="D1672" s="245">
        <v>2017</v>
      </c>
      <c r="E1672" s="246">
        <v>43803</v>
      </c>
      <c r="F1672" s="245" t="s">
        <v>6720</v>
      </c>
      <c r="G1672" s="247" t="s">
        <v>7549</v>
      </c>
      <c r="H1672" s="248" t="s">
        <v>7177</v>
      </c>
      <c r="I1672" s="249">
        <v>3042</v>
      </c>
      <c r="J1672" s="249">
        <v>60</v>
      </c>
      <c r="K1672" s="250">
        <v>1.4083333333333332</v>
      </c>
      <c r="L1672" s="251" t="s">
        <v>6273</v>
      </c>
      <c r="N1672" s="245"/>
    </row>
    <row r="1673" spans="1:20">
      <c r="A1673" s="245" t="s">
        <v>6267</v>
      </c>
      <c r="B1673" s="245" t="s">
        <v>6268</v>
      </c>
      <c r="C1673" s="245" t="s">
        <v>6269</v>
      </c>
      <c r="D1673" s="245">
        <v>2017</v>
      </c>
      <c r="E1673" s="246">
        <v>43803</v>
      </c>
      <c r="F1673" s="245" t="s">
        <v>6837</v>
      </c>
      <c r="G1673" s="247" t="s">
        <v>7550</v>
      </c>
      <c r="H1673" s="248" t="s">
        <v>7177</v>
      </c>
      <c r="I1673" s="249">
        <v>2028</v>
      </c>
      <c r="J1673" s="249">
        <v>52</v>
      </c>
      <c r="K1673" s="250">
        <v>1.4423076923076923</v>
      </c>
      <c r="L1673" s="251" t="s">
        <v>6273</v>
      </c>
      <c r="N1673" s="245"/>
    </row>
    <row r="1674" spans="1:20">
      <c r="A1674" s="245" t="s">
        <v>6267</v>
      </c>
      <c r="B1674" s="245" t="s">
        <v>6268</v>
      </c>
      <c r="C1674" s="245" t="s">
        <v>6269</v>
      </c>
      <c r="D1674" s="245">
        <v>2017</v>
      </c>
      <c r="E1674" s="246">
        <v>43803</v>
      </c>
      <c r="F1674" s="245" t="s">
        <v>6615</v>
      </c>
      <c r="G1674" s="247" t="s">
        <v>7551</v>
      </c>
      <c r="H1674" s="248" t="s">
        <v>7177</v>
      </c>
      <c r="I1674" s="249">
        <v>3872</v>
      </c>
      <c r="J1674" s="249">
        <v>65</v>
      </c>
      <c r="K1674" s="250">
        <v>1.4099226217569414</v>
      </c>
      <c r="L1674" s="251" t="s">
        <v>6273</v>
      </c>
      <c r="M1674" s="251" t="s">
        <v>8710</v>
      </c>
      <c r="N1674" s="245"/>
      <c r="S1674" s="251" t="s">
        <v>8711</v>
      </c>
      <c r="T1674" s="251" t="s">
        <v>8711</v>
      </c>
    </row>
    <row r="1675" spans="1:20">
      <c r="A1675" s="245" t="s">
        <v>6267</v>
      </c>
      <c r="B1675" s="245" t="s">
        <v>6268</v>
      </c>
      <c r="C1675" s="245" t="s">
        <v>6269</v>
      </c>
      <c r="D1675" s="245">
        <v>2017</v>
      </c>
      <c r="E1675" s="246">
        <v>43803</v>
      </c>
      <c r="F1675" s="245" t="s">
        <v>6715</v>
      </c>
      <c r="G1675" s="247" t="s">
        <v>7552</v>
      </c>
      <c r="H1675" s="248" t="s">
        <v>7177</v>
      </c>
      <c r="I1675" s="249">
        <v>2590</v>
      </c>
      <c r="J1675" s="249">
        <v>55</v>
      </c>
      <c r="K1675" s="250">
        <v>1.5567242674680692</v>
      </c>
      <c r="L1675" s="251" t="s">
        <v>6273</v>
      </c>
      <c r="N1675" s="245"/>
    </row>
    <row r="1676" spans="1:20">
      <c r="A1676" s="245" t="s">
        <v>6267</v>
      </c>
      <c r="B1676" s="245" t="s">
        <v>6268</v>
      </c>
      <c r="C1676" s="245" t="s">
        <v>6269</v>
      </c>
      <c r="D1676" s="245">
        <v>2017</v>
      </c>
      <c r="E1676" s="246">
        <v>43803</v>
      </c>
      <c r="F1676" s="245" t="s">
        <v>6322</v>
      </c>
      <c r="G1676" s="247" t="s">
        <v>7553</v>
      </c>
      <c r="H1676" s="248" t="s">
        <v>7177</v>
      </c>
      <c r="I1676" s="249">
        <v>3222</v>
      </c>
      <c r="J1676" s="249">
        <v>60</v>
      </c>
      <c r="K1676" s="250">
        <v>1.4916666666666667</v>
      </c>
      <c r="L1676" s="251" t="s">
        <v>6273</v>
      </c>
      <c r="N1676" s="245"/>
    </row>
    <row r="1677" spans="1:20">
      <c r="A1677" s="245" t="s">
        <v>6267</v>
      </c>
      <c r="B1677" s="245" t="s">
        <v>6268</v>
      </c>
      <c r="C1677" s="245" t="s">
        <v>6269</v>
      </c>
      <c r="D1677" s="245">
        <v>2017</v>
      </c>
      <c r="E1677" s="246">
        <v>43803</v>
      </c>
      <c r="F1677" s="245" t="s">
        <v>6684</v>
      </c>
      <c r="G1677" s="247" t="s">
        <v>7554</v>
      </c>
      <c r="H1677" s="248" t="s">
        <v>7177</v>
      </c>
      <c r="I1677" s="249">
        <v>3126</v>
      </c>
      <c r="J1677" s="249">
        <v>59</v>
      </c>
      <c r="K1677" s="250">
        <v>1.5220640863963697</v>
      </c>
      <c r="L1677" s="251" t="s">
        <v>6273</v>
      </c>
      <c r="M1677" s="251" t="s">
        <v>8713</v>
      </c>
      <c r="N1677" s="245"/>
      <c r="S1677" s="251" t="s">
        <v>8714</v>
      </c>
      <c r="T1677" s="251" t="s">
        <v>8714</v>
      </c>
    </row>
    <row r="1678" spans="1:20">
      <c r="A1678" s="245" t="s">
        <v>6267</v>
      </c>
      <c r="B1678" s="245" t="s">
        <v>6268</v>
      </c>
      <c r="C1678" s="245" t="s">
        <v>6269</v>
      </c>
      <c r="D1678" s="245">
        <v>2017</v>
      </c>
      <c r="E1678" s="246">
        <v>43803</v>
      </c>
      <c r="F1678" s="245" t="s">
        <v>6905</v>
      </c>
      <c r="G1678" s="247" t="s">
        <v>7555</v>
      </c>
      <c r="H1678" s="248" t="s">
        <v>7177</v>
      </c>
      <c r="I1678" s="249">
        <v>3358</v>
      </c>
      <c r="J1678" s="249">
        <v>61</v>
      </c>
      <c r="K1678" s="250">
        <v>1.4794189822055592</v>
      </c>
      <c r="L1678" s="251" t="s">
        <v>6273</v>
      </c>
      <c r="N1678" s="245"/>
    </row>
    <row r="1679" spans="1:20">
      <c r="A1679" s="245" t="s">
        <v>6267</v>
      </c>
      <c r="B1679" s="245" t="s">
        <v>6268</v>
      </c>
      <c r="C1679" s="245" t="s">
        <v>6269</v>
      </c>
      <c r="D1679" s="245">
        <v>2017</v>
      </c>
      <c r="E1679" s="246">
        <v>43803</v>
      </c>
      <c r="F1679" s="245" t="s">
        <v>6956</v>
      </c>
      <c r="G1679" s="247" t="s">
        <v>4626</v>
      </c>
      <c r="H1679" s="248" t="s">
        <v>7177</v>
      </c>
      <c r="I1679" s="249">
        <v>2744</v>
      </c>
      <c r="J1679" s="249">
        <v>57</v>
      </c>
      <c r="K1679" s="250">
        <v>1.481697472366666</v>
      </c>
      <c r="L1679" s="251" t="s">
        <v>6273</v>
      </c>
      <c r="M1679" s="251" t="s">
        <v>8713</v>
      </c>
      <c r="N1679" s="245"/>
      <c r="S1679" s="251" t="s">
        <v>8714</v>
      </c>
      <c r="T1679" s="251" t="s">
        <v>8714</v>
      </c>
    </row>
    <row r="1680" spans="1:20">
      <c r="A1680" s="245" t="s">
        <v>6267</v>
      </c>
      <c r="B1680" s="245" t="s">
        <v>6268</v>
      </c>
      <c r="C1680" s="245" t="s">
        <v>6269</v>
      </c>
      <c r="D1680" s="245">
        <v>2017</v>
      </c>
      <c r="E1680" s="246">
        <v>43803</v>
      </c>
      <c r="F1680" s="245" t="s">
        <v>6568</v>
      </c>
      <c r="G1680" s="247" t="s">
        <v>3062</v>
      </c>
      <c r="H1680" s="248" t="s">
        <v>7177</v>
      </c>
      <c r="I1680" s="249">
        <v>3462</v>
      </c>
      <c r="J1680" s="249">
        <v>62</v>
      </c>
      <c r="K1680" s="250">
        <v>1.4526199187674129</v>
      </c>
      <c r="L1680" s="251" t="s">
        <v>6273</v>
      </c>
      <c r="M1680" s="251" t="s">
        <v>8710</v>
      </c>
      <c r="N1680" s="245"/>
      <c r="S1680" s="251" t="s">
        <v>8711</v>
      </c>
      <c r="T1680" s="251" t="s">
        <v>8711</v>
      </c>
    </row>
    <row r="1681" spans="1:20">
      <c r="A1681" s="245" t="s">
        <v>6267</v>
      </c>
      <c r="B1681" s="245" t="s">
        <v>6268</v>
      </c>
      <c r="C1681" s="245" t="s">
        <v>6269</v>
      </c>
      <c r="D1681" s="245">
        <v>2017</v>
      </c>
      <c r="E1681" s="246">
        <v>43803</v>
      </c>
      <c r="F1681" s="245" t="s">
        <v>6281</v>
      </c>
      <c r="G1681" s="247" t="s">
        <v>7556</v>
      </c>
      <c r="H1681" s="248" t="s">
        <v>7177</v>
      </c>
      <c r="I1681" s="249">
        <v>3198</v>
      </c>
      <c r="J1681" s="249">
        <v>59</v>
      </c>
      <c r="K1681" s="250">
        <v>1.5571212246626969</v>
      </c>
      <c r="L1681" s="251" t="s">
        <v>6273</v>
      </c>
      <c r="N1681" s="245"/>
    </row>
    <row r="1682" spans="1:20">
      <c r="A1682" s="245" t="s">
        <v>6267</v>
      </c>
      <c r="B1682" s="245" t="s">
        <v>6268</v>
      </c>
      <c r="C1682" s="245" t="s">
        <v>6269</v>
      </c>
      <c r="D1682" s="245">
        <v>2017</v>
      </c>
      <c r="E1682" s="246">
        <v>43803</v>
      </c>
      <c r="F1682" s="245" t="s">
        <v>6789</v>
      </c>
      <c r="G1682" s="247" t="s">
        <v>7557</v>
      </c>
      <c r="H1682" s="248" t="s">
        <v>7177</v>
      </c>
      <c r="I1682" s="249">
        <v>2976</v>
      </c>
      <c r="J1682" s="249">
        <v>59</v>
      </c>
      <c r="K1682" s="250">
        <v>1.4490283816748548</v>
      </c>
      <c r="L1682" s="251" t="s">
        <v>6273</v>
      </c>
      <c r="N1682" s="245"/>
    </row>
    <row r="1683" spans="1:20">
      <c r="A1683" s="245" t="s">
        <v>6267</v>
      </c>
      <c r="B1683" s="245" t="s">
        <v>6268</v>
      </c>
      <c r="C1683" s="245" t="s">
        <v>6269</v>
      </c>
      <c r="D1683" s="245">
        <v>2017</v>
      </c>
      <c r="E1683" s="246">
        <v>43803</v>
      </c>
      <c r="F1683" s="245" t="s">
        <v>6649</v>
      </c>
      <c r="G1683" s="247" t="s">
        <v>7558</v>
      </c>
      <c r="H1683" s="248" t="s">
        <v>7177</v>
      </c>
      <c r="I1683" s="249">
        <v>3366</v>
      </c>
      <c r="J1683" s="249">
        <v>64</v>
      </c>
      <c r="K1683" s="250">
        <v>1.284027099609375</v>
      </c>
      <c r="L1683" s="251" t="s">
        <v>6273</v>
      </c>
      <c r="N1683" s="245"/>
    </row>
    <row r="1684" spans="1:20">
      <c r="A1684" s="245" t="s">
        <v>6267</v>
      </c>
      <c r="B1684" s="245" t="s">
        <v>6268</v>
      </c>
      <c r="C1684" s="245" t="s">
        <v>6269</v>
      </c>
      <c r="D1684" s="245">
        <v>2017</v>
      </c>
      <c r="E1684" s="246">
        <v>43803</v>
      </c>
      <c r="F1684" s="245" t="s">
        <v>6641</v>
      </c>
      <c r="G1684" s="247" t="s">
        <v>3735</v>
      </c>
      <c r="H1684" s="248" t="s">
        <v>7177</v>
      </c>
      <c r="I1684" s="249">
        <v>2730</v>
      </c>
      <c r="J1684" s="249">
        <v>56</v>
      </c>
      <c r="K1684" s="250">
        <v>1.5545280612244898</v>
      </c>
      <c r="L1684" s="251" t="s">
        <v>6273</v>
      </c>
      <c r="M1684" s="251" t="s">
        <v>8713</v>
      </c>
      <c r="N1684" s="245"/>
      <c r="S1684" s="251" t="s">
        <v>8714</v>
      </c>
      <c r="T1684" s="251" t="s">
        <v>8714</v>
      </c>
    </row>
    <row r="1685" spans="1:20">
      <c r="A1685" s="245" t="s">
        <v>6267</v>
      </c>
      <c r="B1685" s="245" t="s">
        <v>6268</v>
      </c>
      <c r="C1685" s="245" t="s">
        <v>6269</v>
      </c>
      <c r="D1685" s="245">
        <v>2017</v>
      </c>
      <c r="E1685" s="246">
        <v>43803</v>
      </c>
      <c r="F1685" s="245" t="s">
        <v>6430</v>
      </c>
      <c r="G1685" s="247" t="s">
        <v>7559</v>
      </c>
      <c r="H1685" s="248" t="s">
        <v>7177</v>
      </c>
      <c r="I1685" s="249">
        <v>2760</v>
      </c>
      <c r="J1685" s="249">
        <v>57</v>
      </c>
      <c r="K1685" s="250">
        <v>1.4903371077740519</v>
      </c>
      <c r="L1685" s="251" t="s">
        <v>6273</v>
      </c>
      <c r="N1685" s="245"/>
    </row>
    <row r="1686" spans="1:20">
      <c r="A1686" s="245" t="s">
        <v>6267</v>
      </c>
      <c r="B1686" s="245" t="s">
        <v>6268</v>
      </c>
      <c r="C1686" s="245" t="s">
        <v>6269</v>
      </c>
      <c r="D1686" s="245">
        <v>2017</v>
      </c>
      <c r="E1686" s="246">
        <v>43803</v>
      </c>
      <c r="F1686" s="245" t="s">
        <v>6301</v>
      </c>
      <c r="G1686" s="247" t="s">
        <v>3325</v>
      </c>
      <c r="H1686" s="248" t="s">
        <v>7177</v>
      </c>
      <c r="I1686" s="249">
        <v>3634</v>
      </c>
      <c r="J1686" s="249">
        <v>63</v>
      </c>
      <c r="K1686" s="250">
        <v>1.4533267745663814</v>
      </c>
      <c r="L1686" s="251" t="s">
        <v>6273</v>
      </c>
      <c r="M1686" s="251" t="s">
        <v>8710</v>
      </c>
      <c r="N1686" s="245"/>
      <c r="S1686" s="251" t="s">
        <v>8711</v>
      </c>
      <c r="T1686" s="251" t="s">
        <v>8711</v>
      </c>
    </row>
    <row r="1687" spans="1:20">
      <c r="A1687" s="245" t="s">
        <v>6267</v>
      </c>
      <c r="B1687" s="245" t="s">
        <v>6268</v>
      </c>
      <c r="C1687" s="245" t="s">
        <v>6269</v>
      </c>
      <c r="D1687" s="245">
        <v>2017</v>
      </c>
      <c r="E1687" s="246">
        <v>43803</v>
      </c>
      <c r="F1687" s="245" t="s">
        <v>6383</v>
      </c>
      <c r="G1687" s="247" t="s">
        <v>7560</v>
      </c>
      <c r="H1687" s="248" t="s">
        <v>7177</v>
      </c>
      <c r="I1687" s="249">
        <v>2832</v>
      </c>
      <c r="J1687" s="249">
        <v>59</v>
      </c>
      <c r="K1687" s="250">
        <v>1.3789141051422005</v>
      </c>
      <c r="L1687" s="251" t="s">
        <v>6273</v>
      </c>
      <c r="N1687" s="245"/>
    </row>
    <row r="1688" spans="1:20">
      <c r="A1688" s="245" t="s">
        <v>6267</v>
      </c>
      <c r="B1688" s="245" t="s">
        <v>6268</v>
      </c>
      <c r="C1688" s="245" t="s">
        <v>6269</v>
      </c>
      <c r="D1688" s="245">
        <v>2017</v>
      </c>
      <c r="E1688" s="246">
        <v>43803</v>
      </c>
      <c r="F1688" s="245" t="s">
        <v>6313</v>
      </c>
      <c r="G1688" s="247" t="s">
        <v>7561</v>
      </c>
      <c r="H1688" s="248" t="s">
        <v>7177</v>
      </c>
      <c r="I1688" s="249">
        <v>3058</v>
      </c>
      <c r="J1688" s="249">
        <v>60</v>
      </c>
      <c r="K1688" s="250">
        <v>1.4157407407407407</v>
      </c>
      <c r="L1688" s="251" t="s">
        <v>6273</v>
      </c>
      <c r="N1688" s="245"/>
    </row>
    <row r="1689" spans="1:20">
      <c r="A1689" s="245" t="s">
        <v>6267</v>
      </c>
      <c r="B1689" s="245" t="s">
        <v>6268</v>
      </c>
      <c r="C1689" s="245" t="s">
        <v>6269</v>
      </c>
      <c r="D1689" s="245">
        <v>2017</v>
      </c>
      <c r="E1689" s="246">
        <v>43803</v>
      </c>
      <c r="F1689" s="245" t="s">
        <v>6406</v>
      </c>
      <c r="G1689" s="247" t="s">
        <v>7562</v>
      </c>
      <c r="H1689" s="248" t="s">
        <v>7177</v>
      </c>
      <c r="I1689" s="249">
        <v>3554</v>
      </c>
      <c r="J1689" s="249">
        <v>62</v>
      </c>
      <c r="K1689" s="250">
        <v>1.4912221811956632</v>
      </c>
      <c r="L1689" s="251" t="s">
        <v>6273</v>
      </c>
      <c r="M1689" s="251" t="s">
        <v>8710</v>
      </c>
      <c r="N1689" s="245"/>
      <c r="S1689" s="251" t="s">
        <v>8711</v>
      </c>
      <c r="T1689" s="251" t="s">
        <v>8711</v>
      </c>
    </row>
    <row r="1690" spans="1:20">
      <c r="A1690" s="245" t="s">
        <v>6267</v>
      </c>
      <c r="B1690" s="245" t="s">
        <v>6268</v>
      </c>
      <c r="C1690" s="245" t="s">
        <v>6269</v>
      </c>
      <c r="D1690" s="245">
        <v>2017</v>
      </c>
      <c r="E1690" s="246">
        <v>43803</v>
      </c>
      <c r="F1690" s="245" t="s">
        <v>6368</v>
      </c>
      <c r="G1690" s="247" t="s">
        <v>2823</v>
      </c>
      <c r="H1690" s="248" t="s">
        <v>7177</v>
      </c>
      <c r="I1690" s="249">
        <v>3946</v>
      </c>
      <c r="J1690" s="249">
        <v>64</v>
      </c>
      <c r="K1690" s="250">
        <v>1.505279541015625</v>
      </c>
      <c r="L1690" s="251" t="s">
        <v>6273</v>
      </c>
      <c r="M1690" s="251" t="s">
        <v>8710</v>
      </c>
      <c r="N1690" s="245"/>
      <c r="S1690" s="251" t="s">
        <v>8711</v>
      </c>
      <c r="T1690" s="251" t="s">
        <v>8711</v>
      </c>
    </row>
    <row r="1691" spans="1:20">
      <c r="A1691" s="245" t="s">
        <v>6267</v>
      </c>
      <c r="B1691" s="245" t="s">
        <v>6268</v>
      </c>
      <c r="C1691" s="245" t="s">
        <v>6269</v>
      </c>
      <c r="D1691" s="245">
        <v>2017</v>
      </c>
      <c r="E1691" s="246">
        <v>43803</v>
      </c>
      <c r="F1691" s="245" t="s">
        <v>6728</v>
      </c>
      <c r="G1691" s="247" t="s">
        <v>3982</v>
      </c>
      <c r="H1691" s="248" t="s">
        <v>7177</v>
      </c>
      <c r="I1691" s="249">
        <v>3402</v>
      </c>
      <c r="J1691" s="249">
        <v>61</v>
      </c>
      <c r="K1691" s="250">
        <v>1.4988038646406527</v>
      </c>
      <c r="L1691" s="251" t="s">
        <v>6273</v>
      </c>
      <c r="M1691" s="251" t="s">
        <v>8710</v>
      </c>
      <c r="N1691" s="245"/>
      <c r="S1691" s="251" t="s">
        <v>8711</v>
      </c>
      <c r="T1691" s="251" t="s">
        <v>8711</v>
      </c>
    </row>
    <row r="1692" spans="1:20">
      <c r="A1692" s="245" t="s">
        <v>6267</v>
      </c>
      <c r="B1692" s="245" t="s">
        <v>6268</v>
      </c>
      <c r="C1692" s="245" t="s">
        <v>6269</v>
      </c>
      <c r="D1692" s="245">
        <v>2017</v>
      </c>
      <c r="E1692" s="246">
        <v>43803</v>
      </c>
      <c r="F1692" s="245" t="s">
        <v>6699</v>
      </c>
      <c r="G1692" s="247" t="s">
        <v>3739</v>
      </c>
      <c r="H1692" s="248" t="s">
        <v>7177</v>
      </c>
      <c r="I1692" s="249">
        <v>3000</v>
      </c>
      <c r="J1692" s="249">
        <v>60</v>
      </c>
      <c r="K1692" s="250">
        <v>1.3888888888888888</v>
      </c>
      <c r="L1692" s="251" t="s">
        <v>6273</v>
      </c>
      <c r="M1692" s="251" t="s">
        <v>8713</v>
      </c>
      <c r="N1692" s="245"/>
      <c r="S1692" s="251" t="s">
        <v>8714</v>
      </c>
      <c r="T1692" s="251" t="s">
        <v>8714</v>
      </c>
    </row>
    <row r="1693" spans="1:20">
      <c r="A1693" s="245" t="s">
        <v>6267</v>
      </c>
      <c r="B1693" s="245" t="s">
        <v>6268</v>
      </c>
      <c r="C1693" s="245" t="s">
        <v>6269</v>
      </c>
      <c r="D1693" s="245">
        <v>2017</v>
      </c>
      <c r="E1693" s="246">
        <v>43803</v>
      </c>
      <c r="F1693" s="245" t="s">
        <v>6977</v>
      </c>
      <c r="G1693" s="247" t="s">
        <v>7563</v>
      </c>
      <c r="H1693" s="248" t="s">
        <v>7177</v>
      </c>
      <c r="I1693" s="249">
        <v>2700</v>
      </c>
      <c r="J1693" s="249">
        <v>57</v>
      </c>
      <c r="K1693" s="250">
        <v>1.4579384749963553</v>
      </c>
      <c r="L1693" s="251" t="s">
        <v>6273</v>
      </c>
      <c r="N1693" s="245"/>
    </row>
    <row r="1694" spans="1:20">
      <c r="A1694" s="245" t="s">
        <v>6267</v>
      </c>
      <c r="B1694" s="245" t="s">
        <v>6268</v>
      </c>
      <c r="C1694" s="245" t="s">
        <v>6269</v>
      </c>
      <c r="D1694" s="245">
        <v>2017</v>
      </c>
      <c r="E1694" s="246">
        <v>43803</v>
      </c>
      <c r="F1694" s="245" t="s">
        <v>6285</v>
      </c>
      <c r="G1694" s="247" t="s">
        <v>7564</v>
      </c>
      <c r="H1694" s="248" t="s">
        <v>7177</v>
      </c>
      <c r="I1694" s="249">
        <v>3158</v>
      </c>
      <c r="J1694" s="249">
        <v>61</v>
      </c>
      <c r="K1694" s="250">
        <v>1.3913058802278606</v>
      </c>
      <c r="L1694" s="251" t="s">
        <v>6273</v>
      </c>
      <c r="N1694" s="245"/>
    </row>
    <row r="1695" spans="1:20">
      <c r="A1695" s="245" t="s">
        <v>6267</v>
      </c>
      <c r="B1695" s="245" t="s">
        <v>6268</v>
      </c>
      <c r="C1695" s="245" t="s">
        <v>6269</v>
      </c>
      <c r="D1695" s="245">
        <v>2017</v>
      </c>
      <c r="E1695" s="246">
        <v>43803</v>
      </c>
      <c r="F1695" s="245" t="s">
        <v>6902</v>
      </c>
      <c r="G1695" s="247" t="s">
        <v>7565</v>
      </c>
      <c r="H1695" s="248" t="s">
        <v>7177</v>
      </c>
      <c r="I1695" s="249">
        <v>3508</v>
      </c>
      <c r="J1695" s="249">
        <v>63</v>
      </c>
      <c r="K1695" s="250">
        <v>1.4029362479853786</v>
      </c>
      <c r="L1695" s="251" t="s">
        <v>6273</v>
      </c>
      <c r="M1695" s="251" t="s">
        <v>8710</v>
      </c>
      <c r="N1695" s="245"/>
      <c r="S1695" s="251" t="s">
        <v>8711</v>
      </c>
      <c r="T1695" s="251" t="s">
        <v>8716</v>
      </c>
    </row>
    <row r="1696" spans="1:20">
      <c r="A1696" s="245" t="s">
        <v>6267</v>
      </c>
      <c r="B1696" s="245" t="s">
        <v>6268</v>
      </c>
      <c r="C1696" s="245" t="s">
        <v>6269</v>
      </c>
      <c r="D1696" s="245">
        <v>2017</v>
      </c>
      <c r="E1696" s="246">
        <v>43803</v>
      </c>
      <c r="F1696" s="245" t="s">
        <v>6730</v>
      </c>
      <c r="G1696" s="247" t="s">
        <v>7566</v>
      </c>
      <c r="H1696" s="248" t="s">
        <v>7177</v>
      </c>
      <c r="I1696" s="249">
        <v>3326</v>
      </c>
      <c r="J1696" s="249">
        <v>59</v>
      </c>
      <c r="K1696" s="250">
        <v>1.6194450260250559</v>
      </c>
      <c r="L1696" s="251" t="s">
        <v>6273</v>
      </c>
      <c r="N1696" s="245"/>
    </row>
    <row r="1697" spans="1:20">
      <c r="A1697" s="245" t="s">
        <v>6267</v>
      </c>
      <c r="B1697" s="245" t="s">
        <v>6268</v>
      </c>
      <c r="C1697" s="245" t="s">
        <v>6269</v>
      </c>
      <c r="D1697" s="245">
        <v>2017</v>
      </c>
      <c r="E1697" s="246">
        <v>43803</v>
      </c>
      <c r="F1697" s="245" t="s">
        <v>6456</v>
      </c>
      <c r="G1697" s="247" t="s">
        <v>7567</v>
      </c>
      <c r="H1697" s="248" t="s">
        <v>7177</v>
      </c>
      <c r="I1697" s="249">
        <v>2910</v>
      </c>
      <c r="J1697" s="249">
        <v>58</v>
      </c>
      <c r="K1697" s="250">
        <v>1.4914510640042642</v>
      </c>
      <c r="L1697" s="251" t="s">
        <v>6273</v>
      </c>
      <c r="N1697" s="245"/>
    </row>
    <row r="1698" spans="1:20">
      <c r="A1698" s="245" t="s">
        <v>6267</v>
      </c>
      <c r="B1698" s="245" t="s">
        <v>6268</v>
      </c>
      <c r="C1698" s="245" t="s">
        <v>6269</v>
      </c>
      <c r="D1698" s="245">
        <v>2017</v>
      </c>
      <c r="E1698" s="246">
        <v>43803</v>
      </c>
      <c r="F1698" s="245" t="s">
        <v>6317</v>
      </c>
      <c r="G1698" s="247" t="s">
        <v>7568</v>
      </c>
      <c r="H1698" s="248" t="s">
        <v>7177</v>
      </c>
      <c r="I1698" s="249">
        <v>2312</v>
      </c>
      <c r="J1698" s="249">
        <v>57</v>
      </c>
      <c r="K1698" s="250">
        <v>1.2484273163672492</v>
      </c>
      <c r="L1698" s="251" t="s">
        <v>6273</v>
      </c>
      <c r="N1698" s="245"/>
    </row>
    <row r="1699" spans="1:20">
      <c r="A1699" s="245" t="s">
        <v>6267</v>
      </c>
      <c r="B1699" s="245" t="s">
        <v>6268</v>
      </c>
      <c r="C1699" s="245" t="s">
        <v>6269</v>
      </c>
      <c r="D1699" s="245">
        <v>2017</v>
      </c>
      <c r="E1699" s="246">
        <v>43803</v>
      </c>
      <c r="F1699" s="245" t="s">
        <v>6435</v>
      </c>
      <c r="G1699" s="247" t="s">
        <v>7569</v>
      </c>
      <c r="H1699" s="248" t="s">
        <v>7177</v>
      </c>
      <c r="I1699" s="249">
        <v>2972</v>
      </c>
      <c r="J1699" s="249">
        <v>60</v>
      </c>
      <c r="K1699" s="250">
        <v>1.375925925925926</v>
      </c>
      <c r="L1699" s="251" t="s">
        <v>6273</v>
      </c>
      <c r="N1699" s="245"/>
    </row>
    <row r="1700" spans="1:20">
      <c r="A1700" s="245" t="s">
        <v>6267</v>
      </c>
      <c r="B1700" s="245" t="s">
        <v>6268</v>
      </c>
      <c r="C1700" s="245" t="s">
        <v>6269</v>
      </c>
      <c r="D1700" s="245">
        <v>2017</v>
      </c>
      <c r="E1700" s="246">
        <v>43803</v>
      </c>
      <c r="F1700" s="245" t="s">
        <v>6586</v>
      </c>
      <c r="G1700" s="247" t="s">
        <v>7570</v>
      </c>
      <c r="H1700" s="248" t="s">
        <v>7177</v>
      </c>
      <c r="I1700" s="249">
        <v>3008</v>
      </c>
      <c r="J1700" s="249">
        <v>59</v>
      </c>
      <c r="K1700" s="250">
        <v>1.4646093320154447</v>
      </c>
      <c r="L1700" s="251" t="s">
        <v>6273</v>
      </c>
      <c r="N1700" s="245"/>
    </row>
    <row r="1701" spans="1:20">
      <c r="A1701" s="245" t="s">
        <v>6267</v>
      </c>
      <c r="B1701" s="245" t="s">
        <v>6268</v>
      </c>
      <c r="C1701" s="245" t="s">
        <v>6269</v>
      </c>
      <c r="D1701" s="245">
        <v>2017</v>
      </c>
      <c r="E1701" s="246">
        <v>43803</v>
      </c>
      <c r="F1701" s="245" t="s">
        <v>6542</v>
      </c>
      <c r="G1701" s="247" t="s">
        <v>7571</v>
      </c>
      <c r="H1701" s="248" t="s">
        <v>7177</v>
      </c>
      <c r="I1701" s="249">
        <v>2326</v>
      </c>
      <c r="J1701" s="249">
        <v>54</v>
      </c>
      <c r="K1701" s="250">
        <v>1.4771630340903317</v>
      </c>
      <c r="L1701" s="251" t="s">
        <v>6273</v>
      </c>
      <c r="N1701" s="245"/>
    </row>
    <row r="1702" spans="1:20">
      <c r="A1702" s="245" t="s">
        <v>6267</v>
      </c>
      <c r="B1702" s="245" t="s">
        <v>6268</v>
      </c>
      <c r="C1702" s="245" t="s">
        <v>6269</v>
      </c>
      <c r="D1702" s="245">
        <v>2017</v>
      </c>
      <c r="E1702" s="246">
        <v>43803</v>
      </c>
      <c r="F1702" s="245" t="s">
        <v>6641</v>
      </c>
      <c r="G1702" s="247" t="s">
        <v>7572</v>
      </c>
      <c r="H1702" s="248" t="s">
        <v>7177</v>
      </c>
      <c r="I1702" s="249">
        <v>3010</v>
      </c>
      <c r="J1702" s="249">
        <v>59</v>
      </c>
      <c r="K1702" s="250">
        <v>1.4655831414117315</v>
      </c>
      <c r="L1702" s="251" t="s">
        <v>6273</v>
      </c>
      <c r="N1702" s="245" t="s">
        <v>6278</v>
      </c>
    </row>
    <row r="1703" spans="1:20">
      <c r="A1703" s="245" t="s">
        <v>6267</v>
      </c>
      <c r="B1703" s="245" t="s">
        <v>6268</v>
      </c>
      <c r="C1703" s="245" t="s">
        <v>6269</v>
      </c>
      <c r="D1703" s="245">
        <v>2017</v>
      </c>
      <c r="E1703" s="246">
        <v>43803</v>
      </c>
      <c r="F1703" s="245" t="s">
        <v>6287</v>
      </c>
      <c r="G1703" s="247" t="s">
        <v>4027</v>
      </c>
      <c r="H1703" s="248" t="s">
        <v>7177</v>
      </c>
      <c r="I1703" s="249">
        <v>3506</v>
      </c>
      <c r="J1703" s="249">
        <v>61</v>
      </c>
      <c r="K1703" s="250">
        <v>1.5446226776690559</v>
      </c>
      <c r="L1703" s="251" t="s">
        <v>6273</v>
      </c>
      <c r="M1703" s="251" t="s">
        <v>8710</v>
      </c>
      <c r="N1703" s="245"/>
      <c r="S1703" s="251" t="s">
        <v>8711</v>
      </c>
      <c r="T1703" s="251" t="s">
        <v>8711</v>
      </c>
    </row>
    <row r="1704" spans="1:20">
      <c r="A1704" s="245" t="s">
        <v>6267</v>
      </c>
      <c r="B1704" s="245" t="s">
        <v>6268</v>
      </c>
      <c r="C1704" s="245" t="s">
        <v>6269</v>
      </c>
      <c r="D1704" s="245">
        <v>2017</v>
      </c>
      <c r="E1704" s="246">
        <v>43803</v>
      </c>
      <c r="F1704" s="245" t="s">
        <v>6397</v>
      </c>
      <c r="G1704" s="247" t="s">
        <v>7573</v>
      </c>
      <c r="H1704" s="248" t="s">
        <v>7177</v>
      </c>
      <c r="I1704" s="249">
        <v>2120</v>
      </c>
      <c r="J1704" s="249">
        <v>59</v>
      </c>
      <c r="K1704" s="250">
        <v>1.0322379600640765</v>
      </c>
      <c r="L1704" s="251" t="s">
        <v>6273</v>
      </c>
      <c r="N1704" s="245" t="s">
        <v>6870</v>
      </c>
    </row>
    <row r="1705" spans="1:20">
      <c r="A1705" s="245" t="s">
        <v>6267</v>
      </c>
      <c r="B1705" s="245" t="s">
        <v>6268</v>
      </c>
      <c r="C1705" s="245" t="s">
        <v>6269</v>
      </c>
      <c r="D1705" s="245">
        <v>2017</v>
      </c>
      <c r="E1705" s="246">
        <v>43803</v>
      </c>
      <c r="F1705" s="245" t="s">
        <v>6406</v>
      </c>
      <c r="G1705" s="247" t="s">
        <v>7574</v>
      </c>
      <c r="H1705" s="248" t="s">
        <v>7177</v>
      </c>
      <c r="I1705" s="249">
        <v>2804</v>
      </c>
      <c r="J1705" s="249">
        <v>57</v>
      </c>
      <c r="K1705" s="250">
        <v>1.5140961051443629</v>
      </c>
      <c r="L1705" s="251" t="s">
        <v>6273</v>
      </c>
      <c r="N1705" s="245"/>
    </row>
    <row r="1706" spans="1:20">
      <c r="A1706" s="245" t="s">
        <v>6267</v>
      </c>
      <c r="B1706" s="245" t="s">
        <v>6268</v>
      </c>
      <c r="C1706" s="245" t="s">
        <v>6269</v>
      </c>
      <c r="D1706" s="245">
        <v>2017</v>
      </c>
      <c r="E1706" s="246">
        <v>43803</v>
      </c>
      <c r="F1706" s="245" t="s">
        <v>6350</v>
      </c>
      <c r="G1706" s="247" t="s">
        <v>7575</v>
      </c>
      <c r="H1706" s="248" t="s">
        <v>7177</v>
      </c>
      <c r="I1706" s="249">
        <v>2490</v>
      </c>
      <c r="J1706" s="249">
        <v>56</v>
      </c>
      <c r="K1706" s="250">
        <v>1.417866253644315</v>
      </c>
      <c r="L1706" s="251" t="s">
        <v>6273</v>
      </c>
      <c r="N1706" s="245"/>
    </row>
    <row r="1707" spans="1:20">
      <c r="A1707" s="245" t="s">
        <v>6267</v>
      </c>
      <c r="B1707" s="245" t="s">
        <v>6268</v>
      </c>
      <c r="C1707" s="245" t="s">
        <v>6269</v>
      </c>
      <c r="D1707" s="245">
        <v>2017</v>
      </c>
      <c r="E1707" s="246">
        <v>43803</v>
      </c>
      <c r="F1707" s="245" t="s">
        <v>6372</v>
      </c>
      <c r="G1707" s="247" t="s">
        <v>7576</v>
      </c>
      <c r="H1707" s="248" t="s">
        <v>7177</v>
      </c>
      <c r="I1707" s="249">
        <v>2776</v>
      </c>
      <c r="J1707" s="249">
        <v>59</v>
      </c>
      <c r="K1707" s="250">
        <v>1.3516474420461684</v>
      </c>
      <c r="L1707" s="251" t="s">
        <v>6273</v>
      </c>
      <c r="N1707" s="245"/>
    </row>
    <row r="1708" spans="1:20">
      <c r="A1708" s="245" t="s">
        <v>6267</v>
      </c>
      <c r="B1708" s="245" t="s">
        <v>6268</v>
      </c>
      <c r="C1708" s="245" t="s">
        <v>6269</v>
      </c>
      <c r="D1708" s="245">
        <v>2017</v>
      </c>
      <c r="E1708" s="246">
        <v>43803</v>
      </c>
      <c r="F1708" s="245" t="s">
        <v>6464</v>
      </c>
      <c r="G1708" s="247" t="s">
        <v>4398</v>
      </c>
      <c r="H1708" s="248" t="s">
        <v>7177</v>
      </c>
      <c r="I1708" s="249">
        <v>3172</v>
      </c>
      <c r="J1708" s="249">
        <v>61</v>
      </c>
      <c r="K1708" s="250">
        <v>1.3974737973662994</v>
      </c>
      <c r="L1708" s="251" t="s">
        <v>6273</v>
      </c>
      <c r="M1708" s="251" t="s">
        <v>8713</v>
      </c>
      <c r="N1708" s="245"/>
      <c r="S1708" s="251" t="s">
        <v>8714</v>
      </c>
      <c r="T1708" s="251" t="s">
        <v>8714</v>
      </c>
    </row>
    <row r="1709" spans="1:20">
      <c r="A1709" s="245" t="s">
        <v>6267</v>
      </c>
      <c r="B1709" s="245" t="s">
        <v>6268</v>
      </c>
      <c r="C1709" s="245" t="s">
        <v>6269</v>
      </c>
      <c r="D1709" s="245">
        <v>2017</v>
      </c>
      <c r="E1709" s="246">
        <v>43803</v>
      </c>
      <c r="F1709" s="245" t="s">
        <v>6996</v>
      </c>
      <c r="G1709" s="247" t="s">
        <v>3867</v>
      </c>
      <c r="H1709" s="248" t="s">
        <v>7177</v>
      </c>
      <c r="I1709" s="249">
        <v>3556</v>
      </c>
      <c r="J1709" s="249">
        <v>63</v>
      </c>
      <c r="K1709" s="250">
        <v>1.422132639063856</v>
      </c>
      <c r="L1709" s="251" t="s">
        <v>6273</v>
      </c>
      <c r="M1709" s="251" t="s">
        <v>8710</v>
      </c>
      <c r="N1709" s="245"/>
      <c r="S1709" s="251" t="s">
        <v>8711</v>
      </c>
      <c r="T1709" s="251" t="s">
        <v>8711</v>
      </c>
    </row>
    <row r="1710" spans="1:20">
      <c r="A1710" s="245" t="s">
        <v>6267</v>
      </c>
      <c r="B1710" s="245" t="s">
        <v>6268</v>
      </c>
      <c r="C1710" s="245" t="s">
        <v>6269</v>
      </c>
      <c r="D1710" s="245">
        <v>2017</v>
      </c>
      <c r="E1710" s="246">
        <v>43803</v>
      </c>
      <c r="F1710" s="245" t="s">
        <v>6406</v>
      </c>
      <c r="G1710" s="247" t="s">
        <v>7577</v>
      </c>
      <c r="H1710" s="248" t="s">
        <v>7177</v>
      </c>
      <c r="I1710" s="249">
        <v>3468</v>
      </c>
      <c r="J1710" s="249">
        <v>60</v>
      </c>
      <c r="K1710" s="250">
        <v>1.6055555555555556</v>
      </c>
      <c r="L1710" s="251" t="s">
        <v>6273</v>
      </c>
      <c r="M1710" s="251" t="s">
        <v>8710</v>
      </c>
      <c r="N1710" s="245"/>
      <c r="S1710" s="251" t="s">
        <v>8711</v>
      </c>
      <c r="T1710" s="251" t="s">
        <v>8711</v>
      </c>
    </row>
    <row r="1711" spans="1:20">
      <c r="A1711" s="245" t="s">
        <v>6267</v>
      </c>
      <c r="B1711" s="245" t="s">
        <v>6268</v>
      </c>
      <c r="C1711" s="245" t="s">
        <v>6269</v>
      </c>
      <c r="D1711" s="245">
        <v>2017</v>
      </c>
      <c r="E1711" s="246">
        <v>43803</v>
      </c>
      <c r="F1711" s="245" t="s">
        <v>6346</v>
      </c>
      <c r="G1711" s="247" t="s">
        <v>7578</v>
      </c>
      <c r="H1711" s="248" t="s">
        <v>7177</v>
      </c>
      <c r="I1711" s="249">
        <v>2766</v>
      </c>
      <c r="J1711" s="249">
        <v>59</v>
      </c>
      <c r="K1711" s="250">
        <v>1.3467783950647338</v>
      </c>
      <c r="L1711" s="251" t="s">
        <v>6273</v>
      </c>
      <c r="N1711" s="245"/>
    </row>
    <row r="1712" spans="1:20">
      <c r="A1712" s="245" t="s">
        <v>6267</v>
      </c>
      <c r="B1712" s="245" t="s">
        <v>6268</v>
      </c>
      <c r="C1712" s="245" t="s">
        <v>6269</v>
      </c>
      <c r="D1712" s="245">
        <v>2017</v>
      </c>
      <c r="E1712" s="246">
        <v>43803</v>
      </c>
      <c r="F1712" s="245" t="s">
        <v>6307</v>
      </c>
      <c r="G1712" s="247" t="s">
        <v>7579</v>
      </c>
      <c r="H1712" s="248" t="s">
        <v>7177</v>
      </c>
      <c r="I1712" s="249">
        <v>2698</v>
      </c>
      <c r="J1712" s="249">
        <v>59</v>
      </c>
      <c r="K1712" s="250">
        <v>1.3136688755909807</v>
      </c>
      <c r="L1712" s="251" t="s">
        <v>6273</v>
      </c>
      <c r="N1712" s="245"/>
    </row>
    <row r="1713" spans="1:20">
      <c r="A1713" s="245" t="s">
        <v>6267</v>
      </c>
      <c r="B1713" s="245" t="s">
        <v>6268</v>
      </c>
      <c r="C1713" s="245" t="s">
        <v>6269</v>
      </c>
      <c r="D1713" s="245">
        <v>2017</v>
      </c>
      <c r="E1713" s="246">
        <v>43803</v>
      </c>
      <c r="F1713" s="245" t="s">
        <v>7344</v>
      </c>
      <c r="G1713" s="247" t="s">
        <v>7580</v>
      </c>
      <c r="H1713" s="248" t="s">
        <v>7177</v>
      </c>
      <c r="I1713" s="249">
        <v>2402</v>
      </c>
      <c r="J1713" s="249">
        <v>56</v>
      </c>
      <c r="K1713" s="250">
        <v>1.3677569241982508</v>
      </c>
      <c r="L1713" s="251" t="s">
        <v>6273</v>
      </c>
      <c r="N1713" s="245"/>
    </row>
    <row r="1714" spans="1:20">
      <c r="A1714" s="245" t="s">
        <v>6267</v>
      </c>
      <c r="B1714" s="245" t="s">
        <v>6268</v>
      </c>
      <c r="C1714" s="245" t="s">
        <v>6269</v>
      </c>
      <c r="D1714" s="245">
        <v>2017</v>
      </c>
      <c r="E1714" s="246">
        <v>43803</v>
      </c>
      <c r="F1714" s="245" t="s">
        <v>6352</v>
      </c>
      <c r="G1714" s="247" t="s">
        <v>7581</v>
      </c>
      <c r="H1714" s="248" t="s">
        <v>7177</v>
      </c>
      <c r="I1714" s="249">
        <v>3964</v>
      </c>
      <c r="J1714" s="249">
        <v>63</v>
      </c>
      <c r="K1714" s="250">
        <v>1.5853019632309124</v>
      </c>
      <c r="L1714" s="251" t="s">
        <v>6273</v>
      </c>
      <c r="M1714" s="251" t="s">
        <v>8713</v>
      </c>
      <c r="N1714" s="245"/>
      <c r="S1714" s="251" t="s">
        <v>8714</v>
      </c>
      <c r="T1714" s="251" t="s">
        <v>8714</v>
      </c>
    </row>
    <row r="1715" spans="1:20">
      <c r="A1715" s="245" t="s">
        <v>6267</v>
      </c>
      <c r="B1715" s="245" t="s">
        <v>6268</v>
      </c>
      <c r="C1715" s="245" t="s">
        <v>6269</v>
      </c>
      <c r="D1715" s="245">
        <v>2017</v>
      </c>
      <c r="E1715" s="246">
        <v>43803</v>
      </c>
      <c r="F1715" s="245" t="s">
        <v>7164</v>
      </c>
      <c r="G1715" s="247" t="s">
        <v>7582</v>
      </c>
      <c r="H1715" s="248" t="s">
        <v>7177</v>
      </c>
      <c r="I1715" s="249">
        <v>2614</v>
      </c>
      <c r="J1715" s="249">
        <v>58</v>
      </c>
      <c r="K1715" s="250">
        <v>1.3397433269096723</v>
      </c>
      <c r="L1715" s="251" t="s">
        <v>6273</v>
      </c>
      <c r="N1715" s="245"/>
    </row>
    <row r="1716" spans="1:20">
      <c r="A1716" s="245" t="s">
        <v>6267</v>
      </c>
      <c r="B1716" s="245" t="s">
        <v>6268</v>
      </c>
      <c r="C1716" s="245" t="s">
        <v>6269</v>
      </c>
      <c r="D1716" s="245">
        <v>2017</v>
      </c>
      <c r="E1716" s="246">
        <v>43803</v>
      </c>
      <c r="F1716" s="245" t="s">
        <v>6283</v>
      </c>
      <c r="G1716" s="247" t="s">
        <v>7583</v>
      </c>
      <c r="H1716" s="248" t="s">
        <v>7177</v>
      </c>
      <c r="I1716" s="249">
        <v>2878</v>
      </c>
      <c r="J1716" s="249">
        <v>59</v>
      </c>
      <c r="K1716" s="250">
        <v>1.4013117212567985</v>
      </c>
      <c r="L1716" s="251" t="s">
        <v>6273</v>
      </c>
      <c r="N1716" s="245"/>
    </row>
    <row r="1717" spans="1:20">
      <c r="A1717" s="245" t="s">
        <v>6267</v>
      </c>
      <c r="B1717" s="245" t="s">
        <v>6268</v>
      </c>
      <c r="C1717" s="245" t="s">
        <v>6269</v>
      </c>
      <c r="D1717" s="245">
        <v>2017</v>
      </c>
      <c r="E1717" s="246">
        <v>43803</v>
      </c>
      <c r="F1717" s="245" t="s">
        <v>6457</v>
      </c>
      <c r="G1717" s="247" t="s">
        <v>7584</v>
      </c>
      <c r="H1717" s="248" t="s">
        <v>7177</v>
      </c>
      <c r="I1717" s="249">
        <v>3236</v>
      </c>
      <c r="J1717" s="249">
        <v>60</v>
      </c>
      <c r="K1717" s="250">
        <v>1.498148148148148</v>
      </c>
      <c r="L1717" s="251" t="s">
        <v>6273</v>
      </c>
      <c r="N1717" s="245"/>
    </row>
    <row r="1718" spans="1:20">
      <c r="A1718" s="245" t="s">
        <v>6267</v>
      </c>
      <c r="B1718" s="245" t="s">
        <v>6268</v>
      </c>
      <c r="C1718" s="245" t="s">
        <v>6269</v>
      </c>
      <c r="D1718" s="245">
        <v>2017</v>
      </c>
      <c r="E1718" s="246">
        <v>43803</v>
      </c>
      <c r="F1718" s="245" t="s">
        <v>6548</v>
      </c>
      <c r="G1718" s="247" t="s">
        <v>7585</v>
      </c>
      <c r="H1718" s="248" t="s">
        <v>7177</v>
      </c>
      <c r="I1718" s="249">
        <v>3290</v>
      </c>
      <c r="J1718" s="249">
        <v>60</v>
      </c>
      <c r="K1718" s="250">
        <v>1.5231481481481481</v>
      </c>
      <c r="L1718" s="251" t="s">
        <v>6273</v>
      </c>
      <c r="N1718" s="245"/>
    </row>
    <row r="1719" spans="1:20">
      <c r="A1719" s="245" t="s">
        <v>6267</v>
      </c>
      <c r="B1719" s="245" t="s">
        <v>6268</v>
      </c>
      <c r="C1719" s="245" t="s">
        <v>6269</v>
      </c>
      <c r="D1719" s="245">
        <v>2017</v>
      </c>
      <c r="E1719" s="246">
        <v>43803</v>
      </c>
      <c r="F1719" s="245" t="s">
        <v>6334</v>
      </c>
      <c r="G1719" s="247" t="s">
        <v>7586</v>
      </c>
      <c r="H1719" s="248" t="s">
        <v>7177</v>
      </c>
      <c r="I1719" s="249">
        <v>2836</v>
      </c>
      <c r="J1719" s="249">
        <v>58</v>
      </c>
      <c r="K1719" s="250">
        <v>1.4535241297306163</v>
      </c>
      <c r="L1719" s="251" t="s">
        <v>6273</v>
      </c>
      <c r="N1719" s="245"/>
    </row>
    <row r="1720" spans="1:20">
      <c r="A1720" s="245" t="s">
        <v>6267</v>
      </c>
      <c r="B1720" s="245" t="s">
        <v>6268</v>
      </c>
      <c r="C1720" s="245" t="s">
        <v>6269</v>
      </c>
      <c r="D1720" s="245">
        <v>2017</v>
      </c>
      <c r="E1720" s="246">
        <v>43803</v>
      </c>
      <c r="F1720" s="245" t="s">
        <v>7036</v>
      </c>
      <c r="G1720" s="247" t="s">
        <v>7587</v>
      </c>
      <c r="H1720" s="248" t="s">
        <v>7177</v>
      </c>
      <c r="I1720" s="249">
        <v>3528</v>
      </c>
      <c r="J1720" s="249">
        <v>61</v>
      </c>
      <c r="K1720" s="250">
        <v>1.5543151188866029</v>
      </c>
      <c r="L1720" s="251" t="s">
        <v>6273</v>
      </c>
      <c r="M1720" s="251" t="s">
        <v>8710</v>
      </c>
      <c r="N1720" s="245"/>
      <c r="S1720" s="251" t="s">
        <v>8711</v>
      </c>
      <c r="T1720" s="251" t="s">
        <v>8711</v>
      </c>
    </row>
    <row r="1721" spans="1:20">
      <c r="A1721" s="245" t="s">
        <v>6267</v>
      </c>
      <c r="B1721" s="245" t="s">
        <v>6268</v>
      </c>
      <c r="C1721" s="245" t="s">
        <v>6269</v>
      </c>
      <c r="D1721" s="245">
        <v>2017</v>
      </c>
      <c r="E1721" s="246">
        <v>43803</v>
      </c>
      <c r="F1721" s="245" t="s">
        <v>6568</v>
      </c>
      <c r="G1721" s="247" t="s">
        <v>7588</v>
      </c>
      <c r="H1721" s="248" t="s">
        <v>7177</v>
      </c>
      <c r="I1721" s="249">
        <v>3322</v>
      </c>
      <c r="J1721" s="249">
        <v>61</v>
      </c>
      <c r="K1721" s="250">
        <v>1.4635586238495732</v>
      </c>
      <c r="L1721" s="251" t="s">
        <v>6273</v>
      </c>
      <c r="N1721" s="245"/>
    </row>
    <row r="1722" spans="1:20">
      <c r="A1722" s="245" t="s">
        <v>6267</v>
      </c>
      <c r="B1722" s="245" t="s">
        <v>6268</v>
      </c>
      <c r="C1722" s="245" t="s">
        <v>6269</v>
      </c>
      <c r="D1722" s="245">
        <v>2017</v>
      </c>
      <c r="E1722" s="246">
        <v>43803</v>
      </c>
      <c r="F1722" s="245" t="s">
        <v>6456</v>
      </c>
      <c r="G1722" s="247" t="s">
        <v>7589</v>
      </c>
      <c r="H1722" s="248" t="s">
        <v>7177</v>
      </c>
      <c r="I1722" s="249">
        <v>3470</v>
      </c>
      <c r="J1722" s="249">
        <v>63</v>
      </c>
      <c r="K1722" s="250">
        <v>1.387739105048251</v>
      </c>
      <c r="L1722" s="251" t="s">
        <v>6273</v>
      </c>
      <c r="M1722" s="251" t="s">
        <v>8710</v>
      </c>
      <c r="N1722" s="245"/>
      <c r="S1722" s="251" t="s">
        <v>8711</v>
      </c>
      <c r="T1722" s="251" t="s">
        <v>8711</v>
      </c>
    </row>
    <row r="1723" spans="1:20">
      <c r="A1723" s="245" t="s">
        <v>6267</v>
      </c>
      <c r="B1723" s="245" t="s">
        <v>6268</v>
      </c>
      <c r="C1723" s="245" t="s">
        <v>6269</v>
      </c>
      <c r="D1723" s="245">
        <v>2017</v>
      </c>
      <c r="E1723" s="246">
        <v>43803</v>
      </c>
      <c r="F1723" s="245" t="s">
        <v>6359</v>
      </c>
      <c r="G1723" s="247" t="s">
        <v>3851</v>
      </c>
      <c r="H1723" s="248" t="s">
        <v>7177</v>
      </c>
      <c r="I1723" s="249">
        <v>3708</v>
      </c>
      <c r="J1723" s="249">
        <v>64</v>
      </c>
      <c r="K1723" s="250">
        <v>1.41448974609375</v>
      </c>
      <c r="L1723" s="251" t="s">
        <v>6273</v>
      </c>
      <c r="M1723" s="251" t="s">
        <v>8710</v>
      </c>
      <c r="N1723" s="245"/>
      <c r="S1723" s="251" t="s">
        <v>8711</v>
      </c>
      <c r="T1723" s="251" t="s">
        <v>8711</v>
      </c>
    </row>
    <row r="1724" spans="1:20">
      <c r="A1724" s="245" t="s">
        <v>6267</v>
      </c>
      <c r="B1724" s="245" t="s">
        <v>6268</v>
      </c>
      <c r="C1724" s="245" t="s">
        <v>6269</v>
      </c>
      <c r="D1724" s="245">
        <v>2017</v>
      </c>
      <c r="E1724" s="246">
        <v>43803</v>
      </c>
      <c r="F1724" s="245" t="s">
        <v>6562</v>
      </c>
      <c r="G1724" s="247" t="s">
        <v>7590</v>
      </c>
      <c r="H1724" s="248" t="s">
        <v>7177</v>
      </c>
      <c r="I1724" s="249">
        <v>2376</v>
      </c>
      <c r="J1724" s="249">
        <v>57</v>
      </c>
      <c r="K1724" s="250">
        <v>1.2829858579967925</v>
      </c>
      <c r="L1724" s="251" t="s">
        <v>6273</v>
      </c>
      <c r="N1724" s="245"/>
    </row>
    <row r="1725" spans="1:20">
      <c r="A1725" s="245" t="s">
        <v>6267</v>
      </c>
      <c r="B1725" s="245" t="s">
        <v>6268</v>
      </c>
      <c r="C1725" s="245" t="s">
        <v>6269</v>
      </c>
      <c r="D1725" s="245">
        <v>2017</v>
      </c>
      <c r="E1725" s="246">
        <v>43803</v>
      </c>
      <c r="F1725" s="245" t="s">
        <v>6584</v>
      </c>
      <c r="G1725" s="247" t="s">
        <v>7591</v>
      </c>
      <c r="H1725" s="248" t="s">
        <v>7177</v>
      </c>
      <c r="I1725" s="249">
        <v>2868</v>
      </c>
      <c r="J1725" s="249">
        <v>58</v>
      </c>
      <c r="K1725" s="250">
        <v>1.4699249661732747</v>
      </c>
      <c r="L1725" s="251" t="s">
        <v>6273</v>
      </c>
      <c r="N1725" s="245"/>
    </row>
    <row r="1726" spans="1:20">
      <c r="A1726" s="245" t="s">
        <v>6267</v>
      </c>
      <c r="B1726" s="245" t="s">
        <v>6268</v>
      </c>
      <c r="C1726" s="245" t="s">
        <v>6269</v>
      </c>
      <c r="D1726" s="245">
        <v>2017</v>
      </c>
      <c r="E1726" s="246">
        <v>43803</v>
      </c>
      <c r="F1726" s="245" t="s">
        <v>6512</v>
      </c>
      <c r="G1726" s="247" t="s">
        <v>2856</v>
      </c>
      <c r="H1726" s="248" t="s">
        <v>7177</v>
      </c>
      <c r="I1726" s="249">
        <v>3440</v>
      </c>
      <c r="J1726" s="249">
        <v>63</v>
      </c>
      <c r="K1726" s="250">
        <v>1.3757413606242026</v>
      </c>
      <c r="L1726" s="251" t="s">
        <v>6273</v>
      </c>
      <c r="M1726" s="251" t="s">
        <v>8710</v>
      </c>
      <c r="N1726" s="245"/>
      <c r="S1726" s="251" t="s">
        <v>8711</v>
      </c>
      <c r="T1726" s="251" t="s">
        <v>8711</v>
      </c>
    </row>
    <row r="1727" spans="1:20">
      <c r="A1727" s="245" t="s">
        <v>6267</v>
      </c>
      <c r="B1727" s="245" t="s">
        <v>6268</v>
      </c>
      <c r="C1727" s="245" t="s">
        <v>6269</v>
      </c>
      <c r="D1727" s="245">
        <v>2017</v>
      </c>
      <c r="E1727" s="246">
        <v>43803</v>
      </c>
      <c r="F1727" s="245" t="s">
        <v>6458</v>
      </c>
      <c r="G1727" s="247" t="s">
        <v>4589</v>
      </c>
      <c r="H1727" s="248" t="s">
        <v>7177</v>
      </c>
      <c r="I1727" s="249">
        <v>3478</v>
      </c>
      <c r="J1727" s="249">
        <v>62</v>
      </c>
      <c r="K1727" s="250">
        <v>1.4593333557114565</v>
      </c>
      <c r="L1727" s="251" t="s">
        <v>6273</v>
      </c>
      <c r="M1727" s="251" t="s">
        <v>8713</v>
      </c>
      <c r="N1727" s="245"/>
      <c r="S1727" s="251" t="s">
        <v>8714</v>
      </c>
      <c r="T1727" s="251" t="s">
        <v>8714</v>
      </c>
    </row>
    <row r="1728" spans="1:20">
      <c r="A1728" s="245" t="s">
        <v>6267</v>
      </c>
      <c r="B1728" s="245" t="s">
        <v>6268</v>
      </c>
      <c r="C1728" s="245" t="s">
        <v>6269</v>
      </c>
      <c r="D1728" s="245">
        <v>2017</v>
      </c>
      <c r="E1728" s="246">
        <v>43803</v>
      </c>
      <c r="F1728" s="245" t="s">
        <v>6649</v>
      </c>
      <c r="G1728" s="247" t="s">
        <v>7592</v>
      </c>
      <c r="H1728" s="248" t="s">
        <v>7177</v>
      </c>
      <c r="I1728" s="249">
        <v>3182</v>
      </c>
      <c r="J1728" s="249">
        <v>61</v>
      </c>
      <c r="K1728" s="250">
        <v>1.4018794524651843</v>
      </c>
      <c r="L1728" s="251" t="s">
        <v>6273</v>
      </c>
      <c r="N1728" s="245"/>
    </row>
    <row r="1729" spans="1:20">
      <c r="A1729" s="245" t="s">
        <v>6267</v>
      </c>
      <c r="B1729" s="245" t="s">
        <v>6268</v>
      </c>
      <c r="C1729" s="245" t="s">
        <v>6269</v>
      </c>
      <c r="D1729" s="245">
        <v>2017</v>
      </c>
      <c r="E1729" s="246">
        <v>43803</v>
      </c>
      <c r="F1729" s="245" t="s">
        <v>6700</v>
      </c>
      <c r="G1729" s="247" t="s">
        <v>7593</v>
      </c>
      <c r="H1729" s="248" t="s">
        <v>7177</v>
      </c>
      <c r="I1729" s="249">
        <v>3302</v>
      </c>
      <c r="J1729" s="249">
        <v>61</v>
      </c>
      <c r="K1729" s="250">
        <v>1.4547473136518034</v>
      </c>
      <c r="L1729" s="251" t="s">
        <v>6273</v>
      </c>
      <c r="N1729" s="245"/>
    </row>
    <row r="1730" spans="1:20">
      <c r="A1730" s="245" t="s">
        <v>6267</v>
      </c>
      <c r="B1730" s="245" t="s">
        <v>6268</v>
      </c>
      <c r="C1730" s="245" t="s">
        <v>6269</v>
      </c>
      <c r="D1730" s="245">
        <v>2017</v>
      </c>
      <c r="E1730" s="246">
        <v>43803</v>
      </c>
      <c r="F1730" s="245" t="s">
        <v>7036</v>
      </c>
      <c r="G1730" s="247" t="s">
        <v>7594</v>
      </c>
      <c r="H1730" s="248" t="s">
        <v>7177</v>
      </c>
      <c r="I1730" s="249">
        <v>3070</v>
      </c>
      <c r="J1730" s="249">
        <v>58</v>
      </c>
      <c r="K1730" s="250">
        <v>1.5734552462175571</v>
      </c>
      <c r="L1730" s="251" t="s">
        <v>6273</v>
      </c>
      <c r="N1730" s="245"/>
    </row>
    <row r="1731" spans="1:20">
      <c r="A1731" s="245" t="s">
        <v>6267</v>
      </c>
      <c r="B1731" s="245" t="s">
        <v>6268</v>
      </c>
      <c r="C1731" s="245" t="s">
        <v>6269</v>
      </c>
      <c r="D1731" s="245">
        <v>2017</v>
      </c>
      <c r="E1731" s="246">
        <v>43803</v>
      </c>
      <c r="F1731" s="245" t="s">
        <v>7384</v>
      </c>
      <c r="G1731" s="247" t="s">
        <v>7595</v>
      </c>
      <c r="H1731" s="248" t="s">
        <v>7177</v>
      </c>
      <c r="I1731" s="249">
        <v>2604</v>
      </c>
      <c r="J1731" s="249">
        <v>58</v>
      </c>
      <c r="K1731" s="250">
        <v>1.3346180655213415</v>
      </c>
      <c r="L1731" s="251" t="s">
        <v>6273</v>
      </c>
      <c r="N1731" s="245"/>
    </row>
    <row r="1732" spans="1:20">
      <c r="A1732" s="245" t="s">
        <v>6267</v>
      </c>
      <c r="B1732" s="245" t="s">
        <v>6268</v>
      </c>
      <c r="C1732" s="245" t="s">
        <v>6269</v>
      </c>
      <c r="D1732" s="245">
        <v>2017</v>
      </c>
      <c r="E1732" s="246">
        <v>43803</v>
      </c>
      <c r="F1732" s="245" t="s">
        <v>7164</v>
      </c>
      <c r="G1732" s="247" t="s">
        <v>7596</v>
      </c>
      <c r="H1732" s="248" t="s">
        <v>7177</v>
      </c>
      <c r="I1732" s="249">
        <v>3662</v>
      </c>
      <c r="J1732" s="249">
        <v>63</v>
      </c>
      <c r="K1732" s="250">
        <v>1.4645246693621599</v>
      </c>
      <c r="L1732" s="251" t="s">
        <v>6273</v>
      </c>
      <c r="M1732" s="251" t="s">
        <v>8713</v>
      </c>
      <c r="N1732" s="245"/>
      <c r="S1732" s="251" t="s">
        <v>8714</v>
      </c>
      <c r="T1732" s="251" t="s">
        <v>8714</v>
      </c>
    </row>
    <row r="1733" spans="1:20">
      <c r="A1733" s="245" t="s">
        <v>6267</v>
      </c>
      <c r="B1733" s="245" t="s">
        <v>6268</v>
      </c>
      <c r="C1733" s="245" t="s">
        <v>6269</v>
      </c>
      <c r="D1733" s="245">
        <v>2017</v>
      </c>
      <c r="E1733" s="246">
        <v>43803</v>
      </c>
      <c r="F1733" s="245" t="s">
        <v>6399</v>
      </c>
      <c r="G1733" s="247" t="s">
        <v>7597</v>
      </c>
      <c r="H1733" s="248" t="s">
        <v>7177</v>
      </c>
      <c r="I1733" s="249">
        <v>2756</v>
      </c>
      <c r="J1733" s="249">
        <v>57</v>
      </c>
      <c r="K1733" s="250">
        <v>1.4881771989222055</v>
      </c>
      <c r="L1733" s="251" t="s">
        <v>6273</v>
      </c>
      <c r="N1733" s="245"/>
    </row>
    <row r="1734" spans="1:20">
      <c r="A1734" s="245" t="s">
        <v>6267</v>
      </c>
      <c r="B1734" s="245" t="s">
        <v>6268</v>
      </c>
      <c r="C1734" s="245" t="s">
        <v>6269</v>
      </c>
      <c r="D1734" s="245">
        <v>2017</v>
      </c>
      <c r="E1734" s="246">
        <v>43803</v>
      </c>
      <c r="F1734" s="245" t="s">
        <v>6562</v>
      </c>
      <c r="G1734" s="247" t="s">
        <v>7598</v>
      </c>
      <c r="H1734" s="248" t="s">
        <v>7177</v>
      </c>
      <c r="I1734" s="249">
        <v>2486</v>
      </c>
      <c r="J1734" s="249">
        <v>55</v>
      </c>
      <c r="K1734" s="250">
        <v>1.4942148760330578</v>
      </c>
      <c r="L1734" s="251" t="s">
        <v>6273</v>
      </c>
      <c r="N1734" s="245" t="s">
        <v>6278</v>
      </c>
    </row>
    <row r="1735" spans="1:20">
      <c r="A1735" s="245" t="s">
        <v>6267</v>
      </c>
      <c r="B1735" s="245" t="s">
        <v>6268</v>
      </c>
      <c r="C1735" s="245" t="s">
        <v>6269</v>
      </c>
      <c r="D1735" s="245">
        <v>2017</v>
      </c>
      <c r="E1735" s="246">
        <v>43803</v>
      </c>
      <c r="F1735" s="245" t="s">
        <v>6364</v>
      </c>
      <c r="G1735" s="247" t="s">
        <v>3011</v>
      </c>
      <c r="H1735" s="248" t="s">
        <v>7177</v>
      </c>
      <c r="I1735" s="249">
        <v>3592</v>
      </c>
      <c r="J1735" s="249">
        <v>62</v>
      </c>
      <c r="K1735" s="250">
        <v>1.5071665939377663</v>
      </c>
      <c r="L1735" s="251" t="s">
        <v>6273</v>
      </c>
      <c r="M1735" s="251" t="s">
        <v>8710</v>
      </c>
      <c r="N1735" s="245"/>
      <c r="S1735" s="251" t="s">
        <v>8711</v>
      </c>
      <c r="T1735" s="251" t="s">
        <v>8711</v>
      </c>
    </row>
    <row r="1736" spans="1:20">
      <c r="A1736" s="245" t="s">
        <v>6267</v>
      </c>
      <c r="B1736" s="245" t="s">
        <v>6268</v>
      </c>
      <c r="C1736" s="245" t="s">
        <v>6269</v>
      </c>
      <c r="D1736" s="245">
        <v>2017</v>
      </c>
      <c r="E1736" s="246">
        <v>43803</v>
      </c>
      <c r="F1736" s="245" t="s">
        <v>6921</v>
      </c>
      <c r="G1736" s="247" t="s">
        <v>7599</v>
      </c>
      <c r="H1736" s="248" t="s">
        <v>7177</v>
      </c>
      <c r="I1736" s="249">
        <v>2124</v>
      </c>
      <c r="J1736" s="249">
        <v>52</v>
      </c>
      <c r="K1736" s="250">
        <v>1.5105826126536186</v>
      </c>
      <c r="L1736" s="251" t="s">
        <v>6273</v>
      </c>
      <c r="N1736" s="245"/>
    </row>
    <row r="1737" spans="1:20">
      <c r="A1737" s="245" t="s">
        <v>6267</v>
      </c>
      <c r="B1737" s="245" t="s">
        <v>6268</v>
      </c>
      <c r="C1737" s="245" t="s">
        <v>6269</v>
      </c>
      <c r="D1737" s="245">
        <v>2017</v>
      </c>
      <c r="E1737" s="246">
        <v>43803</v>
      </c>
      <c r="F1737" s="245" t="s">
        <v>6631</v>
      </c>
      <c r="G1737" s="247" t="s">
        <v>7600</v>
      </c>
      <c r="H1737" s="248" t="s">
        <v>7177</v>
      </c>
      <c r="I1737" s="249">
        <v>2988</v>
      </c>
      <c r="J1737" s="249">
        <v>59</v>
      </c>
      <c r="K1737" s="250">
        <v>1.4548712380525761</v>
      </c>
      <c r="L1737" s="251" t="s">
        <v>6273</v>
      </c>
      <c r="M1737" s="251" t="s">
        <v>8713</v>
      </c>
      <c r="N1737" s="245"/>
      <c r="S1737" s="251" t="s">
        <v>8714</v>
      </c>
      <c r="T1737" s="251" t="s">
        <v>8714</v>
      </c>
    </row>
    <row r="1738" spans="1:20">
      <c r="A1738" s="245" t="s">
        <v>6267</v>
      </c>
      <c r="B1738" s="245" t="s">
        <v>6268</v>
      </c>
      <c r="C1738" s="245" t="s">
        <v>6269</v>
      </c>
      <c r="D1738" s="245">
        <v>2017</v>
      </c>
      <c r="E1738" s="246">
        <v>43803</v>
      </c>
      <c r="F1738" s="245" t="s">
        <v>6308</v>
      </c>
      <c r="G1738" s="247" t="s">
        <v>7601</v>
      </c>
      <c r="H1738" s="248" t="s">
        <v>7177</v>
      </c>
      <c r="I1738" s="249">
        <v>4370</v>
      </c>
      <c r="J1738" s="249">
        <v>65</v>
      </c>
      <c r="K1738" s="250">
        <v>1.5912608101957215</v>
      </c>
      <c r="L1738" s="251" t="s">
        <v>6273</v>
      </c>
      <c r="M1738" s="251" t="s">
        <v>8713</v>
      </c>
      <c r="N1738" s="245"/>
      <c r="S1738" s="251" t="s">
        <v>8714</v>
      </c>
      <c r="T1738" s="251" t="s">
        <v>8714</v>
      </c>
    </row>
    <row r="1739" spans="1:20">
      <c r="A1739" s="245" t="s">
        <v>6267</v>
      </c>
      <c r="B1739" s="245" t="s">
        <v>6268</v>
      </c>
      <c r="C1739" s="245" t="s">
        <v>6269</v>
      </c>
      <c r="D1739" s="245">
        <v>2017</v>
      </c>
      <c r="E1739" s="246">
        <v>43803</v>
      </c>
      <c r="F1739" s="245" t="s">
        <v>6548</v>
      </c>
      <c r="G1739" s="247" t="s">
        <v>7602</v>
      </c>
      <c r="H1739" s="248" t="s">
        <v>7177</v>
      </c>
      <c r="I1739" s="249">
        <v>3480</v>
      </c>
      <c r="J1739" s="249">
        <v>61</v>
      </c>
      <c r="K1739" s="250">
        <v>1.5331679744119551</v>
      </c>
      <c r="L1739" s="251" t="s">
        <v>6273</v>
      </c>
      <c r="M1739" s="251" t="s">
        <v>8710</v>
      </c>
      <c r="N1739" s="245"/>
      <c r="S1739" s="251" t="s">
        <v>8711</v>
      </c>
      <c r="T1739" s="251" t="s">
        <v>8711</v>
      </c>
    </row>
    <row r="1740" spans="1:20">
      <c r="A1740" s="245" t="s">
        <v>6267</v>
      </c>
      <c r="B1740" s="245" t="s">
        <v>6268</v>
      </c>
      <c r="C1740" s="245" t="s">
        <v>6269</v>
      </c>
      <c r="D1740" s="245">
        <v>2017</v>
      </c>
      <c r="E1740" s="246">
        <v>43803</v>
      </c>
      <c r="F1740" s="245" t="s">
        <v>6708</v>
      </c>
      <c r="G1740" s="247" t="s">
        <v>7603</v>
      </c>
      <c r="H1740" s="248" t="s">
        <v>7177</v>
      </c>
      <c r="I1740" s="249">
        <v>2854</v>
      </c>
      <c r="J1740" s="249">
        <v>58</v>
      </c>
      <c r="K1740" s="250">
        <v>1.4627496002296116</v>
      </c>
      <c r="L1740" s="251" t="s">
        <v>6273</v>
      </c>
      <c r="N1740" s="245"/>
    </row>
    <row r="1741" spans="1:20">
      <c r="A1741" s="245" t="s">
        <v>6267</v>
      </c>
      <c r="B1741" s="245" t="s">
        <v>6268</v>
      </c>
      <c r="C1741" s="245" t="s">
        <v>6269</v>
      </c>
      <c r="D1741" s="245">
        <v>2017</v>
      </c>
      <c r="E1741" s="246">
        <v>43803</v>
      </c>
      <c r="F1741" s="245" t="s">
        <v>6499</v>
      </c>
      <c r="G1741" s="247" t="s">
        <v>7604</v>
      </c>
      <c r="H1741" s="248" t="s">
        <v>7177</v>
      </c>
      <c r="I1741" s="249">
        <v>2788</v>
      </c>
      <c r="J1741" s="249">
        <v>56</v>
      </c>
      <c r="K1741" s="250">
        <v>1.5875546647230323</v>
      </c>
      <c r="L1741" s="251" t="s">
        <v>6273</v>
      </c>
      <c r="N1741" s="245"/>
    </row>
    <row r="1742" spans="1:20">
      <c r="A1742" s="245" t="s">
        <v>6267</v>
      </c>
      <c r="B1742" s="245" t="s">
        <v>6268</v>
      </c>
      <c r="C1742" s="245" t="s">
        <v>6269</v>
      </c>
      <c r="D1742" s="245">
        <v>2017</v>
      </c>
      <c r="E1742" s="246">
        <v>43803</v>
      </c>
      <c r="F1742" s="245" t="s">
        <v>6350</v>
      </c>
      <c r="G1742" s="247" t="s">
        <v>7605</v>
      </c>
      <c r="H1742" s="248" t="s">
        <v>7177</v>
      </c>
      <c r="I1742" s="249">
        <v>2250</v>
      </c>
      <c r="J1742" s="249">
        <v>53</v>
      </c>
      <c r="K1742" s="250">
        <v>1.5113147094581434</v>
      </c>
      <c r="L1742" s="251" t="s">
        <v>6273</v>
      </c>
      <c r="N1742" s="245"/>
    </row>
    <row r="1743" spans="1:20">
      <c r="A1743" s="245" t="s">
        <v>6267</v>
      </c>
      <c r="B1743" s="245" t="s">
        <v>6268</v>
      </c>
      <c r="C1743" s="245" t="s">
        <v>6269</v>
      </c>
      <c r="D1743" s="245">
        <v>2017</v>
      </c>
      <c r="E1743" s="246">
        <v>43803</v>
      </c>
      <c r="F1743" s="245" t="s">
        <v>6887</v>
      </c>
      <c r="G1743" s="247" t="s">
        <v>7606</v>
      </c>
      <c r="H1743" s="248" t="s">
        <v>7177</v>
      </c>
      <c r="I1743" s="249">
        <v>2732</v>
      </c>
      <c r="J1743" s="249">
        <v>57</v>
      </c>
      <c r="K1743" s="250">
        <v>1.4752177458111269</v>
      </c>
      <c r="L1743" s="251" t="s">
        <v>6273</v>
      </c>
      <c r="N1743" s="245"/>
    </row>
    <row r="1744" spans="1:20">
      <c r="A1744" s="245" t="s">
        <v>6267</v>
      </c>
      <c r="B1744" s="245" t="s">
        <v>6268</v>
      </c>
      <c r="C1744" s="245" t="s">
        <v>6269</v>
      </c>
      <c r="D1744" s="245">
        <v>2017</v>
      </c>
      <c r="E1744" s="246">
        <v>43803</v>
      </c>
      <c r="F1744" s="245" t="s">
        <v>6399</v>
      </c>
      <c r="G1744" s="247" t="s">
        <v>7607</v>
      </c>
      <c r="H1744" s="248" t="s">
        <v>7177</v>
      </c>
      <c r="I1744" s="249">
        <v>2664</v>
      </c>
      <c r="J1744" s="249">
        <v>56</v>
      </c>
      <c r="K1744" s="250">
        <v>1.5169460641399417</v>
      </c>
      <c r="L1744" s="251" t="s">
        <v>6273</v>
      </c>
      <c r="N1744" s="245"/>
    </row>
    <row r="1745" spans="1:20">
      <c r="A1745" s="245" t="s">
        <v>6267</v>
      </c>
      <c r="B1745" s="245" t="s">
        <v>6268</v>
      </c>
      <c r="C1745" s="245" t="s">
        <v>6269</v>
      </c>
      <c r="D1745" s="245">
        <v>2017</v>
      </c>
      <c r="E1745" s="246">
        <v>43803</v>
      </c>
      <c r="F1745" s="245" t="s">
        <v>6397</v>
      </c>
      <c r="G1745" s="247" t="s">
        <v>7608</v>
      </c>
      <c r="H1745" s="248" t="s">
        <v>7177</v>
      </c>
      <c r="I1745" s="249">
        <v>2578</v>
      </c>
      <c r="J1745" s="249">
        <v>57</v>
      </c>
      <c r="K1745" s="250">
        <v>1.3920612550150384</v>
      </c>
      <c r="L1745" s="251" t="s">
        <v>6273</v>
      </c>
      <c r="N1745" s="245"/>
    </row>
    <row r="1746" spans="1:20">
      <c r="A1746" s="245" t="s">
        <v>6267</v>
      </c>
      <c r="B1746" s="245" t="s">
        <v>6268</v>
      </c>
      <c r="C1746" s="245" t="s">
        <v>6269</v>
      </c>
      <c r="D1746" s="245">
        <v>2017</v>
      </c>
      <c r="E1746" s="246">
        <v>43803</v>
      </c>
      <c r="F1746" s="245" t="s">
        <v>6308</v>
      </c>
      <c r="G1746" s="247" t="s">
        <v>4339</v>
      </c>
      <c r="H1746" s="248" t="s">
        <v>7177</v>
      </c>
      <c r="I1746" s="249">
        <v>4104</v>
      </c>
      <c r="J1746" s="249">
        <v>65</v>
      </c>
      <c r="K1746" s="250">
        <v>1.4944014565316341</v>
      </c>
      <c r="L1746" s="251" t="s">
        <v>6273</v>
      </c>
      <c r="M1746" s="251" t="s">
        <v>8713</v>
      </c>
      <c r="N1746" s="245"/>
      <c r="S1746" s="251" t="s">
        <v>8714</v>
      </c>
      <c r="T1746" s="251" t="s">
        <v>8714</v>
      </c>
    </row>
    <row r="1747" spans="1:20">
      <c r="A1747" s="245" t="s">
        <v>6267</v>
      </c>
      <c r="B1747" s="245" t="s">
        <v>6268</v>
      </c>
      <c r="C1747" s="245" t="s">
        <v>6269</v>
      </c>
      <c r="D1747" s="245">
        <v>2017</v>
      </c>
      <c r="E1747" s="246">
        <v>43803</v>
      </c>
      <c r="F1747" s="245" t="s">
        <v>6679</v>
      </c>
      <c r="G1747" s="247" t="s">
        <v>7609</v>
      </c>
      <c r="H1747" s="248" t="s">
        <v>7177</v>
      </c>
      <c r="I1747" s="249">
        <v>2774</v>
      </c>
      <c r="J1747" s="249">
        <v>58</v>
      </c>
      <c r="K1747" s="250">
        <v>1.4217475091229652</v>
      </c>
      <c r="L1747" s="251" t="s">
        <v>6273</v>
      </c>
      <c r="N1747" s="245"/>
    </row>
    <row r="1748" spans="1:20">
      <c r="A1748" s="245" t="s">
        <v>6267</v>
      </c>
      <c r="B1748" s="245" t="s">
        <v>6268</v>
      </c>
      <c r="C1748" s="245" t="s">
        <v>6269</v>
      </c>
      <c r="D1748" s="245">
        <v>2017</v>
      </c>
      <c r="E1748" s="246">
        <v>43803</v>
      </c>
      <c r="F1748" s="245" t="s">
        <v>6737</v>
      </c>
      <c r="G1748" s="247" t="s">
        <v>7610</v>
      </c>
      <c r="H1748" s="248" t="s">
        <v>7177</v>
      </c>
      <c r="I1748" s="249">
        <v>3548</v>
      </c>
      <c r="J1748" s="249">
        <v>60</v>
      </c>
      <c r="K1748" s="250">
        <v>1.6425925925925928</v>
      </c>
      <c r="L1748" s="251" t="s">
        <v>6273</v>
      </c>
      <c r="M1748" s="251" t="s">
        <v>8710</v>
      </c>
      <c r="N1748" s="245"/>
      <c r="S1748" s="251" t="s">
        <v>8711</v>
      </c>
      <c r="T1748" s="251" t="s">
        <v>8711</v>
      </c>
    </row>
    <row r="1749" spans="1:20">
      <c r="A1749" s="245" t="s">
        <v>6267</v>
      </c>
      <c r="B1749" s="245" t="s">
        <v>6268</v>
      </c>
      <c r="C1749" s="245" t="s">
        <v>6269</v>
      </c>
      <c r="D1749" s="245">
        <v>2017</v>
      </c>
      <c r="E1749" s="246">
        <v>43803</v>
      </c>
      <c r="F1749" s="245" t="s">
        <v>6914</v>
      </c>
      <c r="G1749" s="247" t="s">
        <v>3695</v>
      </c>
      <c r="H1749" s="248" t="s">
        <v>7177</v>
      </c>
      <c r="I1749" s="249">
        <v>3156</v>
      </c>
      <c r="J1749" s="249">
        <v>61</v>
      </c>
      <c r="K1749" s="250">
        <v>1.3904247492080835</v>
      </c>
      <c r="L1749" s="251" t="s">
        <v>6273</v>
      </c>
      <c r="M1749" s="251" t="s">
        <v>8713</v>
      </c>
      <c r="N1749" s="245"/>
      <c r="S1749" s="251" t="s">
        <v>8714</v>
      </c>
      <c r="T1749" s="251" t="s">
        <v>8714</v>
      </c>
    </row>
    <row r="1750" spans="1:20">
      <c r="A1750" s="245" t="s">
        <v>6267</v>
      </c>
      <c r="B1750" s="245" t="s">
        <v>6268</v>
      </c>
      <c r="C1750" s="245" t="s">
        <v>6269</v>
      </c>
      <c r="D1750" s="245">
        <v>2017</v>
      </c>
      <c r="E1750" s="246">
        <v>43803</v>
      </c>
      <c r="F1750" s="245" t="s">
        <v>6617</v>
      </c>
      <c r="G1750" s="247" t="s">
        <v>7611</v>
      </c>
      <c r="H1750" s="248" t="s">
        <v>7177</v>
      </c>
      <c r="I1750" s="249">
        <v>2314</v>
      </c>
      <c r="J1750" s="249">
        <v>56</v>
      </c>
      <c r="K1750" s="250">
        <v>1.3176475947521866</v>
      </c>
      <c r="L1750" s="251" t="s">
        <v>6273</v>
      </c>
      <c r="N1750" s="245"/>
    </row>
    <row r="1751" spans="1:20">
      <c r="A1751" s="245" t="s">
        <v>6267</v>
      </c>
      <c r="B1751" s="245" t="s">
        <v>6268</v>
      </c>
      <c r="C1751" s="245" t="s">
        <v>6269</v>
      </c>
      <c r="D1751" s="245">
        <v>2017</v>
      </c>
      <c r="E1751" s="246">
        <v>43803</v>
      </c>
      <c r="F1751" s="245" t="s">
        <v>6709</v>
      </c>
      <c r="G1751" s="247" t="s">
        <v>7612</v>
      </c>
      <c r="H1751" s="248" t="s">
        <v>7177</v>
      </c>
      <c r="I1751" s="249">
        <v>4450</v>
      </c>
      <c r="J1751" s="249">
        <v>65</v>
      </c>
      <c r="K1751" s="250">
        <v>1.6203914428766502</v>
      </c>
      <c r="L1751" s="251" t="s">
        <v>6273</v>
      </c>
      <c r="M1751" s="251" t="s">
        <v>8713</v>
      </c>
      <c r="N1751" s="245"/>
      <c r="S1751" s="251" t="s">
        <v>8714</v>
      </c>
      <c r="T1751" s="251" t="s">
        <v>8714</v>
      </c>
    </row>
    <row r="1752" spans="1:20">
      <c r="A1752" s="245" t="s">
        <v>6267</v>
      </c>
      <c r="B1752" s="245" t="s">
        <v>6268</v>
      </c>
      <c r="C1752" s="245" t="s">
        <v>6269</v>
      </c>
      <c r="D1752" s="245">
        <v>2017</v>
      </c>
      <c r="E1752" s="246">
        <v>43803</v>
      </c>
      <c r="F1752" s="245" t="s">
        <v>6375</v>
      </c>
      <c r="G1752" s="247" t="s">
        <v>7613</v>
      </c>
      <c r="H1752" s="248" t="s">
        <v>7177</v>
      </c>
      <c r="I1752" s="249">
        <v>2708</v>
      </c>
      <c r="J1752" s="249">
        <v>59</v>
      </c>
      <c r="K1752" s="250">
        <v>1.3185379225724148</v>
      </c>
      <c r="L1752" s="251" t="s">
        <v>6273</v>
      </c>
      <c r="N1752" s="245"/>
    </row>
    <row r="1753" spans="1:20">
      <c r="A1753" s="245" t="s">
        <v>6267</v>
      </c>
      <c r="B1753" s="245" t="s">
        <v>6268</v>
      </c>
      <c r="C1753" s="245" t="s">
        <v>6269</v>
      </c>
      <c r="D1753" s="245">
        <v>2017</v>
      </c>
      <c r="E1753" s="246">
        <v>43803</v>
      </c>
      <c r="F1753" s="245" t="s">
        <v>6921</v>
      </c>
      <c r="G1753" s="247" t="s">
        <v>7614</v>
      </c>
      <c r="H1753" s="248" t="s">
        <v>7177</v>
      </c>
      <c r="I1753" s="249">
        <v>2632</v>
      </c>
      <c r="J1753" s="249">
        <v>57</v>
      </c>
      <c r="K1753" s="250">
        <v>1.4212200245149655</v>
      </c>
      <c r="L1753" s="251" t="s">
        <v>6273</v>
      </c>
      <c r="N1753" s="245"/>
    </row>
    <row r="1754" spans="1:20">
      <c r="A1754" s="245" t="s">
        <v>6267</v>
      </c>
      <c r="B1754" s="245" t="s">
        <v>6268</v>
      </c>
      <c r="C1754" s="245" t="s">
        <v>6269</v>
      </c>
      <c r="D1754" s="245">
        <v>2017</v>
      </c>
      <c r="E1754" s="246">
        <v>43803</v>
      </c>
      <c r="F1754" s="245" t="s">
        <v>6562</v>
      </c>
      <c r="G1754" s="247" t="s">
        <v>7615</v>
      </c>
      <c r="H1754" s="248" t="s">
        <v>7177</v>
      </c>
      <c r="I1754" s="249">
        <v>3508</v>
      </c>
      <c r="J1754" s="249">
        <v>60</v>
      </c>
      <c r="K1754" s="250">
        <v>1.624074074074074</v>
      </c>
      <c r="L1754" s="251" t="s">
        <v>6273</v>
      </c>
      <c r="M1754" s="251" t="s">
        <v>8713</v>
      </c>
      <c r="N1754" s="245"/>
      <c r="S1754" s="251" t="s">
        <v>8714</v>
      </c>
      <c r="T1754" s="251" t="s">
        <v>8714</v>
      </c>
    </row>
    <row r="1755" spans="1:20">
      <c r="A1755" s="245" t="s">
        <v>6267</v>
      </c>
      <c r="B1755" s="245" t="s">
        <v>6268</v>
      </c>
      <c r="C1755" s="245" t="s">
        <v>6269</v>
      </c>
      <c r="D1755" s="245">
        <v>2017</v>
      </c>
      <c r="E1755" s="246">
        <v>43803</v>
      </c>
      <c r="F1755" s="245" t="s">
        <v>6960</v>
      </c>
      <c r="G1755" s="247" t="s">
        <v>7616</v>
      </c>
      <c r="H1755" s="248" t="s">
        <v>7177</v>
      </c>
      <c r="I1755" s="249">
        <v>1754</v>
      </c>
      <c r="J1755" s="249">
        <v>52</v>
      </c>
      <c r="K1755" s="250">
        <v>1.2474396904870277</v>
      </c>
      <c r="L1755" s="251" t="s">
        <v>6273</v>
      </c>
      <c r="N1755" s="245"/>
    </row>
    <row r="1756" spans="1:20">
      <c r="A1756" s="245" t="s">
        <v>6267</v>
      </c>
      <c r="B1756" s="245" t="s">
        <v>6268</v>
      </c>
      <c r="C1756" s="245" t="s">
        <v>6269</v>
      </c>
      <c r="D1756" s="245">
        <v>2017</v>
      </c>
      <c r="E1756" s="246">
        <v>43803</v>
      </c>
      <c r="F1756" s="245" t="s">
        <v>6503</v>
      </c>
      <c r="G1756" s="247" t="s">
        <v>7617</v>
      </c>
      <c r="H1756" s="248" t="s">
        <v>7177</v>
      </c>
      <c r="I1756" s="249">
        <v>3140</v>
      </c>
      <c r="J1756" s="249">
        <v>59</v>
      </c>
      <c r="K1756" s="250">
        <v>1.5288807521703778</v>
      </c>
      <c r="L1756" s="251" t="s">
        <v>6273</v>
      </c>
      <c r="N1756" s="245"/>
    </row>
    <row r="1757" spans="1:20">
      <c r="A1757" s="245" t="s">
        <v>6267</v>
      </c>
      <c r="B1757" s="245" t="s">
        <v>6268</v>
      </c>
      <c r="C1757" s="245" t="s">
        <v>6269</v>
      </c>
      <c r="D1757" s="245">
        <v>2017</v>
      </c>
      <c r="E1757" s="246">
        <v>43803</v>
      </c>
      <c r="F1757" s="245" t="s">
        <v>6486</v>
      </c>
      <c r="G1757" s="247" t="s">
        <v>7618</v>
      </c>
      <c r="H1757" s="248" t="s">
        <v>7177</v>
      </c>
      <c r="I1757" s="249">
        <v>2438</v>
      </c>
      <c r="J1757" s="249">
        <v>56</v>
      </c>
      <c r="K1757" s="250">
        <v>1.388256195335277</v>
      </c>
      <c r="L1757" s="251" t="s">
        <v>6273</v>
      </c>
      <c r="N1757" s="245"/>
    </row>
    <row r="1758" spans="1:20">
      <c r="A1758" s="245" t="s">
        <v>6267</v>
      </c>
      <c r="B1758" s="245" t="s">
        <v>6268</v>
      </c>
      <c r="C1758" s="245" t="s">
        <v>6269</v>
      </c>
      <c r="D1758" s="245">
        <v>2017</v>
      </c>
      <c r="E1758" s="246">
        <v>43803</v>
      </c>
      <c r="F1758" s="245" t="s">
        <v>7100</v>
      </c>
      <c r="G1758" s="247" t="s">
        <v>7619</v>
      </c>
      <c r="H1758" s="248" t="s">
        <v>7177</v>
      </c>
      <c r="I1758" s="249">
        <v>3190</v>
      </c>
      <c r="J1758" s="249">
        <v>61</v>
      </c>
      <c r="K1758" s="250">
        <v>1.4054039765442923</v>
      </c>
      <c r="L1758" s="251" t="s">
        <v>6273</v>
      </c>
      <c r="N1758" s="245"/>
    </row>
    <row r="1759" spans="1:20">
      <c r="A1759" s="245" t="s">
        <v>6267</v>
      </c>
      <c r="B1759" s="245" t="s">
        <v>6268</v>
      </c>
      <c r="C1759" s="245" t="s">
        <v>6269</v>
      </c>
      <c r="D1759" s="245">
        <v>2017</v>
      </c>
      <c r="E1759" s="246">
        <v>43803</v>
      </c>
      <c r="F1759" s="245" t="s">
        <v>6631</v>
      </c>
      <c r="G1759" s="247" t="s">
        <v>3731</v>
      </c>
      <c r="H1759" s="248" t="s">
        <v>7177</v>
      </c>
      <c r="I1759" s="249">
        <v>3458</v>
      </c>
      <c r="J1759" s="249">
        <v>62</v>
      </c>
      <c r="K1759" s="250">
        <v>1.4509415595314021</v>
      </c>
      <c r="L1759" s="251" t="s">
        <v>6273</v>
      </c>
      <c r="M1759" s="251" t="s">
        <v>8713</v>
      </c>
      <c r="N1759" s="245"/>
      <c r="S1759" s="251" t="s">
        <v>8714</v>
      </c>
      <c r="T1759" s="251" t="s">
        <v>8714</v>
      </c>
    </row>
    <row r="1760" spans="1:20">
      <c r="A1760" s="245" t="s">
        <v>6267</v>
      </c>
      <c r="B1760" s="245" t="s">
        <v>6268</v>
      </c>
      <c r="C1760" s="245" t="s">
        <v>6269</v>
      </c>
      <c r="D1760" s="245">
        <v>2017</v>
      </c>
      <c r="E1760" s="246">
        <v>43803</v>
      </c>
      <c r="F1760" s="245" t="s">
        <v>6274</v>
      </c>
      <c r="G1760" s="247" t="s">
        <v>3017</v>
      </c>
      <c r="H1760" s="248" t="s">
        <v>7177</v>
      </c>
      <c r="I1760" s="249">
        <v>3402</v>
      </c>
      <c r="J1760" s="249">
        <v>62</v>
      </c>
      <c r="K1760" s="250">
        <v>1.4274445302272498</v>
      </c>
      <c r="L1760" s="251" t="s">
        <v>6273</v>
      </c>
      <c r="M1760" s="251" t="s">
        <v>8710</v>
      </c>
      <c r="N1760" s="245"/>
      <c r="S1760" s="251" t="s">
        <v>8711</v>
      </c>
      <c r="T1760" s="251" t="s">
        <v>8711</v>
      </c>
    </row>
    <row r="1761" spans="1:20">
      <c r="A1761" s="245" t="s">
        <v>6267</v>
      </c>
      <c r="B1761" s="245" t="s">
        <v>6268</v>
      </c>
      <c r="C1761" s="245" t="s">
        <v>6269</v>
      </c>
      <c r="D1761" s="245">
        <v>2017</v>
      </c>
      <c r="E1761" s="246">
        <v>43803</v>
      </c>
      <c r="F1761" s="245" t="s">
        <v>6996</v>
      </c>
      <c r="G1761" s="247" t="s">
        <v>3786</v>
      </c>
      <c r="H1761" s="248" t="s">
        <v>7177</v>
      </c>
      <c r="I1761" s="249">
        <v>3594</v>
      </c>
      <c r="J1761" s="249">
        <v>65</v>
      </c>
      <c r="K1761" s="250">
        <v>1.3086936731907146</v>
      </c>
      <c r="L1761" s="251" t="s">
        <v>6273</v>
      </c>
      <c r="M1761" s="251" t="s">
        <v>8710</v>
      </c>
      <c r="N1761" s="245"/>
      <c r="S1761" s="251" t="s">
        <v>8711</v>
      </c>
      <c r="T1761" s="251" t="s">
        <v>8711</v>
      </c>
    </row>
    <row r="1762" spans="1:20">
      <c r="A1762" s="245" t="s">
        <v>6267</v>
      </c>
      <c r="B1762" s="245" t="s">
        <v>6268</v>
      </c>
      <c r="C1762" s="245" t="s">
        <v>6269</v>
      </c>
      <c r="D1762" s="245">
        <v>2017</v>
      </c>
      <c r="E1762" s="246">
        <v>43803</v>
      </c>
      <c r="F1762" s="245" t="s">
        <v>6542</v>
      </c>
      <c r="G1762" s="247" t="s">
        <v>7620</v>
      </c>
      <c r="H1762" s="248" t="s">
        <v>7177</v>
      </c>
      <c r="I1762" s="249">
        <v>3070</v>
      </c>
      <c r="J1762" s="249">
        <v>59</v>
      </c>
      <c r="K1762" s="250">
        <v>1.4947974233003374</v>
      </c>
      <c r="L1762" s="251" t="s">
        <v>6273</v>
      </c>
      <c r="N1762" s="245"/>
    </row>
    <row r="1763" spans="1:20">
      <c r="A1763" s="245" t="s">
        <v>6267</v>
      </c>
      <c r="B1763" s="245" t="s">
        <v>6268</v>
      </c>
      <c r="C1763" s="245" t="s">
        <v>6269</v>
      </c>
      <c r="D1763" s="245">
        <v>2017</v>
      </c>
      <c r="E1763" s="246">
        <v>43803</v>
      </c>
      <c r="F1763" s="245" t="s">
        <v>6956</v>
      </c>
      <c r="G1763" s="247" t="s">
        <v>2661</v>
      </c>
      <c r="H1763" s="248" t="s">
        <v>7177</v>
      </c>
      <c r="I1763" s="249">
        <v>3300</v>
      </c>
      <c r="J1763" s="249">
        <v>59</v>
      </c>
      <c r="K1763" s="250">
        <v>1.606785503873327</v>
      </c>
      <c r="L1763" s="251" t="s">
        <v>6273</v>
      </c>
      <c r="M1763" s="251" t="s">
        <v>8713</v>
      </c>
      <c r="N1763" s="245"/>
      <c r="S1763" s="251" t="s">
        <v>8714</v>
      </c>
      <c r="T1763" s="251" t="s">
        <v>8714</v>
      </c>
    </row>
    <row r="1764" spans="1:20">
      <c r="A1764" s="245" t="s">
        <v>6267</v>
      </c>
      <c r="B1764" s="245" t="s">
        <v>6268</v>
      </c>
      <c r="C1764" s="245" t="s">
        <v>6269</v>
      </c>
      <c r="D1764" s="245">
        <v>2017</v>
      </c>
      <c r="E1764" s="246">
        <v>43803</v>
      </c>
      <c r="F1764" s="245" t="s">
        <v>6720</v>
      </c>
      <c r="G1764" s="247" t="s">
        <v>7621</v>
      </c>
      <c r="H1764" s="248" t="s">
        <v>7177</v>
      </c>
      <c r="I1764" s="249">
        <v>2348</v>
      </c>
      <c r="J1764" s="249">
        <v>55</v>
      </c>
      <c r="K1764" s="250">
        <v>1.4112697220135237</v>
      </c>
      <c r="L1764" s="251" t="s">
        <v>6273</v>
      </c>
      <c r="N1764" s="245"/>
    </row>
    <row r="1765" spans="1:20">
      <c r="A1765" s="245" t="s">
        <v>6267</v>
      </c>
      <c r="B1765" s="245" t="s">
        <v>6268</v>
      </c>
      <c r="C1765" s="245" t="s">
        <v>6269</v>
      </c>
      <c r="D1765" s="245">
        <v>2017</v>
      </c>
      <c r="E1765" s="246">
        <v>43803</v>
      </c>
      <c r="F1765" s="245" t="s">
        <v>6720</v>
      </c>
      <c r="G1765" s="247" t="s">
        <v>7622</v>
      </c>
      <c r="H1765" s="248" t="s">
        <v>7177</v>
      </c>
      <c r="I1765" s="249">
        <v>2398</v>
      </c>
      <c r="J1765" s="249">
        <v>54</v>
      </c>
      <c r="K1765" s="250">
        <v>1.5228877711730935</v>
      </c>
      <c r="L1765" s="251" t="s">
        <v>6273</v>
      </c>
      <c r="N1765" s="245"/>
    </row>
    <row r="1766" spans="1:20">
      <c r="A1766" s="245" t="s">
        <v>6267</v>
      </c>
      <c r="B1766" s="245" t="s">
        <v>6268</v>
      </c>
      <c r="C1766" s="245" t="s">
        <v>6269</v>
      </c>
      <c r="D1766" s="245">
        <v>2017</v>
      </c>
      <c r="E1766" s="246">
        <v>43803</v>
      </c>
      <c r="F1766" s="245" t="s">
        <v>6302</v>
      </c>
      <c r="G1766" s="247" t="s">
        <v>2819</v>
      </c>
      <c r="H1766" s="248" t="s">
        <v>7177</v>
      </c>
      <c r="I1766" s="249">
        <v>4116</v>
      </c>
      <c r="J1766" s="249">
        <v>64</v>
      </c>
      <c r="K1766" s="250">
        <v>1.57012939453125</v>
      </c>
      <c r="L1766" s="251" t="s">
        <v>6273</v>
      </c>
      <c r="M1766" s="251" t="s">
        <v>8710</v>
      </c>
      <c r="N1766" s="245"/>
      <c r="S1766" s="251" t="s">
        <v>8711</v>
      </c>
      <c r="T1766" s="251" t="s">
        <v>8711</v>
      </c>
    </row>
    <row r="1767" spans="1:20">
      <c r="A1767" s="245" t="s">
        <v>6267</v>
      </c>
      <c r="B1767" s="245" t="s">
        <v>6268</v>
      </c>
      <c r="C1767" s="245" t="s">
        <v>6269</v>
      </c>
      <c r="D1767" s="245">
        <v>2017</v>
      </c>
      <c r="E1767" s="246">
        <v>43803</v>
      </c>
      <c r="F1767" s="245" t="s">
        <v>6392</v>
      </c>
      <c r="G1767" s="247" t="s">
        <v>4137</v>
      </c>
      <c r="H1767" s="248" t="s">
        <v>7177</v>
      </c>
      <c r="I1767" s="249">
        <v>3588</v>
      </c>
      <c r="J1767" s="249">
        <v>63</v>
      </c>
      <c r="K1767" s="250">
        <v>1.4349302331161742</v>
      </c>
      <c r="L1767" s="251" t="s">
        <v>6273</v>
      </c>
      <c r="M1767" s="251" t="s">
        <v>8710</v>
      </c>
      <c r="N1767" s="245"/>
      <c r="S1767" s="251" t="s">
        <v>8711</v>
      </c>
      <c r="T1767" s="251" t="s">
        <v>8711</v>
      </c>
    </row>
    <row r="1768" spans="1:20">
      <c r="A1768" s="245" t="s">
        <v>6267</v>
      </c>
      <c r="B1768" s="245" t="s">
        <v>6268</v>
      </c>
      <c r="C1768" s="245" t="s">
        <v>6269</v>
      </c>
      <c r="D1768" s="245">
        <v>2017</v>
      </c>
      <c r="E1768" s="246">
        <v>43803</v>
      </c>
      <c r="F1768" s="245" t="s">
        <v>6525</v>
      </c>
      <c r="G1768" s="247" t="s">
        <v>7623</v>
      </c>
      <c r="H1768" s="248" t="s">
        <v>7177</v>
      </c>
      <c r="I1768" s="249">
        <v>3516</v>
      </c>
      <c r="J1768" s="249">
        <v>62</v>
      </c>
      <c r="K1768" s="250">
        <v>1.4752777684535598</v>
      </c>
      <c r="L1768" s="251" t="s">
        <v>6273</v>
      </c>
      <c r="M1768" s="251" t="s">
        <v>8710</v>
      </c>
      <c r="N1768" s="245"/>
      <c r="S1768" s="251" t="s">
        <v>8711</v>
      </c>
      <c r="T1768" s="251" t="s">
        <v>8711</v>
      </c>
    </row>
    <row r="1769" spans="1:20">
      <c r="A1769" s="245" t="s">
        <v>6267</v>
      </c>
      <c r="B1769" s="245" t="s">
        <v>6268</v>
      </c>
      <c r="C1769" s="245" t="s">
        <v>6269</v>
      </c>
      <c r="D1769" s="245">
        <v>2017</v>
      </c>
      <c r="E1769" s="246">
        <v>43803</v>
      </c>
      <c r="F1769" s="245" t="s">
        <v>6581</v>
      </c>
      <c r="G1769" s="247" t="s">
        <v>4178</v>
      </c>
      <c r="H1769" s="248" t="s">
        <v>7177</v>
      </c>
      <c r="I1769" s="249">
        <v>4108</v>
      </c>
      <c r="J1769" s="249">
        <v>64</v>
      </c>
      <c r="K1769" s="250">
        <v>1.56707763671875</v>
      </c>
      <c r="L1769" s="251" t="s">
        <v>6273</v>
      </c>
      <c r="M1769" s="251" t="s">
        <v>8710</v>
      </c>
      <c r="N1769" s="245"/>
      <c r="S1769" s="251" t="s">
        <v>8711</v>
      </c>
      <c r="T1769" s="251" t="s">
        <v>8711</v>
      </c>
    </row>
    <row r="1770" spans="1:20">
      <c r="A1770" s="245" t="s">
        <v>6267</v>
      </c>
      <c r="B1770" s="245" t="s">
        <v>6268</v>
      </c>
      <c r="C1770" s="245" t="s">
        <v>6269</v>
      </c>
      <c r="D1770" s="245">
        <v>2017</v>
      </c>
      <c r="E1770" s="246">
        <v>43803</v>
      </c>
      <c r="F1770" s="245" t="s">
        <v>6350</v>
      </c>
      <c r="G1770" s="247" t="s">
        <v>7624</v>
      </c>
      <c r="H1770" s="248" t="s">
        <v>7177</v>
      </c>
      <c r="I1770" s="249">
        <v>2996</v>
      </c>
      <c r="J1770" s="249">
        <v>58</v>
      </c>
      <c r="K1770" s="250">
        <v>1.5355283119439092</v>
      </c>
      <c r="L1770" s="251" t="s">
        <v>6273</v>
      </c>
      <c r="N1770" s="245"/>
    </row>
    <row r="1771" spans="1:20">
      <c r="A1771" s="245" t="s">
        <v>6267</v>
      </c>
      <c r="B1771" s="245" t="s">
        <v>6268</v>
      </c>
      <c r="C1771" s="245" t="s">
        <v>6269</v>
      </c>
      <c r="D1771" s="245">
        <v>2017</v>
      </c>
      <c r="E1771" s="246">
        <v>43803</v>
      </c>
      <c r="F1771" s="245" t="s">
        <v>6320</v>
      </c>
      <c r="G1771" s="247" t="s">
        <v>7625</v>
      </c>
      <c r="H1771" s="248" t="s">
        <v>7177</v>
      </c>
      <c r="I1771" s="249">
        <v>2836</v>
      </c>
      <c r="J1771" s="249">
        <v>58</v>
      </c>
      <c r="K1771" s="250">
        <v>1.4535241297306163</v>
      </c>
      <c r="L1771" s="251" t="s">
        <v>6273</v>
      </c>
      <c r="N1771" s="245"/>
    </row>
    <row r="1772" spans="1:20">
      <c r="A1772" s="245" t="s">
        <v>6267</v>
      </c>
      <c r="B1772" s="245" t="s">
        <v>6268</v>
      </c>
      <c r="C1772" s="245" t="s">
        <v>6269</v>
      </c>
      <c r="D1772" s="245">
        <v>2017</v>
      </c>
      <c r="E1772" s="246">
        <v>43803</v>
      </c>
      <c r="F1772" s="245" t="s">
        <v>6385</v>
      </c>
      <c r="G1772" s="247" t="s">
        <v>7626</v>
      </c>
      <c r="H1772" s="248" t="s">
        <v>7177</v>
      </c>
      <c r="I1772" s="249">
        <v>2814</v>
      </c>
      <c r="J1772" s="249">
        <v>59</v>
      </c>
      <c r="K1772" s="250">
        <v>1.3701498205756188</v>
      </c>
      <c r="L1772" s="251" t="s">
        <v>6273</v>
      </c>
      <c r="N1772" s="245"/>
    </row>
    <row r="1773" spans="1:20">
      <c r="A1773" s="245" t="s">
        <v>6267</v>
      </c>
      <c r="B1773" s="245" t="s">
        <v>6268</v>
      </c>
      <c r="C1773" s="245" t="s">
        <v>6269</v>
      </c>
      <c r="D1773" s="245">
        <v>2017</v>
      </c>
      <c r="E1773" s="246">
        <v>43803</v>
      </c>
      <c r="F1773" s="245" t="s">
        <v>6568</v>
      </c>
      <c r="G1773" s="247" t="s">
        <v>7627</v>
      </c>
      <c r="H1773" s="248" t="s">
        <v>7177</v>
      </c>
      <c r="I1773" s="249">
        <v>2690</v>
      </c>
      <c r="J1773" s="249">
        <v>58</v>
      </c>
      <c r="K1773" s="250">
        <v>1.3786953134609865</v>
      </c>
      <c r="L1773" s="251" t="s">
        <v>6273</v>
      </c>
      <c r="N1773" s="245"/>
    </row>
    <row r="1774" spans="1:20">
      <c r="A1774" s="245" t="s">
        <v>6267</v>
      </c>
      <c r="B1774" s="245" t="s">
        <v>6268</v>
      </c>
      <c r="C1774" s="245" t="s">
        <v>6269</v>
      </c>
      <c r="D1774" s="245">
        <v>2017</v>
      </c>
      <c r="E1774" s="246">
        <v>43803</v>
      </c>
      <c r="F1774" s="245" t="s">
        <v>6853</v>
      </c>
      <c r="G1774" s="247" t="s">
        <v>7628</v>
      </c>
      <c r="H1774" s="248" t="s">
        <v>7177</v>
      </c>
      <c r="I1774" s="249">
        <v>2878</v>
      </c>
      <c r="J1774" s="249">
        <v>57</v>
      </c>
      <c r="K1774" s="250">
        <v>1.5540544189035224</v>
      </c>
      <c r="L1774" s="251" t="s">
        <v>6273</v>
      </c>
      <c r="N1774" s="245"/>
    </row>
    <row r="1775" spans="1:20">
      <c r="A1775" s="245" t="s">
        <v>6267</v>
      </c>
      <c r="B1775" s="245" t="s">
        <v>6268</v>
      </c>
      <c r="C1775" s="245" t="s">
        <v>6269</v>
      </c>
      <c r="D1775" s="245">
        <v>2017</v>
      </c>
      <c r="E1775" s="246">
        <v>43803</v>
      </c>
      <c r="F1775" s="245" t="s">
        <v>6963</v>
      </c>
      <c r="G1775" s="247" t="s">
        <v>7629</v>
      </c>
      <c r="H1775" s="248" t="s">
        <v>7177</v>
      </c>
      <c r="I1775" s="249">
        <v>2280</v>
      </c>
      <c r="J1775" s="249">
        <v>54</v>
      </c>
      <c r="K1775" s="250">
        <v>1.4479500076207896</v>
      </c>
      <c r="L1775" s="251" t="s">
        <v>6273</v>
      </c>
      <c r="N1775" s="245"/>
    </row>
    <row r="1776" spans="1:20">
      <c r="A1776" s="245" t="s">
        <v>6267</v>
      </c>
      <c r="B1776" s="245" t="s">
        <v>6268</v>
      </c>
      <c r="C1776" s="245" t="s">
        <v>6269</v>
      </c>
      <c r="D1776" s="245">
        <v>2017</v>
      </c>
      <c r="E1776" s="246">
        <v>43803</v>
      </c>
      <c r="F1776" s="245" t="s">
        <v>7251</v>
      </c>
      <c r="G1776" s="247" t="s">
        <v>7630</v>
      </c>
      <c r="H1776" s="248" t="s">
        <v>7177</v>
      </c>
      <c r="I1776" s="249">
        <v>2874</v>
      </c>
      <c r="J1776" s="249">
        <v>60</v>
      </c>
      <c r="K1776" s="250">
        <v>1.3305555555555555</v>
      </c>
      <c r="L1776" s="251" t="s">
        <v>6273</v>
      </c>
      <c r="M1776" s="251" t="s">
        <v>8713</v>
      </c>
      <c r="N1776" s="245"/>
      <c r="S1776" s="251" t="s">
        <v>8714</v>
      </c>
      <c r="T1776" s="251" t="s">
        <v>8716</v>
      </c>
    </row>
    <row r="1777" spans="1:20">
      <c r="A1777" s="245" t="s">
        <v>6267</v>
      </c>
      <c r="B1777" s="245" t="s">
        <v>6268</v>
      </c>
      <c r="C1777" s="245" t="s">
        <v>6269</v>
      </c>
      <c r="D1777" s="245">
        <v>2017</v>
      </c>
      <c r="E1777" s="246">
        <v>43803</v>
      </c>
      <c r="F1777" s="245" t="s">
        <v>6276</v>
      </c>
      <c r="G1777" s="247" t="s">
        <v>7631</v>
      </c>
      <c r="H1777" s="248" t="s">
        <v>7177</v>
      </c>
      <c r="I1777" s="249">
        <v>3300</v>
      </c>
      <c r="J1777" s="249">
        <v>61</v>
      </c>
      <c r="K1777" s="250">
        <v>1.4538661826320265</v>
      </c>
      <c r="L1777" s="251" t="s">
        <v>6273</v>
      </c>
      <c r="N1777" s="245"/>
    </row>
    <row r="1778" spans="1:20">
      <c r="A1778" s="245" t="s">
        <v>6267</v>
      </c>
      <c r="B1778" s="245" t="s">
        <v>6268</v>
      </c>
      <c r="C1778" s="245" t="s">
        <v>6269</v>
      </c>
      <c r="D1778" s="245">
        <v>2017</v>
      </c>
      <c r="E1778" s="246">
        <v>43803</v>
      </c>
      <c r="F1778" s="245" t="s">
        <v>7017</v>
      </c>
      <c r="G1778" s="247" t="s">
        <v>4004</v>
      </c>
      <c r="H1778" s="248" t="s">
        <v>7177</v>
      </c>
      <c r="I1778" s="249">
        <v>3480</v>
      </c>
      <c r="J1778" s="249">
        <v>60</v>
      </c>
      <c r="K1778" s="250">
        <v>1.6111111111111112</v>
      </c>
      <c r="L1778" s="251" t="s">
        <v>6273</v>
      </c>
      <c r="M1778" s="251" t="s">
        <v>8710</v>
      </c>
      <c r="N1778" s="245"/>
      <c r="S1778" s="251" t="s">
        <v>8711</v>
      </c>
      <c r="T1778" s="251" t="s">
        <v>8711</v>
      </c>
    </row>
    <row r="1779" spans="1:20">
      <c r="A1779" s="245" t="s">
        <v>6267</v>
      </c>
      <c r="B1779" s="245" t="s">
        <v>6268</v>
      </c>
      <c r="C1779" s="245" t="s">
        <v>6269</v>
      </c>
      <c r="D1779" s="245">
        <v>2017</v>
      </c>
      <c r="E1779" s="246">
        <v>43803</v>
      </c>
      <c r="F1779" s="245" t="s">
        <v>6337</v>
      </c>
      <c r="G1779" s="247" t="s">
        <v>7632</v>
      </c>
      <c r="H1779" s="248" t="s">
        <v>7177</v>
      </c>
      <c r="I1779" s="249">
        <v>2820</v>
      </c>
      <c r="J1779" s="249">
        <v>57</v>
      </c>
      <c r="K1779" s="250">
        <v>1.5227357405517485</v>
      </c>
      <c r="L1779" s="251" t="s">
        <v>6273</v>
      </c>
      <c r="N1779" s="245"/>
    </row>
    <row r="1780" spans="1:20">
      <c r="A1780" s="245" t="s">
        <v>6267</v>
      </c>
      <c r="B1780" s="245" t="s">
        <v>6268</v>
      </c>
      <c r="C1780" s="245" t="s">
        <v>6269</v>
      </c>
      <c r="D1780" s="245">
        <v>2017</v>
      </c>
      <c r="E1780" s="246">
        <v>43803</v>
      </c>
      <c r="F1780" s="245" t="s">
        <v>7368</v>
      </c>
      <c r="G1780" s="247" t="s">
        <v>7633</v>
      </c>
      <c r="H1780" s="248" t="s">
        <v>7177</v>
      </c>
      <c r="I1780" s="249">
        <v>2952</v>
      </c>
      <c r="J1780" s="249">
        <v>58</v>
      </c>
      <c r="K1780" s="250">
        <v>1.5129771618352537</v>
      </c>
      <c r="L1780" s="251" t="s">
        <v>6273</v>
      </c>
      <c r="N1780" s="245"/>
    </row>
    <row r="1781" spans="1:20">
      <c r="A1781" s="245" t="s">
        <v>6267</v>
      </c>
      <c r="B1781" s="245" t="s">
        <v>6268</v>
      </c>
      <c r="C1781" s="245" t="s">
        <v>6269</v>
      </c>
      <c r="D1781" s="245">
        <v>2017</v>
      </c>
      <c r="E1781" s="246">
        <v>43803</v>
      </c>
      <c r="F1781" s="245" t="s">
        <v>6641</v>
      </c>
      <c r="G1781" s="247" t="s">
        <v>7634</v>
      </c>
      <c r="H1781" s="248" t="s">
        <v>7177</v>
      </c>
      <c r="I1781" s="249">
        <v>1734</v>
      </c>
      <c r="J1781" s="249">
        <v>55</v>
      </c>
      <c r="K1781" s="250">
        <v>1.0422238918106685</v>
      </c>
      <c r="L1781" s="251" t="s">
        <v>6273</v>
      </c>
      <c r="N1781" s="245" t="s">
        <v>6870</v>
      </c>
    </row>
    <row r="1782" spans="1:20">
      <c r="A1782" s="245" t="s">
        <v>6267</v>
      </c>
      <c r="B1782" s="245" t="s">
        <v>6268</v>
      </c>
      <c r="C1782" s="245" t="s">
        <v>6269</v>
      </c>
      <c r="D1782" s="245">
        <v>2017</v>
      </c>
      <c r="E1782" s="246">
        <v>43803</v>
      </c>
      <c r="F1782" s="245" t="s">
        <v>6445</v>
      </c>
      <c r="G1782" s="247" t="s">
        <v>7635</v>
      </c>
      <c r="H1782" s="248" t="s">
        <v>7177</v>
      </c>
      <c r="I1782" s="249">
        <v>2700</v>
      </c>
      <c r="J1782" s="249">
        <v>59</v>
      </c>
      <c r="K1782" s="250">
        <v>1.3146426849872674</v>
      </c>
      <c r="L1782" s="251" t="s">
        <v>6273</v>
      </c>
      <c r="N1782" s="245"/>
    </row>
    <row r="1783" spans="1:20">
      <c r="A1783" s="245" t="s">
        <v>6267</v>
      </c>
      <c r="B1783" s="245" t="s">
        <v>6268</v>
      </c>
      <c r="C1783" s="245" t="s">
        <v>6269</v>
      </c>
      <c r="D1783" s="245">
        <v>2017</v>
      </c>
      <c r="E1783" s="246">
        <v>43803</v>
      </c>
      <c r="F1783" s="245" t="s">
        <v>6397</v>
      </c>
      <c r="G1783" s="247" t="s">
        <v>7636</v>
      </c>
      <c r="H1783" s="248" t="s">
        <v>7177</v>
      </c>
      <c r="I1783" s="249">
        <v>2150</v>
      </c>
      <c r="J1783" s="249">
        <v>59</v>
      </c>
      <c r="K1783" s="250">
        <v>1.0468451010083797</v>
      </c>
      <c r="L1783" s="251" t="s">
        <v>6273</v>
      </c>
      <c r="N1783" s="245" t="s">
        <v>6870</v>
      </c>
    </row>
    <row r="1784" spans="1:20">
      <c r="A1784" s="245" t="s">
        <v>6267</v>
      </c>
      <c r="B1784" s="245" t="s">
        <v>6268</v>
      </c>
      <c r="C1784" s="245" t="s">
        <v>6269</v>
      </c>
      <c r="D1784" s="245">
        <v>2017</v>
      </c>
      <c r="E1784" s="246">
        <v>43803</v>
      </c>
      <c r="F1784" s="245" t="s">
        <v>6935</v>
      </c>
      <c r="G1784" s="247" t="s">
        <v>7637</v>
      </c>
      <c r="H1784" s="248" t="s">
        <v>7177</v>
      </c>
      <c r="I1784" s="249">
        <v>3284</v>
      </c>
      <c r="J1784" s="249">
        <v>61</v>
      </c>
      <c r="K1784" s="250">
        <v>1.4468171344738106</v>
      </c>
      <c r="L1784" s="251" t="s">
        <v>6273</v>
      </c>
      <c r="N1784" s="245"/>
    </row>
    <row r="1785" spans="1:20">
      <c r="A1785" s="245" t="s">
        <v>6267</v>
      </c>
      <c r="B1785" s="245" t="s">
        <v>6268</v>
      </c>
      <c r="C1785" s="245" t="s">
        <v>6269</v>
      </c>
      <c r="D1785" s="245">
        <v>2017</v>
      </c>
      <c r="E1785" s="246">
        <v>43803</v>
      </c>
      <c r="F1785" s="245" t="s">
        <v>7093</v>
      </c>
      <c r="G1785" s="247" t="s">
        <v>7638</v>
      </c>
      <c r="H1785" s="248" t="s">
        <v>7177</v>
      </c>
      <c r="I1785" s="249">
        <v>3180</v>
      </c>
      <c r="J1785" s="249">
        <v>60</v>
      </c>
      <c r="K1785" s="250">
        <v>1.4722222222222221</v>
      </c>
      <c r="L1785" s="251" t="s">
        <v>6273</v>
      </c>
      <c r="N1785" s="245"/>
    </row>
    <row r="1786" spans="1:20">
      <c r="A1786" s="245" t="s">
        <v>6267</v>
      </c>
      <c r="B1786" s="245" t="s">
        <v>6268</v>
      </c>
      <c r="C1786" s="245" t="s">
        <v>6269</v>
      </c>
      <c r="D1786" s="245">
        <v>2017</v>
      </c>
      <c r="E1786" s="246">
        <v>43803</v>
      </c>
      <c r="F1786" s="245" t="s">
        <v>6496</v>
      </c>
      <c r="G1786" s="247" t="s">
        <v>2774</v>
      </c>
      <c r="H1786" s="248" t="s">
        <v>7177</v>
      </c>
      <c r="I1786" s="249">
        <v>3648</v>
      </c>
      <c r="J1786" s="249">
        <v>63</v>
      </c>
      <c r="K1786" s="250">
        <v>1.4589257219642706</v>
      </c>
      <c r="L1786" s="251" t="s">
        <v>6273</v>
      </c>
      <c r="M1786" s="251" t="s">
        <v>8710</v>
      </c>
      <c r="N1786" s="245"/>
      <c r="S1786" s="251" t="s">
        <v>8711</v>
      </c>
      <c r="T1786" s="251" t="s">
        <v>8711</v>
      </c>
    </row>
    <row r="1787" spans="1:20">
      <c r="A1787" s="245" t="s">
        <v>6267</v>
      </c>
      <c r="B1787" s="245" t="s">
        <v>6268</v>
      </c>
      <c r="C1787" s="245" t="s">
        <v>6269</v>
      </c>
      <c r="D1787" s="245">
        <v>2017</v>
      </c>
      <c r="E1787" s="246">
        <v>43803</v>
      </c>
      <c r="F1787" s="245" t="s">
        <v>6641</v>
      </c>
      <c r="G1787" s="247" t="s">
        <v>7639</v>
      </c>
      <c r="H1787" s="248" t="s">
        <v>7177</v>
      </c>
      <c r="I1787" s="249">
        <v>2040</v>
      </c>
      <c r="J1787" s="249">
        <v>54</v>
      </c>
      <c r="K1787" s="250">
        <v>1.2955342173449169</v>
      </c>
      <c r="L1787" s="251" t="s">
        <v>6273</v>
      </c>
      <c r="N1787" s="245"/>
    </row>
    <row r="1788" spans="1:20">
      <c r="A1788" s="245" t="s">
        <v>6267</v>
      </c>
      <c r="B1788" s="245" t="s">
        <v>6268</v>
      </c>
      <c r="C1788" s="245" t="s">
        <v>6269</v>
      </c>
      <c r="D1788" s="245">
        <v>2017</v>
      </c>
      <c r="E1788" s="246">
        <v>43803</v>
      </c>
      <c r="F1788" s="245" t="s">
        <v>6641</v>
      </c>
      <c r="G1788" s="247" t="s">
        <v>3687</v>
      </c>
      <c r="H1788" s="248" t="s">
        <v>7177</v>
      </c>
      <c r="I1788" s="249">
        <v>3752</v>
      </c>
      <c r="J1788" s="249">
        <v>63</v>
      </c>
      <c r="K1788" s="250">
        <v>1.5005179026343047</v>
      </c>
      <c r="L1788" s="251" t="s">
        <v>6273</v>
      </c>
      <c r="M1788" s="251" t="s">
        <v>8713</v>
      </c>
      <c r="N1788" s="245"/>
      <c r="S1788" s="251" t="s">
        <v>8714</v>
      </c>
      <c r="T1788" s="251" t="s">
        <v>8714</v>
      </c>
    </row>
    <row r="1789" spans="1:20">
      <c r="A1789" s="245" t="s">
        <v>6267</v>
      </c>
      <c r="B1789" s="245" t="s">
        <v>6268</v>
      </c>
      <c r="C1789" s="245" t="s">
        <v>6269</v>
      </c>
      <c r="D1789" s="245">
        <v>2017</v>
      </c>
      <c r="E1789" s="246">
        <v>43803</v>
      </c>
      <c r="F1789" s="245" t="s">
        <v>6720</v>
      </c>
      <c r="G1789" s="247" t="s">
        <v>7640</v>
      </c>
      <c r="H1789" s="248" t="s">
        <v>7177</v>
      </c>
      <c r="I1789" s="249">
        <v>3022</v>
      </c>
      <c r="J1789" s="249">
        <v>59</v>
      </c>
      <c r="K1789" s="250">
        <v>1.4714259977894526</v>
      </c>
      <c r="L1789" s="251" t="s">
        <v>6273</v>
      </c>
      <c r="N1789" s="245"/>
    </row>
    <row r="1790" spans="1:20">
      <c r="A1790" s="245" t="s">
        <v>6267</v>
      </c>
      <c r="B1790" s="245" t="s">
        <v>6268</v>
      </c>
      <c r="C1790" s="245" t="s">
        <v>6269</v>
      </c>
      <c r="D1790" s="245">
        <v>2017</v>
      </c>
      <c r="E1790" s="246">
        <v>43803</v>
      </c>
      <c r="F1790" s="245" t="s">
        <v>6986</v>
      </c>
      <c r="G1790" s="247" t="s">
        <v>7641</v>
      </c>
      <c r="H1790" s="248" t="s">
        <v>7177</v>
      </c>
      <c r="I1790" s="249">
        <v>2572</v>
      </c>
      <c r="J1790" s="249">
        <v>57</v>
      </c>
      <c r="K1790" s="250">
        <v>1.3888213917372687</v>
      </c>
      <c r="L1790" s="251" t="s">
        <v>6273</v>
      </c>
      <c r="N1790" s="245"/>
    </row>
    <row r="1791" spans="1:20">
      <c r="A1791" s="245" t="s">
        <v>6267</v>
      </c>
      <c r="B1791" s="245" t="s">
        <v>6268</v>
      </c>
      <c r="C1791" s="245" t="s">
        <v>6269</v>
      </c>
      <c r="D1791" s="245">
        <v>2017</v>
      </c>
      <c r="E1791" s="246">
        <v>43803</v>
      </c>
      <c r="F1791" s="245" t="s">
        <v>6319</v>
      </c>
      <c r="G1791" s="247" t="s">
        <v>3084</v>
      </c>
      <c r="H1791" s="248" t="s">
        <v>7177</v>
      </c>
      <c r="I1791" s="249">
        <v>4608</v>
      </c>
      <c r="J1791" s="249">
        <v>67</v>
      </c>
      <c r="K1791" s="250">
        <v>1.5321033504786161</v>
      </c>
      <c r="L1791" s="251" t="s">
        <v>6273</v>
      </c>
      <c r="M1791" s="251" t="s">
        <v>8710</v>
      </c>
      <c r="N1791" s="245"/>
      <c r="S1791" s="251" t="s">
        <v>8711</v>
      </c>
      <c r="T1791" s="251" t="s">
        <v>8711</v>
      </c>
    </row>
    <row r="1792" spans="1:20">
      <c r="A1792" s="245" t="s">
        <v>6267</v>
      </c>
      <c r="B1792" s="245" t="s">
        <v>6268</v>
      </c>
      <c r="C1792" s="245" t="s">
        <v>6269</v>
      </c>
      <c r="D1792" s="245">
        <v>2017</v>
      </c>
      <c r="E1792" s="246">
        <v>43803</v>
      </c>
      <c r="F1792" s="245" t="s">
        <v>6372</v>
      </c>
      <c r="G1792" s="247" t="s">
        <v>7642</v>
      </c>
      <c r="H1792" s="248" t="s">
        <v>7177</v>
      </c>
      <c r="I1792" s="249">
        <v>2788</v>
      </c>
      <c r="J1792" s="249">
        <v>58</v>
      </c>
      <c r="K1792" s="250">
        <v>1.4289228750666283</v>
      </c>
      <c r="L1792" s="251" t="s">
        <v>6273</v>
      </c>
      <c r="N1792" s="245"/>
    </row>
    <row r="1793" spans="1:20">
      <c r="A1793" s="245" t="s">
        <v>6267</v>
      </c>
      <c r="B1793" s="245" t="s">
        <v>6268</v>
      </c>
      <c r="C1793" s="245" t="s">
        <v>6269</v>
      </c>
      <c r="D1793" s="245">
        <v>2017</v>
      </c>
      <c r="E1793" s="246">
        <v>43803</v>
      </c>
      <c r="F1793" s="245" t="s">
        <v>6921</v>
      </c>
      <c r="G1793" s="247" t="s">
        <v>7643</v>
      </c>
      <c r="H1793" s="248" t="s">
        <v>7177</v>
      </c>
      <c r="I1793" s="249">
        <v>2632</v>
      </c>
      <c r="J1793" s="249">
        <v>55</v>
      </c>
      <c r="K1793" s="250">
        <v>1.581968444778362</v>
      </c>
      <c r="L1793" s="251" t="s">
        <v>6273</v>
      </c>
      <c r="N1793" s="245"/>
    </row>
    <row r="1794" spans="1:20">
      <c r="A1794" s="245" t="s">
        <v>6267</v>
      </c>
      <c r="B1794" s="245" t="s">
        <v>6268</v>
      </c>
      <c r="C1794" s="245" t="s">
        <v>6269</v>
      </c>
      <c r="D1794" s="245">
        <v>2017</v>
      </c>
      <c r="E1794" s="246">
        <v>43803</v>
      </c>
      <c r="F1794" s="245" t="s">
        <v>6979</v>
      </c>
      <c r="G1794" s="247" t="s">
        <v>7644</v>
      </c>
      <c r="H1794" s="248" t="s">
        <v>7177</v>
      </c>
      <c r="I1794" s="249">
        <v>2570</v>
      </c>
      <c r="J1794" s="249">
        <v>57</v>
      </c>
      <c r="K1794" s="250">
        <v>1.3877414373113455</v>
      </c>
      <c r="L1794" s="251" t="s">
        <v>6273</v>
      </c>
      <c r="N1794" s="245"/>
    </row>
    <row r="1795" spans="1:20">
      <c r="A1795" s="245" t="s">
        <v>6267</v>
      </c>
      <c r="B1795" s="245" t="s">
        <v>6268</v>
      </c>
      <c r="C1795" s="245" t="s">
        <v>6269</v>
      </c>
      <c r="D1795" s="245">
        <v>2017</v>
      </c>
      <c r="E1795" s="246">
        <v>43803</v>
      </c>
      <c r="F1795" s="245" t="s">
        <v>6392</v>
      </c>
      <c r="G1795" s="247" t="s">
        <v>7645</v>
      </c>
      <c r="H1795" s="248" t="s">
        <v>7177</v>
      </c>
      <c r="I1795" s="249">
        <v>3182</v>
      </c>
      <c r="J1795" s="249">
        <v>61</v>
      </c>
      <c r="K1795" s="250">
        <v>1.4018794524651843</v>
      </c>
      <c r="L1795" s="251" t="s">
        <v>6273</v>
      </c>
      <c r="N1795" s="245"/>
    </row>
    <row r="1796" spans="1:20">
      <c r="A1796" s="245" t="s">
        <v>6267</v>
      </c>
      <c r="B1796" s="245" t="s">
        <v>6268</v>
      </c>
      <c r="C1796" s="245" t="s">
        <v>6269</v>
      </c>
      <c r="D1796" s="245">
        <v>2017</v>
      </c>
      <c r="E1796" s="246">
        <v>43803</v>
      </c>
      <c r="F1796" s="245" t="s">
        <v>6385</v>
      </c>
      <c r="G1796" s="247" t="s">
        <v>7646</v>
      </c>
      <c r="H1796" s="248" t="s">
        <v>7177</v>
      </c>
      <c r="I1796" s="249">
        <v>3088</v>
      </c>
      <c r="J1796" s="249">
        <v>60</v>
      </c>
      <c r="K1796" s="250">
        <v>1.4296296296296296</v>
      </c>
      <c r="L1796" s="251" t="s">
        <v>6273</v>
      </c>
      <c r="N1796" s="245"/>
    </row>
    <row r="1797" spans="1:20">
      <c r="A1797" s="245" t="s">
        <v>6267</v>
      </c>
      <c r="B1797" s="245" t="s">
        <v>6268</v>
      </c>
      <c r="C1797" s="245" t="s">
        <v>6269</v>
      </c>
      <c r="D1797" s="245">
        <v>2017</v>
      </c>
      <c r="E1797" s="246">
        <v>43803</v>
      </c>
      <c r="F1797" s="245" t="s">
        <v>6649</v>
      </c>
      <c r="G1797" s="247" t="s">
        <v>7647</v>
      </c>
      <c r="H1797" s="248" t="s">
        <v>7177</v>
      </c>
      <c r="I1797" s="249">
        <v>4000</v>
      </c>
      <c r="J1797" s="249">
        <v>67</v>
      </c>
      <c r="K1797" s="250">
        <v>1.329950825068243</v>
      </c>
      <c r="L1797" s="251" t="s">
        <v>6273</v>
      </c>
      <c r="M1797" s="251" t="s">
        <v>8710</v>
      </c>
      <c r="N1797" s="245"/>
      <c r="S1797" s="251" t="s">
        <v>8711</v>
      </c>
      <c r="T1797" s="251" t="s">
        <v>8711</v>
      </c>
    </row>
    <row r="1798" spans="1:20">
      <c r="A1798" s="245" t="s">
        <v>6267</v>
      </c>
      <c r="B1798" s="245" t="s">
        <v>6268</v>
      </c>
      <c r="C1798" s="245" t="s">
        <v>6269</v>
      </c>
      <c r="D1798" s="245">
        <v>2017</v>
      </c>
      <c r="E1798" s="246">
        <v>43803</v>
      </c>
      <c r="F1798" s="245" t="s">
        <v>7017</v>
      </c>
      <c r="G1798" s="247" t="s">
        <v>7648</v>
      </c>
      <c r="H1798" s="248" t="s">
        <v>7177</v>
      </c>
      <c r="I1798" s="249">
        <v>2700</v>
      </c>
      <c r="J1798" s="249">
        <v>56</v>
      </c>
      <c r="K1798" s="250">
        <v>1.5374453352769679</v>
      </c>
      <c r="L1798" s="251" t="s">
        <v>6273</v>
      </c>
      <c r="N1798" s="245"/>
    </row>
    <row r="1799" spans="1:20">
      <c r="A1799" s="245" t="s">
        <v>6267</v>
      </c>
      <c r="B1799" s="245" t="s">
        <v>6268</v>
      </c>
      <c r="C1799" s="245" t="s">
        <v>6269</v>
      </c>
      <c r="D1799" s="245">
        <v>2017</v>
      </c>
      <c r="E1799" s="246">
        <v>43803</v>
      </c>
      <c r="F1799" s="245" t="s">
        <v>6324</v>
      </c>
      <c r="G1799" s="247" t="s">
        <v>3337</v>
      </c>
      <c r="H1799" s="248" t="s">
        <v>7177</v>
      </c>
      <c r="I1799" s="249">
        <v>3962</v>
      </c>
      <c r="J1799" s="249">
        <v>63</v>
      </c>
      <c r="K1799" s="250">
        <v>1.5845021136026427</v>
      </c>
      <c r="L1799" s="251" t="s">
        <v>6273</v>
      </c>
      <c r="M1799" s="251" t="s">
        <v>8710</v>
      </c>
      <c r="N1799" s="245"/>
      <c r="S1799" s="251" t="s">
        <v>8711</v>
      </c>
      <c r="T1799" s="251" t="s">
        <v>8711</v>
      </c>
    </row>
    <row r="1800" spans="1:20">
      <c r="A1800" s="245" t="s">
        <v>6267</v>
      </c>
      <c r="B1800" s="245" t="s">
        <v>6268</v>
      </c>
      <c r="C1800" s="245" t="s">
        <v>6269</v>
      </c>
      <c r="D1800" s="245">
        <v>2017</v>
      </c>
      <c r="E1800" s="246">
        <v>43803</v>
      </c>
      <c r="F1800" s="245" t="s">
        <v>6364</v>
      </c>
      <c r="G1800" s="247" t="s">
        <v>7649</v>
      </c>
      <c r="H1800" s="248" t="s">
        <v>7177</v>
      </c>
      <c r="I1800" s="249">
        <v>2880</v>
      </c>
      <c r="J1800" s="249">
        <v>59</v>
      </c>
      <c r="K1800" s="250">
        <v>1.4022855306530853</v>
      </c>
      <c r="L1800" s="251" t="s">
        <v>6273</v>
      </c>
      <c r="N1800" s="245"/>
    </row>
    <row r="1801" spans="1:20">
      <c r="A1801" s="245" t="s">
        <v>6267</v>
      </c>
      <c r="B1801" s="245" t="s">
        <v>6268</v>
      </c>
      <c r="C1801" s="245" t="s">
        <v>6269</v>
      </c>
      <c r="D1801" s="245">
        <v>2017</v>
      </c>
      <c r="E1801" s="246">
        <v>43803</v>
      </c>
      <c r="F1801" s="245" t="s">
        <v>6789</v>
      </c>
      <c r="G1801" s="247" t="s">
        <v>7650</v>
      </c>
      <c r="H1801" s="248" t="s">
        <v>7177</v>
      </c>
      <c r="I1801" s="249">
        <v>3438</v>
      </c>
      <c r="J1801" s="249">
        <v>63</v>
      </c>
      <c r="K1801" s="250">
        <v>1.3749415109959326</v>
      </c>
      <c r="L1801" s="251" t="s">
        <v>6273</v>
      </c>
      <c r="M1801" s="251" t="s">
        <v>8710</v>
      </c>
      <c r="N1801" s="245"/>
      <c r="S1801" s="251" t="s">
        <v>8711</v>
      </c>
      <c r="T1801" s="251" t="s">
        <v>8716</v>
      </c>
    </row>
    <row r="1802" spans="1:20">
      <c r="A1802" s="245" t="s">
        <v>6267</v>
      </c>
      <c r="B1802" s="245" t="s">
        <v>6268</v>
      </c>
      <c r="C1802" s="245" t="s">
        <v>6269</v>
      </c>
      <c r="D1802" s="245">
        <v>2017</v>
      </c>
      <c r="E1802" s="246">
        <v>43803</v>
      </c>
      <c r="F1802" s="245" t="s">
        <v>6416</v>
      </c>
      <c r="G1802" s="247" t="s">
        <v>7651</v>
      </c>
      <c r="H1802" s="248" t="s">
        <v>7177</v>
      </c>
      <c r="I1802" s="249">
        <v>2284</v>
      </c>
      <c r="J1802" s="249">
        <v>55</v>
      </c>
      <c r="K1802" s="250">
        <v>1.372802404207363</v>
      </c>
      <c r="L1802" s="251" t="s">
        <v>6273</v>
      </c>
      <c r="N1802" s="245"/>
    </row>
    <row r="1803" spans="1:20">
      <c r="A1803" s="245" t="s">
        <v>6267</v>
      </c>
      <c r="B1803" s="245" t="s">
        <v>6268</v>
      </c>
      <c r="C1803" s="245" t="s">
        <v>6269</v>
      </c>
      <c r="D1803" s="245">
        <v>2017</v>
      </c>
      <c r="E1803" s="246">
        <v>43803</v>
      </c>
      <c r="F1803" s="245" t="s">
        <v>6853</v>
      </c>
      <c r="G1803" s="247" t="s">
        <v>7652</v>
      </c>
      <c r="H1803" s="248" t="s">
        <v>7177</v>
      </c>
      <c r="I1803" s="249">
        <v>2960</v>
      </c>
      <c r="J1803" s="249">
        <v>58</v>
      </c>
      <c r="K1803" s="250">
        <v>1.5170773709459182</v>
      </c>
      <c r="L1803" s="251" t="s">
        <v>6273</v>
      </c>
      <c r="N1803" s="245"/>
    </row>
    <row r="1804" spans="1:20">
      <c r="A1804" s="245" t="s">
        <v>6267</v>
      </c>
      <c r="B1804" s="245" t="s">
        <v>6268</v>
      </c>
      <c r="C1804" s="245" t="s">
        <v>6269</v>
      </c>
      <c r="D1804" s="245">
        <v>2017</v>
      </c>
      <c r="E1804" s="246">
        <v>43803</v>
      </c>
      <c r="F1804" s="245" t="s">
        <v>6322</v>
      </c>
      <c r="G1804" s="247" t="s">
        <v>7653</v>
      </c>
      <c r="H1804" s="248" t="s">
        <v>7177</v>
      </c>
      <c r="I1804" s="249">
        <v>3132</v>
      </c>
      <c r="J1804" s="249">
        <v>59</v>
      </c>
      <c r="K1804" s="250">
        <v>1.5249855145852302</v>
      </c>
      <c r="L1804" s="251" t="s">
        <v>6273</v>
      </c>
      <c r="N1804" s="245"/>
    </row>
    <row r="1805" spans="1:20">
      <c r="A1805" s="245" t="s">
        <v>6267</v>
      </c>
      <c r="B1805" s="245" t="s">
        <v>6268</v>
      </c>
      <c r="C1805" s="245" t="s">
        <v>6269</v>
      </c>
      <c r="D1805" s="245">
        <v>2017</v>
      </c>
      <c r="E1805" s="246">
        <v>43803</v>
      </c>
      <c r="F1805" s="245" t="s">
        <v>7149</v>
      </c>
      <c r="G1805" s="247" t="s">
        <v>7654</v>
      </c>
      <c r="H1805" s="248" t="s">
        <v>7177</v>
      </c>
      <c r="I1805" s="249">
        <v>2570</v>
      </c>
      <c r="J1805" s="249">
        <v>57</v>
      </c>
      <c r="K1805" s="250">
        <v>1.3877414373113455</v>
      </c>
      <c r="L1805" s="251" t="s">
        <v>6273</v>
      </c>
      <c r="N1805" s="245"/>
    </row>
    <row r="1806" spans="1:20">
      <c r="A1806" s="245" t="s">
        <v>6267</v>
      </c>
      <c r="B1806" s="245" t="s">
        <v>6268</v>
      </c>
      <c r="C1806" s="245" t="s">
        <v>6269</v>
      </c>
      <c r="D1806" s="245">
        <v>2017</v>
      </c>
      <c r="E1806" s="246">
        <v>43803</v>
      </c>
      <c r="F1806" s="245" t="s">
        <v>6375</v>
      </c>
      <c r="G1806" s="247" t="s">
        <v>7655</v>
      </c>
      <c r="H1806" s="248" t="s">
        <v>7177</v>
      </c>
      <c r="I1806" s="249">
        <v>2496</v>
      </c>
      <c r="J1806" s="249">
        <v>58</v>
      </c>
      <c r="K1806" s="250">
        <v>1.279265242527369</v>
      </c>
      <c r="L1806" s="251" t="s">
        <v>6273</v>
      </c>
      <c r="N1806" s="245"/>
    </row>
    <row r="1807" spans="1:20">
      <c r="A1807" s="245" t="s">
        <v>6267</v>
      </c>
      <c r="B1807" s="245" t="s">
        <v>6268</v>
      </c>
      <c r="C1807" s="245" t="s">
        <v>6269</v>
      </c>
      <c r="D1807" s="245">
        <v>2017</v>
      </c>
      <c r="E1807" s="246">
        <v>43803</v>
      </c>
      <c r="F1807" s="245" t="s">
        <v>6499</v>
      </c>
      <c r="G1807" s="247" t="s">
        <v>7656</v>
      </c>
      <c r="H1807" s="248" t="s">
        <v>7177</v>
      </c>
      <c r="I1807" s="249">
        <v>2988</v>
      </c>
      <c r="J1807" s="249">
        <v>59</v>
      </c>
      <c r="K1807" s="250">
        <v>1.4548712380525761</v>
      </c>
      <c r="L1807" s="251" t="s">
        <v>6273</v>
      </c>
      <c r="N1807" s="245" t="s">
        <v>6278</v>
      </c>
    </row>
    <row r="1808" spans="1:20">
      <c r="A1808" s="245" t="s">
        <v>6267</v>
      </c>
      <c r="B1808" s="245" t="s">
        <v>6268</v>
      </c>
      <c r="C1808" s="245" t="s">
        <v>6269</v>
      </c>
      <c r="D1808" s="245">
        <v>2017</v>
      </c>
      <c r="E1808" s="246">
        <v>43803</v>
      </c>
      <c r="F1808" s="245" t="s">
        <v>6353</v>
      </c>
      <c r="G1808" s="247" t="s">
        <v>7657</v>
      </c>
      <c r="H1808" s="248" t="s">
        <v>7177</v>
      </c>
      <c r="I1808" s="249">
        <v>2488</v>
      </c>
      <c r="J1808" s="249">
        <v>56</v>
      </c>
      <c r="K1808" s="250">
        <v>1.4167274052478134</v>
      </c>
      <c r="L1808" s="251" t="s">
        <v>6273</v>
      </c>
      <c r="N1808" s="245"/>
    </row>
    <row r="1809" spans="1:20">
      <c r="A1809" s="245" t="s">
        <v>6267</v>
      </c>
      <c r="B1809" s="245" t="s">
        <v>6268</v>
      </c>
      <c r="C1809" s="245" t="s">
        <v>6269</v>
      </c>
      <c r="D1809" s="245">
        <v>2017</v>
      </c>
      <c r="E1809" s="246">
        <v>43803</v>
      </c>
      <c r="F1809" s="245" t="s">
        <v>6977</v>
      </c>
      <c r="G1809" s="247" t="s">
        <v>7658</v>
      </c>
      <c r="H1809" s="248" t="s">
        <v>7177</v>
      </c>
      <c r="I1809" s="249">
        <v>2118</v>
      </c>
      <c r="J1809" s="249">
        <v>56</v>
      </c>
      <c r="K1809" s="250">
        <v>1.2060404518950436</v>
      </c>
      <c r="L1809" s="251" t="s">
        <v>6273</v>
      </c>
      <c r="N1809" s="245"/>
    </row>
    <row r="1810" spans="1:20">
      <c r="A1810" s="245" t="s">
        <v>6267</v>
      </c>
      <c r="B1810" s="245" t="s">
        <v>6268</v>
      </c>
      <c r="C1810" s="245" t="s">
        <v>6269</v>
      </c>
      <c r="D1810" s="245">
        <v>2017</v>
      </c>
      <c r="E1810" s="246">
        <v>43803</v>
      </c>
      <c r="F1810" s="245" t="s">
        <v>6610</v>
      </c>
      <c r="G1810" s="247" t="s">
        <v>7659</v>
      </c>
      <c r="H1810" s="248" t="s">
        <v>7177</v>
      </c>
      <c r="I1810" s="249">
        <v>3090</v>
      </c>
      <c r="J1810" s="249">
        <v>60</v>
      </c>
      <c r="K1810" s="250">
        <v>1.4305555555555556</v>
      </c>
      <c r="L1810" s="251" t="s">
        <v>6273</v>
      </c>
      <c r="N1810" s="245"/>
    </row>
    <row r="1811" spans="1:20">
      <c r="A1811" s="245" t="s">
        <v>6267</v>
      </c>
      <c r="B1811" s="245" t="s">
        <v>6268</v>
      </c>
      <c r="C1811" s="245" t="s">
        <v>6269</v>
      </c>
      <c r="D1811" s="245">
        <v>2017</v>
      </c>
      <c r="E1811" s="246">
        <v>43803</v>
      </c>
      <c r="F1811" s="245" t="s">
        <v>6610</v>
      </c>
      <c r="G1811" s="247" t="s">
        <v>7660</v>
      </c>
      <c r="H1811" s="248" t="s">
        <v>7177</v>
      </c>
      <c r="I1811" s="249">
        <v>2186</v>
      </c>
      <c r="J1811" s="249">
        <v>58</v>
      </c>
      <c r="K1811" s="250">
        <v>1.120382139489114</v>
      </c>
      <c r="L1811" s="251" t="s">
        <v>6273</v>
      </c>
      <c r="N1811" s="245" t="s">
        <v>6878</v>
      </c>
    </row>
    <row r="1812" spans="1:20">
      <c r="A1812" s="245" t="s">
        <v>6267</v>
      </c>
      <c r="B1812" s="245" t="s">
        <v>6268</v>
      </c>
      <c r="C1812" s="245" t="s">
        <v>6269</v>
      </c>
      <c r="D1812" s="245">
        <v>2017</v>
      </c>
      <c r="E1812" s="246">
        <v>43803</v>
      </c>
      <c r="F1812" s="245" t="s">
        <v>6709</v>
      </c>
      <c r="G1812" s="247" t="s">
        <v>7661</v>
      </c>
      <c r="H1812" s="248" t="s">
        <v>7177</v>
      </c>
      <c r="I1812" s="249">
        <v>4314</v>
      </c>
      <c r="J1812" s="249">
        <v>67</v>
      </c>
      <c r="K1812" s="250">
        <v>1.4343519648361001</v>
      </c>
      <c r="L1812" s="251" t="s">
        <v>6273</v>
      </c>
      <c r="M1812" s="251" t="s">
        <v>8710</v>
      </c>
      <c r="N1812" s="245"/>
      <c r="S1812" s="251" t="s">
        <v>8711</v>
      </c>
      <c r="T1812" s="251" t="s">
        <v>8711</v>
      </c>
    </row>
    <row r="1813" spans="1:20">
      <c r="A1813" s="245" t="s">
        <v>6267</v>
      </c>
      <c r="B1813" s="245" t="s">
        <v>6268</v>
      </c>
      <c r="C1813" s="245" t="s">
        <v>6269</v>
      </c>
      <c r="D1813" s="245">
        <v>2017</v>
      </c>
      <c r="E1813" s="246">
        <v>43803</v>
      </c>
      <c r="F1813" s="245" t="s">
        <v>6916</v>
      </c>
      <c r="G1813" s="247" t="s">
        <v>7662</v>
      </c>
      <c r="H1813" s="248" t="s">
        <v>7177</v>
      </c>
      <c r="I1813" s="249">
        <v>3444</v>
      </c>
      <c r="J1813" s="249">
        <v>61</v>
      </c>
      <c r="K1813" s="250">
        <v>1.5173076160559695</v>
      </c>
      <c r="L1813" s="251" t="s">
        <v>6273</v>
      </c>
      <c r="M1813" s="251" t="s">
        <v>8710</v>
      </c>
      <c r="N1813" s="245"/>
      <c r="S1813" s="251" t="s">
        <v>8711</v>
      </c>
      <c r="T1813" s="251" t="s">
        <v>8711</v>
      </c>
    </row>
    <row r="1814" spans="1:20">
      <c r="A1814" s="245" t="s">
        <v>6267</v>
      </c>
      <c r="B1814" s="245" t="s">
        <v>6268</v>
      </c>
      <c r="C1814" s="245" t="s">
        <v>6269</v>
      </c>
      <c r="D1814" s="245">
        <v>2017</v>
      </c>
      <c r="E1814" s="246">
        <v>43803</v>
      </c>
      <c r="F1814" s="245" t="s">
        <v>6306</v>
      </c>
      <c r="G1814" s="247" t="s">
        <v>3178</v>
      </c>
      <c r="H1814" s="248" t="s">
        <v>7177</v>
      </c>
      <c r="I1814" s="249">
        <v>4274</v>
      </c>
      <c r="J1814" s="249">
        <v>65</v>
      </c>
      <c r="K1814" s="250">
        <v>1.556304050978607</v>
      </c>
      <c r="L1814" s="251" t="s">
        <v>6273</v>
      </c>
      <c r="M1814" s="251" t="s">
        <v>8710</v>
      </c>
      <c r="N1814" s="245"/>
      <c r="S1814" s="251" t="s">
        <v>8711</v>
      </c>
      <c r="T1814" s="251" t="s">
        <v>8711</v>
      </c>
    </row>
    <row r="1815" spans="1:20">
      <c r="A1815" s="245" t="s">
        <v>6267</v>
      </c>
      <c r="B1815" s="245" t="s">
        <v>6268</v>
      </c>
      <c r="C1815" s="245" t="s">
        <v>6269</v>
      </c>
      <c r="D1815" s="245">
        <v>2017</v>
      </c>
      <c r="E1815" s="246">
        <v>43803</v>
      </c>
      <c r="F1815" s="245" t="s">
        <v>6327</v>
      </c>
      <c r="G1815" s="247" t="s">
        <v>7663</v>
      </c>
      <c r="H1815" s="248" t="s">
        <v>7177</v>
      </c>
      <c r="I1815" s="249">
        <v>3596</v>
      </c>
      <c r="J1815" s="249">
        <v>62</v>
      </c>
      <c r="K1815" s="250">
        <v>1.5088449531737773</v>
      </c>
      <c r="L1815" s="251" t="s">
        <v>6273</v>
      </c>
      <c r="M1815" s="251" t="s">
        <v>8713</v>
      </c>
      <c r="N1815" s="245"/>
      <c r="S1815" s="251" t="s">
        <v>8714</v>
      </c>
      <c r="T1815" s="251" t="s">
        <v>8716</v>
      </c>
    </row>
    <row r="1816" spans="1:20">
      <c r="A1816" s="245" t="s">
        <v>6267</v>
      </c>
      <c r="B1816" s="245" t="s">
        <v>6268</v>
      </c>
      <c r="C1816" s="245" t="s">
        <v>6269</v>
      </c>
      <c r="D1816" s="245">
        <v>2017</v>
      </c>
      <c r="E1816" s="246">
        <v>43803</v>
      </c>
      <c r="F1816" s="245" t="s">
        <v>6375</v>
      </c>
      <c r="G1816" s="247" t="s">
        <v>7664</v>
      </c>
      <c r="H1816" s="248" t="s">
        <v>7177</v>
      </c>
      <c r="I1816" s="249">
        <v>2450</v>
      </c>
      <c r="J1816" s="249">
        <v>56</v>
      </c>
      <c r="K1816" s="250">
        <v>1.3950892857142858</v>
      </c>
      <c r="L1816" s="251" t="s">
        <v>6273</v>
      </c>
      <c r="N1816" s="245"/>
    </row>
    <row r="1817" spans="1:20">
      <c r="A1817" s="245" t="s">
        <v>6267</v>
      </c>
      <c r="B1817" s="245" t="s">
        <v>6268</v>
      </c>
      <c r="C1817" s="245" t="s">
        <v>6269</v>
      </c>
      <c r="D1817" s="245">
        <v>2017</v>
      </c>
      <c r="E1817" s="246">
        <v>43803</v>
      </c>
      <c r="F1817" s="245" t="s">
        <v>7503</v>
      </c>
      <c r="G1817" s="247" t="s">
        <v>7665</v>
      </c>
      <c r="H1817" s="248" t="s">
        <v>7177</v>
      </c>
      <c r="I1817" s="249">
        <v>3518</v>
      </c>
      <c r="J1817" s="249">
        <v>62</v>
      </c>
      <c r="K1817" s="250">
        <v>1.4761169480715652</v>
      </c>
      <c r="L1817" s="251" t="s">
        <v>6273</v>
      </c>
      <c r="M1817" s="251" t="s">
        <v>8713</v>
      </c>
      <c r="N1817" s="245"/>
      <c r="S1817" s="251" t="s">
        <v>8714</v>
      </c>
      <c r="T1817" s="251" t="s">
        <v>8714</v>
      </c>
    </row>
    <row r="1818" spans="1:20">
      <c r="A1818" s="245" t="s">
        <v>6267</v>
      </c>
      <c r="B1818" s="245" t="s">
        <v>6268</v>
      </c>
      <c r="C1818" s="245" t="s">
        <v>6269</v>
      </c>
      <c r="D1818" s="245">
        <v>2017</v>
      </c>
      <c r="E1818" s="246">
        <v>43803</v>
      </c>
      <c r="F1818" s="245" t="s">
        <v>6512</v>
      </c>
      <c r="G1818" s="247" t="s">
        <v>7666</v>
      </c>
      <c r="H1818" s="248" t="s">
        <v>7177</v>
      </c>
      <c r="I1818" s="249">
        <v>2990</v>
      </c>
      <c r="J1818" s="249">
        <v>61</v>
      </c>
      <c r="K1818" s="250">
        <v>1.3172908745665937</v>
      </c>
      <c r="L1818" s="251" t="s">
        <v>6273</v>
      </c>
      <c r="N1818" s="245"/>
    </row>
    <row r="1819" spans="1:20">
      <c r="A1819" s="245" t="s">
        <v>6267</v>
      </c>
      <c r="B1819" s="245" t="s">
        <v>6268</v>
      </c>
      <c r="C1819" s="245" t="s">
        <v>6269</v>
      </c>
      <c r="D1819" s="245">
        <v>2017</v>
      </c>
      <c r="E1819" s="246">
        <v>43803</v>
      </c>
      <c r="F1819" s="245" t="s">
        <v>6610</v>
      </c>
      <c r="G1819" s="247" t="s">
        <v>7667</v>
      </c>
      <c r="H1819" s="248" t="s">
        <v>7177</v>
      </c>
      <c r="I1819" s="249">
        <v>2634</v>
      </c>
      <c r="J1819" s="249">
        <v>57</v>
      </c>
      <c r="K1819" s="250">
        <v>1.4222999789408888</v>
      </c>
      <c r="L1819" s="251" t="s">
        <v>6273</v>
      </c>
      <c r="N1819" s="245"/>
    </row>
    <row r="1820" spans="1:20">
      <c r="A1820" s="245" t="s">
        <v>6267</v>
      </c>
      <c r="B1820" s="245" t="s">
        <v>6268</v>
      </c>
      <c r="C1820" s="245" t="s">
        <v>6269</v>
      </c>
      <c r="D1820" s="245">
        <v>2017</v>
      </c>
      <c r="E1820" s="246">
        <v>43803</v>
      </c>
      <c r="F1820" s="245" t="s">
        <v>6986</v>
      </c>
      <c r="G1820" s="247" t="s">
        <v>4612</v>
      </c>
      <c r="H1820" s="248" t="s">
        <v>7177</v>
      </c>
      <c r="I1820" s="249">
        <v>2904</v>
      </c>
      <c r="J1820" s="249">
        <v>58</v>
      </c>
      <c r="K1820" s="250">
        <v>1.4883759071712657</v>
      </c>
      <c r="L1820" s="251" t="s">
        <v>6273</v>
      </c>
      <c r="M1820" s="251" t="s">
        <v>8713</v>
      </c>
      <c r="N1820" s="245"/>
      <c r="S1820" s="251" t="s">
        <v>8714</v>
      </c>
      <c r="T1820" s="251" t="s">
        <v>8714</v>
      </c>
    </row>
    <row r="1821" spans="1:20">
      <c r="A1821" s="245" t="s">
        <v>6267</v>
      </c>
      <c r="B1821" s="245" t="s">
        <v>6268</v>
      </c>
      <c r="C1821" s="245" t="s">
        <v>6269</v>
      </c>
      <c r="D1821" s="245">
        <v>2017</v>
      </c>
      <c r="E1821" s="246">
        <v>43803</v>
      </c>
      <c r="F1821" s="245" t="s">
        <v>6646</v>
      </c>
      <c r="G1821" s="247" t="s">
        <v>7668</v>
      </c>
      <c r="H1821" s="248" t="s">
        <v>7177</v>
      </c>
      <c r="I1821" s="249">
        <v>3256</v>
      </c>
      <c r="J1821" s="249">
        <v>61</v>
      </c>
      <c r="K1821" s="250">
        <v>1.4344813001969328</v>
      </c>
      <c r="L1821" s="251" t="s">
        <v>6273</v>
      </c>
      <c r="N1821" s="245"/>
    </row>
    <row r="1822" spans="1:20">
      <c r="A1822" s="245" t="s">
        <v>6267</v>
      </c>
      <c r="B1822" s="245" t="s">
        <v>6268</v>
      </c>
      <c r="C1822" s="245" t="s">
        <v>6269</v>
      </c>
      <c r="D1822" s="245">
        <v>2017</v>
      </c>
      <c r="E1822" s="246">
        <v>43803</v>
      </c>
      <c r="F1822" s="245" t="s">
        <v>6366</v>
      </c>
      <c r="G1822" s="247" t="s">
        <v>7669</v>
      </c>
      <c r="H1822" s="248" t="s">
        <v>7177</v>
      </c>
      <c r="I1822" s="249">
        <v>3226</v>
      </c>
      <c r="J1822" s="249">
        <v>60</v>
      </c>
      <c r="K1822" s="250">
        <v>1.4935185185185185</v>
      </c>
      <c r="L1822" s="251" t="s">
        <v>6273</v>
      </c>
      <c r="N1822" s="245"/>
    </row>
    <row r="1823" spans="1:20">
      <c r="A1823" s="245" t="s">
        <v>6267</v>
      </c>
      <c r="B1823" s="245" t="s">
        <v>6268</v>
      </c>
      <c r="C1823" s="245" t="s">
        <v>6269</v>
      </c>
      <c r="D1823" s="245">
        <v>2017</v>
      </c>
      <c r="E1823" s="246">
        <v>43803</v>
      </c>
      <c r="F1823" s="245" t="s">
        <v>7004</v>
      </c>
      <c r="G1823" s="247" t="s">
        <v>7670</v>
      </c>
      <c r="H1823" s="248" t="s">
        <v>7177</v>
      </c>
      <c r="I1823" s="249">
        <v>2704</v>
      </c>
      <c r="J1823" s="249">
        <v>58</v>
      </c>
      <c r="K1823" s="250">
        <v>1.3858706794046498</v>
      </c>
      <c r="L1823" s="251" t="s">
        <v>6273</v>
      </c>
      <c r="N1823" s="245"/>
    </row>
    <row r="1824" spans="1:20">
      <c r="A1824" s="245" t="s">
        <v>6267</v>
      </c>
      <c r="B1824" s="245" t="s">
        <v>6268</v>
      </c>
      <c r="C1824" s="245" t="s">
        <v>6269</v>
      </c>
      <c r="D1824" s="245">
        <v>2017</v>
      </c>
      <c r="E1824" s="246">
        <v>43803</v>
      </c>
      <c r="F1824" s="245" t="s">
        <v>7093</v>
      </c>
      <c r="G1824" s="247" t="s">
        <v>4207</v>
      </c>
      <c r="H1824" s="248" t="s">
        <v>7177</v>
      </c>
      <c r="I1824" s="249">
        <v>3476</v>
      </c>
      <c r="J1824" s="249">
        <v>62</v>
      </c>
      <c r="K1824" s="250">
        <v>1.4584941760934511</v>
      </c>
      <c r="L1824" s="251" t="s">
        <v>6273</v>
      </c>
      <c r="M1824" s="251" t="s">
        <v>8710</v>
      </c>
      <c r="N1824" s="245"/>
      <c r="S1824" s="251" t="s">
        <v>8711</v>
      </c>
      <c r="T1824" s="251" t="s">
        <v>8711</v>
      </c>
    </row>
    <row r="1825" spans="1:20">
      <c r="A1825" s="245" t="s">
        <v>6267</v>
      </c>
      <c r="B1825" s="245" t="s">
        <v>6268</v>
      </c>
      <c r="C1825" s="245" t="s">
        <v>6269</v>
      </c>
      <c r="D1825" s="245">
        <v>2017</v>
      </c>
      <c r="E1825" s="246">
        <v>43803</v>
      </c>
      <c r="F1825" s="245" t="s">
        <v>6996</v>
      </c>
      <c r="G1825" s="247" t="s">
        <v>7671</v>
      </c>
      <c r="H1825" s="248" t="s">
        <v>7177</v>
      </c>
      <c r="I1825" s="249">
        <v>3298</v>
      </c>
      <c r="J1825" s="249">
        <v>62</v>
      </c>
      <c r="K1825" s="250">
        <v>1.383807190090967</v>
      </c>
      <c r="L1825" s="251" t="s">
        <v>6273</v>
      </c>
      <c r="N1825" s="245"/>
    </row>
    <row r="1826" spans="1:20">
      <c r="A1826" s="245" t="s">
        <v>6267</v>
      </c>
      <c r="B1826" s="245" t="s">
        <v>6268</v>
      </c>
      <c r="C1826" s="245" t="s">
        <v>6269</v>
      </c>
      <c r="D1826" s="245">
        <v>2017</v>
      </c>
      <c r="E1826" s="246">
        <v>43803</v>
      </c>
      <c r="F1826" s="245" t="s">
        <v>6382</v>
      </c>
      <c r="G1826" s="247" t="s">
        <v>7672</v>
      </c>
      <c r="H1826" s="248" t="s">
        <v>7177</v>
      </c>
      <c r="I1826" s="249">
        <v>2326</v>
      </c>
      <c r="J1826" s="249">
        <v>55</v>
      </c>
      <c r="K1826" s="250">
        <v>1.3980465815176559</v>
      </c>
      <c r="L1826" s="251" t="s">
        <v>6273</v>
      </c>
      <c r="N1826" s="245"/>
    </row>
    <row r="1827" spans="1:20">
      <c r="A1827" s="245" t="s">
        <v>6267</v>
      </c>
      <c r="B1827" s="245" t="s">
        <v>6268</v>
      </c>
      <c r="C1827" s="245" t="s">
        <v>6269</v>
      </c>
      <c r="D1827" s="245">
        <v>2017</v>
      </c>
      <c r="E1827" s="246">
        <v>43803</v>
      </c>
      <c r="F1827" s="245" t="s">
        <v>6914</v>
      </c>
      <c r="G1827" s="247" t="s">
        <v>7673</v>
      </c>
      <c r="H1827" s="248" t="s">
        <v>7177</v>
      </c>
      <c r="I1827" s="249">
        <v>2206</v>
      </c>
      <c r="J1827" s="249">
        <v>54</v>
      </c>
      <c r="K1827" s="250">
        <v>1.4009551389523955</v>
      </c>
      <c r="L1827" s="251" t="s">
        <v>6273</v>
      </c>
      <c r="N1827" s="245"/>
    </row>
    <row r="1828" spans="1:20">
      <c r="A1828" s="245" t="s">
        <v>6267</v>
      </c>
      <c r="B1828" s="245" t="s">
        <v>6268</v>
      </c>
      <c r="C1828" s="245" t="s">
        <v>6269</v>
      </c>
      <c r="D1828" s="245">
        <v>2017</v>
      </c>
      <c r="E1828" s="246">
        <v>43803</v>
      </c>
      <c r="F1828" s="245" t="s">
        <v>6568</v>
      </c>
      <c r="G1828" s="247" t="s">
        <v>7674</v>
      </c>
      <c r="H1828" s="248" t="s">
        <v>7177</v>
      </c>
      <c r="I1828" s="249">
        <v>2422</v>
      </c>
      <c r="J1828" s="249">
        <v>56</v>
      </c>
      <c r="K1828" s="250">
        <v>1.3791454081632653</v>
      </c>
      <c r="L1828" s="251" t="s">
        <v>6273</v>
      </c>
      <c r="N1828" s="245"/>
    </row>
    <row r="1829" spans="1:20">
      <c r="A1829" s="245" t="s">
        <v>6267</v>
      </c>
      <c r="B1829" s="245" t="s">
        <v>6268</v>
      </c>
      <c r="C1829" s="245" t="s">
        <v>6269</v>
      </c>
      <c r="D1829" s="245">
        <v>2017</v>
      </c>
      <c r="E1829" s="246">
        <v>43803</v>
      </c>
      <c r="F1829" s="245" t="s">
        <v>6684</v>
      </c>
      <c r="G1829" s="247" t="s">
        <v>7675</v>
      </c>
      <c r="H1829" s="248" t="s">
        <v>7177</v>
      </c>
      <c r="I1829" s="249">
        <v>2050</v>
      </c>
      <c r="J1829" s="249">
        <v>53</v>
      </c>
      <c r="K1829" s="250">
        <v>1.3769756241729749</v>
      </c>
      <c r="L1829" s="251" t="s">
        <v>6273</v>
      </c>
      <c r="N1829" s="245" t="s">
        <v>6278</v>
      </c>
    </row>
    <row r="1830" spans="1:20">
      <c r="A1830" s="245" t="s">
        <v>6267</v>
      </c>
      <c r="B1830" s="245" t="s">
        <v>6268</v>
      </c>
      <c r="C1830" s="245" t="s">
        <v>6269</v>
      </c>
      <c r="D1830" s="245">
        <v>2017</v>
      </c>
      <c r="E1830" s="246">
        <v>43803</v>
      </c>
      <c r="F1830" s="245" t="s">
        <v>6281</v>
      </c>
      <c r="G1830" s="247" t="s">
        <v>7676</v>
      </c>
      <c r="H1830" s="248" t="s">
        <v>7177</v>
      </c>
      <c r="I1830" s="249">
        <v>3322</v>
      </c>
      <c r="J1830" s="249">
        <v>60</v>
      </c>
      <c r="K1830" s="250">
        <v>1.537962962962963</v>
      </c>
      <c r="L1830" s="251" t="s">
        <v>6273</v>
      </c>
      <c r="N1830" s="245"/>
    </row>
    <row r="1831" spans="1:20">
      <c r="A1831" s="245" t="s">
        <v>6267</v>
      </c>
      <c r="B1831" s="245" t="s">
        <v>6268</v>
      </c>
      <c r="C1831" s="245" t="s">
        <v>6269</v>
      </c>
      <c r="D1831" s="245">
        <v>2017</v>
      </c>
      <c r="E1831" s="246">
        <v>43803</v>
      </c>
      <c r="F1831" s="245" t="s">
        <v>6390</v>
      </c>
      <c r="G1831" s="247" t="s">
        <v>3901</v>
      </c>
      <c r="H1831" s="248" t="s">
        <v>7177</v>
      </c>
      <c r="I1831" s="249">
        <v>3540</v>
      </c>
      <c r="J1831" s="249">
        <v>61</v>
      </c>
      <c r="K1831" s="250">
        <v>1.5596019050052647</v>
      </c>
      <c r="L1831" s="251" t="s">
        <v>6273</v>
      </c>
      <c r="M1831" s="251" t="s">
        <v>8710</v>
      </c>
      <c r="N1831" s="245"/>
      <c r="S1831" s="251" t="s">
        <v>8711</v>
      </c>
      <c r="T1831" s="251" t="s">
        <v>8711</v>
      </c>
    </row>
    <row r="1832" spans="1:20">
      <c r="A1832" s="245" t="s">
        <v>6267</v>
      </c>
      <c r="B1832" s="245" t="s">
        <v>6268</v>
      </c>
      <c r="C1832" s="245" t="s">
        <v>6269</v>
      </c>
      <c r="D1832" s="245">
        <v>2017</v>
      </c>
      <c r="E1832" s="246">
        <v>43803</v>
      </c>
      <c r="F1832" s="245" t="s">
        <v>6624</v>
      </c>
      <c r="G1832" s="247" t="s">
        <v>7677</v>
      </c>
      <c r="H1832" s="248" t="s">
        <v>7177</v>
      </c>
      <c r="I1832" s="249">
        <v>1994</v>
      </c>
      <c r="J1832" s="249">
        <v>55</v>
      </c>
      <c r="K1832" s="250">
        <v>1.1984973703981967</v>
      </c>
      <c r="L1832" s="251" t="s">
        <v>6273</v>
      </c>
      <c r="N1832" s="245" t="s">
        <v>7678</v>
      </c>
    </row>
    <row r="1833" spans="1:20">
      <c r="A1833" s="245" t="s">
        <v>6267</v>
      </c>
      <c r="B1833" s="245" t="s">
        <v>6268</v>
      </c>
      <c r="C1833" s="245" t="s">
        <v>6269</v>
      </c>
      <c r="D1833" s="245">
        <v>2017</v>
      </c>
      <c r="E1833" s="246">
        <v>43803</v>
      </c>
      <c r="F1833" s="245" t="s">
        <v>6745</v>
      </c>
      <c r="G1833" s="247" t="s">
        <v>7679</v>
      </c>
      <c r="H1833" s="248" t="s">
        <v>7177</v>
      </c>
      <c r="I1833" s="249">
        <v>2764</v>
      </c>
      <c r="J1833" s="249">
        <v>58</v>
      </c>
      <c r="K1833" s="250">
        <v>1.4166222477346344</v>
      </c>
      <c r="L1833" s="251" t="s">
        <v>6273</v>
      </c>
      <c r="N1833" s="245"/>
    </row>
    <row r="1834" spans="1:20">
      <c r="A1834" s="245" t="s">
        <v>6267</v>
      </c>
      <c r="B1834" s="245" t="s">
        <v>6268</v>
      </c>
      <c r="C1834" s="245" t="s">
        <v>6269</v>
      </c>
      <c r="D1834" s="245">
        <v>2017</v>
      </c>
      <c r="E1834" s="246">
        <v>43803</v>
      </c>
      <c r="F1834" s="245" t="s">
        <v>6307</v>
      </c>
      <c r="G1834" s="247" t="s">
        <v>2792</v>
      </c>
      <c r="H1834" s="248" t="s">
        <v>7177</v>
      </c>
      <c r="I1834" s="249">
        <v>3674</v>
      </c>
      <c r="J1834" s="249">
        <v>61</v>
      </c>
      <c r="K1834" s="250">
        <v>1.6186376833303227</v>
      </c>
      <c r="L1834" s="251" t="s">
        <v>6273</v>
      </c>
      <c r="M1834" s="251" t="s">
        <v>8710</v>
      </c>
      <c r="N1834" s="245"/>
      <c r="S1834" s="251" t="s">
        <v>8711</v>
      </c>
      <c r="T1834" s="251" t="s">
        <v>8711</v>
      </c>
    </row>
    <row r="1835" spans="1:20">
      <c r="A1835" s="245" t="s">
        <v>6267</v>
      </c>
      <c r="B1835" s="245" t="s">
        <v>6268</v>
      </c>
      <c r="C1835" s="245" t="s">
        <v>6269</v>
      </c>
      <c r="D1835" s="245">
        <v>2017</v>
      </c>
      <c r="E1835" s="246">
        <v>43803</v>
      </c>
      <c r="F1835" s="245" t="s">
        <v>6313</v>
      </c>
      <c r="G1835" s="247" t="s">
        <v>7680</v>
      </c>
      <c r="H1835" s="248" t="s">
        <v>7177</v>
      </c>
      <c r="I1835" s="249">
        <v>3044</v>
      </c>
      <c r="J1835" s="249">
        <v>60</v>
      </c>
      <c r="K1835" s="250">
        <v>1.4092592592592592</v>
      </c>
      <c r="L1835" s="251" t="s">
        <v>6273</v>
      </c>
      <c r="N1835" s="245"/>
    </row>
    <row r="1836" spans="1:20">
      <c r="A1836" s="245" t="s">
        <v>6267</v>
      </c>
      <c r="B1836" s="245" t="s">
        <v>6268</v>
      </c>
      <c r="C1836" s="245" t="s">
        <v>6269</v>
      </c>
      <c r="D1836" s="245">
        <v>2017</v>
      </c>
      <c r="E1836" s="246">
        <v>43803</v>
      </c>
      <c r="F1836" s="245" t="s">
        <v>6715</v>
      </c>
      <c r="G1836" s="247" t="s">
        <v>7681</v>
      </c>
      <c r="H1836" s="248" t="s">
        <v>7177</v>
      </c>
      <c r="I1836" s="249">
        <v>3410</v>
      </c>
      <c r="J1836" s="249">
        <v>61</v>
      </c>
      <c r="K1836" s="250">
        <v>1.5023283887197607</v>
      </c>
      <c r="L1836" s="251" t="s">
        <v>6273</v>
      </c>
      <c r="M1836" s="251" t="s">
        <v>8710</v>
      </c>
      <c r="N1836" s="245"/>
      <c r="S1836" s="251" t="s">
        <v>8711</v>
      </c>
      <c r="T1836" s="251" t="s">
        <v>8716</v>
      </c>
    </row>
    <row r="1837" spans="1:20">
      <c r="A1837" s="245" t="s">
        <v>6267</v>
      </c>
      <c r="B1837" s="245" t="s">
        <v>6268</v>
      </c>
      <c r="C1837" s="245" t="s">
        <v>6269</v>
      </c>
      <c r="D1837" s="245">
        <v>2017</v>
      </c>
      <c r="E1837" s="246">
        <v>43803</v>
      </c>
      <c r="F1837" s="245" t="s">
        <v>6332</v>
      </c>
      <c r="G1837" s="247" t="s">
        <v>7682</v>
      </c>
      <c r="H1837" s="248" t="s">
        <v>7177</v>
      </c>
      <c r="I1837" s="249">
        <v>3282</v>
      </c>
      <c r="J1837" s="249">
        <v>62</v>
      </c>
      <c r="K1837" s="250">
        <v>1.3770937531469236</v>
      </c>
      <c r="L1837" s="251" t="s">
        <v>6273</v>
      </c>
      <c r="N1837" s="245"/>
    </row>
    <row r="1838" spans="1:20">
      <c r="A1838" s="245" t="s">
        <v>6267</v>
      </c>
      <c r="B1838" s="245" t="s">
        <v>6268</v>
      </c>
      <c r="C1838" s="245" t="s">
        <v>6269</v>
      </c>
      <c r="D1838" s="245">
        <v>2017</v>
      </c>
      <c r="E1838" s="246">
        <v>43803</v>
      </c>
      <c r="F1838" s="245" t="s">
        <v>6548</v>
      </c>
      <c r="G1838" s="247" t="s">
        <v>7683</v>
      </c>
      <c r="H1838" s="248" t="s">
        <v>7177</v>
      </c>
      <c r="I1838" s="249">
        <v>3060</v>
      </c>
      <c r="J1838" s="249">
        <v>59</v>
      </c>
      <c r="K1838" s="250">
        <v>1.4899283763189031</v>
      </c>
      <c r="L1838" s="251" t="s">
        <v>6273</v>
      </c>
      <c r="N1838" s="245"/>
    </row>
    <row r="1839" spans="1:20">
      <c r="A1839" s="245" t="s">
        <v>6267</v>
      </c>
      <c r="B1839" s="245" t="s">
        <v>6268</v>
      </c>
      <c r="C1839" s="245" t="s">
        <v>6269</v>
      </c>
      <c r="D1839" s="245">
        <v>2017</v>
      </c>
      <c r="E1839" s="246">
        <v>43803</v>
      </c>
      <c r="F1839" s="245" t="s">
        <v>6315</v>
      </c>
      <c r="G1839" s="247" t="s">
        <v>7684</v>
      </c>
      <c r="H1839" s="248" t="s">
        <v>7177</v>
      </c>
      <c r="I1839" s="249">
        <v>2938</v>
      </c>
      <c r="J1839" s="249">
        <v>58</v>
      </c>
      <c r="K1839" s="250">
        <v>1.5058017958915906</v>
      </c>
      <c r="L1839" s="251" t="s">
        <v>6273</v>
      </c>
      <c r="N1839" s="245"/>
    </row>
    <row r="1840" spans="1:20">
      <c r="A1840" s="245" t="s">
        <v>6267</v>
      </c>
      <c r="B1840" s="245" t="s">
        <v>6268</v>
      </c>
      <c r="C1840" s="245" t="s">
        <v>6269</v>
      </c>
      <c r="D1840" s="245">
        <v>2017</v>
      </c>
      <c r="E1840" s="246">
        <v>43803</v>
      </c>
      <c r="F1840" s="245" t="s">
        <v>6499</v>
      </c>
      <c r="G1840" s="247" t="s">
        <v>2987</v>
      </c>
      <c r="H1840" s="248" t="s">
        <v>7177</v>
      </c>
      <c r="I1840" s="249">
        <v>3830</v>
      </c>
      <c r="J1840" s="249">
        <v>62</v>
      </c>
      <c r="K1840" s="250">
        <v>1.6070289684804135</v>
      </c>
      <c r="L1840" s="251" t="s">
        <v>6273</v>
      </c>
      <c r="M1840" s="251" t="s">
        <v>8710</v>
      </c>
      <c r="N1840" s="245"/>
      <c r="S1840" s="251" t="s">
        <v>8711</v>
      </c>
      <c r="T1840" s="251" t="s">
        <v>8711</v>
      </c>
    </row>
    <row r="1841" spans="1:20">
      <c r="A1841" s="245" t="s">
        <v>6267</v>
      </c>
      <c r="B1841" s="245" t="s">
        <v>6268</v>
      </c>
      <c r="C1841" s="245" t="s">
        <v>6269</v>
      </c>
      <c r="D1841" s="245">
        <v>2017</v>
      </c>
      <c r="E1841" s="246">
        <v>43803</v>
      </c>
      <c r="F1841" s="245" t="s">
        <v>6337</v>
      </c>
      <c r="G1841" s="247" t="s">
        <v>7685</v>
      </c>
      <c r="H1841" s="248" t="s">
        <v>7177</v>
      </c>
      <c r="I1841" s="249">
        <v>3294</v>
      </c>
      <c r="J1841" s="249">
        <v>59</v>
      </c>
      <c r="K1841" s="250">
        <v>1.6038640756844664</v>
      </c>
      <c r="L1841" s="251" t="s">
        <v>6273</v>
      </c>
      <c r="N1841" s="245"/>
    </row>
    <row r="1842" spans="1:20">
      <c r="A1842" s="245" t="s">
        <v>6267</v>
      </c>
      <c r="B1842" s="245" t="s">
        <v>6268</v>
      </c>
      <c r="C1842" s="245" t="s">
        <v>6269</v>
      </c>
      <c r="D1842" s="245">
        <v>2017</v>
      </c>
      <c r="E1842" s="246">
        <v>43803</v>
      </c>
      <c r="F1842" s="245" t="s">
        <v>6332</v>
      </c>
      <c r="G1842" s="247" t="s">
        <v>7686</v>
      </c>
      <c r="H1842" s="248" t="s">
        <v>7177</v>
      </c>
      <c r="I1842" s="249">
        <v>3216</v>
      </c>
      <c r="J1842" s="249">
        <v>62</v>
      </c>
      <c r="K1842" s="250">
        <v>1.3494008257527441</v>
      </c>
      <c r="L1842" s="251" t="s">
        <v>6273</v>
      </c>
      <c r="N1842" s="245"/>
    </row>
    <row r="1843" spans="1:20">
      <c r="A1843" s="245" t="s">
        <v>6267</v>
      </c>
      <c r="B1843" s="245" t="s">
        <v>6268</v>
      </c>
      <c r="C1843" s="245" t="s">
        <v>6269</v>
      </c>
      <c r="D1843" s="245">
        <v>2017</v>
      </c>
      <c r="E1843" s="246">
        <v>43803</v>
      </c>
      <c r="F1843" s="245" t="s">
        <v>6350</v>
      </c>
      <c r="G1843" s="247" t="s">
        <v>7687</v>
      </c>
      <c r="H1843" s="248" t="s">
        <v>7177</v>
      </c>
      <c r="I1843" s="249">
        <v>2242</v>
      </c>
      <c r="J1843" s="249">
        <v>53</v>
      </c>
      <c r="K1843" s="250">
        <v>1.5059411460467365</v>
      </c>
      <c r="L1843" s="251" t="s">
        <v>6273</v>
      </c>
      <c r="N1843" s="245"/>
    </row>
    <row r="1844" spans="1:20">
      <c r="A1844" s="245" t="s">
        <v>6267</v>
      </c>
      <c r="B1844" s="245" t="s">
        <v>6268</v>
      </c>
      <c r="C1844" s="245" t="s">
        <v>6269</v>
      </c>
      <c r="D1844" s="245">
        <v>2017</v>
      </c>
      <c r="E1844" s="246">
        <v>43803</v>
      </c>
      <c r="F1844" s="245" t="s">
        <v>6542</v>
      </c>
      <c r="G1844" s="247" t="s">
        <v>7688</v>
      </c>
      <c r="H1844" s="248" t="s">
        <v>7177</v>
      </c>
      <c r="I1844" s="249">
        <v>2414</v>
      </c>
      <c r="J1844" s="249">
        <v>57</v>
      </c>
      <c r="K1844" s="250">
        <v>1.3035049920893338</v>
      </c>
      <c r="L1844" s="251" t="s">
        <v>6273</v>
      </c>
      <c r="N1844" s="245"/>
    </row>
    <row r="1845" spans="1:20">
      <c r="A1845" s="245" t="s">
        <v>6267</v>
      </c>
      <c r="B1845" s="245" t="s">
        <v>6268</v>
      </c>
      <c r="C1845" s="245" t="s">
        <v>6269</v>
      </c>
      <c r="D1845" s="245">
        <v>2017</v>
      </c>
      <c r="E1845" s="246">
        <v>43803</v>
      </c>
      <c r="F1845" s="245" t="s">
        <v>7093</v>
      </c>
      <c r="G1845" s="247" t="s">
        <v>7689</v>
      </c>
      <c r="H1845" s="248" t="s">
        <v>7177</v>
      </c>
      <c r="I1845" s="249">
        <v>3238</v>
      </c>
      <c r="J1845" s="249">
        <v>59</v>
      </c>
      <c r="K1845" s="250">
        <v>1.5765974125884339</v>
      </c>
      <c r="L1845" s="251" t="s">
        <v>6273</v>
      </c>
      <c r="N1845" s="245"/>
    </row>
    <row r="1846" spans="1:20">
      <c r="A1846" s="245" t="s">
        <v>6267</v>
      </c>
      <c r="B1846" s="245" t="s">
        <v>6268</v>
      </c>
      <c r="C1846" s="245" t="s">
        <v>6269</v>
      </c>
      <c r="D1846" s="245">
        <v>2017</v>
      </c>
      <c r="E1846" s="246">
        <v>43803</v>
      </c>
      <c r="F1846" s="245" t="s">
        <v>6306</v>
      </c>
      <c r="G1846" s="247" t="s">
        <v>7690</v>
      </c>
      <c r="H1846" s="248" t="s">
        <v>7177</v>
      </c>
      <c r="I1846" s="249">
        <v>2352</v>
      </c>
      <c r="J1846" s="249">
        <v>55</v>
      </c>
      <c r="K1846" s="250">
        <v>1.4136739293764087</v>
      </c>
      <c r="L1846" s="251" t="s">
        <v>6273</v>
      </c>
      <c r="N1846" s="245"/>
    </row>
    <row r="1847" spans="1:20">
      <c r="A1847" s="245" t="s">
        <v>6267</v>
      </c>
      <c r="B1847" s="245" t="s">
        <v>6268</v>
      </c>
      <c r="C1847" s="245" t="s">
        <v>6269</v>
      </c>
      <c r="D1847" s="245">
        <v>2017</v>
      </c>
      <c r="E1847" s="246">
        <v>43803</v>
      </c>
      <c r="F1847" s="245" t="s">
        <v>6921</v>
      </c>
      <c r="G1847" s="247" t="s">
        <v>2644</v>
      </c>
      <c r="H1847" s="248" t="s">
        <v>7177</v>
      </c>
      <c r="I1847" s="249">
        <v>3108</v>
      </c>
      <c r="J1847" s="249">
        <v>59</v>
      </c>
      <c r="K1847" s="250">
        <v>1.5132998018297878</v>
      </c>
      <c r="L1847" s="251" t="s">
        <v>6273</v>
      </c>
      <c r="M1847" s="251" t="s">
        <v>8713</v>
      </c>
      <c r="N1847" s="245"/>
      <c r="S1847" s="251" t="s">
        <v>8714</v>
      </c>
      <c r="T1847" s="251" t="s">
        <v>8714</v>
      </c>
    </row>
    <row r="1848" spans="1:20">
      <c r="A1848" s="245" t="s">
        <v>6267</v>
      </c>
      <c r="B1848" s="245" t="s">
        <v>6268</v>
      </c>
      <c r="C1848" s="245" t="s">
        <v>6269</v>
      </c>
      <c r="D1848" s="245">
        <v>2017</v>
      </c>
      <c r="E1848" s="246">
        <v>43803</v>
      </c>
      <c r="F1848" s="245" t="s">
        <v>6800</v>
      </c>
      <c r="G1848" s="247" t="s">
        <v>3078</v>
      </c>
      <c r="H1848" s="248" t="s">
        <v>7177</v>
      </c>
      <c r="I1848" s="249">
        <v>3772</v>
      </c>
      <c r="J1848" s="249">
        <v>63</v>
      </c>
      <c r="K1848" s="250">
        <v>1.5085163989170036</v>
      </c>
      <c r="L1848" s="251" t="s">
        <v>6273</v>
      </c>
      <c r="M1848" s="251" t="s">
        <v>8710</v>
      </c>
      <c r="N1848" s="245"/>
      <c r="S1848" s="251" t="s">
        <v>8711</v>
      </c>
      <c r="T1848" s="251" t="s">
        <v>8711</v>
      </c>
    </row>
    <row r="1849" spans="1:20">
      <c r="A1849" s="245" t="s">
        <v>6267</v>
      </c>
      <c r="B1849" s="245" t="s">
        <v>6268</v>
      </c>
      <c r="C1849" s="245" t="s">
        <v>6269</v>
      </c>
      <c r="D1849" s="245">
        <v>2017</v>
      </c>
      <c r="E1849" s="246">
        <v>43803</v>
      </c>
      <c r="F1849" s="245" t="s">
        <v>7368</v>
      </c>
      <c r="G1849" s="247" t="s">
        <v>7691</v>
      </c>
      <c r="H1849" s="248" t="s">
        <v>7177</v>
      </c>
      <c r="I1849" s="249">
        <v>2126</v>
      </c>
      <c r="J1849" s="249">
        <v>53</v>
      </c>
      <c r="K1849" s="250">
        <v>1.428024476581339</v>
      </c>
      <c r="L1849" s="251" t="s">
        <v>6273</v>
      </c>
      <c r="N1849" s="245"/>
    </row>
    <row r="1850" spans="1:20">
      <c r="A1850" s="245" t="s">
        <v>6267</v>
      </c>
      <c r="B1850" s="245" t="s">
        <v>6268</v>
      </c>
      <c r="C1850" s="245" t="s">
        <v>6269</v>
      </c>
      <c r="D1850" s="245">
        <v>2017</v>
      </c>
      <c r="E1850" s="246">
        <v>43803</v>
      </c>
      <c r="F1850" s="245" t="s">
        <v>6646</v>
      </c>
      <c r="G1850" s="247" t="s">
        <v>7692</v>
      </c>
      <c r="H1850" s="248" t="s">
        <v>7177</v>
      </c>
      <c r="I1850" s="249">
        <v>3688</v>
      </c>
      <c r="J1850" s="249">
        <v>62</v>
      </c>
      <c r="K1850" s="250">
        <v>1.5474472156020274</v>
      </c>
      <c r="L1850" s="251" t="s">
        <v>6273</v>
      </c>
      <c r="M1850" s="251" t="s">
        <v>8710</v>
      </c>
      <c r="N1850" s="245"/>
      <c r="S1850" s="251" t="s">
        <v>8711</v>
      </c>
      <c r="T1850" s="251" t="s">
        <v>8711</v>
      </c>
    </row>
    <row r="1851" spans="1:20">
      <c r="A1851" s="245" t="s">
        <v>6267</v>
      </c>
      <c r="B1851" s="245" t="s">
        <v>6268</v>
      </c>
      <c r="C1851" s="245" t="s">
        <v>6269</v>
      </c>
      <c r="D1851" s="245">
        <v>2017</v>
      </c>
      <c r="E1851" s="246">
        <v>43803</v>
      </c>
      <c r="F1851" s="245" t="s">
        <v>6568</v>
      </c>
      <c r="G1851" s="247" t="s">
        <v>3091</v>
      </c>
      <c r="H1851" s="248" t="s">
        <v>7177</v>
      </c>
      <c r="I1851" s="249">
        <v>3538</v>
      </c>
      <c r="J1851" s="249">
        <v>61</v>
      </c>
      <c r="K1851" s="250">
        <v>1.5587207739854878</v>
      </c>
      <c r="L1851" s="251" t="s">
        <v>6273</v>
      </c>
      <c r="M1851" s="251" t="s">
        <v>8710</v>
      </c>
      <c r="N1851" s="245"/>
      <c r="S1851" s="251" t="s">
        <v>8711</v>
      </c>
      <c r="T1851" s="251" t="s">
        <v>8711</v>
      </c>
    </row>
    <row r="1852" spans="1:20">
      <c r="A1852" s="245" t="s">
        <v>6267</v>
      </c>
      <c r="B1852" s="245" t="s">
        <v>6268</v>
      </c>
      <c r="C1852" s="245" t="s">
        <v>6269</v>
      </c>
      <c r="D1852" s="245">
        <v>2017</v>
      </c>
      <c r="E1852" s="246">
        <v>43803</v>
      </c>
      <c r="F1852" s="245" t="s">
        <v>6486</v>
      </c>
      <c r="G1852" s="247" t="s">
        <v>7693</v>
      </c>
      <c r="H1852" s="248" t="s">
        <v>7177</v>
      </c>
      <c r="I1852" s="249">
        <v>2830</v>
      </c>
      <c r="J1852" s="249">
        <v>59</v>
      </c>
      <c r="K1852" s="250">
        <v>1.3779402957459137</v>
      </c>
      <c r="L1852" s="251" t="s">
        <v>6273</v>
      </c>
      <c r="N1852" s="245"/>
    </row>
    <row r="1853" spans="1:20">
      <c r="A1853" s="245" t="s">
        <v>6267</v>
      </c>
      <c r="B1853" s="245" t="s">
        <v>6268</v>
      </c>
      <c r="C1853" s="245" t="s">
        <v>6269</v>
      </c>
      <c r="D1853" s="245">
        <v>2017</v>
      </c>
      <c r="E1853" s="246">
        <v>43803</v>
      </c>
      <c r="F1853" s="245" t="s">
        <v>6597</v>
      </c>
      <c r="G1853" s="247" t="s">
        <v>4092</v>
      </c>
      <c r="H1853" s="248" t="s">
        <v>7177</v>
      </c>
      <c r="I1853" s="249">
        <v>4236</v>
      </c>
      <c r="J1853" s="249">
        <v>64</v>
      </c>
      <c r="K1853" s="250">
        <v>1.61590576171875</v>
      </c>
      <c r="L1853" s="251" t="s">
        <v>6273</v>
      </c>
      <c r="M1853" s="251" t="s">
        <v>8710</v>
      </c>
      <c r="N1853" s="245"/>
      <c r="S1853" s="251" t="s">
        <v>8711</v>
      </c>
      <c r="T1853" s="251" t="s">
        <v>8711</v>
      </c>
    </row>
    <row r="1854" spans="1:20">
      <c r="A1854" s="245" t="s">
        <v>6267</v>
      </c>
      <c r="B1854" s="245" t="s">
        <v>6268</v>
      </c>
      <c r="C1854" s="245" t="s">
        <v>6269</v>
      </c>
      <c r="D1854" s="245">
        <v>2017</v>
      </c>
      <c r="E1854" s="246">
        <v>43803</v>
      </c>
      <c r="F1854" s="245" t="s">
        <v>6404</v>
      </c>
      <c r="G1854" s="247" t="s">
        <v>7694</v>
      </c>
      <c r="H1854" s="248" t="s">
        <v>7177</v>
      </c>
      <c r="I1854" s="249">
        <v>2676</v>
      </c>
      <c r="J1854" s="249">
        <v>57</v>
      </c>
      <c r="K1854" s="250">
        <v>1.4449790218852765</v>
      </c>
      <c r="L1854" s="251" t="s">
        <v>6273</v>
      </c>
      <c r="N1854" s="245"/>
    </row>
    <row r="1855" spans="1:20">
      <c r="A1855" s="245" t="s">
        <v>6267</v>
      </c>
      <c r="B1855" s="245" t="s">
        <v>6268</v>
      </c>
      <c r="C1855" s="245" t="s">
        <v>6269</v>
      </c>
      <c r="D1855" s="245">
        <v>2017</v>
      </c>
      <c r="E1855" s="246">
        <v>43803</v>
      </c>
      <c r="F1855" s="245" t="s">
        <v>6684</v>
      </c>
      <c r="G1855" s="247" t="s">
        <v>7695</v>
      </c>
      <c r="H1855" s="248" t="s">
        <v>7177</v>
      </c>
      <c r="I1855" s="249">
        <v>2618</v>
      </c>
      <c r="J1855" s="249">
        <v>57</v>
      </c>
      <c r="K1855" s="250">
        <v>1.4136603435335029</v>
      </c>
      <c r="L1855" s="251" t="s">
        <v>6273</v>
      </c>
      <c r="N1855" s="245"/>
    </row>
    <row r="1856" spans="1:20">
      <c r="A1856" s="245" t="s">
        <v>6267</v>
      </c>
      <c r="B1856" s="245" t="s">
        <v>6268</v>
      </c>
      <c r="C1856" s="245" t="s">
        <v>6269</v>
      </c>
      <c r="D1856" s="245">
        <v>2017</v>
      </c>
      <c r="E1856" s="246">
        <v>43803</v>
      </c>
      <c r="F1856" s="245" t="s">
        <v>6372</v>
      </c>
      <c r="G1856" s="247" t="s">
        <v>7696</v>
      </c>
      <c r="H1856" s="248" t="s">
        <v>7177</v>
      </c>
      <c r="I1856" s="249">
        <v>2350</v>
      </c>
      <c r="J1856" s="249">
        <v>55</v>
      </c>
      <c r="K1856" s="250">
        <v>1.4124718256949662</v>
      </c>
      <c r="L1856" s="251" t="s">
        <v>6273</v>
      </c>
      <c r="N1856" s="245"/>
    </row>
    <row r="1857" spans="1:20">
      <c r="A1857" s="245" t="s">
        <v>6267</v>
      </c>
      <c r="B1857" s="245" t="s">
        <v>6268</v>
      </c>
      <c r="C1857" s="245" t="s">
        <v>6269</v>
      </c>
      <c r="D1857" s="245">
        <v>2017</v>
      </c>
      <c r="E1857" s="246">
        <v>43803</v>
      </c>
      <c r="F1857" s="245" t="s">
        <v>6406</v>
      </c>
      <c r="G1857" s="247" t="s">
        <v>7697</v>
      </c>
      <c r="H1857" s="248" t="s">
        <v>7177</v>
      </c>
      <c r="I1857" s="249">
        <v>3304</v>
      </c>
      <c r="J1857" s="249">
        <v>60</v>
      </c>
      <c r="K1857" s="250">
        <v>1.5296296296296297</v>
      </c>
      <c r="L1857" s="251" t="s">
        <v>6273</v>
      </c>
      <c r="N1857" s="245"/>
    </row>
    <row r="1858" spans="1:20">
      <c r="A1858" s="245" t="s">
        <v>6267</v>
      </c>
      <c r="B1858" s="245" t="s">
        <v>6268</v>
      </c>
      <c r="C1858" s="245" t="s">
        <v>6269</v>
      </c>
      <c r="D1858" s="245">
        <v>2017</v>
      </c>
      <c r="E1858" s="246">
        <v>43803</v>
      </c>
      <c r="F1858" s="245" t="s">
        <v>6372</v>
      </c>
      <c r="G1858" s="247" t="s">
        <v>7698</v>
      </c>
      <c r="H1858" s="248" t="s">
        <v>7177</v>
      </c>
      <c r="I1858" s="249">
        <v>2856</v>
      </c>
      <c r="J1858" s="249">
        <v>59</v>
      </c>
      <c r="K1858" s="250">
        <v>1.3905998178976429</v>
      </c>
      <c r="L1858" s="251" t="s">
        <v>6273</v>
      </c>
      <c r="N1858" s="245"/>
    </row>
    <row r="1859" spans="1:20">
      <c r="A1859" s="245" t="s">
        <v>6267</v>
      </c>
      <c r="B1859" s="245" t="s">
        <v>6268</v>
      </c>
      <c r="C1859" s="245" t="s">
        <v>6269</v>
      </c>
      <c r="D1859" s="245">
        <v>2017</v>
      </c>
      <c r="E1859" s="246">
        <v>43803</v>
      </c>
      <c r="F1859" s="245" t="s">
        <v>6468</v>
      </c>
      <c r="G1859" s="247" t="s">
        <v>7699</v>
      </c>
      <c r="H1859" s="248" t="s">
        <v>7177</v>
      </c>
      <c r="I1859" s="249">
        <v>3374</v>
      </c>
      <c r="J1859" s="249">
        <v>62</v>
      </c>
      <c r="K1859" s="250">
        <v>1.4156960155751737</v>
      </c>
      <c r="L1859" s="251" t="s">
        <v>6273</v>
      </c>
      <c r="M1859" s="251" t="s">
        <v>8710</v>
      </c>
      <c r="N1859" s="245"/>
      <c r="S1859" s="251" t="s">
        <v>8711</v>
      </c>
      <c r="T1859" s="251" t="s">
        <v>8711</v>
      </c>
    </row>
    <row r="1860" spans="1:20">
      <c r="A1860" s="245" t="s">
        <v>6267</v>
      </c>
      <c r="B1860" s="245" t="s">
        <v>6268</v>
      </c>
      <c r="C1860" s="245" t="s">
        <v>6269</v>
      </c>
      <c r="D1860" s="245">
        <v>2017</v>
      </c>
      <c r="E1860" s="246">
        <v>43803</v>
      </c>
      <c r="F1860" s="245" t="s">
        <v>7149</v>
      </c>
      <c r="G1860" s="247" t="s">
        <v>3758</v>
      </c>
      <c r="H1860" s="248" t="s">
        <v>7177</v>
      </c>
      <c r="I1860" s="249">
        <v>3902</v>
      </c>
      <c r="J1860" s="249">
        <v>64</v>
      </c>
      <c r="K1860" s="250">
        <v>1.488494873046875</v>
      </c>
      <c r="L1860" s="251" t="s">
        <v>6273</v>
      </c>
      <c r="M1860" s="251" t="s">
        <v>8710</v>
      </c>
      <c r="N1860" s="245"/>
      <c r="S1860" s="251" t="s">
        <v>8711</v>
      </c>
      <c r="T1860" s="251" t="s">
        <v>8711</v>
      </c>
    </row>
    <row r="1861" spans="1:20">
      <c r="A1861" s="245" t="s">
        <v>6267</v>
      </c>
      <c r="B1861" s="245" t="s">
        <v>6268</v>
      </c>
      <c r="C1861" s="245" t="s">
        <v>6269</v>
      </c>
      <c r="D1861" s="245">
        <v>2017</v>
      </c>
      <c r="E1861" s="246">
        <v>43803</v>
      </c>
      <c r="F1861" s="245" t="s">
        <v>6737</v>
      </c>
      <c r="G1861" s="247" t="s">
        <v>7700</v>
      </c>
      <c r="H1861" s="248" t="s">
        <v>7177</v>
      </c>
      <c r="I1861" s="249">
        <v>3634</v>
      </c>
      <c r="J1861" s="249">
        <v>61</v>
      </c>
      <c r="K1861" s="250">
        <v>1.6010150629347832</v>
      </c>
      <c r="L1861" s="251" t="s">
        <v>6273</v>
      </c>
      <c r="M1861" s="251" t="s">
        <v>8710</v>
      </c>
      <c r="N1861" s="245"/>
      <c r="S1861" s="251" t="s">
        <v>8711</v>
      </c>
      <c r="T1861" s="251" t="s">
        <v>8711</v>
      </c>
    </row>
    <row r="1862" spans="1:20">
      <c r="A1862" s="245" t="s">
        <v>6267</v>
      </c>
      <c r="B1862" s="245" t="s">
        <v>6268</v>
      </c>
      <c r="C1862" s="245" t="s">
        <v>6269</v>
      </c>
      <c r="D1862" s="245">
        <v>2017</v>
      </c>
      <c r="E1862" s="246">
        <v>43803</v>
      </c>
      <c r="F1862" s="245" t="s">
        <v>6679</v>
      </c>
      <c r="G1862" s="247" t="s">
        <v>7701</v>
      </c>
      <c r="H1862" s="248" t="s">
        <v>7177</v>
      </c>
      <c r="I1862" s="249">
        <v>3550</v>
      </c>
      <c r="J1862" s="249">
        <v>63</v>
      </c>
      <c r="K1862" s="250">
        <v>1.4197330901790464</v>
      </c>
      <c r="L1862" s="251" t="s">
        <v>6273</v>
      </c>
      <c r="M1862" s="251" t="s">
        <v>8710</v>
      </c>
      <c r="N1862" s="245"/>
      <c r="S1862" s="251" t="s">
        <v>8711</v>
      </c>
      <c r="T1862" s="251" t="s">
        <v>8711</v>
      </c>
    </row>
    <row r="1863" spans="1:20">
      <c r="A1863" s="245" t="s">
        <v>6267</v>
      </c>
      <c r="B1863" s="245" t="s">
        <v>6268</v>
      </c>
      <c r="C1863" s="245" t="s">
        <v>6269</v>
      </c>
      <c r="D1863" s="245">
        <v>2017</v>
      </c>
      <c r="E1863" s="246">
        <v>43803</v>
      </c>
      <c r="F1863" s="245" t="s">
        <v>7093</v>
      </c>
      <c r="G1863" s="247" t="s">
        <v>7702</v>
      </c>
      <c r="H1863" s="248" t="s">
        <v>7177</v>
      </c>
      <c r="I1863" s="249">
        <v>3114</v>
      </c>
      <c r="J1863" s="249">
        <v>60</v>
      </c>
      <c r="K1863" s="250">
        <v>1.4416666666666667</v>
      </c>
      <c r="L1863" s="251" t="s">
        <v>6273</v>
      </c>
      <c r="N1863" s="245"/>
    </row>
    <row r="1864" spans="1:20">
      <c r="A1864" s="245" t="s">
        <v>6267</v>
      </c>
      <c r="B1864" s="245" t="s">
        <v>6268</v>
      </c>
      <c r="C1864" s="245" t="s">
        <v>6269</v>
      </c>
      <c r="D1864" s="245">
        <v>2017</v>
      </c>
      <c r="E1864" s="246">
        <v>43803</v>
      </c>
      <c r="F1864" s="245" t="s">
        <v>6311</v>
      </c>
      <c r="G1864" s="247" t="s">
        <v>7703</v>
      </c>
      <c r="H1864" s="248" t="s">
        <v>7177</v>
      </c>
      <c r="I1864" s="249">
        <v>2902</v>
      </c>
      <c r="J1864" s="249">
        <v>59</v>
      </c>
      <c r="K1864" s="250">
        <v>1.4129974340122409</v>
      </c>
      <c r="L1864" s="251" t="s">
        <v>6273</v>
      </c>
      <c r="N1864" s="245"/>
    </row>
    <row r="1865" spans="1:20">
      <c r="A1865" s="245" t="s">
        <v>6267</v>
      </c>
      <c r="B1865" s="245" t="s">
        <v>6268</v>
      </c>
      <c r="C1865" s="245" t="s">
        <v>6269</v>
      </c>
      <c r="D1865" s="245">
        <v>2017</v>
      </c>
      <c r="E1865" s="246">
        <v>43803</v>
      </c>
      <c r="F1865" s="245" t="s">
        <v>6464</v>
      </c>
      <c r="G1865" s="247" t="s">
        <v>7704</v>
      </c>
      <c r="H1865" s="248" t="s">
        <v>7177</v>
      </c>
      <c r="I1865" s="249">
        <v>2828</v>
      </c>
      <c r="J1865" s="249">
        <v>58</v>
      </c>
      <c r="K1865" s="250">
        <v>1.4494239206199517</v>
      </c>
      <c r="L1865" s="251" t="s">
        <v>6273</v>
      </c>
      <c r="N1865" s="245"/>
    </row>
    <row r="1866" spans="1:20">
      <c r="A1866" s="245" t="s">
        <v>6267</v>
      </c>
      <c r="B1866" s="245" t="s">
        <v>6268</v>
      </c>
      <c r="C1866" s="245" t="s">
        <v>6269</v>
      </c>
      <c r="D1866" s="245">
        <v>2017</v>
      </c>
      <c r="E1866" s="246">
        <v>43803</v>
      </c>
      <c r="F1866" s="245" t="s">
        <v>6311</v>
      </c>
      <c r="G1866" s="247" t="s">
        <v>7705</v>
      </c>
      <c r="H1866" s="248" t="s">
        <v>7177</v>
      </c>
      <c r="I1866" s="249">
        <v>2524</v>
      </c>
      <c r="J1866" s="249">
        <v>57</v>
      </c>
      <c r="K1866" s="250">
        <v>1.3629024855151113</v>
      </c>
      <c r="L1866" s="251" t="s">
        <v>6273</v>
      </c>
      <c r="N1866" s="245"/>
    </row>
    <row r="1867" spans="1:20">
      <c r="A1867" s="245" t="s">
        <v>6267</v>
      </c>
      <c r="B1867" s="245" t="s">
        <v>6268</v>
      </c>
      <c r="C1867" s="245" t="s">
        <v>6269</v>
      </c>
      <c r="D1867" s="245">
        <v>2017</v>
      </c>
      <c r="E1867" s="246">
        <v>43803</v>
      </c>
      <c r="F1867" s="245" t="s">
        <v>6486</v>
      </c>
      <c r="G1867" s="247" t="s">
        <v>7706</v>
      </c>
      <c r="H1867" s="248" t="s">
        <v>7177</v>
      </c>
      <c r="I1867" s="249">
        <v>2730</v>
      </c>
      <c r="J1867" s="249">
        <v>58</v>
      </c>
      <c r="K1867" s="250">
        <v>1.3991963590143097</v>
      </c>
      <c r="L1867" s="251" t="s">
        <v>6273</v>
      </c>
      <c r="N1867" s="245"/>
    </row>
    <row r="1868" spans="1:20">
      <c r="A1868" s="245" t="s">
        <v>6267</v>
      </c>
      <c r="B1868" s="245" t="s">
        <v>6268</v>
      </c>
      <c r="C1868" s="245" t="s">
        <v>6269</v>
      </c>
      <c r="D1868" s="245">
        <v>2017</v>
      </c>
      <c r="E1868" s="246">
        <v>43803</v>
      </c>
      <c r="F1868" s="245" t="s">
        <v>6542</v>
      </c>
      <c r="G1868" s="247" t="s">
        <v>7707</v>
      </c>
      <c r="H1868" s="248" t="s">
        <v>7177</v>
      </c>
      <c r="I1868" s="249">
        <v>2360</v>
      </c>
      <c r="J1868" s="249">
        <v>55</v>
      </c>
      <c r="K1868" s="250">
        <v>1.4184823441021788</v>
      </c>
      <c r="L1868" s="251" t="s">
        <v>6273</v>
      </c>
      <c r="N1868" s="245"/>
    </row>
    <row r="1869" spans="1:20">
      <c r="A1869" s="245" t="s">
        <v>6267</v>
      </c>
      <c r="B1869" s="245" t="s">
        <v>6268</v>
      </c>
      <c r="C1869" s="245" t="s">
        <v>6269</v>
      </c>
      <c r="D1869" s="245">
        <v>2017</v>
      </c>
      <c r="E1869" s="246">
        <v>43803</v>
      </c>
      <c r="F1869" s="245" t="s">
        <v>7251</v>
      </c>
      <c r="G1869" s="247" t="s">
        <v>4600</v>
      </c>
      <c r="H1869" s="248" t="s">
        <v>7177</v>
      </c>
      <c r="I1869" s="249">
        <v>2400</v>
      </c>
      <c r="J1869" s="249">
        <v>57</v>
      </c>
      <c r="K1869" s="250">
        <v>1.2959453111078714</v>
      </c>
      <c r="L1869" s="251" t="s">
        <v>6273</v>
      </c>
      <c r="M1869" s="251" t="s">
        <v>8713</v>
      </c>
      <c r="N1869" s="245"/>
      <c r="S1869" s="251" t="s">
        <v>8714</v>
      </c>
      <c r="T1869" s="251" t="s">
        <v>8714</v>
      </c>
    </row>
    <row r="1870" spans="1:20">
      <c r="A1870" s="245" t="s">
        <v>6267</v>
      </c>
      <c r="B1870" s="245" t="s">
        <v>6268</v>
      </c>
      <c r="C1870" s="245" t="s">
        <v>6269</v>
      </c>
      <c r="D1870" s="245">
        <v>2017</v>
      </c>
      <c r="E1870" s="246">
        <v>43803</v>
      </c>
      <c r="F1870" s="245" t="s">
        <v>6986</v>
      </c>
      <c r="G1870" s="247" t="s">
        <v>7708</v>
      </c>
      <c r="H1870" s="248" t="s">
        <v>7177</v>
      </c>
      <c r="I1870" s="249">
        <v>2044</v>
      </c>
      <c r="J1870" s="249">
        <v>58</v>
      </c>
      <c r="K1870" s="250">
        <v>1.0476034277748165</v>
      </c>
      <c r="L1870" s="251" t="s">
        <v>6273</v>
      </c>
      <c r="N1870" s="245" t="s">
        <v>6870</v>
      </c>
    </row>
    <row r="1871" spans="1:20">
      <c r="A1871" s="245" t="s">
        <v>6267</v>
      </c>
      <c r="B1871" s="245" t="s">
        <v>6268</v>
      </c>
      <c r="C1871" s="245" t="s">
        <v>6269</v>
      </c>
      <c r="D1871" s="245">
        <v>2017</v>
      </c>
      <c r="E1871" s="246">
        <v>43803</v>
      </c>
      <c r="F1871" s="245" t="s">
        <v>6624</v>
      </c>
      <c r="G1871" s="247" t="s">
        <v>7709</v>
      </c>
      <c r="H1871" s="248" t="s">
        <v>7177</v>
      </c>
      <c r="I1871" s="249">
        <v>1046</v>
      </c>
      <c r="J1871" s="249">
        <v>48</v>
      </c>
      <c r="K1871" s="250">
        <v>0.9458188657407407</v>
      </c>
      <c r="L1871" s="251" t="s">
        <v>6273</v>
      </c>
      <c r="N1871" s="245" t="s">
        <v>6870</v>
      </c>
    </row>
    <row r="1872" spans="1:20">
      <c r="A1872" s="245" t="s">
        <v>6267</v>
      </c>
      <c r="B1872" s="245" t="s">
        <v>6268</v>
      </c>
      <c r="C1872" s="245" t="s">
        <v>6269</v>
      </c>
      <c r="D1872" s="245">
        <v>2017</v>
      </c>
      <c r="E1872" s="246">
        <v>43803</v>
      </c>
      <c r="F1872" s="245" t="s">
        <v>6330</v>
      </c>
      <c r="G1872" s="247" t="s">
        <v>7710</v>
      </c>
      <c r="H1872" s="248" t="s">
        <v>7177</v>
      </c>
      <c r="I1872" s="249">
        <v>1458</v>
      </c>
      <c r="J1872" s="249">
        <v>53</v>
      </c>
      <c r="K1872" s="250">
        <v>0.97933193172887678</v>
      </c>
      <c r="L1872" s="251" t="s">
        <v>6273</v>
      </c>
      <c r="N1872" s="245"/>
    </row>
    <row r="1873" spans="1:14">
      <c r="A1873" s="245" t="s">
        <v>6267</v>
      </c>
      <c r="B1873" s="245" t="s">
        <v>6268</v>
      </c>
      <c r="C1873" s="245" t="s">
        <v>6269</v>
      </c>
      <c r="D1873" s="245">
        <v>2017</v>
      </c>
      <c r="E1873" s="246">
        <v>43803</v>
      </c>
      <c r="F1873" s="245" t="s">
        <v>6700</v>
      </c>
      <c r="G1873" s="247" t="s">
        <v>7711</v>
      </c>
      <c r="H1873" s="248" t="s">
        <v>7177</v>
      </c>
      <c r="I1873" s="249">
        <v>2958</v>
      </c>
      <c r="J1873" s="249">
        <v>60</v>
      </c>
      <c r="K1873" s="250">
        <v>1.3694444444444445</v>
      </c>
      <c r="L1873" s="251" t="s">
        <v>6273</v>
      </c>
      <c r="N1873" s="245"/>
    </row>
    <row r="1874" spans="1:14">
      <c r="A1874" s="245" t="s">
        <v>6267</v>
      </c>
      <c r="B1874" s="245" t="s">
        <v>6268</v>
      </c>
      <c r="C1874" s="245" t="s">
        <v>6269</v>
      </c>
      <c r="D1874" s="245">
        <v>2017</v>
      </c>
      <c r="E1874" s="246">
        <v>43803</v>
      </c>
      <c r="F1874" s="245" t="s">
        <v>6499</v>
      </c>
      <c r="G1874" s="247" t="s">
        <v>7712</v>
      </c>
      <c r="H1874" s="248" t="s">
        <v>7177</v>
      </c>
      <c r="I1874" s="249">
        <v>2734</v>
      </c>
      <c r="J1874" s="249">
        <v>57</v>
      </c>
      <c r="K1874" s="250">
        <v>1.4762977002370499</v>
      </c>
      <c r="L1874" s="251" t="s">
        <v>6273</v>
      </c>
      <c r="N1874" s="245"/>
    </row>
    <row r="1875" spans="1:14">
      <c r="A1875" s="245" t="s">
        <v>6267</v>
      </c>
      <c r="B1875" s="245" t="s">
        <v>6268</v>
      </c>
      <c r="C1875" s="245" t="s">
        <v>6269</v>
      </c>
      <c r="D1875" s="245">
        <v>2017</v>
      </c>
      <c r="E1875" s="246">
        <v>43803</v>
      </c>
      <c r="F1875" s="245" t="s">
        <v>6344</v>
      </c>
      <c r="G1875" s="247" t="s">
        <v>7713</v>
      </c>
      <c r="H1875" s="248" t="s">
        <v>7177</v>
      </c>
      <c r="I1875" s="249">
        <v>2360</v>
      </c>
      <c r="J1875" s="249">
        <v>55</v>
      </c>
      <c r="K1875" s="250">
        <v>1.4184823441021788</v>
      </c>
      <c r="L1875" s="251" t="s">
        <v>6273</v>
      </c>
      <c r="N1875" s="245"/>
    </row>
    <row r="1876" spans="1:14">
      <c r="A1876" s="245" t="s">
        <v>6267</v>
      </c>
      <c r="B1876" s="245" t="s">
        <v>6268</v>
      </c>
      <c r="C1876" s="245" t="s">
        <v>6269</v>
      </c>
      <c r="D1876" s="245">
        <v>2017</v>
      </c>
      <c r="E1876" s="246">
        <v>43803</v>
      </c>
      <c r="F1876" s="245" t="s">
        <v>6607</v>
      </c>
      <c r="G1876" s="247" t="s">
        <v>7714</v>
      </c>
      <c r="H1876" s="248" t="s">
        <v>7177</v>
      </c>
      <c r="I1876" s="249">
        <v>1744</v>
      </c>
      <c r="J1876" s="249">
        <v>55</v>
      </c>
      <c r="K1876" s="250">
        <v>1.0482344102178813</v>
      </c>
      <c r="L1876" s="251" t="s">
        <v>6273</v>
      </c>
      <c r="N1876" s="245" t="s">
        <v>6870</v>
      </c>
    </row>
    <row r="1877" spans="1:14">
      <c r="A1877" s="245" t="s">
        <v>6267</v>
      </c>
      <c r="B1877" s="245" t="s">
        <v>6268</v>
      </c>
      <c r="C1877" s="245" t="s">
        <v>6269</v>
      </c>
      <c r="D1877" s="245">
        <v>2017</v>
      </c>
      <c r="E1877" s="246">
        <v>43803</v>
      </c>
      <c r="F1877" s="245" t="s">
        <v>6709</v>
      </c>
      <c r="G1877" s="247" t="s">
        <v>7715</v>
      </c>
      <c r="H1877" s="248" t="s">
        <v>7177</v>
      </c>
      <c r="I1877" s="249">
        <v>1918</v>
      </c>
      <c r="J1877" s="249">
        <v>55</v>
      </c>
      <c r="K1877" s="250">
        <v>1.1528174305033809</v>
      </c>
      <c r="L1877" s="251" t="s">
        <v>6273</v>
      </c>
      <c r="N1877" s="245" t="s">
        <v>6870</v>
      </c>
    </row>
    <row r="1878" spans="1:14">
      <c r="A1878" s="245" t="s">
        <v>6267</v>
      </c>
      <c r="B1878" s="245" t="s">
        <v>6268</v>
      </c>
      <c r="C1878" s="245" t="s">
        <v>6269</v>
      </c>
      <c r="D1878" s="245">
        <v>2017</v>
      </c>
      <c r="E1878" s="246">
        <v>43803</v>
      </c>
      <c r="F1878" s="245" t="s">
        <v>6848</v>
      </c>
      <c r="G1878" s="247" t="s">
        <v>7716</v>
      </c>
      <c r="H1878" s="248" t="s">
        <v>7177</v>
      </c>
      <c r="I1878" s="249">
        <v>1294</v>
      </c>
      <c r="J1878" s="249">
        <v>50</v>
      </c>
      <c r="K1878" s="250">
        <v>1.0352000000000001</v>
      </c>
      <c r="L1878" s="251" t="s">
        <v>6273</v>
      </c>
      <c r="N1878" s="245" t="s">
        <v>6870</v>
      </c>
    </row>
    <row r="1879" spans="1:14">
      <c r="A1879" s="245" t="s">
        <v>6267</v>
      </c>
      <c r="B1879" s="245" t="s">
        <v>6268</v>
      </c>
      <c r="C1879" s="245" t="s">
        <v>6269</v>
      </c>
      <c r="D1879" s="245">
        <v>2017</v>
      </c>
      <c r="E1879" s="246">
        <v>43803</v>
      </c>
      <c r="F1879" s="245" t="s">
        <v>6382</v>
      </c>
      <c r="G1879" s="247" t="s">
        <v>7717</v>
      </c>
      <c r="H1879" s="248" t="s">
        <v>7177</v>
      </c>
      <c r="I1879" s="249">
        <v>2076</v>
      </c>
      <c r="J1879" s="249">
        <v>58</v>
      </c>
      <c r="K1879" s="250">
        <v>1.0640042642174752</v>
      </c>
      <c r="L1879" s="251" t="s">
        <v>6273</v>
      </c>
      <c r="N1879" s="245" t="s">
        <v>6870</v>
      </c>
    </row>
    <row r="1880" spans="1:14">
      <c r="A1880" s="245" t="s">
        <v>6267</v>
      </c>
      <c r="B1880" s="245" t="s">
        <v>6268</v>
      </c>
      <c r="C1880" s="245" t="s">
        <v>6269</v>
      </c>
      <c r="D1880" s="245">
        <v>2017</v>
      </c>
      <c r="E1880" s="246">
        <v>43803</v>
      </c>
      <c r="F1880" s="245" t="s">
        <v>6546</v>
      </c>
      <c r="G1880" s="247" t="s">
        <v>7718</v>
      </c>
      <c r="H1880" s="248" t="s">
        <v>7177</v>
      </c>
      <c r="I1880" s="249">
        <v>1290</v>
      </c>
      <c r="J1880" s="249">
        <v>52</v>
      </c>
      <c r="K1880" s="250">
        <v>0.91744424214838427</v>
      </c>
      <c r="L1880" s="251" t="s">
        <v>6273</v>
      </c>
      <c r="N1880" s="245" t="s">
        <v>6870</v>
      </c>
    </row>
    <row r="1881" spans="1:14">
      <c r="A1881" s="245" t="s">
        <v>6267</v>
      </c>
      <c r="B1881" s="245" t="s">
        <v>6268</v>
      </c>
      <c r="C1881" s="245" t="s">
        <v>6269</v>
      </c>
      <c r="D1881" s="245">
        <v>2017</v>
      </c>
      <c r="E1881" s="246">
        <v>43803</v>
      </c>
      <c r="F1881" s="245" t="s">
        <v>6921</v>
      </c>
      <c r="G1881" s="247" t="s">
        <v>7719</v>
      </c>
      <c r="H1881" s="248" t="s">
        <v>7177</v>
      </c>
      <c r="I1881" s="249">
        <v>1552</v>
      </c>
      <c r="J1881" s="249">
        <v>50</v>
      </c>
      <c r="K1881" s="250">
        <v>1.2416</v>
      </c>
      <c r="L1881" s="251" t="s">
        <v>6273</v>
      </c>
      <c r="N1881" s="245"/>
    </row>
    <row r="1882" spans="1:14">
      <c r="A1882" s="245" t="s">
        <v>6267</v>
      </c>
      <c r="B1882" s="245" t="s">
        <v>6268</v>
      </c>
      <c r="C1882" s="245" t="s">
        <v>6269</v>
      </c>
      <c r="D1882" s="245">
        <v>2017</v>
      </c>
      <c r="E1882" s="246">
        <v>43803</v>
      </c>
      <c r="F1882" s="245" t="s">
        <v>6914</v>
      </c>
      <c r="G1882" s="247" t="s">
        <v>7720</v>
      </c>
      <c r="H1882" s="248" t="s">
        <v>7177</v>
      </c>
      <c r="I1882" s="249">
        <v>1180</v>
      </c>
      <c r="J1882" s="249">
        <v>50</v>
      </c>
      <c r="K1882" s="250">
        <v>0.94400000000000006</v>
      </c>
      <c r="L1882" s="251" t="s">
        <v>6273</v>
      </c>
      <c r="N1882" s="245" t="s">
        <v>6870</v>
      </c>
    </row>
    <row r="1883" spans="1:14">
      <c r="A1883" s="245" t="s">
        <v>6267</v>
      </c>
      <c r="B1883" s="245" t="s">
        <v>6268</v>
      </c>
      <c r="C1883" s="245" t="s">
        <v>6269</v>
      </c>
      <c r="D1883" s="245">
        <v>2017</v>
      </c>
      <c r="E1883" s="246">
        <v>43803</v>
      </c>
      <c r="F1883" s="245" t="s">
        <v>6586</v>
      </c>
      <c r="G1883" s="247" t="s">
        <v>7721</v>
      </c>
      <c r="H1883" s="248" t="s">
        <v>7177</v>
      </c>
      <c r="I1883" s="249">
        <v>1338</v>
      </c>
      <c r="J1883" s="249">
        <v>50</v>
      </c>
      <c r="K1883" s="250">
        <v>1.0704</v>
      </c>
      <c r="L1883" s="251" t="s">
        <v>6273</v>
      </c>
      <c r="N1883" s="245" t="s">
        <v>6870</v>
      </c>
    </row>
    <row r="1884" spans="1:14">
      <c r="A1884" s="245" t="s">
        <v>6267</v>
      </c>
      <c r="B1884" s="245" t="s">
        <v>6268</v>
      </c>
      <c r="C1884" s="245" t="s">
        <v>6269</v>
      </c>
      <c r="D1884" s="245">
        <v>2017</v>
      </c>
      <c r="E1884" s="246">
        <v>43803</v>
      </c>
      <c r="F1884" s="245" t="s">
        <v>6584</v>
      </c>
      <c r="G1884" s="247" t="s">
        <v>7722</v>
      </c>
      <c r="H1884" s="248" t="s">
        <v>7177</v>
      </c>
      <c r="I1884" s="249">
        <v>2008</v>
      </c>
      <c r="J1884" s="249">
        <v>55</v>
      </c>
      <c r="K1884" s="250">
        <v>1.2069120961682946</v>
      </c>
      <c r="L1884" s="251" t="s">
        <v>6273</v>
      </c>
      <c r="N1884" s="245"/>
    </row>
    <row r="1885" spans="1:14">
      <c r="A1885" s="245" t="s">
        <v>6267</v>
      </c>
      <c r="B1885" s="245" t="s">
        <v>6268</v>
      </c>
      <c r="C1885" s="245" t="s">
        <v>6269</v>
      </c>
      <c r="D1885" s="245">
        <v>2017</v>
      </c>
      <c r="E1885" s="246">
        <v>43803</v>
      </c>
      <c r="F1885" s="245" t="s">
        <v>6293</v>
      </c>
      <c r="G1885" s="247" t="s">
        <v>7723</v>
      </c>
      <c r="H1885" s="248" t="s">
        <v>7177</v>
      </c>
      <c r="I1885" s="249">
        <v>1844</v>
      </c>
      <c r="J1885" s="249">
        <v>58</v>
      </c>
      <c r="K1885" s="250">
        <v>0.94509820000820044</v>
      </c>
      <c r="L1885" s="251" t="s">
        <v>6273</v>
      </c>
      <c r="N1885" s="245" t="s">
        <v>6870</v>
      </c>
    </row>
    <row r="1886" spans="1:14">
      <c r="A1886" s="245" t="s">
        <v>6267</v>
      </c>
      <c r="B1886" s="245" t="s">
        <v>6268</v>
      </c>
      <c r="C1886" s="245" t="s">
        <v>6269</v>
      </c>
      <c r="D1886" s="245">
        <v>2017</v>
      </c>
      <c r="E1886" s="246">
        <v>43803</v>
      </c>
      <c r="F1886" s="245" t="s">
        <v>6368</v>
      </c>
      <c r="G1886" s="247" t="s">
        <v>7724</v>
      </c>
      <c r="H1886" s="248" t="s">
        <v>7177</v>
      </c>
      <c r="I1886" s="249">
        <v>2286</v>
      </c>
      <c r="J1886" s="249">
        <v>55</v>
      </c>
      <c r="K1886" s="250">
        <v>1.3740045078888052</v>
      </c>
      <c r="L1886" s="251" t="s">
        <v>6273</v>
      </c>
      <c r="N1886" s="245" t="s">
        <v>6278</v>
      </c>
    </row>
    <row r="1887" spans="1:14">
      <c r="A1887" s="245" t="s">
        <v>6267</v>
      </c>
      <c r="B1887" s="245" t="s">
        <v>6268</v>
      </c>
      <c r="C1887" s="245" t="s">
        <v>6269</v>
      </c>
      <c r="D1887" s="245">
        <v>2017</v>
      </c>
      <c r="E1887" s="246">
        <v>43803</v>
      </c>
      <c r="F1887" s="245" t="s">
        <v>6946</v>
      </c>
      <c r="G1887" s="247" t="s">
        <v>7725</v>
      </c>
      <c r="H1887" s="248" t="s">
        <v>7177</v>
      </c>
      <c r="I1887" s="249">
        <v>764</v>
      </c>
      <c r="J1887" s="249">
        <v>45</v>
      </c>
      <c r="K1887" s="250">
        <v>0.83840877914951994</v>
      </c>
      <c r="L1887" s="251" t="s">
        <v>6273</v>
      </c>
      <c r="N1887" s="245" t="s">
        <v>6870</v>
      </c>
    </row>
    <row r="1888" spans="1:14">
      <c r="A1888" s="245" t="s">
        <v>6267</v>
      </c>
      <c r="B1888" s="245" t="s">
        <v>6268</v>
      </c>
      <c r="C1888" s="245" t="s">
        <v>6269</v>
      </c>
      <c r="D1888" s="245">
        <v>2017</v>
      </c>
      <c r="E1888" s="246">
        <v>43803</v>
      </c>
      <c r="F1888" s="245" t="s">
        <v>6607</v>
      </c>
      <c r="G1888" s="247" t="s">
        <v>7726</v>
      </c>
      <c r="H1888" s="248" t="s">
        <v>7177</v>
      </c>
      <c r="I1888" s="249">
        <v>1898</v>
      </c>
      <c r="J1888" s="249">
        <v>56</v>
      </c>
      <c r="K1888" s="250">
        <v>1.0807671282798834</v>
      </c>
      <c r="L1888" s="251" t="s">
        <v>6273</v>
      </c>
      <c r="N1888" s="245" t="s">
        <v>6870</v>
      </c>
    </row>
    <row r="1889" spans="1:20">
      <c r="A1889" s="245" t="s">
        <v>6267</v>
      </c>
      <c r="B1889" s="245" t="s">
        <v>6268</v>
      </c>
      <c r="C1889" s="245" t="s">
        <v>6269</v>
      </c>
      <c r="D1889" s="245">
        <v>2017</v>
      </c>
      <c r="E1889" s="246">
        <v>43803</v>
      </c>
      <c r="F1889" s="245" t="s">
        <v>6610</v>
      </c>
      <c r="G1889" s="247" t="s">
        <v>7727</v>
      </c>
      <c r="H1889" s="248" t="s">
        <v>7177</v>
      </c>
      <c r="I1889" s="249">
        <v>2056</v>
      </c>
      <c r="J1889" s="249">
        <v>58</v>
      </c>
      <c r="K1889" s="250">
        <v>1.0537537414408134</v>
      </c>
      <c r="L1889" s="251" t="s">
        <v>6273</v>
      </c>
      <c r="N1889" s="245" t="s">
        <v>6870</v>
      </c>
    </row>
    <row r="1890" spans="1:20">
      <c r="A1890" s="245" t="s">
        <v>6267</v>
      </c>
      <c r="B1890" s="245" t="s">
        <v>6268</v>
      </c>
      <c r="C1890" s="245" t="s">
        <v>6269</v>
      </c>
      <c r="D1890" s="245">
        <v>2017</v>
      </c>
      <c r="E1890" s="246">
        <v>43808</v>
      </c>
      <c r="F1890" s="245" t="s">
        <v>6283</v>
      </c>
      <c r="G1890" s="247" t="s">
        <v>7728</v>
      </c>
      <c r="H1890" s="248" t="s">
        <v>7729</v>
      </c>
      <c r="I1890" s="249">
        <v>4806</v>
      </c>
      <c r="J1890" s="249">
        <v>68</v>
      </c>
      <c r="K1890" s="250">
        <v>1.5284703846936698</v>
      </c>
      <c r="L1890" s="251" t="s">
        <v>7730</v>
      </c>
      <c r="M1890" s="251" t="s">
        <v>6898</v>
      </c>
      <c r="N1890" s="245"/>
      <c r="S1890" s="251" t="s">
        <v>8717</v>
      </c>
    </row>
    <row r="1891" spans="1:20">
      <c r="A1891" s="245" t="s">
        <v>6267</v>
      </c>
      <c r="B1891" s="245" t="s">
        <v>6268</v>
      </c>
      <c r="C1891" s="245" t="s">
        <v>6269</v>
      </c>
      <c r="D1891" s="245">
        <v>2017</v>
      </c>
      <c r="E1891" s="246">
        <v>43808</v>
      </c>
      <c r="F1891" s="245" t="s">
        <v>6935</v>
      </c>
      <c r="G1891" s="247" t="s">
        <v>7731</v>
      </c>
      <c r="H1891" s="248" t="s">
        <v>7729</v>
      </c>
      <c r="I1891" s="249">
        <v>4638</v>
      </c>
      <c r="J1891" s="249">
        <v>70</v>
      </c>
      <c r="K1891" s="250">
        <v>1.3521865889212827</v>
      </c>
      <c r="L1891" s="251" t="s">
        <v>7730</v>
      </c>
      <c r="N1891" s="245" t="s">
        <v>6278</v>
      </c>
    </row>
    <row r="1892" spans="1:20">
      <c r="A1892" s="245" t="s">
        <v>6267</v>
      </c>
      <c r="B1892" s="245" t="s">
        <v>6268</v>
      </c>
      <c r="C1892" s="245" t="s">
        <v>6269</v>
      </c>
      <c r="D1892" s="245">
        <v>2017</v>
      </c>
      <c r="E1892" s="246">
        <v>43808</v>
      </c>
      <c r="F1892" s="245" t="s">
        <v>6581</v>
      </c>
      <c r="G1892" s="247" t="s">
        <v>7732</v>
      </c>
      <c r="H1892" s="248" t="s">
        <v>7729</v>
      </c>
      <c r="I1892" s="249">
        <v>9000</v>
      </c>
      <c r="J1892" s="249">
        <v>81</v>
      </c>
      <c r="K1892" s="250">
        <v>1.6935087808430287</v>
      </c>
      <c r="L1892" s="251" t="s">
        <v>7730</v>
      </c>
      <c r="M1892" s="251" t="s">
        <v>7729</v>
      </c>
      <c r="N1892" s="245"/>
      <c r="S1892" s="251" t="s">
        <v>8711</v>
      </c>
      <c r="T1892" s="251" t="s">
        <v>8716</v>
      </c>
    </row>
    <row r="1893" spans="1:20">
      <c r="A1893" s="245" t="s">
        <v>6267</v>
      </c>
      <c r="B1893" s="245" t="s">
        <v>6268</v>
      </c>
      <c r="C1893" s="245" t="s">
        <v>6269</v>
      </c>
      <c r="D1893" s="245">
        <v>2017</v>
      </c>
      <c r="E1893" s="246">
        <v>43808</v>
      </c>
      <c r="F1893" s="245" t="s">
        <v>6402</v>
      </c>
      <c r="G1893" s="247" t="s">
        <v>7733</v>
      </c>
      <c r="H1893" s="248" t="s">
        <v>7729</v>
      </c>
      <c r="I1893" s="249">
        <v>8756</v>
      </c>
      <c r="J1893" s="249">
        <v>80</v>
      </c>
      <c r="K1893" s="250">
        <v>1.71015625</v>
      </c>
      <c r="L1893" s="251" t="s">
        <v>7730</v>
      </c>
      <c r="M1893" s="251" t="s">
        <v>7729</v>
      </c>
      <c r="N1893" s="245"/>
      <c r="S1893" s="251" t="s">
        <v>8711</v>
      </c>
      <c r="T1893" s="251" t="s">
        <v>8711</v>
      </c>
    </row>
    <row r="1894" spans="1:20">
      <c r="A1894" s="245" t="s">
        <v>6267</v>
      </c>
      <c r="B1894" s="245" t="s">
        <v>6268</v>
      </c>
      <c r="C1894" s="245" t="s">
        <v>6269</v>
      </c>
      <c r="D1894" s="245">
        <v>2017</v>
      </c>
      <c r="E1894" s="246">
        <v>43808</v>
      </c>
      <c r="F1894" s="245" t="s">
        <v>6601</v>
      </c>
      <c r="G1894" s="247" t="s">
        <v>7734</v>
      </c>
      <c r="H1894" s="248" t="s">
        <v>7729</v>
      </c>
      <c r="I1894" s="249">
        <v>3770</v>
      </c>
      <c r="J1894" s="249">
        <v>66</v>
      </c>
      <c r="K1894" s="250">
        <v>1.3113225923143279</v>
      </c>
      <c r="L1894" s="251" t="s">
        <v>7730</v>
      </c>
      <c r="M1894" s="251" t="s">
        <v>6898</v>
      </c>
      <c r="N1894" s="245"/>
      <c r="S1894" s="251" t="s">
        <v>8717</v>
      </c>
    </row>
    <row r="1895" spans="1:20">
      <c r="A1895" s="245" t="s">
        <v>6267</v>
      </c>
      <c r="B1895" s="245" t="s">
        <v>6268</v>
      </c>
      <c r="C1895" s="245" t="s">
        <v>6269</v>
      </c>
      <c r="D1895" s="245">
        <v>2017</v>
      </c>
      <c r="E1895" s="246">
        <v>43808</v>
      </c>
      <c r="F1895" s="245" t="s">
        <v>6848</v>
      </c>
      <c r="G1895" s="247" t="s">
        <v>7735</v>
      </c>
      <c r="H1895" s="248" t="s">
        <v>7729</v>
      </c>
      <c r="I1895" s="249">
        <v>5466</v>
      </c>
      <c r="J1895" s="249">
        <v>69</v>
      </c>
      <c r="K1895" s="250">
        <v>1.6638813548487255</v>
      </c>
      <c r="L1895" s="251" t="s">
        <v>7730</v>
      </c>
      <c r="M1895" s="251" t="s">
        <v>6898</v>
      </c>
      <c r="N1895" s="245"/>
      <c r="S1895" s="251" t="s">
        <v>8717</v>
      </c>
    </row>
    <row r="1896" spans="1:20">
      <c r="A1896" s="245" t="s">
        <v>6267</v>
      </c>
      <c r="B1896" s="245" t="s">
        <v>6268</v>
      </c>
      <c r="C1896" s="245" t="s">
        <v>6269</v>
      </c>
      <c r="D1896" s="245">
        <v>2017</v>
      </c>
      <c r="E1896" s="246">
        <v>43808</v>
      </c>
      <c r="F1896" s="245" t="s">
        <v>6617</v>
      </c>
      <c r="G1896" s="247" t="s">
        <v>7736</v>
      </c>
      <c r="H1896" s="248" t="s">
        <v>7729</v>
      </c>
      <c r="I1896" s="249">
        <v>6108</v>
      </c>
      <c r="J1896" s="249">
        <v>73</v>
      </c>
      <c r="K1896" s="250">
        <v>1.5701113318955211</v>
      </c>
      <c r="L1896" s="251" t="s">
        <v>7730</v>
      </c>
      <c r="M1896" s="251" t="s">
        <v>6898</v>
      </c>
      <c r="N1896" s="245"/>
      <c r="S1896" s="251" t="s">
        <v>8717</v>
      </c>
    </row>
    <row r="1897" spans="1:20">
      <c r="A1897" s="245" t="s">
        <v>6267</v>
      </c>
      <c r="B1897" s="245" t="s">
        <v>6268</v>
      </c>
      <c r="C1897" s="245" t="s">
        <v>6269</v>
      </c>
      <c r="D1897" s="245">
        <v>2017</v>
      </c>
      <c r="E1897" s="246">
        <v>43808</v>
      </c>
      <c r="F1897" s="245" t="s">
        <v>6914</v>
      </c>
      <c r="G1897" s="247" t="s">
        <v>7737</v>
      </c>
      <c r="H1897" s="248" t="s">
        <v>7729</v>
      </c>
      <c r="I1897" s="249">
        <v>7388</v>
      </c>
      <c r="J1897" s="249">
        <v>79</v>
      </c>
      <c r="K1897" s="250">
        <v>1.4984615821466456</v>
      </c>
      <c r="L1897" s="251" t="s">
        <v>7730</v>
      </c>
      <c r="M1897" s="251" t="s">
        <v>7729</v>
      </c>
      <c r="N1897" s="245"/>
      <c r="S1897" s="251" t="s">
        <v>8714</v>
      </c>
      <c r="T1897" s="251" t="s">
        <v>8714</v>
      </c>
    </row>
    <row r="1898" spans="1:20">
      <c r="A1898" s="245" t="s">
        <v>6267</v>
      </c>
      <c r="B1898" s="245" t="s">
        <v>6268</v>
      </c>
      <c r="C1898" s="245" t="s">
        <v>6269</v>
      </c>
      <c r="D1898" s="245">
        <v>2017</v>
      </c>
      <c r="E1898" s="246">
        <v>43808</v>
      </c>
      <c r="F1898" s="245" t="s">
        <v>6325</v>
      </c>
      <c r="G1898" s="247" t="s">
        <v>7738</v>
      </c>
      <c r="H1898" s="248" t="s">
        <v>7729</v>
      </c>
      <c r="I1898" s="249">
        <v>4928</v>
      </c>
      <c r="J1898" s="249">
        <v>70</v>
      </c>
      <c r="K1898" s="250">
        <v>1.4367346938775509</v>
      </c>
      <c r="L1898" s="251" t="s">
        <v>7730</v>
      </c>
      <c r="M1898" s="251" t="s">
        <v>6898</v>
      </c>
      <c r="N1898" s="245"/>
      <c r="S1898" s="251" t="s">
        <v>8717</v>
      </c>
    </row>
    <row r="1899" spans="1:20">
      <c r="A1899" s="245" t="s">
        <v>6267</v>
      </c>
      <c r="B1899" s="245" t="s">
        <v>6268</v>
      </c>
      <c r="C1899" s="245" t="s">
        <v>6269</v>
      </c>
      <c r="D1899" s="245">
        <v>2017</v>
      </c>
      <c r="E1899" s="246">
        <v>43808</v>
      </c>
      <c r="F1899" s="245" t="s">
        <v>6339</v>
      </c>
      <c r="G1899" s="247" t="s">
        <v>7739</v>
      </c>
      <c r="H1899" s="248" t="s">
        <v>7729</v>
      </c>
      <c r="I1899" s="249">
        <v>6306</v>
      </c>
      <c r="J1899" s="249">
        <v>72</v>
      </c>
      <c r="K1899" s="250">
        <v>1.6894933127572016</v>
      </c>
      <c r="L1899" s="251" t="s">
        <v>7730</v>
      </c>
      <c r="M1899" s="251" t="s">
        <v>6898</v>
      </c>
      <c r="N1899" s="245"/>
      <c r="S1899" s="251" t="s">
        <v>8717</v>
      </c>
    </row>
    <row r="1900" spans="1:20">
      <c r="A1900" s="245" t="s">
        <v>6267</v>
      </c>
      <c r="B1900" s="245" t="s">
        <v>6268</v>
      </c>
      <c r="C1900" s="245" t="s">
        <v>6269</v>
      </c>
      <c r="D1900" s="245">
        <v>2017</v>
      </c>
      <c r="E1900" s="246">
        <v>43808</v>
      </c>
      <c r="F1900" s="245" t="s">
        <v>6480</v>
      </c>
      <c r="G1900" s="247" t="s">
        <v>7740</v>
      </c>
      <c r="H1900" s="248" t="s">
        <v>7729</v>
      </c>
      <c r="I1900" s="249">
        <v>7940</v>
      </c>
      <c r="J1900" s="249">
        <v>78</v>
      </c>
      <c r="K1900" s="250">
        <v>1.6731569986007857</v>
      </c>
      <c r="L1900" s="251" t="s">
        <v>7730</v>
      </c>
      <c r="M1900" s="251" t="s">
        <v>7729</v>
      </c>
      <c r="N1900" s="245"/>
      <c r="S1900" s="251" t="s">
        <v>8711</v>
      </c>
      <c r="T1900" s="251" t="s">
        <v>8711</v>
      </c>
    </row>
    <row r="1901" spans="1:20">
      <c r="A1901" s="245" t="s">
        <v>6267</v>
      </c>
      <c r="B1901" s="245" t="s">
        <v>6268</v>
      </c>
      <c r="C1901" s="245" t="s">
        <v>6269</v>
      </c>
      <c r="D1901" s="245">
        <v>2017</v>
      </c>
      <c r="E1901" s="246">
        <v>43808</v>
      </c>
      <c r="F1901" s="245" t="s">
        <v>6454</v>
      </c>
      <c r="G1901" s="247" t="s">
        <v>7741</v>
      </c>
      <c r="H1901" s="248" t="s">
        <v>7729</v>
      </c>
      <c r="I1901" s="249">
        <v>5620</v>
      </c>
      <c r="J1901" s="249">
        <v>72</v>
      </c>
      <c r="K1901" s="250">
        <v>1.5057013031550068</v>
      </c>
      <c r="L1901" s="251" t="s">
        <v>7730</v>
      </c>
      <c r="M1901" s="251" t="s">
        <v>6898</v>
      </c>
      <c r="N1901" s="245"/>
      <c r="S1901" s="251" t="s">
        <v>8717</v>
      </c>
    </row>
    <row r="1902" spans="1:20">
      <c r="A1902" s="245" t="s">
        <v>6267</v>
      </c>
      <c r="B1902" s="245" t="s">
        <v>6268</v>
      </c>
      <c r="C1902" s="245" t="s">
        <v>6269</v>
      </c>
      <c r="D1902" s="245">
        <v>2017</v>
      </c>
      <c r="E1902" s="246">
        <v>43808</v>
      </c>
      <c r="F1902" s="245" t="s">
        <v>6462</v>
      </c>
      <c r="G1902" s="247" t="s">
        <v>7742</v>
      </c>
      <c r="H1902" s="248" t="s">
        <v>7729</v>
      </c>
      <c r="I1902" s="249">
        <v>4990</v>
      </c>
      <c r="J1902" s="249">
        <v>68</v>
      </c>
      <c r="K1902" s="250">
        <v>1.5869886016690413</v>
      </c>
      <c r="L1902" s="251" t="s">
        <v>7730</v>
      </c>
      <c r="M1902" s="251" t="s">
        <v>6898</v>
      </c>
      <c r="N1902" s="245"/>
      <c r="S1902" s="251" t="s">
        <v>8717</v>
      </c>
    </row>
    <row r="1903" spans="1:20">
      <c r="A1903" s="245" t="s">
        <v>6267</v>
      </c>
      <c r="B1903" s="245" t="s">
        <v>6268</v>
      </c>
      <c r="C1903" s="245" t="s">
        <v>6269</v>
      </c>
      <c r="D1903" s="245">
        <v>2017</v>
      </c>
      <c r="E1903" s="246">
        <v>43808</v>
      </c>
      <c r="F1903" s="245" t="s">
        <v>6677</v>
      </c>
      <c r="G1903" s="247" t="s">
        <v>7743</v>
      </c>
      <c r="H1903" s="248" t="s">
        <v>7729</v>
      </c>
      <c r="I1903" s="249">
        <v>5884</v>
      </c>
      <c r="J1903" s="249">
        <v>71</v>
      </c>
      <c r="K1903" s="250">
        <v>1.6439841189569475</v>
      </c>
      <c r="L1903" s="251" t="s">
        <v>7730</v>
      </c>
      <c r="M1903" s="251" t="s">
        <v>6898</v>
      </c>
      <c r="N1903" s="245"/>
      <c r="S1903" s="251" t="s">
        <v>8717</v>
      </c>
    </row>
    <row r="1904" spans="1:20">
      <c r="A1904" s="245" t="s">
        <v>6267</v>
      </c>
      <c r="B1904" s="245" t="s">
        <v>6268</v>
      </c>
      <c r="C1904" s="245" t="s">
        <v>6269</v>
      </c>
      <c r="D1904" s="245">
        <v>2017</v>
      </c>
      <c r="E1904" s="246">
        <v>43808</v>
      </c>
      <c r="F1904" s="245" t="s">
        <v>6935</v>
      </c>
      <c r="G1904" s="247" t="s">
        <v>7744</v>
      </c>
      <c r="H1904" s="248" t="s">
        <v>7729</v>
      </c>
      <c r="I1904" s="249">
        <v>6340</v>
      </c>
      <c r="J1904" s="249">
        <v>72</v>
      </c>
      <c r="K1904" s="250">
        <v>1.6986025377229079</v>
      </c>
      <c r="L1904" s="251" t="s">
        <v>7730</v>
      </c>
      <c r="M1904" s="251" t="s">
        <v>6898</v>
      </c>
      <c r="N1904" s="245"/>
      <c r="S1904" s="251" t="s">
        <v>8717</v>
      </c>
    </row>
    <row r="1905" spans="1:20">
      <c r="A1905" s="245" t="s">
        <v>6267</v>
      </c>
      <c r="B1905" s="245" t="s">
        <v>6268</v>
      </c>
      <c r="C1905" s="245" t="s">
        <v>6269</v>
      </c>
      <c r="D1905" s="245">
        <v>2017</v>
      </c>
      <c r="E1905" s="246">
        <v>43808</v>
      </c>
      <c r="F1905" s="245" t="s">
        <v>6317</v>
      </c>
      <c r="G1905" s="247" t="s">
        <v>7745</v>
      </c>
      <c r="H1905" s="248" t="s">
        <v>7729</v>
      </c>
      <c r="I1905" s="249">
        <v>6708</v>
      </c>
      <c r="J1905" s="249">
        <v>75</v>
      </c>
      <c r="K1905" s="250">
        <v>1.5900444444444444</v>
      </c>
      <c r="L1905" s="251" t="s">
        <v>7730</v>
      </c>
      <c r="M1905" s="251" t="s">
        <v>6898</v>
      </c>
      <c r="N1905" s="245"/>
      <c r="S1905" s="251" t="s">
        <v>8717</v>
      </c>
    </row>
    <row r="1906" spans="1:20">
      <c r="A1906" s="245" t="s">
        <v>6267</v>
      </c>
      <c r="B1906" s="245" t="s">
        <v>6268</v>
      </c>
      <c r="C1906" s="245" t="s">
        <v>6269</v>
      </c>
      <c r="D1906" s="245">
        <v>2017</v>
      </c>
      <c r="E1906" s="246">
        <v>43808</v>
      </c>
      <c r="F1906" s="245" t="s">
        <v>6287</v>
      </c>
      <c r="G1906" s="247" t="s">
        <v>7746</v>
      </c>
      <c r="H1906" s="248" t="s">
        <v>7729</v>
      </c>
      <c r="I1906" s="249">
        <v>4668</v>
      </c>
      <c r="J1906" s="249">
        <v>66</v>
      </c>
      <c r="K1906" s="250">
        <v>1.6236747641706319</v>
      </c>
      <c r="L1906" s="251" t="s">
        <v>7730</v>
      </c>
      <c r="M1906" s="251" t="s">
        <v>6898</v>
      </c>
      <c r="N1906" s="245"/>
      <c r="S1906" s="251" t="s">
        <v>8717</v>
      </c>
    </row>
    <row r="1907" spans="1:20">
      <c r="A1907" s="245" t="s">
        <v>6267</v>
      </c>
      <c r="B1907" s="245" t="s">
        <v>6268</v>
      </c>
      <c r="C1907" s="245" t="s">
        <v>6269</v>
      </c>
      <c r="D1907" s="245">
        <v>2017</v>
      </c>
      <c r="E1907" s="246">
        <v>43808</v>
      </c>
      <c r="F1907" s="245" t="s">
        <v>6302</v>
      </c>
      <c r="G1907" s="247" t="s">
        <v>7747</v>
      </c>
      <c r="H1907" s="248" t="s">
        <v>7729</v>
      </c>
      <c r="I1907" s="249">
        <v>6128</v>
      </c>
      <c r="J1907" s="249">
        <v>72</v>
      </c>
      <c r="K1907" s="250">
        <v>1.641803840877915</v>
      </c>
      <c r="L1907" s="251" t="s">
        <v>7730</v>
      </c>
      <c r="M1907" s="251" t="s">
        <v>6898</v>
      </c>
      <c r="N1907" s="245"/>
      <c r="S1907" s="251" t="s">
        <v>8717</v>
      </c>
    </row>
    <row r="1908" spans="1:20">
      <c r="A1908" s="245" t="s">
        <v>6267</v>
      </c>
      <c r="B1908" s="245" t="s">
        <v>6268</v>
      </c>
      <c r="C1908" s="245" t="s">
        <v>6269</v>
      </c>
      <c r="D1908" s="245">
        <v>2017</v>
      </c>
      <c r="E1908" s="246">
        <v>43808</v>
      </c>
      <c r="F1908" s="245" t="s">
        <v>6755</v>
      </c>
      <c r="G1908" s="247" t="s">
        <v>7748</v>
      </c>
      <c r="H1908" s="248" t="s">
        <v>7729</v>
      </c>
      <c r="I1908" s="249">
        <v>6482</v>
      </c>
      <c r="J1908" s="249">
        <v>73</v>
      </c>
      <c r="K1908" s="250">
        <v>1.6662510892840159</v>
      </c>
      <c r="L1908" s="251" t="s">
        <v>7730</v>
      </c>
      <c r="M1908" s="251" t="s">
        <v>6898</v>
      </c>
      <c r="N1908" s="245"/>
      <c r="S1908" s="251" t="s">
        <v>8717</v>
      </c>
    </row>
    <row r="1909" spans="1:20">
      <c r="A1909" s="245" t="s">
        <v>6267</v>
      </c>
      <c r="B1909" s="245" t="s">
        <v>6268</v>
      </c>
      <c r="C1909" s="245" t="s">
        <v>6269</v>
      </c>
      <c r="D1909" s="245">
        <v>2017</v>
      </c>
      <c r="E1909" s="246">
        <v>43808</v>
      </c>
      <c r="F1909" s="245" t="s">
        <v>6979</v>
      </c>
      <c r="G1909" s="247" t="s">
        <v>7749</v>
      </c>
      <c r="H1909" s="248" t="s">
        <v>7729</v>
      </c>
      <c r="I1909" s="249">
        <v>5860</v>
      </c>
      <c r="J1909" s="249">
        <v>72</v>
      </c>
      <c r="K1909" s="250">
        <v>1.5700017146776406</v>
      </c>
      <c r="L1909" s="251" t="s">
        <v>7730</v>
      </c>
      <c r="M1909" s="251" t="s">
        <v>6898</v>
      </c>
      <c r="N1909" s="245"/>
      <c r="S1909" s="251" t="s">
        <v>8717</v>
      </c>
    </row>
    <row r="1910" spans="1:20">
      <c r="A1910" s="245" t="s">
        <v>6267</v>
      </c>
      <c r="B1910" s="245" t="s">
        <v>6268</v>
      </c>
      <c r="C1910" s="245" t="s">
        <v>6269</v>
      </c>
      <c r="D1910" s="245">
        <v>2017</v>
      </c>
      <c r="E1910" s="246">
        <v>43808</v>
      </c>
      <c r="F1910" s="245" t="s">
        <v>6406</v>
      </c>
      <c r="G1910" s="247" t="s">
        <v>6156</v>
      </c>
      <c r="H1910" s="248" t="s">
        <v>7729</v>
      </c>
      <c r="I1910" s="249">
        <v>6674</v>
      </c>
      <c r="J1910" s="249">
        <v>75</v>
      </c>
      <c r="K1910" s="250">
        <v>1.5819851851851852</v>
      </c>
      <c r="L1910" s="251" t="s">
        <v>7730</v>
      </c>
      <c r="M1910" s="251" t="s">
        <v>7729</v>
      </c>
      <c r="N1910" s="245"/>
      <c r="S1910" s="251" t="s">
        <v>8714</v>
      </c>
      <c r="T1910" s="251" t="s">
        <v>8714</v>
      </c>
    </row>
    <row r="1911" spans="1:20">
      <c r="A1911" s="245" t="s">
        <v>6267</v>
      </c>
      <c r="B1911" s="245" t="s">
        <v>6268</v>
      </c>
      <c r="C1911" s="245" t="s">
        <v>6269</v>
      </c>
      <c r="D1911" s="245">
        <v>2017</v>
      </c>
      <c r="E1911" s="246">
        <v>43808</v>
      </c>
      <c r="F1911" s="245" t="s">
        <v>6418</v>
      </c>
      <c r="G1911" s="247" t="s">
        <v>7750</v>
      </c>
      <c r="H1911" s="248" t="s">
        <v>7729</v>
      </c>
      <c r="I1911" s="249">
        <v>9438</v>
      </c>
      <c r="J1911" s="249">
        <v>80</v>
      </c>
      <c r="K1911" s="250">
        <v>1.8433593750000001</v>
      </c>
      <c r="L1911" s="251" t="s">
        <v>7730</v>
      </c>
      <c r="M1911" s="251" t="s">
        <v>7729</v>
      </c>
      <c r="N1911" s="245"/>
      <c r="S1911" s="251" t="s">
        <v>8711</v>
      </c>
      <c r="T1911" s="251" t="s">
        <v>8711</v>
      </c>
    </row>
    <row r="1912" spans="1:20">
      <c r="A1912" s="245" t="s">
        <v>6267</v>
      </c>
      <c r="B1912" s="245" t="s">
        <v>6268</v>
      </c>
      <c r="C1912" s="245" t="s">
        <v>6269</v>
      </c>
      <c r="D1912" s="245">
        <v>2017</v>
      </c>
      <c r="E1912" s="246">
        <v>43808</v>
      </c>
      <c r="F1912" s="245" t="s">
        <v>6400</v>
      </c>
      <c r="G1912" s="247" t="s">
        <v>7751</v>
      </c>
      <c r="H1912" s="248" t="s">
        <v>7729</v>
      </c>
      <c r="I1912" s="249">
        <v>6686</v>
      </c>
      <c r="J1912" s="249">
        <v>72</v>
      </c>
      <c r="K1912" s="250">
        <v>1.7913022976680384</v>
      </c>
      <c r="L1912" s="251" t="s">
        <v>7730</v>
      </c>
      <c r="M1912" s="251" t="s">
        <v>6898</v>
      </c>
      <c r="N1912" s="245"/>
      <c r="S1912" s="251" t="s">
        <v>8717</v>
      </c>
    </row>
    <row r="1913" spans="1:20">
      <c r="A1913" s="245" t="s">
        <v>6267</v>
      </c>
      <c r="B1913" s="245" t="s">
        <v>6268</v>
      </c>
      <c r="C1913" s="245" t="s">
        <v>6269</v>
      </c>
      <c r="D1913" s="245">
        <v>2017</v>
      </c>
      <c r="E1913" s="246">
        <v>43808</v>
      </c>
      <c r="F1913" s="245" t="s">
        <v>6456</v>
      </c>
      <c r="G1913" s="247" t="s">
        <v>7752</v>
      </c>
      <c r="H1913" s="248" t="s">
        <v>7729</v>
      </c>
      <c r="I1913" s="249">
        <v>9788</v>
      </c>
      <c r="J1913" s="249">
        <v>83</v>
      </c>
      <c r="K1913" s="250">
        <v>1.7118262569803093</v>
      </c>
      <c r="L1913" s="251" t="s">
        <v>7730</v>
      </c>
      <c r="M1913" s="251" t="s">
        <v>7729</v>
      </c>
      <c r="N1913" s="245"/>
      <c r="S1913" s="251" t="s">
        <v>8711</v>
      </c>
      <c r="T1913" s="251" t="s">
        <v>8711</v>
      </c>
    </row>
    <row r="1914" spans="1:20">
      <c r="A1914" s="245" t="s">
        <v>6267</v>
      </c>
      <c r="B1914" s="245" t="s">
        <v>6268</v>
      </c>
      <c r="C1914" s="245" t="s">
        <v>6269</v>
      </c>
      <c r="D1914" s="245">
        <v>2017</v>
      </c>
      <c r="E1914" s="246">
        <v>43808</v>
      </c>
      <c r="F1914" s="245" t="s">
        <v>7039</v>
      </c>
      <c r="G1914" s="247" t="s">
        <v>7753</v>
      </c>
      <c r="H1914" s="248" t="s">
        <v>7729</v>
      </c>
      <c r="I1914" s="249">
        <v>5462</v>
      </c>
      <c r="J1914" s="249">
        <v>70</v>
      </c>
      <c r="K1914" s="250">
        <v>1.5924198250728863</v>
      </c>
      <c r="L1914" s="251" t="s">
        <v>7730</v>
      </c>
      <c r="M1914" s="251" t="s">
        <v>6898</v>
      </c>
      <c r="N1914" s="245"/>
      <c r="S1914" s="251" t="s">
        <v>8717</v>
      </c>
    </row>
    <row r="1915" spans="1:20">
      <c r="A1915" s="245" t="s">
        <v>6267</v>
      </c>
      <c r="B1915" s="245" t="s">
        <v>6268</v>
      </c>
      <c r="C1915" s="245" t="s">
        <v>6269</v>
      </c>
      <c r="D1915" s="245">
        <v>2017</v>
      </c>
      <c r="E1915" s="246">
        <v>43808</v>
      </c>
      <c r="F1915" s="245" t="s">
        <v>6468</v>
      </c>
      <c r="G1915" s="247" t="s">
        <v>7754</v>
      </c>
      <c r="H1915" s="248" t="s">
        <v>7729</v>
      </c>
      <c r="I1915" s="249">
        <v>7074</v>
      </c>
      <c r="J1915" s="249">
        <v>75</v>
      </c>
      <c r="K1915" s="250">
        <v>1.6768000000000001</v>
      </c>
      <c r="L1915" s="251" t="s">
        <v>7730</v>
      </c>
      <c r="M1915" s="251" t="s">
        <v>6898</v>
      </c>
      <c r="N1915" s="245"/>
      <c r="S1915" s="251" t="s">
        <v>8717</v>
      </c>
    </row>
    <row r="1916" spans="1:20">
      <c r="A1916" s="245" t="s">
        <v>6267</v>
      </c>
      <c r="B1916" s="245" t="s">
        <v>6268</v>
      </c>
      <c r="C1916" s="245" t="s">
        <v>6269</v>
      </c>
      <c r="D1916" s="245">
        <v>2017</v>
      </c>
      <c r="E1916" s="246">
        <v>43808</v>
      </c>
      <c r="F1916" s="245" t="s">
        <v>6698</v>
      </c>
      <c r="G1916" s="247" t="s">
        <v>7755</v>
      </c>
      <c r="H1916" s="248" t="s">
        <v>7729</v>
      </c>
      <c r="I1916" s="249">
        <v>6952</v>
      </c>
      <c r="J1916" s="249">
        <v>73</v>
      </c>
      <c r="K1916" s="250">
        <v>1.7870684314567231</v>
      </c>
      <c r="L1916" s="251" t="s">
        <v>7730</v>
      </c>
      <c r="M1916" s="251" t="s">
        <v>6898</v>
      </c>
      <c r="N1916" s="245"/>
      <c r="S1916" s="251" t="s">
        <v>8717</v>
      </c>
    </row>
    <row r="1917" spans="1:20">
      <c r="A1917" s="245" t="s">
        <v>6267</v>
      </c>
      <c r="B1917" s="245" t="s">
        <v>6268</v>
      </c>
      <c r="C1917" s="245" t="s">
        <v>6269</v>
      </c>
      <c r="D1917" s="245">
        <v>2017</v>
      </c>
      <c r="E1917" s="246">
        <v>43808</v>
      </c>
      <c r="F1917" s="245" t="s">
        <v>7149</v>
      </c>
      <c r="G1917" s="247" t="s">
        <v>7756</v>
      </c>
      <c r="H1917" s="248" t="s">
        <v>7729</v>
      </c>
      <c r="I1917" s="249">
        <v>4566</v>
      </c>
      <c r="J1917" s="249">
        <v>68</v>
      </c>
      <c r="K1917" s="250">
        <v>1.4521422755953592</v>
      </c>
      <c r="L1917" s="251" t="s">
        <v>7730</v>
      </c>
      <c r="M1917" s="251" t="s">
        <v>6898</v>
      </c>
      <c r="N1917" s="245"/>
      <c r="S1917" s="251" t="s">
        <v>8717</v>
      </c>
    </row>
    <row r="1918" spans="1:20">
      <c r="A1918" s="245" t="s">
        <v>6267</v>
      </c>
      <c r="B1918" s="245" t="s">
        <v>6268</v>
      </c>
      <c r="C1918" s="245" t="s">
        <v>6269</v>
      </c>
      <c r="D1918" s="245">
        <v>2017</v>
      </c>
      <c r="E1918" s="246">
        <v>43808</v>
      </c>
      <c r="F1918" s="245" t="s">
        <v>6916</v>
      </c>
      <c r="G1918" s="247" t="s">
        <v>7757</v>
      </c>
      <c r="H1918" s="248" t="s">
        <v>7729</v>
      </c>
      <c r="I1918" s="249">
        <v>4546</v>
      </c>
      <c r="J1918" s="249">
        <v>69</v>
      </c>
      <c r="K1918" s="250">
        <v>1.3838281447388048</v>
      </c>
      <c r="L1918" s="251" t="s">
        <v>7730</v>
      </c>
      <c r="M1918" s="251" t="s">
        <v>6898</v>
      </c>
      <c r="N1918" s="245"/>
      <c r="S1918" s="251" t="s">
        <v>8717</v>
      </c>
    </row>
    <row r="1919" spans="1:20">
      <c r="A1919" s="245" t="s">
        <v>6267</v>
      </c>
      <c r="B1919" s="245" t="s">
        <v>6268</v>
      </c>
      <c r="C1919" s="245" t="s">
        <v>6269</v>
      </c>
      <c r="D1919" s="245">
        <v>2017</v>
      </c>
      <c r="E1919" s="246">
        <v>43808</v>
      </c>
      <c r="F1919" s="245" t="s">
        <v>6430</v>
      </c>
      <c r="G1919" s="247" t="s">
        <v>7758</v>
      </c>
      <c r="H1919" s="248" t="s">
        <v>7729</v>
      </c>
      <c r="I1919" s="249">
        <v>6470</v>
      </c>
      <c r="J1919" s="249">
        <v>74</v>
      </c>
      <c r="K1919" s="250">
        <v>1.5966477799932877</v>
      </c>
      <c r="L1919" s="251" t="s">
        <v>7730</v>
      </c>
      <c r="M1919" s="251" t="s">
        <v>7729</v>
      </c>
      <c r="N1919" s="245"/>
      <c r="S1919" s="251" t="s">
        <v>8711</v>
      </c>
      <c r="T1919" s="251" t="s">
        <v>8711</v>
      </c>
    </row>
    <row r="1920" spans="1:20">
      <c r="A1920" s="245" t="s">
        <v>6267</v>
      </c>
      <c r="B1920" s="245" t="s">
        <v>6268</v>
      </c>
      <c r="C1920" s="245" t="s">
        <v>6269</v>
      </c>
      <c r="D1920" s="245">
        <v>2017</v>
      </c>
      <c r="E1920" s="246">
        <v>43808</v>
      </c>
      <c r="F1920" s="245" t="s">
        <v>6607</v>
      </c>
      <c r="G1920" s="247" t="s">
        <v>7759</v>
      </c>
      <c r="H1920" s="248" t="s">
        <v>7729</v>
      </c>
      <c r="I1920" s="249">
        <v>6256</v>
      </c>
      <c r="J1920" s="249">
        <v>74</v>
      </c>
      <c r="K1920" s="250">
        <v>1.5438374824788266</v>
      </c>
      <c r="L1920" s="251" t="s">
        <v>7730</v>
      </c>
      <c r="M1920" s="251" t="s">
        <v>6898</v>
      </c>
      <c r="N1920" s="245"/>
      <c r="S1920" s="251" t="s">
        <v>8717</v>
      </c>
    </row>
    <row r="1921" spans="1:20">
      <c r="A1921" s="245" t="s">
        <v>6267</v>
      </c>
      <c r="B1921" s="245" t="s">
        <v>6268</v>
      </c>
      <c r="C1921" s="245" t="s">
        <v>6269</v>
      </c>
      <c r="D1921" s="245">
        <v>2017</v>
      </c>
      <c r="E1921" s="246">
        <v>43808</v>
      </c>
      <c r="F1921" s="245" t="s">
        <v>6359</v>
      </c>
      <c r="G1921" s="247" t="s">
        <v>7760</v>
      </c>
      <c r="H1921" s="248" t="s">
        <v>7729</v>
      </c>
      <c r="I1921" s="249">
        <v>5552</v>
      </c>
      <c r="J1921" s="249">
        <v>69</v>
      </c>
      <c r="K1921" s="250">
        <v>1.69006024188074</v>
      </c>
      <c r="L1921" s="251" t="s">
        <v>7730</v>
      </c>
      <c r="M1921" s="251" t="s">
        <v>6898</v>
      </c>
      <c r="N1921" s="245"/>
      <c r="S1921" s="251" t="s">
        <v>8717</v>
      </c>
    </row>
    <row r="1922" spans="1:20">
      <c r="A1922" s="245" t="s">
        <v>6267</v>
      </c>
      <c r="B1922" s="245" t="s">
        <v>6268</v>
      </c>
      <c r="C1922" s="245" t="s">
        <v>6269</v>
      </c>
      <c r="D1922" s="245">
        <v>2017</v>
      </c>
      <c r="E1922" s="246">
        <v>43808</v>
      </c>
      <c r="F1922" s="245" t="s">
        <v>6319</v>
      </c>
      <c r="G1922" s="247" t="s">
        <v>7761</v>
      </c>
      <c r="H1922" s="248" t="s">
        <v>7729</v>
      </c>
      <c r="I1922" s="249">
        <v>5592</v>
      </c>
      <c r="J1922" s="249">
        <v>73</v>
      </c>
      <c r="K1922" s="250">
        <v>1.4374693136803789</v>
      </c>
      <c r="L1922" s="251" t="s">
        <v>7730</v>
      </c>
      <c r="M1922" s="251" t="s">
        <v>7729</v>
      </c>
      <c r="N1922" s="245"/>
      <c r="S1922" s="251" t="s">
        <v>8711</v>
      </c>
      <c r="T1922" s="251" t="s">
        <v>8711</v>
      </c>
    </row>
    <row r="1923" spans="1:20">
      <c r="A1923" s="245" t="s">
        <v>6267</v>
      </c>
      <c r="B1923" s="245" t="s">
        <v>6268</v>
      </c>
      <c r="C1923" s="245" t="s">
        <v>6269</v>
      </c>
      <c r="D1923" s="245">
        <v>2017</v>
      </c>
      <c r="E1923" s="246">
        <v>43808</v>
      </c>
      <c r="F1923" s="245" t="s">
        <v>7047</v>
      </c>
      <c r="G1923" s="247" t="s">
        <v>7762</v>
      </c>
      <c r="H1923" s="248" t="s">
        <v>7729</v>
      </c>
      <c r="I1923" s="249">
        <v>3570</v>
      </c>
      <c r="J1923" s="249">
        <v>61</v>
      </c>
      <c r="K1923" s="250">
        <v>1.5728188703019195</v>
      </c>
      <c r="L1923" s="251" t="s">
        <v>7730</v>
      </c>
      <c r="M1923" s="251" t="s">
        <v>6898</v>
      </c>
      <c r="N1923" s="245"/>
      <c r="S1923" s="251" t="s">
        <v>8717</v>
      </c>
    </row>
    <row r="1924" spans="1:20">
      <c r="A1924" s="245" t="s">
        <v>6267</v>
      </c>
      <c r="B1924" s="245" t="s">
        <v>6268</v>
      </c>
      <c r="C1924" s="245" t="s">
        <v>6269</v>
      </c>
      <c r="D1924" s="245">
        <v>2017</v>
      </c>
      <c r="E1924" s="246">
        <v>43808</v>
      </c>
      <c r="F1924" s="245" t="s">
        <v>6410</v>
      </c>
      <c r="G1924" s="247" t="s">
        <v>7763</v>
      </c>
      <c r="H1924" s="248" t="s">
        <v>7729</v>
      </c>
      <c r="I1924" s="249">
        <v>7330</v>
      </c>
      <c r="J1924" s="249">
        <v>76</v>
      </c>
      <c r="K1924" s="250">
        <v>1.6697951596442631</v>
      </c>
      <c r="L1924" s="251" t="s">
        <v>7730</v>
      </c>
      <c r="M1924" s="251" t="s">
        <v>7729</v>
      </c>
      <c r="N1924" s="245"/>
      <c r="S1924" s="251" t="s">
        <v>8711</v>
      </c>
      <c r="T1924" s="251" t="s">
        <v>8716</v>
      </c>
    </row>
    <row r="1925" spans="1:20">
      <c r="A1925" s="245" t="s">
        <v>6267</v>
      </c>
      <c r="B1925" s="245" t="s">
        <v>6268</v>
      </c>
      <c r="C1925" s="245" t="s">
        <v>6269</v>
      </c>
      <c r="D1925" s="245">
        <v>2017</v>
      </c>
      <c r="E1925" s="246">
        <v>43808</v>
      </c>
      <c r="F1925" s="245" t="s">
        <v>6346</v>
      </c>
      <c r="G1925" s="247" t="s">
        <v>7764</v>
      </c>
      <c r="H1925" s="248" t="s">
        <v>7729</v>
      </c>
      <c r="I1925" s="249">
        <v>6658</v>
      </c>
      <c r="J1925" s="249">
        <v>78</v>
      </c>
      <c r="K1925" s="250">
        <v>1.4030074680962255</v>
      </c>
      <c r="L1925" s="251" t="s">
        <v>7730</v>
      </c>
      <c r="M1925" s="251" t="s">
        <v>6898</v>
      </c>
      <c r="N1925" s="245"/>
      <c r="S1925" s="251" t="s">
        <v>8717</v>
      </c>
    </row>
    <row r="1926" spans="1:20">
      <c r="A1926" s="245" t="s">
        <v>6267</v>
      </c>
      <c r="B1926" s="245" t="s">
        <v>6268</v>
      </c>
      <c r="C1926" s="245" t="s">
        <v>6269</v>
      </c>
      <c r="D1926" s="245">
        <v>2017</v>
      </c>
      <c r="E1926" s="246">
        <v>43808</v>
      </c>
      <c r="F1926" s="245" t="s">
        <v>7100</v>
      </c>
      <c r="G1926" s="247" t="s">
        <v>7765</v>
      </c>
      <c r="H1926" s="248" t="s">
        <v>7729</v>
      </c>
      <c r="I1926" s="249">
        <v>4826</v>
      </c>
      <c r="J1926" s="249">
        <v>66</v>
      </c>
      <c r="K1926" s="250">
        <v>1.6786320505328769</v>
      </c>
      <c r="L1926" s="251" t="s">
        <v>7730</v>
      </c>
      <c r="M1926" s="251" t="s">
        <v>6898</v>
      </c>
      <c r="N1926" s="245"/>
      <c r="S1926" s="251" t="s">
        <v>8717</v>
      </c>
    </row>
    <row r="1927" spans="1:20">
      <c r="A1927" s="245" t="s">
        <v>6267</v>
      </c>
      <c r="B1927" s="245" t="s">
        <v>6268</v>
      </c>
      <c r="C1927" s="245" t="s">
        <v>6269</v>
      </c>
      <c r="D1927" s="245">
        <v>2017</v>
      </c>
      <c r="E1927" s="246">
        <v>43808</v>
      </c>
      <c r="F1927" s="245" t="s">
        <v>6624</v>
      </c>
      <c r="G1927" s="247" t="s">
        <v>6140</v>
      </c>
      <c r="H1927" s="248" t="s">
        <v>7729</v>
      </c>
      <c r="I1927" s="249">
        <v>7668</v>
      </c>
      <c r="J1927" s="249">
        <v>77</v>
      </c>
      <c r="K1927" s="250">
        <v>1.6796157123362385</v>
      </c>
      <c r="L1927" s="251" t="s">
        <v>7730</v>
      </c>
      <c r="M1927" s="251" t="s">
        <v>7729</v>
      </c>
      <c r="N1927" s="245"/>
      <c r="S1927" s="251" t="s">
        <v>8714</v>
      </c>
      <c r="T1927" s="251" t="s">
        <v>8714</v>
      </c>
    </row>
    <row r="1928" spans="1:20">
      <c r="A1928" s="245" t="s">
        <v>6267</v>
      </c>
      <c r="B1928" s="245" t="s">
        <v>6268</v>
      </c>
      <c r="C1928" s="245" t="s">
        <v>6269</v>
      </c>
      <c r="D1928" s="245">
        <v>2017</v>
      </c>
      <c r="E1928" s="246">
        <v>43808</v>
      </c>
      <c r="F1928" s="245" t="s">
        <v>6649</v>
      </c>
      <c r="G1928" s="247" t="s">
        <v>7766</v>
      </c>
      <c r="H1928" s="248" t="s">
        <v>7729</v>
      </c>
      <c r="I1928" s="249">
        <v>6800</v>
      </c>
      <c r="J1928" s="249">
        <v>76</v>
      </c>
      <c r="K1928" s="250">
        <v>1.5490596296836272</v>
      </c>
      <c r="L1928" s="251" t="s">
        <v>7730</v>
      </c>
      <c r="M1928" s="251" t="s">
        <v>6898</v>
      </c>
      <c r="N1928" s="245"/>
      <c r="S1928" s="251" t="s">
        <v>8717</v>
      </c>
    </row>
    <row r="1929" spans="1:20">
      <c r="A1929" s="245" t="s">
        <v>6267</v>
      </c>
      <c r="B1929" s="245" t="s">
        <v>6268</v>
      </c>
      <c r="C1929" s="245" t="s">
        <v>6269</v>
      </c>
      <c r="D1929" s="245">
        <v>2017</v>
      </c>
      <c r="E1929" s="246">
        <v>43808</v>
      </c>
      <c r="F1929" s="245" t="s">
        <v>6914</v>
      </c>
      <c r="G1929" s="247" t="s">
        <v>6105</v>
      </c>
      <c r="H1929" s="248" t="s">
        <v>7729</v>
      </c>
      <c r="I1929" s="249">
        <v>6260</v>
      </c>
      <c r="J1929" s="249">
        <v>73</v>
      </c>
      <c r="K1929" s="250">
        <v>1.6091841744705244</v>
      </c>
      <c r="L1929" s="251" t="s">
        <v>7730</v>
      </c>
      <c r="M1929" s="251" t="s">
        <v>7729</v>
      </c>
      <c r="N1929" s="245"/>
      <c r="S1929" s="251" t="s">
        <v>8714</v>
      </c>
      <c r="T1929" s="251" t="s">
        <v>8714</v>
      </c>
    </row>
    <row r="1930" spans="1:20">
      <c r="A1930" s="245" t="s">
        <v>6267</v>
      </c>
      <c r="B1930" s="245" t="s">
        <v>6268</v>
      </c>
      <c r="C1930" s="245" t="s">
        <v>6269</v>
      </c>
      <c r="D1930" s="245">
        <v>2017</v>
      </c>
      <c r="E1930" s="246">
        <v>43808</v>
      </c>
      <c r="F1930" s="245" t="s">
        <v>6406</v>
      </c>
      <c r="G1930" s="247" t="s">
        <v>6165</v>
      </c>
      <c r="H1930" s="248" t="s">
        <v>7729</v>
      </c>
      <c r="I1930" s="249">
        <v>7198</v>
      </c>
      <c r="J1930" s="249">
        <v>78</v>
      </c>
      <c r="K1930" s="250">
        <v>1.5167990020061026</v>
      </c>
      <c r="L1930" s="251" t="s">
        <v>7730</v>
      </c>
      <c r="M1930" s="251" t="s">
        <v>8712</v>
      </c>
      <c r="N1930" s="245"/>
      <c r="S1930" s="251" t="s">
        <v>5923</v>
      </c>
      <c r="T1930" s="251" t="s">
        <v>5923</v>
      </c>
    </row>
    <row r="1931" spans="1:20">
      <c r="A1931" s="245" t="s">
        <v>6267</v>
      </c>
      <c r="B1931" s="245" t="s">
        <v>6268</v>
      </c>
      <c r="C1931" s="245" t="s">
        <v>6269</v>
      </c>
      <c r="D1931" s="245">
        <v>2017</v>
      </c>
      <c r="E1931" s="246">
        <v>43808</v>
      </c>
      <c r="F1931" s="245" t="s">
        <v>6464</v>
      </c>
      <c r="G1931" s="247" t="s">
        <v>7767</v>
      </c>
      <c r="H1931" s="248" t="s">
        <v>7729</v>
      </c>
      <c r="I1931" s="249">
        <v>8000</v>
      </c>
      <c r="J1931" s="249">
        <v>80</v>
      </c>
      <c r="K1931" s="250">
        <v>1.5625</v>
      </c>
      <c r="L1931" s="251" t="s">
        <v>7730</v>
      </c>
      <c r="M1931" s="251" t="s">
        <v>6898</v>
      </c>
      <c r="N1931" s="245"/>
      <c r="S1931" s="251" t="s">
        <v>8717</v>
      </c>
    </row>
    <row r="1932" spans="1:20">
      <c r="A1932" s="245" t="s">
        <v>6267</v>
      </c>
      <c r="B1932" s="245" t="s">
        <v>6268</v>
      </c>
      <c r="C1932" s="245" t="s">
        <v>6269</v>
      </c>
      <c r="D1932" s="245">
        <v>2017</v>
      </c>
      <c r="E1932" s="246">
        <v>43808</v>
      </c>
      <c r="F1932" s="245" t="s">
        <v>7149</v>
      </c>
      <c r="G1932" s="247" t="s">
        <v>7768</v>
      </c>
      <c r="H1932" s="248" t="s">
        <v>7729</v>
      </c>
      <c r="I1932" s="249">
        <v>4736</v>
      </c>
      <c r="J1932" s="249">
        <v>67</v>
      </c>
      <c r="K1932" s="250">
        <v>1.5746617768807998</v>
      </c>
      <c r="L1932" s="251" t="s">
        <v>7730</v>
      </c>
      <c r="M1932" s="251" t="s">
        <v>7729</v>
      </c>
      <c r="N1932" s="245"/>
      <c r="S1932" s="251" t="s">
        <v>8711</v>
      </c>
      <c r="T1932" s="251" t="s">
        <v>8711</v>
      </c>
    </row>
    <row r="1933" spans="1:20">
      <c r="A1933" s="245" t="s">
        <v>6267</v>
      </c>
      <c r="B1933" s="245" t="s">
        <v>6268</v>
      </c>
      <c r="C1933" s="245" t="s">
        <v>6269</v>
      </c>
      <c r="D1933" s="245">
        <v>2017</v>
      </c>
      <c r="E1933" s="246">
        <v>43808</v>
      </c>
      <c r="F1933" s="245" t="s">
        <v>7036</v>
      </c>
      <c r="G1933" s="247" t="s">
        <v>7769</v>
      </c>
      <c r="H1933" s="248" t="s">
        <v>7729</v>
      </c>
      <c r="I1933" s="249">
        <v>4520</v>
      </c>
      <c r="J1933" s="249">
        <v>66</v>
      </c>
      <c r="K1933" s="250">
        <v>1.57219578707182</v>
      </c>
      <c r="L1933" s="251" t="s">
        <v>7730</v>
      </c>
      <c r="M1933" s="251" t="s">
        <v>6898</v>
      </c>
      <c r="N1933" s="245"/>
      <c r="S1933" s="251" t="s">
        <v>8717</v>
      </c>
    </row>
    <row r="1934" spans="1:20">
      <c r="A1934" s="245" t="s">
        <v>6267</v>
      </c>
      <c r="B1934" s="245" t="s">
        <v>6268</v>
      </c>
      <c r="C1934" s="245" t="s">
        <v>6269</v>
      </c>
      <c r="D1934" s="245">
        <v>2017</v>
      </c>
      <c r="E1934" s="246">
        <v>43808</v>
      </c>
      <c r="F1934" s="245" t="s">
        <v>6546</v>
      </c>
      <c r="G1934" s="247" t="s">
        <v>7770</v>
      </c>
      <c r="H1934" s="248" t="s">
        <v>7729</v>
      </c>
      <c r="I1934" s="249">
        <v>7042</v>
      </c>
      <c r="J1934" s="249">
        <v>74</v>
      </c>
      <c r="K1934" s="250">
        <v>1.737804276153436</v>
      </c>
      <c r="L1934" s="251" t="s">
        <v>7730</v>
      </c>
      <c r="M1934" s="251" t="s">
        <v>6898</v>
      </c>
      <c r="N1934" s="245"/>
      <c r="S1934" s="251" t="s">
        <v>8717</v>
      </c>
    </row>
    <row r="1935" spans="1:20">
      <c r="A1935" s="245" t="s">
        <v>6267</v>
      </c>
      <c r="B1935" s="245" t="s">
        <v>6268</v>
      </c>
      <c r="C1935" s="245" t="s">
        <v>6269</v>
      </c>
      <c r="D1935" s="245">
        <v>2017</v>
      </c>
      <c r="E1935" s="246">
        <v>43808</v>
      </c>
      <c r="F1935" s="245" t="s">
        <v>6352</v>
      </c>
      <c r="G1935" s="247" t="s">
        <v>7771</v>
      </c>
      <c r="H1935" s="248" t="s">
        <v>7729</v>
      </c>
      <c r="I1935" s="249">
        <v>6054</v>
      </c>
      <c r="J1935" s="249">
        <v>71</v>
      </c>
      <c r="K1935" s="250">
        <v>1.6914819605991436</v>
      </c>
      <c r="L1935" s="251" t="s">
        <v>7730</v>
      </c>
      <c r="M1935" s="251" t="s">
        <v>8712</v>
      </c>
      <c r="N1935" s="245"/>
      <c r="S1935" s="251" t="s">
        <v>5923</v>
      </c>
      <c r="T1935" s="251" t="s">
        <v>5923</v>
      </c>
    </row>
    <row r="1936" spans="1:20">
      <c r="A1936" s="245" t="s">
        <v>6267</v>
      </c>
      <c r="B1936" s="245" t="s">
        <v>6268</v>
      </c>
      <c r="C1936" s="245" t="s">
        <v>6269</v>
      </c>
      <c r="D1936" s="245">
        <v>2017</v>
      </c>
      <c r="E1936" s="246">
        <v>43808</v>
      </c>
      <c r="F1936" s="245" t="s">
        <v>6935</v>
      </c>
      <c r="G1936" s="247" t="s">
        <v>7772</v>
      </c>
      <c r="H1936" s="248" t="s">
        <v>7729</v>
      </c>
      <c r="I1936" s="249">
        <v>8562</v>
      </c>
      <c r="J1936" s="249">
        <v>79</v>
      </c>
      <c r="K1936" s="250">
        <v>1.7365766196994556</v>
      </c>
      <c r="L1936" s="251" t="s">
        <v>7730</v>
      </c>
      <c r="M1936" s="251" t="s">
        <v>6898</v>
      </c>
      <c r="N1936" s="245"/>
      <c r="S1936" s="251" t="s">
        <v>8717</v>
      </c>
    </row>
    <row r="1937" spans="1:20">
      <c r="A1937" s="245" t="s">
        <v>6267</v>
      </c>
      <c r="B1937" s="245" t="s">
        <v>6268</v>
      </c>
      <c r="C1937" s="245" t="s">
        <v>6269</v>
      </c>
      <c r="D1937" s="245">
        <v>2017</v>
      </c>
      <c r="E1937" s="246">
        <v>43808</v>
      </c>
      <c r="F1937" s="245" t="s">
        <v>6512</v>
      </c>
      <c r="G1937" s="247" t="s">
        <v>7773</v>
      </c>
      <c r="H1937" s="248" t="s">
        <v>7729</v>
      </c>
      <c r="I1937" s="249">
        <v>4618</v>
      </c>
      <c r="J1937" s="249">
        <v>68</v>
      </c>
      <c r="K1937" s="250">
        <v>1.46868003256666</v>
      </c>
      <c r="L1937" s="251" t="s">
        <v>7730</v>
      </c>
      <c r="M1937" s="251" t="s">
        <v>6898</v>
      </c>
      <c r="N1937" s="245"/>
      <c r="S1937" s="251" t="s">
        <v>8717</v>
      </c>
    </row>
    <row r="1938" spans="1:20">
      <c r="A1938" s="245" t="s">
        <v>6267</v>
      </c>
      <c r="B1938" s="245" t="s">
        <v>6268</v>
      </c>
      <c r="C1938" s="245" t="s">
        <v>6269</v>
      </c>
      <c r="D1938" s="245">
        <v>2017</v>
      </c>
      <c r="E1938" s="246">
        <v>43808</v>
      </c>
      <c r="F1938" s="245" t="s">
        <v>6287</v>
      </c>
      <c r="G1938" s="247" t="s">
        <v>7774</v>
      </c>
      <c r="H1938" s="248" t="s">
        <v>7729</v>
      </c>
      <c r="I1938" s="249">
        <v>4718</v>
      </c>
      <c r="J1938" s="249">
        <v>67</v>
      </c>
      <c r="K1938" s="250">
        <v>1.5686769981679929</v>
      </c>
      <c r="L1938" s="251" t="s">
        <v>7730</v>
      </c>
      <c r="M1938" s="251" t="s">
        <v>6898</v>
      </c>
      <c r="N1938" s="245"/>
      <c r="S1938" s="251" t="s">
        <v>8717</v>
      </c>
    </row>
    <row r="1939" spans="1:20">
      <c r="A1939" s="245" t="s">
        <v>6267</v>
      </c>
      <c r="B1939" s="245" t="s">
        <v>6268</v>
      </c>
      <c r="C1939" s="245" t="s">
        <v>6269</v>
      </c>
      <c r="D1939" s="245">
        <v>2017</v>
      </c>
      <c r="E1939" s="246">
        <v>43808</v>
      </c>
      <c r="F1939" s="245" t="s">
        <v>6350</v>
      </c>
      <c r="G1939" s="247" t="s">
        <v>7775</v>
      </c>
      <c r="H1939" s="248" t="s">
        <v>7729</v>
      </c>
      <c r="I1939" s="249">
        <v>7660</v>
      </c>
      <c r="J1939" s="249">
        <v>76</v>
      </c>
      <c r="K1939" s="250">
        <v>1.7449701122612626</v>
      </c>
      <c r="L1939" s="251" t="s">
        <v>7730</v>
      </c>
      <c r="M1939" s="251" t="s">
        <v>6898</v>
      </c>
      <c r="N1939" s="245"/>
      <c r="S1939" s="251" t="s">
        <v>8717</v>
      </c>
    </row>
    <row r="1940" spans="1:20">
      <c r="A1940" s="245" t="s">
        <v>6267</v>
      </c>
      <c r="B1940" s="245" t="s">
        <v>6268</v>
      </c>
      <c r="C1940" s="245" t="s">
        <v>6269</v>
      </c>
      <c r="D1940" s="245">
        <v>2017</v>
      </c>
      <c r="E1940" s="246">
        <v>43808</v>
      </c>
      <c r="F1940" s="245" t="s">
        <v>6750</v>
      </c>
      <c r="G1940" s="247" t="s">
        <v>7776</v>
      </c>
      <c r="H1940" s="248" t="s">
        <v>7729</v>
      </c>
      <c r="I1940" s="249">
        <v>6184</v>
      </c>
      <c r="J1940" s="249">
        <v>72</v>
      </c>
      <c r="K1940" s="250">
        <v>1.6568072702331964</v>
      </c>
      <c r="L1940" s="251" t="s">
        <v>7730</v>
      </c>
      <c r="M1940" s="251" t="s">
        <v>6898</v>
      </c>
      <c r="N1940" s="245"/>
      <c r="S1940" s="251" t="s">
        <v>8717</v>
      </c>
    </row>
    <row r="1941" spans="1:20">
      <c r="A1941" s="245" t="s">
        <v>6267</v>
      </c>
      <c r="B1941" s="245" t="s">
        <v>6268</v>
      </c>
      <c r="C1941" s="245" t="s">
        <v>6269</v>
      </c>
      <c r="D1941" s="245">
        <v>2017</v>
      </c>
      <c r="E1941" s="246">
        <v>43808</v>
      </c>
      <c r="F1941" s="245" t="s">
        <v>6307</v>
      </c>
      <c r="G1941" s="247" t="s">
        <v>7777</v>
      </c>
      <c r="H1941" s="248" t="s">
        <v>7729</v>
      </c>
      <c r="I1941" s="249">
        <v>5752</v>
      </c>
      <c r="J1941" s="249">
        <v>72</v>
      </c>
      <c r="K1941" s="250">
        <v>1.5410665294924555</v>
      </c>
      <c r="L1941" s="251" t="s">
        <v>7730</v>
      </c>
      <c r="M1941" s="251" t="s">
        <v>7729</v>
      </c>
      <c r="N1941" s="245"/>
      <c r="S1941" s="251" t="s">
        <v>8711</v>
      </c>
      <c r="T1941" s="251" t="s">
        <v>8716</v>
      </c>
    </row>
    <row r="1942" spans="1:20">
      <c r="A1942" s="245" t="s">
        <v>6267</v>
      </c>
      <c r="B1942" s="245" t="s">
        <v>6268</v>
      </c>
      <c r="C1942" s="245" t="s">
        <v>6269</v>
      </c>
      <c r="D1942" s="245">
        <v>2017</v>
      </c>
      <c r="E1942" s="246">
        <v>43808</v>
      </c>
      <c r="F1942" s="245" t="s">
        <v>6597</v>
      </c>
      <c r="G1942" s="247" t="s">
        <v>7778</v>
      </c>
      <c r="H1942" s="248" t="s">
        <v>7729</v>
      </c>
      <c r="I1942" s="249">
        <v>6144</v>
      </c>
      <c r="J1942" s="249">
        <v>72</v>
      </c>
      <c r="K1942" s="250">
        <v>1.6460905349794239</v>
      </c>
      <c r="L1942" s="251" t="s">
        <v>7730</v>
      </c>
      <c r="M1942" s="251" t="s">
        <v>7729</v>
      </c>
      <c r="N1942" s="245"/>
      <c r="S1942" s="251" t="s">
        <v>8711</v>
      </c>
      <c r="T1942" s="251" t="s">
        <v>8711</v>
      </c>
    </row>
    <row r="1943" spans="1:20">
      <c r="A1943" s="245" t="s">
        <v>6267</v>
      </c>
      <c r="B1943" s="245" t="s">
        <v>6268</v>
      </c>
      <c r="C1943" s="245" t="s">
        <v>6269</v>
      </c>
      <c r="D1943" s="245">
        <v>2017</v>
      </c>
      <c r="E1943" s="246">
        <v>43808</v>
      </c>
      <c r="F1943" s="245" t="s">
        <v>6433</v>
      </c>
      <c r="G1943" s="247" t="s">
        <v>5948</v>
      </c>
      <c r="H1943" s="248" t="s">
        <v>7729</v>
      </c>
      <c r="I1943" s="249">
        <v>8668</v>
      </c>
      <c r="J1943" s="249">
        <v>80</v>
      </c>
      <c r="K1943" s="250">
        <v>1.6929687499999999</v>
      </c>
      <c r="L1943" s="251" t="s">
        <v>7730</v>
      </c>
      <c r="M1943" s="251" t="s">
        <v>7729</v>
      </c>
      <c r="N1943" s="245"/>
      <c r="S1943" s="251" t="s">
        <v>8714</v>
      </c>
      <c r="T1943" s="251" t="s">
        <v>8714</v>
      </c>
    </row>
    <row r="1944" spans="1:20">
      <c r="A1944" s="245" t="s">
        <v>6267</v>
      </c>
      <c r="B1944" s="245" t="s">
        <v>6268</v>
      </c>
      <c r="C1944" s="245" t="s">
        <v>6269</v>
      </c>
      <c r="D1944" s="245">
        <v>2017</v>
      </c>
      <c r="E1944" s="246">
        <v>43808</v>
      </c>
      <c r="F1944" s="245" t="s">
        <v>6397</v>
      </c>
      <c r="G1944" s="247" t="s">
        <v>7779</v>
      </c>
      <c r="H1944" s="248" t="s">
        <v>7729</v>
      </c>
      <c r="I1944" s="249">
        <v>8338</v>
      </c>
      <c r="J1944" s="249">
        <v>79</v>
      </c>
      <c r="K1944" s="250">
        <v>1.6911441082754102</v>
      </c>
      <c r="L1944" s="251" t="s">
        <v>7730</v>
      </c>
      <c r="M1944" s="251" t="s">
        <v>6898</v>
      </c>
      <c r="N1944" s="245"/>
      <c r="S1944" s="251" t="s">
        <v>8717</v>
      </c>
    </row>
    <row r="1945" spans="1:20">
      <c r="A1945" s="245" t="s">
        <v>6267</v>
      </c>
      <c r="B1945" s="245" t="s">
        <v>6268</v>
      </c>
      <c r="C1945" s="245" t="s">
        <v>6269</v>
      </c>
      <c r="D1945" s="245">
        <v>2017</v>
      </c>
      <c r="E1945" s="246">
        <v>43808</v>
      </c>
      <c r="F1945" s="245" t="s">
        <v>6914</v>
      </c>
      <c r="G1945" s="247" t="s">
        <v>7780</v>
      </c>
      <c r="H1945" s="248" t="s">
        <v>7729</v>
      </c>
      <c r="I1945" s="249">
        <v>6846</v>
      </c>
      <c r="J1945" s="249">
        <v>75</v>
      </c>
      <c r="K1945" s="250">
        <v>1.6227555555555555</v>
      </c>
      <c r="L1945" s="251" t="s">
        <v>7730</v>
      </c>
      <c r="M1945" s="251" t="s">
        <v>7729</v>
      </c>
      <c r="N1945" s="245"/>
      <c r="S1945" s="251" t="s">
        <v>8714</v>
      </c>
      <c r="T1945" s="251" t="s">
        <v>8714</v>
      </c>
    </row>
    <row r="1946" spans="1:20">
      <c r="A1946" s="245" t="s">
        <v>6267</v>
      </c>
      <c r="B1946" s="245" t="s">
        <v>6268</v>
      </c>
      <c r="C1946" s="245" t="s">
        <v>6269</v>
      </c>
      <c r="D1946" s="245">
        <v>2017</v>
      </c>
      <c r="E1946" s="246">
        <v>43808</v>
      </c>
      <c r="F1946" s="245" t="s">
        <v>6452</v>
      </c>
      <c r="G1946" s="247" t="s">
        <v>7781</v>
      </c>
      <c r="H1946" s="248" t="s">
        <v>7729</v>
      </c>
      <c r="I1946" s="249">
        <v>6200</v>
      </c>
      <c r="J1946" s="249">
        <v>73</v>
      </c>
      <c r="K1946" s="250">
        <v>1.5937606839803917</v>
      </c>
      <c r="L1946" s="251" t="s">
        <v>7730</v>
      </c>
      <c r="M1946" s="251" t="s">
        <v>6898</v>
      </c>
      <c r="N1946" s="245"/>
      <c r="S1946" s="251" t="s">
        <v>8717</v>
      </c>
    </row>
    <row r="1947" spans="1:20">
      <c r="A1947" s="245" t="s">
        <v>6267</v>
      </c>
      <c r="B1947" s="245" t="s">
        <v>6268</v>
      </c>
      <c r="C1947" s="245" t="s">
        <v>6269</v>
      </c>
      <c r="D1947" s="245">
        <v>2017</v>
      </c>
      <c r="E1947" s="246">
        <v>43808</v>
      </c>
      <c r="F1947" s="245" t="s">
        <v>6848</v>
      </c>
      <c r="G1947" s="247" t="s">
        <v>7782</v>
      </c>
      <c r="H1947" s="248" t="s">
        <v>7729</v>
      </c>
      <c r="I1947" s="249">
        <v>4688</v>
      </c>
      <c r="J1947" s="249">
        <v>67</v>
      </c>
      <c r="K1947" s="250">
        <v>1.5587023669799809</v>
      </c>
      <c r="L1947" s="251" t="s">
        <v>7730</v>
      </c>
      <c r="M1947" s="251" t="s">
        <v>6898</v>
      </c>
      <c r="N1947" s="245"/>
      <c r="S1947" s="251" t="s">
        <v>8717</v>
      </c>
    </row>
    <row r="1948" spans="1:20">
      <c r="A1948" s="245" t="s">
        <v>6267</v>
      </c>
      <c r="B1948" s="245" t="s">
        <v>6268</v>
      </c>
      <c r="C1948" s="245" t="s">
        <v>6269</v>
      </c>
      <c r="D1948" s="245">
        <v>2017</v>
      </c>
      <c r="E1948" s="246">
        <v>43808</v>
      </c>
      <c r="F1948" s="245" t="s">
        <v>6310</v>
      </c>
      <c r="G1948" s="247" t="s">
        <v>7783</v>
      </c>
      <c r="H1948" s="248" t="s">
        <v>7729</v>
      </c>
      <c r="I1948" s="249">
        <v>5400</v>
      </c>
      <c r="J1948" s="249">
        <v>70</v>
      </c>
      <c r="K1948" s="250">
        <v>1.574344023323615</v>
      </c>
      <c r="L1948" s="251" t="s">
        <v>7730</v>
      </c>
      <c r="M1948" s="251" t="s">
        <v>8712</v>
      </c>
      <c r="N1948" s="245"/>
      <c r="S1948" s="251" t="s">
        <v>5923</v>
      </c>
      <c r="T1948" s="251" t="s">
        <v>5923</v>
      </c>
    </row>
    <row r="1949" spans="1:20">
      <c r="A1949" s="245" t="s">
        <v>6267</v>
      </c>
      <c r="B1949" s="245" t="s">
        <v>6268</v>
      </c>
      <c r="C1949" s="245" t="s">
        <v>6269</v>
      </c>
      <c r="D1949" s="245">
        <v>2017</v>
      </c>
      <c r="E1949" s="246">
        <v>43808</v>
      </c>
      <c r="F1949" s="245" t="s">
        <v>6445</v>
      </c>
      <c r="G1949" s="247" t="s">
        <v>7784</v>
      </c>
      <c r="H1949" s="248" t="s">
        <v>7729</v>
      </c>
      <c r="I1949" s="249">
        <v>6486</v>
      </c>
      <c r="J1949" s="249">
        <v>76</v>
      </c>
      <c r="K1949" s="250">
        <v>1.4775295232541186</v>
      </c>
      <c r="L1949" s="251" t="s">
        <v>7730</v>
      </c>
      <c r="M1949" s="251" t="s">
        <v>6898</v>
      </c>
      <c r="N1949" s="245"/>
      <c r="S1949" s="251" t="s">
        <v>8717</v>
      </c>
    </row>
    <row r="1950" spans="1:20">
      <c r="A1950" s="245" t="s">
        <v>6267</v>
      </c>
      <c r="B1950" s="245" t="s">
        <v>6268</v>
      </c>
      <c r="C1950" s="245" t="s">
        <v>6269</v>
      </c>
      <c r="D1950" s="245">
        <v>2017</v>
      </c>
      <c r="E1950" s="246">
        <v>43808</v>
      </c>
      <c r="F1950" s="245" t="s">
        <v>6313</v>
      </c>
      <c r="G1950" s="247" t="s">
        <v>7785</v>
      </c>
      <c r="H1950" s="248" t="s">
        <v>7729</v>
      </c>
      <c r="I1950" s="249">
        <v>6898</v>
      </c>
      <c r="J1950" s="249">
        <v>74</v>
      </c>
      <c r="K1950" s="250">
        <v>1.7022683750222101</v>
      </c>
      <c r="L1950" s="251" t="s">
        <v>7730</v>
      </c>
      <c r="M1950" s="251" t="s">
        <v>6898</v>
      </c>
      <c r="N1950" s="245"/>
      <c r="S1950" s="251" t="s">
        <v>8717</v>
      </c>
    </row>
    <row r="1951" spans="1:20">
      <c r="A1951" s="245" t="s">
        <v>6267</v>
      </c>
      <c r="B1951" s="245" t="s">
        <v>6268</v>
      </c>
      <c r="C1951" s="245" t="s">
        <v>6269</v>
      </c>
      <c r="D1951" s="245">
        <v>2017</v>
      </c>
      <c r="E1951" s="246">
        <v>43808</v>
      </c>
      <c r="F1951" s="245" t="s">
        <v>6475</v>
      </c>
      <c r="G1951" s="247" t="s">
        <v>7786</v>
      </c>
      <c r="H1951" s="248" t="s">
        <v>7729</v>
      </c>
      <c r="I1951" s="249">
        <v>6536</v>
      </c>
      <c r="J1951" s="249">
        <v>73</v>
      </c>
      <c r="K1951" s="250">
        <v>1.6801322307251354</v>
      </c>
      <c r="L1951" s="251" t="s">
        <v>7730</v>
      </c>
      <c r="M1951" s="251" t="s">
        <v>6898</v>
      </c>
      <c r="N1951" s="245"/>
      <c r="S1951" s="251" t="s">
        <v>8717</v>
      </c>
    </row>
    <row r="1952" spans="1:20">
      <c r="A1952" s="245" t="s">
        <v>6267</v>
      </c>
      <c r="B1952" s="245" t="s">
        <v>6268</v>
      </c>
      <c r="C1952" s="245" t="s">
        <v>6269</v>
      </c>
      <c r="D1952" s="245">
        <v>2017</v>
      </c>
      <c r="E1952" s="246">
        <v>43808</v>
      </c>
      <c r="F1952" s="245" t="s">
        <v>6350</v>
      </c>
      <c r="G1952" s="247" t="s">
        <v>7787</v>
      </c>
      <c r="H1952" s="248" t="s">
        <v>7729</v>
      </c>
      <c r="I1952" s="249">
        <v>5374</v>
      </c>
      <c r="J1952" s="249">
        <v>71</v>
      </c>
      <c r="K1952" s="250">
        <v>1.5014905940303596</v>
      </c>
      <c r="L1952" s="251" t="s">
        <v>7730</v>
      </c>
      <c r="M1952" s="251" t="s">
        <v>6898</v>
      </c>
      <c r="N1952" s="245"/>
      <c r="S1952" s="251" t="s">
        <v>8717</v>
      </c>
    </row>
    <row r="1953" spans="1:20">
      <c r="A1953" s="245" t="s">
        <v>6267</v>
      </c>
      <c r="B1953" s="245" t="s">
        <v>6268</v>
      </c>
      <c r="C1953" s="245" t="s">
        <v>6269</v>
      </c>
      <c r="D1953" s="245">
        <v>2017</v>
      </c>
      <c r="E1953" s="246">
        <v>43808</v>
      </c>
      <c r="F1953" s="245" t="s">
        <v>6935</v>
      </c>
      <c r="G1953" s="247" t="s">
        <v>6151</v>
      </c>
      <c r="H1953" s="248" t="s">
        <v>7729</v>
      </c>
      <c r="I1953" s="249">
        <v>6522</v>
      </c>
      <c r="J1953" s="249">
        <v>73</v>
      </c>
      <c r="K1953" s="250">
        <v>1.6765334162774377</v>
      </c>
      <c r="L1953" s="251" t="s">
        <v>7730</v>
      </c>
      <c r="M1953" s="251" t="s">
        <v>7729</v>
      </c>
      <c r="N1953" s="245"/>
      <c r="S1953" s="251" t="s">
        <v>8714</v>
      </c>
      <c r="T1953" s="251" t="s">
        <v>8714</v>
      </c>
    </row>
    <row r="1954" spans="1:20">
      <c r="A1954" s="245" t="s">
        <v>6267</v>
      </c>
      <c r="B1954" s="245" t="s">
        <v>6268</v>
      </c>
      <c r="C1954" s="245" t="s">
        <v>6269</v>
      </c>
      <c r="D1954" s="245">
        <v>2017</v>
      </c>
      <c r="E1954" s="246">
        <v>43808</v>
      </c>
      <c r="F1954" s="245" t="s">
        <v>6789</v>
      </c>
      <c r="G1954" s="247" t="s">
        <v>5994</v>
      </c>
      <c r="H1954" s="248" t="s">
        <v>7729</v>
      </c>
      <c r="I1954" s="249">
        <v>6652</v>
      </c>
      <c r="J1954" s="249">
        <v>75</v>
      </c>
      <c r="K1954" s="250">
        <v>1.5767703703703704</v>
      </c>
      <c r="L1954" s="251" t="s">
        <v>7730</v>
      </c>
      <c r="M1954" s="251" t="s">
        <v>7729</v>
      </c>
      <c r="N1954" s="245"/>
      <c r="S1954" s="251" t="s">
        <v>8714</v>
      </c>
      <c r="T1954" s="251" t="s">
        <v>8714</v>
      </c>
    </row>
    <row r="1955" spans="1:20">
      <c r="A1955" s="245" t="s">
        <v>6267</v>
      </c>
      <c r="B1955" s="245" t="s">
        <v>6268</v>
      </c>
      <c r="C1955" s="245" t="s">
        <v>6269</v>
      </c>
      <c r="D1955" s="245">
        <v>2017</v>
      </c>
      <c r="E1955" s="246">
        <v>43808</v>
      </c>
      <c r="F1955" s="245" t="s">
        <v>6480</v>
      </c>
      <c r="G1955" s="247" t="s">
        <v>7788</v>
      </c>
      <c r="H1955" s="248" t="s">
        <v>7729</v>
      </c>
      <c r="I1955" s="249">
        <v>12000</v>
      </c>
      <c r="J1955" s="249">
        <v>87</v>
      </c>
      <c r="K1955" s="250">
        <v>1.8223151602953971</v>
      </c>
      <c r="L1955" s="251" t="s">
        <v>7730</v>
      </c>
      <c r="M1955" s="251" t="s">
        <v>7729</v>
      </c>
      <c r="N1955" s="245"/>
      <c r="S1955" s="251" t="s">
        <v>8711</v>
      </c>
      <c r="T1955" s="251" t="s">
        <v>8711</v>
      </c>
    </row>
    <row r="1956" spans="1:20">
      <c r="A1956" s="245" t="s">
        <v>6267</v>
      </c>
      <c r="B1956" s="245" t="s">
        <v>6268</v>
      </c>
      <c r="C1956" s="245" t="s">
        <v>6269</v>
      </c>
      <c r="D1956" s="245">
        <v>2017</v>
      </c>
      <c r="E1956" s="246">
        <v>43808</v>
      </c>
      <c r="F1956" s="245" t="s">
        <v>6307</v>
      </c>
      <c r="G1956" s="247" t="s">
        <v>7789</v>
      </c>
      <c r="H1956" s="248" t="s">
        <v>7729</v>
      </c>
      <c r="I1956" s="249">
        <v>7122</v>
      </c>
      <c r="J1956" s="249">
        <v>75</v>
      </c>
      <c r="K1956" s="250">
        <v>1.6881777777777778</v>
      </c>
      <c r="L1956" s="251" t="s">
        <v>7730</v>
      </c>
      <c r="M1956" s="251" t="s">
        <v>6898</v>
      </c>
      <c r="N1956" s="245"/>
      <c r="S1956" s="251" t="s">
        <v>8717</v>
      </c>
    </row>
    <row r="1957" spans="1:20">
      <c r="A1957" s="245" t="s">
        <v>6267</v>
      </c>
      <c r="B1957" s="245" t="s">
        <v>6268</v>
      </c>
      <c r="C1957" s="245" t="s">
        <v>6269</v>
      </c>
      <c r="D1957" s="245">
        <v>2017</v>
      </c>
      <c r="E1957" s="246">
        <v>43808</v>
      </c>
      <c r="F1957" s="245" t="s">
        <v>6313</v>
      </c>
      <c r="G1957" s="247" t="s">
        <v>7790</v>
      </c>
      <c r="H1957" s="248" t="s">
        <v>7729</v>
      </c>
      <c r="I1957" s="249">
        <v>8694</v>
      </c>
      <c r="J1957" s="249">
        <v>79</v>
      </c>
      <c r="K1957" s="250">
        <v>1.7633493496457684</v>
      </c>
      <c r="L1957" s="251" t="s">
        <v>7730</v>
      </c>
      <c r="M1957" s="251" t="s">
        <v>6898</v>
      </c>
      <c r="N1957" s="245"/>
      <c r="S1957" s="251" t="s">
        <v>8717</v>
      </c>
    </row>
    <row r="1958" spans="1:20">
      <c r="A1958" s="245" t="s">
        <v>6267</v>
      </c>
      <c r="B1958" s="245" t="s">
        <v>6268</v>
      </c>
      <c r="C1958" s="245" t="s">
        <v>6269</v>
      </c>
      <c r="D1958" s="245">
        <v>2017</v>
      </c>
      <c r="E1958" s="246">
        <v>43808</v>
      </c>
      <c r="F1958" s="245" t="s">
        <v>6480</v>
      </c>
      <c r="G1958" s="247" t="s">
        <v>7791</v>
      </c>
      <c r="H1958" s="248" t="s">
        <v>7729</v>
      </c>
      <c r="I1958" s="249">
        <v>7316</v>
      </c>
      <c r="J1958" s="249">
        <v>75</v>
      </c>
      <c r="K1958" s="250">
        <v>1.7341629629629631</v>
      </c>
      <c r="L1958" s="251" t="s">
        <v>7730</v>
      </c>
      <c r="M1958" s="251" t="s">
        <v>7729</v>
      </c>
      <c r="N1958" s="245"/>
      <c r="S1958" s="251" t="s">
        <v>8711</v>
      </c>
      <c r="T1958" s="251" t="s">
        <v>8711</v>
      </c>
    </row>
    <row r="1959" spans="1:20">
      <c r="A1959" s="245" t="s">
        <v>6267</v>
      </c>
      <c r="B1959" s="245" t="s">
        <v>6268</v>
      </c>
      <c r="C1959" s="245" t="s">
        <v>6269</v>
      </c>
      <c r="D1959" s="245">
        <v>2017</v>
      </c>
      <c r="E1959" s="246">
        <v>43808</v>
      </c>
      <c r="F1959" s="245" t="s">
        <v>6344</v>
      </c>
      <c r="G1959" s="247" t="s">
        <v>7792</v>
      </c>
      <c r="H1959" s="248" t="s">
        <v>7729</v>
      </c>
      <c r="I1959" s="249">
        <v>7700</v>
      </c>
      <c r="J1959" s="249">
        <v>78</v>
      </c>
      <c r="K1959" s="250">
        <v>1.622582983529729</v>
      </c>
      <c r="L1959" s="251" t="s">
        <v>7730</v>
      </c>
      <c r="M1959" s="251" t="s">
        <v>6898</v>
      </c>
      <c r="N1959" s="245"/>
      <c r="S1959" s="251" t="s">
        <v>8717</v>
      </c>
    </row>
    <row r="1960" spans="1:20">
      <c r="A1960" s="245" t="s">
        <v>6267</v>
      </c>
      <c r="B1960" s="245" t="s">
        <v>6268</v>
      </c>
      <c r="C1960" s="245" t="s">
        <v>6269</v>
      </c>
      <c r="D1960" s="245">
        <v>2017</v>
      </c>
      <c r="E1960" s="246">
        <v>43808</v>
      </c>
      <c r="F1960" s="245" t="s">
        <v>6938</v>
      </c>
      <c r="G1960" s="247" t="s">
        <v>7793</v>
      </c>
      <c r="H1960" s="248" t="s">
        <v>7729</v>
      </c>
      <c r="I1960" s="249">
        <v>6682</v>
      </c>
      <c r="J1960" s="249">
        <v>72</v>
      </c>
      <c r="K1960" s="250">
        <v>1.7902306241426611</v>
      </c>
      <c r="L1960" s="251" t="s">
        <v>7730</v>
      </c>
      <c r="M1960" s="251" t="s">
        <v>6898</v>
      </c>
      <c r="N1960" s="245"/>
      <c r="S1960" s="251" t="s">
        <v>8717</v>
      </c>
    </row>
    <row r="1961" spans="1:20">
      <c r="A1961" s="245" t="s">
        <v>6267</v>
      </c>
      <c r="B1961" s="245" t="s">
        <v>6268</v>
      </c>
      <c r="C1961" s="245" t="s">
        <v>6269</v>
      </c>
      <c r="D1961" s="245">
        <v>2017</v>
      </c>
      <c r="E1961" s="246">
        <v>43808</v>
      </c>
      <c r="F1961" s="245" t="s">
        <v>6542</v>
      </c>
      <c r="G1961" s="247" t="s">
        <v>7794</v>
      </c>
      <c r="H1961" s="248" t="s">
        <v>7729</v>
      </c>
      <c r="I1961" s="249">
        <v>5312</v>
      </c>
      <c r="J1961" s="249">
        <v>71</v>
      </c>
      <c r="K1961" s="250">
        <v>1.4841678517843822</v>
      </c>
      <c r="L1961" s="251" t="s">
        <v>7730</v>
      </c>
      <c r="M1961" s="251" t="s">
        <v>6898</v>
      </c>
      <c r="N1961" s="245"/>
      <c r="S1961" s="251" t="s">
        <v>8717</v>
      </c>
    </row>
    <row r="1962" spans="1:20">
      <c r="A1962" s="245" t="s">
        <v>6267</v>
      </c>
      <c r="B1962" s="245" t="s">
        <v>6268</v>
      </c>
      <c r="C1962" s="245" t="s">
        <v>6269</v>
      </c>
      <c r="D1962" s="245">
        <v>2017</v>
      </c>
      <c r="E1962" s="246">
        <v>43808</v>
      </c>
      <c r="F1962" s="245" t="s">
        <v>7149</v>
      </c>
      <c r="G1962" s="247" t="s">
        <v>7795</v>
      </c>
      <c r="H1962" s="248" t="s">
        <v>7729</v>
      </c>
      <c r="I1962" s="249">
        <v>7246</v>
      </c>
      <c r="J1962" s="249">
        <v>75</v>
      </c>
      <c r="K1962" s="250">
        <v>1.7175703703703704</v>
      </c>
      <c r="L1962" s="251" t="s">
        <v>7730</v>
      </c>
      <c r="M1962" s="251" t="s">
        <v>6898</v>
      </c>
      <c r="N1962" s="245"/>
      <c r="S1962" s="251" t="s">
        <v>8717</v>
      </c>
    </row>
    <row r="1963" spans="1:20">
      <c r="A1963" s="245" t="s">
        <v>6267</v>
      </c>
      <c r="B1963" s="245" t="s">
        <v>6268</v>
      </c>
      <c r="C1963" s="245" t="s">
        <v>6269</v>
      </c>
      <c r="D1963" s="245">
        <v>2017</v>
      </c>
      <c r="E1963" s="246">
        <v>43808</v>
      </c>
      <c r="F1963" s="245" t="s">
        <v>6536</v>
      </c>
      <c r="G1963" s="247" t="s">
        <v>7796</v>
      </c>
      <c r="H1963" s="248" t="s">
        <v>7729</v>
      </c>
      <c r="I1963" s="249">
        <v>5260</v>
      </c>
      <c r="J1963" s="249">
        <v>70</v>
      </c>
      <c r="K1963" s="250">
        <v>1.5335276967930029</v>
      </c>
      <c r="L1963" s="251" t="s">
        <v>7730</v>
      </c>
      <c r="M1963" s="251" t="s">
        <v>7729</v>
      </c>
      <c r="N1963" s="245"/>
      <c r="S1963" s="251" t="s">
        <v>8711</v>
      </c>
      <c r="T1963" s="251" t="s">
        <v>8711</v>
      </c>
    </row>
    <row r="1964" spans="1:20">
      <c r="A1964" s="245" t="s">
        <v>6267</v>
      </c>
      <c r="B1964" s="245" t="s">
        <v>6268</v>
      </c>
      <c r="C1964" s="245" t="s">
        <v>6269</v>
      </c>
      <c r="D1964" s="245">
        <v>2017</v>
      </c>
      <c r="E1964" s="246">
        <v>43808</v>
      </c>
      <c r="F1964" s="245" t="s">
        <v>6315</v>
      </c>
      <c r="G1964" s="247" t="s">
        <v>7797</v>
      </c>
      <c r="H1964" s="248" t="s">
        <v>7729</v>
      </c>
      <c r="I1964" s="249">
        <v>6112</v>
      </c>
      <c r="J1964" s="249">
        <v>72</v>
      </c>
      <c r="K1964" s="250">
        <v>1.637517146776406</v>
      </c>
      <c r="L1964" s="251" t="s">
        <v>7730</v>
      </c>
      <c r="M1964" s="251" t="s">
        <v>6898</v>
      </c>
      <c r="N1964" s="245"/>
      <c r="S1964" s="251" t="s">
        <v>8717</v>
      </c>
    </row>
    <row r="1965" spans="1:20">
      <c r="A1965" s="245" t="s">
        <v>6267</v>
      </c>
      <c r="B1965" s="245" t="s">
        <v>6268</v>
      </c>
      <c r="C1965" s="245" t="s">
        <v>6269</v>
      </c>
      <c r="D1965" s="245">
        <v>2017</v>
      </c>
      <c r="E1965" s="246">
        <v>43808</v>
      </c>
      <c r="F1965" s="245" t="s">
        <v>6397</v>
      </c>
      <c r="G1965" s="247" t="s">
        <v>7798</v>
      </c>
      <c r="H1965" s="248" t="s">
        <v>7729</v>
      </c>
      <c r="I1965" s="249">
        <v>8678</v>
      </c>
      <c r="J1965" s="249">
        <v>82</v>
      </c>
      <c r="K1965" s="250">
        <v>1.5739034546799959</v>
      </c>
      <c r="L1965" s="251" t="s">
        <v>7730</v>
      </c>
      <c r="M1965" s="251" t="s">
        <v>7729</v>
      </c>
      <c r="N1965" s="245"/>
      <c r="S1965" s="251" t="s">
        <v>8711</v>
      </c>
      <c r="T1965" s="251" t="s">
        <v>8711</v>
      </c>
    </row>
    <row r="1966" spans="1:20">
      <c r="A1966" s="245" t="s">
        <v>6267</v>
      </c>
      <c r="B1966" s="245" t="s">
        <v>6268</v>
      </c>
      <c r="C1966" s="245" t="s">
        <v>6269</v>
      </c>
      <c r="D1966" s="245">
        <v>2017</v>
      </c>
      <c r="E1966" s="246">
        <v>43808</v>
      </c>
      <c r="F1966" s="245" t="s">
        <v>6406</v>
      </c>
      <c r="G1966" s="247" t="s">
        <v>7799</v>
      </c>
      <c r="H1966" s="248" t="s">
        <v>7729</v>
      </c>
      <c r="I1966" s="249">
        <v>4992</v>
      </c>
      <c r="J1966" s="249">
        <v>70</v>
      </c>
      <c r="K1966" s="250">
        <v>1.4553935860058309</v>
      </c>
      <c r="L1966" s="251" t="s">
        <v>7730</v>
      </c>
      <c r="M1966" s="251" t="s">
        <v>6898</v>
      </c>
      <c r="N1966" s="245"/>
      <c r="S1966" s="251" t="s">
        <v>8717</v>
      </c>
    </row>
    <row r="1967" spans="1:20">
      <c r="A1967" s="245" t="s">
        <v>6267</v>
      </c>
      <c r="B1967" s="245" t="s">
        <v>6268</v>
      </c>
      <c r="C1967" s="245" t="s">
        <v>6269</v>
      </c>
      <c r="D1967" s="245">
        <v>2017</v>
      </c>
      <c r="E1967" s="246">
        <v>43808</v>
      </c>
      <c r="F1967" s="245" t="s">
        <v>6546</v>
      </c>
      <c r="G1967" s="247" t="s">
        <v>7800</v>
      </c>
      <c r="H1967" s="248" t="s">
        <v>7729</v>
      </c>
      <c r="I1967" s="249">
        <v>6234</v>
      </c>
      <c r="J1967" s="249">
        <v>72</v>
      </c>
      <c r="K1967" s="250">
        <v>1.6702031893004115</v>
      </c>
      <c r="L1967" s="251" t="s">
        <v>7730</v>
      </c>
      <c r="M1967" s="251" t="s">
        <v>7729</v>
      </c>
      <c r="N1967" s="245"/>
      <c r="S1967" s="251" t="s">
        <v>8711</v>
      </c>
      <c r="T1967" s="251" t="s">
        <v>8711</v>
      </c>
    </row>
    <row r="1968" spans="1:20">
      <c r="A1968" s="245" t="s">
        <v>6267</v>
      </c>
      <c r="B1968" s="245" t="s">
        <v>6268</v>
      </c>
      <c r="C1968" s="245" t="s">
        <v>6269</v>
      </c>
      <c r="D1968" s="245">
        <v>2017</v>
      </c>
      <c r="E1968" s="246">
        <v>43808</v>
      </c>
      <c r="F1968" s="245" t="s">
        <v>6755</v>
      </c>
      <c r="G1968" s="247" t="s">
        <v>7801</v>
      </c>
      <c r="H1968" s="248" t="s">
        <v>7729</v>
      </c>
      <c r="I1968" s="249">
        <v>5744</v>
      </c>
      <c r="J1968" s="249">
        <v>71</v>
      </c>
      <c r="K1968" s="250">
        <v>1.6048682493692568</v>
      </c>
      <c r="L1968" s="251" t="s">
        <v>7730</v>
      </c>
      <c r="M1968" s="251" t="s">
        <v>6898</v>
      </c>
      <c r="N1968" s="245"/>
      <c r="S1968" s="251" t="s">
        <v>8717</v>
      </c>
    </row>
    <row r="1969" spans="1:20">
      <c r="A1969" s="245" t="s">
        <v>6267</v>
      </c>
      <c r="B1969" s="245" t="s">
        <v>6268</v>
      </c>
      <c r="C1969" s="245" t="s">
        <v>6269</v>
      </c>
      <c r="D1969" s="245">
        <v>2017</v>
      </c>
      <c r="E1969" s="246">
        <v>43808</v>
      </c>
      <c r="F1969" s="245" t="s">
        <v>7164</v>
      </c>
      <c r="G1969" s="247" t="s">
        <v>7802</v>
      </c>
      <c r="H1969" s="248" t="s">
        <v>7729</v>
      </c>
      <c r="I1969" s="249">
        <v>5620</v>
      </c>
      <c r="J1969" s="249">
        <v>70</v>
      </c>
      <c r="K1969" s="250">
        <v>1.6384839650145773</v>
      </c>
      <c r="L1969" s="251" t="s">
        <v>7730</v>
      </c>
      <c r="M1969" s="251" t="s">
        <v>6898</v>
      </c>
      <c r="N1969" s="245"/>
      <c r="S1969" s="251" t="s">
        <v>8717</v>
      </c>
    </row>
    <row r="1970" spans="1:20">
      <c r="A1970" s="245" t="s">
        <v>6267</v>
      </c>
      <c r="B1970" s="245" t="s">
        <v>6268</v>
      </c>
      <c r="C1970" s="245" t="s">
        <v>6269</v>
      </c>
      <c r="D1970" s="245">
        <v>2017</v>
      </c>
      <c r="E1970" s="246">
        <v>43808</v>
      </c>
      <c r="F1970" s="245" t="s">
        <v>6334</v>
      </c>
      <c r="G1970" s="247" t="s">
        <v>7803</v>
      </c>
      <c r="H1970" s="248" t="s">
        <v>7729</v>
      </c>
      <c r="I1970" s="249">
        <v>7176</v>
      </c>
      <c r="J1970" s="249">
        <v>75</v>
      </c>
      <c r="K1970" s="250">
        <v>1.7009777777777777</v>
      </c>
      <c r="L1970" s="251" t="s">
        <v>7730</v>
      </c>
      <c r="M1970" s="251" t="s">
        <v>6898</v>
      </c>
      <c r="N1970" s="245"/>
      <c r="S1970" s="251" t="s">
        <v>8717</v>
      </c>
    </row>
    <row r="1971" spans="1:20">
      <c r="A1971" s="245" t="s">
        <v>6267</v>
      </c>
      <c r="B1971" s="245" t="s">
        <v>6268</v>
      </c>
      <c r="C1971" s="245" t="s">
        <v>6269</v>
      </c>
      <c r="D1971" s="245">
        <v>2017</v>
      </c>
      <c r="E1971" s="246">
        <v>43808</v>
      </c>
      <c r="F1971" s="245" t="s">
        <v>6508</v>
      </c>
      <c r="G1971" s="247" t="s">
        <v>7804</v>
      </c>
      <c r="H1971" s="248" t="s">
        <v>7729</v>
      </c>
      <c r="I1971" s="249">
        <v>8742</v>
      </c>
      <c r="J1971" s="249">
        <v>80</v>
      </c>
      <c r="K1971" s="250">
        <v>1.7074218750000001</v>
      </c>
      <c r="L1971" s="251" t="s">
        <v>7730</v>
      </c>
      <c r="N1971" s="245" t="s">
        <v>6278</v>
      </c>
    </row>
    <row r="1972" spans="1:20">
      <c r="A1972" s="245" t="s">
        <v>6267</v>
      </c>
      <c r="B1972" s="245" t="s">
        <v>6268</v>
      </c>
      <c r="C1972" s="245" t="s">
        <v>6269</v>
      </c>
      <c r="D1972" s="245">
        <v>2017</v>
      </c>
      <c r="E1972" s="246">
        <v>43808</v>
      </c>
      <c r="F1972" s="245" t="s">
        <v>6368</v>
      </c>
      <c r="G1972" s="247" t="s">
        <v>7805</v>
      </c>
      <c r="H1972" s="248" t="s">
        <v>7729</v>
      </c>
      <c r="I1972" s="249">
        <v>6986</v>
      </c>
      <c r="J1972" s="249">
        <v>77</v>
      </c>
      <c r="K1972" s="250">
        <v>1.5302289210199482</v>
      </c>
      <c r="L1972" s="251" t="s">
        <v>7730</v>
      </c>
      <c r="M1972" s="251" t="s">
        <v>6898</v>
      </c>
      <c r="N1972" s="245"/>
      <c r="S1972" s="251" t="s">
        <v>8717</v>
      </c>
    </row>
    <row r="1973" spans="1:20">
      <c r="A1973" s="245" t="s">
        <v>6267</v>
      </c>
      <c r="B1973" s="245" t="s">
        <v>6268</v>
      </c>
      <c r="C1973" s="245" t="s">
        <v>6269</v>
      </c>
      <c r="D1973" s="245">
        <v>2017</v>
      </c>
      <c r="E1973" s="246">
        <v>43808</v>
      </c>
      <c r="F1973" s="245" t="s">
        <v>6416</v>
      </c>
      <c r="G1973" s="247" t="s">
        <v>7806</v>
      </c>
      <c r="H1973" s="248" t="s">
        <v>7729</v>
      </c>
      <c r="I1973" s="249">
        <v>4524</v>
      </c>
      <c r="J1973" s="249">
        <v>68</v>
      </c>
      <c r="K1973" s="250">
        <v>1.4387848565031549</v>
      </c>
      <c r="L1973" s="251" t="s">
        <v>7730</v>
      </c>
      <c r="M1973" s="251" t="s">
        <v>6898</v>
      </c>
      <c r="N1973" s="245"/>
      <c r="S1973" s="251" t="s">
        <v>8717</v>
      </c>
    </row>
    <row r="1974" spans="1:20">
      <c r="A1974" s="245" t="s">
        <v>6267</v>
      </c>
      <c r="B1974" s="245" t="s">
        <v>6268</v>
      </c>
      <c r="C1974" s="245" t="s">
        <v>6269</v>
      </c>
      <c r="D1974" s="245">
        <v>2017</v>
      </c>
      <c r="E1974" s="246">
        <v>43808</v>
      </c>
      <c r="F1974" s="245" t="s">
        <v>6339</v>
      </c>
      <c r="G1974" s="247" t="s">
        <v>7807</v>
      </c>
      <c r="H1974" s="248" t="s">
        <v>7729</v>
      </c>
      <c r="I1974" s="249">
        <v>5254</v>
      </c>
      <c r="J1974" s="249">
        <v>69</v>
      </c>
      <c r="K1974" s="250">
        <v>1.5993473542581786</v>
      </c>
      <c r="L1974" s="251" t="s">
        <v>7730</v>
      </c>
      <c r="M1974" s="251" t="s">
        <v>6898</v>
      </c>
      <c r="N1974" s="245"/>
      <c r="S1974" s="251" t="s">
        <v>8717</v>
      </c>
    </row>
    <row r="1975" spans="1:20">
      <c r="A1975" s="245" t="s">
        <v>6267</v>
      </c>
      <c r="B1975" s="245" t="s">
        <v>6268</v>
      </c>
      <c r="C1975" s="245" t="s">
        <v>6269</v>
      </c>
      <c r="D1975" s="245">
        <v>2017</v>
      </c>
      <c r="E1975" s="246">
        <v>43808</v>
      </c>
      <c r="F1975" s="245" t="s">
        <v>6385</v>
      </c>
      <c r="G1975" s="247" t="s">
        <v>6139</v>
      </c>
      <c r="H1975" s="248" t="s">
        <v>7729</v>
      </c>
      <c r="I1975" s="249">
        <v>8618</v>
      </c>
      <c r="J1975" s="249">
        <v>80</v>
      </c>
      <c r="K1975" s="250">
        <v>1.6832031250000001</v>
      </c>
      <c r="L1975" s="251" t="s">
        <v>7730</v>
      </c>
      <c r="M1975" s="251" t="s">
        <v>7729</v>
      </c>
      <c r="N1975" s="245"/>
      <c r="S1975" s="251" t="s">
        <v>8714</v>
      </c>
      <c r="T1975" s="251" t="s">
        <v>8714</v>
      </c>
    </row>
    <row r="1976" spans="1:20">
      <c r="A1976" s="245" t="s">
        <v>6267</v>
      </c>
      <c r="B1976" s="245" t="s">
        <v>6268</v>
      </c>
      <c r="C1976" s="245" t="s">
        <v>6269</v>
      </c>
      <c r="D1976" s="245">
        <v>2017</v>
      </c>
      <c r="E1976" s="246">
        <v>43808</v>
      </c>
      <c r="F1976" s="245" t="s">
        <v>6715</v>
      </c>
      <c r="G1976" s="247" t="s">
        <v>7808</v>
      </c>
      <c r="H1976" s="248" t="s">
        <v>7729</v>
      </c>
      <c r="I1976" s="249">
        <v>5846</v>
      </c>
      <c r="J1976" s="249">
        <v>73</v>
      </c>
      <c r="K1976" s="250">
        <v>1.5027620900886078</v>
      </c>
      <c r="L1976" s="251" t="s">
        <v>7730</v>
      </c>
      <c r="M1976" s="251" t="s">
        <v>6898</v>
      </c>
      <c r="N1976" s="245"/>
      <c r="S1976" s="251" t="s">
        <v>8717</v>
      </c>
    </row>
    <row r="1977" spans="1:20">
      <c r="A1977" s="245" t="s">
        <v>6267</v>
      </c>
      <c r="B1977" s="245" t="s">
        <v>6268</v>
      </c>
      <c r="C1977" s="245" t="s">
        <v>6269</v>
      </c>
      <c r="D1977" s="245">
        <v>2017</v>
      </c>
      <c r="E1977" s="246">
        <v>43808</v>
      </c>
      <c r="F1977" s="245" t="s">
        <v>6339</v>
      </c>
      <c r="G1977" s="247" t="s">
        <v>7809</v>
      </c>
      <c r="H1977" s="248" t="s">
        <v>7729</v>
      </c>
      <c r="I1977" s="249">
        <v>8054</v>
      </c>
      <c r="J1977" s="249">
        <v>77</v>
      </c>
      <c r="K1977" s="250">
        <v>1.7641660077146668</v>
      </c>
      <c r="L1977" s="251" t="s">
        <v>7730</v>
      </c>
      <c r="M1977" s="251" t="s">
        <v>7729</v>
      </c>
      <c r="N1977" s="245"/>
      <c r="S1977" s="251" t="s">
        <v>8711</v>
      </c>
      <c r="T1977" s="251" t="s">
        <v>8711</v>
      </c>
    </row>
    <row r="1978" spans="1:20">
      <c r="A1978" s="245" t="s">
        <v>6267</v>
      </c>
      <c r="B1978" s="245" t="s">
        <v>6268</v>
      </c>
      <c r="C1978" s="245" t="s">
        <v>6269</v>
      </c>
      <c r="D1978" s="245">
        <v>2017</v>
      </c>
      <c r="E1978" s="246">
        <v>43808</v>
      </c>
      <c r="F1978" s="245" t="s">
        <v>6299</v>
      </c>
      <c r="G1978" s="247" t="s">
        <v>7810</v>
      </c>
      <c r="H1978" s="248" t="s">
        <v>7729</v>
      </c>
      <c r="I1978" s="249">
        <v>7558</v>
      </c>
      <c r="J1978" s="249">
        <v>79</v>
      </c>
      <c r="K1978" s="250">
        <v>1.5329416131381086</v>
      </c>
      <c r="L1978" s="251" t="s">
        <v>7730</v>
      </c>
      <c r="M1978" s="251" t="s">
        <v>7729</v>
      </c>
      <c r="N1978" s="245"/>
      <c r="S1978" s="251" t="s">
        <v>8711</v>
      </c>
      <c r="T1978" s="251" t="s">
        <v>8711</v>
      </c>
    </row>
    <row r="1979" spans="1:20">
      <c r="A1979" s="245" t="s">
        <v>6267</v>
      </c>
      <c r="B1979" s="245" t="s">
        <v>6268</v>
      </c>
      <c r="C1979" s="245" t="s">
        <v>6269</v>
      </c>
      <c r="D1979" s="245">
        <v>2017</v>
      </c>
      <c r="E1979" s="246">
        <v>43808</v>
      </c>
      <c r="F1979" s="245" t="s">
        <v>6750</v>
      </c>
      <c r="G1979" s="247" t="s">
        <v>7811</v>
      </c>
      <c r="H1979" s="248" t="s">
        <v>7729</v>
      </c>
      <c r="I1979" s="249">
        <v>4828</v>
      </c>
      <c r="J1979" s="249">
        <v>68</v>
      </c>
      <c r="K1979" s="250">
        <v>1.5354671280276815</v>
      </c>
      <c r="L1979" s="251" t="s">
        <v>7730</v>
      </c>
      <c r="M1979" s="251" t="s">
        <v>6898</v>
      </c>
      <c r="N1979" s="245"/>
      <c r="S1979" s="251" t="s">
        <v>8717</v>
      </c>
    </row>
    <row r="1980" spans="1:20">
      <c r="A1980" s="245" t="s">
        <v>6267</v>
      </c>
      <c r="B1980" s="245" t="s">
        <v>6268</v>
      </c>
      <c r="C1980" s="245" t="s">
        <v>6269</v>
      </c>
      <c r="D1980" s="245">
        <v>2017</v>
      </c>
      <c r="E1980" s="246">
        <v>43808</v>
      </c>
      <c r="F1980" s="245" t="s">
        <v>6445</v>
      </c>
      <c r="G1980" s="247" t="s">
        <v>7812</v>
      </c>
      <c r="H1980" s="248" t="s">
        <v>7729</v>
      </c>
      <c r="I1980" s="249">
        <v>7152</v>
      </c>
      <c r="J1980" s="249">
        <v>77</v>
      </c>
      <c r="K1980" s="250">
        <v>1.5665899288769924</v>
      </c>
      <c r="L1980" s="251" t="s">
        <v>7730</v>
      </c>
      <c r="M1980" s="251" t="s">
        <v>7729</v>
      </c>
      <c r="N1980" s="245"/>
      <c r="S1980" s="251" t="s">
        <v>8711</v>
      </c>
      <c r="T1980" s="251" t="s">
        <v>8711</v>
      </c>
    </row>
    <row r="1981" spans="1:20">
      <c r="A1981" s="245" t="s">
        <v>6267</v>
      </c>
      <c r="B1981" s="245" t="s">
        <v>6268</v>
      </c>
      <c r="C1981" s="245" t="s">
        <v>6269</v>
      </c>
      <c r="D1981" s="245">
        <v>2017</v>
      </c>
      <c r="E1981" s="246">
        <v>43808</v>
      </c>
      <c r="F1981" s="245" t="s">
        <v>6354</v>
      </c>
      <c r="G1981" s="247" t="s">
        <v>7813</v>
      </c>
      <c r="H1981" s="248" t="s">
        <v>7729</v>
      </c>
      <c r="I1981" s="249">
        <v>5064</v>
      </c>
      <c r="J1981" s="249">
        <v>69</v>
      </c>
      <c r="K1981" s="250">
        <v>1.5415102782572168</v>
      </c>
      <c r="L1981" s="251" t="s">
        <v>7730</v>
      </c>
      <c r="M1981" s="251" t="s">
        <v>6898</v>
      </c>
      <c r="N1981" s="245"/>
      <c r="S1981" s="251" t="s">
        <v>8717</v>
      </c>
    </row>
    <row r="1982" spans="1:20">
      <c r="A1982" s="245" t="s">
        <v>6267</v>
      </c>
      <c r="B1982" s="245" t="s">
        <v>6268</v>
      </c>
      <c r="C1982" s="245" t="s">
        <v>6269</v>
      </c>
      <c r="D1982" s="245">
        <v>2017</v>
      </c>
      <c r="E1982" s="246">
        <v>43808</v>
      </c>
      <c r="F1982" s="245" t="s">
        <v>6452</v>
      </c>
      <c r="G1982" s="247" t="s">
        <v>6075</v>
      </c>
      <c r="H1982" s="248" t="s">
        <v>7729</v>
      </c>
      <c r="I1982" s="249">
        <v>5744</v>
      </c>
      <c r="J1982" s="249">
        <v>71</v>
      </c>
      <c r="K1982" s="250">
        <v>1.6048682493692568</v>
      </c>
      <c r="L1982" s="251" t="s">
        <v>7730</v>
      </c>
      <c r="M1982" s="251" t="s">
        <v>7729</v>
      </c>
      <c r="N1982" s="245"/>
      <c r="S1982" s="251" t="s">
        <v>8711</v>
      </c>
      <c r="T1982" s="251" t="s">
        <v>8711</v>
      </c>
    </row>
    <row r="1983" spans="1:20">
      <c r="A1983" s="245" t="s">
        <v>6267</v>
      </c>
      <c r="B1983" s="245" t="s">
        <v>6268</v>
      </c>
      <c r="C1983" s="245" t="s">
        <v>6269</v>
      </c>
      <c r="D1983" s="245">
        <v>2017</v>
      </c>
      <c r="E1983" s="246">
        <v>43808</v>
      </c>
      <c r="F1983" s="245" t="s">
        <v>6350</v>
      </c>
      <c r="G1983" s="247" t="s">
        <v>7814</v>
      </c>
      <c r="H1983" s="248" t="s">
        <v>7729</v>
      </c>
      <c r="I1983" s="249">
        <v>5994</v>
      </c>
      <c r="J1983" s="249">
        <v>73</v>
      </c>
      <c r="K1983" s="250">
        <v>1.5408066999642689</v>
      </c>
      <c r="L1983" s="251" t="s">
        <v>7730</v>
      </c>
      <c r="M1983" s="251" t="s">
        <v>6898</v>
      </c>
      <c r="N1983" s="245"/>
      <c r="S1983" s="251" t="s">
        <v>8717</v>
      </c>
    </row>
    <row r="1984" spans="1:20">
      <c r="A1984" s="245" t="s">
        <v>6267</v>
      </c>
      <c r="B1984" s="245" t="s">
        <v>6268</v>
      </c>
      <c r="C1984" s="245" t="s">
        <v>6269</v>
      </c>
      <c r="D1984" s="245">
        <v>2017</v>
      </c>
      <c r="E1984" s="246">
        <v>43808</v>
      </c>
      <c r="F1984" s="245" t="s">
        <v>7251</v>
      </c>
      <c r="G1984" s="247" t="s">
        <v>6161</v>
      </c>
      <c r="H1984" s="248" t="s">
        <v>7729</v>
      </c>
      <c r="I1984" s="249">
        <v>4870</v>
      </c>
      <c r="J1984" s="249">
        <v>69</v>
      </c>
      <c r="K1984" s="250">
        <v>1.482455579603603</v>
      </c>
      <c r="L1984" s="251" t="s">
        <v>7730</v>
      </c>
      <c r="M1984" s="251" t="s">
        <v>8712</v>
      </c>
      <c r="N1984" s="245"/>
      <c r="S1984" s="251" t="s">
        <v>5923</v>
      </c>
      <c r="T1984" s="251" t="s">
        <v>5923</v>
      </c>
    </row>
    <row r="1985" spans="1:20">
      <c r="A1985" s="245" t="s">
        <v>6267</v>
      </c>
      <c r="B1985" s="245" t="s">
        <v>6268</v>
      </c>
      <c r="C1985" s="245" t="s">
        <v>6269</v>
      </c>
      <c r="D1985" s="245">
        <v>2017</v>
      </c>
      <c r="E1985" s="246">
        <v>43808</v>
      </c>
      <c r="F1985" s="245" t="s">
        <v>6496</v>
      </c>
      <c r="G1985" s="247" t="s">
        <v>7815</v>
      </c>
      <c r="H1985" s="248" t="s">
        <v>7729</v>
      </c>
      <c r="I1985" s="249">
        <v>6786</v>
      </c>
      <c r="J1985" s="249">
        <v>75</v>
      </c>
      <c r="K1985" s="250">
        <v>1.6085333333333334</v>
      </c>
      <c r="L1985" s="251" t="s">
        <v>7730</v>
      </c>
      <c r="M1985" s="251" t="s">
        <v>7729</v>
      </c>
      <c r="N1985" s="245"/>
      <c r="S1985" s="251" t="s">
        <v>8711</v>
      </c>
      <c r="T1985" s="251" t="s">
        <v>8711</v>
      </c>
    </row>
    <row r="1986" spans="1:20">
      <c r="A1986" s="245" t="s">
        <v>6267</v>
      </c>
      <c r="B1986" s="245" t="s">
        <v>6268</v>
      </c>
      <c r="C1986" s="245" t="s">
        <v>6269</v>
      </c>
      <c r="D1986" s="245">
        <v>2017</v>
      </c>
      <c r="E1986" s="246">
        <v>43808</v>
      </c>
      <c r="F1986" s="245" t="s">
        <v>6586</v>
      </c>
      <c r="G1986" s="247" t="s">
        <v>7816</v>
      </c>
      <c r="H1986" s="248" t="s">
        <v>7729</v>
      </c>
      <c r="I1986" s="249">
        <v>6646</v>
      </c>
      <c r="J1986" s="249">
        <v>74</v>
      </c>
      <c r="K1986" s="250">
        <v>1.6400805480425642</v>
      </c>
      <c r="L1986" s="251" t="s">
        <v>7730</v>
      </c>
      <c r="M1986" s="251" t="s">
        <v>7729</v>
      </c>
      <c r="N1986" s="245"/>
      <c r="S1986" s="251" t="s">
        <v>8711</v>
      </c>
      <c r="T1986" s="251" t="s">
        <v>8711</v>
      </c>
    </row>
    <row r="1987" spans="1:20">
      <c r="A1987" s="245" t="s">
        <v>6267</v>
      </c>
      <c r="B1987" s="245" t="s">
        <v>6268</v>
      </c>
      <c r="C1987" s="245" t="s">
        <v>6269</v>
      </c>
      <c r="D1987" s="245">
        <v>2017</v>
      </c>
      <c r="E1987" s="246">
        <v>43808</v>
      </c>
      <c r="F1987" s="245" t="s">
        <v>6382</v>
      </c>
      <c r="G1987" s="247" t="s">
        <v>7817</v>
      </c>
      <c r="H1987" s="248" t="s">
        <v>7729</v>
      </c>
      <c r="I1987" s="249">
        <v>6148</v>
      </c>
      <c r="J1987" s="249">
        <v>75</v>
      </c>
      <c r="K1987" s="250">
        <v>1.4573037037037038</v>
      </c>
      <c r="L1987" s="251" t="s">
        <v>7730</v>
      </c>
      <c r="M1987" s="251" t="s">
        <v>6898</v>
      </c>
      <c r="N1987" s="245"/>
      <c r="S1987" s="251" t="s">
        <v>8717</v>
      </c>
    </row>
    <row r="1988" spans="1:20">
      <c r="A1988" s="245" t="s">
        <v>6267</v>
      </c>
      <c r="B1988" s="245" t="s">
        <v>6268</v>
      </c>
      <c r="C1988" s="245" t="s">
        <v>6269</v>
      </c>
      <c r="D1988" s="245">
        <v>2017</v>
      </c>
      <c r="E1988" s="246">
        <v>43808</v>
      </c>
      <c r="F1988" s="245" t="s">
        <v>6416</v>
      </c>
      <c r="G1988" s="247" t="s">
        <v>7818</v>
      </c>
      <c r="H1988" s="248" t="s">
        <v>7729</v>
      </c>
      <c r="I1988" s="249">
        <v>5174</v>
      </c>
      <c r="J1988" s="249">
        <v>70</v>
      </c>
      <c r="K1988" s="250">
        <v>1.508454810495627</v>
      </c>
      <c r="L1988" s="251" t="s">
        <v>7730</v>
      </c>
      <c r="M1988" s="251" t="s">
        <v>6898</v>
      </c>
      <c r="N1988" s="245"/>
      <c r="S1988" s="251" t="s">
        <v>8717</v>
      </c>
    </row>
    <row r="1989" spans="1:20">
      <c r="A1989" s="245" t="s">
        <v>6267</v>
      </c>
      <c r="B1989" s="245" t="s">
        <v>6268</v>
      </c>
      <c r="C1989" s="245" t="s">
        <v>6269</v>
      </c>
      <c r="D1989" s="245">
        <v>2017</v>
      </c>
      <c r="E1989" s="246">
        <v>43808</v>
      </c>
      <c r="F1989" s="245" t="s">
        <v>6525</v>
      </c>
      <c r="G1989" s="247" t="s">
        <v>5907</v>
      </c>
      <c r="H1989" s="248" t="s">
        <v>7729</v>
      </c>
      <c r="I1989" s="249">
        <v>8130</v>
      </c>
      <c r="J1989" s="249">
        <v>78</v>
      </c>
      <c r="K1989" s="250">
        <v>1.7131947605320386</v>
      </c>
      <c r="L1989" s="251" t="s">
        <v>7730</v>
      </c>
      <c r="M1989" s="251" t="s">
        <v>7729</v>
      </c>
      <c r="N1989" s="245"/>
      <c r="S1989" s="251" t="s">
        <v>8711</v>
      </c>
      <c r="T1989" s="251" t="s">
        <v>8711</v>
      </c>
    </row>
    <row r="1990" spans="1:20">
      <c r="A1990" s="245" t="s">
        <v>6267</v>
      </c>
      <c r="B1990" s="245" t="s">
        <v>6268</v>
      </c>
      <c r="C1990" s="245" t="s">
        <v>6269</v>
      </c>
      <c r="D1990" s="245">
        <v>2017</v>
      </c>
      <c r="E1990" s="246">
        <v>43808</v>
      </c>
      <c r="F1990" s="245" t="s">
        <v>6486</v>
      </c>
      <c r="G1990" s="247" t="s">
        <v>7819</v>
      </c>
      <c r="H1990" s="248" t="s">
        <v>7729</v>
      </c>
      <c r="I1990" s="249">
        <v>7054</v>
      </c>
      <c r="J1990" s="249">
        <v>76</v>
      </c>
      <c r="K1990" s="250">
        <v>1.6069215629100453</v>
      </c>
      <c r="L1990" s="251" t="s">
        <v>7730</v>
      </c>
      <c r="M1990" s="251" t="s">
        <v>8712</v>
      </c>
      <c r="N1990" s="245"/>
      <c r="S1990" s="251" t="s">
        <v>5923</v>
      </c>
      <c r="T1990" s="251" t="s">
        <v>5923</v>
      </c>
    </row>
    <row r="1991" spans="1:20">
      <c r="A1991" s="245" t="s">
        <v>6267</v>
      </c>
      <c r="B1991" s="245" t="s">
        <v>6268</v>
      </c>
      <c r="C1991" s="245" t="s">
        <v>6269</v>
      </c>
      <c r="D1991" s="245">
        <v>2017</v>
      </c>
      <c r="E1991" s="246">
        <v>43808</v>
      </c>
      <c r="F1991" s="245" t="s">
        <v>6758</v>
      </c>
      <c r="G1991" s="247" t="s">
        <v>7820</v>
      </c>
      <c r="H1991" s="248" t="s">
        <v>7729</v>
      </c>
      <c r="I1991" s="249">
        <v>5712</v>
      </c>
      <c r="J1991" s="249">
        <v>73</v>
      </c>
      <c r="K1991" s="250">
        <v>1.4683162946606447</v>
      </c>
      <c r="L1991" s="251" t="s">
        <v>7730</v>
      </c>
      <c r="M1991" s="251" t="s">
        <v>6898</v>
      </c>
      <c r="N1991" s="245"/>
      <c r="S1991" s="251" t="s">
        <v>8717</v>
      </c>
    </row>
    <row r="1992" spans="1:20">
      <c r="A1992" s="245" t="s">
        <v>6267</v>
      </c>
      <c r="B1992" s="245" t="s">
        <v>6268</v>
      </c>
      <c r="C1992" s="245" t="s">
        <v>6269</v>
      </c>
      <c r="D1992" s="245">
        <v>2017</v>
      </c>
      <c r="E1992" s="246">
        <v>43808</v>
      </c>
      <c r="F1992" s="245" t="s">
        <v>6390</v>
      </c>
      <c r="G1992" s="247" t="s">
        <v>7821</v>
      </c>
      <c r="H1992" s="248" t="s">
        <v>7729</v>
      </c>
      <c r="I1992" s="249">
        <v>5376</v>
      </c>
      <c r="J1992" s="249">
        <v>70</v>
      </c>
      <c r="K1992" s="250">
        <v>1.5673469387755101</v>
      </c>
      <c r="L1992" s="251" t="s">
        <v>7730</v>
      </c>
      <c r="M1992" s="251" t="s">
        <v>7729</v>
      </c>
      <c r="N1992" s="245"/>
      <c r="S1992" s="251" t="s">
        <v>8714</v>
      </c>
      <c r="T1992" s="251" t="s">
        <v>8714</v>
      </c>
    </row>
    <row r="1993" spans="1:20">
      <c r="A1993" s="245" t="s">
        <v>6267</v>
      </c>
      <c r="B1993" s="245" t="s">
        <v>6268</v>
      </c>
      <c r="C1993" s="245" t="s">
        <v>6269</v>
      </c>
      <c r="D1993" s="245">
        <v>2017</v>
      </c>
      <c r="E1993" s="246">
        <v>43808</v>
      </c>
      <c r="F1993" s="245" t="s">
        <v>6473</v>
      </c>
      <c r="G1993" s="247" t="s">
        <v>7822</v>
      </c>
      <c r="H1993" s="248" t="s">
        <v>7729</v>
      </c>
      <c r="I1993" s="249">
        <v>5910</v>
      </c>
      <c r="J1993" s="249">
        <v>72</v>
      </c>
      <c r="K1993" s="250">
        <v>1.5833976337448559</v>
      </c>
      <c r="L1993" s="251" t="s">
        <v>7730</v>
      </c>
      <c r="M1993" s="251" t="s">
        <v>6898</v>
      </c>
      <c r="N1993" s="245"/>
      <c r="S1993" s="251" t="s">
        <v>8717</v>
      </c>
    </row>
    <row r="1994" spans="1:20">
      <c r="A1994" s="245" t="s">
        <v>6267</v>
      </c>
      <c r="B1994" s="245" t="s">
        <v>6268</v>
      </c>
      <c r="C1994" s="245" t="s">
        <v>6269</v>
      </c>
      <c r="D1994" s="245">
        <v>2017</v>
      </c>
      <c r="E1994" s="246">
        <v>43808</v>
      </c>
      <c r="F1994" s="245" t="s">
        <v>6641</v>
      </c>
      <c r="G1994" s="247" t="s">
        <v>7823</v>
      </c>
      <c r="H1994" s="248" t="s">
        <v>7729</v>
      </c>
      <c r="I1994" s="249">
        <v>4670</v>
      </c>
      <c r="J1994" s="249">
        <v>68</v>
      </c>
      <c r="K1994" s="250">
        <v>1.4852177895379606</v>
      </c>
      <c r="L1994" s="251" t="s">
        <v>7730</v>
      </c>
      <c r="M1994" s="251" t="s">
        <v>6898</v>
      </c>
      <c r="N1994" s="245"/>
      <c r="S1994" s="251" t="s">
        <v>8717</v>
      </c>
    </row>
    <row r="1995" spans="1:20">
      <c r="A1995" s="245" t="s">
        <v>6267</v>
      </c>
      <c r="B1995" s="245" t="s">
        <v>6268</v>
      </c>
      <c r="C1995" s="245" t="s">
        <v>6269</v>
      </c>
      <c r="D1995" s="245">
        <v>2017</v>
      </c>
      <c r="E1995" s="246">
        <v>43808</v>
      </c>
      <c r="F1995" s="245" t="s">
        <v>6369</v>
      </c>
      <c r="G1995" s="247" t="s">
        <v>7824</v>
      </c>
      <c r="H1995" s="248" t="s">
        <v>7729</v>
      </c>
      <c r="I1995" s="249">
        <v>5836</v>
      </c>
      <c r="J1995" s="249">
        <v>72</v>
      </c>
      <c r="K1995" s="250">
        <v>1.5635716735253773</v>
      </c>
      <c r="L1995" s="251" t="s">
        <v>7730</v>
      </c>
      <c r="M1995" s="251" t="s">
        <v>6898</v>
      </c>
      <c r="N1995" s="245"/>
      <c r="S1995" s="251" t="s">
        <v>8717</v>
      </c>
    </row>
    <row r="1996" spans="1:20">
      <c r="A1996" s="245" t="s">
        <v>6267</v>
      </c>
      <c r="B1996" s="245" t="s">
        <v>6268</v>
      </c>
      <c r="C1996" s="245" t="s">
        <v>6269</v>
      </c>
      <c r="D1996" s="245">
        <v>2017</v>
      </c>
      <c r="E1996" s="246">
        <v>43808</v>
      </c>
      <c r="F1996" s="245" t="s">
        <v>6454</v>
      </c>
      <c r="G1996" s="247" t="s">
        <v>7825</v>
      </c>
      <c r="H1996" s="248" t="s">
        <v>7729</v>
      </c>
      <c r="I1996" s="249">
        <v>7728</v>
      </c>
      <c r="J1996" s="249">
        <v>76</v>
      </c>
      <c r="K1996" s="250">
        <v>1.7604607085580988</v>
      </c>
      <c r="L1996" s="251" t="s">
        <v>7730</v>
      </c>
      <c r="M1996" s="251" t="s">
        <v>6898</v>
      </c>
      <c r="N1996" s="245"/>
      <c r="S1996" s="251" t="s">
        <v>8717</v>
      </c>
    </row>
    <row r="1997" spans="1:20">
      <c r="A1997" s="245" t="s">
        <v>6267</v>
      </c>
      <c r="B1997" s="245" t="s">
        <v>6268</v>
      </c>
      <c r="C1997" s="245" t="s">
        <v>6269</v>
      </c>
      <c r="D1997" s="245">
        <v>2017</v>
      </c>
      <c r="E1997" s="246">
        <v>43808</v>
      </c>
      <c r="F1997" s="245" t="s">
        <v>6899</v>
      </c>
      <c r="G1997" s="247" t="s">
        <v>7826</v>
      </c>
      <c r="H1997" s="248" t="s">
        <v>7729</v>
      </c>
      <c r="I1997" s="249">
        <v>6808</v>
      </c>
      <c r="J1997" s="249">
        <v>74</v>
      </c>
      <c r="K1997" s="250">
        <v>1.6800584368151936</v>
      </c>
      <c r="L1997" s="251" t="s">
        <v>7730</v>
      </c>
      <c r="M1997" s="251" t="s">
        <v>6898</v>
      </c>
      <c r="N1997" s="245"/>
      <c r="S1997" s="251" t="s">
        <v>8717</v>
      </c>
    </row>
    <row r="1998" spans="1:20">
      <c r="A1998" s="245" t="s">
        <v>6267</v>
      </c>
      <c r="B1998" s="245" t="s">
        <v>6268</v>
      </c>
      <c r="C1998" s="245" t="s">
        <v>6269</v>
      </c>
      <c r="D1998" s="245">
        <v>2017</v>
      </c>
      <c r="E1998" s="246">
        <v>43808</v>
      </c>
      <c r="F1998" s="245" t="s">
        <v>6324</v>
      </c>
      <c r="G1998" s="247" t="s">
        <v>7827</v>
      </c>
      <c r="H1998" s="248" t="s">
        <v>7729</v>
      </c>
      <c r="I1998" s="249">
        <v>5464</v>
      </c>
      <c r="J1998" s="249">
        <v>70</v>
      </c>
      <c r="K1998" s="250">
        <v>1.5930029154518952</v>
      </c>
      <c r="L1998" s="251" t="s">
        <v>7730</v>
      </c>
      <c r="M1998" s="251" t="s">
        <v>7729</v>
      </c>
      <c r="N1998" s="245"/>
      <c r="S1998" s="251" t="s">
        <v>8711</v>
      </c>
      <c r="T1998" s="251" t="s">
        <v>8711</v>
      </c>
    </row>
    <row r="1999" spans="1:20">
      <c r="A1999" s="245" t="s">
        <v>6267</v>
      </c>
      <c r="B1999" s="245" t="s">
        <v>6268</v>
      </c>
      <c r="C1999" s="245" t="s">
        <v>6269</v>
      </c>
      <c r="D1999" s="245">
        <v>2017</v>
      </c>
      <c r="E1999" s="246">
        <v>43808</v>
      </c>
      <c r="F1999" s="245" t="s">
        <v>6422</v>
      </c>
      <c r="G1999" s="247" t="s">
        <v>7828</v>
      </c>
      <c r="H1999" s="248" t="s">
        <v>7729</v>
      </c>
      <c r="I1999" s="249">
        <v>5680</v>
      </c>
      <c r="J1999" s="249">
        <v>73</v>
      </c>
      <c r="K1999" s="250">
        <v>1.460090433065907</v>
      </c>
      <c r="L1999" s="251" t="s">
        <v>7730</v>
      </c>
      <c r="M1999" s="251" t="s">
        <v>6898</v>
      </c>
      <c r="N1999" s="245"/>
      <c r="S1999" s="251" t="s">
        <v>8717</v>
      </c>
    </row>
    <row r="2000" spans="1:20">
      <c r="A2000" s="245" t="s">
        <v>6267</v>
      </c>
      <c r="B2000" s="245" t="s">
        <v>6268</v>
      </c>
      <c r="C2000" s="245" t="s">
        <v>6269</v>
      </c>
      <c r="D2000" s="245">
        <v>2017</v>
      </c>
      <c r="E2000" s="246">
        <v>43808</v>
      </c>
      <c r="F2000" s="245" t="s">
        <v>6887</v>
      </c>
      <c r="G2000" s="247" t="s">
        <v>7829</v>
      </c>
      <c r="H2000" s="248" t="s">
        <v>7729</v>
      </c>
      <c r="I2000" s="249">
        <v>7810</v>
      </c>
      <c r="J2000" s="249">
        <v>78</v>
      </c>
      <c r="K2000" s="250">
        <v>1.6457627404372968</v>
      </c>
      <c r="L2000" s="251" t="s">
        <v>7730</v>
      </c>
      <c r="M2000" s="251" t="s">
        <v>7729</v>
      </c>
      <c r="N2000" s="245"/>
      <c r="S2000" s="251" t="s">
        <v>8714</v>
      </c>
      <c r="T2000" s="251" t="s">
        <v>8714</v>
      </c>
    </row>
    <row r="2001" spans="1:20">
      <c r="A2001" s="245" t="s">
        <v>6267</v>
      </c>
      <c r="B2001" s="245" t="s">
        <v>6268</v>
      </c>
      <c r="C2001" s="245" t="s">
        <v>6269</v>
      </c>
      <c r="D2001" s="245">
        <v>2017</v>
      </c>
      <c r="E2001" s="246">
        <v>43808</v>
      </c>
      <c r="F2001" s="245" t="s">
        <v>6404</v>
      </c>
      <c r="G2001" s="247" t="s">
        <v>7830</v>
      </c>
      <c r="H2001" s="248" t="s">
        <v>7729</v>
      </c>
      <c r="I2001" s="249">
        <v>6828</v>
      </c>
      <c r="J2001" s="249">
        <v>74</v>
      </c>
      <c r="K2001" s="250">
        <v>1.6849939786389749</v>
      </c>
      <c r="L2001" s="251" t="s">
        <v>7730</v>
      </c>
      <c r="M2001" s="251" t="s">
        <v>7729</v>
      </c>
      <c r="N2001" s="245"/>
      <c r="S2001" s="251" t="s">
        <v>8711</v>
      </c>
      <c r="T2001" s="251" t="s">
        <v>8711</v>
      </c>
    </row>
    <row r="2002" spans="1:20">
      <c r="A2002" s="245" t="s">
        <v>6267</v>
      </c>
      <c r="B2002" s="245" t="s">
        <v>6268</v>
      </c>
      <c r="C2002" s="245" t="s">
        <v>6269</v>
      </c>
      <c r="D2002" s="245">
        <v>2017</v>
      </c>
      <c r="E2002" s="246">
        <v>43808</v>
      </c>
      <c r="F2002" s="245" t="s">
        <v>6430</v>
      </c>
      <c r="G2002" s="247" t="s">
        <v>7831</v>
      </c>
      <c r="H2002" s="248" t="s">
        <v>7729</v>
      </c>
      <c r="I2002" s="249">
        <v>6382</v>
      </c>
      <c r="J2002" s="249">
        <v>72</v>
      </c>
      <c r="K2002" s="250">
        <v>1.7098551097393691</v>
      </c>
      <c r="L2002" s="251" t="s">
        <v>7730</v>
      </c>
      <c r="M2002" s="251" t="s">
        <v>7729</v>
      </c>
      <c r="N2002" s="245"/>
      <c r="S2002" s="251" t="s">
        <v>8711</v>
      </c>
      <c r="T2002" s="251" t="s">
        <v>8711</v>
      </c>
    </row>
    <row r="2003" spans="1:20">
      <c r="A2003" s="245" t="s">
        <v>6267</v>
      </c>
      <c r="B2003" s="245" t="s">
        <v>6268</v>
      </c>
      <c r="C2003" s="245" t="s">
        <v>6269</v>
      </c>
      <c r="D2003" s="245">
        <v>2017</v>
      </c>
      <c r="E2003" s="246">
        <v>43808</v>
      </c>
      <c r="F2003" s="245" t="s">
        <v>6317</v>
      </c>
      <c r="G2003" s="247" t="s">
        <v>7832</v>
      </c>
      <c r="H2003" s="248" t="s">
        <v>7729</v>
      </c>
      <c r="I2003" s="249">
        <v>5796</v>
      </c>
      <c r="J2003" s="249">
        <v>72</v>
      </c>
      <c r="K2003" s="250">
        <v>1.5528549382716048</v>
      </c>
      <c r="L2003" s="251" t="s">
        <v>7730</v>
      </c>
      <c r="M2003" s="251" t="s">
        <v>6898</v>
      </c>
      <c r="N2003" s="245"/>
      <c r="S2003" s="251" t="s">
        <v>8717</v>
      </c>
    </row>
    <row r="2004" spans="1:20">
      <c r="A2004" s="245" t="s">
        <v>6267</v>
      </c>
      <c r="B2004" s="245" t="s">
        <v>6268</v>
      </c>
      <c r="C2004" s="245" t="s">
        <v>6269</v>
      </c>
      <c r="D2004" s="245">
        <v>2017</v>
      </c>
      <c r="E2004" s="246">
        <v>43808</v>
      </c>
      <c r="F2004" s="245" t="s">
        <v>6382</v>
      </c>
      <c r="G2004" s="247" t="s">
        <v>7833</v>
      </c>
      <c r="H2004" s="248" t="s">
        <v>7729</v>
      </c>
      <c r="I2004" s="249">
        <v>6290</v>
      </c>
      <c r="J2004" s="249">
        <v>73</v>
      </c>
      <c r="K2004" s="250">
        <v>1.616895919715591</v>
      </c>
      <c r="L2004" s="251" t="s">
        <v>7730</v>
      </c>
      <c r="M2004" s="251" t="s">
        <v>6898</v>
      </c>
      <c r="N2004" s="245"/>
      <c r="S2004" s="251" t="s">
        <v>8717</v>
      </c>
    </row>
    <row r="2005" spans="1:20">
      <c r="A2005" s="245" t="s">
        <v>6267</v>
      </c>
      <c r="B2005" s="245" t="s">
        <v>6268</v>
      </c>
      <c r="C2005" s="245" t="s">
        <v>6269</v>
      </c>
      <c r="D2005" s="245">
        <v>2017</v>
      </c>
      <c r="E2005" s="246">
        <v>43808</v>
      </c>
      <c r="F2005" s="245" t="s">
        <v>6289</v>
      </c>
      <c r="G2005" s="247" t="s">
        <v>7834</v>
      </c>
      <c r="H2005" s="248" t="s">
        <v>7729</v>
      </c>
      <c r="I2005" s="249">
        <v>7784</v>
      </c>
      <c r="J2005" s="249">
        <v>79</v>
      </c>
      <c r="K2005" s="250">
        <v>1.5787797719855834</v>
      </c>
      <c r="L2005" s="251" t="s">
        <v>7730</v>
      </c>
      <c r="M2005" s="251" t="s">
        <v>6898</v>
      </c>
      <c r="N2005" s="245"/>
      <c r="S2005" s="251" t="s">
        <v>8717</v>
      </c>
    </row>
    <row r="2006" spans="1:20">
      <c r="A2006" s="245" t="s">
        <v>6267</v>
      </c>
      <c r="B2006" s="245" t="s">
        <v>6268</v>
      </c>
      <c r="C2006" s="245" t="s">
        <v>6269</v>
      </c>
      <c r="D2006" s="245">
        <v>2017</v>
      </c>
      <c r="E2006" s="246">
        <v>43808</v>
      </c>
      <c r="F2006" s="245" t="s">
        <v>6584</v>
      </c>
      <c r="G2006" s="247" t="s">
        <v>7835</v>
      </c>
      <c r="H2006" s="248" t="s">
        <v>7729</v>
      </c>
      <c r="I2006" s="249">
        <v>7434</v>
      </c>
      <c r="J2006" s="249">
        <v>76</v>
      </c>
      <c r="K2006" s="250">
        <v>1.6934866598629539</v>
      </c>
      <c r="L2006" s="251" t="s">
        <v>7730</v>
      </c>
      <c r="M2006" s="251" t="s">
        <v>6898</v>
      </c>
      <c r="N2006" s="245"/>
      <c r="S2006" s="251" t="s">
        <v>8717</v>
      </c>
    </row>
    <row r="2007" spans="1:20">
      <c r="A2007" s="245" t="s">
        <v>6267</v>
      </c>
      <c r="B2007" s="245" t="s">
        <v>6268</v>
      </c>
      <c r="C2007" s="245" t="s">
        <v>6269</v>
      </c>
      <c r="D2007" s="245">
        <v>2017</v>
      </c>
      <c r="E2007" s="246">
        <v>43808</v>
      </c>
      <c r="F2007" s="245" t="s">
        <v>6807</v>
      </c>
      <c r="G2007" s="247" t="s">
        <v>7836</v>
      </c>
      <c r="H2007" s="248" t="s">
        <v>7729</v>
      </c>
      <c r="I2007" s="249">
        <v>7630</v>
      </c>
      <c r="J2007" s="249">
        <v>78</v>
      </c>
      <c r="K2007" s="250">
        <v>1.6078322291340041</v>
      </c>
      <c r="L2007" s="251" t="s">
        <v>7730</v>
      </c>
      <c r="M2007" s="251" t="s">
        <v>6898</v>
      </c>
      <c r="N2007" s="245"/>
      <c r="S2007" s="251" t="s">
        <v>8717</v>
      </c>
    </row>
    <row r="2008" spans="1:20">
      <c r="A2008" s="245" t="s">
        <v>6267</v>
      </c>
      <c r="B2008" s="245" t="s">
        <v>6268</v>
      </c>
      <c r="C2008" s="245" t="s">
        <v>6269</v>
      </c>
      <c r="D2008" s="245">
        <v>2017</v>
      </c>
      <c r="E2008" s="246">
        <v>43808</v>
      </c>
      <c r="F2008" s="245" t="s">
        <v>6386</v>
      </c>
      <c r="G2008" s="247" t="s">
        <v>7837</v>
      </c>
      <c r="H2008" s="248" t="s">
        <v>7729</v>
      </c>
      <c r="I2008" s="249">
        <v>9520</v>
      </c>
      <c r="J2008" s="249">
        <v>82</v>
      </c>
      <c r="K2008" s="250">
        <v>1.7266145296789075</v>
      </c>
      <c r="L2008" s="251" t="s">
        <v>7730</v>
      </c>
      <c r="M2008" s="251" t="s">
        <v>7729</v>
      </c>
      <c r="N2008" s="245"/>
      <c r="S2008" s="251" t="s">
        <v>8711</v>
      </c>
      <c r="T2008" s="251" t="s">
        <v>8711</v>
      </c>
    </row>
    <row r="2009" spans="1:20">
      <c r="A2009" s="245" t="s">
        <v>6267</v>
      </c>
      <c r="B2009" s="245" t="s">
        <v>6268</v>
      </c>
      <c r="C2009" s="245" t="s">
        <v>6269</v>
      </c>
      <c r="D2009" s="245">
        <v>2017</v>
      </c>
      <c r="E2009" s="246">
        <v>43808</v>
      </c>
      <c r="F2009" s="245" t="s">
        <v>6328</v>
      </c>
      <c r="G2009" s="247" t="s">
        <v>7838</v>
      </c>
      <c r="H2009" s="248" t="s">
        <v>7729</v>
      </c>
      <c r="I2009" s="249">
        <v>6942</v>
      </c>
      <c r="J2009" s="249">
        <v>74</v>
      </c>
      <c r="K2009" s="250">
        <v>1.713126567034529</v>
      </c>
      <c r="L2009" s="251" t="s">
        <v>7730</v>
      </c>
      <c r="M2009" s="251" t="s">
        <v>6898</v>
      </c>
      <c r="N2009" s="245"/>
      <c r="S2009" s="251" t="s">
        <v>8717</v>
      </c>
    </row>
    <row r="2010" spans="1:20">
      <c r="A2010" s="245" t="s">
        <v>6267</v>
      </c>
      <c r="B2010" s="245" t="s">
        <v>6268</v>
      </c>
      <c r="C2010" s="245" t="s">
        <v>6269</v>
      </c>
      <c r="D2010" s="245">
        <v>2017</v>
      </c>
      <c r="E2010" s="246">
        <v>43808</v>
      </c>
      <c r="F2010" s="245" t="s">
        <v>6383</v>
      </c>
      <c r="G2010" s="247" t="s">
        <v>7839</v>
      </c>
      <c r="H2010" s="248" t="s">
        <v>7729</v>
      </c>
      <c r="I2010" s="249">
        <v>7300</v>
      </c>
      <c r="J2010" s="249">
        <v>75</v>
      </c>
      <c r="K2010" s="250">
        <v>1.7303703703703703</v>
      </c>
      <c r="L2010" s="251" t="s">
        <v>7730</v>
      </c>
      <c r="M2010" s="251" t="s">
        <v>6898</v>
      </c>
      <c r="N2010" s="245"/>
      <c r="S2010" s="251" t="s">
        <v>8717</v>
      </c>
    </row>
    <row r="2011" spans="1:20">
      <c r="A2011" s="245" t="s">
        <v>6267</v>
      </c>
      <c r="B2011" s="245" t="s">
        <v>6268</v>
      </c>
      <c r="C2011" s="245" t="s">
        <v>6269</v>
      </c>
      <c r="D2011" s="245">
        <v>2017</v>
      </c>
      <c r="E2011" s="246">
        <v>43808</v>
      </c>
      <c r="F2011" s="245" t="s">
        <v>6492</v>
      </c>
      <c r="G2011" s="247" t="s">
        <v>7840</v>
      </c>
      <c r="H2011" s="248" t="s">
        <v>7729</v>
      </c>
      <c r="I2011" s="249">
        <v>5036</v>
      </c>
      <c r="J2011" s="249">
        <v>68</v>
      </c>
      <c r="K2011" s="250">
        <v>1.6016181559128841</v>
      </c>
      <c r="L2011" s="251" t="s">
        <v>7730</v>
      </c>
      <c r="M2011" s="251" t="s">
        <v>6898</v>
      </c>
      <c r="N2011" s="245"/>
      <c r="S2011" s="251" t="s">
        <v>8717</v>
      </c>
    </row>
    <row r="2012" spans="1:20">
      <c r="A2012" s="245" t="s">
        <v>6267</v>
      </c>
      <c r="B2012" s="245" t="s">
        <v>6268</v>
      </c>
      <c r="C2012" s="245" t="s">
        <v>6269</v>
      </c>
      <c r="D2012" s="245">
        <v>2017</v>
      </c>
      <c r="E2012" s="246">
        <v>43808</v>
      </c>
      <c r="F2012" s="245" t="s">
        <v>6480</v>
      </c>
      <c r="G2012" s="247" t="s">
        <v>7841</v>
      </c>
      <c r="H2012" s="248" t="s">
        <v>7729</v>
      </c>
      <c r="I2012" s="249">
        <v>7318</v>
      </c>
      <c r="J2012" s="249">
        <v>78</v>
      </c>
      <c r="K2012" s="250">
        <v>1.5420860095416309</v>
      </c>
      <c r="L2012" s="251" t="s">
        <v>7730</v>
      </c>
      <c r="M2012" s="251" t="s">
        <v>6898</v>
      </c>
      <c r="N2012" s="245"/>
      <c r="S2012" s="251" t="s">
        <v>8717</v>
      </c>
    </row>
    <row r="2013" spans="1:20">
      <c r="A2013" s="245" t="s">
        <v>6267</v>
      </c>
      <c r="B2013" s="245" t="s">
        <v>6268</v>
      </c>
      <c r="C2013" s="245" t="s">
        <v>6269</v>
      </c>
      <c r="D2013" s="245">
        <v>2017</v>
      </c>
      <c r="E2013" s="246">
        <v>43808</v>
      </c>
      <c r="F2013" s="245" t="s">
        <v>6905</v>
      </c>
      <c r="G2013" s="247" t="s">
        <v>7842</v>
      </c>
      <c r="H2013" s="248" t="s">
        <v>7729</v>
      </c>
      <c r="I2013" s="249">
        <v>6742</v>
      </c>
      <c r="J2013" s="249">
        <v>74</v>
      </c>
      <c r="K2013" s="250">
        <v>1.6637711487967148</v>
      </c>
      <c r="L2013" s="251" t="s">
        <v>7730</v>
      </c>
      <c r="M2013" s="251" t="s">
        <v>6898</v>
      </c>
      <c r="N2013" s="245"/>
      <c r="S2013" s="251" t="s">
        <v>8717</v>
      </c>
    </row>
    <row r="2014" spans="1:20">
      <c r="A2014" s="245" t="s">
        <v>6267</v>
      </c>
      <c r="B2014" s="245" t="s">
        <v>6268</v>
      </c>
      <c r="C2014" s="245" t="s">
        <v>6269</v>
      </c>
      <c r="D2014" s="245">
        <v>2017</v>
      </c>
      <c r="E2014" s="246">
        <v>43808</v>
      </c>
      <c r="F2014" s="245" t="s">
        <v>6350</v>
      </c>
      <c r="G2014" s="247" t="s">
        <v>7843</v>
      </c>
      <c r="H2014" s="248" t="s">
        <v>7729</v>
      </c>
      <c r="I2014" s="249">
        <v>5960</v>
      </c>
      <c r="J2014" s="249">
        <v>73</v>
      </c>
      <c r="K2014" s="250">
        <v>1.5320667220198603</v>
      </c>
      <c r="L2014" s="251" t="s">
        <v>7730</v>
      </c>
      <c r="M2014" s="251" t="s">
        <v>6898</v>
      </c>
      <c r="N2014" s="245"/>
      <c r="S2014" s="251" t="s">
        <v>8717</v>
      </c>
    </row>
    <row r="2015" spans="1:20">
      <c r="A2015" s="245" t="s">
        <v>6267</v>
      </c>
      <c r="B2015" s="245" t="s">
        <v>6268</v>
      </c>
      <c r="C2015" s="245" t="s">
        <v>6269</v>
      </c>
      <c r="D2015" s="245">
        <v>2017</v>
      </c>
      <c r="E2015" s="246">
        <v>43808</v>
      </c>
      <c r="F2015" s="245" t="s">
        <v>6512</v>
      </c>
      <c r="G2015" s="247" t="s">
        <v>7844</v>
      </c>
      <c r="H2015" s="248" t="s">
        <v>7729</v>
      </c>
      <c r="I2015" s="249">
        <v>5644</v>
      </c>
      <c r="J2015" s="249">
        <v>71</v>
      </c>
      <c r="K2015" s="250">
        <v>1.5769283425209062</v>
      </c>
      <c r="L2015" s="251" t="s">
        <v>7730</v>
      </c>
      <c r="M2015" s="251" t="s">
        <v>6898</v>
      </c>
      <c r="N2015" s="245"/>
      <c r="S2015" s="251" t="s">
        <v>8717</v>
      </c>
    </row>
    <row r="2016" spans="1:20">
      <c r="A2016" s="245" t="s">
        <v>6267</v>
      </c>
      <c r="B2016" s="245" t="s">
        <v>6268</v>
      </c>
      <c r="C2016" s="245" t="s">
        <v>6269</v>
      </c>
      <c r="D2016" s="245">
        <v>2017</v>
      </c>
      <c r="E2016" s="246">
        <v>43808</v>
      </c>
      <c r="F2016" s="245" t="s">
        <v>6566</v>
      </c>
      <c r="G2016" s="247" t="s">
        <v>7845</v>
      </c>
      <c r="H2016" s="248" t="s">
        <v>7729</v>
      </c>
      <c r="I2016" s="249">
        <v>5094</v>
      </c>
      <c r="J2016" s="249">
        <v>72</v>
      </c>
      <c r="K2016" s="250">
        <v>1.3647762345679013</v>
      </c>
      <c r="L2016" s="251" t="s">
        <v>7730</v>
      </c>
      <c r="M2016" s="251" t="s">
        <v>6898</v>
      </c>
      <c r="N2016" s="245"/>
      <c r="S2016" s="251" t="s">
        <v>8717</v>
      </c>
    </row>
    <row r="2017" spans="1:20">
      <c r="A2017" s="245" t="s">
        <v>6267</v>
      </c>
      <c r="B2017" s="245" t="s">
        <v>6268</v>
      </c>
      <c r="C2017" s="245" t="s">
        <v>6269</v>
      </c>
      <c r="D2017" s="245">
        <v>2017</v>
      </c>
      <c r="E2017" s="246">
        <v>43808</v>
      </c>
      <c r="F2017" s="245" t="s">
        <v>6684</v>
      </c>
      <c r="G2017" s="247" t="s">
        <v>6117</v>
      </c>
      <c r="H2017" s="248" t="s">
        <v>7729</v>
      </c>
      <c r="I2017" s="249">
        <v>7194</v>
      </c>
      <c r="J2017" s="249">
        <v>75</v>
      </c>
      <c r="K2017" s="250">
        <v>1.7052444444444443</v>
      </c>
      <c r="L2017" s="251" t="s">
        <v>7730</v>
      </c>
      <c r="M2017" s="251" t="s">
        <v>7729</v>
      </c>
      <c r="N2017" s="245"/>
      <c r="S2017" s="251" t="s">
        <v>8714</v>
      </c>
      <c r="T2017" s="251" t="s">
        <v>8714</v>
      </c>
    </row>
    <row r="2018" spans="1:20">
      <c r="A2018" s="245" t="s">
        <v>6267</v>
      </c>
      <c r="B2018" s="245" t="s">
        <v>6268</v>
      </c>
      <c r="C2018" s="245" t="s">
        <v>6269</v>
      </c>
      <c r="D2018" s="245">
        <v>2017</v>
      </c>
      <c r="E2018" s="246">
        <v>43808</v>
      </c>
      <c r="F2018" s="245" t="s">
        <v>6492</v>
      </c>
      <c r="G2018" s="247" t="s">
        <v>7846</v>
      </c>
      <c r="H2018" s="248" t="s">
        <v>7729</v>
      </c>
      <c r="I2018" s="249">
        <v>6436</v>
      </c>
      <c r="J2018" s="249">
        <v>73</v>
      </c>
      <c r="K2018" s="250">
        <v>1.6544264132415807</v>
      </c>
      <c r="L2018" s="251" t="s">
        <v>7730</v>
      </c>
      <c r="M2018" s="251" t="s">
        <v>6898</v>
      </c>
      <c r="N2018" s="245"/>
      <c r="S2018" s="251" t="s">
        <v>8717</v>
      </c>
    </row>
    <row r="2019" spans="1:20">
      <c r="A2019" s="245" t="s">
        <v>6267</v>
      </c>
      <c r="B2019" s="245" t="s">
        <v>6268</v>
      </c>
      <c r="C2019" s="245" t="s">
        <v>6269</v>
      </c>
      <c r="D2019" s="245">
        <v>2017</v>
      </c>
      <c r="E2019" s="246">
        <v>43808</v>
      </c>
      <c r="F2019" s="245" t="s">
        <v>6340</v>
      </c>
      <c r="G2019" s="247" t="s">
        <v>7847</v>
      </c>
      <c r="H2019" s="248" t="s">
        <v>7729</v>
      </c>
      <c r="I2019" s="249">
        <v>7902</v>
      </c>
      <c r="J2019" s="249">
        <v>77</v>
      </c>
      <c r="K2019" s="250">
        <v>1.7308715908817107</v>
      </c>
      <c r="L2019" s="251" t="s">
        <v>7730</v>
      </c>
      <c r="M2019" s="251" t="s">
        <v>7729</v>
      </c>
      <c r="N2019" s="245"/>
      <c r="S2019" s="251" t="s">
        <v>8711</v>
      </c>
      <c r="T2019" s="251" t="s">
        <v>8711</v>
      </c>
    </row>
    <row r="2020" spans="1:20">
      <c r="A2020" s="245" t="s">
        <v>6267</v>
      </c>
      <c r="B2020" s="245" t="s">
        <v>6268</v>
      </c>
      <c r="C2020" s="245" t="s">
        <v>6269</v>
      </c>
      <c r="D2020" s="245">
        <v>2017</v>
      </c>
      <c r="E2020" s="246">
        <v>43808</v>
      </c>
      <c r="F2020" s="245" t="s">
        <v>6348</v>
      </c>
      <c r="G2020" s="247" t="s">
        <v>5933</v>
      </c>
      <c r="H2020" s="248" t="s">
        <v>7729</v>
      </c>
      <c r="I2020" s="249">
        <v>7900</v>
      </c>
      <c r="J2020" s="249">
        <v>78</v>
      </c>
      <c r="K2020" s="250">
        <v>1.6647279960889427</v>
      </c>
      <c r="L2020" s="251" t="s">
        <v>7730</v>
      </c>
      <c r="M2020" s="251" t="s">
        <v>7729</v>
      </c>
      <c r="N2020" s="245"/>
      <c r="S2020" s="251" t="s">
        <v>8711</v>
      </c>
      <c r="T2020" s="251" t="s">
        <v>8711</v>
      </c>
    </row>
    <row r="2021" spans="1:20">
      <c r="A2021" s="245" t="s">
        <v>6267</v>
      </c>
      <c r="B2021" s="245" t="s">
        <v>6268</v>
      </c>
      <c r="C2021" s="245" t="s">
        <v>6269</v>
      </c>
      <c r="D2021" s="245">
        <v>2017</v>
      </c>
      <c r="E2021" s="246">
        <v>43808</v>
      </c>
      <c r="F2021" s="245" t="s">
        <v>6486</v>
      </c>
      <c r="G2021" s="247" t="s">
        <v>7848</v>
      </c>
      <c r="H2021" s="248" t="s">
        <v>7729</v>
      </c>
      <c r="I2021" s="249">
        <v>7264</v>
      </c>
      <c r="J2021" s="249">
        <v>76</v>
      </c>
      <c r="K2021" s="250">
        <v>1.6547601691208631</v>
      </c>
      <c r="L2021" s="251" t="s">
        <v>7730</v>
      </c>
      <c r="M2021" s="251" t="s">
        <v>6898</v>
      </c>
      <c r="N2021" s="245"/>
      <c r="S2021" s="251" t="s">
        <v>8717</v>
      </c>
    </row>
    <row r="2022" spans="1:20">
      <c r="A2022" s="245" t="s">
        <v>6267</v>
      </c>
      <c r="B2022" s="245" t="s">
        <v>6268</v>
      </c>
      <c r="C2022" s="245" t="s">
        <v>6269</v>
      </c>
      <c r="D2022" s="245">
        <v>2017</v>
      </c>
      <c r="E2022" s="246">
        <v>43808</v>
      </c>
      <c r="F2022" s="245" t="s">
        <v>6369</v>
      </c>
      <c r="G2022" s="247" t="s">
        <v>7849</v>
      </c>
      <c r="H2022" s="248" t="s">
        <v>7729</v>
      </c>
      <c r="I2022" s="249">
        <v>6176</v>
      </c>
      <c r="J2022" s="249">
        <v>71</v>
      </c>
      <c r="K2022" s="250">
        <v>1.7255686469541311</v>
      </c>
      <c r="L2022" s="251" t="s">
        <v>7730</v>
      </c>
      <c r="M2022" s="251" t="s">
        <v>6898</v>
      </c>
      <c r="N2022" s="245"/>
      <c r="S2022" s="251" t="s">
        <v>8717</v>
      </c>
    </row>
    <row r="2023" spans="1:20">
      <c r="A2023" s="245" t="s">
        <v>6267</v>
      </c>
      <c r="B2023" s="245" t="s">
        <v>6268</v>
      </c>
      <c r="C2023" s="245" t="s">
        <v>6269</v>
      </c>
      <c r="D2023" s="245">
        <v>2017</v>
      </c>
      <c r="E2023" s="246">
        <v>43808</v>
      </c>
      <c r="F2023" s="245" t="s">
        <v>6542</v>
      </c>
      <c r="G2023" s="247" t="s">
        <v>7850</v>
      </c>
      <c r="H2023" s="248" t="s">
        <v>7729</v>
      </c>
      <c r="I2023" s="249">
        <v>5410</v>
      </c>
      <c r="J2023" s="249">
        <v>72</v>
      </c>
      <c r="K2023" s="250">
        <v>1.4494384430727023</v>
      </c>
      <c r="L2023" s="251" t="s">
        <v>7730</v>
      </c>
      <c r="M2023" s="251" t="s">
        <v>6898</v>
      </c>
      <c r="N2023" s="245"/>
      <c r="S2023" s="251" t="s">
        <v>8717</v>
      </c>
    </row>
    <row r="2024" spans="1:20">
      <c r="A2024" s="245" t="s">
        <v>6267</v>
      </c>
      <c r="B2024" s="245" t="s">
        <v>6268</v>
      </c>
      <c r="C2024" s="245" t="s">
        <v>6269</v>
      </c>
      <c r="D2024" s="245">
        <v>2017</v>
      </c>
      <c r="E2024" s="246">
        <v>43808</v>
      </c>
      <c r="F2024" s="245" t="s">
        <v>6758</v>
      </c>
      <c r="G2024" s="247" t="s">
        <v>7851</v>
      </c>
      <c r="H2024" s="248" t="s">
        <v>7729</v>
      </c>
      <c r="I2024" s="249">
        <v>5378</v>
      </c>
      <c r="J2024" s="249">
        <v>71</v>
      </c>
      <c r="K2024" s="250">
        <v>1.5026081903042936</v>
      </c>
      <c r="L2024" s="251" t="s">
        <v>7730</v>
      </c>
      <c r="M2024" s="251" t="s">
        <v>6898</v>
      </c>
      <c r="N2024" s="245"/>
      <c r="S2024" s="251" t="s">
        <v>8717</v>
      </c>
    </row>
    <row r="2025" spans="1:20">
      <c r="A2025" s="245" t="s">
        <v>6267</v>
      </c>
      <c r="B2025" s="245" t="s">
        <v>6268</v>
      </c>
      <c r="C2025" s="245" t="s">
        <v>6269</v>
      </c>
      <c r="D2025" s="245">
        <v>2017</v>
      </c>
      <c r="E2025" s="246">
        <v>43808</v>
      </c>
      <c r="F2025" s="245" t="s">
        <v>6737</v>
      </c>
      <c r="G2025" s="247" t="s">
        <v>7852</v>
      </c>
      <c r="H2025" s="248" t="s">
        <v>7729</v>
      </c>
      <c r="I2025" s="249">
        <v>7802</v>
      </c>
      <c r="J2025" s="249">
        <v>76</v>
      </c>
      <c r="K2025" s="250">
        <v>1.7773181221752441</v>
      </c>
      <c r="L2025" s="251" t="s">
        <v>7730</v>
      </c>
      <c r="M2025" s="251" t="s">
        <v>6898</v>
      </c>
      <c r="N2025" s="245"/>
      <c r="S2025" s="251" t="s">
        <v>8717</v>
      </c>
    </row>
    <row r="2026" spans="1:20">
      <c r="A2026" s="245" t="s">
        <v>6267</v>
      </c>
      <c r="B2026" s="245" t="s">
        <v>6268</v>
      </c>
      <c r="C2026" s="245" t="s">
        <v>6269</v>
      </c>
      <c r="D2026" s="245">
        <v>2017</v>
      </c>
      <c r="E2026" s="246">
        <v>43808</v>
      </c>
      <c r="F2026" s="245" t="s">
        <v>6404</v>
      </c>
      <c r="G2026" s="247" t="s">
        <v>7853</v>
      </c>
      <c r="H2026" s="248" t="s">
        <v>7729</v>
      </c>
      <c r="I2026" s="249">
        <v>7852</v>
      </c>
      <c r="J2026" s="249">
        <v>78</v>
      </c>
      <c r="K2026" s="250">
        <v>1.6546131930747314</v>
      </c>
      <c r="L2026" s="251" t="s">
        <v>7730</v>
      </c>
      <c r="M2026" s="251" t="s">
        <v>6898</v>
      </c>
      <c r="N2026" s="245"/>
      <c r="S2026" s="251" t="s">
        <v>8717</v>
      </c>
    </row>
    <row r="2027" spans="1:20">
      <c r="A2027" s="245" t="s">
        <v>6267</v>
      </c>
      <c r="B2027" s="245" t="s">
        <v>6268</v>
      </c>
      <c r="C2027" s="245" t="s">
        <v>6269</v>
      </c>
      <c r="D2027" s="245">
        <v>2017</v>
      </c>
      <c r="E2027" s="246">
        <v>43808</v>
      </c>
      <c r="F2027" s="245" t="s">
        <v>6615</v>
      </c>
      <c r="G2027" s="247" t="s">
        <v>7854</v>
      </c>
      <c r="H2027" s="248" t="s">
        <v>7729</v>
      </c>
      <c r="I2027" s="249">
        <v>4726</v>
      </c>
      <c r="J2027" s="249">
        <v>67</v>
      </c>
      <c r="K2027" s="250">
        <v>1.5713368998181294</v>
      </c>
      <c r="L2027" s="251" t="s">
        <v>7730</v>
      </c>
      <c r="M2027" s="251" t="s">
        <v>6898</v>
      </c>
      <c r="N2027" s="245"/>
      <c r="S2027" s="251" t="s">
        <v>8717</v>
      </c>
    </row>
    <row r="2028" spans="1:20">
      <c r="A2028" s="245" t="s">
        <v>6267</v>
      </c>
      <c r="B2028" s="245" t="s">
        <v>6268</v>
      </c>
      <c r="C2028" s="245" t="s">
        <v>6269</v>
      </c>
      <c r="D2028" s="245">
        <v>2017</v>
      </c>
      <c r="E2028" s="246">
        <v>43808</v>
      </c>
      <c r="F2028" s="245" t="s">
        <v>6311</v>
      </c>
      <c r="G2028" s="247" t="s">
        <v>7855</v>
      </c>
      <c r="H2028" s="248" t="s">
        <v>7729</v>
      </c>
      <c r="I2028" s="249">
        <v>5558</v>
      </c>
      <c r="J2028" s="249">
        <v>74</v>
      </c>
      <c r="K2028" s="250">
        <v>1.3715870728288551</v>
      </c>
      <c r="L2028" s="251" t="s">
        <v>7730</v>
      </c>
      <c r="M2028" s="251" t="s">
        <v>7729</v>
      </c>
      <c r="N2028" s="245"/>
      <c r="S2028" s="251" t="s">
        <v>8714</v>
      </c>
      <c r="T2028" s="251" t="s">
        <v>8714</v>
      </c>
    </row>
    <row r="2029" spans="1:20">
      <c r="A2029" s="245" t="s">
        <v>6267</v>
      </c>
      <c r="B2029" s="245" t="s">
        <v>6268</v>
      </c>
      <c r="C2029" s="245" t="s">
        <v>6269</v>
      </c>
      <c r="D2029" s="245">
        <v>2017</v>
      </c>
      <c r="E2029" s="246">
        <v>43808</v>
      </c>
      <c r="F2029" s="245" t="s">
        <v>6601</v>
      </c>
      <c r="G2029" s="247" t="s">
        <v>7856</v>
      </c>
      <c r="H2029" s="248" t="s">
        <v>7729</v>
      </c>
      <c r="I2029" s="249">
        <v>4602</v>
      </c>
      <c r="J2029" s="249">
        <v>70</v>
      </c>
      <c r="K2029" s="250">
        <v>1.3416909620991255</v>
      </c>
      <c r="L2029" s="251" t="s">
        <v>7730</v>
      </c>
      <c r="N2029" s="245" t="s">
        <v>6278</v>
      </c>
    </row>
    <row r="2030" spans="1:20">
      <c r="A2030" s="245" t="s">
        <v>6267</v>
      </c>
      <c r="B2030" s="245" t="s">
        <v>6268</v>
      </c>
      <c r="C2030" s="245" t="s">
        <v>6269</v>
      </c>
      <c r="D2030" s="245">
        <v>2017</v>
      </c>
      <c r="E2030" s="246">
        <v>43808</v>
      </c>
      <c r="F2030" s="245" t="s">
        <v>6513</v>
      </c>
      <c r="G2030" s="247" t="s">
        <v>7857</v>
      </c>
      <c r="H2030" s="248" t="s">
        <v>7729</v>
      </c>
      <c r="I2030" s="249">
        <v>7000</v>
      </c>
      <c r="J2030" s="249">
        <v>80</v>
      </c>
      <c r="K2030" s="250">
        <v>1.3671875</v>
      </c>
      <c r="L2030" s="251" t="s">
        <v>7730</v>
      </c>
      <c r="M2030" s="251" t="s">
        <v>6898</v>
      </c>
      <c r="N2030" s="245"/>
      <c r="S2030" s="251" t="s">
        <v>8717</v>
      </c>
    </row>
    <row r="2031" spans="1:20">
      <c r="A2031" s="245" t="s">
        <v>6267</v>
      </c>
      <c r="B2031" s="245" t="s">
        <v>6268</v>
      </c>
      <c r="C2031" s="245" t="s">
        <v>6269</v>
      </c>
      <c r="D2031" s="245">
        <v>2017</v>
      </c>
      <c r="E2031" s="246">
        <v>43808</v>
      </c>
      <c r="F2031" s="245" t="s">
        <v>6921</v>
      </c>
      <c r="G2031" s="247" t="s">
        <v>6132</v>
      </c>
      <c r="H2031" s="248" t="s">
        <v>7729</v>
      </c>
      <c r="I2031" s="249">
        <v>4574</v>
      </c>
      <c r="J2031" s="249">
        <v>66</v>
      </c>
      <c r="K2031" s="250">
        <v>1.5909786570943596</v>
      </c>
      <c r="L2031" s="251" t="s">
        <v>7730</v>
      </c>
      <c r="M2031" s="251" t="s">
        <v>8712</v>
      </c>
      <c r="N2031" s="245"/>
      <c r="S2031" s="251" t="s">
        <v>5923</v>
      </c>
      <c r="T2031" s="251" t="s">
        <v>5923</v>
      </c>
    </row>
    <row r="2032" spans="1:20">
      <c r="A2032" s="245" t="s">
        <v>6267</v>
      </c>
      <c r="B2032" s="245" t="s">
        <v>6268</v>
      </c>
      <c r="C2032" s="245" t="s">
        <v>6269</v>
      </c>
      <c r="D2032" s="245">
        <v>2017</v>
      </c>
      <c r="E2032" s="246">
        <v>43808</v>
      </c>
      <c r="F2032" s="245" t="s">
        <v>6503</v>
      </c>
      <c r="G2032" s="247" t="s">
        <v>7858</v>
      </c>
      <c r="H2032" s="248" t="s">
        <v>7729</v>
      </c>
      <c r="I2032" s="249">
        <v>5168</v>
      </c>
      <c r="J2032" s="249">
        <v>71</v>
      </c>
      <c r="K2032" s="250">
        <v>1.4439343859227574</v>
      </c>
      <c r="L2032" s="251" t="s">
        <v>7730</v>
      </c>
      <c r="M2032" s="251" t="s">
        <v>6898</v>
      </c>
      <c r="N2032" s="245"/>
      <c r="S2032" s="251" t="s">
        <v>8717</v>
      </c>
    </row>
    <row r="2033" spans="1:20">
      <c r="A2033" s="245" t="s">
        <v>6267</v>
      </c>
      <c r="B2033" s="245" t="s">
        <v>6268</v>
      </c>
      <c r="C2033" s="245" t="s">
        <v>6269</v>
      </c>
      <c r="D2033" s="245">
        <v>2017</v>
      </c>
      <c r="E2033" s="246">
        <v>43808</v>
      </c>
      <c r="F2033" s="245" t="s">
        <v>7039</v>
      </c>
      <c r="G2033" s="247" t="s">
        <v>7859</v>
      </c>
      <c r="H2033" s="248" t="s">
        <v>7729</v>
      </c>
      <c r="I2033" s="249">
        <v>6328</v>
      </c>
      <c r="J2033" s="249">
        <v>72</v>
      </c>
      <c r="K2033" s="250">
        <v>1.6953875171467763</v>
      </c>
      <c r="L2033" s="251" t="s">
        <v>7730</v>
      </c>
      <c r="M2033" s="251" t="s">
        <v>6898</v>
      </c>
      <c r="N2033" s="245"/>
      <c r="S2033" s="251" t="s">
        <v>8717</v>
      </c>
    </row>
    <row r="2034" spans="1:20">
      <c r="A2034" s="245" t="s">
        <v>6267</v>
      </c>
      <c r="B2034" s="245" t="s">
        <v>6268</v>
      </c>
      <c r="C2034" s="245" t="s">
        <v>6269</v>
      </c>
      <c r="D2034" s="245">
        <v>2017</v>
      </c>
      <c r="E2034" s="246">
        <v>43808</v>
      </c>
      <c r="F2034" s="245" t="s">
        <v>6566</v>
      </c>
      <c r="G2034" s="247" t="s">
        <v>7860</v>
      </c>
      <c r="H2034" s="248" t="s">
        <v>7729</v>
      </c>
      <c r="I2034" s="249">
        <v>5056</v>
      </c>
      <c r="J2034" s="249">
        <v>70</v>
      </c>
      <c r="K2034" s="250">
        <v>1.4740524781341109</v>
      </c>
      <c r="L2034" s="251" t="s">
        <v>7730</v>
      </c>
      <c r="M2034" s="251" t="s">
        <v>6898</v>
      </c>
      <c r="N2034" s="245"/>
      <c r="S2034" s="251" t="s">
        <v>8717</v>
      </c>
    </row>
    <row r="2035" spans="1:20">
      <c r="A2035" s="245" t="s">
        <v>6267</v>
      </c>
      <c r="B2035" s="245" t="s">
        <v>6268</v>
      </c>
      <c r="C2035" s="245" t="s">
        <v>6269</v>
      </c>
      <c r="D2035" s="245">
        <v>2017</v>
      </c>
      <c r="E2035" s="246">
        <v>43808</v>
      </c>
      <c r="F2035" s="245" t="s">
        <v>6315</v>
      </c>
      <c r="G2035" s="247" t="s">
        <v>7861</v>
      </c>
      <c r="H2035" s="248" t="s">
        <v>7729</v>
      </c>
      <c r="I2035" s="249">
        <v>6896</v>
      </c>
      <c r="J2035" s="249">
        <v>76</v>
      </c>
      <c r="K2035" s="250">
        <v>1.5709287068085727</v>
      </c>
      <c r="L2035" s="251" t="s">
        <v>7730</v>
      </c>
      <c r="M2035" s="251" t="s">
        <v>6898</v>
      </c>
      <c r="N2035" s="245"/>
      <c r="S2035" s="251" t="s">
        <v>8717</v>
      </c>
    </row>
    <row r="2036" spans="1:20">
      <c r="A2036" s="245" t="s">
        <v>6267</v>
      </c>
      <c r="B2036" s="245" t="s">
        <v>6268</v>
      </c>
      <c r="C2036" s="245" t="s">
        <v>6269</v>
      </c>
      <c r="D2036" s="245">
        <v>2017</v>
      </c>
      <c r="E2036" s="246">
        <v>43808</v>
      </c>
      <c r="F2036" s="245" t="s">
        <v>6542</v>
      </c>
      <c r="G2036" s="247" t="s">
        <v>7862</v>
      </c>
      <c r="H2036" s="248" t="s">
        <v>7729</v>
      </c>
      <c r="I2036" s="249">
        <v>5312</v>
      </c>
      <c r="J2036" s="249">
        <v>70</v>
      </c>
      <c r="K2036" s="250">
        <v>1.5486880466472304</v>
      </c>
      <c r="L2036" s="251" t="s">
        <v>7730</v>
      </c>
      <c r="M2036" s="251" t="s">
        <v>6898</v>
      </c>
      <c r="N2036" s="245"/>
      <c r="S2036" s="251" t="s">
        <v>8717</v>
      </c>
    </row>
    <row r="2037" spans="1:20">
      <c r="A2037" s="245" t="s">
        <v>6267</v>
      </c>
      <c r="B2037" s="245" t="s">
        <v>6268</v>
      </c>
      <c r="C2037" s="245" t="s">
        <v>6269</v>
      </c>
      <c r="D2037" s="245">
        <v>2017</v>
      </c>
      <c r="E2037" s="246">
        <v>43808</v>
      </c>
      <c r="F2037" s="245" t="s">
        <v>6899</v>
      </c>
      <c r="G2037" s="247" t="s">
        <v>7863</v>
      </c>
      <c r="H2037" s="248" t="s">
        <v>7729</v>
      </c>
      <c r="I2037" s="249">
        <v>6336</v>
      </c>
      <c r="J2037" s="249">
        <v>73</v>
      </c>
      <c r="K2037" s="250">
        <v>1.628720595758026</v>
      </c>
      <c r="L2037" s="251" t="s">
        <v>7730</v>
      </c>
      <c r="M2037" s="251" t="s">
        <v>6898</v>
      </c>
      <c r="N2037" s="245"/>
      <c r="S2037" s="251" t="s">
        <v>8717</v>
      </c>
    </row>
    <row r="2038" spans="1:20">
      <c r="A2038" s="245" t="s">
        <v>6267</v>
      </c>
      <c r="B2038" s="245" t="s">
        <v>6268</v>
      </c>
      <c r="C2038" s="245" t="s">
        <v>6269</v>
      </c>
      <c r="D2038" s="245">
        <v>2017</v>
      </c>
      <c r="E2038" s="246">
        <v>43808</v>
      </c>
      <c r="F2038" s="245" t="s">
        <v>6615</v>
      </c>
      <c r="G2038" s="247" t="s">
        <v>7864</v>
      </c>
      <c r="H2038" s="248" t="s">
        <v>7729</v>
      </c>
      <c r="I2038" s="249">
        <v>5518</v>
      </c>
      <c r="J2038" s="249">
        <v>72</v>
      </c>
      <c r="K2038" s="250">
        <v>1.4783736282578877</v>
      </c>
      <c r="L2038" s="251" t="s">
        <v>7730</v>
      </c>
      <c r="M2038" s="251" t="s">
        <v>6898</v>
      </c>
      <c r="N2038" s="245"/>
      <c r="S2038" s="251" t="s">
        <v>8717</v>
      </c>
    </row>
    <row r="2039" spans="1:20">
      <c r="A2039" s="245" t="s">
        <v>6267</v>
      </c>
      <c r="B2039" s="245" t="s">
        <v>6268</v>
      </c>
      <c r="C2039" s="245" t="s">
        <v>6269</v>
      </c>
      <c r="D2039" s="245">
        <v>2017</v>
      </c>
      <c r="E2039" s="246">
        <v>43808</v>
      </c>
      <c r="F2039" s="245" t="s">
        <v>6699</v>
      </c>
      <c r="G2039" s="247" t="s">
        <v>6102</v>
      </c>
      <c r="H2039" s="248" t="s">
        <v>7729</v>
      </c>
      <c r="I2039" s="249">
        <v>5268</v>
      </c>
      <c r="J2039" s="249">
        <v>71</v>
      </c>
      <c r="K2039" s="250">
        <v>1.4718742927711079</v>
      </c>
      <c r="L2039" s="251" t="s">
        <v>7730</v>
      </c>
      <c r="M2039" s="251" t="s">
        <v>7729</v>
      </c>
      <c r="N2039" s="245"/>
      <c r="S2039" s="251" t="s">
        <v>8714</v>
      </c>
      <c r="T2039" s="251" t="s">
        <v>8714</v>
      </c>
    </row>
    <row r="2040" spans="1:20">
      <c r="A2040" s="245" t="s">
        <v>6267</v>
      </c>
      <c r="B2040" s="245" t="s">
        <v>6268</v>
      </c>
      <c r="C2040" s="245" t="s">
        <v>6269</v>
      </c>
      <c r="D2040" s="245">
        <v>2017</v>
      </c>
      <c r="E2040" s="246">
        <v>43808</v>
      </c>
      <c r="F2040" s="245" t="s">
        <v>6377</v>
      </c>
      <c r="G2040" s="247" t="s">
        <v>7865</v>
      </c>
      <c r="H2040" s="248" t="s">
        <v>7729</v>
      </c>
      <c r="I2040" s="249">
        <v>4410</v>
      </c>
      <c r="J2040" s="249">
        <v>68</v>
      </c>
      <c r="K2040" s="250">
        <v>1.4025290046814574</v>
      </c>
      <c r="L2040" s="251" t="s">
        <v>7730</v>
      </c>
      <c r="M2040" s="251" t="s">
        <v>8712</v>
      </c>
      <c r="N2040" s="245"/>
      <c r="S2040" s="251" t="s">
        <v>5923</v>
      </c>
      <c r="T2040" s="251" t="s">
        <v>5923</v>
      </c>
    </row>
    <row r="2041" spans="1:20">
      <c r="A2041" s="245" t="s">
        <v>6267</v>
      </c>
      <c r="B2041" s="245" t="s">
        <v>6268</v>
      </c>
      <c r="C2041" s="245" t="s">
        <v>6269</v>
      </c>
      <c r="D2041" s="245">
        <v>2017</v>
      </c>
      <c r="E2041" s="246">
        <v>43808</v>
      </c>
      <c r="F2041" s="245" t="s">
        <v>6698</v>
      </c>
      <c r="G2041" s="247" t="s">
        <v>7866</v>
      </c>
      <c r="H2041" s="248" t="s">
        <v>7729</v>
      </c>
      <c r="I2041" s="249">
        <v>7676</v>
      </c>
      <c r="J2041" s="249">
        <v>78</v>
      </c>
      <c r="K2041" s="250">
        <v>1.6175255820226233</v>
      </c>
      <c r="L2041" s="251" t="s">
        <v>7730</v>
      </c>
      <c r="M2041" s="251" t="s">
        <v>6898</v>
      </c>
      <c r="N2041" s="245"/>
      <c r="S2041" s="251" t="s">
        <v>8717</v>
      </c>
    </row>
    <row r="2042" spans="1:20">
      <c r="A2042" s="245" t="s">
        <v>6267</v>
      </c>
      <c r="B2042" s="245" t="s">
        <v>6268</v>
      </c>
      <c r="C2042" s="245" t="s">
        <v>6269</v>
      </c>
      <c r="D2042" s="245">
        <v>2017</v>
      </c>
      <c r="E2042" s="246">
        <v>43808</v>
      </c>
      <c r="F2042" s="245" t="s">
        <v>6346</v>
      </c>
      <c r="G2042" s="247" t="s">
        <v>7867</v>
      </c>
      <c r="H2042" s="248" t="s">
        <v>7729</v>
      </c>
      <c r="I2042" s="249">
        <v>6148</v>
      </c>
      <c r="J2042" s="249">
        <v>75</v>
      </c>
      <c r="K2042" s="250">
        <v>1.4573037037037038</v>
      </c>
      <c r="L2042" s="251" t="s">
        <v>7730</v>
      </c>
      <c r="M2042" s="251" t="s">
        <v>7729</v>
      </c>
      <c r="N2042" s="245"/>
      <c r="S2042" s="251" t="s">
        <v>8714</v>
      </c>
      <c r="T2042" s="251" t="s">
        <v>8714</v>
      </c>
    </row>
    <row r="2043" spans="1:20">
      <c r="A2043" s="245" t="s">
        <v>6267</v>
      </c>
      <c r="B2043" s="245" t="s">
        <v>6268</v>
      </c>
      <c r="C2043" s="245" t="s">
        <v>6269</v>
      </c>
      <c r="D2043" s="245">
        <v>2017</v>
      </c>
      <c r="E2043" s="246">
        <v>43808</v>
      </c>
      <c r="F2043" s="245" t="s">
        <v>6874</v>
      </c>
      <c r="G2043" s="247" t="s">
        <v>7868</v>
      </c>
      <c r="H2043" s="248" t="s">
        <v>7729</v>
      </c>
      <c r="I2043" s="249">
        <v>5628</v>
      </c>
      <c r="J2043" s="249">
        <v>73</v>
      </c>
      <c r="K2043" s="250">
        <v>1.4467234079744586</v>
      </c>
      <c r="L2043" s="251" t="s">
        <v>7730</v>
      </c>
      <c r="M2043" s="251" t="s">
        <v>7729</v>
      </c>
      <c r="N2043" s="245"/>
      <c r="S2043" s="251" t="s">
        <v>8711</v>
      </c>
      <c r="T2043" s="251" t="s">
        <v>8711</v>
      </c>
    </row>
    <row r="2044" spans="1:20">
      <c r="A2044" s="245" t="s">
        <v>6267</v>
      </c>
      <c r="B2044" s="245" t="s">
        <v>6268</v>
      </c>
      <c r="C2044" s="245" t="s">
        <v>6269</v>
      </c>
      <c r="D2044" s="245">
        <v>2017</v>
      </c>
      <c r="E2044" s="246">
        <v>43808</v>
      </c>
      <c r="F2044" s="245" t="s">
        <v>6320</v>
      </c>
      <c r="G2044" s="247" t="s">
        <v>7869</v>
      </c>
      <c r="H2044" s="248" t="s">
        <v>7729</v>
      </c>
      <c r="I2044" s="249">
        <v>8412</v>
      </c>
      <c r="J2044" s="249">
        <v>80</v>
      </c>
      <c r="K2044" s="250">
        <v>1.6429687500000001</v>
      </c>
      <c r="L2044" s="251" t="s">
        <v>7730</v>
      </c>
      <c r="M2044" s="251" t="s">
        <v>7729</v>
      </c>
      <c r="N2044" s="245"/>
      <c r="S2044" s="251" t="s">
        <v>8711</v>
      </c>
      <c r="T2044" s="251" t="s">
        <v>8711</v>
      </c>
    </row>
    <row r="2045" spans="1:20">
      <c r="A2045" s="245" t="s">
        <v>6267</v>
      </c>
      <c r="B2045" s="245" t="s">
        <v>6268</v>
      </c>
      <c r="C2045" s="245" t="s">
        <v>6269</v>
      </c>
      <c r="D2045" s="245">
        <v>2017</v>
      </c>
      <c r="E2045" s="246">
        <v>43808</v>
      </c>
      <c r="F2045" s="245" t="s">
        <v>6730</v>
      </c>
      <c r="G2045" s="247" t="s">
        <v>7870</v>
      </c>
      <c r="H2045" s="248" t="s">
        <v>7729</v>
      </c>
      <c r="I2045" s="249">
        <v>8186</v>
      </c>
      <c r="J2045" s="249">
        <v>79</v>
      </c>
      <c r="K2045" s="250">
        <v>1.660314904094808</v>
      </c>
      <c r="L2045" s="251" t="s">
        <v>7730</v>
      </c>
      <c r="M2045" s="251" t="s">
        <v>7729</v>
      </c>
      <c r="N2045" s="245"/>
      <c r="S2045" s="251" t="s">
        <v>8714</v>
      </c>
      <c r="T2045" s="251" t="s">
        <v>8714</v>
      </c>
    </row>
    <row r="2046" spans="1:20">
      <c r="A2046" s="245" t="s">
        <v>6267</v>
      </c>
      <c r="B2046" s="245" t="s">
        <v>6268</v>
      </c>
      <c r="C2046" s="245" t="s">
        <v>6269</v>
      </c>
      <c r="D2046" s="245">
        <v>2017</v>
      </c>
      <c r="E2046" s="246">
        <v>43808</v>
      </c>
      <c r="F2046" s="245" t="s">
        <v>6750</v>
      </c>
      <c r="G2046" s="247" t="s">
        <v>7871</v>
      </c>
      <c r="H2046" s="248" t="s">
        <v>7729</v>
      </c>
      <c r="I2046" s="249">
        <v>4632</v>
      </c>
      <c r="J2046" s="249">
        <v>69</v>
      </c>
      <c r="K2046" s="250">
        <v>1.4100070317708191</v>
      </c>
      <c r="L2046" s="251" t="s">
        <v>7730</v>
      </c>
      <c r="M2046" s="251" t="s">
        <v>6898</v>
      </c>
      <c r="N2046" s="245"/>
      <c r="S2046" s="251" t="s">
        <v>8717</v>
      </c>
    </row>
    <row r="2047" spans="1:20">
      <c r="A2047" s="245" t="s">
        <v>6267</v>
      </c>
      <c r="B2047" s="245" t="s">
        <v>6268</v>
      </c>
      <c r="C2047" s="245" t="s">
        <v>6269</v>
      </c>
      <c r="D2047" s="245">
        <v>2017</v>
      </c>
      <c r="E2047" s="246">
        <v>43808</v>
      </c>
      <c r="F2047" s="245" t="s">
        <v>6302</v>
      </c>
      <c r="G2047" s="247" t="s">
        <v>7872</v>
      </c>
      <c r="H2047" s="248" t="s">
        <v>7729</v>
      </c>
      <c r="I2047" s="249">
        <v>6896</v>
      </c>
      <c r="J2047" s="249">
        <v>76</v>
      </c>
      <c r="K2047" s="250">
        <v>1.5709287068085727</v>
      </c>
      <c r="L2047" s="251" t="s">
        <v>7730</v>
      </c>
      <c r="M2047" s="251" t="s">
        <v>6898</v>
      </c>
      <c r="N2047" s="245"/>
      <c r="S2047" s="251" t="s">
        <v>8717</v>
      </c>
    </row>
    <row r="2048" spans="1:20">
      <c r="A2048" s="245" t="s">
        <v>6267</v>
      </c>
      <c r="B2048" s="245" t="s">
        <v>6268</v>
      </c>
      <c r="C2048" s="245" t="s">
        <v>6269</v>
      </c>
      <c r="D2048" s="245">
        <v>2017</v>
      </c>
      <c r="E2048" s="246">
        <v>43808</v>
      </c>
      <c r="F2048" s="245" t="s">
        <v>6307</v>
      </c>
      <c r="G2048" s="247" t="s">
        <v>7873</v>
      </c>
      <c r="H2048" s="248" t="s">
        <v>7729</v>
      </c>
      <c r="I2048" s="249">
        <v>7948</v>
      </c>
      <c r="J2048" s="249">
        <v>79</v>
      </c>
      <c r="K2048" s="250">
        <v>1.6120428607067596</v>
      </c>
      <c r="L2048" s="251" t="s">
        <v>7730</v>
      </c>
      <c r="M2048" s="251" t="s">
        <v>8712</v>
      </c>
      <c r="N2048" s="245"/>
      <c r="S2048" s="251" t="s">
        <v>5923</v>
      </c>
      <c r="T2048" s="251" t="s">
        <v>5923</v>
      </c>
    </row>
    <row r="2049" spans="1:20">
      <c r="A2049" s="245" t="s">
        <v>6267</v>
      </c>
      <c r="B2049" s="245" t="s">
        <v>6268</v>
      </c>
      <c r="C2049" s="245" t="s">
        <v>6269</v>
      </c>
      <c r="D2049" s="245">
        <v>2017</v>
      </c>
      <c r="E2049" s="246">
        <v>43808</v>
      </c>
      <c r="F2049" s="245" t="s">
        <v>6364</v>
      </c>
      <c r="G2049" s="247" t="s">
        <v>7874</v>
      </c>
      <c r="H2049" s="248" t="s">
        <v>7729</v>
      </c>
      <c r="I2049" s="249">
        <v>6818</v>
      </c>
      <c r="J2049" s="249">
        <v>74</v>
      </c>
      <c r="K2049" s="250">
        <v>1.6825262077270844</v>
      </c>
      <c r="L2049" s="251" t="s">
        <v>7730</v>
      </c>
      <c r="M2049" s="251" t="s">
        <v>7729</v>
      </c>
      <c r="N2049" s="245"/>
      <c r="S2049" s="251" t="s">
        <v>8711</v>
      </c>
      <c r="T2049" s="251" t="s">
        <v>8711</v>
      </c>
    </row>
    <row r="2050" spans="1:20">
      <c r="A2050" s="245" t="s">
        <v>6267</v>
      </c>
      <c r="B2050" s="245" t="s">
        <v>6268</v>
      </c>
      <c r="C2050" s="245" t="s">
        <v>6269</v>
      </c>
      <c r="D2050" s="245">
        <v>2017</v>
      </c>
      <c r="E2050" s="246">
        <v>43808</v>
      </c>
      <c r="F2050" s="245" t="s">
        <v>6986</v>
      </c>
      <c r="G2050" s="247" t="s">
        <v>7875</v>
      </c>
      <c r="H2050" s="248" t="s">
        <v>7729</v>
      </c>
      <c r="I2050" s="249">
        <v>5588</v>
      </c>
      <c r="J2050" s="249">
        <v>71</v>
      </c>
      <c r="K2050" s="250">
        <v>1.5612819946858296</v>
      </c>
      <c r="L2050" s="251" t="s">
        <v>7730</v>
      </c>
      <c r="M2050" s="251" t="s">
        <v>7729</v>
      </c>
      <c r="N2050" s="245"/>
      <c r="S2050" s="251" t="s">
        <v>8714</v>
      </c>
      <c r="T2050" s="251" t="s">
        <v>8714</v>
      </c>
    </row>
    <row r="2051" spans="1:20">
      <c r="A2051" s="245" t="s">
        <v>6267</v>
      </c>
      <c r="B2051" s="245" t="s">
        <v>6268</v>
      </c>
      <c r="C2051" s="245" t="s">
        <v>6269</v>
      </c>
      <c r="D2051" s="245">
        <v>2017</v>
      </c>
      <c r="E2051" s="246">
        <v>43808</v>
      </c>
      <c r="F2051" s="245" t="s">
        <v>6960</v>
      </c>
      <c r="G2051" s="247" t="s">
        <v>7876</v>
      </c>
      <c r="H2051" s="248" t="s">
        <v>7729</v>
      </c>
      <c r="I2051" s="249">
        <v>4850</v>
      </c>
      <c r="J2051" s="249">
        <v>68</v>
      </c>
      <c r="K2051" s="250">
        <v>1.5424638713616934</v>
      </c>
      <c r="L2051" s="251" t="s">
        <v>7730</v>
      </c>
      <c r="M2051" s="251" t="s">
        <v>6898</v>
      </c>
      <c r="N2051" s="245"/>
      <c r="S2051" s="251" t="s">
        <v>8717</v>
      </c>
    </row>
    <row r="2052" spans="1:20">
      <c r="A2052" s="245" t="s">
        <v>6267</v>
      </c>
      <c r="B2052" s="245" t="s">
        <v>6268</v>
      </c>
      <c r="C2052" s="245" t="s">
        <v>6269</v>
      </c>
      <c r="D2052" s="245">
        <v>2017</v>
      </c>
      <c r="E2052" s="246">
        <v>43808</v>
      </c>
      <c r="F2052" s="245" t="s">
        <v>6410</v>
      </c>
      <c r="G2052" s="247" t="s">
        <v>7877</v>
      </c>
      <c r="H2052" s="248" t="s">
        <v>7729</v>
      </c>
      <c r="I2052" s="249">
        <v>5642</v>
      </c>
      <c r="J2052" s="249">
        <v>69</v>
      </c>
      <c r="K2052" s="250">
        <v>1.7174567515654062</v>
      </c>
      <c r="L2052" s="251" t="s">
        <v>7730</v>
      </c>
      <c r="M2052" s="251" t="s">
        <v>6898</v>
      </c>
      <c r="N2052" s="245"/>
      <c r="S2052" s="251" t="s">
        <v>8717</v>
      </c>
    </row>
    <row r="2053" spans="1:20">
      <c r="A2053" s="245" t="s">
        <v>6267</v>
      </c>
      <c r="B2053" s="245" t="s">
        <v>6268</v>
      </c>
      <c r="C2053" s="245" t="s">
        <v>6269</v>
      </c>
      <c r="D2053" s="245">
        <v>2017</v>
      </c>
      <c r="E2053" s="246">
        <v>43808</v>
      </c>
      <c r="F2053" s="245" t="s">
        <v>6800</v>
      </c>
      <c r="G2053" s="247" t="s">
        <v>7878</v>
      </c>
      <c r="H2053" s="248" t="s">
        <v>7729</v>
      </c>
      <c r="I2053" s="249">
        <v>4064</v>
      </c>
      <c r="J2053" s="249">
        <v>65</v>
      </c>
      <c r="K2053" s="250">
        <v>1.4798361401911697</v>
      </c>
      <c r="L2053" s="251" t="s">
        <v>7730</v>
      </c>
      <c r="M2053" s="251" t="s">
        <v>6898</v>
      </c>
      <c r="N2053" s="245"/>
      <c r="S2053" s="251" t="s">
        <v>8717</v>
      </c>
    </row>
    <row r="2054" spans="1:20">
      <c r="A2054" s="245" t="s">
        <v>6267</v>
      </c>
      <c r="B2054" s="245" t="s">
        <v>6268</v>
      </c>
      <c r="C2054" s="245" t="s">
        <v>6269</v>
      </c>
      <c r="D2054" s="245">
        <v>2017</v>
      </c>
      <c r="E2054" s="246">
        <v>43808</v>
      </c>
      <c r="F2054" s="245" t="s">
        <v>6536</v>
      </c>
      <c r="G2054" s="247" t="s">
        <v>7879</v>
      </c>
      <c r="H2054" s="248" t="s">
        <v>7729</v>
      </c>
      <c r="I2054" s="249">
        <v>5278</v>
      </c>
      <c r="J2054" s="249">
        <v>70</v>
      </c>
      <c r="K2054" s="250">
        <v>1.5387755102040817</v>
      </c>
      <c r="L2054" s="251" t="s">
        <v>7730</v>
      </c>
      <c r="M2054" s="251" t="s">
        <v>6898</v>
      </c>
      <c r="N2054" s="245"/>
      <c r="S2054" s="251" t="s">
        <v>8717</v>
      </c>
    </row>
    <row r="2055" spans="1:20">
      <c r="A2055" s="245" t="s">
        <v>6267</v>
      </c>
      <c r="B2055" s="245" t="s">
        <v>6268</v>
      </c>
      <c r="C2055" s="245" t="s">
        <v>6269</v>
      </c>
      <c r="D2055" s="245">
        <v>2017</v>
      </c>
      <c r="E2055" s="246">
        <v>43808</v>
      </c>
      <c r="F2055" s="245" t="s">
        <v>6853</v>
      </c>
      <c r="G2055" s="247" t="s">
        <v>4315</v>
      </c>
      <c r="H2055" s="248" t="s">
        <v>7729</v>
      </c>
      <c r="I2055" s="249">
        <v>4978</v>
      </c>
      <c r="J2055" s="249">
        <v>68</v>
      </c>
      <c r="K2055" s="250">
        <v>1.5831721962141259</v>
      </c>
      <c r="L2055" s="251" t="s">
        <v>6273</v>
      </c>
      <c r="M2055" s="251" t="s">
        <v>8712</v>
      </c>
      <c r="N2055" s="245"/>
      <c r="S2055" s="251" t="s">
        <v>5923</v>
      </c>
      <c r="T2055" s="251" t="s">
        <v>5923</v>
      </c>
    </row>
    <row r="2056" spans="1:20">
      <c r="A2056" s="245" t="s">
        <v>6267</v>
      </c>
      <c r="B2056" s="245" t="s">
        <v>6268</v>
      </c>
      <c r="C2056" s="245" t="s">
        <v>6269</v>
      </c>
      <c r="D2056" s="245">
        <v>2017</v>
      </c>
      <c r="E2056" s="246">
        <v>43808</v>
      </c>
      <c r="F2056" s="245" t="s">
        <v>6750</v>
      </c>
      <c r="G2056" s="247" t="s">
        <v>7880</v>
      </c>
      <c r="H2056" s="248" t="s">
        <v>7729</v>
      </c>
      <c r="I2056" s="249">
        <v>4468</v>
      </c>
      <c r="J2056" s="249">
        <v>68</v>
      </c>
      <c r="K2056" s="250">
        <v>1.4209749643802159</v>
      </c>
      <c r="L2056" s="251" t="s">
        <v>7730</v>
      </c>
      <c r="M2056" s="251" t="s">
        <v>6898</v>
      </c>
      <c r="N2056" s="245"/>
      <c r="S2056" s="251" t="s">
        <v>8717</v>
      </c>
    </row>
    <row r="2057" spans="1:20">
      <c r="A2057" s="245" t="s">
        <v>6267</v>
      </c>
      <c r="B2057" s="245" t="s">
        <v>6268</v>
      </c>
      <c r="C2057" s="245" t="s">
        <v>6269</v>
      </c>
      <c r="D2057" s="245">
        <v>2017</v>
      </c>
      <c r="E2057" s="246">
        <v>43808</v>
      </c>
      <c r="F2057" s="245" t="s">
        <v>6291</v>
      </c>
      <c r="G2057" s="247" t="s">
        <v>6120</v>
      </c>
      <c r="H2057" s="248" t="s">
        <v>7729</v>
      </c>
      <c r="I2057" s="249">
        <v>6248</v>
      </c>
      <c r="J2057" s="249">
        <v>70</v>
      </c>
      <c r="K2057" s="250">
        <v>1.8215743440233234</v>
      </c>
      <c r="L2057" s="251" t="s">
        <v>7730</v>
      </c>
      <c r="M2057" s="251" t="s">
        <v>7729</v>
      </c>
      <c r="N2057" s="245"/>
      <c r="S2057" s="251" t="s">
        <v>8714</v>
      </c>
      <c r="T2057" s="251" t="s">
        <v>8714</v>
      </c>
    </row>
    <row r="2058" spans="1:20">
      <c r="A2058" s="245" t="s">
        <v>6267</v>
      </c>
      <c r="B2058" s="245" t="s">
        <v>6268</v>
      </c>
      <c r="C2058" s="245" t="s">
        <v>6269</v>
      </c>
      <c r="D2058" s="245">
        <v>2017</v>
      </c>
      <c r="E2058" s="246">
        <v>43808</v>
      </c>
      <c r="F2058" s="245" t="s">
        <v>6380</v>
      </c>
      <c r="G2058" s="247" t="s">
        <v>7881</v>
      </c>
      <c r="H2058" s="248" t="s">
        <v>7729</v>
      </c>
      <c r="I2058" s="249">
        <v>6214</v>
      </c>
      <c r="J2058" s="249">
        <v>74</v>
      </c>
      <c r="K2058" s="250">
        <v>1.5334728446488854</v>
      </c>
      <c r="L2058" s="251" t="s">
        <v>7730</v>
      </c>
      <c r="M2058" s="251" t="s">
        <v>6898</v>
      </c>
      <c r="N2058" s="245"/>
      <c r="S2058" s="251" t="s">
        <v>8717</v>
      </c>
    </row>
    <row r="2059" spans="1:20">
      <c r="A2059" s="245" t="s">
        <v>6267</v>
      </c>
      <c r="B2059" s="245" t="s">
        <v>6268</v>
      </c>
      <c r="C2059" s="245" t="s">
        <v>6269</v>
      </c>
      <c r="D2059" s="245">
        <v>2017</v>
      </c>
      <c r="E2059" s="246">
        <v>43808</v>
      </c>
      <c r="F2059" s="245" t="s">
        <v>6368</v>
      </c>
      <c r="G2059" s="247" t="s">
        <v>7882</v>
      </c>
      <c r="H2059" s="248" t="s">
        <v>7729</v>
      </c>
      <c r="I2059" s="249">
        <v>6438</v>
      </c>
      <c r="J2059" s="249">
        <v>75</v>
      </c>
      <c r="K2059" s="250">
        <v>1.5260444444444445</v>
      </c>
      <c r="L2059" s="251" t="s">
        <v>7730</v>
      </c>
      <c r="M2059" s="251" t="s">
        <v>7729</v>
      </c>
      <c r="N2059" s="245"/>
      <c r="S2059" s="251" t="s">
        <v>8711</v>
      </c>
      <c r="T2059" s="251" t="s">
        <v>8711</v>
      </c>
    </row>
    <row r="2060" spans="1:20">
      <c r="A2060" s="245" t="s">
        <v>6267</v>
      </c>
      <c r="B2060" s="245" t="s">
        <v>6268</v>
      </c>
      <c r="C2060" s="245" t="s">
        <v>6269</v>
      </c>
      <c r="D2060" s="245">
        <v>2017</v>
      </c>
      <c r="E2060" s="246">
        <v>43808</v>
      </c>
      <c r="F2060" s="245" t="s">
        <v>6679</v>
      </c>
      <c r="G2060" s="247" t="s">
        <v>7883</v>
      </c>
      <c r="H2060" s="248" t="s">
        <v>7729</v>
      </c>
      <c r="I2060" s="249">
        <v>8184</v>
      </c>
      <c r="J2060" s="249">
        <v>80</v>
      </c>
      <c r="K2060" s="250">
        <v>1.5984375</v>
      </c>
      <c r="L2060" s="251" t="s">
        <v>7730</v>
      </c>
      <c r="M2060" s="251" t="s">
        <v>6898</v>
      </c>
      <c r="N2060" s="245"/>
      <c r="S2060" s="251" t="s">
        <v>8717</v>
      </c>
    </row>
    <row r="2061" spans="1:20">
      <c r="A2061" s="245" t="s">
        <v>6267</v>
      </c>
      <c r="B2061" s="245" t="s">
        <v>6268</v>
      </c>
      <c r="C2061" s="245" t="s">
        <v>6269</v>
      </c>
      <c r="D2061" s="245">
        <v>2017</v>
      </c>
      <c r="E2061" s="246">
        <v>43808</v>
      </c>
      <c r="F2061" s="245" t="s">
        <v>6631</v>
      </c>
      <c r="G2061" s="247" t="s">
        <v>7884</v>
      </c>
      <c r="H2061" s="248" t="s">
        <v>7729</v>
      </c>
      <c r="I2061" s="249">
        <v>7128</v>
      </c>
      <c r="J2061" s="249">
        <v>76</v>
      </c>
      <c r="K2061" s="250">
        <v>1.6237789765271904</v>
      </c>
      <c r="L2061" s="251" t="s">
        <v>7730</v>
      </c>
      <c r="M2061" s="251" t="s">
        <v>6898</v>
      </c>
      <c r="N2061" s="245"/>
      <c r="S2061" s="251" t="s">
        <v>8717</v>
      </c>
    </row>
    <row r="2062" spans="1:20">
      <c r="A2062" s="245" t="s">
        <v>6267</v>
      </c>
      <c r="B2062" s="245" t="s">
        <v>6268</v>
      </c>
      <c r="C2062" s="245" t="s">
        <v>6269</v>
      </c>
      <c r="D2062" s="245">
        <v>2017</v>
      </c>
      <c r="E2062" s="246">
        <v>43808</v>
      </c>
      <c r="F2062" s="245" t="s">
        <v>6921</v>
      </c>
      <c r="G2062" s="247" t="s">
        <v>7885</v>
      </c>
      <c r="H2062" s="248" t="s">
        <v>7729</v>
      </c>
      <c r="I2062" s="249">
        <v>6534</v>
      </c>
      <c r="J2062" s="249">
        <v>76</v>
      </c>
      <c r="K2062" s="250">
        <v>1.4884640618165914</v>
      </c>
      <c r="L2062" s="251" t="s">
        <v>7730</v>
      </c>
      <c r="M2062" s="251" t="s">
        <v>6898</v>
      </c>
      <c r="N2062" s="245"/>
      <c r="S2062" s="251" t="s">
        <v>8717</v>
      </c>
    </row>
    <row r="2063" spans="1:20">
      <c r="A2063" s="245" t="s">
        <v>6267</v>
      </c>
      <c r="B2063" s="245" t="s">
        <v>6268</v>
      </c>
      <c r="C2063" s="245" t="s">
        <v>6269</v>
      </c>
      <c r="D2063" s="245">
        <v>2017</v>
      </c>
      <c r="E2063" s="246">
        <v>43808</v>
      </c>
      <c r="F2063" s="245" t="s">
        <v>6512</v>
      </c>
      <c r="G2063" s="247" t="s">
        <v>7886</v>
      </c>
      <c r="H2063" s="248" t="s">
        <v>7729</v>
      </c>
      <c r="I2063" s="249">
        <v>5898</v>
      </c>
      <c r="J2063" s="249">
        <v>74</v>
      </c>
      <c r="K2063" s="250">
        <v>1.4554912838331391</v>
      </c>
      <c r="L2063" s="251" t="s">
        <v>7730</v>
      </c>
      <c r="M2063" s="251" t="s">
        <v>6898</v>
      </c>
      <c r="N2063" s="245"/>
      <c r="S2063" s="251" t="s">
        <v>8717</v>
      </c>
    </row>
    <row r="2064" spans="1:20">
      <c r="A2064" s="245" t="s">
        <v>6267</v>
      </c>
      <c r="B2064" s="245" t="s">
        <v>6268</v>
      </c>
      <c r="C2064" s="245" t="s">
        <v>6269</v>
      </c>
      <c r="D2064" s="245">
        <v>2017</v>
      </c>
      <c r="E2064" s="246">
        <v>43808</v>
      </c>
      <c r="F2064" s="245" t="s">
        <v>6480</v>
      </c>
      <c r="G2064" s="247" t="s">
        <v>7887</v>
      </c>
      <c r="H2064" s="248" t="s">
        <v>7729</v>
      </c>
      <c r="I2064" s="249">
        <v>7674</v>
      </c>
      <c r="J2064" s="249">
        <v>77</v>
      </c>
      <c r="K2064" s="250">
        <v>1.6809299656322763</v>
      </c>
      <c r="L2064" s="251" t="s">
        <v>7730</v>
      </c>
      <c r="M2064" s="251" t="s">
        <v>8712</v>
      </c>
      <c r="N2064" s="245"/>
      <c r="S2064" s="251" t="s">
        <v>5923</v>
      </c>
      <c r="T2064" s="251" t="s">
        <v>5923</v>
      </c>
    </row>
    <row r="2065" spans="1:20">
      <c r="A2065" s="245" t="s">
        <v>6267</v>
      </c>
      <c r="B2065" s="245" t="s">
        <v>6268</v>
      </c>
      <c r="C2065" s="245" t="s">
        <v>6269</v>
      </c>
      <c r="D2065" s="245">
        <v>2017</v>
      </c>
      <c r="E2065" s="246">
        <v>43808</v>
      </c>
      <c r="F2065" s="245" t="s">
        <v>6418</v>
      </c>
      <c r="G2065" s="247" t="s">
        <v>5941</v>
      </c>
      <c r="H2065" s="248" t="s">
        <v>7729</v>
      </c>
      <c r="I2065" s="249">
        <v>7540</v>
      </c>
      <c r="J2065" s="249">
        <v>77</v>
      </c>
      <c r="K2065" s="250">
        <v>1.6515783086874334</v>
      </c>
      <c r="L2065" s="251" t="s">
        <v>7730</v>
      </c>
      <c r="M2065" s="251" t="s">
        <v>7729</v>
      </c>
      <c r="N2065" s="245"/>
      <c r="S2065" s="251" t="s">
        <v>8711</v>
      </c>
      <c r="T2065" s="251" t="s">
        <v>8711</v>
      </c>
    </row>
    <row r="2066" spans="1:20">
      <c r="A2066" s="245" t="s">
        <v>6267</v>
      </c>
      <c r="B2066" s="245" t="s">
        <v>6268</v>
      </c>
      <c r="C2066" s="245" t="s">
        <v>6269</v>
      </c>
      <c r="D2066" s="245">
        <v>2017</v>
      </c>
      <c r="E2066" s="246">
        <v>43808</v>
      </c>
      <c r="F2066" s="245" t="s">
        <v>6445</v>
      </c>
      <c r="G2066" s="247" t="s">
        <v>7888</v>
      </c>
      <c r="H2066" s="248" t="s">
        <v>7729</v>
      </c>
      <c r="I2066" s="249">
        <v>8572</v>
      </c>
      <c r="J2066" s="249">
        <v>83</v>
      </c>
      <c r="K2066" s="250">
        <v>1.4991596521082151</v>
      </c>
      <c r="L2066" s="251" t="s">
        <v>7730</v>
      </c>
      <c r="M2066" s="251" t="s">
        <v>7729</v>
      </c>
      <c r="N2066" s="245"/>
      <c r="S2066" s="251" t="s">
        <v>8711</v>
      </c>
      <c r="T2066" s="251" t="s">
        <v>8711</v>
      </c>
    </row>
    <row r="2067" spans="1:20">
      <c r="A2067" s="245" t="s">
        <v>6267</v>
      </c>
      <c r="B2067" s="245" t="s">
        <v>6268</v>
      </c>
      <c r="C2067" s="245" t="s">
        <v>6269</v>
      </c>
      <c r="D2067" s="245">
        <v>2017</v>
      </c>
      <c r="E2067" s="246">
        <v>43808</v>
      </c>
      <c r="F2067" s="245" t="s">
        <v>6433</v>
      </c>
      <c r="G2067" s="247" t="s">
        <v>7889</v>
      </c>
      <c r="H2067" s="248" t="s">
        <v>7729</v>
      </c>
      <c r="I2067" s="249">
        <v>7374</v>
      </c>
      <c r="J2067" s="249">
        <v>76</v>
      </c>
      <c r="K2067" s="250">
        <v>1.6798184866598631</v>
      </c>
      <c r="L2067" s="251" t="s">
        <v>7730</v>
      </c>
      <c r="M2067" s="251" t="s">
        <v>7729</v>
      </c>
      <c r="N2067" s="245"/>
      <c r="S2067" s="251" t="s">
        <v>8714</v>
      </c>
      <c r="T2067" s="251" t="s">
        <v>8716</v>
      </c>
    </row>
    <row r="2068" spans="1:20">
      <c r="A2068" s="245" t="s">
        <v>6267</v>
      </c>
      <c r="B2068" s="245" t="s">
        <v>6268</v>
      </c>
      <c r="C2068" s="245" t="s">
        <v>6269</v>
      </c>
      <c r="D2068" s="245">
        <v>2017</v>
      </c>
      <c r="E2068" s="246">
        <v>43808</v>
      </c>
      <c r="F2068" s="245" t="s">
        <v>6404</v>
      </c>
      <c r="G2068" s="247" t="s">
        <v>7890</v>
      </c>
      <c r="H2068" s="248" t="s">
        <v>7729</v>
      </c>
      <c r="I2068" s="249">
        <v>6340</v>
      </c>
      <c r="J2068" s="249">
        <v>76</v>
      </c>
      <c r="K2068" s="250">
        <v>1.4442703017932643</v>
      </c>
      <c r="L2068" s="251" t="s">
        <v>7730</v>
      </c>
      <c r="M2068" s="251" t="s">
        <v>6898</v>
      </c>
      <c r="N2068" s="245"/>
      <c r="S2068" s="251" t="s">
        <v>8717</v>
      </c>
    </row>
    <row r="2069" spans="1:20">
      <c r="A2069" s="245" t="s">
        <v>6267</v>
      </c>
      <c r="B2069" s="245" t="s">
        <v>6268</v>
      </c>
      <c r="C2069" s="245" t="s">
        <v>6269</v>
      </c>
      <c r="D2069" s="245">
        <v>2017</v>
      </c>
      <c r="E2069" s="246">
        <v>43808</v>
      </c>
      <c r="F2069" s="245" t="s">
        <v>6542</v>
      </c>
      <c r="G2069" s="247" t="s">
        <v>7891</v>
      </c>
      <c r="H2069" s="248" t="s">
        <v>7729</v>
      </c>
      <c r="I2069" s="249">
        <v>4332</v>
      </c>
      <c r="J2069" s="249">
        <v>68</v>
      </c>
      <c r="K2069" s="250">
        <v>1.3777223692245064</v>
      </c>
      <c r="L2069" s="251" t="s">
        <v>7730</v>
      </c>
      <c r="M2069" s="251" t="s">
        <v>6898</v>
      </c>
      <c r="N2069" s="245"/>
      <c r="S2069" s="251" t="s">
        <v>8717</v>
      </c>
    </row>
    <row r="2070" spans="1:20">
      <c r="A2070" s="245" t="s">
        <v>6267</v>
      </c>
      <c r="B2070" s="245" t="s">
        <v>6268</v>
      </c>
      <c r="C2070" s="245" t="s">
        <v>6269</v>
      </c>
      <c r="D2070" s="245">
        <v>2017</v>
      </c>
      <c r="E2070" s="246">
        <v>43808</v>
      </c>
      <c r="F2070" s="245" t="s">
        <v>7188</v>
      </c>
      <c r="G2070" s="247" t="s">
        <v>7892</v>
      </c>
      <c r="H2070" s="248" t="s">
        <v>7729</v>
      </c>
      <c r="I2070" s="249">
        <v>6018</v>
      </c>
      <c r="J2070" s="249">
        <v>75</v>
      </c>
      <c r="K2070" s="250">
        <v>1.4264888888888889</v>
      </c>
      <c r="L2070" s="251" t="s">
        <v>7730</v>
      </c>
      <c r="M2070" s="251" t="s">
        <v>6898</v>
      </c>
      <c r="N2070" s="245"/>
      <c r="S2070" s="251" t="s">
        <v>8717</v>
      </c>
    </row>
    <row r="2071" spans="1:20">
      <c r="A2071" s="245" t="s">
        <v>6267</v>
      </c>
      <c r="B2071" s="245" t="s">
        <v>6268</v>
      </c>
      <c r="C2071" s="245" t="s">
        <v>6269</v>
      </c>
      <c r="D2071" s="245">
        <v>2017</v>
      </c>
      <c r="E2071" s="246">
        <v>43808</v>
      </c>
      <c r="F2071" s="245" t="s">
        <v>6353</v>
      </c>
      <c r="G2071" s="247" t="s">
        <v>7893</v>
      </c>
      <c r="H2071" s="248" t="s">
        <v>7729</v>
      </c>
      <c r="I2071" s="249">
        <v>6558</v>
      </c>
      <c r="J2071" s="249">
        <v>73</v>
      </c>
      <c r="K2071" s="250">
        <v>1.6857875105715174</v>
      </c>
      <c r="L2071" s="251" t="s">
        <v>7730</v>
      </c>
      <c r="M2071" s="251" t="s">
        <v>7729</v>
      </c>
      <c r="N2071" s="245"/>
      <c r="S2071" s="251" t="s">
        <v>8714</v>
      </c>
      <c r="T2071" s="251" t="s">
        <v>8714</v>
      </c>
    </row>
    <row r="2072" spans="1:20">
      <c r="A2072" s="245" t="s">
        <v>6267</v>
      </c>
      <c r="B2072" s="245" t="s">
        <v>6268</v>
      </c>
      <c r="C2072" s="245" t="s">
        <v>6269</v>
      </c>
      <c r="D2072" s="245">
        <v>2017</v>
      </c>
      <c r="E2072" s="246">
        <v>43808</v>
      </c>
      <c r="F2072" s="245" t="s">
        <v>6715</v>
      </c>
      <c r="G2072" s="247" t="s">
        <v>7894</v>
      </c>
      <c r="H2072" s="248" t="s">
        <v>7729</v>
      </c>
      <c r="I2072" s="249">
        <v>6798</v>
      </c>
      <c r="J2072" s="249">
        <v>74</v>
      </c>
      <c r="K2072" s="250">
        <v>1.6775906659033031</v>
      </c>
      <c r="L2072" s="251" t="s">
        <v>7730</v>
      </c>
      <c r="M2072" s="251" t="s">
        <v>6898</v>
      </c>
      <c r="N2072" s="245"/>
      <c r="S2072" s="251" t="s">
        <v>8717</v>
      </c>
    </row>
    <row r="2073" spans="1:20">
      <c r="A2073" s="245" t="s">
        <v>6267</v>
      </c>
      <c r="B2073" s="245" t="s">
        <v>6268</v>
      </c>
      <c r="C2073" s="245" t="s">
        <v>6269</v>
      </c>
      <c r="D2073" s="245">
        <v>2017</v>
      </c>
      <c r="E2073" s="246">
        <v>43808</v>
      </c>
      <c r="F2073" s="245" t="s">
        <v>6466</v>
      </c>
      <c r="G2073" s="247" t="s">
        <v>7895</v>
      </c>
      <c r="H2073" s="248" t="s">
        <v>7729</v>
      </c>
      <c r="I2073" s="249">
        <v>8378</v>
      </c>
      <c r="J2073" s="249">
        <v>79</v>
      </c>
      <c r="K2073" s="250">
        <v>1.69925705674399</v>
      </c>
      <c r="L2073" s="251" t="s">
        <v>7730</v>
      </c>
      <c r="M2073" s="251" t="s">
        <v>7729</v>
      </c>
      <c r="N2073" s="245"/>
      <c r="S2073" s="251" t="s">
        <v>8714</v>
      </c>
      <c r="T2073" s="251" t="s">
        <v>8714</v>
      </c>
    </row>
    <row r="2074" spans="1:20">
      <c r="A2074" s="245" t="s">
        <v>6267</v>
      </c>
      <c r="B2074" s="245" t="s">
        <v>6268</v>
      </c>
      <c r="C2074" s="245" t="s">
        <v>6269</v>
      </c>
      <c r="D2074" s="245">
        <v>2017</v>
      </c>
      <c r="E2074" s="246">
        <v>43808</v>
      </c>
      <c r="F2074" s="245" t="s">
        <v>6466</v>
      </c>
      <c r="G2074" s="247" t="s">
        <v>6150</v>
      </c>
      <c r="H2074" s="248" t="s">
        <v>7729</v>
      </c>
      <c r="I2074" s="249">
        <v>9702</v>
      </c>
      <c r="J2074" s="249">
        <v>83</v>
      </c>
      <c r="K2074" s="250">
        <v>1.6967856911752104</v>
      </c>
      <c r="L2074" s="251" t="s">
        <v>7730</v>
      </c>
      <c r="M2074" s="251" t="s">
        <v>7729</v>
      </c>
      <c r="N2074" s="245"/>
      <c r="S2074" s="251" t="s">
        <v>8714</v>
      </c>
      <c r="T2074" s="251" t="s">
        <v>8714</v>
      </c>
    </row>
    <row r="2075" spans="1:20">
      <c r="A2075" s="245" t="s">
        <v>6267</v>
      </c>
      <c r="B2075" s="245" t="s">
        <v>6268</v>
      </c>
      <c r="C2075" s="245" t="s">
        <v>6269</v>
      </c>
      <c r="D2075" s="245">
        <v>2017</v>
      </c>
      <c r="E2075" s="246">
        <v>43808</v>
      </c>
      <c r="F2075" s="245" t="s">
        <v>6279</v>
      </c>
      <c r="G2075" s="247" t="s">
        <v>7896</v>
      </c>
      <c r="H2075" s="248" t="s">
        <v>7729</v>
      </c>
      <c r="I2075" s="249">
        <v>9762</v>
      </c>
      <c r="J2075" s="249">
        <v>83</v>
      </c>
      <c r="K2075" s="250">
        <v>1.7072791091787676</v>
      </c>
      <c r="L2075" s="251" t="s">
        <v>7730</v>
      </c>
      <c r="M2075" s="251" t="s">
        <v>7729</v>
      </c>
      <c r="N2075" s="245"/>
      <c r="S2075" s="251" t="s">
        <v>8711</v>
      </c>
      <c r="T2075" s="251" t="s">
        <v>8711</v>
      </c>
    </row>
    <row r="2076" spans="1:20">
      <c r="A2076" s="245" t="s">
        <v>6267</v>
      </c>
      <c r="B2076" s="245" t="s">
        <v>6268</v>
      </c>
      <c r="C2076" s="245" t="s">
        <v>6269</v>
      </c>
      <c r="D2076" s="245">
        <v>2017</v>
      </c>
      <c r="E2076" s="246">
        <v>43808</v>
      </c>
      <c r="F2076" s="245" t="s">
        <v>6386</v>
      </c>
      <c r="G2076" s="247" t="s">
        <v>5935</v>
      </c>
      <c r="H2076" s="248" t="s">
        <v>7729</v>
      </c>
      <c r="I2076" s="249">
        <v>9050</v>
      </c>
      <c r="J2076" s="249">
        <v>86</v>
      </c>
      <c r="K2076" s="250">
        <v>1.4228306941527162</v>
      </c>
      <c r="L2076" s="251" t="s">
        <v>7730</v>
      </c>
      <c r="M2076" s="251" t="s">
        <v>7729</v>
      </c>
      <c r="N2076" s="245"/>
      <c r="S2076" s="251" t="s">
        <v>8711</v>
      </c>
      <c r="T2076" s="251" t="s">
        <v>8711</v>
      </c>
    </row>
    <row r="2077" spans="1:20">
      <c r="A2077" s="245" t="s">
        <v>6267</v>
      </c>
      <c r="B2077" s="245" t="s">
        <v>6268</v>
      </c>
      <c r="C2077" s="245" t="s">
        <v>6269</v>
      </c>
      <c r="D2077" s="245">
        <v>2017</v>
      </c>
      <c r="E2077" s="246">
        <v>43808</v>
      </c>
      <c r="F2077" s="245" t="s">
        <v>6379</v>
      </c>
      <c r="G2077" s="247" t="s">
        <v>7897</v>
      </c>
      <c r="H2077" s="248" t="s">
        <v>7729</v>
      </c>
      <c r="I2077" s="249">
        <v>7250</v>
      </c>
      <c r="J2077" s="249">
        <v>76</v>
      </c>
      <c r="K2077" s="250">
        <v>1.6515709287068085</v>
      </c>
      <c r="L2077" s="251" t="s">
        <v>7730</v>
      </c>
      <c r="M2077" s="251" t="s">
        <v>6898</v>
      </c>
      <c r="N2077" s="245"/>
      <c r="S2077" s="251" t="s">
        <v>8717</v>
      </c>
    </row>
    <row r="2078" spans="1:20">
      <c r="A2078" s="245" t="s">
        <v>6267</v>
      </c>
      <c r="B2078" s="245" t="s">
        <v>6268</v>
      </c>
      <c r="C2078" s="245" t="s">
        <v>6269</v>
      </c>
      <c r="D2078" s="245">
        <v>2017</v>
      </c>
      <c r="E2078" s="246">
        <v>43808</v>
      </c>
      <c r="F2078" s="245" t="s">
        <v>6680</v>
      </c>
      <c r="G2078" s="247" t="s">
        <v>7898</v>
      </c>
      <c r="H2078" s="248" t="s">
        <v>7729</v>
      </c>
      <c r="I2078" s="249">
        <v>7430</v>
      </c>
      <c r="J2078" s="249">
        <v>78</v>
      </c>
      <c r="K2078" s="250">
        <v>1.5656872165747904</v>
      </c>
      <c r="L2078" s="251" t="s">
        <v>7730</v>
      </c>
      <c r="M2078" s="251" t="s">
        <v>6898</v>
      </c>
      <c r="N2078" s="245"/>
      <c r="S2078" s="251" t="s">
        <v>8717</v>
      </c>
    </row>
    <row r="2079" spans="1:20">
      <c r="A2079" s="245" t="s">
        <v>6267</v>
      </c>
      <c r="B2079" s="245" t="s">
        <v>6268</v>
      </c>
      <c r="C2079" s="245" t="s">
        <v>6269</v>
      </c>
      <c r="D2079" s="245">
        <v>2017</v>
      </c>
      <c r="E2079" s="246">
        <v>43808</v>
      </c>
      <c r="F2079" s="245" t="s">
        <v>7503</v>
      </c>
      <c r="G2079" s="247" t="s">
        <v>7899</v>
      </c>
      <c r="H2079" s="248" t="s">
        <v>7729</v>
      </c>
      <c r="I2079" s="249">
        <v>5050</v>
      </c>
      <c r="J2079" s="249">
        <v>71</v>
      </c>
      <c r="K2079" s="250">
        <v>1.4109652958417036</v>
      </c>
      <c r="L2079" s="251" t="s">
        <v>7730</v>
      </c>
      <c r="M2079" s="251" t="s">
        <v>6898</v>
      </c>
      <c r="N2079" s="245"/>
      <c r="S2079" s="251" t="s">
        <v>8717</v>
      </c>
    </row>
    <row r="2080" spans="1:20">
      <c r="A2080" s="245" t="s">
        <v>6267</v>
      </c>
      <c r="B2080" s="245" t="s">
        <v>6268</v>
      </c>
      <c r="C2080" s="245" t="s">
        <v>6269</v>
      </c>
      <c r="D2080" s="245">
        <v>2017</v>
      </c>
      <c r="E2080" s="246">
        <v>43808</v>
      </c>
      <c r="F2080" s="245" t="s">
        <v>6362</v>
      </c>
      <c r="G2080" s="247" t="s">
        <v>7900</v>
      </c>
      <c r="H2080" s="248" t="s">
        <v>7729</v>
      </c>
      <c r="I2080" s="249">
        <v>6698</v>
      </c>
      <c r="J2080" s="249">
        <v>77</v>
      </c>
      <c r="K2080" s="250">
        <v>1.4671447628101364</v>
      </c>
      <c r="L2080" s="251" t="s">
        <v>7730</v>
      </c>
      <c r="M2080" s="251" t="s">
        <v>7729</v>
      </c>
      <c r="N2080" s="245"/>
      <c r="S2080" s="251" t="s">
        <v>8714</v>
      </c>
      <c r="T2080" s="251" t="s">
        <v>8714</v>
      </c>
    </row>
    <row r="2081" spans="1:20">
      <c r="A2081" s="245" t="s">
        <v>6267</v>
      </c>
      <c r="B2081" s="245" t="s">
        <v>6268</v>
      </c>
      <c r="C2081" s="245" t="s">
        <v>6269</v>
      </c>
      <c r="D2081" s="245">
        <v>2017</v>
      </c>
      <c r="E2081" s="246">
        <v>43808</v>
      </c>
      <c r="F2081" s="245" t="s">
        <v>6291</v>
      </c>
      <c r="G2081" s="247" t="s">
        <v>6098</v>
      </c>
      <c r="H2081" s="248" t="s">
        <v>7729</v>
      </c>
      <c r="I2081" s="249">
        <v>7378</v>
      </c>
      <c r="J2081" s="249">
        <v>77</v>
      </c>
      <c r="K2081" s="250">
        <v>1.6160934696944143</v>
      </c>
      <c r="L2081" s="251" t="s">
        <v>7730</v>
      </c>
      <c r="M2081" s="251" t="s">
        <v>7729</v>
      </c>
      <c r="N2081" s="245"/>
      <c r="S2081" s="251" t="s">
        <v>8714</v>
      </c>
      <c r="T2081" s="251" t="s">
        <v>8714</v>
      </c>
    </row>
    <row r="2082" spans="1:20">
      <c r="A2082" s="245" t="s">
        <v>6267</v>
      </c>
      <c r="B2082" s="245" t="s">
        <v>6268</v>
      </c>
      <c r="C2082" s="245" t="s">
        <v>6269</v>
      </c>
      <c r="D2082" s="245">
        <v>2017</v>
      </c>
      <c r="E2082" s="246">
        <v>43808</v>
      </c>
      <c r="F2082" s="245" t="s">
        <v>6610</v>
      </c>
      <c r="G2082" s="247" t="s">
        <v>7901</v>
      </c>
      <c r="H2082" s="248" t="s">
        <v>7729</v>
      </c>
      <c r="I2082" s="249">
        <v>5098</v>
      </c>
      <c r="J2082" s="249">
        <v>69</v>
      </c>
      <c r="K2082" s="250">
        <v>1.5518600708047572</v>
      </c>
      <c r="L2082" s="251" t="s">
        <v>7730</v>
      </c>
      <c r="M2082" s="251" t="s">
        <v>6898</v>
      </c>
      <c r="N2082" s="245"/>
      <c r="S2082" s="251" t="s">
        <v>8717</v>
      </c>
    </row>
    <row r="2083" spans="1:20">
      <c r="A2083" s="245" t="s">
        <v>6267</v>
      </c>
      <c r="B2083" s="245" t="s">
        <v>6268</v>
      </c>
      <c r="C2083" s="245" t="s">
        <v>6269</v>
      </c>
      <c r="D2083" s="245">
        <v>2017</v>
      </c>
      <c r="E2083" s="246">
        <v>43808</v>
      </c>
      <c r="F2083" s="245" t="s">
        <v>6289</v>
      </c>
      <c r="G2083" s="247" t="s">
        <v>7902</v>
      </c>
      <c r="H2083" s="248" t="s">
        <v>7729</v>
      </c>
      <c r="I2083" s="249">
        <v>6382</v>
      </c>
      <c r="J2083" s="249">
        <v>75</v>
      </c>
      <c r="K2083" s="250">
        <v>1.5127703703703703</v>
      </c>
      <c r="L2083" s="251" t="s">
        <v>7730</v>
      </c>
      <c r="M2083" s="251" t="s">
        <v>6898</v>
      </c>
      <c r="N2083" s="245"/>
      <c r="S2083" s="251" t="s">
        <v>8717</v>
      </c>
    </row>
    <row r="2084" spans="1:20">
      <c r="A2084" s="245" t="s">
        <v>6267</v>
      </c>
      <c r="B2084" s="245" t="s">
        <v>6268</v>
      </c>
      <c r="C2084" s="245" t="s">
        <v>6269</v>
      </c>
      <c r="D2084" s="245">
        <v>2017</v>
      </c>
      <c r="E2084" s="246">
        <v>43808</v>
      </c>
      <c r="F2084" s="245" t="s">
        <v>6276</v>
      </c>
      <c r="G2084" s="247" t="s">
        <v>7903</v>
      </c>
      <c r="H2084" s="248" t="s">
        <v>7729</v>
      </c>
      <c r="I2084" s="249">
        <v>8212</v>
      </c>
      <c r="J2084" s="249">
        <v>80</v>
      </c>
      <c r="K2084" s="250">
        <v>1.6039062499999999</v>
      </c>
      <c r="L2084" s="251" t="s">
        <v>7730</v>
      </c>
      <c r="M2084" s="251" t="s">
        <v>7729</v>
      </c>
      <c r="N2084" s="245"/>
      <c r="S2084" s="251" t="s">
        <v>8711</v>
      </c>
      <c r="T2084" s="251" t="s">
        <v>8711</v>
      </c>
    </row>
    <row r="2085" spans="1:20">
      <c r="A2085" s="245" t="s">
        <v>6267</v>
      </c>
      <c r="B2085" s="245" t="s">
        <v>6268</v>
      </c>
      <c r="C2085" s="245" t="s">
        <v>6269</v>
      </c>
      <c r="D2085" s="245">
        <v>2017</v>
      </c>
      <c r="E2085" s="246">
        <v>43808</v>
      </c>
      <c r="F2085" s="245" t="s">
        <v>7039</v>
      </c>
      <c r="G2085" s="247" t="s">
        <v>7904</v>
      </c>
      <c r="H2085" s="248" t="s">
        <v>7729</v>
      </c>
      <c r="I2085" s="249">
        <v>5796</v>
      </c>
      <c r="J2085" s="249">
        <v>71</v>
      </c>
      <c r="K2085" s="250">
        <v>1.6193970009303991</v>
      </c>
      <c r="L2085" s="251" t="s">
        <v>7730</v>
      </c>
      <c r="M2085" s="251" t="s">
        <v>6898</v>
      </c>
      <c r="N2085" s="245"/>
      <c r="S2085" s="251" t="s">
        <v>8717</v>
      </c>
    </row>
    <row r="2086" spans="1:20">
      <c r="A2086" s="245" t="s">
        <v>6267</v>
      </c>
      <c r="B2086" s="245" t="s">
        <v>6268</v>
      </c>
      <c r="C2086" s="245" t="s">
        <v>6269</v>
      </c>
      <c r="D2086" s="245">
        <v>2017</v>
      </c>
      <c r="E2086" s="246">
        <v>43808</v>
      </c>
      <c r="F2086" s="245" t="s">
        <v>6289</v>
      </c>
      <c r="G2086" s="247" t="s">
        <v>7905</v>
      </c>
      <c r="H2086" s="248" t="s">
        <v>7729</v>
      </c>
      <c r="I2086" s="249">
        <v>7652</v>
      </c>
      <c r="J2086" s="249">
        <v>77</v>
      </c>
      <c r="K2086" s="250">
        <v>1.6761110368801377</v>
      </c>
      <c r="L2086" s="251" t="s">
        <v>7730</v>
      </c>
      <c r="M2086" s="251" t="s">
        <v>6898</v>
      </c>
      <c r="N2086" s="245"/>
      <c r="S2086" s="251" t="s">
        <v>8717</v>
      </c>
    </row>
    <row r="2087" spans="1:20">
      <c r="A2087" s="245" t="s">
        <v>6267</v>
      </c>
      <c r="B2087" s="245" t="s">
        <v>6268</v>
      </c>
      <c r="C2087" s="245" t="s">
        <v>6269</v>
      </c>
      <c r="D2087" s="245">
        <v>2017</v>
      </c>
      <c r="E2087" s="246">
        <v>43808</v>
      </c>
      <c r="F2087" s="245" t="s">
        <v>6503</v>
      </c>
      <c r="G2087" s="247" t="s">
        <v>7906</v>
      </c>
      <c r="H2087" s="248" t="s">
        <v>7729</v>
      </c>
      <c r="I2087" s="249">
        <v>7488</v>
      </c>
      <c r="J2087" s="249">
        <v>75</v>
      </c>
      <c r="K2087" s="250">
        <v>1.7749333333333333</v>
      </c>
      <c r="L2087" s="251" t="s">
        <v>7730</v>
      </c>
      <c r="M2087" s="251" t="s">
        <v>6898</v>
      </c>
      <c r="N2087" s="245"/>
      <c r="S2087" s="251" t="s">
        <v>8717</v>
      </c>
    </row>
    <row r="2088" spans="1:20">
      <c r="A2088" s="245" t="s">
        <v>6267</v>
      </c>
      <c r="B2088" s="245" t="s">
        <v>6268</v>
      </c>
      <c r="C2088" s="245" t="s">
        <v>6269</v>
      </c>
      <c r="D2088" s="245">
        <v>2017</v>
      </c>
      <c r="E2088" s="246">
        <v>43808</v>
      </c>
      <c r="F2088" s="245" t="s">
        <v>6276</v>
      </c>
      <c r="G2088" s="247" t="s">
        <v>7907</v>
      </c>
      <c r="H2088" s="248" t="s">
        <v>7729</v>
      </c>
      <c r="I2088" s="249">
        <v>4786</v>
      </c>
      <c r="J2088" s="249">
        <v>69</v>
      </c>
      <c r="K2088" s="250">
        <v>1.4568855038979145</v>
      </c>
      <c r="L2088" s="251" t="s">
        <v>7730</v>
      </c>
      <c r="M2088" s="251" t="s">
        <v>6898</v>
      </c>
      <c r="N2088" s="245"/>
      <c r="S2088" s="251" t="s">
        <v>8717</v>
      </c>
    </row>
    <row r="2089" spans="1:20">
      <c r="A2089" s="245" t="s">
        <v>6267</v>
      </c>
      <c r="B2089" s="245" t="s">
        <v>6268</v>
      </c>
      <c r="C2089" s="245" t="s">
        <v>6269</v>
      </c>
      <c r="D2089" s="245">
        <v>2017</v>
      </c>
      <c r="E2089" s="246">
        <v>43808</v>
      </c>
      <c r="F2089" s="245" t="s">
        <v>6320</v>
      </c>
      <c r="G2089" s="247" t="s">
        <v>7908</v>
      </c>
      <c r="H2089" s="248" t="s">
        <v>7729</v>
      </c>
      <c r="I2089" s="249">
        <v>7300</v>
      </c>
      <c r="J2089" s="249">
        <v>77</v>
      </c>
      <c r="K2089" s="250">
        <v>1.5990081768459234</v>
      </c>
      <c r="L2089" s="251" t="s">
        <v>7730</v>
      </c>
      <c r="M2089" s="251" t="s">
        <v>6898</v>
      </c>
      <c r="N2089" s="245"/>
      <c r="S2089" s="251" t="s">
        <v>8717</v>
      </c>
    </row>
    <row r="2090" spans="1:20">
      <c r="A2090" s="245" t="s">
        <v>6267</v>
      </c>
      <c r="B2090" s="245" t="s">
        <v>6268</v>
      </c>
      <c r="C2090" s="245" t="s">
        <v>6269</v>
      </c>
      <c r="D2090" s="245">
        <v>2017</v>
      </c>
      <c r="E2090" s="246">
        <v>43808</v>
      </c>
      <c r="F2090" s="245" t="s">
        <v>6641</v>
      </c>
      <c r="G2090" s="247" t="s">
        <v>6122</v>
      </c>
      <c r="H2090" s="248" t="s">
        <v>7729</v>
      </c>
      <c r="I2090" s="249">
        <v>6548</v>
      </c>
      <c r="J2090" s="249">
        <v>72</v>
      </c>
      <c r="K2090" s="250">
        <v>1.7543295610425238</v>
      </c>
      <c r="L2090" s="251" t="s">
        <v>7730</v>
      </c>
      <c r="M2090" s="251" t="s">
        <v>7729</v>
      </c>
      <c r="N2090" s="245"/>
      <c r="S2090" s="251" t="s">
        <v>8714</v>
      </c>
      <c r="T2090" s="251" t="s">
        <v>8714</v>
      </c>
    </row>
    <row r="2091" spans="1:20">
      <c r="A2091" s="245" t="s">
        <v>6267</v>
      </c>
      <c r="B2091" s="245" t="s">
        <v>6268</v>
      </c>
      <c r="C2091" s="245" t="s">
        <v>6269</v>
      </c>
      <c r="D2091" s="245">
        <v>2017</v>
      </c>
      <c r="E2091" s="246">
        <v>43808</v>
      </c>
      <c r="F2091" s="245" t="s">
        <v>6548</v>
      </c>
      <c r="G2091" s="247" t="s">
        <v>7909</v>
      </c>
      <c r="H2091" s="248" t="s">
        <v>7729</v>
      </c>
      <c r="I2091" s="249">
        <v>5368</v>
      </c>
      <c r="J2091" s="249">
        <v>71</v>
      </c>
      <c r="K2091" s="250">
        <v>1.4998141996194585</v>
      </c>
      <c r="L2091" s="251" t="s">
        <v>7730</v>
      </c>
      <c r="M2091" s="251" t="s">
        <v>6898</v>
      </c>
      <c r="N2091" s="245"/>
      <c r="S2091" s="251" t="s">
        <v>8717</v>
      </c>
    </row>
    <row r="2092" spans="1:20">
      <c r="A2092" s="245" t="s">
        <v>6267</v>
      </c>
      <c r="B2092" s="245" t="s">
        <v>6268</v>
      </c>
      <c r="C2092" s="245" t="s">
        <v>6269</v>
      </c>
      <c r="D2092" s="245">
        <v>2017</v>
      </c>
      <c r="E2092" s="246">
        <v>43808</v>
      </c>
      <c r="F2092" s="245" t="s">
        <v>6475</v>
      </c>
      <c r="G2092" s="247" t="s">
        <v>7910</v>
      </c>
      <c r="H2092" s="248" t="s">
        <v>7729</v>
      </c>
      <c r="I2092" s="249">
        <v>4912</v>
      </c>
      <c r="J2092" s="249">
        <v>68</v>
      </c>
      <c r="K2092" s="250">
        <v>1.5621819662120904</v>
      </c>
      <c r="L2092" s="251" t="s">
        <v>7730</v>
      </c>
      <c r="N2092" s="245" t="s">
        <v>6278</v>
      </c>
    </row>
    <row r="2093" spans="1:20">
      <c r="A2093" s="245" t="s">
        <v>6267</v>
      </c>
      <c r="B2093" s="245" t="s">
        <v>6268</v>
      </c>
      <c r="C2093" s="245" t="s">
        <v>6269</v>
      </c>
      <c r="D2093" s="245">
        <v>2017</v>
      </c>
      <c r="E2093" s="246">
        <v>43808</v>
      </c>
      <c r="F2093" s="245" t="s">
        <v>6517</v>
      </c>
      <c r="G2093" s="247" t="s">
        <v>7911</v>
      </c>
      <c r="H2093" s="248" t="s">
        <v>7729</v>
      </c>
      <c r="I2093" s="249">
        <v>6262</v>
      </c>
      <c r="J2093" s="249">
        <v>71</v>
      </c>
      <c r="K2093" s="250">
        <v>1.7495969668437126</v>
      </c>
      <c r="L2093" s="251" t="s">
        <v>7730</v>
      </c>
      <c r="M2093" s="251" t="s">
        <v>6898</v>
      </c>
      <c r="N2093" s="245"/>
      <c r="S2093" s="251" t="s">
        <v>8717</v>
      </c>
    </row>
    <row r="2094" spans="1:20">
      <c r="A2094" s="245" t="s">
        <v>6267</v>
      </c>
      <c r="B2094" s="245" t="s">
        <v>6268</v>
      </c>
      <c r="C2094" s="245" t="s">
        <v>6269</v>
      </c>
      <c r="D2094" s="245">
        <v>2017</v>
      </c>
      <c r="E2094" s="246">
        <v>43808</v>
      </c>
      <c r="F2094" s="245" t="s">
        <v>6631</v>
      </c>
      <c r="G2094" s="247" t="s">
        <v>7912</v>
      </c>
      <c r="H2094" s="248" t="s">
        <v>7729</v>
      </c>
      <c r="I2094" s="249">
        <v>6718</v>
      </c>
      <c r="J2094" s="249">
        <v>75</v>
      </c>
      <c r="K2094" s="250">
        <v>1.5924148148148149</v>
      </c>
      <c r="L2094" s="251" t="s">
        <v>7730</v>
      </c>
      <c r="M2094" s="251" t="s">
        <v>7729</v>
      </c>
      <c r="N2094" s="245"/>
      <c r="S2094" s="251" t="s">
        <v>8714</v>
      </c>
      <c r="T2094" s="251" t="s">
        <v>8714</v>
      </c>
    </row>
    <row r="2095" spans="1:20">
      <c r="A2095" s="245" t="s">
        <v>6267</v>
      </c>
      <c r="B2095" s="245" t="s">
        <v>6268</v>
      </c>
      <c r="C2095" s="245" t="s">
        <v>6269</v>
      </c>
      <c r="D2095" s="245">
        <v>2017</v>
      </c>
      <c r="E2095" s="246">
        <v>43808</v>
      </c>
      <c r="F2095" s="245" t="s">
        <v>6311</v>
      </c>
      <c r="G2095" s="247" t="s">
        <v>7913</v>
      </c>
      <c r="H2095" s="248" t="s">
        <v>7729</v>
      </c>
      <c r="I2095" s="249">
        <v>7888</v>
      </c>
      <c r="J2095" s="249">
        <v>77</v>
      </c>
      <c r="K2095" s="250">
        <v>1.7278049998576226</v>
      </c>
      <c r="L2095" s="251" t="s">
        <v>7730</v>
      </c>
      <c r="N2095" s="245" t="s">
        <v>6278</v>
      </c>
    </row>
    <row r="2096" spans="1:20">
      <c r="A2096" s="245" t="s">
        <v>6267</v>
      </c>
      <c r="B2096" s="245" t="s">
        <v>6268</v>
      </c>
      <c r="C2096" s="245" t="s">
        <v>6269</v>
      </c>
      <c r="D2096" s="245">
        <v>2017</v>
      </c>
      <c r="E2096" s="246">
        <v>43808</v>
      </c>
      <c r="F2096" s="245" t="s">
        <v>6617</v>
      </c>
      <c r="G2096" s="247" t="s">
        <v>7914</v>
      </c>
      <c r="H2096" s="248" t="s">
        <v>7729</v>
      </c>
      <c r="I2096" s="249">
        <v>4696</v>
      </c>
      <c r="J2096" s="249">
        <v>69</v>
      </c>
      <c r="K2096" s="250">
        <v>1.4294889942132483</v>
      </c>
      <c r="L2096" s="251" t="s">
        <v>7730</v>
      </c>
      <c r="M2096" s="251" t="s">
        <v>6898</v>
      </c>
      <c r="N2096" s="245"/>
      <c r="S2096" s="251" t="s">
        <v>8717</v>
      </c>
    </row>
    <row r="2097" spans="1:20">
      <c r="A2097" s="245" t="s">
        <v>6267</v>
      </c>
      <c r="B2097" s="245" t="s">
        <v>6268</v>
      </c>
      <c r="C2097" s="245" t="s">
        <v>6269</v>
      </c>
      <c r="D2097" s="245">
        <v>2017</v>
      </c>
      <c r="E2097" s="246">
        <v>43808</v>
      </c>
      <c r="F2097" s="245" t="s">
        <v>6458</v>
      </c>
      <c r="G2097" s="247" t="s">
        <v>7915</v>
      </c>
      <c r="H2097" s="248" t="s">
        <v>7729</v>
      </c>
      <c r="I2097" s="249">
        <v>6372</v>
      </c>
      <c r="J2097" s="249">
        <v>76</v>
      </c>
      <c r="K2097" s="250">
        <v>1.4515599941682462</v>
      </c>
      <c r="L2097" s="251" t="s">
        <v>7730</v>
      </c>
      <c r="M2097" s="251" t="s">
        <v>6898</v>
      </c>
      <c r="N2097" s="245"/>
      <c r="S2097" s="251" t="s">
        <v>8717</v>
      </c>
    </row>
    <row r="2098" spans="1:20">
      <c r="A2098" s="245" t="s">
        <v>6267</v>
      </c>
      <c r="B2098" s="245" t="s">
        <v>6268</v>
      </c>
      <c r="C2098" s="245" t="s">
        <v>6269</v>
      </c>
      <c r="D2098" s="245">
        <v>2017</v>
      </c>
      <c r="E2098" s="246">
        <v>43808</v>
      </c>
      <c r="F2098" s="245" t="s">
        <v>6646</v>
      </c>
      <c r="G2098" s="247" t="s">
        <v>7916</v>
      </c>
      <c r="H2098" s="248" t="s">
        <v>7729</v>
      </c>
      <c r="I2098" s="249">
        <v>5822</v>
      </c>
      <c r="J2098" s="249">
        <v>70</v>
      </c>
      <c r="K2098" s="250">
        <v>1.6973760932944608</v>
      </c>
      <c r="L2098" s="251" t="s">
        <v>7730</v>
      </c>
      <c r="M2098" s="251" t="s">
        <v>7729</v>
      </c>
      <c r="N2098" s="245"/>
      <c r="S2098" s="251" t="s">
        <v>8711</v>
      </c>
      <c r="T2098" s="251" t="s">
        <v>8716</v>
      </c>
    </row>
    <row r="2099" spans="1:20">
      <c r="A2099" s="245" t="s">
        <v>6267</v>
      </c>
      <c r="B2099" s="245" t="s">
        <v>6268</v>
      </c>
      <c r="C2099" s="245" t="s">
        <v>6269</v>
      </c>
      <c r="D2099" s="245">
        <v>2017</v>
      </c>
      <c r="E2099" s="246">
        <v>43808</v>
      </c>
      <c r="F2099" s="245" t="s">
        <v>6430</v>
      </c>
      <c r="G2099" s="247" t="s">
        <v>7917</v>
      </c>
      <c r="H2099" s="248" t="s">
        <v>7729</v>
      </c>
      <c r="I2099" s="249">
        <v>7784</v>
      </c>
      <c r="J2099" s="249">
        <v>77</v>
      </c>
      <c r="K2099" s="250">
        <v>1.7050246093929682</v>
      </c>
      <c r="L2099" s="251" t="s">
        <v>7730</v>
      </c>
      <c r="M2099" s="251" t="s">
        <v>6898</v>
      </c>
      <c r="N2099" s="245"/>
      <c r="S2099" s="251" t="s">
        <v>8717</v>
      </c>
    </row>
    <row r="2100" spans="1:20">
      <c r="A2100" s="245" t="s">
        <v>6267</v>
      </c>
      <c r="B2100" s="245" t="s">
        <v>6268</v>
      </c>
      <c r="C2100" s="245" t="s">
        <v>6269</v>
      </c>
      <c r="D2100" s="245">
        <v>2017</v>
      </c>
      <c r="E2100" s="246">
        <v>43808</v>
      </c>
      <c r="F2100" s="245" t="s">
        <v>6298</v>
      </c>
      <c r="G2100" s="247" t="s">
        <v>7918</v>
      </c>
      <c r="H2100" s="248" t="s">
        <v>7729</v>
      </c>
      <c r="I2100" s="249">
        <v>8016</v>
      </c>
      <c r="J2100" s="249">
        <v>80</v>
      </c>
      <c r="K2100" s="250">
        <v>1.565625</v>
      </c>
      <c r="L2100" s="251" t="s">
        <v>7730</v>
      </c>
      <c r="M2100" s="251" t="s">
        <v>7729</v>
      </c>
      <c r="N2100" s="245"/>
      <c r="S2100" s="251" t="s">
        <v>8711</v>
      </c>
      <c r="T2100" s="251" t="s">
        <v>8711</v>
      </c>
    </row>
    <row r="2101" spans="1:20">
      <c r="A2101" s="245" t="s">
        <v>6267</v>
      </c>
      <c r="B2101" s="245" t="s">
        <v>6268</v>
      </c>
      <c r="C2101" s="245" t="s">
        <v>6269</v>
      </c>
      <c r="D2101" s="245">
        <v>2017</v>
      </c>
      <c r="E2101" s="246">
        <v>43808</v>
      </c>
      <c r="F2101" s="245" t="s">
        <v>6562</v>
      </c>
      <c r="G2101" s="247" t="s">
        <v>7919</v>
      </c>
      <c r="H2101" s="248" t="s">
        <v>7729</v>
      </c>
      <c r="I2101" s="249">
        <v>6050</v>
      </c>
      <c r="J2101" s="249">
        <v>72</v>
      </c>
      <c r="K2101" s="250">
        <v>1.6209062071330591</v>
      </c>
      <c r="L2101" s="251" t="s">
        <v>7730</v>
      </c>
      <c r="M2101" s="251" t="s">
        <v>7729</v>
      </c>
      <c r="N2101" s="245"/>
      <c r="S2101" s="251" t="s">
        <v>8714</v>
      </c>
      <c r="T2101" s="251" t="s">
        <v>8714</v>
      </c>
    </row>
    <row r="2102" spans="1:20">
      <c r="A2102" s="245" t="s">
        <v>6267</v>
      </c>
      <c r="B2102" s="245" t="s">
        <v>6268</v>
      </c>
      <c r="C2102" s="245" t="s">
        <v>6269</v>
      </c>
      <c r="D2102" s="245">
        <v>2017</v>
      </c>
      <c r="E2102" s="246">
        <v>43808</v>
      </c>
      <c r="F2102" s="245" t="s">
        <v>6457</v>
      </c>
      <c r="G2102" s="247" t="s">
        <v>7920</v>
      </c>
      <c r="H2102" s="248" t="s">
        <v>7729</v>
      </c>
      <c r="I2102" s="249">
        <v>6992</v>
      </c>
      <c r="J2102" s="249">
        <v>74</v>
      </c>
      <c r="K2102" s="250">
        <v>1.7254654215939826</v>
      </c>
      <c r="L2102" s="251" t="s">
        <v>7730</v>
      </c>
      <c r="M2102" s="251" t="s">
        <v>6898</v>
      </c>
      <c r="N2102" s="245"/>
      <c r="S2102" s="251" t="s">
        <v>8717</v>
      </c>
    </row>
    <row r="2103" spans="1:20">
      <c r="A2103" s="245" t="s">
        <v>6267</v>
      </c>
      <c r="B2103" s="245" t="s">
        <v>6268</v>
      </c>
      <c r="C2103" s="245" t="s">
        <v>6269</v>
      </c>
      <c r="D2103" s="245">
        <v>2017</v>
      </c>
      <c r="E2103" s="246">
        <v>43808</v>
      </c>
      <c r="F2103" s="245" t="s">
        <v>7149</v>
      </c>
      <c r="G2103" s="247" t="s">
        <v>7921</v>
      </c>
      <c r="H2103" s="248" t="s">
        <v>7729</v>
      </c>
      <c r="I2103" s="249">
        <v>4522</v>
      </c>
      <c r="J2103" s="249">
        <v>67</v>
      </c>
      <c r="K2103" s="250">
        <v>1.5035094077396489</v>
      </c>
      <c r="L2103" s="251" t="s">
        <v>7730</v>
      </c>
      <c r="M2103" s="251" t="s">
        <v>7729</v>
      </c>
      <c r="N2103" s="245"/>
      <c r="S2103" s="251" t="s">
        <v>8711</v>
      </c>
      <c r="T2103" s="251" t="s">
        <v>8711</v>
      </c>
    </row>
    <row r="2104" spans="1:20">
      <c r="A2104" s="245" t="s">
        <v>6267</v>
      </c>
      <c r="B2104" s="245" t="s">
        <v>6268</v>
      </c>
      <c r="C2104" s="245" t="s">
        <v>6269</v>
      </c>
      <c r="D2104" s="245">
        <v>2017</v>
      </c>
      <c r="E2104" s="246">
        <v>43808</v>
      </c>
      <c r="F2104" s="245" t="s">
        <v>6601</v>
      </c>
      <c r="G2104" s="247" t="s">
        <v>7922</v>
      </c>
      <c r="H2104" s="248" t="s">
        <v>7729</v>
      </c>
      <c r="I2104" s="249">
        <v>5128</v>
      </c>
      <c r="J2104" s="249">
        <v>70</v>
      </c>
      <c r="K2104" s="250">
        <v>1.4950437317784255</v>
      </c>
      <c r="L2104" s="251" t="s">
        <v>7730</v>
      </c>
      <c r="M2104" s="251" t="s">
        <v>6898</v>
      </c>
      <c r="N2104" s="245"/>
      <c r="S2104" s="251" t="s">
        <v>8717</v>
      </c>
    </row>
    <row r="2105" spans="1:20">
      <c r="A2105" s="245" t="s">
        <v>6267</v>
      </c>
      <c r="B2105" s="245" t="s">
        <v>6268</v>
      </c>
      <c r="C2105" s="245" t="s">
        <v>6269</v>
      </c>
      <c r="D2105" s="245">
        <v>2017</v>
      </c>
      <c r="E2105" s="246">
        <v>43808</v>
      </c>
      <c r="F2105" s="245" t="s">
        <v>7017</v>
      </c>
      <c r="G2105" s="247" t="s">
        <v>7923</v>
      </c>
      <c r="H2105" s="248" t="s">
        <v>7729</v>
      </c>
      <c r="I2105" s="249">
        <v>4312</v>
      </c>
      <c r="J2105" s="249">
        <v>66</v>
      </c>
      <c r="K2105" s="250">
        <v>1.4998469543924091</v>
      </c>
      <c r="L2105" s="251" t="s">
        <v>7730</v>
      </c>
      <c r="M2105" s="251" t="s">
        <v>6898</v>
      </c>
      <c r="N2105" s="245"/>
      <c r="S2105" s="251" t="s">
        <v>8717</v>
      </c>
    </row>
    <row r="2106" spans="1:20">
      <c r="A2106" s="245" t="s">
        <v>6267</v>
      </c>
      <c r="B2106" s="245" t="s">
        <v>6268</v>
      </c>
      <c r="C2106" s="245" t="s">
        <v>6269</v>
      </c>
      <c r="D2106" s="245">
        <v>2017</v>
      </c>
      <c r="E2106" s="246">
        <v>43808</v>
      </c>
      <c r="F2106" s="245" t="s">
        <v>6486</v>
      </c>
      <c r="G2106" s="247" t="s">
        <v>7924</v>
      </c>
      <c r="H2106" s="248" t="s">
        <v>7729</v>
      </c>
      <c r="I2106" s="249">
        <v>7788</v>
      </c>
      <c r="J2106" s="249">
        <v>80</v>
      </c>
      <c r="K2106" s="250">
        <v>1.5210937500000001</v>
      </c>
      <c r="L2106" s="251" t="s">
        <v>7730</v>
      </c>
      <c r="M2106" s="251" t="s">
        <v>6898</v>
      </c>
      <c r="N2106" s="245"/>
      <c r="S2106" s="251" t="s">
        <v>8717</v>
      </c>
    </row>
    <row r="2107" spans="1:20">
      <c r="A2107" s="245" t="s">
        <v>6267</v>
      </c>
      <c r="B2107" s="245" t="s">
        <v>6268</v>
      </c>
      <c r="C2107" s="245" t="s">
        <v>6269</v>
      </c>
      <c r="D2107" s="245">
        <v>2017</v>
      </c>
      <c r="E2107" s="246">
        <v>43808</v>
      </c>
      <c r="F2107" s="245" t="s">
        <v>6755</v>
      </c>
      <c r="G2107" s="247" t="s">
        <v>7925</v>
      </c>
      <c r="H2107" s="248" t="s">
        <v>7729</v>
      </c>
      <c r="I2107" s="249">
        <v>4260</v>
      </c>
      <c r="J2107" s="249">
        <v>66</v>
      </c>
      <c r="K2107" s="250">
        <v>1.4817597462225562</v>
      </c>
      <c r="L2107" s="251" t="s">
        <v>7730</v>
      </c>
      <c r="M2107" s="251" t="s">
        <v>6898</v>
      </c>
      <c r="N2107" s="245"/>
      <c r="S2107" s="251" t="s">
        <v>8717</v>
      </c>
    </row>
    <row r="2108" spans="1:20">
      <c r="A2108" s="245" t="s">
        <v>6267</v>
      </c>
      <c r="B2108" s="245" t="s">
        <v>6268</v>
      </c>
      <c r="C2108" s="245" t="s">
        <v>6269</v>
      </c>
      <c r="D2108" s="245">
        <v>2017</v>
      </c>
      <c r="E2108" s="246">
        <v>43808</v>
      </c>
      <c r="F2108" s="245" t="s">
        <v>7017</v>
      </c>
      <c r="G2108" s="247" t="s">
        <v>7926</v>
      </c>
      <c r="H2108" s="248" t="s">
        <v>7729</v>
      </c>
      <c r="I2108" s="249">
        <v>4054</v>
      </c>
      <c r="J2108" s="249">
        <v>63</v>
      </c>
      <c r="K2108" s="250">
        <v>1.6212951965030573</v>
      </c>
      <c r="L2108" s="251" t="s">
        <v>7730</v>
      </c>
      <c r="M2108" s="251" t="s">
        <v>6898</v>
      </c>
      <c r="N2108" s="245"/>
      <c r="S2108" s="251" t="s">
        <v>8717</v>
      </c>
    </row>
    <row r="2109" spans="1:20">
      <c r="A2109" s="245" t="s">
        <v>6267</v>
      </c>
      <c r="B2109" s="245" t="s">
        <v>6268</v>
      </c>
      <c r="C2109" s="245" t="s">
        <v>6269</v>
      </c>
      <c r="D2109" s="245">
        <v>2017</v>
      </c>
      <c r="E2109" s="246">
        <v>43808</v>
      </c>
      <c r="F2109" s="245" t="s">
        <v>6649</v>
      </c>
      <c r="G2109" s="247" t="s">
        <v>7927</v>
      </c>
      <c r="H2109" s="248" t="s">
        <v>7729</v>
      </c>
      <c r="I2109" s="249">
        <v>3638</v>
      </c>
      <c r="J2109" s="249">
        <v>63</v>
      </c>
      <c r="K2109" s="250">
        <v>1.4549264738229213</v>
      </c>
      <c r="L2109" s="251" t="s">
        <v>7730</v>
      </c>
      <c r="M2109" s="251" t="s">
        <v>6898</v>
      </c>
      <c r="N2109" s="245"/>
      <c r="S2109" s="251" t="s">
        <v>8717</v>
      </c>
    </row>
    <row r="2110" spans="1:20">
      <c r="A2110" s="245" t="s">
        <v>6267</v>
      </c>
      <c r="B2110" s="245" t="s">
        <v>6268</v>
      </c>
      <c r="C2110" s="245" t="s">
        <v>6269</v>
      </c>
      <c r="D2110" s="245">
        <v>2017</v>
      </c>
      <c r="E2110" s="246">
        <v>43808</v>
      </c>
      <c r="F2110" s="245" t="s">
        <v>6963</v>
      </c>
      <c r="G2110" s="247" t="s">
        <v>7928</v>
      </c>
      <c r="H2110" s="248" t="s">
        <v>7729</v>
      </c>
      <c r="I2110" s="249">
        <v>5080</v>
      </c>
      <c r="J2110" s="249">
        <v>67</v>
      </c>
      <c r="K2110" s="250">
        <v>1.6890375478366686</v>
      </c>
      <c r="L2110" s="251" t="s">
        <v>7730</v>
      </c>
      <c r="M2110" s="251" t="s">
        <v>6898</v>
      </c>
      <c r="N2110" s="245"/>
      <c r="S2110" s="251" t="s">
        <v>8717</v>
      </c>
    </row>
    <row r="2111" spans="1:20">
      <c r="A2111" s="245" t="s">
        <v>6267</v>
      </c>
      <c r="B2111" s="245" t="s">
        <v>6268</v>
      </c>
      <c r="C2111" s="245" t="s">
        <v>6269</v>
      </c>
      <c r="D2111" s="245">
        <v>2017</v>
      </c>
      <c r="E2111" s="246">
        <v>43808</v>
      </c>
      <c r="F2111" s="245" t="s">
        <v>7047</v>
      </c>
      <c r="G2111" s="247" t="s">
        <v>7929</v>
      </c>
      <c r="H2111" s="248" t="s">
        <v>7729</v>
      </c>
      <c r="I2111" s="249">
        <v>3876</v>
      </c>
      <c r="J2111" s="249">
        <v>64</v>
      </c>
      <c r="K2111" s="250">
        <v>1.47857666015625</v>
      </c>
      <c r="L2111" s="251" t="s">
        <v>7730</v>
      </c>
      <c r="M2111" s="251" t="s">
        <v>6898</v>
      </c>
      <c r="N2111" s="245"/>
      <c r="S2111" s="251" t="s">
        <v>8717</v>
      </c>
    </row>
    <row r="2112" spans="1:20">
      <c r="A2112" s="245" t="s">
        <v>6267</v>
      </c>
      <c r="B2112" s="245" t="s">
        <v>6268</v>
      </c>
      <c r="C2112" s="245" t="s">
        <v>6269</v>
      </c>
      <c r="D2112" s="245">
        <v>2017</v>
      </c>
      <c r="E2112" s="246">
        <v>43808</v>
      </c>
      <c r="F2112" s="245" t="s">
        <v>6631</v>
      </c>
      <c r="G2112" s="247" t="s">
        <v>7930</v>
      </c>
      <c r="H2112" s="248" t="s">
        <v>7729</v>
      </c>
      <c r="I2112" s="249">
        <v>5144</v>
      </c>
      <c r="J2112" s="249">
        <v>69</v>
      </c>
      <c r="K2112" s="250">
        <v>1.5658627313102531</v>
      </c>
      <c r="L2112" s="251" t="s">
        <v>7730</v>
      </c>
      <c r="M2112" s="251" t="s">
        <v>6898</v>
      </c>
      <c r="N2112" s="245"/>
      <c r="S2112" s="251" t="s">
        <v>8717</v>
      </c>
    </row>
    <row r="2113" spans="1:20">
      <c r="A2113" s="245" t="s">
        <v>6267</v>
      </c>
      <c r="B2113" s="245" t="s">
        <v>6268</v>
      </c>
      <c r="C2113" s="245" t="s">
        <v>6269</v>
      </c>
      <c r="D2113" s="245">
        <v>2017</v>
      </c>
      <c r="E2113" s="246">
        <v>43808</v>
      </c>
      <c r="F2113" s="245" t="s">
        <v>6584</v>
      </c>
      <c r="G2113" s="247" t="s">
        <v>7931</v>
      </c>
      <c r="H2113" s="248" t="s">
        <v>7729</v>
      </c>
      <c r="I2113" s="249">
        <v>7044</v>
      </c>
      <c r="J2113" s="249">
        <v>75</v>
      </c>
      <c r="K2113" s="250">
        <v>1.669688888888889</v>
      </c>
      <c r="L2113" s="251" t="s">
        <v>7730</v>
      </c>
      <c r="M2113" s="251" t="s">
        <v>7729</v>
      </c>
      <c r="N2113" s="245"/>
      <c r="S2113" s="251" t="s">
        <v>8711</v>
      </c>
      <c r="T2113" s="251" t="s">
        <v>8711</v>
      </c>
    </row>
    <row r="2114" spans="1:20">
      <c r="A2114" s="245" t="s">
        <v>6267</v>
      </c>
      <c r="B2114" s="245" t="s">
        <v>6268</v>
      </c>
      <c r="C2114" s="245" t="s">
        <v>6269</v>
      </c>
      <c r="D2114" s="245">
        <v>2017</v>
      </c>
      <c r="E2114" s="246">
        <v>43808</v>
      </c>
      <c r="F2114" s="245" t="s">
        <v>6568</v>
      </c>
      <c r="G2114" s="247" t="s">
        <v>7932</v>
      </c>
      <c r="H2114" s="248" t="s">
        <v>7729</v>
      </c>
      <c r="I2114" s="249">
        <v>8452</v>
      </c>
      <c r="J2114" s="249">
        <v>83</v>
      </c>
      <c r="K2114" s="250">
        <v>1.4781728161011005</v>
      </c>
      <c r="L2114" s="251" t="s">
        <v>7730</v>
      </c>
      <c r="M2114" s="251" t="s">
        <v>7729</v>
      </c>
      <c r="N2114" s="245"/>
      <c r="S2114" s="251" t="s">
        <v>8711</v>
      </c>
      <c r="T2114" s="251" t="s">
        <v>8711</v>
      </c>
    </row>
    <row r="2115" spans="1:20">
      <c r="A2115" s="245" t="s">
        <v>6267</v>
      </c>
      <c r="B2115" s="245" t="s">
        <v>6268</v>
      </c>
      <c r="C2115" s="245" t="s">
        <v>6269</v>
      </c>
      <c r="D2115" s="245">
        <v>2017</v>
      </c>
      <c r="E2115" s="246">
        <v>43808</v>
      </c>
      <c r="F2115" s="245" t="s">
        <v>6408</v>
      </c>
      <c r="G2115" s="247" t="s">
        <v>7933</v>
      </c>
      <c r="H2115" s="248" t="s">
        <v>7729</v>
      </c>
      <c r="I2115" s="249">
        <v>8780</v>
      </c>
      <c r="J2115" s="249">
        <v>80</v>
      </c>
      <c r="K2115" s="250">
        <v>1.7148437499999998</v>
      </c>
      <c r="L2115" s="251" t="s">
        <v>7730</v>
      </c>
      <c r="M2115" s="251" t="s">
        <v>7729</v>
      </c>
      <c r="N2115" s="245"/>
      <c r="S2115" s="251" t="s">
        <v>8711</v>
      </c>
      <c r="T2115" s="251" t="s">
        <v>8711</v>
      </c>
    </row>
    <row r="2116" spans="1:20">
      <c r="A2116" s="245" t="s">
        <v>6267</v>
      </c>
      <c r="B2116" s="245" t="s">
        <v>6268</v>
      </c>
      <c r="C2116" s="245" t="s">
        <v>6269</v>
      </c>
      <c r="D2116" s="245">
        <v>2017</v>
      </c>
      <c r="E2116" s="246">
        <v>43808</v>
      </c>
      <c r="F2116" s="245" t="s">
        <v>6412</v>
      </c>
      <c r="G2116" s="247" t="s">
        <v>7934</v>
      </c>
      <c r="H2116" s="248" t="s">
        <v>7729</v>
      </c>
      <c r="I2116" s="249">
        <v>9118</v>
      </c>
      <c r="J2116" s="249">
        <v>81</v>
      </c>
      <c r="K2116" s="250">
        <v>1.7157125626363041</v>
      </c>
      <c r="L2116" s="251" t="s">
        <v>7730</v>
      </c>
      <c r="M2116" s="251" t="s">
        <v>7729</v>
      </c>
      <c r="N2116" s="245"/>
      <c r="S2116" s="251" t="s">
        <v>8711</v>
      </c>
      <c r="T2116" s="251" t="s">
        <v>8711</v>
      </c>
    </row>
    <row r="2117" spans="1:20">
      <c r="A2117" s="245" t="s">
        <v>6267</v>
      </c>
      <c r="B2117" s="245" t="s">
        <v>6268</v>
      </c>
      <c r="C2117" s="245" t="s">
        <v>6269</v>
      </c>
      <c r="D2117" s="245">
        <v>2017</v>
      </c>
      <c r="E2117" s="246">
        <v>43808</v>
      </c>
      <c r="F2117" s="245" t="s">
        <v>6383</v>
      </c>
      <c r="G2117" s="247" t="s">
        <v>7935</v>
      </c>
      <c r="H2117" s="248" t="s">
        <v>7729</v>
      </c>
      <c r="I2117" s="249">
        <v>6230</v>
      </c>
      <c r="J2117" s="249">
        <v>72</v>
      </c>
      <c r="K2117" s="250">
        <v>1.6691315157750342</v>
      </c>
      <c r="L2117" s="251" t="s">
        <v>7730</v>
      </c>
      <c r="M2117" s="251" t="s">
        <v>6898</v>
      </c>
      <c r="N2117" s="245"/>
      <c r="S2117" s="251" t="s">
        <v>8717</v>
      </c>
    </row>
    <row r="2118" spans="1:20">
      <c r="A2118" s="245" t="s">
        <v>6267</v>
      </c>
      <c r="B2118" s="245" t="s">
        <v>6268</v>
      </c>
      <c r="C2118" s="245" t="s">
        <v>6269</v>
      </c>
      <c r="D2118" s="245">
        <v>2017</v>
      </c>
      <c r="E2118" s="246">
        <v>43808</v>
      </c>
      <c r="F2118" s="245" t="s">
        <v>6486</v>
      </c>
      <c r="G2118" s="247" t="s">
        <v>7936</v>
      </c>
      <c r="H2118" s="248" t="s">
        <v>7729</v>
      </c>
      <c r="I2118" s="249">
        <v>8560</v>
      </c>
      <c r="J2118" s="249">
        <v>81</v>
      </c>
      <c r="K2118" s="250">
        <v>1.6107150182240362</v>
      </c>
      <c r="L2118" s="251" t="s">
        <v>7730</v>
      </c>
      <c r="M2118" s="251" t="s">
        <v>6898</v>
      </c>
      <c r="N2118" s="245"/>
      <c r="S2118" s="251" t="s">
        <v>8717</v>
      </c>
    </row>
    <row r="2119" spans="1:20">
      <c r="A2119" s="245" t="s">
        <v>6267</v>
      </c>
      <c r="B2119" s="245" t="s">
        <v>6268</v>
      </c>
      <c r="C2119" s="245" t="s">
        <v>6269</v>
      </c>
      <c r="D2119" s="245">
        <v>2017</v>
      </c>
      <c r="E2119" s="246">
        <v>43808</v>
      </c>
      <c r="F2119" s="245" t="s">
        <v>6435</v>
      </c>
      <c r="G2119" s="247" t="s">
        <v>7937</v>
      </c>
      <c r="H2119" s="248" t="s">
        <v>7729</v>
      </c>
      <c r="I2119" s="249">
        <v>8528</v>
      </c>
      <c r="J2119" s="249">
        <v>80</v>
      </c>
      <c r="K2119" s="250">
        <v>1.6656250000000001</v>
      </c>
      <c r="L2119" s="251" t="s">
        <v>7730</v>
      </c>
      <c r="M2119" s="251" t="s">
        <v>7729</v>
      </c>
      <c r="N2119" s="245"/>
      <c r="S2119" s="251" t="s">
        <v>8711</v>
      </c>
      <c r="T2119" s="251" t="s">
        <v>8711</v>
      </c>
    </row>
    <row r="2120" spans="1:20">
      <c r="A2120" s="245" t="s">
        <v>6267</v>
      </c>
      <c r="B2120" s="245" t="s">
        <v>6268</v>
      </c>
      <c r="C2120" s="245" t="s">
        <v>6269</v>
      </c>
      <c r="D2120" s="245">
        <v>2017</v>
      </c>
      <c r="E2120" s="246">
        <v>43808</v>
      </c>
      <c r="F2120" s="245" t="s">
        <v>6346</v>
      </c>
      <c r="G2120" s="247" t="s">
        <v>7938</v>
      </c>
      <c r="H2120" s="248" t="s">
        <v>7729</v>
      </c>
      <c r="I2120" s="249">
        <v>7328</v>
      </c>
      <c r="J2120" s="249">
        <v>79</v>
      </c>
      <c r="K2120" s="250">
        <v>1.4862921594437761</v>
      </c>
      <c r="L2120" s="251" t="s">
        <v>7730</v>
      </c>
      <c r="M2120" s="251" t="s">
        <v>6898</v>
      </c>
      <c r="N2120" s="245"/>
      <c r="S2120" s="251" t="s">
        <v>8717</v>
      </c>
    </row>
    <row r="2121" spans="1:20">
      <c r="A2121" s="245" t="s">
        <v>6267</v>
      </c>
      <c r="B2121" s="245" t="s">
        <v>6268</v>
      </c>
      <c r="C2121" s="245" t="s">
        <v>6269</v>
      </c>
      <c r="D2121" s="245">
        <v>2017</v>
      </c>
      <c r="E2121" s="246">
        <v>43808</v>
      </c>
      <c r="F2121" s="245" t="s">
        <v>6372</v>
      </c>
      <c r="G2121" s="247" t="s">
        <v>6147</v>
      </c>
      <c r="H2121" s="248" t="s">
        <v>7729</v>
      </c>
      <c r="I2121" s="249">
        <v>5372</v>
      </c>
      <c r="J2121" s="249">
        <v>72</v>
      </c>
      <c r="K2121" s="250">
        <v>1.4392575445816187</v>
      </c>
      <c r="L2121" s="251" t="s">
        <v>7730</v>
      </c>
      <c r="M2121" s="251" t="s">
        <v>7729</v>
      </c>
      <c r="N2121" s="245"/>
      <c r="S2121" s="251" t="s">
        <v>8714</v>
      </c>
      <c r="T2121" s="251" t="s">
        <v>8714</v>
      </c>
    </row>
    <row r="2122" spans="1:20">
      <c r="A2122" s="245" t="s">
        <v>6267</v>
      </c>
      <c r="B2122" s="245" t="s">
        <v>6268</v>
      </c>
      <c r="C2122" s="245" t="s">
        <v>6269</v>
      </c>
      <c r="D2122" s="245">
        <v>2017</v>
      </c>
      <c r="E2122" s="246">
        <v>43808</v>
      </c>
      <c r="F2122" s="245" t="s">
        <v>7368</v>
      </c>
      <c r="G2122" s="247" t="s">
        <v>7939</v>
      </c>
      <c r="H2122" s="248" t="s">
        <v>7729</v>
      </c>
      <c r="I2122" s="249">
        <v>5634</v>
      </c>
      <c r="J2122" s="249">
        <v>69</v>
      </c>
      <c r="K2122" s="250">
        <v>1.7150215062601024</v>
      </c>
      <c r="L2122" s="251" t="s">
        <v>7730</v>
      </c>
      <c r="M2122" s="251" t="s">
        <v>6898</v>
      </c>
      <c r="N2122" s="245"/>
      <c r="S2122" s="251" t="s">
        <v>8717</v>
      </c>
    </row>
    <row r="2123" spans="1:20">
      <c r="A2123" s="245" t="s">
        <v>6267</v>
      </c>
      <c r="B2123" s="245" t="s">
        <v>6268</v>
      </c>
      <c r="C2123" s="245" t="s">
        <v>6269</v>
      </c>
      <c r="D2123" s="245">
        <v>2017</v>
      </c>
      <c r="E2123" s="246">
        <v>43808</v>
      </c>
      <c r="F2123" s="245" t="s">
        <v>6379</v>
      </c>
      <c r="G2123" s="247" t="s">
        <v>7940</v>
      </c>
      <c r="H2123" s="248" t="s">
        <v>7729</v>
      </c>
      <c r="I2123" s="249">
        <v>7792</v>
      </c>
      <c r="J2123" s="249">
        <v>76</v>
      </c>
      <c r="K2123" s="250">
        <v>1.7750400933080623</v>
      </c>
      <c r="L2123" s="251" t="s">
        <v>7730</v>
      </c>
      <c r="M2123" s="251" t="s">
        <v>7729</v>
      </c>
      <c r="N2123" s="245"/>
      <c r="S2123" s="251" t="s">
        <v>8711</v>
      </c>
      <c r="T2123" s="251" t="s">
        <v>8711</v>
      </c>
    </row>
    <row r="2124" spans="1:20">
      <c r="A2124" s="245" t="s">
        <v>6267</v>
      </c>
      <c r="B2124" s="245" t="s">
        <v>6268</v>
      </c>
      <c r="C2124" s="245" t="s">
        <v>6269</v>
      </c>
      <c r="D2124" s="245">
        <v>2017</v>
      </c>
      <c r="E2124" s="246">
        <v>43808</v>
      </c>
      <c r="F2124" s="245" t="s">
        <v>6631</v>
      </c>
      <c r="G2124" s="247" t="s">
        <v>6005</v>
      </c>
      <c r="H2124" s="248" t="s">
        <v>7729</v>
      </c>
      <c r="I2124" s="249">
        <v>7054</v>
      </c>
      <c r="J2124" s="249">
        <v>76</v>
      </c>
      <c r="K2124" s="250">
        <v>1.6069215629100453</v>
      </c>
      <c r="L2124" s="251" t="s">
        <v>7730</v>
      </c>
      <c r="M2124" s="251" t="s">
        <v>7729</v>
      </c>
      <c r="N2124" s="245"/>
      <c r="S2124" s="251" t="s">
        <v>8714</v>
      </c>
      <c r="T2124" s="251" t="s">
        <v>8714</v>
      </c>
    </row>
    <row r="2125" spans="1:20">
      <c r="A2125" s="245" t="s">
        <v>6267</v>
      </c>
      <c r="B2125" s="245" t="s">
        <v>6268</v>
      </c>
      <c r="C2125" s="245" t="s">
        <v>6269</v>
      </c>
      <c r="D2125" s="245">
        <v>2017</v>
      </c>
      <c r="E2125" s="246">
        <v>43808</v>
      </c>
      <c r="F2125" s="245" t="s">
        <v>6299</v>
      </c>
      <c r="G2125" s="247" t="s">
        <v>7941</v>
      </c>
      <c r="H2125" s="248" t="s">
        <v>7729</v>
      </c>
      <c r="I2125" s="249">
        <v>8756</v>
      </c>
      <c r="J2125" s="249">
        <v>80</v>
      </c>
      <c r="K2125" s="250">
        <v>1.71015625</v>
      </c>
      <c r="L2125" s="251" t="s">
        <v>7730</v>
      </c>
      <c r="N2125" s="245" t="s">
        <v>6278</v>
      </c>
    </row>
    <row r="2126" spans="1:20">
      <c r="A2126" s="245" t="s">
        <v>6267</v>
      </c>
      <c r="B2126" s="245" t="s">
        <v>6268</v>
      </c>
      <c r="C2126" s="245" t="s">
        <v>6269</v>
      </c>
      <c r="D2126" s="245">
        <v>2017</v>
      </c>
      <c r="E2126" s="246">
        <v>43808</v>
      </c>
      <c r="F2126" s="245" t="s">
        <v>6433</v>
      </c>
      <c r="G2126" s="247" t="s">
        <v>6141</v>
      </c>
      <c r="H2126" s="248" t="s">
        <v>7729</v>
      </c>
      <c r="I2126" s="249">
        <v>8928</v>
      </c>
      <c r="J2126" s="249">
        <v>81</v>
      </c>
      <c r="K2126" s="250">
        <v>1.6799607105962844</v>
      </c>
      <c r="L2126" s="251" t="s">
        <v>7730</v>
      </c>
      <c r="M2126" s="251" t="s">
        <v>7729</v>
      </c>
      <c r="N2126" s="245"/>
      <c r="S2126" s="251" t="s">
        <v>8714</v>
      </c>
      <c r="T2126" s="251" t="s">
        <v>8714</v>
      </c>
    </row>
    <row r="2127" spans="1:20">
      <c r="A2127" s="245" t="s">
        <v>6267</v>
      </c>
      <c r="B2127" s="245" t="s">
        <v>6268</v>
      </c>
      <c r="C2127" s="245" t="s">
        <v>6269</v>
      </c>
      <c r="D2127" s="245">
        <v>2017</v>
      </c>
      <c r="E2127" s="246">
        <v>43808</v>
      </c>
      <c r="F2127" s="245" t="s">
        <v>6457</v>
      </c>
      <c r="G2127" s="247" t="s">
        <v>7942</v>
      </c>
      <c r="H2127" s="248" t="s">
        <v>7729</v>
      </c>
      <c r="I2127" s="249">
        <v>3586</v>
      </c>
      <c r="J2127" s="249">
        <v>63</v>
      </c>
      <c r="K2127" s="250">
        <v>1.4341303834879042</v>
      </c>
      <c r="L2127" s="251" t="s">
        <v>7730</v>
      </c>
      <c r="M2127" s="251" t="s">
        <v>6898</v>
      </c>
      <c r="N2127" s="245"/>
      <c r="S2127" s="251" t="s">
        <v>8717</v>
      </c>
    </row>
    <row r="2128" spans="1:20">
      <c r="A2128" s="245" t="s">
        <v>6267</v>
      </c>
      <c r="B2128" s="245" t="s">
        <v>6268</v>
      </c>
      <c r="C2128" s="245" t="s">
        <v>6269</v>
      </c>
      <c r="D2128" s="245">
        <v>2017</v>
      </c>
      <c r="E2128" s="246">
        <v>43808</v>
      </c>
      <c r="F2128" s="245" t="s">
        <v>6789</v>
      </c>
      <c r="G2128" s="247" t="s">
        <v>7943</v>
      </c>
      <c r="H2128" s="248" t="s">
        <v>7729</v>
      </c>
      <c r="I2128" s="249">
        <v>6098</v>
      </c>
      <c r="J2128" s="249">
        <v>74</v>
      </c>
      <c r="K2128" s="250">
        <v>1.5048467020709535</v>
      </c>
      <c r="L2128" s="251" t="s">
        <v>7730</v>
      </c>
      <c r="M2128" s="251" t="s">
        <v>6898</v>
      </c>
      <c r="N2128" s="245"/>
      <c r="S2128" s="251" t="s">
        <v>8717</v>
      </c>
    </row>
    <row r="2129" spans="1:20">
      <c r="A2129" s="245" t="s">
        <v>6267</v>
      </c>
      <c r="B2129" s="245" t="s">
        <v>6268</v>
      </c>
      <c r="C2129" s="245" t="s">
        <v>6269</v>
      </c>
      <c r="D2129" s="245">
        <v>2017</v>
      </c>
      <c r="E2129" s="246">
        <v>43808</v>
      </c>
      <c r="F2129" s="245" t="s">
        <v>6432</v>
      </c>
      <c r="G2129" s="247" t="s">
        <v>6159</v>
      </c>
      <c r="H2129" s="248" t="s">
        <v>7729</v>
      </c>
      <c r="I2129" s="249">
        <v>5328</v>
      </c>
      <c r="J2129" s="249">
        <v>69</v>
      </c>
      <c r="K2129" s="250">
        <v>1.6218733733322375</v>
      </c>
      <c r="L2129" s="251" t="s">
        <v>7730</v>
      </c>
      <c r="M2129" s="251" t="s">
        <v>8712</v>
      </c>
      <c r="N2129" s="245"/>
      <c r="S2129" s="251" t="s">
        <v>5923</v>
      </c>
      <c r="T2129" s="251" t="s">
        <v>5923</v>
      </c>
    </row>
    <row r="2130" spans="1:20">
      <c r="A2130" s="245" t="s">
        <v>6267</v>
      </c>
      <c r="B2130" s="245" t="s">
        <v>6268</v>
      </c>
      <c r="C2130" s="245" t="s">
        <v>6269</v>
      </c>
      <c r="D2130" s="245">
        <v>2017</v>
      </c>
      <c r="E2130" s="246">
        <v>43808</v>
      </c>
      <c r="F2130" s="245" t="s">
        <v>6537</v>
      </c>
      <c r="G2130" s="247" t="s">
        <v>7944</v>
      </c>
      <c r="H2130" s="248" t="s">
        <v>7729</v>
      </c>
      <c r="I2130" s="249">
        <v>4742</v>
      </c>
      <c r="J2130" s="249">
        <v>68</v>
      </c>
      <c r="K2130" s="250">
        <v>1.5081162222674538</v>
      </c>
      <c r="L2130" s="251" t="s">
        <v>7730</v>
      </c>
      <c r="M2130" s="251" t="s">
        <v>6898</v>
      </c>
      <c r="N2130" s="245"/>
      <c r="S2130" s="251" t="s">
        <v>8717</v>
      </c>
    </row>
    <row r="2131" spans="1:20">
      <c r="A2131" s="245" t="s">
        <v>6267</v>
      </c>
      <c r="B2131" s="245" t="s">
        <v>6268</v>
      </c>
      <c r="C2131" s="245" t="s">
        <v>6269</v>
      </c>
      <c r="D2131" s="245">
        <v>2017</v>
      </c>
      <c r="E2131" s="246">
        <v>43808</v>
      </c>
      <c r="F2131" s="245" t="s">
        <v>6447</v>
      </c>
      <c r="G2131" s="247" t="s">
        <v>7945</v>
      </c>
      <c r="H2131" s="248" t="s">
        <v>7729</v>
      </c>
      <c r="I2131" s="249">
        <v>4892</v>
      </c>
      <c r="J2131" s="249">
        <v>69</v>
      </c>
      <c r="K2131" s="250">
        <v>1.4891525041931881</v>
      </c>
      <c r="L2131" s="251" t="s">
        <v>7730</v>
      </c>
      <c r="M2131" s="251" t="s">
        <v>6898</v>
      </c>
      <c r="N2131" s="245"/>
      <c r="S2131" s="251" t="s">
        <v>8717</v>
      </c>
    </row>
    <row r="2132" spans="1:20">
      <c r="A2132" s="245" t="s">
        <v>6267</v>
      </c>
      <c r="B2132" s="245" t="s">
        <v>6268</v>
      </c>
      <c r="C2132" s="245" t="s">
        <v>6269</v>
      </c>
      <c r="D2132" s="245">
        <v>2017</v>
      </c>
      <c r="E2132" s="246">
        <v>43808</v>
      </c>
      <c r="F2132" s="245" t="s">
        <v>7384</v>
      </c>
      <c r="G2132" s="247" t="s">
        <v>7946</v>
      </c>
      <c r="H2132" s="248" t="s">
        <v>7729</v>
      </c>
      <c r="I2132" s="249">
        <v>4822</v>
      </c>
      <c r="J2132" s="249">
        <v>70</v>
      </c>
      <c r="K2132" s="250">
        <v>1.4058309037900876</v>
      </c>
      <c r="L2132" s="251" t="s">
        <v>7730</v>
      </c>
      <c r="M2132" s="251" t="s">
        <v>6898</v>
      </c>
      <c r="N2132" s="245"/>
      <c r="S2132" s="251" t="s">
        <v>8717</v>
      </c>
    </row>
    <row r="2133" spans="1:20">
      <c r="A2133" s="245" t="s">
        <v>6267</v>
      </c>
      <c r="B2133" s="245" t="s">
        <v>6268</v>
      </c>
      <c r="C2133" s="245" t="s">
        <v>6269</v>
      </c>
      <c r="D2133" s="245">
        <v>2017</v>
      </c>
      <c r="E2133" s="246">
        <v>43808</v>
      </c>
      <c r="F2133" s="245" t="s">
        <v>6325</v>
      </c>
      <c r="G2133" s="247" t="s">
        <v>6012</v>
      </c>
      <c r="H2133" s="248" t="s">
        <v>7729</v>
      </c>
      <c r="I2133" s="249">
        <v>8184</v>
      </c>
      <c r="J2133" s="249">
        <v>78</v>
      </c>
      <c r="K2133" s="250">
        <v>1.7245739139230263</v>
      </c>
      <c r="L2133" s="251" t="s">
        <v>7730</v>
      </c>
      <c r="M2133" s="251" t="s">
        <v>7729</v>
      </c>
      <c r="N2133" s="245"/>
      <c r="S2133" s="251" t="s">
        <v>8714</v>
      </c>
      <c r="T2133" s="251" t="s">
        <v>8714</v>
      </c>
    </row>
    <row r="2134" spans="1:20">
      <c r="A2134" s="245" t="s">
        <v>6267</v>
      </c>
      <c r="B2134" s="245" t="s">
        <v>6268</v>
      </c>
      <c r="C2134" s="245" t="s">
        <v>6269</v>
      </c>
      <c r="D2134" s="245">
        <v>2017</v>
      </c>
      <c r="E2134" s="246">
        <v>43808</v>
      </c>
      <c r="F2134" s="245" t="s">
        <v>6513</v>
      </c>
      <c r="G2134" s="247" t="s">
        <v>7947</v>
      </c>
      <c r="H2134" s="248" t="s">
        <v>7729</v>
      </c>
      <c r="I2134" s="249">
        <v>7848</v>
      </c>
      <c r="J2134" s="249">
        <v>76</v>
      </c>
      <c r="K2134" s="250">
        <v>1.7877970549642803</v>
      </c>
      <c r="L2134" s="251" t="s">
        <v>7730</v>
      </c>
      <c r="M2134" s="251" t="s">
        <v>6898</v>
      </c>
      <c r="N2134" s="245"/>
      <c r="S2134" s="251" t="s">
        <v>8717</v>
      </c>
    </row>
    <row r="2135" spans="1:20">
      <c r="A2135" s="245" t="s">
        <v>6267</v>
      </c>
      <c r="B2135" s="245" t="s">
        <v>6268</v>
      </c>
      <c r="C2135" s="245" t="s">
        <v>6269</v>
      </c>
      <c r="D2135" s="245">
        <v>2017</v>
      </c>
      <c r="E2135" s="246">
        <v>43808</v>
      </c>
      <c r="F2135" s="245" t="s">
        <v>6356</v>
      </c>
      <c r="G2135" s="247" t="s">
        <v>7948</v>
      </c>
      <c r="H2135" s="248" t="s">
        <v>7729</v>
      </c>
      <c r="I2135" s="249">
        <v>8018</v>
      </c>
      <c r="J2135" s="249">
        <v>79</v>
      </c>
      <c r="K2135" s="250">
        <v>1.6262405205267738</v>
      </c>
      <c r="L2135" s="251" t="s">
        <v>7730</v>
      </c>
      <c r="M2135" s="251" t="s">
        <v>7729</v>
      </c>
      <c r="N2135" s="245"/>
      <c r="S2135" s="251" t="s">
        <v>8714</v>
      </c>
      <c r="T2135" s="251" t="s">
        <v>8714</v>
      </c>
    </row>
    <row r="2136" spans="1:20">
      <c r="A2136" s="245" t="s">
        <v>6267</v>
      </c>
      <c r="B2136" s="245" t="s">
        <v>6268</v>
      </c>
      <c r="C2136" s="245" t="s">
        <v>6269</v>
      </c>
      <c r="D2136" s="245">
        <v>2017</v>
      </c>
      <c r="E2136" s="246">
        <v>43808</v>
      </c>
      <c r="F2136" s="245" t="s">
        <v>6631</v>
      </c>
      <c r="G2136" s="247" t="s">
        <v>6137</v>
      </c>
      <c r="H2136" s="248" t="s">
        <v>7729</v>
      </c>
      <c r="I2136" s="249">
        <v>5756</v>
      </c>
      <c r="J2136" s="249">
        <v>74</v>
      </c>
      <c r="K2136" s="250">
        <v>1.4204489368842912</v>
      </c>
      <c r="L2136" s="251" t="s">
        <v>7730</v>
      </c>
      <c r="M2136" s="251" t="s">
        <v>7729</v>
      </c>
      <c r="N2136" s="245"/>
      <c r="S2136" s="251" t="s">
        <v>8714</v>
      </c>
      <c r="T2136" s="251" t="s">
        <v>8714</v>
      </c>
    </row>
    <row r="2137" spans="1:20">
      <c r="A2137" s="245" t="s">
        <v>6267</v>
      </c>
      <c r="B2137" s="245" t="s">
        <v>6268</v>
      </c>
      <c r="C2137" s="245" t="s">
        <v>6269</v>
      </c>
      <c r="D2137" s="245">
        <v>2017</v>
      </c>
      <c r="E2137" s="246">
        <v>43808</v>
      </c>
      <c r="F2137" s="245" t="s">
        <v>6399</v>
      </c>
      <c r="G2137" s="247" t="s">
        <v>7949</v>
      </c>
      <c r="H2137" s="248" t="s">
        <v>7729</v>
      </c>
      <c r="I2137" s="249">
        <v>5974</v>
      </c>
      <c r="J2137" s="249">
        <v>70</v>
      </c>
      <c r="K2137" s="250">
        <v>1.7416909620991252</v>
      </c>
      <c r="L2137" s="251" t="s">
        <v>7730</v>
      </c>
      <c r="M2137" s="251" t="s">
        <v>6898</v>
      </c>
      <c r="N2137" s="245"/>
      <c r="S2137" s="251" t="s">
        <v>8717</v>
      </c>
    </row>
    <row r="2138" spans="1:20">
      <c r="A2138" s="245" t="s">
        <v>6267</v>
      </c>
      <c r="B2138" s="245" t="s">
        <v>6268</v>
      </c>
      <c r="C2138" s="245" t="s">
        <v>6269</v>
      </c>
      <c r="D2138" s="245">
        <v>2017</v>
      </c>
      <c r="E2138" s="246">
        <v>43808</v>
      </c>
      <c r="F2138" s="245" t="s">
        <v>6408</v>
      </c>
      <c r="G2138" s="247" t="s">
        <v>7950</v>
      </c>
      <c r="H2138" s="248" t="s">
        <v>7729</v>
      </c>
      <c r="I2138" s="249">
        <v>6836</v>
      </c>
      <c r="J2138" s="249">
        <v>75</v>
      </c>
      <c r="K2138" s="250">
        <v>1.6203851851851852</v>
      </c>
      <c r="L2138" s="251" t="s">
        <v>7730</v>
      </c>
      <c r="N2138" s="245" t="s">
        <v>6278</v>
      </c>
    </row>
    <row r="2139" spans="1:20">
      <c r="A2139" s="245" t="s">
        <v>6267</v>
      </c>
      <c r="B2139" s="245" t="s">
        <v>6268</v>
      </c>
      <c r="C2139" s="245" t="s">
        <v>6269</v>
      </c>
      <c r="D2139" s="245">
        <v>2017</v>
      </c>
      <c r="E2139" s="246">
        <v>43808</v>
      </c>
      <c r="F2139" s="245" t="s">
        <v>6422</v>
      </c>
      <c r="G2139" s="247" t="s">
        <v>7951</v>
      </c>
      <c r="H2139" s="248" t="s">
        <v>7729</v>
      </c>
      <c r="I2139" s="249">
        <v>4890</v>
      </c>
      <c r="J2139" s="249">
        <v>68</v>
      </c>
      <c r="K2139" s="250">
        <v>1.5551852228780785</v>
      </c>
      <c r="L2139" s="251" t="s">
        <v>6273</v>
      </c>
      <c r="M2139" s="251" t="s">
        <v>8712</v>
      </c>
      <c r="N2139" s="245"/>
      <c r="S2139" s="251" t="s">
        <v>5923</v>
      </c>
      <c r="T2139" s="251" t="s">
        <v>5923</v>
      </c>
    </row>
    <row r="2140" spans="1:20">
      <c r="A2140" s="245" t="s">
        <v>6267</v>
      </c>
      <c r="B2140" s="245" t="s">
        <v>6268</v>
      </c>
      <c r="C2140" s="245" t="s">
        <v>6269</v>
      </c>
      <c r="D2140" s="245">
        <v>2017</v>
      </c>
      <c r="E2140" s="246">
        <v>43808</v>
      </c>
      <c r="F2140" s="245" t="s">
        <v>6346</v>
      </c>
      <c r="G2140" s="247" t="s">
        <v>7952</v>
      </c>
      <c r="H2140" s="248" t="s">
        <v>7729</v>
      </c>
      <c r="I2140" s="249">
        <v>6224</v>
      </c>
      <c r="J2140" s="249">
        <v>75</v>
      </c>
      <c r="K2140" s="250">
        <v>1.4753185185185185</v>
      </c>
      <c r="L2140" s="251" t="s">
        <v>7730</v>
      </c>
      <c r="M2140" s="251" t="s">
        <v>8712</v>
      </c>
      <c r="N2140" s="245"/>
      <c r="S2140" s="251" t="s">
        <v>5923</v>
      </c>
      <c r="T2140" s="251" t="s">
        <v>5923</v>
      </c>
    </row>
    <row r="2141" spans="1:20">
      <c r="A2141" s="245" t="s">
        <v>6267</v>
      </c>
      <c r="B2141" s="245" t="s">
        <v>6268</v>
      </c>
      <c r="C2141" s="245" t="s">
        <v>6269</v>
      </c>
      <c r="D2141" s="245">
        <v>2017</v>
      </c>
      <c r="E2141" s="246">
        <v>43808</v>
      </c>
      <c r="F2141" s="245" t="s">
        <v>6296</v>
      </c>
      <c r="G2141" s="247" t="s">
        <v>7953</v>
      </c>
      <c r="H2141" s="248" t="s">
        <v>7729</v>
      </c>
      <c r="I2141" s="249">
        <v>8118</v>
      </c>
      <c r="J2141" s="249">
        <v>79</v>
      </c>
      <c r="K2141" s="250">
        <v>1.6465228916982229</v>
      </c>
      <c r="L2141" s="251" t="s">
        <v>7730</v>
      </c>
      <c r="M2141" s="251" t="s">
        <v>7729</v>
      </c>
      <c r="N2141" s="245"/>
      <c r="S2141" s="251" t="s">
        <v>8714</v>
      </c>
      <c r="T2141" s="251" t="s">
        <v>8714</v>
      </c>
    </row>
    <row r="2142" spans="1:20">
      <c r="A2142" s="245" t="s">
        <v>6267</v>
      </c>
      <c r="B2142" s="245" t="s">
        <v>6268</v>
      </c>
      <c r="C2142" s="245" t="s">
        <v>6269</v>
      </c>
      <c r="D2142" s="245">
        <v>2017</v>
      </c>
      <c r="E2142" s="246">
        <v>43808</v>
      </c>
      <c r="F2142" s="245" t="s">
        <v>6293</v>
      </c>
      <c r="G2142" s="247" t="s">
        <v>7954</v>
      </c>
      <c r="H2142" s="248" t="s">
        <v>7729</v>
      </c>
      <c r="I2142" s="249">
        <v>8692</v>
      </c>
      <c r="J2142" s="249">
        <v>82</v>
      </c>
      <c r="K2142" s="250">
        <v>1.5764425936942297</v>
      </c>
      <c r="L2142" s="251" t="s">
        <v>7730</v>
      </c>
      <c r="M2142" s="251" t="s">
        <v>7729</v>
      </c>
      <c r="N2142" s="245"/>
      <c r="S2142" s="251" t="s">
        <v>8711</v>
      </c>
      <c r="T2142" s="251" t="s">
        <v>8711</v>
      </c>
    </row>
    <row r="2143" spans="1:20">
      <c r="A2143" s="245" t="s">
        <v>6267</v>
      </c>
      <c r="B2143" s="245" t="s">
        <v>6268</v>
      </c>
      <c r="C2143" s="245" t="s">
        <v>6269</v>
      </c>
      <c r="D2143" s="245">
        <v>2017</v>
      </c>
      <c r="E2143" s="246">
        <v>43808</v>
      </c>
      <c r="F2143" s="245" t="s">
        <v>6382</v>
      </c>
      <c r="G2143" s="247" t="s">
        <v>7955</v>
      </c>
      <c r="H2143" s="248" t="s">
        <v>7729</v>
      </c>
      <c r="I2143" s="249">
        <v>5922</v>
      </c>
      <c r="J2143" s="249">
        <v>72</v>
      </c>
      <c r="K2143" s="250">
        <v>1.5866126543209877</v>
      </c>
      <c r="L2143" s="251" t="s">
        <v>6273</v>
      </c>
      <c r="N2143" s="245"/>
    </row>
    <row r="2144" spans="1:20">
      <c r="A2144" s="245" t="s">
        <v>6267</v>
      </c>
      <c r="B2144" s="245" t="s">
        <v>6268</v>
      </c>
      <c r="C2144" s="245" t="s">
        <v>6269</v>
      </c>
      <c r="D2144" s="245">
        <v>2017</v>
      </c>
      <c r="E2144" s="246">
        <v>43808</v>
      </c>
      <c r="F2144" s="245" t="s">
        <v>6677</v>
      </c>
      <c r="G2144" s="247" t="s">
        <v>7956</v>
      </c>
      <c r="H2144" s="248" t="s">
        <v>7729</v>
      </c>
      <c r="I2144" s="249">
        <v>7006</v>
      </c>
      <c r="J2144" s="249">
        <v>78</v>
      </c>
      <c r="K2144" s="250">
        <v>1.4763397899492574</v>
      </c>
      <c r="L2144" s="251" t="s">
        <v>7730</v>
      </c>
      <c r="M2144" s="251" t="s">
        <v>6898</v>
      </c>
      <c r="N2144" s="245"/>
      <c r="S2144" s="251" t="s">
        <v>8717</v>
      </c>
    </row>
    <row r="2145" spans="1:20">
      <c r="A2145" s="245" t="s">
        <v>6267</v>
      </c>
      <c r="B2145" s="245" t="s">
        <v>6268</v>
      </c>
      <c r="C2145" s="245" t="s">
        <v>6269</v>
      </c>
      <c r="D2145" s="245">
        <v>2017</v>
      </c>
      <c r="E2145" s="246">
        <v>43808</v>
      </c>
      <c r="F2145" s="245" t="s">
        <v>6402</v>
      </c>
      <c r="G2145" s="247" t="s">
        <v>7957</v>
      </c>
      <c r="H2145" s="248" t="s">
        <v>7729</v>
      </c>
      <c r="I2145" s="249">
        <v>6540</v>
      </c>
      <c r="J2145" s="249">
        <v>73</v>
      </c>
      <c r="K2145" s="250">
        <v>1.6811604634244777</v>
      </c>
      <c r="L2145" s="251" t="s">
        <v>7730</v>
      </c>
      <c r="M2145" s="251" t="s">
        <v>7729</v>
      </c>
      <c r="N2145" s="245"/>
      <c r="S2145" s="251" t="s">
        <v>8711</v>
      </c>
      <c r="T2145" s="251" t="s">
        <v>8711</v>
      </c>
    </row>
    <row r="2146" spans="1:20">
      <c r="A2146" s="245" t="s">
        <v>6267</v>
      </c>
      <c r="B2146" s="245" t="s">
        <v>6268</v>
      </c>
      <c r="C2146" s="245" t="s">
        <v>6269</v>
      </c>
      <c r="D2146" s="245">
        <v>2017</v>
      </c>
      <c r="E2146" s="246">
        <v>43808</v>
      </c>
      <c r="F2146" s="245" t="s">
        <v>6492</v>
      </c>
      <c r="G2146" s="247" t="s">
        <v>5944</v>
      </c>
      <c r="H2146" s="248" t="s">
        <v>7729</v>
      </c>
      <c r="I2146" s="249">
        <v>5740</v>
      </c>
      <c r="J2146" s="249">
        <v>74</v>
      </c>
      <c r="K2146" s="250">
        <v>1.416500503425266</v>
      </c>
      <c r="L2146" s="251" t="s">
        <v>7730</v>
      </c>
      <c r="M2146" s="251" t="s">
        <v>7729</v>
      </c>
      <c r="N2146" s="245"/>
      <c r="S2146" s="251" t="s">
        <v>8714</v>
      </c>
      <c r="T2146" s="251" t="s">
        <v>8714</v>
      </c>
    </row>
    <row r="2147" spans="1:20">
      <c r="A2147" s="245" t="s">
        <v>6267</v>
      </c>
      <c r="B2147" s="245" t="s">
        <v>6268</v>
      </c>
      <c r="C2147" s="245" t="s">
        <v>6269</v>
      </c>
      <c r="D2147" s="245">
        <v>2017</v>
      </c>
      <c r="E2147" s="246">
        <v>43808</v>
      </c>
      <c r="F2147" s="245" t="s">
        <v>6902</v>
      </c>
      <c r="G2147" s="247" t="s">
        <v>7958</v>
      </c>
      <c r="H2147" s="248" t="s">
        <v>7729</v>
      </c>
      <c r="I2147" s="249">
        <v>5068</v>
      </c>
      <c r="J2147" s="249">
        <v>69</v>
      </c>
      <c r="K2147" s="250">
        <v>1.5427279009098687</v>
      </c>
      <c r="L2147" s="251" t="s">
        <v>7730</v>
      </c>
      <c r="M2147" s="251" t="s">
        <v>6898</v>
      </c>
      <c r="N2147" s="245"/>
      <c r="S2147" s="251" t="s">
        <v>8717</v>
      </c>
    </row>
    <row r="2148" spans="1:20">
      <c r="A2148" s="245" t="s">
        <v>6267</v>
      </c>
      <c r="B2148" s="245" t="s">
        <v>6268</v>
      </c>
      <c r="C2148" s="245" t="s">
        <v>6269</v>
      </c>
      <c r="D2148" s="245">
        <v>2017</v>
      </c>
      <c r="E2148" s="246">
        <v>43808</v>
      </c>
      <c r="F2148" s="245" t="s">
        <v>7036</v>
      </c>
      <c r="G2148" s="247" t="s">
        <v>7959</v>
      </c>
      <c r="H2148" s="248" t="s">
        <v>7729</v>
      </c>
      <c r="I2148" s="249">
        <v>4504</v>
      </c>
      <c r="J2148" s="249">
        <v>67</v>
      </c>
      <c r="K2148" s="250">
        <v>1.4975246290268418</v>
      </c>
      <c r="L2148" s="251" t="s">
        <v>7730</v>
      </c>
      <c r="M2148" s="251" t="s">
        <v>6898</v>
      </c>
      <c r="N2148" s="245"/>
      <c r="S2148" s="251" t="s">
        <v>8717</v>
      </c>
    </row>
    <row r="2149" spans="1:20">
      <c r="A2149" s="245" t="s">
        <v>6267</v>
      </c>
      <c r="B2149" s="245" t="s">
        <v>6268</v>
      </c>
      <c r="C2149" s="245" t="s">
        <v>6269</v>
      </c>
      <c r="D2149" s="245">
        <v>2017</v>
      </c>
      <c r="E2149" s="246">
        <v>43808</v>
      </c>
      <c r="F2149" s="245" t="s">
        <v>6386</v>
      </c>
      <c r="G2149" s="247" t="s">
        <v>7960</v>
      </c>
      <c r="H2149" s="248" t="s">
        <v>7729</v>
      </c>
      <c r="I2149" s="249">
        <v>9142</v>
      </c>
      <c r="J2149" s="249">
        <v>80</v>
      </c>
      <c r="K2149" s="250">
        <v>1.7855468749999999</v>
      </c>
      <c r="L2149" s="251" t="s">
        <v>7730</v>
      </c>
      <c r="M2149" s="251" t="s">
        <v>7729</v>
      </c>
      <c r="N2149" s="245"/>
      <c r="S2149" s="251" t="s">
        <v>8711</v>
      </c>
      <c r="T2149" s="251" t="s">
        <v>8711</v>
      </c>
    </row>
    <row r="2150" spans="1:20">
      <c r="A2150" s="245" t="s">
        <v>6267</v>
      </c>
      <c r="B2150" s="245" t="s">
        <v>6268</v>
      </c>
      <c r="C2150" s="245" t="s">
        <v>6269</v>
      </c>
      <c r="D2150" s="245">
        <v>2017</v>
      </c>
      <c r="E2150" s="246">
        <v>43808</v>
      </c>
      <c r="F2150" s="245" t="s">
        <v>6466</v>
      </c>
      <c r="G2150" s="247" t="s">
        <v>7961</v>
      </c>
      <c r="H2150" s="248" t="s">
        <v>7729</v>
      </c>
      <c r="I2150" s="249">
        <v>8672</v>
      </c>
      <c r="J2150" s="249">
        <v>81</v>
      </c>
      <c r="K2150" s="250">
        <v>1.6317897941634161</v>
      </c>
      <c r="L2150" s="251" t="s">
        <v>7730</v>
      </c>
      <c r="M2150" s="251" t="s">
        <v>7729</v>
      </c>
      <c r="N2150" s="245"/>
      <c r="S2150" s="251" t="s">
        <v>8714</v>
      </c>
      <c r="T2150" s="251" t="s">
        <v>8714</v>
      </c>
    </row>
    <row r="2151" spans="1:20">
      <c r="A2151" s="245" t="s">
        <v>6267</v>
      </c>
      <c r="B2151" s="245" t="s">
        <v>6268</v>
      </c>
      <c r="C2151" s="245" t="s">
        <v>6269</v>
      </c>
      <c r="D2151" s="245">
        <v>2017</v>
      </c>
      <c r="E2151" s="246">
        <v>43808</v>
      </c>
      <c r="F2151" s="245" t="s">
        <v>6356</v>
      </c>
      <c r="G2151" s="247" t="s">
        <v>7962</v>
      </c>
      <c r="H2151" s="248" t="s">
        <v>7729</v>
      </c>
      <c r="I2151" s="249">
        <v>5546</v>
      </c>
      <c r="J2151" s="249">
        <v>71</v>
      </c>
      <c r="K2151" s="250">
        <v>1.5495472338095224</v>
      </c>
      <c r="L2151" s="251" t="s">
        <v>7730</v>
      </c>
      <c r="M2151" s="251" t="s">
        <v>6898</v>
      </c>
      <c r="N2151" s="245"/>
      <c r="S2151" s="251" t="s">
        <v>8717</v>
      </c>
    </row>
    <row r="2152" spans="1:20">
      <c r="A2152" s="245" t="s">
        <v>6267</v>
      </c>
      <c r="B2152" s="245" t="s">
        <v>6268</v>
      </c>
      <c r="C2152" s="245" t="s">
        <v>6269</v>
      </c>
      <c r="D2152" s="245">
        <v>2017</v>
      </c>
      <c r="E2152" s="246">
        <v>43808</v>
      </c>
      <c r="F2152" s="245" t="s">
        <v>6430</v>
      </c>
      <c r="G2152" s="247" t="s">
        <v>7963</v>
      </c>
      <c r="H2152" s="248" t="s">
        <v>7729</v>
      </c>
      <c r="I2152" s="249">
        <v>5410</v>
      </c>
      <c r="J2152" s="249">
        <v>72</v>
      </c>
      <c r="K2152" s="250">
        <v>1.4494384430727023</v>
      </c>
      <c r="L2152" s="251" t="s">
        <v>7730</v>
      </c>
      <c r="M2152" s="251" t="s">
        <v>6898</v>
      </c>
      <c r="N2152" s="245"/>
      <c r="S2152" s="251" t="s">
        <v>8717</v>
      </c>
    </row>
    <row r="2153" spans="1:20">
      <c r="A2153" s="245" t="s">
        <v>6267</v>
      </c>
      <c r="B2153" s="245" t="s">
        <v>6268</v>
      </c>
      <c r="C2153" s="245" t="s">
        <v>6269</v>
      </c>
      <c r="D2153" s="245">
        <v>2017</v>
      </c>
      <c r="E2153" s="246">
        <v>43808</v>
      </c>
      <c r="F2153" s="245" t="s">
        <v>6542</v>
      </c>
      <c r="G2153" s="247" t="s">
        <v>7964</v>
      </c>
      <c r="H2153" s="248" t="s">
        <v>7729</v>
      </c>
      <c r="I2153" s="249">
        <v>4904</v>
      </c>
      <c r="J2153" s="249">
        <v>69</v>
      </c>
      <c r="K2153" s="250">
        <v>1.4928053721511436</v>
      </c>
      <c r="L2153" s="251" t="s">
        <v>7730</v>
      </c>
      <c r="M2153" s="251" t="s">
        <v>6898</v>
      </c>
      <c r="N2153" s="245"/>
      <c r="S2153" s="251" t="s">
        <v>8717</v>
      </c>
    </row>
    <row r="2154" spans="1:20">
      <c r="A2154" s="245" t="s">
        <v>6267</v>
      </c>
      <c r="B2154" s="245" t="s">
        <v>6268</v>
      </c>
      <c r="C2154" s="245" t="s">
        <v>6269</v>
      </c>
      <c r="D2154" s="245">
        <v>2017</v>
      </c>
      <c r="E2154" s="246">
        <v>43808</v>
      </c>
      <c r="F2154" s="245" t="s">
        <v>6484</v>
      </c>
      <c r="G2154" s="247" t="s">
        <v>7965</v>
      </c>
      <c r="H2154" s="248" t="s">
        <v>7729</v>
      </c>
      <c r="I2154" s="249">
        <v>7426</v>
      </c>
      <c r="J2154" s="249">
        <v>78</v>
      </c>
      <c r="K2154" s="250">
        <v>1.5648443163236061</v>
      </c>
      <c r="L2154" s="251" t="s">
        <v>7730</v>
      </c>
      <c r="M2154" s="251" t="s">
        <v>7729</v>
      </c>
      <c r="N2154" s="245"/>
      <c r="S2154" s="251" t="s">
        <v>8711</v>
      </c>
      <c r="T2154" s="251" t="s">
        <v>8711</v>
      </c>
    </row>
    <row r="2155" spans="1:20">
      <c r="A2155" s="245" t="s">
        <v>6267</v>
      </c>
      <c r="B2155" s="245" t="s">
        <v>6268</v>
      </c>
      <c r="C2155" s="245" t="s">
        <v>6269</v>
      </c>
      <c r="D2155" s="245">
        <v>2017</v>
      </c>
      <c r="E2155" s="246">
        <v>43808</v>
      </c>
      <c r="F2155" s="245" t="s">
        <v>6328</v>
      </c>
      <c r="G2155" s="247" t="s">
        <v>7966</v>
      </c>
      <c r="H2155" s="248" t="s">
        <v>7729</v>
      </c>
      <c r="I2155" s="249">
        <v>5802</v>
      </c>
      <c r="J2155" s="249">
        <v>71</v>
      </c>
      <c r="K2155" s="250">
        <v>1.6210733953412999</v>
      </c>
      <c r="L2155" s="251" t="s">
        <v>7730</v>
      </c>
      <c r="M2155" s="251" t="s">
        <v>6898</v>
      </c>
      <c r="N2155" s="245"/>
      <c r="S2155" s="251" t="s">
        <v>8717</v>
      </c>
    </row>
    <row r="2156" spans="1:20">
      <c r="A2156" s="245" t="s">
        <v>6267</v>
      </c>
      <c r="B2156" s="245" t="s">
        <v>6268</v>
      </c>
      <c r="C2156" s="245" t="s">
        <v>6269</v>
      </c>
      <c r="D2156" s="245">
        <v>2017</v>
      </c>
      <c r="E2156" s="246">
        <v>43808</v>
      </c>
      <c r="F2156" s="245" t="s">
        <v>6382</v>
      </c>
      <c r="G2156" s="247" t="s">
        <v>7967</v>
      </c>
      <c r="H2156" s="248" t="s">
        <v>7729</v>
      </c>
      <c r="I2156" s="249">
        <v>8506</v>
      </c>
      <c r="J2156" s="249">
        <v>79</v>
      </c>
      <c r="K2156" s="250">
        <v>1.7252184918434443</v>
      </c>
      <c r="L2156" s="251" t="s">
        <v>7730</v>
      </c>
      <c r="N2156" s="245" t="s">
        <v>6278</v>
      </c>
    </row>
    <row r="2157" spans="1:20">
      <c r="A2157" s="245" t="s">
        <v>6267</v>
      </c>
      <c r="B2157" s="245" t="s">
        <v>6268</v>
      </c>
      <c r="C2157" s="245" t="s">
        <v>6269</v>
      </c>
      <c r="D2157" s="245">
        <v>2017</v>
      </c>
      <c r="E2157" s="246">
        <v>43808</v>
      </c>
      <c r="F2157" s="245" t="s">
        <v>6430</v>
      </c>
      <c r="G2157" s="247" t="s">
        <v>7968</v>
      </c>
      <c r="H2157" s="248" t="s">
        <v>7729</v>
      </c>
      <c r="I2157" s="249">
        <v>8114</v>
      </c>
      <c r="J2157" s="249">
        <v>80</v>
      </c>
      <c r="K2157" s="250">
        <v>1.5847656250000002</v>
      </c>
      <c r="L2157" s="251" t="s">
        <v>7730</v>
      </c>
      <c r="M2157" s="251" t="s">
        <v>6898</v>
      </c>
      <c r="N2157" s="245"/>
      <c r="S2157" s="251" t="s">
        <v>8717</v>
      </c>
    </row>
    <row r="2158" spans="1:20">
      <c r="A2158" s="245" t="s">
        <v>6267</v>
      </c>
      <c r="B2158" s="245" t="s">
        <v>6268</v>
      </c>
      <c r="C2158" s="245" t="s">
        <v>6269</v>
      </c>
      <c r="D2158" s="245">
        <v>2017</v>
      </c>
      <c r="E2158" s="246">
        <v>43808</v>
      </c>
      <c r="F2158" s="245" t="s">
        <v>6823</v>
      </c>
      <c r="G2158" s="247" t="s">
        <v>7969</v>
      </c>
      <c r="H2158" s="248" t="s">
        <v>7729</v>
      </c>
      <c r="I2158" s="249">
        <v>5398</v>
      </c>
      <c r="J2158" s="249">
        <v>71</v>
      </c>
      <c r="K2158" s="250">
        <v>1.5081961716739636</v>
      </c>
      <c r="L2158" s="251" t="s">
        <v>7730</v>
      </c>
      <c r="M2158" s="251" t="s">
        <v>7729</v>
      </c>
      <c r="N2158" s="245"/>
      <c r="S2158" s="251" t="s">
        <v>8711</v>
      </c>
      <c r="T2158" s="251" t="s">
        <v>8711</v>
      </c>
    </row>
    <row r="2159" spans="1:20">
      <c r="A2159" s="245" t="s">
        <v>6267</v>
      </c>
      <c r="B2159" s="245" t="s">
        <v>6268</v>
      </c>
      <c r="C2159" s="245" t="s">
        <v>6269</v>
      </c>
      <c r="D2159" s="245">
        <v>2017</v>
      </c>
      <c r="E2159" s="246">
        <v>43808</v>
      </c>
      <c r="F2159" s="245" t="s">
        <v>6517</v>
      </c>
      <c r="G2159" s="247" t="s">
        <v>7970</v>
      </c>
      <c r="H2159" s="248" t="s">
        <v>7729</v>
      </c>
      <c r="I2159" s="249">
        <v>8462</v>
      </c>
      <c r="J2159" s="249">
        <v>78</v>
      </c>
      <c r="K2159" s="250">
        <v>1.7831554813803334</v>
      </c>
      <c r="L2159" s="251" t="s">
        <v>7730</v>
      </c>
      <c r="N2159" s="245" t="s">
        <v>6278</v>
      </c>
    </row>
    <row r="2160" spans="1:20">
      <c r="A2160" s="245" t="s">
        <v>6267</v>
      </c>
      <c r="B2160" s="245" t="s">
        <v>6268</v>
      </c>
      <c r="C2160" s="245" t="s">
        <v>6269</v>
      </c>
      <c r="D2160" s="245">
        <v>2017</v>
      </c>
      <c r="E2160" s="246">
        <v>43808</v>
      </c>
      <c r="F2160" s="245" t="s">
        <v>6416</v>
      </c>
      <c r="G2160" s="247" t="s">
        <v>7971</v>
      </c>
      <c r="H2160" s="248" t="s">
        <v>7729</v>
      </c>
      <c r="I2160" s="249">
        <v>4446</v>
      </c>
      <c r="J2160" s="249">
        <v>66</v>
      </c>
      <c r="K2160" s="250">
        <v>1.5464562985224144</v>
      </c>
      <c r="L2160" s="251" t="s">
        <v>7730</v>
      </c>
      <c r="M2160" s="251" t="s">
        <v>6898</v>
      </c>
      <c r="N2160" s="245"/>
      <c r="S2160" s="251" t="s">
        <v>8717</v>
      </c>
    </row>
    <row r="2161" spans="1:20">
      <c r="A2161" s="245" t="s">
        <v>6267</v>
      </c>
      <c r="B2161" s="245" t="s">
        <v>6268</v>
      </c>
      <c r="C2161" s="245" t="s">
        <v>6269</v>
      </c>
      <c r="D2161" s="245">
        <v>2017</v>
      </c>
      <c r="E2161" s="246">
        <v>43808</v>
      </c>
      <c r="F2161" s="245" t="s">
        <v>6499</v>
      </c>
      <c r="G2161" s="247" t="s">
        <v>7972</v>
      </c>
      <c r="H2161" s="248" t="s">
        <v>7729</v>
      </c>
      <c r="I2161" s="249">
        <v>4814</v>
      </c>
      <c r="J2161" s="249">
        <v>68</v>
      </c>
      <c r="K2161" s="250">
        <v>1.531014654996947</v>
      </c>
      <c r="L2161" s="251" t="s">
        <v>6273</v>
      </c>
      <c r="M2161" s="251" t="s">
        <v>8713</v>
      </c>
      <c r="N2161" s="245"/>
      <c r="S2161" s="251" t="s">
        <v>8714</v>
      </c>
      <c r="T2161" s="251" t="s">
        <v>8714</v>
      </c>
    </row>
    <row r="2162" spans="1:20">
      <c r="A2162" s="245" t="s">
        <v>6267</v>
      </c>
      <c r="B2162" s="245" t="s">
        <v>6268</v>
      </c>
      <c r="C2162" s="245" t="s">
        <v>6269</v>
      </c>
      <c r="D2162" s="245">
        <v>2017</v>
      </c>
      <c r="E2162" s="246">
        <v>43808</v>
      </c>
      <c r="F2162" s="245" t="s">
        <v>6986</v>
      </c>
      <c r="G2162" s="247" t="s">
        <v>6015</v>
      </c>
      <c r="H2162" s="248" t="s">
        <v>7729</v>
      </c>
      <c r="I2162" s="249">
        <v>4742</v>
      </c>
      <c r="J2162" s="249">
        <v>68</v>
      </c>
      <c r="K2162" s="250">
        <v>1.5081162222674538</v>
      </c>
      <c r="L2162" s="251" t="s">
        <v>7730</v>
      </c>
      <c r="M2162" s="251" t="s">
        <v>7729</v>
      </c>
      <c r="N2162" s="245"/>
      <c r="S2162" s="251" t="s">
        <v>8714</v>
      </c>
      <c r="T2162" s="251" t="s">
        <v>8714</v>
      </c>
    </row>
    <row r="2163" spans="1:20">
      <c r="A2163" s="245" t="s">
        <v>6267</v>
      </c>
      <c r="B2163" s="245" t="s">
        <v>6268</v>
      </c>
      <c r="C2163" s="245" t="s">
        <v>6269</v>
      </c>
      <c r="D2163" s="245">
        <v>2017</v>
      </c>
      <c r="E2163" s="246">
        <v>43808</v>
      </c>
      <c r="F2163" s="245" t="s">
        <v>6720</v>
      </c>
      <c r="G2163" s="247" t="s">
        <v>7973</v>
      </c>
      <c r="H2163" s="248" t="s">
        <v>7729</v>
      </c>
      <c r="I2163" s="249">
        <v>5918</v>
      </c>
      <c r="J2163" s="249">
        <v>70</v>
      </c>
      <c r="K2163" s="250">
        <v>1.7253644314868803</v>
      </c>
      <c r="L2163" s="251" t="s">
        <v>7730</v>
      </c>
      <c r="M2163" s="251" t="s">
        <v>6898</v>
      </c>
      <c r="N2163" s="245"/>
      <c r="S2163" s="251" t="s">
        <v>8717</v>
      </c>
    </row>
    <row r="2164" spans="1:20">
      <c r="A2164" s="245" t="s">
        <v>6267</v>
      </c>
      <c r="B2164" s="245" t="s">
        <v>6268</v>
      </c>
      <c r="C2164" s="245" t="s">
        <v>6269</v>
      </c>
      <c r="D2164" s="245">
        <v>2017</v>
      </c>
      <c r="E2164" s="246">
        <v>43808</v>
      </c>
      <c r="F2164" s="245" t="s">
        <v>6275</v>
      </c>
      <c r="G2164" s="247" t="s">
        <v>7974</v>
      </c>
      <c r="H2164" s="248" t="s">
        <v>7729</v>
      </c>
      <c r="I2164" s="249">
        <v>5486</v>
      </c>
      <c r="J2164" s="249">
        <v>70</v>
      </c>
      <c r="K2164" s="250">
        <v>1.5994169096209914</v>
      </c>
      <c r="L2164" s="251" t="s">
        <v>7730</v>
      </c>
      <c r="N2164" s="245" t="s">
        <v>6278</v>
      </c>
    </row>
    <row r="2165" spans="1:20">
      <c r="A2165" s="245" t="s">
        <v>6267</v>
      </c>
      <c r="B2165" s="245" t="s">
        <v>6268</v>
      </c>
      <c r="C2165" s="245" t="s">
        <v>6269</v>
      </c>
      <c r="D2165" s="245">
        <v>2017</v>
      </c>
      <c r="E2165" s="246">
        <v>43808</v>
      </c>
      <c r="F2165" s="245" t="s">
        <v>6390</v>
      </c>
      <c r="G2165" s="247" t="s">
        <v>7975</v>
      </c>
      <c r="H2165" s="248" t="s">
        <v>7729</v>
      </c>
      <c r="I2165" s="249">
        <v>5406</v>
      </c>
      <c r="J2165" s="249">
        <v>69</v>
      </c>
      <c r="K2165" s="250">
        <v>1.6456170150589482</v>
      </c>
      <c r="L2165" s="251" t="s">
        <v>7730</v>
      </c>
      <c r="M2165" s="251" t="s">
        <v>7729</v>
      </c>
      <c r="N2165" s="245"/>
      <c r="S2165" s="251" t="s">
        <v>8711</v>
      </c>
      <c r="T2165" s="251" t="s">
        <v>8711</v>
      </c>
    </row>
    <row r="2166" spans="1:20">
      <c r="A2166" s="245" t="s">
        <v>6267</v>
      </c>
      <c r="B2166" s="245" t="s">
        <v>6268</v>
      </c>
      <c r="C2166" s="245" t="s">
        <v>6269</v>
      </c>
      <c r="D2166" s="245">
        <v>2017</v>
      </c>
      <c r="E2166" s="246">
        <v>43808</v>
      </c>
      <c r="F2166" s="245" t="s">
        <v>6293</v>
      </c>
      <c r="G2166" s="247" t="s">
        <v>7976</v>
      </c>
      <c r="H2166" s="248" t="s">
        <v>7729</v>
      </c>
      <c r="I2166" s="249">
        <v>3230</v>
      </c>
      <c r="J2166" s="249">
        <v>60</v>
      </c>
      <c r="K2166" s="250">
        <v>1.4953703703703702</v>
      </c>
      <c r="L2166" s="251" t="s">
        <v>7730</v>
      </c>
      <c r="M2166" s="251" t="s">
        <v>6898</v>
      </c>
      <c r="N2166" s="245"/>
      <c r="S2166" s="251" t="s">
        <v>8717</v>
      </c>
    </row>
    <row r="2167" spans="1:20">
      <c r="A2167" s="245" t="s">
        <v>6267</v>
      </c>
      <c r="B2167" s="245" t="s">
        <v>6268</v>
      </c>
      <c r="C2167" s="245" t="s">
        <v>6269</v>
      </c>
      <c r="D2167" s="245">
        <v>2017</v>
      </c>
      <c r="E2167" s="246">
        <v>43808</v>
      </c>
      <c r="F2167" s="245" t="s">
        <v>6536</v>
      </c>
      <c r="G2167" s="247" t="s">
        <v>7977</v>
      </c>
      <c r="H2167" s="248" t="s">
        <v>7729</v>
      </c>
      <c r="I2167" s="249">
        <v>5728</v>
      </c>
      <c r="J2167" s="249">
        <v>70</v>
      </c>
      <c r="K2167" s="250">
        <v>1.6699708454810496</v>
      </c>
      <c r="L2167" s="251" t="s">
        <v>7730</v>
      </c>
      <c r="M2167" s="251" t="s">
        <v>7729</v>
      </c>
      <c r="N2167" s="245"/>
      <c r="S2167" s="251" t="s">
        <v>8711</v>
      </c>
      <c r="T2167" s="251" t="s">
        <v>8711</v>
      </c>
    </row>
    <row r="2168" spans="1:20">
      <c r="A2168" s="245" t="s">
        <v>6267</v>
      </c>
      <c r="B2168" s="245" t="s">
        <v>6268</v>
      </c>
      <c r="C2168" s="245" t="s">
        <v>6269</v>
      </c>
      <c r="D2168" s="245">
        <v>2017</v>
      </c>
      <c r="E2168" s="246">
        <v>43808</v>
      </c>
      <c r="F2168" s="245" t="s">
        <v>6344</v>
      </c>
      <c r="G2168" s="247" t="s">
        <v>7978</v>
      </c>
      <c r="H2168" s="248" t="s">
        <v>7729</v>
      </c>
      <c r="I2168" s="249">
        <v>7006</v>
      </c>
      <c r="J2168" s="249">
        <v>76</v>
      </c>
      <c r="K2168" s="250">
        <v>1.5959870243475727</v>
      </c>
      <c r="L2168" s="251" t="s">
        <v>6273</v>
      </c>
      <c r="M2168" s="251" t="s">
        <v>8710</v>
      </c>
      <c r="N2168" s="245"/>
      <c r="S2168" s="251" t="s">
        <v>8711</v>
      </c>
      <c r="T2168" s="251" t="s">
        <v>8711</v>
      </c>
    </row>
    <row r="2169" spans="1:20">
      <c r="A2169" s="245" t="s">
        <v>6267</v>
      </c>
      <c r="B2169" s="245" t="s">
        <v>6268</v>
      </c>
      <c r="C2169" s="245" t="s">
        <v>6269</v>
      </c>
      <c r="D2169" s="245">
        <v>2017</v>
      </c>
      <c r="E2169" s="246">
        <v>43808</v>
      </c>
      <c r="F2169" s="245" t="s">
        <v>6916</v>
      </c>
      <c r="G2169" s="247" t="s">
        <v>7979</v>
      </c>
      <c r="H2169" s="248" t="s">
        <v>7729</v>
      </c>
      <c r="I2169" s="249">
        <v>6380</v>
      </c>
      <c r="J2169" s="249">
        <v>72</v>
      </c>
      <c r="K2169" s="250">
        <v>1.7093192729766802</v>
      </c>
      <c r="L2169" s="251" t="s">
        <v>7730</v>
      </c>
      <c r="M2169" s="251" t="s">
        <v>6898</v>
      </c>
      <c r="N2169" s="245"/>
      <c r="S2169" s="251" t="s">
        <v>8717</v>
      </c>
    </row>
    <row r="2170" spans="1:20">
      <c r="A2170" s="245" t="s">
        <v>6267</v>
      </c>
      <c r="B2170" s="245" t="s">
        <v>6268</v>
      </c>
      <c r="C2170" s="245" t="s">
        <v>6269</v>
      </c>
      <c r="D2170" s="245">
        <v>2017</v>
      </c>
      <c r="E2170" s="246">
        <v>43808</v>
      </c>
      <c r="F2170" s="245" t="s">
        <v>6364</v>
      </c>
      <c r="G2170" s="247" t="s">
        <v>7980</v>
      </c>
      <c r="H2170" s="248" t="s">
        <v>7729</v>
      </c>
      <c r="I2170" s="249">
        <v>7510</v>
      </c>
      <c r="J2170" s="249">
        <v>78</v>
      </c>
      <c r="K2170" s="250">
        <v>1.5825452215984761</v>
      </c>
      <c r="L2170" s="251" t="s">
        <v>7730</v>
      </c>
      <c r="N2170" s="245" t="s">
        <v>6278</v>
      </c>
    </row>
    <row r="2171" spans="1:20">
      <c r="A2171" s="245" t="s">
        <v>6267</v>
      </c>
      <c r="B2171" s="245" t="s">
        <v>6268</v>
      </c>
      <c r="C2171" s="245" t="s">
        <v>6269</v>
      </c>
      <c r="D2171" s="245">
        <v>2017</v>
      </c>
      <c r="E2171" s="246">
        <v>43808</v>
      </c>
      <c r="F2171" s="245" t="s">
        <v>6334</v>
      </c>
      <c r="G2171" s="247" t="s">
        <v>7981</v>
      </c>
      <c r="H2171" s="248" t="s">
        <v>7729</v>
      </c>
      <c r="I2171" s="249">
        <v>8816</v>
      </c>
      <c r="J2171" s="249">
        <v>80</v>
      </c>
      <c r="K2171" s="250">
        <v>1.721875</v>
      </c>
      <c r="L2171" s="251" t="s">
        <v>7730</v>
      </c>
      <c r="M2171" s="251" t="s">
        <v>7729</v>
      </c>
      <c r="N2171" s="245"/>
      <c r="S2171" s="251" t="s">
        <v>8711</v>
      </c>
      <c r="T2171" s="251" t="s">
        <v>8711</v>
      </c>
    </row>
    <row r="2172" spans="1:20">
      <c r="A2172" s="245" t="s">
        <v>6267</v>
      </c>
      <c r="B2172" s="245" t="s">
        <v>6268</v>
      </c>
      <c r="C2172" s="245" t="s">
        <v>6269</v>
      </c>
      <c r="D2172" s="245">
        <v>2017</v>
      </c>
      <c r="E2172" s="246">
        <v>43808</v>
      </c>
      <c r="F2172" s="245" t="s">
        <v>6311</v>
      </c>
      <c r="G2172" s="247" t="s">
        <v>7982</v>
      </c>
      <c r="H2172" s="248" t="s">
        <v>7729</v>
      </c>
      <c r="I2172" s="249">
        <v>5500</v>
      </c>
      <c r="J2172" s="249">
        <v>72</v>
      </c>
      <c r="K2172" s="250">
        <v>1.4735510973936901</v>
      </c>
      <c r="L2172" s="251" t="s">
        <v>7730</v>
      </c>
      <c r="M2172" s="251" t="s">
        <v>6898</v>
      </c>
      <c r="N2172" s="245"/>
      <c r="S2172" s="251" t="s">
        <v>8717</v>
      </c>
    </row>
    <row r="2173" spans="1:20">
      <c r="A2173" s="245" t="s">
        <v>6267</v>
      </c>
      <c r="B2173" s="245" t="s">
        <v>6268</v>
      </c>
      <c r="C2173" s="245" t="s">
        <v>6269</v>
      </c>
      <c r="D2173" s="245">
        <v>2017</v>
      </c>
      <c r="E2173" s="246">
        <v>43808</v>
      </c>
      <c r="F2173" s="245" t="s">
        <v>6505</v>
      </c>
      <c r="G2173" s="247" t="s">
        <v>7983</v>
      </c>
      <c r="H2173" s="248" t="s">
        <v>7729</v>
      </c>
      <c r="I2173" s="249">
        <v>8376</v>
      </c>
      <c r="J2173" s="249">
        <v>78</v>
      </c>
      <c r="K2173" s="250">
        <v>1.7650331259798715</v>
      </c>
      <c r="L2173" s="251" t="s">
        <v>7730</v>
      </c>
      <c r="M2173" s="251" t="s">
        <v>7729</v>
      </c>
      <c r="N2173" s="245"/>
      <c r="S2173" s="251" t="s">
        <v>8711</v>
      </c>
      <c r="T2173" s="251" t="s">
        <v>8711</v>
      </c>
    </row>
    <row r="2174" spans="1:20">
      <c r="A2174" s="245" t="s">
        <v>6267</v>
      </c>
      <c r="B2174" s="245" t="s">
        <v>6268</v>
      </c>
      <c r="C2174" s="245" t="s">
        <v>6269</v>
      </c>
      <c r="D2174" s="245">
        <v>2017</v>
      </c>
      <c r="E2174" s="246">
        <v>43808</v>
      </c>
      <c r="F2174" s="245" t="s">
        <v>6283</v>
      </c>
      <c r="G2174" s="247" t="s">
        <v>7984</v>
      </c>
      <c r="H2174" s="248" t="s">
        <v>7729</v>
      </c>
      <c r="I2174" s="249">
        <v>4492</v>
      </c>
      <c r="J2174" s="249">
        <v>68</v>
      </c>
      <c r="K2174" s="250">
        <v>1.4286077752900468</v>
      </c>
      <c r="L2174" s="251" t="s">
        <v>7730</v>
      </c>
      <c r="M2174" s="251" t="s">
        <v>6898</v>
      </c>
      <c r="N2174" s="245"/>
      <c r="S2174" s="251" t="s">
        <v>8717</v>
      </c>
    </row>
    <row r="2175" spans="1:20">
      <c r="A2175" s="245" t="s">
        <v>6267</v>
      </c>
      <c r="B2175" s="245" t="s">
        <v>6268</v>
      </c>
      <c r="C2175" s="245" t="s">
        <v>6269</v>
      </c>
      <c r="D2175" s="245">
        <v>2017</v>
      </c>
      <c r="E2175" s="246">
        <v>43808</v>
      </c>
      <c r="F2175" s="245" t="s">
        <v>6352</v>
      </c>
      <c r="G2175" s="247" t="s">
        <v>7985</v>
      </c>
      <c r="H2175" s="248" t="s">
        <v>7729</v>
      </c>
      <c r="I2175" s="249">
        <v>7360</v>
      </c>
      <c r="J2175" s="249">
        <v>76</v>
      </c>
      <c r="K2175" s="250">
        <v>1.6766292462458083</v>
      </c>
      <c r="L2175" s="251" t="s">
        <v>7730</v>
      </c>
      <c r="M2175" s="251" t="s">
        <v>7729</v>
      </c>
      <c r="N2175" s="245"/>
      <c r="S2175" s="251" t="s">
        <v>8714</v>
      </c>
      <c r="T2175" s="251" t="s">
        <v>8714</v>
      </c>
    </row>
    <row r="2176" spans="1:20">
      <c r="A2176" s="245" t="s">
        <v>6267</v>
      </c>
      <c r="B2176" s="245" t="s">
        <v>6268</v>
      </c>
      <c r="C2176" s="245" t="s">
        <v>6269</v>
      </c>
      <c r="D2176" s="245">
        <v>2017</v>
      </c>
      <c r="E2176" s="246">
        <v>43808</v>
      </c>
      <c r="F2176" s="245" t="s">
        <v>6375</v>
      </c>
      <c r="G2176" s="247" t="s">
        <v>7986</v>
      </c>
      <c r="H2176" s="248" t="s">
        <v>7729</v>
      </c>
      <c r="I2176" s="249">
        <v>4328</v>
      </c>
      <c r="J2176" s="249">
        <v>68</v>
      </c>
      <c r="K2176" s="250">
        <v>1.3764502340728679</v>
      </c>
      <c r="L2176" s="251" t="s">
        <v>7730</v>
      </c>
      <c r="M2176" s="251" t="s">
        <v>6898</v>
      </c>
      <c r="N2176" s="245"/>
      <c r="S2176" s="251" t="s">
        <v>8717</v>
      </c>
    </row>
    <row r="2177" spans="1:20">
      <c r="A2177" s="245" t="s">
        <v>6267</v>
      </c>
      <c r="B2177" s="245" t="s">
        <v>6268</v>
      </c>
      <c r="C2177" s="245" t="s">
        <v>6269</v>
      </c>
      <c r="D2177" s="245">
        <v>2017</v>
      </c>
      <c r="E2177" s="246">
        <v>43808</v>
      </c>
      <c r="F2177" s="245" t="s">
        <v>6289</v>
      </c>
      <c r="G2177" s="247" t="s">
        <v>7987</v>
      </c>
      <c r="H2177" s="248" t="s">
        <v>7729</v>
      </c>
      <c r="I2177" s="249">
        <v>7114</v>
      </c>
      <c r="J2177" s="249">
        <v>77</v>
      </c>
      <c r="K2177" s="250">
        <v>1.5582663246687534</v>
      </c>
      <c r="L2177" s="251" t="s">
        <v>7730</v>
      </c>
      <c r="M2177" s="251" t="s">
        <v>6898</v>
      </c>
      <c r="N2177" s="245"/>
      <c r="S2177" s="251" t="s">
        <v>8717</v>
      </c>
    </row>
    <row r="2178" spans="1:20">
      <c r="A2178" s="245" t="s">
        <v>6267</v>
      </c>
      <c r="B2178" s="245" t="s">
        <v>6268</v>
      </c>
      <c r="C2178" s="245" t="s">
        <v>6269</v>
      </c>
      <c r="D2178" s="245">
        <v>2017</v>
      </c>
      <c r="E2178" s="246">
        <v>43808</v>
      </c>
      <c r="F2178" s="245" t="s">
        <v>6332</v>
      </c>
      <c r="G2178" s="247" t="s">
        <v>7988</v>
      </c>
      <c r="H2178" s="248" t="s">
        <v>7729</v>
      </c>
      <c r="I2178" s="249">
        <v>8226</v>
      </c>
      <c r="J2178" s="249">
        <v>79</v>
      </c>
      <c r="K2178" s="250">
        <v>1.6684278525633873</v>
      </c>
      <c r="L2178" s="251" t="s">
        <v>7730</v>
      </c>
      <c r="M2178" s="251" t="s">
        <v>7729</v>
      </c>
      <c r="N2178" s="245"/>
      <c r="S2178" s="251" t="s">
        <v>8711</v>
      </c>
      <c r="T2178" s="251" t="s">
        <v>8711</v>
      </c>
    </row>
    <row r="2179" spans="1:20">
      <c r="A2179" s="245" t="s">
        <v>6267</v>
      </c>
      <c r="B2179" s="245" t="s">
        <v>6268</v>
      </c>
      <c r="C2179" s="245" t="s">
        <v>6269</v>
      </c>
      <c r="D2179" s="245">
        <v>2017</v>
      </c>
      <c r="E2179" s="246">
        <v>43808</v>
      </c>
      <c r="F2179" s="245" t="s">
        <v>6977</v>
      </c>
      <c r="G2179" s="247" t="s">
        <v>6145</v>
      </c>
      <c r="H2179" s="248" t="s">
        <v>7729</v>
      </c>
      <c r="I2179" s="249">
        <v>6406</v>
      </c>
      <c r="J2179" s="249">
        <v>72</v>
      </c>
      <c r="K2179" s="250">
        <v>1.7162851508916321</v>
      </c>
      <c r="L2179" s="251" t="s">
        <v>7730</v>
      </c>
      <c r="M2179" s="251" t="s">
        <v>7729</v>
      </c>
      <c r="N2179" s="245"/>
      <c r="S2179" s="251" t="s">
        <v>8714</v>
      </c>
      <c r="T2179" s="251" t="s">
        <v>8714</v>
      </c>
    </row>
    <row r="2180" spans="1:20">
      <c r="A2180" s="245" t="s">
        <v>6267</v>
      </c>
      <c r="B2180" s="245" t="s">
        <v>6268</v>
      </c>
      <c r="C2180" s="245" t="s">
        <v>6269</v>
      </c>
      <c r="D2180" s="245">
        <v>2017</v>
      </c>
      <c r="E2180" s="246">
        <v>43808</v>
      </c>
      <c r="F2180" s="245" t="s">
        <v>6708</v>
      </c>
      <c r="G2180" s="247" t="s">
        <v>7989</v>
      </c>
      <c r="H2180" s="248" t="s">
        <v>7729</v>
      </c>
      <c r="I2180" s="249">
        <v>3894</v>
      </c>
      <c r="J2180" s="249">
        <v>65</v>
      </c>
      <c r="K2180" s="250">
        <v>1.4179335457441966</v>
      </c>
      <c r="L2180" s="251" t="s">
        <v>7730</v>
      </c>
      <c r="M2180" s="251" t="s">
        <v>6898</v>
      </c>
      <c r="N2180" s="245"/>
      <c r="S2180" s="251" t="s">
        <v>8717</v>
      </c>
    </row>
    <row r="2181" spans="1:20">
      <c r="A2181" s="245" t="s">
        <v>6267</v>
      </c>
      <c r="B2181" s="245" t="s">
        <v>6268</v>
      </c>
      <c r="C2181" s="245" t="s">
        <v>6269</v>
      </c>
      <c r="D2181" s="245">
        <v>2017</v>
      </c>
      <c r="E2181" s="246">
        <v>43808</v>
      </c>
      <c r="F2181" s="245" t="s">
        <v>6546</v>
      </c>
      <c r="G2181" s="247" t="s">
        <v>7990</v>
      </c>
      <c r="H2181" s="248" t="s">
        <v>7729</v>
      </c>
      <c r="I2181" s="249">
        <v>5572</v>
      </c>
      <c r="J2181" s="249">
        <v>70</v>
      </c>
      <c r="K2181" s="250">
        <v>1.6244897959183675</v>
      </c>
      <c r="L2181" s="251" t="s">
        <v>7730</v>
      </c>
      <c r="M2181" s="251" t="s">
        <v>6898</v>
      </c>
      <c r="N2181" s="245"/>
      <c r="S2181" s="251" t="s">
        <v>8717</v>
      </c>
    </row>
    <row r="2182" spans="1:20">
      <c r="A2182" s="245" t="s">
        <v>6267</v>
      </c>
      <c r="B2182" s="245" t="s">
        <v>6268</v>
      </c>
      <c r="C2182" s="245" t="s">
        <v>6269</v>
      </c>
      <c r="D2182" s="245">
        <v>2017</v>
      </c>
      <c r="E2182" s="246">
        <v>43808</v>
      </c>
      <c r="F2182" s="245" t="s">
        <v>6275</v>
      </c>
      <c r="G2182" s="247" t="s">
        <v>7991</v>
      </c>
      <c r="H2182" s="248" t="s">
        <v>7729</v>
      </c>
      <c r="I2182" s="249">
        <v>4854</v>
      </c>
      <c r="J2182" s="249">
        <v>69</v>
      </c>
      <c r="K2182" s="250">
        <v>1.4775850889929956</v>
      </c>
      <c r="L2182" s="251" t="s">
        <v>6273</v>
      </c>
      <c r="N2182" s="245"/>
    </row>
    <row r="2183" spans="1:20">
      <c r="A2183" s="245" t="s">
        <v>6267</v>
      </c>
      <c r="B2183" s="245" t="s">
        <v>6268</v>
      </c>
      <c r="C2183" s="245" t="s">
        <v>6269</v>
      </c>
      <c r="D2183" s="245">
        <v>2017</v>
      </c>
      <c r="E2183" s="246">
        <v>43808</v>
      </c>
      <c r="F2183" s="245" t="s">
        <v>6275</v>
      </c>
      <c r="G2183" s="247" t="s">
        <v>7992</v>
      </c>
      <c r="H2183" s="248" t="s">
        <v>7729</v>
      </c>
      <c r="I2183" s="249">
        <v>4226</v>
      </c>
      <c r="J2183" s="249">
        <v>67</v>
      </c>
      <c r="K2183" s="250">
        <v>1.4050930466845988</v>
      </c>
      <c r="L2183" s="251" t="s">
        <v>7730</v>
      </c>
      <c r="M2183" s="251" t="s">
        <v>6898</v>
      </c>
      <c r="N2183" s="245"/>
      <c r="S2183" s="251" t="s">
        <v>8717</v>
      </c>
    </row>
    <row r="2184" spans="1:20">
      <c r="A2184" s="245" t="s">
        <v>6267</v>
      </c>
      <c r="B2184" s="245" t="s">
        <v>6268</v>
      </c>
      <c r="C2184" s="245" t="s">
        <v>6269</v>
      </c>
      <c r="D2184" s="245">
        <v>2017</v>
      </c>
      <c r="E2184" s="246">
        <v>43808</v>
      </c>
      <c r="F2184" s="245" t="s">
        <v>6285</v>
      </c>
      <c r="G2184" s="247" t="s">
        <v>7993</v>
      </c>
      <c r="H2184" s="248" t="s">
        <v>7729</v>
      </c>
      <c r="I2184" s="249">
        <v>5550</v>
      </c>
      <c r="J2184" s="249">
        <v>70</v>
      </c>
      <c r="K2184" s="250">
        <v>1.6180758017492711</v>
      </c>
      <c r="L2184" s="251" t="s">
        <v>7730</v>
      </c>
      <c r="M2184" s="251" t="s">
        <v>6898</v>
      </c>
      <c r="N2184" s="245"/>
      <c r="S2184" s="251" t="s">
        <v>8717</v>
      </c>
    </row>
    <row r="2185" spans="1:20">
      <c r="A2185" s="245" t="s">
        <v>6267</v>
      </c>
      <c r="B2185" s="245" t="s">
        <v>6268</v>
      </c>
      <c r="C2185" s="245" t="s">
        <v>6269</v>
      </c>
      <c r="D2185" s="245">
        <v>2017</v>
      </c>
      <c r="E2185" s="246">
        <v>43808</v>
      </c>
      <c r="F2185" s="245" t="s">
        <v>6475</v>
      </c>
      <c r="G2185" s="247" t="s">
        <v>7994</v>
      </c>
      <c r="H2185" s="248" t="s">
        <v>7729</v>
      </c>
      <c r="I2185" s="249">
        <v>4230</v>
      </c>
      <c r="J2185" s="249">
        <v>63</v>
      </c>
      <c r="K2185" s="250">
        <v>1.6916819637908074</v>
      </c>
      <c r="L2185" s="251" t="s">
        <v>7730</v>
      </c>
      <c r="M2185" s="251" t="s">
        <v>6898</v>
      </c>
      <c r="N2185" s="245"/>
      <c r="S2185" s="251" t="s">
        <v>8717</v>
      </c>
    </row>
    <row r="2186" spans="1:20">
      <c r="A2186" s="245" t="s">
        <v>6267</v>
      </c>
      <c r="B2186" s="245" t="s">
        <v>6268</v>
      </c>
      <c r="C2186" s="245" t="s">
        <v>6269</v>
      </c>
      <c r="D2186" s="245">
        <v>2017</v>
      </c>
      <c r="E2186" s="246">
        <v>43808</v>
      </c>
      <c r="F2186" s="245" t="s">
        <v>6328</v>
      </c>
      <c r="G2186" s="247" t="s">
        <v>7995</v>
      </c>
      <c r="H2186" s="248" t="s">
        <v>7729</v>
      </c>
      <c r="I2186" s="249">
        <v>9648</v>
      </c>
      <c r="J2186" s="249">
        <v>82</v>
      </c>
      <c r="K2186" s="250">
        <v>1.7498295149519016</v>
      </c>
      <c r="L2186" s="251" t="s">
        <v>7730</v>
      </c>
      <c r="M2186" s="251" t="s">
        <v>7729</v>
      </c>
      <c r="N2186" s="245"/>
      <c r="S2186" s="251" t="s">
        <v>8711</v>
      </c>
      <c r="T2186" s="251" t="s">
        <v>8711</v>
      </c>
    </row>
    <row r="2187" spans="1:20">
      <c r="A2187" s="245" t="s">
        <v>6267</v>
      </c>
      <c r="B2187" s="245" t="s">
        <v>6268</v>
      </c>
      <c r="C2187" s="245" t="s">
        <v>6269</v>
      </c>
      <c r="D2187" s="245">
        <v>2017</v>
      </c>
      <c r="E2187" s="246">
        <v>43808</v>
      </c>
      <c r="F2187" s="245" t="s">
        <v>6457</v>
      </c>
      <c r="G2187" s="247" t="s">
        <v>7996</v>
      </c>
      <c r="H2187" s="248" t="s">
        <v>7729</v>
      </c>
      <c r="I2187" s="249">
        <v>8418</v>
      </c>
      <c r="J2187" s="249">
        <v>80</v>
      </c>
      <c r="K2187" s="250">
        <v>1.6441406249999999</v>
      </c>
      <c r="L2187" s="251" t="s">
        <v>7730</v>
      </c>
      <c r="M2187" s="251" t="s">
        <v>7729</v>
      </c>
      <c r="N2187" s="245"/>
      <c r="S2187" s="251" t="s">
        <v>8711</v>
      </c>
      <c r="T2187" s="251" t="s">
        <v>8711</v>
      </c>
    </row>
    <row r="2188" spans="1:20">
      <c r="A2188" s="245" t="s">
        <v>6267</v>
      </c>
      <c r="B2188" s="245" t="s">
        <v>6268</v>
      </c>
      <c r="C2188" s="245" t="s">
        <v>6269</v>
      </c>
      <c r="D2188" s="245">
        <v>2017</v>
      </c>
      <c r="E2188" s="246">
        <v>43808</v>
      </c>
      <c r="F2188" s="245" t="s">
        <v>6445</v>
      </c>
      <c r="G2188" s="247" t="s">
        <v>7997</v>
      </c>
      <c r="H2188" s="248" t="s">
        <v>7729</v>
      </c>
      <c r="I2188" s="249">
        <v>7030</v>
      </c>
      <c r="J2188" s="249">
        <v>78</v>
      </c>
      <c r="K2188" s="250">
        <v>1.4813971914563631</v>
      </c>
      <c r="L2188" s="251" t="s">
        <v>7730</v>
      </c>
      <c r="M2188" s="251" t="s">
        <v>7729</v>
      </c>
      <c r="N2188" s="245"/>
      <c r="S2188" s="251" t="s">
        <v>8711</v>
      </c>
      <c r="T2188" s="251" t="s">
        <v>8711</v>
      </c>
    </row>
    <row r="2189" spans="1:20">
      <c r="A2189" s="245" t="s">
        <v>6267</v>
      </c>
      <c r="B2189" s="245" t="s">
        <v>6268</v>
      </c>
      <c r="C2189" s="245" t="s">
        <v>6269</v>
      </c>
      <c r="D2189" s="245">
        <v>2017</v>
      </c>
      <c r="E2189" s="246">
        <v>43808</v>
      </c>
      <c r="F2189" s="245" t="s">
        <v>6400</v>
      </c>
      <c r="G2189" s="247" t="s">
        <v>7998</v>
      </c>
      <c r="H2189" s="248" t="s">
        <v>7729</v>
      </c>
      <c r="I2189" s="249">
        <v>4694</v>
      </c>
      <c r="J2189" s="249">
        <v>68</v>
      </c>
      <c r="K2189" s="250">
        <v>1.4928506004477915</v>
      </c>
      <c r="L2189" s="251" t="s">
        <v>7730</v>
      </c>
      <c r="M2189" s="251" t="s">
        <v>6898</v>
      </c>
      <c r="N2189" s="245"/>
      <c r="S2189" s="251" t="s">
        <v>8717</v>
      </c>
    </row>
    <row r="2190" spans="1:20">
      <c r="A2190" s="245" t="s">
        <v>6267</v>
      </c>
      <c r="B2190" s="245" t="s">
        <v>6268</v>
      </c>
      <c r="C2190" s="245" t="s">
        <v>6269</v>
      </c>
      <c r="D2190" s="245">
        <v>2017</v>
      </c>
      <c r="E2190" s="246">
        <v>43808</v>
      </c>
      <c r="F2190" s="245" t="s">
        <v>6601</v>
      </c>
      <c r="G2190" s="247" t="s">
        <v>7999</v>
      </c>
      <c r="H2190" s="248" t="s">
        <v>7729</v>
      </c>
      <c r="I2190" s="249">
        <v>4600</v>
      </c>
      <c r="J2190" s="249">
        <v>67</v>
      </c>
      <c r="K2190" s="250">
        <v>1.5294434488284796</v>
      </c>
      <c r="L2190" s="251" t="s">
        <v>7730</v>
      </c>
      <c r="M2190" s="251" t="s">
        <v>6898</v>
      </c>
      <c r="N2190" s="245"/>
      <c r="S2190" s="251" t="s">
        <v>8717</v>
      </c>
    </row>
    <row r="2191" spans="1:20">
      <c r="A2191" s="245" t="s">
        <v>6267</v>
      </c>
      <c r="B2191" s="245" t="s">
        <v>6268</v>
      </c>
      <c r="C2191" s="245" t="s">
        <v>6269</v>
      </c>
      <c r="D2191" s="245">
        <v>2017</v>
      </c>
      <c r="E2191" s="246">
        <v>43808</v>
      </c>
      <c r="F2191" s="245" t="s">
        <v>6584</v>
      </c>
      <c r="G2191" s="247" t="s">
        <v>8000</v>
      </c>
      <c r="H2191" s="248" t="s">
        <v>7729</v>
      </c>
      <c r="I2191" s="249">
        <v>4160</v>
      </c>
      <c r="J2191" s="249">
        <v>65</v>
      </c>
      <c r="K2191" s="250">
        <v>1.514792899408284</v>
      </c>
      <c r="L2191" s="251" t="s">
        <v>7730</v>
      </c>
      <c r="N2191" s="245" t="s">
        <v>6278</v>
      </c>
    </row>
    <row r="2192" spans="1:20">
      <c r="A2192" s="245" t="s">
        <v>6267</v>
      </c>
      <c r="B2192" s="245" t="s">
        <v>6268</v>
      </c>
      <c r="C2192" s="245" t="s">
        <v>6269</v>
      </c>
      <c r="D2192" s="245">
        <v>2017</v>
      </c>
      <c r="E2192" s="246">
        <v>43808</v>
      </c>
      <c r="F2192" s="245" t="s">
        <v>6283</v>
      </c>
      <c r="G2192" s="247" t="s">
        <v>8001</v>
      </c>
      <c r="H2192" s="248" t="s">
        <v>7729</v>
      </c>
      <c r="I2192" s="249">
        <v>5372</v>
      </c>
      <c r="J2192" s="249">
        <v>73</v>
      </c>
      <c r="K2192" s="250">
        <v>1.3809165152165588</v>
      </c>
      <c r="L2192" s="251" t="s">
        <v>7730</v>
      </c>
      <c r="M2192" s="251" t="s">
        <v>7729</v>
      </c>
      <c r="N2192" s="245"/>
      <c r="S2192" s="251" t="s">
        <v>8711</v>
      </c>
      <c r="T2192" s="251" t="s">
        <v>8711</v>
      </c>
    </row>
    <row r="2193" spans="1:20">
      <c r="A2193" s="245" t="s">
        <v>6267</v>
      </c>
      <c r="B2193" s="245" t="s">
        <v>6268</v>
      </c>
      <c r="C2193" s="245" t="s">
        <v>6269</v>
      </c>
      <c r="D2193" s="245">
        <v>2017</v>
      </c>
      <c r="E2193" s="246">
        <v>43808</v>
      </c>
      <c r="F2193" s="245" t="s">
        <v>6328</v>
      </c>
      <c r="G2193" s="247" t="s">
        <v>8002</v>
      </c>
      <c r="H2193" s="248" t="s">
        <v>7729</v>
      </c>
      <c r="I2193" s="249">
        <v>7338</v>
      </c>
      <c r="J2193" s="249">
        <v>76</v>
      </c>
      <c r="K2193" s="250">
        <v>1.6716175827380084</v>
      </c>
      <c r="L2193" s="251" t="s">
        <v>7730</v>
      </c>
      <c r="M2193" s="251" t="s">
        <v>6898</v>
      </c>
      <c r="N2193" s="245"/>
      <c r="S2193" s="251" t="s">
        <v>8717</v>
      </c>
    </row>
    <row r="2194" spans="1:20">
      <c r="A2194" s="245" t="s">
        <v>6267</v>
      </c>
      <c r="B2194" s="245" t="s">
        <v>6268</v>
      </c>
      <c r="C2194" s="245" t="s">
        <v>6269</v>
      </c>
      <c r="D2194" s="245">
        <v>2017</v>
      </c>
      <c r="E2194" s="246">
        <v>43808</v>
      </c>
      <c r="F2194" s="245" t="s">
        <v>7188</v>
      </c>
      <c r="G2194" s="247" t="s">
        <v>8003</v>
      </c>
      <c r="H2194" s="248" t="s">
        <v>7729</v>
      </c>
      <c r="I2194" s="249">
        <v>4952</v>
      </c>
      <c r="J2194" s="249">
        <v>69</v>
      </c>
      <c r="K2194" s="250">
        <v>1.5074168439829654</v>
      </c>
      <c r="L2194" s="251" t="s">
        <v>7730</v>
      </c>
      <c r="M2194" s="251" t="s">
        <v>6898</v>
      </c>
      <c r="N2194" s="245"/>
      <c r="S2194" s="251" t="s">
        <v>8717</v>
      </c>
    </row>
    <row r="2195" spans="1:20">
      <c r="A2195" s="245" t="s">
        <v>6267</v>
      </c>
      <c r="B2195" s="245" t="s">
        <v>6268</v>
      </c>
      <c r="C2195" s="245" t="s">
        <v>6269</v>
      </c>
      <c r="D2195" s="245">
        <v>2017</v>
      </c>
      <c r="E2195" s="246">
        <v>43808</v>
      </c>
      <c r="F2195" s="245" t="s">
        <v>6283</v>
      </c>
      <c r="G2195" s="247" t="s">
        <v>8004</v>
      </c>
      <c r="H2195" s="248" t="s">
        <v>7729</v>
      </c>
      <c r="I2195" s="249">
        <v>4364</v>
      </c>
      <c r="J2195" s="249">
        <v>68</v>
      </c>
      <c r="K2195" s="250">
        <v>1.3878994504376145</v>
      </c>
      <c r="L2195" s="251" t="s">
        <v>7730</v>
      </c>
      <c r="M2195" s="251" t="s">
        <v>6898</v>
      </c>
      <c r="N2195" s="245"/>
      <c r="S2195" s="251" t="s">
        <v>8717</v>
      </c>
    </row>
    <row r="2196" spans="1:20">
      <c r="A2196" s="245" t="s">
        <v>6267</v>
      </c>
      <c r="B2196" s="245" t="s">
        <v>6268</v>
      </c>
      <c r="C2196" s="245" t="s">
        <v>6269</v>
      </c>
      <c r="D2196" s="245">
        <v>2017</v>
      </c>
      <c r="E2196" s="246">
        <v>43808</v>
      </c>
      <c r="F2196" s="245" t="s">
        <v>6319</v>
      </c>
      <c r="G2196" s="247" t="s">
        <v>8005</v>
      </c>
      <c r="H2196" s="248" t="s">
        <v>7729</v>
      </c>
      <c r="I2196" s="249">
        <v>5882</v>
      </c>
      <c r="J2196" s="249">
        <v>73</v>
      </c>
      <c r="K2196" s="250">
        <v>1.5120161843826876</v>
      </c>
      <c r="L2196" s="251" t="s">
        <v>7730</v>
      </c>
      <c r="M2196" s="251" t="s">
        <v>8712</v>
      </c>
      <c r="N2196" s="245"/>
      <c r="S2196" s="251" t="s">
        <v>5923</v>
      </c>
      <c r="T2196" s="251" t="s">
        <v>5923</v>
      </c>
    </row>
    <row r="2197" spans="1:20">
      <c r="A2197" s="245" t="s">
        <v>6267</v>
      </c>
      <c r="B2197" s="245" t="s">
        <v>6268</v>
      </c>
      <c r="C2197" s="245" t="s">
        <v>6269</v>
      </c>
      <c r="D2197" s="245">
        <v>2017</v>
      </c>
      <c r="E2197" s="246">
        <v>43808</v>
      </c>
      <c r="F2197" s="245" t="s">
        <v>6615</v>
      </c>
      <c r="G2197" s="247" t="s">
        <v>5995</v>
      </c>
      <c r="H2197" s="248" t="s">
        <v>7729</v>
      </c>
      <c r="I2197" s="249">
        <v>5504</v>
      </c>
      <c r="J2197" s="249">
        <v>72</v>
      </c>
      <c r="K2197" s="250">
        <v>1.4746227709190671</v>
      </c>
      <c r="L2197" s="251" t="s">
        <v>7730</v>
      </c>
      <c r="M2197" s="251" t="s">
        <v>7729</v>
      </c>
      <c r="N2197" s="245"/>
      <c r="S2197" s="251" t="s">
        <v>8714</v>
      </c>
      <c r="T2197" s="251" t="s">
        <v>8714</v>
      </c>
    </row>
    <row r="2198" spans="1:20">
      <c r="A2198" s="245" t="s">
        <v>6267</v>
      </c>
      <c r="B2198" s="245" t="s">
        <v>6268</v>
      </c>
      <c r="C2198" s="245" t="s">
        <v>6269</v>
      </c>
      <c r="D2198" s="245">
        <v>2017</v>
      </c>
      <c r="E2198" s="246">
        <v>43808</v>
      </c>
      <c r="F2198" s="245" t="s">
        <v>6520</v>
      </c>
      <c r="G2198" s="247" t="s">
        <v>8006</v>
      </c>
      <c r="H2198" s="248" t="s">
        <v>7729</v>
      </c>
      <c r="I2198" s="249">
        <v>7190</v>
      </c>
      <c r="J2198" s="249">
        <v>74</v>
      </c>
      <c r="K2198" s="250">
        <v>1.7743272856494186</v>
      </c>
      <c r="L2198" s="251" t="s">
        <v>7730</v>
      </c>
      <c r="M2198" s="251" t="s">
        <v>6898</v>
      </c>
      <c r="N2198" s="245"/>
      <c r="S2198" s="251" t="s">
        <v>8717</v>
      </c>
    </row>
    <row r="2199" spans="1:20">
      <c r="A2199" s="245" t="s">
        <v>6267</v>
      </c>
      <c r="B2199" s="245" t="s">
        <v>6268</v>
      </c>
      <c r="C2199" s="245" t="s">
        <v>6269</v>
      </c>
      <c r="D2199" s="245">
        <v>2017</v>
      </c>
      <c r="E2199" s="246">
        <v>43808</v>
      </c>
      <c r="F2199" s="245" t="s">
        <v>6354</v>
      </c>
      <c r="G2199" s="247" t="s">
        <v>8007</v>
      </c>
      <c r="H2199" s="248" t="s">
        <v>7729</v>
      </c>
      <c r="I2199" s="249">
        <v>3422</v>
      </c>
      <c r="J2199" s="249">
        <v>62</v>
      </c>
      <c r="K2199" s="250">
        <v>1.4358363264073042</v>
      </c>
      <c r="L2199" s="251" t="s">
        <v>7730</v>
      </c>
      <c r="M2199" s="251" t="s">
        <v>6898</v>
      </c>
      <c r="N2199" s="245"/>
      <c r="S2199" s="251" t="s">
        <v>8717</v>
      </c>
    </row>
    <row r="2200" spans="1:20">
      <c r="A2200" s="245" t="s">
        <v>6267</v>
      </c>
      <c r="B2200" s="245" t="s">
        <v>6268</v>
      </c>
      <c r="C2200" s="245" t="s">
        <v>6269</v>
      </c>
      <c r="D2200" s="245">
        <v>2017</v>
      </c>
      <c r="E2200" s="246">
        <v>43808</v>
      </c>
      <c r="F2200" s="245" t="s">
        <v>6730</v>
      </c>
      <c r="G2200" s="247" t="s">
        <v>8008</v>
      </c>
      <c r="H2200" s="248" t="s">
        <v>7729</v>
      </c>
      <c r="I2200" s="249">
        <v>7954</v>
      </c>
      <c r="J2200" s="249">
        <v>77</v>
      </c>
      <c r="K2200" s="250">
        <v>1.7422617861140379</v>
      </c>
      <c r="L2200" s="251" t="s">
        <v>7730</v>
      </c>
      <c r="M2200" s="251" t="s">
        <v>6898</v>
      </c>
      <c r="N2200" s="245"/>
      <c r="S2200" s="251" t="s">
        <v>8717</v>
      </c>
    </row>
    <row r="2201" spans="1:20">
      <c r="A2201" s="245" t="s">
        <v>6267</v>
      </c>
      <c r="B2201" s="245" t="s">
        <v>6268</v>
      </c>
      <c r="C2201" s="245" t="s">
        <v>6269</v>
      </c>
      <c r="D2201" s="245">
        <v>2017</v>
      </c>
      <c r="E2201" s="246">
        <v>43808</v>
      </c>
      <c r="F2201" s="245" t="s">
        <v>6607</v>
      </c>
      <c r="G2201" s="247" t="s">
        <v>8009</v>
      </c>
      <c r="H2201" s="248" t="s">
        <v>7729</v>
      </c>
      <c r="I2201" s="249">
        <v>4658</v>
      </c>
      <c r="J2201" s="249">
        <v>66</v>
      </c>
      <c r="K2201" s="250">
        <v>1.6201964549071988</v>
      </c>
      <c r="L2201" s="251" t="s">
        <v>7730</v>
      </c>
      <c r="M2201" s="251" t="s">
        <v>6898</v>
      </c>
      <c r="N2201" s="245"/>
      <c r="S2201" s="251" t="s">
        <v>8717</v>
      </c>
    </row>
    <row r="2202" spans="1:20">
      <c r="A2202" s="245" t="s">
        <v>6267</v>
      </c>
      <c r="B2202" s="245" t="s">
        <v>6268</v>
      </c>
      <c r="C2202" s="245" t="s">
        <v>6269</v>
      </c>
      <c r="D2202" s="245">
        <v>2017</v>
      </c>
      <c r="E2202" s="246">
        <v>43808</v>
      </c>
      <c r="F2202" s="245" t="s">
        <v>6313</v>
      </c>
      <c r="G2202" s="247" t="s">
        <v>8010</v>
      </c>
      <c r="H2202" s="248" t="s">
        <v>7729</v>
      </c>
      <c r="I2202" s="249">
        <v>5900</v>
      </c>
      <c r="J2202" s="249">
        <v>73</v>
      </c>
      <c r="K2202" s="250">
        <v>1.5166432315297276</v>
      </c>
      <c r="L2202" s="251" t="s">
        <v>7730</v>
      </c>
      <c r="M2202" s="251" t="s">
        <v>6898</v>
      </c>
      <c r="N2202" s="245"/>
      <c r="S2202" s="251" t="s">
        <v>8717</v>
      </c>
    </row>
    <row r="2203" spans="1:20">
      <c r="A2203" s="245" t="s">
        <v>6267</v>
      </c>
      <c r="B2203" s="245" t="s">
        <v>6268</v>
      </c>
      <c r="C2203" s="245" t="s">
        <v>6269</v>
      </c>
      <c r="D2203" s="245">
        <v>2017</v>
      </c>
      <c r="E2203" s="246">
        <v>43808</v>
      </c>
      <c r="F2203" s="245" t="s">
        <v>6807</v>
      </c>
      <c r="G2203" s="247" t="s">
        <v>6111</v>
      </c>
      <c r="H2203" s="248" t="s">
        <v>7729</v>
      </c>
      <c r="I2203" s="249">
        <v>6454</v>
      </c>
      <c r="J2203" s="249">
        <v>75</v>
      </c>
      <c r="K2203" s="250">
        <v>1.5298370370370371</v>
      </c>
      <c r="L2203" s="251" t="s">
        <v>7730</v>
      </c>
      <c r="M2203" s="251" t="s">
        <v>7729</v>
      </c>
      <c r="N2203" s="245"/>
      <c r="S2203" s="251" t="s">
        <v>8714</v>
      </c>
      <c r="T2203" s="251" t="s">
        <v>8714</v>
      </c>
    </row>
    <row r="2204" spans="1:20">
      <c r="A2204" s="245" t="s">
        <v>6267</v>
      </c>
      <c r="B2204" s="245" t="s">
        <v>6268</v>
      </c>
      <c r="C2204" s="245" t="s">
        <v>6269</v>
      </c>
      <c r="D2204" s="245">
        <v>2017</v>
      </c>
      <c r="E2204" s="246">
        <v>43808</v>
      </c>
      <c r="F2204" s="245" t="s">
        <v>6410</v>
      </c>
      <c r="G2204" s="247" t="s">
        <v>4355</v>
      </c>
      <c r="H2204" s="248" t="s">
        <v>7729</v>
      </c>
      <c r="I2204" s="249">
        <v>6070</v>
      </c>
      <c r="J2204" s="249">
        <v>70</v>
      </c>
      <c r="K2204" s="250">
        <v>1.7696793002915452</v>
      </c>
      <c r="L2204" s="251" t="s">
        <v>6273</v>
      </c>
      <c r="M2204" s="251" t="s">
        <v>8713</v>
      </c>
      <c r="N2204" s="245"/>
      <c r="S2204" s="251" t="s">
        <v>8714</v>
      </c>
      <c r="T2204" s="251" t="s">
        <v>8714</v>
      </c>
    </row>
    <row r="2205" spans="1:20">
      <c r="A2205" s="245" t="s">
        <v>6267</v>
      </c>
      <c r="B2205" s="245" t="s">
        <v>6268</v>
      </c>
      <c r="C2205" s="245" t="s">
        <v>6269</v>
      </c>
      <c r="D2205" s="245">
        <v>2017</v>
      </c>
      <c r="E2205" s="246">
        <v>43808</v>
      </c>
      <c r="F2205" s="245" t="s">
        <v>6700</v>
      </c>
      <c r="G2205" s="247" t="s">
        <v>8011</v>
      </c>
      <c r="H2205" s="248" t="s">
        <v>7729</v>
      </c>
      <c r="I2205" s="249">
        <v>5600</v>
      </c>
      <c r="J2205" s="249">
        <v>73</v>
      </c>
      <c r="K2205" s="250">
        <v>1.4395257790790634</v>
      </c>
      <c r="L2205" s="251" t="s">
        <v>7730</v>
      </c>
      <c r="M2205" s="251" t="s">
        <v>6898</v>
      </c>
      <c r="N2205" s="245"/>
      <c r="S2205" s="251" t="s">
        <v>8717</v>
      </c>
    </row>
    <row r="2206" spans="1:20">
      <c r="A2206" s="245" t="s">
        <v>6267</v>
      </c>
      <c r="B2206" s="245" t="s">
        <v>6268</v>
      </c>
      <c r="C2206" s="245" t="s">
        <v>6269</v>
      </c>
      <c r="D2206" s="245">
        <v>2017</v>
      </c>
      <c r="E2206" s="246">
        <v>43808</v>
      </c>
      <c r="F2206" s="245" t="s">
        <v>6586</v>
      </c>
      <c r="G2206" s="247" t="s">
        <v>8012</v>
      </c>
      <c r="H2206" s="248" t="s">
        <v>7729</v>
      </c>
      <c r="I2206" s="249">
        <v>6600</v>
      </c>
      <c r="J2206" s="249">
        <v>72</v>
      </c>
      <c r="K2206" s="250">
        <v>1.7682613168724282</v>
      </c>
      <c r="L2206" s="251" t="s">
        <v>7730</v>
      </c>
      <c r="M2206" s="251" t="s">
        <v>6898</v>
      </c>
      <c r="N2206" s="245"/>
      <c r="S2206" s="251" t="s">
        <v>8717</v>
      </c>
    </row>
    <row r="2207" spans="1:20">
      <c r="A2207" s="245" t="s">
        <v>6267</v>
      </c>
      <c r="B2207" s="245" t="s">
        <v>6268</v>
      </c>
      <c r="C2207" s="245" t="s">
        <v>6269</v>
      </c>
      <c r="D2207" s="245">
        <v>2017</v>
      </c>
      <c r="E2207" s="246">
        <v>43808</v>
      </c>
      <c r="F2207" s="245" t="s">
        <v>6715</v>
      </c>
      <c r="G2207" s="247" t="s">
        <v>8013</v>
      </c>
      <c r="H2207" s="248" t="s">
        <v>7729</v>
      </c>
      <c r="I2207" s="249">
        <v>6528</v>
      </c>
      <c r="J2207" s="249">
        <v>75</v>
      </c>
      <c r="K2207" s="250">
        <v>1.5473777777777777</v>
      </c>
      <c r="L2207" s="251" t="s">
        <v>7730</v>
      </c>
      <c r="M2207" s="251" t="s">
        <v>6898</v>
      </c>
      <c r="N2207" s="245"/>
      <c r="S2207" s="251" t="s">
        <v>8717</v>
      </c>
    </row>
    <row r="2208" spans="1:20">
      <c r="A2208" s="245" t="s">
        <v>6267</v>
      </c>
      <c r="B2208" s="245" t="s">
        <v>6268</v>
      </c>
      <c r="C2208" s="245" t="s">
        <v>6269</v>
      </c>
      <c r="D2208" s="245">
        <v>2017</v>
      </c>
      <c r="E2208" s="246">
        <v>43808</v>
      </c>
      <c r="F2208" s="245" t="s">
        <v>6728</v>
      </c>
      <c r="G2208" s="247" t="s">
        <v>8014</v>
      </c>
      <c r="H2208" s="248" t="s">
        <v>7729</v>
      </c>
      <c r="I2208" s="249">
        <v>6592</v>
      </c>
      <c r="J2208" s="249">
        <v>74</v>
      </c>
      <c r="K2208" s="250">
        <v>1.6267545851183542</v>
      </c>
      <c r="L2208" s="251" t="s">
        <v>7730</v>
      </c>
      <c r="M2208" s="251" t="s">
        <v>6898</v>
      </c>
      <c r="N2208" s="245"/>
      <c r="S2208" s="251" t="s">
        <v>8717</v>
      </c>
    </row>
    <row r="2209" spans="1:20">
      <c r="A2209" s="245" t="s">
        <v>6267</v>
      </c>
      <c r="B2209" s="245" t="s">
        <v>6268</v>
      </c>
      <c r="C2209" s="245" t="s">
        <v>6269</v>
      </c>
      <c r="D2209" s="245">
        <v>2017</v>
      </c>
      <c r="E2209" s="246">
        <v>43808</v>
      </c>
      <c r="F2209" s="245" t="s">
        <v>6551</v>
      </c>
      <c r="G2209" s="247" t="s">
        <v>8015</v>
      </c>
      <c r="H2209" s="248" t="s">
        <v>7729</v>
      </c>
      <c r="I2209" s="249">
        <v>3370</v>
      </c>
      <c r="J2209" s="249">
        <v>61</v>
      </c>
      <c r="K2209" s="250">
        <v>1.4847057683242211</v>
      </c>
      <c r="L2209" s="251" t="s">
        <v>7730</v>
      </c>
      <c r="M2209" s="251" t="s">
        <v>6898</v>
      </c>
      <c r="N2209" s="245"/>
      <c r="S2209" s="251" t="s">
        <v>8717</v>
      </c>
    </row>
    <row r="2210" spans="1:20">
      <c r="A2210" s="245" t="s">
        <v>6267</v>
      </c>
      <c r="B2210" s="245" t="s">
        <v>6268</v>
      </c>
      <c r="C2210" s="245" t="s">
        <v>6269</v>
      </c>
      <c r="D2210" s="245">
        <v>2017</v>
      </c>
      <c r="E2210" s="246">
        <v>43808</v>
      </c>
      <c r="F2210" s="245" t="s">
        <v>6750</v>
      </c>
      <c r="G2210" s="247" t="s">
        <v>8016</v>
      </c>
      <c r="H2210" s="248" t="s">
        <v>7729</v>
      </c>
      <c r="I2210" s="249">
        <v>3850</v>
      </c>
      <c r="J2210" s="249">
        <v>62</v>
      </c>
      <c r="K2210" s="250">
        <v>1.6154207646604679</v>
      </c>
      <c r="L2210" s="251" t="s">
        <v>7730</v>
      </c>
      <c r="M2210" s="251" t="s">
        <v>6898</v>
      </c>
      <c r="N2210" s="245"/>
      <c r="S2210" s="251" t="s">
        <v>8717</v>
      </c>
    </row>
    <row r="2211" spans="1:20">
      <c r="A2211" s="245" t="s">
        <v>6267</v>
      </c>
      <c r="B2211" s="245" t="s">
        <v>6268</v>
      </c>
      <c r="C2211" s="245" t="s">
        <v>6269</v>
      </c>
      <c r="D2211" s="245">
        <v>2017</v>
      </c>
      <c r="E2211" s="246">
        <v>43808</v>
      </c>
      <c r="F2211" s="245" t="s">
        <v>6496</v>
      </c>
      <c r="G2211" s="247" t="s">
        <v>8017</v>
      </c>
      <c r="H2211" s="248" t="s">
        <v>7729</v>
      </c>
      <c r="I2211" s="249">
        <v>7034</v>
      </c>
      <c r="J2211" s="249">
        <v>75</v>
      </c>
      <c r="K2211" s="250">
        <v>1.6673185185185186</v>
      </c>
      <c r="L2211" s="251" t="s">
        <v>6273</v>
      </c>
      <c r="M2211" s="251" t="s">
        <v>8712</v>
      </c>
      <c r="N2211" s="245"/>
      <c r="S2211" s="251" t="s">
        <v>5923</v>
      </c>
      <c r="T2211" s="251" t="s">
        <v>8716</v>
      </c>
    </row>
    <row r="2212" spans="1:20">
      <c r="A2212" s="245" t="s">
        <v>6267</v>
      </c>
      <c r="B2212" s="245" t="s">
        <v>6268</v>
      </c>
      <c r="C2212" s="245" t="s">
        <v>6269</v>
      </c>
      <c r="D2212" s="245">
        <v>2017</v>
      </c>
      <c r="E2212" s="246">
        <v>43808</v>
      </c>
      <c r="F2212" s="245" t="s">
        <v>6296</v>
      </c>
      <c r="G2212" s="247" t="s">
        <v>8018</v>
      </c>
      <c r="H2212" s="248" t="s">
        <v>7729</v>
      </c>
      <c r="I2212" s="249">
        <v>7584</v>
      </c>
      <c r="J2212" s="249">
        <v>77</v>
      </c>
      <c r="K2212" s="250">
        <v>1.6612161661917102</v>
      </c>
      <c r="L2212" s="251" t="s">
        <v>7730</v>
      </c>
      <c r="M2212" s="251" t="s">
        <v>7729</v>
      </c>
      <c r="N2212" s="245"/>
      <c r="S2212" s="251" t="s">
        <v>8714</v>
      </c>
      <c r="T2212" s="251" t="s">
        <v>8714</v>
      </c>
    </row>
    <row r="2213" spans="1:20">
      <c r="A2213" s="245" t="s">
        <v>6267</v>
      </c>
      <c r="B2213" s="245" t="s">
        <v>6268</v>
      </c>
      <c r="C2213" s="245" t="s">
        <v>6269</v>
      </c>
      <c r="D2213" s="245">
        <v>2017</v>
      </c>
      <c r="E2213" s="246">
        <v>43808</v>
      </c>
      <c r="F2213" s="245" t="s">
        <v>6584</v>
      </c>
      <c r="G2213" s="247" t="s">
        <v>8019</v>
      </c>
      <c r="H2213" s="248" t="s">
        <v>7729</v>
      </c>
      <c r="I2213" s="249">
        <v>7178</v>
      </c>
      <c r="J2213" s="249">
        <v>74</v>
      </c>
      <c r="K2213" s="250">
        <v>1.7713659605551497</v>
      </c>
      <c r="L2213" s="251" t="s">
        <v>7730</v>
      </c>
      <c r="M2213" s="251" t="s">
        <v>6898</v>
      </c>
      <c r="N2213" s="245"/>
      <c r="S2213" s="251" t="s">
        <v>8717</v>
      </c>
    </row>
    <row r="2214" spans="1:20">
      <c r="A2214" s="245" t="s">
        <v>6267</v>
      </c>
      <c r="B2214" s="245" t="s">
        <v>6268</v>
      </c>
      <c r="C2214" s="245" t="s">
        <v>6269</v>
      </c>
      <c r="D2214" s="245">
        <v>2017</v>
      </c>
      <c r="E2214" s="246">
        <v>43808</v>
      </c>
      <c r="F2214" s="245" t="s">
        <v>6304</v>
      </c>
      <c r="G2214" s="247" t="s">
        <v>8020</v>
      </c>
      <c r="H2214" s="248" t="s">
        <v>7729</v>
      </c>
      <c r="I2214" s="249">
        <v>5170</v>
      </c>
      <c r="J2214" s="249">
        <v>71</v>
      </c>
      <c r="K2214" s="250">
        <v>1.4444931840597244</v>
      </c>
      <c r="L2214" s="251" t="s">
        <v>7730</v>
      </c>
      <c r="M2214" s="251" t="s">
        <v>6898</v>
      </c>
      <c r="N2214" s="245"/>
      <c r="S2214" s="251" t="s">
        <v>8717</v>
      </c>
    </row>
    <row r="2215" spans="1:20">
      <c r="A2215" s="245" t="s">
        <v>6267</v>
      </c>
      <c r="B2215" s="245" t="s">
        <v>6268</v>
      </c>
      <c r="C2215" s="245" t="s">
        <v>6269</v>
      </c>
      <c r="D2215" s="245">
        <v>2017</v>
      </c>
      <c r="E2215" s="246">
        <v>43808</v>
      </c>
      <c r="F2215" s="245" t="s">
        <v>7100</v>
      </c>
      <c r="G2215" s="247" t="s">
        <v>8021</v>
      </c>
      <c r="H2215" s="248" t="s">
        <v>7729</v>
      </c>
      <c r="I2215" s="249">
        <v>4972</v>
      </c>
      <c r="J2215" s="249">
        <v>68</v>
      </c>
      <c r="K2215" s="250">
        <v>1.5812639934866681</v>
      </c>
      <c r="L2215" s="251" t="s">
        <v>7730</v>
      </c>
      <c r="M2215" s="251" t="s">
        <v>6898</v>
      </c>
      <c r="N2215" s="245"/>
      <c r="S2215" s="251" t="s">
        <v>8717</v>
      </c>
    </row>
    <row r="2216" spans="1:20">
      <c r="A2216" s="245" t="s">
        <v>6267</v>
      </c>
      <c r="B2216" s="245" t="s">
        <v>6268</v>
      </c>
      <c r="C2216" s="245" t="s">
        <v>6269</v>
      </c>
      <c r="D2216" s="245">
        <v>2017</v>
      </c>
      <c r="E2216" s="246">
        <v>43808</v>
      </c>
      <c r="F2216" s="245" t="s">
        <v>7384</v>
      </c>
      <c r="G2216" s="247" t="s">
        <v>8022</v>
      </c>
      <c r="H2216" s="248" t="s">
        <v>7729</v>
      </c>
      <c r="I2216" s="249">
        <v>3942</v>
      </c>
      <c r="J2216" s="249">
        <v>66</v>
      </c>
      <c r="K2216" s="250">
        <v>1.3711495116453793</v>
      </c>
      <c r="L2216" s="251" t="s">
        <v>7730</v>
      </c>
      <c r="N2216" s="245" t="s">
        <v>6278</v>
      </c>
    </row>
    <row r="2217" spans="1:20">
      <c r="A2217" s="245" t="s">
        <v>6267</v>
      </c>
      <c r="B2217" s="245" t="s">
        <v>6268</v>
      </c>
      <c r="C2217" s="245" t="s">
        <v>6269</v>
      </c>
      <c r="D2217" s="245">
        <v>2017</v>
      </c>
      <c r="E2217" s="246">
        <v>43808</v>
      </c>
      <c r="F2217" s="245" t="s">
        <v>6679</v>
      </c>
      <c r="G2217" s="247" t="s">
        <v>8023</v>
      </c>
      <c r="H2217" s="248" t="s">
        <v>7729</v>
      </c>
      <c r="I2217" s="249">
        <v>6900</v>
      </c>
      <c r="J2217" s="249">
        <v>76</v>
      </c>
      <c r="K2217" s="250">
        <v>1.5718399183554455</v>
      </c>
      <c r="L2217" s="251" t="s">
        <v>7730</v>
      </c>
      <c r="M2217" s="251" t="s">
        <v>7729</v>
      </c>
      <c r="N2217" s="245"/>
      <c r="S2217" s="251" t="s">
        <v>8714</v>
      </c>
      <c r="T2217" s="251" t="s">
        <v>8714</v>
      </c>
    </row>
    <row r="2218" spans="1:20">
      <c r="A2218" s="245" t="s">
        <v>6267</v>
      </c>
      <c r="B2218" s="245" t="s">
        <v>6268</v>
      </c>
      <c r="C2218" s="245" t="s">
        <v>6269</v>
      </c>
      <c r="D2218" s="245">
        <v>2017</v>
      </c>
      <c r="E2218" s="246">
        <v>43808</v>
      </c>
      <c r="F2218" s="245" t="s">
        <v>6348</v>
      </c>
      <c r="G2218" s="247" t="s">
        <v>8024</v>
      </c>
      <c r="H2218" s="248" t="s">
        <v>7729</v>
      </c>
      <c r="I2218" s="249">
        <v>6386</v>
      </c>
      <c r="J2218" s="249">
        <v>74</v>
      </c>
      <c r="K2218" s="250">
        <v>1.5759185043334056</v>
      </c>
      <c r="L2218" s="251" t="s">
        <v>7730</v>
      </c>
      <c r="M2218" s="251" t="s">
        <v>6898</v>
      </c>
      <c r="N2218" s="245"/>
      <c r="S2218" s="251" t="s">
        <v>8717</v>
      </c>
    </row>
    <row r="2219" spans="1:20">
      <c r="A2219" s="245" t="s">
        <v>6267</v>
      </c>
      <c r="B2219" s="245" t="s">
        <v>6268</v>
      </c>
      <c r="C2219" s="245" t="s">
        <v>6269</v>
      </c>
      <c r="D2219" s="245">
        <v>2017</v>
      </c>
      <c r="E2219" s="246">
        <v>43808</v>
      </c>
      <c r="F2219" s="245" t="s">
        <v>6468</v>
      </c>
      <c r="G2219" s="247" t="s">
        <v>8025</v>
      </c>
      <c r="H2219" s="248" t="s">
        <v>7729</v>
      </c>
      <c r="I2219" s="249">
        <v>6054</v>
      </c>
      <c r="J2219" s="249">
        <v>71</v>
      </c>
      <c r="K2219" s="250">
        <v>1.6914819605991436</v>
      </c>
      <c r="L2219" s="251" t="s">
        <v>7730</v>
      </c>
      <c r="M2219" s="251" t="s">
        <v>6898</v>
      </c>
      <c r="N2219" s="245"/>
      <c r="S2219" s="251" t="s">
        <v>8717</v>
      </c>
    </row>
    <row r="2220" spans="1:20">
      <c r="A2220" s="245" t="s">
        <v>6267</v>
      </c>
      <c r="B2220" s="245" t="s">
        <v>6268</v>
      </c>
      <c r="C2220" s="245" t="s">
        <v>6269</v>
      </c>
      <c r="D2220" s="245">
        <v>2017</v>
      </c>
      <c r="E2220" s="246">
        <v>43808</v>
      </c>
      <c r="F2220" s="245" t="s">
        <v>6394</v>
      </c>
      <c r="G2220" s="247" t="s">
        <v>8026</v>
      </c>
      <c r="H2220" s="248" t="s">
        <v>7729</v>
      </c>
      <c r="I2220" s="249">
        <v>4912</v>
      </c>
      <c r="J2220" s="249">
        <v>70</v>
      </c>
      <c r="K2220" s="250">
        <v>1.4320699708454809</v>
      </c>
      <c r="L2220" s="251" t="s">
        <v>7730</v>
      </c>
      <c r="M2220" s="251" t="s">
        <v>6898</v>
      </c>
      <c r="N2220" s="245"/>
      <c r="S2220" s="251" t="s">
        <v>8717</v>
      </c>
    </row>
    <row r="2221" spans="1:20">
      <c r="A2221" s="245" t="s">
        <v>6267</v>
      </c>
      <c r="B2221" s="245" t="s">
        <v>6268</v>
      </c>
      <c r="C2221" s="245" t="s">
        <v>6269</v>
      </c>
      <c r="D2221" s="245">
        <v>2017</v>
      </c>
      <c r="E2221" s="246">
        <v>43808</v>
      </c>
      <c r="F2221" s="245" t="s">
        <v>7017</v>
      </c>
      <c r="G2221" s="247" t="s">
        <v>8027</v>
      </c>
      <c r="H2221" s="248" t="s">
        <v>7729</v>
      </c>
      <c r="I2221" s="249">
        <v>4566</v>
      </c>
      <c r="J2221" s="249">
        <v>67</v>
      </c>
      <c r="K2221" s="250">
        <v>1.5181388668153994</v>
      </c>
      <c r="L2221" s="251" t="s">
        <v>7730</v>
      </c>
      <c r="M2221" s="251" t="s">
        <v>6898</v>
      </c>
      <c r="N2221" s="245"/>
      <c r="S2221" s="251" t="s">
        <v>8717</v>
      </c>
    </row>
    <row r="2222" spans="1:20">
      <c r="A2222" s="245" t="s">
        <v>6267</v>
      </c>
      <c r="B2222" s="245" t="s">
        <v>6268</v>
      </c>
      <c r="C2222" s="245" t="s">
        <v>6269</v>
      </c>
      <c r="D2222" s="245">
        <v>2017</v>
      </c>
      <c r="E2222" s="246">
        <v>43808</v>
      </c>
      <c r="F2222" s="245" t="s">
        <v>6293</v>
      </c>
      <c r="G2222" s="247" t="s">
        <v>8028</v>
      </c>
      <c r="H2222" s="248" t="s">
        <v>7729</v>
      </c>
      <c r="I2222" s="249">
        <v>7554</v>
      </c>
      <c r="J2222" s="249">
        <v>77</v>
      </c>
      <c r="K2222" s="250">
        <v>1.6546448997115215</v>
      </c>
      <c r="L2222" s="251" t="s">
        <v>7730</v>
      </c>
      <c r="M2222" s="251" t="s">
        <v>6898</v>
      </c>
      <c r="N2222" s="245"/>
      <c r="S2222" s="251" t="s">
        <v>8717</v>
      </c>
    </row>
    <row r="2223" spans="1:20">
      <c r="A2223" s="245" t="s">
        <v>6267</v>
      </c>
      <c r="B2223" s="245" t="s">
        <v>6268</v>
      </c>
      <c r="C2223" s="245" t="s">
        <v>6269</v>
      </c>
      <c r="D2223" s="245">
        <v>2017</v>
      </c>
      <c r="E2223" s="246">
        <v>43808</v>
      </c>
      <c r="F2223" s="245" t="s">
        <v>6399</v>
      </c>
      <c r="G2223" s="247" t="s">
        <v>8029</v>
      </c>
      <c r="H2223" s="248" t="s">
        <v>7729</v>
      </c>
      <c r="I2223" s="249">
        <v>5646</v>
      </c>
      <c r="J2223" s="249">
        <v>71</v>
      </c>
      <c r="K2223" s="250">
        <v>1.5774871406578732</v>
      </c>
      <c r="L2223" s="251" t="s">
        <v>7730</v>
      </c>
      <c r="M2223" s="251" t="s">
        <v>8712</v>
      </c>
      <c r="N2223" s="245"/>
      <c r="S2223" s="251" t="s">
        <v>5923</v>
      </c>
      <c r="T2223" s="251" t="s">
        <v>5923</v>
      </c>
    </row>
    <row r="2224" spans="1:20">
      <c r="A2224" s="245" t="s">
        <v>6267</v>
      </c>
      <c r="B2224" s="245" t="s">
        <v>6268</v>
      </c>
      <c r="C2224" s="245" t="s">
        <v>6269</v>
      </c>
      <c r="D2224" s="245">
        <v>2017</v>
      </c>
      <c r="E2224" s="246">
        <v>43808</v>
      </c>
      <c r="F2224" s="245" t="s">
        <v>6963</v>
      </c>
      <c r="G2224" s="247" t="s">
        <v>8030</v>
      </c>
      <c r="H2224" s="248" t="s">
        <v>7729</v>
      </c>
      <c r="I2224" s="249">
        <v>5284</v>
      </c>
      <c r="J2224" s="249">
        <v>69</v>
      </c>
      <c r="K2224" s="250">
        <v>1.6084795241530674</v>
      </c>
      <c r="L2224" s="251" t="s">
        <v>7730</v>
      </c>
      <c r="M2224" s="251" t="s">
        <v>6898</v>
      </c>
      <c r="N2224" s="245"/>
      <c r="S2224" s="251" t="s">
        <v>8717</v>
      </c>
    </row>
    <row r="2225" spans="1:20">
      <c r="A2225" s="245" t="s">
        <v>6267</v>
      </c>
      <c r="B2225" s="245" t="s">
        <v>6268</v>
      </c>
      <c r="C2225" s="245" t="s">
        <v>6269</v>
      </c>
      <c r="D2225" s="245">
        <v>2017</v>
      </c>
      <c r="E2225" s="246">
        <v>43808</v>
      </c>
      <c r="F2225" s="245" t="s">
        <v>6301</v>
      </c>
      <c r="G2225" s="247" t="s">
        <v>8031</v>
      </c>
      <c r="H2225" s="248" t="s">
        <v>7729</v>
      </c>
      <c r="I2225" s="249">
        <v>7746</v>
      </c>
      <c r="J2225" s="249">
        <v>77</v>
      </c>
      <c r="K2225" s="250">
        <v>1.6967010051847291</v>
      </c>
      <c r="L2225" s="251" t="s">
        <v>7730</v>
      </c>
      <c r="M2225" s="251" t="s">
        <v>7729</v>
      </c>
      <c r="N2225" s="245"/>
      <c r="S2225" s="251" t="s">
        <v>8711</v>
      </c>
      <c r="T2225" s="251" t="s">
        <v>8711</v>
      </c>
    </row>
    <row r="2226" spans="1:20">
      <c r="A2226" s="245" t="s">
        <v>6267</v>
      </c>
      <c r="B2226" s="245" t="s">
        <v>6268</v>
      </c>
      <c r="C2226" s="245" t="s">
        <v>6269</v>
      </c>
      <c r="D2226" s="245">
        <v>2017</v>
      </c>
      <c r="E2226" s="246">
        <v>43808</v>
      </c>
      <c r="F2226" s="245" t="s">
        <v>6462</v>
      </c>
      <c r="G2226" s="247" t="s">
        <v>8032</v>
      </c>
      <c r="H2226" s="248" t="s">
        <v>7729</v>
      </c>
      <c r="I2226" s="249">
        <v>4128</v>
      </c>
      <c r="J2226" s="249">
        <v>66</v>
      </c>
      <c r="K2226" s="250">
        <v>1.4358460639452375</v>
      </c>
      <c r="L2226" s="251" t="s">
        <v>7730</v>
      </c>
      <c r="M2226" s="251" t="s">
        <v>6898</v>
      </c>
      <c r="N2226" s="245"/>
      <c r="S2226" s="251" t="s">
        <v>8717</v>
      </c>
    </row>
    <row r="2227" spans="1:20">
      <c r="A2227" s="245" t="s">
        <v>6267</v>
      </c>
      <c r="B2227" s="245" t="s">
        <v>6268</v>
      </c>
      <c r="C2227" s="245" t="s">
        <v>6269</v>
      </c>
      <c r="D2227" s="245">
        <v>2017</v>
      </c>
      <c r="E2227" s="246">
        <v>43808</v>
      </c>
      <c r="F2227" s="245" t="s">
        <v>6646</v>
      </c>
      <c r="G2227" s="247" t="s">
        <v>8033</v>
      </c>
      <c r="H2227" s="248" t="s">
        <v>7729</v>
      </c>
      <c r="I2227" s="249">
        <v>6174</v>
      </c>
      <c r="J2227" s="249">
        <v>71</v>
      </c>
      <c r="K2227" s="250">
        <v>1.7250098488171641</v>
      </c>
      <c r="L2227" s="251" t="s">
        <v>7730</v>
      </c>
      <c r="M2227" s="251" t="s">
        <v>7729</v>
      </c>
      <c r="N2227" s="245"/>
      <c r="S2227" s="251" t="s">
        <v>8711</v>
      </c>
      <c r="T2227" s="251" t="s">
        <v>8711</v>
      </c>
    </row>
    <row r="2228" spans="1:20">
      <c r="A2228" s="245" t="s">
        <v>6267</v>
      </c>
      <c r="B2228" s="245" t="s">
        <v>6268</v>
      </c>
      <c r="C2228" s="245" t="s">
        <v>6269</v>
      </c>
      <c r="D2228" s="245">
        <v>2017</v>
      </c>
      <c r="E2228" s="246">
        <v>43808</v>
      </c>
      <c r="F2228" s="245" t="s">
        <v>6445</v>
      </c>
      <c r="G2228" s="247" t="s">
        <v>8034</v>
      </c>
      <c r="H2228" s="248" t="s">
        <v>7729</v>
      </c>
      <c r="I2228" s="249">
        <v>4974</v>
      </c>
      <c r="J2228" s="249">
        <v>70</v>
      </c>
      <c r="K2228" s="250">
        <v>1.4501457725947522</v>
      </c>
      <c r="L2228" s="251" t="s">
        <v>7730</v>
      </c>
      <c r="M2228" s="251" t="s">
        <v>6898</v>
      </c>
      <c r="N2228" s="245"/>
      <c r="S2228" s="251" t="s">
        <v>8717</v>
      </c>
    </row>
    <row r="2229" spans="1:20">
      <c r="A2229" s="245" t="s">
        <v>6267</v>
      </c>
      <c r="B2229" s="245" t="s">
        <v>6268</v>
      </c>
      <c r="C2229" s="245" t="s">
        <v>6269</v>
      </c>
      <c r="D2229" s="245">
        <v>2017</v>
      </c>
      <c r="E2229" s="246">
        <v>43808</v>
      </c>
      <c r="F2229" s="245" t="s">
        <v>6340</v>
      </c>
      <c r="G2229" s="247" t="s">
        <v>8035</v>
      </c>
      <c r="H2229" s="248" t="s">
        <v>7729</v>
      </c>
      <c r="I2229" s="249">
        <v>7036</v>
      </c>
      <c r="J2229" s="249">
        <v>74</v>
      </c>
      <c r="K2229" s="250">
        <v>1.7363236136063016</v>
      </c>
      <c r="L2229" s="251" t="s">
        <v>7730</v>
      </c>
      <c r="M2229" s="251" t="s">
        <v>6898</v>
      </c>
      <c r="N2229" s="245"/>
      <c r="S2229" s="251" t="s">
        <v>8717</v>
      </c>
    </row>
    <row r="2230" spans="1:20">
      <c r="A2230" s="245" t="s">
        <v>6267</v>
      </c>
      <c r="B2230" s="245" t="s">
        <v>6268</v>
      </c>
      <c r="C2230" s="245" t="s">
        <v>6269</v>
      </c>
      <c r="D2230" s="245">
        <v>2017</v>
      </c>
      <c r="E2230" s="246">
        <v>43808</v>
      </c>
      <c r="F2230" s="245" t="s">
        <v>6508</v>
      </c>
      <c r="G2230" s="247" t="s">
        <v>8036</v>
      </c>
      <c r="H2230" s="248" t="s">
        <v>7729</v>
      </c>
      <c r="I2230" s="249">
        <v>8046</v>
      </c>
      <c r="J2230" s="249">
        <v>77</v>
      </c>
      <c r="K2230" s="250">
        <v>1.7624136699866164</v>
      </c>
      <c r="L2230" s="251" t="s">
        <v>7730</v>
      </c>
      <c r="M2230" s="251" t="s">
        <v>7729</v>
      </c>
      <c r="N2230" s="245"/>
      <c r="S2230" s="251" t="s">
        <v>8714</v>
      </c>
      <c r="T2230" s="251" t="s">
        <v>8714</v>
      </c>
    </row>
    <row r="2231" spans="1:20">
      <c r="A2231" s="245" t="s">
        <v>6267</v>
      </c>
      <c r="B2231" s="245" t="s">
        <v>6268</v>
      </c>
      <c r="C2231" s="245" t="s">
        <v>6269</v>
      </c>
      <c r="D2231" s="245">
        <v>2017</v>
      </c>
      <c r="E2231" s="246">
        <v>43808</v>
      </c>
      <c r="F2231" s="245" t="s">
        <v>6460</v>
      </c>
      <c r="G2231" s="247" t="s">
        <v>8037</v>
      </c>
      <c r="H2231" s="248" t="s">
        <v>7729</v>
      </c>
      <c r="I2231" s="249">
        <v>7146</v>
      </c>
      <c r="J2231" s="249">
        <v>76</v>
      </c>
      <c r="K2231" s="250">
        <v>1.6278794284881177</v>
      </c>
      <c r="L2231" s="251" t="s">
        <v>7730</v>
      </c>
      <c r="M2231" s="251" t="s">
        <v>6898</v>
      </c>
      <c r="N2231" s="245"/>
      <c r="S2231" s="251" t="s">
        <v>8717</v>
      </c>
    </row>
    <row r="2232" spans="1:20">
      <c r="A2232" s="245" t="s">
        <v>6267</v>
      </c>
      <c r="B2232" s="245" t="s">
        <v>6268</v>
      </c>
      <c r="C2232" s="245" t="s">
        <v>6269</v>
      </c>
      <c r="D2232" s="245">
        <v>2017</v>
      </c>
      <c r="E2232" s="246">
        <v>43808</v>
      </c>
      <c r="F2232" s="245" t="s">
        <v>6848</v>
      </c>
      <c r="G2232" s="247" t="s">
        <v>8038</v>
      </c>
      <c r="H2232" s="248" t="s">
        <v>7729</v>
      </c>
      <c r="I2232" s="249">
        <v>4112</v>
      </c>
      <c r="J2232" s="249">
        <v>65</v>
      </c>
      <c r="K2232" s="250">
        <v>1.4973145197997271</v>
      </c>
      <c r="L2232" s="251" t="s">
        <v>7730</v>
      </c>
      <c r="M2232" s="251" t="s">
        <v>6898</v>
      </c>
      <c r="N2232" s="245"/>
      <c r="S2232" s="251" t="s">
        <v>8717</v>
      </c>
    </row>
    <row r="2233" spans="1:20">
      <c r="A2233" s="245" t="s">
        <v>6267</v>
      </c>
      <c r="B2233" s="245" t="s">
        <v>6268</v>
      </c>
      <c r="C2233" s="245" t="s">
        <v>6269</v>
      </c>
      <c r="D2233" s="245">
        <v>2017</v>
      </c>
      <c r="E2233" s="246">
        <v>43808</v>
      </c>
      <c r="F2233" s="245" t="s">
        <v>6709</v>
      </c>
      <c r="G2233" s="247" t="s">
        <v>8039</v>
      </c>
      <c r="H2233" s="248" t="s">
        <v>7729</v>
      </c>
      <c r="I2233" s="249">
        <v>4932</v>
      </c>
      <c r="J2233" s="249">
        <v>70</v>
      </c>
      <c r="K2233" s="250">
        <v>1.4379008746355684</v>
      </c>
      <c r="L2233" s="251" t="s">
        <v>7730</v>
      </c>
      <c r="M2233" s="251" t="s">
        <v>6898</v>
      </c>
      <c r="N2233" s="245"/>
      <c r="S2233" s="251" t="s">
        <v>8717</v>
      </c>
    </row>
    <row r="2234" spans="1:20">
      <c r="A2234" s="245" t="s">
        <v>6267</v>
      </c>
      <c r="B2234" s="245" t="s">
        <v>6268</v>
      </c>
      <c r="C2234" s="245" t="s">
        <v>6269</v>
      </c>
      <c r="D2234" s="245">
        <v>2017</v>
      </c>
      <c r="E2234" s="246">
        <v>43808</v>
      </c>
      <c r="F2234" s="245" t="s">
        <v>6296</v>
      </c>
      <c r="G2234" s="247" t="s">
        <v>8040</v>
      </c>
      <c r="H2234" s="248" t="s">
        <v>7729</v>
      </c>
      <c r="I2234" s="249">
        <v>7900</v>
      </c>
      <c r="J2234" s="249">
        <v>78</v>
      </c>
      <c r="K2234" s="250">
        <v>1.6647279960889427</v>
      </c>
      <c r="L2234" s="251" t="s">
        <v>7730</v>
      </c>
      <c r="M2234" s="251" t="s">
        <v>7729</v>
      </c>
      <c r="N2234" s="245"/>
      <c r="S2234" s="251" t="s">
        <v>8711</v>
      </c>
      <c r="T2234" s="251" t="s">
        <v>8711</v>
      </c>
    </row>
    <row r="2235" spans="1:20">
      <c r="A2235" s="245" t="s">
        <v>6267</v>
      </c>
      <c r="B2235" s="245" t="s">
        <v>6268</v>
      </c>
      <c r="C2235" s="245" t="s">
        <v>6269</v>
      </c>
      <c r="D2235" s="245">
        <v>2017</v>
      </c>
      <c r="E2235" s="246">
        <v>43808</v>
      </c>
      <c r="F2235" s="245" t="s">
        <v>6593</v>
      </c>
      <c r="G2235" s="247" t="s">
        <v>8041</v>
      </c>
      <c r="H2235" s="248" t="s">
        <v>7729</v>
      </c>
      <c r="I2235" s="249">
        <v>4674</v>
      </c>
      <c r="J2235" s="249">
        <v>71</v>
      </c>
      <c r="K2235" s="250">
        <v>1.3059112460919056</v>
      </c>
      <c r="L2235" s="251" t="s">
        <v>7730</v>
      </c>
      <c r="N2235" s="245" t="s">
        <v>6278</v>
      </c>
    </row>
    <row r="2236" spans="1:20">
      <c r="A2236" s="245" t="s">
        <v>6267</v>
      </c>
      <c r="B2236" s="245" t="s">
        <v>6268</v>
      </c>
      <c r="C2236" s="245" t="s">
        <v>6269</v>
      </c>
      <c r="D2236" s="245">
        <v>2017</v>
      </c>
      <c r="E2236" s="246">
        <v>43808</v>
      </c>
      <c r="F2236" s="245" t="s">
        <v>6464</v>
      </c>
      <c r="G2236" s="247" t="s">
        <v>8042</v>
      </c>
      <c r="H2236" s="248" t="s">
        <v>7729</v>
      </c>
      <c r="I2236" s="249">
        <v>6010</v>
      </c>
      <c r="J2236" s="249">
        <v>71</v>
      </c>
      <c r="K2236" s="250">
        <v>1.6791884015858694</v>
      </c>
      <c r="L2236" s="251" t="s">
        <v>7730</v>
      </c>
      <c r="M2236" s="251" t="s">
        <v>7729</v>
      </c>
      <c r="N2236" s="245"/>
      <c r="S2236" s="251" t="s">
        <v>8714</v>
      </c>
      <c r="T2236" s="251" t="s">
        <v>8714</v>
      </c>
    </row>
    <row r="2237" spans="1:20">
      <c r="A2237" s="245" t="s">
        <v>6267</v>
      </c>
      <c r="B2237" s="245" t="s">
        <v>6268</v>
      </c>
      <c r="C2237" s="245" t="s">
        <v>6269</v>
      </c>
      <c r="D2237" s="245">
        <v>2017</v>
      </c>
      <c r="E2237" s="246">
        <v>43808</v>
      </c>
      <c r="F2237" s="245" t="s">
        <v>7004</v>
      </c>
      <c r="G2237" s="247" t="s">
        <v>8043</v>
      </c>
      <c r="H2237" s="248" t="s">
        <v>7729</v>
      </c>
      <c r="I2237" s="249">
        <v>3082</v>
      </c>
      <c r="J2237" s="249">
        <v>60</v>
      </c>
      <c r="K2237" s="250">
        <v>1.4268518518518518</v>
      </c>
      <c r="L2237" s="251" t="s">
        <v>7730</v>
      </c>
      <c r="N2237" s="245" t="s">
        <v>6278</v>
      </c>
    </row>
    <row r="2238" spans="1:20">
      <c r="A2238" s="245" t="s">
        <v>6267</v>
      </c>
      <c r="B2238" s="245" t="s">
        <v>6268</v>
      </c>
      <c r="C2238" s="245" t="s">
        <v>6269</v>
      </c>
      <c r="D2238" s="245">
        <v>2017</v>
      </c>
      <c r="E2238" s="246">
        <v>43808</v>
      </c>
      <c r="F2238" s="245" t="s">
        <v>6520</v>
      </c>
      <c r="G2238" s="247" t="s">
        <v>5918</v>
      </c>
      <c r="H2238" s="248" t="s">
        <v>7729</v>
      </c>
      <c r="I2238" s="249">
        <v>7652</v>
      </c>
      <c r="J2238" s="249">
        <v>77</v>
      </c>
      <c r="K2238" s="250">
        <v>1.6761110368801377</v>
      </c>
      <c r="L2238" s="251" t="s">
        <v>7730</v>
      </c>
      <c r="M2238" s="251" t="s">
        <v>7729</v>
      </c>
      <c r="N2238" s="245"/>
      <c r="S2238" s="251" t="s">
        <v>8711</v>
      </c>
      <c r="T2238" s="251" t="s">
        <v>8711</v>
      </c>
    </row>
    <row r="2239" spans="1:20">
      <c r="A2239" s="245" t="s">
        <v>6267</v>
      </c>
      <c r="B2239" s="245" t="s">
        <v>6268</v>
      </c>
      <c r="C2239" s="245" t="s">
        <v>6269</v>
      </c>
      <c r="D2239" s="245">
        <v>2017</v>
      </c>
      <c r="E2239" s="246">
        <v>43808</v>
      </c>
      <c r="F2239" s="245" t="s">
        <v>6298</v>
      </c>
      <c r="G2239" s="247" t="s">
        <v>5937</v>
      </c>
      <c r="H2239" s="248" t="s">
        <v>7729</v>
      </c>
      <c r="I2239" s="249">
        <v>9226</v>
      </c>
      <c r="J2239" s="249">
        <v>82</v>
      </c>
      <c r="K2239" s="250">
        <v>1.6732926103800001</v>
      </c>
      <c r="L2239" s="251" t="s">
        <v>7730</v>
      </c>
      <c r="M2239" s="251" t="s">
        <v>7729</v>
      </c>
      <c r="N2239" s="245"/>
      <c r="S2239" s="251" t="s">
        <v>8711</v>
      </c>
      <c r="T2239" s="251" t="s">
        <v>8711</v>
      </c>
    </row>
    <row r="2240" spans="1:20">
      <c r="A2240" s="245" t="s">
        <v>6267</v>
      </c>
      <c r="B2240" s="245" t="s">
        <v>6268</v>
      </c>
      <c r="C2240" s="245" t="s">
        <v>6269</v>
      </c>
      <c r="D2240" s="245">
        <v>2017</v>
      </c>
      <c r="E2240" s="246">
        <v>43808</v>
      </c>
      <c r="F2240" s="245" t="s">
        <v>6546</v>
      </c>
      <c r="G2240" s="247" t="s">
        <v>8044</v>
      </c>
      <c r="H2240" s="248" t="s">
        <v>7729</v>
      </c>
      <c r="I2240" s="249">
        <v>5242</v>
      </c>
      <c r="J2240" s="249">
        <v>70</v>
      </c>
      <c r="K2240" s="250">
        <v>1.5282798833819242</v>
      </c>
      <c r="L2240" s="251" t="s">
        <v>7730</v>
      </c>
      <c r="M2240" s="251" t="s">
        <v>6898</v>
      </c>
      <c r="N2240" s="245"/>
      <c r="S2240" s="251" t="s">
        <v>8717</v>
      </c>
    </row>
    <row r="2241" spans="1:20">
      <c r="A2241" s="245" t="s">
        <v>6267</v>
      </c>
      <c r="B2241" s="245" t="s">
        <v>6268</v>
      </c>
      <c r="C2241" s="245" t="s">
        <v>6269</v>
      </c>
      <c r="D2241" s="245">
        <v>2017</v>
      </c>
      <c r="E2241" s="246">
        <v>43808</v>
      </c>
      <c r="F2241" s="245" t="s">
        <v>6325</v>
      </c>
      <c r="G2241" s="247" t="s">
        <v>8045</v>
      </c>
      <c r="H2241" s="248" t="s">
        <v>7729</v>
      </c>
      <c r="I2241" s="249">
        <v>7156</v>
      </c>
      <c r="J2241" s="249">
        <v>75</v>
      </c>
      <c r="K2241" s="250">
        <v>1.696237037037037</v>
      </c>
      <c r="L2241" s="251" t="s">
        <v>7730</v>
      </c>
      <c r="M2241" s="251" t="s">
        <v>7729</v>
      </c>
      <c r="N2241" s="245"/>
      <c r="S2241" s="251" t="s">
        <v>8714</v>
      </c>
      <c r="T2241" s="251" t="s">
        <v>8714</v>
      </c>
    </row>
    <row r="2242" spans="1:20">
      <c r="A2242" s="245" t="s">
        <v>6267</v>
      </c>
      <c r="B2242" s="245" t="s">
        <v>6268</v>
      </c>
      <c r="C2242" s="245" t="s">
        <v>6269</v>
      </c>
      <c r="D2242" s="245">
        <v>2017</v>
      </c>
      <c r="E2242" s="246">
        <v>43808</v>
      </c>
      <c r="F2242" s="245" t="s">
        <v>6293</v>
      </c>
      <c r="G2242" s="247" t="s">
        <v>8046</v>
      </c>
      <c r="H2242" s="248" t="s">
        <v>7729</v>
      </c>
      <c r="I2242" s="249">
        <v>8924</v>
      </c>
      <c r="J2242" s="249">
        <v>81</v>
      </c>
      <c r="K2242" s="250">
        <v>1.6792080400270211</v>
      </c>
      <c r="L2242" s="251" t="s">
        <v>7730</v>
      </c>
      <c r="M2242" s="251" t="s">
        <v>7729</v>
      </c>
      <c r="N2242" s="245"/>
      <c r="S2242" s="251" t="s">
        <v>8711</v>
      </c>
      <c r="T2242" s="251" t="s">
        <v>8711</v>
      </c>
    </row>
    <row r="2243" spans="1:20">
      <c r="A2243" s="245" t="s">
        <v>6267</v>
      </c>
      <c r="B2243" s="245" t="s">
        <v>6268</v>
      </c>
      <c r="C2243" s="245" t="s">
        <v>6269</v>
      </c>
      <c r="D2243" s="245">
        <v>2017</v>
      </c>
      <c r="E2243" s="246">
        <v>43808</v>
      </c>
      <c r="F2243" s="245" t="s">
        <v>6377</v>
      </c>
      <c r="G2243" s="247" t="s">
        <v>8047</v>
      </c>
      <c r="H2243" s="248" t="s">
        <v>7729</v>
      </c>
      <c r="I2243" s="249">
        <v>4792</v>
      </c>
      <c r="J2243" s="249">
        <v>65</v>
      </c>
      <c r="K2243" s="250">
        <v>1.7449248975876197</v>
      </c>
      <c r="L2243" s="251" t="s">
        <v>7730</v>
      </c>
      <c r="M2243" s="251" t="s">
        <v>7729</v>
      </c>
      <c r="N2243" s="245"/>
      <c r="S2243" s="251" t="s">
        <v>8714</v>
      </c>
      <c r="T2243" s="251" t="s">
        <v>8714</v>
      </c>
    </row>
    <row r="2244" spans="1:20">
      <c r="A2244" s="245" t="s">
        <v>6267</v>
      </c>
      <c r="B2244" s="245" t="s">
        <v>6268</v>
      </c>
      <c r="C2244" s="245" t="s">
        <v>6269</v>
      </c>
      <c r="D2244" s="245">
        <v>2017</v>
      </c>
      <c r="E2244" s="246">
        <v>43808</v>
      </c>
      <c r="F2244" s="245" t="s">
        <v>6406</v>
      </c>
      <c r="G2244" s="247" t="s">
        <v>8048</v>
      </c>
      <c r="H2244" s="248" t="s">
        <v>7729</v>
      </c>
      <c r="I2244" s="249">
        <v>6656</v>
      </c>
      <c r="J2244" s="249">
        <v>73</v>
      </c>
      <c r="K2244" s="250">
        <v>1.710979211705401</v>
      </c>
      <c r="L2244" s="251" t="s">
        <v>7730</v>
      </c>
      <c r="M2244" s="251" t="s">
        <v>6898</v>
      </c>
      <c r="N2244" s="245"/>
      <c r="S2244" s="251" t="s">
        <v>8717</v>
      </c>
    </row>
    <row r="2245" spans="1:20">
      <c r="A2245" s="245" t="s">
        <v>6267</v>
      </c>
      <c r="B2245" s="245" t="s">
        <v>6268</v>
      </c>
      <c r="C2245" s="245" t="s">
        <v>6269</v>
      </c>
      <c r="D2245" s="245">
        <v>2017</v>
      </c>
      <c r="E2245" s="246">
        <v>43808</v>
      </c>
      <c r="F2245" s="245" t="s">
        <v>7503</v>
      </c>
      <c r="G2245" s="247" t="s">
        <v>8049</v>
      </c>
      <c r="H2245" s="248" t="s">
        <v>7729</v>
      </c>
      <c r="I2245" s="249">
        <v>4370</v>
      </c>
      <c r="J2245" s="249">
        <v>66</v>
      </c>
      <c r="K2245" s="250">
        <v>1.5200211481203216</v>
      </c>
      <c r="L2245" s="251" t="s">
        <v>7730</v>
      </c>
      <c r="M2245" s="251" t="s">
        <v>6898</v>
      </c>
      <c r="N2245" s="245"/>
      <c r="S2245" s="251" t="s">
        <v>8717</v>
      </c>
    </row>
    <row r="2246" spans="1:20">
      <c r="A2246" s="245" t="s">
        <v>6267</v>
      </c>
      <c r="B2246" s="245" t="s">
        <v>6268</v>
      </c>
      <c r="C2246" s="245" t="s">
        <v>6269</v>
      </c>
      <c r="D2246" s="245">
        <v>2017</v>
      </c>
      <c r="E2246" s="246">
        <v>43808</v>
      </c>
      <c r="F2246" s="245" t="s">
        <v>6281</v>
      </c>
      <c r="G2246" s="247" t="s">
        <v>8050</v>
      </c>
      <c r="H2246" s="248" t="s">
        <v>7729</v>
      </c>
      <c r="I2246" s="249">
        <v>6978</v>
      </c>
      <c r="J2246" s="249">
        <v>80</v>
      </c>
      <c r="K2246" s="250">
        <v>1.3628906249999999</v>
      </c>
      <c r="L2246" s="251" t="s">
        <v>7730</v>
      </c>
      <c r="M2246" s="251" t="s">
        <v>7729</v>
      </c>
      <c r="N2246" s="245"/>
      <c r="S2246" s="251" t="s">
        <v>8714</v>
      </c>
      <c r="T2246" s="251" t="s">
        <v>8716</v>
      </c>
    </row>
    <row r="2247" spans="1:20">
      <c r="A2247" s="245" t="s">
        <v>6267</v>
      </c>
      <c r="B2247" s="245" t="s">
        <v>6268</v>
      </c>
      <c r="C2247" s="245" t="s">
        <v>6269</v>
      </c>
      <c r="D2247" s="245">
        <v>2017</v>
      </c>
      <c r="E2247" s="246">
        <v>43808</v>
      </c>
      <c r="F2247" s="245" t="s">
        <v>7097</v>
      </c>
      <c r="G2247" s="247" t="s">
        <v>8051</v>
      </c>
      <c r="H2247" s="248" t="s">
        <v>7729</v>
      </c>
      <c r="I2247" s="249">
        <v>4642</v>
      </c>
      <c r="J2247" s="249">
        <v>68</v>
      </c>
      <c r="K2247" s="250">
        <v>1.4763128434764909</v>
      </c>
      <c r="L2247" s="251" t="s">
        <v>7730</v>
      </c>
      <c r="M2247" s="251" t="s">
        <v>8712</v>
      </c>
      <c r="N2247" s="245"/>
      <c r="S2247" s="251" t="s">
        <v>5923</v>
      </c>
      <c r="T2247" s="251" t="s">
        <v>5923</v>
      </c>
    </row>
    <row r="2248" spans="1:20">
      <c r="A2248" s="245" t="s">
        <v>6267</v>
      </c>
      <c r="B2248" s="245" t="s">
        <v>6268</v>
      </c>
      <c r="C2248" s="245" t="s">
        <v>6269</v>
      </c>
      <c r="D2248" s="245">
        <v>2017</v>
      </c>
      <c r="E2248" s="246">
        <v>43808</v>
      </c>
      <c r="F2248" s="245" t="s">
        <v>6745</v>
      </c>
      <c r="G2248" s="247" t="s">
        <v>6149</v>
      </c>
      <c r="H2248" s="248" t="s">
        <v>7729</v>
      </c>
      <c r="I2248" s="249">
        <v>8098</v>
      </c>
      <c r="J2248" s="249">
        <v>79</v>
      </c>
      <c r="K2248" s="250">
        <v>1.642466417463933</v>
      </c>
      <c r="L2248" s="251" t="s">
        <v>7730</v>
      </c>
      <c r="M2248" s="251" t="s">
        <v>7729</v>
      </c>
      <c r="N2248" s="245"/>
      <c r="S2248" s="251" t="s">
        <v>8714</v>
      </c>
      <c r="T2248" s="251" t="s">
        <v>8714</v>
      </c>
    </row>
    <row r="2249" spans="1:20">
      <c r="A2249" s="245" t="s">
        <v>6267</v>
      </c>
      <c r="B2249" s="245" t="s">
        <v>6268</v>
      </c>
      <c r="C2249" s="245" t="s">
        <v>6269</v>
      </c>
      <c r="D2249" s="245">
        <v>2017</v>
      </c>
      <c r="E2249" s="246">
        <v>43808</v>
      </c>
      <c r="F2249" s="245" t="s">
        <v>6677</v>
      </c>
      <c r="G2249" s="247" t="s">
        <v>8052</v>
      </c>
      <c r="H2249" s="248" t="s">
        <v>7729</v>
      </c>
      <c r="I2249" s="249">
        <v>6844</v>
      </c>
      <c r="J2249" s="249">
        <v>76</v>
      </c>
      <c r="K2249" s="250">
        <v>1.5590829566992273</v>
      </c>
      <c r="L2249" s="251" t="s">
        <v>7730</v>
      </c>
      <c r="M2249" s="251" t="s">
        <v>7729</v>
      </c>
      <c r="N2249" s="245"/>
      <c r="S2249" s="251" t="s">
        <v>8711</v>
      </c>
      <c r="T2249" s="251" t="s">
        <v>8711</v>
      </c>
    </row>
    <row r="2250" spans="1:20">
      <c r="A2250" s="245" t="s">
        <v>6267</v>
      </c>
      <c r="B2250" s="245" t="s">
        <v>6268</v>
      </c>
      <c r="C2250" s="245" t="s">
        <v>6269</v>
      </c>
      <c r="D2250" s="245">
        <v>2017</v>
      </c>
      <c r="E2250" s="246">
        <v>43808</v>
      </c>
      <c r="F2250" s="245" t="s">
        <v>6986</v>
      </c>
      <c r="G2250" s="247" t="s">
        <v>8053</v>
      </c>
      <c r="H2250" s="248" t="s">
        <v>7729</v>
      </c>
      <c r="I2250" s="249">
        <v>4614</v>
      </c>
      <c r="J2250" s="249">
        <v>70</v>
      </c>
      <c r="K2250" s="250">
        <v>1.3451895043731779</v>
      </c>
      <c r="L2250" s="251" t="s">
        <v>7730</v>
      </c>
      <c r="M2250" s="251" t="s">
        <v>7729</v>
      </c>
      <c r="N2250" s="245"/>
      <c r="S2250" s="251" t="s">
        <v>8714</v>
      </c>
      <c r="T2250" s="251" t="s">
        <v>8714</v>
      </c>
    </row>
    <row r="2251" spans="1:20">
      <c r="A2251" s="245" t="s">
        <v>6267</v>
      </c>
      <c r="B2251" s="245" t="s">
        <v>6268</v>
      </c>
      <c r="C2251" s="245" t="s">
        <v>6269</v>
      </c>
      <c r="D2251" s="245">
        <v>2017</v>
      </c>
      <c r="E2251" s="246">
        <v>43808</v>
      </c>
      <c r="F2251" s="245" t="s">
        <v>6369</v>
      </c>
      <c r="G2251" s="247" t="s">
        <v>8054</v>
      </c>
      <c r="H2251" s="248" t="s">
        <v>7729</v>
      </c>
      <c r="I2251" s="249">
        <v>7364</v>
      </c>
      <c r="J2251" s="249">
        <v>76</v>
      </c>
      <c r="K2251" s="250">
        <v>1.6775404577926811</v>
      </c>
      <c r="L2251" s="251" t="s">
        <v>7730</v>
      </c>
      <c r="N2251" s="245" t="s">
        <v>6278</v>
      </c>
    </row>
    <row r="2252" spans="1:20">
      <c r="A2252" s="245" t="s">
        <v>6267</v>
      </c>
      <c r="B2252" s="245" t="s">
        <v>6268</v>
      </c>
      <c r="C2252" s="245" t="s">
        <v>6269</v>
      </c>
      <c r="D2252" s="245">
        <v>2017</v>
      </c>
      <c r="E2252" s="246">
        <v>43808</v>
      </c>
      <c r="F2252" s="245" t="s">
        <v>6610</v>
      </c>
      <c r="G2252" s="247" t="s">
        <v>8055</v>
      </c>
      <c r="H2252" s="248" t="s">
        <v>7729</v>
      </c>
      <c r="I2252" s="249">
        <v>4908</v>
      </c>
      <c r="J2252" s="249">
        <v>69</v>
      </c>
      <c r="K2252" s="250">
        <v>1.4940229948037953</v>
      </c>
      <c r="L2252" s="251" t="s">
        <v>7730</v>
      </c>
      <c r="M2252" s="251" t="s">
        <v>6898</v>
      </c>
      <c r="N2252" s="245"/>
      <c r="S2252" s="251" t="s">
        <v>8717</v>
      </c>
    </row>
    <row r="2253" spans="1:20">
      <c r="A2253" s="245" t="s">
        <v>6267</v>
      </c>
      <c r="B2253" s="245" t="s">
        <v>6268</v>
      </c>
      <c r="C2253" s="245" t="s">
        <v>6269</v>
      </c>
      <c r="D2253" s="245">
        <v>2017</v>
      </c>
      <c r="E2253" s="246">
        <v>43808</v>
      </c>
      <c r="F2253" s="245" t="s">
        <v>6938</v>
      </c>
      <c r="G2253" s="247" t="s">
        <v>8056</v>
      </c>
      <c r="H2253" s="248" t="s">
        <v>7729</v>
      </c>
      <c r="I2253" s="249">
        <v>5524</v>
      </c>
      <c r="J2253" s="249">
        <v>71</v>
      </c>
      <c r="K2253" s="250">
        <v>1.5434004543028854</v>
      </c>
      <c r="L2253" s="251" t="s">
        <v>7730</v>
      </c>
      <c r="M2253" s="251" t="s">
        <v>6898</v>
      </c>
      <c r="N2253" s="245"/>
      <c r="S2253" s="251" t="s">
        <v>8717</v>
      </c>
    </row>
    <row r="2254" spans="1:20">
      <c r="A2254" s="245" t="s">
        <v>6267</v>
      </c>
      <c r="B2254" s="245" t="s">
        <v>6268</v>
      </c>
      <c r="C2254" s="245" t="s">
        <v>6269</v>
      </c>
      <c r="D2254" s="245">
        <v>2017</v>
      </c>
      <c r="E2254" s="246">
        <v>43808</v>
      </c>
      <c r="F2254" s="245" t="s">
        <v>6610</v>
      </c>
      <c r="G2254" s="247" t="s">
        <v>8057</v>
      </c>
      <c r="H2254" s="248" t="s">
        <v>7729</v>
      </c>
      <c r="I2254" s="249">
        <v>5948</v>
      </c>
      <c r="J2254" s="249">
        <v>72</v>
      </c>
      <c r="K2254" s="250">
        <v>1.5935785322359397</v>
      </c>
      <c r="L2254" s="251" t="s">
        <v>7730</v>
      </c>
      <c r="M2254" s="251" t="s">
        <v>6898</v>
      </c>
      <c r="N2254" s="245"/>
      <c r="S2254" s="251" t="s">
        <v>8717</v>
      </c>
    </row>
    <row r="2255" spans="1:20">
      <c r="A2255" s="245" t="s">
        <v>6267</v>
      </c>
      <c r="B2255" s="245" t="s">
        <v>6268</v>
      </c>
      <c r="C2255" s="245" t="s">
        <v>6269</v>
      </c>
      <c r="D2255" s="245">
        <v>2017</v>
      </c>
      <c r="E2255" s="246">
        <v>43808</v>
      </c>
      <c r="F2255" s="245" t="s">
        <v>6422</v>
      </c>
      <c r="G2255" s="247" t="s">
        <v>8058</v>
      </c>
      <c r="H2255" s="248" t="s">
        <v>7729</v>
      </c>
      <c r="I2255" s="249">
        <v>6070</v>
      </c>
      <c r="J2255" s="249">
        <v>73</v>
      </c>
      <c r="K2255" s="250">
        <v>1.5603431212517704</v>
      </c>
      <c r="L2255" s="251" t="s">
        <v>7730</v>
      </c>
      <c r="M2255" s="251" t="s">
        <v>7729</v>
      </c>
      <c r="N2255" s="245"/>
      <c r="S2255" s="251" t="s">
        <v>8714</v>
      </c>
      <c r="T2255" s="251" t="s">
        <v>8714</v>
      </c>
    </row>
    <row r="2256" spans="1:20">
      <c r="A2256" s="245" t="s">
        <v>6267</v>
      </c>
      <c r="B2256" s="245" t="s">
        <v>6268</v>
      </c>
      <c r="C2256" s="245" t="s">
        <v>6269</v>
      </c>
      <c r="D2256" s="245">
        <v>2017</v>
      </c>
      <c r="E2256" s="246">
        <v>43808</v>
      </c>
      <c r="F2256" s="245" t="s">
        <v>6720</v>
      </c>
      <c r="G2256" s="247" t="s">
        <v>8059</v>
      </c>
      <c r="H2256" s="248" t="s">
        <v>7729</v>
      </c>
      <c r="I2256" s="249">
        <v>5590</v>
      </c>
      <c r="J2256" s="249">
        <v>70</v>
      </c>
      <c r="K2256" s="250">
        <v>1.6297376093294462</v>
      </c>
      <c r="L2256" s="251" t="s">
        <v>7730</v>
      </c>
      <c r="M2256" s="251" t="s">
        <v>6898</v>
      </c>
      <c r="N2256" s="245"/>
      <c r="S2256" s="251" t="s">
        <v>8717</v>
      </c>
    </row>
    <row r="2257" spans="1:20">
      <c r="A2257" s="245" t="s">
        <v>6267</v>
      </c>
      <c r="B2257" s="245" t="s">
        <v>6268</v>
      </c>
      <c r="C2257" s="245" t="s">
        <v>6269</v>
      </c>
      <c r="D2257" s="245">
        <v>2017</v>
      </c>
      <c r="E2257" s="246">
        <v>43808</v>
      </c>
      <c r="F2257" s="245" t="s">
        <v>6737</v>
      </c>
      <c r="G2257" s="247" t="s">
        <v>8060</v>
      </c>
      <c r="H2257" s="248" t="s">
        <v>7729</v>
      </c>
      <c r="I2257" s="249">
        <v>5692</v>
      </c>
      <c r="J2257" s="249">
        <v>73</v>
      </c>
      <c r="K2257" s="250">
        <v>1.4631751311639338</v>
      </c>
      <c r="L2257" s="251" t="s">
        <v>7730</v>
      </c>
      <c r="M2257" s="251" t="s">
        <v>6898</v>
      </c>
      <c r="N2257" s="245"/>
      <c r="S2257" s="251" t="s">
        <v>8717</v>
      </c>
    </row>
    <row r="2258" spans="1:20">
      <c r="A2258" s="245" t="s">
        <v>6267</v>
      </c>
      <c r="B2258" s="245" t="s">
        <v>6268</v>
      </c>
      <c r="C2258" s="245" t="s">
        <v>6269</v>
      </c>
      <c r="D2258" s="245">
        <v>2017</v>
      </c>
      <c r="E2258" s="246">
        <v>43808</v>
      </c>
      <c r="F2258" s="245" t="s">
        <v>6745</v>
      </c>
      <c r="G2258" s="247" t="s">
        <v>8061</v>
      </c>
      <c r="H2258" s="248" t="s">
        <v>7729</v>
      </c>
      <c r="I2258" s="249">
        <v>5786</v>
      </c>
      <c r="J2258" s="249">
        <v>73</v>
      </c>
      <c r="K2258" s="250">
        <v>1.4873385995984751</v>
      </c>
      <c r="L2258" s="251" t="s">
        <v>7730</v>
      </c>
      <c r="M2258" s="251" t="s">
        <v>6898</v>
      </c>
      <c r="N2258" s="245"/>
      <c r="S2258" s="251" t="s">
        <v>8717</v>
      </c>
    </row>
    <row r="2259" spans="1:20">
      <c r="A2259" s="245" t="s">
        <v>6267</v>
      </c>
      <c r="B2259" s="245" t="s">
        <v>6268</v>
      </c>
      <c r="C2259" s="245" t="s">
        <v>6269</v>
      </c>
      <c r="D2259" s="245">
        <v>2017</v>
      </c>
      <c r="E2259" s="246">
        <v>43808</v>
      </c>
      <c r="F2259" s="245" t="s">
        <v>6379</v>
      </c>
      <c r="G2259" s="247" t="s">
        <v>8062</v>
      </c>
      <c r="H2259" s="248" t="s">
        <v>7729</v>
      </c>
      <c r="I2259" s="249">
        <v>7492</v>
      </c>
      <c r="J2259" s="249">
        <v>80</v>
      </c>
      <c r="K2259" s="250">
        <v>1.4632812500000001</v>
      </c>
      <c r="L2259" s="251" t="s">
        <v>7730</v>
      </c>
      <c r="M2259" s="251" t="s">
        <v>6898</v>
      </c>
      <c r="N2259" s="245"/>
      <c r="S2259" s="251" t="s">
        <v>8717</v>
      </c>
    </row>
    <row r="2260" spans="1:20">
      <c r="A2260" s="245" t="s">
        <v>6267</v>
      </c>
      <c r="B2260" s="245" t="s">
        <v>6268</v>
      </c>
      <c r="C2260" s="245" t="s">
        <v>6269</v>
      </c>
      <c r="D2260" s="245">
        <v>2017</v>
      </c>
      <c r="E2260" s="246">
        <v>43808</v>
      </c>
      <c r="F2260" s="245" t="s">
        <v>6399</v>
      </c>
      <c r="G2260" s="247" t="s">
        <v>6128</v>
      </c>
      <c r="H2260" s="248" t="s">
        <v>7729</v>
      </c>
      <c r="I2260" s="249">
        <v>5654</v>
      </c>
      <c r="J2260" s="249">
        <v>69</v>
      </c>
      <c r="K2260" s="250">
        <v>1.7211096195233617</v>
      </c>
      <c r="L2260" s="251" t="s">
        <v>7730</v>
      </c>
      <c r="M2260" s="251" t="s">
        <v>8712</v>
      </c>
      <c r="N2260" s="245"/>
      <c r="S2260" s="251" t="s">
        <v>5923</v>
      </c>
      <c r="T2260" s="251" t="s">
        <v>5923</v>
      </c>
    </row>
    <row r="2261" spans="1:20">
      <c r="A2261" s="245" t="s">
        <v>6267</v>
      </c>
      <c r="B2261" s="245" t="s">
        <v>6268</v>
      </c>
      <c r="C2261" s="245" t="s">
        <v>6269</v>
      </c>
      <c r="D2261" s="245">
        <v>2017</v>
      </c>
      <c r="E2261" s="246">
        <v>43808</v>
      </c>
      <c r="F2261" s="245" t="s">
        <v>6306</v>
      </c>
      <c r="G2261" s="247" t="s">
        <v>6136</v>
      </c>
      <c r="H2261" s="248" t="s">
        <v>7729</v>
      </c>
      <c r="I2261" s="249">
        <v>5842</v>
      </c>
      <c r="J2261" s="249">
        <v>74</v>
      </c>
      <c r="K2261" s="250">
        <v>1.4416717667265513</v>
      </c>
      <c r="L2261" s="251" t="s">
        <v>7730</v>
      </c>
      <c r="M2261" s="251" t="s">
        <v>8712</v>
      </c>
      <c r="N2261" s="245"/>
      <c r="S2261" s="251" t="s">
        <v>5923</v>
      </c>
      <c r="T2261" s="251" t="s">
        <v>5923</v>
      </c>
    </row>
    <row r="2262" spans="1:20">
      <c r="A2262" s="245" t="s">
        <v>6267</v>
      </c>
      <c r="B2262" s="245" t="s">
        <v>6268</v>
      </c>
      <c r="C2262" s="245" t="s">
        <v>6269</v>
      </c>
      <c r="D2262" s="245">
        <v>2017</v>
      </c>
      <c r="E2262" s="246">
        <v>43808</v>
      </c>
      <c r="F2262" s="245" t="s">
        <v>6408</v>
      </c>
      <c r="G2262" s="247" t="s">
        <v>8063</v>
      </c>
      <c r="H2262" s="248" t="s">
        <v>7729</v>
      </c>
      <c r="I2262" s="249">
        <v>7332</v>
      </c>
      <c r="J2262" s="249">
        <v>75</v>
      </c>
      <c r="K2262" s="250">
        <v>1.7379555555555555</v>
      </c>
      <c r="L2262" s="251" t="s">
        <v>7730</v>
      </c>
      <c r="M2262" s="251" t="s">
        <v>7729</v>
      </c>
      <c r="N2262" s="245"/>
      <c r="S2262" s="251" t="s">
        <v>8711</v>
      </c>
      <c r="T2262" s="251" t="s">
        <v>8711</v>
      </c>
    </row>
    <row r="2263" spans="1:20">
      <c r="A2263" s="245" t="s">
        <v>6267</v>
      </c>
      <c r="B2263" s="245" t="s">
        <v>6268</v>
      </c>
      <c r="C2263" s="245" t="s">
        <v>6269</v>
      </c>
      <c r="D2263" s="245">
        <v>2017</v>
      </c>
      <c r="E2263" s="246">
        <v>43808</v>
      </c>
      <c r="F2263" s="245" t="s">
        <v>6960</v>
      </c>
      <c r="G2263" s="247" t="s">
        <v>8064</v>
      </c>
      <c r="H2263" s="248" t="s">
        <v>7729</v>
      </c>
      <c r="I2263" s="249">
        <v>4460</v>
      </c>
      <c r="J2263" s="249">
        <v>67</v>
      </c>
      <c r="K2263" s="250">
        <v>1.4828951699510911</v>
      </c>
      <c r="L2263" s="251" t="s">
        <v>7730</v>
      </c>
      <c r="M2263" s="251" t="s">
        <v>6898</v>
      </c>
      <c r="N2263" s="245"/>
      <c r="S2263" s="251" t="s">
        <v>8717</v>
      </c>
    </row>
    <row r="2264" spans="1:20">
      <c r="A2264" s="245" t="s">
        <v>6267</v>
      </c>
      <c r="B2264" s="245" t="s">
        <v>6268</v>
      </c>
      <c r="C2264" s="245" t="s">
        <v>6269</v>
      </c>
      <c r="D2264" s="245">
        <v>2017</v>
      </c>
      <c r="E2264" s="246">
        <v>43808</v>
      </c>
      <c r="F2264" s="245" t="s">
        <v>6301</v>
      </c>
      <c r="G2264" s="247" t="s">
        <v>8065</v>
      </c>
      <c r="H2264" s="248" t="s">
        <v>7729</v>
      </c>
      <c r="I2264" s="249">
        <v>7788</v>
      </c>
      <c r="J2264" s="249">
        <v>78</v>
      </c>
      <c r="K2264" s="250">
        <v>1.6411267890557832</v>
      </c>
      <c r="L2264" s="251" t="s">
        <v>7730</v>
      </c>
      <c r="M2264" s="251" t="s">
        <v>6898</v>
      </c>
      <c r="N2264" s="245"/>
      <c r="S2264" s="251" t="s">
        <v>8717</v>
      </c>
    </row>
    <row r="2265" spans="1:20">
      <c r="A2265" s="245" t="s">
        <v>6267</v>
      </c>
      <c r="B2265" s="245" t="s">
        <v>6268</v>
      </c>
      <c r="C2265" s="245" t="s">
        <v>6269</v>
      </c>
      <c r="D2265" s="245">
        <v>2017</v>
      </c>
      <c r="E2265" s="246">
        <v>43808</v>
      </c>
      <c r="F2265" s="245" t="s">
        <v>6279</v>
      </c>
      <c r="G2265" s="247" t="s">
        <v>8066</v>
      </c>
      <c r="H2265" s="248" t="s">
        <v>7729</v>
      </c>
      <c r="I2265" s="249">
        <v>3784</v>
      </c>
      <c r="J2265" s="249">
        <v>64</v>
      </c>
      <c r="K2265" s="250">
        <v>1.4434814453125</v>
      </c>
      <c r="L2265" s="251" t="s">
        <v>7730</v>
      </c>
      <c r="M2265" s="251" t="s">
        <v>7729</v>
      </c>
      <c r="N2265" s="245"/>
      <c r="S2265" s="251" t="s">
        <v>8714</v>
      </c>
      <c r="T2265" s="251" t="s">
        <v>8714</v>
      </c>
    </row>
    <row r="2266" spans="1:20">
      <c r="A2266" s="245" t="s">
        <v>6267</v>
      </c>
      <c r="B2266" s="245" t="s">
        <v>6268</v>
      </c>
      <c r="C2266" s="245" t="s">
        <v>6269</v>
      </c>
      <c r="D2266" s="245">
        <v>2017</v>
      </c>
      <c r="E2266" s="246">
        <v>43808</v>
      </c>
      <c r="F2266" s="245" t="s">
        <v>6706</v>
      </c>
      <c r="G2266" s="247" t="s">
        <v>8067</v>
      </c>
      <c r="H2266" s="248" t="s">
        <v>7729</v>
      </c>
      <c r="I2266" s="249">
        <v>4992</v>
      </c>
      <c r="J2266" s="249">
        <v>68</v>
      </c>
      <c r="K2266" s="250">
        <v>1.5876246692448606</v>
      </c>
      <c r="L2266" s="251" t="s">
        <v>7730</v>
      </c>
      <c r="M2266" s="251" t="s">
        <v>6898</v>
      </c>
      <c r="N2266" s="245"/>
      <c r="S2266" s="251" t="s">
        <v>8717</v>
      </c>
    </row>
    <row r="2267" spans="1:20">
      <c r="A2267" s="245" t="s">
        <v>6267</v>
      </c>
      <c r="B2267" s="245" t="s">
        <v>6268</v>
      </c>
      <c r="C2267" s="245" t="s">
        <v>6269</v>
      </c>
      <c r="D2267" s="245">
        <v>2017</v>
      </c>
      <c r="E2267" s="246">
        <v>43808</v>
      </c>
      <c r="F2267" s="245" t="s">
        <v>6597</v>
      </c>
      <c r="G2267" s="247" t="s">
        <v>8068</v>
      </c>
      <c r="H2267" s="248" t="s">
        <v>7729</v>
      </c>
      <c r="I2267" s="249">
        <v>4390</v>
      </c>
      <c r="J2267" s="249">
        <v>63</v>
      </c>
      <c r="K2267" s="250">
        <v>1.7556699340523982</v>
      </c>
      <c r="L2267" s="251" t="s">
        <v>7730</v>
      </c>
      <c r="M2267" s="251" t="s">
        <v>6898</v>
      </c>
      <c r="N2267" s="245"/>
      <c r="S2267" s="251" t="s">
        <v>8717</v>
      </c>
    </row>
    <row r="2268" spans="1:20">
      <c r="A2268" s="245" t="s">
        <v>6267</v>
      </c>
      <c r="B2268" s="245" t="s">
        <v>6268</v>
      </c>
      <c r="C2268" s="245" t="s">
        <v>6269</v>
      </c>
      <c r="D2268" s="245">
        <v>2017</v>
      </c>
      <c r="E2268" s="246">
        <v>43808</v>
      </c>
      <c r="F2268" s="245" t="s">
        <v>6456</v>
      </c>
      <c r="G2268" s="247" t="s">
        <v>8069</v>
      </c>
      <c r="H2268" s="248" t="s">
        <v>7729</v>
      </c>
      <c r="I2268" s="249">
        <v>8644</v>
      </c>
      <c r="J2268" s="249">
        <v>81</v>
      </c>
      <c r="K2268" s="250">
        <v>1.6265211001785711</v>
      </c>
      <c r="L2268" s="251" t="s">
        <v>7730</v>
      </c>
      <c r="M2268" s="251" t="s">
        <v>7729</v>
      </c>
      <c r="N2268" s="245"/>
      <c r="S2268" s="251" t="s">
        <v>8711</v>
      </c>
      <c r="T2268" s="251" t="s">
        <v>8711</v>
      </c>
    </row>
    <row r="2269" spans="1:20">
      <c r="A2269" s="245" t="s">
        <v>6267</v>
      </c>
      <c r="B2269" s="245" t="s">
        <v>6268</v>
      </c>
      <c r="C2269" s="245" t="s">
        <v>6269</v>
      </c>
      <c r="D2269" s="245">
        <v>2017</v>
      </c>
      <c r="E2269" s="246">
        <v>43808</v>
      </c>
      <c r="F2269" s="245" t="s">
        <v>6986</v>
      </c>
      <c r="G2269" s="247" t="s">
        <v>8070</v>
      </c>
      <c r="H2269" s="248" t="s">
        <v>7729</v>
      </c>
      <c r="I2269" s="249">
        <v>6596</v>
      </c>
      <c r="J2269" s="249">
        <v>75</v>
      </c>
      <c r="K2269" s="250">
        <v>1.5634962962962962</v>
      </c>
      <c r="L2269" s="251" t="s">
        <v>7730</v>
      </c>
      <c r="M2269" s="251" t="s">
        <v>6898</v>
      </c>
      <c r="N2269" s="245"/>
      <c r="S2269" s="251" t="s">
        <v>8717</v>
      </c>
    </row>
    <row r="2270" spans="1:20">
      <c r="A2270" s="245" t="s">
        <v>6267</v>
      </c>
      <c r="B2270" s="245" t="s">
        <v>6268</v>
      </c>
      <c r="C2270" s="245" t="s">
        <v>6269</v>
      </c>
      <c r="D2270" s="245">
        <v>2017</v>
      </c>
      <c r="E2270" s="246">
        <v>43808</v>
      </c>
      <c r="F2270" s="245" t="s">
        <v>6394</v>
      </c>
      <c r="G2270" s="247" t="s">
        <v>8071</v>
      </c>
      <c r="H2270" s="248" t="s">
        <v>7729</v>
      </c>
      <c r="I2270" s="249">
        <v>6268</v>
      </c>
      <c r="J2270" s="249">
        <v>74</v>
      </c>
      <c r="K2270" s="250">
        <v>1.5467988075730954</v>
      </c>
      <c r="L2270" s="251" t="s">
        <v>7730</v>
      </c>
      <c r="M2270" s="251" t="s">
        <v>6898</v>
      </c>
      <c r="N2270" s="245"/>
      <c r="S2270" s="251" t="s">
        <v>8717</v>
      </c>
    </row>
    <row r="2271" spans="1:20">
      <c r="A2271" s="245" t="s">
        <v>6267</v>
      </c>
      <c r="B2271" s="245" t="s">
        <v>6268</v>
      </c>
      <c r="C2271" s="245" t="s">
        <v>6269</v>
      </c>
      <c r="D2271" s="245">
        <v>2017</v>
      </c>
      <c r="E2271" s="246">
        <v>43808</v>
      </c>
      <c r="F2271" s="245" t="s">
        <v>6447</v>
      </c>
      <c r="G2271" s="247" t="s">
        <v>8072</v>
      </c>
      <c r="H2271" s="248" t="s">
        <v>7729</v>
      </c>
      <c r="I2271" s="249">
        <v>5666</v>
      </c>
      <c r="J2271" s="249">
        <v>73</v>
      </c>
      <c r="K2271" s="250">
        <v>1.4564916186182095</v>
      </c>
      <c r="L2271" s="251" t="s">
        <v>7730</v>
      </c>
      <c r="M2271" s="251" t="s">
        <v>6898</v>
      </c>
      <c r="N2271" s="245"/>
      <c r="S2271" s="251" t="s">
        <v>8717</v>
      </c>
    </row>
    <row r="2272" spans="1:20">
      <c r="A2272" s="245" t="s">
        <v>6267</v>
      </c>
      <c r="B2272" s="245" t="s">
        <v>6268</v>
      </c>
      <c r="C2272" s="245" t="s">
        <v>6269</v>
      </c>
      <c r="D2272" s="245">
        <v>2017</v>
      </c>
      <c r="E2272" s="246">
        <v>43808</v>
      </c>
      <c r="F2272" s="245" t="s">
        <v>6270</v>
      </c>
      <c r="G2272" s="247" t="s">
        <v>8073</v>
      </c>
      <c r="H2272" s="248" t="s">
        <v>7729</v>
      </c>
      <c r="I2272" s="249">
        <v>5202</v>
      </c>
      <c r="J2272" s="249">
        <v>72</v>
      </c>
      <c r="K2272" s="250">
        <v>1.3937114197530864</v>
      </c>
      <c r="L2272" s="251" t="s">
        <v>6273</v>
      </c>
      <c r="N2272" s="245"/>
    </row>
    <row r="2273" spans="1:20">
      <c r="A2273" s="245" t="s">
        <v>6267</v>
      </c>
      <c r="B2273" s="245" t="s">
        <v>6268</v>
      </c>
      <c r="C2273" s="245" t="s">
        <v>6269</v>
      </c>
      <c r="D2273" s="245">
        <v>2017</v>
      </c>
      <c r="E2273" s="246">
        <v>43808</v>
      </c>
      <c r="F2273" s="245" t="s">
        <v>6315</v>
      </c>
      <c r="G2273" s="247" t="s">
        <v>6130</v>
      </c>
      <c r="H2273" s="248" t="s">
        <v>7729</v>
      </c>
      <c r="I2273" s="249">
        <v>6012</v>
      </c>
      <c r="J2273" s="249">
        <v>73</v>
      </c>
      <c r="K2273" s="250">
        <v>1.5454337471113089</v>
      </c>
      <c r="L2273" s="251" t="s">
        <v>7730</v>
      </c>
      <c r="M2273" s="251" t="s">
        <v>8712</v>
      </c>
      <c r="N2273" s="245"/>
      <c r="S2273" s="251" t="s">
        <v>5923</v>
      </c>
      <c r="T2273" s="251" t="s">
        <v>5923</v>
      </c>
    </row>
    <row r="2274" spans="1:20">
      <c r="A2274" s="245" t="s">
        <v>6267</v>
      </c>
      <c r="B2274" s="245" t="s">
        <v>6268</v>
      </c>
      <c r="C2274" s="245" t="s">
        <v>6269</v>
      </c>
      <c r="D2274" s="245">
        <v>2017</v>
      </c>
      <c r="E2274" s="246">
        <v>43808</v>
      </c>
      <c r="F2274" s="245" t="s">
        <v>6641</v>
      </c>
      <c r="G2274" s="247" t="s">
        <v>8074</v>
      </c>
      <c r="H2274" s="248" t="s">
        <v>7729</v>
      </c>
      <c r="I2274" s="249">
        <v>4418</v>
      </c>
      <c r="J2274" s="249">
        <v>67</v>
      </c>
      <c r="K2274" s="250">
        <v>1.4689306862878746</v>
      </c>
      <c r="L2274" s="251" t="s">
        <v>7730</v>
      </c>
      <c r="M2274" s="251" t="s">
        <v>6898</v>
      </c>
      <c r="N2274" s="245"/>
      <c r="S2274" s="251" t="s">
        <v>8717</v>
      </c>
    </row>
    <row r="2275" spans="1:20">
      <c r="A2275" s="245" t="s">
        <v>6267</v>
      </c>
      <c r="B2275" s="245" t="s">
        <v>6268</v>
      </c>
      <c r="C2275" s="245" t="s">
        <v>6269</v>
      </c>
      <c r="D2275" s="245">
        <v>2017</v>
      </c>
      <c r="E2275" s="246">
        <v>43808</v>
      </c>
      <c r="F2275" s="245" t="s">
        <v>6380</v>
      </c>
      <c r="G2275" s="247" t="s">
        <v>8075</v>
      </c>
      <c r="H2275" s="248" t="s">
        <v>7729</v>
      </c>
      <c r="I2275" s="249">
        <v>6736</v>
      </c>
      <c r="J2275" s="249">
        <v>77</v>
      </c>
      <c r="K2275" s="250">
        <v>1.4754683670183755</v>
      </c>
      <c r="L2275" s="251" t="s">
        <v>7730</v>
      </c>
      <c r="M2275" s="251" t="s">
        <v>7729</v>
      </c>
      <c r="N2275" s="245"/>
      <c r="S2275" s="251" t="s">
        <v>8714</v>
      </c>
      <c r="T2275" s="251" t="s">
        <v>8714</v>
      </c>
    </row>
    <row r="2276" spans="1:20">
      <c r="A2276" s="245" t="s">
        <v>6267</v>
      </c>
      <c r="B2276" s="245" t="s">
        <v>6268</v>
      </c>
      <c r="C2276" s="245" t="s">
        <v>6269</v>
      </c>
      <c r="D2276" s="245">
        <v>2017</v>
      </c>
      <c r="E2276" s="246">
        <v>43808</v>
      </c>
      <c r="F2276" s="245" t="s">
        <v>6299</v>
      </c>
      <c r="G2276" s="247" t="s">
        <v>8076</v>
      </c>
      <c r="H2276" s="248" t="s">
        <v>7729</v>
      </c>
      <c r="I2276" s="249">
        <v>9054</v>
      </c>
      <c r="J2276" s="249">
        <v>81</v>
      </c>
      <c r="K2276" s="250">
        <v>1.7036698335280869</v>
      </c>
      <c r="L2276" s="251" t="s">
        <v>7730</v>
      </c>
      <c r="M2276" s="251" t="s">
        <v>7729</v>
      </c>
      <c r="N2276" s="245"/>
      <c r="S2276" s="251" t="s">
        <v>8714</v>
      </c>
      <c r="T2276" s="251" t="s">
        <v>8714</v>
      </c>
    </row>
    <row r="2277" spans="1:20">
      <c r="A2277" s="245" t="s">
        <v>6267</v>
      </c>
      <c r="B2277" s="245" t="s">
        <v>6268</v>
      </c>
      <c r="C2277" s="245" t="s">
        <v>6269</v>
      </c>
      <c r="D2277" s="245">
        <v>2017</v>
      </c>
      <c r="E2277" s="246">
        <v>43808</v>
      </c>
      <c r="F2277" s="245" t="s">
        <v>6354</v>
      </c>
      <c r="G2277" s="247" t="s">
        <v>8077</v>
      </c>
      <c r="H2277" s="248" t="s">
        <v>7729</v>
      </c>
      <c r="I2277" s="249">
        <v>4668</v>
      </c>
      <c r="J2277" s="249">
        <v>68</v>
      </c>
      <c r="K2277" s="250">
        <v>1.4845817219621411</v>
      </c>
      <c r="L2277" s="251" t="s">
        <v>7730</v>
      </c>
      <c r="M2277" s="251" t="s">
        <v>6898</v>
      </c>
      <c r="N2277" s="245"/>
      <c r="S2277" s="251" t="s">
        <v>8717</v>
      </c>
    </row>
    <row r="2278" spans="1:20">
      <c r="A2278" s="245" t="s">
        <v>6267</v>
      </c>
      <c r="B2278" s="245" t="s">
        <v>6268</v>
      </c>
      <c r="C2278" s="245" t="s">
        <v>6269</v>
      </c>
      <c r="D2278" s="245">
        <v>2017</v>
      </c>
      <c r="E2278" s="246">
        <v>43808</v>
      </c>
      <c r="F2278" s="245" t="s">
        <v>6304</v>
      </c>
      <c r="G2278" s="247" t="s">
        <v>8078</v>
      </c>
      <c r="H2278" s="248" t="s">
        <v>7729</v>
      </c>
      <c r="I2278" s="249">
        <v>6296</v>
      </c>
      <c r="J2278" s="249">
        <v>76</v>
      </c>
      <c r="K2278" s="250">
        <v>1.4342469747776645</v>
      </c>
      <c r="L2278" s="251" t="s">
        <v>7730</v>
      </c>
      <c r="M2278" s="251" t="s">
        <v>6898</v>
      </c>
      <c r="N2278" s="245"/>
      <c r="S2278" s="251" t="s">
        <v>8717</v>
      </c>
    </row>
    <row r="2279" spans="1:20">
      <c r="A2279" s="245" t="s">
        <v>6267</v>
      </c>
      <c r="B2279" s="245" t="s">
        <v>6268</v>
      </c>
      <c r="C2279" s="245" t="s">
        <v>6269</v>
      </c>
      <c r="D2279" s="245">
        <v>2017</v>
      </c>
      <c r="E2279" s="246">
        <v>43808</v>
      </c>
      <c r="F2279" s="245" t="s">
        <v>6562</v>
      </c>
      <c r="G2279" s="247" t="s">
        <v>8079</v>
      </c>
      <c r="H2279" s="248" t="s">
        <v>7729</v>
      </c>
      <c r="I2279" s="249">
        <v>5620</v>
      </c>
      <c r="J2279" s="249">
        <v>70</v>
      </c>
      <c r="K2279" s="250">
        <v>1.6384839650145773</v>
      </c>
      <c r="L2279" s="251" t="s">
        <v>7730</v>
      </c>
      <c r="M2279" s="251" t="s">
        <v>6898</v>
      </c>
      <c r="N2279" s="245"/>
      <c r="S2279" s="251" t="s">
        <v>8717</v>
      </c>
    </row>
    <row r="2280" spans="1:20">
      <c r="A2280" s="245" t="s">
        <v>6267</v>
      </c>
      <c r="B2280" s="245" t="s">
        <v>6268</v>
      </c>
      <c r="C2280" s="245" t="s">
        <v>6269</v>
      </c>
      <c r="D2280" s="245">
        <v>2017</v>
      </c>
      <c r="E2280" s="246">
        <v>43808</v>
      </c>
      <c r="F2280" s="245" t="s">
        <v>6700</v>
      </c>
      <c r="G2280" s="247" t="s">
        <v>8080</v>
      </c>
      <c r="H2280" s="248" t="s">
        <v>7729</v>
      </c>
      <c r="I2280" s="249">
        <v>4640</v>
      </c>
      <c r="J2280" s="249">
        <v>66</v>
      </c>
      <c r="K2280" s="250">
        <v>1.6139354982330187</v>
      </c>
      <c r="L2280" s="251" t="s">
        <v>7730</v>
      </c>
      <c r="M2280" s="251" t="s">
        <v>6898</v>
      </c>
      <c r="N2280" s="245"/>
      <c r="S2280" s="251" t="s">
        <v>8717</v>
      </c>
    </row>
    <row r="2281" spans="1:20">
      <c r="A2281" s="245" t="s">
        <v>6267</v>
      </c>
      <c r="B2281" s="245" t="s">
        <v>6268</v>
      </c>
      <c r="C2281" s="245" t="s">
        <v>6269</v>
      </c>
      <c r="D2281" s="245">
        <v>2017</v>
      </c>
      <c r="E2281" s="246">
        <v>43808</v>
      </c>
      <c r="F2281" s="245" t="s">
        <v>6720</v>
      </c>
      <c r="G2281" s="247" t="s">
        <v>8081</v>
      </c>
      <c r="H2281" s="248" t="s">
        <v>7729</v>
      </c>
      <c r="I2281" s="249">
        <v>6342</v>
      </c>
      <c r="J2281" s="249">
        <v>75</v>
      </c>
      <c r="K2281" s="250">
        <v>1.5032888888888889</v>
      </c>
      <c r="L2281" s="251" t="s">
        <v>7730</v>
      </c>
      <c r="M2281" s="251" t="s">
        <v>6898</v>
      </c>
      <c r="N2281" s="245"/>
      <c r="S2281" s="251" t="s">
        <v>8717</v>
      </c>
    </row>
    <row r="2282" spans="1:20">
      <c r="A2282" s="245" t="s">
        <v>6267</v>
      </c>
      <c r="B2282" s="245" t="s">
        <v>6268</v>
      </c>
      <c r="C2282" s="245" t="s">
        <v>6269</v>
      </c>
      <c r="D2282" s="245">
        <v>2017</v>
      </c>
      <c r="E2282" s="246">
        <v>43808</v>
      </c>
      <c r="F2282" s="245" t="s">
        <v>6473</v>
      </c>
      <c r="G2282" s="247" t="s">
        <v>8082</v>
      </c>
      <c r="H2282" s="248" t="s">
        <v>7729</v>
      </c>
      <c r="I2282" s="249">
        <v>4822</v>
      </c>
      <c r="J2282" s="249">
        <v>69</v>
      </c>
      <c r="K2282" s="250">
        <v>1.467844107771781</v>
      </c>
      <c r="L2282" s="251" t="s">
        <v>7730</v>
      </c>
      <c r="M2282" s="251" t="s">
        <v>6898</v>
      </c>
      <c r="N2282" s="245"/>
      <c r="S2282" s="251" t="s">
        <v>8717</v>
      </c>
    </row>
    <row r="2283" spans="1:20">
      <c r="A2283" s="245" t="s">
        <v>6267</v>
      </c>
      <c r="B2283" s="245" t="s">
        <v>6268</v>
      </c>
      <c r="C2283" s="245" t="s">
        <v>6269</v>
      </c>
      <c r="D2283" s="245">
        <v>2017</v>
      </c>
      <c r="E2283" s="246">
        <v>43808</v>
      </c>
      <c r="F2283" s="245" t="s">
        <v>7039</v>
      </c>
      <c r="G2283" s="247" t="s">
        <v>8083</v>
      </c>
      <c r="H2283" s="248" t="s">
        <v>7729</v>
      </c>
      <c r="I2283" s="249">
        <v>6938</v>
      </c>
      <c r="J2283" s="249">
        <v>75</v>
      </c>
      <c r="K2283" s="250">
        <v>1.644562962962963</v>
      </c>
      <c r="L2283" s="251" t="s">
        <v>7730</v>
      </c>
      <c r="M2283" s="251" t="s">
        <v>6898</v>
      </c>
      <c r="N2283" s="245"/>
      <c r="S2283" s="251" t="s">
        <v>8717</v>
      </c>
    </row>
    <row r="2284" spans="1:20">
      <c r="A2284" s="245" t="s">
        <v>6267</v>
      </c>
      <c r="B2284" s="245" t="s">
        <v>6268</v>
      </c>
      <c r="C2284" s="245" t="s">
        <v>6269</v>
      </c>
      <c r="D2284" s="245">
        <v>2017</v>
      </c>
      <c r="E2284" s="246">
        <v>43808</v>
      </c>
      <c r="F2284" s="245" t="s">
        <v>6758</v>
      </c>
      <c r="G2284" s="247" t="s">
        <v>8084</v>
      </c>
      <c r="H2284" s="248" t="s">
        <v>7729</v>
      </c>
      <c r="I2284" s="249">
        <v>5624</v>
      </c>
      <c r="J2284" s="249">
        <v>71</v>
      </c>
      <c r="K2284" s="250">
        <v>1.571340361151236</v>
      </c>
      <c r="L2284" s="251" t="s">
        <v>7730</v>
      </c>
      <c r="M2284" s="251" t="s">
        <v>6898</v>
      </c>
      <c r="N2284" s="245"/>
      <c r="S2284" s="251" t="s">
        <v>8717</v>
      </c>
    </row>
    <row r="2285" spans="1:20">
      <c r="A2285" s="245" t="s">
        <v>6267</v>
      </c>
      <c r="B2285" s="245" t="s">
        <v>6268</v>
      </c>
      <c r="C2285" s="245" t="s">
        <v>6269</v>
      </c>
      <c r="D2285" s="245">
        <v>2017</v>
      </c>
      <c r="E2285" s="246">
        <v>43808</v>
      </c>
      <c r="F2285" s="245" t="s">
        <v>6322</v>
      </c>
      <c r="G2285" s="247" t="s">
        <v>8085</v>
      </c>
      <c r="H2285" s="248" t="s">
        <v>7729</v>
      </c>
      <c r="I2285" s="249">
        <v>3870</v>
      </c>
      <c r="J2285" s="249">
        <v>65</v>
      </c>
      <c r="K2285" s="250">
        <v>1.409194355939918</v>
      </c>
      <c r="L2285" s="251" t="s">
        <v>7730</v>
      </c>
      <c r="M2285" s="251" t="s">
        <v>6898</v>
      </c>
      <c r="N2285" s="245"/>
      <c r="S2285" s="251" t="s">
        <v>8717</v>
      </c>
    </row>
    <row r="2286" spans="1:20">
      <c r="A2286" s="245" t="s">
        <v>6267</v>
      </c>
      <c r="B2286" s="245" t="s">
        <v>6268</v>
      </c>
      <c r="C2286" s="245" t="s">
        <v>6269</v>
      </c>
      <c r="D2286" s="245">
        <v>2017</v>
      </c>
      <c r="E2286" s="246">
        <v>43808</v>
      </c>
      <c r="F2286" s="245" t="s">
        <v>6960</v>
      </c>
      <c r="G2286" s="247" t="s">
        <v>8086</v>
      </c>
      <c r="H2286" s="248" t="s">
        <v>7729</v>
      </c>
      <c r="I2286" s="249">
        <v>4906</v>
      </c>
      <c r="J2286" s="249">
        <v>67</v>
      </c>
      <c r="K2286" s="250">
        <v>1.6311846869462001</v>
      </c>
      <c r="L2286" s="251" t="s">
        <v>7730</v>
      </c>
      <c r="M2286" s="251" t="s">
        <v>6898</v>
      </c>
      <c r="N2286" s="245"/>
      <c r="S2286" s="251" t="s">
        <v>8717</v>
      </c>
    </row>
    <row r="2287" spans="1:20">
      <c r="A2287" s="245" t="s">
        <v>6267</v>
      </c>
      <c r="B2287" s="245" t="s">
        <v>6268</v>
      </c>
      <c r="C2287" s="245" t="s">
        <v>6269</v>
      </c>
      <c r="D2287" s="245">
        <v>2017</v>
      </c>
      <c r="E2287" s="246">
        <v>43808</v>
      </c>
      <c r="F2287" s="245" t="s">
        <v>6270</v>
      </c>
      <c r="G2287" s="247" t="s">
        <v>8087</v>
      </c>
      <c r="H2287" s="248" t="s">
        <v>7729</v>
      </c>
      <c r="I2287" s="249">
        <v>6870</v>
      </c>
      <c r="J2287" s="249">
        <v>74</v>
      </c>
      <c r="K2287" s="250">
        <v>1.6953586164689161</v>
      </c>
      <c r="L2287" s="251" t="s">
        <v>7730</v>
      </c>
      <c r="M2287" s="251" t="s">
        <v>6898</v>
      </c>
      <c r="N2287" s="245"/>
      <c r="S2287" s="251" t="s">
        <v>8717</v>
      </c>
    </row>
    <row r="2288" spans="1:20">
      <c r="A2288" s="245" t="s">
        <v>6267</v>
      </c>
      <c r="B2288" s="245" t="s">
        <v>6268</v>
      </c>
      <c r="C2288" s="245" t="s">
        <v>6269</v>
      </c>
      <c r="D2288" s="245">
        <v>2017</v>
      </c>
      <c r="E2288" s="246">
        <v>43808</v>
      </c>
      <c r="F2288" s="245" t="s">
        <v>6680</v>
      </c>
      <c r="G2288" s="247" t="s">
        <v>8088</v>
      </c>
      <c r="H2288" s="248" t="s">
        <v>7729</v>
      </c>
      <c r="I2288" s="249">
        <v>4936</v>
      </c>
      <c r="J2288" s="249">
        <v>69</v>
      </c>
      <c r="K2288" s="250">
        <v>1.5025463533723582</v>
      </c>
      <c r="L2288" s="251" t="s">
        <v>7730</v>
      </c>
      <c r="M2288" s="251" t="s">
        <v>6898</v>
      </c>
      <c r="N2288" s="245"/>
      <c r="S2288" s="251" t="s">
        <v>8717</v>
      </c>
    </row>
    <row r="2289" spans="1:20">
      <c r="A2289" s="245" t="s">
        <v>6267</v>
      </c>
      <c r="B2289" s="245" t="s">
        <v>6268</v>
      </c>
      <c r="C2289" s="245" t="s">
        <v>6269</v>
      </c>
      <c r="D2289" s="245">
        <v>2017</v>
      </c>
      <c r="E2289" s="246">
        <v>43808</v>
      </c>
      <c r="F2289" s="245" t="s">
        <v>6505</v>
      </c>
      <c r="G2289" s="247" t="s">
        <v>8089</v>
      </c>
      <c r="H2289" s="248" t="s">
        <v>7729</v>
      </c>
      <c r="I2289" s="249">
        <v>5766</v>
      </c>
      <c r="J2289" s="249">
        <v>73</v>
      </c>
      <c r="K2289" s="250">
        <v>1.482197436101764</v>
      </c>
      <c r="L2289" s="251" t="s">
        <v>7730</v>
      </c>
      <c r="M2289" s="251" t="s">
        <v>6898</v>
      </c>
      <c r="N2289" s="245"/>
      <c r="S2289" s="251" t="s">
        <v>8717</v>
      </c>
    </row>
    <row r="2290" spans="1:20">
      <c r="A2290" s="245" t="s">
        <v>6267</v>
      </c>
      <c r="B2290" s="245" t="s">
        <v>6268</v>
      </c>
      <c r="C2290" s="245" t="s">
        <v>6269</v>
      </c>
      <c r="D2290" s="245">
        <v>2017</v>
      </c>
      <c r="E2290" s="246">
        <v>43808</v>
      </c>
      <c r="F2290" s="245" t="s">
        <v>6597</v>
      </c>
      <c r="G2290" s="247" t="s">
        <v>8090</v>
      </c>
      <c r="H2290" s="248" t="s">
        <v>7729</v>
      </c>
      <c r="I2290" s="249">
        <v>6000</v>
      </c>
      <c r="J2290" s="249">
        <v>72</v>
      </c>
      <c r="K2290" s="250">
        <v>1.6075102880658436</v>
      </c>
      <c r="L2290" s="251" t="s">
        <v>7730</v>
      </c>
      <c r="M2290" s="251" t="s">
        <v>6898</v>
      </c>
      <c r="N2290" s="245"/>
      <c r="S2290" s="251" t="s">
        <v>8717</v>
      </c>
    </row>
    <row r="2291" spans="1:20">
      <c r="A2291" s="245" t="s">
        <v>6267</v>
      </c>
      <c r="B2291" s="245" t="s">
        <v>6268</v>
      </c>
      <c r="C2291" s="245" t="s">
        <v>6269</v>
      </c>
      <c r="D2291" s="245">
        <v>2017</v>
      </c>
      <c r="E2291" s="246">
        <v>43808</v>
      </c>
      <c r="F2291" s="245" t="s">
        <v>6464</v>
      </c>
      <c r="G2291" s="247" t="s">
        <v>6017</v>
      </c>
      <c r="H2291" s="248" t="s">
        <v>7729</v>
      </c>
      <c r="I2291" s="249">
        <v>6098</v>
      </c>
      <c r="J2291" s="249">
        <v>73</v>
      </c>
      <c r="K2291" s="250">
        <v>1.5675407501471659</v>
      </c>
      <c r="L2291" s="251" t="s">
        <v>7730</v>
      </c>
      <c r="M2291" s="251" t="s">
        <v>7729</v>
      </c>
      <c r="N2291" s="245"/>
      <c r="S2291" s="251" t="s">
        <v>8714</v>
      </c>
      <c r="T2291" s="251" t="s">
        <v>8714</v>
      </c>
    </row>
    <row r="2292" spans="1:20">
      <c r="A2292" s="245" t="s">
        <v>6267</v>
      </c>
      <c r="B2292" s="245" t="s">
        <v>6268</v>
      </c>
      <c r="C2292" s="245" t="s">
        <v>6269</v>
      </c>
      <c r="D2292" s="245">
        <v>2017</v>
      </c>
      <c r="E2292" s="246">
        <v>43808</v>
      </c>
      <c r="F2292" s="245" t="s">
        <v>6276</v>
      </c>
      <c r="G2292" s="247" t="s">
        <v>8091</v>
      </c>
      <c r="H2292" s="248" t="s">
        <v>7729</v>
      </c>
      <c r="I2292" s="249">
        <v>7978</v>
      </c>
      <c r="J2292" s="249">
        <v>78</v>
      </c>
      <c r="K2292" s="250">
        <v>1.6811645509870361</v>
      </c>
      <c r="L2292" s="251" t="s">
        <v>7730</v>
      </c>
      <c r="N2292" s="245" t="s">
        <v>6278</v>
      </c>
    </row>
    <row r="2293" spans="1:20">
      <c r="A2293" s="245" t="s">
        <v>6267</v>
      </c>
      <c r="B2293" s="245" t="s">
        <v>6268</v>
      </c>
      <c r="C2293" s="245" t="s">
        <v>6269</v>
      </c>
      <c r="D2293" s="245">
        <v>2017</v>
      </c>
      <c r="E2293" s="246">
        <v>43808</v>
      </c>
      <c r="F2293" s="245" t="s">
        <v>6617</v>
      </c>
      <c r="G2293" s="247" t="s">
        <v>8092</v>
      </c>
      <c r="H2293" s="248" t="s">
        <v>7729</v>
      </c>
      <c r="I2293" s="249">
        <v>4520</v>
      </c>
      <c r="J2293" s="249">
        <v>69</v>
      </c>
      <c r="K2293" s="250">
        <v>1.3759135974965677</v>
      </c>
      <c r="L2293" s="251" t="s">
        <v>6273</v>
      </c>
      <c r="N2293" s="245" t="s">
        <v>6278</v>
      </c>
    </row>
    <row r="2294" spans="1:20">
      <c r="A2294" s="245" t="s">
        <v>6267</v>
      </c>
      <c r="B2294" s="245" t="s">
        <v>6268</v>
      </c>
      <c r="C2294" s="245" t="s">
        <v>6269</v>
      </c>
      <c r="D2294" s="245">
        <v>2017</v>
      </c>
      <c r="E2294" s="246">
        <v>43808</v>
      </c>
      <c r="F2294" s="245" t="s">
        <v>6368</v>
      </c>
      <c r="G2294" s="247" t="s">
        <v>8093</v>
      </c>
      <c r="H2294" s="248" t="s">
        <v>7729</v>
      </c>
      <c r="I2294" s="249">
        <v>5822</v>
      </c>
      <c r="J2294" s="249">
        <v>70</v>
      </c>
      <c r="K2294" s="250">
        <v>1.6973760932944608</v>
      </c>
      <c r="L2294" s="251" t="s">
        <v>6273</v>
      </c>
      <c r="M2294" s="251" t="s">
        <v>8712</v>
      </c>
      <c r="N2294" s="245"/>
      <c r="S2294" s="251" t="s">
        <v>5923</v>
      </c>
      <c r="T2294" s="251" t="s">
        <v>5923</v>
      </c>
    </row>
    <row r="2295" spans="1:20">
      <c r="A2295" s="245" t="s">
        <v>6267</v>
      </c>
      <c r="B2295" s="245" t="s">
        <v>6268</v>
      </c>
      <c r="C2295" s="245" t="s">
        <v>6269</v>
      </c>
      <c r="D2295" s="245">
        <v>2017</v>
      </c>
      <c r="E2295" s="246">
        <v>43808</v>
      </c>
      <c r="F2295" s="245" t="s">
        <v>6679</v>
      </c>
      <c r="G2295" s="247" t="s">
        <v>8094</v>
      </c>
      <c r="H2295" s="248" t="s">
        <v>7729</v>
      </c>
      <c r="I2295" s="249">
        <v>6560</v>
      </c>
      <c r="J2295" s="249">
        <v>76</v>
      </c>
      <c r="K2295" s="250">
        <v>1.4943869368712641</v>
      </c>
      <c r="L2295" s="251" t="s">
        <v>7730</v>
      </c>
      <c r="M2295" s="251" t="s">
        <v>6898</v>
      </c>
      <c r="N2295" s="245"/>
      <c r="S2295" s="251" t="s">
        <v>8717</v>
      </c>
    </row>
    <row r="2296" spans="1:20">
      <c r="A2296" s="245" t="s">
        <v>6267</v>
      </c>
      <c r="B2296" s="245" t="s">
        <v>6268</v>
      </c>
      <c r="C2296" s="245" t="s">
        <v>6269</v>
      </c>
      <c r="D2296" s="245">
        <v>2017</v>
      </c>
      <c r="E2296" s="246">
        <v>43808</v>
      </c>
      <c r="F2296" s="245" t="s">
        <v>7036</v>
      </c>
      <c r="G2296" s="247" t="s">
        <v>8095</v>
      </c>
      <c r="H2296" s="248" t="s">
        <v>7729</v>
      </c>
      <c r="I2296" s="249">
        <v>5206</v>
      </c>
      <c r="J2296" s="249">
        <v>70</v>
      </c>
      <c r="K2296" s="250">
        <v>1.5177842565597668</v>
      </c>
      <c r="L2296" s="251" t="s">
        <v>7730</v>
      </c>
      <c r="M2296" s="251" t="s">
        <v>6898</v>
      </c>
      <c r="N2296" s="245"/>
      <c r="S2296" s="251" t="s">
        <v>8717</v>
      </c>
    </row>
    <row r="2297" spans="1:20">
      <c r="A2297" s="245" t="s">
        <v>6267</v>
      </c>
      <c r="B2297" s="245" t="s">
        <v>6268</v>
      </c>
      <c r="C2297" s="245" t="s">
        <v>6269</v>
      </c>
      <c r="D2297" s="245">
        <v>2017</v>
      </c>
      <c r="E2297" s="246">
        <v>43808</v>
      </c>
      <c r="F2297" s="245" t="s">
        <v>6383</v>
      </c>
      <c r="G2297" s="247" t="s">
        <v>8096</v>
      </c>
      <c r="H2297" s="248" t="s">
        <v>7729</v>
      </c>
      <c r="I2297" s="249">
        <v>5282</v>
      </c>
      <c r="J2297" s="249">
        <v>71</v>
      </c>
      <c r="K2297" s="250">
        <v>1.4757858797298768</v>
      </c>
      <c r="L2297" s="251" t="s">
        <v>7730</v>
      </c>
      <c r="M2297" s="251" t="s">
        <v>6898</v>
      </c>
      <c r="N2297" s="245"/>
      <c r="S2297" s="251" t="s">
        <v>8717</v>
      </c>
    </row>
    <row r="2298" spans="1:20">
      <c r="A2298" s="245" t="s">
        <v>6267</v>
      </c>
      <c r="B2298" s="245" t="s">
        <v>6268</v>
      </c>
      <c r="C2298" s="245" t="s">
        <v>6269</v>
      </c>
      <c r="D2298" s="245">
        <v>2017</v>
      </c>
      <c r="E2298" s="246">
        <v>43808</v>
      </c>
      <c r="F2298" s="245" t="s">
        <v>6807</v>
      </c>
      <c r="G2298" s="247" t="s">
        <v>6119</v>
      </c>
      <c r="H2298" s="248" t="s">
        <v>7729</v>
      </c>
      <c r="I2298" s="249">
        <v>6462</v>
      </c>
      <c r="J2298" s="249">
        <v>74</v>
      </c>
      <c r="K2298" s="250">
        <v>1.5946735632637752</v>
      </c>
      <c r="L2298" s="251" t="s">
        <v>7730</v>
      </c>
      <c r="M2298" s="251" t="s">
        <v>7729</v>
      </c>
      <c r="N2298" s="245"/>
      <c r="S2298" s="251" t="s">
        <v>8714</v>
      </c>
      <c r="T2298" s="251" t="s">
        <v>8714</v>
      </c>
    </row>
    <row r="2299" spans="1:20">
      <c r="A2299" s="245" t="s">
        <v>6267</v>
      </c>
      <c r="B2299" s="245" t="s">
        <v>6268</v>
      </c>
      <c r="C2299" s="245" t="s">
        <v>6269</v>
      </c>
      <c r="D2299" s="245">
        <v>2017</v>
      </c>
      <c r="E2299" s="246">
        <v>43808</v>
      </c>
      <c r="F2299" s="245" t="s">
        <v>6646</v>
      </c>
      <c r="G2299" s="247" t="s">
        <v>8097</v>
      </c>
      <c r="H2299" s="248" t="s">
        <v>7729</v>
      </c>
      <c r="I2299" s="249">
        <v>6956</v>
      </c>
      <c r="J2299" s="249">
        <v>78</v>
      </c>
      <c r="K2299" s="250">
        <v>1.465803536809454</v>
      </c>
      <c r="L2299" s="251" t="s">
        <v>7730</v>
      </c>
      <c r="M2299" s="251" t="s">
        <v>7729</v>
      </c>
      <c r="N2299" s="245"/>
      <c r="S2299" s="251" t="s">
        <v>8711</v>
      </c>
      <c r="T2299" s="251" t="s">
        <v>8716</v>
      </c>
    </row>
    <row r="2300" spans="1:20">
      <c r="A2300" s="245" t="s">
        <v>6267</v>
      </c>
      <c r="B2300" s="245" t="s">
        <v>6268</v>
      </c>
      <c r="C2300" s="245" t="s">
        <v>6269</v>
      </c>
      <c r="D2300" s="245">
        <v>2017</v>
      </c>
      <c r="E2300" s="246">
        <v>43808</v>
      </c>
      <c r="F2300" s="245" t="s">
        <v>7251</v>
      </c>
      <c r="G2300" s="247" t="s">
        <v>8098</v>
      </c>
      <c r="H2300" s="248" t="s">
        <v>7729</v>
      </c>
      <c r="I2300" s="249">
        <v>4478</v>
      </c>
      <c r="J2300" s="249">
        <v>66</v>
      </c>
      <c r="K2300" s="250">
        <v>1.5575868881654007</v>
      </c>
      <c r="L2300" s="251" t="s">
        <v>7730</v>
      </c>
      <c r="M2300" s="251" t="s">
        <v>6898</v>
      </c>
      <c r="N2300" s="245"/>
      <c r="S2300" s="251" t="s">
        <v>8717</v>
      </c>
    </row>
    <row r="2301" spans="1:20">
      <c r="A2301" s="245" t="s">
        <v>6267</v>
      </c>
      <c r="B2301" s="245" t="s">
        <v>6268</v>
      </c>
      <c r="C2301" s="245" t="s">
        <v>6269</v>
      </c>
      <c r="D2301" s="245">
        <v>2017</v>
      </c>
      <c r="E2301" s="246">
        <v>43808</v>
      </c>
      <c r="F2301" s="245" t="s">
        <v>6285</v>
      </c>
      <c r="G2301" s="247" t="s">
        <v>8099</v>
      </c>
      <c r="H2301" s="248" t="s">
        <v>7729</v>
      </c>
      <c r="I2301" s="249">
        <v>4814</v>
      </c>
      <c r="J2301" s="249">
        <v>69</v>
      </c>
      <c r="K2301" s="250">
        <v>1.4654088624664774</v>
      </c>
      <c r="L2301" s="251" t="s">
        <v>7730</v>
      </c>
      <c r="M2301" s="251" t="s">
        <v>6898</v>
      </c>
      <c r="N2301" s="245"/>
      <c r="S2301" s="251" t="s">
        <v>8717</v>
      </c>
    </row>
    <row r="2302" spans="1:20">
      <c r="A2302" s="245" t="s">
        <v>6267</v>
      </c>
      <c r="B2302" s="245" t="s">
        <v>6268</v>
      </c>
      <c r="C2302" s="245" t="s">
        <v>6269</v>
      </c>
      <c r="D2302" s="245">
        <v>2017</v>
      </c>
      <c r="E2302" s="246">
        <v>43808</v>
      </c>
      <c r="F2302" s="245" t="s">
        <v>7093</v>
      </c>
      <c r="G2302" s="247" t="s">
        <v>8100</v>
      </c>
      <c r="H2302" s="248" t="s">
        <v>7729</v>
      </c>
      <c r="I2302" s="249">
        <v>3784</v>
      </c>
      <c r="J2302" s="249">
        <v>63</v>
      </c>
      <c r="K2302" s="250">
        <v>1.5133154966866229</v>
      </c>
      <c r="L2302" s="251" t="s">
        <v>7730</v>
      </c>
      <c r="M2302" s="251" t="s">
        <v>6898</v>
      </c>
      <c r="N2302" s="245"/>
      <c r="S2302" s="251" t="s">
        <v>8717</v>
      </c>
    </row>
    <row r="2303" spans="1:20">
      <c r="A2303" s="245" t="s">
        <v>6267</v>
      </c>
      <c r="B2303" s="245" t="s">
        <v>6268</v>
      </c>
      <c r="C2303" s="245" t="s">
        <v>6269</v>
      </c>
      <c r="D2303" s="245">
        <v>2017</v>
      </c>
      <c r="E2303" s="246">
        <v>43808</v>
      </c>
      <c r="F2303" s="245" t="s">
        <v>6320</v>
      </c>
      <c r="G2303" s="247" t="s">
        <v>8101</v>
      </c>
      <c r="H2303" s="248" t="s">
        <v>7729</v>
      </c>
      <c r="I2303" s="249">
        <v>4358</v>
      </c>
      <c r="J2303" s="249">
        <v>67</v>
      </c>
      <c r="K2303" s="250">
        <v>1.4489814239118508</v>
      </c>
      <c r="L2303" s="251" t="s">
        <v>7730</v>
      </c>
      <c r="M2303" s="251" t="s">
        <v>6898</v>
      </c>
      <c r="N2303" s="245"/>
      <c r="S2303" s="251" t="s">
        <v>8717</v>
      </c>
    </row>
    <row r="2304" spans="1:20">
      <c r="A2304" s="245" t="s">
        <v>6267</v>
      </c>
      <c r="B2304" s="245" t="s">
        <v>6268</v>
      </c>
      <c r="C2304" s="245" t="s">
        <v>6269</v>
      </c>
      <c r="D2304" s="245">
        <v>2017</v>
      </c>
      <c r="E2304" s="246">
        <v>43808</v>
      </c>
      <c r="F2304" s="245" t="s">
        <v>6581</v>
      </c>
      <c r="G2304" s="247" t="s">
        <v>8102</v>
      </c>
      <c r="H2304" s="248" t="s">
        <v>7729</v>
      </c>
      <c r="I2304" s="249">
        <v>6698</v>
      </c>
      <c r="J2304" s="249">
        <v>75</v>
      </c>
      <c r="K2304" s="250">
        <v>1.587674074074074</v>
      </c>
      <c r="L2304" s="251" t="s">
        <v>7730</v>
      </c>
      <c r="M2304" s="251" t="s">
        <v>7729</v>
      </c>
      <c r="N2304" s="245"/>
      <c r="S2304" s="251" t="s">
        <v>8711</v>
      </c>
      <c r="T2304" s="251" t="s">
        <v>8716</v>
      </c>
    </row>
    <row r="2305" spans="1:20">
      <c r="A2305" s="245" t="s">
        <v>6267</v>
      </c>
      <c r="B2305" s="245" t="s">
        <v>6268</v>
      </c>
      <c r="C2305" s="245" t="s">
        <v>6269</v>
      </c>
      <c r="D2305" s="245">
        <v>2017</v>
      </c>
      <c r="E2305" s="246">
        <v>43808</v>
      </c>
      <c r="F2305" s="245" t="s">
        <v>6368</v>
      </c>
      <c r="G2305" s="247" t="s">
        <v>6127</v>
      </c>
      <c r="H2305" s="248" t="s">
        <v>7729</v>
      </c>
      <c r="I2305" s="249">
        <v>4388</v>
      </c>
      <c r="J2305" s="249">
        <v>69</v>
      </c>
      <c r="K2305" s="250">
        <v>1.3357320499590575</v>
      </c>
      <c r="L2305" s="251" t="s">
        <v>7730</v>
      </c>
      <c r="M2305" s="251" t="s">
        <v>8712</v>
      </c>
      <c r="N2305" s="245"/>
      <c r="S2305" s="251" t="s">
        <v>5923</v>
      </c>
      <c r="T2305" s="251" t="s">
        <v>5923</v>
      </c>
    </row>
    <row r="2306" spans="1:20">
      <c r="A2306" s="245" t="s">
        <v>6267</v>
      </c>
      <c r="B2306" s="245" t="s">
        <v>6268</v>
      </c>
      <c r="C2306" s="245" t="s">
        <v>6269</v>
      </c>
      <c r="D2306" s="245">
        <v>2017</v>
      </c>
      <c r="E2306" s="246">
        <v>43808</v>
      </c>
      <c r="F2306" s="245" t="s">
        <v>6313</v>
      </c>
      <c r="G2306" s="247" t="s">
        <v>8103</v>
      </c>
      <c r="H2306" s="248" t="s">
        <v>7729</v>
      </c>
      <c r="I2306" s="249">
        <v>8402</v>
      </c>
      <c r="J2306" s="249">
        <v>81</v>
      </c>
      <c r="K2306" s="250">
        <v>1.5809845307381252</v>
      </c>
      <c r="L2306" s="251" t="s">
        <v>7730</v>
      </c>
      <c r="M2306" s="251" t="s">
        <v>7729</v>
      </c>
      <c r="N2306" s="245"/>
      <c r="S2306" s="251" t="s">
        <v>8711</v>
      </c>
      <c r="T2306" s="251" t="s">
        <v>8711</v>
      </c>
    </row>
    <row r="2307" spans="1:20">
      <c r="A2307" s="245" t="s">
        <v>6267</v>
      </c>
      <c r="B2307" s="245" t="s">
        <v>6268</v>
      </c>
      <c r="C2307" s="245" t="s">
        <v>6269</v>
      </c>
      <c r="D2307" s="245">
        <v>2017</v>
      </c>
      <c r="E2307" s="246">
        <v>43808</v>
      </c>
      <c r="F2307" s="245" t="s">
        <v>6551</v>
      </c>
      <c r="G2307" s="247" t="s">
        <v>8104</v>
      </c>
      <c r="H2307" s="248" t="s">
        <v>7729</v>
      </c>
      <c r="I2307" s="249">
        <v>5038</v>
      </c>
      <c r="J2307" s="249">
        <v>70</v>
      </c>
      <c r="K2307" s="250">
        <v>1.4688046647230322</v>
      </c>
      <c r="L2307" s="251" t="s">
        <v>7730</v>
      </c>
      <c r="M2307" s="251" t="s">
        <v>6898</v>
      </c>
      <c r="N2307" s="245"/>
      <c r="S2307" s="251" t="s">
        <v>8717</v>
      </c>
    </row>
    <row r="2308" spans="1:20">
      <c r="A2308" s="245" t="s">
        <v>6267</v>
      </c>
      <c r="B2308" s="245" t="s">
        <v>6268</v>
      </c>
      <c r="C2308" s="245" t="s">
        <v>6269</v>
      </c>
      <c r="D2308" s="245">
        <v>2017</v>
      </c>
      <c r="E2308" s="246">
        <v>43808</v>
      </c>
      <c r="F2308" s="245" t="s">
        <v>6306</v>
      </c>
      <c r="G2308" s="247" t="s">
        <v>8105</v>
      </c>
      <c r="H2308" s="248" t="s">
        <v>7729</v>
      </c>
      <c r="I2308" s="249">
        <v>6256</v>
      </c>
      <c r="J2308" s="249">
        <v>75</v>
      </c>
      <c r="K2308" s="250">
        <v>1.4829037037037036</v>
      </c>
      <c r="L2308" s="251" t="s">
        <v>7730</v>
      </c>
      <c r="M2308" s="251" t="s">
        <v>6898</v>
      </c>
      <c r="N2308" s="245"/>
      <c r="S2308" s="251" t="s">
        <v>8717</v>
      </c>
    </row>
    <row r="2309" spans="1:20">
      <c r="A2309" s="245" t="s">
        <v>6267</v>
      </c>
      <c r="B2309" s="245" t="s">
        <v>6268</v>
      </c>
      <c r="C2309" s="245" t="s">
        <v>6269</v>
      </c>
      <c r="D2309" s="245">
        <v>2017</v>
      </c>
      <c r="E2309" s="246">
        <v>43808</v>
      </c>
      <c r="F2309" s="245" t="s">
        <v>6337</v>
      </c>
      <c r="G2309" s="247" t="s">
        <v>8106</v>
      </c>
      <c r="H2309" s="248" t="s">
        <v>7729</v>
      </c>
      <c r="I2309" s="249">
        <v>4836</v>
      </c>
      <c r="J2309" s="249">
        <v>69</v>
      </c>
      <c r="K2309" s="250">
        <v>1.4721057870560625</v>
      </c>
      <c r="L2309" s="251" t="s">
        <v>7730</v>
      </c>
      <c r="M2309" s="251" t="s">
        <v>6898</v>
      </c>
      <c r="N2309" s="245"/>
      <c r="S2309" s="251" t="s">
        <v>8717</v>
      </c>
    </row>
    <row r="2310" spans="1:20">
      <c r="A2310" s="245" t="s">
        <v>6267</v>
      </c>
      <c r="B2310" s="245" t="s">
        <v>6268</v>
      </c>
      <c r="C2310" s="245" t="s">
        <v>6269</v>
      </c>
      <c r="D2310" s="245">
        <v>2017</v>
      </c>
      <c r="E2310" s="246">
        <v>43808</v>
      </c>
      <c r="F2310" s="245" t="s">
        <v>7047</v>
      </c>
      <c r="G2310" s="247" t="s">
        <v>8107</v>
      </c>
      <c r="H2310" s="248" t="s">
        <v>7729</v>
      </c>
      <c r="I2310" s="249">
        <v>3448</v>
      </c>
      <c r="J2310" s="249">
        <v>63</v>
      </c>
      <c r="K2310" s="250">
        <v>1.3789407591372822</v>
      </c>
      <c r="L2310" s="251" t="s">
        <v>7730</v>
      </c>
      <c r="M2310" s="251" t="s">
        <v>6898</v>
      </c>
      <c r="N2310" s="245"/>
      <c r="S2310" s="251" t="s">
        <v>8717</v>
      </c>
    </row>
    <row r="2311" spans="1:20">
      <c r="A2311" s="245" t="s">
        <v>6267</v>
      </c>
      <c r="B2311" s="245" t="s">
        <v>6268</v>
      </c>
      <c r="C2311" s="245" t="s">
        <v>6269</v>
      </c>
      <c r="D2311" s="245">
        <v>2017</v>
      </c>
      <c r="E2311" s="246">
        <v>43808</v>
      </c>
      <c r="F2311" s="245" t="s">
        <v>6428</v>
      </c>
      <c r="G2311" s="247" t="s">
        <v>8108</v>
      </c>
      <c r="H2311" s="248" t="s">
        <v>7729</v>
      </c>
      <c r="I2311" s="249">
        <v>3542</v>
      </c>
      <c r="J2311" s="249">
        <v>63</v>
      </c>
      <c r="K2311" s="250">
        <v>1.4165336916659668</v>
      </c>
      <c r="L2311" s="251" t="s">
        <v>7730</v>
      </c>
      <c r="M2311" s="251" t="s">
        <v>6898</v>
      </c>
      <c r="N2311" s="245"/>
      <c r="S2311" s="251" t="s">
        <v>8717</v>
      </c>
    </row>
    <row r="2312" spans="1:20">
      <c r="A2312" s="245" t="s">
        <v>6267</v>
      </c>
      <c r="B2312" s="245" t="s">
        <v>6268</v>
      </c>
      <c r="C2312" s="245" t="s">
        <v>6269</v>
      </c>
      <c r="D2312" s="245">
        <v>2017</v>
      </c>
      <c r="E2312" s="246">
        <v>43808</v>
      </c>
      <c r="F2312" s="245" t="s">
        <v>6513</v>
      </c>
      <c r="G2312" s="247" t="s">
        <v>8109</v>
      </c>
      <c r="H2312" s="248" t="s">
        <v>7729</v>
      </c>
      <c r="I2312" s="249">
        <v>5542</v>
      </c>
      <c r="J2312" s="249">
        <v>70</v>
      </c>
      <c r="K2312" s="250">
        <v>1.615743440233236</v>
      </c>
      <c r="L2312" s="251" t="s">
        <v>7730</v>
      </c>
      <c r="M2312" s="251" t="s">
        <v>6898</v>
      </c>
      <c r="N2312" s="245"/>
      <c r="S2312" s="251" t="s">
        <v>8717</v>
      </c>
    </row>
    <row r="2313" spans="1:20">
      <c r="A2313" s="245" t="s">
        <v>6267</v>
      </c>
      <c r="B2313" s="245" t="s">
        <v>6268</v>
      </c>
      <c r="C2313" s="245" t="s">
        <v>6269</v>
      </c>
      <c r="D2313" s="245">
        <v>2017</v>
      </c>
      <c r="E2313" s="246">
        <v>43808</v>
      </c>
      <c r="F2313" s="245" t="s">
        <v>6462</v>
      </c>
      <c r="G2313" s="247" t="s">
        <v>8110</v>
      </c>
      <c r="H2313" s="248" t="s">
        <v>7729</v>
      </c>
      <c r="I2313" s="249">
        <v>6068</v>
      </c>
      <c r="J2313" s="249">
        <v>73</v>
      </c>
      <c r="K2313" s="250">
        <v>1.5598290049020995</v>
      </c>
      <c r="L2313" s="251" t="s">
        <v>7730</v>
      </c>
      <c r="M2313" s="251" t="s">
        <v>6898</v>
      </c>
      <c r="N2313" s="245"/>
      <c r="S2313" s="251" t="s">
        <v>8717</v>
      </c>
    </row>
    <row r="2314" spans="1:20">
      <c r="A2314" s="245" t="s">
        <v>6267</v>
      </c>
      <c r="B2314" s="245" t="s">
        <v>6268</v>
      </c>
      <c r="C2314" s="245" t="s">
        <v>6269</v>
      </c>
      <c r="D2314" s="245">
        <v>2017</v>
      </c>
      <c r="E2314" s="246">
        <v>43808</v>
      </c>
      <c r="F2314" s="245" t="s">
        <v>6730</v>
      </c>
      <c r="G2314" s="247" t="s">
        <v>8111</v>
      </c>
      <c r="H2314" s="248" t="s">
        <v>7729</v>
      </c>
      <c r="I2314" s="249">
        <v>4486</v>
      </c>
      <c r="J2314" s="249">
        <v>65</v>
      </c>
      <c r="K2314" s="250">
        <v>1.6335002275830679</v>
      </c>
      <c r="L2314" s="251" t="s">
        <v>7730</v>
      </c>
      <c r="M2314" s="251" t="s">
        <v>6898</v>
      </c>
      <c r="N2314" s="245"/>
      <c r="S2314" s="251" t="s">
        <v>8717</v>
      </c>
    </row>
    <row r="2315" spans="1:20">
      <c r="A2315" s="245" t="s">
        <v>6267</v>
      </c>
      <c r="B2315" s="245" t="s">
        <v>6268</v>
      </c>
      <c r="C2315" s="245" t="s">
        <v>6269</v>
      </c>
      <c r="D2315" s="245">
        <v>2017</v>
      </c>
      <c r="E2315" s="246">
        <v>43808</v>
      </c>
      <c r="F2315" s="245" t="s">
        <v>6310</v>
      </c>
      <c r="G2315" s="247" t="s">
        <v>8112</v>
      </c>
      <c r="H2315" s="248" t="s">
        <v>7729</v>
      </c>
      <c r="I2315" s="249">
        <v>4962</v>
      </c>
      <c r="J2315" s="249">
        <v>68</v>
      </c>
      <c r="K2315" s="250">
        <v>1.5780836556075717</v>
      </c>
      <c r="L2315" s="251" t="s">
        <v>7730</v>
      </c>
      <c r="M2315" s="251" t="s">
        <v>7729</v>
      </c>
      <c r="N2315" s="245"/>
      <c r="S2315" s="251" t="s">
        <v>8714</v>
      </c>
      <c r="T2315" s="251" t="s">
        <v>8714</v>
      </c>
    </row>
    <row r="2316" spans="1:20">
      <c r="A2316" s="245" t="s">
        <v>6267</v>
      </c>
      <c r="B2316" s="245" t="s">
        <v>6268</v>
      </c>
      <c r="C2316" s="245" t="s">
        <v>6269</v>
      </c>
      <c r="D2316" s="245">
        <v>2017</v>
      </c>
      <c r="E2316" s="246">
        <v>43808</v>
      </c>
      <c r="F2316" s="245" t="s">
        <v>6462</v>
      </c>
      <c r="G2316" s="247" t="s">
        <v>8113</v>
      </c>
      <c r="H2316" s="248" t="s">
        <v>7729</v>
      </c>
      <c r="I2316" s="249">
        <v>4908</v>
      </c>
      <c r="J2316" s="249">
        <v>68</v>
      </c>
      <c r="K2316" s="250">
        <v>1.5609098310604519</v>
      </c>
      <c r="L2316" s="251" t="s">
        <v>7730</v>
      </c>
      <c r="M2316" s="251" t="s">
        <v>6898</v>
      </c>
      <c r="N2316" s="245"/>
      <c r="S2316" s="251" t="s">
        <v>8717</v>
      </c>
    </row>
    <row r="2317" spans="1:20">
      <c r="A2317" s="245" t="s">
        <v>6267</v>
      </c>
      <c r="B2317" s="245" t="s">
        <v>6268</v>
      </c>
      <c r="C2317" s="245" t="s">
        <v>6269</v>
      </c>
      <c r="D2317" s="245">
        <v>2017</v>
      </c>
      <c r="E2317" s="246">
        <v>43808</v>
      </c>
      <c r="F2317" s="245" t="s">
        <v>6276</v>
      </c>
      <c r="G2317" s="247" t="s">
        <v>8114</v>
      </c>
      <c r="H2317" s="248" t="s">
        <v>7729</v>
      </c>
      <c r="I2317" s="249">
        <v>7838</v>
      </c>
      <c r="J2317" s="249">
        <v>79</v>
      </c>
      <c r="K2317" s="250">
        <v>1.5897322524181658</v>
      </c>
      <c r="L2317" s="251" t="s">
        <v>7730</v>
      </c>
      <c r="M2317" s="251" t="s">
        <v>7729</v>
      </c>
      <c r="N2317" s="245"/>
      <c r="S2317" s="251" t="s">
        <v>8711</v>
      </c>
      <c r="T2317" s="251" t="s">
        <v>8711</v>
      </c>
    </row>
    <row r="2318" spans="1:20">
      <c r="A2318" s="245" t="s">
        <v>6267</v>
      </c>
      <c r="B2318" s="245" t="s">
        <v>6268</v>
      </c>
      <c r="C2318" s="245" t="s">
        <v>6269</v>
      </c>
      <c r="D2318" s="245">
        <v>2017</v>
      </c>
      <c r="E2318" s="246">
        <v>43808</v>
      </c>
      <c r="F2318" s="245" t="s">
        <v>6433</v>
      </c>
      <c r="G2318" s="247" t="s">
        <v>8115</v>
      </c>
      <c r="H2318" s="248" t="s">
        <v>7729</v>
      </c>
      <c r="I2318" s="249">
        <v>10374</v>
      </c>
      <c r="J2318" s="249">
        <v>92</v>
      </c>
      <c r="K2318" s="250">
        <v>1.3322408975096571</v>
      </c>
      <c r="L2318" s="251" t="s">
        <v>7730</v>
      </c>
      <c r="M2318" s="251" t="s">
        <v>7729</v>
      </c>
      <c r="N2318" s="245"/>
      <c r="S2318" s="251" t="s">
        <v>8714</v>
      </c>
      <c r="T2318" s="251" t="s">
        <v>8716</v>
      </c>
    </row>
    <row r="2319" spans="1:20">
      <c r="A2319" s="245" t="s">
        <v>6267</v>
      </c>
      <c r="B2319" s="245" t="s">
        <v>6268</v>
      </c>
      <c r="C2319" s="245" t="s">
        <v>6269</v>
      </c>
      <c r="D2319" s="245">
        <v>2017</v>
      </c>
      <c r="E2319" s="246">
        <v>43808</v>
      </c>
      <c r="F2319" s="245" t="s">
        <v>6334</v>
      </c>
      <c r="G2319" s="247" t="s">
        <v>8116</v>
      </c>
      <c r="H2319" s="248" t="s">
        <v>7729</v>
      </c>
      <c r="I2319" s="249">
        <v>7190</v>
      </c>
      <c r="J2319" s="249">
        <v>74</v>
      </c>
      <c r="K2319" s="250">
        <v>1.7743272856494186</v>
      </c>
      <c r="L2319" s="251" t="s">
        <v>7730</v>
      </c>
      <c r="N2319" s="245" t="s">
        <v>6278</v>
      </c>
    </row>
    <row r="2320" spans="1:20">
      <c r="A2320" s="245" t="s">
        <v>6267</v>
      </c>
      <c r="B2320" s="245" t="s">
        <v>6268</v>
      </c>
      <c r="C2320" s="245" t="s">
        <v>6269</v>
      </c>
      <c r="D2320" s="245">
        <v>2017</v>
      </c>
      <c r="E2320" s="246">
        <v>43808</v>
      </c>
      <c r="F2320" s="245" t="s">
        <v>6807</v>
      </c>
      <c r="G2320" s="247" t="s">
        <v>8117</v>
      </c>
      <c r="H2320" s="248" t="s">
        <v>7729</v>
      </c>
      <c r="I2320" s="249">
        <v>7064</v>
      </c>
      <c r="J2320" s="249">
        <v>74</v>
      </c>
      <c r="K2320" s="250">
        <v>1.7432333721595958</v>
      </c>
      <c r="L2320" s="251" t="s">
        <v>7730</v>
      </c>
      <c r="M2320" s="251" t="s">
        <v>7729</v>
      </c>
      <c r="N2320" s="245"/>
      <c r="S2320" s="251" t="s">
        <v>8714</v>
      </c>
      <c r="T2320" s="251" t="s">
        <v>8714</v>
      </c>
    </row>
    <row r="2321" spans="1:20">
      <c r="A2321" s="245" t="s">
        <v>6267</v>
      </c>
      <c r="B2321" s="245" t="s">
        <v>6268</v>
      </c>
      <c r="C2321" s="245" t="s">
        <v>6269</v>
      </c>
      <c r="D2321" s="245">
        <v>2017</v>
      </c>
      <c r="E2321" s="246">
        <v>43808</v>
      </c>
      <c r="F2321" s="245" t="s">
        <v>6536</v>
      </c>
      <c r="G2321" s="247" t="s">
        <v>8118</v>
      </c>
      <c r="H2321" s="248" t="s">
        <v>7729</v>
      </c>
      <c r="I2321" s="249">
        <v>5560</v>
      </c>
      <c r="J2321" s="249">
        <v>69</v>
      </c>
      <c r="K2321" s="250">
        <v>1.6924954871860436</v>
      </c>
      <c r="L2321" s="251" t="s">
        <v>7730</v>
      </c>
      <c r="M2321" s="251" t="s">
        <v>6898</v>
      </c>
      <c r="N2321" s="245"/>
      <c r="S2321" s="251" t="s">
        <v>8717</v>
      </c>
    </row>
    <row r="2322" spans="1:20">
      <c r="A2322" s="245" t="s">
        <v>6267</v>
      </c>
      <c r="B2322" s="245" t="s">
        <v>6268</v>
      </c>
      <c r="C2322" s="245" t="s">
        <v>6269</v>
      </c>
      <c r="D2322" s="245">
        <v>2017</v>
      </c>
      <c r="E2322" s="246">
        <v>43808</v>
      </c>
      <c r="F2322" s="245" t="s">
        <v>6285</v>
      </c>
      <c r="G2322" s="247" t="s">
        <v>8119</v>
      </c>
      <c r="H2322" s="248" t="s">
        <v>7729</v>
      </c>
      <c r="I2322" s="249">
        <v>4104</v>
      </c>
      <c r="J2322" s="249">
        <v>66</v>
      </c>
      <c r="K2322" s="250">
        <v>1.4274981217129978</v>
      </c>
      <c r="L2322" s="251" t="s">
        <v>7730</v>
      </c>
      <c r="M2322" s="251" t="s">
        <v>6898</v>
      </c>
      <c r="N2322" s="245"/>
      <c r="S2322" s="251" t="s">
        <v>8717</v>
      </c>
    </row>
    <row r="2323" spans="1:20">
      <c r="A2323" s="245" t="s">
        <v>6267</v>
      </c>
      <c r="B2323" s="245" t="s">
        <v>6268</v>
      </c>
      <c r="C2323" s="245" t="s">
        <v>6269</v>
      </c>
      <c r="D2323" s="245">
        <v>2017</v>
      </c>
      <c r="E2323" s="246">
        <v>43808</v>
      </c>
      <c r="F2323" s="245" t="s">
        <v>6383</v>
      </c>
      <c r="G2323" s="247" t="s">
        <v>8120</v>
      </c>
      <c r="H2323" s="248" t="s">
        <v>7729</v>
      </c>
      <c r="I2323" s="249">
        <v>5598</v>
      </c>
      <c r="J2323" s="249">
        <v>71</v>
      </c>
      <c r="K2323" s="250">
        <v>1.5640759853706647</v>
      </c>
      <c r="L2323" s="251" t="s">
        <v>7730</v>
      </c>
      <c r="M2323" s="251" t="s">
        <v>6898</v>
      </c>
      <c r="N2323" s="245"/>
      <c r="S2323" s="251" t="s">
        <v>8717</v>
      </c>
    </row>
    <row r="2324" spans="1:20">
      <c r="A2324" s="245" t="s">
        <v>6267</v>
      </c>
      <c r="B2324" s="245" t="s">
        <v>6268</v>
      </c>
      <c r="C2324" s="245" t="s">
        <v>6269</v>
      </c>
      <c r="D2324" s="245">
        <v>2017</v>
      </c>
      <c r="E2324" s="246">
        <v>43808</v>
      </c>
      <c r="F2324" s="245" t="s">
        <v>6848</v>
      </c>
      <c r="G2324" s="247" t="s">
        <v>8121</v>
      </c>
      <c r="H2324" s="248" t="s">
        <v>7729</v>
      </c>
      <c r="I2324" s="249">
        <v>5254</v>
      </c>
      <c r="J2324" s="249">
        <v>70</v>
      </c>
      <c r="K2324" s="250">
        <v>1.5317784256559768</v>
      </c>
      <c r="L2324" s="251" t="s">
        <v>7730</v>
      </c>
      <c r="M2324" s="251" t="s">
        <v>6898</v>
      </c>
      <c r="N2324" s="245"/>
      <c r="S2324" s="251" t="s">
        <v>8717</v>
      </c>
    </row>
    <row r="2325" spans="1:20">
      <c r="A2325" s="245" t="s">
        <v>6267</v>
      </c>
      <c r="B2325" s="245" t="s">
        <v>6268</v>
      </c>
      <c r="C2325" s="245" t="s">
        <v>6269</v>
      </c>
      <c r="D2325" s="245">
        <v>2017</v>
      </c>
      <c r="E2325" s="246">
        <v>43808</v>
      </c>
      <c r="F2325" s="245" t="s">
        <v>6853</v>
      </c>
      <c r="G2325" s="247" t="s">
        <v>8122</v>
      </c>
      <c r="H2325" s="248" t="s">
        <v>7729</v>
      </c>
      <c r="I2325" s="249">
        <v>5196</v>
      </c>
      <c r="J2325" s="249">
        <v>70</v>
      </c>
      <c r="K2325" s="250">
        <v>1.514868804664723</v>
      </c>
      <c r="L2325" s="251" t="s">
        <v>7730</v>
      </c>
      <c r="M2325" s="251" t="s">
        <v>6898</v>
      </c>
      <c r="N2325" s="245"/>
      <c r="S2325" s="251" t="s">
        <v>8717</v>
      </c>
    </row>
    <row r="2326" spans="1:20">
      <c r="A2326" s="245" t="s">
        <v>6267</v>
      </c>
      <c r="B2326" s="245" t="s">
        <v>6268</v>
      </c>
      <c r="C2326" s="245" t="s">
        <v>6269</v>
      </c>
      <c r="D2326" s="245">
        <v>2017</v>
      </c>
      <c r="E2326" s="246">
        <v>43808</v>
      </c>
      <c r="F2326" s="245" t="s">
        <v>6369</v>
      </c>
      <c r="G2326" s="247" t="s">
        <v>8123</v>
      </c>
      <c r="H2326" s="248" t="s">
        <v>7729</v>
      </c>
      <c r="I2326" s="249">
        <v>6838</v>
      </c>
      <c r="J2326" s="249">
        <v>76</v>
      </c>
      <c r="K2326" s="250">
        <v>1.5577161393789183</v>
      </c>
      <c r="L2326" s="251" t="s">
        <v>7730</v>
      </c>
      <c r="M2326" s="251" t="s">
        <v>7729</v>
      </c>
      <c r="N2326" s="245"/>
      <c r="S2326" s="251" t="s">
        <v>8714</v>
      </c>
      <c r="T2326" s="251" t="s">
        <v>8714</v>
      </c>
    </row>
    <row r="2327" spans="1:20">
      <c r="A2327" s="245" t="s">
        <v>6267</v>
      </c>
      <c r="B2327" s="245" t="s">
        <v>6268</v>
      </c>
      <c r="C2327" s="245" t="s">
        <v>6269</v>
      </c>
      <c r="D2327" s="245">
        <v>2017</v>
      </c>
      <c r="E2327" s="246">
        <v>43808</v>
      </c>
      <c r="F2327" s="245" t="s">
        <v>6399</v>
      </c>
      <c r="G2327" s="247" t="s">
        <v>6010</v>
      </c>
      <c r="H2327" s="248" t="s">
        <v>7729</v>
      </c>
      <c r="I2327" s="249">
        <v>5622</v>
      </c>
      <c r="J2327" s="249">
        <v>69</v>
      </c>
      <c r="K2327" s="250">
        <v>1.7113686383021469</v>
      </c>
      <c r="L2327" s="251" t="s">
        <v>7730</v>
      </c>
      <c r="M2327" s="251" t="s">
        <v>8712</v>
      </c>
      <c r="N2327" s="245"/>
      <c r="S2327" s="251" t="s">
        <v>5923</v>
      </c>
      <c r="T2327" s="251" t="s">
        <v>5923</v>
      </c>
    </row>
    <row r="2328" spans="1:20">
      <c r="A2328" s="245" t="s">
        <v>6267</v>
      </c>
      <c r="B2328" s="245" t="s">
        <v>6268</v>
      </c>
      <c r="C2328" s="245" t="s">
        <v>6269</v>
      </c>
      <c r="D2328" s="245">
        <v>2017</v>
      </c>
      <c r="E2328" s="246">
        <v>43808</v>
      </c>
      <c r="F2328" s="245" t="s">
        <v>6700</v>
      </c>
      <c r="G2328" s="247" t="s">
        <v>8124</v>
      </c>
      <c r="H2328" s="248" t="s">
        <v>7729</v>
      </c>
      <c r="I2328" s="249">
        <v>5852</v>
      </c>
      <c r="J2328" s="249">
        <v>71</v>
      </c>
      <c r="K2328" s="250">
        <v>1.6350433487654752</v>
      </c>
      <c r="L2328" s="251" t="s">
        <v>7730</v>
      </c>
      <c r="M2328" s="251" t="s">
        <v>6898</v>
      </c>
      <c r="N2328" s="245"/>
      <c r="S2328" s="251" t="s">
        <v>8717</v>
      </c>
    </row>
    <row r="2329" spans="1:20">
      <c r="A2329" s="245" t="s">
        <v>6267</v>
      </c>
      <c r="B2329" s="245" t="s">
        <v>6268</v>
      </c>
      <c r="C2329" s="245" t="s">
        <v>6269</v>
      </c>
      <c r="D2329" s="245">
        <v>2017</v>
      </c>
      <c r="E2329" s="246">
        <v>43808</v>
      </c>
      <c r="F2329" s="245" t="s">
        <v>6631</v>
      </c>
      <c r="G2329" s="247" t="s">
        <v>8125</v>
      </c>
      <c r="H2329" s="248" t="s">
        <v>7729</v>
      </c>
      <c r="I2329" s="249">
        <v>7388</v>
      </c>
      <c r="J2329" s="249">
        <v>76</v>
      </c>
      <c r="K2329" s="250">
        <v>1.6830077270739177</v>
      </c>
      <c r="L2329" s="251" t="s">
        <v>7730</v>
      </c>
      <c r="M2329" s="251" t="s">
        <v>6898</v>
      </c>
      <c r="N2329" s="245"/>
      <c r="S2329" s="251" t="s">
        <v>8717</v>
      </c>
    </row>
    <row r="2330" spans="1:20">
      <c r="A2330" s="245" t="s">
        <v>6267</v>
      </c>
      <c r="B2330" s="245" t="s">
        <v>6268</v>
      </c>
      <c r="C2330" s="245" t="s">
        <v>6269</v>
      </c>
      <c r="D2330" s="245">
        <v>2017</v>
      </c>
      <c r="E2330" s="246">
        <v>43808</v>
      </c>
      <c r="F2330" s="245" t="s">
        <v>6800</v>
      </c>
      <c r="G2330" s="247" t="s">
        <v>8126</v>
      </c>
      <c r="H2330" s="248" t="s">
        <v>7729</v>
      </c>
      <c r="I2330" s="249">
        <v>5936</v>
      </c>
      <c r="J2330" s="249">
        <v>72</v>
      </c>
      <c r="K2330" s="250">
        <v>1.590363511659808</v>
      </c>
      <c r="L2330" s="251" t="s">
        <v>7730</v>
      </c>
      <c r="M2330" s="251" t="s">
        <v>6898</v>
      </c>
      <c r="N2330" s="245"/>
      <c r="S2330" s="251" t="s">
        <v>8717</v>
      </c>
    </row>
    <row r="2331" spans="1:20">
      <c r="A2331" s="245" t="s">
        <v>6267</v>
      </c>
      <c r="B2331" s="245" t="s">
        <v>6268</v>
      </c>
      <c r="C2331" s="245" t="s">
        <v>6269</v>
      </c>
      <c r="D2331" s="245">
        <v>2017</v>
      </c>
      <c r="E2331" s="246">
        <v>43808</v>
      </c>
      <c r="F2331" s="245" t="s">
        <v>6310</v>
      </c>
      <c r="G2331" s="247" t="s">
        <v>8127</v>
      </c>
      <c r="H2331" s="248" t="s">
        <v>7729</v>
      </c>
      <c r="I2331" s="249">
        <v>6146</v>
      </c>
      <c r="J2331" s="249">
        <v>72</v>
      </c>
      <c r="K2331" s="250">
        <v>1.6466263717421123</v>
      </c>
      <c r="L2331" s="251" t="s">
        <v>7730</v>
      </c>
      <c r="M2331" s="251" t="s">
        <v>7729</v>
      </c>
      <c r="N2331" s="245"/>
      <c r="S2331" s="251" t="s">
        <v>8714</v>
      </c>
      <c r="T2331" s="251" t="s">
        <v>8714</v>
      </c>
    </row>
    <row r="2332" spans="1:20">
      <c r="A2332" s="245" t="s">
        <v>6267</v>
      </c>
      <c r="B2332" s="245" t="s">
        <v>6268</v>
      </c>
      <c r="C2332" s="245" t="s">
        <v>6269</v>
      </c>
      <c r="D2332" s="245">
        <v>2017</v>
      </c>
      <c r="E2332" s="246">
        <v>43808</v>
      </c>
      <c r="F2332" s="245" t="s">
        <v>6946</v>
      </c>
      <c r="G2332" s="247" t="s">
        <v>8128</v>
      </c>
      <c r="H2332" s="248" t="s">
        <v>7729</v>
      </c>
      <c r="I2332" s="249">
        <v>5092</v>
      </c>
      <c r="J2332" s="249">
        <v>69</v>
      </c>
      <c r="K2332" s="250">
        <v>1.5500336368257797</v>
      </c>
      <c r="L2332" s="251" t="s">
        <v>7730</v>
      </c>
      <c r="M2332" s="251" t="s">
        <v>6898</v>
      </c>
      <c r="N2332" s="245"/>
      <c r="S2332" s="251" t="s">
        <v>8717</v>
      </c>
    </row>
    <row r="2333" spans="1:20">
      <c r="A2333" s="245" t="s">
        <v>6267</v>
      </c>
      <c r="B2333" s="245" t="s">
        <v>6268</v>
      </c>
      <c r="C2333" s="245" t="s">
        <v>6269</v>
      </c>
      <c r="D2333" s="245">
        <v>2017</v>
      </c>
      <c r="E2333" s="246">
        <v>43808</v>
      </c>
      <c r="F2333" s="245" t="s">
        <v>6617</v>
      </c>
      <c r="G2333" s="247" t="s">
        <v>8129</v>
      </c>
      <c r="H2333" s="248" t="s">
        <v>7729</v>
      </c>
      <c r="I2333" s="249">
        <v>4658</v>
      </c>
      <c r="J2333" s="249">
        <v>68</v>
      </c>
      <c r="K2333" s="250">
        <v>1.4814013840830449</v>
      </c>
      <c r="L2333" s="251" t="s">
        <v>7730</v>
      </c>
      <c r="M2333" s="251" t="s">
        <v>7729</v>
      </c>
      <c r="N2333" s="245"/>
      <c r="S2333" s="251" t="s">
        <v>8711</v>
      </c>
      <c r="T2333" s="251" t="s">
        <v>8711</v>
      </c>
    </row>
    <row r="2334" spans="1:20">
      <c r="A2334" s="245" t="s">
        <v>6267</v>
      </c>
      <c r="B2334" s="245" t="s">
        <v>6268</v>
      </c>
      <c r="C2334" s="245" t="s">
        <v>6269</v>
      </c>
      <c r="D2334" s="245">
        <v>2017</v>
      </c>
      <c r="E2334" s="246">
        <v>43808</v>
      </c>
      <c r="F2334" s="245" t="s">
        <v>6566</v>
      </c>
      <c r="G2334" s="247" t="s">
        <v>8130</v>
      </c>
      <c r="H2334" s="248" t="s">
        <v>7729</v>
      </c>
      <c r="I2334" s="249">
        <v>7028</v>
      </c>
      <c r="J2334" s="249">
        <v>76</v>
      </c>
      <c r="K2334" s="250">
        <v>1.6009986878553726</v>
      </c>
      <c r="L2334" s="251" t="s">
        <v>7730</v>
      </c>
      <c r="M2334" s="251" t="s">
        <v>6898</v>
      </c>
      <c r="N2334" s="245"/>
      <c r="S2334" s="251" t="s">
        <v>8717</v>
      </c>
    </row>
    <row r="2335" spans="1:20">
      <c r="A2335" s="245" t="s">
        <v>6267</v>
      </c>
      <c r="B2335" s="245" t="s">
        <v>6268</v>
      </c>
      <c r="C2335" s="245" t="s">
        <v>6269</v>
      </c>
      <c r="D2335" s="245">
        <v>2017</v>
      </c>
      <c r="E2335" s="246">
        <v>43808</v>
      </c>
      <c r="F2335" s="245" t="s">
        <v>6330</v>
      </c>
      <c r="G2335" s="247" t="s">
        <v>8131</v>
      </c>
      <c r="H2335" s="248" t="s">
        <v>7729</v>
      </c>
      <c r="I2335" s="249">
        <v>4074</v>
      </c>
      <c r="J2335" s="249">
        <v>65</v>
      </c>
      <c r="K2335" s="250">
        <v>1.4834774692762858</v>
      </c>
      <c r="L2335" s="251" t="s">
        <v>7730</v>
      </c>
      <c r="M2335" s="251" t="s">
        <v>6898</v>
      </c>
      <c r="N2335" s="245"/>
      <c r="S2335" s="251" t="s">
        <v>8717</v>
      </c>
    </row>
    <row r="2336" spans="1:20">
      <c r="A2336" s="245" t="s">
        <v>6267</v>
      </c>
      <c r="B2336" s="245" t="s">
        <v>6268</v>
      </c>
      <c r="C2336" s="245" t="s">
        <v>6269</v>
      </c>
      <c r="D2336" s="245">
        <v>2017</v>
      </c>
      <c r="E2336" s="246">
        <v>43808</v>
      </c>
      <c r="F2336" s="245" t="s">
        <v>6287</v>
      </c>
      <c r="G2336" s="247" t="s">
        <v>8132</v>
      </c>
      <c r="H2336" s="248" t="s">
        <v>7729</v>
      </c>
      <c r="I2336" s="249">
        <v>4690</v>
      </c>
      <c r="J2336" s="249">
        <v>65</v>
      </c>
      <c r="K2336" s="250">
        <v>1.7077833409194356</v>
      </c>
      <c r="L2336" s="251" t="s">
        <v>6273</v>
      </c>
      <c r="N2336" s="245"/>
    </row>
    <row r="2337" spans="1:20">
      <c r="A2337" s="245" t="s">
        <v>6267</v>
      </c>
      <c r="B2337" s="245" t="s">
        <v>6268</v>
      </c>
      <c r="C2337" s="245" t="s">
        <v>6269</v>
      </c>
      <c r="D2337" s="245">
        <v>2017</v>
      </c>
      <c r="E2337" s="246">
        <v>43808</v>
      </c>
      <c r="F2337" s="245" t="s">
        <v>7164</v>
      </c>
      <c r="G2337" s="247" t="s">
        <v>6071</v>
      </c>
      <c r="H2337" s="248" t="s">
        <v>7729</v>
      </c>
      <c r="I2337" s="249">
        <v>3824</v>
      </c>
      <c r="J2337" s="249">
        <v>62</v>
      </c>
      <c r="K2337" s="250">
        <v>1.6045114296263971</v>
      </c>
      <c r="L2337" s="251" t="s">
        <v>7730</v>
      </c>
      <c r="M2337" s="251" t="s">
        <v>7729</v>
      </c>
      <c r="N2337" s="245"/>
      <c r="S2337" s="251" t="s">
        <v>8714</v>
      </c>
      <c r="T2337" s="251" t="s">
        <v>8714</v>
      </c>
    </row>
    <row r="2338" spans="1:20">
      <c r="A2338" s="245" t="s">
        <v>6267</v>
      </c>
      <c r="B2338" s="245" t="s">
        <v>6268</v>
      </c>
      <c r="C2338" s="245" t="s">
        <v>6269</v>
      </c>
      <c r="D2338" s="245">
        <v>2017</v>
      </c>
      <c r="E2338" s="246">
        <v>43808</v>
      </c>
      <c r="F2338" s="245" t="s">
        <v>6932</v>
      </c>
      <c r="G2338" s="247" t="s">
        <v>8133</v>
      </c>
      <c r="H2338" s="248" t="s">
        <v>7729</v>
      </c>
      <c r="I2338" s="249">
        <v>4560</v>
      </c>
      <c r="J2338" s="249">
        <v>66</v>
      </c>
      <c r="K2338" s="250">
        <v>1.5861090241255531</v>
      </c>
      <c r="L2338" s="251" t="s">
        <v>7730</v>
      </c>
      <c r="M2338" s="251" t="s">
        <v>6898</v>
      </c>
      <c r="N2338" s="245"/>
      <c r="S2338" s="251" t="s">
        <v>8717</v>
      </c>
    </row>
    <row r="2339" spans="1:20">
      <c r="A2339" s="245" t="s">
        <v>6267</v>
      </c>
      <c r="B2339" s="245" t="s">
        <v>6268</v>
      </c>
      <c r="C2339" s="245" t="s">
        <v>6269</v>
      </c>
      <c r="D2339" s="245">
        <v>2017</v>
      </c>
      <c r="E2339" s="246">
        <v>43808</v>
      </c>
      <c r="F2339" s="245" t="s">
        <v>6610</v>
      </c>
      <c r="G2339" s="247" t="s">
        <v>8134</v>
      </c>
      <c r="H2339" s="248" t="s">
        <v>7729</v>
      </c>
      <c r="I2339" s="249">
        <v>4488</v>
      </c>
      <c r="J2339" s="249">
        <v>66</v>
      </c>
      <c r="K2339" s="250">
        <v>1.5610651974288337</v>
      </c>
      <c r="L2339" s="251" t="s">
        <v>7730</v>
      </c>
      <c r="M2339" s="251" t="s">
        <v>6898</v>
      </c>
      <c r="N2339" s="245"/>
      <c r="S2339" s="251" t="s">
        <v>8717</v>
      </c>
    </row>
    <row r="2340" spans="1:20">
      <c r="A2340" s="245" t="s">
        <v>6267</v>
      </c>
      <c r="B2340" s="245" t="s">
        <v>6268</v>
      </c>
      <c r="C2340" s="245" t="s">
        <v>6269</v>
      </c>
      <c r="D2340" s="245">
        <v>2017</v>
      </c>
      <c r="E2340" s="246">
        <v>43808</v>
      </c>
      <c r="F2340" s="245" t="s">
        <v>6302</v>
      </c>
      <c r="G2340" s="247" t="s">
        <v>8135</v>
      </c>
      <c r="H2340" s="248" t="s">
        <v>7729</v>
      </c>
      <c r="I2340" s="249">
        <v>5920</v>
      </c>
      <c r="J2340" s="249">
        <v>72</v>
      </c>
      <c r="K2340" s="250">
        <v>1.5860768175582991</v>
      </c>
      <c r="L2340" s="251" t="s">
        <v>7730</v>
      </c>
      <c r="M2340" s="251" t="s">
        <v>6898</v>
      </c>
      <c r="N2340" s="245"/>
      <c r="S2340" s="251" t="s">
        <v>8717</v>
      </c>
    </row>
    <row r="2341" spans="1:20">
      <c r="A2341" s="245" t="s">
        <v>6267</v>
      </c>
      <c r="B2341" s="245" t="s">
        <v>6268</v>
      </c>
      <c r="C2341" s="245" t="s">
        <v>6269</v>
      </c>
      <c r="D2341" s="245">
        <v>2017</v>
      </c>
      <c r="E2341" s="246">
        <v>43808</v>
      </c>
      <c r="F2341" s="245" t="s">
        <v>7384</v>
      </c>
      <c r="G2341" s="247" t="s">
        <v>8136</v>
      </c>
      <c r="H2341" s="248" t="s">
        <v>7729</v>
      </c>
      <c r="I2341" s="249">
        <v>2434</v>
      </c>
      <c r="J2341" s="249">
        <v>57</v>
      </c>
      <c r="K2341" s="250">
        <v>1.3143045363485661</v>
      </c>
      <c r="L2341" s="251" t="s">
        <v>7730</v>
      </c>
      <c r="M2341" s="251" t="s">
        <v>6898</v>
      </c>
      <c r="N2341" s="245"/>
      <c r="S2341" s="251" t="s">
        <v>8717</v>
      </c>
    </row>
    <row r="2342" spans="1:20">
      <c r="A2342" s="245" t="s">
        <v>6267</v>
      </c>
      <c r="B2342" s="245" t="s">
        <v>6268</v>
      </c>
      <c r="C2342" s="245" t="s">
        <v>6269</v>
      </c>
      <c r="D2342" s="245">
        <v>2017</v>
      </c>
      <c r="E2342" s="246">
        <v>43808</v>
      </c>
      <c r="F2342" s="245" t="s">
        <v>6372</v>
      </c>
      <c r="G2342" s="247" t="s">
        <v>5993</v>
      </c>
      <c r="H2342" s="248" t="s">
        <v>7729</v>
      </c>
      <c r="I2342" s="249">
        <v>6296</v>
      </c>
      <c r="J2342" s="249">
        <v>74</v>
      </c>
      <c r="K2342" s="250">
        <v>1.5537085661263894</v>
      </c>
      <c r="L2342" s="251" t="s">
        <v>7730</v>
      </c>
      <c r="M2342" s="251" t="s">
        <v>7729</v>
      </c>
      <c r="N2342" s="245"/>
      <c r="S2342" s="251" t="s">
        <v>8714</v>
      </c>
      <c r="T2342" s="251" t="s">
        <v>8714</v>
      </c>
    </row>
    <row r="2343" spans="1:20">
      <c r="A2343" s="245" t="s">
        <v>6267</v>
      </c>
      <c r="B2343" s="245" t="s">
        <v>6268</v>
      </c>
      <c r="C2343" s="245" t="s">
        <v>6269</v>
      </c>
      <c r="D2343" s="245">
        <v>2017</v>
      </c>
      <c r="E2343" s="246">
        <v>43808</v>
      </c>
      <c r="F2343" s="245" t="s">
        <v>6996</v>
      </c>
      <c r="G2343" s="247" t="s">
        <v>8137</v>
      </c>
      <c r="H2343" s="248" t="s">
        <v>7729</v>
      </c>
      <c r="I2343" s="249">
        <v>3750</v>
      </c>
      <c r="J2343" s="249">
        <v>63</v>
      </c>
      <c r="K2343" s="250">
        <v>1.4997180530060348</v>
      </c>
      <c r="L2343" s="251" t="s">
        <v>7730</v>
      </c>
      <c r="M2343" s="251" t="s">
        <v>6898</v>
      </c>
      <c r="N2343" s="245"/>
      <c r="S2343" s="251" t="s">
        <v>8717</v>
      </c>
    </row>
    <row r="2344" spans="1:20">
      <c r="A2344" s="245" t="s">
        <v>6267</v>
      </c>
      <c r="B2344" s="245" t="s">
        <v>6268</v>
      </c>
      <c r="C2344" s="245" t="s">
        <v>6269</v>
      </c>
      <c r="D2344" s="245">
        <v>2017</v>
      </c>
      <c r="E2344" s="246">
        <v>43808</v>
      </c>
      <c r="F2344" s="245" t="s">
        <v>6960</v>
      </c>
      <c r="G2344" s="247" t="s">
        <v>8138</v>
      </c>
      <c r="H2344" s="248" t="s">
        <v>7729</v>
      </c>
      <c r="I2344" s="249">
        <v>4288</v>
      </c>
      <c r="J2344" s="249">
        <v>65</v>
      </c>
      <c r="K2344" s="250">
        <v>1.5614019116977695</v>
      </c>
      <c r="L2344" s="251" t="s">
        <v>7730</v>
      </c>
      <c r="M2344" s="251" t="s">
        <v>6898</v>
      </c>
      <c r="N2344" s="245"/>
      <c r="S2344" s="251" t="s">
        <v>8717</v>
      </c>
    </row>
    <row r="2345" spans="1:20">
      <c r="A2345" s="245" t="s">
        <v>6267</v>
      </c>
      <c r="B2345" s="245" t="s">
        <v>6268</v>
      </c>
      <c r="C2345" s="245" t="s">
        <v>6269</v>
      </c>
      <c r="D2345" s="245">
        <v>2017</v>
      </c>
      <c r="E2345" s="246">
        <v>43808</v>
      </c>
      <c r="F2345" s="245" t="s">
        <v>6375</v>
      </c>
      <c r="G2345" s="247" t="s">
        <v>8139</v>
      </c>
      <c r="H2345" s="248" t="s">
        <v>7729</v>
      </c>
      <c r="I2345" s="249">
        <v>6918</v>
      </c>
      <c r="J2345" s="249">
        <v>74</v>
      </c>
      <c r="K2345" s="250">
        <v>1.7072039168459914</v>
      </c>
      <c r="L2345" s="251" t="s">
        <v>7730</v>
      </c>
      <c r="M2345" s="251" t="s">
        <v>6898</v>
      </c>
      <c r="N2345" s="245"/>
      <c r="S2345" s="251" t="s">
        <v>8717</v>
      </c>
    </row>
    <row r="2346" spans="1:20">
      <c r="A2346" s="245" t="s">
        <v>6267</v>
      </c>
      <c r="B2346" s="245" t="s">
        <v>6268</v>
      </c>
      <c r="C2346" s="245" t="s">
        <v>6269</v>
      </c>
      <c r="D2346" s="245">
        <v>2017</v>
      </c>
      <c r="E2346" s="246">
        <v>43808</v>
      </c>
      <c r="F2346" s="245" t="s">
        <v>6646</v>
      </c>
      <c r="G2346" s="247" t="s">
        <v>8140</v>
      </c>
      <c r="H2346" s="248" t="s">
        <v>7729</v>
      </c>
      <c r="I2346" s="249">
        <v>6400</v>
      </c>
      <c r="J2346" s="249">
        <v>72</v>
      </c>
      <c r="K2346" s="250">
        <v>1.7146776406035666</v>
      </c>
      <c r="L2346" s="251" t="s">
        <v>7730</v>
      </c>
      <c r="M2346" s="251" t="s">
        <v>6898</v>
      </c>
      <c r="N2346" s="245"/>
      <c r="S2346" s="251" t="s">
        <v>8717</v>
      </c>
    </row>
    <row r="2347" spans="1:20">
      <c r="A2347" s="245" t="s">
        <v>6267</v>
      </c>
      <c r="B2347" s="245" t="s">
        <v>6268</v>
      </c>
      <c r="C2347" s="245" t="s">
        <v>6269</v>
      </c>
      <c r="D2347" s="245">
        <v>2017</v>
      </c>
      <c r="E2347" s="246">
        <v>43808</v>
      </c>
      <c r="F2347" s="245" t="s">
        <v>6745</v>
      </c>
      <c r="G2347" s="247" t="s">
        <v>8141</v>
      </c>
      <c r="H2347" s="248" t="s">
        <v>7729</v>
      </c>
      <c r="I2347" s="249">
        <v>2872</v>
      </c>
      <c r="J2347" s="249">
        <v>57</v>
      </c>
      <c r="K2347" s="250">
        <v>1.5508145556257524</v>
      </c>
      <c r="L2347" s="251" t="s">
        <v>6273</v>
      </c>
      <c r="N2347" s="245"/>
    </row>
    <row r="2348" spans="1:20">
      <c r="A2348" s="245" t="s">
        <v>6267</v>
      </c>
      <c r="B2348" s="245" t="s">
        <v>6268</v>
      </c>
      <c r="C2348" s="245" t="s">
        <v>6269</v>
      </c>
      <c r="D2348" s="245">
        <v>2017</v>
      </c>
      <c r="E2348" s="246">
        <v>43808</v>
      </c>
      <c r="F2348" s="245" t="s">
        <v>6359</v>
      </c>
      <c r="G2348" s="247" t="s">
        <v>8142</v>
      </c>
      <c r="H2348" s="248" t="s">
        <v>7729</v>
      </c>
      <c r="I2348" s="249">
        <v>2834</v>
      </c>
      <c r="J2348" s="249">
        <v>60</v>
      </c>
      <c r="K2348" s="250">
        <v>1.3120370370370371</v>
      </c>
      <c r="L2348" s="251" t="s">
        <v>7730</v>
      </c>
      <c r="M2348" s="251" t="s">
        <v>6898</v>
      </c>
      <c r="N2348" s="245"/>
      <c r="S2348" s="251" t="s">
        <v>8717</v>
      </c>
    </row>
    <row r="2349" spans="1:20">
      <c r="A2349" s="245" t="s">
        <v>6267</v>
      </c>
      <c r="B2349" s="245" t="s">
        <v>6268</v>
      </c>
      <c r="C2349" s="245" t="s">
        <v>6269</v>
      </c>
      <c r="D2349" s="245">
        <v>2017</v>
      </c>
      <c r="E2349" s="246">
        <v>43808</v>
      </c>
      <c r="F2349" s="245" t="s">
        <v>6330</v>
      </c>
      <c r="G2349" s="247" t="s">
        <v>8143</v>
      </c>
      <c r="H2349" s="248" t="s">
        <v>7729</v>
      </c>
      <c r="I2349" s="249">
        <v>4618</v>
      </c>
      <c r="J2349" s="249">
        <v>65</v>
      </c>
      <c r="K2349" s="250">
        <v>1.6815657715066001</v>
      </c>
      <c r="L2349" s="251" t="s">
        <v>7730</v>
      </c>
      <c r="M2349" s="251" t="s">
        <v>6898</v>
      </c>
      <c r="N2349" s="245"/>
      <c r="S2349" s="251" t="s">
        <v>8717</v>
      </c>
    </row>
    <row r="2350" spans="1:20">
      <c r="A2350" s="245" t="s">
        <v>6267</v>
      </c>
      <c r="B2350" s="245" t="s">
        <v>6268</v>
      </c>
      <c r="C2350" s="245" t="s">
        <v>6269</v>
      </c>
      <c r="D2350" s="245">
        <v>2017</v>
      </c>
      <c r="E2350" s="246">
        <v>43808</v>
      </c>
      <c r="F2350" s="245" t="s">
        <v>6513</v>
      </c>
      <c r="G2350" s="247" t="s">
        <v>8144</v>
      </c>
      <c r="H2350" s="248" t="s">
        <v>7729</v>
      </c>
      <c r="I2350" s="249">
        <v>3348</v>
      </c>
      <c r="J2350" s="249">
        <v>59</v>
      </c>
      <c r="K2350" s="250">
        <v>1.6301569293842115</v>
      </c>
      <c r="L2350" s="251" t="s">
        <v>6273</v>
      </c>
      <c r="N2350" s="245"/>
    </row>
    <row r="2351" spans="1:20">
      <c r="A2351" s="245" t="s">
        <v>6267</v>
      </c>
      <c r="B2351" s="245" t="s">
        <v>6268</v>
      </c>
      <c r="C2351" s="245" t="s">
        <v>6269</v>
      </c>
      <c r="D2351" s="245">
        <v>2017</v>
      </c>
      <c r="E2351" s="246">
        <v>43808</v>
      </c>
      <c r="F2351" s="245" t="s">
        <v>6848</v>
      </c>
      <c r="G2351" s="247" t="s">
        <v>8145</v>
      </c>
      <c r="H2351" s="248" t="s">
        <v>7729</v>
      </c>
      <c r="I2351" s="249">
        <v>5050</v>
      </c>
      <c r="J2351" s="249">
        <v>67</v>
      </c>
      <c r="K2351" s="250">
        <v>1.6790629166486568</v>
      </c>
      <c r="L2351" s="251" t="s">
        <v>7730</v>
      </c>
      <c r="M2351" s="251" t="s">
        <v>6898</v>
      </c>
      <c r="N2351" s="245"/>
      <c r="S2351" s="251" t="s">
        <v>8717</v>
      </c>
    </row>
    <row r="2352" spans="1:20">
      <c r="A2352" s="245" t="s">
        <v>6267</v>
      </c>
      <c r="B2352" s="245" t="s">
        <v>6268</v>
      </c>
      <c r="C2352" s="245" t="s">
        <v>6269</v>
      </c>
      <c r="D2352" s="245">
        <v>2017</v>
      </c>
      <c r="E2352" s="246">
        <v>43808</v>
      </c>
      <c r="F2352" s="245" t="s">
        <v>6354</v>
      </c>
      <c r="G2352" s="247" t="s">
        <v>8146</v>
      </c>
      <c r="H2352" s="248" t="s">
        <v>7729</v>
      </c>
      <c r="I2352" s="249">
        <v>3750</v>
      </c>
      <c r="J2352" s="249">
        <v>63</v>
      </c>
      <c r="K2352" s="250">
        <v>1.4997180530060348</v>
      </c>
      <c r="L2352" s="251" t="s">
        <v>7730</v>
      </c>
      <c r="M2352" s="251" t="s">
        <v>6898</v>
      </c>
      <c r="N2352" s="245"/>
      <c r="S2352" s="251" t="s">
        <v>8717</v>
      </c>
    </row>
    <row r="2353" spans="1:20">
      <c r="A2353" s="245" t="s">
        <v>6267</v>
      </c>
      <c r="B2353" s="245" t="s">
        <v>6268</v>
      </c>
      <c r="C2353" s="245" t="s">
        <v>6269</v>
      </c>
      <c r="D2353" s="245">
        <v>2017</v>
      </c>
      <c r="E2353" s="246">
        <v>43808</v>
      </c>
      <c r="F2353" s="245" t="s">
        <v>6631</v>
      </c>
      <c r="G2353" s="247" t="s">
        <v>8147</v>
      </c>
      <c r="H2353" s="248" t="s">
        <v>7729</v>
      </c>
      <c r="I2353" s="249">
        <v>3572</v>
      </c>
      <c r="J2353" s="249">
        <v>63</v>
      </c>
      <c r="K2353" s="250">
        <v>1.428531436090015</v>
      </c>
      <c r="L2353" s="251" t="s">
        <v>7730</v>
      </c>
      <c r="M2353" s="251" t="s">
        <v>7729</v>
      </c>
      <c r="N2353" s="245"/>
      <c r="S2353" s="251" t="s">
        <v>8714</v>
      </c>
      <c r="T2353" s="251" t="s">
        <v>8714</v>
      </c>
    </row>
    <row r="2354" spans="1:20">
      <c r="A2354" s="245" t="s">
        <v>6267</v>
      </c>
      <c r="B2354" s="245" t="s">
        <v>6268</v>
      </c>
      <c r="C2354" s="245" t="s">
        <v>6269</v>
      </c>
      <c r="D2354" s="245">
        <v>2017</v>
      </c>
      <c r="E2354" s="246">
        <v>43808</v>
      </c>
      <c r="F2354" s="245" t="s">
        <v>7251</v>
      </c>
      <c r="G2354" s="247" t="s">
        <v>8148</v>
      </c>
      <c r="H2354" s="248" t="s">
        <v>7729</v>
      </c>
      <c r="I2354" s="249">
        <v>2826</v>
      </c>
      <c r="J2354" s="249">
        <v>58</v>
      </c>
      <c r="K2354" s="250">
        <v>1.4483988683422855</v>
      </c>
      <c r="L2354" s="251" t="s">
        <v>7730</v>
      </c>
      <c r="M2354" s="251" t="s">
        <v>6898</v>
      </c>
      <c r="N2354" s="245"/>
      <c r="S2354" s="251" t="s">
        <v>8717</v>
      </c>
    </row>
    <row r="2355" spans="1:20">
      <c r="A2355" s="245" t="s">
        <v>6267</v>
      </c>
      <c r="B2355" s="245" t="s">
        <v>6268</v>
      </c>
      <c r="C2355" s="245" t="s">
        <v>6269</v>
      </c>
      <c r="D2355" s="245">
        <v>2017</v>
      </c>
      <c r="E2355" s="246">
        <v>43808</v>
      </c>
      <c r="F2355" s="245" t="s">
        <v>6946</v>
      </c>
      <c r="G2355" s="247" t="s">
        <v>8149</v>
      </c>
      <c r="H2355" s="248" t="s">
        <v>7729</v>
      </c>
      <c r="I2355" s="249">
        <v>6474</v>
      </c>
      <c r="J2355" s="249">
        <v>73</v>
      </c>
      <c r="K2355" s="250">
        <v>1.6641946238853313</v>
      </c>
      <c r="L2355" s="251" t="s">
        <v>7730</v>
      </c>
      <c r="M2355" s="251" t="s">
        <v>6898</v>
      </c>
      <c r="N2355" s="245"/>
      <c r="S2355" s="251" t="s">
        <v>8717</v>
      </c>
    </row>
    <row r="2356" spans="1:20">
      <c r="A2356" s="245" t="s">
        <v>6267</v>
      </c>
      <c r="B2356" s="245" t="s">
        <v>6268</v>
      </c>
      <c r="C2356" s="245" t="s">
        <v>6269</v>
      </c>
      <c r="D2356" s="245">
        <v>2017</v>
      </c>
      <c r="E2356" s="246">
        <v>43808</v>
      </c>
      <c r="F2356" s="245" t="s">
        <v>6366</v>
      </c>
      <c r="G2356" s="247" t="s">
        <v>8150</v>
      </c>
      <c r="H2356" s="248" t="s">
        <v>7729</v>
      </c>
      <c r="I2356" s="249">
        <v>2978</v>
      </c>
      <c r="J2356" s="249">
        <v>59</v>
      </c>
      <c r="K2356" s="250">
        <v>1.4500021910711416</v>
      </c>
      <c r="L2356" s="251" t="s">
        <v>7730</v>
      </c>
      <c r="M2356" s="251" t="s">
        <v>6898</v>
      </c>
      <c r="N2356" s="245"/>
      <c r="S2356" s="251" t="s">
        <v>8717</v>
      </c>
    </row>
    <row r="2357" spans="1:20">
      <c r="A2357" s="245" t="s">
        <v>6267</v>
      </c>
      <c r="B2357" s="245" t="s">
        <v>6268</v>
      </c>
      <c r="C2357" s="245" t="s">
        <v>6269</v>
      </c>
      <c r="D2357" s="245">
        <v>2017</v>
      </c>
      <c r="E2357" s="246">
        <v>43808</v>
      </c>
      <c r="F2357" s="245" t="s">
        <v>6330</v>
      </c>
      <c r="G2357" s="247" t="s">
        <v>8151</v>
      </c>
      <c r="H2357" s="248" t="s">
        <v>7729</v>
      </c>
      <c r="I2357" s="249">
        <v>5852</v>
      </c>
      <c r="J2357" s="249">
        <v>74</v>
      </c>
      <c r="K2357" s="250">
        <v>1.4441395376384421</v>
      </c>
      <c r="L2357" s="251" t="s">
        <v>7730</v>
      </c>
      <c r="M2357" s="251" t="s">
        <v>6898</v>
      </c>
      <c r="N2357" s="245"/>
      <c r="S2357" s="251" t="s">
        <v>8717</v>
      </c>
    </row>
    <row r="2358" spans="1:20">
      <c r="A2358" s="245" t="s">
        <v>6267</v>
      </c>
      <c r="B2358" s="245" t="s">
        <v>6268</v>
      </c>
      <c r="C2358" s="245" t="s">
        <v>6269</v>
      </c>
      <c r="D2358" s="245">
        <v>2017</v>
      </c>
      <c r="E2358" s="246">
        <v>43808</v>
      </c>
      <c r="F2358" s="245" t="s">
        <v>6715</v>
      </c>
      <c r="G2358" s="247" t="s">
        <v>8152</v>
      </c>
      <c r="H2358" s="248" t="s">
        <v>7729</v>
      </c>
      <c r="I2358" s="249">
        <v>3460</v>
      </c>
      <c r="J2358" s="249">
        <v>60</v>
      </c>
      <c r="K2358" s="250">
        <v>1.6018518518518519</v>
      </c>
      <c r="L2358" s="251" t="s">
        <v>7730</v>
      </c>
      <c r="M2358" s="251" t="s">
        <v>6898</v>
      </c>
      <c r="N2358" s="245"/>
      <c r="S2358" s="251" t="s">
        <v>8717</v>
      </c>
    </row>
    <row r="2359" spans="1:20">
      <c r="A2359" s="245" t="s">
        <v>6267</v>
      </c>
      <c r="B2359" s="245" t="s">
        <v>6268</v>
      </c>
      <c r="C2359" s="245" t="s">
        <v>6269</v>
      </c>
      <c r="D2359" s="245">
        <v>2017</v>
      </c>
      <c r="E2359" s="246">
        <v>43808</v>
      </c>
      <c r="F2359" s="245" t="s">
        <v>6698</v>
      </c>
      <c r="G2359" s="247" t="s">
        <v>8153</v>
      </c>
      <c r="H2359" s="248" t="s">
        <v>7729</v>
      </c>
      <c r="I2359" s="249">
        <v>5526</v>
      </c>
      <c r="J2359" s="249">
        <v>73</v>
      </c>
      <c r="K2359" s="250">
        <v>1.420503474141233</v>
      </c>
      <c r="L2359" s="251" t="s">
        <v>7730</v>
      </c>
      <c r="M2359" s="251" t="s">
        <v>7729</v>
      </c>
      <c r="N2359" s="245"/>
      <c r="S2359" s="251" t="s">
        <v>8711</v>
      </c>
      <c r="T2359" s="251" t="s">
        <v>8711</v>
      </c>
    </row>
    <row r="2360" spans="1:20">
      <c r="A2360" s="245" t="s">
        <v>6267</v>
      </c>
      <c r="B2360" s="245" t="s">
        <v>6268</v>
      </c>
      <c r="C2360" s="245" t="s">
        <v>6269</v>
      </c>
      <c r="D2360" s="245">
        <v>2017</v>
      </c>
      <c r="E2360" s="246">
        <v>43808</v>
      </c>
      <c r="F2360" s="245" t="s">
        <v>7097</v>
      </c>
      <c r="G2360" s="247" t="s">
        <v>8154</v>
      </c>
      <c r="H2360" s="248" t="s">
        <v>7729</v>
      </c>
      <c r="I2360" s="249">
        <v>4974</v>
      </c>
      <c r="J2360" s="249">
        <v>69</v>
      </c>
      <c r="K2360" s="250">
        <v>1.5141137685725505</v>
      </c>
      <c r="L2360" s="251" t="s">
        <v>7730</v>
      </c>
      <c r="M2360" s="251" t="s">
        <v>6898</v>
      </c>
      <c r="N2360" s="245"/>
      <c r="S2360" s="251" t="s">
        <v>8717</v>
      </c>
    </row>
    <row r="2361" spans="1:20">
      <c r="A2361" s="245" t="s">
        <v>6267</v>
      </c>
      <c r="B2361" s="245" t="s">
        <v>6268</v>
      </c>
      <c r="C2361" s="245" t="s">
        <v>6269</v>
      </c>
      <c r="D2361" s="245">
        <v>2017</v>
      </c>
      <c r="E2361" s="246">
        <v>43808</v>
      </c>
      <c r="F2361" s="245" t="s">
        <v>6800</v>
      </c>
      <c r="G2361" s="247" t="s">
        <v>8155</v>
      </c>
      <c r="H2361" s="248" t="s">
        <v>7729</v>
      </c>
      <c r="I2361" s="249">
        <v>4046</v>
      </c>
      <c r="J2361" s="249">
        <v>62</v>
      </c>
      <c r="K2361" s="250">
        <v>1.6976603672250008</v>
      </c>
      <c r="L2361" s="251" t="s">
        <v>7730</v>
      </c>
      <c r="M2361" s="251" t="s">
        <v>6898</v>
      </c>
      <c r="N2361" s="245"/>
      <c r="S2361" s="251" t="s">
        <v>8717</v>
      </c>
    </row>
    <row r="2362" spans="1:20">
      <c r="A2362" s="245" t="s">
        <v>6267</v>
      </c>
      <c r="B2362" s="245" t="s">
        <v>6268</v>
      </c>
      <c r="C2362" s="245" t="s">
        <v>6269</v>
      </c>
      <c r="D2362" s="245">
        <v>2017</v>
      </c>
      <c r="E2362" s="246">
        <v>43808</v>
      </c>
      <c r="F2362" s="245" t="s">
        <v>6800</v>
      </c>
      <c r="G2362" s="247" t="s">
        <v>8156</v>
      </c>
      <c r="H2362" s="248" t="s">
        <v>7729</v>
      </c>
      <c r="I2362" s="249">
        <v>3748</v>
      </c>
      <c r="J2362" s="249">
        <v>63</v>
      </c>
      <c r="K2362" s="250">
        <v>1.4989182033777648</v>
      </c>
      <c r="L2362" s="251" t="s">
        <v>7730</v>
      </c>
      <c r="M2362" s="251" t="s">
        <v>6898</v>
      </c>
      <c r="N2362" s="245"/>
      <c r="S2362" s="251" t="s">
        <v>8717</v>
      </c>
    </row>
    <row r="2363" spans="1:20">
      <c r="A2363" s="245" t="s">
        <v>6267</v>
      </c>
      <c r="B2363" s="245" t="s">
        <v>6268</v>
      </c>
      <c r="C2363" s="245" t="s">
        <v>6269</v>
      </c>
      <c r="D2363" s="245">
        <v>2017</v>
      </c>
      <c r="E2363" s="246">
        <v>43808</v>
      </c>
      <c r="F2363" s="245" t="s">
        <v>6684</v>
      </c>
      <c r="G2363" s="247" t="s">
        <v>8157</v>
      </c>
      <c r="H2363" s="248" t="s">
        <v>7729</v>
      </c>
      <c r="I2363" s="249">
        <v>4310</v>
      </c>
      <c r="J2363" s="249">
        <v>66</v>
      </c>
      <c r="K2363" s="250">
        <v>1.4991512925397223</v>
      </c>
      <c r="L2363" s="251" t="s">
        <v>7730</v>
      </c>
      <c r="M2363" s="251" t="s">
        <v>6898</v>
      </c>
      <c r="N2363" s="245"/>
      <c r="S2363" s="251" t="s">
        <v>8717</v>
      </c>
    </row>
    <row r="2364" spans="1:20">
      <c r="A2364" s="245" t="s">
        <v>6267</v>
      </c>
      <c r="B2364" s="245" t="s">
        <v>6268</v>
      </c>
      <c r="C2364" s="245" t="s">
        <v>6269</v>
      </c>
      <c r="D2364" s="245">
        <v>2017</v>
      </c>
      <c r="E2364" s="246">
        <v>43808</v>
      </c>
      <c r="F2364" s="245" t="s">
        <v>7093</v>
      </c>
      <c r="G2364" s="247" t="s">
        <v>8158</v>
      </c>
      <c r="H2364" s="248" t="s">
        <v>7729</v>
      </c>
      <c r="I2364" s="249">
        <v>4350</v>
      </c>
      <c r="J2364" s="249">
        <v>64</v>
      </c>
      <c r="K2364" s="250">
        <v>1.659393310546875</v>
      </c>
      <c r="L2364" s="251" t="s">
        <v>7730</v>
      </c>
      <c r="M2364" s="251" t="s">
        <v>6898</v>
      </c>
      <c r="N2364" s="245"/>
      <c r="S2364" s="251" t="s">
        <v>8717</v>
      </c>
    </row>
    <row r="2365" spans="1:20">
      <c r="A2365" s="245" t="s">
        <v>6267</v>
      </c>
      <c r="B2365" s="245" t="s">
        <v>6268</v>
      </c>
      <c r="C2365" s="245" t="s">
        <v>6269</v>
      </c>
      <c r="D2365" s="245">
        <v>2017</v>
      </c>
      <c r="E2365" s="246">
        <v>43808</v>
      </c>
      <c r="F2365" s="245" t="s">
        <v>7251</v>
      </c>
      <c r="G2365" s="247" t="s">
        <v>8159</v>
      </c>
      <c r="H2365" s="248" t="s">
        <v>7729</v>
      </c>
      <c r="I2365" s="249">
        <v>4212</v>
      </c>
      <c r="J2365" s="249">
        <v>66</v>
      </c>
      <c r="K2365" s="250">
        <v>1.4650638617580767</v>
      </c>
      <c r="L2365" s="251" t="s">
        <v>7730</v>
      </c>
      <c r="M2365" s="251" t="s">
        <v>6898</v>
      </c>
      <c r="N2365" s="245"/>
      <c r="S2365" s="251" t="s">
        <v>8717</v>
      </c>
    </row>
    <row r="2366" spans="1:20">
      <c r="A2366" s="245" t="s">
        <v>6267</v>
      </c>
      <c r="B2366" s="245" t="s">
        <v>6268</v>
      </c>
      <c r="C2366" s="245" t="s">
        <v>6269</v>
      </c>
      <c r="D2366" s="245">
        <v>2017</v>
      </c>
      <c r="E2366" s="246">
        <v>43808</v>
      </c>
      <c r="F2366" s="245" t="s">
        <v>6537</v>
      </c>
      <c r="G2366" s="247" t="s">
        <v>8160</v>
      </c>
      <c r="H2366" s="248" t="s">
        <v>7729</v>
      </c>
      <c r="I2366" s="249">
        <v>5104</v>
      </c>
      <c r="J2366" s="249">
        <v>70</v>
      </c>
      <c r="K2366" s="250">
        <v>1.4880466472303207</v>
      </c>
      <c r="L2366" s="251" t="s">
        <v>7730</v>
      </c>
      <c r="N2366" s="245" t="s">
        <v>6278</v>
      </c>
    </row>
    <row r="2367" spans="1:20">
      <c r="A2367" s="245" t="s">
        <v>6267</v>
      </c>
      <c r="B2367" s="245" t="s">
        <v>6268</v>
      </c>
      <c r="C2367" s="245" t="s">
        <v>6269</v>
      </c>
      <c r="D2367" s="245">
        <v>2017</v>
      </c>
      <c r="E2367" s="246">
        <v>43808</v>
      </c>
      <c r="F2367" s="245" t="s">
        <v>6551</v>
      </c>
      <c r="G2367" s="247" t="s">
        <v>8161</v>
      </c>
      <c r="H2367" s="248" t="s">
        <v>7729</v>
      </c>
      <c r="I2367" s="249">
        <v>5238</v>
      </c>
      <c r="J2367" s="249">
        <v>73</v>
      </c>
      <c r="K2367" s="250">
        <v>1.3464707197885954</v>
      </c>
      <c r="L2367" s="251" t="s">
        <v>7730</v>
      </c>
      <c r="M2367" s="251" t="s">
        <v>6898</v>
      </c>
      <c r="N2367" s="245"/>
      <c r="S2367" s="251" t="s">
        <v>8717</v>
      </c>
    </row>
    <row r="2368" spans="1:20">
      <c r="A2368" s="245" t="s">
        <v>6267</v>
      </c>
      <c r="B2368" s="245" t="s">
        <v>6268</v>
      </c>
      <c r="C2368" s="245" t="s">
        <v>6269</v>
      </c>
      <c r="D2368" s="245">
        <v>2017</v>
      </c>
      <c r="E2368" s="246">
        <v>43808</v>
      </c>
      <c r="F2368" s="245" t="s">
        <v>6823</v>
      </c>
      <c r="G2368" s="247" t="s">
        <v>8162</v>
      </c>
      <c r="H2368" s="248" t="s">
        <v>7729</v>
      </c>
      <c r="I2368" s="249">
        <v>6230</v>
      </c>
      <c r="J2368" s="249">
        <v>72</v>
      </c>
      <c r="K2368" s="250">
        <v>1.6691315157750342</v>
      </c>
      <c r="L2368" s="251" t="s">
        <v>7730</v>
      </c>
      <c r="M2368" s="251" t="s">
        <v>6898</v>
      </c>
      <c r="N2368" s="245"/>
      <c r="S2368" s="251" t="s">
        <v>8717</v>
      </c>
    </row>
    <row r="2369" spans="1:20">
      <c r="A2369" s="245" t="s">
        <v>6267</v>
      </c>
      <c r="B2369" s="245" t="s">
        <v>6268</v>
      </c>
      <c r="C2369" s="245" t="s">
        <v>6269</v>
      </c>
      <c r="D2369" s="245">
        <v>2017</v>
      </c>
      <c r="E2369" s="246">
        <v>43808</v>
      </c>
      <c r="F2369" s="245" t="s">
        <v>6677</v>
      </c>
      <c r="G2369" s="247" t="s">
        <v>8163</v>
      </c>
      <c r="H2369" s="248" t="s">
        <v>7729</v>
      </c>
      <c r="I2369" s="249">
        <v>3984</v>
      </c>
      <c r="J2369" s="249">
        <v>63</v>
      </c>
      <c r="K2369" s="250">
        <v>1.5933004595136115</v>
      </c>
      <c r="L2369" s="251" t="s">
        <v>7730</v>
      </c>
      <c r="M2369" s="251" t="s">
        <v>6898</v>
      </c>
      <c r="N2369" s="245"/>
      <c r="S2369" s="251" t="s">
        <v>8717</v>
      </c>
    </row>
    <row r="2370" spans="1:20">
      <c r="A2370" s="245" t="s">
        <v>6267</v>
      </c>
      <c r="B2370" s="245" t="s">
        <v>6268</v>
      </c>
      <c r="C2370" s="245" t="s">
        <v>6269</v>
      </c>
      <c r="D2370" s="245">
        <v>2017</v>
      </c>
      <c r="E2370" s="246">
        <v>43808</v>
      </c>
      <c r="F2370" s="245" t="s">
        <v>6986</v>
      </c>
      <c r="G2370" s="247" t="s">
        <v>8164</v>
      </c>
      <c r="H2370" s="248" t="s">
        <v>7729</v>
      </c>
      <c r="I2370" s="249">
        <v>4104</v>
      </c>
      <c r="J2370" s="249">
        <v>64</v>
      </c>
      <c r="K2370" s="250">
        <v>1.5655517578125</v>
      </c>
      <c r="L2370" s="251" t="s">
        <v>7730</v>
      </c>
      <c r="M2370" s="251" t="s">
        <v>8712</v>
      </c>
      <c r="N2370" s="245"/>
      <c r="S2370" s="251" t="s">
        <v>5923</v>
      </c>
      <c r="T2370" s="251" t="s">
        <v>8716</v>
      </c>
    </row>
    <row r="2371" spans="1:20">
      <c r="A2371" s="245" t="s">
        <v>6267</v>
      </c>
      <c r="B2371" s="245" t="s">
        <v>6268</v>
      </c>
      <c r="C2371" s="245" t="s">
        <v>6269</v>
      </c>
      <c r="D2371" s="245">
        <v>2017</v>
      </c>
      <c r="E2371" s="246">
        <v>43808</v>
      </c>
      <c r="F2371" s="245" t="s">
        <v>6462</v>
      </c>
      <c r="G2371" s="247" t="s">
        <v>8165</v>
      </c>
      <c r="H2371" s="248" t="s">
        <v>7729</v>
      </c>
      <c r="I2371" s="249">
        <v>3048</v>
      </c>
      <c r="J2371" s="249">
        <v>59</v>
      </c>
      <c r="K2371" s="250">
        <v>1.4840855199411818</v>
      </c>
      <c r="L2371" s="251" t="s">
        <v>7730</v>
      </c>
      <c r="M2371" s="251" t="s">
        <v>6898</v>
      </c>
      <c r="N2371" s="245"/>
      <c r="S2371" s="251" t="s">
        <v>8717</v>
      </c>
    </row>
    <row r="2372" spans="1:20">
      <c r="A2372" s="245" t="s">
        <v>6267</v>
      </c>
      <c r="B2372" s="245" t="s">
        <v>6268</v>
      </c>
      <c r="C2372" s="245" t="s">
        <v>6269</v>
      </c>
      <c r="D2372" s="245">
        <v>2017</v>
      </c>
      <c r="E2372" s="246">
        <v>43808</v>
      </c>
      <c r="F2372" s="245" t="s">
        <v>7188</v>
      </c>
      <c r="G2372" s="247" t="s">
        <v>8166</v>
      </c>
      <c r="H2372" s="248" t="s">
        <v>7729</v>
      </c>
      <c r="I2372" s="249">
        <v>5462</v>
      </c>
      <c r="J2372" s="249">
        <v>71</v>
      </c>
      <c r="K2372" s="250">
        <v>1.526077712056908</v>
      </c>
      <c r="L2372" s="251" t="s">
        <v>7730</v>
      </c>
      <c r="M2372" s="251" t="s">
        <v>6898</v>
      </c>
      <c r="N2372" s="245"/>
      <c r="S2372" s="251" t="s">
        <v>8717</v>
      </c>
    </row>
    <row r="2373" spans="1:20">
      <c r="A2373" s="245" t="s">
        <v>6267</v>
      </c>
      <c r="B2373" s="245" t="s">
        <v>6268</v>
      </c>
      <c r="C2373" s="245" t="s">
        <v>6269</v>
      </c>
      <c r="D2373" s="245">
        <v>2017</v>
      </c>
      <c r="E2373" s="246">
        <v>43808</v>
      </c>
      <c r="F2373" s="245" t="s">
        <v>6709</v>
      </c>
      <c r="G2373" s="247" t="s">
        <v>8167</v>
      </c>
      <c r="H2373" s="248" t="s">
        <v>7729</v>
      </c>
      <c r="I2373" s="249">
        <v>3642</v>
      </c>
      <c r="J2373" s="249">
        <v>63</v>
      </c>
      <c r="K2373" s="250">
        <v>1.456526173079461</v>
      </c>
      <c r="L2373" s="251" t="s">
        <v>7730</v>
      </c>
      <c r="M2373" s="251" t="s">
        <v>6898</v>
      </c>
      <c r="N2373" s="245"/>
      <c r="S2373" s="251" t="s">
        <v>8717</v>
      </c>
    </row>
    <row r="2374" spans="1:20">
      <c r="A2374" s="245" t="s">
        <v>6267</v>
      </c>
      <c r="B2374" s="245" t="s">
        <v>6268</v>
      </c>
      <c r="C2374" s="245" t="s">
        <v>6269</v>
      </c>
      <c r="D2374" s="245">
        <v>2017</v>
      </c>
      <c r="E2374" s="246">
        <v>43808</v>
      </c>
      <c r="F2374" s="245" t="s">
        <v>6289</v>
      </c>
      <c r="G2374" s="247" t="s">
        <v>8168</v>
      </c>
      <c r="H2374" s="248" t="s">
        <v>7729</v>
      </c>
      <c r="I2374" s="249">
        <v>3424</v>
      </c>
      <c r="J2374" s="249">
        <v>62</v>
      </c>
      <c r="K2374" s="250">
        <v>1.4366755060253096</v>
      </c>
      <c r="L2374" s="251" t="s">
        <v>7730</v>
      </c>
      <c r="M2374" s="251" t="s">
        <v>6898</v>
      </c>
      <c r="N2374" s="245"/>
      <c r="S2374" s="251" t="s">
        <v>8717</v>
      </c>
    </row>
    <row r="2375" spans="1:20">
      <c r="A2375" s="245" t="s">
        <v>6267</v>
      </c>
      <c r="B2375" s="245" t="s">
        <v>6268</v>
      </c>
      <c r="C2375" s="245" t="s">
        <v>6269</v>
      </c>
      <c r="D2375" s="245">
        <v>2017</v>
      </c>
      <c r="E2375" s="246">
        <v>43808</v>
      </c>
      <c r="F2375" s="245" t="s">
        <v>6956</v>
      </c>
      <c r="G2375" s="247" t="s">
        <v>8169</v>
      </c>
      <c r="H2375" s="248" t="s">
        <v>7729</v>
      </c>
      <c r="I2375" s="249">
        <v>5224</v>
      </c>
      <c r="J2375" s="249">
        <v>68</v>
      </c>
      <c r="K2375" s="250">
        <v>1.6614085080398941</v>
      </c>
      <c r="L2375" s="251" t="s">
        <v>7730</v>
      </c>
      <c r="M2375" s="251" t="s">
        <v>6898</v>
      </c>
      <c r="N2375" s="245"/>
      <c r="S2375" s="251" t="s">
        <v>8717</v>
      </c>
    </row>
    <row r="2376" spans="1:20">
      <c r="A2376" s="245" t="s">
        <v>6267</v>
      </c>
      <c r="B2376" s="245" t="s">
        <v>6268</v>
      </c>
      <c r="C2376" s="245" t="s">
        <v>6269</v>
      </c>
      <c r="D2376" s="245">
        <v>2017</v>
      </c>
      <c r="E2376" s="246">
        <v>43808</v>
      </c>
      <c r="F2376" s="245" t="s">
        <v>6308</v>
      </c>
      <c r="G2376" s="247" t="s">
        <v>8170</v>
      </c>
      <c r="H2376" s="248" t="s">
        <v>7729</v>
      </c>
      <c r="I2376" s="249">
        <v>5896</v>
      </c>
      <c r="J2376" s="249">
        <v>73</v>
      </c>
      <c r="K2376" s="250">
        <v>1.5156149988303853</v>
      </c>
      <c r="L2376" s="251" t="s">
        <v>7730</v>
      </c>
      <c r="M2376" s="251" t="s">
        <v>6898</v>
      </c>
      <c r="N2376" s="245"/>
      <c r="S2376" s="251" t="s">
        <v>8717</v>
      </c>
    </row>
    <row r="2377" spans="1:20">
      <c r="A2377" s="245" t="s">
        <v>6267</v>
      </c>
      <c r="B2377" s="245" t="s">
        <v>6268</v>
      </c>
      <c r="C2377" s="245" t="s">
        <v>6269</v>
      </c>
      <c r="D2377" s="245">
        <v>2017</v>
      </c>
      <c r="E2377" s="246">
        <v>43808</v>
      </c>
      <c r="F2377" s="245" t="s">
        <v>6956</v>
      </c>
      <c r="G2377" s="247" t="s">
        <v>8171</v>
      </c>
      <c r="H2377" s="248" t="s">
        <v>7729</v>
      </c>
      <c r="I2377" s="249">
        <v>5346</v>
      </c>
      <c r="J2377" s="249">
        <v>69</v>
      </c>
      <c r="K2377" s="250">
        <v>1.6273526752691707</v>
      </c>
      <c r="L2377" s="251" t="s">
        <v>7730</v>
      </c>
      <c r="M2377" s="251" t="s">
        <v>6898</v>
      </c>
      <c r="N2377" s="245"/>
      <c r="S2377" s="251" t="s">
        <v>8717</v>
      </c>
    </row>
    <row r="2378" spans="1:20">
      <c r="A2378" s="245" t="s">
        <v>6267</v>
      </c>
      <c r="B2378" s="245" t="s">
        <v>6268</v>
      </c>
      <c r="C2378" s="245" t="s">
        <v>6269</v>
      </c>
      <c r="D2378" s="245">
        <v>2017</v>
      </c>
      <c r="E2378" s="246">
        <v>43808</v>
      </c>
      <c r="F2378" s="245" t="s">
        <v>6921</v>
      </c>
      <c r="G2378" s="247" t="s">
        <v>8172</v>
      </c>
      <c r="H2378" s="248" t="s">
        <v>7729</v>
      </c>
      <c r="I2378" s="249">
        <v>4012</v>
      </c>
      <c r="J2378" s="249">
        <v>64</v>
      </c>
      <c r="K2378" s="250">
        <v>1.53045654296875</v>
      </c>
      <c r="L2378" s="251" t="s">
        <v>7730</v>
      </c>
      <c r="M2378" s="251" t="s">
        <v>6898</v>
      </c>
      <c r="N2378" s="245"/>
      <c r="S2378" s="251" t="s">
        <v>8717</v>
      </c>
    </row>
    <row r="2379" spans="1:20">
      <c r="A2379" s="245" t="s">
        <v>6267</v>
      </c>
      <c r="B2379" s="245" t="s">
        <v>6268</v>
      </c>
      <c r="C2379" s="245" t="s">
        <v>6269</v>
      </c>
      <c r="D2379" s="245">
        <v>2017</v>
      </c>
      <c r="E2379" s="246">
        <v>43808</v>
      </c>
      <c r="F2379" s="245" t="s">
        <v>7164</v>
      </c>
      <c r="G2379" s="247" t="s">
        <v>8173</v>
      </c>
      <c r="H2379" s="248" t="s">
        <v>7729</v>
      </c>
      <c r="I2379" s="249">
        <v>4778</v>
      </c>
      <c r="J2379" s="249">
        <v>69</v>
      </c>
      <c r="K2379" s="250">
        <v>1.4544502585926109</v>
      </c>
      <c r="L2379" s="251" t="s">
        <v>7730</v>
      </c>
      <c r="M2379" s="251" t="s">
        <v>6898</v>
      </c>
      <c r="N2379" s="245"/>
      <c r="S2379" s="251" t="s">
        <v>8717</v>
      </c>
    </row>
    <row r="2380" spans="1:20">
      <c r="A2380" s="245" t="s">
        <v>6267</v>
      </c>
      <c r="B2380" s="245" t="s">
        <v>6268</v>
      </c>
      <c r="C2380" s="245" t="s">
        <v>6269</v>
      </c>
      <c r="D2380" s="245">
        <v>2017</v>
      </c>
      <c r="E2380" s="246">
        <v>43808</v>
      </c>
      <c r="F2380" s="245" t="s">
        <v>6593</v>
      </c>
      <c r="G2380" s="247" t="s">
        <v>8174</v>
      </c>
      <c r="H2380" s="248" t="s">
        <v>7729</v>
      </c>
      <c r="I2380" s="249">
        <v>4898</v>
      </c>
      <c r="J2380" s="249">
        <v>69</v>
      </c>
      <c r="K2380" s="250">
        <v>1.4909789381721656</v>
      </c>
      <c r="L2380" s="251" t="s">
        <v>7730</v>
      </c>
      <c r="M2380" s="251" t="s">
        <v>6898</v>
      </c>
      <c r="N2380" s="245"/>
      <c r="S2380" s="251" t="s">
        <v>8717</v>
      </c>
    </row>
    <row r="2381" spans="1:20">
      <c r="A2381" s="245" t="s">
        <v>6267</v>
      </c>
      <c r="B2381" s="245" t="s">
        <v>6268</v>
      </c>
      <c r="C2381" s="245" t="s">
        <v>6269</v>
      </c>
      <c r="D2381" s="245">
        <v>2017</v>
      </c>
      <c r="E2381" s="246">
        <v>43808</v>
      </c>
      <c r="F2381" s="245" t="s">
        <v>6275</v>
      </c>
      <c r="G2381" s="247" t="s">
        <v>8175</v>
      </c>
      <c r="H2381" s="248" t="s">
        <v>7729</v>
      </c>
      <c r="I2381" s="249">
        <v>6490</v>
      </c>
      <c r="J2381" s="249">
        <v>73</v>
      </c>
      <c r="K2381" s="250">
        <v>1.6683075546827002</v>
      </c>
      <c r="L2381" s="251" t="s">
        <v>7730</v>
      </c>
      <c r="M2381" s="251" t="s">
        <v>6898</v>
      </c>
      <c r="N2381" s="245"/>
      <c r="S2381" s="251" t="s">
        <v>8717</v>
      </c>
    </row>
    <row r="2382" spans="1:20">
      <c r="A2382" s="245" t="s">
        <v>6267</v>
      </c>
      <c r="B2382" s="245" t="s">
        <v>6268</v>
      </c>
      <c r="C2382" s="245" t="s">
        <v>6269</v>
      </c>
      <c r="D2382" s="245">
        <v>2017</v>
      </c>
      <c r="E2382" s="246">
        <v>43808</v>
      </c>
      <c r="F2382" s="245" t="s">
        <v>6464</v>
      </c>
      <c r="G2382" s="247" t="s">
        <v>8176</v>
      </c>
      <c r="H2382" s="248" t="s">
        <v>7729</v>
      </c>
      <c r="I2382" s="249">
        <v>4590</v>
      </c>
      <c r="J2382" s="249">
        <v>68</v>
      </c>
      <c r="K2382" s="250">
        <v>1.4597750865051904</v>
      </c>
      <c r="L2382" s="251" t="s">
        <v>7730</v>
      </c>
      <c r="M2382" s="251" t="s">
        <v>8712</v>
      </c>
      <c r="N2382" s="245"/>
      <c r="S2382" s="251" t="s">
        <v>5923</v>
      </c>
      <c r="T2382" s="251" t="s">
        <v>8716</v>
      </c>
    </row>
    <row r="2383" spans="1:20">
      <c r="A2383" s="245" t="s">
        <v>6267</v>
      </c>
      <c r="B2383" s="245" t="s">
        <v>6268</v>
      </c>
      <c r="C2383" s="245" t="s">
        <v>6269</v>
      </c>
      <c r="D2383" s="245">
        <v>2017</v>
      </c>
      <c r="E2383" s="246">
        <v>43808</v>
      </c>
      <c r="F2383" s="245" t="s">
        <v>6568</v>
      </c>
      <c r="G2383" s="247" t="s">
        <v>8177</v>
      </c>
      <c r="H2383" s="248" t="s">
        <v>7729</v>
      </c>
      <c r="I2383" s="249">
        <v>1808</v>
      </c>
      <c r="J2383" s="249">
        <v>53</v>
      </c>
      <c r="K2383" s="250">
        <v>1.2144253309779214</v>
      </c>
      <c r="L2383" s="251" t="s">
        <v>7730</v>
      </c>
      <c r="M2383" s="251" t="s">
        <v>6898</v>
      </c>
      <c r="N2383" s="245"/>
      <c r="S2383" s="251" t="s">
        <v>8717</v>
      </c>
    </row>
    <row r="2384" spans="1:20">
      <c r="A2384" s="245" t="s">
        <v>6267</v>
      </c>
      <c r="B2384" s="245" t="s">
        <v>6268</v>
      </c>
      <c r="C2384" s="245" t="s">
        <v>6269</v>
      </c>
      <c r="D2384" s="245">
        <v>2017</v>
      </c>
      <c r="E2384" s="246">
        <v>43808</v>
      </c>
      <c r="F2384" s="245" t="s">
        <v>6848</v>
      </c>
      <c r="G2384" s="247" t="s">
        <v>8178</v>
      </c>
      <c r="H2384" s="248" t="s">
        <v>7729</v>
      </c>
      <c r="I2384" s="249">
        <v>1876</v>
      </c>
      <c r="J2384" s="249">
        <v>54</v>
      </c>
      <c r="K2384" s="250">
        <v>1.1913834273230708</v>
      </c>
      <c r="L2384" s="251" t="s">
        <v>7730</v>
      </c>
      <c r="M2384" s="251" t="s">
        <v>6898</v>
      </c>
      <c r="N2384" s="245"/>
      <c r="S2384" s="251" t="s">
        <v>8717</v>
      </c>
    </row>
    <row r="2385" spans="1:20">
      <c r="A2385" s="245" t="s">
        <v>6267</v>
      </c>
      <c r="B2385" s="245" t="s">
        <v>6268</v>
      </c>
      <c r="C2385" s="245" t="s">
        <v>6269</v>
      </c>
      <c r="D2385" s="245">
        <v>2017</v>
      </c>
      <c r="E2385" s="246">
        <v>43808</v>
      </c>
      <c r="F2385" s="245" t="s">
        <v>6283</v>
      </c>
      <c r="G2385" s="247" t="s">
        <v>8179</v>
      </c>
      <c r="H2385" s="248" t="s">
        <v>7729</v>
      </c>
      <c r="I2385" s="249">
        <v>3458</v>
      </c>
      <c r="J2385" s="249">
        <v>66</v>
      </c>
      <c r="K2385" s="250">
        <v>1.2027993432952111</v>
      </c>
      <c r="L2385" s="251" t="s">
        <v>7730</v>
      </c>
      <c r="M2385" s="251" t="s">
        <v>6898</v>
      </c>
      <c r="N2385" s="245"/>
      <c r="S2385" s="251" t="s">
        <v>8717</v>
      </c>
    </row>
    <row r="2386" spans="1:20">
      <c r="A2386" s="245" t="s">
        <v>6267</v>
      </c>
      <c r="B2386" s="245" t="s">
        <v>6268</v>
      </c>
      <c r="C2386" s="245" t="s">
        <v>6269</v>
      </c>
      <c r="D2386" s="245">
        <v>2017</v>
      </c>
      <c r="E2386" s="246">
        <v>43808</v>
      </c>
      <c r="F2386" s="245" t="s">
        <v>6447</v>
      </c>
      <c r="G2386" s="247" t="s">
        <v>8180</v>
      </c>
      <c r="H2386" s="248" t="s">
        <v>7729</v>
      </c>
      <c r="I2386" s="249">
        <v>3746</v>
      </c>
      <c r="J2386" s="249">
        <v>63</v>
      </c>
      <c r="K2386" s="250">
        <v>1.4981183537494951</v>
      </c>
      <c r="L2386" s="251" t="s">
        <v>7730</v>
      </c>
      <c r="M2386" s="251" t="s">
        <v>6898</v>
      </c>
      <c r="N2386" s="245"/>
      <c r="S2386" s="251" t="s">
        <v>8717</v>
      </c>
    </row>
    <row r="2387" spans="1:20">
      <c r="A2387" s="245" t="s">
        <v>6267</v>
      </c>
      <c r="B2387" s="245" t="s">
        <v>6268</v>
      </c>
      <c r="C2387" s="245" t="s">
        <v>6269</v>
      </c>
      <c r="D2387" s="245">
        <v>2017</v>
      </c>
      <c r="E2387" s="246">
        <v>43808</v>
      </c>
      <c r="F2387" s="245" t="s">
        <v>6699</v>
      </c>
      <c r="G2387" s="247" t="s">
        <v>6106</v>
      </c>
      <c r="H2387" s="248" t="s">
        <v>7729</v>
      </c>
      <c r="I2387" s="249">
        <v>2626</v>
      </c>
      <c r="J2387" s="249">
        <v>58</v>
      </c>
      <c r="K2387" s="250">
        <v>1.3458936405756694</v>
      </c>
      <c r="L2387" s="251" t="s">
        <v>7730</v>
      </c>
      <c r="M2387" s="251" t="s">
        <v>7729</v>
      </c>
      <c r="N2387" s="245"/>
      <c r="S2387" s="251" t="s">
        <v>8714</v>
      </c>
      <c r="T2387" s="251" t="s">
        <v>8714</v>
      </c>
    </row>
    <row r="2388" spans="1:20">
      <c r="A2388" s="245" t="s">
        <v>6267</v>
      </c>
      <c r="B2388" s="245" t="s">
        <v>6268</v>
      </c>
      <c r="C2388" s="245" t="s">
        <v>6269</v>
      </c>
      <c r="D2388" s="245">
        <v>2017</v>
      </c>
      <c r="E2388" s="246">
        <v>43808</v>
      </c>
      <c r="F2388" s="245" t="s">
        <v>6422</v>
      </c>
      <c r="G2388" s="247" t="s">
        <v>8181</v>
      </c>
      <c r="H2388" s="248" t="s">
        <v>7729</v>
      </c>
      <c r="I2388" s="249">
        <v>2472</v>
      </c>
      <c r="J2388" s="249">
        <v>55</v>
      </c>
      <c r="K2388" s="250">
        <v>1.4858001502629603</v>
      </c>
      <c r="L2388" s="251" t="s">
        <v>6273</v>
      </c>
      <c r="N2388" s="245"/>
    </row>
    <row r="2389" spans="1:20">
      <c r="A2389" s="245" t="s">
        <v>6267</v>
      </c>
      <c r="B2389" s="245" t="s">
        <v>6268</v>
      </c>
      <c r="C2389" s="245" t="s">
        <v>6269</v>
      </c>
      <c r="D2389" s="245">
        <v>2017</v>
      </c>
      <c r="E2389" s="246">
        <v>43808</v>
      </c>
      <c r="F2389" s="245" t="s">
        <v>7097</v>
      </c>
      <c r="G2389" s="247" t="s">
        <v>8182</v>
      </c>
      <c r="H2389" s="248" t="s">
        <v>7729</v>
      </c>
      <c r="I2389" s="249">
        <v>3010</v>
      </c>
      <c r="J2389" s="249">
        <v>59</v>
      </c>
      <c r="K2389" s="250">
        <v>1.4655831414117315</v>
      </c>
      <c r="L2389" s="251" t="s">
        <v>7730</v>
      </c>
      <c r="M2389" s="251" t="s">
        <v>8712</v>
      </c>
      <c r="N2389" s="245"/>
      <c r="S2389" s="251" t="s">
        <v>5923</v>
      </c>
      <c r="T2389" s="251" t="s">
        <v>5923</v>
      </c>
    </row>
    <row r="2390" spans="1:20">
      <c r="A2390" s="245" t="s">
        <v>6267</v>
      </c>
      <c r="B2390" s="245" t="s">
        <v>6268</v>
      </c>
      <c r="C2390" s="245" t="s">
        <v>6269</v>
      </c>
      <c r="D2390" s="245">
        <v>2017</v>
      </c>
      <c r="E2390" s="246">
        <v>43808</v>
      </c>
      <c r="F2390" s="245" t="s">
        <v>6548</v>
      </c>
      <c r="G2390" s="247" t="s">
        <v>8183</v>
      </c>
      <c r="H2390" s="248" t="s">
        <v>7729</v>
      </c>
      <c r="I2390" s="249">
        <v>4988</v>
      </c>
      <c r="J2390" s="249">
        <v>67</v>
      </c>
      <c r="K2390" s="250">
        <v>1.6584486788600992</v>
      </c>
      <c r="L2390" s="251" t="s">
        <v>7730</v>
      </c>
      <c r="M2390" s="251" t="s">
        <v>6898</v>
      </c>
      <c r="N2390" s="245"/>
      <c r="S2390" s="251" t="s">
        <v>8717</v>
      </c>
    </row>
    <row r="2391" spans="1:20">
      <c r="A2391" s="245" t="s">
        <v>6267</v>
      </c>
      <c r="B2391" s="245" t="s">
        <v>6268</v>
      </c>
      <c r="C2391" s="245" t="s">
        <v>6269</v>
      </c>
      <c r="D2391" s="245">
        <v>2017</v>
      </c>
      <c r="E2391" s="246">
        <v>43808</v>
      </c>
      <c r="F2391" s="245" t="s">
        <v>6281</v>
      </c>
      <c r="G2391" s="247" t="s">
        <v>8184</v>
      </c>
      <c r="H2391" s="248" t="s">
        <v>7729</v>
      </c>
      <c r="I2391" s="249">
        <v>4782</v>
      </c>
      <c r="J2391" s="249">
        <v>67</v>
      </c>
      <c r="K2391" s="250">
        <v>1.5899562113690848</v>
      </c>
      <c r="L2391" s="251" t="s">
        <v>7730</v>
      </c>
      <c r="M2391" s="251" t="s">
        <v>6898</v>
      </c>
      <c r="N2391" s="245"/>
      <c r="S2391" s="251" t="s">
        <v>8717</v>
      </c>
    </row>
    <row r="2392" spans="1:20">
      <c r="A2392" s="245" t="s">
        <v>6267</v>
      </c>
      <c r="B2392" s="245" t="s">
        <v>6268</v>
      </c>
      <c r="C2392" s="245" t="s">
        <v>6269</v>
      </c>
      <c r="D2392" s="245">
        <v>2017</v>
      </c>
      <c r="E2392" s="246">
        <v>43808</v>
      </c>
      <c r="F2392" s="245" t="s">
        <v>6963</v>
      </c>
      <c r="G2392" s="247" t="s">
        <v>8185</v>
      </c>
      <c r="H2392" s="248" t="s">
        <v>7729</v>
      </c>
      <c r="I2392" s="249">
        <v>3798</v>
      </c>
      <c r="J2392" s="249">
        <v>63</v>
      </c>
      <c r="K2392" s="250">
        <v>1.5189144440845121</v>
      </c>
      <c r="L2392" s="251" t="s">
        <v>7730</v>
      </c>
      <c r="M2392" s="251" t="s">
        <v>6898</v>
      </c>
      <c r="N2392" s="245"/>
      <c r="S2392" s="251" t="s">
        <v>8717</v>
      </c>
    </row>
    <row r="2393" spans="1:20">
      <c r="A2393" s="245" t="s">
        <v>6267</v>
      </c>
      <c r="B2393" s="245" t="s">
        <v>6268</v>
      </c>
      <c r="C2393" s="245" t="s">
        <v>6269</v>
      </c>
      <c r="D2393" s="245">
        <v>2017</v>
      </c>
      <c r="E2393" s="246">
        <v>43808</v>
      </c>
      <c r="F2393" s="245" t="s">
        <v>6977</v>
      </c>
      <c r="G2393" s="247" t="s">
        <v>8186</v>
      </c>
      <c r="H2393" s="248" t="s">
        <v>7729</v>
      </c>
      <c r="I2393" s="249">
        <v>3098</v>
      </c>
      <c r="J2393" s="249">
        <v>62</v>
      </c>
      <c r="K2393" s="250">
        <v>1.2998892282904233</v>
      </c>
      <c r="L2393" s="251" t="s">
        <v>7730</v>
      </c>
      <c r="M2393" s="251" t="s">
        <v>8712</v>
      </c>
      <c r="N2393" s="245"/>
      <c r="S2393" s="251" t="s">
        <v>5923</v>
      </c>
      <c r="T2393" s="251" t="s">
        <v>5923</v>
      </c>
    </row>
    <row r="2394" spans="1:20">
      <c r="A2394" s="245" t="s">
        <v>6267</v>
      </c>
      <c r="B2394" s="245" t="s">
        <v>6268</v>
      </c>
      <c r="C2394" s="245" t="s">
        <v>6269</v>
      </c>
      <c r="D2394" s="245">
        <v>2017</v>
      </c>
      <c r="E2394" s="246">
        <v>43808</v>
      </c>
      <c r="F2394" s="245" t="s">
        <v>6392</v>
      </c>
      <c r="G2394" s="247" t="s">
        <v>8187</v>
      </c>
      <c r="H2394" s="248" t="s">
        <v>7729</v>
      </c>
      <c r="I2394" s="249">
        <v>5200</v>
      </c>
      <c r="J2394" s="249">
        <v>67</v>
      </c>
      <c r="K2394" s="250">
        <v>1.728936072588716</v>
      </c>
      <c r="L2394" s="251" t="s">
        <v>7730</v>
      </c>
      <c r="M2394" s="251" t="s">
        <v>6898</v>
      </c>
      <c r="N2394" s="245"/>
      <c r="S2394" s="251" t="s">
        <v>8717</v>
      </c>
    </row>
    <row r="2395" spans="1:20">
      <c r="A2395" s="245" t="s">
        <v>6267</v>
      </c>
      <c r="B2395" s="245" t="s">
        <v>6268</v>
      </c>
      <c r="C2395" s="245" t="s">
        <v>6269</v>
      </c>
      <c r="D2395" s="245">
        <v>2017</v>
      </c>
      <c r="E2395" s="246">
        <v>43808</v>
      </c>
      <c r="F2395" s="245" t="s">
        <v>6375</v>
      </c>
      <c r="G2395" s="247" t="s">
        <v>8188</v>
      </c>
      <c r="H2395" s="248" t="s">
        <v>7729</v>
      </c>
      <c r="I2395" s="249">
        <v>5070</v>
      </c>
      <c r="J2395" s="249">
        <v>70</v>
      </c>
      <c r="K2395" s="250">
        <v>1.4781341107871719</v>
      </c>
      <c r="L2395" s="251" t="s">
        <v>7730</v>
      </c>
      <c r="M2395" s="251" t="s">
        <v>6898</v>
      </c>
      <c r="N2395" s="245"/>
      <c r="S2395" s="251" t="s">
        <v>8717</v>
      </c>
    </row>
    <row r="2396" spans="1:20">
      <c r="A2396" s="245" t="s">
        <v>6267</v>
      </c>
      <c r="B2396" s="245" t="s">
        <v>6268</v>
      </c>
      <c r="C2396" s="245" t="s">
        <v>6269</v>
      </c>
      <c r="D2396" s="245">
        <v>2017</v>
      </c>
      <c r="E2396" s="246">
        <v>43808</v>
      </c>
      <c r="F2396" s="245" t="s">
        <v>6289</v>
      </c>
      <c r="G2396" s="247" t="s">
        <v>8189</v>
      </c>
      <c r="H2396" s="248" t="s">
        <v>7729</v>
      </c>
      <c r="I2396" s="249">
        <v>5240</v>
      </c>
      <c r="J2396" s="249">
        <v>68</v>
      </c>
      <c r="K2396" s="250">
        <v>1.6664970486464481</v>
      </c>
      <c r="L2396" s="251" t="s">
        <v>7730</v>
      </c>
      <c r="M2396" s="251" t="s">
        <v>7729</v>
      </c>
      <c r="N2396" s="245"/>
      <c r="S2396" s="251" t="s">
        <v>8711</v>
      </c>
      <c r="T2396" s="251" t="s">
        <v>8716</v>
      </c>
    </row>
    <row r="2397" spans="1:20">
      <c r="A2397" s="245" t="s">
        <v>6267</v>
      </c>
      <c r="B2397" s="245" t="s">
        <v>6268</v>
      </c>
      <c r="C2397" s="245" t="s">
        <v>6269</v>
      </c>
      <c r="D2397" s="245">
        <v>2017</v>
      </c>
      <c r="E2397" s="246">
        <v>43809</v>
      </c>
      <c r="F2397" s="245" t="s">
        <v>6601</v>
      </c>
      <c r="G2397" s="247" t="s">
        <v>8190</v>
      </c>
      <c r="H2397" s="248" t="s">
        <v>8191</v>
      </c>
      <c r="I2397" s="249">
        <v>2618</v>
      </c>
      <c r="J2397" s="249">
        <v>61</v>
      </c>
      <c r="K2397" s="250">
        <v>1.1534005048880742</v>
      </c>
      <c r="L2397" s="251" t="s">
        <v>7730</v>
      </c>
      <c r="M2397" s="251" t="s">
        <v>6898</v>
      </c>
      <c r="N2397" s="245"/>
      <c r="S2397" s="251" t="s">
        <v>8717</v>
      </c>
    </row>
    <row r="2398" spans="1:20">
      <c r="A2398" s="245" t="s">
        <v>6267</v>
      </c>
      <c r="B2398" s="245" t="s">
        <v>6268</v>
      </c>
      <c r="C2398" s="245" t="s">
        <v>6269</v>
      </c>
      <c r="D2398" s="245">
        <v>2017</v>
      </c>
      <c r="E2398" s="246">
        <v>43809</v>
      </c>
      <c r="F2398" s="245" t="s">
        <v>6311</v>
      </c>
      <c r="G2398" s="247" t="s">
        <v>8192</v>
      </c>
      <c r="H2398" s="248" t="s">
        <v>8191</v>
      </c>
      <c r="I2398" s="249">
        <v>2940</v>
      </c>
      <c r="J2398" s="249">
        <v>60</v>
      </c>
      <c r="K2398" s="250">
        <v>1.3611111111111109</v>
      </c>
      <c r="L2398" s="251" t="s">
        <v>7730</v>
      </c>
      <c r="M2398" s="251" t="s">
        <v>6898</v>
      </c>
      <c r="N2398" s="245"/>
      <c r="S2398" s="251" t="s">
        <v>8717</v>
      </c>
    </row>
    <row r="2399" spans="1:20">
      <c r="A2399" s="245" t="s">
        <v>6267</v>
      </c>
      <c r="B2399" s="245" t="s">
        <v>6268</v>
      </c>
      <c r="C2399" s="245" t="s">
        <v>6269</v>
      </c>
      <c r="D2399" s="245">
        <v>2017</v>
      </c>
      <c r="E2399" s="246">
        <v>43809</v>
      </c>
      <c r="F2399" s="245" t="s">
        <v>6334</v>
      </c>
      <c r="G2399" s="247" t="s">
        <v>8193</v>
      </c>
      <c r="H2399" s="248" t="s">
        <v>8191</v>
      </c>
      <c r="I2399" s="249">
        <v>6990</v>
      </c>
      <c r="J2399" s="249">
        <v>75</v>
      </c>
      <c r="K2399" s="250">
        <v>1.6568888888888891</v>
      </c>
      <c r="L2399" s="251" t="s">
        <v>7730</v>
      </c>
      <c r="M2399" s="251" t="s">
        <v>7729</v>
      </c>
      <c r="N2399" s="245"/>
      <c r="S2399" s="251" t="s">
        <v>8711</v>
      </c>
      <c r="T2399" s="251" t="s">
        <v>8711</v>
      </c>
    </row>
    <row r="2400" spans="1:20">
      <c r="A2400" s="245" t="s">
        <v>6267</v>
      </c>
      <c r="B2400" s="245" t="s">
        <v>6268</v>
      </c>
      <c r="C2400" s="245" t="s">
        <v>6269</v>
      </c>
      <c r="D2400" s="245">
        <v>2017</v>
      </c>
      <c r="E2400" s="246">
        <v>43809</v>
      </c>
      <c r="F2400" s="245" t="s">
        <v>6433</v>
      </c>
      <c r="G2400" s="247" t="s">
        <v>6104</v>
      </c>
      <c r="H2400" s="248" t="s">
        <v>8191</v>
      </c>
      <c r="I2400" s="249">
        <v>6512</v>
      </c>
      <c r="J2400" s="249">
        <v>75</v>
      </c>
      <c r="K2400" s="250">
        <v>1.5435851851851852</v>
      </c>
      <c r="L2400" s="251" t="s">
        <v>7730</v>
      </c>
      <c r="M2400" s="251" t="s">
        <v>7729</v>
      </c>
      <c r="N2400" s="245"/>
      <c r="S2400" s="251" t="s">
        <v>8714</v>
      </c>
      <c r="T2400" s="251" t="s">
        <v>8714</v>
      </c>
    </row>
    <row r="2401" spans="1:20">
      <c r="A2401" s="245" t="s">
        <v>6267</v>
      </c>
      <c r="B2401" s="245" t="s">
        <v>6268</v>
      </c>
      <c r="C2401" s="245" t="s">
        <v>6269</v>
      </c>
      <c r="D2401" s="245">
        <v>2017</v>
      </c>
      <c r="E2401" s="246">
        <v>43809</v>
      </c>
      <c r="F2401" s="245" t="s">
        <v>6433</v>
      </c>
      <c r="G2401" s="247" t="s">
        <v>8194</v>
      </c>
      <c r="H2401" s="248" t="s">
        <v>8191</v>
      </c>
      <c r="I2401" s="249">
        <v>5136</v>
      </c>
      <c r="J2401" s="249">
        <v>68</v>
      </c>
      <c r="K2401" s="250">
        <v>1.633421534703847</v>
      </c>
      <c r="L2401" s="251" t="s">
        <v>7730</v>
      </c>
      <c r="M2401" s="251" t="s">
        <v>8712</v>
      </c>
      <c r="N2401" s="245"/>
      <c r="S2401" s="251" t="s">
        <v>5923</v>
      </c>
      <c r="T2401" s="251" t="s">
        <v>8716</v>
      </c>
    </row>
    <row r="2402" spans="1:20">
      <c r="A2402" s="245" t="s">
        <v>6267</v>
      </c>
      <c r="B2402" s="245" t="s">
        <v>6268</v>
      </c>
      <c r="C2402" s="245" t="s">
        <v>6269</v>
      </c>
      <c r="D2402" s="245">
        <v>2017</v>
      </c>
      <c r="E2402" s="246">
        <v>43809</v>
      </c>
      <c r="F2402" s="245" t="s">
        <v>6350</v>
      </c>
      <c r="G2402" s="247" t="s">
        <v>8195</v>
      </c>
      <c r="H2402" s="248" t="s">
        <v>8191</v>
      </c>
      <c r="I2402" s="249">
        <v>3400</v>
      </c>
      <c r="J2402" s="249">
        <v>60</v>
      </c>
      <c r="K2402" s="250">
        <v>1.574074074074074</v>
      </c>
      <c r="L2402" s="251" t="s">
        <v>7730</v>
      </c>
      <c r="M2402" s="251" t="s">
        <v>6898</v>
      </c>
      <c r="N2402" s="245"/>
      <c r="S2402" s="251" t="s">
        <v>8717</v>
      </c>
    </row>
    <row r="2403" spans="1:20">
      <c r="A2403" s="245" t="s">
        <v>6267</v>
      </c>
      <c r="B2403" s="245" t="s">
        <v>6268</v>
      </c>
      <c r="C2403" s="245" t="s">
        <v>6269</v>
      </c>
      <c r="D2403" s="245">
        <v>2017</v>
      </c>
      <c r="E2403" s="246">
        <v>43809</v>
      </c>
      <c r="F2403" s="245" t="s">
        <v>6755</v>
      </c>
      <c r="G2403" s="247" t="s">
        <v>8196</v>
      </c>
      <c r="H2403" s="248" t="s">
        <v>8191</v>
      </c>
      <c r="I2403" s="249">
        <v>3878</v>
      </c>
      <c r="J2403" s="249">
        <v>62</v>
      </c>
      <c r="K2403" s="250">
        <v>1.6271692793125441</v>
      </c>
      <c r="L2403" s="251" t="s">
        <v>7730</v>
      </c>
      <c r="M2403" s="251" t="s">
        <v>6898</v>
      </c>
      <c r="N2403" s="245"/>
      <c r="S2403" s="251" t="s">
        <v>8717</v>
      </c>
    </row>
    <row r="2404" spans="1:20">
      <c r="A2404" s="245" t="s">
        <v>6267</v>
      </c>
      <c r="B2404" s="245" t="s">
        <v>6268</v>
      </c>
      <c r="C2404" s="245" t="s">
        <v>6269</v>
      </c>
      <c r="D2404" s="245">
        <v>2017</v>
      </c>
      <c r="E2404" s="246">
        <v>43809</v>
      </c>
      <c r="F2404" s="245" t="s">
        <v>7047</v>
      </c>
      <c r="G2404" s="247" t="s">
        <v>8197</v>
      </c>
      <c r="H2404" s="248" t="s">
        <v>8191</v>
      </c>
      <c r="I2404" s="249">
        <v>3160</v>
      </c>
      <c r="J2404" s="249">
        <v>60</v>
      </c>
      <c r="K2404" s="250">
        <v>1.462962962962963</v>
      </c>
      <c r="L2404" s="251" t="s">
        <v>7730</v>
      </c>
      <c r="M2404" s="251" t="s">
        <v>6898</v>
      </c>
      <c r="N2404" s="245"/>
      <c r="S2404" s="251" t="s">
        <v>8717</v>
      </c>
    </row>
    <row r="2405" spans="1:20">
      <c r="A2405" s="245" t="s">
        <v>6267</v>
      </c>
      <c r="B2405" s="245" t="s">
        <v>6268</v>
      </c>
      <c r="C2405" s="245" t="s">
        <v>6269</v>
      </c>
      <c r="D2405" s="245">
        <v>2017</v>
      </c>
      <c r="E2405" s="246">
        <v>43809</v>
      </c>
      <c r="F2405" s="245" t="s">
        <v>7384</v>
      </c>
      <c r="G2405" s="247" t="s">
        <v>8198</v>
      </c>
      <c r="H2405" s="248" t="s">
        <v>8191</v>
      </c>
      <c r="I2405" s="249">
        <v>3916</v>
      </c>
      <c r="J2405" s="249">
        <v>65</v>
      </c>
      <c r="K2405" s="250">
        <v>1.4259444697314521</v>
      </c>
      <c r="L2405" s="251" t="s">
        <v>7730</v>
      </c>
      <c r="M2405" s="251" t="s">
        <v>6898</v>
      </c>
      <c r="N2405" s="245"/>
      <c r="S2405" s="251" t="s">
        <v>8717</v>
      </c>
    </row>
    <row r="2406" spans="1:20">
      <c r="A2406" s="245" t="s">
        <v>6267</v>
      </c>
      <c r="B2406" s="245" t="s">
        <v>6268</v>
      </c>
      <c r="C2406" s="245" t="s">
        <v>6269</v>
      </c>
      <c r="D2406" s="245">
        <v>2017</v>
      </c>
      <c r="E2406" s="246">
        <v>43809</v>
      </c>
      <c r="F2406" s="245" t="s">
        <v>6281</v>
      </c>
      <c r="G2406" s="247" t="s">
        <v>6146</v>
      </c>
      <c r="H2406" s="248" t="s">
        <v>8191</v>
      </c>
      <c r="I2406" s="249">
        <v>3876</v>
      </c>
      <c r="J2406" s="249">
        <v>62</v>
      </c>
      <c r="K2406" s="250">
        <v>1.6263300996945385</v>
      </c>
      <c r="L2406" s="251" t="s">
        <v>7730</v>
      </c>
      <c r="M2406" s="251" t="s">
        <v>7729</v>
      </c>
      <c r="N2406" s="245"/>
      <c r="S2406" s="251" t="s">
        <v>8714</v>
      </c>
      <c r="T2406" s="251" t="s">
        <v>8714</v>
      </c>
    </row>
    <row r="2407" spans="1:20">
      <c r="A2407" s="245" t="s">
        <v>6267</v>
      </c>
      <c r="B2407" s="245" t="s">
        <v>6268</v>
      </c>
      <c r="C2407" s="245" t="s">
        <v>6269</v>
      </c>
      <c r="D2407" s="245">
        <v>2017</v>
      </c>
      <c r="E2407" s="246">
        <v>43809</v>
      </c>
      <c r="F2407" s="245" t="s">
        <v>6422</v>
      </c>
      <c r="G2407" s="247" t="s">
        <v>8199</v>
      </c>
      <c r="H2407" s="248" t="s">
        <v>8191</v>
      </c>
      <c r="I2407" s="249">
        <v>3540</v>
      </c>
      <c r="J2407" s="249">
        <v>62</v>
      </c>
      <c r="K2407" s="250">
        <v>1.4853479238696252</v>
      </c>
      <c r="L2407" s="251" t="s">
        <v>7730</v>
      </c>
      <c r="M2407" s="251" t="s">
        <v>7729</v>
      </c>
      <c r="N2407" s="245"/>
      <c r="S2407" s="251" t="s">
        <v>8714</v>
      </c>
      <c r="T2407" s="251" t="s">
        <v>8714</v>
      </c>
    </row>
    <row r="2408" spans="1:20">
      <c r="A2408" s="245" t="s">
        <v>6267</v>
      </c>
      <c r="B2408" s="245" t="s">
        <v>6268</v>
      </c>
      <c r="C2408" s="245" t="s">
        <v>6269</v>
      </c>
      <c r="D2408" s="245">
        <v>2017</v>
      </c>
      <c r="E2408" s="246">
        <v>43809</v>
      </c>
      <c r="F2408" s="245" t="s">
        <v>6372</v>
      </c>
      <c r="G2408" s="247" t="s">
        <v>6113</v>
      </c>
      <c r="H2408" s="248" t="s">
        <v>8191</v>
      </c>
      <c r="I2408" s="249">
        <v>4438</v>
      </c>
      <c r="J2408" s="249">
        <v>67</v>
      </c>
      <c r="K2408" s="250">
        <v>1.4755804404132158</v>
      </c>
      <c r="L2408" s="251" t="s">
        <v>7730</v>
      </c>
      <c r="M2408" s="251" t="s">
        <v>7729</v>
      </c>
      <c r="N2408" s="245"/>
      <c r="S2408" s="251" t="s">
        <v>8714</v>
      </c>
      <c r="T2408" s="251" t="s">
        <v>8714</v>
      </c>
    </row>
    <row r="2409" spans="1:20">
      <c r="A2409" s="245" t="s">
        <v>6267</v>
      </c>
      <c r="B2409" s="245" t="s">
        <v>6268</v>
      </c>
      <c r="C2409" s="245" t="s">
        <v>6269</v>
      </c>
      <c r="D2409" s="245">
        <v>2017</v>
      </c>
      <c r="E2409" s="246">
        <v>43809</v>
      </c>
      <c r="F2409" s="245" t="s">
        <v>6584</v>
      </c>
      <c r="G2409" s="247" t="s">
        <v>5912</v>
      </c>
      <c r="H2409" s="248" t="s">
        <v>8191</v>
      </c>
      <c r="I2409" s="249">
        <v>6120</v>
      </c>
      <c r="J2409" s="249">
        <v>73</v>
      </c>
      <c r="K2409" s="250">
        <v>1.5731960299935479</v>
      </c>
      <c r="L2409" s="251" t="s">
        <v>7730</v>
      </c>
      <c r="M2409" s="251" t="s">
        <v>7729</v>
      </c>
      <c r="N2409" s="245"/>
      <c r="S2409" s="251" t="s">
        <v>8711</v>
      </c>
      <c r="T2409" s="251" t="s">
        <v>8711</v>
      </c>
    </row>
    <row r="2410" spans="1:20">
      <c r="A2410" s="245" t="s">
        <v>6267</v>
      </c>
      <c r="B2410" s="245" t="s">
        <v>6268</v>
      </c>
      <c r="C2410" s="245" t="s">
        <v>6269</v>
      </c>
      <c r="D2410" s="245">
        <v>2017</v>
      </c>
      <c r="E2410" s="246">
        <v>43809</v>
      </c>
      <c r="F2410" s="245" t="s">
        <v>6402</v>
      </c>
      <c r="G2410" s="247" t="s">
        <v>8200</v>
      </c>
      <c r="H2410" s="248" t="s">
        <v>8191</v>
      </c>
      <c r="I2410" s="249">
        <v>5890</v>
      </c>
      <c r="J2410" s="249">
        <v>73</v>
      </c>
      <c r="K2410" s="250">
        <v>1.5140726497813721</v>
      </c>
      <c r="L2410" s="251" t="s">
        <v>7730</v>
      </c>
      <c r="M2410" s="251" t="s">
        <v>7729</v>
      </c>
      <c r="N2410" s="245"/>
      <c r="S2410" s="251" t="s">
        <v>8711</v>
      </c>
      <c r="T2410" s="251" t="s">
        <v>8711</v>
      </c>
    </row>
    <row r="2411" spans="1:20">
      <c r="A2411" s="245" t="s">
        <v>6267</v>
      </c>
      <c r="B2411" s="245" t="s">
        <v>6268</v>
      </c>
      <c r="C2411" s="245" t="s">
        <v>6269</v>
      </c>
      <c r="D2411" s="245">
        <v>2017</v>
      </c>
      <c r="E2411" s="246">
        <v>43809</v>
      </c>
      <c r="F2411" s="245" t="s">
        <v>6789</v>
      </c>
      <c r="G2411" s="247" t="s">
        <v>8201</v>
      </c>
      <c r="H2411" s="248" t="s">
        <v>8191</v>
      </c>
      <c r="I2411" s="249">
        <v>5590</v>
      </c>
      <c r="J2411" s="249">
        <v>73</v>
      </c>
      <c r="K2411" s="250">
        <v>1.4369551973307078</v>
      </c>
      <c r="L2411" s="251" t="s">
        <v>7730</v>
      </c>
      <c r="N2411" s="245" t="s">
        <v>6278</v>
      </c>
    </row>
    <row r="2412" spans="1:20">
      <c r="A2412" s="245" t="s">
        <v>6267</v>
      </c>
      <c r="B2412" s="245" t="s">
        <v>6268</v>
      </c>
      <c r="C2412" s="245" t="s">
        <v>6269</v>
      </c>
      <c r="D2412" s="245">
        <v>2017</v>
      </c>
      <c r="E2412" s="246">
        <v>43809</v>
      </c>
      <c r="F2412" s="245" t="s">
        <v>6610</v>
      </c>
      <c r="G2412" s="247" t="s">
        <v>8202</v>
      </c>
      <c r="H2412" s="248" t="s">
        <v>8191</v>
      </c>
      <c r="I2412" s="249">
        <v>3740</v>
      </c>
      <c r="J2412" s="249">
        <v>62</v>
      </c>
      <c r="K2412" s="250">
        <v>1.5692658856701687</v>
      </c>
      <c r="L2412" s="251" t="s">
        <v>7730</v>
      </c>
      <c r="M2412" s="251" t="s">
        <v>6898</v>
      </c>
      <c r="N2412" s="245"/>
      <c r="S2412" s="251" t="s">
        <v>8717</v>
      </c>
    </row>
    <row r="2413" spans="1:20">
      <c r="A2413" s="245" t="s">
        <v>6267</v>
      </c>
      <c r="B2413" s="245" t="s">
        <v>6268</v>
      </c>
      <c r="C2413" s="245" t="s">
        <v>6269</v>
      </c>
      <c r="D2413" s="245">
        <v>2017</v>
      </c>
      <c r="E2413" s="246">
        <v>43809</v>
      </c>
      <c r="F2413" s="245" t="s">
        <v>6646</v>
      </c>
      <c r="G2413" s="247" t="s">
        <v>8203</v>
      </c>
      <c r="H2413" s="248" t="s">
        <v>8191</v>
      </c>
      <c r="I2413" s="249">
        <v>6780</v>
      </c>
      <c r="J2413" s="249">
        <v>77</v>
      </c>
      <c r="K2413" s="250">
        <v>1.4851062245226523</v>
      </c>
      <c r="L2413" s="251" t="s">
        <v>7730</v>
      </c>
      <c r="M2413" s="251" t="s">
        <v>7729</v>
      </c>
      <c r="N2413" s="245"/>
      <c r="S2413" s="251" t="s">
        <v>8711</v>
      </c>
      <c r="T2413" s="251" t="s">
        <v>8711</v>
      </c>
    </row>
    <row r="2414" spans="1:20">
      <c r="A2414" s="245" t="s">
        <v>6267</v>
      </c>
      <c r="B2414" s="245" t="s">
        <v>6268</v>
      </c>
      <c r="C2414" s="245" t="s">
        <v>6269</v>
      </c>
      <c r="D2414" s="245">
        <v>2017</v>
      </c>
      <c r="E2414" s="246">
        <v>43809</v>
      </c>
      <c r="F2414" s="245" t="s">
        <v>6960</v>
      </c>
      <c r="G2414" s="247" t="s">
        <v>8204</v>
      </c>
      <c r="H2414" s="248" t="s">
        <v>8191</v>
      </c>
      <c r="I2414" s="249">
        <v>3858</v>
      </c>
      <c r="J2414" s="249">
        <v>62</v>
      </c>
      <c r="K2414" s="250">
        <v>1.6187774831324897</v>
      </c>
      <c r="L2414" s="251" t="s">
        <v>7730</v>
      </c>
      <c r="M2414" s="251" t="s">
        <v>6898</v>
      </c>
      <c r="N2414" s="245"/>
      <c r="S2414" s="251" t="s">
        <v>8717</v>
      </c>
    </row>
    <row r="2415" spans="1:20">
      <c r="A2415" s="245" t="s">
        <v>6267</v>
      </c>
      <c r="B2415" s="245" t="s">
        <v>6268</v>
      </c>
      <c r="C2415" s="245" t="s">
        <v>6269</v>
      </c>
      <c r="D2415" s="245">
        <v>2017</v>
      </c>
      <c r="E2415" s="246">
        <v>43809</v>
      </c>
      <c r="F2415" s="245" t="s">
        <v>6679</v>
      </c>
      <c r="G2415" s="247" t="s">
        <v>8205</v>
      </c>
      <c r="H2415" s="248" t="s">
        <v>8191</v>
      </c>
      <c r="I2415" s="249">
        <v>5132</v>
      </c>
      <c r="J2415" s="249">
        <v>70</v>
      </c>
      <c r="K2415" s="250">
        <v>1.4962099125364432</v>
      </c>
      <c r="L2415" s="251" t="s">
        <v>7730</v>
      </c>
      <c r="M2415" s="251" t="s">
        <v>6898</v>
      </c>
      <c r="N2415" s="245"/>
      <c r="S2415" s="251" t="s">
        <v>8717</v>
      </c>
    </row>
    <row r="2416" spans="1:20">
      <c r="A2416" s="245" t="s">
        <v>6267</v>
      </c>
      <c r="B2416" s="245" t="s">
        <v>6268</v>
      </c>
      <c r="C2416" s="245" t="s">
        <v>6269</v>
      </c>
      <c r="D2416" s="245">
        <v>2017</v>
      </c>
      <c r="E2416" s="246">
        <v>43809</v>
      </c>
      <c r="F2416" s="245" t="s">
        <v>6368</v>
      </c>
      <c r="G2416" s="247" t="s">
        <v>8206</v>
      </c>
      <c r="H2416" s="248" t="s">
        <v>8191</v>
      </c>
      <c r="I2416" s="249">
        <v>4116</v>
      </c>
      <c r="J2416" s="249">
        <v>65</v>
      </c>
      <c r="K2416" s="250">
        <v>1.4987710514337733</v>
      </c>
      <c r="L2416" s="251" t="s">
        <v>7730</v>
      </c>
      <c r="M2416" s="251" t="s">
        <v>6898</v>
      </c>
      <c r="N2416" s="245"/>
      <c r="S2416" s="251" t="s">
        <v>8717</v>
      </c>
    </row>
    <row r="2417" spans="1:20">
      <c r="A2417" s="245" t="s">
        <v>6267</v>
      </c>
      <c r="B2417" s="245" t="s">
        <v>6268</v>
      </c>
      <c r="C2417" s="245" t="s">
        <v>6269</v>
      </c>
      <c r="D2417" s="245">
        <v>2017</v>
      </c>
      <c r="E2417" s="246">
        <v>43809</v>
      </c>
      <c r="F2417" s="245" t="s">
        <v>6359</v>
      </c>
      <c r="G2417" s="247" t="s">
        <v>8207</v>
      </c>
      <c r="H2417" s="248" t="s">
        <v>8191</v>
      </c>
      <c r="I2417" s="249">
        <v>2662</v>
      </c>
      <c r="J2417" s="249">
        <v>61</v>
      </c>
      <c r="K2417" s="250">
        <v>1.1727853873231679</v>
      </c>
      <c r="L2417" s="251" t="s">
        <v>6273</v>
      </c>
      <c r="N2417" s="245"/>
    </row>
    <row r="2418" spans="1:20">
      <c r="A2418" s="245" t="s">
        <v>6267</v>
      </c>
      <c r="B2418" s="245" t="s">
        <v>6268</v>
      </c>
      <c r="C2418" s="245" t="s">
        <v>6269</v>
      </c>
      <c r="D2418" s="245">
        <v>2017</v>
      </c>
      <c r="E2418" s="246">
        <v>43809</v>
      </c>
      <c r="F2418" s="245" t="s">
        <v>6350</v>
      </c>
      <c r="G2418" s="247" t="s">
        <v>8208</v>
      </c>
      <c r="H2418" s="248" t="s">
        <v>8191</v>
      </c>
      <c r="I2418" s="249">
        <v>3738</v>
      </c>
      <c r="J2418" s="249">
        <v>65</v>
      </c>
      <c r="K2418" s="250">
        <v>1.361128812016386</v>
      </c>
      <c r="L2418" s="251" t="s">
        <v>7730</v>
      </c>
      <c r="N2418" s="245" t="s">
        <v>6278</v>
      </c>
    </row>
    <row r="2419" spans="1:20">
      <c r="A2419" s="245" t="s">
        <v>6267</v>
      </c>
      <c r="B2419" s="245" t="s">
        <v>6268</v>
      </c>
      <c r="C2419" s="245" t="s">
        <v>6269</v>
      </c>
      <c r="D2419" s="245">
        <v>2017</v>
      </c>
      <c r="E2419" s="246">
        <v>43809</v>
      </c>
      <c r="F2419" s="245" t="s">
        <v>6350</v>
      </c>
      <c r="G2419" s="247" t="s">
        <v>8209</v>
      </c>
      <c r="H2419" s="248" t="s">
        <v>8191</v>
      </c>
      <c r="I2419" s="249">
        <v>5472</v>
      </c>
      <c r="J2419" s="249">
        <v>72</v>
      </c>
      <c r="K2419" s="250">
        <v>1.4660493827160492</v>
      </c>
      <c r="L2419" s="251" t="s">
        <v>7730</v>
      </c>
      <c r="M2419" s="251" t="s">
        <v>7729</v>
      </c>
      <c r="N2419" s="245"/>
      <c r="S2419" s="251" t="s">
        <v>8711</v>
      </c>
      <c r="T2419" s="251" t="s">
        <v>8711</v>
      </c>
    </row>
    <row r="2420" spans="1:20">
      <c r="A2420" s="245" t="s">
        <v>6267</v>
      </c>
      <c r="B2420" s="245" t="s">
        <v>6268</v>
      </c>
      <c r="C2420" s="245" t="s">
        <v>6269</v>
      </c>
      <c r="D2420" s="245">
        <v>2017</v>
      </c>
      <c r="E2420" s="246">
        <v>43809</v>
      </c>
      <c r="F2420" s="245" t="s">
        <v>6499</v>
      </c>
      <c r="G2420" s="247" t="s">
        <v>8210</v>
      </c>
      <c r="H2420" s="248" t="s">
        <v>8191</v>
      </c>
      <c r="I2420" s="249">
        <v>4222</v>
      </c>
      <c r="J2420" s="249">
        <v>65</v>
      </c>
      <c r="K2420" s="250">
        <v>1.5373691397360036</v>
      </c>
      <c r="L2420" s="251" t="s">
        <v>7730</v>
      </c>
      <c r="M2420" s="251" t="s">
        <v>6898</v>
      </c>
      <c r="N2420" s="245"/>
      <c r="S2420" s="251" t="s">
        <v>8717</v>
      </c>
    </row>
    <row r="2421" spans="1:20">
      <c r="A2421" s="245" t="s">
        <v>6267</v>
      </c>
      <c r="B2421" s="245" t="s">
        <v>6268</v>
      </c>
      <c r="C2421" s="245" t="s">
        <v>6269</v>
      </c>
      <c r="D2421" s="245">
        <v>2017</v>
      </c>
      <c r="E2421" s="246">
        <v>43809</v>
      </c>
      <c r="F2421" s="245" t="s">
        <v>6542</v>
      </c>
      <c r="G2421" s="247" t="s">
        <v>8211</v>
      </c>
      <c r="H2421" s="248" t="s">
        <v>8191</v>
      </c>
      <c r="I2421" s="249">
        <v>4450</v>
      </c>
      <c r="J2421" s="249">
        <v>65</v>
      </c>
      <c r="K2421" s="250">
        <v>1.6203914428766502</v>
      </c>
      <c r="L2421" s="251" t="s">
        <v>7730</v>
      </c>
      <c r="M2421" s="251" t="s">
        <v>6898</v>
      </c>
      <c r="N2421" s="245"/>
      <c r="S2421" s="251" t="s">
        <v>8717</v>
      </c>
    </row>
    <row r="2422" spans="1:20">
      <c r="A2422" s="245" t="s">
        <v>6267</v>
      </c>
      <c r="B2422" s="245" t="s">
        <v>6268</v>
      </c>
      <c r="C2422" s="245" t="s">
        <v>6269</v>
      </c>
      <c r="D2422" s="245">
        <v>2017</v>
      </c>
      <c r="E2422" s="246">
        <v>43809</v>
      </c>
      <c r="F2422" s="245" t="s">
        <v>7164</v>
      </c>
      <c r="G2422" s="247" t="s">
        <v>6124</v>
      </c>
      <c r="H2422" s="248" t="s">
        <v>8191</v>
      </c>
      <c r="I2422" s="249">
        <v>4940</v>
      </c>
      <c r="J2422" s="249">
        <v>68</v>
      </c>
      <c r="K2422" s="250">
        <v>1.5710869122735598</v>
      </c>
      <c r="L2422" s="251" t="s">
        <v>7730</v>
      </c>
      <c r="M2422" s="251" t="s">
        <v>7729</v>
      </c>
      <c r="N2422" s="245"/>
      <c r="S2422" s="251" t="s">
        <v>8714</v>
      </c>
      <c r="T2422" s="251" t="s">
        <v>8714</v>
      </c>
    </row>
    <row r="2423" spans="1:20">
      <c r="A2423" s="245" t="s">
        <v>6267</v>
      </c>
      <c r="B2423" s="245" t="s">
        <v>6268</v>
      </c>
      <c r="C2423" s="245" t="s">
        <v>6269</v>
      </c>
      <c r="D2423" s="245">
        <v>2017</v>
      </c>
      <c r="E2423" s="246">
        <v>43809</v>
      </c>
      <c r="F2423" s="245" t="s">
        <v>6408</v>
      </c>
      <c r="G2423" s="247" t="s">
        <v>8212</v>
      </c>
      <c r="H2423" s="248" t="s">
        <v>8191</v>
      </c>
      <c r="I2423" s="249">
        <v>6450</v>
      </c>
      <c r="J2423" s="249">
        <v>73</v>
      </c>
      <c r="K2423" s="250">
        <v>1.6580252276892784</v>
      </c>
      <c r="L2423" s="251" t="s">
        <v>7730</v>
      </c>
      <c r="M2423" s="251" t="s">
        <v>7729</v>
      </c>
      <c r="N2423" s="245"/>
      <c r="S2423" s="251" t="s">
        <v>8711</v>
      </c>
      <c r="T2423" s="251" t="s">
        <v>8711</v>
      </c>
    </row>
    <row r="2424" spans="1:20">
      <c r="A2424" s="245" t="s">
        <v>6267</v>
      </c>
      <c r="B2424" s="245" t="s">
        <v>6268</v>
      </c>
      <c r="C2424" s="245" t="s">
        <v>6269</v>
      </c>
      <c r="D2424" s="245">
        <v>2017</v>
      </c>
      <c r="E2424" s="246">
        <v>43809</v>
      </c>
      <c r="F2424" s="245" t="s">
        <v>6624</v>
      </c>
      <c r="G2424" s="247" t="s">
        <v>8213</v>
      </c>
      <c r="H2424" s="248" t="s">
        <v>8191</v>
      </c>
      <c r="I2424" s="249">
        <v>5050</v>
      </c>
      <c r="J2424" s="249">
        <v>69</v>
      </c>
      <c r="K2424" s="250">
        <v>1.5372485989729352</v>
      </c>
      <c r="L2424" s="251" t="s">
        <v>7730</v>
      </c>
      <c r="M2424" s="251" t="s">
        <v>7729</v>
      </c>
      <c r="N2424" s="245"/>
      <c r="S2424" s="251" t="s">
        <v>8714</v>
      </c>
      <c r="T2424" s="251" t="s">
        <v>8714</v>
      </c>
    </row>
    <row r="2425" spans="1:20">
      <c r="A2425" s="245" t="s">
        <v>6267</v>
      </c>
      <c r="B2425" s="245" t="s">
        <v>6268</v>
      </c>
      <c r="C2425" s="245" t="s">
        <v>6269</v>
      </c>
      <c r="D2425" s="245">
        <v>2017</v>
      </c>
      <c r="E2425" s="246">
        <v>43809</v>
      </c>
      <c r="F2425" s="245" t="s">
        <v>6456</v>
      </c>
      <c r="G2425" s="247" t="s">
        <v>8214</v>
      </c>
      <c r="H2425" s="248" t="s">
        <v>8191</v>
      </c>
      <c r="I2425" s="249">
        <v>4630</v>
      </c>
      <c r="J2425" s="249">
        <v>66</v>
      </c>
      <c r="K2425" s="250">
        <v>1.6104571889695856</v>
      </c>
      <c r="L2425" s="251" t="s">
        <v>7730</v>
      </c>
      <c r="M2425" s="251" t="s">
        <v>6898</v>
      </c>
      <c r="N2425" s="245"/>
      <c r="S2425" s="251" t="s">
        <v>8717</v>
      </c>
    </row>
    <row r="2426" spans="1:20">
      <c r="A2426" s="245" t="s">
        <v>6267</v>
      </c>
      <c r="B2426" s="245" t="s">
        <v>6268</v>
      </c>
      <c r="C2426" s="245" t="s">
        <v>6269</v>
      </c>
      <c r="D2426" s="245">
        <v>2017</v>
      </c>
      <c r="E2426" s="246">
        <v>43809</v>
      </c>
      <c r="F2426" s="245" t="s">
        <v>6293</v>
      </c>
      <c r="G2426" s="247" t="s">
        <v>8215</v>
      </c>
      <c r="H2426" s="248" t="s">
        <v>8191</v>
      </c>
      <c r="I2426" s="249">
        <v>5532</v>
      </c>
      <c r="J2426" s="249">
        <v>73</v>
      </c>
      <c r="K2426" s="250">
        <v>1.4220458231902462</v>
      </c>
      <c r="L2426" s="251" t="s">
        <v>7730</v>
      </c>
      <c r="M2426" s="251" t="s">
        <v>7729</v>
      </c>
      <c r="N2426" s="245"/>
      <c r="S2426" s="251" t="s">
        <v>8711</v>
      </c>
      <c r="T2426" s="251" t="s">
        <v>8716</v>
      </c>
    </row>
    <row r="2427" spans="1:20">
      <c r="A2427" s="245" t="s">
        <v>6267</v>
      </c>
      <c r="B2427" s="245" t="s">
        <v>6268</v>
      </c>
      <c r="C2427" s="245" t="s">
        <v>6269</v>
      </c>
      <c r="D2427" s="245">
        <v>2017</v>
      </c>
      <c r="E2427" s="246">
        <v>43809</v>
      </c>
      <c r="F2427" s="245" t="s">
        <v>6679</v>
      </c>
      <c r="G2427" s="247" t="s">
        <v>8216</v>
      </c>
      <c r="H2427" s="248" t="s">
        <v>8191</v>
      </c>
      <c r="I2427" s="249">
        <v>3270</v>
      </c>
      <c r="J2427" s="249">
        <v>60</v>
      </c>
      <c r="K2427" s="250">
        <v>1.5138888888888888</v>
      </c>
      <c r="L2427" s="251" t="s">
        <v>7730</v>
      </c>
      <c r="M2427" s="251" t="s">
        <v>6898</v>
      </c>
      <c r="N2427" s="245"/>
      <c r="S2427" s="251" t="s">
        <v>8717</v>
      </c>
    </row>
    <row r="2428" spans="1:20">
      <c r="A2428" s="245" t="s">
        <v>6267</v>
      </c>
      <c r="B2428" s="245" t="s">
        <v>6268</v>
      </c>
      <c r="C2428" s="245" t="s">
        <v>6269</v>
      </c>
      <c r="D2428" s="245">
        <v>2017</v>
      </c>
      <c r="E2428" s="246">
        <v>43809</v>
      </c>
      <c r="F2428" s="245" t="s">
        <v>6379</v>
      </c>
      <c r="G2428" s="247" t="s">
        <v>8217</v>
      </c>
      <c r="H2428" s="248" t="s">
        <v>8191</v>
      </c>
      <c r="I2428" s="249">
        <v>6318</v>
      </c>
      <c r="J2428" s="249">
        <v>72</v>
      </c>
      <c r="K2428" s="250">
        <v>1.6927083333333333</v>
      </c>
      <c r="L2428" s="251" t="s">
        <v>7730</v>
      </c>
      <c r="M2428" s="251" t="s">
        <v>7729</v>
      </c>
      <c r="N2428" s="245"/>
      <c r="S2428" s="251" t="s">
        <v>8711</v>
      </c>
      <c r="T2428" s="251" t="s">
        <v>8711</v>
      </c>
    </row>
    <row r="2429" spans="1:20">
      <c r="A2429" s="245" t="s">
        <v>6267</v>
      </c>
      <c r="B2429" s="245" t="s">
        <v>6268</v>
      </c>
      <c r="C2429" s="245" t="s">
        <v>6269</v>
      </c>
      <c r="D2429" s="245">
        <v>2017</v>
      </c>
      <c r="E2429" s="246">
        <v>43809</v>
      </c>
      <c r="F2429" s="245" t="s">
        <v>6677</v>
      </c>
      <c r="G2429" s="247" t="s">
        <v>8218</v>
      </c>
      <c r="H2429" s="248" t="s">
        <v>8191</v>
      </c>
      <c r="I2429" s="249">
        <v>5580</v>
      </c>
      <c r="J2429" s="249">
        <v>69</v>
      </c>
      <c r="K2429" s="250">
        <v>1.6985836004493029</v>
      </c>
      <c r="L2429" s="251" t="s">
        <v>7730</v>
      </c>
      <c r="M2429" s="251" t="s">
        <v>7729</v>
      </c>
      <c r="N2429" s="245"/>
      <c r="S2429" s="251" t="s">
        <v>8711</v>
      </c>
      <c r="T2429" s="251" t="s">
        <v>8711</v>
      </c>
    </row>
    <row r="2430" spans="1:20">
      <c r="A2430" s="245" t="s">
        <v>6267</v>
      </c>
      <c r="B2430" s="245" t="s">
        <v>6268</v>
      </c>
      <c r="C2430" s="245" t="s">
        <v>6269</v>
      </c>
      <c r="D2430" s="245">
        <v>2017</v>
      </c>
      <c r="E2430" s="246">
        <v>43809</v>
      </c>
      <c r="F2430" s="245" t="s">
        <v>6480</v>
      </c>
      <c r="G2430" s="247" t="s">
        <v>8219</v>
      </c>
      <c r="H2430" s="248" t="s">
        <v>8191</v>
      </c>
      <c r="I2430" s="249">
        <v>5210</v>
      </c>
      <c r="J2430" s="249">
        <v>68</v>
      </c>
      <c r="K2430" s="250">
        <v>1.6569560350091594</v>
      </c>
      <c r="L2430" s="251" t="s">
        <v>7730</v>
      </c>
      <c r="M2430" s="251" t="s">
        <v>6898</v>
      </c>
      <c r="N2430" s="245"/>
      <c r="S2430" s="251" t="s">
        <v>8717</v>
      </c>
    </row>
    <row r="2431" spans="1:20">
      <c r="A2431" s="245" t="s">
        <v>6267</v>
      </c>
      <c r="B2431" s="245" t="s">
        <v>6268</v>
      </c>
      <c r="C2431" s="245" t="s">
        <v>6269</v>
      </c>
      <c r="D2431" s="245">
        <v>2017</v>
      </c>
      <c r="E2431" s="246">
        <v>43809</v>
      </c>
      <c r="F2431" s="245" t="s">
        <v>6899</v>
      </c>
      <c r="G2431" s="247" t="s">
        <v>8220</v>
      </c>
      <c r="H2431" s="248" t="s">
        <v>8191</v>
      </c>
      <c r="I2431" s="249">
        <v>3910</v>
      </c>
      <c r="J2431" s="249">
        <v>63</v>
      </c>
      <c r="K2431" s="250">
        <v>1.5637060232676259</v>
      </c>
      <c r="L2431" s="251" t="s">
        <v>7730</v>
      </c>
      <c r="M2431" s="251" t="s">
        <v>6898</v>
      </c>
      <c r="N2431" s="245"/>
      <c r="S2431" s="251" t="s">
        <v>8717</v>
      </c>
    </row>
    <row r="2432" spans="1:20">
      <c r="A2432" s="245" t="s">
        <v>6267</v>
      </c>
      <c r="B2432" s="245" t="s">
        <v>6268</v>
      </c>
      <c r="C2432" s="245" t="s">
        <v>6269</v>
      </c>
      <c r="D2432" s="245">
        <v>2017</v>
      </c>
      <c r="E2432" s="246">
        <v>43809</v>
      </c>
      <c r="F2432" s="245" t="s">
        <v>6715</v>
      </c>
      <c r="G2432" s="247" t="s">
        <v>8221</v>
      </c>
      <c r="H2432" s="248" t="s">
        <v>8191</v>
      </c>
      <c r="I2432" s="249">
        <v>3376</v>
      </c>
      <c r="J2432" s="249">
        <v>62</v>
      </c>
      <c r="K2432" s="250">
        <v>1.4165351951931793</v>
      </c>
      <c r="L2432" s="251" t="s">
        <v>7730</v>
      </c>
      <c r="M2432" s="251" t="s">
        <v>6898</v>
      </c>
      <c r="N2432" s="245"/>
      <c r="S2432" s="251" t="s">
        <v>8717</v>
      </c>
    </row>
    <row r="2433" spans="1:20">
      <c r="A2433" s="245" t="s">
        <v>6267</v>
      </c>
      <c r="B2433" s="245" t="s">
        <v>6268</v>
      </c>
      <c r="C2433" s="245" t="s">
        <v>6269</v>
      </c>
      <c r="D2433" s="245">
        <v>2017</v>
      </c>
      <c r="E2433" s="246">
        <v>43809</v>
      </c>
      <c r="F2433" s="245" t="s">
        <v>6755</v>
      </c>
      <c r="G2433" s="247" t="s">
        <v>8222</v>
      </c>
      <c r="H2433" s="248" t="s">
        <v>8191</v>
      </c>
      <c r="I2433" s="249">
        <v>4016</v>
      </c>
      <c r="J2433" s="249">
        <v>63</v>
      </c>
      <c r="K2433" s="250">
        <v>1.6060980535659297</v>
      </c>
      <c r="L2433" s="251" t="s">
        <v>7730</v>
      </c>
      <c r="M2433" s="251" t="s">
        <v>6898</v>
      </c>
      <c r="N2433" s="245"/>
      <c r="S2433" s="251" t="s">
        <v>8717</v>
      </c>
    </row>
    <row r="2434" spans="1:20">
      <c r="A2434" s="245" t="s">
        <v>6267</v>
      </c>
      <c r="B2434" s="245" t="s">
        <v>6268</v>
      </c>
      <c r="C2434" s="245" t="s">
        <v>6269</v>
      </c>
      <c r="D2434" s="245">
        <v>2017</v>
      </c>
      <c r="E2434" s="246">
        <v>43809</v>
      </c>
      <c r="F2434" s="245" t="s">
        <v>6480</v>
      </c>
      <c r="G2434" s="247" t="s">
        <v>8223</v>
      </c>
      <c r="H2434" s="248" t="s">
        <v>8191</v>
      </c>
      <c r="I2434" s="249">
        <v>4960</v>
      </c>
      <c r="J2434" s="249">
        <v>68</v>
      </c>
      <c r="K2434" s="250">
        <v>1.5774475880317524</v>
      </c>
      <c r="L2434" s="251" t="s">
        <v>6273</v>
      </c>
      <c r="M2434" s="251" t="s">
        <v>8712</v>
      </c>
      <c r="N2434" s="245"/>
      <c r="S2434" s="251" t="s">
        <v>5923</v>
      </c>
      <c r="T2434" s="251" t="s">
        <v>8716</v>
      </c>
    </row>
    <row r="2435" spans="1:20">
      <c r="A2435" s="245" t="s">
        <v>6267</v>
      </c>
      <c r="B2435" s="245" t="s">
        <v>6268</v>
      </c>
      <c r="C2435" s="245" t="s">
        <v>6269</v>
      </c>
      <c r="D2435" s="245">
        <v>2017</v>
      </c>
      <c r="E2435" s="246">
        <v>43809</v>
      </c>
      <c r="F2435" s="245" t="s">
        <v>6404</v>
      </c>
      <c r="G2435" s="247" t="s">
        <v>8224</v>
      </c>
      <c r="H2435" s="248" t="s">
        <v>8191</v>
      </c>
      <c r="I2435" s="249">
        <v>4770</v>
      </c>
      <c r="J2435" s="249">
        <v>68</v>
      </c>
      <c r="K2435" s="250">
        <v>1.5170211683289232</v>
      </c>
      <c r="L2435" s="251" t="s">
        <v>7730</v>
      </c>
      <c r="M2435" s="251" t="s">
        <v>6898</v>
      </c>
      <c r="N2435" s="245"/>
      <c r="S2435" s="251" t="s">
        <v>8717</v>
      </c>
    </row>
    <row r="2436" spans="1:20">
      <c r="A2436" s="245" t="s">
        <v>6267</v>
      </c>
      <c r="B2436" s="245" t="s">
        <v>6268</v>
      </c>
      <c r="C2436" s="245" t="s">
        <v>6269</v>
      </c>
      <c r="D2436" s="245">
        <v>2017</v>
      </c>
      <c r="E2436" s="246">
        <v>43809</v>
      </c>
      <c r="F2436" s="245" t="s">
        <v>6369</v>
      </c>
      <c r="G2436" s="247" t="s">
        <v>6121</v>
      </c>
      <c r="H2436" s="248" t="s">
        <v>8191</v>
      </c>
      <c r="I2436" s="249">
        <v>5376</v>
      </c>
      <c r="J2436" s="249">
        <v>68</v>
      </c>
      <c r="K2436" s="250">
        <v>1.7097496438021573</v>
      </c>
      <c r="L2436" s="251" t="s">
        <v>7730</v>
      </c>
      <c r="M2436" s="251" t="s">
        <v>7729</v>
      </c>
      <c r="N2436" s="245"/>
      <c r="S2436" s="251" t="s">
        <v>8714</v>
      </c>
      <c r="T2436" s="251" t="s">
        <v>8714</v>
      </c>
    </row>
    <row r="2437" spans="1:20">
      <c r="A2437" s="245" t="s">
        <v>6267</v>
      </c>
      <c r="B2437" s="245" t="s">
        <v>6268</v>
      </c>
      <c r="C2437" s="245" t="s">
        <v>6269</v>
      </c>
      <c r="D2437" s="245">
        <v>2017</v>
      </c>
      <c r="E2437" s="246">
        <v>43809</v>
      </c>
      <c r="F2437" s="245" t="s">
        <v>6789</v>
      </c>
      <c r="G2437" s="247" t="s">
        <v>8225</v>
      </c>
      <c r="H2437" s="248" t="s">
        <v>8191</v>
      </c>
      <c r="I2437" s="249">
        <v>5242</v>
      </c>
      <c r="J2437" s="249">
        <v>70</v>
      </c>
      <c r="K2437" s="250">
        <v>1.5282798833819242</v>
      </c>
      <c r="L2437" s="251" t="s">
        <v>7730</v>
      </c>
      <c r="M2437" s="251" t="s">
        <v>7729</v>
      </c>
      <c r="N2437" s="245"/>
      <c r="S2437" s="251" t="s">
        <v>8711</v>
      </c>
      <c r="T2437" s="251" t="s">
        <v>8711</v>
      </c>
    </row>
    <row r="2438" spans="1:20">
      <c r="A2438" s="245" t="s">
        <v>6267</v>
      </c>
      <c r="B2438" s="245" t="s">
        <v>6268</v>
      </c>
      <c r="C2438" s="245" t="s">
        <v>6269</v>
      </c>
      <c r="D2438" s="245">
        <v>2017</v>
      </c>
      <c r="E2438" s="246">
        <v>43809</v>
      </c>
      <c r="F2438" s="245" t="s">
        <v>6346</v>
      </c>
      <c r="G2438" s="247" t="s">
        <v>8226</v>
      </c>
      <c r="H2438" s="248" t="s">
        <v>8191</v>
      </c>
      <c r="I2438" s="249">
        <v>4936</v>
      </c>
      <c r="J2438" s="249">
        <v>69</v>
      </c>
      <c r="K2438" s="250">
        <v>1.5025463533723582</v>
      </c>
      <c r="L2438" s="251" t="s">
        <v>7730</v>
      </c>
      <c r="M2438" s="251" t="s">
        <v>6898</v>
      </c>
      <c r="N2438" s="245"/>
      <c r="S2438" s="251" t="s">
        <v>8717</v>
      </c>
    </row>
    <row r="2439" spans="1:20">
      <c r="A2439" s="245" t="s">
        <v>6267</v>
      </c>
      <c r="B2439" s="245" t="s">
        <v>6268</v>
      </c>
      <c r="C2439" s="245" t="s">
        <v>6269</v>
      </c>
      <c r="D2439" s="245">
        <v>2017</v>
      </c>
      <c r="E2439" s="246">
        <v>43809</v>
      </c>
      <c r="F2439" s="245" t="s">
        <v>6369</v>
      </c>
      <c r="G2439" s="247" t="s">
        <v>8227</v>
      </c>
      <c r="H2439" s="248" t="s">
        <v>8191</v>
      </c>
      <c r="I2439" s="249">
        <v>5618</v>
      </c>
      <c r="J2439" s="249">
        <v>68</v>
      </c>
      <c r="K2439" s="250">
        <v>1.7867138204762874</v>
      </c>
      <c r="L2439" s="251" t="s">
        <v>7730</v>
      </c>
      <c r="M2439" s="251" t="s">
        <v>7729</v>
      </c>
      <c r="N2439" s="245"/>
      <c r="S2439" s="251" t="s">
        <v>8714</v>
      </c>
      <c r="T2439" s="251" t="s">
        <v>8716</v>
      </c>
    </row>
    <row r="2440" spans="1:20">
      <c r="A2440" s="245" t="s">
        <v>6267</v>
      </c>
      <c r="B2440" s="245" t="s">
        <v>6268</v>
      </c>
      <c r="C2440" s="245" t="s">
        <v>6269</v>
      </c>
      <c r="D2440" s="245">
        <v>2017</v>
      </c>
      <c r="E2440" s="246">
        <v>43809</v>
      </c>
      <c r="F2440" s="245" t="s">
        <v>6680</v>
      </c>
      <c r="G2440" s="247" t="s">
        <v>8228</v>
      </c>
      <c r="H2440" s="248" t="s">
        <v>8191</v>
      </c>
      <c r="I2440" s="249">
        <v>4610</v>
      </c>
      <c r="J2440" s="249">
        <v>65</v>
      </c>
      <c r="K2440" s="250">
        <v>1.678652708238507</v>
      </c>
      <c r="L2440" s="251" t="s">
        <v>7730</v>
      </c>
      <c r="M2440" s="251" t="s">
        <v>6898</v>
      </c>
      <c r="N2440" s="245"/>
      <c r="S2440" s="251" t="s">
        <v>8717</v>
      </c>
    </row>
    <row r="2441" spans="1:20">
      <c r="A2441" s="245" t="s">
        <v>6267</v>
      </c>
      <c r="B2441" s="245" t="s">
        <v>6268</v>
      </c>
      <c r="C2441" s="245" t="s">
        <v>6269</v>
      </c>
      <c r="D2441" s="245">
        <v>2017</v>
      </c>
      <c r="E2441" s="246">
        <v>43809</v>
      </c>
      <c r="F2441" s="245" t="s">
        <v>6480</v>
      </c>
      <c r="G2441" s="247" t="s">
        <v>8229</v>
      </c>
      <c r="H2441" s="248" t="s">
        <v>8191</v>
      </c>
      <c r="I2441" s="249">
        <v>6650</v>
      </c>
      <c r="J2441" s="249">
        <v>73</v>
      </c>
      <c r="K2441" s="250">
        <v>1.7094368626563878</v>
      </c>
      <c r="L2441" s="251" t="s">
        <v>7730</v>
      </c>
      <c r="M2441" s="251" t="s">
        <v>6898</v>
      </c>
      <c r="N2441" s="245"/>
      <c r="S2441" s="251" t="s">
        <v>8717</v>
      </c>
    </row>
    <row r="2442" spans="1:20">
      <c r="A2442" s="245" t="s">
        <v>6267</v>
      </c>
      <c r="B2442" s="245" t="s">
        <v>6268</v>
      </c>
      <c r="C2442" s="245" t="s">
        <v>6269</v>
      </c>
      <c r="D2442" s="245">
        <v>2017</v>
      </c>
      <c r="E2442" s="246">
        <v>43809</v>
      </c>
      <c r="F2442" s="245" t="s">
        <v>6293</v>
      </c>
      <c r="G2442" s="247" t="s">
        <v>3843</v>
      </c>
      <c r="H2442" s="248" t="s">
        <v>8191</v>
      </c>
      <c r="I2442" s="249">
        <v>5748</v>
      </c>
      <c r="J2442" s="249">
        <v>71</v>
      </c>
      <c r="K2442" s="250">
        <v>1.6059858456431906</v>
      </c>
      <c r="L2442" s="251" t="s">
        <v>6273</v>
      </c>
      <c r="M2442" s="251" t="s">
        <v>8710</v>
      </c>
      <c r="N2442" s="245"/>
      <c r="S2442" s="251" t="s">
        <v>8711</v>
      </c>
      <c r="T2442" s="251" t="s">
        <v>8711</v>
      </c>
    </row>
    <row r="2443" spans="1:20">
      <c r="A2443" s="245" t="s">
        <v>6267</v>
      </c>
      <c r="B2443" s="245" t="s">
        <v>6268</v>
      </c>
      <c r="C2443" s="245" t="s">
        <v>6269</v>
      </c>
      <c r="D2443" s="245">
        <v>2017</v>
      </c>
      <c r="E2443" s="246">
        <v>43809</v>
      </c>
      <c r="F2443" s="245" t="s">
        <v>6430</v>
      </c>
      <c r="G2443" s="247" t="s">
        <v>8230</v>
      </c>
      <c r="H2443" s="248" t="s">
        <v>8191</v>
      </c>
      <c r="I2443" s="249">
        <v>5740</v>
      </c>
      <c r="J2443" s="249">
        <v>69</v>
      </c>
      <c r="K2443" s="250">
        <v>1.747288506555376</v>
      </c>
      <c r="L2443" s="251" t="s">
        <v>7730</v>
      </c>
      <c r="M2443" s="251" t="s">
        <v>7729</v>
      </c>
      <c r="N2443" s="245"/>
      <c r="S2443" s="251" t="s">
        <v>8711</v>
      </c>
      <c r="T2443" s="251" t="s">
        <v>8711</v>
      </c>
    </row>
    <row r="2444" spans="1:20">
      <c r="A2444" s="245" t="s">
        <v>6267</v>
      </c>
      <c r="B2444" s="245" t="s">
        <v>6268</v>
      </c>
      <c r="C2444" s="245" t="s">
        <v>6269</v>
      </c>
      <c r="D2444" s="245">
        <v>2017</v>
      </c>
      <c r="E2444" s="246">
        <v>43809</v>
      </c>
      <c r="F2444" s="245" t="s">
        <v>6977</v>
      </c>
      <c r="G2444" s="247" t="s">
        <v>8231</v>
      </c>
      <c r="H2444" s="248" t="s">
        <v>8191</v>
      </c>
      <c r="I2444" s="249">
        <v>5870</v>
      </c>
      <c r="J2444" s="249">
        <v>69</v>
      </c>
      <c r="K2444" s="250">
        <v>1.7868612427665602</v>
      </c>
      <c r="L2444" s="251" t="s">
        <v>7730</v>
      </c>
      <c r="M2444" s="251" t="s">
        <v>7729</v>
      </c>
      <c r="N2444" s="245"/>
      <c r="S2444" s="251" t="s">
        <v>8714</v>
      </c>
      <c r="T2444" s="251" t="s">
        <v>8714</v>
      </c>
    </row>
    <row r="2445" spans="1:20">
      <c r="A2445" s="245" t="s">
        <v>6267</v>
      </c>
      <c r="B2445" s="245" t="s">
        <v>6268</v>
      </c>
      <c r="C2445" s="245" t="s">
        <v>6269</v>
      </c>
      <c r="D2445" s="245">
        <v>2017</v>
      </c>
      <c r="E2445" s="246">
        <v>43809</v>
      </c>
      <c r="F2445" s="245" t="s">
        <v>6302</v>
      </c>
      <c r="G2445" s="247" t="s">
        <v>8232</v>
      </c>
      <c r="H2445" s="248" t="s">
        <v>8191</v>
      </c>
      <c r="I2445" s="249">
        <v>5882</v>
      </c>
      <c r="J2445" s="249">
        <v>70</v>
      </c>
      <c r="K2445" s="250">
        <v>1.7148688046647229</v>
      </c>
      <c r="L2445" s="251" t="s">
        <v>7730</v>
      </c>
      <c r="M2445" s="251" t="s">
        <v>7729</v>
      </c>
      <c r="N2445" s="245"/>
      <c r="S2445" s="251" t="s">
        <v>8711</v>
      </c>
      <c r="T2445" s="251" t="s">
        <v>8711</v>
      </c>
    </row>
    <row r="2446" spans="1:20">
      <c r="A2446" s="245" t="s">
        <v>6267</v>
      </c>
      <c r="B2446" s="245" t="s">
        <v>6268</v>
      </c>
      <c r="C2446" s="245" t="s">
        <v>6269</v>
      </c>
      <c r="D2446" s="245">
        <v>2017</v>
      </c>
      <c r="E2446" s="246">
        <v>43809</v>
      </c>
      <c r="F2446" s="245" t="s">
        <v>6807</v>
      </c>
      <c r="G2446" s="247" t="s">
        <v>8233</v>
      </c>
      <c r="H2446" s="248" t="s">
        <v>8191</v>
      </c>
      <c r="I2446" s="249">
        <v>4496</v>
      </c>
      <c r="J2446" s="249">
        <v>64</v>
      </c>
      <c r="K2446" s="250">
        <v>1.715087890625</v>
      </c>
      <c r="L2446" s="251" t="s">
        <v>7730</v>
      </c>
      <c r="M2446" s="251" t="s">
        <v>7729</v>
      </c>
      <c r="N2446" s="245"/>
      <c r="S2446" s="251" t="s">
        <v>8714</v>
      </c>
      <c r="T2446" s="251" t="s">
        <v>8714</v>
      </c>
    </row>
    <row r="2447" spans="1:20">
      <c r="A2447" s="245" t="s">
        <v>6267</v>
      </c>
      <c r="B2447" s="245" t="s">
        <v>6268</v>
      </c>
      <c r="C2447" s="245" t="s">
        <v>6269</v>
      </c>
      <c r="D2447" s="245">
        <v>2017</v>
      </c>
      <c r="E2447" s="246">
        <v>43809</v>
      </c>
      <c r="F2447" s="245" t="s">
        <v>6344</v>
      </c>
      <c r="G2447" s="247" t="s">
        <v>8234</v>
      </c>
      <c r="H2447" s="248" t="s">
        <v>8191</v>
      </c>
      <c r="I2447" s="249">
        <v>4350</v>
      </c>
      <c r="J2447" s="249">
        <v>65</v>
      </c>
      <c r="K2447" s="250">
        <v>1.5839781520254892</v>
      </c>
      <c r="L2447" s="251" t="s">
        <v>7730</v>
      </c>
      <c r="M2447" s="251" t="s">
        <v>6898</v>
      </c>
      <c r="N2447" s="245"/>
      <c r="S2447" s="251" t="s">
        <v>8717</v>
      </c>
    </row>
    <row r="2448" spans="1:20">
      <c r="A2448" s="245" t="s">
        <v>6267</v>
      </c>
      <c r="B2448" s="245" t="s">
        <v>6268</v>
      </c>
      <c r="C2448" s="245" t="s">
        <v>6269</v>
      </c>
      <c r="D2448" s="245">
        <v>2017</v>
      </c>
      <c r="E2448" s="246">
        <v>43809</v>
      </c>
      <c r="F2448" s="245" t="s">
        <v>6486</v>
      </c>
      <c r="G2448" s="247" t="s">
        <v>5919</v>
      </c>
      <c r="H2448" s="248" t="s">
        <v>8191</v>
      </c>
      <c r="I2448" s="249">
        <v>6320</v>
      </c>
      <c r="J2448" s="249">
        <v>74</v>
      </c>
      <c r="K2448" s="250">
        <v>1.5596312163149271</v>
      </c>
      <c r="L2448" s="251" t="s">
        <v>7730</v>
      </c>
      <c r="M2448" s="251" t="s">
        <v>7729</v>
      </c>
      <c r="N2448" s="245"/>
      <c r="S2448" s="251" t="s">
        <v>8711</v>
      </c>
      <c r="T2448" s="251" t="s">
        <v>8711</v>
      </c>
    </row>
    <row r="2449" spans="1:20">
      <c r="A2449" s="245" t="s">
        <v>6267</v>
      </c>
      <c r="B2449" s="245" t="s">
        <v>6268</v>
      </c>
      <c r="C2449" s="245" t="s">
        <v>6269</v>
      </c>
      <c r="D2449" s="245">
        <v>2017</v>
      </c>
      <c r="E2449" s="246">
        <v>43809</v>
      </c>
      <c r="F2449" s="245" t="s">
        <v>6546</v>
      </c>
      <c r="G2449" s="247" t="s">
        <v>8235</v>
      </c>
      <c r="H2449" s="248" t="s">
        <v>8191</v>
      </c>
      <c r="I2449" s="249">
        <v>3532</v>
      </c>
      <c r="J2449" s="249">
        <v>61</v>
      </c>
      <c r="K2449" s="250">
        <v>1.5560773809261568</v>
      </c>
      <c r="L2449" s="251" t="s">
        <v>7730</v>
      </c>
      <c r="M2449" s="251" t="s">
        <v>6898</v>
      </c>
      <c r="N2449" s="245"/>
      <c r="S2449" s="251" t="s">
        <v>8717</v>
      </c>
    </row>
    <row r="2450" spans="1:20">
      <c r="A2450" s="245" t="s">
        <v>6267</v>
      </c>
      <c r="B2450" s="245" t="s">
        <v>6268</v>
      </c>
      <c r="C2450" s="245" t="s">
        <v>6269</v>
      </c>
      <c r="D2450" s="245">
        <v>2017</v>
      </c>
      <c r="E2450" s="246">
        <v>43809</v>
      </c>
      <c r="F2450" s="245" t="s">
        <v>6412</v>
      </c>
      <c r="G2450" s="247" t="s">
        <v>8236</v>
      </c>
      <c r="H2450" s="248" t="s">
        <v>8191</v>
      </c>
      <c r="I2450" s="249">
        <v>7326</v>
      </c>
      <c r="J2450" s="249">
        <v>77</v>
      </c>
      <c r="K2450" s="250">
        <v>1.604703274462087</v>
      </c>
      <c r="L2450" s="251" t="s">
        <v>7730</v>
      </c>
      <c r="M2450" s="251" t="s">
        <v>7729</v>
      </c>
      <c r="N2450" s="245"/>
      <c r="S2450" s="251" t="s">
        <v>8711</v>
      </c>
      <c r="T2450" s="251" t="s">
        <v>8711</v>
      </c>
    </row>
    <row r="2451" spans="1:20">
      <c r="A2451" s="245" t="s">
        <v>6267</v>
      </c>
      <c r="B2451" s="245" t="s">
        <v>6268</v>
      </c>
      <c r="C2451" s="245" t="s">
        <v>6269</v>
      </c>
      <c r="D2451" s="245">
        <v>2017</v>
      </c>
      <c r="E2451" s="246">
        <v>43809</v>
      </c>
      <c r="F2451" s="245" t="s">
        <v>6466</v>
      </c>
      <c r="G2451" s="247" t="s">
        <v>8237</v>
      </c>
      <c r="H2451" s="248" t="s">
        <v>8191</v>
      </c>
      <c r="I2451" s="249">
        <v>5708</v>
      </c>
      <c r="J2451" s="249">
        <v>70</v>
      </c>
      <c r="K2451" s="250">
        <v>1.6641399416909624</v>
      </c>
      <c r="L2451" s="251" t="s">
        <v>7730</v>
      </c>
      <c r="M2451" s="251" t="s">
        <v>7729</v>
      </c>
      <c r="N2451" s="245"/>
      <c r="S2451" s="251" t="s">
        <v>8714</v>
      </c>
      <c r="T2451" s="251" t="s">
        <v>8714</v>
      </c>
    </row>
    <row r="2452" spans="1:20">
      <c r="A2452" s="245" t="s">
        <v>6267</v>
      </c>
      <c r="B2452" s="245" t="s">
        <v>6268</v>
      </c>
      <c r="C2452" s="245" t="s">
        <v>6269</v>
      </c>
      <c r="D2452" s="245">
        <v>2017</v>
      </c>
      <c r="E2452" s="246">
        <v>43809</v>
      </c>
      <c r="F2452" s="245" t="s">
        <v>6276</v>
      </c>
      <c r="G2452" s="247" t="s">
        <v>8238</v>
      </c>
      <c r="H2452" s="248" t="s">
        <v>8191</v>
      </c>
      <c r="I2452" s="249">
        <v>4630</v>
      </c>
      <c r="J2452" s="249">
        <v>65</v>
      </c>
      <c r="K2452" s="250">
        <v>1.6859353664087393</v>
      </c>
      <c r="L2452" s="251" t="s">
        <v>7730</v>
      </c>
      <c r="M2452" s="251" t="s">
        <v>7729</v>
      </c>
      <c r="N2452" s="245"/>
      <c r="S2452" s="251" t="s">
        <v>8711</v>
      </c>
      <c r="T2452" s="251" t="s">
        <v>8711</v>
      </c>
    </row>
    <row r="2453" spans="1:20">
      <c r="A2453" s="245" t="s">
        <v>6267</v>
      </c>
      <c r="B2453" s="245" t="s">
        <v>6268</v>
      </c>
      <c r="C2453" s="245" t="s">
        <v>6269</v>
      </c>
      <c r="D2453" s="245">
        <v>2017</v>
      </c>
      <c r="E2453" s="246">
        <v>43809</v>
      </c>
      <c r="F2453" s="245" t="s">
        <v>6496</v>
      </c>
      <c r="G2453" s="247" t="s">
        <v>8239</v>
      </c>
      <c r="H2453" s="248" t="s">
        <v>8191</v>
      </c>
      <c r="I2453" s="249">
        <v>6080</v>
      </c>
      <c r="J2453" s="249">
        <v>73</v>
      </c>
      <c r="K2453" s="250">
        <v>1.5629137030001259</v>
      </c>
      <c r="L2453" s="251" t="s">
        <v>7730</v>
      </c>
      <c r="M2453" s="251" t="s">
        <v>7729</v>
      </c>
      <c r="N2453" s="245"/>
      <c r="S2453" s="251" t="s">
        <v>8711</v>
      </c>
      <c r="T2453" s="251" t="s">
        <v>8711</v>
      </c>
    </row>
    <row r="2454" spans="1:20">
      <c r="A2454" s="245" t="s">
        <v>6267</v>
      </c>
      <c r="B2454" s="245" t="s">
        <v>6268</v>
      </c>
      <c r="C2454" s="245" t="s">
        <v>6269</v>
      </c>
      <c r="D2454" s="245">
        <v>2017</v>
      </c>
      <c r="E2454" s="246">
        <v>43809</v>
      </c>
      <c r="F2454" s="245" t="s">
        <v>6348</v>
      </c>
      <c r="G2454" s="247" t="s">
        <v>8240</v>
      </c>
      <c r="H2454" s="248" t="s">
        <v>8191</v>
      </c>
      <c r="I2454" s="249">
        <v>6176</v>
      </c>
      <c r="J2454" s="249">
        <v>72</v>
      </c>
      <c r="K2454" s="250">
        <v>1.6546639231824416</v>
      </c>
      <c r="L2454" s="251" t="s">
        <v>7730</v>
      </c>
      <c r="M2454" s="251" t="s">
        <v>7729</v>
      </c>
      <c r="N2454" s="245"/>
      <c r="S2454" s="251" t="s">
        <v>8711</v>
      </c>
      <c r="T2454" s="251" t="s">
        <v>8711</v>
      </c>
    </row>
    <row r="2455" spans="1:20">
      <c r="A2455" s="245" t="s">
        <v>6267</v>
      </c>
      <c r="B2455" s="245" t="s">
        <v>6268</v>
      </c>
      <c r="C2455" s="245" t="s">
        <v>6269</v>
      </c>
      <c r="D2455" s="245">
        <v>2017</v>
      </c>
      <c r="E2455" s="246">
        <v>43809</v>
      </c>
      <c r="F2455" s="245" t="s">
        <v>6698</v>
      </c>
      <c r="G2455" s="247" t="s">
        <v>8241</v>
      </c>
      <c r="H2455" s="248" t="s">
        <v>8191</v>
      </c>
      <c r="I2455" s="249">
        <v>5060</v>
      </c>
      <c r="J2455" s="249">
        <v>66</v>
      </c>
      <c r="K2455" s="250">
        <v>1.7600244872972146</v>
      </c>
      <c r="L2455" s="251" t="s">
        <v>7730</v>
      </c>
      <c r="M2455" s="251" t="s">
        <v>6898</v>
      </c>
      <c r="N2455" s="245"/>
      <c r="S2455" s="251" t="s">
        <v>8717</v>
      </c>
    </row>
    <row r="2456" spans="1:20">
      <c r="A2456" s="245" t="s">
        <v>6267</v>
      </c>
      <c r="B2456" s="245" t="s">
        <v>6268</v>
      </c>
      <c r="C2456" s="245" t="s">
        <v>6269</v>
      </c>
      <c r="D2456" s="245">
        <v>2017</v>
      </c>
      <c r="E2456" s="246">
        <v>43809</v>
      </c>
      <c r="F2456" s="245" t="s">
        <v>6383</v>
      </c>
      <c r="G2456" s="247" t="s">
        <v>8242</v>
      </c>
      <c r="H2456" s="248" t="s">
        <v>8191</v>
      </c>
      <c r="I2456" s="249">
        <v>4070</v>
      </c>
      <c r="J2456" s="249">
        <v>64</v>
      </c>
      <c r="K2456" s="250">
        <v>1.552581787109375</v>
      </c>
      <c r="L2456" s="251" t="s">
        <v>7730</v>
      </c>
      <c r="M2456" s="251" t="s">
        <v>6898</v>
      </c>
      <c r="N2456" s="245"/>
      <c r="S2456" s="251" t="s">
        <v>8717</v>
      </c>
    </row>
    <row r="2457" spans="1:20">
      <c r="A2457" s="245" t="s">
        <v>6267</v>
      </c>
      <c r="B2457" s="245" t="s">
        <v>6268</v>
      </c>
      <c r="C2457" s="245" t="s">
        <v>6269</v>
      </c>
      <c r="D2457" s="245">
        <v>2017</v>
      </c>
      <c r="E2457" s="246">
        <v>43809</v>
      </c>
      <c r="F2457" s="245" t="s">
        <v>6486</v>
      </c>
      <c r="G2457" s="247" t="s">
        <v>8243</v>
      </c>
      <c r="H2457" s="248" t="s">
        <v>8191</v>
      </c>
      <c r="I2457" s="249">
        <v>6618</v>
      </c>
      <c r="J2457" s="249">
        <v>76</v>
      </c>
      <c r="K2457" s="250">
        <v>1.5075995043009185</v>
      </c>
      <c r="L2457" s="251" t="s">
        <v>7730</v>
      </c>
      <c r="M2457" s="251" t="s">
        <v>7729</v>
      </c>
      <c r="N2457" s="245"/>
      <c r="S2457" s="251" t="s">
        <v>8711</v>
      </c>
      <c r="T2457" s="251" t="s">
        <v>8711</v>
      </c>
    </row>
    <row r="2458" spans="1:20">
      <c r="A2458" s="245" t="s">
        <v>6267</v>
      </c>
      <c r="B2458" s="245" t="s">
        <v>6268</v>
      </c>
      <c r="C2458" s="245" t="s">
        <v>6269</v>
      </c>
      <c r="D2458" s="245">
        <v>2017</v>
      </c>
      <c r="E2458" s="246">
        <v>43809</v>
      </c>
      <c r="F2458" s="245" t="s">
        <v>6566</v>
      </c>
      <c r="G2458" s="247" t="s">
        <v>8244</v>
      </c>
      <c r="H2458" s="248" t="s">
        <v>8191</v>
      </c>
      <c r="I2458" s="249">
        <v>4614</v>
      </c>
      <c r="J2458" s="249">
        <v>67</v>
      </c>
      <c r="K2458" s="250">
        <v>1.5340982767162183</v>
      </c>
      <c r="L2458" s="251" t="s">
        <v>7730</v>
      </c>
      <c r="M2458" s="251" t="s">
        <v>7729</v>
      </c>
      <c r="N2458" s="245"/>
      <c r="S2458" s="251" t="s">
        <v>8711</v>
      </c>
      <c r="T2458" s="251" t="s">
        <v>8711</v>
      </c>
    </row>
    <row r="2459" spans="1:20">
      <c r="A2459" s="245" t="s">
        <v>6267</v>
      </c>
      <c r="B2459" s="245" t="s">
        <v>6268</v>
      </c>
      <c r="C2459" s="245" t="s">
        <v>6269</v>
      </c>
      <c r="D2459" s="245">
        <v>2017</v>
      </c>
      <c r="E2459" s="246">
        <v>43809</v>
      </c>
      <c r="F2459" s="245" t="s">
        <v>6562</v>
      </c>
      <c r="G2459" s="247" t="s">
        <v>8245</v>
      </c>
      <c r="H2459" s="248" t="s">
        <v>8191</v>
      </c>
      <c r="I2459" s="249">
        <v>4510</v>
      </c>
      <c r="J2459" s="249">
        <v>65</v>
      </c>
      <c r="K2459" s="250">
        <v>1.6422394173873465</v>
      </c>
      <c r="L2459" s="251" t="s">
        <v>7730</v>
      </c>
      <c r="M2459" s="251" t="s">
        <v>7729</v>
      </c>
      <c r="N2459" s="245"/>
      <c r="S2459" s="251" t="s">
        <v>8714</v>
      </c>
      <c r="T2459" s="251" t="s">
        <v>8714</v>
      </c>
    </row>
    <row r="2460" spans="1:20">
      <c r="A2460" s="245" t="s">
        <v>6267</v>
      </c>
      <c r="B2460" s="245" t="s">
        <v>6268</v>
      </c>
      <c r="C2460" s="245" t="s">
        <v>6269</v>
      </c>
      <c r="D2460" s="245">
        <v>2017</v>
      </c>
      <c r="E2460" s="246">
        <v>43809</v>
      </c>
      <c r="F2460" s="245" t="s">
        <v>6512</v>
      </c>
      <c r="G2460" s="247" t="s">
        <v>8246</v>
      </c>
      <c r="H2460" s="248" t="s">
        <v>8191</v>
      </c>
      <c r="I2460" s="249">
        <v>3940</v>
      </c>
      <c r="J2460" s="249">
        <v>65</v>
      </c>
      <c r="K2460" s="250">
        <v>1.4346836595357304</v>
      </c>
      <c r="L2460" s="251" t="s">
        <v>7730</v>
      </c>
      <c r="M2460" s="251" t="s">
        <v>6898</v>
      </c>
      <c r="N2460" s="245"/>
      <c r="S2460" s="251" t="s">
        <v>8717</v>
      </c>
    </row>
    <row r="2461" spans="1:20">
      <c r="A2461" s="245" t="s">
        <v>6267</v>
      </c>
      <c r="B2461" s="245" t="s">
        <v>6268</v>
      </c>
      <c r="C2461" s="245" t="s">
        <v>6269</v>
      </c>
      <c r="D2461" s="245">
        <v>2017</v>
      </c>
      <c r="E2461" s="246">
        <v>43809</v>
      </c>
      <c r="F2461" s="245" t="s">
        <v>7384</v>
      </c>
      <c r="G2461" s="247" t="s">
        <v>8247</v>
      </c>
      <c r="H2461" s="248" t="s">
        <v>8191</v>
      </c>
      <c r="I2461" s="249">
        <v>4728</v>
      </c>
      <c r="J2461" s="249">
        <v>67</v>
      </c>
      <c r="K2461" s="250">
        <v>1.5720018752306633</v>
      </c>
      <c r="L2461" s="251" t="s">
        <v>7730</v>
      </c>
      <c r="M2461" s="251" t="s">
        <v>6898</v>
      </c>
      <c r="N2461" s="245"/>
      <c r="S2461" s="251" t="s">
        <v>8717</v>
      </c>
    </row>
    <row r="2462" spans="1:20">
      <c r="A2462" s="245" t="s">
        <v>6267</v>
      </c>
      <c r="B2462" s="245" t="s">
        <v>6268</v>
      </c>
      <c r="C2462" s="245" t="s">
        <v>6269</v>
      </c>
      <c r="D2462" s="245">
        <v>2017</v>
      </c>
      <c r="E2462" s="246">
        <v>43809</v>
      </c>
      <c r="F2462" s="245" t="s">
        <v>6617</v>
      </c>
      <c r="G2462" s="247" t="s">
        <v>8248</v>
      </c>
      <c r="H2462" s="248" t="s">
        <v>8191</v>
      </c>
      <c r="I2462" s="249">
        <v>4620</v>
      </c>
      <c r="J2462" s="249">
        <v>67</v>
      </c>
      <c r="K2462" s="250">
        <v>1.5360932029538208</v>
      </c>
      <c r="L2462" s="251" t="s">
        <v>7730</v>
      </c>
      <c r="M2462" s="251" t="s">
        <v>7729</v>
      </c>
      <c r="N2462" s="245"/>
      <c r="S2462" s="251" t="s">
        <v>8711</v>
      </c>
      <c r="T2462" s="251" t="s">
        <v>8711</v>
      </c>
    </row>
    <row r="2463" spans="1:20">
      <c r="A2463" s="245" t="s">
        <v>6267</v>
      </c>
      <c r="B2463" s="245" t="s">
        <v>6268</v>
      </c>
      <c r="C2463" s="245" t="s">
        <v>6269</v>
      </c>
      <c r="D2463" s="245">
        <v>2017</v>
      </c>
      <c r="E2463" s="246">
        <v>43809</v>
      </c>
      <c r="F2463" s="245" t="s">
        <v>6551</v>
      </c>
      <c r="G2463" s="247" t="s">
        <v>8249</v>
      </c>
      <c r="H2463" s="248" t="s">
        <v>8191</v>
      </c>
      <c r="I2463" s="249">
        <v>4010</v>
      </c>
      <c r="J2463" s="249">
        <v>63</v>
      </c>
      <c r="K2463" s="250">
        <v>1.6036985046811201</v>
      </c>
      <c r="L2463" s="251" t="s">
        <v>7730</v>
      </c>
      <c r="M2463" s="251" t="s">
        <v>6898</v>
      </c>
      <c r="N2463" s="245"/>
      <c r="S2463" s="251" t="s">
        <v>8717</v>
      </c>
    </row>
    <row r="2464" spans="1:20">
      <c r="A2464" s="245" t="s">
        <v>6267</v>
      </c>
      <c r="B2464" s="245" t="s">
        <v>6268</v>
      </c>
      <c r="C2464" s="245" t="s">
        <v>6269</v>
      </c>
      <c r="D2464" s="245">
        <v>2017</v>
      </c>
      <c r="E2464" s="246">
        <v>43809</v>
      </c>
      <c r="F2464" s="245" t="s">
        <v>6313</v>
      </c>
      <c r="G2464" s="247" t="s">
        <v>8250</v>
      </c>
      <c r="H2464" s="248" t="s">
        <v>8191</v>
      </c>
      <c r="I2464" s="249">
        <v>5516</v>
      </c>
      <c r="J2464" s="249">
        <v>69</v>
      </c>
      <c r="K2464" s="250">
        <v>1.6791016380068735</v>
      </c>
      <c r="L2464" s="251" t="s">
        <v>7730</v>
      </c>
      <c r="M2464" s="251" t="s">
        <v>7729</v>
      </c>
      <c r="N2464" s="245"/>
      <c r="S2464" s="251" t="s">
        <v>8711</v>
      </c>
      <c r="T2464" s="251" t="s">
        <v>8711</v>
      </c>
    </row>
    <row r="2465" spans="1:20">
      <c r="A2465" s="245" t="s">
        <v>6267</v>
      </c>
      <c r="B2465" s="245" t="s">
        <v>6268</v>
      </c>
      <c r="C2465" s="245" t="s">
        <v>6269</v>
      </c>
      <c r="D2465" s="245">
        <v>2017</v>
      </c>
      <c r="E2465" s="246">
        <v>43809</v>
      </c>
      <c r="F2465" s="245" t="s">
        <v>6503</v>
      </c>
      <c r="G2465" s="247" t="s">
        <v>8251</v>
      </c>
      <c r="H2465" s="248" t="s">
        <v>8191</v>
      </c>
      <c r="I2465" s="249">
        <v>4852</v>
      </c>
      <c r="J2465" s="249">
        <v>66</v>
      </c>
      <c r="K2465" s="250">
        <v>1.6876756546178033</v>
      </c>
      <c r="L2465" s="251" t="s">
        <v>7730</v>
      </c>
      <c r="M2465" s="251" t="s">
        <v>7729</v>
      </c>
      <c r="N2465" s="245"/>
      <c r="S2465" s="251" t="s">
        <v>8711</v>
      </c>
      <c r="T2465" s="251" t="s">
        <v>8711</v>
      </c>
    </row>
    <row r="2466" spans="1:20">
      <c r="A2466" s="245" t="s">
        <v>6267</v>
      </c>
      <c r="B2466" s="245" t="s">
        <v>6268</v>
      </c>
      <c r="C2466" s="245" t="s">
        <v>6269</v>
      </c>
      <c r="D2466" s="245">
        <v>2017</v>
      </c>
      <c r="E2466" s="246">
        <v>43809</v>
      </c>
      <c r="F2466" s="245" t="s">
        <v>6433</v>
      </c>
      <c r="G2466" s="247" t="s">
        <v>6100</v>
      </c>
      <c r="H2466" s="248" t="s">
        <v>8191</v>
      </c>
      <c r="I2466" s="249">
        <v>7050</v>
      </c>
      <c r="J2466" s="249">
        <v>76</v>
      </c>
      <c r="K2466" s="250">
        <v>1.6060103513631723</v>
      </c>
      <c r="L2466" s="251" t="s">
        <v>7730</v>
      </c>
      <c r="M2466" s="251" t="s">
        <v>7729</v>
      </c>
      <c r="N2466" s="245"/>
      <c r="S2466" s="251" t="s">
        <v>8714</v>
      </c>
      <c r="T2466" s="251" t="s">
        <v>8714</v>
      </c>
    </row>
    <row r="2467" spans="1:20">
      <c r="A2467" s="245" t="s">
        <v>6267</v>
      </c>
      <c r="B2467" s="245" t="s">
        <v>6268</v>
      </c>
      <c r="C2467" s="245" t="s">
        <v>6269</v>
      </c>
      <c r="D2467" s="245">
        <v>2017</v>
      </c>
      <c r="E2467" s="246">
        <v>43809</v>
      </c>
      <c r="F2467" s="245" t="s">
        <v>6399</v>
      </c>
      <c r="G2467" s="247" t="s">
        <v>8252</v>
      </c>
      <c r="H2467" s="248" t="s">
        <v>8191</v>
      </c>
      <c r="I2467" s="249">
        <v>4650</v>
      </c>
      <c r="J2467" s="249">
        <v>65</v>
      </c>
      <c r="K2467" s="250">
        <v>1.6932180245789712</v>
      </c>
      <c r="L2467" s="251" t="s">
        <v>7730</v>
      </c>
      <c r="N2467" s="245" t="s">
        <v>6278</v>
      </c>
    </row>
    <row r="2468" spans="1:20">
      <c r="A2468" s="245" t="s">
        <v>6267</v>
      </c>
      <c r="B2468" s="245" t="s">
        <v>6268</v>
      </c>
      <c r="C2468" s="245" t="s">
        <v>6269</v>
      </c>
      <c r="D2468" s="245">
        <v>2017</v>
      </c>
      <c r="E2468" s="246">
        <v>43809</v>
      </c>
      <c r="F2468" s="245" t="s">
        <v>6505</v>
      </c>
      <c r="G2468" s="247" t="s">
        <v>5916</v>
      </c>
      <c r="H2468" s="248" t="s">
        <v>8191</v>
      </c>
      <c r="I2468" s="249">
        <v>5370</v>
      </c>
      <c r="J2468" s="249">
        <v>69</v>
      </c>
      <c r="K2468" s="250">
        <v>1.6346584111850817</v>
      </c>
      <c r="L2468" s="251" t="s">
        <v>7730</v>
      </c>
      <c r="M2468" s="251" t="s">
        <v>7729</v>
      </c>
      <c r="N2468" s="245"/>
      <c r="S2468" s="251" t="s">
        <v>8711</v>
      </c>
      <c r="T2468" s="251" t="s">
        <v>8711</v>
      </c>
    </row>
    <row r="2469" spans="1:20">
      <c r="A2469" s="245" t="s">
        <v>6267</v>
      </c>
      <c r="B2469" s="245" t="s">
        <v>6268</v>
      </c>
      <c r="C2469" s="245" t="s">
        <v>6269</v>
      </c>
      <c r="D2469" s="245">
        <v>2017</v>
      </c>
      <c r="E2469" s="246">
        <v>43809</v>
      </c>
      <c r="F2469" s="245" t="s">
        <v>6289</v>
      </c>
      <c r="G2469" s="247" t="s">
        <v>8253</v>
      </c>
      <c r="H2469" s="248" t="s">
        <v>8191</v>
      </c>
      <c r="I2469" s="249">
        <v>5414</v>
      </c>
      <c r="J2469" s="249">
        <v>70</v>
      </c>
      <c r="K2469" s="250">
        <v>1.5784256559766765</v>
      </c>
      <c r="L2469" s="251" t="s">
        <v>7730</v>
      </c>
      <c r="M2469" s="251" t="s">
        <v>6898</v>
      </c>
      <c r="N2469" s="245"/>
      <c r="S2469" s="251" t="s">
        <v>8717</v>
      </c>
    </row>
    <row r="2470" spans="1:20">
      <c r="A2470" s="245" t="s">
        <v>6267</v>
      </c>
      <c r="B2470" s="245" t="s">
        <v>6268</v>
      </c>
      <c r="C2470" s="245" t="s">
        <v>6269</v>
      </c>
      <c r="D2470" s="245">
        <v>2017</v>
      </c>
      <c r="E2470" s="246">
        <v>43809</v>
      </c>
      <c r="F2470" s="245" t="s">
        <v>6382</v>
      </c>
      <c r="G2470" s="247" t="s">
        <v>8254</v>
      </c>
      <c r="H2470" s="248" t="s">
        <v>8191</v>
      </c>
      <c r="I2470" s="249">
        <v>4790</v>
      </c>
      <c r="J2470" s="249">
        <v>67</v>
      </c>
      <c r="K2470" s="250">
        <v>1.5926161130192211</v>
      </c>
      <c r="L2470" s="251" t="s">
        <v>7730</v>
      </c>
      <c r="M2470" s="251" t="s">
        <v>7729</v>
      </c>
      <c r="N2470" s="245"/>
      <c r="S2470" s="251" t="s">
        <v>8711</v>
      </c>
      <c r="T2470" s="251" t="s">
        <v>8711</v>
      </c>
    </row>
    <row r="2471" spans="1:20">
      <c r="A2471" s="245" t="s">
        <v>6267</v>
      </c>
      <c r="B2471" s="245" t="s">
        <v>6268</v>
      </c>
      <c r="C2471" s="245" t="s">
        <v>6269</v>
      </c>
      <c r="D2471" s="245">
        <v>2017</v>
      </c>
      <c r="E2471" s="246">
        <v>43809</v>
      </c>
      <c r="F2471" s="245" t="s">
        <v>6293</v>
      </c>
      <c r="G2471" s="247" t="s">
        <v>8255</v>
      </c>
      <c r="H2471" s="248" t="s">
        <v>8191</v>
      </c>
      <c r="I2471" s="249">
        <v>6420</v>
      </c>
      <c r="J2471" s="249">
        <v>76</v>
      </c>
      <c r="K2471" s="250">
        <v>1.4624945327307186</v>
      </c>
      <c r="L2471" s="251" t="s">
        <v>7730</v>
      </c>
      <c r="M2471" s="251" t="s">
        <v>7729</v>
      </c>
      <c r="N2471" s="245"/>
      <c r="S2471" s="251" t="s">
        <v>8711</v>
      </c>
      <c r="T2471" s="251" t="s">
        <v>8711</v>
      </c>
    </row>
    <row r="2472" spans="1:20">
      <c r="A2472" s="245" t="s">
        <v>6267</v>
      </c>
      <c r="B2472" s="245" t="s">
        <v>6268</v>
      </c>
      <c r="C2472" s="245" t="s">
        <v>6269</v>
      </c>
      <c r="D2472" s="245">
        <v>2017</v>
      </c>
      <c r="E2472" s="246">
        <v>43809</v>
      </c>
      <c r="F2472" s="245" t="s">
        <v>6960</v>
      </c>
      <c r="G2472" s="247" t="s">
        <v>8256</v>
      </c>
      <c r="H2472" s="248" t="s">
        <v>8191</v>
      </c>
      <c r="I2472" s="249">
        <v>4186</v>
      </c>
      <c r="J2472" s="249">
        <v>65</v>
      </c>
      <c r="K2472" s="250">
        <v>1.5242603550295857</v>
      </c>
      <c r="L2472" s="251" t="s">
        <v>7730</v>
      </c>
      <c r="M2472" s="251" t="s">
        <v>6898</v>
      </c>
      <c r="N2472" s="245"/>
      <c r="S2472" s="251" t="s">
        <v>8717</v>
      </c>
    </row>
    <row r="2473" spans="1:20">
      <c r="A2473" s="245" t="s">
        <v>6267</v>
      </c>
      <c r="B2473" s="245" t="s">
        <v>6268</v>
      </c>
      <c r="C2473" s="245" t="s">
        <v>6269</v>
      </c>
      <c r="D2473" s="245">
        <v>2017</v>
      </c>
      <c r="E2473" s="246">
        <v>43809</v>
      </c>
      <c r="F2473" s="245" t="s">
        <v>6346</v>
      </c>
      <c r="G2473" s="247" t="s">
        <v>8257</v>
      </c>
      <c r="H2473" s="248" t="s">
        <v>8191</v>
      </c>
      <c r="I2473" s="249">
        <v>6250</v>
      </c>
      <c r="J2473" s="249">
        <v>73</v>
      </c>
      <c r="K2473" s="250">
        <v>1.606613592722169</v>
      </c>
      <c r="L2473" s="251" t="s">
        <v>7730</v>
      </c>
      <c r="M2473" s="251" t="s">
        <v>7729</v>
      </c>
      <c r="N2473" s="245"/>
      <c r="S2473" s="251" t="s">
        <v>8711</v>
      </c>
      <c r="T2473" s="251" t="s">
        <v>8716</v>
      </c>
    </row>
    <row r="2474" spans="1:20">
      <c r="A2474" s="245" t="s">
        <v>6267</v>
      </c>
      <c r="B2474" s="245" t="s">
        <v>6268</v>
      </c>
      <c r="C2474" s="245" t="s">
        <v>6269</v>
      </c>
      <c r="D2474" s="245">
        <v>2017</v>
      </c>
      <c r="E2474" s="246">
        <v>43809</v>
      </c>
      <c r="F2474" s="245" t="s">
        <v>7017</v>
      </c>
      <c r="G2474" s="247" t="s">
        <v>8258</v>
      </c>
      <c r="H2474" s="248" t="s">
        <v>8191</v>
      </c>
      <c r="I2474" s="249">
        <v>3474</v>
      </c>
      <c r="J2474" s="249">
        <v>60</v>
      </c>
      <c r="K2474" s="250">
        <v>1.6083333333333334</v>
      </c>
      <c r="L2474" s="251" t="s">
        <v>7730</v>
      </c>
      <c r="M2474" s="251" t="s">
        <v>6898</v>
      </c>
      <c r="N2474" s="245"/>
      <c r="S2474" s="251" t="s">
        <v>8717</v>
      </c>
    </row>
    <row r="2475" spans="1:20">
      <c r="A2475" s="245" t="s">
        <v>6267</v>
      </c>
      <c r="B2475" s="245" t="s">
        <v>6268</v>
      </c>
      <c r="C2475" s="245" t="s">
        <v>6269</v>
      </c>
      <c r="D2475" s="245">
        <v>2017</v>
      </c>
      <c r="E2475" s="246">
        <v>43809</v>
      </c>
      <c r="F2475" s="245" t="s">
        <v>7093</v>
      </c>
      <c r="G2475" s="247" t="s">
        <v>8259</v>
      </c>
      <c r="H2475" s="248" t="s">
        <v>8191</v>
      </c>
      <c r="I2475" s="249">
        <v>4008</v>
      </c>
      <c r="J2475" s="249">
        <v>65</v>
      </c>
      <c r="K2475" s="250">
        <v>1.4594446973145199</v>
      </c>
      <c r="L2475" s="251" t="s">
        <v>7730</v>
      </c>
      <c r="M2475" s="251" t="s">
        <v>6898</v>
      </c>
      <c r="N2475" s="245"/>
      <c r="S2475" s="251" t="s">
        <v>8717</v>
      </c>
    </row>
    <row r="2476" spans="1:20">
      <c r="A2476" s="245" t="s">
        <v>6267</v>
      </c>
      <c r="B2476" s="245" t="s">
        <v>6268</v>
      </c>
      <c r="C2476" s="245" t="s">
        <v>6269</v>
      </c>
      <c r="D2476" s="245">
        <v>2017</v>
      </c>
      <c r="E2476" s="246">
        <v>43809</v>
      </c>
      <c r="F2476" s="245" t="s">
        <v>6298</v>
      </c>
      <c r="G2476" s="247" t="s">
        <v>6099</v>
      </c>
      <c r="H2476" s="248" t="s">
        <v>8191</v>
      </c>
      <c r="I2476" s="249">
        <v>6440</v>
      </c>
      <c r="J2476" s="249">
        <v>72</v>
      </c>
      <c r="K2476" s="250">
        <v>1.7253943758573389</v>
      </c>
      <c r="L2476" s="251" t="s">
        <v>7730</v>
      </c>
      <c r="M2476" s="251" t="s">
        <v>7729</v>
      </c>
      <c r="N2476" s="245"/>
      <c r="S2476" s="251" t="s">
        <v>8714</v>
      </c>
      <c r="T2476" s="251" t="s">
        <v>8714</v>
      </c>
    </row>
    <row r="2477" spans="1:20">
      <c r="A2477" s="245" t="s">
        <v>6267</v>
      </c>
      <c r="B2477" s="245" t="s">
        <v>6268</v>
      </c>
      <c r="C2477" s="245" t="s">
        <v>6269</v>
      </c>
      <c r="D2477" s="245">
        <v>2017</v>
      </c>
      <c r="E2477" s="246">
        <v>43809</v>
      </c>
      <c r="F2477" s="245" t="s">
        <v>6715</v>
      </c>
      <c r="G2477" s="247" t="s">
        <v>8260</v>
      </c>
      <c r="H2477" s="248" t="s">
        <v>8191</v>
      </c>
      <c r="I2477" s="249">
        <v>4022</v>
      </c>
      <c r="J2477" s="249">
        <v>64</v>
      </c>
      <c r="K2477" s="250">
        <v>1.534271240234375</v>
      </c>
      <c r="L2477" s="251" t="s">
        <v>7730</v>
      </c>
      <c r="N2477" s="245" t="s">
        <v>6278</v>
      </c>
    </row>
    <row r="2478" spans="1:20">
      <c r="A2478" s="245" t="s">
        <v>6267</v>
      </c>
      <c r="B2478" s="245" t="s">
        <v>6268</v>
      </c>
      <c r="C2478" s="245" t="s">
        <v>6269</v>
      </c>
      <c r="D2478" s="245">
        <v>2017</v>
      </c>
      <c r="E2478" s="246">
        <v>43809</v>
      </c>
      <c r="F2478" s="245" t="s">
        <v>6456</v>
      </c>
      <c r="G2478" s="247" t="s">
        <v>8261</v>
      </c>
      <c r="H2478" s="248" t="s">
        <v>8191</v>
      </c>
      <c r="I2478" s="249">
        <v>6840</v>
      </c>
      <c r="J2478" s="249">
        <v>75</v>
      </c>
      <c r="K2478" s="250">
        <v>1.6213333333333333</v>
      </c>
      <c r="L2478" s="251" t="s">
        <v>7730</v>
      </c>
      <c r="M2478" s="251" t="s">
        <v>7729</v>
      </c>
      <c r="N2478" s="245"/>
      <c r="S2478" s="251" t="s">
        <v>8711</v>
      </c>
      <c r="T2478" s="251" t="s">
        <v>8711</v>
      </c>
    </row>
    <row r="2479" spans="1:20">
      <c r="A2479" s="245" t="s">
        <v>6267</v>
      </c>
      <c r="B2479" s="245" t="s">
        <v>6268</v>
      </c>
      <c r="C2479" s="245" t="s">
        <v>6269</v>
      </c>
      <c r="D2479" s="245">
        <v>2017</v>
      </c>
      <c r="E2479" s="246">
        <v>43809</v>
      </c>
      <c r="F2479" s="245" t="s">
        <v>6402</v>
      </c>
      <c r="G2479" s="247" t="s">
        <v>8262</v>
      </c>
      <c r="H2479" s="248" t="s">
        <v>8191</v>
      </c>
      <c r="I2479" s="249">
        <v>6780</v>
      </c>
      <c r="J2479" s="249">
        <v>74</v>
      </c>
      <c r="K2479" s="250">
        <v>1.6731486782618994</v>
      </c>
      <c r="L2479" s="251" t="s">
        <v>7730</v>
      </c>
      <c r="M2479" s="251" t="s">
        <v>7729</v>
      </c>
      <c r="N2479" s="245"/>
      <c r="S2479" s="251" t="s">
        <v>8711</v>
      </c>
      <c r="T2479" s="251" t="s">
        <v>8711</v>
      </c>
    </row>
    <row r="2480" spans="1:20">
      <c r="A2480" s="245" t="s">
        <v>6267</v>
      </c>
      <c r="B2480" s="245" t="s">
        <v>6268</v>
      </c>
      <c r="C2480" s="245" t="s">
        <v>6269</v>
      </c>
      <c r="D2480" s="245">
        <v>2017</v>
      </c>
      <c r="E2480" s="246">
        <v>43809</v>
      </c>
      <c r="F2480" s="245" t="s">
        <v>6466</v>
      </c>
      <c r="G2480" s="247" t="s">
        <v>8263</v>
      </c>
      <c r="H2480" s="248" t="s">
        <v>8191</v>
      </c>
      <c r="I2480" s="249">
        <v>7096</v>
      </c>
      <c r="J2480" s="249">
        <v>76</v>
      </c>
      <c r="K2480" s="250">
        <v>1.6164892841522089</v>
      </c>
      <c r="L2480" s="251" t="s">
        <v>7730</v>
      </c>
      <c r="M2480" s="251" t="s">
        <v>7729</v>
      </c>
      <c r="N2480" s="245"/>
      <c r="S2480" s="251" t="s">
        <v>8714</v>
      </c>
      <c r="T2480" s="251" t="s">
        <v>8714</v>
      </c>
    </row>
    <row r="2481" spans="1:20">
      <c r="A2481" s="245" t="s">
        <v>6267</v>
      </c>
      <c r="B2481" s="245" t="s">
        <v>6268</v>
      </c>
      <c r="C2481" s="245" t="s">
        <v>6269</v>
      </c>
      <c r="D2481" s="245">
        <v>2017</v>
      </c>
      <c r="E2481" s="246">
        <v>43809</v>
      </c>
      <c r="F2481" s="245" t="s">
        <v>6601</v>
      </c>
      <c r="G2481" s="247" t="s">
        <v>8264</v>
      </c>
      <c r="H2481" s="248" t="s">
        <v>8191</v>
      </c>
      <c r="I2481" s="249">
        <v>3500</v>
      </c>
      <c r="J2481" s="249">
        <v>61</v>
      </c>
      <c r="K2481" s="250">
        <v>1.5419792846097251</v>
      </c>
      <c r="L2481" s="251" t="s">
        <v>7730</v>
      </c>
      <c r="M2481" s="251" t="s">
        <v>6898</v>
      </c>
      <c r="N2481" s="245"/>
      <c r="S2481" s="251" t="s">
        <v>8717</v>
      </c>
    </row>
    <row r="2482" spans="1:20">
      <c r="A2482" s="245" t="s">
        <v>6267</v>
      </c>
      <c r="B2482" s="245" t="s">
        <v>6268</v>
      </c>
      <c r="C2482" s="245" t="s">
        <v>6269</v>
      </c>
      <c r="D2482" s="245">
        <v>2017</v>
      </c>
      <c r="E2482" s="246">
        <v>43809</v>
      </c>
      <c r="F2482" s="245" t="s">
        <v>6677</v>
      </c>
      <c r="G2482" s="247" t="s">
        <v>8265</v>
      </c>
      <c r="H2482" s="248" t="s">
        <v>8191</v>
      </c>
      <c r="I2482" s="249">
        <v>4622</v>
      </c>
      <c r="J2482" s="249">
        <v>66</v>
      </c>
      <c r="K2482" s="250">
        <v>1.6076745415588389</v>
      </c>
      <c r="L2482" s="251" t="s">
        <v>7730</v>
      </c>
      <c r="M2482" s="251" t="s">
        <v>6898</v>
      </c>
      <c r="N2482" s="245"/>
      <c r="S2482" s="251" t="s">
        <v>8717</v>
      </c>
    </row>
    <row r="2483" spans="1:20">
      <c r="A2483" s="245" t="s">
        <v>6267</v>
      </c>
      <c r="B2483" s="245" t="s">
        <v>6268</v>
      </c>
      <c r="C2483" s="245" t="s">
        <v>6269</v>
      </c>
      <c r="D2483" s="245">
        <v>2017</v>
      </c>
      <c r="E2483" s="246">
        <v>43809</v>
      </c>
      <c r="F2483" s="245" t="s">
        <v>6566</v>
      </c>
      <c r="G2483" s="247" t="s">
        <v>8266</v>
      </c>
      <c r="H2483" s="248" t="s">
        <v>8191</v>
      </c>
      <c r="I2483" s="249">
        <v>3236</v>
      </c>
      <c r="J2483" s="249">
        <v>59</v>
      </c>
      <c r="K2483" s="250">
        <v>1.5756236031921471</v>
      </c>
      <c r="L2483" s="251" t="s">
        <v>7730</v>
      </c>
      <c r="M2483" s="251" t="s">
        <v>6898</v>
      </c>
      <c r="N2483" s="245"/>
      <c r="S2483" s="251" t="s">
        <v>8717</v>
      </c>
    </row>
    <row r="2484" spans="1:20">
      <c r="A2484" s="245" t="s">
        <v>6267</v>
      </c>
      <c r="B2484" s="245" t="s">
        <v>6268</v>
      </c>
      <c r="C2484" s="245" t="s">
        <v>6269</v>
      </c>
      <c r="D2484" s="245">
        <v>2017</v>
      </c>
      <c r="E2484" s="246">
        <v>43809</v>
      </c>
      <c r="F2484" s="245" t="s">
        <v>6566</v>
      </c>
      <c r="G2484" s="247" t="s">
        <v>8267</v>
      </c>
      <c r="H2484" s="248" t="s">
        <v>8191</v>
      </c>
      <c r="I2484" s="249">
        <v>3646</v>
      </c>
      <c r="J2484" s="249">
        <v>62</v>
      </c>
      <c r="K2484" s="250">
        <v>1.5298244436239132</v>
      </c>
      <c r="L2484" s="251" t="s">
        <v>7730</v>
      </c>
      <c r="M2484" s="251" t="s">
        <v>6898</v>
      </c>
      <c r="N2484" s="245"/>
      <c r="S2484" s="251" t="s">
        <v>8717</v>
      </c>
    </row>
    <row r="2485" spans="1:20">
      <c r="A2485" s="245" t="s">
        <v>6267</v>
      </c>
      <c r="B2485" s="245" t="s">
        <v>6268</v>
      </c>
      <c r="C2485" s="245" t="s">
        <v>6269</v>
      </c>
      <c r="D2485" s="245">
        <v>2017</v>
      </c>
      <c r="E2485" s="246">
        <v>43809</v>
      </c>
      <c r="F2485" s="245" t="s">
        <v>6379</v>
      </c>
      <c r="G2485" s="247" t="s">
        <v>8268</v>
      </c>
      <c r="H2485" s="248" t="s">
        <v>8191</v>
      </c>
      <c r="I2485" s="249">
        <v>5090</v>
      </c>
      <c r="J2485" s="249">
        <v>68</v>
      </c>
      <c r="K2485" s="250">
        <v>1.6187919804600042</v>
      </c>
      <c r="L2485" s="251" t="s">
        <v>7730</v>
      </c>
      <c r="M2485" s="251" t="s">
        <v>7729</v>
      </c>
      <c r="N2485" s="245"/>
      <c r="S2485" s="251" t="s">
        <v>8711</v>
      </c>
      <c r="T2485" s="251" t="s">
        <v>8711</v>
      </c>
    </row>
    <row r="2486" spans="1:20">
      <c r="A2486" s="245" t="s">
        <v>6267</v>
      </c>
      <c r="B2486" s="245" t="s">
        <v>6268</v>
      </c>
      <c r="C2486" s="245" t="s">
        <v>6269</v>
      </c>
      <c r="D2486" s="245">
        <v>2017</v>
      </c>
      <c r="E2486" s="246">
        <v>43809</v>
      </c>
      <c r="F2486" s="245" t="s">
        <v>6311</v>
      </c>
      <c r="G2486" s="247" t="s">
        <v>8269</v>
      </c>
      <c r="H2486" s="248" t="s">
        <v>8191</v>
      </c>
      <c r="I2486" s="249">
        <v>3494</v>
      </c>
      <c r="J2486" s="249">
        <v>62</v>
      </c>
      <c r="K2486" s="250">
        <v>1.4660467926554999</v>
      </c>
      <c r="L2486" s="251" t="s">
        <v>7730</v>
      </c>
      <c r="M2486" s="251" t="s">
        <v>6898</v>
      </c>
      <c r="N2486" s="245"/>
      <c r="S2486" s="251" t="s">
        <v>8717</v>
      </c>
    </row>
    <row r="2487" spans="1:20">
      <c r="A2487" s="245" t="s">
        <v>6267</v>
      </c>
      <c r="B2487" s="245" t="s">
        <v>6268</v>
      </c>
      <c r="C2487" s="245" t="s">
        <v>6269</v>
      </c>
      <c r="D2487" s="245">
        <v>2017</v>
      </c>
      <c r="E2487" s="246">
        <v>43809</v>
      </c>
      <c r="F2487" s="245" t="s">
        <v>6581</v>
      </c>
      <c r="G2487" s="247" t="s">
        <v>8270</v>
      </c>
      <c r="H2487" s="248" t="s">
        <v>8191</v>
      </c>
      <c r="I2487" s="249">
        <v>3490</v>
      </c>
      <c r="J2487" s="249">
        <v>61</v>
      </c>
      <c r="K2487" s="250">
        <v>1.53757362951084</v>
      </c>
      <c r="L2487" s="251" t="s">
        <v>7730</v>
      </c>
      <c r="M2487" s="251" t="s">
        <v>6898</v>
      </c>
      <c r="N2487" s="245"/>
      <c r="S2487" s="251" t="s">
        <v>8717</v>
      </c>
    </row>
    <row r="2488" spans="1:20">
      <c r="A2488" s="245" t="s">
        <v>6267</v>
      </c>
      <c r="B2488" s="245" t="s">
        <v>6268</v>
      </c>
      <c r="C2488" s="245" t="s">
        <v>6269</v>
      </c>
      <c r="D2488" s="245">
        <v>2017</v>
      </c>
      <c r="E2488" s="246">
        <v>43809</v>
      </c>
      <c r="F2488" s="245" t="s">
        <v>6700</v>
      </c>
      <c r="G2488" s="247" t="s">
        <v>8271</v>
      </c>
      <c r="H2488" s="248" t="s">
        <v>8191</v>
      </c>
      <c r="I2488" s="249">
        <v>4114</v>
      </c>
      <c r="J2488" s="249">
        <v>65</v>
      </c>
      <c r="K2488" s="250">
        <v>1.49804278561675</v>
      </c>
      <c r="L2488" s="251" t="s">
        <v>7730</v>
      </c>
      <c r="M2488" s="251" t="s">
        <v>6898</v>
      </c>
      <c r="N2488" s="245"/>
      <c r="S2488" s="251" t="s">
        <v>8717</v>
      </c>
    </row>
    <row r="2489" spans="1:20">
      <c r="A2489" s="245" t="s">
        <v>6267</v>
      </c>
      <c r="B2489" s="245" t="s">
        <v>6268</v>
      </c>
      <c r="C2489" s="245" t="s">
        <v>6269</v>
      </c>
      <c r="D2489" s="245">
        <v>2017</v>
      </c>
      <c r="E2489" s="246">
        <v>43809</v>
      </c>
      <c r="F2489" s="245" t="s">
        <v>6750</v>
      </c>
      <c r="G2489" s="247" t="s">
        <v>8272</v>
      </c>
      <c r="H2489" s="248" t="s">
        <v>8191</v>
      </c>
      <c r="I2489" s="249">
        <v>3102</v>
      </c>
      <c r="J2489" s="249">
        <v>60</v>
      </c>
      <c r="K2489" s="250">
        <v>1.4361111111111111</v>
      </c>
      <c r="L2489" s="251" t="s">
        <v>7730</v>
      </c>
      <c r="M2489" s="251" t="s">
        <v>6898</v>
      </c>
      <c r="N2489" s="245"/>
      <c r="S2489" s="251" t="s">
        <v>8717</v>
      </c>
    </row>
    <row r="2490" spans="1:20">
      <c r="A2490" s="245" t="s">
        <v>6267</v>
      </c>
      <c r="B2490" s="245" t="s">
        <v>6268</v>
      </c>
      <c r="C2490" s="245" t="s">
        <v>6269</v>
      </c>
      <c r="D2490" s="245">
        <v>2017</v>
      </c>
      <c r="E2490" s="246">
        <v>43809</v>
      </c>
      <c r="F2490" s="245" t="s">
        <v>6593</v>
      </c>
      <c r="G2490" s="247" t="s">
        <v>8273</v>
      </c>
      <c r="H2490" s="248" t="s">
        <v>8191</v>
      </c>
      <c r="I2490" s="249">
        <v>3664</v>
      </c>
      <c r="J2490" s="249">
        <v>63</v>
      </c>
      <c r="K2490" s="250">
        <v>1.4653245189904298</v>
      </c>
      <c r="L2490" s="251" t="s">
        <v>7730</v>
      </c>
      <c r="M2490" s="251" t="s">
        <v>6898</v>
      </c>
      <c r="N2490" s="245"/>
      <c r="S2490" s="251" t="s">
        <v>8717</v>
      </c>
    </row>
    <row r="2491" spans="1:20">
      <c r="A2491" s="245" t="s">
        <v>6267</v>
      </c>
      <c r="B2491" s="245" t="s">
        <v>6268</v>
      </c>
      <c r="C2491" s="245" t="s">
        <v>6269</v>
      </c>
      <c r="D2491" s="245">
        <v>2017</v>
      </c>
      <c r="E2491" s="246">
        <v>43809</v>
      </c>
      <c r="F2491" s="245" t="s">
        <v>7039</v>
      </c>
      <c r="G2491" s="247" t="s">
        <v>8274</v>
      </c>
      <c r="H2491" s="248" t="s">
        <v>8191</v>
      </c>
      <c r="I2491" s="249">
        <v>3890</v>
      </c>
      <c r="J2491" s="249">
        <v>62</v>
      </c>
      <c r="K2491" s="250">
        <v>1.6322043570205766</v>
      </c>
      <c r="L2491" s="251" t="s">
        <v>7730</v>
      </c>
      <c r="M2491" s="251" t="s">
        <v>6898</v>
      </c>
      <c r="N2491" s="245"/>
      <c r="S2491" s="251" t="s">
        <v>8717</v>
      </c>
    </row>
    <row r="2492" spans="1:20">
      <c r="A2492" s="245" t="s">
        <v>6267</v>
      </c>
      <c r="B2492" s="245" t="s">
        <v>6268</v>
      </c>
      <c r="C2492" s="245" t="s">
        <v>6269</v>
      </c>
      <c r="D2492" s="245">
        <v>2017</v>
      </c>
      <c r="E2492" s="246">
        <v>43809</v>
      </c>
      <c r="F2492" s="245" t="s">
        <v>6293</v>
      </c>
      <c r="G2492" s="247" t="s">
        <v>8275</v>
      </c>
      <c r="H2492" s="248" t="s">
        <v>8191</v>
      </c>
      <c r="I2492" s="249">
        <v>8190</v>
      </c>
      <c r="J2492" s="249">
        <v>77</v>
      </c>
      <c r="K2492" s="250">
        <v>1.7939557490915223</v>
      </c>
      <c r="L2492" s="251" t="s">
        <v>7730</v>
      </c>
      <c r="M2492" s="251" t="s">
        <v>7729</v>
      </c>
      <c r="N2492" s="245"/>
      <c r="S2492" s="251" t="s">
        <v>8711</v>
      </c>
      <c r="T2492" s="251" t="s">
        <v>8711</v>
      </c>
    </row>
    <row r="2493" spans="1:20">
      <c r="A2493" s="245" t="s">
        <v>6267</v>
      </c>
      <c r="B2493" s="245" t="s">
        <v>6268</v>
      </c>
      <c r="C2493" s="245" t="s">
        <v>6269</v>
      </c>
      <c r="D2493" s="245">
        <v>2017</v>
      </c>
      <c r="E2493" s="246">
        <v>43809</v>
      </c>
      <c r="F2493" s="245" t="s">
        <v>6677</v>
      </c>
      <c r="G2493" s="247" t="s">
        <v>8276</v>
      </c>
      <c r="H2493" s="248" t="s">
        <v>8191</v>
      </c>
      <c r="I2493" s="249">
        <v>4270</v>
      </c>
      <c r="J2493" s="249">
        <v>64</v>
      </c>
      <c r="K2493" s="250">
        <v>1.628875732421875</v>
      </c>
      <c r="L2493" s="251" t="s">
        <v>7730</v>
      </c>
      <c r="M2493" s="251" t="s">
        <v>6898</v>
      </c>
      <c r="N2493" s="245"/>
      <c r="S2493" s="251" t="s">
        <v>8717</v>
      </c>
    </row>
    <row r="2494" spans="1:20">
      <c r="A2494" s="245" t="s">
        <v>6267</v>
      </c>
      <c r="B2494" s="245" t="s">
        <v>6268</v>
      </c>
      <c r="C2494" s="245" t="s">
        <v>6269</v>
      </c>
      <c r="D2494" s="245">
        <v>2017</v>
      </c>
      <c r="E2494" s="246">
        <v>43809</v>
      </c>
      <c r="F2494" s="245" t="s">
        <v>6486</v>
      </c>
      <c r="G2494" s="247" t="s">
        <v>8277</v>
      </c>
      <c r="H2494" s="248" t="s">
        <v>8191</v>
      </c>
      <c r="I2494" s="249">
        <v>4396</v>
      </c>
      <c r="J2494" s="249">
        <v>66</v>
      </c>
      <c r="K2494" s="250">
        <v>1.5290647522052481</v>
      </c>
      <c r="L2494" s="251" t="s">
        <v>7730</v>
      </c>
      <c r="M2494" s="251" t="s">
        <v>6898</v>
      </c>
      <c r="N2494" s="245"/>
      <c r="S2494" s="251" t="s">
        <v>8717</v>
      </c>
    </row>
    <row r="2495" spans="1:20">
      <c r="A2495" s="245" t="s">
        <v>6267</v>
      </c>
      <c r="B2495" s="245" t="s">
        <v>6268</v>
      </c>
      <c r="C2495" s="245" t="s">
        <v>6269</v>
      </c>
      <c r="D2495" s="245">
        <v>2017</v>
      </c>
      <c r="E2495" s="246">
        <v>43809</v>
      </c>
      <c r="F2495" s="245" t="s">
        <v>6382</v>
      </c>
      <c r="G2495" s="247" t="s">
        <v>8278</v>
      </c>
      <c r="H2495" s="248" t="s">
        <v>8191</v>
      </c>
      <c r="I2495" s="249">
        <v>5820</v>
      </c>
      <c r="J2495" s="249">
        <v>72</v>
      </c>
      <c r="K2495" s="250">
        <v>1.5592849794238683</v>
      </c>
      <c r="L2495" s="251" t="s">
        <v>7730</v>
      </c>
      <c r="M2495" s="251" t="s">
        <v>7729</v>
      </c>
      <c r="N2495" s="245"/>
      <c r="S2495" s="251" t="s">
        <v>8711</v>
      </c>
      <c r="T2495" s="251" t="s">
        <v>8711</v>
      </c>
    </row>
    <row r="2496" spans="1:20">
      <c r="A2496" s="245" t="s">
        <v>6267</v>
      </c>
      <c r="B2496" s="245" t="s">
        <v>6268</v>
      </c>
      <c r="C2496" s="245" t="s">
        <v>6269</v>
      </c>
      <c r="D2496" s="245">
        <v>2017</v>
      </c>
      <c r="E2496" s="246">
        <v>43809</v>
      </c>
      <c r="F2496" s="245" t="s">
        <v>6960</v>
      </c>
      <c r="G2496" s="247" t="s">
        <v>8279</v>
      </c>
      <c r="H2496" s="248" t="s">
        <v>8191</v>
      </c>
      <c r="I2496" s="249">
        <v>3142</v>
      </c>
      <c r="J2496" s="249">
        <v>59</v>
      </c>
      <c r="K2496" s="250">
        <v>1.5298545615666646</v>
      </c>
      <c r="L2496" s="251" t="s">
        <v>7730</v>
      </c>
      <c r="M2496" s="251" t="s">
        <v>6898</v>
      </c>
      <c r="N2496" s="245"/>
      <c r="S2496" s="251" t="s">
        <v>8717</v>
      </c>
    </row>
    <row r="2497" spans="1:20">
      <c r="A2497" s="245" t="s">
        <v>6267</v>
      </c>
      <c r="B2497" s="245" t="s">
        <v>6268</v>
      </c>
      <c r="C2497" s="245" t="s">
        <v>6269</v>
      </c>
      <c r="D2497" s="245">
        <v>2017</v>
      </c>
      <c r="E2497" s="246">
        <v>43809</v>
      </c>
      <c r="F2497" s="245" t="s">
        <v>6330</v>
      </c>
      <c r="G2497" s="247" t="s">
        <v>6142</v>
      </c>
      <c r="H2497" s="248" t="s">
        <v>8191</v>
      </c>
      <c r="I2497" s="249">
        <v>4880</v>
      </c>
      <c r="J2497" s="249">
        <v>68</v>
      </c>
      <c r="K2497" s="250">
        <v>1.5520048849989823</v>
      </c>
      <c r="L2497" s="251" t="s">
        <v>7730</v>
      </c>
      <c r="M2497" s="251" t="s">
        <v>7729</v>
      </c>
      <c r="N2497" s="245"/>
      <c r="S2497" s="251" t="s">
        <v>8714</v>
      </c>
      <c r="T2497" s="251" t="s">
        <v>8714</v>
      </c>
    </row>
    <row r="2498" spans="1:20">
      <c r="A2498" s="245" t="s">
        <v>6267</v>
      </c>
      <c r="B2498" s="245" t="s">
        <v>6268</v>
      </c>
      <c r="C2498" s="245" t="s">
        <v>6269</v>
      </c>
      <c r="D2498" s="245">
        <v>2017</v>
      </c>
      <c r="E2498" s="246">
        <v>43809</v>
      </c>
      <c r="F2498" s="245" t="s">
        <v>6350</v>
      </c>
      <c r="G2498" s="247" t="s">
        <v>8280</v>
      </c>
      <c r="H2498" s="248" t="s">
        <v>8191</v>
      </c>
      <c r="I2498" s="249">
        <v>4782</v>
      </c>
      <c r="J2498" s="249">
        <v>68</v>
      </c>
      <c r="K2498" s="250">
        <v>1.5208375737838387</v>
      </c>
      <c r="L2498" s="251" t="s">
        <v>7730</v>
      </c>
      <c r="M2498" s="251" t="s">
        <v>6898</v>
      </c>
      <c r="N2498" s="245"/>
      <c r="S2498" s="251" t="s">
        <v>8717</v>
      </c>
    </row>
    <row r="2499" spans="1:20">
      <c r="A2499" s="245" t="s">
        <v>6267</v>
      </c>
      <c r="B2499" s="245" t="s">
        <v>6268</v>
      </c>
      <c r="C2499" s="245" t="s">
        <v>6269</v>
      </c>
      <c r="D2499" s="245">
        <v>2017</v>
      </c>
      <c r="E2499" s="246">
        <v>43809</v>
      </c>
      <c r="F2499" s="245" t="s">
        <v>6289</v>
      </c>
      <c r="G2499" s="247" t="s">
        <v>8281</v>
      </c>
      <c r="H2499" s="248" t="s">
        <v>8191</v>
      </c>
      <c r="I2499" s="249">
        <v>5248</v>
      </c>
      <c r="J2499" s="249">
        <v>70</v>
      </c>
      <c r="K2499" s="250">
        <v>1.5300291545189506</v>
      </c>
      <c r="L2499" s="251" t="s">
        <v>7730</v>
      </c>
      <c r="M2499" s="251" t="s">
        <v>6898</v>
      </c>
      <c r="N2499" s="245"/>
      <c r="S2499" s="251" t="s">
        <v>8717</v>
      </c>
    </row>
    <row r="2500" spans="1:20">
      <c r="A2500" s="245" t="s">
        <v>6267</v>
      </c>
      <c r="B2500" s="245" t="s">
        <v>6268</v>
      </c>
      <c r="C2500" s="245" t="s">
        <v>6269</v>
      </c>
      <c r="D2500" s="245">
        <v>2017</v>
      </c>
      <c r="E2500" s="246">
        <v>43809</v>
      </c>
      <c r="F2500" s="245" t="s">
        <v>6404</v>
      </c>
      <c r="G2500" s="247" t="s">
        <v>8282</v>
      </c>
      <c r="H2500" s="248" t="s">
        <v>8191</v>
      </c>
      <c r="I2500" s="249">
        <v>4940</v>
      </c>
      <c r="J2500" s="249">
        <v>68</v>
      </c>
      <c r="K2500" s="250">
        <v>1.5710869122735598</v>
      </c>
      <c r="L2500" s="251" t="s">
        <v>7730</v>
      </c>
      <c r="M2500" s="251" t="s">
        <v>6898</v>
      </c>
      <c r="N2500" s="245"/>
      <c r="S2500" s="251" t="s">
        <v>8717</v>
      </c>
    </row>
    <row r="2501" spans="1:20">
      <c r="A2501" s="245" t="s">
        <v>6267</v>
      </c>
      <c r="B2501" s="245" t="s">
        <v>6268</v>
      </c>
      <c r="C2501" s="245" t="s">
        <v>6269</v>
      </c>
      <c r="D2501" s="245">
        <v>2017</v>
      </c>
      <c r="E2501" s="246">
        <v>43809</v>
      </c>
      <c r="F2501" s="245" t="s">
        <v>6435</v>
      </c>
      <c r="G2501" s="247" t="s">
        <v>8283</v>
      </c>
      <c r="H2501" s="248" t="s">
        <v>8191</v>
      </c>
      <c r="I2501" s="249">
        <v>7114</v>
      </c>
      <c r="J2501" s="249">
        <v>75</v>
      </c>
      <c r="K2501" s="250">
        <v>1.6862814814814813</v>
      </c>
      <c r="L2501" s="251" t="s">
        <v>7730</v>
      </c>
      <c r="M2501" s="251" t="s">
        <v>6898</v>
      </c>
      <c r="N2501" s="245"/>
      <c r="S2501" s="251" t="s">
        <v>8717</v>
      </c>
    </row>
    <row r="2502" spans="1:20">
      <c r="A2502" s="245" t="s">
        <v>6267</v>
      </c>
      <c r="B2502" s="245" t="s">
        <v>6268</v>
      </c>
      <c r="C2502" s="245" t="s">
        <v>6269</v>
      </c>
      <c r="D2502" s="245">
        <v>2017</v>
      </c>
      <c r="E2502" s="246">
        <v>43809</v>
      </c>
      <c r="F2502" s="245" t="s">
        <v>6385</v>
      </c>
      <c r="G2502" s="247" t="s">
        <v>8284</v>
      </c>
      <c r="H2502" s="248" t="s">
        <v>8191</v>
      </c>
      <c r="I2502" s="249">
        <v>4736</v>
      </c>
      <c r="J2502" s="249">
        <v>68</v>
      </c>
      <c r="K2502" s="250">
        <v>1.5062080195399958</v>
      </c>
      <c r="L2502" s="251" t="s">
        <v>7730</v>
      </c>
      <c r="M2502" s="251" t="s">
        <v>7729</v>
      </c>
      <c r="N2502" s="245"/>
      <c r="S2502" s="251" t="s">
        <v>8711</v>
      </c>
      <c r="T2502" s="251" t="s">
        <v>8716</v>
      </c>
    </row>
    <row r="2503" spans="1:20">
      <c r="A2503" s="245" t="s">
        <v>6267</v>
      </c>
      <c r="B2503" s="245" t="s">
        <v>6268</v>
      </c>
      <c r="C2503" s="245" t="s">
        <v>6269</v>
      </c>
      <c r="D2503" s="245">
        <v>2017</v>
      </c>
      <c r="E2503" s="246">
        <v>43809</v>
      </c>
      <c r="F2503" s="245" t="s">
        <v>6377</v>
      </c>
      <c r="G2503" s="247" t="s">
        <v>8285</v>
      </c>
      <c r="H2503" s="248" t="s">
        <v>8191</v>
      </c>
      <c r="I2503" s="249">
        <v>4170</v>
      </c>
      <c r="J2503" s="249">
        <v>65</v>
      </c>
      <c r="K2503" s="250">
        <v>1.5184342284934003</v>
      </c>
      <c r="L2503" s="251" t="s">
        <v>7730</v>
      </c>
      <c r="M2503" s="251" t="s">
        <v>7729</v>
      </c>
      <c r="N2503" s="245"/>
      <c r="S2503" s="251" t="s">
        <v>8714</v>
      </c>
      <c r="T2503" s="251" t="s">
        <v>8716</v>
      </c>
    </row>
    <row r="2504" spans="1:20">
      <c r="A2504" s="245" t="s">
        <v>6267</v>
      </c>
      <c r="B2504" s="245" t="s">
        <v>6268</v>
      </c>
      <c r="C2504" s="245" t="s">
        <v>6269</v>
      </c>
      <c r="D2504" s="245">
        <v>2017</v>
      </c>
      <c r="E2504" s="246">
        <v>43809</v>
      </c>
      <c r="F2504" s="245" t="s">
        <v>6853</v>
      </c>
      <c r="G2504" s="247" t="s">
        <v>8286</v>
      </c>
      <c r="H2504" s="248" t="s">
        <v>8191</v>
      </c>
      <c r="I2504" s="249">
        <v>5080</v>
      </c>
      <c r="J2504" s="249">
        <v>67</v>
      </c>
      <c r="K2504" s="250">
        <v>1.6890375478366686</v>
      </c>
      <c r="L2504" s="251" t="s">
        <v>7730</v>
      </c>
      <c r="N2504" s="245" t="s">
        <v>6278</v>
      </c>
    </row>
    <row r="2505" spans="1:20">
      <c r="A2505" s="245" t="s">
        <v>6267</v>
      </c>
      <c r="B2505" s="245" t="s">
        <v>6268</v>
      </c>
      <c r="C2505" s="245" t="s">
        <v>6269</v>
      </c>
      <c r="D2505" s="245">
        <v>2017</v>
      </c>
      <c r="E2505" s="246">
        <v>43809</v>
      </c>
      <c r="F2505" s="245" t="s">
        <v>6508</v>
      </c>
      <c r="G2505" s="247" t="s">
        <v>8287</v>
      </c>
      <c r="H2505" s="248" t="s">
        <v>8191</v>
      </c>
      <c r="I2505" s="249" t="s">
        <v>8288</v>
      </c>
      <c r="J2505" s="249">
        <v>67</v>
      </c>
      <c r="K2505" s="250">
        <v>1.6012607933821648</v>
      </c>
      <c r="L2505" s="251" t="s">
        <v>7730</v>
      </c>
      <c r="M2505" s="251" t="s">
        <v>7729</v>
      </c>
      <c r="N2505" s="245"/>
      <c r="S2505" s="251" t="s">
        <v>8714</v>
      </c>
      <c r="T2505" s="251" t="s">
        <v>8714</v>
      </c>
    </row>
    <row r="2506" spans="1:20">
      <c r="A2506" s="245" t="s">
        <v>6267</v>
      </c>
      <c r="B2506" s="245" t="s">
        <v>6268</v>
      </c>
      <c r="C2506" s="245" t="s">
        <v>6269</v>
      </c>
      <c r="D2506" s="245">
        <v>2017</v>
      </c>
      <c r="E2506" s="246">
        <v>43809</v>
      </c>
      <c r="F2506" s="245" t="s">
        <v>6430</v>
      </c>
      <c r="G2506" s="247" t="s">
        <v>8289</v>
      </c>
      <c r="H2506" s="248" t="s">
        <v>8191</v>
      </c>
      <c r="I2506" s="249">
        <v>4722</v>
      </c>
      <c r="J2506" s="249">
        <v>68</v>
      </c>
      <c r="K2506" s="250">
        <v>1.5017555465092611</v>
      </c>
      <c r="L2506" s="251" t="s">
        <v>7730</v>
      </c>
      <c r="M2506" s="251" t="s">
        <v>6898</v>
      </c>
      <c r="N2506" s="245"/>
      <c r="S2506" s="251" t="s">
        <v>8717</v>
      </c>
    </row>
    <row r="2507" spans="1:20">
      <c r="A2507" s="245" t="s">
        <v>6267</v>
      </c>
      <c r="B2507" s="245" t="s">
        <v>6268</v>
      </c>
      <c r="C2507" s="245" t="s">
        <v>6269</v>
      </c>
      <c r="D2507" s="245">
        <v>2017</v>
      </c>
      <c r="E2507" s="246">
        <v>43809</v>
      </c>
      <c r="F2507" s="245" t="s">
        <v>6432</v>
      </c>
      <c r="G2507" s="247" t="s">
        <v>8290</v>
      </c>
      <c r="H2507" s="248" t="s">
        <v>8191</v>
      </c>
      <c r="I2507" s="249">
        <v>4110</v>
      </c>
      <c r="J2507" s="249">
        <v>65</v>
      </c>
      <c r="K2507" s="250">
        <v>1.4965862539827037</v>
      </c>
      <c r="L2507" s="251" t="s">
        <v>7730</v>
      </c>
      <c r="M2507" s="251" t="s">
        <v>7729</v>
      </c>
      <c r="N2507" s="245"/>
      <c r="S2507" s="251" t="s">
        <v>8714</v>
      </c>
      <c r="T2507" s="251" t="s">
        <v>8714</v>
      </c>
    </row>
    <row r="2508" spans="1:20">
      <c r="A2508" s="245" t="s">
        <v>6267</v>
      </c>
      <c r="B2508" s="245" t="s">
        <v>6268</v>
      </c>
      <c r="C2508" s="245" t="s">
        <v>6269</v>
      </c>
      <c r="D2508" s="245">
        <v>2017</v>
      </c>
      <c r="E2508" s="246">
        <v>43809</v>
      </c>
      <c r="F2508" s="245" t="s">
        <v>6823</v>
      </c>
      <c r="G2508" s="247" t="s">
        <v>8291</v>
      </c>
      <c r="H2508" s="248" t="s">
        <v>8191</v>
      </c>
      <c r="I2508" s="249">
        <v>4456</v>
      </c>
      <c r="J2508" s="249">
        <v>65</v>
      </c>
      <c r="K2508" s="250">
        <v>1.6225762403277197</v>
      </c>
      <c r="L2508" s="251" t="s">
        <v>7730</v>
      </c>
      <c r="M2508" s="251" t="s">
        <v>6898</v>
      </c>
      <c r="N2508" s="245"/>
      <c r="S2508" s="251" t="s">
        <v>8717</v>
      </c>
    </row>
    <row r="2509" spans="1:20">
      <c r="A2509" s="245" t="s">
        <v>6267</v>
      </c>
      <c r="B2509" s="245" t="s">
        <v>6268</v>
      </c>
      <c r="C2509" s="245" t="s">
        <v>6269</v>
      </c>
      <c r="D2509" s="245">
        <v>2017</v>
      </c>
      <c r="E2509" s="246">
        <v>43809</v>
      </c>
      <c r="F2509" s="245" t="s">
        <v>7036</v>
      </c>
      <c r="G2509" s="247" t="s">
        <v>8292</v>
      </c>
      <c r="H2509" s="248" t="s">
        <v>8191</v>
      </c>
      <c r="I2509" s="249">
        <v>3634</v>
      </c>
      <c r="J2509" s="249">
        <v>61</v>
      </c>
      <c r="K2509" s="250">
        <v>1.6010150629347832</v>
      </c>
      <c r="L2509" s="251" t="s">
        <v>7730</v>
      </c>
      <c r="M2509" s="251" t="s">
        <v>6898</v>
      </c>
      <c r="N2509" s="245"/>
      <c r="S2509" s="251" t="s">
        <v>8717</v>
      </c>
    </row>
    <row r="2510" spans="1:20">
      <c r="A2510" s="245" t="s">
        <v>6267</v>
      </c>
      <c r="B2510" s="245" t="s">
        <v>6268</v>
      </c>
      <c r="C2510" s="245" t="s">
        <v>6269</v>
      </c>
      <c r="D2510" s="245">
        <v>2017</v>
      </c>
      <c r="E2510" s="246">
        <v>43809</v>
      </c>
      <c r="F2510" s="245" t="s">
        <v>6289</v>
      </c>
      <c r="G2510" s="247" t="s">
        <v>8293</v>
      </c>
      <c r="H2510" s="248" t="s">
        <v>8191</v>
      </c>
      <c r="I2510" s="249">
        <v>4980</v>
      </c>
      <c r="J2510" s="249">
        <v>68</v>
      </c>
      <c r="K2510" s="250">
        <v>1.5838082637899451</v>
      </c>
      <c r="L2510" s="251" t="s">
        <v>7730</v>
      </c>
      <c r="M2510" s="251" t="s">
        <v>6898</v>
      </c>
      <c r="N2510" s="245"/>
      <c r="S2510" s="251" t="s">
        <v>8717</v>
      </c>
    </row>
    <row r="2511" spans="1:20">
      <c r="A2511" s="245" t="s">
        <v>6267</v>
      </c>
      <c r="B2511" s="245" t="s">
        <v>6268</v>
      </c>
      <c r="C2511" s="245" t="s">
        <v>6269</v>
      </c>
      <c r="D2511" s="245">
        <v>2017</v>
      </c>
      <c r="E2511" s="246">
        <v>43809</v>
      </c>
      <c r="F2511" s="245" t="s">
        <v>6276</v>
      </c>
      <c r="G2511" s="247" t="s">
        <v>8294</v>
      </c>
      <c r="H2511" s="248" t="s">
        <v>8191</v>
      </c>
      <c r="I2511" s="249">
        <v>5360</v>
      </c>
      <c r="J2511" s="249">
        <v>70</v>
      </c>
      <c r="K2511" s="250">
        <v>1.5626822157434401</v>
      </c>
      <c r="L2511" s="251" t="s">
        <v>7730</v>
      </c>
      <c r="N2511" s="245" t="s">
        <v>6278</v>
      </c>
    </row>
    <row r="2512" spans="1:20">
      <c r="A2512" s="245" t="s">
        <v>6267</v>
      </c>
      <c r="B2512" s="245" t="s">
        <v>6268</v>
      </c>
      <c r="C2512" s="245" t="s">
        <v>6269</v>
      </c>
      <c r="D2512" s="245">
        <v>2017</v>
      </c>
      <c r="E2512" s="246">
        <v>43809</v>
      </c>
      <c r="F2512" s="245" t="s">
        <v>7188</v>
      </c>
      <c r="G2512" s="247" t="s">
        <v>8295</v>
      </c>
      <c r="H2512" s="248" t="s">
        <v>8191</v>
      </c>
      <c r="I2512" s="249">
        <v>4450</v>
      </c>
      <c r="J2512" s="249">
        <v>66</v>
      </c>
      <c r="K2512" s="250">
        <v>1.5478476222277875</v>
      </c>
      <c r="L2512" s="251" t="s">
        <v>7730</v>
      </c>
      <c r="M2512" s="251" t="s">
        <v>8712</v>
      </c>
      <c r="N2512" s="245"/>
      <c r="S2512" s="251" t="s">
        <v>5923</v>
      </c>
      <c r="T2512" s="251" t="s">
        <v>5923</v>
      </c>
    </row>
    <row r="2513" spans="1:20">
      <c r="A2513" s="245" t="s">
        <v>6267</v>
      </c>
      <c r="B2513" s="245" t="s">
        <v>6268</v>
      </c>
      <c r="C2513" s="245" t="s">
        <v>6269</v>
      </c>
      <c r="D2513" s="245">
        <v>2017</v>
      </c>
      <c r="E2513" s="246">
        <v>43809</v>
      </c>
      <c r="F2513" s="245" t="s">
        <v>6649</v>
      </c>
      <c r="G2513" s="247" t="s">
        <v>8296</v>
      </c>
      <c r="H2513" s="248" t="s">
        <v>8191</v>
      </c>
      <c r="I2513" s="249">
        <v>5184</v>
      </c>
      <c r="J2513" s="249">
        <v>70</v>
      </c>
      <c r="K2513" s="250">
        <v>1.5113702623906706</v>
      </c>
      <c r="L2513" s="251" t="s">
        <v>7730</v>
      </c>
      <c r="M2513" s="251" t="s">
        <v>7729</v>
      </c>
      <c r="N2513" s="245"/>
      <c r="S2513" s="251" t="s">
        <v>8711</v>
      </c>
      <c r="T2513" s="251" t="s">
        <v>8711</v>
      </c>
    </row>
    <row r="2514" spans="1:20">
      <c r="A2514" s="245" t="s">
        <v>6267</v>
      </c>
      <c r="B2514" s="245" t="s">
        <v>6268</v>
      </c>
      <c r="C2514" s="245" t="s">
        <v>6269</v>
      </c>
      <c r="D2514" s="245">
        <v>2017</v>
      </c>
      <c r="E2514" s="246">
        <v>43809</v>
      </c>
      <c r="F2514" s="245" t="s">
        <v>6848</v>
      </c>
      <c r="G2514" s="247" t="s">
        <v>8297</v>
      </c>
      <c r="H2514" s="248" t="s">
        <v>8191</v>
      </c>
      <c r="I2514" s="249">
        <v>3760</v>
      </c>
      <c r="J2514" s="249">
        <v>63</v>
      </c>
      <c r="K2514" s="250">
        <v>1.5037173011473843</v>
      </c>
      <c r="L2514" s="251" t="s">
        <v>7730</v>
      </c>
      <c r="M2514" s="251" t="s">
        <v>6898</v>
      </c>
      <c r="N2514" s="245"/>
      <c r="S2514" s="251" t="s">
        <v>8717</v>
      </c>
    </row>
    <row r="2515" spans="1:20">
      <c r="A2515" s="245" t="s">
        <v>6267</v>
      </c>
      <c r="B2515" s="245" t="s">
        <v>6268</v>
      </c>
      <c r="C2515" s="245" t="s">
        <v>6269</v>
      </c>
      <c r="D2515" s="245">
        <v>2017</v>
      </c>
      <c r="E2515" s="246">
        <v>43809</v>
      </c>
      <c r="F2515" s="245" t="s">
        <v>6462</v>
      </c>
      <c r="G2515" s="247" t="s">
        <v>8298</v>
      </c>
      <c r="H2515" s="248" t="s">
        <v>8191</v>
      </c>
      <c r="I2515" s="249">
        <v>3512</v>
      </c>
      <c r="J2515" s="249">
        <v>63</v>
      </c>
      <c r="K2515" s="250">
        <v>1.4045359472419185</v>
      </c>
      <c r="L2515" s="251" t="s">
        <v>7730</v>
      </c>
      <c r="M2515" s="251" t="s">
        <v>6898</v>
      </c>
      <c r="N2515" s="245"/>
      <c r="S2515" s="251" t="s">
        <v>8717</v>
      </c>
    </row>
    <row r="2516" spans="1:20">
      <c r="A2516" s="245" t="s">
        <v>6267</v>
      </c>
      <c r="B2516" s="245" t="s">
        <v>6268</v>
      </c>
      <c r="C2516" s="245" t="s">
        <v>6269</v>
      </c>
      <c r="D2516" s="245">
        <v>2017</v>
      </c>
      <c r="E2516" s="246">
        <v>43809</v>
      </c>
      <c r="F2516" s="245" t="s">
        <v>6330</v>
      </c>
      <c r="G2516" s="247" t="s">
        <v>8299</v>
      </c>
      <c r="H2516" s="248" t="s">
        <v>8191</v>
      </c>
      <c r="I2516" s="249">
        <v>3442</v>
      </c>
      <c r="J2516" s="249">
        <v>61</v>
      </c>
      <c r="K2516" s="250">
        <v>1.5164264850361926</v>
      </c>
      <c r="L2516" s="251" t="s">
        <v>7730</v>
      </c>
      <c r="M2516" s="251" t="s">
        <v>6898</v>
      </c>
      <c r="N2516" s="245"/>
      <c r="S2516" s="251" t="s">
        <v>8717</v>
      </c>
    </row>
    <row r="2517" spans="1:20">
      <c r="A2517" s="245" t="s">
        <v>6267</v>
      </c>
      <c r="B2517" s="245" t="s">
        <v>6268</v>
      </c>
      <c r="C2517" s="245" t="s">
        <v>6269</v>
      </c>
      <c r="D2517" s="245">
        <v>2017</v>
      </c>
      <c r="E2517" s="246">
        <v>43809</v>
      </c>
      <c r="F2517" s="245" t="s">
        <v>6315</v>
      </c>
      <c r="G2517" s="247" t="s">
        <v>8300</v>
      </c>
      <c r="H2517" s="248" t="s">
        <v>8191</v>
      </c>
      <c r="I2517" s="249">
        <v>3472</v>
      </c>
      <c r="J2517" s="249">
        <v>62</v>
      </c>
      <c r="K2517" s="250">
        <v>1.4568158168574401</v>
      </c>
      <c r="L2517" s="251" t="s">
        <v>7730</v>
      </c>
      <c r="M2517" s="251" t="s">
        <v>6898</v>
      </c>
      <c r="N2517" s="245"/>
      <c r="S2517" s="251" t="s">
        <v>8717</v>
      </c>
    </row>
    <row r="2518" spans="1:20">
      <c r="A2518" s="245" t="s">
        <v>6267</v>
      </c>
      <c r="B2518" s="245" t="s">
        <v>6268</v>
      </c>
      <c r="C2518" s="245" t="s">
        <v>6269</v>
      </c>
      <c r="D2518" s="245">
        <v>2017</v>
      </c>
      <c r="E2518" s="246">
        <v>43809</v>
      </c>
      <c r="F2518" s="245" t="s">
        <v>7188</v>
      </c>
      <c r="G2518" s="247" t="s">
        <v>8301</v>
      </c>
      <c r="H2518" s="248" t="s">
        <v>8191</v>
      </c>
      <c r="I2518" s="249">
        <v>4220</v>
      </c>
      <c r="J2518" s="249">
        <v>65</v>
      </c>
      <c r="K2518" s="250">
        <v>1.5366408739189805</v>
      </c>
      <c r="L2518" s="251" t="s">
        <v>7730</v>
      </c>
      <c r="M2518" s="251" t="s">
        <v>6898</v>
      </c>
      <c r="N2518" s="245"/>
      <c r="S2518" s="251" t="s">
        <v>8717</v>
      </c>
    </row>
    <row r="2519" spans="1:20">
      <c r="A2519" s="245" t="s">
        <v>6267</v>
      </c>
      <c r="B2519" s="245" t="s">
        <v>6268</v>
      </c>
      <c r="C2519" s="245" t="s">
        <v>6269</v>
      </c>
      <c r="D2519" s="245">
        <v>2017</v>
      </c>
      <c r="E2519" s="246">
        <v>43809</v>
      </c>
      <c r="F2519" s="245" t="s">
        <v>6445</v>
      </c>
      <c r="G2519" s="247" t="s">
        <v>8302</v>
      </c>
      <c r="H2519" s="248" t="s">
        <v>8191</v>
      </c>
      <c r="I2519" s="249">
        <v>4872</v>
      </c>
      <c r="J2519" s="249">
        <v>70</v>
      </c>
      <c r="K2519" s="250">
        <v>1.4204081632653061</v>
      </c>
      <c r="L2519" s="251" t="s">
        <v>7730</v>
      </c>
      <c r="M2519" s="251" t="s">
        <v>6898</v>
      </c>
      <c r="N2519" s="245"/>
      <c r="S2519" s="251" t="s">
        <v>8717</v>
      </c>
    </row>
    <row r="2520" spans="1:20">
      <c r="A2520" s="245" t="s">
        <v>6267</v>
      </c>
      <c r="B2520" s="245" t="s">
        <v>6268</v>
      </c>
      <c r="C2520" s="245" t="s">
        <v>6269</v>
      </c>
      <c r="D2520" s="245">
        <v>2017</v>
      </c>
      <c r="E2520" s="246">
        <v>43809</v>
      </c>
      <c r="F2520" s="245" t="s">
        <v>6848</v>
      </c>
      <c r="G2520" s="247" t="s">
        <v>8303</v>
      </c>
      <c r="H2520" s="248" t="s">
        <v>8191</v>
      </c>
      <c r="I2520" s="249">
        <v>4070</v>
      </c>
      <c r="J2520" s="249">
        <v>64</v>
      </c>
      <c r="K2520" s="250">
        <v>1.552581787109375</v>
      </c>
      <c r="L2520" s="251" t="s">
        <v>7730</v>
      </c>
      <c r="M2520" s="251" t="s">
        <v>6898</v>
      </c>
      <c r="N2520" s="245"/>
      <c r="S2520" s="251" t="s">
        <v>8717</v>
      </c>
    </row>
    <row r="2521" spans="1:20">
      <c r="A2521" s="245" t="s">
        <v>6267</v>
      </c>
      <c r="B2521" s="245" t="s">
        <v>6268</v>
      </c>
      <c r="C2521" s="245" t="s">
        <v>6269</v>
      </c>
      <c r="D2521" s="245">
        <v>2017</v>
      </c>
      <c r="E2521" s="246">
        <v>43809</v>
      </c>
      <c r="F2521" s="245" t="s">
        <v>6631</v>
      </c>
      <c r="G2521" s="247" t="s">
        <v>8304</v>
      </c>
      <c r="H2521" s="248" t="s">
        <v>8191</v>
      </c>
      <c r="I2521" s="249">
        <v>5648</v>
      </c>
      <c r="J2521" s="249">
        <v>74</v>
      </c>
      <c r="K2521" s="250">
        <v>1.3937970110358715</v>
      </c>
      <c r="L2521" s="251" t="s">
        <v>7730</v>
      </c>
      <c r="M2521" s="251" t="s">
        <v>7729</v>
      </c>
      <c r="N2521" s="245"/>
      <c r="S2521" s="251" t="s">
        <v>8714</v>
      </c>
      <c r="T2521" s="251" t="s">
        <v>8714</v>
      </c>
    </row>
    <row r="2522" spans="1:20">
      <c r="A2522" s="245" t="s">
        <v>6267</v>
      </c>
      <c r="B2522" s="245" t="s">
        <v>6268</v>
      </c>
      <c r="C2522" s="245" t="s">
        <v>6269</v>
      </c>
      <c r="D2522" s="245">
        <v>2017</v>
      </c>
      <c r="E2522" s="246">
        <v>43809</v>
      </c>
      <c r="F2522" s="245" t="s">
        <v>6366</v>
      </c>
      <c r="G2522" s="247" t="s">
        <v>8305</v>
      </c>
      <c r="H2522" s="248" t="s">
        <v>8191</v>
      </c>
      <c r="I2522" s="249">
        <v>4170</v>
      </c>
      <c r="J2522" s="249">
        <v>64</v>
      </c>
      <c r="K2522" s="250">
        <v>1.590728759765625</v>
      </c>
      <c r="L2522" s="251" t="s">
        <v>7730</v>
      </c>
      <c r="M2522" s="251" t="s">
        <v>6898</v>
      </c>
      <c r="N2522" s="245"/>
      <c r="S2522" s="251" t="s">
        <v>8717</v>
      </c>
    </row>
    <row r="2523" spans="1:20">
      <c r="A2523" s="245" t="s">
        <v>6267</v>
      </c>
      <c r="B2523" s="245" t="s">
        <v>6268</v>
      </c>
      <c r="C2523" s="245" t="s">
        <v>6269</v>
      </c>
      <c r="D2523" s="245">
        <v>2017</v>
      </c>
      <c r="E2523" s="246">
        <v>43809</v>
      </c>
      <c r="F2523" s="245" t="s">
        <v>6709</v>
      </c>
      <c r="G2523" s="247" t="s">
        <v>8306</v>
      </c>
      <c r="H2523" s="248" t="s">
        <v>8191</v>
      </c>
      <c r="I2523" s="249">
        <v>3934</v>
      </c>
      <c r="J2523" s="249">
        <v>63</v>
      </c>
      <c r="K2523" s="250">
        <v>1.5733042188068642</v>
      </c>
      <c r="L2523" s="251" t="s">
        <v>7730</v>
      </c>
      <c r="M2523" s="251" t="s">
        <v>6898</v>
      </c>
      <c r="N2523" s="245"/>
      <c r="S2523" s="251" t="s">
        <v>8717</v>
      </c>
    </row>
    <row r="2524" spans="1:20">
      <c r="A2524" s="245" t="s">
        <v>6267</v>
      </c>
      <c r="B2524" s="245" t="s">
        <v>6268</v>
      </c>
      <c r="C2524" s="245" t="s">
        <v>6269</v>
      </c>
      <c r="D2524" s="245">
        <v>2017</v>
      </c>
      <c r="E2524" s="246">
        <v>43809</v>
      </c>
      <c r="F2524" s="245" t="s">
        <v>6935</v>
      </c>
      <c r="G2524" s="247" t="s">
        <v>8307</v>
      </c>
      <c r="H2524" s="248" t="s">
        <v>8191</v>
      </c>
      <c r="I2524" s="249">
        <v>3780</v>
      </c>
      <c r="J2524" s="249">
        <v>65</v>
      </c>
      <c r="K2524" s="250">
        <v>1.3764223941738734</v>
      </c>
      <c r="L2524" s="251" t="s">
        <v>7730</v>
      </c>
      <c r="M2524" s="251" t="s">
        <v>6898</v>
      </c>
      <c r="N2524" s="245"/>
      <c r="S2524" s="251" t="s">
        <v>8717</v>
      </c>
    </row>
    <row r="2525" spans="1:20">
      <c r="A2525" s="245" t="s">
        <v>6267</v>
      </c>
      <c r="B2525" s="245" t="s">
        <v>6268</v>
      </c>
      <c r="C2525" s="245" t="s">
        <v>6269</v>
      </c>
      <c r="D2525" s="245">
        <v>2017</v>
      </c>
      <c r="E2525" s="246">
        <v>43809</v>
      </c>
      <c r="F2525" s="245" t="s">
        <v>6366</v>
      </c>
      <c r="G2525" s="247" t="s">
        <v>8308</v>
      </c>
      <c r="H2525" s="248" t="s">
        <v>8191</v>
      </c>
      <c r="I2525" s="249">
        <v>3088</v>
      </c>
      <c r="J2525" s="249">
        <v>59</v>
      </c>
      <c r="K2525" s="250">
        <v>1.5035617078669192</v>
      </c>
      <c r="L2525" s="251" t="s">
        <v>6273</v>
      </c>
      <c r="N2525" s="245"/>
    </row>
    <row r="2526" spans="1:20">
      <c r="A2526" s="245" t="s">
        <v>6267</v>
      </c>
      <c r="B2526" s="245" t="s">
        <v>6268</v>
      </c>
      <c r="C2526" s="245" t="s">
        <v>6269</v>
      </c>
      <c r="D2526" s="245">
        <v>2017</v>
      </c>
      <c r="E2526" s="246">
        <v>43809</v>
      </c>
      <c r="F2526" s="245" t="s">
        <v>6399</v>
      </c>
      <c r="G2526" s="247" t="s">
        <v>8309</v>
      </c>
      <c r="H2526" s="248" t="s">
        <v>8191</v>
      </c>
      <c r="I2526" s="249">
        <v>4330</v>
      </c>
      <c r="J2526" s="249">
        <v>64</v>
      </c>
      <c r="K2526" s="250">
        <v>1.651763916015625</v>
      </c>
      <c r="L2526" s="251" t="s">
        <v>7730</v>
      </c>
      <c r="M2526" s="251" t="s">
        <v>6898</v>
      </c>
      <c r="N2526" s="245"/>
      <c r="S2526" s="251" t="s">
        <v>8717</v>
      </c>
    </row>
    <row r="2527" spans="1:20">
      <c r="A2527" s="245" t="s">
        <v>6267</v>
      </c>
      <c r="B2527" s="245" t="s">
        <v>6268</v>
      </c>
      <c r="C2527" s="245" t="s">
        <v>6269</v>
      </c>
      <c r="D2527" s="245">
        <v>2017</v>
      </c>
      <c r="E2527" s="246">
        <v>43809</v>
      </c>
      <c r="F2527" s="245" t="s">
        <v>6433</v>
      </c>
      <c r="G2527" s="247" t="s">
        <v>8310</v>
      </c>
      <c r="H2527" s="248" t="s">
        <v>8191</v>
      </c>
      <c r="I2527" s="249">
        <v>7920</v>
      </c>
      <c r="J2527" s="249">
        <v>78</v>
      </c>
      <c r="K2527" s="250">
        <v>1.6689424973448643</v>
      </c>
      <c r="L2527" s="251" t="s">
        <v>7730</v>
      </c>
      <c r="M2527" s="251" t="s">
        <v>7729</v>
      </c>
      <c r="N2527" s="245"/>
      <c r="S2527" s="251" t="s">
        <v>8714</v>
      </c>
      <c r="T2527" s="251" t="s">
        <v>8714</v>
      </c>
    </row>
    <row r="2528" spans="1:20">
      <c r="A2528" s="245" t="s">
        <v>6267</v>
      </c>
      <c r="B2528" s="245" t="s">
        <v>6268</v>
      </c>
      <c r="C2528" s="245" t="s">
        <v>6269</v>
      </c>
      <c r="D2528" s="245">
        <v>2017</v>
      </c>
      <c r="E2528" s="246">
        <v>43809</v>
      </c>
      <c r="F2528" s="245" t="s">
        <v>6315</v>
      </c>
      <c r="G2528" s="247" t="s">
        <v>8311</v>
      </c>
      <c r="H2528" s="248" t="s">
        <v>8191</v>
      </c>
      <c r="I2528" s="249">
        <v>4272</v>
      </c>
      <c r="J2528" s="249">
        <v>65</v>
      </c>
      <c r="K2528" s="250">
        <v>1.5555757851615841</v>
      </c>
      <c r="L2528" s="251" t="s">
        <v>7730</v>
      </c>
      <c r="M2528" s="251" t="s">
        <v>6898</v>
      </c>
      <c r="N2528" s="245"/>
      <c r="S2528" s="251" t="s">
        <v>8717</v>
      </c>
    </row>
    <row r="2529" spans="1:20">
      <c r="A2529" s="245" t="s">
        <v>6267</v>
      </c>
      <c r="B2529" s="245" t="s">
        <v>6268</v>
      </c>
      <c r="C2529" s="245" t="s">
        <v>6269</v>
      </c>
      <c r="D2529" s="245">
        <v>2017</v>
      </c>
      <c r="E2529" s="246">
        <v>43809</v>
      </c>
      <c r="F2529" s="245" t="s">
        <v>6935</v>
      </c>
      <c r="G2529" s="247" t="s">
        <v>4104</v>
      </c>
      <c r="H2529" s="248" t="s">
        <v>8191</v>
      </c>
      <c r="I2529" s="249">
        <v>3372</v>
      </c>
      <c r="J2529" s="249">
        <v>67</v>
      </c>
      <c r="K2529" s="250">
        <v>1.121148545532529</v>
      </c>
      <c r="L2529" s="251" t="s">
        <v>6273</v>
      </c>
      <c r="M2529" s="251" t="s">
        <v>8710</v>
      </c>
      <c r="N2529" s="245"/>
      <c r="S2529" s="251" t="s">
        <v>8711</v>
      </c>
      <c r="T2529" s="251" t="s">
        <v>8711</v>
      </c>
    </row>
    <row r="2530" spans="1:20">
      <c r="A2530" s="245" t="s">
        <v>6267</v>
      </c>
      <c r="B2530" s="245" t="s">
        <v>6268</v>
      </c>
      <c r="C2530" s="245" t="s">
        <v>6269</v>
      </c>
      <c r="D2530" s="245">
        <v>2017</v>
      </c>
      <c r="E2530" s="246">
        <v>43809</v>
      </c>
      <c r="F2530" s="245" t="s">
        <v>6537</v>
      </c>
      <c r="G2530" s="247" t="s">
        <v>8312</v>
      </c>
      <c r="H2530" s="248" t="s">
        <v>8191</v>
      </c>
      <c r="I2530" s="249">
        <v>3496</v>
      </c>
      <c r="J2530" s="249">
        <v>61</v>
      </c>
      <c r="K2530" s="250">
        <v>1.540217022570171</v>
      </c>
      <c r="L2530" s="251" t="s">
        <v>7730</v>
      </c>
      <c r="M2530" s="251" t="s">
        <v>6898</v>
      </c>
      <c r="N2530" s="245"/>
      <c r="S2530" s="251" t="s">
        <v>8717</v>
      </c>
    </row>
    <row r="2531" spans="1:20">
      <c r="A2531" s="245" t="s">
        <v>6267</v>
      </c>
      <c r="B2531" s="245" t="s">
        <v>6268</v>
      </c>
      <c r="C2531" s="245" t="s">
        <v>6269</v>
      </c>
      <c r="D2531" s="245">
        <v>2017</v>
      </c>
      <c r="E2531" s="246">
        <v>43809</v>
      </c>
      <c r="F2531" s="245" t="s">
        <v>6328</v>
      </c>
      <c r="G2531" s="247" t="s">
        <v>8313</v>
      </c>
      <c r="H2531" s="248" t="s">
        <v>8191</v>
      </c>
      <c r="I2531" s="249">
        <v>5736</v>
      </c>
      <c r="J2531" s="249">
        <v>69</v>
      </c>
      <c r="K2531" s="250">
        <v>1.7460708839027241</v>
      </c>
      <c r="L2531" s="251" t="s">
        <v>7730</v>
      </c>
      <c r="M2531" s="251" t="s">
        <v>7729</v>
      </c>
      <c r="N2531" s="245"/>
      <c r="S2531" s="251" t="s">
        <v>8711</v>
      </c>
      <c r="T2531" s="251" t="s">
        <v>8711</v>
      </c>
    </row>
    <row r="2532" spans="1:20">
      <c r="A2532" s="245" t="s">
        <v>6267</v>
      </c>
      <c r="B2532" s="245" t="s">
        <v>6268</v>
      </c>
      <c r="C2532" s="245" t="s">
        <v>6269</v>
      </c>
      <c r="D2532" s="245">
        <v>2017</v>
      </c>
      <c r="E2532" s="246">
        <v>43809</v>
      </c>
      <c r="F2532" s="245" t="s">
        <v>6377</v>
      </c>
      <c r="G2532" s="247" t="s">
        <v>8314</v>
      </c>
      <c r="H2532" s="248" t="s">
        <v>8191</v>
      </c>
      <c r="I2532" s="249">
        <v>4134</v>
      </c>
      <c r="J2532" s="249">
        <v>66</v>
      </c>
      <c r="K2532" s="250">
        <v>1.4379330495032974</v>
      </c>
      <c r="L2532" s="251" t="s">
        <v>7730</v>
      </c>
      <c r="M2532" s="251" t="s">
        <v>7729</v>
      </c>
      <c r="N2532" s="245"/>
      <c r="S2532" s="251" t="s">
        <v>8714</v>
      </c>
      <c r="T2532" s="251" t="s">
        <v>8714</v>
      </c>
    </row>
    <row r="2533" spans="1:20">
      <c r="A2533" s="245" t="s">
        <v>6267</v>
      </c>
      <c r="B2533" s="245" t="s">
        <v>6268</v>
      </c>
      <c r="C2533" s="245" t="s">
        <v>6269</v>
      </c>
      <c r="D2533" s="245">
        <v>2017</v>
      </c>
      <c r="E2533" s="246">
        <v>43809</v>
      </c>
      <c r="F2533" s="245" t="s">
        <v>7503</v>
      </c>
      <c r="G2533" s="247" t="s">
        <v>8315</v>
      </c>
      <c r="H2533" s="248" t="s">
        <v>8191</v>
      </c>
      <c r="I2533" s="249">
        <v>3472</v>
      </c>
      <c r="J2533" s="249">
        <v>62</v>
      </c>
      <c r="K2533" s="250">
        <v>1.4568158168574401</v>
      </c>
      <c r="L2533" s="251" t="s">
        <v>7730</v>
      </c>
      <c r="M2533" s="251" t="s">
        <v>6898</v>
      </c>
      <c r="N2533" s="245"/>
      <c r="S2533" s="251" t="s">
        <v>8717</v>
      </c>
    </row>
    <row r="2534" spans="1:20">
      <c r="A2534" s="245" t="s">
        <v>6267</v>
      </c>
      <c r="B2534" s="245" t="s">
        <v>6268</v>
      </c>
      <c r="C2534" s="245" t="s">
        <v>6269</v>
      </c>
      <c r="D2534" s="245">
        <v>2017</v>
      </c>
      <c r="E2534" s="246">
        <v>43809</v>
      </c>
      <c r="F2534" s="245" t="s">
        <v>6649</v>
      </c>
      <c r="G2534" s="247" t="s">
        <v>8316</v>
      </c>
      <c r="H2534" s="248" t="s">
        <v>8191</v>
      </c>
      <c r="I2534" s="249">
        <v>4372</v>
      </c>
      <c r="J2534" s="249">
        <v>66</v>
      </c>
      <c r="K2534" s="250">
        <v>1.5207168099730084</v>
      </c>
      <c r="L2534" s="251" t="s">
        <v>7730</v>
      </c>
      <c r="N2534" s="245" t="s">
        <v>6278</v>
      </c>
    </row>
    <row r="2535" spans="1:20">
      <c r="A2535" s="245" t="s">
        <v>6267</v>
      </c>
      <c r="B2535" s="245" t="s">
        <v>6268</v>
      </c>
      <c r="C2535" s="245" t="s">
        <v>6269</v>
      </c>
      <c r="D2535" s="245">
        <v>2017</v>
      </c>
      <c r="E2535" s="246">
        <v>43809</v>
      </c>
      <c r="F2535" s="245" t="s">
        <v>6276</v>
      </c>
      <c r="G2535" s="247" t="s">
        <v>3129</v>
      </c>
      <c r="H2535" s="248" t="s">
        <v>8191</v>
      </c>
      <c r="I2535" s="249">
        <v>4576</v>
      </c>
      <c r="J2535" s="249">
        <v>66</v>
      </c>
      <c r="K2535" s="250">
        <v>1.5916743189470461</v>
      </c>
      <c r="L2535" s="251" t="s">
        <v>6273</v>
      </c>
      <c r="M2535" s="251" t="s">
        <v>8710</v>
      </c>
      <c r="N2535" s="245"/>
      <c r="S2535" s="251" t="s">
        <v>8711</v>
      </c>
      <c r="T2535" s="251" t="s">
        <v>8711</v>
      </c>
    </row>
    <row r="2536" spans="1:20">
      <c r="A2536" s="245" t="s">
        <v>6267</v>
      </c>
      <c r="B2536" s="245" t="s">
        <v>6268</v>
      </c>
      <c r="C2536" s="245" t="s">
        <v>6269</v>
      </c>
      <c r="D2536" s="245">
        <v>2017</v>
      </c>
      <c r="E2536" s="246">
        <v>43809</v>
      </c>
      <c r="F2536" s="245" t="s">
        <v>6364</v>
      </c>
      <c r="G2536" s="247" t="s">
        <v>8317</v>
      </c>
      <c r="H2536" s="248" t="s">
        <v>8191</v>
      </c>
      <c r="I2536" s="249">
        <v>4692</v>
      </c>
      <c r="J2536" s="249">
        <v>66</v>
      </c>
      <c r="K2536" s="250">
        <v>1.6320227064028716</v>
      </c>
      <c r="L2536" s="251" t="s">
        <v>7730</v>
      </c>
      <c r="M2536" s="251" t="s">
        <v>6898</v>
      </c>
      <c r="N2536" s="245"/>
      <c r="S2536" s="251" t="s">
        <v>8717</v>
      </c>
    </row>
    <row r="2537" spans="1:20">
      <c r="A2537" s="245" t="s">
        <v>6267</v>
      </c>
      <c r="B2537" s="245" t="s">
        <v>6268</v>
      </c>
      <c r="C2537" s="245" t="s">
        <v>6269</v>
      </c>
      <c r="D2537" s="245">
        <v>2017</v>
      </c>
      <c r="E2537" s="246">
        <v>43809</v>
      </c>
      <c r="F2537" s="245" t="s">
        <v>6480</v>
      </c>
      <c r="G2537" s="247" t="s">
        <v>8318</v>
      </c>
      <c r="H2537" s="248" t="s">
        <v>8191</v>
      </c>
      <c r="I2537" s="249">
        <v>5090</v>
      </c>
      <c r="J2537" s="249">
        <v>68</v>
      </c>
      <c r="K2537" s="250">
        <v>1.6187919804600042</v>
      </c>
      <c r="L2537" s="251" t="s">
        <v>7730</v>
      </c>
      <c r="M2537" s="251" t="s">
        <v>6898</v>
      </c>
      <c r="N2537" s="245"/>
      <c r="S2537" s="251" t="s">
        <v>8717</v>
      </c>
    </row>
    <row r="2538" spans="1:20">
      <c r="A2538" s="245" t="s">
        <v>6267</v>
      </c>
      <c r="B2538" s="245" t="s">
        <v>6268</v>
      </c>
      <c r="C2538" s="245" t="s">
        <v>6269</v>
      </c>
      <c r="D2538" s="245">
        <v>2017</v>
      </c>
      <c r="E2538" s="246">
        <v>43809</v>
      </c>
      <c r="F2538" s="245" t="s">
        <v>6631</v>
      </c>
      <c r="G2538" s="247" t="s">
        <v>8319</v>
      </c>
      <c r="H2538" s="248" t="s">
        <v>8191</v>
      </c>
      <c r="I2538" s="249">
        <v>5158</v>
      </c>
      <c r="J2538" s="249">
        <v>69</v>
      </c>
      <c r="K2538" s="250">
        <v>1.5701244105945347</v>
      </c>
      <c r="L2538" s="251" t="s">
        <v>7730</v>
      </c>
      <c r="N2538" s="245" t="s">
        <v>6278</v>
      </c>
    </row>
    <row r="2539" spans="1:20">
      <c r="A2539" s="245" t="s">
        <v>6267</v>
      </c>
      <c r="B2539" s="245" t="s">
        <v>6268</v>
      </c>
      <c r="C2539" s="245" t="s">
        <v>6269</v>
      </c>
      <c r="D2539" s="245">
        <v>2017</v>
      </c>
      <c r="E2539" s="246">
        <v>43809</v>
      </c>
      <c r="F2539" s="245" t="s">
        <v>6807</v>
      </c>
      <c r="G2539" s="247" t="s">
        <v>8320</v>
      </c>
      <c r="H2539" s="248" t="s">
        <v>8191</v>
      </c>
      <c r="I2539" s="249">
        <v>5598</v>
      </c>
      <c r="J2539" s="249">
        <v>70</v>
      </c>
      <c r="K2539" s="250">
        <v>1.6320699708454809</v>
      </c>
      <c r="L2539" s="251" t="s">
        <v>7730</v>
      </c>
      <c r="M2539" s="251" t="s">
        <v>7729</v>
      </c>
      <c r="N2539" s="245"/>
      <c r="S2539" s="251" t="s">
        <v>8714</v>
      </c>
      <c r="T2539" s="251" t="s">
        <v>8714</v>
      </c>
    </row>
    <row r="2540" spans="1:20">
      <c r="A2540" s="245" t="s">
        <v>6267</v>
      </c>
      <c r="B2540" s="245" t="s">
        <v>6268</v>
      </c>
      <c r="C2540" s="245" t="s">
        <v>6269</v>
      </c>
      <c r="D2540" s="245">
        <v>2017</v>
      </c>
      <c r="E2540" s="246">
        <v>43809</v>
      </c>
      <c r="F2540" s="245" t="s">
        <v>6270</v>
      </c>
      <c r="G2540" s="251" t="s">
        <v>8321</v>
      </c>
      <c r="H2540" s="251" t="s">
        <v>8191</v>
      </c>
      <c r="I2540" s="249">
        <v>4394</v>
      </c>
      <c r="J2540" s="249">
        <v>66</v>
      </c>
      <c r="K2540" s="250">
        <v>1.5283690903525615</v>
      </c>
      <c r="L2540" s="251" t="s">
        <v>7730</v>
      </c>
      <c r="M2540" s="251" t="s">
        <v>6898</v>
      </c>
      <c r="S2540" s="251" t="s">
        <v>8717</v>
      </c>
    </row>
    <row r="2541" spans="1:20">
      <c r="A2541" s="245" t="s">
        <v>6267</v>
      </c>
      <c r="B2541" s="245" t="s">
        <v>6268</v>
      </c>
      <c r="C2541" s="245" t="s">
        <v>6269</v>
      </c>
      <c r="D2541" s="245">
        <v>2017</v>
      </c>
      <c r="E2541" s="246">
        <v>43809</v>
      </c>
      <c r="F2541" s="245" t="s">
        <v>6720</v>
      </c>
      <c r="G2541" s="251" t="s">
        <v>8322</v>
      </c>
      <c r="H2541" s="251" t="s">
        <v>8191</v>
      </c>
      <c r="I2541" s="249">
        <v>3496</v>
      </c>
      <c r="J2541" s="249">
        <v>63</v>
      </c>
      <c r="K2541" s="250">
        <v>1.3981371502157594</v>
      </c>
      <c r="L2541" s="251" t="s">
        <v>6273</v>
      </c>
      <c r="M2541" s="251" t="s">
        <v>8710</v>
      </c>
      <c r="S2541" s="251" t="s">
        <v>8711</v>
      </c>
      <c r="T2541" s="251" t="s">
        <v>8716</v>
      </c>
    </row>
    <row r="2542" spans="1:20">
      <c r="A2542" s="245" t="s">
        <v>6267</v>
      </c>
      <c r="B2542" s="245" t="s">
        <v>6268</v>
      </c>
      <c r="C2542" s="245" t="s">
        <v>6269</v>
      </c>
      <c r="D2542" s="245">
        <v>2017</v>
      </c>
      <c r="E2542" s="246">
        <v>43809</v>
      </c>
      <c r="F2542" s="245" t="s">
        <v>7164</v>
      </c>
      <c r="G2542" s="251" t="s">
        <v>8323</v>
      </c>
      <c r="H2542" s="251" t="s">
        <v>8191</v>
      </c>
      <c r="I2542" s="249">
        <v>3012</v>
      </c>
      <c r="J2542" s="249">
        <v>59</v>
      </c>
      <c r="K2542" s="250">
        <v>1.4665569508080183</v>
      </c>
      <c r="L2542" s="251" t="s">
        <v>7730</v>
      </c>
      <c r="M2542" s="251" t="s">
        <v>6898</v>
      </c>
      <c r="S2542" s="251" t="s">
        <v>8717</v>
      </c>
    </row>
    <row r="2543" spans="1:20">
      <c r="A2543" s="245" t="s">
        <v>6267</v>
      </c>
      <c r="B2543" s="245" t="s">
        <v>6268</v>
      </c>
      <c r="C2543" s="245" t="s">
        <v>6269</v>
      </c>
      <c r="D2543" s="245">
        <v>2017</v>
      </c>
      <c r="E2543" s="246">
        <v>43809</v>
      </c>
      <c r="F2543" s="245" t="s">
        <v>7164</v>
      </c>
      <c r="G2543" s="251" t="s">
        <v>8323</v>
      </c>
      <c r="H2543" s="251" t="s">
        <v>8191</v>
      </c>
      <c r="I2543" s="249">
        <v>2990</v>
      </c>
      <c r="J2543" s="249">
        <v>59</v>
      </c>
      <c r="K2543" s="250">
        <v>1.4558450474488627</v>
      </c>
      <c r="L2543" s="251" t="s">
        <v>7730</v>
      </c>
      <c r="M2543" s="251" t="s">
        <v>6898</v>
      </c>
      <c r="S2543" s="251" t="s">
        <v>8717</v>
      </c>
    </row>
    <row r="2544" spans="1:20">
      <c r="A2544" s="245" t="s">
        <v>6267</v>
      </c>
      <c r="B2544" s="245" t="s">
        <v>6268</v>
      </c>
      <c r="C2544" s="245" t="s">
        <v>6269</v>
      </c>
      <c r="D2544" s="245">
        <v>2017</v>
      </c>
      <c r="E2544" s="246">
        <v>43809</v>
      </c>
      <c r="F2544" s="245" t="s">
        <v>6328</v>
      </c>
      <c r="G2544" s="251" t="s">
        <v>8324</v>
      </c>
      <c r="H2544" s="251" t="s">
        <v>8191</v>
      </c>
      <c r="I2544" s="249">
        <v>6036</v>
      </c>
      <c r="J2544" s="249">
        <v>72</v>
      </c>
      <c r="K2544" s="250">
        <v>1.6171553497942388</v>
      </c>
      <c r="L2544" s="251" t="s">
        <v>7730</v>
      </c>
      <c r="M2544" s="251" t="s">
        <v>7729</v>
      </c>
      <c r="S2544" s="251" t="s">
        <v>8711</v>
      </c>
      <c r="T2544" s="251" t="s">
        <v>8711</v>
      </c>
    </row>
    <row r="2545" spans="1:20">
      <c r="A2545" s="245" t="s">
        <v>6267</v>
      </c>
      <c r="B2545" s="245" t="s">
        <v>6268</v>
      </c>
      <c r="C2545" s="245" t="s">
        <v>6269</v>
      </c>
      <c r="D2545" s="245">
        <v>2017</v>
      </c>
      <c r="E2545" s="246">
        <v>43809</v>
      </c>
      <c r="F2545" s="245" t="s">
        <v>6285</v>
      </c>
      <c r="G2545" s="251" t="s">
        <v>8325</v>
      </c>
      <c r="H2545" s="251" t="s">
        <v>8191</v>
      </c>
      <c r="I2545" s="249">
        <v>4998</v>
      </c>
      <c r="J2545" s="249">
        <v>68</v>
      </c>
      <c r="K2545" s="250">
        <v>1.5895328719723185</v>
      </c>
      <c r="L2545" s="251" t="s">
        <v>7730</v>
      </c>
      <c r="M2545" s="251" t="s">
        <v>6898</v>
      </c>
      <c r="S2545" s="251" t="s">
        <v>8717</v>
      </c>
    </row>
    <row r="2546" spans="1:20">
      <c r="A2546" s="245" t="s">
        <v>6267</v>
      </c>
      <c r="B2546" s="245" t="s">
        <v>6268</v>
      </c>
      <c r="C2546" s="245" t="s">
        <v>6269</v>
      </c>
      <c r="D2546" s="245">
        <v>2017</v>
      </c>
      <c r="E2546" s="246">
        <v>43809</v>
      </c>
      <c r="F2546" s="245" t="s">
        <v>6296</v>
      </c>
      <c r="G2546" s="251" t="s">
        <v>8326</v>
      </c>
      <c r="H2546" s="251" t="s">
        <v>8191</v>
      </c>
      <c r="I2546" s="249">
        <v>4590</v>
      </c>
      <c r="J2546" s="249">
        <v>67</v>
      </c>
      <c r="K2546" s="250">
        <v>1.526118571765809</v>
      </c>
      <c r="L2546" s="251" t="s">
        <v>7730</v>
      </c>
      <c r="M2546" s="251" t="s">
        <v>7729</v>
      </c>
      <c r="S2546" s="251" t="s">
        <v>8714</v>
      </c>
      <c r="T2546" s="251" t="s">
        <v>8714</v>
      </c>
    </row>
    <row r="2547" spans="1:20">
      <c r="A2547" s="245" t="s">
        <v>6267</v>
      </c>
      <c r="B2547" s="245" t="s">
        <v>6268</v>
      </c>
      <c r="C2547" s="245" t="s">
        <v>6269</v>
      </c>
      <c r="D2547" s="245">
        <v>2017</v>
      </c>
      <c r="E2547" s="246">
        <v>43809</v>
      </c>
      <c r="F2547" s="245" t="s">
        <v>6410</v>
      </c>
      <c r="G2547" s="251" t="s">
        <v>8327</v>
      </c>
      <c r="H2547" s="251" t="s">
        <v>8191</v>
      </c>
      <c r="I2547" s="249">
        <v>4000</v>
      </c>
      <c r="J2547" s="249">
        <v>65</v>
      </c>
      <c r="K2547" s="250">
        <v>1.4565316340464269</v>
      </c>
      <c r="L2547" s="251" t="s">
        <v>7730</v>
      </c>
      <c r="N2547" s="245" t="s">
        <v>6278</v>
      </c>
    </row>
    <row r="2548" spans="1:20">
      <c r="A2548" s="245" t="s">
        <v>6267</v>
      </c>
      <c r="B2548" s="245" t="s">
        <v>6268</v>
      </c>
      <c r="C2548" s="245" t="s">
        <v>6269</v>
      </c>
      <c r="D2548" s="245">
        <v>2017</v>
      </c>
      <c r="E2548" s="246">
        <v>43809</v>
      </c>
      <c r="F2548" s="245" t="s">
        <v>6517</v>
      </c>
      <c r="G2548" s="251" t="s">
        <v>8328</v>
      </c>
      <c r="H2548" s="251" t="s">
        <v>8191</v>
      </c>
      <c r="I2548" s="249">
        <v>5062</v>
      </c>
      <c r="J2548" s="249">
        <v>67</v>
      </c>
      <c r="K2548" s="250">
        <v>1.6830527691238617</v>
      </c>
      <c r="L2548" s="251" t="s">
        <v>7730</v>
      </c>
      <c r="M2548" s="251" t="s">
        <v>7729</v>
      </c>
      <c r="S2548" s="251" t="s">
        <v>8711</v>
      </c>
      <c r="T2548" s="251" t="s">
        <v>8711</v>
      </c>
    </row>
    <row r="2549" spans="1:20">
      <c r="A2549" s="245" t="s">
        <v>6267</v>
      </c>
      <c r="B2549" s="245" t="s">
        <v>6268</v>
      </c>
      <c r="C2549" s="245" t="s">
        <v>6269</v>
      </c>
      <c r="D2549" s="245">
        <v>2017</v>
      </c>
      <c r="E2549" s="246">
        <v>43809</v>
      </c>
      <c r="F2549" s="245" t="s">
        <v>6758</v>
      </c>
      <c r="G2549" s="251" t="s">
        <v>8329</v>
      </c>
      <c r="H2549" s="251" t="s">
        <v>8191</v>
      </c>
      <c r="I2549" s="249">
        <v>3872</v>
      </c>
      <c r="J2549" s="249">
        <v>63</v>
      </c>
      <c r="K2549" s="250">
        <v>1.5485088803304978</v>
      </c>
      <c r="L2549" s="251" t="s">
        <v>6273</v>
      </c>
      <c r="M2549" s="251" t="s">
        <v>8710</v>
      </c>
      <c r="S2549" s="251" t="s">
        <v>8711</v>
      </c>
      <c r="T2549" s="251" t="s">
        <v>8716</v>
      </c>
    </row>
    <row r="2550" spans="1:20">
      <c r="A2550" s="245" t="s">
        <v>6267</v>
      </c>
      <c r="B2550" s="245" t="s">
        <v>6268</v>
      </c>
      <c r="C2550" s="245" t="s">
        <v>6269</v>
      </c>
      <c r="D2550" s="245">
        <v>2017</v>
      </c>
      <c r="E2550" s="246">
        <v>43809</v>
      </c>
      <c r="F2550" s="245" t="s">
        <v>6823</v>
      </c>
      <c r="G2550" s="251" t="s">
        <v>8330</v>
      </c>
      <c r="H2550" s="251" t="s">
        <v>8191</v>
      </c>
      <c r="I2550" s="249">
        <v>5230</v>
      </c>
      <c r="J2550" s="249">
        <v>67</v>
      </c>
      <c r="K2550" s="250">
        <v>1.738910703776728</v>
      </c>
      <c r="L2550" s="251" t="s">
        <v>7730</v>
      </c>
      <c r="M2550" s="251" t="s">
        <v>7729</v>
      </c>
      <c r="S2550" s="251" t="s">
        <v>8711</v>
      </c>
      <c r="T2550" s="251" t="s">
        <v>8711</v>
      </c>
    </row>
    <row r="2551" spans="1:20">
      <c r="A2551" s="245" t="s">
        <v>6267</v>
      </c>
      <c r="B2551" s="245" t="s">
        <v>6268</v>
      </c>
      <c r="C2551" s="245" t="s">
        <v>6269</v>
      </c>
      <c r="D2551" s="245">
        <v>2017</v>
      </c>
      <c r="E2551" s="246">
        <v>43809</v>
      </c>
      <c r="F2551" s="245" t="s">
        <v>6458</v>
      </c>
      <c r="G2551" s="251" t="s">
        <v>8331</v>
      </c>
      <c r="H2551" s="251" t="s">
        <v>8191</v>
      </c>
      <c r="I2551" s="249">
        <v>4050</v>
      </c>
      <c r="J2551" s="249">
        <v>62</v>
      </c>
      <c r="K2551" s="250">
        <v>1.6993387264610118</v>
      </c>
      <c r="L2551" s="251" t="s">
        <v>7730</v>
      </c>
      <c r="M2551" s="251" t="s">
        <v>7729</v>
      </c>
      <c r="S2551" s="251" t="s">
        <v>8714</v>
      </c>
      <c r="T2551" s="251" t="s">
        <v>8716</v>
      </c>
    </row>
    <row r="2552" spans="1:20">
      <c r="A2552" s="245" t="s">
        <v>6267</v>
      </c>
      <c r="B2552" s="245" t="s">
        <v>6268</v>
      </c>
      <c r="C2552" s="245" t="s">
        <v>6269</v>
      </c>
      <c r="D2552" s="245">
        <v>2017</v>
      </c>
      <c r="E2552" s="246">
        <v>43809</v>
      </c>
      <c r="F2552" s="245" t="s">
        <v>6914</v>
      </c>
      <c r="G2552" s="251" t="s">
        <v>8332</v>
      </c>
      <c r="H2552" s="251" t="s">
        <v>8191</v>
      </c>
      <c r="I2552" s="249">
        <v>5004</v>
      </c>
      <c r="J2552" s="249">
        <v>67</v>
      </c>
      <c r="K2552" s="250">
        <v>1.6637684821603722</v>
      </c>
      <c r="L2552" s="251" t="s">
        <v>7730</v>
      </c>
      <c r="M2552" s="251" t="s">
        <v>6898</v>
      </c>
      <c r="S2552" s="251" t="s">
        <v>8717</v>
      </c>
    </row>
    <row r="2553" spans="1:20">
      <c r="A2553" s="245" t="s">
        <v>6267</v>
      </c>
      <c r="B2553" s="245" t="s">
        <v>6268</v>
      </c>
      <c r="C2553" s="245" t="s">
        <v>6269</v>
      </c>
      <c r="D2553" s="245">
        <v>2017</v>
      </c>
      <c r="E2553" s="246">
        <v>43809</v>
      </c>
      <c r="F2553" s="245" t="s">
        <v>6823</v>
      </c>
      <c r="G2553" s="251" t="s">
        <v>8333</v>
      </c>
      <c r="H2553" s="251" t="s">
        <v>8191</v>
      </c>
      <c r="I2553" s="249">
        <v>4460</v>
      </c>
      <c r="J2553" s="249">
        <v>65</v>
      </c>
      <c r="K2553" s="250">
        <v>1.624032771961766</v>
      </c>
      <c r="L2553" s="251" t="s">
        <v>7730</v>
      </c>
      <c r="M2553" s="251" t="s">
        <v>6898</v>
      </c>
      <c r="S2553" s="251" t="s">
        <v>8717</v>
      </c>
    </row>
    <row r="2554" spans="1:20">
      <c r="A2554" s="245" t="s">
        <v>6267</v>
      </c>
      <c r="B2554" s="245" t="s">
        <v>6268</v>
      </c>
      <c r="C2554" s="245" t="s">
        <v>6269</v>
      </c>
      <c r="D2554" s="245">
        <v>2017</v>
      </c>
      <c r="E2554" s="246">
        <v>43809</v>
      </c>
      <c r="F2554" s="245" t="s">
        <v>6728</v>
      </c>
      <c r="G2554" s="251" t="s">
        <v>3831</v>
      </c>
      <c r="H2554" s="251" t="s">
        <v>8191</v>
      </c>
      <c r="I2554" s="249">
        <v>4260</v>
      </c>
      <c r="J2554" s="249">
        <v>65</v>
      </c>
      <c r="K2554" s="250">
        <v>1.5512061902594447</v>
      </c>
      <c r="L2554" s="251" t="s">
        <v>6273</v>
      </c>
      <c r="M2554" s="251" t="s">
        <v>8710</v>
      </c>
      <c r="S2554" s="251" t="s">
        <v>8711</v>
      </c>
      <c r="T2554" s="251" t="s">
        <v>8711</v>
      </c>
    </row>
    <row r="2555" spans="1:20">
      <c r="A2555" s="245" t="s">
        <v>6267</v>
      </c>
      <c r="B2555" s="245" t="s">
        <v>6268</v>
      </c>
      <c r="C2555" s="245" t="s">
        <v>6269</v>
      </c>
      <c r="D2555" s="245">
        <v>2017</v>
      </c>
      <c r="E2555" s="246">
        <v>43809</v>
      </c>
      <c r="F2555" s="245" t="s">
        <v>6328</v>
      </c>
      <c r="G2555" s="251" t="s">
        <v>8334</v>
      </c>
      <c r="H2555" s="251" t="s">
        <v>8191</v>
      </c>
      <c r="I2555" s="249">
        <v>5994</v>
      </c>
      <c r="J2555" s="249">
        <v>71</v>
      </c>
      <c r="K2555" s="250">
        <v>1.674718016490133</v>
      </c>
      <c r="L2555" s="251" t="s">
        <v>7730</v>
      </c>
      <c r="N2555" s="245" t="s">
        <v>6278</v>
      </c>
    </row>
    <row r="2556" spans="1:20">
      <c r="A2556" s="245" t="s">
        <v>6267</v>
      </c>
      <c r="B2556" s="245" t="s">
        <v>6268</v>
      </c>
      <c r="C2556" s="245" t="s">
        <v>6269</v>
      </c>
      <c r="D2556" s="245">
        <v>2017</v>
      </c>
      <c r="E2556" s="246">
        <v>43809</v>
      </c>
      <c r="F2556" s="245" t="s">
        <v>6513</v>
      </c>
      <c r="G2556" s="251" t="s">
        <v>8335</v>
      </c>
      <c r="H2556" s="251" t="s">
        <v>8191</v>
      </c>
      <c r="I2556" s="249">
        <v>4304</v>
      </c>
      <c r="J2556" s="249">
        <v>66</v>
      </c>
      <c r="K2556" s="250">
        <v>1.4970643069816623</v>
      </c>
      <c r="L2556" s="251" t="s">
        <v>7730</v>
      </c>
      <c r="M2556" s="251" t="s">
        <v>6898</v>
      </c>
      <c r="S2556" s="251" t="s">
        <v>8717</v>
      </c>
    </row>
    <row r="2557" spans="1:20">
      <c r="A2557" s="245" t="s">
        <v>6267</v>
      </c>
      <c r="B2557" s="245" t="s">
        <v>6268</v>
      </c>
      <c r="C2557" s="245" t="s">
        <v>6269</v>
      </c>
      <c r="D2557" s="245">
        <v>2017</v>
      </c>
      <c r="E2557" s="246">
        <v>43809</v>
      </c>
      <c r="F2557" s="245" t="s">
        <v>6513</v>
      </c>
      <c r="G2557" s="251" t="s">
        <v>8336</v>
      </c>
      <c r="H2557" s="251" t="s">
        <v>8191</v>
      </c>
      <c r="I2557" s="249">
        <v>4616</v>
      </c>
      <c r="J2557" s="249">
        <v>65</v>
      </c>
      <c r="K2557" s="250">
        <v>1.6808375056895766</v>
      </c>
      <c r="L2557" s="251" t="s">
        <v>7730</v>
      </c>
      <c r="M2557" s="251" t="s">
        <v>6898</v>
      </c>
      <c r="S2557" s="251" t="s">
        <v>8717</v>
      </c>
    </row>
    <row r="2558" spans="1:20">
      <c r="A2558" s="245" t="s">
        <v>6267</v>
      </c>
      <c r="B2558" s="245" t="s">
        <v>6268</v>
      </c>
      <c r="C2558" s="245" t="s">
        <v>6269</v>
      </c>
      <c r="D2558" s="245">
        <v>2017</v>
      </c>
      <c r="E2558" s="246">
        <v>43809</v>
      </c>
      <c r="F2558" s="245" t="s">
        <v>6486</v>
      </c>
      <c r="G2558" s="251" t="s">
        <v>5909</v>
      </c>
      <c r="H2558" s="251" t="s">
        <v>8191</v>
      </c>
      <c r="I2558" s="249">
        <v>5804</v>
      </c>
      <c r="J2558" s="249">
        <v>73</v>
      </c>
      <c r="K2558" s="250">
        <v>1.4919656467455149</v>
      </c>
      <c r="L2558" s="251" t="s">
        <v>7730</v>
      </c>
      <c r="M2558" s="251" t="s">
        <v>7729</v>
      </c>
      <c r="S2558" s="251" t="s">
        <v>8711</v>
      </c>
      <c r="T2558" s="251" t="s">
        <v>8711</v>
      </c>
    </row>
    <row r="2559" spans="1:20">
      <c r="A2559" s="245" t="s">
        <v>6267</v>
      </c>
      <c r="B2559" s="245" t="s">
        <v>6268</v>
      </c>
      <c r="C2559" s="245" t="s">
        <v>6269</v>
      </c>
      <c r="D2559" s="245">
        <v>2017</v>
      </c>
      <c r="E2559" s="246">
        <v>43809</v>
      </c>
      <c r="F2559" s="245" t="s">
        <v>6285</v>
      </c>
      <c r="G2559" s="251" t="s">
        <v>8337</v>
      </c>
      <c r="H2559" s="251" t="s">
        <v>8191</v>
      </c>
      <c r="I2559" s="249">
        <v>3964</v>
      </c>
      <c r="J2559" s="249">
        <v>63</v>
      </c>
      <c r="K2559" s="250">
        <v>1.5853019632309124</v>
      </c>
      <c r="L2559" s="251" t="s">
        <v>7730</v>
      </c>
      <c r="M2559" s="251" t="s">
        <v>6898</v>
      </c>
      <c r="S2559" s="251" t="s">
        <v>8717</v>
      </c>
    </row>
    <row r="2560" spans="1:20">
      <c r="A2560" s="245" t="s">
        <v>6267</v>
      </c>
      <c r="B2560" s="245" t="s">
        <v>6268</v>
      </c>
      <c r="C2560" s="245" t="s">
        <v>6269</v>
      </c>
      <c r="D2560" s="245">
        <v>2017</v>
      </c>
      <c r="E2560" s="246">
        <v>43809</v>
      </c>
      <c r="F2560" s="245" t="s">
        <v>6379</v>
      </c>
      <c r="G2560" s="251" t="s">
        <v>8338</v>
      </c>
      <c r="H2560" s="251" t="s">
        <v>8191</v>
      </c>
      <c r="I2560" s="249">
        <v>4250</v>
      </c>
      <c r="J2560" s="249">
        <v>68</v>
      </c>
      <c r="K2560" s="250">
        <v>1.351643598615917</v>
      </c>
      <c r="L2560" s="251" t="s">
        <v>7730</v>
      </c>
      <c r="M2560" s="251" t="s">
        <v>6898</v>
      </c>
      <c r="S2560" s="251" t="s">
        <v>8717</v>
      </c>
    </row>
    <row r="2561" spans="1:20">
      <c r="A2561" s="245" t="s">
        <v>6267</v>
      </c>
      <c r="B2561" s="245" t="s">
        <v>6268</v>
      </c>
      <c r="C2561" s="245" t="s">
        <v>6269</v>
      </c>
      <c r="D2561" s="245">
        <v>2017</v>
      </c>
      <c r="E2561" s="246">
        <v>43809</v>
      </c>
      <c r="F2561" s="245" t="s">
        <v>6938</v>
      </c>
      <c r="G2561" s="251" t="s">
        <v>8339</v>
      </c>
      <c r="H2561" s="251" t="s">
        <v>8191</v>
      </c>
      <c r="I2561" s="249">
        <v>2940</v>
      </c>
      <c r="J2561" s="249">
        <v>57</v>
      </c>
      <c r="K2561" s="250">
        <v>1.5875330061071422</v>
      </c>
      <c r="L2561" s="251" t="s">
        <v>6273</v>
      </c>
    </row>
    <row r="2562" spans="1:20">
      <c r="A2562" s="245" t="s">
        <v>6267</v>
      </c>
      <c r="B2562" s="245" t="s">
        <v>6268</v>
      </c>
      <c r="C2562" s="245" t="s">
        <v>6269</v>
      </c>
      <c r="D2562" s="245">
        <v>2017</v>
      </c>
      <c r="E2562" s="246">
        <v>43809</v>
      </c>
      <c r="F2562" s="245" t="s">
        <v>6301</v>
      </c>
      <c r="G2562" s="251" t="s">
        <v>8340</v>
      </c>
      <c r="H2562" s="251" t="s">
        <v>8191</v>
      </c>
      <c r="I2562" s="249">
        <v>5674</v>
      </c>
      <c r="J2562" s="249">
        <v>72</v>
      </c>
      <c r="K2562" s="250">
        <v>1.5201688957475994</v>
      </c>
      <c r="L2562" s="251" t="s">
        <v>7730</v>
      </c>
      <c r="M2562" s="251" t="s">
        <v>7729</v>
      </c>
      <c r="S2562" s="251" t="s">
        <v>8711</v>
      </c>
      <c r="T2562" s="251" t="s">
        <v>8711</v>
      </c>
    </row>
    <row r="2563" spans="1:20">
      <c r="A2563" s="245" t="s">
        <v>6267</v>
      </c>
      <c r="B2563" s="245" t="s">
        <v>6268</v>
      </c>
      <c r="C2563" s="245" t="s">
        <v>6269</v>
      </c>
      <c r="D2563" s="245">
        <v>2017</v>
      </c>
      <c r="E2563" s="246">
        <v>43809</v>
      </c>
      <c r="F2563" s="245" t="s">
        <v>6730</v>
      </c>
      <c r="G2563" s="251" t="s">
        <v>8341</v>
      </c>
      <c r="H2563" s="251" t="s">
        <v>8191</v>
      </c>
      <c r="I2563" s="249">
        <v>4808</v>
      </c>
      <c r="J2563" s="249">
        <v>66</v>
      </c>
      <c r="K2563" s="250">
        <v>1.6723710938586971</v>
      </c>
      <c r="L2563" s="251" t="s">
        <v>7730</v>
      </c>
      <c r="M2563" s="251" t="s">
        <v>6898</v>
      </c>
      <c r="S2563" s="251" t="s">
        <v>8717</v>
      </c>
    </row>
    <row r="2564" spans="1:20">
      <c r="A2564" s="245" t="s">
        <v>6267</v>
      </c>
      <c r="B2564" s="245" t="s">
        <v>6268</v>
      </c>
      <c r="C2564" s="245" t="s">
        <v>6269</v>
      </c>
      <c r="D2564" s="245">
        <v>2017</v>
      </c>
      <c r="E2564" s="246">
        <v>43809</v>
      </c>
      <c r="F2564" s="245" t="s">
        <v>6960</v>
      </c>
      <c r="G2564" s="251" t="s">
        <v>8342</v>
      </c>
      <c r="H2564" s="251" t="s">
        <v>8191</v>
      </c>
      <c r="I2564" s="249">
        <v>4178</v>
      </c>
      <c r="J2564" s="249">
        <v>65</v>
      </c>
      <c r="K2564" s="250">
        <v>1.521347291761493</v>
      </c>
      <c r="L2564" s="251" t="s">
        <v>7730</v>
      </c>
      <c r="M2564" s="251" t="s">
        <v>6898</v>
      </c>
      <c r="S2564" s="251" t="s">
        <v>8717</v>
      </c>
    </row>
    <row r="2565" spans="1:20">
      <c r="A2565" s="245" t="s">
        <v>6267</v>
      </c>
      <c r="B2565" s="245" t="s">
        <v>6268</v>
      </c>
      <c r="C2565" s="245" t="s">
        <v>6269</v>
      </c>
      <c r="D2565" s="245">
        <v>2017</v>
      </c>
      <c r="E2565" s="246">
        <v>43809</v>
      </c>
      <c r="F2565" s="245" t="s">
        <v>7251</v>
      </c>
      <c r="G2565" s="251" t="s">
        <v>8343</v>
      </c>
      <c r="H2565" s="251" t="s">
        <v>8191</v>
      </c>
      <c r="I2565" s="249">
        <v>3570</v>
      </c>
      <c r="J2565" s="249">
        <v>63</v>
      </c>
      <c r="K2565" s="250">
        <v>1.4277315864617453</v>
      </c>
      <c r="L2565" s="251" t="s">
        <v>7730</v>
      </c>
      <c r="M2565" s="251" t="s">
        <v>7729</v>
      </c>
      <c r="S2565" s="251" t="s">
        <v>8714</v>
      </c>
      <c r="T2565" s="251" t="s">
        <v>8714</v>
      </c>
    </row>
    <row r="2566" spans="1:20">
      <c r="A2566" s="245" t="s">
        <v>6267</v>
      </c>
      <c r="B2566" s="245" t="s">
        <v>6268</v>
      </c>
      <c r="C2566" s="245" t="s">
        <v>6269</v>
      </c>
      <c r="D2566" s="245">
        <v>2017</v>
      </c>
      <c r="E2566" s="246">
        <v>43809</v>
      </c>
      <c r="F2566" s="245" t="s">
        <v>6581</v>
      </c>
      <c r="G2566" s="251" t="s">
        <v>8344</v>
      </c>
      <c r="H2566" s="251" t="s">
        <v>8191</v>
      </c>
      <c r="I2566" s="249">
        <v>4120</v>
      </c>
      <c r="J2566" s="249">
        <v>65</v>
      </c>
      <c r="K2566" s="250">
        <v>1.5002275830678198</v>
      </c>
      <c r="L2566" s="251" t="s">
        <v>7730</v>
      </c>
      <c r="M2566" s="251" t="s">
        <v>6898</v>
      </c>
      <c r="S2566" s="251" t="s">
        <v>8717</v>
      </c>
    </row>
    <row r="2567" spans="1:20">
      <c r="A2567" s="245" t="s">
        <v>6267</v>
      </c>
      <c r="B2567" s="245" t="s">
        <v>6268</v>
      </c>
      <c r="C2567" s="245" t="s">
        <v>6269</v>
      </c>
      <c r="D2567" s="245">
        <v>2017</v>
      </c>
      <c r="E2567" s="246">
        <v>43809</v>
      </c>
      <c r="F2567" s="245" t="s">
        <v>6382</v>
      </c>
      <c r="G2567" s="251" t="s">
        <v>8345</v>
      </c>
      <c r="H2567" s="251" t="s">
        <v>8191</v>
      </c>
      <c r="I2567" s="249">
        <v>4390</v>
      </c>
      <c r="J2567" s="249">
        <v>66</v>
      </c>
      <c r="K2567" s="250">
        <v>1.5269777666471882</v>
      </c>
      <c r="L2567" s="251" t="s">
        <v>7730</v>
      </c>
      <c r="M2567" s="251" t="s">
        <v>6898</v>
      </c>
      <c r="S2567" s="251" t="s">
        <v>8717</v>
      </c>
    </row>
    <row r="2568" spans="1:20">
      <c r="A2568" s="245" t="s">
        <v>6267</v>
      </c>
      <c r="B2568" s="245" t="s">
        <v>6268</v>
      </c>
      <c r="C2568" s="245" t="s">
        <v>6269</v>
      </c>
      <c r="D2568" s="245">
        <v>2017</v>
      </c>
      <c r="E2568" s="246">
        <v>43809</v>
      </c>
      <c r="F2568" s="245" t="s">
        <v>6408</v>
      </c>
      <c r="G2568" s="251" t="s">
        <v>8346</v>
      </c>
      <c r="H2568" s="251" t="s">
        <v>8191</v>
      </c>
      <c r="I2568" s="249">
        <v>4212</v>
      </c>
      <c r="J2568" s="249">
        <v>67</v>
      </c>
      <c r="K2568" s="250">
        <v>1.40043821879686</v>
      </c>
      <c r="L2568" s="251" t="s">
        <v>7730</v>
      </c>
      <c r="M2568" s="251" t="s">
        <v>6898</v>
      </c>
      <c r="S2568" s="251" t="s">
        <v>8717</v>
      </c>
    </row>
    <row r="2569" spans="1:20">
      <c r="A2569" s="245" t="s">
        <v>6267</v>
      </c>
      <c r="B2569" s="245" t="s">
        <v>6268</v>
      </c>
      <c r="C2569" s="245" t="s">
        <v>6269</v>
      </c>
      <c r="D2569" s="245">
        <v>2017</v>
      </c>
      <c r="E2569" s="246">
        <v>43809</v>
      </c>
      <c r="F2569" s="245" t="s">
        <v>6457</v>
      </c>
      <c r="G2569" s="251" t="s">
        <v>8347</v>
      </c>
      <c r="H2569" s="251" t="s">
        <v>8191</v>
      </c>
      <c r="I2569" s="249">
        <v>2720</v>
      </c>
      <c r="J2569" s="249">
        <v>56</v>
      </c>
      <c r="K2569" s="250">
        <v>1.5488338192419826</v>
      </c>
      <c r="L2569" s="251" t="s">
        <v>7730</v>
      </c>
      <c r="M2569" s="251" t="s">
        <v>6898</v>
      </c>
      <c r="S2569" s="251" t="s">
        <v>8717</v>
      </c>
    </row>
    <row r="2570" spans="1:20">
      <c r="A2570" s="245" t="s">
        <v>6267</v>
      </c>
      <c r="B2570" s="245" t="s">
        <v>6268</v>
      </c>
      <c r="C2570" s="245" t="s">
        <v>6269</v>
      </c>
      <c r="D2570" s="245">
        <v>2017</v>
      </c>
      <c r="E2570" s="246">
        <v>43809</v>
      </c>
      <c r="F2570" s="245" t="s">
        <v>6698</v>
      </c>
      <c r="G2570" s="251" t="s">
        <v>8348</v>
      </c>
      <c r="H2570" s="251" t="s">
        <v>8191</v>
      </c>
      <c r="I2570" s="249">
        <v>4532</v>
      </c>
      <c r="J2570" s="249">
        <v>65</v>
      </c>
      <c r="K2570" s="250">
        <v>1.6502503413746019</v>
      </c>
      <c r="L2570" s="251" t="s">
        <v>7730</v>
      </c>
      <c r="N2570" s="245" t="s">
        <v>6278</v>
      </c>
    </row>
    <row r="2571" spans="1:20">
      <c r="A2571" s="245" t="s">
        <v>6267</v>
      </c>
      <c r="B2571" s="245" t="s">
        <v>6268</v>
      </c>
      <c r="C2571" s="245" t="s">
        <v>6269</v>
      </c>
      <c r="D2571" s="245">
        <v>2017</v>
      </c>
      <c r="E2571" s="246">
        <v>43809</v>
      </c>
      <c r="F2571" s="245" t="s">
        <v>6418</v>
      </c>
      <c r="G2571" s="251" t="s">
        <v>8349</v>
      </c>
      <c r="H2571" s="251" t="s">
        <v>8191</v>
      </c>
      <c r="I2571" s="249">
        <v>4000</v>
      </c>
      <c r="J2571" s="249">
        <v>64</v>
      </c>
      <c r="K2571" s="250">
        <v>1.52587890625</v>
      </c>
      <c r="L2571" s="251" t="s">
        <v>7730</v>
      </c>
      <c r="M2571" s="251" t="s">
        <v>6898</v>
      </c>
      <c r="S2571" s="251" t="s">
        <v>8717</v>
      </c>
    </row>
    <row r="2572" spans="1:20">
      <c r="A2572" s="245" t="s">
        <v>6267</v>
      </c>
      <c r="B2572" s="245" t="s">
        <v>6268</v>
      </c>
      <c r="C2572" s="245" t="s">
        <v>6269</v>
      </c>
      <c r="D2572" s="245">
        <v>2017</v>
      </c>
      <c r="E2572" s="246">
        <v>43809</v>
      </c>
      <c r="F2572" s="245" t="s">
        <v>6293</v>
      </c>
      <c r="G2572" s="251" t="s">
        <v>8350</v>
      </c>
      <c r="H2572" s="251" t="s">
        <v>8191</v>
      </c>
      <c r="I2572" s="249">
        <v>6268</v>
      </c>
      <c r="J2572" s="249">
        <v>73</v>
      </c>
      <c r="K2572" s="250">
        <v>1.611240639869209</v>
      </c>
      <c r="L2572" s="251" t="s">
        <v>7730</v>
      </c>
      <c r="M2572" s="251" t="s">
        <v>7729</v>
      </c>
      <c r="S2572" s="251" t="s">
        <v>8711</v>
      </c>
      <c r="T2572" s="251" t="s">
        <v>8711</v>
      </c>
    </row>
    <row r="2573" spans="1:20">
      <c r="A2573" s="245" t="s">
        <v>6267</v>
      </c>
      <c r="B2573" s="245" t="s">
        <v>6268</v>
      </c>
      <c r="C2573" s="245" t="s">
        <v>6269</v>
      </c>
      <c r="D2573" s="245">
        <v>2017</v>
      </c>
      <c r="E2573" s="246">
        <v>43809</v>
      </c>
      <c r="F2573" s="245" t="s">
        <v>6492</v>
      </c>
      <c r="G2573" s="251" t="s">
        <v>8351</v>
      </c>
      <c r="H2573" s="251" t="s">
        <v>8191</v>
      </c>
      <c r="I2573" s="249">
        <v>5954</v>
      </c>
      <c r="J2573" s="249">
        <v>72</v>
      </c>
      <c r="K2573" s="250">
        <v>1.5951860425240054</v>
      </c>
      <c r="L2573" s="251" t="s">
        <v>7730</v>
      </c>
      <c r="M2573" s="251" t="s">
        <v>7729</v>
      </c>
      <c r="S2573" s="251" t="s">
        <v>8714</v>
      </c>
      <c r="T2573" s="251" t="s">
        <v>8716</v>
      </c>
    </row>
    <row r="2574" spans="1:20">
      <c r="A2574" s="245" t="s">
        <v>6267</v>
      </c>
      <c r="B2574" s="245" t="s">
        <v>6268</v>
      </c>
      <c r="C2574" s="245" t="s">
        <v>6269</v>
      </c>
      <c r="D2574" s="245">
        <v>2017</v>
      </c>
      <c r="E2574" s="246">
        <v>43809</v>
      </c>
      <c r="F2574" s="245" t="s">
        <v>6631</v>
      </c>
      <c r="G2574" s="251" t="s">
        <v>8352</v>
      </c>
      <c r="H2574" s="251" t="s">
        <v>8191</v>
      </c>
      <c r="I2574" s="249">
        <v>5596</v>
      </c>
      <c r="J2574" s="249">
        <v>70</v>
      </c>
      <c r="K2574" s="250">
        <v>1.6314868804664724</v>
      </c>
      <c r="L2574" s="251" t="s">
        <v>7730</v>
      </c>
      <c r="M2574" s="251" t="s">
        <v>7729</v>
      </c>
      <c r="S2574" s="251" t="s">
        <v>8714</v>
      </c>
      <c r="T2574" s="251" t="s">
        <v>8714</v>
      </c>
    </row>
    <row r="2575" spans="1:20">
      <c r="A2575" s="245" t="s">
        <v>6267</v>
      </c>
      <c r="B2575" s="245" t="s">
        <v>6268</v>
      </c>
      <c r="C2575" s="245" t="s">
        <v>6269</v>
      </c>
      <c r="D2575" s="245">
        <v>2017</v>
      </c>
      <c r="E2575" s="246">
        <v>43809</v>
      </c>
      <c r="F2575" s="245" t="s">
        <v>6400</v>
      </c>
      <c r="G2575" s="251" t="s">
        <v>8353</v>
      </c>
      <c r="H2575" s="251" t="s">
        <v>8191</v>
      </c>
      <c r="I2575" s="249">
        <v>3900</v>
      </c>
      <c r="J2575" s="249">
        <v>63</v>
      </c>
      <c r="K2575" s="250">
        <v>1.5597067751262763</v>
      </c>
      <c r="L2575" s="251" t="s">
        <v>7730</v>
      </c>
      <c r="M2575" s="251" t="s">
        <v>6898</v>
      </c>
      <c r="S2575" s="251" t="s">
        <v>8717</v>
      </c>
    </row>
    <row r="2576" spans="1:20">
      <c r="A2576" s="245" t="s">
        <v>6267</v>
      </c>
      <c r="B2576" s="245" t="s">
        <v>6268</v>
      </c>
      <c r="C2576" s="245" t="s">
        <v>6269</v>
      </c>
      <c r="D2576" s="245">
        <v>2017</v>
      </c>
      <c r="E2576" s="246">
        <v>43809</v>
      </c>
      <c r="F2576" s="245" t="s">
        <v>6311</v>
      </c>
      <c r="G2576" s="251" t="s">
        <v>8354</v>
      </c>
      <c r="H2576" s="251" t="s">
        <v>8191</v>
      </c>
      <c r="I2576" s="249">
        <v>4374</v>
      </c>
      <c r="J2576" s="249">
        <v>64</v>
      </c>
      <c r="K2576" s="250">
        <v>1.668548583984375</v>
      </c>
      <c r="L2576" s="251" t="s">
        <v>7730</v>
      </c>
      <c r="M2576" s="251" t="s">
        <v>6898</v>
      </c>
      <c r="S2576" s="251" t="s">
        <v>8717</v>
      </c>
    </row>
    <row r="2577" spans="1:20">
      <c r="A2577" s="245" t="s">
        <v>6267</v>
      </c>
      <c r="B2577" s="245" t="s">
        <v>6268</v>
      </c>
      <c r="C2577" s="245" t="s">
        <v>6269</v>
      </c>
      <c r="D2577" s="245">
        <v>2017</v>
      </c>
      <c r="E2577" s="246">
        <v>43809</v>
      </c>
      <c r="F2577" s="245" t="s">
        <v>6366</v>
      </c>
      <c r="G2577" s="251" t="s">
        <v>8355</v>
      </c>
      <c r="H2577" s="251" t="s">
        <v>8191</v>
      </c>
      <c r="I2577" s="249">
        <v>4248</v>
      </c>
      <c r="J2577" s="249">
        <v>64</v>
      </c>
      <c r="K2577" s="250">
        <v>1.6204833984375</v>
      </c>
      <c r="L2577" s="251" t="s">
        <v>7730</v>
      </c>
      <c r="M2577" s="251" t="s">
        <v>6898</v>
      </c>
      <c r="S2577" s="251" t="s">
        <v>8717</v>
      </c>
    </row>
    <row r="2578" spans="1:20">
      <c r="A2578" s="245" t="s">
        <v>6267</v>
      </c>
      <c r="B2578" s="245" t="s">
        <v>6268</v>
      </c>
      <c r="C2578" s="245" t="s">
        <v>6269</v>
      </c>
      <c r="D2578" s="245">
        <v>2017</v>
      </c>
      <c r="E2578" s="246">
        <v>43809</v>
      </c>
      <c r="F2578" s="245" t="s">
        <v>6807</v>
      </c>
      <c r="G2578" s="251" t="s">
        <v>8356</v>
      </c>
      <c r="H2578" s="251" t="s">
        <v>8191</v>
      </c>
      <c r="I2578" s="249">
        <v>3180</v>
      </c>
      <c r="J2578" s="249">
        <v>61</v>
      </c>
      <c r="K2578" s="250">
        <v>1.4009983214454074</v>
      </c>
      <c r="L2578" s="251" t="s">
        <v>7730</v>
      </c>
      <c r="M2578" s="251" t="s">
        <v>6898</v>
      </c>
      <c r="S2578" s="251" t="s">
        <v>8717</v>
      </c>
    </row>
    <row r="2579" spans="1:20">
      <c r="A2579" s="245" t="s">
        <v>6267</v>
      </c>
      <c r="B2579" s="245" t="s">
        <v>6268</v>
      </c>
      <c r="C2579" s="245" t="s">
        <v>6269</v>
      </c>
      <c r="D2579" s="245">
        <v>2017</v>
      </c>
      <c r="E2579" s="246">
        <v>43809</v>
      </c>
      <c r="F2579" s="245" t="s">
        <v>6313</v>
      </c>
      <c r="G2579" s="251" t="s">
        <v>8357</v>
      </c>
      <c r="H2579" s="251" t="s">
        <v>8191</v>
      </c>
      <c r="I2579" s="249">
        <v>5222</v>
      </c>
      <c r="J2579" s="249">
        <v>69</v>
      </c>
      <c r="K2579" s="250">
        <v>1.5896063730369638</v>
      </c>
      <c r="L2579" s="251" t="s">
        <v>7730</v>
      </c>
      <c r="M2579" s="251" t="s">
        <v>6898</v>
      </c>
      <c r="S2579" s="251" t="s">
        <v>8717</v>
      </c>
    </row>
    <row r="2580" spans="1:20">
      <c r="A2580" s="245" t="s">
        <v>6267</v>
      </c>
      <c r="B2580" s="245" t="s">
        <v>6268</v>
      </c>
      <c r="C2580" s="245" t="s">
        <v>6269</v>
      </c>
      <c r="D2580" s="245">
        <v>2017</v>
      </c>
      <c r="E2580" s="246">
        <v>43809</v>
      </c>
      <c r="F2580" s="245" t="s">
        <v>6340</v>
      </c>
      <c r="G2580" s="251" t="s">
        <v>8358</v>
      </c>
      <c r="H2580" s="251" t="s">
        <v>8191</v>
      </c>
      <c r="I2580" s="249">
        <v>5386</v>
      </c>
      <c r="J2580" s="249">
        <v>68</v>
      </c>
      <c r="K2580" s="250">
        <v>1.7129299816812538</v>
      </c>
      <c r="L2580" s="251" t="s">
        <v>7730</v>
      </c>
      <c r="M2580" s="251" t="s">
        <v>7729</v>
      </c>
      <c r="S2580" s="251" t="s">
        <v>8711</v>
      </c>
      <c r="T2580" s="251" t="s">
        <v>8711</v>
      </c>
    </row>
    <row r="2581" spans="1:20">
      <c r="A2581" s="245" t="s">
        <v>6267</v>
      </c>
      <c r="B2581" s="245" t="s">
        <v>6268</v>
      </c>
      <c r="C2581" s="245" t="s">
        <v>6269</v>
      </c>
      <c r="D2581" s="245">
        <v>2017</v>
      </c>
      <c r="E2581" s="246">
        <v>43809</v>
      </c>
      <c r="F2581" s="245" t="s">
        <v>6328</v>
      </c>
      <c r="G2581" s="251" t="s">
        <v>8359</v>
      </c>
      <c r="H2581" s="251" t="s">
        <v>8191</v>
      </c>
      <c r="I2581" s="249">
        <v>4880</v>
      </c>
      <c r="J2581" s="249">
        <v>67</v>
      </c>
      <c r="K2581" s="250">
        <v>1.6225400065832567</v>
      </c>
      <c r="L2581" s="251" t="s">
        <v>7730</v>
      </c>
      <c r="M2581" s="251" t="s">
        <v>6898</v>
      </c>
      <c r="S2581" s="251" t="s">
        <v>8717</v>
      </c>
    </row>
    <row r="2582" spans="1:20">
      <c r="A2582" s="245" t="s">
        <v>6267</v>
      </c>
      <c r="B2582" s="245" t="s">
        <v>6268</v>
      </c>
      <c r="C2582" s="245" t="s">
        <v>6269</v>
      </c>
      <c r="D2582" s="245">
        <v>2017</v>
      </c>
      <c r="E2582" s="246">
        <v>43809</v>
      </c>
      <c r="F2582" s="245" t="s">
        <v>6430</v>
      </c>
      <c r="G2582" s="251" t="s">
        <v>8360</v>
      </c>
      <c r="H2582" s="251" t="s">
        <v>8191</v>
      </c>
      <c r="I2582" s="249">
        <v>3658</v>
      </c>
      <c r="J2582" s="249">
        <v>62</v>
      </c>
      <c r="K2582" s="250">
        <v>1.5348595213319458</v>
      </c>
      <c r="L2582" s="251" t="s">
        <v>7730</v>
      </c>
      <c r="M2582" s="251" t="s">
        <v>6898</v>
      </c>
      <c r="S2582" s="251" t="s">
        <v>8717</v>
      </c>
    </row>
    <row r="2583" spans="1:20">
      <c r="A2583" s="245" t="s">
        <v>6267</v>
      </c>
      <c r="B2583" s="245" t="s">
        <v>6268</v>
      </c>
      <c r="C2583" s="245" t="s">
        <v>6269</v>
      </c>
      <c r="D2583" s="245">
        <v>2017</v>
      </c>
      <c r="E2583" s="246">
        <v>43809</v>
      </c>
      <c r="F2583" s="245" t="s">
        <v>6745</v>
      </c>
      <c r="G2583" s="251" t="s">
        <v>8361</v>
      </c>
      <c r="H2583" s="251" t="s">
        <v>8191</v>
      </c>
      <c r="I2583" s="249">
        <v>4242</v>
      </c>
      <c r="J2583" s="249">
        <v>66</v>
      </c>
      <c r="K2583" s="250">
        <v>1.4754987895483762</v>
      </c>
      <c r="L2583" s="251" t="s">
        <v>7730</v>
      </c>
      <c r="M2583" s="251" t="s">
        <v>6898</v>
      </c>
      <c r="S2583" s="251" t="s">
        <v>8717</v>
      </c>
    </row>
    <row r="2584" spans="1:20">
      <c r="A2584" s="245" t="s">
        <v>6267</v>
      </c>
      <c r="B2584" s="245" t="s">
        <v>6268</v>
      </c>
      <c r="C2584" s="245" t="s">
        <v>6269</v>
      </c>
      <c r="D2584" s="245">
        <v>2017</v>
      </c>
      <c r="E2584" s="246">
        <v>43809</v>
      </c>
      <c r="F2584" s="245" t="s">
        <v>6935</v>
      </c>
      <c r="G2584" s="251" t="s">
        <v>8362</v>
      </c>
      <c r="H2584" s="251" t="s">
        <v>8191</v>
      </c>
      <c r="I2584" s="249">
        <v>7074</v>
      </c>
      <c r="J2584" s="249">
        <v>74</v>
      </c>
      <c r="K2584" s="250">
        <v>1.7457011430714864</v>
      </c>
      <c r="L2584" s="251" t="s">
        <v>7730</v>
      </c>
      <c r="M2584" s="251" t="s">
        <v>6898</v>
      </c>
      <c r="S2584" s="251" t="s">
        <v>8717</v>
      </c>
    </row>
    <row r="2585" spans="1:20">
      <c r="A2585" s="245" t="s">
        <v>6267</v>
      </c>
      <c r="B2585" s="245" t="s">
        <v>6268</v>
      </c>
      <c r="C2585" s="245" t="s">
        <v>6269</v>
      </c>
      <c r="D2585" s="245">
        <v>2017</v>
      </c>
      <c r="E2585" s="246">
        <v>43809</v>
      </c>
      <c r="F2585" s="245" t="s">
        <v>6352</v>
      </c>
      <c r="G2585" s="251" t="s">
        <v>8363</v>
      </c>
      <c r="H2585" s="251" t="s">
        <v>8191</v>
      </c>
      <c r="I2585" s="249">
        <v>3090</v>
      </c>
      <c r="J2585" s="249">
        <v>57</v>
      </c>
      <c r="K2585" s="250">
        <v>1.6685295880513842</v>
      </c>
      <c r="L2585" s="251" t="s">
        <v>7730</v>
      </c>
      <c r="M2585" s="251" t="s">
        <v>6898</v>
      </c>
      <c r="S2585" s="251" t="s">
        <v>8717</v>
      </c>
    </row>
    <row r="2586" spans="1:20">
      <c r="A2586" s="245" t="s">
        <v>6267</v>
      </c>
      <c r="B2586" s="245" t="s">
        <v>6268</v>
      </c>
      <c r="C2586" s="245" t="s">
        <v>6269</v>
      </c>
      <c r="D2586" s="245">
        <v>2017</v>
      </c>
      <c r="E2586" s="246">
        <v>43809</v>
      </c>
      <c r="F2586" s="245" t="s">
        <v>6356</v>
      </c>
      <c r="G2586" s="251" t="s">
        <v>8364</v>
      </c>
      <c r="H2586" s="251" t="s">
        <v>8191</v>
      </c>
      <c r="I2586" s="249">
        <v>3848</v>
      </c>
      <c r="J2586" s="249">
        <v>64</v>
      </c>
      <c r="K2586" s="250">
        <v>1.4678955078125</v>
      </c>
      <c r="L2586" s="251" t="s">
        <v>7730</v>
      </c>
      <c r="M2586" s="251" t="s">
        <v>7729</v>
      </c>
      <c r="S2586" s="251" t="s">
        <v>8714</v>
      </c>
      <c r="T2586" s="251" t="s">
        <v>8714</v>
      </c>
    </row>
    <row r="2587" spans="1:20">
      <c r="A2587" s="245" t="s">
        <v>6267</v>
      </c>
      <c r="B2587" s="245" t="s">
        <v>6268</v>
      </c>
      <c r="C2587" s="245" t="s">
        <v>6269</v>
      </c>
      <c r="D2587" s="245">
        <v>2017</v>
      </c>
      <c r="E2587" s="246">
        <v>43809</v>
      </c>
      <c r="F2587" s="245" t="s">
        <v>6289</v>
      </c>
      <c r="G2587" s="251" t="s">
        <v>8365</v>
      </c>
      <c r="H2587" s="251" t="s">
        <v>8191</v>
      </c>
      <c r="I2587" s="249">
        <v>3944</v>
      </c>
      <c r="J2587" s="249">
        <v>64</v>
      </c>
      <c r="K2587" s="250">
        <v>1.5045166015625</v>
      </c>
      <c r="L2587" s="251" t="s">
        <v>7730</v>
      </c>
      <c r="M2587" s="251" t="s">
        <v>6898</v>
      </c>
      <c r="S2587" s="251" t="s">
        <v>8717</v>
      </c>
    </row>
    <row r="2588" spans="1:20">
      <c r="A2588" s="245" t="s">
        <v>6267</v>
      </c>
      <c r="B2588" s="245" t="s">
        <v>6268</v>
      </c>
      <c r="C2588" s="245" t="s">
        <v>6269</v>
      </c>
      <c r="D2588" s="245">
        <v>2017</v>
      </c>
      <c r="E2588" s="246">
        <v>43809</v>
      </c>
      <c r="F2588" s="245" t="s">
        <v>6536</v>
      </c>
      <c r="G2588" s="251" t="s">
        <v>8366</v>
      </c>
      <c r="H2588" s="251" t="s">
        <v>8191</v>
      </c>
      <c r="I2588" s="249">
        <v>4434</v>
      </c>
      <c r="J2588" s="249">
        <v>65</v>
      </c>
      <c r="K2588" s="250">
        <v>1.6145653163404643</v>
      </c>
      <c r="L2588" s="251" t="s">
        <v>7730</v>
      </c>
      <c r="M2588" s="251" t="s">
        <v>6898</v>
      </c>
      <c r="S2588" s="251" t="s">
        <v>8717</v>
      </c>
    </row>
    <row r="2589" spans="1:20">
      <c r="A2589" s="245" t="s">
        <v>6267</v>
      </c>
      <c r="B2589" s="245" t="s">
        <v>6268</v>
      </c>
      <c r="C2589" s="245" t="s">
        <v>6269</v>
      </c>
      <c r="D2589" s="245">
        <v>2017</v>
      </c>
      <c r="E2589" s="246">
        <v>43809</v>
      </c>
      <c r="F2589" s="245" t="s">
        <v>6287</v>
      </c>
      <c r="G2589" s="251" t="s">
        <v>8367</v>
      </c>
      <c r="H2589" s="251" t="s">
        <v>8191</v>
      </c>
      <c r="I2589" s="249">
        <v>2958</v>
      </c>
      <c r="J2589" s="249">
        <v>57</v>
      </c>
      <c r="K2589" s="250">
        <v>1.5972525959404511</v>
      </c>
      <c r="L2589" s="251" t="s">
        <v>7730</v>
      </c>
      <c r="M2589" s="251" t="s">
        <v>6898</v>
      </c>
      <c r="S2589" s="251" t="s">
        <v>8717</v>
      </c>
    </row>
    <row r="2590" spans="1:20">
      <c r="A2590" s="245" t="s">
        <v>6267</v>
      </c>
      <c r="B2590" s="245" t="s">
        <v>6268</v>
      </c>
      <c r="C2590" s="245" t="s">
        <v>6269</v>
      </c>
      <c r="D2590" s="245">
        <v>2017</v>
      </c>
      <c r="E2590" s="246">
        <v>43809</v>
      </c>
      <c r="F2590" s="245" t="s">
        <v>6274</v>
      </c>
      <c r="G2590" s="251" t="s">
        <v>8368</v>
      </c>
      <c r="H2590" s="251" t="s">
        <v>8191</v>
      </c>
      <c r="I2590" s="249">
        <v>3490</v>
      </c>
      <c r="J2590" s="249">
        <v>61</v>
      </c>
      <c r="K2590" s="250">
        <v>1.53757362951084</v>
      </c>
      <c r="L2590" s="251" t="s">
        <v>7730</v>
      </c>
      <c r="M2590" s="251" t="s">
        <v>6898</v>
      </c>
      <c r="S2590" s="251" t="s">
        <v>8717</v>
      </c>
    </row>
    <row r="2591" spans="1:20">
      <c r="A2591" s="245" t="s">
        <v>6267</v>
      </c>
      <c r="B2591" s="245" t="s">
        <v>6268</v>
      </c>
      <c r="C2591" s="245" t="s">
        <v>6269</v>
      </c>
      <c r="D2591" s="245">
        <v>2017</v>
      </c>
      <c r="E2591" s="246">
        <v>43809</v>
      </c>
      <c r="F2591" s="245" t="s">
        <v>6730</v>
      </c>
      <c r="G2591" s="251" t="s">
        <v>8369</v>
      </c>
      <c r="H2591" s="251" t="s">
        <v>8191</v>
      </c>
      <c r="I2591" s="249">
        <v>4176</v>
      </c>
      <c r="J2591" s="249">
        <v>64</v>
      </c>
      <c r="K2591" s="250">
        <v>1.593017578125</v>
      </c>
      <c r="L2591" s="251" t="s">
        <v>7730</v>
      </c>
      <c r="M2591" s="251" t="s">
        <v>6898</v>
      </c>
      <c r="S2591" s="251" t="s">
        <v>8717</v>
      </c>
    </row>
    <row r="2592" spans="1:20">
      <c r="A2592" s="245" t="s">
        <v>6267</v>
      </c>
      <c r="B2592" s="245" t="s">
        <v>6268</v>
      </c>
      <c r="C2592" s="245" t="s">
        <v>6269</v>
      </c>
      <c r="D2592" s="245">
        <v>2017</v>
      </c>
      <c r="E2592" s="246">
        <v>43809</v>
      </c>
      <c r="F2592" s="245" t="s">
        <v>6445</v>
      </c>
      <c r="G2592" s="251" t="s">
        <v>8370</v>
      </c>
      <c r="H2592" s="251" t="s">
        <v>8191</v>
      </c>
      <c r="I2592" s="249">
        <v>5524</v>
      </c>
      <c r="J2592" s="249">
        <v>73</v>
      </c>
      <c r="K2592" s="250">
        <v>1.4199893577915619</v>
      </c>
      <c r="L2592" s="251" t="s">
        <v>7730</v>
      </c>
      <c r="M2592" s="251" t="s">
        <v>6898</v>
      </c>
      <c r="S2592" s="251" t="s">
        <v>8717</v>
      </c>
    </row>
    <row r="2593" spans="1:20">
      <c r="A2593" s="245" t="s">
        <v>6267</v>
      </c>
      <c r="B2593" s="245" t="s">
        <v>6268</v>
      </c>
      <c r="C2593" s="245" t="s">
        <v>6269</v>
      </c>
      <c r="D2593" s="245">
        <v>2017</v>
      </c>
      <c r="E2593" s="246">
        <v>43809</v>
      </c>
      <c r="F2593" s="245" t="s">
        <v>6728</v>
      </c>
      <c r="G2593" s="251" t="s">
        <v>8371</v>
      </c>
      <c r="H2593" s="251" t="s">
        <v>8191</v>
      </c>
      <c r="I2593" s="249">
        <v>4342</v>
      </c>
      <c r="J2593" s="249">
        <v>65</v>
      </c>
      <c r="K2593" s="250">
        <v>1.5810650887573965</v>
      </c>
      <c r="L2593" s="251" t="s">
        <v>7730</v>
      </c>
      <c r="M2593" s="251" t="s">
        <v>6898</v>
      </c>
      <c r="S2593" s="251" t="s">
        <v>8717</v>
      </c>
    </row>
    <row r="2594" spans="1:20">
      <c r="A2594" s="245" t="s">
        <v>6267</v>
      </c>
      <c r="B2594" s="245" t="s">
        <v>6268</v>
      </c>
      <c r="C2594" s="245" t="s">
        <v>6269</v>
      </c>
      <c r="D2594" s="245">
        <v>2017</v>
      </c>
      <c r="E2594" s="246">
        <v>43809</v>
      </c>
      <c r="F2594" s="245" t="s">
        <v>6755</v>
      </c>
      <c r="G2594" s="251" t="s">
        <v>8372</v>
      </c>
      <c r="H2594" s="251" t="s">
        <v>8191</v>
      </c>
      <c r="I2594" s="249">
        <v>4352</v>
      </c>
      <c r="J2594" s="249">
        <v>64</v>
      </c>
      <c r="K2594" s="250">
        <v>1.66015625</v>
      </c>
      <c r="L2594" s="251" t="s">
        <v>7730</v>
      </c>
      <c r="M2594" s="251" t="s">
        <v>6898</v>
      </c>
      <c r="S2594" s="251" t="s">
        <v>8717</v>
      </c>
    </row>
    <row r="2595" spans="1:20">
      <c r="A2595" s="245" t="s">
        <v>6267</v>
      </c>
      <c r="B2595" s="245" t="s">
        <v>6268</v>
      </c>
      <c r="C2595" s="245" t="s">
        <v>6269</v>
      </c>
      <c r="D2595" s="245">
        <v>2017</v>
      </c>
      <c r="E2595" s="246">
        <v>43809</v>
      </c>
      <c r="F2595" s="245" t="s">
        <v>6428</v>
      </c>
      <c r="G2595" s="251" t="s">
        <v>8373</v>
      </c>
      <c r="H2595" s="251" t="s">
        <v>8191</v>
      </c>
      <c r="I2595" s="249">
        <v>6462</v>
      </c>
      <c r="J2595" s="249">
        <v>73</v>
      </c>
      <c r="K2595" s="250">
        <v>1.661109925787305</v>
      </c>
      <c r="L2595" s="251" t="s">
        <v>7730</v>
      </c>
      <c r="M2595" s="251" t="s">
        <v>7729</v>
      </c>
      <c r="S2595" s="251" t="s">
        <v>8711</v>
      </c>
      <c r="T2595" s="251" t="s">
        <v>8716</v>
      </c>
    </row>
    <row r="2596" spans="1:20">
      <c r="A2596" s="245" t="s">
        <v>6267</v>
      </c>
      <c r="B2596" s="245" t="s">
        <v>6268</v>
      </c>
      <c r="C2596" s="245" t="s">
        <v>6269</v>
      </c>
      <c r="D2596" s="245">
        <v>2017</v>
      </c>
      <c r="E2596" s="246">
        <v>43809</v>
      </c>
      <c r="F2596" s="245" t="s">
        <v>6397</v>
      </c>
      <c r="G2596" s="251" t="s">
        <v>8374</v>
      </c>
      <c r="H2596" s="251" t="s">
        <v>8191</v>
      </c>
      <c r="I2596" s="249">
        <v>3130</v>
      </c>
      <c r="J2596" s="249">
        <v>63</v>
      </c>
      <c r="K2596" s="250">
        <v>1.2517646682423704</v>
      </c>
      <c r="L2596" s="251" t="s">
        <v>6273</v>
      </c>
    </row>
    <row r="2597" spans="1:20">
      <c r="A2597" s="245" t="s">
        <v>6267</v>
      </c>
      <c r="B2597" s="245" t="s">
        <v>6268</v>
      </c>
      <c r="C2597" s="245" t="s">
        <v>6269</v>
      </c>
      <c r="D2597" s="245">
        <v>2017</v>
      </c>
      <c r="E2597" s="246">
        <v>43809</v>
      </c>
      <c r="F2597" s="245" t="s">
        <v>6899</v>
      </c>
      <c r="G2597" s="251" t="s">
        <v>8375</v>
      </c>
      <c r="H2597" s="251" t="s">
        <v>8191</v>
      </c>
      <c r="I2597" s="249">
        <v>3728</v>
      </c>
      <c r="J2597" s="249">
        <v>64</v>
      </c>
      <c r="K2597" s="250">
        <v>1.422119140625</v>
      </c>
      <c r="L2597" s="251" t="s">
        <v>7730</v>
      </c>
      <c r="M2597" s="251" t="s">
        <v>6898</v>
      </c>
      <c r="S2597" s="251" t="s">
        <v>8717</v>
      </c>
    </row>
    <row r="2598" spans="1:20">
      <c r="A2598" s="245" t="s">
        <v>6267</v>
      </c>
      <c r="B2598" s="245" t="s">
        <v>6268</v>
      </c>
      <c r="C2598" s="245" t="s">
        <v>6269</v>
      </c>
      <c r="D2598" s="245">
        <v>2017</v>
      </c>
      <c r="E2598" s="246">
        <v>43809</v>
      </c>
      <c r="F2598" s="245" t="s">
        <v>6631</v>
      </c>
      <c r="G2598" s="251" t="s">
        <v>6107</v>
      </c>
      <c r="H2598" s="251" t="s">
        <v>8191</v>
      </c>
      <c r="I2598" s="249">
        <v>6238</v>
      </c>
      <c r="J2598" s="249">
        <v>74</v>
      </c>
      <c r="K2598" s="250">
        <v>1.5393954948374233</v>
      </c>
      <c r="L2598" s="251" t="s">
        <v>7730</v>
      </c>
      <c r="M2598" s="251" t="s">
        <v>7729</v>
      </c>
      <c r="S2598" s="251" t="s">
        <v>8714</v>
      </c>
      <c r="T2598" s="251" t="s">
        <v>8714</v>
      </c>
    </row>
    <row r="2599" spans="1:20">
      <c r="A2599" s="245" t="s">
        <v>6267</v>
      </c>
      <c r="B2599" s="245" t="s">
        <v>6268</v>
      </c>
      <c r="C2599" s="245" t="s">
        <v>6269</v>
      </c>
      <c r="D2599" s="245">
        <v>2017</v>
      </c>
      <c r="E2599" s="246">
        <v>43809</v>
      </c>
      <c r="F2599" s="245" t="s">
        <v>6536</v>
      </c>
      <c r="G2599" s="251" t="s">
        <v>8376</v>
      </c>
      <c r="H2599" s="251" t="s">
        <v>8191</v>
      </c>
      <c r="I2599" s="249">
        <v>4180</v>
      </c>
      <c r="J2599" s="249">
        <v>66</v>
      </c>
      <c r="K2599" s="250">
        <v>1.4539332721150904</v>
      </c>
      <c r="L2599" s="251" t="s">
        <v>7730</v>
      </c>
      <c r="M2599" s="251" t="s">
        <v>6898</v>
      </c>
      <c r="S2599" s="251" t="s">
        <v>8717</v>
      </c>
    </row>
    <row r="2600" spans="1:20">
      <c r="A2600" s="245" t="s">
        <v>6267</v>
      </c>
      <c r="B2600" s="245" t="s">
        <v>6268</v>
      </c>
      <c r="C2600" s="245" t="s">
        <v>6269</v>
      </c>
      <c r="D2600" s="245">
        <v>2017</v>
      </c>
      <c r="E2600" s="246">
        <v>43809</v>
      </c>
      <c r="F2600" s="245" t="s">
        <v>6646</v>
      </c>
      <c r="G2600" s="251" t="s">
        <v>8377</v>
      </c>
      <c r="H2600" s="251" t="s">
        <v>8191</v>
      </c>
      <c r="I2600" s="249">
        <v>4924</v>
      </c>
      <c r="J2600" s="249">
        <v>67</v>
      </c>
      <c r="K2600" s="250">
        <v>1.6371694656590072</v>
      </c>
      <c r="L2600" s="251" t="s">
        <v>7730</v>
      </c>
      <c r="M2600" s="251" t="s">
        <v>7729</v>
      </c>
      <c r="S2600" s="251" t="s">
        <v>8711</v>
      </c>
      <c r="T2600" s="251" t="s">
        <v>8711</v>
      </c>
    </row>
    <row r="2601" spans="1:20">
      <c r="A2601" s="245" t="s">
        <v>6267</v>
      </c>
      <c r="B2601" s="245" t="s">
        <v>6268</v>
      </c>
      <c r="C2601" s="245" t="s">
        <v>6269</v>
      </c>
      <c r="D2601" s="245">
        <v>2017</v>
      </c>
      <c r="E2601" s="246">
        <v>43809</v>
      </c>
      <c r="F2601" s="245" t="s">
        <v>6684</v>
      </c>
      <c r="G2601" s="251" t="s">
        <v>8378</v>
      </c>
      <c r="H2601" s="251" t="s">
        <v>8191</v>
      </c>
      <c r="I2601" s="249">
        <v>3738</v>
      </c>
      <c r="J2601" s="249">
        <v>63</v>
      </c>
      <c r="K2601" s="250">
        <v>1.4949189552364155</v>
      </c>
      <c r="L2601" s="251" t="s">
        <v>7730</v>
      </c>
      <c r="M2601" s="251" t="s">
        <v>7729</v>
      </c>
      <c r="S2601" s="251" t="s">
        <v>8714</v>
      </c>
      <c r="T2601" s="251" t="s">
        <v>8714</v>
      </c>
    </row>
    <row r="2602" spans="1:20">
      <c r="A2602" s="245" t="s">
        <v>6267</v>
      </c>
      <c r="B2602" s="245" t="s">
        <v>6268</v>
      </c>
      <c r="C2602" s="245" t="s">
        <v>6269</v>
      </c>
      <c r="D2602" s="245">
        <v>2017</v>
      </c>
      <c r="E2602" s="246">
        <v>43809</v>
      </c>
      <c r="F2602" s="245" t="s">
        <v>6486</v>
      </c>
      <c r="G2602" s="251" t="s">
        <v>5911</v>
      </c>
      <c r="H2602" s="251" t="s">
        <v>8191</v>
      </c>
      <c r="I2602" s="249">
        <v>6890</v>
      </c>
      <c r="J2602" s="249">
        <v>75</v>
      </c>
      <c r="K2602" s="250">
        <v>1.6331851851851851</v>
      </c>
      <c r="L2602" s="251" t="s">
        <v>7730</v>
      </c>
      <c r="M2602" s="251" t="s">
        <v>7729</v>
      </c>
      <c r="S2602" s="251" t="s">
        <v>8711</v>
      </c>
      <c r="T2602" s="251" t="s">
        <v>8711</v>
      </c>
    </row>
    <row r="2603" spans="1:20">
      <c r="A2603" s="245" t="s">
        <v>6267</v>
      </c>
      <c r="B2603" s="245" t="s">
        <v>6268</v>
      </c>
      <c r="C2603" s="245" t="s">
        <v>6269</v>
      </c>
      <c r="D2603" s="245">
        <v>2017</v>
      </c>
      <c r="E2603" s="246">
        <v>43809</v>
      </c>
      <c r="F2603" s="245" t="s">
        <v>6298</v>
      </c>
      <c r="G2603" s="251" t="s">
        <v>6065</v>
      </c>
      <c r="H2603" s="251" t="s">
        <v>8191</v>
      </c>
      <c r="I2603" s="249">
        <v>6814</v>
      </c>
      <c r="J2603" s="249">
        <v>74</v>
      </c>
      <c r="K2603" s="250">
        <v>1.681539099362328</v>
      </c>
      <c r="L2603" s="251" t="s">
        <v>7730</v>
      </c>
      <c r="M2603" s="251" t="s">
        <v>7729</v>
      </c>
      <c r="S2603" s="251" t="s">
        <v>8714</v>
      </c>
      <c r="T2603" s="251" t="s">
        <v>8714</v>
      </c>
    </row>
    <row r="2604" spans="1:20">
      <c r="A2604" s="245" t="s">
        <v>6267</v>
      </c>
      <c r="B2604" s="245" t="s">
        <v>6268</v>
      </c>
      <c r="C2604" s="245" t="s">
        <v>6269</v>
      </c>
      <c r="D2604" s="245">
        <v>2017</v>
      </c>
      <c r="E2604" s="246">
        <v>43809</v>
      </c>
      <c r="F2604" s="245" t="s">
        <v>6375</v>
      </c>
      <c r="G2604" s="251" t="s">
        <v>8379</v>
      </c>
      <c r="H2604" s="251" t="s">
        <v>8191</v>
      </c>
      <c r="I2604" s="249">
        <v>4506</v>
      </c>
      <c r="J2604" s="249">
        <v>66</v>
      </c>
      <c r="K2604" s="250">
        <v>1.5673261541030135</v>
      </c>
      <c r="L2604" s="251" t="s">
        <v>7730</v>
      </c>
      <c r="M2604" s="251" t="s">
        <v>6898</v>
      </c>
      <c r="S2604" s="251" t="s">
        <v>8717</v>
      </c>
    </row>
    <row r="2605" spans="1:20">
      <c r="A2605" s="245" t="s">
        <v>6267</v>
      </c>
      <c r="B2605" s="245" t="s">
        <v>6268</v>
      </c>
      <c r="C2605" s="245" t="s">
        <v>6269</v>
      </c>
      <c r="D2605" s="245">
        <v>2017</v>
      </c>
      <c r="E2605" s="246">
        <v>43809</v>
      </c>
      <c r="F2605" s="245" t="s">
        <v>7097</v>
      </c>
      <c r="G2605" s="251" t="s">
        <v>8380</v>
      </c>
      <c r="H2605" s="251" t="s">
        <v>8191</v>
      </c>
      <c r="I2605" s="249">
        <v>3370</v>
      </c>
      <c r="J2605" s="249">
        <v>60</v>
      </c>
      <c r="K2605" s="250">
        <v>1.5601851851851851</v>
      </c>
      <c r="L2605" s="251" t="s">
        <v>7730</v>
      </c>
      <c r="M2605" s="251" t="s">
        <v>6898</v>
      </c>
      <c r="S2605" s="251" t="s">
        <v>8717</v>
      </c>
    </row>
    <row r="2606" spans="1:20">
      <c r="A2606" s="245" t="s">
        <v>6267</v>
      </c>
      <c r="B2606" s="245" t="s">
        <v>6268</v>
      </c>
      <c r="C2606" s="245" t="s">
        <v>6269</v>
      </c>
      <c r="D2606" s="245">
        <v>2017</v>
      </c>
      <c r="E2606" s="246">
        <v>43809</v>
      </c>
      <c r="F2606" s="245" t="s">
        <v>6480</v>
      </c>
      <c r="G2606" s="251" t="s">
        <v>8381</v>
      </c>
      <c r="H2606" s="251" t="s">
        <v>8191</v>
      </c>
      <c r="I2606" s="249">
        <v>4018</v>
      </c>
      <c r="J2606" s="249">
        <v>63</v>
      </c>
      <c r="K2606" s="250">
        <v>1.6068979031941995</v>
      </c>
      <c r="L2606" s="251" t="s">
        <v>7730</v>
      </c>
      <c r="M2606" s="251" t="s">
        <v>6898</v>
      </c>
      <c r="S2606" s="251" t="s">
        <v>8717</v>
      </c>
    </row>
    <row r="2607" spans="1:20">
      <c r="A2607" s="245" t="s">
        <v>6267</v>
      </c>
      <c r="B2607" s="245" t="s">
        <v>6268</v>
      </c>
      <c r="C2607" s="245" t="s">
        <v>6269</v>
      </c>
      <c r="D2607" s="245">
        <v>2017</v>
      </c>
      <c r="E2607" s="246">
        <v>43809</v>
      </c>
      <c r="F2607" s="245" t="s">
        <v>6320</v>
      </c>
      <c r="G2607" s="251" t="s">
        <v>5939</v>
      </c>
      <c r="H2607" s="251" t="s">
        <v>8191</v>
      </c>
      <c r="I2607" s="249">
        <v>4796</v>
      </c>
      <c r="J2607" s="249">
        <v>68</v>
      </c>
      <c r="K2607" s="250">
        <v>1.5252900468145736</v>
      </c>
      <c r="L2607" s="251" t="s">
        <v>7730</v>
      </c>
      <c r="M2607" s="251" t="s">
        <v>7729</v>
      </c>
      <c r="S2607" s="251" t="s">
        <v>8711</v>
      </c>
      <c r="T2607" s="251" t="s">
        <v>8711</v>
      </c>
    </row>
    <row r="2608" spans="1:20">
      <c r="A2608" s="245" t="s">
        <v>6267</v>
      </c>
      <c r="B2608" s="245" t="s">
        <v>6268</v>
      </c>
      <c r="C2608" s="245" t="s">
        <v>6269</v>
      </c>
      <c r="D2608" s="245">
        <v>2017</v>
      </c>
      <c r="E2608" s="246">
        <v>43809</v>
      </c>
      <c r="F2608" s="245" t="s">
        <v>6503</v>
      </c>
      <c r="G2608" s="251" t="s">
        <v>8382</v>
      </c>
      <c r="H2608" s="251" t="s">
        <v>8191</v>
      </c>
      <c r="I2608" s="249">
        <v>4498</v>
      </c>
      <c r="J2608" s="249">
        <v>64</v>
      </c>
      <c r="K2608" s="250">
        <v>1.715850830078125</v>
      </c>
      <c r="L2608" s="251" t="s">
        <v>7730</v>
      </c>
      <c r="M2608" s="251" t="s">
        <v>7729</v>
      </c>
      <c r="S2608" s="251" t="s">
        <v>8711</v>
      </c>
      <c r="T2608" s="251" t="s">
        <v>8711</v>
      </c>
    </row>
    <row r="2609" spans="1:20">
      <c r="A2609" s="245" t="s">
        <v>6267</v>
      </c>
      <c r="B2609" s="245" t="s">
        <v>6268</v>
      </c>
      <c r="C2609" s="245" t="s">
        <v>6269</v>
      </c>
      <c r="D2609" s="245">
        <v>2017</v>
      </c>
      <c r="E2609" s="246">
        <v>43809</v>
      </c>
      <c r="F2609" s="245" t="s">
        <v>6408</v>
      </c>
      <c r="G2609" s="251" t="s">
        <v>8383</v>
      </c>
      <c r="H2609" s="251" t="s">
        <v>8191</v>
      </c>
      <c r="I2609" s="249">
        <v>6426</v>
      </c>
      <c r="J2609" s="249">
        <v>72</v>
      </c>
      <c r="K2609" s="250">
        <v>1.7216435185185186</v>
      </c>
      <c r="L2609" s="251" t="s">
        <v>7730</v>
      </c>
      <c r="M2609" s="251" t="s">
        <v>7729</v>
      </c>
      <c r="S2609" s="251" t="s">
        <v>8711</v>
      </c>
      <c r="T2609" s="251" t="s">
        <v>8711</v>
      </c>
    </row>
    <row r="2610" spans="1:20">
      <c r="A2610" s="245" t="s">
        <v>6267</v>
      </c>
      <c r="B2610" s="245" t="s">
        <v>6268</v>
      </c>
      <c r="C2610" s="245" t="s">
        <v>6269</v>
      </c>
      <c r="D2610" s="245">
        <v>2017</v>
      </c>
      <c r="E2610" s="246">
        <v>43809</v>
      </c>
      <c r="F2610" s="245" t="s">
        <v>6348</v>
      </c>
      <c r="G2610" s="251" t="s">
        <v>8384</v>
      </c>
      <c r="H2610" s="251" t="s">
        <v>8191</v>
      </c>
      <c r="I2610" s="249">
        <v>3540</v>
      </c>
      <c r="J2610" s="249">
        <v>62</v>
      </c>
      <c r="K2610" s="250">
        <v>1.4853479238696252</v>
      </c>
      <c r="L2610" s="251" t="s">
        <v>7730</v>
      </c>
      <c r="M2610" s="251" t="s">
        <v>6898</v>
      </c>
      <c r="S2610" s="251" t="s">
        <v>8717</v>
      </c>
    </row>
    <row r="2611" spans="1:20">
      <c r="A2611" s="245" t="s">
        <v>6267</v>
      </c>
      <c r="B2611" s="245" t="s">
        <v>6268</v>
      </c>
      <c r="C2611" s="245" t="s">
        <v>6269</v>
      </c>
      <c r="D2611" s="245">
        <v>2017</v>
      </c>
      <c r="E2611" s="246">
        <v>43809</v>
      </c>
      <c r="F2611" s="245" t="s">
        <v>6330</v>
      </c>
      <c r="G2611" s="251" t="s">
        <v>6125</v>
      </c>
      <c r="H2611" s="251" t="s">
        <v>8191</v>
      </c>
      <c r="I2611" s="249">
        <v>4520</v>
      </c>
      <c r="J2611" s="249">
        <v>67</v>
      </c>
      <c r="K2611" s="250">
        <v>1.5028444323271148</v>
      </c>
      <c r="L2611" s="251" t="s">
        <v>7730</v>
      </c>
      <c r="M2611" s="251" t="s">
        <v>7729</v>
      </c>
      <c r="S2611" s="251" t="s">
        <v>8714</v>
      </c>
      <c r="T2611" s="251" t="s">
        <v>8714</v>
      </c>
    </row>
    <row r="2612" spans="1:20">
      <c r="A2612" s="245" t="s">
        <v>6267</v>
      </c>
      <c r="B2612" s="245" t="s">
        <v>6268</v>
      </c>
      <c r="C2612" s="245" t="s">
        <v>6269</v>
      </c>
      <c r="D2612" s="245">
        <v>2017</v>
      </c>
      <c r="E2612" s="246">
        <v>43809</v>
      </c>
      <c r="F2612" s="245" t="s">
        <v>6473</v>
      </c>
      <c r="G2612" s="251" t="s">
        <v>8385</v>
      </c>
      <c r="H2612" s="251" t="s">
        <v>8191</v>
      </c>
      <c r="I2612" s="249">
        <v>3506</v>
      </c>
      <c r="J2612" s="249">
        <v>62</v>
      </c>
      <c r="K2612" s="250">
        <v>1.4710818703635327</v>
      </c>
      <c r="L2612" s="251" t="s">
        <v>7730</v>
      </c>
      <c r="M2612" s="251" t="s">
        <v>6898</v>
      </c>
      <c r="S2612" s="251" t="s">
        <v>8717</v>
      </c>
    </row>
    <row r="2613" spans="1:20">
      <c r="A2613" s="245" t="s">
        <v>6267</v>
      </c>
      <c r="B2613" s="245" t="s">
        <v>6268</v>
      </c>
      <c r="C2613" s="245" t="s">
        <v>6269</v>
      </c>
      <c r="D2613" s="245">
        <v>2017</v>
      </c>
      <c r="E2613" s="246">
        <v>43809</v>
      </c>
      <c r="F2613" s="245" t="s">
        <v>6887</v>
      </c>
      <c r="G2613" s="251" t="s">
        <v>6067</v>
      </c>
      <c r="H2613" s="251" t="s">
        <v>8191</v>
      </c>
      <c r="I2613" s="249">
        <v>6834</v>
      </c>
      <c r="J2613" s="249">
        <v>74</v>
      </c>
      <c r="K2613" s="250">
        <v>1.6864746411861093</v>
      </c>
      <c r="L2613" s="251" t="s">
        <v>7730</v>
      </c>
      <c r="M2613" s="251" t="s">
        <v>7729</v>
      </c>
      <c r="S2613" s="251" t="s">
        <v>8714</v>
      </c>
      <c r="T2613" s="251" t="s">
        <v>8714</v>
      </c>
    </row>
    <row r="2614" spans="1:20">
      <c r="A2614" s="245" t="s">
        <v>6267</v>
      </c>
      <c r="B2614" s="245" t="s">
        <v>6268</v>
      </c>
      <c r="C2614" s="245" t="s">
        <v>6269</v>
      </c>
      <c r="D2614" s="245">
        <v>2017</v>
      </c>
      <c r="E2614" s="246">
        <v>43809</v>
      </c>
      <c r="F2614" s="245" t="s">
        <v>6445</v>
      </c>
      <c r="G2614" s="251" t="s">
        <v>8386</v>
      </c>
      <c r="H2614" s="251" t="s">
        <v>8191</v>
      </c>
      <c r="I2614" s="249">
        <v>4052</v>
      </c>
      <c r="J2614" s="249">
        <v>67</v>
      </c>
      <c r="K2614" s="250">
        <v>1.3472401857941303</v>
      </c>
      <c r="L2614" s="251" t="s">
        <v>7730</v>
      </c>
      <c r="M2614" s="251" t="s">
        <v>6898</v>
      </c>
      <c r="S2614" s="251" t="s">
        <v>8717</v>
      </c>
    </row>
    <row r="2615" spans="1:20">
      <c r="A2615" s="245" t="s">
        <v>6267</v>
      </c>
      <c r="B2615" s="245" t="s">
        <v>6268</v>
      </c>
      <c r="C2615" s="245" t="s">
        <v>6269</v>
      </c>
      <c r="D2615" s="245">
        <v>2017</v>
      </c>
      <c r="E2615" s="246">
        <v>43809</v>
      </c>
      <c r="F2615" s="245" t="s">
        <v>6339</v>
      </c>
      <c r="G2615" s="251" t="s">
        <v>8387</v>
      </c>
      <c r="H2615" s="251" t="s">
        <v>8191</v>
      </c>
      <c r="I2615" s="249">
        <v>5214</v>
      </c>
      <c r="J2615" s="249">
        <v>66</v>
      </c>
      <c r="K2615" s="250">
        <v>1.8135904499540865</v>
      </c>
      <c r="L2615" s="251" t="s">
        <v>7730</v>
      </c>
      <c r="M2615" s="251" t="s">
        <v>6898</v>
      </c>
      <c r="S2615" s="251" t="s">
        <v>8717</v>
      </c>
    </row>
    <row r="2616" spans="1:20">
      <c r="A2616" s="245" t="s">
        <v>6267</v>
      </c>
      <c r="B2616" s="245" t="s">
        <v>6268</v>
      </c>
      <c r="C2616" s="245" t="s">
        <v>6269</v>
      </c>
      <c r="D2616" s="245">
        <v>2017</v>
      </c>
      <c r="E2616" s="246">
        <v>43809</v>
      </c>
      <c r="F2616" s="245" t="s">
        <v>6400</v>
      </c>
      <c r="G2616" s="251" t="s">
        <v>8388</v>
      </c>
      <c r="H2616" s="251" t="s">
        <v>8191</v>
      </c>
      <c r="I2616" s="249">
        <v>3718</v>
      </c>
      <c r="J2616" s="249">
        <v>63</v>
      </c>
      <c r="K2616" s="250">
        <v>1.4869204589537168</v>
      </c>
      <c r="L2616" s="251" t="s">
        <v>7730</v>
      </c>
      <c r="M2616" s="251" t="s">
        <v>6898</v>
      </c>
      <c r="S2616" s="251" t="s">
        <v>8717</v>
      </c>
    </row>
    <row r="2617" spans="1:20">
      <c r="A2617" s="245" t="s">
        <v>6267</v>
      </c>
      <c r="B2617" s="245" t="s">
        <v>6268</v>
      </c>
      <c r="C2617" s="245" t="s">
        <v>6269</v>
      </c>
      <c r="D2617" s="245">
        <v>2017</v>
      </c>
      <c r="E2617" s="246">
        <v>43809</v>
      </c>
      <c r="F2617" s="245" t="s">
        <v>6320</v>
      </c>
      <c r="G2617" s="251" t="s">
        <v>8389</v>
      </c>
      <c r="H2617" s="251" t="s">
        <v>8191</v>
      </c>
      <c r="I2617" s="249">
        <v>5442</v>
      </c>
      <c r="J2617" s="249">
        <v>70</v>
      </c>
      <c r="K2617" s="250">
        <v>1.5865889212827988</v>
      </c>
      <c r="L2617" s="251" t="s">
        <v>7730</v>
      </c>
      <c r="M2617" s="251" t="s">
        <v>7729</v>
      </c>
      <c r="S2617" s="251" t="s">
        <v>8711</v>
      </c>
      <c r="T2617" s="251" t="s">
        <v>8711</v>
      </c>
    </row>
    <row r="2618" spans="1:20">
      <c r="A2618" s="245" t="s">
        <v>6267</v>
      </c>
      <c r="B2618" s="245" t="s">
        <v>6268</v>
      </c>
      <c r="C2618" s="245" t="s">
        <v>6269</v>
      </c>
      <c r="D2618" s="245">
        <v>2017</v>
      </c>
      <c r="E2618" s="246">
        <v>43809</v>
      </c>
      <c r="F2618" s="245" t="s">
        <v>6536</v>
      </c>
      <c r="G2618" s="251" t="s">
        <v>8390</v>
      </c>
      <c r="H2618" s="251" t="s">
        <v>8191</v>
      </c>
      <c r="I2618" s="249">
        <v>3240</v>
      </c>
      <c r="J2618" s="249">
        <v>62</v>
      </c>
      <c r="K2618" s="250">
        <v>1.3594709811688093</v>
      </c>
      <c r="L2618" s="251" t="s">
        <v>7730</v>
      </c>
      <c r="M2618" s="251" t="s">
        <v>6898</v>
      </c>
      <c r="S2618" s="251" t="s">
        <v>8717</v>
      </c>
    </row>
    <row r="2619" spans="1:20">
      <c r="A2619" s="245" t="s">
        <v>6267</v>
      </c>
      <c r="B2619" s="245" t="s">
        <v>6268</v>
      </c>
      <c r="C2619" s="245" t="s">
        <v>6269</v>
      </c>
      <c r="D2619" s="245">
        <v>2017</v>
      </c>
      <c r="E2619" s="246">
        <v>43809</v>
      </c>
      <c r="F2619" s="245" t="s">
        <v>6680</v>
      </c>
      <c r="G2619" s="251" t="s">
        <v>8391</v>
      </c>
      <c r="H2619" s="251" t="s">
        <v>8191</v>
      </c>
      <c r="I2619" s="249">
        <v>3898</v>
      </c>
      <c r="J2619" s="249">
        <v>63</v>
      </c>
      <c r="K2619" s="250">
        <v>1.5589069254980064</v>
      </c>
      <c r="L2619" s="251" t="s">
        <v>7730</v>
      </c>
      <c r="M2619" s="251" t="s">
        <v>6898</v>
      </c>
      <c r="S2619" s="251" t="s">
        <v>8717</v>
      </c>
    </row>
    <row r="2620" spans="1:20">
      <c r="A2620" s="245" t="s">
        <v>6267</v>
      </c>
      <c r="B2620" s="245" t="s">
        <v>6268</v>
      </c>
      <c r="C2620" s="245" t="s">
        <v>6269</v>
      </c>
      <c r="D2620" s="245">
        <v>2017</v>
      </c>
      <c r="E2620" s="246">
        <v>43809</v>
      </c>
      <c r="F2620" s="245" t="s">
        <v>6368</v>
      </c>
      <c r="G2620" s="251" t="s">
        <v>2917</v>
      </c>
      <c r="H2620" s="251" t="s">
        <v>8191</v>
      </c>
      <c r="I2620" s="249">
        <v>4596</v>
      </c>
      <c r="J2620" s="249">
        <v>66</v>
      </c>
      <c r="K2620" s="250">
        <v>1.5986309374739125</v>
      </c>
      <c r="L2620" s="251" t="s">
        <v>6273</v>
      </c>
      <c r="M2620" s="251" t="s">
        <v>8712</v>
      </c>
      <c r="S2620" s="251" t="s">
        <v>5923</v>
      </c>
      <c r="T2620" s="251" t="s">
        <v>5923</v>
      </c>
    </row>
    <row r="2621" spans="1:20">
      <c r="A2621" s="245" t="s">
        <v>6267</v>
      </c>
      <c r="B2621" s="245" t="s">
        <v>6268</v>
      </c>
      <c r="C2621" s="245" t="s">
        <v>6269</v>
      </c>
      <c r="D2621" s="245">
        <v>2017</v>
      </c>
      <c r="E2621" s="246">
        <v>43809</v>
      </c>
      <c r="F2621" s="245" t="s">
        <v>6466</v>
      </c>
      <c r="G2621" s="251" t="s">
        <v>8392</v>
      </c>
      <c r="H2621" s="251" t="s">
        <v>8191</v>
      </c>
      <c r="I2621" s="249">
        <v>6116</v>
      </c>
      <c r="J2621" s="249">
        <v>72</v>
      </c>
      <c r="K2621" s="250">
        <v>1.6385888203017833</v>
      </c>
      <c r="L2621" s="251" t="s">
        <v>7730</v>
      </c>
      <c r="M2621" s="251" t="s">
        <v>7729</v>
      </c>
      <c r="S2621" s="251" t="s">
        <v>8714</v>
      </c>
      <c r="T2621" s="251" t="s">
        <v>8714</v>
      </c>
    </row>
    <row r="2622" spans="1:20">
      <c r="A2622" s="245" t="s">
        <v>6267</v>
      </c>
      <c r="B2622" s="245" t="s">
        <v>6268</v>
      </c>
      <c r="C2622" s="245" t="s">
        <v>6269</v>
      </c>
      <c r="D2622" s="245">
        <v>2017</v>
      </c>
      <c r="E2622" s="246">
        <v>43809</v>
      </c>
      <c r="F2622" s="245" t="s">
        <v>6352</v>
      </c>
      <c r="G2622" s="251" t="s">
        <v>6110</v>
      </c>
      <c r="H2622" s="251" t="s">
        <v>8191</v>
      </c>
      <c r="I2622" s="249">
        <v>3540</v>
      </c>
      <c r="J2622" s="249">
        <v>63</v>
      </c>
      <c r="K2622" s="250">
        <v>1.415733842037697</v>
      </c>
      <c r="L2622" s="251" t="s">
        <v>7730</v>
      </c>
      <c r="M2622" s="251" t="s">
        <v>7729</v>
      </c>
      <c r="S2622" s="251" t="s">
        <v>8714</v>
      </c>
      <c r="T2622" s="251" t="s">
        <v>8714</v>
      </c>
    </row>
    <row r="2623" spans="1:20">
      <c r="A2623" s="245" t="s">
        <v>6267</v>
      </c>
      <c r="B2623" s="245" t="s">
        <v>6268</v>
      </c>
      <c r="C2623" s="245" t="s">
        <v>6269</v>
      </c>
      <c r="D2623" s="245">
        <v>2017</v>
      </c>
      <c r="E2623" s="246">
        <v>43809</v>
      </c>
      <c r="F2623" s="245" t="s">
        <v>6586</v>
      </c>
      <c r="G2623" s="251" t="s">
        <v>8393</v>
      </c>
      <c r="H2623" s="251" t="s">
        <v>8191</v>
      </c>
      <c r="I2623" s="249">
        <v>3428</v>
      </c>
      <c r="J2623" s="249">
        <v>59</v>
      </c>
      <c r="K2623" s="250">
        <v>1.6691093052356862</v>
      </c>
      <c r="L2623" s="251" t="s">
        <v>7730</v>
      </c>
      <c r="M2623" s="251" t="s">
        <v>6898</v>
      </c>
      <c r="S2623" s="251" t="s">
        <v>8717</v>
      </c>
    </row>
    <row r="2624" spans="1:20">
      <c r="A2624" s="245" t="s">
        <v>6267</v>
      </c>
      <c r="B2624" s="245" t="s">
        <v>6268</v>
      </c>
      <c r="C2624" s="245" t="s">
        <v>6269</v>
      </c>
      <c r="D2624" s="245">
        <v>2017</v>
      </c>
      <c r="E2624" s="246">
        <v>43809</v>
      </c>
      <c r="F2624" s="245" t="s">
        <v>6935</v>
      </c>
      <c r="G2624" s="251" t="s">
        <v>8394</v>
      </c>
      <c r="H2624" s="251" t="s">
        <v>8191</v>
      </c>
      <c r="I2624" s="249">
        <v>4814</v>
      </c>
      <c r="J2624" s="249">
        <v>66</v>
      </c>
      <c r="K2624" s="250">
        <v>1.674458079416757</v>
      </c>
      <c r="L2624" s="251" t="s">
        <v>7730</v>
      </c>
      <c r="M2624" s="251" t="s">
        <v>6898</v>
      </c>
      <c r="S2624" s="251" t="s">
        <v>8717</v>
      </c>
    </row>
    <row r="2625" spans="1:20">
      <c r="A2625" s="245" t="s">
        <v>6267</v>
      </c>
      <c r="B2625" s="245" t="s">
        <v>6268</v>
      </c>
      <c r="C2625" s="245" t="s">
        <v>6269</v>
      </c>
      <c r="D2625" s="245">
        <v>2017</v>
      </c>
      <c r="E2625" s="246">
        <v>43809</v>
      </c>
      <c r="F2625" s="245" t="s">
        <v>6597</v>
      </c>
      <c r="G2625" s="251" t="s">
        <v>8395</v>
      </c>
      <c r="H2625" s="251" t="s">
        <v>8191</v>
      </c>
      <c r="I2625" s="249">
        <v>5358</v>
      </c>
      <c r="J2625" s="249">
        <v>70</v>
      </c>
      <c r="K2625" s="250">
        <v>1.5620991253644314</v>
      </c>
      <c r="L2625" s="251" t="s">
        <v>7730</v>
      </c>
      <c r="M2625" s="251" t="s">
        <v>7729</v>
      </c>
      <c r="S2625" s="251" t="s">
        <v>8711</v>
      </c>
      <c r="T2625" s="251" t="s">
        <v>8711</v>
      </c>
    </row>
    <row r="2626" spans="1:20">
      <c r="A2626" s="245" t="s">
        <v>6267</v>
      </c>
      <c r="B2626" s="245" t="s">
        <v>6268</v>
      </c>
      <c r="C2626" s="245" t="s">
        <v>6269</v>
      </c>
      <c r="D2626" s="245">
        <v>2017</v>
      </c>
      <c r="E2626" s="246">
        <v>43809</v>
      </c>
      <c r="F2626" s="245" t="s">
        <v>6750</v>
      </c>
      <c r="G2626" s="251" t="s">
        <v>8396</v>
      </c>
      <c r="H2626" s="251" t="s">
        <v>8191</v>
      </c>
      <c r="I2626" s="249">
        <v>3844</v>
      </c>
      <c r="J2626" s="249">
        <v>62</v>
      </c>
      <c r="K2626" s="250">
        <v>1.6129032258064515</v>
      </c>
      <c r="L2626" s="251" t="s">
        <v>7730</v>
      </c>
      <c r="M2626" s="251" t="s">
        <v>6898</v>
      </c>
      <c r="S2626" s="251" t="s">
        <v>8717</v>
      </c>
    </row>
    <row r="2627" spans="1:20">
      <c r="A2627" s="245" t="s">
        <v>6267</v>
      </c>
      <c r="B2627" s="245" t="s">
        <v>6268</v>
      </c>
      <c r="C2627" s="245" t="s">
        <v>6269</v>
      </c>
      <c r="D2627" s="245">
        <v>2017</v>
      </c>
      <c r="E2627" s="246">
        <v>43809</v>
      </c>
      <c r="F2627" s="245" t="s">
        <v>6646</v>
      </c>
      <c r="G2627" s="251" t="s">
        <v>8397</v>
      </c>
      <c r="H2627" s="251" t="s">
        <v>8191</v>
      </c>
      <c r="I2627" s="249">
        <v>6954</v>
      </c>
      <c r="J2627" s="249">
        <v>78</v>
      </c>
      <c r="K2627" s="250">
        <v>1.4653820866838618</v>
      </c>
      <c r="L2627" s="251" t="s">
        <v>7730</v>
      </c>
      <c r="M2627" s="251" t="s">
        <v>7729</v>
      </c>
      <c r="S2627" s="251" t="s">
        <v>8711</v>
      </c>
      <c r="T2627" s="251" t="s">
        <v>8711</v>
      </c>
    </row>
    <row r="2628" spans="1:20">
      <c r="A2628" s="245" t="s">
        <v>6267</v>
      </c>
      <c r="B2628" s="245" t="s">
        <v>6268</v>
      </c>
      <c r="C2628" s="245" t="s">
        <v>6269</v>
      </c>
      <c r="D2628" s="245">
        <v>2017</v>
      </c>
      <c r="E2628" s="246">
        <v>43809</v>
      </c>
      <c r="F2628" s="245" t="s">
        <v>6299</v>
      </c>
      <c r="G2628" s="251" t="s">
        <v>8398</v>
      </c>
      <c r="H2628" s="251" t="s">
        <v>8191</v>
      </c>
      <c r="I2628" s="249">
        <v>4740</v>
      </c>
      <c r="J2628" s="249">
        <v>68</v>
      </c>
      <c r="K2628" s="250">
        <v>1.5074801546916343</v>
      </c>
      <c r="L2628" s="251" t="s">
        <v>7730</v>
      </c>
      <c r="N2628" s="245" t="s">
        <v>6278</v>
      </c>
    </row>
    <row r="2629" spans="1:20">
      <c r="A2629" s="245" t="s">
        <v>6267</v>
      </c>
      <c r="B2629" s="245" t="s">
        <v>6268</v>
      </c>
      <c r="C2629" s="245" t="s">
        <v>6269</v>
      </c>
      <c r="D2629" s="245">
        <v>2017</v>
      </c>
      <c r="E2629" s="246">
        <v>43809</v>
      </c>
      <c r="F2629" s="245" t="s">
        <v>6536</v>
      </c>
      <c r="G2629" s="251" t="s">
        <v>8399</v>
      </c>
      <c r="H2629" s="251" t="s">
        <v>8191</v>
      </c>
      <c r="I2629" s="249">
        <v>4248</v>
      </c>
      <c r="J2629" s="249">
        <v>64</v>
      </c>
      <c r="K2629" s="250">
        <v>1.6204833984375</v>
      </c>
      <c r="L2629" s="251" t="s">
        <v>7730</v>
      </c>
      <c r="M2629" s="251" t="s">
        <v>6898</v>
      </c>
      <c r="S2629" s="251" t="s">
        <v>8717</v>
      </c>
    </row>
    <row r="2630" spans="1:20">
      <c r="A2630" s="245" t="s">
        <v>6267</v>
      </c>
      <c r="B2630" s="245" t="s">
        <v>6268</v>
      </c>
      <c r="C2630" s="245" t="s">
        <v>6269</v>
      </c>
      <c r="D2630" s="245">
        <v>2017</v>
      </c>
      <c r="E2630" s="246">
        <v>43809</v>
      </c>
      <c r="F2630" s="245" t="s">
        <v>6402</v>
      </c>
      <c r="G2630" s="251" t="s">
        <v>8400</v>
      </c>
      <c r="H2630" s="251" t="s">
        <v>8191</v>
      </c>
      <c r="I2630" s="249">
        <v>5240</v>
      </c>
      <c r="J2630" s="249">
        <v>69</v>
      </c>
      <c r="K2630" s="250">
        <v>1.5950856749738971</v>
      </c>
      <c r="L2630" s="251" t="s">
        <v>7730</v>
      </c>
      <c r="M2630" s="251" t="s">
        <v>7729</v>
      </c>
      <c r="S2630" s="251" t="s">
        <v>8711</v>
      </c>
      <c r="T2630" s="251" t="s">
        <v>8711</v>
      </c>
    </row>
    <row r="2631" spans="1:20">
      <c r="A2631" s="245" t="s">
        <v>6267</v>
      </c>
      <c r="B2631" s="245" t="s">
        <v>6268</v>
      </c>
      <c r="C2631" s="245" t="s">
        <v>6269</v>
      </c>
      <c r="D2631" s="245">
        <v>2017</v>
      </c>
      <c r="E2631" s="246">
        <v>43809</v>
      </c>
      <c r="F2631" s="245" t="s">
        <v>6452</v>
      </c>
      <c r="G2631" s="251" t="s">
        <v>8401</v>
      </c>
      <c r="H2631" s="251" t="s">
        <v>8191</v>
      </c>
      <c r="I2631" s="249">
        <v>4980</v>
      </c>
      <c r="J2631" s="249">
        <v>67</v>
      </c>
      <c r="K2631" s="250">
        <v>1.6557887772099629</v>
      </c>
      <c r="L2631" s="251" t="s">
        <v>7730</v>
      </c>
      <c r="M2631" s="251" t="s">
        <v>7729</v>
      </c>
      <c r="S2631" s="251" t="s">
        <v>8711</v>
      </c>
      <c r="T2631" s="251" t="s">
        <v>8711</v>
      </c>
    </row>
    <row r="2632" spans="1:20">
      <c r="A2632" s="245" t="s">
        <v>6267</v>
      </c>
      <c r="B2632" s="245" t="s">
        <v>6268</v>
      </c>
      <c r="C2632" s="245" t="s">
        <v>6269</v>
      </c>
      <c r="D2632" s="245">
        <v>2017</v>
      </c>
      <c r="E2632" s="246">
        <v>43809</v>
      </c>
      <c r="F2632" s="245" t="s">
        <v>6379</v>
      </c>
      <c r="G2632" s="251" t="s">
        <v>8402</v>
      </c>
      <c r="H2632" s="251" t="s">
        <v>8191</v>
      </c>
      <c r="I2632" s="249">
        <v>6578</v>
      </c>
      <c r="J2632" s="249">
        <v>73</v>
      </c>
      <c r="K2632" s="250">
        <v>1.6909286740682286</v>
      </c>
      <c r="L2632" s="251" t="s">
        <v>7730</v>
      </c>
      <c r="M2632" s="251" t="s">
        <v>7729</v>
      </c>
      <c r="S2632" s="251" t="s">
        <v>8711</v>
      </c>
      <c r="T2632" s="251" t="s">
        <v>8711</v>
      </c>
    </row>
    <row r="2633" spans="1:20">
      <c r="A2633" s="245" t="s">
        <v>6267</v>
      </c>
      <c r="B2633" s="245" t="s">
        <v>6268</v>
      </c>
      <c r="C2633" s="245" t="s">
        <v>6269</v>
      </c>
      <c r="D2633" s="245">
        <v>2017</v>
      </c>
      <c r="E2633" s="246">
        <v>43809</v>
      </c>
      <c r="F2633" s="245" t="s">
        <v>6408</v>
      </c>
      <c r="G2633" s="251" t="s">
        <v>5926</v>
      </c>
      <c r="H2633" s="251" t="s">
        <v>8191</v>
      </c>
      <c r="I2633" s="249">
        <v>6372</v>
      </c>
      <c r="J2633" s="249">
        <v>72</v>
      </c>
      <c r="K2633" s="250">
        <v>1.7071759259259258</v>
      </c>
      <c r="L2633" s="251" t="s">
        <v>7730</v>
      </c>
      <c r="M2633" s="251" t="s">
        <v>7729</v>
      </c>
      <c r="S2633" s="251" t="s">
        <v>8711</v>
      </c>
      <c r="T2633" s="251" t="s">
        <v>8711</v>
      </c>
    </row>
    <row r="2634" spans="1:20">
      <c r="A2634" s="245" t="s">
        <v>6267</v>
      </c>
      <c r="B2634" s="245" t="s">
        <v>6268</v>
      </c>
      <c r="C2634" s="245" t="s">
        <v>6269</v>
      </c>
      <c r="D2634" s="245">
        <v>2017</v>
      </c>
      <c r="E2634" s="246">
        <v>43809</v>
      </c>
      <c r="F2634" s="245" t="s">
        <v>6320</v>
      </c>
      <c r="G2634" s="251" t="s">
        <v>8403</v>
      </c>
      <c r="H2634" s="251" t="s">
        <v>8191</v>
      </c>
      <c r="I2634" s="249">
        <v>4704</v>
      </c>
      <c r="J2634" s="249">
        <v>68</v>
      </c>
      <c r="K2634" s="250">
        <v>1.4960309383268877</v>
      </c>
      <c r="L2634" s="251" t="s">
        <v>7730</v>
      </c>
      <c r="M2634" s="251" t="s">
        <v>7729</v>
      </c>
      <c r="S2634" s="251" t="s">
        <v>8711</v>
      </c>
      <c r="T2634" s="251" t="s">
        <v>8711</v>
      </c>
    </row>
    <row r="2635" spans="1:20">
      <c r="A2635" s="245" t="s">
        <v>6267</v>
      </c>
      <c r="B2635" s="245" t="s">
        <v>6268</v>
      </c>
      <c r="C2635" s="245" t="s">
        <v>6269</v>
      </c>
      <c r="D2635" s="245">
        <v>2017</v>
      </c>
      <c r="E2635" s="246">
        <v>43809</v>
      </c>
      <c r="F2635" s="245" t="s">
        <v>6279</v>
      </c>
      <c r="G2635" s="251" t="s">
        <v>6148</v>
      </c>
      <c r="H2635" s="251" t="s">
        <v>8191</v>
      </c>
      <c r="I2635" s="249">
        <v>8278</v>
      </c>
      <c r="J2635" s="249">
        <v>78</v>
      </c>
      <c r="K2635" s="250">
        <v>1.7443820698258568</v>
      </c>
      <c r="L2635" s="251" t="s">
        <v>7730</v>
      </c>
      <c r="M2635" s="251" t="s">
        <v>7729</v>
      </c>
      <c r="S2635" s="251" t="s">
        <v>8714</v>
      </c>
      <c r="T2635" s="251" t="s">
        <v>8714</v>
      </c>
    </row>
    <row r="2636" spans="1:20">
      <c r="A2636" s="245" t="s">
        <v>6267</v>
      </c>
      <c r="B2636" s="245" t="s">
        <v>6268</v>
      </c>
      <c r="C2636" s="245" t="s">
        <v>6269</v>
      </c>
      <c r="D2636" s="245">
        <v>2017</v>
      </c>
      <c r="E2636" s="246">
        <v>43809</v>
      </c>
      <c r="F2636" s="245" t="s">
        <v>6492</v>
      </c>
      <c r="G2636" s="251" t="s">
        <v>6114</v>
      </c>
      <c r="H2636" s="251" t="s">
        <v>8191</v>
      </c>
      <c r="I2636" s="249">
        <v>5416</v>
      </c>
      <c r="J2636" s="249">
        <v>70</v>
      </c>
      <c r="K2636" s="250">
        <v>1.579008746355685</v>
      </c>
      <c r="L2636" s="251" t="s">
        <v>7730</v>
      </c>
      <c r="M2636" s="251" t="s">
        <v>7729</v>
      </c>
      <c r="S2636" s="251" t="s">
        <v>8714</v>
      </c>
      <c r="T2636" s="251" t="s">
        <v>8714</v>
      </c>
    </row>
    <row r="2637" spans="1:20">
      <c r="A2637" s="245" t="s">
        <v>6267</v>
      </c>
      <c r="B2637" s="245" t="s">
        <v>6268</v>
      </c>
      <c r="C2637" s="245" t="s">
        <v>6269</v>
      </c>
      <c r="D2637" s="245">
        <v>2017</v>
      </c>
      <c r="E2637" s="246">
        <v>43809</v>
      </c>
      <c r="F2637" s="245" t="s">
        <v>6445</v>
      </c>
      <c r="G2637" s="251" t="s">
        <v>8404</v>
      </c>
      <c r="H2637" s="251" t="s">
        <v>8191</v>
      </c>
      <c r="I2637" s="249">
        <v>4666</v>
      </c>
      <c r="J2637" s="249">
        <v>67</v>
      </c>
      <c r="K2637" s="250">
        <v>1.5513876374421056</v>
      </c>
      <c r="L2637" s="251" t="s">
        <v>7730</v>
      </c>
      <c r="M2637" s="251" t="s">
        <v>6898</v>
      </c>
      <c r="S2637" s="251" t="s">
        <v>8717</v>
      </c>
    </row>
    <row r="2638" spans="1:20">
      <c r="A2638" s="245" t="s">
        <v>6267</v>
      </c>
      <c r="B2638" s="245" t="s">
        <v>6268</v>
      </c>
      <c r="C2638" s="245" t="s">
        <v>6269</v>
      </c>
      <c r="D2638" s="245">
        <v>2017</v>
      </c>
      <c r="E2638" s="246">
        <v>43809</v>
      </c>
      <c r="F2638" s="245" t="s">
        <v>6905</v>
      </c>
      <c r="G2638" s="251" t="s">
        <v>8405</v>
      </c>
      <c r="H2638" s="251" t="s">
        <v>8191</v>
      </c>
      <c r="I2638" s="249">
        <v>4702</v>
      </c>
      <c r="J2638" s="249">
        <v>67</v>
      </c>
      <c r="K2638" s="250">
        <v>1.5633571948677198</v>
      </c>
      <c r="L2638" s="251" t="s">
        <v>7730</v>
      </c>
      <c r="M2638" s="251" t="s">
        <v>7729</v>
      </c>
      <c r="S2638" s="251" t="s">
        <v>8711</v>
      </c>
      <c r="T2638" s="251" t="s">
        <v>8711</v>
      </c>
    </row>
    <row r="2639" spans="1:20">
      <c r="A2639" s="245" t="s">
        <v>6267</v>
      </c>
      <c r="B2639" s="245" t="s">
        <v>6268</v>
      </c>
      <c r="C2639" s="245" t="s">
        <v>6269</v>
      </c>
      <c r="D2639" s="245">
        <v>2017</v>
      </c>
      <c r="E2639" s="246">
        <v>43809</v>
      </c>
      <c r="F2639" s="245" t="s">
        <v>6298</v>
      </c>
      <c r="G2639" s="251" t="s">
        <v>8406</v>
      </c>
      <c r="H2639" s="251" t="s">
        <v>8191</v>
      </c>
      <c r="I2639" s="249">
        <v>4370</v>
      </c>
      <c r="J2639" s="249">
        <v>66</v>
      </c>
      <c r="K2639" s="250">
        <v>1.5200211481203216</v>
      </c>
      <c r="L2639" s="251" t="s">
        <v>7730</v>
      </c>
      <c r="M2639" s="251" t="s">
        <v>6898</v>
      </c>
      <c r="S2639" s="251" t="s">
        <v>8717</v>
      </c>
    </row>
    <row r="2640" spans="1:20">
      <c r="A2640" s="245" t="s">
        <v>6267</v>
      </c>
      <c r="B2640" s="245" t="s">
        <v>6268</v>
      </c>
      <c r="C2640" s="245" t="s">
        <v>6269</v>
      </c>
      <c r="D2640" s="245">
        <v>2017</v>
      </c>
      <c r="E2640" s="246">
        <v>43809</v>
      </c>
      <c r="F2640" s="245" t="s">
        <v>6418</v>
      </c>
      <c r="G2640" s="251" t="s">
        <v>8407</v>
      </c>
      <c r="H2640" s="251" t="s">
        <v>8191</v>
      </c>
      <c r="I2640" s="249">
        <v>5382</v>
      </c>
      <c r="J2640" s="249">
        <v>70</v>
      </c>
      <c r="K2640" s="250">
        <v>1.5690962099125363</v>
      </c>
      <c r="L2640" s="251" t="s">
        <v>7730</v>
      </c>
      <c r="M2640" s="251" t="s">
        <v>7729</v>
      </c>
      <c r="S2640" s="251" t="s">
        <v>8711</v>
      </c>
      <c r="T2640" s="251" t="s">
        <v>8711</v>
      </c>
    </row>
    <row r="2641" spans="1:20">
      <c r="A2641" s="245" t="s">
        <v>6267</v>
      </c>
      <c r="B2641" s="245" t="s">
        <v>6268</v>
      </c>
      <c r="C2641" s="245" t="s">
        <v>6269</v>
      </c>
      <c r="D2641" s="245">
        <v>2017</v>
      </c>
      <c r="E2641" s="246">
        <v>43809</v>
      </c>
      <c r="F2641" s="245" t="s">
        <v>6356</v>
      </c>
      <c r="G2641" s="251" t="s">
        <v>8408</v>
      </c>
      <c r="H2641" s="251" t="s">
        <v>8191</v>
      </c>
      <c r="I2641" s="249">
        <v>4648</v>
      </c>
      <c r="J2641" s="249">
        <v>67</v>
      </c>
      <c r="K2641" s="250">
        <v>1.5454028587292985</v>
      </c>
      <c r="L2641" s="251" t="s">
        <v>7730</v>
      </c>
      <c r="M2641" s="251" t="s">
        <v>7729</v>
      </c>
      <c r="S2641" s="251" t="s">
        <v>8714</v>
      </c>
      <c r="T2641" s="251" t="s">
        <v>8714</v>
      </c>
    </row>
    <row r="2642" spans="1:20">
      <c r="A2642" s="245" t="s">
        <v>6267</v>
      </c>
      <c r="B2642" s="245" t="s">
        <v>6268</v>
      </c>
      <c r="C2642" s="245" t="s">
        <v>6269</v>
      </c>
      <c r="D2642" s="245">
        <v>2017</v>
      </c>
      <c r="E2642" s="246">
        <v>43809</v>
      </c>
      <c r="F2642" s="245" t="s">
        <v>6480</v>
      </c>
      <c r="G2642" s="251" t="s">
        <v>8409</v>
      </c>
      <c r="H2642" s="251" t="s">
        <v>8191</v>
      </c>
      <c r="I2642" s="249">
        <v>4374</v>
      </c>
      <c r="J2642" s="249">
        <v>64</v>
      </c>
      <c r="K2642" s="250">
        <v>1.668548583984375</v>
      </c>
      <c r="L2642" s="251" t="s">
        <v>7730</v>
      </c>
      <c r="M2642" s="251" t="s">
        <v>6898</v>
      </c>
      <c r="S2642" s="251" t="s">
        <v>8717</v>
      </c>
    </row>
    <row r="2643" spans="1:20">
      <c r="A2643" s="245" t="s">
        <v>6267</v>
      </c>
      <c r="B2643" s="245" t="s">
        <v>6268</v>
      </c>
      <c r="C2643" s="245" t="s">
        <v>6269</v>
      </c>
      <c r="D2643" s="245">
        <v>2017</v>
      </c>
      <c r="E2643" s="246">
        <v>43809</v>
      </c>
      <c r="F2643" s="245" t="s">
        <v>6475</v>
      </c>
      <c r="G2643" s="251" t="s">
        <v>8410</v>
      </c>
      <c r="H2643" s="251" t="s">
        <v>8191</v>
      </c>
      <c r="I2643" s="249">
        <v>3380</v>
      </c>
      <c r="J2643" s="249">
        <v>59</v>
      </c>
      <c r="K2643" s="250">
        <v>1.6457378797248017</v>
      </c>
      <c r="L2643" s="251" t="s">
        <v>7730</v>
      </c>
      <c r="M2643" s="251" t="s">
        <v>6898</v>
      </c>
      <c r="S2643" s="251" t="s">
        <v>8717</v>
      </c>
    </row>
    <row r="2644" spans="1:20">
      <c r="A2644" s="245" t="s">
        <v>6267</v>
      </c>
      <c r="B2644" s="245" t="s">
        <v>6268</v>
      </c>
      <c r="C2644" s="245" t="s">
        <v>6269</v>
      </c>
      <c r="D2644" s="245">
        <v>2017</v>
      </c>
      <c r="E2644" s="246">
        <v>43809</v>
      </c>
      <c r="F2644" s="245" t="s">
        <v>6615</v>
      </c>
      <c r="G2644" s="251" t="s">
        <v>8411</v>
      </c>
      <c r="H2644" s="251" t="s">
        <v>8191</v>
      </c>
      <c r="I2644" s="249">
        <v>3678</v>
      </c>
      <c r="J2644" s="249">
        <v>63</v>
      </c>
      <c r="K2644" s="250">
        <v>1.4709234663883191</v>
      </c>
      <c r="L2644" s="251" t="s">
        <v>7730</v>
      </c>
      <c r="M2644" s="251" t="s">
        <v>8712</v>
      </c>
      <c r="S2644" s="251" t="s">
        <v>5923</v>
      </c>
      <c r="T2644" s="251" t="s">
        <v>5923</v>
      </c>
    </row>
    <row r="2645" spans="1:20">
      <c r="A2645" s="245" t="s">
        <v>6267</v>
      </c>
      <c r="B2645" s="245" t="s">
        <v>6268</v>
      </c>
      <c r="C2645" s="245" t="s">
        <v>6269</v>
      </c>
      <c r="D2645" s="245">
        <v>2017</v>
      </c>
      <c r="E2645" s="246">
        <v>43809</v>
      </c>
      <c r="F2645" s="245" t="s">
        <v>6624</v>
      </c>
      <c r="G2645" s="251" t="s">
        <v>6157</v>
      </c>
      <c r="H2645" s="251" t="s">
        <v>8191</v>
      </c>
      <c r="I2645" s="249">
        <v>4056</v>
      </c>
      <c r="J2645" s="249">
        <v>65</v>
      </c>
      <c r="K2645" s="250">
        <v>1.4769230769230768</v>
      </c>
      <c r="L2645" s="251" t="s">
        <v>7730</v>
      </c>
      <c r="M2645" s="251" t="s">
        <v>7729</v>
      </c>
      <c r="S2645" s="251" t="s">
        <v>8714</v>
      </c>
      <c r="T2645" s="251" t="s">
        <v>8714</v>
      </c>
    </row>
    <row r="2646" spans="1:20">
      <c r="A2646" s="245" t="s">
        <v>6267</v>
      </c>
      <c r="B2646" s="245" t="s">
        <v>6268</v>
      </c>
      <c r="C2646" s="245" t="s">
        <v>6269</v>
      </c>
      <c r="D2646" s="245">
        <v>2017</v>
      </c>
      <c r="E2646" s="246">
        <v>43809</v>
      </c>
      <c r="F2646" s="245" t="s">
        <v>6508</v>
      </c>
      <c r="G2646" s="251" t="s">
        <v>6096</v>
      </c>
      <c r="H2646" s="251" t="s">
        <v>8191</v>
      </c>
      <c r="I2646" s="249">
        <v>4838</v>
      </c>
      <c r="J2646" s="249">
        <v>67</v>
      </c>
      <c r="K2646" s="250">
        <v>1.6085755229200402</v>
      </c>
      <c r="L2646" s="251" t="s">
        <v>7730</v>
      </c>
      <c r="M2646" s="251" t="s">
        <v>7729</v>
      </c>
      <c r="S2646" s="251" t="s">
        <v>8714</v>
      </c>
      <c r="T2646" s="251" t="s">
        <v>8714</v>
      </c>
    </row>
    <row r="2647" spans="1:20">
      <c r="A2647" s="245" t="s">
        <v>6267</v>
      </c>
      <c r="B2647" s="245" t="s">
        <v>6268</v>
      </c>
      <c r="C2647" s="245" t="s">
        <v>6269</v>
      </c>
      <c r="D2647" s="245">
        <v>2017</v>
      </c>
      <c r="E2647" s="246">
        <v>43809</v>
      </c>
      <c r="F2647" s="245" t="s">
        <v>6464</v>
      </c>
      <c r="G2647" s="251" t="s">
        <v>8412</v>
      </c>
      <c r="H2647" s="251" t="s">
        <v>8191</v>
      </c>
      <c r="I2647" s="249">
        <v>3454</v>
      </c>
      <c r="J2647" s="249">
        <v>61</v>
      </c>
      <c r="K2647" s="250">
        <v>1.5217132711548544</v>
      </c>
      <c r="L2647" s="251" t="s">
        <v>7730</v>
      </c>
      <c r="M2647" s="251" t="s">
        <v>6898</v>
      </c>
      <c r="S2647" s="251" t="s">
        <v>8717</v>
      </c>
    </row>
    <row r="2648" spans="1:20">
      <c r="A2648" s="245" t="s">
        <v>6267</v>
      </c>
      <c r="B2648" s="245" t="s">
        <v>6268</v>
      </c>
      <c r="C2648" s="245" t="s">
        <v>6269</v>
      </c>
      <c r="D2648" s="245">
        <v>2017</v>
      </c>
      <c r="E2648" s="246">
        <v>43809</v>
      </c>
      <c r="F2648" s="245" t="s">
        <v>6324</v>
      </c>
      <c r="G2648" s="251" t="s">
        <v>8413</v>
      </c>
      <c r="H2648" s="251" t="s">
        <v>8191</v>
      </c>
      <c r="I2648" s="249">
        <v>3850</v>
      </c>
      <c r="J2648" s="249">
        <v>63</v>
      </c>
      <c r="K2648" s="250">
        <v>1.5397105344195292</v>
      </c>
      <c r="L2648" s="251" t="s">
        <v>7730</v>
      </c>
      <c r="N2648" s="245" t="s">
        <v>6278</v>
      </c>
    </row>
    <row r="2649" spans="1:20">
      <c r="A2649" s="245" t="s">
        <v>6267</v>
      </c>
      <c r="B2649" s="245" t="s">
        <v>6268</v>
      </c>
      <c r="C2649" s="245" t="s">
        <v>6269</v>
      </c>
      <c r="D2649" s="245">
        <v>2017</v>
      </c>
      <c r="E2649" s="246">
        <v>43809</v>
      </c>
      <c r="F2649" s="245" t="s">
        <v>6548</v>
      </c>
      <c r="G2649" s="251" t="s">
        <v>8414</v>
      </c>
      <c r="H2649" s="251" t="s">
        <v>8191</v>
      </c>
      <c r="I2649" s="249">
        <v>3880</v>
      </c>
      <c r="J2649" s="249">
        <v>63</v>
      </c>
      <c r="K2649" s="250">
        <v>1.5517082788435774</v>
      </c>
      <c r="L2649" s="251" t="s">
        <v>7730</v>
      </c>
      <c r="M2649" s="251" t="s">
        <v>6898</v>
      </c>
      <c r="S2649" s="251" t="s">
        <v>8717</v>
      </c>
    </row>
    <row r="2650" spans="1:20">
      <c r="A2650" s="245" t="s">
        <v>6267</v>
      </c>
      <c r="B2650" s="245" t="s">
        <v>6268</v>
      </c>
      <c r="C2650" s="245" t="s">
        <v>6269</v>
      </c>
      <c r="D2650" s="245">
        <v>2017</v>
      </c>
      <c r="E2650" s="246">
        <v>43809</v>
      </c>
      <c r="F2650" s="245" t="s">
        <v>6408</v>
      </c>
      <c r="G2650" s="251" t="s">
        <v>8415</v>
      </c>
      <c r="H2650" s="251" t="s">
        <v>8191</v>
      </c>
      <c r="I2650" s="249">
        <v>5780</v>
      </c>
      <c r="J2650" s="249">
        <v>72</v>
      </c>
      <c r="K2650" s="250">
        <v>1.5485682441700959</v>
      </c>
      <c r="L2650" s="251" t="s">
        <v>7730</v>
      </c>
      <c r="M2650" s="251" t="s">
        <v>7729</v>
      </c>
      <c r="S2650" s="251" t="s">
        <v>8711</v>
      </c>
      <c r="T2650" s="251" t="s">
        <v>8711</v>
      </c>
    </row>
    <row r="2651" spans="1:20">
      <c r="A2651" s="245" t="s">
        <v>6267</v>
      </c>
      <c r="B2651" s="245" t="s">
        <v>6268</v>
      </c>
      <c r="C2651" s="245" t="s">
        <v>6269</v>
      </c>
      <c r="D2651" s="245">
        <v>2017</v>
      </c>
      <c r="E2651" s="246">
        <v>43809</v>
      </c>
      <c r="F2651" s="245" t="s">
        <v>6546</v>
      </c>
      <c r="G2651" s="251" t="s">
        <v>8416</v>
      </c>
      <c r="H2651" s="251" t="s">
        <v>8191</v>
      </c>
      <c r="I2651" s="249">
        <v>4388</v>
      </c>
      <c r="J2651" s="249">
        <v>65</v>
      </c>
      <c r="K2651" s="250">
        <v>1.5978152025489305</v>
      </c>
      <c r="L2651" s="251" t="s">
        <v>7730</v>
      </c>
      <c r="M2651" s="251" t="s">
        <v>6898</v>
      </c>
      <c r="S2651" s="251" t="s">
        <v>8717</v>
      </c>
    </row>
    <row r="2652" spans="1:20">
      <c r="A2652" s="245" t="s">
        <v>6267</v>
      </c>
      <c r="B2652" s="245" t="s">
        <v>6268</v>
      </c>
      <c r="C2652" s="245" t="s">
        <v>6269</v>
      </c>
      <c r="D2652" s="245">
        <v>2017</v>
      </c>
      <c r="E2652" s="246">
        <v>43809</v>
      </c>
      <c r="F2652" s="245" t="s">
        <v>6986</v>
      </c>
      <c r="G2652" s="251" t="s">
        <v>8417</v>
      </c>
      <c r="H2652" s="251" t="s">
        <v>8191</v>
      </c>
      <c r="I2652" s="249">
        <v>4624</v>
      </c>
      <c r="J2652" s="249">
        <v>68</v>
      </c>
      <c r="K2652" s="250">
        <v>1.4705882352941175</v>
      </c>
      <c r="L2652" s="251" t="s">
        <v>7730</v>
      </c>
      <c r="M2652" s="251" t="s">
        <v>7729</v>
      </c>
      <c r="S2652" s="251" t="s">
        <v>8714</v>
      </c>
      <c r="T2652" s="251" t="s">
        <v>8716</v>
      </c>
    </row>
    <row r="2653" spans="1:20">
      <c r="A2653" s="245" t="s">
        <v>6267</v>
      </c>
      <c r="B2653" s="245" t="s">
        <v>6268</v>
      </c>
      <c r="C2653" s="245" t="s">
        <v>6269</v>
      </c>
      <c r="D2653" s="245">
        <v>2017</v>
      </c>
      <c r="E2653" s="246">
        <v>43809</v>
      </c>
      <c r="F2653" s="245" t="s">
        <v>6755</v>
      </c>
      <c r="G2653" s="251" t="s">
        <v>8418</v>
      </c>
      <c r="H2653" s="251" t="s">
        <v>8191</v>
      </c>
      <c r="I2653" s="249">
        <v>3048</v>
      </c>
      <c r="J2653" s="249">
        <v>59</v>
      </c>
      <c r="K2653" s="250">
        <v>1.4840855199411818</v>
      </c>
      <c r="L2653" s="251" t="s">
        <v>7730</v>
      </c>
      <c r="M2653" s="251" t="s">
        <v>6898</v>
      </c>
      <c r="S2653" s="251" t="s">
        <v>8717</v>
      </c>
    </row>
    <row r="2654" spans="1:20">
      <c r="A2654" s="245" t="s">
        <v>6267</v>
      </c>
      <c r="B2654" s="245" t="s">
        <v>6268</v>
      </c>
      <c r="C2654" s="245" t="s">
        <v>6269</v>
      </c>
      <c r="D2654" s="245">
        <v>2017</v>
      </c>
      <c r="E2654" s="246">
        <v>43809</v>
      </c>
      <c r="F2654" s="245" t="s">
        <v>6310</v>
      </c>
      <c r="G2654" s="251" t="s">
        <v>6155</v>
      </c>
      <c r="H2654" s="251" t="s">
        <v>8191</v>
      </c>
      <c r="I2654" s="249">
        <v>4044</v>
      </c>
      <c r="J2654" s="249">
        <v>63</v>
      </c>
      <c r="K2654" s="250">
        <v>1.6172959483617082</v>
      </c>
      <c r="L2654" s="251" t="s">
        <v>7730</v>
      </c>
      <c r="M2654" s="251" t="s">
        <v>7729</v>
      </c>
      <c r="S2654" s="251" t="s">
        <v>8714</v>
      </c>
      <c r="T2654" s="251" t="s">
        <v>8714</v>
      </c>
    </row>
    <row r="2655" spans="1:20">
      <c r="A2655" s="245" t="s">
        <v>6267</v>
      </c>
      <c r="B2655" s="245" t="s">
        <v>6268</v>
      </c>
      <c r="C2655" s="245" t="s">
        <v>6269</v>
      </c>
      <c r="D2655" s="245">
        <v>2017</v>
      </c>
      <c r="E2655" s="246">
        <v>43809</v>
      </c>
      <c r="F2655" s="245" t="s">
        <v>6433</v>
      </c>
      <c r="G2655" s="251" t="s">
        <v>6134</v>
      </c>
      <c r="H2655" s="251" t="s">
        <v>8191</v>
      </c>
      <c r="I2655" s="249">
        <v>5452</v>
      </c>
      <c r="J2655" s="249">
        <v>71</v>
      </c>
      <c r="K2655" s="250">
        <v>1.5232837213720729</v>
      </c>
      <c r="L2655" s="251" t="s">
        <v>7730</v>
      </c>
      <c r="M2655" s="251" t="s">
        <v>8712</v>
      </c>
      <c r="S2655" s="251" t="s">
        <v>5923</v>
      </c>
      <c r="T2655" s="251" t="s">
        <v>5923</v>
      </c>
    </row>
    <row r="2656" spans="1:20">
      <c r="A2656" s="245" t="s">
        <v>6267</v>
      </c>
      <c r="B2656" s="245" t="s">
        <v>6268</v>
      </c>
      <c r="C2656" s="245" t="s">
        <v>6269</v>
      </c>
      <c r="D2656" s="245">
        <v>2017</v>
      </c>
      <c r="E2656" s="246">
        <v>43809</v>
      </c>
      <c r="F2656" s="245" t="s">
        <v>6823</v>
      </c>
      <c r="G2656" s="251" t="s">
        <v>8419</v>
      </c>
      <c r="H2656" s="251" t="s">
        <v>8191</v>
      </c>
      <c r="I2656" s="249">
        <v>5066</v>
      </c>
      <c r="J2656" s="249">
        <v>69</v>
      </c>
      <c r="K2656" s="250">
        <v>1.5421190895835426</v>
      </c>
      <c r="L2656" s="251" t="s">
        <v>7730</v>
      </c>
      <c r="M2656" s="251" t="s">
        <v>7729</v>
      </c>
      <c r="S2656" s="251" t="s">
        <v>8711</v>
      </c>
      <c r="T2656" s="251" t="s">
        <v>8711</v>
      </c>
    </row>
    <row r="2657" spans="1:20">
      <c r="A2657" s="245" t="s">
        <v>6267</v>
      </c>
      <c r="B2657" s="245" t="s">
        <v>6268</v>
      </c>
      <c r="C2657" s="245" t="s">
        <v>6269</v>
      </c>
      <c r="D2657" s="245">
        <v>2017</v>
      </c>
      <c r="E2657" s="246">
        <v>43809</v>
      </c>
      <c r="F2657" s="245" t="s">
        <v>6853</v>
      </c>
      <c r="G2657" s="251" t="s">
        <v>8420</v>
      </c>
      <c r="H2657" s="251" t="s">
        <v>8191</v>
      </c>
      <c r="I2657" s="249">
        <v>3328</v>
      </c>
      <c r="J2657" s="249">
        <v>59</v>
      </c>
      <c r="K2657" s="250">
        <v>1.6204188354213431</v>
      </c>
      <c r="L2657" s="251" t="s">
        <v>6273</v>
      </c>
    </row>
    <row r="2658" spans="1:20">
      <c r="A2658" s="245" t="s">
        <v>6267</v>
      </c>
      <c r="B2658" s="245" t="s">
        <v>6268</v>
      </c>
      <c r="C2658" s="245" t="s">
        <v>6269</v>
      </c>
      <c r="D2658" s="245">
        <v>2017</v>
      </c>
      <c r="E2658" s="246">
        <v>43809</v>
      </c>
      <c r="F2658" s="245" t="s">
        <v>6932</v>
      </c>
      <c r="G2658" s="251" t="s">
        <v>8421</v>
      </c>
      <c r="H2658" s="251" t="s">
        <v>8191</v>
      </c>
      <c r="I2658" s="249">
        <v>5064</v>
      </c>
      <c r="J2658" s="249">
        <v>69</v>
      </c>
      <c r="K2658" s="250">
        <v>1.5415102782572168</v>
      </c>
      <c r="L2658" s="251" t="s">
        <v>7730</v>
      </c>
      <c r="M2658" s="251" t="s">
        <v>7729</v>
      </c>
      <c r="S2658" s="251" t="s">
        <v>8711</v>
      </c>
      <c r="T2658" s="251" t="s">
        <v>8711</v>
      </c>
    </row>
    <row r="2659" spans="1:20">
      <c r="A2659" s="245" t="s">
        <v>6267</v>
      </c>
      <c r="B2659" s="245" t="s">
        <v>6268</v>
      </c>
      <c r="C2659" s="245" t="s">
        <v>6269</v>
      </c>
      <c r="D2659" s="245">
        <v>2017</v>
      </c>
      <c r="E2659" s="246">
        <v>43809</v>
      </c>
      <c r="F2659" s="245" t="s">
        <v>6380</v>
      </c>
      <c r="G2659" s="251" t="s">
        <v>8422</v>
      </c>
      <c r="H2659" s="251" t="s">
        <v>8191</v>
      </c>
      <c r="I2659" s="249">
        <v>5276</v>
      </c>
      <c r="J2659" s="249">
        <v>72</v>
      </c>
      <c r="K2659" s="250">
        <v>1.4135373799725652</v>
      </c>
      <c r="L2659" s="251" t="s">
        <v>7730</v>
      </c>
      <c r="M2659" s="251" t="s">
        <v>7729</v>
      </c>
      <c r="S2659" s="251" t="s">
        <v>8714</v>
      </c>
      <c r="T2659" s="251" t="s">
        <v>8714</v>
      </c>
    </row>
    <row r="2660" spans="1:20">
      <c r="A2660" s="245" t="s">
        <v>6267</v>
      </c>
      <c r="B2660" s="245" t="s">
        <v>6268</v>
      </c>
      <c r="C2660" s="245" t="s">
        <v>6269</v>
      </c>
      <c r="D2660" s="245">
        <v>2017</v>
      </c>
      <c r="E2660" s="246">
        <v>43809</v>
      </c>
      <c r="F2660" s="245" t="s">
        <v>6350</v>
      </c>
      <c r="G2660" s="251" t="s">
        <v>8423</v>
      </c>
      <c r="H2660" s="251" t="s">
        <v>8191</v>
      </c>
      <c r="I2660" s="249">
        <v>4394</v>
      </c>
      <c r="J2660" s="249">
        <v>66</v>
      </c>
      <c r="K2660" s="250">
        <v>1.5283690903525615</v>
      </c>
      <c r="L2660" s="251" t="s">
        <v>7730</v>
      </c>
      <c r="M2660" s="251" t="s">
        <v>6898</v>
      </c>
      <c r="S2660" s="251" t="s">
        <v>8717</v>
      </c>
    </row>
    <row r="2661" spans="1:20">
      <c r="A2661" s="245" t="s">
        <v>6267</v>
      </c>
      <c r="B2661" s="245" t="s">
        <v>6268</v>
      </c>
      <c r="C2661" s="245" t="s">
        <v>6269</v>
      </c>
      <c r="D2661" s="245">
        <v>2017</v>
      </c>
      <c r="E2661" s="246">
        <v>43809</v>
      </c>
      <c r="F2661" s="245" t="s">
        <v>6848</v>
      </c>
      <c r="G2661" s="251" t="s">
        <v>8424</v>
      </c>
      <c r="H2661" s="251" t="s">
        <v>8191</v>
      </c>
      <c r="I2661" s="249">
        <v>4000</v>
      </c>
      <c r="J2661" s="249">
        <v>62</v>
      </c>
      <c r="K2661" s="250">
        <v>1.6783592360108759</v>
      </c>
      <c r="L2661" s="251" t="s">
        <v>7730</v>
      </c>
      <c r="M2661" s="251" t="s">
        <v>6898</v>
      </c>
      <c r="S2661" s="251" t="s">
        <v>8717</v>
      </c>
    </row>
    <row r="2662" spans="1:20">
      <c r="A2662" s="245" t="s">
        <v>6267</v>
      </c>
      <c r="B2662" s="245" t="s">
        <v>6268</v>
      </c>
      <c r="C2662" s="245" t="s">
        <v>6269</v>
      </c>
      <c r="D2662" s="245">
        <v>2017</v>
      </c>
      <c r="E2662" s="246">
        <v>43809</v>
      </c>
      <c r="F2662" s="245" t="s">
        <v>6404</v>
      </c>
      <c r="G2662" s="251" t="s">
        <v>8425</v>
      </c>
      <c r="H2662" s="251" t="s">
        <v>8191</v>
      </c>
      <c r="I2662" s="249">
        <v>4748</v>
      </c>
      <c r="J2662" s="249">
        <v>67</v>
      </c>
      <c r="K2662" s="250">
        <v>1.5786516293560044</v>
      </c>
      <c r="L2662" s="251" t="s">
        <v>7730</v>
      </c>
      <c r="M2662" s="251" t="s">
        <v>6898</v>
      </c>
      <c r="S2662" s="251" t="s">
        <v>8717</v>
      </c>
    </row>
    <row r="2663" spans="1:20">
      <c r="A2663" s="245" t="s">
        <v>6267</v>
      </c>
      <c r="B2663" s="245" t="s">
        <v>6268</v>
      </c>
      <c r="C2663" s="245" t="s">
        <v>6269</v>
      </c>
      <c r="D2663" s="245">
        <v>2017</v>
      </c>
      <c r="E2663" s="246">
        <v>43809</v>
      </c>
      <c r="F2663" s="245" t="s">
        <v>6377</v>
      </c>
      <c r="G2663" s="251" t="s">
        <v>8426</v>
      </c>
      <c r="H2663" s="251" t="s">
        <v>8191</v>
      </c>
      <c r="I2663" s="249">
        <v>4612</v>
      </c>
      <c r="J2663" s="249">
        <v>67</v>
      </c>
      <c r="K2663" s="250">
        <v>1.5334333013036843</v>
      </c>
      <c r="L2663" s="251" t="s">
        <v>7730</v>
      </c>
      <c r="M2663" s="251" t="s">
        <v>7729</v>
      </c>
      <c r="S2663" s="251" t="s">
        <v>8714</v>
      </c>
      <c r="T2663" s="251" t="s">
        <v>8714</v>
      </c>
    </row>
    <row r="2664" spans="1:20">
      <c r="A2664" s="245" t="s">
        <v>6267</v>
      </c>
      <c r="B2664" s="245" t="s">
        <v>6268</v>
      </c>
      <c r="C2664" s="245" t="s">
        <v>6269</v>
      </c>
      <c r="D2664" s="245">
        <v>2017</v>
      </c>
      <c r="E2664" s="246">
        <v>43809</v>
      </c>
      <c r="F2664" s="245" t="s">
        <v>6307</v>
      </c>
      <c r="G2664" s="251" t="s">
        <v>5928</v>
      </c>
      <c r="H2664" s="251" t="s">
        <v>8191</v>
      </c>
      <c r="I2664" s="249">
        <v>5680</v>
      </c>
      <c r="J2664" s="249">
        <v>71</v>
      </c>
      <c r="K2664" s="250">
        <v>1.5869867089863123</v>
      </c>
      <c r="L2664" s="251" t="s">
        <v>7730</v>
      </c>
      <c r="M2664" s="251" t="s">
        <v>7729</v>
      </c>
      <c r="S2664" s="251" t="s">
        <v>8711</v>
      </c>
      <c r="T2664" s="251" t="s">
        <v>8711</v>
      </c>
    </row>
    <row r="2665" spans="1:20">
      <c r="A2665" s="245" t="s">
        <v>6267</v>
      </c>
      <c r="B2665" s="245" t="s">
        <v>6268</v>
      </c>
      <c r="C2665" s="245" t="s">
        <v>6269</v>
      </c>
      <c r="D2665" s="245">
        <v>2017</v>
      </c>
      <c r="E2665" s="246">
        <v>43809</v>
      </c>
      <c r="F2665" s="245" t="s">
        <v>6406</v>
      </c>
      <c r="G2665" s="251" t="s">
        <v>8427</v>
      </c>
      <c r="H2665" s="251" t="s">
        <v>8191</v>
      </c>
      <c r="I2665" s="249">
        <v>5422</v>
      </c>
      <c r="J2665" s="249">
        <v>70</v>
      </c>
      <c r="K2665" s="250">
        <v>1.5807580174927112</v>
      </c>
      <c r="L2665" s="251" t="s">
        <v>7730</v>
      </c>
      <c r="M2665" s="251" t="s">
        <v>7729</v>
      </c>
      <c r="S2665" s="251" t="s">
        <v>8711</v>
      </c>
      <c r="T2665" s="251" t="s">
        <v>8711</v>
      </c>
    </row>
    <row r="2666" spans="1:20">
      <c r="A2666" s="245" t="s">
        <v>6267</v>
      </c>
      <c r="B2666" s="245" t="s">
        <v>6268</v>
      </c>
      <c r="C2666" s="245" t="s">
        <v>6269</v>
      </c>
      <c r="D2666" s="245">
        <v>2017</v>
      </c>
      <c r="E2666" s="246">
        <v>43809</v>
      </c>
      <c r="F2666" s="245" t="s">
        <v>7149</v>
      </c>
      <c r="G2666" s="251" t="s">
        <v>8428</v>
      </c>
      <c r="H2666" s="251" t="s">
        <v>8191</v>
      </c>
      <c r="I2666" s="249">
        <v>4974</v>
      </c>
      <c r="J2666" s="249">
        <v>67</v>
      </c>
      <c r="K2666" s="250">
        <v>1.6537938509723602</v>
      </c>
      <c r="L2666" s="251" t="s">
        <v>7730</v>
      </c>
      <c r="M2666" s="251" t="s">
        <v>6898</v>
      </c>
      <c r="S2666" s="251" t="s">
        <v>8717</v>
      </c>
    </row>
    <row r="2667" spans="1:20">
      <c r="A2667" s="245" t="s">
        <v>6267</v>
      </c>
      <c r="B2667" s="245" t="s">
        <v>6268</v>
      </c>
      <c r="C2667" s="245" t="s">
        <v>6269</v>
      </c>
      <c r="D2667" s="245">
        <v>2017</v>
      </c>
      <c r="E2667" s="246">
        <v>43809</v>
      </c>
      <c r="F2667" s="245" t="s">
        <v>6362</v>
      </c>
      <c r="G2667" s="251" t="s">
        <v>8429</v>
      </c>
      <c r="H2667" s="251" t="s">
        <v>8191</v>
      </c>
      <c r="I2667" s="249">
        <v>5490</v>
      </c>
      <c r="J2667" s="249">
        <v>69</v>
      </c>
      <c r="K2667" s="250">
        <v>1.6711870907646365</v>
      </c>
      <c r="L2667" s="251" t="s">
        <v>7730</v>
      </c>
      <c r="M2667" s="251" t="s">
        <v>7729</v>
      </c>
      <c r="S2667" s="251" t="s">
        <v>8714</v>
      </c>
      <c r="T2667" s="251" t="s">
        <v>8714</v>
      </c>
    </row>
    <row r="2668" spans="1:20">
      <c r="A2668" s="245" t="s">
        <v>6267</v>
      </c>
      <c r="B2668" s="245" t="s">
        <v>6268</v>
      </c>
      <c r="C2668" s="245" t="s">
        <v>6269</v>
      </c>
      <c r="D2668" s="245">
        <v>2017</v>
      </c>
      <c r="E2668" s="246">
        <v>43809</v>
      </c>
      <c r="F2668" s="245" t="s">
        <v>6737</v>
      </c>
      <c r="G2668" s="251" t="s">
        <v>8430</v>
      </c>
      <c r="H2668" s="251" t="s">
        <v>8191</v>
      </c>
      <c r="I2668" s="249">
        <v>5352</v>
      </c>
      <c r="J2668" s="249">
        <v>69</v>
      </c>
      <c r="K2668" s="250">
        <v>1.6291791092481485</v>
      </c>
      <c r="L2668" s="251" t="s">
        <v>7730</v>
      </c>
      <c r="M2668" s="251" t="s">
        <v>7729</v>
      </c>
      <c r="S2668" s="251" t="s">
        <v>8711</v>
      </c>
      <c r="T2668" s="251" t="s">
        <v>8711</v>
      </c>
    </row>
    <row r="2669" spans="1:20">
      <c r="A2669" s="245" t="s">
        <v>6267</v>
      </c>
      <c r="B2669" s="245" t="s">
        <v>6268</v>
      </c>
      <c r="C2669" s="245" t="s">
        <v>6269</v>
      </c>
      <c r="D2669" s="245">
        <v>2017</v>
      </c>
      <c r="E2669" s="246">
        <v>43809</v>
      </c>
      <c r="F2669" s="245" t="s">
        <v>6546</v>
      </c>
      <c r="G2669" s="251" t="s">
        <v>8431</v>
      </c>
      <c r="H2669" s="251" t="s">
        <v>8191</v>
      </c>
      <c r="I2669" s="249">
        <v>5280</v>
      </c>
      <c r="J2669" s="249">
        <v>68</v>
      </c>
      <c r="K2669" s="250">
        <v>1.6792184001628334</v>
      </c>
      <c r="L2669" s="251" t="s">
        <v>7730</v>
      </c>
      <c r="M2669" s="251" t="s">
        <v>7729</v>
      </c>
      <c r="S2669" s="251" t="s">
        <v>8711</v>
      </c>
      <c r="T2669" s="251" t="s">
        <v>8711</v>
      </c>
    </row>
    <row r="2670" spans="1:20">
      <c r="A2670" s="245" t="s">
        <v>6267</v>
      </c>
      <c r="B2670" s="245" t="s">
        <v>6268</v>
      </c>
      <c r="C2670" s="245" t="s">
        <v>6269</v>
      </c>
      <c r="D2670" s="245">
        <v>2017</v>
      </c>
      <c r="E2670" s="246">
        <v>43809</v>
      </c>
      <c r="F2670" s="245" t="s">
        <v>7251</v>
      </c>
      <c r="G2670" s="251" t="s">
        <v>8432</v>
      </c>
      <c r="H2670" s="251" t="s">
        <v>8191</v>
      </c>
      <c r="I2670" s="249">
        <v>3726</v>
      </c>
      <c r="J2670" s="249">
        <v>64</v>
      </c>
      <c r="K2670" s="250">
        <v>1.421356201171875</v>
      </c>
      <c r="L2670" s="251" t="s">
        <v>7730</v>
      </c>
      <c r="N2670" s="245" t="s">
        <v>6278</v>
      </c>
    </row>
    <row r="2671" spans="1:20">
      <c r="A2671" s="245" t="s">
        <v>6267</v>
      </c>
      <c r="B2671" s="245" t="s">
        <v>6268</v>
      </c>
      <c r="C2671" s="245" t="s">
        <v>6269</v>
      </c>
      <c r="D2671" s="245">
        <v>2017</v>
      </c>
      <c r="E2671" s="246">
        <v>43809</v>
      </c>
      <c r="F2671" s="245" t="s">
        <v>6848</v>
      </c>
      <c r="G2671" s="251" t="s">
        <v>8433</v>
      </c>
      <c r="H2671" s="251" t="s">
        <v>8191</v>
      </c>
      <c r="I2671" s="249">
        <v>4346</v>
      </c>
      <c r="J2671" s="249">
        <v>65</v>
      </c>
      <c r="K2671" s="250">
        <v>1.582521620391443</v>
      </c>
      <c r="L2671" s="251" t="s">
        <v>7730</v>
      </c>
      <c r="M2671" s="251" t="s">
        <v>6898</v>
      </c>
      <c r="S2671" s="251" t="s">
        <v>8717</v>
      </c>
    </row>
    <row r="2672" spans="1:20">
      <c r="A2672" s="245" t="s">
        <v>6267</v>
      </c>
      <c r="B2672" s="245" t="s">
        <v>6268</v>
      </c>
      <c r="C2672" s="245" t="s">
        <v>6269</v>
      </c>
      <c r="D2672" s="245">
        <v>2017</v>
      </c>
      <c r="E2672" s="246">
        <v>43809</v>
      </c>
      <c r="F2672" s="245" t="s">
        <v>6496</v>
      </c>
      <c r="G2672" s="251" t="s">
        <v>8434</v>
      </c>
      <c r="H2672" s="251" t="s">
        <v>8191</v>
      </c>
      <c r="I2672" s="249">
        <v>5950</v>
      </c>
      <c r="J2672" s="249">
        <v>71</v>
      </c>
      <c r="K2672" s="250">
        <v>1.6624244574768587</v>
      </c>
      <c r="L2672" s="251" t="s">
        <v>7730</v>
      </c>
      <c r="M2672" s="251" t="s">
        <v>7729</v>
      </c>
      <c r="S2672" s="251" t="s">
        <v>8711</v>
      </c>
      <c r="T2672" s="251" t="s">
        <v>8711</v>
      </c>
    </row>
    <row r="2673" spans="1:20">
      <c r="A2673" s="245" t="s">
        <v>6267</v>
      </c>
      <c r="B2673" s="245" t="s">
        <v>6268</v>
      </c>
      <c r="C2673" s="245" t="s">
        <v>6269</v>
      </c>
      <c r="D2673" s="245">
        <v>2017</v>
      </c>
      <c r="E2673" s="246">
        <v>43809</v>
      </c>
      <c r="F2673" s="245" t="s">
        <v>7344</v>
      </c>
      <c r="G2673" s="251" t="s">
        <v>8435</v>
      </c>
      <c r="H2673" s="251" t="s">
        <v>8191</v>
      </c>
      <c r="I2673" s="249">
        <v>4900</v>
      </c>
      <c r="J2673" s="249">
        <v>68</v>
      </c>
      <c r="K2673" s="250">
        <v>1.5583655607571749</v>
      </c>
      <c r="L2673" s="251" t="s">
        <v>7730</v>
      </c>
      <c r="M2673" s="251" t="s">
        <v>6898</v>
      </c>
      <c r="S2673" s="251" t="s">
        <v>8717</v>
      </c>
    </row>
    <row r="2674" spans="1:20">
      <c r="A2674" s="245" t="s">
        <v>6267</v>
      </c>
      <c r="B2674" s="245" t="s">
        <v>6268</v>
      </c>
      <c r="C2674" s="245" t="s">
        <v>6269</v>
      </c>
      <c r="D2674" s="245">
        <v>2017</v>
      </c>
      <c r="E2674" s="246">
        <v>43809</v>
      </c>
      <c r="F2674" s="245" t="s">
        <v>6412</v>
      </c>
      <c r="G2674" s="251" t="s">
        <v>8436</v>
      </c>
      <c r="H2674" s="251" t="s">
        <v>8191</v>
      </c>
      <c r="I2674" s="249">
        <v>4370</v>
      </c>
      <c r="J2674" s="249">
        <v>64</v>
      </c>
      <c r="K2674" s="250">
        <v>1.667022705078125</v>
      </c>
      <c r="L2674" s="251" t="s">
        <v>7730</v>
      </c>
      <c r="M2674" s="251" t="s">
        <v>6898</v>
      </c>
      <c r="S2674" s="251" t="s">
        <v>8717</v>
      </c>
    </row>
    <row r="2675" spans="1:20">
      <c r="A2675" s="245" t="s">
        <v>6267</v>
      </c>
      <c r="B2675" s="245" t="s">
        <v>6268</v>
      </c>
      <c r="C2675" s="245" t="s">
        <v>6269</v>
      </c>
      <c r="D2675" s="245">
        <v>2017</v>
      </c>
      <c r="E2675" s="246">
        <v>43809</v>
      </c>
      <c r="F2675" s="245" t="s">
        <v>6960</v>
      </c>
      <c r="G2675" s="251" t="s">
        <v>8437</v>
      </c>
      <c r="H2675" s="251" t="s">
        <v>8191</v>
      </c>
      <c r="I2675" s="249">
        <v>4044</v>
      </c>
      <c r="J2675" s="249">
        <v>64</v>
      </c>
      <c r="K2675" s="250">
        <v>1.54266357421875</v>
      </c>
      <c r="L2675" s="251" t="s">
        <v>7730</v>
      </c>
      <c r="M2675" s="251" t="s">
        <v>6898</v>
      </c>
      <c r="S2675" s="251" t="s">
        <v>8717</v>
      </c>
    </row>
    <row r="2676" spans="1:20">
      <c r="A2676" s="245" t="s">
        <v>6267</v>
      </c>
      <c r="B2676" s="245" t="s">
        <v>6268</v>
      </c>
      <c r="C2676" s="245" t="s">
        <v>6269</v>
      </c>
      <c r="D2676" s="245">
        <v>2017</v>
      </c>
      <c r="E2676" s="246">
        <v>43809</v>
      </c>
      <c r="F2676" s="245" t="s">
        <v>6356</v>
      </c>
      <c r="G2676" s="251" t="s">
        <v>8438</v>
      </c>
      <c r="H2676" s="251" t="s">
        <v>8191</v>
      </c>
      <c r="I2676" s="249">
        <v>3700</v>
      </c>
      <c r="J2676" s="249">
        <v>62</v>
      </c>
      <c r="K2676" s="250">
        <v>1.5524822933100602</v>
      </c>
      <c r="L2676" s="251" t="s">
        <v>7730</v>
      </c>
      <c r="M2676" s="251" t="s">
        <v>6898</v>
      </c>
      <c r="S2676" s="251" t="s">
        <v>8717</v>
      </c>
    </row>
    <row r="2677" spans="1:20">
      <c r="A2677" s="245" t="s">
        <v>6267</v>
      </c>
      <c r="B2677" s="245" t="s">
        <v>6268</v>
      </c>
      <c r="C2677" s="245" t="s">
        <v>6269</v>
      </c>
      <c r="D2677" s="245">
        <v>2017</v>
      </c>
      <c r="E2677" s="246">
        <v>43809</v>
      </c>
      <c r="F2677" s="245" t="s">
        <v>6275</v>
      </c>
      <c r="G2677" s="251" t="s">
        <v>8439</v>
      </c>
      <c r="H2677" s="251" t="s">
        <v>8191</v>
      </c>
      <c r="I2677" s="249">
        <v>4782</v>
      </c>
      <c r="J2677" s="249">
        <v>69</v>
      </c>
      <c r="K2677" s="250">
        <v>1.4556678812452628</v>
      </c>
      <c r="L2677" s="251" t="s">
        <v>7730</v>
      </c>
      <c r="M2677" s="251" t="s">
        <v>6898</v>
      </c>
      <c r="S2677" s="251" t="s">
        <v>8717</v>
      </c>
    </row>
    <row r="2678" spans="1:20">
      <c r="A2678" s="245" t="s">
        <v>6267</v>
      </c>
      <c r="B2678" s="245" t="s">
        <v>6268</v>
      </c>
      <c r="C2678" s="245" t="s">
        <v>6269</v>
      </c>
      <c r="D2678" s="245">
        <v>2017</v>
      </c>
      <c r="E2678" s="246">
        <v>43809</v>
      </c>
      <c r="F2678" s="245" t="s">
        <v>6986</v>
      </c>
      <c r="G2678" s="251" t="s">
        <v>6112</v>
      </c>
      <c r="H2678" s="251" t="s">
        <v>8191</v>
      </c>
      <c r="I2678" s="249">
        <v>5916</v>
      </c>
      <c r="J2678" s="249">
        <v>71</v>
      </c>
      <c r="K2678" s="250">
        <v>1.6529248891484196</v>
      </c>
      <c r="L2678" s="251" t="s">
        <v>7730</v>
      </c>
      <c r="M2678" s="251" t="s">
        <v>7729</v>
      </c>
      <c r="S2678" s="251" t="s">
        <v>8714</v>
      </c>
      <c r="T2678" s="251" t="s">
        <v>8714</v>
      </c>
    </row>
    <row r="2679" spans="1:20">
      <c r="A2679" s="245" t="s">
        <v>6267</v>
      </c>
      <c r="B2679" s="245" t="s">
        <v>6268</v>
      </c>
      <c r="C2679" s="245" t="s">
        <v>6269</v>
      </c>
      <c r="D2679" s="245">
        <v>2017</v>
      </c>
      <c r="E2679" s="246">
        <v>43809</v>
      </c>
      <c r="F2679" s="245" t="s">
        <v>6346</v>
      </c>
      <c r="G2679" s="251" t="s">
        <v>8440</v>
      </c>
      <c r="H2679" s="251" t="s">
        <v>8191</v>
      </c>
      <c r="I2679" s="249">
        <v>5800</v>
      </c>
      <c r="J2679" s="249">
        <v>72</v>
      </c>
      <c r="K2679" s="250">
        <v>1.5539266117969821</v>
      </c>
      <c r="L2679" s="251" t="s">
        <v>7730</v>
      </c>
      <c r="M2679" s="251" t="s">
        <v>7729</v>
      </c>
      <c r="S2679" s="251" t="s">
        <v>8711</v>
      </c>
      <c r="T2679" s="251" t="s">
        <v>8711</v>
      </c>
    </row>
    <row r="2680" spans="1:20">
      <c r="A2680" s="245" t="s">
        <v>6267</v>
      </c>
      <c r="B2680" s="245" t="s">
        <v>6268</v>
      </c>
      <c r="C2680" s="245" t="s">
        <v>6269</v>
      </c>
      <c r="D2680" s="245">
        <v>2017</v>
      </c>
      <c r="E2680" s="246">
        <v>43809</v>
      </c>
      <c r="F2680" s="245" t="s">
        <v>6464</v>
      </c>
      <c r="G2680" s="251" t="s">
        <v>8441</v>
      </c>
      <c r="H2680" s="251" t="s">
        <v>8191</v>
      </c>
      <c r="I2680" s="249">
        <v>4330</v>
      </c>
      <c r="J2680" s="249">
        <v>65</v>
      </c>
      <c r="K2680" s="250">
        <v>1.5766954938552573</v>
      </c>
      <c r="L2680" s="251" t="s">
        <v>7730</v>
      </c>
      <c r="M2680" s="251" t="s">
        <v>6898</v>
      </c>
      <c r="S2680" s="251" t="s">
        <v>8717</v>
      </c>
    </row>
    <row r="2681" spans="1:20">
      <c r="A2681" s="245" t="s">
        <v>6267</v>
      </c>
      <c r="B2681" s="245" t="s">
        <v>6268</v>
      </c>
      <c r="C2681" s="245" t="s">
        <v>6269</v>
      </c>
      <c r="D2681" s="245">
        <v>2017</v>
      </c>
      <c r="E2681" s="246">
        <v>43809</v>
      </c>
      <c r="F2681" s="245" t="s">
        <v>6468</v>
      </c>
      <c r="G2681" s="251" t="s">
        <v>8442</v>
      </c>
      <c r="H2681" s="251" t="s">
        <v>8191</v>
      </c>
      <c r="I2681" s="249">
        <v>4044</v>
      </c>
      <c r="J2681" s="249">
        <v>64</v>
      </c>
      <c r="K2681" s="250">
        <v>1.54266357421875</v>
      </c>
      <c r="L2681" s="251" t="s">
        <v>7730</v>
      </c>
      <c r="M2681" s="251" t="s">
        <v>6898</v>
      </c>
      <c r="S2681" s="251" t="s">
        <v>8717</v>
      </c>
    </row>
    <row r="2682" spans="1:20">
      <c r="A2682" s="245" t="s">
        <v>6267</v>
      </c>
      <c r="B2682" s="245" t="s">
        <v>6268</v>
      </c>
      <c r="C2682" s="245" t="s">
        <v>6269</v>
      </c>
      <c r="D2682" s="245">
        <v>2017</v>
      </c>
      <c r="E2682" s="246">
        <v>43809</v>
      </c>
      <c r="F2682" s="245" t="s">
        <v>6315</v>
      </c>
      <c r="G2682" s="251" t="s">
        <v>8443</v>
      </c>
      <c r="H2682" s="251" t="s">
        <v>8191</v>
      </c>
      <c r="I2682" s="249">
        <v>4692</v>
      </c>
      <c r="J2682" s="249">
        <v>66</v>
      </c>
      <c r="K2682" s="250">
        <v>1.6320227064028716</v>
      </c>
      <c r="L2682" s="251" t="s">
        <v>7730</v>
      </c>
      <c r="M2682" s="251" t="s">
        <v>7729</v>
      </c>
      <c r="S2682" s="251" t="s">
        <v>8711</v>
      </c>
      <c r="T2682" s="251" t="s">
        <v>8711</v>
      </c>
    </row>
    <row r="2683" spans="1:20">
      <c r="A2683" s="245" t="s">
        <v>6267</v>
      </c>
      <c r="B2683" s="245" t="s">
        <v>6268</v>
      </c>
      <c r="C2683" s="245" t="s">
        <v>6269</v>
      </c>
      <c r="D2683" s="245">
        <v>2017</v>
      </c>
      <c r="E2683" s="246">
        <v>43809</v>
      </c>
      <c r="F2683" s="245" t="s">
        <v>6525</v>
      </c>
      <c r="G2683" s="251" t="s">
        <v>8444</v>
      </c>
      <c r="H2683" s="251" t="s">
        <v>8191</v>
      </c>
      <c r="I2683" s="249">
        <v>4432</v>
      </c>
      <c r="J2683" s="249">
        <v>64</v>
      </c>
      <c r="K2683" s="250">
        <v>1.690673828125</v>
      </c>
      <c r="L2683" s="251" t="s">
        <v>7730</v>
      </c>
      <c r="M2683" s="251" t="s">
        <v>6898</v>
      </c>
      <c r="S2683" s="251" t="s">
        <v>8717</v>
      </c>
    </row>
    <row r="2684" spans="1:20">
      <c r="A2684" s="245" t="s">
        <v>6267</v>
      </c>
      <c r="B2684" s="245" t="s">
        <v>6268</v>
      </c>
      <c r="C2684" s="245" t="s">
        <v>6269</v>
      </c>
      <c r="D2684" s="245">
        <v>2017</v>
      </c>
      <c r="E2684" s="246">
        <v>43809</v>
      </c>
      <c r="F2684" s="245" t="s">
        <v>6720</v>
      </c>
      <c r="G2684" s="251" t="s">
        <v>8445</v>
      </c>
      <c r="H2684" s="251" t="s">
        <v>8191</v>
      </c>
      <c r="I2684" s="249">
        <v>3550</v>
      </c>
      <c r="J2684" s="249">
        <v>61</v>
      </c>
      <c r="K2684" s="250">
        <v>1.5640075601041499</v>
      </c>
      <c r="L2684" s="251" t="s">
        <v>7730</v>
      </c>
      <c r="M2684" s="251" t="s">
        <v>6898</v>
      </c>
      <c r="S2684" s="251" t="s">
        <v>8717</v>
      </c>
    </row>
    <row r="2685" spans="1:20">
      <c r="A2685" s="245" t="s">
        <v>6267</v>
      </c>
      <c r="B2685" s="245" t="s">
        <v>6268</v>
      </c>
      <c r="C2685" s="245" t="s">
        <v>6269</v>
      </c>
      <c r="D2685" s="245">
        <v>2017</v>
      </c>
      <c r="E2685" s="246">
        <v>43809</v>
      </c>
      <c r="F2685" s="245" t="s">
        <v>6720</v>
      </c>
      <c r="G2685" s="251" t="s">
        <v>8446</v>
      </c>
      <c r="H2685" s="251" t="s">
        <v>8191</v>
      </c>
      <c r="I2685" s="249">
        <v>3650</v>
      </c>
      <c r="J2685" s="249">
        <v>63</v>
      </c>
      <c r="K2685" s="250">
        <v>1.4597255715925406</v>
      </c>
      <c r="L2685" s="251" t="s">
        <v>7730</v>
      </c>
      <c r="M2685" s="251" t="s">
        <v>8712</v>
      </c>
      <c r="S2685" s="251" t="s">
        <v>5923</v>
      </c>
      <c r="T2685" s="251" t="s">
        <v>5923</v>
      </c>
    </row>
    <row r="2686" spans="1:20">
      <c r="A2686" s="245" t="s">
        <v>6267</v>
      </c>
      <c r="B2686" s="245" t="s">
        <v>6268</v>
      </c>
      <c r="C2686" s="245" t="s">
        <v>6269</v>
      </c>
      <c r="D2686" s="245">
        <v>2017</v>
      </c>
      <c r="E2686" s="246">
        <v>43809</v>
      </c>
      <c r="F2686" s="245" t="s">
        <v>6354</v>
      </c>
      <c r="G2686" s="251" t="s">
        <v>8447</v>
      </c>
      <c r="H2686" s="251" t="s">
        <v>8191</v>
      </c>
      <c r="I2686" s="249">
        <v>3742</v>
      </c>
      <c r="J2686" s="249">
        <v>62</v>
      </c>
      <c r="K2686" s="250">
        <v>1.5701050652881743</v>
      </c>
      <c r="L2686" s="251" t="s">
        <v>7730</v>
      </c>
      <c r="M2686" s="251" t="s">
        <v>6898</v>
      </c>
      <c r="S2686" s="251" t="s">
        <v>8717</v>
      </c>
    </row>
    <row r="2687" spans="1:20">
      <c r="A2687" s="245" t="s">
        <v>6267</v>
      </c>
      <c r="B2687" s="245" t="s">
        <v>6268</v>
      </c>
      <c r="C2687" s="245" t="s">
        <v>6269</v>
      </c>
      <c r="D2687" s="245">
        <v>2017</v>
      </c>
      <c r="E2687" s="246">
        <v>43809</v>
      </c>
      <c r="F2687" s="245" t="s">
        <v>6475</v>
      </c>
      <c r="G2687" s="251" t="s">
        <v>8448</v>
      </c>
      <c r="H2687" s="251" t="s">
        <v>8191</v>
      </c>
      <c r="I2687" s="249">
        <v>3446</v>
      </c>
      <c r="J2687" s="249">
        <v>60</v>
      </c>
      <c r="K2687" s="250">
        <v>1.5953703703703703</v>
      </c>
      <c r="L2687" s="251" t="s">
        <v>7730</v>
      </c>
      <c r="M2687" s="251" t="s">
        <v>6898</v>
      </c>
      <c r="S2687" s="251" t="s">
        <v>8717</v>
      </c>
    </row>
    <row r="2688" spans="1:20">
      <c r="A2688" s="245" t="s">
        <v>6267</v>
      </c>
      <c r="B2688" s="245" t="s">
        <v>6268</v>
      </c>
      <c r="C2688" s="245" t="s">
        <v>6269</v>
      </c>
      <c r="D2688" s="245">
        <v>2017</v>
      </c>
      <c r="E2688" s="246">
        <v>43809</v>
      </c>
      <c r="F2688" s="245" t="s">
        <v>6404</v>
      </c>
      <c r="G2688" s="251" t="s">
        <v>8449</v>
      </c>
      <c r="H2688" s="251" t="s">
        <v>8191</v>
      </c>
      <c r="I2688" s="249">
        <v>5024</v>
      </c>
      <c r="J2688" s="249">
        <v>69</v>
      </c>
      <c r="K2688" s="250">
        <v>1.5293340517306984</v>
      </c>
      <c r="L2688" s="251" t="s">
        <v>7730</v>
      </c>
      <c r="M2688" s="251" t="s">
        <v>6898</v>
      </c>
      <c r="S2688" s="251" t="s">
        <v>8717</v>
      </c>
    </row>
    <row r="2689" spans="1:20">
      <c r="A2689" s="245" t="s">
        <v>6267</v>
      </c>
      <c r="B2689" s="245" t="s">
        <v>6268</v>
      </c>
      <c r="C2689" s="245" t="s">
        <v>6269</v>
      </c>
      <c r="D2689" s="245">
        <v>2017</v>
      </c>
      <c r="E2689" s="246">
        <v>43809</v>
      </c>
      <c r="F2689" s="245" t="s">
        <v>6680</v>
      </c>
      <c r="G2689" s="251" t="s">
        <v>8450</v>
      </c>
      <c r="H2689" s="251" t="s">
        <v>8191</v>
      </c>
      <c r="I2689" s="249">
        <v>3976</v>
      </c>
      <c r="J2689" s="249">
        <v>64</v>
      </c>
      <c r="K2689" s="250">
        <v>1.5167236328125</v>
      </c>
      <c r="L2689" s="251" t="s">
        <v>7730</v>
      </c>
      <c r="M2689" s="251" t="s">
        <v>6898</v>
      </c>
      <c r="S2689" s="251" t="s">
        <v>8717</v>
      </c>
    </row>
    <row r="2690" spans="1:20">
      <c r="A2690" s="245" t="s">
        <v>6267</v>
      </c>
      <c r="B2690" s="245" t="s">
        <v>6268</v>
      </c>
      <c r="C2690" s="245" t="s">
        <v>6269</v>
      </c>
      <c r="D2690" s="245">
        <v>2017</v>
      </c>
      <c r="E2690" s="246">
        <v>43809</v>
      </c>
      <c r="F2690" s="245" t="s">
        <v>6512</v>
      </c>
      <c r="G2690" s="251" t="s">
        <v>8451</v>
      </c>
      <c r="H2690" s="251" t="s">
        <v>8191</v>
      </c>
      <c r="I2690" s="249">
        <v>2816</v>
      </c>
      <c r="J2690" s="249">
        <v>58</v>
      </c>
      <c r="K2690" s="250">
        <v>1.4432736069539547</v>
      </c>
      <c r="L2690" s="251" t="s">
        <v>6273</v>
      </c>
    </row>
    <row r="2691" spans="1:20">
      <c r="A2691" s="245" t="s">
        <v>6267</v>
      </c>
      <c r="B2691" s="245" t="s">
        <v>6268</v>
      </c>
      <c r="C2691" s="245" t="s">
        <v>6269</v>
      </c>
      <c r="D2691" s="245">
        <v>2017</v>
      </c>
      <c r="E2691" s="246">
        <v>43809</v>
      </c>
      <c r="F2691" s="245" t="s">
        <v>6332</v>
      </c>
      <c r="G2691" s="251" t="s">
        <v>8452</v>
      </c>
      <c r="H2691" s="251" t="s">
        <v>8191</v>
      </c>
      <c r="I2691" s="249">
        <v>4270</v>
      </c>
      <c r="J2691" s="249">
        <v>66</v>
      </c>
      <c r="K2691" s="250">
        <v>1.4852380554859894</v>
      </c>
      <c r="L2691" s="251" t="s">
        <v>7730</v>
      </c>
      <c r="M2691" s="251" t="s">
        <v>6898</v>
      </c>
      <c r="S2691" s="251" t="s">
        <v>8717</v>
      </c>
    </row>
    <row r="2692" spans="1:20">
      <c r="A2692" s="245" t="s">
        <v>6267</v>
      </c>
      <c r="B2692" s="245" t="s">
        <v>6268</v>
      </c>
      <c r="C2692" s="245" t="s">
        <v>6269</v>
      </c>
      <c r="D2692" s="245">
        <v>2017</v>
      </c>
      <c r="E2692" s="246">
        <v>43809</v>
      </c>
      <c r="F2692" s="245" t="s">
        <v>6963</v>
      </c>
      <c r="G2692" s="251" t="s">
        <v>8453</v>
      </c>
      <c r="H2692" s="251" t="s">
        <v>8191</v>
      </c>
      <c r="I2692" s="249">
        <v>2926</v>
      </c>
      <c r="J2692" s="249">
        <v>58</v>
      </c>
      <c r="K2692" s="250">
        <v>1.4996514822255935</v>
      </c>
      <c r="L2692" s="251" t="s">
        <v>7730</v>
      </c>
      <c r="M2692" s="251" t="s">
        <v>6898</v>
      </c>
      <c r="S2692" s="251" t="s">
        <v>8717</v>
      </c>
    </row>
    <row r="2693" spans="1:20">
      <c r="A2693" s="245" t="s">
        <v>6267</v>
      </c>
      <c r="B2693" s="245" t="s">
        <v>6268</v>
      </c>
      <c r="C2693" s="245" t="s">
        <v>6269</v>
      </c>
      <c r="D2693" s="245">
        <v>2017</v>
      </c>
      <c r="E2693" s="246">
        <v>43809</v>
      </c>
      <c r="F2693" s="245" t="s">
        <v>6914</v>
      </c>
      <c r="G2693" s="251" t="s">
        <v>8454</v>
      </c>
      <c r="H2693" s="251" t="s">
        <v>8191</v>
      </c>
      <c r="I2693" s="249">
        <v>3030</v>
      </c>
      <c r="J2693" s="249">
        <v>59</v>
      </c>
      <c r="K2693" s="250">
        <v>1.4753212353746001</v>
      </c>
      <c r="L2693" s="251" t="s">
        <v>7730</v>
      </c>
      <c r="M2693" s="251" t="s">
        <v>6898</v>
      </c>
      <c r="S2693" s="251" t="s">
        <v>8717</v>
      </c>
    </row>
    <row r="2694" spans="1:20">
      <c r="A2694" s="245" t="s">
        <v>6267</v>
      </c>
      <c r="B2694" s="245" t="s">
        <v>6268</v>
      </c>
      <c r="C2694" s="245" t="s">
        <v>6269</v>
      </c>
      <c r="D2694" s="245">
        <v>2017</v>
      </c>
      <c r="E2694" s="246">
        <v>43809</v>
      </c>
      <c r="F2694" s="245" t="s">
        <v>6607</v>
      </c>
      <c r="G2694" s="251" t="s">
        <v>8455</v>
      </c>
      <c r="H2694" s="251" t="s">
        <v>8191</v>
      </c>
      <c r="I2694" s="249">
        <v>4510</v>
      </c>
      <c r="J2694" s="249">
        <v>65</v>
      </c>
      <c r="K2694" s="250">
        <v>1.6422394173873465</v>
      </c>
      <c r="L2694" s="251" t="s">
        <v>7730</v>
      </c>
      <c r="M2694" s="251" t="s">
        <v>6898</v>
      </c>
      <c r="S2694" s="251" t="s">
        <v>8717</v>
      </c>
    </row>
    <row r="2695" spans="1:20">
      <c r="A2695" s="245" t="s">
        <v>6267</v>
      </c>
      <c r="B2695" s="245" t="s">
        <v>6268</v>
      </c>
      <c r="C2695" s="245" t="s">
        <v>6269</v>
      </c>
      <c r="D2695" s="245">
        <v>2017</v>
      </c>
      <c r="E2695" s="246">
        <v>43809</v>
      </c>
      <c r="F2695" s="245" t="s">
        <v>7056</v>
      </c>
      <c r="G2695" s="251" t="s">
        <v>8456</v>
      </c>
      <c r="H2695" s="251" t="s">
        <v>8191</v>
      </c>
      <c r="I2695" s="249">
        <v>4254</v>
      </c>
      <c r="J2695" s="249">
        <v>64</v>
      </c>
      <c r="K2695" s="250">
        <v>1.622772216796875</v>
      </c>
      <c r="L2695" s="251" t="s">
        <v>7730</v>
      </c>
      <c r="M2695" s="251" t="s">
        <v>6898</v>
      </c>
      <c r="S2695" s="251" t="s">
        <v>8717</v>
      </c>
    </row>
    <row r="2696" spans="1:20">
      <c r="A2696" s="245" t="s">
        <v>6267</v>
      </c>
      <c r="B2696" s="245" t="s">
        <v>6268</v>
      </c>
      <c r="C2696" s="245" t="s">
        <v>6269</v>
      </c>
      <c r="D2696" s="245">
        <v>2017</v>
      </c>
      <c r="E2696" s="246">
        <v>43809</v>
      </c>
      <c r="F2696" s="245" t="s">
        <v>6986</v>
      </c>
      <c r="G2696" s="251" t="s">
        <v>8457</v>
      </c>
      <c r="H2696" s="251" t="s">
        <v>8191</v>
      </c>
      <c r="I2696" s="249">
        <v>4998</v>
      </c>
      <c r="J2696" s="249">
        <v>67</v>
      </c>
      <c r="K2696" s="250">
        <v>1.6617735559227698</v>
      </c>
      <c r="L2696" s="251" t="s">
        <v>7730</v>
      </c>
      <c r="M2696" s="251" t="s">
        <v>7729</v>
      </c>
      <c r="S2696" s="251" t="s">
        <v>8714</v>
      </c>
      <c r="T2696" s="251" t="s">
        <v>8714</v>
      </c>
    </row>
    <row r="2697" spans="1:20">
      <c r="A2697" s="245" t="s">
        <v>6267</v>
      </c>
      <c r="B2697" s="245" t="s">
        <v>6268</v>
      </c>
      <c r="C2697" s="245" t="s">
        <v>6269</v>
      </c>
      <c r="D2697" s="245">
        <v>2017</v>
      </c>
      <c r="E2697" s="246">
        <v>43809</v>
      </c>
      <c r="F2697" s="245" t="s">
        <v>6646</v>
      </c>
      <c r="G2697" s="251" t="s">
        <v>8458</v>
      </c>
      <c r="H2697" s="251" t="s">
        <v>8191</v>
      </c>
      <c r="I2697" s="249">
        <v>6100</v>
      </c>
      <c r="J2697" s="249">
        <v>72</v>
      </c>
      <c r="K2697" s="250">
        <v>1.6343021262002746</v>
      </c>
      <c r="L2697" s="251" t="s">
        <v>7730</v>
      </c>
      <c r="M2697" s="251" t="s">
        <v>7729</v>
      </c>
      <c r="S2697" s="251" t="s">
        <v>8711</v>
      </c>
      <c r="T2697" s="251" t="s">
        <v>8711</v>
      </c>
    </row>
    <row r="2698" spans="1:20">
      <c r="A2698" s="245" t="s">
        <v>6267</v>
      </c>
      <c r="B2698" s="245" t="s">
        <v>6268</v>
      </c>
      <c r="C2698" s="245" t="s">
        <v>6269</v>
      </c>
      <c r="D2698" s="245">
        <v>2017</v>
      </c>
      <c r="E2698" s="246">
        <v>43809</v>
      </c>
      <c r="F2698" s="245" t="s">
        <v>6744</v>
      </c>
      <c r="G2698" s="251" t="s">
        <v>8459</v>
      </c>
      <c r="H2698" s="251" t="s">
        <v>8191</v>
      </c>
      <c r="I2698" s="249">
        <v>3172</v>
      </c>
      <c r="J2698" s="249">
        <v>61</v>
      </c>
      <c r="K2698" s="250">
        <v>1.3974737973662994</v>
      </c>
      <c r="L2698" s="251" t="s">
        <v>7730</v>
      </c>
      <c r="M2698" s="251" t="s">
        <v>6898</v>
      </c>
      <c r="S2698" s="251" t="s">
        <v>8717</v>
      </c>
    </row>
    <row r="2699" spans="1:20">
      <c r="A2699" s="245" t="s">
        <v>6267</v>
      </c>
      <c r="B2699" s="245" t="s">
        <v>6268</v>
      </c>
      <c r="C2699" s="245" t="s">
        <v>6269</v>
      </c>
      <c r="D2699" s="245">
        <v>2017</v>
      </c>
      <c r="E2699" s="246">
        <v>43809</v>
      </c>
      <c r="F2699" s="245" t="s">
        <v>6422</v>
      </c>
      <c r="G2699" s="251" t="s">
        <v>8460</v>
      </c>
      <c r="H2699" s="251" t="s">
        <v>8191</v>
      </c>
      <c r="I2699" s="249">
        <v>4340</v>
      </c>
      <c r="J2699" s="249">
        <v>66</v>
      </c>
      <c r="K2699" s="250">
        <v>1.5095862203300221</v>
      </c>
      <c r="L2699" s="251" t="s">
        <v>7730</v>
      </c>
      <c r="M2699" s="251" t="s">
        <v>7729</v>
      </c>
      <c r="S2699" s="251" t="s">
        <v>8714</v>
      </c>
      <c r="T2699" s="251" t="s">
        <v>8714</v>
      </c>
    </row>
    <row r="2700" spans="1:20">
      <c r="A2700" s="245" t="s">
        <v>6267</v>
      </c>
      <c r="B2700" s="245" t="s">
        <v>6268</v>
      </c>
      <c r="C2700" s="245" t="s">
        <v>6269</v>
      </c>
      <c r="D2700" s="245">
        <v>2017</v>
      </c>
      <c r="E2700" s="246">
        <v>43809</v>
      </c>
      <c r="F2700" s="245" t="s">
        <v>6412</v>
      </c>
      <c r="G2700" s="251" t="s">
        <v>8461</v>
      </c>
      <c r="H2700" s="251" t="s">
        <v>8191</v>
      </c>
      <c r="I2700" s="249">
        <v>7952</v>
      </c>
      <c r="J2700" s="249">
        <v>77</v>
      </c>
      <c r="K2700" s="250">
        <v>1.7418237016820253</v>
      </c>
      <c r="L2700" s="251" t="s">
        <v>7730</v>
      </c>
      <c r="M2700" s="251" t="s">
        <v>7729</v>
      </c>
      <c r="S2700" s="251" t="s">
        <v>8711</v>
      </c>
      <c r="T2700" s="251" t="s">
        <v>8711</v>
      </c>
    </row>
    <row r="2701" spans="1:20">
      <c r="A2701" s="245" t="s">
        <v>6267</v>
      </c>
      <c r="B2701" s="245" t="s">
        <v>6268</v>
      </c>
      <c r="C2701" s="245" t="s">
        <v>6269</v>
      </c>
      <c r="D2701" s="245">
        <v>2017</v>
      </c>
      <c r="E2701" s="246">
        <v>43809</v>
      </c>
      <c r="F2701" s="245" t="s">
        <v>6720</v>
      </c>
      <c r="G2701" s="251" t="s">
        <v>8462</v>
      </c>
      <c r="H2701" s="251" t="s">
        <v>8191</v>
      </c>
      <c r="I2701" s="249">
        <v>4332</v>
      </c>
      <c r="J2701" s="249">
        <v>66</v>
      </c>
      <c r="K2701" s="250">
        <v>1.5068035729192752</v>
      </c>
      <c r="L2701" s="251" t="s">
        <v>7730</v>
      </c>
      <c r="M2701" s="251" t="s">
        <v>6898</v>
      </c>
      <c r="S2701" s="251" t="s">
        <v>8717</v>
      </c>
    </row>
    <row r="2702" spans="1:20">
      <c r="A2702" s="245" t="s">
        <v>6267</v>
      </c>
      <c r="B2702" s="245" t="s">
        <v>6268</v>
      </c>
      <c r="C2702" s="245" t="s">
        <v>6269</v>
      </c>
      <c r="D2702" s="245">
        <v>2017</v>
      </c>
      <c r="E2702" s="246">
        <v>43809</v>
      </c>
      <c r="F2702" s="245" t="s">
        <v>6418</v>
      </c>
      <c r="G2702" s="251" t="s">
        <v>8463</v>
      </c>
      <c r="H2702" s="251" t="s">
        <v>8191</v>
      </c>
      <c r="I2702" s="249">
        <v>4824</v>
      </c>
      <c r="J2702" s="249">
        <v>68</v>
      </c>
      <c r="K2702" s="250">
        <v>1.5341949928760432</v>
      </c>
      <c r="L2702" s="251" t="s">
        <v>7730</v>
      </c>
      <c r="M2702" s="251" t="s">
        <v>7729</v>
      </c>
      <c r="S2702" s="251" t="s">
        <v>8711</v>
      </c>
      <c r="T2702" s="251" t="s">
        <v>8711</v>
      </c>
    </row>
    <row r="2703" spans="1:20">
      <c r="A2703" s="245" t="s">
        <v>6267</v>
      </c>
      <c r="B2703" s="245" t="s">
        <v>6268</v>
      </c>
      <c r="C2703" s="245" t="s">
        <v>6269</v>
      </c>
      <c r="D2703" s="245">
        <v>2017</v>
      </c>
      <c r="E2703" s="246">
        <v>43809</v>
      </c>
      <c r="F2703" s="245" t="s">
        <v>7056</v>
      </c>
      <c r="G2703" s="251" t="s">
        <v>8464</v>
      </c>
      <c r="H2703" s="251" t="s">
        <v>8191</v>
      </c>
      <c r="I2703" s="249">
        <v>4232</v>
      </c>
      <c r="J2703" s="249">
        <v>63</v>
      </c>
      <c r="K2703" s="250">
        <v>1.6924818134190771</v>
      </c>
      <c r="L2703" s="251" t="s">
        <v>7730</v>
      </c>
      <c r="M2703" s="251" t="s">
        <v>6898</v>
      </c>
      <c r="S2703" s="251" t="s">
        <v>8717</v>
      </c>
    </row>
    <row r="2704" spans="1:20">
      <c r="A2704" s="245" t="s">
        <v>6267</v>
      </c>
      <c r="B2704" s="245" t="s">
        <v>6268</v>
      </c>
      <c r="C2704" s="245" t="s">
        <v>6269</v>
      </c>
      <c r="D2704" s="245">
        <v>2017</v>
      </c>
      <c r="E2704" s="246">
        <v>43809</v>
      </c>
      <c r="F2704" s="245" t="s">
        <v>6641</v>
      </c>
      <c r="G2704" s="251" t="s">
        <v>6069</v>
      </c>
      <c r="H2704" s="251" t="s">
        <v>8191</v>
      </c>
      <c r="I2704" s="249">
        <v>3648</v>
      </c>
      <c r="J2704" s="249">
        <v>62</v>
      </c>
      <c r="K2704" s="250">
        <v>1.5306636232419186</v>
      </c>
      <c r="L2704" s="251" t="s">
        <v>7730</v>
      </c>
      <c r="M2704" s="251" t="s">
        <v>7729</v>
      </c>
      <c r="S2704" s="251" t="s">
        <v>8714</v>
      </c>
      <c r="T2704" s="251" t="s">
        <v>8714</v>
      </c>
    </row>
    <row r="2705" spans="1:20">
      <c r="A2705" s="245" t="s">
        <v>6267</v>
      </c>
      <c r="B2705" s="245" t="s">
        <v>6268</v>
      </c>
      <c r="C2705" s="245" t="s">
        <v>6269</v>
      </c>
      <c r="D2705" s="245">
        <v>2017</v>
      </c>
      <c r="E2705" s="246">
        <v>43809</v>
      </c>
      <c r="F2705" s="245" t="s">
        <v>6445</v>
      </c>
      <c r="G2705" s="251" t="s">
        <v>8465</v>
      </c>
      <c r="H2705" s="251" t="s">
        <v>8191</v>
      </c>
      <c r="I2705" s="249">
        <v>6900</v>
      </c>
      <c r="J2705" s="249">
        <v>77</v>
      </c>
      <c r="K2705" s="250">
        <v>1.511391290443407</v>
      </c>
      <c r="L2705" s="251" t="s">
        <v>7730</v>
      </c>
      <c r="M2705" s="251" t="s">
        <v>6898</v>
      </c>
      <c r="S2705" s="251" t="s">
        <v>8717</v>
      </c>
    </row>
    <row r="2706" spans="1:20">
      <c r="A2706" s="245" t="s">
        <v>6267</v>
      </c>
      <c r="B2706" s="245" t="s">
        <v>6268</v>
      </c>
      <c r="C2706" s="245" t="s">
        <v>6269</v>
      </c>
      <c r="D2706" s="245">
        <v>2017</v>
      </c>
      <c r="E2706" s="246">
        <v>43809</v>
      </c>
      <c r="F2706" s="245" t="s">
        <v>6584</v>
      </c>
      <c r="G2706" s="251" t="s">
        <v>8466</v>
      </c>
      <c r="H2706" s="251" t="s">
        <v>8191</v>
      </c>
      <c r="I2706" s="249">
        <v>4276</v>
      </c>
      <c r="J2706" s="249">
        <v>66</v>
      </c>
      <c r="K2706" s="250">
        <v>1.4873250410440493</v>
      </c>
      <c r="L2706" s="251" t="s">
        <v>7730</v>
      </c>
      <c r="M2706" s="251" t="s">
        <v>6898</v>
      </c>
      <c r="S2706" s="251" t="s">
        <v>8717</v>
      </c>
    </row>
    <row r="2707" spans="1:20">
      <c r="A2707" s="245" t="s">
        <v>6267</v>
      </c>
      <c r="B2707" s="245" t="s">
        <v>6268</v>
      </c>
      <c r="C2707" s="245" t="s">
        <v>6269</v>
      </c>
      <c r="D2707" s="245">
        <v>2017</v>
      </c>
      <c r="E2707" s="246">
        <v>43809</v>
      </c>
      <c r="F2707" s="245" t="s">
        <v>6505</v>
      </c>
      <c r="G2707" s="251" t="s">
        <v>8467</v>
      </c>
      <c r="H2707" s="251" t="s">
        <v>8191</v>
      </c>
      <c r="I2707" s="249">
        <v>4974</v>
      </c>
      <c r="J2707" s="249">
        <v>70</v>
      </c>
      <c r="K2707" s="250">
        <v>1.4501457725947522</v>
      </c>
      <c r="L2707" s="251" t="s">
        <v>7730</v>
      </c>
      <c r="M2707" s="251" t="s">
        <v>7729</v>
      </c>
      <c r="S2707" s="251" t="s">
        <v>8711</v>
      </c>
      <c r="T2707" s="251" t="s">
        <v>8716</v>
      </c>
    </row>
    <row r="2708" spans="1:20">
      <c r="A2708" s="245" t="s">
        <v>6267</v>
      </c>
      <c r="B2708" s="245" t="s">
        <v>6268</v>
      </c>
      <c r="C2708" s="245" t="s">
        <v>6269</v>
      </c>
      <c r="D2708" s="245">
        <v>2017</v>
      </c>
      <c r="E2708" s="246">
        <v>43809</v>
      </c>
      <c r="F2708" s="245" t="s">
        <v>7251</v>
      </c>
      <c r="G2708" s="251" t="s">
        <v>8468</v>
      </c>
      <c r="H2708" s="251" t="s">
        <v>8191</v>
      </c>
      <c r="I2708" s="249">
        <v>2678</v>
      </c>
      <c r="J2708" s="249">
        <v>55</v>
      </c>
      <c r="K2708" s="250">
        <v>1.6096168294515403</v>
      </c>
      <c r="L2708" s="251" t="s">
        <v>7730</v>
      </c>
      <c r="M2708" s="251" t="s">
        <v>6898</v>
      </c>
      <c r="S2708" s="251" t="s">
        <v>8717</v>
      </c>
    </row>
    <row r="2709" spans="1:20">
      <c r="A2709" s="245" t="s">
        <v>6267</v>
      </c>
      <c r="B2709" s="245" t="s">
        <v>6268</v>
      </c>
      <c r="C2709" s="245" t="s">
        <v>6269</v>
      </c>
      <c r="D2709" s="245">
        <v>2017</v>
      </c>
      <c r="E2709" s="246">
        <v>43809</v>
      </c>
      <c r="F2709" s="245" t="s">
        <v>6977</v>
      </c>
      <c r="G2709" s="251" t="s">
        <v>8469</v>
      </c>
      <c r="H2709" s="251" t="s">
        <v>8191</v>
      </c>
      <c r="I2709" s="249">
        <v>4300</v>
      </c>
      <c r="J2709" s="249">
        <v>67</v>
      </c>
      <c r="K2709" s="250">
        <v>1.4296971369483613</v>
      </c>
      <c r="L2709" s="251" t="s">
        <v>7730</v>
      </c>
      <c r="M2709" s="251" t="s">
        <v>7729</v>
      </c>
      <c r="S2709" s="251" t="s">
        <v>8714</v>
      </c>
      <c r="T2709" s="251" t="s">
        <v>8714</v>
      </c>
    </row>
    <row r="2710" spans="1:20">
      <c r="A2710" s="245" t="s">
        <v>6267</v>
      </c>
      <c r="B2710" s="245" t="s">
        <v>6268</v>
      </c>
      <c r="C2710" s="245" t="s">
        <v>6269</v>
      </c>
      <c r="D2710" s="245">
        <v>2017</v>
      </c>
      <c r="E2710" s="246">
        <v>43809</v>
      </c>
      <c r="F2710" s="245" t="s">
        <v>7036</v>
      </c>
      <c r="G2710" s="251" t="s">
        <v>8470</v>
      </c>
      <c r="H2710" s="251" t="s">
        <v>8191</v>
      </c>
      <c r="I2710" s="249">
        <v>4072</v>
      </c>
      <c r="J2710" s="249">
        <v>64</v>
      </c>
      <c r="K2710" s="250">
        <v>1.5533447265625</v>
      </c>
      <c r="L2710" s="251" t="s">
        <v>7730</v>
      </c>
      <c r="M2710" s="251" t="s">
        <v>6898</v>
      </c>
      <c r="S2710" s="251" t="s">
        <v>8717</v>
      </c>
    </row>
    <row r="2711" spans="1:20">
      <c r="A2711" s="245" t="s">
        <v>6267</v>
      </c>
      <c r="B2711" s="245" t="s">
        <v>6268</v>
      </c>
      <c r="C2711" s="245" t="s">
        <v>6269</v>
      </c>
      <c r="D2711" s="245">
        <v>2017</v>
      </c>
      <c r="E2711" s="246">
        <v>43809</v>
      </c>
      <c r="F2711" s="245" t="s">
        <v>6369</v>
      </c>
      <c r="G2711" s="251" t="s">
        <v>6108</v>
      </c>
      <c r="H2711" s="251" t="s">
        <v>8191</v>
      </c>
      <c r="I2711" s="249">
        <v>5260</v>
      </c>
      <c r="J2711" s="249">
        <v>69</v>
      </c>
      <c r="K2711" s="250">
        <v>1.6011737882371562</v>
      </c>
      <c r="L2711" s="251" t="s">
        <v>7730</v>
      </c>
      <c r="M2711" s="251" t="s">
        <v>7729</v>
      </c>
      <c r="S2711" s="251" t="s">
        <v>8714</v>
      </c>
      <c r="T2711" s="251" t="s">
        <v>8714</v>
      </c>
    </row>
    <row r="2712" spans="1:20">
      <c r="A2712" s="245" t="s">
        <v>6267</v>
      </c>
      <c r="B2712" s="245" t="s">
        <v>6268</v>
      </c>
      <c r="C2712" s="245" t="s">
        <v>6269</v>
      </c>
      <c r="D2712" s="245">
        <v>2017</v>
      </c>
      <c r="E2712" s="246">
        <v>43809</v>
      </c>
      <c r="F2712" s="245" t="s">
        <v>6593</v>
      </c>
      <c r="G2712" s="251" t="s">
        <v>8471</v>
      </c>
      <c r="H2712" s="251" t="s">
        <v>8191</v>
      </c>
      <c r="I2712" s="249">
        <v>4528</v>
      </c>
      <c r="J2712" s="249">
        <v>68</v>
      </c>
      <c r="K2712" s="250">
        <v>1.4400569916547934</v>
      </c>
      <c r="L2712" s="251" t="s">
        <v>7730</v>
      </c>
      <c r="M2712" s="251" t="s">
        <v>6898</v>
      </c>
      <c r="S2712" s="251" t="s">
        <v>8717</v>
      </c>
    </row>
    <row r="2713" spans="1:20">
      <c r="A2713" s="245" t="s">
        <v>6267</v>
      </c>
      <c r="B2713" s="245" t="s">
        <v>6268</v>
      </c>
      <c r="C2713" s="245" t="s">
        <v>6269</v>
      </c>
      <c r="D2713" s="245">
        <v>2017</v>
      </c>
      <c r="E2713" s="246">
        <v>43809</v>
      </c>
      <c r="F2713" s="245" t="s">
        <v>6375</v>
      </c>
      <c r="G2713" s="251" t="s">
        <v>8472</v>
      </c>
      <c r="H2713" s="251" t="s">
        <v>8191</v>
      </c>
      <c r="I2713" s="249">
        <v>3220</v>
      </c>
      <c r="J2713" s="249">
        <v>64</v>
      </c>
      <c r="K2713" s="250">
        <v>1.22833251953125</v>
      </c>
      <c r="L2713" s="251" t="s">
        <v>7730</v>
      </c>
      <c r="M2713" s="251" t="s">
        <v>6898</v>
      </c>
      <c r="S2713" s="251" t="s">
        <v>8717</v>
      </c>
    </row>
    <row r="2714" spans="1:20">
      <c r="A2714" s="245" t="s">
        <v>6267</v>
      </c>
      <c r="B2714" s="245" t="s">
        <v>6268</v>
      </c>
      <c r="C2714" s="245" t="s">
        <v>6269</v>
      </c>
      <c r="D2714" s="245">
        <v>2017</v>
      </c>
      <c r="E2714" s="246">
        <v>43809</v>
      </c>
      <c r="F2714" s="245" t="s">
        <v>7384</v>
      </c>
      <c r="G2714" s="251" t="s">
        <v>8473</v>
      </c>
      <c r="H2714" s="251" t="s">
        <v>8191</v>
      </c>
      <c r="I2714" s="249">
        <v>4472</v>
      </c>
      <c r="J2714" s="249">
        <v>67</v>
      </c>
      <c r="K2714" s="250">
        <v>1.4868850224262959</v>
      </c>
      <c r="L2714" s="251" t="s">
        <v>7730</v>
      </c>
      <c r="M2714" s="251" t="s">
        <v>6898</v>
      </c>
      <c r="S2714" s="251" t="s">
        <v>8717</v>
      </c>
    </row>
    <row r="2715" spans="1:20">
      <c r="A2715" s="245" t="s">
        <v>6267</v>
      </c>
      <c r="B2715" s="245" t="s">
        <v>6268</v>
      </c>
      <c r="C2715" s="245" t="s">
        <v>6269</v>
      </c>
      <c r="D2715" s="245">
        <v>2017</v>
      </c>
      <c r="E2715" s="246">
        <v>43809</v>
      </c>
      <c r="F2715" s="245" t="s">
        <v>6319</v>
      </c>
      <c r="G2715" s="251" t="s">
        <v>8474</v>
      </c>
      <c r="H2715" s="251" t="s">
        <v>8191</v>
      </c>
      <c r="I2715" s="249">
        <v>3872</v>
      </c>
      <c r="J2715" s="249">
        <v>62</v>
      </c>
      <c r="K2715" s="250">
        <v>1.6246517404585277</v>
      </c>
      <c r="L2715" s="251" t="s">
        <v>7730</v>
      </c>
      <c r="M2715" s="251" t="s">
        <v>6898</v>
      </c>
      <c r="S2715" s="251" t="s">
        <v>8717</v>
      </c>
    </row>
    <row r="2716" spans="1:20">
      <c r="A2716" s="245" t="s">
        <v>6267</v>
      </c>
      <c r="B2716" s="245" t="s">
        <v>6268</v>
      </c>
      <c r="C2716" s="245" t="s">
        <v>6269</v>
      </c>
      <c r="D2716" s="245">
        <v>2017</v>
      </c>
      <c r="E2716" s="246">
        <v>43809</v>
      </c>
      <c r="F2716" s="245" t="s">
        <v>6344</v>
      </c>
      <c r="G2716" s="251" t="s">
        <v>8475</v>
      </c>
      <c r="H2716" s="251" t="s">
        <v>8191</v>
      </c>
      <c r="I2716" s="249">
        <v>4170</v>
      </c>
      <c r="J2716" s="249">
        <v>66</v>
      </c>
      <c r="K2716" s="250">
        <v>1.450454962851657</v>
      </c>
      <c r="L2716" s="251" t="s">
        <v>7730</v>
      </c>
      <c r="M2716" s="251" t="s">
        <v>6898</v>
      </c>
      <c r="S2716" s="251" t="s">
        <v>8717</v>
      </c>
    </row>
    <row r="2717" spans="1:20">
      <c r="A2717" s="245" t="s">
        <v>6267</v>
      </c>
      <c r="B2717" s="245" t="s">
        <v>6268</v>
      </c>
      <c r="C2717" s="245" t="s">
        <v>6269</v>
      </c>
      <c r="D2717" s="245">
        <v>2017</v>
      </c>
      <c r="E2717" s="246">
        <v>43809</v>
      </c>
      <c r="F2717" s="245" t="s">
        <v>6484</v>
      </c>
      <c r="G2717" s="251" t="s">
        <v>5901</v>
      </c>
      <c r="H2717" s="251" t="s">
        <v>8191</v>
      </c>
      <c r="I2717" s="249">
        <v>5360</v>
      </c>
      <c r="J2717" s="249">
        <v>69</v>
      </c>
      <c r="K2717" s="250">
        <v>1.6316143545534523</v>
      </c>
      <c r="L2717" s="251" t="s">
        <v>7730</v>
      </c>
      <c r="M2717" s="251" t="s">
        <v>7729</v>
      </c>
      <c r="S2717" s="251" t="s">
        <v>8711</v>
      </c>
      <c r="T2717" s="251" t="s">
        <v>8711</v>
      </c>
    </row>
    <row r="2718" spans="1:20">
      <c r="A2718" s="245" t="s">
        <v>6267</v>
      </c>
      <c r="B2718" s="245" t="s">
        <v>6268</v>
      </c>
      <c r="C2718" s="245" t="s">
        <v>6269</v>
      </c>
      <c r="D2718" s="245">
        <v>2017</v>
      </c>
      <c r="E2718" s="246">
        <v>43809</v>
      </c>
      <c r="F2718" s="245" t="s">
        <v>7093</v>
      </c>
      <c r="G2718" s="251" t="s">
        <v>8476</v>
      </c>
      <c r="H2718" s="251" t="s">
        <v>8191</v>
      </c>
      <c r="I2718" s="249">
        <v>3402</v>
      </c>
      <c r="J2718" s="249">
        <v>61</v>
      </c>
      <c r="K2718" s="250">
        <v>1.4988038646406527</v>
      </c>
      <c r="L2718" s="251" t="s">
        <v>7730</v>
      </c>
      <c r="M2718" s="251" t="s">
        <v>6898</v>
      </c>
      <c r="S2718" s="251" t="s">
        <v>8717</v>
      </c>
    </row>
    <row r="2719" spans="1:20">
      <c r="A2719" s="245" t="s">
        <v>6267</v>
      </c>
      <c r="B2719" s="245" t="s">
        <v>6268</v>
      </c>
      <c r="C2719" s="245" t="s">
        <v>6269</v>
      </c>
      <c r="D2719" s="245">
        <v>2017</v>
      </c>
      <c r="E2719" s="246">
        <v>43809</v>
      </c>
      <c r="F2719" s="245" t="s">
        <v>6562</v>
      </c>
      <c r="G2719" s="251" t="s">
        <v>8477</v>
      </c>
      <c r="H2719" s="251" t="s">
        <v>8191</v>
      </c>
      <c r="I2719" s="249">
        <v>4380</v>
      </c>
      <c r="J2719" s="249">
        <v>67</v>
      </c>
      <c r="K2719" s="250">
        <v>1.4562961534497261</v>
      </c>
      <c r="L2719" s="251" t="s">
        <v>7730</v>
      </c>
      <c r="M2719" s="251" t="s">
        <v>7729</v>
      </c>
      <c r="S2719" s="251" t="s">
        <v>8714</v>
      </c>
      <c r="T2719" s="251" t="s">
        <v>8714</v>
      </c>
    </row>
    <row r="2720" spans="1:20">
      <c r="A2720" s="245" t="s">
        <v>6267</v>
      </c>
      <c r="B2720" s="245" t="s">
        <v>6268</v>
      </c>
      <c r="C2720" s="245" t="s">
        <v>6269</v>
      </c>
      <c r="D2720" s="245">
        <v>2017</v>
      </c>
      <c r="E2720" s="246">
        <v>43809</v>
      </c>
      <c r="F2720" s="245" t="s">
        <v>6283</v>
      </c>
      <c r="G2720" s="251" t="s">
        <v>8478</v>
      </c>
      <c r="H2720" s="251" t="s">
        <v>8191</v>
      </c>
      <c r="I2720" s="249">
        <v>4064</v>
      </c>
      <c r="J2720" s="249">
        <v>64</v>
      </c>
      <c r="K2720" s="250">
        <v>1.55029296875</v>
      </c>
      <c r="L2720" s="251" t="s">
        <v>7730</v>
      </c>
      <c r="M2720" s="251" t="s">
        <v>6898</v>
      </c>
      <c r="S2720" s="251" t="s">
        <v>8717</v>
      </c>
    </row>
    <row r="2721" spans="1:20">
      <c r="A2721" s="245" t="s">
        <v>6267</v>
      </c>
      <c r="B2721" s="245" t="s">
        <v>6268</v>
      </c>
      <c r="C2721" s="245" t="s">
        <v>6269</v>
      </c>
      <c r="D2721" s="245">
        <v>2017</v>
      </c>
      <c r="E2721" s="246">
        <v>43809</v>
      </c>
      <c r="F2721" s="245" t="s">
        <v>6275</v>
      </c>
      <c r="G2721" s="251" t="s">
        <v>8479</v>
      </c>
      <c r="H2721" s="251" t="s">
        <v>8191</v>
      </c>
      <c r="I2721" s="249">
        <v>4766</v>
      </c>
      <c r="J2721" s="249">
        <v>68</v>
      </c>
      <c r="K2721" s="250">
        <v>1.5157490331772847</v>
      </c>
      <c r="L2721" s="251" t="s">
        <v>7730</v>
      </c>
      <c r="M2721" s="251" t="s">
        <v>6898</v>
      </c>
      <c r="S2721" s="251" t="s">
        <v>8717</v>
      </c>
    </row>
    <row r="2722" spans="1:20">
      <c r="A2722" s="245" t="s">
        <v>6267</v>
      </c>
      <c r="B2722" s="245" t="s">
        <v>6268</v>
      </c>
      <c r="C2722" s="245" t="s">
        <v>6269</v>
      </c>
      <c r="D2722" s="245">
        <v>2017</v>
      </c>
      <c r="E2722" s="246">
        <v>43809</v>
      </c>
      <c r="F2722" s="245" t="s">
        <v>6503</v>
      </c>
      <c r="G2722" s="251" t="s">
        <v>8480</v>
      </c>
      <c r="H2722" s="251" t="s">
        <v>8191</v>
      </c>
      <c r="I2722" s="249">
        <v>3090</v>
      </c>
      <c r="J2722" s="249">
        <v>59</v>
      </c>
      <c r="K2722" s="250">
        <v>1.5045355172632062</v>
      </c>
      <c r="L2722" s="251" t="s">
        <v>7730</v>
      </c>
      <c r="M2722" s="251" t="s">
        <v>6898</v>
      </c>
      <c r="S2722" s="251" t="s">
        <v>8717</v>
      </c>
    </row>
    <row r="2723" spans="1:20">
      <c r="A2723" s="245" t="s">
        <v>6267</v>
      </c>
      <c r="B2723" s="245" t="s">
        <v>6268</v>
      </c>
      <c r="C2723" s="245" t="s">
        <v>6269</v>
      </c>
      <c r="D2723" s="245">
        <v>2017</v>
      </c>
      <c r="E2723" s="246">
        <v>43809</v>
      </c>
      <c r="F2723" s="245" t="s">
        <v>6320</v>
      </c>
      <c r="G2723" s="251" t="s">
        <v>8481</v>
      </c>
      <c r="H2723" s="251" t="s">
        <v>8191</v>
      </c>
      <c r="I2723" s="249">
        <v>2898</v>
      </c>
      <c r="J2723" s="249">
        <v>57</v>
      </c>
      <c r="K2723" s="250">
        <v>1.5648539631627545</v>
      </c>
      <c r="L2723" s="251" t="s">
        <v>6273</v>
      </c>
    </row>
    <row r="2724" spans="1:20">
      <c r="A2724" s="245" t="s">
        <v>6267</v>
      </c>
      <c r="B2724" s="245" t="s">
        <v>6268</v>
      </c>
      <c r="C2724" s="245" t="s">
        <v>6269</v>
      </c>
      <c r="D2724" s="245">
        <v>2017</v>
      </c>
      <c r="E2724" s="246">
        <v>43809</v>
      </c>
      <c r="F2724" s="245" t="s">
        <v>6610</v>
      </c>
      <c r="G2724" s="251" t="s">
        <v>8482</v>
      </c>
      <c r="H2724" s="251" t="s">
        <v>8191</v>
      </c>
      <c r="I2724" s="249">
        <v>3594</v>
      </c>
      <c r="J2724" s="249">
        <v>62</v>
      </c>
      <c r="K2724" s="250">
        <v>1.5080057735557717</v>
      </c>
      <c r="L2724" s="251" t="s">
        <v>7730</v>
      </c>
      <c r="M2724" s="251" t="s">
        <v>6898</v>
      </c>
      <c r="S2724" s="251" t="s">
        <v>8717</v>
      </c>
    </row>
    <row r="2725" spans="1:20">
      <c r="A2725" s="245" t="s">
        <v>6267</v>
      </c>
      <c r="B2725" s="245" t="s">
        <v>6268</v>
      </c>
      <c r="C2725" s="245" t="s">
        <v>6269</v>
      </c>
      <c r="D2725" s="245">
        <v>2017</v>
      </c>
      <c r="E2725" s="246">
        <v>43809</v>
      </c>
      <c r="F2725" s="245" t="s">
        <v>6460</v>
      </c>
      <c r="G2725" s="251" t="s">
        <v>8483</v>
      </c>
      <c r="H2725" s="251" t="s">
        <v>8191</v>
      </c>
      <c r="I2725" s="249">
        <v>6550</v>
      </c>
      <c r="J2725" s="249">
        <v>73</v>
      </c>
      <c r="K2725" s="250">
        <v>1.6837310451728329</v>
      </c>
      <c r="L2725" s="251" t="s">
        <v>7730</v>
      </c>
      <c r="M2725" s="251" t="s">
        <v>6898</v>
      </c>
      <c r="S2725" s="251" t="s">
        <v>8717</v>
      </c>
    </row>
    <row r="2726" spans="1:20">
      <c r="A2726" s="245" t="s">
        <v>6267</v>
      </c>
      <c r="B2726" s="245" t="s">
        <v>6268</v>
      </c>
      <c r="C2726" s="245" t="s">
        <v>6269</v>
      </c>
      <c r="D2726" s="245">
        <v>2017</v>
      </c>
      <c r="E2726" s="246">
        <v>43809</v>
      </c>
      <c r="F2726" s="245" t="s">
        <v>6328</v>
      </c>
      <c r="G2726" s="251" t="s">
        <v>8484</v>
      </c>
      <c r="H2726" s="251" t="s">
        <v>8191</v>
      </c>
      <c r="I2726" s="249">
        <v>4330</v>
      </c>
      <c r="J2726" s="249">
        <v>66</v>
      </c>
      <c r="K2726" s="250">
        <v>1.5061079110665887</v>
      </c>
      <c r="L2726" s="251" t="s">
        <v>7730</v>
      </c>
      <c r="M2726" s="251" t="s">
        <v>6898</v>
      </c>
      <c r="S2726" s="251" t="s">
        <v>8717</v>
      </c>
    </row>
    <row r="2727" spans="1:20">
      <c r="A2727" s="245" t="s">
        <v>6267</v>
      </c>
      <c r="B2727" s="245" t="s">
        <v>6268</v>
      </c>
      <c r="C2727" s="245" t="s">
        <v>6269</v>
      </c>
      <c r="D2727" s="245">
        <v>2017</v>
      </c>
      <c r="E2727" s="246">
        <v>43809</v>
      </c>
      <c r="F2727" s="245" t="s">
        <v>6631</v>
      </c>
      <c r="G2727" s="251" t="s">
        <v>8485</v>
      </c>
      <c r="H2727" s="251" t="s">
        <v>8191</v>
      </c>
      <c r="I2727" s="249">
        <v>5186</v>
      </c>
      <c r="J2727" s="249">
        <v>68</v>
      </c>
      <c r="K2727" s="250">
        <v>1.6493232240993285</v>
      </c>
      <c r="L2727" s="251" t="s">
        <v>7730</v>
      </c>
      <c r="M2727" s="251" t="s">
        <v>7729</v>
      </c>
      <c r="S2727" s="251" t="s">
        <v>8714</v>
      </c>
      <c r="T2727" s="251" t="s">
        <v>8714</v>
      </c>
    </row>
    <row r="2728" spans="1:20">
      <c r="A2728" s="245" t="s">
        <v>6267</v>
      </c>
      <c r="B2728" s="245" t="s">
        <v>6268</v>
      </c>
      <c r="C2728" s="245" t="s">
        <v>6269</v>
      </c>
      <c r="D2728" s="245">
        <v>2017</v>
      </c>
      <c r="E2728" s="246">
        <v>43809</v>
      </c>
      <c r="F2728" s="245" t="s">
        <v>6275</v>
      </c>
      <c r="G2728" s="251" t="s">
        <v>8486</v>
      </c>
      <c r="H2728" s="251" t="s">
        <v>8191</v>
      </c>
      <c r="I2728" s="249">
        <v>6030</v>
      </c>
      <c r="J2728" s="249">
        <v>70</v>
      </c>
      <c r="K2728" s="250">
        <v>1.7580174927113703</v>
      </c>
      <c r="L2728" s="251" t="s">
        <v>7730</v>
      </c>
      <c r="M2728" s="251" t="s">
        <v>7729</v>
      </c>
      <c r="S2728" s="251" t="s">
        <v>8711</v>
      </c>
      <c r="T2728" s="251" t="s">
        <v>8711</v>
      </c>
    </row>
    <row r="2729" spans="1:20">
      <c r="A2729" s="245" t="s">
        <v>6267</v>
      </c>
      <c r="B2729" s="245" t="s">
        <v>6268</v>
      </c>
      <c r="C2729" s="245" t="s">
        <v>6269</v>
      </c>
      <c r="D2729" s="245">
        <v>2017</v>
      </c>
      <c r="E2729" s="246">
        <v>43809</v>
      </c>
      <c r="F2729" s="245" t="s">
        <v>6400</v>
      </c>
      <c r="G2729" s="251" t="s">
        <v>8487</v>
      </c>
      <c r="H2729" s="251" t="s">
        <v>8191</v>
      </c>
      <c r="I2729" s="249">
        <v>3970</v>
      </c>
      <c r="J2729" s="249">
        <v>61</v>
      </c>
      <c r="K2729" s="250">
        <v>1.7490450742573167</v>
      </c>
      <c r="L2729" s="251" t="s">
        <v>7730</v>
      </c>
      <c r="M2729" s="251" t="s">
        <v>6898</v>
      </c>
      <c r="S2729" s="251" t="s">
        <v>8717</v>
      </c>
    </row>
    <row r="2730" spans="1:20">
      <c r="A2730" s="245" t="s">
        <v>6267</v>
      </c>
      <c r="B2730" s="245" t="s">
        <v>6268</v>
      </c>
      <c r="C2730" s="245" t="s">
        <v>6269</v>
      </c>
      <c r="D2730" s="245">
        <v>2017</v>
      </c>
      <c r="E2730" s="246">
        <v>43809</v>
      </c>
      <c r="F2730" s="245" t="s">
        <v>6709</v>
      </c>
      <c r="G2730" s="251" t="s">
        <v>8488</v>
      </c>
      <c r="H2730" s="251" t="s">
        <v>8191</v>
      </c>
      <c r="I2730" s="249">
        <v>4250</v>
      </c>
      <c r="J2730" s="249">
        <v>64</v>
      </c>
      <c r="K2730" s="250">
        <v>1.621246337890625</v>
      </c>
      <c r="L2730" s="251" t="s">
        <v>6273</v>
      </c>
      <c r="N2730" s="245" t="s">
        <v>6278</v>
      </c>
    </row>
    <row r="2731" spans="1:20">
      <c r="A2731" s="245" t="s">
        <v>6267</v>
      </c>
      <c r="B2731" s="245" t="s">
        <v>6268</v>
      </c>
      <c r="C2731" s="245" t="s">
        <v>6269</v>
      </c>
      <c r="D2731" s="245">
        <v>2017</v>
      </c>
      <c r="E2731" s="246">
        <v>43809</v>
      </c>
      <c r="F2731" s="245" t="s">
        <v>6597</v>
      </c>
      <c r="G2731" s="251" t="s">
        <v>8489</v>
      </c>
      <c r="H2731" s="251" t="s">
        <v>8191</v>
      </c>
      <c r="I2731" s="249">
        <v>5130</v>
      </c>
      <c r="J2731" s="249">
        <v>68</v>
      </c>
      <c r="K2731" s="250">
        <v>1.631513331976389</v>
      </c>
      <c r="L2731" s="251" t="s">
        <v>6273</v>
      </c>
      <c r="M2731" s="251" t="s">
        <v>8710</v>
      </c>
      <c r="S2731" s="251" t="s">
        <v>8711</v>
      </c>
      <c r="T2731" s="251" t="s">
        <v>8711</v>
      </c>
    </row>
    <row r="2732" spans="1:20">
      <c r="A2732" s="245" t="s">
        <v>6267</v>
      </c>
      <c r="B2732" s="245" t="s">
        <v>6268</v>
      </c>
      <c r="C2732" s="245" t="s">
        <v>6269</v>
      </c>
      <c r="D2732" s="245">
        <v>2017</v>
      </c>
      <c r="E2732" s="246">
        <v>43809</v>
      </c>
      <c r="F2732" s="245" t="s">
        <v>6422</v>
      </c>
      <c r="G2732" s="251" t="s">
        <v>6123</v>
      </c>
      <c r="H2732" s="251" t="s">
        <v>8191</v>
      </c>
      <c r="I2732" s="249">
        <v>4730</v>
      </c>
      <c r="J2732" s="249">
        <v>68</v>
      </c>
      <c r="K2732" s="250">
        <v>1.5042998168125381</v>
      </c>
      <c r="L2732" s="251" t="s">
        <v>7730</v>
      </c>
      <c r="M2732" s="251" t="s">
        <v>7729</v>
      </c>
      <c r="S2732" s="251" t="s">
        <v>8714</v>
      </c>
      <c r="T2732" s="251" t="s">
        <v>8714</v>
      </c>
    </row>
    <row r="2733" spans="1:20">
      <c r="A2733" s="245" t="s">
        <v>6267</v>
      </c>
      <c r="B2733" s="245" t="s">
        <v>6268</v>
      </c>
      <c r="C2733" s="245" t="s">
        <v>6269</v>
      </c>
      <c r="D2733" s="245">
        <v>2017</v>
      </c>
      <c r="E2733" s="246">
        <v>43809</v>
      </c>
      <c r="F2733" s="245" t="s">
        <v>6610</v>
      </c>
      <c r="G2733" s="251" t="s">
        <v>8490</v>
      </c>
      <c r="H2733" s="251" t="s">
        <v>8191</v>
      </c>
      <c r="I2733" s="249">
        <v>4628</v>
      </c>
      <c r="J2733" s="249">
        <v>66</v>
      </c>
      <c r="K2733" s="250">
        <v>1.609761527116899</v>
      </c>
      <c r="L2733" s="251" t="s">
        <v>7730</v>
      </c>
      <c r="M2733" s="251" t="s">
        <v>6898</v>
      </c>
      <c r="S2733" s="251" t="s">
        <v>8717</v>
      </c>
    </row>
    <row r="2734" spans="1:20">
      <c r="A2734" s="245" t="s">
        <v>6267</v>
      </c>
      <c r="B2734" s="245" t="s">
        <v>6268</v>
      </c>
      <c r="C2734" s="245" t="s">
        <v>6269</v>
      </c>
      <c r="D2734" s="245">
        <v>2017</v>
      </c>
      <c r="E2734" s="246">
        <v>43809</v>
      </c>
      <c r="F2734" s="245" t="s">
        <v>6306</v>
      </c>
      <c r="G2734" s="251" t="s">
        <v>8491</v>
      </c>
      <c r="H2734" s="251" t="s">
        <v>8191</v>
      </c>
      <c r="I2734" s="249">
        <v>3950</v>
      </c>
      <c r="J2734" s="249">
        <v>65</v>
      </c>
      <c r="K2734" s="250">
        <v>1.4383249886208467</v>
      </c>
      <c r="L2734" s="251" t="s">
        <v>7730</v>
      </c>
      <c r="M2734" s="251" t="s">
        <v>6898</v>
      </c>
      <c r="S2734" s="251" t="s">
        <v>8717</v>
      </c>
    </row>
    <row r="2735" spans="1:20">
      <c r="A2735" s="245" t="s">
        <v>6267</v>
      </c>
      <c r="B2735" s="245" t="s">
        <v>6268</v>
      </c>
      <c r="C2735" s="245" t="s">
        <v>6269</v>
      </c>
      <c r="D2735" s="245">
        <v>2017</v>
      </c>
      <c r="E2735" s="246">
        <v>43809</v>
      </c>
      <c r="F2735" s="245" t="s">
        <v>6963</v>
      </c>
      <c r="G2735" s="251" t="s">
        <v>8492</v>
      </c>
      <c r="H2735" s="251" t="s">
        <v>8191</v>
      </c>
      <c r="I2735" s="249">
        <v>3210</v>
      </c>
      <c r="J2735" s="249">
        <v>59</v>
      </c>
      <c r="K2735" s="250">
        <v>1.5629640810404177</v>
      </c>
      <c r="L2735" s="251" t="s">
        <v>7730</v>
      </c>
      <c r="M2735" s="251" t="s">
        <v>6898</v>
      </c>
      <c r="S2735" s="251" t="s">
        <v>8717</v>
      </c>
    </row>
    <row r="2736" spans="1:20">
      <c r="A2736" s="245" t="s">
        <v>6267</v>
      </c>
      <c r="B2736" s="245" t="s">
        <v>6268</v>
      </c>
      <c r="C2736" s="245" t="s">
        <v>6269</v>
      </c>
      <c r="D2736" s="245">
        <v>2017</v>
      </c>
      <c r="E2736" s="246">
        <v>43809</v>
      </c>
      <c r="F2736" s="245" t="s">
        <v>6758</v>
      </c>
      <c r="G2736" s="251" t="s">
        <v>8493</v>
      </c>
      <c r="H2736" s="251" t="s">
        <v>8191</v>
      </c>
      <c r="I2736" s="249">
        <v>3572</v>
      </c>
      <c r="J2736" s="249">
        <v>63</v>
      </c>
      <c r="K2736" s="250">
        <v>1.428531436090015</v>
      </c>
      <c r="L2736" s="251" t="s">
        <v>7730</v>
      </c>
      <c r="M2736" s="251" t="s">
        <v>6898</v>
      </c>
      <c r="S2736" s="251" t="s">
        <v>8717</v>
      </c>
    </row>
    <row r="2737" spans="1:20">
      <c r="A2737" s="245" t="s">
        <v>6267</v>
      </c>
      <c r="B2737" s="245" t="s">
        <v>6268</v>
      </c>
      <c r="C2737" s="245" t="s">
        <v>6269</v>
      </c>
      <c r="D2737" s="245">
        <v>2017</v>
      </c>
      <c r="E2737" s="246">
        <v>43809</v>
      </c>
      <c r="F2737" s="245" t="s">
        <v>7097</v>
      </c>
      <c r="G2737" s="251" t="s">
        <v>6163</v>
      </c>
      <c r="H2737" s="251" t="s">
        <v>8191</v>
      </c>
      <c r="I2737" s="249">
        <v>3256</v>
      </c>
      <c r="J2737" s="249">
        <v>60</v>
      </c>
      <c r="K2737" s="250">
        <v>1.5074074074074075</v>
      </c>
      <c r="L2737" s="251" t="s">
        <v>7730</v>
      </c>
      <c r="M2737" s="251" t="s">
        <v>8712</v>
      </c>
      <c r="S2737" s="251" t="s">
        <v>5923</v>
      </c>
      <c r="T2737" s="251" t="s">
        <v>5923</v>
      </c>
    </row>
    <row r="2738" spans="1:20">
      <c r="A2738" s="245" t="s">
        <v>6267</v>
      </c>
      <c r="B2738" s="245" t="s">
        <v>6268</v>
      </c>
      <c r="C2738" s="245" t="s">
        <v>6269</v>
      </c>
      <c r="D2738" s="245">
        <v>2017</v>
      </c>
      <c r="E2738" s="246">
        <v>43809</v>
      </c>
      <c r="F2738" s="245" t="s">
        <v>6807</v>
      </c>
      <c r="G2738" s="251" t="s">
        <v>8494</v>
      </c>
      <c r="H2738" s="251" t="s">
        <v>8191</v>
      </c>
      <c r="I2738" s="249">
        <v>5224</v>
      </c>
      <c r="J2738" s="249">
        <v>69</v>
      </c>
      <c r="K2738" s="250">
        <v>1.5902151843632899</v>
      </c>
      <c r="L2738" s="251" t="s">
        <v>7730</v>
      </c>
      <c r="M2738" s="251" t="s">
        <v>7729</v>
      </c>
      <c r="S2738" s="251" t="s">
        <v>8714</v>
      </c>
      <c r="T2738" s="251" t="s">
        <v>8714</v>
      </c>
    </row>
    <row r="2739" spans="1:20">
      <c r="A2739" s="245" t="s">
        <v>6267</v>
      </c>
      <c r="B2739" s="245" t="s">
        <v>6268</v>
      </c>
      <c r="C2739" s="245" t="s">
        <v>6269</v>
      </c>
      <c r="D2739" s="245">
        <v>2017</v>
      </c>
      <c r="E2739" s="246">
        <v>43809</v>
      </c>
      <c r="F2739" s="245" t="s">
        <v>6960</v>
      </c>
      <c r="G2739" s="251" t="s">
        <v>8495</v>
      </c>
      <c r="H2739" s="251" t="s">
        <v>8191</v>
      </c>
      <c r="I2739" s="249">
        <v>3606</v>
      </c>
      <c r="J2739" s="249">
        <v>60</v>
      </c>
      <c r="K2739" s="250">
        <v>1.6694444444444445</v>
      </c>
      <c r="L2739" s="251" t="s">
        <v>7730</v>
      </c>
      <c r="M2739" s="251" t="s">
        <v>6898</v>
      </c>
      <c r="S2739" s="251" t="s">
        <v>8717</v>
      </c>
    </row>
    <row r="2740" spans="1:20">
      <c r="A2740" s="245" t="s">
        <v>6267</v>
      </c>
      <c r="B2740" s="245" t="s">
        <v>6268</v>
      </c>
      <c r="C2740" s="245" t="s">
        <v>6269</v>
      </c>
      <c r="D2740" s="245">
        <v>2017</v>
      </c>
      <c r="E2740" s="246">
        <v>43809</v>
      </c>
      <c r="F2740" s="245" t="s">
        <v>6584</v>
      </c>
      <c r="G2740" s="251" t="s">
        <v>5914</v>
      </c>
      <c r="H2740" s="251" t="s">
        <v>8191</v>
      </c>
      <c r="I2740" s="249">
        <v>5460</v>
      </c>
      <c r="J2740" s="249">
        <v>69</v>
      </c>
      <c r="K2740" s="250">
        <v>1.6620549208697477</v>
      </c>
      <c r="L2740" s="251" t="s">
        <v>7730</v>
      </c>
      <c r="M2740" s="251" t="s">
        <v>7729</v>
      </c>
      <c r="S2740" s="251" t="s">
        <v>8711</v>
      </c>
      <c r="T2740" s="251" t="s">
        <v>8711</v>
      </c>
    </row>
    <row r="2741" spans="1:20">
      <c r="A2741" s="245" t="s">
        <v>6267</v>
      </c>
      <c r="B2741" s="245" t="s">
        <v>6268</v>
      </c>
      <c r="C2741" s="245" t="s">
        <v>6269</v>
      </c>
      <c r="D2741" s="245">
        <v>2017</v>
      </c>
      <c r="E2741" s="246">
        <v>43809</v>
      </c>
      <c r="F2741" s="245" t="s">
        <v>6383</v>
      </c>
      <c r="G2741" s="251" t="s">
        <v>8496</v>
      </c>
      <c r="H2741" s="251" t="s">
        <v>8191</v>
      </c>
      <c r="I2741" s="249">
        <v>3310</v>
      </c>
      <c r="J2741" s="249">
        <v>61</v>
      </c>
      <c r="K2741" s="250">
        <v>1.4582718377309114</v>
      </c>
      <c r="L2741" s="251" t="s">
        <v>7730</v>
      </c>
      <c r="M2741" s="251" t="s">
        <v>6898</v>
      </c>
      <c r="S2741" s="251" t="s">
        <v>8717</v>
      </c>
    </row>
    <row r="2742" spans="1:20">
      <c r="A2742" s="245" t="s">
        <v>6267</v>
      </c>
      <c r="B2742" s="245" t="s">
        <v>6268</v>
      </c>
      <c r="C2742" s="245" t="s">
        <v>6269</v>
      </c>
      <c r="D2742" s="245">
        <v>2017</v>
      </c>
      <c r="E2742" s="246">
        <v>43809</v>
      </c>
      <c r="F2742" s="245" t="s">
        <v>7017</v>
      </c>
      <c r="G2742" s="251" t="s">
        <v>8497</v>
      </c>
      <c r="H2742" s="251" t="s">
        <v>8191</v>
      </c>
      <c r="I2742" s="249">
        <v>3660</v>
      </c>
      <c r="J2742" s="249">
        <v>62</v>
      </c>
      <c r="K2742" s="250">
        <v>1.5356987009499512</v>
      </c>
      <c r="L2742" s="251" t="s">
        <v>7730</v>
      </c>
      <c r="M2742" s="251" t="s">
        <v>6898</v>
      </c>
      <c r="S2742" s="251" t="s">
        <v>8717</v>
      </c>
    </row>
    <row r="2743" spans="1:20">
      <c r="A2743" s="245" t="s">
        <v>6267</v>
      </c>
      <c r="B2743" s="245" t="s">
        <v>6268</v>
      </c>
      <c r="C2743" s="245" t="s">
        <v>6269</v>
      </c>
      <c r="D2743" s="245">
        <v>2017</v>
      </c>
      <c r="E2743" s="246">
        <v>43809</v>
      </c>
      <c r="F2743" s="245" t="s">
        <v>6977</v>
      </c>
      <c r="G2743" s="251" t="s">
        <v>8498</v>
      </c>
      <c r="H2743" s="251" t="s">
        <v>8191</v>
      </c>
      <c r="I2743" s="249">
        <v>3576</v>
      </c>
      <c r="J2743" s="249">
        <v>64</v>
      </c>
      <c r="K2743" s="250">
        <v>1.3641357421875</v>
      </c>
      <c r="L2743" s="251" t="s">
        <v>7730</v>
      </c>
      <c r="M2743" s="251" t="s">
        <v>7729</v>
      </c>
      <c r="S2743" s="251" t="s">
        <v>8714</v>
      </c>
      <c r="T2743" s="251" t="s">
        <v>8716</v>
      </c>
    </row>
    <row r="2744" spans="1:20">
      <c r="A2744" s="245" t="s">
        <v>6267</v>
      </c>
      <c r="B2744" s="245" t="s">
        <v>6268</v>
      </c>
      <c r="C2744" s="245" t="s">
        <v>6269</v>
      </c>
      <c r="D2744" s="245">
        <v>2017</v>
      </c>
      <c r="E2744" s="246">
        <v>43809</v>
      </c>
      <c r="F2744" s="245" t="s">
        <v>6466</v>
      </c>
      <c r="G2744" s="251" t="s">
        <v>8499</v>
      </c>
      <c r="H2744" s="251" t="s">
        <v>8191</v>
      </c>
      <c r="I2744" s="249">
        <v>6480</v>
      </c>
      <c r="J2744" s="249">
        <v>72</v>
      </c>
      <c r="K2744" s="250">
        <v>1.7361111111111112</v>
      </c>
      <c r="L2744" s="251" t="s">
        <v>7730</v>
      </c>
      <c r="M2744" s="251" t="s">
        <v>7729</v>
      </c>
      <c r="S2744" s="251" t="s">
        <v>8714</v>
      </c>
      <c r="T2744" s="251" t="s">
        <v>8714</v>
      </c>
    </row>
    <row r="2745" spans="1:20">
      <c r="A2745" s="245" t="s">
        <v>6267</v>
      </c>
      <c r="B2745" s="245" t="s">
        <v>6268</v>
      </c>
      <c r="C2745" s="245" t="s">
        <v>6269</v>
      </c>
      <c r="D2745" s="245">
        <v>2017</v>
      </c>
      <c r="E2745" s="246">
        <v>43809</v>
      </c>
      <c r="F2745" s="245" t="s">
        <v>6706</v>
      </c>
      <c r="G2745" s="251" t="s">
        <v>8500</v>
      </c>
      <c r="H2745" s="251" t="s">
        <v>8191</v>
      </c>
      <c r="I2745" s="249">
        <v>4510</v>
      </c>
      <c r="J2745" s="249">
        <v>67</v>
      </c>
      <c r="K2745" s="250">
        <v>1.4995195552644442</v>
      </c>
      <c r="L2745" s="251" t="s">
        <v>7730</v>
      </c>
      <c r="M2745" s="251" t="s">
        <v>7729</v>
      </c>
      <c r="S2745" s="251" t="s">
        <v>8711</v>
      </c>
      <c r="T2745" s="251" t="s">
        <v>8711</v>
      </c>
    </row>
    <row r="2746" spans="1:20">
      <c r="A2746" s="245" t="s">
        <v>6267</v>
      </c>
      <c r="B2746" s="245" t="s">
        <v>6268</v>
      </c>
      <c r="C2746" s="245" t="s">
        <v>6269</v>
      </c>
      <c r="D2746" s="245">
        <v>2017</v>
      </c>
      <c r="E2746" s="246">
        <v>43809</v>
      </c>
      <c r="F2746" s="245" t="s">
        <v>6402</v>
      </c>
      <c r="G2746" s="251" t="s">
        <v>8501</v>
      </c>
      <c r="H2746" s="251" t="s">
        <v>8191</v>
      </c>
      <c r="I2746" s="249">
        <v>6352</v>
      </c>
      <c r="J2746" s="249">
        <v>75</v>
      </c>
      <c r="K2746" s="250">
        <v>1.5056592592592593</v>
      </c>
      <c r="L2746" s="251" t="s">
        <v>7730</v>
      </c>
      <c r="N2746" s="245" t="s">
        <v>6278</v>
      </c>
    </row>
    <row r="2747" spans="1:20">
      <c r="A2747" s="245" t="s">
        <v>6267</v>
      </c>
      <c r="B2747" s="245" t="s">
        <v>6268</v>
      </c>
      <c r="C2747" s="245" t="s">
        <v>6269</v>
      </c>
      <c r="D2747" s="245">
        <v>2017</v>
      </c>
      <c r="E2747" s="246">
        <v>43809</v>
      </c>
      <c r="F2747" s="245" t="s">
        <v>7384</v>
      </c>
      <c r="G2747" s="251" t="s">
        <v>8502</v>
      </c>
      <c r="H2747" s="251" t="s">
        <v>8191</v>
      </c>
      <c r="I2747" s="249">
        <v>3694</v>
      </c>
      <c r="J2747" s="249">
        <v>63</v>
      </c>
      <c r="K2747" s="250">
        <v>1.477322263414478</v>
      </c>
      <c r="L2747" s="251" t="s">
        <v>7730</v>
      </c>
      <c r="M2747" s="251" t="s">
        <v>6898</v>
      </c>
      <c r="S2747" s="251" t="s">
        <v>8717</v>
      </c>
    </row>
    <row r="2748" spans="1:20">
      <c r="A2748" s="245" t="s">
        <v>6267</v>
      </c>
      <c r="B2748" s="245" t="s">
        <v>6268</v>
      </c>
      <c r="C2748" s="245" t="s">
        <v>6269</v>
      </c>
      <c r="D2748" s="245">
        <v>2017</v>
      </c>
      <c r="E2748" s="246">
        <v>43809</v>
      </c>
      <c r="F2748" s="245" t="s">
        <v>6447</v>
      </c>
      <c r="G2748" s="251" t="s">
        <v>8503</v>
      </c>
      <c r="H2748" s="251" t="s">
        <v>8191</v>
      </c>
      <c r="I2748" s="249">
        <v>3930</v>
      </c>
      <c r="J2748" s="249">
        <v>63</v>
      </c>
      <c r="K2748" s="250">
        <v>1.5717045195503245</v>
      </c>
      <c r="L2748" s="251" t="s">
        <v>7730</v>
      </c>
      <c r="M2748" s="251" t="s">
        <v>6898</v>
      </c>
      <c r="S2748" s="251" t="s">
        <v>8717</v>
      </c>
    </row>
    <row r="2749" spans="1:20">
      <c r="A2749" s="245" t="s">
        <v>6267</v>
      </c>
      <c r="B2749" s="245" t="s">
        <v>6268</v>
      </c>
      <c r="C2749" s="245" t="s">
        <v>6269</v>
      </c>
      <c r="D2749" s="245">
        <v>2017</v>
      </c>
      <c r="E2749" s="246">
        <v>43809</v>
      </c>
      <c r="F2749" s="245" t="s">
        <v>6475</v>
      </c>
      <c r="G2749" s="251" t="s">
        <v>8504</v>
      </c>
      <c r="H2749" s="251" t="s">
        <v>8191</v>
      </c>
      <c r="I2749" s="249">
        <v>4240</v>
      </c>
      <c r="J2749" s="249">
        <v>64</v>
      </c>
      <c r="K2749" s="250">
        <v>1.617431640625</v>
      </c>
      <c r="L2749" s="251" t="s">
        <v>7730</v>
      </c>
      <c r="M2749" s="251" t="s">
        <v>6898</v>
      </c>
      <c r="S2749" s="251" t="s">
        <v>8717</v>
      </c>
    </row>
    <row r="2750" spans="1:20">
      <c r="A2750" s="245" t="s">
        <v>6267</v>
      </c>
      <c r="B2750" s="245" t="s">
        <v>6268</v>
      </c>
      <c r="C2750" s="245" t="s">
        <v>6269</v>
      </c>
      <c r="D2750" s="245">
        <v>2017</v>
      </c>
      <c r="E2750" s="246">
        <v>43809</v>
      </c>
      <c r="F2750" s="245" t="s">
        <v>6320</v>
      </c>
      <c r="G2750" s="251" t="s">
        <v>8505</v>
      </c>
      <c r="H2750" s="251" t="s">
        <v>8191</v>
      </c>
      <c r="I2750" s="249">
        <v>6086</v>
      </c>
      <c r="J2750" s="249">
        <v>72</v>
      </c>
      <c r="K2750" s="250">
        <v>1.6305512688614541</v>
      </c>
      <c r="L2750" s="251" t="s">
        <v>7730</v>
      </c>
      <c r="M2750" s="251" t="s">
        <v>7729</v>
      </c>
      <c r="S2750" s="251" t="s">
        <v>8711</v>
      </c>
      <c r="T2750" s="251" t="s">
        <v>8711</v>
      </c>
    </row>
    <row r="2751" spans="1:20">
      <c r="A2751" s="245" t="s">
        <v>6267</v>
      </c>
      <c r="B2751" s="245" t="s">
        <v>6268</v>
      </c>
      <c r="C2751" s="245" t="s">
        <v>6269</v>
      </c>
      <c r="D2751" s="245">
        <v>2017</v>
      </c>
      <c r="E2751" s="246">
        <v>43809</v>
      </c>
      <c r="F2751" s="245" t="s">
        <v>7368</v>
      </c>
      <c r="G2751" s="251" t="s">
        <v>8506</v>
      </c>
      <c r="H2751" s="251" t="s">
        <v>8191</v>
      </c>
      <c r="I2751" s="249">
        <v>4348</v>
      </c>
      <c r="J2751" s="249">
        <v>66</v>
      </c>
      <c r="K2751" s="250">
        <v>1.5123688677407685</v>
      </c>
      <c r="L2751" s="251" t="s">
        <v>7730</v>
      </c>
      <c r="M2751" s="251" t="s">
        <v>6898</v>
      </c>
      <c r="S2751" s="251" t="s">
        <v>8717</v>
      </c>
    </row>
    <row r="2752" spans="1:20">
      <c r="A2752" s="245" t="s">
        <v>6267</v>
      </c>
      <c r="B2752" s="245" t="s">
        <v>6268</v>
      </c>
      <c r="C2752" s="245" t="s">
        <v>6269</v>
      </c>
      <c r="D2752" s="245">
        <v>2017</v>
      </c>
      <c r="E2752" s="246">
        <v>43809</v>
      </c>
      <c r="F2752" s="245" t="s">
        <v>6364</v>
      </c>
      <c r="G2752" s="251" t="s">
        <v>8507</v>
      </c>
      <c r="H2752" s="251" t="s">
        <v>8191</v>
      </c>
      <c r="I2752" s="249">
        <v>6440</v>
      </c>
      <c r="J2752" s="249">
        <v>73</v>
      </c>
      <c r="K2752" s="250">
        <v>1.655454645940923</v>
      </c>
      <c r="L2752" s="251" t="s">
        <v>7730</v>
      </c>
      <c r="M2752" s="251" t="s">
        <v>7729</v>
      </c>
      <c r="S2752" s="251" t="s">
        <v>8711</v>
      </c>
      <c r="T2752" s="251" t="s">
        <v>8711</v>
      </c>
    </row>
    <row r="2753" spans="1:20">
      <c r="A2753" s="245" t="s">
        <v>6267</v>
      </c>
      <c r="B2753" s="245" t="s">
        <v>6268</v>
      </c>
      <c r="C2753" s="245" t="s">
        <v>6269</v>
      </c>
      <c r="D2753" s="245">
        <v>2017</v>
      </c>
      <c r="E2753" s="246">
        <v>43809</v>
      </c>
      <c r="F2753" s="245" t="s">
        <v>6270</v>
      </c>
      <c r="G2753" s="251" t="s">
        <v>8508</v>
      </c>
      <c r="H2753" s="251" t="s">
        <v>8191</v>
      </c>
      <c r="I2753" s="249">
        <v>2784</v>
      </c>
      <c r="J2753" s="249">
        <v>58</v>
      </c>
      <c r="K2753" s="250">
        <v>1.426872770511296</v>
      </c>
      <c r="L2753" s="251" t="s">
        <v>7730</v>
      </c>
      <c r="N2753" s="245" t="s">
        <v>6278</v>
      </c>
    </row>
    <row r="2754" spans="1:20">
      <c r="A2754" s="245" t="s">
        <v>6267</v>
      </c>
      <c r="B2754" s="245" t="s">
        <v>6268</v>
      </c>
      <c r="C2754" s="245" t="s">
        <v>6269</v>
      </c>
      <c r="D2754" s="245">
        <v>2017</v>
      </c>
      <c r="E2754" s="246">
        <v>43809</v>
      </c>
      <c r="F2754" s="245" t="s">
        <v>7004</v>
      </c>
      <c r="G2754" s="251" t="s">
        <v>6152</v>
      </c>
      <c r="H2754" s="251" t="s">
        <v>8191</v>
      </c>
      <c r="I2754" s="249">
        <v>3540</v>
      </c>
      <c r="J2754" s="249">
        <v>61</v>
      </c>
      <c r="K2754" s="250">
        <v>1.5596019050052647</v>
      </c>
      <c r="L2754" s="251" t="s">
        <v>7730</v>
      </c>
      <c r="M2754" s="251" t="s">
        <v>7729</v>
      </c>
      <c r="S2754" s="251" t="s">
        <v>8714</v>
      </c>
      <c r="T2754" s="251" t="s">
        <v>8714</v>
      </c>
    </row>
    <row r="2755" spans="1:20">
      <c r="A2755" s="245" t="s">
        <v>6267</v>
      </c>
      <c r="B2755" s="245" t="s">
        <v>6268</v>
      </c>
      <c r="C2755" s="245" t="s">
        <v>6269</v>
      </c>
      <c r="D2755" s="245">
        <v>2017</v>
      </c>
      <c r="E2755" s="246">
        <v>43809</v>
      </c>
      <c r="F2755" s="245" t="s">
        <v>6730</v>
      </c>
      <c r="G2755" s="251" t="s">
        <v>8509</v>
      </c>
      <c r="H2755" s="251" t="s">
        <v>8191</v>
      </c>
      <c r="I2755" s="249">
        <v>3380</v>
      </c>
      <c r="J2755" s="249">
        <v>59</v>
      </c>
      <c r="K2755" s="250">
        <v>1.6457378797248017</v>
      </c>
      <c r="L2755" s="251" t="s">
        <v>7730</v>
      </c>
      <c r="M2755" s="251" t="s">
        <v>6898</v>
      </c>
      <c r="S2755" s="251" t="s">
        <v>8717</v>
      </c>
    </row>
    <row r="2756" spans="1:20">
      <c r="A2756" s="245" t="s">
        <v>6267</v>
      </c>
      <c r="B2756" s="245" t="s">
        <v>6268</v>
      </c>
      <c r="C2756" s="245" t="s">
        <v>6269</v>
      </c>
      <c r="D2756" s="245">
        <v>2017</v>
      </c>
      <c r="E2756" s="246">
        <v>43809</v>
      </c>
      <c r="F2756" s="245" t="s">
        <v>6399</v>
      </c>
      <c r="G2756" s="251" t="s">
        <v>8510</v>
      </c>
      <c r="H2756" s="251" t="s">
        <v>8191</v>
      </c>
      <c r="I2756" s="249">
        <v>3380</v>
      </c>
      <c r="J2756" s="249">
        <v>59</v>
      </c>
      <c r="K2756" s="250">
        <v>1.6457378797248017</v>
      </c>
      <c r="L2756" s="251" t="s">
        <v>7730</v>
      </c>
      <c r="M2756" s="251" t="s">
        <v>6898</v>
      </c>
      <c r="S2756" s="251" t="s">
        <v>8717</v>
      </c>
    </row>
    <row r="2757" spans="1:20">
      <c r="A2757" s="245" t="s">
        <v>6267</v>
      </c>
      <c r="B2757" s="245" t="s">
        <v>6268</v>
      </c>
      <c r="C2757" s="245" t="s">
        <v>6269</v>
      </c>
      <c r="D2757" s="245">
        <v>2017</v>
      </c>
      <c r="E2757" s="246">
        <v>43809</v>
      </c>
      <c r="F2757" s="245" t="s">
        <v>6536</v>
      </c>
      <c r="G2757" s="251" t="s">
        <v>8511</v>
      </c>
      <c r="H2757" s="251" t="s">
        <v>8191</v>
      </c>
      <c r="I2757" s="249">
        <v>3598</v>
      </c>
      <c r="J2757" s="249">
        <v>64</v>
      </c>
      <c r="K2757" s="250">
        <v>1.372528076171875</v>
      </c>
      <c r="L2757" s="251" t="s">
        <v>7730</v>
      </c>
      <c r="M2757" s="251" t="s">
        <v>6898</v>
      </c>
      <c r="S2757" s="251" t="s">
        <v>8717</v>
      </c>
    </row>
    <row r="2758" spans="1:20">
      <c r="A2758" s="245" t="s">
        <v>6267</v>
      </c>
      <c r="B2758" s="245" t="s">
        <v>6268</v>
      </c>
      <c r="C2758" s="245" t="s">
        <v>6269</v>
      </c>
      <c r="D2758" s="245">
        <v>2017</v>
      </c>
      <c r="E2758" s="246">
        <v>43809</v>
      </c>
      <c r="F2758" s="245" t="s">
        <v>6610</v>
      </c>
      <c r="G2758" s="251" t="s">
        <v>8512</v>
      </c>
      <c r="H2758" s="251" t="s">
        <v>8191</v>
      </c>
      <c r="I2758" s="249">
        <v>3516</v>
      </c>
      <c r="J2758" s="249">
        <v>60</v>
      </c>
      <c r="K2758" s="250">
        <v>1.6277777777777775</v>
      </c>
      <c r="L2758" s="251" t="s">
        <v>7730</v>
      </c>
      <c r="M2758" s="251" t="s">
        <v>6898</v>
      </c>
      <c r="S2758" s="251" t="s">
        <v>8717</v>
      </c>
    </row>
    <row r="2759" spans="1:20">
      <c r="A2759" s="245" t="s">
        <v>6267</v>
      </c>
      <c r="B2759" s="245" t="s">
        <v>6268</v>
      </c>
      <c r="C2759" s="245" t="s">
        <v>6269</v>
      </c>
      <c r="D2759" s="245">
        <v>2017</v>
      </c>
      <c r="E2759" s="246">
        <v>43809</v>
      </c>
      <c r="F2759" s="245" t="s">
        <v>6379</v>
      </c>
      <c r="G2759" s="251" t="s">
        <v>8513</v>
      </c>
      <c r="H2759" s="251" t="s">
        <v>8191</v>
      </c>
      <c r="I2759" s="249">
        <v>3586</v>
      </c>
      <c r="J2759" s="249">
        <v>65</v>
      </c>
      <c r="K2759" s="250">
        <v>1.3057806099226217</v>
      </c>
      <c r="L2759" s="251" t="s">
        <v>7730</v>
      </c>
      <c r="M2759" s="251" t="s">
        <v>6898</v>
      </c>
      <c r="S2759" s="251" t="s">
        <v>8717</v>
      </c>
    </row>
    <row r="2760" spans="1:20">
      <c r="A2760" s="245" t="s">
        <v>6267</v>
      </c>
      <c r="B2760" s="245" t="s">
        <v>6268</v>
      </c>
      <c r="C2760" s="245" t="s">
        <v>6269</v>
      </c>
      <c r="D2760" s="245">
        <v>2017</v>
      </c>
      <c r="E2760" s="246">
        <v>43809</v>
      </c>
      <c r="F2760" s="245" t="s">
        <v>6921</v>
      </c>
      <c r="G2760" s="251" t="s">
        <v>6154</v>
      </c>
      <c r="H2760" s="251" t="s">
        <v>8191</v>
      </c>
      <c r="I2760" s="249">
        <v>3250</v>
      </c>
      <c r="J2760" s="249">
        <v>62</v>
      </c>
      <c r="K2760" s="250">
        <v>1.3636668792588367</v>
      </c>
      <c r="L2760" s="251" t="s">
        <v>7730</v>
      </c>
      <c r="M2760" s="251" t="s">
        <v>7729</v>
      </c>
      <c r="S2760" s="251" t="s">
        <v>8714</v>
      </c>
      <c r="T2760" s="251" t="s">
        <v>8714</v>
      </c>
    </row>
    <row r="2761" spans="1:20">
      <c r="A2761" s="245" t="s">
        <v>6267</v>
      </c>
      <c r="B2761" s="245" t="s">
        <v>6268</v>
      </c>
      <c r="C2761" s="245" t="s">
        <v>6269</v>
      </c>
      <c r="D2761" s="245">
        <v>2017</v>
      </c>
      <c r="E2761" s="246">
        <v>43809</v>
      </c>
      <c r="F2761" s="245" t="s">
        <v>6430</v>
      </c>
      <c r="G2761" s="251" t="s">
        <v>8514</v>
      </c>
      <c r="H2761" s="251" t="s">
        <v>8191</v>
      </c>
      <c r="I2761" s="249">
        <v>3170</v>
      </c>
      <c r="J2761" s="249">
        <v>61</v>
      </c>
      <c r="K2761" s="250">
        <v>1.3965926663465225</v>
      </c>
      <c r="L2761" s="251" t="s">
        <v>7730</v>
      </c>
      <c r="M2761" s="251" t="s">
        <v>6898</v>
      </c>
      <c r="S2761" s="251" t="s">
        <v>8717</v>
      </c>
    </row>
    <row r="2762" spans="1:20">
      <c r="A2762" s="245" t="s">
        <v>6267</v>
      </c>
      <c r="B2762" s="245" t="s">
        <v>6268</v>
      </c>
      <c r="C2762" s="245" t="s">
        <v>6269</v>
      </c>
      <c r="D2762" s="245">
        <v>2017</v>
      </c>
      <c r="E2762" s="246">
        <v>43809</v>
      </c>
      <c r="F2762" s="245" t="s">
        <v>6615</v>
      </c>
      <c r="G2762" s="251" t="s">
        <v>8515</v>
      </c>
      <c r="H2762" s="251" t="s">
        <v>8191</v>
      </c>
      <c r="I2762" s="249">
        <v>3980</v>
      </c>
      <c r="J2762" s="249">
        <v>64</v>
      </c>
      <c r="K2762" s="250">
        <v>1.51824951171875</v>
      </c>
      <c r="L2762" s="251" t="s">
        <v>7730</v>
      </c>
      <c r="M2762" s="251" t="s">
        <v>6898</v>
      </c>
      <c r="S2762" s="251" t="s">
        <v>8717</v>
      </c>
    </row>
    <row r="2763" spans="1:20">
      <c r="A2763" s="245" t="s">
        <v>6267</v>
      </c>
      <c r="B2763" s="245" t="s">
        <v>6268</v>
      </c>
      <c r="C2763" s="245" t="s">
        <v>6269</v>
      </c>
      <c r="D2763" s="245">
        <v>2017</v>
      </c>
      <c r="E2763" s="246">
        <v>43809</v>
      </c>
      <c r="F2763" s="245" t="s">
        <v>6730</v>
      </c>
      <c r="G2763" s="251" t="s">
        <v>8516</v>
      </c>
      <c r="H2763" s="251" t="s">
        <v>8191</v>
      </c>
      <c r="I2763" s="249">
        <v>4930</v>
      </c>
      <c r="J2763" s="249">
        <v>67</v>
      </c>
      <c r="K2763" s="250">
        <v>1.6391643918966095</v>
      </c>
      <c r="L2763" s="251" t="s">
        <v>7730</v>
      </c>
      <c r="M2763" s="251" t="s">
        <v>6898</v>
      </c>
      <c r="S2763" s="251" t="s">
        <v>8717</v>
      </c>
    </row>
    <row r="2764" spans="1:20">
      <c r="A2764" s="245" t="s">
        <v>6267</v>
      </c>
      <c r="B2764" s="245" t="s">
        <v>6268</v>
      </c>
      <c r="C2764" s="245" t="s">
        <v>6269</v>
      </c>
      <c r="D2764" s="245">
        <v>2017</v>
      </c>
      <c r="E2764" s="246">
        <v>43809</v>
      </c>
      <c r="F2764" s="245" t="s">
        <v>6597</v>
      </c>
      <c r="G2764" s="251" t="s">
        <v>8517</v>
      </c>
      <c r="H2764" s="251" t="s">
        <v>8191</v>
      </c>
      <c r="I2764" s="249">
        <v>4522</v>
      </c>
      <c r="J2764" s="249">
        <v>66</v>
      </c>
      <c r="K2764" s="250">
        <v>1.5728914489245067</v>
      </c>
      <c r="L2764" s="251" t="s">
        <v>7730</v>
      </c>
      <c r="M2764" s="251" t="s">
        <v>6898</v>
      </c>
      <c r="S2764" s="251" t="s">
        <v>8717</v>
      </c>
    </row>
    <row r="2765" spans="1:20">
      <c r="A2765" s="245" t="s">
        <v>6267</v>
      </c>
      <c r="B2765" s="245" t="s">
        <v>6268</v>
      </c>
      <c r="C2765" s="245" t="s">
        <v>6269</v>
      </c>
      <c r="D2765" s="245">
        <v>2017</v>
      </c>
      <c r="E2765" s="246">
        <v>43809</v>
      </c>
      <c r="F2765" s="245" t="s">
        <v>6445</v>
      </c>
      <c r="G2765" s="251" t="s">
        <v>8518</v>
      </c>
      <c r="H2765" s="251" t="s">
        <v>8191</v>
      </c>
      <c r="I2765" s="249">
        <v>5096</v>
      </c>
      <c r="J2765" s="249">
        <v>72</v>
      </c>
      <c r="K2765" s="250">
        <v>1.3653120713305897</v>
      </c>
      <c r="L2765" s="251" t="s">
        <v>7730</v>
      </c>
      <c r="M2765" s="251" t="s">
        <v>6898</v>
      </c>
      <c r="S2765" s="251" t="s">
        <v>8717</v>
      </c>
    </row>
    <row r="2766" spans="1:20">
      <c r="A2766" s="245" t="s">
        <v>6267</v>
      </c>
      <c r="B2766" s="245" t="s">
        <v>6268</v>
      </c>
      <c r="C2766" s="245" t="s">
        <v>6269</v>
      </c>
      <c r="D2766" s="245">
        <v>2017</v>
      </c>
      <c r="E2766" s="246">
        <v>43809</v>
      </c>
      <c r="F2766" s="245" t="s">
        <v>6979</v>
      </c>
      <c r="G2766" s="251" t="s">
        <v>8519</v>
      </c>
      <c r="H2766" s="251" t="s">
        <v>8191</v>
      </c>
      <c r="I2766" s="249">
        <v>3412</v>
      </c>
      <c r="J2766" s="249">
        <v>63</v>
      </c>
      <c r="K2766" s="250">
        <v>1.3645434658284243</v>
      </c>
      <c r="L2766" s="251" t="s">
        <v>7730</v>
      </c>
      <c r="M2766" s="251" t="s">
        <v>6898</v>
      </c>
      <c r="S2766" s="251" t="s">
        <v>8717</v>
      </c>
    </row>
    <row r="2767" spans="1:20">
      <c r="A2767" s="245" t="s">
        <v>6267</v>
      </c>
      <c r="B2767" s="245" t="s">
        <v>6268</v>
      </c>
      <c r="C2767" s="245" t="s">
        <v>6269</v>
      </c>
      <c r="D2767" s="245">
        <v>2017</v>
      </c>
      <c r="E2767" s="246">
        <v>43809</v>
      </c>
      <c r="F2767" s="245" t="s">
        <v>6503</v>
      </c>
      <c r="G2767" s="251" t="s">
        <v>8520</v>
      </c>
      <c r="H2767" s="251" t="s">
        <v>8191</v>
      </c>
      <c r="I2767" s="249">
        <v>3660</v>
      </c>
      <c r="J2767" s="249">
        <v>60</v>
      </c>
      <c r="K2767" s="250">
        <v>1.6944444444444446</v>
      </c>
      <c r="L2767" s="251" t="s">
        <v>7730</v>
      </c>
      <c r="M2767" s="251" t="s">
        <v>6898</v>
      </c>
      <c r="S2767" s="251" t="s">
        <v>8717</v>
      </c>
    </row>
    <row r="2768" spans="1:20">
      <c r="A2768" s="245" t="s">
        <v>6267</v>
      </c>
      <c r="B2768" s="245" t="s">
        <v>6268</v>
      </c>
      <c r="C2768" s="245" t="s">
        <v>6269</v>
      </c>
      <c r="D2768" s="245">
        <v>2017</v>
      </c>
      <c r="E2768" s="246">
        <v>43809</v>
      </c>
      <c r="F2768" s="245" t="s">
        <v>6383</v>
      </c>
      <c r="G2768" s="251" t="s">
        <v>8521</v>
      </c>
      <c r="H2768" s="251" t="s">
        <v>8191</v>
      </c>
      <c r="I2768" s="249">
        <v>4892</v>
      </c>
      <c r="J2768" s="249">
        <v>68</v>
      </c>
      <c r="K2768" s="250">
        <v>1.5558212904538979</v>
      </c>
      <c r="L2768" s="251" t="s">
        <v>7730</v>
      </c>
      <c r="M2768" s="251" t="s">
        <v>6898</v>
      </c>
      <c r="S2768" s="251" t="s">
        <v>8717</v>
      </c>
    </row>
    <row r="2769" spans="1:20">
      <c r="A2769" s="245" t="s">
        <v>6267</v>
      </c>
      <c r="B2769" s="245" t="s">
        <v>6268</v>
      </c>
      <c r="C2769" s="245" t="s">
        <v>6269</v>
      </c>
      <c r="D2769" s="245">
        <v>2017</v>
      </c>
      <c r="E2769" s="246">
        <v>43809</v>
      </c>
      <c r="F2769" s="245" t="s">
        <v>6298</v>
      </c>
      <c r="G2769" s="251" t="s">
        <v>8522</v>
      </c>
      <c r="H2769" s="251" t="s">
        <v>8191</v>
      </c>
      <c r="I2769" s="249">
        <v>4176</v>
      </c>
      <c r="J2769" s="249">
        <v>65</v>
      </c>
      <c r="K2769" s="250">
        <v>1.5206190259444698</v>
      </c>
      <c r="L2769" s="251" t="s">
        <v>7730</v>
      </c>
      <c r="M2769" s="251" t="s">
        <v>6898</v>
      </c>
      <c r="S2769" s="251" t="s">
        <v>8717</v>
      </c>
    </row>
    <row r="2770" spans="1:20">
      <c r="A2770" s="245" t="s">
        <v>6267</v>
      </c>
      <c r="B2770" s="245" t="s">
        <v>6268</v>
      </c>
      <c r="C2770" s="245" t="s">
        <v>6269</v>
      </c>
      <c r="D2770" s="245">
        <v>2017</v>
      </c>
      <c r="E2770" s="246">
        <v>43809</v>
      </c>
      <c r="F2770" s="245" t="s">
        <v>6460</v>
      </c>
      <c r="G2770" s="251" t="s">
        <v>8523</v>
      </c>
      <c r="H2770" s="251" t="s">
        <v>8191</v>
      </c>
      <c r="I2770" s="249">
        <v>4136</v>
      </c>
      <c r="J2770" s="249">
        <v>64</v>
      </c>
      <c r="K2770" s="250">
        <v>1.5777587890625</v>
      </c>
      <c r="L2770" s="251" t="s">
        <v>7730</v>
      </c>
      <c r="M2770" s="251" t="s">
        <v>6898</v>
      </c>
      <c r="S2770" s="251" t="s">
        <v>8717</v>
      </c>
    </row>
    <row r="2771" spans="1:20">
      <c r="A2771" s="245" t="s">
        <v>6267</v>
      </c>
      <c r="B2771" s="245" t="s">
        <v>6268</v>
      </c>
      <c r="C2771" s="245" t="s">
        <v>6269</v>
      </c>
      <c r="D2771" s="245">
        <v>2017</v>
      </c>
      <c r="E2771" s="246">
        <v>43809</v>
      </c>
      <c r="F2771" s="245" t="s">
        <v>6581</v>
      </c>
      <c r="G2771" s="251" t="s">
        <v>8524</v>
      </c>
      <c r="H2771" s="251" t="s">
        <v>8191</v>
      </c>
      <c r="I2771" s="249">
        <v>4702</v>
      </c>
      <c r="J2771" s="249">
        <v>68</v>
      </c>
      <c r="K2771" s="250">
        <v>1.4953948707510685</v>
      </c>
      <c r="L2771" s="251" t="s">
        <v>7730</v>
      </c>
      <c r="M2771" s="251" t="s">
        <v>7729</v>
      </c>
      <c r="S2771" s="251" t="s">
        <v>8711</v>
      </c>
      <c r="T2771" s="251" t="s">
        <v>8711</v>
      </c>
    </row>
    <row r="2772" spans="1:20">
      <c r="A2772" s="245" t="s">
        <v>6267</v>
      </c>
      <c r="B2772" s="245" t="s">
        <v>6268</v>
      </c>
      <c r="C2772" s="245" t="s">
        <v>6269</v>
      </c>
      <c r="D2772" s="245">
        <v>2017</v>
      </c>
      <c r="E2772" s="246">
        <v>43809</v>
      </c>
      <c r="F2772" s="245" t="s">
        <v>6546</v>
      </c>
      <c r="G2772" s="251" t="s">
        <v>8525</v>
      </c>
      <c r="H2772" s="251" t="s">
        <v>8191</v>
      </c>
      <c r="I2772" s="249">
        <v>4814</v>
      </c>
      <c r="J2772" s="249">
        <v>67</v>
      </c>
      <c r="K2772" s="250">
        <v>1.6005958179696307</v>
      </c>
      <c r="L2772" s="251" t="s">
        <v>7730</v>
      </c>
      <c r="M2772" s="251" t="s">
        <v>6898</v>
      </c>
      <c r="S2772" s="251" t="s">
        <v>8717</v>
      </c>
    </row>
    <row r="2773" spans="1:20">
      <c r="A2773" s="245" t="s">
        <v>6267</v>
      </c>
      <c r="B2773" s="245" t="s">
        <v>6268</v>
      </c>
      <c r="C2773" s="245" t="s">
        <v>6269</v>
      </c>
      <c r="D2773" s="245">
        <v>2017</v>
      </c>
      <c r="E2773" s="246">
        <v>43809</v>
      </c>
      <c r="F2773" s="245" t="s">
        <v>6452</v>
      </c>
      <c r="G2773" s="251" t="s">
        <v>8526</v>
      </c>
      <c r="H2773" s="251" t="s">
        <v>8191</v>
      </c>
      <c r="I2773" s="249">
        <v>2800</v>
      </c>
      <c r="J2773" s="249">
        <v>57</v>
      </c>
      <c r="K2773" s="250">
        <v>1.5119361962925164</v>
      </c>
      <c r="L2773" s="251" t="s">
        <v>7730</v>
      </c>
      <c r="N2773" s="251" t="s">
        <v>6825</v>
      </c>
    </row>
    <row r="2774" spans="1:20">
      <c r="A2774" s="245" t="s">
        <v>6267</v>
      </c>
      <c r="B2774" s="245" t="s">
        <v>6268</v>
      </c>
      <c r="C2774" s="245" t="s">
        <v>6269</v>
      </c>
      <c r="D2774" s="245">
        <v>2017</v>
      </c>
      <c r="E2774" s="246">
        <v>43809</v>
      </c>
      <c r="F2774" s="245" t="s">
        <v>6301</v>
      </c>
      <c r="G2774" s="251" t="s">
        <v>8527</v>
      </c>
      <c r="H2774" s="251" t="s">
        <v>8191</v>
      </c>
      <c r="I2774" s="249">
        <v>3056</v>
      </c>
      <c r="J2774" s="249">
        <v>61</v>
      </c>
      <c r="K2774" s="250">
        <v>1.3463681982192341</v>
      </c>
      <c r="L2774" s="251" t="s">
        <v>7730</v>
      </c>
      <c r="M2774" s="251" t="s">
        <v>6898</v>
      </c>
      <c r="S2774" s="251" t="s">
        <v>8717</v>
      </c>
    </row>
    <row r="2775" spans="1:20">
      <c r="A2775" s="245" t="s">
        <v>6267</v>
      </c>
      <c r="B2775" s="245" t="s">
        <v>6268</v>
      </c>
      <c r="C2775" s="245" t="s">
        <v>6269</v>
      </c>
      <c r="D2775" s="245">
        <v>2017</v>
      </c>
      <c r="E2775" s="246">
        <v>43809</v>
      </c>
      <c r="F2775" s="245" t="s">
        <v>6325</v>
      </c>
      <c r="G2775" s="251" t="s">
        <v>6073</v>
      </c>
      <c r="H2775" s="251" t="s">
        <v>8191</v>
      </c>
      <c r="I2775" s="249">
        <v>6394</v>
      </c>
      <c r="J2775" s="249">
        <v>75</v>
      </c>
      <c r="K2775" s="250">
        <v>1.5156148148148147</v>
      </c>
      <c r="L2775" s="251" t="s">
        <v>7730</v>
      </c>
      <c r="M2775" s="251" t="s">
        <v>7729</v>
      </c>
      <c r="S2775" s="251" t="s">
        <v>8714</v>
      </c>
      <c r="T2775" s="251" t="s">
        <v>8714</v>
      </c>
    </row>
    <row r="2776" spans="1:20">
      <c r="A2776" s="245" t="s">
        <v>6267</v>
      </c>
      <c r="B2776" s="245" t="s">
        <v>6268</v>
      </c>
      <c r="C2776" s="245" t="s">
        <v>6269</v>
      </c>
      <c r="D2776" s="245">
        <v>2017</v>
      </c>
      <c r="E2776" s="246">
        <v>43809</v>
      </c>
      <c r="F2776" s="245" t="s">
        <v>6352</v>
      </c>
      <c r="G2776" s="251" t="s">
        <v>8528</v>
      </c>
      <c r="H2776" s="251" t="s">
        <v>8191</v>
      </c>
      <c r="I2776" s="249">
        <v>4922</v>
      </c>
      <c r="J2776" s="249">
        <v>67</v>
      </c>
      <c r="K2776" s="250">
        <v>1.6365044902464729</v>
      </c>
      <c r="L2776" s="251" t="s">
        <v>7730</v>
      </c>
      <c r="M2776" s="251" t="s">
        <v>7729</v>
      </c>
      <c r="S2776" s="251" t="s">
        <v>8714</v>
      </c>
      <c r="T2776" s="251" t="s">
        <v>8716</v>
      </c>
    </row>
    <row r="2777" spans="1:20">
      <c r="A2777" s="245" t="s">
        <v>6267</v>
      </c>
      <c r="B2777" s="245" t="s">
        <v>6268</v>
      </c>
      <c r="C2777" s="245" t="s">
        <v>6269</v>
      </c>
      <c r="D2777" s="245">
        <v>2017</v>
      </c>
      <c r="E2777" s="246">
        <v>43809</v>
      </c>
      <c r="F2777" s="245" t="s">
        <v>6285</v>
      </c>
      <c r="G2777" s="251" t="s">
        <v>8529</v>
      </c>
      <c r="H2777" s="251" t="s">
        <v>8191</v>
      </c>
      <c r="I2777" s="249">
        <v>4944</v>
      </c>
      <c r="J2777" s="249">
        <v>68</v>
      </c>
      <c r="K2777" s="250">
        <v>1.5723590474251985</v>
      </c>
      <c r="L2777" s="251" t="s">
        <v>7730</v>
      </c>
      <c r="M2777" s="251" t="s">
        <v>6898</v>
      </c>
      <c r="S2777" s="251" t="s">
        <v>8717</v>
      </c>
    </row>
    <row r="2778" spans="1:20">
      <c r="A2778" s="245" t="s">
        <v>6267</v>
      </c>
      <c r="B2778" s="245" t="s">
        <v>6268</v>
      </c>
      <c r="C2778" s="245" t="s">
        <v>6269</v>
      </c>
      <c r="D2778" s="245">
        <v>2017</v>
      </c>
      <c r="E2778" s="246">
        <v>43809</v>
      </c>
      <c r="F2778" s="245" t="s">
        <v>6512</v>
      </c>
      <c r="G2778" s="251" t="s">
        <v>8530</v>
      </c>
      <c r="H2778" s="251" t="s">
        <v>8191</v>
      </c>
      <c r="I2778" s="249">
        <v>4042</v>
      </c>
      <c r="J2778" s="249">
        <v>64</v>
      </c>
      <c r="K2778" s="250">
        <v>1.541900634765625</v>
      </c>
      <c r="L2778" s="251" t="s">
        <v>7730</v>
      </c>
      <c r="M2778" s="251" t="s">
        <v>6898</v>
      </c>
      <c r="S2778" s="251" t="s">
        <v>8717</v>
      </c>
    </row>
    <row r="2779" spans="1:20">
      <c r="A2779" s="245" t="s">
        <v>6267</v>
      </c>
      <c r="B2779" s="245" t="s">
        <v>6268</v>
      </c>
      <c r="C2779" s="245" t="s">
        <v>6269</v>
      </c>
      <c r="D2779" s="245">
        <v>2017</v>
      </c>
      <c r="E2779" s="246">
        <v>43809</v>
      </c>
      <c r="F2779" s="245" t="s">
        <v>6568</v>
      </c>
      <c r="G2779" s="251" t="s">
        <v>8531</v>
      </c>
      <c r="H2779" s="251" t="s">
        <v>8191</v>
      </c>
      <c r="I2779" s="249">
        <v>4288</v>
      </c>
      <c r="J2779" s="249">
        <v>66</v>
      </c>
      <c r="K2779" s="250">
        <v>1.4914990121601692</v>
      </c>
      <c r="L2779" s="251" t="s">
        <v>7730</v>
      </c>
      <c r="M2779" s="251" t="s">
        <v>6898</v>
      </c>
      <c r="S2779" s="251" t="s">
        <v>8717</v>
      </c>
    </row>
    <row r="2780" spans="1:20">
      <c r="A2780" s="245" t="s">
        <v>6267</v>
      </c>
      <c r="B2780" s="245" t="s">
        <v>6268</v>
      </c>
      <c r="C2780" s="245" t="s">
        <v>6269</v>
      </c>
      <c r="D2780" s="245">
        <v>2017</v>
      </c>
      <c r="E2780" s="246">
        <v>43809</v>
      </c>
      <c r="F2780" s="245" t="s">
        <v>6346</v>
      </c>
      <c r="G2780" s="251" t="s">
        <v>8532</v>
      </c>
      <c r="H2780" s="251" t="s">
        <v>8191</v>
      </c>
      <c r="I2780" s="249">
        <v>6064</v>
      </c>
      <c r="J2780" s="249">
        <v>73</v>
      </c>
      <c r="K2780" s="250">
        <v>1.5588007722027573</v>
      </c>
      <c r="L2780" s="251" t="s">
        <v>7730</v>
      </c>
      <c r="M2780" s="251" t="s">
        <v>7729</v>
      </c>
      <c r="S2780" s="251" t="s">
        <v>8711</v>
      </c>
      <c r="T2780" s="251" t="s">
        <v>8711</v>
      </c>
    </row>
    <row r="2781" spans="1:20">
      <c r="A2781" s="245" t="s">
        <v>6267</v>
      </c>
      <c r="B2781" s="245" t="s">
        <v>6268</v>
      </c>
      <c r="C2781" s="245" t="s">
        <v>6269</v>
      </c>
      <c r="D2781" s="245">
        <v>2017</v>
      </c>
      <c r="E2781" s="246">
        <v>43809</v>
      </c>
      <c r="F2781" s="245" t="s">
        <v>6445</v>
      </c>
      <c r="G2781" s="251" t="s">
        <v>8533</v>
      </c>
      <c r="H2781" s="251" t="s">
        <v>8191</v>
      </c>
      <c r="I2781" s="249">
        <v>4210</v>
      </c>
      <c r="J2781" s="249">
        <v>66</v>
      </c>
      <c r="K2781" s="250">
        <v>1.4643681999053899</v>
      </c>
      <c r="L2781" s="251" t="s">
        <v>7730</v>
      </c>
      <c r="M2781" s="251" t="s">
        <v>6898</v>
      </c>
      <c r="S2781" s="251" t="s">
        <v>8717</v>
      </c>
    </row>
    <row r="2782" spans="1:20">
      <c r="A2782" s="245" t="s">
        <v>6267</v>
      </c>
      <c r="B2782" s="245" t="s">
        <v>6268</v>
      </c>
      <c r="C2782" s="245" t="s">
        <v>6269</v>
      </c>
      <c r="D2782" s="245">
        <v>2017</v>
      </c>
      <c r="E2782" s="246">
        <v>43809</v>
      </c>
      <c r="F2782" s="245" t="s">
        <v>6340</v>
      </c>
      <c r="G2782" s="251" t="s">
        <v>8534</v>
      </c>
      <c r="H2782" s="251" t="s">
        <v>8191</v>
      </c>
      <c r="I2782" s="249">
        <v>6300</v>
      </c>
      <c r="J2782" s="249">
        <v>72</v>
      </c>
      <c r="K2782" s="250">
        <v>1.6878858024691357</v>
      </c>
      <c r="L2782" s="251" t="s">
        <v>7730</v>
      </c>
      <c r="M2782" s="251" t="s">
        <v>7729</v>
      </c>
      <c r="S2782" s="251" t="s">
        <v>8711</v>
      </c>
      <c r="T2782" s="251" t="s">
        <v>8711</v>
      </c>
    </row>
    <row r="2783" spans="1:20">
      <c r="A2783" s="245" t="s">
        <v>6267</v>
      </c>
      <c r="B2783" s="245" t="s">
        <v>6268</v>
      </c>
      <c r="C2783" s="245" t="s">
        <v>6269</v>
      </c>
      <c r="D2783" s="245">
        <v>2017</v>
      </c>
      <c r="E2783" s="246">
        <v>43809</v>
      </c>
      <c r="F2783" s="245" t="s">
        <v>6750</v>
      </c>
      <c r="G2783" s="251" t="s">
        <v>8535</v>
      </c>
      <c r="H2783" s="251" t="s">
        <v>8191</v>
      </c>
      <c r="I2783" s="249">
        <v>3644</v>
      </c>
      <c r="J2783" s="249">
        <v>62</v>
      </c>
      <c r="K2783" s="250">
        <v>1.5289852640059078</v>
      </c>
      <c r="L2783" s="251" t="s">
        <v>7730</v>
      </c>
      <c r="M2783" s="251" t="s">
        <v>6898</v>
      </c>
      <c r="S2783" s="251" t="s">
        <v>8717</v>
      </c>
    </row>
    <row r="2784" spans="1:20">
      <c r="A2784" s="245" t="s">
        <v>6267</v>
      </c>
      <c r="B2784" s="245" t="s">
        <v>6268</v>
      </c>
      <c r="C2784" s="245" t="s">
        <v>6269</v>
      </c>
      <c r="D2784" s="245">
        <v>2017</v>
      </c>
      <c r="E2784" s="246">
        <v>43809</v>
      </c>
      <c r="F2784" s="245" t="s">
        <v>6339</v>
      </c>
      <c r="G2784" s="251" t="s">
        <v>8536</v>
      </c>
      <c r="H2784" s="251" t="s">
        <v>8191</v>
      </c>
      <c r="I2784" s="249">
        <v>5554</v>
      </c>
      <c r="J2784" s="249">
        <v>68</v>
      </c>
      <c r="K2784" s="250">
        <v>1.7663596580500713</v>
      </c>
      <c r="L2784" s="251" t="s">
        <v>7730</v>
      </c>
      <c r="M2784" s="251" t="s">
        <v>7729</v>
      </c>
      <c r="S2784" s="251" t="s">
        <v>8711</v>
      </c>
      <c r="T2784" s="251" t="s">
        <v>8711</v>
      </c>
    </row>
    <row r="2785" spans="1:20">
      <c r="A2785" s="245" t="s">
        <v>6267</v>
      </c>
      <c r="B2785" s="245" t="s">
        <v>6268</v>
      </c>
      <c r="C2785" s="245" t="s">
        <v>6269</v>
      </c>
      <c r="D2785" s="245">
        <v>2017</v>
      </c>
      <c r="E2785" s="246">
        <v>43809</v>
      </c>
      <c r="F2785" s="245" t="s">
        <v>6404</v>
      </c>
      <c r="G2785" s="251" t="s">
        <v>8537</v>
      </c>
      <c r="H2785" s="251" t="s">
        <v>8191</v>
      </c>
      <c r="I2785" s="249">
        <v>3760</v>
      </c>
      <c r="J2785" s="249">
        <v>64</v>
      </c>
      <c r="K2785" s="250">
        <v>1.434326171875</v>
      </c>
      <c r="L2785" s="251" t="s">
        <v>7730</v>
      </c>
      <c r="M2785" s="251" t="s">
        <v>6898</v>
      </c>
      <c r="S2785" s="251" t="s">
        <v>8717</v>
      </c>
    </row>
    <row r="2786" spans="1:20">
      <c r="A2786" s="245" t="s">
        <v>6267</v>
      </c>
      <c r="B2786" s="245" t="s">
        <v>6268</v>
      </c>
      <c r="C2786" s="245" t="s">
        <v>6269</v>
      </c>
      <c r="D2786" s="245">
        <v>2017</v>
      </c>
      <c r="E2786" s="246">
        <v>43809</v>
      </c>
      <c r="F2786" s="245" t="s">
        <v>6462</v>
      </c>
      <c r="G2786" s="251" t="s">
        <v>8538</v>
      </c>
      <c r="H2786" s="251" t="s">
        <v>8191</v>
      </c>
      <c r="I2786" s="249">
        <v>3448</v>
      </c>
      <c r="J2786" s="249">
        <v>62</v>
      </c>
      <c r="K2786" s="250">
        <v>1.446745661441375</v>
      </c>
      <c r="L2786" s="251" t="s">
        <v>7730</v>
      </c>
      <c r="M2786" s="251" t="s">
        <v>6898</v>
      </c>
      <c r="S2786" s="251" t="s">
        <v>8717</v>
      </c>
    </row>
    <row r="2787" spans="1:20">
      <c r="A2787" s="245" t="s">
        <v>6267</v>
      </c>
      <c r="B2787" s="245" t="s">
        <v>6268</v>
      </c>
      <c r="C2787" s="245" t="s">
        <v>6269</v>
      </c>
      <c r="D2787" s="245">
        <v>2017</v>
      </c>
      <c r="E2787" s="246">
        <v>43809</v>
      </c>
      <c r="F2787" s="245" t="s">
        <v>6330</v>
      </c>
      <c r="G2787" s="251" t="s">
        <v>6103</v>
      </c>
      <c r="H2787" s="251" t="s">
        <v>8191</v>
      </c>
      <c r="I2787" s="249">
        <v>4064</v>
      </c>
      <c r="J2787" s="249">
        <v>63</v>
      </c>
      <c r="K2787" s="250">
        <v>1.6252944446444069</v>
      </c>
      <c r="L2787" s="251" t="s">
        <v>7730</v>
      </c>
      <c r="M2787" s="251" t="s">
        <v>7729</v>
      </c>
      <c r="S2787" s="251" t="s">
        <v>8714</v>
      </c>
      <c r="T2787" s="251" t="s">
        <v>8714</v>
      </c>
    </row>
    <row r="2788" spans="1:20">
      <c r="A2788" s="245" t="s">
        <v>6267</v>
      </c>
      <c r="B2788" s="245" t="s">
        <v>6268</v>
      </c>
      <c r="C2788" s="245" t="s">
        <v>6269</v>
      </c>
      <c r="D2788" s="245">
        <v>2017</v>
      </c>
      <c r="E2788" s="246">
        <v>43809</v>
      </c>
      <c r="F2788" s="245" t="s">
        <v>6301</v>
      </c>
      <c r="G2788" s="251" t="s">
        <v>8539</v>
      </c>
      <c r="H2788" s="251" t="s">
        <v>8191</v>
      </c>
      <c r="I2788" s="249">
        <v>4474</v>
      </c>
      <c r="J2788" s="249">
        <v>68</v>
      </c>
      <c r="K2788" s="250">
        <v>1.4228831671076736</v>
      </c>
      <c r="L2788" s="251" t="s">
        <v>7730</v>
      </c>
      <c r="M2788" s="251" t="s">
        <v>6898</v>
      </c>
      <c r="S2788" s="251" t="s">
        <v>8717</v>
      </c>
    </row>
    <row r="2789" spans="1:20">
      <c r="A2789" s="245" t="s">
        <v>6267</v>
      </c>
      <c r="B2789" s="245" t="s">
        <v>6268</v>
      </c>
      <c r="C2789" s="245" t="s">
        <v>6269</v>
      </c>
      <c r="D2789" s="245">
        <v>2017</v>
      </c>
      <c r="E2789" s="246">
        <v>43809</v>
      </c>
      <c r="F2789" s="245" t="s">
        <v>6340</v>
      </c>
      <c r="G2789" s="251" t="s">
        <v>8540</v>
      </c>
      <c r="H2789" s="251" t="s">
        <v>8191</v>
      </c>
      <c r="I2789" s="249">
        <v>5852</v>
      </c>
      <c r="J2789" s="249">
        <v>70</v>
      </c>
      <c r="K2789" s="250">
        <v>1.7061224489795919</v>
      </c>
      <c r="L2789" s="251" t="s">
        <v>7730</v>
      </c>
      <c r="M2789" s="251" t="s">
        <v>7729</v>
      </c>
      <c r="S2789" s="251" t="s">
        <v>8711</v>
      </c>
      <c r="T2789" s="251" t="s">
        <v>8711</v>
      </c>
    </row>
    <row r="2790" spans="1:20">
      <c r="A2790" s="245" t="s">
        <v>6267</v>
      </c>
      <c r="B2790" s="245" t="s">
        <v>6268</v>
      </c>
      <c r="C2790" s="245" t="s">
        <v>6269</v>
      </c>
      <c r="D2790" s="245">
        <v>2017</v>
      </c>
      <c r="E2790" s="246">
        <v>43809</v>
      </c>
      <c r="F2790" s="245" t="s">
        <v>7188</v>
      </c>
      <c r="G2790" s="251" t="s">
        <v>8541</v>
      </c>
      <c r="H2790" s="251" t="s">
        <v>8191</v>
      </c>
      <c r="I2790" s="249">
        <v>4360</v>
      </c>
      <c r="J2790" s="249">
        <v>65</v>
      </c>
      <c r="K2790" s="250">
        <v>1.5876194811106052</v>
      </c>
      <c r="L2790" s="251" t="s">
        <v>7730</v>
      </c>
      <c r="M2790" s="251" t="s">
        <v>6898</v>
      </c>
      <c r="S2790" s="251" t="s">
        <v>8717</v>
      </c>
    </row>
    <row r="2791" spans="1:20">
      <c r="A2791" s="245" t="s">
        <v>6267</v>
      </c>
      <c r="B2791" s="245" t="s">
        <v>6268</v>
      </c>
      <c r="C2791" s="245" t="s">
        <v>6269</v>
      </c>
      <c r="D2791" s="245">
        <v>2017</v>
      </c>
      <c r="E2791" s="246">
        <v>43809</v>
      </c>
      <c r="F2791" s="245" t="s">
        <v>6380</v>
      </c>
      <c r="G2791" s="251" t="s">
        <v>8542</v>
      </c>
      <c r="H2791" s="251" t="s">
        <v>8191</v>
      </c>
      <c r="I2791" s="249">
        <v>4010</v>
      </c>
      <c r="J2791" s="249">
        <v>63</v>
      </c>
      <c r="K2791" s="250">
        <v>1.6036985046811201</v>
      </c>
      <c r="L2791" s="251" t="s">
        <v>7730</v>
      </c>
      <c r="M2791" s="251" t="s">
        <v>7729</v>
      </c>
      <c r="S2791" s="251" t="s">
        <v>8714</v>
      </c>
      <c r="T2791" s="251" t="s">
        <v>8714</v>
      </c>
    </row>
    <row r="2792" spans="1:20">
      <c r="A2792" s="245" t="s">
        <v>6267</v>
      </c>
      <c r="B2792" s="245" t="s">
        <v>6268</v>
      </c>
      <c r="C2792" s="245" t="s">
        <v>6269</v>
      </c>
      <c r="D2792" s="245">
        <v>2017</v>
      </c>
      <c r="E2792" s="246">
        <v>43809</v>
      </c>
      <c r="F2792" s="245" t="s">
        <v>6354</v>
      </c>
      <c r="G2792" s="251" t="s">
        <v>8543</v>
      </c>
      <c r="H2792" s="251" t="s">
        <v>8191</v>
      </c>
      <c r="I2792" s="249">
        <v>4344</v>
      </c>
      <c r="J2792" s="249">
        <v>65</v>
      </c>
      <c r="K2792" s="250">
        <v>1.5817933545744196</v>
      </c>
      <c r="L2792" s="251" t="s">
        <v>7730</v>
      </c>
      <c r="M2792" s="251" t="s">
        <v>6898</v>
      </c>
      <c r="S2792" s="251" t="s">
        <v>8717</v>
      </c>
    </row>
    <row r="2793" spans="1:20">
      <c r="A2793" s="245" t="s">
        <v>6267</v>
      </c>
      <c r="B2793" s="245" t="s">
        <v>6268</v>
      </c>
      <c r="C2793" s="245" t="s">
        <v>6269</v>
      </c>
      <c r="D2793" s="245">
        <v>2017</v>
      </c>
      <c r="E2793" s="246">
        <v>43809</v>
      </c>
      <c r="F2793" s="245" t="s">
        <v>6956</v>
      </c>
      <c r="G2793" s="251" t="s">
        <v>8544</v>
      </c>
      <c r="H2793" s="251" t="s">
        <v>8191</v>
      </c>
      <c r="I2793" s="249">
        <v>3194</v>
      </c>
      <c r="J2793" s="249">
        <v>62</v>
      </c>
      <c r="K2793" s="250">
        <v>1.3401698499546844</v>
      </c>
      <c r="L2793" s="251" t="s">
        <v>7730</v>
      </c>
      <c r="M2793" s="251" t="s">
        <v>6898</v>
      </c>
      <c r="S2793" s="251" t="s">
        <v>8717</v>
      </c>
    </row>
    <row r="2794" spans="1:20">
      <c r="A2794" s="245" t="s">
        <v>6267</v>
      </c>
      <c r="B2794" s="245" t="s">
        <v>6268</v>
      </c>
      <c r="C2794" s="245" t="s">
        <v>6269</v>
      </c>
      <c r="D2794" s="245">
        <v>2017</v>
      </c>
      <c r="E2794" s="246">
        <v>43809</v>
      </c>
      <c r="F2794" s="245" t="s">
        <v>6422</v>
      </c>
      <c r="G2794" s="251" t="s">
        <v>8545</v>
      </c>
      <c r="H2794" s="251" t="s">
        <v>8191</v>
      </c>
      <c r="I2794" s="249">
        <v>3236</v>
      </c>
      <c r="J2794" s="249">
        <v>59</v>
      </c>
      <c r="K2794" s="250">
        <v>1.5756236031921471</v>
      </c>
      <c r="L2794" s="251" t="s">
        <v>7730</v>
      </c>
      <c r="M2794" s="251" t="s">
        <v>6898</v>
      </c>
      <c r="S2794" s="251" t="s">
        <v>8717</v>
      </c>
    </row>
    <row r="2795" spans="1:20">
      <c r="A2795" s="245" t="s">
        <v>6267</v>
      </c>
      <c r="B2795" s="245" t="s">
        <v>6268</v>
      </c>
      <c r="C2795" s="245" t="s">
        <v>6269</v>
      </c>
      <c r="D2795" s="245">
        <v>2017</v>
      </c>
      <c r="E2795" s="246">
        <v>43809</v>
      </c>
      <c r="F2795" s="245" t="s">
        <v>6996</v>
      </c>
      <c r="G2795" s="251" t="s">
        <v>8546</v>
      </c>
      <c r="H2795" s="251" t="s">
        <v>8191</v>
      </c>
      <c r="I2795" s="249">
        <v>3796</v>
      </c>
      <c r="J2795" s="249">
        <v>64</v>
      </c>
      <c r="K2795" s="250">
        <v>1.44805908203125</v>
      </c>
      <c r="L2795" s="251" t="s">
        <v>6273</v>
      </c>
      <c r="M2795" s="251" t="s">
        <v>8710</v>
      </c>
      <c r="S2795" s="251" t="s">
        <v>8711</v>
      </c>
      <c r="T2795" s="251" t="s">
        <v>8716</v>
      </c>
    </row>
    <row r="2796" spans="1:20">
      <c r="A2796" s="245" t="s">
        <v>6267</v>
      </c>
      <c r="B2796" s="245" t="s">
        <v>6268</v>
      </c>
      <c r="C2796" s="245" t="s">
        <v>6269</v>
      </c>
      <c r="D2796" s="245">
        <v>2017</v>
      </c>
      <c r="E2796" s="246">
        <v>43809</v>
      </c>
      <c r="F2796" s="245" t="s">
        <v>6289</v>
      </c>
      <c r="G2796" s="251" t="s">
        <v>8547</v>
      </c>
      <c r="H2796" s="251" t="s">
        <v>8191</v>
      </c>
      <c r="I2796" s="249">
        <v>5496</v>
      </c>
      <c r="J2796" s="249">
        <v>70</v>
      </c>
      <c r="K2796" s="250">
        <v>1.602332361516035</v>
      </c>
      <c r="L2796" s="251" t="s">
        <v>7730</v>
      </c>
      <c r="M2796" s="251" t="s">
        <v>6898</v>
      </c>
      <c r="S2796" s="251" t="s">
        <v>8717</v>
      </c>
    </row>
    <row r="2797" spans="1:20">
      <c r="A2797" s="245" t="s">
        <v>6267</v>
      </c>
      <c r="B2797" s="245" t="s">
        <v>6268</v>
      </c>
      <c r="C2797" s="245" t="s">
        <v>6269</v>
      </c>
      <c r="D2797" s="245">
        <v>2017</v>
      </c>
      <c r="E2797" s="246">
        <v>43809</v>
      </c>
      <c r="F2797" s="245" t="s">
        <v>6406</v>
      </c>
      <c r="G2797" s="251" t="s">
        <v>8548</v>
      </c>
      <c r="H2797" s="251" t="s">
        <v>8191</v>
      </c>
      <c r="I2797" s="249">
        <v>5854</v>
      </c>
      <c r="J2797" s="249">
        <v>70</v>
      </c>
      <c r="K2797" s="250">
        <v>1.7067055393586006</v>
      </c>
      <c r="L2797" s="251" t="s">
        <v>7730</v>
      </c>
      <c r="M2797" s="251" t="s">
        <v>7729</v>
      </c>
      <c r="S2797" s="251" t="s">
        <v>8711</v>
      </c>
      <c r="T2797" s="251" t="s">
        <v>8711</v>
      </c>
    </row>
    <row r="2798" spans="1:20">
      <c r="A2798" s="245" t="s">
        <v>6267</v>
      </c>
      <c r="B2798" s="245" t="s">
        <v>6268</v>
      </c>
      <c r="C2798" s="245" t="s">
        <v>6269</v>
      </c>
      <c r="D2798" s="245">
        <v>2017</v>
      </c>
      <c r="E2798" s="246">
        <v>43809</v>
      </c>
      <c r="F2798" s="245" t="s">
        <v>6399</v>
      </c>
      <c r="G2798" s="251" t="s">
        <v>8549</v>
      </c>
      <c r="H2798" s="251" t="s">
        <v>8191</v>
      </c>
      <c r="I2798" s="249">
        <v>5490</v>
      </c>
      <c r="J2798" s="249">
        <v>69</v>
      </c>
      <c r="K2798" s="250">
        <v>1.6711870907646365</v>
      </c>
      <c r="L2798" s="251" t="s">
        <v>7730</v>
      </c>
      <c r="M2798" s="251" t="s">
        <v>7729</v>
      </c>
      <c r="S2798" s="251" t="s">
        <v>8711</v>
      </c>
      <c r="T2798" s="251" t="s">
        <v>8711</v>
      </c>
    </row>
    <row r="2799" spans="1:20">
      <c r="A2799" s="245" t="s">
        <v>6267</v>
      </c>
      <c r="B2799" s="245" t="s">
        <v>6268</v>
      </c>
      <c r="C2799" s="245" t="s">
        <v>6269</v>
      </c>
      <c r="D2799" s="245">
        <v>2017</v>
      </c>
      <c r="E2799" s="246">
        <v>43809</v>
      </c>
      <c r="F2799" s="245" t="s">
        <v>6287</v>
      </c>
      <c r="G2799" s="251" t="s">
        <v>8550</v>
      </c>
      <c r="H2799" s="251" t="s">
        <v>8191</v>
      </c>
      <c r="I2799" s="249">
        <v>3940</v>
      </c>
      <c r="J2799" s="249">
        <v>62</v>
      </c>
      <c r="K2799" s="250">
        <v>1.6531838474707128</v>
      </c>
      <c r="L2799" s="251" t="s">
        <v>7730</v>
      </c>
      <c r="M2799" s="251" t="s">
        <v>6898</v>
      </c>
      <c r="S2799" s="251" t="s">
        <v>8717</v>
      </c>
    </row>
    <row r="2800" spans="1:20">
      <c r="A2800" s="245" t="s">
        <v>6267</v>
      </c>
      <c r="B2800" s="245" t="s">
        <v>6268</v>
      </c>
      <c r="C2800" s="245" t="s">
        <v>6269</v>
      </c>
      <c r="D2800" s="245">
        <v>2017</v>
      </c>
      <c r="E2800" s="246">
        <v>43809</v>
      </c>
      <c r="F2800" s="245" t="s">
        <v>6986</v>
      </c>
      <c r="G2800" s="251" t="s">
        <v>8551</v>
      </c>
      <c r="H2800" s="251" t="s">
        <v>8191</v>
      </c>
      <c r="I2800" s="249">
        <v>4850</v>
      </c>
      <c r="J2800" s="249">
        <v>68</v>
      </c>
      <c r="K2800" s="250">
        <v>1.5424638713616934</v>
      </c>
      <c r="L2800" s="251" t="s">
        <v>7730</v>
      </c>
      <c r="M2800" s="251" t="s">
        <v>7729</v>
      </c>
      <c r="S2800" s="251" t="s">
        <v>8714</v>
      </c>
      <c r="T2800" s="251" t="s">
        <v>8714</v>
      </c>
    </row>
    <row r="2801" spans="1:20">
      <c r="A2801" s="245" t="s">
        <v>6267</v>
      </c>
      <c r="B2801" s="245" t="s">
        <v>6268</v>
      </c>
      <c r="C2801" s="245" t="s">
        <v>6269</v>
      </c>
      <c r="D2801" s="245">
        <v>2017</v>
      </c>
      <c r="E2801" s="246">
        <v>43809</v>
      </c>
      <c r="F2801" s="245" t="s">
        <v>6328</v>
      </c>
      <c r="G2801" s="251" t="s">
        <v>8552</v>
      </c>
      <c r="H2801" s="251" t="s">
        <v>8191</v>
      </c>
      <c r="I2801" s="249">
        <v>3996</v>
      </c>
      <c r="J2801" s="249">
        <v>67</v>
      </c>
      <c r="K2801" s="250">
        <v>1.3286208742431749</v>
      </c>
      <c r="L2801" s="251" t="s">
        <v>7730</v>
      </c>
      <c r="M2801" s="251" t="s">
        <v>6898</v>
      </c>
      <c r="S2801" s="251" t="s">
        <v>8717</v>
      </c>
    </row>
    <row r="2802" spans="1:20">
      <c r="A2802" s="245" t="s">
        <v>6267</v>
      </c>
      <c r="B2802" s="245" t="s">
        <v>6268</v>
      </c>
      <c r="C2802" s="245" t="s">
        <v>6269</v>
      </c>
      <c r="D2802" s="245">
        <v>2017</v>
      </c>
      <c r="E2802" s="246">
        <v>43809</v>
      </c>
      <c r="F2802" s="245" t="s">
        <v>6584</v>
      </c>
      <c r="G2802" s="251" t="s">
        <v>8553</v>
      </c>
      <c r="H2802" s="251" t="s">
        <v>8191</v>
      </c>
      <c r="I2802" s="249">
        <v>4500</v>
      </c>
      <c r="J2802" s="249">
        <v>69</v>
      </c>
      <c r="K2802" s="250">
        <v>1.3698254842333086</v>
      </c>
      <c r="L2802" s="251" t="s">
        <v>7730</v>
      </c>
      <c r="M2802" s="251" t="s">
        <v>6898</v>
      </c>
      <c r="S2802" s="251" t="s">
        <v>8717</v>
      </c>
    </row>
    <row r="2803" spans="1:20">
      <c r="A2803" s="245" t="s">
        <v>6267</v>
      </c>
      <c r="B2803" s="245" t="s">
        <v>6268</v>
      </c>
      <c r="C2803" s="245" t="s">
        <v>6269</v>
      </c>
      <c r="D2803" s="245">
        <v>2017</v>
      </c>
      <c r="E2803" s="246">
        <v>43809</v>
      </c>
      <c r="F2803" s="245" t="s">
        <v>6677</v>
      </c>
      <c r="G2803" s="251" t="s">
        <v>8554</v>
      </c>
      <c r="H2803" s="251" t="s">
        <v>8191</v>
      </c>
      <c r="I2803" s="249">
        <v>5688</v>
      </c>
      <c r="J2803" s="249">
        <v>71</v>
      </c>
      <c r="K2803" s="250">
        <v>1.5892219015341804</v>
      </c>
      <c r="L2803" s="251" t="s">
        <v>7730</v>
      </c>
      <c r="M2803" s="251" t="s">
        <v>7729</v>
      </c>
      <c r="S2803" s="251" t="s">
        <v>8711</v>
      </c>
      <c r="T2803" s="251" t="s">
        <v>8711</v>
      </c>
    </row>
    <row r="2804" spans="1:20">
      <c r="A2804" s="245" t="s">
        <v>6267</v>
      </c>
      <c r="B2804" s="245" t="s">
        <v>6268</v>
      </c>
      <c r="C2804" s="245" t="s">
        <v>6269</v>
      </c>
      <c r="D2804" s="245">
        <v>2017</v>
      </c>
      <c r="E2804" s="246">
        <v>43809</v>
      </c>
      <c r="F2804" s="245" t="s">
        <v>6684</v>
      </c>
      <c r="G2804" s="251" t="s">
        <v>8555</v>
      </c>
      <c r="H2804" s="251" t="s">
        <v>8191</v>
      </c>
      <c r="I2804" s="249">
        <v>2614</v>
      </c>
      <c r="J2804" s="249">
        <v>55</v>
      </c>
      <c r="K2804" s="250">
        <v>1.5711495116453793</v>
      </c>
      <c r="L2804" s="251" t="s">
        <v>6273</v>
      </c>
    </row>
    <row r="2805" spans="1:20">
      <c r="A2805" s="245" t="s">
        <v>6267</v>
      </c>
      <c r="B2805" s="245" t="s">
        <v>6268</v>
      </c>
      <c r="C2805" s="245" t="s">
        <v>6269</v>
      </c>
      <c r="D2805" s="245">
        <v>2017</v>
      </c>
      <c r="E2805" s="246">
        <v>43809</v>
      </c>
      <c r="F2805" s="245" t="s">
        <v>6921</v>
      </c>
      <c r="G2805" s="251" t="s">
        <v>6118</v>
      </c>
      <c r="H2805" s="251" t="s">
        <v>8191</v>
      </c>
      <c r="I2805" s="249">
        <v>3784</v>
      </c>
      <c r="J2805" s="249">
        <v>62</v>
      </c>
      <c r="K2805" s="250">
        <v>1.5877278372662884</v>
      </c>
      <c r="L2805" s="251" t="s">
        <v>7730</v>
      </c>
      <c r="M2805" s="251" t="s">
        <v>7729</v>
      </c>
      <c r="S2805" s="251" t="s">
        <v>8714</v>
      </c>
      <c r="T2805" s="251" t="s">
        <v>8714</v>
      </c>
    </row>
    <row r="2806" spans="1:20">
      <c r="A2806" s="245" t="s">
        <v>6267</v>
      </c>
      <c r="B2806" s="245" t="s">
        <v>6268</v>
      </c>
      <c r="C2806" s="245" t="s">
        <v>6269</v>
      </c>
      <c r="D2806" s="245">
        <v>2017</v>
      </c>
      <c r="E2806" s="246">
        <v>43809</v>
      </c>
      <c r="F2806" s="245" t="s">
        <v>6289</v>
      </c>
      <c r="G2806" s="251" t="s">
        <v>8556</v>
      </c>
      <c r="H2806" s="251" t="s">
        <v>8191</v>
      </c>
      <c r="I2806" s="249">
        <v>5434</v>
      </c>
      <c r="J2806" s="249">
        <v>70</v>
      </c>
      <c r="K2806" s="250">
        <v>1.5842565597667637</v>
      </c>
      <c r="L2806" s="251" t="s">
        <v>7730</v>
      </c>
      <c r="M2806" s="251" t="s">
        <v>6898</v>
      </c>
      <c r="S2806" s="251" t="s">
        <v>8717</v>
      </c>
    </row>
    <row r="2807" spans="1:20">
      <c r="A2807" s="245" t="s">
        <v>6267</v>
      </c>
      <c r="B2807" s="245" t="s">
        <v>6268</v>
      </c>
      <c r="C2807" s="245" t="s">
        <v>6269</v>
      </c>
      <c r="D2807" s="245">
        <v>2017</v>
      </c>
      <c r="E2807" s="246">
        <v>43809</v>
      </c>
      <c r="F2807" s="245" t="s">
        <v>6353</v>
      </c>
      <c r="G2807" s="251" t="s">
        <v>8557</v>
      </c>
      <c r="H2807" s="251" t="s">
        <v>8191</v>
      </c>
      <c r="I2807" s="249">
        <v>4520</v>
      </c>
      <c r="J2807" s="249">
        <v>66</v>
      </c>
      <c r="K2807" s="250">
        <v>1.57219578707182</v>
      </c>
      <c r="L2807" s="251" t="s">
        <v>7730</v>
      </c>
      <c r="M2807" s="251" t="s">
        <v>6898</v>
      </c>
      <c r="S2807" s="251" t="s">
        <v>8717</v>
      </c>
    </row>
    <row r="2808" spans="1:20">
      <c r="A2808" s="245" t="s">
        <v>6267</v>
      </c>
      <c r="B2808" s="245" t="s">
        <v>6268</v>
      </c>
      <c r="C2808" s="245" t="s">
        <v>6269</v>
      </c>
      <c r="D2808" s="245">
        <v>2017</v>
      </c>
      <c r="E2808" s="246">
        <v>43809</v>
      </c>
      <c r="F2808" s="245" t="s">
        <v>6276</v>
      </c>
      <c r="G2808" s="251" t="s">
        <v>8558</v>
      </c>
      <c r="H2808" s="251" t="s">
        <v>8191</v>
      </c>
      <c r="I2808" s="249">
        <v>3570</v>
      </c>
      <c r="J2808" s="249">
        <v>63</v>
      </c>
      <c r="K2808" s="250">
        <v>1.4277315864617453</v>
      </c>
      <c r="L2808" s="251" t="s">
        <v>7730</v>
      </c>
      <c r="M2808" s="251" t="s">
        <v>6898</v>
      </c>
      <c r="S2808" s="251" t="s">
        <v>8717</v>
      </c>
    </row>
    <row r="2809" spans="1:20">
      <c r="A2809" s="245" t="s">
        <v>6267</v>
      </c>
      <c r="B2809" s="245" t="s">
        <v>6268</v>
      </c>
      <c r="C2809" s="245" t="s">
        <v>6269</v>
      </c>
      <c r="D2809" s="245">
        <v>2017</v>
      </c>
      <c r="E2809" s="246">
        <v>43809</v>
      </c>
      <c r="F2809" s="245" t="s">
        <v>6402</v>
      </c>
      <c r="G2809" s="251" t="s">
        <v>8559</v>
      </c>
      <c r="H2809" s="251" t="s">
        <v>8191</v>
      </c>
      <c r="I2809" s="249">
        <v>4576</v>
      </c>
      <c r="J2809" s="249">
        <v>65</v>
      </c>
      <c r="K2809" s="250">
        <v>1.6662721893491124</v>
      </c>
      <c r="L2809" s="251" t="s">
        <v>7730</v>
      </c>
      <c r="M2809" s="251" t="s">
        <v>7729</v>
      </c>
      <c r="S2809" s="251" t="s">
        <v>8711</v>
      </c>
      <c r="T2809" s="251" t="s">
        <v>8711</v>
      </c>
    </row>
    <row r="2810" spans="1:20">
      <c r="A2810" s="245" t="s">
        <v>6267</v>
      </c>
      <c r="B2810" s="245" t="s">
        <v>6268</v>
      </c>
      <c r="C2810" s="245" t="s">
        <v>6269</v>
      </c>
      <c r="D2810" s="245">
        <v>2017</v>
      </c>
      <c r="E2810" s="246">
        <v>43809</v>
      </c>
      <c r="F2810" s="245" t="s">
        <v>6730</v>
      </c>
      <c r="G2810" s="251" t="s">
        <v>8560</v>
      </c>
      <c r="H2810" s="251" t="s">
        <v>8191</v>
      </c>
      <c r="I2810" s="249">
        <v>5138</v>
      </c>
      <c r="J2810" s="249">
        <v>67</v>
      </c>
      <c r="K2810" s="250">
        <v>1.7083218348001583</v>
      </c>
      <c r="L2810" s="251" t="s">
        <v>7730</v>
      </c>
      <c r="M2810" s="251" t="s">
        <v>6898</v>
      </c>
      <c r="S2810" s="251" t="s">
        <v>8717</v>
      </c>
    </row>
    <row r="2811" spans="1:20">
      <c r="A2811" s="245" t="s">
        <v>6267</v>
      </c>
      <c r="B2811" s="245" t="s">
        <v>6268</v>
      </c>
      <c r="C2811" s="245" t="s">
        <v>6269</v>
      </c>
      <c r="D2811" s="245">
        <v>2017</v>
      </c>
      <c r="E2811" s="246">
        <v>43809</v>
      </c>
      <c r="F2811" s="245" t="s">
        <v>6551</v>
      </c>
      <c r="G2811" s="251" t="s">
        <v>8561</v>
      </c>
      <c r="H2811" s="251" t="s">
        <v>8191</v>
      </c>
      <c r="I2811" s="249">
        <v>4368</v>
      </c>
      <c r="J2811" s="249">
        <v>64</v>
      </c>
      <c r="K2811" s="250">
        <v>1.666259765625</v>
      </c>
      <c r="L2811" s="251" t="s">
        <v>7730</v>
      </c>
      <c r="M2811" s="251" t="s">
        <v>6898</v>
      </c>
      <c r="S2811" s="251" t="s">
        <v>8717</v>
      </c>
    </row>
    <row r="2812" spans="1:20">
      <c r="A2812" s="245" t="s">
        <v>6267</v>
      </c>
      <c r="B2812" s="245" t="s">
        <v>6268</v>
      </c>
      <c r="C2812" s="245" t="s">
        <v>6269</v>
      </c>
      <c r="D2812" s="245">
        <v>2017</v>
      </c>
      <c r="E2812" s="246">
        <v>43809</v>
      </c>
      <c r="F2812" s="245" t="s">
        <v>6397</v>
      </c>
      <c r="G2812" s="251" t="s">
        <v>5942</v>
      </c>
      <c r="H2812" s="251" t="s">
        <v>8191</v>
      </c>
      <c r="I2812" s="249">
        <v>7366</v>
      </c>
      <c r="J2812" s="249">
        <v>78</v>
      </c>
      <c r="K2812" s="250">
        <v>1.5522008125558422</v>
      </c>
      <c r="L2812" s="251" t="s">
        <v>7730</v>
      </c>
      <c r="M2812" s="251" t="s">
        <v>7729</v>
      </c>
      <c r="S2812" s="251" t="s">
        <v>8711</v>
      </c>
      <c r="T2812" s="251" t="s">
        <v>8711</v>
      </c>
    </row>
    <row r="2813" spans="1:20">
      <c r="A2813" s="245" t="s">
        <v>6267</v>
      </c>
      <c r="B2813" s="245" t="s">
        <v>6268</v>
      </c>
      <c r="C2813" s="245" t="s">
        <v>6269</v>
      </c>
      <c r="D2813" s="245">
        <v>2017</v>
      </c>
      <c r="E2813" s="246">
        <v>43809</v>
      </c>
      <c r="F2813" s="245" t="s">
        <v>6334</v>
      </c>
      <c r="G2813" s="251" t="s">
        <v>8562</v>
      </c>
      <c r="H2813" s="251" t="s">
        <v>8191</v>
      </c>
      <c r="I2813" s="249">
        <v>4990</v>
      </c>
      <c r="J2813" s="249">
        <v>68</v>
      </c>
      <c r="K2813" s="250">
        <v>1.5869886016690413</v>
      </c>
      <c r="L2813" s="251" t="s">
        <v>7730</v>
      </c>
      <c r="M2813" s="251" t="s">
        <v>6898</v>
      </c>
      <c r="S2813" s="251" t="s">
        <v>8717</v>
      </c>
    </row>
    <row r="2814" spans="1:20">
      <c r="A2814" s="245" t="s">
        <v>6267</v>
      </c>
      <c r="B2814" s="245" t="s">
        <v>6268</v>
      </c>
      <c r="C2814" s="245" t="s">
        <v>6269</v>
      </c>
      <c r="D2814" s="245">
        <v>2017</v>
      </c>
      <c r="E2814" s="246">
        <v>43809</v>
      </c>
      <c r="F2814" s="245" t="s">
        <v>6418</v>
      </c>
      <c r="G2814" s="251" t="s">
        <v>8563</v>
      </c>
      <c r="H2814" s="251" t="s">
        <v>8191</v>
      </c>
      <c r="I2814" s="249">
        <v>5020</v>
      </c>
      <c r="J2814" s="249">
        <v>69</v>
      </c>
      <c r="K2814" s="250">
        <v>1.5281164290780465</v>
      </c>
      <c r="L2814" s="251" t="s">
        <v>7730</v>
      </c>
      <c r="M2814" s="251" t="s">
        <v>7729</v>
      </c>
      <c r="S2814" s="251" t="s">
        <v>8711</v>
      </c>
      <c r="T2814" s="251" t="s">
        <v>8711</v>
      </c>
    </row>
    <row r="2815" spans="1:20">
      <c r="A2815" s="245" t="s">
        <v>6267</v>
      </c>
      <c r="B2815" s="245" t="s">
        <v>6268</v>
      </c>
      <c r="C2815" s="245" t="s">
        <v>6269</v>
      </c>
      <c r="D2815" s="245">
        <v>2017</v>
      </c>
      <c r="E2815" s="246">
        <v>43809</v>
      </c>
      <c r="F2815" s="245" t="s">
        <v>6276</v>
      </c>
      <c r="G2815" s="251" t="s">
        <v>8564</v>
      </c>
      <c r="H2815" s="251" t="s">
        <v>8191</v>
      </c>
      <c r="I2815" s="249">
        <v>3010</v>
      </c>
      <c r="J2815" s="249">
        <v>62</v>
      </c>
      <c r="K2815" s="250">
        <v>1.262965325098184</v>
      </c>
      <c r="L2815" s="251" t="s">
        <v>7730</v>
      </c>
      <c r="M2815" s="251" t="s">
        <v>6898</v>
      </c>
      <c r="S2815" s="251" t="s">
        <v>8717</v>
      </c>
    </row>
    <row r="2816" spans="1:20">
      <c r="A2816" s="245" t="s">
        <v>6267</v>
      </c>
      <c r="B2816" s="245" t="s">
        <v>6268</v>
      </c>
      <c r="C2816" s="245" t="s">
        <v>6269</v>
      </c>
      <c r="D2816" s="245">
        <v>2017</v>
      </c>
      <c r="E2816" s="246">
        <v>43809</v>
      </c>
      <c r="F2816" s="245" t="s">
        <v>6750</v>
      </c>
      <c r="G2816" s="251" t="s">
        <v>5931</v>
      </c>
      <c r="H2816" s="251" t="s">
        <v>8191</v>
      </c>
      <c r="I2816" s="249">
        <v>5566</v>
      </c>
      <c r="J2816" s="249">
        <v>69</v>
      </c>
      <c r="K2816" s="250">
        <v>1.6943219211650213</v>
      </c>
      <c r="L2816" s="251" t="s">
        <v>7730</v>
      </c>
      <c r="M2816" s="251" t="s">
        <v>7729</v>
      </c>
      <c r="S2816" s="251" t="s">
        <v>8711</v>
      </c>
      <c r="T2816" s="251" t="s">
        <v>8711</v>
      </c>
    </row>
    <row r="2817" spans="1:20">
      <c r="A2817" s="245" t="s">
        <v>6267</v>
      </c>
      <c r="B2817" s="245" t="s">
        <v>6268</v>
      </c>
      <c r="C2817" s="245" t="s">
        <v>6269</v>
      </c>
      <c r="D2817" s="245">
        <v>2017</v>
      </c>
      <c r="E2817" s="246">
        <v>43809</v>
      </c>
      <c r="F2817" s="245" t="s">
        <v>6542</v>
      </c>
      <c r="G2817" s="251" t="s">
        <v>8565</v>
      </c>
      <c r="H2817" s="251" t="s">
        <v>8191</v>
      </c>
      <c r="I2817" s="249">
        <v>3132</v>
      </c>
      <c r="J2817" s="249">
        <v>60</v>
      </c>
      <c r="K2817" s="250">
        <v>1.4500000000000002</v>
      </c>
      <c r="L2817" s="251" t="s">
        <v>7730</v>
      </c>
      <c r="M2817" s="251" t="s">
        <v>6898</v>
      </c>
      <c r="S2817" s="251" t="s">
        <v>8717</v>
      </c>
    </row>
    <row r="2818" spans="1:20">
      <c r="A2818" s="245" t="s">
        <v>6267</v>
      </c>
      <c r="B2818" s="245" t="s">
        <v>6268</v>
      </c>
      <c r="C2818" s="245" t="s">
        <v>6269</v>
      </c>
      <c r="D2818" s="245">
        <v>2017</v>
      </c>
      <c r="E2818" s="246">
        <v>43809</v>
      </c>
      <c r="F2818" s="245" t="s">
        <v>6291</v>
      </c>
      <c r="G2818" s="251" t="s">
        <v>8566</v>
      </c>
      <c r="H2818" s="251" t="s">
        <v>8191</v>
      </c>
      <c r="I2818" s="249">
        <v>2576</v>
      </c>
      <c r="J2818" s="249">
        <v>56</v>
      </c>
      <c r="K2818" s="250">
        <v>1.4668367346938775</v>
      </c>
      <c r="L2818" s="251" t="s">
        <v>6273</v>
      </c>
      <c r="M2818" s="251" t="s">
        <v>8713</v>
      </c>
      <c r="S2818" s="251" t="s">
        <v>8714</v>
      </c>
      <c r="T2818" s="251" t="s">
        <v>8714</v>
      </c>
    </row>
    <row r="2819" spans="1:20">
      <c r="A2819" s="245" t="s">
        <v>6267</v>
      </c>
      <c r="B2819" s="245" t="s">
        <v>6268</v>
      </c>
      <c r="C2819" s="245" t="s">
        <v>6269</v>
      </c>
      <c r="D2819" s="245">
        <v>2017</v>
      </c>
      <c r="E2819" s="246">
        <v>43809</v>
      </c>
      <c r="F2819" s="245" t="s">
        <v>6986</v>
      </c>
      <c r="G2819" s="251" t="s">
        <v>8567</v>
      </c>
      <c r="H2819" s="251" t="s">
        <v>8191</v>
      </c>
      <c r="I2819" s="249">
        <v>3600</v>
      </c>
      <c r="J2819" s="249">
        <v>60</v>
      </c>
      <c r="K2819" s="250">
        <v>1.6666666666666667</v>
      </c>
      <c r="L2819" s="251" t="s">
        <v>7730</v>
      </c>
      <c r="M2819" s="251" t="s">
        <v>7729</v>
      </c>
      <c r="S2819" s="251" t="s">
        <v>8714</v>
      </c>
      <c r="T2819" s="251" t="s">
        <v>8714</v>
      </c>
    </row>
    <row r="2820" spans="1:20">
      <c r="A2820" s="245" t="s">
        <v>6267</v>
      </c>
      <c r="B2820" s="245" t="s">
        <v>6268</v>
      </c>
      <c r="C2820" s="245" t="s">
        <v>6269</v>
      </c>
      <c r="D2820" s="245">
        <v>2017</v>
      </c>
      <c r="E2820" s="246">
        <v>43809</v>
      </c>
      <c r="F2820" s="245" t="s">
        <v>6270</v>
      </c>
      <c r="G2820" s="251" t="s">
        <v>8568</v>
      </c>
      <c r="H2820" s="251" t="s">
        <v>8191</v>
      </c>
      <c r="I2820" s="249">
        <v>3400</v>
      </c>
      <c r="J2820" s="249">
        <v>63</v>
      </c>
      <c r="K2820" s="250">
        <v>1.3597443680588051</v>
      </c>
      <c r="L2820" s="251" t="s">
        <v>6273</v>
      </c>
      <c r="M2820" s="251" t="s">
        <v>8710</v>
      </c>
      <c r="S2820" s="251" t="s">
        <v>8711</v>
      </c>
      <c r="T2820" s="251" t="s">
        <v>8711</v>
      </c>
    </row>
    <row r="2821" spans="1:20">
      <c r="A2821" s="245" t="s">
        <v>6267</v>
      </c>
      <c r="B2821" s="245" t="s">
        <v>6268</v>
      </c>
      <c r="C2821" s="245" t="s">
        <v>6269</v>
      </c>
      <c r="D2821" s="245">
        <v>2017</v>
      </c>
      <c r="E2821" s="246">
        <v>43809</v>
      </c>
      <c r="F2821" s="245" t="s">
        <v>6337</v>
      </c>
      <c r="G2821" s="251" t="s">
        <v>8569</v>
      </c>
      <c r="H2821" s="251" t="s">
        <v>8191</v>
      </c>
      <c r="I2821" s="249">
        <v>3982</v>
      </c>
      <c r="J2821" s="249">
        <v>65</v>
      </c>
      <c r="K2821" s="250">
        <v>1.4499772416932182</v>
      </c>
      <c r="L2821" s="251" t="s">
        <v>7730</v>
      </c>
      <c r="M2821" s="251" t="s">
        <v>6898</v>
      </c>
      <c r="S2821" s="251" t="s">
        <v>8717</v>
      </c>
    </row>
    <row r="2822" spans="1:20">
      <c r="A2822" s="245" t="s">
        <v>6267</v>
      </c>
      <c r="B2822" s="245" t="s">
        <v>6268</v>
      </c>
      <c r="C2822" s="245" t="s">
        <v>6269</v>
      </c>
      <c r="D2822" s="245">
        <v>2017</v>
      </c>
      <c r="E2822" s="246">
        <v>43809</v>
      </c>
      <c r="F2822" s="245" t="s">
        <v>6641</v>
      </c>
      <c r="G2822" s="251" t="s">
        <v>6101</v>
      </c>
      <c r="H2822" s="251" t="s">
        <v>8191</v>
      </c>
      <c r="I2822" s="249">
        <v>4690</v>
      </c>
      <c r="J2822" s="249">
        <v>68</v>
      </c>
      <c r="K2822" s="250">
        <v>1.491578465296153</v>
      </c>
      <c r="L2822" s="251" t="s">
        <v>7730</v>
      </c>
      <c r="M2822" s="251" t="s">
        <v>7729</v>
      </c>
      <c r="S2822" s="251" t="s">
        <v>8714</v>
      </c>
      <c r="T2822" s="251" t="s">
        <v>8714</v>
      </c>
    </row>
    <row r="2823" spans="1:20">
      <c r="A2823" s="245" t="s">
        <v>6267</v>
      </c>
      <c r="B2823" s="245" t="s">
        <v>6268</v>
      </c>
      <c r="C2823" s="245" t="s">
        <v>6269</v>
      </c>
      <c r="D2823" s="245">
        <v>2017</v>
      </c>
      <c r="E2823" s="246">
        <v>43809</v>
      </c>
      <c r="F2823" s="245" t="s">
        <v>6584</v>
      </c>
      <c r="G2823" s="251" t="s">
        <v>8570</v>
      </c>
      <c r="H2823" s="251" t="s">
        <v>8191</v>
      </c>
      <c r="I2823" s="249">
        <v>4510</v>
      </c>
      <c r="J2823" s="249">
        <v>66</v>
      </c>
      <c r="K2823" s="250">
        <v>1.568717477808387</v>
      </c>
      <c r="L2823" s="251" t="s">
        <v>7730</v>
      </c>
      <c r="M2823" s="251" t="s">
        <v>6898</v>
      </c>
      <c r="S2823" s="251" t="s">
        <v>8717</v>
      </c>
    </row>
    <row r="2824" spans="1:20">
      <c r="A2824" s="245" t="s">
        <v>6267</v>
      </c>
      <c r="B2824" s="245" t="s">
        <v>6268</v>
      </c>
      <c r="C2824" s="245" t="s">
        <v>6269</v>
      </c>
      <c r="D2824" s="245">
        <v>2017</v>
      </c>
      <c r="E2824" s="246">
        <v>43809</v>
      </c>
      <c r="F2824" s="245" t="s">
        <v>6466</v>
      </c>
      <c r="G2824" s="251" t="s">
        <v>8571</v>
      </c>
      <c r="H2824" s="251" t="s">
        <v>8191</v>
      </c>
      <c r="I2824" s="249">
        <v>4390</v>
      </c>
      <c r="J2824" s="249">
        <v>66</v>
      </c>
      <c r="K2824" s="250">
        <v>1.5269777666471882</v>
      </c>
      <c r="L2824" s="251" t="s">
        <v>6273</v>
      </c>
      <c r="M2824" s="251" t="s">
        <v>8713</v>
      </c>
      <c r="S2824" s="251" t="s">
        <v>8714</v>
      </c>
      <c r="T2824" s="251" t="s">
        <v>8714</v>
      </c>
    </row>
    <row r="2825" spans="1:20">
      <c r="A2825" s="245" t="s">
        <v>6267</v>
      </c>
      <c r="B2825" s="245" t="s">
        <v>6268</v>
      </c>
      <c r="C2825" s="245" t="s">
        <v>6269</v>
      </c>
      <c r="D2825" s="245">
        <v>2017</v>
      </c>
      <c r="E2825" s="246">
        <v>43809</v>
      </c>
      <c r="F2825" s="245" t="s">
        <v>7164</v>
      </c>
      <c r="G2825" s="251" t="s">
        <v>6116</v>
      </c>
      <c r="H2825" s="251" t="s">
        <v>8191</v>
      </c>
      <c r="I2825" s="249">
        <v>4320</v>
      </c>
      <c r="J2825" s="249">
        <v>66</v>
      </c>
      <c r="K2825" s="250">
        <v>1.5026296018031555</v>
      </c>
      <c r="L2825" s="251" t="s">
        <v>7730</v>
      </c>
      <c r="M2825" s="251" t="s">
        <v>7729</v>
      </c>
      <c r="S2825" s="251" t="s">
        <v>8714</v>
      </c>
      <c r="T2825" s="251" t="s">
        <v>8714</v>
      </c>
    </row>
    <row r="2826" spans="1:20">
      <c r="A2826" s="245" t="s">
        <v>6267</v>
      </c>
      <c r="B2826" s="245" t="s">
        <v>6268</v>
      </c>
      <c r="C2826" s="245" t="s">
        <v>6269</v>
      </c>
      <c r="D2826" s="245">
        <v>2017</v>
      </c>
      <c r="E2826" s="246">
        <v>43809</v>
      </c>
      <c r="F2826" s="245" t="s">
        <v>6296</v>
      </c>
      <c r="G2826" s="251" t="s">
        <v>8572</v>
      </c>
      <c r="H2826" s="251" t="s">
        <v>8191</v>
      </c>
      <c r="I2826" s="249">
        <v>6568</v>
      </c>
      <c r="J2826" s="249">
        <v>74</v>
      </c>
      <c r="K2826" s="250">
        <v>1.6208319349298166</v>
      </c>
      <c r="L2826" s="251" t="s">
        <v>7730</v>
      </c>
      <c r="M2826" s="251" t="s">
        <v>7729</v>
      </c>
      <c r="S2826" s="251" t="s">
        <v>8714</v>
      </c>
      <c r="T2826" s="251" t="s">
        <v>8714</v>
      </c>
    </row>
    <row r="2827" spans="1:20">
      <c r="A2827" s="245" t="s">
        <v>6267</v>
      </c>
      <c r="B2827" s="245" t="s">
        <v>6268</v>
      </c>
      <c r="C2827" s="245" t="s">
        <v>6269</v>
      </c>
      <c r="D2827" s="245">
        <v>2017</v>
      </c>
      <c r="E2827" s="246">
        <v>43809</v>
      </c>
      <c r="F2827" s="245" t="s">
        <v>6699</v>
      </c>
      <c r="G2827" s="251" t="s">
        <v>8573</v>
      </c>
      <c r="H2827" s="251" t="s">
        <v>8191</v>
      </c>
      <c r="I2827" s="249">
        <v>5150</v>
      </c>
      <c r="J2827" s="249">
        <v>69</v>
      </c>
      <c r="K2827" s="250">
        <v>1.5676891652892311</v>
      </c>
      <c r="L2827" s="251" t="s">
        <v>7730</v>
      </c>
      <c r="M2827" s="251" t="s">
        <v>7729</v>
      </c>
      <c r="S2827" s="251" t="s">
        <v>8714</v>
      </c>
      <c r="T2827" s="251" t="s">
        <v>8714</v>
      </c>
    </row>
    <row r="2828" spans="1:20">
      <c r="A2828" s="245" t="s">
        <v>6267</v>
      </c>
      <c r="B2828" s="245" t="s">
        <v>6268</v>
      </c>
      <c r="C2828" s="245" t="s">
        <v>6269</v>
      </c>
      <c r="D2828" s="245">
        <v>2017</v>
      </c>
      <c r="E2828" s="246">
        <v>43809</v>
      </c>
      <c r="F2828" s="245" t="s">
        <v>6324</v>
      </c>
      <c r="G2828" s="251" t="s">
        <v>8574</v>
      </c>
      <c r="H2828" s="251" t="s">
        <v>8191</v>
      </c>
      <c r="I2828" s="249">
        <v>5476</v>
      </c>
      <c r="J2828" s="249">
        <v>70</v>
      </c>
      <c r="K2828" s="250">
        <v>1.5965014577259475</v>
      </c>
      <c r="L2828" s="251" t="s">
        <v>7730</v>
      </c>
      <c r="M2828" s="251" t="s">
        <v>7729</v>
      </c>
      <c r="S2828" s="251" t="s">
        <v>8711</v>
      </c>
      <c r="T2828" s="251" t="s">
        <v>8711</v>
      </c>
    </row>
    <row r="2829" spans="1:20">
      <c r="A2829" s="245" t="s">
        <v>6267</v>
      </c>
      <c r="B2829" s="245" t="s">
        <v>6268</v>
      </c>
      <c r="C2829" s="245" t="s">
        <v>6269</v>
      </c>
      <c r="D2829" s="245">
        <v>2017</v>
      </c>
      <c r="E2829" s="246">
        <v>43809</v>
      </c>
      <c r="F2829" s="245" t="s">
        <v>6299</v>
      </c>
      <c r="G2829" s="251" t="s">
        <v>5940</v>
      </c>
      <c r="H2829" s="251" t="s">
        <v>8191</v>
      </c>
      <c r="I2829" s="249">
        <v>7740</v>
      </c>
      <c r="J2829" s="249">
        <v>76</v>
      </c>
      <c r="K2829" s="250">
        <v>1.7631943431987169</v>
      </c>
      <c r="L2829" s="251" t="s">
        <v>7730</v>
      </c>
      <c r="M2829" s="251" t="s">
        <v>7729</v>
      </c>
      <c r="S2829" s="251" t="s">
        <v>8711</v>
      </c>
      <c r="T2829" s="251" t="s">
        <v>8711</v>
      </c>
    </row>
    <row r="2830" spans="1:20">
      <c r="A2830" s="245" t="s">
        <v>6267</v>
      </c>
      <c r="B2830" s="245" t="s">
        <v>6268</v>
      </c>
      <c r="C2830" s="245" t="s">
        <v>6269</v>
      </c>
      <c r="D2830" s="245">
        <v>2017</v>
      </c>
      <c r="E2830" s="246">
        <v>43809</v>
      </c>
      <c r="F2830" s="245" t="s">
        <v>6700</v>
      </c>
      <c r="G2830" s="251" t="s">
        <v>8575</v>
      </c>
      <c r="H2830" s="251" t="s">
        <v>8191</v>
      </c>
      <c r="I2830" s="249">
        <v>4450</v>
      </c>
      <c r="J2830" s="249">
        <v>68</v>
      </c>
      <c r="K2830" s="250">
        <v>1.4152503561978425</v>
      </c>
      <c r="L2830" s="251" t="s">
        <v>7730</v>
      </c>
      <c r="N2830" s="245" t="s">
        <v>6278</v>
      </c>
    </row>
    <row r="2831" spans="1:20">
      <c r="A2831" s="245" t="s">
        <v>6267</v>
      </c>
      <c r="B2831" s="245" t="s">
        <v>6268</v>
      </c>
      <c r="C2831" s="245" t="s">
        <v>6269</v>
      </c>
      <c r="D2831" s="245">
        <v>2017</v>
      </c>
      <c r="E2831" s="246">
        <v>43809</v>
      </c>
      <c r="F2831" s="245" t="s">
        <v>6566</v>
      </c>
      <c r="G2831" s="251" t="s">
        <v>8576</v>
      </c>
      <c r="H2831" s="251" t="s">
        <v>8191</v>
      </c>
      <c r="I2831" s="249">
        <v>3850</v>
      </c>
      <c r="J2831" s="249">
        <v>63</v>
      </c>
      <c r="K2831" s="250">
        <v>1.5397105344195292</v>
      </c>
      <c r="L2831" s="251" t="s">
        <v>7730</v>
      </c>
      <c r="M2831" s="251" t="s">
        <v>6898</v>
      </c>
      <c r="S2831" s="251" t="s">
        <v>8717</v>
      </c>
    </row>
    <row r="2832" spans="1:20">
      <c r="A2832" s="245" t="s">
        <v>6267</v>
      </c>
      <c r="B2832" s="245" t="s">
        <v>6268</v>
      </c>
      <c r="C2832" s="245" t="s">
        <v>6269</v>
      </c>
      <c r="D2832" s="245">
        <v>2017</v>
      </c>
      <c r="E2832" s="246">
        <v>43809</v>
      </c>
      <c r="F2832" s="245" t="s">
        <v>6422</v>
      </c>
      <c r="G2832" s="251" t="s">
        <v>8577</v>
      </c>
      <c r="H2832" s="251" t="s">
        <v>8191</v>
      </c>
      <c r="I2832" s="249">
        <v>3968</v>
      </c>
      <c r="J2832" s="249">
        <v>64</v>
      </c>
      <c r="K2832" s="250">
        <v>1.513671875</v>
      </c>
      <c r="L2832" s="251" t="s">
        <v>7730</v>
      </c>
      <c r="M2832" s="251" t="s">
        <v>7729</v>
      </c>
      <c r="S2832" s="251" t="s">
        <v>8714</v>
      </c>
      <c r="T2832" s="251" t="s">
        <v>8714</v>
      </c>
    </row>
    <row r="2833" spans="1:20">
      <c r="A2833" s="245" t="s">
        <v>6267</v>
      </c>
      <c r="B2833" s="245" t="s">
        <v>6268</v>
      </c>
      <c r="C2833" s="245" t="s">
        <v>6269</v>
      </c>
      <c r="D2833" s="245">
        <v>2017</v>
      </c>
      <c r="E2833" s="246">
        <v>43809</v>
      </c>
      <c r="F2833" s="245" t="s">
        <v>6287</v>
      </c>
      <c r="G2833" s="251" t="s">
        <v>8578</v>
      </c>
      <c r="H2833" s="251" t="s">
        <v>8191</v>
      </c>
      <c r="I2833" s="249">
        <v>3882</v>
      </c>
      <c r="J2833" s="249">
        <v>62</v>
      </c>
      <c r="K2833" s="250">
        <v>1.6288476385485549</v>
      </c>
      <c r="L2833" s="251" t="s">
        <v>7730</v>
      </c>
      <c r="M2833" s="251" t="s">
        <v>6898</v>
      </c>
      <c r="S2833" s="251" t="s">
        <v>8717</v>
      </c>
    </row>
    <row r="2834" spans="1:20">
      <c r="A2834" s="245" t="s">
        <v>6267</v>
      </c>
      <c r="B2834" s="245" t="s">
        <v>6268</v>
      </c>
      <c r="C2834" s="245" t="s">
        <v>6269</v>
      </c>
      <c r="D2834" s="245">
        <v>2017</v>
      </c>
      <c r="E2834" s="246">
        <v>43809</v>
      </c>
      <c r="F2834" s="245" t="s">
        <v>7251</v>
      </c>
      <c r="G2834" s="251" t="s">
        <v>6115</v>
      </c>
      <c r="H2834" s="251" t="s">
        <v>8191</v>
      </c>
      <c r="I2834" s="249">
        <v>3064</v>
      </c>
      <c r="J2834" s="249">
        <v>59</v>
      </c>
      <c r="K2834" s="250">
        <v>1.4918759951114768</v>
      </c>
      <c r="L2834" s="251" t="s">
        <v>7730</v>
      </c>
      <c r="M2834" s="251" t="s">
        <v>7729</v>
      </c>
      <c r="S2834" s="251" t="s">
        <v>8714</v>
      </c>
      <c r="T2834" s="251" t="s">
        <v>8714</v>
      </c>
    </row>
    <row r="2835" spans="1:20">
      <c r="A2835" s="245" t="s">
        <v>6267</v>
      </c>
      <c r="B2835" s="245" t="s">
        <v>6268</v>
      </c>
      <c r="C2835" s="245" t="s">
        <v>6269</v>
      </c>
      <c r="D2835" s="245">
        <v>2017</v>
      </c>
      <c r="E2835" s="246">
        <v>43809</v>
      </c>
      <c r="F2835" s="245" t="s">
        <v>7036</v>
      </c>
      <c r="G2835" s="251" t="s">
        <v>8579</v>
      </c>
      <c r="H2835" s="251" t="s">
        <v>8191</v>
      </c>
      <c r="I2835" s="249">
        <v>5206</v>
      </c>
      <c r="J2835" s="249">
        <v>67</v>
      </c>
      <c r="K2835" s="250">
        <v>1.7309309988263184</v>
      </c>
      <c r="L2835" s="251" t="s">
        <v>7730</v>
      </c>
      <c r="M2835" s="251" t="s">
        <v>6898</v>
      </c>
      <c r="S2835" s="251" t="s">
        <v>8717</v>
      </c>
    </row>
    <row r="2836" spans="1:20">
      <c r="A2836" s="245" t="s">
        <v>6267</v>
      </c>
      <c r="B2836" s="245" t="s">
        <v>6268</v>
      </c>
      <c r="C2836" s="245" t="s">
        <v>6269</v>
      </c>
      <c r="D2836" s="245">
        <v>2017</v>
      </c>
      <c r="E2836" s="246">
        <v>43809</v>
      </c>
      <c r="F2836" s="245" t="s">
        <v>6353</v>
      </c>
      <c r="G2836" s="251" t="s">
        <v>8580</v>
      </c>
      <c r="H2836" s="251" t="s">
        <v>8191</v>
      </c>
      <c r="I2836" s="249">
        <v>3210</v>
      </c>
      <c r="J2836" s="249">
        <v>59</v>
      </c>
      <c r="K2836" s="250">
        <v>1.5629640810404177</v>
      </c>
      <c r="L2836" s="251" t="s">
        <v>7730</v>
      </c>
      <c r="M2836" s="251" t="s">
        <v>6898</v>
      </c>
      <c r="S2836" s="251" t="s">
        <v>8717</v>
      </c>
    </row>
    <row r="2837" spans="1:20">
      <c r="A2837" s="245" t="s">
        <v>6267</v>
      </c>
      <c r="B2837" s="245" t="s">
        <v>6268</v>
      </c>
      <c r="C2837" s="245" t="s">
        <v>6269</v>
      </c>
      <c r="D2837" s="245">
        <v>2017</v>
      </c>
      <c r="E2837" s="246">
        <v>43809</v>
      </c>
      <c r="F2837" s="245" t="s">
        <v>6348</v>
      </c>
      <c r="G2837" s="251" t="s">
        <v>8581</v>
      </c>
      <c r="H2837" s="251" t="s">
        <v>8191</v>
      </c>
      <c r="I2837" s="249">
        <v>5024</v>
      </c>
      <c r="J2837" s="249">
        <v>67</v>
      </c>
      <c r="K2837" s="250">
        <v>1.6704182362857134</v>
      </c>
      <c r="L2837" s="251" t="s">
        <v>7730</v>
      </c>
      <c r="N2837" s="245" t="s">
        <v>6278</v>
      </c>
    </row>
    <row r="2838" spans="1:20">
      <c r="A2838" s="245" t="s">
        <v>6267</v>
      </c>
      <c r="B2838" s="245" t="s">
        <v>6268</v>
      </c>
      <c r="C2838" s="245" t="s">
        <v>6269</v>
      </c>
      <c r="D2838" s="245">
        <v>2017</v>
      </c>
      <c r="E2838" s="246">
        <v>43809</v>
      </c>
      <c r="F2838" s="245" t="s">
        <v>6475</v>
      </c>
      <c r="G2838" s="251" t="s">
        <v>8582</v>
      </c>
      <c r="H2838" s="251" t="s">
        <v>8191</v>
      </c>
      <c r="I2838" s="249">
        <v>3332</v>
      </c>
      <c r="J2838" s="249">
        <v>61</v>
      </c>
      <c r="K2838" s="250">
        <v>1.4679642789484582</v>
      </c>
      <c r="L2838" s="251" t="s">
        <v>7730</v>
      </c>
      <c r="M2838" s="251" t="s">
        <v>6898</v>
      </c>
      <c r="S2838" s="251" t="s">
        <v>8717</v>
      </c>
    </row>
    <row r="2839" spans="1:20">
      <c r="A2839" s="245" t="s">
        <v>6267</v>
      </c>
      <c r="B2839" s="245" t="s">
        <v>6268</v>
      </c>
      <c r="C2839" s="245" t="s">
        <v>6269</v>
      </c>
      <c r="D2839" s="245">
        <v>2017</v>
      </c>
      <c r="E2839" s="246">
        <v>43809</v>
      </c>
      <c r="F2839" s="245" t="s">
        <v>6435</v>
      </c>
      <c r="G2839" s="251" t="s">
        <v>8583</v>
      </c>
      <c r="H2839" s="251" t="s">
        <v>8191</v>
      </c>
      <c r="I2839" s="249">
        <v>4024</v>
      </c>
      <c r="J2839" s="249">
        <v>65</v>
      </c>
      <c r="K2839" s="250">
        <v>1.4652708238507055</v>
      </c>
      <c r="L2839" s="251" t="s">
        <v>7730</v>
      </c>
      <c r="M2839" s="251" t="s">
        <v>6898</v>
      </c>
      <c r="S2839" s="251" t="s">
        <v>8717</v>
      </c>
    </row>
    <row r="2840" spans="1:20">
      <c r="A2840" s="245" t="s">
        <v>6267</v>
      </c>
      <c r="B2840" s="245" t="s">
        <v>6268</v>
      </c>
      <c r="C2840" s="245" t="s">
        <v>6269</v>
      </c>
      <c r="D2840" s="245">
        <v>2017</v>
      </c>
      <c r="E2840" s="246">
        <v>43809</v>
      </c>
      <c r="F2840" s="245" t="s">
        <v>6607</v>
      </c>
      <c r="G2840" s="251" t="s">
        <v>8584</v>
      </c>
      <c r="H2840" s="251" t="s">
        <v>8191</v>
      </c>
      <c r="I2840" s="249">
        <v>3496</v>
      </c>
      <c r="J2840" s="249">
        <v>63</v>
      </c>
      <c r="K2840" s="250">
        <v>1.3981371502157594</v>
      </c>
      <c r="L2840" s="251" t="s">
        <v>7730</v>
      </c>
      <c r="M2840" s="251" t="s">
        <v>6898</v>
      </c>
      <c r="S2840" s="251" t="s">
        <v>8717</v>
      </c>
    </row>
    <row r="2841" spans="1:20">
      <c r="A2841" s="245" t="s">
        <v>6267</v>
      </c>
      <c r="B2841" s="245" t="s">
        <v>6268</v>
      </c>
      <c r="C2841" s="245" t="s">
        <v>6269</v>
      </c>
      <c r="D2841" s="245">
        <v>2017</v>
      </c>
      <c r="E2841" s="246">
        <v>43809</v>
      </c>
      <c r="F2841" s="245" t="s">
        <v>6631</v>
      </c>
      <c r="G2841" s="251" t="s">
        <v>8585</v>
      </c>
      <c r="H2841" s="251" t="s">
        <v>8191</v>
      </c>
      <c r="I2841" s="249">
        <v>5550</v>
      </c>
      <c r="J2841" s="249">
        <v>71</v>
      </c>
      <c r="K2841" s="250">
        <v>1.5506648300834565</v>
      </c>
      <c r="L2841" s="251" t="s">
        <v>7730</v>
      </c>
      <c r="M2841" s="251" t="s">
        <v>7729</v>
      </c>
      <c r="S2841" s="251" t="s">
        <v>8714</v>
      </c>
      <c r="T2841" s="251" t="s">
        <v>8714</v>
      </c>
    </row>
    <row r="2842" spans="1:20">
      <c r="A2842" s="245" t="s">
        <v>6267</v>
      </c>
      <c r="B2842" s="245" t="s">
        <v>6268</v>
      </c>
      <c r="C2842" s="245" t="s">
        <v>6269</v>
      </c>
      <c r="D2842" s="245">
        <v>2017</v>
      </c>
      <c r="E2842" s="246">
        <v>43809</v>
      </c>
      <c r="F2842" s="245" t="s">
        <v>6325</v>
      </c>
      <c r="G2842" s="251" t="s">
        <v>5992</v>
      </c>
      <c r="H2842" s="251" t="s">
        <v>8191</v>
      </c>
      <c r="I2842" s="249">
        <v>6300</v>
      </c>
      <c r="J2842" s="249">
        <v>72</v>
      </c>
      <c r="K2842" s="250">
        <v>1.6878858024691357</v>
      </c>
      <c r="L2842" s="251" t="s">
        <v>7730</v>
      </c>
      <c r="M2842" s="251" t="s">
        <v>7729</v>
      </c>
      <c r="S2842" s="251" t="s">
        <v>8714</v>
      </c>
      <c r="T2842" s="251" t="s">
        <v>8714</v>
      </c>
    </row>
    <row r="2843" spans="1:20">
      <c r="A2843" s="245" t="s">
        <v>6267</v>
      </c>
      <c r="B2843" s="245" t="s">
        <v>6268</v>
      </c>
      <c r="C2843" s="245" t="s">
        <v>6269</v>
      </c>
      <c r="D2843" s="245">
        <v>2017</v>
      </c>
      <c r="E2843" s="246">
        <v>43809</v>
      </c>
      <c r="F2843" s="245" t="s">
        <v>7017</v>
      </c>
      <c r="G2843" s="251" t="s">
        <v>8586</v>
      </c>
      <c r="H2843" s="251" t="s">
        <v>8191</v>
      </c>
      <c r="I2843" s="249">
        <v>3574</v>
      </c>
      <c r="J2843" s="249">
        <v>62</v>
      </c>
      <c r="K2843" s="250">
        <v>1.4996139773757176</v>
      </c>
      <c r="L2843" s="251" t="s">
        <v>7730</v>
      </c>
      <c r="M2843" s="251" t="s">
        <v>6898</v>
      </c>
      <c r="S2843" s="251" t="s">
        <v>8717</v>
      </c>
    </row>
    <row r="2844" spans="1:20">
      <c r="A2844" s="245" t="s">
        <v>6267</v>
      </c>
      <c r="B2844" s="245" t="s">
        <v>6268</v>
      </c>
      <c r="C2844" s="245" t="s">
        <v>6269</v>
      </c>
      <c r="D2844" s="245">
        <v>2017</v>
      </c>
      <c r="E2844" s="246">
        <v>43809</v>
      </c>
      <c r="F2844" s="245" t="s">
        <v>6445</v>
      </c>
      <c r="G2844" s="251" t="s">
        <v>8587</v>
      </c>
      <c r="H2844" s="251" t="s">
        <v>8191</v>
      </c>
      <c r="I2844" s="249">
        <v>5960</v>
      </c>
      <c r="J2844" s="249">
        <v>74</v>
      </c>
      <c r="K2844" s="250">
        <v>1.4707914634868615</v>
      </c>
      <c r="L2844" s="251" t="s">
        <v>7730</v>
      </c>
      <c r="M2844" s="251" t="s">
        <v>7729</v>
      </c>
      <c r="S2844" s="251" t="s">
        <v>8711</v>
      </c>
      <c r="T2844" s="251" t="s">
        <v>8711</v>
      </c>
    </row>
    <row r="2845" spans="1:20">
      <c r="A2845" s="245" t="s">
        <v>6267</v>
      </c>
      <c r="B2845" s="245" t="s">
        <v>6268</v>
      </c>
      <c r="C2845" s="245" t="s">
        <v>6269</v>
      </c>
      <c r="D2845" s="245">
        <v>2017</v>
      </c>
      <c r="E2845" s="246">
        <v>43809</v>
      </c>
      <c r="F2845" s="245" t="s">
        <v>6408</v>
      </c>
      <c r="G2845" s="251" t="s">
        <v>8588</v>
      </c>
      <c r="H2845" s="251" t="s">
        <v>8191</v>
      </c>
      <c r="I2845" s="249">
        <v>4280</v>
      </c>
      <c r="J2845" s="249">
        <v>64</v>
      </c>
      <c r="K2845" s="250">
        <v>1.6326904296875</v>
      </c>
      <c r="L2845" s="251" t="s">
        <v>7730</v>
      </c>
      <c r="M2845" s="251" t="s">
        <v>6898</v>
      </c>
      <c r="S2845" s="251" t="s">
        <v>8717</v>
      </c>
    </row>
    <row r="2846" spans="1:20">
      <c r="A2846" s="245" t="s">
        <v>6267</v>
      </c>
      <c r="B2846" s="245" t="s">
        <v>6268</v>
      </c>
      <c r="C2846" s="245" t="s">
        <v>6269</v>
      </c>
      <c r="D2846" s="245">
        <v>2017</v>
      </c>
      <c r="E2846" s="246">
        <v>43809</v>
      </c>
      <c r="F2846" s="245" t="s">
        <v>6601</v>
      </c>
      <c r="G2846" s="251" t="s">
        <v>8589</v>
      </c>
      <c r="H2846" s="251" t="s">
        <v>8191</v>
      </c>
      <c r="I2846" s="249">
        <v>3410</v>
      </c>
      <c r="J2846" s="249">
        <v>61</v>
      </c>
      <c r="K2846" s="250">
        <v>1.5023283887197607</v>
      </c>
      <c r="L2846" s="251" t="s">
        <v>7730</v>
      </c>
      <c r="M2846" s="251" t="s">
        <v>6898</v>
      </c>
      <c r="S2846" s="251" t="s">
        <v>8717</v>
      </c>
    </row>
    <row r="2847" spans="1:20">
      <c r="A2847" s="245" t="s">
        <v>6267</v>
      </c>
      <c r="B2847" s="245" t="s">
        <v>6268</v>
      </c>
      <c r="C2847" s="245" t="s">
        <v>6269</v>
      </c>
      <c r="D2847" s="245">
        <v>2017</v>
      </c>
      <c r="E2847" s="246">
        <v>43809</v>
      </c>
      <c r="F2847" s="245" t="s">
        <v>6737</v>
      </c>
      <c r="G2847" s="251" t="s">
        <v>8590</v>
      </c>
      <c r="H2847" s="251" t="s">
        <v>8191</v>
      </c>
      <c r="I2847" s="249">
        <v>4044</v>
      </c>
      <c r="J2847" s="249">
        <v>64</v>
      </c>
      <c r="K2847" s="250">
        <v>1.54266357421875</v>
      </c>
      <c r="L2847" s="251" t="s">
        <v>7730</v>
      </c>
      <c r="M2847" s="251" t="s">
        <v>6898</v>
      </c>
      <c r="S2847" s="251" t="s">
        <v>8717</v>
      </c>
    </row>
    <row r="2848" spans="1:20">
      <c r="A2848" s="245" t="s">
        <v>6267</v>
      </c>
      <c r="B2848" s="245" t="s">
        <v>6268</v>
      </c>
      <c r="C2848" s="245" t="s">
        <v>6269</v>
      </c>
      <c r="D2848" s="245">
        <v>2017</v>
      </c>
      <c r="E2848" s="246">
        <v>43809</v>
      </c>
      <c r="F2848" s="245" t="s">
        <v>6520</v>
      </c>
      <c r="G2848" s="251" t="s">
        <v>8591</v>
      </c>
      <c r="H2848" s="251" t="s">
        <v>8191</v>
      </c>
      <c r="I2848" s="249">
        <v>5694</v>
      </c>
      <c r="J2848" s="249">
        <v>70</v>
      </c>
      <c r="K2848" s="250">
        <v>1.6600583090379009</v>
      </c>
      <c r="L2848" s="251" t="s">
        <v>7730</v>
      </c>
      <c r="M2848" s="251" t="s">
        <v>7729</v>
      </c>
      <c r="S2848" s="251" t="s">
        <v>8711</v>
      </c>
      <c r="T2848" s="251" t="s">
        <v>8711</v>
      </c>
    </row>
    <row r="2849" spans="1:20">
      <c r="A2849" s="245" t="s">
        <v>6267</v>
      </c>
      <c r="B2849" s="245" t="s">
        <v>6268</v>
      </c>
      <c r="C2849" s="245" t="s">
        <v>6269</v>
      </c>
      <c r="D2849" s="245">
        <v>2017</v>
      </c>
      <c r="E2849" s="246">
        <v>43809</v>
      </c>
      <c r="F2849" s="245" t="s">
        <v>6548</v>
      </c>
      <c r="G2849" s="251" t="s">
        <v>8592</v>
      </c>
      <c r="H2849" s="251" t="s">
        <v>8191</v>
      </c>
      <c r="I2849" s="249">
        <v>3810</v>
      </c>
      <c r="J2849" s="249">
        <v>63</v>
      </c>
      <c r="K2849" s="250">
        <v>1.5237135418541314</v>
      </c>
      <c r="L2849" s="251" t="s">
        <v>7730</v>
      </c>
      <c r="M2849" s="251" t="s">
        <v>6898</v>
      </c>
      <c r="S2849" s="251" t="s">
        <v>8717</v>
      </c>
    </row>
    <row r="2850" spans="1:20">
      <c r="A2850" s="245" t="s">
        <v>6267</v>
      </c>
      <c r="B2850" s="245" t="s">
        <v>6268</v>
      </c>
      <c r="C2850" s="245" t="s">
        <v>6269</v>
      </c>
      <c r="D2850" s="245">
        <v>2017</v>
      </c>
      <c r="E2850" s="246">
        <v>43809</v>
      </c>
      <c r="F2850" s="245" t="s">
        <v>6601</v>
      </c>
      <c r="G2850" s="251" t="s">
        <v>8593</v>
      </c>
      <c r="H2850" s="251" t="s">
        <v>8191</v>
      </c>
      <c r="I2850" s="249">
        <v>3384</v>
      </c>
      <c r="J2850" s="249">
        <v>61</v>
      </c>
      <c r="K2850" s="250">
        <v>1.4908736854626599</v>
      </c>
      <c r="L2850" s="251" t="s">
        <v>7730</v>
      </c>
      <c r="M2850" s="251" t="s">
        <v>6898</v>
      </c>
      <c r="S2850" s="251" t="s">
        <v>8717</v>
      </c>
    </row>
    <row r="2851" spans="1:20">
      <c r="A2851" s="245" t="s">
        <v>6267</v>
      </c>
      <c r="B2851" s="245" t="s">
        <v>6268</v>
      </c>
      <c r="C2851" s="245" t="s">
        <v>6269</v>
      </c>
      <c r="D2851" s="245">
        <v>2017</v>
      </c>
      <c r="E2851" s="246">
        <v>43809</v>
      </c>
      <c r="F2851" s="245" t="s">
        <v>6382</v>
      </c>
      <c r="G2851" s="251" t="s">
        <v>8594</v>
      </c>
      <c r="H2851" s="251" t="s">
        <v>8191</v>
      </c>
      <c r="I2851" s="249">
        <v>6336</v>
      </c>
      <c r="J2851" s="249">
        <v>73</v>
      </c>
      <c r="K2851" s="250">
        <v>1.628720595758026</v>
      </c>
      <c r="L2851" s="251" t="s">
        <v>7730</v>
      </c>
      <c r="M2851" s="251" t="s">
        <v>7729</v>
      </c>
      <c r="S2851" s="251" t="s">
        <v>8711</v>
      </c>
      <c r="T2851" s="251" t="s">
        <v>8711</v>
      </c>
    </row>
    <row r="2852" spans="1:20">
      <c r="A2852" s="245" t="s">
        <v>6267</v>
      </c>
      <c r="B2852" s="245" t="s">
        <v>6268</v>
      </c>
      <c r="C2852" s="245" t="s">
        <v>6269</v>
      </c>
      <c r="D2852" s="245">
        <v>2017</v>
      </c>
      <c r="E2852" s="246">
        <v>43809</v>
      </c>
      <c r="F2852" s="245" t="s">
        <v>6432</v>
      </c>
      <c r="G2852" s="251" t="s">
        <v>8595</v>
      </c>
      <c r="H2852" s="251" t="s">
        <v>8191</v>
      </c>
      <c r="I2852" s="249">
        <v>2848</v>
      </c>
      <c r="J2852" s="249">
        <v>59</v>
      </c>
      <c r="K2852" s="250">
        <v>1.3867045803124955</v>
      </c>
      <c r="L2852" s="251" t="s">
        <v>7730</v>
      </c>
      <c r="M2852" s="251" t="s">
        <v>6898</v>
      </c>
      <c r="S2852" s="251" t="s">
        <v>8717</v>
      </c>
    </row>
    <row r="2853" spans="1:20">
      <c r="A2853" s="245" t="s">
        <v>6267</v>
      </c>
      <c r="B2853" s="245" t="s">
        <v>6268</v>
      </c>
      <c r="C2853" s="245" t="s">
        <v>6269</v>
      </c>
      <c r="D2853" s="245">
        <v>2017</v>
      </c>
      <c r="E2853" s="246">
        <v>43809</v>
      </c>
      <c r="F2853" s="245" t="s">
        <v>6935</v>
      </c>
      <c r="G2853" s="251" t="s">
        <v>8596</v>
      </c>
      <c r="H2853" s="251" t="s">
        <v>8191</v>
      </c>
      <c r="I2853" s="249">
        <v>6892</v>
      </c>
      <c r="J2853" s="249">
        <v>75</v>
      </c>
      <c r="K2853" s="250">
        <v>1.6336592592592594</v>
      </c>
      <c r="L2853" s="251" t="s">
        <v>7730</v>
      </c>
      <c r="M2853" s="251" t="s">
        <v>7729</v>
      </c>
      <c r="S2853" s="251" t="s">
        <v>8711</v>
      </c>
      <c r="T2853" s="251" t="s">
        <v>8711</v>
      </c>
    </row>
    <row r="2854" spans="1:20">
      <c r="A2854" s="245" t="s">
        <v>6267</v>
      </c>
      <c r="B2854" s="245" t="s">
        <v>6268</v>
      </c>
      <c r="C2854" s="245" t="s">
        <v>6269</v>
      </c>
      <c r="D2854" s="245">
        <v>2017</v>
      </c>
      <c r="E2854" s="246">
        <v>43809</v>
      </c>
      <c r="F2854" s="245" t="s">
        <v>6956</v>
      </c>
      <c r="G2854" s="251" t="s">
        <v>8597</v>
      </c>
      <c r="H2854" s="251" t="s">
        <v>8191</v>
      </c>
      <c r="I2854" s="249">
        <v>3776</v>
      </c>
      <c r="J2854" s="249">
        <v>62</v>
      </c>
      <c r="K2854" s="250">
        <v>1.5843711187942668</v>
      </c>
      <c r="L2854" s="251" t="s">
        <v>7730</v>
      </c>
      <c r="M2854" s="251" t="s">
        <v>6898</v>
      </c>
      <c r="S2854" s="251" t="s">
        <v>8717</v>
      </c>
    </row>
    <row r="2855" spans="1:20">
      <c r="A2855" s="245" t="s">
        <v>6267</v>
      </c>
      <c r="B2855" s="245" t="s">
        <v>6268</v>
      </c>
      <c r="C2855" s="245" t="s">
        <v>6269</v>
      </c>
      <c r="D2855" s="245">
        <v>2017</v>
      </c>
      <c r="E2855" s="246">
        <v>43809</v>
      </c>
      <c r="F2855" s="245" t="s">
        <v>6366</v>
      </c>
      <c r="G2855" s="251" t="s">
        <v>8598</v>
      </c>
      <c r="H2855" s="251" t="s">
        <v>8191</v>
      </c>
      <c r="I2855" s="249">
        <v>4784</v>
      </c>
      <c r="J2855" s="249">
        <v>68</v>
      </c>
      <c r="K2855" s="250">
        <v>1.5214736413596581</v>
      </c>
      <c r="L2855" s="251" t="s">
        <v>7730</v>
      </c>
      <c r="M2855" s="251" t="s">
        <v>6898</v>
      </c>
      <c r="S2855" s="251" t="s">
        <v>8717</v>
      </c>
    </row>
    <row r="2856" spans="1:20">
      <c r="A2856" s="245" t="s">
        <v>6267</v>
      </c>
      <c r="B2856" s="245" t="s">
        <v>6268</v>
      </c>
      <c r="C2856" s="245" t="s">
        <v>6269</v>
      </c>
      <c r="D2856" s="245">
        <v>2017</v>
      </c>
      <c r="E2856" s="246">
        <v>43809</v>
      </c>
      <c r="F2856" s="245" t="s">
        <v>6302</v>
      </c>
      <c r="G2856" s="251" t="s">
        <v>5920</v>
      </c>
      <c r="H2856" s="251" t="s">
        <v>8191</v>
      </c>
      <c r="I2856" s="249">
        <v>5620</v>
      </c>
      <c r="J2856" s="249">
        <v>71</v>
      </c>
      <c r="K2856" s="250">
        <v>1.5702227648773022</v>
      </c>
      <c r="L2856" s="251" t="s">
        <v>7730</v>
      </c>
      <c r="M2856" s="251" t="s">
        <v>7729</v>
      </c>
      <c r="S2856" s="251" t="s">
        <v>8711</v>
      </c>
      <c r="T2856" s="251" t="s">
        <v>8711</v>
      </c>
    </row>
    <row r="2857" spans="1:20">
      <c r="A2857" s="245" t="s">
        <v>6267</v>
      </c>
      <c r="B2857" s="245" t="s">
        <v>6268</v>
      </c>
      <c r="C2857" s="245" t="s">
        <v>6269</v>
      </c>
      <c r="D2857" s="245">
        <v>2017</v>
      </c>
      <c r="E2857" s="246">
        <v>43809</v>
      </c>
      <c r="F2857" s="245" t="s">
        <v>6287</v>
      </c>
      <c r="G2857" s="251" t="s">
        <v>8599</v>
      </c>
      <c r="H2857" s="251" t="s">
        <v>8191</v>
      </c>
      <c r="I2857" s="249">
        <v>4100</v>
      </c>
      <c r="J2857" s="249">
        <v>63</v>
      </c>
      <c r="K2857" s="250">
        <v>1.6396917379532649</v>
      </c>
      <c r="L2857" s="251" t="s">
        <v>7730</v>
      </c>
      <c r="M2857" s="251" t="s">
        <v>6898</v>
      </c>
      <c r="S2857" s="251" t="s">
        <v>8717</v>
      </c>
    </row>
    <row r="2858" spans="1:20">
      <c r="A2858" s="245" t="s">
        <v>6267</v>
      </c>
      <c r="B2858" s="245" t="s">
        <v>6268</v>
      </c>
      <c r="C2858" s="245" t="s">
        <v>6269</v>
      </c>
      <c r="D2858" s="245">
        <v>2017</v>
      </c>
      <c r="E2858" s="246">
        <v>43809</v>
      </c>
      <c r="F2858" s="245" t="s">
        <v>6800</v>
      </c>
      <c r="G2858" s="251" t="s">
        <v>8600</v>
      </c>
      <c r="H2858" s="251" t="s">
        <v>8191</v>
      </c>
      <c r="I2858" s="249">
        <v>3500</v>
      </c>
      <c r="J2858" s="249">
        <v>64</v>
      </c>
      <c r="K2858" s="250">
        <v>1.33514404296875</v>
      </c>
      <c r="L2858" s="251" t="s">
        <v>7730</v>
      </c>
      <c r="M2858" s="251" t="s">
        <v>6898</v>
      </c>
      <c r="S2858" s="251" t="s">
        <v>8717</v>
      </c>
    </row>
    <row r="2859" spans="1:20">
      <c r="A2859" s="245" t="s">
        <v>6267</v>
      </c>
      <c r="B2859" s="245" t="s">
        <v>6268</v>
      </c>
      <c r="C2859" s="245" t="s">
        <v>6269</v>
      </c>
      <c r="D2859" s="245">
        <v>2017</v>
      </c>
      <c r="E2859" s="246">
        <v>43809</v>
      </c>
      <c r="F2859" s="245" t="s">
        <v>7056</v>
      </c>
      <c r="G2859" s="251" t="s">
        <v>8601</v>
      </c>
      <c r="H2859" s="251" t="s">
        <v>8191</v>
      </c>
      <c r="I2859" s="249">
        <v>3912</v>
      </c>
      <c r="J2859" s="249">
        <v>64</v>
      </c>
      <c r="K2859" s="250">
        <v>1.4923095703125</v>
      </c>
      <c r="L2859" s="251" t="s">
        <v>7730</v>
      </c>
      <c r="M2859" s="251" t="s">
        <v>6898</v>
      </c>
      <c r="S2859" s="251" t="s">
        <v>8717</v>
      </c>
    </row>
    <row r="2860" spans="1:20">
      <c r="A2860" s="245" t="s">
        <v>6267</v>
      </c>
      <c r="B2860" s="245" t="s">
        <v>6268</v>
      </c>
      <c r="C2860" s="245" t="s">
        <v>6269</v>
      </c>
      <c r="D2860" s="245">
        <v>2017</v>
      </c>
      <c r="E2860" s="246">
        <v>43809</v>
      </c>
      <c r="F2860" s="245" t="s">
        <v>6383</v>
      </c>
      <c r="G2860" s="251" t="s">
        <v>8602</v>
      </c>
      <c r="H2860" s="251" t="s">
        <v>8191</v>
      </c>
      <c r="I2860" s="249">
        <v>4500</v>
      </c>
      <c r="J2860" s="249">
        <v>67</v>
      </c>
      <c r="K2860" s="250">
        <v>1.4961946782017737</v>
      </c>
      <c r="L2860" s="251" t="s">
        <v>7730</v>
      </c>
      <c r="M2860" s="251" t="s">
        <v>6898</v>
      </c>
      <c r="S2860" s="251" t="s">
        <v>8717</v>
      </c>
    </row>
    <row r="2861" spans="1:20">
      <c r="A2861" s="245" t="s">
        <v>6267</v>
      </c>
      <c r="B2861" s="245" t="s">
        <v>6268</v>
      </c>
      <c r="C2861" s="245" t="s">
        <v>6269</v>
      </c>
      <c r="D2861" s="245">
        <v>2017</v>
      </c>
      <c r="E2861" s="246">
        <v>43809</v>
      </c>
      <c r="F2861" s="245" t="s">
        <v>6473</v>
      </c>
      <c r="G2861" s="251" t="s">
        <v>8603</v>
      </c>
      <c r="H2861" s="251" t="s">
        <v>8191</v>
      </c>
      <c r="I2861" s="249">
        <v>5032</v>
      </c>
      <c r="J2861" s="249">
        <v>68</v>
      </c>
      <c r="K2861" s="250">
        <v>1.6003460207612457</v>
      </c>
      <c r="L2861" s="251" t="s">
        <v>7730</v>
      </c>
      <c r="N2861" s="245" t="s">
        <v>6278</v>
      </c>
    </row>
    <row r="2862" spans="1:20">
      <c r="A2862" s="245" t="s">
        <v>6267</v>
      </c>
      <c r="B2862" s="245" t="s">
        <v>6268</v>
      </c>
      <c r="C2862" s="245" t="s">
        <v>6269</v>
      </c>
      <c r="D2862" s="245">
        <v>2017</v>
      </c>
      <c r="E2862" s="246">
        <v>43809</v>
      </c>
      <c r="F2862" s="245" t="s">
        <v>6352</v>
      </c>
      <c r="G2862" s="251" t="s">
        <v>8604</v>
      </c>
      <c r="H2862" s="251" t="s">
        <v>8191</v>
      </c>
      <c r="I2862" s="249">
        <v>3966</v>
      </c>
      <c r="J2862" s="249">
        <v>63</v>
      </c>
      <c r="K2862" s="250">
        <v>1.5861018128591826</v>
      </c>
      <c r="L2862" s="251" t="s">
        <v>7730</v>
      </c>
      <c r="M2862" s="251" t="s">
        <v>7729</v>
      </c>
      <c r="S2862" s="251" t="s">
        <v>8714</v>
      </c>
      <c r="T2862" s="251" t="s">
        <v>8716</v>
      </c>
    </row>
    <row r="2863" spans="1:20">
      <c r="A2863" s="245" t="s">
        <v>6267</v>
      </c>
      <c r="B2863" s="245" t="s">
        <v>6268</v>
      </c>
      <c r="C2863" s="245" t="s">
        <v>6269</v>
      </c>
      <c r="D2863" s="245">
        <v>2017</v>
      </c>
      <c r="E2863" s="246">
        <v>43809</v>
      </c>
      <c r="F2863" s="245" t="s">
        <v>6581</v>
      </c>
      <c r="G2863" s="251" t="s">
        <v>8605</v>
      </c>
      <c r="H2863" s="251" t="s">
        <v>8191</v>
      </c>
      <c r="I2863" s="249">
        <v>3920</v>
      </c>
      <c r="J2863" s="249">
        <v>65</v>
      </c>
      <c r="K2863" s="250">
        <v>1.4274010013654983</v>
      </c>
      <c r="L2863" s="251" t="s">
        <v>7730</v>
      </c>
      <c r="M2863" s="251" t="s">
        <v>6898</v>
      </c>
      <c r="S2863" s="251" t="s">
        <v>8717</v>
      </c>
    </row>
    <row r="2864" spans="1:20">
      <c r="A2864" s="245" t="s">
        <v>6267</v>
      </c>
      <c r="B2864" s="245" t="s">
        <v>6268</v>
      </c>
      <c r="C2864" s="245" t="s">
        <v>6269</v>
      </c>
      <c r="D2864" s="245">
        <v>2017</v>
      </c>
      <c r="E2864" s="246">
        <v>43809</v>
      </c>
      <c r="F2864" s="245" t="s">
        <v>6456</v>
      </c>
      <c r="G2864" s="251" t="s">
        <v>8606</v>
      </c>
      <c r="H2864" s="251" t="s">
        <v>8191</v>
      </c>
      <c r="I2864" s="249">
        <v>4142</v>
      </c>
      <c r="J2864" s="249">
        <v>66</v>
      </c>
      <c r="K2864" s="250">
        <v>1.440715696914044</v>
      </c>
      <c r="L2864" s="251" t="s">
        <v>7730</v>
      </c>
      <c r="M2864" s="251" t="s">
        <v>6898</v>
      </c>
      <c r="S2864" s="251" t="s">
        <v>8717</v>
      </c>
    </row>
    <row r="2865" spans="1:20">
      <c r="A2865" s="245" t="s">
        <v>6267</v>
      </c>
      <c r="B2865" s="245" t="s">
        <v>6268</v>
      </c>
      <c r="C2865" s="245" t="s">
        <v>6269</v>
      </c>
      <c r="D2865" s="245">
        <v>2017</v>
      </c>
      <c r="E2865" s="246">
        <v>43809</v>
      </c>
      <c r="F2865" s="245" t="s">
        <v>6364</v>
      </c>
      <c r="G2865" s="251" t="s">
        <v>8607</v>
      </c>
      <c r="H2865" s="251" t="s">
        <v>8191</v>
      </c>
      <c r="I2865" s="249">
        <v>4860</v>
      </c>
      <c r="J2865" s="249">
        <v>66</v>
      </c>
      <c r="K2865" s="250">
        <v>1.69045830202855</v>
      </c>
      <c r="L2865" s="251" t="s">
        <v>7730</v>
      </c>
      <c r="M2865" s="251" t="s">
        <v>6898</v>
      </c>
      <c r="S2865" s="251" t="s">
        <v>8717</v>
      </c>
    </row>
    <row r="2866" spans="1:20">
      <c r="A2866" s="245" t="s">
        <v>6267</v>
      </c>
      <c r="B2866" s="245" t="s">
        <v>6268</v>
      </c>
      <c r="C2866" s="245" t="s">
        <v>6269</v>
      </c>
      <c r="D2866" s="245">
        <v>2017</v>
      </c>
      <c r="E2866" s="246">
        <v>43809</v>
      </c>
      <c r="F2866" s="245" t="s">
        <v>6800</v>
      </c>
      <c r="G2866" s="251" t="s">
        <v>8608</v>
      </c>
      <c r="H2866" s="251" t="s">
        <v>8191</v>
      </c>
      <c r="I2866" s="249">
        <v>2996</v>
      </c>
      <c r="J2866" s="249">
        <v>60</v>
      </c>
      <c r="K2866" s="250">
        <v>1.3870370370370371</v>
      </c>
      <c r="L2866" s="251" t="s">
        <v>7730</v>
      </c>
      <c r="M2866" s="251" t="s">
        <v>6898</v>
      </c>
      <c r="S2866" s="251" t="s">
        <v>8717</v>
      </c>
    </row>
    <row r="2867" spans="1:20">
      <c r="A2867" s="245" t="s">
        <v>6267</v>
      </c>
      <c r="B2867" s="245" t="s">
        <v>6268</v>
      </c>
      <c r="C2867" s="245" t="s">
        <v>6269</v>
      </c>
      <c r="D2867" s="245">
        <v>2017</v>
      </c>
      <c r="E2867" s="246">
        <v>43809</v>
      </c>
      <c r="F2867" s="245" t="s">
        <v>6914</v>
      </c>
      <c r="G2867" s="251" t="s">
        <v>8609</v>
      </c>
      <c r="H2867" s="251" t="s">
        <v>8191</v>
      </c>
      <c r="I2867" s="249">
        <v>3646</v>
      </c>
      <c r="J2867" s="249">
        <v>64</v>
      </c>
      <c r="K2867" s="250">
        <v>1.390838623046875</v>
      </c>
      <c r="L2867" s="251" t="s">
        <v>7730</v>
      </c>
      <c r="M2867" s="251" t="s">
        <v>6898</v>
      </c>
      <c r="S2867" s="251" t="s">
        <v>8717</v>
      </c>
    </row>
    <row r="2868" spans="1:20">
      <c r="A2868" s="245" t="s">
        <v>6267</v>
      </c>
      <c r="B2868" s="245" t="s">
        <v>6268</v>
      </c>
      <c r="C2868" s="245" t="s">
        <v>6269</v>
      </c>
      <c r="D2868" s="245">
        <v>2017</v>
      </c>
      <c r="E2868" s="246">
        <v>43809</v>
      </c>
      <c r="F2868" s="245" t="s">
        <v>7036</v>
      </c>
      <c r="G2868" s="251" t="s">
        <v>8610</v>
      </c>
      <c r="H2868" s="251" t="s">
        <v>8191</v>
      </c>
      <c r="I2868" s="249">
        <v>4020</v>
      </c>
      <c r="J2868" s="249">
        <v>64</v>
      </c>
      <c r="K2868" s="250">
        <v>1.53350830078125</v>
      </c>
      <c r="L2868" s="251" t="s">
        <v>7730</v>
      </c>
      <c r="M2868" s="251" t="s">
        <v>6898</v>
      </c>
      <c r="S2868" s="251" t="s">
        <v>8717</v>
      </c>
    </row>
    <row r="2869" spans="1:20">
      <c r="A2869" s="245" t="s">
        <v>6267</v>
      </c>
      <c r="B2869" s="245" t="s">
        <v>6268</v>
      </c>
      <c r="C2869" s="245" t="s">
        <v>6269</v>
      </c>
      <c r="D2869" s="245">
        <v>2017</v>
      </c>
      <c r="E2869" s="246">
        <v>43809</v>
      </c>
      <c r="F2869" s="245" t="s">
        <v>6291</v>
      </c>
      <c r="G2869" s="251" t="s">
        <v>6153</v>
      </c>
      <c r="H2869" s="251" t="s">
        <v>8191</v>
      </c>
      <c r="I2869" s="249">
        <v>4898</v>
      </c>
      <c r="J2869" s="249">
        <v>67</v>
      </c>
      <c r="K2869" s="250">
        <v>1.6285247852960636</v>
      </c>
      <c r="L2869" s="251" t="s">
        <v>7730</v>
      </c>
      <c r="M2869" s="251" t="s">
        <v>7729</v>
      </c>
      <c r="S2869" s="251" t="s">
        <v>8714</v>
      </c>
      <c r="T2869" s="251" t="s">
        <v>8714</v>
      </c>
    </row>
    <row r="2870" spans="1:20">
      <c r="A2870" s="245" t="s">
        <v>6267</v>
      </c>
      <c r="B2870" s="245" t="s">
        <v>6268</v>
      </c>
      <c r="C2870" s="245" t="s">
        <v>6269</v>
      </c>
      <c r="D2870" s="245">
        <v>2017</v>
      </c>
      <c r="E2870" s="246">
        <v>43809</v>
      </c>
      <c r="F2870" s="245" t="s">
        <v>6375</v>
      </c>
      <c r="G2870" s="251" t="s">
        <v>8611</v>
      </c>
      <c r="H2870" s="251" t="s">
        <v>8191</v>
      </c>
      <c r="I2870" s="249">
        <v>4812</v>
      </c>
      <c r="J2870" s="249">
        <v>69</v>
      </c>
      <c r="K2870" s="250">
        <v>1.4648000511401515</v>
      </c>
      <c r="L2870" s="251" t="s">
        <v>7730</v>
      </c>
      <c r="M2870" s="251" t="s">
        <v>6898</v>
      </c>
      <c r="S2870" s="251" t="s">
        <v>8717</v>
      </c>
    </row>
    <row r="2871" spans="1:20">
      <c r="A2871" s="245" t="s">
        <v>6267</v>
      </c>
      <c r="B2871" s="245" t="s">
        <v>6268</v>
      </c>
      <c r="C2871" s="245" t="s">
        <v>6269</v>
      </c>
      <c r="D2871" s="245">
        <v>2017</v>
      </c>
      <c r="E2871" s="246">
        <v>43809</v>
      </c>
      <c r="F2871" s="245" t="s">
        <v>6874</v>
      </c>
      <c r="G2871" s="251" t="s">
        <v>8612</v>
      </c>
      <c r="H2871" s="251" t="s">
        <v>8191</v>
      </c>
      <c r="I2871" s="249">
        <v>3276</v>
      </c>
      <c r="J2871" s="249">
        <v>60</v>
      </c>
      <c r="K2871" s="250">
        <v>1.5166666666666666</v>
      </c>
      <c r="L2871" s="251" t="s">
        <v>7730</v>
      </c>
      <c r="N2871" s="245" t="s">
        <v>6278</v>
      </c>
    </row>
    <row r="2872" spans="1:20">
      <c r="A2872" s="245" t="s">
        <v>6267</v>
      </c>
      <c r="B2872" s="245" t="s">
        <v>6268</v>
      </c>
      <c r="C2872" s="245" t="s">
        <v>6269</v>
      </c>
      <c r="D2872" s="245">
        <v>2017</v>
      </c>
      <c r="E2872" s="246">
        <v>43809</v>
      </c>
      <c r="F2872" s="245" t="s">
        <v>6581</v>
      </c>
      <c r="G2872" s="251" t="s">
        <v>8613</v>
      </c>
      <c r="H2872" s="251" t="s">
        <v>8191</v>
      </c>
      <c r="I2872" s="249">
        <v>3072</v>
      </c>
      <c r="J2872" s="249">
        <v>60</v>
      </c>
      <c r="K2872" s="250">
        <v>1.4222222222222223</v>
      </c>
      <c r="L2872" s="251" t="s">
        <v>7730</v>
      </c>
      <c r="M2872" s="251" t="s">
        <v>6898</v>
      </c>
      <c r="S2872" s="251" t="s">
        <v>8717</v>
      </c>
    </row>
    <row r="2873" spans="1:20">
      <c r="A2873" s="245" t="s">
        <v>6267</v>
      </c>
      <c r="B2873" s="245" t="s">
        <v>6268</v>
      </c>
      <c r="C2873" s="245" t="s">
        <v>6269</v>
      </c>
      <c r="D2873" s="245">
        <v>2017</v>
      </c>
      <c r="E2873" s="246">
        <v>43809</v>
      </c>
      <c r="F2873" s="245" t="s">
        <v>6536</v>
      </c>
      <c r="G2873" s="251" t="s">
        <v>8614</v>
      </c>
      <c r="H2873" s="251" t="s">
        <v>8191</v>
      </c>
      <c r="I2873" s="249">
        <v>3558</v>
      </c>
      <c r="J2873" s="249">
        <v>61</v>
      </c>
      <c r="K2873" s="250">
        <v>1.5675320841832576</v>
      </c>
      <c r="L2873" s="251" t="s">
        <v>7730</v>
      </c>
      <c r="M2873" s="251" t="s">
        <v>6898</v>
      </c>
      <c r="S2873" s="251" t="s">
        <v>8717</v>
      </c>
    </row>
    <row r="2874" spans="1:20">
      <c r="A2874" s="245" t="s">
        <v>6267</v>
      </c>
      <c r="B2874" s="245" t="s">
        <v>6268</v>
      </c>
      <c r="C2874" s="245" t="s">
        <v>6269</v>
      </c>
      <c r="D2874" s="245">
        <v>2017</v>
      </c>
      <c r="E2874" s="246">
        <v>43809</v>
      </c>
      <c r="F2874" s="245" t="s">
        <v>6452</v>
      </c>
      <c r="G2874" s="251" t="s">
        <v>8615</v>
      </c>
      <c r="H2874" s="251" t="s">
        <v>8191</v>
      </c>
      <c r="I2874" s="249">
        <v>4048</v>
      </c>
      <c r="J2874" s="249">
        <v>67</v>
      </c>
      <c r="K2874" s="250">
        <v>1.3459102349690621</v>
      </c>
      <c r="L2874" s="251" t="s">
        <v>7730</v>
      </c>
      <c r="M2874" s="251" t="s">
        <v>6898</v>
      </c>
      <c r="S2874" s="251" t="s">
        <v>8717</v>
      </c>
    </row>
    <row r="2875" spans="1:20">
      <c r="A2875" s="245" t="s">
        <v>6267</v>
      </c>
      <c r="B2875" s="245" t="s">
        <v>6268</v>
      </c>
      <c r="C2875" s="245" t="s">
        <v>6269</v>
      </c>
      <c r="D2875" s="245">
        <v>2017</v>
      </c>
      <c r="E2875" s="246">
        <v>43809</v>
      </c>
      <c r="F2875" s="245" t="s">
        <v>6921</v>
      </c>
      <c r="G2875" s="251" t="s">
        <v>8616</v>
      </c>
      <c r="H2875" s="251" t="s">
        <v>8191</v>
      </c>
      <c r="I2875" s="249">
        <v>4362</v>
      </c>
      <c r="J2875" s="249">
        <v>64</v>
      </c>
      <c r="K2875" s="250">
        <v>1.663970947265625</v>
      </c>
      <c r="L2875" s="251" t="s">
        <v>7730</v>
      </c>
      <c r="M2875" s="251" t="s">
        <v>7729</v>
      </c>
      <c r="S2875" s="251" t="s">
        <v>8714</v>
      </c>
      <c r="T2875" s="251" t="s">
        <v>8714</v>
      </c>
    </row>
    <row r="2876" spans="1:20">
      <c r="A2876" s="245" t="s">
        <v>6267</v>
      </c>
      <c r="B2876" s="245" t="s">
        <v>6268</v>
      </c>
      <c r="C2876" s="245" t="s">
        <v>6269</v>
      </c>
      <c r="D2876" s="245">
        <v>2017</v>
      </c>
      <c r="E2876" s="246">
        <v>43809</v>
      </c>
      <c r="F2876" s="245" t="s">
        <v>6364</v>
      </c>
      <c r="G2876" s="251" t="s">
        <v>8617</v>
      </c>
      <c r="H2876" s="251" t="s">
        <v>8191</v>
      </c>
      <c r="I2876" s="249">
        <v>5086</v>
      </c>
      <c r="J2876" s="249">
        <v>69</v>
      </c>
      <c r="K2876" s="250">
        <v>1.5482072028468017</v>
      </c>
      <c r="L2876" s="251" t="s">
        <v>7730</v>
      </c>
      <c r="M2876" s="251" t="s">
        <v>6898</v>
      </c>
      <c r="S2876" s="251" t="s">
        <v>8717</v>
      </c>
    </row>
    <row r="2877" spans="1:20">
      <c r="A2877" s="245" t="s">
        <v>6267</v>
      </c>
      <c r="B2877" s="245" t="s">
        <v>6268</v>
      </c>
      <c r="C2877" s="245" t="s">
        <v>6269</v>
      </c>
      <c r="D2877" s="245">
        <v>2017</v>
      </c>
      <c r="E2877" s="246">
        <v>43809</v>
      </c>
      <c r="F2877" s="245" t="s">
        <v>6350</v>
      </c>
      <c r="G2877" s="251" t="s">
        <v>8618</v>
      </c>
      <c r="H2877" s="251" t="s">
        <v>8191</v>
      </c>
      <c r="I2877" s="249">
        <v>4926</v>
      </c>
      <c r="J2877" s="249">
        <v>67</v>
      </c>
      <c r="K2877" s="250">
        <v>1.6378344410715413</v>
      </c>
      <c r="L2877" s="251" t="s">
        <v>7730</v>
      </c>
      <c r="M2877" s="251" t="s">
        <v>6898</v>
      </c>
      <c r="S2877" s="251" t="s">
        <v>8717</v>
      </c>
    </row>
    <row r="2878" spans="1:20">
      <c r="A2878" s="245" t="s">
        <v>6267</v>
      </c>
      <c r="B2878" s="245" t="s">
        <v>6268</v>
      </c>
      <c r="C2878" s="245" t="s">
        <v>6269</v>
      </c>
      <c r="D2878" s="245">
        <v>2017</v>
      </c>
      <c r="E2878" s="246">
        <v>43809</v>
      </c>
      <c r="F2878" s="245" t="s">
        <v>6607</v>
      </c>
      <c r="G2878" s="251" t="s">
        <v>8619</v>
      </c>
      <c r="H2878" s="251" t="s">
        <v>8191</v>
      </c>
      <c r="I2878" s="249">
        <v>3746</v>
      </c>
      <c r="J2878" s="249">
        <v>62</v>
      </c>
      <c r="K2878" s="250">
        <v>1.5717834245241851</v>
      </c>
      <c r="L2878" s="251" t="s">
        <v>7730</v>
      </c>
      <c r="M2878" s="251" t="s">
        <v>6898</v>
      </c>
      <c r="S2878" s="251" t="s">
        <v>8717</v>
      </c>
    </row>
    <row r="2879" spans="1:20">
      <c r="A2879" s="245" t="s">
        <v>6267</v>
      </c>
      <c r="B2879" s="245" t="s">
        <v>6268</v>
      </c>
      <c r="C2879" s="245" t="s">
        <v>6269</v>
      </c>
      <c r="D2879" s="245">
        <v>2017</v>
      </c>
      <c r="E2879" s="246">
        <v>43809</v>
      </c>
      <c r="F2879" s="245" t="s">
        <v>6542</v>
      </c>
      <c r="G2879" s="251" t="s">
        <v>8620</v>
      </c>
      <c r="H2879" s="251" t="s">
        <v>8191</v>
      </c>
      <c r="I2879" s="249">
        <v>3596</v>
      </c>
      <c r="J2879" s="249">
        <v>61</v>
      </c>
      <c r="K2879" s="250">
        <v>1.5842735735590203</v>
      </c>
      <c r="L2879" s="251" t="s">
        <v>7730</v>
      </c>
      <c r="M2879" s="251" t="s">
        <v>6898</v>
      </c>
      <c r="S2879" s="251" t="s">
        <v>8717</v>
      </c>
    </row>
    <row r="2880" spans="1:20">
      <c r="A2880" s="245" t="s">
        <v>6267</v>
      </c>
      <c r="B2880" s="245" t="s">
        <v>6268</v>
      </c>
      <c r="C2880" s="245" t="s">
        <v>6269</v>
      </c>
      <c r="D2880" s="245">
        <v>2017</v>
      </c>
      <c r="E2880" s="246">
        <v>43809</v>
      </c>
      <c r="F2880" s="245" t="s">
        <v>6508</v>
      </c>
      <c r="G2880" s="251" t="s">
        <v>8621</v>
      </c>
      <c r="H2880" s="251" t="s">
        <v>8191</v>
      </c>
      <c r="I2880" s="249">
        <v>3280</v>
      </c>
      <c r="J2880" s="249">
        <v>60</v>
      </c>
      <c r="K2880" s="250">
        <v>1.5185185185185186</v>
      </c>
      <c r="L2880" s="251" t="s">
        <v>7730</v>
      </c>
      <c r="M2880" s="251" t="s">
        <v>6898</v>
      </c>
      <c r="S2880" s="251" t="s">
        <v>8717</v>
      </c>
    </row>
    <row r="2881" spans="1:20">
      <c r="A2881" s="245" t="s">
        <v>6267</v>
      </c>
      <c r="B2881" s="245" t="s">
        <v>6268</v>
      </c>
      <c r="C2881" s="245" t="s">
        <v>6269</v>
      </c>
      <c r="D2881" s="245">
        <v>2017</v>
      </c>
      <c r="E2881" s="246">
        <v>43809</v>
      </c>
      <c r="F2881" s="245" t="s">
        <v>6715</v>
      </c>
      <c r="G2881" s="251" t="s">
        <v>8622</v>
      </c>
      <c r="H2881" s="251" t="s">
        <v>8191</v>
      </c>
      <c r="I2881" s="249">
        <v>2662</v>
      </c>
      <c r="J2881" s="249">
        <v>58</v>
      </c>
      <c r="K2881" s="250">
        <v>1.3643445815736601</v>
      </c>
      <c r="L2881" s="251" t="s">
        <v>7730</v>
      </c>
      <c r="M2881" s="251" t="s">
        <v>6898</v>
      </c>
      <c r="S2881" s="251" t="s">
        <v>8717</v>
      </c>
    </row>
    <row r="2882" spans="1:20">
      <c r="A2882" s="245" t="s">
        <v>6267</v>
      </c>
      <c r="B2882" s="245" t="s">
        <v>6268</v>
      </c>
      <c r="C2882" s="245" t="s">
        <v>6269</v>
      </c>
      <c r="D2882" s="245">
        <v>2017</v>
      </c>
      <c r="E2882" s="246">
        <v>43809</v>
      </c>
      <c r="F2882" s="245" t="s">
        <v>6935</v>
      </c>
      <c r="G2882" s="251" t="s">
        <v>8623</v>
      </c>
      <c r="H2882" s="251" t="s">
        <v>8191</v>
      </c>
      <c r="I2882" s="249">
        <v>5874</v>
      </c>
      <c r="J2882" s="249">
        <v>71</v>
      </c>
      <c r="K2882" s="250">
        <v>1.6411901282721124</v>
      </c>
      <c r="L2882" s="251" t="s">
        <v>7730</v>
      </c>
      <c r="N2882" s="245" t="s">
        <v>6278</v>
      </c>
    </row>
    <row r="2883" spans="1:20">
      <c r="A2883" s="245" t="s">
        <v>6267</v>
      </c>
      <c r="B2883" s="245" t="s">
        <v>6268</v>
      </c>
      <c r="C2883" s="245" t="s">
        <v>6269</v>
      </c>
      <c r="D2883" s="245">
        <v>2017</v>
      </c>
      <c r="E2883" s="246">
        <v>43809</v>
      </c>
      <c r="F2883" s="245" t="s">
        <v>6340</v>
      </c>
      <c r="G2883" s="251" t="s">
        <v>8624</v>
      </c>
      <c r="H2883" s="251" t="s">
        <v>8191</v>
      </c>
      <c r="I2883" s="249">
        <v>3330</v>
      </c>
      <c r="J2883" s="249">
        <v>63</v>
      </c>
      <c r="K2883" s="250">
        <v>1.3317496310693588</v>
      </c>
      <c r="L2883" s="251" t="s">
        <v>7730</v>
      </c>
      <c r="M2883" s="251" t="s">
        <v>6898</v>
      </c>
      <c r="S2883" s="251" t="s">
        <v>8717</v>
      </c>
    </row>
    <row r="2884" spans="1:20">
      <c r="A2884" s="245" t="s">
        <v>6267</v>
      </c>
      <c r="B2884" s="245" t="s">
        <v>6268</v>
      </c>
      <c r="C2884" s="245" t="s">
        <v>6269</v>
      </c>
      <c r="D2884" s="245">
        <v>2017</v>
      </c>
      <c r="E2884" s="246">
        <v>43809</v>
      </c>
      <c r="F2884" s="245" t="s">
        <v>6946</v>
      </c>
      <c r="G2884" s="251" t="s">
        <v>8625</v>
      </c>
      <c r="H2884" s="251" t="s">
        <v>8191</v>
      </c>
      <c r="I2884" s="249">
        <v>3518</v>
      </c>
      <c r="J2884" s="249">
        <v>62</v>
      </c>
      <c r="K2884" s="250">
        <v>1.4761169480715652</v>
      </c>
      <c r="L2884" s="251" t="s">
        <v>6273</v>
      </c>
      <c r="M2884" s="251" t="s">
        <v>8710</v>
      </c>
      <c r="S2884" s="251" t="s">
        <v>8711</v>
      </c>
      <c r="T2884" s="251" t="s">
        <v>8711</v>
      </c>
    </row>
    <row r="2885" spans="1:20">
      <c r="A2885" s="245" t="s">
        <v>6267</v>
      </c>
      <c r="B2885" s="245" t="s">
        <v>6268</v>
      </c>
      <c r="C2885" s="245" t="s">
        <v>6269</v>
      </c>
      <c r="D2885" s="245">
        <v>2017</v>
      </c>
      <c r="E2885" s="246">
        <v>43809</v>
      </c>
      <c r="F2885" s="245" t="s">
        <v>6615</v>
      </c>
      <c r="G2885" s="251" t="s">
        <v>8626</v>
      </c>
      <c r="H2885" s="251" t="s">
        <v>8191</v>
      </c>
      <c r="I2885" s="249">
        <v>2430</v>
      </c>
      <c r="J2885" s="249">
        <v>57</v>
      </c>
      <c r="K2885" s="250">
        <v>1.3121446274967197</v>
      </c>
      <c r="L2885" s="251" t="s">
        <v>7730</v>
      </c>
      <c r="M2885" s="251" t="s">
        <v>6898</v>
      </c>
      <c r="S2885" s="251" t="s">
        <v>8717</v>
      </c>
    </row>
    <row r="2886" spans="1:20">
      <c r="A2886" s="245" t="s">
        <v>6267</v>
      </c>
      <c r="B2886" s="245" t="s">
        <v>6268</v>
      </c>
      <c r="C2886" s="245" t="s">
        <v>6269</v>
      </c>
      <c r="D2886" s="245">
        <v>2017</v>
      </c>
      <c r="E2886" s="246">
        <v>43809</v>
      </c>
      <c r="F2886" s="245" t="s">
        <v>6960</v>
      </c>
      <c r="G2886" s="251" t="s">
        <v>8627</v>
      </c>
      <c r="H2886" s="251" t="s">
        <v>8191</v>
      </c>
      <c r="I2886" s="249">
        <v>4690</v>
      </c>
      <c r="J2886" s="249">
        <v>67</v>
      </c>
      <c r="K2886" s="250">
        <v>1.5593673423925152</v>
      </c>
      <c r="L2886" s="251" t="s">
        <v>7730</v>
      </c>
      <c r="M2886" s="251" t="s">
        <v>6898</v>
      </c>
      <c r="S2886" s="251" t="s">
        <v>8717</v>
      </c>
    </row>
    <row r="2887" spans="1:20">
      <c r="A2887" s="245" t="s">
        <v>6267</v>
      </c>
      <c r="B2887" s="245" t="s">
        <v>6268</v>
      </c>
      <c r="C2887" s="245" t="s">
        <v>6269</v>
      </c>
      <c r="D2887" s="245">
        <v>2017</v>
      </c>
      <c r="E2887" s="246">
        <v>43809</v>
      </c>
      <c r="F2887" s="245" t="s">
        <v>6433</v>
      </c>
      <c r="G2887" s="251" t="s">
        <v>6144</v>
      </c>
      <c r="H2887" s="251" t="s">
        <v>8191</v>
      </c>
      <c r="I2887" s="249">
        <v>6028</v>
      </c>
      <c r="J2887" s="249">
        <v>74</v>
      </c>
      <c r="K2887" s="250">
        <v>1.4875723056877184</v>
      </c>
      <c r="L2887" s="251" t="s">
        <v>7730</v>
      </c>
      <c r="M2887" s="251" t="s">
        <v>7729</v>
      </c>
      <c r="S2887" s="251" t="s">
        <v>8714</v>
      </c>
      <c r="T2887" s="251" t="s">
        <v>8714</v>
      </c>
    </row>
    <row r="2888" spans="1:20">
      <c r="A2888" s="245" t="s">
        <v>6267</v>
      </c>
      <c r="B2888" s="245" t="s">
        <v>6268</v>
      </c>
      <c r="C2888" s="245" t="s">
        <v>6269</v>
      </c>
      <c r="D2888" s="245">
        <v>2017</v>
      </c>
      <c r="E2888" s="246">
        <v>43809</v>
      </c>
      <c r="F2888" s="245" t="s">
        <v>6369</v>
      </c>
      <c r="G2888" s="251" t="s">
        <v>8628</v>
      </c>
      <c r="H2888" s="251" t="s">
        <v>8191</v>
      </c>
      <c r="I2888" s="249">
        <v>4644</v>
      </c>
      <c r="J2888" s="249">
        <v>66</v>
      </c>
      <c r="K2888" s="250">
        <v>1.6153268219383923</v>
      </c>
      <c r="L2888" s="251" t="s">
        <v>7730</v>
      </c>
      <c r="M2888" s="251" t="s">
        <v>7729</v>
      </c>
      <c r="S2888" s="251" t="s">
        <v>8714</v>
      </c>
      <c r="T2888" s="251" t="s">
        <v>8714</v>
      </c>
    </row>
    <row r="2889" spans="1:20">
      <c r="A2889" s="245" t="s">
        <v>6267</v>
      </c>
      <c r="B2889" s="245" t="s">
        <v>6268</v>
      </c>
      <c r="C2889" s="245" t="s">
        <v>6269</v>
      </c>
      <c r="D2889" s="245">
        <v>2017</v>
      </c>
      <c r="E2889" s="246">
        <v>43809</v>
      </c>
      <c r="F2889" s="245" t="s">
        <v>6715</v>
      </c>
      <c r="G2889" s="251" t="s">
        <v>8629</v>
      </c>
      <c r="H2889" s="251" t="s">
        <v>8191</v>
      </c>
      <c r="I2889" s="249">
        <v>4314</v>
      </c>
      <c r="J2889" s="249">
        <v>66</v>
      </c>
      <c r="K2889" s="250">
        <v>1.5005426162450957</v>
      </c>
      <c r="L2889" s="251" t="s">
        <v>7730</v>
      </c>
      <c r="M2889" s="251" t="s">
        <v>6898</v>
      </c>
      <c r="S2889" s="251" t="s">
        <v>8717</v>
      </c>
    </row>
    <row r="2890" spans="1:20">
      <c r="A2890" s="245" t="s">
        <v>6267</v>
      </c>
      <c r="B2890" s="245" t="s">
        <v>6268</v>
      </c>
      <c r="C2890" s="245" t="s">
        <v>6269</v>
      </c>
      <c r="D2890" s="245">
        <v>2017</v>
      </c>
      <c r="E2890" s="246">
        <v>43809</v>
      </c>
      <c r="F2890" s="245" t="s">
        <v>6283</v>
      </c>
      <c r="G2890" s="251" t="s">
        <v>8630</v>
      </c>
      <c r="H2890" s="251" t="s">
        <v>8191</v>
      </c>
      <c r="I2890" s="249">
        <v>2708</v>
      </c>
      <c r="J2890" s="249">
        <v>59</v>
      </c>
      <c r="K2890" s="250">
        <v>1.3185379225724148</v>
      </c>
      <c r="L2890" s="251" t="s">
        <v>6273</v>
      </c>
      <c r="M2890" s="251" t="s">
        <v>8712</v>
      </c>
      <c r="S2890" s="251" t="s">
        <v>5923</v>
      </c>
      <c r="T2890" s="251" t="s">
        <v>5923</v>
      </c>
    </row>
    <row r="2891" spans="1:20">
      <c r="A2891" s="245" t="s">
        <v>6267</v>
      </c>
      <c r="B2891" s="245" t="s">
        <v>6268</v>
      </c>
      <c r="C2891" s="245" t="s">
        <v>6269</v>
      </c>
      <c r="D2891" s="245">
        <v>2017</v>
      </c>
      <c r="E2891" s="246">
        <v>43809</v>
      </c>
      <c r="F2891" s="245" t="s">
        <v>7368</v>
      </c>
      <c r="G2891" s="251" t="s">
        <v>8631</v>
      </c>
      <c r="H2891" s="251" t="s">
        <v>8191</v>
      </c>
      <c r="I2891" s="249">
        <v>2750</v>
      </c>
      <c r="J2891" s="249">
        <v>56</v>
      </c>
      <c r="K2891" s="250">
        <v>1.5659165451895045</v>
      </c>
      <c r="L2891" s="251" t="s">
        <v>7730</v>
      </c>
      <c r="M2891" s="251" t="s">
        <v>6898</v>
      </c>
      <c r="S2891" s="251" t="s">
        <v>8717</v>
      </c>
    </row>
    <row r="2892" spans="1:20">
      <c r="A2892" s="245" t="s">
        <v>6267</v>
      </c>
      <c r="B2892" s="245" t="s">
        <v>6268</v>
      </c>
      <c r="C2892" s="245" t="s">
        <v>6269</v>
      </c>
      <c r="D2892" s="245">
        <v>2017</v>
      </c>
      <c r="E2892" s="246">
        <v>43809</v>
      </c>
      <c r="F2892" s="245" t="s">
        <v>6313</v>
      </c>
      <c r="G2892" s="251" t="s">
        <v>8632</v>
      </c>
      <c r="H2892" s="251" t="s">
        <v>8191</v>
      </c>
      <c r="I2892" s="249">
        <v>4098</v>
      </c>
      <c r="J2892" s="249">
        <v>66</v>
      </c>
      <c r="K2892" s="250">
        <v>1.425411136154938</v>
      </c>
      <c r="L2892" s="251" t="s">
        <v>7730</v>
      </c>
      <c r="N2892" s="245" t="s">
        <v>6278</v>
      </c>
    </row>
    <row r="2893" spans="1:20">
      <c r="A2893" s="245" t="s">
        <v>6267</v>
      </c>
      <c r="B2893" s="245" t="s">
        <v>6268</v>
      </c>
      <c r="C2893" s="245" t="s">
        <v>6269</v>
      </c>
      <c r="D2893" s="245">
        <v>2017</v>
      </c>
      <c r="E2893" s="246">
        <v>43809</v>
      </c>
      <c r="F2893" s="245" t="s">
        <v>7039</v>
      </c>
      <c r="G2893" s="251" t="s">
        <v>8633</v>
      </c>
      <c r="H2893" s="251" t="s">
        <v>8191</v>
      </c>
      <c r="I2893" s="249">
        <v>4474</v>
      </c>
      <c r="J2893" s="249">
        <v>65</v>
      </c>
      <c r="K2893" s="250">
        <v>1.6291306326809287</v>
      </c>
      <c r="L2893" s="251" t="s">
        <v>7730</v>
      </c>
      <c r="M2893" s="251" t="s">
        <v>6898</v>
      </c>
      <c r="S2893" s="251" t="s">
        <v>8717</v>
      </c>
    </row>
    <row r="2894" spans="1:20">
      <c r="A2894" s="245" t="s">
        <v>6267</v>
      </c>
      <c r="B2894" s="245" t="s">
        <v>6268</v>
      </c>
      <c r="C2894" s="245" t="s">
        <v>6269</v>
      </c>
      <c r="D2894" s="245">
        <v>2017</v>
      </c>
      <c r="E2894" s="246">
        <v>43809</v>
      </c>
      <c r="F2894" s="245" t="s">
        <v>6354</v>
      </c>
      <c r="G2894" s="251" t="s">
        <v>8634</v>
      </c>
      <c r="H2894" s="251" t="s">
        <v>8191</v>
      </c>
      <c r="I2894" s="249">
        <v>3494</v>
      </c>
      <c r="J2894" s="249">
        <v>63</v>
      </c>
      <c r="K2894" s="250">
        <v>1.3973373005874894</v>
      </c>
      <c r="L2894" s="251" t="s">
        <v>7730</v>
      </c>
      <c r="M2894" s="251" t="s">
        <v>6898</v>
      </c>
      <c r="S2894" s="251" t="s">
        <v>8717</v>
      </c>
    </row>
    <row r="2895" spans="1:20">
      <c r="A2895" s="245" t="s">
        <v>6267</v>
      </c>
      <c r="B2895" s="245" t="s">
        <v>6268</v>
      </c>
      <c r="C2895" s="245" t="s">
        <v>6269</v>
      </c>
      <c r="D2895" s="245">
        <v>2017</v>
      </c>
      <c r="E2895" s="246">
        <v>43809</v>
      </c>
      <c r="F2895" s="245" t="s">
        <v>6646</v>
      </c>
      <c r="G2895" s="251" t="s">
        <v>8635</v>
      </c>
      <c r="H2895" s="251" t="s">
        <v>8191</v>
      </c>
      <c r="I2895" s="249">
        <v>7860</v>
      </c>
      <c r="J2895" s="249">
        <v>78</v>
      </c>
      <c r="K2895" s="250">
        <v>1.6562989935771002</v>
      </c>
      <c r="L2895" s="251" t="s">
        <v>7730</v>
      </c>
      <c r="M2895" s="251" t="s">
        <v>7729</v>
      </c>
      <c r="S2895" s="251" t="s">
        <v>8711</v>
      </c>
      <c r="T2895" s="251" t="s">
        <v>8711</v>
      </c>
    </row>
    <row r="2896" spans="1:20">
      <c r="A2896" s="245" t="s">
        <v>6267</v>
      </c>
      <c r="B2896" s="245" t="s">
        <v>6268</v>
      </c>
      <c r="C2896" s="245" t="s">
        <v>6269</v>
      </c>
      <c r="D2896" s="245">
        <v>2017</v>
      </c>
      <c r="E2896" s="246">
        <v>43809</v>
      </c>
      <c r="F2896" s="245" t="s">
        <v>6800</v>
      </c>
      <c r="G2896" s="251" t="s">
        <v>8636</v>
      </c>
      <c r="H2896" s="251" t="s">
        <v>8191</v>
      </c>
      <c r="I2896" s="249">
        <v>2670</v>
      </c>
      <c r="J2896" s="249">
        <v>57</v>
      </c>
      <c r="K2896" s="250">
        <v>1.4417391586075068</v>
      </c>
      <c r="L2896" s="251" t="s">
        <v>7730</v>
      </c>
      <c r="M2896" s="251" t="s">
        <v>6898</v>
      </c>
      <c r="S2896" s="251" t="s">
        <v>8717</v>
      </c>
    </row>
    <row r="2897" spans="1:20">
      <c r="A2897" s="245" t="s">
        <v>6267</v>
      </c>
      <c r="B2897" s="245" t="s">
        <v>6268</v>
      </c>
      <c r="C2897" s="245" t="s">
        <v>6269</v>
      </c>
      <c r="D2897" s="245">
        <v>2017</v>
      </c>
      <c r="E2897" s="246">
        <v>43809</v>
      </c>
      <c r="F2897" s="245" t="s">
        <v>6700</v>
      </c>
      <c r="G2897" s="251" t="s">
        <v>8637</v>
      </c>
      <c r="H2897" s="251" t="s">
        <v>8191</v>
      </c>
      <c r="I2897" s="249">
        <v>4956</v>
      </c>
      <c r="J2897" s="249">
        <v>68</v>
      </c>
      <c r="K2897" s="250">
        <v>1.5761754528801142</v>
      </c>
      <c r="L2897" s="251" t="s">
        <v>7730</v>
      </c>
      <c r="M2897" s="251" t="s">
        <v>7729</v>
      </c>
      <c r="S2897" s="251" t="s">
        <v>8711</v>
      </c>
      <c r="T2897" s="251" t="s">
        <v>8711</v>
      </c>
    </row>
    <row r="2898" spans="1:20">
      <c r="A2898" s="245" t="s">
        <v>6267</v>
      </c>
      <c r="B2898" s="245" t="s">
        <v>6268</v>
      </c>
      <c r="C2898" s="245" t="s">
        <v>6269</v>
      </c>
      <c r="D2898" s="245">
        <v>2017</v>
      </c>
      <c r="E2898" s="246">
        <v>43809</v>
      </c>
      <c r="F2898" s="245" t="s">
        <v>6464</v>
      </c>
      <c r="G2898" s="251" t="s">
        <v>8638</v>
      </c>
      <c r="H2898" s="251" t="s">
        <v>8191</v>
      </c>
      <c r="I2898" s="249">
        <v>3966</v>
      </c>
      <c r="J2898" s="249">
        <v>63</v>
      </c>
      <c r="K2898" s="250">
        <v>1.5861018128591826</v>
      </c>
      <c r="L2898" s="251" t="s">
        <v>7730</v>
      </c>
      <c r="M2898" s="251" t="s">
        <v>6898</v>
      </c>
      <c r="S2898" s="251" t="s">
        <v>8717</v>
      </c>
    </row>
    <row r="2899" spans="1:20">
      <c r="A2899" s="245" t="s">
        <v>6267</v>
      </c>
      <c r="B2899" s="245" t="s">
        <v>6268</v>
      </c>
      <c r="C2899" s="245" t="s">
        <v>6269</v>
      </c>
      <c r="D2899" s="245">
        <v>2017</v>
      </c>
      <c r="E2899" s="246">
        <v>43809</v>
      </c>
      <c r="F2899" s="245" t="s">
        <v>6480</v>
      </c>
      <c r="G2899" s="251" t="s">
        <v>8639</v>
      </c>
      <c r="H2899" s="251" t="s">
        <v>8191</v>
      </c>
      <c r="I2899" s="249">
        <v>3772</v>
      </c>
      <c r="J2899" s="249">
        <v>63</v>
      </c>
      <c r="K2899" s="250">
        <v>1.5085163989170036</v>
      </c>
      <c r="L2899" s="251" t="s">
        <v>6273</v>
      </c>
      <c r="M2899" s="251" t="s">
        <v>8712</v>
      </c>
      <c r="S2899" s="251" t="s">
        <v>5923</v>
      </c>
      <c r="T2899" s="251" t="s">
        <v>8716</v>
      </c>
    </row>
    <row r="2900" spans="1:20">
      <c r="A2900" s="245" t="s">
        <v>6267</v>
      </c>
      <c r="B2900" s="245" t="s">
        <v>6268</v>
      </c>
      <c r="C2900" s="245" t="s">
        <v>6269</v>
      </c>
      <c r="D2900" s="245">
        <v>2017</v>
      </c>
      <c r="E2900" s="246">
        <v>43809</v>
      </c>
      <c r="F2900" s="245" t="s">
        <v>6302</v>
      </c>
      <c r="G2900" s="251" t="s">
        <v>8640</v>
      </c>
      <c r="H2900" s="251" t="s">
        <v>8191</v>
      </c>
      <c r="I2900" s="249">
        <v>4178</v>
      </c>
      <c r="J2900" s="249">
        <v>64</v>
      </c>
      <c r="K2900" s="250">
        <v>1.593780517578125</v>
      </c>
      <c r="L2900" s="251" t="s">
        <v>7730</v>
      </c>
      <c r="M2900" s="251" t="s">
        <v>6898</v>
      </c>
      <c r="S2900" s="251" t="s">
        <v>8717</v>
      </c>
    </row>
    <row r="2901" spans="1:20">
      <c r="A2901" s="245" t="s">
        <v>6267</v>
      </c>
      <c r="B2901" s="245" t="s">
        <v>6268</v>
      </c>
      <c r="C2901" s="245" t="s">
        <v>6269</v>
      </c>
      <c r="D2901" s="245">
        <v>2017</v>
      </c>
      <c r="E2901" s="246">
        <v>43809</v>
      </c>
      <c r="F2901" s="245" t="s">
        <v>6310</v>
      </c>
      <c r="G2901" s="251" t="s">
        <v>8641</v>
      </c>
      <c r="H2901" s="251" t="s">
        <v>8191</v>
      </c>
      <c r="I2901" s="249">
        <v>4048</v>
      </c>
      <c r="J2901" s="249">
        <v>64</v>
      </c>
      <c r="K2901" s="250">
        <v>1.544189453125</v>
      </c>
      <c r="L2901" s="251" t="s">
        <v>7730</v>
      </c>
      <c r="M2901" s="251" t="s">
        <v>7729</v>
      </c>
      <c r="S2901" s="251" t="s">
        <v>8714</v>
      </c>
      <c r="T2901" s="251" t="s">
        <v>8716</v>
      </c>
    </row>
    <row r="2902" spans="1:20">
      <c r="A2902" s="245" t="s">
        <v>6267</v>
      </c>
      <c r="B2902" s="245" t="s">
        <v>6268</v>
      </c>
      <c r="C2902" s="245" t="s">
        <v>6269</v>
      </c>
      <c r="D2902" s="245">
        <v>2017</v>
      </c>
      <c r="E2902" s="246">
        <v>43809</v>
      </c>
      <c r="F2902" s="245" t="s">
        <v>6520</v>
      </c>
      <c r="G2902" s="251" t="s">
        <v>8642</v>
      </c>
      <c r="H2902" s="251" t="s">
        <v>8191</v>
      </c>
      <c r="I2902" s="249">
        <v>4932</v>
      </c>
      <c r="J2902" s="249">
        <v>68</v>
      </c>
      <c r="K2902" s="250">
        <v>1.568542641970283</v>
      </c>
      <c r="L2902" s="251" t="s">
        <v>7730</v>
      </c>
      <c r="M2902" s="251" t="s">
        <v>7729</v>
      </c>
      <c r="S2902" s="251" t="s">
        <v>8711</v>
      </c>
      <c r="T2902" s="251" t="s">
        <v>8711</v>
      </c>
    </row>
    <row r="2903" spans="1:20">
      <c r="A2903" s="245" t="s">
        <v>6267</v>
      </c>
      <c r="B2903" s="245" t="s">
        <v>6268</v>
      </c>
      <c r="C2903" s="245" t="s">
        <v>6269</v>
      </c>
      <c r="D2903" s="245">
        <v>2017</v>
      </c>
      <c r="E2903" s="246">
        <v>43809</v>
      </c>
      <c r="F2903" s="245" t="s">
        <v>6275</v>
      </c>
      <c r="G2903" s="251" t="s">
        <v>8643</v>
      </c>
      <c r="H2903" s="251" t="s">
        <v>8191</v>
      </c>
      <c r="I2903" s="249">
        <v>4132</v>
      </c>
      <c r="J2903" s="249">
        <v>67</v>
      </c>
      <c r="K2903" s="250">
        <v>1.3738392022954951</v>
      </c>
      <c r="L2903" s="251" t="s">
        <v>7730</v>
      </c>
      <c r="M2903" s="251" t="s">
        <v>6898</v>
      </c>
      <c r="S2903" s="251" t="s">
        <v>8717</v>
      </c>
    </row>
    <row r="2904" spans="1:20">
      <c r="A2904" s="245" t="s">
        <v>6267</v>
      </c>
      <c r="B2904" s="245" t="s">
        <v>6268</v>
      </c>
      <c r="C2904" s="245" t="s">
        <v>6269</v>
      </c>
      <c r="D2904" s="245">
        <v>2017</v>
      </c>
      <c r="E2904" s="246">
        <v>43809</v>
      </c>
      <c r="F2904" s="245" t="s">
        <v>6346</v>
      </c>
      <c r="G2904" s="251" t="s">
        <v>5910</v>
      </c>
      <c r="H2904" s="251" t="s">
        <v>8191</v>
      </c>
      <c r="I2904" s="249">
        <v>5418</v>
      </c>
      <c r="J2904" s="249">
        <v>73</v>
      </c>
      <c r="K2904" s="250">
        <v>1.3927411912589938</v>
      </c>
      <c r="L2904" s="251" t="s">
        <v>7730</v>
      </c>
      <c r="M2904" s="251" t="s">
        <v>7729</v>
      </c>
      <c r="S2904" s="251" t="s">
        <v>8711</v>
      </c>
      <c r="T2904" s="251" t="s">
        <v>8711</v>
      </c>
    </row>
    <row r="2905" spans="1:20">
      <c r="A2905" s="245" t="s">
        <v>6267</v>
      </c>
      <c r="B2905" s="245" t="s">
        <v>6268</v>
      </c>
      <c r="C2905" s="245" t="s">
        <v>6269</v>
      </c>
      <c r="D2905" s="245">
        <v>2017</v>
      </c>
      <c r="E2905" s="246">
        <v>43809</v>
      </c>
      <c r="F2905" s="245" t="s">
        <v>6568</v>
      </c>
      <c r="G2905" s="251" t="s">
        <v>8644</v>
      </c>
      <c r="H2905" s="251" t="s">
        <v>8191</v>
      </c>
      <c r="I2905" s="249">
        <v>3554</v>
      </c>
      <c r="J2905" s="249">
        <v>62</v>
      </c>
      <c r="K2905" s="250">
        <v>1.4912221811956632</v>
      </c>
      <c r="L2905" s="251" t="s">
        <v>7730</v>
      </c>
      <c r="M2905" s="251" t="s">
        <v>6898</v>
      </c>
      <c r="S2905" s="251" t="s">
        <v>8717</v>
      </c>
    </row>
    <row r="2906" spans="1:20">
      <c r="A2906" s="245" t="s">
        <v>6267</v>
      </c>
      <c r="B2906" s="245" t="s">
        <v>6268</v>
      </c>
      <c r="C2906" s="245" t="s">
        <v>6269</v>
      </c>
      <c r="D2906" s="245">
        <v>2017</v>
      </c>
      <c r="E2906" s="246">
        <v>43809</v>
      </c>
      <c r="F2906" s="245" t="s">
        <v>6339</v>
      </c>
      <c r="G2906" s="251" t="s">
        <v>8645</v>
      </c>
      <c r="H2906" s="251" t="s">
        <v>8191</v>
      </c>
      <c r="I2906" s="249">
        <v>3602</v>
      </c>
      <c r="J2906" s="249">
        <v>62</v>
      </c>
      <c r="K2906" s="250">
        <v>1.5113624920277937</v>
      </c>
      <c r="L2906" s="251" t="s">
        <v>7730</v>
      </c>
      <c r="M2906" s="251" t="s">
        <v>6898</v>
      </c>
      <c r="S2906" s="251" t="s">
        <v>8717</v>
      </c>
    </row>
    <row r="2907" spans="1:20">
      <c r="A2907" s="245" t="s">
        <v>6267</v>
      </c>
      <c r="B2907" s="245" t="s">
        <v>6268</v>
      </c>
      <c r="C2907" s="245" t="s">
        <v>6269</v>
      </c>
      <c r="D2907" s="245">
        <v>2017</v>
      </c>
      <c r="E2907" s="246">
        <v>43809</v>
      </c>
      <c r="F2907" s="245" t="s">
        <v>6706</v>
      </c>
      <c r="G2907" s="251" t="s">
        <v>8646</v>
      </c>
      <c r="H2907" s="251" t="s">
        <v>8191</v>
      </c>
      <c r="I2907" s="249">
        <v>4732</v>
      </c>
      <c r="J2907" s="249">
        <v>69</v>
      </c>
      <c r="K2907" s="250">
        <v>1.4404475980871148</v>
      </c>
      <c r="L2907" s="251" t="s">
        <v>7730</v>
      </c>
      <c r="M2907" s="251" t="s">
        <v>7729</v>
      </c>
      <c r="S2907" s="251" t="s">
        <v>8711</v>
      </c>
      <c r="T2907" s="251" t="s">
        <v>8716</v>
      </c>
    </row>
    <row r="2908" spans="1:20">
      <c r="A2908" s="245" t="s">
        <v>6267</v>
      </c>
      <c r="B2908" s="245" t="s">
        <v>6268</v>
      </c>
      <c r="C2908" s="245" t="s">
        <v>6269</v>
      </c>
      <c r="D2908" s="245">
        <v>2017</v>
      </c>
      <c r="E2908" s="246">
        <v>43809</v>
      </c>
      <c r="F2908" s="245" t="s">
        <v>6617</v>
      </c>
      <c r="G2908" s="251" t="s">
        <v>8647</v>
      </c>
      <c r="H2908" s="251" t="s">
        <v>8191</v>
      </c>
      <c r="I2908" s="249">
        <v>4102</v>
      </c>
      <c r="J2908" s="249">
        <v>65</v>
      </c>
      <c r="K2908" s="250">
        <v>1.4936731907146108</v>
      </c>
      <c r="L2908" s="251" t="s">
        <v>7730</v>
      </c>
      <c r="M2908" s="251" t="s">
        <v>6898</v>
      </c>
      <c r="S2908" s="251" t="s">
        <v>8717</v>
      </c>
    </row>
    <row r="2909" spans="1:20">
      <c r="A2909" s="245" t="s">
        <v>6267</v>
      </c>
      <c r="B2909" s="245" t="s">
        <v>6268</v>
      </c>
      <c r="C2909" s="245" t="s">
        <v>6269</v>
      </c>
      <c r="D2909" s="245">
        <v>2017</v>
      </c>
      <c r="E2909" s="246">
        <v>43809</v>
      </c>
      <c r="F2909" s="245" t="s">
        <v>7188</v>
      </c>
      <c r="G2909" s="251" t="s">
        <v>8648</v>
      </c>
      <c r="H2909" s="251" t="s">
        <v>8191</v>
      </c>
      <c r="I2909" s="249">
        <v>2658</v>
      </c>
      <c r="J2909" s="249">
        <v>57</v>
      </c>
      <c r="K2909" s="250">
        <v>1.4352594320519674</v>
      </c>
      <c r="L2909" s="251" t="s">
        <v>7730</v>
      </c>
      <c r="M2909" s="251" t="s">
        <v>6898</v>
      </c>
      <c r="N2909" s="251" t="s">
        <v>8649</v>
      </c>
      <c r="S2909" s="251" t="s">
        <v>8717</v>
      </c>
    </row>
    <row r="2910" spans="1:20">
      <c r="A2910" s="245" t="s">
        <v>6267</v>
      </c>
      <c r="B2910" s="245" t="s">
        <v>6268</v>
      </c>
      <c r="C2910" s="245" t="s">
        <v>6269</v>
      </c>
      <c r="D2910" s="245">
        <v>2017</v>
      </c>
      <c r="E2910" s="246">
        <v>43809</v>
      </c>
      <c r="F2910" s="245" t="s">
        <v>6457</v>
      </c>
      <c r="G2910" s="251" t="s">
        <v>8650</v>
      </c>
      <c r="H2910" s="251" t="s">
        <v>8191</v>
      </c>
      <c r="I2910" s="249">
        <v>3692</v>
      </c>
      <c r="J2910" s="249">
        <v>63</v>
      </c>
      <c r="K2910" s="250">
        <v>1.4765224137862081</v>
      </c>
      <c r="L2910" s="251" t="s">
        <v>7730</v>
      </c>
      <c r="M2910" s="251" t="s">
        <v>6898</v>
      </c>
      <c r="S2910" s="251" t="s">
        <v>8717</v>
      </c>
    </row>
    <row r="2911" spans="1:20">
      <c r="A2911" s="245" t="s">
        <v>6267</v>
      </c>
      <c r="B2911" s="245" t="s">
        <v>6268</v>
      </c>
      <c r="C2911" s="245" t="s">
        <v>6269</v>
      </c>
      <c r="D2911" s="245">
        <v>2017</v>
      </c>
      <c r="E2911" s="246">
        <v>43809</v>
      </c>
      <c r="F2911" s="245" t="s">
        <v>6486</v>
      </c>
      <c r="G2911" s="251" t="s">
        <v>8651</v>
      </c>
      <c r="H2911" s="251" t="s">
        <v>8191</v>
      </c>
      <c r="I2911" s="249">
        <v>4846</v>
      </c>
      <c r="J2911" s="249">
        <v>68</v>
      </c>
      <c r="K2911" s="250">
        <v>1.5411917362100549</v>
      </c>
      <c r="L2911" s="251" t="s">
        <v>7730</v>
      </c>
      <c r="M2911" s="251" t="s">
        <v>6898</v>
      </c>
      <c r="S2911" s="251" t="s">
        <v>8717</v>
      </c>
    </row>
    <row r="2912" spans="1:20">
      <c r="A2912" s="245" t="s">
        <v>6267</v>
      </c>
      <c r="B2912" s="245" t="s">
        <v>6268</v>
      </c>
      <c r="C2912" s="245" t="s">
        <v>6269</v>
      </c>
      <c r="D2912" s="245">
        <v>2017</v>
      </c>
      <c r="E2912" s="246">
        <v>43809</v>
      </c>
      <c r="F2912" s="245" t="s">
        <v>6568</v>
      </c>
      <c r="G2912" s="251" t="s">
        <v>8652</v>
      </c>
      <c r="H2912" s="251" t="s">
        <v>8191</v>
      </c>
      <c r="I2912" s="249">
        <v>3744</v>
      </c>
      <c r="J2912" s="249">
        <v>64</v>
      </c>
      <c r="K2912" s="250">
        <v>1.42822265625</v>
      </c>
      <c r="L2912" s="251" t="s">
        <v>7730</v>
      </c>
      <c r="M2912" s="251" t="s">
        <v>6898</v>
      </c>
      <c r="S2912" s="251" t="s">
        <v>8717</v>
      </c>
    </row>
    <row r="2913" spans="1:20">
      <c r="A2913" s="245" t="s">
        <v>6267</v>
      </c>
      <c r="B2913" s="245" t="s">
        <v>6268</v>
      </c>
      <c r="C2913" s="245" t="s">
        <v>6269</v>
      </c>
      <c r="D2913" s="245">
        <v>2017</v>
      </c>
      <c r="E2913" s="246">
        <v>43809</v>
      </c>
      <c r="F2913" s="245" t="s">
        <v>7510</v>
      </c>
      <c r="G2913" s="251" t="s">
        <v>8653</v>
      </c>
      <c r="H2913" s="251" t="s">
        <v>8191</v>
      </c>
      <c r="I2913" s="249">
        <v>3758</v>
      </c>
      <c r="J2913" s="249">
        <v>63</v>
      </c>
      <c r="K2913" s="250">
        <v>1.5029174515191144</v>
      </c>
      <c r="L2913" s="251" t="s">
        <v>7730</v>
      </c>
      <c r="M2913" s="251" t="s">
        <v>6898</v>
      </c>
      <c r="S2913" s="251" t="s">
        <v>8717</v>
      </c>
    </row>
    <row r="2914" spans="1:20">
      <c r="A2914" s="245" t="s">
        <v>6267</v>
      </c>
      <c r="B2914" s="245" t="s">
        <v>6268</v>
      </c>
      <c r="C2914" s="245" t="s">
        <v>6269</v>
      </c>
      <c r="D2914" s="245">
        <v>2017</v>
      </c>
      <c r="E2914" s="246">
        <v>43809</v>
      </c>
      <c r="F2914" s="245" t="s">
        <v>6684</v>
      </c>
      <c r="G2914" s="251" t="s">
        <v>8654</v>
      </c>
      <c r="H2914" s="251" t="s">
        <v>8191</v>
      </c>
      <c r="I2914" s="249">
        <v>4276</v>
      </c>
      <c r="J2914" s="249">
        <v>66</v>
      </c>
      <c r="K2914" s="250">
        <v>1.4873250410440493</v>
      </c>
      <c r="L2914" s="251" t="s">
        <v>7730</v>
      </c>
      <c r="M2914" s="251" t="s">
        <v>7729</v>
      </c>
      <c r="S2914" s="251" t="s">
        <v>8714</v>
      </c>
      <c r="T2914" s="251" t="s">
        <v>8714</v>
      </c>
    </row>
    <row r="2915" spans="1:20">
      <c r="A2915" s="245" t="s">
        <v>6267</v>
      </c>
      <c r="B2915" s="245" t="s">
        <v>6268</v>
      </c>
      <c r="C2915" s="245" t="s">
        <v>6269</v>
      </c>
      <c r="D2915" s="245">
        <v>2017</v>
      </c>
      <c r="E2915" s="246">
        <v>43809</v>
      </c>
      <c r="F2915" s="245" t="s">
        <v>6715</v>
      </c>
      <c r="G2915" s="251" t="s">
        <v>8655</v>
      </c>
      <c r="H2915" s="251" t="s">
        <v>8191</v>
      </c>
      <c r="I2915" s="249">
        <v>3842</v>
      </c>
      <c r="J2915" s="249">
        <v>64</v>
      </c>
      <c r="K2915" s="250">
        <v>1.465606689453125</v>
      </c>
      <c r="L2915" s="251" t="s">
        <v>7730</v>
      </c>
      <c r="M2915" s="251" t="s">
        <v>6898</v>
      </c>
      <c r="S2915" s="251" t="s">
        <v>8717</v>
      </c>
    </row>
    <row r="2916" spans="1:20">
      <c r="A2916" s="245" t="s">
        <v>6267</v>
      </c>
      <c r="B2916" s="245" t="s">
        <v>6268</v>
      </c>
      <c r="C2916" s="245" t="s">
        <v>6269</v>
      </c>
      <c r="D2916" s="245">
        <v>2017</v>
      </c>
      <c r="E2916" s="246">
        <v>43809</v>
      </c>
      <c r="F2916" s="245" t="s">
        <v>6496</v>
      </c>
      <c r="G2916" s="251" t="s">
        <v>8656</v>
      </c>
      <c r="H2916" s="251" t="s">
        <v>8191</v>
      </c>
      <c r="I2916" s="249">
        <v>2878</v>
      </c>
      <c r="J2916" s="249">
        <v>58</v>
      </c>
      <c r="K2916" s="250">
        <v>1.4750502275616055</v>
      </c>
      <c r="L2916" s="251" t="s">
        <v>7730</v>
      </c>
      <c r="M2916" s="251" t="s">
        <v>6898</v>
      </c>
      <c r="S2916" s="251" t="s">
        <v>8717</v>
      </c>
    </row>
    <row r="2917" spans="1:20">
      <c r="A2917" s="245" t="s">
        <v>6267</v>
      </c>
      <c r="B2917" s="245" t="s">
        <v>6268</v>
      </c>
      <c r="C2917" s="245" t="s">
        <v>6269</v>
      </c>
      <c r="D2917" s="245">
        <v>2017</v>
      </c>
      <c r="E2917" s="246">
        <v>43809</v>
      </c>
      <c r="F2917" s="245" t="s">
        <v>6537</v>
      </c>
      <c r="G2917" s="251" t="s">
        <v>8657</v>
      </c>
      <c r="H2917" s="251" t="s">
        <v>8191</v>
      </c>
      <c r="I2917" s="249">
        <v>3224</v>
      </c>
      <c r="J2917" s="249">
        <v>59</v>
      </c>
      <c r="K2917" s="250">
        <v>1.569780746814426</v>
      </c>
      <c r="L2917" s="251" t="s">
        <v>7730</v>
      </c>
      <c r="M2917" s="251" t="s">
        <v>6898</v>
      </c>
      <c r="S2917" s="251" t="s">
        <v>8717</v>
      </c>
    </row>
    <row r="2918" spans="1:20">
      <c r="A2918" s="245" t="s">
        <v>6267</v>
      </c>
      <c r="B2918" s="245" t="s">
        <v>6268</v>
      </c>
      <c r="C2918" s="245" t="s">
        <v>6269</v>
      </c>
      <c r="D2918" s="245">
        <v>2017</v>
      </c>
      <c r="E2918" s="246">
        <v>43809</v>
      </c>
      <c r="F2918" s="245" t="s">
        <v>6700</v>
      </c>
      <c r="G2918" s="251" t="s">
        <v>8658</v>
      </c>
      <c r="H2918" s="251" t="s">
        <v>8191</v>
      </c>
      <c r="I2918" s="249">
        <v>4056</v>
      </c>
      <c r="J2918" s="249">
        <v>65</v>
      </c>
      <c r="K2918" s="250">
        <v>1.4769230769230768</v>
      </c>
      <c r="L2918" s="251" t="s">
        <v>7730</v>
      </c>
      <c r="N2918" s="245" t="s">
        <v>6278</v>
      </c>
    </row>
    <row r="2919" spans="1:20">
      <c r="A2919" s="245" t="s">
        <v>6267</v>
      </c>
      <c r="B2919" s="245" t="s">
        <v>6268</v>
      </c>
      <c r="C2919" s="245" t="s">
        <v>6269</v>
      </c>
      <c r="D2919" s="245">
        <v>2017</v>
      </c>
      <c r="E2919" s="246">
        <v>43809</v>
      </c>
      <c r="F2919" s="245" t="s">
        <v>6416</v>
      </c>
      <c r="G2919" s="251" t="s">
        <v>8659</v>
      </c>
      <c r="H2919" s="251" t="s">
        <v>8191</v>
      </c>
      <c r="I2919" s="249">
        <v>2388</v>
      </c>
      <c r="J2919" s="249">
        <v>56</v>
      </c>
      <c r="K2919" s="250">
        <v>1.3597849854227404</v>
      </c>
      <c r="L2919" s="251" t="s">
        <v>7730</v>
      </c>
      <c r="M2919" s="251" t="s">
        <v>6898</v>
      </c>
      <c r="S2919" s="251" t="s">
        <v>8717</v>
      </c>
    </row>
    <row r="2920" spans="1:20">
      <c r="A2920" s="245" t="s">
        <v>6267</v>
      </c>
      <c r="B2920" s="245" t="s">
        <v>6268</v>
      </c>
      <c r="C2920" s="245" t="s">
        <v>6269</v>
      </c>
      <c r="D2920" s="245">
        <v>2017</v>
      </c>
      <c r="E2920" s="246">
        <v>43809</v>
      </c>
      <c r="F2920" s="245" t="s">
        <v>6956</v>
      </c>
      <c r="G2920" s="251" t="s">
        <v>8660</v>
      </c>
      <c r="H2920" s="251" t="s">
        <v>8191</v>
      </c>
      <c r="I2920" s="249">
        <v>3696</v>
      </c>
      <c r="J2920" s="249">
        <v>61</v>
      </c>
      <c r="K2920" s="250">
        <v>1.6283301245478696</v>
      </c>
      <c r="L2920" s="251" t="s">
        <v>7730</v>
      </c>
      <c r="M2920" s="251" t="s">
        <v>6898</v>
      </c>
      <c r="S2920" s="251" t="s">
        <v>8717</v>
      </c>
    </row>
    <row r="2921" spans="1:20">
      <c r="A2921" s="245" t="s">
        <v>6267</v>
      </c>
      <c r="B2921" s="245" t="s">
        <v>6268</v>
      </c>
      <c r="C2921" s="245" t="s">
        <v>6269</v>
      </c>
      <c r="D2921" s="245">
        <v>2017</v>
      </c>
      <c r="E2921" s="246">
        <v>43809</v>
      </c>
      <c r="F2921" s="245" t="s">
        <v>6709</v>
      </c>
      <c r="G2921" s="251" t="s">
        <v>8661</v>
      </c>
      <c r="H2921" s="251" t="s">
        <v>8191</v>
      </c>
      <c r="I2921" s="249">
        <v>3472</v>
      </c>
      <c r="J2921" s="249">
        <v>63</v>
      </c>
      <c r="K2921" s="250">
        <v>1.3885389546765208</v>
      </c>
      <c r="L2921" s="251" t="s">
        <v>7730</v>
      </c>
      <c r="M2921" s="251" t="s">
        <v>6898</v>
      </c>
      <c r="S2921" s="251" t="s">
        <v>8717</v>
      </c>
    </row>
    <row r="2922" spans="1:20">
      <c r="A2922" s="245" t="s">
        <v>6267</v>
      </c>
      <c r="B2922" s="245" t="s">
        <v>6268</v>
      </c>
      <c r="C2922" s="245" t="s">
        <v>6269</v>
      </c>
      <c r="D2922" s="245">
        <v>2017</v>
      </c>
      <c r="E2922" s="246">
        <v>43809</v>
      </c>
      <c r="F2922" s="245" t="s">
        <v>6368</v>
      </c>
      <c r="G2922" s="251" t="s">
        <v>8662</v>
      </c>
      <c r="H2922" s="251" t="s">
        <v>8191</v>
      </c>
      <c r="I2922" s="249">
        <v>4900</v>
      </c>
      <c r="J2922" s="249">
        <v>68</v>
      </c>
      <c r="K2922" s="250">
        <v>1.5583655607571749</v>
      </c>
      <c r="L2922" s="251" t="s">
        <v>7730</v>
      </c>
      <c r="M2922" s="251" t="s">
        <v>6898</v>
      </c>
      <c r="S2922" s="251" t="s">
        <v>8717</v>
      </c>
    </row>
    <row r="2923" spans="1:20">
      <c r="A2923" s="245" t="s">
        <v>6267</v>
      </c>
      <c r="B2923" s="245" t="s">
        <v>6268</v>
      </c>
      <c r="C2923" s="245" t="s">
        <v>6269</v>
      </c>
      <c r="D2923" s="245">
        <v>2017</v>
      </c>
      <c r="E2923" s="246">
        <v>43809</v>
      </c>
      <c r="F2923" s="245" t="s">
        <v>6307</v>
      </c>
      <c r="G2923" s="251" t="s">
        <v>8663</v>
      </c>
      <c r="H2923" s="251" t="s">
        <v>8191</v>
      </c>
      <c r="I2923" s="249">
        <v>3098</v>
      </c>
      <c r="J2923" s="249">
        <v>58</v>
      </c>
      <c r="K2923" s="250">
        <v>1.5878059781048832</v>
      </c>
      <c r="L2923" s="251" t="s">
        <v>7730</v>
      </c>
      <c r="M2923" s="251" t="s">
        <v>6898</v>
      </c>
      <c r="S2923" s="251" t="s">
        <v>8717</v>
      </c>
    </row>
    <row r="2924" spans="1:20">
      <c r="A2924" s="245" t="s">
        <v>6267</v>
      </c>
      <c r="B2924" s="245" t="s">
        <v>6268</v>
      </c>
      <c r="C2924" s="245" t="s">
        <v>6269</v>
      </c>
      <c r="D2924" s="245">
        <v>2017</v>
      </c>
      <c r="E2924" s="246">
        <v>43809</v>
      </c>
      <c r="F2924" s="245" t="s">
        <v>6542</v>
      </c>
      <c r="G2924" s="251" t="s">
        <v>8664</v>
      </c>
      <c r="H2924" s="251" t="s">
        <v>8191</v>
      </c>
      <c r="I2924" s="249">
        <v>1858</v>
      </c>
      <c r="J2924" s="249">
        <v>53</v>
      </c>
      <c r="K2924" s="250">
        <v>1.2480101022992134</v>
      </c>
      <c r="L2924" s="251" t="s">
        <v>7730</v>
      </c>
      <c r="M2924" s="251" t="s">
        <v>6898</v>
      </c>
      <c r="S2924" s="251" t="s">
        <v>8717</v>
      </c>
    </row>
    <row r="2925" spans="1:20">
      <c r="A2925" s="245" t="s">
        <v>6267</v>
      </c>
      <c r="B2925" s="245" t="s">
        <v>6268</v>
      </c>
      <c r="C2925" s="245" t="s">
        <v>6269</v>
      </c>
      <c r="D2925" s="245">
        <v>2017</v>
      </c>
      <c r="E2925" s="246">
        <v>43809</v>
      </c>
      <c r="F2925" s="245" t="s">
        <v>6938</v>
      </c>
      <c r="G2925" s="251" t="s">
        <v>8665</v>
      </c>
      <c r="H2925" s="251" t="s">
        <v>8191</v>
      </c>
      <c r="I2925" s="249">
        <v>4976</v>
      </c>
      <c r="J2925" s="249">
        <v>68</v>
      </c>
      <c r="K2925" s="250">
        <v>1.5825361286383066</v>
      </c>
      <c r="L2925" s="251" t="s">
        <v>7730</v>
      </c>
      <c r="N2925" s="245" t="s">
        <v>6278</v>
      </c>
    </row>
    <row r="2926" spans="1:20">
      <c r="A2926" s="245" t="s">
        <v>6267</v>
      </c>
      <c r="B2926" s="245" t="s">
        <v>6268</v>
      </c>
      <c r="C2926" s="245" t="s">
        <v>6269</v>
      </c>
      <c r="D2926" s="245">
        <v>2017</v>
      </c>
      <c r="E2926" s="246">
        <v>43809</v>
      </c>
      <c r="F2926" s="245" t="s">
        <v>6699</v>
      </c>
      <c r="G2926" s="251" t="s">
        <v>8666</v>
      </c>
      <c r="H2926" s="251" t="s">
        <v>8191</v>
      </c>
      <c r="I2926" s="249">
        <v>3338</v>
      </c>
      <c r="J2926" s="249">
        <v>62</v>
      </c>
      <c r="K2926" s="250">
        <v>1.4005907824510757</v>
      </c>
      <c r="L2926" s="251" t="s">
        <v>7730</v>
      </c>
      <c r="M2926" s="251" t="s">
        <v>7729</v>
      </c>
      <c r="S2926" s="251" t="s">
        <v>8714</v>
      </c>
      <c r="T2926" s="251" t="s">
        <v>8714</v>
      </c>
    </row>
    <row r="2927" spans="1:20">
      <c r="A2927" s="245" t="s">
        <v>6267</v>
      </c>
      <c r="B2927" s="245" t="s">
        <v>6268</v>
      </c>
      <c r="C2927" s="245" t="s">
        <v>6269</v>
      </c>
      <c r="D2927" s="245">
        <v>2017</v>
      </c>
      <c r="E2927" s="246">
        <v>43809</v>
      </c>
      <c r="F2927" s="245" t="s">
        <v>7047</v>
      </c>
      <c r="G2927" s="251" t="s">
        <v>8667</v>
      </c>
      <c r="H2927" s="251" t="s">
        <v>8191</v>
      </c>
      <c r="I2927" s="249">
        <v>3080</v>
      </c>
      <c r="J2927" s="249">
        <v>59</v>
      </c>
      <c r="K2927" s="250">
        <v>1.4996664702817717</v>
      </c>
      <c r="L2927" s="251" t="s">
        <v>7730</v>
      </c>
      <c r="M2927" s="251" t="s">
        <v>6898</v>
      </c>
      <c r="S2927" s="251" t="s">
        <v>8717</v>
      </c>
    </row>
    <row r="2928" spans="1:20">
      <c r="A2928" s="245" t="s">
        <v>6267</v>
      </c>
      <c r="B2928" s="245" t="s">
        <v>6268</v>
      </c>
      <c r="C2928" s="245" t="s">
        <v>6269</v>
      </c>
      <c r="D2928" s="245">
        <v>2017</v>
      </c>
      <c r="E2928" s="246">
        <v>43809</v>
      </c>
      <c r="F2928" s="245" t="s">
        <v>6315</v>
      </c>
      <c r="G2928" s="251" t="s">
        <v>8668</v>
      </c>
      <c r="H2928" s="251" t="s">
        <v>8191</v>
      </c>
      <c r="I2928" s="249">
        <v>4900</v>
      </c>
      <c r="J2928" s="249">
        <v>67</v>
      </c>
      <c r="K2928" s="250">
        <v>1.6291897607085979</v>
      </c>
      <c r="L2928" s="251" t="s">
        <v>7730</v>
      </c>
      <c r="M2928" s="251" t="s">
        <v>8712</v>
      </c>
      <c r="S2928" s="251" t="s">
        <v>5923</v>
      </c>
      <c r="T2928" s="251" t="s">
        <v>5923</v>
      </c>
    </row>
    <row r="2929" spans="1:20">
      <c r="A2929" s="245" t="s">
        <v>6267</v>
      </c>
      <c r="B2929" s="245" t="s">
        <v>6268</v>
      </c>
      <c r="C2929" s="245" t="s">
        <v>6269</v>
      </c>
      <c r="D2929" s="245">
        <v>2017</v>
      </c>
      <c r="E2929" s="246">
        <v>43809</v>
      </c>
      <c r="F2929" s="245" t="s">
        <v>6430</v>
      </c>
      <c r="G2929" s="251" t="s">
        <v>8669</v>
      </c>
      <c r="H2929" s="251" t="s">
        <v>8191</v>
      </c>
      <c r="I2929" s="249">
        <v>4348</v>
      </c>
      <c r="J2929" s="249">
        <v>68</v>
      </c>
      <c r="K2929" s="250">
        <v>1.3828109098310604</v>
      </c>
      <c r="L2929" s="251" t="s">
        <v>7730</v>
      </c>
      <c r="M2929" s="251" t="s">
        <v>6898</v>
      </c>
      <c r="S2929" s="251" t="s">
        <v>8717</v>
      </c>
    </row>
    <row r="2930" spans="1:20">
      <c r="A2930" s="245" t="s">
        <v>6267</v>
      </c>
      <c r="B2930" s="245" t="s">
        <v>6268</v>
      </c>
      <c r="C2930" s="245" t="s">
        <v>6269</v>
      </c>
      <c r="D2930" s="245">
        <v>2017</v>
      </c>
      <c r="E2930" s="246">
        <v>43809</v>
      </c>
      <c r="F2930" s="245" t="s">
        <v>6513</v>
      </c>
      <c r="G2930" s="251" t="s">
        <v>8670</v>
      </c>
      <c r="H2930" s="251" t="s">
        <v>8191</v>
      </c>
      <c r="I2930" s="249">
        <v>4204</v>
      </c>
      <c r="J2930" s="249">
        <v>65</v>
      </c>
      <c r="K2930" s="250">
        <v>1.5308147473827947</v>
      </c>
      <c r="L2930" s="251" t="s">
        <v>7730</v>
      </c>
      <c r="M2930" s="251" t="s">
        <v>6898</v>
      </c>
      <c r="S2930" s="251" t="s">
        <v>8717</v>
      </c>
    </row>
    <row r="2931" spans="1:20">
      <c r="A2931" s="245" t="s">
        <v>6267</v>
      </c>
      <c r="B2931" s="245" t="s">
        <v>6268</v>
      </c>
      <c r="C2931" s="245" t="s">
        <v>6269</v>
      </c>
      <c r="D2931" s="245">
        <v>2017</v>
      </c>
      <c r="E2931" s="246">
        <v>43809</v>
      </c>
      <c r="F2931" s="245" t="s">
        <v>6492</v>
      </c>
      <c r="G2931" s="251" t="s">
        <v>8671</v>
      </c>
      <c r="H2931" s="251" t="s">
        <v>8191</v>
      </c>
      <c r="I2931" s="249">
        <v>3638</v>
      </c>
      <c r="J2931" s="249">
        <v>61</v>
      </c>
      <c r="K2931" s="250">
        <v>1.6027773249743371</v>
      </c>
      <c r="L2931" s="251" t="s">
        <v>7730</v>
      </c>
      <c r="M2931" s="251" t="s">
        <v>7729</v>
      </c>
      <c r="S2931" s="251" t="s">
        <v>8714</v>
      </c>
      <c r="T2931" s="251" t="s">
        <v>8714</v>
      </c>
    </row>
    <row r="2932" spans="1:20">
      <c r="A2932" s="245" t="s">
        <v>6267</v>
      </c>
      <c r="B2932" s="245" t="s">
        <v>6268</v>
      </c>
      <c r="C2932" s="245" t="s">
        <v>6269</v>
      </c>
      <c r="D2932" s="245">
        <v>2017</v>
      </c>
      <c r="E2932" s="246">
        <v>43809</v>
      </c>
      <c r="F2932" s="245" t="s">
        <v>6607</v>
      </c>
      <c r="G2932" s="251" t="s">
        <v>8672</v>
      </c>
      <c r="H2932" s="251" t="s">
        <v>8191</v>
      </c>
      <c r="I2932" s="249">
        <v>3690</v>
      </c>
      <c r="J2932" s="249">
        <v>62</v>
      </c>
      <c r="K2932" s="250">
        <v>1.5482863952200328</v>
      </c>
      <c r="L2932" s="251" t="s">
        <v>7730</v>
      </c>
      <c r="M2932" s="251" t="s">
        <v>6898</v>
      </c>
      <c r="S2932" s="251" t="s">
        <v>8717</v>
      </c>
    </row>
    <row r="2933" spans="1:20">
      <c r="A2933" s="245" t="s">
        <v>6267</v>
      </c>
      <c r="B2933" s="245" t="s">
        <v>6268</v>
      </c>
      <c r="C2933" s="245" t="s">
        <v>6269</v>
      </c>
      <c r="D2933" s="245">
        <v>2017</v>
      </c>
      <c r="E2933" s="246">
        <v>43809</v>
      </c>
      <c r="F2933" s="245" t="s">
        <v>6615</v>
      </c>
      <c r="G2933" s="251" t="s">
        <v>8673</v>
      </c>
      <c r="H2933" s="251" t="s">
        <v>8191</v>
      </c>
      <c r="I2933" s="249">
        <v>3450</v>
      </c>
      <c r="J2933" s="249">
        <v>63</v>
      </c>
      <c r="K2933" s="250">
        <v>1.3797406087655519</v>
      </c>
      <c r="L2933" s="251" t="s">
        <v>7730</v>
      </c>
      <c r="M2933" s="251" t="s">
        <v>6898</v>
      </c>
      <c r="S2933" s="251" t="s">
        <v>8717</v>
      </c>
    </row>
    <row r="2934" spans="1:20">
      <c r="A2934" s="245" t="s">
        <v>6267</v>
      </c>
      <c r="B2934" s="245" t="s">
        <v>6268</v>
      </c>
      <c r="C2934" s="245" t="s">
        <v>6269</v>
      </c>
      <c r="D2934" s="245">
        <v>2017</v>
      </c>
      <c r="E2934" s="246">
        <v>43809</v>
      </c>
      <c r="F2934" s="245" t="s">
        <v>6356</v>
      </c>
      <c r="G2934" s="251" t="s">
        <v>8674</v>
      </c>
      <c r="H2934" s="251" t="s">
        <v>8191</v>
      </c>
      <c r="I2934" s="249">
        <v>3912</v>
      </c>
      <c r="J2934" s="249">
        <v>67</v>
      </c>
      <c r="K2934" s="250">
        <v>1.3006919069167417</v>
      </c>
      <c r="L2934" s="251" t="s">
        <v>7730</v>
      </c>
      <c r="N2934" s="245" t="s">
        <v>6278</v>
      </c>
    </row>
    <row r="2935" spans="1:20">
      <c r="A2935" s="245" t="s">
        <v>6267</v>
      </c>
      <c r="B2935" s="245" t="s">
        <v>6268</v>
      </c>
      <c r="C2935" s="245" t="s">
        <v>6269</v>
      </c>
      <c r="D2935" s="245">
        <v>2017</v>
      </c>
      <c r="E2935" s="246">
        <v>43809</v>
      </c>
      <c r="F2935" s="245" t="s">
        <v>6368</v>
      </c>
      <c r="G2935" s="251" t="s">
        <v>8675</v>
      </c>
      <c r="H2935" s="251" t="s">
        <v>8191</v>
      </c>
      <c r="I2935" s="249">
        <v>4000</v>
      </c>
      <c r="J2935" s="249">
        <v>69</v>
      </c>
      <c r="K2935" s="250">
        <v>1.2176226526518299</v>
      </c>
      <c r="L2935" s="251" t="s">
        <v>7730</v>
      </c>
      <c r="M2935" s="251" t="s">
        <v>6898</v>
      </c>
      <c r="S2935" s="251" t="s">
        <v>8717</v>
      </c>
    </row>
    <row r="2936" spans="1:20">
      <c r="A2936" s="245" t="s">
        <v>6267</v>
      </c>
      <c r="B2936" s="245" t="s">
        <v>6268</v>
      </c>
      <c r="C2936" s="245" t="s">
        <v>6269</v>
      </c>
      <c r="D2936" s="245">
        <v>2017</v>
      </c>
      <c r="E2936" s="246">
        <v>43809</v>
      </c>
      <c r="F2936" s="245" t="s">
        <v>6899</v>
      </c>
      <c r="G2936" s="251" t="s">
        <v>8676</v>
      </c>
      <c r="H2936" s="251" t="s">
        <v>8191</v>
      </c>
      <c r="I2936" s="249">
        <v>3334</v>
      </c>
      <c r="J2936" s="249">
        <v>62</v>
      </c>
      <c r="K2936" s="250">
        <v>1.3989124232150649</v>
      </c>
      <c r="L2936" s="251" t="s">
        <v>7730</v>
      </c>
      <c r="N2936" s="251" t="s">
        <v>6825</v>
      </c>
    </row>
    <row r="2937" spans="1:20">
      <c r="A2937" s="245" t="s">
        <v>6267</v>
      </c>
      <c r="B2937" s="245" t="s">
        <v>6268</v>
      </c>
      <c r="C2937" s="245" t="s">
        <v>6269</v>
      </c>
      <c r="D2937" s="245">
        <v>2017</v>
      </c>
      <c r="E2937" s="246">
        <v>43809</v>
      </c>
      <c r="F2937" s="245" t="s">
        <v>6800</v>
      </c>
      <c r="G2937" s="251" t="s">
        <v>8677</v>
      </c>
      <c r="H2937" s="251" t="s">
        <v>8191</v>
      </c>
      <c r="I2937" s="249">
        <v>2812</v>
      </c>
      <c r="J2937" s="249">
        <v>58</v>
      </c>
      <c r="K2937" s="250">
        <v>1.4412235023986224</v>
      </c>
      <c r="L2937" s="251" t="s">
        <v>7730</v>
      </c>
      <c r="M2937" s="251" t="s">
        <v>6898</v>
      </c>
      <c r="S2937" s="251" t="s">
        <v>8717</v>
      </c>
    </row>
    <row r="2938" spans="1:20">
      <c r="A2938" s="245" t="s">
        <v>6267</v>
      </c>
      <c r="B2938" s="245" t="s">
        <v>6268</v>
      </c>
      <c r="C2938" s="245" t="s">
        <v>6269</v>
      </c>
      <c r="D2938" s="245">
        <v>2017</v>
      </c>
      <c r="E2938" s="246">
        <v>43809</v>
      </c>
      <c r="F2938" s="245" t="s">
        <v>6313</v>
      </c>
      <c r="G2938" s="251" t="s">
        <v>8678</v>
      </c>
      <c r="H2938" s="251" t="s">
        <v>8191</v>
      </c>
      <c r="I2938" s="249">
        <v>2804</v>
      </c>
      <c r="J2938" s="249">
        <v>60</v>
      </c>
      <c r="K2938" s="250">
        <v>1.2981481481481481</v>
      </c>
      <c r="L2938" s="251" t="s">
        <v>7730</v>
      </c>
      <c r="M2938" s="251" t="s">
        <v>6898</v>
      </c>
      <c r="S2938" s="251" t="s">
        <v>8717</v>
      </c>
    </row>
    <row r="2939" spans="1:20">
      <c r="A2939" s="245" t="s">
        <v>6267</v>
      </c>
      <c r="B2939" s="245" t="s">
        <v>6268</v>
      </c>
      <c r="C2939" s="245" t="s">
        <v>6269</v>
      </c>
      <c r="D2939" s="245">
        <v>2017</v>
      </c>
      <c r="E2939" s="246">
        <v>43809</v>
      </c>
      <c r="F2939" s="245" t="s">
        <v>6369</v>
      </c>
      <c r="G2939" s="251" t="s">
        <v>8679</v>
      </c>
      <c r="H2939" s="251" t="s">
        <v>8191</v>
      </c>
      <c r="I2939" s="249">
        <v>3210</v>
      </c>
      <c r="J2939" s="249">
        <v>58</v>
      </c>
      <c r="K2939" s="250">
        <v>1.6452089056541885</v>
      </c>
      <c r="L2939" s="251" t="s">
        <v>7730</v>
      </c>
      <c r="N2939" s="251" t="s">
        <v>6825</v>
      </c>
    </row>
    <row r="2940" spans="1:20">
      <c r="A2940" s="245" t="s">
        <v>6267</v>
      </c>
      <c r="B2940" s="245" t="s">
        <v>6268</v>
      </c>
      <c r="C2940" s="245" t="s">
        <v>6269</v>
      </c>
      <c r="D2940" s="245">
        <v>2017</v>
      </c>
      <c r="E2940" s="246">
        <v>43809</v>
      </c>
      <c r="F2940" s="245" t="s">
        <v>6737</v>
      </c>
      <c r="G2940" s="251" t="s">
        <v>8680</v>
      </c>
      <c r="H2940" s="251" t="s">
        <v>8191</v>
      </c>
      <c r="I2940" s="249">
        <v>5292</v>
      </c>
      <c r="J2940" s="249">
        <v>69</v>
      </c>
      <c r="K2940" s="250">
        <v>1.610914769458371</v>
      </c>
      <c r="L2940" s="251" t="s">
        <v>7730</v>
      </c>
      <c r="M2940" s="251" t="s">
        <v>7729</v>
      </c>
      <c r="S2940" s="251" t="s">
        <v>8711</v>
      </c>
      <c r="T2940" s="251" t="s">
        <v>8711</v>
      </c>
    </row>
    <row r="2941" spans="1:20">
      <c r="A2941" s="245" t="s">
        <v>6267</v>
      </c>
      <c r="B2941" s="245" t="s">
        <v>6268</v>
      </c>
      <c r="C2941" s="245" t="s">
        <v>6269</v>
      </c>
      <c r="D2941" s="245">
        <v>2017</v>
      </c>
      <c r="E2941" s="246">
        <v>43809</v>
      </c>
      <c r="F2941" s="245" t="s">
        <v>6304</v>
      </c>
      <c r="G2941" s="251" t="s">
        <v>8681</v>
      </c>
      <c r="H2941" s="251" t="s">
        <v>8191</v>
      </c>
      <c r="I2941" s="249">
        <v>3192</v>
      </c>
      <c r="J2941" s="249">
        <v>62</v>
      </c>
      <c r="K2941" s="250">
        <v>1.339330670336679</v>
      </c>
      <c r="L2941" s="251" t="s">
        <v>7730</v>
      </c>
      <c r="M2941" s="251" t="s">
        <v>6898</v>
      </c>
      <c r="S2941" s="251" t="s">
        <v>8717</v>
      </c>
    </row>
    <row r="2942" spans="1:20">
      <c r="A2942" s="245" t="s">
        <v>6267</v>
      </c>
      <c r="B2942" s="245" t="s">
        <v>6268</v>
      </c>
      <c r="C2942" s="245" t="s">
        <v>6269</v>
      </c>
      <c r="D2942" s="245">
        <v>2017</v>
      </c>
      <c r="E2942" s="246">
        <v>43809</v>
      </c>
      <c r="F2942" s="245" t="s">
        <v>6394</v>
      </c>
      <c r="G2942" s="251" t="s">
        <v>8682</v>
      </c>
      <c r="H2942" s="251" t="s">
        <v>8191</v>
      </c>
      <c r="I2942" s="249">
        <v>2442</v>
      </c>
      <c r="J2942" s="249">
        <v>58</v>
      </c>
      <c r="K2942" s="250">
        <v>1.2515888310303824</v>
      </c>
      <c r="L2942" s="251" t="s">
        <v>7730</v>
      </c>
      <c r="M2942" s="251" t="s">
        <v>6898</v>
      </c>
      <c r="S2942" s="251" t="s">
        <v>8717</v>
      </c>
    </row>
    <row r="2943" spans="1:20">
      <c r="A2943" s="245" t="s">
        <v>6267</v>
      </c>
      <c r="B2943" s="245" t="s">
        <v>6268</v>
      </c>
      <c r="C2943" s="245" t="s">
        <v>6269</v>
      </c>
      <c r="D2943" s="245">
        <v>2017</v>
      </c>
      <c r="E2943" s="246">
        <v>43809</v>
      </c>
      <c r="F2943" s="245" t="s">
        <v>6301</v>
      </c>
      <c r="G2943" s="251" t="s">
        <v>8683</v>
      </c>
      <c r="H2943" s="251" t="s">
        <v>8191</v>
      </c>
      <c r="I2943" s="249">
        <v>4736</v>
      </c>
      <c r="J2943" s="249">
        <v>66</v>
      </c>
      <c r="K2943" s="250">
        <v>1.6473272671619779</v>
      </c>
      <c r="L2943" s="251" t="s">
        <v>7730</v>
      </c>
      <c r="M2943" s="251" t="s">
        <v>6898</v>
      </c>
      <c r="S2943" s="251" t="s">
        <v>8717</v>
      </c>
    </row>
    <row r="2944" spans="1:20">
      <c r="A2944" s="245" t="s">
        <v>6267</v>
      </c>
      <c r="B2944" s="245" t="s">
        <v>6268</v>
      </c>
      <c r="C2944" s="245" t="s">
        <v>6269</v>
      </c>
      <c r="D2944" s="245">
        <v>2017</v>
      </c>
      <c r="E2944" s="246">
        <v>43809</v>
      </c>
      <c r="F2944" s="245" t="s">
        <v>6368</v>
      </c>
      <c r="G2944" s="251" t="s">
        <v>8684</v>
      </c>
      <c r="H2944" s="251" t="s">
        <v>8191</v>
      </c>
      <c r="I2944" s="249">
        <v>2300</v>
      </c>
      <c r="J2944" s="249">
        <v>57</v>
      </c>
      <c r="K2944" s="250">
        <v>1.2419475898117098</v>
      </c>
      <c r="L2944" s="251" t="s">
        <v>7730</v>
      </c>
      <c r="M2944" s="251" t="s">
        <v>6898</v>
      </c>
      <c r="S2944" s="251" t="s">
        <v>8717</v>
      </c>
    </row>
    <row r="2945" spans="1:20">
      <c r="A2945" s="245" t="s">
        <v>6267</v>
      </c>
      <c r="B2945" s="245" t="s">
        <v>6268</v>
      </c>
      <c r="C2945" s="245" t="s">
        <v>6269</v>
      </c>
      <c r="D2945" s="245">
        <v>2017</v>
      </c>
      <c r="E2945" s="246">
        <v>43809</v>
      </c>
      <c r="F2945" s="245" t="s">
        <v>6499</v>
      </c>
      <c r="G2945" s="251" t="s">
        <v>8685</v>
      </c>
      <c r="H2945" s="251" t="s">
        <v>8191</v>
      </c>
      <c r="I2945" s="249">
        <v>2492</v>
      </c>
      <c r="J2945" s="249">
        <v>56</v>
      </c>
      <c r="K2945" s="250">
        <v>1.4190051020408163</v>
      </c>
      <c r="L2945" s="251" t="s">
        <v>7730</v>
      </c>
      <c r="M2945" s="251" t="s">
        <v>6898</v>
      </c>
      <c r="S2945" s="251" t="s">
        <v>8717</v>
      </c>
    </row>
    <row r="2946" spans="1:20">
      <c r="A2946" s="245" t="s">
        <v>6267</v>
      </c>
      <c r="B2946" s="245" t="s">
        <v>6268</v>
      </c>
      <c r="C2946" s="245" t="s">
        <v>6269</v>
      </c>
      <c r="D2946" s="245">
        <v>2017</v>
      </c>
      <c r="E2946" s="246">
        <v>43809</v>
      </c>
      <c r="F2946" s="245" t="s">
        <v>6566</v>
      </c>
      <c r="G2946" s="251" t="s">
        <v>8686</v>
      </c>
      <c r="H2946" s="251" t="s">
        <v>8191</v>
      </c>
      <c r="I2946" s="249">
        <v>1926</v>
      </c>
      <c r="J2946" s="249">
        <v>51</v>
      </c>
      <c r="K2946" s="250">
        <v>1.4519302530700862</v>
      </c>
      <c r="L2946" s="251" t="s">
        <v>7730</v>
      </c>
      <c r="N2946" s="251" t="s">
        <v>6825</v>
      </c>
    </row>
    <row r="2947" spans="1:20">
      <c r="A2947" s="245" t="s">
        <v>6267</v>
      </c>
      <c r="B2947" s="245" t="s">
        <v>6268</v>
      </c>
      <c r="C2947" s="245" t="s">
        <v>6269</v>
      </c>
      <c r="D2947" s="245">
        <v>2017</v>
      </c>
      <c r="E2947" s="246">
        <v>43809</v>
      </c>
      <c r="F2947" s="245" t="s">
        <v>6537</v>
      </c>
      <c r="G2947" s="251" t="s">
        <v>8687</v>
      </c>
      <c r="H2947" s="251" t="s">
        <v>8191</v>
      </c>
      <c r="I2947" s="249">
        <v>1376</v>
      </c>
      <c r="J2947" s="249">
        <v>50</v>
      </c>
      <c r="K2947" s="250">
        <v>1.1008</v>
      </c>
      <c r="L2947" s="251" t="s">
        <v>7730</v>
      </c>
      <c r="N2947" s="251" t="s">
        <v>6870</v>
      </c>
    </row>
    <row r="2948" spans="1:20">
      <c r="A2948" s="245" t="s">
        <v>6267</v>
      </c>
      <c r="B2948" s="245" t="s">
        <v>6268</v>
      </c>
      <c r="C2948" s="245" t="s">
        <v>6269</v>
      </c>
      <c r="D2948" s="245">
        <v>2017</v>
      </c>
      <c r="E2948" s="246">
        <v>43809</v>
      </c>
      <c r="F2948" s="245" t="s">
        <v>6293</v>
      </c>
      <c r="G2948" s="251" t="s">
        <v>8688</v>
      </c>
      <c r="H2948" s="251" t="s">
        <v>8191</v>
      </c>
      <c r="I2948" s="249">
        <v>2404</v>
      </c>
      <c r="J2948" s="249">
        <v>63</v>
      </c>
      <c r="K2948" s="250">
        <v>0.96141925318040211</v>
      </c>
      <c r="L2948" s="251" t="s">
        <v>7730</v>
      </c>
      <c r="N2948" s="251" t="s">
        <v>6870</v>
      </c>
    </row>
    <row r="2949" spans="1:20">
      <c r="A2949" s="245" t="s">
        <v>6267</v>
      </c>
      <c r="B2949" s="245" t="s">
        <v>6268</v>
      </c>
      <c r="C2949" s="245" t="s">
        <v>6269</v>
      </c>
      <c r="D2949" s="245">
        <v>2017</v>
      </c>
      <c r="E2949" s="246">
        <v>43809</v>
      </c>
      <c r="F2949" s="245" t="s">
        <v>6456</v>
      </c>
      <c r="G2949" s="251" t="s">
        <v>8689</v>
      </c>
      <c r="H2949" s="251" t="s">
        <v>8191</v>
      </c>
      <c r="I2949" s="249">
        <v>2342</v>
      </c>
      <c r="J2949" s="249">
        <v>59</v>
      </c>
      <c r="K2949" s="250">
        <v>1.1403308030519188</v>
      </c>
      <c r="L2949" s="251" t="s">
        <v>7730</v>
      </c>
      <c r="N2949" s="251" t="s">
        <v>6870</v>
      </c>
    </row>
    <row r="2950" spans="1:20">
      <c r="A2950" s="245" t="s">
        <v>6267</v>
      </c>
      <c r="B2950" s="245" t="s">
        <v>6268</v>
      </c>
      <c r="C2950" s="245" t="s">
        <v>6269</v>
      </c>
      <c r="D2950" s="245">
        <v>2017</v>
      </c>
      <c r="E2950" s="246">
        <v>43809</v>
      </c>
      <c r="F2950" s="245" t="s">
        <v>6394</v>
      </c>
      <c r="G2950" s="251" t="s">
        <v>8690</v>
      </c>
      <c r="H2950" s="251" t="s">
        <v>8191</v>
      </c>
      <c r="I2950" s="249">
        <v>3438</v>
      </c>
      <c r="J2950" s="249">
        <v>64</v>
      </c>
      <c r="K2950" s="250">
        <v>1.311492919921875</v>
      </c>
      <c r="L2950" s="251" t="s">
        <v>7730</v>
      </c>
      <c r="M2950" s="251" t="s">
        <v>6898</v>
      </c>
      <c r="S2950" s="251" t="s">
        <v>8717</v>
      </c>
    </row>
    <row r="2951" spans="1:20">
      <c r="A2951" s="245" t="s">
        <v>6267</v>
      </c>
      <c r="B2951" s="245" t="s">
        <v>6268</v>
      </c>
      <c r="C2951" s="245" t="s">
        <v>6269</v>
      </c>
      <c r="D2951" s="245">
        <v>2017</v>
      </c>
      <c r="E2951" s="246">
        <v>43809</v>
      </c>
      <c r="F2951" s="245" t="s">
        <v>6848</v>
      </c>
      <c r="G2951" s="251" t="s">
        <v>8691</v>
      </c>
      <c r="H2951" s="251" t="s">
        <v>8191</v>
      </c>
      <c r="I2951" s="249">
        <v>2142</v>
      </c>
      <c r="J2951" s="249">
        <v>59</v>
      </c>
      <c r="K2951" s="250">
        <v>1.0429498634232321</v>
      </c>
      <c r="L2951" s="251" t="s">
        <v>7730</v>
      </c>
      <c r="N2951" s="251" t="s">
        <v>6870</v>
      </c>
    </row>
    <row r="2952" spans="1:20">
      <c r="A2952" s="245" t="s">
        <v>6267</v>
      </c>
      <c r="B2952" s="245" t="s">
        <v>6268</v>
      </c>
      <c r="C2952" s="245" t="s">
        <v>6269</v>
      </c>
      <c r="D2952" s="245">
        <v>2017</v>
      </c>
      <c r="E2952" s="246">
        <v>43809</v>
      </c>
      <c r="F2952" s="245" t="s">
        <v>6422</v>
      </c>
      <c r="G2952" s="251" t="s">
        <v>6109</v>
      </c>
      <c r="H2952" s="251" t="s">
        <v>8191</v>
      </c>
      <c r="I2952" s="249">
        <v>3404</v>
      </c>
      <c r="J2952" s="249">
        <v>60</v>
      </c>
      <c r="K2952" s="250">
        <v>1.5759259259259257</v>
      </c>
      <c r="L2952" s="251" t="s">
        <v>7730</v>
      </c>
      <c r="M2952" s="251" t="s">
        <v>7729</v>
      </c>
      <c r="S2952" s="251" t="s">
        <v>8714</v>
      </c>
      <c r="T2952" s="251" t="s">
        <v>8714</v>
      </c>
    </row>
    <row r="2953" spans="1:20">
      <c r="A2953" s="245" t="s">
        <v>6267</v>
      </c>
      <c r="B2953" s="245" t="s">
        <v>6268</v>
      </c>
      <c r="C2953" s="245" t="s">
        <v>6269</v>
      </c>
      <c r="D2953" s="245">
        <v>2017</v>
      </c>
      <c r="E2953" s="246">
        <v>43809</v>
      </c>
      <c r="F2953" s="245" t="s">
        <v>6400</v>
      </c>
      <c r="G2953" s="251" t="s">
        <v>8692</v>
      </c>
      <c r="H2953" s="251" t="s">
        <v>8191</v>
      </c>
      <c r="I2953" s="249">
        <v>1586</v>
      </c>
      <c r="J2953" s="249">
        <v>54</v>
      </c>
      <c r="K2953" s="250">
        <v>1.0072143474063913</v>
      </c>
      <c r="L2953" s="251" t="s">
        <v>7730</v>
      </c>
      <c r="N2953" s="251" t="s">
        <v>6870</v>
      </c>
    </row>
    <row r="2954" spans="1:20">
      <c r="A2954" s="245" t="s">
        <v>6267</v>
      </c>
      <c r="B2954" s="245" t="s">
        <v>6268</v>
      </c>
      <c r="C2954" s="245" t="s">
        <v>6269</v>
      </c>
      <c r="D2954" s="245">
        <v>2017</v>
      </c>
      <c r="E2954" s="246">
        <v>43809</v>
      </c>
      <c r="F2954" s="245" t="s">
        <v>6283</v>
      </c>
      <c r="G2954" s="251" t="s">
        <v>8693</v>
      </c>
      <c r="H2954" s="251" t="s">
        <v>8191</v>
      </c>
      <c r="I2954" s="249">
        <v>2820</v>
      </c>
      <c r="J2954" s="249">
        <v>60</v>
      </c>
      <c r="K2954" s="250">
        <v>1.3055555555555556</v>
      </c>
      <c r="L2954" s="251" t="s">
        <v>7730</v>
      </c>
      <c r="N2954" s="245" t="s">
        <v>6278</v>
      </c>
    </row>
    <row r="2955" spans="1:20">
      <c r="A2955" s="245" t="s">
        <v>6267</v>
      </c>
      <c r="B2955" s="245" t="s">
        <v>6268</v>
      </c>
      <c r="C2955" s="245" t="s">
        <v>6269</v>
      </c>
      <c r="D2955" s="245">
        <v>2017</v>
      </c>
      <c r="E2955" s="246">
        <v>43809</v>
      </c>
      <c r="F2955" s="245" t="s">
        <v>7100</v>
      </c>
      <c r="G2955" s="251" t="s">
        <v>8694</v>
      </c>
      <c r="H2955" s="251" t="s">
        <v>8191</v>
      </c>
      <c r="I2955" s="249">
        <v>2836</v>
      </c>
      <c r="J2955" s="249">
        <v>59</v>
      </c>
      <c r="K2955" s="250">
        <v>1.3808617239347742</v>
      </c>
      <c r="L2955" s="251" t="s">
        <v>7730</v>
      </c>
      <c r="M2955" s="251" t="s">
        <v>6898</v>
      </c>
      <c r="S2955" s="251" t="s">
        <v>8717</v>
      </c>
    </row>
    <row r="2956" spans="1:20">
      <c r="A2956" s="245" t="s">
        <v>6267</v>
      </c>
      <c r="B2956" s="245" t="s">
        <v>6268</v>
      </c>
      <c r="C2956" s="245" t="s">
        <v>6269</v>
      </c>
      <c r="D2956" s="245">
        <v>2017</v>
      </c>
      <c r="E2956" s="246">
        <v>43809</v>
      </c>
      <c r="F2956" s="245" t="s">
        <v>6914</v>
      </c>
      <c r="G2956" s="251" t="s">
        <v>8695</v>
      </c>
      <c r="H2956" s="251" t="s">
        <v>8191</v>
      </c>
      <c r="I2956" s="249">
        <v>3238</v>
      </c>
      <c r="J2956" s="249">
        <v>64</v>
      </c>
      <c r="K2956" s="250">
        <v>1.235198974609375</v>
      </c>
      <c r="L2956" s="251" t="s">
        <v>7730</v>
      </c>
      <c r="M2956" s="251" t="s">
        <v>6898</v>
      </c>
      <c r="S2956" s="251" t="s">
        <v>8717</v>
      </c>
    </row>
    <row r="2957" spans="1:20">
      <c r="A2957" s="245" t="s">
        <v>6267</v>
      </c>
      <c r="B2957" s="245" t="s">
        <v>6268</v>
      </c>
      <c r="C2957" s="245" t="s">
        <v>6269</v>
      </c>
      <c r="D2957" s="245">
        <v>2017</v>
      </c>
      <c r="E2957" s="246">
        <v>43809</v>
      </c>
      <c r="F2957" s="245" t="s">
        <v>6566</v>
      </c>
      <c r="G2957" s="251" t="s">
        <v>8696</v>
      </c>
      <c r="H2957" s="251" t="s">
        <v>8191</v>
      </c>
      <c r="I2957" s="249">
        <v>1744</v>
      </c>
      <c r="J2957" s="249">
        <v>51</v>
      </c>
      <c r="K2957" s="250">
        <v>1.3147281211600363</v>
      </c>
      <c r="L2957" s="251" t="s">
        <v>7730</v>
      </c>
      <c r="M2957" s="251" t="s">
        <v>6898</v>
      </c>
      <c r="S2957" s="251" t="s">
        <v>8717</v>
      </c>
    </row>
    <row r="2958" spans="1:20">
      <c r="A2958" s="245" t="s">
        <v>6267</v>
      </c>
      <c r="B2958" s="245" t="s">
        <v>6268</v>
      </c>
      <c r="C2958" s="245" t="s">
        <v>6269</v>
      </c>
      <c r="D2958" s="245">
        <v>2017</v>
      </c>
      <c r="E2958" s="246">
        <v>43809</v>
      </c>
      <c r="F2958" s="245" t="s">
        <v>6708</v>
      </c>
      <c r="G2958" s="251" t="s">
        <v>8697</v>
      </c>
      <c r="H2958" s="251" t="s">
        <v>8191</v>
      </c>
      <c r="I2958" s="249">
        <v>3742</v>
      </c>
      <c r="J2958" s="249">
        <v>63</v>
      </c>
      <c r="K2958" s="250">
        <v>1.4965186544929554</v>
      </c>
      <c r="L2958" s="251" t="s">
        <v>7730</v>
      </c>
      <c r="M2958" s="251" t="s">
        <v>7729</v>
      </c>
      <c r="S2958" s="251" t="s">
        <v>8714</v>
      </c>
      <c r="T2958" s="251" t="s">
        <v>8714</v>
      </c>
    </row>
    <row r="2959" spans="1:20">
      <c r="A2959" s="245" t="s">
        <v>6267</v>
      </c>
      <c r="B2959" s="245" t="s">
        <v>6268</v>
      </c>
      <c r="C2959" s="245" t="s">
        <v>6269</v>
      </c>
      <c r="D2959" s="245">
        <v>2017</v>
      </c>
      <c r="E2959" s="246">
        <v>43809</v>
      </c>
      <c r="F2959" s="245" t="s">
        <v>6302</v>
      </c>
      <c r="G2959" s="251" t="s">
        <v>8698</v>
      </c>
      <c r="H2959" s="251" t="s">
        <v>8191</v>
      </c>
      <c r="I2959" s="249">
        <v>4016</v>
      </c>
      <c r="J2959" s="249">
        <v>64</v>
      </c>
      <c r="K2959" s="250">
        <v>1.531982421875</v>
      </c>
      <c r="L2959" s="251" t="s">
        <v>7730</v>
      </c>
      <c r="M2959" s="251" t="s">
        <v>6898</v>
      </c>
      <c r="S2959" s="251" t="s">
        <v>8717</v>
      </c>
    </row>
    <row r="2960" spans="1:20">
      <c r="A2960" s="245" t="s">
        <v>6267</v>
      </c>
      <c r="B2960" s="245" t="s">
        <v>6268</v>
      </c>
      <c r="C2960" s="245" t="s">
        <v>6269</v>
      </c>
      <c r="D2960" s="245">
        <v>2017</v>
      </c>
      <c r="E2960" s="246">
        <v>43809</v>
      </c>
      <c r="F2960" s="245" t="s">
        <v>6275</v>
      </c>
      <c r="G2960" s="251" t="s">
        <v>8699</v>
      </c>
      <c r="H2960" s="251" t="s">
        <v>8191</v>
      </c>
      <c r="I2960" s="249">
        <v>1976</v>
      </c>
      <c r="J2960" s="249">
        <v>58</v>
      </c>
      <c r="K2960" s="250">
        <v>1.0127516503341669</v>
      </c>
      <c r="L2960" s="251" t="s">
        <v>7730</v>
      </c>
      <c r="N2960" s="251" t="s">
        <v>6870</v>
      </c>
    </row>
    <row r="2961" spans="1:20">
      <c r="A2961" s="245" t="s">
        <v>6267</v>
      </c>
      <c r="B2961" s="245" t="s">
        <v>6268</v>
      </c>
      <c r="C2961" s="245" t="s">
        <v>6269</v>
      </c>
      <c r="D2961" s="245">
        <v>2017</v>
      </c>
      <c r="E2961" s="246">
        <v>43809</v>
      </c>
      <c r="F2961" s="245" t="s">
        <v>6325</v>
      </c>
      <c r="G2961" s="251" t="s">
        <v>8700</v>
      </c>
      <c r="H2961" s="251" t="s">
        <v>8191</v>
      </c>
      <c r="I2961" s="249">
        <v>1618</v>
      </c>
      <c r="J2961" s="249">
        <v>56</v>
      </c>
      <c r="K2961" s="250">
        <v>0.92132835276967939</v>
      </c>
      <c r="L2961" s="251" t="s">
        <v>7730</v>
      </c>
      <c r="N2961" s="251" t="s">
        <v>6870</v>
      </c>
    </row>
    <row r="2962" spans="1:20">
      <c r="A2962" s="245" t="s">
        <v>6267</v>
      </c>
      <c r="B2962" s="245" t="s">
        <v>6268</v>
      </c>
      <c r="C2962" s="245" t="s">
        <v>6269</v>
      </c>
      <c r="D2962" s="245">
        <v>2017</v>
      </c>
      <c r="E2962" s="246">
        <v>43809</v>
      </c>
      <c r="F2962" s="245" t="s">
        <v>7503</v>
      </c>
      <c r="G2962" s="251" t="s">
        <v>8701</v>
      </c>
      <c r="H2962" s="251" t="s">
        <v>8191</v>
      </c>
      <c r="I2962" s="249">
        <v>1700</v>
      </c>
      <c r="J2962" s="249">
        <v>54</v>
      </c>
      <c r="K2962" s="250">
        <v>1.0796118477874308</v>
      </c>
      <c r="L2962" s="251" t="s">
        <v>7730</v>
      </c>
      <c r="N2962" s="251" t="s">
        <v>6870</v>
      </c>
    </row>
    <row r="2963" spans="1:20">
      <c r="A2963" s="245" t="s">
        <v>6267</v>
      </c>
      <c r="B2963" s="245" t="s">
        <v>6268</v>
      </c>
      <c r="C2963" s="245" t="s">
        <v>6269</v>
      </c>
      <c r="D2963" s="245">
        <v>2017</v>
      </c>
      <c r="E2963" s="246">
        <v>43809</v>
      </c>
      <c r="F2963" s="245" t="s">
        <v>6368</v>
      </c>
      <c r="G2963" s="251" t="s">
        <v>8702</v>
      </c>
      <c r="H2963" s="251" t="s">
        <v>8191</v>
      </c>
      <c r="I2963" s="249">
        <v>1700</v>
      </c>
      <c r="J2963" s="249">
        <v>54</v>
      </c>
      <c r="K2963" s="250">
        <v>1.0796118477874308</v>
      </c>
      <c r="L2963" s="251" t="s">
        <v>7730</v>
      </c>
      <c r="N2963" s="251" t="s">
        <v>6870</v>
      </c>
    </row>
    <row r="2964" spans="1:20">
      <c r="A2964" s="245" t="s">
        <v>6267</v>
      </c>
      <c r="B2964" s="245" t="s">
        <v>6268</v>
      </c>
      <c r="C2964" s="245" t="s">
        <v>6269</v>
      </c>
      <c r="D2964" s="245">
        <v>2017</v>
      </c>
      <c r="E2964" s="246">
        <v>43809</v>
      </c>
      <c r="F2964" s="245" t="s">
        <v>6394</v>
      </c>
      <c r="G2964" s="251" t="s">
        <v>8703</v>
      </c>
      <c r="H2964" s="251" t="s">
        <v>8191</v>
      </c>
      <c r="I2964" s="249">
        <v>5318</v>
      </c>
      <c r="J2964" s="249">
        <v>68</v>
      </c>
      <c r="K2964" s="250">
        <v>1.6913036841033993</v>
      </c>
      <c r="L2964" s="251" t="s">
        <v>7730</v>
      </c>
      <c r="N2964" s="245" t="s">
        <v>6278</v>
      </c>
    </row>
    <row r="2965" spans="1:20">
      <c r="A2965" s="245" t="s">
        <v>6267</v>
      </c>
      <c r="B2965" s="245" t="s">
        <v>6268</v>
      </c>
      <c r="C2965" s="245" t="s">
        <v>6269</v>
      </c>
      <c r="D2965" s="245">
        <v>2017</v>
      </c>
      <c r="E2965" s="246">
        <v>43809</v>
      </c>
      <c r="F2965" s="245" t="s">
        <v>6368</v>
      </c>
      <c r="G2965" s="251" t="s">
        <v>8704</v>
      </c>
      <c r="H2965" s="251" t="s">
        <v>8191</v>
      </c>
      <c r="I2965" s="249">
        <v>3574</v>
      </c>
      <c r="J2965" s="249">
        <v>62</v>
      </c>
      <c r="K2965" s="250">
        <v>1.4996139773757176</v>
      </c>
      <c r="L2965" s="251" t="s">
        <v>6273</v>
      </c>
    </row>
    <row r="2966" spans="1:20">
      <c r="A2966" s="245" t="s">
        <v>6267</v>
      </c>
      <c r="B2966" s="245" t="s">
        <v>6268</v>
      </c>
      <c r="C2966" s="245" t="s">
        <v>6269</v>
      </c>
      <c r="D2966" s="245">
        <v>2017</v>
      </c>
      <c r="E2966" s="246">
        <v>43809</v>
      </c>
      <c r="F2966" s="245" t="s">
        <v>6684</v>
      </c>
      <c r="G2966" s="251" t="s">
        <v>8705</v>
      </c>
      <c r="H2966" s="251" t="s">
        <v>8191</v>
      </c>
      <c r="I2966" s="249">
        <v>3038</v>
      </c>
      <c r="J2966" s="249">
        <v>59</v>
      </c>
      <c r="K2966" s="250">
        <v>1.4792164729597477</v>
      </c>
      <c r="L2966" s="251" t="s">
        <v>6273</v>
      </c>
      <c r="M2966" s="251" t="s">
        <v>8713</v>
      </c>
      <c r="S2966" s="251" t="s">
        <v>8714</v>
      </c>
      <c r="T2966" s="251" t="s">
        <v>8714</v>
      </c>
    </row>
    <row r="2967" spans="1:20">
      <c r="A2967" s="245" t="s">
        <v>6267</v>
      </c>
      <c r="B2967" s="245" t="s">
        <v>6268</v>
      </c>
      <c r="C2967" s="245" t="s">
        <v>6269</v>
      </c>
      <c r="D2967" s="245">
        <v>2017</v>
      </c>
      <c r="E2967" s="246">
        <v>43809</v>
      </c>
      <c r="F2967" s="245" t="s">
        <v>6383</v>
      </c>
      <c r="G2967" s="251" t="s">
        <v>8706</v>
      </c>
      <c r="H2967" s="251" t="s">
        <v>8191</v>
      </c>
      <c r="I2967" s="249">
        <v>2486</v>
      </c>
      <c r="J2967" s="249">
        <v>59</v>
      </c>
      <c r="K2967" s="250">
        <v>1.2104450795845729</v>
      </c>
      <c r="L2967" s="251" t="s">
        <v>7730</v>
      </c>
      <c r="N2967" s="251" t="s">
        <v>6878</v>
      </c>
    </row>
    <row r="2968" spans="1:20">
      <c r="A2968" s="245" t="s">
        <v>6267</v>
      </c>
      <c r="B2968" s="245" t="s">
        <v>6268</v>
      </c>
      <c r="C2968" s="245" t="s">
        <v>6269</v>
      </c>
      <c r="D2968" s="245">
        <v>2017</v>
      </c>
      <c r="E2968" s="246">
        <v>43809</v>
      </c>
      <c r="F2968" s="245" t="s">
        <v>6979</v>
      </c>
      <c r="G2968" s="251" t="s">
        <v>8707</v>
      </c>
      <c r="H2968" s="251" t="s">
        <v>8191</v>
      </c>
      <c r="I2968" s="249">
        <v>2258</v>
      </c>
      <c r="J2968" s="249">
        <v>57</v>
      </c>
      <c r="K2968" s="250">
        <v>1.2192685468673221</v>
      </c>
      <c r="L2968" s="251" t="s">
        <v>7730</v>
      </c>
      <c r="M2968" s="251" t="s">
        <v>6898</v>
      </c>
      <c r="S2968" s="251" t="s">
        <v>8717</v>
      </c>
    </row>
  </sheetData>
  <autoFilter ref="A1:T2968"/>
  <pageMargins left="0.7" right="0.7" top="0.75" bottom="0.75" header="0.3" footer="0.3"/>
  <pageSetup orientation="portrait" horizontalDpi="4294967294" verticalDpi="4294967294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" filterMode="1" enableFormatConditionsCalculation="0"/>
  <dimension ref="A1:DK65536"/>
  <sheetViews>
    <sheetView showGridLines="0" zoomScale="85" zoomScaleNormal="85" zoomScalePageLayoutView="85" workbookViewId="0">
      <pane xSplit="7" ySplit="4" topLeftCell="H5" activePane="bottomRight" state="frozen"/>
      <selection pane="topRight" activeCell="H1" sqref="H1"/>
      <selection pane="bottomLeft" activeCell="A5" sqref="A5"/>
      <selection pane="bottomRight" activeCell="F1303" sqref="F1303"/>
    </sheetView>
  </sheetViews>
  <sheetFormatPr baseColWidth="10" defaultColWidth="11.5" defaultRowHeight="12" x14ac:dyDescent="0"/>
  <cols>
    <col min="1" max="2" width="11.5" style="26" customWidth="1"/>
    <col min="3" max="3" width="8.1640625" style="26" customWidth="1"/>
    <col min="4" max="4" width="25.5" style="26" bestFit="1" customWidth="1"/>
    <col min="5" max="5" width="35.1640625" style="26" customWidth="1"/>
    <col min="6" max="6" width="15.83203125" style="26" customWidth="1"/>
    <col min="7" max="7" width="17.5" style="26" bestFit="1" customWidth="1"/>
    <col min="8" max="8" width="11.83203125" style="26" customWidth="1"/>
    <col min="9" max="9" width="17.1640625" style="26" customWidth="1"/>
    <col min="10" max="10" width="15.83203125" style="28" customWidth="1"/>
    <col min="11" max="11" width="15.83203125" style="26" customWidth="1"/>
    <col min="12" max="12" width="17" style="26" customWidth="1"/>
    <col min="13" max="13" width="15.83203125" style="26" customWidth="1"/>
    <col min="14" max="14" width="11.83203125" style="26" customWidth="1"/>
    <col min="15" max="15" width="10" style="26" customWidth="1"/>
    <col min="16" max="16" width="11" style="29" bestFit="1" customWidth="1"/>
    <col min="17" max="17" width="15.83203125" style="30" bestFit="1" customWidth="1"/>
    <col min="18" max="18" width="15.83203125" style="30" customWidth="1"/>
    <col min="19" max="19" width="15.83203125" style="31" customWidth="1"/>
    <col min="20" max="21" width="15.83203125" style="30" customWidth="1"/>
    <col min="22" max="22" width="15.83203125" style="32" customWidth="1"/>
    <col min="23" max="23" width="15.83203125" style="30" customWidth="1"/>
    <col min="24" max="24" width="21.1640625" style="30" customWidth="1"/>
    <col min="25" max="25" width="17.1640625" style="30" customWidth="1"/>
    <col min="26" max="26" width="11.83203125" style="30" customWidth="1"/>
    <col min="27" max="27" width="15.83203125" style="30" customWidth="1"/>
    <col min="28" max="28" width="15.83203125" style="33" customWidth="1"/>
    <col min="29" max="29" width="21.5" style="30" customWidth="1"/>
    <col min="30" max="30" width="18.5" style="30" customWidth="1"/>
    <col min="31" max="31" width="15.83203125" style="34" customWidth="1"/>
    <col min="32" max="32" width="17" style="35" customWidth="1"/>
    <col min="33" max="33" width="15.83203125" style="30" customWidth="1"/>
    <col min="34" max="34" width="16.83203125" style="30" customWidth="1"/>
    <col min="35" max="35" width="14" style="30" customWidth="1"/>
    <col min="36" max="36" width="15.83203125" style="30" customWidth="1"/>
    <col min="37" max="37" width="12.1640625" style="26" customWidth="1"/>
    <col min="38" max="38" width="11" style="26" customWidth="1"/>
    <col min="39" max="39" width="12.83203125" style="26" customWidth="1"/>
    <col min="40" max="40" width="45.83203125" style="26" customWidth="1"/>
    <col min="41" max="41" width="30.5" style="30" customWidth="1"/>
    <col min="42" max="43" width="9.83203125" style="30" customWidth="1"/>
    <col min="44" max="44" width="8.5" style="36" bestFit="1" customWidth="1"/>
    <col min="45" max="45" width="14.83203125" style="30" bestFit="1" customWidth="1"/>
    <col min="46" max="46" width="13.1640625" style="36" bestFit="1" customWidth="1"/>
    <col min="47" max="47" width="18" style="26" bestFit="1" customWidth="1"/>
    <col min="48" max="48" width="23.5" style="26" bestFit="1" customWidth="1"/>
    <col min="49" max="49" width="26.83203125" style="26" customWidth="1"/>
    <col min="50" max="50" width="18.83203125" style="26" customWidth="1"/>
    <col min="51" max="52" width="19" style="26" customWidth="1"/>
    <col min="53" max="53" width="51.1640625" style="26" bestFit="1" customWidth="1"/>
    <col min="54" max="54" width="30.1640625" style="26" bestFit="1" customWidth="1"/>
    <col min="55" max="55" width="31.1640625" style="26" customWidth="1"/>
    <col min="56" max="56" width="14.83203125" style="37" bestFit="1" customWidth="1"/>
    <col min="57" max="57" width="11.83203125" style="30" bestFit="1" customWidth="1"/>
    <col min="58" max="58" width="14.1640625" style="30" bestFit="1" customWidth="1"/>
    <col min="59" max="59" width="16.5" style="37" bestFit="1" customWidth="1"/>
    <col min="60" max="60" width="31.5" style="37" bestFit="1" customWidth="1"/>
    <col min="61" max="61" width="31.5" style="14" bestFit="1" customWidth="1"/>
    <col min="62" max="62" width="7.6640625" style="14" bestFit="1" customWidth="1"/>
    <col min="63" max="65" width="7.6640625" style="14" customWidth="1"/>
    <col min="66" max="68" width="11.5" style="3" customWidth="1"/>
    <col min="69" max="69" width="11.5" style="15" customWidth="1"/>
    <col min="70" max="73" width="11.5" style="3" customWidth="1"/>
    <col min="74" max="74" width="15.83203125" style="15" customWidth="1"/>
    <col min="75" max="256" width="11.5" style="15"/>
    <col min="257" max="258" width="11.5" style="15" customWidth="1"/>
    <col min="259" max="259" width="8.1640625" style="15" customWidth="1"/>
    <col min="260" max="260" width="25.5" style="15" bestFit="1" customWidth="1"/>
    <col min="261" max="261" width="35.1640625" style="15" customWidth="1"/>
    <col min="262" max="262" width="15.83203125" style="15" customWidth="1"/>
    <col min="263" max="263" width="17.5" style="15" bestFit="1" customWidth="1"/>
    <col min="264" max="264" width="11.83203125" style="15" customWidth="1"/>
    <col min="265" max="265" width="17.1640625" style="15" customWidth="1"/>
    <col min="266" max="267" width="15.83203125" style="15" customWidth="1"/>
    <col min="268" max="268" width="17" style="15" customWidth="1"/>
    <col min="269" max="269" width="15.83203125" style="15" customWidth="1"/>
    <col min="270" max="270" width="11.83203125" style="15" customWidth="1"/>
    <col min="271" max="271" width="10" style="15" customWidth="1"/>
    <col min="272" max="272" width="11" style="15" bestFit="1" customWidth="1"/>
    <col min="273" max="273" width="15.83203125" style="15" bestFit="1" customWidth="1"/>
    <col min="274" max="279" width="15.83203125" style="15" customWidth="1"/>
    <col min="280" max="280" width="21.1640625" style="15" customWidth="1"/>
    <col min="281" max="281" width="17.1640625" style="15" customWidth="1"/>
    <col min="282" max="282" width="11.83203125" style="15" customWidth="1"/>
    <col min="283" max="284" width="15.83203125" style="15" customWidth="1"/>
    <col min="285" max="285" width="21.5" style="15" customWidth="1"/>
    <col min="286" max="286" width="18.5" style="15" customWidth="1"/>
    <col min="287" max="287" width="15.83203125" style="15" customWidth="1"/>
    <col min="288" max="288" width="17" style="15" customWidth="1"/>
    <col min="289" max="289" width="15.83203125" style="15" customWidth="1"/>
    <col min="290" max="290" width="16.83203125" style="15" customWidth="1"/>
    <col min="291" max="291" width="14" style="15" customWidth="1"/>
    <col min="292" max="292" width="15.83203125" style="15" customWidth="1"/>
    <col min="293" max="293" width="12.1640625" style="15" customWidth="1"/>
    <col min="294" max="294" width="11" style="15" customWidth="1"/>
    <col min="295" max="295" width="12.83203125" style="15" customWidth="1"/>
    <col min="296" max="296" width="45.83203125" style="15" customWidth="1"/>
    <col min="297" max="297" width="30.5" style="15" customWidth="1"/>
    <col min="298" max="299" width="9.83203125" style="15" customWidth="1"/>
    <col min="300" max="300" width="8.5" style="15" bestFit="1" customWidth="1"/>
    <col min="301" max="301" width="14.83203125" style="15" bestFit="1" customWidth="1"/>
    <col min="302" max="302" width="13.1640625" style="15" bestFit="1" customWidth="1"/>
    <col min="303" max="303" width="18" style="15" bestFit="1" customWidth="1"/>
    <col min="304" max="304" width="23.5" style="15" bestFit="1" customWidth="1"/>
    <col min="305" max="305" width="26.83203125" style="15" customWidth="1"/>
    <col min="306" max="306" width="18.83203125" style="15" customWidth="1"/>
    <col min="307" max="308" width="19" style="15" customWidth="1"/>
    <col min="309" max="309" width="51.1640625" style="15" bestFit="1" customWidth="1"/>
    <col min="310" max="310" width="30.1640625" style="15" bestFit="1" customWidth="1"/>
    <col min="311" max="311" width="31.1640625" style="15" customWidth="1"/>
    <col min="312" max="312" width="14.83203125" style="15" bestFit="1" customWidth="1"/>
    <col min="313" max="313" width="11.83203125" style="15" bestFit="1" customWidth="1"/>
    <col min="314" max="314" width="14.1640625" style="15" bestFit="1" customWidth="1"/>
    <col min="315" max="315" width="16.5" style="15" bestFit="1" customWidth="1"/>
    <col min="316" max="317" width="31.5" style="15" bestFit="1" customWidth="1"/>
    <col min="318" max="318" width="7.6640625" style="15" bestFit="1" customWidth="1"/>
    <col min="319" max="321" width="7.6640625" style="15" customWidth="1"/>
    <col min="322" max="329" width="11.5" style="15" customWidth="1"/>
    <col min="330" max="330" width="15.83203125" style="15" customWidth="1"/>
    <col min="331" max="512" width="11.5" style="15"/>
    <col min="513" max="514" width="11.5" style="15" customWidth="1"/>
    <col min="515" max="515" width="8.1640625" style="15" customWidth="1"/>
    <col min="516" max="516" width="25.5" style="15" bestFit="1" customWidth="1"/>
    <col min="517" max="517" width="35.1640625" style="15" customWidth="1"/>
    <col min="518" max="518" width="15.83203125" style="15" customWidth="1"/>
    <col min="519" max="519" width="17.5" style="15" bestFit="1" customWidth="1"/>
    <col min="520" max="520" width="11.83203125" style="15" customWidth="1"/>
    <col min="521" max="521" width="17.1640625" style="15" customWidth="1"/>
    <col min="522" max="523" width="15.83203125" style="15" customWidth="1"/>
    <col min="524" max="524" width="17" style="15" customWidth="1"/>
    <col min="525" max="525" width="15.83203125" style="15" customWidth="1"/>
    <col min="526" max="526" width="11.83203125" style="15" customWidth="1"/>
    <col min="527" max="527" width="10" style="15" customWidth="1"/>
    <col min="528" max="528" width="11" style="15" bestFit="1" customWidth="1"/>
    <col min="529" max="529" width="15.83203125" style="15" bestFit="1" customWidth="1"/>
    <col min="530" max="535" width="15.83203125" style="15" customWidth="1"/>
    <col min="536" max="536" width="21.1640625" style="15" customWidth="1"/>
    <col min="537" max="537" width="17.1640625" style="15" customWidth="1"/>
    <col min="538" max="538" width="11.83203125" style="15" customWidth="1"/>
    <col min="539" max="540" width="15.83203125" style="15" customWidth="1"/>
    <col min="541" max="541" width="21.5" style="15" customWidth="1"/>
    <col min="542" max="542" width="18.5" style="15" customWidth="1"/>
    <col min="543" max="543" width="15.83203125" style="15" customWidth="1"/>
    <col min="544" max="544" width="17" style="15" customWidth="1"/>
    <col min="545" max="545" width="15.83203125" style="15" customWidth="1"/>
    <col min="546" max="546" width="16.83203125" style="15" customWidth="1"/>
    <col min="547" max="547" width="14" style="15" customWidth="1"/>
    <col min="548" max="548" width="15.83203125" style="15" customWidth="1"/>
    <col min="549" max="549" width="12.1640625" style="15" customWidth="1"/>
    <col min="550" max="550" width="11" style="15" customWidth="1"/>
    <col min="551" max="551" width="12.83203125" style="15" customWidth="1"/>
    <col min="552" max="552" width="45.83203125" style="15" customWidth="1"/>
    <col min="553" max="553" width="30.5" style="15" customWidth="1"/>
    <col min="554" max="555" width="9.83203125" style="15" customWidth="1"/>
    <col min="556" max="556" width="8.5" style="15" bestFit="1" customWidth="1"/>
    <col min="557" max="557" width="14.83203125" style="15" bestFit="1" customWidth="1"/>
    <col min="558" max="558" width="13.1640625" style="15" bestFit="1" customWidth="1"/>
    <col min="559" max="559" width="18" style="15" bestFit="1" customWidth="1"/>
    <col min="560" max="560" width="23.5" style="15" bestFit="1" customWidth="1"/>
    <col min="561" max="561" width="26.83203125" style="15" customWidth="1"/>
    <col min="562" max="562" width="18.83203125" style="15" customWidth="1"/>
    <col min="563" max="564" width="19" style="15" customWidth="1"/>
    <col min="565" max="565" width="51.1640625" style="15" bestFit="1" customWidth="1"/>
    <col min="566" max="566" width="30.1640625" style="15" bestFit="1" customWidth="1"/>
    <col min="567" max="567" width="31.1640625" style="15" customWidth="1"/>
    <col min="568" max="568" width="14.83203125" style="15" bestFit="1" customWidth="1"/>
    <col min="569" max="569" width="11.83203125" style="15" bestFit="1" customWidth="1"/>
    <col min="570" max="570" width="14.1640625" style="15" bestFit="1" customWidth="1"/>
    <col min="571" max="571" width="16.5" style="15" bestFit="1" customWidth="1"/>
    <col min="572" max="573" width="31.5" style="15" bestFit="1" customWidth="1"/>
    <col min="574" max="574" width="7.6640625" style="15" bestFit="1" customWidth="1"/>
    <col min="575" max="577" width="7.6640625" style="15" customWidth="1"/>
    <col min="578" max="585" width="11.5" style="15" customWidth="1"/>
    <col min="586" max="586" width="15.83203125" style="15" customWidth="1"/>
    <col min="587" max="768" width="11.5" style="15"/>
    <col min="769" max="770" width="11.5" style="15" customWidth="1"/>
    <col min="771" max="771" width="8.1640625" style="15" customWidth="1"/>
    <col min="772" max="772" width="25.5" style="15" bestFit="1" customWidth="1"/>
    <col min="773" max="773" width="35.1640625" style="15" customWidth="1"/>
    <col min="774" max="774" width="15.83203125" style="15" customWidth="1"/>
    <col min="775" max="775" width="17.5" style="15" bestFit="1" customWidth="1"/>
    <col min="776" max="776" width="11.83203125" style="15" customWidth="1"/>
    <col min="777" max="777" width="17.1640625" style="15" customWidth="1"/>
    <col min="778" max="779" width="15.83203125" style="15" customWidth="1"/>
    <col min="780" max="780" width="17" style="15" customWidth="1"/>
    <col min="781" max="781" width="15.83203125" style="15" customWidth="1"/>
    <col min="782" max="782" width="11.83203125" style="15" customWidth="1"/>
    <col min="783" max="783" width="10" style="15" customWidth="1"/>
    <col min="784" max="784" width="11" style="15" bestFit="1" customWidth="1"/>
    <col min="785" max="785" width="15.83203125" style="15" bestFit="1" customWidth="1"/>
    <col min="786" max="791" width="15.83203125" style="15" customWidth="1"/>
    <col min="792" max="792" width="21.1640625" style="15" customWidth="1"/>
    <col min="793" max="793" width="17.1640625" style="15" customWidth="1"/>
    <col min="794" max="794" width="11.83203125" style="15" customWidth="1"/>
    <col min="795" max="796" width="15.83203125" style="15" customWidth="1"/>
    <col min="797" max="797" width="21.5" style="15" customWidth="1"/>
    <col min="798" max="798" width="18.5" style="15" customWidth="1"/>
    <col min="799" max="799" width="15.83203125" style="15" customWidth="1"/>
    <col min="800" max="800" width="17" style="15" customWidth="1"/>
    <col min="801" max="801" width="15.83203125" style="15" customWidth="1"/>
    <col min="802" max="802" width="16.83203125" style="15" customWidth="1"/>
    <col min="803" max="803" width="14" style="15" customWidth="1"/>
    <col min="804" max="804" width="15.83203125" style="15" customWidth="1"/>
    <col min="805" max="805" width="12.1640625" style="15" customWidth="1"/>
    <col min="806" max="806" width="11" style="15" customWidth="1"/>
    <col min="807" max="807" width="12.83203125" style="15" customWidth="1"/>
    <col min="808" max="808" width="45.83203125" style="15" customWidth="1"/>
    <col min="809" max="809" width="30.5" style="15" customWidth="1"/>
    <col min="810" max="811" width="9.83203125" style="15" customWidth="1"/>
    <col min="812" max="812" width="8.5" style="15" bestFit="1" customWidth="1"/>
    <col min="813" max="813" width="14.83203125" style="15" bestFit="1" customWidth="1"/>
    <col min="814" max="814" width="13.1640625" style="15" bestFit="1" customWidth="1"/>
    <col min="815" max="815" width="18" style="15" bestFit="1" customWidth="1"/>
    <col min="816" max="816" width="23.5" style="15" bestFit="1" customWidth="1"/>
    <col min="817" max="817" width="26.83203125" style="15" customWidth="1"/>
    <col min="818" max="818" width="18.83203125" style="15" customWidth="1"/>
    <col min="819" max="820" width="19" style="15" customWidth="1"/>
    <col min="821" max="821" width="51.1640625" style="15" bestFit="1" customWidth="1"/>
    <col min="822" max="822" width="30.1640625" style="15" bestFit="1" customWidth="1"/>
    <col min="823" max="823" width="31.1640625" style="15" customWidth="1"/>
    <col min="824" max="824" width="14.83203125" style="15" bestFit="1" customWidth="1"/>
    <col min="825" max="825" width="11.83203125" style="15" bestFit="1" customWidth="1"/>
    <col min="826" max="826" width="14.1640625" style="15" bestFit="1" customWidth="1"/>
    <col min="827" max="827" width="16.5" style="15" bestFit="1" customWidth="1"/>
    <col min="828" max="829" width="31.5" style="15" bestFit="1" customWidth="1"/>
    <col min="830" max="830" width="7.6640625" style="15" bestFit="1" customWidth="1"/>
    <col min="831" max="833" width="7.6640625" style="15" customWidth="1"/>
    <col min="834" max="841" width="11.5" style="15" customWidth="1"/>
    <col min="842" max="842" width="15.83203125" style="15" customWidth="1"/>
    <col min="843" max="1024" width="11.5" style="15"/>
    <col min="1025" max="1026" width="11.5" style="15" customWidth="1"/>
    <col min="1027" max="1027" width="8.1640625" style="15" customWidth="1"/>
    <col min="1028" max="1028" width="25.5" style="15" bestFit="1" customWidth="1"/>
    <col min="1029" max="1029" width="35.1640625" style="15" customWidth="1"/>
    <col min="1030" max="1030" width="15.83203125" style="15" customWidth="1"/>
    <col min="1031" max="1031" width="17.5" style="15" bestFit="1" customWidth="1"/>
    <col min="1032" max="1032" width="11.83203125" style="15" customWidth="1"/>
    <col min="1033" max="1033" width="17.1640625" style="15" customWidth="1"/>
    <col min="1034" max="1035" width="15.83203125" style="15" customWidth="1"/>
    <col min="1036" max="1036" width="17" style="15" customWidth="1"/>
    <col min="1037" max="1037" width="15.83203125" style="15" customWidth="1"/>
    <col min="1038" max="1038" width="11.83203125" style="15" customWidth="1"/>
    <col min="1039" max="1039" width="10" style="15" customWidth="1"/>
    <col min="1040" max="1040" width="11" style="15" bestFit="1" customWidth="1"/>
    <col min="1041" max="1041" width="15.83203125" style="15" bestFit="1" customWidth="1"/>
    <col min="1042" max="1047" width="15.83203125" style="15" customWidth="1"/>
    <col min="1048" max="1048" width="21.1640625" style="15" customWidth="1"/>
    <col min="1049" max="1049" width="17.1640625" style="15" customWidth="1"/>
    <col min="1050" max="1050" width="11.83203125" style="15" customWidth="1"/>
    <col min="1051" max="1052" width="15.83203125" style="15" customWidth="1"/>
    <col min="1053" max="1053" width="21.5" style="15" customWidth="1"/>
    <col min="1054" max="1054" width="18.5" style="15" customWidth="1"/>
    <col min="1055" max="1055" width="15.83203125" style="15" customWidth="1"/>
    <col min="1056" max="1056" width="17" style="15" customWidth="1"/>
    <col min="1057" max="1057" width="15.83203125" style="15" customWidth="1"/>
    <col min="1058" max="1058" width="16.83203125" style="15" customWidth="1"/>
    <col min="1059" max="1059" width="14" style="15" customWidth="1"/>
    <col min="1060" max="1060" width="15.83203125" style="15" customWidth="1"/>
    <col min="1061" max="1061" width="12.1640625" style="15" customWidth="1"/>
    <col min="1062" max="1062" width="11" style="15" customWidth="1"/>
    <col min="1063" max="1063" width="12.83203125" style="15" customWidth="1"/>
    <col min="1064" max="1064" width="45.83203125" style="15" customWidth="1"/>
    <col min="1065" max="1065" width="30.5" style="15" customWidth="1"/>
    <col min="1066" max="1067" width="9.83203125" style="15" customWidth="1"/>
    <col min="1068" max="1068" width="8.5" style="15" bestFit="1" customWidth="1"/>
    <col min="1069" max="1069" width="14.83203125" style="15" bestFit="1" customWidth="1"/>
    <col min="1070" max="1070" width="13.1640625" style="15" bestFit="1" customWidth="1"/>
    <col min="1071" max="1071" width="18" style="15" bestFit="1" customWidth="1"/>
    <col min="1072" max="1072" width="23.5" style="15" bestFit="1" customWidth="1"/>
    <col min="1073" max="1073" width="26.83203125" style="15" customWidth="1"/>
    <col min="1074" max="1074" width="18.83203125" style="15" customWidth="1"/>
    <col min="1075" max="1076" width="19" style="15" customWidth="1"/>
    <col min="1077" max="1077" width="51.1640625" style="15" bestFit="1" customWidth="1"/>
    <col min="1078" max="1078" width="30.1640625" style="15" bestFit="1" customWidth="1"/>
    <col min="1079" max="1079" width="31.1640625" style="15" customWidth="1"/>
    <col min="1080" max="1080" width="14.83203125" style="15" bestFit="1" customWidth="1"/>
    <col min="1081" max="1081" width="11.83203125" style="15" bestFit="1" customWidth="1"/>
    <col min="1082" max="1082" width="14.1640625" style="15" bestFit="1" customWidth="1"/>
    <col min="1083" max="1083" width="16.5" style="15" bestFit="1" customWidth="1"/>
    <col min="1084" max="1085" width="31.5" style="15" bestFit="1" customWidth="1"/>
    <col min="1086" max="1086" width="7.6640625" style="15" bestFit="1" customWidth="1"/>
    <col min="1087" max="1089" width="7.6640625" style="15" customWidth="1"/>
    <col min="1090" max="1097" width="11.5" style="15" customWidth="1"/>
    <col min="1098" max="1098" width="15.83203125" style="15" customWidth="1"/>
    <col min="1099" max="1280" width="11.5" style="15"/>
    <col min="1281" max="1282" width="11.5" style="15" customWidth="1"/>
    <col min="1283" max="1283" width="8.1640625" style="15" customWidth="1"/>
    <col min="1284" max="1284" width="25.5" style="15" bestFit="1" customWidth="1"/>
    <col min="1285" max="1285" width="35.1640625" style="15" customWidth="1"/>
    <col min="1286" max="1286" width="15.83203125" style="15" customWidth="1"/>
    <col min="1287" max="1287" width="17.5" style="15" bestFit="1" customWidth="1"/>
    <col min="1288" max="1288" width="11.83203125" style="15" customWidth="1"/>
    <col min="1289" max="1289" width="17.1640625" style="15" customWidth="1"/>
    <col min="1290" max="1291" width="15.83203125" style="15" customWidth="1"/>
    <col min="1292" max="1292" width="17" style="15" customWidth="1"/>
    <col min="1293" max="1293" width="15.83203125" style="15" customWidth="1"/>
    <col min="1294" max="1294" width="11.83203125" style="15" customWidth="1"/>
    <col min="1295" max="1295" width="10" style="15" customWidth="1"/>
    <col min="1296" max="1296" width="11" style="15" bestFit="1" customWidth="1"/>
    <col min="1297" max="1297" width="15.83203125" style="15" bestFit="1" customWidth="1"/>
    <col min="1298" max="1303" width="15.83203125" style="15" customWidth="1"/>
    <col min="1304" max="1304" width="21.1640625" style="15" customWidth="1"/>
    <col min="1305" max="1305" width="17.1640625" style="15" customWidth="1"/>
    <col min="1306" max="1306" width="11.83203125" style="15" customWidth="1"/>
    <col min="1307" max="1308" width="15.83203125" style="15" customWidth="1"/>
    <col min="1309" max="1309" width="21.5" style="15" customWidth="1"/>
    <col min="1310" max="1310" width="18.5" style="15" customWidth="1"/>
    <col min="1311" max="1311" width="15.83203125" style="15" customWidth="1"/>
    <col min="1312" max="1312" width="17" style="15" customWidth="1"/>
    <col min="1313" max="1313" width="15.83203125" style="15" customWidth="1"/>
    <col min="1314" max="1314" width="16.83203125" style="15" customWidth="1"/>
    <col min="1315" max="1315" width="14" style="15" customWidth="1"/>
    <col min="1316" max="1316" width="15.83203125" style="15" customWidth="1"/>
    <col min="1317" max="1317" width="12.1640625" style="15" customWidth="1"/>
    <col min="1318" max="1318" width="11" style="15" customWidth="1"/>
    <col min="1319" max="1319" width="12.83203125" style="15" customWidth="1"/>
    <col min="1320" max="1320" width="45.83203125" style="15" customWidth="1"/>
    <col min="1321" max="1321" width="30.5" style="15" customWidth="1"/>
    <col min="1322" max="1323" width="9.83203125" style="15" customWidth="1"/>
    <col min="1324" max="1324" width="8.5" style="15" bestFit="1" customWidth="1"/>
    <col min="1325" max="1325" width="14.83203125" style="15" bestFit="1" customWidth="1"/>
    <col min="1326" max="1326" width="13.1640625" style="15" bestFit="1" customWidth="1"/>
    <col min="1327" max="1327" width="18" style="15" bestFit="1" customWidth="1"/>
    <col min="1328" max="1328" width="23.5" style="15" bestFit="1" customWidth="1"/>
    <col min="1329" max="1329" width="26.83203125" style="15" customWidth="1"/>
    <col min="1330" max="1330" width="18.83203125" style="15" customWidth="1"/>
    <col min="1331" max="1332" width="19" style="15" customWidth="1"/>
    <col min="1333" max="1333" width="51.1640625" style="15" bestFit="1" customWidth="1"/>
    <col min="1334" max="1334" width="30.1640625" style="15" bestFit="1" customWidth="1"/>
    <col min="1335" max="1335" width="31.1640625" style="15" customWidth="1"/>
    <col min="1336" max="1336" width="14.83203125" style="15" bestFit="1" customWidth="1"/>
    <col min="1337" max="1337" width="11.83203125" style="15" bestFit="1" customWidth="1"/>
    <col min="1338" max="1338" width="14.1640625" style="15" bestFit="1" customWidth="1"/>
    <col min="1339" max="1339" width="16.5" style="15" bestFit="1" customWidth="1"/>
    <col min="1340" max="1341" width="31.5" style="15" bestFit="1" customWidth="1"/>
    <col min="1342" max="1342" width="7.6640625" style="15" bestFit="1" customWidth="1"/>
    <col min="1343" max="1345" width="7.6640625" style="15" customWidth="1"/>
    <col min="1346" max="1353" width="11.5" style="15" customWidth="1"/>
    <col min="1354" max="1354" width="15.83203125" style="15" customWidth="1"/>
    <col min="1355" max="1536" width="11.5" style="15"/>
    <col min="1537" max="1538" width="11.5" style="15" customWidth="1"/>
    <col min="1539" max="1539" width="8.1640625" style="15" customWidth="1"/>
    <col min="1540" max="1540" width="25.5" style="15" bestFit="1" customWidth="1"/>
    <col min="1541" max="1541" width="35.1640625" style="15" customWidth="1"/>
    <col min="1542" max="1542" width="15.83203125" style="15" customWidth="1"/>
    <col min="1543" max="1543" width="17.5" style="15" bestFit="1" customWidth="1"/>
    <col min="1544" max="1544" width="11.83203125" style="15" customWidth="1"/>
    <col min="1545" max="1545" width="17.1640625" style="15" customWidth="1"/>
    <col min="1546" max="1547" width="15.83203125" style="15" customWidth="1"/>
    <col min="1548" max="1548" width="17" style="15" customWidth="1"/>
    <col min="1549" max="1549" width="15.83203125" style="15" customWidth="1"/>
    <col min="1550" max="1550" width="11.83203125" style="15" customWidth="1"/>
    <col min="1551" max="1551" width="10" style="15" customWidth="1"/>
    <col min="1552" max="1552" width="11" style="15" bestFit="1" customWidth="1"/>
    <col min="1553" max="1553" width="15.83203125" style="15" bestFit="1" customWidth="1"/>
    <col min="1554" max="1559" width="15.83203125" style="15" customWidth="1"/>
    <col min="1560" max="1560" width="21.1640625" style="15" customWidth="1"/>
    <col min="1561" max="1561" width="17.1640625" style="15" customWidth="1"/>
    <col min="1562" max="1562" width="11.83203125" style="15" customWidth="1"/>
    <col min="1563" max="1564" width="15.83203125" style="15" customWidth="1"/>
    <col min="1565" max="1565" width="21.5" style="15" customWidth="1"/>
    <col min="1566" max="1566" width="18.5" style="15" customWidth="1"/>
    <col min="1567" max="1567" width="15.83203125" style="15" customWidth="1"/>
    <col min="1568" max="1568" width="17" style="15" customWidth="1"/>
    <col min="1569" max="1569" width="15.83203125" style="15" customWidth="1"/>
    <col min="1570" max="1570" width="16.83203125" style="15" customWidth="1"/>
    <col min="1571" max="1571" width="14" style="15" customWidth="1"/>
    <col min="1572" max="1572" width="15.83203125" style="15" customWidth="1"/>
    <col min="1573" max="1573" width="12.1640625" style="15" customWidth="1"/>
    <col min="1574" max="1574" width="11" style="15" customWidth="1"/>
    <col min="1575" max="1575" width="12.83203125" style="15" customWidth="1"/>
    <col min="1576" max="1576" width="45.83203125" style="15" customWidth="1"/>
    <col min="1577" max="1577" width="30.5" style="15" customWidth="1"/>
    <col min="1578" max="1579" width="9.83203125" style="15" customWidth="1"/>
    <col min="1580" max="1580" width="8.5" style="15" bestFit="1" customWidth="1"/>
    <col min="1581" max="1581" width="14.83203125" style="15" bestFit="1" customWidth="1"/>
    <col min="1582" max="1582" width="13.1640625" style="15" bestFit="1" customWidth="1"/>
    <col min="1583" max="1583" width="18" style="15" bestFit="1" customWidth="1"/>
    <col min="1584" max="1584" width="23.5" style="15" bestFit="1" customWidth="1"/>
    <col min="1585" max="1585" width="26.83203125" style="15" customWidth="1"/>
    <col min="1586" max="1586" width="18.83203125" style="15" customWidth="1"/>
    <col min="1587" max="1588" width="19" style="15" customWidth="1"/>
    <col min="1589" max="1589" width="51.1640625" style="15" bestFit="1" customWidth="1"/>
    <col min="1590" max="1590" width="30.1640625" style="15" bestFit="1" customWidth="1"/>
    <col min="1591" max="1591" width="31.1640625" style="15" customWidth="1"/>
    <col min="1592" max="1592" width="14.83203125" style="15" bestFit="1" customWidth="1"/>
    <col min="1593" max="1593" width="11.83203125" style="15" bestFit="1" customWidth="1"/>
    <col min="1594" max="1594" width="14.1640625" style="15" bestFit="1" customWidth="1"/>
    <col min="1595" max="1595" width="16.5" style="15" bestFit="1" customWidth="1"/>
    <col min="1596" max="1597" width="31.5" style="15" bestFit="1" customWidth="1"/>
    <col min="1598" max="1598" width="7.6640625" style="15" bestFit="1" customWidth="1"/>
    <col min="1599" max="1601" width="7.6640625" style="15" customWidth="1"/>
    <col min="1602" max="1609" width="11.5" style="15" customWidth="1"/>
    <col min="1610" max="1610" width="15.83203125" style="15" customWidth="1"/>
    <col min="1611" max="1792" width="11.5" style="15"/>
    <col min="1793" max="1794" width="11.5" style="15" customWidth="1"/>
    <col min="1795" max="1795" width="8.1640625" style="15" customWidth="1"/>
    <col min="1796" max="1796" width="25.5" style="15" bestFit="1" customWidth="1"/>
    <col min="1797" max="1797" width="35.1640625" style="15" customWidth="1"/>
    <col min="1798" max="1798" width="15.83203125" style="15" customWidth="1"/>
    <col min="1799" max="1799" width="17.5" style="15" bestFit="1" customWidth="1"/>
    <col min="1800" max="1800" width="11.83203125" style="15" customWidth="1"/>
    <col min="1801" max="1801" width="17.1640625" style="15" customWidth="1"/>
    <col min="1802" max="1803" width="15.83203125" style="15" customWidth="1"/>
    <col min="1804" max="1804" width="17" style="15" customWidth="1"/>
    <col min="1805" max="1805" width="15.83203125" style="15" customWidth="1"/>
    <col min="1806" max="1806" width="11.83203125" style="15" customWidth="1"/>
    <col min="1807" max="1807" width="10" style="15" customWidth="1"/>
    <col min="1808" max="1808" width="11" style="15" bestFit="1" customWidth="1"/>
    <col min="1809" max="1809" width="15.83203125" style="15" bestFit="1" customWidth="1"/>
    <col min="1810" max="1815" width="15.83203125" style="15" customWidth="1"/>
    <col min="1816" max="1816" width="21.1640625" style="15" customWidth="1"/>
    <col min="1817" max="1817" width="17.1640625" style="15" customWidth="1"/>
    <col min="1818" max="1818" width="11.83203125" style="15" customWidth="1"/>
    <col min="1819" max="1820" width="15.83203125" style="15" customWidth="1"/>
    <col min="1821" max="1821" width="21.5" style="15" customWidth="1"/>
    <col min="1822" max="1822" width="18.5" style="15" customWidth="1"/>
    <col min="1823" max="1823" width="15.83203125" style="15" customWidth="1"/>
    <col min="1824" max="1824" width="17" style="15" customWidth="1"/>
    <col min="1825" max="1825" width="15.83203125" style="15" customWidth="1"/>
    <col min="1826" max="1826" width="16.83203125" style="15" customWidth="1"/>
    <col min="1827" max="1827" width="14" style="15" customWidth="1"/>
    <col min="1828" max="1828" width="15.83203125" style="15" customWidth="1"/>
    <col min="1829" max="1829" width="12.1640625" style="15" customWidth="1"/>
    <col min="1830" max="1830" width="11" style="15" customWidth="1"/>
    <col min="1831" max="1831" width="12.83203125" style="15" customWidth="1"/>
    <col min="1832" max="1832" width="45.83203125" style="15" customWidth="1"/>
    <col min="1833" max="1833" width="30.5" style="15" customWidth="1"/>
    <col min="1834" max="1835" width="9.83203125" style="15" customWidth="1"/>
    <col min="1836" max="1836" width="8.5" style="15" bestFit="1" customWidth="1"/>
    <col min="1837" max="1837" width="14.83203125" style="15" bestFit="1" customWidth="1"/>
    <col min="1838" max="1838" width="13.1640625" style="15" bestFit="1" customWidth="1"/>
    <col min="1839" max="1839" width="18" style="15" bestFit="1" customWidth="1"/>
    <col min="1840" max="1840" width="23.5" style="15" bestFit="1" customWidth="1"/>
    <col min="1841" max="1841" width="26.83203125" style="15" customWidth="1"/>
    <col min="1842" max="1842" width="18.83203125" style="15" customWidth="1"/>
    <col min="1843" max="1844" width="19" style="15" customWidth="1"/>
    <col min="1845" max="1845" width="51.1640625" style="15" bestFit="1" customWidth="1"/>
    <col min="1846" max="1846" width="30.1640625" style="15" bestFit="1" customWidth="1"/>
    <col min="1847" max="1847" width="31.1640625" style="15" customWidth="1"/>
    <col min="1848" max="1848" width="14.83203125" style="15" bestFit="1" customWidth="1"/>
    <col min="1849" max="1849" width="11.83203125" style="15" bestFit="1" customWidth="1"/>
    <col min="1850" max="1850" width="14.1640625" style="15" bestFit="1" customWidth="1"/>
    <col min="1851" max="1851" width="16.5" style="15" bestFit="1" customWidth="1"/>
    <col min="1852" max="1853" width="31.5" style="15" bestFit="1" customWidth="1"/>
    <col min="1854" max="1854" width="7.6640625" style="15" bestFit="1" customWidth="1"/>
    <col min="1855" max="1857" width="7.6640625" style="15" customWidth="1"/>
    <col min="1858" max="1865" width="11.5" style="15" customWidth="1"/>
    <col min="1866" max="1866" width="15.83203125" style="15" customWidth="1"/>
    <col min="1867" max="2048" width="11.5" style="15"/>
    <col min="2049" max="2050" width="11.5" style="15" customWidth="1"/>
    <col min="2051" max="2051" width="8.1640625" style="15" customWidth="1"/>
    <col min="2052" max="2052" width="25.5" style="15" bestFit="1" customWidth="1"/>
    <col min="2053" max="2053" width="35.1640625" style="15" customWidth="1"/>
    <col min="2054" max="2054" width="15.83203125" style="15" customWidth="1"/>
    <col min="2055" max="2055" width="17.5" style="15" bestFit="1" customWidth="1"/>
    <col min="2056" max="2056" width="11.83203125" style="15" customWidth="1"/>
    <col min="2057" max="2057" width="17.1640625" style="15" customWidth="1"/>
    <col min="2058" max="2059" width="15.83203125" style="15" customWidth="1"/>
    <col min="2060" max="2060" width="17" style="15" customWidth="1"/>
    <col min="2061" max="2061" width="15.83203125" style="15" customWidth="1"/>
    <col min="2062" max="2062" width="11.83203125" style="15" customWidth="1"/>
    <col min="2063" max="2063" width="10" style="15" customWidth="1"/>
    <col min="2064" max="2064" width="11" style="15" bestFit="1" customWidth="1"/>
    <col min="2065" max="2065" width="15.83203125" style="15" bestFit="1" customWidth="1"/>
    <col min="2066" max="2071" width="15.83203125" style="15" customWidth="1"/>
    <col min="2072" max="2072" width="21.1640625" style="15" customWidth="1"/>
    <col min="2073" max="2073" width="17.1640625" style="15" customWidth="1"/>
    <col min="2074" max="2074" width="11.83203125" style="15" customWidth="1"/>
    <col min="2075" max="2076" width="15.83203125" style="15" customWidth="1"/>
    <col min="2077" max="2077" width="21.5" style="15" customWidth="1"/>
    <col min="2078" max="2078" width="18.5" style="15" customWidth="1"/>
    <col min="2079" max="2079" width="15.83203125" style="15" customWidth="1"/>
    <col min="2080" max="2080" width="17" style="15" customWidth="1"/>
    <col min="2081" max="2081" width="15.83203125" style="15" customWidth="1"/>
    <col min="2082" max="2082" width="16.83203125" style="15" customWidth="1"/>
    <col min="2083" max="2083" width="14" style="15" customWidth="1"/>
    <col min="2084" max="2084" width="15.83203125" style="15" customWidth="1"/>
    <col min="2085" max="2085" width="12.1640625" style="15" customWidth="1"/>
    <col min="2086" max="2086" width="11" style="15" customWidth="1"/>
    <col min="2087" max="2087" width="12.83203125" style="15" customWidth="1"/>
    <col min="2088" max="2088" width="45.83203125" style="15" customWidth="1"/>
    <col min="2089" max="2089" width="30.5" style="15" customWidth="1"/>
    <col min="2090" max="2091" width="9.83203125" style="15" customWidth="1"/>
    <col min="2092" max="2092" width="8.5" style="15" bestFit="1" customWidth="1"/>
    <col min="2093" max="2093" width="14.83203125" style="15" bestFit="1" customWidth="1"/>
    <col min="2094" max="2094" width="13.1640625" style="15" bestFit="1" customWidth="1"/>
    <col min="2095" max="2095" width="18" style="15" bestFit="1" customWidth="1"/>
    <col min="2096" max="2096" width="23.5" style="15" bestFit="1" customWidth="1"/>
    <col min="2097" max="2097" width="26.83203125" style="15" customWidth="1"/>
    <col min="2098" max="2098" width="18.83203125" style="15" customWidth="1"/>
    <col min="2099" max="2100" width="19" style="15" customWidth="1"/>
    <col min="2101" max="2101" width="51.1640625" style="15" bestFit="1" customWidth="1"/>
    <col min="2102" max="2102" width="30.1640625" style="15" bestFit="1" customWidth="1"/>
    <col min="2103" max="2103" width="31.1640625" style="15" customWidth="1"/>
    <col min="2104" max="2104" width="14.83203125" style="15" bestFit="1" customWidth="1"/>
    <col min="2105" max="2105" width="11.83203125" style="15" bestFit="1" customWidth="1"/>
    <col min="2106" max="2106" width="14.1640625" style="15" bestFit="1" customWidth="1"/>
    <col min="2107" max="2107" width="16.5" style="15" bestFit="1" customWidth="1"/>
    <col min="2108" max="2109" width="31.5" style="15" bestFit="1" customWidth="1"/>
    <col min="2110" max="2110" width="7.6640625" style="15" bestFit="1" customWidth="1"/>
    <col min="2111" max="2113" width="7.6640625" style="15" customWidth="1"/>
    <col min="2114" max="2121" width="11.5" style="15" customWidth="1"/>
    <col min="2122" max="2122" width="15.83203125" style="15" customWidth="1"/>
    <col min="2123" max="2304" width="11.5" style="15"/>
    <col min="2305" max="2306" width="11.5" style="15" customWidth="1"/>
    <col min="2307" max="2307" width="8.1640625" style="15" customWidth="1"/>
    <col min="2308" max="2308" width="25.5" style="15" bestFit="1" customWidth="1"/>
    <col min="2309" max="2309" width="35.1640625" style="15" customWidth="1"/>
    <col min="2310" max="2310" width="15.83203125" style="15" customWidth="1"/>
    <col min="2311" max="2311" width="17.5" style="15" bestFit="1" customWidth="1"/>
    <col min="2312" max="2312" width="11.83203125" style="15" customWidth="1"/>
    <col min="2313" max="2313" width="17.1640625" style="15" customWidth="1"/>
    <col min="2314" max="2315" width="15.83203125" style="15" customWidth="1"/>
    <col min="2316" max="2316" width="17" style="15" customWidth="1"/>
    <col min="2317" max="2317" width="15.83203125" style="15" customWidth="1"/>
    <col min="2318" max="2318" width="11.83203125" style="15" customWidth="1"/>
    <col min="2319" max="2319" width="10" style="15" customWidth="1"/>
    <col min="2320" max="2320" width="11" style="15" bestFit="1" customWidth="1"/>
    <col min="2321" max="2321" width="15.83203125" style="15" bestFit="1" customWidth="1"/>
    <col min="2322" max="2327" width="15.83203125" style="15" customWidth="1"/>
    <col min="2328" max="2328" width="21.1640625" style="15" customWidth="1"/>
    <col min="2329" max="2329" width="17.1640625" style="15" customWidth="1"/>
    <col min="2330" max="2330" width="11.83203125" style="15" customWidth="1"/>
    <col min="2331" max="2332" width="15.83203125" style="15" customWidth="1"/>
    <col min="2333" max="2333" width="21.5" style="15" customWidth="1"/>
    <col min="2334" max="2334" width="18.5" style="15" customWidth="1"/>
    <col min="2335" max="2335" width="15.83203125" style="15" customWidth="1"/>
    <col min="2336" max="2336" width="17" style="15" customWidth="1"/>
    <col min="2337" max="2337" width="15.83203125" style="15" customWidth="1"/>
    <col min="2338" max="2338" width="16.83203125" style="15" customWidth="1"/>
    <col min="2339" max="2339" width="14" style="15" customWidth="1"/>
    <col min="2340" max="2340" width="15.83203125" style="15" customWidth="1"/>
    <col min="2341" max="2341" width="12.1640625" style="15" customWidth="1"/>
    <col min="2342" max="2342" width="11" style="15" customWidth="1"/>
    <col min="2343" max="2343" width="12.83203125" style="15" customWidth="1"/>
    <col min="2344" max="2344" width="45.83203125" style="15" customWidth="1"/>
    <col min="2345" max="2345" width="30.5" style="15" customWidth="1"/>
    <col min="2346" max="2347" width="9.83203125" style="15" customWidth="1"/>
    <col min="2348" max="2348" width="8.5" style="15" bestFit="1" customWidth="1"/>
    <col min="2349" max="2349" width="14.83203125" style="15" bestFit="1" customWidth="1"/>
    <col min="2350" max="2350" width="13.1640625" style="15" bestFit="1" customWidth="1"/>
    <col min="2351" max="2351" width="18" style="15" bestFit="1" customWidth="1"/>
    <col min="2352" max="2352" width="23.5" style="15" bestFit="1" customWidth="1"/>
    <col min="2353" max="2353" width="26.83203125" style="15" customWidth="1"/>
    <col min="2354" max="2354" width="18.83203125" style="15" customWidth="1"/>
    <col min="2355" max="2356" width="19" style="15" customWidth="1"/>
    <col min="2357" max="2357" width="51.1640625" style="15" bestFit="1" customWidth="1"/>
    <col min="2358" max="2358" width="30.1640625" style="15" bestFit="1" customWidth="1"/>
    <col min="2359" max="2359" width="31.1640625" style="15" customWidth="1"/>
    <col min="2360" max="2360" width="14.83203125" style="15" bestFit="1" customWidth="1"/>
    <col min="2361" max="2361" width="11.83203125" style="15" bestFit="1" customWidth="1"/>
    <col min="2362" max="2362" width="14.1640625" style="15" bestFit="1" customWidth="1"/>
    <col min="2363" max="2363" width="16.5" style="15" bestFit="1" customWidth="1"/>
    <col min="2364" max="2365" width="31.5" style="15" bestFit="1" customWidth="1"/>
    <col min="2366" max="2366" width="7.6640625" style="15" bestFit="1" customWidth="1"/>
    <col min="2367" max="2369" width="7.6640625" style="15" customWidth="1"/>
    <col min="2370" max="2377" width="11.5" style="15" customWidth="1"/>
    <col min="2378" max="2378" width="15.83203125" style="15" customWidth="1"/>
    <col min="2379" max="2560" width="11.5" style="15"/>
    <col min="2561" max="2562" width="11.5" style="15" customWidth="1"/>
    <col min="2563" max="2563" width="8.1640625" style="15" customWidth="1"/>
    <col min="2564" max="2564" width="25.5" style="15" bestFit="1" customWidth="1"/>
    <col min="2565" max="2565" width="35.1640625" style="15" customWidth="1"/>
    <col min="2566" max="2566" width="15.83203125" style="15" customWidth="1"/>
    <col min="2567" max="2567" width="17.5" style="15" bestFit="1" customWidth="1"/>
    <col min="2568" max="2568" width="11.83203125" style="15" customWidth="1"/>
    <col min="2569" max="2569" width="17.1640625" style="15" customWidth="1"/>
    <col min="2570" max="2571" width="15.83203125" style="15" customWidth="1"/>
    <col min="2572" max="2572" width="17" style="15" customWidth="1"/>
    <col min="2573" max="2573" width="15.83203125" style="15" customWidth="1"/>
    <col min="2574" max="2574" width="11.83203125" style="15" customWidth="1"/>
    <col min="2575" max="2575" width="10" style="15" customWidth="1"/>
    <col min="2576" max="2576" width="11" style="15" bestFit="1" customWidth="1"/>
    <col min="2577" max="2577" width="15.83203125" style="15" bestFit="1" customWidth="1"/>
    <col min="2578" max="2583" width="15.83203125" style="15" customWidth="1"/>
    <col min="2584" max="2584" width="21.1640625" style="15" customWidth="1"/>
    <col min="2585" max="2585" width="17.1640625" style="15" customWidth="1"/>
    <col min="2586" max="2586" width="11.83203125" style="15" customWidth="1"/>
    <col min="2587" max="2588" width="15.83203125" style="15" customWidth="1"/>
    <col min="2589" max="2589" width="21.5" style="15" customWidth="1"/>
    <col min="2590" max="2590" width="18.5" style="15" customWidth="1"/>
    <col min="2591" max="2591" width="15.83203125" style="15" customWidth="1"/>
    <col min="2592" max="2592" width="17" style="15" customWidth="1"/>
    <col min="2593" max="2593" width="15.83203125" style="15" customWidth="1"/>
    <col min="2594" max="2594" width="16.83203125" style="15" customWidth="1"/>
    <col min="2595" max="2595" width="14" style="15" customWidth="1"/>
    <col min="2596" max="2596" width="15.83203125" style="15" customWidth="1"/>
    <col min="2597" max="2597" width="12.1640625" style="15" customWidth="1"/>
    <col min="2598" max="2598" width="11" style="15" customWidth="1"/>
    <col min="2599" max="2599" width="12.83203125" style="15" customWidth="1"/>
    <col min="2600" max="2600" width="45.83203125" style="15" customWidth="1"/>
    <col min="2601" max="2601" width="30.5" style="15" customWidth="1"/>
    <col min="2602" max="2603" width="9.83203125" style="15" customWidth="1"/>
    <col min="2604" max="2604" width="8.5" style="15" bestFit="1" customWidth="1"/>
    <col min="2605" max="2605" width="14.83203125" style="15" bestFit="1" customWidth="1"/>
    <col min="2606" max="2606" width="13.1640625" style="15" bestFit="1" customWidth="1"/>
    <col min="2607" max="2607" width="18" style="15" bestFit="1" customWidth="1"/>
    <col min="2608" max="2608" width="23.5" style="15" bestFit="1" customWidth="1"/>
    <col min="2609" max="2609" width="26.83203125" style="15" customWidth="1"/>
    <col min="2610" max="2610" width="18.83203125" style="15" customWidth="1"/>
    <col min="2611" max="2612" width="19" style="15" customWidth="1"/>
    <col min="2613" max="2613" width="51.1640625" style="15" bestFit="1" customWidth="1"/>
    <col min="2614" max="2614" width="30.1640625" style="15" bestFit="1" customWidth="1"/>
    <col min="2615" max="2615" width="31.1640625" style="15" customWidth="1"/>
    <col min="2616" max="2616" width="14.83203125" style="15" bestFit="1" customWidth="1"/>
    <col min="2617" max="2617" width="11.83203125" style="15" bestFit="1" customWidth="1"/>
    <col min="2618" max="2618" width="14.1640625" style="15" bestFit="1" customWidth="1"/>
    <col min="2619" max="2619" width="16.5" style="15" bestFit="1" customWidth="1"/>
    <col min="2620" max="2621" width="31.5" style="15" bestFit="1" customWidth="1"/>
    <col min="2622" max="2622" width="7.6640625" style="15" bestFit="1" customWidth="1"/>
    <col min="2623" max="2625" width="7.6640625" style="15" customWidth="1"/>
    <col min="2626" max="2633" width="11.5" style="15" customWidth="1"/>
    <col min="2634" max="2634" width="15.83203125" style="15" customWidth="1"/>
    <col min="2635" max="2816" width="11.5" style="15"/>
    <col min="2817" max="2818" width="11.5" style="15" customWidth="1"/>
    <col min="2819" max="2819" width="8.1640625" style="15" customWidth="1"/>
    <col min="2820" max="2820" width="25.5" style="15" bestFit="1" customWidth="1"/>
    <col min="2821" max="2821" width="35.1640625" style="15" customWidth="1"/>
    <col min="2822" max="2822" width="15.83203125" style="15" customWidth="1"/>
    <col min="2823" max="2823" width="17.5" style="15" bestFit="1" customWidth="1"/>
    <col min="2824" max="2824" width="11.83203125" style="15" customWidth="1"/>
    <col min="2825" max="2825" width="17.1640625" style="15" customWidth="1"/>
    <col min="2826" max="2827" width="15.83203125" style="15" customWidth="1"/>
    <col min="2828" max="2828" width="17" style="15" customWidth="1"/>
    <col min="2829" max="2829" width="15.83203125" style="15" customWidth="1"/>
    <col min="2830" max="2830" width="11.83203125" style="15" customWidth="1"/>
    <col min="2831" max="2831" width="10" style="15" customWidth="1"/>
    <col min="2832" max="2832" width="11" style="15" bestFit="1" customWidth="1"/>
    <col min="2833" max="2833" width="15.83203125" style="15" bestFit="1" customWidth="1"/>
    <col min="2834" max="2839" width="15.83203125" style="15" customWidth="1"/>
    <col min="2840" max="2840" width="21.1640625" style="15" customWidth="1"/>
    <col min="2841" max="2841" width="17.1640625" style="15" customWidth="1"/>
    <col min="2842" max="2842" width="11.83203125" style="15" customWidth="1"/>
    <col min="2843" max="2844" width="15.83203125" style="15" customWidth="1"/>
    <col min="2845" max="2845" width="21.5" style="15" customWidth="1"/>
    <col min="2846" max="2846" width="18.5" style="15" customWidth="1"/>
    <col min="2847" max="2847" width="15.83203125" style="15" customWidth="1"/>
    <col min="2848" max="2848" width="17" style="15" customWidth="1"/>
    <col min="2849" max="2849" width="15.83203125" style="15" customWidth="1"/>
    <col min="2850" max="2850" width="16.83203125" style="15" customWidth="1"/>
    <col min="2851" max="2851" width="14" style="15" customWidth="1"/>
    <col min="2852" max="2852" width="15.83203125" style="15" customWidth="1"/>
    <col min="2853" max="2853" width="12.1640625" style="15" customWidth="1"/>
    <col min="2854" max="2854" width="11" style="15" customWidth="1"/>
    <col min="2855" max="2855" width="12.83203125" style="15" customWidth="1"/>
    <col min="2856" max="2856" width="45.83203125" style="15" customWidth="1"/>
    <col min="2857" max="2857" width="30.5" style="15" customWidth="1"/>
    <col min="2858" max="2859" width="9.83203125" style="15" customWidth="1"/>
    <col min="2860" max="2860" width="8.5" style="15" bestFit="1" customWidth="1"/>
    <col min="2861" max="2861" width="14.83203125" style="15" bestFit="1" customWidth="1"/>
    <col min="2862" max="2862" width="13.1640625" style="15" bestFit="1" customWidth="1"/>
    <col min="2863" max="2863" width="18" style="15" bestFit="1" customWidth="1"/>
    <col min="2864" max="2864" width="23.5" style="15" bestFit="1" customWidth="1"/>
    <col min="2865" max="2865" width="26.83203125" style="15" customWidth="1"/>
    <col min="2866" max="2866" width="18.83203125" style="15" customWidth="1"/>
    <col min="2867" max="2868" width="19" style="15" customWidth="1"/>
    <col min="2869" max="2869" width="51.1640625" style="15" bestFit="1" customWidth="1"/>
    <col min="2870" max="2870" width="30.1640625" style="15" bestFit="1" customWidth="1"/>
    <col min="2871" max="2871" width="31.1640625" style="15" customWidth="1"/>
    <col min="2872" max="2872" width="14.83203125" style="15" bestFit="1" customWidth="1"/>
    <col min="2873" max="2873" width="11.83203125" style="15" bestFit="1" customWidth="1"/>
    <col min="2874" max="2874" width="14.1640625" style="15" bestFit="1" customWidth="1"/>
    <col min="2875" max="2875" width="16.5" style="15" bestFit="1" customWidth="1"/>
    <col min="2876" max="2877" width="31.5" style="15" bestFit="1" customWidth="1"/>
    <col min="2878" max="2878" width="7.6640625" style="15" bestFit="1" customWidth="1"/>
    <col min="2879" max="2881" width="7.6640625" style="15" customWidth="1"/>
    <col min="2882" max="2889" width="11.5" style="15" customWidth="1"/>
    <col min="2890" max="2890" width="15.83203125" style="15" customWidth="1"/>
    <col min="2891" max="3072" width="11.5" style="15"/>
    <col min="3073" max="3074" width="11.5" style="15" customWidth="1"/>
    <col min="3075" max="3075" width="8.1640625" style="15" customWidth="1"/>
    <col min="3076" max="3076" width="25.5" style="15" bestFit="1" customWidth="1"/>
    <col min="3077" max="3077" width="35.1640625" style="15" customWidth="1"/>
    <col min="3078" max="3078" width="15.83203125" style="15" customWidth="1"/>
    <col min="3079" max="3079" width="17.5" style="15" bestFit="1" customWidth="1"/>
    <col min="3080" max="3080" width="11.83203125" style="15" customWidth="1"/>
    <col min="3081" max="3081" width="17.1640625" style="15" customWidth="1"/>
    <col min="3082" max="3083" width="15.83203125" style="15" customWidth="1"/>
    <col min="3084" max="3084" width="17" style="15" customWidth="1"/>
    <col min="3085" max="3085" width="15.83203125" style="15" customWidth="1"/>
    <col min="3086" max="3086" width="11.83203125" style="15" customWidth="1"/>
    <col min="3087" max="3087" width="10" style="15" customWidth="1"/>
    <col min="3088" max="3088" width="11" style="15" bestFit="1" customWidth="1"/>
    <col min="3089" max="3089" width="15.83203125" style="15" bestFit="1" customWidth="1"/>
    <col min="3090" max="3095" width="15.83203125" style="15" customWidth="1"/>
    <col min="3096" max="3096" width="21.1640625" style="15" customWidth="1"/>
    <col min="3097" max="3097" width="17.1640625" style="15" customWidth="1"/>
    <col min="3098" max="3098" width="11.83203125" style="15" customWidth="1"/>
    <col min="3099" max="3100" width="15.83203125" style="15" customWidth="1"/>
    <col min="3101" max="3101" width="21.5" style="15" customWidth="1"/>
    <col min="3102" max="3102" width="18.5" style="15" customWidth="1"/>
    <col min="3103" max="3103" width="15.83203125" style="15" customWidth="1"/>
    <col min="3104" max="3104" width="17" style="15" customWidth="1"/>
    <col min="3105" max="3105" width="15.83203125" style="15" customWidth="1"/>
    <col min="3106" max="3106" width="16.83203125" style="15" customWidth="1"/>
    <col min="3107" max="3107" width="14" style="15" customWidth="1"/>
    <col min="3108" max="3108" width="15.83203125" style="15" customWidth="1"/>
    <col min="3109" max="3109" width="12.1640625" style="15" customWidth="1"/>
    <col min="3110" max="3110" width="11" style="15" customWidth="1"/>
    <col min="3111" max="3111" width="12.83203125" style="15" customWidth="1"/>
    <col min="3112" max="3112" width="45.83203125" style="15" customWidth="1"/>
    <col min="3113" max="3113" width="30.5" style="15" customWidth="1"/>
    <col min="3114" max="3115" width="9.83203125" style="15" customWidth="1"/>
    <col min="3116" max="3116" width="8.5" style="15" bestFit="1" customWidth="1"/>
    <col min="3117" max="3117" width="14.83203125" style="15" bestFit="1" customWidth="1"/>
    <col min="3118" max="3118" width="13.1640625" style="15" bestFit="1" customWidth="1"/>
    <col min="3119" max="3119" width="18" style="15" bestFit="1" customWidth="1"/>
    <col min="3120" max="3120" width="23.5" style="15" bestFit="1" customWidth="1"/>
    <col min="3121" max="3121" width="26.83203125" style="15" customWidth="1"/>
    <col min="3122" max="3122" width="18.83203125" style="15" customWidth="1"/>
    <col min="3123" max="3124" width="19" style="15" customWidth="1"/>
    <col min="3125" max="3125" width="51.1640625" style="15" bestFit="1" customWidth="1"/>
    <col min="3126" max="3126" width="30.1640625" style="15" bestFit="1" customWidth="1"/>
    <col min="3127" max="3127" width="31.1640625" style="15" customWidth="1"/>
    <col min="3128" max="3128" width="14.83203125" style="15" bestFit="1" customWidth="1"/>
    <col min="3129" max="3129" width="11.83203125" style="15" bestFit="1" customWidth="1"/>
    <col min="3130" max="3130" width="14.1640625" style="15" bestFit="1" customWidth="1"/>
    <col min="3131" max="3131" width="16.5" style="15" bestFit="1" customWidth="1"/>
    <col min="3132" max="3133" width="31.5" style="15" bestFit="1" customWidth="1"/>
    <col min="3134" max="3134" width="7.6640625" style="15" bestFit="1" customWidth="1"/>
    <col min="3135" max="3137" width="7.6640625" style="15" customWidth="1"/>
    <col min="3138" max="3145" width="11.5" style="15" customWidth="1"/>
    <col min="3146" max="3146" width="15.83203125" style="15" customWidth="1"/>
    <col min="3147" max="3328" width="11.5" style="15"/>
    <col min="3329" max="3330" width="11.5" style="15" customWidth="1"/>
    <col min="3331" max="3331" width="8.1640625" style="15" customWidth="1"/>
    <col min="3332" max="3332" width="25.5" style="15" bestFit="1" customWidth="1"/>
    <col min="3333" max="3333" width="35.1640625" style="15" customWidth="1"/>
    <col min="3334" max="3334" width="15.83203125" style="15" customWidth="1"/>
    <col min="3335" max="3335" width="17.5" style="15" bestFit="1" customWidth="1"/>
    <col min="3336" max="3336" width="11.83203125" style="15" customWidth="1"/>
    <col min="3337" max="3337" width="17.1640625" style="15" customWidth="1"/>
    <col min="3338" max="3339" width="15.83203125" style="15" customWidth="1"/>
    <col min="3340" max="3340" width="17" style="15" customWidth="1"/>
    <col min="3341" max="3341" width="15.83203125" style="15" customWidth="1"/>
    <col min="3342" max="3342" width="11.83203125" style="15" customWidth="1"/>
    <col min="3343" max="3343" width="10" style="15" customWidth="1"/>
    <col min="3344" max="3344" width="11" style="15" bestFit="1" customWidth="1"/>
    <col min="3345" max="3345" width="15.83203125" style="15" bestFit="1" customWidth="1"/>
    <col min="3346" max="3351" width="15.83203125" style="15" customWidth="1"/>
    <col min="3352" max="3352" width="21.1640625" style="15" customWidth="1"/>
    <col min="3353" max="3353" width="17.1640625" style="15" customWidth="1"/>
    <col min="3354" max="3354" width="11.83203125" style="15" customWidth="1"/>
    <col min="3355" max="3356" width="15.83203125" style="15" customWidth="1"/>
    <col min="3357" max="3357" width="21.5" style="15" customWidth="1"/>
    <col min="3358" max="3358" width="18.5" style="15" customWidth="1"/>
    <col min="3359" max="3359" width="15.83203125" style="15" customWidth="1"/>
    <col min="3360" max="3360" width="17" style="15" customWidth="1"/>
    <col min="3361" max="3361" width="15.83203125" style="15" customWidth="1"/>
    <col min="3362" max="3362" width="16.83203125" style="15" customWidth="1"/>
    <col min="3363" max="3363" width="14" style="15" customWidth="1"/>
    <col min="3364" max="3364" width="15.83203125" style="15" customWidth="1"/>
    <col min="3365" max="3365" width="12.1640625" style="15" customWidth="1"/>
    <col min="3366" max="3366" width="11" style="15" customWidth="1"/>
    <col min="3367" max="3367" width="12.83203125" style="15" customWidth="1"/>
    <col min="3368" max="3368" width="45.83203125" style="15" customWidth="1"/>
    <col min="3369" max="3369" width="30.5" style="15" customWidth="1"/>
    <col min="3370" max="3371" width="9.83203125" style="15" customWidth="1"/>
    <col min="3372" max="3372" width="8.5" style="15" bestFit="1" customWidth="1"/>
    <col min="3373" max="3373" width="14.83203125" style="15" bestFit="1" customWidth="1"/>
    <col min="3374" max="3374" width="13.1640625" style="15" bestFit="1" customWidth="1"/>
    <col min="3375" max="3375" width="18" style="15" bestFit="1" customWidth="1"/>
    <col min="3376" max="3376" width="23.5" style="15" bestFit="1" customWidth="1"/>
    <col min="3377" max="3377" width="26.83203125" style="15" customWidth="1"/>
    <col min="3378" max="3378" width="18.83203125" style="15" customWidth="1"/>
    <col min="3379" max="3380" width="19" style="15" customWidth="1"/>
    <col min="3381" max="3381" width="51.1640625" style="15" bestFit="1" customWidth="1"/>
    <col min="3382" max="3382" width="30.1640625" style="15" bestFit="1" customWidth="1"/>
    <col min="3383" max="3383" width="31.1640625" style="15" customWidth="1"/>
    <col min="3384" max="3384" width="14.83203125" style="15" bestFit="1" customWidth="1"/>
    <col min="3385" max="3385" width="11.83203125" style="15" bestFit="1" customWidth="1"/>
    <col min="3386" max="3386" width="14.1640625" style="15" bestFit="1" customWidth="1"/>
    <col min="3387" max="3387" width="16.5" style="15" bestFit="1" customWidth="1"/>
    <col min="3388" max="3389" width="31.5" style="15" bestFit="1" customWidth="1"/>
    <col min="3390" max="3390" width="7.6640625" style="15" bestFit="1" customWidth="1"/>
    <col min="3391" max="3393" width="7.6640625" style="15" customWidth="1"/>
    <col min="3394" max="3401" width="11.5" style="15" customWidth="1"/>
    <col min="3402" max="3402" width="15.83203125" style="15" customWidth="1"/>
    <col min="3403" max="3584" width="11.5" style="15"/>
    <col min="3585" max="3586" width="11.5" style="15" customWidth="1"/>
    <col min="3587" max="3587" width="8.1640625" style="15" customWidth="1"/>
    <col min="3588" max="3588" width="25.5" style="15" bestFit="1" customWidth="1"/>
    <col min="3589" max="3589" width="35.1640625" style="15" customWidth="1"/>
    <col min="3590" max="3590" width="15.83203125" style="15" customWidth="1"/>
    <col min="3591" max="3591" width="17.5" style="15" bestFit="1" customWidth="1"/>
    <col min="3592" max="3592" width="11.83203125" style="15" customWidth="1"/>
    <col min="3593" max="3593" width="17.1640625" style="15" customWidth="1"/>
    <col min="3594" max="3595" width="15.83203125" style="15" customWidth="1"/>
    <col min="3596" max="3596" width="17" style="15" customWidth="1"/>
    <col min="3597" max="3597" width="15.83203125" style="15" customWidth="1"/>
    <col min="3598" max="3598" width="11.83203125" style="15" customWidth="1"/>
    <col min="3599" max="3599" width="10" style="15" customWidth="1"/>
    <col min="3600" max="3600" width="11" style="15" bestFit="1" customWidth="1"/>
    <col min="3601" max="3601" width="15.83203125" style="15" bestFit="1" customWidth="1"/>
    <col min="3602" max="3607" width="15.83203125" style="15" customWidth="1"/>
    <col min="3608" max="3608" width="21.1640625" style="15" customWidth="1"/>
    <col min="3609" max="3609" width="17.1640625" style="15" customWidth="1"/>
    <col min="3610" max="3610" width="11.83203125" style="15" customWidth="1"/>
    <col min="3611" max="3612" width="15.83203125" style="15" customWidth="1"/>
    <col min="3613" max="3613" width="21.5" style="15" customWidth="1"/>
    <col min="3614" max="3614" width="18.5" style="15" customWidth="1"/>
    <col min="3615" max="3615" width="15.83203125" style="15" customWidth="1"/>
    <col min="3616" max="3616" width="17" style="15" customWidth="1"/>
    <col min="3617" max="3617" width="15.83203125" style="15" customWidth="1"/>
    <col min="3618" max="3618" width="16.83203125" style="15" customWidth="1"/>
    <col min="3619" max="3619" width="14" style="15" customWidth="1"/>
    <col min="3620" max="3620" width="15.83203125" style="15" customWidth="1"/>
    <col min="3621" max="3621" width="12.1640625" style="15" customWidth="1"/>
    <col min="3622" max="3622" width="11" style="15" customWidth="1"/>
    <col min="3623" max="3623" width="12.83203125" style="15" customWidth="1"/>
    <col min="3624" max="3624" width="45.83203125" style="15" customWidth="1"/>
    <col min="3625" max="3625" width="30.5" style="15" customWidth="1"/>
    <col min="3626" max="3627" width="9.83203125" style="15" customWidth="1"/>
    <col min="3628" max="3628" width="8.5" style="15" bestFit="1" customWidth="1"/>
    <col min="3629" max="3629" width="14.83203125" style="15" bestFit="1" customWidth="1"/>
    <col min="3630" max="3630" width="13.1640625" style="15" bestFit="1" customWidth="1"/>
    <col min="3631" max="3631" width="18" style="15" bestFit="1" customWidth="1"/>
    <col min="3632" max="3632" width="23.5" style="15" bestFit="1" customWidth="1"/>
    <col min="3633" max="3633" width="26.83203125" style="15" customWidth="1"/>
    <col min="3634" max="3634" width="18.83203125" style="15" customWidth="1"/>
    <col min="3635" max="3636" width="19" style="15" customWidth="1"/>
    <col min="3637" max="3637" width="51.1640625" style="15" bestFit="1" customWidth="1"/>
    <col min="3638" max="3638" width="30.1640625" style="15" bestFit="1" customWidth="1"/>
    <col min="3639" max="3639" width="31.1640625" style="15" customWidth="1"/>
    <col min="3640" max="3640" width="14.83203125" style="15" bestFit="1" customWidth="1"/>
    <col min="3641" max="3641" width="11.83203125" style="15" bestFit="1" customWidth="1"/>
    <col min="3642" max="3642" width="14.1640625" style="15" bestFit="1" customWidth="1"/>
    <col min="3643" max="3643" width="16.5" style="15" bestFit="1" customWidth="1"/>
    <col min="3644" max="3645" width="31.5" style="15" bestFit="1" customWidth="1"/>
    <col min="3646" max="3646" width="7.6640625" style="15" bestFit="1" customWidth="1"/>
    <col min="3647" max="3649" width="7.6640625" style="15" customWidth="1"/>
    <col min="3650" max="3657" width="11.5" style="15" customWidth="1"/>
    <col min="3658" max="3658" width="15.83203125" style="15" customWidth="1"/>
    <col min="3659" max="3840" width="11.5" style="15"/>
    <col min="3841" max="3842" width="11.5" style="15" customWidth="1"/>
    <col min="3843" max="3843" width="8.1640625" style="15" customWidth="1"/>
    <col min="3844" max="3844" width="25.5" style="15" bestFit="1" customWidth="1"/>
    <col min="3845" max="3845" width="35.1640625" style="15" customWidth="1"/>
    <col min="3846" max="3846" width="15.83203125" style="15" customWidth="1"/>
    <col min="3847" max="3847" width="17.5" style="15" bestFit="1" customWidth="1"/>
    <col min="3848" max="3848" width="11.83203125" style="15" customWidth="1"/>
    <col min="3849" max="3849" width="17.1640625" style="15" customWidth="1"/>
    <col min="3850" max="3851" width="15.83203125" style="15" customWidth="1"/>
    <col min="3852" max="3852" width="17" style="15" customWidth="1"/>
    <col min="3853" max="3853" width="15.83203125" style="15" customWidth="1"/>
    <col min="3854" max="3854" width="11.83203125" style="15" customWidth="1"/>
    <col min="3855" max="3855" width="10" style="15" customWidth="1"/>
    <col min="3856" max="3856" width="11" style="15" bestFit="1" customWidth="1"/>
    <col min="3857" max="3857" width="15.83203125" style="15" bestFit="1" customWidth="1"/>
    <col min="3858" max="3863" width="15.83203125" style="15" customWidth="1"/>
    <col min="3864" max="3864" width="21.1640625" style="15" customWidth="1"/>
    <col min="3865" max="3865" width="17.1640625" style="15" customWidth="1"/>
    <col min="3866" max="3866" width="11.83203125" style="15" customWidth="1"/>
    <col min="3867" max="3868" width="15.83203125" style="15" customWidth="1"/>
    <col min="3869" max="3869" width="21.5" style="15" customWidth="1"/>
    <col min="3870" max="3870" width="18.5" style="15" customWidth="1"/>
    <col min="3871" max="3871" width="15.83203125" style="15" customWidth="1"/>
    <col min="3872" max="3872" width="17" style="15" customWidth="1"/>
    <col min="3873" max="3873" width="15.83203125" style="15" customWidth="1"/>
    <col min="3874" max="3874" width="16.83203125" style="15" customWidth="1"/>
    <col min="3875" max="3875" width="14" style="15" customWidth="1"/>
    <col min="3876" max="3876" width="15.83203125" style="15" customWidth="1"/>
    <col min="3877" max="3877" width="12.1640625" style="15" customWidth="1"/>
    <col min="3878" max="3878" width="11" style="15" customWidth="1"/>
    <col min="3879" max="3879" width="12.83203125" style="15" customWidth="1"/>
    <col min="3880" max="3880" width="45.83203125" style="15" customWidth="1"/>
    <col min="3881" max="3881" width="30.5" style="15" customWidth="1"/>
    <col min="3882" max="3883" width="9.83203125" style="15" customWidth="1"/>
    <col min="3884" max="3884" width="8.5" style="15" bestFit="1" customWidth="1"/>
    <col min="3885" max="3885" width="14.83203125" style="15" bestFit="1" customWidth="1"/>
    <col min="3886" max="3886" width="13.1640625" style="15" bestFit="1" customWidth="1"/>
    <col min="3887" max="3887" width="18" style="15" bestFit="1" customWidth="1"/>
    <col min="3888" max="3888" width="23.5" style="15" bestFit="1" customWidth="1"/>
    <col min="3889" max="3889" width="26.83203125" style="15" customWidth="1"/>
    <col min="3890" max="3890" width="18.83203125" style="15" customWidth="1"/>
    <col min="3891" max="3892" width="19" style="15" customWidth="1"/>
    <col min="3893" max="3893" width="51.1640625" style="15" bestFit="1" customWidth="1"/>
    <col min="3894" max="3894" width="30.1640625" style="15" bestFit="1" customWidth="1"/>
    <col min="3895" max="3895" width="31.1640625" style="15" customWidth="1"/>
    <col min="3896" max="3896" width="14.83203125" style="15" bestFit="1" customWidth="1"/>
    <col min="3897" max="3897" width="11.83203125" style="15" bestFit="1" customWidth="1"/>
    <col min="3898" max="3898" width="14.1640625" style="15" bestFit="1" customWidth="1"/>
    <col min="3899" max="3899" width="16.5" style="15" bestFit="1" customWidth="1"/>
    <col min="3900" max="3901" width="31.5" style="15" bestFit="1" customWidth="1"/>
    <col min="3902" max="3902" width="7.6640625" style="15" bestFit="1" customWidth="1"/>
    <col min="3903" max="3905" width="7.6640625" style="15" customWidth="1"/>
    <col min="3906" max="3913" width="11.5" style="15" customWidth="1"/>
    <col min="3914" max="3914" width="15.83203125" style="15" customWidth="1"/>
    <col min="3915" max="4096" width="11.5" style="15"/>
    <col min="4097" max="4098" width="11.5" style="15" customWidth="1"/>
    <col min="4099" max="4099" width="8.1640625" style="15" customWidth="1"/>
    <col min="4100" max="4100" width="25.5" style="15" bestFit="1" customWidth="1"/>
    <col min="4101" max="4101" width="35.1640625" style="15" customWidth="1"/>
    <col min="4102" max="4102" width="15.83203125" style="15" customWidth="1"/>
    <col min="4103" max="4103" width="17.5" style="15" bestFit="1" customWidth="1"/>
    <col min="4104" max="4104" width="11.83203125" style="15" customWidth="1"/>
    <col min="4105" max="4105" width="17.1640625" style="15" customWidth="1"/>
    <col min="4106" max="4107" width="15.83203125" style="15" customWidth="1"/>
    <col min="4108" max="4108" width="17" style="15" customWidth="1"/>
    <col min="4109" max="4109" width="15.83203125" style="15" customWidth="1"/>
    <col min="4110" max="4110" width="11.83203125" style="15" customWidth="1"/>
    <col min="4111" max="4111" width="10" style="15" customWidth="1"/>
    <col min="4112" max="4112" width="11" style="15" bestFit="1" customWidth="1"/>
    <col min="4113" max="4113" width="15.83203125" style="15" bestFit="1" customWidth="1"/>
    <col min="4114" max="4119" width="15.83203125" style="15" customWidth="1"/>
    <col min="4120" max="4120" width="21.1640625" style="15" customWidth="1"/>
    <col min="4121" max="4121" width="17.1640625" style="15" customWidth="1"/>
    <col min="4122" max="4122" width="11.83203125" style="15" customWidth="1"/>
    <col min="4123" max="4124" width="15.83203125" style="15" customWidth="1"/>
    <col min="4125" max="4125" width="21.5" style="15" customWidth="1"/>
    <col min="4126" max="4126" width="18.5" style="15" customWidth="1"/>
    <col min="4127" max="4127" width="15.83203125" style="15" customWidth="1"/>
    <col min="4128" max="4128" width="17" style="15" customWidth="1"/>
    <col min="4129" max="4129" width="15.83203125" style="15" customWidth="1"/>
    <col min="4130" max="4130" width="16.83203125" style="15" customWidth="1"/>
    <col min="4131" max="4131" width="14" style="15" customWidth="1"/>
    <col min="4132" max="4132" width="15.83203125" style="15" customWidth="1"/>
    <col min="4133" max="4133" width="12.1640625" style="15" customWidth="1"/>
    <col min="4134" max="4134" width="11" style="15" customWidth="1"/>
    <col min="4135" max="4135" width="12.83203125" style="15" customWidth="1"/>
    <col min="4136" max="4136" width="45.83203125" style="15" customWidth="1"/>
    <col min="4137" max="4137" width="30.5" style="15" customWidth="1"/>
    <col min="4138" max="4139" width="9.83203125" style="15" customWidth="1"/>
    <col min="4140" max="4140" width="8.5" style="15" bestFit="1" customWidth="1"/>
    <col min="4141" max="4141" width="14.83203125" style="15" bestFit="1" customWidth="1"/>
    <col min="4142" max="4142" width="13.1640625" style="15" bestFit="1" customWidth="1"/>
    <col min="4143" max="4143" width="18" style="15" bestFit="1" customWidth="1"/>
    <col min="4144" max="4144" width="23.5" style="15" bestFit="1" customWidth="1"/>
    <col min="4145" max="4145" width="26.83203125" style="15" customWidth="1"/>
    <col min="4146" max="4146" width="18.83203125" style="15" customWidth="1"/>
    <col min="4147" max="4148" width="19" style="15" customWidth="1"/>
    <col min="4149" max="4149" width="51.1640625" style="15" bestFit="1" customWidth="1"/>
    <col min="4150" max="4150" width="30.1640625" style="15" bestFit="1" customWidth="1"/>
    <col min="4151" max="4151" width="31.1640625" style="15" customWidth="1"/>
    <col min="4152" max="4152" width="14.83203125" style="15" bestFit="1" customWidth="1"/>
    <col min="4153" max="4153" width="11.83203125" style="15" bestFit="1" customWidth="1"/>
    <col min="4154" max="4154" width="14.1640625" style="15" bestFit="1" customWidth="1"/>
    <col min="4155" max="4155" width="16.5" style="15" bestFit="1" customWidth="1"/>
    <col min="4156" max="4157" width="31.5" style="15" bestFit="1" customWidth="1"/>
    <col min="4158" max="4158" width="7.6640625" style="15" bestFit="1" customWidth="1"/>
    <col min="4159" max="4161" width="7.6640625" style="15" customWidth="1"/>
    <col min="4162" max="4169" width="11.5" style="15" customWidth="1"/>
    <col min="4170" max="4170" width="15.83203125" style="15" customWidth="1"/>
    <col min="4171" max="4352" width="11.5" style="15"/>
    <col min="4353" max="4354" width="11.5" style="15" customWidth="1"/>
    <col min="4355" max="4355" width="8.1640625" style="15" customWidth="1"/>
    <col min="4356" max="4356" width="25.5" style="15" bestFit="1" customWidth="1"/>
    <col min="4357" max="4357" width="35.1640625" style="15" customWidth="1"/>
    <col min="4358" max="4358" width="15.83203125" style="15" customWidth="1"/>
    <col min="4359" max="4359" width="17.5" style="15" bestFit="1" customWidth="1"/>
    <col min="4360" max="4360" width="11.83203125" style="15" customWidth="1"/>
    <col min="4361" max="4361" width="17.1640625" style="15" customWidth="1"/>
    <col min="4362" max="4363" width="15.83203125" style="15" customWidth="1"/>
    <col min="4364" max="4364" width="17" style="15" customWidth="1"/>
    <col min="4365" max="4365" width="15.83203125" style="15" customWidth="1"/>
    <col min="4366" max="4366" width="11.83203125" style="15" customWidth="1"/>
    <col min="4367" max="4367" width="10" style="15" customWidth="1"/>
    <col min="4368" max="4368" width="11" style="15" bestFit="1" customWidth="1"/>
    <col min="4369" max="4369" width="15.83203125" style="15" bestFit="1" customWidth="1"/>
    <col min="4370" max="4375" width="15.83203125" style="15" customWidth="1"/>
    <col min="4376" max="4376" width="21.1640625" style="15" customWidth="1"/>
    <col min="4377" max="4377" width="17.1640625" style="15" customWidth="1"/>
    <col min="4378" max="4378" width="11.83203125" style="15" customWidth="1"/>
    <col min="4379" max="4380" width="15.83203125" style="15" customWidth="1"/>
    <col min="4381" max="4381" width="21.5" style="15" customWidth="1"/>
    <col min="4382" max="4382" width="18.5" style="15" customWidth="1"/>
    <col min="4383" max="4383" width="15.83203125" style="15" customWidth="1"/>
    <col min="4384" max="4384" width="17" style="15" customWidth="1"/>
    <col min="4385" max="4385" width="15.83203125" style="15" customWidth="1"/>
    <col min="4386" max="4386" width="16.83203125" style="15" customWidth="1"/>
    <col min="4387" max="4387" width="14" style="15" customWidth="1"/>
    <col min="4388" max="4388" width="15.83203125" style="15" customWidth="1"/>
    <col min="4389" max="4389" width="12.1640625" style="15" customWidth="1"/>
    <col min="4390" max="4390" width="11" style="15" customWidth="1"/>
    <col min="4391" max="4391" width="12.83203125" style="15" customWidth="1"/>
    <col min="4392" max="4392" width="45.83203125" style="15" customWidth="1"/>
    <col min="4393" max="4393" width="30.5" style="15" customWidth="1"/>
    <col min="4394" max="4395" width="9.83203125" style="15" customWidth="1"/>
    <col min="4396" max="4396" width="8.5" style="15" bestFit="1" customWidth="1"/>
    <col min="4397" max="4397" width="14.83203125" style="15" bestFit="1" customWidth="1"/>
    <col min="4398" max="4398" width="13.1640625" style="15" bestFit="1" customWidth="1"/>
    <col min="4399" max="4399" width="18" style="15" bestFit="1" customWidth="1"/>
    <col min="4400" max="4400" width="23.5" style="15" bestFit="1" customWidth="1"/>
    <col min="4401" max="4401" width="26.83203125" style="15" customWidth="1"/>
    <col min="4402" max="4402" width="18.83203125" style="15" customWidth="1"/>
    <col min="4403" max="4404" width="19" style="15" customWidth="1"/>
    <col min="4405" max="4405" width="51.1640625" style="15" bestFit="1" customWidth="1"/>
    <col min="4406" max="4406" width="30.1640625" style="15" bestFit="1" customWidth="1"/>
    <col min="4407" max="4407" width="31.1640625" style="15" customWidth="1"/>
    <col min="4408" max="4408" width="14.83203125" style="15" bestFit="1" customWidth="1"/>
    <col min="4409" max="4409" width="11.83203125" style="15" bestFit="1" customWidth="1"/>
    <col min="4410" max="4410" width="14.1640625" style="15" bestFit="1" customWidth="1"/>
    <col min="4411" max="4411" width="16.5" style="15" bestFit="1" customWidth="1"/>
    <col min="4412" max="4413" width="31.5" style="15" bestFit="1" customWidth="1"/>
    <col min="4414" max="4414" width="7.6640625" style="15" bestFit="1" customWidth="1"/>
    <col min="4415" max="4417" width="7.6640625" style="15" customWidth="1"/>
    <col min="4418" max="4425" width="11.5" style="15" customWidth="1"/>
    <col min="4426" max="4426" width="15.83203125" style="15" customWidth="1"/>
    <col min="4427" max="4608" width="11.5" style="15"/>
    <col min="4609" max="4610" width="11.5" style="15" customWidth="1"/>
    <col min="4611" max="4611" width="8.1640625" style="15" customWidth="1"/>
    <col min="4612" max="4612" width="25.5" style="15" bestFit="1" customWidth="1"/>
    <col min="4613" max="4613" width="35.1640625" style="15" customWidth="1"/>
    <col min="4614" max="4614" width="15.83203125" style="15" customWidth="1"/>
    <col min="4615" max="4615" width="17.5" style="15" bestFit="1" customWidth="1"/>
    <col min="4616" max="4616" width="11.83203125" style="15" customWidth="1"/>
    <col min="4617" max="4617" width="17.1640625" style="15" customWidth="1"/>
    <col min="4618" max="4619" width="15.83203125" style="15" customWidth="1"/>
    <col min="4620" max="4620" width="17" style="15" customWidth="1"/>
    <col min="4621" max="4621" width="15.83203125" style="15" customWidth="1"/>
    <col min="4622" max="4622" width="11.83203125" style="15" customWidth="1"/>
    <col min="4623" max="4623" width="10" style="15" customWidth="1"/>
    <col min="4624" max="4624" width="11" style="15" bestFit="1" customWidth="1"/>
    <col min="4625" max="4625" width="15.83203125" style="15" bestFit="1" customWidth="1"/>
    <col min="4626" max="4631" width="15.83203125" style="15" customWidth="1"/>
    <col min="4632" max="4632" width="21.1640625" style="15" customWidth="1"/>
    <col min="4633" max="4633" width="17.1640625" style="15" customWidth="1"/>
    <col min="4634" max="4634" width="11.83203125" style="15" customWidth="1"/>
    <col min="4635" max="4636" width="15.83203125" style="15" customWidth="1"/>
    <col min="4637" max="4637" width="21.5" style="15" customWidth="1"/>
    <col min="4638" max="4638" width="18.5" style="15" customWidth="1"/>
    <col min="4639" max="4639" width="15.83203125" style="15" customWidth="1"/>
    <col min="4640" max="4640" width="17" style="15" customWidth="1"/>
    <col min="4641" max="4641" width="15.83203125" style="15" customWidth="1"/>
    <col min="4642" max="4642" width="16.83203125" style="15" customWidth="1"/>
    <col min="4643" max="4643" width="14" style="15" customWidth="1"/>
    <col min="4644" max="4644" width="15.83203125" style="15" customWidth="1"/>
    <col min="4645" max="4645" width="12.1640625" style="15" customWidth="1"/>
    <col min="4646" max="4646" width="11" style="15" customWidth="1"/>
    <col min="4647" max="4647" width="12.83203125" style="15" customWidth="1"/>
    <col min="4648" max="4648" width="45.83203125" style="15" customWidth="1"/>
    <col min="4649" max="4649" width="30.5" style="15" customWidth="1"/>
    <col min="4650" max="4651" width="9.83203125" style="15" customWidth="1"/>
    <col min="4652" max="4652" width="8.5" style="15" bestFit="1" customWidth="1"/>
    <col min="4653" max="4653" width="14.83203125" style="15" bestFit="1" customWidth="1"/>
    <col min="4654" max="4654" width="13.1640625" style="15" bestFit="1" customWidth="1"/>
    <col min="4655" max="4655" width="18" style="15" bestFit="1" customWidth="1"/>
    <col min="4656" max="4656" width="23.5" style="15" bestFit="1" customWidth="1"/>
    <col min="4657" max="4657" width="26.83203125" style="15" customWidth="1"/>
    <col min="4658" max="4658" width="18.83203125" style="15" customWidth="1"/>
    <col min="4659" max="4660" width="19" style="15" customWidth="1"/>
    <col min="4661" max="4661" width="51.1640625" style="15" bestFit="1" customWidth="1"/>
    <col min="4662" max="4662" width="30.1640625" style="15" bestFit="1" customWidth="1"/>
    <col min="4663" max="4663" width="31.1640625" style="15" customWidth="1"/>
    <col min="4664" max="4664" width="14.83203125" style="15" bestFit="1" customWidth="1"/>
    <col min="4665" max="4665" width="11.83203125" style="15" bestFit="1" customWidth="1"/>
    <col min="4666" max="4666" width="14.1640625" style="15" bestFit="1" customWidth="1"/>
    <col min="4667" max="4667" width="16.5" style="15" bestFit="1" customWidth="1"/>
    <col min="4668" max="4669" width="31.5" style="15" bestFit="1" customWidth="1"/>
    <col min="4670" max="4670" width="7.6640625" style="15" bestFit="1" customWidth="1"/>
    <col min="4671" max="4673" width="7.6640625" style="15" customWidth="1"/>
    <col min="4674" max="4681" width="11.5" style="15" customWidth="1"/>
    <col min="4682" max="4682" width="15.83203125" style="15" customWidth="1"/>
    <col min="4683" max="4864" width="11.5" style="15"/>
    <col min="4865" max="4866" width="11.5" style="15" customWidth="1"/>
    <col min="4867" max="4867" width="8.1640625" style="15" customWidth="1"/>
    <col min="4868" max="4868" width="25.5" style="15" bestFit="1" customWidth="1"/>
    <col min="4869" max="4869" width="35.1640625" style="15" customWidth="1"/>
    <col min="4870" max="4870" width="15.83203125" style="15" customWidth="1"/>
    <col min="4871" max="4871" width="17.5" style="15" bestFit="1" customWidth="1"/>
    <col min="4872" max="4872" width="11.83203125" style="15" customWidth="1"/>
    <col min="4873" max="4873" width="17.1640625" style="15" customWidth="1"/>
    <col min="4874" max="4875" width="15.83203125" style="15" customWidth="1"/>
    <col min="4876" max="4876" width="17" style="15" customWidth="1"/>
    <col min="4877" max="4877" width="15.83203125" style="15" customWidth="1"/>
    <col min="4878" max="4878" width="11.83203125" style="15" customWidth="1"/>
    <col min="4879" max="4879" width="10" style="15" customWidth="1"/>
    <col min="4880" max="4880" width="11" style="15" bestFit="1" customWidth="1"/>
    <col min="4881" max="4881" width="15.83203125" style="15" bestFit="1" customWidth="1"/>
    <col min="4882" max="4887" width="15.83203125" style="15" customWidth="1"/>
    <col min="4888" max="4888" width="21.1640625" style="15" customWidth="1"/>
    <col min="4889" max="4889" width="17.1640625" style="15" customWidth="1"/>
    <col min="4890" max="4890" width="11.83203125" style="15" customWidth="1"/>
    <col min="4891" max="4892" width="15.83203125" style="15" customWidth="1"/>
    <col min="4893" max="4893" width="21.5" style="15" customWidth="1"/>
    <col min="4894" max="4894" width="18.5" style="15" customWidth="1"/>
    <col min="4895" max="4895" width="15.83203125" style="15" customWidth="1"/>
    <col min="4896" max="4896" width="17" style="15" customWidth="1"/>
    <col min="4897" max="4897" width="15.83203125" style="15" customWidth="1"/>
    <col min="4898" max="4898" width="16.83203125" style="15" customWidth="1"/>
    <col min="4899" max="4899" width="14" style="15" customWidth="1"/>
    <col min="4900" max="4900" width="15.83203125" style="15" customWidth="1"/>
    <col min="4901" max="4901" width="12.1640625" style="15" customWidth="1"/>
    <col min="4902" max="4902" width="11" style="15" customWidth="1"/>
    <col min="4903" max="4903" width="12.83203125" style="15" customWidth="1"/>
    <col min="4904" max="4904" width="45.83203125" style="15" customWidth="1"/>
    <col min="4905" max="4905" width="30.5" style="15" customWidth="1"/>
    <col min="4906" max="4907" width="9.83203125" style="15" customWidth="1"/>
    <col min="4908" max="4908" width="8.5" style="15" bestFit="1" customWidth="1"/>
    <col min="4909" max="4909" width="14.83203125" style="15" bestFit="1" customWidth="1"/>
    <col min="4910" max="4910" width="13.1640625" style="15" bestFit="1" customWidth="1"/>
    <col min="4911" max="4911" width="18" style="15" bestFit="1" customWidth="1"/>
    <col min="4912" max="4912" width="23.5" style="15" bestFit="1" customWidth="1"/>
    <col min="4913" max="4913" width="26.83203125" style="15" customWidth="1"/>
    <col min="4914" max="4914" width="18.83203125" style="15" customWidth="1"/>
    <col min="4915" max="4916" width="19" style="15" customWidth="1"/>
    <col min="4917" max="4917" width="51.1640625" style="15" bestFit="1" customWidth="1"/>
    <col min="4918" max="4918" width="30.1640625" style="15" bestFit="1" customWidth="1"/>
    <col min="4919" max="4919" width="31.1640625" style="15" customWidth="1"/>
    <col min="4920" max="4920" width="14.83203125" style="15" bestFit="1" customWidth="1"/>
    <col min="4921" max="4921" width="11.83203125" style="15" bestFit="1" customWidth="1"/>
    <col min="4922" max="4922" width="14.1640625" style="15" bestFit="1" customWidth="1"/>
    <col min="4923" max="4923" width="16.5" style="15" bestFit="1" customWidth="1"/>
    <col min="4924" max="4925" width="31.5" style="15" bestFit="1" customWidth="1"/>
    <col min="4926" max="4926" width="7.6640625" style="15" bestFit="1" customWidth="1"/>
    <col min="4927" max="4929" width="7.6640625" style="15" customWidth="1"/>
    <col min="4930" max="4937" width="11.5" style="15" customWidth="1"/>
    <col min="4938" max="4938" width="15.83203125" style="15" customWidth="1"/>
    <col min="4939" max="5120" width="11.5" style="15"/>
    <col min="5121" max="5122" width="11.5" style="15" customWidth="1"/>
    <col min="5123" max="5123" width="8.1640625" style="15" customWidth="1"/>
    <col min="5124" max="5124" width="25.5" style="15" bestFit="1" customWidth="1"/>
    <col min="5125" max="5125" width="35.1640625" style="15" customWidth="1"/>
    <col min="5126" max="5126" width="15.83203125" style="15" customWidth="1"/>
    <col min="5127" max="5127" width="17.5" style="15" bestFit="1" customWidth="1"/>
    <col min="5128" max="5128" width="11.83203125" style="15" customWidth="1"/>
    <col min="5129" max="5129" width="17.1640625" style="15" customWidth="1"/>
    <col min="5130" max="5131" width="15.83203125" style="15" customWidth="1"/>
    <col min="5132" max="5132" width="17" style="15" customWidth="1"/>
    <col min="5133" max="5133" width="15.83203125" style="15" customWidth="1"/>
    <col min="5134" max="5134" width="11.83203125" style="15" customWidth="1"/>
    <col min="5135" max="5135" width="10" style="15" customWidth="1"/>
    <col min="5136" max="5136" width="11" style="15" bestFit="1" customWidth="1"/>
    <col min="5137" max="5137" width="15.83203125" style="15" bestFit="1" customWidth="1"/>
    <col min="5138" max="5143" width="15.83203125" style="15" customWidth="1"/>
    <col min="5144" max="5144" width="21.1640625" style="15" customWidth="1"/>
    <col min="5145" max="5145" width="17.1640625" style="15" customWidth="1"/>
    <col min="5146" max="5146" width="11.83203125" style="15" customWidth="1"/>
    <col min="5147" max="5148" width="15.83203125" style="15" customWidth="1"/>
    <col min="5149" max="5149" width="21.5" style="15" customWidth="1"/>
    <col min="5150" max="5150" width="18.5" style="15" customWidth="1"/>
    <col min="5151" max="5151" width="15.83203125" style="15" customWidth="1"/>
    <col min="5152" max="5152" width="17" style="15" customWidth="1"/>
    <col min="5153" max="5153" width="15.83203125" style="15" customWidth="1"/>
    <col min="5154" max="5154" width="16.83203125" style="15" customWidth="1"/>
    <col min="5155" max="5155" width="14" style="15" customWidth="1"/>
    <col min="5156" max="5156" width="15.83203125" style="15" customWidth="1"/>
    <col min="5157" max="5157" width="12.1640625" style="15" customWidth="1"/>
    <col min="5158" max="5158" width="11" style="15" customWidth="1"/>
    <col min="5159" max="5159" width="12.83203125" style="15" customWidth="1"/>
    <col min="5160" max="5160" width="45.83203125" style="15" customWidth="1"/>
    <col min="5161" max="5161" width="30.5" style="15" customWidth="1"/>
    <col min="5162" max="5163" width="9.83203125" style="15" customWidth="1"/>
    <col min="5164" max="5164" width="8.5" style="15" bestFit="1" customWidth="1"/>
    <col min="5165" max="5165" width="14.83203125" style="15" bestFit="1" customWidth="1"/>
    <col min="5166" max="5166" width="13.1640625" style="15" bestFit="1" customWidth="1"/>
    <col min="5167" max="5167" width="18" style="15" bestFit="1" customWidth="1"/>
    <col min="5168" max="5168" width="23.5" style="15" bestFit="1" customWidth="1"/>
    <col min="5169" max="5169" width="26.83203125" style="15" customWidth="1"/>
    <col min="5170" max="5170" width="18.83203125" style="15" customWidth="1"/>
    <col min="5171" max="5172" width="19" style="15" customWidth="1"/>
    <col min="5173" max="5173" width="51.1640625" style="15" bestFit="1" customWidth="1"/>
    <col min="5174" max="5174" width="30.1640625" style="15" bestFit="1" customWidth="1"/>
    <col min="5175" max="5175" width="31.1640625" style="15" customWidth="1"/>
    <col min="5176" max="5176" width="14.83203125" style="15" bestFit="1" customWidth="1"/>
    <col min="5177" max="5177" width="11.83203125" style="15" bestFit="1" customWidth="1"/>
    <col min="5178" max="5178" width="14.1640625" style="15" bestFit="1" customWidth="1"/>
    <col min="5179" max="5179" width="16.5" style="15" bestFit="1" customWidth="1"/>
    <col min="5180" max="5181" width="31.5" style="15" bestFit="1" customWidth="1"/>
    <col min="5182" max="5182" width="7.6640625" style="15" bestFit="1" customWidth="1"/>
    <col min="5183" max="5185" width="7.6640625" style="15" customWidth="1"/>
    <col min="5186" max="5193" width="11.5" style="15" customWidth="1"/>
    <col min="5194" max="5194" width="15.83203125" style="15" customWidth="1"/>
    <col min="5195" max="5376" width="11.5" style="15"/>
    <col min="5377" max="5378" width="11.5" style="15" customWidth="1"/>
    <col min="5379" max="5379" width="8.1640625" style="15" customWidth="1"/>
    <col min="5380" max="5380" width="25.5" style="15" bestFit="1" customWidth="1"/>
    <col min="5381" max="5381" width="35.1640625" style="15" customWidth="1"/>
    <col min="5382" max="5382" width="15.83203125" style="15" customWidth="1"/>
    <col min="5383" max="5383" width="17.5" style="15" bestFit="1" customWidth="1"/>
    <col min="5384" max="5384" width="11.83203125" style="15" customWidth="1"/>
    <col min="5385" max="5385" width="17.1640625" style="15" customWidth="1"/>
    <col min="5386" max="5387" width="15.83203125" style="15" customWidth="1"/>
    <col min="5388" max="5388" width="17" style="15" customWidth="1"/>
    <col min="5389" max="5389" width="15.83203125" style="15" customWidth="1"/>
    <col min="5390" max="5390" width="11.83203125" style="15" customWidth="1"/>
    <col min="5391" max="5391" width="10" style="15" customWidth="1"/>
    <col min="5392" max="5392" width="11" style="15" bestFit="1" customWidth="1"/>
    <col min="5393" max="5393" width="15.83203125" style="15" bestFit="1" customWidth="1"/>
    <col min="5394" max="5399" width="15.83203125" style="15" customWidth="1"/>
    <col min="5400" max="5400" width="21.1640625" style="15" customWidth="1"/>
    <col min="5401" max="5401" width="17.1640625" style="15" customWidth="1"/>
    <col min="5402" max="5402" width="11.83203125" style="15" customWidth="1"/>
    <col min="5403" max="5404" width="15.83203125" style="15" customWidth="1"/>
    <col min="5405" max="5405" width="21.5" style="15" customWidth="1"/>
    <col min="5406" max="5406" width="18.5" style="15" customWidth="1"/>
    <col min="5407" max="5407" width="15.83203125" style="15" customWidth="1"/>
    <col min="5408" max="5408" width="17" style="15" customWidth="1"/>
    <col min="5409" max="5409" width="15.83203125" style="15" customWidth="1"/>
    <col min="5410" max="5410" width="16.83203125" style="15" customWidth="1"/>
    <col min="5411" max="5411" width="14" style="15" customWidth="1"/>
    <col min="5412" max="5412" width="15.83203125" style="15" customWidth="1"/>
    <col min="5413" max="5413" width="12.1640625" style="15" customWidth="1"/>
    <col min="5414" max="5414" width="11" style="15" customWidth="1"/>
    <col min="5415" max="5415" width="12.83203125" style="15" customWidth="1"/>
    <col min="5416" max="5416" width="45.83203125" style="15" customWidth="1"/>
    <col min="5417" max="5417" width="30.5" style="15" customWidth="1"/>
    <col min="5418" max="5419" width="9.83203125" style="15" customWidth="1"/>
    <col min="5420" max="5420" width="8.5" style="15" bestFit="1" customWidth="1"/>
    <col min="5421" max="5421" width="14.83203125" style="15" bestFit="1" customWidth="1"/>
    <col min="5422" max="5422" width="13.1640625" style="15" bestFit="1" customWidth="1"/>
    <col min="5423" max="5423" width="18" style="15" bestFit="1" customWidth="1"/>
    <col min="5424" max="5424" width="23.5" style="15" bestFit="1" customWidth="1"/>
    <col min="5425" max="5425" width="26.83203125" style="15" customWidth="1"/>
    <col min="5426" max="5426" width="18.83203125" style="15" customWidth="1"/>
    <col min="5427" max="5428" width="19" style="15" customWidth="1"/>
    <col min="5429" max="5429" width="51.1640625" style="15" bestFit="1" customWidth="1"/>
    <col min="5430" max="5430" width="30.1640625" style="15" bestFit="1" customWidth="1"/>
    <col min="5431" max="5431" width="31.1640625" style="15" customWidth="1"/>
    <col min="5432" max="5432" width="14.83203125" style="15" bestFit="1" customWidth="1"/>
    <col min="5433" max="5433" width="11.83203125" style="15" bestFit="1" customWidth="1"/>
    <col min="5434" max="5434" width="14.1640625" style="15" bestFit="1" customWidth="1"/>
    <col min="5435" max="5435" width="16.5" style="15" bestFit="1" customWidth="1"/>
    <col min="5436" max="5437" width="31.5" style="15" bestFit="1" customWidth="1"/>
    <col min="5438" max="5438" width="7.6640625" style="15" bestFit="1" customWidth="1"/>
    <col min="5439" max="5441" width="7.6640625" style="15" customWidth="1"/>
    <col min="5442" max="5449" width="11.5" style="15" customWidth="1"/>
    <col min="5450" max="5450" width="15.83203125" style="15" customWidth="1"/>
    <col min="5451" max="5632" width="11.5" style="15"/>
    <col min="5633" max="5634" width="11.5" style="15" customWidth="1"/>
    <col min="5635" max="5635" width="8.1640625" style="15" customWidth="1"/>
    <col min="5636" max="5636" width="25.5" style="15" bestFit="1" customWidth="1"/>
    <col min="5637" max="5637" width="35.1640625" style="15" customWidth="1"/>
    <col min="5638" max="5638" width="15.83203125" style="15" customWidth="1"/>
    <col min="5639" max="5639" width="17.5" style="15" bestFit="1" customWidth="1"/>
    <col min="5640" max="5640" width="11.83203125" style="15" customWidth="1"/>
    <col min="5641" max="5641" width="17.1640625" style="15" customWidth="1"/>
    <col min="5642" max="5643" width="15.83203125" style="15" customWidth="1"/>
    <col min="5644" max="5644" width="17" style="15" customWidth="1"/>
    <col min="5645" max="5645" width="15.83203125" style="15" customWidth="1"/>
    <col min="5646" max="5646" width="11.83203125" style="15" customWidth="1"/>
    <col min="5647" max="5647" width="10" style="15" customWidth="1"/>
    <col min="5648" max="5648" width="11" style="15" bestFit="1" customWidth="1"/>
    <col min="5649" max="5649" width="15.83203125" style="15" bestFit="1" customWidth="1"/>
    <col min="5650" max="5655" width="15.83203125" style="15" customWidth="1"/>
    <col min="5656" max="5656" width="21.1640625" style="15" customWidth="1"/>
    <col min="5657" max="5657" width="17.1640625" style="15" customWidth="1"/>
    <col min="5658" max="5658" width="11.83203125" style="15" customWidth="1"/>
    <col min="5659" max="5660" width="15.83203125" style="15" customWidth="1"/>
    <col min="5661" max="5661" width="21.5" style="15" customWidth="1"/>
    <col min="5662" max="5662" width="18.5" style="15" customWidth="1"/>
    <col min="5663" max="5663" width="15.83203125" style="15" customWidth="1"/>
    <col min="5664" max="5664" width="17" style="15" customWidth="1"/>
    <col min="5665" max="5665" width="15.83203125" style="15" customWidth="1"/>
    <col min="5666" max="5666" width="16.83203125" style="15" customWidth="1"/>
    <col min="5667" max="5667" width="14" style="15" customWidth="1"/>
    <col min="5668" max="5668" width="15.83203125" style="15" customWidth="1"/>
    <col min="5669" max="5669" width="12.1640625" style="15" customWidth="1"/>
    <col min="5670" max="5670" width="11" style="15" customWidth="1"/>
    <col min="5671" max="5671" width="12.83203125" style="15" customWidth="1"/>
    <col min="5672" max="5672" width="45.83203125" style="15" customWidth="1"/>
    <col min="5673" max="5673" width="30.5" style="15" customWidth="1"/>
    <col min="5674" max="5675" width="9.83203125" style="15" customWidth="1"/>
    <col min="5676" max="5676" width="8.5" style="15" bestFit="1" customWidth="1"/>
    <col min="5677" max="5677" width="14.83203125" style="15" bestFit="1" customWidth="1"/>
    <col min="5678" max="5678" width="13.1640625" style="15" bestFit="1" customWidth="1"/>
    <col min="5679" max="5679" width="18" style="15" bestFit="1" customWidth="1"/>
    <col min="5680" max="5680" width="23.5" style="15" bestFit="1" customWidth="1"/>
    <col min="5681" max="5681" width="26.83203125" style="15" customWidth="1"/>
    <col min="5682" max="5682" width="18.83203125" style="15" customWidth="1"/>
    <col min="5683" max="5684" width="19" style="15" customWidth="1"/>
    <col min="5685" max="5685" width="51.1640625" style="15" bestFit="1" customWidth="1"/>
    <col min="5686" max="5686" width="30.1640625" style="15" bestFit="1" customWidth="1"/>
    <col min="5687" max="5687" width="31.1640625" style="15" customWidth="1"/>
    <col min="5688" max="5688" width="14.83203125" style="15" bestFit="1" customWidth="1"/>
    <col min="5689" max="5689" width="11.83203125" style="15" bestFit="1" customWidth="1"/>
    <col min="5690" max="5690" width="14.1640625" style="15" bestFit="1" customWidth="1"/>
    <col min="5691" max="5691" width="16.5" style="15" bestFit="1" customWidth="1"/>
    <col min="5692" max="5693" width="31.5" style="15" bestFit="1" customWidth="1"/>
    <col min="5694" max="5694" width="7.6640625" style="15" bestFit="1" customWidth="1"/>
    <col min="5695" max="5697" width="7.6640625" style="15" customWidth="1"/>
    <col min="5698" max="5705" width="11.5" style="15" customWidth="1"/>
    <col min="5706" max="5706" width="15.83203125" style="15" customWidth="1"/>
    <col min="5707" max="5888" width="11.5" style="15"/>
    <col min="5889" max="5890" width="11.5" style="15" customWidth="1"/>
    <col min="5891" max="5891" width="8.1640625" style="15" customWidth="1"/>
    <col min="5892" max="5892" width="25.5" style="15" bestFit="1" customWidth="1"/>
    <col min="5893" max="5893" width="35.1640625" style="15" customWidth="1"/>
    <col min="5894" max="5894" width="15.83203125" style="15" customWidth="1"/>
    <col min="5895" max="5895" width="17.5" style="15" bestFit="1" customWidth="1"/>
    <col min="5896" max="5896" width="11.83203125" style="15" customWidth="1"/>
    <col min="5897" max="5897" width="17.1640625" style="15" customWidth="1"/>
    <col min="5898" max="5899" width="15.83203125" style="15" customWidth="1"/>
    <col min="5900" max="5900" width="17" style="15" customWidth="1"/>
    <col min="5901" max="5901" width="15.83203125" style="15" customWidth="1"/>
    <col min="5902" max="5902" width="11.83203125" style="15" customWidth="1"/>
    <col min="5903" max="5903" width="10" style="15" customWidth="1"/>
    <col min="5904" max="5904" width="11" style="15" bestFit="1" customWidth="1"/>
    <col min="5905" max="5905" width="15.83203125" style="15" bestFit="1" customWidth="1"/>
    <col min="5906" max="5911" width="15.83203125" style="15" customWidth="1"/>
    <col min="5912" max="5912" width="21.1640625" style="15" customWidth="1"/>
    <col min="5913" max="5913" width="17.1640625" style="15" customWidth="1"/>
    <col min="5914" max="5914" width="11.83203125" style="15" customWidth="1"/>
    <col min="5915" max="5916" width="15.83203125" style="15" customWidth="1"/>
    <col min="5917" max="5917" width="21.5" style="15" customWidth="1"/>
    <col min="5918" max="5918" width="18.5" style="15" customWidth="1"/>
    <col min="5919" max="5919" width="15.83203125" style="15" customWidth="1"/>
    <col min="5920" max="5920" width="17" style="15" customWidth="1"/>
    <col min="5921" max="5921" width="15.83203125" style="15" customWidth="1"/>
    <col min="5922" max="5922" width="16.83203125" style="15" customWidth="1"/>
    <col min="5923" max="5923" width="14" style="15" customWidth="1"/>
    <col min="5924" max="5924" width="15.83203125" style="15" customWidth="1"/>
    <col min="5925" max="5925" width="12.1640625" style="15" customWidth="1"/>
    <col min="5926" max="5926" width="11" style="15" customWidth="1"/>
    <col min="5927" max="5927" width="12.83203125" style="15" customWidth="1"/>
    <col min="5928" max="5928" width="45.83203125" style="15" customWidth="1"/>
    <col min="5929" max="5929" width="30.5" style="15" customWidth="1"/>
    <col min="5930" max="5931" width="9.83203125" style="15" customWidth="1"/>
    <col min="5932" max="5932" width="8.5" style="15" bestFit="1" customWidth="1"/>
    <col min="5933" max="5933" width="14.83203125" style="15" bestFit="1" customWidth="1"/>
    <col min="5934" max="5934" width="13.1640625" style="15" bestFit="1" customWidth="1"/>
    <col min="5935" max="5935" width="18" style="15" bestFit="1" customWidth="1"/>
    <col min="5936" max="5936" width="23.5" style="15" bestFit="1" customWidth="1"/>
    <col min="5937" max="5937" width="26.83203125" style="15" customWidth="1"/>
    <col min="5938" max="5938" width="18.83203125" style="15" customWidth="1"/>
    <col min="5939" max="5940" width="19" style="15" customWidth="1"/>
    <col min="5941" max="5941" width="51.1640625" style="15" bestFit="1" customWidth="1"/>
    <col min="5942" max="5942" width="30.1640625" style="15" bestFit="1" customWidth="1"/>
    <col min="5943" max="5943" width="31.1640625" style="15" customWidth="1"/>
    <col min="5944" max="5944" width="14.83203125" style="15" bestFit="1" customWidth="1"/>
    <col min="5945" max="5945" width="11.83203125" style="15" bestFit="1" customWidth="1"/>
    <col min="5946" max="5946" width="14.1640625" style="15" bestFit="1" customWidth="1"/>
    <col min="5947" max="5947" width="16.5" style="15" bestFit="1" customWidth="1"/>
    <col min="5948" max="5949" width="31.5" style="15" bestFit="1" customWidth="1"/>
    <col min="5950" max="5950" width="7.6640625" style="15" bestFit="1" customWidth="1"/>
    <col min="5951" max="5953" width="7.6640625" style="15" customWidth="1"/>
    <col min="5954" max="5961" width="11.5" style="15" customWidth="1"/>
    <col min="5962" max="5962" width="15.83203125" style="15" customWidth="1"/>
    <col min="5963" max="6144" width="11.5" style="15"/>
    <col min="6145" max="6146" width="11.5" style="15" customWidth="1"/>
    <col min="6147" max="6147" width="8.1640625" style="15" customWidth="1"/>
    <col min="6148" max="6148" width="25.5" style="15" bestFit="1" customWidth="1"/>
    <col min="6149" max="6149" width="35.1640625" style="15" customWidth="1"/>
    <col min="6150" max="6150" width="15.83203125" style="15" customWidth="1"/>
    <col min="6151" max="6151" width="17.5" style="15" bestFit="1" customWidth="1"/>
    <col min="6152" max="6152" width="11.83203125" style="15" customWidth="1"/>
    <col min="6153" max="6153" width="17.1640625" style="15" customWidth="1"/>
    <col min="6154" max="6155" width="15.83203125" style="15" customWidth="1"/>
    <col min="6156" max="6156" width="17" style="15" customWidth="1"/>
    <col min="6157" max="6157" width="15.83203125" style="15" customWidth="1"/>
    <col min="6158" max="6158" width="11.83203125" style="15" customWidth="1"/>
    <col min="6159" max="6159" width="10" style="15" customWidth="1"/>
    <col min="6160" max="6160" width="11" style="15" bestFit="1" customWidth="1"/>
    <col min="6161" max="6161" width="15.83203125" style="15" bestFit="1" customWidth="1"/>
    <col min="6162" max="6167" width="15.83203125" style="15" customWidth="1"/>
    <col min="6168" max="6168" width="21.1640625" style="15" customWidth="1"/>
    <col min="6169" max="6169" width="17.1640625" style="15" customWidth="1"/>
    <col min="6170" max="6170" width="11.83203125" style="15" customWidth="1"/>
    <col min="6171" max="6172" width="15.83203125" style="15" customWidth="1"/>
    <col min="6173" max="6173" width="21.5" style="15" customWidth="1"/>
    <col min="6174" max="6174" width="18.5" style="15" customWidth="1"/>
    <col min="6175" max="6175" width="15.83203125" style="15" customWidth="1"/>
    <col min="6176" max="6176" width="17" style="15" customWidth="1"/>
    <col min="6177" max="6177" width="15.83203125" style="15" customWidth="1"/>
    <col min="6178" max="6178" width="16.83203125" style="15" customWidth="1"/>
    <col min="6179" max="6179" width="14" style="15" customWidth="1"/>
    <col min="6180" max="6180" width="15.83203125" style="15" customWidth="1"/>
    <col min="6181" max="6181" width="12.1640625" style="15" customWidth="1"/>
    <col min="6182" max="6182" width="11" style="15" customWidth="1"/>
    <col min="6183" max="6183" width="12.83203125" style="15" customWidth="1"/>
    <col min="6184" max="6184" width="45.83203125" style="15" customWidth="1"/>
    <col min="6185" max="6185" width="30.5" style="15" customWidth="1"/>
    <col min="6186" max="6187" width="9.83203125" style="15" customWidth="1"/>
    <col min="6188" max="6188" width="8.5" style="15" bestFit="1" customWidth="1"/>
    <col min="6189" max="6189" width="14.83203125" style="15" bestFit="1" customWidth="1"/>
    <col min="6190" max="6190" width="13.1640625" style="15" bestFit="1" customWidth="1"/>
    <col min="6191" max="6191" width="18" style="15" bestFit="1" customWidth="1"/>
    <col min="6192" max="6192" width="23.5" style="15" bestFit="1" customWidth="1"/>
    <col min="6193" max="6193" width="26.83203125" style="15" customWidth="1"/>
    <col min="6194" max="6194" width="18.83203125" style="15" customWidth="1"/>
    <col min="6195" max="6196" width="19" style="15" customWidth="1"/>
    <col min="6197" max="6197" width="51.1640625" style="15" bestFit="1" customWidth="1"/>
    <col min="6198" max="6198" width="30.1640625" style="15" bestFit="1" customWidth="1"/>
    <col min="6199" max="6199" width="31.1640625" style="15" customWidth="1"/>
    <col min="6200" max="6200" width="14.83203125" style="15" bestFit="1" customWidth="1"/>
    <col min="6201" max="6201" width="11.83203125" style="15" bestFit="1" customWidth="1"/>
    <col min="6202" max="6202" width="14.1640625" style="15" bestFit="1" customWidth="1"/>
    <col min="6203" max="6203" width="16.5" style="15" bestFit="1" customWidth="1"/>
    <col min="6204" max="6205" width="31.5" style="15" bestFit="1" customWidth="1"/>
    <col min="6206" max="6206" width="7.6640625" style="15" bestFit="1" customWidth="1"/>
    <col min="6207" max="6209" width="7.6640625" style="15" customWidth="1"/>
    <col min="6210" max="6217" width="11.5" style="15" customWidth="1"/>
    <col min="6218" max="6218" width="15.83203125" style="15" customWidth="1"/>
    <col min="6219" max="6400" width="11.5" style="15"/>
    <col min="6401" max="6402" width="11.5" style="15" customWidth="1"/>
    <col min="6403" max="6403" width="8.1640625" style="15" customWidth="1"/>
    <col min="6404" max="6404" width="25.5" style="15" bestFit="1" customWidth="1"/>
    <col min="6405" max="6405" width="35.1640625" style="15" customWidth="1"/>
    <col min="6406" max="6406" width="15.83203125" style="15" customWidth="1"/>
    <col min="6407" max="6407" width="17.5" style="15" bestFit="1" customWidth="1"/>
    <col min="6408" max="6408" width="11.83203125" style="15" customWidth="1"/>
    <col min="6409" max="6409" width="17.1640625" style="15" customWidth="1"/>
    <col min="6410" max="6411" width="15.83203125" style="15" customWidth="1"/>
    <col min="6412" max="6412" width="17" style="15" customWidth="1"/>
    <col min="6413" max="6413" width="15.83203125" style="15" customWidth="1"/>
    <col min="6414" max="6414" width="11.83203125" style="15" customWidth="1"/>
    <col min="6415" max="6415" width="10" style="15" customWidth="1"/>
    <col min="6416" max="6416" width="11" style="15" bestFit="1" customWidth="1"/>
    <col min="6417" max="6417" width="15.83203125" style="15" bestFit="1" customWidth="1"/>
    <col min="6418" max="6423" width="15.83203125" style="15" customWidth="1"/>
    <col min="6424" max="6424" width="21.1640625" style="15" customWidth="1"/>
    <col min="6425" max="6425" width="17.1640625" style="15" customWidth="1"/>
    <col min="6426" max="6426" width="11.83203125" style="15" customWidth="1"/>
    <col min="6427" max="6428" width="15.83203125" style="15" customWidth="1"/>
    <col min="6429" max="6429" width="21.5" style="15" customWidth="1"/>
    <col min="6430" max="6430" width="18.5" style="15" customWidth="1"/>
    <col min="6431" max="6431" width="15.83203125" style="15" customWidth="1"/>
    <col min="6432" max="6432" width="17" style="15" customWidth="1"/>
    <col min="6433" max="6433" width="15.83203125" style="15" customWidth="1"/>
    <col min="6434" max="6434" width="16.83203125" style="15" customWidth="1"/>
    <col min="6435" max="6435" width="14" style="15" customWidth="1"/>
    <col min="6436" max="6436" width="15.83203125" style="15" customWidth="1"/>
    <col min="6437" max="6437" width="12.1640625" style="15" customWidth="1"/>
    <col min="6438" max="6438" width="11" style="15" customWidth="1"/>
    <col min="6439" max="6439" width="12.83203125" style="15" customWidth="1"/>
    <col min="6440" max="6440" width="45.83203125" style="15" customWidth="1"/>
    <col min="6441" max="6441" width="30.5" style="15" customWidth="1"/>
    <col min="6442" max="6443" width="9.83203125" style="15" customWidth="1"/>
    <col min="6444" max="6444" width="8.5" style="15" bestFit="1" customWidth="1"/>
    <col min="6445" max="6445" width="14.83203125" style="15" bestFit="1" customWidth="1"/>
    <col min="6446" max="6446" width="13.1640625" style="15" bestFit="1" customWidth="1"/>
    <col min="6447" max="6447" width="18" style="15" bestFit="1" customWidth="1"/>
    <col min="6448" max="6448" width="23.5" style="15" bestFit="1" customWidth="1"/>
    <col min="6449" max="6449" width="26.83203125" style="15" customWidth="1"/>
    <col min="6450" max="6450" width="18.83203125" style="15" customWidth="1"/>
    <col min="6451" max="6452" width="19" style="15" customWidth="1"/>
    <col min="6453" max="6453" width="51.1640625" style="15" bestFit="1" customWidth="1"/>
    <col min="6454" max="6454" width="30.1640625" style="15" bestFit="1" customWidth="1"/>
    <col min="6455" max="6455" width="31.1640625" style="15" customWidth="1"/>
    <col min="6456" max="6456" width="14.83203125" style="15" bestFit="1" customWidth="1"/>
    <col min="6457" max="6457" width="11.83203125" style="15" bestFit="1" customWidth="1"/>
    <col min="6458" max="6458" width="14.1640625" style="15" bestFit="1" customWidth="1"/>
    <col min="6459" max="6459" width="16.5" style="15" bestFit="1" customWidth="1"/>
    <col min="6460" max="6461" width="31.5" style="15" bestFit="1" customWidth="1"/>
    <col min="6462" max="6462" width="7.6640625" style="15" bestFit="1" customWidth="1"/>
    <col min="6463" max="6465" width="7.6640625" style="15" customWidth="1"/>
    <col min="6466" max="6473" width="11.5" style="15" customWidth="1"/>
    <col min="6474" max="6474" width="15.83203125" style="15" customWidth="1"/>
    <col min="6475" max="6656" width="11.5" style="15"/>
    <col min="6657" max="6658" width="11.5" style="15" customWidth="1"/>
    <col min="6659" max="6659" width="8.1640625" style="15" customWidth="1"/>
    <col min="6660" max="6660" width="25.5" style="15" bestFit="1" customWidth="1"/>
    <col min="6661" max="6661" width="35.1640625" style="15" customWidth="1"/>
    <col min="6662" max="6662" width="15.83203125" style="15" customWidth="1"/>
    <col min="6663" max="6663" width="17.5" style="15" bestFit="1" customWidth="1"/>
    <col min="6664" max="6664" width="11.83203125" style="15" customWidth="1"/>
    <col min="6665" max="6665" width="17.1640625" style="15" customWidth="1"/>
    <col min="6666" max="6667" width="15.83203125" style="15" customWidth="1"/>
    <col min="6668" max="6668" width="17" style="15" customWidth="1"/>
    <col min="6669" max="6669" width="15.83203125" style="15" customWidth="1"/>
    <col min="6670" max="6670" width="11.83203125" style="15" customWidth="1"/>
    <col min="6671" max="6671" width="10" style="15" customWidth="1"/>
    <col min="6672" max="6672" width="11" style="15" bestFit="1" customWidth="1"/>
    <col min="6673" max="6673" width="15.83203125" style="15" bestFit="1" customWidth="1"/>
    <col min="6674" max="6679" width="15.83203125" style="15" customWidth="1"/>
    <col min="6680" max="6680" width="21.1640625" style="15" customWidth="1"/>
    <col min="6681" max="6681" width="17.1640625" style="15" customWidth="1"/>
    <col min="6682" max="6682" width="11.83203125" style="15" customWidth="1"/>
    <col min="6683" max="6684" width="15.83203125" style="15" customWidth="1"/>
    <col min="6685" max="6685" width="21.5" style="15" customWidth="1"/>
    <col min="6686" max="6686" width="18.5" style="15" customWidth="1"/>
    <col min="6687" max="6687" width="15.83203125" style="15" customWidth="1"/>
    <col min="6688" max="6688" width="17" style="15" customWidth="1"/>
    <col min="6689" max="6689" width="15.83203125" style="15" customWidth="1"/>
    <col min="6690" max="6690" width="16.83203125" style="15" customWidth="1"/>
    <col min="6691" max="6691" width="14" style="15" customWidth="1"/>
    <col min="6692" max="6692" width="15.83203125" style="15" customWidth="1"/>
    <col min="6693" max="6693" width="12.1640625" style="15" customWidth="1"/>
    <col min="6694" max="6694" width="11" style="15" customWidth="1"/>
    <col min="6695" max="6695" width="12.83203125" style="15" customWidth="1"/>
    <col min="6696" max="6696" width="45.83203125" style="15" customWidth="1"/>
    <col min="6697" max="6697" width="30.5" style="15" customWidth="1"/>
    <col min="6698" max="6699" width="9.83203125" style="15" customWidth="1"/>
    <col min="6700" max="6700" width="8.5" style="15" bestFit="1" customWidth="1"/>
    <col min="6701" max="6701" width="14.83203125" style="15" bestFit="1" customWidth="1"/>
    <col min="6702" max="6702" width="13.1640625" style="15" bestFit="1" customWidth="1"/>
    <col min="6703" max="6703" width="18" style="15" bestFit="1" customWidth="1"/>
    <col min="6704" max="6704" width="23.5" style="15" bestFit="1" customWidth="1"/>
    <col min="6705" max="6705" width="26.83203125" style="15" customWidth="1"/>
    <col min="6706" max="6706" width="18.83203125" style="15" customWidth="1"/>
    <col min="6707" max="6708" width="19" style="15" customWidth="1"/>
    <col min="6709" max="6709" width="51.1640625" style="15" bestFit="1" customWidth="1"/>
    <col min="6710" max="6710" width="30.1640625" style="15" bestFit="1" customWidth="1"/>
    <col min="6711" max="6711" width="31.1640625" style="15" customWidth="1"/>
    <col min="6712" max="6712" width="14.83203125" style="15" bestFit="1" customWidth="1"/>
    <col min="6713" max="6713" width="11.83203125" style="15" bestFit="1" customWidth="1"/>
    <col min="6714" max="6714" width="14.1640625" style="15" bestFit="1" customWidth="1"/>
    <col min="6715" max="6715" width="16.5" style="15" bestFit="1" customWidth="1"/>
    <col min="6716" max="6717" width="31.5" style="15" bestFit="1" customWidth="1"/>
    <col min="6718" max="6718" width="7.6640625" style="15" bestFit="1" customWidth="1"/>
    <col min="6719" max="6721" width="7.6640625" style="15" customWidth="1"/>
    <col min="6722" max="6729" width="11.5" style="15" customWidth="1"/>
    <col min="6730" max="6730" width="15.83203125" style="15" customWidth="1"/>
    <col min="6731" max="6912" width="11.5" style="15"/>
    <col min="6913" max="6914" width="11.5" style="15" customWidth="1"/>
    <col min="6915" max="6915" width="8.1640625" style="15" customWidth="1"/>
    <col min="6916" max="6916" width="25.5" style="15" bestFit="1" customWidth="1"/>
    <col min="6917" max="6917" width="35.1640625" style="15" customWidth="1"/>
    <col min="6918" max="6918" width="15.83203125" style="15" customWidth="1"/>
    <col min="6919" max="6919" width="17.5" style="15" bestFit="1" customWidth="1"/>
    <col min="6920" max="6920" width="11.83203125" style="15" customWidth="1"/>
    <col min="6921" max="6921" width="17.1640625" style="15" customWidth="1"/>
    <col min="6922" max="6923" width="15.83203125" style="15" customWidth="1"/>
    <col min="6924" max="6924" width="17" style="15" customWidth="1"/>
    <col min="6925" max="6925" width="15.83203125" style="15" customWidth="1"/>
    <col min="6926" max="6926" width="11.83203125" style="15" customWidth="1"/>
    <col min="6927" max="6927" width="10" style="15" customWidth="1"/>
    <col min="6928" max="6928" width="11" style="15" bestFit="1" customWidth="1"/>
    <col min="6929" max="6929" width="15.83203125" style="15" bestFit="1" customWidth="1"/>
    <col min="6930" max="6935" width="15.83203125" style="15" customWidth="1"/>
    <col min="6936" max="6936" width="21.1640625" style="15" customWidth="1"/>
    <col min="6937" max="6937" width="17.1640625" style="15" customWidth="1"/>
    <col min="6938" max="6938" width="11.83203125" style="15" customWidth="1"/>
    <col min="6939" max="6940" width="15.83203125" style="15" customWidth="1"/>
    <col min="6941" max="6941" width="21.5" style="15" customWidth="1"/>
    <col min="6942" max="6942" width="18.5" style="15" customWidth="1"/>
    <col min="6943" max="6943" width="15.83203125" style="15" customWidth="1"/>
    <col min="6944" max="6944" width="17" style="15" customWidth="1"/>
    <col min="6945" max="6945" width="15.83203125" style="15" customWidth="1"/>
    <col min="6946" max="6946" width="16.83203125" style="15" customWidth="1"/>
    <col min="6947" max="6947" width="14" style="15" customWidth="1"/>
    <col min="6948" max="6948" width="15.83203125" style="15" customWidth="1"/>
    <col min="6949" max="6949" width="12.1640625" style="15" customWidth="1"/>
    <col min="6950" max="6950" width="11" style="15" customWidth="1"/>
    <col min="6951" max="6951" width="12.83203125" style="15" customWidth="1"/>
    <col min="6952" max="6952" width="45.83203125" style="15" customWidth="1"/>
    <col min="6953" max="6953" width="30.5" style="15" customWidth="1"/>
    <col min="6954" max="6955" width="9.83203125" style="15" customWidth="1"/>
    <col min="6956" max="6956" width="8.5" style="15" bestFit="1" customWidth="1"/>
    <col min="6957" max="6957" width="14.83203125" style="15" bestFit="1" customWidth="1"/>
    <col min="6958" max="6958" width="13.1640625" style="15" bestFit="1" customWidth="1"/>
    <col min="6959" max="6959" width="18" style="15" bestFit="1" customWidth="1"/>
    <col min="6960" max="6960" width="23.5" style="15" bestFit="1" customWidth="1"/>
    <col min="6961" max="6961" width="26.83203125" style="15" customWidth="1"/>
    <col min="6962" max="6962" width="18.83203125" style="15" customWidth="1"/>
    <col min="6963" max="6964" width="19" style="15" customWidth="1"/>
    <col min="6965" max="6965" width="51.1640625" style="15" bestFit="1" customWidth="1"/>
    <col min="6966" max="6966" width="30.1640625" style="15" bestFit="1" customWidth="1"/>
    <col min="6967" max="6967" width="31.1640625" style="15" customWidth="1"/>
    <col min="6968" max="6968" width="14.83203125" style="15" bestFit="1" customWidth="1"/>
    <col min="6969" max="6969" width="11.83203125" style="15" bestFit="1" customWidth="1"/>
    <col min="6970" max="6970" width="14.1640625" style="15" bestFit="1" customWidth="1"/>
    <col min="6971" max="6971" width="16.5" style="15" bestFit="1" customWidth="1"/>
    <col min="6972" max="6973" width="31.5" style="15" bestFit="1" customWidth="1"/>
    <col min="6974" max="6974" width="7.6640625" style="15" bestFit="1" customWidth="1"/>
    <col min="6975" max="6977" width="7.6640625" style="15" customWidth="1"/>
    <col min="6978" max="6985" width="11.5" style="15" customWidth="1"/>
    <col min="6986" max="6986" width="15.83203125" style="15" customWidth="1"/>
    <col min="6987" max="7168" width="11.5" style="15"/>
    <col min="7169" max="7170" width="11.5" style="15" customWidth="1"/>
    <col min="7171" max="7171" width="8.1640625" style="15" customWidth="1"/>
    <col min="7172" max="7172" width="25.5" style="15" bestFit="1" customWidth="1"/>
    <col min="7173" max="7173" width="35.1640625" style="15" customWidth="1"/>
    <col min="7174" max="7174" width="15.83203125" style="15" customWidth="1"/>
    <col min="7175" max="7175" width="17.5" style="15" bestFit="1" customWidth="1"/>
    <col min="7176" max="7176" width="11.83203125" style="15" customWidth="1"/>
    <col min="7177" max="7177" width="17.1640625" style="15" customWidth="1"/>
    <col min="7178" max="7179" width="15.83203125" style="15" customWidth="1"/>
    <col min="7180" max="7180" width="17" style="15" customWidth="1"/>
    <col min="7181" max="7181" width="15.83203125" style="15" customWidth="1"/>
    <col min="7182" max="7182" width="11.83203125" style="15" customWidth="1"/>
    <col min="7183" max="7183" width="10" style="15" customWidth="1"/>
    <col min="7184" max="7184" width="11" style="15" bestFit="1" customWidth="1"/>
    <col min="7185" max="7185" width="15.83203125" style="15" bestFit="1" customWidth="1"/>
    <col min="7186" max="7191" width="15.83203125" style="15" customWidth="1"/>
    <col min="7192" max="7192" width="21.1640625" style="15" customWidth="1"/>
    <col min="7193" max="7193" width="17.1640625" style="15" customWidth="1"/>
    <col min="7194" max="7194" width="11.83203125" style="15" customWidth="1"/>
    <col min="7195" max="7196" width="15.83203125" style="15" customWidth="1"/>
    <col min="7197" max="7197" width="21.5" style="15" customWidth="1"/>
    <col min="7198" max="7198" width="18.5" style="15" customWidth="1"/>
    <col min="7199" max="7199" width="15.83203125" style="15" customWidth="1"/>
    <col min="7200" max="7200" width="17" style="15" customWidth="1"/>
    <col min="7201" max="7201" width="15.83203125" style="15" customWidth="1"/>
    <col min="7202" max="7202" width="16.83203125" style="15" customWidth="1"/>
    <col min="7203" max="7203" width="14" style="15" customWidth="1"/>
    <col min="7204" max="7204" width="15.83203125" style="15" customWidth="1"/>
    <col min="7205" max="7205" width="12.1640625" style="15" customWidth="1"/>
    <col min="7206" max="7206" width="11" style="15" customWidth="1"/>
    <col min="7207" max="7207" width="12.83203125" style="15" customWidth="1"/>
    <col min="7208" max="7208" width="45.83203125" style="15" customWidth="1"/>
    <col min="7209" max="7209" width="30.5" style="15" customWidth="1"/>
    <col min="7210" max="7211" width="9.83203125" style="15" customWidth="1"/>
    <col min="7212" max="7212" width="8.5" style="15" bestFit="1" customWidth="1"/>
    <col min="7213" max="7213" width="14.83203125" style="15" bestFit="1" customWidth="1"/>
    <col min="7214" max="7214" width="13.1640625" style="15" bestFit="1" customWidth="1"/>
    <col min="7215" max="7215" width="18" style="15" bestFit="1" customWidth="1"/>
    <col min="7216" max="7216" width="23.5" style="15" bestFit="1" customWidth="1"/>
    <col min="7217" max="7217" width="26.83203125" style="15" customWidth="1"/>
    <col min="7218" max="7218" width="18.83203125" style="15" customWidth="1"/>
    <col min="7219" max="7220" width="19" style="15" customWidth="1"/>
    <col min="7221" max="7221" width="51.1640625" style="15" bestFit="1" customWidth="1"/>
    <col min="7222" max="7222" width="30.1640625" style="15" bestFit="1" customWidth="1"/>
    <col min="7223" max="7223" width="31.1640625" style="15" customWidth="1"/>
    <col min="7224" max="7224" width="14.83203125" style="15" bestFit="1" customWidth="1"/>
    <col min="7225" max="7225" width="11.83203125" style="15" bestFit="1" customWidth="1"/>
    <col min="7226" max="7226" width="14.1640625" style="15" bestFit="1" customWidth="1"/>
    <col min="7227" max="7227" width="16.5" style="15" bestFit="1" customWidth="1"/>
    <col min="7228" max="7229" width="31.5" style="15" bestFit="1" customWidth="1"/>
    <col min="7230" max="7230" width="7.6640625" style="15" bestFit="1" customWidth="1"/>
    <col min="7231" max="7233" width="7.6640625" style="15" customWidth="1"/>
    <col min="7234" max="7241" width="11.5" style="15" customWidth="1"/>
    <col min="7242" max="7242" width="15.83203125" style="15" customWidth="1"/>
    <col min="7243" max="7424" width="11.5" style="15"/>
    <col min="7425" max="7426" width="11.5" style="15" customWidth="1"/>
    <col min="7427" max="7427" width="8.1640625" style="15" customWidth="1"/>
    <col min="7428" max="7428" width="25.5" style="15" bestFit="1" customWidth="1"/>
    <col min="7429" max="7429" width="35.1640625" style="15" customWidth="1"/>
    <col min="7430" max="7430" width="15.83203125" style="15" customWidth="1"/>
    <col min="7431" max="7431" width="17.5" style="15" bestFit="1" customWidth="1"/>
    <col min="7432" max="7432" width="11.83203125" style="15" customWidth="1"/>
    <col min="7433" max="7433" width="17.1640625" style="15" customWidth="1"/>
    <col min="7434" max="7435" width="15.83203125" style="15" customWidth="1"/>
    <col min="7436" max="7436" width="17" style="15" customWidth="1"/>
    <col min="7437" max="7437" width="15.83203125" style="15" customWidth="1"/>
    <col min="7438" max="7438" width="11.83203125" style="15" customWidth="1"/>
    <col min="7439" max="7439" width="10" style="15" customWidth="1"/>
    <col min="7440" max="7440" width="11" style="15" bestFit="1" customWidth="1"/>
    <col min="7441" max="7441" width="15.83203125" style="15" bestFit="1" customWidth="1"/>
    <col min="7442" max="7447" width="15.83203125" style="15" customWidth="1"/>
    <col min="7448" max="7448" width="21.1640625" style="15" customWidth="1"/>
    <col min="7449" max="7449" width="17.1640625" style="15" customWidth="1"/>
    <col min="7450" max="7450" width="11.83203125" style="15" customWidth="1"/>
    <col min="7451" max="7452" width="15.83203125" style="15" customWidth="1"/>
    <col min="7453" max="7453" width="21.5" style="15" customWidth="1"/>
    <col min="7454" max="7454" width="18.5" style="15" customWidth="1"/>
    <col min="7455" max="7455" width="15.83203125" style="15" customWidth="1"/>
    <col min="7456" max="7456" width="17" style="15" customWidth="1"/>
    <col min="7457" max="7457" width="15.83203125" style="15" customWidth="1"/>
    <col min="7458" max="7458" width="16.83203125" style="15" customWidth="1"/>
    <col min="7459" max="7459" width="14" style="15" customWidth="1"/>
    <col min="7460" max="7460" width="15.83203125" style="15" customWidth="1"/>
    <col min="7461" max="7461" width="12.1640625" style="15" customWidth="1"/>
    <col min="7462" max="7462" width="11" style="15" customWidth="1"/>
    <col min="7463" max="7463" width="12.83203125" style="15" customWidth="1"/>
    <col min="7464" max="7464" width="45.83203125" style="15" customWidth="1"/>
    <col min="7465" max="7465" width="30.5" style="15" customWidth="1"/>
    <col min="7466" max="7467" width="9.83203125" style="15" customWidth="1"/>
    <col min="7468" max="7468" width="8.5" style="15" bestFit="1" customWidth="1"/>
    <col min="7469" max="7469" width="14.83203125" style="15" bestFit="1" customWidth="1"/>
    <col min="7470" max="7470" width="13.1640625" style="15" bestFit="1" customWidth="1"/>
    <col min="7471" max="7471" width="18" style="15" bestFit="1" customWidth="1"/>
    <col min="7472" max="7472" width="23.5" style="15" bestFit="1" customWidth="1"/>
    <col min="7473" max="7473" width="26.83203125" style="15" customWidth="1"/>
    <col min="7474" max="7474" width="18.83203125" style="15" customWidth="1"/>
    <col min="7475" max="7476" width="19" style="15" customWidth="1"/>
    <col min="7477" max="7477" width="51.1640625" style="15" bestFit="1" customWidth="1"/>
    <col min="7478" max="7478" width="30.1640625" style="15" bestFit="1" customWidth="1"/>
    <col min="7479" max="7479" width="31.1640625" style="15" customWidth="1"/>
    <col min="7480" max="7480" width="14.83203125" style="15" bestFit="1" customWidth="1"/>
    <col min="7481" max="7481" width="11.83203125" style="15" bestFit="1" customWidth="1"/>
    <col min="7482" max="7482" width="14.1640625" style="15" bestFit="1" customWidth="1"/>
    <col min="7483" max="7483" width="16.5" style="15" bestFit="1" customWidth="1"/>
    <col min="7484" max="7485" width="31.5" style="15" bestFit="1" customWidth="1"/>
    <col min="7486" max="7486" width="7.6640625" style="15" bestFit="1" customWidth="1"/>
    <col min="7487" max="7489" width="7.6640625" style="15" customWidth="1"/>
    <col min="7490" max="7497" width="11.5" style="15" customWidth="1"/>
    <col min="7498" max="7498" width="15.83203125" style="15" customWidth="1"/>
    <col min="7499" max="7680" width="11.5" style="15"/>
    <col min="7681" max="7682" width="11.5" style="15" customWidth="1"/>
    <col min="7683" max="7683" width="8.1640625" style="15" customWidth="1"/>
    <col min="7684" max="7684" width="25.5" style="15" bestFit="1" customWidth="1"/>
    <col min="7685" max="7685" width="35.1640625" style="15" customWidth="1"/>
    <col min="7686" max="7686" width="15.83203125" style="15" customWidth="1"/>
    <col min="7687" max="7687" width="17.5" style="15" bestFit="1" customWidth="1"/>
    <col min="7688" max="7688" width="11.83203125" style="15" customWidth="1"/>
    <col min="7689" max="7689" width="17.1640625" style="15" customWidth="1"/>
    <col min="7690" max="7691" width="15.83203125" style="15" customWidth="1"/>
    <col min="7692" max="7692" width="17" style="15" customWidth="1"/>
    <col min="7693" max="7693" width="15.83203125" style="15" customWidth="1"/>
    <col min="7694" max="7694" width="11.83203125" style="15" customWidth="1"/>
    <col min="7695" max="7695" width="10" style="15" customWidth="1"/>
    <col min="7696" max="7696" width="11" style="15" bestFit="1" customWidth="1"/>
    <col min="7697" max="7697" width="15.83203125" style="15" bestFit="1" customWidth="1"/>
    <col min="7698" max="7703" width="15.83203125" style="15" customWidth="1"/>
    <col min="7704" max="7704" width="21.1640625" style="15" customWidth="1"/>
    <col min="7705" max="7705" width="17.1640625" style="15" customWidth="1"/>
    <col min="7706" max="7706" width="11.83203125" style="15" customWidth="1"/>
    <col min="7707" max="7708" width="15.83203125" style="15" customWidth="1"/>
    <col min="7709" max="7709" width="21.5" style="15" customWidth="1"/>
    <col min="7710" max="7710" width="18.5" style="15" customWidth="1"/>
    <col min="7711" max="7711" width="15.83203125" style="15" customWidth="1"/>
    <col min="7712" max="7712" width="17" style="15" customWidth="1"/>
    <col min="7713" max="7713" width="15.83203125" style="15" customWidth="1"/>
    <col min="7714" max="7714" width="16.83203125" style="15" customWidth="1"/>
    <col min="7715" max="7715" width="14" style="15" customWidth="1"/>
    <col min="7716" max="7716" width="15.83203125" style="15" customWidth="1"/>
    <col min="7717" max="7717" width="12.1640625" style="15" customWidth="1"/>
    <col min="7718" max="7718" width="11" style="15" customWidth="1"/>
    <col min="7719" max="7719" width="12.83203125" style="15" customWidth="1"/>
    <col min="7720" max="7720" width="45.83203125" style="15" customWidth="1"/>
    <col min="7721" max="7721" width="30.5" style="15" customWidth="1"/>
    <col min="7722" max="7723" width="9.83203125" style="15" customWidth="1"/>
    <col min="7724" max="7724" width="8.5" style="15" bestFit="1" customWidth="1"/>
    <col min="7725" max="7725" width="14.83203125" style="15" bestFit="1" customWidth="1"/>
    <col min="7726" max="7726" width="13.1640625" style="15" bestFit="1" customWidth="1"/>
    <col min="7727" max="7727" width="18" style="15" bestFit="1" customWidth="1"/>
    <col min="7728" max="7728" width="23.5" style="15" bestFit="1" customWidth="1"/>
    <col min="7729" max="7729" width="26.83203125" style="15" customWidth="1"/>
    <col min="7730" max="7730" width="18.83203125" style="15" customWidth="1"/>
    <col min="7731" max="7732" width="19" style="15" customWidth="1"/>
    <col min="7733" max="7733" width="51.1640625" style="15" bestFit="1" customWidth="1"/>
    <col min="7734" max="7734" width="30.1640625" style="15" bestFit="1" customWidth="1"/>
    <col min="7735" max="7735" width="31.1640625" style="15" customWidth="1"/>
    <col min="7736" max="7736" width="14.83203125" style="15" bestFit="1" customWidth="1"/>
    <col min="7737" max="7737" width="11.83203125" style="15" bestFit="1" customWidth="1"/>
    <col min="7738" max="7738" width="14.1640625" style="15" bestFit="1" customWidth="1"/>
    <col min="7739" max="7739" width="16.5" style="15" bestFit="1" customWidth="1"/>
    <col min="7740" max="7741" width="31.5" style="15" bestFit="1" customWidth="1"/>
    <col min="7742" max="7742" width="7.6640625" style="15" bestFit="1" customWidth="1"/>
    <col min="7743" max="7745" width="7.6640625" style="15" customWidth="1"/>
    <col min="7746" max="7753" width="11.5" style="15" customWidth="1"/>
    <col min="7754" max="7754" width="15.83203125" style="15" customWidth="1"/>
    <col min="7755" max="7936" width="11.5" style="15"/>
    <col min="7937" max="7938" width="11.5" style="15" customWidth="1"/>
    <col min="7939" max="7939" width="8.1640625" style="15" customWidth="1"/>
    <col min="7940" max="7940" width="25.5" style="15" bestFit="1" customWidth="1"/>
    <col min="7941" max="7941" width="35.1640625" style="15" customWidth="1"/>
    <col min="7942" max="7942" width="15.83203125" style="15" customWidth="1"/>
    <col min="7943" max="7943" width="17.5" style="15" bestFit="1" customWidth="1"/>
    <col min="7944" max="7944" width="11.83203125" style="15" customWidth="1"/>
    <col min="7945" max="7945" width="17.1640625" style="15" customWidth="1"/>
    <col min="7946" max="7947" width="15.83203125" style="15" customWidth="1"/>
    <col min="7948" max="7948" width="17" style="15" customWidth="1"/>
    <col min="7949" max="7949" width="15.83203125" style="15" customWidth="1"/>
    <col min="7950" max="7950" width="11.83203125" style="15" customWidth="1"/>
    <col min="7951" max="7951" width="10" style="15" customWidth="1"/>
    <col min="7952" max="7952" width="11" style="15" bestFit="1" customWidth="1"/>
    <col min="7953" max="7953" width="15.83203125" style="15" bestFit="1" customWidth="1"/>
    <col min="7954" max="7959" width="15.83203125" style="15" customWidth="1"/>
    <col min="7960" max="7960" width="21.1640625" style="15" customWidth="1"/>
    <col min="7961" max="7961" width="17.1640625" style="15" customWidth="1"/>
    <col min="7962" max="7962" width="11.83203125" style="15" customWidth="1"/>
    <col min="7963" max="7964" width="15.83203125" style="15" customWidth="1"/>
    <col min="7965" max="7965" width="21.5" style="15" customWidth="1"/>
    <col min="7966" max="7966" width="18.5" style="15" customWidth="1"/>
    <col min="7967" max="7967" width="15.83203125" style="15" customWidth="1"/>
    <col min="7968" max="7968" width="17" style="15" customWidth="1"/>
    <col min="7969" max="7969" width="15.83203125" style="15" customWidth="1"/>
    <col min="7970" max="7970" width="16.83203125" style="15" customWidth="1"/>
    <col min="7971" max="7971" width="14" style="15" customWidth="1"/>
    <col min="7972" max="7972" width="15.83203125" style="15" customWidth="1"/>
    <col min="7973" max="7973" width="12.1640625" style="15" customWidth="1"/>
    <col min="7974" max="7974" width="11" style="15" customWidth="1"/>
    <col min="7975" max="7975" width="12.83203125" style="15" customWidth="1"/>
    <col min="7976" max="7976" width="45.83203125" style="15" customWidth="1"/>
    <col min="7977" max="7977" width="30.5" style="15" customWidth="1"/>
    <col min="7978" max="7979" width="9.83203125" style="15" customWidth="1"/>
    <col min="7980" max="7980" width="8.5" style="15" bestFit="1" customWidth="1"/>
    <col min="7981" max="7981" width="14.83203125" style="15" bestFit="1" customWidth="1"/>
    <col min="7982" max="7982" width="13.1640625" style="15" bestFit="1" customWidth="1"/>
    <col min="7983" max="7983" width="18" style="15" bestFit="1" customWidth="1"/>
    <col min="7984" max="7984" width="23.5" style="15" bestFit="1" customWidth="1"/>
    <col min="7985" max="7985" width="26.83203125" style="15" customWidth="1"/>
    <col min="7986" max="7986" width="18.83203125" style="15" customWidth="1"/>
    <col min="7987" max="7988" width="19" style="15" customWidth="1"/>
    <col min="7989" max="7989" width="51.1640625" style="15" bestFit="1" customWidth="1"/>
    <col min="7990" max="7990" width="30.1640625" style="15" bestFit="1" customWidth="1"/>
    <col min="7991" max="7991" width="31.1640625" style="15" customWidth="1"/>
    <col min="7992" max="7992" width="14.83203125" style="15" bestFit="1" customWidth="1"/>
    <col min="7993" max="7993" width="11.83203125" style="15" bestFit="1" customWidth="1"/>
    <col min="7994" max="7994" width="14.1640625" style="15" bestFit="1" customWidth="1"/>
    <col min="7995" max="7995" width="16.5" style="15" bestFit="1" customWidth="1"/>
    <col min="7996" max="7997" width="31.5" style="15" bestFit="1" customWidth="1"/>
    <col min="7998" max="7998" width="7.6640625" style="15" bestFit="1" customWidth="1"/>
    <col min="7999" max="8001" width="7.6640625" style="15" customWidth="1"/>
    <col min="8002" max="8009" width="11.5" style="15" customWidth="1"/>
    <col min="8010" max="8010" width="15.83203125" style="15" customWidth="1"/>
    <col min="8011" max="8192" width="11.5" style="15"/>
    <col min="8193" max="8194" width="11.5" style="15" customWidth="1"/>
    <col min="8195" max="8195" width="8.1640625" style="15" customWidth="1"/>
    <col min="8196" max="8196" width="25.5" style="15" bestFit="1" customWidth="1"/>
    <col min="8197" max="8197" width="35.1640625" style="15" customWidth="1"/>
    <col min="8198" max="8198" width="15.83203125" style="15" customWidth="1"/>
    <col min="8199" max="8199" width="17.5" style="15" bestFit="1" customWidth="1"/>
    <col min="8200" max="8200" width="11.83203125" style="15" customWidth="1"/>
    <col min="8201" max="8201" width="17.1640625" style="15" customWidth="1"/>
    <col min="8202" max="8203" width="15.83203125" style="15" customWidth="1"/>
    <col min="8204" max="8204" width="17" style="15" customWidth="1"/>
    <col min="8205" max="8205" width="15.83203125" style="15" customWidth="1"/>
    <col min="8206" max="8206" width="11.83203125" style="15" customWidth="1"/>
    <col min="8207" max="8207" width="10" style="15" customWidth="1"/>
    <col min="8208" max="8208" width="11" style="15" bestFit="1" customWidth="1"/>
    <col min="8209" max="8209" width="15.83203125" style="15" bestFit="1" customWidth="1"/>
    <col min="8210" max="8215" width="15.83203125" style="15" customWidth="1"/>
    <col min="8216" max="8216" width="21.1640625" style="15" customWidth="1"/>
    <col min="8217" max="8217" width="17.1640625" style="15" customWidth="1"/>
    <col min="8218" max="8218" width="11.83203125" style="15" customWidth="1"/>
    <col min="8219" max="8220" width="15.83203125" style="15" customWidth="1"/>
    <col min="8221" max="8221" width="21.5" style="15" customWidth="1"/>
    <col min="8222" max="8222" width="18.5" style="15" customWidth="1"/>
    <col min="8223" max="8223" width="15.83203125" style="15" customWidth="1"/>
    <col min="8224" max="8224" width="17" style="15" customWidth="1"/>
    <col min="8225" max="8225" width="15.83203125" style="15" customWidth="1"/>
    <col min="8226" max="8226" width="16.83203125" style="15" customWidth="1"/>
    <col min="8227" max="8227" width="14" style="15" customWidth="1"/>
    <col min="8228" max="8228" width="15.83203125" style="15" customWidth="1"/>
    <col min="8229" max="8229" width="12.1640625" style="15" customWidth="1"/>
    <col min="8230" max="8230" width="11" style="15" customWidth="1"/>
    <col min="8231" max="8231" width="12.83203125" style="15" customWidth="1"/>
    <col min="8232" max="8232" width="45.83203125" style="15" customWidth="1"/>
    <col min="8233" max="8233" width="30.5" style="15" customWidth="1"/>
    <col min="8234" max="8235" width="9.83203125" style="15" customWidth="1"/>
    <col min="8236" max="8236" width="8.5" style="15" bestFit="1" customWidth="1"/>
    <col min="8237" max="8237" width="14.83203125" style="15" bestFit="1" customWidth="1"/>
    <col min="8238" max="8238" width="13.1640625" style="15" bestFit="1" customWidth="1"/>
    <col min="8239" max="8239" width="18" style="15" bestFit="1" customWidth="1"/>
    <col min="8240" max="8240" width="23.5" style="15" bestFit="1" customWidth="1"/>
    <col min="8241" max="8241" width="26.83203125" style="15" customWidth="1"/>
    <col min="8242" max="8242" width="18.83203125" style="15" customWidth="1"/>
    <col min="8243" max="8244" width="19" style="15" customWidth="1"/>
    <col min="8245" max="8245" width="51.1640625" style="15" bestFit="1" customWidth="1"/>
    <col min="8246" max="8246" width="30.1640625" style="15" bestFit="1" customWidth="1"/>
    <col min="8247" max="8247" width="31.1640625" style="15" customWidth="1"/>
    <col min="8248" max="8248" width="14.83203125" style="15" bestFit="1" customWidth="1"/>
    <col min="8249" max="8249" width="11.83203125" style="15" bestFit="1" customWidth="1"/>
    <col min="8250" max="8250" width="14.1640625" style="15" bestFit="1" customWidth="1"/>
    <col min="8251" max="8251" width="16.5" style="15" bestFit="1" customWidth="1"/>
    <col min="8252" max="8253" width="31.5" style="15" bestFit="1" customWidth="1"/>
    <col min="8254" max="8254" width="7.6640625" style="15" bestFit="1" customWidth="1"/>
    <col min="8255" max="8257" width="7.6640625" style="15" customWidth="1"/>
    <col min="8258" max="8265" width="11.5" style="15" customWidth="1"/>
    <col min="8266" max="8266" width="15.83203125" style="15" customWidth="1"/>
    <col min="8267" max="8448" width="11.5" style="15"/>
    <col min="8449" max="8450" width="11.5" style="15" customWidth="1"/>
    <col min="8451" max="8451" width="8.1640625" style="15" customWidth="1"/>
    <col min="8452" max="8452" width="25.5" style="15" bestFit="1" customWidth="1"/>
    <col min="8453" max="8453" width="35.1640625" style="15" customWidth="1"/>
    <col min="8454" max="8454" width="15.83203125" style="15" customWidth="1"/>
    <col min="8455" max="8455" width="17.5" style="15" bestFit="1" customWidth="1"/>
    <col min="8456" max="8456" width="11.83203125" style="15" customWidth="1"/>
    <col min="8457" max="8457" width="17.1640625" style="15" customWidth="1"/>
    <col min="8458" max="8459" width="15.83203125" style="15" customWidth="1"/>
    <col min="8460" max="8460" width="17" style="15" customWidth="1"/>
    <col min="8461" max="8461" width="15.83203125" style="15" customWidth="1"/>
    <col min="8462" max="8462" width="11.83203125" style="15" customWidth="1"/>
    <col min="8463" max="8463" width="10" style="15" customWidth="1"/>
    <col min="8464" max="8464" width="11" style="15" bestFit="1" customWidth="1"/>
    <col min="8465" max="8465" width="15.83203125" style="15" bestFit="1" customWidth="1"/>
    <col min="8466" max="8471" width="15.83203125" style="15" customWidth="1"/>
    <col min="8472" max="8472" width="21.1640625" style="15" customWidth="1"/>
    <col min="8473" max="8473" width="17.1640625" style="15" customWidth="1"/>
    <col min="8474" max="8474" width="11.83203125" style="15" customWidth="1"/>
    <col min="8475" max="8476" width="15.83203125" style="15" customWidth="1"/>
    <col min="8477" max="8477" width="21.5" style="15" customWidth="1"/>
    <col min="8478" max="8478" width="18.5" style="15" customWidth="1"/>
    <col min="8479" max="8479" width="15.83203125" style="15" customWidth="1"/>
    <col min="8480" max="8480" width="17" style="15" customWidth="1"/>
    <col min="8481" max="8481" width="15.83203125" style="15" customWidth="1"/>
    <col min="8482" max="8482" width="16.83203125" style="15" customWidth="1"/>
    <col min="8483" max="8483" width="14" style="15" customWidth="1"/>
    <col min="8484" max="8484" width="15.83203125" style="15" customWidth="1"/>
    <col min="8485" max="8485" width="12.1640625" style="15" customWidth="1"/>
    <col min="8486" max="8486" width="11" style="15" customWidth="1"/>
    <col min="8487" max="8487" width="12.83203125" style="15" customWidth="1"/>
    <col min="8488" max="8488" width="45.83203125" style="15" customWidth="1"/>
    <col min="8489" max="8489" width="30.5" style="15" customWidth="1"/>
    <col min="8490" max="8491" width="9.83203125" style="15" customWidth="1"/>
    <col min="8492" max="8492" width="8.5" style="15" bestFit="1" customWidth="1"/>
    <col min="8493" max="8493" width="14.83203125" style="15" bestFit="1" customWidth="1"/>
    <col min="8494" max="8494" width="13.1640625" style="15" bestFit="1" customWidth="1"/>
    <col min="8495" max="8495" width="18" style="15" bestFit="1" customWidth="1"/>
    <col min="8496" max="8496" width="23.5" style="15" bestFit="1" customWidth="1"/>
    <col min="8497" max="8497" width="26.83203125" style="15" customWidth="1"/>
    <col min="8498" max="8498" width="18.83203125" style="15" customWidth="1"/>
    <col min="8499" max="8500" width="19" style="15" customWidth="1"/>
    <col min="8501" max="8501" width="51.1640625" style="15" bestFit="1" customWidth="1"/>
    <col min="8502" max="8502" width="30.1640625" style="15" bestFit="1" customWidth="1"/>
    <col min="8503" max="8503" width="31.1640625" style="15" customWidth="1"/>
    <col min="8504" max="8504" width="14.83203125" style="15" bestFit="1" customWidth="1"/>
    <col min="8505" max="8505" width="11.83203125" style="15" bestFit="1" customWidth="1"/>
    <col min="8506" max="8506" width="14.1640625" style="15" bestFit="1" customWidth="1"/>
    <col min="8507" max="8507" width="16.5" style="15" bestFit="1" customWidth="1"/>
    <col min="8508" max="8509" width="31.5" style="15" bestFit="1" customWidth="1"/>
    <col min="8510" max="8510" width="7.6640625" style="15" bestFit="1" customWidth="1"/>
    <col min="8511" max="8513" width="7.6640625" style="15" customWidth="1"/>
    <col min="8514" max="8521" width="11.5" style="15" customWidth="1"/>
    <col min="8522" max="8522" width="15.83203125" style="15" customWidth="1"/>
    <col min="8523" max="8704" width="11.5" style="15"/>
    <col min="8705" max="8706" width="11.5" style="15" customWidth="1"/>
    <col min="8707" max="8707" width="8.1640625" style="15" customWidth="1"/>
    <col min="8708" max="8708" width="25.5" style="15" bestFit="1" customWidth="1"/>
    <col min="8709" max="8709" width="35.1640625" style="15" customWidth="1"/>
    <col min="8710" max="8710" width="15.83203125" style="15" customWidth="1"/>
    <col min="8711" max="8711" width="17.5" style="15" bestFit="1" customWidth="1"/>
    <col min="8712" max="8712" width="11.83203125" style="15" customWidth="1"/>
    <col min="8713" max="8713" width="17.1640625" style="15" customWidth="1"/>
    <col min="8714" max="8715" width="15.83203125" style="15" customWidth="1"/>
    <col min="8716" max="8716" width="17" style="15" customWidth="1"/>
    <col min="8717" max="8717" width="15.83203125" style="15" customWidth="1"/>
    <col min="8718" max="8718" width="11.83203125" style="15" customWidth="1"/>
    <col min="8719" max="8719" width="10" style="15" customWidth="1"/>
    <col min="8720" max="8720" width="11" style="15" bestFit="1" customWidth="1"/>
    <col min="8721" max="8721" width="15.83203125" style="15" bestFit="1" customWidth="1"/>
    <col min="8722" max="8727" width="15.83203125" style="15" customWidth="1"/>
    <col min="8728" max="8728" width="21.1640625" style="15" customWidth="1"/>
    <col min="8729" max="8729" width="17.1640625" style="15" customWidth="1"/>
    <col min="8730" max="8730" width="11.83203125" style="15" customWidth="1"/>
    <col min="8731" max="8732" width="15.83203125" style="15" customWidth="1"/>
    <col min="8733" max="8733" width="21.5" style="15" customWidth="1"/>
    <col min="8734" max="8734" width="18.5" style="15" customWidth="1"/>
    <col min="8735" max="8735" width="15.83203125" style="15" customWidth="1"/>
    <col min="8736" max="8736" width="17" style="15" customWidth="1"/>
    <col min="8737" max="8737" width="15.83203125" style="15" customWidth="1"/>
    <col min="8738" max="8738" width="16.83203125" style="15" customWidth="1"/>
    <col min="8739" max="8739" width="14" style="15" customWidth="1"/>
    <col min="8740" max="8740" width="15.83203125" style="15" customWidth="1"/>
    <col min="8741" max="8741" width="12.1640625" style="15" customWidth="1"/>
    <col min="8742" max="8742" width="11" style="15" customWidth="1"/>
    <col min="8743" max="8743" width="12.83203125" style="15" customWidth="1"/>
    <col min="8744" max="8744" width="45.83203125" style="15" customWidth="1"/>
    <col min="8745" max="8745" width="30.5" style="15" customWidth="1"/>
    <col min="8746" max="8747" width="9.83203125" style="15" customWidth="1"/>
    <col min="8748" max="8748" width="8.5" style="15" bestFit="1" customWidth="1"/>
    <col min="8749" max="8749" width="14.83203125" style="15" bestFit="1" customWidth="1"/>
    <col min="8750" max="8750" width="13.1640625" style="15" bestFit="1" customWidth="1"/>
    <col min="8751" max="8751" width="18" style="15" bestFit="1" customWidth="1"/>
    <col min="8752" max="8752" width="23.5" style="15" bestFit="1" customWidth="1"/>
    <col min="8753" max="8753" width="26.83203125" style="15" customWidth="1"/>
    <col min="8754" max="8754" width="18.83203125" style="15" customWidth="1"/>
    <col min="8755" max="8756" width="19" style="15" customWidth="1"/>
    <col min="8757" max="8757" width="51.1640625" style="15" bestFit="1" customWidth="1"/>
    <col min="8758" max="8758" width="30.1640625" style="15" bestFit="1" customWidth="1"/>
    <col min="8759" max="8759" width="31.1640625" style="15" customWidth="1"/>
    <col min="8760" max="8760" width="14.83203125" style="15" bestFit="1" customWidth="1"/>
    <col min="8761" max="8761" width="11.83203125" style="15" bestFit="1" customWidth="1"/>
    <col min="8762" max="8762" width="14.1640625" style="15" bestFit="1" customWidth="1"/>
    <col min="8763" max="8763" width="16.5" style="15" bestFit="1" customWidth="1"/>
    <col min="8764" max="8765" width="31.5" style="15" bestFit="1" customWidth="1"/>
    <col min="8766" max="8766" width="7.6640625" style="15" bestFit="1" customWidth="1"/>
    <col min="8767" max="8769" width="7.6640625" style="15" customWidth="1"/>
    <col min="8770" max="8777" width="11.5" style="15" customWidth="1"/>
    <col min="8778" max="8778" width="15.83203125" style="15" customWidth="1"/>
    <col min="8779" max="8960" width="11.5" style="15"/>
    <col min="8961" max="8962" width="11.5" style="15" customWidth="1"/>
    <col min="8963" max="8963" width="8.1640625" style="15" customWidth="1"/>
    <col min="8964" max="8964" width="25.5" style="15" bestFit="1" customWidth="1"/>
    <col min="8965" max="8965" width="35.1640625" style="15" customWidth="1"/>
    <col min="8966" max="8966" width="15.83203125" style="15" customWidth="1"/>
    <col min="8967" max="8967" width="17.5" style="15" bestFit="1" customWidth="1"/>
    <col min="8968" max="8968" width="11.83203125" style="15" customWidth="1"/>
    <col min="8969" max="8969" width="17.1640625" style="15" customWidth="1"/>
    <col min="8970" max="8971" width="15.83203125" style="15" customWidth="1"/>
    <col min="8972" max="8972" width="17" style="15" customWidth="1"/>
    <col min="8973" max="8973" width="15.83203125" style="15" customWidth="1"/>
    <col min="8974" max="8974" width="11.83203125" style="15" customWidth="1"/>
    <col min="8975" max="8975" width="10" style="15" customWidth="1"/>
    <col min="8976" max="8976" width="11" style="15" bestFit="1" customWidth="1"/>
    <col min="8977" max="8977" width="15.83203125" style="15" bestFit="1" customWidth="1"/>
    <col min="8978" max="8983" width="15.83203125" style="15" customWidth="1"/>
    <col min="8984" max="8984" width="21.1640625" style="15" customWidth="1"/>
    <col min="8985" max="8985" width="17.1640625" style="15" customWidth="1"/>
    <col min="8986" max="8986" width="11.83203125" style="15" customWidth="1"/>
    <col min="8987" max="8988" width="15.83203125" style="15" customWidth="1"/>
    <col min="8989" max="8989" width="21.5" style="15" customWidth="1"/>
    <col min="8990" max="8990" width="18.5" style="15" customWidth="1"/>
    <col min="8991" max="8991" width="15.83203125" style="15" customWidth="1"/>
    <col min="8992" max="8992" width="17" style="15" customWidth="1"/>
    <col min="8993" max="8993" width="15.83203125" style="15" customWidth="1"/>
    <col min="8994" max="8994" width="16.83203125" style="15" customWidth="1"/>
    <col min="8995" max="8995" width="14" style="15" customWidth="1"/>
    <col min="8996" max="8996" width="15.83203125" style="15" customWidth="1"/>
    <col min="8997" max="8997" width="12.1640625" style="15" customWidth="1"/>
    <col min="8998" max="8998" width="11" style="15" customWidth="1"/>
    <col min="8999" max="8999" width="12.83203125" style="15" customWidth="1"/>
    <col min="9000" max="9000" width="45.83203125" style="15" customWidth="1"/>
    <col min="9001" max="9001" width="30.5" style="15" customWidth="1"/>
    <col min="9002" max="9003" width="9.83203125" style="15" customWidth="1"/>
    <col min="9004" max="9004" width="8.5" style="15" bestFit="1" customWidth="1"/>
    <col min="9005" max="9005" width="14.83203125" style="15" bestFit="1" customWidth="1"/>
    <col min="9006" max="9006" width="13.1640625" style="15" bestFit="1" customWidth="1"/>
    <col min="9007" max="9007" width="18" style="15" bestFit="1" customWidth="1"/>
    <col min="9008" max="9008" width="23.5" style="15" bestFit="1" customWidth="1"/>
    <col min="9009" max="9009" width="26.83203125" style="15" customWidth="1"/>
    <col min="9010" max="9010" width="18.83203125" style="15" customWidth="1"/>
    <col min="9011" max="9012" width="19" style="15" customWidth="1"/>
    <col min="9013" max="9013" width="51.1640625" style="15" bestFit="1" customWidth="1"/>
    <col min="9014" max="9014" width="30.1640625" style="15" bestFit="1" customWidth="1"/>
    <col min="9015" max="9015" width="31.1640625" style="15" customWidth="1"/>
    <col min="9016" max="9016" width="14.83203125" style="15" bestFit="1" customWidth="1"/>
    <col min="9017" max="9017" width="11.83203125" style="15" bestFit="1" customWidth="1"/>
    <col min="9018" max="9018" width="14.1640625" style="15" bestFit="1" customWidth="1"/>
    <col min="9019" max="9019" width="16.5" style="15" bestFit="1" customWidth="1"/>
    <col min="9020" max="9021" width="31.5" style="15" bestFit="1" customWidth="1"/>
    <col min="9022" max="9022" width="7.6640625" style="15" bestFit="1" customWidth="1"/>
    <col min="9023" max="9025" width="7.6640625" style="15" customWidth="1"/>
    <col min="9026" max="9033" width="11.5" style="15" customWidth="1"/>
    <col min="9034" max="9034" width="15.83203125" style="15" customWidth="1"/>
    <col min="9035" max="9216" width="11.5" style="15"/>
    <col min="9217" max="9218" width="11.5" style="15" customWidth="1"/>
    <col min="9219" max="9219" width="8.1640625" style="15" customWidth="1"/>
    <col min="9220" max="9220" width="25.5" style="15" bestFit="1" customWidth="1"/>
    <col min="9221" max="9221" width="35.1640625" style="15" customWidth="1"/>
    <col min="9222" max="9222" width="15.83203125" style="15" customWidth="1"/>
    <col min="9223" max="9223" width="17.5" style="15" bestFit="1" customWidth="1"/>
    <col min="9224" max="9224" width="11.83203125" style="15" customWidth="1"/>
    <col min="9225" max="9225" width="17.1640625" style="15" customWidth="1"/>
    <col min="9226" max="9227" width="15.83203125" style="15" customWidth="1"/>
    <col min="9228" max="9228" width="17" style="15" customWidth="1"/>
    <col min="9229" max="9229" width="15.83203125" style="15" customWidth="1"/>
    <col min="9230" max="9230" width="11.83203125" style="15" customWidth="1"/>
    <col min="9231" max="9231" width="10" style="15" customWidth="1"/>
    <col min="9232" max="9232" width="11" style="15" bestFit="1" customWidth="1"/>
    <col min="9233" max="9233" width="15.83203125" style="15" bestFit="1" customWidth="1"/>
    <col min="9234" max="9239" width="15.83203125" style="15" customWidth="1"/>
    <col min="9240" max="9240" width="21.1640625" style="15" customWidth="1"/>
    <col min="9241" max="9241" width="17.1640625" style="15" customWidth="1"/>
    <col min="9242" max="9242" width="11.83203125" style="15" customWidth="1"/>
    <col min="9243" max="9244" width="15.83203125" style="15" customWidth="1"/>
    <col min="9245" max="9245" width="21.5" style="15" customWidth="1"/>
    <col min="9246" max="9246" width="18.5" style="15" customWidth="1"/>
    <col min="9247" max="9247" width="15.83203125" style="15" customWidth="1"/>
    <col min="9248" max="9248" width="17" style="15" customWidth="1"/>
    <col min="9249" max="9249" width="15.83203125" style="15" customWidth="1"/>
    <col min="9250" max="9250" width="16.83203125" style="15" customWidth="1"/>
    <col min="9251" max="9251" width="14" style="15" customWidth="1"/>
    <col min="9252" max="9252" width="15.83203125" style="15" customWidth="1"/>
    <col min="9253" max="9253" width="12.1640625" style="15" customWidth="1"/>
    <col min="9254" max="9254" width="11" style="15" customWidth="1"/>
    <col min="9255" max="9255" width="12.83203125" style="15" customWidth="1"/>
    <col min="9256" max="9256" width="45.83203125" style="15" customWidth="1"/>
    <col min="9257" max="9257" width="30.5" style="15" customWidth="1"/>
    <col min="9258" max="9259" width="9.83203125" style="15" customWidth="1"/>
    <col min="9260" max="9260" width="8.5" style="15" bestFit="1" customWidth="1"/>
    <col min="9261" max="9261" width="14.83203125" style="15" bestFit="1" customWidth="1"/>
    <col min="9262" max="9262" width="13.1640625" style="15" bestFit="1" customWidth="1"/>
    <col min="9263" max="9263" width="18" style="15" bestFit="1" customWidth="1"/>
    <col min="9264" max="9264" width="23.5" style="15" bestFit="1" customWidth="1"/>
    <col min="9265" max="9265" width="26.83203125" style="15" customWidth="1"/>
    <col min="9266" max="9266" width="18.83203125" style="15" customWidth="1"/>
    <col min="9267" max="9268" width="19" style="15" customWidth="1"/>
    <col min="9269" max="9269" width="51.1640625" style="15" bestFit="1" customWidth="1"/>
    <col min="9270" max="9270" width="30.1640625" style="15" bestFit="1" customWidth="1"/>
    <col min="9271" max="9271" width="31.1640625" style="15" customWidth="1"/>
    <col min="9272" max="9272" width="14.83203125" style="15" bestFit="1" customWidth="1"/>
    <col min="9273" max="9273" width="11.83203125" style="15" bestFit="1" customWidth="1"/>
    <col min="9274" max="9274" width="14.1640625" style="15" bestFit="1" customWidth="1"/>
    <col min="9275" max="9275" width="16.5" style="15" bestFit="1" customWidth="1"/>
    <col min="9276" max="9277" width="31.5" style="15" bestFit="1" customWidth="1"/>
    <col min="9278" max="9278" width="7.6640625" style="15" bestFit="1" customWidth="1"/>
    <col min="9279" max="9281" width="7.6640625" style="15" customWidth="1"/>
    <col min="9282" max="9289" width="11.5" style="15" customWidth="1"/>
    <col min="9290" max="9290" width="15.83203125" style="15" customWidth="1"/>
    <col min="9291" max="9472" width="11.5" style="15"/>
    <col min="9473" max="9474" width="11.5" style="15" customWidth="1"/>
    <col min="9475" max="9475" width="8.1640625" style="15" customWidth="1"/>
    <col min="9476" max="9476" width="25.5" style="15" bestFit="1" customWidth="1"/>
    <col min="9477" max="9477" width="35.1640625" style="15" customWidth="1"/>
    <col min="9478" max="9478" width="15.83203125" style="15" customWidth="1"/>
    <col min="9479" max="9479" width="17.5" style="15" bestFit="1" customWidth="1"/>
    <col min="9480" max="9480" width="11.83203125" style="15" customWidth="1"/>
    <col min="9481" max="9481" width="17.1640625" style="15" customWidth="1"/>
    <col min="9482" max="9483" width="15.83203125" style="15" customWidth="1"/>
    <col min="9484" max="9484" width="17" style="15" customWidth="1"/>
    <col min="9485" max="9485" width="15.83203125" style="15" customWidth="1"/>
    <col min="9486" max="9486" width="11.83203125" style="15" customWidth="1"/>
    <col min="9487" max="9487" width="10" style="15" customWidth="1"/>
    <col min="9488" max="9488" width="11" style="15" bestFit="1" customWidth="1"/>
    <col min="9489" max="9489" width="15.83203125" style="15" bestFit="1" customWidth="1"/>
    <col min="9490" max="9495" width="15.83203125" style="15" customWidth="1"/>
    <col min="9496" max="9496" width="21.1640625" style="15" customWidth="1"/>
    <col min="9497" max="9497" width="17.1640625" style="15" customWidth="1"/>
    <col min="9498" max="9498" width="11.83203125" style="15" customWidth="1"/>
    <col min="9499" max="9500" width="15.83203125" style="15" customWidth="1"/>
    <col min="9501" max="9501" width="21.5" style="15" customWidth="1"/>
    <col min="9502" max="9502" width="18.5" style="15" customWidth="1"/>
    <col min="9503" max="9503" width="15.83203125" style="15" customWidth="1"/>
    <col min="9504" max="9504" width="17" style="15" customWidth="1"/>
    <col min="9505" max="9505" width="15.83203125" style="15" customWidth="1"/>
    <col min="9506" max="9506" width="16.83203125" style="15" customWidth="1"/>
    <col min="9507" max="9507" width="14" style="15" customWidth="1"/>
    <col min="9508" max="9508" width="15.83203125" style="15" customWidth="1"/>
    <col min="9509" max="9509" width="12.1640625" style="15" customWidth="1"/>
    <col min="9510" max="9510" width="11" style="15" customWidth="1"/>
    <col min="9511" max="9511" width="12.83203125" style="15" customWidth="1"/>
    <col min="9512" max="9512" width="45.83203125" style="15" customWidth="1"/>
    <col min="9513" max="9513" width="30.5" style="15" customWidth="1"/>
    <col min="9514" max="9515" width="9.83203125" style="15" customWidth="1"/>
    <col min="9516" max="9516" width="8.5" style="15" bestFit="1" customWidth="1"/>
    <col min="9517" max="9517" width="14.83203125" style="15" bestFit="1" customWidth="1"/>
    <col min="9518" max="9518" width="13.1640625" style="15" bestFit="1" customWidth="1"/>
    <col min="9519" max="9519" width="18" style="15" bestFit="1" customWidth="1"/>
    <col min="9520" max="9520" width="23.5" style="15" bestFit="1" customWidth="1"/>
    <col min="9521" max="9521" width="26.83203125" style="15" customWidth="1"/>
    <col min="9522" max="9522" width="18.83203125" style="15" customWidth="1"/>
    <col min="9523" max="9524" width="19" style="15" customWidth="1"/>
    <col min="9525" max="9525" width="51.1640625" style="15" bestFit="1" customWidth="1"/>
    <col min="9526" max="9526" width="30.1640625" style="15" bestFit="1" customWidth="1"/>
    <col min="9527" max="9527" width="31.1640625" style="15" customWidth="1"/>
    <col min="9528" max="9528" width="14.83203125" style="15" bestFit="1" customWidth="1"/>
    <col min="9529" max="9529" width="11.83203125" style="15" bestFit="1" customWidth="1"/>
    <col min="9530" max="9530" width="14.1640625" style="15" bestFit="1" customWidth="1"/>
    <col min="9531" max="9531" width="16.5" style="15" bestFit="1" customWidth="1"/>
    <col min="9532" max="9533" width="31.5" style="15" bestFit="1" customWidth="1"/>
    <col min="9534" max="9534" width="7.6640625" style="15" bestFit="1" customWidth="1"/>
    <col min="9535" max="9537" width="7.6640625" style="15" customWidth="1"/>
    <col min="9538" max="9545" width="11.5" style="15" customWidth="1"/>
    <col min="9546" max="9546" width="15.83203125" style="15" customWidth="1"/>
    <col min="9547" max="9728" width="11.5" style="15"/>
    <col min="9729" max="9730" width="11.5" style="15" customWidth="1"/>
    <col min="9731" max="9731" width="8.1640625" style="15" customWidth="1"/>
    <col min="9732" max="9732" width="25.5" style="15" bestFit="1" customWidth="1"/>
    <col min="9733" max="9733" width="35.1640625" style="15" customWidth="1"/>
    <col min="9734" max="9734" width="15.83203125" style="15" customWidth="1"/>
    <col min="9735" max="9735" width="17.5" style="15" bestFit="1" customWidth="1"/>
    <col min="9736" max="9736" width="11.83203125" style="15" customWidth="1"/>
    <col min="9737" max="9737" width="17.1640625" style="15" customWidth="1"/>
    <col min="9738" max="9739" width="15.83203125" style="15" customWidth="1"/>
    <col min="9740" max="9740" width="17" style="15" customWidth="1"/>
    <col min="9741" max="9741" width="15.83203125" style="15" customWidth="1"/>
    <col min="9742" max="9742" width="11.83203125" style="15" customWidth="1"/>
    <col min="9743" max="9743" width="10" style="15" customWidth="1"/>
    <col min="9744" max="9744" width="11" style="15" bestFit="1" customWidth="1"/>
    <col min="9745" max="9745" width="15.83203125" style="15" bestFit="1" customWidth="1"/>
    <col min="9746" max="9751" width="15.83203125" style="15" customWidth="1"/>
    <col min="9752" max="9752" width="21.1640625" style="15" customWidth="1"/>
    <col min="9753" max="9753" width="17.1640625" style="15" customWidth="1"/>
    <col min="9754" max="9754" width="11.83203125" style="15" customWidth="1"/>
    <col min="9755" max="9756" width="15.83203125" style="15" customWidth="1"/>
    <col min="9757" max="9757" width="21.5" style="15" customWidth="1"/>
    <col min="9758" max="9758" width="18.5" style="15" customWidth="1"/>
    <col min="9759" max="9759" width="15.83203125" style="15" customWidth="1"/>
    <col min="9760" max="9760" width="17" style="15" customWidth="1"/>
    <col min="9761" max="9761" width="15.83203125" style="15" customWidth="1"/>
    <col min="9762" max="9762" width="16.83203125" style="15" customWidth="1"/>
    <col min="9763" max="9763" width="14" style="15" customWidth="1"/>
    <col min="9764" max="9764" width="15.83203125" style="15" customWidth="1"/>
    <col min="9765" max="9765" width="12.1640625" style="15" customWidth="1"/>
    <col min="9766" max="9766" width="11" style="15" customWidth="1"/>
    <col min="9767" max="9767" width="12.83203125" style="15" customWidth="1"/>
    <col min="9768" max="9768" width="45.83203125" style="15" customWidth="1"/>
    <col min="9769" max="9769" width="30.5" style="15" customWidth="1"/>
    <col min="9770" max="9771" width="9.83203125" style="15" customWidth="1"/>
    <col min="9772" max="9772" width="8.5" style="15" bestFit="1" customWidth="1"/>
    <col min="9773" max="9773" width="14.83203125" style="15" bestFit="1" customWidth="1"/>
    <col min="9774" max="9774" width="13.1640625" style="15" bestFit="1" customWidth="1"/>
    <col min="9775" max="9775" width="18" style="15" bestFit="1" customWidth="1"/>
    <col min="9776" max="9776" width="23.5" style="15" bestFit="1" customWidth="1"/>
    <col min="9777" max="9777" width="26.83203125" style="15" customWidth="1"/>
    <col min="9778" max="9778" width="18.83203125" style="15" customWidth="1"/>
    <col min="9779" max="9780" width="19" style="15" customWidth="1"/>
    <col min="9781" max="9781" width="51.1640625" style="15" bestFit="1" customWidth="1"/>
    <col min="9782" max="9782" width="30.1640625" style="15" bestFit="1" customWidth="1"/>
    <col min="9783" max="9783" width="31.1640625" style="15" customWidth="1"/>
    <col min="9784" max="9784" width="14.83203125" style="15" bestFit="1" customWidth="1"/>
    <col min="9785" max="9785" width="11.83203125" style="15" bestFit="1" customWidth="1"/>
    <col min="9786" max="9786" width="14.1640625" style="15" bestFit="1" customWidth="1"/>
    <col min="9787" max="9787" width="16.5" style="15" bestFit="1" customWidth="1"/>
    <col min="9788" max="9789" width="31.5" style="15" bestFit="1" customWidth="1"/>
    <col min="9790" max="9790" width="7.6640625" style="15" bestFit="1" customWidth="1"/>
    <col min="9791" max="9793" width="7.6640625" style="15" customWidth="1"/>
    <col min="9794" max="9801" width="11.5" style="15" customWidth="1"/>
    <col min="9802" max="9802" width="15.83203125" style="15" customWidth="1"/>
    <col min="9803" max="9984" width="11.5" style="15"/>
    <col min="9985" max="9986" width="11.5" style="15" customWidth="1"/>
    <col min="9987" max="9987" width="8.1640625" style="15" customWidth="1"/>
    <col min="9988" max="9988" width="25.5" style="15" bestFit="1" customWidth="1"/>
    <col min="9989" max="9989" width="35.1640625" style="15" customWidth="1"/>
    <col min="9990" max="9990" width="15.83203125" style="15" customWidth="1"/>
    <col min="9991" max="9991" width="17.5" style="15" bestFit="1" customWidth="1"/>
    <col min="9992" max="9992" width="11.83203125" style="15" customWidth="1"/>
    <col min="9993" max="9993" width="17.1640625" style="15" customWidth="1"/>
    <col min="9994" max="9995" width="15.83203125" style="15" customWidth="1"/>
    <col min="9996" max="9996" width="17" style="15" customWidth="1"/>
    <col min="9997" max="9997" width="15.83203125" style="15" customWidth="1"/>
    <col min="9998" max="9998" width="11.83203125" style="15" customWidth="1"/>
    <col min="9999" max="9999" width="10" style="15" customWidth="1"/>
    <col min="10000" max="10000" width="11" style="15" bestFit="1" customWidth="1"/>
    <col min="10001" max="10001" width="15.83203125" style="15" bestFit="1" customWidth="1"/>
    <col min="10002" max="10007" width="15.83203125" style="15" customWidth="1"/>
    <col min="10008" max="10008" width="21.1640625" style="15" customWidth="1"/>
    <col min="10009" max="10009" width="17.1640625" style="15" customWidth="1"/>
    <col min="10010" max="10010" width="11.83203125" style="15" customWidth="1"/>
    <col min="10011" max="10012" width="15.83203125" style="15" customWidth="1"/>
    <col min="10013" max="10013" width="21.5" style="15" customWidth="1"/>
    <col min="10014" max="10014" width="18.5" style="15" customWidth="1"/>
    <col min="10015" max="10015" width="15.83203125" style="15" customWidth="1"/>
    <col min="10016" max="10016" width="17" style="15" customWidth="1"/>
    <col min="10017" max="10017" width="15.83203125" style="15" customWidth="1"/>
    <col min="10018" max="10018" width="16.83203125" style="15" customWidth="1"/>
    <col min="10019" max="10019" width="14" style="15" customWidth="1"/>
    <col min="10020" max="10020" width="15.83203125" style="15" customWidth="1"/>
    <col min="10021" max="10021" width="12.1640625" style="15" customWidth="1"/>
    <col min="10022" max="10022" width="11" style="15" customWidth="1"/>
    <col min="10023" max="10023" width="12.83203125" style="15" customWidth="1"/>
    <col min="10024" max="10024" width="45.83203125" style="15" customWidth="1"/>
    <col min="10025" max="10025" width="30.5" style="15" customWidth="1"/>
    <col min="10026" max="10027" width="9.83203125" style="15" customWidth="1"/>
    <col min="10028" max="10028" width="8.5" style="15" bestFit="1" customWidth="1"/>
    <col min="10029" max="10029" width="14.83203125" style="15" bestFit="1" customWidth="1"/>
    <col min="10030" max="10030" width="13.1640625" style="15" bestFit="1" customWidth="1"/>
    <col min="10031" max="10031" width="18" style="15" bestFit="1" customWidth="1"/>
    <col min="10032" max="10032" width="23.5" style="15" bestFit="1" customWidth="1"/>
    <col min="10033" max="10033" width="26.83203125" style="15" customWidth="1"/>
    <col min="10034" max="10034" width="18.83203125" style="15" customWidth="1"/>
    <col min="10035" max="10036" width="19" style="15" customWidth="1"/>
    <col min="10037" max="10037" width="51.1640625" style="15" bestFit="1" customWidth="1"/>
    <col min="10038" max="10038" width="30.1640625" style="15" bestFit="1" customWidth="1"/>
    <col min="10039" max="10039" width="31.1640625" style="15" customWidth="1"/>
    <col min="10040" max="10040" width="14.83203125" style="15" bestFit="1" customWidth="1"/>
    <col min="10041" max="10041" width="11.83203125" style="15" bestFit="1" customWidth="1"/>
    <col min="10042" max="10042" width="14.1640625" style="15" bestFit="1" customWidth="1"/>
    <col min="10043" max="10043" width="16.5" style="15" bestFit="1" customWidth="1"/>
    <col min="10044" max="10045" width="31.5" style="15" bestFit="1" customWidth="1"/>
    <col min="10046" max="10046" width="7.6640625" style="15" bestFit="1" customWidth="1"/>
    <col min="10047" max="10049" width="7.6640625" style="15" customWidth="1"/>
    <col min="10050" max="10057" width="11.5" style="15" customWidth="1"/>
    <col min="10058" max="10058" width="15.83203125" style="15" customWidth="1"/>
    <col min="10059" max="10240" width="11.5" style="15"/>
    <col min="10241" max="10242" width="11.5" style="15" customWidth="1"/>
    <col min="10243" max="10243" width="8.1640625" style="15" customWidth="1"/>
    <col min="10244" max="10244" width="25.5" style="15" bestFit="1" customWidth="1"/>
    <col min="10245" max="10245" width="35.1640625" style="15" customWidth="1"/>
    <col min="10246" max="10246" width="15.83203125" style="15" customWidth="1"/>
    <col min="10247" max="10247" width="17.5" style="15" bestFit="1" customWidth="1"/>
    <col min="10248" max="10248" width="11.83203125" style="15" customWidth="1"/>
    <col min="10249" max="10249" width="17.1640625" style="15" customWidth="1"/>
    <col min="10250" max="10251" width="15.83203125" style="15" customWidth="1"/>
    <col min="10252" max="10252" width="17" style="15" customWidth="1"/>
    <col min="10253" max="10253" width="15.83203125" style="15" customWidth="1"/>
    <col min="10254" max="10254" width="11.83203125" style="15" customWidth="1"/>
    <col min="10255" max="10255" width="10" style="15" customWidth="1"/>
    <col min="10256" max="10256" width="11" style="15" bestFit="1" customWidth="1"/>
    <col min="10257" max="10257" width="15.83203125" style="15" bestFit="1" customWidth="1"/>
    <col min="10258" max="10263" width="15.83203125" style="15" customWidth="1"/>
    <col min="10264" max="10264" width="21.1640625" style="15" customWidth="1"/>
    <col min="10265" max="10265" width="17.1640625" style="15" customWidth="1"/>
    <col min="10266" max="10266" width="11.83203125" style="15" customWidth="1"/>
    <col min="10267" max="10268" width="15.83203125" style="15" customWidth="1"/>
    <col min="10269" max="10269" width="21.5" style="15" customWidth="1"/>
    <col min="10270" max="10270" width="18.5" style="15" customWidth="1"/>
    <col min="10271" max="10271" width="15.83203125" style="15" customWidth="1"/>
    <col min="10272" max="10272" width="17" style="15" customWidth="1"/>
    <col min="10273" max="10273" width="15.83203125" style="15" customWidth="1"/>
    <col min="10274" max="10274" width="16.83203125" style="15" customWidth="1"/>
    <col min="10275" max="10275" width="14" style="15" customWidth="1"/>
    <col min="10276" max="10276" width="15.83203125" style="15" customWidth="1"/>
    <col min="10277" max="10277" width="12.1640625" style="15" customWidth="1"/>
    <col min="10278" max="10278" width="11" style="15" customWidth="1"/>
    <col min="10279" max="10279" width="12.83203125" style="15" customWidth="1"/>
    <col min="10280" max="10280" width="45.83203125" style="15" customWidth="1"/>
    <col min="10281" max="10281" width="30.5" style="15" customWidth="1"/>
    <col min="10282" max="10283" width="9.83203125" style="15" customWidth="1"/>
    <col min="10284" max="10284" width="8.5" style="15" bestFit="1" customWidth="1"/>
    <col min="10285" max="10285" width="14.83203125" style="15" bestFit="1" customWidth="1"/>
    <col min="10286" max="10286" width="13.1640625" style="15" bestFit="1" customWidth="1"/>
    <col min="10287" max="10287" width="18" style="15" bestFit="1" customWidth="1"/>
    <col min="10288" max="10288" width="23.5" style="15" bestFit="1" customWidth="1"/>
    <col min="10289" max="10289" width="26.83203125" style="15" customWidth="1"/>
    <col min="10290" max="10290" width="18.83203125" style="15" customWidth="1"/>
    <col min="10291" max="10292" width="19" style="15" customWidth="1"/>
    <col min="10293" max="10293" width="51.1640625" style="15" bestFit="1" customWidth="1"/>
    <col min="10294" max="10294" width="30.1640625" style="15" bestFit="1" customWidth="1"/>
    <col min="10295" max="10295" width="31.1640625" style="15" customWidth="1"/>
    <col min="10296" max="10296" width="14.83203125" style="15" bestFit="1" customWidth="1"/>
    <col min="10297" max="10297" width="11.83203125" style="15" bestFit="1" customWidth="1"/>
    <col min="10298" max="10298" width="14.1640625" style="15" bestFit="1" customWidth="1"/>
    <col min="10299" max="10299" width="16.5" style="15" bestFit="1" customWidth="1"/>
    <col min="10300" max="10301" width="31.5" style="15" bestFit="1" customWidth="1"/>
    <col min="10302" max="10302" width="7.6640625" style="15" bestFit="1" customWidth="1"/>
    <col min="10303" max="10305" width="7.6640625" style="15" customWidth="1"/>
    <col min="10306" max="10313" width="11.5" style="15" customWidth="1"/>
    <col min="10314" max="10314" width="15.83203125" style="15" customWidth="1"/>
    <col min="10315" max="10496" width="11.5" style="15"/>
    <col min="10497" max="10498" width="11.5" style="15" customWidth="1"/>
    <col min="10499" max="10499" width="8.1640625" style="15" customWidth="1"/>
    <col min="10500" max="10500" width="25.5" style="15" bestFit="1" customWidth="1"/>
    <col min="10501" max="10501" width="35.1640625" style="15" customWidth="1"/>
    <col min="10502" max="10502" width="15.83203125" style="15" customWidth="1"/>
    <col min="10503" max="10503" width="17.5" style="15" bestFit="1" customWidth="1"/>
    <col min="10504" max="10504" width="11.83203125" style="15" customWidth="1"/>
    <col min="10505" max="10505" width="17.1640625" style="15" customWidth="1"/>
    <col min="10506" max="10507" width="15.83203125" style="15" customWidth="1"/>
    <col min="10508" max="10508" width="17" style="15" customWidth="1"/>
    <col min="10509" max="10509" width="15.83203125" style="15" customWidth="1"/>
    <col min="10510" max="10510" width="11.83203125" style="15" customWidth="1"/>
    <col min="10511" max="10511" width="10" style="15" customWidth="1"/>
    <col min="10512" max="10512" width="11" style="15" bestFit="1" customWidth="1"/>
    <col min="10513" max="10513" width="15.83203125" style="15" bestFit="1" customWidth="1"/>
    <col min="10514" max="10519" width="15.83203125" style="15" customWidth="1"/>
    <col min="10520" max="10520" width="21.1640625" style="15" customWidth="1"/>
    <col min="10521" max="10521" width="17.1640625" style="15" customWidth="1"/>
    <col min="10522" max="10522" width="11.83203125" style="15" customWidth="1"/>
    <col min="10523" max="10524" width="15.83203125" style="15" customWidth="1"/>
    <col min="10525" max="10525" width="21.5" style="15" customWidth="1"/>
    <col min="10526" max="10526" width="18.5" style="15" customWidth="1"/>
    <col min="10527" max="10527" width="15.83203125" style="15" customWidth="1"/>
    <col min="10528" max="10528" width="17" style="15" customWidth="1"/>
    <col min="10529" max="10529" width="15.83203125" style="15" customWidth="1"/>
    <col min="10530" max="10530" width="16.83203125" style="15" customWidth="1"/>
    <col min="10531" max="10531" width="14" style="15" customWidth="1"/>
    <col min="10532" max="10532" width="15.83203125" style="15" customWidth="1"/>
    <col min="10533" max="10533" width="12.1640625" style="15" customWidth="1"/>
    <col min="10534" max="10534" width="11" style="15" customWidth="1"/>
    <col min="10535" max="10535" width="12.83203125" style="15" customWidth="1"/>
    <col min="10536" max="10536" width="45.83203125" style="15" customWidth="1"/>
    <col min="10537" max="10537" width="30.5" style="15" customWidth="1"/>
    <col min="10538" max="10539" width="9.83203125" style="15" customWidth="1"/>
    <col min="10540" max="10540" width="8.5" style="15" bestFit="1" customWidth="1"/>
    <col min="10541" max="10541" width="14.83203125" style="15" bestFit="1" customWidth="1"/>
    <col min="10542" max="10542" width="13.1640625" style="15" bestFit="1" customWidth="1"/>
    <col min="10543" max="10543" width="18" style="15" bestFit="1" customWidth="1"/>
    <col min="10544" max="10544" width="23.5" style="15" bestFit="1" customWidth="1"/>
    <col min="10545" max="10545" width="26.83203125" style="15" customWidth="1"/>
    <col min="10546" max="10546" width="18.83203125" style="15" customWidth="1"/>
    <col min="10547" max="10548" width="19" style="15" customWidth="1"/>
    <col min="10549" max="10549" width="51.1640625" style="15" bestFit="1" customWidth="1"/>
    <col min="10550" max="10550" width="30.1640625" style="15" bestFit="1" customWidth="1"/>
    <col min="10551" max="10551" width="31.1640625" style="15" customWidth="1"/>
    <col min="10552" max="10552" width="14.83203125" style="15" bestFit="1" customWidth="1"/>
    <col min="10553" max="10553" width="11.83203125" style="15" bestFit="1" customWidth="1"/>
    <col min="10554" max="10554" width="14.1640625" style="15" bestFit="1" customWidth="1"/>
    <col min="10555" max="10555" width="16.5" style="15" bestFit="1" customWidth="1"/>
    <col min="10556" max="10557" width="31.5" style="15" bestFit="1" customWidth="1"/>
    <col min="10558" max="10558" width="7.6640625" style="15" bestFit="1" customWidth="1"/>
    <col min="10559" max="10561" width="7.6640625" style="15" customWidth="1"/>
    <col min="10562" max="10569" width="11.5" style="15" customWidth="1"/>
    <col min="10570" max="10570" width="15.83203125" style="15" customWidth="1"/>
    <col min="10571" max="10752" width="11.5" style="15"/>
    <col min="10753" max="10754" width="11.5" style="15" customWidth="1"/>
    <col min="10755" max="10755" width="8.1640625" style="15" customWidth="1"/>
    <col min="10756" max="10756" width="25.5" style="15" bestFit="1" customWidth="1"/>
    <col min="10757" max="10757" width="35.1640625" style="15" customWidth="1"/>
    <col min="10758" max="10758" width="15.83203125" style="15" customWidth="1"/>
    <col min="10759" max="10759" width="17.5" style="15" bestFit="1" customWidth="1"/>
    <col min="10760" max="10760" width="11.83203125" style="15" customWidth="1"/>
    <col min="10761" max="10761" width="17.1640625" style="15" customWidth="1"/>
    <col min="10762" max="10763" width="15.83203125" style="15" customWidth="1"/>
    <col min="10764" max="10764" width="17" style="15" customWidth="1"/>
    <col min="10765" max="10765" width="15.83203125" style="15" customWidth="1"/>
    <col min="10766" max="10766" width="11.83203125" style="15" customWidth="1"/>
    <col min="10767" max="10767" width="10" style="15" customWidth="1"/>
    <col min="10768" max="10768" width="11" style="15" bestFit="1" customWidth="1"/>
    <col min="10769" max="10769" width="15.83203125" style="15" bestFit="1" customWidth="1"/>
    <col min="10770" max="10775" width="15.83203125" style="15" customWidth="1"/>
    <col min="10776" max="10776" width="21.1640625" style="15" customWidth="1"/>
    <col min="10777" max="10777" width="17.1640625" style="15" customWidth="1"/>
    <col min="10778" max="10778" width="11.83203125" style="15" customWidth="1"/>
    <col min="10779" max="10780" width="15.83203125" style="15" customWidth="1"/>
    <col min="10781" max="10781" width="21.5" style="15" customWidth="1"/>
    <col min="10782" max="10782" width="18.5" style="15" customWidth="1"/>
    <col min="10783" max="10783" width="15.83203125" style="15" customWidth="1"/>
    <col min="10784" max="10784" width="17" style="15" customWidth="1"/>
    <col min="10785" max="10785" width="15.83203125" style="15" customWidth="1"/>
    <col min="10786" max="10786" width="16.83203125" style="15" customWidth="1"/>
    <col min="10787" max="10787" width="14" style="15" customWidth="1"/>
    <col min="10788" max="10788" width="15.83203125" style="15" customWidth="1"/>
    <col min="10789" max="10789" width="12.1640625" style="15" customWidth="1"/>
    <col min="10790" max="10790" width="11" style="15" customWidth="1"/>
    <col min="10791" max="10791" width="12.83203125" style="15" customWidth="1"/>
    <col min="10792" max="10792" width="45.83203125" style="15" customWidth="1"/>
    <col min="10793" max="10793" width="30.5" style="15" customWidth="1"/>
    <col min="10794" max="10795" width="9.83203125" style="15" customWidth="1"/>
    <col min="10796" max="10796" width="8.5" style="15" bestFit="1" customWidth="1"/>
    <col min="10797" max="10797" width="14.83203125" style="15" bestFit="1" customWidth="1"/>
    <col min="10798" max="10798" width="13.1640625" style="15" bestFit="1" customWidth="1"/>
    <col min="10799" max="10799" width="18" style="15" bestFit="1" customWidth="1"/>
    <col min="10800" max="10800" width="23.5" style="15" bestFit="1" customWidth="1"/>
    <col min="10801" max="10801" width="26.83203125" style="15" customWidth="1"/>
    <col min="10802" max="10802" width="18.83203125" style="15" customWidth="1"/>
    <col min="10803" max="10804" width="19" style="15" customWidth="1"/>
    <col min="10805" max="10805" width="51.1640625" style="15" bestFit="1" customWidth="1"/>
    <col min="10806" max="10806" width="30.1640625" style="15" bestFit="1" customWidth="1"/>
    <col min="10807" max="10807" width="31.1640625" style="15" customWidth="1"/>
    <col min="10808" max="10808" width="14.83203125" style="15" bestFit="1" customWidth="1"/>
    <col min="10809" max="10809" width="11.83203125" style="15" bestFit="1" customWidth="1"/>
    <col min="10810" max="10810" width="14.1640625" style="15" bestFit="1" customWidth="1"/>
    <col min="10811" max="10811" width="16.5" style="15" bestFit="1" customWidth="1"/>
    <col min="10812" max="10813" width="31.5" style="15" bestFit="1" customWidth="1"/>
    <col min="10814" max="10814" width="7.6640625" style="15" bestFit="1" customWidth="1"/>
    <col min="10815" max="10817" width="7.6640625" style="15" customWidth="1"/>
    <col min="10818" max="10825" width="11.5" style="15" customWidth="1"/>
    <col min="10826" max="10826" width="15.83203125" style="15" customWidth="1"/>
    <col min="10827" max="11008" width="11.5" style="15"/>
    <col min="11009" max="11010" width="11.5" style="15" customWidth="1"/>
    <col min="11011" max="11011" width="8.1640625" style="15" customWidth="1"/>
    <col min="11012" max="11012" width="25.5" style="15" bestFit="1" customWidth="1"/>
    <col min="11013" max="11013" width="35.1640625" style="15" customWidth="1"/>
    <col min="11014" max="11014" width="15.83203125" style="15" customWidth="1"/>
    <col min="11015" max="11015" width="17.5" style="15" bestFit="1" customWidth="1"/>
    <col min="11016" max="11016" width="11.83203125" style="15" customWidth="1"/>
    <col min="11017" max="11017" width="17.1640625" style="15" customWidth="1"/>
    <col min="11018" max="11019" width="15.83203125" style="15" customWidth="1"/>
    <col min="11020" max="11020" width="17" style="15" customWidth="1"/>
    <col min="11021" max="11021" width="15.83203125" style="15" customWidth="1"/>
    <col min="11022" max="11022" width="11.83203125" style="15" customWidth="1"/>
    <col min="11023" max="11023" width="10" style="15" customWidth="1"/>
    <col min="11024" max="11024" width="11" style="15" bestFit="1" customWidth="1"/>
    <col min="11025" max="11025" width="15.83203125" style="15" bestFit="1" customWidth="1"/>
    <col min="11026" max="11031" width="15.83203125" style="15" customWidth="1"/>
    <col min="11032" max="11032" width="21.1640625" style="15" customWidth="1"/>
    <col min="11033" max="11033" width="17.1640625" style="15" customWidth="1"/>
    <col min="11034" max="11034" width="11.83203125" style="15" customWidth="1"/>
    <col min="11035" max="11036" width="15.83203125" style="15" customWidth="1"/>
    <col min="11037" max="11037" width="21.5" style="15" customWidth="1"/>
    <col min="11038" max="11038" width="18.5" style="15" customWidth="1"/>
    <col min="11039" max="11039" width="15.83203125" style="15" customWidth="1"/>
    <col min="11040" max="11040" width="17" style="15" customWidth="1"/>
    <col min="11041" max="11041" width="15.83203125" style="15" customWidth="1"/>
    <col min="11042" max="11042" width="16.83203125" style="15" customWidth="1"/>
    <col min="11043" max="11043" width="14" style="15" customWidth="1"/>
    <col min="11044" max="11044" width="15.83203125" style="15" customWidth="1"/>
    <col min="11045" max="11045" width="12.1640625" style="15" customWidth="1"/>
    <col min="11046" max="11046" width="11" style="15" customWidth="1"/>
    <col min="11047" max="11047" width="12.83203125" style="15" customWidth="1"/>
    <col min="11048" max="11048" width="45.83203125" style="15" customWidth="1"/>
    <col min="11049" max="11049" width="30.5" style="15" customWidth="1"/>
    <col min="11050" max="11051" width="9.83203125" style="15" customWidth="1"/>
    <col min="11052" max="11052" width="8.5" style="15" bestFit="1" customWidth="1"/>
    <col min="11053" max="11053" width="14.83203125" style="15" bestFit="1" customWidth="1"/>
    <col min="11054" max="11054" width="13.1640625" style="15" bestFit="1" customWidth="1"/>
    <col min="11055" max="11055" width="18" style="15" bestFit="1" customWidth="1"/>
    <col min="11056" max="11056" width="23.5" style="15" bestFit="1" customWidth="1"/>
    <col min="11057" max="11057" width="26.83203125" style="15" customWidth="1"/>
    <col min="11058" max="11058" width="18.83203125" style="15" customWidth="1"/>
    <col min="11059" max="11060" width="19" style="15" customWidth="1"/>
    <col min="11061" max="11061" width="51.1640625" style="15" bestFit="1" customWidth="1"/>
    <col min="11062" max="11062" width="30.1640625" style="15" bestFit="1" customWidth="1"/>
    <col min="11063" max="11063" width="31.1640625" style="15" customWidth="1"/>
    <col min="11064" max="11064" width="14.83203125" style="15" bestFit="1" customWidth="1"/>
    <col min="11065" max="11065" width="11.83203125" style="15" bestFit="1" customWidth="1"/>
    <col min="11066" max="11066" width="14.1640625" style="15" bestFit="1" customWidth="1"/>
    <col min="11067" max="11067" width="16.5" style="15" bestFit="1" customWidth="1"/>
    <col min="11068" max="11069" width="31.5" style="15" bestFit="1" customWidth="1"/>
    <col min="11070" max="11070" width="7.6640625" style="15" bestFit="1" customWidth="1"/>
    <col min="11071" max="11073" width="7.6640625" style="15" customWidth="1"/>
    <col min="11074" max="11081" width="11.5" style="15" customWidth="1"/>
    <col min="11082" max="11082" width="15.83203125" style="15" customWidth="1"/>
    <col min="11083" max="11264" width="11.5" style="15"/>
    <col min="11265" max="11266" width="11.5" style="15" customWidth="1"/>
    <col min="11267" max="11267" width="8.1640625" style="15" customWidth="1"/>
    <col min="11268" max="11268" width="25.5" style="15" bestFit="1" customWidth="1"/>
    <col min="11269" max="11269" width="35.1640625" style="15" customWidth="1"/>
    <col min="11270" max="11270" width="15.83203125" style="15" customWidth="1"/>
    <col min="11271" max="11271" width="17.5" style="15" bestFit="1" customWidth="1"/>
    <col min="11272" max="11272" width="11.83203125" style="15" customWidth="1"/>
    <col min="11273" max="11273" width="17.1640625" style="15" customWidth="1"/>
    <col min="11274" max="11275" width="15.83203125" style="15" customWidth="1"/>
    <col min="11276" max="11276" width="17" style="15" customWidth="1"/>
    <col min="11277" max="11277" width="15.83203125" style="15" customWidth="1"/>
    <col min="11278" max="11278" width="11.83203125" style="15" customWidth="1"/>
    <col min="11279" max="11279" width="10" style="15" customWidth="1"/>
    <col min="11280" max="11280" width="11" style="15" bestFit="1" customWidth="1"/>
    <col min="11281" max="11281" width="15.83203125" style="15" bestFit="1" customWidth="1"/>
    <col min="11282" max="11287" width="15.83203125" style="15" customWidth="1"/>
    <col min="11288" max="11288" width="21.1640625" style="15" customWidth="1"/>
    <col min="11289" max="11289" width="17.1640625" style="15" customWidth="1"/>
    <col min="11290" max="11290" width="11.83203125" style="15" customWidth="1"/>
    <col min="11291" max="11292" width="15.83203125" style="15" customWidth="1"/>
    <col min="11293" max="11293" width="21.5" style="15" customWidth="1"/>
    <col min="11294" max="11294" width="18.5" style="15" customWidth="1"/>
    <col min="11295" max="11295" width="15.83203125" style="15" customWidth="1"/>
    <col min="11296" max="11296" width="17" style="15" customWidth="1"/>
    <col min="11297" max="11297" width="15.83203125" style="15" customWidth="1"/>
    <col min="11298" max="11298" width="16.83203125" style="15" customWidth="1"/>
    <col min="11299" max="11299" width="14" style="15" customWidth="1"/>
    <col min="11300" max="11300" width="15.83203125" style="15" customWidth="1"/>
    <col min="11301" max="11301" width="12.1640625" style="15" customWidth="1"/>
    <col min="11302" max="11302" width="11" style="15" customWidth="1"/>
    <col min="11303" max="11303" width="12.83203125" style="15" customWidth="1"/>
    <col min="11304" max="11304" width="45.83203125" style="15" customWidth="1"/>
    <col min="11305" max="11305" width="30.5" style="15" customWidth="1"/>
    <col min="11306" max="11307" width="9.83203125" style="15" customWidth="1"/>
    <col min="11308" max="11308" width="8.5" style="15" bestFit="1" customWidth="1"/>
    <col min="11309" max="11309" width="14.83203125" style="15" bestFit="1" customWidth="1"/>
    <col min="11310" max="11310" width="13.1640625" style="15" bestFit="1" customWidth="1"/>
    <col min="11311" max="11311" width="18" style="15" bestFit="1" customWidth="1"/>
    <col min="11312" max="11312" width="23.5" style="15" bestFit="1" customWidth="1"/>
    <col min="11313" max="11313" width="26.83203125" style="15" customWidth="1"/>
    <col min="11314" max="11314" width="18.83203125" style="15" customWidth="1"/>
    <col min="11315" max="11316" width="19" style="15" customWidth="1"/>
    <col min="11317" max="11317" width="51.1640625" style="15" bestFit="1" customWidth="1"/>
    <col min="11318" max="11318" width="30.1640625" style="15" bestFit="1" customWidth="1"/>
    <col min="11319" max="11319" width="31.1640625" style="15" customWidth="1"/>
    <col min="11320" max="11320" width="14.83203125" style="15" bestFit="1" customWidth="1"/>
    <col min="11321" max="11321" width="11.83203125" style="15" bestFit="1" customWidth="1"/>
    <col min="11322" max="11322" width="14.1640625" style="15" bestFit="1" customWidth="1"/>
    <col min="11323" max="11323" width="16.5" style="15" bestFit="1" customWidth="1"/>
    <col min="11324" max="11325" width="31.5" style="15" bestFit="1" customWidth="1"/>
    <col min="11326" max="11326" width="7.6640625" style="15" bestFit="1" customWidth="1"/>
    <col min="11327" max="11329" width="7.6640625" style="15" customWidth="1"/>
    <col min="11330" max="11337" width="11.5" style="15" customWidth="1"/>
    <col min="11338" max="11338" width="15.83203125" style="15" customWidth="1"/>
    <col min="11339" max="11520" width="11.5" style="15"/>
    <col min="11521" max="11522" width="11.5" style="15" customWidth="1"/>
    <col min="11523" max="11523" width="8.1640625" style="15" customWidth="1"/>
    <col min="11524" max="11524" width="25.5" style="15" bestFit="1" customWidth="1"/>
    <col min="11525" max="11525" width="35.1640625" style="15" customWidth="1"/>
    <col min="11526" max="11526" width="15.83203125" style="15" customWidth="1"/>
    <col min="11527" max="11527" width="17.5" style="15" bestFit="1" customWidth="1"/>
    <col min="11528" max="11528" width="11.83203125" style="15" customWidth="1"/>
    <col min="11529" max="11529" width="17.1640625" style="15" customWidth="1"/>
    <col min="11530" max="11531" width="15.83203125" style="15" customWidth="1"/>
    <col min="11532" max="11532" width="17" style="15" customWidth="1"/>
    <col min="11533" max="11533" width="15.83203125" style="15" customWidth="1"/>
    <col min="11534" max="11534" width="11.83203125" style="15" customWidth="1"/>
    <col min="11535" max="11535" width="10" style="15" customWidth="1"/>
    <col min="11536" max="11536" width="11" style="15" bestFit="1" customWidth="1"/>
    <col min="11537" max="11537" width="15.83203125" style="15" bestFit="1" customWidth="1"/>
    <col min="11538" max="11543" width="15.83203125" style="15" customWidth="1"/>
    <col min="11544" max="11544" width="21.1640625" style="15" customWidth="1"/>
    <col min="11545" max="11545" width="17.1640625" style="15" customWidth="1"/>
    <col min="11546" max="11546" width="11.83203125" style="15" customWidth="1"/>
    <col min="11547" max="11548" width="15.83203125" style="15" customWidth="1"/>
    <col min="11549" max="11549" width="21.5" style="15" customWidth="1"/>
    <col min="11550" max="11550" width="18.5" style="15" customWidth="1"/>
    <col min="11551" max="11551" width="15.83203125" style="15" customWidth="1"/>
    <col min="11552" max="11552" width="17" style="15" customWidth="1"/>
    <col min="11553" max="11553" width="15.83203125" style="15" customWidth="1"/>
    <col min="11554" max="11554" width="16.83203125" style="15" customWidth="1"/>
    <col min="11555" max="11555" width="14" style="15" customWidth="1"/>
    <col min="11556" max="11556" width="15.83203125" style="15" customWidth="1"/>
    <col min="11557" max="11557" width="12.1640625" style="15" customWidth="1"/>
    <col min="11558" max="11558" width="11" style="15" customWidth="1"/>
    <col min="11559" max="11559" width="12.83203125" style="15" customWidth="1"/>
    <col min="11560" max="11560" width="45.83203125" style="15" customWidth="1"/>
    <col min="11561" max="11561" width="30.5" style="15" customWidth="1"/>
    <col min="11562" max="11563" width="9.83203125" style="15" customWidth="1"/>
    <col min="11564" max="11564" width="8.5" style="15" bestFit="1" customWidth="1"/>
    <col min="11565" max="11565" width="14.83203125" style="15" bestFit="1" customWidth="1"/>
    <col min="11566" max="11566" width="13.1640625" style="15" bestFit="1" customWidth="1"/>
    <col min="11567" max="11567" width="18" style="15" bestFit="1" customWidth="1"/>
    <col min="11568" max="11568" width="23.5" style="15" bestFit="1" customWidth="1"/>
    <col min="11569" max="11569" width="26.83203125" style="15" customWidth="1"/>
    <col min="11570" max="11570" width="18.83203125" style="15" customWidth="1"/>
    <col min="11571" max="11572" width="19" style="15" customWidth="1"/>
    <col min="11573" max="11573" width="51.1640625" style="15" bestFit="1" customWidth="1"/>
    <col min="11574" max="11574" width="30.1640625" style="15" bestFit="1" customWidth="1"/>
    <col min="11575" max="11575" width="31.1640625" style="15" customWidth="1"/>
    <col min="11576" max="11576" width="14.83203125" style="15" bestFit="1" customWidth="1"/>
    <col min="11577" max="11577" width="11.83203125" style="15" bestFit="1" customWidth="1"/>
    <col min="11578" max="11578" width="14.1640625" style="15" bestFit="1" customWidth="1"/>
    <col min="11579" max="11579" width="16.5" style="15" bestFit="1" customWidth="1"/>
    <col min="11580" max="11581" width="31.5" style="15" bestFit="1" customWidth="1"/>
    <col min="11582" max="11582" width="7.6640625" style="15" bestFit="1" customWidth="1"/>
    <col min="11583" max="11585" width="7.6640625" style="15" customWidth="1"/>
    <col min="11586" max="11593" width="11.5" style="15" customWidth="1"/>
    <col min="11594" max="11594" width="15.83203125" style="15" customWidth="1"/>
    <col min="11595" max="11776" width="11.5" style="15"/>
    <col min="11777" max="11778" width="11.5" style="15" customWidth="1"/>
    <col min="11779" max="11779" width="8.1640625" style="15" customWidth="1"/>
    <col min="11780" max="11780" width="25.5" style="15" bestFit="1" customWidth="1"/>
    <col min="11781" max="11781" width="35.1640625" style="15" customWidth="1"/>
    <col min="11782" max="11782" width="15.83203125" style="15" customWidth="1"/>
    <col min="11783" max="11783" width="17.5" style="15" bestFit="1" customWidth="1"/>
    <col min="11784" max="11784" width="11.83203125" style="15" customWidth="1"/>
    <col min="11785" max="11785" width="17.1640625" style="15" customWidth="1"/>
    <col min="11786" max="11787" width="15.83203125" style="15" customWidth="1"/>
    <col min="11788" max="11788" width="17" style="15" customWidth="1"/>
    <col min="11789" max="11789" width="15.83203125" style="15" customWidth="1"/>
    <col min="11790" max="11790" width="11.83203125" style="15" customWidth="1"/>
    <col min="11791" max="11791" width="10" style="15" customWidth="1"/>
    <col min="11792" max="11792" width="11" style="15" bestFit="1" customWidth="1"/>
    <col min="11793" max="11793" width="15.83203125" style="15" bestFit="1" customWidth="1"/>
    <col min="11794" max="11799" width="15.83203125" style="15" customWidth="1"/>
    <col min="11800" max="11800" width="21.1640625" style="15" customWidth="1"/>
    <col min="11801" max="11801" width="17.1640625" style="15" customWidth="1"/>
    <col min="11802" max="11802" width="11.83203125" style="15" customWidth="1"/>
    <col min="11803" max="11804" width="15.83203125" style="15" customWidth="1"/>
    <col min="11805" max="11805" width="21.5" style="15" customWidth="1"/>
    <col min="11806" max="11806" width="18.5" style="15" customWidth="1"/>
    <col min="11807" max="11807" width="15.83203125" style="15" customWidth="1"/>
    <col min="11808" max="11808" width="17" style="15" customWidth="1"/>
    <col min="11809" max="11809" width="15.83203125" style="15" customWidth="1"/>
    <col min="11810" max="11810" width="16.83203125" style="15" customWidth="1"/>
    <col min="11811" max="11811" width="14" style="15" customWidth="1"/>
    <col min="11812" max="11812" width="15.83203125" style="15" customWidth="1"/>
    <col min="11813" max="11813" width="12.1640625" style="15" customWidth="1"/>
    <col min="11814" max="11814" width="11" style="15" customWidth="1"/>
    <col min="11815" max="11815" width="12.83203125" style="15" customWidth="1"/>
    <col min="11816" max="11816" width="45.83203125" style="15" customWidth="1"/>
    <col min="11817" max="11817" width="30.5" style="15" customWidth="1"/>
    <col min="11818" max="11819" width="9.83203125" style="15" customWidth="1"/>
    <col min="11820" max="11820" width="8.5" style="15" bestFit="1" customWidth="1"/>
    <col min="11821" max="11821" width="14.83203125" style="15" bestFit="1" customWidth="1"/>
    <col min="11822" max="11822" width="13.1640625" style="15" bestFit="1" customWidth="1"/>
    <col min="11823" max="11823" width="18" style="15" bestFit="1" customWidth="1"/>
    <col min="11824" max="11824" width="23.5" style="15" bestFit="1" customWidth="1"/>
    <col min="11825" max="11825" width="26.83203125" style="15" customWidth="1"/>
    <col min="11826" max="11826" width="18.83203125" style="15" customWidth="1"/>
    <col min="11827" max="11828" width="19" style="15" customWidth="1"/>
    <col min="11829" max="11829" width="51.1640625" style="15" bestFit="1" customWidth="1"/>
    <col min="11830" max="11830" width="30.1640625" style="15" bestFit="1" customWidth="1"/>
    <col min="11831" max="11831" width="31.1640625" style="15" customWidth="1"/>
    <col min="11832" max="11832" width="14.83203125" style="15" bestFit="1" customWidth="1"/>
    <col min="11833" max="11833" width="11.83203125" style="15" bestFit="1" customWidth="1"/>
    <col min="11834" max="11834" width="14.1640625" style="15" bestFit="1" customWidth="1"/>
    <col min="11835" max="11835" width="16.5" style="15" bestFit="1" customWidth="1"/>
    <col min="11836" max="11837" width="31.5" style="15" bestFit="1" customWidth="1"/>
    <col min="11838" max="11838" width="7.6640625" style="15" bestFit="1" customWidth="1"/>
    <col min="11839" max="11841" width="7.6640625" style="15" customWidth="1"/>
    <col min="11842" max="11849" width="11.5" style="15" customWidth="1"/>
    <col min="11850" max="11850" width="15.83203125" style="15" customWidth="1"/>
    <col min="11851" max="12032" width="11.5" style="15"/>
    <col min="12033" max="12034" width="11.5" style="15" customWidth="1"/>
    <col min="12035" max="12035" width="8.1640625" style="15" customWidth="1"/>
    <col min="12036" max="12036" width="25.5" style="15" bestFit="1" customWidth="1"/>
    <col min="12037" max="12037" width="35.1640625" style="15" customWidth="1"/>
    <col min="12038" max="12038" width="15.83203125" style="15" customWidth="1"/>
    <col min="12039" max="12039" width="17.5" style="15" bestFit="1" customWidth="1"/>
    <col min="12040" max="12040" width="11.83203125" style="15" customWidth="1"/>
    <col min="12041" max="12041" width="17.1640625" style="15" customWidth="1"/>
    <col min="12042" max="12043" width="15.83203125" style="15" customWidth="1"/>
    <col min="12044" max="12044" width="17" style="15" customWidth="1"/>
    <col min="12045" max="12045" width="15.83203125" style="15" customWidth="1"/>
    <col min="12046" max="12046" width="11.83203125" style="15" customWidth="1"/>
    <col min="12047" max="12047" width="10" style="15" customWidth="1"/>
    <col min="12048" max="12048" width="11" style="15" bestFit="1" customWidth="1"/>
    <col min="12049" max="12049" width="15.83203125" style="15" bestFit="1" customWidth="1"/>
    <col min="12050" max="12055" width="15.83203125" style="15" customWidth="1"/>
    <col min="12056" max="12056" width="21.1640625" style="15" customWidth="1"/>
    <col min="12057" max="12057" width="17.1640625" style="15" customWidth="1"/>
    <col min="12058" max="12058" width="11.83203125" style="15" customWidth="1"/>
    <col min="12059" max="12060" width="15.83203125" style="15" customWidth="1"/>
    <col min="12061" max="12061" width="21.5" style="15" customWidth="1"/>
    <col min="12062" max="12062" width="18.5" style="15" customWidth="1"/>
    <col min="12063" max="12063" width="15.83203125" style="15" customWidth="1"/>
    <col min="12064" max="12064" width="17" style="15" customWidth="1"/>
    <col min="12065" max="12065" width="15.83203125" style="15" customWidth="1"/>
    <col min="12066" max="12066" width="16.83203125" style="15" customWidth="1"/>
    <col min="12067" max="12067" width="14" style="15" customWidth="1"/>
    <col min="12068" max="12068" width="15.83203125" style="15" customWidth="1"/>
    <col min="12069" max="12069" width="12.1640625" style="15" customWidth="1"/>
    <col min="12070" max="12070" width="11" style="15" customWidth="1"/>
    <col min="12071" max="12071" width="12.83203125" style="15" customWidth="1"/>
    <col min="12072" max="12072" width="45.83203125" style="15" customWidth="1"/>
    <col min="12073" max="12073" width="30.5" style="15" customWidth="1"/>
    <col min="12074" max="12075" width="9.83203125" style="15" customWidth="1"/>
    <col min="12076" max="12076" width="8.5" style="15" bestFit="1" customWidth="1"/>
    <col min="12077" max="12077" width="14.83203125" style="15" bestFit="1" customWidth="1"/>
    <col min="12078" max="12078" width="13.1640625" style="15" bestFit="1" customWidth="1"/>
    <col min="12079" max="12079" width="18" style="15" bestFit="1" customWidth="1"/>
    <col min="12080" max="12080" width="23.5" style="15" bestFit="1" customWidth="1"/>
    <col min="12081" max="12081" width="26.83203125" style="15" customWidth="1"/>
    <col min="12082" max="12082" width="18.83203125" style="15" customWidth="1"/>
    <col min="12083" max="12084" width="19" style="15" customWidth="1"/>
    <col min="12085" max="12085" width="51.1640625" style="15" bestFit="1" customWidth="1"/>
    <col min="12086" max="12086" width="30.1640625" style="15" bestFit="1" customWidth="1"/>
    <col min="12087" max="12087" width="31.1640625" style="15" customWidth="1"/>
    <col min="12088" max="12088" width="14.83203125" style="15" bestFit="1" customWidth="1"/>
    <col min="12089" max="12089" width="11.83203125" style="15" bestFit="1" customWidth="1"/>
    <col min="12090" max="12090" width="14.1640625" style="15" bestFit="1" customWidth="1"/>
    <col min="12091" max="12091" width="16.5" style="15" bestFit="1" customWidth="1"/>
    <col min="12092" max="12093" width="31.5" style="15" bestFit="1" customWidth="1"/>
    <col min="12094" max="12094" width="7.6640625" style="15" bestFit="1" customWidth="1"/>
    <col min="12095" max="12097" width="7.6640625" style="15" customWidth="1"/>
    <col min="12098" max="12105" width="11.5" style="15" customWidth="1"/>
    <col min="12106" max="12106" width="15.83203125" style="15" customWidth="1"/>
    <col min="12107" max="12288" width="11.5" style="15"/>
    <col min="12289" max="12290" width="11.5" style="15" customWidth="1"/>
    <col min="12291" max="12291" width="8.1640625" style="15" customWidth="1"/>
    <col min="12292" max="12292" width="25.5" style="15" bestFit="1" customWidth="1"/>
    <col min="12293" max="12293" width="35.1640625" style="15" customWidth="1"/>
    <col min="12294" max="12294" width="15.83203125" style="15" customWidth="1"/>
    <col min="12295" max="12295" width="17.5" style="15" bestFit="1" customWidth="1"/>
    <col min="12296" max="12296" width="11.83203125" style="15" customWidth="1"/>
    <col min="12297" max="12297" width="17.1640625" style="15" customWidth="1"/>
    <col min="12298" max="12299" width="15.83203125" style="15" customWidth="1"/>
    <col min="12300" max="12300" width="17" style="15" customWidth="1"/>
    <col min="12301" max="12301" width="15.83203125" style="15" customWidth="1"/>
    <col min="12302" max="12302" width="11.83203125" style="15" customWidth="1"/>
    <col min="12303" max="12303" width="10" style="15" customWidth="1"/>
    <col min="12304" max="12304" width="11" style="15" bestFit="1" customWidth="1"/>
    <col min="12305" max="12305" width="15.83203125" style="15" bestFit="1" customWidth="1"/>
    <col min="12306" max="12311" width="15.83203125" style="15" customWidth="1"/>
    <col min="12312" max="12312" width="21.1640625" style="15" customWidth="1"/>
    <col min="12313" max="12313" width="17.1640625" style="15" customWidth="1"/>
    <col min="12314" max="12314" width="11.83203125" style="15" customWidth="1"/>
    <col min="12315" max="12316" width="15.83203125" style="15" customWidth="1"/>
    <col min="12317" max="12317" width="21.5" style="15" customWidth="1"/>
    <col min="12318" max="12318" width="18.5" style="15" customWidth="1"/>
    <col min="12319" max="12319" width="15.83203125" style="15" customWidth="1"/>
    <col min="12320" max="12320" width="17" style="15" customWidth="1"/>
    <col min="12321" max="12321" width="15.83203125" style="15" customWidth="1"/>
    <col min="12322" max="12322" width="16.83203125" style="15" customWidth="1"/>
    <col min="12323" max="12323" width="14" style="15" customWidth="1"/>
    <col min="12324" max="12324" width="15.83203125" style="15" customWidth="1"/>
    <col min="12325" max="12325" width="12.1640625" style="15" customWidth="1"/>
    <col min="12326" max="12326" width="11" style="15" customWidth="1"/>
    <col min="12327" max="12327" width="12.83203125" style="15" customWidth="1"/>
    <col min="12328" max="12328" width="45.83203125" style="15" customWidth="1"/>
    <col min="12329" max="12329" width="30.5" style="15" customWidth="1"/>
    <col min="12330" max="12331" width="9.83203125" style="15" customWidth="1"/>
    <col min="12332" max="12332" width="8.5" style="15" bestFit="1" customWidth="1"/>
    <col min="12333" max="12333" width="14.83203125" style="15" bestFit="1" customWidth="1"/>
    <col min="12334" max="12334" width="13.1640625" style="15" bestFit="1" customWidth="1"/>
    <col min="12335" max="12335" width="18" style="15" bestFit="1" customWidth="1"/>
    <col min="12336" max="12336" width="23.5" style="15" bestFit="1" customWidth="1"/>
    <col min="12337" max="12337" width="26.83203125" style="15" customWidth="1"/>
    <col min="12338" max="12338" width="18.83203125" style="15" customWidth="1"/>
    <col min="12339" max="12340" width="19" style="15" customWidth="1"/>
    <col min="12341" max="12341" width="51.1640625" style="15" bestFit="1" customWidth="1"/>
    <col min="12342" max="12342" width="30.1640625" style="15" bestFit="1" customWidth="1"/>
    <col min="12343" max="12343" width="31.1640625" style="15" customWidth="1"/>
    <col min="12344" max="12344" width="14.83203125" style="15" bestFit="1" customWidth="1"/>
    <col min="12345" max="12345" width="11.83203125" style="15" bestFit="1" customWidth="1"/>
    <col min="12346" max="12346" width="14.1640625" style="15" bestFit="1" customWidth="1"/>
    <col min="12347" max="12347" width="16.5" style="15" bestFit="1" customWidth="1"/>
    <col min="12348" max="12349" width="31.5" style="15" bestFit="1" customWidth="1"/>
    <col min="12350" max="12350" width="7.6640625" style="15" bestFit="1" customWidth="1"/>
    <col min="12351" max="12353" width="7.6640625" style="15" customWidth="1"/>
    <col min="12354" max="12361" width="11.5" style="15" customWidth="1"/>
    <col min="12362" max="12362" width="15.83203125" style="15" customWidth="1"/>
    <col min="12363" max="12544" width="11.5" style="15"/>
    <col min="12545" max="12546" width="11.5" style="15" customWidth="1"/>
    <col min="12547" max="12547" width="8.1640625" style="15" customWidth="1"/>
    <col min="12548" max="12548" width="25.5" style="15" bestFit="1" customWidth="1"/>
    <col min="12549" max="12549" width="35.1640625" style="15" customWidth="1"/>
    <col min="12550" max="12550" width="15.83203125" style="15" customWidth="1"/>
    <col min="12551" max="12551" width="17.5" style="15" bestFit="1" customWidth="1"/>
    <col min="12552" max="12552" width="11.83203125" style="15" customWidth="1"/>
    <col min="12553" max="12553" width="17.1640625" style="15" customWidth="1"/>
    <col min="12554" max="12555" width="15.83203125" style="15" customWidth="1"/>
    <col min="12556" max="12556" width="17" style="15" customWidth="1"/>
    <col min="12557" max="12557" width="15.83203125" style="15" customWidth="1"/>
    <col min="12558" max="12558" width="11.83203125" style="15" customWidth="1"/>
    <col min="12559" max="12559" width="10" style="15" customWidth="1"/>
    <col min="12560" max="12560" width="11" style="15" bestFit="1" customWidth="1"/>
    <col min="12561" max="12561" width="15.83203125" style="15" bestFit="1" customWidth="1"/>
    <col min="12562" max="12567" width="15.83203125" style="15" customWidth="1"/>
    <col min="12568" max="12568" width="21.1640625" style="15" customWidth="1"/>
    <col min="12569" max="12569" width="17.1640625" style="15" customWidth="1"/>
    <col min="12570" max="12570" width="11.83203125" style="15" customWidth="1"/>
    <col min="12571" max="12572" width="15.83203125" style="15" customWidth="1"/>
    <col min="12573" max="12573" width="21.5" style="15" customWidth="1"/>
    <col min="12574" max="12574" width="18.5" style="15" customWidth="1"/>
    <col min="12575" max="12575" width="15.83203125" style="15" customWidth="1"/>
    <col min="12576" max="12576" width="17" style="15" customWidth="1"/>
    <col min="12577" max="12577" width="15.83203125" style="15" customWidth="1"/>
    <col min="12578" max="12578" width="16.83203125" style="15" customWidth="1"/>
    <col min="12579" max="12579" width="14" style="15" customWidth="1"/>
    <col min="12580" max="12580" width="15.83203125" style="15" customWidth="1"/>
    <col min="12581" max="12581" width="12.1640625" style="15" customWidth="1"/>
    <col min="12582" max="12582" width="11" style="15" customWidth="1"/>
    <col min="12583" max="12583" width="12.83203125" style="15" customWidth="1"/>
    <col min="12584" max="12584" width="45.83203125" style="15" customWidth="1"/>
    <col min="12585" max="12585" width="30.5" style="15" customWidth="1"/>
    <col min="12586" max="12587" width="9.83203125" style="15" customWidth="1"/>
    <col min="12588" max="12588" width="8.5" style="15" bestFit="1" customWidth="1"/>
    <col min="12589" max="12589" width="14.83203125" style="15" bestFit="1" customWidth="1"/>
    <col min="12590" max="12590" width="13.1640625" style="15" bestFit="1" customWidth="1"/>
    <col min="12591" max="12591" width="18" style="15" bestFit="1" customWidth="1"/>
    <col min="12592" max="12592" width="23.5" style="15" bestFit="1" customWidth="1"/>
    <col min="12593" max="12593" width="26.83203125" style="15" customWidth="1"/>
    <col min="12594" max="12594" width="18.83203125" style="15" customWidth="1"/>
    <col min="12595" max="12596" width="19" style="15" customWidth="1"/>
    <col min="12597" max="12597" width="51.1640625" style="15" bestFit="1" customWidth="1"/>
    <col min="12598" max="12598" width="30.1640625" style="15" bestFit="1" customWidth="1"/>
    <col min="12599" max="12599" width="31.1640625" style="15" customWidth="1"/>
    <col min="12600" max="12600" width="14.83203125" style="15" bestFit="1" customWidth="1"/>
    <col min="12601" max="12601" width="11.83203125" style="15" bestFit="1" customWidth="1"/>
    <col min="12602" max="12602" width="14.1640625" style="15" bestFit="1" customWidth="1"/>
    <col min="12603" max="12603" width="16.5" style="15" bestFit="1" customWidth="1"/>
    <col min="12604" max="12605" width="31.5" style="15" bestFit="1" customWidth="1"/>
    <col min="12606" max="12606" width="7.6640625" style="15" bestFit="1" customWidth="1"/>
    <col min="12607" max="12609" width="7.6640625" style="15" customWidth="1"/>
    <col min="12610" max="12617" width="11.5" style="15" customWidth="1"/>
    <col min="12618" max="12618" width="15.83203125" style="15" customWidth="1"/>
    <col min="12619" max="12800" width="11.5" style="15"/>
    <col min="12801" max="12802" width="11.5" style="15" customWidth="1"/>
    <col min="12803" max="12803" width="8.1640625" style="15" customWidth="1"/>
    <col min="12804" max="12804" width="25.5" style="15" bestFit="1" customWidth="1"/>
    <col min="12805" max="12805" width="35.1640625" style="15" customWidth="1"/>
    <col min="12806" max="12806" width="15.83203125" style="15" customWidth="1"/>
    <col min="12807" max="12807" width="17.5" style="15" bestFit="1" customWidth="1"/>
    <col min="12808" max="12808" width="11.83203125" style="15" customWidth="1"/>
    <col min="12809" max="12809" width="17.1640625" style="15" customWidth="1"/>
    <col min="12810" max="12811" width="15.83203125" style="15" customWidth="1"/>
    <col min="12812" max="12812" width="17" style="15" customWidth="1"/>
    <col min="12813" max="12813" width="15.83203125" style="15" customWidth="1"/>
    <col min="12814" max="12814" width="11.83203125" style="15" customWidth="1"/>
    <col min="12815" max="12815" width="10" style="15" customWidth="1"/>
    <col min="12816" max="12816" width="11" style="15" bestFit="1" customWidth="1"/>
    <col min="12817" max="12817" width="15.83203125" style="15" bestFit="1" customWidth="1"/>
    <col min="12818" max="12823" width="15.83203125" style="15" customWidth="1"/>
    <col min="12824" max="12824" width="21.1640625" style="15" customWidth="1"/>
    <col min="12825" max="12825" width="17.1640625" style="15" customWidth="1"/>
    <col min="12826" max="12826" width="11.83203125" style="15" customWidth="1"/>
    <col min="12827" max="12828" width="15.83203125" style="15" customWidth="1"/>
    <col min="12829" max="12829" width="21.5" style="15" customWidth="1"/>
    <col min="12830" max="12830" width="18.5" style="15" customWidth="1"/>
    <col min="12831" max="12831" width="15.83203125" style="15" customWidth="1"/>
    <col min="12832" max="12832" width="17" style="15" customWidth="1"/>
    <col min="12833" max="12833" width="15.83203125" style="15" customWidth="1"/>
    <col min="12834" max="12834" width="16.83203125" style="15" customWidth="1"/>
    <col min="12835" max="12835" width="14" style="15" customWidth="1"/>
    <col min="12836" max="12836" width="15.83203125" style="15" customWidth="1"/>
    <col min="12837" max="12837" width="12.1640625" style="15" customWidth="1"/>
    <col min="12838" max="12838" width="11" style="15" customWidth="1"/>
    <col min="12839" max="12839" width="12.83203125" style="15" customWidth="1"/>
    <col min="12840" max="12840" width="45.83203125" style="15" customWidth="1"/>
    <col min="12841" max="12841" width="30.5" style="15" customWidth="1"/>
    <col min="12842" max="12843" width="9.83203125" style="15" customWidth="1"/>
    <col min="12844" max="12844" width="8.5" style="15" bestFit="1" customWidth="1"/>
    <col min="12845" max="12845" width="14.83203125" style="15" bestFit="1" customWidth="1"/>
    <col min="12846" max="12846" width="13.1640625" style="15" bestFit="1" customWidth="1"/>
    <col min="12847" max="12847" width="18" style="15" bestFit="1" customWidth="1"/>
    <col min="12848" max="12848" width="23.5" style="15" bestFit="1" customWidth="1"/>
    <col min="12849" max="12849" width="26.83203125" style="15" customWidth="1"/>
    <col min="12850" max="12850" width="18.83203125" style="15" customWidth="1"/>
    <col min="12851" max="12852" width="19" style="15" customWidth="1"/>
    <col min="12853" max="12853" width="51.1640625" style="15" bestFit="1" customWidth="1"/>
    <col min="12854" max="12854" width="30.1640625" style="15" bestFit="1" customWidth="1"/>
    <col min="12855" max="12855" width="31.1640625" style="15" customWidth="1"/>
    <col min="12856" max="12856" width="14.83203125" style="15" bestFit="1" customWidth="1"/>
    <col min="12857" max="12857" width="11.83203125" style="15" bestFit="1" customWidth="1"/>
    <col min="12858" max="12858" width="14.1640625" style="15" bestFit="1" customWidth="1"/>
    <col min="12859" max="12859" width="16.5" style="15" bestFit="1" customWidth="1"/>
    <col min="12860" max="12861" width="31.5" style="15" bestFit="1" customWidth="1"/>
    <col min="12862" max="12862" width="7.6640625" style="15" bestFit="1" customWidth="1"/>
    <col min="12863" max="12865" width="7.6640625" style="15" customWidth="1"/>
    <col min="12866" max="12873" width="11.5" style="15" customWidth="1"/>
    <col min="12874" max="12874" width="15.83203125" style="15" customWidth="1"/>
    <col min="12875" max="13056" width="11.5" style="15"/>
    <col min="13057" max="13058" width="11.5" style="15" customWidth="1"/>
    <col min="13059" max="13059" width="8.1640625" style="15" customWidth="1"/>
    <col min="13060" max="13060" width="25.5" style="15" bestFit="1" customWidth="1"/>
    <col min="13061" max="13061" width="35.1640625" style="15" customWidth="1"/>
    <col min="13062" max="13062" width="15.83203125" style="15" customWidth="1"/>
    <col min="13063" max="13063" width="17.5" style="15" bestFit="1" customWidth="1"/>
    <col min="13064" max="13064" width="11.83203125" style="15" customWidth="1"/>
    <col min="13065" max="13065" width="17.1640625" style="15" customWidth="1"/>
    <col min="13066" max="13067" width="15.83203125" style="15" customWidth="1"/>
    <col min="13068" max="13068" width="17" style="15" customWidth="1"/>
    <col min="13069" max="13069" width="15.83203125" style="15" customWidth="1"/>
    <col min="13070" max="13070" width="11.83203125" style="15" customWidth="1"/>
    <col min="13071" max="13071" width="10" style="15" customWidth="1"/>
    <col min="13072" max="13072" width="11" style="15" bestFit="1" customWidth="1"/>
    <col min="13073" max="13073" width="15.83203125" style="15" bestFit="1" customWidth="1"/>
    <col min="13074" max="13079" width="15.83203125" style="15" customWidth="1"/>
    <col min="13080" max="13080" width="21.1640625" style="15" customWidth="1"/>
    <col min="13081" max="13081" width="17.1640625" style="15" customWidth="1"/>
    <col min="13082" max="13082" width="11.83203125" style="15" customWidth="1"/>
    <col min="13083" max="13084" width="15.83203125" style="15" customWidth="1"/>
    <col min="13085" max="13085" width="21.5" style="15" customWidth="1"/>
    <col min="13086" max="13086" width="18.5" style="15" customWidth="1"/>
    <col min="13087" max="13087" width="15.83203125" style="15" customWidth="1"/>
    <col min="13088" max="13088" width="17" style="15" customWidth="1"/>
    <col min="13089" max="13089" width="15.83203125" style="15" customWidth="1"/>
    <col min="13090" max="13090" width="16.83203125" style="15" customWidth="1"/>
    <col min="13091" max="13091" width="14" style="15" customWidth="1"/>
    <col min="13092" max="13092" width="15.83203125" style="15" customWidth="1"/>
    <col min="13093" max="13093" width="12.1640625" style="15" customWidth="1"/>
    <col min="13094" max="13094" width="11" style="15" customWidth="1"/>
    <col min="13095" max="13095" width="12.83203125" style="15" customWidth="1"/>
    <col min="13096" max="13096" width="45.83203125" style="15" customWidth="1"/>
    <col min="13097" max="13097" width="30.5" style="15" customWidth="1"/>
    <col min="13098" max="13099" width="9.83203125" style="15" customWidth="1"/>
    <col min="13100" max="13100" width="8.5" style="15" bestFit="1" customWidth="1"/>
    <col min="13101" max="13101" width="14.83203125" style="15" bestFit="1" customWidth="1"/>
    <col min="13102" max="13102" width="13.1640625" style="15" bestFit="1" customWidth="1"/>
    <col min="13103" max="13103" width="18" style="15" bestFit="1" customWidth="1"/>
    <col min="13104" max="13104" width="23.5" style="15" bestFit="1" customWidth="1"/>
    <col min="13105" max="13105" width="26.83203125" style="15" customWidth="1"/>
    <col min="13106" max="13106" width="18.83203125" style="15" customWidth="1"/>
    <col min="13107" max="13108" width="19" style="15" customWidth="1"/>
    <col min="13109" max="13109" width="51.1640625" style="15" bestFit="1" customWidth="1"/>
    <col min="13110" max="13110" width="30.1640625" style="15" bestFit="1" customWidth="1"/>
    <col min="13111" max="13111" width="31.1640625" style="15" customWidth="1"/>
    <col min="13112" max="13112" width="14.83203125" style="15" bestFit="1" customWidth="1"/>
    <col min="13113" max="13113" width="11.83203125" style="15" bestFit="1" customWidth="1"/>
    <col min="13114" max="13114" width="14.1640625" style="15" bestFit="1" customWidth="1"/>
    <col min="13115" max="13115" width="16.5" style="15" bestFit="1" customWidth="1"/>
    <col min="13116" max="13117" width="31.5" style="15" bestFit="1" customWidth="1"/>
    <col min="13118" max="13118" width="7.6640625" style="15" bestFit="1" customWidth="1"/>
    <col min="13119" max="13121" width="7.6640625" style="15" customWidth="1"/>
    <col min="13122" max="13129" width="11.5" style="15" customWidth="1"/>
    <col min="13130" max="13130" width="15.83203125" style="15" customWidth="1"/>
    <col min="13131" max="13312" width="11.5" style="15"/>
    <col min="13313" max="13314" width="11.5" style="15" customWidth="1"/>
    <col min="13315" max="13315" width="8.1640625" style="15" customWidth="1"/>
    <col min="13316" max="13316" width="25.5" style="15" bestFit="1" customWidth="1"/>
    <col min="13317" max="13317" width="35.1640625" style="15" customWidth="1"/>
    <col min="13318" max="13318" width="15.83203125" style="15" customWidth="1"/>
    <col min="13319" max="13319" width="17.5" style="15" bestFit="1" customWidth="1"/>
    <col min="13320" max="13320" width="11.83203125" style="15" customWidth="1"/>
    <col min="13321" max="13321" width="17.1640625" style="15" customWidth="1"/>
    <col min="13322" max="13323" width="15.83203125" style="15" customWidth="1"/>
    <col min="13324" max="13324" width="17" style="15" customWidth="1"/>
    <col min="13325" max="13325" width="15.83203125" style="15" customWidth="1"/>
    <col min="13326" max="13326" width="11.83203125" style="15" customWidth="1"/>
    <col min="13327" max="13327" width="10" style="15" customWidth="1"/>
    <col min="13328" max="13328" width="11" style="15" bestFit="1" customWidth="1"/>
    <col min="13329" max="13329" width="15.83203125" style="15" bestFit="1" customWidth="1"/>
    <col min="13330" max="13335" width="15.83203125" style="15" customWidth="1"/>
    <col min="13336" max="13336" width="21.1640625" style="15" customWidth="1"/>
    <col min="13337" max="13337" width="17.1640625" style="15" customWidth="1"/>
    <col min="13338" max="13338" width="11.83203125" style="15" customWidth="1"/>
    <col min="13339" max="13340" width="15.83203125" style="15" customWidth="1"/>
    <col min="13341" max="13341" width="21.5" style="15" customWidth="1"/>
    <col min="13342" max="13342" width="18.5" style="15" customWidth="1"/>
    <col min="13343" max="13343" width="15.83203125" style="15" customWidth="1"/>
    <col min="13344" max="13344" width="17" style="15" customWidth="1"/>
    <col min="13345" max="13345" width="15.83203125" style="15" customWidth="1"/>
    <col min="13346" max="13346" width="16.83203125" style="15" customWidth="1"/>
    <col min="13347" max="13347" width="14" style="15" customWidth="1"/>
    <col min="13348" max="13348" width="15.83203125" style="15" customWidth="1"/>
    <col min="13349" max="13349" width="12.1640625" style="15" customWidth="1"/>
    <col min="13350" max="13350" width="11" style="15" customWidth="1"/>
    <col min="13351" max="13351" width="12.83203125" style="15" customWidth="1"/>
    <col min="13352" max="13352" width="45.83203125" style="15" customWidth="1"/>
    <col min="13353" max="13353" width="30.5" style="15" customWidth="1"/>
    <col min="13354" max="13355" width="9.83203125" style="15" customWidth="1"/>
    <col min="13356" max="13356" width="8.5" style="15" bestFit="1" customWidth="1"/>
    <col min="13357" max="13357" width="14.83203125" style="15" bestFit="1" customWidth="1"/>
    <col min="13358" max="13358" width="13.1640625" style="15" bestFit="1" customWidth="1"/>
    <col min="13359" max="13359" width="18" style="15" bestFit="1" customWidth="1"/>
    <col min="13360" max="13360" width="23.5" style="15" bestFit="1" customWidth="1"/>
    <col min="13361" max="13361" width="26.83203125" style="15" customWidth="1"/>
    <col min="13362" max="13362" width="18.83203125" style="15" customWidth="1"/>
    <col min="13363" max="13364" width="19" style="15" customWidth="1"/>
    <col min="13365" max="13365" width="51.1640625" style="15" bestFit="1" customWidth="1"/>
    <col min="13366" max="13366" width="30.1640625" style="15" bestFit="1" customWidth="1"/>
    <col min="13367" max="13367" width="31.1640625" style="15" customWidth="1"/>
    <col min="13368" max="13368" width="14.83203125" style="15" bestFit="1" customWidth="1"/>
    <col min="13369" max="13369" width="11.83203125" style="15" bestFit="1" customWidth="1"/>
    <col min="13370" max="13370" width="14.1640625" style="15" bestFit="1" customWidth="1"/>
    <col min="13371" max="13371" width="16.5" style="15" bestFit="1" customWidth="1"/>
    <col min="13372" max="13373" width="31.5" style="15" bestFit="1" customWidth="1"/>
    <col min="13374" max="13374" width="7.6640625" style="15" bestFit="1" customWidth="1"/>
    <col min="13375" max="13377" width="7.6640625" style="15" customWidth="1"/>
    <col min="13378" max="13385" width="11.5" style="15" customWidth="1"/>
    <col min="13386" max="13386" width="15.83203125" style="15" customWidth="1"/>
    <col min="13387" max="13568" width="11.5" style="15"/>
    <col min="13569" max="13570" width="11.5" style="15" customWidth="1"/>
    <col min="13571" max="13571" width="8.1640625" style="15" customWidth="1"/>
    <col min="13572" max="13572" width="25.5" style="15" bestFit="1" customWidth="1"/>
    <col min="13573" max="13573" width="35.1640625" style="15" customWidth="1"/>
    <col min="13574" max="13574" width="15.83203125" style="15" customWidth="1"/>
    <col min="13575" max="13575" width="17.5" style="15" bestFit="1" customWidth="1"/>
    <col min="13576" max="13576" width="11.83203125" style="15" customWidth="1"/>
    <col min="13577" max="13577" width="17.1640625" style="15" customWidth="1"/>
    <col min="13578" max="13579" width="15.83203125" style="15" customWidth="1"/>
    <col min="13580" max="13580" width="17" style="15" customWidth="1"/>
    <col min="13581" max="13581" width="15.83203125" style="15" customWidth="1"/>
    <col min="13582" max="13582" width="11.83203125" style="15" customWidth="1"/>
    <col min="13583" max="13583" width="10" style="15" customWidth="1"/>
    <col min="13584" max="13584" width="11" style="15" bestFit="1" customWidth="1"/>
    <col min="13585" max="13585" width="15.83203125" style="15" bestFit="1" customWidth="1"/>
    <col min="13586" max="13591" width="15.83203125" style="15" customWidth="1"/>
    <col min="13592" max="13592" width="21.1640625" style="15" customWidth="1"/>
    <col min="13593" max="13593" width="17.1640625" style="15" customWidth="1"/>
    <col min="13594" max="13594" width="11.83203125" style="15" customWidth="1"/>
    <col min="13595" max="13596" width="15.83203125" style="15" customWidth="1"/>
    <col min="13597" max="13597" width="21.5" style="15" customWidth="1"/>
    <col min="13598" max="13598" width="18.5" style="15" customWidth="1"/>
    <col min="13599" max="13599" width="15.83203125" style="15" customWidth="1"/>
    <col min="13600" max="13600" width="17" style="15" customWidth="1"/>
    <col min="13601" max="13601" width="15.83203125" style="15" customWidth="1"/>
    <col min="13602" max="13602" width="16.83203125" style="15" customWidth="1"/>
    <col min="13603" max="13603" width="14" style="15" customWidth="1"/>
    <col min="13604" max="13604" width="15.83203125" style="15" customWidth="1"/>
    <col min="13605" max="13605" width="12.1640625" style="15" customWidth="1"/>
    <col min="13606" max="13606" width="11" style="15" customWidth="1"/>
    <col min="13607" max="13607" width="12.83203125" style="15" customWidth="1"/>
    <col min="13608" max="13608" width="45.83203125" style="15" customWidth="1"/>
    <col min="13609" max="13609" width="30.5" style="15" customWidth="1"/>
    <col min="13610" max="13611" width="9.83203125" style="15" customWidth="1"/>
    <col min="13612" max="13612" width="8.5" style="15" bestFit="1" customWidth="1"/>
    <col min="13613" max="13613" width="14.83203125" style="15" bestFit="1" customWidth="1"/>
    <col min="13614" max="13614" width="13.1640625" style="15" bestFit="1" customWidth="1"/>
    <col min="13615" max="13615" width="18" style="15" bestFit="1" customWidth="1"/>
    <col min="13616" max="13616" width="23.5" style="15" bestFit="1" customWidth="1"/>
    <col min="13617" max="13617" width="26.83203125" style="15" customWidth="1"/>
    <col min="13618" max="13618" width="18.83203125" style="15" customWidth="1"/>
    <col min="13619" max="13620" width="19" style="15" customWidth="1"/>
    <col min="13621" max="13621" width="51.1640625" style="15" bestFit="1" customWidth="1"/>
    <col min="13622" max="13622" width="30.1640625" style="15" bestFit="1" customWidth="1"/>
    <col min="13623" max="13623" width="31.1640625" style="15" customWidth="1"/>
    <col min="13624" max="13624" width="14.83203125" style="15" bestFit="1" customWidth="1"/>
    <col min="13625" max="13625" width="11.83203125" style="15" bestFit="1" customWidth="1"/>
    <col min="13626" max="13626" width="14.1640625" style="15" bestFit="1" customWidth="1"/>
    <col min="13627" max="13627" width="16.5" style="15" bestFit="1" customWidth="1"/>
    <col min="13628" max="13629" width="31.5" style="15" bestFit="1" customWidth="1"/>
    <col min="13630" max="13630" width="7.6640625" style="15" bestFit="1" customWidth="1"/>
    <col min="13631" max="13633" width="7.6640625" style="15" customWidth="1"/>
    <col min="13634" max="13641" width="11.5" style="15" customWidth="1"/>
    <col min="13642" max="13642" width="15.83203125" style="15" customWidth="1"/>
    <col min="13643" max="13824" width="11.5" style="15"/>
    <col min="13825" max="13826" width="11.5" style="15" customWidth="1"/>
    <col min="13827" max="13827" width="8.1640625" style="15" customWidth="1"/>
    <col min="13828" max="13828" width="25.5" style="15" bestFit="1" customWidth="1"/>
    <col min="13829" max="13829" width="35.1640625" style="15" customWidth="1"/>
    <col min="13830" max="13830" width="15.83203125" style="15" customWidth="1"/>
    <col min="13831" max="13831" width="17.5" style="15" bestFit="1" customWidth="1"/>
    <col min="13832" max="13832" width="11.83203125" style="15" customWidth="1"/>
    <col min="13833" max="13833" width="17.1640625" style="15" customWidth="1"/>
    <col min="13834" max="13835" width="15.83203125" style="15" customWidth="1"/>
    <col min="13836" max="13836" width="17" style="15" customWidth="1"/>
    <col min="13837" max="13837" width="15.83203125" style="15" customWidth="1"/>
    <col min="13838" max="13838" width="11.83203125" style="15" customWidth="1"/>
    <col min="13839" max="13839" width="10" style="15" customWidth="1"/>
    <col min="13840" max="13840" width="11" style="15" bestFit="1" customWidth="1"/>
    <col min="13841" max="13841" width="15.83203125" style="15" bestFit="1" customWidth="1"/>
    <col min="13842" max="13847" width="15.83203125" style="15" customWidth="1"/>
    <col min="13848" max="13848" width="21.1640625" style="15" customWidth="1"/>
    <col min="13849" max="13849" width="17.1640625" style="15" customWidth="1"/>
    <col min="13850" max="13850" width="11.83203125" style="15" customWidth="1"/>
    <col min="13851" max="13852" width="15.83203125" style="15" customWidth="1"/>
    <col min="13853" max="13853" width="21.5" style="15" customWidth="1"/>
    <col min="13854" max="13854" width="18.5" style="15" customWidth="1"/>
    <col min="13855" max="13855" width="15.83203125" style="15" customWidth="1"/>
    <col min="13856" max="13856" width="17" style="15" customWidth="1"/>
    <col min="13857" max="13857" width="15.83203125" style="15" customWidth="1"/>
    <col min="13858" max="13858" width="16.83203125" style="15" customWidth="1"/>
    <col min="13859" max="13859" width="14" style="15" customWidth="1"/>
    <col min="13860" max="13860" width="15.83203125" style="15" customWidth="1"/>
    <col min="13861" max="13861" width="12.1640625" style="15" customWidth="1"/>
    <col min="13862" max="13862" width="11" style="15" customWidth="1"/>
    <col min="13863" max="13863" width="12.83203125" style="15" customWidth="1"/>
    <col min="13864" max="13864" width="45.83203125" style="15" customWidth="1"/>
    <col min="13865" max="13865" width="30.5" style="15" customWidth="1"/>
    <col min="13866" max="13867" width="9.83203125" style="15" customWidth="1"/>
    <col min="13868" max="13868" width="8.5" style="15" bestFit="1" customWidth="1"/>
    <col min="13869" max="13869" width="14.83203125" style="15" bestFit="1" customWidth="1"/>
    <col min="13870" max="13870" width="13.1640625" style="15" bestFit="1" customWidth="1"/>
    <col min="13871" max="13871" width="18" style="15" bestFit="1" customWidth="1"/>
    <col min="13872" max="13872" width="23.5" style="15" bestFit="1" customWidth="1"/>
    <col min="13873" max="13873" width="26.83203125" style="15" customWidth="1"/>
    <col min="13874" max="13874" width="18.83203125" style="15" customWidth="1"/>
    <col min="13875" max="13876" width="19" style="15" customWidth="1"/>
    <col min="13877" max="13877" width="51.1640625" style="15" bestFit="1" customWidth="1"/>
    <col min="13878" max="13878" width="30.1640625" style="15" bestFit="1" customWidth="1"/>
    <col min="13879" max="13879" width="31.1640625" style="15" customWidth="1"/>
    <col min="13880" max="13880" width="14.83203125" style="15" bestFit="1" customWidth="1"/>
    <col min="13881" max="13881" width="11.83203125" style="15" bestFit="1" customWidth="1"/>
    <col min="13882" max="13882" width="14.1640625" style="15" bestFit="1" customWidth="1"/>
    <col min="13883" max="13883" width="16.5" style="15" bestFit="1" customWidth="1"/>
    <col min="13884" max="13885" width="31.5" style="15" bestFit="1" customWidth="1"/>
    <col min="13886" max="13886" width="7.6640625" style="15" bestFit="1" customWidth="1"/>
    <col min="13887" max="13889" width="7.6640625" style="15" customWidth="1"/>
    <col min="13890" max="13897" width="11.5" style="15" customWidth="1"/>
    <col min="13898" max="13898" width="15.83203125" style="15" customWidth="1"/>
    <col min="13899" max="14080" width="11.5" style="15"/>
    <col min="14081" max="14082" width="11.5" style="15" customWidth="1"/>
    <col min="14083" max="14083" width="8.1640625" style="15" customWidth="1"/>
    <col min="14084" max="14084" width="25.5" style="15" bestFit="1" customWidth="1"/>
    <col min="14085" max="14085" width="35.1640625" style="15" customWidth="1"/>
    <col min="14086" max="14086" width="15.83203125" style="15" customWidth="1"/>
    <col min="14087" max="14087" width="17.5" style="15" bestFit="1" customWidth="1"/>
    <col min="14088" max="14088" width="11.83203125" style="15" customWidth="1"/>
    <col min="14089" max="14089" width="17.1640625" style="15" customWidth="1"/>
    <col min="14090" max="14091" width="15.83203125" style="15" customWidth="1"/>
    <col min="14092" max="14092" width="17" style="15" customWidth="1"/>
    <col min="14093" max="14093" width="15.83203125" style="15" customWidth="1"/>
    <col min="14094" max="14094" width="11.83203125" style="15" customWidth="1"/>
    <col min="14095" max="14095" width="10" style="15" customWidth="1"/>
    <col min="14096" max="14096" width="11" style="15" bestFit="1" customWidth="1"/>
    <col min="14097" max="14097" width="15.83203125" style="15" bestFit="1" customWidth="1"/>
    <col min="14098" max="14103" width="15.83203125" style="15" customWidth="1"/>
    <col min="14104" max="14104" width="21.1640625" style="15" customWidth="1"/>
    <col min="14105" max="14105" width="17.1640625" style="15" customWidth="1"/>
    <col min="14106" max="14106" width="11.83203125" style="15" customWidth="1"/>
    <col min="14107" max="14108" width="15.83203125" style="15" customWidth="1"/>
    <col min="14109" max="14109" width="21.5" style="15" customWidth="1"/>
    <col min="14110" max="14110" width="18.5" style="15" customWidth="1"/>
    <col min="14111" max="14111" width="15.83203125" style="15" customWidth="1"/>
    <col min="14112" max="14112" width="17" style="15" customWidth="1"/>
    <col min="14113" max="14113" width="15.83203125" style="15" customWidth="1"/>
    <col min="14114" max="14114" width="16.83203125" style="15" customWidth="1"/>
    <col min="14115" max="14115" width="14" style="15" customWidth="1"/>
    <col min="14116" max="14116" width="15.83203125" style="15" customWidth="1"/>
    <col min="14117" max="14117" width="12.1640625" style="15" customWidth="1"/>
    <col min="14118" max="14118" width="11" style="15" customWidth="1"/>
    <col min="14119" max="14119" width="12.83203125" style="15" customWidth="1"/>
    <col min="14120" max="14120" width="45.83203125" style="15" customWidth="1"/>
    <col min="14121" max="14121" width="30.5" style="15" customWidth="1"/>
    <col min="14122" max="14123" width="9.83203125" style="15" customWidth="1"/>
    <col min="14124" max="14124" width="8.5" style="15" bestFit="1" customWidth="1"/>
    <col min="14125" max="14125" width="14.83203125" style="15" bestFit="1" customWidth="1"/>
    <col min="14126" max="14126" width="13.1640625" style="15" bestFit="1" customWidth="1"/>
    <col min="14127" max="14127" width="18" style="15" bestFit="1" customWidth="1"/>
    <col min="14128" max="14128" width="23.5" style="15" bestFit="1" customWidth="1"/>
    <col min="14129" max="14129" width="26.83203125" style="15" customWidth="1"/>
    <col min="14130" max="14130" width="18.83203125" style="15" customWidth="1"/>
    <col min="14131" max="14132" width="19" style="15" customWidth="1"/>
    <col min="14133" max="14133" width="51.1640625" style="15" bestFit="1" customWidth="1"/>
    <col min="14134" max="14134" width="30.1640625" style="15" bestFit="1" customWidth="1"/>
    <col min="14135" max="14135" width="31.1640625" style="15" customWidth="1"/>
    <col min="14136" max="14136" width="14.83203125" style="15" bestFit="1" customWidth="1"/>
    <col min="14137" max="14137" width="11.83203125" style="15" bestFit="1" customWidth="1"/>
    <col min="14138" max="14138" width="14.1640625" style="15" bestFit="1" customWidth="1"/>
    <col min="14139" max="14139" width="16.5" style="15" bestFit="1" customWidth="1"/>
    <col min="14140" max="14141" width="31.5" style="15" bestFit="1" customWidth="1"/>
    <col min="14142" max="14142" width="7.6640625" style="15" bestFit="1" customWidth="1"/>
    <col min="14143" max="14145" width="7.6640625" style="15" customWidth="1"/>
    <col min="14146" max="14153" width="11.5" style="15" customWidth="1"/>
    <col min="14154" max="14154" width="15.83203125" style="15" customWidth="1"/>
    <col min="14155" max="14336" width="11.5" style="15"/>
    <col min="14337" max="14338" width="11.5" style="15" customWidth="1"/>
    <col min="14339" max="14339" width="8.1640625" style="15" customWidth="1"/>
    <col min="14340" max="14340" width="25.5" style="15" bestFit="1" customWidth="1"/>
    <col min="14341" max="14341" width="35.1640625" style="15" customWidth="1"/>
    <col min="14342" max="14342" width="15.83203125" style="15" customWidth="1"/>
    <col min="14343" max="14343" width="17.5" style="15" bestFit="1" customWidth="1"/>
    <col min="14344" max="14344" width="11.83203125" style="15" customWidth="1"/>
    <col min="14345" max="14345" width="17.1640625" style="15" customWidth="1"/>
    <col min="14346" max="14347" width="15.83203125" style="15" customWidth="1"/>
    <col min="14348" max="14348" width="17" style="15" customWidth="1"/>
    <col min="14349" max="14349" width="15.83203125" style="15" customWidth="1"/>
    <col min="14350" max="14350" width="11.83203125" style="15" customWidth="1"/>
    <col min="14351" max="14351" width="10" style="15" customWidth="1"/>
    <col min="14352" max="14352" width="11" style="15" bestFit="1" customWidth="1"/>
    <col min="14353" max="14353" width="15.83203125" style="15" bestFit="1" customWidth="1"/>
    <col min="14354" max="14359" width="15.83203125" style="15" customWidth="1"/>
    <col min="14360" max="14360" width="21.1640625" style="15" customWidth="1"/>
    <col min="14361" max="14361" width="17.1640625" style="15" customWidth="1"/>
    <col min="14362" max="14362" width="11.83203125" style="15" customWidth="1"/>
    <col min="14363" max="14364" width="15.83203125" style="15" customWidth="1"/>
    <col min="14365" max="14365" width="21.5" style="15" customWidth="1"/>
    <col min="14366" max="14366" width="18.5" style="15" customWidth="1"/>
    <col min="14367" max="14367" width="15.83203125" style="15" customWidth="1"/>
    <col min="14368" max="14368" width="17" style="15" customWidth="1"/>
    <col min="14369" max="14369" width="15.83203125" style="15" customWidth="1"/>
    <col min="14370" max="14370" width="16.83203125" style="15" customWidth="1"/>
    <col min="14371" max="14371" width="14" style="15" customWidth="1"/>
    <col min="14372" max="14372" width="15.83203125" style="15" customWidth="1"/>
    <col min="14373" max="14373" width="12.1640625" style="15" customWidth="1"/>
    <col min="14374" max="14374" width="11" style="15" customWidth="1"/>
    <col min="14375" max="14375" width="12.83203125" style="15" customWidth="1"/>
    <col min="14376" max="14376" width="45.83203125" style="15" customWidth="1"/>
    <col min="14377" max="14377" width="30.5" style="15" customWidth="1"/>
    <col min="14378" max="14379" width="9.83203125" style="15" customWidth="1"/>
    <col min="14380" max="14380" width="8.5" style="15" bestFit="1" customWidth="1"/>
    <col min="14381" max="14381" width="14.83203125" style="15" bestFit="1" customWidth="1"/>
    <col min="14382" max="14382" width="13.1640625" style="15" bestFit="1" customWidth="1"/>
    <col min="14383" max="14383" width="18" style="15" bestFit="1" customWidth="1"/>
    <col min="14384" max="14384" width="23.5" style="15" bestFit="1" customWidth="1"/>
    <col min="14385" max="14385" width="26.83203125" style="15" customWidth="1"/>
    <col min="14386" max="14386" width="18.83203125" style="15" customWidth="1"/>
    <col min="14387" max="14388" width="19" style="15" customWidth="1"/>
    <col min="14389" max="14389" width="51.1640625" style="15" bestFit="1" customWidth="1"/>
    <col min="14390" max="14390" width="30.1640625" style="15" bestFit="1" customWidth="1"/>
    <col min="14391" max="14391" width="31.1640625" style="15" customWidth="1"/>
    <col min="14392" max="14392" width="14.83203125" style="15" bestFit="1" customWidth="1"/>
    <col min="14393" max="14393" width="11.83203125" style="15" bestFit="1" customWidth="1"/>
    <col min="14394" max="14394" width="14.1640625" style="15" bestFit="1" customWidth="1"/>
    <col min="14395" max="14395" width="16.5" style="15" bestFit="1" customWidth="1"/>
    <col min="14396" max="14397" width="31.5" style="15" bestFit="1" customWidth="1"/>
    <col min="14398" max="14398" width="7.6640625" style="15" bestFit="1" customWidth="1"/>
    <col min="14399" max="14401" width="7.6640625" style="15" customWidth="1"/>
    <col min="14402" max="14409" width="11.5" style="15" customWidth="1"/>
    <col min="14410" max="14410" width="15.83203125" style="15" customWidth="1"/>
    <col min="14411" max="14592" width="11.5" style="15"/>
    <col min="14593" max="14594" width="11.5" style="15" customWidth="1"/>
    <col min="14595" max="14595" width="8.1640625" style="15" customWidth="1"/>
    <col min="14596" max="14596" width="25.5" style="15" bestFit="1" customWidth="1"/>
    <col min="14597" max="14597" width="35.1640625" style="15" customWidth="1"/>
    <col min="14598" max="14598" width="15.83203125" style="15" customWidth="1"/>
    <col min="14599" max="14599" width="17.5" style="15" bestFit="1" customWidth="1"/>
    <col min="14600" max="14600" width="11.83203125" style="15" customWidth="1"/>
    <col min="14601" max="14601" width="17.1640625" style="15" customWidth="1"/>
    <col min="14602" max="14603" width="15.83203125" style="15" customWidth="1"/>
    <col min="14604" max="14604" width="17" style="15" customWidth="1"/>
    <col min="14605" max="14605" width="15.83203125" style="15" customWidth="1"/>
    <col min="14606" max="14606" width="11.83203125" style="15" customWidth="1"/>
    <col min="14607" max="14607" width="10" style="15" customWidth="1"/>
    <col min="14608" max="14608" width="11" style="15" bestFit="1" customWidth="1"/>
    <col min="14609" max="14609" width="15.83203125" style="15" bestFit="1" customWidth="1"/>
    <col min="14610" max="14615" width="15.83203125" style="15" customWidth="1"/>
    <col min="14616" max="14616" width="21.1640625" style="15" customWidth="1"/>
    <col min="14617" max="14617" width="17.1640625" style="15" customWidth="1"/>
    <col min="14618" max="14618" width="11.83203125" style="15" customWidth="1"/>
    <col min="14619" max="14620" width="15.83203125" style="15" customWidth="1"/>
    <col min="14621" max="14621" width="21.5" style="15" customWidth="1"/>
    <col min="14622" max="14622" width="18.5" style="15" customWidth="1"/>
    <col min="14623" max="14623" width="15.83203125" style="15" customWidth="1"/>
    <col min="14624" max="14624" width="17" style="15" customWidth="1"/>
    <col min="14625" max="14625" width="15.83203125" style="15" customWidth="1"/>
    <col min="14626" max="14626" width="16.83203125" style="15" customWidth="1"/>
    <col min="14627" max="14627" width="14" style="15" customWidth="1"/>
    <col min="14628" max="14628" width="15.83203125" style="15" customWidth="1"/>
    <col min="14629" max="14629" width="12.1640625" style="15" customWidth="1"/>
    <col min="14630" max="14630" width="11" style="15" customWidth="1"/>
    <col min="14631" max="14631" width="12.83203125" style="15" customWidth="1"/>
    <col min="14632" max="14632" width="45.83203125" style="15" customWidth="1"/>
    <col min="14633" max="14633" width="30.5" style="15" customWidth="1"/>
    <col min="14634" max="14635" width="9.83203125" style="15" customWidth="1"/>
    <col min="14636" max="14636" width="8.5" style="15" bestFit="1" customWidth="1"/>
    <col min="14637" max="14637" width="14.83203125" style="15" bestFit="1" customWidth="1"/>
    <col min="14638" max="14638" width="13.1640625" style="15" bestFit="1" customWidth="1"/>
    <col min="14639" max="14639" width="18" style="15" bestFit="1" customWidth="1"/>
    <col min="14640" max="14640" width="23.5" style="15" bestFit="1" customWidth="1"/>
    <col min="14641" max="14641" width="26.83203125" style="15" customWidth="1"/>
    <col min="14642" max="14642" width="18.83203125" style="15" customWidth="1"/>
    <col min="14643" max="14644" width="19" style="15" customWidth="1"/>
    <col min="14645" max="14645" width="51.1640625" style="15" bestFit="1" customWidth="1"/>
    <col min="14646" max="14646" width="30.1640625" style="15" bestFit="1" customWidth="1"/>
    <col min="14647" max="14647" width="31.1640625" style="15" customWidth="1"/>
    <col min="14648" max="14648" width="14.83203125" style="15" bestFit="1" customWidth="1"/>
    <col min="14649" max="14649" width="11.83203125" style="15" bestFit="1" customWidth="1"/>
    <col min="14650" max="14650" width="14.1640625" style="15" bestFit="1" customWidth="1"/>
    <col min="14651" max="14651" width="16.5" style="15" bestFit="1" customWidth="1"/>
    <col min="14652" max="14653" width="31.5" style="15" bestFit="1" customWidth="1"/>
    <col min="14654" max="14654" width="7.6640625" style="15" bestFit="1" customWidth="1"/>
    <col min="14655" max="14657" width="7.6640625" style="15" customWidth="1"/>
    <col min="14658" max="14665" width="11.5" style="15" customWidth="1"/>
    <col min="14666" max="14666" width="15.83203125" style="15" customWidth="1"/>
    <col min="14667" max="14848" width="11.5" style="15"/>
    <col min="14849" max="14850" width="11.5" style="15" customWidth="1"/>
    <col min="14851" max="14851" width="8.1640625" style="15" customWidth="1"/>
    <col min="14852" max="14852" width="25.5" style="15" bestFit="1" customWidth="1"/>
    <col min="14853" max="14853" width="35.1640625" style="15" customWidth="1"/>
    <col min="14854" max="14854" width="15.83203125" style="15" customWidth="1"/>
    <col min="14855" max="14855" width="17.5" style="15" bestFit="1" customWidth="1"/>
    <col min="14856" max="14856" width="11.83203125" style="15" customWidth="1"/>
    <col min="14857" max="14857" width="17.1640625" style="15" customWidth="1"/>
    <col min="14858" max="14859" width="15.83203125" style="15" customWidth="1"/>
    <col min="14860" max="14860" width="17" style="15" customWidth="1"/>
    <col min="14861" max="14861" width="15.83203125" style="15" customWidth="1"/>
    <col min="14862" max="14862" width="11.83203125" style="15" customWidth="1"/>
    <col min="14863" max="14863" width="10" style="15" customWidth="1"/>
    <col min="14864" max="14864" width="11" style="15" bestFit="1" customWidth="1"/>
    <col min="14865" max="14865" width="15.83203125" style="15" bestFit="1" customWidth="1"/>
    <col min="14866" max="14871" width="15.83203125" style="15" customWidth="1"/>
    <col min="14872" max="14872" width="21.1640625" style="15" customWidth="1"/>
    <col min="14873" max="14873" width="17.1640625" style="15" customWidth="1"/>
    <col min="14874" max="14874" width="11.83203125" style="15" customWidth="1"/>
    <col min="14875" max="14876" width="15.83203125" style="15" customWidth="1"/>
    <col min="14877" max="14877" width="21.5" style="15" customWidth="1"/>
    <col min="14878" max="14878" width="18.5" style="15" customWidth="1"/>
    <col min="14879" max="14879" width="15.83203125" style="15" customWidth="1"/>
    <col min="14880" max="14880" width="17" style="15" customWidth="1"/>
    <col min="14881" max="14881" width="15.83203125" style="15" customWidth="1"/>
    <col min="14882" max="14882" width="16.83203125" style="15" customWidth="1"/>
    <col min="14883" max="14883" width="14" style="15" customWidth="1"/>
    <col min="14884" max="14884" width="15.83203125" style="15" customWidth="1"/>
    <col min="14885" max="14885" width="12.1640625" style="15" customWidth="1"/>
    <col min="14886" max="14886" width="11" style="15" customWidth="1"/>
    <col min="14887" max="14887" width="12.83203125" style="15" customWidth="1"/>
    <col min="14888" max="14888" width="45.83203125" style="15" customWidth="1"/>
    <col min="14889" max="14889" width="30.5" style="15" customWidth="1"/>
    <col min="14890" max="14891" width="9.83203125" style="15" customWidth="1"/>
    <col min="14892" max="14892" width="8.5" style="15" bestFit="1" customWidth="1"/>
    <col min="14893" max="14893" width="14.83203125" style="15" bestFit="1" customWidth="1"/>
    <col min="14894" max="14894" width="13.1640625" style="15" bestFit="1" customWidth="1"/>
    <col min="14895" max="14895" width="18" style="15" bestFit="1" customWidth="1"/>
    <col min="14896" max="14896" width="23.5" style="15" bestFit="1" customWidth="1"/>
    <col min="14897" max="14897" width="26.83203125" style="15" customWidth="1"/>
    <col min="14898" max="14898" width="18.83203125" style="15" customWidth="1"/>
    <col min="14899" max="14900" width="19" style="15" customWidth="1"/>
    <col min="14901" max="14901" width="51.1640625" style="15" bestFit="1" customWidth="1"/>
    <col min="14902" max="14902" width="30.1640625" style="15" bestFit="1" customWidth="1"/>
    <col min="14903" max="14903" width="31.1640625" style="15" customWidth="1"/>
    <col min="14904" max="14904" width="14.83203125" style="15" bestFit="1" customWidth="1"/>
    <col min="14905" max="14905" width="11.83203125" style="15" bestFit="1" customWidth="1"/>
    <col min="14906" max="14906" width="14.1640625" style="15" bestFit="1" customWidth="1"/>
    <col min="14907" max="14907" width="16.5" style="15" bestFit="1" customWidth="1"/>
    <col min="14908" max="14909" width="31.5" style="15" bestFit="1" customWidth="1"/>
    <col min="14910" max="14910" width="7.6640625" style="15" bestFit="1" customWidth="1"/>
    <col min="14911" max="14913" width="7.6640625" style="15" customWidth="1"/>
    <col min="14914" max="14921" width="11.5" style="15" customWidth="1"/>
    <col min="14922" max="14922" width="15.83203125" style="15" customWidth="1"/>
    <col min="14923" max="15104" width="11.5" style="15"/>
    <col min="15105" max="15106" width="11.5" style="15" customWidth="1"/>
    <col min="15107" max="15107" width="8.1640625" style="15" customWidth="1"/>
    <col min="15108" max="15108" width="25.5" style="15" bestFit="1" customWidth="1"/>
    <col min="15109" max="15109" width="35.1640625" style="15" customWidth="1"/>
    <col min="15110" max="15110" width="15.83203125" style="15" customWidth="1"/>
    <col min="15111" max="15111" width="17.5" style="15" bestFit="1" customWidth="1"/>
    <col min="15112" max="15112" width="11.83203125" style="15" customWidth="1"/>
    <col min="15113" max="15113" width="17.1640625" style="15" customWidth="1"/>
    <col min="15114" max="15115" width="15.83203125" style="15" customWidth="1"/>
    <col min="15116" max="15116" width="17" style="15" customWidth="1"/>
    <col min="15117" max="15117" width="15.83203125" style="15" customWidth="1"/>
    <col min="15118" max="15118" width="11.83203125" style="15" customWidth="1"/>
    <col min="15119" max="15119" width="10" style="15" customWidth="1"/>
    <col min="15120" max="15120" width="11" style="15" bestFit="1" customWidth="1"/>
    <col min="15121" max="15121" width="15.83203125" style="15" bestFit="1" customWidth="1"/>
    <col min="15122" max="15127" width="15.83203125" style="15" customWidth="1"/>
    <col min="15128" max="15128" width="21.1640625" style="15" customWidth="1"/>
    <col min="15129" max="15129" width="17.1640625" style="15" customWidth="1"/>
    <col min="15130" max="15130" width="11.83203125" style="15" customWidth="1"/>
    <col min="15131" max="15132" width="15.83203125" style="15" customWidth="1"/>
    <col min="15133" max="15133" width="21.5" style="15" customWidth="1"/>
    <col min="15134" max="15134" width="18.5" style="15" customWidth="1"/>
    <col min="15135" max="15135" width="15.83203125" style="15" customWidth="1"/>
    <col min="15136" max="15136" width="17" style="15" customWidth="1"/>
    <col min="15137" max="15137" width="15.83203125" style="15" customWidth="1"/>
    <col min="15138" max="15138" width="16.83203125" style="15" customWidth="1"/>
    <col min="15139" max="15139" width="14" style="15" customWidth="1"/>
    <col min="15140" max="15140" width="15.83203125" style="15" customWidth="1"/>
    <col min="15141" max="15141" width="12.1640625" style="15" customWidth="1"/>
    <col min="15142" max="15142" width="11" style="15" customWidth="1"/>
    <col min="15143" max="15143" width="12.83203125" style="15" customWidth="1"/>
    <col min="15144" max="15144" width="45.83203125" style="15" customWidth="1"/>
    <col min="15145" max="15145" width="30.5" style="15" customWidth="1"/>
    <col min="15146" max="15147" width="9.83203125" style="15" customWidth="1"/>
    <col min="15148" max="15148" width="8.5" style="15" bestFit="1" customWidth="1"/>
    <col min="15149" max="15149" width="14.83203125" style="15" bestFit="1" customWidth="1"/>
    <col min="15150" max="15150" width="13.1640625" style="15" bestFit="1" customWidth="1"/>
    <col min="15151" max="15151" width="18" style="15" bestFit="1" customWidth="1"/>
    <col min="15152" max="15152" width="23.5" style="15" bestFit="1" customWidth="1"/>
    <col min="15153" max="15153" width="26.83203125" style="15" customWidth="1"/>
    <col min="15154" max="15154" width="18.83203125" style="15" customWidth="1"/>
    <col min="15155" max="15156" width="19" style="15" customWidth="1"/>
    <col min="15157" max="15157" width="51.1640625" style="15" bestFit="1" customWidth="1"/>
    <col min="15158" max="15158" width="30.1640625" style="15" bestFit="1" customWidth="1"/>
    <col min="15159" max="15159" width="31.1640625" style="15" customWidth="1"/>
    <col min="15160" max="15160" width="14.83203125" style="15" bestFit="1" customWidth="1"/>
    <col min="15161" max="15161" width="11.83203125" style="15" bestFit="1" customWidth="1"/>
    <col min="15162" max="15162" width="14.1640625" style="15" bestFit="1" customWidth="1"/>
    <col min="15163" max="15163" width="16.5" style="15" bestFit="1" customWidth="1"/>
    <col min="15164" max="15165" width="31.5" style="15" bestFit="1" customWidth="1"/>
    <col min="15166" max="15166" width="7.6640625" style="15" bestFit="1" customWidth="1"/>
    <col min="15167" max="15169" width="7.6640625" style="15" customWidth="1"/>
    <col min="15170" max="15177" width="11.5" style="15" customWidth="1"/>
    <col min="15178" max="15178" width="15.83203125" style="15" customWidth="1"/>
    <col min="15179" max="15360" width="11.5" style="15"/>
    <col min="15361" max="15362" width="11.5" style="15" customWidth="1"/>
    <col min="15363" max="15363" width="8.1640625" style="15" customWidth="1"/>
    <col min="15364" max="15364" width="25.5" style="15" bestFit="1" customWidth="1"/>
    <col min="15365" max="15365" width="35.1640625" style="15" customWidth="1"/>
    <col min="15366" max="15366" width="15.83203125" style="15" customWidth="1"/>
    <col min="15367" max="15367" width="17.5" style="15" bestFit="1" customWidth="1"/>
    <col min="15368" max="15368" width="11.83203125" style="15" customWidth="1"/>
    <col min="15369" max="15369" width="17.1640625" style="15" customWidth="1"/>
    <col min="15370" max="15371" width="15.83203125" style="15" customWidth="1"/>
    <col min="15372" max="15372" width="17" style="15" customWidth="1"/>
    <col min="15373" max="15373" width="15.83203125" style="15" customWidth="1"/>
    <col min="15374" max="15374" width="11.83203125" style="15" customWidth="1"/>
    <col min="15375" max="15375" width="10" style="15" customWidth="1"/>
    <col min="15376" max="15376" width="11" style="15" bestFit="1" customWidth="1"/>
    <col min="15377" max="15377" width="15.83203125" style="15" bestFit="1" customWidth="1"/>
    <col min="15378" max="15383" width="15.83203125" style="15" customWidth="1"/>
    <col min="15384" max="15384" width="21.1640625" style="15" customWidth="1"/>
    <col min="15385" max="15385" width="17.1640625" style="15" customWidth="1"/>
    <col min="15386" max="15386" width="11.83203125" style="15" customWidth="1"/>
    <col min="15387" max="15388" width="15.83203125" style="15" customWidth="1"/>
    <col min="15389" max="15389" width="21.5" style="15" customWidth="1"/>
    <col min="15390" max="15390" width="18.5" style="15" customWidth="1"/>
    <col min="15391" max="15391" width="15.83203125" style="15" customWidth="1"/>
    <col min="15392" max="15392" width="17" style="15" customWidth="1"/>
    <col min="15393" max="15393" width="15.83203125" style="15" customWidth="1"/>
    <col min="15394" max="15394" width="16.83203125" style="15" customWidth="1"/>
    <col min="15395" max="15395" width="14" style="15" customWidth="1"/>
    <col min="15396" max="15396" width="15.83203125" style="15" customWidth="1"/>
    <col min="15397" max="15397" width="12.1640625" style="15" customWidth="1"/>
    <col min="15398" max="15398" width="11" style="15" customWidth="1"/>
    <col min="15399" max="15399" width="12.83203125" style="15" customWidth="1"/>
    <col min="15400" max="15400" width="45.83203125" style="15" customWidth="1"/>
    <col min="15401" max="15401" width="30.5" style="15" customWidth="1"/>
    <col min="15402" max="15403" width="9.83203125" style="15" customWidth="1"/>
    <col min="15404" max="15404" width="8.5" style="15" bestFit="1" customWidth="1"/>
    <col min="15405" max="15405" width="14.83203125" style="15" bestFit="1" customWidth="1"/>
    <col min="15406" max="15406" width="13.1640625" style="15" bestFit="1" customWidth="1"/>
    <col min="15407" max="15407" width="18" style="15" bestFit="1" customWidth="1"/>
    <col min="15408" max="15408" width="23.5" style="15" bestFit="1" customWidth="1"/>
    <col min="15409" max="15409" width="26.83203125" style="15" customWidth="1"/>
    <col min="15410" max="15410" width="18.83203125" style="15" customWidth="1"/>
    <col min="15411" max="15412" width="19" style="15" customWidth="1"/>
    <col min="15413" max="15413" width="51.1640625" style="15" bestFit="1" customWidth="1"/>
    <col min="15414" max="15414" width="30.1640625" style="15" bestFit="1" customWidth="1"/>
    <col min="15415" max="15415" width="31.1640625" style="15" customWidth="1"/>
    <col min="15416" max="15416" width="14.83203125" style="15" bestFit="1" customWidth="1"/>
    <col min="15417" max="15417" width="11.83203125" style="15" bestFit="1" customWidth="1"/>
    <col min="15418" max="15418" width="14.1640625" style="15" bestFit="1" customWidth="1"/>
    <col min="15419" max="15419" width="16.5" style="15" bestFit="1" customWidth="1"/>
    <col min="15420" max="15421" width="31.5" style="15" bestFit="1" customWidth="1"/>
    <col min="15422" max="15422" width="7.6640625" style="15" bestFit="1" customWidth="1"/>
    <col min="15423" max="15425" width="7.6640625" style="15" customWidth="1"/>
    <col min="15426" max="15433" width="11.5" style="15" customWidth="1"/>
    <col min="15434" max="15434" width="15.83203125" style="15" customWidth="1"/>
    <col min="15435" max="15616" width="11.5" style="15"/>
    <col min="15617" max="15618" width="11.5" style="15" customWidth="1"/>
    <col min="15619" max="15619" width="8.1640625" style="15" customWidth="1"/>
    <col min="15620" max="15620" width="25.5" style="15" bestFit="1" customWidth="1"/>
    <col min="15621" max="15621" width="35.1640625" style="15" customWidth="1"/>
    <col min="15622" max="15622" width="15.83203125" style="15" customWidth="1"/>
    <col min="15623" max="15623" width="17.5" style="15" bestFit="1" customWidth="1"/>
    <col min="15624" max="15624" width="11.83203125" style="15" customWidth="1"/>
    <col min="15625" max="15625" width="17.1640625" style="15" customWidth="1"/>
    <col min="15626" max="15627" width="15.83203125" style="15" customWidth="1"/>
    <col min="15628" max="15628" width="17" style="15" customWidth="1"/>
    <col min="15629" max="15629" width="15.83203125" style="15" customWidth="1"/>
    <col min="15630" max="15630" width="11.83203125" style="15" customWidth="1"/>
    <col min="15631" max="15631" width="10" style="15" customWidth="1"/>
    <col min="15632" max="15632" width="11" style="15" bestFit="1" customWidth="1"/>
    <col min="15633" max="15633" width="15.83203125" style="15" bestFit="1" customWidth="1"/>
    <col min="15634" max="15639" width="15.83203125" style="15" customWidth="1"/>
    <col min="15640" max="15640" width="21.1640625" style="15" customWidth="1"/>
    <col min="15641" max="15641" width="17.1640625" style="15" customWidth="1"/>
    <col min="15642" max="15642" width="11.83203125" style="15" customWidth="1"/>
    <col min="15643" max="15644" width="15.83203125" style="15" customWidth="1"/>
    <col min="15645" max="15645" width="21.5" style="15" customWidth="1"/>
    <col min="15646" max="15646" width="18.5" style="15" customWidth="1"/>
    <col min="15647" max="15647" width="15.83203125" style="15" customWidth="1"/>
    <col min="15648" max="15648" width="17" style="15" customWidth="1"/>
    <col min="15649" max="15649" width="15.83203125" style="15" customWidth="1"/>
    <col min="15650" max="15650" width="16.83203125" style="15" customWidth="1"/>
    <col min="15651" max="15651" width="14" style="15" customWidth="1"/>
    <col min="15652" max="15652" width="15.83203125" style="15" customWidth="1"/>
    <col min="15653" max="15653" width="12.1640625" style="15" customWidth="1"/>
    <col min="15654" max="15654" width="11" style="15" customWidth="1"/>
    <col min="15655" max="15655" width="12.83203125" style="15" customWidth="1"/>
    <col min="15656" max="15656" width="45.83203125" style="15" customWidth="1"/>
    <col min="15657" max="15657" width="30.5" style="15" customWidth="1"/>
    <col min="15658" max="15659" width="9.83203125" style="15" customWidth="1"/>
    <col min="15660" max="15660" width="8.5" style="15" bestFit="1" customWidth="1"/>
    <col min="15661" max="15661" width="14.83203125" style="15" bestFit="1" customWidth="1"/>
    <col min="15662" max="15662" width="13.1640625" style="15" bestFit="1" customWidth="1"/>
    <col min="15663" max="15663" width="18" style="15" bestFit="1" customWidth="1"/>
    <col min="15664" max="15664" width="23.5" style="15" bestFit="1" customWidth="1"/>
    <col min="15665" max="15665" width="26.83203125" style="15" customWidth="1"/>
    <col min="15666" max="15666" width="18.83203125" style="15" customWidth="1"/>
    <col min="15667" max="15668" width="19" style="15" customWidth="1"/>
    <col min="15669" max="15669" width="51.1640625" style="15" bestFit="1" customWidth="1"/>
    <col min="15670" max="15670" width="30.1640625" style="15" bestFit="1" customWidth="1"/>
    <col min="15671" max="15671" width="31.1640625" style="15" customWidth="1"/>
    <col min="15672" max="15672" width="14.83203125" style="15" bestFit="1" customWidth="1"/>
    <col min="15673" max="15673" width="11.83203125" style="15" bestFit="1" customWidth="1"/>
    <col min="15674" max="15674" width="14.1640625" style="15" bestFit="1" customWidth="1"/>
    <col min="15675" max="15675" width="16.5" style="15" bestFit="1" customWidth="1"/>
    <col min="15676" max="15677" width="31.5" style="15" bestFit="1" customWidth="1"/>
    <col min="15678" max="15678" width="7.6640625" style="15" bestFit="1" customWidth="1"/>
    <col min="15679" max="15681" width="7.6640625" style="15" customWidth="1"/>
    <col min="15682" max="15689" width="11.5" style="15" customWidth="1"/>
    <col min="15690" max="15690" width="15.83203125" style="15" customWidth="1"/>
    <col min="15691" max="15872" width="11.5" style="15"/>
    <col min="15873" max="15874" width="11.5" style="15" customWidth="1"/>
    <col min="15875" max="15875" width="8.1640625" style="15" customWidth="1"/>
    <col min="15876" max="15876" width="25.5" style="15" bestFit="1" customWidth="1"/>
    <col min="15877" max="15877" width="35.1640625" style="15" customWidth="1"/>
    <col min="15878" max="15878" width="15.83203125" style="15" customWidth="1"/>
    <col min="15879" max="15879" width="17.5" style="15" bestFit="1" customWidth="1"/>
    <col min="15880" max="15880" width="11.83203125" style="15" customWidth="1"/>
    <col min="15881" max="15881" width="17.1640625" style="15" customWidth="1"/>
    <col min="15882" max="15883" width="15.83203125" style="15" customWidth="1"/>
    <col min="15884" max="15884" width="17" style="15" customWidth="1"/>
    <col min="15885" max="15885" width="15.83203125" style="15" customWidth="1"/>
    <col min="15886" max="15886" width="11.83203125" style="15" customWidth="1"/>
    <col min="15887" max="15887" width="10" style="15" customWidth="1"/>
    <col min="15888" max="15888" width="11" style="15" bestFit="1" customWidth="1"/>
    <col min="15889" max="15889" width="15.83203125" style="15" bestFit="1" customWidth="1"/>
    <col min="15890" max="15895" width="15.83203125" style="15" customWidth="1"/>
    <col min="15896" max="15896" width="21.1640625" style="15" customWidth="1"/>
    <col min="15897" max="15897" width="17.1640625" style="15" customWidth="1"/>
    <col min="15898" max="15898" width="11.83203125" style="15" customWidth="1"/>
    <col min="15899" max="15900" width="15.83203125" style="15" customWidth="1"/>
    <col min="15901" max="15901" width="21.5" style="15" customWidth="1"/>
    <col min="15902" max="15902" width="18.5" style="15" customWidth="1"/>
    <col min="15903" max="15903" width="15.83203125" style="15" customWidth="1"/>
    <col min="15904" max="15904" width="17" style="15" customWidth="1"/>
    <col min="15905" max="15905" width="15.83203125" style="15" customWidth="1"/>
    <col min="15906" max="15906" width="16.83203125" style="15" customWidth="1"/>
    <col min="15907" max="15907" width="14" style="15" customWidth="1"/>
    <col min="15908" max="15908" width="15.83203125" style="15" customWidth="1"/>
    <col min="15909" max="15909" width="12.1640625" style="15" customWidth="1"/>
    <col min="15910" max="15910" width="11" style="15" customWidth="1"/>
    <col min="15911" max="15911" width="12.83203125" style="15" customWidth="1"/>
    <col min="15912" max="15912" width="45.83203125" style="15" customWidth="1"/>
    <col min="15913" max="15913" width="30.5" style="15" customWidth="1"/>
    <col min="15914" max="15915" width="9.83203125" style="15" customWidth="1"/>
    <col min="15916" max="15916" width="8.5" style="15" bestFit="1" customWidth="1"/>
    <col min="15917" max="15917" width="14.83203125" style="15" bestFit="1" customWidth="1"/>
    <col min="15918" max="15918" width="13.1640625" style="15" bestFit="1" customWidth="1"/>
    <col min="15919" max="15919" width="18" style="15" bestFit="1" customWidth="1"/>
    <col min="15920" max="15920" width="23.5" style="15" bestFit="1" customWidth="1"/>
    <col min="15921" max="15921" width="26.83203125" style="15" customWidth="1"/>
    <col min="15922" max="15922" width="18.83203125" style="15" customWidth="1"/>
    <col min="15923" max="15924" width="19" style="15" customWidth="1"/>
    <col min="15925" max="15925" width="51.1640625" style="15" bestFit="1" customWidth="1"/>
    <col min="15926" max="15926" width="30.1640625" style="15" bestFit="1" customWidth="1"/>
    <col min="15927" max="15927" width="31.1640625" style="15" customWidth="1"/>
    <col min="15928" max="15928" width="14.83203125" style="15" bestFit="1" customWidth="1"/>
    <col min="15929" max="15929" width="11.83203125" style="15" bestFit="1" customWidth="1"/>
    <col min="15930" max="15930" width="14.1640625" style="15" bestFit="1" customWidth="1"/>
    <col min="15931" max="15931" width="16.5" style="15" bestFit="1" customWidth="1"/>
    <col min="15932" max="15933" width="31.5" style="15" bestFit="1" customWidth="1"/>
    <col min="15934" max="15934" width="7.6640625" style="15" bestFit="1" customWidth="1"/>
    <col min="15935" max="15937" width="7.6640625" style="15" customWidth="1"/>
    <col min="15938" max="15945" width="11.5" style="15" customWidth="1"/>
    <col min="15946" max="15946" width="15.83203125" style="15" customWidth="1"/>
    <col min="15947" max="16128" width="11.5" style="15"/>
    <col min="16129" max="16130" width="11.5" style="15" customWidth="1"/>
    <col min="16131" max="16131" width="8.1640625" style="15" customWidth="1"/>
    <col min="16132" max="16132" width="25.5" style="15" bestFit="1" customWidth="1"/>
    <col min="16133" max="16133" width="35.1640625" style="15" customWidth="1"/>
    <col min="16134" max="16134" width="15.83203125" style="15" customWidth="1"/>
    <col min="16135" max="16135" width="17.5" style="15" bestFit="1" customWidth="1"/>
    <col min="16136" max="16136" width="11.83203125" style="15" customWidth="1"/>
    <col min="16137" max="16137" width="17.1640625" style="15" customWidth="1"/>
    <col min="16138" max="16139" width="15.83203125" style="15" customWidth="1"/>
    <col min="16140" max="16140" width="17" style="15" customWidth="1"/>
    <col min="16141" max="16141" width="15.83203125" style="15" customWidth="1"/>
    <col min="16142" max="16142" width="11.83203125" style="15" customWidth="1"/>
    <col min="16143" max="16143" width="10" style="15" customWidth="1"/>
    <col min="16144" max="16144" width="11" style="15" bestFit="1" customWidth="1"/>
    <col min="16145" max="16145" width="15.83203125" style="15" bestFit="1" customWidth="1"/>
    <col min="16146" max="16151" width="15.83203125" style="15" customWidth="1"/>
    <col min="16152" max="16152" width="21.1640625" style="15" customWidth="1"/>
    <col min="16153" max="16153" width="17.1640625" style="15" customWidth="1"/>
    <col min="16154" max="16154" width="11.83203125" style="15" customWidth="1"/>
    <col min="16155" max="16156" width="15.83203125" style="15" customWidth="1"/>
    <col min="16157" max="16157" width="21.5" style="15" customWidth="1"/>
    <col min="16158" max="16158" width="18.5" style="15" customWidth="1"/>
    <col min="16159" max="16159" width="15.83203125" style="15" customWidth="1"/>
    <col min="16160" max="16160" width="17" style="15" customWidth="1"/>
    <col min="16161" max="16161" width="15.83203125" style="15" customWidth="1"/>
    <col min="16162" max="16162" width="16.83203125" style="15" customWidth="1"/>
    <col min="16163" max="16163" width="14" style="15" customWidth="1"/>
    <col min="16164" max="16164" width="15.83203125" style="15" customWidth="1"/>
    <col min="16165" max="16165" width="12.1640625" style="15" customWidth="1"/>
    <col min="16166" max="16166" width="11" style="15" customWidth="1"/>
    <col min="16167" max="16167" width="12.83203125" style="15" customWidth="1"/>
    <col min="16168" max="16168" width="45.83203125" style="15" customWidth="1"/>
    <col min="16169" max="16169" width="30.5" style="15" customWidth="1"/>
    <col min="16170" max="16171" width="9.83203125" style="15" customWidth="1"/>
    <col min="16172" max="16172" width="8.5" style="15" bestFit="1" customWidth="1"/>
    <col min="16173" max="16173" width="14.83203125" style="15" bestFit="1" customWidth="1"/>
    <col min="16174" max="16174" width="13.1640625" style="15" bestFit="1" customWidth="1"/>
    <col min="16175" max="16175" width="18" style="15" bestFit="1" customWidth="1"/>
    <col min="16176" max="16176" width="23.5" style="15" bestFit="1" customWidth="1"/>
    <col min="16177" max="16177" width="26.83203125" style="15" customWidth="1"/>
    <col min="16178" max="16178" width="18.83203125" style="15" customWidth="1"/>
    <col min="16179" max="16180" width="19" style="15" customWidth="1"/>
    <col min="16181" max="16181" width="51.1640625" style="15" bestFit="1" customWidth="1"/>
    <col min="16182" max="16182" width="30.1640625" style="15" bestFit="1" customWidth="1"/>
    <col min="16183" max="16183" width="31.1640625" style="15" customWidth="1"/>
    <col min="16184" max="16184" width="14.83203125" style="15" bestFit="1" customWidth="1"/>
    <col min="16185" max="16185" width="11.83203125" style="15" bestFit="1" customWidth="1"/>
    <col min="16186" max="16186" width="14.1640625" style="15" bestFit="1" customWidth="1"/>
    <col min="16187" max="16187" width="16.5" style="15" bestFit="1" customWidth="1"/>
    <col min="16188" max="16189" width="31.5" style="15" bestFit="1" customWidth="1"/>
    <col min="16190" max="16190" width="7.6640625" style="15" bestFit="1" customWidth="1"/>
    <col min="16191" max="16193" width="7.6640625" style="15" customWidth="1"/>
    <col min="16194" max="16201" width="11.5" style="15" customWidth="1"/>
    <col min="16202" max="16202" width="15.83203125" style="15" customWidth="1"/>
    <col min="16203" max="16384" width="11.5" style="15"/>
  </cols>
  <sheetData>
    <row r="1" spans="1:115" ht="26.25" customHeight="1">
      <c r="A1" s="1"/>
      <c r="B1" s="2" t="s">
        <v>0</v>
      </c>
      <c r="C1" s="3"/>
      <c r="D1" s="3"/>
      <c r="E1" s="3"/>
      <c r="F1" s="3"/>
      <c r="G1" s="3"/>
      <c r="H1" s="3"/>
      <c r="I1" s="3"/>
      <c r="J1" s="4"/>
      <c r="K1" s="3"/>
      <c r="L1" s="3"/>
      <c r="M1" s="3"/>
      <c r="N1" s="3"/>
      <c r="O1" s="3"/>
      <c r="P1" s="5"/>
      <c r="Q1" s="6"/>
      <c r="R1" s="6"/>
      <c r="S1" s="7"/>
      <c r="T1" s="6"/>
      <c r="U1" s="6"/>
      <c r="V1" s="255" t="s">
        <v>1</v>
      </c>
      <c r="W1" s="256"/>
      <c r="X1" s="256"/>
      <c r="Y1" s="256"/>
      <c r="Z1" s="257"/>
      <c r="AA1" s="6"/>
      <c r="AB1" s="8"/>
      <c r="AC1" s="6"/>
      <c r="AD1" s="6"/>
      <c r="AE1" s="9"/>
      <c r="AF1" s="10"/>
      <c r="AG1" s="6"/>
      <c r="AH1" s="6"/>
      <c r="AI1" s="6"/>
      <c r="AJ1" s="11">
        <f>+SUBTOTAL(109,AJ5:AJ65536)</f>
        <v>735000</v>
      </c>
      <c r="AK1" s="3"/>
      <c r="AL1" s="3"/>
      <c r="AM1" s="3"/>
      <c r="AN1" s="3"/>
      <c r="AO1" s="6"/>
      <c r="AP1" s="12"/>
      <c r="AQ1" s="6"/>
      <c r="AR1" s="13"/>
      <c r="AS1" s="6"/>
      <c r="AT1" s="13"/>
      <c r="AU1" s="3"/>
      <c r="AV1" s="3"/>
      <c r="AW1" s="3"/>
      <c r="AX1" s="3"/>
      <c r="AY1" s="3"/>
      <c r="AZ1" s="3"/>
      <c r="BA1" s="3"/>
      <c r="BB1" s="3"/>
      <c r="BC1" s="3"/>
      <c r="BD1" s="14"/>
      <c r="BE1" s="6"/>
      <c r="BF1" s="6"/>
      <c r="BG1" s="14"/>
      <c r="BH1" s="14"/>
    </row>
    <row r="2" spans="1:115" s="18" customFormat="1" ht="26.25" customHeight="1">
      <c r="A2" s="3"/>
      <c r="B2" s="3"/>
      <c r="C2" s="3"/>
      <c r="D2" s="3"/>
      <c r="E2" s="3"/>
      <c r="F2" s="3"/>
      <c r="G2" s="3"/>
      <c r="H2" s="3"/>
      <c r="I2" s="3"/>
      <c r="J2" s="16"/>
      <c r="K2" s="3"/>
      <c r="L2" s="3"/>
      <c r="M2" s="3"/>
      <c r="N2" s="3"/>
      <c r="O2" s="3"/>
      <c r="P2" s="3"/>
      <c r="Q2" s="6"/>
      <c r="R2" s="6"/>
      <c r="S2" s="7"/>
      <c r="T2" s="6"/>
      <c r="U2" s="6"/>
      <c r="V2" s="17"/>
      <c r="W2" s="6"/>
      <c r="X2" s="6"/>
      <c r="Y2" s="6"/>
      <c r="Z2" s="6"/>
      <c r="AA2" s="6"/>
      <c r="AB2" s="8"/>
      <c r="AC2" s="6"/>
      <c r="AD2" s="6"/>
      <c r="AE2" s="9"/>
      <c r="AF2" s="10"/>
      <c r="AG2" s="6"/>
      <c r="AH2" s="6"/>
      <c r="AI2" s="6"/>
      <c r="AJ2" s="6"/>
      <c r="AK2" s="3"/>
      <c r="AL2" s="3"/>
      <c r="AM2" s="3"/>
      <c r="AN2" s="3"/>
      <c r="AO2" s="6"/>
      <c r="AP2" s="6"/>
      <c r="AQ2" s="6"/>
      <c r="AR2" s="13"/>
      <c r="AS2" s="6"/>
      <c r="AT2" s="13"/>
      <c r="AU2" s="3"/>
      <c r="AV2" s="3"/>
      <c r="AW2" s="3"/>
      <c r="AX2" s="3"/>
      <c r="AY2" s="3"/>
      <c r="AZ2" s="3"/>
      <c r="BA2" s="3"/>
      <c r="BB2" s="3"/>
      <c r="BC2" s="3"/>
      <c r="BD2" s="14"/>
      <c r="BE2" s="6"/>
      <c r="BF2" s="6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</row>
    <row r="3" spans="1:115" s="18" customFormat="1" ht="26.25" customHeight="1">
      <c r="A3" s="19" t="s">
        <v>2</v>
      </c>
      <c r="B3" s="19" t="s">
        <v>3</v>
      </c>
      <c r="C3" s="19" t="s">
        <v>4</v>
      </c>
      <c r="D3" s="20" t="s">
        <v>5</v>
      </c>
      <c r="E3" s="20" t="s">
        <v>6</v>
      </c>
      <c r="F3" s="20" t="s">
        <v>7</v>
      </c>
      <c r="G3" s="20" t="s">
        <v>8</v>
      </c>
      <c r="H3" s="20" t="s">
        <v>9</v>
      </c>
      <c r="I3" s="20" t="s">
        <v>10</v>
      </c>
      <c r="J3" s="19" t="s">
        <v>11</v>
      </c>
      <c r="K3" s="19" t="s">
        <v>12</v>
      </c>
      <c r="L3" s="20" t="s">
        <v>13</v>
      </c>
      <c r="M3" s="20" t="s">
        <v>14</v>
      </c>
      <c r="N3" s="19" t="s">
        <v>15</v>
      </c>
      <c r="O3" s="19" t="s">
        <v>16</v>
      </c>
      <c r="P3" s="19" t="s">
        <v>17</v>
      </c>
      <c r="Q3" s="19" t="s">
        <v>18</v>
      </c>
      <c r="R3" s="19" t="s">
        <v>19</v>
      </c>
      <c r="S3" s="19" t="s">
        <v>20</v>
      </c>
      <c r="T3" s="19" t="s">
        <v>21</v>
      </c>
      <c r="U3" s="19" t="s">
        <v>22</v>
      </c>
      <c r="V3" s="21" t="s">
        <v>23</v>
      </c>
      <c r="W3" s="22" t="s">
        <v>24</v>
      </c>
      <c r="X3" s="19" t="s">
        <v>25</v>
      </c>
      <c r="Y3" s="19" t="s">
        <v>26</v>
      </c>
      <c r="Z3" s="22" t="s">
        <v>27</v>
      </c>
      <c r="AA3" s="22" t="s">
        <v>28</v>
      </c>
      <c r="AB3" s="23" t="s">
        <v>29</v>
      </c>
      <c r="AC3" s="19" t="s">
        <v>30</v>
      </c>
      <c r="AD3" s="19" t="s">
        <v>31</v>
      </c>
      <c r="AE3" s="19" t="s">
        <v>32</v>
      </c>
      <c r="AF3" s="19" t="s">
        <v>33</v>
      </c>
      <c r="AG3" s="19" t="s">
        <v>34</v>
      </c>
      <c r="AH3" s="19" t="s">
        <v>35</v>
      </c>
      <c r="AI3" s="19" t="s">
        <v>36</v>
      </c>
      <c r="AJ3" s="20" t="s">
        <v>37</v>
      </c>
      <c r="AK3" s="20" t="s">
        <v>38</v>
      </c>
      <c r="AL3" s="20" t="s">
        <v>39</v>
      </c>
      <c r="AM3" s="20" t="s">
        <v>40</v>
      </c>
      <c r="AN3" s="19" t="s">
        <v>41</v>
      </c>
      <c r="AO3" s="19" t="s">
        <v>42</v>
      </c>
      <c r="AP3" s="19" t="s">
        <v>43</v>
      </c>
      <c r="AQ3" s="19" t="s">
        <v>44</v>
      </c>
      <c r="AR3" s="19" t="s">
        <v>45</v>
      </c>
      <c r="AS3" s="19" t="s">
        <v>46</v>
      </c>
      <c r="AT3" s="19" t="s">
        <v>47</v>
      </c>
      <c r="AU3" s="19" t="s">
        <v>48</v>
      </c>
      <c r="AV3" s="19" t="s">
        <v>49</v>
      </c>
      <c r="AW3" s="19" t="s">
        <v>50</v>
      </c>
      <c r="AX3" s="19" t="s">
        <v>51</v>
      </c>
      <c r="AY3" s="19" t="s">
        <v>52</v>
      </c>
      <c r="AZ3" s="19" t="s">
        <v>53</v>
      </c>
      <c r="BA3" s="19" t="s">
        <v>54</v>
      </c>
      <c r="BB3" s="20" t="s">
        <v>55</v>
      </c>
      <c r="BC3" s="20" t="s">
        <v>56</v>
      </c>
      <c r="BD3" s="20" t="s">
        <v>57</v>
      </c>
      <c r="BE3" s="20" t="s">
        <v>58</v>
      </c>
      <c r="BF3" s="20" t="s">
        <v>59</v>
      </c>
      <c r="BG3" s="20" t="s">
        <v>60</v>
      </c>
      <c r="BH3" s="20" t="s">
        <v>61</v>
      </c>
      <c r="BI3" s="20" t="s">
        <v>62</v>
      </c>
      <c r="BJ3" s="20" t="s">
        <v>44</v>
      </c>
      <c r="BK3" s="20" t="s">
        <v>63</v>
      </c>
      <c r="BL3" s="20" t="s">
        <v>64</v>
      </c>
      <c r="BM3" s="20" t="s">
        <v>65</v>
      </c>
      <c r="BN3" s="258" t="s">
        <v>66</v>
      </c>
      <c r="BO3" s="258"/>
      <c r="BP3" s="258" t="s">
        <v>67</v>
      </c>
      <c r="BQ3" s="258"/>
      <c r="BR3" s="258" t="s">
        <v>68</v>
      </c>
      <c r="BS3" s="258"/>
      <c r="BT3" s="258" t="s">
        <v>69</v>
      </c>
      <c r="BU3" s="258"/>
      <c r="BV3" s="24" t="s">
        <v>70</v>
      </c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</row>
    <row r="4" spans="1:115" s="18" customFormat="1" ht="26.25" hidden="1" customHeight="1">
      <c r="A4" s="19" t="s">
        <v>71</v>
      </c>
      <c r="B4" s="19" t="s">
        <v>72</v>
      </c>
      <c r="C4" s="19" t="s">
        <v>73</v>
      </c>
      <c r="D4" s="20" t="s">
        <v>74</v>
      </c>
      <c r="E4" s="20" t="s">
        <v>75</v>
      </c>
      <c r="F4" s="20" t="s">
        <v>76</v>
      </c>
      <c r="G4" s="20" t="s">
        <v>77</v>
      </c>
      <c r="H4" s="20" t="s">
        <v>78</v>
      </c>
      <c r="I4" s="20" t="s">
        <v>79</v>
      </c>
      <c r="J4" s="19" t="s">
        <v>80</v>
      </c>
      <c r="K4" s="19" t="s">
        <v>81</v>
      </c>
      <c r="L4" s="20" t="s">
        <v>82</v>
      </c>
      <c r="M4" s="20" t="s">
        <v>83</v>
      </c>
      <c r="N4" s="19" t="s">
        <v>84</v>
      </c>
      <c r="O4" s="19" t="s">
        <v>85</v>
      </c>
      <c r="P4" s="19" t="s">
        <v>86</v>
      </c>
      <c r="Q4" s="19" t="s">
        <v>87</v>
      </c>
      <c r="R4" s="19" t="s">
        <v>88</v>
      </c>
      <c r="S4" s="19" t="s">
        <v>89</v>
      </c>
      <c r="T4" s="19" t="s">
        <v>90</v>
      </c>
      <c r="U4" s="19" t="s">
        <v>91</v>
      </c>
      <c r="V4" s="21" t="s">
        <v>92</v>
      </c>
      <c r="W4" s="22" t="s">
        <v>93</v>
      </c>
      <c r="X4" s="19" t="s">
        <v>94</v>
      </c>
      <c r="Y4" s="19" t="s">
        <v>95</v>
      </c>
      <c r="Z4" s="22" t="s">
        <v>96</v>
      </c>
      <c r="AA4" s="22" t="s">
        <v>97</v>
      </c>
      <c r="AB4" s="23" t="s">
        <v>98</v>
      </c>
      <c r="AC4" s="19" t="s">
        <v>99</v>
      </c>
      <c r="AD4" s="19" t="s">
        <v>100</v>
      </c>
      <c r="AE4" s="19" t="s">
        <v>101</v>
      </c>
      <c r="AF4" s="19" t="s">
        <v>102</v>
      </c>
      <c r="AG4" s="19" t="s">
        <v>103</v>
      </c>
      <c r="AH4" s="19" t="s">
        <v>104</v>
      </c>
      <c r="AI4" s="19" t="s">
        <v>103</v>
      </c>
      <c r="AJ4" s="20" t="s">
        <v>105</v>
      </c>
      <c r="AK4" s="20" t="s">
        <v>106</v>
      </c>
      <c r="AL4" s="20" t="s">
        <v>107</v>
      </c>
      <c r="AM4" s="20" t="s">
        <v>108</v>
      </c>
      <c r="AN4" s="19" t="s">
        <v>109</v>
      </c>
      <c r="AO4" s="19" t="s">
        <v>42</v>
      </c>
      <c r="AP4" s="19" t="s">
        <v>43</v>
      </c>
      <c r="AQ4" s="19" t="s">
        <v>44</v>
      </c>
      <c r="AR4" s="19" t="s">
        <v>110</v>
      </c>
      <c r="AS4" s="19" t="s">
        <v>111</v>
      </c>
      <c r="AT4" s="19" t="s">
        <v>112</v>
      </c>
      <c r="AU4" s="19" t="s">
        <v>113</v>
      </c>
      <c r="AV4" s="19" t="s">
        <v>114</v>
      </c>
      <c r="AW4" s="19" t="s">
        <v>115</v>
      </c>
      <c r="AX4" s="19" t="s">
        <v>116</v>
      </c>
      <c r="AY4" s="19" t="s">
        <v>117</v>
      </c>
      <c r="AZ4" s="19" t="s">
        <v>118</v>
      </c>
      <c r="BA4" s="19" t="s">
        <v>119</v>
      </c>
      <c r="BB4" s="19"/>
      <c r="BC4" s="20" t="s">
        <v>120</v>
      </c>
      <c r="BD4" s="20" t="s">
        <v>121</v>
      </c>
      <c r="BE4" s="20" t="s">
        <v>122</v>
      </c>
      <c r="BF4" s="20" t="s">
        <v>123</v>
      </c>
      <c r="BG4" s="20" t="s">
        <v>124</v>
      </c>
      <c r="BH4" s="20" t="s">
        <v>125</v>
      </c>
      <c r="BI4" s="20"/>
      <c r="BJ4" s="20"/>
      <c r="BK4" s="20"/>
      <c r="BL4" s="20"/>
      <c r="BM4" s="20"/>
      <c r="BN4" s="25" t="s">
        <v>126</v>
      </c>
      <c r="BO4" s="25" t="s">
        <v>127</v>
      </c>
      <c r="BP4" s="25" t="s">
        <v>126</v>
      </c>
      <c r="BQ4" s="25" t="s">
        <v>127</v>
      </c>
      <c r="BR4" s="25" t="s">
        <v>126</v>
      </c>
      <c r="BS4" s="25" t="s">
        <v>127</v>
      </c>
      <c r="BT4" s="25" t="s">
        <v>126</v>
      </c>
      <c r="BU4" s="25" t="s">
        <v>127</v>
      </c>
      <c r="BV4" s="25" t="s">
        <v>128</v>
      </c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</row>
    <row r="5" spans="1:115" ht="15" hidden="1" customHeight="1">
      <c r="A5" s="26">
        <v>2020</v>
      </c>
      <c r="B5" s="26">
        <v>1</v>
      </c>
      <c r="C5" s="26" t="s">
        <v>129</v>
      </c>
      <c r="D5" s="26" t="s">
        <v>130</v>
      </c>
      <c r="E5" s="26" t="s">
        <v>131</v>
      </c>
      <c r="F5" s="27">
        <v>43832</v>
      </c>
      <c r="G5" s="26" t="s">
        <v>132</v>
      </c>
      <c r="H5" s="26" t="s">
        <v>133</v>
      </c>
      <c r="I5" s="26" t="s">
        <v>133</v>
      </c>
      <c r="J5" s="28" t="s">
        <v>134</v>
      </c>
      <c r="K5" s="26" t="s">
        <v>135</v>
      </c>
      <c r="L5" s="26" t="s">
        <v>136</v>
      </c>
      <c r="M5" s="26" t="s">
        <v>137</v>
      </c>
      <c r="N5" s="26" t="s">
        <v>138</v>
      </c>
      <c r="O5" s="26" t="s">
        <v>138</v>
      </c>
      <c r="Q5" s="30">
        <v>94</v>
      </c>
      <c r="R5" s="30">
        <v>14150</v>
      </c>
      <c r="S5" s="31">
        <f>R5*100/(Q5*Q5*Q5)</f>
        <v>1.7036205850341446</v>
      </c>
      <c r="T5" s="30">
        <v>3121</v>
      </c>
      <c r="AB5" s="33">
        <f>(T5/R5)</f>
        <v>0.22056537102473497</v>
      </c>
      <c r="AC5" s="30">
        <v>1200</v>
      </c>
      <c r="AD5" s="30">
        <f>INT(AC5*R5/1000)*(100%-AF5)</f>
        <v>16131</v>
      </c>
      <c r="AE5" s="34">
        <v>0.40499999999999997</v>
      </c>
      <c r="AF5" s="35">
        <v>0.05</v>
      </c>
      <c r="AG5" s="30">
        <f>AD5*AE5</f>
        <v>6533.0549999999994</v>
      </c>
      <c r="AH5" s="30" t="e">
        <f>#N/A</f>
        <v>#N/A</v>
      </c>
      <c r="AI5" s="30">
        <v>8645.7000000000007</v>
      </c>
      <c r="AJ5" s="30">
        <v>8234</v>
      </c>
      <c r="AK5" s="26" t="s">
        <v>139</v>
      </c>
      <c r="AL5" s="26">
        <v>1</v>
      </c>
      <c r="AM5" s="26" t="s">
        <v>140</v>
      </c>
      <c r="AO5" s="26"/>
      <c r="AU5" s="26" t="s">
        <v>141</v>
      </c>
      <c r="AV5" s="26" t="s">
        <v>142</v>
      </c>
      <c r="AW5" s="26" t="s">
        <v>143</v>
      </c>
      <c r="BA5" s="26" t="s">
        <v>144</v>
      </c>
      <c r="BB5" s="26" t="s">
        <v>145</v>
      </c>
      <c r="BC5" s="26" t="s">
        <v>146</v>
      </c>
      <c r="BD5" s="37">
        <v>43938</v>
      </c>
      <c r="BE5" s="30">
        <v>32769</v>
      </c>
      <c r="BF5" s="30">
        <v>24879</v>
      </c>
      <c r="BG5" s="37" t="s">
        <v>147</v>
      </c>
      <c r="BH5" s="37" t="s">
        <v>148</v>
      </c>
      <c r="BI5" s="37"/>
      <c r="BJ5" s="37"/>
      <c r="BK5" s="37"/>
      <c r="BL5" s="37"/>
      <c r="BM5" s="37"/>
      <c r="BN5" s="26"/>
      <c r="BO5" s="26"/>
      <c r="BP5" s="26"/>
      <c r="BQ5" s="38"/>
      <c r="BR5" s="26"/>
      <c r="BS5" s="26"/>
      <c r="BT5" s="26"/>
      <c r="BU5" s="26"/>
      <c r="BV5" s="39"/>
    </row>
    <row r="6" spans="1:115" s="52" customFormat="1" ht="15" hidden="1" customHeight="1">
      <c r="A6" s="40">
        <v>2020</v>
      </c>
      <c r="B6" s="40">
        <v>2</v>
      </c>
      <c r="C6" s="40" t="s">
        <v>129</v>
      </c>
      <c r="D6" s="40" t="s">
        <v>130</v>
      </c>
      <c r="E6" s="40" t="s">
        <v>131</v>
      </c>
      <c r="F6" s="41">
        <v>43832</v>
      </c>
      <c r="G6" s="40" t="s">
        <v>149</v>
      </c>
      <c r="H6" s="40" t="s">
        <v>133</v>
      </c>
      <c r="I6" s="40" t="s">
        <v>133</v>
      </c>
      <c r="J6" s="42" t="s">
        <v>150</v>
      </c>
      <c r="K6" s="40" t="s">
        <v>135</v>
      </c>
      <c r="L6" s="40" t="s">
        <v>136</v>
      </c>
      <c r="M6" s="40" t="s">
        <v>137</v>
      </c>
      <c r="N6" s="40" t="s">
        <v>138</v>
      </c>
      <c r="O6" s="40" t="s">
        <v>138</v>
      </c>
      <c r="P6" s="43"/>
      <c r="Q6" s="36">
        <v>88</v>
      </c>
      <c r="R6" s="36">
        <v>14480</v>
      </c>
      <c r="S6" s="44" t="e">
        <f>#N/A</f>
        <v>#N/A</v>
      </c>
      <c r="T6" s="36">
        <v>2757</v>
      </c>
      <c r="U6" s="36"/>
      <c r="V6" s="45"/>
      <c r="W6" s="36"/>
      <c r="X6" s="36"/>
      <c r="Y6" s="36"/>
      <c r="Z6" s="36"/>
      <c r="AA6" s="36"/>
      <c r="AB6" s="46" t="e">
        <f>#N/A</f>
        <v>#N/A</v>
      </c>
      <c r="AC6" s="36">
        <v>1200</v>
      </c>
      <c r="AD6" s="36" t="e">
        <f>#N/A</f>
        <v>#N/A</v>
      </c>
      <c r="AE6" s="47">
        <v>0</v>
      </c>
      <c r="AF6" s="48"/>
      <c r="AG6" s="30" t="e">
        <f>#N/A</f>
        <v>#N/A</v>
      </c>
      <c r="AH6" s="36" t="e">
        <f>#N/A</f>
        <v>#N/A</v>
      </c>
      <c r="AI6" s="36"/>
      <c r="AJ6" s="36"/>
      <c r="AK6" s="40" t="s">
        <v>139</v>
      </c>
      <c r="AL6" s="40">
        <v>1</v>
      </c>
      <c r="AM6" s="40" t="s">
        <v>140</v>
      </c>
      <c r="AN6" s="40" t="s">
        <v>151</v>
      </c>
      <c r="AO6" s="36"/>
      <c r="AP6" s="36"/>
      <c r="AQ6" s="36"/>
      <c r="AR6" s="36">
        <v>17376</v>
      </c>
      <c r="AS6" s="36"/>
      <c r="AT6" s="36">
        <v>17376</v>
      </c>
      <c r="AU6" s="40" t="s">
        <v>141</v>
      </c>
      <c r="AV6" s="40" t="s">
        <v>142</v>
      </c>
      <c r="AW6" s="40" t="s">
        <v>143</v>
      </c>
      <c r="AX6" s="40"/>
      <c r="AY6" s="40"/>
      <c r="AZ6" s="40"/>
      <c r="BA6" s="40" t="s">
        <v>144</v>
      </c>
      <c r="BB6" s="40" t="s">
        <v>145</v>
      </c>
      <c r="BC6" s="40"/>
      <c r="BD6" s="49">
        <v>43938</v>
      </c>
      <c r="BE6" s="36"/>
      <c r="BF6" s="36"/>
      <c r="BG6" s="49" t="s">
        <v>147</v>
      </c>
      <c r="BH6" s="49" t="s">
        <v>148</v>
      </c>
      <c r="BI6" s="49"/>
      <c r="BJ6" s="49"/>
      <c r="BK6" s="49"/>
      <c r="BL6" s="49"/>
      <c r="BM6" s="49"/>
      <c r="BN6" s="40"/>
      <c r="BO6" s="40"/>
      <c r="BP6" s="40"/>
      <c r="BQ6" s="50"/>
      <c r="BR6" s="40"/>
      <c r="BS6" s="40"/>
      <c r="BT6" s="40"/>
      <c r="BU6" s="40"/>
      <c r="BV6" s="51"/>
    </row>
    <row r="7" spans="1:115" s="52" customFormat="1" ht="15" hidden="1" customHeight="1">
      <c r="A7" s="40">
        <v>2020</v>
      </c>
      <c r="B7" s="40">
        <v>3</v>
      </c>
      <c r="C7" s="40" t="s">
        <v>129</v>
      </c>
      <c r="D7" s="40" t="s">
        <v>130</v>
      </c>
      <c r="E7" s="40" t="s">
        <v>131</v>
      </c>
      <c r="F7" s="41">
        <v>43832</v>
      </c>
      <c r="G7" s="40" t="s">
        <v>152</v>
      </c>
      <c r="H7" s="40" t="s">
        <v>133</v>
      </c>
      <c r="I7" s="40" t="s">
        <v>133</v>
      </c>
      <c r="J7" s="42" t="s">
        <v>153</v>
      </c>
      <c r="K7" s="40" t="s">
        <v>135</v>
      </c>
      <c r="L7" s="40" t="s">
        <v>136</v>
      </c>
      <c r="M7" s="40" t="s">
        <v>137</v>
      </c>
      <c r="N7" s="40" t="s">
        <v>138</v>
      </c>
      <c r="O7" s="40" t="s">
        <v>138</v>
      </c>
      <c r="P7" s="43"/>
      <c r="Q7" s="36">
        <v>84</v>
      </c>
      <c r="R7" s="36">
        <v>9720</v>
      </c>
      <c r="S7" s="44" t="e">
        <f>#N/A</f>
        <v>#N/A</v>
      </c>
      <c r="T7" s="36">
        <v>2506</v>
      </c>
      <c r="U7" s="36"/>
      <c r="V7" s="45"/>
      <c r="W7" s="36"/>
      <c r="X7" s="36"/>
      <c r="Y7" s="36"/>
      <c r="Z7" s="36"/>
      <c r="AA7" s="36"/>
      <c r="AB7" s="46" t="e">
        <f>#N/A</f>
        <v>#N/A</v>
      </c>
      <c r="AC7" s="36">
        <v>1200</v>
      </c>
      <c r="AD7" s="36" t="e">
        <f>#N/A</f>
        <v>#N/A</v>
      </c>
      <c r="AE7" s="47">
        <v>0</v>
      </c>
      <c r="AF7" s="48"/>
      <c r="AG7" s="30" t="e">
        <f>#N/A</f>
        <v>#N/A</v>
      </c>
      <c r="AH7" s="36" t="e">
        <f>#N/A</f>
        <v>#N/A</v>
      </c>
      <c r="AI7" s="36"/>
      <c r="AJ7" s="36"/>
      <c r="AK7" s="40" t="s">
        <v>154</v>
      </c>
      <c r="AL7" s="40">
        <v>1</v>
      </c>
      <c r="AM7" s="40" t="s">
        <v>140</v>
      </c>
      <c r="AN7" s="40" t="s">
        <v>155</v>
      </c>
      <c r="AO7" s="36">
        <v>11664</v>
      </c>
      <c r="AP7" s="36"/>
      <c r="AQ7" s="36"/>
      <c r="AR7" s="36"/>
      <c r="AS7" s="36"/>
      <c r="AT7" s="36">
        <v>11664</v>
      </c>
      <c r="AU7" s="40"/>
      <c r="AV7" s="40"/>
      <c r="AW7" s="40"/>
      <c r="AX7" s="40"/>
      <c r="AY7" s="40"/>
      <c r="AZ7" s="40"/>
      <c r="BA7" s="40" t="s">
        <v>144</v>
      </c>
      <c r="BB7" s="40" t="s">
        <v>145</v>
      </c>
      <c r="BC7" s="40"/>
      <c r="BD7" s="49">
        <v>43938</v>
      </c>
      <c r="BE7" s="36"/>
      <c r="BF7" s="36"/>
      <c r="BG7" s="49" t="s">
        <v>147</v>
      </c>
      <c r="BH7" s="49" t="s">
        <v>148</v>
      </c>
      <c r="BI7" s="49"/>
      <c r="BJ7" s="49"/>
      <c r="BK7" s="49"/>
      <c r="BL7" s="49"/>
      <c r="BM7" s="49"/>
      <c r="BN7" s="40"/>
      <c r="BO7" s="40"/>
      <c r="BP7" s="40"/>
      <c r="BQ7" s="50"/>
      <c r="BR7" s="40"/>
      <c r="BS7" s="40"/>
      <c r="BT7" s="40"/>
      <c r="BU7" s="40"/>
      <c r="BV7" s="51"/>
    </row>
    <row r="8" spans="1:115" s="52" customFormat="1" ht="15" hidden="1" customHeight="1">
      <c r="A8" s="40">
        <v>2020</v>
      </c>
      <c r="B8" s="40">
        <v>4</v>
      </c>
      <c r="C8" s="40" t="s">
        <v>129</v>
      </c>
      <c r="D8" s="40" t="s">
        <v>130</v>
      </c>
      <c r="E8" s="40" t="s">
        <v>131</v>
      </c>
      <c r="F8" s="41">
        <v>43832</v>
      </c>
      <c r="G8" s="40" t="s">
        <v>156</v>
      </c>
      <c r="H8" s="40" t="s">
        <v>133</v>
      </c>
      <c r="I8" s="40" t="s">
        <v>133</v>
      </c>
      <c r="J8" s="42" t="s">
        <v>157</v>
      </c>
      <c r="K8" s="40" t="s">
        <v>135</v>
      </c>
      <c r="L8" s="40" t="s">
        <v>136</v>
      </c>
      <c r="M8" s="40" t="s">
        <v>137</v>
      </c>
      <c r="N8" s="40" t="s">
        <v>138</v>
      </c>
      <c r="O8" s="40" t="s">
        <v>138</v>
      </c>
      <c r="P8" s="43"/>
      <c r="Q8" s="36">
        <v>86</v>
      </c>
      <c r="R8" s="36">
        <v>9800</v>
      </c>
      <c r="S8" s="44" t="e">
        <f>#N/A</f>
        <v>#N/A</v>
      </c>
      <c r="T8" s="36">
        <v>2365</v>
      </c>
      <c r="U8" s="36"/>
      <c r="V8" s="45"/>
      <c r="W8" s="36"/>
      <c r="X8" s="36"/>
      <c r="Y8" s="36"/>
      <c r="Z8" s="36"/>
      <c r="AA8" s="36"/>
      <c r="AB8" s="46" t="e">
        <f>#N/A</f>
        <v>#N/A</v>
      </c>
      <c r="AC8" s="36">
        <v>1200</v>
      </c>
      <c r="AD8" s="36" t="e">
        <f>#N/A</f>
        <v>#N/A</v>
      </c>
      <c r="AE8" s="47">
        <v>0</v>
      </c>
      <c r="AF8" s="48"/>
      <c r="AG8" s="30" t="e">
        <f>#N/A</f>
        <v>#N/A</v>
      </c>
      <c r="AH8" s="36" t="e">
        <f>#N/A</f>
        <v>#N/A</v>
      </c>
      <c r="AI8" s="36"/>
      <c r="AJ8" s="36"/>
      <c r="AK8" s="40" t="s">
        <v>154</v>
      </c>
      <c r="AL8" s="40">
        <v>1</v>
      </c>
      <c r="AM8" s="40" t="s">
        <v>140</v>
      </c>
      <c r="AN8" s="40" t="s">
        <v>155</v>
      </c>
      <c r="AO8" s="36">
        <v>11760</v>
      </c>
      <c r="AP8" s="36"/>
      <c r="AQ8" s="36"/>
      <c r="AR8" s="36"/>
      <c r="AS8" s="36"/>
      <c r="AT8" s="36">
        <v>11760</v>
      </c>
      <c r="AU8" s="40"/>
      <c r="AV8" s="40"/>
      <c r="AW8" s="40"/>
      <c r="AX8" s="40"/>
      <c r="AY8" s="40"/>
      <c r="AZ8" s="40"/>
      <c r="BA8" s="40" t="s">
        <v>144</v>
      </c>
      <c r="BB8" s="40" t="s">
        <v>145</v>
      </c>
      <c r="BC8" s="40"/>
      <c r="BD8" s="49">
        <v>43938</v>
      </c>
      <c r="BE8" s="36"/>
      <c r="BF8" s="36"/>
      <c r="BG8" s="49" t="s">
        <v>147</v>
      </c>
      <c r="BH8" s="49" t="s">
        <v>148</v>
      </c>
      <c r="BI8" s="49"/>
      <c r="BJ8" s="49"/>
      <c r="BK8" s="49"/>
      <c r="BL8" s="49"/>
      <c r="BM8" s="49"/>
      <c r="BN8" s="40"/>
      <c r="BO8" s="40"/>
      <c r="BP8" s="40"/>
      <c r="BQ8" s="50"/>
      <c r="BR8" s="40"/>
      <c r="BS8" s="40"/>
      <c r="BT8" s="40"/>
      <c r="BU8" s="40"/>
      <c r="BV8" s="51"/>
    </row>
    <row r="9" spans="1:115" s="52" customFormat="1" ht="15" hidden="1" customHeight="1">
      <c r="A9" s="40">
        <v>2020</v>
      </c>
      <c r="B9" s="40">
        <v>5</v>
      </c>
      <c r="C9" s="40" t="s">
        <v>129</v>
      </c>
      <c r="D9" s="40" t="s">
        <v>130</v>
      </c>
      <c r="E9" s="40" t="s">
        <v>131</v>
      </c>
      <c r="F9" s="41">
        <v>43832</v>
      </c>
      <c r="G9" s="40" t="s">
        <v>158</v>
      </c>
      <c r="H9" s="40" t="s">
        <v>133</v>
      </c>
      <c r="I9" s="40" t="s">
        <v>133</v>
      </c>
      <c r="J9" s="42" t="s">
        <v>159</v>
      </c>
      <c r="K9" s="40" t="s">
        <v>135</v>
      </c>
      <c r="L9" s="40" t="s">
        <v>136</v>
      </c>
      <c r="M9" s="40" t="s">
        <v>137</v>
      </c>
      <c r="N9" s="40" t="s">
        <v>138</v>
      </c>
      <c r="O9" s="40" t="s">
        <v>138</v>
      </c>
      <c r="P9" s="43"/>
      <c r="Q9" s="36">
        <v>90</v>
      </c>
      <c r="R9" s="36">
        <v>11790</v>
      </c>
      <c r="S9" s="44" t="e">
        <f>#N/A</f>
        <v>#N/A</v>
      </c>
      <c r="T9" s="36">
        <v>2889</v>
      </c>
      <c r="U9" s="36"/>
      <c r="V9" s="45"/>
      <c r="W9" s="36"/>
      <c r="X9" s="36"/>
      <c r="Y9" s="36"/>
      <c r="Z9" s="36"/>
      <c r="AA9" s="36"/>
      <c r="AB9" s="46" t="e">
        <f>#N/A</f>
        <v>#N/A</v>
      </c>
      <c r="AC9" s="36">
        <v>1200</v>
      </c>
      <c r="AD9" s="36" t="e">
        <f>#N/A</f>
        <v>#N/A</v>
      </c>
      <c r="AE9" s="47">
        <v>0</v>
      </c>
      <c r="AF9" s="48"/>
      <c r="AG9" s="30" t="e">
        <f>#N/A</f>
        <v>#N/A</v>
      </c>
      <c r="AH9" s="36" t="e">
        <f>#N/A</f>
        <v>#N/A</v>
      </c>
      <c r="AI9" s="36"/>
      <c r="AJ9" s="36"/>
      <c r="AK9" s="40" t="s">
        <v>154</v>
      </c>
      <c r="AL9" s="40">
        <v>1</v>
      </c>
      <c r="AM9" s="40" t="s">
        <v>140</v>
      </c>
      <c r="AN9" s="40" t="s">
        <v>155</v>
      </c>
      <c r="AO9" s="36">
        <v>14148</v>
      </c>
      <c r="AP9" s="36"/>
      <c r="AQ9" s="36"/>
      <c r="AR9" s="36"/>
      <c r="AS9" s="36"/>
      <c r="AT9" s="36">
        <v>14148</v>
      </c>
      <c r="AU9" s="40"/>
      <c r="AV9" s="40"/>
      <c r="AW9" s="40"/>
      <c r="AX9" s="40"/>
      <c r="AY9" s="40"/>
      <c r="AZ9" s="40"/>
      <c r="BA9" s="40" t="s">
        <v>144</v>
      </c>
      <c r="BB9" s="40" t="s">
        <v>145</v>
      </c>
      <c r="BC9" s="40"/>
      <c r="BD9" s="49">
        <v>43938</v>
      </c>
      <c r="BE9" s="36"/>
      <c r="BF9" s="36"/>
      <c r="BG9" s="49" t="s">
        <v>147</v>
      </c>
      <c r="BH9" s="49" t="s">
        <v>148</v>
      </c>
      <c r="BI9" s="49"/>
      <c r="BJ9" s="49"/>
      <c r="BK9" s="49"/>
      <c r="BL9" s="49"/>
      <c r="BM9" s="49"/>
      <c r="BN9" s="40"/>
      <c r="BO9" s="40"/>
      <c r="BP9" s="40"/>
      <c r="BQ9" s="50"/>
      <c r="BR9" s="40"/>
      <c r="BS9" s="40"/>
      <c r="BT9" s="40"/>
      <c r="BU9" s="40"/>
      <c r="BV9" s="51"/>
    </row>
    <row r="10" spans="1:115" s="52" customFormat="1" ht="15" hidden="1" customHeight="1">
      <c r="A10" s="40">
        <v>2020</v>
      </c>
      <c r="B10" s="40">
        <v>6</v>
      </c>
      <c r="C10" s="40" t="s">
        <v>129</v>
      </c>
      <c r="D10" s="40" t="s">
        <v>130</v>
      </c>
      <c r="E10" s="40" t="s">
        <v>131</v>
      </c>
      <c r="F10" s="41">
        <v>43832</v>
      </c>
      <c r="G10" s="40" t="s">
        <v>160</v>
      </c>
      <c r="H10" s="40" t="s">
        <v>133</v>
      </c>
      <c r="I10" s="40" t="s">
        <v>133</v>
      </c>
      <c r="J10" s="42" t="s">
        <v>161</v>
      </c>
      <c r="K10" s="40" t="s">
        <v>135</v>
      </c>
      <c r="L10" s="40" t="s">
        <v>136</v>
      </c>
      <c r="M10" s="40" t="s">
        <v>137</v>
      </c>
      <c r="N10" s="40" t="s">
        <v>138</v>
      </c>
      <c r="O10" s="40" t="s">
        <v>138</v>
      </c>
      <c r="P10" s="43"/>
      <c r="Q10" s="36">
        <v>82</v>
      </c>
      <c r="R10" s="36">
        <v>7860</v>
      </c>
      <c r="S10" s="44" t="e">
        <f>#N/A</f>
        <v>#N/A</v>
      </c>
      <c r="T10" s="36">
        <v>2013</v>
      </c>
      <c r="U10" s="36"/>
      <c r="V10" s="45"/>
      <c r="W10" s="36"/>
      <c r="X10" s="36"/>
      <c r="Y10" s="36"/>
      <c r="Z10" s="36"/>
      <c r="AA10" s="36"/>
      <c r="AB10" s="46" t="e">
        <f>#N/A</f>
        <v>#N/A</v>
      </c>
      <c r="AC10" s="36">
        <v>1200</v>
      </c>
      <c r="AD10" s="36" t="e">
        <f>#N/A</f>
        <v>#N/A</v>
      </c>
      <c r="AE10" s="47">
        <v>0</v>
      </c>
      <c r="AF10" s="48">
        <v>0.05</v>
      </c>
      <c r="AG10" s="30" t="e">
        <f>#N/A</f>
        <v>#N/A</v>
      </c>
      <c r="AH10" s="36" t="e">
        <f>#N/A</f>
        <v>#N/A</v>
      </c>
      <c r="AI10" s="36"/>
      <c r="AJ10" s="36"/>
      <c r="AK10" s="40" t="s">
        <v>154</v>
      </c>
      <c r="AL10" s="40">
        <v>1</v>
      </c>
      <c r="AM10" s="40" t="s">
        <v>140</v>
      </c>
      <c r="AN10" s="40" t="s">
        <v>155</v>
      </c>
      <c r="AO10" s="36">
        <v>8960.4</v>
      </c>
      <c r="AP10" s="36"/>
      <c r="AQ10" s="36"/>
      <c r="AR10" s="36"/>
      <c r="AS10" s="36"/>
      <c r="AT10" s="36">
        <v>8960.4</v>
      </c>
      <c r="AU10" s="40"/>
      <c r="AV10" s="40"/>
      <c r="AW10" s="40"/>
      <c r="AX10" s="40"/>
      <c r="AY10" s="40"/>
      <c r="AZ10" s="40"/>
      <c r="BA10" s="40" t="s">
        <v>144</v>
      </c>
      <c r="BB10" s="40" t="s">
        <v>145</v>
      </c>
      <c r="BC10" s="40"/>
      <c r="BD10" s="49">
        <v>43938</v>
      </c>
      <c r="BE10" s="36"/>
      <c r="BF10" s="36"/>
      <c r="BG10" s="49" t="s">
        <v>147</v>
      </c>
      <c r="BH10" s="49" t="s">
        <v>148</v>
      </c>
      <c r="BI10" s="49"/>
      <c r="BJ10" s="49"/>
      <c r="BK10" s="49"/>
      <c r="BL10" s="49"/>
      <c r="BM10" s="49"/>
      <c r="BN10" s="40"/>
      <c r="BO10" s="40"/>
      <c r="BP10" s="40"/>
      <c r="BQ10" s="50"/>
      <c r="BR10" s="40"/>
      <c r="BS10" s="40"/>
      <c r="BT10" s="40"/>
      <c r="BU10" s="40"/>
      <c r="BV10" s="51"/>
    </row>
    <row r="11" spans="1:115" s="52" customFormat="1" ht="15" hidden="1" customHeight="1">
      <c r="A11" s="40">
        <v>2020</v>
      </c>
      <c r="B11" s="40">
        <v>7</v>
      </c>
      <c r="C11" s="40" t="s">
        <v>129</v>
      </c>
      <c r="D11" s="40" t="s">
        <v>130</v>
      </c>
      <c r="E11" s="40" t="s">
        <v>131</v>
      </c>
      <c r="F11" s="41">
        <v>43832</v>
      </c>
      <c r="G11" s="40" t="s">
        <v>162</v>
      </c>
      <c r="H11" s="40" t="s">
        <v>133</v>
      </c>
      <c r="I11" s="40" t="s">
        <v>133</v>
      </c>
      <c r="J11" s="42" t="s">
        <v>163</v>
      </c>
      <c r="K11" s="40" t="s">
        <v>135</v>
      </c>
      <c r="L11" s="40" t="s">
        <v>136</v>
      </c>
      <c r="M11" s="40" t="s">
        <v>137</v>
      </c>
      <c r="N11" s="40" t="s">
        <v>138</v>
      </c>
      <c r="O11" s="40" t="s">
        <v>138</v>
      </c>
      <c r="P11" s="43"/>
      <c r="Q11" s="36">
        <v>87</v>
      </c>
      <c r="R11" s="36">
        <v>10040</v>
      </c>
      <c r="S11" s="44" t="e">
        <f>#N/A</f>
        <v>#N/A</v>
      </c>
      <c r="T11" s="36">
        <v>2399</v>
      </c>
      <c r="U11" s="36"/>
      <c r="V11" s="45"/>
      <c r="W11" s="36"/>
      <c r="X11" s="36"/>
      <c r="Y11" s="36"/>
      <c r="Z11" s="36"/>
      <c r="AA11" s="36"/>
      <c r="AB11" s="46" t="e">
        <f>#N/A</f>
        <v>#N/A</v>
      </c>
      <c r="AC11" s="36">
        <v>1200</v>
      </c>
      <c r="AD11" s="36" t="e">
        <f>#N/A</f>
        <v>#N/A</v>
      </c>
      <c r="AE11" s="47">
        <v>0</v>
      </c>
      <c r="AF11" s="48"/>
      <c r="AG11" s="30" t="e">
        <f>#N/A</f>
        <v>#N/A</v>
      </c>
      <c r="AH11" s="36" t="e">
        <f>#N/A</f>
        <v>#N/A</v>
      </c>
      <c r="AI11" s="36"/>
      <c r="AJ11" s="36"/>
      <c r="AK11" s="40" t="s">
        <v>154</v>
      </c>
      <c r="AL11" s="40">
        <v>1</v>
      </c>
      <c r="AM11" s="40" t="s">
        <v>140</v>
      </c>
      <c r="AN11" s="40" t="s">
        <v>155</v>
      </c>
      <c r="AO11" s="36">
        <v>12048</v>
      </c>
      <c r="AP11" s="36"/>
      <c r="AQ11" s="36"/>
      <c r="AR11" s="36"/>
      <c r="AS11" s="36"/>
      <c r="AT11" s="36">
        <v>12048</v>
      </c>
      <c r="AU11" s="40"/>
      <c r="AV11" s="40"/>
      <c r="AW11" s="40"/>
      <c r="AX11" s="40"/>
      <c r="AY11" s="40"/>
      <c r="AZ11" s="40"/>
      <c r="BA11" s="40" t="s">
        <v>144</v>
      </c>
      <c r="BB11" s="40" t="s">
        <v>145</v>
      </c>
      <c r="BC11" s="40"/>
      <c r="BD11" s="49">
        <v>43938</v>
      </c>
      <c r="BE11" s="36"/>
      <c r="BF11" s="36"/>
      <c r="BG11" s="49" t="s">
        <v>147</v>
      </c>
      <c r="BH11" s="49" t="s">
        <v>148</v>
      </c>
      <c r="BI11" s="49"/>
      <c r="BJ11" s="49"/>
      <c r="BK11" s="49"/>
      <c r="BL11" s="49"/>
      <c r="BM11" s="49"/>
      <c r="BN11" s="40"/>
      <c r="BO11" s="40"/>
      <c r="BP11" s="40"/>
      <c r="BQ11" s="50"/>
      <c r="BR11" s="40"/>
      <c r="BS11" s="40"/>
      <c r="BT11" s="40"/>
      <c r="BU11" s="40"/>
      <c r="BV11" s="51"/>
    </row>
    <row r="12" spans="1:115" s="52" customFormat="1" ht="15" hidden="1" customHeight="1">
      <c r="A12" s="40">
        <v>2020</v>
      </c>
      <c r="B12" s="40">
        <v>8</v>
      </c>
      <c r="C12" s="40" t="s">
        <v>129</v>
      </c>
      <c r="D12" s="40" t="s">
        <v>130</v>
      </c>
      <c r="E12" s="40" t="s">
        <v>131</v>
      </c>
      <c r="F12" s="41">
        <v>43832</v>
      </c>
      <c r="G12" s="40" t="s">
        <v>164</v>
      </c>
      <c r="H12" s="40" t="s">
        <v>133</v>
      </c>
      <c r="I12" s="40" t="s">
        <v>133</v>
      </c>
      <c r="J12" s="42" t="s">
        <v>165</v>
      </c>
      <c r="K12" s="40" t="s">
        <v>135</v>
      </c>
      <c r="L12" s="40" t="s">
        <v>136</v>
      </c>
      <c r="M12" s="40" t="s">
        <v>137</v>
      </c>
      <c r="N12" s="40" t="s">
        <v>138</v>
      </c>
      <c r="O12" s="40" t="s">
        <v>138</v>
      </c>
      <c r="P12" s="43"/>
      <c r="Q12" s="36">
        <v>87</v>
      </c>
      <c r="R12" s="36">
        <v>9330</v>
      </c>
      <c r="S12" s="44" t="e">
        <f>#N/A</f>
        <v>#N/A</v>
      </c>
      <c r="T12" s="36">
        <v>2136</v>
      </c>
      <c r="U12" s="36"/>
      <c r="V12" s="45"/>
      <c r="W12" s="36"/>
      <c r="X12" s="36"/>
      <c r="Y12" s="36"/>
      <c r="Z12" s="36"/>
      <c r="AA12" s="36"/>
      <c r="AB12" s="46" t="e">
        <f>#N/A</f>
        <v>#N/A</v>
      </c>
      <c r="AC12" s="36">
        <v>1200</v>
      </c>
      <c r="AD12" s="36" t="e">
        <f>#N/A</f>
        <v>#N/A</v>
      </c>
      <c r="AE12" s="47">
        <v>0</v>
      </c>
      <c r="AF12" s="48"/>
      <c r="AG12" s="30" t="e">
        <f>#N/A</f>
        <v>#N/A</v>
      </c>
      <c r="AH12" s="36" t="e">
        <f>#N/A</f>
        <v>#N/A</v>
      </c>
      <c r="AI12" s="36"/>
      <c r="AJ12" s="36"/>
      <c r="AK12" s="40" t="s">
        <v>154</v>
      </c>
      <c r="AL12" s="40">
        <v>1</v>
      </c>
      <c r="AM12" s="40" t="s">
        <v>140</v>
      </c>
      <c r="AN12" s="40" t="s">
        <v>155</v>
      </c>
      <c r="AO12" s="36">
        <v>11196</v>
      </c>
      <c r="AP12" s="36"/>
      <c r="AQ12" s="36"/>
      <c r="AR12" s="36"/>
      <c r="AS12" s="36"/>
      <c r="AT12" s="36">
        <v>11196</v>
      </c>
      <c r="AU12" s="40"/>
      <c r="AV12" s="40"/>
      <c r="AW12" s="40"/>
      <c r="AX12" s="40"/>
      <c r="AY12" s="40"/>
      <c r="AZ12" s="40"/>
      <c r="BA12" s="40" t="s">
        <v>144</v>
      </c>
      <c r="BB12" s="40" t="s">
        <v>145</v>
      </c>
      <c r="BC12" s="40"/>
      <c r="BD12" s="49">
        <v>43938</v>
      </c>
      <c r="BE12" s="36"/>
      <c r="BF12" s="36"/>
      <c r="BG12" s="49" t="s">
        <v>147</v>
      </c>
      <c r="BH12" s="49" t="s">
        <v>148</v>
      </c>
      <c r="BI12" s="49"/>
      <c r="BJ12" s="49"/>
      <c r="BK12" s="49"/>
      <c r="BL12" s="49"/>
      <c r="BM12" s="49"/>
      <c r="BN12" s="40"/>
      <c r="BO12" s="40"/>
      <c r="BP12" s="40"/>
      <c r="BQ12" s="50"/>
      <c r="BR12" s="40"/>
      <c r="BS12" s="40"/>
      <c r="BT12" s="40"/>
      <c r="BU12" s="40"/>
      <c r="BV12" s="51"/>
    </row>
    <row r="13" spans="1:115" ht="15" hidden="1" customHeight="1">
      <c r="A13" s="26">
        <v>2020</v>
      </c>
      <c r="B13" s="26">
        <v>9</v>
      </c>
      <c r="C13" s="26" t="s">
        <v>129</v>
      </c>
      <c r="D13" s="26" t="s">
        <v>130</v>
      </c>
      <c r="E13" s="26" t="s">
        <v>131</v>
      </c>
      <c r="F13" s="27">
        <v>43832</v>
      </c>
      <c r="G13" s="26" t="s">
        <v>166</v>
      </c>
      <c r="H13" s="26" t="s">
        <v>133</v>
      </c>
      <c r="I13" s="26" t="s">
        <v>133</v>
      </c>
      <c r="J13" s="28" t="s">
        <v>167</v>
      </c>
      <c r="K13" s="26" t="s">
        <v>135</v>
      </c>
      <c r="L13" s="26" t="s">
        <v>136</v>
      </c>
      <c r="M13" s="26" t="s">
        <v>137</v>
      </c>
      <c r="N13" s="26" t="s">
        <v>138</v>
      </c>
      <c r="O13" s="26" t="s">
        <v>138</v>
      </c>
      <c r="Q13" s="30">
        <v>82</v>
      </c>
      <c r="R13" s="30">
        <v>8040</v>
      </c>
      <c r="S13" s="31" t="e">
        <f>#N/A</f>
        <v>#N/A</v>
      </c>
      <c r="T13" s="30">
        <v>2185</v>
      </c>
      <c r="AB13" s="33" t="e">
        <f>#N/A</f>
        <v>#N/A</v>
      </c>
      <c r="AC13" s="30">
        <v>1200</v>
      </c>
      <c r="AD13" s="30" t="e">
        <f>#N/A</f>
        <v>#N/A</v>
      </c>
      <c r="AE13" s="34">
        <v>0.63714285714285712</v>
      </c>
      <c r="AG13" s="30" t="e">
        <f>#N/A</f>
        <v>#N/A</v>
      </c>
      <c r="AH13" s="30" t="e">
        <f>#N/A</f>
        <v>#N/A</v>
      </c>
      <c r="AI13" s="30">
        <v>4989.6000000000004</v>
      </c>
      <c r="AJ13" s="30">
        <v>4752</v>
      </c>
      <c r="AK13" s="26" t="s">
        <v>139</v>
      </c>
      <c r="AL13" s="26">
        <v>1</v>
      </c>
      <c r="AM13" s="26" t="s">
        <v>140</v>
      </c>
      <c r="AU13" s="26" t="s">
        <v>141</v>
      </c>
      <c r="AV13" s="26" t="s">
        <v>142</v>
      </c>
      <c r="AW13" s="26" t="s">
        <v>143</v>
      </c>
      <c r="BA13" s="26" t="s">
        <v>144</v>
      </c>
      <c r="BB13" s="26" t="s">
        <v>145</v>
      </c>
      <c r="BC13" s="26" t="s">
        <v>146</v>
      </c>
      <c r="BD13" s="37">
        <v>43938</v>
      </c>
      <c r="BE13" s="30">
        <v>32769</v>
      </c>
      <c r="BF13" s="30">
        <v>24879</v>
      </c>
      <c r="BG13" s="37" t="s">
        <v>147</v>
      </c>
      <c r="BH13" s="37" t="s">
        <v>148</v>
      </c>
      <c r="BI13" s="37"/>
      <c r="BJ13" s="37"/>
      <c r="BK13" s="37"/>
      <c r="BL13" s="37"/>
      <c r="BM13" s="37"/>
      <c r="BN13" s="26"/>
      <c r="BO13" s="26"/>
      <c r="BP13" s="26"/>
      <c r="BQ13" s="38"/>
      <c r="BR13" s="26"/>
      <c r="BS13" s="26"/>
      <c r="BT13" s="26"/>
      <c r="BU13" s="26"/>
      <c r="BV13" s="39"/>
    </row>
    <row r="14" spans="1:115" s="52" customFormat="1" ht="15" hidden="1" customHeight="1">
      <c r="A14" s="40">
        <v>2020</v>
      </c>
      <c r="B14" s="40">
        <v>10</v>
      </c>
      <c r="C14" s="40" t="s">
        <v>129</v>
      </c>
      <c r="D14" s="40" t="s">
        <v>130</v>
      </c>
      <c r="E14" s="40" t="s">
        <v>131</v>
      </c>
      <c r="F14" s="41">
        <v>43832</v>
      </c>
      <c r="G14" s="40" t="s">
        <v>168</v>
      </c>
      <c r="H14" s="40" t="s">
        <v>133</v>
      </c>
      <c r="I14" s="40" t="s">
        <v>133</v>
      </c>
      <c r="J14" s="42" t="s">
        <v>169</v>
      </c>
      <c r="K14" s="40" t="s">
        <v>135</v>
      </c>
      <c r="L14" s="40" t="s">
        <v>136</v>
      </c>
      <c r="M14" s="40" t="s">
        <v>137</v>
      </c>
      <c r="N14" s="40" t="s">
        <v>138</v>
      </c>
      <c r="O14" s="40" t="s">
        <v>138</v>
      </c>
      <c r="P14" s="43"/>
      <c r="Q14" s="36">
        <v>90</v>
      </c>
      <c r="R14" s="36">
        <v>11380</v>
      </c>
      <c r="S14" s="44" t="e">
        <f>#N/A</f>
        <v>#N/A</v>
      </c>
      <c r="T14" s="36">
        <v>2713</v>
      </c>
      <c r="U14" s="36"/>
      <c r="V14" s="45"/>
      <c r="W14" s="36"/>
      <c r="X14" s="36"/>
      <c r="Y14" s="36"/>
      <c r="Z14" s="36"/>
      <c r="AA14" s="36"/>
      <c r="AB14" s="46" t="e">
        <f>#N/A</f>
        <v>#N/A</v>
      </c>
      <c r="AC14" s="36">
        <v>1200</v>
      </c>
      <c r="AD14" s="36" t="e">
        <f>#N/A</f>
        <v>#N/A</v>
      </c>
      <c r="AE14" s="47"/>
      <c r="AF14" s="48"/>
      <c r="AG14" s="30" t="e">
        <f>#N/A</f>
        <v>#N/A</v>
      </c>
      <c r="AH14" s="36" t="e">
        <f>#N/A</f>
        <v>#N/A</v>
      </c>
      <c r="AI14" s="36"/>
      <c r="AJ14" s="36"/>
      <c r="AK14" s="40" t="s">
        <v>154</v>
      </c>
      <c r="AL14" s="40">
        <v>1</v>
      </c>
      <c r="AM14" s="40" t="s">
        <v>140</v>
      </c>
      <c r="AN14" s="40" t="s">
        <v>155</v>
      </c>
      <c r="AO14" s="36">
        <v>13656</v>
      </c>
      <c r="AP14" s="36"/>
      <c r="AQ14" s="36"/>
      <c r="AR14" s="36"/>
      <c r="AS14" s="36"/>
      <c r="AT14" s="36">
        <v>13656</v>
      </c>
      <c r="AU14" s="40"/>
      <c r="AV14" s="40"/>
      <c r="AW14" s="40"/>
      <c r="AX14" s="40"/>
      <c r="AY14" s="40"/>
      <c r="AZ14" s="40"/>
      <c r="BA14" s="40" t="s">
        <v>144</v>
      </c>
      <c r="BB14" s="40" t="s">
        <v>145</v>
      </c>
      <c r="BC14" s="40"/>
      <c r="BD14" s="49">
        <v>43938</v>
      </c>
      <c r="BE14" s="36"/>
      <c r="BF14" s="36"/>
      <c r="BG14" s="49" t="s">
        <v>147</v>
      </c>
      <c r="BH14" s="49" t="s">
        <v>148</v>
      </c>
      <c r="BI14" s="49"/>
      <c r="BJ14" s="49"/>
      <c r="BK14" s="49"/>
      <c r="BL14" s="49"/>
      <c r="BM14" s="49"/>
      <c r="BN14" s="40"/>
      <c r="BO14" s="40"/>
      <c r="BP14" s="40"/>
      <c r="BQ14" s="50"/>
      <c r="BR14" s="40"/>
      <c r="BS14" s="40"/>
      <c r="BT14" s="40"/>
      <c r="BU14" s="40"/>
      <c r="BV14" s="51"/>
    </row>
    <row r="15" spans="1:115" s="52" customFormat="1" ht="15" hidden="1" customHeight="1">
      <c r="A15" s="40">
        <v>2020</v>
      </c>
      <c r="B15" s="40">
        <v>11</v>
      </c>
      <c r="C15" s="40" t="s">
        <v>129</v>
      </c>
      <c r="D15" s="40" t="s">
        <v>130</v>
      </c>
      <c r="E15" s="40" t="s">
        <v>131</v>
      </c>
      <c r="F15" s="41">
        <v>43832</v>
      </c>
      <c r="G15" s="40" t="s">
        <v>170</v>
      </c>
      <c r="H15" s="40" t="s">
        <v>133</v>
      </c>
      <c r="I15" s="40" t="s">
        <v>133</v>
      </c>
      <c r="J15" s="42" t="s">
        <v>171</v>
      </c>
      <c r="K15" s="40" t="s">
        <v>135</v>
      </c>
      <c r="L15" s="40" t="s">
        <v>136</v>
      </c>
      <c r="M15" s="40" t="s">
        <v>137</v>
      </c>
      <c r="N15" s="40" t="s">
        <v>138</v>
      </c>
      <c r="O15" s="40" t="s">
        <v>138</v>
      </c>
      <c r="P15" s="43"/>
      <c r="Q15" s="36">
        <v>87</v>
      </c>
      <c r="R15" s="36">
        <v>10100</v>
      </c>
      <c r="S15" s="44" t="e">
        <f>#N/A</f>
        <v>#N/A</v>
      </c>
      <c r="T15" s="36">
        <v>2466</v>
      </c>
      <c r="U15" s="36"/>
      <c r="V15" s="45"/>
      <c r="W15" s="36"/>
      <c r="X15" s="36"/>
      <c r="Y15" s="36"/>
      <c r="Z15" s="36"/>
      <c r="AA15" s="36"/>
      <c r="AB15" s="46" t="e">
        <f>#N/A</f>
        <v>#N/A</v>
      </c>
      <c r="AC15" s="36">
        <v>1200</v>
      </c>
      <c r="AD15" s="36" t="e">
        <f>#N/A</f>
        <v>#N/A</v>
      </c>
      <c r="AE15" s="47"/>
      <c r="AF15" s="48"/>
      <c r="AG15" s="30" t="e">
        <f>#N/A</f>
        <v>#N/A</v>
      </c>
      <c r="AH15" s="36" t="e">
        <f>#N/A</f>
        <v>#N/A</v>
      </c>
      <c r="AI15" s="36"/>
      <c r="AJ15" s="36"/>
      <c r="AK15" s="40" t="s">
        <v>154</v>
      </c>
      <c r="AL15" s="40">
        <v>1</v>
      </c>
      <c r="AM15" s="40" t="s">
        <v>140</v>
      </c>
      <c r="AN15" s="40" t="s">
        <v>155</v>
      </c>
      <c r="AO15" s="36">
        <v>12120</v>
      </c>
      <c r="AP15" s="36"/>
      <c r="AQ15" s="36"/>
      <c r="AR15" s="36"/>
      <c r="AS15" s="36"/>
      <c r="AT15" s="36">
        <v>12120</v>
      </c>
      <c r="AU15" s="40"/>
      <c r="AV15" s="40"/>
      <c r="AW15" s="40"/>
      <c r="AX15" s="40"/>
      <c r="AY15" s="40"/>
      <c r="AZ15" s="40"/>
      <c r="BA15" s="40" t="s">
        <v>144</v>
      </c>
      <c r="BB15" s="40" t="s">
        <v>145</v>
      </c>
      <c r="BC15" s="40"/>
      <c r="BD15" s="49">
        <v>43938</v>
      </c>
      <c r="BE15" s="36"/>
      <c r="BF15" s="36"/>
      <c r="BG15" s="49" t="s">
        <v>147</v>
      </c>
      <c r="BH15" s="49" t="s">
        <v>148</v>
      </c>
      <c r="BI15" s="49"/>
      <c r="BJ15" s="49"/>
      <c r="BK15" s="49"/>
      <c r="BL15" s="49"/>
      <c r="BM15" s="49"/>
      <c r="BN15" s="40"/>
      <c r="BO15" s="40"/>
      <c r="BP15" s="40"/>
      <c r="BQ15" s="50"/>
      <c r="BR15" s="40"/>
      <c r="BS15" s="40"/>
      <c r="BT15" s="40"/>
      <c r="BU15" s="40"/>
      <c r="BV15" s="51"/>
    </row>
    <row r="16" spans="1:115" s="52" customFormat="1" ht="15" hidden="1" customHeight="1">
      <c r="A16" s="40">
        <v>2020</v>
      </c>
      <c r="B16" s="40">
        <v>12</v>
      </c>
      <c r="C16" s="40" t="s">
        <v>129</v>
      </c>
      <c r="D16" s="40" t="s">
        <v>130</v>
      </c>
      <c r="E16" s="40" t="s">
        <v>131</v>
      </c>
      <c r="F16" s="41">
        <v>43832</v>
      </c>
      <c r="G16" s="40" t="s">
        <v>172</v>
      </c>
      <c r="H16" s="40" t="s">
        <v>133</v>
      </c>
      <c r="I16" s="40" t="s">
        <v>133</v>
      </c>
      <c r="J16" s="42" t="s">
        <v>173</v>
      </c>
      <c r="K16" s="40" t="s">
        <v>135</v>
      </c>
      <c r="L16" s="40" t="s">
        <v>136</v>
      </c>
      <c r="M16" s="40" t="s">
        <v>137</v>
      </c>
      <c r="N16" s="40" t="s">
        <v>138</v>
      </c>
      <c r="O16" s="40" t="s">
        <v>138</v>
      </c>
      <c r="P16" s="43"/>
      <c r="Q16" s="36">
        <v>85</v>
      </c>
      <c r="R16" s="36">
        <v>8960</v>
      </c>
      <c r="S16" s="44" t="e">
        <f>#N/A</f>
        <v>#N/A</v>
      </c>
      <c r="T16" s="36">
        <v>2180</v>
      </c>
      <c r="U16" s="36"/>
      <c r="V16" s="45"/>
      <c r="W16" s="36"/>
      <c r="X16" s="36"/>
      <c r="Y16" s="36"/>
      <c r="Z16" s="36"/>
      <c r="AA16" s="36"/>
      <c r="AB16" s="46" t="e">
        <f>#N/A</f>
        <v>#N/A</v>
      </c>
      <c r="AC16" s="36">
        <v>1200</v>
      </c>
      <c r="AD16" s="36" t="e">
        <f>#N/A</f>
        <v>#N/A</v>
      </c>
      <c r="AE16" s="47"/>
      <c r="AF16" s="48"/>
      <c r="AG16" s="30" t="e">
        <f>#N/A</f>
        <v>#N/A</v>
      </c>
      <c r="AH16" s="36" t="e">
        <f>#N/A</f>
        <v>#N/A</v>
      </c>
      <c r="AI16" s="36"/>
      <c r="AJ16" s="36"/>
      <c r="AK16" s="40" t="s">
        <v>154</v>
      </c>
      <c r="AL16" s="40">
        <v>1</v>
      </c>
      <c r="AM16" s="40" t="s">
        <v>140</v>
      </c>
      <c r="AN16" s="40" t="s">
        <v>155</v>
      </c>
      <c r="AO16" s="36">
        <v>10752</v>
      </c>
      <c r="AP16" s="36"/>
      <c r="AQ16" s="36"/>
      <c r="AR16" s="36"/>
      <c r="AS16" s="36"/>
      <c r="AT16" s="36">
        <v>10752</v>
      </c>
      <c r="AU16" s="40"/>
      <c r="AV16" s="40"/>
      <c r="AW16" s="40"/>
      <c r="AX16" s="40"/>
      <c r="AY16" s="40"/>
      <c r="AZ16" s="40"/>
      <c r="BA16" s="40" t="s">
        <v>144</v>
      </c>
      <c r="BB16" s="40" t="s">
        <v>145</v>
      </c>
      <c r="BC16" s="40"/>
      <c r="BD16" s="49">
        <v>43938</v>
      </c>
      <c r="BE16" s="36"/>
      <c r="BF16" s="36"/>
      <c r="BG16" s="49" t="s">
        <v>147</v>
      </c>
      <c r="BH16" s="49" t="s">
        <v>148</v>
      </c>
      <c r="BI16" s="49"/>
      <c r="BJ16" s="49"/>
      <c r="BK16" s="49"/>
      <c r="BL16" s="49"/>
      <c r="BM16" s="49"/>
      <c r="BN16" s="40"/>
      <c r="BO16" s="40"/>
      <c r="BP16" s="40"/>
      <c r="BQ16" s="50"/>
      <c r="BR16" s="40"/>
      <c r="BS16" s="40"/>
      <c r="BT16" s="40"/>
      <c r="BU16" s="40"/>
      <c r="BV16" s="51"/>
    </row>
    <row r="17" spans="1:74" ht="15" hidden="1" customHeight="1">
      <c r="A17" s="26">
        <v>2020</v>
      </c>
      <c r="B17" s="26">
        <v>13</v>
      </c>
      <c r="C17" s="26" t="s">
        <v>129</v>
      </c>
      <c r="D17" s="26" t="s">
        <v>130</v>
      </c>
      <c r="E17" s="26" t="s">
        <v>131</v>
      </c>
      <c r="F17" s="27">
        <v>43832</v>
      </c>
      <c r="G17" s="26" t="s">
        <v>174</v>
      </c>
      <c r="H17" s="26" t="s">
        <v>133</v>
      </c>
      <c r="I17" s="26" t="s">
        <v>133</v>
      </c>
      <c r="J17" s="28" t="s">
        <v>175</v>
      </c>
      <c r="K17" s="26" t="s">
        <v>135</v>
      </c>
      <c r="L17" s="26" t="s">
        <v>136</v>
      </c>
      <c r="M17" s="26" t="s">
        <v>137</v>
      </c>
      <c r="N17" s="26" t="s">
        <v>138</v>
      </c>
      <c r="O17" s="26" t="s">
        <v>138</v>
      </c>
      <c r="Q17" s="30">
        <v>86</v>
      </c>
      <c r="R17" s="30">
        <v>10070</v>
      </c>
      <c r="S17" s="31" t="e">
        <f>#N/A</f>
        <v>#N/A</v>
      </c>
      <c r="T17" s="30">
        <v>2761</v>
      </c>
      <c r="AB17" s="33" t="e">
        <f>#N/A</f>
        <v>#N/A</v>
      </c>
      <c r="AC17" s="30">
        <v>1200</v>
      </c>
      <c r="AD17" s="30" t="e">
        <f>#N/A</f>
        <v>#N/A</v>
      </c>
      <c r="AE17" s="34">
        <v>0.49282051282051276</v>
      </c>
      <c r="AG17" s="30" t="e">
        <f>#N/A</f>
        <v>#N/A</v>
      </c>
      <c r="AH17" s="30" t="e">
        <f>#N/A</f>
        <v>#N/A</v>
      </c>
      <c r="AI17" s="30">
        <v>6398.7</v>
      </c>
      <c r="AJ17" s="30">
        <v>6094</v>
      </c>
      <c r="AK17" s="26" t="s">
        <v>139</v>
      </c>
      <c r="AL17" s="26">
        <v>1</v>
      </c>
      <c r="AM17" s="26" t="s">
        <v>140</v>
      </c>
      <c r="AU17" s="26" t="s">
        <v>141</v>
      </c>
      <c r="AV17" s="26" t="s">
        <v>142</v>
      </c>
      <c r="AW17" s="26" t="s">
        <v>143</v>
      </c>
      <c r="BA17" s="26" t="s">
        <v>144</v>
      </c>
      <c r="BB17" s="26" t="s">
        <v>145</v>
      </c>
      <c r="BC17" s="26" t="s">
        <v>146</v>
      </c>
      <c r="BD17" s="37">
        <v>43938</v>
      </c>
      <c r="BE17" s="30">
        <v>32769</v>
      </c>
      <c r="BF17" s="30">
        <v>24879</v>
      </c>
      <c r="BG17" s="37" t="s">
        <v>147</v>
      </c>
      <c r="BH17" s="37" t="s">
        <v>148</v>
      </c>
      <c r="BI17" s="37"/>
      <c r="BJ17" s="37"/>
      <c r="BK17" s="37"/>
      <c r="BL17" s="37"/>
      <c r="BM17" s="37"/>
      <c r="BN17" s="26"/>
      <c r="BO17" s="26"/>
      <c r="BP17" s="26"/>
      <c r="BQ17" s="38"/>
      <c r="BR17" s="26"/>
      <c r="BS17" s="26"/>
      <c r="BT17" s="26"/>
      <c r="BU17" s="26"/>
      <c r="BV17" s="39"/>
    </row>
    <row r="18" spans="1:74" s="52" customFormat="1" ht="15" hidden="1" customHeight="1">
      <c r="A18" s="40">
        <v>2020</v>
      </c>
      <c r="B18" s="40">
        <v>14</v>
      </c>
      <c r="C18" s="40" t="s">
        <v>129</v>
      </c>
      <c r="D18" s="40" t="s">
        <v>130</v>
      </c>
      <c r="E18" s="40" t="s">
        <v>131</v>
      </c>
      <c r="F18" s="41">
        <v>43832</v>
      </c>
      <c r="G18" s="40" t="s">
        <v>176</v>
      </c>
      <c r="H18" s="40" t="s">
        <v>133</v>
      </c>
      <c r="I18" s="40" t="s">
        <v>133</v>
      </c>
      <c r="J18" s="42" t="s">
        <v>177</v>
      </c>
      <c r="K18" s="40" t="s">
        <v>135</v>
      </c>
      <c r="L18" s="40" t="s">
        <v>136</v>
      </c>
      <c r="M18" s="40" t="s">
        <v>137</v>
      </c>
      <c r="N18" s="40" t="s">
        <v>138</v>
      </c>
      <c r="O18" s="40" t="s">
        <v>138</v>
      </c>
      <c r="P18" s="43"/>
      <c r="Q18" s="36">
        <v>89</v>
      </c>
      <c r="R18" s="36">
        <v>11670</v>
      </c>
      <c r="S18" s="44" t="e">
        <f>#N/A</f>
        <v>#N/A</v>
      </c>
      <c r="T18" s="36">
        <v>2615</v>
      </c>
      <c r="U18" s="36"/>
      <c r="V18" s="45"/>
      <c r="W18" s="36"/>
      <c r="X18" s="36"/>
      <c r="Y18" s="36"/>
      <c r="Z18" s="36"/>
      <c r="AA18" s="36"/>
      <c r="AB18" s="46" t="e">
        <f>#N/A</f>
        <v>#N/A</v>
      </c>
      <c r="AC18" s="36">
        <v>1200</v>
      </c>
      <c r="AD18" s="36" t="e">
        <f>#N/A</f>
        <v>#N/A</v>
      </c>
      <c r="AE18" s="47"/>
      <c r="AF18" s="48"/>
      <c r="AG18" s="30" t="e">
        <f>#N/A</f>
        <v>#N/A</v>
      </c>
      <c r="AH18" s="36" t="e">
        <f>#N/A</f>
        <v>#N/A</v>
      </c>
      <c r="AI18" s="36"/>
      <c r="AJ18" s="36"/>
      <c r="AK18" s="40" t="s">
        <v>154</v>
      </c>
      <c r="AL18" s="40">
        <v>1</v>
      </c>
      <c r="AM18" s="40" t="s">
        <v>140</v>
      </c>
      <c r="AN18" s="40" t="s">
        <v>155</v>
      </c>
      <c r="AO18" s="36">
        <v>14004</v>
      </c>
      <c r="AP18" s="36"/>
      <c r="AQ18" s="36"/>
      <c r="AR18" s="36"/>
      <c r="AS18" s="36"/>
      <c r="AT18" s="36">
        <v>14004</v>
      </c>
      <c r="AU18" s="40"/>
      <c r="AV18" s="40"/>
      <c r="AW18" s="40"/>
      <c r="AX18" s="40"/>
      <c r="AY18" s="40"/>
      <c r="AZ18" s="40"/>
      <c r="BA18" s="40" t="s">
        <v>144</v>
      </c>
      <c r="BB18" s="40" t="s">
        <v>145</v>
      </c>
      <c r="BC18" s="40"/>
      <c r="BD18" s="49">
        <v>43938</v>
      </c>
      <c r="BE18" s="36"/>
      <c r="BF18" s="36"/>
      <c r="BG18" s="49" t="s">
        <v>147</v>
      </c>
      <c r="BH18" s="49" t="s">
        <v>148</v>
      </c>
      <c r="BI18" s="49"/>
      <c r="BJ18" s="49"/>
      <c r="BK18" s="49"/>
      <c r="BL18" s="49"/>
      <c r="BM18" s="49"/>
      <c r="BN18" s="40"/>
      <c r="BO18" s="40"/>
      <c r="BP18" s="40"/>
      <c r="BQ18" s="50"/>
      <c r="BR18" s="40"/>
      <c r="BS18" s="40"/>
      <c r="BT18" s="40"/>
      <c r="BU18" s="40"/>
      <c r="BV18" s="51"/>
    </row>
    <row r="19" spans="1:74" s="52" customFormat="1" ht="15" hidden="1" customHeight="1">
      <c r="A19" s="40">
        <v>2020</v>
      </c>
      <c r="B19" s="40">
        <v>15</v>
      </c>
      <c r="C19" s="40" t="s">
        <v>129</v>
      </c>
      <c r="D19" s="40" t="s">
        <v>130</v>
      </c>
      <c r="E19" s="40" t="s">
        <v>131</v>
      </c>
      <c r="F19" s="41">
        <v>43832</v>
      </c>
      <c r="G19" s="40" t="s">
        <v>178</v>
      </c>
      <c r="H19" s="40" t="s">
        <v>133</v>
      </c>
      <c r="I19" s="40" t="s">
        <v>133</v>
      </c>
      <c r="J19" s="42" t="s">
        <v>179</v>
      </c>
      <c r="K19" s="40" t="s">
        <v>135</v>
      </c>
      <c r="L19" s="40" t="s">
        <v>136</v>
      </c>
      <c r="M19" s="40" t="s">
        <v>137</v>
      </c>
      <c r="N19" s="40" t="s">
        <v>138</v>
      </c>
      <c r="O19" s="40" t="s">
        <v>138</v>
      </c>
      <c r="P19" s="43"/>
      <c r="Q19" s="36">
        <v>80</v>
      </c>
      <c r="R19" s="36">
        <v>7320</v>
      </c>
      <c r="S19" s="44" t="e">
        <f>#N/A</f>
        <v>#N/A</v>
      </c>
      <c r="T19" s="36">
        <v>1785</v>
      </c>
      <c r="U19" s="36"/>
      <c r="V19" s="45"/>
      <c r="W19" s="36"/>
      <c r="X19" s="36"/>
      <c r="Y19" s="36"/>
      <c r="Z19" s="36"/>
      <c r="AA19" s="36"/>
      <c r="AB19" s="46" t="e">
        <f>#N/A</f>
        <v>#N/A</v>
      </c>
      <c r="AC19" s="36">
        <v>1200</v>
      </c>
      <c r="AD19" s="36" t="e">
        <f>#N/A</f>
        <v>#N/A</v>
      </c>
      <c r="AE19" s="47"/>
      <c r="AF19" s="48">
        <v>0.05</v>
      </c>
      <c r="AG19" s="30" t="e">
        <f>#N/A</f>
        <v>#N/A</v>
      </c>
      <c r="AH19" s="36" t="e">
        <f>#N/A</f>
        <v>#N/A</v>
      </c>
      <c r="AI19" s="36"/>
      <c r="AJ19" s="36"/>
      <c r="AK19" s="40" t="s">
        <v>154</v>
      </c>
      <c r="AL19" s="40">
        <v>1</v>
      </c>
      <c r="AM19" s="40" t="s">
        <v>140</v>
      </c>
      <c r="AN19" s="40" t="s">
        <v>155</v>
      </c>
      <c r="AO19" s="36">
        <v>8344.7999999999993</v>
      </c>
      <c r="AP19" s="36"/>
      <c r="AQ19" s="36"/>
      <c r="AR19" s="36"/>
      <c r="AS19" s="36"/>
      <c r="AT19" s="36">
        <v>8344.7999999999993</v>
      </c>
      <c r="AU19" s="40"/>
      <c r="AV19" s="40"/>
      <c r="AW19" s="40"/>
      <c r="AX19" s="40"/>
      <c r="AY19" s="40"/>
      <c r="AZ19" s="40"/>
      <c r="BA19" s="40" t="s">
        <v>144</v>
      </c>
      <c r="BB19" s="40" t="s">
        <v>145</v>
      </c>
      <c r="BC19" s="40"/>
      <c r="BD19" s="49">
        <v>43938</v>
      </c>
      <c r="BE19" s="36"/>
      <c r="BF19" s="36"/>
      <c r="BG19" s="49" t="s">
        <v>147</v>
      </c>
      <c r="BH19" s="49" t="s">
        <v>148</v>
      </c>
      <c r="BI19" s="49"/>
      <c r="BJ19" s="49"/>
      <c r="BK19" s="49"/>
      <c r="BL19" s="49"/>
      <c r="BM19" s="49"/>
      <c r="BN19" s="40"/>
      <c r="BO19" s="40"/>
      <c r="BP19" s="40"/>
      <c r="BQ19" s="50"/>
      <c r="BR19" s="40"/>
      <c r="BS19" s="40"/>
      <c r="BT19" s="40"/>
      <c r="BU19" s="40"/>
      <c r="BV19" s="51"/>
    </row>
    <row r="20" spans="1:74" s="52" customFormat="1" ht="15" hidden="1" customHeight="1">
      <c r="A20" s="40">
        <v>2020</v>
      </c>
      <c r="B20" s="40">
        <v>16</v>
      </c>
      <c r="C20" s="40" t="s">
        <v>129</v>
      </c>
      <c r="D20" s="40" t="s">
        <v>130</v>
      </c>
      <c r="E20" s="40" t="s">
        <v>131</v>
      </c>
      <c r="F20" s="41">
        <v>43832</v>
      </c>
      <c r="G20" s="40" t="s">
        <v>180</v>
      </c>
      <c r="H20" s="40" t="s">
        <v>133</v>
      </c>
      <c r="I20" s="40" t="s">
        <v>133</v>
      </c>
      <c r="J20" s="42" t="s">
        <v>181</v>
      </c>
      <c r="K20" s="40" t="s">
        <v>135</v>
      </c>
      <c r="L20" s="40" t="s">
        <v>136</v>
      </c>
      <c r="M20" s="40" t="s">
        <v>137</v>
      </c>
      <c r="N20" s="40" t="s">
        <v>138</v>
      </c>
      <c r="O20" s="40" t="s">
        <v>138</v>
      </c>
      <c r="P20" s="43"/>
      <c r="Q20" s="36">
        <v>89</v>
      </c>
      <c r="R20" s="36">
        <v>8990</v>
      </c>
      <c r="S20" s="44" t="e">
        <f>#N/A</f>
        <v>#N/A</v>
      </c>
      <c r="T20" s="36">
        <v>1965</v>
      </c>
      <c r="U20" s="36"/>
      <c r="V20" s="45"/>
      <c r="W20" s="36"/>
      <c r="X20" s="36"/>
      <c r="Y20" s="36"/>
      <c r="Z20" s="36"/>
      <c r="AA20" s="36"/>
      <c r="AB20" s="46" t="e">
        <f>#N/A</f>
        <v>#N/A</v>
      </c>
      <c r="AC20" s="36">
        <v>1200</v>
      </c>
      <c r="AD20" s="36" t="e">
        <f>#N/A</f>
        <v>#N/A</v>
      </c>
      <c r="AE20" s="47"/>
      <c r="AF20" s="48"/>
      <c r="AG20" s="30" t="e">
        <f>#N/A</f>
        <v>#N/A</v>
      </c>
      <c r="AH20" s="36" t="e">
        <f>#N/A</f>
        <v>#N/A</v>
      </c>
      <c r="AI20" s="36"/>
      <c r="AJ20" s="36"/>
      <c r="AK20" s="40" t="s">
        <v>154</v>
      </c>
      <c r="AL20" s="40">
        <v>1</v>
      </c>
      <c r="AM20" s="40" t="s">
        <v>140</v>
      </c>
      <c r="AN20" s="40" t="s">
        <v>155</v>
      </c>
      <c r="AO20" s="36">
        <v>10788</v>
      </c>
      <c r="AP20" s="36"/>
      <c r="AQ20" s="36"/>
      <c r="AR20" s="36"/>
      <c r="AS20" s="36"/>
      <c r="AT20" s="36">
        <v>10788</v>
      </c>
      <c r="AU20" s="40"/>
      <c r="AV20" s="40"/>
      <c r="AW20" s="40"/>
      <c r="AX20" s="40"/>
      <c r="AY20" s="40"/>
      <c r="AZ20" s="40"/>
      <c r="BA20" s="40" t="s">
        <v>144</v>
      </c>
      <c r="BB20" s="40" t="s">
        <v>145</v>
      </c>
      <c r="BC20" s="40"/>
      <c r="BD20" s="49">
        <v>43938</v>
      </c>
      <c r="BE20" s="36"/>
      <c r="BF20" s="36"/>
      <c r="BG20" s="49" t="s">
        <v>147</v>
      </c>
      <c r="BH20" s="49" t="s">
        <v>148</v>
      </c>
      <c r="BI20" s="49"/>
      <c r="BJ20" s="49"/>
      <c r="BK20" s="49"/>
      <c r="BL20" s="49"/>
      <c r="BM20" s="49"/>
      <c r="BN20" s="40"/>
      <c r="BO20" s="40"/>
      <c r="BP20" s="40"/>
      <c r="BQ20" s="50"/>
      <c r="BR20" s="40"/>
      <c r="BS20" s="40"/>
      <c r="BT20" s="40"/>
      <c r="BU20" s="40"/>
      <c r="BV20" s="51"/>
    </row>
    <row r="21" spans="1:74" s="52" customFormat="1" ht="15" hidden="1" customHeight="1">
      <c r="A21" s="40">
        <v>2020</v>
      </c>
      <c r="B21" s="40">
        <v>17</v>
      </c>
      <c r="C21" s="40" t="s">
        <v>129</v>
      </c>
      <c r="D21" s="40" t="s">
        <v>130</v>
      </c>
      <c r="E21" s="40" t="s">
        <v>131</v>
      </c>
      <c r="F21" s="41">
        <v>43832</v>
      </c>
      <c r="G21" s="40" t="s">
        <v>182</v>
      </c>
      <c r="H21" s="40" t="s">
        <v>133</v>
      </c>
      <c r="I21" s="40" t="s">
        <v>133</v>
      </c>
      <c r="J21" s="42" t="s">
        <v>183</v>
      </c>
      <c r="K21" s="40" t="s">
        <v>135</v>
      </c>
      <c r="L21" s="40" t="s">
        <v>136</v>
      </c>
      <c r="M21" s="40" t="s">
        <v>137</v>
      </c>
      <c r="N21" s="40" t="s">
        <v>138</v>
      </c>
      <c r="O21" s="40" t="s">
        <v>138</v>
      </c>
      <c r="P21" s="43"/>
      <c r="Q21" s="36">
        <v>92</v>
      </c>
      <c r="R21" s="36">
        <v>14300</v>
      </c>
      <c r="S21" s="44" t="e">
        <f>#N/A</f>
        <v>#N/A</v>
      </c>
      <c r="T21" s="36">
        <v>3321</v>
      </c>
      <c r="U21" s="36"/>
      <c r="V21" s="45"/>
      <c r="W21" s="36"/>
      <c r="X21" s="36"/>
      <c r="Y21" s="36"/>
      <c r="Z21" s="36"/>
      <c r="AA21" s="36"/>
      <c r="AB21" s="46" t="e">
        <f>#N/A</f>
        <v>#N/A</v>
      </c>
      <c r="AC21" s="36">
        <v>1200</v>
      </c>
      <c r="AD21" s="36" t="e">
        <f>#N/A</f>
        <v>#N/A</v>
      </c>
      <c r="AE21" s="47"/>
      <c r="AF21" s="48"/>
      <c r="AG21" s="30" t="e">
        <f>#N/A</f>
        <v>#N/A</v>
      </c>
      <c r="AH21" s="36" t="e">
        <f>#N/A</f>
        <v>#N/A</v>
      </c>
      <c r="AI21" s="36"/>
      <c r="AJ21" s="36"/>
      <c r="AK21" s="40" t="s">
        <v>154</v>
      </c>
      <c r="AL21" s="40">
        <v>1</v>
      </c>
      <c r="AM21" s="40" t="s">
        <v>140</v>
      </c>
      <c r="AN21" s="40" t="s">
        <v>155</v>
      </c>
      <c r="AO21" s="36">
        <v>17160</v>
      </c>
      <c r="AP21" s="36"/>
      <c r="AQ21" s="36"/>
      <c r="AR21" s="36"/>
      <c r="AS21" s="36"/>
      <c r="AT21" s="36">
        <v>17160</v>
      </c>
      <c r="AU21" s="40"/>
      <c r="AV21" s="40"/>
      <c r="AW21" s="40"/>
      <c r="AX21" s="40"/>
      <c r="AY21" s="40"/>
      <c r="AZ21" s="40"/>
      <c r="BA21" s="40" t="s">
        <v>144</v>
      </c>
      <c r="BB21" s="40" t="s">
        <v>145</v>
      </c>
      <c r="BC21" s="40"/>
      <c r="BD21" s="49">
        <v>43938</v>
      </c>
      <c r="BE21" s="36"/>
      <c r="BF21" s="36"/>
      <c r="BG21" s="49" t="s">
        <v>147</v>
      </c>
      <c r="BH21" s="49" t="s">
        <v>148</v>
      </c>
      <c r="BI21" s="49"/>
      <c r="BJ21" s="49"/>
      <c r="BK21" s="49"/>
      <c r="BL21" s="49"/>
      <c r="BM21" s="49"/>
      <c r="BN21" s="40"/>
      <c r="BO21" s="40"/>
      <c r="BP21" s="40"/>
      <c r="BQ21" s="50"/>
      <c r="BR21" s="40"/>
      <c r="BS21" s="40"/>
      <c r="BT21" s="40"/>
      <c r="BU21" s="40"/>
      <c r="BV21" s="51"/>
    </row>
    <row r="22" spans="1:74" s="52" customFormat="1" ht="15" hidden="1" customHeight="1">
      <c r="A22" s="40">
        <v>2020</v>
      </c>
      <c r="B22" s="40">
        <v>18</v>
      </c>
      <c r="C22" s="40" t="s">
        <v>129</v>
      </c>
      <c r="D22" s="40" t="s">
        <v>130</v>
      </c>
      <c r="E22" s="40" t="s">
        <v>131</v>
      </c>
      <c r="F22" s="41">
        <v>43832</v>
      </c>
      <c r="G22" s="40" t="s">
        <v>184</v>
      </c>
      <c r="H22" s="40" t="s">
        <v>133</v>
      </c>
      <c r="I22" s="40" t="s">
        <v>133</v>
      </c>
      <c r="J22" s="42" t="s">
        <v>185</v>
      </c>
      <c r="K22" s="40" t="s">
        <v>135</v>
      </c>
      <c r="L22" s="40" t="s">
        <v>136</v>
      </c>
      <c r="M22" s="40" t="s">
        <v>137</v>
      </c>
      <c r="N22" s="40" t="s">
        <v>138</v>
      </c>
      <c r="O22" s="40" t="s">
        <v>138</v>
      </c>
      <c r="P22" s="43"/>
      <c r="Q22" s="36">
        <v>88</v>
      </c>
      <c r="R22" s="36">
        <v>8650</v>
      </c>
      <c r="S22" s="44" t="e">
        <f>#N/A</f>
        <v>#N/A</v>
      </c>
      <c r="T22" s="36">
        <v>2099</v>
      </c>
      <c r="U22" s="36"/>
      <c r="V22" s="45"/>
      <c r="W22" s="36"/>
      <c r="X22" s="36"/>
      <c r="Y22" s="36"/>
      <c r="Z22" s="36"/>
      <c r="AA22" s="36"/>
      <c r="AB22" s="46" t="e">
        <f>#N/A</f>
        <v>#N/A</v>
      </c>
      <c r="AC22" s="36">
        <v>1200</v>
      </c>
      <c r="AD22" s="36" t="e">
        <f>#N/A</f>
        <v>#N/A</v>
      </c>
      <c r="AE22" s="34"/>
      <c r="AF22" s="48"/>
      <c r="AG22" s="30" t="e">
        <f>#N/A</f>
        <v>#N/A</v>
      </c>
      <c r="AH22" s="36" t="e">
        <f>#N/A</f>
        <v>#N/A</v>
      </c>
      <c r="AI22" s="36"/>
      <c r="AJ22" s="36"/>
      <c r="AK22" s="40" t="s">
        <v>154</v>
      </c>
      <c r="AL22" s="40">
        <v>1</v>
      </c>
      <c r="AM22" s="40" t="s">
        <v>140</v>
      </c>
      <c r="AN22" s="40" t="s">
        <v>155</v>
      </c>
      <c r="AO22" s="36">
        <v>10380</v>
      </c>
      <c r="AP22" s="36"/>
      <c r="AQ22" s="36"/>
      <c r="AR22" s="36"/>
      <c r="AS22" s="36"/>
      <c r="AT22" s="36">
        <v>10380</v>
      </c>
      <c r="AU22" s="40"/>
      <c r="AV22" s="40"/>
      <c r="AW22" s="40"/>
      <c r="AX22" s="40"/>
      <c r="AY22" s="40"/>
      <c r="AZ22" s="40"/>
      <c r="BA22" s="40" t="s">
        <v>144</v>
      </c>
      <c r="BB22" s="40" t="s">
        <v>145</v>
      </c>
      <c r="BC22" s="40"/>
      <c r="BD22" s="49">
        <v>43938</v>
      </c>
      <c r="BE22" s="36"/>
      <c r="BF22" s="36"/>
      <c r="BG22" s="49" t="s">
        <v>147</v>
      </c>
      <c r="BH22" s="49" t="s">
        <v>148</v>
      </c>
      <c r="BI22" s="49"/>
      <c r="BJ22" s="49"/>
      <c r="BK22" s="49"/>
      <c r="BL22" s="49"/>
      <c r="BM22" s="49"/>
      <c r="BN22" s="40"/>
      <c r="BO22" s="40"/>
      <c r="BP22" s="40"/>
      <c r="BQ22" s="50"/>
      <c r="BR22" s="40"/>
      <c r="BS22" s="40"/>
      <c r="BT22" s="40"/>
      <c r="BU22" s="40"/>
      <c r="BV22" s="51"/>
    </row>
    <row r="23" spans="1:74" s="52" customFormat="1" ht="15" hidden="1" customHeight="1">
      <c r="A23" s="40">
        <v>2020</v>
      </c>
      <c r="B23" s="40">
        <v>19</v>
      </c>
      <c r="C23" s="40" t="s">
        <v>129</v>
      </c>
      <c r="D23" s="40" t="s">
        <v>130</v>
      </c>
      <c r="E23" s="40" t="s">
        <v>131</v>
      </c>
      <c r="F23" s="41">
        <v>43832</v>
      </c>
      <c r="G23" s="40" t="s">
        <v>186</v>
      </c>
      <c r="H23" s="40" t="s">
        <v>133</v>
      </c>
      <c r="I23" s="40" t="s">
        <v>133</v>
      </c>
      <c r="J23" s="42" t="s">
        <v>187</v>
      </c>
      <c r="K23" s="40" t="s">
        <v>135</v>
      </c>
      <c r="L23" s="40" t="s">
        <v>136</v>
      </c>
      <c r="M23" s="40" t="s">
        <v>137</v>
      </c>
      <c r="N23" s="40" t="s">
        <v>138</v>
      </c>
      <c r="O23" s="40" t="s">
        <v>138</v>
      </c>
      <c r="P23" s="43"/>
      <c r="Q23" s="36">
        <v>92</v>
      </c>
      <c r="R23" s="36">
        <v>12550</v>
      </c>
      <c r="S23" s="44" t="e">
        <f>#N/A</f>
        <v>#N/A</v>
      </c>
      <c r="T23" s="36">
        <v>0</v>
      </c>
      <c r="U23" s="36"/>
      <c r="V23" s="45"/>
      <c r="W23" s="36"/>
      <c r="X23" s="36"/>
      <c r="Y23" s="36"/>
      <c r="Z23" s="36"/>
      <c r="AA23" s="36"/>
      <c r="AB23" s="46" t="e">
        <f>#N/A</f>
        <v>#N/A</v>
      </c>
      <c r="AC23" s="36">
        <v>1200</v>
      </c>
      <c r="AD23" s="36">
        <v>0</v>
      </c>
      <c r="AE23" s="47"/>
      <c r="AF23" s="48"/>
      <c r="AG23" s="30" t="e">
        <f>#N/A</f>
        <v>#N/A</v>
      </c>
      <c r="AH23" s="36" t="e">
        <f>#N/A</f>
        <v>#N/A</v>
      </c>
      <c r="AI23" s="36"/>
      <c r="AJ23" s="36"/>
      <c r="AK23" s="40"/>
      <c r="AL23" s="40"/>
      <c r="AM23" s="40"/>
      <c r="AN23" s="40"/>
      <c r="AO23" s="36"/>
      <c r="AP23" s="36"/>
      <c r="AQ23" s="36"/>
      <c r="AR23" s="36"/>
      <c r="AS23" s="36"/>
      <c r="AT23" s="36"/>
      <c r="AU23" s="40"/>
      <c r="AV23" s="40"/>
      <c r="AW23" s="40"/>
      <c r="AX23" s="40"/>
      <c r="AY23" s="40"/>
      <c r="AZ23" s="40"/>
      <c r="BA23" s="40" t="s">
        <v>188</v>
      </c>
      <c r="BB23" s="40" t="s">
        <v>145</v>
      </c>
      <c r="BC23" s="40"/>
      <c r="BD23" s="49">
        <v>43938</v>
      </c>
      <c r="BE23" s="36"/>
      <c r="BF23" s="36"/>
      <c r="BG23" s="49" t="s">
        <v>147</v>
      </c>
      <c r="BH23" s="49" t="s">
        <v>148</v>
      </c>
      <c r="BI23" s="49"/>
      <c r="BJ23" s="49"/>
      <c r="BK23" s="49"/>
      <c r="BL23" s="49"/>
      <c r="BM23" s="49"/>
      <c r="BN23" s="40"/>
      <c r="BO23" s="40"/>
      <c r="BP23" s="40"/>
      <c r="BQ23" s="50"/>
      <c r="BR23" s="40"/>
      <c r="BS23" s="40"/>
      <c r="BT23" s="40"/>
      <c r="BU23" s="40"/>
      <c r="BV23" s="51"/>
    </row>
    <row r="24" spans="1:74" ht="15" hidden="1" customHeight="1">
      <c r="A24" s="26">
        <v>2020</v>
      </c>
      <c r="B24" s="26">
        <v>20</v>
      </c>
      <c r="C24" s="26" t="s">
        <v>129</v>
      </c>
      <c r="D24" s="26" t="s">
        <v>130</v>
      </c>
      <c r="E24" s="26" t="s">
        <v>131</v>
      </c>
      <c r="F24" s="27">
        <v>43832</v>
      </c>
      <c r="G24" s="26" t="s">
        <v>189</v>
      </c>
      <c r="H24" s="26" t="s">
        <v>133</v>
      </c>
      <c r="I24" s="26" t="s">
        <v>133</v>
      </c>
      <c r="J24" s="28" t="s">
        <v>190</v>
      </c>
      <c r="K24" s="26" t="s">
        <v>135</v>
      </c>
      <c r="L24" s="26" t="s">
        <v>136</v>
      </c>
      <c r="M24" s="26" t="s">
        <v>137</v>
      </c>
      <c r="N24" s="26" t="s">
        <v>138</v>
      </c>
      <c r="O24" s="26" t="s">
        <v>138</v>
      </c>
      <c r="Q24" s="30">
        <v>83</v>
      </c>
      <c r="R24" s="30">
        <v>9330</v>
      </c>
      <c r="S24" s="31" t="e">
        <f>#N/A</f>
        <v>#N/A</v>
      </c>
      <c r="T24" s="30">
        <v>2649</v>
      </c>
      <c r="AB24" s="33" t="e">
        <f>#N/A</f>
        <v>#N/A</v>
      </c>
      <c r="AC24" s="30">
        <v>1200</v>
      </c>
      <c r="AD24" s="30" t="e">
        <f>#N/A</f>
        <v>#N/A</v>
      </c>
      <c r="AE24" s="34">
        <v>0.80051282051282047</v>
      </c>
      <c r="AG24" s="30" t="e">
        <f>#N/A</f>
        <v>#N/A</v>
      </c>
      <c r="AH24" s="30" t="e">
        <f>#N/A</f>
        <v>#N/A</v>
      </c>
      <c r="AI24" s="30">
        <v>5888.4000000000005</v>
      </c>
      <c r="AJ24" s="30">
        <v>5608</v>
      </c>
      <c r="AK24" s="26" t="s">
        <v>139</v>
      </c>
      <c r="AL24" s="26">
        <v>1</v>
      </c>
      <c r="AM24" s="26" t="s">
        <v>140</v>
      </c>
      <c r="AU24" s="26" t="s">
        <v>141</v>
      </c>
      <c r="AV24" s="26" t="s">
        <v>142</v>
      </c>
      <c r="AW24" s="26" t="s">
        <v>143</v>
      </c>
      <c r="BA24" s="26" t="s">
        <v>144</v>
      </c>
      <c r="BB24" s="26" t="s">
        <v>145</v>
      </c>
      <c r="BC24" s="26" t="s">
        <v>146</v>
      </c>
      <c r="BD24" s="37">
        <v>43938</v>
      </c>
      <c r="BE24" s="30">
        <v>32769</v>
      </c>
      <c r="BF24" s="30">
        <v>24879</v>
      </c>
      <c r="BG24" s="37" t="s">
        <v>147</v>
      </c>
      <c r="BH24" s="37" t="s">
        <v>148</v>
      </c>
      <c r="BI24" s="37"/>
      <c r="BJ24" s="37"/>
      <c r="BK24" s="37"/>
      <c r="BL24" s="37"/>
      <c r="BM24" s="37"/>
      <c r="BN24" s="26"/>
      <c r="BO24" s="26"/>
      <c r="BP24" s="26"/>
      <c r="BQ24" s="38"/>
      <c r="BR24" s="26"/>
      <c r="BS24" s="26"/>
      <c r="BT24" s="26"/>
      <c r="BU24" s="26"/>
      <c r="BV24" s="39"/>
    </row>
    <row r="25" spans="1:74" s="52" customFormat="1" ht="15" hidden="1" customHeight="1">
      <c r="A25" s="40">
        <v>2020</v>
      </c>
      <c r="B25" s="40">
        <v>21</v>
      </c>
      <c r="C25" s="40" t="s">
        <v>129</v>
      </c>
      <c r="D25" s="40" t="s">
        <v>130</v>
      </c>
      <c r="E25" s="40" t="s">
        <v>131</v>
      </c>
      <c r="F25" s="41">
        <v>43832</v>
      </c>
      <c r="G25" s="40" t="s">
        <v>191</v>
      </c>
      <c r="H25" s="40" t="s">
        <v>133</v>
      </c>
      <c r="I25" s="40" t="s">
        <v>133</v>
      </c>
      <c r="J25" s="42" t="s">
        <v>192</v>
      </c>
      <c r="K25" s="40" t="s">
        <v>135</v>
      </c>
      <c r="L25" s="40" t="s">
        <v>136</v>
      </c>
      <c r="M25" s="40" t="s">
        <v>137</v>
      </c>
      <c r="N25" s="40" t="s">
        <v>138</v>
      </c>
      <c r="O25" s="40" t="s">
        <v>138</v>
      </c>
      <c r="P25" s="43"/>
      <c r="Q25" s="36">
        <v>81</v>
      </c>
      <c r="R25" s="36">
        <v>8170</v>
      </c>
      <c r="S25" s="44" t="e">
        <f>#N/A</f>
        <v>#N/A</v>
      </c>
      <c r="T25" s="36">
        <v>2097</v>
      </c>
      <c r="U25" s="36"/>
      <c r="V25" s="45"/>
      <c r="W25" s="36"/>
      <c r="X25" s="36"/>
      <c r="Y25" s="36"/>
      <c r="Z25" s="36"/>
      <c r="AA25" s="36"/>
      <c r="AB25" s="46" t="e">
        <f>#N/A</f>
        <v>#N/A</v>
      </c>
      <c r="AC25" s="36">
        <v>1200</v>
      </c>
      <c r="AD25" s="36" t="e">
        <f>#N/A</f>
        <v>#N/A</v>
      </c>
      <c r="AE25" s="47"/>
      <c r="AF25" s="48">
        <v>0.03</v>
      </c>
      <c r="AG25" s="30" t="e">
        <f>#N/A</f>
        <v>#N/A</v>
      </c>
      <c r="AH25" s="36" t="e">
        <f>#N/A</f>
        <v>#N/A</v>
      </c>
      <c r="AI25" s="36"/>
      <c r="AJ25" s="36"/>
      <c r="AK25" s="40" t="s">
        <v>154</v>
      </c>
      <c r="AL25" s="40">
        <v>1</v>
      </c>
      <c r="AM25" s="40" t="s">
        <v>140</v>
      </c>
      <c r="AN25" s="40" t="s">
        <v>155</v>
      </c>
      <c r="AO25" s="36">
        <v>9509.8799999999992</v>
      </c>
      <c r="AP25" s="36"/>
      <c r="AQ25" s="36"/>
      <c r="AR25" s="36"/>
      <c r="AS25" s="36"/>
      <c r="AT25" s="36">
        <v>9509.8799999999992</v>
      </c>
      <c r="AU25" s="40"/>
      <c r="AV25" s="40"/>
      <c r="AW25" s="40"/>
      <c r="AX25" s="40"/>
      <c r="AY25" s="40"/>
      <c r="AZ25" s="40"/>
      <c r="BA25" s="40" t="s">
        <v>144</v>
      </c>
      <c r="BB25" s="40" t="s">
        <v>145</v>
      </c>
      <c r="BC25" s="40"/>
      <c r="BD25" s="49">
        <v>43938</v>
      </c>
      <c r="BE25" s="36"/>
      <c r="BF25" s="36"/>
      <c r="BG25" s="49" t="s">
        <v>147</v>
      </c>
      <c r="BH25" s="49" t="s">
        <v>148</v>
      </c>
      <c r="BI25" s="49"/>
      <c r="BJ25" s="49"/>
      <c r="BK25" s="49"/>
      <c r="BL25" s="49"/>
      <c r="BM25" s="49"/>
      <c r="BN25" s="40"/>
      <c r="BO25" s="40"/>
      <c r="BP25" s="40"/>
      <c r="BQ25" s="50"/>
      <c r="BR25" s="40"/>
      <c r="BS25" s="40"/>
      <c r="BT25" s="40"/>
      <c r="BU25" s="40"/>
      <c r="BV25" s="51"/>
    </row>
    <row r="26" spans="1:74" s="52" customFormat="1" ht="15" hidden="1" customHeight="1">
      <c r="A26" s="40">
        <v>2020</v>
      </c>
      <c r="B26" s="40">
        <v>22</v>
      </c>
      <c r="C26" s="40" t="s">
        <v>129</v>
      </c>
      <c r="D26" s="40" t="s">
        <v>130</v>
      </c>
      <c r="E26" s="40" t="s">
        <v>131</v>
      </c>
      <c r="F26" s="41">
        <v>43832</v>
      </c>
      <c r="G26" s="40" t="s">
        <v>193</v>
      </c>
      <c r="H26" s="40" t="s">
        <v>133</v>
      </c>
      <c r="I26" s="40" t="s">
        <v>133</v>
      </c>
      <c r="J26" s="42" t="s">
        <v>194</v>
      </c>
      <c r="K26" s="40" t="s">
        <v>135</v>
      </c>
      <c r="L26" s="40" t="s">
        <v>136</v>
      </c>
      <c r="M26" s="40" t="s">
        <v>137</v>
      </c>
      <c r="N26" s="40" t="s">
        <v>138</v>
      </c>
      <c r="O26" s="40" t="s">
        <v>138</v>
      </c>
      <c r="P26" s="43"/>
      <c r="Q26" s="36">
        <v>89</v>
      </c>
      <c r="R26" s="36">
        <v>10680</v>
      </c>
      <c r="S26" s="44" t="e">
        <f>#N/A</f>
        <v>#N/A</v>
      </c>
      <c r="T26" s="36">
        <v>2785</v>
      </c>
      <c r="U26" s="36"/>
      <c r="V26" s="45"/>
      <c r="W26" s="36"/>
      <c r="X26" s="36"/>
      <c r="Y26" s="36"/>
      <c r="Z26" s="36"/>
      <c r="AA26" s="36"/>
      <c r="AB26" s="46" t="e">
        <f>#N/A</f>
        <v>#N/A</v>
      </c>
      <c r="AC26" s="36">
        <v>1200</v>
      </c>
      <c r="AD26" s="36" t="e">
        <f>#N/A</f>
        <v>#N/A</v>
      </c>
      <c r="AE26" s="47"/>
      <c r="AF26" s="48"/>
      <c r="AG26" s="30" t="e">
        <f>#N/A</f>
        <v>#N/A</v>
      </c>
      <c r="AH26" s="36" t="e">
        <f>#N/A</f>
        <v>#N/A</v>
      </c>
      <c r="AI26" s="36"/>
      <c r="AJ26" s="36"/>
      <c r="AK26" s="40" t="s">
        <v>154</v>
      </c>
      <c r="AL26" s="40">
        <v>1</v>
      </c>
      <c r="AM26" s="40" t="s">
        <v>140</v>
      </c>
      <c r="AN26" s="40" t="s">
        <v>155</v>
      </c>
      <c r="AO26" s="36">
        <v>12816</v>
      </c>
      <c r="AP26" s="36"/>
      <c r="AQ26" s="36"/>
      <c r="AR26" s="36"/>
      <c r="AS26" s="36"/>
      <c r="AT26" s="36">
        <v>12816</v>
      </c>
      <c r="AU26" s="40"/>
      <c r="AV26" s="40"/>
      <c r="AW26" s="40"/>
      <c r="AX26" s="40"/>
      <c r="AY26" s="40"/>
      <c r="AZ26" s="40"/>
      <c r="BA26" s="40" t="s">
        <v>144</v>
      </c>
      <c r="BB26" s="40" t="s">
        <v>145</v>
      </c>
      <c r="BC26" s="40"/>
      <c r="BD26" s="49">
        <v>43938</v>
      </c>
      <c r="BE26" s="36"/>
      <c r="BF26" s="36"/>
      <c r="BG26" s="49" t="s">
        <v>147</v>
      </c>
      <c r="BH26" s="49" t="s">
        <v>148</v>
      </c>
      <c r="BI26" s="49"/>
      <c r="BJ26" s="49"/>
      <c r="BK26" s="49"/>
      <c r="BL26" s="49"/>
      <c r="BM26" s="49"/>
      <c r="BN26" s="40"/>
      <c r="BO26" s="40"/>
      <c r="BP26" s="40"/>
      <c r="BQ26" s="50"/>
      <c r="BR26" s="40"/>
      <c r="BS26" s="40"/>
      <c r="BT26" s="40"/>
      <c r="BU26" s="40"/>
      <c r="BV26" s="51"/>
    </row>
    <row r="27" spans="1:74" s="52" customFormat="1" ht="15" hidden="1" customHeight="1">
      <c r="A27" s="40">
        <v>2020</v>
      </c>
      <c r="B27" s="40">
        <v>23</v>
      </c>
      <c r="C27" s="40" t="s">
        <v>129</v>
      </c>
      <c r="D27" s="40" t="s">
        <v>130</v>
      </c>
      <c r="E27" s="40" t="s">
        <v>131</v>
      </c>
      <c r="F27" s="41">
        <v>43832</v>
      </c>
      <c r="G27" s="40" t="s">
        <v>195</v>
      </c>
      <c r="H27" s="40" t="s">
        <v>133</v>
      </c>
      <c r="I27" s="40" t="s">
        <v>133</v>
      </c>
      <c r="J27" s="42" t="s">
        <v>196</v>
      </c>
      <c r="K27" s="40" t="s">
        <v>135</v>
      </c>
      <c r="L27" s="40" t="s">
        <v>136</v>
      </c>
      <c r="M27" s="40" t="s">
        <v>137</v>
      </c>
      <c r="N27" s="40" t="s">
        <v>138</v>
      </c>
      <c r="O27" s="40" t="s">
        <v>138</v>
      </c>
      <c r="P27" s="43"/>
      <c r="Q27" s="36">
        <v>93</v>
      </c>
      <c r="R27" s="36">
        <v>11600</v>
      </c>
      <c r="S27" s="44" t="e">
        <f>#N/A</f>
        <v>#N/A</v>
      </c>
      <c r="T27" s="36">
        <v>2079</v>
      </c>
      <c r="U27" s="36"/>
      <c r="V27" s="45"/>
      <c r="W27" s="36"/>
      <c r="X27" s="36"/>
      <c r="Y27" s="36"/>
      <c r="Z27" s="36"/>
      <c r="AA27" s="36"/>
      <c r="AB27" s="46" t="e">
        <f>#N/A</f>
        <v>#N/A</v>
      </c>
      <c r="AC27" s="36">
        <v>1200</v>
      </c>
      <c r="AD27" s="36" t="e">
        <f>#N/A</f>
        <v>#N/A</v>
      </c>
      <c r="AE27" s="47"/>
      <c r="AF27" s="48">
        <v>0.03</v>
      </c>
      <c r="AG27" s="30" t="e">
        <f>#N/A</f>
        <v>#N/A</v>
      </c>
      <c r="AH27" s="36" t="e">
        <f>#N/A</f>
        <v>#N/A</v>
      </c>
      <c r="AI27" s="36"/>
      <c r="AJ27" s="36"/>
      <c r="AK27" s="40" t="s">
        <v>154</v>
      </c>
      <c r="AL27" s="40">
        <v>1</v>
      </c>
      <c r="AM27" s="40" t="s">
        <v>140</v>
      </c>
      <c r="AN27" s="40" t="s">
        <v>155</v>
      </c>
      <c r="AO27" s="36">
        <v>13502.4</v>
      </c>
      <c r="AP27" s="36"/>
      <c r="AQ27" s="36"/>
      <c r="AR27" s="36"/>
      <c r="AS27" s="36"/>
      <c r="AT27" s="36">
        <v>13502.4</v>
      </c>
      <c r="AU27" s="40"/>
      <c r="AV27" s="40"/>
      <c r="AW27" s="40"/>
      <c r="AX27" s="40"/>
      <c r="AY27" s="40"/>
      <c r="AZ27" s="40"/>
      <c r="BA27" s="40" t="s">
        <v>144</v>
      </c>
      <c r="BB27" s="40" t="s">
        <v>145</v>
      </c>
      <c r="BC27" s="40"/>
      <c r="BD27" s="49">
        <v>43938</v>
      </c>
      <c r="BE27" s="36"/>
      <c r="BF27" s="36"/>
      <c r="BG27" s="49" t="s">
        <v>147</v>
      </c>
      <c r="BH27" s="49" t="s">
        <v>148</v>
      </c>
      <c r="BI27" s="49"/>
      <c r="BJ27" s="49"/>
      <c r="BK27" s="49"/>
      <c r="BL27" s="49"/>
      <c r="BM27" s="49"/>
      <c r="BN27" s="40"/>
      <c r="BO27" s="40"/>
      <c r="BP27" s="40"/>
      <c r="BQ27" s="50"/>
      <c r="BR27" s="40"/>
      <c r="BS27" s="40"/>
      <c r="BT27" s="40"/>
      <c r="BU27" s="40"/>
      <c r="BV27" s="51"/>
    </row>
    <row r="28" spans="1:74" ht="15" hidden="1" customHeight="1">
      <c r="A28" s="26">
        <v>2020</v>
      </c>
      <c r="B28" s="26">
        <v>24</v>
      </c>
      <c r="C28" s="26" t="s">
        <v>129</v>
      </c>
      <c r="D28" s="26" t="s">
        <v>130</v>
      </c>
      <c r="E28" s="26" t="s">
        <v>131</v>
      </c>
      <c r="F28" s="27">
        <v>43832</v>
      </c>
      <c r="G28" s="26" t="s">
        <v>197</v>
      </c>
      <c r="H28" s="26" t="s">
        <v>133</v>
      </c>
      <c r="I28" s="26" t="s">
        <v>133</v>
      </c>
      <c r="J28" s="28" t="s">
        <v>198</v>
      </c>
      <c r="K28" s="26" t="s">
        <v>135</v>
      </c>
      <c r="L28" s="26" t="s">
        <v>136</v>
      </c>
      <c r="M28" s="26" t="s">
        <v>137</v>
      </c>
      <c r="N28" s="26" t="s">
        <v>138</v>
      </c>
      <c r="O28" s="26" t="s">
        <v>138</v>
      </c>
      <c r="Q28" s="30">
        <v>97</v>
      </c>
      <c r="R28" s="30">
        <v>15280</v>
      </c>
      <c r="S28" s="31" t="e">
        <f>#N/A</f>
        <v>#N/A</v>
      </c>
      <c r="T28" s="30">
        <v>2896</v>
      </c>
      <c r="AB28" s="33" t="e">
        <f>#N/A</f>
        <v>#N/A</v>
      </c>
      <c r="AC28" s="30">
        <v>1200</v>
      </c>
      <c r="AD28" s="30" t="e">
        <f>#N/A</f>
        <v>#N/A</v>
      </c>
      <c r="AE28" s="34">
        <v>0.5388235294117647</v>
      </c>
      <c r="AF28" s="35">
        <v>0.3</v>
      </c>
      <c r="AG28" s="30" t="e">
        <f>#N/A</f>
        <v>#N/A</v>
      </c>
      <c r="AH28" s="30" t="e">
        <f>#N/A</f>
        <v>#N/A</v>
      </c>
      <c r="AI28" s="30">
        <v>6523.6500000000005</v>
      </c>
      <c r="AJ28" s="30">
        <v>6213</v>
      </c>
      <c r="AK28" s="26" t="s">
        <v>139</v>
      </c>
      <c r="AL28" s="26">
        <v>1</v>
      </c>
      <c r="AM28" s="26" t="s">
        <v>140</v>
      </c>
      <c r="AU28" s="26" t="s">
        <v>141</v>
      </c>
      <c r="AV28" s="26" t="s">
        <v>142</v>
      </c>
      <c r="AW28" s="26" t="s">
        <v>143</v>
      </c>
      <c r="BA28" s="26" t="s">
        <v>199</v>
      </c>
      <c r="BB28" s="26" t="s">
        <v>145</v>
      </c>
      <c r="BC28" s="26" t="s">
        <v>146</v>
      </c>
      <c r="BD28" s="37">
        <v>43938</v>
      </c>
      <c r="BE28" s="30">
        <v>32769</v>
      </c>
      <c r="BF28" s="30">
        <v>24879</v>
      </c>
      <c r="BG28" s="37" t="s">
        <v>147</v>
      </c>
      <c r="BH28" s="37" t="s">
        <v>148</v>
      </c>
      <c r="BI28" s="37"/>
      <c r="BJ28" s="37"/>
      <c r="BK28" s="37"/>
      <c r="BL28" s="37"/>
      <c r="BM28" s="37"/>
      <c r="BN28" s="26"/>
      <c r="BO28" s="26"/>
      <c r="BP28" s="26"/>
      <c r="BQ28" s="38"/>
      <c r="BR28" s="26"/>
      <c r="BS28" s="26"/>
      <c r="BT28" s="26"/>
      <c r="BU28" s="26"/>
      <c r="BV28" s="39"/>
    </row>
    <row r="29" spans="1:74" ht="15" hidden="1" customHeight="1">
      <c r="A29" s="26">
        <v>2020</v>
      </c>
      <c r="B29" s="26">
        <v>25</v>
      </c>
      <c r="C29" s="26" t="s">
        <v>129</v>
      </c>
      <c r="D29" s="26" t="s">
        <v>130</v>
      </c>
      <c r="E29" s="26" t="s">
        <v>131</v>
      </c>
      <c r="F29" s="27">
        <v>43832</v>
      </c>
      <c r="G29" s="26" t="s">
        <v>200</v>
      </c>
      <c r="H29" s="26" t="s">
        <v>133</v>
      </c>
      <c r="I29" s="26" t="s">
        <v>133</v>
      </c>
      <c r="J29" s="28" t="s">
        <v>201</v>
      </c>
      <c r="K29" s="26" t="s">
        <v>135</v>
      </c>
      <c r="L29" s="26" t="s">
        <v>136</v>
      </c>
      <c r="M29" s="26" t="s">
        <v>137</v>
      </c>
      <c r="N29" s="26" t="s">
        <v>138</v>
      </c>
      <c r="O29" s="26" t="s">
        <v>138</v>
      </c>
      <c r="Q29" s="30">
        <v>90</v>
      </c>
      <c r="R29" s="30">
        <v>10690</v>
      </c>
      <c r="S29" s="31" t="e">
        <f>#N/A</f>
        <v>#N/A</v>
      </c>
      <c r="T29" s="30">
        <v>2238</v>
      </c>
      <c r="AB29" s="33" t="e">
        <f>#N/A</f>
        <v>#N/A</v>
      </c>
      <c r="AC29" s="30">
        <v>1200</v>
      </c>
      <c r="AD29" s="30" t="e">
        <f>#N/A</f>
        <v>#N/A</v>
      </c>
      <c r="AE29" s="34">
        <v>0.66749999999999998</v>
      </c>
      <c r="AG29" s="30" t="e">
        <f>#N/A</f>
        <v>#N/A</v>
      </c>
      <c r="AH29" s="30" t="e">
        <f>#N/A</f>
        <v>#N/A</v>
      </c>
      <c r="AI29" s="30">
        <v>6834.4500000000007</v>
      </c>
      <c r="AJ29" s="30">
        <v>6509</v>
      </c>
      <c r="AK29" s="26" t="s">
        <v>139</v>
      </c>
      <c r="AL29" s="26">
        <v>1</v>
      </c>
      <c r="AM29" s="26" t="s">
        <v>140</v>
      </c>
      <c r="AU29" s="26" t="s">
        <v>141</v>
      </c>
      <c r="AV29" s="26" t="s">
        <v>142</v>
      </c>
      <c r="AW29" s="26" t="s">
        <v>143</v>
      </c>
      <c r="BA29" s="26" t="s">
        <v>144</v>
      </c>
      <c r="BB29" s="26" t="s">
        <v>145</v>
      </c>
      <c r="BC29" s="26" t="s">
        <v>146</v>
      </c>
      <c r="BD29" s="37">
        <v>43938</v>
      </c>
      <c r="BE29" s="30">
        <v>32769</v>
      </c>
      <c r="BF29" s="30">
        <v>24879</v>
      </c>
      <c r="BG29" s="37" t="s">
        <v>147</v>
      </c>
      <c r="BH29" s="37" t="s">
        <v>148</v>
      </c>
      <c r="BI29" s="37"/>
      <c r="BJ29" s="37"/>
      <c r="BK29" s="37"/>
      <c r="BL29" s="37"/>
      <c r="BM29" s="37"/>
      <c r="BN29" s="26"/>
      <c r="BO29" s="26"/>
      <c r="BP29" s="26"/>
      <c r="BQ29" s="38"/>
      <c r="BR29" s="26"/>
      <c r="BS29" s="26"/>
      <c r="BT29" s="26"/>
      <c r="BU29" s="26"/>
      <c r="BV29" s="39"/>
    </row>
    <row r="30" spans="1:74" s="52" customFormat="1" ht="15" hidden="1" customHeight="1">
      <c r="A30" s="40">
        <v>2020</v>
      </c>
      <c r="B30" s="40">
        <v>26</v>
      </c>
      <c r="C30" s="40" t="s">
        <v>129</v>
      </c>
      <c r="D30" s="40" t="s">
        <v>130</v>
      </c>
      <c r="E30" s="40" t="s">
        <v>131</v>
      </c>
      <c r="F30" s="41">
        <v>43832</v>
      </c>
      <c r="G30" s="40" t="s">
        <v>202</v>
      </c>
      <c r="H30" s="40" t="s">
        <v>133</v>
      </c>
      <c r="I30" s="40" t="s">
        <v>133</v>
      </c>
      <c r="J30" s="36" t="s">
        <v>203</v>
      </c>
      <c r="K30" s="40" t="s">
        <v>135</v>
      </c>
      <c r="L30" s="40" t="s">
        <v>136</v>
      </c>
      <c r="M30" s="40" t="s">
        <v>137</v>
      </c>
      <c r="N30" s="40" t="s">
        <v>138</v>
      </c>
      <c r="O30" s="40" t="s">
        <v>138</v>
      </c>
      <c r="P30" s="43"/>
      <c r="Q30" s="36">
        <v>92</v>
      </c>
      <c r="R30" s="36">
        <v>12090</v>
      </c>
      <c r="S30" s="44" t="e">
        <f>#N/A</f>
        <v>#N/A</v>
      </c>
      <c r="T30" s="36">
        <v>2486</v>
      </c>
      <c r="U30" s="36"/>
      <c r="V30" s="45"/>
      <c r="W30" s="36"/>
      <c r="X30" s="36"/>
      <c r="Y30" s="36"/>
      <c r="Z30" s="36"/>
      <c r="AA30" s="36"/>
      <c r="AB30" s="46" t="e">
        <f>#N/A</f>
        <v>#N/A</v>
      </c>
      <c r="AC30" s="36">
        <v>1200</v>
      </c>
      <c r="AD30" s="36" t="e">
        <f>#N/A</f>
        <v>#N/A</v>
      </c>
      <c r="AE30" s="47"/>
      <c r="AF30" s="48">
        <v>0.03</v>
      </c>
      <c r="AG30" s="30" t="e">
        <f>#N/A</f>
        <v>#N/A</v>
      </c>
      <c r="AH30" s="36" t="e">
        <f>#N/A</f>
        <v>#N/A</v>
      </c>
      <c r="AI30" s="36"/>
      <c r="AJ30" s="36"/>
      <c r="AK30" s="40" t="s">
        <v>154</v>
      </c>
      <c r="AL30" s="40">
        <v>1</v>
      </c>
      <c r="AM30" s="40" t="s">
        <v>140</v>
      </c>
      <c r="AN30" s="40" t="s">
        <v>155</v>
      </c>
      <c r="AO30" s="36">
        <v>14072.76</v>
      </c>
      <c r="AP30" s="36"/>
      <c r="AQ30" s="36"/>
      <c r="AR30" s="36"/>
      <c r="AS30" s="36"/>
      <c r="AT30" s="36">
        <v>14072.76</v>
      </c>
      <c r="AU30" s="40"/>
      <c r="AV30" s="40"/>
      <c r="AW30" s="40"/>
      <c r="AX30" s="40"/>
      <c r="AY30" s="40"/>
      <c r="AZ30" s="40"/>
      <c r="BA30" s="40" t="s">
        <v>144</v>
      </c>
      <c r="BB30" s="40" t="s">
        <v>145</v>
      </c>
      <c r="BC30" s="40"/>
      <c r="BD30" s="49">
        <v>43938</v>
      </c>
      <c r="BE30" s="36"/>
      <c r="BF30" s="36"/>
      <c r="BG30" s="49" t="s">
        <v>147</v>
      </c>
      <c r="BH30" s="49" t="s">
        <v>148</v>
      </c>
      <c r="BI30" s="49"/>
      <c r="BJ30" s="49"/>
      <c r="BK30" s="49"/>
      <c r="BL30" s="49"/>
      <c r="BM30" s="49"/>
      <c r="BN30" s="40"/>
      <c r="BO30" s="40"/>
      <c r="BP30" s="40"/>
      <c r="BQ30" s="50"/>
      <c r="BR30" s="40"/>
      <c r="BS30" s="40"/>
      <c r="BT30" s="40"/>
      <c r="BU30" s="40"/>
      <c r="BV30" s="51"/>
    </row>
    <row r="31" spans="1:74" s="52" customFormat="1" ht="15" hidden="1" customHeight="1">
      <c r="A31" s="40">
        <v>2020</v>
      </c>
      <c r="B31" s="40">
        <v>27</v>
      </c>
      <c r="C31" s="40" t="s">
        <v>129</v>
      </c>
      <c r="D31" s="40" t="s">
        <v>130</v>
      </c>
      <c r="E31" s="40" t="s">
        <v>131</v>
      </c>
      <c r="F31" s="41">
        <v>43832</v>
      </c>
      <c r="G31" s="40" t="s">
        <v>204</v>
      </c>
      <c r="H31" s="40" t="s">
        <v>133</v>
      </c>
      <c r="I31" s="40" t="s">
        <v>133</v>
      </c>
      <c r="J31" s="42" t="s">
        <v>205</v>
      </c>
      <c r="K31" s="40" t="s">
        <v>135</v>
      </c>
      <c r="L31" s="40" t="s">
        <v>136</v>
      </c>
      <c r="M31" s="40" t="s">
        <v>137</v>
      </c>
      <c r="N31" s="40" t="s">
        <v>138</v>
      </c>
      <c r="O31" s="40" t="s">
        <v>138</v>
      </c>
      <c r="P31" s="43"/>
      <c r="Q31" s="36">
        <v>87</v>
      </c>
      <c r="R31" s="36">
        <v>9480</v>
      </c>
      <c r="S31" s="44" t="e">
        <f>#N/A</f>
        <v>#N/A</v>
      </c>
      <c r="T31" s="36">
        <v>2071</v>
      </c>
      <c r="U31" s="36"/>
      <c r="V31" s="45"/>
      <c r="W31" s="36"/>
      <c r="X31" s="36"/>
      <c r="Y31" s="36"/>
      <c r="Z31" s="36"/>
      <c r="AA31" s="36"/>
      <c r="AB31" s="46" t="e">
        <f>#N/A</f>
        <v>#N/A</v>
      </c>
      <c r="AC31" s="36">
        <v>1200</v>
      </c>
      <c r="AD31" s="36" t="e">
        <f>#N/A</f>
        <v>#N/A</v>
      </c>
      <c r="AE31" s="34"/>
      <c r="AF31" s="48"/>
      <c r="AG31" s="30" t="e">
        <f>#N/A</f>
        <v>#N/A</v>
      </c>
      <c r="AH31" s="36" t="e">
        <f>#N/A</f>
        <v>#N/A</v>
      </c>
      <c r="AI31" s="36"/>
      <c r="AJ31" s="36"/>
      <c r="AK31" s="40" t="s">
        <v>154</v>
      </c>
      <c r="AL31" s="40">
        <v>1</v>
      </c>
      <c r="AM31" s="40" t="s">
        <v>140</v>
      </c>
      <c r="AN31" s="40" t="s">
        <v>155</v>
      </c>
      <c r="AO31" s="36">
        <v>11376</v>
      </c>
      <c r="AP31" s="36"/>
      <c r="AQ31" s="36"/>
      <c r="AR31" s="36"/>
      <c r="AS31" s="36"/>
      <c r="AT31" s="36">
        <v>11376</v>
      </c>
      <c r="AU31" s="40"/>
      <c r="AV31" s="40"/>
      <c r="AW31" s="40"/>
      <c r="AX31" s="40"/>
      <c r="AY31" s="40"/>
      <c r="AZ31" s="40"/>
      <c r="BA31" s="40" t="s">
        <v>144</v>
      </c>
      <c r="BB31" s="40" t="s">
        <v>145</v>
      </c>
      <c r="BC31" s="40"/>
      <c r="BD31" s="49">
        <v>43938</v>
      </c>
      <c r="BE31" s="36"/>
      <c r="BF31" s="36"/>
      <c r="BG31" s="49" t="s">
        <v>147</v>
      </c>
      <c r="BH31" s="49" t="s">
        <v>148</v>
      </c>
      <c r="BI31" s="49"/>
      <c r="BJ31" s="49"/>
      <c r="BK31" s="49"/>
      <c r="BL31" s="49"/>
      <c r="BM31" s="49"/>
      <c r="BN31" s="40"/>
      <c r="BO31" s="40"/>
      <c r="BP31" s="40"/>
      <c r="BQ31" s="50"/>
      <c r="BR31" s="40"/>
      <c r="BS31" s="40"/>
      <c r="BT31" s="40"/>
      <c r="BU31" s="40"/>
      <c r="BV31" s="51"/>
    </row>
    <row r="32" spans="1:74" ht="15" hidden="1" customHeight="1">
      <c r="A32" s="26">
        <v>2020</v>
      </c>
      <c r="B32" s="26">
        <v>28</v>
      </c>
      <c r="C32" s="26" t="s">
        <v>129</v>
      </c>
      <c r="D32" s="26" t="s">
        <v>130</v>
      </c>
      <c r="E32" s="26" t="s">
        <v>131</v>
      </c>
      <c r="F32" s="27">
        <v>43832</v>
      </c>
      <c r="G32" s="26" t="s">
        <v>206</v>
      </c>
      <c r="H32" s="26" t="s">
        <v>133</v>
      </c>
      <c r="I32" s="26" t="s">
        <v>133</v>
      </c>
      <c r="J32" s="28" t="s">
        <v>207</v>
      </c>
      <c r="K32" s="26" t="s">
        <v>135</v>
      </c>
      <c r="L32" s="26" t="s">
        <v>136</v>
      </c>
      <c r="M32" s="26" t="s">
        <v>137</v>
      </c>
      <c r="N32" s="26" t="s">
        <v>138</v>
      </c>
      <c r="O32" s="26" t="s">
        <v>138</v>
      </c>
      <c r="Q32" s="30">
        <v>93</v>
      </c>
      <c r="R32" s="30">
        <v>13280</v>
      </c>
      <c r="S32" s="31" t="e">
        <f>#N/A</f>
        <v>#N/A</v>
      </c>
      <c r="T32" s="30">
        <v>2790</v>
      </c>
      <c r="AB32" s="33" t="e">
        <f>#N/A</f>
        <v>#N/A</v>
      </c>
      <c r="AC32" s="30">
        <v>1200</v>
      </c>
      <c r="AD32" s="30" t="e">
        <f>#N/A</f>
        <v>#N/A</v>
      </c>
      <c r="AE32" s="34">
        <v>0.65647058823529414</v>
      </c>
      <c r="AF32" s="35">
        <v>0.05</v>
      </c>
      <c r="AG32" s="30" t="e">
        <f>#N/A</f>
        <v>#N/A</v>
      </c>
      <c r="AH32" s="30" t="e">
        <f>#N/A</f>
        <v>#N/A</v>
      </c>
      <c r="AI32" s="30">
        <v>8178.4500000000007</v>
      </c>
      <c r="AJ32" s="30">
        <v>7789</v>
      </c>
      <c r="AK32" s="26" t="s">
        <v>139</v>
      </c>
      <c r="AL32" s="26">
        <v>1</v>
      </c>
      <c r="AM32" s="26" t="s">
        <v>140</v>
      </c>
      <c r="AU32" s="26" t="s">
        <v>141</v>
      </c>
      <c r="AV32" s="26" t="s">
        <v>143</v>
      </c>
      <c r="AW32" s="26" t="s">
        <v>208</v>
      </c>
      <c r="BA32" s="26" t="s">
        <v>144</v>
      </c>
      <c r="BB32" s="26" t="s">
        <v>145</v>
      </c>
      <c r="BC32" s="26" t="s">
        <v>146</v>
      </c>
      <c r="BD32" s="37">
        <v>43938</v>
      </c>
      <c r="BE32" s="30">
        <v>32769</v>
      </c>
      <c r="BF32" s="30">
        <v>24879</v>
      </c>
      <c r="BG32" s="37" t="s">
        <v>147</v>
      </c>
      <c r="BH32" s="37" t="s">
        <v>148</v>
      </c>
      <c r="BI32" s="37"/>
      <c r="BJ32" s="37"/>
      <c r="BK32" s="37"/>
      <c r="BL32" s="37"/>
      <c r="BM32" s="37"/>
      <c r="BN32" s="26"/>
      <c r="BO32" s="26"/>
      <c r="BP32" s="26"/>
      <c r="BQ32" s="38"/>
      <c r="BR32" s="26"/>
      <c r="BS32" s="26"/>
      <c r="BT32" s="26"/>
      <c r="BU32" s="26"/>
      <c r="BV32" s="39"/>
    </row>
    <row r="33" spans="1:74" s="52" customFormat="1" ht="14.25" hidden="1" customHeight="1">
      <c r="A33" s="40">
        <v>2020</v>
      </c>
      <c r="B33" s="40">
        <v>29</v>
      </c>
      <c r="C33" s="40" t="s">
        <v>129</v>
      </c>
      <c r="D33" s="40" t="s">
        <v>130</v>
      </c>
      <c r="E33" s="40" t="s">
        <v>131</v>
      </c>
      <c r="F33" s="41">
        <v>43832</v>
      </c>
      <c r="G33" s="40" t="s">
        <v>209</v>
      </c>
      <c r="H33" s="40" t="s">
        <v>133</v>
      </c>
      <c r="I33" s="40" t="s">
        <v>133</v>
      </c>
      <c r="J33" s="36" t="s">
        <v>210</v>
      </c>
      <c r="K33" s="40" t="s">
        <v>135</v>
      </c>
      <c r="L33" s="40" t="s">
        <v>136</v>
      </c>
      <c r="M33" s="40" t="s">
        <v>137</v>
      </c>
      <c r="N33" s="40" t="s">
        <v>138</v>
      </c>
      <c r="O33" s="40" t="s">
        <v>138</v>
      </c>
      <c r="P33" s="43"/>
      <c r="Q33" s="36">
        <v>86</v>
      </c>
      <c r="R33" s="36">
        <v>9120</v>
      </c>
      <c r="S33" s="44" t="e">
        <f>#N/A</f>
        <v>#N/A</v>
      </c>
      <c r="T33" s="36">
        <v>2074</v>
      </c>
      <c r="U33" s="36"/>
      <c r="V33" s="45"/>
      <c r="W33" s="36"/>
      <c r="X33" s="36"/>
      <c r="Y33" s="36"/>
      <c r="Z33" s="36"/>
      <c r="AA33" s="36"/>
      <c r="AB33" s="46" t="e">
        <f>#N/A</f>
        <v>#N/A</v>
      </c>
      <c r="AC33" s="36">
        <v>1200</v>
      </c>
      <c r="AD33" s="36" t="e">
        <f>#N/A</f>
        <v>#N/A</v>
      </c>
      <c r="AE33" s="47">
        <v>0</v>
      </c>
      <c r="AF33" s="48">
        <v>0.03</v>
      </c>
      <c r="AG33" s="30" t="e">
        <f>#N/A</f>
        <v>#N/A</v>
      </c>
      <c r="AH33" s="36" t="e">
        <f>#N/A</f>
        <v>#N/A</v>
      </c>
      <c r="AI33" s="36"/>
      <c r="AJ33" s="36"/>
      <c r="AK33" s="40" t="s">
        <v>139</v>
      </c>
      <c r="AL33" s="40">
        <v>1</v>
      </c>
      <c r="AM33" s="40" t="s">
        <v>140</v>
      </c>
      <c r="AN33" s="40" t="s">
        <v>211</v>
      </c>
      <c r="AO33" s="36"/>
      <c r="AP33" s="36"/>
      <c r="AQ33" s="36"/>
      <c r="AR33" s="36">
        <v>10616</v>
      </c>
      <c r="AS33" s="36"/>
      <c r="AT33" s="36">
        <v>10616</v>
      </c>
      <c r="AU33" s="40" t="s">
        <v>141</v>
      </c>
      <c r="AV33" s="40" t="s">
        <v>143</v>
      </c>
      <c r="AW33" s="40" t="s">
        <v>208</v>
      </c>
      <c r="AX33" s="40"/>
      <c r="AY33" s="40"/>
      <c r="AZ33" s="40"/>
      <c r="BA33" s="40" t="s">
        <v>144</v>
      </c>
      <c r="BB33" s="40" t="s">
        <v>145</v>
      </c>
      <c r="BC33" s="40"/>
      <c r="BD33" s="49">
        <v>43938</v>
      </c>
      <c r="BE33" s="36"/>
      <c r="BF33" s="36"/>
      <c r="BG33" s="49" t="s">
        <v>147</v>
      </c>
      <c r="BH33" s="49" t="s">
        <v>148</v>
      </c>
      <c r="BI33" s="49"/>
      <c r="BJ33" s="49"/>
      <c r="BK33" s="49"/>
      <c r="BL33" s="49"/>
      <c r="BM33" s="49"/>
      <c r="BN33" s="40"/>
      <c r="BO33" s="40"/>
      <c r="BP33" s="40"/>
      <c r="BQ33" s="50"/>
      <c r="BR33" s="40"/>
      <c r="BS33" s="40"/>
      <c r="BT33" s="40"/>
      <c r="BU33" s="40"/>
      <c r="BV33" s="51"/>
    </row>
    <row r="34" spans="1:74" ht="15" hidden="1" customHeight="1">
      <c r="A34" s="26">
        <v>2020</v>
      </c>
      <c r="B34" s="26">
        <v>30</v>
      </c>
      <c r="C34" s="26" t="s">
        <v>129</v>
      </c>
      <c r="D34" s="26" t="s">
        <v>130</v>
      </c>
      <c r="E34" s="26" t="s">
        <v>131</v>
      </c>
      <c r="F34" s="27">
        <v>43832</v>
      </c>
      <c r="G34" s="26" t="s">
        <v>212</v>
      </c>
      <c r="H34" s="26" t="s">
        <v>133</v>
      </c>
      <c r="I34" s="26" t="s">
        <v>133</v>
      </c>
      <c r="J34" s="28" t="s">
        <v>213</v>
      </c>
      <c r="K34" s="26" t="s">
        <v>135</v>
      </c>
      <c r="L34" s="26" t="s">
        <v>136</v>
      </c>
      <c r="M34" s="26" t="s">
        <v>137</v>
      </c>
      <c r="N34" s="26" t="s">
        <v>138</v>
      </c>
      <c r="O34" s="26" t="s">
        <v>138</v>
      </c>
      <c r="Q34" s="30">
        <v>92</v>
      </c>
      <c r="R34" s="30">
        <v>11440</v>
      </c>
      <c r="S34" s="31" t="e">
        <f>#N/A</f>
        <v>#N/A</v>
      </c>
      <c r="T34" s="30">
        <v>2420</v>
      </c>
      <c r="AB34" s="33" t="e">
        <f>#N/A</f>
        <v>#N/A</v>
      </c>
      <c r="AC34" s="30">
        <v>1200</v>
      </c>
      <c r="AD34" s="30" t="e">
        <f>#N/A</f>
        <v>#N/A</v>
      </c>
      <c r="AE34" s="34">
        <v>0.32999999999999996</v>
      </c>
      <c r="AG34" s="30" t="e">
        <f>#N/A</f>
        <v>#N/A</v>
      </c>
      <c r="AH34" s="30" t="e">
        <f>#N/A</f>
        <v>#N/A</v>
      </c>
      <c r="AI34" s="30">
        <v>7588.35</v>
      </c>
      <c r="AJ34" s="30">
        <v>7227</v>
      </c>
      <c r="AK34" s="26" t="s">
        <v>139</v>
      </c>
      <c r="AL34" s="26">
        <v>1</v>
      </c>
      <c r="AM34" s="26" t="s">
        <v>140</v>
      </c>
      <c r="AU34" s="26" t="s">
        <v>141</v>
      </c>
      <c r="AV34" s="26" t="s">
        <v>143</v>
      </c>
      <c r="AW34" s="26" t="s">
        <v>208</v>
      </c>
      <c r="BA34" s="26" t="s">
        <v>144</v>
      </c>
      <c r="BB34" s="26" t="s">
        <v>145</v>
      </c>
      <c r="BC34" s="26" t="s">
        <v>146</v>
      </c>
      <c r="BD34" s="37">
        <v>43938</v>
      </c>
      <c r="BE34" s="30">
        <v>32769</v>
      </c>
      <c r="BF34" s="30">
        <v>24879</v>
      </c>
      <c r="BG34" s="37" t="s">
        <v>147</v>
      </c>
      <c r="BH34" s="37" t="s">
        <v>148</v>
      </c>
      <c r="BI34" s="37"/>
      <c r="BJ34" s="37"/>
      <c r="BK34" s="37"/>
      <c r="BL34" s="37"/>
      <c r="BM34" s="37"/>
      <c r="BN34" s="26"/>
      <c r="BO34" s="26"/>
      <c r="BP34" s="26"/>
      <c r="BQ34" s="38"/>
      <c r="BR34" s="26"/>
      <c r="BS34" s="26"/>
      <c r="BT34" s="26"/>
      <c r="BU34" s="26"/>
      <c r="BV34" s="39"/>
    </row>
    <row r="35" spans="1:74" s="52" customFormat="1" ht="15" hidden="1" customHeight="1">
      <c r="A35" s="40">
        <v>2020</v>
      </c>
      <c r="B35" s="40">
        <v>31</v>
      </c>
      <c r="C35" s="40" t="s">
        <v>129</v>
      </c>
      <c r="D35" s="40" t="s">
        <v>130</v>
      </c>
      <c r="E35" s="40" t="s">
        <v>131</v>
      </c>
      <c r="F35" s="41">
        <v>43832</v>
      </c>
      <c r="G35" s="40" t="s">
        <v>214</v>
      </c>
      <c r="H35" s="40" t="s">
        <v>133</v>
      </c>
      <c r="I35" s="40" t="s">
        <v>133</v>
      </c>
      <c r="J35" s="36" t="s">
        <v>215</v>
      </c>
      <c r="K35" s="40" t="s">
        <v>135</v>
      </c>
      <c r="L35" s="40" t="s">
        <v>136</v>
      </c>
      <c r="M35" s="40" t="s">
        <v>137</v>
      </c>
      <c r="N35" s="40" t="s">
        <v>138</v>
      </c>
      <c r="O35" s="40" t="s">
        <v>138</v>
      </c>
      <c r="P35" s="43"/>
      <c r="Q35" s="36">
        <v>95</v>
      </c>
      <c r="R35" s="36">
        <v>12900</v>
      </c>
      <c r="S35" s="44" t="e">
        <f>#N/A</f>
        <v>#N/A</v>
      </c>
      <c r="T35" s="36">
        <v>2321</v>
      </c>
      <c r="U35" s="36"/>
      <c r="V35" s="45"/>
      <c r="W35" s="36"/>
      <c r="X35" s="36"/>
      <c r="Y35" s="36"/>
      <c r="Z35" s="36"/>
      <c r="AA35" s="36"/>
      <c r="AB35" s="46" t="e">
        <f>#N/A</f>
        <v>#N/A</v>
      </c>
      <c r="AC35" s="36">
        <v>1200</v>
      </c>
      <c r="AD35" s="36" t="e">
        <f>#N/A</f>
        <v>#N/A</v>
      </c>
      <c r="AE35" s="47"/>
      <c r="AF35" s="48">
        <v>0.03</v>
      </c>
      <c r="AG35" s="30" t="e">
        <f>#N/A</f>
        <v>#N/A</v>
      </c>
      <c r="AH35" s="36" t="e">
        <f>#N/A</f>
        <v>#N/A</v>
      </c>
      <c r="AI35" s="36"/>
      <c r="AJ35" s="36"/>
      <c r="AK35" s="40" t="s">
        <v>154</v>
      </c>
      <c r="AL35" s="40">
        <v>1</v>
      </c>
      <c r="AM35" s="40" t="s">
        <v>140</v>
      </c>
      <c r="AN35" s="40" t="s">
        <v>155</v>
      </c>
      <c r="AO35" s="36">
        <v>15015.6</v>
      </c>
      <c r="AP35" s="36"/>
      <c r="AQ35" s="36"/>
      <c r="AR35" s="36"/>
      <c r="AS35" s="36"/>
      <c r="AT35" s="36">
        <v>15015.6</v>
      </c>
      <c r="AU35" s="40"/>
      <c r="AV35" s="40"/>
      <c r="AW35" s="40"/>
      <c r="AX35" s="40"/>
      <c r="AY35" s="40"/>
      <c r="AZ35" s="40"/>
      <c r="BA35" s="40" t="s">
        <v>144</v>
      </c>
      <c r="BB35" s="40" t="s">
        <v>145</v>
      </c>
      <c r="BC35" s="40"/>
      <c r="BD35" s="49">
        <v>43938</v>
      </c>
      <c r="BE35" s="36"/>
      <c r="BF35" s="36"/>
      <c r="BG35" s="49" t="s">
        <v>147</v>
      </c>
      <c r="BH35" s="49" t="s">
        <v>148</v>
      </c>
      <c r="BI35" s="49"/>
      <c r="BJ35" s="49"/>
      <c r="BK35" s="49"/>
      <c r="BL35" s="49"/>
      <c r="BM35" s="49"/>
      <c r="BN35" s="40"/>
      <c r="BO35" s="40"/>
      <c r="BP35" s="40"/>
      <c r="BQ35" s="50"/>
      <c r="BR35" s="40"/>
      <c r="BS35" s="40"/>
      <c r="BT35" s="40"/>
      <c r="BU35" s="40"/>
      <c r="BV35" s="51"/>
    </row>
    <row r="36" spans="1:74" s="52" customFormat="1" ht="15" hidden="1" customHeight="1">
      <c r="A36" s="40">
        <v>2020</v>
      </c>
      <c r="B36" s="40">
        <v>32</v>
      </c>
      <c r="C36" s="40" t="s">
        <v>129</v>
      </c>
      <c r="D36" s="40" t="s">
        <v>130</v>
      </c>
      <c r="E36" s="40" t="s">
        <v>131</v>
      </c>
      <c r="F36" s="41">
        <v>43832</v>
      </c>
      <c r="G36" s="40" t="s">
        <v>216</v>
      </c>
      <c r="H36" s="40" t="s">
        <v>133</v>
      </c>
      <c r="I36" s="40" t="s">
        <v>133</v>
      </c>
      <c r="J36" s="42" t="s">
        <v>217</v>
      </c>
      <c r="K36" s="40" t="s">
        <v>135</v>
      </c>
      <c r="L36" s="40" t="s">
        <v>136</v>
      </c>
      <c r="M36" s="40" t="s">
        <v>137</v>
      </c>
      <c r="N36" s="40" t="s">
        <v>138</v>
      </c>
      <c r="O36" s="40" t="s">
        <v>138</v>
      </c>
      <c r="P36" s="43"/>
      <c r="Q36" s="36">
        <v>94</v>
      </c>
      <c r="R36" s="36">
        <v>13770</v>
      </c>
      <c r="S36" s="44" t="e">
        <f>#N/A</f>
        <v>#N/A</v>
      </c>
      <c r="T36" s="36">
        <v>3104</v>
      </c>
      <c r="U36" s="36"/>
      <c r="V36" s="45"/>
      <c r="W36" s="36"/>
      <c r="X36" s="36"/>
      <c r="Y36" s="36"/>
      <c r="Z36" s="36"/>
      <c r="AA36" s="36"/>
      <c r="AB36" s="46" t="e">
        <f>#N/A</f>
        <v>#N/A</v>
      </c>
      <c r="AC36" s="36">
        <v>1200</v>
      </c>
      <c r="AD36" s="36" t="e">
        <f>#N/A</f>
        <v>#N/A</v>
      </c>
      <c r="AE36" s="47"/>
      <c r="AF36" s="48"/>
      <c r="AG36" s="30" t="e">
        <f>#N/A</f>
        <v>#N/A</v>
      </c>
      <c r="AH36" s="36" t="e">
        <f>#N/A</f>
        <v>#N/A</v>
      </c>
      <c r="AI36" s="36"/>
      <c r="AJ36" s="36"/>
      <c r="AK36" s="40" t="s">
        <v>154</v>
      </c>
      <c r="AL36" s="40">
        <v>1</v>
      </c>
      <c r="AM36" s="40" t="s">
        <v>140</v>
      </c>
      <c r="AN36" s="40" t="s">
        <v>155</v>
      </c>
      <c r="AO36" s="36">
        <v>16524</v>
      </c>
      <c r="AP36" s="36"/>
      <c r="AQ36" s="36"/>
      <c r="AR36" s="36"/>
      <c r="AS36" s="36"/>
      <c r="AT36" s="36">
        <v>16524</v>
      </c>
      <c r="AU36" s="40"/>
      <c r="AV36" s="40"/>
      <c r="AW36" s="40"/>
      <c r="AX36" s="40"/>
      <c r="AY36" s="40"/>
      <c r="AZ36" s="40"/>
      <c r="BA36" s="40" t="s">
        <v>144</v>
      </c>
      <c r="BB36" s="40" t="s">
        <v>145</v>
      </c>
      <c r="BC36" s="40"/>
      <c r="BD36" s="49">
        <v>43938</v>
      </c>
      <c r="BE36" s="36"/>
      <c r="BF36" s="36"/>
      <c r="BG36" s="49" t="s">
        <v>147</v>
      </c>
      <c r="BH36" s="49" t="s">
        <v>148</v>
      </c>
      <c r="BI36" s="49"/>
      <c r="BJ36" s="49"/>
      <c r="BK36" s="49"/>
      <c r="BL36" s="49"/>
      <c r="BM36" s="49"/>
      <c r="BN36" s="40"/>
      <c r="BO36" s="40"/>
      <c r="BP36" s="40"/>
      <c r="BQ36" s="50"/>
      <c r="BR36" s="40"/>
      <c r="BS36" s="40"/>
      <c r="BT36" s="40"/>
      <c r="BU36" s="40"/>
      <c r="BV36" s="51"/>
    </row>
    <row r="37" spans="1:74" s="52" customFormat="1" ht="15" hidden="1" customHeight="1">
      <c r="A37" s="40">
        <v>2020</v>
      </c>
      <c r="B37" s="40">
        <v>33</v>
      </c>
      <c r="C37" s="40" t="s">
        <v>129</v>
      </c>
      <c r="D37" s="40" t="s">
        <v>130</v>
      </c>
      <c r="E37" s="40" t="s">
        <v>131</v>
      </c>
      <c r="F37" s="41">
        <v>43832</v>
      </c>
      <c r="G37" s="40" t="s">
        <v>218</v>
      </c>
      <c r="H37" s="40" t="s">
        <v>133</v>
      </c>
      <c r="I37" s="40" t="s">
        <v>133</v>
      </c>
      <c r="J37" s="42" t="s">
        <v>219</v>
      </c>
      <c r="K37" s="40" t="s">
        <v>135</v>
      </c>
      <c r="L37" s="40" t="s">
        <v>136</v>
      </c>
      <c r="M37" s="40" t="s">
        <v>137</v>
      </c>
      <c r="N37" s="40" t="s">
        <v>138</v>
      </c>
      <c r="O37" s="40" t="s">
        <v>138</v>
      </c>
      <c r="P37" s="43"/>
      <c r="Q37" s="36">
        <v>86</v>
      </c>
      <c r="R37" s="36">
        <v>10400</v>
      </c>
      <c r="S37" s="44" t="e">
        <f>#N/A</f>
        <v>#N/A</v>
      </c>
      <c r="T37" s="36">
        <v>2785</v>
      </c>
      <c r="U37" s="36"/>
      <c r="V37" s="45"/>
      <c r="W37" s="36"/>
      <c r="X37" s="36"/>
      <c r="Y37" s="36"/>
      <c r="Z37" s="36"/>
      <c r="AA37" s="36"/>
      <c r="AB37" s="46" t="e">
        <f>#N/A</f>
        <v>#N/A</v>
      </c>
      <c r="AC37" s="36">
        <v>1200</v>
      </c>
      <c r="AD37" s="36" t="e">
        <f>#N/A</f>
        <v>#N/A</v>
      </c>
      <c r="AE37" s="34"/>
      <c r="AF37" s="48"/>
      <c r="AG37" s="30" t="e">
        <f>#N/A</f>
        <v>#N/A</v>
      </c>
      <c r="AH37" s="36" t="e">
        <f>#N/A</f>
        <v>#N/A</v>
      </c>
      <c r="AI37" s="36"/>
      <c r="AJ37" s="36"/>
      <c r="AK37" s="40" t="s">
        <v>154</v>
      </c>
      <c r="AL37" s="40">
        <v>1</v>
      </c>
      <c r="AM37" s="40" t="s">
        <v>140</v>
      </c>
      <c r="AN37" s="40" t="s">
        <v>155</v>
      </c>
      <c r="AO37" s="36">
        <v>12480</v>
      </c>
      <c r="AP37" s="36"/>
      <c r="AQ37" s="36"/>
      <c r="AR37" s="36"/>
      <c r="AS37" s="36"/>
      <c r="AT37" s="36">
        <v>12480</v>
      </c>
      <c r="AU37" s="40"/>
      <c r="AV37" s="40"/>
      <c r="AW37" s="40"/>
      <c r="AX37" s="40"/>
      <c r="AY37" s="40"/>
      <c r="AZ37" s="40"/>
      <c r="BA37" s="40" t="s">
        <v>220</v>
      </c>
      <c r="BB37" s="40" t="s">
        <v>145</v>
      </c>
      <c r="BC37" s="40"/>
      <c r="BD37" s="49">
        <v>43938</v>
      </c>
      <c r="BE37" s="36"/>
      <c r="BF37" s="36"/>
      <c r="BG37" s="49" t="s">
        <v>147</v>
      </c>
      <c r="BH37" s="49" t="s">
        <v>148</v>
      </c>
      <c r="BI37" s="49"/>
      <c r="BJ37" s="49"/>
      <c r="BK37" s="49"/>
      <c r="BL37" s="49"/>
      <c r="BM37" s="49"/>
      <c r="BN37" s="40"/>
      <c r="BO37" s="40"/>
      <c r="BP37" s="40"/>
      <c r="BQ37" s="50"/>
      <c r="BR37" s="40"/>
      <c r="BS37" s="40"/>
      <c r="BT37" s="40"/>
      <c r="BU37" s="40"/>
      <c r="BV37" s="51"/>
    </row>
    <row r="38" spans="1:74" s="52" customFormat="1" ht="15" hidden="1" customHeight="1">
      <c r="A38" s="40">
        <v>2020</v>
      </c>
      <c r="B38" s="40">
        <v>34</v>
      </c>
      <c r="C38" s="40" t="s">
        <v>129</v>
      </c>
      <c r="D38" s="40" t="s">
        <v>130</v>
      </c>
      <c r="E38" s="40" t="s">
        <v>131</v>
      </c>
      <c r="F38" s="41">
        <v>43832</v>
      </c>
      <c r="G38" s="40" t="s">
        <v>221</v>
      </c>
      <c r="H38" s="40" t="s">
        <v>133</v>
      </c>
      <c r="I38" s="40" t="s">
        <v>133</v>
      </c>
      <c r="J38" s="42" t="s">
        <v>222</v>
      </c>
      <c r="K38" s="40" t="s">
        <v>135</v>
      </c>
      <c r="L38" s="40" t="s">
        <v>136</v>
      </c>
      <c r="M38" s="40" t="s">
        <v>137</v>
      </c>
      <c r="N38" s="40" t="s">
        <v>138</v>
      </c>
      <c r="O38" s="40" t="s">
        <v>138</v>
      </c>
      <c r="P38" s="43"/>
      <c r="Q38" s="36">
        <v>89</v>
      </c>
      <c r="R38" s="36">
        <v>10860</v>
      </c>
      <c r="S38" s="44" t="e">
        <f>#N/A</f>
        <v>#N/A</v>
      </c>
      <c r="T38" s="36">
        <v>2354</v>
      </c>
      <c r="U38" s="36"/>
      <c r="V38" s="45"/>
      <c r="W38" s="36"/>
      <c r="X38" s="36"/>
      <c r="Y38" s="36"/>
      <c r="Z38" s="36"/>
      <c r="AA38" s="36"/>
      <c r="AB38" s="46" t="e">
        <f>#N/A</f>
        <v>#N/A</v>
      </c>
      <c r="AC38" s="36">
        <v>1200</v>
      </c>
      <c r="AD38" s="36" t="e">
        <f>#N/A</f>
        <v>#N/A</v>
      </c>
      <c r="AE38" s="47"/>
      <c r="AF38" s="48"/>
      <c r="AG38" s="30" t="e">
        <f>#N/A</f>
        <v>#N/A</v>
      </c>
      <c r="AH38" s="36" t="e">
        <f>#N/A</f>
        <v>#N/A</v>
      </c>
      <c r="AI38" s="36"/>
      <c r="AJ38" s="36"/>
      <c r="AK38" s="40" t="s">
        <v>154</v>
      </c>
      <c r="AL38" s="40">
        <v>1</v>
      </c>
      <c r="AM38" s="40" t="s">
        <v>140</v>
      </c>
      <c r="AN38" s="40" t="s">
        <v>155</v>
      </c>
      <c r="AO38" s="36">
        <v>13032</v>
      </c>
      <c r="AP38" s="36"/>
      <c r="AQ38" s="36"/>
      <c r="AR38" s="36"/>
      <c r="AS38" s="36"/>
      <c r="AT38" s="36">
        <v>13032</v>
      </c>
      <c r="AU38" s="40"/>
      <c r="AV38" s="40"/>
      <c r="AW38" s="40"/>
      <c r="AX38" s="40"/>
      <c r="AY38" s="40"/>
      <c r="AZ38" s="40"/>
      <c r="BA38" s="40" t="s">
        <v>220</v>
      </c>
      <c r="BB38" s="40" t="s">
        <v>145</v>
      </c>
      <c r="BC38" s="40"/>
      <c r="BD38" s="49">
        <v>43938</v>
      </c>
      <c r="BE38" s="36"/>
      <c r="BF38" s="36"/>
      <c r="BG38" s="49" t="s">
        <v>147</v>
      </c>
      <c r="BH38" s="49" t="s">
        <v>148</v>
      </c>
      <c r="BI38" s="49"/>
      <c r="BJ38" s="49"/>
      <c r="BK38" s="49"/>
      <c r="BL38" s="49"/>
      <c r="BM38" s="49"/>
      <c r="BN38" s="40"/>
      <c r="BO38" s="40"/>
      <c r="BP38" s="40"/>
      <c r="BQ38" s="50"/>
      <c r="BR38" s="40"/>
      <c r="BS38" s="40"/>
      <c r="BT38" s="40"/>
      <c r="BU38" s="40"/>
      <c r="BV38" s="51"/>
    </row>
    <row r="39" spans="1:74" s="52" customFormat="1" ht="15" hidden="1" customHeight="1">
      <c r="A39" s="40">
        <v>2020</v>
      </c>
      <c r="B39" s="40">
        <v>35</v>
      </c>
      <c r="C39" s="40" t="s">
        <v>129</v>
      </c>
      <c r="D39" s="40" t="s">
        <v>130</v>
      </c>
      <c r="E39" s="40" t="s">
        <v>131</v>
      </c>
      <c r="F39" s="41">
        <v>43832</v>
      </c>
      <c r="G39" s="40" t="s">
        <v>223</v>
      </c>
      <c r="H39" s="40" t="s">
        <v>133</v>
      </c>
      <c r="I39" s="40" t="s">
        <v>133</v>
      </c>
      <c r="J39" s="42" t="s">
        <v>224</v>
      </c>
      <c r="K39" s="40" t="s">
        <v>135</v>
      </c>
      <c r="L39" s="40" t="s">
        <v>136</v>
      </c>
      <c r="M39" s="40" t="s">
        <v>137</v>
      </c>
      <c r="N39" s="40" t="s">
        <v>138</v>
      </c>
      <c r="O39" s="40" t="s">
        <v>138</v>
      </c>
      <c r="P39" s="43"/>
      <c r="Q39" s="36">
        <v>93</v>
      </c>
      <c r="R39" s="36">
        <v>12660</v>
      </c>
      <c r="S39" s="44" t="e">
        <f>#N/A</f>
        <v>#N/A</v>
      </c>
      <c r="T39" s="36">
        <v>2676</v>
      </c>
      <c r="U39" s="36"/>
      <c r="V39" s="45"/>
      <c r="W39" s="36"/>
      <c r="X39" s="36"/>
      <c r="Y39" s="36"/>
      <c r="Z39" s="36"/>
      <c r="AA39" s="36"/>
      <c r="AB39" s="46" t="e">
        <f>#N/A</f>
        <v>#N/A</v>
      </c>
      <c r="AC39" s="36">
        <v>1200</v>
      </c>
      <c r="AD39" s="36" t="e">
        <f>#N/A</f>
        <v>#N/A</v>
      </c>
      <c r="AE39" s="47"/>
      <c r="AF39" s="48"/>
      <c r="AG39" s="30" t="e">
        <f>#N/A</f>
        <v>#N/A</v>
      </c>
      <c r="AH39" s="36" t="e">
        <f>#N/A</f>
        <v>#N/A</v>
      </c>
      <c r="AI39" s="36"/>
      <c r="AJ39" s="36"/>
      <c r="AK39" s="40" t="s">
        <v>154</v>
      </c>
      <c r="AL39" s="40">
        <v>1</v>
      </c>
      <c r="AM39" s="40" t="s">
        <v>140</v>
      </c>
      <c r="AN39" s="40" t="s">
        <v>155</v>
      </c>
      <c r="AO39" s="36">
        <v>15192</v>
      </c>
      <c r="AP39" s="36"/>
      <c r="AQ39" s="36"/>
      <c r="AR39" s="36"/>
      <c r="AS39" s="36"/>
      <c r="AT39" s="36">
        <v>15192</v>
      </c>
      <c r="AU39" s="40"/>
      <c r="AV39" s="40"/>
      <c r="AW39" s="40"/>
      <c r="AX39" s="40"/>
      <c r="AY39" s="40"/>
      <c r="AZ39" s="40"/>
      <c r="BA39" s="40" t="s">
        <v>220</v>
      </c>
      <c r="BB39" s="40" t="s">
        <v>145</v>
      </c>
      <c r="BC39" s="40"/>
      <c r="BD39" s="49">
        <v>43938</v>
      </c>
      <c r="BE39" s="36"/>
      <c r="BF39" s="36"/>
      <c r="BG39" s="49" t="s">
        <v>147</v>
      </c>
      <c r="BH39" s="49" t="s">
        <v>148</v>
      </c>
      <c r="BI39" s="49"/>
      <c r="BJ39" s="49"/>
      <c r="BK39" s="49"/>
      <c r="BL39" s="49"/>
      <c r="BM39" s="49"/>
      <c r="BN39" s="40"/>
      <c r="BO39" s="40"/>
      <c r="BP39" s="40"/>
      <c r="BQ39" s="50"/>
      <c r="BR39" s="40"/>
      <c r="BS39" s="40"/>
      <c r="BT39" s="40"/>
      <c r="BU39" s="40"/>
      <c r="BV39" s="51"/>
    </row>
    <row r="40" spans="1:74" s="52" customFormat="1" ht="15" hidden="1" customHeight="1">
      <c r="A40" s="40">
        <v>2020</v>
      </c>
      <c r="B40" s="40">
        <v>36</v>
      </c>
      <c r="C40" s="40" t="s">
        <v>129</v>
      </c>
      <c r="D40" s="40" t="s">
        <v>130</v>
      </c>
      <c r="E40" s="40" t="s">
        <v>131</v>
      </c>
      <c r="F40" s="41">
        <v>43832</v>
      </c>
      <c r="G40" s="40" t="s">
        <v>225</v>
      </c>
      <c r="H40" s="40" t="s">
        <v>133</v>
      </c>
      <c r="I40" s="40" t="s">
        <v>133</v>
      </c>
      <c r="J40" s="42" t="s">
        <v>226</v>
      </c>
      <c r="K40" s="40" t="s">
        <v>135</v>
      </c>
      <c r="L40" s="40" t="s">
        <v>136</v>
      </c>
      <c r="M40" s="40" t="s">
        <v>137</v>
      </c>
      <c r="N40" s="40" t="s">
        <v>138</v>
      </c>
      <c r="O40" s="40" t="s">
        <v>138</v>
      </c>
      <c r="P40" s="43"/>
      <c r="Q40" s="36">
        <v>68</v>
      </c>
      <c r="R40" s="36">
        <v>4560</v>
      </c>
      <c r="S40" s="44" t="e">
        <f>#N/A</f>
        <v>#N/A</v>
      </c>
      <c r="T40" s="36">
        <v>1301</v>
      </c>
      <c r="U40" s="36"/>
      <c r="V40" s="45"/>
      <c r="W40" s="36"/>
      <c r="X40" s="36"/>
      <c r="Y40" s="36"/>
      <c r="Z40" s="36"/>
      <c r="AA40" s="36"/>
      <c r="AB40" s="46" t="e">
        <f>#N/A</f>
        <v>#N/A</v>
      </c>
      <c r="AC40" s="36">
        <v>1200</v>
      </c>
      <c r="AD40" s="36" t="e">
        <f>#N/A</f>
        <v>#N/A</v>
      </c>
      <c r="AE40" s="47"/>
      <c r="AF40" s="48"/>
      <c r="AG40" s="30" t="e">
        <f>#N/A</f>
        <v>#N/A</v>
      </c>
      <c r="AH40" s="36" t="e">
        <f>#N/A</f>
        <v>#N/A</v>
      </c>
      <c r="AI40" s="36"/>
      <c r="AJ40" s="36"/>
      <c r="AK40" s="40" t="s">
        <v>154</v>
      </c>
      <c r="AL40" s="40">
        <v>1</v>
      </c>
      <c r="AM40" s="40" t="s">
        <v>140</v>
      </c>
      <c r="AN40" s="40" t="s">
        <v>155</v>
      </c>
      <c r="AO40" s="36">
        <v>5472</v>
      </c>
      <c r="AP40" s="36"/>
      <c r="AQ40" s="36"/>
      <c r="AR40" s="36"/>
      <c r="AS40" s="36"/>
      <c r="AT40" s="36">
        <v>5472</v>
      </c>
      <c r="AU40" s="40"/>
      <c r="AV40" s="40"/>
      <c r="AW40" s="40"/>
      <c r="AX40" s="40"/>
      <c r="AY40" s="40"/>
      <c r="AZ40" s="40"/>
      <c r="BA40" s="40" t="s">
        <v>220</v>
      </c>
      <c r="BB40" s="40" t="s">
        <v>145</v>
      </c>
      <c r="BC40" s="40"/>
      <c r="BD40" s="49">
        <v>43938</v>
      </c>
      <c r="BE40" s="36"/>
      <c r="BF40" s="36"/>
      <c r="BG40" s="49" t="s">
        <v>147</v>
      </c>
      <c r="BH40" s="49" t="s">
        <v>148</v>
      </c>
      <c r="BI40" s="49"/>
      <c r="BJ40" s="49"/>
      <c r="BK40" s="49"/>
      <c r="BL40" s="49"/>
      <c r="BM40" s="49"/>
      <c r="BN40" s="40"/>
      <c r="BO40" s="40"/>
      <c r="BP40" s="40"/>
      <c r="BQ40" s="50"/>
      <c r="BR40" s="40"/>
      <c r="BS40" s="40"/>
      <c r="BT40" s="40"/>
      <c r="BU40" s="40"/>
      <c r="BV40" s="51"/>
    </row>
    <row r="41" spans="1:74" s="52" customFormat="1" ht="15" hidden="1" customHeight="1">
      <c r="A41" s="40">
        <v>2020</v>
      </c>
      <c r="B41" s="40">
        <v>37</v>
      </c>
      <c r="C41" s="40" t="s">
        <v>129</v>
      </c>
      <c r="D41" s="40" t="s">
        <v>130</v>
      </c>
      <c r="E41" s="40" t="s">
        <v>131</v>
      </c>
      <c r="F41" s="41">
        <v>43832</v>
      </c>
      <c r="G41" s="40" t="s">
        <v>227</v>
      </c>
      <c r="H41" s="40" t="s">
        <v>133</v>
      </c>
      <c r="I41" s="40" t="s">
        <v>133</v>
      </c>
      <c r="J41" s="42" t="s">
        <v>228</v>
      </c>
      <c r="K41" s="40" t="s">
        <v>135</v>
      </c>
      <c r="L41" s="40" t="s">
        <v>136</v>
      </c>
      <c r="M41" s="40" t="s">
        <v>137</v>
      </c>
      <c r="N41" s="40" t="s">
        <v>138</v>
      </c>
      <c r="O41" s="40" t="s">
        <v>138</v>
      </c>
      <c r="P41" s="43"/>
      <c r="Q41" s="36">
        <v>91</v>
      </c>
      <c r="R41" s="36">
        <v>11350</v>
      </c>
      <c r="S41" s="44" t="e">
        <f>#N/A</f>
        <v>#N/A</v>
      </c>
      <c r="T41" s="36">
        <v>2032</v>
      </c>
      <c r="U41" s="36"/>
      <c r="V41" s="45"/>
      <c r="W41" s="36"/>
      <c r="X41" s="36"/>
      <c r="Y41" s="36"/>
      <c r="Z41" s="36"/>
      <c r="AA41" s="36"/>
      <c r="AB41" s="46" t="e">
        <f>#N/A</f>
        <v>#N/A</v>
      </c>
      <c r="AC41" s="36">
        <v>1200</v>
      </c>
      <c r="AD41" s="36" t="e">
        <f>#N/A</f>
        <v>#N/A</v>
      </c>
      <c r="AE41" s="47"/>
      <c r="AF41" s="48"/>
      <c r="AG41" s="30" t="e">
        <f>#N/A</f>
        <v>#N/A</v>
      </c>
      <c r="AH41" s="36" t="e">
        <f>#N/A</f>
        <v>#N/A</v>
      </c>
      <c r="AI41" s="36"/>
      <c r="AJ41" s="36"/>
      <c r="AK41" s="40" t="s">
        <v>154</v>
      </c>
      <c r="AL41" s="40">
        <v>1</v>
      </c>
      <c r="AM41" s="40" t="s">
        <v>140</v>
      </c>
      <c r="AN41" s="40" t="s">
        <v>155</v>
      </c>
      <c r="AO41" s="36">
        <v>13620</v>
      </c>
      <c r="AP41" s="36"/>
      <c r="AQ41" s="36"/>
      <c r="AR41" s="36"/>
      <c r="AS41" s="36"/>
      <c r="AT41" s="36">
        <v>13620</v>
      </c>
      <c r="AU41" s="40"/>
      <c r="AV41" s="40"/>
      <c r="AW41" s="40"/>
      <c r="AX41" s="40"/>
      <c r="AY41" s="40"/>
      <c r="AZ41" s="40"/>
      <c r="BA41" s="40" t="s">
        <v>220</v>
      </c>
      <c r="BB41" s="40" t="s">
        <v>145</v>
      </c>
      <c r="BC41" s="40"/>
      <c r="BD41" s="49">
        <v>43938</v>
      </c>
      <c r="BE41" s="36"/>
      <c r="BF41" s="36"/>
      <c r="BG41" s="49" t="s">
        <v>147</v>
      </c>
      <c r="BH41" s="49" t="s">
        <v>148</v>
      </c>
      <c r="BI41" s="49"/>
      <c r="BJ41" s="49"/>
      <c r="BK41" s="49"/>
      <c r="BL41" s="49"/>
      <c r="BM41" s="49"/>
      <c r="BN41" s="40"/>
      <c r="BO41" s="40"/>
      <c r="BP41" s="40"/>
      <c r="BQ41" s="50"/>
      <c r="BR41" s="40"/>
      <c r="BS41" s="40"/>
      <c r="BT41" s="40"/>
      <c r="BU41" s="40"/>
      <c r="BV41" s="51"/>
    </row>
    <row r="42" spans="1:74" s="52" customFormat="1" ht="15" hidden="1" customHeight="1">
      <c r="A42" s="40">
        <v>2020</v>
      </c>
      <c r="B42" s="40">
        <v>38</v>
      </c>
      <c r="C42" s="40" t="s">
        <v>129</v>
      </c>
      <c r="D42" s="40" t="s">
        <v>130</v>
      </c>
      <c r="E42" s="40" t="s">
        <v>131</v>
      </c>
      <c r="F42" s="41">
        <v>43832</v>
      </c>
      <c r="G42" s="40" t="s">
        <v>229</v>
      </c>
      <c r="H42" s="40" t="s">
        <v>133</v>
      </c>
      <c r="I42" s="40" t="s">
        <v>133</v>
      </c>
      <c r="J42" s="42" t="s">
        <v>230</v>
      </c>
      <c r="K42" s="40" t="s">
        <v>135</v>
      </c>
      <c r="L42" s="40" t="s">
        <v>136</v>
      </c>
      <c r="M42" s="40" t="s">
        <v>137</v>
      </c>
      <c r="N42" s="40" t="s">
        <v>138</v>
      </c>
      <c r="O42" s="40" t="s">
        <v>138</v>
      </c>
      <c r="P42" s="43"/>
      <c r="Q42" s="36">
        <v>82</v>
      </c>
      <c r="R42" s="36">
        <v>7200</v>
      </c>
      <c r="S42" s="44" t="e">
        <f>#N/A</f>
        <v>#N/A</v>
      </c>
      <c r="T42" s="36">
        <v>1709</v>
      </c>
      <c r="U42" s="36"/>
      <c r="V42" s="45"/>
      <c r="W42" s="36"/>
      <c r="X42" s="36"/>
      <c r="Y42" s="36"/>
      <c r="Z42" s="36"/>
      <c r="AA42" s="36"/>
      <c r="AB42" s="46" t="e">
        <f>#N/A</f>
        <v>#N/A</v>
      </c>
      <c r="AC42" s="36">
        <v>1200</v>
      </c>
      <c r="AD42" s="36" t="e">
        <f>#N/A</f>
        <v>#N/A</v>
      </c>
      <c r="AE42" s="47"/>
      <c r="AF42" s="48"/>
      <c r="AG42" s="30" t="e">
        <f>#N/A</f>
        <v>#N/A</v>
      </c>
      <c r="AH42" s="36" t="e">
        <f>#N/A</f>
        <v>#N/A</v>
      </c>
      <c r="AI42" s="36"/>
      <c r="AJ42" s="36"/>
      <c r="AK42" s="40" t="s">
        <v>154</v>
      </c>
      <c r="AL42" s="40">
        <v>1</v>
      </c>
      <c r="AM42" s="40" t="s">
        <v>140</v>
      </c>
      <c r="AN42" s="40" t="s">
        <v>155</v>
      </c>
      <c r="AO42" s="36">
        <v>8640</v>
      </c>
      <c r="AP42" s="36"/>
      <c r="AQ42" s="36"/>
      <c r="AR42" s="36"/>
      <c r="AS42" s="36"/>
      <c r="AT42" s="36">
        <v>8640</v>
      </c>
      <c r="AU42" s="40"/>
      <c r="AV42" s="40"/>
      <c r="AW42" s="40"/>
      <c r="AX42" s="40"/>
      <c r="AY42" s="40"/>
      <c r="AZ42" s="40"/>
      <c r="BA42" s="40" t="s">
        <v>220</v>
      </c>
      <c r="BB42" s="40" t="s">
        <v>145</v>
      </c>
      <c r="BC42" s="40"/>
      <c r="BD42" s="49">
        <v>43938</v>
      </c>
      <c r="BE42" s="36"/>
      <c r="BF42" s="36"/>
      <c r="BG42" s="49" t="s">
        <v>147</v>
      </c>
      <c r="BH42" s="49" t="s">
        <v>148</v>
      </c>
      <c r="BI42" s="49"/>
      <c r="BJ42" s="49"/>
      <c r="BK42" s="49"/>
      <c r="BL42" s="49"/>
      <c r="BM42" s="49"/>
      <c r="BN42" s="40"/>
      <c r="BO42" s="40"/>
      <c r="BP42" s="40"/>
      <c r="BQ42" s="50"/>
      <c r="BR42" s="40"/>
      <c r="BS42" s="40"/>
      <c r="BT42" s="40"/>
      <c r="BU42" s="40"/>
      <c r="BV42" s="51"/>
    </row>
    <row r="43" spans="1:74" ht="15" hidden="1" customHeight="1">
      <c r="A43" s="26">
        <v>2020</v>
      </c>
      <c r="B43" s="26">
        <v>39</v>
      </c>
      <c r="C43" s="26" t="s">
        <v>129</v>
      </c>
      <c r="D43" s="26" t="s">
        <v>130</v>
      </c>
      <c r="E43" s="26" t="s">
        <v>131</v>
      </c>
      <c r="F43" s="27">
        <v>43832</v>
      </c>
      <c r="G43" s="26" t="s">
        <v>231</v>
      </c>
      <c r="H43" s="26" t="s">
        <v>133</v>
      </c>
      <c r="I43" s="26" t="s">
        <v>133</v>
      </c>
      <c r="J43" s="28" t="s">
        <v>232</v>
      </c>
      <c r="K43" s="26" t="s">
        <v>135</v>
      </c>
      <c r="L43" s="26" t="s">
        <v>136</v>
      </c>
      <c r="M43" s="26" t="s">
        <v>137</v>
      </c>
      <c r="N43" s="26" t="s">
        <v>138</v>
      </c>
      <c r="O43" s="26" t="s">
        <v>138</v>
      </c>
      <c r="Q43" s="30">
        <v>85</v>
      </c>
      <c r="R43" s="30">
        <v>7930</v>
      </c>
      <c r="S43" s="31" t="e">
        <f>#N/A</f>
        <v>#N/A</v>
      </c>
      <c r="T43" s="30">
        <v>1937</v>
      </c>
      <c r="AB43" s="33" t="e">
        <f>#N/A</f>
        <v>#N/A</v>
      </c>
      <c r="AC43" s="30">
        <v>1200</v>
      </c>
      <c r="AD43" s="30" t="e">
        <f>#N/A</f>
        <v>#N/A</v>
      </c>
      <c r="AE43" s="34">
        <v>0.67230769230769227</v>
      </c>
      <c r="AG43" s="30" t="e">
        <f>#N/A</f>
        <v>#N/A</v>
      </c>
      <c r="AH43" s="30" t="e">
        <f>#N/A</f>
        <v>#N/A</v>
      </c>
      <c r="AI43" s="30">
        <v>5122.95</v>
      </c>
      <c r="AJ43" s="30">
        <v>4879</v>
      </c>
      <c r="AK43" s="26" t="s">
        <v>139</v>
      </c>
      <c r="AL43" s="26">
        <v>1</v>
      </c>
      <c r="AM43" s="26" t="s">
        <v>140</v>
      </c>
      <c r="AU43" s="26" t="s">
        <v>141</v>
      </c>
      <c r="AV43" s="26" t="s">
        <v>143</v>
      </c>
      <c r="AW43" s="26" t="s">
        <v>208</v>
      </c>
      <c r="BA43" s="26" t="s">
        <v>220</v>
      </c>
      <c r="BB43" s="26" t="s">
        <v>145</v>
      </c>
      <c r="BC43" s="26" t="s">
        <v>146</v>
      </c>
      <c r="BD43" s="37">
        <v>43938</v>
      </c>
      <c r="BE43" s="30">
        <v>32769</v>
      </c>
      <c r="BF43" s="30">
        <v>24879</v>
      </c>
      <c r="BG43" s="37" t="s">
        <v>147</v>
      </c>
      <c r="BH43" s="37" t="s">
        <v>148</v>
      </c>
      <c r="BI43" s="37"/>
      <c r="BJ43" s="37"/>
      <c r="BK43" s="37"/>
      <c r="BL43" s="37"/>
      <c r="BM43" s="37"/>
      <c r="BN43" s="26"/>
      <c r="BO43" s="26"/>
      <c r="BP43" s="26"/>
      <c r="BQ43" s="38"/>
      <c r="BR43" s="26"/>
      <c r="BS43" s="26"/>
      <c r="BT43" s="26"/>
      <c r="BU43" s="26"/>
      <c r="BV43" s="39"/>
    </row>
    <row r="44" spans="1:74" s="52" customFormat="1" ht="15" hidden="1" customHeight="1">
      <c r="A44" s="40">
        <v>2020</v>
      </c>
      <c r="B44" s="40">
        <v>40</v>
      </c>
      <c r="C44" s="40" t="s">
        <v>129</v>
      </c>
      <c r="D44" s="40" t="s">
        <v>130</v>
      </c>
      <c r="E44" s="40" t="s">
        <v>131</v>
      </c>
      <c r="F44" s="41">
        <v>43832</v>
      </c>
      <c r="G44" s="40" t="s">
        <v>233</v>
      </c>
      <c r="H44" s="40" t="s">
        <v>133</v>
      </c>
      <c r="I44" s="40" t="s">
        <v>133</v>
      </c>
      <c r="J44" s="42" t="s">
        <v>234</v>
      </c>
      <c r="K44" s="40" t="s">
        <v>135</v>
      </c>
      <c r="L44" s="40" t="s">
        <v>136</v>
      </c>
      <c r="M44" s="40" t="s">
        <v>137</v>
      </c>
      <c r="N44" s="40" t="s">
        <v>138</v>
      </c>
      <c r="O44" s="40" t="s">
        <v>138</v>
      </c>
      <c r="P44" s="43"/>
      <c r="Q44" s="36">
        <v>93</v>
      </c>
      <c r="R44" s="36">
        <v>11640</v>
      </c>
      <c r="S44" s="44" t="e">
        <f>#N/A</f>
        <v>#N/A</v>
      </c>
      <c r="T44" s="36">
        <v>2824</v>
      </c>
      <c r="U44" s="36"/>
      <c r="V44" s="45"/>
      <c r="W44" s="36"/>
      <c r="X44" s="36"/>
      <c r="Y44" s="36"/>
      <c r="Z44" s="36"/>
      <c r="AA44" s="36"/>
      <c r="AB44" s="46" t="e">
        <f>#N/A</f>
        <v>#N/A</v>
      </c>
      <c r="AC44" s="36">
        <v>1200</v>
      </c>
      <c r="AD44" s="36" t="e">
        <f>#N/A</f>
        <v>#N/A</v>
      </c>
      <c r="AE44" s="47"/>
      <c r="AF44" s="48"/>
      <c r="AG44" s="30" t="e">
        <f>#N/A</f>
        <v>#N/A</v>
      </c>
      <c r="AH44" s="36" t="e">
        <f>#N/A</f>
        <v>#N/A</v>
      </c>
      <c r="AI44" s="36"/>
      <c r="AJ44" s="36"/>
      <c r="AK44" s="40" t="s">
        <v>154</v>
      </c>
      <c r="AL44" s="40">
        <v>1</v>
      </c>
      <c r="AM44" s="40" t="s">
        <v>140</v>
      </c>
      <c r="AN44" s="40" t="s">
        <v>155</v>
      </c>
      <c r="AO44" s="36">
        <v>13968</v>
      </c>
      <c r="AP44" s="36"/>
      <c r="AQ44" s="36"/>
      <c r="AR44" s="36"/>
      <c r="AS44" s="36"/>
      <c r="AT44" s="36">
        <v>13968</v>
      </c>
      <c r="AU44" s="40"/>
      <c r="AV44" s="40"/>
      <c r="AW44" s="40"/>
      <c r="AX44" s="40"/>
      <c r="AY44" s="40"/>
      <c r="AZ44" s="40"/>
      <c r="BA44" s="40" t="s">
        <v>220</v>
      </c>
      <c r="BB44" s="40" t="s">
        <v>145</v>
      </c>
      <c r="BC44" s="40"/>
      <c r="BD44" s="49">
        <v>43938</v>
      </c>
      <c r="BE44" s="36"/>
      <c r="BF44" s="36"/>
      <c r="BG44" s="49" t="s">
        <v>147</v>
      </c>
      <c r="BH44" s="49" t="s">
        <v>148</v>
      </c>
      <c r="BI44" s="49"/>
      <c r="BJ44" s="49"/>
      <c r="BK44" s="49"/>
      <c r="BL44" s="49"/>
      <c r="BM44" s="49"/>
      <c r="BN44" s="40"/>
      <c r="BO44" s="40"/>
      <c r="BP44" s="40"/>
      <c r="BQ44" s="50"/>
      <c r="BR44" s="40"/>
      <c r="BS44" s="40"/>
      <c r="BT44" s="40"/>
      <c r="BU44" s="40"/>
      <c r="BV44" s="51"/>
    </row>
    <row r="45" spans="1:74" s="52" customFormat="1" ht="15" hidden="1" customHeight="1">
      <c r="A45" s="40">
        <v>2020</v>
      </c>
      <c r="B45" s="40">
        <v>41</v>
      </c>
      <c r="C45" s="40" t="s">
        <v>129</v>
      </c>
      <c r="D45" s="40" t="s">
        <v>130</v>
      </c>
      <c r="E45" s="40" t="s">
        <v>131</v>
      </c>
      <c r="F45" s="41">
        <v>43832</v>
      </c>
      <c r="G45" s="40" t="s">
        <v>235</v>
      </c>
      <c r="H45" s="40" t="s">
        <v>133</v>
      </c>
      <c r="I45" s="40" t="s">
        <v>133</v>
      </c>
      <c r="J45" s="42" t="s">
        <v>236</v>
      </c>
      <c r="K45" s="40" t="s">
        <v>135</v>
      </c>
      <c r="L45" s="40" t="s">
        <v>136</v>
      </c>
      <c r="M45" s="40" t="s">
        <v>137</v>
      </c>
      <c r="N45" s="40" t="s">
        <v>138</v>
      </c>
      <c r="O45" s="40" t="s">
        <v>138</v>
      </c>
      <c r="P45" s="43"/>
      <c r="Q45" s="36">
        <v>85</v>
      </c>
      <c r="R45" s="36">
        <v>9960</v>
      </c>
      <c r="S45" s="44" t="e">
        <f>#N/A</f>
        <v>#N/A</v>
      </c>
      <c r="T45" s="36">
        <v>2484</v>
      </c>
      <c r="U45" s="36"/>
      <c r="V45" s="45"/>
      <c r="W45" s="36"/>
      <c r="X45" s="36"/>
      <c r="Y45" s="36"/>
      <c r="Z45" s="36"/>
      <c r="AA45" s="36"/>
      <c r="AB45" s="46" t="e">
        <f>#N/A</f>
        <v>#N/A</v>
      </c>
      <c r="AC45" s="36">
        <v>1200</v>
      </c>
      <c r="AD45" s="36" t="e">
        <f>#N/A</f>
        <v>#N/A</v>
      </c>
      <c r="AE45" s="34"/>
      <c r="AF45" s="48"/>
      <c r="AG45" s="30" t="e">
        <f>#N/A</f>
        <v>#N/A</v>
      </c>
      <c r="AH45" s="36" t="e">
        <f>#N/A</f>
        <v>#N/A</v>
      </c>
      <c r="AI45" s="36"/>
      <c r="AJ45" s="36"/>
      <c r="AK45" s="40" t="s">
        <v>154</v>
      </c>
      <c r="AL45" s="40">
        <v>1</v>
      </c>
      <c r="AM45" s="40" t="s">
        <v>140</v>
      </c>
      <c r="AN45" s="40" t="s">
        <v>155</v>
      </c>
      <c r="AO45" s="36">
        <v>11952</v>
      </c>
      <c r="AP45" s="36"/>
      <c r="AQ45" s="36"/>
      <c r="AR45" s="36"/>
      <c r="AS45" s="36"/>
      <c r="AT45" s="36">
        <v>11952</v>
      </c>
      <c r="AU45" s="40"/>
      <c r="AV45" s="40"/>
      <c r="AW45" s="40"/>
      <c r="AX45" s="40"/>
      <c r="AY45" s="40"/>
      <c r="AZ45" s="40"/>
      <c r="BA45" s="40" t="s">
        <v>220</v>
      </c>
      <c r="BB45" s="40" t="s">
        <v>145</v>
      </c>
      <c r="BC45" s="40"/>
      <c r="BD45" s="49">
        <v>43938</v>
      </c>
      <c r="BE45" s="36"/>
      <c r="BF45" s="36"/>
      <c r="BG45" s="49" t="s">
        <v>147</v>
      </c>
      <c r="BH45" s="49" t="s">
        <v>148</v>
      </c>
      <c r="BI45" s="49"/>
      <c r="BJ45" s="49"/>
      <c r="BK45" s="49"/>
      <c r="BL45" s="49"/>
      <c r="BM45" s="49"/>
      <c r="BN45" s="40"/>
      <c r="BO45" s="40"/>
      <c r="BP45" s="40"/>
      <c r="BQ45" s="50"/>
      <c r="BR45" s="40"/>
      <c r="BS45" s="40"/>
      <c r="BT45" s="40"/>
      <c r="BU45" s="40"/>
      <c r="BV45" s="51"/>
    </row>
    <row r="46" spans="1:74" s="52" customFormat="1" ht="15" hidden="1" customHeight="1">
      <c r="A46" s="40">
        <v>2020</v>
      </c>
      <c r="B46" s="40">
        <v>42</v>
      </c>
      <c r="C46" s="40" t="s">
        <v>129</v>
      </c>
      <c r="D46" s="40" t="s">
        <v>130</v>
      </c>
      <c r="E46" s="40" t="s">
        <v>131</v>
      </c>
      <c r="F46" s="41">
        <v>43832</v>
      </c>
      <c r="G46" s="40" t="s">
        <v>237</v>
      </c>
      <c r="H46" s="40" t="s">
        <v>133</v>
      </c>
      <c r="I46" s="40" t="s">
        <v>133</v>
      </c>
      <c r="J46" s="42" t="s">
        <v>238</v>
      </c>
      <c r="K46" s="40" t="s">
        <v>135</v>
      </c>
      <c r="L46" s="40" t="s">
        <v>136</v>
      </c>
      <c r="M46" s="40" t="s">
        <v>137</v>
      </c>
      <c r="N46" s="40" t="s">
        <v>138</v>
      </c>
      <c r="O46" s="40" t="s">
        <v>138</v>
      </c>
      <c r="P46" s="43"/>
      <c r="Q46" s="36">
        <v>84</v>
      </c>
      <c r="R46" s="36">
        <v>7700</v>
      </c>
      <c r="S46" s="44" t="e">
        <f>#N/A</f>
        <v>#N/A</v>
      </c>
      <c r="T46" s="36">
        <v>1796</v>
      </c>
      <c r="U46" s="36"/>
      <c r="V46" s="45"/>
      <c r="W46" s="36"/>
      <c r="X46" s="36"/>
      <c r="Y46" s="36"/>
      <c r="Z46" s="36"/>
      <c r="AA46" s="36"/>
      <c r="AB46" s="46" t="e">
        <f>#N/A</f>
        <v>#N/A</v>
      </c>
      <c r="AC46" s="36">
        <v>1200</v>
      </c>
      <c r="AD46" s="36" t="e">
        <f>#N/A</f>
        <v>#N/A</v>
      </c>
      <c r="AE46" s="47"/>
      <c r="AF46" s="48"/>
      <c r="AG46" s="30" t="e">
        <f>#N/A</f>
        <v>#N/A</v>
      </c>
      <c r="AH46" s="36" t="e">
        <f>#N/A</f>
        <v>#N/A</v>
      </c>
      <c r="AI46" s="36"/>
      <c r="AJ46" s="36"/>
      <c r="AK46" s="40" t="s">
        <v>154</v>
      </c>
      <c r="AL46" s="40">
        <v>1</v>
      </c>
      <c r="AM46" s="40" t="s">
        <v>140</v>
      </c>
      <c r="AN46" s="40" t="s">
        <v>155</v>
      </c>
      <c r="AO46" s="36">
        <v>9240</v>
      </c>
      <c r="AP46" s="36"/>
      <c r="AQ46" s="36"/>
      <c r="AR46" s="36"/>
      <c r="AS46" s="36"/>
      <c r="AT46" s="36">
        <v>9240</v>
      </c>
      <c r="AU46" s="40"/>
      <c r="AV46" s="40"/>
      <c r="AW46" s="40"/>
      <c r="AX46" s="40"/>
      <c r="AY46" s="40"/>
      <c r="AZ46" s="40"/>
      <c r="BA46" s="40" t="s">
        <v>220</v>
      </c>
      <c r="BB46" s="40" t="s">
        <v>145</v>
      </c>
      <c r="BC46" s="40"/>
      <c r="BD46" s="49">
        <v>43938</v>
      </c>
      <c r="BE46" s="36"/>
      <c r="BF46" s="36"/>
      <c r="BG46" s="49" t="s">
        <v>147</v>
      </c>
      <c r="BH46" s="49" t="s">
        <v>148</v>
      </c>
      <c r="BI46" s="49"/>
      <c r="BJ46" s="49"/>
      <c r="BK46" s="49"/>
      <c r="BL46" s="49"/>
      <c r="BM46" s="49"/>
      <c r="BN46" s="40"/>
      <c r="BO46" s="40"/>
      <c r="BP46" s="40"/>
      <c r="BQ46" s="50"/>
      <c r="BR46" s="40"/>
      <c r="BS46" s="40"/>
      <c r="BT46" s="40"/>
      <c r="BU46" s="40"/>
      <c r="BV46" s="51"/>
    </row>
    <row r="47" spans="1:74" ht="15" hidden="1" customHeight="1">
      <c r="A47" s="26">
        <v>2020</v>
      </c>
      <c r="B47" s="26">
        <v>43</v>
      </c>
      <c r="C47" s="26" t="s">
        <v>129</v>
      </c>
      <c r="D47" s="26" t="s">
        <v>130</v>
      </c>
      <c r="E47" s="26" t="s">
        <v>131</v>
      </c>
      <c r="F47" s="27">
        <v>43832</v>
      </c>
      <c r="G47" s="26" t="s">
        <v>239</v>
      </c>
      <c r="H47" s="26" t="s">
        <v>133</v>
      </c>
      <c r="I47" s="26" t="s">
        <v>133</v>
      </c>
      <c r="J47" s="28" t="s">
        <v>240</v>
      </c>
      <c r="K47" s="26" t="s">
        <v>135</v>
      </c>
      <c r="L47" s="26" t="s">
        <v>136</v>
      </c>
      <c r="M47" s="26" t="s">
        <v>137</v>
      </c>
      <c r="N47" s="26" t="s">
        <v>138</v>
      </c>
      <c r="O47" s="26" t="s">
        <v>138</v>
      </c>
      <c r="Q47" s="30">
        <v>82</v>
      </c>
      <c r="R47" s="30">
        <v>6800</v>
      </c>
      <c r="S47" s="31" t="e">
        <f>#N/A</f>
        <v>#N/A</v>
      </c>
      <c r="T47" s="30">
        <v>1555</v>
      </c>
      <c r="AB47" s="33" t="e">
        <f>#N/A</f>
        <v>#N/A</v>
      </c>
      <c r="AC47" s="30">
        <v>1200</v>
      </c>
      <c r="AD47" s="30" t="e">
        <f>#N/A</f>
        <v>#N/A</v>
      </c>
      <c r="AE47" s="34">
        <v>0.76260869565217393</v>
      </c>
      <c r="AG47" s="30" t="e">
        <f>#N/A</f>
        <v>#N/A</v>
      </c>
      <c r="AH47" s="30" t="e">
        <f>#N/A</f>
        <v>#N/A</v>
      </c>
      <c r="AI47" s="30">
        <v>4336.5</v>
      </c>
      <c r="AJ47" s="30">
        <v>4130</v>
      </c>
      <c r="AK47" s="26" t="s">
        <v>139</v>
      </c>
      <c r="AL47" s="26">
        <v>1</v>
      </c>
      <c r="AM47" s="26" t="s">
        <v>140</v>
      </c>
      <c r="AU47" s="26" t="s">
        <v>141</v>
      </c>
      <c r="AV47" s="26" t="s">
        <v>143</v>
      </c>
      <c r="AW47" s="26" t="s">
        <v>208</v>
      </c>
      <c r="BA47" s="26" t="s">
        <v>220</v>
      </c>
      <c r="BB47" s="26" t="s">
        <v>145</v>
      </c>
      <c r="BC47" s="26" t="s">
        <v>146</v>
      </c>
      <c r="BD47" s="37">
        <v>43938</v>
      </c>
      <c r="BE47" s="30">
        <v>32769</v>
      </c>
      <c r="BF47" s="30">
        <v>24879</v>
      </c>
      <c r="BG47" s="37" t="s">
        <v>147</v>
      </c>
      <c r="BH47" s="37" t="s">
        <v>148</v>
      </c>
      <c r="BI47" s="37"/>
      <c r="BJ47" s="37"/>
      <c r="BK47" s="37"/>
      <c r="BL47" s="37"/>
      <c r="BM47" s="37"/>
      <c r="BN47" s="26"/>
      <c r="BO47" s="26"/>
      <c r="BP47" s="26"/>
      <c r="BQ47" s="38"/>
      <c r="BR47" s="26"/>
      <c r="BS47" s="26"/>
      <c r="BT47" s="26"/>
      <c r="BU47" s="26"/>
      <c r="BV47" s="39"/>
    </row>
    <row r="48" spans="1:74" ht="15" hidden="1" customHeight="1">
      <c r="A48" s="26">
        <v>2020</v>
      </c>
      <c r="B48" s="26">
        <v>44</v>
      </c>
      <c r="C48" s="26" t="s">
        <v>129</v>
      </c>
      <c r="D48" s="26" t="s">
        <v>130</v>
      </c>
      <c r="E48" s="26" t="s">
        <v>131</v>
      </c>
      <c r="F48" s="27">
        <v>43832</v>
      </c>
      <c r="G48" s="26" t="s">
        <v>241</v>
      </c>
      <c r="H48" s="26" t="s">
        <v>133</v>
      </c>
      <c r="I48" s="26" t="s">
        <v>133</v>
      </c>
      <c r="J48" s="28" t="s">
        <v>242</v>
      </c>
      <c r="K48" s="26" t="s">
        <v>135</v>
      </c>
      <c r="L48" s="26" t="s">
        <v>136</v>
      </c>
      <c r="M48" s="26" t="s">
        <v>137</v>
      </c>
      <c r="N48" s="26" t="s">
        <v>138</v>
      </c>
      <c r="O48" s="26" t="s">
        <v>138</v>
      </c>
      <c r="Q48" s="30">
        <v>84</v>
      </c>
      <c r="R48" s="30">
        <v>8690</v>
      </c>
      <c r="S48" s="31" t="e">
        <f>#N/A</f>
        <v>#N/A</v>
      </c>
      <c r="T48" s="30">
        <v>1724</v>
      </c>
      <c r="AB48" s="33" t="e">
        <f>#N/A</f>
        <v>#N/A</v>
      </c>
      <c r="AC48" s="30">
        <v>1200</v>
      </c>
      <c r="AD48" s="30" t="e">
        <f>#N/A</f>
        <v>#N/A</v>
      </c>
      <c r="AE48" s="34">
        <v>0.49724137931034484</v>
      </c>
      <c r="AG48" s="30" t="e">
        <f>#N/A</f>
        <v>#N/A</v>
      </c>
      <c r="AH48" s="30" t="e">
        <f>#N/A</f>
        <v>#N/A</v>
      </c>
      <c r="AI48" s="30">
        <v>5652.1500000000005</v>
      </c>
      <c r="AJ48" s="30">
        <v>5383</v>
      </c>
      <c r="AK48" s="26" t="s">
        <v>139</v>
      </c>
      <c r="AL48" s="26">
        <v>1</v>
      </c>
      <c r="AM48" s="26" t="s">
        <v>140</v>
      </c>
      <c r="AU48" s="26" t="s">
        <v>141</v>
      </c>
      <c r="AV48" s="26" t="s">
        <v>143</v>
      </c>
      <c r="AW48" s="26" t="s">
        <v>208</v>
      </c>
      <c r="BA48" s="26" t="s">
        <v>220</v>
      </c>
      <c r="BB48" s="26" t="s">
        <v>145</v>
      </c>
      <c r="BC48" s="26" t="s">
        <v>146</v>
      </c>
      <c r="BD48" s="37">
        <v>43938</v>
      </c>
      <c r="BE48" s="30">
        <v>32769</v>
      </c>
      <c r="BF48" s="30">
        <v>24879</v>
      </c>
      <c r="BG48" s="37" t="s">
        <v>147</v>
      </c>
      <c r="BH48" s="37" t="s">
        <v>148</v>
      </c>
      <c r="BI48" s="37"/>
      <c r="BJ48" s="37"/>
      <c r="BK48" s="37"/>
      <c r="BL48" s="37"/>
      <c r="BM48" s="37"/>
      <c r="BN48" s="26"/>
      <c r="BO48" s="26"/>
      <c r="BP48" s="26"/>
      <c r="BQ48" s="38"/>
      <c r="BR48" s="26"/>
      <c r="BS48" s="26"/>
      <c r="BT48" s="26"/>
      <c r="BU48" s="26"/>
      <c r="BV48" s="39"/>
    </row>
    <row r="49" spans="1:74" s="52" customFormat="1" ht="15" hidden="1" customHeight="1">
      <c r="A49" s="40">
        <v>2020</v>
      </c>
      <c r="B49" s="40">
        <v>45</v>
      </c>
      <c r="C49" s="40" t="s">
        <v>129</v>
      </c>
      <c r="D49" s="40" t="s">
        <v>130</v>
      </c>
      <c r="E49" s="40" t="s">
        <v>131</v>
      </c>
      <c r="F49" s="41">
        <v>43832</v>
      </c>
      <c r="G49" s="40" t="s">
        <v>243</v>
      </c>
      <c r="H49" s="40" t="s">
        <v>133</v>
      </c>
      <c r="I49" s="40" t="s">
        <v>133</v>
      </c>
      <c r="J49" s="42" t="s">
        <v>244</v>
      </c>
      <c r="K49" s="40" t="s">
        <v>135</v>
      </c>
      <c r="L49" s="40" t="s">
        <v>136</v>
      </c>
      <c r="M49" s="40" t="s">
        <v>137</v>
      </c>
      <c r="N49" s="40" t="s">
        <v>138</v>
      </c>
      <c r="O49" s="40" t="s">
        <v>138</v>
      </c>
      <c r="P49" s="43"/>
      <c r="Q49" s="36">
        <v>83</v>
      </c>
      <c r="R49" s="36">
        <v>7100</v>
      </c>
      <c r="S49" s="44" t="e">
        <f>#N/A</f>
        <v>#N/A</v>
      </c>
      <c r="T49" s="36">
        <v>1456</v>
      </c>
      <c r="U49" s="36"/>
      <c r="V49" s="45"/>
      <c r="W49" s="36"/>
      <c r="X49" s="36"/>
      <c r="Y49" s="36"/>
      <c r="Z49" s="36"/>
      <c r="AA49" s="36"/>
      <c r="AB49" s="46" t="e">
        <f>#N/A</f>
        <v>#N/A</v>
      </c>
      <c r="AC49" s="36">
        <v>1200</v>
      </c>
      <c r="AD49" s="36" t="e">
        <f>#N/A</f>
        <v>#N/A</v>
      </c>
      <c r="AE49" s="47"/>
      <c r="AF49" s="48"/>
      <c r="AG49" s="30" t="e">
        <f>#N/A</f>
        <v>#N/A</v>
      </c>
      <c r="AH49" s="36" t="e">
        <f>#N/A</f>
        <v>#N/A</v>
      </c>
      <c r="AI49" s="36"/>
      <c r="AJ49" s="36"/>
      <c r="AK49" s="40" t="s">
        <v>154</v>
      </c>
      <c r="AL49" s="40">
        <v>1</v>
      </c>
      <c r="AM49" s="40" t="s">
        <v>140</v>
      </c>
      <c r="AN49" s="40" t="s">
        <v>155</v>
      </c>
      <c r="AO49" s="36">
        <v>8520</v>
      </c>
      <c r="AP49" s="36"/>
      <c r="AQ49" s="36"/>
      <c r="AR49" s="36"/>
      <c r="AS49" s="36"/>
      <c r="AT49" s="36">
        <v>8520</v>
      </c>
      <c r="AU49" s="40"/>
      <c r="AV49" s="40"/>
      <c r="AW49" s="40"/>
      <c r="AX49" s="40"/>
      <c r="AY49" s="40"/>
      <c r="AZ49" s="40"/>
      <c r="BA49" s="40" t="s">
        <v>220</v>
      </c>
      <c r="BB49" s="40" t="s">
        <v>145</v>
      </c>
      <c r="BC49" s="40"/>
      <c r="BD49" s="49">
        <v>43938</v>
      </c>
      <c r="BE49" s="36"/>
      <c r="BF49" s="36"/>
      <c r="BG49" s="49" t="s">
        <v>147</v>
      </c>
      <c r="BH49" s="49" t="s">
        <v>148</v>
      </c>
      <c r="BI49" s="49"/>
      <c r="BJ49" s="49"/>
      <c r="BK49" s="49"/>
      <c r="BL49" s="49"/>
      <c r="BM49" s="49"/>
      <c r="BN49" s="40"/>
      <c r="BO49" s="40"/>
      <c r="BP49" s="40"/>
      <c r="BQ49" s="50"/>
      <c r="BR49" s="40"/>
      <c r="BS49" s="40"/>
      <c r="BT49" s="40"/>
      <c r="BU49" s="40"/>
      <c r="BV49" s="51"/>
    </row>
    <row r="50" spans="1:74" s="52" customFormat="1" ht="15" hidden="1" customHeight="1">
      <c r="A50" s="40">
        <v>2020</v>
      </c>
      <c r="B50" s="40">
        <v>46</v>
      </c>
      <c r="C50" s="40" t="s">
        <v>129</v>
      </c>
      <c r="D50" s="40" t="s">
        <v>130</v>
      </c>
      <c r="E50" s="40" t="s">
        <v>131</v>
      </c>
      <c r="F50" s="41">
        <v>43832</v>
      </c>
      <c r="G50" s="40" t="s">
        <v>245</v>
      </c>
      <c r="H50" s="40" t="s">
        <v>133</v>
      </c>
      <c r="I50" s="40" t="s">
        <v>133</v>
      </c>
      <c r="J50" s="42" t="s">
        <v>246</v>
      </c>
      <c r="K50" s="40" t="s">
        <v>135</v>
      </c>
      <c r="L50" s="40" t="s">
        <v>136</v>
      </c>
      <c r="M50" s="40" t="s">
        <v>137</v>
      </c>
      <c r="N50" s="40" t="s">
        <v>138</v>
      </c>
      <c r="O50" s="40" t="s">
        <v>138</v>
      </c>
      <c r="P50" s="43"/>
      <c r="Q50" s="36">
        <v>83</v>
      </c>
      <c r="R50" s="36">
        <v>10120</v>
      </c>
      <c r="S50" s="44" t="e">
        <f>#N/A</f>
        <v>#N/A</v>
      </c>
      <c r="T50" s="36">
        <v>2537</v>
      </c>
      <c r="U50" s="36"/>
      <c r="V50" s="45"/>
      <c r="W50" s="36"/>
      <c r="X50" s="36"/>
      <c r="Y50" s="36"/>
      <c r="Z50" s="36"/>
      <c r="AA50" s="36"/>
      <c r="AB50" s="46" t="e">
        <f>#N/A</f>
        <v>#N/A</v>
      </c>
      <c r="AC50" s="36">
        <v>1200</v>
      </c>
      <c r="AD50" s="36" t="e">
        <f>#N/A</f>
        <v>#N/A</v>
      </c>
      <c r="AE50" s="47"/>
      <c r="AF50" s="48"/>
      <c r="AG50" s="30" t="e">
        <f>#N/A</f>
        <v>#N/A</v>
      </c>
      <c r="AH50" s="36" t="e">
        <f>#N/A</f>
        <v>#N/A</v>
      </c>
      <c r="AI50" s="36"/>
      <c r="AJ50" s="36"/>
      <c r="AK50" s="40" t="s">
        <v>154</v>
      </c>
      <c r="AL50" s="40">
        <v>1</v>
      </c>
      <c r="AM50" s="40" t="s">
        <v>140</v>
      </c>
      <c r="AN50" s="40" t="s">
        <v>155</v>
      </c>
      <c r="AO50" s="36">
        <v>12144</v>
      </c>
      <c r="AP50" s="36"/>
      <c r="AQ50" s="36"/>
      <c r="AR50" s="36"/>
      <c r="AS50" s="36"/>
      <c r="AT50" s="36">
        <v>12144</v>
      </c>
      <c r="AU50" s="40"/>
      <c r="AV50" s="40"/>
      <c r="AW50" s="40"/>
      <c r="AX50" s="40"/>
      <c r="AY50" s="40"/>
      <c r="AZ50" s="40"/>
      <c r="BA50" s="40" t="s">
        <v>220</v>
      </c>
      <c r="BB50" s="40" t="s">
        <v>145</v>
      </c>
      <c r="BC50" s="40"/>
      <c r="BD50" s="49">
        <v>43938</v>
      </c>
      <c r="BE50" s="36"/>
      <c r="BF50" s="36"/>
      <c r="BG50" s="49" t="s">
        <v>147</v>
      </c>
      <c r="BH50" s="49" t="s">
        <v>148</v>
      </c>
      <c r="BI50" s="49"/>
      <c r="BJ50" s="49"/>
      <c r="BK50" s="49"/>
      <c r="BL50" s="49"/>
      <c r="BM50" s="49"/>
      <c r="BN50" s="40"/>
      <c r="BO50" s="40"/>
      <c r="BP50" s="40"/>
      <c r="BQ50" s="50"/>
      <c r="BR50" s="40"/>
      <c r="BS50" s="40"/>
      <c r="BT50" s="40"/>
      <c r="BU50" s="40"/>
      <c r="BV50" s="51"/>
    </row>
    <row r="51" spans="1:74" ht="15" hidden="1" customHeight="1">
      <c r="A51" s="26">
        <v>2020</v>
      </c>
      <c r="B51" s="26">
        <v>47</v>
      </c>
      <c r="C51" s="26" t="s">
        <v>129</v>
      </c>
      <c r="D51" s="26" t="s">
        <v>130</v>
      </c>
      <c r="E51" s="26" t="s">
        <v>131</v>
      </c>
      <c r="F51" s="27">
        <v>43832</v>
      </c>
      <c r="G51" s="26" t="s">
        <v>247</v>
      </c>
      <c r="H51" s="26" t="s">
        <v>133</v>
      </c>
      <c r="I51" s="26" t="s">
        <v>133</v>
      </c>
      <c r="J51" s="28" t="s">
        <v>248</v>
      </c>
      <c r="K51" s="26" t="s">
        <v>135</v>
      </c>
      <c r="L51" s="26" t="s">
        <v>136</v>
      </c>
      <c r="M51" s="26" t="s">
        <v>137</v>
      </c>
      <c r="N51" s="26" t="s">
        <v>138</v>
      </c>
      <c r="O51" s="26" t="s">
        <v>138</v>
      </c>
      <c r="Q51" s="30">
        <v>88</v>
      </c>
      <c r="R51" s="30">
        <v>9400</v>
      </c>
      <c r="S51" s="31" t="e">
        <f>#N/A</f>
        <v>#N/A</v>
      </c>
      <c r="T51" s="30">
        <v>2252</v>
      </c>
      <c r="AB51" s="33" t="e">
        <f>#N/A</f>
        <v>#N/A</v>
      </c>
      <c r="AC51" s="30">
        <v>1200</v>
      </c>
      <c r="AD51" s="30" t="e">
        <f>#N/A</f>
        <v>#N/A</v>
      </c>
      <c r="AE51" s="47">
        <v>0.63116279069767445</v>
      </c>
      <c r="AG51" s="30" t="e">
        <f>#N/A</f>
        <v>#N/A</v>
      </c>
      <c r="AH51" s="30" t="e">
        <f>#N/A</f>
        <v>#N/A</v>
      </c>
      <c r="AI51" s="30">
        <v>6146.7</v>
      </c>
      <c r="AJ51" s="30">
        <v>5854</v>
      </c>
      <c r="AK51" s="26" t="s">
        <v>139</v>
      </c>
      <c r="AL51" s="26">
        <v>1</v>
      </c>
      <c r="AM51" s="26" t="s">
        <v>140</v>
      </c>
      <c r="AU51" s="26" t="s">
        <v>141</v>
      </c>
      <c r="AV51" s="26" t="s">
        <v>143</v>
      </c>
      <c r="AW51" s="26" t="s">
        <v>208</v>
      </c>
      <c r="BA51" s="26" t="s">
        <v>220</v>
      </c>
      <c r="BB51" s="26" t="s">
        <v>145</v>
      </c>
      <c r="BC51" s="26" t="s">
        <v>146</v>
      </c>
      <c r="BD51" s="37">
        <v>43938</v>
      </c>
      <c r="BE51" s="30">
        <v>32769</v>
      </c>
      <c r="BF51" s="30">
        <v>24879</v>
      </c>
      <c r="BG51" s="37" t="s">
        <v>147</v>
      </c>
      <c r="BH51" s="37" t="s">
        <v>148</v>
      </c>
      <c r="BI51" s="37"/>
      <c r="BJ51" s="37"/>
      <c r="BK51" s="37"/>
      <c r="BL51" s="37"/>
      <c r="BM51" s="37"/>
      <c r="BN51" s="26"/>
      <c r="BO51" s="26"/>
      <c r="BP51" s="26"/>
      <c r="BQ51" s="38"/>
      <c r="BR51" s="26"/>
      <c r="BS51" s="26"/>
      <c r="BT51" s="26"/>
      <c r="BU51" s="26"/>
      <c r="BV51" s="39"/>
    </row>
    <row r="52" spans="1:74" s="52" customFormat="1" ht="15" hidden="1" customHeight="1">
      <c r="A52" s="40">
        <v>2020</v>
      </c>
      <c r="B52" s="40">
        <v>48</v>
      </c>
      <c r="C52" s="40" t="s">
        <v>129</v>
      </c>
      <c r="D52" s="40" t="s">
        <v>130</v>
      </c>
      <c r="E52" s="40" t="s">
        <v>131</v>
      </c>
      <c r="F52" s="41">
        <v>43832</v>
      </c>
      <c r="G52" s="40" t="s">
        <v>249</v>
      </c>
      <c r="H52" s="40" t="s">
        <v>133</v>
      </c>
      <c r="I52" s="40" t="s">
        <v>133</v>
      </c>
      <c r="J52" s="42" t="s">
        <v>250</v>
      </c>
      <c r="K52" s="40" t="s">
        <v>135</v>
      </c>
      <c r="L52" s="40" t="s">
        <v>136</v>
      </c>
      <c r="M52" s="40" t="s">
        <v>137</v>
      </c>
      <c r="N52" s="40" t="s">
        <v>138</v>
      </c>
      <c r="O52" s="40" t="s">
        <v>138</v>
      </c>
      <c r="P52" s="43"/>
      <c r="Q52" s="36">
        <v>83</v>
      </c>
      <c r="R52" s="36">
        <v>8390</v>
      </c>
      <c r="S52" s="44" t="e">
        <f>#N/A</f>
        <v>#N/A</v>
      </c>
      <c r="T52" s="36">
        <v>1939</v>
      </c>
      <c r="U52" s="36"/>
      <c r="V52" s="45"/>
      <c r="W52" s="36"/>
      <c r="X52" s="36"/>
      <c r="Y52" s="36"/>
      <c r="Z52" s="36"/>
      <c r="AA52" s="36"/>
      <c r="AB52" s="46" t="e">
        <f>#N/A</f>
        <v>#N/A</v>
      </c>
      <c r="AC52" s="36">
        <v>1200</v>
      </c>
      <c r="AD52" s="36" t="e">
        <f>#N/A</f>
        <v>#N/A</v>
      </c>
      <c r="AE52" s="47"/>
      <c r="AF52" s="48"/>
      <c r="AG52" s="30" t="e">
        <f>#N/A</f>
        <v>#N/A</v>
      </c>
      <c r="AH52" s="36" t="e">
        <f>#N/A</f>
        <v>#N/A</v>
      </c>
      <c r="AI52" s="36"/>
      <c r="AJ52" s="36"/>
      <c r="AK52" s="40" t="s">
        <v>154</v>
      </c>
      <c r="AL52" s="40">
        <v>1</v>
      </c>
      <c r="AM52" s="40" t="s">
        <v>140</v>
      </c>
      <c r="AN52" s="40" t="s">
        <v>155</v>
      </c>
      <c r="AO52" s="36">
        <v>10068</v>
      </c>
      <c r="AP52" s="36"/>
      <c r="AQ52" s="36"/>
      <c r="AR52" s="36"/>
      <c r="AS52" s="36"/>
      <c r="AT52" s="36">
        <v>10068</v>
      </c>
      <c r="AU52" s="40"/>
      <c r="AV52" s="40"/>
      <c r="AW52" s="40"/>
      <c r="AX52" s="40"/>
      <c r="AY52" s="40"/>
      <c r="AZ52" s="40"/>
      <c r="BA52" s="40" t="s">
        <v>220</v>
      </c>
      <c r="BB52" s="40" t="s">
        <v>145</v>
      </c>
      <c r="BC52" s="40"/>
      <c r="BD52" s="49">
        <v>43938</v>
      </c>
      <c r="BE52" s="36"/>
      <c r="BF52" s="36"/>
      <c r="BG52" s="49" t="s">
        <v>147</v>
      </c>
      <c r="BH52" s="49" t="s">
        <v>148</v>
      </c>
      <c r="BI52" s="49"/>
      <c r="BJ52" s="49"/>
      <c r="BK52" s="49"/>
      <c r="BL52" s="49"/>
      <c r="BM52" s="49"/>
      <c r="BN52" s="40"/>
      <c r="BO52" s="40"/>
      <c r="BP52" s="40"/>
      <c r="BQ52" s="50"/>
      <c r="BR52" s="40"/>
      <c r="BS52" s="40"/>
      <c r="BT52" s="40"/>
      <c r="BU52" s="40"/>
      <c r="BV52" s="51"/>
    </row>
    <row r="53" spans="1:74" s="52" customFormat="1" ht="15" hidden="1" customHeight="1">
      <c r="A53" s="40">
        <v>2020</v>
      </c>
      <c r="B53" s="40">
        <v>49</v>
      </c>
      <c r="C53" s="40" t="s">
        <v>129</v>
      </c>
      <c r="D53" s="40" t="s">
        <v>130</v>
      </c>
      <c r="E53" s="40" t="s">
        <v>131</v>
      </c>
      <c r="F53" s="41">
        <v>43832</v>
      </c>
      <c r="G53" s="40" t="s">
        <v>251</v>
      </c>
      <c r="H53" s="40" t="s">
        <v>133</v>
      </c>
      <c r="I53" s="40" t="s">
        <v>133</v>
      </c>
      <c r="J53" s="42" t="s">
        <v>252</v>
      </c>
      <c r="K53" s="40" t="s">
        <v>135</v>
      </c>
      <c r="L53" s="40" t="s">
        <v>136</v>
      </c>
      <c r="M53" s="40" t="s">
        <v>137</v>
      </c>
      <c r="N53" s="40" t="s">
        <v>138</v>
      </c>
      <c r="O53" s="40" t="s">
        <v>138</v>
      </c>
      <c r="P53" s="43"/>
      <c r="Q53" s="36">
        <v>98</v>
      </c>
      <c r="R53" s="36">
        <v>12550</v>
      </c>
      <c r="S53" s="44" t="e">
        <f>#N/A</f>
        <v>#N/A</v>
      </c>
      <c r="T53" s="36">
        <v>2904</v>
      </c>
      <c r="U53" s="36"/>
      <c r="V53" s="45"/>
      <c r="W53" s="36"/>
      <c r="X53" s="36"/>
      <c r="Y53" s="36"/>
      <c r="Z53" s="36"/>
      <c r="AA53" s="36"/>
      <c r="AB53" s="46" t="e">
        <f>#N/A</f>
        <v>#N/A</v>
      </c>
      <c r="AC53" s="36">
        <v>1200</v>
      </c>
      <c r="AD53" s="36" t="e">
        <f>#N/A</f>
        <v>#N/A</v>
      </c>
      <c r="AE53" s="47"/>
      <c r="AF53" s="48"/>
      <c r="AG53" s="30" t="e">
        <f>#N/A</f>
        <v>#N/A</v>
      </c>
      <c r="AH53" s="36" t="e">
        <f>#N/A</f>
        <v>#N/A</v>
      </c>
      <c r="AI53" s="36"/>
      <c r="AJ53" s="36"/>
      <c r="AK53" s="40" t="s">
        <v>154</v>
      </c>
      <c r="AL53" s="40">
        <v>1</v>
      </c>
      <c r="AM53" s="40" t="s">
        <v>140</v>
      </c>
      <c r="AN53" s="40" t="s">
        <v>155</v>
      </c>
      <c r="AO53" s="36">
        <v>15060</v>
      </c>
      <c r="AP53" s="36"/>
      <c r="AQ53" s="36"/>
      <c r="AR53" s="36"/>
      <c r="AS53" s="36"/>
      <c r="AT53" s="36">
        <v>15060</v>
      </c>
      <c r="AU53" s="40"/>
      <c r="AV53" s="40"/>
      <c r="AW53" s="40"/>
      <c r="AX53" s="40"/>
      <c r="AY53" s="40"/>
      <c r="AZ53" s="40"/>
      <c r="BA53" s="40" t="s">
        <v>220</v>
      </c>
      <c r="BB53" s="40" t="s">
        <v>145</v>
      </c>
      <c r="BC53" s="40"/>
      <c r="BD53" s="49">
        <v>43938</v>
      </c>
      <c r="BE53" s="36"/>
      <c r="BF53" s="36"/>
      <c r="BG53" s="49" t="s">
        <v>147</v>
      </c>
      <c r="BH53" s="49" t="s">
        <v>148</v>
      </c>
      <c r="BI53" s="49"/>
      <c r="BJ53" s="49"/>
      <c r="BK53" s="49"/>
      <c r="BL53" s="49"/>
      <c r="BM53" s="49"/>
      <c r="BN53" s="40"/>
      <c r="BO53" s="40"/>
      <c r="BP53" s="40"/>
      <c r="BQ53" s="50"/>
      <c r="BR53" s="40"/>
      <c r="BS53" s="40"/>
      <c r="BT53" s="40"/>
      <c r="BU53" s="40"/>
      <c r="BV53" s="51"/>
    </row>
    <row r="54" spans="1:74" s="52" customFormat="1" ht="15" hidden="1" customHeight="1">
      <c r="A54" s="40">
        <v>2020</v>
      </c>
      <c r="B54" s="40">
        <v>50</v>
      </c>
      <c r="C54" s="40" t="s">
        <v>129</v>
      </c>
      <c r="D54" s="40" t="s">
        <v>130</v>
      </c>
      <c r="E54" s="40" t="s">
        <v>131</v>
      </c>
      <c r="F54" s="41">
        <v>43832</v>
      </c>
      <c r="G54" s="40" t="s">
        <v>253</v>
      </c>
      <c r="H54" s="40" t="s">
        <v>133</v>
      </c>
      <c r="I54" s="40" t="s">
        <v>133</v>
      </c>
      <c r="J54" s="42" t="s">
        <v>254</v>
      </c>
      <c r="K54" s="40" t="s">
        <v>135</v>
      </c>
      <c r="L54" s="40" t="s">
        <v>136</v>
      </c>
      <c r="M54" s="40" t="s">
        <v>137</v>
      </c>
      <c r="N54" s="40" t="s">
        <v>138</v>
      </c>
      <c r="O54" s="40" t="s">
        <v>138</v>
      </c>
      <c r="P54" s="43"/>
      <c r="Q54" s="36">
        <v>85</v>
      </c>
      <c r="R54" s="36">
        <v>8500</v>
      </c>
      <c r="S54" s="44" t="e">
        <f>#N/A</f>
        <v>#N/A</v>
      </c>
      <c r="T54" s="36">
        <v>2435</v>
      </c>
      <c r="U54" s="36"/>
      <c r="V54" s="45"/>
      <c r="W54" s="36"/>
      <c r="X54" s="36"/>
      <c r="Y54" s="36"/>
      <c r="Z54" s="36"/>
      <c r="AA54" s="36"/>
      <c r="AB54" s="46" t="e">
        <f>#N/A</f>
        <v>#N/A</v>
      </c>
      <c r="AC54" s="36">
        <v>1200</v>
      </c>
      <c r="AD54" s="36" t="e">
        <f>#N/A</f>
        <v>#N/A</v>
      </c>
      <c r="AE54" s="47"/>
      <c r="AF54" s="48"/>
      <c r="AG54" s="30" t="e">
        <f>#N/A</f>
        <v>#N/A</v>
      </c>
      <c r="AH54" s="36" t="e">
        <f>#N/A</f>
        <v>#N/A</v>
      </c>
      <c r="AI54" s="36"/>
      <c r="AJ54" s="36"/>
      <c r="AK54" s="40" t="s">
        <v>154</v>
      </c>
      <c r="AL54" s="40">
        <v>2</v>
      </c>
      <c r="AM54" s="40" t="s">
        <v>255</v>
      </c>
      <c r="AN54" s="40" t="s">
        <v>155</v>
      </c>
      <c r="AO54" s="36">
        <v>10200</v>
      </c>
      <c r="AP54" s="36"/>
      <c r="AQ54" s="36"/>
      <c r="AR54" s="36"/>
      <c r="AS54" s="36"/>
      <c r="AT54" s="36">
        <v>10200</v>
      </c>
      <c r="AU54" s="40"/>
      <c r="AV54" s="40"/>
      <c r="AW54" s="40"/>
      <c r="AX54" s="40"/>
      <c r="AY54" s="40"/>
      <c r="AZ54" s="40"/>
      <c r="BA54" s="40" t="s">
        <v>220</v>
      </c>
      <c r="BB54" s="40" t="s">
        <v>145</v>
      </c>
      <c r="BC54" s="40"/>
      <c r="BD54" s="49">
        <v>43938</v>
      </c>
      <c r="BE54" s="36"/>
      <c r="BF54" s="36"/>
      <c r="BG54" s="49" t="s">
        <v>147</v>
      </c>
      <c r="BH54" s="49" t="s">
        <v>148</v>
      </c>
      <c r="BI54" s="49"/>
      <c r="BJ54" s="49"/>
      <c r="BK54" s="49"/>
      <c r="BL54" s="49"/>
      <c r="BM54" s="49"/>
      <c r="BN54" s="40"/>
      <c r="BO54" s="40"/>
      <c r="BP54" s="40"/>
      <c r="BQ54" s="50"/>
      <c r="BR54" s="40"/>
      <c r="BS54" s="40"/>
      <c r="BT54" s="40"/>
      <c r="BU54" s="40"/>
      <c r="BV54" s="51"/>
    </row>
    <row r="55" spans="1:74" s="52" customFormat="1" ht="15" hidden="1" customHeight="1">
      <c r="A55" s="40">
        <v>2020</v>
      </c>
      <c r="B55" s="40">
        <v>51</v>
      </c>
      <c r="C55" s="40" t="s">
        <v>129</v>
      </c>
      <c r="D55" s="40" t="s">
        <v>130</v>
      </c>
      <c r="E55" s="40" t="s">
        <v>131</v>
      </c>
      <c r="F55" s="41">
        <v>43832</v>
      </c>
      <c r="G55" s="40" t="s">
        <v>256</v>
      </c>
      <c r="H55" s="40" t="s">
        <v>133</v>
      </c>
      <c r="I55" s="40" t="s">
        <v>133</v>
      </c>
      <c r="J55" s="42" t="s">
        <v>257</v>
      </c>
      <c r="K55" s="40" t="s">
        <v>135</v>
      </c>
      <c r="L55" s="40" t="s">
        <v>136</v>
      </c>
      <c r="M55" s="40" t="s">
        <v>137</v>
      </c>
      <c r="N55" s="40" t="s">
        <v>138</v>
      </c>
      <c r="O55" s="40" t="s">
        <v>138</v>
      </c>
      <c r="P55" s="43"/>
      <c r="Q55" s="36">
        <v>73</v>
      </c>
      <c r="R55" s="36">
        <v>8940</v>
      </c>
      <c r="S55" s="44" t="e">
        <f>#N/A</f>
        <v>#N/A</v>
      </c>
      <c r="T55" s="36">
        <v>2162</v>
      </c>
      <c r="U55" s="36"/>
      <c r="V55" s="45"/>
      <c r="W55" s="36"/>
      <c r="X55" s="36"/>
      <c r="Y55" s="36"/>
      <c r="Z55" s="36"/>
      <c r="AA55" s="36"/>
      <c r="AB55" s="46" t="e">
        <f>#N/A</f>
        <v>#N/A</v>
      </c>
      <c r="AC55" s="36">
        <v>1200</v>
      </c>
      <c r="AD55" s="36" t="e">
        <f>#N/A</f>
        <v>#N/A</v>
      </c>
      <c r="AE55" s="47"/>
      <c r="AF55" s="48">
        <v>0.03</v>
      </c>
      <c r="AG55" s="30" t="e">
        <f>#N/A</f>
        <v>#N/A</v>
      </c>
      <c r="AH55" s="36" t="e">
        <f>#N/A</f>
        <v>#N/A</v>
      </c>
      <c r="AI55" s="36"/>
      <c r="AJ55" s="36"/>
      <c r="AK55" s="40" t="s">
        <v>154</v>
      </c>
      <c r="AL55" s="40">
        <v>2</v>
      </c>
      <c r="AM55" s="40" t="s">
        <v>255</v>
      </c>
      <c r="AN55" s="40" t="s">
        <v>155</v>
      </c>
      <c r="AO55" s="36">
        <v>10406.16</v>
      </c>
      <c r="AP55" s="36"/>
      <c r="AQ55" s="36"/>
      <c r="AR55" s="36"/>
      <c r="AS55" s="36"/>
      <c r="AT55" s="36">
        <v>10406.16</v>
      </c>
      <c r="AU55" s="40"/>
      <c r="AV55" s="40"/>
      <c r="AW55" s="40"/>
      <c r="AX55" s="40"/>
      <c r="AY55" s="40"/>
      <c r="AZ55" s="40"/>
      <c r="BA55" s="40" t="s">
        <v>220</v>
      </c>
      <c r="BB55" s="40" t="s">
        <v>145</v>
      </c>
      <c r="BC55" s="40"/>
      <c r="BD55" s="49">
        <v>43938</v>
      </c>
      <c r="BE55" s="36"/>
      <c r="BF55" s="36"/>
      <c r="BG55" s="49" t="s">
        <v>147</v>
      </c>
      <c r="BH55" s="49" t="s">
        <v>148</v>
      </c>
      <c r="BI55" s="49"/>
      <c r="BJ55" s="49"/>
      <c r="BK55" s="49"/>
      <c r="BL55" s="49"/>
      <c r="BM55" s="49"/>
      <c r="BN55" s="40"/>
      <c r="BO55" s="40"/>
      <c r="BP55" s="40"/>
      <c r="BQ55" s="50"/>
      <c r="BR55" s="40"/>
      <c r="BS55" s="40"/>
      <c r="BT55" s="40"/>
      <c r="BU55" s="40"/>
      <c r="BV55" s="51"/>
    </row>
    <row r="56" spans="1:74" ht="15" hidden="1" customHeight="1">
      <c r="A56" s="26">
        <v>2020</v>
      </c>
      <c r="B56" s="26">
        <v>52</v>
      </c>
      <c r="C56" s="26" t="s">
        <v>129</v>
      </c>
      <c r="D56" s="26" t="s">
        <v>130</v>
      </c>
      <c r="E56" s="26" t="s">
        <v>131</v>
      </c>
      <c r="F56" s="27">
        <v>43832</v>
      </c>
      <c r="G56" s="26" t="s">
        <v>258</v>
      </c>
      <c r="H56" s="26" t="s">
        <v>133</v>
      </c>
      <c r="I56" s="26" t="s">
        <v>133</v>
      </c>
      <c r="J56" s="28" t="s">
        <v>259</v>
      </c>
      <c r="K56" s="26" t="s">
        <v>135</v>
      </c>
      <c r="L56" s="26" t="s">
        <v>136</v>
      </c>
      <c r="M56" s="26" t="s">
        <v>137</v>
      </c>
      <c r="N56" s="26" t="s">
        <v>138</v>
      </c>
      <c r="O56" s="26" t="s">
        <v>138</v>
      </c>
      <c r="Q56" s="30">
        <v>78</v>
      </c>
      <c r="R56" s="30">
        <v>6730</v>
      </c>
      <c r="S56" s="31" t="e">
        <f>#N/A</f>
        <v>#N/A</v>
      </c>
      <c r="T56" s="30">
        <v>1936</v>
      </c>
      <c r="AB56" s="33" t="e">
        <f>#N/A</f>
        <v>#N/A</v>
      </c>
      <c r="AC56" s="30">
        <v>1200</v>
      </c>
      <c r="AD56" s="30" t="e">
        <f>#N/A</f>
        <v>#N/A</v>
      </c>
      <c r="AE56" s="34">
        <v>0.49282051282051276</v>
      </c>
      <c r="AG56" s="30" t="e">
        <f>#N/A</f>
        <v>#N/A</v>
      </c>
      <c r="AH56" s="30" t="e">
        <f>#N/A</f>
        <v>#N/A</v>
      </c>
      <c r="AI56" s="30">
        <v>4288.2</v>
      </c>
      <c r="AJ56" s="30">
        <v>4084</v>
      </c>
      <c r="AK56" s="26" t="s">
        <v>139</v>
      </c>
      <c r="AL56" s="26">
        <v>2</v>
      </c>
      <c r="AM56" s="26" t="s">
        <v>255</v>
      </c>
      <c r="AU56" s="26" t="s">
        <v>141</v>
      </c>
      <c r="AV56" s="26" t="s">
        <v>143</v>
      </c>
      <c r="AW56" s="26" t="s">
        <v>260</v>
      </c>
      <c r="BA56" s="26" t="s">
        <v>220</v>
      </c>
      <c r="BB56" s="26" t="s">
        <v>145</v>
      </c>
      <c r="BC56" s="26" t="s">
        <v>146</v>
      </c>
      <c r="BD56" s="37">
        <v>43938</v>
      </c>
      <c r="BE56" s="30">
        <v>32769</v>
      </c>
      <c r="BF56" s="30">
        <v>24879</v>
      </c>
      <c r="BG56" s="37" t="s">
        <v>147</v>
      </c>
      <c r="BH56" s="37" t="s">
        <v>148</v>
      </c>
      <c r="BI56" s="37"/>
      <c r="BJ56" s="37"/>
      <c r="BK56" s="37"/>
      <c r="BL56" s="37"/>
      <c r="BM56" s="37"/>
      <c r="BN56" s="26"/>
      <c r="BO56" s="26"/>
      <c r="BP56" s="26"/>
      <c r="BQ56" s="38"/>
      <c r="BR56" s="26"/>
      <c r="BS56" s="26"/>
      <c r="BT56" s="26"/>
      <c r="BU56" s="26"/>
      <c r="BV56" s="39"/>
    </row>
    <row r="57" spans="1:74" ht="15" hidden="1" customHeight="1">
      <c r="A57" s="26">
        <v>2020</v>
      </c>
      <c r="B57" s="26">
        <v>53</v>
      </c>
      <c r="C57" s="26" t="s">
        <v>129</v>
      </c>
      <c r="D57" s="26" t="s">
        <v>130</v>
      </c>
      <c r="E57" s="26" t="s">
        <v>131</v>
      </c>
      <c r="F57" s="27">
        <v>43832</v>
      </c>
      <c r="G57" s="26" t="s">
        <v>261</v>
      </c>
      <c r="H57" s="26" t="s">
        <v>133</v>
      </c>
      <c r="I57" s="26" t="s">
        <v>133</v>
      </c>
      <c r="J57" s="28" t="s">
        <v>262</v>
      </c>
      <c r="K57" s="26" t="s">
        <v>135</v>
      </c>
      <c r="L57" s="26" t="s">
        <v>136</v>
      </c>
      <c r="M57" s="26" t="s">
        <v>137</v>
      </c>
      <c r="N57" s="26" t="s">
        <v>138</v>
      </c>
      <c r="O57" s="26" t="s">
        <v>138</v>
      </c>
      <c r="Q57" s="30">
        <v>91</v>
      </c>
      <c r="R57" s="30">
        <v>11160</v>
      </c>
      <c r="S57" s="31" t="e">
        <f>#N/A</f>
        <v>#N/A</v>
      </c>
      <c r="T57" s="30">
        <v>1956</v>
      </c>
      <c r="AB57" s="33" t="e">
        <f>#N/A</f>
        <v>#N/A</v>
      </c>
      <c r="AC57" s="30">
        <v>1200</v>
      </c>
      <c r="AD57" s="30" t="e">
        <f>#N/A</f>
        <v>#N/A</v>
      </c>
      <c r="AE57" s="34">
        <v>0.49612903225806448</v>
      </c>
      <c r="AF57" s="35">
        <v>0.03</v>
      </c>
      <c r="AG57" s="30" t="e">
        <f>#N/A</f>
        <v>#N/A</v>
      </c>
      <c r="AH57" s="30" t="e">
        <f>#N/A</f>
        <v>#N/A</v>
      </c>
      <c r="AI57" s="30">
        <v>7138.9500000000007</v>
      </c>
      <c r="AJ57" s="30">
        <v>6799</v>
      </c>
      <c r="AK57" s="26" t="s">
        <v>139</v>
      </c>
      <c r="AL57" s="26">
        <v>2</v>
      </c>
      <c r="AM57" s="26" t="s">
        <v>255</v>
      </c>
      <c r="AU57" s="26" t="s">
        <v>141</v>
      </c>
      <c r="AV57" s="26" t="s">
        <v>143</v>
      </c>
      <c r="AW57" s="26" t="s">
        <v>260</v>
      </c>
      <c r="BA57" s="26" t="s">
        <v>220</v>
      </c>
      <c r="BB57" s="26" t="s">
        <v>145</v>
      </c>
      <c r="BC57" s="26" t="s">
        <v>146</v>
      </c>
      <c r="BD57" s="37">
        <v>43938</v>
      </c>
      <c r="BE57" s="30">
        <v>32769</v>
      </c>
      <c r="BF57" s="30">
        <v>24879</v>
      </c>
      <c r="BG57" s="37" t="s">
        <v>147</v>
      </c>
      <c r="BH57" s="37" t="s">
        <v>148</v>
      </c>
      <c r="BI57" s="37"/>
      <c r="BJ57" s="37"/>
      <c r="BK57" s="37"/>
      <c r="BL57" s="37"/>
      <c r="BM57" s="37"/>
      <c r="BN57" s="26"/>
      <c r="BO57" s="26"/>
      <c r="BP57" s="26"/>
      <c r="BQ57" s="38"/>
      <c r="BR57" s="26"/>
      <c r="BS57" s="26"/>
      <c r="BT57" s="26"/>
      <c r="BU57" s="26"/>
      <c r="BV57" s="39"/>
    </row>
    <row r="58" spans="1:74" s="52" customFormat="1" ht="15" hidden="1" customHeight="1">
      <c r="A58" s="40">
        <v>2020</v>
      </c>
      <c r="B58" s="40">
        <v>54</v>
      </c>
      <c r="C58" s="40" t="s">
        <v>129</v>
      </c>
      <c r="D58" s="40" t="s">
        <v>130</v>
      </c>
      <c r="E58" s="40" t="s">
        <v>131</v>
      </c>
      <c r="F58" s="41">
        <v>43832</v>
      </c>
      <c r="G58" s="40" t="s">
        <v>263</v>
      </c>
      <c r="H58" s="40" t="s">
        <v>133</v>
      </c>
      <c r="I58" s="40" t="s">
        <v>133</v>
      </c>
      <c r="J58" s="42" t="s">
        <v>264</v>
      </c>
      <c r="K58" s="40" t="s">
        <v>135</v>
      </c>
      <c r="L58" s="40" t="s">
        <v>136</v>
      </c>
      <c r="M58" s="40" t="s">
        <v>137</v>
      </c>
      <c r="N58" s="40" t="s">
        <v>138</v>
      </c>
      <c r="O58" s="40" t="s">
        <v>138</v>
      </c>
      <c r="P58" s="43"/>
      <c r="Q58" s="36">
        <v>83</v>
      </c>
      <c r="R58" s="36">
        <v>7886</v>
      </c>
      <c r="S58" s="44" t="e">
        <f>#N/A</f>
        <v>#N/A</v>
      </c>
      <c r="T58" s="36">
        <v>1700</v>
      </c>
      <c r="U58" s="36"/>
      <c r="V58" s="45"/>
      <c r="W58" s="36"/>
      <c r="X58" s="36"/>
      <c r="Y58" s="36"/>
      <c r="Z58" s="36"/>
      <c r="AA58" s="36"/>
      <c r="AB58" s="46" t="e">
        <f>#N/A</f>
        <v>#N/A</v>
      </c>
      <c r="AC58" s="36">
        <v>1200</v>
      </c>
      <c r="AD58" s="36" t="e">
        <f>#N/A</f>
        <v>#N/A</v>
      </c>
      <c r="AE58" s="47"/>
      <c r="AF58" s="48"/>
      <c r="AG58" s="30" t="e">
        <f>#N/A</f>
        <v>#N/A</v>
      </c>
      <c r="AH58" s="36" t="e">
        <f>#N/A</f>
        <v>#N/A</v>
      </c>
      <c r="AI58" s="36"/>
      <c r="AJ58" s="36"/>
      <c r="AK58" s="40" t="s">
        <v>154</v>
      </c>
      <c r="AL58" s="40">
        <v>2</v>
      </c>
      <c r="AM58" s="40" t="s">
        <v>255</v>
      </c>
      <c r="AN58" s="40" t="s">
        <v>155</v>
      </c>
      <c r="AO58" s="36">
        <v>9463</v>
      </c>
      <c r="AP58" s="36"/>
      <c r="AQ58" s="36"/>
      <c r="AR58" s="36"/>
      <c r="AS58" s="36"/>
      <c r="AT58" s="36">
        <v>9463</v>
      </c>
      <c r="AU58" s="40"/>
      <c r="AV58" s="40"/>
      <c r="AW58" s="40"/>
      <c r="AX58" s="40"/>
      <c r="AY58" s="40"/>
      <c r="AZ58" s="40"/>
      <c r="BA58" s="40" t="s">
        <v>220</v>
      </c>
      <c r="BB58" s="40" t="s">
        <v>145</v>
      </c>
      <c r="BC58" s="40"/>
      <c r="BD58" s="49">
        <v>43938</v>
      </c>
      <c r="BE58" s="36"/>
      <c r="BF58" s="36"/>
      <c r="BG58" s="49" t="s">
        <v>147</v>
      </c>
      <c r="BH58" s="49" t="s">
        <v>148</v>
      </c>
      <c r="BI58" s="49"/>
      <c r="BJ58" s="49"/>
      <c r="BK58" s="49"/>
      <c r="BL58" s="49"/>
      <c r="BM58" s="49"/>
      <c r="BN58" s="40"/>
      <c r="BO58" s="40"/>
      <c r="BP58" s="40"/>
      <c r="BQ58" s="50"/>
      <c r="BR58" s="40"/>
      <c r="BS58" s="40"/>
      <c r="BT58" s="40"/>
      <c r="BU58" s="40"/>
      <c r="BV58" s="51"/>
    </row>
    <row r="59" spans="1:74" ht="15" hidden="1" customHeight="1">
      <c r="A59" s="26">
        <v>2020</v>
      </c>
      <c r="B59" s="26">
        <v>55</v>
      </c>
      <c r="C59" s="26" t="s">
        <v>129</v>
      </c>
      <c r="D59" s="26" t="s">
        <v>130</v>
      </c>
      <c r="E59" s="26" t="s">
        <v>131</v>
      </c>
      <c r="F59" s="27">
        <v>43832</v>
      </c>
      <c r="G59" s="26" t="s">
        <v>265</v>
      </c>
      <c r="H59" s="26" t="s">
        <v>133</v>
      </c>
      <c r="I59" s="26" t="s">
        <v>133</v>
      </c>
      <c r="J59" s="28" t="s">
        <v>266</v>
      </c>
      <c r="K59" s="26" t="s">
        <v>135</v>
      </c>
      <c r="L59" s="26" t="s">
        <v>136</v>
      </c>
      <c r="M59" s="26" t="s">
        <v>137</v>
      </c>
      <c r="N59" s="26" t="s">
        <v>138</v>
      </c>
      <c r="O59" s="26" t="s">
        <v>138</v>
      </c>
      <c r="Q59" s="30">
        <v>80</v>
      </c>
      <c r="R59" s="30">
        <v>8340</v>
      </c>
      <c r="S59" s="31" t="e">
        <f>#N/A</f>
        <v>#N/A</v>
      </c>
      <c r="T59" s="30">
        <v>2153</v>
      </c>
      <c r="AB59" s="33" t="e">
        <f>#N/A</f>
        <v>#N/A</v>
      </c>
      <c r="AC59" s="30">
        <v>1200</v>
      </c>
      <c r="AD59" s="30" t="e">
        <f>#N/A</f>
        <v>#N/A</v>
      </c>
      <c r="AE59" s="34">
        <v>0.62444444444444447</v>
      </c>
      <c r="AF59" s="35">
        <v>0.03</v>
      </c>
      <c r="AG59" s="30" t="e">
        <f>#N/A</f>
        <v>#N/A</v>
      </c>
      <c r="AH59" s="30" t="e">
        <f>#N/A</f>
        <v>#N/A</v>
      </c>
      <c r="AI59" s="30">
        <v>5234.25</v>
      </c>
      <c r="AJ59" s="30">
        <v>4985</v>
      </c>
      <c r="AK59" s="26" t="s">
        <v>139</v>
      </c>
      <c r="AL59" s="26">
        <v>2</v>
      </c>
      <c r="AM59" s="26" t="s">
        <v>255</v>
      </c>
      <c r="AU59" s="26" t="s">
        <v>141</v>
      </c>
      <c r="AV59" s="26" t="s">
        <v>143</v>
      </c>
      <c r="AW59" s="26" t="s">
        <v>260</v>
      </c>
      <c r="BA59" s="26" t="s">
        <v>220</v>
      </c>
      <c r="BB59" s="26" t="s">
        <v>145</v>
      </c>
      <c r="BC59" s="26" t="s">
        <v>146</v>
      </c>
      <c r="BD59" s="37">
        <v>43938</v>
      </c>
      <c r="BE59" s="30">
        <v>32769</v>
      </c>
      <c r="BF59" s="30">
        <v>24879</v>
      </c>
      <c r="BG59" s="37" t="s">
        <v>147</v>
      </c>
      <c r="BH59" s="37" t="s">
        <v>148</v>
      </c>
      <c r="BI59" s="37"/>
      <c r="BJ59" s="37"/>
      <c r="BK59" s="37"/>
      <c r="BL59" s="37"/>
      <c r="BM59" s="37"/>
      <c r="BN59" s="26"/>
      <c r="BO59" s="26"/>
      <c r="BP59" s="26"/>
      <c r="BQ59" s="38"/>
      <c r="BR59" s="26"/>
      <c r="BS59" s="26"/>
      <c r="BT59" s="26"/>
      <c r="BU59" s="26"/>
      <c r="BV59" s="39"/>
    </row>
    <row r="60" spans="1:74" s="52" customFormat="1" ht="15" hidden="1" customHeight="1">
      <c r="A60" s="40">
        <v>2020</v>
      </c>
      <c r="B60" s="40">
        <v>56</v>
      </c>
      <c r="C60" s="40" t="s">
        <v>129</v>
      </c>
      <c r="D60" s="40" t="s">
        <v>130</v>
      </c>
      <c r="E60" s="40" t="s">
        <v>131</v>
      </c>
      <c r="F60" s="41">
        <v>43832</v>
      </c>
      <c r="G60" s="40" t="s">
        <v>267</v>
      </c>
      <c r="H60" s="40" t="s">
        <v>133</v>
      </c>
      <c r="I60" s="40" t="s">
        <v>133</v>
      </c>
      <c r="J60" s="42" t="s">
        <v>268</v>
      </c>
      <c r="K60" s="40" t="s">
        <v>135</v>
      </c>
      <c r="L60" s="40" t="s">
        <v>136</v>
      </c>
      <c r="M60" s="40" t="s">
        <v>137</v>
      </c>
      <c r="N60" s="40" t="s">
        <v>138</v>
      </c>
      <c r="O60" s="40" t="s">
        <v>138</v>
      </c>
      <c r="P60" s="43"/>
      <c r="Q60" s="36">
        <v>90</v>
      </c>
      <c r="R60" s="36">
        <v>12440</v>
      </c>
      <c r="S60" s="44" t="e">
        <f>#N/A</f>
        <v>#N/A</v>
      </c>
      <c r="T60" s="36">
        <v>2790</v>
      </c>
      <c r="U60" s="36"/>
      <c r="V60" s="45"/>
      <c r="W60" s="36"/>
      <c r="X60" s="36"/>
      <c r="Y60" s="36"/>
      <c r="Z60" s="36"/>
      <c r="AA60" s="36"/>
      <c r="AB60" s="46" t="e">
        <f>#N/A</f>
        <v>#N/A</v>
      </c>
      <c r="AC60" s="36">
        <v>1200</v>
      </c>
      <c r="AD60" s="36" t="e">
        <f>#N/A</f>
        <v>#N/A</v>
      </c>
      <c r="AE60" s="47"/>
      <c r="AF60" s="48"/>
      <c r="AG60" s="30" t="e">
        <f>#N/A</f>
        <v>#N/A</v>
      </c>
      <c r="AH60" s="36" t="e">
        <f>#N/A</f>
        <v>#N/A</v>
      </c>
      <c r="AI60" s="36"/>
      <c r="AJ60" s="36"/>
      <c r="AK60" s="40" t="s">
        <v>154</v>
      </c>
      <c r="AL60" s="40">
        <v>2</v>
      </c>
      <c r="AM60" s="40" t="s">
        <v>255</v>
      </c>
      <c r="AN60" s="40" t="s">
        <v>155</v>
      </c>
      <c r="AO60" s="36">
        <v>14928</v>
      </c>
      <c r="AP60" s="36"/>
      <c r="AQ60" s="36"/>
      <c r="AR60" s="36"/>
      <c r="AS60" s="36"/>
      <c r="AT60" s="36">
        <v>14928</v>
      </c>
      <c r="AU60" s="40"/>
      <c r="AV60" s="40"/>
      <c r="AW60" s="40"/>
      <c r="AX60" s="40"/>
      <c r="AY60" s="40"/>
      <c r="AZ60" s="40"/>
      <c r="BA60" s="40" t="s">
        <v>220</v>
      </c>
      <c r="BB60" s="40" t="s">
        <v>145</v>
      </c>
      <c r="BC60" s="40"/>
      <c r="BD60" s="49">
        <v>43938</v>
      </c>
      <c r="BE60" s="36"/>
      <c r="BF60" s="36"/>
      <c r="BG60" s="49" t="s">
        <v>147</v>
      </c>
      <c r="BH60" s="49" t="s">
        <v>148</v>
      </c>
      <c r="BI60" s="49"/>
      <c r="BJ60" s="49"/>
      <c r="BK60" s="49"/>
      <c r="BL60" s="49"/>
      <c r="BM60" s="49"/>
      <c r="BN60" s="40"/>
      <c r="BO60" s="40"/>
      <c r="BP60" s="40"/>
      <c r="BQ60" s="50"/>
      <c r="BR60" s="40"/>
      <c r="BS60" s="40"/>
      <c r="BT60" s="40"/>
      <c r="BU60" s="40"/>
      <c r="BV60" s="51"/>
    </row>
    <row r="61" spans="1:74" s="52" customFormat="1" ht="15" hidden="1" customHeight="1">
      <c r="A61" s="40">
        <v>2020</v>
      </c>
      <c r="B61" s="40">
        <v>57</v>
      </c>
      <c r="C61" s="40" t="s">
        <v>129</v>
      </c>
      <c r="D61" s="40" t="s">
        <v>130</v>
      </c>
      <c r="E61" s="40" t="s">
        <v>131</v>
      </c>
      <c r="F61" s="41">
        <v>43832</v>
      </c>
      <c r="G61" s="40" t="s">
        <v>269</v>
      </c>
      <c r="H61" s="40" t="s">
        <v>133</v>
      </c>
      <c r="I61" s="40" t="s">
        <v>133</v>
      </c>
      <c r="J61" s="42" t="s">
        <v>270</v>
      </c>
      <c r="K61" s="40" t="s">
        <v>135</v>
      </c>
      <c r="L61" s="40" t="s">
        <v>136</v>
      </c>
      <c r="M61" s="40" t="s">
        <v>137</v>
      </c>
      <c r="N61" s="40" t="s">
        <v>138</v>
      </c>
      <c r="O61" s="40" t="s">
        <v>138</v>
      </c>
      <c r="P61" s="43"/>
      <c r="Q61" s="36">
        <v>81</v>
      </c>
      <c r="R61" s="36">
        <v>8780</v>
      </c>
      <c r="S61" s="44" t="e">
        <f>#N/A</f>
        <v>#N/A</v>
      </c>
      <c r="T61" s="36">
        <v>2384</v>
      </c>
      <c r="U61" s="36"/>
      <c r="V61" s="45"/>
      <c r="W61" s="36"/>
      <c r="X61" s="36"/>
      <c r="Y61" s="36"/>
      <c r="Z61" s="36"/>
      <c r="AA61" s="36"/>
      <c r="AB61" s="46" t="e">
        <f>#N/A</f>
        <v>#N/A</v>
      </c>
      <c r="AC61" s="36">
        <v>1200</v>
      </c>
      <c r="AD61" s="36" t="e">
        <f>#N/A</f>
        <v>#N/A</v>
      </c>
      <c r="AE61" s="47"/>
      <c r="AF61" s="48"/>
      <c r="AG61" s="30" t="e">
        <f>#N/A</f>
        <v>#N/A</v>
      </c>
      <c r="AH61" s="36" t="e">
        <f>#N/A</f>
        <v>#N/A</v>
      </c>
      <c r="AI61" s="36"/>
      <c r="AJ61" s="36"/>
      <c r="AK61" s="40" t="s">
        <v>154</v>
      </c>
      <c r="AL61" s="40">
        <v>2</v>
      </c>
      <c r="AM61" s="40" t="s">
        <v>255</v>
      </c>
      <c r="AN61" s="40" t="s">
        <v>155</v>
      </c>
      <c r="AO61" s="36">
        <v>10536</v>
      </c>
      <c r="AP61" s="36"/>
      <c r="AQ61" s="36"/>
      <c r="AR61" s="36"/>
      <c r="AS61" s="36"/>
      <c r="AT61" s="36">
        <v>10536</v>
      </c>
      <c r="AU61" s="40"/>
      <c r="AV61" s="40"/>
      <c r="AW61" s="40"/>
      <c r="AX61" s="40"/>
      <c r="AY61" s="40"/>
      <c r="AZ61" s="40"/>
      <c r="BA61" s="40" t="s">
        <v>220</v>
      </c>
      <c r="BB61" s="40" t="s">
        <v>145</v>
      </c>
      <c r="BC61" s="40"/>
      <c r="BD61" s="49">
        <v>43938</v>
      </c>
      <c r="BE61" s="36"/>
      <c r="BF61" s="36"/>
      <c r="BG61" s="49" t="s">
        <v>147</v>
      </c>
      <c r="BH61" s="49" t="s">
        <v>148</v>
      </c>
      <c r="BI61" s="49"/>
      <c r="BJ61" s="49"/>
      <c r="BK61" s="49"/>
      <c r="BL61" s="49"/>
      <c r="BM61" s="49"/>
      <c r="BN61" s="40"/>
      <c r="BO61" s="40"/>
      <c r="BP61" s="40"/>
      <c r="BQ61" s="50"/>
      <c r="BR61" s="40"/>
      <c r="BS61" s="40"/>
      <c r="BT61" s="40"/>
      <c r="BU61" s="40"/>
      <c r="BV61" s="51"/>
    </row>
    <row r="62" spans="1:74" s="52" customFormat="1" ht="15" hidden="1" customHeight="1">
      <c r="A62" s="40">
        <v>2020</v>
      </c>
      <c r="B62" s="40">
        <v>58</v>
      </c>
      <c r="C62" s="40" t="s">
        <v>129</v>
      </c>
      <c r="D62" s="40" t="s">
        <v>130</v>
      </c>
      <c r="E62" s="40" t="s">
        <v>131</v>
      </c>
      <c r="F62" s="41">
        <v>43832</v>
      </c>
      <c r="G62" s="40" t="s">
        <v>271</v>
      </c>
      <c r="H62" s="40" t="s">
        <v>133</v>
      </c>
      <c r="I62" s="40" t="s">
        <v>133</v>
      </c>
      <c r="J62" s="42" t="s">
        <v>272</v>
      </c>
      <c r="K62" s="40" t="s">
        <v>135</v>
      </c>
      <c r="L62" s="40" t="s">
        <v>136</v>
      </c>
      <c r="M62" s="40" t="s">
        <v>137</v>
      </c>
      <c r="N62" s="40" t="s">
        <v>138</v>
      </c>
      <c r="O62" s="40" t="s">
        <v>138</v>
      </c>
      <c r="P62" s="43"/>
      <c r="Q62" s="36">
        <v>83</v>
      </c>
      <c r="R62" s="36">
        <v>7880</v>
      </c>
      <c r="S62" s="44" t="e">
        <f>#N/A</f>
        <v>#N/A</v>
      </c>
      <c r="T62" s="36">
        <v>2036</v>
      </c>
      <c r="U62" s="36"/>
      <c r="V62" s="45"/>
      <c r="W62" s="36"/>
      <c r="X62" s="36"/>
      <c r="Y62" s="36"/>
      <c r="Z62" s="36"/>
      <c r="AA62" s="36"/>
      <c r="AB62" s="46" t="e">
        <f>#N/A</f>
        <v>#N/A</v>
      </c>
      <c r="AC62" s="36">
        <v>1200</v>
      </c>
      <c r="AD62" s="36" t="e">
        <f>#N/A</f>
        <v>#N/A</v>
      </c>
      <c r="AE62" s="34"/>
      <c r="AF62" s="48"/>
      <c r="AG62" s="30" t="e">
        <f>#N/A</f>
        <v>#N/A</v>
      </c>
      <c r="AH62" s="36" t="e">
        <f>#N/A</f>
        <v>#N/A</v>
      </c>
      <c r="AI62" s="36"/>
      <c r="AJ62" s="36"/>
      <c r="AK62" s="40" t="s">
        <v>154</v>
      </c>
      <c r="AL62" s="40">
        <v>2</v>
      </c>
      <c r="AM62" s="40" t="s">
        <v>255</v>
      </c>
      <c r="AN62" s="40" t="s">
        <v>155</v>
      </c>
      <c r="AO62" s="36">
        <v>9456</v>
      </c>
      <c r="AP62" s="36"/>
      <c r="AQ62" s="36"/>
      <c r="AR62" s="36"/>
      <c r="AS62" s="36"/>
      <c r="AT62" s="36">
        <v>9456</v>
      </c>
      <c r="AU62" s="40"/>
      <c r="AV62" s="40"/>
      <c r="AW62" s="40"/>
      <c r="AX62" s="40"/>
      <c r="AY62" s="40"/>
      <c r="AZ62" s="40"/>
      <c r="BA62" s="40" t="s">
        <v>220</v>
      </c>
      <c r="BB62" s="40" t="s">
        <v>145</v>
      </c>
      <c r="BC62" s="40"/>
      <c r="BD62" s="49">
        <v>43938</v>
      </c>
      <c r="BE62" s="36"/>
      <c r="BF62" s="36"/>
      <c r="BG62" s="49" t="s">
        <v>147</v>
      </c>
      <c r="BH62" s="49" t="s">
        <v>148</v>
      </c>
      <c r="BI62" s="49"/>
      <c r="BJ62" s="49"/>
      <c r="BK62" s="49"/>
      <c r="BL62" s="49"/>
      <c r="BM62" s="49"/>
      <c r="BN62" s="40"/>
      <c r="BO62" s="40"/>
      <c r="BP62" s="40"/>
      <c r="BQ62" s="50"/>
      <c r="BR62" s="40"/>
      <c r="BS62" s="40"/>
      <c r="BT62" s="40"/>
      <c r="BU62" s="40"/>
      <c r="BV62" s="51"/>
    </row>
    <row r="63" spans="1:74" s="52" customFormat="1" ht="15" hidden="1" customHeight="1">
      <c r="A63" s="40">
        <v>2020</v>
      </c>
      <c r="B63" s="40">
        <v>59</v>
      </c>
      <c r="C63" s="40" t="s">
        <v>129</v>
      </c>
      <c r="D63" s="40" t="s">
        <v>130</v>
      </c>
      <c r="E63" s="40" t="s">
        <v>131</v>
      </c>
      <c r="F63" s="41">
        <v>43832</v>
      </c>
      <c r="G63" s="40" t="s">
        <v>273</v>
      </c>
      <c r="H63" s="40" t="s">
        <v>133</v>
      </c>
      <c r="I63" s="40" t="s">
        <v>133</v>
      </c>
      <c r="J63" s="42" t="s">
        <v>274</v>
      </c>
      <c r="K63" s="40" t="s">
        <v>135</v>
      </c>
      <c r="L63" s="40" t="s">
        <v>136</v>
      </c>
      <c r="M63" s="40" t="s">
        <v>137</v>
      </c>
      <c r="N63" s="40" t="s">
        <v>138</v>
      </c>
      <c r="O63" s="40" t="s">
        <v>138</v>
      </c>
      <c r="P63" s="43"/>
      <c r="Q63" s="36">
        <v>87</v>
      </c>
      <c r="R63" s="36">
        <v>9770</v>
      </c>
      <c r="S63" s="44" t="e">
        <f>#N/A</f>
        <v>#N/A</v>
      </c>
      <c r="T63" s="36">
        <v>2791</v>
      </c>
      <c r="U63" s="36"/>
      <c r="V63" s="45"/>
      <c r="W63" s="36"/>
      <c r="X63" s="36"/>
      <c r="Y63" s="36"/>
      <c r="Z63" s="36"/>
      <c r="AA63" s="36"/>
      <c r="AB63" s="46" t="e">
        <f>#N/A</f>
        <v>#N/A</v>
      </c>
      <c r="AC63" s="36">
        <v>1200</v>
      </c>
      <c r="AD63" s="36" t="e">
        <f>#N/A</f>
        <v>#N/A</v>
      </c>
      <c r="AE63" s="47"/>
      <c r="AF63" s="48"/>
      <c r="AG63" s="30" t="e">
        <f>#N/A</f>
        <v>#N/A</v>
      </c>
      <c r="AH63" s="36" t="e">
        <f>#N/A</f>
        <v>#N/A</v>
      </c>
      <c r="AI63" s="36"/>
      <c r="AJ63" s="36"/>
      <c r="AK63" s="40" t="s">
        <v>154</v>
      </c>
      <c r="AL63" s="40">
        <v>2</v>
      </c>
      <c r="AM63" s="40" t="s">
        <v>255</v>
      </c>
      <c r="AN63" s="40" t="s">
        <v>155</v>
      </c>
      <c r="AO63" s="36">
        <v>11724</v>
      </c>
      <c r="AP63" s="36"/>
      <c r="AQ63" s="36"/>
      <c r="AR63" s="36"/>
      <c r="AS63" s="36"/>
      <c r="AT63" s="36">
        <v>11724</v>
      </c>
      <c r="AU63" s="40"/>
      <c r="AV63" s="40"/>
      <c r="AW63" s="40"/>
      <c r="AX63" s="40"/>
      <c r="AY63" s="40"/>
      <c r="AZ63" s="40"/>
      <c r="BA63" s="40" t="s">
        <v>220</v>
      </c>
      <c r="BB63" s="40" t="s">
        <v>145</v>
      </c>
      <c r="BC63" s="40"/>
      <c r="BD63" s="49">
        <v>43938</v>
      </c>
      <c r="BE63" s="36"/>
      <c r="BF63" s="36"/>
      <c r="BG63" s="49" t="s">
        <v>147</v>
      </c>
      <c r="BH63" s="49" t="s">
        <v>148</v>
      </c>
      <c r="BI63" s="49"/>
      <c r="BJ63" s="49"/>
      <c r="BK63" s="49"/>
      <c r="BL63" s="49"/>
      <c r="BM63" s="49"/>
      <c r="BN63" s="40"/>
      <c r="BO63" s="40"/>
      <c r="BP63" s="40"/>
      <c r="BQ63" s="50"/>
      <c r="BR63" s="40"/>
      <c r="BS63" s="40"/>
      <c r="BT63" s="40"/>
      <c r="BU63" s="40"/>
      <c r="BV63" s="51"/>
    </row>
    <row r="64" spans="1:74" ht="15" hidden="1" customHeight="1">
      <c r="A64" s="26">
        <v>2020</v>
      </c>
      <c r="B64" s="26">
        <v>60</v>
      </c>
      <c r="C64" s="26" t="s">
        <v>129</v>
      </c>
      <c r="D64" s="26" t="s">
        <v>130</v>
      </c>
      <c r="E64" s="26" t="s">
        <v>131</v>
      </c>
      <c r="F64" s="27">
        <v>43832</v>
      </c>
      <c r="G64" s="26" t="s">
        <v>275</v>
      </c>
      <c r="H64" s="26" t="s">
        <v>133</v>
      </c>
      <c r="I64" s="26" t="s">
        <v>133</v>
      </c>
      <c r="J64" s="30" t="s">
        <v>276</v>
      </c>
      <c r="K64" s="26" t="s">
        <v>135</v>
      </c>
      <c r="L64" s="26" t="s">
        <v>136</v>
      </c>
      <c r="M64" s="26" t="s">
        <v>137</v>
      </c>
      <c r="N64" s="26" t="s">
        <v>138</v>
      </c>
      <c r="O64" s="26" t="s">
        <v>138</v>
      </c>
      <c r="Q64" s="30">
        <v>84</v>
      </c>
      <c r="R64" s="30">
        <v>9440</v>
      </c>
      <c r="S64" s="31" t="e">
        <f>#N/A</f>
        <v>#N/A</v>
      </c>
      <c r="T64" s="30">
        <v>2322</v>
      </c>
      <c r="AB64" s="33" t="e">
        <f>#N/A</f>
        <v>#N/A</v>
      </c>
      <c r="AC64" s="30">
        <v>1200</v>
      </c>
      <c r="AD64" s="30" t="e">
        <f>#N/A</f>
        <v>#N/A</v>
      </c>
      <c r="AE64" s="34">
        <v>0.26947368421052631</v>
      </c>
      <c r="AF64" s="35">
        <v>0.03</v>
      </c>
      <c r="AG64" s="30" t="e">
        <f>#N/A</f>
        <v>#N/A</v>
      </c>
      <c r="AH64" s="30" t="e">
        <f>#N/A</f>
        <v>#N/A</v>
      </c>
      <c r="AI64" s="30">
        <v>5977.6500000000005</v>
      </c>
      <c r="AJ64" s="30">
        <v>5693</v>
      </c>
      <c r="AK64" s="26" t="s">
        <v>139</v>
      </c>
      <c r="AL64" s="26">
        <v>2</v>
      </c>
      <c r="AM64" s="26" t="s">
        <v>255</v>
      </c>
      <c r="AU64" s="26" t="s">
        <v>141</v>
      </c>
      <c r="AV64" s="26" t="s">
        <v>143</v>
      </c>
      <c r="AW64" s="26" t="s">
        <v>260</v>
      </c>
      <c r="BA64" s="26" t="s">
        <v>220</v>
      </c>
      <c r="BB64" s="26" t="s">
        <v>145</v>
      </c>
      <c r="BC64" s="26" t="s">
        <v>146</v>
      </c>
      <c r="BD64" s="37">
        <v>43938</v>
      </c>
      <c r="BE64" s="30">
        <v>32769</v>
      </c>
      <c r="BF64" s="30">
        <v>24879</v>
      </c>
      <c r="BG64" s="37" t="s">
        <v>147</v>
      </c>
      <c r="BH64" s="37" t="s">
        <v>148</v>
      </c>
      <c r="BI64" s="37"/>
      <c r="BJ64" s="37"/>
      <c r="BK64" s="37"/>
      <c r="BL64" s="37"/>
      <c r="BM64" s="37"/>
      <c r="BN64" s="26"/>
      <c r="BO64" s="26"/>
      <c r="BP64" s="26"/>
      <c r="BQ64" s="38"/>
      <c r="BR64" s="26"/>
      <c r="BS64" s="26"/>
      <c r="BT64" s="26"/>
      <c r="BU64" s="26"/>
      <c r="BV64" s="39"/>
    </row>
    <row r="65" spans="1:74" s="52" customFormat="1" ht="15" hidden="1" customHeight="1">
      <c r="A65" s="40">
        <v>2020</v>
      </c>
      <c r="B65" s="40">
        <v>61</v>
      </c>
      <c r="C65" s="40" t="s">
        <v>129</v>
      </c>
      <c r="D65" s="40" t="s">
        <v>130</v>
      </c>
      <c r="E65" s="40" t="s">
        <v>131</v>
      </c>
      <c r="F65" s="41">
        <v>43832</v>
      </c>
      <c r="G65" s="40" t="s">
        <v>277</v>
      </c>
      <c r="H65" s="40" t="s">
        <v>133</v>
      </c>
      <c r="I65" s="40" t="s">
        <v>133</v>
      </c>
      <c r="J65" s="42" t="s">
        <v>278</v>
      </c>
      <c r="K65" s="40" t="s">
        <v>135</v>
      </c>
      <c r="L65" s="40" t="s">
        <v>136</v>
      </c>
      <c r="M65" s="40" t="s">
        <v>137</v>
      </c>
      <c r="N65" s="40" t="s">
        <v>138</v>
      </c>
      <c r="O65" s="40" t="s">
        <v>138</v>
      </c>
      <c r="P65" s="43"/>
      <c r="Q65" s="36">
        <v>87</v>
      </c>
      <c r="R65" s="36">
        <v>9560</v>
      </c>
      <c r="S65" s="44" t="e">
        <f>#N/A</f>
        <v>#N/A</v>
      </c>
      <c r="T65" s="36">
        <v>2013</v>
      </c>
      <c r="U65" s="36"/>
      <c r="V65" s="45"/>
      <c r="W65" s="36"/>
      <c r="X65" s="36"/>
      <c r="Y65" s="36"/>
      <c r="Z65" s="36"/>
      <c r="AA65" s="36"/>
      <c r="AB65" s="46" t="e">
        <f>#N/A</f>
        <v>#N/A</v>
      </c>
      <c r="AC65" s="36">
        <v>1200</v>
      </c>
      <c r="AD65" s="36" t="e">
        <f>#N/A</f>
        <v>#N/A</v>
      </c>
      <c r="AE65" s="47"/>
      <c r="AF65" s="48">
        <v>0.03</v>
      </c>
      <c r="AG65" s="30" t="e">
        <f>#N/A</f>
        <v>#N/A</v>
      </c>
      <c r="AH65" s="36" t="e">
        <f>#N/A</f>
        <v>#N/A</v>
      </c>
      <c r="AI65" s="36"/>
      <c r="AJ65" s="36"/>
      <c r="AK65" s="40" t="s">
        <v>154</v>
      </c>
      <c r="AL65" s="40">
        <v>2</v>
      </c>
      <c r="AM65" s="40" t="s">
        <v>255</v>
      </c>
      <c r="AN65" s="40" t="s">
        <v>155</v>
      </c>
      <c r="AO65" s="36">
        <v>11127.84</v>
      </c>
      <c r="AP65" s="36"/>
      <c r="AQ65" s="36"/>
      <c r="AR65" s="36"/>
      <c r="AS65" s="36"/>
      <c r="AT65" s="36">
        <v>11127.84</v>
      </c>
      <c r="AU65" s="40"/>
      <c r="AV65" s="40"/>
      <c r="AW65" s="40"/>
      <c r="AX65" s="40"/>
      <c r="AY65" s="40"/>
      <c r="AZ65" s="40"/>
      <c r="BA65" s="40" t="s">
        <v>220</v>
      </c>
      <c r="BB65" s="40" t="s">
        <v>145</v>
      </c>
      <c r="BC65" s="40"/>
      <c r="BD65" s="49">
        <v>43938</v>
      </c>
      <c r="BE65" s="36"/>
      <c r="BF65" s="36"/>
      <c r="BG65" s="49" t="s">
        <v>147</v>
      </c>
      <c r="BH65" s="49" t="s">
        <v>148</v>
      </c>
      <c r="BI65" s="49"/>
      <c r="BJ65" s="49"/>
      <c r="BK65" s="49"/>
      <c r="BL65" s="49"/>
      <c r="BM65" s="49"/>
      <c r="BN65" s="40"/>
      <c r="BO65" s="40"/>
      <c r="BP65" s="40"/>
      <c r="BQ65" s="50"/>
      <c r="BR65" s="40"/>
      <c r="BS65" s="40"/>
      <c r="BT65" s="40"/>
      <c r="BU65" s="40"/>
      <c r="BV65" s="51"/>
    </row>
    <row r="66" spans="1:74" s="52" customFormat="1" ht="15" hidden="1" customHeight="1">
      <c r="A66" s="40">
        <v>2020</v>
      </c>
      <c r="B66" s="40">
        <v>62</v>
      </c>
      <c r="C66" s="40" t="s">
        <v>129</v>
      </c>
      <c r="D66" s="40" t="s">
        <v>130</v>
      </c>
      <c r="E66" s="40" t="s">
        <v>131</v>
      </c>
      <c r="F66" s="41">
        <v>43832</v>
      </c>
      <c r="G66" s="40" t="s">
        <v>279</v>
      </c>
      <c r="H66" s="40" t="s">
        <v>133</v>
      </c>
      <c r="I66" s="40" t="s">
        <v>133</v>
      </c>
      <c r="J66" s="42" t="s">
        <v>280</v>
      </c>
      <c r="K66" s="40" t="s">
        <v>135</v>
      </c>
      <c r="L66" s="40" t="s">
        <v>136</v>
      </c>
      <c r="M66" s="40" t="s">
        <v>137</v>
      </c>
      <c r="N66" s="40" t="s">
        <v>138</v>
      </c>
      <c r="O66" s="40" t="s">
        <v>138</v>
      </c>
      <c r="P66" s="43"/>
      <c r="Q66" s="36">
        <v>80</v>
      </c>
      <c r="R66" s="36">
        <v>7330</v>
      </c>
      <c r="S66" s="44" t="e">
        <f>#N/A</f>
        <v>#N/A</v>
      </c>
      <c r="T66" s="36">
        <v>1697</v>
      </c>
      <c r="U66" s="36"/>
      <c r="V66" s="45"/>
      <c r="W66" s="36"/>
      <c r="X66" s="36"/>
      <c r="Y66" s="36"/>
      <c r="Z66" s="36"/>
      <c r="AA66" s="36"/>
      <c r="AB66" s="46" t="e">
        <f>#N/A</f>
        <v>#N/A</v>
      </c>
      <c r="AC66" s="36">
        <v>1200</v>
      </c>
      <c r="AD66" s="36" t="e">
        <f>#N/A</f>
        <v>#N/A</v>
      </c>
      <c r="AE66" s="34"/>
      <c r="AF66" s="48"/>
      <c r="AG66" s="30" t="e">
        <f>#N/A</f>
        <v>#N/A</v>
      </c>
      <c r="AH66" s="36" t="e">
        <f>#N/A</f>
        <v>#N/A</v>
      </c>
      <c r="AI66" s="36"/>
      <c r="AJ66" s="36"/>
      <c r="AK66" s="40" t="s">
        <v>154</v>
      </c>
      <c r="AL66" s="40">
        <v>2</v>
      </c>
      <c r="AM66" s="40" t="s">
        <v>255</v>
      </c>
      <c r="AN66" s="40" t="s">
        <v>155</v>
      </c>
      <c r="AO66" s="36">
        <v>8796</v>
      </c>
      <c r="AP66" s="36"/>
      <c r="AQ66" s="36"/>
      <c r="AR66" s="36"/>
      <c r="AS66" s="36"/>
      <c r="AT66" s="36">
        <v>8796</v>
      </c>
      <c r="AU66" s="40"/>
      <c r="AV66" s="40"/>
      <c r="AW66" s="40"/>
      <c r="AX66" s="40"/>
      <c r="AY66" s="40"/>
      <c r="AZ66" s="40"/>
      <c r="BA66" s="40" t="s">
        <v>220</v>
      </c>
      <c r="BB66" s="40" t="s">
        <v>145</v>
      </c>
      <c r="BC66" s="40"/>
      <c r="BD66" s="49">
        <v>43938</v>
      </c>
      <c r="BE66" s="36"/>
      <c r="BF66" s="36"/>
      <c r="BG66" s="49" t="s">
        <v>147</v>
      </c>
      <c r="BH66" s="49" t="s">
        <v>148</v>
      </c>
      <c r="BI66" s="49"/>
      <c r="BJ66" s="49"/>
      <c r="BK66" s="49"/>
      <c r="BL66" s="49"/>
      <c r="BM66" s="49"/>
      <c r="BN66" s="40"/>
      <c r="BO66" s="40"/>
      <c r="BP66" s="40"/>
      <c r="BQ66" s="50"/>
      <c r="BR66" s="40"/>
      <c r="BS66" s="40"/>
      <c r="BT66" s="40"/>
      <c r="BU66" s="40"/>
      <c r="BV66" s="51"/>
    </row>
    <row r="67" spans="1:74" s="52" customFormat="1" ht="15" hidden="1" customHeight="1">
      <c r="A67" s="40">
        <v>2020</v>
      </c>
      <c r="B67" s="40">
        <v>63</v>
      </c>
      <c r="C67" s="40" t="s">
        <v>129</v>
      </c>
      <c r="D67" s="40" t="s">
        <v>130</v>
      </c>
      <c r="E67" s="40" t="s">
        <v>131</v>
      </c>
      <c r="F67" s="41">
        <v>43832</v>
      </c>
      <c r="G67" s="40" t="s">
        <v>281</v>
      </c>
      <c r="H67" s="40" t="s">
        <v>133</v>
      </c>
      <c r="I67" s="40" t="s">
        <v>133</v>
      </c>
      <c r="J67" s="42" t="s">
        <v>282</v>
      </c>
      <c r="K67" s="40" t="s">
        <v>135</v>
      </c>
      <c r="L67" s="40" t="s">
        <v>136</v>
      </c>
      <c r="M67" s="40" t="s">
        <v>137</v>
      </c>
      <c r="N67" s="40" t="s">
        <v>138</v>
      </c>
      <c r="O67" s="40" t="s">
        <v>138</v>
      </c>
      <c r="P67" s="43"/>
      <c r="Q67" s="36">
        <v>81</v>
      </c>
      <c r="R67" s="36">
        <v>5800</v>
      </c>
      <c r="S67" s="44" t="e">
        <f>#N/A</f>
        <v>#N/A</v>
      </c>
      <c r="T67" s="36">
        <v>1370</v>
      </c>
      <c r="U67" s="36"/>
      <c r="V67" s="45"/>
      <c r="W67" s="36"/>
      <c r="X67" s="36"/>
      <c r="Y67" s="36"/>
      <c r="Z67" s="36"/>
      <c r="AA67" s="36"/>
      <c r="AB67" s="46" t="e">
        <f>#N/A</f>
        <v>#N/A</v>
      </c>
      <c r="AC67" s="36">
        <v>1200</v>
      </c>
      <c r="AD67" s="36" t="e">
        <f>#N/A</f>
        <v>#N/A</v>
      </c>
      <c r="AE67" s="47"/>
      <c r="AF67" s="48"/>
      <c r="AG67" s="30" t="e">
        <f>#N/A</f>
        <v>#N/A</v>
      </c>
      <c r="AH67" s="36" t="e">
        <f>#N/A</f>
        <v>#N/A</v>
      </c>
      <c r="AI67" s="36"/>
      <c r="AJ67" s="36"/>
      <c r="AK67" s="40" t="s">
        <v>154</v>
      </c>
      <c r="AL67" s="40">
        <v>2</v>
      </c>
      <c r="AM67" s="40" t="s">
        <v>255</v>
      </c>
      <c r="AN67" s="40" t="s">
        <v>155</v>
      </c>
      <c r="AO67" s="36">
        <v>6960</v>
      </c>
      <c r="AP67" s="36"/>
      <c r="AQ67" s="36"/>
      <c r="AR67" s="36"/>
      <c r="AS67" s="36"/>
      <c r="AT67" s="36">
        <v>6960</v>
      </c>
      <c r="AU67" s="40"/>
      <c r="AV67" s="40"/>
      <c r="AW67" s="40"/>
      <c r="AX67" s="40"/>
      <c r="AY67" s="40"/>
      <c r="AZ67" s="40"/>
      <c r="BA67" s="40" t="s">
        <v>220</v>
      </c>
      <c r="BB67" s="40" t="s">
        <v>145</v>
      </c>
      <c r="BC67" s="40"/>
      <c r="BD67" s="49">
        <v>43938</v>
      </c>
      <c r="BE67" s="36"/>
      <c r="BF67" s="36"/>
      <c r="BG67" s="49" t="s">
        <v>147</v>
      </c>
      <c r="BH67" s="49" t="s">
        <v>148</v>
      </c>
      <c r="BI67" s="49"/>
      <c r="BJ67" s="49"/>
      <c r="BK67" s="49"/>
      <c r="BL67" s="49"/>
      <c r="BM67" s="49"/>
      <c r="BN67" s="40"/>
      <c r="BO67" s="40"/>
      <c r="BP67" s="40"/>
      <c r="BQ67" s="50"/>
      <c r="BR67" s="40"/>
      <c r="BS67" s="40"/>
      <c r="BT67" s="40"/>
      <c r="BU67" s="40"/>
      <c r="BV67" s="51"/>
    </row>
    <row r="68" spans="1:74" s="52" customFormat="1" ht="15" hidden="1" customHeight="1">
      <c r="A68" s="40">
        <v>2020</v>
      </c>
      <c r="B68" s="40">
        <v>64</v>
      </c>
      <c r="C68" s="40" t="s">
        <v>129</v>
      </c>
      <c r="D68" s="40" t="s">
        <v>130</v>
      </c>
      <c r="E68" s="40" t="s">
        <v>131</v>
      </c>
      <c r="F68" s="41">
        <v>43832</v>
      </c>
      <c r="G68" s="40" t="s">
        <v>283</v>
      </c>
      <c r="H68" s="40" t="s">
        <v>133</v>
      </c>
      <c r="I68" s="40" t="s">
        <v>133</v>
      </c>
      <c r="J68" s="42" t="s">
        <v>284</v>
      </c>
      <c r="K68" s="40" t="s">
        <v>135</v>
      </c>
      <c r="L68" s="40" t="s">
        <v>136</v>
      </c>
      <c r="M68" s="40" t="s">
        <v>137</v>
      </c>
      <c r="N68" s="40" t="s">
        <v>138</v>
      </c>
      <c r="O68" s="40" t="s">
        <v>138</v>
      </c>
      <c r="P68" s="43"/>
      <c r="Q68" s="36">
        <v>85</v>
      </c>
      <c r="R68" s="36">
        <v>10630</v>
      </c>
      <c r="S68" s="44" t="e">
        <f>#N/A</f>
        <v>#N/A</v>
      </c>
      <c r="T68" s="36">
        <v>2602</v>
      </c>
      <c r="U68" s="36"/>
      <c r="V68" s="45"/>
      <c r="W68" s="36"/>
      <c r="X68" s="36"/>
      <c r="Y68" s="36"/>
      <c r="Z68" s="36"/>
      <c r="AA68" s="36"/>
      <c r="AB68" s="46" t="e">
        <f>#N/A</f>
        <v>#N/A</v>
      </c>
      <c r="AC68" s="36">
        <v>1200</v>
      </c>
      <c r="AD68" s="36" t="e">
        <f>#N/A</f>
        <v>#N/A</v>
      </c>
      <c r="AE68" s="47"/>
      <c r="AF68" s="48">
        <v>0.03</v>
      </c>
      <c r="AG68" s="30" t="e">
        <f>#N/A</f>
        <v>#N/A</v>
      </c>
      <c r="AH68" s="36" t="e">
        <f>#N/A</f>
        <v>#N/A</v>
      </c>
      <c r="AI68" s="36"/>
      <c r="AJ68" s="36"/>
      <c r="AK68" s="40" t="s">
        <v>154</v>
      </c>
      <c r="AL68" s="40">
        <v>2</v>
      </c>
      <c r="AM68" s="40" t="s">
        <v>255</v>
      </c>
      <c r="AN68" s="40" t="s">
        <v>155</v>
      </c>
      <c r="AO68" s="36">
        <v>12373.32</v>
      </c>
      <c r="AP68" s="36"/>
      <c r="AQ68" s="36"/>
      <c r="AR68" s="36"/>
      <c r="AS68" s="36"/>
      <c r="AT68" s="36">
        <v>12373.32</v>
      </c>
      <c r="AU68" s="40"/>
      <c r="AV68" s="40"/>
      <c r="AW68" s="40"/>
      <c r="AX68" s="40"/>
      <c r="AY68" s="40"/>
      <c r="AZ68" s="40"/>
      <c r="BA68" s="40" t="s">
        <v>220</v>
      </c>
      <c r="BB68" s="40" t="s">
        <v>145</v>
      </c>
      <c r="BC68" s="40"/>
      <c r="BD68" s="49">
        <v>43938</v>
      </c>
      <c r="BE68" s="36"/>
      <c r="BF68" s="36"/>
      <c r="BG68" s="49" t="s">
        <v>147</v>
      </c>
      <c r="BH68" s="49" t="s">
        <v>148</v>
      </c>
      <c r="BI68" s="49"/>
      <c r="BJ68" s="49"/>
      <c r="BK68" s="49"/>
      <c r="BL68" s="49"/>
      <c r="BM68" s="49"/>
      <c r="BN68" s="40"/>
      <c r="BO68" s="40"/>
      <c r="BP68" s="40"/>
      <c r="BQ68" s="50"/>
      <c r="BR68" s="40"/>
      <c r="BS68" s="40"/>
      <c r="BT68" s="40"/>
      <c r="BU68" s="40"/>
      <c r="BV68" s="51"/>
    </row>
    <row r="69" spans="1:74" ht="15" hidden="1" customHeight="1">
      <c r="A69" s="26">
        <v>2020</v>
      </c>
      <c r="B69" s="26">
        <v>65</v>
      </c>
      <c r="C69" s="26" t="s">
        <v>129</v>
      </c>
      <c r="D69" s="26" t="s">
        <v>130</v>
      </c>
      <c r="E69" s="26" t="s">
        <v>131</v>
      </c>
      <c r="F69" s="27">
        <v>43832</v>
      </c>
      <c r="G69" s="26" t="s">
        <v>285</v>
      </c>
      <c r="H69" s="26" t="s">
        <v>133</v>
      </c>
      <c r="I69" s="26" t="s">
        <v>133</v>
      </c>
      <c r="J69" s="28" t="s">
        <v>286</v>
      </c>
      <c r="K69" s="26" t="s">
        <v>135</v>
      </c>
      <c r="L69" s="26" t="s">
        <v>136</v>
      </c>
      <c r="M69" s="26" t="s">
        <v>137</v>
      </c>
      <c r="N69" s="26" t="s">
        <v>138</v>
      </c>
      <c r="O69" s="26" t="s">
        <v>138</v>
      </c>
      <c r="Q69" s="30">
        <v>81</v>
      </c>
      <c r="R69" s="30">
        <v>6720</v>
      </c>
      <c r="S69" s="31" t="e">
        <f>#N/A</f>
        <v>#N/A</v>
      </c>
      <c r="T69" s="30">
        <v>1642</v>
      </c>
      <c r="AB69" s="33" t="e">
        <f>#N/A</f>
        <v>#N/A</v>
      </c>
      <c r="AC69" s="30">
        <v>1200</v>
      </c>
      <c r="AD69" s="30" t="e">
        <f>#N/A</f>
        <v>#N/A</v>
      </c>
      <c r="AE69" s="34">
        <v>0.51571428571428568</v>
      </c>
      <c r="AG69" s="30" t="e">
        <f>#N/A</f>
        <v>#N/A</v>
      </c>
      <c r="AH69" s="30" t="e">
        <f>#N/A</f>
        <v>#N/A</v>
      </c>
      <c r="AI69" s="30">
        <v>4280.8500000000004</v>
      </c>
      <c r="AJ69" s="30">
        <v>4077</v>
      </c>
      <c r="AK69" s="26" t="s">
        <v>139</v>
      </c>
      <c r="AL69" s="26">
        <v>2</v>
      </c>
      <c r="AM69" s="26" t="s">
        <v>255</v>
      </c>
      <c r="AU69" s="26" t="s">
        <v>141</v>
      </c>
      <c r="AV69" s="26" t="s">
        <v>143</v>
      </c>
      <c r="AW69" s="26" t="s">
        <v>260</v>
      </c>
      <c r="BA69" s="26" t="s">
        <v>220</v>
      </c>
      <c r="BB69" s="26" t="s">
        <v>145</v>
      </c>
      <c r="BC69" s="26" t="s">
        <v>146</v>
      </c>
      <c r="BD69" s="37">
        <v>43938</v>
      </c>
      <c r="BE69" s="30">
        <v>32769</v>
      </c>
      <c r="BF69" s="30">
        <v>24879</v>
      </c>
      <c r="BG69" s="37" t="s">
        <v>147</v>
      </c>
      <c r="BH69" s="37" t="s">
        <v>148</v>
      </c>
      <c r="BI69" s="37"/>
      <c r="BJ69" s="37"/>
      <c r="BK69" s="37"/>
      <c r="BL69" s="37"/>
      <c r="BM69" s="37"/>
      <c r="BN69" s="26"/>
      <c r="BO69" s="26"/>
      <c r="BP69" s="26"/>
      <c r="BQ69" s="38"/>
      <c r="BR69" s="26"/>
      <c r="BS69" s="26"/>
      <c r="BT69" s="26"/>
      <c r="BU69" s="26"/>
      <c r="BV69" s="39"/>
    </row>
    <row r="70" spans="1:74" s="52" customFormat="1" ht="15" hidden="1" customHeight="1">
      <c r="A70" s="40">
        <v>2020</v>
      </c>
      <c r="B70" s="40">
        <v>66</v>
      </c>
      <c r="C70" s="40" t="s">
        <v>129</v>
      </c>
      <c r="D70" s="40" t="s">
        <v>130</v>
      </c>
      <c r="E70" s="40" t="s">
        <v>131</v>
      </c>
      <c r="F70" s="41">
        <v>43832</v>
      </c>
      <c r="G70" s="40" t="s">
        <v>287</v>
      </c>
      <c r="H70" s="40" t="s">
        <v>133</v>
      </c>
      <c r="I70" s="40" t="s">
        <v>133</v>
      </c>
      <c r="J70" s="42" t="s">
        <v>288</v>
      </c>
      <c r="K70" s="40" t="s">
        <v>135</v>
      </c>
      <c r="L70" s="40" t="s">
        <v>136</v>
      </c>
      <c r="M70" s="40" t="s">
        <v>137</v>
      </c>
      <c r="N70" s="40" t="s">
        <v>138</v>
      </c>
      <c r="O70" s="40" t="s">
        <v>138</v>
      </c>
      <c r="P70" s="43"/>
      <c r="Q70" s="36">
        <v>83</v>
      </c>
      <c r="R70" s="36">
        <v>8440</v>
      </c>
      <c r="S70" s="44" t="e">
        <f>#N/A</f>
        <v>#N/A</v>
      </c>
      <c r="T70" s="36">
        <v>2301</v>
      </c>
      <c r="U70" s="36"/>
      <c r="V70" s="45"/>
      <c r="W70" s="36"/>
      <c r="X70" s="36"/>
      <c r="Y70" s="36"/>
      <c r="Z70" s="36"/>
      <c r="AA70" s="36"/>
      <c r="AB70" s="46" t="e">
        <f>#N/A</f>
        <v>#N/A</v>
      </c>
      <c r="AC70" s="36">
        <v>1200</v>
      </c>
      <c r="AD70" s="36" t="e">
        <f>#N/A</f>
        <v>#N/A</v>
      </c>
      <c r="AE70" s="34"/>
      <c r="AF70" s="48"/>
      <c r="AG70" s="30" t="e">
        <f>#N/A</f>
        <v>#N/A</v>
      </c>
      <c r="AH70" s="36" t="e">
        <f>#N/A</f>
        <v>#N/A</v>
      </c>
      <c r="AI70" s="36"/>
      <c r="AJ70" s="36"/>
      <c r="AK70" s="40" t="s">
        <v>154</v>
      </c>
      <c r="AL70" s="40">
        <v>2</v>
      </c>
      <c r="AM70" s="40" t="s">
        <v>255</v>
      </c>
      <c r="AN70" s="40" t="s">
        <v>155</v>
      </c>
      <c r="AO70" s="36">
        <v>10128</v>
      </c>
      <c r="AP70" s="36"/>
      <c r="AQ70" s="36"/>
      <c r="AR70" s="36"/>
      <c r="AS70" s="36"/>
      <c r="AT70" s="36">
        <v>10128</v>
      </c>
      <c r="AU70" s="40"/>
      <c r="AV70" s="40"/>
      <c r="AW70" s="40"/>
      <c r="AX70" s="40"/>
      <c r="AY70" s="40"/>
      <c r="AZ70" s="40"/>
      <c r="BA70" s="40" t="s">
        <v>220</v>
      </c>
      <c r="BB70" s="40" t="s">
        <v>145</v>
      </c>
      <c r="BC70" s="40"/>
      <c r="BD70" s="49">
        <v>43938</v>
      </c>
      <c r="BE70" s="36"/>
      <c r="BF70" s="36"/>
      <c r="BG70" s="49" t="s">
        <v>147</v>
      </c>
      <c r="BH70" s="49" t="s">
        <v>148</v>
      </c>
      <c r="BI70" s="49"/>
      <c r="BJ70" s="49"/>
      <c r="BK70" s="49"/>
      <c r="BL70" s="49"/>
      <c r="BM70" s="49"/>
      <c r="BN70" s="40"/>
      <c r="BO70" s="40"/>
      <c r="BP70" s="40"/>
      <c r="BQ70" s="50"/>
      <c r="BR70" s="40"/>
      <c r="BS70" s="40"/>
      <c r="BT70" s="40"/>
      <c r="BU70" s="40"/>
      <c r="BV70" s="51"/>
    </row>
    <row r="71" spans="1:74" s="52" customFormat="1" ht="15" hidden="1" customHeight="1">
      <c r="A71" s="40">
        <v>2020</v>
      </c>
      <c r="B71" s="40">
        <v>67</v>
      </c>
      <c r="C71" s="40" t="s">
        <v>129</v>
      </c>
      <c r="D71" s="40" t="s">
        <v>130</v>
      </c>
      <c r="E71" s="40" t="s">
        <v>131</v>
      </c>
      <c r="F71" s="41">
        <v>43832</v>
      </c>
      <c r="G71" s="40" t="s">
        <v>289</v>
      </c>
      <c r="H71" s="40" t="s">
        <v>133</v>
      </c>
      <c r="I71" s="40" t="s">
        <v>133</v>
      </c>
      <c r="J71" s="42" t="s">
        <v>290</v>
      </c>
      <c r="K71" s="40" t="s">
        <v>135</v>
      </c>
      <c r="L71" s="40" t="s">
        <v>136</v>
      </c>
      <c r="M71" s="40" t="s">
        <v>137</v>
      </c>
      <c r="N71" s="40" t="s">
        <v>138</v>
      </c>
      <c r="O71" s="40" t="s">
        <v>138</v>
      </c>
      <c r="P71" s="43"/>
      <c r="Q71" s="36">
        <v>84</v>
      </c>
      <c r="R71" s="36">
        <v>9800</v>
      </c>
      <c r="S71" s="44" t="e">
        <f>#N/A</f>
        <v>#N/A</v>
      </c>
      <c r="T71" s="36">
        <v>0</v>
      </c>
      <c r="U71" s="36"/>
      <c r="V71" s="45"/>
      <c r="W71" s="36"/>
      <c r="X71" s="36"/>
      <c r="Y71" s="36"/>
      <c r="Z71" s="36"/>
      <c r="AA71" s="36"/>
      <c r="AB71" s="46" t="e">
        <f>#N/A</f>
        <v>#N/A</v>
      </c>
      <c r="AC71" s="36">
        <v>1200</v>
      </c>
      <c r="AD71" s="36">
        <v>0</v>
      </c>
      <c r="AE71" s="47"/>
      <c r="AF71" s="48"/>
      <c r="AG71" s="30" t="e">
        <f>#N/A</f>
        <v>#N/A</v>
      </c>
      <c r="AH71" s="36" t="e">
        <f>#N/A</f>
        <v>#N/A</v>
      </c>
      <c r="AI71" s="36"/>
      <c r="AJ71" s="36"/>
      <c r="AK71" s="40"/>
      <c r="AL71" s="40"/>
      <c r="AM71" s="40"/>
      <c r="AN71" s="40"/>
      <c r="AO71" s="36"/>
      <c r="AP71" s="36"/>
      <c r="AQ71" s="36"/>
      <c r="AR71" s="36"/>
      <c r="AS71" s="36"/>
      <c r="AT71" s="36"/>
      <c r="AU71" s="40"/>
      <c r="AV71" s="40"/>
      <c r="AW71" s="40"/>
      <c r="AX71" s="40"/>
      <c r="AY71" s="40"/>
      <c r="AZ71" s="40"/>
      <c r="BA71" s="40" t="s">
        <v>291</v>
      </c>
      <c r="BB71" s="40" t="s">
        <v>145</v>
      </c>
      <c r="BC71" s="40"/>
      <c r="BD71" s="49">
        <v>43938</v>
      </c>
      <c r="BE71" s="36"/>
      <c r="BF71" s="36"/>
      <c r="BG71" s="49" t="s">
        <v>147</v>
      </c>
      <c r="BH71" s="49" t="s">
        <v>148</v>
      </c>
      <c r="BI71" s="49"/>
      <c r="BJ71" s="49"/>
      <c r="BK71" s="49"/>
      <c r="BL71" s="49"/>
      <c r="BM71" s="49"/>
      <c r="BN71" s="40"/>
      <c r="BO71" s="40"/>
      <c r="BP71" s="40"/>
      <c r="BQ71" s="50"/>
      <c r="BR71" s="40"/>
      <c r="BS71" s="40"/>
      <c r="BT71" s="40"/>
      <c r="BU71" s="40"/>
      <c r="BV71" s="51"/>
    </row>
    <row r="72" spans="1:74" s="52" customFormat="1" ht="15" hidden="1" customHeight="1">
      <c r="A72" s="40">
        <v>2020</v>
      </c>
      <c r="B72" s="40">
        <v>68</v>
      </c>
      <c r="C72" s="40" t="s">
        <v>129</v>
      </c>
      <c r="D72" s="40" t="s">
        <v>130</v>
      </c>
      <c r="E72" s="40" t="s">
        <v>131</v>
      </c>
      <c r="F72" s="41">
        <v>43832</v>
      </c>
      <c r="G72" s="40" t="s">
        <v>292</v>
      </c>
      <c r="H72" s="40" t="s">
        <v>133</v>
      </c>
      <c r="I72" s="40" t="s">
        <v>133</v>
      </c>
      <c r="J72" s="36" t="s">
        <v>293</v>
      </c>
      <c r="K72" s="40" t="s">
        <v>135</v>
      </c>
      <c r="L72" s="40" t="s">
        <v>136</v>
      </c>
      <c r="M72" s="40" t="s">
        <v>137</v>
      </c>
      <c r="N72" s="40" t="s">
        <v>138</v>
      </c>
      <c r="O72" s="40" t="s">
        <v>138</v>
      </c>
      <c r="P72" s="43"/>
      <c r="Q72" s="36">
        <v>90</v>
      </c>
      <c r="R72" s="36">
        <v>10200</v>
      </c>
      <c r="S72" s="44" t="e">
        <f>#N/A</f>
        <v>#N/A</v>
      </c>
      <c r="T72" s="36">
        <v>1932</v>
      </c>
      <c r="U72" s="36"/>
      <c r="V72" s="45"/>
      <c r="W72" s="36"/>
      <c r="X72" s="36"/>
      <c r="Y72" s="36"/>
      <c r="Z72" s="36"/>
      <c r="AA72" s="36"/>
      <c r="AB72" s="46" t="e">
        <f>#N/A</f>
        <v>#N/A</v>
      </c>
      <c r="AC72" s="36">
        <v>1200</v>
      </c>
      <c r="AD72" s="36" t="e">
        <f>#N/A</f>
        <v>#N/A</v>
      </c>
      <c r="AE72" s="47"/>
      <c r="AF72" s="48"/>
      <c r="AG72" s="30" t="e">
        <f>#N/A</f>
        <v>#N/A</v>
      </c>
      <c r="AH72" s="36" t="e">
        <f>#N/A</f>
        <v>#N/A</v>
      </c>
      <c r="AI72" s="36"/>
      <c r="AJ72" s="36"/>
      <c r="AK72" s="40" t="s">
        <v>139</v>
      </c>
      <c r="AL72" s="40">
        <v>2</v>
      </c>
      <c r="AM72" s="40" t="s">
        <v>255</v>
      </c>
      <c r="AN72" s="40" t="s">
        <v>151</v>
      </c>
      <c r="AO72" s="36"/>
      <c r="AP72" s="36"/>
      <c r="AQ72" s="36"/>
      <c r="AR72" s="36">
        <v>12240</v>
      </c>
      <c r="AS72" s="36"/>
      <c r="AT72" s="36">
        <f>+AR72</f>
        <v>12240</v>
      </c>
      <c r="AU72" s="40" t="s">
        <v>141</v>
      </c>
      <c r="AV72" s="40" t="s">
        <v>143</v>
      </c>
      <c r="AW72" s="40" t="s">
        <v>260</v>
      </c>
      <c r="AX72" s="40"/>
      <c r="AY72" s="40"/>
      <c r="AZ72" s="40"/>
      <c r="BA72" s="40" t="s">
        <v>220</v>
      </c>
      <c r="BB72" s="40" t="s">
        <v>145</v>
      </c>
      <c r="BC72" s="40"/>
      <c r="BD72" s="49">
        <v>43938</v>
      </c>
      <c r="BE72" s="36"/>
      <c r="BF72" s="36"/>
      <c r="BG72" s="49" t="s">
        <v>147</v>
      </c>
      <c r="BH72" s="49" t="s">
        <v>148</v>
      </c>
      <c r="BI72" s="49"/>
      <c r="BJ72" s="49"/>
      <c r="BK72" s="49"/>
      <c r="BL72" s="49"/>
      <c r="BM72" s="49"/>
      <c r="BN72" s="40"/>
      <c r="BO72" s="40"/>
      <c r="BP72" s="40"/>
      <c r="BQ72" s="50"/>
      <c r="BR72" s="40"/>
      <c r="BS72" s="40"/>
      <c r="BT72" s="40"/>
      <c r="BU72" s="40"/>
      <c r="BV72" s="51"/>
    </row>
    <row r="73" spans="1:74" s="52" customFormat="1" ht="15" hidden="1" customHeight="1">
      <c r="A73" s="40">
        <v>2020</v>
      </c>
      <c r="B73" s="40">
        <v>69</v>
      </c>
      <c r="C73" s="40" t="s">
        <v>129</v>
      </c>
      <c r="D73" s="40" t="s">
        <v>130</v>
      </c>
      <c r="E73" s="40" t="s">
        <v>131</v>
      </c>
      <c r="F73" s="41">
        <v>43832</v>
      </c>
      <c r="G73" s="40" t="s">
        <v>294</v>
      </c>
      <c r="H73" s="40" t="s">
        <v>133</v>
      </c>
      <c r="I73" s="40" t="s">
        <v>133</v>
      </c>
      <c r="J73" s="42" t="s">
        <v>295</v>
      </c>
      <c r="K73" s="40" t="s">
        <v>135</v>
      </c>
      <c r="L73" s="40" t="s">
        <v>136</v>
      </c>
      <c r="M73" s="40" t="s">
        <v>137</v>
      </c>
      <c r="N73" s="40" t="s">
        <v>138</v>
      </c>
      <c r="O73" s="40" t="s">
        <v>138</v>
      </c>
      <c r="P73" s="43"/>
      <c r="Q73" s="36">
        <v>85</v>
      </c>
      <c r="R73" s="36">
        <v>9270</v>
      </c>
      <c r="S73" s="44" t="e">
        <f>#N/A</f>
        <v>#N/A</v>
      </c>
      <c r="T73" s="36">
        <v>2177</v>
      </c>
      <c r="U73" s="36"/>
      <c r="V73" s="45"/>
      <c r="W73" s="36"/>
      <c r="X73" s="36"/>
      <c r="Y73" s="36"/>
      <c r="Z73" s="36"/>
      <c r="AA73" s="36"/>
      <c r="AB73" s="46" t="e">
        <f>#N/A</f>
        <v>#N/A</v>
      </c>
      <c r="AC73" s="36">
        <v>1200</v>
      </c>
      <c r="AD73" s="36" t="e">
        <f>#N/A</f>
        <v>#N/A</v>
      </c>
      <c r="AE73" s="47"/>
      <c r="AF73" s="48"/>
      <c r="AG73" s="30" t="e">
        <f>#N/A</f>
        <v>#N/A</v>
      </c>
      <c r="AH73" s="36" t="e">
        <f>#N/A</f>
        <v>#N/A</v>
      </c>
      <c r="AI73" s="36"/>
      <c r="AJ73" s="36"/>
      <c r="AK73" s="40" t="s">
        <v>154</v>
      </c>
      <c r="AL73" s="40">
        <v>2</v>
      </c>
      <c r="AM73" s="40" t="s">
        <v>255</v>
      </c>
      <c r="AN73" s="40" t="s">
        <v>155</v>
      </c>
      <c r="AO73" s="36">
        <v>11124</v>
      </c>
      <c r="AP73" s="36"/>
      <c r="AQ73" s="36"/>
      <c r="AR73" s="36"/>
      <c r="AS73" s="36"/>
      <c r="AT73" s="36">
        <v>11124</v>
      </c>
      <c r="AU73" s="40"/>
      <c r="AV73" s="40"/>
      <c r="AW73" s="40"/>
      <c r="AX73" s="40"/>
      <c r="AY73" s="40"/>
      <c r="AZ73" s="40"/>
      <c r="BA73" s="40" t="s">
        <v>220</v>
      </c>
      <c r="BB73" s="40" t="s">
        <v>145</v>
      </c>
      <c r="BC73" s="40"/>
      <c r="BD73" s="49">
        <v>43938</v>
      </c>
      <c r="BE73" s="36"/>
      <c r="BF73" s="36"/>
      <c r="BG73" s="49" t="s">
        <v>147</v>
      </c>
      <c r="BH73" s="49" t="s">
        <v>148</v>
      </c>
      <c r="BI73" s="49"/>
      <c r="BJ73" s="49"/>
      <c r="BK73" s="49"/>
      <c r="BL73" s="49"/>
      <c r="BM73" s="49"/>
      <c r="BN73" s="40"/>
      <c r="BO73" s="40"/>
      <c r="BP73" s="40"/>
      <c r="BQ73" s="50"/>
      <c r="BR73" s="40"/>
      <c r="BS73" s="40"/>
      <c r="BT73" s="40"/>
      <c r="BU73" s="40"/>
      <c r="BV73" s="51"/>
    </row>
    <row r="74" spans="1:74" ht="15" hidden="1" customHeight="1">
      <c r="A74" s="26">
        <v>2020</v>
      </c>
      <c r="B74" s="26">
        <v>70</v>
      </c>
      <c r="C74" s="26" t="s">
        <v>129</v>
      </c>
      <c r="D74" s="26" t="s">
        <v>130</v>
      </c>
      <c r="E74" s="26" t="s">
        <v>131</v>
      </c>
      <c r="F74" s="27">
        <v>43832</v>
      </c>
      <c r="G74" s="26" t="s">
        <v>296</v>
      </c>
      <c r="H74" s="26" t="s">
        <v>133</v>
      </c>
      <c r="I74" s="26" t="s">
        <v>133</v>
      </c>
      <c r="J74" s="28" t="s">
        <v>297</v>
      </c>
      <c r="K74" s="26" t="s">
        <v>135</v>
      </c>
      <c r="L74" s="26" t="s">
        <v>136</v>
      </c>
      <c r="M74" s="26" t="s">
        <v>137</v>
      </c>
      <c r="N74" s="26" t="s">
        <v>138</v>
      </c>
      <c r="O74" s="26" t="s">
        <v>138</v>
      </c>
      <c r="Q74" s="30">
        <v>83</v>
      </c>
      <c r="R74" s="30">
        <v>8700</v>
      </c>
      <c r="S74" s="31" t="e">
        <f>#N/A</f>
        <v>#N/A</v>
      </c>
      <c r="T74" s="30">
        <v>2448</v>
      </c>
      <c r="AB74" s="33" t="e">
        <f>#N/A</f>
        <v>#N/A</v>
      </c>
      <c r="AC74" s="30">
        <v>1200</v>
      </c>
      <c r="AD74" s="30" t="e">
        <f>#N/A</f>
        <v>#N/A</v>
      </c>
      <c r="AE74" s="34">
        <v>0.78</v>
      </c>
      <c r="AG74" s="30" t="e">
        <f>#N/A</f>
        <v>#N/A</v>
      </c>
      <c r="AH74" s="30" t="e">
        <f>#N/A</f>
        <v>#N/A</v>
      </c>
      <c r="AI74" s="30">
        <v>5659.5</v>
      </c>
      <c r="AJ74" s="30">
        <v>5390</v>
      </c>
      <c r="AK74" s="26" t="s">
        <v>139</v>
      </c>
      <c r="AL74" s="26">
        <v>2</v>
      </c>
      <c r="AM74" s="26" t="s">
        <v>255</v>
      </c>
      <c r="AU74" s="26" t="s">
        <v>141</v>
      </c>
      <c r="AV74" s="26" t="s">
        <v>143</v>
      </c>
      <c r="AW74" s="26" t="s">
        <v>260</v>
      </c>
      <c r="BA74" s="26" t="s">
        <v>220</v>
      </c>
      <c r="BB74" s="26" t="s">
        <v>145</v>
      </c>
      <c r="BC74" s="26" t="s">
        <v>146</v>
      </c>
      <c r="BD74" s="37">
        <v>43938</v>
      </c>
      <c r="BE74" s="30">
        <v>32769</v>
      </c>
      <c r="BF74" s="30">
        <v>24879</v>
      </c>
      <c r="BG74" s="37" t="s">
        <v>147</v>
      </c>
      <c r="BH74" s="37" t="s">
        <v>148</v>
      </c>
      <c r="BI74" s="37"/>
      <c r="BJ74" s="37"/>
      <c r="BK74" s="37"/>
      <c r="BL74" s="37"/>
      <c r="BM74" s="37"/>
      <c r="BN74" s="26"/>
      <c r="BO74" s="26"/>
      <c r="BP74" s="26"/>
      <c r="BQ74" s="38"/>
      <c r="BR74" s="26"/>
      <c r="BS74" s="26"/>
      <c r="BT74" s="26"/>
      <c r="BU74" s="26"/>
      <c r="BV74" s="39"/>
    </row>
    <row r="75" spans="1:74" s="52" customFormat="1" ht="15" hidden="1" customHeight="1">
      <c r="A75" s="40">
        <v>2020</v>
      </c>
      <c r="B75" s="40">
        <v>71</v>
      </c>
      <c r="C75" s="40" t="s">
        <v>129</v>
      </c>
      <c r="D75" s="40" t="s">
        <v>130</v>
      </c>
      <c r="E75" s="40" t="s">
        <v>131</v>
      </c>
      <c r="F75" s="41">
        <v>43832</v>
      </c>
      <c r="G75" s="40" t="s">
        <v>298</v>
      </c>
      <c r="H75" s="40" t="s">
        <v>133</v>
      </c>
      <c r="I75" s="40" t="s">
        <v>133</v>
      </c>
      <c r="J75" s="42" t="s">
        <v>299</v>
      </c>
      <c r="K75" s="40" t="s">
        <v>135</v>
      </c>
      <c r="L75" s="40" t="s">
        <v>136</v>
      </c>
      <c r="M75" s="40" t="s">
        <v>137</v>
      </c>
      <c r="N75" s="40" t="s">
        <v>138</v>
      </c>
      <c r="O75" s="40" t="s">
        <v>138</v>
      </c>
      <c r="P75" s="43"/>
      <c r="Q75" s="36">
        <v>96</v>
      </c>
      <c r="R75" s="36">
        <v>13700</v>
      </c>
      <c r="S75" s="44" t="e">
        <f>#N/A</f>
        <v>#N/A</v>
      </c>
      <c r="T75" s="36">
        <v>3165</v>
      </c>
      <c r="U75" s="36"/>
      <c r="V75" s="45"/>
      <c r="W75" s="36"/>
      <c r="X75" s="36"/>
      <c r="Y75" s="36"/>
      <c r="Z75" s="36"/>
      <c r="AA75" s="36"/>
      <c r="AB75" s="46" t="e">
        <f>#N/A</f>
        <v>#N/A</v>
      </c>
      <c r="AC75" s="36">
        <v>1200</v>
      </c>
      <c r="AD75" s="36" t="e">
        <f>#N/A</f>
        <v>#N/A</v>
      </c>
      <c r="AE75" s="47"/>
      <c r="AF75" s="48">
        <v>0.03</v>
      </c>
      <c r="AG75" s="30" t="e">
        <f>#N/A</f>
        <v>#N/A</v>
      </c>
      <c r="AH75" s="36" t="e">
        <f>#N/A</f>
        <v>#N/A</v>
      </c>
      <c r="AI75" s="36"/>
      <c r="AJ75" s="36"/>
      <c r="AK75" s="40" t="s">
        <v>154</v>
      </c>
      <c r="AL75" s="40">
        <v>2</v>
      </c>
      <c r="AM75" s="40" t="s">
        <v>255</v>
      </c>
      <c r="AN75" s="40" t="s">
        <v>155</v>
      </c>
      <c r="AO75" s="36">
        <v>15946.8</v>
      </c>
      <c r="AP75" s="36"/>
      <c r="AQ75" s="36"/>
      <c r="AR75" s="36"/>
      <c r="AS75" s="36"/>
      <c r="AT75" s="36">
        <v>15946.8</v>
      </c>
      <c r="AU75" s="40"/>
      <c r="AV75" s="40"/>
      <c r="AW75" s="40"/>
      <c r="AX75" s="40"/>
      <c r="AY75" s="40"/>
      <c r="AZ75" s="40"/>
      <c r="BA75" s="40" t="s">
        <v>220</v>
      </c>
      <c r="BB75" s="40" t="s">
        <v>145</v>
      </c>
      <c r="BC75" s="40"/>
      <c r="BD75" s="49">
        <v>43938</v>
      </c>
      <c r="BE75" s="36"/>
      <c r="BF75" s="36"/>
      <c r="BG75" s="49" t="s">
        <v>147</v>
      </c>
      <c r="BH75" s="49" t="s">
        <v>148</v>
      </c>
      <c r="BI75" s="49"/>
      <c r="BJ75" s="49"/>
      <c r="BK75" s="49"/>
      <c r="BL75" s="49"/>
      <c r="BM75" s="49"/>
      <c r="BN75" s="40"/>
      <c r="BO75" s="40"/>
      <c r="BP75" s="40"/>
      <c r="BQ75" s="50"/>
      <c r="BR75" s="40"/>
      <c r="BS75" s="40"/>
      <c r="BT75" s="40"/>
      <c r="BU75" s="40"/>
      <c r="BV75" s="51"/>
    </row>
    <row r="76" spans="1:74" s="52" customFormat="1" ht="15" hidden="1" customHeight="1">
      <c r="A76" s="40">
        <v>2020</v>
      </c>
      <c r="B76" s="40">
        <v>72</v>
      </c>
      <c r="C76" s="40" t="s">
        <v>129</v>
      </c>
      <c r="D76" s="40" t="s">
        <v>130</v>
      </c>
      <c r="E76" s="40" t="s">
        <v>131</v>
      </c>
      <c r="F76" s="41">
        <v>43832</v>
      </c>
      <c r="G76" s="40" t="s">
        <v>300</v>
      </c>
      <c r="H76" s="40" t="s">
        <v>133</v>
      </c>
      <c r="I76" s="40" t="s">
        <v>133</v>
      </c>
      <c r="J76" s="42" t="s">
        <v>301</v>
      </c>
      <c r="K76" s="40" t="s">
        <v>135</v>
      </c>
      <c r="L76" s="40" t="s">
        <v>136</v>
      </c>
      <c r="M76" s="40" t="s">
        <v>137</v>
      </c>
      <c r="N76" s="40" t="s">
        <v>138</v>
      </c>
      <c r="O76" s="40" t="s">
        <v>138</v>
      </c>
      <c r="P76" s="43"/>
      <c r="Q76" s="36">
        <v>78</v>
      </c>
      <c r="R76" s="36">
        <v>7000</v>
      </c>
      <c r="S76" s="44" t="e">
        <f>#N/A</f>
        <v>#N/A</v>
      </c>
      <c r="T76" s="36">
        <v>1956</v>
      </c>
      <c r="U76" s="36"/>
      <c r="V76" s="45"/>
      <c r="W76" s="36"/>
      <c r="X76" s="36"/>
      <c r="Y76" s="36"/>
      <c r="Z76" s="36"/>
      <c r="AA76" s="36"/>
      <c r="AB76" s="46" t="e">
        <f>#N/A</f>
        <v>#N/A</v>
      </c>
      <c r="AC76" s="36">
        <v>1200</v>
      </c>
      <c r="AD76" s="36" t="e">
        <f>#N/A</f>
        <v>#N/A</v>
      </c>
      <c r="AE76" s="47"/>
      <c r="AF76" s="48"/>
      <c r="AG76" s="30" t="e">
        <f>#N/A</f>
        <v>#N/A</v>
      </c>
      <c r="AH76" s="36" t="e">
        <f>#N/A</f>
        <v>#N/A</v>
      </c>
      <c r="AI76" s="36"/>
      <c r="AJ76" s="36"/>
      <c r="AK76" s="40" t="s">
        <v>154</v>
      </c>
      <c r="AL76" s="40">
        <v>2</v>
      </c>
      <c r="AM76" s="40" t="s">
        <v>255</v>
      </c>
      <c r="AN76" s="40" t="s">
        <v>155</v>
      </c>
      <c r="AO76" s="36">
        <v>8400</v>
      </c>
      <c r="AP76" s="36"/>
      <c r="AQ76" s="36"/>
      <c r="AR76" s="36"/>
      <c r="AS76" s="36"/>
      <c r="AT76" s="36">
        <v>8400</v>
      </c>
      <c r="AU76" s="40"/>
      <c r="AV76" s="40"/>
      <c r="AW76" s="40"/>
      <c r="AX76" s="40"/>
      <c r="AY76" s="40"/>
      <c r="AZ76" s="40"/>
      <c r="BA76" s="40" t="s">
        <v>220</v>
      </c>
      <c r="BB76" s="40" t="s">
        <v>145</v>
      </c>
      <c r="BC76" s="40"/>
      <c r="BD76" s="49">
        <v>43938</v>
      </c>
      <c r="BE76" s="36"/>
      <c r="BF76" s="36"/>
      <c r="BG76" s="49" t="s">
        <v>147</v>
      </c>
      <c r="BH76" s="49" t="s">
        <v>148</v>
      </c>
      <c r="BI76" s="49"/>
      <c r="BJ76" s="49"/>
      <c r="BK76" s="49"/>
      <c r="BL76" s="49"/>
      <c r="BM76" s="49"/>
      <c r="BN76" s="40"/>
      <c r="BO76" s="40"/>
      <c r="BP76" s="40"/>
      <c r="BQ76" s="50"/>
      <c r="BR76" s="40"/>
      <c r="BS76" s="40"/>
      <c r="BT76" s="40"/>
      <c r="BU76" s="40"/>
      <c r="BV76" s="51"/>
    </row>
    <row r="77" spans="1:74" ht="15" hidden="1" customHeight="1">
      <c r="A77" s="26">
        <v>2020</v>
      </c>
      <c r="B77" s="26">
        <v>73</v>
      </c>
      <c r="C77" s="26" t="s">
        <v>129</v>
      </c>
      <c r="D77" s="26" t="s">
        <v>130</v>
      </c>
      <c r="E77" s="26" t="s">
        <v>131</v>
      </c>
      <c r="F77" s="27">
        <v>43832</v>
      </c>
      <c r="G77" s="26" t="s">
        <v>302</v>
      </c>
      <c r="H77" s="26" t="s">
        <v>133</v>
      </c>
      <c r="I77" s="26" t="s">
        <v>133</v>
      </c>
      <c r="J77" s="28" t="s">
        <v>303</v>
      </c>
      <c r="K77" s="26" t="s">
        <v>135</v>
      </c>
      <c r="L77" s="26" t="s">
        <v>136</v>
      </c>
      <c r="M77" s="26" t="s">
        <v>137</v>
      </c>
      <c r="N77" s="26" t="s">
        <v>138</v>
      </c>
      <c r="O77" s="26" t="s">
        <v>138</v>
      </c>
      <c r="Q77" s="30">
        <v>88</v>
      </c>
      <c r="R77" s="30">
        <v>11270</v>
      </c>
      <c r="S77" s="31" t="e">
        <f>#N/A</f>
        <v>#N/A</v>
      </c>
      <c r="T77" s="30">
        <v>2546</v>
      </c>
      <c r="AB77" s="33" t="e">
        <f>#N/A</f>
        <v>#N/A</v>
      </c>
      <c r="AC77" s="30">
        <v>1200</v>
      </c>
      <c r="AD77" s="30" t="e">
        <f>#N/A</f>
        <v>#N/A</v>
      </c>
      <c r="AE77" s="34">
        <v>0.34</v>
      </c>
      <c r="AF77" s="35">
        <v>0.05</v>
      </c>
      <c r="AG77" s="30" t="e">
        <f>#N/A</f>
        <v>#N/A</v>
      </c>
      <c r="AH77" s="30" t="e">
        <f>#N/A</f>
        <v>#N/A</v>
      </c>
      <c r="AI77" s="30">
        <v>7056</v>
      </c>
      <c r="AJ77" s="30">
        <v>6720</v>
      </c>
      <c r="AK77" s="26" t="s">
        <v>139</v>
      </c>
      <c r="AL77" s="26">
        <v>2</v>
      </c>
      <c r="AM77" s="26" t="s">
        <v>255</v>
      </c>
      <c r="AU77" s="26" t="s">
        <v>141</v>
      </c>
      <c r="AV77" s="26" t="s">
        <v>143</v>
      </c>
      <c r="AW77" s="26" t="s">
        <v>260</v>
      </c>
      <c r="BA77" s="26" t="s">
        <v>220</v>
      </c>
      <c r="BB77" s="26" t="s">
        <v>145</v>
      </c>
      <c r="BC77" s="26" t="s">
        <v>146</v>
      </c>
      <c r="BD77" s="37">
        <v>43938</v>
      </c>
      <c r="BE77" s="30">
        <v>32769</v>
      </c>
      <c r="BF77" s="30">
        <v>24879</v>
      </c>
      <c r="BG77" s="37" t="s">
        <v>147</v>
      </c>
      <c r="BH77" s="37" t="s">
        <v>148</v>
      </c>
      <c r="BI77" s="37"/>
      <c r="BJ77" s="37"/>
      <c r="BK77" s="37"/>
      <c r="BL77" s="37"/>
      <c r="BM77" s="37"/>
      <c r="BN77" s="26"/>
      <c r="BO77" s="26"/>
      <c r="BP77" s="26"/>
      <c r="BQ77" s="38"/>
      <c r="BR77" s="26"/>
      <c r="BS77" s="26"/>
      <c r="BT77" s="26"/>
      <c r="BU77" s="26"/>
      <c r="BV77" s="39"/>
    </row>
    <row r="78" spans="1:74" s="52" customFormat="1" ht="15" hidden="1" customHeight="1">
      <c r="A78" s="40">
        <v>2020</v>
      </c>
      <c r="B78" s="40">
        <v>74</v>
      </c>
      <c r="C78" s="40" t="s">
        <v>129</v>
      </c>
      <c r="D78" s="40" t="s">
        <v>130</v>
      </c>
      <c r="E78" s="40" t="s">
        <v>131</v>
      </c>
      <c r="F78" s="41">
        <v>43832</v>
      </c>
      <c r="G78" s="40" t="s">
        <v>304</v>
      </c>
      <c r="H78" s="40" t="s">
        <v>133</v>
      </c>
      <c r="I78" s="40" t="s">
        <v>133</v>
      </c>
      <c r="J78" s="42" t="s">
        <v>305</v>
      </c>
      <c r="K78" s="40" t="s">
        <v>135</v>
      </c>
      <c r="L78" s="40" t="s">
        <v>136</v>
      </c>
      <c r="M78" s="40" t="s">
        <v>137</v>
      </c>
      <c r="N78" s="40" t="s">
        <v>138</v>
      </c>
      <c r="O78" s="40" t="s">
        <v>138</v>
      </c>
      <c r="P78" s="43"/>
      <c r="Q78" s="36">
        <v>93</v>
      </c>
      <c r="R78" s="36">
        <v>13060</v>
      </c>
      <c r="S78" s="44" t="e">
        <f>#N/A</f>
        <v>#N/A</v>
      </c>
      <c r="T78" s="36">
        <v>2436</v>
      </c>
      <c r="U78" s="36"/>
      <c r="V78" s="45"/>
      <c r="W78" s="36"/>
      <c r="X78" s="36"/>
      <c r="Y78" s="36"/>
      <c r="Z78" s="36"/>
      <c r="AA78" s="36"/>
      <c r="AB78" s="46" t="e">
        <f>#N/A</f>
        <v>#N/A</v>
      </c>
      <c r="AC78" s="36">
        <v>1200</v>
      </c>
      <c r="AD78" s="36" t="e">
        <f>#N/A</f>
        <v>#N/A</v>
      </c>
      <c r="AE78" s="47"/>
      <c r="AF78" s="48">
        <v>0.03</v>
      </c>
      <c r="AG78" s="30" t="e">
        <f>#N/A</f>
        <v>#N/A</v>
      </c>
      <c r="AH78" s="36" t="e">
        <f>#N/A</f>
        <v>#N/A</v>
      </c>
      <c r="AI78" s="36"/>
      <c r="AJ78" s="36"/>
      <c r="AK78" s="40" t="s">
        <v>154</v>
      </c>
      <c r="AL78" s="40">
        <v>2</v>
      </c>
      <c r="AM78" s="40" t="s">
        <v>255</v>
      </c>
      <c r="AN78" s="40" t="s">
        <v>155</v>
      </c>
      <c r="AO78" s="36">
        <v>15201.84</v>
      </c>
      <c r="AP78" s="36"/>
      <c r="AQ78" s="36"/>
      <c r="AR78" s="36"/>
      <c r="AS78" s="36"/>
      <c r="AT78" s="36">
        <v>15201.84</v>
      </c>
      <c r="AU78" s="40"/>
      <c r="AV78" s="40"/>
      <c r="AW78" s="40"/>
      <c r="AX78" s="40"/>
      <c r="AY78" s="40"/>
      <c r="AZ78" s="40"/>
      <c r="BA78" s="40" t="s">
        <v>220</v>
      </c>
      <c r="BB78" s="40" t="s">
        <v>145</v>
      </c>
      <c r="BC78" s="40"/>
      <c r="BD78" s="49">
        <v>43938</v>
      </c>
      <c r="BE78" s="36"/>
      <c r="BF78" s="36"/>
      <c r="BG78" s="49" t="s">
        <v>147</v>
      </c>
      <c r="BH78" s="49" t="s">
        <v>148</v>
      </c>
      <c r="BI78" s="49"/>
      <c r="BJ78" s="49"/>
      <c r="BK78" s="49"/>
      <c r="BL78" s="49"/>
      <c r="BM78" s="49"/>
      <c r="BN78" s="40"/>
      <c r="BO78" s="40"/>
      <c r="BP78" s="40"/>
      <c r="BQ78" s="50"/>
      <c r="BR78" s="40"/>
      <c r="BS78" s="40"/>
      <c r="BT78" s="40"/>
      <c r="BU78" s="40"/>
      <c r="BV78" s="51"/>
    </row>
    <row r="79" spans="1:74" s="52" customFormat="1" ht="15" hidden="1" customHeight="1">
      <c r="A79" s="40">
        <v>2020</v>
      </c>
      <c r="B79" s="40">
        <v>75</v>
      </c>
      <c r="C79" s="40" t="s">
        <v>129</v>
      </c>
      <c r="D79" s="40" t="s">
        <v>130</v>
      </c>
      <c r="E79" s="40" t="s">
        <v>131</v>
      </c>
      <c r="F79" s="41">
        <v>43832</v>
      </c>
      <c r="G79" s="40" t="s">
        <v>306</v>
      </c>
      <c r="H79" s="40" t="s">
        <v>133</v>
      </c>
      <c r="I79" s="40" t="s">
        <v>133</v>
      </c>
      <c r="J79" s="42" t="s">
        <v>307</v>
      </c>
      <c r="K79" s="40" t="s">
        <v>135</v>
      </c>
      <c r="L79" s="40" t="s">
        <v>136</v>
      </c>
      <c r="M79" s="40" t="s">
        <v>137</v>
      </c>
      <c r="N79" s="40" t="s">
        <v>138</v>
      </c>
      <c r="O79" s="40" t="s">
        <v>138</v>
      </c>
      <c r="P79" s="43"/>
      <c r="Q79" s="36">
        <v>85</v>
      </c>
      <c r="R79" s="36">
        <v>10420</v>
      </c>
      <c r="S79" s="44" t="e">
        <f>#N/A</f>
        <v>#N/A</v>
      </c>
      <c r="T79" s="36">
        <v>2150</v>
      </c>
      <c r="U79" s="36"/>
      <c r="V79" s="45"/>
      <c r="W79" s="36"/>
      <c r="X79" s="36"/>
      <c r="Y79" s="36"/>
      <c r="Z79" s="36"/>
      <c r="AA79" s="36"/>
      <c r="AB79" s="46" t="e">
        <f>#N/A</f>
        <v>#N/A</v>
      </c>
      <c r="AC79" s="36">
        <v>1200</v>
      </c>
      <c r="AD79" s="36" t="e">
        <f>#N/A</f>
        <v>#N/A</v>
      </c>
      <c r="AE79" s="47"/>
      <c r="AF79" s="48">
        <v>0.03</v>
      </c>
      <c r="AG79" s="30" t="e">
        <f>#N/A</f>
        <v>#N/A</v>
      </c>
      <c r="AH79" s="36" t="e">
        <f>#N/A</f>
        <v>#N/A</v>
      </c>
      <c r="AI79" s="36"/>
      <c r="AJ79" s="36"/>
      <c r="AK79" s="40" t="s">
        <v>139</v>
      </c>
      <c r="AL79" s="40">
        <v>2</v>
      </c>
      <c r="AM79" s="40" t="s">
        <v>255</v>
      </c>
      <c r="AN79" s="40" t="s">
        <v>308</v>
      </c>
      <c r="AO79" s="36"/>
      <c r="AP79" s="36"/>
      <c r="AQ79" s="36"/>
      <c r="AR79" s="36">
        <v>12129</v>
      </c>
      <c r="AS79" s="36"/>
      <c r="AT79" s="36">
        <f>+AR79</f>
        <v>12129</v>
      </c>
      <c r="AU79" s="40" t="s">
        <v>141</v>
      </c>
      <c r="AV79" s="40" t="s">
        <v>143</v>
      </c>
      <c r="AW79" s="40" t="s">
        <v>260</v>
      </c>
      <c r="AX79" s="40"/>
      <c r="AY79" s="40"/>
      <c r="AZ79" s="40"/>
      <c r="BA79" s="40" t="s">
        <v>220</v>
      </c>
      <c r="BB79" s="40" t="s">
        <v>145</v>
      </c>
      <c r="BC79" s="40"/>
      <c r="BD79" s="49">
        <v>43938</v>
      </c>
      <c r="BE79" s="36"/>
      <c r="BF79" s="36"/>
      <c r="BG79" s="49" t="s">
        <v>147</v>
      </c>
      <c r="BH79" s="49" t="s">
        <v>148</v>
      </c>
      <c r="BI79" s="49"/>
      <c r="BJ79" s="49"/>
      <c r="BK79" s="49"/>
      <c r="BL79" s="49"/>
      <c r="BM79" s="49"/>
      <c r="BN79" s="40"/>
      <c r="BO79" s="40"/>
      <c r="BP79" s="40"/>
      <c r="BQ79" s="50"/>
      <c r="BR79" s="40"/>
      <c r="BS79" s="40"/>
      <c r="BT79" s="40"/>
      <c r="BU79" s="40"/>
      <c r="BV79" s="51"/>
    </row>
    <row r="80" spans="1:74" s="52" customFormat="1" ht="15" hidden="1" customHeight="1">
      <c r="A80" s="40">
        <v>2020</v>
      </c>
      <c r="B80" s="40">
        <v>76</v>
      </c>
      <c r="C80" s="40" t="s">
        <v>129</v>
      </c>
      <c r="D80" s="40" t="s">
        <v>130</v>
      </c>
      <c r="E80" s="40" t="s">
        <v>131</v>
      </c>
      <c r="F80" s="41">
        <v>43832</v>
      </c>
      <c r="G80" s="40" t="s">
        <v>309</v>
      </c>
      <c r="H80" s="40" t="s">
        <v>133</v>
      </c>
      <c r="I80" s="40" t="s">
        <v>133</v>
      </c>
      <c r="J80" s="42" t="s">
        <v>310</v>
      </c>
      <c r="K80" s="40" t="s">
        <v>135</v>
      </c>
      <c r="L80" s="40" t="s">
        <v>136</v>
      </c>
      <c r="M80" s="40" t="s">
        <v>137</v>
      </c>
      <c r="N80" s="40" t="s">
        <v>138</v>
      </c>
      <c r="O80" s="40" t="s">
        <v>138</v>
      </c>
      <c r="P80" s="43"/>
      <c r="Q80" s="36">
        <v>85</v>
      </c>
      <c r="R80" s="36">
        <v>10430</v>
      </c>
      <c r="S80" s="44" t="e">
        <f>#N/A</f>
        <v>#N/A</v>
      </c>
      <c r="T80" s="36">
        <v>2119</v>
      </c>
      <c r="U80" s="36"/>
      <c r="V80" s="45"/>
      <c r="W80" s="36"/>
      <c r="X80" s="36"/>
      <c r="Y80" s="36"/>
      <c r="Z80" s="36"/>
      <c r="AA80" s="36"/>
      <c r="AB80" s="46" t="e">
        <f>#N/A</f>
        <v>#N/A</v>
      </c>
      <c r="AC80" s="36">
        <v>1200</v>
      </c>
      <c r="AD80" s="36" t="e">
        <f>#N/A</f>
        <v>#N/A</v>
      </c>
      <c r="AE80" s="34"/>
      <c r="AF80" s="48"/>
      <c r="AG80" s="30" t="e">
        <f>#N/A</f>
        <v>#N/A</v>
      </c>
      <c r="AH80" s="36" t="e">
        <f>#N/A</f>
        <v>#N/A</v>
      </c>
      <c r="AI80" s="36"/>
      <c r="AJ80" s="36"/>
      <c r="AK80" s="40" t="s">
        <v>154</v>
      </c>
      <c r="AL80" s="40">
        <v>2</v>
      </c>
      <c r="AM80" s="40" t="s">
        <v>255</v>
      </c>
      <c r="AN80" s="40" t="s">
        <v>155</v>
      </c>
      <c r="AO80" s="36">
        <v>12516</v>
      </c>
      <c r="AP80" s="36"/>
      <c r="AQ80" s="36"/>
      <c r="AR80" s="36"/>
      <c r="AS80" s="36"/>
      <c r="AT80" s="36">
        <v>12516</v>
      </c>
      <c r="AU80" s="40"/>
      <c r="AV80" s="40"/>
      <c r="AW80" s="40"/>
      <c r="AX80" s="40"/>
      <c r="AY80" s="40"/>
      <c r="AZ80" s="40"/>
      <c r="BA80" s="40" t="s">
        <v>220</v>
      </c>
      <c r="BB80" s="40" t="s">
        <v>145</v>
      </c>
      <c r="BC80" s="40"/>
      <c r="BD80" s="49">
        <v>43938</v>
      </c>
      <c r="BE80" s="36"/>
      <c r="BF80" s="36"/>
      <c r="BG80" s="49" t="s">
        <v>147</v>
      </c>
      <c r="BH80" s="49" t="s">
        <v>148</v>
      </c>
      <c r="BI80" s="49"/>
      <c r="BJ80" s="49"/>
      <c r="BK80" s="49"/>
      <c r="BL80" s="49"/>
      <c r="BM80" s="49"/>
      <c r="BN80" s="40"/>
      <c r="BO80" s="40"/>
      <c r="BP80" s="40"/>
      <c r="BQ80" s="50"/>
      <c r="BR80" s="40"/>
      <c r="BS80" s="40"/>
      <c r="BT80" s="40"/>
      <c r="BU80" s="40"/>
      <c r="BV80" s="51"/>
    </row>
    <row r="81" spans="1:74" s="52" customFormat="1" ht="15" hidden="1" customHeight="1">
      <c r="A81" s="40">
        <v>2020</v>
      </c>
      <c r="B81" s="40">
        <v>77</v>
      </c>
      <c r="C81" s="40" t="s">
        <v>129</v>
      </c>
      <c r="D81" s="40" t="s">
        <v>130</v>
      </c>
      <c r="E81" s="40" t="s">
        <v>131</v>
      </c>
      <c r="F81" s="41">
        <v>43832</v>
      </c>
      <c r="G81" s="40" t="s">
        <v>311</v>
      </c>
      <c r="H81" s="40" t="s">
        <v>133</v>
      </c>
      <c r="I81" s="40" t="s">
        <v>133</v>
      </c>
      <c r="J81" s="42" t="s">
        <v>312</v>
      </c>
      <c r="K81" s="40" t="s">
        <v>135</v>
      </c>
      <c r="L81" s="40" t="s">
        <v>136</v>
      </c>
      <c r="M81" s="40" t="s">
        <v>137</v>
      </c>
      <c r="N81" s="40" t="s">
        <v>138</v>
      </c>
      <c r="O81" s="40" t="s">
        <v>138</v>
      </c>
      <c r="P81" s="43"/>
      <c r="Q81" s="36">
        <v>85</v>
      </c>
      <c r="R81" s="36">
        <v>10140</v>
      </c>
      <c r="S81" s="44" t="e">
        <f>#N/A</f>
        <v>#N/A</v>
      </c>
      <c r="T81" s="36">
        <v>2397</v>
      </c>
      <c r="U81" s="36"/>
      <c r="V81" s="45"/>
      <c r="W81" s="36"/>
      <c r="X81" s="36"/>
      <c r="Y81" s="36"/>
      <c r="Z81" s="36"/>
      <c r="AA81" s="36"/>
      <c r="AB81" s="46" t="e">
        <f>#N/A</f>
        <v>#N/A</v>
      </c>
      <c r="AC81" s="36">
        <v>1200</v>
      </c>
      <c r="AD81" s="36" t="e">
        <f>#N/A</f>
        <v>#N/A</v>
      </c>
      <c r="AE81" s="34"/>
      <c r="AF81" s="48"/>
      <c r="AG81" s="30" t="e">
        <f>#N/A</f>
        <v>#N/A</v>
      </c>
      <c r="AH81" s="36" t="e">
        <f>#N/A</f>
        <v>#N/A</v>
      </c>
      <c r="AI81" s="36"/>
      <c r="AJ81" s="36"/>
      <c r="AK81" s="40" t="s">
        <v>154</v>
      </c>
      <c r="AL81" s="40">
        <v>2</v>
      </c>
      <c r="AM81" s="40" t="s">
        <v>255</v>
      </c>
      <c r="AN81" s="40" t="s">
        <v>155</v>
      </c>
      <c r="AO81" s="36">
        <v>12168</v>
      </c>
      <c r="AP81" s="36"/>
      <c r="AQ81" s="36"/>
      <c r="AR81" s="36"/>
      <c r="AS81" s="36"/>
      <c r="AT81" s="36">
        <v>12168</v>
      </c>
      <c r="AU81" s="40"/>
      <c r="AV81" s="40"/>
      <c r="AW81" s="40"/>
      <c r="AX81" s="40"/>
      <c r="AY81" s="40"/>
      <c r="AZ81" s="40"/>
      <c r="BA81" s="40" t="s">
        <v>220</v>
      </c>
      <c r="BB81" s="40" t="s">
        <v>145</v>
      </c>
      <c r="BC81" s="40"/>
      <c r="BD81" s="49">
        <v>43938</v>
      </c>
      <c r="BE81" s="36"/>
      <c r="BF81" s="36"/>
      <c r="BG81" s="49" t="s">
        <v>147</v>
      </c>
      <c r="BH81" s="49" t="s">
        <v>148</v>
      </c>
      <c r="BI81" s="49"/>
      <c r="BJ81" s="49"/>
      <c r="BK81" s="49"/>
      <c r="BL81" s="49"/>
      <c r="BM81" s="49"/>
      <c r="BN81" s="40"/>
      <c r="BO81" s="40"/>
      <c r="BP81" s="40"/>
      <c r="BQ81" s="50"/>
      <c r="BR81" s="40"/>
      <c r="BS81" s="40"/>
      <c r="BT81" s="40"/>
      <c r="BU81" s="40"/>
      <c r="BV81" s="51"/>
    </row>
    <row r="82" spans="1:74" s="52" customFormat="1" ht="15" hidden="1" customHeight="1">
      <c r="A82" s="40">
        <v>2020</v>
      </c>
      <c r="B82" s="40">
        <v>78</v>
      </c>
      <c r="C82" s="40" t="s">
        <v>129</v>
      </c>
      <c r="D82" s="40" t="s">
        <v>130</v>
      </c>
      <c r="E82" s="40" t="s">
        <v>131</v>
      </c>
      <c r="F82" s="41">
        <v>43832</v>
      </c>
      <c r="G82" s="40" t="s">
        <v>313</v>
      </c>
      <c r="H82" s="40" t="s">
        <v>133</v>
      </c>
      <c r="I82" s="40" t="s">
        <v>133</v>
      </c>
      <c r="J82" s="42" t="s">
        <v>314</v>
      </c>
      <c r="K82" s="40" t="s">
        <v>135</v>
      </c>
      <c r="L82" s="40" t="s">
        <v>136</v>
      </c>
      <c r="M82" s="40" t="s">
        <v>137</v>
      </c>
      <c r="N82" s="40" t="s">
        <v>138</v>
      </c>
      <c r="O82" s="40" t="s">
        <v>138</v>
      </c>
      <c r="P82" s="43"/>
      <c r="Q82" s="36">
        <v>86</v>
      </c>
      <c r="R82" s="36">
        <v>11070</v>
      </c>
      <c r="S82" s="44" t="e">
        <f>#N/A</f>
        <v>#N/A</v>
      </c>
      <c r="T82" s="36">
        <v>2825</v>
      </c>
      <c r="U82" s="36"/>
      <c r="V82" s="45"/>
      <c r="W82" s="36"/>
      <c r="X82" s="36"/>
      <c r="Y82" s="36"/>
      <c r="Z82" s="36"/>
      <c r="AA82" s="36"/>
      <c r="AB82" s="46" t="e">
        <f>#N/A</f>
        <v>#N/A</v>
      </c>
      <c r="AC82" s="36">
        <v>1200</v>
      </c>
      <c r="AD82" s="36" t="e">
        <f>#N/A</f>
        <v>#N/A</v>
      </c>
      <c r="AE82" s="47"/>
      <c r="AF82" s="48">
        <v>0.03</v>
      </c>
      <c r="AG82" s="30" t="e">
        <f>#N/A</f>
        <v>#N/A</v>
      </c>
      <c r="AH82" s="36" t="e">
        <f>#N/A</f>
        <v>#N/A</v>
      </c>
      <c r="AI82" s="36"/>
      <c r="AJ82" s="36"/>
      <c r="AK82" s="40" t="s">
        <v>154</v>
      </c>
      <c r="AL82" s="40">
        <v>2</v>
      </c>
      <c r="AM82" s="40" t="s">
        <v>255</v>
      </c>
      <c r="AN82" s="40" t="s">
        <v>155</v>
      </c>
      <c r="AO82" s="36">
        <v>12885.48</v>
      </c>
      <c r="AP82" s="36"/>
      <c r="AQ82" s="36"/>
      <c r="AR82" s="36"/>
      <c r="AS82" s="36"/>
      <c r="AT82" s="36">
        <v>12885.48</v>
      </c>
      <c r="AU82" s="40"/>
      <c r="AV82" s="40"/>
      <c r="AW82" s="40"/>
      <c r="AX82" s="40"/>
      <c r="AY82" s="40"/>
      <c r="AZ82" s="40"/>
      <c r="BA82" s="40" t="s">
        <v>220</v>
      </c>
      <c r="BB82" s="40" t="s">
        <v>145</v>
      </c>
      <c r="BC82" s="40"/>
      <c r="BD82" s="49">
        <v>43938</v>
      </c>
      <c r="BE82" s="36"/>
      <c r="BF82" s="36"/>
      <c r="BG82" s="49" t="s">
        <v>147</v>
      </c>
      <c r="BH82" s="49" t="s">
        <v>148</v>
      </c>
      <c r="BI82" s="49"/>
      <c r="BJ82" s="49"/>
      <c r="BK82" s="49"/>
      <c r="BL82" s="49"/>
      <c r="BM82" s="49"/>
      <c r="BN82" s="40"/>
      <c r="BO82" s="40"/>
      <c r="BP82" s="40"/>
      <c r="BQ82" s="50"/>
      <c r="BR82" s="40"/>
      <c r="BS82" s="40"/>
      <c r="BT82" s="40"/>
      <c r="BU82" s="40"/>
      <c r="BV82" s="51"/>
    </row>
    <row r="83" spans="1:74" s="52" customFormat="1" ht="15" hidden="1" customHeight="1">
      <c r="A83" s="40">
        <v>2020</v>
      </c>
      <c r="B83" s="40">
        <v>79</v>
      </c>
      <c r="C83" s="40" t="s">
        <v>129</v>
      </c>
      <c r="D83" s="40" t="s">
        <v>130</v>
      </c>
      <c r="E83" s="40" t="s">
        <v>131</v>
      </c>
      <c r="F83" s="41">
        <v>43832</v>
      </c>
      <c r="G83" s="40" t="s">
        <v>315</v>
      </c>
      <c r="H83" s="40" t="s">
        <v>133</v>
      </c>
      <c r="I83" s="40" t="s">
        <v>133</v>
      </c>
      <c r="J83" s="42" t="s">
        <v>316</v>
      </c>
      <c r="K83" s="40" t="s">
        <v>135</v>
      </c>
      <c r="L83" s="40" t="s">
        <v>136</v>
      </c>
      <c r="M83" s="40" t="s">
        <v>137</v>
      </c>
      <c r="N83" s="40" t="s">
        <v>138</v>
      </c>
      <c r="O83" s="40" t="s">
        <v>138</v>
      </c>
      <c r="P83" s="43"/>
      <c r="Q83" s="36">
        <v>81</v>
      </c>
      <c r="R83" s="36">
        <v>9190</v>
      </c>
      <c r="S83" s="44" t="e">
        <f>#N/A</f>
        <v>#N/A</v>
      </c>
      <c r="T83" s="36">
        <v>2191</v>
      </c>
      <c r="U83" s="36"/>
      <c r="V83" s="45"/>
      <c r="W83" s="36"/>
      <c r="X83" s="36"/>
      <c r="Y83" s="36"/>
      <c r="Z83" s="36"/>
      <c r="AA83" s="36"/>
      <c r="AB83" s="46" t="e">
        <f>#N/A</f>
        <v>#N/A</v>
      </c>
      <c r="AC83" s="36">
        <v>1200</v>
      </c>
      <c r="AD83" s="36" t="e">
        <f>#N/A</f>
        <v>#N/A</v>
      </c>
      <c r="AE83" s="47"/>
      <c r="AF83" s="48"/>
      <c r="AG83" s="30" t="e">
        <f>#N/A</f>
        <v>#N/A</v>
      </c>
      <c r="AH83" s="36" t="e">
        <f>#N/A</f>
        <v>#N/A</v>
      </c>
      <c r="AI83" s="36"/>
      <c r="AJ83" s="36"/>
      <c r="AK83" s="40" t="s">
        <v>154</v>
      </c>
      <c r="AL83" s="40">
        <v>2</v>
      </c>
      <c r="AM83" s="40" t="s">
        <v>255</v>
      </c>
      <c r="AN83" s="40" t="s">
        <v>155</v>
      </c>
      <c r="AO83" s="36">
        <v>11028</v>
      </c>
      <c r="AP83" s="36"/>
      <c r="AQ83" s="36"/>
      <c r="AR83" s="36"/>
      <c r="AS83" s="36"/>
      <c r="AT83" s="36">
        <v>11028</v>
      </c>
      <c r="AU83" s="40"/>
      <c r="AV83" s="40"/>
      <c r="AW83" s="40"/>
      <c r="AX83" s="40"/>
      <c r="AY83" s="40"/>
      <c r="AZ83" s="40"/>
      <c r="BA83" s="40" t="s">
        <v>220</v>
      </c>
      <c r="BB83" s="40" t="s">
        <v>145</v>
      </c>
      <c r="BC83" s="40"/>
      <c r="BD83" s="49">
        <v>43938</v>
      </c>
      <c r="BE83" s="36"/>
      <c r="BF83" s="36"/>
      <c r="BG83" s="49" t="s">
        <v>147</v>
      </c>
      <c r="BH83" s="49" t="s">
        <v>148</v>
      </c>
      <c r="BI83" s="49"/>
      <c r="BJ83" s="49"/>
      <c r="BK83" s="49"/>
      <c r="BL83" s="49"/>
      <c r="BM83" s="49"/>
      <c r="BN83" s="40"/>
      <c r="BO83" s="40"/>
      <c r="BP83" s="40"/>
      <c r="BQ83" s="50"/>
      <c r="BR83" s="40"/>
      <c r="BS83" s="40"/>
      <c r="BT83" s="40"/>
      <c r="BU83" s="40"/>
      <c r="BV83" s="51"/>
    </row>
    <row r="84" spans="1:74" s="52" customFormat="1" ht="15" hidden="1" customHeight="1">
      <c r="A84" s="40">
        <v>2020</v>
      </c>
      <c r="B84" s="40">
        <v>80</v>
      </c>
      <c r="C84" s="40" t="s">
        <v>129</v>
      </c>
      <c r="D84" s="40" t="s">
        <v>130</v>
      </c>
      <c r="E84" s="40" t="s">
        <v>131</v>
      </c>
      <c r="F84" s="41">
        <v>43832</v>
      </c>
      <c r="G84" s="40" t="s">
        <v>317</v>
      </c>
      <c r="H84" s="40" t="s">
        <v>133</v>
      </c>
      <c r="I84" s="40" t="s">
        <v>133</v>
      </c>
      <c r="J84" s="42" t="s">
        <v>318</v>
      </c>
      <c r="K84" s="40" t="s">
        <v>135</v>
      </c>
      <c r="L84" s="40" t="s">
        <v>136</v>
      </c>
      <c r="M84" s="40" t="s">
        <v>137</v>
      </c>
      <c r="N84" s="40" t="s">
        <v>138</v>
      </c>
      <c r="O84" s="40" t="s">
        <v>138</v>
      </c>
      <c r="P84" s="43"/>
      <c r="Q84" s="36">
        <v>75</v>
      </c>
      <c r="R84" s="36">
        <v>6540</v>
      </c>
      <c r="S84" s="44" t="e">
        <f>#N/A</f>
        <v>#N/A</v>
      </c>
      <c r="T84" s="36">
        <v>1731</v>
      </c>
      <c r="U84" s="36"/>
      <c r="V84" s="45"/>
      <c r="W84" s="36"/>
      <c r="X84" s="36"/>
      <c r="Y84" s="36"/>
      <c r="Z84" s="36"/>
      <c r="AA84" s="36"/>
      <c r="AB84" s="46" t="e">
        <f>#N/A</f>
        <v>#N/A</v>
      </c>
      <c r="AC84" s="36">
        <v>1200</v>
      </c>
      <c r="AD84" s="36" t="e">
        <f>#N/A</f>
        <v>#N/A</v>
      </c>
      <c r="AE84" s="34"/>
      <c r="AF84" s="48"/>
      <c r="AG84" s="30" t="e">
        <f>#N/A</f>
        <v>#N/A</v>
      </c>
      <c r="AH84" s="36" t="e">
        <f>#N/A</f>
        <v>#N/A</v>
      </c>
      <c r="AI84" s="36"/>
      <c r="AJ84" s="36"/>
      <c r="AK84" s="40" t="s">
        <v>154</v>
      </c>
      <c r="AL84" s="40">
        <v>2</v>
      </c>
      <c r="AM84" s="40" t="s">
        <v>255</v>
      </c>
      <c r="AN84" s="40" t="s">
        <v>155</v>
      </c>
      <c r="AO84" s="36">
        <v>7848</v>
      </c>
      <c r="AP84" s="36"/>
      <c r="AQ84" s="36"/>
      <c r="AR84" s="36"/>
      <c r="AS84" s="36"/>
      <c r="AT84" s="36">
        <v>7848</v>
      </c>
      <c r="AU84" s="40"/>
      <c r="AV84" s="40"/>
      <c r="AW84" s="40"/>
      <c r="AX84" s="40"/>
      <c r="AY84" s="40"/>
      <c r="AZ84" s="40"/>
      <c r="BA84" s="40" t="s">
        <v>220</v>
      </c>
      <c r="BB84" s="40" t="s">
        <v>145</v>
      </c>
      <c r="BC84" s="40"/>
      <c r="BD84" s="49">
        <v>43938</v>
      </c>
      <c r="BE84" s="36"/>
      <c r="BF84" s="36"/>
      <c r="BG84" s="49" t="s">
        <v>147</v>
      </c>
      <c r="BH84" s="49" t="s">
        <v>148</v>
      </c>
      <c r="BI84" s="49"/>
      <c r="BJ84" s="49"/>
      <c r="BK84" s="49"/>
      <c r="BL84" s="49"/>
      <c r="BM84" s="49"/>
      <c r="BN84" s="40"/>
      <c r="BO84" s="40"/>
      <c r="BP84" s="40"/>
      <c r="BQ84" s="50"/>
      <c r="BR84" s="40"/>
      <c r="BS84" s="40"/>
      <c r="BT84" s="40"/>
      <c r="BU84" s="40"/>
      <c r="BV84" s="51"/>
    </row>
    <row r="85" spans="1:74" s="52" customFormat="1" ht="15" hidden="1" customHeight="1">
      <c r="A85" s="40">
        <v>2020</v>
      </c>
      <c r="B85" s="40">
        <v>81</v>
      </c>
      <c r="C85" s="40" t="s">
        <v>129</v>
      </c>
      <c r="D85" s="40" t="s">
        <v>130</v>
      </c>
      <c r="E85" s="40" t="s">
        <v>131</v>
      </c>
      <c r="F85" s="41">
        <v>43832</v>
      </c>
      <c r="G85" s="40" t="s">
        <v>319</v>
      </c>
      <c r="H85" s="40" t="s">
        <v>133</v>
      </c>
      <c r="I85" s="40" t="s">
        <v>133</v>
      </c>
      <c r="J85" s="42" t="s">
        <v>320</v>
      </c>
      <c r="K85" s="40" t="s">
        <v>135</v>
      </c>
      <c r="L85" s="40" t="s">
        <v>136</v>
      </c>
      <c r="M85" s="40" t="s">
        <v>137</v>
      </c>
      <c r="N85" s="40" t="s">
        <v>138</v>
      </c>
      <c r="O85" s="40" t="s">
        <v>138</v>
      </c>
      <c r="P85" s="43"/>
      <c r="Q85" s="36">
        <v>78</v>
      </c>
      <c r="R85" s="36">
        <v>6630</v>
      </c>
      <c r="S85" s="44" t="e">
        <f>#N/A</f>
        <v>#N/A</v>
      </c>
      <c r="T85" s="36">
        <v>1570</v>
      </c>
      <c r="U85" s="36"/>
      <c r="V85" s="45"/>
      <c r="W85" s="36"/>
      <c r="X85" s="36"/>
      <c r="Y85" s="36"/>
      <c r="Z85" s="36"/>
      <c r="AA85" s="36"/>
      <c r="AB85" s="46" t="e">
        <f>#N/A</f>
        <v>#N/A</v>
      </c>
      <c r="AC85" s="36">
        <v>1200</v>
      </c>
      <c r="AD85" s="36" t="e">
        <f>#N/A</f>
        <v>#N/A</v>
      </c>
      <c r="AE85" s="47"/>
      <c r="AF85" s="48"/>
      <c r="AG85" s="30" t="e">
        <f>#N/A</f>
        <v>#N/A</v>
      </c>
      <c r="AH85" s="36" t="e">
        <f>#N/A</f>
        <v>#N/A</v>
      </c>
      <c r="AI85" s="36"/>
      <c r="AJ85" s="36"/>
      <c r="AK85" s="40" t="s">
        <v>154</v>
      </c>
      <c r="AL85" s="40">
        <v>2</v>
      </c>
      <c r="AM85" s="40" t="s">
        <v>255</v>
      </c>
      <c r="AN85" s="40" t="s">
        <v>155</v>
      </c>
      <c r="AO85" s="36">
        <v>7956</v>
      </c>
      <c r="AP85" s="36"/>
      <c r="AQ85" s="36"/>
      <c r="AR85" s="36"/>
      <c r="AS85" s="36"/>
      <c r="AT85" s="36">
        <v>7956</v>
      </c>
      <c r="AU85" s="40"/>
      <c r="AV85" s="40"/>
      <c r="AW85" s="40"/>
      <c r="AX85" s="40"/>
      <c r="AY85" s="40"/>
      <c r="AZ85" s="40"/>
      <c r="BA85" s="40" t="s">
        <v>220</v>
      </c>
      <c r="BB85" s="40" t="s">
        <v>145</v>
      </c>
      <c r="BC85" s="40"/>
      <c r="BD85" s="49">
        <v>43938</v>
      </c>
      <c r="BE85" s="36"/>
      <c r="BF85" s="36"/>
      <c r="BG85" s="49" t="s">
        <v>147</v>
      </c>
      <c r="BH85" s="49" t="s">
        <v>148</v>
      </c>
      <c r="BI85" s="49"/>
      <c r="BJ85" s="49"/>
      <c r="BK85" s="49"/>
      <c r="BL85" s="49"/>
      <c r="BM85" s="49"/>
      <c r="BN85" s="40"/>
      <c r="BO85" s="40"/>
      <c r="BP85" s="40"/>
      <c r="BQ85" s="50"/>
      <c r="BR85" s="40"/>
      <c r="BS85" s="40"/>
      <c r="BT85" s="40"/>
      <c r="BU85" s="40"/>
      <c r="BV85" s="51"/>
    </row>
    <row r="86" spans="1:74" s="52" customFormat="1" ht="15" hidden="1" customHeight="1">
      <c r="A86" s="40">
        <v>2020</v>
      </c>
      <c r="B86" s="40">
        <v>82</v>
      </c>
      <c r="C86" s="40" t="s">
        <v>129</v>
      </c>
      <c r="D86" s="40" t="s">
        <v>130</v>
      </c>
      <c r="E86" s="40" t="s">
        <v>131</v>
      </c>
      <c r="F86" s="41">
        <v>43832</v>
      </c>
      <c r="G86" s="40" t="s">
        <v>321</v>
      </c>
      <c r="H86" s="40" t="s">
        <v>133</v>
      </c>
      <c r="I86" s="40" t="s">
        <v>133</v>
      </c>
      <c r="J86" s="42" t="s">
        <v>322</v>
      </c>
      <c r="K86" s="40" t="s">
        <v>135</v>
      </c>
      <c r="L86" s="40" t="s">
        <v>136</v>
      </c>
      <c r="M86" s="40" t="s">
        <v>137</v>
      </c>
      <c r="N86" s="40" t="s">
        <v>138</v>
      </c>
      <c r="O86" s="40" t="s">
        <v>138</v>
      </c>
      <c r="P86" s="43"/>
      <c r="Q86" s="36">
        <v>86</v>
      </c>
      <c r="R86" s="36">
        <v>9160</v>
      </c>
      <c r="S86" s="44" t="e">
        <f>#N/A</f>
        <v>#N/A</v>
      </c>
      <c r="T86" s="36">
        <v>2110</v>
      </c>
      <c r="U86" s="36"/>
      <c r="V86" s="45"/>
      <c r="W86" s="36"/>
      <c r="X86" s="36"/>
      <c r="Y86" s="36"/>
      <c r="Z86" s="36"/>
      <c r="AA86" s="36"/>
      <c r="AB86" s="46" t="e">
        <f>#N/A</f>
        <v>#N/A</v>
      </c>
      <c r="AC86" s="36">
        <v>1200</v>
      </c>
      <c r="AD86" s="36" t="e">
        <f>#N/A</f>
        <v>#N/A</v>
      </c>
      <c r="AE86" s="34"/>
      <c r="AF86" s="48"/>
      <c r="AG86" s="30" t="e">
        <f>#N/A</f>
        <v>#N/A</v>
      </c>
      <c r="AH86" s="36" t="e">
        <f>#N/A</f>
        <v>#N/A</v>
      </c>
      <c r="AI86" s="36"/>
      <c r="AJ86" s="36"/>
      <c r="AK86" s="40" t="s">
        <v>154</v>
      </c>
      <c r="AL86" s="40">
        <v>2</v>
      </c>
      <c r="AM86" s="40" t="s">
        <v>255</v>
      </c>
      <c r="AN86" s="40" t="s">
        <v>155</v>
      </c>
      <c r="AO86" s="36">
        <v>10992</v>
      </c>
      <c r="AP86" s="36"/>
      <c r="AQ86" s="36"/>
      <c r="AR86" s="36"/>
      <c r="AS86" s="36"/>
      <c r="AT86" s="36">
        <v>10992</v>
      </c>
      <c r="AU86" s="40"/>
      <c r="AV86" s="40"/>
      <c r="AW86" s="40"/>
      <c r="AX86" s="40"/>
      <c r="AY86" s="40"/>
      <c r="AZ86" s="40"/>
      <c r="BA86" s="40" t="s">
        <v>220</v>
      </c>
      <c r="BB86" s="40" t="s">
        <v>145</v>
      </c>
      <c r="BC86" s="40"/>
      <c r="BD86" s="49">
        <v>43938</v>
      </c>
      <c r="BE86" s="36"/>
      <c r="BF86" s="36"/>
      <c r="BG86" s="49" t="s">
        <v>147</v>
      </c>
      <c r="BH86" s="49" t="s">
        <v>148</v>
      </c>
      <c r="BI86" s="49"/>
      <c r="BJ86" s="49"/>
      <c r="BK86" s="49"/>
      <c r="BL86" s="49"/>
      <c r="BM86" s="49"/>
      <c r="BN86" s="40"/>
      <c r="BO86" s="40"/>
      <c r="BP86" s="40"/>
      <c r="BQ86" s="50"/>
      <c r="BR86" s="40"/>
      <c r="BS86" s="40"/>
      <c r="BT86" s="40"/>
      <c r="BU86" s="40"/>
      <c r="BV86" s="51"/>
    </row>
    <row r="87" spans="1:74" s="52" customFormat="1" ht="15" hidden="1" customHeight="1">
      <c r="A87" s="40">
        <v>2020</v>
      </c>
      <c r="B87" s="40">
        <v>83</v>
      </c>
      <c r="C87" s="40" t="s">
        <v>129</v>
      </c>
      <c r="D87" s="40" t="s">
        <v>130</v>
      </c>
      <c r="E87" s="40" t="s">
        <v>131</v>
      </c>
      <c r="F87" s="41">
        <v>43832</v>
      </c>
      <c r="G87" s="40" t="s">
        <v>323</v>
      </c>
      <c r="H87" s="40" t="s">
        <v>133</v>
      </c>
      <c r="I87" s="40" t="s">
        <v>133</v>
      </c>
      <c r="J87" s="42" t="s">
        <v>324</v>
      </c>
      <c r="K87" s="40" t="s">
        <v>135</v>
      </c>
      <c r="L87" s="40" t="s">
        <v>136</v>
      </c>
      <c r="M87" s="40" t="s">
        <v>137</v>
      </c>
      <c r="N87" s="40" t="s">
        <v>138</v>
      </c>
      <c r="O87" s="40" t="s">
        <v>138</v>
      </c>
      <c r="P87" s="43"/>
      <c r="Q87" s="36">
        <v>88</v>
      </c>
      <c r="R87" s="36">
        <v>10470</v>
      </c>
      <c r="S87" s="44" t="e">
        <f>#N/A</f>
        <v>#N/A</v>
      </c>
      <c r="T87" s="36">
        <v>2523</v>
      </c>
      <c r="U87" s="36"/>
      <c r="V87" s="45"/>
      <c r="W87" s="36"/>
      <c r="X87" s="36"/>
      <c r="Y87" s="36"/>
      <c r="Z87" s="36"/>
      <c r="AA87" s="36"/>
      <c r="AB87" s="46" t="e">
        <f>#N/A</f>
        <v>#N/A</v>
      </c>
      <c r="AC87" s="36">
        <v>1200</v>
      </c>
      <c r="AD87" s="36" t="e">
        <f>#N/A</f>
        <v>#N/A</v>
      </c>
      <c r="AE87" s="47"/>
      <c r="AF87" s="48"/>
      <c r="AG87" s="30" t="e">
        <f>#N/A</f>
        <v>#N/A</v>
      </c>
      <c r="AH87" s="36" t="e">
        <f>#N/A</f>
        <v>#N/A</v>
      </c>
      <c r="AI87" s="36"/>
      <c r="AJ87" s="36"/>
      <c r="AK87" s="40" t="s">
        <v>154</v>
      </c>
      <c r="AL87" s="40">
        <v>2</v>
      </c>
      <c r="AM87" s="40" t="s">
        <v>255</v>
      </c>
      <c r="AN87" s="40" t="s">
        <v>155</v>
      </c>
      <c r="AO87" s="36">
        <v>12564</v>
      </c>
      <c r="AP87" s="36"/>
      <c r="AQ87" s="36"/>
      <c r="AR87" s="36"/>
      <c r="AS87" s="36"/>
      <c r="AT87" s="36">
        <v>12564</v>
      </c>
      <c r="AU87" s="40"/>
      <c r="AV87" s="40"/>
      <c r="AW87" s="40"/>
      <c r="AX87" s="40"/>
      <c r="AY87" s="40"/>
      <c r="AZ87" s="40"/>
      <c r="BA87" s="40" t="s">
        <v>220</v>
      </c>
      <c r="BB87" s="40" t="s">
        <v>145</v>
      </c>
      <c r="BC87" s="40"/>
      <c r="BD87" s="49">
        <v>43938</v>
      </c>
      <c r="BE87" s="36"/>
      <c r="BF87" s="36"/>
      <c r="BG87" s="49" t="s">
        <v>147</v>
      </c>
      <c r="BH87" s="49" t="s">
        <v>148</v>
      </c>
      <c r="BI87" s="49"/>
      <c r="BJ87" s="49"/>
      <c r="BK87" s="49"/>
      <c r="BL87" s="49"/>
      <c r="BM87" s="49"/>
      <c r="BN87" s="40"/>
      <c r="BO87" s="40"/>
      <c r="BP87" s="40"/>
      <c r="BQ87" s="50"/>
      <c r="BR87" s="40"/>
      <c r="BS87" s="40"/>
      <c r="BT87" s="40"/>
      <c r="BU87" s="40"/>
      <c r="BV87" s="51"/>
    </row>
    <row r="88" spans="1:74" s="52" customFormat="1" ht="15" hidden="1" customHeight="1">
      <c r="A88" s="40">
        <v>2020</v>
      </c>
      <c r="B88" s="40">
        <v>84</v>
      </c>
      <c r="C88" s="40" t="s">
        <v>129</v>
      </c>
      <c r="D88" s="40" t="s">
        <v>130</v>
      </c>
      <c r="E88" s="40" t="s">
        <v>131</v>
      </c>
      <c r="F88" s="41">
        <v>43832</v>
      </c>
      <c r="G88" s="40" t="s">
        <v>325</v>
      </c>
      <c r="H88" s="40" t="s">
        <v>133</v>
      </c>
      <c r="I88" s="40" t="s">
        <v>133</v>
      </c>
      <c r="J88" s="42" t="s">
        <v>326</v>
      </c>
      <c r="K88" s="40" t="s">
        <v>135</v>
      </c>
      <c r="L88" s="40" t="s">
        <v>136</v>
      </c>
      <c r="M88" s="40" t="s">
        <v>137</v>
      </c>
      <c r="N88" s="40" t="s">
        <v>138</v>
      </c>
      <c r="O88" s="40" t="s">
        <v>138</v>
      </c>
      <c r="P88" s="43"/>
      <c r="Q88" s="36">
        <v>95</v>
      </c>
      <c r="R88" s="36">
        <v>12840</v>
      </c>
      <c r="S88" s="44" t="e">
        <f>#N/A</f>
        <v>#N/A</v>
      </c>
      <c r="T88" s="36">
        <v>2944</v>
      </c>
      <c r="U88" s="36"/>
      <c r="V88" s="45"/>
      <c r="W88" s="36"/>
      <c r="X88" s="36"/>
      <c r="Y88" s="36"/>
      <c r="Z88" s="36"/>
      <c r="AA88" s="36"/>
      <c r="AB88" s="46" t="e">
        <f>#N/A</f>
        <v>#N/A</v>
      </c>
      <c r="AC88" s="36">
        <v>1200</v>
      </c>
      <c r="AD88" s="36" t="e">
        <f>#N/A</f>
        <v>#N/A</v>
      </c>
      <c r="AE88" s="47"/>
      <c r="AF88" s="48"/>
      <c r="AG88" s="30" t="e">
        <f>#N/A</f>
        <v>#N/A</v>
      </c>
      <c r="AH88" s="36" t="e">
        <f>#N/A</f>
        <v>#N/A</v>
      </c>
      <c r="AI88" s="36"/>
      <c r="AJ88" s="36"/>
      <c r="AK88" s="40" t="s">
        <v>154</v>
      </c>
      <c r="AL88" s="40">
        <v>2</v>
      </c>
      <c r="AM88" s="40" t="s">
        <v>255</v>
      </c>
      <c r="AN88" s="40" t="s">
        <v>155</v>
      </c>
      <c r="AO88" s="36">
        <v>15408</v>
      </c>
      <c r="AP88" s="36"/>
      <c r="AQ88" s="36"/>
      <c r="AR88" s="36"/>
      <c r="AS88" s="36"/>
      <c r="AT88" s="36">
        <v>15408</v>
      </c>
      <c r="AU88" s="40"/>
      <c r="AV88" s="40"/>
      <c r="AW88" s="40"/>
      <c r="AX88" s="40"/>
      <c r="AY88" s="40"/>
      <c r="AZ88" s="40"/>
      <c r="BA88" s="40" t="s">
        <v>220</v>
      </c>
      <c r="BB88" s="40" t="s">
        <v>145</v>
      </c>
      <c r="BC88" s="40"/>
      <c r="BD88" s="49">
        <v>43938</v>
      </c>
      <c r="BE88" s="36"/>
      <c r="BF88" s="36"/>
      <c r="BG88" s="49" t="s">
        <v>147</v>
      </c>
      <c r="BH88" s="49" t="s">
        <v>148</v>
      </c>
      <c r="BI88" s="49"/>
      <c r="BJ88" s="49"/>
      <c r="BK88" s="49"/>
      <c r="BL88" s="49"/>
      <c r="BM88" s="49"/>
      <c r="BN88" s="40"/>
      <c r="BO88" s="40"/>
      <c r="BP88" s="40"/>
      <c r="BQ88" s="50"/>
      <c r="BR88" s="40"/>
      <c r="BS88" s="40"/>
      <c r="BT88" s="40"/>
      <c r="BU88" s="40"/>
      <c r="BV88" s="51"/>
    </row>
    <row r="89" spans="1:74" s="52" customFormat="1" ht="15" hidden="1" customHeight="1">
      <c r="A89" s="40">
        <v>2020</v>
      </c>
      <c r="B89" s="40">
        <v>85</v>
      </c>
      <c r="C89" s="40" t="s">
        <v>129</v>
      </c>
      <c r="D89" s="40" t="s">
        <v>130</v>
      </c>
      <c r="E89" s="40" t="s">
        <v>131</v>
      </c>
      <c r="F89" s="41">
        <v>43832</v>
      </c>
      <c r="G89" s="40" t="s">
        <v>327</v>
      </c>
      <c r="H89" s="40" t="s">
        <v>133</v>
      </c>
      <c r="I89" s="40" t="s">
        <v>133</v>
      </c>
      <c r="J89" s="42" t="s">
        <v>328</v>
      </c>
      <c r="K89" s="40" t="s">
        <v>135</v>
      </c>
      <c r="L89" s="40" t="s">
        <v>136</v>
      </c>
      <c r="M89" s="40" t="s">
        <v>137</v>
      </c>
      <c r="N89" s="40" t="s">
        <v>138</v>
      </c>
      <c r="O89" s="40" t="s">
        <v>138</v>
      </c>
      <c r="P89" s="43"/>
      <c r="Q89" s="36">
        <v>87</v>
      </c>
      <c r="R89" s="36">
        <v>9330</v>
      </c>
      <c r="S89" s="44" t="e">
        <f>#N/A</f>
        <v>#N/A</v>
      </c>
      <c r="T89" s="36">
        <v>1700</v>
      </c>
      <c r="U89" s="36"/>
      <c r="V89" s="45"/>
      <c r="W89" s="36"/>
      <c r="X89" s="36"/>
      <c r="Y89" s="36"/>
      <c r="Z89" s="36"/>
      <c r="AA89" s="36"/>
      <c r="AB89" s="46" t="e">
        <f>#N/A</f>
        <v>#N/A</v>
      </c>
      <c r="AC89" s="36">
        <v>1200</v>
      </c>
      <c r="AD89" s="36" t="e">
        <f>#N/A</f>
        <v>#N/A</v>
      </c>
      <c r="AE89" s="47"/>
      <c r="AF89" s="48">
        <v>0.05</v>
      </c>
      <c r="AG89" s="30" t="e">
        <f>#N/A</f>
        <v>#N/A</v>
      </c>
      <c r="AH89" s="36" t="e">
        <f>#N/A</f>
        <v>#N/A</v>
      </c>
      <c r="AI89" s="36"/>
      <c r="AJ89" s="36"/>
      <c r="AK89" s="40" t="s">
        <v>154</v>
      </c>
      <c r="AL89" s="40">
        <v>2</v>
      </c>
      <c r="AM89" s="40" t="s">
        <v>255</v>
      </c>
      <c r="AN89" s="40" t="s">
        <v>155</v>
      </c>
      <c r="AO89" s="36">
        <v>10636.199999999999</v>
      </c>
      <c r="AP89" s="36"/>
      <c r="AQ89" s="36"/>
      <c r="AR89" s="36"/>
      <c r="AS89" s="36"/>
      <c r="AT89" s="36">
        <v>10636.199999999999</v>
      </c>
      <c r="AU89" s="40"/>
      <c r="AV89" s="40"/>
      <c r="AW89" s="40"/>
      <c r="AX89" s="40"/>
      <c r="AY89" s="40"/>
      <c r="AZ89" s="40"/>
      <c r="BA89" s="40" t="s">
        <v>220</v>
      </c>
      <c r="BB89" s="40" t="s">
        <v>145</v>
      </c>
      <c r="BC89" s="40"/>
      <c r="BD89" s="49">
        <v>43938</v>
      </c>
      <c r="BE89" s="36"/>
      <c r="BF89" s="36"/>
      <c r="BG89" s="49" t="s">
        <v>147</v>
      </c>
      <c r="BH89" s="49" t="s">
        <v>148</v>
      </c>
      <c r="BI89" s="49"/>
      <c r="BJ89" s="49"/>
      <c r="BK89" s="49"/>
      <c r="BL89" s="49"/>
      <c r="BM89" s="49"/>
      <c r="BN89" s="40"/>
      <c r="BO89" s="40"/>
      <c r="BP89" s="40"/>
      <c r="BQ89" s="50"/>
      <c r="BR89" s="40"/>
      <c r="BS89" s="40"/>
      <c r="BT89" s="40"/>
      <c r="BU89" s="40"/>
      <c r="BV89" s="51"/>
    </row>
    <row r="90" spans="1:74" s="52" customFormat="1" ht="15" hidden="1" customHeight="1">
      <c r="A90" s="40">
        <v>2020</v>
      </c>
      <c r="B90" s="40">
        <v>86</v>
      </c>
      <c r="C90" s="40" t="s">
        <v>129</v>
      </c>
      <c r="D90" s="40" t="s">
        <v>130</v>
      </c>
      <c r="E90" s="40" t="s">
        <v>131</v>
      </c>
      <c r="F90" s="41">
        <v>43832</v>
      </c>
      <c r="G90" s="40" t="s">
        <v>329</v>
      </c>
      <c r="H90" s="40" t="s">
        <v>133</v>
      </c>
      <c r="I90" s="40" t="s">
        <v>133</v>
      </c>
      <c r="J90" s="36" t="s">
        <v>330</v>
      </c>
      <c r="K90" s="40" t="s">
        <v>135</v>
      </c>
      <c r="L90" s="40" t="s">
        <v>136</v>
      </c>
      <c r="M90" s="40" t="s">
        <v>137</v>
      </c>
      <c r="N90" s="40" t="s">
        <v>138</v>
      </c>
      <c r="O90" s="40" t="s">
        <v>138</v>
      </c>
      <c r="P90" s="43"/>
      <c r="Q90" s="36">
        <v>91</v>
      </c>
      <c r="R90" s="36">
        <v>11710</v>
      </c>
      <c r="S90" s="44" t="e">
        <f>#N/A</f>
        <v>#N/A</v>
      </c>
      <c r="T90" s="36">
        <v>2967</v>
      </c>
      <c r="U90" s="36"/>
      <c r="V90" s="45"/>
      <c r="W90" s="36"/>
      <c r="X90" s="36"/>
      <c r="Y90" s="36"/>
      <c r="Z90" s="36"/>
      <c r="AA90" s="36"/>
      <c r="AB90" s="46" t="e">
        <f>#N/A</f>
        <v>#N/A</v>
      </c>
      <c r="AC90" s="36">
        <v>1200</v>
      </c>
      <c r="AD90" s="36" t="e">
        <f>#N/A</f>
        <v>#N/A</v>
      </c>
      <c r="AE90" s="47"/>
      <c r="AF90" s="48"/>
      <c r="AG90" s="30" t="e">
        <f>#N/A</f>
        <v>#N/A</v>
      </c>
      <c r="AH90" s="36" t="e">
        <f>#N/A</f>
        <v>#N/A</v>
      </c>
      <c r="AI90" s="36"/>
      <c r="AJ90" s="36"/>
      <c r="AK90" s="40" t="s">
        <v>154</v>
      </c>
      <c r="AL90" s="40">
        <v>2</v>
      </c>
      <c r="AM90" s="40" t="s">
        <v>255</v>
      </c>
      <c r="AN90" s="40" t="s">
        <v>155</v>
      </c>
      <c r="AO90" s="36">
        <v>14052</v>
      </c>
      <c r="AP90" s="36"/>
      <c r="AQ90" s="36"/>
      <c r="AR90" s="36"/>
      <c r="AS90" s="36"/>
      <c r="AT90" s="36">
        <v>14052</v>
      </c>
      <c r="AU90" s="40"/>
      <c r="AV90" s="40"/>
      <c r="AW90" s="40"/>
      <c r="AX90" s="40"/>
      <c r="AY90" s="40"/>
      <c r="AZ90" s="40"/>
      <c r="BA90" s="40" t="s">
        <v>220</v>
      </c>
      <c r="BB90" s="40" t="s">
        <v>145</v>
      </c>
      <c r="BC90" s="40"/>
      <c r="BD90" s="49">
        <v>43938</v>
      </c>
      <c r="BE90" s="36"/>
      <c r="BF90" s="36"/>
      <c r="BG90" s="49" t="s">
        <v>147</v>
      </c>
      <c r="BH90" s="49" t="s">
        <v>148</v>
      </c>
      <c r="BI90" s="49"/>
      <c r="BJ90" s="49"/>
      <c r="BK90" s="49"/>
      <c r="BL90" s="49"/>
      <c r="BM90" s="49"/>
      <c r="BN90" s="40"/>
      <c r="BO90" s="40"/>
      <c r="BP90" s="40"/>
      <c r="BQ90" s="50"/>
      <c r="BR90" s="40"/>
      <c r="BS90" s="40"/>
      <c r="BT90" s="40"/>
      <c r="BU90" s="40"/>
      <c r="BV90" s="51"/>
    </row>
    <row r="91" spans="1:74" s="52" customFormat="1" ht="15" hidden="1" customHeight="1">
      <c r="A91" s="40">
        <v>2020</v>
      </c>
      <c r="B91" s="40">
        <v>87</v>
      </c>
      <c r="C91" s="40" t="s">
        <v>129</v>
      </c>
      <c r="D91" s="40" t="s">
        <v>130</v>
      </c>
      <c r="E91" s="40" t="s">
        <v>131</v>
      </c>
      <c r="F91" s="41">
        <v>43832</v>
      </c>
      <c r="G91" s="40" t="s">
        <v>331</v>
      </c>
      <c r="H91" s="40" t="s">
        <v>133</v>
      </c>
      <c r="I91" s="40" t="s">
        <v>133</v>
      </c>
      <c r="J91" s="42" t="s">
        <v>332</v>
      </c>
      <c r="K91" s="40" t="s">
        <v>135</v>
      </c>
      <c r="L91" s="40" t="s">
        <v>136</v>
      </c>
      <c r="M91" s="40" t="s">
        <v>137</v>
      </c>
      <c r="N91" s="40" t="s">
        <v>138</v>
      </c>
      <c r="O91" s="40" t="s">
        <v>138</v>
      </c>
      <c r="P91" s="43"/>
      <c r="Q91" s="36">
        <v>79</v>
      </c>
      <c r="R91" s="36">
        <v>5870</v>
      </c>
      <c r="S91" s="44" t="e">
        <f>#N/A</f>
        <v>#N/A</v>
      </c>
      <c r="T91" s="36">
        <v>1828</v>
      </c>
      <c r="U91" s="36"/>
      <c r="V91" s="45"/>
      <c r="W91" s="36"/>
      <c r="X91" s="36"/>
      <c r="Y91" s="36"/>
      <c r="Z91" s="36"/>
      <c r="AA91" s="36"/>
      <c r="AB91" s="46" t="e">
        <f>#N/A</f>
        <v>#N/A</v>
      </c>
      <c r="AC91" s="36">
        <v>1200</v>
      </c>
      <c r="AD91" s="36" t="e">
        <f>#N/A</f>
        <v>#N/A</v>
      </c>
      <c r="AE91" s="47"/>
      <c r="AF91" s="48"/>
      <c r="AG91" s="30" t="e">
        <f>#N/A</f>
        <v>#N/A</v>
      </c>
      <c r="AH91" s="36" t="e">
        <f>#N/A</f>
        <v>#N/A</v>
      </c>
      <c r="AI91" s="36"/>
      <c r="AJ91" s="36"/>
      <c r="AK91" s="40" t="s">
        <v>154</v>
      </c>
      <c r="AL91" s="40">
        <v>2</v>
      </c>
      <c r="AM91" s="40" t="s">
        <v>255</v>
      </c>
      <c r="AN91" s="40" t="s">
        <v>155</v>
      </c>
      <c r="AO91" s="36">
        <v>7044</v>
      </c>
      <c r="AP91" s="36"/>
      <c r="AQ91" s="36"/>
      <c r="AR91" s="36"/>
      <c r="AS91" s="36"/>
      <c r="AT91" s="36">
        <v>7044</v>
      </c>
      <c r="AU91" s="40"/>
      <c r="AV91" s="40"/>
      <c r="AW91" s="40"/>
      <c r="AX91" s="40"/>
      <c r="AY91" s="40"/>
      <c r="AZ91" s="40"/>
      <c r="BA91" s="40" t="s">
        <v>333</v>
      </c>
      <c r="BB91" s="40" t="s">
        <v>145</v>
      </c>
      <c r="BC91" s="40"/>
      <c r="BD91" s="49">
        <v>43938</v>
      </c>
      <c r="BE91" s="36"/>
      <c r="BF91" s="36"/>
      <c r="BG91" s="49" t="s">
        <v>147</v>
      </c>
      <c r="BH91" s="49" t="s">
        <v>148</v>
      </c>
      <c r="BI91" s="49"/>
      <c r="BJ91" s="49"/>
      <c r="BK91" s="49"/>
      <c r="BL91" s="49"/>
      <c r="BM91" s="49"/>
      <c r="BN91" s="40"/>
      <c r="BO91" s="40"/>
      <c r="BP91" s="40"/>
      <c r="BQ91" s="50"/>
      <c r="BR91" s="40"/>
      <c r="BS91" s="40"/>
      <c r="BT91" s="40"/>
      <c r="BU91" s="40"/>
      <c r="BV91" s="51"/>
    </row>
    <row r="92" spans="1:74" s="52" customFormat="1" ht="15" hidden="1" customHeight="1">
      <c r="A92" s="40">
        <v>2020</v>
      </c>
      <c r="B92" s="40">
        <v>88</v>
      </c>
      <c r="C92" s="40" t="s">
        <v>129</v>
      </c>
      <c r="D92" s="40" t="s">
        <v>130</v>
      </c>
      <c r="E92" s="40" t="s">
        <v>131</v>
      </c>
      <c r="F92" s="41">
        <v>43832</v>
      </c>
      <c r="G92" s="40" t="s">
        <v>334</v>
      </c>
      <c r="H92" s="40" t="s">
        <v>133</v>
      </c>
      <c r="I92" s="40" t="s">
        <v>133</v>
      </c>
      <c r="J92" s="42" t="s">
        <v>335</v>
      </c>
      <c r="K92" s="40" t="s">
        <v>135</v>
      </c>
      <c r="L92" s="40" t="s">
        <v>136</v>
      </c>
      <c r="M92" s="40" t="s">
        <v>137</v>
      </c>
      <c r="N92" s="40" t="s">
        <v>138</v>
      </c>
      <c r="O92" s="40" t="s">
        <v>138</v>
      </c>
      <c r="P92" s="43"/>
      <c r="Q92" s="36">
        <v>82</v>
      </c>
      <c r="R92" s="36">
        <v>7590</v>
      </c>
      <c r="S92" s="44" t="e">
        <f>#N/A</f>
        <v>#N/A</v>
      </c>
      <c r="T92" s="36">
        <v>1587</v>
      </c>
      <c r="U92" s="36"/>
      <c r="V92" s="45"/>
      <c r="W92" s="36"/>
      <c r="X92" s="36"/>
      <c r="Y92" s="36"/>
      <c r="Z92" s="36"/>
      <c r="AA92" s="36"/>
      <c r="AB92" s="46" t="e">
        <f>#N/A</f>
        <v>#N/A</v>
      </c>
      <c r="AC92" s="36">
        <v>1200</v>
      </c>
      <c r="AD92" s="36" t="e">
        <f>#N/A</f>
        <v>#N/A</v>
      </c>
      <c r="AE92" s="47"/>
      <c r="AF92" s="48"/>
      <c r="AG92" s="30" t="e">
        <f>#N/A</f>
        <v>#N/A</v>
      </c>
      <c r="AH92" s="36" t="e">
        <f>#N/A</f>
        <v>#N/A</v>
      </c>
      <c r="AI92" s="36"/>
      <c r="AJ92" s="36"/>
      <c r="AK92" s="40" t="s">
        <v>154</v>
      </c>
      <c r="AL92" s="40">
        <v>2</v>
      </c>
      <c r="AM92" s="40" t="s">
        <v>255</v>
      </c>
      <c r="AN92" s="40" t="s">
        <v>155</v>
      </c>
      <c r="AO92" s="36">
        <v>9108</v>
      </c>
      <c r="AP92" s="36"/>
      <c r="AQ92" s="36"/>
      <c r="AR92" s="36"/>
      <c r="AS92" s="36"/>
      <c r="AT92" s="36">
        <v>9108</v>
      </c>
      <c r="AU92" s="40"/>
      <c r="AV92" s="40"/>
      <c r="AW92" s="40"/>
      <c r="AX92" s="40"/>
      <c r="AY92" s="40"/>
      <c r="AZ92" s="40"/>
      <c r="BA92" s="40" t="s">
        <v>333</v>
      </c>
      <c r="BB92" s="40" t="s">
        <v>145</v>
      </c>
      <c r="BC92" s="40"/>
      <c r="BD92" s="49">
        <v>43938</v>
      </c>
      <c r="BE92" s="36"/>
      <c r="BF92" s="36"/>
      <c r="BG92" s="49" t="s">
        <v>147</v>
      </c>
      <c r="BH92" s="49" t="s">
        <v>148</v>
      </c>
      <c r="BI92" s="49"/>
      <c r="BJ92" s="49"/>
      <c r="BK92" s="49"/>
      <c r="BL92" s="49"/>
      <c r="BM92" s="49"/>
      <c r="BN92" s="40"/>
      <c r="BO92" s="40"/>
      <c r="BP92" s="40"/>
      <c r="BQ92" s="50"/>
      <c r="BR92" s="40"/>
      <c r="BS92" s="40"/>
      <c r="BT92" s="40"/>
      <c r="BU92" s="40"/>
      <c r="BV92" s="51"/>
    </row>
    <row r="93" spans="1:74" s="52" customFormat="1" ht="15" hidden="1" customHeight="1">
      <c r="A93" s="40">
        <v>2020</v>
      </c>
      <c r="B93" s="40">
        <v>89</v>
      </c>
      <c r="C93" s="40" t="s">
        <v>129</v>
      </c>
      <c r="D93" s="40" t="s">
        <v>130</v>
      </c>
      <c r="E93" s="40" t="s">
        <v>131</v>
      </c>
      <c r="F93" s="41">
        <v>43832</v>
      </c>
      <c r="G93" s="40" t="s">
        <v>336</v>
      </c>
      <c r="H93" s="40" t="s">
        <v>133</v>
      </c>
      <c r="I93" s="40" t="s">
        <v>133</v>
      </c>
      <c r="J93" s="42" t="s">
        <v>337</v>
      </c>
      <c r="K93" s="40" t="s">
        <v>135</v>
      </c>
      <c r="L93" s="40" t="s">
        <v>136</v>
      </c>
      <c r="M93" s="40" t="s">
        <v>137</v>
      </c>
      <c r="N93" s="40" t="s">
        <v>138</v>
      </c>
      <c r="O93" s="40" t="s">
        <v>138</v>
      </c>
      <c r="P93" s="43"/>
      <c r="Q93" s="36">
        <v>80</v>
      </c>
      <c r="R93" s="36">
        <v>8060</v>
      </c>
      <c r="S93" s="44" t="e">
        <f>#N/A</f>
        <v>#N/A</v>
      </c>
      <c r="T93" s="36">
        <v>1888</v>
      </c>
      <c r="U93" s="36"/>
      <c r="V93" s="45"/>
      <c r="W93" s="36"/>
      <c r="X93" s="36"/>
      <c r="Y93" s="36"/>
      <c r="Z93" s="36"/>
      <c r="AA93" s="36"/>
      <c r="AB93" s="46" t="e">
        <f>#N/A</f>
        <v>#N/A</v>
      </c>
      <c r="AC93" s="36">
        <v>1200</v>
      </c>
      <c r="AD93" s="36" t="e">
        <f>#N/A</f>
        <v>#N/A</v>
      </c>
      <c r="AE93" s="47"/>
      <c r="AF93" s="48">
        <v>0.03</v>
      </c>
      <c r="AG93" s="30" t="e">
        <f>#N/A</f>
        <v>#N/A</v>
      </c>
      <c r="AH93" s="36" t="e">
        <f>#N/A</f>
        <v>#N/A</v>
      </c>
      <c r="AI93" s="36"/>
      <c r="AJ93" s="36"/>
      <c r="AK93" s="40" t="s">
        <v>154</v>
      </c>
      <c r="AL93" s="40">
        <v>2</v>
      </c>
      <c r="AM93" s="40" t="s">
        <v>255</v>
      </c>
      <c r="AN93" s="40" t="s">
        <v>155</v>
      </c>
      <c r="AO93" s="36">
        <v>9381.84</v>
      </c>
      <c r="AP93" s="36"/>
      <c r="AQ93" s="36"/>
      <c r="AR93" s="36"/>
      <c r="AS93" s="36"/>
      <c r="AT93" s="36">
        <v>9381.84</v>
      </c>
      <c r="AU93" s="40"/>
      <c r="AV93" s="40"/>
      <c r="AW93" s="40"/>
      <c r="AX93" s="40"/>
      <c r="AY93" s="40"/>
      <c r="AZ93" s="40"/>
      <c r="BA93" s="40" t="s">
        <v>333</v>
      </c>
      <c r="BB93" s="40" t="s">
        <v>145</v>
      </c>
      <c r="BC93" s="40"/>
      <c r="BD93" s="49">
        <v>43938</v>
      </c>
      <c r="BE93" s="36"/>
      <c r="BF93" s="36"/>
      <c r="BG93" s="49" t="s">
        <v>147</v>
      </c>
      <c r="BH93" s="49" t="s">
        <v>148</v>
      </c>
      <c r="BI93" s="49"/>
      <c r="BJ93" s="49"/>
      <c r="BK93" s="49"/>
      <c r="BL93" s="49"/>
      <c r="BM93" s="49"/>
      <c r="BN93" s="40"/>
      <c r="BO93" s="40"/>
      <c r="BP93" s="40"/>
      <c r="BQ93" s="50"/>
      <c r="BR93" s="40"/>
      <c r="BS93" s="40"/>
      <c r="BT93" s="40"/>
      <c r="BU93" s="40"/>
      <c r="BV93" s="51"/>
    </row>
    <row r="94" spans="1:74" s="52" customFormat="1" ht="15" hidden="1" customHeight="1">
      <c r="A94" s="40">
        <v>2020</v>
      </c>
      <c r="B94" s="40">
        <v>90</v>
      </c>
      <c r="C94" s="40" t="s">
        <v>129</v>
      </c>
      <c r="D94" s="40" t="s">
        <v>130</v>
      </c>
      <c r="E94" s="40" t="s">
        <v>131</v>
      </c>
      <c r="F94" s="41">
        <v>43832</v>
      </c>
      <c r="G94" s="40" t="s">
        <v>338</v>
      </c>
      <c r="H94" s="40" t="s">
        <v>133</v>
      </c>
      <c r="I94" s="40" t="s">
        <v>133</v>
      </c>
      <c r="J94" s="42" t="s">
        <v>339</v>
      </c>
      <c r="K94" s="40" t="s">
        <v>135</v>
      </c>
      <c r="L94" s="40" t="s">
        <v>136</v>
      </c>
      <c r="M94" s="40" t="s">
        <v>137</v>
      </c>
      <c r="N94" s="40" t="s">
        <v>138</v>
      </c>
      <c r="O94" s="40" t="s">
        <v>138</v>
      </c>
      <c r="P94" s="43"/>
      <c r="Q94" s="36">
        <v>88</v>
      </c>
      <c r="R94" s="36">
        <v>10740</v>
      </c>
      <c r="S94" s="44" t="e">
        <f>#N/A</f>
        <v>#N/A</v>
      </c>
      <c r="T94" s="36">
        <v>2586</v>
      </c>
      <c r="U94" s="36"/>
      <c r="V94" s="45"/>
      <c r="W94" s="36"/>
      <c r="X94" s="36"/>
      <c r="Y94" s="36"/>
      <c r="Z94" s="36"/>
      <c r="AA94" s="36"/>
      <c r="AB94" s="46" t="e">
        <f>#N/A</f>
        <v>#N/A</v>
      </c>
      <c r="AC94" s="36">
        <v>1200</v>
      </c>
      <c r="AD94" s="36" t="e">
        <f>#N/A</f>
        <v>#N/A</v>
      </c>
      <c r="AE94" s="47"/>
      <c r="AF94" s="48"/>
      <c r="AG94" s="30" t="e">
        <f>#N/A</f>
        <v>#N/A</v>
      </c>
      <c r="AH94" s="36" t="e">
        <f>#N/A</f>
        <v>#N/A</v>
      </c>
      <c r="AI94" s="36"/>
      <c r="AJ94" s="36"/>
      <c r="AK94" s="40" t="s">
        <v>154</v>
      </c>
      <c r="AL94" s="40">
        <v>2</v>
      </c>
      <c r="AM94" s="40" t="s">
        <v>255</v>
      </c>
      <c r="AN94" s="40" t="s">
        <v>155</v>
      </c>
      <c r="AO94" s="36">
        <v>12888</v>
      </c>
      <c r="AP94" s="36"/>
      <c r="AQ94" s="36"/>
      <c r="AR94" s="36"/>
      <c r="AS94" s="36"/>
      <c r="AT94" s="36">
        <v>12888</v>
      </c>
      <c r="AU94" s="40"/>
      <c r="AV94" s="40"/>
      <c r="AW94" s="40"/>
      <c r="AX94" s="40"/>
      <c r="AY94" s="40"/>
      <c r="AZ94" s="40"/>
      <c r="BA94" s="40" t="s">
        <v>333</v>
      </c>
      <c r="BB94" s="40" t="s">
        <v>145</v>
      </c>
      <c r="BC94" s="40"/>
      <c r="BD94" s="49">
        <v>43938</v>
      </c>
      <c r="BE94" s="36"/>
      <c r="BF94" s="36"/>
      <c r="BG94" s="49" t="s">
        <v>147</v>
      </c>
      <c r="BH94" s="49" t="s">
        <v>148</v>
      </c>
      <c r="BI94" s="49"/>
      <c r="BJ94" s="49"/>
      <c r="BK94" s="49"/>
      <c r="BL94" s="49"/>
      <c r="BM94" s="49"/>
      <c r="BN94" s="40"/>
      <c r="BO94" s="40"/>
      <c r="BP94" s="40"/>
      <c r="BQ94" s="50"/>
      <c r="BR94" s="40"/>
      <c r="BS94" s="40"/>
      <c r="BT94" s="40"/>
      <c r="BU94" s="40"/>
      <c r="BV94" s="51"/>
    </row>
    <row r="95" spans="1:74" ht="15" hidden="1" customHeight="1">
      <c r="A95" s="26">
        <v>2020</v>
      </c>
      <c r="B95" s="26">
        <v>91</v>
      </c>
      <c r="C95" s="26" t="s">
        <v>129</v>
      </c>
      <c r="D95" s="26" t="s">
        <v>130</v>
      </c>
      <c r="E95" s="26" t="s">
        <v>131</v>
      </c>
      <c r="F95" s="27">
        <v>43832</v>
      </c>
      <c r="G95" s="26" t="s">
        <v>340</v>
      </c>
      <c r="H95" s="26" t="s">
        <v>133</v>
      </c>
      <c r="I95" s="26" t="s">
        <v>133</v>
      </c>
      <c r="J95" s="28" t="s">
        <v>341</v>
      </c>
      <c r="K95" s="26" t="s">
        <v>135</v>
      </c>
      <c r="L95" s="26" t="s">
        <v>136</v>
      </c>
      <c r="M95" s="26" t="s">
        <v>137</v>
      </c>
      <c r="N95" s="26" t="s">
        <v>138</v>
      </c>
      <c r="O95" s="26" t="s">
        <v>138</v>
      </c>
      <c r="Q95" s="30">
        <v>86</v>
      </c>
      <c r="R95" s="30">
        <v>8760</v>
      </c>
      <c r="S95" s="31" t="e">
        <f>#N/A</f>
        <v>#N/A</v>
      </c>
      <c r="T95" s="30">
        <v>1810</v>
      </c>
      <c r="AB95" s="33" t="e">
        <f>#N/A</f>
        <v>#N/A</v>
      </c>
      <c r="AC95" s="30">
        <v>1200</v>
      </c>
      <c r="AD95" s="30" t="e">
        <f>#N/A</f>
        <v>#N/A</v>
      </c>
      <c r="AE95" s="34">
        <v>0.75</v>
      </c>
      <c r="AF95" s="35">
        <v>0.03</v>
      </c>
      <c r="AG95" s="30" t="e">
        <f>#N/A</f>
        <v>#N/A</v>
      </c>
      <c r="AH95" s="30" t="e">
        <f>#N/A</f>
        <v>#N/A</v>
      </c>
      <c r="AI95" s="30">
        <v>5518.8</v>
      </c>
      <c r="AJ95" s="30">
        <v>5256</v>
      </c>
      <c r="AK95" s="26" t="s">
        <v>139</v>
      </c>
      <c r="AL95" s="26">
        <v>2</v>
      </c>
      <c r="AM95" s="26" t="s">
        <v>255</v>
      </c>
      <c r="AU95" s="26" t="s">
        <v>141</v>
      </c>
      <c r="AV95" s="26" t="s">
        <v>143</v>
      </c>
      <c r="AW95" s="26" t="s">
        <v>260</v>
      </c>
      <c r="BA95" s="26" t="s">
        <v>333</v>
      </c>
      <c r="BB95" s="26" t="s">
        <v>145</v>
      </c>
      <c r="BC95" s="26" t="s">
        <v>146</v>
      </c>
      <c r="BD95" s="37">
        <v>43938</v>
      </c>
      <c r="BE95" s="30">
        <v>32769</v>
      </c>
      <c r="BF95" s="30">
        <v>24879</v>
      </c>
      <c r="BG95" s="37" t="s">
        <v>147</v>
      </c>
      <c r="BH95" s="37" t="s">
        <v>148</v>
      </c>
      <c r="BI95" s="37"/>
      <c r="BJ95" s="37"/>
      <c r="BK95" s="37"/>
      <c r="BL95" s="37"/>
      <c r="BM95" s="37"/>
      <c r="BN95" s="26"/>
      <c r="BO95" s="26"/>
      <c r="BP95" s="26"/>
      <c r="BQ95" s="38"/>
      <c r="BR95" s="26"/>
      <c r="BS95" s="26"/>
      <c r="BT95" s="26"/>
      <c r="BU95" s="26"/>
      <c r="BV95" s="39"/>
    </row>
    <row r="96" spans="1:74" s="52" customFormat="1" ht="15" hidden="1" customHeight="1">
      <c r="A96" s="40">
        <v>2020</v>
      </c>
      <c r="B96" s="40">
        <v>92</v>
      </c>
      <c r="C96" s="40" t="s">
        <v>129</v>
      </c>
      <c r="D96" s="40" t="s">
        <v>130</v>
      </c>
      <c r="E96" s="40" t="s">
        <v>131</v>
      </c>
      <c r="F96" s="41">
        <v>43832</v>
      </c>
      <c r="G96" s="40" t="s">
        <v>342</v>
      </c>
      <c r="H96" s="40" t="s">
        <v>133</v>
      </c>
      <c r="I96" s="40" t="s">
        <v>133</v>
      </c>
      <c r="J96" s="42" t="s">
        <v>343</v>
      </c>
      <c r="K96" s="40" t="s">
        <v>135</v>
      </c>
      <c r="L96" s="40" t="s">
        <v>136</v>
      </c>
      <c r="M96" s="40" t="s">
        <v>137</v>
      </c>
      <c r="N96" s="40" t="s">
        <v>138</v>
      </c>
      <c r="O96" s="40" t="s">
        <v>138</v>
      </c>
      <c r="P96" s="43"/>
      <c r="Q96" s="36">
        <v>82</v>
      </c>
      <c r="R96" s="36">
        <v>7320</v>
      </c>
      <c r="S96" s="44" t="e">
        <f>#N/A</f>
        <v>#N/A</v>
      </c>
      <c r="T96" s="36">
        <v>1723</v>
      </c>
      <c r="U96" s="36"/>
      <c r="V96" s="45"/>
      <c r="W96" s="36"/>
      <c r="X96" s="36"/>
      <c r="Y96" s="36"/>
      <c r="Z96" s="36"/>
      <c r="AA96" s="36"/>
      <c r="AB96" s="46" t="e">
        <f>#N/A</f>
        <v>#N/A</v>
      </c>
      <c r="AC96" s="36">
        <v>1200</v>
      </c>
      <c r="AD96" s="36" t="e">
        <f>#N/A</f>
        <v>#N/A</v>
      </c>
      <c r="AE96" s="47"/>
      <c r="AF96" s="48"/>
      <c r="AG96" s="30" t="e">
        <f>#N/A</f>
        <v>#N/A</v>
      </c>
      <c r="AH96" s="36" t="e">
        <f>#N/A</f>
        <v>#N/A</v>
      </c>
      <c r="AI96" s="36"/>
      <c r="AJ96" s="36"/>
      <c r="AK96" s="40" t="s">
        <v>154</v>
      </c>
      <c r="AL96" s="40">
        <v>2</v>
      </c>
      <c r="AM96" s="40" t="s">
        <v>255</v>
      </c>
      <c r="AN96" s="40" t="s">
        <v>155</v>
      </c>
      <c r="AO96" s="36">
        <v>8784</v>
      </c>
      <c r="AP96" s="36"/>
      <c r="AQ96" s="36"/>
      <c r="AR96" s="36"/>
      <c r="AS96" s="36"/>
      <c r="AT96" s="36">
        <v>8784</v>
      </c>
      <c r="AU96" s="40"/>
      <c r="AV96" s="40"/>
      <c r="AW96" s="40"/>
      <c r="AX96" s="40"/>
      <c r="AY96" s="40"/>
      <c r="AZ96" s="40"/>
      <c r="BA96" s="40" t="s">
        <v>333</v>
      </c>
      <c r="BB96" s="40" t="s">
        <v>145</v>
      </c>
      <c r="BC96" s="40"/>
      <c r="BD96" s="49">
        <v>43938</v>
      </c>
      <c r="BE96" s="36"/>
      <c r="BF96" s="36"/>
      <c r="BG96" s="49" t="s">
        <v>147</v>
      </c>
      <c r="BH96" s="49" t="s">
        <v>148</v>
      </c>
      <c r="BI96" s="49"/>
      <c r="BJ96" s="49"/>
      <c r="BK96" s="49"/>
      <c r="BL96" s="49"/>
      <c r="BM96" s="49"/>
      <c r="BN96" s="40"/>
      <c r="BO96" s="40"/>
      <c r="BP96" s="40"/>
      <c r="BQ96" s="50"/>
      <c r="BR96" s="40"/>
      <c r="BS96" s="40"/>
      <c r="BT96" s="40"/>
      <c r="BU96" s="40"/>
      <c r="BV96" s="51"/>
    </row>
    <row r="97" spans="1:74" ht="15" hidden="1" customHeight="1">
      <c r="A97" s="26">
        <v>2020</v>
      </c>
      <c r="B97" s="26">
        <v>93</v>
      </c>
      <c r="C97" s="26" t="s">
        <v>129</v>
      </c>
      <c r="D97" s="26" t="s">
        <v>130</v>
      </c>
      <c r="E97" s="26" t="s">
        <v>131</v>
      </c>
      <c r="F97" s="27">
        <v>43832</v>
      </c>
      <c r="G97" s="26" t="s">
        <v>344</v>
      </c>
      <c r="H97" s="26" t="s">
        <v>133</v>
      </c>
      <c r="I97" s="26" t="s">
        <v>133</v>
      </c>
      <c r="J97" s="28" t="s">
        <v>345</v>
      </c>
      <c r="K97" s="26" t="s">
        <v>135</v>
      </c>
      <c r="L97" s="26" t="s">
        <v>136</v>
      </c>
      <c r="M97" s="26" t="s">
        <v>137</v>
      </c>
      <c r="N97" s="26" t="s">
        <v>138</v>
      </c>
      <c r="O97" s="26" t="s">
        <v>138</v>
      </c>
      <c r="Q97" s="30">
        <v>93</v>
      </c>
      <c r="R97" s="30">
        <v>13220</v>
      </c>
      <c r="S97" s="31" t="e">
        <f>#N/A</f>
        <v>#N/A</v>
      </c>
      <c r="T97" s="30">
        <v>2965</v>
      </c>
      <c r="AB97" s="33" t="e">
        <f>#N/A</f>
        <v>#N/A</v>
      </c>
      <c r="AC97" s="30">
        <v>1200</v>
      </c>
      <c r="AD97" s="30" t="e">
        <f>#N/A</f>
        <v>#N/A</v>
      </c>
      <c r="AE97" s="34">
        <v>0.56000000000000005</v>
      </c>
      <c r="AG97" s="30" t="e">
        <f>#N/A</f>
        <v>#N/A</v>
      </c>
      <c r="AH97" s="30" t="e">
        <f>#N/A</f>
        <v>#N/A</v>
      </c>
      <c r="AI97" s="30">
        <v>8806.35</v>
      </c>
      <c r="AJ97" s="30">
        <v>8387</v>
      </c>
      <c r="AK97" s="26" t="s">
        <v>139</v>
      </c>
      <c r="AL97" s="26">
        <v>2</v>
      </c>
      <c r="AM97" s="26" t="s">
        <v>255</v>
      </c>
      <c r="AU97" s="26" t="s">
        <v>141</v>
      </c>
      <c r="AV97" s="26" t="s">
        <v>143</v>
      </c>
      <c r="AW97" s="26" t="s">
        <v>260</v>
      </c>
      <c r="BA97" s="26" t="s">
        <v>333</v>
      </c>
      <c r="BB97" s="26" t="s">
        <v>145</v>
      </c>
      <c r="BC97" s="26" t="s">
        <v>146</v>
      </c>
      <c r="BD97" s="37">
        <v>43938</v>
      </c>
      <c r="BE97" s="30">
        <v>32769</v>
      </c>
      <c r="BF97" s="30">
        <v>24879</v>
      </c>
      <c r="BG97" s="37" t="s">
        <v>147</v>
      </c>
      <c r="BH97" s="37" t="s">
        <v>148</v>
      </c>
      <c r="BI97" s="37"/>
      <c r="BJ97" s="37"/>
      <c r="BK97" s="37"/>
      <c r="BL97" s="37"/>
      <c r="BM97" s="37"/>
      <c r="BN97" s="26"/>
      <c r="BO97" s="26"/>
      <c r="BP97" s="26"/>
      <c r="BQ97" s="38"/>
      <c r="BR97" s="26"/>
      <c r="BS97" s="26"/>
      <c r="BT97" s="26"/>
      <c r="BU97" s="26"/>
      <c r="BV97" s="39"/>
    </row>
    <row r="98" spans="1:74" s="52" customFormat="1" ht="15" hidden="1" customHeight="1">
      <c r="A98" s="40">
        <v>2020</v>
      </c>
      <c r="B98" s="40">
        <v>94</v>
      </c>
      <c r="C98" s="40" t="s">
        <v>129</v>
      </c>
      <c r="D98" s="40" t="s">
        <v>130</v>
      </c>
      <c r="E98" s="40" t="s">
        <v>131</v>
      </c>
      <c r="F98" s="41">
        <v>43832</v>
      </c>
      <c r="G98" s="40" t="s">
        <v>346</v>
      </c>
      <c r="H98" s="40" t="s">
        <v>133</v>
      </c>
      <c r="I98" s="40" t="s">
        <v>133</v>
      </c>
      <c r="J98" s="42" t="s">
        <v>347</v>
      </c>
      <c r="K98" s="40" t="s">
        <v>135</v>
      </c>
      <c r="L98" s="40" t="s">
        <v>136</v>
      </c>
      <c r="M98" s="40" t="s">
        <v>137</v>
      </c>
      <c r="N98" s="40" t="s">
        <v>138</v>
      </c>
      <c r="O98" s="40" t="s">
        <v>138</v>
      </c>
      <c r="P98" s="43"/>
      <c r="Q98" s="36">
        <v>83</v>
      </c>
      <c r="R98" s="36">
        <v>8860</v>
      </c>
      <c r="S98" s="44" t="e">
        <f>#N/A</f>
        <v>#N/A</v>
      </c>
      <c r="T98" s="36">
        <v>2056</v>
      </c>
      <c r="U98" s="36"/>
      <c r="V98" s="45"/>
      <c r="W98" s="36"/>
      <c r="X98" s="36"/>
      <c r="Y98" s="36"/>
      <c r="Z98" s="36"/>
      <c r="AA98" s="36"/>
      <c r="AB98" s="46" t="e">
        <f>#N/A</f>
        <v>#N/A</v>
      </c>
      <c r="AC98" s="36">
        <v>1200</v>
      </c>
      <c r="AD98" s="36" t="e">
        <f>#N/A</f>
        <v>#N/A</v>
      </c>
      <c r="AE98" s="34"/>
      <c r="AF98" s="48"/>
      <c r="AG98" s="30" t="e">
        <f>#N/A</f>
        <v>#N/A</v>
      </c>
      <c r="AH98" s="36" t="e">
        <f>#N/A</f>
        <v>#N/A</v>
      </c>
      <c r="AI98" s="36"/>
      <c r="AJ98" s="36"/>
      <c r="AK98" s="40" t="s">
        <v>154</v>
      </c>
      <c r="AL98" s="40">
        <v>2</v>
      </c>
      <c r="AM98" s="40" t="s">
        <v>255</v>
      </c>
      <c r="AN98" s="40" t="s">
        <v>155</v>
      </c>
      <c r="AO98" s="36">
        <v>10632</v>
      </c>
      <c r="AP98" s="36"/>
      <c r="AQ98" s="36"/>
      <c r="AR98" s="36"/>
      <c r="AS98" s="36"/>
      <c r="AT98" s="36">
        <v>10632</v>
      </c>
      <c r="AU98" s="40"/>
      <c r="AV98" s="40"/>
      <c r="AW98" s="40"/>
      <c r="AX98" s="40"/>
      <c r="AY98" s="40"/>
      <c r="AZ98" s="40"/>
      <c r="BA98" s="40" t="s">
        <v>333</v>
      </c>
      <c r="BB98" s="40" t="s">
        <v>145</v>
      </c>
      <c r="BC98" s="40"/>
      <c r="BD98" s="49">
        <v>43938</v>
      </c>
      <c r="BE98" s="36"/>
      <c r="BF98" s="36"/>
      <c r="BG98" s="49" t="s">
        <v>147</v>
      </c>
      <c r="BH98" s="49" t="s">
        <v>148</v>
      </c>
      <c r="BI98" s="49"/>
      <c r="BJ98" s="49"/>
      <c r="BK98" s="49"/>
      <c r="BL98" s="49"/>
      <c r="BM98" s="49"/>
      <c r="BN98" s="40"/>
      <c r="BO98" s="40"/>
      <c r="BP98" s="40"/>
      <c r="BQ98" s="50"/>
      <c r="BR98" s="40"/>
      <c r="BS98" s="40"/>
      <c r="BT98" s="40"/>
      <c r="BU98" s="40"/>
      <c r="BV98" s="51"/>
    </row>
    <row r="99" spans="1:74" ht="15" hidden="1" customHeight="1">
      <c r="A99" s="26">
        <v>2020</v>
      </c>
      <c r="B99" s="26">
        <v>95</v>
      </c>
      <c r="C99" s="26" t="s">
        <v>129</v>
      </c>
      <c r="D99" s="26" t="s">
        <v>130</v>
      </c>
      <c r="E99" s="26" t="s">
        <v>131</v>
      </c>
      <c r="F99" s="27">
        <v>43832</v>
      </c>
      <c r="G99" s="26" t="s">
        <v>348</v>
      </c>
      <c r="H99" s="26" t="s">
        <v>133</v>
      </c>
      <c r="I99" s="26" t="s">
        <v>133</v>
      </c>
      <c r="J99" s="28" t="s">
        <v>349</v>
      </c>
      <c r="K99" s="26" t="s">
        <v>135</v>
      </c>
      <c r="L99" s="26" t="s">
        <v>136</v>
      </c>
      <c r="M99" s="26" t="s">
        <v>137</v>
      </c>
      <c r="N99" s="26" t="s">
        <v>138</v>
      </c>
      <c r="O99" s="26" t="s">
        <v>138</v>
      </c>
      <c r="Q99" s="30">
        <v>83</v>
      </c>
      <c r="R99" s="30">
        <v>7750</v>
      </c>
      <c r="S99" s="31" t="e">
        <f>#N/A</f>
        <v>#N/A</v>
      </c>
      <c r="T99" s="30">
        <v>1933</v>
      </c>
      <c r="AB99" s="33" t="e">
        <f>#N/A</f>
        <v>#N/A</v>
      </c>
      <c r="AC99" s="30">
        <v>1200</v>
      </c>
      <c r="AD99" s="30" t="e">
        <f>#N/A</f>
        <v>#N/A</v>
      </c>
      <c r="AE99" s="34">
        <v>0.55894736842105264</v>
      </c>
      <c r="AG99" s="30" t="e">
        <f>#N/A</f>
        <v>#N/A</v>
      </c>
      <c r="AH99" s="30" t="e">
        <f>#N/A</f>
        <v>#N/A</v>
      </c>
      <c r="AI99" s="30">
        <v>4998</v>
      </c>
      <c r="AJ99" s="30">
        <v>4760</v>
      </c>
      <c r="AK99" s="26" t="s">
        <v>139</v>
      </c>
      <c r="AL99" s="26">
        <v>2</v>
      </c>
      <c r="AM99" s="26" t="s">
        <v>255</v>
      </c>
      <c r="AU99" s="26" t="s">
        <v>141</v>
      </c>
      <c r="AV99" s="26" t="s">
        <v>143</v>
      </c>
      <c r="AW99" s="26" t="s">
        <v>260</v>
      </c>
      <c r="BA99" s="26" t="s">
        <v>333</v>
      </c>
      <c r="BB99" s="26" t="s">
        <v>145</v>
      </c>
      <c r="BC99" s="26" t="s">
        <v>146</v>
      </c>
      <c r="BD99" s="37">
        <v>43938</v>
      </c>
      <c r="BE99" s="30">
        <v>32769</v>
      </c>
      <c r="BF99" s="30">
        <v>24879</v>
      </c>
      <c r="BG99" s="37" t="s">
        <v>147</v>
      </c>
      <c r="BH99" s="37" t="s">
        <v>148</v>
      </c>
      <c r="BI99" s="37"/>
      <c r="BJ99" s="37"/>
      <c r="BK99" s="37"/>
      <c r="BL99" s="37"/>
      <c r="BM99" s="37"/>
      <c r="BN99" s="26"/>
      <c r="BO99" s="26"/>
      <c r="BP99" s="26"/>
      <c r="BQ99" s="38"/>
      <c r="BR99" s="26"/>
      <c r="BS99" s="26"/>
      <c r="BT99" s="26"/>
      <c r="BU99" s="26"/>
      <c r="BV99" s="39"/>
    </row>
    <row r="100" spans="1:74" ht="15" hidden="1" customHeight="1">
      <c r="A100" s="26">
        <v>2020</v>
      </c>
      <c r="B100" s="26">
        <v>96</v>
      </c>
      <c r="C100" s="26" t="s">
        <v>129</v>
      </c>
      <c r="D100" s="26" t="s">
        <v>130</v>
      </c>
      <c r="E100" s="26" t="s">
        <v>131</v>
      </c>
      <c r="F100" s="27">
        <v>43832</v>
      </c>
      <c r="G100" s="26" t="s">
        <v>350</v>
      </c>
      <c r="H100" s="26" t="s">
        <v>133</v>
      </c>
      <c r="I100" s="26" t="s">
        <v>133</v>
      </c>
      <c r="J100" s="28" t="s">
        <v>351</v>
      </c>
      <c r="K100" s="26" t="s">
        <v>135</v>
      </c>
      <c r="L100" s="26" t="s">
        <v>136</v>
      </c>
      <c r="M100" s="26" t="s">
        <v>137</v>
      </c>
      <c r="N100" s="26" t="s">
        <v>138</v>
      </c>
      <c r="O100" s="26" t="s">
        <v>138</v>
      </c>
      <c r="Q100" s="30">
        <v>75</v>
      </c>
      <c r="R100" s="30">
        <v>6060</v>
      </c>
      <c r="S100" s="31" t="e">
        <f>#N/A</f>
        <v>#N/A</v>
      </c>
      <c r="T100" s="30">
        <v>1540</v>
      </c>
      <c r="AB100" s="33" t="e">
        <f>#N/A</f>
        <v>#N/A</v>
      </c>
      <c r="AC100" s="30">
        <v>1200</v>
      </c>
      <c r="AD100" s="30" t="e">
        <f>#N/A</f>
        <v>#N/A</v>
      </c>
      <c r="AE100" s="34">
        <v>0.28999999999999998</v>
      </c>
      <c r="AG100" s="30" t="e">
        <f>#N/A</f>
        <v>#N/A</v>
      </c>
      <c r="AH100" s="30" t="e">
        <f>#N/A</f>
        <v>#N/A</v>
      </c>
      <c r="AI100" s="30">
        <v>3822</v>
      </c>
      <c r="AJ100" s="30">
        <v>3640</v>
      </c>
      <c r="AK100" s="26" t="s">
        <v>139</v>
      </c>
      <c r="AL100" s="26">
        <v>2</v>
      </c>
      <c r="AM100" s="26" t="s">
        <v>255</v>
      </c>
      <c r="AU100" s="26" t="s">
        <v>141</v>
      </c>
      <c r="AV100" s="26" t="s">
        <v>143</v>
      </c>
      <c r="AW100" s="26" t="s">
        <v>260</v>
      </c>
      <c r="BA100" s="26" t="s">
        <v>333</v>
      </c>
      <c r="BB100" s="26" t="s">
        <v>145</v>
      </c>
      <c r="BC100" s="26" t="s">
        <v>146</v>
      </c>
      <c r="BD100" s="37">
        <v>43938</v>
      </c>
      <c r="BE100" s="30">
        <v>32769</v>
      </c>
      <c r="BF100" s="30">
        <v>24879</v>
      </c>
      <c r="BG100" s="37" t="s">
        <v>147</v>
      </c>
      <c r="BH100" s="37" t="s">
        <v>148</v>
      </c>
      <c r="BI100" s="37"/>
      <c r="BJ100" s="37"/>
      <c r="BK100" s="37"/>
      <c r="BL100" s="37"/>
      <c r="BM100" s="37"/>
      <c r="BN100" s="26"/>
      <c r="BO100" s="26"/>
      <c r="BP100" s="26"/>
      <c r="BQ100" s="38"/>
      <c r="BR100" s="26"/>
      <c r="BS100" s="26"/>
      <c r="BT100" s="26"/>
      <c r="BU100" s="26"/>
      <c r="BV100" s="39"/>
    </row>
    <row r="101" spans="1:74" ht="15" hidden="1" customHeight="1">
      <c r="A101" s="26">
        <v>2020</v>
      </c>
      <c r="B101" s="26">
        <v>97</v>
      </c>
      <c r="C101" s="26" t="s">
        <v>129</v>
      </c>
      <c r="D101" s="26" t="s">
        <v>130</v>
      </c>
      <c r="E101" s="26" t="s">
        <v>131</v>
      </c>
      <c r="F101" s="27">
        <v>43832</v>
      </c>
      <c r="G101" s="26" t="s">
        <v>352</v>
      </c>
      <c r="H101" s="26" t="s">
        <v>133</v>
      </c>
      <c r="I101" s="26" t="s">
        <v>133</v>
      </c>
      <c r="J101" s="28" t="s">
        <v>353</v>
      </c>
      <c r="K101" s="26" t="s">
        <v>135</v>
      </c>
      <c r="L101" s="26" t="s">
        <v>136</v>
      </c>
      <c r="M101" s="26" t="s">
        <v>137</v>
      </c>
      <c r="N101" s="26" t="s">
        <v>138</v>
      </c>
      <c r="O101" s="26" t="s">
        <v>138</v>
      </c>
      <c r="Q101" s="30">
        <v>83</v>
      </c>
      <c r="R101" s="30">
        <v>6820</v>
      </c>
      <c r="S101" s="31" t="e">
        <f>#N/A</f>
        <v>#N/A</v>
      </c>
      <c r="T101" s="30">
        <v>1784</v>
      </c>
      <c r="AB101" s="33" t="e">
        <f>#N/A</f>
        <v>#N/A</v>
      </c>
      <c r="AC101" s="30">
        <v>1200</v>
      </c>
      <c r="AD101" s="30" t="e">
        <f>#N/A</f>
        <v>#N/A</v>
      </c>
      <c r="AE101" s="34">
        <v>0.54</v>
      </c>
      <c r="AG101" s="30" t="e">
        <f>#N/A</f>
        <v>#N/A</v>
      </c>
      <c r="AH101" s="30" t="e">
        <f>#N/A</f>
        <v>#N/A</v>
      </c>
      <c r="AI101" s="30">
        <v>4351.2</v>
      </c>
      <c r="AJ101" s="30">
        <v>4144</v>
      </c>
      <c r="AK101" s="26" t="s">
        <v>139</v>
      </c>
      <c r="AL101" s="26">
        <v>2</v>
      </c>
      <c r="AM101" s="26" t="s">
        <v>255</v>
      </c>
      <c r="AU101" s="26" t="s">
        <v>141</v>
      </c>
      <c r="AV101" s="26" t="s">
        <v>143</v>
      </c>
      <c r="AW101" s="26" t="s">
        <v>260</v>
      </c>
      <c r="BA101" s="26" t="s">
        <v>333</v>
      </c>
      <c r="BB101" s="26" t="s">
        <v>145</v>
      </c>
      <c r="BC101" s="26" t="s">
        <v>146</v>
      </c>
      <c r="BD101" s="37">
        <v>43938</v>
      </c>
      <c r="BE101" s="30">
        <v>32769</v>
      </c>
      <c r="BF101" s="30">
        <v>24879</v>
      </c>
      <c r="BG101" s="37" t="s">
        <v>147</v>
      </c>
      <c r="BH101" s="37" t="s">
        <v>148</v>
      </c>
      <c r="BI101" s="37"/>
      <c r="BJ101" s="37"/>
      <c r="BK101" s="37"/>
      <c r="BL101" s="37"/>
      <c r="BM101" s="37"/>
      <c r="BN101" s="26"/>
      <c r="BO101" s="26"/>
      <c r="BP101" s="26"/>
      <c r="BQ101" s="38"/>
      <c r="BR101" s="26"/>
      <c r="BS101" s="26"/>
      <c r="BT101" s="26"/>
      <c r="BU101" s="26"/>
      <c r="BV101" s="39"/>
    </row>
    <row r="102" spans="1:74" s="52" customFormat="1" ht="15" hidden="1" customHeight="1">
      <c r="A102" s="40">
        <v>2020</v>
      </c>
      <c r="B102" s="40">
        <v>98</v>
      </c>
      <c r="C102" s="40" t="s">
        <v>129</v>
      </c>
      <c r="D102" s="40" t="s">
        <v>130</v>
      </c>
      <c r="E102" s="40" t="s">
        <v>131</v>
      </c>
      <c r="F102" s="41">
        <v>43832</v>
      </c>
      <c r="G102" s="40" t="s">
        <v>354</v>
      </c>
      <c r="H102" s="40" t="s">
        <v>133</v>
      </c>
      <c r="I102" s="40" t="s">
        <v>133</v>
      </c>
      <c r="J102" s="42" t="s">
        <v>355</v>
      </c>
      <c r="K102" s="40" t="s">
        <v>135</v>
      </c>
      <c r="L102" s="40" t="s">
        <v>136</v>
      </c>
      <c r="M102" s="40" t="s">
        <v>137</v>
      </c>
      <c r="N102" s="40" t="s">
        <v>138</v>
      </c>
      <c r="O102" s="40" t="s">
        <v>138</v>
      </c>
      <c r="P102" s="43"/>
      <c r="Q102" s="36">
        <v>78</v>
      </c>
      <c r="R102" s="36">
        <v>5750</v>
      </c>
      <c r="S102" s="44" t="e">
        <f>#N/A</f>
        <v>#N/A</v>
      </c>
      <c r="T102" s="36">
        <v>1268</v>
      </c>
      <c r="U102" s="36"/>
      <c r="V102" s="45"/>
      <c r="W102" s="36"/>
      <c r="X102" s="36"/>
      <c r="Y102" s="36"/>
      <c r="Z102" s="36"/>
      <c r="AA102" s="36"/>
      <c r="AB102" s="46" t="e">
        <f>#N/A</f>
        <v>#N/A</v>
      </c>
      <c r="AC102" s="36">
        <v>1200</v>
      </c>
      <c r="AD102" s="36" t="e">
        <f>#N/A</f>
        <v>#N/A</v>
      </c>
      <c r="AE102" s="47"/>
      <c r="AF102" s="48"/>
      <c r="AG102" s="30" t="e">
        <f>#N/A</f>
        <v>#N/A</v>
      </c>
      <c r="AH102" s="36" t="e">
        <f>#N/A</f>
        <v>#N/A</v>
      </c>
      <c r="AI102" s="36"/>
      <c r="AJ102" s="36"/>
      <c r="AK102" s="40" t="s">
        <v>154</v>
      </c>
      <c r="AL102" s="40">
        <v>2</v>
      </c>
      <c r="AM102" s="40" t="s">
        <v>255</v>
      </c>
      <c r="AN102" s="40" t="s">
        <v>155</v>
      </c>
      <c r="AO102" s="36">
        <v>6900</v>
      </c>
      <c r="AP102" s="36"/>
      <c r="AQ102" s="36"/>
      <c r="AR102" s="36"/>
      <c r="AS102" s="36"/>
      <c r="AT102" s="36">
        <v>6900</v>
      </c>
      <c r="AU102" s="40"/>
      <c r="AV102" s="40"/>
      <c r="AW102" s="40"/>
      <c r="AX102" s="40"/>
      <c r="AY102" s="40"/>
      <c r="AZ102" s="40"/>
      <c r="BA102" s="40" t="s">
        <v>333</v>
      </c>
      <c r="BB102" s="40" t="s">
        <v>145</v>
      </c>
      <c r="BC102" s="40"/>
      <c r="BD102" s="49">
        <v>43938</v>
      </c>
      <c r="BE102" s="36"/>
      <c r="BF102" s="36"/>
      <c r="BG102" s="49" t="s">
        <v>147</v>
      </c>
      <c r="BH102" s="49" t="s">
        <v>148</v>
      </c>
      <c r="BI102" s="49"/>
      <c r="BJ102" s="49"/>
      <c r="BK102" s="49"/>
      <c r="BL102" s="49"/>
      <c r="BM102" s="49"/>
      <c r="BN102" s="40"/>
      <c r="BO102" s="40"/>
      <c r="BP102" s="40"/>
      <c r="BQ102" s="50"/>
      <c r="BR102" s="40"/>
      <c r="BS102" s="40"/>
      <c r="BT102" s="40"/>
      <c r="BU102" s="40"/>
      <c r="BV102" s="51"/>
    </row>
    <row r="103" spans="1:74" ht="15" hidden="1" customHeight="1">
      <c r="A103" s="26">
        <v>2020</v>
      </c>
      <c r="B103" s="26">
        <v>99</v>
      </c>
      <c r="C103" s="26" t="s">
        <v>129</v>
      </c>
      <c r="D103" s="26" t="s">
        <v>130</v>
      </c>
      <c r="E103" s="26" t="s">
        <v>131</v>
      </c>
      <c r="F103" s="27">
        <v>43832</v>
      </c>
      <c r="G103" s="26" t="s">
        <v>356</v>
      </c>
      <c r="H103" s="26" t="s">
        <v>133</v>
      </c>
      <c r="I103" s="26" t="s">
        <v>133</v>
      </c>
      <c r="J103" s="28" t="s">
        <v>357</v>
      </c>
      <c r="K103" s="26" t="s">
        <v>135</v>
      </c>
      <c r="L103" s="26" t="s">
        <v>136</v>
      </c>
      <c r="M103" s="26" t="s">
        <v>137</v>
      </c>
      <c r="N103" s="26" t="s">
        <v>138</v>
      </c>
      <c r="O103" s="26" t="s">
        <v>138</v>
      </c>
      <c r="Q103" s="30">
        <v>84</v>
      </c>
      <c r="R103" s="30">
        <v>9160</v>
      </c>
      <c r="S103" s="31" t="e">
        <f>#N/A</f>
        <v>#N/A</v>
      </c>
      <c r="T103" s="30">
        <v>2122</v>
      </c>
      <c r="AB103" s="33" t="e">
        <f>#N/A</f>
        <v>#N/A</v>
      </c>
      <c r="AC103" s="30">
        <v>1200</v>
      </c>
      <c r="AD103" s="30" t="e">
        <f>#N/A</f>
        <v>#N/A</v>
      </c>
      <c r="AE103" s="34">
        <v>0.89</v>
      </c>
      <c r="AG103" s="30" t="e">
        <f>#N/A</f>
        <v>#N/A</v>
      </c>
      <c r="AH103" s="30" t="e">
        <f>#N/A</f>
        <v>#N/A</v>
      </c>
      <c r="AI103" s="30">
        <v>5979.75</v>
      </c>
      <c r="AJ103" s="30">
        <v>5695</v>
      </c>
      <c r="AK103" s="26" t="s">
        <v>139</v>
      </c>
      <c r="AL103" s="26">
        <v>2</v>
      </c>
      <c r="AM103" s="26" t="s">
        <v>255</v>
      </c>
      <c r="AU103" s="26" t="s">
        <v>141</v>
      </c>
      <c r="AV103" s="26" t="s">
        <v>143</v>
      </c>
      <c r="AW103" s="26" t="s">
        <v>358</v>
      </c>
      <c r="BA103" s="26" t="s">
        <v>333</v>
      </c>
      <c r="BB103" s="26" t="s">
        <v>145</v>
      </c>
      <c r="BC103" s="26" t="s">
        <v>146</v>
      </c>
      <c r="BD103" s="37">
        <v>43938</v>
      </c>
      <c r="BE103" s="30">
        <v>32769</v>
      </c>
      <c r="BF103" s="30">
        <v>24879</v>
      </c>
      <c r="BG103" s="37" t="s">
        <v>147</v>
      </c>
      <c r="BH103" s="37" t="s">
        <v>148</v>
      </c>
      <c r="BI103" s="37"/>
      <c r="BJ103" s="37"/>
      <c r="BK103" s="37"/>
      <c r="BL103" s="37"/>
      <c r="BM103" s="37"/>
      <c r="BN103" s="26"/>
      <c r="BO103" s="26"/>
      <c r="BP103" s="26"/>
      <c r="BQ103" s="38"/>
      <c r="BR103" s="26"/>
      <c r="BS103" s="26"/>
      <c r="BT103" s="26"/>
      <c r="BU103" s="26"/>
      <c r="BV103" s="39"/>
    </row>
    <row r="104" spans="1:74" s="52" customFormat="1" ht="15" hidden="1" customHeight="1">
      <c r="A104" s="40">
        <v>2020</v>
      </c>
      <c r="B104" s="40">
        <v>100</v>
      </c>
      <c r="C104" s="40" t="s">
        <v>129</v>
      </c>
      <c r="D104" s="40" t="s">
        <v>130</v>
      </c>
      <c r="E104" s="40" t="s">
        <v>131</v>
      </c>
      <c r="F104" s="41">
        <v>43832</v>
      </c>
      <c r="G104" s="40" t="s">
        <v>359</v>
      </c>
      <c r="H104" s="40" t="s">
        <v>133</v>
      </c>
      <c r="I104" s="40" t="s">
        <v>133</v>
      </c>
      <c r="J104" s="42" t="s">
        <v>360</v>
      </c>
      <c r="K104" s="40" t="s">
        <v>135</v>
      </c>
      <c r="L104" s="40" t="s">
        <v>136</v>
      </c>
      <c r="M104" s="40" t="s">
        <v>137</v>
      </c>
      <c r="N104" s="40" t="s">
        <v>138</v>
      </c>
      <c r="O104" s="40" t="s">
        <v>138</v>
      </c>
      <c r="P104" s="43"/>
      <c r="Q104" s="36">
        <v>81</v>
      </c>
      <c r="R104" s="36">
        <v>8190</v>
      </c>
      <c r="S104" s="44" t="e">
        <f>#N/A</f>
        <v>#N/A</v>
      </c>
      <c r="T104" s="36">
        <v>1921</v>
      </c>
      <c r="U104" s="36"/>
      <c r="V104" s="45"/>
      <c r="W104" s="36"/>
      <c r="X104" s="36"/>
      <c r="Y104" s="36"/>
      <c r="Z104" s="36"/>
      <c r="AA104" s="36"/>
      <c r="AB104" s="46" t="e">
        <f>#N/A</f>
        <v>#N/A</v>
      </c>
      <c r="AC104" s="36">
        <v>1200</v>
      </c>
      <c r="AD104" s="36" t="e">
        <f>#N/A</f>
        <v>#N/A</v>
      </c>
      <c r="AE104" s="34"/>
      <c r="AF104" s="48">
        <v>0.03</v>
      </c>
      <c r="AG104" s="30" t="e">
        <f>#N/A</f>
        <v>#N/A</v>
      </c>
      <c r="AH104" s="36" t="e">
        <f>#N/A</f>
        <v>#N/A</v>
      </c>
      <c r="AI104" s="36"/>
      <c r="AJ104" s="36"/>
      <c r="AK104" s="40" t="s">
        <v>154</v>
      </c>
      <c r="AL104" s="40">
        <v>2</v>
      </c>
      <c r="AM104" s="40" t="s">
        <v>255</v>
      </c>
      <c r="AN104" s="40" t="s">
        <v>155</v>
      </c>
      <c r="AO104" s="36">
        <v>9533.16</v>
      </c>
      <c r="AP104" s="36"/>
      <c r="AQ104" s="36"/>
      <c r="AR104" s="36"/>
      <c r="AS104" s="36"/>
      <c r="AT104" s="36">
        <v>9533.16</v>
      </c>
      <c r="AU104" s="40"/>
      <c r="AV104" s="40"/>
      <c r="AW104" s="40"/>
      <c r="AX104" s="40"/>
      <c r="AY104" s="40"/>
      <c r="AZ104" s="40"/>
      <c r="BA104" s="40" t="s">
        <v>333</v>
      </c>
      <c r="BB104" s="40" t="s">
        <v>145</v>
      </c>
      <c r="BC104" s="40"/>
      <c r="BD104" s="49">
        <v>43938</v>
      </c>
      <c r="BE104" s="36"/>
      <c r="BF104" s="36"/>
      <c r="BG104" s="49" t="s">
        <v>147</v>
      </c>
      <c r="BH104" s="49" t="s">
        <v>148</v>
      </c>
      <c r="BI104" s="49"/>
      <c r="BJ104" s="49"/>
      <c r="BK104" s="49"/>
      <c r="BL104" s="49"/>
      <c r="BM104" s="49"/>
      <c r="BN104" s="40"/>
      <c r="BO104" s="40"/>
      <c r="BP104" s="40"/>
      <c r="BQ104" s="50"/>
      <c r="BR104" s="40"/>
      <c r="BS104" s="40"/>
      <c r="BT104" s="40"/>
      <c r="BU104" s="40"/>
      <c r="BV104" s="51"/>
    </row>
    <row r="105" spans="1:74" ht="15" hidden="1" customHeight="1">
      <c r="A105" s="26">
        <v>2020</v>
      </c>
      <c r="B105" s="26">
        <v>101</v>
      </c>
      <c r="C105" s="26" t="s">
        <v>129</v>
      </c>
      <c r="D105" s="26" t="s">
        <v>130</v>
      </c>
      <c r="E105" s="26" t="s">
        <v>131</v>
      </c>
      <c r="F105" s="27">
        <v>43832</v>
      </c>
      <c r="G105" s="26" t="s">
        <v>361</v>
      </c>
      <c r="H105" s="26" t="s">
        <v>133</v>
      </c>
      <c r="I105" s="26" t="s">
        <v>133</v>
      </c>
      <c r="J105" s="28" t="s">
        <v>362</v>
      </c>
      <c r="K105" s="26" t="s">
        <v>135</v>
      </c>
      <c r="L105" s="26" t="s">
        <v>136</v>
      </c>
      <c r="M105" s="26" t="s">
        <v>137</v>
      </c>
      <c r="N105" s="26" t="s">
        <v>138</v>
      </c>
      <c r="O105" s="26" t="s">
        <v>138</v>
      </c>
      <c r="Q105" s="30">
        <v>90</v>
      </c>
      <c r="R105" s="30">
        <v>10610</v>
      </c>
      <c r="S105" s="31" t="e">
        <f>#N/A</f>
        <v>#N/A</v>
      </c>
      <c r="T105" s="30">
        <v>2129</v>
      </c>
      <c r="AB105" s="33" t="e">
        <f>#N/A</f>
        <v>#N/A</v>
      </c>
      <c r="AC105" s="30">
        <v>1200</v>
      </c>
      <c r="AD105" s="30" t="e">
        <f>#N/A</f>
        <v>#N/A</v>
      </c>
      <c r="AE105" s="34">
        <v>0.28999999999999998</v>
      </c>
      <c r="AF105" s="35">
        <v>0.2</v>
      </c>
      <c r="AG105" s="30" t="e">
        <f>#N/A</f>
        <v>#N/A</v>
      </c>
      <c r="AH105" s="30" t="e">
        <f>#N/A</f>
        <v>#N/A</v>
      </c>
      <c r="AI105" s="30">
        <v>5511.45</v>
      </c>
      <c r="AJ105" s="30">
        <v>5249</v>
      </c>
      <c r="AK105" s="26" t="s">
        <v>139</v>
      </c>
      <c r="AL105" s="26">
        <v>2</v>
      </c>
      <c r="AM105" s="26" t="s">
        <v>255</v>
      </c>
      <c r="AU105" s="26" t="s">
        <v>141</v>
      </c>
      <c r="AV105" s="26" t="s">
        <v>143</v>
      </c>
      <c r="AW105" s="26" t="s">
        <v>358</v>
      </c>
      <c r="BA105" s="26" t="s">
        <v>333</v>
      </c>
      <c r="BB105" s="26" t="s">
        <v>145</v>
      </c>
      <c r="BC105" s="26" t="s">
        <v>146</v>
      </c>
      <c r="BD105" s="37">
        <v>43938</v>
      </c>
      <c r="BE105" s="30">
        <v>32769</v>
      </c>
      <c r="BF105" s="30">
        <v>24879</v>
      </c>
      <c r="BG105" s="37" t="s">
        <v>147</v>
      </c>
      <c r="BH105" s="37" t="s">
        <v>148</v>
      </c>
      <c r="BI105" s="37"/>
      <c r="BJ105" s="37"/>
      <c r="BK105" s="37"/>
      <c r="BL105" s="37"/>
      <c r="BM105" s="37"/>
      <c r="BN105" s="26"/>
      <c r="BO105" s="26"/>
      <c r="BP105" s="26"/>
      <c r="BQ105" s="38"/>
      <c r="BR105" s="26"/>
      <c r="BS105" s="26"/>
      <c r="BT105" s="26"/>
      <c r="BU105" s="26"/>
      <c r="BV105" s="39"/>
    </row>
    <row r="106" spans="1:74" ht="15" hidden="1" customHeight="1">
      <c r="A106" s="26">
        <v>2020</v>
      </c>
      <c r="B106" s="26">
        <v>102</v>
      </c>
      <c r="C106" s="26" t="s">
        <v>129</v>
      </c>
      <c r="D106" s="26" t="s">
        <v>130</v>
      </c>
      <c r="E106" s="26" t="s">
        <v>131</v>
      </c>
      <c r="F106" s="27">
        <v>43832</v>
      </c>
      <c r="G106" s="26" t="s">
        <v>363</v>
      </c>
      <c r="H106" s="26" t="s">
        <v>133</v>
      </c>
      <c r="I106" s="26" t="s">
        <v>133</v>
      </c>
      <c r="J106" s="28" t="s">
        <v>364</v>
      </c>
      <c r="K106" s="26" t="s">
        <v>135</v>
      </c>
      <c r="L106" s="26" t="s">
        <v>136</v>
      </c>
      <c r="M106" s="26" t="s">
        <v>137</v>
      </c>
      <c r="N106" s="26" t="s">
        <v>138</v>
      </c>
      <c r="O106" s="26" t="s">
        <v>138</v>
      </c>
      <c r="Q106" s="30">
        <v>93</v>
      </c>
      <c r="R106" s="30">
        <v>12260</v>
      </c>
      <c r="S106" s="31" t="e">
        <f>#N/A</f>
        <v>#N/A</v>
      </c>
      <c r="T106" s="30">
        <v>2302</v>
      </c>
      <c r="AB106" s="33" t="e">
        <f>#N/A</f>
        <v>#N/A</v>
      </c>
      <c r="AC106" s="30">
        <v>1200</v>
      </c>
      <c r="AD106" s="30" t="e">
        <f>#N/A</f>
        <v>#N/A</v>
      </c>
      <c r="AE106" s="34">
        <v>0.72</v>
      </c>
      <c r="AF106" s="35">
        <v>0.1</v>
      </c>
      <c r="AG106" s="30" t="e">
        <f>#N/A</f>
        <v>#N/A</v>
      </c>
      <c r="AH106" s="30" t="e">
        <f>#N/A</f>
        <v>#N/A</v>
      </c>
      <c r="AI106" s="30">
        <v>7283.85</v>
      </c>
      <c r="AJ106" s="30">
        <v>6937</v>
      </c>
      <c r="AK106" s="26" t="s">
        <v>139</v>
      </c>
      <c r="AL106" s="26">
        <v>2</v>
      </c>
      <c r="AM106" s="26" t="s">
        <v>255</v>
      </c>
      <c r="AU106" s="26" t="s">
        <v>141</v>
      </c>
      <c r="AV106" s="26" t="s">
        <v>143</v>
      </c>
      <c r="AW106" s="26" t="s">
        <v>358</v>
      </c>
      <c r="BA106" s="26" t="s">
        <v>333</v>
      </c>
      <c r="BB106" s="26" t="s">
        <v>145</v>
      </c>
      <c r="BC106" s="26" t="s">
        <v>146</v>
      </c>
      <c r="BD106" s="37">
        <v>43938</v>
      </c>
      <c r="BE106" s="30">
        <v>32769</v>
      </c>
      <c r="BF106" s="30">
        <v>24879</v>
      </c>
      <c r="BG106" s="37" t="s">
        <v>147</v>
      </c>
      <c r="BH106" s="37" t="s">
        <v>148</v>
      </c>
      <c r="BI106" s="37"/>
      <c r="BJ106" s="37"/>
      <c r="BK106" s="37"/>
      <c r="BL106" s="37"/>
      <c r="BM106" s="37"/>
      <c r="BN106" s="26"/>
      <c r="BO106" s="26"/>
      <c r="BP106" s="26"/>
      <c r="BQ106" s="38"/>
      <c r="BR106" s="26"/>
      <c r="BS106" s="26"/>
      <c r="BT106" s="26"/>
      <c r="BU106" s="26"/>
      <c r="BV106" s="39"/>
    </row>
    <row r="107" spans="1:74" s="52" customFormat="1" ht="15" hidden="1" customHeight="1">
      <c r="A107" s="40">
        <v>2020</v>
      </c>
      <c r="B107" s="40">
        <v>103</v>
      </c>
      <c r="C107" s="40" t="s">
        <v>129</v>
      </c>
      <c r="D107" s="40" t="s">
        <v>130</v>
      </c>
      <c r="E107" s="40" t="s">
        <v>131</v>
      </c>
      <c r="F107" s="41">
        <v>43832</v>
      </c>
      <c r="G107" s="40" t="s">
        <v>365</v>
      </c>
      <c r="H107" s="40" t="s">
        <v>133</v>
      </c>
      <c r="I107" s="40" t="s">
        <v>133</v>
      </c>
      <c r="J107" s="42" t="s">
        <v>366</v>
      </c>
      <c r="K107" s="40" t="s">
        <v>135</v>
      </c>
      <c r="L107" s="40" t="s">
        <v>136</v>
      </c>
      <c r="M107" s="40" t="s">
        <v>137</v>
      </c>
      <c r="N107" s="40" t="s">
        <v>138</v>
      </c>
      <c r="O107" s="40" t="s">
        <v>138</v>
      </c>
      <c r="P107" s="43"/>
      <c r="Q107" s="36">
        <v>88</v>
      </c>
      <c r="R107" s="36">
        <v>9970</v>
      </c>
      <c r="S107" s="44" t="e">
        <f>#N/A</f>
        <v>#N/A</v>
      </c>
      <c r="T107" s="36">
        <v>2153</v>
      </c>
      <c r="U107" s="36"/>
      <c r="V107" s="45"/>
      <c r="W107" s="36"/>
      <c r="X107" s="36"/>
      <c r="Y107" s="36"/>
      <c r="Z107" s="36"/>
      <c r="AA107" s="36"/>
      <c r="AB107" s="46" t="e">
        <f>#N/A</f>
        <v>#N/A</v>
      </c>
      <c r="AC107" s="36">
        <v>1200</v>
      </c>
      <c r="AD107" s="36" t="e">
        <f>#N/A</f>
        <v>#N/A</v>
      </c>
      <c r="AE107" s="34"/>
      <c r="AF107" s="48"/>
      <c r="AG107" s="30" t="e">
        <f>#N/A</f>
        <v>#N/A</v>
      </c>
      <c r="AH107" s="36" t="e">
        <f>#N/A</f>
        <v>#N/A</v>
      </c>
      <c r="AI107" s="36"/>
      <c r="AJ107" s="36"/>
      <c r="AK107" s="40" t="s">
        <v>154</v>
      </c>
      <c r="AL107" s="40">
        <v>2</v>
      </c>
      <c r="AM107" s="40" t="s">
        <v>255</v>
      </c>
      <c r="AN107" s="40" t="s">
        <v>155</v>
      </c>
      <c r="AO107" s="36">
        <v>11964</v>
      </c>
      <c r="AP107" s="36"/>
      <c r="AQ107" s="36"/>
      <c r="AR107" s="36"/>
      <c r="AS107" s="36"/>
      <c r="AT107" s="36">
        <v>11964</v>
      </c>
      <c r="AU107" s="40"/>
      <c r="AV107" s="40"/>
      <c r="AW107" s="40"/>
      <c r="AX107" s="40"/>
      <c r="AY107" s="40"/>
      <c r="AZ107" s="40"/>
      <c r="BA107" s="40" t="s">
        <v>333</v>
      </c>
      <c r="BB107" s="40" t="s">
        <v>145</v>
      </c>
      <c r="BC107" s="40"/>
      <c r="BD107" s="49">
        <v>43938</v>
      </c>
      <c r="BE107" s="36"/>
      <c r="BF107" s="36"/>
      <c r="BG107" s="49" t="s">
        <v>147</v>
      </c>
      <c r="BH107" s="49" t="s">
        <v>148</v>
      </c>
      <c r="BI107" s="49"/>
      <c r="BJ107" s="49"/>
      <c r="BK107" s="49"/>
      <c r="BL107" s="49"/>
      <c r="BM107" s="49"/>
      <c r="BN107" s="40"/>
      <c r="BO107" s="40"/>
      <c r="BP107" s="40"/>
      <c r="BQ107" s="50"/>
      <c r="BR107" s="40"/>
      <c r="BS107" s="40"/>
      <c r="BT107" s="40"/>
      <c r="BU107" s="40"/>
      <c r="BV107" s="51"/>
    </row>
    <row r="108" spans="1:74" ht="15" hidden="1" customHeight="1">
      <c r="A108" s="26">
        <v>2020</v>
      </c>
      <c r="B108" s="26">
        <v>104</v>
      </c>
      <c r="C108" s="26" t="s">
        <v>129</v>
      </c>
      <c r="D108" s="26" t="s">
        <v>130</v>
      </c>
      <c r="E108" s="26" t="s">
        <v>131</v>
      </c>
      <c r="F108" s="27">
        <v>43832</v>
      </c>
      <c r="G108" s="26" t="s">
        <v>367</v>
      </c>
      <c r="H108" s="26" t="s">
        <v>133</v>
      </c>
      <c r="I108" s="26" t="s">
        <v>133</v>
      </c>
      <c r="J108" s="28" t="s">
        <v>368</v>
      </c>
      <c r="K108" s="26" t="s">
        <v>135</v>
      </c>
      <c r="L108" s="26" t="s">
        <v>136</v>
      </c>
      <c r="M108" s="26" t="s">
        <v>137</v>
      </c>
      <c r="N108" s="26" t="s">
        <v>138</v>
      </c>
      <c r="O108" s="26" t="s">
        <v>138</v>
      </c>
      <c r="Q108" s="30">
        <v>87</v>
      </c>
      <c r="R108" s="30">
        <v>9560</v>
      </c>
      <c r="S108" s="31" t="e">
        <f>#N/A</f>
        <v>#N/A</v>
      </c>
      <c r="T108" s="30">
        <v>1694</v>
      </c>
      <c r="AB108" s="33" t="e">
        <f>#N/A</f>
        <v>#N/A</v>
      </c>
      <c r="AC108" s="30">
        <v>1200</v>
      </c>
      <c r="AD108" s="30" t="e">
        <f>#N/A</f>
        <v>#N/A</v>
      </c>
      <c r="AE108" s="34">
        <v>0.72285714285714286</v>
      </c>
      <c r="AF108" s="35">
        <v>0.03</v>
      </c>
      <c r="AG108" s="30" t="e">
        <f>#N/A</f>
        <v>#N/A</v>
      </c>
      <c r="AH108" s="30" t="e">
        <f>#N/A</f>
        <v>#N/A</v>
      </c>
      <c r="AI108" s="30">
        <v>5008.5</v>
      </c>
      <c r="AJ108" s="30">
        <v>4770</v>
      </c>
      <c r="AK108" s="26" t="s">
        <v>139</v>
      </c>
      <c r="AL108" s="26">
        <v>2</v>
      </c>
      <c r="AM108" s="26" t="s">
        <v>255</v>
      </c>
      <c r="AU108" s="26" t="s">
        <v>141</v>
      </c>
      <c r="AV108" s="26" t="s">
        <v>143</v>
      </c>
      <c r="AW108" s="26" t="s">
        <v>358</v>
      </c>
      <c r="BA108" s="26" t="s">
        <v>333</v>
      </c>
      <c r="BB108" s="26" t="s">
        <v>145</v>
      </c>
      <c r="BC108" s="26" t="s">
        <v>146</v>
      </c>
      <c r="BD108" s="37">
        <v>43938</v>
      </c>
      <c r="BE108" s="30">
        <v>32769</v>
      </c>
      <c r="BF108" s="30">
        <v>24879</v>
      </c>
      <c r="BG108" s="37" t="s">
        <v>147</v>
      </c>
      <c r="BH108" s="37" t="s">
        <v>148</v>
      </c>
      <c r="BI108" s="37"/>
      <c r="BJ108" s="37"/>
      <c r="BK108" s="37"/>
      <c r="BL108" s="37"/>
      <c r="BM108" s="37"/>
      <c r="BN108" s="26"/>
      <c r="BO108" s="26"/>
      <c r="BP108" s="26"/>
      <c r="BQ108" s="38"/>
      <c r="BR108" s="26"/>
      <c r="BS108" s="26"/>
      <c r="BT108" s="26"/>
      <c r="BU108" s="26"/>
      <c r="BV108" s="39"/>
    </row>
    <row r="109" spans="1:74" ht="15" hidden="1" customHeight="1">
      <c r="A109" s="26">
        <v>2020</v>
      </c>
      <c r="B109" s="26">
        <v>105</v>
      </c>
      <c r="C109" s="26" t="s">
        <v>129</v>
      </c>
      <c r="D109" s="26" t="s">
        <v>130</v>
      </c>
      <c r="E109" s="26" t="s">
        <v>131</v>
      </c>
      <c r="F109" s="27">
        <v>43832</v>
      </c>
      <c r="G109" s="26" t="s">
        <v>369</v>
      </c>
      <c r="H109" s="26" t="s">
        <v>133</v>
      </c>
      <c r="I109" s="26" t="s">
        <v>133</v>
      </c>
      <c r="J109" s="28" t="s">
        <v>370</v>
      </c>
      <c r="K109" s="26" t="s">
        <v>135</v>
      </c>
      <c r="L109" s="26" t="s">
        <v>136</v>
      </c>
      <c r="M109" s="26" t="s">
        <v>137</v>
      </c>
      <c r="N109" s="26" t="s">
        <v>138</v>
      </c>
      <c r="O109" s="26" t="s">
        <v>138</v>
      </c>
      <c r="Q109" s="30">
        <v>81</v>
      </c>
      <c r="R109" s="30">
        <v>7560</v>
      </c>
      <c r="S109" s="31" t="e">
        <f>#N/A</f>
        <v>#N/A</v>
      </c>
      <c r="T109" s="30">
        <v>1506</v>
      </c>
      <c r="AB109" s="33" t="e">
        <f>#N/A</f>
        <v>#N/A</v>
      </c>
      <c r="AC109" s="30">
        <v>1200</v>
      </c>
      <c r="AD109" s="30" t="e">
        <f>#N/A</f>
        <v>#N/A</v>
      </c>
      <c r="AE109" s="34">
        <v>0.3</v>
      </c>
      <c r="AF109" s="35">
        <v>0.1</v>
      </c>
      <c r="AG109" s="30" t="e">
        <f>#N/A</f>
        <v>#N/A</v>
      </c>
      <c r="AH109" s="30" t="e">
        <f>#N/A</f>
        <v>#N/A</v>
      </c>
      <c r="AI109" s="30">
        <v>4339.6500000000005</v>
      </c>
      <c r="AJ109" s="30">
        <v>4133</v>
      </c>
      <c r="AK109" s="26" t="s">
        <v>139</v>
      </c>
      <c r="AL109" s="26">
        <v>2</v>
      </c>
      <c r="AM109" s="26" t="s">
        <v>255</v>
      </c>
      <c r="AU109" s="26" t="s">
        <v>141</v>
      </c>
      <c r="AV109" s="26" t="s">
        <v>143</v>
      </c>
      <c r="AW109" s="26" t="s">
        <v>358</v>
      </c>
      <c r="BA109" s="26" t="s">
        <v>333</v>
      </c>
      <c r="BB109" s="26" t="s">
        <v>145</v>
      </c>
      <c r="BC109" s="26" t="s">
        <v>146</v>
      </c>
      <c r="BD109" s="37">
        <v>43938</v>
      </c>
      <c r="BE109" s="30">
        <v>32769</v>
      </c>
      <c r="BF109" s="30">
        <v>24879</v>
      </c>
      <c r="BG109" s="37" t="s">
        <v>147</v>
      </c>
      <c r="BH109" s="37" t="s">
        <v>148</v>
      </c>
      <c r="BI109" s="37"/>
      <c r="BJ109" s="37"/>
      <c r="BK109" s="37"/>
      <c r="BL109" s="37"/>
      <c r="BM109" s="37"/>
      <c r="BN109" s="26"/>
      <c r="BO109" s="26"/>
      <c r="BP109" s="26"/>
      <c r="BQ109" s="38"/>
      <c r="BR109" s="26"/>
      <c r="BS109" s="26"/>
      <c r="BT109" s="26"/>
      <c r="BU109" s="26"/>
      <c r="BV109" s="39"/>
    </row>
    <row r="110" spans="1:74" s="52" customFormat="1" ht="15" hidden="1" customHeight="1">
      <c r="A110" s="40">
        <v>2020</v>
      </c>
      <c r="B110" s="40">
        <v>106</v>
      </c>
      <c r="C110" s="40" t="s">
        <v>129</v>
      </c>
      <c r="D110" s="40" t="s">
        <v>130</v>
      </c>
      <c r="E110" s="40" t="s">
        <v>131</v>
      </c>
      <c r="F110" s="41">
        <v>43832</v>
      </c>
      <c r="G110" s="40" t="s">
        <v>371</v>
      </c>
      <c r="H110" s="40" t="s">
        <v>133</v>
      </c>
      <c r="I110" s="40" t="s">
        <v>133</v>
      </c>
      <c r="J110" s="42" t="s">
        <v>372</v>
      </c>
      <c r="K110" s="40" t="s">
        <v>135</v>
      </c>
      <c r="L110" s="40" t="s">
        <v>136</v>
      </c>
      <c r="M110" s="40" t="s">
        <v>137</v>
      </c>
      <c r="N110" s="40" t="s">
        <v>138</v>
      </c>
      <c r="O110" s="40" t="s">
        <v>138</v>
      </c>
      <c r="P110" s="43"/>
      <c r="Q110" s="36">
        <v>93</v>
      </c>
      <c r="R110" s="36">
        <v>11540</v>
      </c>
      <c r="S110" s="44" t="e">
        <f>#N/A</f>
        <v>#N/A</v>
      </c>
      <c r="T110" s="36">
        <v>2033</v>
      </c>
      <c r="U110" s="36"/>
      <c r="V110" s="45"/>
      <c r="W110" s="36"/>
      <c r="X110" s="36"/>
      <c r="Y110" s="36"/>
      <c r="Z110" s="36"/>
      <c r="AA110" s="36"/>
      <c r="AB110" s="46" t="e">
        <f>#N/A</f>
        <v>#N/A</v>
      </c>
      <c r="AC110" s="36">
        <v>1200</v>
      </c>
      <c r="AD110" s="36" t="e">
        <f>#N/A</f>
        <v>#N/A</v>
      </c>
      <c r="AE110" s="47"/>
      <c r="AF110" s="48"/>
      <c r="AG110" s="30" t="e">
        <f>#N/A</f>
        <v>#N/A</v>
      </c>
      <c r="AH110" s="36" t="e">
        <f>#N/A</f>
        <v>#N/A</v>
      </c>
      <c r="AI110" s="36"/>
      <c r="AJ110" s="36"/>
      <c r="AK110" s="40" t="s">
        <v>154</v>
      </c>
      <c r="AL110" s="40">
        <v>2</v>
      </c>
      <c r="AM110" s="40" t="s">
        <v>255</v>
      </c>
      <c r="AN110" s="40" t="s">
        <v>155</v>
      </c>
      <c r="AO110" s="36">
        <v>13848</v>
      </c>
      <c r="AP110" s="36"/>
      <c r="AQ110" s="36"/>
      <c r="AR110" s="36"/>
      <c r="AS110" s="36"/>
      <c r="AT110" s="36">
        <v>13848</v>
      </c>
      <c r="AU110" s="40"/>
      <c r="AV110" s="40"/>
      <c r="AW110" s="40"/>
      <c r="AX110" s="40"/>
      <c r="AY110" s="40"/>
      <c r="AZ110" s="40"/>
      <c r="BA110" s="40" t="s">
        <v>333</v>
      </c>
      <c r="BB110" s="40" t="s">
        <v>145</v>
      </c>
      <c r="BC110" s="40"/>
      <c r="BD110" s="49">
        <v>43938</v>
      </c>
      <c r="BE110" s="36"/>
      <c r="BF110" s="36"/>
      <c r="BG110" s="49" t="s">
        <v>147</v>
      </c>
      <c r="BH110" s="49" t="s">
        <v>148</v>
      </c>
      <c r="BI110" s="49"/>
      <c r="BJ110" s="49"/>
      <c r="BK110" s="49"/>
      <c r="BL110" s="49"/>
      <c r="BM110" s="49"/>
      <c r="BN110" s="40"/>
      <c r="BO110" s="40"/>
      <c r="BP110" s="40"/>
      <c r="BQ110" s="50"/>
      <c r="BR110" s="40"/>
      <c r="BS110" s="40"/>
      <c r="BT110" s="40"/>
      <c r="BU110" s="40"/>
      <c r="BV110" s="51"/>
    </row>
    <row r="111" spans="1:74" ht="15" hidden="1" customHeight="1">
      <c r="A111" s="26">
        <v>2020</v>
      </c>
      <c r="B111" s="26">
        <v>107</v>
      </c>
      <c r="C111" s="26" t="s">
        <v>129</v>
      </c>
      <c r="D111" s="26" t="s">
        <v>130</v>
      </c>
      <c r="E111" s="26" t="s">
        <v>131</v>
      </c>
      <c r="F111" s="27">
        <v>43832</v>
      </c>
      <c r="G111" s="26" t="s">
        <v>373</v>
      </c>
      <c r="H111" s="26" t="s">
        <v>133</v>
      </c>
      <c r="I111" s="26" t="s">
        <v>133</v>
      </c>
      <c r="J111" s="28" t="s">
        <v>374</v>
      </c>
      <c r="K111" s="26" t="s">
        <v>135</v>
      </c>
      <c r="L111" s="26" t="s">
        <v>136</v>
      </c>
      <c r="M111" s="26" t="s">
        <v>137</v>
      </c>
      <c r="N111" s="26" t="s">
        <v>138</v>
      </c>
      <c r="O111" s="26" t="s">
        <v>138</v>
      </c>
      <c r="Q111" s="30">
        <v>80</v>
      </c>
      <c r="R111" s="30">
        <v>7100</v>
      </c>
      <c r="S111" s="31" t="e">
        <f>#N/A</f>
        <v>#N/A</v>
      </c>
      <c r="T111" s="30">
        <v>1563</v>
      </c>
      <c r="AB111" s="33" t="e">
        <f>#N/A</f>
        <v>#N/A</v>
      </c>
      <c r="AC111" s="30">
        <v>1200</v>
      </c>
      <c r="AD111" s="30" t="e">
        <f>#N/A</f>
        <v>#N/A</v>
      </c>
      <c r="AE111" s="34">
        <v>0.3025806451612903</v>
      </c>
      <c r="AF111" s="35">
        <v>0.03</v>
      </c>
      <c r="AG111" s="30" t="e">
        <f>#N/A</f>
        <v>#N/A</v>
      </c>
      <c r="AH111" s="30" t="e">
        <f>#N/A</f>
        <v>#N/A</v>
      </c>
      <c r="AI111" s="30">
        <v>4397.4000000000005</v>
      </c>
      <c r="AJ111" s="30">
        <v>4188</v>
      </c>
      <c r="AK111" s="26" t="s">
        <v>139</v>
      </c>
      <c r="AL111" s="26">
        <v>2</v>
      </c>
      <c r="AM111" s="26" t="s">
        <v>255</v>
      </c>
      <c r="AU111" s="26" t="s">
        <v>141</v>
      </c>
      <c r="AV111" s="26" t="s">
        <v>143</v>
      </c>
      <c r="AW111" s="26" t="s">
        <v>358</v>
      </c>
      <c r="BA111" s="26" t="s">
        <v>333</v>
      </c>
      <c r="BB111" s="26" t="s">
        <v>145</v>
      </c>
      <c r="BC111" s="26" t="s">
        <v>146</v>
      </c>
      <c r="BD111" s="37">
        <v>43938</v>
      </c>
      <c r="BE111" s="30">
        <v>32769</v>
      </c>
      <c r="BF111" s="30">
        <v>24879</v>
      </c>
      <c r="BG111" s="37" t="s">
        <v>147</v>
      </c>
      <c r="BH111" s="37" t="s">
        <v>148</v>
      </c>
      <c r="BI111" s="37"/>
      <c r="BJ111" s="37"/>
      <c r="BK111" s="37"/>
      <c r="BL111" s="37"/>
      <c r="BM111" s="37"/>
      <c r="BN111" s="26"/>
      <c r="BO111" s="26"/>
      <c r="BP111" s="26"/>
      <c r="BQ111" s="38"/>
      <c r="BR111" s="26"/>
      <c r="BS111" s="26"/>
      <c r="BT111" s="26"/>
      <c r="BU111" s="26"/>
      <c r="BV111" s="39"/>
    </row>
    <row r="112" spans="1:74" ht="15" hidden="1" customHeight="1">
      <c r="A112" s="26">
        <v>2020</v>
      </c>
      <c r="B112" s="26">
        <v>108</v>
      </c>
      <c r="C112" s="26" t="s">
        <v>129</v>
      </c>
      <c r="D112" s="26" t="s">
        <v>130</v>
      </c>
      <c r="E112" s="26" t="s">
        <v>131</v>
      </c>
      <c r="F112" s="27">
        <v>43832</v>
      </c>
      <c r="G112" s="26" t="s">
        <v>375</v>
      </c>
      <c r="H112" s="26" t="s">
        <v>133</v>
      </c>
      <c r="I112" s="26" t="s">
        <v>133</v>
      </c>
      <c r="J112" s="28" t="s">
        <v>376</v>
      </c>
      <c r="K112" s="26" t="s">
        <v>135</v>
      </c>
      <c r="L112" s="26" t="s">
        <v>136</v>
      </c>
      <c r="M112" s="26" t="s">
        <v>137</v>
      </c>
      <c r="N112" s="26" t="s">
        <v>138</v>
      </c>
      <c r="O112" s="26" t="s">
        <v>138</v>
      </c>
      <c r="Q112" s="30">
        <v>91</v>
      </c>
      <c r="R112" s="30">
        <v>10540</v>
      </c>
      <c r="S112" s="31" t="e">
        <f>#N/A</f>
        <v>#N/A</v>
      </c>
      <c r="T112" s="30">
        <v>2109</v>
      </c>
      <c r="AB112" s="33" t="e">
        <f>#N/A</f>
        <v>#N/A</v>
      </c>
      <c r="AC112" s="30">
        <v>1200</v>
      </c>
      <c r="AD112" s="30" t="e">
        <f>#N/A</f>
        <v>#N/A</v>
      </c>
      <c r="AE112" s="34">
        <v>0.41589743589743589</v>
      </c>
      <c r="AG112" s="30" t="e">
        <f>#N/A</f>
        <v>#N/A</v>
      </c>
      <c r="AH112" s="30" t="e">
        <f>#N/A</f>
        <v>#N/A</v>
      </c>
      <c r="AI112" s="30">
        <v>6940.5</v>
      </c>
      <c r="AJ112" s="30">
        <v>6610</v>
      </c>
      <c r="AK112" s="26" t="s">
        <v>139</v>
      </c>
      <c r="AL112" s="26">
        <v>2</v>
      </c>
      <c r="AM112" s="26" t="s">
        <v>255</v>
      </c>
      <c r="AU112" s="26" t="s">
        <v>141</v>
      </c>
      <c r="AV112" s="26" t="s">
        <v>143</v>
      </c>
      <c r="AW112" s="26" t="s">
        <v>358</v>
      </c>
      <c r="BA112" s="26" t="s">
        <v>333</v>
      </c>
      <c r="BB112" s="26" t="s">
        <v>145</v>
      </c>
      <c r="BC112" s="26" t="s">
        <v>146</v>
      </c>
      <c r="BD112" s="37">
        <v>43938</v>
      </c>
      <c r="BE112" s="30">
        <v>32769</v>
      </c>
      <c r="BF112" s="30">
        <v>24879</v>
      </c>
      <c r="BG112" s="37" t="s">
        <v>147</v>
      </c>
      <c r="BH112" s="37" t="s">
        <v>148</v>
      </c>
      <c r="BI112" s="37"/>
      <c r="BJ112" s="37"/>
      <c r="BK112" s="37"/>
      <c r="BL112" s="37"/>
      <c r="BM112" s="37"/>
      <c r="BN112" s="26"/>
      <c r="BO112" s="26"/>
      <c r="BP112" s="26"/>
      <c r="BQ112" s="38"/>
      <c r="BR112" s="26"/>
      <c r="BS112" s="26"/>
      <c r="BT112" s="26"/>
      <c r="BU112" s="26"/>
      <c r="BV112" s="39"/>
    </row>
    <row r="113" spans="1:74" s="52" customFormat="1" ht="15" hidden="1" customHeight="1">
      <c r="A113" s="40">
        <v>2020</v>
      </c>
      <c r="B113" s="40">
        <v>109</v>
      </c>
      <c r="C113" s="40" t="s">
        <v>129</v>
      </c>
      <c r="D113" s="40" t="s">
        <v>130</v>
      </c>
      <c r="E113" s="40" t="s">
        <v>131</v>
      </c>
      <c r="F113" s="41">
        <v>43832</v>
      </c>
      <c r="G113" s="40" t="s">
        <v>377</v>
      </c>
      <c r="H113" s="40" t="s">
        <v>133</v>
      </c>
      <c r="I113" s="40" t="s">
        <v>133</v>
      </c>
      <c r="J113" s="42" t="s">
        <v>378</v>
      </c>
      <c r="K113" s="40" t="s">
        <v>135</v>
      </c>
      <c r="L113" s="40" t="s">
        <v>136</v>
      </c>
      <c r="M113" s="40" t="s">
        <v>137</v>
      </c>
      <c r="N113" s="40" t="s">
        <v>138</v>
      </c>
      <c r="O113" s="40" t="s">
        <v>138</v>
      </c>
      <c r="P113" s="43"/>
      <c r="Q113" s="36">
        <v>81</v>
      </c>
      <c r="R113" s="36">
        <v>6430</v>
      </c>
      <c r="S113" s="44" t="e">
        <f>#N/A</f>
        <v>#N/A</v>
      </c>
      <c r="T113" s="36">
        <v>1259</v>
      </c>
      <c r="U113" s="36"/>
      <c r="V113" s="45"/>
      <c r="W113" s="36"/>
      <c r="X113" s="36"/>
      <c r="Y113" s="36"/>
      <c r="Z113" s="36"/>
      <c r="AA113" s="36"/>
      <c r="AB113" s="46" t="e">
        <f>#N/A</f>
        <v>#N/A</v>
      </c>
      <c r="AC113" s="36">
        <v>1200</v>
      </c>
      <c r="AD113" s="36" t="e">
        <f>#N/A</f>
        <v>#N/A</v>
      </c>
      <c r="AE113" s="47"/>
      <c r="AF113" s="48"/>
      <c r="AG113" s="30" t="e">
        <f>#N/A</f>
        <v>#N/A</v>
      </c>
      <c r="AH113" s="36" t="e">
        <f>#N/A</f>
        <v>#N/A</v>
      </c>
      <c r="AI113" s="36"/>
      <c r="AJ113" s="36"/>
      <c r="AK113" s="40" t="s">
        <v>154</v>
      </c>
      <c r="AL113" s="40">
        <v>2</v>
      </c>
      <c r="AM113" s="40" t="s">
        <v>255</v>
      </c>
      <c r="AN113" s="40" t="s">
        <v>155</v>
      </c>
      <c r="AO113" s="36">
        <v>7716</v>
      </c>
      <c r="AP113" s="36"/>
      <c r="AQ113" s="36"/>
      <c r="AR113" s="36"/>
      <c r="AS113" s="36"/>
      <c r="AT113" s="36">
        <v>7716</v>
      </c>
      <c r="AU113" s="40"/>
      <c r="AV113" s="40"/>
      <c r="AW113" s="40"/>
      <c r="AX113" s="40"/>
      <c r="AY113" s="40"/>
      <c r="AZ113" s="40"/>
      <c r="BA113" s="40" t="s">
        <v>333</v>
      </c>
      <c r="BB113" s="40" t="s">
        <v>145</v>
      </c>
      <c r="BC113" s="40"/>
      <c r="BD113" s="49">
        <v>43938</v>
      </c>
      <c r="BE113" s="36"/>
      <c r="BF113" s="36"/>
      <c r="BG113" s="49" t="s">
        <v>147</v>
      </c>
      <c r="BH113" s="49" t="s">
        <v>148</v>
      </c>
      <c r="BI113" s="49"/>
      <c r="BJ113" s="49"/>
      <c r="BK113" s="49"/>
      <c r="BL113" s="49"/>
      <c r="BM113" s="49"/>
      <c r="BN113" s="40"/>
      <c r="BO113" s="40"/>
      <c r="BP113" s="40"/>
      <c r="BQ113" s="50"/>
      <c r="BR113" s="40"/>
      <c r="BS113" s="40"/>
      <c r="BT113" s="40"/>
      <c r="BU113" s="40"/>
      <c r="BV113" s="51"/>
    </row>
    <row r="114" spans="1:74" ht="15" hidden="1" customHeight="1">
      <c r="A114" s="26">
        <v>2020</v>
      </c>
      <c r="B114" s="26">
        <v>110</v>
      </c>
      <c r="C114" s="26" t="s">
        <v>129</v>
      </c>
      <c r="D114" s="26" t="s">
        <v>130</v>
      </c>
      <c r="E114" s="26" t="s">
        <v>131</v>
      </c>
      <c r="F114" s="27">
        <v>43832</v>
      </c>
      <c r="G114" s="26" t="s">
        <v>379</v>
      </c>
      <c r="H114" s="26" t="s">
        <v>133</v>
      </c>
      <c r="I114" s="26" t="s">
        <v>133</v>
      </c>
      <c r="J114" s="28" t="s">
        <v>380</v>
      </c>
      <c r="K114" s="26" t="s">
        <v>135</v>
      </c>
      <c r="L114" s="26" t="s">
        <v>136</v>
      </c>
      <c r="M114" s="26" t="s">
        <v>137</v>
      </c>
      <c r="N114" s="26" t="s">
        <v>138</v>
      </c>
      <c r="O114" s="26" t="s">
        <v>138</v>
      </c>
      <c r="Q114" s="30">
        <v>83</v>
      </c>
      <c r="R114" s="30">
        <v>7800</v>
      </c>
      <c r="S114" s="31" t="e">
        <f>#N/A</f>
        <v>#N/A</v>
      </c>
      <c r="T114" s="30">
        <v>1589</v>
      </c>
      <c r="AB114" s="33" t="e">
        <f>#N/A</f>
        <v>#N/A</v>
      </c>
      <c r="AC114" s="30">
        <v>1200</v>
      </c>
      <c r="AD114" s="30" t="e">
        <f>#N/A</f>
        <v>#N/A</v>
      </c>
      <c r="AE114" s="34">
        <v>0.6</v>
      </c>
      <c r="AF114" s="35">
        <v>0.03</v>
      </c>
      <c r="AG114" s="30" t="e">
        <f>#N/A</f>
        <v>#N/A</v>
      </c>
      <c r="AH114" s="30" t="e">
        <f>#N/A</f>
        <v>#N/A</v>
      </c>
      <c r="AI114" s="30">
        <v>4869.9000000000005</v>
      </c>
      <c r="AJ114" s="30">
        <v>4638</v>
      </c>
      <c r="AK114" s="26" t="s">
        <v>139</v>
      </c>
      <c r="AL114" s="26">
        <v>2</v>
      </c>
      <c r="AM114" s="26" t="s">
        <v>255</v>
      </c>
      <c r="AU114" s="26" t="s">
        <v>141</v>
      </c>
      <c r="AV114" s="26" t="s">
        <v>143</v>
      </c>
      <c r="AW114" s="26" t="s">
        <v>358</v>
      </c>
      <c r="BA114" s="26" t="s">
        <v>333</v>
      </c>
      <c r="BB114" s="26" t="s">
        <v>145</v>
      </c>
      <c r="BC114" s="26" t="s">
        <v>146</v>
      </c>
      <c r="BD114" s="37">
        <v>43938</v>
      </c>
      <c r="BE114" s="30">
        <v>32769</v>
      </c>
      <c r="BF114" s="30">
        <v>24879</v>
      </c>
      <c r="BG114" s="37" t="s">
        <v>147</v>
      </c>
      <c r="BH114" s="37" t="s">
        <v>148</v>
      </c>
      <c r="BI114" s="37"/>
      <c r="BJ114" s="37"/>
      <c r="BK114" s="37"/>
      <c r="BL114" s="37"/>
      <c r="BM114" s="37"/>
      <c r="BN114" s="26"/>
      <c r="BO114" s="26"/>
      <c r="BP114" s="26"/>
      <c r="BQ114" s="38"/>
      <c r="BR114" s="26"/>
      <c r="BS114" s="26"/>
      <c r="BT114" s="26"/>
      <c r="BU114" s="26"/>
      <c r="BV114" s="39"/>
    </row>
    <row r="115" spans="1:74" s="52" customFormat="1" ht="15" hidden="1" customHeight="1">
      <c r="A115" s="40">
        <v>2020</v>
      </c>
      <c r="B115" s="40">
        <v>111</v>
      </c>
      <c r="C115" s="40" t="s">
        <v>129</v>
      </c>
      <c r="D115" s="40" t="s">
        <v>130</v>
      </c>
      <c r="E115" s="40" t="s">
        <v>131</v>
      </c>
      <c r="F115" s="41">
        <v>43832</v>
      </c>
      <c r="G115" s="40" t="s">
        <v>381</v>
      </c>
      <c r="H115" s="40" t="s">
        <v>133</v>
      </c>
      <c r="I115" s="40" t="s">
        <v>133</v>
      </c>
      <c r="J115" s="42" t="s">
        <v>382</v>
      </c>
      <c r="K115" s="40" t="s">
        <v>135</v>
      </c>
      <c r="L115" s="40" t="s">
        <v>136</v>
      </c>
      <c r="M115" s="40" t="s">
        <v>137</v>
      </c>
      <c r="N115" s="40" t="s">
        <v>138</v>
      </c>
      <c r="O115" s="40" t="s">
        <v>138</v>
      </c>
      <c r="P115" s="43"/>
      <c r="Q115" s="36">
        <v>84</v>
      </c>
      <c r="R115" s="36">
        <v>8230</v>
      </c>
      <c r="S115" s="44" t="e">
        <f>#N/A</f>
        <v>#N/A</v>
      </c>
      <c r="T115" s="36">
        <v>1545</v>
      </c>
      <c r="U115" s="36"/>
      <c r="V115" s="45"/>
      <c r="W115" s="36"/>
      <c r="X115" s="36"/>
      <c r="Y115" s="36"/>
      <c r="Z115" s="36"/>
      <c r="AA115" s="36"/>
      <c r="AB115" s="46" t="e">
        <f>#N/A</f>
        <v>#N/A</v>
      </c>
      <c r="AC115" s="36">
        <v>1200</v>
      </c>
      <c r="AD115" s="36" t="e">
        <f>#N/A</f>
        <v>#N/A</v>
      </c>
      <c r="AE115" s="47"/>
      <c r="AF115" s="48">
        <v>0.03</v>
      </c>
      <c r="AG115" s="30" t="e">
        <f>#N/A</f>
        <v>#N/A</v>
      </c>
      <c r="AH115" s="36" t="e">
        <f>#N/A</f>
        <v>#N/A</v>
      </c>
      <c r="AI115" s="36"/>
      <c r="AJ115" s="36"/>
      <c r="AK115" s="40" t="s">
        <v>154</v>
      </c>
      <c r="AL115" s="40">
        <v>2</v>
      </c>
      <c r="AM115" s="40" t="s">
        <v>255</v>
      </c>
      <c r="AN115" s="40" t="s">
        <v>155</v>
      </c>
      <c r="AO115" s="36">
        <v>9579.7199999999993</v>
      </c>
      <c r="AP115" s="36"/>
      <c r="AQ115" s="36"/>
      <c r="AR115" s="36"/>
      <c r="AS115" s="36"/>
      <c r="AT115" s="36">
        <v>9579.7199999999993</v>
      </c>
      <c r="AU115" s="40"/>
      <c r="AV115" s="40"/>
      <c r="AW115" s="40"/>
      <c r="AX115" s="40"/>
      <c r="AY115" s="40"/>
      <c r="AZ115" s="40"/>
      <c r="BA115" s="40" t="s">
        <v>333</v>
      </c>
      <c r="BB115" s="40" t="s">
        <v>145</v>
      </c>
      <c r="BC115" s="40"/>
      <c r="BD115" s="49">
        <v>43938</v>
      </c>
      <c r="BE115" s="36"/>
      <c r="BF115" s="36"/>
      <c r="BG115" s="49" t="s">
        <v>147</v>
      </c>
      <c r="BH115" s="49" t="s">
        <v>148</v>
      </c>
      <c r="BI115" s="49"/>
      <c r="BJ115" s="49"/>
      <c r="BK115" s="49"/>
      <c r="BL115" s="49"/>
      <c r="BM115" s="49"/>
      <c r="BN115" s="40"/>
      <c r="BO115" s="40"/>
      <c r="BP115" s="40"/>
      <c r="BQ115" s="50"/>
      <c r="BR115" s="40"/>
      <c r="BS115" s="40"/>
      <c r="BT115" s="40"/>
      <c r="BU115" s="40"/>
      <c r="BV115" s="51"/>
    </row>
    <row r="116" spans="1:74" s="52" customFormat="1" ht="15" hidden="1" customHeight="1">
      <c r="A116" s="40">
        <v>2020</v>
      </c>
      <c r="B116" s="40">
        <v>112</v>
      </c>
      <c r="C116" s="40" t="s">
        <v>129</v>
      </c>
      <c r="D116" s="40" t="s">
        <v>130</v>
      </c>
      <c r="E116" s="40" t="s">
        <v>131</v>
      </c>
      <c r="F116" s="41">
        <v>43832</v>
      </c>
      <c r="G116" s="40" t="s">
        <v>383</v>
      </c>
      <c r="H116" s="40" t="s">
        <v>133</v>
      </c>
      <c r="I116" s="40" t="s">
        <v>133</v>
      </c>
      <c r="J116" s="42" t="s">
        <v>384</v>
      </c>
      <c r="K116" s="40" t="s">
        <v>135</v>
      </c>
      <c r="L116" s="40" t="s">
        <v>136</v>
      </c>
      <c r="M116" s="40" t="s">
        <v>137</v>
      </c>
      <c r="N116" s="40" t="s">
        <v>138</v>
      </c>
      <c r="O116" s="40" t="s">
        <v>138</v>
      </c>
      <c r="P116" s="43"/>
      <c r="Q116" s="36">
        <v>93</v>
      </c>
      <c r="R116" s="36">
        <v>13120</v>
      </c>
      <c r="S116" s="44" t="e">
        <f>#N/A</f>
        <v>#N/A</v>
      </c>
      <c r="T116" s="36">
        <v>2967</v>
      </c>
      <c r="U116" s="36"/>
      <c r="V116" s="45"/>
      <c r="W116" s="36"/>
      <c r="X116" s="36"/>
      <c r="Y116" s="36"/>
      <c r="Z116" s="36"/>
      <c r="AA116" s="36"/>
      <c r="AB116" s="46" t="e">
        <f>#N/A</f>
        <v>#N/A</v>
      </c>
      <c r="AC116" s="36">
        <v>1200</v>
      </c>
      <c r="AD116" s="36" t="e">
        <f>#N/A</f>
        <v>#N/A</v>
      </c>
      <c r="AE116" s="47"/>
      <c r="AF116" s="48">
        <v>0.03</v>
      </c>
      <c r="AG116" s="30" t="e">
        <f>#N/A</f>
        <v>#N/A</v>
      </c>
      <c r="AH116" s="36" t="e">
        <f>#N/A</f>
        <v>#N/A</v>
      </c>
      <c r="AI116" s="36"/>
      <c r="AJ116" s="36"/>
      <c r="AK116" s="40" t="s">
        <v>154</v>
      </c>
      <c r="AL116" s="40">
        <v>2</v>
      </c>
      <c r="AM116" s="40" t="s">
        <v>255</v>
      </c>
      <c r="AN116" s="40" t="s">
        <v>155</v>
      </c>
      <c r="AO116" s="36">
        <v>15271.68</v>
      </c>
      <c r="AP116" s="36"/>
      <c r="AQ116" s="36"/>
      <c r="AR116" s="36"/>
      <c r="AS116" s="36"/>
      <c r="AT116" s="36">
        <v>15271.68</v>
      </c>
      <c r="AU116" s="40"/>
      <c r="AV116" s="40"/>
      <c r="AW116" s="40"/>
      <c r="AX116" s="40"/>
      <c r="AY116" s="40"/>
      <c r="AZ116" s="40"/>
      <c r="BA116" s="40" t="s">
        <v>333</v>
      </c>
      <c r="BB116" s="40" t="s">
        <v>145</v>
      </c>
      <c r="BC116" s="40"/>
      <c r="BD116" s="49">
        <v>43938</v>
      </c>
      <c r="BE116" s="36"/>
      <c r="BF116" s="36"/>
      <c r="BG116" s="49" t="s">
        <v>147</v>
      </c>
      <c r="BH116" s="49" t="s">
        <v>148</v>
      </c>
      <c r="BI116" s="49"/>
      <c r="BJ116" s="49"/>
      <c r="BK116" s="49"/>
      <c r="BL116" s="49"/>
      <c r="BM116" s="49"/>
      <c r="BN116" s="40"/>
      <c r="BO116" s="40"/>
      <c r="BP116" s="40"/>
      <c r="BQ116" s="50"/>
      <c r="BR116" s="40"/>
      <c r="BS116" s="40"/>
      <c r="BT116" s="40"/>
      <c r="BU116" s="40"/>
      <c r="BV116" s="51"/>
    </row>
    <row r="117" spans="1:74" s="52" customFormat="1" ht="15" hidden="1" customHeight="1">
      <c r="A117" s="40">
        <v>2020</v>
      </c>
      <c r="B117" s="40">
        <v>113</v>
      </c>
      <c r="C117" s="40" t="s">
        <v>129</v>
      </c>
      <c r="D117" s="40" t="s">
        <v>130</v>
      </c>
      <c r="E117" s="40" t="s">
        <v>131</v>
      </c>
      <c r="F117" s="41">
        <v>43832</v>
      </c>
      <c r="G117" s="40" t="s">
        <v>385</v>
      </c>
      <c r="H117" s="40" t="s">
        <v>133</v>
      </c>
      <c r="I117" s="40" t="s">
        <v>133</v>
      </c>
      <c r="J117" s="42" t="s">
        <v>386</v>
      </c>
      <c r="K117" s="40" t="s">
        <v>135</v>
      </c>
      <c r="L117" s="40" t="s">
        <v>136</v>
      </c>
      <c r="M117" s="40" t="s">
        <v>137</v>
      </c>
      <c r="N117" s="40" t="s">
        <v>138</v>
      </c>
      <c r="O117" s="40" t="s">
        <v>138</v>
      </c>
      <c r="P117" s="43"/>
      <c r="Q117" s="36">
        <v>93</v>
      </c>
      <c r="R117" s="36">
        <v>10030</v>
      </c>
      <c r="S117" s="44" t="e">
        <f>#N/A</f>
        <v>#N/A</v>
      </c>
      <c r="T117" s="36">
        <v>2287</v>
      </c>
      <c r="U117" s="36"/>
      <c r="V117" s="45"/>
      <c r="W117" s="36"/>
      <c r="X117" s="36"/>
      <c r="Y117" s="36"/>
      <c r="Z117" s="36"/>
      <c r="AA117" s="36"/>
      <c r="AB117" s="46" t="e">
        <f>#N/A</f>
        <v>#N/A</v>
      </c>
      <c r="AC117" s="36">
        <v>1200</v>
      </c>
      <c r="AD117" s="36" t="e">
        <f>#N/A</f>
        <v>#N/A</v>
      </c>
      <c r="AE117" s="47"/>
      <c r="AF117" s="48"/>
      <c r="AG117" s="30" t="e">
        <f>#N/A</f>
        <v>#N/A</v>
      </c>
      <c r="AH117" s="36" t="e">
        <f>#N/A</f>
        <v>#N/A</v>
      </c>
      <c r="AI117" s="36"/>
      <c r="AJ117" s="36"/>
      <c r="AK117" s="40" t="s">
        <v>154</v>
      </c>
      <c r="AL117" s="40">
        <v>2</v>
      </c>
      <c r="AM117" s="40" t="s">
        <v>255</v>
      </c>
      <c r="AN117" s="40" t="s">
        <v>155</v>
      </c>
      <c r="AO117" s="36">
        <v>12036</v>
      </c>
      <c r="AP117" s="36"/>
      <c r="AQ117" s="36"/>
      <c r="AR117" s="36"/>
      <c r="AS117" s="36"/>
      <c r="AT117" s="36">
        <v>12036</v>
      </c>
      <c r="AU117" s="40"/>
      <c r="AV117" s="40"/>
      <c r="AW117" s="40"/>
      <c r="AX117" s="40"/>
      <c r="AY117" s="40"/>
      <c r="AZ117" s="40"/>
      <c r="BA117" s="40" t="s">
        <v>333</v>
      </c>
      <c r="BB117" s="40" t="s">
        <v>145</v>
      </c>
      <c r="BC117" s="40"/>
      <c r="BD117" s="49">
        <v>43938</v>
      </c>
      <c r="BE117" s="36"/>
      <c r="BF117" s="36"/>
      <c r="BG117" s="49" t="s">
        <v>147</v>
      </c>
      <c r="BH117" s="49" t="s">
        <v>148</v>
      </c>
      <c r="BI117" s="49"/>
      <c r="BJ117" s="49"/>
      <c r="BK117" s="49"/>
      <c r="BL117" s="49"/>
      <c r="BM117" s="49"/>
      <c r="BN117" s="40"/>
      <c r="BO117" s="40"/>
      <c r="BP117" s="40"/>
      <c r="BQ117" s="50"/>
      <c r="BR117" s="40"/>
      <c r="BS117" s="40"/>
      <c r="BT117" s="40"/>
      <c r="BU117" s="40"/>
      <c r="BV117" s="51"/>
    </row>
    <row r="118" spans="1:74" s="52" customFormat="1" ht="15" hidden="1" customHeight="1">
      <c r="A118" s="40">
        <v>2020</v>
      </c>
      <c r="B118" s="40">
        <v>114</v>
      </c>
      <c r="C118" s="40" t="s">
        <v>129</v>
      </c>
      <c r="D118" s="40" t="s">
        <v>130</v>
      </c>
      <c r="E118" s="40" t="s">
        <v>131</v>
      </c>
      <c r="F118" s="41">
        <v>43832</v>
      </c>
      <c r="G118" s="40" t="s">
        <v>387</v>
      </c>
      <c r="H118" s="40" t="s">
        <v>133</v>
      </c>
      <c r="I118" s="40" t="s">
        <v>133</v>
      </c>
      <c r="J118" s="42" t="s">
        <v>388</v>
      </c>
      <c r="K118" s="40" t="s">
        <v>135</v>
      </c>
      <c r="L118" s="40" t="s">
        <v>136</v>
      </c>
      <c r="M118" s="40" t="s">
        <v>137</v>
      </c>
      <c r="N118" s="40" t="s">
        <v>138</v>
      </c>
      <c r="O118" s="40" t="s">
        <v>138</v>
      </c>
      <c r="P118" s="43"/>
      <c r="Q118" s="36">
        <v>84</v>
      </c>
      <c r="R118" s="36">
        <v>8970</v>
      </c>
      <c r="S118" s="44" t="e">
        <f>#N/A</f>
        <v>#N/A</v>
      </c>
      <c r="T118" s="36">
        <v>2222</v>
      </c>
      <c r="U118" s="36"/>
      <c r="V118" s="45"/>
      <c r="W118" s="36"/>
      <c r="X118" s="36"/>
      <c r="Y118" s="36"/>
      <c r="Z118" s="36"/>
      <c r="AA118" s="36"/>
      <c r="AB118" s="46" t="e">
        <f>#N/A</f>
        <v>#N/A</v>
      </c>
      <c r="AC118" s="36">
        <v>1200</v>
      </c>
      <c r="AD118" s="36" t="e">
        <f>#N/A</f>
        <v>#N/A</v>
      </c>
      <c r="AE118" s="47"/>
      <c r="AF118" s="48"/>
      <c r="AG118" s="30" t="e">
        <f>#N/A</f>
        <v>#N/A</v>
      </c>
      <c r="AH118" s="36" t="e">
        <f>#N/A</f>
        <v>#N/A</v>
      </c>
      <c r="AI118" s="36"/>
      <c r="AJ118" s="36"/>
      <c r="AK118" s="40" t="s">
        <v>154</v>
      </c>
      <c r="AL118" s="40">
        <v>2</v>
      </c>
      <c r="AM118" s="40" t="s">
        <v>255</v>
      </c>
      <c r="AN118" s="40" t="s">
        <v>155</v>
      </c>
      <c r="AO118" s="36">
        <v>10764</v>
      </c>
      <c r="AP118" s="36"/>
      <c r="AQ118" s="36"/>
      <c r="AR118" s="36"/>
      <c r="AS118" s="36"/>
      <c r="AT118" s="36">
        <v>10764</v>
      </c>
      <c r="AU118" s="40"/>
      <c r="AV118" s="40"/>
      <c r="AW118" s="40"/>
      <c r="AX118" s="40"/>
      <c r="AY118" s="40"/>
      <c r="AZ118" s="40"/>
      <c r="BA118" s="40" t="s">
        <v>333</v>
      </c>
      <c r="BB118" s="40" t="s">
        <v>145</v>
      </c>
      <c r="BC118" s="40"/>
      <c r="BD118" s="49">
        <v>43938</v>
      </c>
      <c r="BE118" s="36"/>
      <c r="BF118" s="36"/>
      <c r="BG118" s="49" t="s">
        <v>147</v>
      </c>
      <c r="BH118" s="49" t="s">
        <v>148</v>
      </c>
      <c r="BI118" s="49"/>
      <c r="BJ118" s="49"/>
      <c r="BK118" s="49"/>
      <c r="BL118" s="49"/>
      <c r="BM118" s="49"/>
      <c r="BN118" s="40"/>
      <c r="BO118" s="40"/>
      <c r="BP118" s="40"/>
      <c r="BQ118" s="50"/>
      <c r="BR118" s="40"/>
      <c r="BS118" s="40"/>
      <c r="BT118" s="40"/>
      <c r="BU118" s="40"/>
      <c r="BV118" s="51"/>
    </row>
    <row r="119" spans="1:74" s="52" customFormat="1" ht="15" hidden="1" customHeight="1">
      <c r="A119" s="40">
        <v>2020</v>
      </c>
      <c r="B119" s="40">
        <v>115</v>
      </c>
      <c r="C119" s="40" t="s">
        <v>129</v>
      </c>
      <c r="D119" s="40" t="s">
        <v>130</v>
      </c>
      <c r="E119" s="40" t="s">
        <v>131</v>
      </c>
      <c r="F119" s="41">
        <v>43832</v>
      </c>
      <c r="G119" s="40" t="s">
        <v>389</v>
      </c>
      <c r="H119" s="40" t="s">
        <v>133</v>
      </c>
      <c r="I119" s="40" t="s">
        <v>133</v>
      </c>
      <c r="J119" s="42" t="s">
        <v>390</v>
      </c>
      <c r="K119" s="40" t="s">
        <v>135</v>
      </c>
      <c r="L119" s="40" t="s">
        <v>136</v>
      </c>
      <c r="M119" s="40" t="s">
        <v>137</v>
      </c>
      <c r="N119" s="40" t="s">
        <v>138</v>
      </c>
      <c r="O119" s="40" t="s">
        <v>138</v>
      </c>
      <c r="P119" s="43"/>
      <c r="Q119" s="36">
        <v>91</v>
      </c>
      <c r="R119" s="36">
        <v>10290</v>
      </c>
      <c r="S119" s="44" t="e">
        <f>#N/A</f>
        <v>#N/A</v>
      </c>
      <c r="T119" s="36">
        <v>2295</v>
      </c>
      <c r="U119" s="36"/>
      <c r="V119" s="45"/>
      <c r="W119" s="36"/>
      <c r="X119" s="36"/>
      <c r="Y119" s="36"/>
      <c r="Z119" s="36"/>
      <c r="AA119" s="36"/>
      <c r="AB119" s="46" t="e">
        <f>#N/A</f>
        <v>#N/A</v>
      </c>
      <c r="AC119" s="36">
        <v>1200</v>
      </c>
      <c r="AD119" s="36" t="e">
        <f>#N/A</f>
        <v>#N/A</v>
      </c>
      <c r="AE119" s="34"/>
      <c r="AF119" s="48"/>
      <c r="AG119" s="30" t="e">
        <f>#N/A</f>
        <v>#N/A</v>
      </c>
      <c r="AH119" s="36" t="e">
        <f>#N/A</f>
        <v>#N/A</v>
      </c>
      <c r="AI119" s="36"/>
      <c r="AJ119" s="36"/>
      <c r="AK119" s="40" t="s">
        <v>154</v>
      </c>
      <c r="AL119" s="40">
        <v>2</v>
      </c>
      <c r="AM119" s="40" t="s">
        <v>255</v>
      </c>
      <c r="AN119" s="40" t="s">
        <v>155</v>
      </c>
      <c r="AO119" s="36">
        <v>12348</v>
      </c>
      <c r="AP119" s="36"/>
      <c r="AQ119" s="36"/>
      <c r="AR119" s="36"/>
      <c r="AS119" s="36"/>
      <c r="AT119" s="36">
        <v>12348</v>
      </c>
      <c r="AU119" s="40"/>
      <c r="AV119" s="40"/>
      <c r="AW119" s="40"/>
      <c r="AX119" s="40"/>
      <c r="AY119" s="40"/>
      <c r="AZ119" s="40"/>
      <c r="BA119" s="40" t="s">
        <v>333</v>
      </c>
      <c r="BB119" s="40" t="s">
        <v>145</v>
      </c>
      <c r="BC119" s="40"/>
      <c r="BD119" s="49">
        <v>43938</v>
      </c>
      <c r="BE119" s="36"/>
      <c r="BF119" s="36"/>
      <c r="BG119" s="49" t="s">
        <v>147</v>
      </c>
      <c r="BH119" s="49" t="s">
        <v>148</v>
      </c>
      <c r="BI119" s="49"/>
      <c r="BJ119" s="49"/>
      <c r="BK119" s="49"/>
      <c r="BL119" s="49"/>
      <c r="BM119" s="49"/>
      <c r="BN119" s="40"/>
      <c r="BO119" s="40"/>
      <c r="BP119" s="40"/>
      <c r="BQ119" s="50"/>
      <c r="BR119" s="40"/>
      <c r="BS119" s="40"/>
      <c r="BT119" s="40"/>
      <c r="BU119" s="40"/>
      <c r="BV119" s="51"/>
    </row>
    <row r="120" spans="1:74" s="52" customFormat="1" ht="15" hidden="1" customHeight="1">
      <c r="A120" s="40">
        <v>2020</v>
      </c>
      <c r="B120" s="40">
        <v>116</v>
      </c>
      <c r="C120" s="40" t="s">
        <v>129</v>
      </c>
      <c r="D120" s="40" t="s">
        <v>130</v>
      </c>
      <c r="E120" s="40" t="s">
        <v>131</v>
      </c>
      <c r="F120" s="41">
        <v>43832</v>
      </c>
      <c r="G120" s="40" t="s">
        <v>391</v>
      </c>
      <c r="H120" s="40" t="s">
        <v>133</v>
      </c>
      <c r="I120" s="40" t="s">
        <v>133</v>
      </c>
      <c r="J120" s="42" t="s">
        <v>392</v>
      </c>
      <c r="K120" s="40" t="s">
        <v>135</v>
      </c>
      <c r="L120" s="40" t="s">
        <v>136</v>
      </c>
      <c r="M120" s="40" t="s">
        <v>137</v>
      </c>
      <c r="N120" s="40" t="s">
        <v>138</v>
      </c>
      <c r="O120" s="40" t="s">
        <v>138</v>
      </c>
      <c r="P120" s="43"/>
      <c r="Q120" s="36">
        <v>89</v>
      </c>
      <c r="R120" s="36">
        <v>11270</v>
      </c>
      <c r="S120" s="44" t="e">
        <f>#N/A</f>
        <v>#N/A</v>
      </c>
      <c r="T120" s="36">
        <v>2389</v>
      </c>
      <c r="U120" s="36"/>
      <c r="V120" s="45"/>
      <c r="W120" s="36"/>
      <c r="X120" s="36"/>
      <c r="Y120" s="36"/>
      <c r="Z120" s="36"/>
      <c r="AA120" s="36"/>
      <c r="AB120" s="46" t="e">
        <f>#N/A</f>
        <v>#N/A</v>
      </c>
      <c r="AC120" s="36">
        <v>1200</v>
      </c>
      <c r="AD120" s="36" t="e">
        <f>#N/A</f>
        <v>#N/A</v>
      </c>
      <c r="AE120" s="47"/>
      <c r="AF120" s="48">
        <v>0.03</v>
      </c>
      <c r="AG120" s="30" t="e">
        <f>#N/A</f>
        <v>#N/A</v>
      </c>
      <c r="AH120" s="36" t="e">
        <f>#N/A</f>
        <v>#N/A</v>
      </c>
      <c r="AI120" s="36"/>
      <c r="AJ120" s="36"/>
      <c r="AK120" s="40" t="s">
        <v>154</v>
      </c>
      <c r="AL120" s="40">
        <v>2</v>
      </c>
      <c r="AM120" s="40" t="s">
        <v>255</v>
      </c>
      <c r="AN120" s="40" t="s">
        <v>155</v>
      </c>
      <c r="AO120" s="36">
        <v>13118.279999999999</v>
      </c>
      <c r="AP120" s="36"/>
      <c r="AQ120" s="36"/>
      <c r="AR120" s="36"/>
      <c r="AS120" s="36"/>
      <c r="AT120" s="36">
        <v>13118.279999999999</v>
      </c>
      <c r="AU120" s="40"/>
      <c r="AV120" s="40"/>
      <c r="AW120" s="40"/>
      <c r="AX120" s="40"/>
      <c r="AY120" s="40"/>
      <c r="AZ120" s="40"/>
      <c r="BA120" s="40" t="s">
        <v>333</v>
      </c>
      <c r="BB120" s="40" t="s">
        <v>145</v>
      </c>
      <c r="BC120" s="40"/>
      <c r="BD120" s="49">
        <v>43938</v>
      </c>
      <c r="BE120" s="36"/>
      <c r="BF120" s="36"/>
      <c r="BG120" s="49" t="s">
        <v>147</v>
      </c>
      <c r="BH120" s="49" t="s">
        <v>148</v>
      </c>
      <c r="BI120" s="49"/>
      <c r="BJ120" s="49"/>
      <c r="BK120" s="49"/>
      <c r="BL120" s="49"/>
      <c r="BM120" s="49"/>
      <c r="BN120" s="40"/>
      <c r="BO120" s="40"/>
      <c r="BP120" s="40"/>
      <c r="BQ120" s="50"/>
      <c r="BR120" s="40"/>
      <c r="BS120" s="40"/>
      <c r="BT120" s="40"/>
      <c r="BU120" s="40"/>
      <c r="BV120" s="51"/>
    </row>
    <row r="121" spans="1:74" s="52" customFormat="1" ht="15" hidden="1" customHeight="1">
      <c r="A121" s="40">
        <v>2020</v>
      </c>
      <c r="B121" s="40">
        <v>117</v>
      </c>
      <c r="C121" s="40" t="s">
        <v>129</v>
      </c>
      <c r="D121" s="40" t="s">
        <v>130</v>
      </c>
      <c r="E121" s="40" t="s">
        <v>131</v>
      </c>
      <c r="F121" s="41">
        <v>43832</v>
      </c>
      <c r="G121" s="40" t="s">
        <v>393</v>
      </c>
      <c r="H121" s="40" t="s">
        <v>133</v>
      </c>
      <c r="I121" s="40" t="s">
        <v>133</v>
      </c>
      <c r="J121" s="42" t="s">
        <v>394</v>
      </c>
      <c r="K121" s="40" t="s">
        <v>135</v>
      </c>
      <c r="L121" s="40" t="s">
        <v>136</v>
      </c>
      <c r="M121" s="40" t="s">
        <v>137</v>
      </c>
      <c r="N121" s="40" t="s">
        <v>138</v>
      </c>
      <c r="O121" s="40" t="s">
        <v>138</v>
      </c>
      <c r="P121" s="43"/>
      <c r="Q121" s="36">
        <v>92</v>
      </c>
      <c r="R121" s="36">
        <v>12760</v>
      </c>
      <c r="S121" s="44" t="e">
        <f>#N/A</f>
        <v>#N/A</v>
      </c>
      <c r="T121" s="36">
        <v>2143</v>
      </c>
      <c r="U121" s="36"/>
      <c r="V121" s="45"/>
      <c r="W121" s="36"/>
      <c r="X121" s="36"/>
      <c r="Y121" s="36"/>
      <c r="Z121" s="36"/>
      <c r="AA121" s="36"/>
      <c r="AB121" s="46" t="e">
        <f>#N/A</f>
        <v>#N/A</v>
      </c>
      <c r="AC121" s="36">
        <v>1200</v>
      </c>
      <c r="AD121" s="36" t="e">
        <f>#N/A</f>
        <v>#N/A</v>
      </c>
      <c r="AE121" s="47"/>
      <c r="AF121" s="48">
        <v>0.05</v>
      </c>
      <c r="AG121" s="30" t="e">
        <f>#N/A</f>
        <v>#N/A</v>
      </c>
      <c r="AH121" s="36" t="e">
        <f>#N/A</f>
        <v>#N/A</v>
      </c>
      <c r="AI121" s="36"/>
      <c r="AJ121" s="36"/>
      <c r="AK121" s="40" t="s">
        <v>154</v>
      </c>
      <c r="AL121" s="40">
        <v>2</v>
      </c>
      <c r="AM121" s="40" t="s">
        <v>255</v>
      </c>
      <c r="AN121" s="40" t="s">
        <v>155</v>
      </c>
      <c r="AO121" s="36">
        <v>14546.4</v>
      </c>
      <c r="AP121" s="36"/>
      <c r="AQ121" s="36"/>
      <c r="AR121" s="36"/>
      <c r="AS121" s="36"/>
      <c r="AT121" s="36">
        <v>14546.4</v>
      </c>
      <c r="AU121" s="40"/>
      <c r="AV121" s="40"/>
      <c r="AW121" s="40"/>
      <c r="AX121" s="40"/>
      <c r="AY121" s="40"/>
      <c r="AZ121" s="40"/>
      <c r="BA121" s="40" t="s">
        <v>333</v>
      </c>
      <c r="BB121" s="40" t="s">
        <v>145</v>
      </c>
      <c r="BC121" s="40"/>
      <c r="BD121" s="49">
        <v>43938</v>
      </c>
      <c r="BE121" s="36"/>
      <c r="BF121" s="36"/>
      <c r="BG121" s="49" t="s">
        <v>147</v>
      </c>
      <c r="BH121" s="49" t="s">
        <v>148</v>
      </c>
      <c r="BI121" s="49"/>
      <c r="BJ121" s="49"/>
      <c r="BK121" s="49"/>
      <c r="BL121" s="49"/>
      <c r="BM121" s="49"/>
      <c r="BN121" s="40"/>
      <c r="BO121" s="40"/>
      <c r="BP121" s="40"/>
      <c r="BQ121" s="50"/>
      <c r="BR121" s="40"/>
      <c r="BS121" s="40"/>
      <c r="BT121" s="40"/>
      <c r="BU121" s="40"/>
      <c r="BV121" s="51"/>
    </row>
    <row r="122" spans="1:74" s="52" customFormat="1" ht="15" hidden="1" customHeight="1">
      <c r="A122" s="40">
        <v>2020</v>
      </c>
      <c r="B122" s="40">
        <v>118</v>
      </c>
      <c r="C122" s="40" t="s">
        <v>129</v>
      </c>
      <c r="D122" s="40" t="s">
        <v>130</v>
      </c>
      <c r="E122" s="40" t="s">
        <v>131</v>
      </c>
      <c r="F122" s="41">
        <v>43832</v>
      </c>
      <c r="G122" s="40" t="s">
        <v>395</v>
      </c>
      <c r="H122" s="40" t="s">
        <v>133</v>
      </c>
      <c r="I122" s="40" t="s">
        <v>133</v>
      </c>
      <c r="J122" s="42" t="s">
        <v>396</v>
      </c>
      <c r="K122" s="40" t="s">
        <v>135</v>
      </c>
      <c r="L122" s="40" t="s">
        <v>136</v>
      </c>
      <c r="M122" s="40" t="s">
        <v>137</v>
      </c>
      <c r="N122" s="40" t="s">
        <v>138</v>
      </c>
      <c r="O122" s="40" t="s">
        <v>138</v>
      </c>
      <c r="P122" s="43"/>
      <c r="Q122" s="36">
        <v>88</v>
      </c>
      <c r="R122" s="36">
        <v>10660</v>
      </c>
      <c r="S122" s="44" t="e">
        <f>#N/A</f>
        <v>#N/A</v>
      </c>
      <c r="T122" s="36">
        <v>2044</v>
      </c>
      <c r="U122" s="36"/>
      <c r="V122" s="45"/>
      <c r="W122" s="36"/>
      <c r="X122" s="36"/>
      <c r="Y122" s="36"/>
      <c r="Z122" s="36"/>
      <c r="AA122" s="36"/>
      <c r="AB122" s="46" t="e">
        <f>#N/A</f>
        <v>#N/A</v>
      </c>
      <c r="AC122" s="36">
        <v>1200</v>
      </c>
      <c r="AD122" s="36" t="e">
        <f>#N/A</f>
        <v>#N/A</v>
      </c>
      <c r="AE122" s="47"/>
      <c r="AF122" s="48"/>
      <c r="AG122" s="30" t="e">
        <f>#N/A</f>
        <v>#N/A</v>
      </c>
      <c r="AH122" s="36" t="e">
        <f>#N/A</f>
        <v>#N/A</v>
      </c>
      <c r="AI122" s="36"/>
      <c r="AJ122" s="36"/>
      <c r="AK122" s="40" t="s">
        <v>154</v>
      </c>
      <c r="AL122" s="40">
        <v>2</v>
      </c>
      <c r="AM122" s="40" t="s">
        <v>255</v>
      </c>
      <c r="AN122" s="40" t="s">
        <v>155</v>
      </c>
      <c r="AO122" s="36">
        <v>12792</v>
      </c>
      <c r="AP122" s="36"/>
      <c r="AQ122" s="36"/>
      <c r="AR122" s="36"/>
      <c r="AS122" s="36"/>
      <c r="AT122" s="36">
        <v>12792</v>
      </c>
      <c r="AU122" s="40"/>
      <c r="AV122" s="40"/>
      <c r="AW122" s="40"/>
      <c r="AX122" s="40"/>
      <c r="AY122" s="40"/>
      <c r="AZ122" s="40"/>
      <c r="BA122" s="40" t="s">
        <v>333</v>
      </c>
      <c r="BB122" s="40" t="s">
        <v>145</v>
      </c>
      <c r="BC122" s="40"/>
      <c r="BD122" s="49">
        <v>43938</v>
      </c>
      <c r="BE122" s="36"/>
      <c r="BF122" s="36"/>
      <c r="BG122" s="49" t="s">
        <v>147</v>
      </c>
      <c r="BH122" s="49" t="s">
        <v>148</v>
      </c>
      <c r="BI122" s="49"/>
      <c r="BJ122" s="49"/>
      <c r="BK122" s="49"/>
      <c r="BL122" s="49"/>
      <c r="BM122" s="49"/>
      <c r="BN122" s="40"/>
      <c r="BO122" s="40"/>
      <c r="BP122" s="40"/>
      <c r="BQ122" s="50"/>
      <c r="BR122" s="40"/>
      <c r="BS122" s="40"/>
      <c r="BT122" s="40"/>
      <c r="BU122" s="40"/>
      <c r="BV122" s="51"/>
    </row>
    <row r="123" spans="1:74" s="52" customFormat="1" ht="15" hidden="1" customHeight="1">
      <c r="A123" s="40">
        <v>2020</v>
      </c>
      <c r="B123" s="40">
        <v>119</v>
      </c>
      <c r="C123" s="40" t="s">
        <v>129</v>
      </c>
      <c r="D123" s="40" t="s">
        <v>130</v>
      </c>
      <c r="E123" s="40" t="s">
        <v>131</v>
      </c>
      <c r="F123" s="41">
        <v>43832</v>
      </c>
      <c r="G123" s="40" t="s">
        <v>397</v>
      </c>
      <c r="H123" s="40" t="s">
        <v>133</v>
      </c>
      <c r="I123" s="40" t="s">
        <v>133</v>
      </c>
      <c r="J123" s="42" t="s">
        <v>398</v>
      </c>
      <c r="K123" s="40" t="s">
        <v>135</v>
      </c>
      <c r="L123" s="40" t="s">
        <v>136</v>
      </c>
      <c r="M123" s="40" t="s">
        <v>137</v>
      </c>
      <c r="N123" s="40" t="s">
        <v>138</v>
      </c>
      <c r="O123" s="40" t="s">
        <v>138</v>
      </c>
      <c r="P123" s="43"/>
      <c r="Q123" s="36">
        <v>83</v>
      </c>
      <c r="R123" s="36">
        <v>8350</v>
      </c>
      <c r="S123" s="44" t="e">
        <f>#N/A</f>
        <v>#N/A</v>
      </c>
      <c r="T123" s="36">
        <v>1607</v>
      </c>
      <c r="U123" s="36"/>
      <c r="V123" s="45"/>
      <c r="W123" s="36"/>
      <c r="X123" s="36"/>
      <c r="Y123" s="36"/>
      <c r="Z123" s="36"/>
      <c r="AA123" s="36"/>
      <c r="AB123" s="46" t="e">
        <f>#N/A</f>
        <v>#N/A</v>
      </c>
      <c r="AC123" s="36">
        <v>1200</v>
      </c>
      <c r="AD123" s="36" t="e">
        <f>#N/A</f>
        <v>#N/A</v>
      </c>
      <c r="AE123" s="47"/>
      <c r="AF123" s="48">
        <v>0.03</v>
      </c>
      <c r="AG123" s="30" t="e">
        <f>#N/A</f>
        <v>#N/A</v>
      </c>
      <c r="AH123" s="36" t="e">
        <f>#N/A</f>
        <v>#N/A</v>
      </c>
      <c r="AI123" s="36"/>
      <c r="AJ123" s="36"/>
      <c r="AK123" s="40" t="s">
        <v>154</v>
      </c>
      <c r="AL123" s="40">
        <v>2</v>
      </c>
      <c r="AM123" s="40" t="s">
        <v>255</v>
      </c>
      <c r="AN123" s="40" t="s">
        <v>155</v>
      </c>
      <c r="AO123" s="36">
        <v>9719.4</v>
      </c>
      <c r="AP123" s="36"/>
      <c r="AQ123" s="36"/>
      <c r="AR123" s="36"/>
      <c r="AS123" s="36"/>
      <c r="AT123" s="36">
        <v>9719.4</v>
      </c>
      <c r="AU123" s="40"/>
      <c r="AV123" s="40"/>
      <c r="AW123" s="40"/>
      <c r="AX123" s="40"/>
      <c r="AY123" s="40"/>
      <c r="AZ123" s="40"/>
      <c r="BA123" s="40" t="s">
        <v>333</v>
      </c>
      <c r="BB123" s="40" t="s">
        <v>145</v>
      </c>
      <c r="BC123" s="40"/>
      <c r="BD123" s="49">
        <v>43938</v>
      </c>
      <c r="BE123" s="36"/>
      <c r="BF123" s="36"/>
      <c r="BG123" s="49" t="s">
        <v>147</v>
      </c>
      <c r="BH123" s="49" t="s">
        <v>148</v>
      </c>
      <c r="BI123" s="49"/>
      <c r="BJ123" s="49"/>
      <c r="BK123" s="49"/>
      <c r="BL123" s="49"/>
      <c r="BM123" s="49"/>
      <c r="BN123" s="40"/>
      <c r="BO123" s="40"/>
      <c r="BP123" s="40"/>
      <c r="BQ123" s="50"/>
      <c r="BR123" s="40"/>
      <c r="BS123" s="40"/>
      <c r="BT123" s="40"/>
      <c r="BU123" s="40"/>
      <c r="BV123" s="51"/>
    </row>
    <row r="124" spans="1:74" ht="15" hidden="1" customHeight="1">
      <c r="A124" s="26">
        <v>2020</v>
      </c>
      <c r="B124" s="26">
        <v>120</v>
      </c>
      <c r="C124" s="26" t="s">
        <v>129</v>
      </c>
      <c r="D124" s="26" t="s">
        <v>130</v>
      </c>
      <c r="E124" s="26" t="s">
        <v>131</v>
      </c>
      <c r="F124" s="27">
        <v>43832</v>
      </c>
      <c r="G124" s="26" t="s">
        <v>399</v>
      </c>
      <c r="H124" s="26" t="s">
        <v>133</v>
      </c>
      <c r="I124" s="26" t="s">
        <v>133</v>
      </c>
      <c r="J124" s="28" t="s">
        <v>400</v>
      </c>
      <c r="K124" s="26" t="s">
        <v>135</v>
      </c>
      <c r="L124" s="26" t="s">
        <v>136</v>
      </c>
      <c r="M124" s="26" t="s">
        <v>137</v>
      </c>
      <c r="N124" s="26" t="s">
        <v>138</v>
      </c>
      <c r="O124" s="26" t="s">
        <v>138</v>
      </c>
      <c r="Q124" s="30">
        <v>82</v>
      </c>
      <c r="R124" s="30">
        <v>8600</v>
      </c>
      <c r="S124" s="31" t="e">
        <f>#N/A</f>
        <v>#N/A</v>
      </c>
      <c r="T124" s="30">
        <v>1995</v>
      </c>
      <c r="AB124" s="33" t="e">
        <f>#N/A</f>
        <v>#N/A</v>
      </c>
      <c r="AC124" s="30">
        <v>1200</v>
      </c>
      <c r="AD124" s="30" t="e">
        <f>#N/A</f>
        <v>#N/A</v>
      </c>
      <c r="AE124" s="34">
        <v>0.38</v>
      </c>
      <c r="AG124" s="30" t="e">
        <f>#N/A</f>
        <v>#N/A</v>
      </c>
      <c r="AH124" s="30" t="e">
        <f>#N/A</f>
        <v>#N/A</v>
      </c>
      <c r="AI124" s="30">
        <v>5590.2</v>
      </c>
      <c r="AJ124" s="30">
        <v>5324</v>
      </c>
      <c r="AK124" s="26" t="s">
        <v>139</v>
      </c>
      <c r="AL124" s="26">
        <v>2</v>
      </c>
      <c r="AM124" s="26" t="s">
        <v>255</v>
      </c>
      <c r="AU124" s="26" t="s">
        <v>141</v>
      </c>
      <c r="AV124" s="26" t="s">
        <v>143</v>
      </c>
      <c r="AW124" s="26" t="s">
        <v>358</v>
      </c>
      <c r="BA124" s="26" t="s">
        <v>333</v>
      </c>
      <c r="BB124" s="26" t="s">
        <v>145</v>
      </c>
      <c r="BC124" s="26" t="s">
        <v>146</v>
      </c>
      <c r="BD124" s="37">
        <v>43938</v>
      </c>
      <c r="BE124" s="30">
        <v>32769</v>
      </c>
      <c r="BF124" s="30">
        <v>24879</v>
      </c>
      <c r="BG124" s="37" t="s">
        <v>147</v>
      </c>
      <c r="BH124" s="37" t="s">
        <v>148</v>
      </c>
      <c r="BI124" s="37"/>
      <c r="BJ124" s="37"/>
      <c r="BK124" s="37"/>
      <c r="BL124" s="37"/>
      <c r="BM124" s="37"/>
      <c r="BN124" s="26"/>
      <c r="BO124" s="26"/>
      <c r="BP124" s="26"/>
      <c r="BQ124" s="38"/>
      <c r="BR124" s="26"/>
      <c r="BS124" s="26"/>
      <c r="BT124" s="26"/>
      <c r="BU124" s="26"/>
      <c r="BV124" s="39"/>
    </row>
    <row r="125" spans="1:74" s="52" customFormat="1" ht="15" hidden="1" customHeight="1">
      <c r="A125" s="40">
        <v>2020</v>
      </c>
      <c r="B125" s="40">
        <v>121</v>
      </c>
      <c r="C125" s="40" t="s">
        <v>129</v>
      </c>
      <c r="D125" s="40" t="s">
        <v>130</v>
      </c>
      <c r="E125" s="40" t="s">
        <v>131</v>
      </c>
      <c r="F125" s="41">
        <v>43832</v>
      </c>
      <c r="G125" s="40" t="s">
        <v>401</v>
      </c>
      <c r="H125" s="40" t="s">
        <v>133</v>
      </c>
      <c r="I125" s="40" t="s">
        <v>133</v>
      </c>
      <c r="J125" s="42" t="s">
        <v>402</v>
      </c>
      <c r="K125" s="40" t="s">
        <v>135</v>
      </c>
      <c r="L125" s="40" t="s">
        <v>136</v>
      </c>
      <c r="M125" s="40" t="s">
        <v>137</v>
      </c>
      <c r="N125" s="40" t="s">
        <v>138</v>
      </c>
      <c r="O125" s="40" t="s">
        <v>138</v>
      </c>
      <c r="P125" s="43"/>
      <c r="Q125" s="36">
        <v>83</v>
      </c>
      <c r="R125" s="36">
        <v>8240</v>
      </c>
      <c r="S125" s="44" t="e">
        <f>#N/A</f>
        <v>#N/A</v>
      </c>
      <c r="T125" s="36">
        <v>1814</v>
      </c>
      <c r="U125" s="36"/>
      <c r="V125" s="45"/>
      <c r="W125" s="36"/>
      <c r="X125" s="36"/>
      <c r="Y125" s="36"/>
      <c r="Z125" s="36"/>
      <c r="AA125" s="36"/>
      <c r="AB125" s="46" t="e">
        <f>#N/A</f>
        <v>#N/A</v>
      </c>
      <c r="AC125" s="36">
        <v>1200</v>
      </c>
      <c r="AD125" s="36" t="e">
        <f>#N/A</f>
        <v>#N/A</v>
      </c>
      <c r="AE125" s="47"/>
      <c r="AF125" s="48">
        <v>0.03</v>
      </c>
      <c r="AG125" s="30" t="e">
        <f>#N/A</f>
        <v>#N/A</v>
      </c>
      <c r="AH125" s="36" t="e">
        <f>#N/A</f>
        <v>#N/A</v>
      </c>
      <c r="AI125" s="36"/>
      <c r="AJ125" s="36"/>
      <c r="AK125" s="40" t="s">
        <v>154</v>
      </c>
      <c r="AL125" s="40">
        <v>2</v>
      </c>
      <c r="AM125" s="40" t="s">
        <v>255</v>
      </c>
      <c r="AN125" s="40" t="s">
        <v>155</v>
      </c>
      <c r="AO125" s="36">
        <v>9591.36</v>
      </c>
      <c r="AP125" s="36"/>
      <c r="AQ125" s="36"/>
      <c r="AR125" s="36"/>
      <c r="AS125" s="36"/>
      <c r="AT125" s="36">
        <v>9591.36</v>
      </c>
      <c r="AU125" s="40"/>
      <c r="AV125" s="40"/>
      <c r="AW125" s="40"/>
      <c r="AX125" s="40"/>
      <c r="AY125" s="40"/>
      <c r="AZ125" s="40"/>
      <c r="BA125" s="40" t="s">
        <v>333</v>
      </c>
      <c r="BB125" s="40" t="s">
        <v>145</v>
      </c>
      <c r="BC125" s="40"/>
      <c r="BD125" s="49">
        <v>43938</v>
      </c>
      <c r="BE125" s="36"/>
      <c r="BF125" s="36"/>
      <c r="BG125" s="49" t="s">
        <v>147</v>
      </c>
      <c r="BH125" s="49" t="s">
        <v>148</v>
      </c>
      <c r="BI125" s="49"/>
      <c r="BJ125" s="49"/>
      <c r="BK125" s="49"/>
      <c r="BL125" s="49"/>
      <c r="BM125" s="49"/>
      <c r="BN125" s="40"/>
      <c r="BO125" s="40"/>
      <c r="BP125" s="40"/>
      <c r="BQ125" s="50"/>
      <c r="BR125" s="40"/>
      <c r="BS125" s="40"/>
      <c r="BT125" s="40"/>
      <c r="BU125" s="40"/>
      <c r="BV125" s="51"/>
    </row>
    <row r="126" spans="1:74" s="52" customFormat="1" ht="15" hidden="1" customHeight="1">
      <c r="A126" s="40">
        <v>2020</v>
      </c>
      <c r="B126" s="40">
        <v>122</v>
      </c>
      <c r="C126" s="40" t="s">
        <v>129</v>
      </c>
      <c r="D126" s="40" t="s">
        <v>130</v>
      </c>
      <c r="E126" s="40" t="s">
        <v>131</v>
      </c>
      <c r="F126" s="41">
        <v>43832</v>
      </c>
      <c r="G126" s="40" t="s">
        <v>403</v>
      </c>
      <c r="H126" s="40" t="s">
        <v>133</v>
      </c>
      <c r="I126" s="40" t="s">
        <v>133</v>
      </c>
      <c r="J126" s="42" t="s">
        <v>404</v>
      </c>
      <c r="K126" s="40" t="s">
        <v>135</v>
      </c>
      <c r="L126" s="40" t="s">
        <v>136</v>
      </c>
      <c r="M126" s="40" t="s">
        <v>137</v>
      </c>
      <c r="N126" s="40" t="s">
        <v>138</v>
      </c>
      <c r="O126" s="40" t="s">
        <v>138</v>
      </c>
      <c r="P126" s="43"/>
      <c r="Q126" s="36">
        <v>90</v>
      </c>
      <c r="R126" s="36">
        <v>11910</v>
      </c>
      <c r="S126" s="44" t="e">
        <f>#N/A</f>
        <v>#N/A</v>
      </c>
      <c r="T126" s="36">
        <v>2287</v>
      </c>
      <c r="U126" s="36"/>
      <c r="V126" s="45"/>
      <c r="W126" s="36"/>
      <c r="X126" s="36"/>
      <c r="Y126" s="36"/>
      <c r="Z126" s="36"/>
      <c r="AA126" s="36"/>
      <c r="AB126" s="46" t="e">
        <f>#N/A</f>
        <v>#N/A</v>
      </c>
      <c r="AC126" s="36">
        <v>1200</v>
      </c>
      <c r="AD126" s="36" t="e">
        <f>#N/A</f>
        <v>#N/A</v>
      </c>
      <c r="AE126" s="47"/>
      <c r="AF126" s="48">
        <v>0.03</v>
      </c>
      <c r="AG126" s="30" t="e">
        <f>#N/A</f>
        <v>#N/A</v>
      </c>
      <c r="AH126" s="36" t="e">
        <f>#N/A</f>
        <v>#N/A</v>
      </c>
      <c r="AI126" s="36"/>
      <c r="AJ126" s="36"/>
      <c r="AK126" s="40" t="s">
        <v>154</v>
      </c>
      <c r="AL126" s="40">
        <v>2</v>
      </c>
      <c r="AM126" s="40" t="s">
        <v>255</v>
      </c>
      <c r="AN126" s="40" t="s">
        <v>155</v>
      </c>
      <c r="AO126" s="36">
        <v>13863.24</v>
      </c>
      <c r="AP126" s="36"/>
      <c r="AQ126" s="36"/>
      <c r="AR126" s="36"/>
      <c r="AS126" s="36"/>
      <c r="AT126" s="36">
        <v>13863.24</v>
      </c>
      <c r="AU126" s="40"/>
      <c r="AV126" s="40"/>
      <c r="AW126" s="40"/>
      <c r="AX126" s="40"/>
      <c r="AY126" s="40"/>
      <c r="AZ126" s="40"/>
      <c r="BA126" s="40" t="s">
        <v>333</v>
      </c>
      <c r="BB126" s="40" t="s">
        <v>145</v>
      </c>
      <c r="BC126" s="40"/>
      <c r="BD126" s="49">
        <v>43938</v>
      </c>
      <c r="BE126" s="36"/>
      <c r="BF126" s="36"/>
      <c r="BG126" s="49" t="s">
        <v>147</v>
      </c>
      <c r="BH126" s="49" t="s">
        <v>148</v>
      </c>
      <c r="BI126" s="49"/>
      <c r="BJ126" s="49"/>
      <c r="BK126" s="49"/>
      <c r="BL126" s="49"/>
      <c r="BM126" s="49"/>
      <c r="BN126" s="40"/>
      <c r="BO126" s="40"/>
      <c r="BP126" s="40"/>
      <c r="BQ126" s="50"/>
      <c r="BR126" s="40"/>
      <c r="BS126" s="40"/>
      <c r="BT126" s="40"/>
      <c r="BU126" s="40"/>
      <c r="BV126" s="51"/>
    </row>
    <row r="127" spans="1:74" s="52" customFormat="1" ht="15" hidden="1" customHeight="1">
      <c r="A127" s="40">
        <v>2020</v>
      </c>
      <c r="B127" s="40">
        <v>123</v>
      </c>
      <c r="C127" s="40" t="s">
        <v>129</v>
      </c>
      <c r="D127" s="40" t="s">
        <v>130</v>
      </c>
      <c r="E127" s="40" t="s">
        <v>131</v>
      </c>
      <c r="F127" s="41">
        <v>43832</v>
      </c>
      <c r="G127" s="40" t="s">
        <v>405</v>
      </c>
      <c r="H127" s="40" t="s">
        <v>133</v>
      </c>
      <c r="I127" s="40" t="s">
        <v>133</v>
      </c>
      <c r="J127" s="42" t="s">
        <v>406</v>
      </c>
      <c r="K127" s="40" t="s">
        <v>135</v>
      </c>
      <c r="L127" s="40" t="s">
        <v>136</v>
      </c>
      <c r="M127" s="40" t="s">
        <v>137</v>
      </c>
      <c r="N127" s="40" t="s">
        <v>138</v>
      </c>
      <c r="O127" s="40" t="s">
        <v>138</v>
      </c>
      <c r="P127" s="43"/>
      <c r="Q127" s="36">
        <v>89</v>
      </c>
      <c r="R127" s="36">
        <v>9510</v>
      </c>
      <c r="S127" s="44" t="e">
        <f>#N/A</f>
        <v>#N/A</v>
      </c>
      <c r="T127" s="36">
        <v>1729</v>
      </c>
      <c r="U127" s="36"/>
      <c r="V127" s="45"/>
      <c r="W127" s="36"/>
      <c r="X127" s="36"/>
      <c r="Y127" s="36"/>
      <c r="Z127" s="36"/>
      <c r="AA127" s="36"/>
      <c r="AB127" s="46" t="e">
        <f>#N/A</f>
        <v>#N/A</v>
      </c>
      <c r="AC127" s="36">
        <v>1200</v>
      </c>
      <c r="AD127" s="36" t="e">
        <f>#N/A</f>
        <v>#N/A</v>
      </c>
      <c r="AE127" s="47"/>
      <c r="AF127" s="48"/>
      <c r="AG127" s="30" t="e">
        <f>#N/A</f>
        <v>#N/A</v>
      </c>
      <c r="AH127" s="36" t="e">
        <f>#N/A</f>
        <v>#N/A</v>
      </c>
      <c r="AI127" s="36"/>
      <c r="AJ127" s="36"/>
      <c r="AK127" s="40" t="s">
        <v>154</v>
      </c>
      <c r="AL127" s="40">
        <v>2</v>
      </c>
      <c r="AM127" s="40" t="s">
        <v>255</v>
      </c>
      <c r="AN127" s="40" t="s">
        <v>155</v>
      </c>
      <c r="AO127" s="36">
        <v>11412</v>
      </c>
      <c r="AP127" s="36"/>
      <c r="AQ127" s="36"/>
      <c r="AR127" s="36"/>
      <c r="AS127" s="36"/>
      <c r="AT127" s="36">
        <v>11412</v>
      </c>
      <c r="AU127" s="40"/>
      <c r="AV127" s="40"/>
      <c r="AW127" s="40"/>
      <c r="AX127" s="40"/>
      <c r="AY127" s="40"/>
      <c r="AZ127" s="40"/>
      <c r="BA127" s="40" t="s">
        <v>333</v>
      </c>
      <c r="BB127" s="40" t="s">
        <v>145</v>
      </c>
      <c r="BC127" s="40"/>
      <c r="BD127" s="49">
        <v>43938</v>
      </c>
      <c r="BE127" s="36"/>
      <c r="BF127" s="36"/>
      <c r="BG127" s="49" t="s">
        <v>147</v>
      </c>
      <c r="BH127" s="49" t="s">
        <v>148</v>
      </c>
      <c r="BI127" s="49"/>
      <c r="BJ127" s="49"/>
      <c r="BK127" s="49"/>
      <c r="BL127" s="49"/>
      <c r="BM127" s="49"/>
      <c r="BN127" s="40"/>
      <c r="BO127" s="40"/>
      <c r="BP127" s="40"/>
      <c r="BQ127" s="50"/>
      <c r="BR127" s="40"/>
      <c r="BS127" s="40"/>
      <c r="BT127" s="40"/>
      <c r="BU127" s="40"/>
      <c r="BV127" s="51"/>
    </row>
    <row r="128" spans="1:74" s="52" customFormat="1" ht="15" hidden="1" customHeight="1">
      <c r="A128" s="40">
        <v>2020</v>
      </c>
      <c r="B128" s="40">
        <v>124</v>
      </c>
      <c r="C128" s="40" t="s">
        <v>129</v>
      </c>
      <c r="D128" s="40" t="s">
        <v>130</v>
      </c>
      <c r="E128" s="40" t="s">
        <v>131</v>
      </c>
      <c r="F128" s="41">
        <v>43832</v>
      </c>
      <c r="G128" s="40" t="s">
        <v>407</v>
      </c>
      <c r="H128" s="40" t="s">
        <v>133</v>
      </c>
      <c r="I128" s="40" t="s">
        <v>133</v>
      </c>
      <c r="J128" s="42" t="s">
        <v>408</v>
      </c>
      <c r="K128" s="40" t="s">
        <v>135</v>
      </c>
      <c r="L128" s="40" t="s">
        <v>136</v>
      </c>
      <c r="M128" s="40" t="s">
        <v>137</v>
      </c>
      <c r="N128" s="40" t="s">
        <v>138</v>
      </c>
      <c r="O128" s="40" t="s">
        <v>138</v>
      </c>
      <c r="P128" s="43"/>
      <c r="Q128" s="36">
        <v>78</v>
      </c>
      <c r="R128" s="36">
        <v>7370</v>
      </c>
      <c r="S128" s="44" t="e">
        <f>#N/A</f>
        <v>#N/A</v>
      </c>
      <c r="T128" s="36">
        <v>1572</v>
      </c>
      <c r="U128" s="36"/>
      <c r="V128" s="45"/>
      <c r="W128" s="36"/>
      <c r="X128" s="36"/>
      <c r="Y128" s="36"/>
      <c r="Z128" s="36"/>
      <c r="AA128" s="36"/>
      <c r="AB128" s="46" t="e">
        <f>#N/A</f>
        <v>#N/A</v>
      </c>
      <c r="AC128" s="36">
        <v>1200</v>
      </c>
      <c r="AD128" s="36" t="e">
        <f>#N/A</f>
        <v>#N/A</v>
      </c>
      <c r="AE128" s="34"/>
      <c r="AF128" s="48"/>
      <c r="AG128" s="30" t="e">
        <f>#N/A</f>
        <v>#N/A</v>
      </c>
      <c r="AH128" s="36" t="e">
        <f>#N/A</f>
        <v>#N/A</v>
      </c>
      <c r="AI128" s="36"/>
      <c r="AJ128" s="36"/>
      <c r="AK128" s="40" t="s">
        <v>154</v>
      </c>
      <c r="AL128" s="40">
        <v>2</v>
      </c>
      <c r="AM128" s="40" t="s">
        <v>255</v>
      </c>
      <c r="AN128" s="40" t="s">
        <v>155</v>
      </c>
      <c r="AO128" s="36">
        <v>8844</v>
      </c>
      <c r="AP128" s="36"/>
      <c r="AQ128" s="36"/>
      <c r="AR128" s="36"/>
      <c r="AS128" s="36"/>
      <c r="AT128" s="36">
        <v>8844</v>
      </c>
      <c r="AU128" s="40"/>
      <c r="AV128" s="40"/>
      <c r="AW128" s="40"/>
      <c r="AX128" s="40"/>
      <c r="AY128" s="40"/>
      <c r="AZ128" s="40"/>
      <c r="BA128" s="40" t="s">
        <v>333</v>
      </c>
      <c r="BB128" s="40" t="s">
        <v>145</v>
      </c>
      <c r="BC128" s="40"/>
      <c r="BD128" s="49">
        <v>43938</v>
      </c>
      <c r="BE128" s="36"/>
      <c r="BF128" s="36"/>
      <c r="BG128" s="49" t="s">
        <v>147</v>
      </c>
      <c r="BH128" s="49" t="s">
        <v>148</v>
      </c>
      <c r="BI128" s="49"/>
      <c r="BJ128" s="49"/>
      <c r="BK128" s="49"/>
      <c r="BL128" s="49"/>
      <c r="BM128" s="49"/>
      <c r="BN128" s="40"/>
      <c r="BO128" s="40"/>
      <c r="BP128" s="40"/>
      <c r="BQ128" s="50"/>
      <c r="BR128" s="40"/>
      <c r="BS128" s="40"/>
      <c r="BT128" s="40"/>
      <c r="BU128" s="40"/>
      <c r="BV128" s="51"/>
    </row>
    <row r="129" spans="1:74" ht="15" hidden="1" customHeight="1">
      <c r="A129" s="26">
        <v>2020</v>
      </c>
      <c r="B129" s="26">
        <v>125</v>
      </c>
      <c r="C129" s="26" t="s">
        <v>129</v>
      </c>
      <c r="D129" s="26" t="s">
        <v>130</v>
      </c>
      <c r="E129" s="26" t="s">
        <v>131</v>
      </c>
      <c r="F129" s="27">
        <v>43832</v>
      </c>
      <c r="G129" s="26" t="s">
        <v>409</v>
      </c>
      <c r="H129" s="26" t="s">
        <v>133</v>
      </c>
      <c r="I129" s="26" t="s">
        <v>133</v>
      </c>
      <c r="J129" s="28" t="s">
        <v>410</v>
      </c>
      <c r="K129" s="26" t="s">
        <v>135</v>
      </c>
      <c r="L129" s="26" t="s">
        <v>136</v>
      </c>
      <c r="M129" s="26" t="s">
        <v>137</v>
      </c>
      <c r="N129" s="26" t="s">
        <v>138</v>
      </c>
      <c r="O129" s="26" t="s">
        <v>138</v>
      </c>
      <c r="Q129" s="30">
        <v>92</v>
      </c>
      <c r="R129" s="30">
        <v>11470</v>
      </c>
      <c r="S129" s="31" t="e">
        <f>#N/A</f>
        <v>#N/A</v>
      </c>
      <c r="T129" s="30">
        <v>2106</v>
      </c>
      <c r="AB129" s="33" t="e">
        <f>#N/A</f>
        <v>#N/A</v>
      </c>
      <c r="AC129" s="30">
        <v>1200</v>
      </c>
      <c r="AD129" s="30" t="e">
        <f>#N/A</f>
        <v>#N/A</v>
      </c>
      <c r="AE129" s="34">
        <v>0.6</v>
      </c>
      <c r="AG129" s="30" t="e">
        <f>#N/A</f>
        <v>#N/A</v>
      </c>
      <c r="AH129" s="30" t="e">
        <f>#N/A</f>
        <v>#N/A</v>
      </c>
      <c r="AI129" s="30">
        <v>7587.3</v>
      </c>
      <c r="AJ129" s="30">
        <v>7226</v>
      </c>
      <c r="AK129" s="26" t="s">
        <v>139</v>
      </c>
      <c r="AL129" s="26">
        <v>2</v>
      </c>
      <c r="AM129" s="26" t="s">
        <v>255</v>
      </c>
      <c r="AU129" s="26" t="s">
        <v>141</v>
      </c>
      <c r="AV129" s="26" t="s">
        <v>143</v>
      </c>
      <c r="AW129" s="26" t="s">
        <v>358</v>
      </c>
      <c r="BA129" s="26" t="s">
        <v>333</v>
      </c>
      <c r="BB129" s="26" t="s">
        <v>145</v>
      </c>
      <c r="BC129" s="26" t="s">
        <v>146</v>
      </c>
      <c r="BD129" s="37">
        <v>43938</v>
      </c>
      <c r="BE129" s="30">
        <v>32769</v>
      </c>
      <c r="BF129" s="30">
        <v>24879</v>
      </c>
      <c r="BG129" s="37" t="s">
        <v>147</v>
      </c>
      <c r="BH129" s="37" t="s">
        <v>148</v>
      </c>
      <c r="BI129" s="37"/>
      <c r="BJ129" s="37"/>
      <c r="BK129" s="37"/>
      <c r="BL129" s="37"/>
      <c r="BM129" s="37"/>
      <c r="BN129" s="26"/>
      <c r="BO129" s="26"/>
      <c r="BP129" s="26"/>
      <c r="BQ129" s="38"/>
      <c r="BR129" s="26"/>
      <c r="BS129" s="26"/>
      <c r="BT129" s="26"/>
      <c r="BU129" s="26"/>
      <c r="BV129" s="39"/>
    </row>
    <row r="130" spans="1:74" s="52" customFormat="1" ht="15" hidden="1" customHeight="1">
      <c r="A130" s="40">
        <v>2020</v>
      </c>
      <c r="B130" s="40">
        <v>126</v>
      </c>
      <c r="C130" s="40" t="s">
        <v>129</v>
      </c>
      <c r="D130" s="40" t="s">
        <v>130</v>
      </c>
      <c r="E130" s="40" t="s">
        <v>131</v>
      </c>
      <c r="F130" s="41">
        <v>43832</v>
      </c>
      <c r="G130" s="40" t="s">
        <v>411</v>
      </c>
      <c r="H130" s="40" t="s">
        <v>133</v>
      </c>
      <c r="I130" s="40" t="s">
        <v>133</v>
      </c>
      <c r="J130" s="42" t="s">
        <v>412</v>
      </c>
      <c r="K130" s="40" t="s">
        <v>135</v>
      </c>
      <c r="L130" s="40" t="s">
        <v>136</v>
      </c>
      <c r="M130" s="40" t="s">
        <v>137</v>
      </c>
      <c r="N130" s="40" t="s">
        <v>138</v>
      </c>
      <c r="O130" s="40" t="s">
        <v>138</v>
      </c>
      <c r="P130" s="43"/>
      <c r="Q130" s="36">
        <v>86</v>
      </c>
      <c r="R130" s="36">
        <v>9750</v>
      </c>
      <c r="S130" s="44" t="e">
        <f>#N/A</f>
        <v>#N/A</v>
      </c>
      <c r="T130" s="36">
        <v>1841</v>
      </c>
      <c r="U130" s="36"/>
      <c r="V130" s="45"/>
      <c r="W130" s="36"/>
      <c r="X130" s="36"/>
      <c r="Y130" s="36"/>
      <c r="Z130" s="36"/>
      <c r="AA130" s="36"/>
      <c r="AB130" s="46" t="e">
        <f>#N/A</f>
        <v>#N/A</v>
      </c>
      <c r="AC130" s="36">
        <v>1200</v>
      </c>
      <c r="AD130" s="36" t="e">
        <f>#N/A</f>
        <v>#N/A</v>
      </c>
      <c r="AE130" s="47"/>
      <c r="AF130" s="48">
        <v>0.05</v>
      </c>
      <c r="AG130" s="30" t="e">
        <f>#N/A</f>
        <v>#N/A</v>
      </c>
      <c r="AH130" s="36" t="e">
        <f>#N/A</f>
        <v>#N/A</v>
      </c>
      <c r="AI130" s="36"/>
      <c r="AJ130" s="36"/>
      <c r="AK130" s="40" t="s">
        <v>154</v>
      </c>
      <c r="AL130" s="40">
        <v>2</v>
      </c>
      <c r="AM130" s="40" t="s">
        <v>255</v>
      </c>
      <c r="AN130" s="40" t="s">
        <v>155</v>
      </c>
      <c r="AO130" s="36">
        <v>11115</v>
      </c>
      <c r="AP130" s="36"/>
      <c r="AQ130" s="36"/>
      <c r="AR130" s="36"/>
      <c r="AS130" s="36"/>
      <c r="AT130" s="36">
        <v>11115</v>
      </c>
      <c r="AU130" s="40"/>
      <c r="AV130" s="40"/>
      <c r="AW130" s="40"/>
      <c r="AX130" s="40"/>
      <c r="AY130" s="40"/>
      <c r="AZ130" s="40"/>
      <c r="BA130" s="40" t="s">
        <v>333</v>
      </c>
      <c r="BB130" s="40" t="s">
        <v>145</v>
      </c>
      <c r="BC130" s="40"/>
      <c r="BD130" s="49">
        <v>43938</v>
      </c>
      <c r="BE130" s="36"/>
      <c r="BF130" s="36"/>
      <c r="BG130" s="49" t="s">
        <v>147</v>
      </c>
      <c r="BH130" s="49" t="s">
        <v>148</v>
      </c>
      <c r="BI130" s="49"/>
      <c r="BJ130" s="49"/>
      <c r="BK130" s="49"/>
      <c r="BL130" s="49"/>
      <c r="BM130" s="49"/>
      <c r="BN130" s="40"/>
      <c r="BO130" s="40"/>
      <c r="BP130" s="40"/>
      <c r="BQ130" s="50"/>
      <c r="BR130" s="40"/>
      <c r="BS130" s="40"/>
      <c r="BT130" s="40"/>
      <c r="BU130" s="40"/>
      <c r="BV130" s="51"/>
    </row>
    <row r="131" spans="1:74" s="52" customFormat="1" ht="15" hidden="1" customHeight="1">
      <c r="A131" s="40">
        <v>2020</v>
      </c>
      <c r="B131" s="40">
        <v>127</v>
      </c>
      <c r="C131" s="40" t="s">
        <v>129</v>
      </c>
      <c r="D131" s="40" t="s">
        <v>130</v>
      </c>
      <c r="E131" s="40" t="s">
        <v>131</v>
      </c>
      <c r="F131" s="41">
        <v>43832</v>
      </c>
      <c r="G131" s="40" t="s">
        <v>413</v>
      </c>
      <c r="H131" s="40" t="s">
        <v>133</v>
      </c>
      <c r="I131" s="40" t="s">
        <v>133</v>
      </c>
      <c r="J131" s="42" t="s">
        <v>414</v>
      </c>
      <c r="K131" s="40" t="s">
        <v>135</v>
      </c>
      <c r="L131" s="40" t="s">
        <v>136</v>
      </c>
      <c r="M131" s="40" t="s">
        <v>137</v>
      </c>
      <c r="N131" s="40" t="s">
        <v>138</v>
      </c>
      <c r="O131" s="40" t="s">
        <v>138</v>
      </c>
      <c r="P131" s="43"/>
      <c r="Q131" s="36">
        <v>88</v>
      </c>
      <c r="R131" s="36">
        <v>9700</v>
      </c>
      <c r="S131" s="44" t="e">
        <f>#N/A</f>
        <v>#N/A</v>
      </c>
      <c r="T131" s="36">
        <v>1874</v>
      </c>
      <c r="U131" s="36"/>
      <c r="V131" s="45"/>
      <c r="W131" s="36"/>
      <c r="X131" s="36"/>
      <c r="Y131" s="36"/>
      <c r="Z131" s="36"/>
      <c r="AA131" s="36"/>
      <c r="AB131" s="46" t="e">
        <f>#N/A</f>
        <v>#N/A</v>
      </c>
      <c r="AC131" s="36">
        <v>1200</v>
      </c>
      <c r="AD131" s="36" t="e">
        <f>#N/A</f>
        <v>#N/A</v>
      </c>
      <c r="AE131" s="47"/>
      <c r="AF131" s="48"/>
      <c r="AG131" s="30" t="e">
        <f>#N/A</f>
        <v>#N/A</v>
      </c>
      <c r="AH131" s="36" t="e">
        <f>#N/A</f>
        <v>#N/A</v>
      </c>
      <c r="AI131" s="36"/>
      <c r="AJ131" s="36"/>
      <c r="AK131" s="40" t="s">
        <v>154</v>
      </c>
      <c r="AL131" s="40">
        <v>2</v>
      </c>
      <c r="AM131" s="40" t="s">
        <v>255</v>
      </c>
      <c r="AN131" s="40" t="s">
        <v>155</v>
      </c>
      <c r="AO131" s="36">
        <v>11640</v>
      </c>
      <c r="AP131" s="36"/>
      <c r="AQ131" s="36"/>
      <c r="AR131" s="36"/>
      <c r="AS131" s="36"/>
      <c r="AT131" s="36">
        <v>11640</v>
      </c>
      <c r="AU131" s="40"/>
      <c r="AV131" s="40"/>
      <c r="AW131" s="40"/>
      <c r="AX131" s="40"/>
      <c r="AY131" s="40"/>
      <c r="AZ131" s="40"/>
      <c r="BA131" s="40" t="s">
        <v>333</v>
      </c>
      <c r="BB131" s="40" t="s">
        <v>145</v>
      </c>
      <c r="BC131" s="40"/>
      <c r="BD131" s="49">
        <v>43938</v>
      </c>
      <c r="BE131" s="36"/>
      <c r="BF131" s="36"/>
      <c r="BG131" s="49" t="s">
        <v>147</v>
      </c>
      <c r="BH131" s="49" t="s">
        <v>148</v>
      </c>
      <c r="BI131" s="49"/>
      <c r="BJ131" s="49"/>
      <c r="BK131" s="49"/>
      <c r="BL131" s="49"/>
      <c r="BM131" s="49"/>
      <c r="BN131" s="40"/>
      <c r="BO131" s="40"/>
      <c r="BP131" s="40"/>
      <c r="BQ131" s="50"/>
      <c r="BR131" s="40"/>
      <c r="BS131" s="40"/>
      <c r="BT131" s="40"/>
      <c r="BU131" s="40"/>
      <c r="BV131" s="51"/>
    </row>
    <row r="132" spans="1:74" s="52" customFormat="1" ht="15" hidden="1" customHeight="1">
      <c r="A132" s="40">
        <v>2020</v>
      </c>
      <c r="B132" s="40">
        <v>128</v>
      </c>
      <c r="C132" s="40" t="s">
        <v>129</v>
      </c>
      <c r="D132" s="40" t="s">
        <v>130</v>
      </c>
      <c r="E132" s="40" t="s">
        <v>131</v>
      </c>
      <c r="F132" s="41">
        <v>43832</v>
      </c>
      <c r="G132" s="40" t="s">
        <v>415</v>
      </c>
      <c r="H132" s="40" t="s">
        <v>133</v>
      </c>
      <c r="I132" s="40" t="s">
        <v>133</v>
      </c>
      <c r="J132" s="42" t="s">
        <v>416</v>
      </c>
      <c r="K132" s="40" t="s">
        <v>135</v>
      </c>
      <c r="L132" s="40" t="s">
        <v>136</v>
      </c>
      <c r="M132" s="40" t="s">
        <v>137</v>
      </c>
      <c r="N132" s="40" t="s">
        <v>138</v>
      </c>
      <c r="O132" s="40" t="s">
        <v>138</v>
      </c>
      <c r="P132" s="43"/>
      <c r="Q132" s="36">
        <v>89</v>
      </c>
      <c r="R132" s="36">
        <v>11690</v>
      </c>
      <c r="S132" s="44" t="e">
        <f>#N/A</f>
        <v>#N/A</v>
      </c>
      <c r="T132" s="36">
        <v>2346</v>
      </c>
      <c r="U132" s="36"/>
      <c r="V132" s="45"/>
      <c r="W132" s="36"/>
      <c r="X132" s="36"/>
      <c r="Y132" s="36"/>
      <c r="Z132" s="36"/>
      <c r="AA132" s="36"/>
      <c r="AB132" s="46" t="e">
        <f>#N/A</f>
        <v>#N/A</v>
      </c>
      <c r="AC132" s="36">
        <v>1200</v>
      </c>
      <c r="AD132" s="36" t="e">
        <f>#N/A</f>
        <v>#N/A</v>
      </c>
      <c r="AE132" s="34"/>
      <c r="AF132" s="48">
        <v>0.03</v>
      </c>
      <c r="AG132" s="30" t="e">
        <f>#N/A</f>
        <v>#N/A</v>
      </c>
      <c r="AH132" s="36" t="e">
        <f>#N/A</f>
        <v>#N/A</v>
      </c>
      <c r="AI132" s="36"/>
      <c r="AJ132" s="36"/>
      <c r="AK132" s="40" t="s">
        <v>154</v>
      </c>
      <c r="AL132" s="40">
        <v>2</v>
      </c>
      <c r="AM132" s="40" t="s">
        <v>255</v>
      </c>
      <c r="AN132" s="40" t="s">
        <v>155</v>
      </c>
      <c r="AO132" s="36">
        <v>13607.16</v>
      </c>
      <c r="AP132" s="36"/>
      <c r="AQ132" s="36"/>
      <c r="AR132" s="36"/>
      <c r="AS132" s="36"/>
      <c r="AT132" s="36">
        <v>13607.16</v>
      </c>
      <c r="AU132" s="40"/>
      <c r="AV132" s="40"/>
      <c r="AW132" s="40"/>
      <c r="AX132" s="40"/>
      <c r="AY132" s="40"/>
      <c r="AZ132" s="40"/>
      <c r="BA132" s="40" t="s">
        <v>333</v>
      </c>
      <c r="BB132" s="40" t="s">
        <v>145</v>
      </c>
      <c r="BC132" s="40"/>
      <c r="BD132" s="49">
        <v>43938</v>
      </c>
      <c r="BE132" s="36"/>
      <c r="BF132" s="36"/>
      <c r="BG132" s="49" t="s">
        <v>147</v>
      </c>
      <c r="BH132" s="49" t="s">
        <v>148</v>
      </c>
      <c r="BI132" s="49"/>
      <c r="BJ132" s="49"/>
      <c r="BK132" s="49"/>
      <c r="BL132" s="49"/>
      <c r="BM132" s="49"/>
      <c r="BN132" s="40"/>
      <c r="BO132" s="40"/>
      <c r="BP132" s="40"/>
      <c r="BQ132" s="50"/>
      <c r="BR132" s="40"/>
      <c r="BS132" s="40"/>
      <c r="BT132" s="40"/>
      <c r="BU132" s="40"/>
      <c r="BV132" s="51"/>
    </row>
    <row r="133" spans="1:74" s="52" customFormat="1" ht="15" hidden="1" customHeight="1">
      <c r="A133" s="40">
        <v>2020</v>
      </c>
      <c r="B133" s="40">
        <v>129</v>
      </c>
      <c r="C133" s="40" t="s">
        <v>129</v>
      </c>
      <c r="D133" s="40" t="s">
        <v>130</v>
      </c>
      <c r="E133" s="40" t="s">
        <v>131</v>
      </c>
      <c r="F133" s="41">
        <v>43832</v>
      </c>
      <c r="G133" s="40" t="s">
        <v>417</v>
      </c>
      <c r="H133" s="40" t="s">
        <v>133</v>
      </c>
      <c r="I133" s="40" t="s">
        <v>133</v>
      </c>
      <c r="J133" s="42" t="s">
        <v>418</v>
      </c>
      <c r="K133" s="40" t="s">
        <v>135</v>
      </c>
      <c r="L133" s="40" t="s">
        <v>136</v>
      </c>
      <c r="M133" s="40" t="s">
        <v>137</v>
      </c>
      <c r="N133" s="40" t="s">
        <v>138</v>
      </c>
      <c r="O133" s="40" t="s">
        <v>138</v>
      </c>
      <c r="P133" s="43"/>
      <c r="Q133" s="36">
        <v>90</v>
      </c>
      <c r="R133" s="36">
        <v>11740</v>
      </c>
      <c r="S133" s="44" t="e">
        <f>#N/A</f>
        <v>#N/A</v>
      </c>
      <c r="T133" s="36">
        <v>3097</v>
      </c>
      <c r="U133" s="36"/>
      <c r="V133" s="45"/>
      <c r="W133" s="36"/>
      <c r="X133" s="36"/>
      <c r="Y133" s="36"/>
      <c r="Z133" s="36"/>
      <c r="AA133" s="36"/>
      <c r="AB133" s="46" t="e">
        <f>#N/A</f>
        <v>#N/A</v>
      </c>
      <c r="AC133" s="36">
        <v>1200</v>
      </c>
      <c r="AD133" s="36" t="e">
        <f>#N/A</f>
        <v>#N/A</v>
      </c>
      <c r="AE133" s="47"/>
      <c r="AF133" s="48"/>
      <c r="AG133" s="30" t="e">
        <f>#N/A</f>
        <v>#N/A</v>
      </c>
      <c r="AH133" s="36" t="e">
        <f>#N/A</f>
        <v>#N/A</v>
      </c>
      <c r="AI133" s="36"/>
      <c r="AJ133" s="36"/>
      <c r="AK133" s="40" t="s">
        <v>154</v>
      </c>
      <c r="AL133" s="40">
        <v>2</v>
      </c>
      <c r="AM133" s="40" t="s">
        <v>255</v>
      </c>
      <c r="AN133" s="40" t="s">
        <v>155</v>
      </c>
      <c r="AO133" s="36">
        <v>14088</v>
      </c>
      <c r="AP133" s="36"/>
      <c r="AQ133" s="36"/>
      <c r="AR133" s="36"/>
      <c r="AS133" s="36"/>
      <c r="AT133" s="36">
        <v>14088</v>
      </c>
      <c r="AU133" s="40"/>
      <c r="AV133" s="40"/>
      <c r="AW133" s="40"/>
      <c r="AX133" s="40"/>
      <c r="AY133" s="40"/>
      <c r="AZ133" s="40"/>
      <c r="BA133" s="40" t="s">
        <v>333</v>
      </c>
      <c r="BB133" s="40" t="s">
        <v>145</v>
      </c>
      <c r="BC133" s="40"/>
      <c r="BD133" s="49">
        <v>43938</v>
      </c>
      <c r="BE133" s="36"/>
      <c r="BF133" s="36"/>
      <c r="BG133" s="49" t="s">
        <v>147</v>
      </c>
      <c r="BH133" s="49" t="s">
        <v>148</v>
      </c>
      <c r="BI133" s="49"/>
      <c r="BJ133" s="49"/>
      <c r="BK133" s="49"/>
      <c r="BL133" s="49"/>
      <c r="BM133" s="49"/>
      <c r="BN133" s="40"/>
      <c r="BO133" s="40"/>
      <c r="BP133" s="40"/>
      <c r="BQ133" s="50"/>
      <c r="BR133" s="40"/>
      <c r="BS133" s="40"/>
      <c r="BT133" s="40"/>
      <c r="BU133" s="40"/>
      <c r="BV133" s="51"/>
    </row>
    <row r="134" spans="1:74" s="52" customFormat="1" ht="15" hidden="1" customHeight="1">
      <c r="A134" s="40">
        <v>2020</v>
      </c>
      <c r="B134" s="40">
        <v>130</v>
      </c>
      <c r="C134" s="40" t="s">
        <v>129</v>
      </c>
      <c r="D134" s="40" t="s">
        <v>130</v>
      </c>
      <c r="E134" s="40" t="s">
        <v>131</v>
      </c>
      <c r="F134" s="41">
        <v>43832</v>
      </c>
      <c r="G134" s="40" t="s">
        <v>419</v>
      </c>
      <c r="H134" s="40" t="s">
        <v>133</v>
      </c>
      <c r="I134" s="40" t="s">
        <v>133</v>
      </c>
      <c r="J134" s="42" t="s">
        <v>420</v>
      </c>
      <c r="K134" s="40" t="s">
        <v>135</v>
      </c>
      <c r="L134" s="40" t="s">
        <v>136</v>
      </c>
      <c r="M134" s="40" t="s">
        <v>137</v>
      </c>
      <c r="N134" s="40" t="s">
        <v>138</v>
      </c>
      <c r="O134" s="40" t="s">
        <v>138</v>
      </c>
      <c r="P134" s="43"/>
      <c r="Q134" s="36">
        <v>88</v>
      </c>
      <c r="R134" s="36">
        <v>10510</v>
      </c>
      <c r="S134" s="44" t="e">
        <f>#N/A</f>
        <v>#N/A</v>
      </c>
      <c r="T134" s="36">
        <v>2318</v>
      </c>
      <c r="U134" s="36"/>
      <c r="V134" s="45"/>
      <c r="W134" s="36"/>
      <c r="X134" s="36"/>
      <c r="Y134" s="36"/>
      <c r="Z134" s="36"/>
      <c r="AA134" s="36"/>
      <c r="AB134" s="46" t="e">
        <f>#N/A</f>
        <v>#N/A</v>
      </c>
      <c r="AC134" s="36">
        <v>1200</v>
      </c>
      <c r="AD134" s="36" t="e">
        <f>#N/A</f>
        <v>#N/A</v>
      </c>
      <c r="AE134" s="47"/>
      <c r="AF134" s="48">
        <v>0.03</v>
      </c>
      <c r="AG134" s="30" t="e">
        <f>#N/A</f>
        <v>#N/A</v>
      </c>
      <c r="AH134" s="36" t="e">
        <f>#N/A</f>
        <v>#N/A</v>
      </c>
      <c r="AI134" s="36"/>
      <c r="AJ134" s="36"/>
      <c r="AK134" s="40" t="s">
        <v>154</v>
      </c>
      <c r="AL134" s="40">
        <v>2</v>
      </c>
      <c r="AM134" s="40" t="s">
        <v>255</v>
      </c>
      <c r="AN134" s="40" t="s">
        <v>155</v>
      </c>
      <c r="AO134" s="36">
        <v>12233.64</v>
      </c>
      <c r="AP134" s="36"/>
      <c r="AQ134" s="36"/>
      <c r="AR134" s="36"/>
      <c r="AS134" s="36"/>
      <c r="AT134" s="36">
        <v>12233.64</v>
      </c>
      <c r="AU134" s="40"/>
      <c r="AV134" s="40"/>
      <c r="AW134" s="40"/>
      <c r="AX134" s="40"/>
      <c r="AY134" s="40"/>
      <c r="AZ134" s="40"/>
      <c r="BA134" s="40" t="s">
        <v>333</v>
      </c>
      <c r="BB134" s="40" t="s">
        <v>145</v>
      </c>
      <c r="BC134" s="40"/>
      <c r="BD134" s="49">
        <v>43938</v>
      </c>
      <c r="BE134" s="36"/>
      <c r="BF134" s="36"/>
      <c r="BG134" s="49" t="s">
        <v>147</v>
      </c>
      <c r="BH134" s="49" t="s">
        <v>148</v>
      </c>
      <c r="BI134" s="49"/>
      <c r="BJ134" s="49"/>
      <c r="BK134" s="49"/>
      <c r="BL134" s="49"/>
      <c r="BM134" s="49"/>
      <c r="BN134" s="40"/>
      <c r="BO134" s="40"/>
      <c r="BP134" s="40"/>
      <c r="BQ134" s="50"/>
      <c r="BR134" s="40"/>
      <c r="BS134" s="40"/>
      <c r="BT134" s="40"/>
      <c r="BU134" s="40"/>
      <c r="BV134" s="51"/>
    </row>
    <row r="135" spans="1:74" s="52" customFormat="1" ht="15" hidden="1" customHeight="1">
      <c r="A135" s="40">
        <v>2020</v>
      </c>
      <c r="B135" s="40">
        <v>131</v>
      </c>
      <c r="C135" s="40" t="s">
        <v>129</v>
      </c>
      <c r="D135" s="40" t="s">
        <v>130</v>
      </c>
      <c r="E135" s="40" t="s">
        <v>131</v>
      </c>
      <c r="F135" s="41">
        <v>43832</v>
      </c>
      <c r="G135" s="40" t="s">
        <v>421</v>
      </c>
      <c r="H135" s="40" t="s">
        <v>133</v>
      </c>
      <c r="I135" s="40" t="s">
        <v>133</v>
      </c>
      <c r="J135" s="42" t="s">
        <v>422</v>
      </c>
      <c r="K135" s="40" t="s">
        <v>135</v>
      </c>
      <c r="L135" s="40" t="s">
        <v>136</v>
      </c>
      <c r="M135" s="40" t="s">
        <v>137</v>
      </c>
      <c r="N135" s="40" t="s">
        <v>138</v>
      </c>
      <c r="O135" s="40" t="s">
        <v>138</v>
      </c>
      <c r="P135" s="43"/>
      <c r="Q135" s="36">
        <v>82</v>
      </c>
      <c r="R135" s="36">
        <v>8690</v>
      </c>
      <c r="S135" s="44" t="e">
        <f>#N/A</f>
        <v>#N/A</v>
      </c>
      <c r="T135" s="36">
        <v>1985</v>
      </c>
      <c r="U135" s="36"/>
      <c r="V135" s="45"/>
      <c r="W135" s="36"/>
      <c r="X135" s="36"/>
      <c r="Y135" s="36"/>
      <c r="Z135" s="36"/>
      <c r="AA135" s="36"/>
      <c r="AB135" s="46" t="e">
        <f>#N/A</f>
        <v>#N/A</v>
      </c>
      <c r="AC135" s="36">
        <v>1200</v>
      </c>
      <c r="AD135" s="36" t="e">
        <f>#N/A</f>
        <v>#N/A</v>
      </c>
      <c r="AE135" s="47"/>
      <c r="AF135" s="48"/>
      <c r="AG135" s="30" t="e">
        <f>#N/A</f>
        <v>#N/A</v>
      </c>
      <c r="AH135" s="36" t="e">
        <f>#N/A</f>
        <v>#N/A</v>
      </c>
      <c r="AI135" s="36"/>
      <c r="AJ135" s="36"/>
      <c r="AK135" s="40" t="s">
        <v>154</v>
      </c>
      <c r="AL135" s="40">
        <v>2</v>
      </c>
      <c r="AM135" s="40" t="s">
        <v>255</v>
      </c>
      <c r="AN135" s="40" t="s">
        <v>155</v>
      </c>
      <c r="AO135" s="36">
        <v>10428</v>
      </c>
      <c r="AP135" s="36"/>
      <c r="AQ135" s="36"/>
      <c r="AR135" s="36"/>
      <c r="AS135" s="36"/>
      <c r="AT135" s="36">
        <v>10428</v>
      </c>
      <c r="AU135" s="40"/>
      <c r="AV135" s="40"/>
      <c r="AW135" s="40"/>
      <c r="AX135" s="40"/>
      <c r="AY135" s="40"/>
      <c r="AZ135" s="40"/>
      <c r="BA135" s="40" t="s">
        <v>333</v>
      </c>
      <c r="BB135" s="40" t="s">
        <v>145</v>
      </c>
      <c r="BC135" s="40"/>
      <c r="BD135" s="49">
        <v>43938</v>
      </c>
      <c r="BE135" s="36"/>
      <c r="BF135" s="36"/>
      <c r="BG135" s="49" t="s">
        <v>147</v>
      </c>
      <c r="BH135" s="49" t="s">
        <v>148</v>
      </c>
      <c r="BI135" s="49"/>
      <c r="BJ135" s="49"/>
      <c r="BK135" s="49"/>
      <c r="BL135" s="49"/>
      <c r="BM135" s="49"/>
      <c r="BN135" s="40"/>
      <c r="BO135" s="40"/>
      <c r="BP135" s="40"/>
      <c r="BQ135" s="50"/>
      <c r="BR135" s="40"/>
      <c r="BS135" s="40"/>
      <c r="BT135" s="40"/>
      <c r="BU135" s="40"/>
      <c r="BV135" s="51"/>
    </row>
    <row r="136" spans="1:74" s="52" customFormat="1" ht="15" hidden="1" customHeight="1">
      <c r="A136" s="40">
        <v>2020</v>
      </c>
      <c r="B136" s="40">
        <v>132</v>
      </c>
      <c r="C136" s="40" t="s">
        <v>129</v>
      </c>
      <c r="D136" s="40" t="s">
        <v>130</v>
      </c>
      <c r="E136" s="40" t="s">
        <v>131</v>
      </c>
      <c r="F136" s="41">
        <v>43832</v>
      </c>
      <c r="G136" s="40" t="s">
        <v>423</v>
      </c>
      <c r="H136" s="40" t="s">
        <v>133</v>
      </c>
      <c r="I136" s="40" t="s">
        <v>133</v>
      </c>
      <c r="J136" s="42" t="s">
        <v>424</v>
      </c>
      <c r="K136" s="40" t="s">
        <v>135</v>
      </c>
      <c r="L136" s="40" t="s">
        <v>136</v>
      </c>
      <c r="M136" s="40" t="s">
        <v>137</v>
      </c>
      <c r="N136" s="40" t="s">
        <v>138</v>
      </c>
      <c r="O136" s="40" t="s">
        <v>138</v>
      </c>
      <c r="P136" s="43"/>
      <c r="Q136" s="36">
        <v>86</v>
      </c>
      <c r="R136" s="36">
        <v>11530</v>
      </c>
      <c r="S136" s="44" t="e">
        <f>#N/A</f>
        <v>#N/A</v>
      </c>
      <c r="T136" s="36">
        <v>2803</v>
      </c>
      <c r="U136" s="36"/>
      <c r="V136" s="45"/>
      <c r="W136" s="36"/>
      <c r="X136" s="36"/>
      <c r="Y136" s="36"/>
      <c r="Z136" s="36"/>
      <c r="AA136" s="36"/>
      <c r="AB136" s="46" t="e">
        <f>#N/A</f>
        <v>#N/A</v>
      </c>
      <c r="AC136" s="36">
        <v>1200</v>
      </c>
      <c r="AD136" s="36" t="e">
        <f>#N/A</f>
        <v>#N/A</v>
      </c>
      <c r="AE136" s="47"/>
      <c r="AF136" s="48"/>
      <c r="AG136" s="30" t="e">
        <f>#N/A</f>
        <v>#N/A</v>
      </c>
      <c r="AH136" s="36" t="e">
        <f>#N/A</f>
        <v>#N/A</v>
      </c>
      <c r="AI136" s="36"/>
      <c r="AJ136" s="36"/>
      <c r="AK136" s="40" t="s">
        <v>154</v>
      </c>
      <c r="AL136" s="40">
        <v>2</v>
      </c>
      <c r="AM136" s="40" t="s">
        <v>255</v>
      </c>
      <c r="AN136" s="40" t="s">
        <v>155</v>
      </c>
      <c r="AO136" s="36">
        <v>13836</v>
      </c>
      <c r="AP136" s="36"/>
      <c r="AQ136" s="36"/>
      <c r="AR136" s="36"/>
      <c r="AS136" s="36"/>
      <c r="AT136" s="36">
        <v>13836</v>
      </c>
      <c r="AU136" s="40"/>
      <c r="AV136" s="40"/>
      <c r="AW136" s="40"/>
      <c r="AX136" s="40"/>
      <c r="AY136" s="40"/>
      <c r="AZ136" s="40"/>
      <c r="BA136" s="40" t="s">
        <v>333</v>
      </c>
      <c r="BB136" s="40" t="s">
        <v>145</v>
      </c>
      <c r="BC136" s="40"/>
      <c r="BD136" s="49">
        <v>43938</v>
      </c>
      <c r="BE136" s="36"/>
      <c r="BF136" s="36"/>
      <c r="BG136" s="49" t="s">
        <v>147</v>
      </c>
      <c r="BH136" s="49" t="s">
        <v>148</v>
      </c>
      <c r="BI136" s="49"/>
      <c r="BJ136" s="49"/>
      <c r="BK136" s="49"/>
      <c r="BL136" s="49"/>
      <c r="BM136" s="49"/>
      <c r="BN136" s="40"/>
      <c r="BO136" s="40"/>
      <c r="BP136" s="40"/>
      <c r="BQ136" s="50"/>
      <c r="BR136" s="40"/>
      <c r="BS136" s="40"/>
      <c r="BT136" s="40"/>
      <c r="BU136" s="40"/>
      <c r="BV136" s="51"/>
    </row>
    <row r="137" spans="1:74" s="52" customFormat="1" ht="15" hidden="1" customHeight="1">
      <c r="A137" s="40">
        <v>2020</v>
      </c>
      <c r="B137" s="40">
        <v>133</v>
      </c>
      <c r="C137" s="40" t="s">
        <v>129</v>
      </c>
      <c r="D137" s="40" t="s">
        <v>130</v>
      </c>
      <c r="E137" s="40" t="s">
        <v>131</v>
      </c>
      <c r="F137" s="41">
        <v>43832</v>
      </c>
      <c r="G137" s="40" t="s">
        <v>425</v>
      </c>
      <c r="H137" s="40" t="s">
        <v>133</v>
      </c>
      <c r="I137" s="40" t="s">
        <v>133</v>
      </c>
      <c r="J137" s="42" t="s">
        <v>426</v>
      </c>
      <c r="K137" s="40" t="s">
        <v>135</v>
      </c>
      <c r="L137" s="40" t="s">
        <v>136</v>
      </c>
      <c r="M137" s="40" t="s">
        <v>137</v>
      </c>
      <c r="N137" s="40" t="s">
        <v>138</v>
      </c>
      <c r="O137" s="40" t="s">
        <v>138</v>
      </c>
      <c r="P137" s="43"/>
      <c r="Q137" s="36">
        <v>80</v>
      </c>
      <c r="R137" s="36">
        <v>8970</v>
      </c>
      <c r="S137" s="44" t="e">
        <f>#N/A</f>
        <v>#N/A</v>
      </c>
      <c r="T137" s="36">
        <v>2366</v>
      </c>
      <c r="U137" s="36"/>
      <c r="V137" s="45"/>
      <c r="W137" s="36"/>
      <c r="X137" s="36"/>
      <c r="Y137" s="36"/>
      <c r="Z137" s="36"/>
      <c r="AA137" s="36"/>
      <c r="AB137" s="46" t="e">
        <f>#N/A</f>
        <v>#N/A</v>
      </c>
      <c r="AC137" s="36">
        <v>1200</v>
      </c>
      <c r="AD137" s="36" t="e">
        <f>#N/A</f>
        <v>#N/A</v>
      </c>
      <c r="AE137" s="47"/>
      <c r="AF137" s="48"/>
      <c r="AG137" s="30" t="e">
        <f>#N/A</f>
        <v>#N/A</v>
      </c>
      <c r="AH137" s="36" t="e">
        <f>#N/A</f>
        <v>#N/A</v>
      </c>
      <c r="AI137" s="36"/>
      <c r="AJ137" s="36"/>
      <c r="AK137" s="40" t="s">
        <v>154</v>
      </c>
      <c r="AL137" s="40">
        <v>2</v>
      </c>
      <c r="AM137" s="40" t="s">
        <v>255</v>
      </c>
      <c r="AN137" s="40" t="s">
        <v>155</v>
      </c>
      <c r="AO137" s="36">
        <v>10764</v>
      </c>
      <c r="AP137" s="36"/>
      <c r="AQ137" s="36"/>
      <c r="AR137" s="36"/>
      <c r="AS137" s="36"/>
      <c r="AT137" s="36">
        <v>10764</v>
      </c>
      <c r="AU137" s="40"/>
      <c r="AV137" s="40"/>
      <c r="AW137" s="40"/>
      <c r="AX137" s="40"/>
      <c r="AY137" s="40"/>
      <c r="AZ137" s="40"/>
      <c r="BA137" s="40" t="s">
        <v>333</v>
      </c>
      <c r="BB137" s="40" t="s">
        <v>145</v>
      </c>
      <c r="BC137" s="40"/>
      <c r="BD137" s="49">
        <v>43938</v>
      </c>
      <c r="BE137" s="36"/>
      <c r="BF137" s="36"/>
      <c r="BG137" s="49" t="s">
        <v>147</v>
      </c>
      <c r="BH137" s="49" t="s">
        <v>148</v>
      </c>
      <c r="BI137" s="49"/>
      <c r="BJ137" s="49"/>
      <c r="BK137" s="49"/>
      <c r="BL137" s="49"/>
      <c r="BM137" s="49"/>
      <c r="BN137" s="40"/>
      <c r="BO137" s="40"/>
      <c r="BP137" s="40"/>
      <c r="BQ137" s="50"/>
      <c r="BR137" s="40"/>
      <c r="BS137" s="40"/>
      <c r="BT137" s="40"/>
      <c r="BU137" s="40"/>
      <c r="BV137" s="51"/>
    </row>
    <row r="138" spans="1:74" s="52" customFormat="1" ht="15" hidden="1" customHeight="1">
      <c r="A138" s="40">
        <v>2020</v>
      </c>
      <c r="B138" s="40">
        <v>134</v>
      </c>
      <c r="C138" s="40" t="s">
        <v>129</v>
      </c>
      <c r="D138" s="40" t="s">
        <v>130</v>
      </c>
      <c r="E138" s="40" t="s">
        <v>131</v>
      </c>
      <c r="F138" s="41">
        <v>43832</v>
      </c>
      <c r="G138" s="40" t="s">
        <v>427</v>
      </c>
      <c r="H138" s="40" t="s">
        <v>133</v>
      </c>
      <c r="I138" s="40" t="s">
        <v>133</v>
      </c>
      <c r="J138" s="42" t="s">
        <v>428</v>
      </c>
      <c r="K138" s="40" t="s">
        <v>135</v>
      </c>
      <c r="L138" s="40" t="s">
        <v>136</v>
      </c>
      <c r="M138" s="40" t="s">
        <v>137</v>
      </c>
      <c r="N138" s="40" t="s">
        <v>138</v>
      </c>
      <c r="O138" s="40" t="s">
        <v>138</v>
      </c>
      <c r="P138" s="43"/>
      <c r="Q138" s="36">
        <v>84</v>
      </c>
      <c r="R138" s="36">
        <v>9730</v>
      </c>
      <c r="S138" s="44" t="e">
        <f>#N/A</f>
        <v>#N/A</v>
      </c>
      <c r="T138" s="36">
        <v>2368</v>
      </c>
      <c r="U138" s="36"/>
      <c r="V138" s="45"/>
      <c r="W138" s="36"/>
      <c r="X138" s="36"/>
      <c r="Y138" s="36"/>
      <c r="Z138" s="36"/>
      <c r="AA138" s="36"/>
      <c r="AB138" s="46" t="e">
        <f>#N/A</f>
        <v>#N/A</v>
      </c>
      <c r="AC138" s="36">
        <v>1200</v>
      </c>
      <c r="AD138" s="36" t="e">
        <f>#N/A</f>
        <v>#N/A</v>
      </c>
      <c r="AE138" s="47"/>
      <c r="AF138" s="48"/>
      <c r="AG138" s="30" t="e">
        <f>#N/A</f>
        <v>#N/A</v>
      </c>
      <c r="AH138" s="36" t="e">
        <f>#N/A</f>
        <v>#N/A</v>
      </c>
      <c r="AI138" s="36"/>
      <c r="AJ138" s="36"/>
      <c r="AK138" s="40" t="s">
        <v>154</v>
      </c>
      <c r="AL138" s="40">
        <v>2</v>
      </c>
      <c r="AM138" s="40" t="s">
        <v>255</v>
      </c>
      <c r="AN138" s="40" t="s">
        <v>155</v>
      </c>
      <c r="AO138" s="36">
        <v>11676</v>
      </c>
      <c r="AP138" s="36"/>
      <c r="AQ138" s="36"/>
      <c r="AR138" s="36"/>
      <c r="AS138" s="36"/>
      <c r="AT138" s="36">
        <v>11676</v>
      </c>
      <c r="AU138" s="40"/>
      <c r="AV138" s="40"/>
      <c r="AW138" s="40"/>
      <c r="AX138" s="40"/>
      <c r="AY138" s="40"/>
      <c r="AZ138" s="40"/>
      <c r="BA138" s="40" t="s">
        <v>333</v>
      </c>
      <c r="BB138" s="40" t="s">
        <v>145</v>
      </c>
      <c r="BC138" s="40"/>
      <c r="BD138" s="49">
        <v>43938</v>
      </c>
      <c r="BE138" s="36"/>
      <c r="BF138" s="36"/>
      <c r="BG138" s="49" t="s">
        <v>147</v>
      </c>
      <c r="BH138" s="49" t="s">
        <v>148</v>
      </c>
      <c r="BI138" s="49"/>
      <c r="BJ138" s="49"/>
      <c r="BK138" s="49"/>
      <c r="BL138" s="49"/>
      <c r="BM138" s="49"/>
      <c r="BN138" s="40"/>
      <c r="BO138" s="40"/>
      <c r="BP138" s="40"/>
      <c r="BQ138" s="50"/>
      <c r="BR138" s="40"/>
      <c r="BS138" s="40"/>
      <c r="BT138" s="40"/>
      <c r="BU138" s="40"/>
      <c r="BV138" s="51"/>
    </row>
    <row r="139" spans="1:74" s="52" customFormat="1" ht="15" hidden="1" customHeight="1">
      <c r="A139" s="40">
        <v>2020</v>
      </c>
      <c r="B139" s="40">
        <v>135</v>
      </c>
      <c r="C139" s="40" t="s">
        <v>129</v>
      </c>
      <c r="D139" s="40" t="s">
        <v>130</v>
      </c>
      <c r="E139" s="40" t="s">
        <v>131</v>
      </c>
      <c r="F139" s="41">
        <v>43832</v>
      </c>
      <c r="G139" s="40" t="s">
        <v>429</v>
      </c>
      <c r="H139" s="40" t="s">
        <v>133</v>
      </c>
      <c r="I139" s="40" t="s">
        <v>133</v>
      </c>
      <c r="J139" s="42" t="s">
        <v>430</v>
      </c>
      <c r="K139" s="40" t="s">
        <v>135</v>
      </c>
      <c r="L139" s="40" t="s">
        <v>136</v>
      </c>
      <c r="M139" s="40" t="s">
        <v>137</v>
      </c>
      <c r="N139" s="40" t="s">
        <v>138</v>
      </c>
      <c r="O139" s="40" t="s">
        <v>138</v>
      </c>
      <c r="P139" s="43"/>
      <c r="Q139" s="36">
        <v>79</v>
      </c>
      <c r="R139" s="36">
        <v>6920</v>
      </c>
      <c r="S139" s="44" t="e">
        <f>#N/A</f>
        <v>#N/A</v>
      </c>
      <c r="T139" s="36">
        <v>1185</v>
      </c>
      <c r="U139" s="36"/>
      <c r="V139" s="45"/>
      <c r="W139" s="36"/>
      <c r="X139" s="36"/>
      <c r="Y139" s="36"/>
      <c r="Z139" s="36"/>
      <c r="AA139" s="36"/>
      <c r="AB139" s="46" t="e">
        <f>#N/A</f>
        <v>#N/A</v>
      </c>
      <c r="AC139" s="36">
        <v>1200</v>
      </c>
      <c r="AD139" s="36" t="e">
        <f>#N/A</f>
        <v>#N/A</v>
      </c>
      <c r="AE139" s="47"/>
      <c r="AF139" s="48">
        <v>0.03</v>
      </c>
      <c r="AG139" s="30" t="e">
        <f>#N/A</f>
        <v>#N/A</v>
      </c>
      <c r="AH139" s="36" t="e">
        <f>#N/A</f>
        <v>#N/A</v>
      </c>
      <c r="AI139" s="36"/>
      <c r="AJ139" s="36"/>
      <c r="AK139" s="40" t="s">
        <v>154</v>
      </c>
      <c r="AL139" s="40">
        <v>2</v>
      </c>
      <c r="AM139" s="40" t="s">
        <v>255</v>
      </c>
      <c r="AN139" s="40" t="s">
        <v>155</v>
      </c>
      <c r="AO139" s="36">
        <v>8054.88</v>
      </c>
      <c r="AP139" s="36"/>
      <c r="AQ139" s="36"/>
      <c r="AR139" s="36"/>
      <c r="AS139" s="36"/>
      <c r="AT139" s="36">
        <v>8054.88</v>
      </c>
      <c r="AU139" s="40"/>
      <c r="AV139" s="40"/>
      <c r="AW139" s="40"/>
      <c r="AX139" s="40"/>
      <c r="AY139" s="40"/>
      <c r="AZ139" s="40"/>
      <c r="BA139" s="40" t="s">
        <v>333</v>
      </c>
      <c r="BB139" s="40" t="s">
        <v>145</v>
      </c>
      <c r="BC139" s="40"/>
      <c r="BD139" s="49">
        <v>43938</v>
      </c>
      <c r="BE139" s="36"/>
      <c r="BF139" s="36"/>
      <c r="BG139" s="49" t="s">
        <v>147</v>
      </c>
      <c r="BH139" s="49" t="s">
        <v>148</v>
      </c>
      <c r="BI139" s="49"/>
      <c r="BJ139" s="49"/>
      <c r="BK139" s="49"/>
      <c r="BL139" s="49"/>
      <c r="BM139" s="49"/>
      <c r="BN139" s="40"/>
      <c r="BO139" s="40"/>
      <c r="BP139" s="40"/>
      <c r="BQ139" s="50"/>
      <c r="BR139" s="40"/>
      <c r="BS139" s="40"/>
      <c r="BT139" s="40"/>
      <c r="BU139" s="40"/>
      <c r="BV139" s="51"/>
    </row>
    <row r="140" spans="1:74" s="52" customFormat="1" ht="15" hidden="1" customHeight="1">
      <c r="A140" s="40">
        <v>2020</v>
      </c>
      <c r="B140" s="40">
        <v>136</v>
      </c>
      <c r="C140" s="40" t="s">
        <v>129</v>
      </c>
      <c r="D140" s="40" t="s">
        <v>130</v>
      </c>
      <c r="E140" s="40" t="s">
        <v>131</v>
      </c>
      <c r="F140" s="41">
        <v>43832</v>
      </c>
      <c r="G140" s="40" t="s">
        <v>431</v>
      </c>
      <c r="H140" s="40" t="s">
        <v>133</v>
      </c>
      <c r="I140" s="40" t="s">
        <v>133</v>
      </c>
      <c r="J140" s="42" t="s">
        <v>286</v>
      </c>
      <c r="K140" s="40" t="s">
        <v>135</v>
      </c>
      <c r="L140" s="40" t="s">
        <v>136</v>
      </c>
      <c r="M140" s="40" t="s">
        <v>137</v>
      </c>
      <c r="N140" s="40" t="s">
        <v>138</v>
      </c>
      <c r="O140" s="40" t="s">
        <v>138</v>
      </c>
      <c r="P140" s="43"/>
      <c r="Q140" s="36">
        <v>89</v>
      </c>
      <c r="R140" s="36">
        <v>12440</v>
      </c>
      <c r="S140" s="44" t="e">
        <f>#N/A</f>
        <v>#N/A</v>
      </c>
      <c r="T140" s="36">
        <v>2462</v>
      </c>
      <c r="U140" s="36"/>
      <c r="V140" s="45"/>
      <c r="W140" s="36"/>
      <c r="X140" s="36"/>
      <c r="Y140" s="36"/>
      <c r="Z140" s="36"/>
      <c r="AA140" s="36"/>
      <c r="AB140" s="46" t="e">
        <f>#N/A</f>
        <v>#N/A</v>
      </c>
      <c r="AC140" s="36">
        <v>1200</v>
      </c>
      <c r="AD140" s="36" t="e">
        <f>#N/A</f>
        <v>#N/A</v>
      </c>
      <c r="AE140" s="47"/>
      <c r="AF140" s="48"/>
      <c r="AG140" s="30" t="e">
        <f>#N/A</f>
        <v>#N/A</v>
      </c>
      <c r="AH140" s="36" t="e">
        <f>#N/A</f>
        <v>#N/A</v>
      </c>
      <c r="AI140" s="36"/>
      <c r="AJ140" s="36"/>
      <c r="AK140" s="40" t="s">
        <v>154</v>
      </c>
      <c r="AL140" s="40">
        <v>2</v>
      </c>
      <c r="AM140" s="40" t="s">
        <v>255</v>
      </c>
      <c r="AN140" s="40" t="s">
        <v>155</v>
      </c>
      <c r="AO140" s="36">
        <v>14928</v>
      </c>
      <c r="AP140" s="36"/>
      <c r="AQ140" s="36"/>
      <c r="AR140" s="36"/>
      <c r="AS140" s="36"/>
      <c r="AT140" s="36">
        <v>14928</v>
      </c>
      <c r="AU140" s="40"/>
      <c r="AV140" s="40"/>
      <c r="AW140" s="40"/>
      <c r="AX140" s="40"/>
      <c r="AY140" s="40"/>
      <c r="AZ140" s="40"/>
      <c r="BA140" s="40" t="s">
        <v>333</v>
      </c>
      <c r="BB140" s="40" t="s">
        <v>145</v>
      </c>
      <c r="BC140" s="40"/>
      <c r="BD140" s="49">
        <v>43938</v>
      </c>
      <c r="BE140" s="36"/>
      <c r="BF140" s="36"/>
      <c r="BG140" s="49" t="s">
        <v>147</v>
      </c>
      <c r="BH140" s="49" t="s">
        <v>148</v>
      </c>
      <c r="BI140" s="49"/>
      <c r="BJ140" s="49"/>
      <c r="BK140" s="49"/>
      <c r="BL140" s="49"/>
      <c r="BM140" s="49"/>
      <c r="BN140" s="40"/>
      <c r="BO140" s="40"/>
      <c r="BP140" s="40"/>
      <c r="BQ140" s="50"/>
      <c r="BR140" s="40"/>
      <c r="BS140" s="40"/>
      <c r="BT140" s="40"/>
      <c r="BU140" s="40"/>
      <c r="BV140" s="51"/>
    </row>
    <row r="141" spans="1:74" s="52" customFormat="1" ht="15" hidden="1" customHeight="1">
      <c r="A141" s="40">
        <v>2020</v>
      </c>
      <c r="B141" s="40">
        <v>137</v>
      </c>
      <c r="C141" s="40" t="s">
        <v>129</v>
      </c>
      <c r="D141" s="40" t="s">
        <v>130</v>
      </c>
      <c r="E141" s="40" t="s">
        <v>131</v>
      </c>
      <c r="F141" s="41">
        <v>43832</v>
      </c>
      <c r="G141" s="40" t="s">
        <v>432</v>
      </c>
      <c r="H141" s="40" t="s">
        <v>133</v>
      </c>
      <c r="I141" s="40" t="s">
        <v>133</v>
      </c>
      <c r="J141" s="42" t="s">
        <v>433</v>
      </c>
      <c r="K141" s="40" t="s">
        <v>135</v>
      </c>
      <c r="L141" s="40" t="s">
        <v>136</v>
      </c>
      <c r="M141" s="40" t="s">
        <v>137</v>
      </c>
      <c r="N141" s="40" t="s">
        <v>138</v>
      </c>
      <c r="O141" s="40" t="s">
        <v>138</v>
      </c>
      <c r="P141" s="43"/>
      <c r="Q141" s="36">
        <v>85</v>
      </c>
      <c r="R141" s="36">
        <v>9270</v>
      </c>
      <c r="S141" s="44" t="e">
        <f>#N/A</f>
        <v>#N/A</v>
      </c>
      <c r="T141" s="36">
        <v>2228</v>
      </c>
      <c r="U141" s="36"/>
      <c r="V141" s="45"/>
      <c r="W141" s="36"/>
      <c r="X141" s="36"/>
      <c r="Y141" s="36"/>
      <c r="Z141" s="36"/>
      <c r="AA141" s="36"/>
      <c r="AB141" s="46" t="e">
        <f>#N/A</f>
        <v>#N/A</v>
      </c>
      <c r="AC141" s="36">
        <v>1200</v>
      </c>
      <c r="AD141" s="36" t="e">
        <f>#N/A</f>
        <v>#N/A</v>
      </c>
      <c r="AE141" s="47"/>
      <c r="AF141" s="48"/>
      <c r="AG141" s="30" t="e">
        <f>#N/A</f>
        <v>#N/A</v>
      </c>
      <c r="AH141" s="36" t="e">
        <f>#N/A</f>
        <v>#N/A</v>
      </c>
      <c r="AI141" s="36"/>
      <c r="AJ141" s="36"/>
      <c r="AK141" s="40" t="s">
        <v>154</v>
      </c>
      <c r="AL141" s="40">
        <v>2</v>
      </c>
      <c r="AM141" s="40" t="s">
        <v>255</v>
      </c>
      <c r="AN141" s="40" t="s">
        <v>155</v>
      </c>
      <c r="AO141" s="36">
        <v>11124</v>
      </c>
      <c r="AP141" s="36"/>
      <c r="AQ141" s="36"/>
      <c r="AR141" s="36"/>
      <c r="AS141" s="36"/>
      <c r="AT141" s="36">
        <v>11124</v>
      </c>
      <c r="AU141" s="40"/>
      <c r="AV141" s="40"/>
      <c r="AW141" s="40"/>
      <c r="AX141" s="40"/>
      <c r="AY141" s="40"/>
      <c r="AZ141" s="40"/>
      <c r="BA141" s="40" t="s">
        <v>333</v>
      </c>
      <c r="BB141" s="40" t="s">
        <v>145</v>
      </c>
      <c r="BC141" s="40"/>
      <c r="BD141" s="49">
        <v>43938</v>
      </c>
      <c r="BE141" s="36"/>
      <c r="BF141" s="36"/>
      <c r="BG141" s="49" t="s">
        <v>147</v>
      </c>
      <c r="BH141" s="49" t="s">
        <v>148</v>
      </c>
      <c r="BI141" s="49"/>
      <c r="BJ141" s="49"/>
      <c r="BK141" s="49"/>
      <c r="BL141" s="49"/>
      <c r="BM141" s="49"/>
      <c r="BN141" s="40"/>
      <c r="BO141" s="40"/>
      <c r="BP141" s="40"/>
      <c r="BQ141" s="50"/>
      <c r="BR141" s="40"/>
      <c r="BS141" s="40"/>
      <c r="BT141" s="40"/>
      <c r="BU141" s="40"/>
      <c r="BV141" s="51"/>
    </row>
    <row r="142" spans="1:74" ht="15" hidden="1" customHeight="1">
      <c r="A142" s="26">
        <v>2020</v>
      </c>
      <c r="B142" s="26">
        <v>138</v>
      </c>
      <c r="C142" s="26" t="s">
        <v>129</v>
      </c>
      <c r="D142" s="26" t="s">
        <v>130</v>
      </c>
      <c r="E142" s="26" t="s">
        <v>131</v>
      </c>
      <c r="F142" s="27">
        <v>43832</v>
      </c>
      <c r="G142" s="26" t="s">
        <v>434</v>
      </c>
      <c r="H142" s="26" t="s">
        <v>133</v>
      </c>
      <c r="I142" s="26" t="s">
        <v>133</v>
      </c>
      <c r="J142" s="28" t="s">
        <v>435</v>
      </c>
      <c r="K142" s="26" t="s">
        <v>135</v>
      </c>
      <c r="L142" s="26" t="s">
        <v>136</v>
      </c>
      <c r="M142" s="26" t="s">
        <v>137</v>
      </c>
      <c r="N142" s="26" t="s">
        <v>138</v>
      </c>
      <c r="O142" s="26" t="s">
        <v>138</v>
      </c>
      <c r="Q142" s="30">
        <v>84</v>
      </c>
      <c r="R142" s="30">
        <v>8740</v>
      </c>
      <c r="S142" s="31" t="e">
        <f>#N/A</f>
        <v>#N/A</v>
      </c>
      <c r="T142" s="30">
        <v>1857</v>
      </c>
      <c r="AB142" s="33" t="e">
        <f>#N/A</f>
        <v>#N/A</v>
      </c>
      <c r="AC142" s="30">
        <v>1200</v>
      </c>
      <c r="AD142" s="30" t="e">
        <f>#N/A</f>
        <v>#N/A</v>
      </c>
      <c r="AE142" s="34">
        <v>0.45</v>
      </c>
      <c r="AG142" s="30" t="e">
        <f>#N/A</f>
        <v>#N/A</v>
      </c>
      <c r="AH142" s="30" t="e">
        <f>#N/A</f>
        <v>#N/A</v>
      </c>
      <c r="AI142" s="30">
        <v>5686.8</v>
      </c>
      <c r="AJ142" s="30">
        <v>5416</v>
      </c>
      <c r="AK142" s="26" t="s">
        <v>139</v>
      </c>
      <c r="AL142" s="26">
        <v>2</v>
      </c>
      <c r="AM142" s="26" t="s">
        <v>255</v>
      </c>
      <c r="AU142" s="26" t="s">
        <v>141</v>
      </c>
      <c r="AV142" s="26" t="s">
        <v>143</v>
      </c>
      <c r="AW142" s="26" t="s">
        <v>358</v>
      </c>
      <c r="BA142" s="26" t="s">
        <v>333</v>
      </c>
      <c r="BB142" s="26" t="s">
        <v>145</v>
      </c>
      <c r="BC142" s="26" t="s">
        <v>146</v>
      </c>
      <c r="BD142" s="37">
        <v>43938</v>
      </c>
      <c r="BE142" s="30">
        <v>32769</v>
      </c>
      <c r="BF142" s="30">
        <v>24879</v>
      </c>
      <c r="BG142" s="37" t="s">
        <v>147</v>
      </c>
      <c r="BH142" s="37" t="s">
        <v>148</v>
      </c>
      <c r="BI142" s="37"/>
      <c r="BJ142" s="37"/>
      <c r="BK142" s="37"/>
      <c r="BL142" s="37"/>
      <c r="BM142" s="37"/>
      <c r="BN142" s="26"/>
      <c r="BO142" s="26"/>
      <c r="BP142" s="26"/>
      <c r="BQ142" s="38"/>
      <c r="BR142" s="26"/>
      <c r="BS142" s="26"/>
      <c r="BT142" s="26"/>
      <c r="BU142" s="26"/>
      <c r="BV142" s="39"/>
    </row>
    <row r="143" spans="1:74" s="52" customFormat="1" ht="15" hidden="1" customHeight="1">
      <c r="A143" s="40">
        <v>2020</v>
      </c>
      <c r="B143" s="40">
        <v>139</v>
      </c>
      <c r="C143" s="40" t="s">
        <v>129</v>
      </c>
      <c r="D143" s="40" t="s">
        <v>130</v>
      </c>
      <c r="E143" s="40" t="s">
        <v>131</v>
      </c>
      <c r="F143" s="41">
        <v>43832</v>
      </c>
      <c r="G143" s="40" t="s">
        <v>436</v>
      </c>
      <c r="H143" s="40" t="s">
        <v>133</v>
      </c>
      <c r="I143" s="40" t="s">
        <v>133</v>
      </c>
      <c r="J143" s="42" t="s">
        <v>437</v>
      </c>
      <c r="K143" s="40" t="s">
        <v>135</v>
      </c>
      <c r="L143" s="40" t="s">
        <v>136</v>
      </c>
      <c r="M143" s="40" t="s">
        <v>137</v>
      </c>
      <c r="N143" s="40" t="s">
        <v>138</v>
      </c>
      <c r="O143" s="40" t="s">
        <v>138</v>
      </c>
      <c r="P143" s="43"/>
      <c r="Q143" s="36">
        <v>86</v>
      </c>
      <c r="R143" s="36">
        <v>8380</v>
      </c>
      <c r="S143" s="44" t="e">
        <f>#N/A</f>
        <v>#N/A</v>
      </c>
      <c r="T143" s="36">
        <v>1549</v>
      </c>
      <c r="U143" s="36"/>
      <c r="V143" s="45"/>
      <c r="W143" s="36"/>
      <c r="X143" s="36"/>
      <c r="Y143" s="36"/>
      <c r="Z143" s="36"/>
      <c r="AA143" s="36"/>
      <c r="AB143" s="46" t="e">
        <f>#N/A</f>
        <v>#N/A</v>
      </c>
      <c r="AC143" s="36">
        <v>1200</v>
      </c>
      <c r="AD143" s="36" t="e">
        <f>#N/A</f>
        <v>#N/A</v>
      </c>
      <c r="AE143" s="47"/>
      <c r="AF143" s="48"/>
      <c r="AG143" s="30" t="e">
        <f>#N/A</f>
        <v>#N/A</v>
      </c>
      <c r="AH143" s="36" t="e">
        <f>#N/A</f>
        <v>#N/A</v>
      </c>
      <c r="AI143" s="36"/>
      <c r="AJ143" s="36"/>
      <c r="AK143" s="40" t="s">
        <v>154</v>
      </c>
      <c r="AL143" s="40">
        <v>2</v>
      </c>
      <c r="AM143" s="40" t="s">
        <v>255</v>
      </c>
      <c r="AN143" s="40" t="s">
        <v>155</v>
      </c>
      <c r="AO143" s="36">
        <v>10056</v>
      </c>
      <c r="AP143" s="36"/>
      <c r="AQ143" s="36"/>
      <c r="AR143" s="36"/>
      <c r="AS143" s="36"/>
      <c r="AT143" s="36">
        <v>10056</v>
      </c>
      <c r="AU143" s="40"/>
      <c r="AV143" s="40"/>
      <c r="AW143" s="40"/>
      <c r="AX143" s="40"/>
      <c r="AY143" s="40"/>
      <c r="AZ143" s="40"/>
      <c r="BA143" s="40" t="s">
        <v>333</v>
      </c>
      <c r="BB143" s="40" t="s">
        <v>145</v>
      </c>
      <c r="BC143" s="40"/>
      <c r="BD143" s="49">
        <v>43938</v>
      </c>
      <c r="BE143" s="36"/>
      <c r="BF143" s="36"/>
      <c r="BG143" s="49" t="s">
        <v>147</v>
      </c>
      <c r="BH143" s="49" t="s">
        <v>148</v>
      </c>
      <c r="BI143" s="49"/>
      <c r="BJ143" s="49"/>
      <c r="BK143" s="49"/>
      <c r="BL143" s="49"/>
      <c r="BM143" s="49"/>
      <c r="BN143" s="40"/>
      <c r="BO143" s="40"/>
      <c r="BP143" s="40"/>
      <c r="BQ143" s="50"/>
      <c r="BR143" s="40"/>
      <c r="BS143" s="40"/>
      <c r="BT143" s="40"/>
      <c r="BU143" s="40"/>
      <c r="BV143" s="51"/>
    </row>
    <row r="144" spans="1:74" s="52" customFormat="1" ht="15" hidden="1" customHeight="1">
      <c r="A144" s="40">
        <v>2020</v>
      </c>
      <c r="B144" s="40">
        <v>140</v>
      </c>
      <c r="C144" s="40" t="s">
        <v>129</v>
      </c>
      <c r="D144" s="40" t="s">
        <v>130</v>
      </c>
      <c r="E144" s="40" t="s">
        <v>131</v>
      </c>
      <c r="F144" s="41">
        <v>43832</v>
      </c>
      <c r="G144" s="40" t="s">
        <v>438</v>
      </c>
      <c r="H144" s="40" t="s">
        <v>133</v>
      </c>
      <c r="I144" s="40" t="s">
        <v>133</v>
      </c>
      <c r="J144" s="42" t="s">
        <v>439</v>
      </c>
      <c r="K144" s="40" t="s">
        <v>135</v>
      </c>
      <c r="L144" s="40" t="s">
        <v>136</v>
      </c>
      <c r="M144" s="40" t="s">
        <v>137</v>
      </c>
      <c r="N144" s="40" t="s">
        <v>138</v>
      </c>
      <c r="O144" s="40" t="s">
        <v>138</v>
      </c>
      <c r="P144" s="43"/>
      <c r="Q144" s="36">
        <v>88</v>
      </c>
      <c r="R144" s="36">
        <v>9810</v>
      </c>
      <c r="S144" s="44" t="e">
        <f>#N/A</f>
        <v>#N/A</v>
      </c>
      <c r="T144" s="36">
        <v>2189</v>
      </c>
      <c r="U144" s="36"/>
      <c r="V144" s="45"/>
      <c r="W144" s="36"/>
      <c r="X144" s="36"/>
      <c r="Y144" s="36"/>
      <c r="Z144" s="36"/>
      <c r="AA144" s="36"/>
      <c r="AB144" s="46" t="e">
        <f>#N/A</f>
        <v>#N/A</v>
      </c>
      <c r="AC144" s="36">
        <v>1200</v>
      </c>
      <c r="AD144" s="36" t="e">
        <f>#N/A</f>
        <v>#N/A</v>
      </c>
      <c r="AE144" s="34"/>
      <c r="AF144" s="48"/>
      <c r="AG144" s="30" t="e">
        <f>#N/A</f>
        <v>#N/A</v>
      </c>
      <c r="AH144" s="36" t="e">
        <f>#N/A</f>
        <v>#N/A</v>
      </c>
      <c r="AI144" s="36"/>
      <c r="AJ144" s="36"/>
      <c r="AK144" s="40" t="s">
        <v>154</v>
      </c>
      <c r="AL144" s="40">
        <v>2</v>
      </c>
      <c r="AM144" s="40" t="s">
        <v>255</v>
      </c>
      <c r="AN144" s="40" t="s">
        <v>155</v>
      </c>
      <c r="AO144" s="36">
        <v>11772</v>
      </c>
      <c r="AP144" s="36"/>
      <c r="AQ144" s="36"/>
      <c r="AR144" s="36"/>
      <c r="AS144" s="36"/>
      <c r="AT144" s="36">
        <v>11772</v>
      </c>
      <c r="AU144" s="40"/>
      <c r="AV144" s="40"/>
      <c r="AW144" s="40"/>
      <c r="AX144" s="40"/>
      <c r="AY144" s="40"/>
      <c r="AZ144" s="40"/>
      <c r="BA144" s="40" t="s">
        <v>333</v>
      </c>
      <c r="BB144" s="40" t="s">
        <v>145</v>
      </c>
      <c r="BC144" s="40"/>
      <c r="BD144" s="49">
        <v>43938</v>
      </c>
      <c r="BE144" s="36"/>
      <c r="BF144" s="36"/>
      <c r="BG144" s="49" t="s">
        <v>147</v>
      </c>
      <c r="BH144" s="49" t="s">
        <v>148</v>
      </c>
      <c r="BI144" s="49"/>
      <c r="BJ144" s="49"/>
      <c r="BK144" s="49"/>
      <c r="BL144" s="49"/>
      <c r="BM144" s="49"/>
      <c r="BN144" s="40"/>
      <c r="BO144" s="40"/>
      <c r="BP144" s="40"/>
      <c r="BQ144" s="50"/>
      <c r="BR144" s="40"/>
      <c r="BS144" s="40"/>
      <c r="BT144" s="40"/>
      <c r="BU144" s="40"/>
      <c r="BV144" s="51"/>
    </row>
    <row r="145" spans="1:74" s="52" customFormat="1" ht="15" hidden="1" customHeight="1">
      <c r="A145" s="40">
        <v>2020</v>
      </c>
      <c r="B145" s="40">
        <v>141</v>
      </c>
      <c r="C145" s="40" t="s">
        <v>129</v>
      </c>
      <c r="D145" s="40" t="s">
        <v>130</v>
      </c>
      <c r="E145" s="40" t="s">
        <v>131</v>
      </c>
      <c r="F145" s="41">
        <v>43832</v>
      </c>
      <c r="G145" s="40" t="s">
        <v>440</v>
      </c>
      <c r="H145" s="40" t="s">
        <v>133</v>
      </c>
      <c r="I145" s="40" t="s">
        <v>133</v>
      </c>
      <c r="J145" s="42" t="s">
        <v>441</v>
      </c>
      <c r="K145" s="40" t="s">
        <v>135</v>
      </c>
      <c r="L145" s="40" t="s">
        <v>136</v>
      </c>
      <c r="M145" s="40" t="s">
        <v>137</v>
      </c>
      <c r="N145" s="40" t="s">
        <v>138</v>
      </c>
      <c r="O145" s="40" t="s">
        <v>138</v>
      </c>
      <c r="P145" s="43"/>
      <c r="Q145" s="36">
        <v>90</v>
      </c>
      <c r="R145" s="36">
        <v>10100</v>
      </c>
      <c r="S145" s="44" t="e">
        <f>#N/A</f>
        <v>#N/A</v>
      </c>
      <c r="T145" s="36">
        <v>2545</v>
      </c>
      <c r="U145" s="36"/>
      <c r="V145" s="45"/>
      <c r="W145" s="36"/>
      <c r="X145" s="36"/>
      <c r="Y145" s="36"/>
      <c r="Z145" s="36"/>
      <c r="AA145" s="36"/>
      <c r="AB145" s="46" t="e">
        <f>#N/A</f>
        <v>#N/A</v>
      </c>
      <c r="AC145" s="36">
        <v>1200</v>
      </c>
      <c r="AD145" s="36" t="e">
        <f>#N/A</f>
        <v>#N/A</v>
      </c>
      <c r="AE145" s="47"/>
      <c r="AF145" s="48"/>
      <c r="AG145" s="30" t="e">
        <f>#N/A</f>
        <v>#N/A</v>
      </c>
      <c r="AH145" s="36" t="e">
        <f>#N/A</f>
        <v>#N/A</v>
      </c>
      <c r="AI145" s="36"/>
      <c r="AJ145" s="36"/>
      <c r="AK145" s="40" t="s">
        <v>154</v>
      </c>
      <c r="AL145" s="40">
        <v>2</v>
      </c>
      <c r="AM145" s="40" t="s">
        <v>255</v>
      </c>
      <c r="AN145" s="40" t="s">
        <v>155</v>
      </c>
      <c r="AO145" s="36">
        <v>12120</v>
      </c>
      <c r="AP145" s="36"/>
      <c r="AQ145" s="36"/>
      <c r="AR145" s="36"/>
      <c r="AS145" s="36"/>
      <c r="AT145" s="36">
        <v>12120</v>
      </c>
      <c r="AU145" s="40"/>
      <c r="AV145" s="40"/>
      <c r="AW145" s="40"/>
      <c r="AX145" s="40"/>
      <c r="AY145" s="40"/>
      <c r="AZ145" s="40"/>
      <c r="BA145" s="40" t="s">
        <v>333</v>
      </c>
      <c r="BB145" s="40" t="s">
        <v>145</v>
      </c>
      <c r="BC145" s="40"/>
      <c r="BD145" s="49">
        <v>43938</v>
      </c>
      <c r="BE145" s="36"/>
      <c r="BF145" s="36"/>
      <c r="BG145" s="49" t="s">
        <v>147</v>
      </c>
      <c r="BH145" s="49" t="s">
        <v>148</v>
      </c>
      <c r="BI145" s="49"/>
      <c r="BJ145" s="49"/>
      <c r="BK145" s="49"/>
      <c r="BL145" s="49"/>
      <c r="BM145" s="49"/>
      <c r="BN145" s="40"/>
      <c r="BO145" s="40"/>
      <c r="BP145" s="40"/>
      <c r="BQ145" s="50"/>
      <c r="BR145" s="40"/>
      <c r="BS145" s="40"/>
      <c r="BT145" s="40"/>
      <c r="BU145" s="40"/>
      <c r="BV145" s="51"/>
    </row>
    <row r="146" spans="1:74" s="52" customFormat="1" ht="15" hidden="1" customHeight="1">
      <c r="A146" s="40">
        <v>2020</v>
      </c>
      <c r="B146" s="40">
        <v>142</v>
      </c>
      <c r="C146" s="40" t="s">
        <v>129</v>
      </c>
      <c r="D146" s="40" t="s">
        <v>130</v>
      </c>
      <c r="E146" s="40" t="s">
        <v>131</v>
      </c>
      <c r="F146" s="41">
        <v>43832</v>
      </c>
      <c r="G146" s="40" t="s">
        <v>442</v>
      </c>
      <c r="H146" s="40" t="s">
        <v>133</v>
      </c>
      <c r="I146" s="40" t="s">
        <v>133</v>
      </c>
      <c r="J146" s="42" t="s">
        <v>443</v>
      </c>
      <c r="K146" s="40" t="s">
        <v>135</v>
      </c>
      <c r="L146" s="40" t="s">
        <v>136</v>
      </c>
      <c r="M146" s="40" t="s">
        <v>137</v>
      </c>
      <c r="N146" s="40" t="s">
        <v>138</v>
      </c>
      <c r="O146" s="40" t="s">
        <v>138</v>
      </c>
      <c r="P146" s="43"/>
      <c r="Q146" s="36">
        <v>85</v>
      </c>
      <c r="R146" s="36">
        <v>9710</v>
      </c>
      <c r="S146" s="44" t="e">
        <f>#N/A</f>
        <v>#N/A</v>
      </c>
      <c r="T146" s="36">
        <v>2322</v>
      </c>
      <c r="U146" s="36"/>
      <c r="V146" s="45"/>
      <c r="W146" s="36"/>
      <c r="X146" s="36"/>
      <c r="Y146" s="36"/>
      <c r="Z146" s="36"/>
      <c r="AA146" s="36"/>
      <c r="AB146" s="46" t="e">
        <f>#N/A</f>
        <v>#N/A</v>
      </c>
      <c r="AC146" s="36">
        <v>1200</v>
      </c>
      <c r="AD146" s="36" t="e">
        <f>#N/A</f>
        <v>#N/A</v>
      </c>
      <c r="AE146" s="47"/>
      <c r="AF146" s="48">
        <v>0.03</v>
      </c>
      <c r="AG146" s="30" t="e">
        <f>#N/A</f>
        <v>#N/A</v>
      </c>
      <c r="AH146" s="36" t="e">
        <f>#N/A</f>
        <v>#N/A</v>
      </c>
      <c r="AI146" s="36"/>
      <c r="AJ146" s="36"/>
      <c r="AK146" s="40" t="s">
        <v>154</v>
      </c>
      <c r="AL146" s="40">
        <v>2</v>
      </c>
      <c r="AM146" s="40" t="s">
        <v>255</v>
      </c>
      <c r="AN146" s="40" t="s">
        <v>155</v>
      </c>
      <c r="AO146" s="36">
        <v>11302.44</v>
      </c>
      <c r="AP146" s="36"/>
      <c r="AQ146" s="36"/>
      <c r="AR146" s="36"/>
      <c r="AS146" s="36"/>
      <c r="AT146" s="36">
        <v>11302.44</v>
      </c>
      <c r="AU146" s="40"/>
      <c r="AV146" s="40"/>
      <c r="AW146" s="40"/>
      <c r="AX146" s="40"/>
      <c r="AY146" s="40"/>
      <c r="AZ146" s="40"/>
      <c r="BA146" s="40" t="s">
        <v>333</v>
      </c>
      <c r="BB146" s="40" t="s">
        <v>145</v>
      </c>
      <c r="BC146" s="40"/>
      <c r="BD146" s="49">
        <v>43938</v>
      </c>
      <c r="BE146" s="36"/>
      <c r="BF146" s="36"/>
      <c r="BG146" s="49" t="s">
        <v>147</v>
      </c>
      <c r="BH146" s="49" t="s">
        <v>148</v>
      </c>
      <c r="BI146" s="49"/>
      <c r="BJ146" s="49"/>
      <c r="BK146" s="49"/>
      <c r="BL146" s="49"/>
      <c r="BM146" s="49"/>
      <c r="BN146" s="40"/>
      <c r="BO146" s="40"/>
      <c r="BP146" s="40"/>
      <c r="BQ146" s="50"/>
      <c r="BR146" s="40"/>
      <c r="BS146" s="40"/>
      <c r="BT146" s="40"/>
      <c r="BU146" s="40"/>
      <c r="BV146" s="51"/>
    </row>
    <row r="147" spans="1:74" s="52" customFormat="1" ht="15" hidden="1" customHeight="1">
      <c r="A147" s="40">
        <v>2020</v>
      </c>
      <c r="B147" s="40">
        <v>143</v>
      </c>
      <c r="C147" s="40" t="s">
        <v>129</v>
      </c>
      <c r="D147" s="40" t="s">
        <v>130</v>
      </c>
      <c r="E147" s="40" t="s">
        <v>131</v>
      </c>
      <c r="F147" s="41">
        <v>43832</v>
      </c>
      <c r="G147" s="40" t="s">
        <v>444</v>
      </c>
      <c r="H147" s="40" t="s">
        <v>133</v>
      </c>
      <c r="I147" s="40" t="s">
        <v>133</v>
      </c>
      <c r="J147" s="42" t="s">
        <v>445</v>
      </c>
      <c r="K147" s="40" t="s">
        <v>135</v>
      </c>
      <c r="L147" s="40" t="s">
        <v>136</v>
      </c>
      <c r="M147" s="40" t="s">
        <v>137</v>
      </c>
      <c r="N147" s="40" t="s">
        <v>138</v>
      </c>
      <c r="O147" s="40" t="s">
        <v>138</v>
      </c>
      <c r="P147" s="43"/>
      <c r="Q147" s="36">
        <v>82</v>
      </c>
      <c r="R147" s="36">
        <v>8420</v>
      </c>
      <c r="S147" s="44" t="e">
        <f>#N/A</f>
        <v>#N/A</v>
      </c>
      <c r="T147" s="36">
        <v>1830</v>
      </c>
      <c r="U147" s="36"/>
      <c r="V147" s="45"/>
      <c r="W147" s="36"/>
      <c r="X147" s="36"/>
      <c r="Y147" s="36"/>
      <c r="Z147" s="36"/>
      <c r="AA147" s="36"/>
      <c r="AB147" s="46" t="e">
        <f>#N/A</f>
        <v>#N/A</v>
      </c>
      <c r="AC147" s="36">
        <v>1200</v>
      </c>
      <c r="AD147" s="36" t="e">
        <f>#N/A</f>
        <v>#N/A</v>
      </c>
      <c r="AE147" s="47"/>
      <c r="AF147" s="48">
        <v>0.03</v>
      </c>
      <c r="AG147" s="30" t="e">
        <f>#N/A</f>
        <v>#N/A</v>
      </c>
      <c r="AH147" s="36" t="e">
        <f>#N/A</f>
        <v>#N/A</v>
      </c>
      <c r="AI147" s="36"/>
      <c r="AJ147" s="36"/>
      <c r="AK147" s="40" t="s">
        <v>154</v>
      </c>
      <c r="AL147" s="40">
        <v>2</v>
      </c>
      <c r="AM147" s="40" t="s">
        <v>255</v>
      </c>
      <c r="AN147" s="40" t="s">
        <v>155</v>
      </c>
      <c r="AO147" s="36">
        <v>9800.8799999999992</v>
      </c>
      <c r="AP147" s="36"/>
      <c r="AQ147" s="36"/>
      <c r="AR147" s="36"/>
      <c r="AS147" s="36"/>
      <c r="AT147" s="36">
        <v>9800.8799999999992</v>
      </c>
      <c r="AU147" s="40"/>
      <c r="AV147" s="40"/>
      <c r="AW147" s="40"/>
      <c r="AX147" s="40"/>
      <c r="AY147" s="40"/>
      <c r="AZ147" s="40"/>
      <c r="BA147" s="40" t="s">
        <v>333</v>
      </c>
      <c r="BB147" s="40" t="s">
        <v>145</v>
      </c>
      <c r="BC147" s="40"/>
      <c r="BD147" s="49">
        <v>43938</v>
      </c>
      <c r="BE147" s="36"/>
      <c r="BF147" s="36"/>
      <c r="BG147" s="49" t="s">
        <v>147</v>
      </c>
      <c r="BH147" s="49" t="s">
        <v>148</v>
      </c>
      <c r="BI147" s="49"/>
      <c r="BJ147" s="49"/>
      <c r="BK147" s="49"/>
      <c r="BL147" s="49"/>
      <c r="BM147" s="49"/>
      <c r="BN147" s="40"/>
      <c r="BO147" s="40"/>
      <c r="BP147" s="40"/>
      <c r="BQ147" s="50"/>
      <c r="BR147" s="40"/>
      <c r="BS147" s="40"/>
      <c r="BT147" s="40"/>
      <c r="BU147" s="40"/>
      <c r="BV147" s="51"/>
    </row>
    <row r="148" spans="1:74" s="52" customFormat="1" ht="15" hidden="1" customHeight="1">
      <c r="A148" s="40">
        <v>2020</v>
      </c>
      <c r="B148" s="40">
        <v>144</v>
      </c>
      <c r="C148" s="40" t="s">
        <v>129</v>
      </c>
      <c r="D148" s="40" t="s">
        <v>130</v>
      </c>
      <c r="E148" s="40" t="s">
        <v>131</v>
      </c>
      <c r="F148" s="41">
        <v>43832</v>
      </c>
      <c r="G148" s="40" t="s">
        <v>446</v>
      </c>
      <c r="H148" s="40" t="s">
        <v>133</v>
      </c>
      <c r="I148" s="40" t="s">
        <v>133</v>
      </c>
      <c r="J148" s="42" t="s">
        <v>447</v>
      </c>
      <c r="K148" s="40" t="s">
        <v>135</v>
      </c>
      <c r="L148" s="40" t="s">
        <v>136</v>
      </c>
      <c r="M148" s="40" t="s">
        <v>137</v>
      </c>
      <c r="N148" s="40" t="s">
        <v>138</v>
      </c>
      <c r="O148" s="40" t="s">
        <v>138</v>
      </c>
      <c r="P148" s="43"/>
      <c r="Q148" s="36">
        <v>91</v>
      </c>
      <c r="R148" s="36">
        <v>11350</v>
      </c>
      <c r="S148" s="44" t="e">
        <f>#N/A</f>
        <v>#N/A</v>
      </c>
      <c r="T148" s="36">
        <v>2218</v>
      </c>
      <c r="U148" s="36"/>
      <c r="V148" s="45"/>
      <c r="W148" s="36"/>
      <c r="X148" s="36"/>
      <c r="Y148" s="36"/>
      <c r="Z148" s="36"/>
      <c r="AA148" s="36"/>
      <c r="AB148" s="46" t="e">
        <f>#N/A</f>
        <v>#N/A</v>
      </c>
      <c r="AC148" s="36">
        <v>1200</v>
      </c>
      <c r="AD148" s="36" t="e">
        <f>#N/A</f>
        <v>#N/A</v>
      </c>
      <c r="AE148" s="47"/>
      <c r="AF148" s="48"/>
      <c r="AG148" s="30" t="e">
        <f>#N/A</f>
        <v>#N/A</v>
      </c>
      <c r="AH148" s="36" t="e">
        <f>#N/A</f>
        <v>#N/A</v>
      </c>
      <c r="AI148" s="36"/>
      <c r="AJ148" s="36"/>
      <c r="AK148" s="40" t="s">
        <v>154</v>
      </c>
      <c r="AL148" s="40">
        <v>2</v>
      </c>
      <c r="AM148" s="40" t="s">
        <v>255</v>
      </c>
      <c r="AN148" s="40" t="s">
        <v>155</v>
      </c>
      <c r="AO148" s="36">
        <v>13620</v>
      </c>
      <c r="AP148" s="36"/>
      <c r="AQ148" s="36"/>
      <c r="AR148" s="36"/>
      <c r="AS148" s="36"/>
      <c r="AT148" s="36">
        <v>13620</v>
      </c>
      <c r="AU148" s="40"/>
      <c r="AV148" s="40"/>
      <c r="AW148" s="40"/>
      <c r="AX148" s="40"/>
      <c r="AY148" s="40"/>
      <c r="AZ148" s="40"/>
      <c r="BA148" s="40" t="s">
        <v>333</v>
      </c>
      <c r="BB148" s="40" t="s">
        <v>145</v>
      </c>
      <c r="BC148" s="40"/>
      <c r="BD148" s="49">
        <v>43938</v>
      </c>
      <c r="BE148" s="36"/>
      <c r="BF148" s="36"/>
      <c r="BG148" s="49" t="s">
        <v>147</v>
      </c>
      <c r="BH148" s="49" t="s">
        <v>148</v>
      </c>
      <c r="BI148" s="49"/>
      <c r="BJ148" s="49"/>
      <c r="BK148" s="49"/>
      <c r="BL148" s="49"/>
      <c r="BM148" s="49"/>
      <c r="BN148" s="40"/>
      <c r="BO148" s="40"/>
      <c r="BP148" s="40"/>
      <c r="BQ148" s="50"/>
      <c r="BR148" s="40"/>
      <c r="BS148" s="40"/>
      <c r="BT148" s="40"/>
      <c r="BU148" s="40"/>
      <c r="BV148" s="51"/>
    </row>
    <row r="149" spans="1:74" s="52" customFormat="1" ht="15" hidden="1" customHeight="1">
      <c r="A149" s="40">
        <v>2020</v>
      </c>
      <c r="B149" s="40">
        <v>145</v>
      </c>
      <c r="C149" s="40" t="s">
        <v>129</v>
      </c>
      <c r="D149" s="40" t="s">
        <v>130</v>
      </c>
      <c r="E149" s="40" t="s">
        <v>131</v>
      </c>
      <c r="F149" s="41">
        <v>43832</v>
      </c>
      <c r="G149" s="40" t="s">
        <v>448</v>
      </c>
      <c r="H149" s="40" t="s">
        <v>133</v>
      </c>
      <c r="I149" s="40" t="s">
        <v>133</v>
      </c>
      <c r="J149" s="42" t="s">
        <v>449</v>
      </c>
      <c r="K149" s="40" t="s">
        <v>135</v>
      </c>
      <c r="L149" s="40" t="s">
        <v>136</v>
      </c>
      <c r="M149" s="40" t="s">
        <v>137</v>
      </c>
      <c r="N149" s="40" t="s">
        <v>138</v>
      </c>
      <c r="O149" s="40" t="s">
        <v>138</v>
      </c>
      <c r="P149" s="43"/>
      <c r="Q149" s="36">
        <v>86</v>
      </c>
      <c r="R149" s="36">
        <v>9220</v>
      </c>
      <c r="S149" s="44" t="e">
        <f>#N/A</f>
        <v>#N/A</v>
      </c>
      <c r="T149" s="36">
        <v>1869</v>
      </c>
      <c r="U149" s="36"/>
      <c r="V149" s="45"/>
      <c r="W149" s="36"/>
      <c r="X149" s="36"/>
      <c r="Y149" s="36"/>
      <c r="Z149" s="36"/>
      <c r="AA149" s="36"/>
      <c r="AB149" s="46" t="e">
        <f>#N/A</f>
        <v>#N/A</v>
      </c>
      <c r="AC149" s="36">
        <v>1200</v>
      </c>
      <c r="AD149" s="36" t="e">
        <f>#N/A</f>
        <v>#N/A</v>
      </c>
      <c r="AE149" s="47"/>
      <c r="AF149" s="48"/>
      <c r="AG149" s="30" t="e">
        <f>#N/A</f>
        <v>#N/A</v>
      </c>
      <c r="AH149" s="36" t="e">
        <f>#N/A</f>
        <v>#N/A</v>
      </c>
      <c r="AI149" s="36"/>
      <c r="AJ149" s="36"/>
      <c r="AK149" s="40" t="s">
        <v>154</v>
      </c>
      <c r="AL149" s="40">
        <v>2</v>
      </c>
      <c r="AM149" s="40" t="s">
        <v>255</v>
      </c>
      <c r="AN149" s="40" t="s">
        <v>155</v>
      </c>
      <c r="AO149" s="36">
        <v>11064</v>
      </c>
      <c r="AP149" s="36"/>
      <c r="AQ149" s="36"/>
      <c r="AR149" s="36"/>
      <c r="AS149" s="36"/>
      <c r="AT149" s="36">
        <v>11064</v>
      </c>
      <c r="AU149" s="40"/>
      <c r="AV149" s="40"/>
      <c r="AW149" s="40"/>
      <c r="AX149" s="40"/>
      <c r="AY149" s="40"/>
      <c r="AZ149" s="40"/>
      <c r="BA149" s="40" t="s">
        <v>333</v>
      </c>
      <c r="BB149" s="40" t="s">
        <v>145</v>
      </c>
      <c r="BC149" s="40"/>
      <c r="BD149" s="49">
        <v>43938</v>
      </c>
      <c r="BE149" s="36"/>
      <c r="BF149" s="36"/>
      <c r="BG149" s="49" t="s">
        <v>147</v>
      </c>
      <c r="BH149" s="49" t="s">
        <v>148</v>
      </c>
      <c r="BI149" s="49"/>
      <c r="BJ149" s="49"/>
      <c r="BK149" s="49"/>
      <c r="BL149" s="49"/>
      <c r="BM149" s="49"/>
      <c r="BN149" s="40"/>
      <c r="BO149" s="40"/>
      <c r="BP149" s="40"/>
      <c r="BQ149" s="50"/>
      <c r="BR149" s="40"/>
      <c r="BS149" s="40"/>
      <c r="BT149" s="40"/>
      <c r="BU149" s="40"/>
      <c r="BV149" s="51"/>
    </row>
    <row r="150" spans="1:74" s="52" customFormat="1" ht="15" hidden="1" customHeight="1">
      <c r="A150" s="40">
        <v>2020</v>
      </c>
      <c r="B150" s="40">
        <v>146</v>
      </c>
      <c r="C150" s="40" t="s">
        <v>129</v>
      </c>
      <c r="D150" s="40" t="s">
        <v>130</v>
      </c>
      <c r="E150" s="40" t="s">
        <v>131</v>
      </c>
      <c r="F150" s="41">
        <v>43832</v>
      </c>
      <c r="G150" s="40" t="s">
        <v>450</v>
      </c>
      <c r="H150" s="40" t="s">
        <v>133</v>
      </c>
      <c r="I150" s="40" t="s">
        <v>133</v>
      </c>
      <c r="J150" s="42" t="s">
        <v>451</v>
      </c>
      <c r="K150" s="40" t="s">
        <v>135</v>
      </c>
      <c r="L150" s="40" t="s">
        <v>136</v>
      </c>
      <c r="M150" s="40" t="s">
        <v>137</v>
      </c>
      <c r="N150" s="40" t="s">
        <v>138</v>
      </c>
      <c r="O150" s="40" t="s">
        <v>138</v>
      </c>
      <c r="P150" s="43"/>
      <c r="Q150" s="36">
        <v>95</v>
      </c>
      <c r="R150" s="36">
        <v>14880</v>
      </c>
      <c r="S150" s="44" t="e">
        <f>#N/A</f>
        <v>#N/A</v>
      </c>
      <c r="T150" s="36">
        <v>2986</v>
      </c>
      <c r="U150" s="36"/>
      <c r="V150" s="45"/>
      <c r="W150" s="36"/>
      <c r="X150" s="36"/>
      <c r="Y150" s="36"/>
      <c r="Z150" s="36"/>
      <c r="AA150" s="36"/>
      <c r="AB150" s="46" t="e">
        <f>#N/A</f>
        <v>#N/A</v>
      </c>
      <c r="AC150" s="36">
        <v>1200</v>
      </c>
      <c r="AD150" s="36" t="e">
        <f>#N/A</f>
        <v>#N/A</v>
      </c>
      <c r="AE150" s="47"/>
      <c r="AF150" s="48"/>
      <c r="AG150" s="30" t="e">
        <f>#N/A</f>
        <v>#N/A</v>
      </c>
      <c r="AH150" s="36" t="e">
        <f>#N/A</f>
        <v>#N/A</v>
      </c>
      <c r="AI150" s="36"/>
      <c r="AJ150" s="36"/>
      <c r="AK150" s="40" t="s">
        <v>154</v>
      </c>
      <c r="AL150" s="40">
        <v>2</v>
      </c>
      <c r="AM150" s="40" t="s">
        <v>255</v>
      </c>
      <c r="AN150" s="40" t="s">
        <v>155</v>
      </c>
      <c r="AO150" s="36">
        <v>17856</v>
      </c>
      <c r="AP150" s="36"/>
      <c r="AQ150" s="36"/>
      <c r="AR150" s="36"/>
      <c r="AS150" s="36"/>
      <c r="AT150" s="36">
        <v>17856</v>
      </c>
      <c r="AU150" s="40"/>
      <c r="AV150" s="40"/>
      <c r="AW150" s="40"/>
      <c r="AX150" s="40"/>
      <c r="AY150" s="40"/>
      <c r="AZ150" s="40"/>
      <c r="BA150" s="40" t="s">
        <v>333</v>
      </c>
      <c r="BB150" s="40" t="s">
        <v>145</v>
      </c>
      <c r="BC150" s="40"/>
      <c r="BD150" s="49">
        <v>43938</v>
      </c>
      <c r="BE150" s="36"/>
      <c r="BF150" s="36"/>
      <c r="BG150" s="49" t="s">
        <v>147</v>
      </c>
      <c r="BH150" s="49" t="s">
        <v>148</v>
      </c>
      <c r="BI150" s="49"/>
      <c r="BJ150" s="49"/>
      <c r="BK150" s="49"/>
      <c r="BL150" s="49"/>
      <c r="BM150" s="49"/>
      <c r="BN150" s="40"/>
      <c r="BO150" s="40"/>
      <c r="BP150" s="40"/>
      <c r="BQ150" s="50"/>
      <c r="BR150" s="40"/>
      <c r="BS150" s="40"/>
      <c r="BT150" s="40"/>
      <c r="BU150" s="40"/>
      <c r="BV150" s="51"/>
    </row>
    <row r="151" spans="1:74" s="52" customFormat="1" ht="15" hidden="1" customHeight="1">
      <c r="A151" s="40">
        <v>2020</v>
      </c>
      <c r="B151" s="40">
        <v>147</v>
      </c>
      <c r="C151" s="40" t="s">
        <v>129</v>
      </c>
      <c r="D151" s="40" t="s">
        <v>130</v>
      </c>
      <c r="E151" s="40" t="s">
        <v>131</v>
      </c>
      <c r="F151" s="41">
        <v>43832</v>
      </c>
      <c r="G151" s="40" t="s">
        <v>452</v>
      </c>
      <c r="H151" s="40" t="s">
        <v>133</v>
      </c>
      <c r="I151" s="40" t="s">
        <v>133</v>
      </c>
      <c r="J151" s="42" t="s">
        <v>453</v>
      </c>
      <c r="K151" s="40" t="s">
        <v>135</v>
      </c>
      <c r="L151" s="40" t="s">
        <v>136</v>
      </c>
      <c r="M151" s="40" t="s">
        <v>137</v>
      </c>
      <c r="N151" s="40" t="s">
        <v>138</v>
      </c>
      <c r="O151" s="40" t="s">
        <v>138</v>
      </c>
      <c r="P151" s="43"/>
      <c r="Q151" s="36">
        <v>89</v>
      </c>
      <c r="R151" s="36">
        <v>10920</v>
      </c>
      <c r="S151" s="44" t="e">
        <f>#N/A</f>
        <v>#N/A</v>
      </c>
      <c r="T151" s="36">
        <v>2413</v>
      </c>
      <c r="U151" s="36"/>
      <c r="V151" s="45"/>
      <c r="W151" s="36"/>
      <c r="X151" s="36"/>
      <c r="Y151" s="36"/>
      <c r="Z151" s="36"/>
      <c r="AA151" s="36"/>
      <c r="AB151" s="46" t="e">
        <f>#N/A</f>
        <v>#N/A</v>
      </c>
      <c r="AC151" s="36">
        <v>1200</v>
      </c>
      <c r="AD151" s="36" t="e">
        <f>#N/A</f>
        <v>#N/A</v>
      </c>
      <c r="AE151" s="47"/>
      <c r="AF151" s="48"/>
      <c r="AG151" s="30" t="e">
        <f>#N/A</f>
        <v>#N/A</v>
      </c>
      <c r="AH151" s="36" t="e">
        <f>#N/A</f>
        <v>#N/A</v>
      </c>
      <c r="AI151" s="36"/>
      <c r="AJ151" s="36"/>
      <c r="AK151" s="40" t="s">
        <v>154</v>
      </c>
      <c r="AL151" s="40">
        <v>2</v>
      </c>
      <c r="AM151" s="40" t="s">
        <v>255</v>
      </c>
      <c r="AN151" s="40" t="s">
        <v>155</v>
      </c>
      <c r="AO151" s="36">
        <v>13104</v>
      </c>
      <c r="AP151" s="36"/>
      <c r="AQ151" s="36"/>
      <c r="AR151" s="36"/>
      <c r="AS151" s="36"/>
      <c r="AT151" s="36">
        <v>13104</v>
      </c>
      <c r="AU151" s="40"/>
      <c r="AV151" s="40"/>
      <c r="AW151" s="40"/>
      <c r="AX151" s="40"/>
      <c r="AY151" s="40"/>
      <c r="AZ151" s="40"/>
      <c r="BA151" s="40" t="s">
        <v>333</v>
      </c>
      <c r="BB151" s="40" t="s">
        <v>145</v>
      </c>
      <c r="BC151" s="40"/>
      <c r="BD151" s="49">
        <v>43938</v>
      </c>
      <c r="BE151" s="36"/>
      <c r="BF151" s="36"/>
      <c r="BG151" s="49" t="s">
        <v>147</v>
      </c>
      <c r="BH151" s="49" t="s">
        <v>148</v>
      </c>
      <c r="BI151" s="49"/>
      <c r="BJ151" s="49"/>
      <c r="BK151" s="49"/>
      <c r="BL151" s="49"/>
      <c r="BM151" s="49"/>
      <c r="BN151" s="40"/>
      <c r="BO151" s="40"/>
      <c r="BP151" s="40"/>
      <c r="BQ151" s="50"/>
      <c r="BR151" s="40"/>
      <c r="BS151" s="40"/>
      <c r="BT151" s="40"/>
      <c r="BU151" s="40"/>
      <c r="BV151" s="51"/>
    </row>
    <row r="152" spans="1:74" s="52" customFormat="1" ht="15" hidden="1" customHeight="1">
      <c r="A152" s="40">
        <v>2020</v>
      </c>
      <c r="B152" s="40">
        <v>148</v>
      </c>
      <c r="C152" s="40" t="s">
        <v>129</v>
      </c>
      <c r="D152" s="40" t="s">
        <v>130</v>
      </c>
      <c r="E152" s="40" t="s">
        <v>131</v>
      </c>
      <c r="F152" s="41">
        <v>43832</v>
      </c>
      <c r="G152" s="40" t="s">
        <v>454</v>
      </c>
      <c r="H152" s="40" t="s">
        <v>133</v>
      </c>
      <c r="I152" s="40" t="s">
        <v>133</v>
      </c>
      <c r="J152" s="42" t="s">
        <v>455</v>
      </c>
      <c r="K152" s="40" t="s">
        <v>135</v>
      </c>
      <c r="L152" s="40" t="s">
        <v>136</v>
      </c>
      <c r="M152" s="40" t="s">
        <v>137</v>
      </c>
      <c r="N152" s="40" t="s">
        <v>138</v>
      </c>
      <c r="O152" s="40" t="s">
        <v>138</v>
      </c>
      <c r="P152" s="43"/>
      <c r="Q152" s="36">
        <v>94</v>
      </c>
      <c r="R152" s="36">
        <v>12710</v>
      </c>
      <c r="S152" s="44" t="e">
        <f>#N/A</f>
        <v>#N/A</v>
      </c>
      <c r="T152" s="36">
        <v>2527</v>
      </c>
      <c r="U152" s="36"/>
      <c r="V152" s="45"/>
      <c r="W152" s="36"/>
      <c r="X152" s="36"/>
      <c r="Y152" s="36"/>
      <c r="Z152" s="36"/>
      <c r="AA152" s="36"/>
      <c r="AB152" s="46" t="e">
        <f>#N/A</f>
        <v>#N/A</v>
      </c>
      <c r="AC152" s="36">
        <v>1200</v>
      </c>
      <c r="AD152" s="36" t="e">
        <f>#N/A</f>
        <v>#N/A</v>
      </c>
      <c r="AE152" s="47"/>
      <c r="AF152" s="48">
        <v>0.03</v>
      </c>
      <c r="AG152" s="30" t="e">
        <f>#N/A</f>
        <v>#N/A</v>
      </c>
      <c r="AH152" s="36" t="e">
        <f>#N/A</f>
        <v>#N/A</v>
      </c>
      <c r="AI152" s="36"/>
      <c r="AJ152" s="36"/>
      <c r="AK152" s="40" t="s">
        <v>154</v>
      </c>
      <c r="AL152" s="40">
        <v>2</v>
      </c>
      <c r="AM152" s="40" t="s">
        <v>255</v>
      </c>
      <c r="AN152" s="40" t="s">
        <v>155</v>
      </c>
      <c r="AO152" s="36">
        <v>14794.439999999999</v>
      </c>
      <c r="AP152" s="36"/>
      <c r="AQ152" s="36"/>
      <c r="AR152" s="36"/>
      <c r="AS152" s="36"/>
      <c r="AT152" s="36">
        <v>14794.439999999999</v>
      </c>
      <c r="AU152" s="40"/>
      <c r="AV152" s="40"/>
      <c r="AW152" s="40"/>
      <c r="AX152" s="40"/>
      <c r="AY152" s="40"/>
      <c r="AZ152" s="40"/>
      <c r="BA152" s="40" t="s">
        <v>333</v>
      </c>
      <c r="BB152" s="40" t="s">
        <v>145</v>
      </c>
      <c r="BC152" s="40"/>
      <c r="BD152" s="49">
        <v>43938</v>
      </c>
      <c r="BE152" s="36"/>
      <c r="BF152" s="36"/>
      <c r="BG152" s="49" t="s">
        <v>147</v>
      </c>
      <c r="BH152" s="49" t="s">
        <v>148</v>
      </c>
      <c r="BI152" s="49"/>
      <c r="BJ152" s="49"/>
      <c r="BK152" s="49"/>
      <c r="BL152" s="49"/>
      <c r="BM152" s="49"/>
      <c r="BN152" s="40"/>
      <c r="BO152" s="40"/>
      <c r="BP152" s="40"/>
      <c r="BQ152" s="50"/>
      <c r="BR152" s="40"/>
      <c r="BS152" s="40"/>
      <c r="BT152" s="40"/>
      <c r="BU152" s="40"/>
      <c r="BV152" s="51"/>
    </row>
    <row r="153" spans="1:74" s="52" customFormat="1" ht="15" hidden="1" customHeight="1">
      <c r="A153" s="40">
        <v>2020</v>
      </c>
      <c r="B153" s="40">
        <v>149</v>
      </c>
      <c r="C153" s="40" t="s">
        <v>129</v>
      </c>
      <c r="D153" s="40" t="s">
        <v>130</v>
      </c>
      <c r="E153" s="40" t="s">
        <v>131</v>
      </c>
      <c r="F153" s="41">
        <v>43832</v>
      </c>
      <c r="G153" s="40" t="s">
        <v>456</v>
      </c>
      <c r="H153" s="40" t="s">
        <v>133</v>
      </c>
      <c r="I153" s="40" t="s">
        <v>133</v>
      </c>
      <c r="J153" s="42" t="s">
        <v>457</v>
      </c>
      <c r="K153" s="40" t="s">
        <v>135</v>
      </c>
      <c r="L153" s="40" t="s">
        <v>136</v>
      </c>
      <c r="M153" s="40" t="s">
        <v>137</v>
      </c>
      <c r="N153" s="40" t="s">
        <v>138</v>
      </c>
      <c r="O153" s="40" t="s">
        <v>138</v>
      </c>
      <c r="P153" s="43"/>
      <c r="Q153" s="36">
        <v>80</v>
      </c>
      <c r="R153" s="36">
        <v>7370</v>
      </c>
      <c r="S153" s="44" t="e">
        <f>#N/A</f>
        <v>#N/A</v>
      </c>
      <c r="T153" s="36">
        <v>1554</v>
      </c>
      <c r="U153" s="36"/>
      <c r="V153" s="45"/>
      <c r="W153" s="36"/>
      <c r="X153" s="36"/>
      <c r="Y153" s="36"/>
      <c r="Z153" s="36"/>
      <c r="AA153" s="36"/>
      <c r="AB153" s="46" t="e">
        <f>#N/A</f>
        <v>#N/A</v>
      </c>
      <c r="AC153" s="36">
        <v>1200</v>
      </c>
      <c r="AD153" s="36" t="e">
        <f>#N/A</f>
        <v>#N/A</v>
      </c>
      <c r="AE153" s="47"/>
      <c r="AF153" s="48"/>
      <c r="AG153" s="30" t="e">
        <f>#N/A</f>
        <v>#N/A</v>
      </c>
      <c r="AH153" s="36" t="e">
        <f>#N/A</f>
        <v>#N/A</v>
      </c>
      <c r="AI153" s="36"/>
      <c r="AJ153" s="36"/>
      <c r="AK153" s="40" t="s">
        <v>154</v>
      </c>
      <c r="AL153" s="40">
        <v>2</v>
      </c>
      <c r="AM153" s="40" t="s">
        <v>255</v>
      </c>
      <c r="AN153" s="40" t="s">
        <v>155</v>
      </c>
      <c r="AO153" s="36">
        <v>8844</v>
      </c>
      <c r="AP153" s="36"/>
      <c r="AQ153" s="36"/>
      <c r="AR153" s="36"/>
      <c r="AS153" s="36"/>
      <c r="AT153" s="36">
        <v>8844</v>
      </c>
      <c r="AU153" s="40"/>
      <c r="AV153" s="40"/>
      <c r="AW153" s="40"/>
      <c r="AX153" s="40"/>
      <c r="AY153" s="40"/>
      <c r="AZ153" s="40"/>
      <c r="BA153" s="40" t="s">
        <v>333</v>
      </c>
      <c r="BB153" s="40" t="s">
        <v>145</v>
      </c>
      <c r="BC153" s="40"/>
      <c r="BD153" s="49">
        <v>43938</v>
      </c>
      <c r="BE153" s="36"/>
      <c r="BF153" s="36"/>
      <c r="BG153" s="49" t="s">
        <v>147</v>
      </c>
      <c r="BH153" s="49" t="s">
        <v>148</v>
      </c>
      <c r="BI153" s="49"/>
      <c r="BJ153" s="49"/>
      <c r="BK153" s="49"/>
      <c r="BL153" s="49"/>
      <c r="BM153" s="49"/>
      <c r="BN153" s="40"/>
      <c r="BO153" s="40"/>
      <c r="BP153" s="40"/>
      <c r="BQ153" s="50"/>
      <c r="BR153" s="40"/>
      <c r="BS153" s="40"/>
      <c r="BT153" s="40"/>
      <c r="BU153" s="40"/>
      <c r="BV153" s="51"/>
    </row>
    <row r="154" spans="1:74" s="52" customFormat="1" ht="15" hidden="1" customHeight="1">
      <c r="A154" s="40">
        <v>2020</v>
      </c>
      <c r="B154" s="40">
        <v>150</v>
      </c>
      <c r="C154" s="40" t="s">
        <v>129</v>
      </c>
      <c r="D154" s="40" t="s">
        <v>130</v>
      </c>
      <c r="E154" s="40" t="s">
        <v>131</v>
      </c>
      <c r="F154" s="41">
        <v>43832</v>
      </c>
      <c r="G154" s="40" t="s">
        <v>458</v>
      </c>
      <c r="H154" s="40" t="s">
        <v>133</v>
      </c>
      <c r="I154" s="40" t="s">
        <v>133</v>
      </c>
      <c r="J154" s="42" t="s">
        <v>459</v>
      </c>
      <c r="K154" s="40" t="s">
        <v>135</v>
      </c>
      <c r="L154" s="40" t="s">
        <v>136</v>
      </c>
      <c r="M154" s="40" t="s">
        <v>137</v>
      </c>
      <c r="N154" s="40" t="s">
        <v>138</v>
      </c>
      <c r="O154" s="40" t="s">
        <v>138</v>
      </c>
      <c r="P154" s="43"/>
      <c r="Q154" s="36">
        <v>88</v>
      </c>
      <c r="R154" s="36">
        <v>8980</v>
      </c>
      <c r="S154" s="44" t="e">
        <f>#N/A</f>
        <v>#N/A</v>
      </c>
      <c r="T154" s="36">
        <v>1734</v>
      </c>
      <c r="U154" s="36"/>
      <c r="V154" s="45"/>
      <c r="W154" s="36"/>
      <c r="X154" s="36"/>
      <c r="Y154" s="36"/>
      <c r="Z154" s="36"/>
      <c r="AA154" s="36"/>
      <c r="AB154" s="46" t="e">
        <f>#N/A</f>
        <v>#N/A</v>
      </c>
      <c r="AC154" s="36">
        <v>1200</v>
      </c>
      <c r="AD154" s="36" t="e">
        <f>#N/A</f>
        <v>#N/A</v>
      </c>
      <c r="AE154" s="47"/>
      <c r="AF154" s="48"/>
      <c r="AG154" s="30" t="e">
        <f>#N/A</f>
        <v>#N/A</v>
      </c>
      <c r="AH154" s="36" t="e">
        <f>#N/A</f>
        <v>#N/A</v>
      </c>
      <c r="AI154" s="36"/>
      <c r="AJ154" s="36"/>
      <c r="AK154" s="40" t="s">
        <v>154</v>
      </c>
      <c r="AL154" s="40">
        <v>2</v>
      </c>
      <c r="AM154" s="40" t="s">
        <v>255</v>
      </c>
      <c r="AN154" s="40" t="s">
        <v>155</v>
      </c>
      <c r="AO154" s="36">
        <v>10776</v>
      </c>
      <c r="AP154" s="36"/>
      <c r="AQ154" s="36"/>
      <c r="AR154" s="36"/>
      <c r="AS154" s="36"/>
      <c r="AT154" s="36">
        <v>10776</v>
      </c>
      <c r="AU154" s="40"/>
      <c r="AV154" s="40"/>
      <c r="AW154" s="40"/>
      <c r="AX154" s="40"/>
      <c r="AY154" s="40"/>
      <c r="AZ154" s="40"/>
      <c r="BA154" s="40" t="s">
        <v>333</v>
      </c>
      <c r="BB154" s="40" t="s">
        <v>145</v>
      </c>
      <c r="BC154" s="40"/>
      <c r="BD154" s="49">
        <v>43938</v>
      </c>
      <c r="BE154" s="36"/>
      <c r="BF154" s="36"/>
      <c r="BG154" s="49" t="s">
        <v>147</v>
      </c>
      <c r="BH154" s="49" t="s">
        <v>148</v>
      </c>
      <c r="BI154" s="49"/>
      <c r="BJ154" s="49"/>
      <c r="BK154" s="49"/>
      <c r="BL154" s="49"/>
      <c r="BM154" s="49"/>
      <c r="BN154" s="40"/>
      <c r="BO154" s="40"/>
      <c r="BP154" s="40"/>
      <c r="BQ154" s="50"/>
      <c r="BR154" s="40"/>
      <c r="BS154" s="40"/>
      <c r="BT154" s="40"/>
      <c r="BU154" s="40"/>
      <c r="BV154" s="51"/>
    </row>
    <row r="155" spans="1:74" s="52" customFormat="1" ht="15" hidden="1" customHeight="1">
      <c r="A155" s="40">
        <v>2020</v>
      </c>
      <c r="B155" s="40">
        <v>151</v>
      </c>
      <c r="C155" s="40" t="s">
        <v>129</v>
      </c>
      <c r="D155" s="40" t="s">
        <v>130</v>
      </c>
      <c r="E155" s="40" t="s">
        <v>131</v>
      </c>
      <c r="F155" s="41">
        <v>43832</v>
      </c>
      <c r="G155" s="40" t="s">
        <v>460</v>
      </c>
      <c r="H155" s="40" t="s">
        <v>133</v>
      </c>
      <c r="I155" s="40" t="s">
        <v>133</v>
      </c>
      <c r="J155" s="42" t="s">
        <v>461</v>
      </c>
      <c r="K155" s="40" t="s">
        <v>135</v>
      </c>
      <c r="L155" s="40" t="s">
        <v>136</v>
      </c>
      <c r="M155" s="40" t="s">
        <v>137</v>
      </c>
      <c r="N155" s="40" t="s">
        <v>138</v>
      </c>
      <c r="O155" s="40" t="s">
        <v>138</v>
      </c>
      <c r="P155" s="43"/>
      <c r="Q155" s="36">
        <v>88</v>
      </c>
      <c r="R155" s="36">
        <v>11040</v>
      </c>
      <c r="S155" s="44" t="e">
        <f>#N/A</f>
        <v>#N/A</v>
      </c>
      <c r="T155" s="36">
        <v>2102</v>
      </c>
      <c r="U155" s="36"/>
      <c r="V155" s="45"/>
      <c r="W155" s="36"/>
      <c r="X155" s="36"/>
      <c r="Y155" s="36"/>
      <c r="Z155" s="36"/>
      <c r="AA155" s="36"/>
      <c r="AB155" s="46" t="e">
        <f>#N/A</f>
        <v>#N/A</v>
      </c>
      <c r="AC155" s="36">
        <v>1200</v>
      </c>
      <c r="AD155" s="36" t="e">
        <f>#N/A</f>
        <v>#N/A</v>
      </c>
      <c r="AE155" s="47"/>
      <c r="AF155" s="48">
        <v>0.05</v>
      </c>
      <c r="AG155" s="30" t="e">
        <f>#N/A</f>
        <v>#N/A</v>
      </c>
      <c r="AH155" s="36" t="e">
        <f>#N/A</f>
        <v>#N/A</v>
      </c>
      <c r="AI155" s="36"/>
      <c r="AJ155" s="36"/>
      <c r="AK155" s="40" t="s">
        <v>154</v>
      </c>
      <c r="AL155" s="40">
        <v>2</v>
      </c>
      <c r="AM155" s="40" t="s">
        <v>255</v>
      </c>
      <c r="AN155" s="40" t="s">
        <v>155</v>
      </c>
      <c r="AO155" s="36">
        <v>12585.599999999999</v>
      </c>
      <c r="AP155" s="36"/>
      <c r="AQ155" s="36"/>
      <c r="AR155" s="36"/>
      <c r="AS155" s="36"/>
      <c r="AT155" s="36">
        <v>12585.599999999999</v>
      </c>
      <c r="AU155" s="40"/>
      <c r="AV155" s="40"/>
      <c r="AW155" s="40"/>
      <c r="AX155" s="40"/>
      <c r="AY155" s="40"/>
      <c r="AZ155" s="40"/>
      <c r="BA155" s="40" t="s">
        <v>333</v>
      </c>
      <c r="BB155" s="40" t="s">
        <v>145</v>
      </c>
      <c r="BC155" s="40"/>
      <c r="BD155" s="49">
        <v>43938</v>
      </c>
      <c r="BE155" s="36"/>
      <c r="BF155" s="36"/>
      <c r="BG155" s="49" t="s">
        <v>147</v>
      </c>
      <c r="BH155" s="49" t="s">
        <v>148</v>
      </c>
      <c r="BI155" s="49"/>
      <c r="BJ155" s="49"/>
      <c r="BK155" s="49"/>
      <c r="BL155" s="49"/>
      <c r="BM155" s="49"/>
      <c r="BN155" s="40"/>
      <c r="BO155" s="40"/>
      <c r="BP155" s="40"/>
      <c r="BQ155" s="50"/>
      <c r="BR155" s="40"/>
      <c r="BS155" s="40"/>
      <c r="BT155" s="40"/>
      <c r="BU155" s="40"/>
      <c r="BV155" s="51"/>
    </row>
    <row r="156" spans="1:74" s="52" customFormat="1" ht="15" hidden="1" customHeight="1">
      <c r="A156" s="40">
        <v>2020</v>
      </c>
      <c r="B156" s="40">
        <v>152</v>
      </c>
      <c r="C156" s="40" t="s">
        <v>129</v>
      </c>
      <c r="D156" s="40" t="s">
        <v>130</v>
      </c>
      <c r="E156" s="40" t="s">
        <v>131</v>
      </c>
      <c r="F156" s="41">
        <v>43832</v>
      </c>
      <c r="G156" s="40" t="s">
        <v>462</v>
      </c>
      <c r="H156" s="40" t="s">
        <v>133</v>
      </c>
      <c r="I156" s="40" t="s">
        <v>133</v>
      </c>
      <c r="J156" s="42" t="s">
        <v>463</v>
      </c>
      <c r="K156" s="40" t="s">
        <v>135</v>
      </c>
      <c r="L156" s="40" t="s">
        <v>136</v>
      </c>
      <c r="M156" s="40" t="s">
        <v>137</v>
      </c>
      <c r="N156" s="40" t="s">
        <v>138</v>
      </c>
      <c r="O156" s="40" t="s">
        <v>138</v>
      </c>
      <c r="P156" s="43"/>
      <c r="Q156" s="36">
        <v>78</v>
      </c>
      <c r="R156" s="36">
        <v>6540</v>
      </c>
      <c r="S156" s="44" t="e">
        <f>#N/A</f>
        <v>#N/A</v>
      </c>
      <c r="T156" s="36">
        <v>1427</v>
      </c>
      <c r="U156" s="36"/>
      <c r="V156" s="45"/>
      <c r="W156" s="36"/>
      <c r="X156" s="36"/>
      <c r="Y156" s="36"/>
      <c r="Z156" s="36"/>
      <c r="AA156" s="36"/>
      <c r="AB156" s="46" t="e">
        <f>#N/A</f>
        <v>#N/A</v>
      </c>
      <c r="AC156" s="36">
        <v>1200</v>
      </c>
      <c r="AD156" s="36" t="e">
        <f>#N/A</f>
        <v>#N/A</v>
      </c>
      <c r="AE156" s="47"/>
      <c r="AF156" s="48">
        <v>0.03</v>
      </c>
      <c r="AG156" s="30" t="e">
        <f>#N/A</f>
        <v>#N/A</v>
      </c>
      <c r="AH156" s="36" t="e">
        <f>#N/A</f>
        <v>#N/A</v>
      </c>
      <c r="AI156" s="36"/>
      <c r="AJ156" s="36"/>
      <c r="AK156" s="40" t="s">
        <v>154</v>
      </c>
      <c r="AL156" s="40">
        <v>2</v>
      </c>
      <c r="AM156" s="40" t="s">
        <v>255</v>
      </c>
      <c r="AN156" s="40" t="s">
        <v>155</v>
      </c>
      <c r="AO156" s="36">
        <v>7612.5599999999995</v>
      </c>
      <c r="AP156" s="36"/>
      <c r="AQ156" s="36"/>
      <c r="AR156" s="36"/>
      <c r="AS156" s="36"/>
      <c r="AT156" s="36">
        <v>7612.5599999999995</v>
      </c>
      <c r="AU156" s="40"/>
      <c r="AV156" s="40"/>
      <c r="AW156" s="40"/>
      <c r="AX156" s="40"/>
      <c r="AY156" s="40"/>
      <c r="AZ156" s="40"/>
      <c r="BA156" s="40" t="s">
        <v>333</v>
      </c>
      <c r="BB156" s="40" t="s">
        <v>145</v>
      </c>
      <c r="BC156" s="40"/>
      <c r="BD156" s="49">
        <v>43938</v>
      </c>
      <c r="BE156" s="36"/>
      <c r="BF156" s="36"/>
      <c r="BG156" s="49" t="s">
        <v>147</v>
      </c>
      <c r="BH156" s="49" t="s">
        <v>148</v>
      </c>
      <c r="BI156" s="49"/>
      <c r="BJ156" s="49"/>
      <c r="BK156" s="49"/>
      <c r="BL156" s="49"/>
      <c r="BM156" s="49"/>
      <c r="BN156" s="40"/>
      <c r="BO156" s="40"/>
      <c r="BP156" s="40"/>
      <c r="BQ156" s="50"/>
      <c r="BR156" s="40"/>
      <c r="BS156" s="40"/>
      <c r="BT156" s="40"/>
      <c r="BU156" s="40"/>
      <c r="BV156" s="51"/>
    </row>
    <row r="157" spans="1:74" ht="15" hidden="1" customHeight="1">
      <c r="A157" s="26">
        <v>2020</v>
      </c>
      <c r="B157" s="26">
        <v>153</v>
      </c>
      <c r="C157" s="26" t="s">
        <v>129</v>
      </c>
      <c r="D157" s="26" t="s">
        <v>130</v>
      </c>
      <c r="E157" s="26" t="s">
        <v>131</v>
      </c>
      <c r="F157" s="27">
        <v>43832</v>
      </c>
      <c r="G157" s="26" t="s">
        <v>464</v>
      </c>
      <c r="H157" s="26" t="s">
        <v>133</v>
      </c>
      <c r="I157" s="26" t="s">
        <v>133</v>
      </c>
      <c r="J157" s="28" t="s">
        <v>465</v>
      </c>
      <c r="K157" s="26" t="s">
        <v>135</v>
      </c>
      <c r="L157" s="26" t="s">
        <v>136</v>
      </c>
      <c r="M157" s="26" t="s">
        <v>137</v>
      </c>
      <c r="N157" s="26" t="s">
        <v>138</v>
      </c>
      <c r="O157" s="26" t="s">
        <v>138</v>
      </c>
      <c r="Q157" s="30">
        <v>88</v>
      </c>
      <c r="R157" s="30">
        <v>9030</v>
      </c>
      <c r="S157" s="31" t="e">
        <f>#N/A</f>
        <v>#N/A</v>
      </c>
      <c r="T157" s="30">
        <v>1761</v>
      </c>
      <c r="AB157" s="33" t="e">
        <f>#N/A</f>
        <v>#N/A</v>
      </c>
      <c r="AC157" s="30">
        <v>1200</v>
      </c>
      <c r="AD157" s="30" t="e">
        <f>#N/A</f>
        <v>#N/A</v>
      </c>
      <c r="AE157" s="34">
        <v>0.8</v>
      </c>
      <c r="AG157" s="30" t="e">
        <f>#N/A</f>
        <v>#N/A</v>
      </c>
      <c r="AH157" s="30" t="e">
        <f>#N/A</f>
        <v>#N/A</v>
      </c>
      <c r="AI157" s="30">
        <v>5889.45</v>
      </c>
      <c r="AJ157" s="30">
        <v>5609</v>
      </c>
      <c r="AK157" s="26" t="s">
        <v>139</v>
      </c>
      <c r="AL157" s="26">
        <v>2</v>
      </c>
      <c r="AM157" s="26" t="s">
        <v>255</v>
      </c>
      <c r="AU157" s="26" t="s">
        <v>141</v>
      </c>
      <c r="AV157" s="26" t="s">
        <v>143</v>
      </c>
      <c r="AW157" s="26" t="s">
        <v>358</v>
      </c>
      <c r="BA157" s="26" t="s">
        <v>333</v>
      </c>
      <c r="BB157" s="26" t="s">
        <v>145</v>
      </c>
      <c r="BC157" s="26" t="s">
        <v>146</v>
      </c>
      <c r="BD157" s="37">
        <v>43938</v>
      </c>
      <c r="BE157" s="30">
        <v>32769</v>
      </c>
      <c r="BF157" s="30">
        <v>24879</v>
      </c>
      <c r="BG157" s="37" t="s">
        <v>147</v>
      </c>
      <c r="BH157" s="37" t="s">
        <v>148</v>
      </c>
      <c r="BI157" s="37"/>
      <c r="BJ157" s="37"/>
      <c r="BK157" s="37"/>
      <c r="BL157" s="37"/>
      <c r="BM157" s="37"/>
      <c r="BN157" s="26"/>
      <c r="BO157" s="26"/>
      <c r="BP157" s="26"/>
      <c r="BQ157" s="38"/>
      <c r="BR157" s="26"/>
      <c r="BS157" s="26"/>
      <c r="BT157" s="26"/>
      <c r="BU157" s="26"/>
      <c r="BV157" s="39"/>
    </row>
    <row r="158" spans="1:74" ht="15" hidden="1" customHeight="1">
      <c r="A158" s="26">
        <v>2020</v>
      </c>
      <c r="B158" s="26">
        <v>154</v>
      </c>
      <c r="C158" s="26" t="s">
        <v>129</v>
      </c>
      <c r="D158" s="26" t="s">
        <v>130</v>
      </c>
      <c r="E158" s="26" t="s">
        <v>131</v>
      </c>
      <c r="F158" s="27">
        <v>43832</v>
      </c>
      <c r="G158" s="26" t="s">
        <v>466</v>
      </c>
      <c r="H158" s="26" t="s">
        <v>133</v>
      </c>
      <c r="I158" s="26" t="s">
        <v>133</v>
      </c>
      <c r="J158" s="28" t="s">
        <v>467</v>
      </c>
      <c r="K158" s="26" t="s">
        <v>135</v>
      </c>
      <c r="L158" s="26" t="s">
        <v>136</v>
      </c>
      <c r="M158" s="26" t="s">
        <v>137</v>
      </c>
      <c r="N158" s="26" t="s">
        <v>138</v>
      </c>
      <c r="O158" s="26" t="s">
        <v>138</v>
      </c>
      <c r="Q158" s="30">
        <v>79</v>
      </c>
      <c r="R158" s="30">
        <v>6570</v>
      </c>
      <c r="S158" s="31" t="e">
        <f>#N/A</f>
        <v>#N/A</v>
      </c>
      <c r="T158" s="30">
        <v>1566</v>
      </c>
      <c r="AB158" s="33" t="e">
        <f>#N/A</f>
        <v>#N/A</v>
      </c>
      <c r="AC158" s="30">
        <v>1200</v>
      </c>
      <c r="AD158" s="30" t="e">
        <f>#N/A</f>
        <v>#N/A</v>
      </c>
      <c r="AE158" s="34">
        <v>0.93</v>
      </c>
      <c r="AG158" s="30" t="e">
        <f>#N/A</f>
        <v>#N/A</v>
      </c>
      <c r="AH158" s="30" t="e">
        <f>#N/A</f>
        <v>#N/A</v>
      </c>
      <c r="AI158" s="30">
        <v>4176.9000000000005</v>
      </c>
      <c r="AJ158" s="30">
        <v>3978</v>
      </c>
      <c r="AK158" s="26" t="s">
        <v>139</v>
      </c>
      <c r="AL158" s="26">
        <v>2</v>
      </c>
      <c r="AM158" s="26" t="s">
        <v>255</v>
      </c>
      <c r="AU158" s="26" t="s">
        <v>141</v>
      </c>
      <c r="AV158" s="26" t="s">
        <v>143</v>
      </c>
      <c r="AW158" s="26" t="s">
        <v>358</v>
      </c>
      <c r="BA158" s="26" t="s">
        <v>333</v>
      </c>
      <c r="BB158" s="26" t="s">
        <v>145</v>
      </c>
      <c r="BC158" s="26" t="s">
        <v>146</v>
      </c>
      <c r="BD158" s="37">
        <v>43938</v>
      </c>
      <c r="BE158" s="30">
        <v>32769</v>
      </c>
      <c r="BF158" s="30">
        <v>24879</v>
      </c>
      <c r="BG158" s="37" t="s">
        <v>147</v>
      </c>
      <c r="BH158" s="37" t="s">
        <v>148</v>
      </c>
      <c r="BI158" s="37"/>
      <c r="BJ158" s="37"/>
      <c r="BK158" s="37"/>
      <c r="BL158" s="37"/>
      <c r="BM158" s="37"/>
      <c r="BN158" s="26"/>
      <c r="BO158" s="26"/>
      <c r="BP158" s="26"/>
      <c r="BQ158" s="38"/>
      <c r="BR158" s="26"/>
      <c r="BS158" s="26"/>
      <c r="BT158" s="26"/>
      <c r="BU158" s="26"/>
      <c r="BV158" s="39"/>
    </row>
    <row r="159" spans="1:74" s="52" customFormat="1" ht="15" hidden="1" customHeight="1" thickBot="1">
      <c r="A159" s="53">
        <v>2020</v>
      </c>
      <c r="B159" s="53">
        <v>155</v>
      </c>
      <c r="C159" s="53" t="s">
        <v>129</v>
      </c>
      <c r="D159" s="53" t="s">
        <v>130</v>
      </c>
      <c r="E159" s="53" t="s">
        <v>131</v>
      </c>
      <c r="F159" s="54">
        <v>43832</v>
      </c>
      <c r="G159" s="53" t="s">
        <v>468</v>
      </c>
      <c r="H159" s="53" t="s">
        <v>133</v>
      </c>
      <c r="I159" s="53" t="s">
        <v>133</v>
      </c>
      <c r="J159" s="55" t="s">
        <v>469</v>
      </c>
      <c r="K159" s="53" t="s">
        <v>135</v>
      </c>
      <c r="L159" s="53" t="s">
        <v>136</v>
      </c>
      <c r="M159" s="53" t="s">
        <v>137</v>
      </c>
      <c r="N159" s="53" t="s">
        <v>138</v>
      </c>
      <c r="O159" s="53" t="s">
        <v>138</v>
      </c>
      <c r="P159" s="56"/>
      <c r="Q159" s="57">
        <v>90</v>
      </c>
      <c r="R159" s="57">
        <v>10820</v>
      </c>
      <c r="S159" s="58" t="e">
        <f>#N/A</f>
        <v>#N/A</v>
      </c>
      <c r="T159" s="57">
        <v>1761</v>
      </c>
      <c r="U159" s="57"/>
      <c r="V159" s="59"/>
      <c r="W159" s="57"/>
      <c r="X159" s="57"/>
      <c r="Y159" s="57"/>
      <c r="Z159" s="57"/>
      <c r="AA159" s="57"/>
      <c r="AB159" s="60" t="e">
        <f>#N/A</f>
        <v>#N/A</v>
      </c>
      <c r="AC159" s="57">
        <v>1200</v>
      </c>
      <c r="AD159" s="57" t="e">
        <f>#N/A</f>
        <v>#N/A</v>
      </c>
      <c r="AE159" s="61"/>
      <c r="AF159" s="62"/>
      <c r="AG159" s="63" t="e">
        <f>#N/A</f>
        <v>#N/A</v>
      </c>
      <c r="AH159" s="57" t="e">
        <f>#N/A</f>
        <v>#N/A</v>
      </c>
      <c r="AI159" s="57"/>
      <c r="AJ159" s="57"/>
      <c r="AK159" s="53" t="s">
        <v>154</v>
      </c>
      <c r="AL159" s="53">
        <v>2</v>
      </c>
      <c r="AM159" s="53" t="s">
        <v>255</v>
      </c>
      <c r="AN159" s="53" t="s">
        <v>155</v>
      </c>
      <c r="AO159" s="57">
        <v>12984</v>
      </c>
      <c r="AP159" s="57"/>
      <c r="AQ159" s="57"/>
      <c r="AR159" s="57"/>
      <c r="AS159" s="57"/>
      <c r="AT159" s="57">
        <v>12984</v>
      </c>
      <c r="AU159" s="53"/>
      <c r="AV159" s="53"/>
      <c r="AW159" s="53"/>
      <c r="AX159" s="53"/>
      <c r="AY159" s="53"/>
      <c r="AZ159" s="53"/>
      <c r="BA159" s="53" t="s">
        <v>333</v>
      </c>
      <c r="BB159" s="53" t="s">
        <v>145</v>
      </c>
      <c r="BC159" s="53"/>
      <c r="BD159" s="64">
        <v>43938</v>
      </c>
      <c r="BE159" s="57"/>
      <c r="BF159" s="57"/>
      <c r="BG159" s="64" t="s">
        <v>147</v>
      </c>
      <c r="BH159" s="64" t="s">
        <v>148</v>
      </c>
      <c r="BI159" s="64"/>
      <c r="BJ159" s="64"/>
      <c r="BK159" s="64"/>
      <c r="BL159" s="64"/>
      <c r="BM159" s="64"/>
      <c r="BN159" s="53"/>
      <c r="BO159" s="53"/>
      <c r="BP159" s="53"/>
      <c r="BQ159" s="65"/>
      <c r="BR159" s="53"/>
      <c r="BS159" s="53"/>
      <c r="BT159" s="53"/>
      <c r="BU159" s="53"/>
      <c r="BV159" s="66"/>
    </row>
    <row r="160" spans="1:74" ht="15" hidden="1" customHeight="1">
      <c r="A160" s="67">
        <v>2020</v>
      </c>
      <c r="B160" s="67">
        <v>156</v>
      </c>
      <c r="C160" s="67" t="s">
        <v>129</v>
      </c>
      <c r="D160" s="67" t="s">
        <v>130</v>
      </c>
      <c r="E160" s="67" t="s">
        <v>131</v>
      </c>
      <c r="F160" s="68">
        <v>43839</v>
      </c>
      <c r="G160" s="67" t="s">
        <v>470</v>
      </c>
      <c r="H160" s="67" t="s">
        <v>133</v>
      </c>
      <c r="I160" s="67" t="s">
        <v>133</v>
      </c>
      <c r="J160" s="69" t="s">
        <v>471</v>
      </c>
      <c r="K160" s="67" t="s">
        <v>135</v>
      </c>
      <c r="L160" s="67" t="s">
        <v>136</v>
      </c>
      <c r="M160" s="26" t="s">
        <v>137</v>
      </c>
      <c r="N160" s="26" t="s">
        <v>138</v>
      </c>
      <c r="O160" s="26" t="s">
        <v>138</v>
      </c>
      <c r="P160" s="70"/>
      <c r="Q160" s="71">
        <v>89</v>
      </c>
      <c r="R160" s="71">
        <v>10670</v>
      </c>
      <c r="S160" s="72" t="e">
        <f>#N/A</f>
        <v>#N/A</v>
      </c>
      <c r="T160" s="71">
        <v>2764</v>
      </c>
      <c r="U160" s="71"/>
      <c r="V160" s="73"/>
      <c r="W160" s="71"/>
      <c r="X160" s="71"/>
      <c r="Y160" s="71"/>
      <c r="Z160" s="71"/>
      <c r="AA160" s="71"/>
      <c r="AB160" s="74" t="e">
        <f>#N/A</f>
        <v>#N/A</v>
      </c>
      <c r="AC160" s="71">
        <v>1200</v>
      </c>
      <c r="AD160" s="71" t="e">
        <f>#N/A</f>
        <v>#N/A</v>
      </c>
      <c r="AE160" s="75">
        <v>0.73</v>
      </c>
      <c r="AF160" s="76"/>
      <c r="AG160" s="71" t="e">
        <f>#N/A</f>
        <v>#N/A</v>
      </c>
      <c r="AH160" s="71" t="e">
        <f>#N/A</f>
        <v>#N/A</v>
      </c>
      <c r="AI160" s="71">
        <v>6676.9500000000007</v>
      </c>
      <c r="AJ160" s="71">
        <v>6359</v>
      </c>
      <c r="AK160" s="67" t="s">
        <v>139</v>
      </c>
      <c r="AL160" s="67">
        <v>3</v>
      </c>
      <c r="AM160" s="67" t="s">
        <v>472</v>
      </c>
      <c r="AN160" s="67"/>
      <c r="AO160" s="71"/>
      <c r="AP160" s="71"/>
      <c r="AQ160" s="71"/>
      <c r="AR160" s="77"/>
      <c r="AS160" s="71"/>
      <c r="AT160" s="77"/>
      <c r="AU160" s="26" t="s">
        <v>141</v>
      </c>
      <c r="AV160" s="26" t="s">
        <v>358</v>
      </c>
      <c r="AW160" s="26" t="s">
        <v>473</v>
      </c>
      <c r="AX160" s="67"/>
      <c r="AY160" s="67"/>
      <c r="AZ160" s="67"/>
      <c r="BA160" s="67" t="s">
        <v>144</v>
      </c>
      <c r="BB160" s="67" t="s">
        <v>145</v>
      </c>
      <c r="BC160" s="67" t="s">
        <v>146</v>
      </c>
      <c r="BD160" s="78">
        <v>43938</v>
      </c>
      <c r="BE160" s="71">
        <v>32769</v>
      </c>
      <c r="BF160" s="71">
        <v>24879</v>
      </c>
      <c r="BG160" s="78" t="s">
        <v>147</v>
      </c>
      <c r="BH160" s="78" t="s">
        <v>148</v>
      </c>
      <c r="BI160" s="78"/>
      <c r="BJ160" s="78"/>
      <c r="BK160" s="78"/>
      <c r="BL160" s="78"/>
      <c r="BM160" s="78"/>
      <c r="BN160" s="67"/>
      <c r="BO160" s="67"/>
      <c r="BP160" s="67"/>
      <c r="BQ160" s="79"/>
      <c r="BR160" s="67"/>
      <c r="BS160" s="67"/>
      <c r="BT160" s="67"/>
      <c r="BU160" s="67"/>
      <c r="BV160" s="80"/>
    </row>
    <row r="161" spans="1:74" s="52" customFormat="1" ht="15" hidden="1" customHeight="1">
      <c r="A161" s="40">
        <v>2020</v>
      </c>
      <c r="B161" s="40">
        <v>157</v>
      </c>
      <c r="C161" s="40" t="s">
        <v>129</v>
      </c>
      <c r="D161" s="40" t="s">
        <v>130</v>
      </c>
      <c r="E161" s="40" t="s">
        <v>131</v>
      </c>
      <c r="F161" s="41">
        <v>43839</v>
      </c>
      <c r="G161" s="40" t="s">
        <v>474</v>
      </c>
      <c r="H161" s="40" t="s">
        <v>133</v>
      </c>
      <c r="I161" s="40" t="s">
        <v>133</v>
      </c>
      <c r="J161" s="42" t="s">
        <v>475</v>
      </c>
      <c r="K161" s="40" t="s">
        <v>135</v>
      </c>
      <c r="L161" s="40" t="s">
        <v>136</v>
      </c>
      <c r="M161" s="40" t="s">
        <v>137</v>
      </c>
      <c r="N161" s="40" t="s">
        <v>138</v>
      </c>
      <c r="O161" s="40" t="s">
        <v>138</v>
      </c>
      <c r="P161" s="43"/>
      <c r="Q161" s="36">
        <v>90</v>
      </c>
      <c r="R161" s="36">
        <v>12090</v>
      </c>
      <c r="S161" s="44" t="e">
        <f>#N/A</f>
        <v>#N/A</v>
      </c>
      <c r="T161" s="36">
        <v>2778</v>
      </c>
      <c r="U161" s="36"/>
      <c r="V161" s="45"/>
      <c r="W161" s="36"/>
      <c r="X161" s="36"/>
      <c r="Y161" s="36"/>
      <c r="Z161" s="36"/>
      <c r="AA161" s="36"/>
      <c r="AB161" s="46" t="e">
        <f>#N/A</f>
        <v>#N/A</v>
      </c>
      <c r="AC161" s="36">
        <v>1200</v>
      </c>
      <c r="AD161" s="36" t="e">
        <f>#N/A</f>
        <v>#N/A</v>
      </c>
      <c r="AE161" s="47"/>
      <c r="AF161" s="48"/>
      <c r="AG161" s="30" t="e">
        <f>#N/A</f>
        <v>#N/A</v>
      </c>
      <c r="AH161" s="36" t="e">
        <f>#N/A</f>
        <v>#N/A</v>
      </c>
      <c r="AI161" s="36"/>
      <c r="AJ161" s="36"/>
      <c r="AK161" s="40" t="s">
        <v>154</v>
      </c>
      <c r="AL161" s="40">
        <v>3</v>
      </c>
      <c r="AM161" s="40" t="s">
        <v>472</v>
      </c>
      <c r="AN161" s="40" t="s">
        <v>155</v>
      </c>
      <c r="AO161" s="36">
        <v>14508</v>
      </c>
      <c r="AP161" s="36"/>
      <c r="AQ161" s="36"/>
      <c r="AR161" s="36"/>
      <c r="AS161" s="36"/>
      <c r="AT161" s="36">
        <f>+AO161</f>
        <v>14508</v>
      </c>
      <c r="AU161" s="40"/>
      <c r="AV161" s="40"/>
      <c r="AW161" s="40"/>
      <c r="AX161" s="40"/>
      <c r="AY161" s="40"/>
      <c r="AZ161" s="40"/>
      <c r="BA161" s="40" t="s">
        <v>144</v>
      </c>
      <c r="BB161" s="40" t="s">
        <v>145</v>
      </c>
      <c r="BC161" s="40"/>
      <c r="BD161" s="49">
        <v>43938</v>
      </c>
      <c r="BE161" s="36"/>
      <c r="BF161" s="36"/>
      <c r="BG161" s="49" t="s">
        <v>147</v>
      </c>
      <c r="BH161" s="49" t="s">
        <v>148</v>
      </c>
      <c r="BI161" s="49"/>
      <c r="BJ161" s="49"/>
      <c r="BK161" s="49"/>
      <c r="BL161" s="49"/>
      <c r="BM161" s="49"/>
      <c r="BN161" s="40"/>
      <c r="BO161" s="40"/>
      <c r="BP161" s="40"/>
      <c r="BQ161" s="50"/>
      <c r="BR161" s="40"/>
      <c r="BS161" s="40"/>
      <c r="BT161" s="40"/>
      <c r="BU161" s="40"/>
      <c r="BV161" s="51"/>
    </row>
    <row r="162" spans="1:74" ht="15" hidden="1" customHeight="1">
      <c r="A162" s="26">
        <v>2020</v>
      </c>
      <c r="B162" s="26">
        <v>158</v>
      </c>
      <c r="C162" s="26" t="s">
        <v>129</v>
      </c>
      <c r="D162" s="26" t="s">
        <v>130</v>
      </c>
      <c r="E162" s="26" t="s">
        <v>131</v>
      </c>
      <c r="F162" s="27">
        <v>43839</v>
      </c>
      <c r="G162" s="26" t="s">
        <v>476</v>
      </c>
      <c r="H162" s="26" t="s">
        <v>133</v>
      </c>
      <c r="I162" s="26" t="s">
        <v>133</v>
      </c>
      <c r="J162" s="28" t="s">
        <v>477</v>
      </c>
      <c r="K162" s="26" t="s">
        <v>135</v>
      </c>
      <c r="L162" s="26" t="s">
        <v>136</v>
      </c>
      <c r="M162" s="26" t="s">
        <v>137</v>
      </c>
      <c r="N162" s="26" t="s">
        <v>138</v>
      </c>
      <c r="O162" s="26" t="s">
        <v>138</v>
      </c>
      <c r="Q162" s="30">
        <v>94</v>
      </c>
      <c r="R162" s="30">
        <v>13390</v>
      </c>
      <c r="S162" s="31" t="e">
        <f>#N/A</f>
        <v>#N/A</v>
      </c>
      <c r="T162" s="30">
        <v>2864</v>
      </c>
      <c r="AB162" s="33" t="e">
        <f>#N/A</f>
        <v>#N/A</v>
      </c>
      <c r="AC162" s="30">
        <v>1200</v>
      </c>
      <c r="AD162" s="30" t="e">
        <f>#N/A</f>
        <v>#N/A</v>
      </c>
      <c r="AE162" s="34">
        <v>0.45</v>
      </c>
      <c r="AG162" s="30" t="e">
        <f>#N/A</f>
        <v>#N/A</v>
      </c>
      <c r="AH162" s="30" t="e">
        <f>#N/A</f>
        <v>#N/A</v>
      </c>
      <c r="AI162" s="30">
        <v>8645.7000000000007</v>
      </c>
      <c r="AJ162" s="30">
        <v>8234</v>
      </c>
      <c r="AK162" s="26" t="s">
        <v>139</v>
      </c>
      <c r="AL162" s="26">
        <v>3</v>
      </c>
      <c r="AM162" s="26" t="s">
        <v>472</v>
      </c>
      <c r="AU162" s="26" t="s">
        <v>141</v>
      </c>
      <c r="AV162" s="26" t="s">
        <v>358</v>
      </c>
      <c r="AW162" s="26" t="s">
        <v>473</v>
      </c>
      <c r="BA162" s="26" t="s">
        <v>144</v>
      </c>
      <c r="BB162" s="26" t="s">
        <v>145</v>
      </c>
      <c r="BC162" s="26" t="s">
        <v>146</v>
      </c>
      <c r="BD162" s="37">
        <v>43938</v>
      </c>
      <c r="BE162" s="30">
        <v>32769</v>
      </c>
      <c r="BF162" s="30">
        <v>24879</v>
      </c>
      <c r="BG162" s="37" t="s">
        <v>147</v>
      </c>
      <c r="BH162" s="37" t="s">
        <v>148</v>
      </c>
      <c r="BI162" s="37"/>
      <c r="BJ162" s="37"/>
      <c r="BK162" s="37"/>
      <c r="BL162" s="37"/>
      <c r="BM162" s="37"/>
      <c r="BN162" s="26"/>
      <c r="BO162" s="26"/>
      <c r="BP162" s="26"/>
      <c r="BQ162" s="38"/>
      <c r="BR162" s="26"/>
      <c r="BS162" s="26"/>
      <c r="BT162" s="26"/>
      <c r="BU162" s="26"/>
      <c r="BV162" s="39"/>
    </row>
    <row r="163" spans="1:74" ht="15" hidden="1" customHeight="1">
      <c r="A163" s="26">
        <v>2020</v>
      </c>
      <c r="B163" s="26">
        <v>159</v>
      </c>
      <c r="C163" s="26" t="s">
        <v>129</v>
      </c>
      <c r="D163" s="26" t="s">
        <v>130</v>
      </c>
      <c r="E163" s="26" t="s">
        <v>131</v>
      </c>
      <c r="F163" s="27">
        <v>43839</v>
      </c>
      <c r="G163" s="26" t="s">
        <v>478</v>
      </c>
      <c r="H163" s="26" t="s">
        <v>133</v>
      </c>
      <c r="I163" s="26" t="s">
        <v>133</v>
      </c>
      <c r="J163" s="28" t="s">
        <v>479</v>
      </c>
      <c r="K163" s="26" t="s">
        <v>135</v>
      </c>
      <c r="L163" s="26" t="s">
        <v>136</v>
      </c>
      <c r="M163" s="26" t="s">
        <v>137</v>
      </c>
      <c r="N163" s="26" t="s">
        <v>138</v>
      </c>
      <c r="O163" s="26" t="s">
        <v>138</v>
      </c>
      <c r="Q163" s="30">
        <v>84</v>
      </c>
      <c r="R163" s="30">
        <v>10520</v>
      </c>
      <c r="S163" s="31" t="e">
        <f>#N/A</f>
        <v>#N/A</v>
      </c>
      <c r="T163" s="30">
        <v>2638</v>
      </c>
      <c r="AB163" s="33" t="e">
        <f>#N/A</f>
        <v>#N/A</v>
      </c>
      <c r="AC163" s="30">
        <v>1200</v>
      </c>
      <c r="AD163" s="30" t="e">
        <f>#N/A</f>
        <v>#N/A</v>
      </c>
      <c r="AE163" s="34">
        <v>0.69</v>
      </c>
      <c r="AG163" s="30" t="e">
        <f>#N/A</f>
        <v>#N/A</v>
      </c>
      <c r="AH163" s="30" t="e">
        <f>#N/A</f>
        <v>#N/A</v>
      </c>
      <c r="AI163" s="30">
        <v>6567.75</v>
      </c>
      <c r="AJ163" s="30">
        <v>6255</v>
      </c>
      <c r="AK163" s="26" t="s">
        <v>139</v>
      </c>
      <c r="AL163" s="26">
        <v>3</v>
      </c>
      <c r="AM163" s="26" t="s">
        <v>472</v>
      </c>
      <c r="AU163" s="26" t="s">
        <v>141</v>
      </c>
      <c r="AV163" s="26" t="s">
        <v>358</v>
      </c>
      <c r="AW163" s="26" t="s">
        <v>473</v>
      </c>
      <c r="BA163" s="26" t="s">
        <v>144</v>
      </c>
      <c r="BB163" s="26" t="s">
        <v>145</v>
      </c>
      <c r="BC163" s="26" t="s">
        <v>146</v>
      </c>
      <c r="BD163" s="37">
        <v>43938</v>
      </c>
      <c r="BE163" s="30">
        <v>32769</v>
      </c>
      <c r="BF163" s="30">
        <v>24879</v>
      </c>
      <c r="BG163" s="37" t="s">
        <v>147</v>
      </c>
      <c r="BH163" s="37" t="s">
        <v>148</v>
      </c>
      <c r="BI163" s="37"/>
      <c r="BJ163" s="37"/>
      <c r="BK163" s="37"/>
      <c r="BL163" s="37"/>
      <c r="BM163" s="37"/>
      <c r="BN163" s="26"/>
      <c r="BO163" s="26"/>
      <c r="BP163" s="26"/>
      <c r="BQ163" s="38"/>
      <c r="BR163" s="26"/>
      <c r="BS163" s="26"/>
      <c r="BT163" s="26"/>
      <c r="BU163" s="26"/>
      <c r="BV163" s="39"/>
    </row>
    <row r="164" spans="1:74" ht="15" hidden="1" customHeight="1">
      <c r="A164" s="26">
        <v>2020</v>
      </c>
      <c r="B164" s="26">
        <v>160</v>
      </c>
      <c r="C164" s="26" t="s">
        <v>129</v>
      </c>
      <c r="D164" s="26" t="s">
        <v>130</v>
      </c>
      <c r="E164" s="26" t="s">
        <v>131</v>
      </c>
      <c r="F164" s="27">
        <v>43839</v>
      </c>
      <c r="G164" s="26" t="s">
        <v>480</v>
      </c>
      <c r="H164" s="26" t="s">
        <v>133</v>
      </c>
      <c r="I164" s="26" t="s">
        <v>133</v>
      </c>
      <c r="J164" s="28" t="s">
        <v>481</v>
      </c>
      <c r="K164" s="26" t="s">
        <v>135</v>
      </c>
      <c r="L164" s="26" t="s">
        <v>136</v>
      </c>
      <c r="M164" s="26" t="s">
        <v>137</v>
      </c>
      <c r="N164" s="26" t="s">
        <v>138</v>
      </c>
      <c r="O164" s="26" t="s">
        <v>138</v>
      </c>
      <c r="Q164" s="30">
        <v>91</v>
      </c>
      <c r="R164" s="30">
        <v>12720</v>
      </c>
      <c r="S164" s="31" t="e">
        <f>#N/A</f>
        <v>#N/A</v>
      </c>
      <c r="T164" s="30">
        <v>2473</v>
      </c>
      <c r="AB164" s="33" t="e">
        <f>#N/A</f>
        <v>#N/A</v>
      </c>
      <c r="AC164" s="30">
        <v>1200</v>
      </c>
      <c r="AD164" s="30" t="e">
        <f>#N/A</f>
        <v>#N/A</v>
      </c>
      <c r="AE164" s="34">
        <v>0.54</v>
      </c>
      <c r="AF164" s="35">
        <v>0.05</v>
      </c>
      <c r="AG164" s="30" t="e">
        <f>#N/A</f>
        <v>#N/A</v>
      </c>
      <c r="AH164" s="30" t="e">
        <f>#N/A</f>
        <v>#N/A</v>
      </c>
      <c r="AI164" s="30">
        <v>7700.7000000000007</v>
      </c>
      <c r="AJ164" s="30">
        <v>7334</v>
      </c>
      <c r="AK164" s="26" t="s">
        <v>139</v>
      </c>
      <c r="AL164" s="26">
        <v>3</v>
      </c>
      <c r="AM164" s="26" t="s">
        <v>472</v>
      </c>
      <c r="AU164" s="26" t="s">
        <v>141</v>
      </c>
      <c r="AV164" s="26" t="s">
        <v>473</v>
      </c>
      <c r="AW164" s="26" t="s">
        <v>482</v>
      </c>
      <c r="BA164" s="26" t="s">
        <v>144</v>
      </c>
      <c r="BB164" s="26" t="s">
        <v>145</v>
      </c>
      <c r="BC164" s="26" t="s">
        <v>146</v>
      </c>
      <c r="BD164" s="37">
        <v>43938</v>
      </c>
      <c r="BE164" s="30">
        <v>32769</v>
      </c>
      <c r="BF164" s="30">
        <v>24879</v>
      </c>
      <c r="BG164" s="37" t="s">
        <v>147</v>
      </c>
      <c r="BH164" s="37" t="s">
        <v>148</v>
      </c>
      <c r="BI164" s="37"/>
      <c r="BJ164" s="37"/>
      <c r="BK164" s="37"/>
      <c r="BL164" s="37"/>
      <c r="BM164" s="37"/>
      <c r="BN164" s="26"/>
      <c r="BO164" s="26"/>
      <c r="BP164" s="26"/>
      <c r="BQ164" s="38"/>
      <c r="BR164" s="26"/>
      <c r="BS164" s="26"/>
      <c r="BT164" s="26"/>
      <c r="BU164" s="26"/>
      <c r="BV164" s="39"/>
    </row>
    <row r="165" spans="1:74" s="52" customFormat="1" ht="15" hidden="1" customHeight="1">
      <c r="A165" s="40">
        <v>2020</v>
      </c>
      <c r="B165" s="40">
        <v>161</v>
      </c>
      <c r="C165" s="40" t="s">
        <v>129</v>
      </c>
      <c r="D165" s="40" t="s">
        <v>130</v>
      </c>
      <c r="E165" s="40" t="s">
        <v>131</v>
      </c>
      <c r="F165" s="41">
        <v>43839</v>
      </c>
      <c r="G165" s="40" t="s">
        <v>483</v>
      </c>
      <c r="H165" s="40" t="s">
        <v>133</v>
      </c>
      <c r="I165" s="40" t="s">
        <v>133</v>
      </c>
      <c r="J165" s="42" t="s">
        <v>484</v>
      </c>
      <c r="K165" s="40" t="s">
        <v>135</v>
      </c>
      <c r="L165" s="40" t="s">
        <v>136</v>
      </c>
      <c r="M165" s="40" t="s">
        <v>137</v>
      </c>
      <c r="N165" s="40" t="s">
        <v>138</v>
      </c>
      <c r="O165" s="40" t="s">
        <v>138</v>
      </c>
      <c r="P165" s="43"/>
      <c r="Q165" s="36">
        <v>89</v>
      </c>
      <c r="R165" s="36">
        <v>10560</v>
      </c>
      <c r="S165" s="44" t="e">
        <f>#N/A</f>
        <v>#N/A</v>
      </c>
      <c r="T165" s="36">
        <v>2423</v>
      </c>
      <c r="U165" s="36"/>
      <c r="V165" s="45"/>
      <c r="W165" s="36"/>
      <c r="X165" s="36"/>
      <c r="Y165" s="36"/>
      <c r="Z165" s="36"/>
      <c r="AA165" s="36"/>
      <c r="AB165" s="46" t="e">
        <f>#N/A</f>
        <v>#N/A</v>
      </c>
      <c r="AC165" s="36">
        <v>1200</v>
      </c>
      <c r="AD165" s="36" t="e">
        <f>#N/A</f>
        <v>#N/A</v>
      </c>
      <c r="AE165" s="47"/>
      <c r="AF165" s="48"/>
      <c r="AG165" s="30" t="e">
        <f>#N/A</f>
        <v>#N/A</v>
      </c>
      <c r="AH165" s="36" t="e">
        <f>#N/A</f>
        <v>#N/A</v>
      </c>
      <c r="AI165" s="36"/>
      <c r="AJ165" s="36"/>
      <c r="AK165" s="40" t="s">
        <v>154</v>
      </c>
      <c r="AL165" s="40">
        <v>3</v>
      </c>
      <c r="AM165" s="40" t="s">
        <v>472</v>
      </c>
      <c r="AN165" s="40" t="s">
        <v>155</v>
      </c>
      <c r="AO165" s="36">
        <v>12672</v>
      </c>
      <c r="AP165" s="36"/>
      <c r="AQ165" s="36"/>
      <c r="AR165" s="36"/>
      <c r="AS165" s="36"/>
      <c r="AT165" s="36">
        <f>+AO165</f>
        <v>12672</v>
      </c>
      <c r="AU165" s="40"/>
      <c r="AV165" s="40"/>
      <c r="AW165" s="40"/>
      <c r="AX165" s="40"/>
      <c r="AY165" s="40"/>
      <c r="AZ165" s="40"/>
      <c r="BA165" s="40" t="s">
        <v>144</v>
      </c>
      <c r="BB165" s="40" t="s">
        <v>145</v>
      </c>
      <c r="BC165" s="40"/>
      <c r="BD165" s="49">
        <v>43938</v>
      </c>
      <c r="BE165" s="36"/>
      <c r="BF165" s="36"/>
      <c r="BG165" s="49" t="s">
        <v>147</v>
      </c>
      <c r="BH165" s="49" t="s">
        <v>148</v>
      </c>
      <c r="BI165" s="49"/>
      <c r="BJ165" s="49"/>
      <c r="BK165" s="49"/>
      <c r="BL165" s="49"/>
      <c r="BM165" s="49"/>
      <c r="BN165" s="40"/>
      <c r="BO165" s="40"/>
      <c r="BP165" s="40"/>
      <c r="BQ165" s="50"/>
      <c r="BR165" s="40"/>
      <c r="BS165" s="40"/>
      <c r="BT165" s="40"/>
      <c r="BU165" s="40"/>
      <c r="BV165" s="51"/>
    </row>
    <row r="166" spans="1:74" s="52" customFormat="1" ht="15" hidden="1" customHeight="1">
      <c r="A166" s="40">
        <v>2020</v>
      </c>
      <c r="B166" s="40">
        <v>162</v>
      </c>
      <c r="C166" s="40" t="s">
        <v>129</v>
      </c>
      <c r="D166" s="40" t="s">
        <v>130</v>
      </c>
      <c r="E166" s="40" t="s">
        <v>131</v>
      </c>
      <c r="F166" s="41">
        <v>43839</v>
      </c>
      <c r="G166" s="40" t="s">
        <v>485</v>
      </c>
      <c r="H166" s="40" t="s">
        <v>133</v>
      </c>
      <c r="I166" s="40" t="s">
        <v>133</v>
      </c>
      <c r="J166" s="42" t="s">
        <v>486</v>
      </c>
      <c r="K166" s="40" t="s">
        <v>135</v>
      </c>
      <c r="L166" s="40" t="s">
        <v>136</v>
      </c>
      <c r="M166" s="40" t="s">
        <v>137</v>
      </c>
      <c r="N166" s="40" t="s">
        <v>138</v>
      </c>
      <c r="O166" s="40" t="s">
        <v>138</v>
      </c>
      <c r="P166" s="43"/>
      <c r="Q166" s="36">
        <v>90</v>
      </c>
      <c r="R166" s="36">
        <v>12080</v>
      </c>
      <c r="S166" s="44" t="e">
        <f>#N/A</f>
        <v>#N/A</v>
      </c>
      <c r="T166" s="36">
        <v>2572</v>
      </c>
      <c r="U166" s="36"/>
      <c r="V166" s="45"/>
      <c r="W166" s="36"/>
      <c r="X166" s="36"/>
      <c r="Y166" s="36"/>
      <c r="Z166" s="36"/>
      <c r="AA166" s="36"/>
      <c r="AB166" s="46" t="e">
        <f>#N/A</f>
        <v>#N/A</v>
      </c>
      <c r="AC166" s="36">
        <v>1200</v>
      </c>
      <c r="AD166" s="36" t="e">
        <f>#N/A</f>
        <v>#N/A</v>
      </c>
      <c r="AE166" s="47"/>
      <c r="AF166" s="48"/>
      <c r="AG166" s="30" t="e">
        <f>#N/A</f>
        <v>#N/A</v>
      </c>
      <c r="AH166" s="36" t="e">
        <f>#N/A</f>
        <v>#N/A</v>
      </c>
      <c r="AI166" s="36"/>
      <c r="AJ166" s="36"/>
      <c r="AK166" s="40" t="s">
        <v>154</v>
      </c>
      <c r="AL166" s="40">
        <v>3</v>
      </c>
      <c r="AM166" s="40" t="s">
        <v>472</v>
      </c>
      <c r="AN166" s="40" t="s">
        <v>155</v>
      </c>
      <c r="AO166" s="36">
        <v>14496</v>
      </c>
      <c r="AP166" s="36"/>
      <c r="AQ166" s="36"/>
      <c r="AR166" s="36"/>
      <c r="AS166" s="36"/>
      <c r="AT166" s="36">
        <f>+AO166</f>
        <v>14496</v>
      </c>
      <c r="AU166" s="40"/>
      <c r="AV166" s="40"/>
      <c r="AW166" s="40"/>
      <c r="AX166" s="40"/>
      <c r="AY166" s="40"/>
      <c r="AZ166" s="40"/>
      <c r="BA166" s="40" t="s">
        <v>144</v>
      </c>
      <c r="BB166" s="40" t="s">
        <v>145</v>
      </c>
      <c r="BC166" s="40"/>
      <c r="BD166" s="49">
        <v>43938</v>
      </c>
      <c r="BE166" s="36"/>
      <c r="BF166" s="36"/>
      <c r="BG166" s="49" t="s">
        <v>147</v>
      </c>
      <c r="BH166" s="49" t="s">
        <v>148</v>
      </c>
      <c r="BI166" s="49"/>
      <c r="BJ166" s="49"/>
      <c r="BK166" s="49"/>
      <c r="BL166" s="49"/>
      <c r="BM166" s="49"/>
      <c r="BN166" s="40"/>
      <c r="BO166" s="40"/>
      <c r="BP166" s="40"/>
      <c r="BQ166" s="50"/>
      <c r="BR166" s="40"/>
      <c r="BS166" s="40"/>
      <c r="BT166" s="40"/>
      <c r="BU166" s="40"/>
      <c r="BV166" s="51"/>
    </row>
    <row r="167" spans="1:74" ht="15" hidden="1" customHeight="1">
      <c r="A167" s="26">
        <v>2020</v>
      </c>
      <c r="B167" s="26">
        <v>163</v>
      </c>
      <c r="C167" s="26" t="s">
        <v>129</v>
      </c>
      <c r="D167" s="26" t="s">
        <v>130</v>
      </c>
      <c r="E167" s="26" t="s">
        <v>131</v>
      </c>
      <c r="F167" s="27">
        <v>43839</v>
      </c>
      <c r="G167" s="26" t="s">
        <v>487</v>
      </c>
      <c r="H167" s="26" t="s">
        <v>133</v>
      </c>
      <c r="I167" s="26" t="s">
        <v>133</v>
      </c>
      <c r="J167" s="28" t="s">
        <v>488</v>
      </c>
      <c r="K167" s="26" t="s">
        <v>135</v>
      </c>
      <c r="L167" s="26" t="s">
        <v>136</v>
      </c>
      <c r="M167" s="26" t="s">
        <v>137</v>
      </c>
      <c r="N167" s="26" t="s">
        <v>138</v>
      </c>
      <c r="O167" s="26" t="s">
        <v>138</v>
      </c>
      <c r="Q167" s="30">
        <v>77</v>
      </c>
      <c r="R167" s="30">
        <v>6990</v>
      </c>
      <c r="S167" s="31" t="e">
        <f>#N/A</f>
        <v>#N/A</v>
      </c>
      <c r="T167" s="30">
        <v>1665</v>
      </c>
      <c r="AB167" s="33" t="e">
        <f>#N/A</f>
        <v>#N/A</v>
      </c>
      <c r="AC167" s="30">
        <v>1200</v>
      </c>
      <c r="AD167" s="30" t="e">
        <f>#N/A</f>
        <v>#N/A</v>
      </c>
      <c r="AE167" s="34">
        <v>0.63</v>
      </c>
      <c r="AG167" s="30" t="e">
        <f>#N/A</f>
        <v>#N/A</v>
      </c>
      <c r="AH167" s="30" t="e">
        <f>#N/A</f>
        <v>#N/A</v>
      </c>
      <c r="AI167" s="30">
        <v>4012.05</v>
      </c>
      <c r="AJ167" s="30">
        <v>3821</v>
      </c>
      <c r="AK167" s="26" t="s">
        <v>139</v>
      </c>
      <c r="AL167" s="26">
        <v>3</v>
      </c>
      <c r="AM167" s="26" t="s">
        <v>472</v>
      </c>
      <c r="AU167" s="26" t="s">
        <v>141</v>
      </c>
      <c r="AV167" s="26" t="s">
        <v>473</v>
      </c>
      <c r="AW167" s="26" t="s">
        <v>482</v>
      </c>
      <c r="BA167" s="26" t="s">
        <v>144</v>
      </c>
      <c r="BB167" s="26" t="s">
        <v>145</v>
      </c>
      <c r="BC167" s="26" t="s">
        <v>146</v>
      </c>
      <c r="BD167" s="37">
        <v>43938</v>
      </c>
      <c r="BE167" s="30">
        <v>32769</v>
      </c>
      <c r="BF167" s="30">
        <v>24879</v>
      </c>
      <c r="BG167" s="37" t="s">
        <v>147</v>
      </c>
      <c r="BH167" s="37" t="s">
        <v>148</v>
      </c>
      <c r="BI167" s="37"/>
      <c r="BJ167" s="37"/>
      <c r="BK167" s="37"/>
      <c r="BL167" s="37"/>
      <c r="BM167" s="37"/>
      <c r="BN167" s="26"/>
      <c r="BO167" s="26"/>
      <c r="BP167" s="26"/>
      <c r="BQ167" s="38"/>
      <c r="BR167" s="26"/>
      <c r="BS167" s="26"/>
      <c r="BT167" s="26"/>
      <c r="BU167" s="26"/>
      <c r="BV167" s="39"/>
    </row>
    <row r="168" spans="1:74" ht="15" hidden="1" customHeight="1">
      <c r="A168" s="26">
        <v>2020</v>
      </c>
      <c r="B168" s="26">
        <v>164</v>
      </c>
      <c r="C168" s="26" t="s">
        <v>129</v>
      </c>
      <c r="D168" s="26" t="s">
        <v>130</v>
      </c>
      <c r="E168" s="26" t="s">
        <v>131</v>
      </c>
      <c r="F168" s="27">
        <v>43839</v>
      </c>
      <c r="G168" s="26" t="s">
        <v>489</v>
      </c>
      <c r="H168" s="26" t="s">
        <v>133</v>
      </c>
      <c r="I168" s="26" t="s">
        <v>133</v>
      </c>
      <c r="J168" s="28" t="s">
        <v>490</v>
      </c>
      <c r="K168" s="26" t="s">
        <v>135</v>
      </c>
      <c r="L168" s="26" t="s">
        <v>136</v>
      </c>
      <c r="M168" s="26" t="s">
        <v>137</v>
      </c>
      <c r="N168" s="26" t="s">
        <v>138</v>
      </c>
      <c r="O168" s="26" t="s">
        <v>138</v>
      </c>
      <c r="Q168" s="30">
        <v>83</v>
      </c>
      <c r="R168" s="30">
        <v>7310</v>
      </c>
      <c r="S168" s="31" t="e">
        <f>#N/A</f>
        <v>#N/A</v>
      </c>
      <c r="T168" s="30">
        <v>1655</v>
      </c>
      <c r="AB168" s="33" t="e">
        <f>#N/A</f>
        <v>#N/A</v>
      </c>
      <c r="AC168" s="30">
        <v>1200</v>
      </c>
      <c r="AD168" s="30" t="e">
        <f>#N/A</f>
        <v>#N/A</v>
      </c>
      <c r="AE168" s="34">
        <v>0.69</v>
      </c>
      <c r="AG168" s="30" t="e">
        <f>#N/A</f>
        <v>#N/A</v>
      </c>
      <c r="AH168" s="30" t="e">
        <f>#N/A</f>
        <v>#N/A</v>
      </c>
      <c r="AI168" s="30">
        <v>4243.05</v>
      </c>
      <c r="AJ168" s="30">
        <v>4041</v>
      </c>
      <c r="AK168" s="26" t="s">
        <v>139</v>
      </c>
      <c r="AL168" s="26">
        <v>3</v>
      </c>
      <c r="AM168" s="26" t="s">
        <v>472</v>
      </c>
      <c r="AU168" s="26" t="s">
        <v>141</v>
      </c>
      <c r="AV168" s="26" t="s">
        <v>473</v>
      </c>
      <c r="AW168" s="26" t="s">
        <v>482</v>
      </c>
      <c r="BA168" s="26" t="s">
        <v>144</v>
      </c>
      <c r="BB168" s="26" t="s">
        <v>145</v>
      </c>
      <c r="BC168" s="26" t="s">
        <v>146</v>
      </c>
      <c r="BD168" s="37">
        <v>43938</v>
      </c>
      <c r="BE168" s="30">
        <v>32769</v>
      </c>
      <c r="BF168" s="30">
        <v>24879</v>
      </c>
      <c r="BG168" s="37" t="s">
        <v>147</v>
      </c>
      <c r="BH168" s="37" t="s">
        <v>148</v>
      </c>
      <c r="BI168" s="37"/>
      <c r="BJ168" s="37"/>
      <c r="BK168" s="37"/>
      <c r="BL168" s="37"/>
      <c r="BM168" s="37"/>
      <c r="BN168" s="26"/>
      <c r="BO168" s="26"/>
      <c r="BP168" s="26"/>
      <c r="BQ168" s="38"/>
      <c r="BR168" s="26"/>
      <c r="BS168" s="26"/>
      <c r="BT168" s="26"/>
      <c r="BU168" s="26"/>
      <c r="BV168" s="39"/>
    </row>
    <row r="169" spans="1:74" s="52" customFormat="1" ht="15" hidden="1" customHeight="1">
      <c r="A169" s="40">
        <v>2020</v>
      </c>
      <c r="B169" s="40">
        <v>165</v>
      </c>
      <c r="C169" s="40" t="s">
        <v>129</v>
      </c>
      <c r="D169" s="40" t="s">
        <v>130</v>
      </c>
      <c r="E169" s="40" t="s">
        <v>131</v>
      </c>
      <c r="F169" s="41">
        <v>43839</v>
      </c>
      <c r="G169" s="40" t="s">
        <v>491</v>
      </c>
      <c r="H169" s="40" t="s">
        <v>133</v>
      </c>
      <c r="I169" s="40" t="s">
        <v>133</v>
      </c>
      <c r="J169" s="42" t="s">
        <v>492</v>
      </c>
      <c r="K169" s="40" t="s">
        <v>135</v>
      </c>
      <c r="L169" s="40" t="s">
        <v>136</v>
      </c>
      <c r="M169" s="40" t="s">
        <v>137</v>
      </c>
      <c r="N169" s="40" t="s">
        <v>138</v>
      </c>
      <c r="O169" s="40" t="s">
        <v>138</v>
      </c>
      <c r="P169" s="43"/>
      <c r="Q169" s="36">
        <v>88</v>
      </c>
      <c r="R169" s="36">
        <v>10210</v>
      </c>
      <c r="S169" s="44" t="e">
        <f>#N/A</f>
        <v>#N/A</v>
      </c>
      <c r="T169" s="36">
        <v>2401</v>
      </c>
      <c r="U169" s="36"/>
      <c r="V169" s="45"/>
      <c r="W169" s="36"/>
      <c r="X169" s="36"/>
      <c r="Y169" s="36"/>
      <c r="Z169" s="36"/>
      <c r="AA169" s="36"/>
      <c r="AB169" s="46" t="e">
        <f>#N/A</f>
        <v>#N/A</v>
      </c>
      <c r="AC169" s="36">
        <v>1200</v>
      </c>
      <c r="AD169" s="36" t="e">
        <f>#N/A</f>
        <v>#N/A</v>
      </c>
      <c r="AE169" s="47"/>
      <c r="AF169" s="48"/>
      <c r="AG169" s="30" t="e">
        <f>#N/A</f>
        <v>#N/A</v>
      </c>
      <c r="AH169" s="36" t="e">
        <f>#N/A</f>
        <v>#N/A</v>
      </c>
      <c r="AI169" s="36"/>
      <c r="AJ169" s="36"/>
      <c r="AK169" s="40" t="s">
        <v>154</v>
      </c>
      <c r="AL169" s="40">
        <v>3</v>
      </c>
      <c r="AM169" s="40" t="s">
        <v>472</v>
      </c>
      <c r="AN169" s="40" t="s">
        <v>155</v>
      </c>
      <c r="AO169" s="36">
        <v>12252</v>
      </c>
      <c r="AP169" s="36"/>
      <c r="AQ169" s="36"/>
      <c r="AR169" s="36"/>
      <c r="AS169" s="36"/>
      <c r="AT169" s="36">
        <f>+AO169</f>
        <v>12252</v>
      </c>
      <c r="AU169" s="40"/>
      <c r="AV169" s="40"/>
      <c r="AW169" s="40"/>
      <c r="AX169" s="40"/>
      <c r="AY169" s="40"/>
      <c r="AZ169" s="40"/>
      <c r="BA169" s="40" t="s">
        <v>144</v>
      </c>
      <c r="BB169" s="40" t="s">
        <v>145</v>
      </c>
      <c r="BC169" s="40"/>
      <c r="BD169" s="49">
        <v>43938</v>
      </c>
      <c r="BE169" s="36"/>
      <c r="BF169" s="36"/>
      <c r="BG169" s="49" t="s">
        <v>147</v>
      </c>
      <c r="BH169" s="49" t="s">
        <v>148</v>
      </c>
      <c r="BI169" s="49"/>
      <c r="BJ169" s="49"/>
      <c r="BK169" s="49"/>
      <c r="BL169" s="49"/>
      <c r="BM169" s="49"/>
      <c r="BN169" s="40"/>
      <c r="BO169" s="40"/>
      <c r="BP169" s="40"/>
      <c r="BQ169" s="50"/>
      <c r="BR169" s="40"/>
      <c r="BS169" s="40"/>
      <c r="BT169" s="40"/>
      <c r="BU169" s="40"/>
      <c r="BV169" s="51"/>
    </row>
    <row r="170" spans="1:74" s="52" customFormat="1" ht="15" hidden="1" customHeight="1">
      <c r="A170" s="40">
        <v>2020</v>
      </c>
      <c r="B170" s="40">
        <v>166</v>
      </c>
      <c r="C170" s="40" t="s">
        <v>129</v>
      </c>
      <c r="D170" s="40" t="s">
        <v>130</v>
      </c>
      <c r="E170" s="40" t="s">
        <v>131</v>
      </c>
      <c r="F170" s="41">
        <v>43839</v>
      </c>
      <c r="G170" s="40" t="s">
        <v>493</v>
      </c>
      <c r="H170" s="40" t="s">
        <v>133</v>
      </c>
      <c r="I170" s="40" t="s">
        <v>133</v>
      </c>
      <c r="J170" s="42" t="s">
        <v>494</v>
      </c>
      <c r="K170" s="40" t="s">
        <v>135</v>
      </c>
      <c r="L170" s="40" t="s">
        <v>136</v>
      </c>
      <c r="M170" s="40" t="s">
        <v>137</v>
      </c>
      <c r="N170" s="40" t="s">
        <v>138</v>
      </c>
      <c r="O170" s="40" t="s">
        <v>138</v>
      </c>
      <c r="P170" s="43"/>
      <c r="Q170" s="36">
        <v>85</v>
      </c>
      <c r="R170" s="36">
        <v>8790</v>
      </c>
      <c r="S170" s="44" t="e">
        <f>#N/A</f>
        <v>#N/A</v>
      </c>
      <c r="T170" s="36">
        <v>2108</v>
      </c>
      <c r="U170" s="36"/>
      <c r="V170" s="45"/>
      <c r="W170" s="36"/>
      <c r="X170" s="36"/>
      <c r="Y170" s="36"/>
      <c r="Z170" s="36"/>
      <c r="AA170" s="36"/>
      <c r="AB170" s="46" t="e">
        <f>#N/A</f>
        <v>#N/A</v>
      </c>
      <c r="AC170" s="36">
        <v>1200</v>
      </c>
      <c r="AD170" s="36" t="e">
        <f>#N/A</f>
        <v>#N/A</v>
      </c>
      <c r="AE170" s="47"/>
      <c r="AF170" s="48"/>
      <c r="AG170" s="30" t="e">
        <f>#N/A</f>
        <v>#N/A</v>
      </c>
      <c r="AH170" s="36" t="e">
        <f>#N/A</f>
        <v>#N/A</v>
      </c>
      <c r="AI170" s="36"/>
      <c r="AJ170" s="36"/>
      <c r="AK170" s="40" t="s">
        <v>154</v>
      </c>
      <c r="AL170" s="40">
        <v>3</v>
      </c>
      <c r="AM170" s="40" t="s">
        <v>472</v>
      </c>
      <c r="AN170" s="40" t="s">
        <v>155</v>
      </c>
      <c r="AO170" s="36">
        <v>10548</v>
      </c>
      <c r="AP170" s="36"/>
      <c r="AQ170" s="36"/>
      <c r="AR170" s="36"/>
      <c r="AS170" s="36"/>
      <c r="AT170" s="36">
        <f>+AO170</f>
        <v>10548</v>
      </c>
      <c r="AU170" s="40"/>
      <c r="AV170" s="40"/>
      <c r="AW170" s="40"/>
      <c r="AX170" s="40"/>
      <c r="AY170" s="40"/>
      <c r="AZ170" s="40"/>
      <c r="BA170" s="40" t="s">
        <v>144</v>
      </c>
      <c r="BB170" s="40" t="s">
        <v>145</v>
      </c>
      <c r="BC170" s="40"/>
      <c r="BD170" s="49">
        <v>43938</v>
      </c>
      <c r="BE170" s="36"/>
      <c r="BF170" s="36"/>
      <c r="BG170" s="49" t="s">
        <v>147</v>
      </c>
      <c r="BH170" s="49" t="s">
        <v>148</v>
      </c>
      <c r="BI170" s="49"/>
      <c r="BJ170" s="49"/>
      <c r="BK170" s="49"/>
      <c r="BL170" s="49"/>
      <c r="BM170" s="49"/>
      <c r="BN170" s="40"/>
      <c r="BO170" s="40"/>
      <c r="BP170" s="40"/>
      <c r="BQ170" s="50"/>
      <c r="BR170" s="40"/>
      <c r="BS170" s="40"/>
      <c r="BT170" s="40"/>
      <c r="BU170" s="40"/>
      <c r="BV170" s="51"/>
    </row>
    <row r="171" spans="1:74" ht="15" hidden="1" customHeight="1">
      <c r="A171" s="26">
        <v>2020</v>
      </c>
      <c r="B171" s="26">
        <v>167</v>
      </c>
      <c r="C171" s="26" t="s">
        <v>129</v>
      </c>
      <c r="D171" s="26" t="s">
        <v>130</v>
      </c>
      <c r="E171" s="26" t="s">
        <v>131</v>
      </c>
      <c r="F171" s="27">
        <v>43839</v>
      </c>
      <c r="G171" s="26" t="s">
        <v>495</v>
      </c>
      <c r="H171" s="26" t="s">
        <v>133</v>
      </c>
      <c r="I171" s="26" t="s">
        <v>133</v>
      </c>
      <c r="J171" s="28" t="s">
        <v>496</v>
      </c>
      <c r="K171" s="26" t="s">
        <v>135</v>
      </c>
      <c r="L171" s="26" t="s">
        <v>136</v>
      </c>
      <c r="M171" s="26" t="s">
        <v>137</v>
      </c>
      <c r="N171" s="26" t="s">
        <v>138</v>
      </c>
      <c r="O171" s="26" t="s">
        <v>138</v>
      </c>
      <c r="Q171" s="30">
        <v>89</v>
      </c>
      <c r="R171" s="30">
        <v>10460</v>
      </c>
      <c r="S171" s="31" t="e">
        <f>#N/A</f>
        <v>#N/A</v>
      </c>
      <c r="T171" s="30">
        <v>2294</v>
      </c>
      <c r="AB171" s="33" t="e">
        <f>#N/A</f>
        <v>#N/A</v>
      </c>
      <c r="AC171" s="30">
        <v>1200</v>
      </c>
      <c r="AD171" s="30" t="e">
        <f>#N/A</f>
        <v>#N/A</v>
      </c>
      <c r="AE171" s="34">
        <v>0.37</v>
      </c>
      <c r="AG171" s="30" t="e">
        <f>#N/A</f>
        <v>#N/A</v>
      </c>
      <c r="AH171" s="30" t="e">
        <f>#N/A</f>
        <v>#N/A</v>
      </c>
      <c r="AI171" s="30">
        <v>6524.7000000000007</v>
      </c>
      <c r="AJ171" s="30">
        <v>6214</v>
      </c>
      <c r="AK171" s="26" t="s">
        <v>139</v>
      </c>
      <c r="AL171" s="26">
        <v>3</v>
      </c>
      <c r="AM171" s="26" t="s">
        <v>472</v>
      </c>
      <c r="AR171" s="30"/>
      <c r="AU171" s="26" t="s">
        <v>141</v>
      </c>
      <c r="AV171" s="26" t="s">
        <v>473</v>
      </c>
      <c r="AW171" s="26" t="s">
        <v>482</v>
      </c>
      <c r="BA171" s="26" t="s">
        <v>144</v>
      </c>
      <c r="BB171" s="26" t="s">
        <v>145</v>
      </c>
      <c r="BC171" s="26" t="s">
        <v>146</v>
      </c>
      <c r="BD171" s="37">
        <v>43938</v>
      </c>
      <c r="BE171" s="30">
        <v>32769</v>
      </c>
      <c r="BF171" s="30">
        <v>24879</v>
      </c>
      <c r="BG171" s="37" t="s">
        <v>147</v>
      </c>
      <c r="BH171" s="37" t="s">
        <v>148</v>
      </c>
      <c r="BI171" s="37"/>
      <c r="BJ171" s="37"/>
      <c r="BK171" s="37"/>
      <c r="BL171" s="37"/>
      <c r="BM171" s="37"/>
      <c r="BN171" s="26"/>
      <c r="BO171" s="26"/>
      <c r="BP171" s="26"/>
      <c r="BQ171" s="38"/>
      <c r="BR171" s="26"/>
      <c r="BS171" s="26"/>
      <c r="BT171" s="26"/>
      <c r="BU171" s="26"/>
      <c r="BV171" s="39"/>
    </row>
    <row r="172" spans="1:74" ht="15" hidden="1" customHeight="1">
      <c r="A172" s="26">
        <v>2020</v>
      </c>
      <c r="B172" s="26">
        <v>168</v>
      </c>
      <c r="C172" s="26" t="s">
        <v>129</v>
      </c>
      <c r="D172" s="26" t="s">
        <v>130</v>
      </c>
      <c r="E172" s="26" t="s">
        <v>131</v>
      </c>
      <c r="F172" s="27">
        <v>43839</v>
      </c>
      <c r="G172" s="26" t="s">
        <v>497</v>
      </c>
      <c r="H172" s="26" t="s">
        <v>133</v>
      </c>
      <c r="I172" s="26" t="s">
        <v>133</v>
      </c>
      <c r="J172" s="28" t="s">
        <v>498</v>
      </c>
      <c r="K172" s="26" t="s">
        <v>135</v>
      </c>
      <c r="L172" s="26" t="s">
        <v>136</v>
      </c>
      <c r="M172" s="26" t="s">
        <v>137</v>
      </c>
      <c r="N172" s="26" t="s">
        <v>138</v>
      </c>
      <c r="O172" s="26" t="s">
        <v>138</v>
      </c>
      <c r="Q172" s="30">
        <v>100</v>
      </c>
      <c r="R172" s="30">
        <v>16090</v>
      </c>
      <c r="S172" s="31" t="e">
        <f>#N/A</f>
        <v>#N/A</v>
      </c>
      <c r="T172" s="30">
        <v>3221</v>
      </c>
      <c r="AB172" s="33" t="e">
        <f>#N/A</f>
        <v>#N/A</v>
      </c>
      <c r="AC172" s="30">
        <v>1200</v>
      </c>
      <c r="AD172" s="30" t="e">
        <f>#N/A</f>
        <v>#N/A</v>
      </c>
      <c r="AE172" s="34">
        <v>0.35</v>
      </c>
      <c r="AF172" s="35">
        <v>0.1</v>
      </c>
      <c r="AG172" s="30" t="e">
        <f>#N/A</f>
        <v>#N/A</v>
      </c>
      <c r="AH172" s="30" t="e">
        <f>#N/A</f>
        <v>#N/A</v>
      </c>
      <c r="AI172" s="30">
        <v>9436.35</v>
      </c>
      <c r="AJ172" s="30">
        <v>8987</v>
      </c>
      <c r="AK172" s="26" t="s">
        <v>139</v>
      </c>
      <c r="AL172" s="26">
        <v>3</v>
      </c>
      <c r="AM172" s="26" t="s">
        <v>472</v>
      </c>
      <c r="AU172" s="26" t="s">
        <v>141</v>
      </c>
      <c r="AV172" s="26" t="s">
        <v>473</v>
      </c>
      <c r="AW172" s="26" t="s">
        <v>482</v>
      </c>
      <c r="BA172" s="26" t="s">
        <v>144</v>
      </c>
      <c r="BB172" s="26" t="s">
        <v>145</v>
      </c>
      <c r="BC172" s="26" t="s">
        <v>146</v>
      </c>
      <c r="BD172" s="37">
        <v>43938</v>
      </c>
      <c r="BE172" s="30">
        <v>32769</v>
      </c>
      <c r="BF172" s="30">
        <v>24879</v>
      </c>
      <c r="BG172" s="37" t="s">
        <v>147</v>
      </c>
      <c r="BH172" s="37" t="s">
        <v>148</v>
      </c>
      <c r="BI172" s="37"/>
      <c r="BJ172" s="37"/>
      <c r="BK172" s="37"/>
      <c r="BL172" s="37"/>
      <c r="BM172" s="37"/>
      <c r="BN172" s="26"/>
      <c r="BO172" s="26"/>
      <c r="BP172" s="26"/>
      <c r="BQ172" s="38"/>
      <c r="BR172" s="26"/>
      <c r="BS172" s="26"/>
      <c r="BT172" s="26"/>
      <c r="BU172" s="26"/>
      <c r="BV172" s="39"/>
    </row>
    <row r="173" spans="1:74" s="52" customFormat="1" ht="15" hidden="1" customHeight="1">
      <c r="A173" s="40">
        <v>2020</v>
      </c>
      <c r="B173" s="40">
        <v>169</v>
      </c>
      <c r="C173" s="40" t="s">
        <v>129</v>
      </c>
      <c r="D173" s="40" t="s">
        <v>130</v>
      </c>
      <c r="E173" s="40" t="s">
        <v>131</v>
      </c>
      <c r="F173" s="41">
        <v>43839</v>
      </c>
      <c r="G173" s="40" t="s">
        <v>499</v>
      </c>
      <c r="H173" s="40" t="s">
        <v>133</v>
      </c>
      <c r="I173" s="40" t="s">
        <v>133</v>
      </c>
      <c r="J173" s="42" t="s">
        <v>500</v>
      </c>
      <c r="K173" s="40" t="s">
        <v>135</v>
      </c>
      <c r="L173" s="40" t="s">
        <v>136</v>
      </c>
      <c r="M173" s="40" t="s">
        <v>137</v>
      </c>
      <c r="N173" s="40" t="s">
        <v>138</v>
      </c>
      <c r="O173" s="40" t="s">
        <v>138</v>
      </c>
      <c r="P173" s="43"/>
      <c r="Q173" s="36">
        <v>92</v>
      </c>
      <c r="R173" s="36">
        <v>10570</v>
      </c>
      <c r="S173" s="44" t="e">
        <f>#N/A</f>
        <v>#N/A</v>
      </c>
      <c r="T173" s="36">
        <v>1885</v>
      </c>
      <c r="U173" s="36"/>
      <c r="V173" s="45"/>
      <c r="W173" s="36"/>
      <c r="X173" s="36"/>
      <c r="Y173" s="36"/>
      <c r="Z173" s="36"/>
      <c r="AA173" s="36"/>
      <c r="AB173" s="46" t="e">
        <f>#N/A</f>
        <v>#N/A</v>
      </c>
      <c r="AC173" s="36">
        <v>1200</v>
      </c>
      <c r="AD173" s="36" t="e">
        <f>#N/A</f>
        <v>#N/A</v>
      </c>
      <c r="AE173" s="47"/>
      <c r="AF173" s="48"/>
      <c r="AG173" s="30" t="e">
        <f>#N/A</f>
        <v>#N/A</v>
      </c>
      <c r="AH173" s="36" t="e">
        <f>#N/A</f>
        <v>#N/A</v>
      </c>
      <c r="AI173" s="36"/>
      <c r="AJ173" s="36"/>
      <c r="AK173" s="40" t="s">
        <v>154</v>
      </c>
      <c r="AL173" s="40">
        <v>3</v>
      </c>
      <c r="AM173" s="40" t="s">
        <v>472</v>
      </c>
      <c r="AN173" s="40" t="s">
        <v>155</v>
      </c>
      <c r="AO173" s="36">
        <v>12684</v>
      </c>
      <c r="AP173" s="36"/>
      <c r="AQ173" s="36"/>
      <c r="AR173" s="36"/>
      <c r="AS173" s="36"/>
      <c r="AT173" s="36">
        <f>+AO173</f>
        <v>12684</v>
      </c>
      <c r="AU173" s="40"/>
      <c r="AV173" s="40"/>
      <c r="AW173" s="40"/>
      <c r="AX173" s="40"/>
      <c r="AY173" s="40"/>
      <c r="AZ173" s="40"/>
      <c r="BA173" s="40" t="s">
        <v>144</v>
      </c>
      <c r="BB173" s="40" t="s">
        <v>145</v>
      </c>
      <c r="BC173" s="40"/>
      <c r="BD173" s="49">
        <v>43938</v>
      </c>
      <c r="BE173" s="36"/>
      <c r="BF173" s="36"/>
      <c r="BG173" s="49" t="s">
        <v>147</v>
      </c>
      <c r="BH173" s="49" t="s">
        <v>148</v>
      </c>
      <c r="BI173" s="49"/>
      <c r="BJ173" s="49"/>
      <c r="BK173" s="49"/>
      <c r="BL173" s="49"/>
      <c r="BM173" s="49"/>
      <c r="BN173" s="40"/>
      <c r="BO173" s="40"/>
      <c r="BP173" s="40"/>
      <c r="BQ173" s="50"/>
      <c r="BR173" s="40"/>
      <c r="BS173" s="40"/>
      <c r="BT173" s="40"/>
      <c r="BU173" s="40"/>
      <c r="BV173" s="51"/>
    </row>
    <row r="174" spans="1:74" ht="15" hidden="1" customHeight="1">
      <c r="A174" s="26">
        <v>2020</v>
      </c>
      <c r="B174" s="26">
        <v>170</v>
      </c>
      <c r="C174" s="26" t="s">
        <v>129</v>
      </c>
      <c r="D174" s="26" t="s">
        <v>130</v>
      </c>
      <c r="E174" s="26" t="s">
        <v>131</v>
      </c>
      <c r="F174" s="27">
        <v>43839</v>
      </c>
      <c r="G174" s="26" t="s">
        <v>501</v>
      </c>
      <c r="H174" s="26" t="s">
        <v>133</v>
      </c>
      <c r="I174" s="26" t="s">
        <v>133</v>
      </c>
      <c r="J174" s="28" t="s">
        <v>502</v>
      </c>
      <c r="K174" s="26" t="s">
        <v>135</v>
      </c>
      <c r="L174" s="26" t="s">
        <v>136</v>
      </c>
      <c r="M174" s="26" t="s">
        <v>137</v>
      </c>
      <c r="N174" s="26" t="s">
        <v>138</v>
      </c>
      <c r="O174" s="26" t="s">
        <v>138</v>
      </c>
      <c r="Q174" s="30">
        <v>85</v>
      </c>
      <c r="R174" s="30">
        <v>8300</v>
      </c>
      <c r="S174" s="31" t="e">
        <f>#N/A</f>
        <v>#N/A</v>
      </c>
      <c r="T174" s="30">
        <v>1972</v>
      </c>
      <c r="AB174" s="33" t="e">
        <f>#N/A</f>
        <v>#N/A</v>
      </c>
      <c r="AC174" s="30">
        <v>1200</v>
      </c>
      <c r="AD174" s="30" t="e">
        <f>#N/A</f>
        <v>#N/A</v>
      </c>
      <c r="AE174" s="34">
        <v>0.71</v>
      </c>
      <c r="AG174" s="30" t="e">
        <f>#N/A</f>
        <v>#N/A</v>
      </c>
      <c r="AH174" s="30" t="e">
        <f>#N/A</f>
        <v>#N/A</v>
      </c>
      <c r="AI174" s="30">
        <v>4960.2</v>
      </c>
      <c r="AJ174" s="30">
        <v>4724</v>
      </c>
      <c r="AK174" s="26" t="s">
        <v>139</v>
      </c>
      <c r="AL174" s="26">
        <v>3</v>
      </c>
      <c r="AM174" s="26" t="s">
        <v>472</v>
      </c>
      <c r="AT174" s="36">
        <f>+AO174</f>
        <v>0</v>
      </c>
      <c r="AU174" s="26" t="s">
        <v>141</v>
      </c>
      <c r="AV174" s="26" t="s">
        <v>473</v>
      </c>
      <c r="AW174" s="26" t="s">
        <v>482</v>
      </c>
      <c r="BA174" s="26" t="s">
        <v>144</v>
      </c>
      <c r="BB174" s="26" t="s">
        <v>145</v>
      </c>
      <c r="BC174" s="26" t="s">
        <v>146</v>
      </c>
      <c r="BD174" s="37">
        <v>43938</v>
      </c>
      <c r="BE174" s="30">
        <v>32769</v>
      </c>
      <c r="BF174" s="30">
        <v>24879</v>
      </c>
      <c r="BG174" s="37" t="s">
        <v>147</v>
      </c>
      <c r="BH174" s="37" t="s">
        <v>148</v>
      </c>
      <c r="BI174" s="37"/>
      <c r="BJ174" s="37"/>
      <c r="BK174" s="37"/>
      <c r="BL174" s="37"/>
      <c r="BM174" s="37"/>
      <c r="BN174" s="26"/>
      <c r="BO174" s="26"/>
      <c r="BP174" s="26"/>
      <c r="BQ174" s="38"/>
      <c r="BR174" s="26"/>
      <c r="BS174" s="26"/>
      <c r="BT174" s="26"/>
      <c r="BU174" s="26"/>
      <c r="BV174" s="39"/>
    </row>
    <row r="175" spans="1:74" s="52" customFormat="1" ht="15" hidden="1" customHeight="1">
      <c r="A175" s="40">
        <v>2020</v>
      </c>
      <c r="B175" s="40">
        <v>171</v>
      </c>
      <c r="C175" s="40" t="s">
        <v>129</v>
      </c>
      <c r="D175" s="40" t="s">
        <v>130</v>
      </c>
      <c r="E175" s="40" t="s">
        <v>131</v>
      </c>
      <c r="F175" s="41">
        <v>43839</v>
      </c>
      <c r="G175" s="40" t="s">
        <v>503</v>
      </c>
      <c r="H175" s="40" t="s">
        <v>133</v>
      </c>
      <c r="I175" s="40" t="s">
        <v>133</v>
      </c>
      <c r="J175" s="42" t="s">
        <v>504</v>
      </c>
      <c r="K175" s="40" t="s">
        <v>135</v>
      </c>
      <c r="L175" s="40" t="s">
        <v>136</v>
      </c>
      <c r="M175" s="40" t="s">
        <v>137</v>
      </c>
      <c r="N175" s="40" t="s">
        <v>138</v>
      </c>
      <c r="O175" s="40" t="s">
        <v>138</v>
      </c>
      <c r="P175" s="43"/>
      <c r="Q175" s="36">
        <v>90</v>
      </c>
      <c r="R175" s="36">
        <v>11550</v>
      </c>
      <c r="S175" s="44" t="e">
        <f>#N/A</f>
        <v>#N/A</v>
      </c>
      <c r="T175" s="36">
        <v>2385</v>
      </c>
      <c r="U175" s="36"/>
      <c r="V175" s="45"/>
      <c r="W175" s="36"/>
      <c r="X175" s="36"/>
      <c r="Y175" s="36"/>
      <c r="Z175" s="36"/>
      <c r="AA175" s="36"/>
      <c r="AB175" s="46" t="e">
        <f>#N/A</f>
        <v>#N/A</v>
      </c>
      <c r="AC175" s="36">
        <v>1200</v>
      </c>
      <c r="AD175" s="36" t="e">
        <f>#N/A</f>
        <v>#N/A</v>
      </c>
      <c r="AE175" s="47"/>
      <c r="AF175" s="48"/>
      <c r="AG175" s="30" t="e">
        <f>#N/A</f>
        <v>#N/A</v>
      </c>
      <c r="AH175" s="36" t="e">
        <f>#N/A</f>
        <v>#N/A</v>
      </c>
      <c r="AI175" s="36"/>
      <c r="AJ175" s="36"/>
      <c r="AK175" s="40" t="s">
        <v>154</v>
      </c>
      <c r="AL175" s="40">
        <v>3</v>
      </c>
      <c r="AM175" s="40" t="s">
        <v>472</v>
      </c>
      <c r="AN175" s="40" t="s">
        <v>155</v>
      </c>
      <c r="AO175" s="36">
        <v>13860</v>
      </c>
      <c r="AP175" s="36"/>
      <c r="AQ175" s="36"/>
      <c r="AR175" s="36"/>
      <c r="AS175" s="36"/>
      <c r="AT175" s="36">
        <f>+AO175</f>
        <v>13860</v>
      </c>
      <c r="AU175" s="40"/>
      <c r="AV175" s="40"/>
      <c r="AW175" s="40"/>
      <c r="AX175" s="40"/>
      <c r="AY175" s="40"/>
      <c r="AZ175" s="40"/>
      <c r="BA175" s="40" t="s">
        <v>505</v>
      </c>
      <c r="BB175" s="40" t="s">
        <v>145</v>
      </c>
      <c r="BC175" s="40"/>
      <c r="BD175" s="49">
        <v>43938</v>
      </c>
      <c r="BE175" s="36"/>
      <c r="BF175" s="36"/>
      <c r="BG175" s="49" t="s">
        <v>147</v>
      </c>
      <c r="BH175" s="49" t="s">
        <v>148</v>
      </c>
      <c r="BI175" s="49"/>
      <c r="BJ175" s="49"/>
      <c r="BK175" s="49"/>
      <c r="BL175" s="49"/>
      <c r="BM175" s="49"/>
      <c r="BN175" s="40"/>
      <c r="BO175" s="40"/>
      <c r="BP175" s="40"/>
      <c r="BQ175" s="50"/>
      <c r="BR175" s="40"/>
      <c r="BS175" s="40"/>
      <c r="BT175" s="40"/>
      <c r="BU175" s="40"/>
      <c r="BV175" s="51"/>
    </row>
    <row r="176" spans="1:74" ht="15" hidden="1" customHeight="1">
      <c r="A176" s="26">
        <v>2020</v>
      </c>
      <c r="B176" s="26">
        <v>172</v>
      </c>
      <c r="C176" s="26" t="s">
        <v>129</v>
      </c>
      <c r="D176" s="26" t="s">
        <v>130</v>
      </c>
      <c r="E176" s="26" t="s">
        <v>131</v>
      </c>
      <c r="F176" s="27">
        <v>43839</v>
      </c>
      <c r="G176" s="26" t="s">
        <v>506</v>
      </c>
      <c r="H176" s="26" t="s">
        <v>133</v>
      </c>
      <c r="I176" s="26" t="s">
        <v>133</v>
      </c>
      <c r="J176" s="28" t="s">
        <v>507</v>
      </c>
      <c r="K176" s="26" t="s">
        <v>135</v>
      </c>
      <c r="L176" s="26" t="s">
        <v>136</v>
      </c>
      <c r="M176" s="26" t="s">
        <v>137</v>
      </c>
      <c r="N176" s="26" t="s">
        <v>138</v>
      </c>
      <c r="O176" s="26" t="s">
        <v>138</v>
      </c>
      <c r="Q176" s="30">
        <v>87</v>
      </c>
      <c r="R176" s="30">
        <v>10120</v>
      </c>
      <c r="S176" s="31" t="e">
        <f>#N/A</f>
        <v>#N/A</v>
      </c>
      <c r="T176" s="30">
        <v>2425</v>
      </c>
      <c r="AB176" s="33" t="e">
        <f>#N/A</f>
        <v>#N/A</v>
      </c>
      <c r="AC176" s="30">
        <v>1200</v>
      </c>
      <c r="AD176" s="30" t="e">
        <f>#N/A</f>
        <v>#N/A</v>
      </c>
      <c r="AE176" s="34">
        <v>0.38</v>
      </c>
      <c r="AG176" s="30" t="e">
        <f>#N/A</f>
        <v>#N/A</v>
      </c>
      <c r="AH176" s="30" t="e">
        <f>#N/A</f>
        <v>#N/A</v>
      </c>
      <c r="AI176" s="30">
        <v>6277.95</v>
      </c>
      <c r="AJ176" s="30">
        <v>5979</v>
      </c>
      <c r="AK176" s="26" t="s">
        <v>139</v>
      </c>
      <c r="AL176" s="26">
        <v>3</v>
      </c>
      <c r="AM176" s="26" t="s">
        <v>472</v>
      </c>
      <c r="AU176" s="26" t="s">
        <v>141</v>
      </c>
      <c r="AV176" s="26" t="s">
        <v>473</v>
      </c>
      <c r="AW176" s="26" t="s">
        <v>482</v>
      </c>
      <c r="BA176" s="26" t="s">
        <v>144</v>
      </c>
      <c r="BB176" s="26" t="s">
        <v>145</v>
      </c>
      <c r="BC176" s="26" t="s">
        <v>146</v>
      </c>
      <c r="BD176" s="37">
        <v>43938</v>
      </c>
      <c r="BE176" s="30">
        <v>32769</v>
      </c>
      <c r="BF176" s="30">
        <v>24879</v>
      </c>
      <c r="BG176" s="37" t="s">
        <v>147</v>
      </c>
      <c r="BH176" s="37" t="s">
        <v>148</v>
      </c>
      <c r="BI176" s="37"/>
      <c r="BJ176" s="37"/>
      <c r="BK176" s="37"/>
      <c r="BL176" s="37"/>
      <c r="BM176" s="37"/>
      <c r="BN176" s="26"/>
      <c r="BO176" s="26"/>
      <c r="BP176" s="26"/>
      <c r="BQ176" s="38"/>
      <c r="BR176" s="26"/>
      <c r="BS176" s="26"/>
      <c r="BT176" s="26"/>
      <c r="BU176" s="26"/>
      <c r="BV176" s="39"/>
    </row>
    <row r="177" spans="1:74" ht="15" hidden="1" customHeight="1">
      <c r="A177" s="26">
        <v>2020</v>
      </c>
      <c r="B177" s="26">
        <v>173</v>
      </c>
      <c r="C177" s="26" t="s">
        <v>129</v>
      </c>
      <c r="D177" s="26" t="s">
        <v>130</v>
      </c>
      <c r="E177" s="26" t="s">
        <v>131</v>
      </c>
      <c r="F177" s="27">
        <v>43839</v>
      </c>
      <c r="G177" s="26" t="s">
        <v>508</v>
      </c>
      <c r="H177" s="26" t="s">
        <v>133</v>
      </c>
      <c r="I177" s="26" t="s">
        <v>133</v>
      </c>
      <c r="J177" s="28" t="s">
        <v>509</v>
      </c>
      <c r="K177" s="26" t="s">
        <v>135</v>
      </c>
      <c r="L177" s="26" t="s">
        <v>136</v>
      </c>
      <c r="M177" s="26" t="s">
        <v>137</v>
      </c>
      <c r="N177" s="26" t="s">
        <v>138</v>
      </c>
      <c r="O177" s="26" t="s">
        <v>138</v>
      </c>
      <c r="Q177" s="30">
        <v>81</v>
      </c>
      <c r="R177" s="30">
        <v>9020</v>
      </c>
      <c r="S177" s="31" t="e">
        <f>#N/A</f>
        <v>#N/A</v>
      </c>
      <c r="T177" s="30">
        <v>2104</v>
      </c>
      <c r="AB177" s="33" t="e">
        <f>#N/A</f>
        <v>#N/A</v>
      </c>
      <c r="AC177" s="30">
        <v>1200</v>
      </c>
      <c r="AD177" s="30" t="e">
        <f>#N/A</f>
        <v>#N/A</v>
      </c>
      <c r="AE177" s="34">
        <v>0.77</v>
      </c>
      <c r="AG177" s="30" t="e">
        <f>#N/A</f>
        <v>#N/A</v>
      </c>
      <c r="AH177" s="30" t="e">
        <f>#N/A</f>
        <v>#N/A</v>
      </c>
      <c r="AI177" s="30">
        <v>5482.05</v>
      </c>
      <c r="AJ177" s="30">
        <v>5221</v>
      </c>
      <c r="AK177" s="26" t="s">
        <v>139</v>
      </c>
      <c r="AL177" s="26">
        <v>3</v>
      </c>
      <c r="AM177" s="26" t="s">
        <v>472</v>
      </c>
      <c r="AU177" s="26" t="s">
        <v>141</v>
      </c>
      <c r="AV177" s="26" t="s">
        <v>473</v>
      </c>
      <c r="AW177" s="26" t="s">
        <v>482</v>
      </c>
      <c r="BA177" s="26" t="s">
        <v>144</v>
      </c>
      <c r="BB177" s="26" t="s">
        <v>145</v>
      </c>
      <c r="BC177" s="26" t="s">
        <v>146</v>
      </c>
      <c r="BD177" s="37">
        <v>43938</v>
      </c>
      <c r="BE177" s="30">
        <v>32769</v>
      </c>
      <c r="BF177" s="30">
        <v>24879</v>
      </c>
      <c r="BG177" s="37" t="s">
        <v>147</v>
      </c>
      <c r="BH177" s="37" t="s">
        <v>148</v>
      </c>
      <c r="BI177" s="37"/>
      <c r="BJ177" s="37"/>
      <c r="BK177" s="37"/>
      <c r="BL177" s="37"/>
      <c r="BM177" s="37"/>
      <c r="BN177" s="26"/>
      <c r="BO177" s="26"/>
      <c r="BP177" s="26"/>
      <c r="BQ177" s="38"/>
      <c r="BR177" s="26"/>
      <c r="BS177" s="26"/>
      <c r="BT177" s="26"/>
      <c r="BU177" s="26"/>
      <c r="BV177" s="39"/>
    </row>
    <row r="178" spans="1:74" ht="15" hidden="1" customHeight="1">
      <c r="A178" s="26">
        <v>2020</v>
      </c>
      <c r="B178" s="26">
        <v>174</v>
      </c>
      <c r="C178" s="26" t="s">
        <v>129</v>
      </c>
      <c r="D178" s="26" t="s">
        <v>130</v>
      </c>
      <c r="E178" s="26" t="s">
        <v>131</v>
      </c>
      <c r="F178" s="27">
        <v>43839</v>
      </c>
      <c r="G178" s="26" t="s">
        <v>510</v>
      </c>
      <c r="H178" s="26" t="s">
        <v>133</v>
      </c>
      <c r="I178" s="26" t="s">
        <v>133</v>
      </c>
      <c r="J178" s="28" t="s">
        <v>511</v>
      </c>
      <c r="K178" s="26" t="s">
        <v>135</v>
      </c>
      <c r="L178" s="26" t="s">
        <v>136</v>
      </c>
      <c r="M178" s="26" t="s">
        <v>137</v>
      </c>
      <c r="N178" s="26" t="s">
        <v>138</v>
      </c>
      <c r="O178" s="26" t="s">
        <v>138</v>
      </c>
      <c r="Q178" s="30">
        <v>95</v>
      </c>
      <c r="R178" s="30">
        <v>13840</v>
      </c>
      <c r="S178" s="31" t="e">
        <f>#N/A</f>
        <v>#N/A</v>
      </c>
      <c r="T178" s="30">
        <v>3397</v>
      </c>
      <c r="AB178" s="33" t="e">
        <f>#N/A</f>
        <v>#N/A</v>
      </c>
      <c r="AC178" s="30">
        <v>1200</v>
      </c>
      <c r="AD178" s="30" t="e">
        <f>#N/A</f>
        <v>#N/A</v>
      </c>
      <c r="AE178" s="34">
        <v>0.61</v>
      </c>
      <c r="AG178" s="30" t="e">
        <f>#N/A</f>
        <v>#N/A</v>
      </c>
      <c r="AH178" s="30" t="e">
        <f>#N/A</f>
        <v>#N/A</v>
      </c>
      <c r="AI178" s="30">
        <v>8972.25</v>
      </c>
      <c r="AJ178" s="30">
        <v>8545</v>
      </c>
      <c r="AK178" s="26" t="s">
        <v>139</v>
      </c>
      <c r="AL178" s="26">
        <v>3</v>
      </c>
      <c r="AM178" s="26" t="s">
        <v>472</v>
      </c>
      <c r="AU178" s="26" t="s">
        <v>141</v>
      </c>
      <c r="AV178" s="26" t="s">
        <v>473</v>
      </c>
      <c r="AW178" s="26" t="s">
        <v>482</v>
      </c>
      <c r="BA178" s="26" t="s">
        <v>144</v>
      </c>
      <c r="BB178" s="26" t="s">
        <v>145</v>
      </c>
      <c r="BC178" s="26" t="s">
        <v>146</v>
      </c>
      <c r="BD178" s="37">
        <v>43938</v>
      </c>
      <c r="BE178" s="30">
        <v>32769</v>
      </c>
      <c r="BF178" s="30">
        <v>24879</v>
      </c>
      <c r="BG178" s="37" t="s">
        <v>147</v>
      </c>
      <c r="BH178" s="37" t="s">
        <v>148</v>
      </c>
      <c r="BI178" s="37"/>
      <c r="BJ178" s="37"/>
      <c r="BK178" s="37"/>
      <c r="BL178" s="37"/>
      <c r="BM178" s="37"/>
      <c r="BN178" s="26"/>
      <c r="BO178" s="26"/>
      <c r="BP178" s="26"/>
      <c r="BQ178" s="38"/>
      <c r="BR178" s="26"/>
      <c r="BS178" s="26"/>
      <c r="BT178" s="26"/>
      <c r="BU178" s="26"/>
      <c r="BV178" s="39"/>
    </row>
    <row r="179" spans="1:74" ht="15" hidden="1" customHeight="1">
      <c r="A179" s="26">
        <v>2020</v>
      </c>
      <c r="B179" s="26">
        <v>175</v>
      </c>
      <c r="C179" s="26" t="s">
        <v>129</v>
      </c>
      <c r="D179" s="26" t="s">
        <v>130</v>
      </c>
      <c r="E179" s="26" t="s">
        <v>131</v>
      </c>
      <c r="F179" s="27">
        <v>43839</v>
      </c>
      <c r="G179" s="26" t="s">
        <v>512</v>
      </c>
      <c r="H179" s="26" t="s">
        <v>133</v>
      </c>
      <c r="I179" s="26" t="s">
        <v>133</v>
      </c>
      <c r="J179" s="28" t="s">
        <v>513</v>
      </c>
      <c r="K179" s="26" t="s">
        <v>135</v>
      </c>
      <c r="L179" s="26" t="s">
        <v>136</v>
      </c>
      <c r="M179" s="26" t="s">
        <v>137</v>
      </c>
      <c r="N179" s="26" t="s">
        <v>138</v>
      </c>
      <c r="O179" s="26" t="s">
        <v>138</v>
      </c>
      <c r="Q179" s="30">
        <v>89</v>
      </c>
      <c r="R179" s="30">
        <v>10540</v>
      </c>
      <c r="S179" s="31" t="e">
        <f>#N/A</f>
        <v>#N/A</v>
      </c>
      <c r="T179" s="30">
        <v>2559</v>
      </c>
      <c r="AB179" s="33" t="e">
        <f>#N/A</f>
        <v>#N/A</v>
      </c>
      <c r="AC179" s="30">
        <v>1200</v>
      </c>
      <c r="AD179" s="30" t="e">
        <f>#N/A</f>
        <v>#N/A</v>
      </c>
      <c r="AE179" s="34">
        <v>0.77</v>
      </c>
      <c r="AG179" s="30" t="e">
        <f>#N/A</f>
        <v>#N/A</v>
      </c>
      <c r="AH179" s="30" t="e">
        <f>#N/A</f>
        <v>#N/A</v>
      </c>
      <c r="AI179" s="30">
        <v>6582.4500000000007</v>
      </c>
      <c r="AJ179" s="30">
        <v>6269</v>
      </c>
      <c r="AK179" s="26" t="s">
        <v>139</v>
      </c>
      <c r="AL179" s="26">
        <v>3</v>
      </c>
      <c r="AM179" s="26" t="s">
        <v>472</v>
      </c>
      <c r="AU179" s="26" t="s">
        <v>141</v>
      </c>
      <c r="AV179" s="26" t="s">
        <v>473</v>
      </c>
      <c r="AW179" s="26" t="s">
        <v>482</v>
      </c>
      <c r="BA179" s="26" t="s">
        <v>144</v>
      </c>
      <c r="BB179" s="26" t="s">
        <v>145</v>
      </c>
      <c r="BC179" s="26" t="s">
        <v>146</v>
      </c>
      <c r="BD179" s="37">
        <v>43938</v>
      </c>
      <c r="BE179" s="30">
        <v>32769</v>
      </c>
      <c r="BF179" s="30">
        <v>24879</v>
      </c>
      <c r="BG179" s="37" t="s">
        <v>147</v>
      </c>
      <c r="BH179" s="37" t="s">
        <v>148</v>
      </c>
      <c r="BI179" s="37"/>
      <c r="BJ179" s="37"/>
      <c r="BK179" s="37"/>
      <c r="BL179" s="37"/>
      <c r="BM179" s="37"/>
      <c r="BN179" s="26"/>
      <c r="BO179" s="26"/>
      <c r="BP179" s="26"/>
      <c r="BQ179" s="38"/>
      <c r="BR179" s="26"/>
      <c r="BS179" s="26"/>
      <c r="BT179" s="26"/>
      <c r="BU179" s="26"/>
      <c r="BV179" s="39"/>
    </row>
    <row r="180" spans="1:74" ht="15" hidden="1" customHeight="1">
      <c r="A180" s="26">
        <v>2020</v>
      </c>
      <c r="B180" s="26">
        <v>176</v>
      </c>
      <c r="C180" s="26" t="s">
        <v>129</v>
      </c>
      <c r="D180" s="26" t="s">
        <v>130</v>
      </c>
      <c r="E180" s="26" t="s">
        <v>131</v>
      </c>
      <c r="F180" s="27">
        <v>43839</v>
      </c>
      <c r="G180" s="26" t="s">
        <v>514</v>
      </c>
      <c r="H180" s="26" t="s">
        <v>133</v>
      </c>
      <c r="I180" s="26" t="s">
        <v>133</v>
      </c>
      <c r="J180" s="28" t="s">
        <v>515</v>
      </c>
      <c r="K180" s="26" t="s">
        <v>135</v>
      </c>
      <c r="L180" s="26" t="s">
        <v>136</v>
      </c>
      <c r="M180" s="26" t="s">
        <v>137</v>
      </c>
      <c r="N180" s="26" t="s">
        <v>138</v>
      </c>
      <c r="O180" s="26" t="s">
        <v>138</v>
      </c>
      <c r="Q180" s="30">
        <v>89</v>
      </c>
      <c r="R180" s="30">
        <v>10380</v>
      </c>
      <c r="S180" s="31" t="e">
        <f>#N/A</f>
        <v>#N/A</v>
      </c>
      <c r="T180" s="30">
        <v>2203</v>
      </c>
      <c r="AB180" s="33" t="e">
        <f>#N/A</f>
        <v>#N/A</v>
      </c>
      <c r="AC180" s="30">
        <v>1200</v>
      </c>
      <c r="AD180" s="30" t="e">
        <f>#N/A</f>
        <v>#N/A</v>
      </c>
      <c r="AE180" s="34">
        <v>0.56000000000000005</v>
      </c>
      <c r="AG180" s="30" t="e">
        <f>#N/A</f>
        <v>#N/A</v>
      </c>
      <c r="AH180" s="30" t="e">
        <f>#N/A</f>
        <v>#N/A</v>
      </c>
      <c r="AI180" s="30">
        <v>6466.9500000000007</v>
      </c>
      <c r="AJ180" s="30">
        <v>6159</v>
      </c>
      <c r="AK180" s="26" t="s">
        <v>139</v>
      </c>
      <c r="AL180" s="26">
        <v>3</v>
      </c>
      <c r="AM180" s="26" t="s">
        <v>472</v>
      </c>
      <c r="AU180" s="26" t="s">
        <v>141</v>
      </c>
      <c r="AV180" s="26" t="s">
        <v>473</v>
      </c>
      <c r="AW180" s="26" t="s">
        <v>482</v>
      </c>
      <c r="BA180" s="26" t="s">
        <v>144</v>
      </c>
      <c r="BB180" s="26" t="s">
        <v>145</v>
      </c>
      <c r="BC180" s="26" t="s">
        <v>146</v>
      </c>
      <c r="BD180" s="37">
        <v>43938</v>
      </c>
      <c r="BE180" s="30">
        <v>32769</v>
      </c>
      <c r="BF180" s="30">
        <v>24879</v>
      </c>
      <c r="BG180" s="37" t="s">
        <v>147</v>
      </c>
      <c r="BH180" s="37" t="s">
        <v>148</v>
      </c>
      <c r="BI180" s="37"/>
      <c r="BJ180" s="37"/>
      <c r="BK180" s="37"/>
      <c r="BL180" s="37"/>
      <c r="BM180" s="37"/>
      <c r="BN180" s="26"/>
      <c r="BO180" s="26"/>
      <c r="BP180" s="26"/>
      <c r="BQ180" s="38"/>
      <c r="BR180" s="26"/>
      <c r="BS180" s="26"/>
      <c r="BT180" s="26"/>
      <c r="BU180" s="26"/>
      <c r="BV180" s="39"/>
    </row>
    <row r="181" spans="1:74" ht="15" hidden="1" customHeight="1">
      <c r="A181" s="26">
        <v>2020</v>
      </c>
      <c r="B181" s="26">
        <v>177</v>
      </c>
      <c r="C181" s="26" t="s">
        <v>129</v>
      </c>
      <c r="D181" s="26" t="s">
        <v>130</v>
      </c>
      <c r="E181" s="26" t="s">
        <v>131</v>
      </c>
      <c r="F181" s="27">
        <v>43839</v>
      </c>
      <c r="G181" s="26" t="s">
        <v>516</v>
      </c>
      <c r="H181" s="26" t="s">
        <v>133</v>
      </c>
      <c r="I181" s="26" t="s">
        <v>133</v>
      </c>
      <c r="J181" s="28" t="s">
        <v>517</v>
      </c>
      <c r="K181" s="26" t="s">
        <v>135</v>
      </c>
      <c r="L181" s="26" t="s">
        <v>136</v>
      </c>
      <c r="M181" s="26" t="s">
        <v>137</v>
      </c>
      <c r="N181" s="26" t="s">
        <v>138</v>
      </c>
      <c r="O181" s="26" t="s">
        <v>138</v>
      </c>
      <c r="Q181" s="30">
        <v>92</v>
      </c>
      <c r="R181" s="30">
        <v>12680</v>
      </c>
      <c r="S181" s="31" t="e">
        <f>#N/A</f>
        <v>#N/A</v>
      </c>
      <c r="T181" s="30">
        <v>3006</v>
      </c>
      <c r="AB181" s="33" t="e">
        <f>#N/A</f>
        <v>#N/A</v>
      </c>
      <c r="AC181" s="30">
        <v>1200</v>
      </c>
      <c r="AD181" s="30" t="e">
        <f>#N/A</f>
        <v>#N/A</v>
      </c>
      <c r="AE181" s="34">
        <v>0.56999999999999995</v>
      </c>
      <c r="AG181" s="30" t="e">
        <f>#N/A</f>
        <v>#N/A</v>
      </c>
      <c r="AH181" s="30" t="e">
        <f>#N/A</f>
        <v>#N/A</v>
      </c>
      <c r="AI181" s="30">
        <v>7082.25</v>
      </c>
      <c r="AJ181" s="30">
        <v>6745</v>
      </c>
      <c r="AK181" s="26" t="s">
        <v>139</v>
      </c>
      <c r="AL181" s="26">
        <v>3</v>
      </c>
      <c r="AM181" s="26" t="s">
        <v>472</v>
      </c>
      <c r="AU181" s="26" t="s">
        <v>141</v>
      </c>
      <c r="AV181" s="26" t="s">
        <v>473</v>
      </c>
      <c r="AW181" s="26" t="s">
        <v>482</v>
      </c>
      <c r="BA181" s="26" t="s">
        <v>144</v>
      </c>
      <c r="BB181" s="26" t="s">
        <v>145</v>
      </c>
      <c r="BC181" s="26" t="s">
        <v>146</v>
      </c>
      <c r="BD181" s="37">
        <v>43938</v>
      </c>
      <c r="BE181" s="30">
        <v>32769</v>
      </c>
      <c r="BF181" s="30">
        <v>24879</v>
      </c>
      <c r="BG181" s="37" t="s">
        <v>147</v>
      </c>
      <c r="BH181" s="37" t="s">
        <v>148</v>
      </c>
      <c r="BI181" s="37"/>
      <c r="BJ181" s="37"/>
      <c r="BK181" s="37"/>
      <c r="BL181" s="37"/>
      <c r="BM181" s="37"/>
      <c r="BN181" s="26"/>
      <c r="BO181" s="26"/>
      <c r="BP181" s="26"/>
      <c r="BQ181" s="38"/>
      <c r="BR181" s="26"/>
      <c r="BS181" s="26"/>
      <c r="BT181" s="26"/>
      <c r="BU181" s="26"/>
      <c r="BV181" s="39"/>
    </row>
    <row r="182" spans="1:74" s="52" customFormat="1" ht="15" hidden="1" customHeight="1">
      <c r="A182" s="40">
        <v>2020</v>
      </c>
      <c r="B182" s="40">
        <v>178</v>
      </c>
      <c r="C182" s="40" t="s">
        <v>129</v>
      </c>
      <c r="D182" s="40" t="s">
        <v>130</v>
      </c>
      <c r="E182" s="40" t="s">
        <v>131</v>
      </c>
      <c r="F182" s="41">
        <v>43839</v>
      </c>
      <c r="G182" s="40" t="s">
        <v>518</v>
      </c>
      <c r="H182" s="40" t="s">
        <v>133</v>
      </c>
      <c r="I182" s="40" t="s">
        <v>133</v>
      </c>
      <c r="J182" s="42" t="s">
        <v>519</v>
      </c>
      <c r="K182" s="40" t="s">
        <v>135</v>
      </c>
      <c r="L182" s="40" t="s">
        <v>136</v>
      </c>
      <c r="M182" s="40" t="s">
        <v>137</v>
      </c>
      <c r="N182" s="40" t="s">
        <v>138</v>
      </c>
      <c r="O182" s="40" t="s">
        <v>138</v>
      </c>
      <c r="P182" s="43"/>
      <c r="Q182" s="36">
        <v>80</v>
      </c>
      <c r="R182" s="36">
        <v>7900</v>
      </c>
      <c r="S182" s="44" t="e">
        <f>#N/A</f>
        <v>#N/A</v>
      </c>
      <c r="T182" s="36">
        <v>1867</v>
      </c>
      <c r="U182" s="36"/>
      <c r="V182" s="45"/>
      <c r="W182" s="36"/>
      <c r="X182" s="36"/>
      <c r="Y182" s="36"/>
      <c r="Z182" s="36"/>
      <c r="AA182" s="36"/>
      <c r="AB182" s="46" t="e">
        <f>#N/A</f>
        <v>#N/A</v>
      </c>
      <c r="AC182" s="36">
        <v>1200</v>
      </c>
      <c r="AD182" s="36" t="e">
        <f>#N/A</f>
        <v>#N/A</v>
      </c>
      <c r="AE182" s="47"/>
      <c r="AF182" s="48"/>
      <c r="AG182" s="30" t="e">
        <f>#N/A</f>
        <v>#N/A</v>
      </c>
      <c r="AH182" s="36" t="e">
        <f>#N/A</f>
        <v>#N/A</v>
      </c>
      <c r="AI182" s="36"/>
      <c r="AJ182" s="36"/>
      <c r="AK182" s="40" t="s">
        <v>154</v>
      </c>
      <c r="AL182" s="40">
        <v>3</v>
      </c>
      <c r="AM182" s="40" t="s">
        <v>472</v>
      </c>
      <c r="AN182" s="40" t="s">
        <v>155</v>
      </c>
      <c r="AO182" s="36">
        <v>9480</v>
      </c>
      <c r="AP182" s="36"/>
      <c r="AQ182" s="36"/>
      <c r="AR182" s="36"/>
      <c r="AS182" s="36"/>
      <c r="AT182" s="36" t="e">
        <f>#N/A</f>
        <v>#N/A</v>
      </c>
      <c r="AU182" s="40"/>
      <c r="AV182" s="40"/>
      <c r="AW182" s="40"/>
      <c r="AX182" s="40"/>
      <c r="AY182" s="40"/>
      <c r="AZ182" s="40"/>
      <c r="BA182" s="40" t="s">
        <v>144</v>
      </c>
      <c r="BB182" s="40" t="s">
        <v>145</v>
      </c>
      <c r="BC182" s="40"/>
      <c r="BD182" s="49">
        <v>43938</v>
      </c>
      <c r="BE182" s="36"/>
      <c r="BF182" s="36"/>
      <c r="BG182" s="49" t="s">
        <v>147</v>
      </c>
      <c r="BH182" s="49" t="s">
        <v>148</v>
      </c>
      <c r="BI182" s="49"/>
      <c r="BJ182" s="49"/>
      <c r="BK182" s="49"/>
      <c r="BL182" s="49"/>
      <c r="BM182" s="49"/>
      <c r="BN182" s="40"/>
      <c r="BO182" s="40"/>
      <c r="BP182" s="40"/>
      <c r="BQ182" s="50"/>
      <c r="BR182" s="40"/>
      <c r="BS182" s="40"/>
      <c r="BT182" s="40"/>
      <c r="BU182" s="40"/>
      <c r="BV182" s="51"/>
    </row>
    <row r="183" spans="1:74" s="52" customFormat="1" ht="15" hidden="1" customHeight="1">
      <c r="A183" s="40">
        <v>2020</v>
      </c>
      <c r="B183" s="40">
        <v>179</v>
      </c>
      <c r="C183" s="40" t="s">
        <v>129</v>
      </c>
      <c r="D183" s="40" t="s">
        <v>130</v>
      </c>
      <c r="E183" s="40" t="s">
        <v>131</v>
      </c>
      <c r="F183" s="41">
        <v>43839</v>
      </c>
      <c r="G183" s="40" t="s">
        <v>520</v>
      </c>
      <c r="H183" s="40" t="s">
        <v>133</v>
      </c>
      <c r="I183" s="40" t="s">
        <v>133</v>
      </c>
      <c r="J183" s="42" t="s">
        <v>521</v>
      </c>
      <c r="K183" s="40" t="s">
        <v>135</v>
      </c>
      <c r="L183" s="40" t="s">
        <v>136</v>
      </c>
      <c r="M183" s="40" t="s">
        <v>137</v>
      </c>
      <c r="N183" s="40" t="s">
        <v>138</v>
      </c>
      <c r="O183" s="40" t="s">
        <v>138</v>
      </c>
      <c r="P183" s="43"/>
      <c r="Q183" s="36">
        <v>89</v>
      </c>
      <c r="R183" s="36">
        <v>9240</v>
      </c>
      <c r="S183" s="44" t="e">
        <f>#N/A</f>
        <v>#N/A</v>
      </c>
      <c r="T183" s="36">
        <v>2007</v>
      </c>
      <c r="U183" s="36"/>
      <c r="V183" s="45"/>
      <c r="W183" s="36"/>
      <c r="X183" s="36"/>
      <c r="Y183" s="36"/>
      <c r="Z183" s="36"/>
      <c r="AA183" s="36"/>
      <c r="AB183" s="46" t="e">
        <f>#N/A</f>
        <v>#N/A</v>
      </c>
      <c r="AC183" s="36">
        <v>1200</v>
      </c>
      <c r="AD183" s="36" t="e">
        <f>#N/A</f>
        <v>#N/A</v>
      </c>
      <c r="AE183" s="47"/>
      <c r="AF183" s="48"/>
      <c r="AG183" s="30" t="e">
        <f>#N/A</f>
        <v>#N/A</v>
      </c>
      <c r="AH183" s="36" t="e">
        <f>#N/A</f>
        <v>#N/A</v>
      </c>
      <c r="AI183" s="36"/>
      <c r="AJ183" s="36"/>
      <c r="AK183" s="40" t="s">
        <v>154</v>
      </c>
      <c r="AL183" s="40">
        <v>3</v>
      </c>
      <c r="AM183" s="40" t="s">
        <v>472</v>
      </c>
      <c r="AN183" s="40" t="s">
        <v>155</v>
      </c>
      <c r="AO183" s="36">
        <v>11088</v>
      </c>
      <c r="AP183" s="36"/>
      <c r="AQ183" s="36"/>
      <c r="AR183" s="36"/>
      <c r="AS183" s="36"/>
      <c r="AT183" s="36" t="e">
        <f>#N/A</f>
        <v>#N/A</v>
      </c>
      <c r="AU183" s="40"/>
      <c r="AV183" s="40"/>
      <c r="AW183" s="40"/>
      <c r="AX183" s="40"/>
      <c r="AY183" s="40"/>
      <c r="AZ183" s="40"/>
      <c r="BA183" s="40" t="s">
        <v>144</v>
      </c>
      <c r="BB183" s="40" t="s">
        <v>145</v>
      </c>
      <c r="BC183" s="40"/>
      <c r="BD183" s="49">
        <v>43938</v>
      </c>
      <c r="BE183" s="36"/>
      <c r="BF183" s="36"/>
      <c r="BG183" s="49" t="s">
        <v>147</v>
      </c>
      <c r="BH183" s="49" t="s">
        <v>148</v>
      </c>
      <c r="BI183" s="49"/>
      <c r="BJ183" s="49"/>
      <c r="BK183" s="49"/>
      <c r="BL183" s="49"/>
      <c r="BM183" s="49"/>
      <c r="BN183" s="40"/>
      <c r="BO183" s="40"/>
      <c r="BP183" s="40"/>
      <c r="BQ183" s="50"/>
      <c r="BR183" s="40"/>
      <c r="BS183" s="40"/>
      <c r="BT183" s="40"/>
      <c r="BU183" s="40"/>
      <c r="BV183" s="51"/>
    </row>
    <row r="184" spans="1:74" s="52" customFormat="1" ht="15" hidden="1" customHeight="1">
      <c r="A184" s="40">
        <v>2020</v>
      </c>
      <c r="B184" s="40">
        <v>180</v>
      </c>
      <c r="C184" s="40" t="s">
        <v>129</v>
      </c>
      <c r="D184" s="40" t="s">
        <v>130</v>
      </c>
      <c r="E184" s="40" t="s">
        <v>131</v>
      </c>
      <c r="F184" s="41">
        <v>43839</v>
      </c>
      <c r="G184" s="40" t="s">
        <v>522</v>
      </c>
      <c r="H184" s="40" t="s">
        <v>133</v>
      </c>
      <c r="I184" s="40" t="s">
        <v>133</v>
      </c>
      <c r="J184" s="42" t="s">
        <v>523</v>
      </c>
      <c r="K184" s="40" t="s">
        <v>135</v>
      </c>
      <c r="L184" s="40" t="s">
        <v>136</v>
      </c>
      <c r="M184" s="40" t="s">
        <v>137</v>
      </c>
      <c r="N184" s="40" t="s">
        <v>138</v>
      </c>
      <c r="O184" s="40" t="s">
        <v>138</v>
      </c>
      <c r="P184" s="43"/>
      <c r="Q184" s="36">
        <v>90</v>
      </c>
      <c r="R184" s="36">
        <v>9740</v>
      </c>
      <c r="S184" s="44" t="e">
        <f>#N/A</f>
        <v>#N/A</v>
      </c>
      <c r="T184" s="36">
        <v>2392</v>
      </c>
      <c r="U184" s="36"/>
      <c r="V184" s="45"/>
      <c r="W184" s="36"/>
      <c r="X184" s="36"/>
      <c r="Y184" s="36"/>
      <c r="Z184" s="36"/>
      <c r="AA184" s="36"/>
      <c r="AB184" s="46" t="e">
        <f>#N/A</f>
        <v>#N/A</v>
      </c>
      <c r="AC184" s="36">
        <v>1200</v>
      </c>
      <c r="AD184" s="36" t="e">
        <f>#N/A</f>
        <v>#N/A</v>
      </c>
      <c r="AE184" s="47"/>
      <c r="AF184" s="48"/>
      <c r="AG184" s="30" t="e">
        <f>#N/A</f>
        <v>#N/A</v>
      </c>
      <c r="AH184" s="36" t="e">
        <f>#N/A</f>
        <v>#N/A</v>
      </c>
      <c r="AI184" s="36"/>
      <c r="AJ184" s="36"/>
      <c r="AK184" s="40" t="s">
        <v>154</v>
      </c>
      <c r="AL184" s="40">
        <v>3</v>
      </c>
      <c r="AM184" s="40" t="s">
        <v>472</v>
      </c>
      <c r="AN184" s="40" t="s">
        <v>155</v>
      </c>
      <c r="AO184" s="36">
        <v>11688</v>
      </c>
      <c r="AP184" s="36"/>
      <c r="AQ184" s="36"/>
      <c r="AR184" s="36"/>
      <c r="AS184" s="36"/>
      <c r="AT184" s="36" t="e">
        <f>#N/A</f>
        <v>#N/A</v>
      </c>
      <c r="AU184" s="40"/>
      <c r="AV184" s="40"/>
      <c r="AW184" s="40"/>
      <c r="AX184" s="40"/>
      <c r="AY184" s="40"/>
      <c r="AZ184" s="40"/>
      <c r="BA184" s="40" t="s">
        <v>144</v>
      </c>
      <c r="BB184" s="40" t="s">
        <v>145</v>
      </c>
      <c r="BC184" s="40"/>
      <c r="BD184" s="49">
        <v>43938</v>
      </c>
      <c r="BE184" s="36"/>
      <c r="BF184" s="36"/>
      <c r="BG184" s="49" t="s">
        <v>147</v>
      </c>
      <c r="BH184" s="49" t="s">
        <v>148</v>
      </c>
      <c r="BI184" s="49"/>
      <c r="BJ184" s="49"/>
      <c r="BK184" s="49"/>
      <c r="BL184" s="49"/>
      <c r="BM184" s="49"/>
      <c r="BN184" s="40"/>
      <c r="BO184" s="40"/>
      <c r="BP184" s="40"/>
      <c r="BQ184" s="50"/>
      <c r="BR184" s="40"/>
      <c r="BS184" s="40"/>
      <c r="BT184" s="40"/>
      <c r="BU184" s="40"/>
      <c r="BV184" s="51"/>
    </row>
    <row r="185" spans="1:74" s="52" customFormat="1" ht="15" hidden="1" customHeight="1">
      <c r="A185" s="40">
        <v>2020</v>
      </c>
      <c r="B185" s="40">
        <v>181</v>
      </c>
      <c r="C185" s="40" t="s">
        <v>129</v>
      </c>
      <c r="D185" s="40" t="s">
        <v>130</v>
      </c>
      <c r="E185" s="40" t="s">
        <v>131</v>
      </c>
      <c r="F185" s="41">
        <v>43839</v>
      </c>
      <c r="G185" s="40" t="s">
        <v>524</v>
      </c>
      <c r="H185" s="40" t="s">
        <v>133</v>
      </c>
      <c r="I185" s="40" t="s">
        <v>133</v>
      </c>
      <c r="J185" s="42" t="s">
        <v>525</v>
      </c>
      <c r="K185" s="40" t="s">
        <v>135</v>
      </c>
      <c r="L185" s="40" t="s">
        <v>136</v>
      </c>
      <c r="M185" s="40" t="s">
        <v>137</v>
      </c>
      <c r="N185" s="40" t="s">
        <v>138</v>
      </c>
      <c r="O185" s="40" t="s">
        <v>138</v>
      </c>
      <c r="P185" s="43"/>
      <c r="Q185" s="36">
        <v>93</v>
      </c>
      <c r="R185" s="36">
        <v>12560</v>
      </c>
      <c r="S185" s="44" t="e">
        <f>#N/A</f>
        <v>#N/A</v>
      </c>
      <c r="T185" s="36">
        <v>2480</v>
      </c>
      <c r="U185" s="36"/>
      <c r="V185" s="45"/>
      <c r="W185" s="36"/>
      <c r="X185" s="36"/>
      <c r="Y185" s="36"/>
      <c r="Z185" s="36"/>
      <c r="AA185" s="36"/>
      <c r="AB185" s="46" t="e">
        <f>#N/A</f>
        <v>#N/A</v>
      </c>
      <c r="AC185" s="36">
        <v>1200</v>
      </c>
      <c r="AD185" s="36" t="e">
        <f>#N/A</f>
        <v>#N/A</v>
      </c>
      <c r="AE185" s="47"/>
      <c r="AF185" s="48"/>
      <c r="AG185" s="30" t="e">
        <f>#N/A</f>
        <v>#N/A</v>
      </c>
      <c r="AH185" s="36" t="e">
        <f>#N/A</f>
        <v>#N/A</v>
      </c>
      <c r="AI185" s="36"/>
      <c r="AJ185" s="36"/>
      <c r="AK185" s="40" t="s">
        <v>154</v>
      </c>
      <c r="AL185" s="40">
        <v>3</v>
      </c>
      <c r="AM185" s="40" t="s">
        <v>472</v>
      </c>
      <c r="AN185" s="40" t="s">
        <v>155</v>
      </c>
      <c r="AO185" s="36">
        <v>15072</v>
      </c>
      <c r="AP185" s="36"/>
      <c r="AQ185" s="36"/>
      <c r="AR185" s="36"/>
      <c r="AS185" s="36"/>
      <c r="AT185" s="36" t="e">
        <f>#N/A</f>
        <v>#N/A</v>
      </c>
      <c r="AU185" s="40"/>
      <c r="AV185" s="40"/>
      <c r="AW185" s="40"/>
      <c r="AX185" s="40"/>
      <c r="AY185" s="40"/>
      <c r="AZ185" s="40"/>
      <c r="BA185" s="40" t="s">
        <v>144</v>
      </c>
      <c r="BB185" s="40" t="s">
        <v>145</v>
      </c>
      <c r="BC185" s="40"/>
      <c r="BD185" s="49">
        <v>43938</v>
      </c>
      <c r="BE185" s="36"/>
      <c r="BF185" s="36"/>
      <c r="BG185" s="49" t="s">
        <v>147</v>
      </c>
      <c r="BH185" s="49" t="s">
        <v>148</v>
      </c>
      <c r="BI185" s="49"/>
      <c r="BJ185" s="49"/>
      <c r="BK185" s="49"/>
      <c r="BL185" s="49"/>
      <c r="BM185" s="49"/>
      <c r="BN185" s="40"/>
      <c r="BO185" s="40"/>
      <c r="BP185" s="40"/>
      <c r="BQ185" s="50"/>
      <c r="BR185" s="40"/>
      <c r="BS185" s="40"/>
      <c r="BT185" s="40"/>
      <c r="BU185" s="40"/>
      <c r="BV185" s="51"/>
    </row>
    <row r="186" spans="1:74" s="52" customFormat="1" ht="15" hidden="1" customHeight="1">
      <c r="A186" s="40">
        <v>2020</v>
      </c>
      <c r="B186" s="40">
        <v>182</v>
      </c>
      <c r="C186" s="40" t="s">
        <v>129</v>
      </c>
      <c r="D186" s="40" t="s">
        <v>130</v>
      </c>
      <c r="E186" s="40" t="s">
        <v>131</v>
      </c>
      <c r="F186" s="41">
        <v>43839</v>
      </c>
      <c r="G186" s="40" t="s">
        <v>526</v>
      </c>
      <c r="H186" s="40" t="s">
        <v>133</v>
      </c>
      <c r="I186" s="40" t="s">
        <v>133</v>
      </c>
      <c r="J186" s="42" t="s">
        <v>527</v>
      </c>
      <c r="K186" s="40" t="s">
        <v>135</v>
      </c>
      <c r="L186" s="40" t="s">
        <v>136</v>
      </c>
      <c r="M186" s="40" t="s">
        <v>137</v>
      </c>
      <c r="N186" s="40" t="s">
        <v>138</v>
      </c>
      <c r="O186" s="40" t="s">
        <v>138</v>
      </c>
      <c r="P186" s="43"/>
      <c r="Q186" s="36">
        <v>92</v>
      </c>
      <c r="R186" s="36">
        <v>12620</v>
      </c>
      <c r="S186" s="44" t="e">
        <f>#N/A</f>
        <v>#N/A</v>
      </c>
      <c r="T186" s="36">
        <v>3113</v>
      </c>
      <c r="U186" s="36"/>
      <c r="V186" s="45"/>
      <c r="W186" s="36"/>
      <c r="X186" s="36"/>
      <c r="Y186" s="36"/>
      <c r="Z186" s="36"/>
      <c r="AA186" s="36"/>
      <c r="AB186" s="46" t="e">
        <f>#N/A</f>
        <v>#N/A</v>
      </c>
      <c r="AC186" s="36">
        <v>1200</v>
      </c>
      <c r="AD186" s="36" t="e">
        <f>#N/A</f>
        <v>#N/A</v>
      </c>
      <c r="AE186" s="47"/>
      <c r="AF186" s="48"/>
      <c r="AG186" s="30" t="e">
        <f>#N/A</f>
        <v>#N/A</v>
      </c>
      <c r="AH186" s="36" t="e">
        <f>#N/A</f>
        <v>#N/A</v>
      </c>
      <c r="AI186" s="36"/>
      <c r="AJ186" s="36"/>
      <c r="AK186" s="40" t="s">
        <v>154</v>
      </c>
      <c r="AL186" s="40">
        <v>3</v>
      </c>
      <c r="AM186" s="40" t="s">
        <v>472</v>
      </c>
      <c r="AN186" s="40" t="s">
        <v>155</v>
      </c>
      <c r="AO186" s="36">
        <v>15144</v>
      </c>
      <c r="AP186" s="36"/>
      <c r="AQ186" s="36"/>
      <c r="AR186" s="36"/>
      <c r="AS186" s="36"/>
      <c r="AT186" s="36" t="e">
        <f>#N/A</f>
        <v>#N/A</v>
      </c>
      <c r="AU186" s="40"/>
      <c r="AV186" s="40"/>
      <c r="AW186" s="40"/>
      <c r="AX186" s="40"/>
      <c r="AY186" s="40"/>
      <c r="AZ186" s="40"/>
      <c r="BA186" s="40" t="s">
        <v>144</v>
      </c>
      <c r="BB186" s="40" t="s">
        <v>145</v>
      </c>
      <c r="BC186" s="40"/>
      <c r="BD186" s="49">
        <v>43938</v>
      </c>
      <c r="BE186" s="36"/>
      <c r="BF186" s="36"/>
      <c r="BG186" s="49" t="s">
        <v>147</v>
      </c>
      <c r="BH186" s="49" t="s">
        <v>148</v>
      </c>
      <c r="BI186" s="49"/>
      <c r="BJ186" s="49"/>
      <c r="BK186" s="49"/>
      <c r="BL186" s="49"/>
      <c r="BM186" s="49"/>
      <c r="BN186" s="40"/>
      <c r="BO186" s="40"/>
      <c r="BP186" s="40"/>
      <c r="BQ186" s="50"/>
      <c r="BR186" s="40"/>
      <c r="BS186" s="40"/>
      <c r="BT186" s="40"/>
      <c r="BU186" s="40"/>
      <c r="BV186" s="51"/>
    </row>
    <row r="187" spans="1:74" s="52" customFormat="1" ht="15" hidden="1" customHeight="1">
      <c r="A187" s="40">
        <v>2020</v>
      </c>
      <c r="B187" s="40">
        <v>183</v>
      </c>
      <c r="C187" s="40" t="s">
        <v>129</v>
      </c>
      <c r="D187" s="40" t="s">
        <v>130</v>
      </c>
      <c r="E187" s="40" t="s">
        <v>131</v>
      </c>
      <c r="F187" s="41">
        <v>43839</v>
      </c>
      <c r="G187" s="40" t="s">
        <v>528</v>
      </c>
      <c r="H187" s="40" t="s">
        <v>133</v>
      </c>
      <c r="I187" s="40" t="s">
        <v>133</v>
      </c>
      <c r="J187" s="42" t="s">
        <v>529</v>
      </c>
      <c r="K187" s="40" t="s">
        <v>135</v>
      </c>
      <c r="L187" s="40" t="s">
        <v>136</v>
      </c>
      <c r="M187" s="40" t="s">
        <v>137</v>
      </c>
      <c r="N187" s="40" t="s">
        <v>138</v>
      </c>
      <c r="O187" s="40" t="s">
        <v>138</v>
      </c>
      <c r="P187" s="43"/>
      <c r="Q187" s="36">
        <v>90</v>
      </c>
      <c r="R187" s="36">
        <v>11460</v>
      </c>
      <c r="S187" s="44" t="e">
        <f>#N/A</f>
        <v>#N/A</v>
      </c>
      <c r="T187" s="36">
        <v>2162</v>
      </c>
      <c r="U187" s="36"/>
      <c r="V187" s="45"/>
      <c r="W187" s="36"/>
      <c r="X187" s="36"/>
      <c r="Y187" s="36"/>
      <c r="Z187" s="36"/>
      <c r="AA187" s="36"/>
      <c r="AB187" s="46" t="e">
        <f>#N/A</f>
        <v>#N/A</v>
      </c>
      <c r="AC187" s="36">
        <v>1200</v>
      </c>
      <c r="AD187" s="36" t="e">
        <f>#N/A</f>
        <v>#N/A</v>
      </c>
      <c r="AE187" s="47"/>
      <c r="AF187" s="48"/>
      <c r="AG187" s="30" t="e">
        <f>#N/A</f>
        <v>#N/A</v>
      </c>
      <c r="AH187" s="36" t="e">
        <f>#N/A</f>
        <v>#N/A</v>
      </c>
      <c r="AI187" s="36"/>
      <c r="AJ187" s="36"/>
      <c r="AK187" s="40" t="s">
        <v>154</v>
      </c>
      <c r="AL187" s="40">
        <v>3</v>
      </c>
      <c r="AM187" s="40" t="s">
        <v>472</v>
      </c>
      <c r="AN187" s="40" t="s">
        <v>155</v>
      </c>
      <c r="AO187" s="36">
        <v>13752</v>
      </c>
      <c r="AP187" s="36"/>
      <c r="AQ187" s="36"/>
      <c r="AR187" s="36"/>
      <c r="AS187" s="36"/>
      <c r="AT187" s="36" t="e">
        <f>#N/A</f>
        <v>#N/A</v>
      </c>
      <c r="AU187" s="40"/>
      <c r="AV187" s="40"/>
      <c r="AW187" s="40"/>
      <c r="AX187" s="40"/>
      <c r="AY187" s="40"/>
      <c r="AZ187" s="40"/>
      <c r="BA187" s="40" t="s">
        <v>144</v>
      </c>
      <c r="BB187" s="40" t="s">
        <v>145</v>
      </c>
      <c r="BC187" s="40"/>
      <c r="BD187" s="49">
        <v>43938</v>
      </c>
      <c r="BE187" s="36"/>
      <c r="BF187" s="36"/>
      <c r="BG187" s="49" t="s">
        <v>147</v>
      </c>
      <c r="BH187" s="49" t="s">
        <v>148</v>
      </c>
      <c r="BI187" s="49"/>
      <c r="BJ187" s="49"/>
      <c r="BK187" s="49"/>
      <c r="BL187" s="49"/>
      <c r="BM187" s="49"/>
      <c r="BN187" s="40"/>
      <c r="BO187" s="40"/>
      <c r="BP187" s="40"/>
      <c r="BQ187" s="50"/>
      <c r="BR187" s="40"/>
      <c r="BS187" s="40"/>
      <c r="BT187" s="40"/>
      <c r="BU187" s="40"/>
      <c r="BV187" s="51"/>
    </row>
    <row r="188" spans="1:74" ht="15" hidden="1" customHeight="1">
      <c r="A188" s="26">
        <v>2020</v>
      </c>
      <c r="B188" s="26">
        <v>184</v>
      </c>
      <c r="C188" s="26" t="s">
        <v>129</v>
      </c>
      <c r="D188" s="26" t="s">
        <v>130</v>
      </c>
      <c r="E188" s="26" t="s">
        <v>131</v>
      </c>
      <c r="F188" s="27">
        <v>43839</v>
      </c>
      <c r="G188" s="26" t="s">
        <v>530</v>
      </c>
      <c r="H188" s="26" t="s">
        <v>133</v>
      </c>
      <c r="I188" s="26" t="s">
        <v>133</v>
      </c>
      <c r="J188" s="28" t="s">
        <v>531</v>
      </c>
      <c r="K188" s="26" t="s">
        <v>135</v>
      </c>
      <c r="L188" s="26" t="s">
        <v>136</v>
      </c>
      <c r="M188" s="26" t="s">
        <v>137</v>
      </c>
      <c r="N188" s="26" t="s">
        <v>138</v>
      </c>
      <c r="O188" s="26" t="s">
        <v>138</v>
      </c>
      <c r="Q188" s="30">
        <v>90</v>
      </c>
      <c r="R188" s="30">
        <v>10580</v>
      </c>
      <c r="S188" s="31" t="e">
        <f>#N/A</f>
        <v>#N/A</v>
      </c>
      <c r="T188" s="30">
        <v>2099</v>
      </c>
      <c r="AB188" s="33" t="e">
        <f>#N/A</f>
        <v>#N/A</v>
      </c>
      <c r="AC188" s="30">
        <v>1200</v>
      </c>
      <c r="AD188" s="30" t="e">
        <f>#N/A</f>
        <v>#N/A</v>
      </c>
      <c r="AE188" s="34">
        <v>0.64</v>
      </c>
      <c r="AG188" s="30" t="e">
        <f>#N/A</f>
        <v>#N/A</v>
      </c>
      <c r="AH188" s="30" t="e">
        <f>#N/A</f>
        <v>#N/A</v>
      </c>
      <c r="AI188" s="30">
        <v>6611.85</v>
      </c>
      <c r="AJ188" s="30">
        <v>6297</v>
      </c>
      <c r="AK188" s="26" t="s">
        <v>139</v>
      </c>
      <c r="AL188" s="26">
        <v>3</v>
      </c>
      <c r="AM188" s="26" t="s">
        <v>472</v>
      </c>
      <c r="AU188" s="26" t="s">
        <v>141</v>
      </c>
      <c r="AV188" s="26" t="s">
        <v>473</v>
      </c>
      <c r="AW188" s="26" t="s">
        <v>482</v>
      </c>
      <c r="BA188" s="26" t="s">
        <v>144</v>
      </c>
      <c r="BB188" s="26" t="s">
        <v>145</v>
      </c>
      <c r="BC188" s="26" t="s">
        <v>146</v>
      </c>
      <c r="BD188" s="37">
        <v>43938</v>
      </c>
      <c r="BE188" s="30">
        <v>32769</v>
      </c>
      <c r="BF188" s="30">
        <v>24879</v>
      </c>
      <c r="BG188" s="37" t="s">
        <v>147</v>
      </c>
      <c r="BH188" s="37" t="s">
        <v>148</v>
      </c>
      <c r="BI188" s="37"/>
      <c r="BJ188" s="37"/>
      <c r="BK188" s="37"/>
      <c r="BL188" s="37"/>
      <c r="BM188" s="37"/>
      <c r="BN188" s="26"/>
      <c r="BO188" s="26"/>
      <c r="BP188" s="26"/>
      <c r="BQ188" s="38"/>
      <c r="BR188" s="26"/>
      <c r="BS188" s="26"/>
      <c r="BT188" s="26"/>
      <c r="BU188" s="26"/>
      <c r="BV188" s="39"/>
    </row>
    <row r="189" spans="1:74" ht="15" hidden="1" customHeight="1">
      <c r="A189" s="26">
        <v>2020</v>
      </c>
      <c r="B189" s="26">
        <v>185</v>
      </c>
      <c r="C189" s="26" t="s">
        <v>129</v>
      </c>
      <c r="D189" s="26" t="s">
        <v>130</v>
      </c>
      <c r="E189" s="26" t="s">
        <v>131</v>
      </c>
      <c r="F189" s="27">
        <v>43839</v>
      </c>
      <c r="G189" s="26" t="s">
        <v>532</v>
      </c>
      <c r="H189" s="26" t="s">
        <v>133</v>
      </c>
      <c r="I189" s="26" t="s">
        <v>133</v>
      </c>
      <c r="J189" s="28" t="s">
        <v>533</v>
      </c>
      <c r="K189" s="26" t="s">
        <v>135</v>
      </c>
      <c r="L189" s="26" t="s">
        <v>136</v>
      </c>
      <c r="M189" s="26" t="s">
        <v>137</v>
      </c>
      <c r="N189" s="26" t="s">
        <v>138</v>
      </c>
      <c r="O189" s="26" t="s">
        <v>138</v>
      </c>
      <c r="Q189" s="30">
        <v>94</v>
      </c>
      <c r="R189" s="30">
        <v>14770</v>
      </c>
      <c r="S189" s="31" t="e">
        <f>#N/A</f>
        <v>#N/A</v>
      </c>
      <c r="T189" s="30">
        <v>3439</v>
      </c>
      <c r="AB189" s="33" t="e">
        <f>#N/A</f>
        <v>#N/A</v>
      </c>
      <c r="AC189" s="30">
        <v>1200</v>
      </c>
      <c r="AD189" s="30" t="e">
        <f>#N/A</f>
        <v>#N/A</v>
      </c>
      <c r="AE189" s="34">
        <v>0.34</v>
      </c>
      <c r="AG189" s="30" t="e">
        <f>#N/A</f>
        <v>#N/A</v>
      </c>
      <c r="AH189" s="30" t="e">
        <f>#N/A</f>
        <v>#N/A</v>
      </c>
      <c r="AI189" s="30">
        <v>9645.3000000000011</v>
      </c>
      <c r="AJ189" s="30">
        <v>9186</v>
      </c>
      <c r="AK189" s="26" t="s">
        <v>139</v>
      </c>
      <c r="AL189" s="26">
        <v>3</v>
      </c>
      <c r="AM189" s="26" t="s">
        <v>472</v>
      </c>
      <c r="AU189" s="26" t="s">
        <v>141</v>
      </c>
      <c r="AV189" s="26" t="s">
        <v>473</v>
      </c>
      <c r="AW189" s="26" t="s">
        <v>482</v>
      </c>
      <c r="BA189" s="26" t="s">
        <v>144</v>
      </c>
      <c r="BB189" s="26" t="s">
        <v>145</v>
      </c>
      <c r="BC189" s="26" t="s">
        <v>146</v>
      </c>
      <c r="BD189" s="37">
        <v>43938</v>
      </c>
      <c r="BE189" s="30">
        <v>32769</v>
      </c>
      <c r="BF189" s="30">
        <v>24879</v>
      </c>
      <c r="BG189" s="37" t="s">
        <v>147</v>
      </c>
      <c r="BH189" s="37" t="s">
        <v>148</v>
      </c>
      <c r="BI189" s="37"/>
      <c r="BJ189" s="37"/>
      <c r="BK189" s="37"/>
      <c r="BL189" s="37"/>
      <c r="BM189" s="37"/>
      <c r="BN189" s="26"/>
      <c r="BO189" s="26"/>
      <c r="BP189" s="26"/>
      <c r="BQ189" s="38"/>
      <c r="BR189" s="26"/>
      <c r="BS189" s="26"/>
      <c r="BT189" s="26"/>
      <c r="BU189" s="26"/>
      <c r="BV189" s="39"/>
    </row>
    <row r="190" spans="1:74" s="52" customFormat="1" ht="15" hidden="1" customHeight="1">
      <c r="A190" s="40">
        <v>2020</v>
      </c>
      <c r="B190" s="40">
        <v>186</v>
      </c>
      <c r="C190" s="40" t="s">
        <v>129</v>
      </c>
      <c r="D190" s="40" t="s">
        <v>130</v>
      </c>
      <c r="E190" s="40" t="s">
        <v>131</v>
      </c>
      <c r="F190" s="41">
        <v>43839</v>
      </c>
      <c r="G190" s="40" t="s">
        <v>534</v>
      </c>
      <c r="H190" s="40" t="s">
        <v>133</v>
      </c>
      <c r="I190" s="40" t="s">
        <v>133</v>
      </c>
      <c r="J190" s="42" t="s">
        <v>535</v>
      </c>
      <c r="K190" s="40" t="s">
        <v>135</v>
      </c>
      <c r="L190" s="40" t="s">
        <v>136</v>
      </c>
      <c r="M190" s="40" t="s">
        <v>137</v>
      </c>
      <c r="N190" s="40" t="s">
        <v>138</v>
      </c>
      <c r="O190" s="40" t="s">
        <v>138</v>
      </c>
      <c r="P190" s="43"/>
      <c r="Q190" s="36">
        <v>86</v>
      </c>
      <c r="R190" s="36">
        <v>9720</v>
      </c>
      <c r="S190" s="44" t="e">
        <f>#N/A</f>
        <v>#N/A</v>
      </c>
      <c r="T190" s="36">
        <v>2253</v>
      </c>
      <c r="U190" s="36"/>
      <c r="V190" s="45"/>
      <c r="W190" s="36"/>
      <c r="X190" s="36"/>
      <c r="Y190" s="36"/>
      <c r="Z190" s="36"/>
      <c r="AA190" s="36"/>
      <c r="AB190" s="46" t="e">
        <f>#N/A</f>
        <v>#N/A</v>
      </c>
      <c r="AC190" s="36">
        <v>1200</v>
      </c>
      <c r="AD190" s="36" t="e">
        <f>#N/A</f>
        <v>#N/A</v>
      </c>
      <c r="AE190" s="47"/>
      <c r="AF190" s="48"/>
      <c r="AG190" s="30" t="e">
        <f>#N/A</f>
        <v>#N/A</v>
      </c>
      <c r="AH190" s="36" t="e">
        <f>#N/A</f>
        <v>#N/A</v>
      </c>
      <c r="AI190" s="36"/>
      <c r="AJ190" s="36"/>
      <c r="AK190" s="40" t="s">
        <v>154</v>
      </c>
      <c r="AL190" s="40">
        <v>3</v>
      </c>
      <c r="AM190" s="40" t="s">
        <v>472</v>
      </c>
      <c r="AN190" s="40" t="s">
        <v>155</v>
      </c>
      <c r="AO190" s="36">
        <v>11664</v>
      </c>
      <c r="AP190" s="36"/>
      <c r="AQ190" s="36"/>
      <c r="AR190" s="36"/>
      <c r="AS190" s="36"/>
      <c r="AT190" s="36">
        <f>+AO190</f>
        <v>11664</v>
      </c>
      <c r="AU190" s="40"/>
      <c r="AV190" s="40"/>
      <c r="AW190" s="40"/>
      <c r="AX190" s="40"/>
      <c r="AY190" s="40"/>
      <c r="AZ190" s="40"/>
      <c r="BA190" s="40" t="s">
        <v>144</v>
      </c>
      <c r="BB190" s="40" t="s">
        <v>145</v>
      </c>
      <c r="BC190" s="40"/>
      <c r="BD190" s="49">
        <v>43938</v>
      </c>
      <c r="BE190" s="36"/>
      <c r="BF190" s="36"/>
      <c r="BG190" s="49" t="s">
        <v>147</v>
      </c>
      <c r="BH190" s="49" t="s">
        <v>148</v>
      </c>
      <c r="BI190" s="49"/>
      <c r="BJ190" s="49"/>
      <c r="BK190" s="49"/>
      <c r="BL190" s="49"/>
      <c r="BM190" s="49"/>
      <c r="BN190" s="40"/>
      <c r="BO190" s="40"/>
      <c r="BP190" s="40"/>
      <c r="BQ190" s="50"/>
      <c r="BR190" s="40"/>
      <c r="BS190" s="40"/>
      <c r="BT190" s="40"/>
      <c r="BU190" s="40"/>
      <c r="BV190" s="51"/>
    </row>
    <row r="191" spans="1:74" s="52" customFormat="1" ht="15" hidden="1" customHeight="1">
      <c r="A191" s="40">
        <v>2020</v>
      </c>
      <c r="B191" s="40">
        <v>187</v>
      </c>
      <c r="C191" s="40" t="s">
        <v>129</v>
      </c>
      <c r="D191" s="40" t="s">
        <v>130</v>
      </c>
      <c r="E191" s="40" t="s">
        <v>131</v>
      </c>
      <c r="F191" s="41">
        <v>43839</v>
      </c>
      <c r="G191" s="40" t="s">
        <v>536</v>
      </c>
      <c r="H191" s="40" t="s">
        <v>133</v>
      </c>
      <c r="I191" s="40" t="s">
        <v>133</v>
      </c>
      <c r="J191" s="42" t="s">
        <v>537</v>
      </c>
      <c r="K191" s="40" t="s">
        <v>135</v>
      </c>
      <c r="L191" s="40" t="s">
        <v>136</v>
      </c>
      <c r="M191" s="40" t="s">
        <v>137</v>
      </c>
      <c r="N191" s="40" t="s">
        <v>138</v>
      </c>
      <c r="O191" s="40" t="s">
        <v>138</v>
      </c>
      <c r="P191" s="43"/>
      <c r="Q191" s="36">
        <v>90</v>
      </c>
      <c r="R191" s="36">
        <v>11220</v>
      </c>
      <c r="S191" s="44" t="e">
        <f>#N/A</f>
        <v>#N/A</v>
      </c>
      <c r="T191" s="36">
        <v>2679</v>
      </c>
      <c r="U191" s="36"/>
      <c r="V191" s="45"/>
      <c r="W191" s="36"/>
      <c r="X191" s="36"/>
      <c r="Y191" s="36"/>
      <c r="Z191" s="36"/>
      <c r="AA191" s="36"/>
      <c r="AB191" s="46" t="e">
        <f>#N/A</f>
        <v>#N/A</v>
      </c>
      <c r="AC191" s="36">
        <v>1200</v>
      </c>
      <c r="AD191" s="36" t="e">
        <f>#N/A</f>
        <v>#N/A</v>
      </c>
      <c r="AE191" s="47"/>
      <c r="AF191" s="48"/>
      <c r="AG191" s="30" t="e">
        <f>#N/A</f>
        <v>#N/A</v>
      </c>
      <c r="AH191" s="36" t="e">
        <f>#N/A</f>
        <v>#N/A</v>
      </c>
      <c r="AI191" s="36"/>
      <c r="AJ191" s="36"/>
      <c r="AK191" s="40" t="s">
        <v>154</v>
      </c>
      <c r="AL191" s="40">
        <v>3</v>
      </c>
      <c r="AM191" s="40" t="s">
        <v>472</v>
      </c>
      <c r="AN191" s="40" t="s">
        <v>155</v>
      </c>
      <c r="AO191" s="36">
        <v>13464</v>
      </c>
      <c r="AP191" s="36"/>
      <c r="AQ191" s="36"/>
      <c r="AR191" s="36"/>
      <c r="AS191" s="36"/>
      <c r="AT191" s="36">
        <f>+AO191</f>
        <v>13464</v>
      </c>
      <c r="AU191" s="40"/>
      <c r="AV191" s="40"/>
      <c r="AW191" s="40"/>
      <c r="AX191" s="40"/>
      <c r="AY191" s="40"/>
      <c r="AZ191" s="40"/>
      <c r="BA191" s="40" t="s">
        <v>144</v>
      </c>
      <c r="BB191" s="40" t="s">
        <v>145</v>
      </c>
      <c r="BC191" s="40"/>
      <c r="BD191" s="49">
        <v>43938</v>
      </c>
      <c r="BE191" s="36"/>
      <c r="BF191" s="36"/>
      <c r="BG191" s="49" t="s">
        <v>147</v>
      </c>
      <c r="BH191" s="49" t="s">
        <v>148</v>
      </c>
      <c r="BI191" s="49"/>
      <c r="BJ191" s="49"/>
      <c r="BK191" s="49"/>
      <c r="BL191" s="49"/>
      <c r="BM191" s="49"/>
      <c r="BN191" s="40"/>
      <c r="BO191" s="40"/>
      <c r="BP191" s="40"/>
      <c r="BQ191" s="50"/>
      <c r="BR191" s="40"/>
      <c r="BS191" s="40"/>
      <c r="BT191" s="40"/>
      <c r="BU191" s="40"/>
      <c r="BV191" s="51"/>
    </row>
    <row r="192" spans="1:74" s="52" customFormat="1" ht="15" hidden="1" customHeight="1">
      <c r="A192" s="40">
        <v>2020</v>
      </c>
      <c r="B192" s="40">
        <v>188</v>
      </c>
      <c r="C192" s="40" t="s">
        <v>129</v>
      </c>
      <c r="D192" s="40" t="s">
        <v>130</v>
      </c>
      <c r="E192" s="40" t="s">
        <v>131</v>
      </c>
      <c r="F192" s="41">
        <v>43839</v>
      </c>
      <c r="G192" s="40" t="s">
        <v>538</v>
      </c>
      <c r="H192" s="40" t="s">
        <v>133</v>
      </c>
      <c r="I192" s="40" t="s">
        <v>133</v>
      </c>
      <c r="J192" s="42" t="s">
        <v>539</v>
      </c>
      <c r="K192" s="40" t="s">
        <v>135</v>
      </c>
      <c r="L192" s="40" t="s">
        <v>136</v>
      </c>
      <c r="M192" s="40" t="s">
        <v>137</v>
      </c>
      <c r="N192" s="40" t="s">
        <v>138</v>
      </c>
      <c r="O192" s="40" t="s">
        <v>138</v>
      </c>
      <c r="P192" s="43"/>
      <c r="Q192" s="36">
        <v>93</v>
      </c>
      <c r="R192" s="36">
        <v>13170</v>
      </c>
      <c r="S192" s="44" t="e">
        <f>#N/A</f>
        <v>#N/A</v>
      </c>
      <c r="T192" s="36">
        <v>2870</v>
      </c>
      <c r="U192" s="36"/>
      <c r="V192" s="45"/>
      <c r="W192" s="36"/>
      <c r="X192" s="36"/>
      <c r="Y192" s="36"/>
      <c r="Z192" s="36"/>
      <c r="AA192" s="36"/>
      <c r="AB192" s="46" t="e">
        <f>#N/A</f>
        <v>#N/A</v>
      </c>
      <c r="AC192" s="36">
        <v>1200</v>
      </c>
      <c r="AD192" s="36" t="e">
        <f>#N/A</f>
        <v>#N/A</v>
      </c>
      <c r="AE192" s="47"/>
      <c r="AF192" s="48"/>
      <c r="AG192" s="30" t="e">
        <f>#N/A</f>
        <v>#N/A</v>
      </c>
      <c r="AH192" s="36" t="e">
        <f>#N/A</f>
        <v>#N/A</v>
      </c>
      <c r="AI192" s="36"/>
      <c r="AJ192" s="36"/>
      <c r="AK192" s="40" t="s">
        <v>154</v>
      </c>
      <c r="AL192" s="40">
        <v>3</v>
      </c>
      <c r="AM192" s="40" t="s">
        <v>472</v>
      </c>
      <c r="AN192" s="40" t="s">
        <v>155</v>
      </c>
      <c r="AO192" s="36">
        <v>15804</v>
      </c>
      <c r="AP192" s="36"/>
      <c r="AQ192" s="36"/>
      <c r="AR192" s="36"/>
      <c r="AS192" s="36"/>
      <c r="AT192" s="36">
        <f>+AO192</f>
        <v>15804</v>
      </c>
      <c r="AU192" s="40"/>
      <c r="AV192" s="40"/>
      <c r="AW192" s="40"/>
      <c r="AX192" s="40"/>
      <c r="AY192" s="40"/>
      <c r="AZ192" s="40"/>
      <c r="BA192" s="40" t="s">
        <v>144</v>
      </c>
      <c r="BB192" s="40" t="s">
        <v>145</v>
      </c>
      <c r="BC192" s="40"/>
      <c r="BD192" s="49">
        <v>43938</v>
      </c>
      <c r="BE192" s="36"/>
      <c r="BF192" s="36"/>
      <c r="BG192" s="49" t="s">
        <v>147</v>
      </c>
      <c r="BH192" s="49" t="s">
        <v>148</v>
      </c>
      <c r="BI192" s="49"/>
      <c r="BJ192" s="49"/>
      <c r="BK192" s="49"/>
      <c r="BL192" s="49"/>
      <c r="BM192" s="49"/>
      <c r="BN192" s="40"/>
      <c r="BO192" s="40"/>
      <c r="BP192" s="40"/>
      <c r="BQ192" s="50"/>
      <c r="BR192" s="40"/>
      <c r="BS192" s="40"/>
      <c r="BT192" s="40"/>
      <c r="BU192" s="40"/>
      <c r="BV192" s="51"/>
    </row>
    <row r="193" spans="1:74" s="52" customFormat="1" ht="15" hidden="1" customHeight="1">
      <c r="A193" s="40">
        <v>2020</v>
      </c>
      <c r="B193" s="40">
        <v>189</v>
      </c>
      <c r="C193" s="40" t="s">
        <v>129</v>
      </c>
      <c r="D193" s="40" t="s">
        <v>130</v>
      </c>
      <c r="E193" s="40" t="s">
        <v>131</v>
      </c>
      <c r="F193" s="41">
        <v>43839</v>
      </c>
      <c r="G193" s="40" t="s">
        <v>540</v>
      </c>
      <c r="H193" s="40" t="s">
        <v>133</v>
      </c>
      <c r="I193" s="40" t="s">
        <v>133</v>
      </c>
      <c r="J193" s="42" t="s">
        <v>541</v>
      </c>
      <c r="K193" s="40" t="s">
        <v>135</v>
      </c>
      <c r="L193" s="40" t="s">
        <v>136</v>
      </c>
      <c r="M193" s="40" t="s">
        <v>137</v>
      </c>
      <c r="N193" s="40" t="s">
        <v>138</v>
      </c>
      <c r="O193" s="40" t="s">
        <v>138</v>
      </c>
      <c r="P193" s="43"/>
      <c r="Q193" s="36">
        <v>92</v>
      </c>
      <c r="R193" s="36">
        <v>12830</v>
      </c>
      <c r="S193" s="44" t="e">
        <f>#N/A</f>
        <v>#N/A</v>
      </c>
      <c r="T193" s="36">
        <v>3053</v>
      </c>
      <c r="U193" s="36"/>
      <c r="V193" s="45"/>
      <c r="W193" s="36"/>
      <c r="X193" s="36"/>
      <c r="Y193" s="36"/>
      <c r="Z193" s="36"/>
      <c r="AA193" s="36"/>
      <c r="AB193" s="46" t="e">
        <f>#N/A</f>
        <v>#N/A</v>
      </c>
      <c r="AC193" s="36">
        <v>1200</v>
      </c>
      <c r="AD193" s="36" t="e">
        <f>#N/A</f>
        <v>#N/A</v>
      </c>
      <c r="AE193" s="47"/>
      <c r="AF193" s="48"/>
      <c r="AG193" s="30" t="e">
        <f>#N/A</f>
        <v>#N/A</v>
      </c>
      <c r="AH193" s="36" t="e">
        <f>#N/A</f>
        <v>#N/A</v>
      </c>
      <c r="AI193" s="36"/>
      <c r="AJ193" s="36"/>
      <c r="AK193" s="40" t="s">
        <v>154</v>
      </c>
      <c r="AL193" s="40">
        <v>3</v>
      </c>
      <c r="AM193" s="40" t="s">
        <v>472</v>
      </c>
      <c r="AN193" s="40" t="s">
        <v>155</v>
      </c>
      <c r="AO193" s="36">
        <v>15396</v>
      </c>
      <c r="AP193" s="36"/>
      <c r="AQ193" s="36"/>
      <c r="AR193" s="36"/>
      <c r="AS193" s="36"/>
      <c r="AT193" s="36">
        <f>+AO193</f>
        <v>15396</v>
      </c>
      <c r="AU193" s="40"/>
      <c r="AV193" s="40"/>
      <c r="AW193" s="40"/>
      <c r="AX193" s="40"/>
      <c r="AY193" s="40"/>
      <c r="AZ193" s="40"/>
      <c r="BA193" s="40" t="s">
        <v>144</v>
      </c>
      <c r="BB193" s="40" t="s">
        <v>145</v>
      </c>
      <c r="BC193" s="40"/>
      <c r="BD193" s="49">
        <v>43938</v>
      </c>
      <c r="BE193" s="36"/>
      <c r="BF193" s="36"/>
      <c r="BG193" s="49" t="s">
        <v>147</v>
      </c>
      <c r="BH193" s="49" t="s">
        <v>148</v>
      </c>
      <c r="BI193" s="49"/>
      <c r="BJ193" s="49"/>
      <c r="BK193" s="49"/>
      <c r="BL193" s="49"/>
      <c r="BM193" s="49"/>
      <c r="BN193" s="40"/>
      <c r="BO193" s="40"/>
      <c r="BP193" s="40"/>
      <c r="BQ193" s="50"/>
      <c r="BR193" s="40"/>
      <c r="BS193" s="40"/>
      <c r="BT193" s="40"/>
      <c r="BU193" s="40"/>
      <c r="BV193" s="51"/>
    </row>
    <row r="194" spans="1:74" ht="15" hidden="1" customHeight="1">
      <c r="A194" s="26">
        <v>2020</v>
      </c>
      <c r="B194" s="26">
        <v>190</v>
      </c>
      <c r="C194" s="26" t="s">
        <v>129</v>
      </c>
      <c r="D194" s="26" t="s">
        <v>130</v>
      </c>
      <c r="E194" s="26" t="s">
        <v>131</v>
      </c>
      <c r="F194" s="27">
        <v>43839</v>
      </c>
      <c r="G194" s="26" t="s">
        <v>542</v>
      </c>
      <c r="H194" s="26" t="s">
        <v>133</v>
      </c>
      <c r="I194" s="26" t="s">
        <v>133</v>
      </c>
      <c r="J194" s="28" t="s">
        <v>543</v>
      </c>
      <c r="K194" s="26" t="s">
        <v>135</v>
      </c>
      <c r="L194" s="26" t="s">
        <v>136</v>
      </c>
      <c r="M194" s="26" t="s">
        <v>137</v>
      </c>
      <c r="N194" s="26" t="s">
        <v>138</v>
      </c>
      <c r="O194" s="26" t="s">
        <v>138</v>
      </c>
      <c r="Q194" s="30">
        <v>90</v>
      </c>
      <c r="R194" s="30">
        <v>11020</v>
      </c>
      <c r="S194" s="31" t="e">
        <f>#N/A</f>
        <v>#N/A</v>
      </c>
      <c r="T194" s="30">
        <v>2283</v>
      </c>
      <c r="AB194" s="33" t="e">
        <f>#N/A</f>
        <v>#N/A</v>
      </c>
      <c r="AC194" s="30">
        <v>1200</v>
      </c>
      <c r="AD194" s="30" t="e">
        <f>#N/A</f>
        <v>#N/A</v>
      </c>
      <c r="AE194" s="34">
        <v>0.28999999999999998</v>
      </c>
      <c r="AG194" s="30" t="e">
        <f>#N/A</f>
        <v>#N/A</v>
      </c>
      <c r="AH194" s="30" t="e">
        <f>#N/A</f>
        <v>#N/A</v>
      </c>
      <c r="AI194" s="30">
        <v>6930</v>
      </c>
      <c r="AJ194" s="30">
        <v>6600</v>
      </c>
      <c r="AK194" s="26" t="s">
        <v>139</v>
      </c>
      <c r="AL194" s="26">
        <v>3</v>
      </c>
      <c r="AM194" s="26" t="s">
        <v>472</v>
      </c>
      <c r="AU194" s="26" t="s">
        <v>141</v>
      </c>
      <c r="AV194" s="26" t="s">
        <v>473</v>
      </c>
      <c r="AW194" s="26" t="s">
        <v>482</v>
      </c>
      <c r="BA194" s="26" t="s">
        <v>144</v>
      </c>
      <c r="BB194" s="26" t="s">
        <v>145</v>
      </c>
      <c r="BC194" s="26" t="s">
        <v>146</v>
      </c>
      <c r="BD194" s="37">
        <v>43938</v>
      </c>
      <c r="BE194" s="30">
        <v>32769</v>
      </c>
      <c r="BF194" s="30">
        <v>24879</v>
      </c>
      <c r="BG194" s="37" t="s">
        <v>147</v>
      </c>
      <c r="BH194" s="37" t="s">
        <v>148</v>
      </c>
      <c r="BI194" s="37"/>
      <c r="BJ194" s="37"/>
      <c r="BK194" s="37"/>
      <c r="BL194" s="37"/>
      <c r="BM194" s="37"/>
      <c r="BN194" s="26"/>
      <c r="BO194" s="26"/>
      <c r="BP194" s="26"/>
      <c r="BQ194" s="38"/>
      <c r="BR194" s="26"/>
      <c r="BS194" s="26"/>
      <c r="BT194" s="26"/>
      <c r="BU194" s="26"/>
      <c r="BV194" s="39"/>
    </row>
    <row r="195" spans="1:74" s="52" customFormat="1" ht="15" hidden="1" customHeight="1">
      <c r="A195" s="40">
        <v>2020</v>
      </c>
      <c r="B195" s="40">
        <v>191</v>
      </c>
      <c r="C195" s="40" t="s">
        <v>129</v>
      </c>
      <c r="D195" s="40" t="s">
        <v>130</v>
      </c>
      <c r="E195" s="40" t="s">
        <v>131</v>
      </c>
      <c r="F195" s="41">
        <v>43839</v>
      </c>
      <c r="G195" s="40" t="s">
        <v>544</v>
      </c>
      <c r="H195" s="40" t="s">
        <v>133</v>
      </c>
      <c r="I195" s="40" t="s">
        <v>133</v>
      </c>
      <c r="J195" s="42" t="s">
        <v>545</v>
      </c>
      <c r="K195" s="40" t="s">
        <v>135</v>
      </c>
      <c r="L195" s="40" t="s">
        <v>136</v>
      </c>
      <c r="M195" s="40" t="s">
        <v>137</v>
      </c>
      <c r="N195" s="40" t="s">
        <v>138</v>
      </c>
      <c r="O195" s="40" t="s">
        <v>138</v>
      </c>
      <c r="P195" s="43"/>
      <c r="Q195" s="36">
        <v>96</v>
      </c>
      <c r="R195" s="36">
        <v>13940</v>
      </c>
      <c r="S195" s="44" t="e">
        <f>#N/A</f>
        <v>#N/A</v>
      </c>
      <c r="T195" s="36">
        <v>3415</v>
      </c>
      <c r="U195" s="36"/>
      <c r="V195" s="45"/>
      <c r="W195" s="36"/>
      <c r="X195" s="36"/>
      <c r="Y195" s="36"/>
      <c r="Z195" s="36"/>
      <c r="AA195" s="36"/>
      <c r="AB195" s="46" t="e">
        <f>#N/A</f>
        <v>#N/A</v>
      </c>
      <c r="AC195" s="36">
        <v>1200</v>
      </c>
      <c r="AD195" s="36" t="e">
        <f>#N/A</f>
        <v>#N/A</v>
      </c>
      <c r="AE195" s="47"/>
      <c r="AF195" s="48"/>
      <c r="AG195" s="30" t="e">
        <f>#N/A</f>
        <v>#N/A</v>
      </c>
      <c r="AH195" s="36" t="e">
        <f>#N/A</f>
        <v>#N/A</v>
      </c>
      <c r="AI195" s="36"/>
      <c r="AJ195" s="36"/>
      <c r="AK195" s="40" t="s">
        <v>154</v>
      </c>
      <c r="AL195" s="40">
        <v>3</v>
      </c>
      <c r="AM195" s="40" t="s">
        <v>472</v>
      </c>
      <c r="AN195" s="40" t="s">
        <v>155</v>
      </c>
      <c r="AO195" s="36">
        <v>16728</v>
      </c>
      <c r="AP195" s="36"/>
      <c r="AQ195" s="36"/>
      <c r="AR195" s="36"/>
      <c r="AS195" s="36"/>
      <c r="AT195" s="36">
        <f>+AO195</f>
        <v>16728</v>
      </c>
      <c r="AU195" s="40"/>
      <c r="AV195" s="40"/>
      <c r="AW195" s="40"/>
      <c r="AX195" s="40"/>
      <c r="AY195" s="40"/>
      <c r="AZ195" s="40"/>
      <c r="BA195" s="40" t="s">
        <v>144</v>
      </c>
      <c r="BB195" s="40" t="s">
        <v>145</v>
      </c>
      <c r="BC195" s="40"/>
      <c r="BD195" s="49">
        <v>43938</v>
      </c>
      <c r="BE195" s="36"/>
      <c r="BF195" s="36"/>
      <c r="BG195" s="49" t="s">
        <v>147</v>
      </c>
      <c r="BH195" s="49" t="s">
        <v>148</v>
      </c>
      <c r="BI195" s="49"/>
      <c r="BJ195" s="49"/>
      <c r="BK195" s="49"/>
      <c r="BL195" s="49"/>
      <c r="BM195" s="49"/>
      <c r="BN195" s="40"/>
      <c r="BO195" s="40"/>
      <c r="BP195" s="40"/>
      <c r="BQ195" s="50"/>
      <c r="BR195" s="40"/>
      <c r="BS195" s="40"/>
      <c r="BT195" s="40"/>
      <c r="BU195" s="40"/>
      <c r="BV195" s="51"/>
    </row>
    <row r="196" spans="1:74" ht="15" hidden="1" customHeight="1">
      <c r="A196" s="26">
        <v>2020</v>
      </c>
      <c r="B196" s="26">
        <v>192</v>
      </c>
      <c r="C196" s="26" t="s">
        <v>129</v>
      </c>
      <c r="D196" s="26" t="s">
        <v>130</v>
      </c>
      <c r="E196" s="26" t="s">
        <v>131</v>
      </c>
      <c r="F196" s="27">
        <v>43839</v>
      </c>
      <c r="G196" s="26" t="s">
        <v>546</v>
      </c>
      <c r="H196" s="26" t="s">
        <v>133</v>
      </c>
      <c r="I196" s="26" t="s">
        <v>133</v>
      </c>
      <c r="J196" s="28" t="s">
        <v>547</v>
      </c>
      <c r="K196" s="26" t="s">
        <v>135</v>
      </c>
      <c r="L196" s="26" t="s">
        <v>136</v>
      </c>
      <c r="M196" s="26" t="s">
        <v>137</v>
      </c>
      <c r="N196" s="26" t="s">
        <v>138</v>
      </c>
      <c r="O196" s="26" t="s">
        <v>138</v>
      </c>
      <c r="Q196" s="30">
        <v>81</v>
      </c>
      <c r="R196" s="30">
        <v>6310</v>
      </c>
      <c r="S196" s="31" t="e">
        <f>#N/A</f>
        <v>#N/A</v>
      </c>
      <c r="T196" s="30">
        <v>1362</v>
      </c>
      <c r="AB196" s="33" t="e">
        <f>#N/A</f>
        <v>#N/A</v>
      </c>
      <c r="AC196" s="30">
        <v>1200</v>
      </c>
      <c r="AD196" s="30" t="e">
        <f>#N/A</f>
        <v>#N/A</v>
      </c>
      <c r="AE196" s="34">
        <v>0.26</v>
      </c>
      <c r="AG196" s="30" t="e">
        <f>#N/A</f>
        <v>#N/A</v>
      </c>
      <c r="AH196" s="30" t="e">
        <f>#N/A</f>
        <v>#N/A</v>
      </c>
      <c r="AI196" s="30">
        <v>3519.6000000000004</v>
      </c>
      <c r="AJ196" s="30">
        <v>3352</v>
      </c>
      <c r="AK196" s="26" t="s">
        <v>139</v>
      </c>
      <c r="AL196" s="26">
        <v>3</v>
      </c>
      <c r="AM196" s="26" t="s">
        <v>472</v>
      </c>
      <c r="AU196" s="26" t="s">
        <v>141</v>
      </c>
      <c r="AV196" s="26" t="s">
        <v>473</v>
      </c>
      <c r="AW196" s="26" t="s">
        <v>482</v>
      </c>
      <c r="BA196" s="26" t="s">
        <v>144</v>
      </c>
      <c r="BB196" s="26" t="s">
        <v>145</v>
      </c>
      <c r="BC196" s="26" t="s">
        <v>146</v>
      </c>
      <c r="BD196" s="37">
        <v>43938</v>
      </c>
      <c r="BE196" s="30">
        <v>32769</v>
      </c>
      <c r="BF196" s="30">
        <v>24879</v>
      </c>
      <c r="BG196" s="37" t="s">
        <v>147</v>
      </c>
      <c r="BH196" s="37" t="s">
        <v>148</v>
      </c>
      <c r="BI196" s="37"/>
      <c r="BJ196" s="37"/>
      <c r="BK196" s="37"/>
      <c r="BL196" s="37"/>
      <c r="BM196" s="37"/>
      <c r="BN196" s="26"/>
      <c r="BO196" s="26"/>
      <c r="BP196" s="26"/>
      <c r="BQ196" s="38"/>
      <c r="BR196" s="26"/>
      <c r="BS196" s="26"/>
      <c r="BT196" s="26"/>
      <c r="BU196" s="26"/>
      <c r="BV196" s="39"/>
    </row>
    <row r="197" spans="1:74" ht="15" hidden="1" customHeight="1">
      <c r="A197" s="26">
        <v>2020</v>
      </c>
      <c r="B197" s="26">
        <v>193</v>
      </c>
      <c r="C197" s="26" t="s">
        <v>129</v>
      </c>
      <c r="D197" s="26" t="s">
        <v>130</v>
      </c>
      <c r="E197" s="26" t="s">
        <v>131</v>
      </c>
      <c r="F197" s="27">
        <v>43839</v>
      </c>
      <c r="G197" s="26" t="s">
        <v>548</v>
      </c>
      <c r="H197" s="26" t="s">
        <v>133</v>
      </c>
      <c r="I197" s="26" t="s">
        <v>133</v>
      </c>
      <c r="J197" s="28" t="s">
        <v>549</v>
      </c>
      <c r="K197" s="26" t="s">
        <v>135</v>
      </c>
      <c r="L197" s="26" t="s">
        <v>136</v>
      </c>
      <c r="M197" s="26" t="s">
        <v>137</v>
      </c>
      <c r="N197" s="26" t="s">
        <v>138</v>
      </c>
      <c r="O197" s="26" t="s">
        <v>138</v>
      </c>
      <c r="Q197" s="30">
        <v>98</v>
      </c>
      <c r="R197" s="30">
        <v>15990</v>
      </c>
      <c r="S197" s="31" t="e">
        <f>#N/A</f>
        <v>#N/A</v>
      </c>
      <c r="T197" s="30">
        <v>3164</v>
      </c>
      <c r="AB197" s="33" t="e">
        <f>#N/A</f>
        <v>#N/A</v>
      </c>
      <c r="AC197" s="30">
        <v>1200</v>
      </c>
      <c r="AD197" s="30" t="e">
        <f>#N/A</f>
        <v>#N/A</v>
      </c>
      <c r="AE197" s="34">
        <v>0.47</v>
      </c>
      <c r="AG197" s="30" t="e">
        <f>#N/A</f>
        <v>#N/A</v>
      </c>
      <c r="AH197" s="30" t="e">
        <f>#N/A</f>
        <v>#N/A</v>
      </c>
      <c r="AI197" s="30">
        <v>10529.4</v>
      </c>
      <c r="AJ197" s="30">
        <v>10028</v>
      </c>
      <c r="AK197" s="26" t="s">
        <v>139</v>
      </c>
      <c r="AL197" s="26">
        <v>3</v>
      </c>
      <c r="AM197" s="26" t="s">
        <v>472</v>
      </c>
      <c r="AU197" s="26" t="s">
        <v>141</v>
      </c>
      <c r="AV197" s="26" t="s">
        <v>473</v>
      </c>
      <c r="AW197" s="26" t="s">
        <v>482</v>
      </c>
      <c r="AX197" s="26" t="s">
        <v>550</v>
      </c>
      <c r="BA197" s="26" t="s">
        <v>144</v>
      </c>
      <c r="BB197" s="26" t="s">
        <v>145</v>
      </c>
      <c r="BC197" s="26" t="s">
        <v>146</v>
      </c>
      <c r="BD197" s="37">
        <v>43938</v>
      </c>
      <c r="BE197" s="30">
        <v>32769</v>
      </c>
      <c r="BF197" s="30">
        <v>24879</v>
      </c>
      <c r="BG197" s="37" t="s">
        <v>147</v>
      </c>
      <c r="BH197" s="37" t="s">
        <v>148</v>
      </c>
      <c r="BI197" s="37"/>
      <c r="BJ197" s="37"/>
      <c r="BK197" s="37"/>
      <c r="BL197" s="37"/>
      <c r="BM197" s="37"/>
      <c r="BN197" s="26"/>
      <c r="BO197" s="26"/>
      <c r="BP197" s="26"/>
      <c r="BQ197" s="38"/>
      <c r="BR197" s="26"/>
      <c r="BS197" s="26"/>
      <c r="BT197" s="26"/>
      <c r="BU197" s="26"/>
      <c r="BV197" s="39"/>
    </row>
    <row r="198" spans="1:74" ht="15" hidden="1" customHeight="1">
      <c r="A198" s="26">
        <v>2020</v>
      </c>
      <c r="B198" s="26">
        <v>194</v>
      </c>
      <c r="C198" s="26" t="s">
        <v>129</v>
      </c>
      <c r="D198" s="26" t="s">
        <v>130</v>
      </c>
      <c r="E198" s="26" t="s">
        <v>131</v>
      </c>
      <c r="F198" s="27">
        <v>43839</v>
      </c>
      <c r="G198" s="26" t="s">
        <v>551</v>
      </c>
      <c r="H198" s="26" t="s">
        <v>133</v>
      </c>
      <c r="I198" s="26" t="s">
        <v>133</v>
      </c>
      <c r="J198" s="28" t="s">
        <v>552</v>
      </c>
      <c r="K198" s="26" t="s">
        <v>135</v>
      </c>
      <c r="L198" s="26" t="s">
        <v>136</v>
      </c>
      <c r="M198" s="26" t="s">
        <v>137</v>
      </c>
      <c r="N198" s="26" t="s">
        <v>138</v>
      </c>
      <c r="O198" s="26" t="s">
        <v>138</v>
      </c>
      <c r="Q198" s="30">
        <v>94</v>
      </c>
      <c r="R198" s="30">
        <v>8640</v>
      </c>
      <c r="S198" s="31" t="e">
        <f>#N/A</f>
        <v>#N/A</v>
      </c>
      <c r="T198" s="30">
        <v>2269</v>
      </c>
      <c r="AB198" s="33" t="e">
        <f>#N/A</f>
        <v>#N/A</v>
      </c>
      <c r="AC198" s="30">
        <v>1200</v>
      </c>
      <c r="AD198" s="30" t="e">
        <f>#N/A</f>
        <v>#N/A</v>
      </c>
      <c r="AE198" s="34">
        <v>0.59</v>
      </c>
      <c r="AG198" s="30" t="e">
        <f>#N/A</f>
        <v>#N/A</v>
      </c>
      <c r="AH198" s="30" t="e">
        <f>#N/A</f>
        <v>#N/A</v>
      </c>
      <c r="AI198" s="30">
        <v>5206.95</v>
      </c>
      <c r="AJ198" s="30">
        <v>4959</v>
      </c>
      <c r="AK198" s="26" t="s">
        <v>139</v>
      </c>
      <c r="AL198" s="26">
        <v>3</v>
      </c>
      <c r="AM198" s="26" t="s">
        <v>472</v>
      </c>
      <c r="AU198" s="26" t="s">
        <v>141</v>
      </c>
      <c r="AV198" s="26" t="s">
        <v>482</v>
      </c>
      <c r="AW198" s="26" t="s">
        <v>550</v>
      </c>
      <c r="BA198" s="26" t="s">
        <v>144</v>
      </c>
      <c r="BB198" s="26" t="s">
        <v>145</v>
      </c>
      <c r="BC198" s="26" t="s">
        <v>146</v>
      </c>
      <c r="BD198" s="37">
        <v>43938</v>
      </c>
      <c r="BE198" s="30">
        <v>32769</v>
      </c>
      <c r="BF198" s="30">
        <v>24879</v>
      </c>
      <c r="BG198" s="37" t="s">
        <v>147</v>
      </c>
      <c r="BH198" s="37" t="s">
        <v>148</v>
      </c>
      <c r="BI198" s="37"/>
      <c r="BJ198" s="37"/>
      <c r="BK198" s="37"/>
      <c r="BL198" s="37"/>
      <c r="BM198" s="37"/>
      <c r="BN198" s="26"/>
      <c r="BO198" s="26"/>
      <c r="BP198" s="26"/>
      <c r="BQ198" s="38"/>
      <c r="BR198" s="26"/>
      <c r="BS198" s="26"/>
      <c r="BT198" s="26"/>
      <c r="BU198" s="26"/>
      <c r="BV198" s="39"/>
    </row>
    <row r="199" spans="1:74" s="52" customFormat="1" ht="15" hidden="1" customHeight="1">
      <c r="A199" s="40">
        <v>2020</v>
      </c>
      <c r="B199" s="40">
        <v>195</v>
      </c>
      <c r="C199" s="40" t="s">
        <v>129</v>
      </c>
      <c r="D199" s="40" t="s">
        <v>130</v>
      </c>
      <c r="E199" s="40" t="s">
        <v>131</v>
      </c>
      <c r="F199" s="41">
        <v>43839</v>
      </c>
      <c r="G199" s="40" t="s">
        <v>553</v>
      </c>
      <c r="H199" s="40" t="s">
        <v>133</v>
      </c>
      <c r="I199" s="40" t="s">
        <v>133</v>
      </c>
      <c r="J199" s="42" t="s">
        <v>554</v>
      </c>
      <c r="K199" s="40" t="s">
        <v>135</v>
      </c>
      <c r="L199" s="40" t="s">
        <v>136</v>
      </c>
      <c r="M199" s="40" t="s">
        <v>137</v>
      </c>
      <c r="N199" s="40" t="s">
        <v>138</v>
      </c>
      <c r="O199" s="40" t="s">
        <v>138</v>
      </c>
      <c r="P199" s="43"/>
      <c r="Q199" s="36">
        <v>78</v>
      </c>
      <c r="R199" s="36">
        <v>6370</v>
      </c>
      <c r="S199" s="44" t="e">
        <f>#N/A</f>
        <v>#N/A</v>
      </c>
      <c r="T199" s="36">
        <v>1229</v>
      </c>
      <c r="U199" s="36"/>
      <c r="V199" s="45"/>
      <c r="W199" s="36"/>
      <c r="X199" s="36"/>
      <c r="Y199" s="36"/>
      <c r="Z199" s="36"/>
      <c r="AA199" s="36"/>
      <c r="AB199" s="46" t="e">
        <f>#N/A</f>
        <v>#N/A</v>
      </c>
      <c r="AC199" s="36">
        <v>1200</v>
      </c>
      <c r="AD199" s="36" t="e">
        <f>#N/A</f>
        <v>#N/A</v>
      </c>
      <c r="AE199" s="47">
        <v>0</v>
      </c>
      <c r="AF199" s="48"/>
      <c r="AG199" s="30" t="e">
        <f>#N/A</f>
        <v>#N/A</v>
      </c>
      <c r="AH199" s="36" t="e">
        <f>#N/A</f>
        <v>#N/A</v>
      </c>
      <c r="AI199" s="36"/>
      <c r="AJ199" s="36"/>
      <c r="AK199" s="40" t="s">
        <v>139</v>
      </c>
      <c r="AL199" s="40">
        <v>3</v>
      </c>
      <c r="AM199" s="40" t="s">
        <v>472</v>
      </c>
      <c r="AN199" s="40" t="s">
        <v>151</v>
      </c>
      <c r="AO199" s="36"/>
      <c r="AP199" s="36"/>
      <c r="AQ199" s="36"/>
      <c r="AR199" s="36">
        <v>7644</v>
      </c>
      <c r="AS199" s="36"/>
      <c r="AT199" s="36">
        <f>+AR199</f>
        <v>7644</v>
      </c>
      <c r="AU199" s="40" t="s">
        <v>141</v>
      </c>
      <c r="AV199" s="40" t="s">
        <v>550</v>
      </c>
      <c r="AW199" s="40" t="s">
        <v>555</v>
      </c>
      <c r="AX199" s="40"/>
      <c r="AY199" s="40"/>
      <c r="AZ199" s="40"/>
      <c r="BA199" s="40" t="s">
        <v>144</v>
      </c>
      <c r="BB199" s="40" t="s">
        <v>145</v>
      </c>
      <c r="BC199" s="40"/>
      <c r="BD199" s="49">
        <v>43938</v>
      </c>
      <c r="BE199" s="36"/>
      <c r="BF199" s="36"/>
      <c r="BG199" s="49" t="s">
        <v>147</v>
      </c>
      <c r="BH199" s="49" t="s">
        <v>148</v>
      </c>
      <c r="BI199" s="49"/>
      <c r="BJ199" s="49"/>
      <c r="BK199" s="49"/>
      <c r="BL199" s="49"/>
      <c r="BM199" s="49"/>
      <c r="BN199" s="40"/>
      <c r="BO199" s="40"/>
      <c r="BP199" s="40"/>
      <c r="BQ199" s="50"/>
      <c r="BR199" s="40"/>
      <c r="BS199" s="40"/>
      <c r="BT199" s="40"/>
      <c r="BU199" s="40"/>
      <c r="BV199" s="51"/>
    </row>
    <row r="200" spans="1:74" s="52" customFormat="1" ht="15" hidden="1" customHeight="1">
      <c r="A200" s="40">
        <v>2020</v>
      </c>
      <c r="B200" s="40">
        <v>196</v>
      </c>
      <c r="C200" s="40" t="s">
        <v>129</v>
      </c>
      <c r="D200" s="40" t="s">
        <v>130</v>
      </c>
      <c r="E200" s="40" t="s">
        <v>131</v>
      </c>
      <c r="F200" s="41">
        <v>43839</v>
      </c>
      <c r="G200" s="40" t="s">
        <v>556</v>
      </c>
      <c r="H200" s="40" t="s">
        <v>133</v>
      </c>
      <c r="I200" s="40" t="s">
        <v>133</v>
      </c>
      <c r="J200" s="42" t="s">
        <v>557</v>
      </c>
      <c r="K200" s="40" t="s">
        <v>135</v>
      </c>
      <c r="L200" s="40" t="s">
        <v>136</v>
      </c>
      <c r="M200" s="40" t="s">
        <v>137</v>
      </c>
      <c r="N200" s="40" t="s">
        <v>138</v>
      </c>
      <c r="O200" s="40" t="s">
        <v>138</v>
      </c>
      <c r="P200" s="43"/>
      <c r="Q200" s="36">
        <v>90</v>
      </c>
      <c r="R200" s="36">
        <v>11140</v>
      </c>
      <c r="S200" s="44" t="e">
        <f>#N/A</f>
        <v>#N/A</v>
      </c>
      <c r="T200" s="36">
        <v>2904</v>
      </c>
      <c r="U200" s="36"/>
      <c r="V200" s="45"/>
      <c r="W200" s="36"/>
      <c r="X200" s="36"/>
      <c r="Y200" s="36"/>
      <c r="Z200" s="36"/>
      <c r="AA200" s="36"/>
      <c r="AB200" s="46" t="e">
        <f>#N/A</f>
        <v>#N/A</v>
      </c>
      <c r="AC200" s="36">
        <v>1200</v>
      </c>
      <c r="AD200" s="36" t="e">
        <f>#N/A</f>
        <v>#N/A</v>
      </c>
      <c r="AE200" s="47"/>
      <c r="AF200" s="48"/>
      <c r="AG200" s="30" t="e">
        <f>#N/A</f>
        <v>#N/A</v>
      </c>
      <c r="AH200" s="36" t="e">
        <f>#N/A</f>
        <v>#N/A</v>
      </c>
      <c r="AI200" s="36"/>
      <c r="AJ200" s="36"/>
      <c r="AK200" s="40" t="s">
        <v>154</v>
      </c>
      <c r="AL200" s="40">
        <v>3</v>
      </c>
      <c r="AM200" s="40" t="s">
        <v>472</v>
      </c>
      <c r="AN200" s="40" t="s">
        <v>155</v>
      </c>
      <c r="AO200" s="36">
        <v>13368</v>
      </c>
      <c r="AP200" s="36"/>
      <c r="AQ200" s="36"/>
      <c r="AR200" s="36"/>
      <c r="AS200" s="36"/>
      <c r="AT200" s="36">
        <f>+AO200</f>
        <v>13368</v>
      </c>
      <c r="AU200" s="40"/>
      <c r="AV200" s="40"/>
      <c r="AW200" s="40"/>
      <c r="AX200" s="40"/>
      <c r="AY200" s="40"/>
      <c r="AZ200" s="40"/>
      <c r="BA200" s="40" t="s">
        <v>144</v>
      </c>
      <c r="BB200" s="40" t="s">
        <v>145</v>
      </c>
      <c r="BC200" s="40"/>
      <c r="BD200" s="49">
        <v>43938</v>
      </c>
      <c r="BE200" s="36"/>
      <c r="BF200" s="36"/>
      <c r="BG200" s="49" t="s">
        <v>147</v>
      </c>
      <c r="BH200" s="49" t="s">
        <v>148</v>
      </c>
      <c r="BI200" s="49"/>
      <c r="BJ200" s="49"/>
      <c r="BK200" s="49"/>
      <c r="BL200" s="49"/>
      <c r="BM200" s="49"/>
      <c r="BN200" s="40"/>
      <c r="BO200" s="40"/>
      <c r="BP200" s="40"/>
      <c r="BQ200" s="50"/>
      <c r="BR200" s="40"/>
      <c r="BS200" s="40"/>
      <c r="BT200" s="40"/>
      <c r="BU200" s="40"/>
      <c r="BV200" s="51"/>
    </row>
    <row r="201" spans="1:74" s="52" customFormat="1" ht="15" hidden="1" customHeight="1">
      <c r="A201" s="40">
        <v>2020</v>
      </c>
      <c r="B201" s="40">
        <v>197</v>
      </c>
      <c r="C201" s="40" t="s">
        <v>129</v>
      </c>
      <c r="D201" s="40" t="s">
        <v>130</v>
      </c>
      <c r="E201" s="40" t="s">
        <v>131</v>
      </c>
      <c r="F201" s="41">
        <v>43839</v>
      </c>
      <c r="G201" s="40" t="s">
        <v>558</v>
      </c>
      <c r="H201" s="40" t="s">
        <v>133</v>
      </c>
      <c r="I201" s="40" t="s">
        <v>133</v>
      </c>
      <c r="J201" s="42" t="s">
        <v>559</v>
      </c>
      <c r="K201" s="40" t="s">
        <v>135</v>
      </c>
      <c r="L201" s="40" t="s">
        <v>136</v>
      </c>
      <c r="M201" s="40" t="s">
        <v>137</v>
      </c>
      <c r="N201" s="40" t="s">
        <v>138</v>
      </c>
      <c r="O201" s="40" t="s">
        <v>138</v>
      </c>
      <c r="P201" s="43"/>
      <c r="Q201" s="36">
        <v>93</v>
      </c>
      <c r="R201" s="36">
        <v>12690</v>
      </c>
      <c r="S201" s="44" t="e">
        <f>#N/A</f>
        <v>#N/A</v>
      </c>
      <c r="T201" s="36">
        <v>2990</v>
      </c>
      <c r="U201" s="36"/>
      <c r="V201" s="45"/>
      <c r="W201" s="36"/>
      <c r="X201" s="36"/>
      <c r="Y201" s="36"/>
      <c r="Z201" s="36"/>
      <c r="AA201" s="36"/>
      <c r="AB201" s="46" t="e">
        <f>#N/A</f>
        <v>#N/A</v>
      </c>
      <c r="AC201" s="36">
        <v>1200</v>
      </c>
      <c r="AD201" s="36" t="e">
        <f>#N/A</f>
        <v>#N/A</v>
      </c>
      <c r="AE201" s="47"/>
      <c r="AF201" s="48"/>
      <c r="AG201" s="30" t="e">
        <f>#N/A</f>
        <v>#N/A</v>
      </c>
      <c r="AH201" s="36" t="e">
        <f>#N/A</f>
        <v>#N/A</v>
      </c>
      <c r="AI201" s="36"/>
      <c r="AJ201" s="36"/>
      <c r="AK201" s="40" t="s">
        <v>154</v>
      </c>
      <c r="AL201" s="40">
        <v>3</v>
      </c>
      <c r="AM201" s="40" t="s">
        <v>472</v>
      </c>
      <c r="AN201" s="40" t="s">
        <v>155</v>
      </c>
      <c r="AO201" s="36">
        <v>15228</v>
      </c>
      <c r="AP201" s="36"/>
      <c r="AQ201" s="36"/>
      <c r="AR201" s="36"/>
      <c r="AS201" s="36"/>
      <c r="AT201" s="36">
        <f>+AO201</f>
        <v>15228</v>
      </c>
      <c r="AU201" s="40"/>
      <c r="AV201" s="40"/>
      <c r="AW201" s="40"/>
      <c r="AX201" s="40"/>
      <c r="AY201" s="40"/>
      <c r="AZ201" s="40"/>
      <c r="BA201" s="40" t="s">
        <v>144</v>
      </c>
      <c r="BB201" s="40" t="s">
        <v>145</v>
      </c>
      <c r="BC201" s="40"/>
      <c r="BD201" s="49">
        <v>43938</v>
      </c>
      <c r="BE201" s="36"/>
      <c r="BF201" s="36"/>
      <c r="BG201" s="49" t="s">
        <v>147</v>
      </c>
      <c r="BH201" s="49" t="s">
        <v>148</v>
      </c>
      <c r="BI201" s="49"/>
      <c r="BJ201" s="49"/>
      <c r="BK201" s="49"/>
      <c r="BL201" s="49"/>
      <c r="BM201" s="49"/>
      <c r="BN201" s="40"/>
      <c r="BO201" s="40"/>
      <c r="BP201" s="40"/>
      <c r="BQ201" s="50"/>
      <c r="BR201" s="40"/>
      <c r="BS201" s="40"/>
      <c r="BT201" s="40"/>
      <c r="BU201" s="40"/>
      <c r="BV201" s="51"/>
    </row>
    <row r="202" spans="1:74" s="52" customFormat="1" ht="15" hidden="1" customHeight="1">
      <c r="A202" s="40">
        <v>2020</v>
      </c>
      <c r="B202" s="40">
        <v>198</v>
      </c>
      <c r="C202" s="40" t="s">
        <v>129</v>
      </c>
      <c r="D202" s="40" t="s">
        <v>130</v>
      </c>
      <c r="E202" s="40" t="s">
        <v>131</v>
      </c>
      <c r="F202" s="41">
        <v>43839</v>
      </c>
      <c r="G202" s="40" t="s">
        <v>560</v>
      </c>
      <c r="H202" s="40" t="s">
        <v>133</v>
      </c>
      <c r="I202" s="40" t="s">
        <v>133</v>
      </c>
      <c r="J202" s="42" t="s">
        <v>561</v>
      </c>
      <c r="K202" s="40" t="s">
        <v>135</v>
      </c>
      <c r="L202" s="40" t="s">
        <v>136</v>
      </c>
      <c r="M202" s="40" t="s">
        <v>137</v>
      </c>
      <c r="N202" s="40" t="s">
        <v>138</v>
      </c>
      <c r="O202" s="40" t="s">
        <v>138</v>
      </c>
      <c r="P202" s="43"/>
      <c r="Q202" s="36">
        <v>88</v>
      </c>
      <c r="R202" s="36">
        <v>9920</v>
      </c>
      <c r="S202" s="44" t="e">
        <f>#N/A</f>
        <v>#N/A</v>
      </c>
      <c r="T202" s="36">
        <v>2072</v>
      </c>
      <c r="U202" s="36"/>
      <c r="V202" s="45"/>
      <c r="W202" s="36"/>
      <c r="X202" s="36"/>
      <c r="Y202" s="36"/>
      <c r="Z202" s="36"/>
      <c r="AA202" s="36"/>
      <c r="AB202" s="46" t="e">
        <f>#N/A</f>
        <v>#N/A</v>
      </c>
      <c r="AC202" s="36">
        <v>1200</v>
      </c>
      <c r="AD202" s="36" t="e">
        <f>#N/A</f>
        <v>#N/A</v>
      </c>
      <c r="AE202" s="47">
        <v>0</v>
      </c>
      <c r="AF202" s="48">
        <v>0.05</v>
      </c>
      <c r="AG202" s="30" t="e">
        <f>#N/A</f>
        <v>#N/A</v>
      </c>
      <c r="AH202" s="36" t="e">
        <f>#N/A</f>
        <v>#N/A</v>
      </c>
      <c r="AI202" s="36"/>
      <c r="AJ202" s="36"/>
      <c r="AK202" s="40" t="s">
        <v>139</v>
      </c>
      <c r="AL202" s="40">
        <v>3</v>
      </c>
      <c r="AM202" s="40" t="s">
        <v>472</v>
      </c>
      <c r="AN202" s="40" t="s">
        <v>151</v>
      </c>
      <c r="AO202" s="36"/>
      <c r="AP202" s="36"/>
      <c r="AQ202" s="36"/>
      <c r="AR202" s="36">
        <v>11309</v>
      </c>
      <c r="AS202" s="36"/>
      <c r="AT202" s="36">
        <f>+AR202</f>
        <v>11309</v>
      </c>
      <c r="AU202" s="40" t="s">
        <v>141</v>
      </c>
      <c r="AV202" s="40" t="s">
        <v>550</v>
      </c>
      <c r="AW202" s="40" t="s">
        <v>555</v>
      </c>
      <c r="AX202" s="40"/>
      <c r="AY202" s="40"/>
      <c r="AZ202" s="40"/>
      <c r="BA202" s="40" t="s">
        <v>144</v>
      </c>
      <c r="BB202" s="40" t="s">
        <v>145</v>
      </c>
      <c r="BC202" s="40"/>
      <c r="BD202" s="49">
        <v>43938</v>
      </c>
      <c r="BE202" s="36"/>
      <c r="BF202" s="36"/>
      <c r="BG202" s="49" t="s">
        <v>147</v>
      </c>
      <c r="BH202" s="49" t="s">
        <v>148</v>
      </c>
      <c r="BI202" s="49"/>
      <c r="BJ202" s="49"/>
      <c r="BK202" s="49"/>
      <c r="BL202" s="49"/>
      <c r="BM202" s="49"/>
      <c r="BN202" s="40"/>
      <c r="BO202" s="40"/>
      <c r="BP202" s="40"/>
      <c r="BQ202" s="50"/>
      <c r="BR202" s="40"/>
      <c r="BS202" s="40"/>
      <c r="BT202" s="40"/>
      <c r="BU202" s="40"/>
      <c r="BV202" s="51"/>
    </row>
    <row r="203" spans="1:74" ht="15" hidden="1" customHeight="1">
      <c r="A203" s="26">
        <v>2020</v>
      </c>
      <c r="B203" s="26">
        <v>199</v>
      </c>
      <c r="C203" s="26" t="s">
        <v>129</v>
      </c>
      <c r="D203" s="26" t="s">
        <v>130</v>
      </c>
      <c r="E203" s="26" t="s">
        <v>131</v>
      </c>
      <c r="F203" s="27">
        <v>43839</v>
      </c>
      <c r="G203" s="26" t="s">
        <v>562</v>
      </c>
      <c r="H203" s="26" t="s">
        <v>133</v>
      </c>
      <c r="I203" s="26" t="s">
        <v>133</v>
      </c>
      <c r="J203" s="28" t="s">
        <v>563</v>
      </c>
      <c r="K203" s="26" t="s">
        <v>135</v>
      </c>
      <c r="L203" s="26" t="s">
        <v>136</v>
      </c>
      <c r="M203" s="26" t="s">
        <v>137</v>
      </c>
      <c r="N203" s="26" t="s">
        <v>138</v>
      </c>
      <c r="O203" s="26" t="s">
        <v>138</v>
      </c>
      <c r="Q203" s="30">
        <v>83</v>
      </c>
      <c r="R203" s="30">
        <v>9320</v>
      </c>
      <c r="S203" s="31" t="e">
        <f>#N/A</f>
        <v>#N/A</v>
      </c>
      <c r="T203" s="30">
        <v>2159</v>
      </c>
      <c r="AB203" s="33" t="e">
        <f>#N/A</f>
        <v>#N/A</v>
      </c>
      <c r="AC203" s="30">
        <v>1200</v>
      </c>
      <c r="AD203" s="30" t="e">
        <f>#N/A</f>
        <v>#N/A</v>
      </c>
      <c r="AE203" s="34">
        <v>0.4</v>
      </c>
      <c r="AG203" s="30" t="e">
        <f>#N/A</f>
        <v>#N/A</v>
      </c>
      <c r="AH203" s="30" t="e">
        <f>#N/A</f>
        <v>#N/A</v>
      </c>
      <c r="AI203" s="30">
        <v>5699.4000000000005</v>
      </c>
      <c r="AJ203" s="30">
        <v>5428</v>
      </c>
      <c r="AK203" s="26" t="s">
        <v>139</v>
      </c>
      <c r="AL203" s="26">
        <v>3</v>
      </c>
      <c r="AM203" s="26" t="s">
        <v>472</v>
      </c>
      <c r="AU203" s="26" t="s">
        <v>141</v>
      </c>
      <c r="AV203" s="26" t="s">
        <v>550</v>
      </c>
      <c r="AW203" s="26" t="s">
        <v>555</v>
      </c>
      <c r="BA203" s="26" t="s">
        <v>144</v>
      </c>
      <c r="BB203" s="26" t="s">
        <v>145</v>
      </c>
      <c r="BC203" s="26" t="s">
        <v>146</v>
      </c>
      <c r="BD203" s="37">
        <v>43938</v>
      </c>
      <c r="BE203" s="30">
        <v>32769</v>
      </c>
      <c r="BF203" s="30">
        <v>24879</v>
      </c>
      <c r="BG203" s="37" t="s">
        <v>147</v>
      </c>
      <c r="BH203" s="37" t="s">
        <v>148</v>
      </c>
      <c r="BI203" s="37"/>
      <c r="BJ203" s="37"/>
      <c r="BK203" s="37"/>
      <c r="BL203" s="37"/>
      <c r="BM203" s="37"/>
      <c r="BN203" s="26"/>
      <c r="BO203" s="26"/>
      <c r="BP203" s="26"/>
      <c r="BQ203" s="38"/>
      <c r="BR203" s="26"/>
      <c r="BS203" s="26"/>
      <c r="BT203" s="26"/>
      <c r="BU203" s="26"/>
      <c r="BV203" s="39"/>
    </row>
    <row r="204" spans="1:74" s="52" customFormat="1" ht="15" hidden="1" customHeight="1">
      <c r="A204" s="40">
        <v>2020</v>
      </c>
      <c r="B204" s="40">
        <v>200</v>
      </c>
      <c r="C204" s="40" t="s">
        <v>129</v>
      </c>
      <c r="D204" s="40" t="s">
        <v>130</v>
      </c>
      <c r="E204" s="40" t="s">
        <v>131</v>
      </c>
      <c r="F204" s="41">
        <v>43839</v>
      </c>
      <c r="G204" s="40" t="s">
        <v>564</v>
      </c>
      <c r="H204" s="40" t="s">
        <v>133</v>
      </c>
      <c r="I204" s="40" t="s">
        <v>133</v>
      </c>
      <c r="J204" s="42" t="s">
        <v>565</v>
      </c>
      <c r="K204" s="40" t="s">
        <v>135</v>
      </c>
      <c r="L204" s="40" t="s">
        <v>136</v>
      </c>
      <c r="M204" s="40" t="s">
        <v>137</v>
      </c>
      <c r="N204" s="40" t="s">
        <v>138</v>
      </c>
      <c r="O204" s="40" t="s">
        <v>138</v>
      </c>
      <c r="P204" s="43"/>
      <c r="Q204" s="36">
        <v>88</v>
      </c>
      <c r="R204" s="36">
        <v>11400</v>
      </c>
      <c r="S204" s="44" t="e">
        <f>#N/A</f>
        <v>#N/A</v>
      </c>
      <c r="T204" s="36">
        <v>0</v>
      </c>
      <c r="U204" s="36"/>
      <c r="V204" s="45"/>
      <c r="W204" s="36"/>
      <c r="X204" s="36"/>
      <c r="Y204" s="36"/>
      <c r="Z204" s="36"/>
      <c r="AA204" s="36"/>
      <c r="AB204" s="46" t="e">
        <f>#N/A</f>
        <v>#N/A</v>
      </c>
      <c r="AC204" s="36">
        <v>1200</v>
      </c>
      <c r="AD204" s="36" t="e">
        <f>#N/A</f>
        <v>#N/A</v>
      </c>
      <c r="AE204" s="47"/>
      <c r="AF204" s="48"/>
      <c r="AG204" s="30" t="e">
        <f>#N/A</f>
        <v>#N/A</v>
      </c>
      <c r="AH204" s="36">
        <v>0</v>
      </c>
      <c r="AI204" s="36"/>
      <c r="AJ204" s="36"/>
      <c r="AK204" s="40"/>
      <c r="AL204" s="26"/>
      <c r="AM204" s="40"/>
      <c r="AN204" s="40" t="s">
        <v>566</v>
      </c>
      <c r="AO204" s="36"/>
      <c r="AP204" s="36"/>
      <c r="AQ204" s="36"/>
      <c r="AR204" s="36"/>
      <c r="AS204" s="36"/>
      <c r="AT204" s="36"/>
      <c r="AU204" s="40"/>
      <c r="AV204" s="40"/>
      <c r="AW204" s="40"/>
      <c r="AX204" s="40"/>
      <c r="AY204" s="40"/>
      <c r="AZ204" s="40"/>
      <c r="BA204" s="40" t="s">
        <v>567</v>
      </c>
      <c r="BB204" s="40" t="s">
        <v>145</v>
      </c>
      <c r="BC204" s="40"/>
      <c r="BD204" s="49">
        <v>43938</v>
      </c>
      <c r="BE204" s="36"/>
      <c r="BF204" s="36"/>
      <c r="BG204" s="49" t="s">
        <v>147</v>
      </c>
      <c r="BH204" s="49" t="s">
        <v>148</v>
      </c>
      <c r="BI204" s="49"/>
      <c r="BJ204" s="49"/>
      <c r="BK204" s="49"/>
      <c r="BL204" s="49"/>
      <c r="BM204" s="49"/>
      <c r="BN204" s="40"/>
      <c r="BO204" s="40"/>
      <c r="BP204" s="40"/>
      <c r="BQ204" s="50"/>
      <c r="BR204" s="40"/>
      <c r="BS204" s="40"/>
      <c r="BT204" s="40"/>
      <c r="BU204" s="40"/>
      <c r="BV204" s="51"/>
    </row>
    <row r="205" spans="1:74" ht="15" hidden="1" customHeight="1">
      <c r="A205" s="26">
        <v>2020</v>
      </c>
      <c r="B205" s="26">
        <v>201</v>
      </c>
      <c r="C205" s="26" t="s">
        <v>129</v>
      </c>
      <c r="D205" s="26" t="s">
        <v>130</v>
      </c>
      <c r="E205" s="26" t="s">
        <v>131</v>
      </c>
      <c r="F205" s="27">
        <v>43839</v>
      </c>
      <c r="G205" s="26" t="s">
        <v>568</v>
      </c>
      <c r="H205" s="26" t="s">
        <v>133</v>
      </c>
      <c r="I205" s="26" t="s">
        <v>133</v>
      </c>
      <c r="J205" s="28" t="s">
        <v>569</v>
      </c>
      <c r="K205" s="26" t="s">
        <v>135</v>
      </c>
      <c r="L205" s="26" t="s">
        <v>136</v>
      </c>
      <c r="M205" s="26" t="s">
        <v>137</v>
      </c>
      <c r="N205" s="26" t="s">
        <v>138</v>
      </c>
      <c r="O205" s="26" t="s">
        <v>138</v>
      </c>
      <c r="Q205" s="30">
        <v>93</v>
      </c>
      <c r="R205" s="30">
        <v>12510</v>
      </c>
      <c r="S205" s="31" t="e">
        <f>#N/A</f>
        <v>#N/A</v>
      </c>
      <c r="T205" s="30">
        <v>2212</v>
      </c>
      <c r="AB205" s="33" t="e">
        <f>#N/A</f>
        <v>#N/A</v>
      </c>
      <c r="AC205" s="30">
        <v>1200</v>
      </c>
      <c r="AD205" s="30" t="e">
        <f>#N/A</f>
        <v>#N/A</v>
      </c>
      <c r="AE205" s="34">
        <v>0.34</v>
      </c>
      <c r="AG205" s="30" t="e">
        <f>#N/A</f>
        <v>#N/A</v>
      </c>
      <c r="AH205" s="30" t="e">
        <f>#N/A</f>
        <v>#N/A</v>
      </c>
      <c r="AI205" s="30">
        <v>8009.4000000000005</v>
      </c>
      <c r="AJ205" s="30">
        <v>7628</v>
      </c>
      <c r="AK205" s="26" t="s">
        <v>139</v>
      </c>
      <c r="AL205" s="26">
        <v>3</v>
      </c>
      <c r="AM205" s="26" t="s">
        <v>472</v>
      </c>
      <c r="AU205" s="26" t="s">
        <v>141</v>
      </c>
      <c r="AV205" s="26" t="s">
        <v>550</v>
      </c>
      <c r="AW205" s="26" t="s">
        <v>555</v>
      </c>
      <c r="BA205" s="26" t="s">
        <v>144</v>
      </c>
      <c r="BB205" s="26" t="s">
        <v>145</v>
      </c>
      <c r="BC205" s="26" t="s">
        <v>146</v>
      </c>
      <c r="BD205" s="37">
        <v>43938</v>
      </c>
      <c r="BE205" s="30">
        <v>32769</v>
      </c>
      <c r="BF205" s="30">
        <v>24879</v>
      </c>
      <c r="BG205" s="37" t="s">
        <v>147</v>
      </c>
      <c r="BH205" s="37" t="s">
        <v>148</v>
      </c>
      <c r="BI205" s="37"/>
      <c r="BJ205" s="37"/>
      <c r="BK205" s="37"/>
      <c r="BL205" s="37"/>
      <c r="BM205" s="37"/>
      <c r="BN205" s="26"/>
      <c r="BO205" s="26"/>
      <c r="BP205" s="26"/>
      <c r="BQ205" s="38"/>
      <c r="BR205" s="26"/>
      <c r="BS205" s="26"/>
      <c r="BT205" s="26"/>
      <c r="BU205" s="26"/>
      <c r="BV205" s="39"/>
    </row>
    <row r="206" spans="1:74" s="52" customFormat="1" ht="15" hidden="1" customHeight="1">
      <c r="A206" s="40">
        <v>2020</v>
      </c>
      <c r="B206" s="40">
        <v>202</v>
      </c>
      <c r="C206" s="40" t="s">
        <v>129</v>
      </c>
      <c r="D206" s="40" t="s">
        <v>130</v>
      </c>
      <c r="E206" s="40" t="s">
        <v>131</v>
      </c>
      <c r="F206" s="41">
        <v>43839</v>
      </c>
      <c r="G206" s="40" t="s">
        <v>570</v>
      </c>
      <c r="H206" s="40" t="s">
        <v>133</v>
      </c>
      <c r="I206" s="40" t="s">
        <v>133</v>
      </c>
      <c r="J206" s="42" t="s">
        <v>571</v>
      </c>
      <c r="K206" s="40" t="s">
        <v>135</v>
      </c>
      <c r="L206" s="40" t="s">
        <v>136</v>
      </c>
      <c r="M206" s="40" t="s">
        <v>137</v>
      </c>
      <c r="N206" s="40" t="s">
        <v>138</v>
      </c>
      <c r="O206" s="40" t="s">
        <v>138</v>
      </c>
      <c r="P206" s="43"/>
      <c r="Q206" s="36">
        <v>88</v>
      </c>
      <c r="R206" s="36">
        <v>12360</v>
      </c>
      <c r="S206" s="44" t="e">
        <f>#N/A</f>
        <v>#N/A</v>
      </c>
      <c r="T206" s="36">
        <v>2529</v>
      </c>
      <c r="U206" s="36"/>
      <c r="V206" s="45"/>
      <c r="W206" s="36"/>
      <c r="X206" s="36"/>
      <c r="Y206" s="36"/>
      <c r="Z206" s="36"/>
      <c r="AA206" s="36"/>
      <c r="AB206" s="46" t="e">
        <f>#N/A</f>
        <v>#N/A</v>
      </c>
      <c r="AC206" s="36">
        <v>1200</v>
      </c>
      <c r="AD206" s="36" t="e">
        <f>#N/A</f>
        <v>#N/A</v>
      </c>
      <c r="AE206" s="47"/>
      <c r="AF206" s="48"/>
      <c r="AG206" s="30" t="e">
        <f>#N/A</f>
        <v>#N/A</v>
      </c>
      <c r="AH206" s="36" t="e">
        <f>#N/A</f>
        <v>#N/A</v>
      </c>
      <c r="AI206" s="36"/>
      <c r="AJ206" s="36"/>
      <c r="AK206" s="40" t="s">
        <v>154</v>
      </c>
      <c r="AL206" s="40">
        <v>3</v>
      </c>
      <c r="AM206" s="40" t="s">
        <v>472</v>
      </c>
      <c r="AN206" s="40" t="s">
        <v>155</v>
      </c>
      <c r="AO206" s="36">
        <v>14832</v>
      </c>
      <c r="AP206" s="36"/>
      <c r="AQ206" s="36"/>
      <c r="AR206" s="36"/>
      <c r="AS206" s="36"/>
      <c r="AT206" s="36">
        <f>+AO206</f>
        <v>14832</v>
      </c>
      <c r="AU206" s="40"/>
      <c r="AV206" s="40"/>
      <c r="AW206" s="40"/>
      <c r="AX206" s="40"/>
      <c r="AY206" s="40"/>
      <c r="AZ206" s="40"/>
      <c r="BA206" s="40" t="s">
        <v>144</v>
      </c>
      <c r="BB206" s="40" t="s">
        <v>145</v>
      </c>
      <c r="BC206" s="40"/>
      <c r="BD206" s="49">
        <v>43938</v>
      </c>
      <c r="BE206" s="36"/>
      <c r="BF206" s="36"/>
      <c r="BG206" s="49" t="s">
        <v>147</v>
      </c>
      <c r="BH206" s="49" t="s">
        <v>148</v>
      </c>
      <c r="BI206" s="49"/>
      <c r="BJ206" s="49"/>
      <c r="BK206" s="49"/>
      <c r="BL206" s="49"/>
      <c r="BM206" s="49"/>
      <c r="BN206" s="40"/>
      <c r="BO206" s="40"/>
      <c r="BP206" s="40"/>
      <c r="BQ206" s="50"/>
      <c r="BR206" s="40"/>
      <c r="BS206" s="40"/>
      <c r="BT206" s="40"/>
      <c r="BU206" s="40"/>
      <c r="BV206" s="51"/>
    </row>
    <row r="207" spans="1:74" ht="15" hidden="1" customHeight="1">
      <c r="A207" s="26">
        <v>2020</v>
      </c>
      <c r="B207" s="26">
        <v>203</v>
      </c>
      <c r="C207" s="26" t="s">
        <v>129</v>
      </c>
      <c r="D207" s="26" t="s">
        <v>130</v>
      </c>
      <c r="E207" s="26" t="s">
        <v>131</v>
      </c>
      <c r="F207" s="27">
        <v>43839</v>
      </c>
      <c r="G207" s="26" t="s">
        <v>572</v>
      </c>
      <c r="H207" s="26" t="s">
        <v>133</v>
      </c>
      <c r="I207" s="26" t="s">
        <v>133</v>
      </c>
      <c r="J207" s="28" t="s">
        <v>573</v>
      </c>
      <c r="K207" s="26" t="s">
        <v>135</v>
      </c>
      <c r="L207" s="26" t="s">
        <v>136</v>
      </c>
      <c r="M207" s="26" t="s">
        <v>137</v>
      </c>
      <c r="N207" s="26" t="s">
        <v>138</v>
      </c>
      <c r="O207" s="26" t="s">
        <v>138</v>
      </c>
      <c r="Q207" s="30">
        <v>93</v>
      </c>
      <c r="R207" s="30">
        <v>13600</v>
      </c>
      <c r="S207" s="31" t="e">
        <f>#N/A</f>
        <v>#N/A</v>
      </c>
      <c r="T207" s="30">
        <v>2567</v>
      </c>
      <c r="AB207" s="33" t="e">
        <f>#N/A</f>
        <v>#N/A</v>
      </c>
      <c r="AC207" s="30">
        <v>1200</v>
      </c>
      <c r="AD207" s="30" t="e">
        <f>#N/A</f>
        <v>#N/A</v>
      </c>
      <c r="AE207" s="34">
        <v>0.56000000000000005</v>
      </c>
      <c r="AG207" s="30" t="e">
        <f>#N/A</f>
        <v>#N/A</v>
      </c>
      <c r="AH207" s="30" t="e">
        <f>#N/A</f>
        <v>#N/A</v>
      </c>
      <c r="AI207" s="30">
        <v>8797.9500000000007</v>
      </c>
      <c r="AJ207" s="30">
        <v>8379</v>
      </c>
      <c r="AK207" s="26" t="s">
        <v>139</v>
      </c>
      <c r="AL207" s="26">
        <v>3</v>
      </c>
      <c r="AM207" s="26" t="s">
        <v>472</v>
      </c>
      <c r="AU207" s="26" t="s">
        <v>141</v>
      </c>
      <c r="AV207" s="26" t="s">
        <v>550</v>
      </c>
      <c r="AW207" s="26" t="s">
        <v>555</v>
      </c>
      <c r="BA207" s="26" t="s">
        <v>144</v>
      </c>
      <c r="BB207" s="26" t="s">
        <v>145</v>
      </c>
      <c r="BC207" s="26" t="s">
        <v>146</v>
      </c>
      <c r="BD207" s="37">
        <v>43938</v>
      </c>
      <c r="BE207" s="30">
        <v>32769</v>
      </c>
      <c r="BF207" s="30">
        <v>24879</v>
      </c>
      <c r="BG207" s="37" t="s">
        <v>147</v>
      </c>
      <c r="BH207" s="37" t="s">
        <v>148</v>
      </c>
      <c r="BI207" s="37"/>
      <c r="BJ207" s="37"/>
      <c r="BK207" s="37"/>
      <c r="BL207" s="37"/>
      <c r="BM207" s="37"/>
      <c r="BN207" s="26"/>
      <c r="BO207" s="26"/>
      <c r="BP207" s="26"/>
      <c r="BQ207" s="38"/>
      <c r="BR207" s="26"/>
      <c r="BS207" s="26"/>
      <c r="BT207" s="26"/>
      <c r="BU207" s="26"/>
      <c r="BV207" s="39"/>
    </row>
    <row r="208" spans="1:74" ht="15" hidden="1" customHeight="1">
      <c r="A208" s="26">
        <v>2020</v>
      </c>
      <c r="B208" s="26">
        <v>204</v>
      </c>
      <c r="C208" s="26" t="s">
        <v>129</v>
      </c>
      <c r="D208" s="26" t="s">
        <v>130</v>
      </c>
      <c r="E208" s="26" t="s">
        <v>131</v>
      </c>
      <c r="F208" s="27">
        <v>43839</v>
      </c>
      <c r="G208" s="26" t="s">
        <v>574</v>
      </c>
      <c r="H208" s="26" t="s">
        <v>133</v>
      </c>
      <c r="I208" s="26" t="s">
        <v>133</v>
      </c>
      <c r="J208" s="28" t="s">
        <v>575</v>
      </c>
      <c r="K208" s="26" t="s">
        <v>135</v>
      </c>
      <c r="L208" s="26" t="s">
        <v>136</v>
      </c>
      <c r="M208" s="26" t="s">
        <v>137</v>
      </c>
      <c r="N208" s="26" t="s">
        <v>138</v>
      </c>
      <c r="O208" s="26" t="s">
        <v>138</v>
      </c>
      <c r="Q208" s="30">
        <v>91</v>
      </c>
      <c r="R208" s="30">
        <v>11270</v>
      </c>
      <c r="S208" s="31" t="e">
        <f>#N/A</f>
        <v>#N/A</v>
      </c>
      <c r="T208" s="30">
        <v>2554</v>
      </c>
      <c r="AB208" s="33" t="e">
        <f>#N/A</f>
        <v>#N/A</v>
      </c>
      <c r="AC208" s="30">
        <v>1200</v>
      </c>
      <c r="AD208" s="30" t="e">
        <f>#N/A</f>
        <v>#N/A</v>
      </c>
      <c r="AE208" s="34">
        <v>0.62</v>
      </c>
      <c r="AG208" s="30" t="e">
        <f>#N/A</f>
        <v>#N/A</v>
      </c>
      <c r="AH208" s="30" t="e">
        <f>#N/A</f>
        <v>#N/A</v>
      </c>
      <c r="AI208" s="30">
        <v>7110.6</v>
      </c>
      <c r="AJ208" s="30">
        <v>6772</v>
      </c>
      <c r="AK208" s="26" t="s">
        <v>139</v>
      </c>
      <c r="AL208" s="26">
        <v>3</v>
      </c>
      <c r="AM208" s="26" t="s">
        <v>472</v>
      </c>
      <c r="AU208" s="26" t="s">
        <v>141</v>
      </c>
      <c r="AV208" s="26" t="s">
        <v>550</v>
      </c>
      <c r="AW208" s="26" t="s">
        <v>555</v>
      </c>
      <c r="BA208" s="26" t="s">
        <v>144</v>
      </c>
      <c r="BB208" s="26" t="s">
        <v>145</v>
      </c>
      <c r="BC208" s="26" t="s">
        <v>146</v>
      </c>
      <c r="BD208" s="37">
        <v>43938</v>
      </c>
      <c r="BE208" s="30">
        <v>32769</v>
      </c>
      <c r="BF208" s="30">
        <v>24879</v>
      </c>
      <c r="BG208" s="37" t="s">
        <v>147</v>
      </c>
      <c r="BH208" s="37" t="s">
        <v>148</v>
      </c>
      <c r="BI208" s="37"/>
      <c r="BJ208" s="37"/>
      <c r="BK208" s="37"/>
      <c r="BL208" s="37"/>
      <c r="BM208" s="37"/>
      <c r="BN208" s="26"/>
      <c r="BO208" s="26"/>
      <c r="BP208" s="26"/>
      <c r="BQ208" s="38"/>
      <c r="BR208" s="26"/>
      <c r="BS208" s="26"/>
      <c r="BT208" s="26"/>
      <c r="BU208" s="26"/>
      <c r="BV208" s="39"/>
    </row>
    <row r="209" spans="1:74" ht="15" hidden="1" customHeight="1">
      <c r="A209" s="26">
        <v>2020</v>
      </c>
      <c r="B209" s="26">
        <v>205</v>
      </c>
      <c r="C209" s="26" t="s">
        <v>129</v>
      </c>
      <c r="D209" s="26" t="s">
        <v>130</v>
      </c>
      <c r="E209" s="26" t="s">
        <v>131</v>
      </c>
      <c r="F209" s="27">
        <v>43839</v>
      </c>
      <c r="G209" s="26" t="s">
        <v>576</v>
      </c>
      <c r="H209" s="26" t="s">
        <v>133</v>
      </c>
      <c r="I209" s="26" t="s">
        <v>133</v>
      </c>
      <c r="J209" s="28" t="s">
        <v>577</v>
      </c>
      <c r="K209" s="26" t="s">
        <v>135</v>
      </c>
      <c r="L209" s="26" t="s">
        <v>136</v>
      </c>
      <c r="M209" s="26" t="s">
        <v>137</v>
      </c>
      <c r="N209" s="26" t="s">
        <v>138</v>
      </c>
      <c r="O209" s="26" t="s">
        <v>138</v>
      </c>
      <c r="Q209" s="30">
        <v>79</v>
      </c>
      <c r="R209" s="30">
        <v>6880</v>
      </c>
      <c r="S209" s="31" t="e">
        <f>#N/A</f>
        <v>#N/A</v>
      </c>
      <c r="T209" s="30">
        <v>1209</v>
      </c>
      <c r="AB209" s="33" t="e">
        <f>#N/A</f>
        <v>#N/A</v>
      </c>
      <c r="AC209" s="30">
        <v>1200</v>
      </c>
      <c r="AD209" s="30" t="e">
        <f>#N/A</f>
        <v>#N/A</v>
      </c>
      <c r="AE209" s="34">
        <v>0.54</v>
      </c>
      <c r="AG209" s="30" t="e">
        <f>#N/A</f>
        <v>#N/A</v>
      </c>
      <c r="AH209" s="30" t="e">
        <f>#N/A</f>
        <v>#N/A</v>
      </c>
      <c r="AI209" s="30">
        <v>3932.25</v>
      </c>
      <c r="AJ209" s="30">
        <v>3745</v>
      </c>
      <c r="AK209" s="26" t="s">
        <v>139</v>
      </c>
      <c r="AL209" s="26">
        <v>3</v>
      </c>
      <c r="AM209" s="26" t="s">
        <v>472</v>
      </c>
      <c r="AU209" s="26" t="s">
        <v>141</v>
      </c>
      <c r="AV209" s="26" t="s">
        <v>550</v>
      </c>
      <c r="AW209" s="26" t="s">
        <v>555</v>
      </c>
      <c r="BA209" s="26" t="s">
        <v>144</v>
      </c>
      <c r="BB209" s="26" t="s">
        <v>145</v>
      </c>
      <c r="BC209" s="26" t="s">
        <v>146</v>
      </c>
      <c r="BD209" s="37">
        <v>43938</v>
      </c>
      <c r="BE209" s="30">
        <v>32769</v>
      </c>
      <c r="BF209" s="30">
        <v>24879</v>
      </c>
      <c r="BG209" s="37" t="s">
        <v>147</v>
      </c>
      <c r="BH209" s="37" t="s">
        <v>148</v>
      </c>
      <c r="BI209" s="37"/>
      <c r="BJ209" s="37"/>
      <c r="BK209" s="37"/>
      <c r="BL209" s="37"/>
      <c r="BM209" s="37"/>
      <c r="BN209" s="26"/>
      <c r="BO209" s="26"/>
      <c r="BP209" s="26"/>
      <c r="BQ209" s="38"/>
      <c r="BR209" s="26"/>
      <c r="BS209" s="26"/>
      <c r="BT209" s="26"/>
      <c r="BU209" s="26"/>
      <c r="BV209" s="39"/>
    </row>
    <row r="210" spans="1:74" ht="15" hidden="1" customHeight="1">
      <c r="A210" s="26">
        <v>2020</v>
      </c>
      <c r="B210" s="26">
        <v>206</v>
      </c>
      <c r="C210" s="26" t="s">
        <v>129</v>
      </c>
      <c r="D210" s="26" t="s">
        <v>130</v>
      </c>
      <c r="E210" s="26" t="s">
        <v>131</v>
      </c>
      <c r="F210" s="27">
        <v>43839</v>
      </c>
      <c r="G210" s="26" t="s">
        <v>578</v>
      </c>
      <c r="H210" s="26" t="s">
        <v>133</v>
      </c>
      <c r="I210" s="26" t="s">
        <v>133</v>
      </c>
      <c r="J210" s="28" t="s">
        <v>579</v>
      </c>
      <c r="K210" s="26" t="s">
        <v>135</v>
      </c>
      <c r="L210" s="26" t="s">
        <v>136</v>
      </c>
      <c r="M210" s="26" t="s">
        <v>137</v>
      </c>
      <c r="N210" s="26" t="s">
        <v>138</v>
      </c>
      <c r="O210" s="26" t="s">
        <v>138</v>
      </c>
      <c r="Q210" s="30">
        <v>83</v>
      </c>
      <c r="R210" s="30">
        <v>10030</v>
      </c>
      <c r="S210" s="31" t="e">
        <f>#N/A</f>
        <v>#N/A</v>
      </c>
      <c r="T210" s="30">
        <v>2195</v>
      </c>
      <c r="AB210" s="33" t="e">
        <f>#N/A</f>
        <v>#N/A</v>
      </c>
      <c r="AC210" s="30">
        <v>1200</v>
      </c>
      <c r="AD210" s="30" t="e">
        <f>#N/A</f>
        <v>#N/A</v>
      </c>
      <c r="AE210" s="34">
        <v>0.57999999999999996</v>
      </c>
      <c r="AG210" s="30" t="e">
        <f>#N/A</f>
        <v>#N/A</v>
      </c>
      <c r="AH210" s="30" t="e">
        <f>#N/A</f>
        <v>#N/A</v>
      </c>
      <c r="AI210" s="30">
        <v>6212.85</v>
      </c>
      <c r="AJ210" s="30">
        <v>5917</v>
      </c>
      <c r="AK210" s="26" t="s">
        <v>139</v>
      </c>
      <c r="AL210" s="26">
        <v>3</v>
      </c>
      <c r="AM210" s="26" t="s">
        <v>472</v>
      </c>
      <c r="AU210" s="26" t="s">
        <v>141</v>
      </c>
      <c r="AV210" s="26" t="s">
        <v>550</v>
      </c>
      <c r="AW210" s="26" t="s">
        <v>555</v>
      </c>
      <c r="BA210" s="26" t="s">
        <v>144</v>
      </c>
      <c r="BB210" s="26" t="s">
        <v>145</v>
      </c>
      <c r="BC210" s="26" t="s">
        <v>146</v>
      </c>
      <c r="BD210" s="37">
        <v>43938</v>
      </c>
      <c r="BE210" s="30">
        <v>32769</v>
      </c>
      <c r="BF210" s="30">
        <v>24879</v>
      </c>
      <c r="BG210" s="37" t="s">
        <v>147</v>
      </c>
      <c r="BH210" s="37" t="s">
        <v>148</v>
      </c>
      <c r="BI210" s="37"/>
      <c r="BJ210" s="37"/>
      <c r="BK210" s="37"/>
      <c r="BL210" s="37"/>
      <c r="BM210" s="37"/>
      <c r="BN210" s="26"/>
      <c r="BO210" s="26"/>
      <c r="BP210" s="26"/>
      <c r="BQ210" s="38"/>
      <c r="BR210" s="26"/>
      <c r="BS210" s="26"/>
      <c r="BT210" s="26"/>
      <c r="BU210" s="26"/>
      <c r="BV210" s="39"/>
    </row>
    <row r="211" spans="1:74" ht="15" hidden="1" customHeight="1">
      <c r="A211" s="26">
        <v>2020</v>
      </c>
      <c r="B211" s="26">
        <v>207</v>
      </c>
      <c r="C211" s="26" t="s">
        <v>129</v>
      </c>
      <c r="D211" s="26" t="s">
        <v>130</v>
      </c>
      <c r="E211" s="26" t="s">
        <v>131</v>
      </c>
      <c r="F211" s="27">
        <v>43839</v>
      </c>
      <c r="G211" s="26" t="s">
        <v>580</v>
      </c>
      <c r="H211" s="26" t="s">
        <v>133</v>
      </c>
      <c r="I211" s="26" t="s">
        <v>133</v>
      </c>
      <c r="J211" s="28" t="s">
        <v>581</v>
      </c>
      <c r="K211" s="26" t="s">
        <v>135</v>
      </c>
      <c r="L211" s="26" t="s">
        <v>136</v>
      </c>
      <c r="M211" s="26" t="s">
        <v>137</v>
      </c>
      <c r="N211" s="26" t="s">
        <v>138</v>
      </c>
      <c r="O211" s="26" t="s">
        <v>138</v>
      </c>
      <c r="Q211" s="30">
        <v>87</v>
      </c>
      <c r="R211" s="30">
        <v>8850</v>
      </c>
      <c r="S211" s="31" t="e">
        <f>#N/A</f>
        <v>#N/A</v>
      </c>
      <c r="T211" s="30">
        <v>1777</v>
      </c>
      <c r="AB211" s="33" t="e">
        <f>#N/A</f>
        <v>#N/A</v>
      </c>
      <c r="AC211" s="30">
        <v>1200</v>
      </c>
      <c r="AD211" s="30" t="e">
        <f>#N/A</f>
        <v>#N/A</v>
      </c>
      <c r="AE211" s="34">
        <v>0.52</v>
      </c>
      <c r="AG211" s="30" t="e">
        <f>#N/A</f>
        <v>#N/A</v>
      </c>
      <c r="AH211" s="30" t="e">
        <f>#N/A</f>
        <v>#N/A</v>
      </c>
      <c r="AI211" s="30">
        <v>5358.1500000000005</v>
      </c>
      <c r="AJ211" s="30">
        <v>5103</v>
      </c>
      <c r="AK211" s="26" t="s">
        <v>139</v>
      </c>
      <c r="AL211" s="26">
        <v>4</v>
      </c>
      <c r="AM211" s="26" t="s">
        <v>582</v>
      </c>
      <c r="AR211" s="30"/>
      <c r="AT211" s="30"/>
      <c r="AU211" s="26" t="s">
        <v>141</v>
      </c>
      <c r="AV211" s="26" t="s">
        <v>550</v>
      </c>
      <c r="AW211" s="26" t="s">
        <v>555</v>
      </c>
      <c r="BA211" s="26" t="s">
        <v>144</v>
      </c>
      <c r="BB211" s="26" t="s">
        <v>145</v>
      </c>
      <c r="BC211" s="26" t="s">
        <v>146</v>
      </c>
      <c r="BD211" s="37">
        <v>43938</v>
      </c>
      <c r="BE211" s="30">
        <v>32769</v>
      </c>
      <c r="BF211" s="30">
        <v>24879</v>
      </c>
      <c r="BG211" s="37" t="s">
        <v>147</v>
      </c>
      <c r="BH211" s="37" t="s">
        <v>148</v>
      </c>
      <c r="BI211" s="37"/>
      <c r="BJ211" s="37"/>
      <c r="BK211" s="37"/>
      <c r="BL211" s="37"/>
      <c r="BM211" s="37"/>
      <c r="BN211" s="26"/>
      <c r="BO211" s="26"/>
      <c r="BP211" s="26"/>
      <c r="BQ211" s="38"/>
      <c r="BR211" s="26"/>
      <c r="BS211" s="26"/>
      <c r="BT211" s="26"/>
      <c r="BU211" s="26"/>
      <c r="BV211" s="39"/>
    </row>
    <row r="212" spans="1:74" ht="15" hidden="1" customHeight="1">
      <c r="A212" s="26">
        <v>2020</v>
      </c>
      <c r="B212" s="26">
        <v>208</v>
      </c>
      <c r="C212" s="26" t="s">
        <v>129</v>
      </c>
      <c r="D212" s="26" t="s">
        <v>130</v>
      </c>
      <c r="E212" s="26" t="s">
        <v>131</v>
      </c>
      <c r="F212" s="27">
        <v>43839</v>
      </c>
      <c r="G212" s="26" t="s">
        <v>583</v>
      </c>
      <c r="H212" s="26" t="s">
        <v>133</v>
      </c>
      <c r="I212" s="26" t="s">
        <v>133</v>
      </c>
      <c r="J212" s="28" t="s">
        <v>584</v>
      </c>
      <c r="K212" s="26" t="s">
        <v>135</v>
      </c>
      <c r="L212" s="26" t="s">
        <v>136</v>
      </c>
      <c r="M212" s="26" t="s">
        <v>137</v>
      </c>
      <c r="N212" s="26" t="s">
        <v>138</v>
      </c>
      <c r="O212" s="26" t="s">
        <v>138</v>
      </c>
      <c r="Q212" s="30">
        <v>90</v>
      </c>
      <c r="R212" s="30">
        <v>10110</v>
      </c>
      <c r="S212" s="31" t="e">
        <f>#N/A</f>
        <v>#N/A</v>
      </c>
      <c r="T212" s="30">
        <v>2359</v>
      </c>
      <c r="AB212" s="33" t="e">
        <f>#N/A</f>
        <v>#N/A</v>
      </c>
      <c r="AC212" s="30">
        <v>1200</v>
      </c>
      <c r="AD212" s="30" t="e">
        <f>#N/A</f>
        <v>#N/A</v>
      </c>
      <c r="AE212" s="34">
        <v>0.24</v>
      </c>
      <c r="AG212" s="30" t="e">
        <f>#N/A</f>
        <v>#N/A</v>
      </c>
      <c r="AH212" s="30" t="e">
        <f>#N/A</f>
        <v>#N/A</v>
      </c>
      <c r="AI212" s="30">
        <v>6270.6</v>
      </c>
      <c r="AJ212" s="30">
        <v>5972</v>
      </c>
      <c r="AK212" s="26" t="s">
        <v>139</v>
      </c>
      <c r="AL212" s="26">
        <v>4</v>
      </c>
      <c r="AM212" s="26" t="s">
        <v>582</v>
      </c>
      <c r="AU212" s="26" t="s">
        <v>141</v>
      </c>
      <c r="AV212" s="26" t="s">
        <v>585</v>
      </c>
      <c r="AW212" s="26" t="s">
        <v>586</v>
      </c>
      <c r="BA212" s="26" t="s">
        <v>144</v>
      </c>
      <c r="BB212" s="26" t="s">
        <v>145</v>
      </c>
      <c r="BC212" s="26" t="s">
        <v>146</v>
      </c>
      <c r="BD212" s="37">
        <v>43938</v>
      </c>
      <c r="BE212" s="30">
        <v>32769</v>
      </c>
      <c r="BF212" s="30">
        <v>24879</v>
      </c>
      <c r="BG212" s="37" t="s">
        <v>147</v>
      </c>
      <c r="BH212" s="37" t="s">
        <v>148</v>
      </c>
      <c r="BI212" s="37"/>
      <c r="BJ212" s="37"/>
      <c r="BK212" s="37"/>
      <c r="BL212" s="37"/>
      <c r="BM212" s="37"/>
      <c r="BN212" s="26"/>
      <c r="BO212" s="26"/>
      <c r="BP212" s="26"/>
      <c r="BQ212" s="38"/>
      <c r="BR212" s="26"/>
      <c r="BS212" s="26"/>
      <c r="BT212" s="26"/>
      <c r="BU212" s="26"/>
      <c r="BV212" s="39"/>
    </row>
    <row r="213" spans="1:74" s="52" customFormat="1" ht="15" hidden="1" customHeight="1">
      <c r="A213" s="40">
        <v>2020</v>
      </c>
      <c r="B213" s="40">
        <v>209</v>
      </c>
      <c r="C213" s="40" t="s">
        <v>129</v>
      </c>
      <c r="D213" s="40" t="s">
        <v>130</v>
      </c>
      <c r="E213" s="40" t="s">
        <v>131</v>
      </c>
      <c r="F213" s="41">
        <v>43839</v>
      </c>
      <c r="G213" s="40" t="s">
        <v>587</v>
      </c>
      <c r="H213" s="40" t="s">
        <v>133</v>
      </c>
      <c r="I213" s="40" t="s">
        <v>133</v>
      </c>
      <c r="J213" s="42" t="s">
        <v>588</v>
      </c>
      <c r="K213" s="40" t="s">
        <v>135</v>
      </c>
      <c r="L213" s="40" t="s">
        <v>136</v>
      </c>
      <c r="M213" s="40" t="s">
        <v>137</v>
      </c>
      <c r="N213" s="40" t="s">
        <v>138</v>
      </c>
      <c r="O213" s="40" t="s">
        <v>138</v>
      </c>
      <c r="P213" s="43"/>
      <c r="Q213" s="36">
        <v>87</v>
      </c>
      <c r="R213" s="36">
        <v>11370</v>
      </c>
      <c r="S213" s="44" t="e">
        <f>#N/A</f>
        <v>#N/A</v>
      </c>
      <c r="T213" s="36">
        <v>2934</v>
      </c>
      <c r="U213" s="36"/>
      <c r="V213" s="45"/>
      <c r="W213" s="36"/>
      <c r="X213" s="36"/>
      <c r="Y213" s="36"/>
      <c r="Z213" s="36"/>
      <c r="AA213" s="36"/>
      <c r="AB213" s="46" t="e">
        <f>#N/A</f>
        <v>#N/A</v>
      </c>
      <c r="AC213" s="36">
        <v>1200</v>
      </c>
      <c r="AD213" s="36" t="e">
        <f>#N/A</f>
        <v>#N/A</v>
      </c>
      <c r="AE213" s="47"/>
      <c r="AF213" s="48"/>
      <c r="AG213" s="30" t="e">
        <f>#N/A</f>
        <v>#N/A</v>
      </c>
      <c r="AH213" s="36" t="e">
        <f>#N/A</f>
        <v>#N/A</v>
      </c>
      <c r="AI213" s="36"/>
      <c r="AJ213" s="36"/>
      <c r="AK213" s="40" t="s">
        <v>154</v>
      </c>
      <c r="AL213" s="40">
        <v>4</v>
      </c>
      <c r="AM213" s="40" t="s">
        <v>582</v>
      </c>
      <c r="AN213" s="40" t="s">
        <v>155</v>
      </c>
      <c r="AO213" s="36">
        <v>13644</v>
      </c>
      <c r="AP213" s="36"/>
      <c r="AQ213" s="36"/>
      <c r="AR213" s="36"/>
      <c r="AS213" s="36"/>
      <c r="AT213" s="36">
        <f>+AO213</f>
        <v>13644</v>
      </c>
      <c r="AU213" s="40"/>
      <c r="AV213" s="40"/>
      <c r="AW213" s="40"/>
      <c r="AX213" s="40"/>
      <c r="AY213" s="40"/>
      <c r="AZ213" s="40"/>
      <c r="BA213" s="40" t="s">
        <v>333</v>
      </c>
      <c r="BB213" s="40" t="s">
        <v>145</v>
      </c>
      <c r="BC213" s="40"/>
      <c r="BD213" s="49">
        <v>43938</v>
      </c>
      <c r="BE213" s="36"/>
      <c r="BF213" s="36"/>
      <c r="BG213" s="49" t="s">
        <v>147</v>
      </c>
      <c r="BH213" s="49" t="s">
        <v>148</v>
      </c>
      <c r="BI213" s="49"/>
      <c r="BJ213" s="49"/>
      <c r="BK213" s="49"/>
      <c r="BL213" s="49"/>
      <c r="BM213" s="49"/>
      <c r="BN213" s="40"/>
      <c r="BO213" s="40"/>
      <c r="BP213" s="40"/>
      <c r="BQ213" s="50"/>
      <c r="BR213" s="40"/>
      <c r="BS213" s="40"/>
      <c r="BT213" s="40"/>
      <c r="BU213" s="40"/>
      <c r="BV213" s="51"/>
    </row>
    <row r="214" spans="1:74" s="52" customFormat="1" ht="15" hidden="1" customHeight="1">
      <c r="A214" s="40">
        <v>2020</v>
      </c>
      <c r="B214" s="40">
        <v>210</v>
      </c>
      <c r="C214" s="40" t="s">
        <v>129</v>
      </c>
      <c r="D214" s="40" t="s">
        <v>130</v>
      </c>
      <c r="E214" s="40" t="s">
        <v>131</v>
      </c>
      <c r="F214" s="41">
        <v>43839</v>
      </c>
      <c r="G214" s="40" t="s">
        <v>589</v>
      </c>
      <c r="H214" s="40" t="s">
        <v>133</v>
      </c>
      <c r="I214" s="40" t="s">
        <v>133</v>
      </c>
      <c r="J214" s="42" t="s">
        <v>590</v>
      </c>
      <c r="K214" s="40" t="s">
        <v>135</v>
      </c>
      <c r="L214" s="40" t="s">
        <v>136</v>
      </c>
      <c r="M214" s="40" t="s">
        <v>137</v>
      </c>
      <c r="N214" s="40" t="s">
        <v>138</v>
      </c>
      <c r="O214" s="40" t="s">
        <v>138</v>
      </c>
      <c r="P214" s="43"/>
      <c r="Q214" s="36">
        <v>72</v>
      </c>
      <c r="R214" s="36">
        <v>5170</v>
      </c>
      <c r="S214" s="44" t="e">
        <f>#N/A</f>
        <v>#N/A</v>
      </c>
      <c r="T214" s="36">
        <v>1002</v>
      </c>
      <c r="U214" s="36"/>
      <c r="V214" s="45"/>
      <c r="W214" s="36"/>
      <c r="X214" s="36"/>
      <c r="Y214" s="36"/>
      <c r="Z214" s="36"/>
      <c r="AA214" s="36"/>
      <c r="AB214" s="46" t="e">
        <f>#N/A</f>
        <v>#N/A</v>
      </c>
      <c r="AC214" s="36">
        <v>1200</v>
      </c>
      <c r="AD214" s="36" t="e">
        <f>#N/A</f>
        <v>#N/A</v>
      </c>
      <c r="AE214" s="47"/>
      <c r="AF214" s="48"/>
      <c r="AG214" s="30" t="e">
        <f>#N/A</f>
        <v>#N/A</v>
      </c>
      <c r="AH214" s="36" t="e">
        <f>#N/A</f>
        <v>#N/A</v>
      </c>
      <c r="AI214" s="36"/>
      <c r="AJ214" s="36"/>
      <c r="AK214" s="40" t="s">
        <v>154</v>
      </c>
      <c r="AL214" s="40">
        <v>4</v>
      </c>
      <c r="AM214" s="40" t="s">
        <v>582</v>
      </c>
      <c r="AN214" s="40" t="s">
        <v>155</v>
      </c>
      <c r="AO214" s="36">
        <v>6204</v>
      </c>
      <c r="AP214" s="36"/>
      <c r="AQ214" s="36"/>
      <c r="AR214" s="36"/>
      <c r="AS214" s="36"/>
      <c r="AT214" s="36">
        <f>+AO214</f>
        <v>6204</v>
      </c>
      <c r="AU214" s="40"/>
      <c r="AV214" s="40"/>
      <c r="AW214" s="40"/>
      <c r="AX214" s="40"/>
      <c r="AY214" s="40"/>
      <c r="AZ214" s="40"/>
      <c r="BA214" s="40" t="s">
        <v>333</v>
      </c>
      <c r="BB214" s="40" t="s">
        <v>145</v>
      </c>
      <c r="BC214" s="40"/>
      <c r="BD214" s="49">
        <v>43938</v>
      </c>
      <c r="BE214" s="36"/>
      <c r="BF214" s="36"/>
      <c r="BG214" s="49" t="s">
        <v>147</v>
      </c>
      <c r="BH214" s="49" t="s">
        <v>148</v>
      </c>
      <c r="BI214" s="49"/>
      <c r="BJ214" s="49"/>
      <c r="BK214" s="49"/>
      <c r="BL214" s="49"/>
      <c r="BM214" s="49"/>
      <c r="BN214" s="40"/>
      <c r="BO214" s="40"/>
      <c r="BP214" s="40"/>
      <c r="BQ214" s="50"/>
      <c r="BR214" s="40"/>
      <c r="BS214" s="40"/>
      <c r="BT214" s="40"/>
      <c r="BU214" s="40"/>
      <c r="BV214" s="51"/>
    </row>
    <row r="215" spans="1:74" s="52" customFormat="1" ht="15" hidden="1" customHeight="1">
      <c r="A215" s="40">
        <v>2020</v>
      </c>
      <c r="B215" s="40">
        <v>211</v>
      </c>
      <c r="C215" s="40" t="s">
        <v>129</v>
      </c>
      <c r="D215" s="40" t="s">
        <v>130</v>
      </c>
      <c r="E215" s="40" t="s">
        <v>131</v>
      </c>
      <c r="F215" s="41">
        <v>43839</v>
      </c>
      <c r="G215" s="40" t="s">
        <v>591</v>
      </c>
      <c r="H215" s="40" t="s">
        <v>133</v>
      </c>
      <c r="I215" s="40" t="s">
        <v>133</v>
      </c>
      <c r="J215" s="42" t="s">
        <v>592</v>
      </c>
      <c r="K215" s="40" t="s">
        <v>135</v>
      </c>
      <c r="L215" s="40" t="s">
        <v>136</v>
      </c>
      <c r="M215" s="40" t="s">
        <v>137</v>
      </c>
      <c r="N215" s="40" t="s">
        <v>138</v>
      </c>
      <c r="O215" s="40" t="s">
        <v>138</v>
      </c>
      <c r="P215" s="43"/>
      <c r="Q215" s="36">
        <v>85</v>
      </c>
      <c r="R215" s="36">
        <v>8900</v>
      </c>
      <c r="S215" s="44" t="e">
        <f>#N/A</f>
        <v>#N/A</v>
      </c>
      <c r="T215" s="36">
        <v>1627</v>
      </c>
      <c r="U215" s="36"/>
      <c r="V215" s="45"/>
      <c r="W215" s="36"/>
      <c r="X215" s="36"/>
      <c r="Y215" s="36"/>
      <c r="Z215" s="36"/>
      <c r="AA215" s="36"/>
      <c r="AB215" s="46" t="e">
        <f>#N/A</f>
        <v>#N/A</v>
      </c>
      <c r="AC215" s="36">
        <v>1200</v>
      </c>
      <c r="AD215" s="36" t="e">
        <f>#N/A</f>
        <v>#N/A</v>
      </c>
      <c r="AE215" s="47"/>
      <c r="AF215" s="48"/>
      <c r="AG215" s="30" t="e">
        <f>#N/A</f>
        <v>#N/A</v>
      </c>
      <c r="AH215" s="36" t="e">
        <f>#N/A</f>
        <v>#N/A</v>
      </c>
      <c r="AI215" s="36"/>
      <c r="AJ215" s="36"/>
      <c r="AK215" s="40" t="s">
        <v>154</v>
      </c>
      <c r="AL215" s="40">
        <v>4</v>
      </c>
      <c r="AM215" s="40" t="s">
        <v>582</v>
      </c>
      <c r="AN215" s="40" t="s">
        <v>155</v>
      </c>
      <c r="AO215" s="36">
        <v>10680</v>
      </c>
      <c r="AP215" s="36"/>
      <c r="AQ215" s="36"/>
      <c r="AR215" s="36"/>
      <c r="AS215" s="36"/>
      <c r="AT215" s="36">
        <f>+AO215</f>
        <v>10680</v>
      </c>
      <c r="AU215" s="40"/>
      <c r="AV215" s="40"/>
      <c r="AW215" s="40"/>
      <c r="AX215" s="40"/>
      <c r="AY215" s="40"/>
      <c r="AZ215" s="40"/>
      <c r="BA215" s="40" t="s">
        <v>333</v>
      </c>
      <c r="BB215" s="40" t="s">
        <v>145</v>
      </c>
      <c r="BC215" s="40"/>
      <c r="BD215" s="49">
        <v>43938</v>
      </c>
      <c r="BE215" s="36"/>
      <c r="BF215" s="36"/>
      <c r="BG215" s="49" t="s">
        <v>147</v>
      </c>
      <c r="BH215" s="49" t="s">
        <v>148</v>
      </c>
      <c r="BI215" s="49"/>
      <c r="BJ215" s="49"/>
      <c r="BK215" s="49"/>
      <c r="BL215" s="49"/>
      <c r="BM215" s="49"/>
      <c r="BN215" s="40"/>
      <c r="BO215" s="40"/>
      <c r="BP215" s="40"/>
      <c r="BQ215" s="50"/>
      <c r="BR215" s="40"/>
      <c r="BS215" s="40"/>
      <c r="BT215" s="40"/>
      <c r="BU215" s="40"/>
      <c r="BV215" s="51"/>
    </row>
    <row r="216" spans="1:74" ht="15" hidden="1" customHeight="1">
      <c r="A216" s="26">
        <v>2020</v>
      </c>
      <c r="B216" s="26">
        <v>212</v>
      </c>
      <c r="C216" s="26" t="s">
        <v>129</v>
      </c>
      <c r="D216" s="26" t="s">
        <v>130</v>
      </c>
      <c r="E216" s="26" t="s">
        <v>131</v>
      </c>
      <c r="F216" s="27">
        <v>43839</v>
      </c>
      <c r="G216" s="26" t="s">
        <v>593</v>
      </c>
      <c r="H216" s="26" t="s">
        <v>133</v>
      </c>
      <c r="I216" s="26" t="s">
        <v>133</v>
      </c>
      <c r="J216" s="28" t="s">
        <v>594</v>
      </c>
      <c r="K216" s="26" t="s">
        <v>135</v>
      </c>
      <c r="L216" s="26" t="s">
        <v>136</v>
      </c>
      <c r="M216" s="26" t="s">
        <v>137</v>
      </c>
      <c r="N216" s="26" t="s">
        <v>138</v>
      </c>
      <c r="O216" s="26" t="s">
        <v>138</v>
      </c>
      <c r="Q216" s="30">
        <v>83</v>
      </c>
      <c r="R216" s="30">
        <v>9330</v>
      </c>
      <c r="S216" s="31" t="e">
        <f>#N/A</f>
        <v>#N/A</v>
      </c>
      <c r="T216" s="30">
        <v>1832</v>
      </c>
      <c r="AB216" s="33" t="e">
        <f>#N/A</f>
        <v>#N/A</v>
      </c>
      <c r="AC216" s="30">
        <v>1200</v>
      </c>
      <c r="AD216" s="30" t="e">
        <f>#N/A</f>
        <v>#N/A</v>
      </c>
      <c r="AE216" s="34">
        <v>0.71</v>
      </c>
      <c r="AG216" s="30" t="e">
        <f>#N/A</f>
        <v>#N/A</v>
      </c>
      <c r="AH216" s="30" t="e">
        <f>#N/A</f>
        <v>#N/A</v>
      </c>
      <c r="AI216" s="30">
        <v>5705.7</v>
      </c>
      <c r="AJ216" s="30">
        <v>5434</v>
      </c>
      <c r="AK216" s="26" t="s">
        <v>139</v>
      </c>
      <c r="AL216" s="26">
        <v>4</v>
      </c>
      <c r="AM216" s="26" t="s">
        <v>582</v>
      </c>
      <c r="AU216" s="26" t="s">
        <v>141</v>
      </c>
      <c r="AV216" s="26" t="s">
        <v>585</v>
      </c>
      <c r="AW216" s="26" t="s">
        <v>586</v>
      </c>
      <c r="BA216" s="26" t="s">
        <v>333</v>
      </c>
      <c r="BB216" s="26" t="s">
        <v>145</v>
      </c>
      <c r="BC216" s="26" t="s">
        <v>146</v>
      </c>
      <c r="BD216" s="37">
        <v>43938</v>
      </c>
      <c r="BE216" s="30">
        <v>32769</v>
      </c>
      <c r="BF216" s="30">
        <v>24879</v>
      </c>
      <c r="BG216" s="37" t="s">
        <v>147</v>
      </c>
      <c r="BH216" s="37" t="s">
        <v>148</v>
      </c>
      <c r="BI216" s="37"/>
      <c r="BJ216" s="37"/>
      <c r="BK216" s="37"/>
      <c r="BL216" s="37"/>
      <c r="BM216" s="37"/>
      <c r="BN216" s="26"/>
      <c r="BO216" s="26"/>
      <c r="BP216" s="26"/>
      <c r="BQ216" s="38"/>
      <c r="BR216" s="26"/>
      <c r="BS216" s="26"/>
      <c r="BT216" s="26"/>
      <c r="BU216" s="26"/>
      <c r="BV216" s="39"/>
    </row>
    <row r="217" spans="1:74" ht="15" hidden="1" customHeight="1">
      <c r="A217" s="26">
        <v>2020</v>
      </c>
      <c r="B217" s="26">
        <v>213</v>
      </c>
      <c r="C217" s="26" t="s">
        <v>129</v>
      </c>
      <c r="D217" s="26" t="s">
        <v>130</v>
      </c>
      <c r="E217" s="26" t="s">
        <v>131</v>
      </c>
      <c r="F217" s="27">
        <v>43839</v>
      </c>
      <c r="G217" s="26" t="s">
        <v>595</v>
      </c>
      <c r="H217" s="26" t="s">
        <v>133</v>
      </c>
      <c r="I217" s="26" t="s">
        <v>133</v>
      </c>
      <c r="J217" s="28" t="s">
        <v>596</v>
      </c>
      <c r="K217" s="26" t="s">
        <v>135</v>
      </c>
      <c r="L217" s="26" t="s">
        <v>136</v>
      </c>
      <c r="M217" s="26" t="s">
        <v>137</v>
      </c>
      <c r="N217" s="26" t="s">
        <v>138</v>
      </c>
      <c r="O217" s="26" t="s">
        <v>138</v>
      </c>
      <c r="Q217" s="30">
        <v>95</v>
      </c>
      <c r="R217" s="30">
        <v>16050</v>
      </c>
      <c r="S217" s="31" t="e">
        <f>#N/A</f>
        <v>#N/A</v>
      </c>
      <c r="T217" s="30">
        <v>3577</v>
      </c>
      <c r="AB217" s="33" t="e">
        <f>#N/A</f>
        <v>#N/A</v>
      </c>
      <c r="AC217" s="30">
        <v>1200</v>
      </c>
      <c r="AD217" s="30" t="e">
        <f>#N/A</f>
        <v>#N/A</v>
      </c>
      <c r="AE217" s="34">
        <v>0.46</v>
      </c>
      <c r="AG217" s="30" t="e">
        <f>#N/A</f>
        <v>#N/A</v>
      </c>
      <c r="AH217" s="30" t="e">
        <f>#N/A</f>
        <v>#N/A</v>
      </c>
      <c r="AI217" s="30">
        <v>10572.45</v>
      </c>
      <c r="AJ217" s="30">
        <v>10069</v>
      </c>
      <c r="AK217" s="26" t="s">
        <v>139</v>
      </c>
      <c r="AL217" s="26">
        <v>4</v>
      </c>
      <c r="AM217" s="26" t="s">
        <v>582</v>
      </c>
      <c r="AU217" s="26" t="s">
        <v>141</v>
      </c>
      <c r="AV217" s="26" t="s">
        <v>585</v>
      </c>
      <c r="AW217" s="26" t="s">
        <v>586</v>
      </c>
      <c r="BA217" s="26" t="s">
        <v>333</v>
      </c>
      <c r="BB217" s="26" t="s">
        <v>145</v>
      </c>
      <c r="BC217" s="26" t="s">
        <v>146</v>
      </c>
      <c r="BD217" s="37">
        <v>43938</v>
      </c>
      <c r="BE217" s="30">
        <v>32769</v>
      </c>
      <c r="BF217" s="30">
        <v>24879</v>
      </c>
      <c r="BG217" s="37" t="s">
        <v>147</v>
      </c>
      <c r="BH217" s="37" t="s">
        <v>148</v>
      </c>
      <c r="BI217" s="37"/>
      <c r="BJ217" s="37"/>
      <c r="BK217" s="37"/>
      <c r="BL217" s="37"/>
      <c r="BM217" s="37"/>
      <c r="BN217" s="26"/>
      <c r="BO217" s="26"/>
      <c r="BP217" s="26"/>
      <c r="BQ217" s="38"/>
      <c r="BR217" s="26"/>
      <c r="BS217" s="26"/>
      <c r="BT217" s="26"/>
      <c r="BU217" s="26"/>
      <c r="BV217" s="39"/>
    </row>
    <row r="218" spans="1:74" ht="15" hidden="1" customHeight="1">
      <c r="A218" s="26">
        <v>2020</v>
      </c>
      <c r="B218" s="26">
        <v>214</v>
      </c>
      <c r="C218" s="26" t="s">
        <v>129</v>
      </c>
      <c r="D218" s="26" t="s">
        <v>130</v>
      </c>
      <c r="E218" s="26" t="s">
        <v>131</v>
      </c>
      <c r="F218" s="27">
        <v>43839</v>
      </c>
      <c r="G218" s="26" t="s">
        <v>597</v>
      </c>
      <c r="H218" s="26" t="s">
        <v>133</v>
      </c>
      <c r="I218" s="26" t="s">
        <v>133</v>
      </c>
      <c r="J218" s="28" t="s">
        <v>598</v>
      </c>
      <c r="K218" s="26" t="s">
        <v>135</v>
      </c>
      <c r="L218" s="26" t="s">
        <v>136</v>
      </c>
      <c r="M218" s="26" t="s">
        <v>137</v>
      </c>
      <c r="N218" s="26" t="s">
        <v>138</v>
      </c>
      <c r="O218" s="26" t="s">
        <v>138</v>
      </c>
      <c r="Q218" s="30">
        <v>91</v>
      </c>
      <c r="R218" s="30">
        <v>10690</v>
      </c>
      <c r="S218" s="31" t="e">
        <f>#N/A</f>
        <v>#N/A</v>
      </c>
      <c r="T218" s="30">
        <v>2348</v>
      </c>
      <c r="AB218" s="33" t="e">
        <f>#N/A</f>
        <v>#N/A</v>
      </c>
      <c r="AC218" s="30">
        <v>1200</v>
      </c>
      <c r="AD218" s="30" t="e">
        <f>#N/A</f>
        <v>#N/A</v>
      </c>
      <c r="AE218" s="34">
        <v>0.22</v>
      </c>
      <c r="AG218" s="30" t="e">
        <f>#N/A</f>
        <v>#N/A</v>
      </c>
      <c r="AH218" s="30" t="e">
        <f>#N/A</f>
        <v>#N/A</v>
      </c>
      <c r="AI218" s="30">
        <v>6690.6</v>
      </c>
      <c r="AJ218" s="30">
        <v>6372</v>
      </c>
      <c r="AK218" s="26" t="s">
        <v>139</v>
      </c>
      <c r="AL218" s="26">
        <v>4</v>
      </c>
      <c r="AM218" s="26" t="s">
        <v>582</v>
      </c>
      <c r="AU218" s="26" t="s">
        <v>141</v>
      </c>
      <c r="AV218" s="26" t="s">
        <v>586</v>
      </c>
      <c r="AW218" s="26" t="s">
        <v>599</v>
      </c>
      <c r="BA218" s="26" t="s">
        <v>333</v>
      </c>
      <c r="BB218" s="26" t="s">
        <v>145</v>
      </c>
      <c r="BC218" s="26" t="s">
        <v>146</v>
      </c>
      <c r="BD218" s="37">
        <v>43938</v>
      </c>
      <c r="BE218" s="30">
        <v>32769</v>
      </c>
      <c r="BF218" s="30">
        <v>24879</v>
      </c>
      <c r="BG218" s="37" t="s">
        <v>147</v>
      </c>
      <c r="BH218" s="37" t="s">
        <v>148</v>
      </c>
      <c r="BI218" s="37"/>
      <c r="BJ218" s="37"/>
      <c r="BK218" s="37"/>
      <c r="BL218" s="37"/>
      <c r="BM218" s="37"/>
      <c r="BN218" s="26"/>
      <c r="BO218" s="26"/>
      <c r="BP218" s="26"/>
      <c r="BQ218" s="38"/>
      <c r="BR218" s="26"/>
      <c r="BS218" s="26"/>
      <c r="BT218" s="26"/>
      <c r="BU218" s="26"/>
      <c r="BV218" s="39"/>
    </row>
    <row r="219" spans="1:74" ht="15" hidden="1" customHeight="1">
      <c r="A219" s="26">
        <v>2020</v>
      </c>
      <c r="B219" s="26">
        <v>215</v>
      </c>
      <c r="C219" s="26" t="s">
        <v>129</v>
      </c>
      <c r="D219" s="26" t="s">
        <v>130</v>
      </c>
      <c r="E219" s="26" t="s">
        <v>131</v>
      </c>
      <c r="F219" s="27">
        <v>43839</v>
      </c>
      <c r="G219" s="26" t="s">
        <v>600</v>
      </c>
      <c r="H219" s="26" t="s">
        <v>133</v>
      </c>
      <c r="I219" s="26" t="s">
        <v>133</v>
      </c>
      <c r="J219" s="28" t="s">
        <v>601</v>
      </c>
      <c r="K219" s="26" t="s">
        <v>135</v>
      </c>
      <c r="L219" s="26" t="s">
        <v>136</v>
      </c>
      <c r="M219" s="26" t="s">
        <v>137</v>
      </c>
      <c r="N219" s="26" t="s">
        <v>138</v>
      </c>
      <c r="O219" s="26" t="s">
        <v>138</v>
      </c>
      <c r="Q219" s="30">
        <v>88</v>
      </c>
      <c r="R219" s="30">
        <v>10870</v>
      </c>
      <c r="S219" s="31" t="e">
        <f>#N/A</f>
        <v>#N/A</v>
      </c>
      <c r="T219" s="30">
        <v>2000</v>
      </c>
      <c r="AB219" s="33" t="e">
        <f>#N/A</f>
        <v>#N/A</v>
      </c>
      <c r="AC219" s="30">
        <v>1200</v>
      </c>
      <c r="AD219" s="30" t="e">
        <f>#N/A</f>
        <v>#N/A</v>
      </c>
      <c r="AE219" s="34">
        <v>0.84</v>
      </c>
      <c r="AG219" s="30" t="e">
        <f>#N/A</f>
        <v>#N/A</v>
      </c>
      <c r="AH219" s="30" t="e">
        <f>#N/A</f>
        <v>#N/A</v>
      </c>
      <c r="AI219" s="30">
        <v>6821.85</v>
      </c>
      <c r="AJ219" s="30">
        <v>6497</v>
      </c>
      <c r="AK219" s="26" t="s">
        <v>139</v>
      </c>
      <c r="AL219" s="26">
        <v>4</v>
      </c>
      <c r="AM219" s="26" t="s">
        <v>582</v>
      </c>
      <c r="AU219" s="26" t="s">
        <v>141</v>
      </c>
      <c r="AV219" s="26" t="s">
        <v>586</v>
      </c>
      <c r="AW219" s="26" t="s">
        <v>602</v>
      </c>
      <c r="BA219" s="26" t="s">
        <v>333</v>
      </c>
      <c r="BB219" s="26" t="s">
        <v>145</v>
      </c>
      <c r="BC219" s="26" t="s">
        <v>146</v>
      </c>
      <c r="BD219" s="37">
        <v>43938</v>
      </c>
      <c r="BE219" s="30">
        <v>32769</v>
      </c>
      <c r="BF219" s="30">
        <v>24879</v>
      </c>
      <c r="BG219" s="37" t="s">
        <v>147</v>
      </c>
      <c r="BH219" s="37" t="s">
        <v>148</v>
      </c>
      <c r="BI219" s="37"/>
      <c r="BJ219" s="37"/>
      <c r="BK219" s="37"/>
      <c r="BL219" s="37"/>
      <c r="BM219" s="37"/>
      <c r="BN219" s="26"/>
      <c r="BO219" s="26"/>
      <c r="BP219" s="26"/>
      <c r="BQ219" s="38"/>
      <c r="BR219" s="26"/>
      <c r="BS219" s="26"/>
      <c r="BT219" s="26"/>
      <c r="BU219" s="26"/>
      <c r="BV219" s="39"/>
    </row>
    <row r="220" spans="1:74" ht="15" hidden="1" customHeight="1">
      <c r="A220" s="26">
        <v>2020</v>
      </c>
      <c r="B220" s="26">
        <v>216</v>
      </c>
      <c r="C220" s="26" t="s">
        <v>129</v>
      </c>
      <c r="D220" s="26" t="s">
        <v>130</v>
      </c>
      <c r="E220" s="26" t="s">
        <v>131</v>
      </c>
      <c r="F220" s="27">
        <v>43839</v>
      </c>
      <c r="G220" s="26" t="s">
        <v>603</v>
      </c>
      <c r="H220" s="26" t="s">
        <v>133</v>
      </c>
      <c r="I220" s="26" t="s">
        <v>133</v>
      </c>
      <c r="J220" s="28" t="s">
        <v>604</v>
      </c>
      <c r="K220" s="26" t="s">
        <v>135</v>
      </c>
      <c r="L220" s="26" t="s">
        <v>136</v>
      </c>
      <c r="M220" s="26" t="s">
        <v>137</v>
      </c>
      <c r="N220" s="26" t="s">
        <v>138</v>
      </c>
      <c r="O220" s="26" t="s">
        <v>138</v>
      </c>
      <c r="Q220" s="30">
        <v>89</v>
      </c>
      <c r="R220" s="30">
        <v>9910</v>
      </c>
      <c r="S220" s="31" t="e">
        <f>#N/A</f>
        <v>#N/A</v>
      </c>
      <c r="T220" s="30">
        <v>1862</v>
      </c>
      <c r="AB220" s="33" t="e">
        <f>#N/A</f>
        <v>#N/A</v>
      </c>
      <c r="AC220" s="30">
        <v>1200</v>
      </c>
      <c r="AD220" s="30" t="e">
        <f>#N/A</f>
        <v>#N/A</v>
      </c>
      <c r="AE220" s="34">
        <v>0.31</v>
      </c>
      <c r="AG220" s="30" t="e">
        <f>#N/A</f>
        <v>#N/A</v>
      </c>
      <c r="AH220" s="30" t="e">
        <f>#N/A</f>
        <v>#N/A</v>
      </c>
      <c r="AI220" s="30">
        <v>6125.7</v>
      </c>
      <c r="AJ220" s="30">
        <v>5834</v>
      </c>
      <c r="AK220" s="26" t="s">
        <v>139</v>
      </c>
      <c r="AL220" s="26">
        <v>4</v>
      </c>
      <c r="AM220" s="26" t="s">
        <v>582</v>
      </c>
      <c r="AU220" s="26" t="s">
        <v>141</v>
      </c>
      <c r="AV220" s="26" t="s">
        <v>602</v>
      </c>
      <c r="AW220" s="26" t="s">
        <v>605</v>
      </c>
      <c r="BA220" s="26" t="s">
        <v>333</v>
      </c>
      <c r="BB220" s="26" t="s">
        <v>145</v>
      </c>
      <c r="BC220" s="26" t="s">
        <v>146</v>
      </c>
      <c r="BD220" s="37">
        <v>43938</v>
      </c>
      <c r="BE220" s="30">
        <v>32769</v>
      </c>
      <c r="BF220" s="30">
        <v>24879</v>
      </c>
      <c r="BG220" s="37" t="s">
        <v>147</v>
      </c>
      <c r="BH220" s="37" t="s">
        <v>148</v>
      </c>
      <c r="BI220" s="37"/>
      <c r="BJ220" s="37"/>
      <c r="BK220" s="37"/>
      <c r="BL220" s="37"/>
      <c r="BM220" s="37"/>
      <c r="BN220" s="26"/>
      <c r="BO220" s="26"/>
      <c r="BP220" s="26"/>
      <c r="BQ220" s="38"/>
      <c r="BR220" s="26"/>
      <c r="BS220" s="26"/>
      <c r="BT220" s="26"/>
      <c r="BU220" s="26"/>
      <c r="BV220" s="39"/>
    </row>
    <row r="221" spans="1:74" ht="15" hidden="1" customHeight="1">
      <c r="A221" s="26">
        <v>2020</v>
      </c>
      <c r="B221" s="26">
        <v>217</v>
      </c>
      <c r="C221" s="26" t="s">
        <v>129</v>
      </c>
      <c r="D221" s="26" t="s">
        <v>130</v>
      </c>
      <c r="E221" s="26" t="s">
        <v>131</v>
      </c>
      <c r="F221" s="27">
        <v>43839</v>
      </c>
      <c r="G221" s="26" t="s">
        <v>606</v>
      </c>
      <c r="H221" s="26" t="s">
        <v>133</v>
      </c>
      <c r="I221" s="26" t="s">
        <v>133</v>
      </c>
      <c r="J221" s="28" t="s">
        <v>607</v>
      </c>
      <c r="K221" s="26" t="s">
        <v>135</v>
      </c>
      <c r="L221" s="26" t="s">
        <v>136</v>
      </c>
      <c r="M221" s="26" t="s">
        <v>137</v>
      </c>
      <c r="N221" s="26" t="s">
        <v>138</v>
      </c>
      <c r="O221" s="26" t="s">
        <v>138</v>
      </c>
      <c r="Q221" s="30">
        <v>85</v>
      </c>
      <c r="R221" s="30">
        <v>9100</v>
      </c>
      <c r="S221" s="31" t="e">
        <f>#N/A</f>
        <v>#N/A</v>
      </c>
      <c r="T221" s="30">
        <v>1990</v>
      </c>
      <c r="AB221" s="33" t="e">
        <f>#N/A</f>
        <v>#N/A</v>
      </c>
      <c r="AC221" s="30">
        <v>1200</v>
      </c>
      <c r="AD221" s="30" t="e">
        <f>#N/A</f>
        <v>#N/A</v>
      </c>
      <c r="AE221" s="34">
        <v>0.89</v>
      </c>
      <c r="AG221" s="30" t="e">
        <f>#N/A</f>
        <v>#N/A</v>
      </c>
      <c r="AH221" s="30" t="e">
        <f>#N/A</f>
        <v>#N/A</v>
      </c>
      <c r="AI221" s="30">
        <v>5539.8</v>
      </c>
      <c r="AJ221" s="30">
        <v>5276</v>
      </c>
      <c r="AK221" s="26" t="s">
        <v>139</v>
      </c>
      <c r="AL221" s="26">
        <v>4</v>
      </c>
      <c r="AM221" s="26" t="s">
        <v>582</v>
      </c>
      <c r="AU221" s="26" t="s">
        <v>141</v>
      </c>
      <c r="AV221" s="26" t="s">
        <v>605</v>
      </c>
      <c r="AW221" s="26" t="s">
        <v>608</v>
      </c>
      <c r="BA221" s="26" t="s">
        <v>333</v>
      </c>
      <c r="BB221" s="26" t="s">
        <v>145</v>
      </c>
      <c r="BC221" s="26" t="s">
        <v>146</v>
      </c>
      <c r="BD221" s="37">
        <v>43938</v>
      </c>
      <c r="BE221" s="30">
        <v>32769</v>
      </c>
      <c r="BF221" s="30">
        <v>24879</v>
      </c>
      <c r="BG221" s="37" t="s">
        <v>147</v>
      </c>
      <c r="BH221" s="37" t="s">
        <v>148</v>
      </c>
      <c r="BI221" s="37"/>
      <c r="BJ221" s="37"/>
      <c r="BK221" s="37"/>
      <c r="BL221" s="37"/>
      <c r="BM221" s="37"/>
      <c r="BN221" s="26"/>
      <c r="BO221" s="26"/>
      <c r="BP221" s="26"/>
      <c r="BQ221" s="38"/>
      <c r="BR221" s="26"/>
      <c r="BS221" s="26"/>
      <c r="BT221" s="26"/>
      <c r="BU221" s="26"/>
      <c r="BV221" s="39"/>
    </row>
    <row r="222" spans="1:74" s="52" customFormat="1" ht="15" hidden="1" customHeight="1">
      <c r="A222" s="40">
        <v>2020</v>
      </c>
      <c r="B222" s="40">
        <v>218</v>
      </c>
      <c r="C222" s="40" t="s">
        <v>129</v>
      </c>
      <c r="D222" s="40" t="s">
        <v>130</v>
      </c>
      <c r="E222" s="40" t="s">
        <v>131</v>
      </c>
      <c r="F222" s="41">
        <v>43839</v>
      </c>
      <c r="G222" s="40" t="s">
        <v>609</v>
      </c>
      <c r="H222" s="40" t="s">
        <v>133</v>
      </c>
      <c r="I222" s="40" t="s">
        <v>133</v>
      </c>
      <c r="J222" s="42" t="s">
        <v>610</v>
      </c>
      <c r="K222" s="40" t="s">
        <v>135</v>
      </c>
      <c r="L222" s="40" t="s">
        <v>136</v>
      </c>
      <c r="M222" s="40" t="s">
        <v>137</v>
      </c>
      <c r="N222" s="40" t="s">
        <v>138</v>
      </c>
      <c r="O222" s="40" t="s">
        <v>138</v>
      </c>
      <c r="P222" s="43"/>
      <c r="Q222" s="36">
        <v>91</v>
      </c>
      <c r="R222" s="36">
        <v>11910</v>
      </c>
      <c r="S222" s="44" t="e">
        <f>#N/A</f>
        <v>#N/A</v>
      </c>
      <c r="T222" s="36">
        <v>2621</v>
      </c>
      <c r="U222" s="36"/>
      <c r="V222" s="45"/>
      <c r="W222" s="36"/>
      <c r="X222" s="36"/>
      <c r="Y222" s="36"/>
      <c r="Z222" s="36"/>
      <c r="AA222" s="36"/>
      <c r="AB222" s="46" t="e">
        <f>#N/A</f>
        <v>#N/A</v>
      </c>
      <c r="AC222" s="36">
        <v>1200</v>
      </c>
      <c r="AD222" s="36" t="e">
        <f>#N/A</f>
        <v>#N/A</v>
      </c>
      <c r="AE222" s="47"/>
      <c r="AF222" s="48"/>
      <c r="AG222" s="30" t="e">
        <f>#N/A</f>
        <v>#N/A</v>
      </c>
      <c r="AH222" s="36" t="e">
        <f>#N/A</f>
        <v>#N/A</v>
      </c>
      <c r="AI222" s="36"/>
      <c r="AJ222" s="36"/>
      <c r="AK222" s="40" t="s">
        <v>154</v>
      </c>
      <c r="AL222" s="40">
        <v>4</v>
      </c>
      <c r="AM222" s="40" t="s">
        <v>582</v>
      </c>
      <c r="AN222" s="40" t="s">
        <v>155</v>
      </c>
      <c r="AO222" s="36">
        <v>14292</v>
      </c>
      <c r="AP222" s="36"/>
      <c r="AQ222" s="36"/>
      <c r="AR222" s="36"/>
      <c r="AS222" s="36"/>
      <c r="AT222" s="36">
        <f>+AO222</f>
        <v>14292</v>
      </c>
      <c r="AU222" s="40"/>
      <c r="AV222" s="40"/>
      <c r="AW222" s="40"/>
      <c r="AX222" s="40"/>
      <c r="AY222" s="40"/>
      <c r="AZ222" s="40"/>
      <c r="BA222" s="40" t="s">
        <v>333</v>
      </c>
      <c r="BB222" s="40" t="s">
        <v>145</v>
      </c>
      <c r="BC222" s="40"/>
      <c r="BD222" s="49">
        <v>43938</v>
      </c>
      <c r="BE222" s="36"/>
      <c r="BF222" s="36"/>
      <c r="BG222" s="49" t="s">
        <v>147</v>
      </c>
      <c r="BH222" s="49" t="s">
        <v>148</v>
      </c>
      <c r="BI222" s="49"/>
      <c r="BJ222" s="49"/>
      <c r="BK222" s="49"/>
      <c r="BL222" s="49"/>
      <c r="BM222" s="49"/>
      <c r="BN222" s="40"/>
      <c r="BO222" s="40"/>
      <c r="BP222" s="40"/>
      <c r="BQ222" s="50"/>
      <c r="BR222" s="40"/>
      <c r="BS222" s="40"/>
      <c r="BT222" s="40"/>
      <c r="BU222" s="40"/>
      <c r="BV222" s="51"/>
    </row>
    <row r="223" spans="1:74" ht="15" hidden="1" customHeight="1">
      <c r="A223" s="26">
        <v>2020</v>
      </c>
      <c r="B223" s="26">
        <v>219</v>
      </c>
      <c r="C223" s="26" t="s">
        <v>129</v>
      </c>
      <c r="D223" s="26" t="s">
        <v>130</v>
      </c>
      <c r="E223" s="26" t="s">
        <v>131</v>
      </c>
      <c r="F223" s="27">
        <v>43839</v>
      </c>
      <c r="G223" s="26" t="s">
        <v>611</v>
      </c>
      <c r="H223" s="26" t="s">
        <v>133</v>
      </c>
      <c r="I223" s="26" t="s">
        <v>133</v>
      </c>
      <c r="J223" s="28" t="s">
        <v>612</v>
      </c>
      <c r="K223" s="26" t="s">
        <v>135</v>
      </c>
      <c r="L223" s="26" t="s">
        <v>136</v>
      </c>
      <c r="M223" s="26" t="s">
        <v>137</v>
      </c>
      <c r="N223" s="26" t="s">
        <v>138</v>
      </c>
      <c r="O223" s="26" t="s">
        <v>138</v>
      </c>
      <c r="Q223" s="30">
        <v>83</v>
      </c>
      <c r="R223" s="30">
        <v>7830</v>
      </c>
      <c r="S223" s="31" t="e">
        <f>#N/A</f>
        <v>#N/A</v>
      </c>
      <c r="T223" s="30">
        <v>2030</v>
      </c>
      <c r="AB223" s="33" t="e">
        <f>#N/A</f>
        <v>#N/A</v>
      </c>
      <c r="AC223" s="30">
        <v>1200</v>
      </c>
      <c r="AD223" s="30" t="e">
        <f>#N/A</f>
        <v>#N/A</v>
      </c>
      <c r="AE223" s="34">
        <v>0.6</v>
      </c>
      <c r="AG223" s="30" t="e">
        <f>#N/A</f>
        <v>#N/A</v>
      </c>
      <c r="AH223" s="30" t="e">
        <f>#N/A</f>
        <v>#N/A</v>
      </c>
      <c r="AI223" s="30">
        <v>4620</v>
      </c>
      <c r="AJ223" s="30">
        <v>4400</v>
      </c>
      <c r="AK223" s="26" t="s">
        <v>139</v>
      </c>
      <c r="AL223" s="26">
        <v>4</v>
      </c>
      <c r="AM223" s="26" t="s">
        <v>582</v>
      </c>
      <c r="AU223" s="26" t="s">
        <v>141</v>
      </c>
      <c r="AV223" s="26" t="s">
        <v>605</v>
      </c>
      <c r="AW223" s="26" t="s">
        <v>608</v>
      </c>
      <c r="BA223" s="26" t="s">
        <v>333</v>
      </c>
      <c r="BB223" s="26" t="s">
        <v>145</v>
      </c>
      <c r="BC223" s="26" t="s">
        <v>146</v>
      </c>
      <c r="BD223" s="37">
        <v>43938</v>
      </c>
      <c r="BE223" s="30">
        <v>32769</v>
      </c>
      <c r="BF223" s="30">
        <v>24879</v>
      </c>
      <c r="BG223" s="37" t="s">
        <v>147</v>
      </c>
      <c r="BH223" s="37" t="s">
        <v>148</v>
      </c>
      <c r="BI223" s="37"/>
      <c r="BJ223" s="37"/>
      <c r="BK223" s="37"/>
      <c r="BL223" s="37"/>
      <c r="BM223" s="37"/>
      <c r="BN223" s="26"/>
      <c r="BO223" s="26"/>
      <c r="BP223" s="26"/>
      <c r="BQ223" s="38"/>
      <c r="BR223" s="26"/>
      <c r="BS223" s="26"/>
      <c r="BT223" s="26"/>
      <c r="BU223" s="26"/>
      <c r="BV223" s="39"/>
    </row>
    <row r="224" spans="1:74" s="52" customFormat="1" ht="15" hidden="1" customHeight="1">
      <c r="A224" s="40">
        <v>2020</v>
      </c>
      <c r="B224" s="40">
        <v>220</v>
      </c>
      <c r="C224" s="40" t="s">
        <v>129</v>
      </c>
      <c r="D224" s="40" t="s">
        <v>130</v>
      </c>
      <c r="E224" s="40" t="s">
        <v>131</v>
      </c>
      <c r="F224" s="41">
        <v>43839</v>
      </c>
      <c r="G224" s="40" t="s">
        <v>613</v>
      </c>
      <c r="H224" s="40" t="s">
        <v>133</v>
      </c>
      <c r="I224" s="40" t="s">
        <v>133</v>
      </c>
      <c r="J224" s="42" t="s">
        <v>614</v>
      </c>
      <c r="K224" s="40" t="s">
        <v>135</v>
      </c>
      <c r="L224" s="40" t="s">
        <v>136</v>
      </c>
      <c r="M224" s="40" t="s">
        <v>137</v>
      </c>
      <c r="N224" s="40" t="s">
        <v>138</v>
      </c>
      <c r="O224" s="40" t="s">
        <v>138</v>
      </c>
      <c r="P224" s="43"/>
      <c r="Q224" s="36">
        <v>74</v>
      </c>
      <c r="R224" s="36">
        <v>5920</v>
      </c>
      <c r="S224" s="44" t="e">
        <f>#N/A</f>
        <v>#N/A</v>
      </c>
      <c r="T224" s="36">
        <v>1182</v>
      </c>
      <c r="U224" s="36"/>
      <c r="V224" s="45"/>
      <c r="W224" s="36"/>
      <c r="X224" s="36"/>
      <c r="Y224" s="36"/>
      <c r="Z224" s="36"/>
      <c r="AA224" s="36"/>
      <c r="AB224" s="46" t="e">
        <f>#N/A</f>
        <v>#N/A</v>
      </c>
      <c r="AC224" s="36">
        <v>1200</v>
      </c>
      <c r="AD224" s="36" t="e">
        <f>#N/A</f>
        <v>#N/A</v>
      </c>
      <c r="AE224" s="47">
        <v>0</v>
      </c>
      <c r="AF224" s="48"/>
      <c r="AG224" s="30" t="e">
        <f>#N/A</f>
        <v>#N/A</v>
      </c>
      <c r="AH224" s="36" t="e">
        <f>#N/A</f>
        <v>#N/A</v>
      </c>
      <c r="AI224" s="36"/>
      <c r="AJ224" s="36"/>
      <c r="AK224" s="40" t="s">
        <v>139</v>
      </c>
      <c r="AL224" s="40">
        <v>4</v>
      </c>
      <c r="AM224" s="40" t="s">
        <v>582</v>
      </c>
      <c r="AN224" s="40" t="s">
        <v>151</v>
      </c>
      <c r="AO224" s="36"/>
      <c r="AP224" s="36"/>
      <c r="AQ224" s="36"/>
      <c r="AR224" s="36">
        <v>7104</v>
      </c>
      <c r="AS224" s="36"/>
      <c r="AT224" s="36">
        <f>+AR224</f>
        <v>7104</v>
      </c>
      <c r="AU224" s="40" t="s">
        <v>141</v>
      </c>
      <c r="AV224" s="40" t="s">
        <v>585</v>
      </c>
      <c r="AW224" s="40" t="s">
        <v>608</v>
      </c>
      <c r="AX224" s="40"/>
      <c r="AY224" s="40"/>
      <c r="AZ224" s="40"/>
      <c r="BA224" s="40" t="s">
        <v>333</v>
      </c>
      <c r="BB224" s="40" t="s">
        <v>145</v>
      </c>
      <c r="BC224" s="40"/>
      <c r="BD224" s="49">
        <v>43938</v>
      </c>
      <c r="BE224" s="36"/>
      <c r="BF224" s="36"/>
      <c r="BG224" s="49" t="s">
        <v>147</v>
      </c>
      <c r="BH224" s="49" t="s">
        <v>148</v>
      </c>
      <c r="BI224" s="49"/>
      <c r="BJ224" s="49"/>
      <c r="BK224" s="49"/>
      <c r="BL224" s="49"/>
      <c r="BM224" s="49"/>
      <c r="BN224" s="40"/>
      <c r="BO224" s="40"/>
      <c r="BP224" s="40"/>
      <c r="BQ224" s="50"/>
      <c r="BR224" s="40"/>
      <c r="BS224" s="40"/>
      <c r="BT224" s="40"/>
      <c r="BU224" s="40"/>
      <c r="BV224" s="51"/>
    </row>
    <row r="225" spans="1:74" ht="15" hidden="1" customHeight="1">
      <c r="A225" s="26">
        <v>2020</v>
      </c>
      <c r="B225" s="26">
        <v>221</v>
      </c>
      <c r="C225" s="26" t="s">
        <v>129</v>
      </c>
      <c r="D225" s="26" t="s">
        <v>130</v>
      </c>
      <c r="E225" s="26" t="s">
        <v>131</v>
      </c>
      <c r="F225" s="27">
        <v>43839</v>
      </c>
      <c r="G225" s="26" t="s">
        <v>615</v>
      </c>
      <c r="H225" s="26" t="s">
        <v>133</v>
      </c>
      <c r="I225" s="26" t="s">
        <v>133</v>
      </c>
      <c r="J225" s="28" t="s">
        <v>616</v>
      </c>
      <c r="K225" s="26" t="s">
        <v>135</v>
      </c>
      <c r="L225" s="26" t="s">
        <v>136</v>
      </c>
      <c r="M225" s="26" t="s">
        <v>137</v>
      </c>
      <c r="N225" s="26" t="s">
        <v>138</v>
      </c>
      <c r="O225" s="26" t="s">
        <v>138</v>
      </c>
      <c r="Q225" s="30">
        <v>86</v>
      </c>
      <c r="R225" s="30">
        <v>7610</v>
      </c>
      <c r="S225" s="31" t="e">
        <f>#N/A</f>
        <v>#N/A</v>
      </c>
      <c r="T225" s="30">
        <v>1615</v>
      </c>
      <c r="AB225" s="33" t="e">
        <f>#N/A</f>
        <v>#N/A</v>
      </c>
      <c r="AC225" s="30">
        <v>1200</v>
      </c>
      <c r="AD225" s="30" t="e">
        <f>#N/A</f>
        <v>#N/A</v>
      </c>
      <c r="AE225" s="34">
        <v>0.79</v>
      </c>
      <c r="AG225" s="30" t="e">
        <f>#N/A</f>
        <v>#N/A</v>
      </c>
      <c r="AH225" s="30" t="e">
        <f>#N/A</f>
        <v>#N/A</v>
      </c>
      <c r="AI225" s="30">
        <v>4460.4000000000005</v>
      </c>
      <c r="AJ225" s="30">
        <v>4248</v>
      </c>
      <c r="AK225" s="26" t="s">
        <v>139</v>
      </c>
      <c r="AL225" s="26">
        <v>4</v>
      </c>
      <c r="AM225" s="26" t="s">
        <v>582</v>
      </c>
      <c r="AU225" s="26" t="s">
        <v>141</v>
      </c>
      <c r="AV225" s="26" t="s">
        <v>585</v>
      </c>
      <c r="AW225" s="26" t="s">
        <v>608</v>
      </c>
      <c r="BA225" s="26" t="s">
        <v>333</v>
      </c>
      <c r="BB225" s="26" t="s">
        <v>145</v>
      </c>
      <c r="BC225" s="26" t="s">
        <v>146</v>
      </c>
      <c r="BD225" s="37">
        <v>43938</v>
      </c>
      <c r="BE225" s="30">
        <v>32769</v>
      </c>
      <c r="BF225" s="30">
        <v>24879</v>
      </c>
      <c r="BG225" s="37" t="s">
        <v>147</v>
      </c>
      <c r="BH225" s="37" t="s">
        <v>148</v>
      </c>
      <c r="BI225" s="37"/>
      <c r="BJ225" s="37"/>
      <c r="BK225" s="37"/>
      <c r="BL225" s="37"/>
      <c r="BM225" s="37"/>
      <c r="BN225" s="26"/>
      <c r="BO225" s="26"/>
      <c r="BP225" s="26"/>
      <c r="BQ225" s="38"/>
      <c r="BR225" s="26"/>
      <c r="BS225" s="26"/>
      <c r="BT225" s="26"/>
      <c r="BU225" s="26"/>
      <c r="BV225" s="39"/>
    </row>
    <row r="226" spans="1:74" ht="15" hidden="1" customHeight="1">
      <c r="A226" s="26">
        <v>2020</v>
      </c>
      <c r="B226" s="26">
        <v>222</v>
      </c>
      <c r="C226" s="26" t="s">
        <v>129</v>
      </c>
      <c r="D226" s="26" t="s">
        <v>130</v>
      </c>
      <c r="E226" s="26" t="s">
        <v>131</v>
      </c>
      <c r="F226" s="27">
        <v>43839</v>
      </c>
      <c r="G226" s="26" t="s">
        <v>617</v>
      </c>
      <c r="H226" s="26" t="s">
        <v>133</v>
      </c>
      <c r="I226" s="26" t="s">
        <v>133</v>
      </c>
      <c r="J226" s="28" t="s">
        <v>618</v>
      </c>
      <c r="K226" s="26" t="s">
        <v>135</v>
      </c>
      <c r="L226" s="26" t="s">
        <v>136</v>
      </c>
      <c r="M226" s="26" t="s">
        <v>137</v>
      </c>
      <c r="N226" s="26" t="s">
        <v>138</v>
      </c>
      <c r="O226" s="26" t="s">
        <v>138</v>
      </c>
      <c r="Q226" s="30">
        <v>83</v>
      </c>
      <c r="R226" s="30">
        <v>8790</v>
      </c>
      <c r="S226" s="31" t="e">
        <f>#N/A</f>
        <v>#N/A</v>
      </c>
      <c r="T226" s="30">
        <v>1410</v>
      </c>
      <c r="AB226" s="33" t="e">
        <f>#N/A</f>
        <v>#N/A</v>
      </c>
      <c r="AC226" s="30">
        <v>1200</v>
      </c>
      <c r="AD226" s="30" t="e">
        <f>#N/A</f>
        <v>#N/A</v>
      </c>
      <c r="AE226" s="34">
        <v>0.61</v>
      </c>
      <c r="AG226" s="30" t="e">
        <f>#N/A</f>
        <v>#N/A</v>
      </c>
      <c r="AH226" s="30" t="e">
        <f>#N/A</f>
        <v>#N/A</v>
      </c>
      <c r="AI226" s="30">
        <v>5315.1</v>
      </c>
      <c r="AJ226" s="30">
        <v>5062</v>
      </c>
      <c r="AK226" s="26" t="s">
        <v>139</v>
      </c>
      <c r="AL226" s="26">
        <v>4</v>
      </c>
      <c r="AM226" s="26" t="s">
        <v>582</v>
      </c>
      <c r="AU226" s="26" t="s">
        <v>141</v>
      </c>
      <c r="AV226" s="26" t="s">
        <v>585</v>
      </c>
      <c r="AW226" s="26" t="s">
        <v>608</v>
      </c>
      <c r="BA226" s="26" t="s">
        <v>333</v>
      </c>
      <c r="BB226" s="26" t="s">
        <v>145</v>
      </c>
      <c r="BC226" s="26" t="s">
        <v>146</v>
      </c>
      <c r="BD226" s="37">
        <v>43938</v>
      </c>
      <c r="BE226" s="30">
        <v>32769</v>
      </c>
      <c r="BF226" s="30">
        <v>24879</v>
      </c>
      <c r="BG226" s="37" t="s">
        <v>147</v>
      </c>
      <c r="BH226" s="37" t="s">
        <v>148</v>
      </c>
      <c r="BI226" s="37"/>
      <c r="BJ226" s="37"/>
      <c r="BK226" s="37"/>
      <c r="BL226" s="37"/>
      <c r="BM226" s="37"/>
      <c r="BN226" s="26"/>
      <c r="BO226" s="26"/>
      <c r="BP226" s="26"/>
      <c r="BQ226" s="38"/>
      <c r="BR226" s="26"/>
      <c r="BS226" s="26"/>
      <c r="BT226" s="26"/>
      <c r="BU226" s="26"/>
      <c r="BV226" s="39"/>
    </row>
    <row r="227" spans="1:74" ht="15" hidden="1" customHeight="1">
      <c r="A227" s="26">
        <v>2020</v>
      </c>
      <c r="B227" s="26">
        <v>223</v>
      </c>
      <c r="C227" s="26" t="s">
        <v>129</v>
      </c>
      <c r="D227" s="26" t="s">
        <v>130</v>
      </c>
      <c r="E227" s="26" t="s">
        <v>131</v>
      </c>
      <c r="F227" s="27">
        <v>43839</v>
      </c>
      <c r="G227" s="26" t="s">
        <v>619</v>
      </c>
      <c r="H227" s="26" t="s">
        <v>133</v>
      </c>
      <c r="I227" s="26" t="s">
        <v>133</v>
      </c>
      <c r="J227" s="28" t="s">
        <v>620</v>
      </c>
      <c r="K227" s="26" t="s">
        <v>135</v>
      </c>
      <c r="L227" s="26" t="s">
        <v>136</v>
      </c>
      <c r="M227" s="26" t="s">
        <v>137</v>
      </c>
      <c r="N227" s="26" t="s">
        <v>138</v>
      </c>
      <c r="O227" s="26" t="s">
        <v>138</v>
      </c>
      <c r="Q227" s="30">
        <v>85</v>
      </c>
      <c r="R227" s="30">
        <v>8050</v>
      </c>
      <c r="S227" s="31" t="e">
        <f>#N/A</f>
        <v>#N/A</v>
      </c>
      <c r="T227" s="30">
        <v>1706</v>
      </c>
      <c r="AB227" s="33" t="e">
        <f>#N/A</f>
        <v>#N/A</v>
      </c>
      <c r="AC227" s="30">
        <v>1200</v>
      </c>
      <c r="AD227" s="30" t="e">
        <f>#N/A</f>
        <v>#N/A</v>
      </c>
      <c r="AE227" s="34">
        <v>0.88</v>
      </c>
      <c r="AG227" s="30" t="e">
        <f>#N/A</f>
        <v>#N/A</v>
      </c>
      <c r="AH227" s="30" t="e">
        <f>#N/A</f>
        <v>#N/A</v>
      </c>
      <c r="AI227" s="30">
        <v>4779.6000000000004</v>
      </c>
      <c r="AJ227" s="30">
        <v>4552</v>
      </c>
      <c r="AK227" s="26" t="s">
        <v>139</v>
      </c>
      <c r="AL227" s="26">
        <v>4</v>
      </c>
      <c r="AM227" s="26" t="s">
        <v>582</v>
      </c>
      <c r="AU227" s="26" t="s">
        <v>141</v>
      </c>
      <c r="AV227" s="26" t="s">
        <v>585</v>
      </c>
      <c r="AW227" s="26" t="s">
        <v>608</v>
      </c>
      <c r="BA227" s="26" t="s">
        <v>333</v>
      </c>
      <c r="BB227" s="26" t="s">
        <v>145</v>
      </c>
      <c r="BC227" s="26" t="s">
        <v>146</v>
      </c>
      <c r="BD227" s="37">
        <v>43938</v>
      </c>
      <c r="BE227" s="30">
        <v>32769</v>
      </c>
      <c r="BF227" s="30">
        <v>24879</v>
      </c>
      <c r="BG227" s="37" t="s">
        <v>147</v>
      </c>
      <c r="BH227" s="37" t="s">
        <v>148</v>
      </c>
      <c r="BI227" s="37"/>
      <c r="BJ227" s="37"/>
      <c r="BK227" s="37"/>
      <c r="BL227" s="37"/>
      <c r="BM227" s="37"/>
      <c r="BN227" s="26"/>
      <c r="BO227" s="26"/>
      <c r="BP227" s="26"/>
      <c r="BQ227" s="38"/>
      <c r="BR227" s="26"/>
      <c r="BS227" s="26"/>
      <c r="BT227" s="26"/>
      <c r="BU227" s="26"/>
      <c r="BV227" s="39"/>
    </row>
    <row r="228" spans="1:74" ht="15" hidden="1" customHeight="1">
      <c r="A228" s="26">
        <v>2020</v>
      </c>
      <c r="B228" s="26">
        <v>224</v>
      </c>
      <c r="C228" s="26" t="s">
        <v>129</v>
      </c>
      <c r="D228" s="26" t="s">
        <v>130</v>
      </c>
      <c r="E228" s="26" t="s">
        <v>131</v>
      </c>
      <c r="F228" s="27">
        <v>43839</v>
      </c>
      <c r="G228" s="26" t="s">
        <v>621</v>
      </c>
      <c r="H228" s="26" t="s">
        <v>133</v>
      </c>
      <c r="I228" s="26" t="s">
        <v>133</v>
      </c>
      <c r="J228" s="28" t="s">
        <v>622</v>
      </c>
      <c r="K228" s="26" t="s">
        <v>135</v>
      </c>
      <c r="L228" s="26" t="s">
        <v>136</v>
      </c>
      <c r="M228" s="26" t="s">
        <v>137</v>
      </c>
      <c r="N228" s="26" t="s">
        <v>138</v>
      </c>
      <c r="O228" s="26" t="s">
        <v>138</v>
      </c>
      <c r="Q228" s="30">
        <v>93</v>
      </c>
      <c r="R228" s="30">
        <v>11510</v>
      </c>
      <c r="S228" s="31" t="e">
        <f>#N/A</f>
        <v>#N/A</v>
      </c>
      <c r="T228" s="30">
        <v>2395</v>
      </c>
      <c r="AB228" s="33" t="e">
        <f>#N/A</f>
        <v>#N/A</v>
      </c>
      <c r="AC228" s="30">
        <v>1200</v>
      </c>
      <c r="AD228" s="30" t="e">
        <f>#N/A</f>
        <v>#N/A</v>
      </c>
      <c r="AE228" s="34">
        <v>0.56999999999999995</v>
      </c>
      <c r="AG228" s="30" t="e">
        <f>#N/A</f>
        <v>#N/A</v>
      </c>
      <c r="AH228" s="30" t="e">
        <f>#N/A</f>
        <v>#N/A</v>
      </c>
      <c r="AI228" s="30">
        <v>7284.9000000000005</v>
      </c>
      <c r="AJ228" s="30">
        <v>6938</v>
      </c>
      <c r="AK228" s="26" t="s">
        <v>139</v>
      </c>
      <c r="AL228" s="26">
        <v>4</v>
      </c>
      <c r="AM228" s="26" t="s">
        <v>582</v>
      </c>
      <c r="AU228" s="26" t="s">
        <v>141</v>
      </c>
      <c r="AV228" s="26" t="s">
        <v>585</v>
      </c>
      <c r="AW228" s="26" t="s">
        <v>608</v>
      </c>
      <c r="BA228" s="26" t="s">
        <v>333</v>
      </c>
      <c r="BB228" s="26" t="s">
        <v>145</v>
      </c>
      <c r="BC228" s="26" t="s">
        <v>146</v>
      </c>
      <c r="BD228" s="37">
        <v>43938</v>
      </c>
      <c r="BE228" s="30">
        <v>32769</v>
      </c>
      <c r="BF228" s="30">
        <v>24879</v>
      </c>
      <c r="BG228" s="37" t="s">
        <v>147</v>
      </c>
      <c r="BH228" s="37" t="s">
        <v>148</v>
      </c>
      <c r="BI228" s="37"/>
      <c r="BJ228" s="37"/>
      <c r="BK228" s="37"/>
      <c r="BL228" s="37"/>
      <c r="BM228" s="37"/>
      <c r="BN228" s="26"/>
      <c r="BO228" s="26"/>
      <c r="BP228" s="26"/>
      <c r="BQ228" s="38"/>
      <c r="BR228" s="26"/>
      <c r="BS228" s="26"/>
      <c r="BT228" s="26"/>
      <c r="BU228" s="26"/>
      <c r="BV228" s="39"/>
    </row>
    <row r="229" spans="1:74" s="52" customFormat="1" ht="15" hidden="1" customHeight="1">
      <c r="A229" s="40">
        <v>2020</v>
      </c>
      <c r="B229" s="40">
        <v>225</v>
      </c>
      <c r="C229" s="40" t="s">
        <v>129</v>
      </c>
      <c r="D229" s="40" t="s">
        <v>130</v>
      </c>
      <c r="E229" s="40" t="s">
        <v>131</v>
      </c>
      <c r="F229" s="41">
        <v>43839</v>
      </c>
      <c r="G229" s="40" t="s">
        <v>623</v>
      </c>
      <c r="H229" s="40" t="s">
        <v>133</v>
      </c>
      <c r="I229" s="40" t="s">
        <v>133</v>
      </c>
      <c r="J229" s="42" t="s">
        <v>624</v>
      </c>
      <c r="K229" s="40" t="s">
        <v>135</v>
      </c>
      <c r="L229" s="40" t="s">
        <v>136</v>
      </c>
      <c r="M229" s="40" t="s">
        <v>137</v>
      </c>
      <c r="N229" s="40" t="s">
        <v>138</v>
      </c>
      <c r="O229" s="40" t="s">
        <v>138</v>
      </c>
      <c r="P229" s="43"/>
      <c r="Q229" s="36">
        <v>85</v>
      </c>
      <c r="R229" s="36">
        <v>9500</v>
      </c>
      <c r="S229" s="44" t="e">
        <f>#N/A</f>
        <v>#N/A</v>
      </c>
      <c r="T229" s="36">
        <v>2006</v>
      </c>
      <c r="U229" s="36"/>
      <c r="V229" s="45"/>
      <c r="W229" s="36"/>
      <c r="X229" s="36"/>
      <c r="Y229" s="36"/>
      <c r="Z229" s="36"/>
      <c r="AA229" s="36"/>
      <c r="AB229" s="46" t="e">
        <f>#N/A</f>
        <v>#N/A</v>
      </c>
      <c r="AC229" s="36">
        <v>1200</v>
      </c>
      <c r="AD229" s="36" t="e">
        <f>#N/A</f>
        <v>#N/A</v>
      </c>
      <c r="AE229" s="47"/>
      <c r="AF229" s="48"/>
      <c r="AG229" s="30" t="e">
        <f>#N/A</f>
        <v>#N/A</v>
      </c>
      <c r="AH229" s="36" t="e">
        <f>#N/A</f>
        <v>#N/A</v>
      </c>
      <c r="AI229" s="36"/>
      <c r="AJ229" s="36"/>
      <c r="AK229" s="40" t="s">
        <v>154</v>
      </c>
      <c r="AL229" s="40">
        <v>4</v>
      </c>
      <c r="AM229" s="40" t="s">
        <v>582</v>
      </c>
      <c r="AN229" s="40" t="s">
        <v>155</v>
      </c>
      <c r="AO229" s="36">
        <v>11400</v>
      </c>
      <c r="AP229" s="36"/>
      <c r="AQ229" s="36"/>
      <c r="AR229" s="36"/>
      <c r="AS229" s="36"/>
      <c r="AT229" s="36">
        <f>+AO229</f>
        <v>11400</v>
      </c>
      <c r="AU229" s="40"/>
      <c r="AV229" s="40"/>
      <c r="AW229" s="40"/>
      <c r="AX229" s="40"/>
      <c r="AY229" s="40"/>
      <c r="AZ229" s="40"/>
      <c r="BA229" s="40" t="s">
        <v>333</v>
      </c>
      <c r="BB229" s="40" t="s">
        <v>145</v>
      </c>
      <c r="BC229" s="40"/>
      <c r="BD229" s="49">
        <v>43938</v>
      </c>
      <c r="BE229" s="36"/>
      <c r="BF229" s="36"/>
      <c r="BG229" s="49" t="s">
        <v>147</v>
      </c>
      <c r="BH229" s="49" t="s">
        <v>148</v>
      </c>
      <c r="BI229" s="49"/>
      <c r="BJ229" s="49"/>
      <c r="BK229" s="49"/>
      <c r="BL229" s="49"/>
      <c r="BM229" s="49"/>
      <c r="BN229" s="40"/>
      <c r="BO229" s="40"/>
      <c r="BP229" s="40"/>
      <c r="BQ229" s="50"/>
      <c r="BR229" s="40"/>
      <c r="BS229" s="40"/>
      <c r="BT229" s="40"/>
      <c r="BU229" s="40"/>
      <c r="BV229" s="51"/>
    </row>
    <row r="230" spans="1:74" s="52" customFormat="1" ht="15" hidden="1" customHeight="1">
      <c r="A230" s="40">
        <v>2020</v>
      </c>
      <c r="B230" s="40">
        <v>226</v>
      </c>
      <c r="C230" s="40" t="s">
        <v>129</v>
      </c>
      <c r="D230" s="40" t="s">
        <v>130</v>
      </c>
      <c r="E230" s="40" t="s">
        <v>131</v>
      </c>
      <c r="F230" s="41">
        <v>43839</v>
      </c>
      <c r="G230" s="40" t="s">
        <v>625</v>
      </c>
      <c r="H230" s="40" t="s">
        <v>133</v>
      </c>
      <c r="I230" s="40" t="s">
        <v>133</v>
      </c>
      <c r="J230" s="42" t="s">
        <v>626</v>
      </c>
      <c r="K230" s="40" t="s">
        <v>135</v>
      </c>
      <c r="L230" s="40" t="s">
        <v>136</v>
      </c>
      <c r="M230" s="40" t="s">
        <v>137</v>
      </c>
      <c r="N230" s="40" t="s">
        <v>138</v>
      </c>
      <c r="O230" s="40" t="s">
        <v>138</v>
      </c>
      <c r="P230" s="43"/>
      <c r="Q230" s="36">
        <v>85</v>
      </c>
      <c r="R230" s="36">
        <v>8450</v>
      </c>
      <c r="S230" s="44" t="e">
        <f>#N/A</f>
        <v>#N/A</v>
      </c>
      <c r="T230" s="36">
        <v>1608</v>
      </c>
      <c r="U230" s="36"/>
      <c r="V230" s="45"/>
      <c r="W230" s="36"/>
      <c r="X230" s="36"/>
      <c r="Y230" s="36"/>
      <c r="Z230" s="36"/>
      <c r="AA230" s="36"/>
      <c r="AB230" s="46" t="e">
        <f>#N/A</f>
        <v>#N/A</v>
      </c>
      <c r="AC230" s="36">
        <v>1200</v>
      </c>
      <c r="AD230" s="36" t="e">
        <f>#N/A</f>
        <v>#N/A</v>
      </c>
      <c r="AE230" s="47"/>
      <c r="AF230" s="48"/>
      <c r="AG230" s="30" t="e">
        <f>#N/A</f>
        <v>#N/A</v>
      </c>
      <c r="AH230" s="36" t="e">
        <f>#N/A</f>
        <v>#N/A</v>
      </c>
      <c r="AI230" s="36"/>
      <c r="AJ230" s="36"/>
      <c r="AK230" s="40" t="s">
        <v>139</v>
      </c>
      <c r="AL230" s="40">
        <v>4</v>
      </c>
      <c r="AM230" s="40" t="s">
        <v>582</v>
      </c>
      <c r="AN230" s="40" t="s">
        <v>151</v>
      </c>
      <c r="AO230" s="36"/>
      <c r="AP230" s="36"/>
      <c r="AQ230" s="36"/>
      <c r="AR230" s="36">
        <v>10140</v>
      </c>
      <c r="AS230" s="36"/>
      <c r="AT230" s="36">
        <f>+AR230</f>
        <v>10140</v>
      </c>
      <c r="AU230" s="40" t="s">
        <v>141</v>
      </c>
      <c r="AV230" s="40" t="s">
        <v>627</v>
      </c>
      <c r="AW230" s="40" t="s">
        <v>628</v>
      </c>
      <c r="AX230" s="40"/>
      <c r="AY230" s="40"/>
      <c r="AZ230" s="40"/>
      <c r="BA230" s="40" t="s">
        <v>333</v>
      </c>
      <c r="BB230" s="40" t="s">
        <v>145</v>
      </c>
      <c r="BC230" s="40"/>
      <c r="BD230" s="49">
        <v>43938</v>
      </c>
      <c r="BE230" s="36"/>
      <c r="BF230" s="36"/>
      <c r="BG230" s="49" t="s">
        <v>147</v>
      </c>
      <c r="BH230" s="49" t="s">
        <v>148</v>
      </c>
      <c r="BI230" s="49"/>
      <c r="BJ230" s="49"/>
      <c r="BK230" s="49"/>
      <c r="BL230" s="49"/>
      <c r="BM230" s="49"/>
      <c r="BN230" s="40"/>
      <c r="BO230" s="40"/>
      <c r="BP230" s="40"/>
      <c r="BQ230" s="50"/>
      <c r="BR230" s="40"/>
      <c r="BS230" s="40"/>
      <c r="BT230" s="40"/>
      <c r="BU230" s="40"/>
      <c r="BV230" s="51"/>
    </row>
    <row r="231" spans="1:74" s="52" customFormat="1" ht="15" hidden="1" customHeight="1">
      <c r="A231" s="40">
        <v>2020</v>
      </c>
      <c r="B231" s="40">
        <v>227</v>
      </c>
      <c r="C231" s="40" t="s">
        <v>129</v>
      </c>
      <c r="D231" s="40" t="s">
        <v>130</v>
      </c>
      <c r="E231" s="40" t="s">
        <v>131</v>
      </c>
      <c r="F231" s="41">
        <v>43839</v>
      </c>
      <c r="G231" s="40" t="s">
        <v>629</v>
      </c>
      <c r="H231" s="40" t="s">
        <v>133</v>
      </c>
      <c r="I231" s="40" t="s">
        <v>133</v>
      </c>
      <c r="J231" s="42" t="s">
        <v>630</v>
      </c>
      <c r="K231" s="40" t="s">
        <v>135</v>
      </c>
      <c r="L231" s="40" t="s">
        <v>136</v>
      </c>
      <c r="M231" s="40" t="s">
        <v>137</v>
      </c>
      <c r="N231" s="40" t="s">
        <v>138</v>
      </c>
      <c r="O231" s="40" t="s">
        <v>138</v>
      </c>
      <c r="P231" s="43"/>
      <c r="Q231" s="36">
        <v>80</v>
      </c>
      <c r="R231" s="36">
        <v>7760</v>
      </c>
      <c r="S231" s="44" t="e">
        <f>#N/A</f>
        <v>#N/A</v>
      </c>
      <c r="T231" s="36">
        <v>1306</v>
      </c>
      <c r="U231" s="36"/>
      <c r="V231" s="45"/>
      <c r="W231" s="36"/>
      <c r="X231" s="36"/>
      <c r="Y231" s="36"/>
      <c r="Z231" s="36"/>
      <c r="AA231" s="36"/>
      <c r="AB231" s="46" t="e">
        <f>#N/A</f>
        <v>#N/A</v>
      </c>
      <c r="AC231" s="36">
        <v>1200</v>
      </c>
      <c r="AD231" s="36" t="e">
        <f>#N/A</f>
        <v>#N/A</v>
      </c>
      <c r="AE231" s="47"/>
      <c r="AF231" s="48"/>
      <c r="AG231" s="30" t="e">
        <f>#N/A</f>
        <v>#N/A</v>
      </c>
      <c r="AH231" s="36" t="e">
        <f>#N/A</f>
        <v>#N/A</v>
      </c>
      <c r="AI231" s="36"/>
      <c r="AJ231" s="36"/>
      <c r="AK231" s="40" t="s">
        <v>154</v>
      </c>
      <c r="AL231" s="40">
        <v>4</v>
      </c>
      <c r="AM231" s="40" t="s">
        <v>582</v>
      </c>
      <c r="AN231" s="40" t="s">
        <v>155</v>
      </c>
      <c r="AO231" s="36">
        <v>9312</v>
      </c>
      <c r="AP231" s="36"/>
      <c r="AQ231" s="36"/>
      <c r="AR231" s="36"/>
      <c r="AS231" s="36"/>
      <c r="AT231" s="36">
        <f>+AO231</f>
        <v>9312</v>
      </c>
      <c r="AU231" s="40"/>
      <c r="AV231" s="40"/>
      <c r="AW231" s="40"/>
      <c r="AX231" s="40"/>
      <c r="AY231" s="40"/>
      <c r="AZ231" s="40"/>
      <c r="BA231" s="40" t="s">
        <v>333</v>
      </c>
      <c r="BB231" s="40" t="s">
        <v>145</v>
      </c>
      <c r="BC231" s="40"/>
      <c r="BD231" s="49">
        <v>43938</v>
      </c>
      <c r="BE231" s="36"/>
      <c r="BF231" s="36"/>
      <c r="BG231" s="49" t="s">
        <v>147</v>
      </c>
      <c r="BH231" s="49" t="s">
        <v>148</v>
      </c>
      <c r="BI231" s="49"/>
      <c r="BJ231" s="49"/>
      <c r="BK231" s="49"/>
      <c r="BL231" s="49"/>
      <c r="BM231" s="49"/>
      <c r="BN231" s="40"/>
      <c r="BO231" s="40"/>
      <c r="BP231" s="40"/>
      <c r="BQ231" s="50"/>
      <c r="BR231" s="40"/>
      <c r="BS231" s="40"/>
      <c r="BT231" s="40"/>
      <c r="BU231" s="40"/>
      <c r="BV231" s="51"/>
    </row>
    <row r="232" spans="1:74" s="52" customFormat="1" ht="15" hidden="1" customHeight="1">
      <c r="A232" s="40">
        <v>2020</v>
      </c>
      <c r="B232" s="40">
        <v>228</v>
      </c>
      <c r="C232" s="40" t="s">
        <v>129</v>
      </c>
      <c r="D232" s="40" t="s">
        <v>130</v>
      </c>
      <c r="E232" s="40" t="s">
        <v>131</v>
      </c>
      <c r="F232" s="41">
        <v>43839</v>
      </c>
      <c r="G232" s="40" t="s">
        <v>631</v>
      </c>
      <c r="H232" s="40" t="s">
        <v>133</v>
      </c>
      <c r="I232" s="40" t="s">
        <v>133</v>
      </c>
      <c r="J232" s="42" t="s">
        <v>632</v>
      </c>
      <c r="K232" s="40" t="s">
        <v>135</v>
      </c>
      <c r="L232" s="40" t="s">
        <v>136</v>
      </c>
      <c r="M232" s="40" t="s">
        <v>137</v>
      </c>
      <c r="N232" s="40" t="s">
        <v>138</v>
      </c>
      <c r="O232" s="40" t="s">
        <v>138</v>
      </c>
      <c r="P232" s="43"/>
      <c r="Q232" s="36">
        <v>90</v>
      </c>
      <c r="R232" s="36">
        <v>11240</v>
      </c>
      <c r="S232" s="44" t="e">
        <f>#N/A</f>
        <v>#N/A</v>
      </c>
      <c r="T232" s="36">
        <v>2357</v>
      </c>
      <c r="U232" s="36"/>
      <c r="V232" s="45"/>
      <c r="W232" s="36"/>
      <c r="X232" s="36"/>
      <c r="Y232" s="36"/>
      <c r="Z232" s="36"/>
      <c r="AA232" s="36"/>
      <c r="AB232" s="46" t="e">
        <f>#N/A</f>
        <v>#N/A</v>
      </c>
      <c r="AC232" s="36">
        <v>1200</v>
      </c>
      <c r="AD232" s="36" t="e">
        <f>#N/A</f>
        <v>#N/A</v>
      </c>
      <c r="AE232" s="47">
        <v>0</v>
      </c>
      <c r="AF232" s="48"/>
      <c r="AG232" s="30" t="e">
        <f>#N/A</f>
        <v>#N/A</v>
      </c>
      <c r="AH232" s="36" t="e">
        <f>#N/A</f>
        <v>#N/A</v>
      </c>
      <c r="AI232" s="36"/>
      <c r="AJ232" s="36"/>
      <c r="AK232" s="40" t="s">
        <v>139</v>
      </c>
      <c r="AL232" s="40">
        <v>4</v>
      </c>
      <c r="AM232" s="40" t="s">
        <v>582</v>
      </c>
      <c r="AN232" s="40" t="s">
        <v>151</v>
      </c>
      <c r="AO232" s="36"/>
      <c r="AP232" s="36"/>
      <c r="AQ232" s="36"/>
      <c r="AR232" s="36">
        <v>13488</v>
      </c>
      <c r="AS232" s="36"/>
      <c r="AT232" s="36">
        <f>+AR232</f>
        <v>13488</v>
      </c>
      <c r="AU232" s="40" t="s">
        <v>141</v>
      </c>
      <c r="AV232" s="40" t="s">
        <v>627</v>
      </c>
      <c r="AW232" s="40" t="s">
        <v>628</v>
      </c>
      <c r="AX232" s="40"/>
      <c r="AY232" s="40"/>
      <c r="AZ232" s="40"/>
      <c r="BA232" s="40" t="s">
        <v>333</v>
      </c>
      <c r="BB232" s="40" t="s">
        <v>145</v>
      </c>
      <c r="BC232" s="40"/>
      <c r="BD232" s="49">
        <v>43938</v>
      </c>
      <c r="BE232" s="36"/>
      <c r="BF232" s="36"/>
      <c r="BG232" s="49" t="s">
        <v>147</v>
      </c>
      <c r="BH232" s="49" t="s">
        <v>148</v>
      </c>
      <c r="BI232" s="49"/>
      <c r="BJ232" s="49"/>
      <c r="BK232" s="49"/>
      <c r="BL232" s="49"/>
      <c r="BM232" s="49"/>
      <c r="BN232" s="40"/>
      <c r="BO232" s="40"/>
      <c r="BP232" s="40"/>
      <c r="BQ232" s="50"/>
      <c r="BR232" s="40"/>
      <c r="BS232" s="40"/>
      <c r="BT232" s="40"/>
      <c r="BU232" s="40"/>
      <c r="BV232" s="51"/>
    </row>
    <row r="233" spans="1:74" ht="15" hidden="1" customHeight="1">
      <c r="A233" s="26">
        <v>2020</v>
      </c>
      <c r="B233" s="26">
        <v>229</v>
      </c>
      <c r="C233" s="26" t="s">
        <v>129</v>
      </c>
      <c r="D233" s="26" t="s">
        <v>130</v>
      </c>
      <c r="E233" s="26" t="s">
        <v>131</v>
      </c>
      <c r="F233" s="27">
        <v>43839</v>
      </c>
      <c r="G233" s="26" t="s">
        <v>633</v>
      </c>
      <c r="H233" s="26" t="s">
        <v>133</v>
      </c>
      <c r="I233" s="26" t="s">
        <v>133</v>
      </c>
      <c r="J233" s="28" t="s">
        <v>634</v>
      </c>
      <c r="K233" s="26" t="s">
        <v>135</v>
      </c>
      <c r="L233" s="26" t="s">
        <v>136</v>
      </c>
      <c r="M233" s="26" t="s">
        <v>137</v>
      </c>
      <c r="N233" s="26" t="s">
        <v>138</v>
      </c>
      <c r="O233" s="26" t="s">
        <v>138</v>
      </c>
      <c r="Q233" s="30">
        <v>83</v>
      </c>
      <c r="R233" s="30">
        <v>7990</v>
      </c>
      <c r="S233" s="31" t="e">
        <f>#N/A</f>
        <v>#N/A</v>
      </c>
      <c r="T233" s="30">
        <v>1828</v>
      </c>
      <c r="AB233" s="33" t="e">
        <f>#N/A</f>
        <v>#N/A</v>
      </c>
      <c r="AC233" s="30">
        <v>1200</v>
      </c>
      <c r="AD233" s="30" t="e">
        <f>#N/A</f>
        <v>#N/A</v>
      </c>
      <c r="AE233" s="34">
        <v>0.57999999999999996</v>
      </c>
      <c r="AG233" s="30" t="e">
        <f>#N/A</f>
        <v>#N/A</v>
      </c>
      <c r="AH233" s="30" t="e">
        <f>#N/A</f>
        <v>#N/A</v>
      </c>
      <c r="AI233" s="30">
        <v>4735.5</v>
      </c>
      <c r="AJ233" s="30">
        <v>4510</v>
      </c>
      <c r="AK233" s="26" t="s">
        <v>139</v>
      </c>
      <c r="AL233" s="26">
        <v>4</v>
      </c>
      <c r="AM233" s="26" t="s">
        <v>582</v>
      </c>
      <c r="AU233" s="26" t="s">
        <v>141</v>
      </c>
      <c r="AV233" s="26" t="s">
        <v>627</v>
      </c>
      <c r="AW233" s="26" t="s">
        <v>635</v>
      </c>
      <c r="BA233" s="26" t="s">
        <v>333</v>
      </c>
      <c r="BB233" s="26" t="s">
        <v>145</v>
      </c>
      <c r="BC233" s="26" t="s">
        <v>146</v>
      </c>
      <c r="BD233" s="37">
        <v>43938</v>
      </c>
      <c r="BE233" s="30">
        <v>32769</v>
      </c>
      <c r="BF233" s="30">
        <v>24879</v>
      </c>
      <c r="BG233" s="37" t="s">
        <v>147</v>
      </c>
      <c r="BH233" s="37" t="s">
        <v>148</v>
      </c>
      <c r="BI233" s="37"/>
      <c r="BJ233" s="37"/>
      <c r="BK233" s="37"/>
      <c r="BL233" s="37"/>
      <c r="BM233" s="37"/>
      <c r="BN233" s="26"/>
      <c r="BO233" s="26"/>
      <c r="BP233" s="26"/>
      <c r="BQ233" s="38"/>
      <c r="BR233" s="26"/>
      <c r="BS233" s="26"/>
      <c r="BT233" s="26"/>
      <c r="BU233" s="26"/>
      <c r="BV233" s="39"/>
    </row>
    <row r="234" spans="1:74" ht="15" hidden="1" customHeight="1">
      <c r="A234" s="26">
        <v>2020</v>
      </c>
      <c r="B234" s="26">
        <v>230</v>
      </c>
      <c r="C234" s="26" t="s">
        <v>129</v>
      </c>
      <c r="D234" s="26" t="s">
        <v>130</v>
      </c>
      <c r="E234" s="26" t="s">
        <v>131</v>
      </c>
      <c r="F234" s="27">
        <v>43839</v>
      </c>
      <c r="G234" s="26" t="s">
        <v>636</v>
      </c>
      <c r="H234" s="26" t="s">
        <v>133</v>
      </c>
      <c r="I234" s="26" t="s">
        <v>133</v>
      </c>
      <c r="J234" s="28" t="s">
        <v>637</v>
      </c>
      <c r="K234" s="26" t="s">
        <v>135</v>
      </c>
      <c r="L234" s="26" t="s">
        <v>136</v>
      </c>
      <c r="M234" s="26" t="s">
        <v>137</v>
      </c>
      <c r="N234" s="26" t="s">
        <v>138</v>
      </c>
      <c r="O234" s="26" t="s">
        <v>138</v>
      </c>
      <c r="Q234" s="30">
        <v>83</v>
      </c>
      <c r="R234" s="30">
        <v>9640</v>
      </c>
      <c r="S234" s="31" t="e">
        <f>#N/A</f>
        <v>#N/A</v>
      </c>
      <c r="T234" s="30">
        <v>2679</v>
      </c>
      <c r="AB234" s="33" t="e">
        <f>#N/A</f>
        <v>#N/A</v>
      </c>
      <c r="AC234" s="30">
        <v>1200</v>
      </c>
      <c r="AD234" s="30" t="e">
        <f>#N/A</f>
        <v>#N/A</v>
      </c>
      <c r="AE234" s="34">
        <v>0.88</v>
      </c>
      <c r="AG234" s="30" t="e">
        <f>#N/A</f>
        <v>#N/A</v>
      </c>
      <c r="AH234" s="30" t="e">
        <f>#N/A</f>
        <v>#N/A</v>
      </c>
      <c r="AI234" s="30">
        <v>5930.4000000000005</v>
      </c>
      <c r="AJ234" s="30">
        <v>5648</v>
      </c>
      <c r="AK234" s="26" t="s">
        <v>139</v>
      </c>
      <c r="AL234" s="26">
        <v>4</v>
      </c>
      <c r="AM234" s="26" t="s">
        <v>582</v>
      </c>
      <c r="AU234" s="26" t="s">
        <v>141</v>
      </c>
      <c r="AV234" s="26" t="s">
        <v>627</v>
      </c>
      <c r="AW234" s="26" t="s">
        <v>635</v>
      </c>
      <c r="BA234" s="26" t="s">
        <v>333</v>
      </c>
      <c r="BB234" s="26" t="s">
        <v>145</v>
      </c>
      <c r="BC234" s="26" t="s">
        <v>146</v>
      </c>
      <c r="BD234" s="37">
        <v>43938</v>
      </c>
      <c r="BE234" s="30">
        <v>32769</v>
      </c>
      <c r="BF234" s="30">
        <v>24879</v>
      </c>
      <c r="BG234" s="37" t="s">
        <v>147</v>
      </c>
      <c r="BH234" s="37" t="s">
        <v>148</v>
      </c>
      <c r="BI234" s="37"/>
      <c r="BJ234" s="37"/>
      <c r="BK234" s="37"/>
      <c r="BL234" s="37"/>
      <c r="BM234" s="37"/>
      <c r="BN234" s="26"/>
      <c r="BO234" s="26"/>
      <c r="BP234" s="26"/>
      <c r="BQ234" s="38"/>
      <c r="BR234" s="26"/>
      <c r="BS234" s="26"/>
      <c r="BT234" s="26"/>
      <c r="BU234" s="26"/>
      <c r="BV234" s="39"/>
    </row>
    <row r="235" spans="1:74" ht="15" hidden="1" customHeight="1">
      <c r="A235" s="26">
        <v>2020</v>
      </c>
      <c r="B235" s="26">
        <v>231</v>
      </c>
      <c r="C235" s="26" t="s">
        <v>129</v>
      </c>
      <c r="D235" s="26" t="s">
        <v>130</v>
      </c>
      <c r="E235" s="26" t="s">
        <v>131</v>
      </c>
      <c r="F235" s="27">
        <v>43839</v>
      </c>
      <c r="G235" s="26" t="s">
        <v>638</v>
      </c>
      <c r="H235" s="26" t="s">
        <v>133</v>
      </c>
      <c r="I235" s="26" t="s">
        <v>133</v>
      </c>
      <c r="J235" s="28" t="s">
        <v>639</v>
      </c>
      <c r="K235" s="26" t="s">
        <v>135</v>
      </c>
      <c r="L235" s="26" t="s">
        <v>136</v>
      </c>
      <c r="M235" s="26" t="s">
        <v>137</v>
      </c>
      <c r="N235" s="26" t="s">
        <v>138</v>
      </c>
      <c r="O235" s="26" t="s">
        <v>138</v>
      </c>
      <c r="Q235" s="30">
        <v>91</v>
      </c>
      <c r="R235" s="30">
        <v>11210</v>
      </c>
      <c r="S235" s="31" t="e">
        <f>#N/A</f>
        <v>#N/A</v>
      </c>
      <c r="T235" s="30">
        <v>2338</v>
      </c>
      <c r="AB235" s="33" t="e">
        <f>#N/A</f>
        <v>#N/A</v>
      </c>
      <c r="AC235" s="30">
        <v>1200</v>
      </c>
      <c r="AD235" s="30" t="e">
        <f>#N/A</f>
        <v>#N/A</v>
      </c>
      <c r="AE235" s="34">
        <v>0.8</v>
      </c>
      <c r="AG235" s="30" t="e">
        <f>#N/A</f>
        <v>#N/A</v>
      </c>
      <c r="AH235" s="30" t="e">
        <f>#N/A</f>
        <v>#N/A</v>
      </c>
      <c r="AI235" s="30">
        <v>7067.55</v>
      </c>
      <c r="AJ235" s="30">
        <v>6731</v>
      </c>
      <c r="AK235" s="26" t="s">
        <v>139</v>
      </c>
      <c r="AL235" s="26">
        <v>4</v>
      </c>
      <c r="AM235" s="26" t="s">
        <v>582</v>
      </c>
      <c r="AU235" s="26" t="s">
        <v>141</v>
      </c>
      <c r="AV235" s="26" t="s">
        <v>627</v>
      </c>
      <c r="AW235" s="26" t="s">
        <v>635</v>
      </c>
      <c r="BA235" s="26" t="s">
        <v>333</v>
      </c>
      <c r="BB235" s="26" t="s">
        <v>145</v>
      </c>
      <c r="BC235" s="26" t="s">
        <v>146</v>
      </c>
      <c r="BD235" s="37">
        <v>43938</v>
      </c>
      <c r="BE235" s="30">
        <v>32769</v>
      </c>
      <c r="BF235" s="30">
        <v>24879</v>
      </c>
      <c r="BG235" s="37" t="s">
        <v>147</v>
      </c>
      <c r="BH235" s="37" t="s">
        <v>148</v>
      </c>
      <c r="BI235" s="37"/>
      <c r="BJ235" s="37"/>
      <c r="BK235" s="37"/>
      <c r="BL235" s="37"/>
      <c r="BM235" s="37"/>
      <c r="BN235" s="26"/>
      <c r="BO235" s="26"/>
      <c r="BP235" s="26"/>
      <c r="BQ235" s="38"/>
      <c r="BR235" s="26"/>
      <c r="BS235" s="26"/>
      <c r="BT235" s="26"/>
      <c r="BU235" s="26"/>
      <c r="BV235" s="39"/>
    </row>
    <row r="236" spans="1:74" ht="15" hidden="1" customHeight="1">
      <c r="A236" s="26">
        <v>2020</v>
      </c>
      <c r="B236" s="26">
        <v>232</v>
      </c>
      <c r="C236" s="26" t="s">
        <v>129</v>
      </c>
      <c r="D236" s="26" t="s">
        <v>130</v>
      </c>
      <c r="E236" s="26" t="s">
        <v>131</v>
      </c>
      <c r="F236" s="27">
        <v>43839</v>
      </c>
      <c r="G236" s="26" t="s">
        <v>640</v>
      </c>
      <c r="H236" s="26" t="s">
        <v>133</v>
      </c>
      <c r="I236" s="26" t="s">
        <v>133</v>
      </c>
      <c r="J236" s="28" t="s">
        <v>641</v>
      </c>
      <c r="K236" s="26" t="s">
        <v>135</v>
      </c>
      <c r="L236" s="26" t="s">
        <v>136</v>
      </c>
      <c r="M236" s="26" t="s">
        <v>137</v>
      </c>
      <c r="N236" s="26" t="s">
        <v>138</v>
      </c>
      <c r="O236" s="26" t="s">
        <v>138</v>
      </c>
      <c r="Q236" s="30">
        <v>83</v>
      </c>
      <c r="R236" s="30">
        <v>7700</v>
      </c>
      <c r="S236" s="31" t="e">
        <f>#N/A</f>
        <v>#N/A</v>
      </c>
      <c r="T236" s="30">
        <v>1707</v>
      </c>
      <c r="AB236" s="33" t="e">
        <f>#N/A</f>
        <v>#N/A</v>
      </c>
      <c r="AC236" s="30">
        <v>1200</v>
      </c>
      <c r="AD236" s="30" t="e">
        <f>#N/A</f>
        <v>#N/A</v>
      </c>
      <c r="AE236" s="34">
        <v>0.87</v>
      </c>
      <c r="AG236" s="30" t="e">
        <f>#N/A</f>
        <v>#N/A</v>
      </c>
      <c r="AH236" s="30" t="e">
        <f>#N/A</f>
        <v>#N/A</v>
      </c>
      <c r="AI236" s="30">
        <v>4525.5</v>
      </c>
      <c r="AJ236" s="30">
        <v>4310</v>
      </c>
      <c r="AK236" s="26" t="s">
        <v>139</v>
      </c>
      <c r="AL236" s="26">
        <v>4</v>
      </c>
      <c r="AM236" s="26" t="s">
        <v>582</v>
      </c>
      <c r="AU236" s="26" t="s">
        <v>141</v>
      </c>
      <c r="AV236" s="26" t="s">
        <v>635</v>
      </c>
      <c r="AW236" s="26" t="s">
        <v>642</v>
      </c>
      <c r="BA236" s="26" t="s">
        <v>333</v>
      </c>
      <c r="BB236" s="26" t="s">
        <v>145</v>
      </c>
      <c r="BC236" s="26" t="s">
        <v>146</v>
      </c>
      <c r="BD236" s="37">
        <v>43938</v>
      </c>
      <c r="BE236" s="30">
        <v>32769</v>
      </c>
      <c r="BF236" s="30">
        <v>24879</v>
      </c>
      <c r="BG236" s="37" t="s">
        <v>147</v>
      </c>
      <c r="BH236" s="37" t="s">
        <v>148</v>
      </c>
      <c r="BI236" s="37"/>
      <c r="BJ236" s="37"/>
      <c r="BK236" s="37"/>
      <c r="BL236" s="37"/>
      <c r="BM236" s="37"/>
      <c r="BN236" s="26"/>
      <c r="BO236" s="26"/>
      <c r="BP236" s="26"/>
      <c r="BQ236" s="38"/>
      <c r="BR236" s="26"/>
      <c r="BS236" s="26"/>
      <c r="BT236" s="26"/>
      <c r="BU236" s="26"/>
      <c r="BV236" s="39"/>
    </row>
    <row r="237" spans="1:74" s="52" customFormat="1" ht="15" hidden="1" customHeight="1">
      <c r="A237" s="40">
        <v>2020</v>
      </c>
      <c r="B237" s="40">
        <v>233</v>
      </c>
      <c r="C237" s="40" t="s">
        <v>129</v>
      </c>
      <c r="D237" s="40" t="s">
        <v>130</v>
      </c>
      <c r="E237" s="40" t="s">
        <v>131</v>
      </c>
      <c r="F237" s="41">
        <v>43839</v>
      </c>
      <c r="G237" s="40" t="s">
        <v>643</v>
      </c>
      <c r="H237" s="40" t="s">
        <v>133</v>
      </c>
      <c r="I237" s="40" t="s">
        <v>133</v>
      </c>
      <c r="J237" s="42" t="s">
        <v>644</v>
      </c>
      <c r="K237" s="40" t="s">
        <v>135</v>
      </c>
      <c r="L237" s="40" t="s">
        <v>136</v>
      </c>
      <c r="M237" s="40" t="s">
        <v>137</v>
      </c>
      <c r="N237" s="40" t="s">
        <v>138</v>
      </c>
      <c r="O237" s="40" t="s">
        <v>138</v>
      </c>
      <c r="P237" s="43"/>
      <c r="Q237" s="36">
        <v>78</v>
      </c>
      <c r="R237" s="36">
        <v>6760</v>
      </c>
      <c r="S237" s="44" t="e">
        <f>#N/A</f>
        <v>#N/A</v>
      </c>
      <c r="T237" s="36">
        <v>1129</v>
      </c>
      <c r="U237" s="36"/>
      <c r="V237" s="45"/>
      <c r="W237" s="36"/>
      <c r="X237" s="36"/>
      <c r="Y237" s="36"/>
      <c r="Z237" s="36"/>
      <c r="AA237" s="36"/>
      <c r="AB237" s="46" t="e">
        <f>#N/A</f>
        <v>#N/A</v>
      </c>
      <c r="AC237" s="36">
        <v>1200</v>
      </c>
      <c r="AD237" s="36" t="e">
        <f>#N/A</f>
        <v>#N/A</v>
      </c>
      <c r="AE237" s="47"/>
      <c r="AF237" s="48"/>
      <c r="AG237" s="30" t="e">
        <f>#N/A</f>
        <v>#N/A</v>
      </c>
      <c r="AH237" s="36" t="e">
        <f>#N/A</f>
        <v>#N/A</v>
      </c>
      <c r="AI237" s="36"/>
      <c r="AJ237" s="36"/>
      <c r="AK237" s="40" t="s">
        <v>154</v>
      </c>
      <c r="AL237" s="40">
        <v>4</v>
      </c>
      <c r="AM237" s="40" t="s">
        <v>582</v>
      </c>
      <c r="AN237" s="40" t="s">
        <v>155</v>
      </c>
      <c r="AO237" s="36">
        <v>8112</v>
      </c>
      <c r="AP237" s="36"/>
      <c r="AQ237" s="36"/>
      <c r="AR237" s="36"/>
      <c r="AS237" s="36"/>
      <c r="AT237" s="36">
        <f>+AO237</f>
        <v>8112</v>
      </c>
      <c r="AU237" s="40"/>
      <c r="AV237" s="40"/>
      <c r="AW237" s="40"/>
      <c r="AX237" s="40"/>
      <c r="AY237" s="40"/>
      <c r="AZ237" s="40"/>
      <c r="BA237" s="40" t="s">
        <v>333</v>
      </c>
      <c r="BB237" s="40" t="s">
        <v>145</v>
      </c>
      <c r="BC237" s="40"/>
      <c r="BD237" s="49">
        <v>43938</v>
      </c>
      <c r="BE237" s="36"/>
      <c r="BF237" s="36"/>
      <c r="BG237" s="49" t="s">
        <v>147</v>
      </c>
      <c r="BH237" s="49" t="s">
        <v>148</v>
      </c>
      <c r="BI237" s="49"/>
      <c r="BJ237" s="49"/>
      <c r="BK237" s="49"/>
      <c r="BL237" s="49"/>
      <c r="BM237" s="49"/>
      <c r="BN237" s="40"/>
      <c r="BO237" s="40"/>
      <c r="BP237" s="40"/>
      <c r="BQ237" s="50"/>
      <c r="BR237" s="40"/>
      <c r="BS237" s="40"/>
      <c r="BT237" s="40"/>
      <c r="BU237" s="40"/>
      <c r="BV237" s="51"/>
    </row>
    <row r="238" spans="1:74" s="52" customFormat="1" ht="15" hidden="1" customHeight="1">
      <c r="A238" s="40">
        <v>2020</v>
      </c>
      <c r="B238" s="40">
        <v>234</v>
      </c>
      <c r="C238" s="40" t="s">
        <v>129</v>
      </c>
      <c r="D238" s="40" t="s">
        <v>130</v>
      </c>
      <c r="E238" s="40" t="s">
        <v>131</v>
      </c>
      <c r="F238" s="41">
        <v>43839</v>
      </c>
      <c r="G238" s="40" t="s">
        <v>645</v>
      </c>
      <c r="H238" s="40" t="s">
        <v>133</v>
      </c>
      <c r="I238" s="40" t="s">
        <v>133</v>
      </c>
      <c r="J238" s="42" t="s">
        <v>646</v>
      </c>
      <c r="K238" s="40" t="s">
        <v>135</v>
      </c>
      <c r="L238" s="40" t="s">
        <v>136</v>
      </c>
      <c r="M238" s="40" t="s">
        <v>137</v>
      </c>
      <c r="N238" s="40" t="s">
        <v>138</v>
      </c>
      <c r="O238" s="40" t="s">
        <v>138</v>
      </c>
      <c r="P238" s="43"/>
      <c r="Q238" s="36">
        <v>91</v>
      </c>
      <c r="R238" s="36">
        <v>10600</v>
      </c>
      <c r="S238" s="44" t="e">
        <f>#N/A</f>
        <v>#N/A</v>
      </c>
      <c r="T238" s="36">
        <v>2219</v>
      </c>
      <c r="U238" s="36"/>
      <c r="V238" s="45"/>
      <c r="W238" s="36"/>
      <c r="X238" s="36"/>
      <c r="Y238" s="36"/>
      <c r="Z238" s="36"/>
      <c r="AA238" s="36"/>
      <c r="AB238" s="46" t="e">
        <f>#N/A</f>
        <v>#N/A</v>
      </c>
      <c r="AC238" s="36">
        <v>1200</v>
      </c>
      <c r="AD238" s="36" t="e">
        <f>#N/A</f>
        <v>#N/A</v>
      </c>
      <c r="AE238" s="47"/>
      <c r="AF238" s="48"/>
      <c r="AG238" s="30" t="e">
        <f>#N/A</f>
        <v>#N/A</v>
      </c>
      <c r="AH238" s="36" t="e">
        <f>#N/A</f>
        <v>#N/A</v>
      </c>
      <c r="AI238" s="36"/>
      <c r="AJ238" s="36"/>
      <c r="AK238" s="40" t="s">
        <v>139</v>
      </c>
      <c r="AL238" s="40">
        <v>4</v>
      </c>
      <c r="AM238" s="40" t="s">
        <v>582</v>
      </c>
      <c r="AN238" s="40" t="s">
        <v>308</v>
      </c>
      <c r="AO238" s="36"/>
      <c r="AP238" s="36"/>
      <c r="AQ238" s="36"/>
      <c r="AR238" s="36">
        <v>12720</v>
      </c>
      <c r="AS238" s="36"/>
      <c r="AT238" s="36">
        <f>+AR238</f>
        <v>12720</v>
      </c>
      <c r="AU238" s="40" t="s">
        <v>141</v>
      </c>
      <c r="AV238" s="40" t="s">
        <v>635</v>
      </c>
      <c r="AW238" s="40" t="s">
        <v>642</v>
      </c>
      <c r="AX238" s="40"/>
      <c r="AY238" s="40"/>
      <c r="AZ238" s="40"/>
      <c r="BA238" s="40" t="s">
        <v>333</v>
      </c>
      <c r="BB238" s="40" t="s">
        <v>145</v>
      </c>
      <c r="BC238" s="40"/>
      <c r="BD238" s="49">
        <v>43938</v>
      </c>
      <c r="BE238" s="36"/>
      <c r="BF238" s="36"/>
      <c r="BG238" s="49" t="s">
        <v>147</v>
      </c>
      <c r="BH238" s="49" t="s">
        <v>148</v>
      </c>
      <c r="BI238" s="49"/>
      <c r="BJ238" s="49"/>
      <c r="BK238" s="49"/>
      <c r="BL238" s="49"/>
      <c r="BM238" s="49"/>
      <c r="BN238" s="40"/>
      <c r="BO238" s="40"/>
      <c r="BP238" s="40"/>
      <c r="BQ238" s="50"/>
      <c r="BR238" s="40"/>
      <c r="BS238" s="40"/>
      <c r="BT238" s="40"/>
      <c r="BU238" s="40"/>
      <c r="BV238" s="51"/>
    </row>
    <row r="239" spans="1:74" s="52" customFormat="1" ht="15" hidden="1" customHeight="1">
      <c r="A239" s="40">
        <v>2020</v>
      </c>
      <c r="B239" s="40">
        <v>235</v>
      </c>
      <c r="C239" s="40" t="s">
        <v>129</v>
      </c>
      <c r="D239" s="40" t="s">
        <v>130</v>
      </c>
      <c r="E239" s="40" t="s">
        <v>131</v>
      </c>
      <c r="F239" s="41">
        <v>43839</v>
      </c>
      <c r="G239" s="40" t="s">
        <v>647</v>
      </c>
      <c r="H239" s="40" t="s">
        <v>133</v>
      </c>
      <c r="I239" s="40" t="s">
        <v>133</v>
      </c>
      <c r="J239" s="42" t="s">
        <v>648</v>
      </c>
      <c r="K239" s="40" t="s">
        <v>135</v>
      </c>
      <c r="L239" s="40" t="s">
        <v>136</v>
      </c>
      <c r="M239" s="40" t="s">
        <v>137</v>
      </c>
      <c r="N239" s="40" t="s">
        <v>138</v>
      </c>
      <c r="O239" s="40" t="s">
        <v>138</v>
      </c>
      <c r="P239" s="43"/>
      <c r="Q239" s="36">
        <v>87</v>
      </c>
      <c r="R239" s="36">
        <v>9220</v>
      </c>
      <c r="S239" s="44" t="e">
        <f>#N/A</f>
        <v>#N/A</v>
      </c>
      <c r="T239" s="36">
        <v>2111</v>
      </c>
      <c r="U239" s="36"/>
      <c r="V239" s="45"/>
      <c r="W239" s="36"/>
      <c r="X239" s="36"/>
      <c r="Y239" s="36"/>
      <c r="Z239" s="36"/>
      <c r="AA239" s="36"/>
      <c r="AB239" s="46" t="e">
        <f>#N/A</f>
        <v>#N/A</v>
      </c>
      <c r="AC239" s="36">
        <v>1200</v>
      </c>
      <c r="AD239" s="36" t="e">
        <f>#N/A</f>
        <v>#N/A</v>
      </c>
      <c r="AE239" s="47"/>
      <c r="AF239" s="48"/>
      <c r="AG239" s="30" t="e">
        <f>#N/A</f>
        <v>#N/A</v>
      </c>
      <c r="AH239" s="36" t="e">
        <f>#N/A</f>
        <v>#N/A</v>
      </c>
      <c r="AI239" s="36"/>
      <c r="AJ239" s="36"/>
      <c r="AK239" s="40" t="s">
        <v>154</v>
      </c>
      <c r="AL239" s="40">
        <v>4</v>
      </c>
      <c r="AM239" s="40" t="s">
        <v>582</v>
      </c>
      <c r="AN239" s="40" t="s">
        <v>155</v>
      </c>
      <c r="AO239" s="36">
        <v>11064</v>
      </c>
      <c r="AP239" s="36"/>
      <c r="AQ239" s="36"/>
      <c r="AR239" s="36"/>
      <c r="AS239" s="36"/>
      <c r="AT239" s="36">
        <f>+AO239</f>
        <v>11064</v>
      </c>
      <c r="AU239" s="40"/>
      <c r="AV239" s="40"/>
      <c r="AW239" s="40"/>
      <c r="AX239" s="40"/>
      <c r="AY239" s="40"/>
      <c r="AZ239" s="40"/>
      <c r="BA239" s="40" t="s">
        <v>333</v>
      </c>
      <c r="BB239" s="40" t="s">
        <v>145</v>
      </c>
      <c r="BC239" s="40"/>
      <c r="BD239" s="49">
        <v>43938</v>
      </c>
      <c r="BE239" s="36"/>
      <c r="BF239" s="36"/>
      <c r="BG239" s="49" t="s">
        <v>147</v>
      </c>
      <c r="BH239" s="49" t="s">
        <v>148</v>
      </c>
      <c r="BI239" s="49"/>
      <c r="BJ239" s="49"/>
      <c r="BK239" s="49"/>
      <c r="BL239" s="49"/>
      <c r="BM239" s="49"/>
      <c r="BN239" s="40"/>
      <c r="BO239" s="40"/>
      <c r="BP239" s="40"/>
      <c r="BQ239" s="50"/>
      <c r="BR239" s="40"/>
      <c r="BS239" s="40"/>
      <c r="BT239" s="40"/>
      <c r="BU239" s="40"/>
      <c r="BV239" s="51"/>
    </row>
    <row r="240" spans="1:74" ht="15" hidden="1" customHeight="1">
      <c r="A240" s="26">
        <v>2020</v>
      </c>
      <c r="B240" s="26">
        <v>236</v>
      </c>
      <c r="C240" s="26" t="s">
        <v>129</v>
      </c>
      <c r="D240" s="26" t="s">
        <v>130</v>
      </c>
      <c r="E240" s="26" t="s">
        <v>131</v>
      </c>
      <c r="F240" s="27">
        <v>43839</v>
      </c>
      <c r="G240" s="26" t="s">
        <v>649</v>
      </c>
      <c r="H240" s="26" t="s">
        <v>133</v>
      </c>
      <c r="I240" s="26" t="s">
        <v>133</v>
      </c>
      <c r="J240" s="28" t="s">
        <v>650</v>
      </c>
      <c r="K240" s="26" t="s">
        <v>135</v>
      </c>
      <c r="L240" s="26" t="s">
        <v>136</v>
      </c>
      <c r="M240" s="26" t="s">
        <v>137</v>
      </c>
      <c r="N240" s="26" t="s">
        <v>138</v>
      </c>
      <c r="O240" s="26" t="s">
        <v>138</v>
      </c>
      <c r="Q240" s="30">
        <v>87</v>
      </c>
      <c r="R240" s="30">
        <v>9790</v>
      </c>
      <c r="S240" s="31" t="e">
        <f>#N/A</f>
        <v>#N/A</v>
      </c>
      <c r="T240" s="30">
        <v>2040</v>
      </c>
      <c r="AB240" s="33" t="e">
        <f>#N/A</f>
        <v>#N/A</v>
      </c>
      <c r="AC240" s="30">
        <v>1200</v>
      </c>
      <c r="AD240" s="30" t="e">
        <f>#N/A</f>
        <v>#N/A</v>
      </c>
      <c r="AE240" s="34">
        <v>0.43</v>
      </c>
      <c r="AG240" s="30" t="e">
        <f>#N/A</f>
        <v>#N/A</v>
      </c>
      <c r="AH240" s="30" t="e">
        <f>#N/A</f>
        <v>#N/A</v>
      </c>
      <c r="AI240" s="30">
        <v>6039.6</v>
      </c>
      <c r="AJ240" s="30">
        <v>5752</v>
      </c>
      <c r="AK240" s="26" t="s">
        <v>139</v>
      </c>
      <c r="AL240" s="26">
        <v>4</v>
      </c>
      <c r="AM240" s="26" t="s">
        <v>582</v>
      </c>
      <c r="AU240" s="26" t="s">
        <v>141</v>
      </c>
      <c r="AV240" s="26" t="s">
        <v>635</v>
      </c>
      <c r="AW240" s="26" t="s">
        <v>642</v>
      </c>
      <c r="BA240" s="26" t="s">
        <v>333</v>
      </c>
      <c r="BB240" s="26" t="s">
        <v>145</v>
      </c>
      <c r="BC240" s="26" t="s">
        <v>146</v>
      </c>
      <c r="BD240" s="37">
        <v>43938</v>
      </c>
      <c r="BE240" s="30">
        <v>32769</v>
      </c>
      <c r="BF240" s="30">
        <v>24879</v>
      </c>
      <c r="BG240" s="37" t="s">
        <v>147</v>
      </c>
      <c r="BH240" s="37" t="s">
        <v>148</v>
      </c>
      <c r="BI240" s="37"/>
      <c r="BJ240" s="37"/>
      <c r="BK240" s="37"/>
      <c r="BL240" s="37"/>
      <c r="BM240" s="37"/>
      <c r="BN240" s="26"/>
      <c r="BO240" s="26"/>
      <c r="BP240" s="26"/>
      <c r="BQ240" s="38"/>
      <c r="BR240" s="26"/>
      <c r="BS240" s="26"/>
      <c r="BT240" s="26"/>
      <c r="BU240" s="26"/>
      <c r="BV240" s="39"/>
    </row>
    <row r="241" spans="1:74" s="52" customFormat="1" ht="15" hidden="1" customHeight="1">
      <c r="A241" s="40">
        <v>2020</v>
      </c>
      <c r="B241" s="40">
        <v>237</v>
      </c>
      <c r="C241" s="40" t="s">
        <v>129</v>
      </c>
      <c r="D241" s="40" t="s">
        <v>130</v>
      </c>
      <c r="E241" s="40" t="s">
        <v>131</v>
      </c>
      <c r="F241" s="41">
        <v>43839</v>
      </c>
      <c r="G241" s="40" t="s">
        <v>651</v>
      </c>
      <c r="H241" s="40" t="s">
        <v>133</v>
      </c>
      <c r="I241" s="40" t="s">
        <v>133</v>
      </c>
      <c r="J241" s="42" t="s">
        <v>652</v>
      </c>
      <c r="K241" s="40" t="s">
        <v>135</v>
      </c>
      <c r="L241" s="40" t="s">
        <v>136</v>
      </c>
      <c r="M241" s="40" t="s">
        <v>137</v>
      </c>
      <c r="N241" s="40" t="s">
        <v>138</v>
      </c>
      <c r="O241" s="40" t="s">
        <v>138</v>
      </c>
      <c r="P241" s="43"/>
      <c r="Q241" s="36">
        <v>100</v>
      </c>
      <c r="R241" s="36">
        <v>16840</v>
      </c>
      <c r="S241" s="44" t="e">
        <f>#N/A</f>
        <v>#N/A</v>
      </c>
      <c r="T241" s="36">
        <v>3191</v>
      </c>
      <c r="U241" s="36"/>
      <c r="V241" s="45"/>
      <c r="W241" s="36"/>
      <c r="X241" s="36"/>
      <c r="Y241" s="36"/>
      <c r="Z241" s="36"/>
      <c r="AA241" s="36"/>
      <c r="AB241" s="46" t="e">
        <f>#N/A</f>
        <v>#N/A</v>
      </c>
      <c r="AC241" s="36">
        <v>1200</v>
      </c>
      <c r="AD241" s="36" t="e">
        <f>#N/A</f>
        <v>#N/A</v>
      </c>
      <c r="AE241" s="47"/>
      <c r="AF241" s="48">
        <v>0.1</v>
      </c>
      <c r="AG241" s="30" t="e">
        <f>#N/A</f>
        <v>#N/A</v>
      </c>
      <c r="AH241" s="36" t="e">
        <f>#N/A</f>
        <v>#N/A</v>
      </c>
      <c r="AI241" s="36"/>
      <c r="AJ241" s="36"/>
      <c r="AK241" s="40" t="s">
        <v>154</v>
      </c>
      <c r="AL241" s="40">
        <v>4</v>
      </c>
      <c r="AM241" s="40" t="s">
        <v>582</v>
      </c>
      <c r="AN241" s="40" t="s">
        <v>155</v>
      </c>
      <c r="AO241" s="36">
        <v>18187.2</v>
      </c>
      <c r="AP241" s="36"/>
      <c r="AQ241" s="36"/>
      <c r="AR241" s="36"/>
      <c r="AS241" s="36"/>
      <c r="AT241" s="36">
        <f>+AO241</f>
        <v>18187.2</v>
      </c>
      <c r="AU241" s="40"/>
      <c r="AV241" s="40"/>
      <c r="AW241" s="40"/>
      <c r="AX241" s="40"/>
      <c r="AY241" s="40"/>
      <c r="AZ241" s="40"/>
      <c r="BA241" s="40" t="s">
        <v>333</v>
      </c>
      <c r="BB241" s="40" t="s">
        <v>145</v>
      </c>
      <c r="BC241" s="40"/>
      <c r="BD241" s="49">
        <v>43938</v>
      </c>
      <c r="BE241" s="36"/>
      <c r="BF241" s="36"/>
      <c r="BG241" s="49" t="s">
        <v>147</v>
      </c>
      <c r="BH241" s="49" t="s">
        <v>148</v>
      </c>
      <c r="BI241" s="49"/>
      <c r="BJ241" s="49"/>
      <c r="BK241" s="49"/>
      <c r="BL241" s="49"/>
      <c r="BM241" s="49"/>
      <c r="BN241" s="40"/>
      <c r="BO241" s="40"/>
      <c r="BP241" s="40"/>
      <c r="BQ241" s="50"/>
      <c r="BR241" s="40"/>
      <c r="BS241" s="40"/>
      <c r="BT241" s="40"/>
      <c r="BU241" s="40"/>
      <c r="BV241" s="51"/>
    </row>
    <row r="242" spans="1:74" s="52" customFormat="1" ht="15" hidden="1" customHeight="1">
      <c r="A242" s="40">
        <v>2020</v>
      </c>
      <c r="B242" s="40">
        <v>238</v>
      </c>
      <c r="C242" s="40" t="s">
        <v>129</v>
      </c>
      <c r="D242" s="40" t="s">
        <v>130</v>
      </c>
      <c r="E242" s="40" t="s">
        <v>131</v>
      </c>
      <c r="F242" s="41">
        <v>43839</v>
      </c>
      <c r="G242" s="40" t="s">
        <v>653</v>
      </c>
      <c r="H242" s="40" t="s">
        <v>133</v>
      </c>
      <c r="I242" s="40" t="s">
        <v>133</v>
      </c>
      <c r="J242" s="42" t="s">
        <v>654</v>
      </c>
      <c r="K242" s="40" t="s">
        <v>135</v>
      </c>
      <c r="L242" s="40" t="s">
        <v>136</v>
      </c>
      <c r="M242" s="40" t="s">
        <v>137</v>
      </c>
      <c r="N242" s="40" t="s">
        <v>138</v>
      </c>
      <c r="O242" s="40" t="s">
        <v>138</v>
      </c>
      <c r="P242" s="43"/>
      <c r="Q242" s="36">
        <v>89</v>
      </c>
      <c r="R242" s="36">
        <v>10320</v>
      </c>
      <c r="S242" s="44" t="e">
        <f>#N/A</f>
        <v>#N/A</v>
      </c>
      <c r="T242" s="36">
        <v>1988</v>
      </c>
      <c r="U242" s="36"/>
      <c r="V242" s="45"/>
      <c r="W242" s="36"/>
      <c r="X242" s="36"/>
      <c r="Y242" s="36"/>
      <c r="Z242" s="36"/>
      <c r="AA242" s="36"/>
      <c r="AB242" s="46" t="e">
        <f>#N/A</f>
        <v>#N/A</v>
      </c>
      <c r="AC242" s="36">
        <v>1200</v>
      </c>
      <c r="AD242" s="36" t="e">
        <f>#N/A</f>
        <v>#N/A</v>
      </c>
      <c r="AE242" s="47"/>
      <c r="AF242" s="48"/>
      <c r="AG242" s="30" t="e">
        <f>#N/A</f>
        <v>#N/A</v>
      </c>
      <c r="AH242" s="36" t="e">
        <f>#N/A</f>
        <v>#N/A</v>
      </c>
      <c r="AI242" s="36"/>
      <c r="AJ242" s="36"/>
      <c r="AK242" s="40" t="s">
        <v>154</v>
      </c>
      <c r="AL242" s="40">
        <v>4</v>
      </c>
      <c r="AM242" s="40" t="s">
        <v>582</v>
      </c>
      <c r="AN242" s="40" t="s">
        <v>155</v>
      </c>
      <c r="AO242" s="36">
        <v>12384</v>
      </c>
      <c r="AP242" s="36"/>
      <c r="AQ242" s="36"/>
      <c r="AR242" s="36"/>
      <c r="AS242" s="36"/>
      <c r="AT242" s="36">
        <f>+AO242</f>
        <v>12384</v>
      </c>
      <c r="AU242" s="40"/>
      <c r="AV242" s="40"/>
      <c r="AW242" s="40"/>
      <c r="AX242" s="40"/>
      <c r="AY242" s="40"/>
      <c r="AZ242" s="40"/>
      <c r="BA242" s="40" t="s">
        <v>333</v>
      </c>
      <c r="BB242" s="40" t="s">
        <v>145</v>
      </c>
      <c r="BC242" s="40"/>
      <c r="BD242" s="49">
        <v>43938</v>
      </c>
      <c r="BE242" s="36"/>
      <c r="BF242" s="36"/>
      <c r="BG242" s="49" t="s">
        <v>147</v>
      </c>
      <c r="BH242" s="49" t="s">
        <v>148</v>
      </c>
      <c r="BI242" s="49"/>
      <c r="BJ242" s="49"/>
      <c r="BK242" s="49"/>
      <c r="BL242" s="49"/>
      <c r="BM242" s="49"/>
      <c r="BN242" s="40"/>
      <c r="BO242" s="40"/>
      <c r="BP242" s="40"/>
      <c r="BQ242" s="50"/>
      <c r="BR242" s="40"/>
      <c r="BS242" s="40"/>
      <c r="BT242" s="40"/>
      <c r="BU242" s="40"/>
      <c r="BV242" s="51"/>
    </row>
    <row r="243" spans="1:74" ht="15" hidden="1" customHeight="1">
      <c r="A243" s="26">
        <v>2020</v>
      </c>
      <c r="B243" s="26">
        <v>239</v>
      </c>
      <c r="C243" s="26" t="s">
        <v>129</v>
      </c>
      <c r="D243" s="26" t="s">
        <v>130</v>
      </c>
      <c r="E243" s="26" t="s">
        <v>131</v>
      </c>
      <c r="F243" s="27">
        <v>43839</v>
      </c>
      <c r="G243" s="26" t="s">
        <v>655</v>
      </c>
      <c r="H243" s="26" t="s">
        <v>133</v>
      </c>
      <c r="I243" s="26" t="s">
        <v>133</v>
      </c>
      <c r="J243" s="28" t="s">
        <v>656</v>
      </c>
      <c r="K243" s="26" t="s">
        <v>135</v>
      </c>
      <c r="L243" s="26" t="s">
        <v>136</v>
      </c>
      <c r="M243" s="26" t="s">
        <v>137</v>
      </c>
      <c r="N243" s="26" t="s">
        <v>138</v>
      </c>
      <c r="O243" s="26" t="s">
        <v>138</v>
      </c>
      <c r="Q243" s="30">
        <v>79</v>
      </c>
      <c r="R243" s="30">
        <v>6650</v>
      </c>
      <c r="S243" s="31" t="e">
        <f>#N/A</f>
        <v>#N/A</v>
      </c>
      <c r="T243" s="30">
        <v>1434</v>
      </c>
      <c r="AB243" s="33" t="e">
        <f>#N/A</f>
        <v>#N/A</v>
      </c>
      <c r="AC243" s="30">
        <v>1200</v>
      </c>
      <c r="AD243" s="30" t="e">
        <f>#N/A</f>
        <v>#N/A</v>
      </c>
      <c r="AE243" s="34">
        <v>0.7</v>
      </c>
      <c r="AG243" s="30" t="e">
        <f>#N/A</f>
        <v>#N/A</v>
      </c>
      <c r="AH243" s="30" t="e">
        <f>#N/A</f>
        <v>#N/A</v>
      </c>
      <c r="AI243" s="30">
        <v>3765.3</v>
      </c>
      <c r="AJ243" s="30">
        <v>3586</v>
      </c>
      <c r="AK243" s="26" t="s">
        <v>139</v>
      </c>
      <c r="AL243" s="26">
        <v>4</v>
      </c>
      <c r="AM243" s="26" t="s">
        <v>582</v>
      </c>
      <c r="AU243" s="26" t="s">
        <v>141</v>
      </c>
      <c r="AV243" s="26" t="s">
        <v>635</v>
      </c>
      <c r="AW243" s="26" t="s">
        <v>642</v>
      </c>
      <c r="BA243" s="26" t="s">
        <v>333</v>
      </c>
      <c r="BB243" s="26" t="s">
        <v>145</v>
      </c>
      <c r="BC243" s="26" t="s">
        <v>146</v>
      </c>
      <c r="BD243" s="37">
        <v>43938</v>
      </c>
      <c r="BE243" s="30">
        <v>32769</v>
      </c>
      <c r="BF243" s="30">
        <v>24879</v>
      </c>
      <c r="BG243" s="37" t="s">
        <v>147</v>
      </c>
      <c r="BH243" s="37" t="s">
        <v>148</v>
      </c>
      <c r="BI243" s="37"/>
      <c r="BJ243" s="37"/>
      <c r="BK243" s="37"/>
      <c r="BL243" s="37"/>
      <c r="BM243" s="37"/>
      <c r="BN243" s="26"/>
      <c r="BO243" s="26"/>
      <c r="BP243" s="26"/>
      <c r="BQ243" s="38"/>
      <c r="BR243" s="26"/>
      <c r="BS243" s="26"/>
      <c r="BT243" s="26"/>
      <c r="BU243" s="26"/>
      <c r="BV243" s="39"/>
    </row>
    <row r="244" spans="1:74" s="52" customFormat="1" ht="15" hidden="1" customHeight="1">
      <c r="A244" s="40">
        <v>2020</v>
      </c>
      <c r="B244" s="40">
        <v>240</v>
      </c>
      <c r="C244" s="40" t="s">
        <v>129</v>
      </c>
      <c r="D244" s="40" t="s">
        <v>130</v>
      </c>
      <c r="E244" s="40" t="s">
        <v>131</v>
      </c>
      <c r="F244" s="41">
        <v>43839</v>
      </c>
      <c r="G244" s="40" t="s">
        <v>657</v>
      </c>
      <c r="H244" s="40" t="s">
        <v>133</v>
      </c>
      <c r="I244" s="40" t="s">
        <v>133</v>
      </c>
      <c r="J244" s="42" t="s">
        <v>658</v>
      </c>
      <c r="K244" s="40" t="s">
        <v>135</v>
      </c>
      <c r="L244" s="40" t="s">
        <v>136</v>
      </c>
      <c r="M244" s="40" t="s">
        <v>137</v>
      </c>
      <c r="N244" s="40" t="s">
        <v>138</v>
      </c>
      <c r="O244" s="40" t="s">
        <v>138</v>
      </c>
      <c r="P244" s="43"/>
      <c r="Q244" s="36">
        <v>90</v>
      </c>
      <c r="R244" s="36">
        <v>13190</v>
      </c>
      <c r="S244" s="44" t="e">
        <f>#N/A</f>
        <v>#N/A</v>
      </c>
      <c r="T244" s="36">
        <v>2888</v>
      </c>
      <c r="U244" s="36"/>
      <c r="V244" s="45"/>
      <c r="W244" s="36"/>
      <c r="X244" s="36"/>
      <c r="Y244" s="36"/>
      <c r="Z244" s="36"/>
      <c r="AA244" s="36"/>
      <c r="AB244" s="46" t="e">
        <f>#N/A</f>
        <v>#N/A</v>
      </c>
      <c r="AC244" s="36">
        <v>1200</v>
      </c>
      <c r="AD244" s="36" t="e">
        <f>#N/A</f>
        <v>#N/A</v>
      </c>
      <c r="AE244" s="47"/>
      <c r="AF244" s="48"/>
      <c r="AG244" s="30" t="e">
        <f>#N/A</f>
        <v>#N/A</v>
      </c>
      <c r="AH244" s="36" t="e">
        <f>#N/A</f>
        <v>#N/A</v>
      </c>
      <c r="AI244" s="36"/>
      <c r="AJ244" s="36"/>
      <c r="AK244" s="40" t="s">
        <v>154</v>
      </c>
      <c r="AL244" s="40">
        <v>4</v>
      </c>
      <c r="AM244" s="40" t="s">
        <v>582</v>
      </c>
      <c r="AN244" s="40" t="s">
        <v>155</v>
      </c>
      <c r="AO244" s="36">
        <v>15828</v>
      </c>
      <c r="AP244" s="36"/>
      <c r="AQ244" s="36"/>
      <c r="AR244" s="36"/>
      <c r="AS244" s="36"/>
      <c r="AT244" s="36">
        <f>+AO244</f>
        <v>15828</v>
      </c>
      <c r="AU244" s="40"/>
      <c r="AV244" s="40"/>
      <c r="AW244" s="40"/>
      <c r="AX244" s="40"/>
      <c r="AY244" s="40"/>
      <c r="AZ244" s="40"/>
      <c r="BA244" s="40" t="s">
        <v>333</v>
      </c>
      <c r="BB244" s="40" t="s">
        <v>145</v>
      </c>
      <c r="BC244" s="40"/>
      <c r="BD244" s="49">
        <v>43938</v>
      </c>
      <c r="BE244" s="36"/>
      <c r="BF244" s="36"/>
      <c r="BG244" s="49" t="s">
        <v>147</v>
      </c>
      <c r="BH244" s="49" t="s">
        <v>148</v>
      </c>
      <c r="BI244" s="49"/>
      <c r="BJ244" s="49"/>
      <c r="BK244" s="49"/>
      <c r="BL244" s="49"/>
      <c r="BM244" s="49"/>
      <c r="BN244" s="40"/>
      <c r="BO244" s="40"/>
      <c r="BP244" s="40"/>
      <c r="BQ244" s="50"/>
      <c r="BR244" s="40"/>
      <c r="BS244" s="40"/>
      <c r="BT244" s="40"/>
      <c r="BU244" s="40"/>
      <c r="BV244" s="51"/>
    </row>
    <row r="245" spans="1:74" ht="15" hidden="1" customHeight="1">
      <c r="A245" s="26">
        <v>2020</v>
      </c>
      <c r="B245" s="26">
        <v>241</v>
      </c>
      <c r="C245" s="26" t="s">
        <v>129</v>
      </c>
      <c r="D245" s="26" t="s">
        <v>130</v>
      </c>
      <c r="E245" s="26" t="s">
        <v>131</v>
      </c>
      <c r="F245" s="27">
        <v>43839</v>
      </c>
      <c r="G245" s="26" t="s">
        <v>659</v>
      </c>
      <c r="H245" s="26" t="s">
        <v>133</v>
      </c>
      <c r="I245" s="26" t="s">
        <v>133</v>
      </c>
      <c r="J245" s="28" t="s">
        <v>660</v>
      </c>
      <c r="K245" s="26" t="s">
        <v>135</v>
      </c>
      <c r="L245" s="26" t="s">
        <v>136</v>
      </c>
      <c r="M245" s="26" t="s">
        <v>137</v>
      </c>
      <c r="N245" s="26" t="s">
        <v>138</v>
      </c>
      <c r="O245" s="26" t="s">
        <v>138</v>
      </c>
      <c r="Q245" s="30">
        <v>89</v>
      </c>
      <c r="R245" s="30">
        <v>10650</v>
      </c>
      <c r="S245" s="31" t="e">
        <f>#N/A</f>
        <v>#N/A</v>
      </c>
      <c r="T245" s="30">
        <v>2058</v>
      </c>
      <c r="AB245" s="33" t="e">
        <f>#N/A</f>
        <v>#N/A</v>
      </c>
      <c r="AC245" s="30">
        <v>1200</v>
      </c>
      <c r="AD245" s="30" t="e">
        <f>#N/A</f>
        <v>#N/A</v>
      </c>
      <c r="AE245" s="34">
        <v>0.23</v>
      </c>
      <c r="AG245" s="30" t="e">
        <f>#N/A</f>
        <v>#N/A</v>
      </c>
      <c r="AH245" s="30" t="e">
        <f>#N/A</f>
        <v>#N/A</v>
      </c>
      <c r="AI245" s="30">
        <v>6662.25</v>
      </c>
      <c r="AJ245" s="30">
        <v>6345</v>
      </c>
      <c r="AK245" s="26" t="s">
        <v>139</v>
      </c>
      <c r="AL245" s="26">
        <v>4</v>
      </c>
      <c r="AM245" s="26" t="s">
        <v>582</v>
      </c>
      <c r="AU245" s="26" t="s">
        <v>141</v>
      </c>
      <c r="AV245" s="26" t="s">
        <v>635</v>
      </c>
      <c r="AW245" s="26" t="s">
        <v>642</v>
      </c>
      <c r="BA245" s="26" t="s">
        <v>333</v>
      </c>
      <c r="BB245" s="26" t="s">
        <v>145</v>
      </c>
      <c r="BC245" s="26" t="s">
        <v>146</v>
      </c>
      <c r="BD245" s="37">
        <v>43938</v>
      </c>
      <c r="BE245" s="30">
        <v>32769</v>
      </c>
      <c r="BF245" s="30">
        <v>24879</v>
      </c>
      <c r="BG245" s="37" t="s">
        <v>147</v>
      </c>
      <c r="BH245" s="37" t="s">
        <v>148</v>
      </c>
      <c r="BI245" s="37"/>
      <c r="BJ245" s="37"/>
      <c r="BK245" s="37"/>
      <c r="BL245" s="37"/>
      <c r="BM245" s="37"/>
      <c r="BN245" s="26"/>
      <c r="BO245" s="26"/>
      <c r="BP245" s="26"/>
      <c r="BQ245" s="38"/>
      <c r="BR245" s="26"/>
      <c r="BS245" s="26"/>
      <c r="BT245" s="26"/>
      <c r="BU245" s="26"/>
      <c r="BV245" s="39"/>
    </row>
    <row r="246" spans="1:74" s="52" customFormat="1" ht="15" hidden="1" customHeight="1">
      <c r="A246" s="40">
        <v>2020</v>
      </c>
      <c r="B246" s="40">
        <v>242</v>
      </c>
      <c r="C246" s="40" t="s">
        <v>129</v>
      </c>
      <c r="D246" s="40" t="s">
        <v>130</v>
      </c>
      <c r="E246" s="40" t="s">
        <v>131</v>
      </c>
      <c r="F246" s="41">
        <v>43839</v>
      </c>
      <c r="G246" s="40" t="s">
        <v>661</v>
      </c>
      <c r="H246" s="40" t="s">
        <v>133</v>
      </c>
      <c r="I246" s="40" t="s">
        <v>133</v>
      </c>
      <c r="J246" s="42" t="s">
        <v>662</v>
      </c>
      <c r="K246" s="40" t="s">
        <v>135</v>
      </c>
      <c r="L246" s="40" t="s">
        <v>136</v>
      </c>
      <c r="M246" s="40" t="s">
        <v>137</v>
      </c>
      <c r="N246" s="40" t="s">
        <v>138</v>
      </c>
      <c r="O246" s="40" t="s">
        <v>138</v>
      </c>
      <c r="P246" s="43"/>
      <c r="Q246" s="36">
        <v>87</v>
      </c>
      <c r="R246" s="36">
        <v>10620</v>
      </c>
      <c r="S246" s="44" t="e">
        <f>#N/A</f>
        <v>#N/A</v>
      </c>
      <c r="T246" s="36">
        <v>2016</v>
      </c>
      <c r="U246" s="36"/>
      <c r="V246" s="45"/>
      <c r="W246" s="36"/>
      <c r="X246" s="36"/>
      <c r="Y246" s="36"/>
      <c r="Z246" s="36"/>
      <c r="AA246" s="36"/>
      <c r="AB246" s="46" t="e">
        <f>#N/A</f>
        <v>#N/A</v>
      </c>
      <c r="AC246" s="36">
        <v>1200</v>
      </c>
      <c r="AD246" s="36" t="e">
        <f>#N/A</f>
        <v>#N/A</v>
      </c>
      <c r="AE246" s="47">
        <v>0</v>
      </c>
      <c r="AF246" s="48"/>
      <c r="AG246" s="30" t="e">
        <f>#N/A</f>
        <v>#N/A</v>
      </c>
      <c r="AH246" s="36" t="e">
        <f>#N/A</f>
        <v>#N/A</v>
      </c>
      <c r="AI246" s="36"/>
      <c r="AJ246" s="36"/>
      <c r="AK246" s="40" t="s">
        <v>139</v>
      </c>
      <c r="AL246" s="40">
        <v>4</v>
      </c>
      <c r="AM246" s="40" t="s">
        <v>582</v>
      </c>
      <c r="AN246" s="40" t="s">
        <v>151</v>
      </c>
      <c r="AO246" s="36"/>
      <c r="AP246" s="36"/>
      <c r="AQ246" s="36"/>
      <c r="AR246" s="36">
        <v>12744</v>
      </c>
      <c r="AS246" s="36"/>
      <c r="AT246" s="36">
        <f>+AR246</f>
        <v>12744</v>
      </c>
      <c r="AU246" s="40" t="s">
        <v>141</v>
      </c>
      <c r="AV246" s="40" t="s">
        <v>635</v>
      </c>
      <c r="AW246" s="40" t="s">
        <v>642</v>
      </c>
      <c r="AX246" s="40"/>
      <c r="AY246" s="40"/>
      <c r="AZ246" s="40"/>
      <c r="BA246" s="40" t="s">
        <v>333</v>
      </c>
      <c r="BB246" s="40" t="s">
        <v>145</v>
      </c>
      <c r="BC246" s="40"/>
      <c r="BD246" s="49">
        <v>43938</v>
      </c>
      <c r="BE246" s="36"/>
      <c r="BF246" s="36"/>
      <c r="BG246" s="49" t="s">
        <v>147</v>
      </c>
      <c r="BH246" s="49" t="s">
        <v>148</v>
      </c>
      <c r="BI246" s="49"/>
      <c r="BJ246" s="49"/>
      <c r="BK246" s="49"/>
      <c r="BL246" s="49"/>
      <c r="BM246" s="49"/>
      <c r="BN246" s="40"/>
      <c r="BO246" s="40"/>
      <c r="BP246" s="40"/>
      <c r="BQ246" s="50"/>
      <c r="BR246" s="40"/>
      <c r="BS246" s="40"/>
      <c r="BT246" s="40"/>
      <c r="BU246" s="40"/>
      <c r="BV246" s="51"/>
    </row>
    <row r="247" spans="1:74" ht="15" hidden="1" customHeight="1">
      <c r="A247" s="26">
        <v>2020</v>
      </c>
      <c r="B247" s="26">
        <v>243</v>
      </c>
      <c r="C247" s="26" t="s">
        <v>129</v>
      </c>
      <c r="D247" s="26" t="s">
        <v>130</v>
      </c>
      <c r="E247" s="26" t="s">
        <v>131</v>
      </c>
      <c r="F247" s="27">
        <v>43839</v>
      </c>
      <c r="G247" s="26" t="s">
        <v>663</v>
      </c>
      <c r="H247" s="26" t="s">
        <v>133</v>
      </c>
      <c r="I247" s="26" t="s">
        <v>133</v>
      </c>
      <c r="J247" s="28" t="s">
        <v>664</v>
      </c>
      <c r="K247" s="26" t="s">
        <v>135</v>
      </c>
      <c r="L247" s="26" t="s">
        <v>136</v>
      </c>
      <c r="M247" s="26" t="s">
        <v>137</v>
      </c>
      <c r="N247" s="26" t="s">
        <v>138</v>
      </c>
      <c r="O247" s="26" t="s">
        <v>138</v>
      </c>
      <c r="Q247" s="30">
        <v>90</v>
      </c>
      <c r="R247" s="30">
        <v>11300</v>
      </c>
      <c r="S247" s="31" t="e">
        <f>#N/A</f>
        <v>#N/A</v>
      </c>
      <c r="T247" s="30">
        <v>1950</v>
      </c>
      <c r="AB247" s="33" t="e">
        <f>#N/A</f>
        <v>#N/A</v>
      </c>
      <c r="AC247" s="30">
        <v>1200</v>
      </c>
      <c r="AD247" s="30" t="e">
        <f>#N/A</f>
        <v>#N/A</v>
      </c>
      <c r="AE247" s="34">
        <v>0.38</v>
      </c>
      <c r="AG247" s="30" t="e">
        <f>#N/A</f>
        <v>#N/A</v>
      </c>
      <c r="AH247" s="30" t="e">
        <f>#N/A</f>
        <v>#N/A</v>
      </c>
      <c r="AI247" s="30">
        <v>7122.1500000000005</v>
      </c>
      <c r="AJ247" s="30">
        <v>6783</v>
      </c>
      <c r="AK247" s="26" t="s">
        <v>139</v>
      </c>
      <c r="AL247" s="26">
        <v>4</v>
      </c>
      <c r="AM247" s="26" t="s">
        <v>582</v>
      </c>
      <c r="AU247" s="26" t="s">
        <v>141</v>
      </c>
      <c r="AV247" s="26" t="s">
        <v>635</v>
      </c>
      <c r="AW247" s="26" t="s">
        <v>550</v>
      </c>
      <c r="BA247" s="26" t="s">
        <v>333</v>
      </c>
      <c r="BB247" s="26" t="s">
        <v>145</v>
      </c>
      <c r="BC247" s="26" t="s">
        <v>146</v>
      </c>
      <c r="BD247" s="37">
        <v>43938</v>
      </c>
      <c r="BE247" s="30">
        <v>32769</v>
      </c>
      <c r="BF247" s="30">
        <v>24879</v>
      </c>
      <c r="BG247" s="37" t="s">
        <v>147</v>
      </c>
      <c r="BH247" s="37" t="s">
        <v>148</v>
      </c>
      <c r="BI247" s="37"/>
      <c r="BJ247" s="37"/>
      <c r="BK247" s="37"/>
      <c r="BL247" s="37"/>
      <c r="BM247" s="37"/>
      <c r="BN247" s="26"/>
      <c r="BO247" s="26"/>
      <c r="BP247" s="26"/>
      <c r="BQ247" s="38"/>
      <c r="BR247" s="26"/>
      <c r="BS247" s="26"/>
      <c r="BT247" s="26"/>
      <c r="BU247" s="26"/>
      <c r="BV247" s="39"/>
    </row>
    <row r="248" spans="1:74" s="52" customFormat="1" ht="15" hidden="1" customHeight="1">
      <c r="A248" s="40">
        <v>2020</v>
      </c>
      <c r="B248" s="40">
        <v>244</v>
      </c>
      <c r="C248" s="40" t="s">
        <v>129</v>
      </c>
      <c r="D248" s="40" t="s">
        <v>130</v>
      </c>
      <c r="E248" s="40" t="s">
        <v>131</v>
      </c>
      <c r="F248" s="41">
        <v>43839</v>
      </c>
      <c r="G248" s="40" t="s">
        <v>665</v>
      </c>
      <c r="H248" s="40" t="s">
        <v>133</v>
      </c>
      <c r="I248" s="40" t="s">
        <v>133</v>
      </c>
      <c r="J248" s="42" t="s">
        <v>666</v>
      </c>
      <c r="K248" s="40" t="s">
        <v>135</v>
      </c>
      <c r="L248" s="40" t="s">
        <v>136</v>
      </c>
      <c r="M248" s="40" t="s">
        <v>137</v>
      </c>
      <c r="N248" s="40" t="s">
        <v>138</v>
      </c>
      <c r="O248" s="40" t="s">
        <v>138</v>
      </c>
      <c r="P248" s="43"/>
      <c r="Q248" s="36">
        <v>81</v>
      </c>
      <c r="R248" s="36">
        <v>7230</v>
      </c>
      <c r="S248" s="44" t="e">
        <f>#N/A</f>
        <v>#N/A</v>
      </c>
      <c r="T248" s="36">
        <v>1663</v>
      </c>
      <c r="U248" s="36"/>
      <c r="V248" s="45"/>
      <c r="W248" s="36"/>
      <c r="X248" s="36"/>
      <c r="Y248" s="36"/>
      <c r="Z248" s="36"/>
      <c r="AA248" s="36"/>
      <c r="AB248" s="46" t="e">
        <f>#N/A</f>
        <v>#N/A</v>
      </c>
      <c r="AC248" s="36">
        <v>1200</v>
      </c>
      <c r="AD248" s="36" t="e">
        <f>#N/A</f>
        <v>#N/A</v>
      </c>
      <c r="AE248" s="47"/>
      <c r="AF248" s="48"/>
      <c r="AG248" s="30" t="e">
        <f>#N/A</f>
        <v>#N/A</v>
      </c>
      <c r="AH248" s="36" t="e">
        <f>#N/A</f>
        <v>#N/A</v>
      </c>
      <c r="AI248" s="36"/>
      <c r="AJ248" s="36"/>
      <c r="AK248" s="40" t="s">
        <v>154</v>
      </c>
      <c r="AL248" s="40">
        <v>4</v>
      </c>
      <c r="AM248" s="40" t="s">
        <v>582</v>
      </c>
      <c r="AN248" s="40" t="s">
        <v>155</v>
      </c>
      <c r="AO248" s="36">
        <v>8676</v>
      </c>
      <c r="AP248" s="36"/>
      <c r="AQ248" s="36"/>
      <c r="AR248" s="36"/>
      <c r="AS248" s="36"/>
      <c r="AT248" s="36">
        <f>+AO248</f>
        <v>8676</v>
      </c>
      <c r="AU248" s="40"/>
      <c r="AV248" s="40"/>
      <c r="AW248" s="40"/>
      <c r="AX248" s="40"/>
      <c r="AY248" s="40"/>
      <c r="AZ248" s="40"/>
      <c r="BA248" s="40" t="s">
        <v>333</v>
      </c>
      <c r="BB248" s="40" t="s">
        <v>145</v>
      </c>
      <c r="BC248" s="40"/>
      <c r="BD248" s="49">
        <v>43938</v>
      </c>
      <c r="BE248" s="36"/>
      <c r="BF248" s="36"/>
      <c r="BG248" s="49" t="s">
        <v>147</v>
      </c>
      <c r="BH248" s="49" t="s">
        <v>148</v>
      </c>
      <c r="BI248" s="49"/>
      <c r="BJ248" s="49"/>
      <c r="BK248" s="49"/>
      <c r="BL248" s="49"/>
      <c r="BM248" s="49"/>
      <c r="BN248" s="40"/>
      <c r="BO248" s="40"/>
      <c r="BP248" s="40"/>
      <c r="BQ248" s="50"/>
      <c r="BR248" s="40"/>
      <c r="BS248" s="40"/>
      <c r="BT248" s="40"/>
      <c r="BU248" s="40"/>
      <c r="BV248" s="51"/>
    </row>
    <row r="249" spans="1:74" s="52" customFormat="1" ht="15" hidden="1" customHeight="1">
      <c r="A249" s="40">
        <v>2020</v>
      </c>
      <c r="B249" s="40">
        <v>245</v>
      </c>
      <c r="C249" s="40" t="s">
        <v>129</v>
      </c>
      <c r="D249" s="40" t="s">
        <v>130</v>
      </c>
      <c r="E249" s="40" t="s">
        <v>131</v>
      </c>
      <c r="F249" s="41">
        <v>43839</v>
      </c>
      <c r="G249" s="40" t="s">
        <v>667</v>
      </c>
      <c r="H249" s="40" t="s">
        <v>133</v>
      </c>
      <c r="I249" s="40" t="s">
        <v>133</v>
      </c>
      <c r="J249" s="42" t="s">
        <v>668</v>
      </c>
      <c r="K249" s="40" t="s">
        <v>135</v>
      </c>
      <c r="L249" s="40" t="s">
        <v>136</v>
      </c>
      <c r="M249" s="40" t="s">
        <v>137</v>
      </c>
      <c r="N249" s="40" t="s">
        <v>138</v>
      </c>
      <c r="O249" s="40" t="s">
        <v>138</v>
      </c>
      <c r="P249" s="43"/>
      <c r="Q249" s="36">
        <v>88</v>
      </c>
      <c r="R249" s="36">
        <v>9320</v>
      </c>
      <c r="S249" s="44" t="e">
        <f>#N/A</f>
        <v>#N/A</v>
      </c>
      <c r="T249" s="36">
        <v>1930</v>
      </c>
      <c r="U249" s="36"/>
      <c r="V249" s="45"/>
      <c r="W249" s="36"/>
      <c r="X249" s="36"/>
      <c r="Y249" s="36"/>
      <c r="Z249" s="36"/>
      <c r="AA249" s="36"/>
      <c r="AB249" s="46" t="e">
        <f>#N/A</f>
        <v>#N/A</v>
      </c>
      <c r="AC249" s="36">
        <v>1200</v>
      </c>
      <c r="AD249" s="36" t="e">
        <f>#N/A</f>
        <v>#N/A</v>
      </c>
      <c r="AE249" s="47"/>
      <c r="AF249" s="48"/>
      <c r="AG249" s="30" t="e">
        <f>#N/A</f>
        <v>#N/A</v>
      </c>
      <c r="AH249" s="36" t="e">
        <f>#N/A</f>
        <v>#N/A</v>
      </c>
      <c r="AI249" s="36"/>
      <c r="AJ249" s="36"/>
      <c r="AK249" s="40" t="s">
        <v>154</v>
      </c>
      <c r="AL249" s="40">
        <v>4</v>
      </c>
      <c r="AM249" s="40" t="s">
        <v>582</v>
      </c>
      <c r="AN249" s="40" t="s">
        <v>155</v>
      </c>
      <c r="AO249" s="36">
        <v>11184</v>
      </c>
      <c r="AP249" s="36"/>
      <c r="AQ249" s="36"/>
      <c r="AR249" s="36"/>
      <c r="AS249" s="36"/>
      <c r="AT249" s="36">
        <f>+AO249</f>
        <v>11184</v>
      </c>
      <c r="AU249" s="40"/>
      <c r="AV249" s="40"/>
      <c r="AW249" s="40"/>
      <c r="AX249" s="40"/>
      <c r="AY249" s="40"/>
      <c r="AZ249" s="40"/>
      <c r="BA249" s="40" t="s">
        <v>333</v>
      </c>
      <c r="BB249" s="40" t="s">
        <v>145</v>
      </c>
      <c r="BC249" s="40"/>
      <c r="BD249" s="49">
        <v>43938</v>
      </c>
      <c r="BE249" s="36"/>
      <c r="BF249" s="36"/>
      <c r="BG249" s="49" t="s">
        <v>147</v>
      </c>
      <c r="BH249" s="49" t="s">
        <v>148</v>
      </c>
      <c r="BI249" s="49"/>
      <c r="BJ249" s="49"/>
      <c r="BK249" s="49"/>
      <c r="BL249" s="49"/>
      <c r="BM249" s="49"/>
      <c r="BN249" s="40"/>
      <c r="BO249" s="40"/>
      <c r="BP249" s="40"/>
      <c r="BQ249" s="50"/>
      <c r="BR249" s="40"/>
      <c r="BS249" s="40"/>
      <c r="BT249" s="40"/>
      <c r="BU249" s="40"/>
      <c r="BV249" s="51"/>
    </row>
    <row r="250" spans="1:74" ht="15" hidden="1" customHeight="1">
      <c r="A250" s="26">
        <v>2020</v>
      </c>
      <c r="B250" s="26">
        <v>246</v>
      </c>
      <c r="C250" s="26" t="s">
        <v>129</v>
      </c>
      <c r="D250" s="26" t="s">
        <v>130</v>
      </c>
      <c r="E250" s="26" t="s">
        <v>131</v>
      </c>
      <c r="F250" s="27">
        <v>43839</v>
      </c>
      <c r="G250" s="26" t="s">
        <v>669</v>
      </c>
      <c r="H250" s="26" t="s">
        <v>133</v>
      </c>
      <c r="I250" s="26" t="s">
        <v>133</v>
      </c>
      <c r="J250" s="28" t="s">
        <v>670</v>
      </c>
      <c r="K250" s="26" t="s">
        <v>135</v>
      </c>
      <c r="L250" s="26" t="s">
        <v>136</v>
      </c>
      <c r="M250" s="26" t="s">
        <v>137</v>
      </c>
      <c r="N250" s="26" t="s">
        <v>138</v>
      </c>
      <c r="O250" s="26" t="s">
        <v>138</v>
      </c>
      <c r="Q250" s="30">
        <v>91</v>
      </c>
      <c r="R250" s="30">
        <v>12720</v>
      </c>
      <c r="S250" s="31" t="e">
        <f>#N/A</f>
        <v>#N/A</v>
      </c>
      <c r="T250" s="30">
        <v>3116</v>
      </c>
      <c r="AB250" s="33" t="e">
        <f>#N/A</f>
        <v>#N/A</v>
      </c>
      <c r="AC250" s="30">
        <v>1200</v>
      </c>
      <c r="AD250" s="30" t="e">
        <f>#N/A</f>
        <v>#N/A</v>
      </c>
      <c r="AE250" s="34">
        <v>0.41</v>
      </c>
      <c r="AG250" s="30" t="e">
        <f>#N/A</f>
        <v>#N/A</v>
      </c>
      <c r="AH250" s="30" t="e">
        <f>#N/A</f>
        <v>#N/A</v>
      </c>
      <c r="AI250" s="30">
        <v>8160.6</v>
      </c>
      <c r="AJ250" s="30">
        <v>7772</v>
      </c>
      <c r="AK250" s="26" t="s">
        <v>139</v>
      </c>
      <c r="AL250" s="26">
        <v>4</v>
      </c>
      <c r="AM250" s="26" t="s">
        <v>582</v>
      </c>
      <c r="AU250" s="26" t="s">
        <v>141</v>
      </c>
      <c r="AV250" s="26" t="s">
        <v>635</v>
      </c>
      <c r="AW250" s="26" t="s">
        <v>550</v>
      </c>
      <c r="BA250" s="26" t="s">
        <v>333</v>
      </c>
      <c r="BB250" s="26" t="s">
        <v>145</v>
      </c>
      <c r="BC250" s="26" t="s">
        <v>146</v>
      </c>
      <c r="BD250" s="37">
        <v>43938</v>
      </c>
      <c r="BE250" s="30">
        <v>32769</v>
      </c>
      <c r="BF250" s="30">
        <v>24879</v>
      </c>
      <c r="BG250" s="37" t="s">
        <v>147</v>
      </c>
      <c r="BH250" s="37" t="s">
        <v>148</v>
      </c>
      <c r="BI250" s="37"/>
      <c r="BJ250" s="37"/>
      <c r="BK250" s="37"/>
      <c r="BL250" s="37"/>
      <c r="BM250" s="37"/>
      <c r="BN250" s="26"/>
      <c r="BO250" s="26"/>
      <c r="BP250" s="26"/>
      <c r="BQ250" s="38"/>
      <c r="BR250" s="26"/>
      <c r="BS250" s="26"/>
      <c r="BT250" s="26"/>
      <c r="BU250" s="26"/>
      <c r="BV250" s="39"/>
    </row>
    <row r="251" spans="1:74" s="52" customFormat="1" ht="15" hidden="1" customHeight="1">
      <c r="A251" s="40">
        <v>2020</v>
      </c>
      <c r="B251" s="40">
        <v>247</v>
      </c>
      <c r="C251" s="40" t="s">
        <v>129</v>
      </c>
      <c r="D251" s="40" t="s">
        <v>130</v>
      </c>
      <c r="E251" s="40" t="s">
        <v>131</v>
      </c>
      <c r="F251" s="41">
        <v>43839</v>
      </c>
      <c r="G251" s="40" t="s">
        <v>671</v>
      </c>
      <c r="H251" s="40" t="s">
        <v>133</v>
      </c>
      <c r="I251" s="40" t="s">
        <v>133</v>
      </c>
      <c r="J251" s="42" t="s">
        <v>672</v>
      </c>
      <c r="K251" s="40" t="s">
        <v>135</v>
      </c>
      <c r="L251" s="40" t="s">
        <v>136</v>
      </c>
      <c r="M251" s="40" t="s">
        <v>137</v>
      </c>
      <c r="N251" s="40" t="s">
        <v>138</v>
      </c>
      <c r="O251" s="40" t="s">
        <v>138</v>
      </c>
      <c r="P251" s="43"/>
      <c r="Q251" s="36">
        <v>85</v>
      </c>
      <c r="R251" s="36">
        <v>8400</v>
      </c>
      <c r="S251" s="44" t="e">
        <f>#N/A</f>
        <v>#N/A</v>
      </c>
      <c r="T251" s="36">
        <v>1578</v>
      </c>
      <c r="U251" s="36"/>
      <c r="V251" s="45"/>
      <c r="W251" s="36"/>
      <c r="X251" s="36"/>
      <c r="Y251" s="36"/>
      <c r="Z251" s="36"/>
      <c r="AA251" s="36"/>
      <c r="AB251" s="46" t="e">
        <f>#N/A</f>
        <v>#N/A</v>
      </c>
      <c r="AC251" s="36">
        <v>1200</v>
      </c>
      <c r="AD251" s="36" t="e">
        <f>#N/A</f>
        <v>#N/A</v>
      </c>
      <c r="AE251" s="47"/>
      <c r="AF251" s="48">
        <v>0.1</v>
      </c>
      <c r="AG251" s="30" t="e">
        <f>#N/A</f>
        <v>#N/A</v>
      </c>
      <c r="AH251" s="36" t="e">
        <f>#N/A</f>
        <v>#N/A</v>
      </c>
      <c r="AI251" s="36"/>
      <c r="AJ251" s="36"/>
      <c r="AK251" s="40" t="s">
        <v>154</v>
      </c>
      <c r="AL251" s="40">
        <v>4</v>
      </c>
      <c r="AM251" s="40" t="s">
        <v>582</v>
      </c>
      <c r="AN251" s="40" t="s">
        <v>155</v>
      </c>
      <c r="AO251" s="36">
        <v>9072</v>
      </c>
      <c r="AP251" s="36"/>
      <c r="AQ251" s="36"/>
      <c r="AR251" s="36"/>
      <c r="AS251" s="36"/>
      <c r="AT251" s="36">
        <f>+AO251</f>
        <v>9072</v>
      </c>
      <c r="AU251" s="40"/>
      <c r="AV251" s="40"/>
      <c r="AW251" s="40"/>
      <c r="AX251" s="40"/>
      <c r="AY251" s="40"/>
      <c r="AZ251" s="40"/>
      <c r="BA251" s="40" t="s">
        <v>333</v>
      </c>
      <c r="BB251" s="40" t="s">
        <v>145</v>
      </c>
      <c r="BC251" s="40"/>
      <c r="BD251" s="49">
        <v>43938</v>
      </c>
      <c r="BE251" s="36"/>
      <c r="BF251" s="36"/>
      <c r="BG251" s="49" t="s">
        <v>147</v>
      </c>
      <c r="BH251" s="49" t="s">
        <v>148</v>
      </c>
      <c r="BI251" s="49"/>
      <c r="BJ251" s="49"/>
      <c r="BK251" s="49"/>
      <c r="BL251" s="49"/>
      <c r="BM251" s="49"/>
      <c r="BN251" s="40"/>
      <c r="BO251" s="40"/>
      <c r="BP251" s="40"/>
      <c r="BQ251" s="50"/>
      <c r="BR251" s="40"/>
      <c r="BS251" s="40"/>
      <c r="BT251" s="40"/>
      <c r="BU251" s="40"/>
      <c r="BV251" s="51"/>
    </row>
    <row r="252" spans="1:74" s="52" customFormat="1" ht="15" hidden="1" customHeight="1">
      <c r="A252" s="40">
        <v>2020</v>
      </c>
      <c r="B252" s="40">
        <v>248</v>
      </c>
      <c r="C252" s="40" t="s">
        <v>129</v>
      </c>
      <c r="D252" s="40" t="s">
        <v>130</v>
      </c>
      <c r="E252" s="40" t="s">
        <v>131</v>
      </c>
      <c r="F252" s="41">
        <v>43839</v>
      </c>
      <c r="G252" s="40" t="s">
        <v>673</v>
      </c>
      <c r="H252" s="40" t="s">
        <v>133</v>
      </c>
      <c r="I252" s="40" t="s">
        <v>133</v>
      </c>
      <c r="J252" s="42" t="s">
        <v>674</v>
      </c>
      <c r="K252" s="40" t="s">
        <v>135</v>
      </c>
      <c r="L252" s="40" t="s">
        <v>136</v>
      </c>
      <c r="M252" s="40" t="s">
        <v>137</v>
      </c>
      <c r="N252" s="40" t="s">
        <v>138</v>
      </c>
      <c r="O252" s="40" t="s">
        <v>138</v>
      </c>
      <c r="P252" s="43"/>
      <c r="Q252" s="36">
        <v>80</v>
      </c>
      <c r="R252" s="36">
        <v>6120</v>
      </c>
      <c r="S252" s="44" t="e">
        <f>#N/A</f>
        <v>#N/A</v>
      </c>
      <c r="T252" s="36">
        <v>1223</v>
      </c>
      <c r="U252" s="36"/>
      <c r="V252" s="45"/>
      <c r="W252" s="36"/>
      <c r="X252" s="36"/>
      <c r="Y252" s="36"/>
      <c r="Z252" s="36"/>
      <c r="AA252" s="36"/>
      <c r="AB252" s="46" t="e">
        <f>#N/A</f>
        <v>#N/A</v>
      </c>
      <c r="AC252" s="36">
        <v>1200</v>
      </c>
      <c r="AD252" s="36" t="e">
        <f>#N/A</f>
        <v>#N/A</v>
      </c>
      <c r="AE252" s="47"/>
      <c r="AF252" s="48"/>
      <c r="AG252" s="30" t="e">
        <f>#N/A</f>
        <v>#N/A</v>
      </c>
      <c r="AH252" s="36" t="e">
        <f>#N/A</f>
        <v>#N/A</v>
      </c>
      <c r="AI252" s="36"/>
      <c r="AJ252" s="36"/>
      <c r="AK252" s="40" t="s">
        <v>154</v>
      </c>
      <c r="AL252" s="40">
        <v>4</v>
      </c>
      <c r="AM252" s="40" t="s">
        <v>582</v>
      </c>
      <c r="AN252" s="40" t="s">
        <v>155</v>
      </c>
      <c r="AO252" s="36">
        <v>7344</v>
      </c>
      <c r="AP252" s="36"/>
      <c r="AQ252" s="36"/>
      <c r="AR252" s="36"/>
      <c r="AS252" s="36"/>
      <c r="AT252" s="36">
        <f>+AO252</f>
        <v>7344</v>
      </c>
      <c r="AU252" s="40"/>
      <c r="AV252" s="40"/>
      <c r="AW252" s="40"/>
      <c r="AX252" s="40"/>
      <c r="AY252" s="40"/>
      <c r="AZ252" s="40"/>
      <c r="BA252" s="40" t="s">
        <v>333</v>
      </c>
      <c r="BB252" s="40" t="s">
        <v>145</v>
      </c>
      <c r="BC252" s="40"/>
      <c r="BD252" s="49">
        <v>43938</v>
      </c>
      <c r="BE252" s="36"/>
      <c r="BF252" s="36"/>
      <c r="BG252" s="49" t="s">
        <v>147</v>
      </c>
      <c r="BH252" s="49" t="s">
        <v>148</v>
      </c>
      <c r="BI252" s="49"/>
      <c r="BJ252" s="49"/>
      <c r="BK252" s="49"/>
      <c r="BL252" s="49"/>
      <c r="BM252" s="49"/>
      <c r="BN252" s="40"/>
      <c r="BO252" s="40"/>
      <c r="BP252" s="40"/>
      <c r="BQ252" s="50"/>
      <c r="BR252" s="40"/>
      <c r="BS252" s="40"/>
      <c r="BT252" s="40"/>
      <c r="BU252" s="40"/>
      <c r="BV252" s="51"/>
    </row>
    <row r="253" spans="1:74" s="52" customFormat="1" ht="15" hidden="1" customHeight="1">
      <c r="A253" s="40">
        <v>2020</v>
      </c>
      <c r="B253" s="40">
        <v>249</v>
      </c>
      <c r="C253" s="40" t="s">
        <v>129</v>
      </c>
      <c r="D253" s="40" t="s">
        <v>130</v>
      </c>
      <c r="E253" s="40" t="s">
        <v>131</v>
      </c>
      <c r="F253" s="41">
        <v>43839</v>
      </c>
      <c r="G253" s="40" t="s">
        <v>675</v>
      </c>
      <c r="H253" s="40" t="s">
        <v>133</v>
      </c>
      <c r="I253" s="40" t="s">
        <v>133</v>
      </c>
      <c r="J253" s="42" t="s">
        <v>676</v>
      </c>
      <c r="K253" s="40" t="s">
        <v>135</v>
      </c>
      <c r="L253" s="40" t="s">
        <v>136</v>
      </c>
      <c r="M253" s="40" t="s">
        <v>137</v>
      </c>
      <c r="N253" s="40" t="s">
        <v>138</v>
      </c>
      <c r="O253" s="40" t="s">
        <v>138</v>
      </c>
      <c r="P253" s="43"/>
      <c r="Q253" s="36">
        <v>89</v>
      </c>
      <c r="R253" s="36">
        <v>9530</v>
      </c>
      <c r="S253" s="44" t="e">
        <f>#N/A</f>
        <v>#N/A</v>
      </c>
      <c r="T253" s="36">
        <v>2042</v>
      </c>
      <c r="U253" s="36"/>
      <c r="V253" s="45"/>
      <c r="W253" s="36"/>
      <c r="X253" s="36"/>
      <c r="Y253" s="36"/>
      <c r="Z253" s="36"/>
      <c r="AA253" s="36"/>
      <c r="AB253" s="46" t="e">
        <f>#N/A</f>
        <v>#N/A</v>
      </c>
      <c r="AC253" s="36">
        <v>1200</v>
      </c>
      <c r="AD253" s="36" t="e">
        <f>#N/A</f>
        <v>#N/A</v>
      </c>
      <c r="AE253" s="47"/>
      <c r="AF253" s="48"/>
      <c r="AG253" s="30" t="e">
        <f>#N/A</f>
        <v>#N/A</v>
      </c>
      <c r="AH253" s="36" t="e">
        <f>#N/A</f>
        <v>#N/A</v>
      </c>
      <c r="AI253" s="36"/>
      <c r="AJ253" s="36"/>
      <c r="AK253" s="40" t="s">
        <v>154</v>
      </c>
      <c r="AL253" s="40">
        <v>4</v>
      </c>
      <c r="AM253" s="40" t="s">
        <v>582</v>
      </c>
      <c r="AN253" s="40" t="s">
        <v>155</v>
      </c>
      <c r="AO253" s="36">
        <v>11436</v>
      </c>
      <c r="AP253" s="36"/>
      <c r="AQ253" s="36"/>
      <c r="AR253" s="36"/>
      <c r="AS253" s="36"/>
      <c r="AT253" s="36">
        <f>+AO253</f>
        <v>11436</v>
      </c>
      <c r="AU253" s="40"/>
      <c r="AV253" s="40"/>
      <c r="AW253" s="40"/>
      <c r="AX253" s="40"/>
      <c r="AY253" s="40"/>
      <c r="AZ253" s="40"/>
      <c r="BA253" s="40" t="s">
        <v>333</v>
      </c>
      <c r="BB253" s="40" t="s">
        <v>145</v>
      </c>
      <c r="BC253" s="40"/>
      <c r="BD253" s="49">
        <v>43938</v>
      </c>
      <c r="BE253" s="36"/>
      <c r="BF253" s="36"/>
      <c r="BG253" s="49" t="s">
        <v>147</v>
      </c>
      <c r="BH253" s="49" t="s">
        <v>148</v>
      </c>
      <c r="BI253" s="49"/>
      <c r="BJ253" s="49"/>
      <c r="BK253" s="49"/>
      <c r="BL253" s="49"/>
      <c r="BM253" s="49"/>
      <c r="BN253" s="40"/>
      <c r="BO253" s="40"/>
      <c r="BP253" s="40"/>
      <c r="BQ253" s="50"/>
      <c r="BR253" s="40"/>
      <c r="BS253" s="40"/>
      <c r="BT253" s="40"/>
      <c r="BU253" s="40"/>
      <c r="BV253" s="51"/>
    </row>
    <row r="254" spans="1:74" ht="15" hidden="1" customHeight="1">
      <c r="A254" s="26">
        <v>2020</v>
      </c>
      <c r="B254" s="26">
        <v>250</v>
      </c>
      <c r="C254" s="26" t="s">
        <v>129</v>
      </c>
      <c r="D254" s="26" t="s">
        <v>130</v>
      </c>
      <c r="E254" s="26" t="s">
        <v>131</v>
      </c>
      <c r="F254" s="27">
        <v>43839</v>
      </c>
      <c r="G254" s="26" t="s">
        <v>677</v>
      </c>
      <c r="H254" s="26" t="s">
        <v>133</v>
      </c>
      <c r="I254" s="26" t="s">
        <v>133</v>
      </c>
      <c r="J254" s="28" t="s">
        <v>678</v>
      </c>
      <c r="K254" s="26" t="s">
        <v>135</v>
      </c>
      <c r="L254" s="26" t="s">
        <v>136</v>
      </c>
      <c r="M254" s="26" t="s">
        <v>137</v>
      </c>
      <c r="N254" s="26" t="s">
        <v>138</v>
      </c>
      <c r="O254" s="26" t="s">
        <v>138</v>
      </c>
      <c r="Q254" s="30">
        <v>93</v>
      </c>
      <c r="R254" s="30">
        <v>11920</v>
      </c>
      <c r="S254" s="31" t="e">
        <f>#N/A</f>
        <v>#N/A</v>
      </c>
      <c r="T254" s="30">
        <v>2349</v>
      </c>
      <c r="AB254" s="33" t="e">
        <f>#N/A</f>
        <v>#N/A</v>
      </c>
      <c r="AC254" s="30">
        <v>1200</v>
      </c>
      <c r="AD254" s="30" t="e">
        <f>#N/A</f>
        <v>#N/A</v>
      </c>
      <c r="AE254" s="34">
        <v>0.82</v>
      </c>
      <c r="AG254" s="30" t="e">
        <f>#N/A</f>
        <v>#N/A</v>
      </c>
      <c r="AH254" s="30" t="e">
        <f>#N/A</f>
        <v>#N/A</v>
      </c>
      <c r="AI254" s="30">
        <v>7582.05</v>
      </c>
      <c r="AJ254" s="30">
        <v>7221</v>
      </c>
      <c r="AK254" s="26" t="s">
        <v>139</v>
      </c>
      <c r="AL254" s="26">
        <v>4</v>
      </c>
      <c r="AM254" s="26" t="s">
        <v>582</v>
      </c>
      <c r="AU254" s="26" t="s">
        <v>141</v>
      </c>
      <c r="AV254" s="26" t="s">
        <v>550</v>
      </c>
      <c r="AW254" s="26" t="s">
        <v>679</v>
      </c>
      <c r="BA254" s="26" t="s">
        <v>333</v>
      </c>
      <c r="BB254" s="26" t="s">
        <v>145</v>
      </c>
      <c r="BC254" s="26" t="s">
        <v>146</v>
      </c>
      <c r="BD254" s="37">
        <v>43938</v>
      </c>
      <c r="BE254" s="30">
        <v>32769</v>
      </c>
      <c r="BF254" s="30">
        <v>24879</v>
      </c>
      <c r="BG254" s="37" t="s">
        <v>147</v>
      </c>
      <c r="BH254" s="37" t="s">
        <v>148</v>
      </c>
      <c r="BI254" s="37"/>
      <c r="BJ254" s="37"/>
      <c r="BK254" s="37"/>
      <c r="BL254" s="37"/>
      <c r="BM254" s="37"/>
      <c r="BN254" s="26"/>
      <c r="BO254" s="26"/>
      <c r="BP254" s="26"/>
      <c r="BQ254" s="38"/>
      <c r="BR254" s="26"/>
      <c r="BS254" s="26"/>
      <c r="BT254" s="26"/>
      <c r="BU254" s="26"/>
      <c r="BV254" s="39"/>
    </row>
    <row r="255" spans="1:74" s="52" customFormat="1" ht="15" hidden="1" customHeight="1">
      <c r="A255" s="40">
        <v>2020</v>
      </c>
      <c r="B255" s="40">
        <v>251</v>
      </c>
      <c r="C255" s="40" t="s">
        <v>129</v>
      </c>
      <c r="D255" s="40" t="s">
        <v>130</v>
      </c>
      <c r="E255" s="40" t="s">
        <v>131</v>
      </c>
      <c r="F255" s="41">
        <v>43839</v>
      </c>
      <c r="G255" s="40" t="s">
        <v>680</v>
      </c>
      <c r="H255" s="40" t="s">
        <v>133</v>
      </c>
      <c r="I255" s="40" t="s">
        <v>133</v>
      </c>
      <c r="J255" s="42" t="s">
        <v>681</v>
      </c>
      <c r="K255" s="40" t="s">
        <v>135</v>
      </c>
      <c r="L255" s="40" t="s">
        <v>136</v>
      </c>
      <c r="M255" s="40" t="s">
        <v>137</v>
      </c>
      <c r="N255" s="40" t="s">
        <v>138</v>
      </c>
      <c r="O255" s="40" t="s">
        <v>138</v>
      </c>
      <c r="P255" s="43"/>
      <c r="Q255" s="36">
        <v>91</v>
      </c>
      <c r="R255" s="36">
        <v>13500</v>
      </c>
      <c r="S255" s="44" t="e">
        <f>#N/A</f>
        <v>#N/A</v>
      </c>
      <c r="T255" s="36">
        <v>3022</v>
      </c>
      <c r="U255" s="36"/>
      <c r="V255" s="45"/>
      <c r="W255" s="36"/>
      <c r="X255" s="36"/>
      <c r="Y255" s="36"/>
      <c r="Z255" s="36"/>
      <c r="AA255" s="36"/>
      <c r="AB255" s="46" t="e">
        <f>#N/A</f>
        <v>#N/A</v>
      </c>
      <c r="AC255" s="36">
        <v>1200</v>
      </c>
      <c r="AD255" s="36" t="e">
        <f>#N/A</f>
        <v>#N/A</v>
      </c>
      <c r="AE255" s="47"/>
      <c r="AF255" s="48"/>
      <c r="AG255" s="30" t="e">
        <f>#N/A</f>
        <v>#N/A</v>
      </c>
      <c r="AH255" s="36" t="e">
        <f>#N/A</f>
        <v>#N/A</v>
      </c>
      <c r="AI255" s="36"/>
      <c r="AJ255" s="36"/>
      <c r="AK255" s="40" t="s">
        <v>154</v>
      </c>
      <c r="AL255" s="40">
        <v>4</v>
      </c>
      <c r="AM255" s="40" t="s">
        <v>582</v>
      </c>
      <c r="AN255" s="40" t="s">
        <v>155</v>
      </c>
      <c r="AO255" s="36">
        <v>16200</v>
      </c>
      <c r="AP255" s="36"/>
      <c r="AQ255" s="36"/>
      <c r="AR255" s="36"/>
      <c r="AS255" s="36"/>
      <c r="AT255" s="36">
        <f>+AO255</f>
        <v>16200</v>
      </c>
      <c r="AU255" s="40"/>
      <c r="AV255" s="40"/>
      <c r="AW255" s="40"/>
      <c r="AX255" s="40"/>
      <c r="AY255" s="40"/>
      <c r="AZ255" s="40"/>
      <c r="BA255" s="40" t="s">
        <v>333</v>
      </c>
      <c r="BB255" s="40" t="s">
        <v>145</v>
      </c>
      <c r="BC255" s="40"/>
      <c r="BD255" s="49">
        <v>43938</v>
      </c>
      <c r="BE255" s="36"/>
      <c r="BF255" s="36"/>
      <c r="BG255" s="49" t="s">
        <v>147</v>
      </c>
      <c r="BH255" s="49" t="s">
        <v>148</v>
      </c>
      <c r="BI255" s="49"/>
      <c r="BJ255" s="49"/>
      <c r="BK255" s="49"/>
      <c r="BL255" s="49"/>
      <c r="BM255" s="49"/>
      <c r="BN255" s="40"/>
      <c r="BO255" s="40"/>
      <c r="BP255" s="40"/>
      <c r="BQ255" s="50"/>
      <c r="BR255" s="40"/>
      <c r="BS255" s="40"/>
      <c r="BT255" s="40"/>
      <c r="BU255" s="40"/>
      <c r="BV255" s="51"/>
    </row>
    <row r="256" spans="1:74" s="52" customFormat="1" ht="15" hidden="1" customHeight="1">
      <c r="A256" s="40">
        <v>2020</v>
      </c>
      <c r="B256" s="40">
        <v>252</v>
      </c>
      <c r="C256" s="40" t="s">
        <v>129</v>
      </c>
      <c r="D256" s="40" t="s">
        <v>130</v>
      </c>
      <c r="E256" s="40" t="s">
        <v>131</v>
      </c>
      <c r="F256" s="41">
        <v>43839</v>
      </c>
      <c r="G256" s="40" t="s">
        <v>682</v>
      </c>
      <c r="H256" s="40" t="s">
        <v>133</v>
      </c>
      <c r="I256" s="40" t="s">
        <v>133</v>
      </c>
      <c r="J256" s="42" t="s">
        <v>683</v>
      </c>
      <c r="K256" s="40" t="s">
        <v>135</v>
      </c>
      <c r="L256" s="40" t="s">
        <v>136</v>
      </c>
      <c r="M256" s="40" t="s">
        <v>137</v>
      </c>
      <c r="N256" s="40" t="s">
        <v>138</v>
      </c>
      <c r="O256" s="40" t="s">
        <v>138</v>
      </c>
      <c r="P256" s="43"/>
      <c r="Q256" s="36">
        <v>91</v>
      </c>
      <c r="R256" s="36">
        <v>12460</v>
      </c>
      <c r="S256" s="44" t="e">
        <f>#N/A</f>
        <v>#N/A</v>
      </c>
      <c r="T256" s="36">
        <v>2625</v>
      </c>
      <c r="U256" s="36"/>
      <c r="V256" s="45"/>
      <c r="W256" s="36"/>
      <c r="X256" s="36"/>
      <c r="Y256" s="36"/>
      <c r="Z256" s="36"/>
      <c r="AA256" s="36"/>
      <c r="AB256" s="46" t="e">
        <f>#N/A</f>
        <v>#N/A</v>
      </c>
      <c r="AC256" s="36">
        <v>1200</v>
      </c>
      <c r="AD256" s="36" t="e">
        <f>#N/A</f>
        <v>#N/A</v>
      </c>
      <c r="AE256" s="47"/>
      <c r="AF256" s="48"/>
      <c r="AG256" s="30" t="e">
        <f>#N/A</f>
        <v>#N/A</v>
      </c>
      <c r="AH256" s="36" t="e">
        <f>#N/A</f>
        <v>#N/A</v>
      </c>
      <c r="AI256" s="36"/>
      <c r="AJ256" s="36"/>
      <c r="AK256" s="40" t="s">
        <v>154</v>
      </c>
      <c r="AL256" s="40">
        <v>4</v>
      </c>
      <c r="AM256" s="40" t="s">
        <v>582</v>
      </c>
      <c r="AN256" s="40" t="s">
        <v>155</v>
      </c>
      <c r="AO256" s="36">
        <v>14952</v>
      </c>
      <c r="AP256" s="36"/>
      <c r="AQ256" s="36"/>
      <c r="AR256" s="36"/>
      <c r="AS256" s="36"/>
      <c r="AT256" s="36">
        <f>+AO256</f>
        <v>14952</v>
      </c>
      <c r="AU256" s="40"/>
      <c r="AV256" s="40"/>
      <c r="AW256" s="40"/>
      <c r="AX256" s="40"/>
      <c r="AY256" s="40"/>
      <c r="AZ256" s="40"/>
      <c r="BA256" s="40" t="s">
        <v>333</v>
      </c>
      <c r="BB256" s="40" t="s">
        <v>145</v>
      </c>
      <c r="BC256" s="40"/>
      <c r="BD256" s="49">
        <v>43938</v>
      </c>
      <c r="BE256" s="36"/>
      <c r="BF256" s="36"/>
      <c r="BG256" s="49" t="s">
        <v>147</v>
      </c>
      <c r="BH256" s="49" t="s">
        <v>148</v>
      </c>
      <c r="BI256" s="49"/>
      <c r="BJ256" s="49"/>
      <c r="BK256" s="49"/>
      <c r="BL256" s="49"/>
      <c r="BM256" s="49"/>
      <c r="BN256" s="40"/>
      <c r="BO256" s="40"/>
      <c r="BP256" s="40"/>
      <c r="BQ256" s="50"/>
      <c r="BR256" s="40"/>
      <c r="BS256" s="40"/>
      <c r="BT256" s="40"/>
      <c r="BU256" s="40"/>
      <c r="BV256" s="51"/>
    </row>
    <row r="257" spans="1:74" s="52" customFormat="1" ht="15" hidden="1" customHeight="1">
      <c r="A257" s="40">
        <v>2020</v>
      </c>
      <c r="B257" s="40">
        <v>253</v>
      </c>
      <c r="C257" s="40" t="s">
        <v>129</v>
      </c>
      <c r="D257" s="40" t="s">
        <v>130</v>
      </c>
      <c r="E257" s="40" t="s">
        <v>131</v>
      </c>
      <c r="F257" s="41">
        <v>43839</v>
      </c>
      <c r="G257" s="40" t="s">
        <v>684</v>
      </c>
      <c r="H257" s="40" t="s">
        <v>133</v>
      </c>
      <c r="I257" s="40" t="s">
        <v>133</v>
      </c>
      <c r="J257" s="42" t="s">
        <v>685</v>
      </c>
      <c r="K257" s="40" t="s">
        <v>135</v>
      </c>
      <c r="L257" s="40" t="s">
        <v>136</v>
      </c>
      <c r="M257" s="40" t="s">
        <v>137</v>
      </c>
      <c r="N257" s="40" t="s">
        <v>138</v>
      </c>
      <c r="O257" s="40" t="s">
        <v>138</v>
      </c>
      <c r="P257" s="43"/>
      <c r="Q257" s="36">
        <v>93</v>
      </c>
      <c r="R257" s="36">
        <v>11020</v>
      </c>
      <c r="S257" s="44" t="e">
        <f>#N/A</f>
        <v>#N/A</v>
      </c>
      <c r="T257" s="36">
        <v>2305</v>
      </c>
      <c r="U257" s="36"/>
      <c r="V257" s="45"/>
      <c r="W257" s="36"/>
      <c r="X257" s="36"/>
      <c r="Y257" s="36"/>
      <c r="Z257" s="36"/>
      <c r="AA257" s="36"/>
      <c r="AB257" s="46" t="e">
        <f>#N/A</f>
        <v>#N/A</v>
      </c>
      <c r="AC257" s="36">
        <v>1200</v>
      </c>
      <c r="AD257" s="36" t="e">
        <f>#N/A</f>
        <v>#N/A</v>
      </c>
      <c r="AE257" s="47">
        <v>0</v>
      </c>
      <c r="AF257" s="48"/>
      <c r="AG257" s="30" t="e">
        <f>#N/A</f>
        <v>#N/A</v>
      </c>
      <c r="AH257" s="36" t="e">
        <f>#N/A</f>
        <v>#N/A</v>
      </c>
      <c r="AI257" s="36"/>
      <c r="AJ257" s="36"/>
      <c r="AK257" s="40" t="s">
        <v>139</v>
      </c>
      <c r="AL257" s="40">
        <v>4</v>
      </c>
      <c r="AM257" s="40" t="s">
        <v>582</v>
      </c>
      <c r="AN257" s="40" t="s">
        <v>151</v>
      </c>
      <c r="AO257" s="36"/>
      <c r="AP257" s="36"/>
      <c r="AQ257" s="36"/>
      <c r="AR257" s="36">
        <v>13224</v>
      </c>
      <c r="AS257" s="36"/>
      <c r="AT257" s="36">
        <f>+AR257</f>
        <v>13224</v>
      </c>
      <c r="AU257" s="40" t="s">
        <v>141</v>
      </c>
      <c r="AV257" s="40" t="s">
        <v>550</v>
      </c>
      <c r="AW257" s="40" t="s">
        <v>679</v>
      </c>
      <c r="AX257" s="40"/>
      <c r="AY257" s="40"/>
      <c r="AZ257" s="40"/>
      <c r="BA257" s="40" t="s">
        <v>333</v>
      </c>
      <c r="BB257" s="40" t="s">
        <v>145</v>
      </c>
      <c r="BC257" s="40"/>
      <c r="BD257" s="49">
        <v>43938</v>
      </c>
      <c r="BE257" s="36"/>
      <c r="BF257" s="36"/>
      <c r="BG257" s="49" t="s">
        <v>147</v>
      </c>
      <c r="BH257" s="49" t="s">
        <v>148</v>
      </c>
      <c r="BI257" s="49"/>
      <c r="BJ257" s="49"/>
      <c r="BK257" s="49"/>
      <c r="BL257" s="49"/>
      <c r="BM257" s="49"/>
      <c r="BN257" s="40"/>
      <c r="BO257" s="40"/>
      <c r="BP257" s="40"/>
      <c r="BQ257" s="50"/>
      <c r="BR257" s="40"/>
      <c r="BS257" s="40"/>
      <c r="BT257" s="40"/>
      <c r="BU257" s="40"/>
      <c r="BV257" s="51"/>
    </row>
    <row r="258" spans="1:74" s="52" customFormat="1" ht="15" hidden="1" customHeight="1">
      <c r="A258" s="40">
        <v>2020</v>
      </c>
      <c r="B258" s="40">
        <v>254</v>
      </c>
      <c r="C258" s="40" t="s">
        <v>129</v>
      </c>
      <c r="D258" s="40" t="s">
        <v>130</v>
      </c>
      <c r="E258" s="40" t="s">
        <v>131</v>
      </c>
      <c r="F258" s="41">
        <v>43839</v>
      </c>
      <c r="G258" s="40" t="s">
        <v>686</v>
      </c>
      <c r="H258" s="40" t="s">
        <v>133</v>
      </c>
      <c r="I258" s="40" t="s">
        <v>133</v>
      </c>
      <c r="J258" s="42" t="s">
        <v>687</v>
      </c>
      <c r="K258" s="40" t="s">
        <v>135</v>
      </c>
      <c r="L258" s="40" t="s">
        <v>136</v>
      </c>
      <c r="M258" s="40" t="s">
        <v>137</v>
      </c>
      <c r="N258" s="40" t="s">
        <v>138</v>
      </c>
      <c r="O258" s="40" t="s">
        <v>138</v>
      </c>
      <c r="P258" s="43"/>
      <c r="Q258" s="36">
        <v>76</v>
      </c>
      <c r="R258" s="36">
        <v>5960</v>
      </c>
      <c r="S258" s="44" t="e">
        <f>#N/A</f>
        <v>#N/A</v>
      </c>
      <c r="T258" s="36">
        <v>1223</v>
      </c>
      <c r="U258" s="36"/>
      <c r="V258" s="45"/>
      <c r="W258" s="36"/>
      <c r="X258" s="36"/>
      <c r="Y258" s="36"/>
      <c r="Z258" s="36"/>
      <c r="AA258" s="36"/>
      <c r="AB258" s="46" t="e">
        <f>#N/A</f>
        <v>#N/A</v>
      </c>
      <c r="AC258" s="36">
        <v>1200</v>
      </c>
      <c r="AD258" s="36" t="e">
        <f>#N/A</f>
        <v>#N/A</v>
      </c>
      <c r="AE258" s="47"/>
      <c r="AF258" s="48"/>
      <c r="AG258" s="30" t="e">
        <f>#N/A</f>
        <v>#N/A</v>
      </c>
      <c r="AH258" s="36" t="e">
        <f>AD258-AT259</f>
        <v>#N/A</v>
      </c>
      <c r="AI258" s="36"/>
      <c r="AJ258" s="36"/>
      <c r="AK258" s="40" t="s">
        <v>154</v>
      </c>
      <c r="AL258" s="40">
        <v>4</v>
      </c>
      <c r="AM258" s="40" t="s">
        <v>582</v>
      </c>
      <c r="AN258" s="40" t="s">
        <v>155</v>
      </c>
      <c r="AO258" s="36">
        <v>7152</v>
      </c>
      <c r="AP258" s="36"/>
      <c r="AQ258" s="36"/>
      <c r="AR258" s="36"/>
      <c r="AS258" s="36"/>
      <c r="AT258" s="36">
        <f>+AR258</f>
        <v>0</v>
      </c>
      <c r="AU258" s="40"/>
      <c r="AV258" s="40"/>
      <c r="AW258" s="40"/>
      <c r="AX258" s="40"/>
      <c r="AY258" s="40"/>
      <c r="AZ258" s="40"/>
      <c r="BA258" s="40" t="s">
        <v>333</v>
      </c>
      <c r="BB258" s="40" t="s">
        <v>145</v>
      </c>
      <c r="BC258" s="40"/>
      <c r="BD258" s="49">
        <v>43938</v>
      </c>
      <c r="BE258" s="36"/>
      <c r="BF258" s="36"/>
      <c r="BG258" s="49" t="s">
        <v>147</v>
      </c>
      <c r="BH258" s="49" t="s">
        <v>148</v>
      </c>
      <c r="BI258" s="49"/>
      <c r="BJ258" s="49"/>
      <c r="BK258" s="49"/>
      <c r="BL258" s="49"/>
      <c r="BM258" s="49"/>
      <c r="BN258" s="40"/>
      <c r="BO258" s="40"/>
      <c r="BP258" s="40"/>
      <c r="BQ258" s="50"/>
      <c r="BR258" s="40"/>
      <c r="BS258" s="40"/>
      <c r="BT258" s="40"/>
      <c r="BU258" s="40"/>
      <c r="BV258" s="51"/>
    </row>
    <row r="259" spans="1:74" s="52" customFormat="1" ht="15" hidden="1" customHeight="1">
      <c r="A259" s="40">
        <v>2020</v>
      </c>
      <c r="B259" s="40">
        <v>255</v>
      </c>
      <c r="C259" s="40" t="s">
        <v>129</v>
      </c>
      <c r="D259" s="40" t="s">
        <v>130</v>
      </c>
      <c r="E259" s="40" t="s">
        <v>131</v>
      </c>
      <c r="F259" s="41">
        <v>43839</v>
      </c>
      <c r="G259" s="40" t="s">
        <v>688</v>
      </c>
      <c r="H259" s="40" t="s">
        <v>133</v>
      </c>
      <c r="I259" s="40" t="s">
        <v>133</v>
      </c>
      <c r="J259" s="42" t="s">
        <v>689</v>
      </c>
      <c r="K259" s="40" t="s">
        <v>135</v>
      </c>
      <c r="L259" s="40" t="s">
        <v>136</v>
      </c>
      <c r="M259" s="40" t="s">
        <v>137</v>
      </c>
      <c r="N259" s="40" t="s">
        <v>138</v>
      </c>
      <c r="O259" s="40" t="s">
        <v>138</v>
      </c>
      <c r="P259" s="43"/>
      <c r="Q259" s="36">
        <v>93</v>
      </c>
      <c r="R259" s="36">
        <v>12170</v>
      </c>
      <c r="S259" s="44" t="e">
        <f>#N/A</f>
        <v>#N/A</v>
      </c>
      <c r="T259" s="36">
        <v>2209</v>
      </c>
      <c r="U259" s="36"/>
      <c r="V259" s="45"/>
      <c r="W259" s="36"/>
      <c r="X259" s="36"/>
      <c r="Y259" s="36"/>
      <c r="Z259" s="36"/>
      <c r="AA259" s="36"/>
      <c r="AB259" s="46" t="e">
        <f>#N/A</f>
        <v>#N/A</v>
      </c>
      <c r="AC259" s="36">
        <v>1200</v>
      </c>
      <c r="AD259" s="36" t="e">
        <f>#N/A</f>
        <v>#N/A</v>
      </c>
      <c r="AE259" s="47">
        <v>0</v>
      </c>
      <c r="AF259" s="48"/>
      <c r="AG259" s="30" t="e">
        <f>#N/A</f>
        <v>#N/A</v>
      </c>
      <c r="AH259" s="36" t="e">
        <f>AD259-#REF!</f>
        <v>#N/A</v>
      </c>
      <c r="AI259" s="36"/>
      <c r="AJ259" s="36"/>
      <c r="AK259" s="40" t="s">
        <v>139</v>
      </c>
      <c r="AL259" s="40">
        <v>4</v>
      </c>
      <c r="AM259" s="40" t="s">
        <v>582</v>
      </c>
      <c r="AN259" s="40" t="s">
        <v>151</v>
      </c>
      <c r="AO259" s="36"/>
      <c r="AP259" s="36"/>
      <c r="AQ259" s="36"/>
      <c r="AR259" s="36">
        <v>14604</v>
      </c>
      <c r="AS259" s="36"/>
      <c r="AT259" s="36">
        <f>+AR259</f>
        <v>14604</v>
      </c>
      <c r="AU259" s="40" t="s">
        <v>141</v>
      </c>
      <c r="AV259" s="40" t="s">
        <v>550</v>
      </c>
      <c r="AW259" s="40" t="s">
        <v>679</v>
      </c>
      <c r="AX259" s="40"/>
      <c r="AY259" s="40"/>
      <c r="AZ259" s="40"/>
      <c r="BA259" s="40" t="s">
        <v>333</v>
      </c>
      <c r="BB259" s="40" t="s">
        <v>145</v>
      </c>
      <c r="BC259" s="40"/>
      <c r="BD259" s="49">
        <v>43938</v>
      </c>
      <c r="BE259" s="36"/>
      <c r="BF259" s="36"/>
      <c r="BG259" s="49" t="s">
        <v>147</v>
      </c>
      <c r="BH259" s="49" t="s">
        <v>148</v>
      </c>
      <c r="BI259" s="49"/>
      <c r="BJ259" s="49"/>
      <c r="BK259" s="49"/>
      <c r="BL259" s="49"/>
      <c r="BM259" s="49"/>
      <c r="BN259" s="40"/>
      <c r="BO259" s="40"/>
      <c r="BP259" s="40"/>
      <c r="BQ259" s="50"/>
      <c r="BR259" s="40"/>
      <c r="BS259" s="40"/>
      <c r="BT259" s="40"/>
      <c r="BU259" s="40"/>
      <c r="BV259" s="51"/>
    </row>
    <row r="260" spans="1:74" s="52" customFormat="1" ht="15" hidden="1" customHeight="1">
      <c r="A260" s="40">
        <v>2020</v>
      </c>
      <c r="B260" s="40">
        <v>256</v>
      </c>
      <c r="C260" s="40" t="s">
        <v>129</v>
      </c>
      <c r="D260" s="40" t="s">
        <v>130</v>
      </c>
      <c r="E260" s="40" t="s">
        <v>131</v>
      </c>
      <c r="F260" s="41">
        <v>43839</v>
      </c>
      <c r="G260" s="40" t="s">
        <v>690</v>
      </c>
      <c r="H260" s="40" t="s">
        <v>133</v>
      </c>
      <c r="I260" s="40" t="s">
        <v>133</v>
      </c>
      <c r="J260" s="42" t="s">
        <v>691</v>
      </c>
      <c r="K260" s="40" t="s">
        <v>135</v>
      </c>
      <c r="L260" s="40" t="s">
        <v>136</v>
      </c>
      <c r="M260" s="40" t="s">
        <v>137</v>
      </c>
      <c r="N260" s="40" t="s">
        <v>138</v>
      </c>
      <c r="O260" s="40" t="s">
        <v>138</v>
      </c>
      <c r="P260" s="43"/>
      <c r="Q260" s="36">
        <v>78</v>
      </c>
      <c r="R260" s="36">
        <v>6080</v>
      </c>
      <c r="S260" s="44" t="e">
        <f>#N/A</f>
        <v>#N/A</v>
      </c>
      <c r="T260" s="36">
        <v>1390</v>
      </c>
      <c r="U260" s="36"/>
      <c r="V260" s="45"/>
      <c r="W260" s="36"/>
      <c r="X260" s="36"/>
      <c r="Y260" s="36"/>
      <c r="Z260" s="36"/>
      <c r="AA260" s="36"/>
      <c r="AB260" s="46" t="e">
        <f>#N/A</f>
        <v>#N/A</v>
      </c>
      <c r="AC260" s="36">
        <v>1200</v>
      </c>
      <c r="AD260" s="36" t="e">
        <f>#N/A</f>
        <v>#N/A</v>
      </c>
      <c r="AE260" s="47"/>
      <c r="AF260" s="48"/>
      <c r="AG260" s="30" t="e">
        <f>#N/A</f>
        <v>#N/A</v>
      </c>
      <c r="AH260" s="36" t="e">
        <f>#N/A</f>
        <v>#N/A</v>
      </c>
      <c r="AI260" s="36"/>
      <c r="AJ260" s="36"/>
      <c r="AK260" s="40" t="s">
        <v>154</v>
      </c>
      <c r="AL260" s="40">
        <v>4</v>
      </c>
      <c r="AM260" s="40" t="s">
        <v>582</v>
      </c>
      <c r="AN260" s="40" t="s">
        <v>155</v>
      </c>
      <c r="AO260" s="36">
        <v>7296</v>
      </c>
      <c r="AP260" s="36"/>
      <c r="AQ260" s="36"/>
      <c r="AR260" s="36"/>
      <c r="AS260" s="36"/>
      <c r="AT260" s="36">
        <f>+AO260</f>
        <v>7296</v>
      </c>
      <c r="AU260" s="40"/>
      <c r="AV260" s="40"/>
      <c r="AW260" s="40"/>
      <c r="AX260" s="40"/>
      <c r="AY260" s="40"/>
      <c r="AZ260" s="40"/>
      <c r="BA260" s="40" t="s">
        <v>333</v>
      </c>
      <c r="BB260" s="40" t="s">
        <v>145</v>
      </c>
      <c r="BC260" s="40"/>
      <c r="BD260" s="49">
        <v>43938</v>
      </c>
      <c r="BE260" s="36"/>
      <c r="BF260" s="36"/>
      <c r="BG260" s="49" t="s">
        <v>147</v>
      </c>
      <c r="BH260" s="49" t="s">
        <v>148</v>
      </c>
      <c r="BI260" s="49"/>
      <c r="BJ260" s="49"/>
      <c r="BK260" s="49"/>
      <c r="BL260" s="49"/>
      <c r="BM260" s="49"/>
      <c r="BN260" s="40"/>
      <c r="BO260" s="40"/>
      <c r="BP260" s="40"/>
      <c r="BQ260" s="50"/>
      <c r="BR260" s="40"/>
      <c r="BS260" s="40"/>
      <c r="BT260" s="40"/>
      <c r="BU260" s="40"/>
      <c r="BV260" s="51"/>
    </row>
    <row r="261" spans="1:74" ht="15" hidden="1" customHeight="1">
      <c r="A261" s="26">
        <v>2020</v>
      </c>
      <c r="B261" s="26">
        <v>257</v>
      </c>
      <c r="C261" s="26" t="s">
        <v>129</v>
      </c>
      <c r="D261" s="26" t="s">
        <v>130</v>
      </c>
      <c r="E261" s="26" t="s">
        <v>131</v>
      </c>
      <c r="F261" s="27">
        <v>43839</v>
      </c>
      <c r="G261" s="26" t="s">
        <v>692</v>
      </c>
      <c r="H261" s="26" t="s">
        <v>133</v>
      </c>
      <c r="I261" s="26" t="s">
        <v>133</v>
      </c>
      <c r="J261" s="28" t="s">
        <v>693</v>
      </c>
      <c r="K261" s="26" t="s">
        <v>135</v>
      </c>
      <c r="L261" s="26" t="s">
        <v>136</v>
      </c>
      <c r="M261" s="26" t="s">
        <v>137</v>
      </c>
      <c r="N261" s="26" t="s">
        <v>138</v>
      </c>
      <c r="O261" s="26" t="s">
        <v>138</v>
      </c>
      <c r="Q261" s="30">
        <v>90</v>
      </c>
      <c r="R261" s="30">
        <v>11540</v>
      </c>
      <c r="S261" s="31" t="e">
        <f>#N/A</f>
        <v>#N/A</v>
      </c>
      <c r="T261" s="30">
        <v>2423</v>
      </c>
      <c r="AB261" s="33" t="e">
        <f>#N/A</f>
        <v>#N/A</v>
      </c>
      <c r="AC261" s="30">
        <v>1200</v>
      </c>
      <c r="AD261" s="30" t="e">
        <f>#N/A</f>
        <v>#N/A</v>
      </c>
      <c r="AE261" s="34">
        <v>0.5</v>
      </c>
      <c r="AG261" s="30" t="e">
        <f>#N/A</f>
        <v>#N/A</v>
      </c>
      <c r="AH261" s="30" t="e">
        <f>#N/A</f>
        <v>#N/A</v>
      </c>
      <c r="AI261" s="30">
        <v>7306.9500000000007</v>
      </c>
      <c r="AJ261" s="30">
        <v>6959</v>
      </c>
      <c r="AK261" s="26" t="s">
        <v>139</v>
      </c>
      <c r="AL261" s="26">
        <v>4</v>
      </c>
      <c r="AM261" s="26" t="s">
        <v>582</v>
      </c>
      <c r="AU261" s="26" t="s">
        <v>141</v>
      </c>
      <c r="AV261" s="26" t="s">
        <v>550</v>
      </c>
      <c r="AW261" s="26" t="s">
        <v>679</v>
      </c>
      <c r="BA261" s="26" t="s">
        <v>333</v>
      </c>
      <c r="BB261" s="26" t="s">
        <v>145</v>
      </c>
      <c r="BC261" s="26" t="s">
        <v>146</v>
      </c>
      <c r="BD261" s="37">
        <v>43938</v>
      </c>
      <c r="BE261" s="30">
        <v>32769</v>
      </c>
      <c r="BF261" s="30">
        <v>24879</v>
      </c>
      <c r="BG261" s="37" t="s">
        <v>147</v>
      </c>
      <c r="BH261" s="37" t="s">
        <v>148</v>
      </c>
      <c r="BI261" s="37"/>
      <c r="BJ261" s="37"/>
      <c r="BK261" s="37"/>
      <c r="BL261" s="37"/>
      <c r="BM261" s="37"/>
      <c r="BN261" s="26"/>
      <c r="BO261" s="26"/>
      <c r="BP261" s="26"/>
      <c r="BQ261" s="38"/>
      <c r="BR261" s="26"/>
      <c r="BS261" s="26"/>
      <c r="BT261" s="26"/>
      <c r="BU261" s="26"/>
      <c r="BV261" s="39"/>
    </row>
    <row r="262" spans="1:74" s="52" customFormat="1" ht="15" hidden="1" customHeight="1">
      <c r="A262" s="40">
        <v>2020</v>
      </c>
      <c r="B262" s="40">
        <v>258</v>
      </c>
      <c r="C262" s="40" t="s">
        <v>129</v>
      </c>
      <c r="D262" s="40" t="s">
        <v>130</v>
      </c>
      <c r="E262" s="40" t="s">
        <v>131</v>
      </c>
      <c r="F262" s="41">
        <v>43839</v>
      </c>
      <c r="G262" s="40" t="s">
        <v>694</v>
      </c>
      <c r="H262" s="40" t="s">
        <v>133</v>
      </c>
      <c r="I262" s="40" t="s">
        <v>133</v>
      </c>
      <c r="J262" s="42" t="s">
        <v>695</v>
      </c>
      <c r="K262" s="40" t="s">
        <v>135</v>
      </c>
      <c r="L262" s="40" t="s">
        <v>136</v>
      </c>
      <c r="M262" s="40" t="s">
        <v>137</v>
      </c>
      <c r="N262" s="40" t="s">
        <v>138</v>
      </c>
      <c r="O262" s="40" t="s">
        <v>138</v>
      </c>
      <c r="P262" s="43"/>
      <c r="Q262" s="36">
        <v>79</v>
      </c>
      <c r="R262" s="36">
        <v>7420</v>
      </c>
      <c r="S262" s="44" t="e">
        <f>#N/A</f>
        <v>#N/A</v>
      </c>
      <c r="T262" s="36">
        <v>1921</v>
      </c>
      <c r="U262" s="36"/>
      <c r="V262" s="45"/>
      <c r="W262" s="36"/>
      <c r="X262" s="36"/>
      <c r="Y262" s="36"/>
      <c r="Z262" s="36"/>
      <c r="AA262" s="36"/>
      <c r="AB262" s="46" t="e">
        <f>#N/A</f>
        <v>#N/A</v>
      </c>
      <c r="AC262" s="36">
        <v>1200</v>
      </c>
      <c r="AD262" s="36" t="e">
        <f>#N/A</f>
        <v>#N/A</v>
      </c>
      <c r="AE262" s="47"/>
      <c r="AF262" s="48"/>
      <c r="AG262" s="30" t="e">
        <f>#N/A</f>
        <v>#N/A</v>
      </c>
      <c r="AH262" s="36" t="e">
        <f>#N/A</f>
        <v>#N/A</v>
      </c>
      <c r="AI262" s="36"/>
      <c r="AJ262" s="36"/>
      <c r="AK262" s="40" t="s">
        <v>154</v>
      </c>
      <c r="AL262" s="40">
        <v>4</v>
      </c>
      <c r="AM262" s="40" t="s">
        <v>582</v>
      </c>
      <c r="AN262" s="40" t="s">
        <v>155</v>
      </c>
      <c r="AO262" s="36">
        <v>8904</v>
      </c>
      <c r="AP262" s="36"/>
      <c r="AQ262" s="36"/>
      <c r="AR262" s="36"/>
      <c r="AS262" s="36"/>
      <c r="AT262" s="36">
        <f>+AO262</f>
        <v>8904</v>
      </c>
      <c r="AU262" s="40"/>
      <c r="AV262" s="40"/>
      <c r="AW262" s="40"/>
      <c r="AX262" s="40"/>
      <c r="AY262" s="40"/>
      <c r="AZ262" s="40"/>
      <c r="BA262" s="40" t="s">
        <v>333</v>
      </c>
      <c r="BB262" s="40" t="s">
        <v>145</v>
      </c>
      <c r="BC262" s="40"/>
      <c r="BD262" s="49">
        <v>43938</v>
      </c>
      <c r="BE262" s="36"/>
      <c r="BF262" s="36"/>
      <c r="BG262" s="49" t="s">
        <v>147</v>
      </c>
      <c r="BH262" s="49" t="s">
        <v>148</v>
      </c>
      <c r="BI262" s="49"/>
      <c r="BJ262" s="49"/>
      <c r="BK262" s="49"/>
      <c r="BL262" s="49"/>
      <c r="BM262" s="49"/>
      <c r="BN262" s="40"/>
      <c r="BO262" s="40"/>
      <c r="BP262" s="40"/>
      <c r="BQ262" s="50"/>
      <c r="BR262" s="40"/>
      <c r="BS262" s="40"/>
      <c r="BT262" s="40"/>
      <c r="BU262" s="40"/>
      <c r="BV262" s="51"/>
    </row>
    <row r="263" spans="1:74" ht="15" hidden="1" customHeight="1">
      <c r="A263" s="26">
        <v>2020</v>
      </c>
      <c r="B263" s="26">
        <v>259</v>
      </c>
      <c r="C263" s="26" t="s">
        <v>129</v>
      </c>
      <c r="D263" s="26" t="s">
        <v>130</v>
      </c>
      <c r="E263" s="26" t="s">
        <v>131</v>
      </c>
      <c r="F263" s="27">
        <v>43839</v>
      </c>
      <c r="G263" s="26" t="s">
        <v>696</v>
      </c>
      <c r="H263" s="26" t="s">
        <v>133</v>
      </c>
      <c r="I263" s="26" t="s">
        <v>133</v>
      </c>
      <c r="J263" s="28" t="s">
        <v>697</v>
      </c>
      <c r="K263" s="26" t="s">
        <v>135</v>
      </c>
      <c r="L263" s="26" t="s">
        <v>136</v>
      </c>
      <c r="M263" s="26" t="s">
        <v>137</v>
      </c>
      <c r="N263" s="26" t="s">
        <v>138</v>
      </c>
      <c r="O263" s="26" t="s">
        <v>138</v>
      </c>
      <c r="Q263" s="30">
        <v>80</v>
      </c>
      <c r="R263" s="30">
        <v>7200</v>
      </c>
      <c r="S263" s="31" t="e">
        <f>#N/A</f>
        <v>#N/A</v>
      </c>
      <c r="T263" s="30">
        <v>1456</v>
      </c>
      <c r="AB263" s="33" t="e">
        <f>#N/A</f>
        <v>#N/A</v>
      </c>
      <c r="AC263" s="30">
        <v>1200</v>
      </c>
      <c r="AD263" s="30" t="e">
        <f>#N/A</f>
        <v>#N/A</v>
      </c>
      <c r="AE263" s="34">
        <v>0.68</v>
      </c>
      <c r="AG263" s="30" t="e">
        <f>#N/A</f>
        <v>#N/A</v>
      </c>
      <c r="AH263" s="30" t="e">
        <f>#N/A</f>
        <v>#N/A</v>
      </c>
      <c r="AI263" s="30">
        <v>4164</v>
      </c>
      <c r="AJ263" s="30">
        <v>3966</v>
      </c>
      <c r="AK263" s="26" t="s">
        <v>139</v>
      </c>
      <c r="AL263" s="26">
        <v>4</v>
      </c>
      <c r="AM263" s="26" t="s">
        <v>582</v>
      </c>
      <c r="AU263" s="26" t="s">
        <v>141</v>
      </c>
      <c r="AV263" s="26" t="s">
        <v>550</v>
      </c>
      <c r="AW263" s="26" t="s">
        <v>679</v>
      </c>
      <c r="BA263" s="26" t="s">
        <v>333</v>
      </c>
      <c r="BB263" s="26" t="s">
        <v>145</v>
      </c>
      <c r="BC263" s="26" t="s">
        <v>146</v>
      </c>
      <c r="BD263" s="37">
        <v>43938</v>
      </c>
      <c r="BE263" s="30">
        <v>32769</v>
      </c>
      <c r="BF263" s="30">
        <v>24879</v>
      </c>
      <c r="BG263" s="37" t="s">
        <v>147</v>
      </c>
      <c r="BH263" s="37" t="s">
        <v>148</v>
      </c>
      <c r="BI263" s="37"/>
      <c r="BJ263" s="37"/>
      <c r="BK263" s="37"/>
      <c r="BL263" s="37"/>
      <c r="BM263" s="37"/>
      <c r="BN263" s="26"/>
      <c r="BO263" s="26"/>
      <c r="BP263" s="26"/>
      <c r="BQ263" s="38"/>
      <c r="BR263" s="26"/>
      <c r="BS263" s="26"/>
      <c r="BT263" s="26"/>
      <c r="BU263" s="26"/>
      <c r="BV263" s="39"/>
    </row>
    <row r="264" spans="1:74" ht="15" hidden="1" customHeight="1">
      <c r="A264" s="26">
        <v>2020</v>
      </c>
      <c r="B264" s="26">
        <v>260</v>
      </c>
      <c r="C264" s="26" t="s">
        <v>129</v>
      </c>
      <c r="D264" s="26" t="s">
        <v>130</v>
      </c>
      <c r="E264" s="26" t="s">
        <v>131</v>
      </c>
      <c r="F264" s="27">
        <v>43839</v>
      </c>
      <c r="G264" s="26" t="s">
        <v>698</v>
      </c>
      <c r="H264" s="26" t="s">
        <v>133</v>
      </c>
      <c r="I264" s="26" t="s">
        <v>133</v>
      </c>
      <c r="J264" s="28" t="s">
        <v>699</v>
      </c>
      <c r="K264" s="26" t="s">
        <v>135</v>
      </c>
      <c r="L264" s="26" t="s">
        <v>136</v>
      </c>
      <c r="M264" s="26" t="s">
        <v>137</v>
      </c>
      <c r="N264" s="26" t="s">
        <v>138</v>
      </c>
      <c r="O264" s="26" t="s">
        <v>138</v>
      </c>
      <c r="Q264" s="30">
        <v>85</v>
      </c>
      <c r="R264" s="30">
        <v>10030</v>
      </c>
      <c r="S264" s="31" t="e">
        <f>#N/A</f>
        <v>#N/A</v>
      </c>
      <c r="T264" s="30">
        <v>2243</v>
      </c>
      <c r="AB264" s="33" t="e">
        <f>#N/A</f>
        <v>#N/A</v>
      </c>
      <c r="AC264" s="30">
        <v>1200</v>
      </c>
      <c r="AD264" s="30" t="e">
        <f>#N/A</f>
        <v>#N/A</v>
      </c>
      <c r="AE264" s="34">
        <v>0.7</v>
      </c>
      <c r="AG264" s="30" t="e">
        <f>#N/A</f>
        <v>#N/A</v>
      </c>
      <c r="AH264" s="30" t="e">
        <f>#N/A</f>
        <v>#N/A</v>
      </c>
      <c r="AI264" s="30">
        <v>7223</v>
      </c>
      <c r="AJ264" s="30">
        <v>6917</v>
      </c>
      <c r="AK264" s="26" t="s">
        <v>139</v>
      </c>
      <c r="AL264" s="26">
        <v>4</v>
      </c>
      <c r="AM264" s="26" t="s">
        <v>582</v>
      </c>
      <c r="AU264" s="26" t="s">
        <v>141</v>
      </c>
      <c r="AV264" s="26" t="s">
        <v>550</v>
      </c>
      <c r="AW264" s="26" t="s">
        <v>679</v>
      </c>
      <c r="BA264" s="26" t="s">
        <v>333</v>
      </c>
      <c r="BB264" s="26" t="s">
        <v>145</v>
      </c>
      <c r="BC264" s="26" t="s">
        <v>146</v>
      </c>
      <c r="BD264" s="37">
        <v>43938</v>
      </c>
      <c r="BE264" s="30">
        <v>32769</v>
      </c>
      <c r="BF264" s="30">
        <v>24879</v>
      </c>
      <c r="BG264" s="37" t="s">
        <v>147</v>
      </c>
      <c r="BH264" s="37" t="s">
        <v>148</v>
      </c>
      <c r="BI264" s="37"/>
      <c r="BJ264" s="37"/>
      <c r="BK264" s="37"/>
      <c r="BL264" s="37"/>
      <c r="BM264" s="37"/>
      <c r="BN264" s="26"/>
      <c r="BO264" s="26"/>
      <c r="BP264" s="26"/>
      <c r="BQ264" s="38"/>
      <c r="BR264" s="26"/>
      <c r="BS264" s="26"/>
      <c r="BT264" s="26"/>
      <c r="BU264" s="26"/>
      <c r="BV264" s="39"/>
    </row>
    <row r="265" spans="1:74" ht="15" hidden="1" customHeight="1">
      <c r="A265" s="26">
        <v>2020</v>
      </c>
      <c r="B265" s="26">
        <v>261</v>
      </c>
      <c r="C265" s="26" t="s">
        <v>129</v>
      </c>
      <c r="D265" s="26" t="s">
        <v>130</v>
      </c>
      <c r="E265" s="26" t="s">
        <v>131</v>
      </c>
      <c r="F265" s="27">
        <v>43839</v>
      </c>
      <c r="G265" s="26" t="s">
        <v>700</v>
      </c>
      <c r="H265" s="26" t="s">
        <v>133</v>
      </c>
      <c r="I265" s="26" t="s">
        <v>133</v>
      </c>
      <c r="J265" s="28" t="s">
        <v>701</v>
      </c>
      <c r="K265" s="26" t="s">
        <v>135</v>
      </c>
      <c r="L265" s="26" t="s">
        <v>136</v>
      </c>
      <c r="M265" s="26" t="s">
        <v>137</v>
      </c>
      <c r="N265" s="26" t="s">
        <v>138</v>
      </c>
      <c r="O265" s="26" t="s">
        <v>138</v>
      </c>
      <c r="Q265" s="30">
        <v>78</v>
      </c>
      <c r="R265" s="30">
        <v>9770</v>
      </c>
      <c r="S265" s="31" t="e">
        <f>#N/A</f>
        <v>#N/A</v>
      </c>
      <c r="T265" s="30">
        <v>2155</v>
      </c>
      <c r="AB265" s="33" t="e">
        <f>#N/A</f>
        <v>#N/A</v>
      </c>
      <c r="AC265" s="30">
        <v>1200</v>
      </c>
      <c r="AD265" s="30" t="e">
        <f>#N/A</f>
        <v>#N/A</v>
      </c>
      <c r="AE265" s="34">
        <v>0.39</v>
      </c>
      <c r="AG265" s="30" t="e">
        <f>#N/A</f>
        <v>#N/A</v>
      </c>
      <c r="AH265" s="30" t="e">
        <f>#N/A</f>
        <v>#N/A</v>
      </c>
      <c r="AI265" s="30">
        <v>6025</v>
      </c>
      <c r="AJ265" s="30">
        <v>5738</v>
      </c>
      <c r="AK265" s="26" t="s">
        <v>139</v>
      </c>
      <c r="AL265" s="26">
        <v>4</v>
      </c>
      <c r="AM265" s="26" t="s">
        <v>582</v>
      </c>
      <c r="AU265" s="26" t="s">
        <v>141</v>
      </c>
      <c r="AV265" s="26" t="s">
        <v>550</v>
      </c>
      <c r="AW265" s="26" t="s">
        <v>679</v>
      </c>
      <c r="BA265" s="26" t="s">
        <v>333</v>
      </c>
      <c r="BB265" s="26" t="s">
        <v>145</v>
      </c>
      <c r="BC265" s="26" t="s">
        <v>146</v>
      </c>
      <c r="BD265" s="37">
        <v>43938</v>
      </c>
      <c r="BE265" s="30">
        <v>32769</v>
      </c>
      <c r="BF265" s="30">
        <v>24879</v>
      </c>
      <c r="BG265" s="37" t="s">
        <v>147</v>
      </c>
      <c r="BH265" s="37" t="s">
        <v>148</v>
      </c>
      <c r="BI265" s="37"/>
      <c r="BJ265" s="37"/>
      <c r="BK265" s="37"/>
      <c r="BL265" s="37"/>
      <c r="BM265" s="37"/>
      <c r="BN265" s="26"/>
      <c r="BO265" s="26"/>
      <c r="BP265" s="26"/>
      <c r="BQ265" s="38"/>
      <c r="BR265" s="26"/>
      <c r="BS265" s="26"/>
      <c r="BT265" s="26"/>
      <c r="BU265" s="26"/>
      <c r="BV265" s="39"/>
    </row>
    <row r="266" spans="1:74" s="52" customFormat="1" ht="15" hidden="1" customHeight="1">
      <c r="A266" s="40">
        <v>2020</v>
      </c>
      <c r="B266" s="40">
        <v>262</v>
      </c>
      <c r="C266" s="40" t="s">
        <v>129</v>
      </c>
      <c r="D266" s="40" t="s">
        <v>130</v>
      </c>
      <c r="E266" s="40" t="s">
        <v>131</v>
      </c>
      <c r="F266" s="41">
        <v>43839</v>
      </c>
      <c r="G266" s="40" t="s">
        <v>702</v>
      </c>
      <c r="H266" s="40" t="s">
        <v>133</v>
      </c>
      <c r="I266" s="40" t="s">
        <v>133</v>
      </c>
      <c r="J266" s="42" t="s">
        <v>703</v>
      </c>
      <c r="K266" s="40" t="s">
        <v>135</v>
      </c>
      <c r="L266" s="40" t="s">
        <v>136</v>
      </c>
      <c r="M266" s="40" t="s">
        <v>137</v>
      </c>
      <c r="N266" s="40" t="s">
        <v>138</v>
      </c>
      <c r="O266" s="40" t="s">
        <v>138</v>
      </c>
      <c r="P266" s="43"/>
      <c r="Q266" s="36">
        <v>96</v>
      </c>
      <c r="R266" s="36">
        <v>13790</v>
      </c>
      <c r="S266" s="44" t="e">
        <f>#N/A</f>
        <v>#N/A</v>
      </c>
      <c r="T266" s="36">
        <v>2731</v>
      </c>
      <c r="U266" s="36"/>
      <c r="V266" s="45"/>
      <c r="W266" s="36"/>
      <c r="X266" s="36"/>
      <c r="Y266" s="36"/>
      <c r="Z266" s="36"/>
      <c r="AA266" s="36"/>
      <c r="AB266" s="46" t="e">
        <f>#N/A</f>
        <v>#N/A</v>
      </c>
      <c r="AC266" s="36">
        <v>1200</v>
      </c>
      <c r="AD266" s="36" t="e">
        <f>#N/A</f>
        <v>#N/A</v>
      </c>
      <c r="AE266" s="47"/>
      <c r="AF266" s="48"/>
      <c r="AG266" s="30" t="e">
        <f>#N/A</f>
        <v>#N/A</v>
      </c>
      <c r="AH266" s="36" t="e">
        <f>#N/A</f>
        <v>#N/A</v>
      </c>
      <c r="AI266" s="36"/>
      <c r="AJ266" s="36"/>
      <c r="AK266" s="40" t="s">
        <v>154</v>
      </c>
      <c r="AL266" s="40">
        <v>4</v>
      </c>
      <c r="AM266" s="40" t="s">
        <v>582</v>
      </c>
      <c r="AN266" s="40" t="s">
        <v>155</v>
      </c>
      <c r="AO266" s="36">
        <v>16548</v>
      </c>
      <c r="AP266" s="36"/>
      <c r="AQ266" s="36"/>
      <c r="AR266" s="36"/>
      <c r="AS266" s="36"/>
      <c r="AT266" s="36">
        <f>+AO266</f>
        <v>16548</v>
      </c>
      <c r="AU266" s="40"/>
      <c r="AV266" s="40"/>
      <c r="AW266" s="40"/>
      <c r="AX266" s="40"/>
      <c r="AY266" s="40"/>
      <c r="AZ266" s="40"/>
      <c r="BA266" s="40" t="s">
        <v>333</v>
      </c>
      <c r="BB266" s="40" t="s">
        <v>145</v>
      </c>
      <c r="BC266" s="40"/>
      <c r="BD266" s="49">
        <v>43938</v>
      </c>
      <c r="BE266" s="36"/>
      <c r="BF266" s="36"/>
      <c r="BG266" s="49" t="s">
        <v>147</v>
      </c>
      <c r="BH266" s="49" t="s">
        <v>148</v>
      </c>
      <c r="BI266" s="49"/>
      <c r="BJ266" s="49"/>
      <c r="BK266" s="49"/>
      <c r="BL266" s="49"/>
      <c r="BM266" s="49"/>
      <c r="BN266" s="40"/>
      <c r="BO266" s="40"/>
      <c r="BP266" s="40"/>
      <c r="BQ266" s="50"/>
      <c r="BR266" s="40"/>
      <c r="BS266" s="40"/>
      <c r="BT266" s="40"/>
      <c r="BU266" s="40"/>
      <c r="BV266" s="51"/>
    </row>
    <row r="267" spans="1:74" s="52" customFormat="1" ht="15" hidden="1" customHeight="1">
      <c r="A267" s="40">
        <v>2020</v>
      </c>
      <c r="B267" s="40">
        <v>263</v>
      </c>
      <c r="C267" s="40" t="s">
        <v>129</v>
      </c>
      <c r="D267" s="40" t="s">
        <v>130</v>
      </c>
      <c r="E267" s="40" t="s">
        <v>131</v>
      </c>
      <c r="F267" s="41">
        <v>43839</v>
      </c>
      <c r="G267" s="40" t="s">
        <v>704</v>
      </c>
      <c r="H267" s="40" t="s">
        <v>133</v>
      </c>
      <c r="I267" s="40" t="s">
        <v>133</v>
      </c>
      <c r="J267" s="42" t="s">
        <v>705</v>
      </c>
      <c r="K267" s="40" t="s">
        <v>135</v>
      </c>
      <c r="L267" s="40" t="s">
        <v>136</v>
      </c>
      <c r="M267" s="40" t="s">
        <v>137</v>
      </c>
      <c r="N267" s="40" t="s">
        <v>138</v>
      </c>
      <c r="O267" s="40" t="s">
        <v>138</v>
      </c>
      <c r="P267" s="43"/>
      <c r="Q267" s="36">
        <v>80</v>
      </c>
      <c r="R267" s="36">
        <v>7550</v>
      </c>
      <c r="S267" s="44" t="e">
        <f>#N/A</f>
        <v>#N/A</v>
      </c>
      <c r="T267" s="36">
        <v>1473</v>
      </c>
      <c r="U267" s="36"/>
      <c r="V267" s="45"/>
      <c r="W267" s="36"/>
      <c r="X267" s="36"/>
      <c r="Y267" s="36"/>
      <c r="Z267" s="36"/>
      <c r="AA267" s="36"/>
      <c r="AB267" s="46" t="e">
        <f>#N/A</f>
        <v>#N/A</v>
      </c>
      <c r="AC267" s="36">
        <v>1200</v>
      </c>
      <c r="AD267" s="36" t="e">
        <f>#N/A</f>
        <v>#N/A</v>
      </c>
      <c r="AE267" s="47">
        <v>0</v>
      </c>
      <c r="AF267" s="48"/>
      <c r="AG267" s="30" t="e">
        <f>#N/A</f>
        <v>#N/A</v>
      </c>
      <c r="AH267" s="36" t="e">
        <f>#N/A</f>
        <v>#N/A</v>
      </c>
      <c r="AI267" s="36"/>
      <c r="AJ267" s="36"/>
      <c r="AK267" s="40" t="s">
        <v>139</v>
      </c>
      <c r="AL267" s="40">
        <v>4</v>
      </c>
      <c r="AM267" s="40" t="s">
        <v>582</v>
      </c>
      <c r="AN267" s="40" t="s">
        <v>151</v>
      </c>
      <c r="AO267" s="36"/>
      <c r="AP267" s="36"/>
      <c r="AQ267" s="36"/>
      <c r="AR267" s="36">
        <v>9060</v>
      </c>
      <c r="AS267" s="36"/>
      <c r="AT267" s="36">
        <f>+AR267</f>
        <v>9060</v>
      </c>
      <c r="AU267" s="40" t="s">
        <v>141</v>
      </c>
      <c r="AV267" s="40" t="s">
        <v>550</v>
      </c>
      <c r="AW267" s="40" t="s">
        <v>679</v>
      </c>
      <c r="AX267" s="40"/>
      <c r="AY267" s="40"/>
      <c r="AZ267" s="40"/>
      <c r="BA267" s="40" t="s">
        <v>333</v>
      </c>
      <c r="BB267" s="40" t="s">
        <v>145</v>
      </c>
      <c r="BC267" s="40"/>
      <c r="BD267" s="49">
        <v>43938</v>
      </c>
      <c r="BE267" s="36"/>
      <c r="BF267" s="36"/>
      <c r="BG267" s="49" t="s">
        <v>147</v>
      </c>
      <c r="BH267" s="49" t="s">
        <v>148</v>
      </c>
      <c r="BI267" s="49"/>
      <c r="BJ267" s="49"/>
      <c r="BK267" s="49"/>
      <c r="BL267" s="49"/>
      <c r="BM267" s="49"/>
      <c r="BN267" s="40"/>
      <c r="BO267" s="40"/>
      <c r="BP267" s="40"/>
      <c r="BQ267" s="50"/>
      <c r="BR267" s="40"/>
      <c r="BS267" s="40"/>
      <c r="BT267" s="40"/>
      <c r="BU267" s="40"/>
      <c r="BV267" s="51"/>
    </row>
    <row r="268" spans="1:74" ht="15" hidden="1" customHeight="1">
      <c r="A268" s="26">
        <v>2020</v>
      </c>
      <c r="B268" s="26">
        <v>264</v>
      </c>
      <c r="C268" s="26" t="s">
        <v>129</v>
      </c>
      <c r="D268" s="26" t="s">
        <v>130</v>
      </c>
      <c r="E268" s="26" t="s">
        <v>131</v>
      </c>
      <c r="F268" s="27">
        <v>43839</v>
      </c>
      <c r="G268" s="26" t="s">
        <v>706</v>
      </c>
      <c r="H268" s="26" t="s">
        <v>133</v>
      </c>
      <c r="I268" s="26" t="s">
        <v>133</v>
      </c>
      <c r="J268" s="28" t="s">
        <v>707</v>
      </c>
      <c r="K268" s="26" t="s">
        <v>135</v>
      </c>
      <c r="L268" s="26" t="s">
        <v>136</v>
      </c>
      <c r="M268" s="26" t="s">
        <v>137</v>
      </c>
      <c r="N268" s="26" t="s">
        <v>138</v>
      </c>
      <c r="O268" s="26" t="s">
        <v>138</v>
      </c>
      <c r="Q268" s="30">
        <v>88</v>
      </c>
      <c r="R268" s="30">
        <v>10410</v>
      </c>
      <c r="S268" s="31" t="e">
        <f>#N/A</f>
        <v>#N/A</v>
      </c>
      <c r="T268" s="30">
        <v>2202</v>
      </c>
      <c r="AB268" s="33" t="e">
        <f>#N/A</f>
        <v>#N/A</v>
      </c>
      <c r="AC268" s="30">
        <v>1200</v>
      </c>
      <c r="AD268" s="30" t="e">
        <f>#N/A</f>
        <v>#N/A</v>
      </c>
      <c r="AE268" s="34">
        <v>0.85</v>
      </c>
      <c r="AG268" s="30" t="e">
        <f>#N/A</f>
        <v>#N/A</v>
      </c>
      <c r="AH268" s="30" t="e">
        <f>#N/A</f>
        <v>#N/A</v>
      </c>
      <c r="AI268" s="30">
        <v>6424.95</v>
      </c>
      <c r="AJ268" s="30">
        <v>6119</v>
      </c>
      <c r="AK268" s="26" t="s">
        <v>139</v>
      </c>
      <c r="AL268" s="26">
        <v>4</v>
      </c>
      <c r="AM268" s="26" t="s">
        <v>582</v>
      </c>
      <c r="AU268" s="26" t="s">
        <v>141</v>
      </c>
      <c r="AV268" s="26" t="s">
        <v>550</v>
      </c>
      <c r="AW268" s="26" t="s">
        <v>679</v>
      </c>
      <c r="BA268" s="26" t="s">
        <v>333</v>
      </c>
      <c r="BB268" s="26" t="s">
        <v>145</v>
      </c>
      <c r="BC268" s="26" t="s">
        <v>146</v>
      </c>
      <c r="BD268" s="37">
        <v>43938</v>
      </c>
      <c r="BE268" s="30">
        <v>32769</v>
      </c>
      <c r="BF268" s="30">
        <v>24879</v>
      </c>
      <c r="BG268" s="37" t="s">
        <v>147</v>
      </c>
      <c r="BH268" s="37" t="s">
        <v>148</v>
      </c>
      <c r="BI268" s="37"/>
      <c r="BJ268" s="37"/>
      <c r="BK268" s="37"/>
      <c r="BL268" s="37"/>
      <c r="BM268" s="37"/>
      <c r="BN268" s="26"/>
      <c r="BO268" s="26"/>
      <c r="BP268" s="26"/>
      <c r="BQ268" s="38"/>
      <c r="BR268" s="26"/>
      <c r="BS268" s="26"/>
      <c r="BT268" s="26"/>
      <c r="BU268" s="26"/>
      <c r="BV268" s="39"/>
    </row>
    <row r="269" spans="1:74" s="52" customFormat="1" ht="15" hidden="1" customHeight="1">
      <c r="A269" s="40">
        <v>2020</v>
      </c>
      <c r="B269" s="40">
        <v>265</v>
      </c>
      <c r="C269" s="40" t="s">
        <v>129</v>
      </c>
      <c r="D269" s="40" t="s">
        <v>130</v>
      </c>
      <c r="E269" s="40" t="s">
        <v>131</v>
      </c>
      <c r="F269" s="41">
        <v>43839</v>
      </c>
      <c r="G269" s="40" t="s">
        <v>708</v>
      </c>
      <c r="H269" s="40" t="s">
        <v>133</v>
      </c>
      <c r="I269" s="40" t="s">
        <v>133</v>
      </c>
      <c r="J269" s="42" t="s">
        <v>709</v>
      </c>
      <c r="K269" s="40" t="s">
        <v>135</v>
      </c>
      <c r="L269" s="40" t="s">
        <v>136</v>
      </c>
      <c r="M269" s="40" t="s">
        <v>137</v>
      </c>
      <c r="N269" s="40" t="s">
        <v>138</v>
      </c>
      <c r="O269" s="40" t="s">
        <v>138</v>
      </c>
      <c r="P269" s="43"/>
      <c r="Q269" s="36">
        <v>77</v>
      </c>
      <c r="R269" s="36">
        <v>7130</v>
      </c>
      <c r="S269" s="44" t="e">
        <f>#N/A</f>
        <v>#N/A</v>
      </c>
      <c r="T269" s="36">
        <v>1424</v>
      </c>
      <c r="U269" s="36"/>
      <c r="V269" s="45"/>
      <c r="W269" s="36"/>
      <c r="X269" s="36"/>
      <c r="Y269" s="36"/>
      <c r="Z269" s="36"/>
      <c r="AA269" s="36"/>
      <c r="AB269" s="46" t="e">
        <f>#N/A</f>
        <v>#N/A</v>
      </c>
      <c r="AC269" s="36">
        <v>1200</v>
      </c>
      <c r="AD269" s="36" t="e">
        <f>#N/A</f>
        <v>#N/A</v>
      </c>
      <c r="AE269" s="47"/>
      <c r="AF269" s="48">
        <v>0.05</v>
      </c>
      <c r="AG269" s="30" t="e">
        <f>#N/A</f>
        <v>#N/A</v>
      </c>
      <c r="AH269" s="36" t="e">
        <f>#N/A</f>
        <v>#N/A</v>
      </c>
      <c r="AI269" s="36"/>
      <c r="AJ269" s="36"/>
      <c r="AK269" s="40" t="s">
        <v>154</v>
      </c>
      <c r="AL269" s="40">
        <v>4</v>
      </c>
      <c r="AM269" s="40" t="s">
        <v>582</v>
      </c>
      <c r="AN269" s="40" t="s">
        <v>155</v>
      </c>
      <c r="AO269" s="36">
        <v>8128.2</v>
      </c>
      <c r="AP269" s="36"/>
      <c r="AQ269" s="36"/>
      <c r="AR269" s="36"/>
      <c r="AS269" s="36"/>
      <c r="AT269" s="36">
        <f>+AO269</f>
        <v>8128.2</v>
      </c>
      <c r="AU269" s="40"/>
      <c r="AV269" s="40"/>
      <c r="AW269" s="40"/>
      <c r="AX269" s="40"/>
      <c r="AY269" s="40"/>
      <c r="AZ269" s="40"/>
      <c r="BA269" s="40" t="s">
        <v>333</v>
      </c>
      <c r="BB269" s="40" t="s">
        <v>145</v>
      </c>
      <c r="BC269" s="40"/>
      <c r="BD269" s="49">
        <v>43938</v>
      </c>
      <c r="BE269" s="36"/>
      <c r="BF269" s="36"/>
      <c r="BG269" s="49" t="s">
        <v>147</v>
      </c>
      <c r="BH269" s="49" t="s">
        <v>148</v>
      </c>
      <c r="BI269" s="49"/>
      <c r="BJ269" s="49"/>
      <c r="BK269" s="49"/>
      <c r="BL269" s="49"/>
      <c r="BM269" s="49"/>
      <c r="BN269" s="40"/>
      <c r="BO269" s="40"/>
      <c r="BP269" s="40"/>
      <c r="BQ269" s="50"/>
      <c r="BR269" s="40"/>
      <c r="BS269" s="40"/>
      <c r="BT269" s="40"/>
      <c r="BU269" s="40"/>
      <c r="BV269" s="51"/>
    </row>
    <row r="270" spans="1:74" s="52" customFormat="1" ht="15" hidden="1" customHeight="1">
      <c r="A270" s="40">
        <v>2020</v>
      </c>
      <c r="B270" s="40">
        <v>266</v>
      </c>
      <c r="C270" s="40" t="s">
        <v>129</v>
      </c>
      <c r="D270" s="40" t="s">
        <v>130</v>
      </c>
      <c r="E270" s="40" t="s">
        <v>131</v>
      </c>
      <c r="F270" s="41">
        <v>43839</v>
      </c>
      <c r="G270" s="40" t="s">
        <v>710</v>
      </c>
      <c r="H270" s="40" t="s">
        <v>133</v>
      </c>
      <c r="I270" s="40" t="s">
        <v>133</v>
      </c>
      <c r="J270" s="42" t="s">
        <v>711</v>
      </c>
      <c r="K270" s="40" t="s">
        <v>135</v>
      </c>
      <c r="L270" s="40" t="s">
        <v>136</v>
      </c>
      <c r="M270" s="40" t="s">
        <v>137</v>
      </c>
      <c r="N270" s="40" t="s">
        <v>138</v>
      </c>
      <c r="O270" s="40" t="s">
        <v>138</v>
      </c>
      <c r="P270" s="43"/>
      <c r="Q270" s="36">
        <v>81</v>
      </c>
      <c r="R270" s="36">
        <v>9240</v>
      </c>
      <c r="S270" s="44" t="e">
        <f>#N/A</f>
        <v>#N/A</v>
      </c>
      <c r="T270" s="36">
        <v>1993</v>
      </c>
      <c r="U270" s="36"/>
      <c r="V270" s="45"/>
      <c r="W270" s="36"/>
      <c r="X270" s="36"/>
      <c r="Y270" s="36"/>
      <c r="Z270" s="36"/>
      <c r="AA270" s="36"/>
      <c r="AB270" s="46" t="e">
        <f>#N/A</f>
        <v>#N/A</v>
      </c>
      <c r="AC270" s="36">
        <v>1200</v>
      </c>
      <c r="AD270" s="36" t="e">
        <f>#N/A</f>
        <v>#N/A</v>
      </c>
      <c r="AE270" s="47"/>
      <c r="AF270" s="48"/>
      <c r="AG270" s="30" t="e">
        <f>#N/A</f>
        <v>#N/A</v>
      </c>
      <c r="AH270" s="36" t="e">
        <f>#N/A</f>
        <v>#N/A</v>
      </c>
      <c r="AI270" s="36"/>
      <c r="AJ270" s="36"/>
      <c r="AK270" s="40" t="s">
        <v>154</v>
      </c>
      <c r="AL270" s="40">
        <v>4</v>
      </c>
      <c r="AM270" s="40" t="s">
        <v>582</v>
      </c>
      <c r="AN270" s="40" t="s">
        <v>155</v>
      </c>
      <c r="AO270" s="36">
        <v>11088</v>
      </c>
      <c r="AP270" s="36"/>
      <c r="AQ270" s="36"/>
      <c r="AR270" s="36"/>
      <c r="AS270" s="36"/>
      <c r="AT270" s="36">
        <f>+AO270</f>
        <v>11088</v>
      </c>
      <c r="AU270" s="40"/>
      <c r="AV270" s="40"/>
      <c r="AW270" s="40"/>
      <c r="AX270" s="40"/>
      <c r="AY270" s="40"/>
      <c r="AZ270" s="40"/>
      <c r="BA270" s="40" t="s">
        <v>333</v>
      </c>
      <c r="BB270" s="40" t="s">
        <v>145</v>
      </c>
      <c r="BC270" s="40"/>
      <c r="BD270" s="49">
        <v>43938</v>
      </c>
      <c r="BE270" s="36"/>
      <c r="BF270" s="36"/>
      <c r="BG270" s="49" t="s">
        <v>147</v>
      </c>
      <c r="BH270" s="49" t="s">
        <v>148</v>
      </c>
      <c r="BI270" s="49"/>
      <c r="BJ270" s="49"/>
      <c r="BK270" s="49"/>
      <c r="BL270" s="49"/>
      <c r="BM270" s="49"/>
      <c r="BN270" s="40"/>
      <c r="BO270" s="40"/>
      <c r="BP270" s="40"/>
      <c r="BQ270" s="50"/>
      <c r="BR270" s="40"/>
      <c r="BS270" s="40"/>
      <c r="BT270" s="40"/>
      <c r="BU270" s="40"/>
      <c r="BV270" s="51"/>
    </row>
    <row r="271" spans="1:74" ht="15" hidden="1" customHeight="1">
      <c r="A271" s="26">
        <v>2020</v>
      </c>
      <c r="B271" s="26">
        <v>267</v>
      </c>
      <c r="C271" s="26" t="s">
        <v>129</v>
      </c>
      <c r="D271" s="26" t="s">
        <v>130</v>
      </c>
      <c r="E271" s="26" t="s">
        <v>131</v>
      </c>
      <c r="F271" s="27">
        <v>43839</v>
      </c>
      <c r="G271" s="26" t="s">
        <v>712</v>
      </c>
      <c r="H271" s="26" t="s">
        <v>133</v>
      </c>
      <c r="I271" s="26" t="s">
        <v>133</v>
      </c>
      <c r="J271" s="28" t="s">
        <v>713</v>
      </c>
      <c r="K271" s="26" t="s">
        <v>135</v>
      </c>
      <c r="L271" s="26" t="s">
        <v>136</v>
      </c>
      <c r="M271" s="26" t="s">
        <v>137</v>
      </c>
      <c r="N271" s="26" t="s">
        <v>138</v>
      </c>
      <c r="O271" s="26" t="s">
        <v>138</v>
      </c>
      <c r="Q271" s="30">
        <v>88</v>
      </c>
      <c r="R271" s="30">
        <v>10470</v>
      </c>
      <c r="S271" s="31" t="e">
        <f>#N/A</f>
        <v>#N/A</v>
      </c>
      <c r="T271" s="30">
        <v>1979</v>
      </c>
      <c r="AB271" s="33" t="e">
        <f>#N/A</f>
        <v>#N/A</v>
      </c>
      <c r="AC271" s="30">
        <v>1200</v>
      </c>
      <c r="AD271" s="30" t="e">
        <f>#N/A</f>
        <v>#N/A</v>
      </c>
      <c r="AE271" s="34">
        <v>0.74</v>
      </c>
      <c r="AG271" s="30" t="e">
        <f>#N/A</f>
        <v>#N/A</v>
      </c>
      <c r="AH271" s="30" t="e">
        <f>#N/A</f>
        <v>#N/A</v>
      </c>
      <c r="AI271" s="30">
        <v>6532.05</v>
      </c>
      <c r="AJ271" s="30">
        <v>6221</v>
      </c>
      <c r="AK271" s="26" t="s">
        <v>139</v>
      </c>
      <c r="AL271" s="26">
        <v>4</v>
      </c>
      <c r="AM271" s="26" t="s">
        <v>582</v>
      </c>
      <c r="AU271" s="26" t="s">
        <v>141</v>
      </c>
      <c r="AV271" s="26" t="s">
        <v>550</v>
      </c>
      <c r="AW271" s="26" t="s">
        <v>714</v>
      </c>
      <c r="BA271" s="26" t="s">
        <v>333</v>
      </c>
      <c r="BB271" s="26" t="s">
        <v>145</v>
      </c>
      <c r="BC271" s="26" t="s">
        <v>146</v>
      </c>
      <c r="BD271" s="37">
        <v>43938</v>
      </c>
      <c r="BE271" s="30">
        <v>32769</v>
      </c>
      <c r="BF271" s="30">
        <v>24879</v>
      </c>
      <c r="BG271" s="37" t="s">
        <v>147</v>
      </c>
      <c r="BH271" s="37" t="s">
        <v>148</v>
      </c>
      <c r="BI271" s="37"/>
      <c r="BJ271" s="37"/>
      <c r="BK271" s="37"/>
      <c r="BL271" s="37"/>
      <c r="BM271" s="37"/>
      <c r="BN271" s="26"/>
      <c r="BO271" s="26"/>
      <c r="BP271" s="26"/>
      <c r="BQ271" s="38"/>
      <c r="BR271" s="26"/>
      <c r="BS271" s="26"/>
      <c r="BT271" s="26"/>
      <c r="BU271" s="26"/>
      <c r="BV271" s="39"/>
    </row>
    <row r="272" spans="1:74" ht="15" hidden="1" customHeight="1">
      <c r="A272" s="26">
        <v>2020</v>
      </c>
      <c r="B272" s="26">
        <v>268</v>
      </c>
      <c r="C272" s="26" t="s">
        <v>129</v>
      </c>
      <c r="D272" s="26" t="s">
        <v>130</v>
      </c>
      <c r="E272" s="26" t="s">
        <v>131</v>
      </c>
      <c r="F272" s="27">
        <v>43839</v>
      </c>
      <c r="G272" s="26" t="s">
        <v>715</v>
      </c>
      <c r="H272" s="26" t="s">
        <v>133</v>
      </c>
      <c r="I272" s="26" t="s">
        <v>133</v>
      </c>
      <c r="J272" s="28" t="s">
        <v>716</v>
      </c>
      <c r="K272" s="26" t="s">
        <v>135</v>
      </c>
      <c r="L272" s="26" t="s">
        <v>136</v>
      </c>
      <c r="M272" s="26" t="s">
        <v>137</v>
      </c>
      <c r="N272" s="26" t="s">
        <v>138</v>
      </c>
      <c r="O272" s="26" t="s">
        <v>138</v>
      </c>
      <c r="Q272" s="30">
        <v>84</v>
      </c>
      <c r="R272" s="30">
        <v>9190</v>
      </c>
      <c r="S272" s="31" t="e">
        <f>#N/A</f>
        <v>#N/A</v>
      </c>
      <c r="T272" s="30">
        <v>2114</v>
      </c>
      <c r="AB272" s="33" t="e">
        <f>#N/A</f>
        <v>#N/A</v>
      </c>
      <c r="AC272" s="30">
        <v>1200</v>
      </c>
      <c r="AD272" s="30" t="e">
        <f>#N/A</f>
        <v>#N/A</v>
      </c>
      <c r="AE272" s="34">
        <v>0.69</v>
      </c>
      <c r="AG272" s="30" t="e">
        <f>#N/A</f>
        <v>#N/A</v>
      </c>
      <c r="AH272" s="30" t="e">
        <f>#N/A</f>
        <v>#N/A</v>
      </c>
      <c r="AI272" s="30">
        <v>5604.9000000000005</v>
      </c>
      <c r="AJ272" s="30">
        <v>5338</v>
      </c>
      <c r="AK272" s="26" t="s">
        <v>139</v>
      </c>
      <c r="AL272" s="26">
        <v>4</v>
      </c>
      <c r="AM272" s="26" t="s">
        <v>582</v>
      </c>
      <c r="AU272" s="26" t="s">
        <v>141</v>
      </c>
      <c r="AV272" s="26" t="s">
        <v>550</v>
      </c>
      <c r="AW272" s="26" t="s">
        <v>714</v>
      </c>
      <c r="BA272" s="26" t="s">
        <v>333</v>
      </c>
      <c r="BB272" s="26" t="s">
        <v>145</v>
      </c>
      <c r="BC272" s="26" t="s">
        <v>146</v>
      </c>
      <c r="BD272" s="37">
        <v>43938</v>
      </c>
      <c r="BE272" s="30">
        <v>32769</v>
      </c>
      <c r="BF272" s="30">
        <v>24879</v>
      </c>
      <c r="BG272" s="37" t="s">
        <v>147</v>
      </c>
      <c r="BH272" s="37" t="s">
        <v>148</v>
      </c>
      <c r="BI272" s="37"/>
      <c r="BJ272" s="37"/>
      <c r="BK272" s="37"/>
      <c r="BL272" s="37"/>
      <c r="BM272" s="37"/>
      <c r="BN272" s="26"/>
      <c r="BO272" s="26"/>
      <c r="BP272" s="26"/>
      <c r="BQ272" s="38"/>
      <c r="BR272" s="26"/>
      <c r="BS272" s="26"/>
      <c r="BT272" s="26"/>
      <c r="BU272" s="26"/>
      <c r="BV272" s="39"/>
    </row>
    <row r="273" spans="1:74" s="52" customFormat="1" ht="15" hidden="1" customHeight="1">
      <c r="A273" s="40">
        <v>2020</v>
      </c>
      <c r="B273" s="40">
        <v>269</v>
      </c>
      <c r="C273" s="40" t="s">
        <v>129</v>
      </c>
      <c r="D273" s="40" t="s">
        <v>130</v>
      </c>
      <c r="E273" s="40" t="s">
        <v>131</v>
      </c>
      <c r="F273" s="41">
        <v>43839</v>
      </c>
      <c r="G273" s="40" t="s">
        <v>717</v>
      </c>
      <c r="H273" s="40" t="s">
        <v>133</v>
      </c>
      <c r="I273" s="40" t="s">
        <v>133</v>
      </c>
      <c r="J273" s="42" t="s">
        <v>718</v>
      </c>
      <c r="K273" s="40" t="s">
        <v>135</v>
      </c>
      <c r="L273" s="40" t="s">
        <v>136</v>
      </c>
      <c r="M273" s="40" t="s">
        <v>137</v>
      </c>
      <c r="N273" s="40" t="s">
        <v>138</v>
      </c>
      <c r="O273" s="40" t="s">
        <v>138</v>
      </c>
      <c r="P273" s="43"/>
      <c r="Q273" s="36">
        <v>81</v>
      </c>
      <c r="R273" s="36">
        <v>7190</v>
      </c>
      <c r="S273" s="44" t="e">
        <f>#N/A</f>
        <v>#N/A</v>
      </c>
      <c r="T273" s="36">
        <v>1826</v>
      </c>
      <c r="U273" s="36"/>
      <c r="V273" s="45"/>
      <c r="W273" s="36"/>
      <c r="X273" s="36"/>
      <c r="Y273" s="36"/>
      <c r="Z273" s="36"/>
      <c r="AA273" s="36"/>
      <c r="AB273" s="46" t="e">
        <f>#N/A</f>
        <v>#N/A</v>
      </c>
      <c r="AC273" s="36">
        <v>1200</v>
      </c>
      <c r="AD273" s="36" t="e">
        <f>#N/A</f>
        <v>#N/A</v>
      </c>
      <c r="AE273" s="47"/>
      <c r="AF273" s="48"/>
      <c r="AG273" s="30" t="e">
        <f>#N/A</f>
        <v>#N/A</v>
      </c>
      <c r="AH273" s="36" t="e">
        <f>#N/A</f>
        <v>#N/A</v>
      </c>
      <c r="AI273" s="36"/>
      <c r="AJ273" s="36"/>
      <c r="AK273" s="40" t="s">
        <v>154</v>
      </c>
      <c r="AL273" s="40">
        <v>4</v>
      </c>
      <c r="AM273" s="40" t="s">
        <v>582</v>
      </c>
      <c r="AN273" s="40" t="s">
        <v>155</v>
      </c>
      <c r="AO273" s="36">
        <v>8628</v>
      </c>
      <c r="AP273" s="36"/>
      <c r="AQ273" s="36"/>
      <c r="AR273" s="36"/>
      <c r="AS273" s="36"/>
      <c r="AT273" s="36">
        <f>+AO273</f>
        <v>8628</v>
      </c>
      <c r="AU273" s="40"/>
      <c r="AV273" s="40"/>
      <c r="AW273" s="40"/>
      <c r="AX273" s="40"/>
      <c r="AY273" s="40"/>
      <c r="AZ273" s="40"/>
      <c r="BA273" s="40" t="s">
        <v>333</v>
      </c>
      <c r="BB273" s="40" t="s">
        <v>145</v>
      </c>
      <c r="BC273" s="40"/>
      <c r="BD273" s="49">
        <v>43938</v>
      </c>
      <c r="BE273" s="36"/>
      <c r="BF273" s="36"/>
      <c r="BG273" s="49" t="s">
        <v>147</v>
      </c>
      <c r="BH273" s="49" t="s">
        <v>148</v>
      </c>
      <c r="BI273" s="49"/>
      <c r="BJ273" s="49"/>
      <c r="BK273" s="49"/>
      <c r="BL273" s="49"/>
      <c r="BM273" s="49"/>
      <c r="BN273" s="40"/>
      <c r="BO273" s="40"/>
      <c r="BP273" s="40"/>
      <c r="BQ273" s="50"/>
      <c r="BR273" s="40"/>
      <c r="BS273" s="40"/>
      <c r="BT273" s="40"/>
      <c r="BU273" s="40"/>
      <c r="BV273" s="51"/>
    </row>
    <row r="274" spans="1:74" ht="15" hidden="1" customHeight="1">
      <c r="A274" s="26">
        <v>2020</v>
      </c>
      <c r="B274" s="26">
        <v>270</v>
      </c>
      <c r="C274" s="26" t="s">
        <v>129</v>
      </c>
      <c r="D274" s="26" t="s">
        <v>130</v>
      </c>
      <c r="E274" s="26" t="s">
        <v>131</v>
      </c>
      <c r="F274" s="27">
        <v>43839</v>
      </c>
      <c r="G274" s="26" t="s">
        <v>719</v>
      </c>
      <c r="H274" s="26" t="s">
        <v>133</v>
      </c>
      <c r="I274" s="26" t="s">
        <v>133</v>
      </c>
      <c r="J274" s="28" t="s">
        <v>720</v>
      </c>
      <c r="K274" s="26" t="s">
        <v>135</v>
      </c>
      <c r="L274" s="26" t="s">
        <v>136</v>
      </c>
      <c r="M274" s="26" t="s">
        <v>137</v>
      </c>
      <c r="N274" s="26" t="s">
        <v>138</v>
      </c>
      <c r="O274" s="26" t="s">
        <v>138</v>
      </c>
      <c r="Q274" s="30">
        <v>83</v>
      </c>
      <c r="R274" s="30">
        <v>9200</v>
      </c>
      <c r="S274" s="31" t="e">
        <f>#N/A</f>
        <v>#N/A</v>
      </c>
      <c r="T274" s="30">
        <v>2014</v>
      </c>
      <c r="AB274" s="33" t="e">
        <f>#N/A</f>
        <v>#N/A</v>
      </c>
      <c r="AC274" s="30">
        <v>1200</v>
      </c>
      <c r="AD274" s="30" t="e">
        <f>#N/A</f>
        <v>#N/A</v>
      </c>
      <c r="AE274" s="34">
        <v>0.71</v>
      </c>
      <c r="AG274" s="30" t="e">
        <f>#N/A</f>
        <v>#N/A</v>
      </c>
      <c r="AH274" s="30" t="e">
        <f>#N/A</f>
        <v>#N/A</v>
      </c>
      <c r="AI274" s="30">
        <v>5324.55</v>
      </c>
      <c r="AJ274" s="30">
        <v>5071</v>
      </c>
      <c r="AK274" s="26" t="s">
        <v>139</v>
      </c>
      <c r="AL274" s="26">
        <v>4</v>
      </c>
      <c r="AM274" s="26" t="s">
        <v>582</v>
      </c>
      <c r="AU274" s="26" t="s">
        <v>141</v>
      </c>
      <c r="AV274" s="26" t="s">
        <v>550</v>
      </c>
      <c r="AW274" s="26" t="s">
        <v>714</v>
      </c>
      <c r="BA274" s="26" t="s">
        <v>333</v>
      </c>
      <c r="BB274" s="26" t="s">
        <v>145</v>
      </c>
      <c r="BC274" s="26" t="s">
        <v>146</v>
      </c>
      <c r="BD274" s="37">
        <v>43938</v>
      </c>
      <c r="BE274" s="71">
        <v>32769</v>
      </c>
      <c r="BF274" s="71">
        <v>24879</v>
      </c>
      <c r="BG274" s="37" t="s">
        <v>147</v>
      </c>
      <c r="BH274" s="37" t="s">
        <v>148</v>
      </c>
      <c r="BI274" s="37"/>
      <c r="BJ274" s="37"/>
      <c r="BK274" s="37"/>
      <c r="BL274" s="37"/>
      <c r="BM274" s="37"/>
      <c r="BN274" s="26"/>
      <c r="BO274" s="26"/>
      <c r="BP274" s="26"/>
      <c r="BQ274" s="38"/>
      <c r="BR274" s="26"/>
      <c r="BS274" s="26"/>
      <c r="BT274" s="26"/>
      <c r="BU274" s="26"/>
      <c r="BV274" s="39"/>
    </row>
    <row r="275" spans="1:74" s="52" customFormat="1" ht="15" hidden="1" customHeight="1">
      <c r="A275" s="40">
        <v>2020</v>
      </c>
      <c r="B275" s="40">
        <v>271</v>
      </c>
      <c r="C275" s="40" t="s">
        <v>129</v>
      </c>
      <c r="D275" s="40" t="s">
        <v>130</v>
      </c>
      <c r="E275" s="40" t="s">
        <v>131</v>
      </c>
      <c r="F275" s="41">
        <v>43839</v>
      </c>
      <c r="G275" s="40" t="s">
        <v>721</v>
      </c>
      <c r="H275" s="40" t="s">
        <v>133</v>
      </c>
      <c r="I275" s="40" t="s">
        <v>133</v>
      </c>
      <c r="J275" s="42" t="s">
        <v>722</v>
      </c>
      <c r="K275" s="40" t="s">
        <v>135</v>
      </c>
      <c r="L275" s="40" t="s">
        <v>136</v>
      </c>
      <c r="M275" s="40" t="s">
        <v>137</v>
      </c>
      <c r="N275" s="40" t="s">
        <v>138</v>
      </c>
      <c r="O275" s="40" t="s">
        <v>138</v>
      </c>
      <c r="P275" s="43"/>
      <c r="Q275" s="36">
        <v>89</v>
      </c>
      <c r="R275" s="36">
        <v>12830</v>
      </c>
      <c r="S275" s="44" t="e">
        <f>#N/A</f>
        <v>#N/A</v>
      </c>
      <c r="T275" s="36">
        <v>3023</v>
      </c>
      <c r="U275" s="36"/>
      <c r="V275" s="45"/>
      <c r="W275" s="36"/>
      <c r="X275" s="36"/>
      <c r="Y275" s="36"/>
      <c r="Z275" s="36"/>
      <c r="AA275" s="36"/>
      <c r="AB275" s="46" t="e">
        <f>#N/A</f>
        <v>#N/A</v>
      </c>
      <c r="AC275" s="36">
        <v>1200</v>
      </c>
      <c r="AD275" s="36" t="e">
        <f>#N/A</f>
        <v>#N/A</v>
      </c>
      <c r="AE275" s="47"/>
      <c r="AF275" s="48"/>
      <c r="AG275" s="30" t="e">
        <f>#N/A</f>
        <v>#N/A</v>
      </c>
      <c r="AH275" s="36" t="e">
        <f>#N/A</f>
        <v>#N/A</v>
      </c>
      <c r="AI275" s="36"/>
      <c r="AJ275" s="36"/>
      <c r="AK275" s="40" t="s">
        <v>154</v>
      </c>
      <c r="AL275" s="40">
        <v>4</v>
      </c>
      <c r="AM275" s="40" t="s">
        <v>582</v>
      </c>
      <c r="AN275" s="40" t="s">
        <v>155</v>
      </c>
      <c r="AO275" s="36">
        <v>15396</v>
      </c>
      <c r="AP275" s="36"/>
      <c r="AQ275" s="36"/>
      <c r="AR275" s="36"/>
      <c r="AS275" s="36"/>
      <c r="AT275" s="36">
        <f>+AO275</f>
        <v>15396</v>
      </c>
      <c r="AU275" s="40"/>
      <c r="AV275" s="40"/>
      <c r="AW275" s="40"/>
      <c r="AX275" s="40"/>
      <c r="AY275" s="40"/>
      <c r="AZ275" s="40"/>
      <c r="BA275" s="40" t="s">
        <v>333</v>
      </c>
      <c r="BB275" s="40" t="s">
        <v>145</v>
      </c>
      <c r="BC275" s="40"/>
      <c r="BD275" s="49">
        <v>43938</v>
      </c>
      <c r="BE275" s="36"/>
      <c r="BF275" s="36"/>
      <c r="BG275" s="49" t="s">
        <v>147</v>
      </c>
      <c r="BH275" s="49" t="s">
        <v>148</v>
      </c>
      <c r="BI275" s="49"/>
      <c r="BJ275" s="49"/>
      <c r="BK275" s="49"/>
      <c r="BL275" s="49"/>
      <c r="BM275" s="49"/>
      <c r="BN275" s="40"/>
      <c r="BO275" s="40"/>
      <c r="BP275" s="40"/>
      <c r="BQ275" s="50"/>
      <c r="BR275" s="40"/>
      <c r="BS275" s="40"/>
      <c r="BT275" s="40"/>
      <c r="BU275" s="40"/>
      <c r="BV275" s="51"/>
    </row>
    <row r="276" spans="1:74" s="52" customFormat="1" ht="15" hidden="1" customHeight="1">
      <c r="A276" s="40">
        <v>2020</v>
      </c>
      <c r="B276" s="40">
        <v>272</v>
      </c>
      <c r="C276" s="40" t="s">
        <v>129</v>
      </c>
      <c r="D276" s="40" t="s">
        <v>130</v>
      </c>
      <c r="E276" s="40" t="s">
        <v>131</v>
      </c>
      <c r="F276" s="41">
        <v>43839</v>
      </c>
      <c r="G276" s="40" t="s">
        <v>723</v>
      </c>
      <c r="H276" s="40" t="s">
        <v>133</v>
      </c>
      <c r="I276" s="40" t="s">
        <v>133</v>
      </c>
      <c r="J276" s="42" t="s">
        <v>724</v>
      </c>
      <c r="K276" s="40" t="s">
        <v>135</v>
      </c>
      <c r="L276" s="40" t="s">
        <v>136</v>
      </c>
      <c r="M276" s="40" t="s">
        <v>137</v>
      </c>
      <c r="N276" s="40" t="s">
        <v>138</v>
      </c>
      <c r="O276" s="40" t="s">
        <v>138</v>
      </c>
      <c r="P276" s="43"/>
      <c r="Q276" s="36">
        <v>88</v>
      </c>
      <c r="R276" s="36">
        <v>9730</v>
      </c>
      <c r="S276" s="44" t="e">
        <f>#N/A</f>
        <v>#N/A</v>
      </c>
      <c r="T276" s="36">
        <v>2060</v>
      </c>
      <c r="U276" s="36"/>
      <c r="V276" s="45"/>
      <c r="W276" s="36"/>
      <c r="X276" s="36"/>
      <c r="Y276" s="36"/>
      <c r="Z276" s="36"/>
      <c r="AA276" s="36"/>
      <c r="AB276" s="46" t="e">
        <f>#N/A</f>
        <v>#N/A</v>
      </c>
      <c r="AC276" s="36">
        <v>1200</v>
      </c>
      <c r="AD276" s="36" t="e">
        <f>#N/A</f>
        <v>#N/A</v>
      </c>
      <c r="AE276" s="47"/>
      <c r="AF276" s="48"/>
      <c r="AG276" s="30" t="e">
        <f>#N/A</f>
        <v>#N/A</v>
      </c>
      <c r="AH276" s="36" t="e">
        <f>#N/A</f>
        <v>#N/A</v>
      </c>
      <c r="AI276" s="36"/>
      <c r="AJ276" s="36"/>
      <c r="AK276" s="40" t="s">
        <v>154</v>
      </c>
      <c r="AL276" s="40">
        <v>4</v>
      </c>
      <c r="AM276" s="40" t="s">
        <v>582</v>
      </c>
      <c r="AN276" s="40" t="s">
        <v>155</v>
      </c>
      <c r="AO276" s="36">
        <v>11676</v>
      </c>
      <c r="AP276" s="36"/>
      <c r="AQ276" s="36"/>
      <c r="AR276" s="36"/>
      <c r="AS276" s="36"/>
      <c r="AT276" s="36">
        <f>+AO276</f>
        <v>11676</v>
      </c>
      <c r="AU276" s="40"/>
      <c r="AV276" s="40"/>
      <c r="AW276" s="40"/>
      <c r="AX276" s="40"/>
      <c r="AY276" s="40"/>
      <c r="AZ276" s="40"/>
      <c r="BA276" s="40" t="s">
        <v>333</v>
      </c>
      <c r="BB276" s="40" t="s">
        <v>145</v>
      </c>
      <c r="BC276" s="40"/>
      <c r="BD276" s="49">
        <v>43938</v>
      </c>
      <c r="BE276" s="36"/>
      <c r="BF276" s="36"/>
      <c r="BG276" s="49" t="s">
        <v>147</v>
      </c>
      <c r="BH276" s="49" t="s">
        <v>148</v>
      </c>
      <c r="BI276" s="49"/>
      <c r="BJ276" s="49"/>
      <c r="BK276" s="49"/>
      <c r="BL276" s="49"/>
      <c r="BM276" s="49"/>
      <c r="BN276" s="40"/>
      <c r="BO276" s="40"/>
      <c r="BP276" s="40"/>
      <c r="BQ276" s="50"/>
      <c r="BR276" s="40"/>
      <c r="BS276" s="40"/>
      <c r="BT276" s="40"/>
      <c r="BU276" s="40"/>
      <c r="BV276" s="51"/>
    </row>
    <row r="277" spans="1:74" ht="15" hidden="1" customHeight="1">
      <c r="A277" s="26">
        <v>2020</v>
      </c>
      <c r="B277" s="26">
        <v>273</v>
      </c>
      <c r="C277" s="26" t="s">
        <v>129</v>
      </c>
      <c r="D277" s="26" t="s">
        <v>130</v>
      </c>
      <c r="E277" s="26" t="s">
        <v>131</v>
      </c>
      <c r="F277" s="27">
        <v>43839</v>
      </c>
      <c r="G277" s="26" t="s">
        <v>725</v>
      </c>
      <c r="H277" s="26" t="s">
        <v>133</v>
      </c>
      <c r="I277" s="26" t="s">
        <v>133</v>
      </c>
      <c r="J277" s="28" t="s">
        <v>726</v>
      </c>
      <c r="K277" s="26" t="s">
        <v>135</v>
      </c>
      <c r="L277" s="26" t="s">
        <v>136</v>
      </c>
      <c r="M277" s="26" t="s">
        <v>137</v>
      </c>
      <c r="N277" s="26" t="s">
        <v>138</v>
      </c>
      <c r="O277" s="26" t="s">
        <v>138</v>
      </c>
      <c r="Q277" s="30">
        <v>88</v>
      </c>
      <c r="R277" s="30">
        <v>11060</v>
      </c>
      <c r="S277" s="31" t="e">
        <f>#N/A</f>
        <v>#N/A</v>
      </c>
      <c r="T277" s="30">
        <v>2219</v>
      </c>
      <c r="AB277" s="33" t="e">
        <f>#N/A</f>
        <v>#N/A</v>
      </c>
      <c r="AC277" s="30">
        <v>1200</v>
      </c>
      <c r="AD277" s="30" t="e">
        <f>#N/A</f>
        <v>#N/A</v>
      </c>
      <c r="AE277" s="34">
        <v>0.21</v>
      </c>
      <c r="AG277" s="30" t="e">
        <f>#N/A</f>
        <v>#N/A</v>
      </c>
      <c r="AH277" s="30" t="e">
        <f>#N/A</f>
        <v>#N/A</v>
      </c>
      <c r="AI277" s="30">
        <v>6329.4000000000005</v>
      </c>
      <c r="AJ277" s="30">
        <v>6028</v>
      </c>
      <c r="AK277" s="26" t="s">
        <v>139</v>
      </c>
      <c r="AL277" s="26">
        <v>4</v>
      </c>
      <c r="AM277" s="26" t="s">
        <v>582</v>
      </c>
      <c r="AU277" s="26" t="s">
        <v>141</v>
      </c>
      <c r="AV277" s="26" t="s">
        <v>550</v>
      </c>
      <c r="AW277" s="26" t="s">
        <v>714</v>
      </c>
      <c r="BA277" s="26" t="s">
        <v>333</v>
      </c>
      <c r="BB277" s="26" t="s">
        <v>145</v>
      </c>
      <c r="BC277" s="26" t="s">
        <v>146</v>
      </c>
      <c r="BD277" s="37">
        <v>43938</v>
      </c>
      <c r="BE277" s="71">
        <v>32769</v>
      </c>
      <c r="BF277" s="71">
        <v>24879</v>
      </c>
      <c r="BG277" s="37" t="s">
        <v>147</v>
      </c>
      <c r="BH277" s="37" t="s">
        <v>148</v>
      </c>
      <c r="BI277" s="37"/>
      <c r="BJ277" s="37"/>
      <c r="BK277" s="37"/>
      <c r="BL277" s="37"/>
      <c r="BM277" s="37"/>
      <c r="BN277" s="26"/>
      <c r="BO277" s="26"/>
      <c r="BP277" s="26"/>
      <c r="BQ277" s="38"/>
      <c r="BR277" s="26"/>
      <c r="BS277" s="26"/>
      <c r="BT277" s="26"/>
      <c r="BU277" s="26"/>
      <c r="BV277" s="39"/>
    </row>
    <row r="278" spans="1:74" s="52" customFormat="1" ht="15" hidden="1" customHeight="1" thickBot="1">
      <c r="A278" s="53">
        <v>2020</v>
      </c>
      <c r="B278" s="53">
        <v>274</v>
      </c>
      <c r="C278" s="53" t="s">
        <v>129</v>
      </c>
      <c r="D278" s="53" t="s">
        <v>130</v>
      </c>
      <c r="E278" s="53" t="s">
        <v>131</v>
      </c>
      <c r="F278" s="54">
        <v>43839</v>
      </c>
      <c r="G278" s="53" t="s">
        <v>727</v>
      </c>
      <c r="H278" s="53" t="s">
        <v>133</v>
      </c>
      <c r="I278" s="53" t="s">
        <v>133</v>
      </c>
      <c r="J278" s="55" t="s">
        <v>728</v>
      </c>
      <c r="K278" s="53" t="s">
        <v>135</v>
      </c>
      <c r="L278" s="53" t="s">
        <v>136</v>
      </c>
      <c r="M278" s="53" t="s">
        <v>137</v>
      </c>
      <c r="N278" s="53" t="s">
        <v>138</v>
      </c>
      <c r="O278" s="53" t="s">
        <v>138</v>
      </c>
      <c r="P278" s="56"/>
      <c r="Q278" s="57">
        <v>89</v>
      </c>
      <c r="R278" s="57">
        <v>10570</v>
      </c>
      <c r="S278" s="58" t="e">
        <f>#N/A</f>
        <v>#N/A</v>
      </c>
      <c r="T278" s="57">
        <v>1871</v>
      </c>
      <c r="U278" s="57"/>
      <c r="V278" s="59"/>
      <c r="W278" s="57"/>
      <c r="X278" s="57"/>
      <c r="Y278" s="57"/>
      <c r="Z278" s="57"/>
      <c r="AA278" s="57"/>
      <c r="AB278" s="60" t="e">
        <f>#N/A</f>
        <v>#N/A</v>
      </c>
      <c r="AC278" s="57">
        <v>1200</v>
      </c>
      <c r="AD278" s="57" t="e">
        <f>#N/A</f>
        <v>#N/A</v>
      </c>
      <c r="AE278" s="61"/>
      <c r="AF278" s="62"/>
      <c r="AG278" s="63" t="e">
        <f>#N/A</f>
        <v>#N/A</v>
      </c>
      <c r="AH278" s="57" t="e">
        <f>#N/A</f>
        <v>#N/A</v>
      </c>
      <c r="AI278" s="57"/>
      <c r="AJ278" s="57"/>
      <c r="AK278" s="53" t="s">
        <v>154</v>
      </c>
      <c r="AL278" s="53">
        <v>4</v>
      </c>
      <c r="AM278" s="53" t="s">
        <v>582</v>
      </c>
      <c r="AN278" s="53" t="s">
        <v>155</v>
      </c>
      <c r="AO278" s="57">
        <v>12684</v>
      </c>
      <c r="AP278" s="57"/>
      <c r="AQ278" s="57"/>
      <c r="AR278" s="57"/>
      <c r="AS278" s="57"/>
      <c r="AT278" s="57">
        <f>+AO278</f>
        <v>12684</v>
      </c>
      <c r="AU278" s="53"/>
      <c r="AV278" s="53"/>
      <c r="AW278" s="53"/>
      <c r="AX278" s="53"/>
      <c r="AY278" s="53"/>
      <c r="AZ278" s="53"/>
      <c r="BA278" s="53" t="s">
        <v>333</v>
      </c>
      <c r="BB278" s="53" t="s">
        <v>145</v>
      </c>
      <c r="BC278" s="53"/>
      <c r="BD278" s="64">
        <v>43938</v>
      </c>
      <c r="BE278" s="57"/>
      <c r="BF278" s="57"/>
      <c r="BG278" s="64" t="s">
        <v>147</v>
      </c>
      <c r="BH278" s="64" t="s">
        <v>148</v>
      </c>
      <c r="BI278" s="64"/>
      <c r="BJ278" s="64"/>
      <c r="BK278" s="64"/>
      <c r="BL278" s="64"/>
      <c r="BM278" s="64"/>
      <c r="BN278" s="53"/>
      <c r="BO278" s="53"/>
      <c r="BP278" s="53"/>
      <c r="BQ278" s="65"/>
      <c r="BR278" s="53"/>
      <c r="BS278" s="53"/>
      <c r="BT278" s="53"/>
      <c r="BU278" s="53"/>
      <c r="BV278" s="66"/>
    </row>
    <row r="279" spans="1:74" ht="15" hidden="1" customHeight="1">
      <c r="A279" s="67">
        <v>2020</v>
      </c>
      <c r="B279" s="67">
        <v>275</v>
      </c>
      <c r="C279" s="26" t="s">
        <v>129</v>
      </c>
      <c r="D279" s="26" t="s">
        <v>130</v>
      </c>
      <c r="E279" s="26" t="s">
        <v>131</v>
      </c>
      <c r="F279" s="68">
        <v>43845</v>
      </c>
      <c r="G279" s="67" t="s">
        <v>729</v>
      </c>
      <c r="H279" s="67" t="s">
        <v>133</v>
      </c>
      <c r="I279" s="67" t="s">
        <v>133</v>
      </c>
      <c r="J279" s="69" t="s">
        <v>730</v>
      </c>
      <c r="K279" s="67" t="s">
        <v>135</v>
      </c>
      <c r="L279" s="67" t="s">
        <v>136</v>
      </c>
      <c r="M279" s="67" t="s">
        <v>137</v>
      </c>
      <c r="N279" s="67" t="s">
        <v>138</v>
      </c>
      <c r="O279" s="67" t="s">
        <v>138</v>
      </c>
      <c r="P279" s="70"/>
      <c r="Q279" s="71">
        <v>90</v>
      </c>
      <c r="R279" s="71">
        <v>11610</v>
      </c>
      <c r="S279" s="72" t="e">
        <f>#N/A</f>
        <v>#N/A</v>
      </c>
      <c r="T279" s="71">
        <v>2634</v>
      </c>
      <c r="U279" s="71"/>
      <c r="V279" s="73"/>
      <c r="W279" s="71"/>
      <c r="X279" s="71"/>
      <c r="Y279" s="71"/>
      <c r="Z279" s="71"/>
      <c r="AA279" s="71"/>
      <c r="AB279" s="74" t="e">
        <f>#N/A</f>
        <v>#N/A</v>
      </c>
      <c r="AC279" s="71">
        <v>1200</v>
      </c>
      <c r="AD279" s="71" t="e">
        <f>#N/A</f>
        <v>#N/A</v>
      </c>
      <c r="AE279" s="75">
        <v>0.67047619047619045</v>
      </c>
      <c r="AF279" s="76">
        <v>0.05</v>
      </c>
      <c r="AG279" s="71" t="e">
        <f>#N/A</f>
        <v>#N/A</v>
      </c>
      <c r="AH279" s="71" t="e">
        <f>#N/A</f>
        <v>#N/A</v>
      </c>
      <c r="AI279" s="71">
        <v>5605.95</v>
      </c>
      <c r="AJ279" s="71">
        <v>5339</v>
      </c>
      <c r="AK279" s="67" t="s">
        <v>139</v>
      </c>
      <c r="AL279" s="67">
        <v>5</v>
      </c>
      <c r="AM279" s="67" t="s">
        <v>731</v>
      </c>
      <c r="AN279" s="67"/>
      <c r="AO279" s="71"/>
      <c r="AP279" s="71"/>
      <c r="AQ279" s="71"/>
      <c r="AR279" s="77"/>
      <c r="AS279" s="71"/>
      <c r="AT279" s="77"/>
      <c r="AU279" s="67" t="s">
        <v>141</v>
      </c>
      <c r="AV279" s="26" t="s">
        <v>550</v>
      </c>
      <c r="AW279" s="26" t="s">
        <v>732</v>
      </c>
      <c r="AX279" s="67"/>
      <c r="AY279" s="67"/>
      <c r="AZ279" s="67"/>
      <c r="BA279" s="67" t="s">
        <v>144</v>
      </c>
      <c r="BB279" s="67" t="s">
        <v>145</v>
      </c>
      <c r="BC279" s="67" t="s">
        <v>146</v>
      </c>
      <c r="BD279" s="78">
        <v>43938</v>
      </c>
      <c r="BE279" s="71">
        <v>32769</v>
      </c>
      <c r="BF279" s="71">
        <v>24879</v>
      </c>
      <c r="BG279" s="78" t="s">
        <v>147</v>
      </c>
      <c r="BH279" s="78" t="s">
        <v>148</v>
      </c>
      <c r="BI279" s="78"/>
      <c r="BJ279" s="78"/>
      <c r="BK279" s="78"/>
      <c r="BL279" s="78"/>
      <c r="BM279" s="78"/>
      <c r="BN279" s="67"/>
      <c r="BO279" s="67"/>
      <c r="BP279" s="67"/>
      <c r="BQ279" s="79"/>
      <c r="BR279" s="67"/>
      <c r="BS279" s="67"/>
      <c r="BT279" s="67"/>
      <c r="BU279" s="67"/>
      <c r="BV279" s="80"/>
    </row>
    <row r="280" spans="1:74" ht="15" hidden="1" customHeight="1">
      <c r="A280" s="26">
        <v>2020</v>
      </c>
      <c r="B280" s="26">
        <v>276</v>
      </c>
      <c r="C280" s="26" t="s">
        <v>129</v>
      </c>
      <c r="D280" s="26" t="s">
        <v>130</v>
      </c>
      <c r="E280" s="26" t="s">
        <v>131</v>
      </c>
      <c r="F280" s="37">
        <v>43845</v>
      </c>
      <c r="G280" s="26" t="s">
        <v>733</v>
      </c>
      <c r="H280" s="26" t="s">
        <v>133</v>
      </c>
      <c r="I280" s="26" t="s">
        <v>133</v>
      </c>
      <c r="J280" s="28" t="s">
        <v>734</v>
      </c>
      <c r="K280" s="26" t="s">
        <v>135</v>
      </c>
      <c r="L280" s="26" t="s">
        <v>136</v>
      </c>
      <c r="M280" s="26" t="s">
        <v>137</v>
      </c>
      <c r="N280" s="26" t="s">
        <v>138</v>
      </c>
      <c r="O280" s="26" t="s">
        <v>138</v>
      </c>
      <c r="Q280" s="30">
        <v>74</v>
      </c>
      <c r="R280" s="30">
        <v>3880</v>
      </c>
      <c r="S280" s="31" t="e">
        <f>#N/A</f>
        <v>#N/A</v>
      </c>
      <c r="T280" s="30">
        <v>871</v>
      </c>
      <c r="AB280" s="33" t="e">
        <f>#N/A</f>
        <v>#N/A</v>
      </c>
      <c r="AC280" s="30">
        <v>1200</v>
      </c>
      <c r="AD280" s="30" t="e">
        <f>#N/A</f>
        <v>#N/A</v>
      </c>
      <c r="AE280" s="34">
        <v>0.95674418604651157</v>
      </c>
      <c r="AG280" s="30" t="e">
        <f>#N/A</f>
        <v>#N/A</v>
      </c>
      <c r="AH280" s="30" t="e">
        <f>#N/A</f>
        <v>#N/A</v>
      </c>
      <c r="AI280" s="30">
        <v>2140.9500000000003</v>
      </c>
      <c r="AJ280" s="30">
        <v>2039</v>
      </c>
      <c r="AK280" s="26" t="s">
        <v>139</v>
      </c>
      <c r="AL280" s="26">
        <v>5</v>
      </c>
      <c r="AM280" s="26" t="s">
        <v>731</v>
      </c>
      <c r="AU280" s="26" t="s">
        <v>141</v>
      </c>
      <c r="AV280" s="26" t="s">
        <v>550</v>
      </c>
      <c r="AW280" s="26" t="s">
        <v>732</v>
      </c>
      <c r="BA280" s="26" t="s">
        <v>144</v>
      </c>
      <c r="BB280" s="26" t="s">
        <v>145</v>
      </c>
      <c r="BC280" s="26" t="s">
        <v>146</v>
      </c>
      <c r="BD280" s="37">
        <v>43938</v>
      </c>
      <c r="BE280" s="30">
        <v>32769</v>
      </c>
      <c r="BF280" s="30">
        <v>24879</v>
      </c>
      <c r="BG280" s="37" t="s">
        <v>147</v>
      </c>
      <c r="BH280" s="37" t="s">
        <v>148</v>
      </c>
      <c r="BI280" s="37"/>
      <c r="BJ280" s="37"/>
      <c r="BK280" s="37"/>
      <c r="BL280" s="37"/>
      <c r="BM280" s="37"/>
      <c r="BN280" s="26"/>
      <c r="BO280" s="26"/>
      <c r="BP280" s="26"/>
      <c r="BQ280" s="38"/>
      <c r="BR280" s="26"/>
      <c r="BS280" s="26"/>
      <c r="BT280" s="26"/>
      <c r="BU280" s="26"/>
      <c r="BV280" s="39"/>
    </row>
    <row r="281" spans="1:74" ht="15" hidden="1" customHeight="1">
      <c r="A281" s="26">
        <v>2020</v>
      </c>
      <c r="B281" s="26">
        <v>277</v>
      </c>
      <c r="C281" s="26" t="s">
        <v>129</v>
      </c>
      <c r="D281" s="26" t="s">
        <v>130</v>
      </c>
      <c r="E281" s="26" t="s">
        <v>131</v>
      </c>
      <c r="F281" s="37">
        <v>43845</v>
      </c>
      <c r="G281" s="26" t="s">
        <v>735</v>
      </c>
      <c r="H281" s="26" t="s">
        <v>133</v>
      </c>
      <c r="I281" s="26" t="s">
        <v>133</v>
      </c>
      <c r="J281" s="28" t="s">
        <v>736</v>
      </c>
      <c r="K281" s="26" t="s">
        <v>135</v>
      </c>
      <c r="L281" s="26" t="s">
        <v>136</v>
      </c>
      <c r="M281" s="26" t="s">
        <v>137</v>
      </c>
      <c r="N281" s="26" t="s">
        <v>138</v>
      </c>
      <c r="O281" s="26" t="s">
        <v>138</v>
      </c>
      <c r="Q281" s="30">
        <v>89</v>
      </c>
      <c r="R281" s="30">
        <v>10230</v>
      </c>
      <c r="S281" s="31" t="e">
        <f>#N/A</f>
        <v>#N/A</v>
      </c>
      <c r="T281" s="30">
        <v>2546</v>
      </c>
      <c r="AB281" s="33" t="e">
        <f>#N/A</f>
        <v>#N/A</v>
      </c>
      <c r="AC281" s="30">
        <v>1200</v>
      </c>
      <c r="AD281" s="30" t="e">
        <f>#N/A</f>
        <v>#N/A</v>
      </c>
      <c r="AE281" s="34">
        <v>0.48</v>
      </c>
      <c r="AG281" s="30" t="e">
        <f>#N/A</f>
        <v>#N/A</v>
      </c>
      <c r="AH281" s="30" t="e">
        <f>#N/A</f>
        <v>#N/A</v>
      </c>
      <c r="AI281" s="30">
        <v>5012.7</v>
      </c>
      <c r="AJ281" s="30">
        <v>4774</v>
      </c>
      <c r="AK281" s="26" t="s">
        <v>139</v>
      </c>
      <c r="AL281" s="26">
        <v>5</v>
      </c>
      <c r="AM281" s="26" t="s">
        <v>731</v>
      </c>
      <c r="AU281" s="26" t="s">
        <v>141</v>
      </c>
      <c r="AV281" s="26" t="s">
        <v>550</v>
      </c>
      <c r="AW281" s="26" t="s">
        <v>732</v>
      </c>
      <c r="BA281" s="26" t="s">
        <v>144</v>
      </c>
      <c r="BB281" s="26" t="s">
        <v>145</v>
      </c>
      <c r="BC281" s="26" t="s">
        <v>146</v>
      </c>
      <c r="BD281" s="37">
        <v>43938</v>
      </c>
      <c r="BE281" s="30">
        <v>32769</v>
      </c>
      <c r="BF281" s="30">
        <v>24879</v>
      </c>
      <c r="BG281" s="37" t="s">
        <v>147</v>
      </c>
      <c r="BH281" s="37" t="s">
        <v>148</v>
      </c>
      <c r="BI281" s="37"/>
      <c r="BJ281" s="37"/>
      <c r="BK281" s="37"/>
      <c r="BL281" s="37"/>
      <c r="BM281" s="37"/>
      <c r="BN281" s="26"/>
      <c r="BO281" s="26"/>
      <c r="BP281" s="26"/>
      <c r="BQ281" s="38"/>
      <c r="BR281" s="26"/>
      <c r="BS281" s="26"/>
      <c r="BT281" s="26"/>
      <c r="BU281" s="26"/>
      <c r="BV281" s="39"/>
    </row>
    <row r="282" spans="1:74" ht="15" hidden="1" customHeight="1">
      <c r="A282" s="26">
        <v>2020</v>
      </c>
      <c r="B282" s="26">
        <v>278</v>
      </c>
      <c r="C282" s="26" t="s">
        <v>129</v>
      </c>
      <c r="D282" s="26" t="s">
        <v>130</v>
      </c>
      <c r="E282" s="26" t="s">
        <v>131</v>
      </c>
      <c r="F282" s="37">
        <v>43845</v>
      </c>
      <c r="G282" s="26" t="s">
        <v>737</v>
      </c>
      <c r="H282" s="26" t="s">
        <v>133</v>
      </c>
      <c r="I282" s="26" t="s">
        <v>133</v>
      </c>
      <c r="J282" s="28" t="s">
        <v>738</v>
      </c>
      <c r="K282" s="26" t="s">
        <v>135</v>
      </c>
      <c r="L282" s="26" t="s">
        <v>136</v>
      </c>
      <c r="M282" s="26" t="s">
        <v>137</v>
      </c>
      <c r="N282" s="26" t="s">
        <v>138</v>
      </c>
      <c r="O282" s="26" t="s">
        <v>138</v>
      </c>
      <c r="Q282" s="30">
        <v>90</v>
      </c>
      <c r="R282" s="30">
        <v>11100</v>
      </c>
      <c r="S282" s="31" t="e">
        <f>#N/A</f>
        <v>#N/A</v>
      </c>
      <c r="T282" s="30">
        <v>2365</v>
      </c>
      <c r="AB282" s="33" t="e">
        <f>#N/A</f>
        <v>#N/A</v>
      </c>
      <c r="AC282" s="30">
        <v>1200</v>
      </c>
      <c r="AD282" s="30" t="e">
        <f>#N/A</f>
        <v>#N/A</v>
      </c>
      <c r="AE282" s="34">
        <v>0.67999999999999994</v>
      </c>
      <c r="AG282" s="30" t="e">
        <f>#N/A</f>
        <v>#N/A</v>
      </c>
      <c r="AH282" s="30" t="e">
        <f>#N/A</f>
        <v>#N/A</v>
      </c>
      <c r="AI282" s="30">
        <v>5657.4000000000005</v>
      </c>
      <c r="AJ282" s="30">
        <v>5388</v>
      </c>
      <c r="AK282" s="26" t="s">
        <v>139</v>
      </c>
      <c r="AL282" s="26">
        <v>5</v>
      </c>
      <c r="AM282" s="26" t="s">
        <v>731</v>
      </c>
      <c r="AU282" s="26" t="s">
        <v>141</v>
      </c>
      <c r="AV282" s="26" t="s">
        <v>550</v>
      </c>
      <c r="AW282" s="26" t="s">
        <v>732</v>
      </c>
      <c r="BA282" s="26" t="s">
        <v>144</v>
      </c>
      <c r="BB282" s="26" t="s">
        <v>145</v>
      </c>
      <c r="BC282" s="26" t="s">
        <v>146</v>
      </c>
      <c r="BD282" s="37">
        <v>43938</v>
      </c>
      <c r="BE282" s="30">
        <v>32769</v>
      </c>
      <c r="BF282" s="30">
        <v>24879</v>
      </c>
      <c r="BG282" s="37" t="s">
        <v>147</v>
      </c>
      <c r="BH282" s="37" t="s">
        <v>148</v>
      </c>
      <c r="BI282" s="37"/>
      <c r="BJ282" s="37"/>
      <c r="BK282" s="37"/>
      <c r="BL282" s="37"/>
      <c r="BM282" s="37"/>
      <c r="BN282" s="26"/>
      <c r="BO282" s="26"/>
      <c r="BP282" s="26"/>
      <c r="BQ282" s="38"/>
      <c r="BR282" s="26"/>
      <c r="BS282" s="26"/>
      <c r="BT282" s="26"/>
      <c r="BU282" s="26"/>
      <c r="BV282" s="39"/>
    </row>
    <row r="283" spans="1:74" ht="15" hidden="1" customHeight="1">
      <c r="A283" s="26">
        <v>2020</v>
      </c>
      <c r="B283" s="26">
        <v>279</v>
      </c>
      <c r="C283" s="26" t="s">
        <v>129</v>
      </c>
      <c r="D283" s="26" t="s">
        <v>130</v>
      </c>
      <c r="E283" s="26" t="s">
        <v>131</v>
      </c>
      <c r="F283" s="37">
        <v>43845</v>
      </c>
      <c r="G283" s="26" t="s">
        <v>739</v>
      </c>
      <c r="H283" s="26" t="s">
        <v>133</v>
      </c>
      <c r="I283" s="26" t="s">
        <v>133</v>
      </c>
      <c r="J283" s="28" t="s">
        <v>740</v>
      </c>
      <c r="K283" s="26" t="s">
        <v>135</v>
      </c>
      <c r="L283" s="26" t="s">
        <v>136</v>
      </c>
      <c r="M283" s="26" t="s">
        <v>137</v>
      </c>
      <c r="N283" s="26" t="s">
        <v>138</v>
      </c>
      <c r="O283" s="26" t="s">
        <v>138</v>
      </c>
      <c r="Q283" s="30">
        <v>86</v>
      </c>
      <c r="R283" s="30">
        <v>9040</v>
      </c>
      <c r="S283" s="31" t="e">
        <f>#N/A</f>
        <v>#N/A</v>
      </c>
      <c r="T283" s="30">
        <v>1935</v>
      </c>
      <c r="AB283" s="33" t="e">
        <f>#N/A</f>
        <v>#N/A</v>
      </c>
      <c r="AC283" s="30">
        <v>1200</v>
      </c>
      <c r="AD283" s="30" t="e">
        <f>#N/A</f>
        <v>#N/A</v>
      </c>
      <c r="AE283" s="34">
        <v>0.59111111111111114</v>
      </c>
      <c r="AG283" s="30" t="e">
        <f>#N/A</f>
        <v>#N/A</v>
      </c>
      <c r="AH283" s="30" t="e">
        <f>#N/A</f>
        <v>#N/A</v>
      </c>
      <c r="AI283" s="30">
        <v>4130.7</v>
      </c>
      <c r="AJ283" s="30">
        <v>3934</v>
      </c>
      <c r="AK283" s="26" t="s">
        <v>139</v>
      </c>
      <c r="AL283" s="26">
        <v>5</v>
      </c>
      <c r="AM283" s="26" t="s">
        <v>731</v>
      </c>
      <c r="AU283" s="26" t="s">
        <v>141</v>
      </c>
      <c r="AV283" s="26" t="s">
        <v>550</v>
      </c>
      <c r="AW283" s="26" t="s">
        <v>732</v>
      </c>
      <c r="BA283" s="26" t="s">
        <v>144</v>
      </c>
      <c r="BB283" s="26" t="s">
        <v>145</v>
      </c>
      <c r="BC283" s="26" t="s">
        <v>146</v>
      </c>
      <c r="BD283" s="37">
        <v>43938</v>
      </c>
      <c r="BE283" s="30">
        <v>32769</v>
      </c>
      <c r="BF283" s="30">
        <v>24879</v>
      </c>
      <c r="BG283" s="37" t="s">
        <v>147</v>
      </c>
      <c r="BH283" s="37" t="s">
        <v>148</v>
      </c>
      <c r="BI283" s="37"/>
      <c r="BJ283" s="37"/>
      <c r="BK283" s="37"/>
      <c r="BL283" s="37"/>
      <c r="BM283" s="37"/>
      <c r="BN283" s="26"/>
      <c r="BO283" s="26"/>
      <c r="BP283" s="26"/>
      <c r="BQ283" s="38"/>
      <c r="BR283" s="26"/>
      <c r="BS283" s="26"/>
      <c r="BT283" s="26"/>
      <c r="BU283" s="26"/>
      <c r="BV283" s="39"/>
    </row>
    <row r="284" spans="1:74" ht="15" hidden="1" customHeight="1">
      <c r="A284" s="26">
        <v>2020</v>
      </c>
      <c r="B284" s="26">
        <v>280</v>
      </c>
      <c r="C284" s="26" t="s">
        <v>129</v>
      </c>
      <c r="D284" s="26" t="s">
        <v>130</v>
      </c>
      <c r="E284" s="26" t="s">
        <v>131</v>
      </c>
      <c r="F284" s="37">
        <v>43845</v>
      </c>
      <c r="G284" s="26" t="s">
        <v>741</v>
      </c>
      <c r="H284" s="26" t="s">
        <v>133</v>
      </c>
      <c r="I284" s="26" t="s">
        <v>133</v>
      </c>
      <c r="J284" s="28" t="s">
        <v>742</v>
      </c>
      <c r="K284" s="26" t="s">
        <v>135</v>
      </c>
      <c r="L284" s="26" t="s">
        <v>136</v>
      </c>
      <c r="M284" s="26" t="s">
        <v>137</v>
      </c>
      <c r="N284" s="26" t="s">
        <v>138</v>
      </c>
      <c r="O284" s="26" t="s">
        <v>138</v>
      </c>
      <c r="Q284" s="30">
        <v>92</v>
      </c>
      <c r="R284" s="30">
        <v>11600</v>
      </c>
      <c r="S284" s="31" t="e">
        <f>#N/A</f>
        <v>#N/A</v>
      </c>
      <c r="T284" s="30">
        <v>2665</v>
      </c>
      <c r="AB284" s="33" t="e">
        <f>#N/A</f>
        <v>#N/A</v>
      </c>
      <c r="AC284" s="30">
        <v>1200</v>
      </c>
      <c r="AD284" s="30" t="e">
        <f>#N/A</f>
        <v>#N/A</v>
      </c>
      <c r="AE284" s="34">
        <v>0.44808510638297872</v>
      </c>
      <c r="AG284" s="30" t="e">
        <f>#N/A</f>
        <v>#N/A</v>
      </c>
      <c r="AH284" s="30" t="e">
        <f>#N/A</f>
        <v>#N/A</v>
      </c>
      <c r="AI284" s="30">
        <v>7692.3</v>
      </c>
      <c r="AJ284" s="30">
        <v>7326</v>
      </c>
      <c r="AK284" s="26" t="s">
        <v>139</v>
      </c>
      <c r="AL284" s="26">
        <v>5</v>
      </c>
      <c r="AM284" s="26" t="s">
        <v>731</v>
      </c>
      <c r="AU284" s="26" t="s">
        <v>141</v>
      </c>
      <c r="AV284" s="26" t="s">
        <v>550</v>
      </c>
      <c r="AW284" s="26" t="s">
        <v>732</v>
      </c>
      <c r="BA284" s="26" t="s">
        <v>144</v>
      </c>
      <c r="BB284" s="26" t="s">
        <v>145</v>
      </c>
      <c r="BC284" s="26" t="s">
        <v>146</v>
      </c>
      <c r="BD284" s="37">
        <v>43938</v>
      </c>
      <c r="BE284" s="30">
        <v>32769</v>
      </c>
      <c r="BF284" s="30">
        <v>24879</v>
      </c>
      <c r="BG284" s="37" t="s">
        <v>147</v>
      </c>
      <c r="BH284" s="37" t="s">
        <v>148</v>
      </c>
      <c r="BI284" s="37"/>
      <c r="BJ284" s="37"/>
      <c r="BK284" s="37"/>
      <c r="BL284" s="37"/>
      <c r="BM284" s="37"/>
      <c r="BN284" s="26"/>
      <c r="BO284" s="26"/>
      <c r="BP284" s="26"/>
      <c r="BQ284" s="38"/>
      <c r="BR284" s="26"/>
      <c r="BS284" s="26"/>
      <c r="BT284" s="26"/>
      <c r="BU284" s="26"/>
      <c r="BV284" s="39"/>
    </row>
    <row r="285" spans="1:74" ht="15" hidden="1" customHeight="1">
      <c r="A285" s="26">
        <v>2020</v>
      </c>
      <c r="B285" s="26">
        <v>281</v>
      </c>
      <c r="C285" s="26" t="s">
        <v>129</v>
      </c>
      <c r="D285" s="26" t="s">
        <v>130</v>
      </c>
      <c r="E285" s="26" t="s">
        <v>131</v>
      </c>
      <c r="F285" s="37">
        <v>43845</v>
      </c>
      <c r="G285" s="26" t="s">
        <v>743</v>
      </c>
      <c r="H285" s="26" t="s">
        <v>133</v>
      </c>
      <c r="I285" s="26" t="s">
        <v>133</v>
      </c>
      <c r="J285" s="28" t="s">
        <v>744</v>
      </c>
      <c r="K285" s="26" t="s">
        <v>135</v>
      </c>
      <c r="L285" s="26" t="s">
        <v>136</v>
      </c>
      <c r="M285" s="26" t="s">
        <v>137</v>
      </c>
      <c r="N285" s="26" t="s">
        <v>138</v>
      </c>
      <c r="O285" s="26" t="s">
        <v>138</v>
      </c>
      <c r="Q285" s="30">
        <v>83</v>
      </c>
      <c r="R285" s="30">
        <v>8460</v>
      </c>
      <c r="S285" s="31" t="e">
        <f>#N/A</f>
        <v>#N/A</v>
      </c>
      <c r="T285" s="30">
        <v>1759</v>
      </c>
      <c r="AB285" s="33" t="e">
        <f>#N/A</f>
        <v>#N/A</v>
      </c>
      <c r="AC285" s="30">
        <v>1200</v>
      </c>
      <c r="AD285" s="30" t="e">
        <f>#N/A</f>
        <v>#N/A</v>
      </c>
      <c r="AE285" s="34">
        <v>0.5953846153846154</v>
      </c>
      <c r="AG285" s="30" t="e">
        <f>#N/A</f>
        <v>#N/A</v>
      </c>
      <c r="AH285" s="30" t="e">
        <f>#N/A</f>
        <v>#N/A</v>
      </c>
      <c r="AI285" s="30">
        <v>5610.1500000000005</v>
      </c>
      <c r="AJ285" s="30">
        <v>5343</v>
      </c>
      <c r="AK285" s="26" t="s">
        <v>139</v>
      </c>
      <c r="AL285" s="26">
        <v>5</v>
      </c>
      <c r="AM285" s="26" t="s">
        <v>731</v>
      </c>
      <c r="AU285" s="26" t="s">
        <v>141</v>
      </c>
      <c r="AV285" s="26" t="s">
        <v>745</v>
      </c>
      <c r="AW285" s="26" t="s">
        <v>746</v>
      </c>
      <c r="BA285" s="26" t="s">
        <v>144</v>
      </c>
      <c r="BB285" s="26" t="s">
        <v>145</v>
      </c>
      <c r="BC285" s="26" t="s">
        <v>146</v>
      </c>
      <c r="BD285" s="37">
        <v>43938</v>
      </c>
      <c r="BE285" s="30">
        <v>32769</v>
      </c>
      <c r="BF285" s="30">
        <v>24879</v>
      </c>
      <c r="BG285" s="37" t="s">
        <v>147</v>
      </c>
      <c r="BH285" s="37" t="s">
        <v>148</v>
      </c>
      <c r="BI285" s="37"/>
      <c r="BJ285" s="37"/>
      <c r="BK285" s="37"/>
      <c r="BL285" s="37"/>
      <c r="BM285" s="37"/>
      <c r="BN285" s="26"/>
      <c r="BO285" s="26"/>
      <c r="BP285" s="26"/>
      <c r="BQ285" s="38"/>
      <c r="BR285" s="26"/>
      <c r="BS285" s="26"/>
      <c r="BT285" s="26"/>
      <c r="BU285" s="26"/>
      <c r="BV285" s="39"/>
    </row>
    <row r="286" spans="1:74" ht="15" hidden="1" customHeight="1">
      <c r="A286" s="26">
        <v>2020</v>
      </c>
      <c r="B286" s="26">
        <v>282</v>
      </c>
      <c r="C286" s="26" t="s">
        <v>129</v>
      </c>
      <c r="D286" s="26" t="s">
        <v>130</v>
      </c>
      <c r="E286" s="26" t="s">
        <v>131</v>
      </c>
      <c r="F286" s="37">
        <v>43845</v>
      </c>
      <c r="G286" s="26" t="s">
        <v>747</v>
      </c>
      <c r="H286" s="26" t="s">
        <v>133</v>
      </c>
      <c r="I286" s="26" t="s">
        <v>133</v>
      </c>
      <c r="J286" s="28" t="s">
        <v>748</v>
      </c>
      <c r="K286" s="26" t="s">
        <v>135</v>
      </c>
      <c r="L286" s="26" t="s">
        <v>136</v>
      </c>
      <c r="M286" s="26" t="s">
        <v>137</v>
      </c>
      <c r="N286" s="26" t="s">
        <v>138</v>
      </c>
      <c r="O286" s="26" t="s">
        <v>138</v>
      </c>
      <c r="Q286" s="30">
        <v>83</v>
      </c>
      <c r="R286" s="30">
        <v>9580</v>
      </c>
      <c r="S286" s="31" t="e">
        <f>#N/A</f>
        <v>#N/A</v>
      </c>
      <c r="T286" s="30">
        <v>1965</v>
      </c>
      <c r="AB286" s="33" t="e">
        <f>#N/A</f>
        <v>#N/A</v>
      </c>
      <c r="AC286" s="30">
        <v>1200</v>
      </c>
      <c r="AD286" s="30" t="e">
        <f>#N/A</f>
        <v>#N/A</v>
      </c>
      <c r="AE286" s="34">
        <v>0.95222222222222219</v>
      </c>
      <c r="AG286" s="30" t="e">
        <f>#N/A</f>
        <v>#N/A</v>
      </c>
      <c r="AH286" s="30" t="e">
        <f>#N/A</f>
        <v>#N/A</v>
      </c>
      <c r="AI286" s="30">
        <v>5303.55</v>
      </c>
      <c r="AJ286" s="30">
        <v>5051</v>
      </c>
      <c r="AK286" s="26" t="s">
        <v>139</v>
      </c>
      <c r="AL286" s="26">
        <v>5</v>
      </c>
      <c r="AM286" s="26" t="s">
        <v>731</v>
      </c>
      <c r="AU286" s="26" t="s">
        <v>141</v>
      </c>
      <c r="AV286" s="26" t="s">
        <v>745</v>
      </c>
      <c r="AW286" s="26" t="s">
        <v>746</v>
      </c>
      <c r="BA286" s="26" t="s">
        <v>144</v>
      </c>
      <c r="BB286" s="26" t="s">
        <v>145</v>
      </c>
      <c r="BC286" s="26" t="s">
        <v>146</v>
      </c>
      <c r="BD286" s="37">
        <v>43938</v>
      </c>
      <c r="BE286" s="30">
        <v>32769</v>
      </c>
      <c r="BF286" s="30">
        <v>24879</v>
      </c>
      <c r="BG286" s="37" t="s">
        <v>147</v>
      </c>
      <c r="BH286" s="37" t="s">
        <v>148</v>
      </c>
      <c r="BI286" s="37"/>
      <c r="BJ286" s="37"/>
      <c r="BK286" s="37"/>
      <c r="BL286" s="37"/>
      <c r="BM286" s="37"/>
      <c r="BN286" s="26"/>
      <c r="BO286" s="26"/>
      <c r="BP286" s="26"/>
      <c r="BQ286" s="38"/>
      <c r="BR286" s="26"/>
      <c r="BS286" s="26"/>
      <c r="BT286" s="26"/>
      <c r="BU286" s="26"/>
      <c r="BV286" s="39"/>
    </row>
    <row r="287" spans="1:74" ht="15" hidden="1" customHeight="1">
      <c r="A287" s="26">
        <v>2020</v>
      </c>
      <c r="B287" s="26">
        <v>283</v>
      </c>
      <c r="C287" s="26" t="s">
        <v>129</v>
      </c>
      <c r="D287" s="26" t="s">
        <v>130</v>
      </c>
      <c r="E287" s="26" t="s">
        <v>131</v>
      </c>
      <c r="F287" s="37">
        <v>43845</v>
      </c>
      <c r="G287" s="26" t="s">
        <v>749</v>
      </c>
      <c r="H287" s="26" t="s">
        <v>133</v>
      </c>
      <c r="I287" s="26" t="s">
        <v>133</v>
      </c>
      <c r="J287" s="28" t="s">
        <v>750</v>
      </c>
      <c r="K287" s="26" t="s">
        <v>135</v>
      </c>
      <c r="L287" s="26" t="s">
        <v>136</v>
      </c>
      <c r="M287" s="26" t="s">
        <v>137</v>
      </c>
      <c r="N287" s="26" t="s">
        <v>138</v>
      </c>
      <c r="O287" s="26" t="s">
        <v>138</v>
      </c>
      <c r="Q287" s="30">
        <v>88</v>
      </c>
      <c r="R287" s="30">
        <v>10160</v>
      </c>
      <c r="S287" s="31" t="e">
        <f>#N/A</f>
        <v>#N/A</v>
      </c>
      <c r="T287" s="30">
        <v>2138</v>
      </c>
      <c r="AB287" s="33" t="e">
        <f>#N/A</f>
        <v>#N/A</v>
      </c>
      <c r="AC287" s="30">
        <v>1200</v>
      </c>
      <c r="AD287" s="30" t="e">
        <f>#N/A</f>
        <v>#N/A</v>
      </c>
      <c r="AE287" s="34">
        <v>0.90500000000000003</v>
      </c>
      <c r="AG287" s="30" t="e">
        <f>#N/A</f>
        <v>#N/A</v>
      </c>
      <c r="AH287" s="30" t="e">
        <f>#N/A</f>
        <v>#N/A</v>
      </c>
      <c r="AI287" s="30">
        <v>5687.85</v>
      </c>
      <c r="AJ287" s="30">
        <v>5417</v>
      </c>
      <c r="AK287" s="26" t="s">
        <v>139</v>
      </c>
      <c r="AL287" s="26">
        <v>5</v>
      </c>
      <c r="AM287" s="26" t="s">
        <v>731</v>
      </c>
      <c r="AU287" s="26" t="s">
        <v>141</v>
      </c>
      <c r="AV287" s="26" t="s">
        <v>745</v>
      </c>
      <c r="AW287" s="26" t="s">
        <v>746</v>
      </c>
      <c r="BA287" s="26" t="s">
        <v>144</v>
      </c>
      <c r="BB287" s="26" t="s">
        <v>145</v>
      </c>
      <c r="BC287" s="26" t="s">
        <v>146</v>
      </c>
      <c r="BD287" s="37">
        <v>43938</v>
      </c>
      <c r="BE287" s="30">
        <v>32769</v>
      </c>
      <c r="BF287" s="30">
        <v>24879</v>
      </c>
      <c r="BG287" s="37" t="s">
        <v>147</v>
      </c>
      <c r="BH287" s="37" t="s">
        <v>148</v>
      </c>
      <c r="BI287" s="37"/>
      <c r="BJ287" s="37"/>
      <c r="BK287" s="37"/>
      <c r="BL287" s="37"/>
      <c r="BM287" s="37"/>
      <c r="BN287" s="26"/>
      <c r="BO287" s="26"/>
      <c r="BP287" s="26"/>
      <c r="BQ287" s="38"/>
      <c r="BR287" s="26"/>
      <c r="BS287" s="26"/>
      <c r="BT287" s="26"/>
      <c r="BU287" s="26"/>
      <c r="BV287" s="39"/>
    </row>
    <row r="288" spans="1:74" ht="15" hidden="1" customHeight="1">
      <c r="A288" s="26">
        <v>2020</v>
      </c>
      <c r="B288" s="26">
        <v>284</v>
      </c>
      <c r="C288" s="26" t="s">
        <v>129</v>
      </c>
      <c r="D288" s="26" t="s">
        <v>130</v>
      </c>
      <c r="E288" s="26" t="s">
        <v>131</v>
      </c>
      <c r="F288" s="37">
        <v>43845</v>
      </c>
      <c r="G288" s="26" t="s">
        <v>751</v>
      </c>
      <c r="H288" s="26" t="s">
        <v>133</v>
      </c>
      <c r="I288" s="26" t="s">
        <v>133</v>
      </c>
      <c r="J288" s="28" t="s">
        <v>752</v>
      </c>
      <c r="K288" s="26" t="s">
        <v>135</v>
      </c>
      <c r="L288" s="26" t="s">
        <v>136</v>
      </c>
      <c r="M288" s="26" t="s">
        <v>137</v>
      </c>
      <c r="N288" s="26" t="s">
        <v>138</v>
      </c>
      <c r="O288" s="26" t="s">
        <v>138</v>
      </c>
      <c r="Q288" s="30">
        <v>90</v>
      </c>
      <c r="R288" s="30">
        <v>9070</v>
      </c>
      <c r="S288" s="31" t="e">
        <f>#N/A</f>
        <v>#N/A</v>
      </c>
      <c r="T288" s="30">
        <v>1909</v>
      </c>
      <c r="AB288" s="33" t="e">
        <f>#N/A</f>
        <v>#N/A</v>
      </c>
      <c r="AC288" s="30">
        <v>1200</v>
      </c>
      <c r="AD288" s="30" t="e">
        <f>#N/A</f>
        <v>#N/A</v>
      </c>
      <c r="AE288" s="34">
        <v>0.63957446808510632</v>
      </c>
      <c r="AG288" s="30" t="e">
        <f>#N/A</f>
        <v>#N/A</v>
      </c>
      <c r="AH288" s="30" t="e">
        <f>#N/A</f>
        <v>#N/A</v>
      </c>
      <c r="AI288" s="30">
        <v>4735.5</v>
      </c>
      <c r="AJ288" s="30">
        <v>4510</v>
      </c>
      <c r="AK288" s="26" t="s">
        <v>139</v>
      </c>
      <c r="AL288" s="26">
        <v>5</v>
      </c>
      <c r="AM288" s="26" t="s">
        <v>731</v>
      </c>
      <c r="AU288" s="26" t="s">
        <v>141</v>
      </c>
      <c r="AV288" s="26" t="s">
        <v>745</v>
      </c>
      <c r="AW288" s="26" t="s">
        <v>746</v>
      </c>
      <c r="BA288" s="26" t="s">
        <v>144</v>
      </c>
      <c r="BB288" s="26" t="s">
        <v>145</v>
      </c>
      <c r="BC288" s="26" t="s">
        <v>146</v>
      </c>
      <c r="BD288" s="37">
        <v>43938</v>
      </c>
      <c r="BE288" s="30">
        <v>32769</v>
      </c>
      <c r="BF288" s="30">
        <v>24879</v>
      </c>
      <c r="BG288" s="37" t="s">
        <v>147</v>
      </c>
      <c r="BH288" s="37" t="s">
        <v>148</v>
      </c>
      <c r="BI288" s="37"/>
      <c r="BJ288" s="37"/>
      <c r="BK288" s="37"/>
      <c r="BL288" s="37"/>
      <c r="BM288" s="37"/>
      <c r="BN288" s="26"/>
      <c r="BO288" s="26"/>
      <c r="BP288" s="26"/>
      <c r="BQ288" s="38"/>
      <c r="BR288" s="26"/>
      <c r="BS288" s="26"/>
      <c r="BT288" s="26"/>
      <c r="BU288" s="26"/>
      <c r="BV288" s="39"/>
    </row>
    <row r="289" spans="1:74" ht="15" hidden="1" customHeight="1">
      <c r="A289" s="26">
        <v>2020</v>
      </c>
      <c r="B289" s="26">
        <v>285</v>
      </c>
      <c r="C289" s="26" t="s">
        <v>129</v>
      </c>
      <c r="D289" s="26" t="s">
        <v>130</v>
      </c>
      <c r="E289" s="26" t="s">
        <v>131</v>
      </c>
      <c r="F289" s="37">
        <v>43845</v>
      </c>
      <c r="G289" s="26" t="s">
        <v>753</v>
      </c>
      <c r="H289" s="26" t="s">
        <v>133</v>
      </c>
      <c r="I289" s="26" t="s">
        <v>133</v>
      </c>
      <c r="J289" s="28" t="s">
        <v>754</v>
      </c>
      <c r="K289" s="26" t="s">
        <v>135</v>
      </c>
      <c r="L289" s="26" t="s">
        <v>136</v>
      </c>
      <c r="M289" s="26" t="s">
        <v>137</v>
      </c>
      <c r="N289" s="26" t="s">
        <v>138</v>
      </c>
      <c r="O289" s="26" t="s">
        <v>138</v>
      </c>
      <c r="Q289" s="30">
        <v>92</v>
      </c>
      <c r="R289" s="30">
        <v>11180</v>
      </c>
      <c r="S289" s="31" t="e">
        <f>#N/A</f>
        <v>#N/A</v>
      </c>
      <c r="T289" s="30">
        <v>2479</v>
      </c>
      <c r="AB289" s="33" t="e">
        <f>#N/A</f>
        <v>#N/A</v>
      </c>
      <c r="AC289" s="30">
        <v>1200</v>
      </c>
      <c r="AD289" s="30" t="e">
        <f>#N/A</f>
        <v>#N/A</v>
      </c>
      <c r="AE289" s="34">
        <v>0.77069767441860459</v>
      </c>
      <c r="AG289" s="30" t="e">
        <f>#N/A</f>
        <v>#N/A</v>
      </c>
      <c r="AH289" s="30" t="e">
        <f>#N/A</f>
        <v>#N/A</v>
      </c>
      <c r="AI289" s="30">
        <v>5314.05</v>
      </c>
      <c r="AJ289" s="30">
        <v>5061</v>
      </c>
      <c r="AK289" s="26" t="s">
        <v>139</v>
      </c>
      <c r="AL289" s="26">
        <v>5</v>
      </c>
      <c r="AM289" s="26" t="s">
        <v>731</v>
      </c>
      <c r="AU289" s="26" t="s">
        <v>141</v>
      </c>
      <c r="AV289" s="26" t="s">
        <v>755</v>
      </c>
      <c r="AW289" s="26" t="s">
        <v>756</v>
      </c>
      <c r="BA289" s="26" t="s">
        <v>144</v>
      </c>
      <c r="BB289" s="26" t="s">
        <v>145</v>
      </c>
      <c r="BC289" s="26" t="s">
        <v>146</v>
      </c>
      <c r="BD289" s="37">
        <v>43938</v>
      </c>
      <c r="BE289" s="30">
        <v>32769</v>
      </c>
      <c r="BF289" s="30">
        <v>24879</v>
      </c>
      <c r="BG289" s="37" t="s">
        <v>147</v>
      </c>
      <c r="BH289" s="37" t="s">
        <v>148</v>
      </c>
      <c r="BI289" s="37"/>
      <c r="BJ289" s="37"/>
      <c r="BK289" s="37"/>
      <c r="BL289" s="37"/>
      <c r="BM289" s="37"/>
      <c r="BN289" s="26"/>
      <c r="BO289" s="26"/>
      <c r="BP289" s="26"/>
      <c r="BQ289" s="38"/>
      <c r="BR289" s="26"/>
      <c r="BS289" s="26"/>
      <c r="BT289" s="26"/>
      <c r="BU289" s="26"/>
      <c r="BV289" s="39"/>
    </row>
    <row r="290" spans="1:74" ht="15" hidden="1" customHeight="1">
      <c r="A290" s="40">
        <v>2020</v>
      </c>
      <c r="B290" s="40">
        <v>286</v>
      </c>
      <c r="C290" s="40" t="s">
        <v>129</v>
      </c>
      <c r="D290" s="40" t="s">
        <v>130</v>
      </c>
      <c r="E290" s="40" t="s">
        <v>131</v>
      </c>
      <c r="F290" s="49">
        <v>43845</v>
      </c>
      <c r="G290" s="40" t="s">
        <v>757</v>
      </c>
      <c r="H290" s="40" t="s">
        <v>133</v>
      </c>
      <c r="I290" s="40" t="s">
        <v>133</v>
      </c>
      <c r="J290" s="42" t="s">
        <v>758</v>
      </c>
      <c r="K290" s="40" t="s">
        <v>135</v>
      </c>
      <c r="L290" s="40" t="s">
        <v>136</v>
      </c>
      <c r="M290" s="40" t="s">
        <v>137</v>
      </c>
      <c r="N290" s="40" t="s">
        <v>138</v>
      </c>
      <c r="O290" s="40" t="s">
        <v>138</v>
      </c>
      <c r="P290" s="43"/>
      <c r="Q290" s="36">
        <v>92</v>
      </c>
      <c r="R290" s="36">
        <v>12480</v>
      </c>
      <c r="S290" s="44" t="e">
        <f>#N/A</f>
        <v>#N/A</v>
      </c>
      <c r="T290" s="36">
        <v>1782</v>
      </c>
      <c r="U290" s="36"/>
      <c r="V290" s="45"/>
      <c r="W290" s="36"/>
      <c r="X290" s="36"/>
      <c r="Y290" s="36"/>
      <c r="Z290" s="36"/>
      <c r="AA290" s="36"/>
      <c r="AB290" s="46" t="e">
        <f>#N/A</f>
        <v>#N/A</v>
      </c>
      <c r="AC290" s="36">
        <v>1200</v>
      </c>
      <c r="AD290" s="36" t="e">
        <f>#N/A</f>
        <v>#N/A</v>
      </c>
      <c r="AE290" s="47">
        <v>0</v>
      </c>
      <c r="AF290" s="48">
        <v>0.15</v>
      </c>
      <c r="AG290" s="30" t="e">
        <f>#N/A</f>
        <v>#N/A</v>
      </c>
      <c r="AH290" s="36" t="e">
        <f>#N/A</f>
        <v>#N/A</v>
      </c>
      <c r="AI290" s="36"/>
      <c r="AJ290" s="36"/>
      <c r="AK290" s="40" t="s">
        <v>139</v>
      </c>
      <c r="AL290" s="40">
        <v>5</v>
      </c>
      <c r="AM290" s="40" t="s">
        <v>731</v>
      </c>
      <c r="AN290" s="40" t="s">
        <v>151</v>
      </c>
      <c r="AO290" s="36"/>
      <c r="AP290" s="36"/>
      <c r="AQ290" s="36"/>
      <c r="AS290" s="36"/>
      <c r="AT290" s="36" t="e">
        <f>AD290</f>
        <v>#N/A</v>
      </c>
      <c r="AU290" s="40" t="s">
        <v>141</v>
      </c>
      <c r="AV290" s="40" t="s">
        <v>755</v>
      </c>
      <c r="AW290" s="40" t="s">
        <v>756</v>
      </c>
      <c r="AX290" s="40"/>
      <c r="AY290" s="40"/>
      <c r="AZ290" s="40"/>
      <c r="BA290" s="40" t="s">
        <v>144</v>
      </c>
      <c r="BB290" s="40" t="s">
        <v>145</v>
      </c>
      <c r="BC290" s="40"/>
      <c r="BD290" s="49">
        <v>43938</v>
      </c>
      <c r="BE290" s="36"/>
      <c r="BF290" s="36"/>
      <c r="BG290" s="49" t="s">
        <v>147</v>
      </c>
      <c r="BH290" s="49" t="s">
        <v>148</v>
      </c>
      <c r="BI290" s="49"/>
      <c r="BJ290" s="49"/>
      <c r="BK290" s="49"/>
      <c r="BL290" s="49"/>
      <c r="BM290" s="49"/>
      <c r="BN290" s="40"/>
      <c r="BO290" s="40"/>
      <c r="BP290" s="40"/>
      <c r="BQ290" s="50"/>
      <c r="BR290" s="40"/>
      <c r="BS290" s="40"/>
      <c r="BT290" s="40"/>
      <c r="BU290" s="40"/>
      <c r="BV290" s="51"/>
    </row>
    <row r="291" spans="1:74" ht="15" hidden="1" customHeight="1">
      <c r="A291" s="26">
        <v>2020</v>
      </c>
      <c r="B291" s="26">
        <v>287</v>
      </c>
      <c r="C291" s="26" t="s">
        <v>129</v>
      </c>
      <c r="D291" s="26" t="s">
        <v>130</v>
      </c>
      <c r="E291" s="26" t="s">
        <v>131</v>
      </c>
      <c r="F291" s="37">
        <v>43845</v>
      </c>
      <c r="G291" s="26" t="s">
        <v>759</v>
      </c>
      <c r="H291" s="26" t="s">
        <v>133</v>
      </c>
      <c r="I291" s="26" t="s">
        <v>133</v>
      </c>
      <c r="J291" s="28" t="s">
        <v>760</v>
      </c>
      <c r="K291" s="26" t="s">
        <v>135</v>
      </c>
      <c r="L291" s="26" t="s">
        <v>136</v>
      </c>
      <c r="M291" s="26" t="s">
        <v>137</v>
      </c>
      <c r="N291" s="26" t="s">
        <v>138</v>
      </c>
      <c r="O291" s="26" t="s">
        <v>138</v>
      </c>
      <c r="Q291" s="30">
        <v>85</v>
      </c>
      <c r="R291" s="30">
        <v>8400</v>
      </c>
      <c r="S291" s="31" t="e">
        <f>#N/A</f>
        <v>#N/A</v>
      </c>
      <c r="T291" s="30">
        <v>1911</v>
      </c>
      <c r="AB291" s="33" t="e">
        <f>#N/A</f>
        <v>#N/A</v>
      </c>
      <c r="AC291" s="30">
        <v>1200</v>
      </c>
      <c r="AD291" s="30" t="e">
        <f>#N/A</f>
        <v>#N/A</v>
      </c>
      <c r="AE291" s="34">
        <v>0.38</v>
      </c>
      <c r="AG291" s="30" t="e">
        <f>#N/A</f>
        <v>#N/A</v>
      </c>
      <c r="AH291" s="30" t="e">
        <f>#N/A</f>
        <v>#N/A</v>
      </c>
      <c r="AI291" s="30">
        <v>4068.75</v>
      </c>
      <c r="AJ291" s="30">
        <v>3875</v>
      </c>
      <c r="AK291" s="26" t="s">
        <v>139</v>
      </c>
      <c r="AL291" s="26">
        <v>5</v>
      </c>
      <c r="AM291" s="26" t="s">
        <v>731</v>
      </c>
      <c r="AU291" s="26" t="s">
        <v>141</v>
      </c>
      <c r="AV291" s="26" t="s">
        <v>755</v>
      </c>
      <c r="AW291" s="26" t="s">
        <v>756</v>
      </c>
      <c r="BA291" s="26" t="s">
        <v>144</v>
      </c>
      <c r="BB291" s="26" t="s">
        <v>145</v>
      </c>
      <c r="BC291" s="26" t="s">
        <v>146</v>
      </c>
      <c r="BD291" s="37">
        <v>43938</v>
      </c>
      <c r="BE291" s="30">
        <v>32769</v>
      </c>
      <c r="BF291" s="30">
        <v>24879</v>
      </c>
      <c r="BG291" s="37" t="s">
        <v>147</v>
      </c>
      <c r="BH291" s="37" t="s">
        <v>148</v>
      </c>
      <c r="BI291" s="37"/>
      <c r="BJ291" s="37"/>
      <c r="BK291" s="37"/>
      <c r="BL291" s="37"/>
      <c r="BM291" s="37"/>
      <c r="BN291" s="26"/>
      <c r="BO291" s="26"/>
      <c r="BP291" s="26"/>
      <c r="BQ291" s="38"/>
      <c r="BR291" s="26"/>
      <c r="BS291" s="26"/>
      <c r="BT291" s="26"/>
      <c r="BU291" s="26"/>
      <c r="BV291" s="39"/>
    </row>
    <row r="292" spans="1:74" s="52" customFormat="1" ht="15" hidden="1" customHeight="1">
      <c r="A292" s="40">
        <v>2020</v>
      </c>
      <c r="B292" s="40">
        <v>288</v>
      </c>
      <c r="C292" s="40" t="s">
        <v>129</v>
      </c>
      <c r="D292" s="40" t="s">
        <v>130</v>
      </c>
      <c r="E292" s="40" t="s">
        <v>131</v>
      </c>
      <c r="F292" s="49">
        <v>43845</v>
      </c>
      <c r="G292" s="40" t="s">
        <v>761</v>
      </c>
      <c r="H292" s="40" t="s">
        <v>133</v>
      </c>
      <c r="I292" s="40" t="s">
        <v>133</v>
      </c>
      <c r="J292" s="42" t="s">
        <v>762</v>
      </c>
      <c r="K292" s="40" t="s">
        <v>135</v>
      </c>
      <c r="L292" s="40" t="s">
        <v>136</v>
      </c>
      <c r="M292" s="40" t="s">
        <v>137</v>
      </c>
      <c r="N292" s="40" t="s">
        <v>138</v>
      </c>
      <c r="O292" s="40" t="s">
        <v>138</v>
      </c>
      <c r="P292" s="43"/>
      <c r="Q292" s="36">
        <v>81</v>
      </c>
      <c r="R292" s="36">
        <v>7740</v>
      </c>
      <c r="S292" s="44" t="e">
        <f>#N/A</f>
        <v>#N/A</v>
      </c>
      <c r="T292" s="36">
        <v>1728</v>
      </c>
      <c r="U292" s="36"/>
      <c r="V292" s="45"/>
      <c r="W292" s="36"/>
      <c r="X292" s="36"/>
      <c r="Y292" s="36"/>
      <c r="Z292" s="36"/>
      <c r="AA292" s="36"/>
      <c r="AB292" s="46" t="e">
        <f>#N/A</f>
        <v>#N/A</v>
      </c>
      <c r="AC292" s="36">
        <v>1200</v>
      </c>
      <c r="AD292" s="36" t="e">
        <f>#N/A</f>
        <v>#N/A</v>
      </c>
      <c r="AE292" s="47"/>
      <c r="AF292" s="48"/>
      <c r="AG292" s="30" t="e">
        <f>#N/A</f>
        <v>#N/A</v>
      </c>
      <c r="AH292" s="36" t="e">
        <f>#N/A</f>
        <v>#N/A</v>
      </c>
      <c r="AI292" s="36"/>
      <c r="AJ292" s="36"/>
      <c r="AK292" s="40" t="s">
        <v>154</v>
      </c>
      <c r="AL292" s="40">
        <v>5</v>
      </c>
      <c r="AM292" s="40" t="s">
        <v>731</v>
      </c>
      <c r="AN292" s="40" t="s">
        <v>155</v>
      </c>
      <c r="AO292" s="36">
        <v>9288</v>
      </c>
      <c r="AP292" s="36"/>
      <c r="AQ292" s="36"/>
      <c r="AR292" s="36"/>
      <c r="AS292" s="36"/>
      <c r="AT292" s="36">
        <f>+AO292</f>
        <v>9288</v>
      </c>
      <c r="AU292" s="40" t="s">
        <v>141</v>
      </c>
      <c r="AV292" s="40" t="s">
        <v>755</v>
      </c>
      <c r="AW292" s="40" t="s">
        <v>756</v>
      </c>
      <c r="AX292" s="40"/>
      <c r="AY292" s="40"/>
      <c r="AZ292" s="40"/>
      <c r="BA292" s="40" t="s">
        <v>144</v>
      </c>
      <c r="BB292" s="40" t="s">
        <v>145</v>
      </c>
      <c r="BC292" s="40"/>
      <c r="BD292" s="49">
        <v>43938</v>
      </c>
      <c r="BE292" s="36"/>
      <c r="BF292" s="36"/>
      <c r="BG292" s="49" t="s">
        <v>147</v>
      </c>
      <c r="BH292" s="49" t="s">
        <v>148</v>
      </c>
      <c r="BI292" s="49"/>
      <c r="BJ292" s="49"/>
      <c r="BK292" s="49"/>
      <c r="BL292" s="49"/>
      <c r="BM292" s="49"/>
      <c r="BN292" s="40"/>
      <c r="BO292" s="40"/>
      <c r="BP292" s="40"/>
      <c r="BQ292" s="50"/>
      <c r="BR292" s="40"/>
      <c r="BS292" s="40"/>
      <c r="BT292" s="40"/>
      <c r="BU292" s="40"/>
      <c r="BV292" s="51"/>
    </row>
    <row r="293" spans="1:74" ht="15" hidden="1" customHeight="1">
      <c r="A293" s="26">
        <v>2020</v>
      </c>
      <c r="B293" s="26">
        <v>289</v>
      </c>
      <c r="C293" s="26" t="s">
        <v>129</v>
      </c>
      <c r="D293" s="26" t="s">
        <v>130</v>
      </c>
      <c r="E293" s="26" t="s">
        <v>131</v>
      </c>
      <c r="F293" s="37">
        <v>43845</v>
      </c>
      <c r="G293" s="26" t="s">
        <v>763</v>
      </c>
      <c r="H293" s="26" t="s">
        <v>133</v>
      </c>
      <c r="I293" s="26" t="s">
        <v>133</v>
      </c>
      <c r="J293" s="28" t="s">
        <v>764</v>
      </c>
      <c r="K293" s="26" t="s">
        <v>135</v>
      </c>
      <c r="L293" s="26" t="s">
        <v>136</v>
      </c>
      <c r="M293" s="26" t="s">
        <v>137</v>
      </c>
      <c r="N293" s="26" t="s">
        <v>138</v>
      </c>
      <c r="O293" s="26" t="s">
        <v>138</v>
      </c>
      <c r="Q293" s="30">
        <v>89</v>
      </c>
      <c r="R293" s="30">
        <v>11570</v>
      </c>
      <c r="S293" s="31" t="e">
        <f>#N/A</f>
        <v>#N/A</v>
      </c>
      <c r="T293" s="30">
        <v>2538</v>
      </c>
      <c r="AB293" s="33" t="e">
        <f>#N/A</f>
        <v>#N/A</v>
      </c>
      <c r="AC293" s="30">
        <v>1200</v>
      </c>
      <c r="AD293" s="30" t="e">
        <f>#N/A</f>
        <v>#N/A</v>
      </c>
      <c r="AE293" s="34">
        <v>0.55894736842105264</v>
      </c>
      <c r="AG293" s="30" t="e">
        <f>#N/A</f>
        <v>#N/A</v>
      </c>
      <c r="AH293" s="30" t="e">
        <f>#N/A</f>
        <v>#N/A</v>
      </c>
      <c r="AI293" s="30">
        <v>5572.35</v>
      </c>
      <c r="AJ293" s="30">
        <v>5307</v>
      </c>
      <c r="AK293" s="26" t="s">
        <v>139</v>
      </c>
      <c r="AL293" s="26">
        <v>5</v>
      </c>
      <c r="AM293" s="26" t="s">
        <v>731</v>
      </c>
      <c r="AU293" s="26" t="s">
        <v>141</v>
      </c>
      <c r="AV293" s="26" t="s">
        <v>755</v>
      </c>
      <c r="AW293" s="26" t="s">
        <v>756</v>
      </c>
      <c r="BA293" s="26" t="s">
        <v>144</v>
      </c>
      <c r="BB293" s="26" t="s">
        <v>145</v>
      </c>
      <c r="BC293" s="26" t="s">
        <v>146</v>
      </c>
      <c r="BD293" s="37">
        <v>43938</v>
      </c>
      <c r="BE293" s="30">
        <v>32769</v>
      </c>
      <c r="BF293" s="30">
        <v>24879</v>
      </c>
      <c r="BG293" s="37" t="s">
        <v>147</v>
      </c>
      <c r="BH293" s="37" t="s">
        <v>148</v>
      </c>
      <c r="BI293" s="37"/>
      <c r="BJ293" s="37"/>
      <c r="BK293" s="37"/>
      <c r="BL293" s="37"/>
      <c r="BM293" s="37"/>
      <c r="BN293" s="26"/>
      <c r="BO293" s="26"/>
      <c r="BP293" s="26"/>
      <c r="BQ293" s="38"/>
      <c r="BR293" s="26"/>
      <c r="BS293" s="26"/>
      <c r="BT293" s="26"/>
      <c r="BU293" s="26"/>
      <c r="BV293" s="39"/>
    </row>
    <row r="294" spans="1:74" ht="15" hidden="1" customHeight="1">
      <c r="A294" s="26">
        <v>2020</v>
      </c>
      <c r="B294" s="26">
        <v>290</v>
      </c>
      <c r="C294" s="26" t="s">
        <v>129</v>
      </c>
      <c r="D294" s="26" t="s">
        <v>130</v>
      </c>
      <c r="E294" s="26" t="s">
        <v>131</v>
      </c>
      <c r="F294" s="37">
        <v>43845</v>
      </c>
      <c r="G294" s="26" t="s">
        <v>765</v>
      </c>
      <c r="H294" s="26" t="s">
        <v>133</v>
      </c>
      <c r="I294" s="26" t="s">
        <v>133</v>
      </c>
      <c r="J294" s="28" t="s">
        <v>766</v>
      </c>
      <c r="K294" s="26" t="s">
        <v>135</v>
      </c>
      <c r="L294" s="26" t="s">
        <v>136</v>
      </c>
      <c r="M294" s="26" t="s">
        <v>137</v>
      </c>
      <c r="N294" s="26" t="s">
        <v>138</v>
      </c>
      <c r="O294" s="26" t="s">
        <v>138</v>
      </c>
      <c r="Q294" s="30">
        <v>93</v>
      </c>
      <c r="R294" s="30">
        <v>13720</v>
      </c>
      <c r="S294" s="31" t="e">
        <f>#N/A</f>
        <v>#N/A</v>
      </c>
      <c r="T294" s="30">
        <v>2615</v>
      </c>
      <c r="AB294" s="33" t="e">
        <f>#N/A</f>
        <v>#N/A</v>
      </c>
      <c r="AC294" s="30">
        <v>1200</v>
      </c>
      <c r="AD294" s="30" t="e">
        <f>#N/A</f>
        <v>#N/A</v>
      </c>
      <c r="AE294" s="34">
        <v>0.59016949152542375</v>
      </c>
      <c r="AG294" s="30" t="e">
        <f>#N/A</f>
        <v>#N/A</v>
      </c>
      <c r="AH294" s="30" t="e">
        <f>#N/A</f>
        <v>#N/A</v>
      </c>
      <c r="AI294" s="30">
        <v>6998.25</v>
      </c>
      <c r="AJ294" s="30">
        <v>6665</v>
      </c>
      <c r="AK294" s="26" t="s">
        <v>139</v>
      </c>
      <c r="AL294" s="26">
        <v>5</v>
      </c>
      <c r="AM294" s="26" t="s">
        <v>731</v>
      </c>
      <c r="AU294" s="26" t="s">
        <v>141</v>
      </c>
      <c r="AV294" s="26" t="s">
        <v>755</v>
      </c>
      <c r="AW294" s="26" t="s">
        <v>756</v>
      </c>
      <c r="BA294" s="26" t="s">
        <v>144</v>
      </c>
      <c r="BB294" s="26" t="s">
        <v>145</v>
      </c>
      <c r="BC294" s="26" t="s">
        <v>146</v>
      </c>
      <c r="BD294" s="37">
        <v>43938</v>
      </c>
      <c r="BE294" s="30">
        <v>32769</v>
      </c>
      <c r="BF294" s="30">
        <v>24879</v>
      </c>
      <c r="BG294" s="37" t="s">
        <v>147</v>
      </c>
      <c r="BH294" s="37" t="s">
        <v>148</v>
      </c>
      <c r="BI294" s="37"/>
      <c r="BJ294" s="37"/>
      <c r="BK294" s="37"/>
      <c r="BL294" s="37"/>
      <c r="BM294" s="37"/>
      <c r="BN294" s="26"/>
      <c r="BO294" s="26"/>
      <c r="BP294" s="26"/>
      <c r="BQ294" s="38"/>
      <c r="BR294" s="26"/>
      <c r="BS294" s="26"/>
      <c r="BT294" s="26"/>
      <c r="BU294" s="26"/>
      <c r="BV294" s="39"/>
    </row>
    <row r="295" spans="1:74" ht="15" hidden="1" customHeight="1">
      <c r="A295" s="26">
        <v>2020</v>
      </c>
      <c r="B295" s="26">
        <v>291</v>
      </c>
      <c r="C295" s="26" t="s">
        <v>129</v>
      </c>
      <c r="D295" s="26" t="s">
        <v>130</v>
      </c>
      <c r="E295" s="26" t="s">
        <v>131</v>
      </c>
      <c r="F295" s="37">
        <v>43845</v>
      </c>
      <c r="G295" s="26" t="s">
        <v>767</v>
      </c>
      <c r="H295" s="26" t="s">
        <v>133</v>
      </c>
      <c r="I295" s="26" t="s">
        <v>133</v>
      </c>
      <c r="J295" s="28" t="s">
        <v>768</v>
      </c>
      <c r="K295" s="26" t="s">
        <v>135</v>
      </c>
      <c r="L295" s="26" t="s">
        <v>136</v>
      </c>
      <c r="M295" s="26" t="s">
        <v>137</v>
      </c>
      <c r="N295" s="26" t="s">
        <v>138</v>
      </c>
      <c r="O295" s="26" t="s">
        <v>138</v>
      </c>
      <c r="Q295" s="30">
        <v>85</v>
      </c>
      <c r="R295" s="30">
        <v>8480</v>
      </c>
      <c r="S295" s="31" t="e">
        <f>#N/A</f>
        <v>#N/A</v>
      </c>
      <c r="T295" s="30">
        <v>1860</v>
      </c>
      <c r="AB295" s="33" t="e">
        <f>#N/A</f>
        <v>#N/A</v>
      </c>
      <c r="AC295" s="30">
        <v>1200</v>
      </c>
      <c r="AD295" s="30" t="e">
        <f>#N/A</f>
        <v>#N/A</v>
      </c>
      <c r="AE295" s="34">
        <v>0.71809523809523812</v>
      </c>
      <c r="AG295" s="30" t="e">
        <f>#N/A</f>
        <v>#N/A</v>
      </c>
      <c r="AH295" s="30" t="e">
        <f>#N/A</f>
        <v>#N/A</v>
      </c>
      <c r="AI295" s="30">
        <v>3523.8</v>
      </c>
      <c r="AJ295" s="30">
        <v>3356</v>
      </c>
      <c r="AK295" s="26" t="s">
        <v>139</v>
      </c>
      <c r="AL295" s="26">
        <v>5</v>
      </c>
      <c r="AM295" s="26" t="s">
        <v>731</v>
      </c>
      <c r="AU295" s="26" t="s">
        <v>141</v>
      </c>
      <c r="AV295" s="26" t="s">
        <v>769</v>
      </c>
      <c r="AW295" s="26" t="s">
        <v>756</v>
      </c>
      <c r="BA295" s="26" t="s">
        <v>144</v>
      </c>
      <c r="BB295" s="26" t="s">
        <v>145</v>
      </c>
      <c r="BC295" s="26" t="s">
        <v>146</v>
      </c>
      <c r="BD295" s="37">
        <v>43938</v>
      </c>
      <c r="BE295" s="30">
        <v>32769</v>
      </c>
      <c r="BF295" s="30">
        <v>24879</v>
      </c>
      <c r="BG295" s="37" t="s">
        <v>147</v>
      </c>
      <c r="BH295" s="37" t="s">
        <v>148</v>
      </c>
      <c r="BI295" s="37"/>
      <c r="BJ295" s="37"/>
      <c r="BK295" s="37"/>
      <c r="BL295" s="37"/>
      <c r="BM295" s="37"/>
      <c r="BN295" s="26"/>
      <c r="BO295" s="26"/>
      <c r="BP295" s="26"/>
      <c r="BQ295" s="38"/>
      <c r="BR295" s="26"/>
      <c r="BS295" s="26"/>
      <c r="BT295" s="26"/>
      <c r="BU295" s="26"/>
      <c r="BV295" s="39"/>
    </row>
    <row r="296" spans="1:74" s="52" customFormat="1" ht="15" hidden="1" customHeight="1">
      <c r="A296" s="40">
        <v>2020</v>
      </c>
      <c r="B296" s="40">
        <v>292</v>
      </c>
      <c r="C296" s="40" t="s">
        <v>129</v>
      </c>
      <c r="D296" s="40" t="s">
        <v>130</v>
      </c>
      <c r="E296" s="40" t="s">
        <v>131</v>
      </c>
      <c r="F296" s="49">
        <v>43845</v>
      </c>
      <c r="G296" s="40" t="s">
        <v>770</v>
      </c>
      <c r="H296" s="40" t="s">
        <v>133</v>
      </c>
      <c r="I296" s="40" t="s">
        <v>133</v>
      </c>
      <c r="J296" s="42" t="s">
        <v>771</v>
      </c>
      <c r="K296" s="40" t="s">
        <v>135</v>
      </c>
      <c r="L296" s="40" t="s">
        <v>136</v>
      </c>
      <c r="M296" s="40" t="s">
        <v>137</v>
      </c>
      <c r="N296" s="40" t="s">
        <v>138</v>
      </c>
      <c r="O296" s="40" t="s">
        <v>138</v>
      </c>
      <c r="P296" s="43"/>
      <c r="Q296" s="36">
        <v>91</v>
      </c>
      <c r="R296" s="36">
        <v>9780</v>
      </c>
      <c r="S296" s="44" t="e">
        <f>#N/A</f>
        <v>#N/A</v>
      </c>
      <c r="T296" s="36">
        <v>1528</v>
      </c>
      <c r="U296" s="36"/>
      <c r="V296" s="45"/>
      <c r="W296" s="36"/>
      <c r="X296" s="36"/>
      <c r="Y296" s="36"/>
      <c r="Z296" s="36"/>
      <c r="AA296" s="36"/>
      <c r="AB296" s="46" t="e">
        <f>#N/A</f>
        <v>#N/A</v>
      </c>
      <c r="AC296" s="36">
        <v>1200</v>
      </c>
      <c r="AD296" s="36" t="e">
        <f>#N/A</f>
        <v>#N/A</v>
      </c>
      <c r="AE296" s="34"/>
      <c r="AF296" s="48">
        <v>0.05</v>
      </c>
      <c r="AG296" s="30" t="e">
        <f>#N/A</f>
        <v>#N/A</v>
      </c>
      <c r="AH296" s="36" t="e">
        <f>#N/A</f>
        <v>#N/A</v>
      </c>
      <c r="AI296" s="36"/>
      <c r="AJ296" s="36"/>
      <c r="AK296" s="40" t="s">
        <v>154</v>
      </c>
      <c r="AL296" s="40">
        <v>5</v>
      </c>
      <c r="AM296" s="40" t="s">
        <v>731</v>
      </c>
      <c r="AN296" s="40" t="s">
        <v>155</v>
      </c>
      <c r="AO296" s="36">
        <v>11149</v>
      </c>
      <c r="AP296" s="36"/>
      <c r="AQ296" s="36"/>
      <c r="AR296" s="36"/>
      <c r="AS296" s="36"/>
      <c r="AT296" s="36">
        <f>+AO296</f>
        <v>11149</v>
      </c>
      <c r="AU296" s="40" t="s">
        <v>141</v>
      </c>
      <c r="AV296" s="40" t="s">
        <v>769</v>
      </c>
      <c r="AW296" s="40" t="s">
        <v>756</v>
      </c>
      <c r="AX296" s="40"/>
      <c r="AY296" s="40"/>
      <c r="AZ296" s="40"/>
      <c r="BA296" s="40" t="s">
        <v>144</v>
      </c>
      <c r="BB296" s="40" t="s">
        <v>145</v>
      </c>
      <c r="BC296" s="40"/>
      <c r="BD296" s="49">
        <v>43938</v>
      </c>
      <c r="BE296" s="36"/>
      <c r="BF296" s="36"/>
      <c r="BG296" s="49" t="s">
        <v>147</v>
      </c>
      <c r="BH296" s="49" t="s">
        <v>148</v>
      </c>
      <c r="BI296" s="49"/>
      <c r="BJ296" s="49"/>
      <c r="BK296" s="49"/>
      <c r="BL296" s="49"/>
      <c r="BM296" s="49"/>
      <c r="BN296" s="40"/>
      <c r="BO296" s="40"/>
      <c r="BP296" s="40"/>
      <c r="BQ296" s="50"/>
      <c r="BR296" s="40"/>
      <c r="BS296" s="40"/>
      <c r="BT296" s="40"/>
      <c r="BU296" s="40"/>
      <c r="BV296" s="51"/>
    </row>
    <row r="297" spans="1:74" ht="15" hidden="1" customHeight="1">
      <c r="A297" s="26">
        <v>2020</v>
      </c>
      <c r="B297" s="26">
        <v>293</v>
      </c>
      <c r="C297" s="26" t="s">
        <v>129</v>
      </c>
      <c r="D297" s="26" t="s">
        <v>130</v>
      </c>
      <c r="E297" s="26" t="s">
        <v>131</v>
      </c>
      <c r="F297" s="37">
        <v>43845</v>
      </c>
      <c r="G297" s="26" t="s">
        <v>772</v>
      </c>
      <c r="H297" s="26" t="s">
        <v>133</v>
      </c>
      <c r="I297" s="26" t="s">
        <v>133</v>
      </c>
      <c r="J297" s="28" t="s">
        <v>773</v>
      </c>
      <c r="K297" s="26" t="s">
        <v>135</v>
      </c>
      <c r="L297" s="26" t="s">
        <v>136</v>
      </c>
      <c r="M297" s="26" t="s">
        <v>137</v>
      </c>
      <c r="N297" s="26" t="s">
        <v>138</v>
      </c>
      <c r="O297" s="26" t="s">
        <v>138</v>
      </c>
      <c r="Q297" s="30">
        <v>86</v>
      </c>
      <c r="R297" s="30">
        <v>7780</v>
      </c>
      <c r="S297" s="31" t="e">
        <f>#N/A</f>
        <v>#N/A</v>
      </c>
      <c r="T297" s="30">
        <v>1531</v>
      </c>
      <c r="AB297" s="33" t="e">
        <f>#N/A</f>
        <v>#N/A</v>
      </c>
      <c r="AC297" s="30">
        <v>1200</v>
      </c>
      <c r="AD297" s="30" t="e">
        <f>#N/A</f>
        <v>#N/A</v>
      </c>
      <c r="AE297" s="34">
        <v>0.66749999999999998</v>
      </c>
      <c r="AG297" s="30" t="e">
        <f>#N/A</f>
        <v>#N/A</v>
      </c>
      <c r="AH297" s="30" t="e">
        <f>#N/A</f>
        <v>#N/A</v>
      </c>
      <c r="AI297" s="30">
        <v>3059.7000000000003</v>
      </c>
      <c r="AJ297" s="30">
        <v>2914</v>
      </c>
      <c r="AK297" s="26" t="s">
        <v>139</v>
      </c>
      <c r="AL297" s="26">
        <v>5</v>
      </c>
      <c r="AM297" s="26" t="s">
        <v>731</v>
      </c>
      <c r="AU297" s="26" t="s">
        <v>141</v>
      </c>
      <c r="AV297" s="26" t="s">
        <v>769</v>
      </c>
      <c r="AW297" s="26" t="s">
        <v>756</v>
      </c>
      <c r="BA297" s="26" t="s">
        <v>144</v>
      </c>
      <c r="BB297" s="26" t="s">
        <v>145</v>
      </c>
      <c r="BC297" s="26" t="s">
        <v>146</v>
      </c>
      <c r="BD297" s="37">
        <v>43938</v>
      </c>
      <c r="BE297" s="30">
        <v>32769</v>
      </c>
      <c r="BF297" s="30">
        <v>24879</v>
      </c>
      <c r="BG297" s="37" t="s">
        <v>147</v>
      </c>
      <c r="BH297" s="37" t="s">
        <v>148</v>
      </c>
      <c r="BI297" s="37"/>
      <c r="BJ297" s="37"/>
      <c r="BK297" s="37"/>
      <c r="BL297" s="37"/>
      <c r="BM297" s="37"/>
      <c r="BN297" s="26"/>
      <c r="BO297" s="26"/>
      <c r="BP297" s="26"/>
      <c r="BQ297" s="38"/>
      <c r="BR297" s="26"/>
      <c r="BS297" s="26"/>
      <c r="BT297" s="26"/>
      <c r="BU297" s="26"/>
      <c r="BV297" s="39"/>
    </row>
    <row r="298" spans="1:74" ht="15" hidden="1" customHeight="1">
      <c r="A298" s="26">
        <v>2020</v>
      </c>
      <c r="B298" s="26">
        <v>294</v>
      </c>
      <c r="C298" s="26" t="s">
        <v>129</v>
      </c>
      <c r="D298" s="26" t="s">
        <v>130</v>
      </c>
      <c r="E298" s="26" t="s">
        <v>131</v>
      </c>
      <c r="F298" s="37">
        <v>43845</v>
      </c>
      <c r="G298" s="26" t="s">
        <v>774</v>
      </c>
      <c r="H298" s="26" t="s">
        <v>133</v>
      </c>
      <c r="I298" s="26" t="s">
        <v>133</v>
      </c>
      <c r="J298" s="28" t="s">
        <v>775</v>
      </c>
      <c r="K298" s="26" t="s">
        <v>135</v>
      </c>
      <c r="L298" s="26" t="s">
        <v>136</v>
      </c>
      <c r="M298" s="26" t="s">
        <v>137</v>
      </c>
      <c r="N298" s="26" t="s">
        <v>138</v>
      </c>
      <c r="O298" s="26" t="s">
        <v>138</v>
      </c>
      <c r="Q298" s="30">
        <v>87</v>
      </c>
      <c r="R298" s="30">
        <v>9920</v>
      </c>
      <c r="S298" s="31" t="e">
        <f>#N/A</f>
        <v>#N/A</v>
      </c>
      <c r="T298" s="30">
        <v>1886</v>
      </c>
      <c r="AB298" s="33" t="e">
        <f>#N/A</f>
        <v>#N/A</v>
      </c>
      <c r="AC298" s="30">
        <v>1200</v>
      </c>
      <c r="AD298" s="30" t="e">
        <f>#N/A</f>
        <v>#N/A</v>
      </c>
      <c r="AE298" s="34">
        <v>0.89836734693877551</v>
      </c>
      <c r="AG298" s="30" t="e">
        <f>#N/A</f>
        <v>#N/A</v>
      </c>
      <c r="AH298" s="30" t="e">
        <f>#N/A</f>
        <v>#N/A</v>
      </c>
      <c r="AI298" s="30">
        <v>4478.25</v>
      </c>
      <c r="AJ298" s="30">
        <v>4265</v>
      </c>
      <c r="AK298" s="26" t="s">
        <v>139</v>
      </c>
      <c r="AL298" s="26">
        <v>5</v>
      </c>
      <c r="AM298" s="26" t="s">
        <v>731</v>
      </c>
      <c r="AU298" s="26" t="s">
        <v>141</v>
      </c>
      <c r="AV298" s="26" t="s">
        <v>769</v>
      </c>
      <c r="AW298" s="26" t="s">
        <v>756</v>
      </c>
      <c r="BA298" s="26" t="s">
        <v>144</v>
      </c>
      <c r="BB298" s="26" t="s">
        <v>145</v>
      </c>
      <c r="BC298" s="26" t="s">
        <v>146</v>
      </c>
      <c r="BD298" s="37">
        <v>43938</v>
      </c>
      <c r="BE298" s="30">
        <v>32769</v>
      </c>
      <c r="BF298" s="30">
        <v>24879</v>
      </c>
      <c r="BG298" s="37" t="s">
        <v>147</v>
      </c>
      <c r="BH298" s="37" t="s">
        <v>148</v>
      </c>
      <c r="BI298" s="37"/>
      <c r="BJ298" s="37"/>
      <c r="BK298" s="37"/>
      <c r="BL298" s="37"/>
      <c r="BM298" s="37"/>
      <c r="BN298" s="26"/>
      <c r="BO298" s="26"/>
      <c r="BP298" s="26"/>
      <c r="BQ298" s="38"/>
      <c r="BR298" s="26"/>
      <c r="BS298" s="26"/>
      <c r="BT298" s="26"/>
      <c r="BU298" s="26"/>
      <c r="BV298" s="39"/>
    </row>
    <row r="299" spans="1:74" ht="15" hidden="1" customHeight="1">
      <c r="A299" s="26">
        <v>2020</v>
      </c>
      <c r="B299" s="26">
        <v>295</v>
      </c>
      <c r="C299" s="26" t="s">
        <v>129</v>
      </c>
      <c r="D299" s="26" t="s">
        <v>130</v>
      </c>
      <c r="E299" s="26" t="s">
        <v>131</v>
      </c>
      <c r="F299" s="37">
        <v>43845</v>
      </c>
      <c r="G299" s="26" t="s">
        <v>776</v>
      </c>
      <c r="H299" s="26" t="s">
        <v>133</v>
      </c>
      <c r="I299" s="26" t="s">
        <v>133</v>
      </c>
      <c r="J299" s="28" t="s">
        <v>777</v>
      </c>
      <c r="K299" s="26" t="s">
        <v>135</v>
      </c>
      <c r="L299" s="26" t="s">
        <v>136</v>
      </c>
      <c r="M299" s="26" t="s">
        <v>137</v>
      </c>
      <c r="N299" s="26" t="s">
        <v>138</v>
      </c>
      <c r="O299" s="26" t="s">
        <v>138</v>
      </c>
      <c r="Q299" s="30">
        <v>87</v>
      </c>
      <c r="R299" s="30">
        <v>9070</v>
      </c>
      <c r="S299" s="31" t="e">
        <f>#N/A</f>
        <v>#N/A</v>
      </c>
      <c r="T299" s="30">
        <v>2090</v>
      </c>
      <c r="AB299" s="33" t="e">
        <f>#N/A</f>
        <v>#N/A</v>
      </c>
      <c r="AC299" s="30">
        <v>1200</v>
      </c>
      <c r="AD299" s="30" t="e">
        <f>#N/A</f>
        <v>#N/A</v>
      </c>
      <c r="AE299" s="34">
        <v>0.81333333333333335</v>
      </c>
      <c r="AG299" s="30" t="e">
        <f>#N/A</f>
        <v>#N/A</v>
      </c>
      <c r="AH299" s="30" t="e">
        <f>#N/A</f>
        <v>#N/A</v>
      </c>
      <c r="AI299" s="30">
        <v>3914.4</v>
      </c>
      <c r="AJ299" s="30">
        <v>3728</v>
      </c>
      <c r="AK299" s="26" t="s">
        <v>139</v>
      </c>
      <c r="AL299" s="26">
        <v>5</v>
      </c>
      <c r="AM299" s="26" t="s">
        <v>731</v>
      </c>
      <c r="AU299" s="26" t="s">
        <v>141</v>
      </c>
      <c r="AV299" s="26" t="s">
        <v>769</v>
      </c>
      <c r="AW299" s="26" t="s">
        <v>756</v>
      </c>
      <c r="BA299" s="26" t="s">
        <v>144</v>
      </c>
      <c r="BB299" s="26" t="s">
        <v>145</v>
      </c>
      <c r="BC299" s="26" t="s">
        <v>146</v>
      </c>
      <c r="BD299" s="37">
        <v>43938</v>
      </c>
      <c r="BE299" s="30">
        <v>32769</v>
      </c>
      <c r="BF299" s="30">
        <v>24879</v>
      </c>
      <c r="BG299" s="37" t="s">
        <v>147</v>
      </c>
      <c r="BH299" s="37" t="s">
        <v>148</v>
      </c>
      <c r="BI299" s="37"/>
      <c r="BJ299" s="37"/>
      <c r="BK299" s="37"/>
      <c r="BL299" s="37"/>
      <c r="BM299" s="37"/>
      <c r="BN299" s="26"/>
      <c r="BO299" s="26"/>
      <c r="BP299" s="26"/>
      <c r="BQ299" s="38"/>
      <c r="BR299" s="26"/>
      <c r="BS299" s="26"/>
      <c r="BT299" s="26"/>
      <c r="BU299" s="26"/>
      <c r="BV299" s="39"/>
    </row>
    <row r="300" spans="1:74" ht="15" hidden="1" customHeight="1">
      <c r="A300" s="26">
        <v>2020</v>
      </c>
      <c r="B300" s="26">
        <v>296</v>
      </c>
      <c r="C300" s="26" t="s">
        <v>129</v>
      </c>
      <c r="D300" s="26" t="s">
        <v>130</v>
      </c>
      <c r="E300" s="26" t="s">
        <v>131</v>
      </c>
      <c r="F300" s="37">
        <v>43845</v>
      </c>
      <c r="G300" s="26" t="s">
        <v>778</v>
      </c>
      <c r="H300" s="26" t="s">
        <v>133</v>
      </c>
      <c r="I300" s="26" t="s">
        <v>133</v>
      </c>
      <c r="J300" s="28" t="s">
        <v>779</v>
      </c>
      <c r="K300" s="26" t="s">
        <v>135</v>
      </c>
      <c r="L300" s="26" t="s">
        <v>136</v>
      </c>
      <c r="M300" s="26" t="s">
        <v>137</v>
      </c>
      <c r="N300" s="26" t="s">
        <v>138</v>
      </c>
      <c r="O300" s="26" t="s">
        <v>138</v>
      </c>
      <c r="Q300" s="30">
        <v>86</v>
      </c>
      <c r="R300" s="30">
        <v>10280</v>
      </c>
      <c r="S300" s="31" t="e">
        <f>#N/A</f>
        <v>#N/A</v>
      </c>
      <c r="T300" s="30">
        <v>2194</v>
      </c>
      <c r="AB300" s="33" t="e">
        <f>#N/A</f>
        <v>#N/A</v>
      </c>
      <c r="AC300" s="30">
        <v>1200</v>
      </c>
      <c r="AD300" s="30" t="e">
        <f>#N/A</f>
        <v>#N/A</v>
      </c>
      <c r="AE300" s="34">
        <v>0.2353191489361702</v>
      </c>
      <c r="AF300" s="35">
        <v>0.1</v>
      </c>
      <c r="AG300" s="30" t="e">
        <f>#N/A</f>
        <v>#N/A</v>
      </c>
      <c r="AH300" s="30" t="e">
        <f>#N/A</f>
        <v>#N/A</v>
      </c>
      <c r="AI300" s="30">
        <v>4035.15</v>
      </c>
      <c r="AJ300" s="30">
        <v>3843</v>
      </c>
      <c r="AK300" s="26" t="s">
        <v>139</v>
      </c>
      <c r="AL300" s="26">
        <v>5</v>
      </c>
      <c r="AM300" s="26" t="s">
        <v>731</v>
      </c>
      <c r="AU300" s="26" t="s">
        <v>141</v>
      </c>
      <c r="AV300" s="26" t="s">
        <v>780</v>
      </c>
      <c r="AW300" s="26" t="s">
        <v>781</v>
      </c>
      <c r="BA300" s="26" t="s">
        <v>144</v>
      </c>
      <c r="BB300" s="26" t="s">
        <v>145</v>
      </c>
      <c r="BC300" s="26" t="s">
        <v>146</v>
      </c>
      <c r="BD300" s="37">
        <v>43938</v>
      </c>
      <c r="BE300" s="30">
        <v>32769</v>
      </c>
      <c r="BF300" s="30">
        <v>24879</v>
      </c>
      <c r="BG300" s="37" t="s">
        <v>147</v>
      </c>
      <c r="BH300" s="37" t="s">
        <v>148</v>
      </c>
      <c r="BI300" s="37"/>
      <c r="BJ300" s="37"/>
      <c r="BK300" s="37"/>
      <c r="BL300" s="37"/>
      <c r="BM300" s="37"/>
      <c r="BN300" s="26"/>
      <c r="BO300" s="26"/>
      <c r="BP300" s="26"/>
      <c r="BQ300" s="38"/>
      <c r="BR300" s="26"/>
      <c r="BS300" s="26"/>
      <c r="BT300" s="26"/>
      <c r="BU300" s="26"/>
      <c r="BV300" s="39"/>
    </row>
    <row r="301" spans="1:74" ht="15" hidden="1" customHeight="1">
      <c r="A301" s="40">
        <v>2020</v>
      </c>
      <c r="B301" s="40">
        <v>297</v>
      </c>
      <c r="C301" s="40" t="s">
        <v>129</v>
      </c>
      <c r="D301" s="40" t="s">
        <v>130</v>
      </c>
      <c r="E301" s="40" t="s">
        <v>131</v>
      </c>
      <c r="F301" s="49">
        <v>43845</v>
      </c>
      <c r="G301" s="40" t="s">
        <v>782</v>
      </c>
      <c r="H301" s="40" t="s">
        <v>133</v>
      </c>
      <c r="I301" s="40" t="s">
        <v>133</v>
      </c>
      <c r="J301" s="42" t="s">
        <v>783</v>
      </c>
      <c r="K301" s="40" t="s">
        <v>135</v>
      </c>
      <c r="L301" s="40" t="s">
        <v>136</v>
      </c>
      <c r="M301" s="40" t="s">
        <v>137</v>
      </c>
      <c r="N301" s="40" t="s">
        <v>138</v>
      </c>
      <c r="O301" s="40" t="s">
        <v>138</v>
      </c>
      <c r="P301" s="43"/>
      <c r="Q301" s="36">
        <v>87</v>
      </c>
      <c r="R301" s="36">
        <v>9980</v>
      </c>
      <c r="S301" s="44" t="e">
        <f>#N/A</f>
        <v>#N/A</v>
      </c>
      <c r="T301" s="36">
        <v>2231</v>
      </c>
      <c r="U301" s="36"/>
      <c r="V301" s="45"/>
      <c r="W301" s="36"/>
      <c r="X301" s="36"/>
      <c r="Y301" s="36"/>
      <c r="Z301" s="36"/>
      <c r="AA301" s="36"/>
      <c r="AB301" s="46" t="e">
        <f>#N/A</f>
        <v>#N/A</v>
      </c>
      <c r="AC301" s="36">
        <v>1200</v>
      </c>
      <c r="AD301" s="36" t="e">
        <f>#N/A</f>
        <v>#N/A</v>
      </c>
      <c r="AE301" s="47">
        <v>0</v>
      </c>
      <c r="AF301" s="48"/>
      <c r="AG301" s="30" t="e">
        <f>#N/A</f>
        <v>#N/A</v>
      </c>
      <c r="AH301" s="36" t="e">
        <f>#N/A</f>
        <v>#N/A</v>
      </c>
      <c r="AI301" s="36"/>
      <c r="AJ301" s="36"/>
      <c r="AK301" s="40" t="s">
        <v>139</v>
      </c>
      <c r="AL301" s="40">
        <v>5</v>
      </c>
      <c r="AM301" s="40" t="s">
        <v>731</v>
      </c>
      <c r="AN301" s="40" t="s">
        <v>151</v>
      </c>
      <c r="AO301" s="36"/>
      <c r="AP301" s="36"/>
      <c r="AQ301" s="36"/>
      <c r="AS301" s="36"/>
      <c r="AT301" s="36" t="e">
        <f>AD301</f>
        <v>#N/A</v>
      </c>
      <c r="AU301" s="40" t="s">
        <v>141</v>
      </c>
      <c r="AV301" s="40" t="s">
        <v>780</v>
      </c>
      <c r="AW301" s="40" t="s">
        <v>781</v>
      </c>
      <c r="AX301" s="40"/>
      <c r="AY301" s="40"/>
      <c r="AZ301" s="40"/>
      <c r="BA301" s="40" t="s">
        <v>144</v>
      </c>
      <c r="BB301" s="40" t="s">
        <v>145</v>
      </c>
      <c r="BC301" s="40"/>
      <c r="BD301" s="49">
        <v>43938</v>
      </c>
      <c r="BE301" s="36"/>
      <c r="BF301" s="36"/>
      <c r="BG301" s="49" t="s">
        <v>147</v>
      </c>
      <c r="BH301" s="49" t="s">
        <v>148</v>
      </c>
      <c r="BI301" s="49"/>
      <c r="BJ301" s="49"/>
      <c r="BK301" s="49"/>
      <c r="BL301" s="49"/>
      <c r="BM301" s="49"/>
      <c r="BN301" s="40"/>
      <c r="BO301" s="40"/>
      <c r="BP301" s="40"/>
      <c r="BQ301" s="50"/>
      <c r="BR301" s="40"/>
      <c r="BS301" s="40"/>
      <c r="BT301" s="40"/>
      <c r="BU301" s="40"/>
      <c r="BV301" s="51"/>
    </row>
    <row r="302" spans="1:74" ht="15" hidden="1" customHeight="1">
      <c r="A302" s="26">
        <v>2020</v>
      </c>
      <c r="B302" s="26">
        <v>298</v>
      </c>
      <c r="C302" s="26" t="s">
        <v>129</v>
      </c>
      <c r="D302" s="26" t="s">
        <v>130</v>
      </c>
      <c r="E302" s="26" t="s">
        <v>131</v>
      </c>
      <c r="F302" s="37">
        <v>43845</v>
      </c>
      <c r="G302" s="26" t="s">
        <v>784</v>
      </c>
      <c r="H302" s="26" t="s">
        <v>133</v>
      </c>
      <c r="I302" s="26" t="s">
        <v>133</v>
      </c>
      <c r="J302" s="28" t="s">
        <v>785</v>
      </c>
      <c r="K302" s="26" t="s">
        <v>135</v>
      </c>
      <c r="L302" s="26" t="s">
        <v>136</v>
      </c>
      <c r="M302" s="26" t="s">
        <v>137</v>
      </c>
      <c r="N302" s="26" t="s">
        <v>138</v>
      </c>
      <c r="O302" s="26" t="s">
        <v>138</v>
      </c>
      <c r="Q302" s="30">
        <v>90</v>
      </c>
      <c r="R302" s="30">
        <v>10690</v>
      </c>
      <c r="S302" s="31" t="e">
        <f>#N/A</f>
        <v>#N/A</v>
      </c>
      <c r="T302" s="30">
        <v>1985</v>
      </c>
      <c r="AB302" s="33" t="e">
        <f>#N/A</f>
        <v>#N/A</v>
      </c>
      <c r="AC302" s="30">
        <v>1200</v>
      </c>
      <c r="AD302" s="30" t="e">
        <f>#N/A</f>
        <v>#N/A</v>
      </c>
      <c r="AE302" s="34">
        <v>0.10903225806451612</v>
      </c>
      <c r="AG302" s="30" t="e">
        <f>#N/A</f>
        <v>#N/A</v>
      </c>
      <c r="AH302" s="30" t="e">
        <f>#N/A</f>
        <v>#N/A</v>
      </c>
      <c r="AI302" s="30">
        <v>4989.6000000000004</v>
      </c>
      <c r="AJ302" s="30">
        <v>4752</v>
      </c>
      <c r="AK302" s="26" t="s">
        <v>139</v>
      </c>
      <c r="AL302" s="26">
        <v>5</v>
      </c>
      <c r="AM302" s="26" t="s">
        <v>731</v>
      </c>
      <c r="AU302" s="26" t="s">
        <v>141</v>
      </c>
      <c r="AV302" s="26" t="s">
        <v>780</v>
      </c>
      <c r="AW302" s="26" t="s">
        <v>781</v>
      </c>
      <c r="BA302" s="26" t="s">
        <v>144</v>
      </c>
      <c r="BB302" s="26" t="s">
        <v>145</v>
      </c>
      <c r="BC302" s="26" t="s">
        <v>146</v>
      </c>
      <c r="BD302" s="37">
        <v>43938</v>
      </c>
      <c r="BE302" s="30">
        <v>32769</v>
      </c>
      <c r="BF302" s="30">
        <v>24879</v>
      </c>
      <c r="BG302" s="37" t="s">
        <v>147</v>
      </c>
      <c r="BH302" s="37" t="s">
        <v>148</v>
      </c>
      <c r="BI302" s="37"/>
      <c r="BJ302" s="37"/>
      <c r="BK302" s="37"/>
      <c r="BL302" s="37"/>
      <c r="BM302" s="37"/>
      <c r="BN302" s="26"/>
      <c r="BO302" s="26"/>
      <c r="BP302" s="26"/>
      <c r="BQ302" s="38"/>
      <c r="BR302" s="26"/>
      <c r="BS302" s="26"/>
      <c r="BT302" s="26"/>
      <c r="BU302" s="26"/>
      <c r="BV302" s="39"/>
    </row>
    <row r="303" spans="1:74" ht="15" hidden="1" customHeight="1">
      <c r="A303" s="26">
        <v>2020</v>
      </c>
      <c r="B303" s="26">
        <v>299</v>
      </c>
      <c r="C303" s="26" t="s">
        <v>129</v>
      </c>
      <c r="D303" s="26" t="s">
        <v>130</v>
      </c>
      <c r="E303" s="26" t="s">
        <v>131</v>
      </c>
      <c r="F303" s="37">
        <v>43845</v>
      </c>
      <c r="G303" s="26" t="s">
        <v>786</v>
      </c>
      <c r="H303" s="26" t="s">
        <v>133</v>
      </c>
      <c r="I303" s="26" t="s">
        <v>133</v>
      </c>
      <c r="J303" s="28" t="s">
        <v>787</v>
      </c>
      <c r="K303" s="26" t="s">
        <v>135</v>
      </c>
      <c r="L303" s="26" t="s">
        <v>136</v>
      </c>
      <c r="M303" s="26" t="s">
        <v>137</v>
      </c>
      <c r="N303" s="26" t="s">
        <v>138</v>
      </c>
      <c r="O303" s="26" t="s">
        <v>138</v>
      </c>
      <c r="Q303" s="30">
        <v>85</v>
      </c>
      <c r="R303" s="30">
        <v>10920</v>
      </c>
      <c r="S303" s="31" t="e">
        <f>#N/A</f>
        <v>#N/A</v>
      </c>
      <c r="T303" s="30">
        <v>2785</v>
      </c>
      <c r="AB303" s="33" t="e">
        <f>#N/A</f>
        <v>#N/A</v>
      </c>
      <c r="AC303" s="30">
        <v>1200</v>
      </c>
      <c r="AD303" s="30" t="e">
        <f>#N/A</f>
        <v>#N/A</v>
      </c>
      <c r="AE303" s="34">
        <v>0.13789473684210526</v>
      </c>
      <c r="AG303" s="30" t="e">
        <f>#N/A</f>
        <v>#N/A</v>
      </c>
      <c r="AH303" s="30" t="e">
        <f>#N/A</f>
        <v>#N/A</v>
      </c>
      <c r="AI303" s="30">
        <v>5141.8500000000004</v>
      </c>
      <c r="AJ303" s="30">
        <v>4897</v>
      </c>
      <c r="AK303" s="26" t="s">
        <v>139</v>
      </c>
      <c r="AL303" s="26">
        <v>5</v>
      </c>
      <c r="AM303" s="26" t="s">
        <v>731</v>
      </c>
      <c r="AU303" s="26" t="s">
        <v>141</v>
      </c>
      <c r="AV303" s="26" t="s">
        <v>780</v>
      </c>
      <c r="AW303" s="26" t="s">
        <v>781</v>
      </c>
      <c r="BA303" s="26" t="s">
        <v>144</v>
      </c>
      <c r="BB303" s="26" t="s">
        <v>145</v>
      </c>
      <c r="BC303" s="26" t="s">
        <v>146</v>
      </c>
      <c r="BD303" s="37">
        <v>43938</v>
      </c>
      <c r="BE303" s="30">
        <v>32769</v>
      </c>
      <c r="BF303" s="30">
        <v>24879</v>
      </c>
      <c r="BG303" s="37" t="s">
        <v>147</v>
      </c>
      <c r="BH303" s="37" t="s">
        <v>148</v>
      </c>
      <c r="BI303" s="37"/>
      <c r="BJ303" s="37"/>
      <c r="BK303" s="37"/>
      <c r="BL303" s="37"/>
      <c r="BM303" s="37"/>
      <c r="BN303" s="26"/>
      <c r="BO303" s="26"/>
      <c r="BP303" s="26"/>
      <c r="BQ303" s="38"/>
      <c r="BR303" s="26"/>
      <c r="BS303" s="26"/>
      <c r="BT303" s="26"/>
      <c r="BU303" s="26"/>
      <c r="BV303" s="39"/>
    </row>
    <row r="304" spans="1:74" ht="15" hidden="1" customHeight="1">
      <c r="A304" s="26">
        <v>2020</v>
      </c>
      <c r="B304" s="26">
        <v>300</v>
      </c>
      <c r="C304" s="26" t="s">
        <v>129</v>
      </c>
      <c r="D304" s="26" t="s">
        <v>130</v>
      </c>
      <c r="E304" s="26" t="s">
        <v>131</v>
      </c>
      <c r="F304" s="37">
        <v>43845</v>
      </c>
      <c r="G304" s="26" t="s">
        <v>788</v>
      </c>
      <c r="H304" s="26" t="s">
        <v>133</v>
      </c>
      <c r="I304" s="26" t="s">
        <v>133</v>
      </c>
      <c r="J304" s="28" t="s">
        <v>789</v>
      </c>
      <c r="K304" s="26" t="s">
        <v>135</v>
      </c>
      <c r="L304" s="26" t="s">
        <v>136</v>
      </c>
      <c r="M304" s="26" t="s">
        <v>137</v>
      </c>
      <c r="N304" s="26" t="s">
        <v>138</v>
      </c>
      <c r="O304" s="26" t="s">
        <v>138</v>
      </c>
      <c r="Q304" s="30">
        <v>74</v>
      </c>
      <c r="R304" s="30">
        <v>5840</v>
      </c>
      <c r="S304" s="31" t="e">
        <f>#N/A</f>
        <v>#N/A</v>
      </c>
      <c r="T304" s="30">
        <v>1358</v>
      </c>
      <c r="AB304" s="33" t="e">
        <f>#N/A</f>
        <v>#N/A</v>
      </c>
      <c r="AC304" s="30">
        <v>1200</v>
      </c>
      <c r="AD304" s="30" t="e">
        <f>#N/A</f>
        <v>#N/A</v>
      </c>
      <c r="AE304" s="34">
        <v>0.25777777777777777</v>
      </c>
      <c r="AG304" s="30" t="e">
        <f>#N/A</f>
        <v>#N/A</v>
      </c>
      <c r="AH304" s="30" t="e">
        <f>#N/A</f>
        <v>#N/A</v>
      </c>
      <c r="AI304" s="30">
        <v>2822.4</v>
      </c>
      <c r="AJ304" s="30">
        <v>2688</v>
      </c>
      <c r="AK304" s="26" t="s">
        <v>139</v>
      </c>
      <c r="AL304" s="26">
        <v>5</v>
      </c>
      <c r="AM304" s="26" t="s">
        <v>731</v>
      </c>
      <c r="AU304" s="26" t="s">
        <v>141</v>
      </c>
      <c r="AV304" s="26" t="s">
        <v>780</v>
      </c>
      <c r="AW304" s="26" t="s">
        <v>781</v>
      </c>
      <c r="BA304" s="26" t="s">
        <v>144</v>
      </c>
      <c r="BB304" s="26" t="s">
        <v>145</v>
      </c>
      <c r="BC304" s="26" t="s">
        <v>146</v>
      </c>
      <c r="BD304" s="37">
        <v>43938</v>
      </c>
      <c r="BE304" s="30">
        <v>32769</v>
      </c>
      <c r="BF304" s="30">
        <v>24879</v>
      </c>
      <c r="BG304" s="37" t="s">
        <v>147</v>
      </c>
      <c r="BH304" s="37" t="s">
        <v>148</v>
      </c>
      <c r="BI304" s="37"/>
      <c r="BJ304" s="37"/>
      <c r="BK304" s="37"/>
      <c r="BL304" s="37"/>
      <c r="BM304" s="37"/>
      <c r="BN304" s="26"/>
      <c r="BO304" s="26"/>
      <c r="BP304" s="26"/>
      <c r="BQ304" s="38"/>
      <c r="BR304" s="26"/>
      <c r="BS304" s="26"/>
      <c r="BT304" s="26"/>
      <c r="BU304" s="26"/>
      <c r="BV304" s="39"/>
    </row>
    <row r="305" spans="1:74" ht="15" hidden="1" customHeight="1">
      <c r="A305" s="26">
        <v>2020</v>
      </c>
      <c r="B305" s="26">
        <v>301</v>
      </c>
      <c r="C305" s="26" t="s">
        <v>129</v>
      </c>
      <c r="D305" s="26" t="s">
        <v>130</v>
      </c>
      <c r="E305" s="26" t="s">
        <v>131</v>
      </c>
      <c r="F305" s="37">
        <v>43845</v>
      </c>
      <c r="G305" s="26" t="s">
        <v>790</v>
      </c>
      <c r="H305" s="26" t="s">
        <v>133</v>
      </c>
      <c r="I305" s="26" t="s">
        <v>133</v>
      </c>
      <c r="J305" s="28" t="s">
        <v>791</v>
      </c>
      <c r="K305" s="26" t="s">
        <v>135</v>
      </c>
      <c r="L305" s="26" t="s">
        <v>136</v>
      </c>
      <c r="M305" s="26" t="s">
        <v>137</v>
      </c>
      <c r="N305" s="26" t="s">
        <v>138</v>
      </c>
      <c r="O305" s="26" t="s">
        <v>138</v>
      </c>
      <c r="Q305" s="30">
        <v>87</v>
      </c>
      <c r="R305" s="30">
        <v>9140</v>
      </c>
      <c r="S305" s="31" t="e">
        <f>#N/A</f>
        <v>#N/A</v>
      </c>
      <c r="T305" s="30">
        <v>1916</v>
      </c>
      <c r="AB305" s="33" t="e">
        <f>#N/A</f>
        <v>#N/A</v>
      </c>
      <c r="AC305" s="30">
        <v>1200</v>
      </c>
      <c r="AD305" s="30" t="e">
        <f>#N/A</f>
        <v>#N/A</v>
      </c>
      <c r="AE305" s="34">
        <v>0.3133333333333333</v>
      </c>
      <c r="AG305" s="30" t="e">
        <f>#N/A</f>
        <v>#N/A</v>
      </c>
      <c r="AH305" s="30" t="e">
        <f>#N/A</f>
        <v>#N/A</v>
      </c>
      <c r="AI305" s="30">
        <v>3961.65</v>
      </c>
      <c r="AJ305" s="30">
        <v>3773</v>
      </c>
      <c r="AK305" s="26" t="s">
        <v>139</v>
      </c>
      <c r="AL305" s="26">
        <v>5</v>
      </c>
      <c r="AM305" s="26" t="s">
        <v>731</v>
      </c>
      <c r="AU305" s="26" t="s">
        <v>141</v>
      </c>
      <c r="AV305" s="26" t="s">
        <v>780</v>
      </c>
      <c r="AW305" s="26" t="s">
        <v>781</v>
      </c>
      <c r="BA305" s="26" t="s">
        <v>144</v>
      </c>
      <c r="BB305" s="26" t="s">
        <v>145</v>
      </c>
      <c r="BC305" s="26" t="s">
        <v>146</v>
      </c>
      <c r="BD305" s="37">
        <v>43938</v>
      </c>
      <c r="BE305" s="30">
        <v>32769</v>
      </c>
      <c r="BF305" s="30">
        <v>24879</v>
      </c>
      <c r="BG305" s="37" t="s">
        <v>147</v>
      </c>
      <c r="BH305" s="37" t="s">
        <v>148</v>
      </c>
      <c r="BI305" s="37"/>
      <c r="BJ305" s="37"/>
      <c r="BK305" s="37"/>
      <c r="BL305" s="37"/>
      <c r="BM305" s="37"/>
      <c r="BN305" s="26"/>
      <c r="BO305" s="26"/>
      <c r="BP305" s="26"/>
      <c r="BQ305" s="38"/>
      <c r="BR305" s="26"/>
      <c r="BS305" s="26"/>
      <c r="BT305" s="26"/>
      <c r="BU305" s="26"/>
      <c r="BV305" s="39"/>
    </row>
    <row r="306" spans="1:74" s="52" customFormat="1" ht="15" hidden="1" customHeight="1">
      <c r="A306" s="40">
        <v>2020</v>
      </c>
      <c r="B306" s="40">
        <v>302</v>
      </c>
      <c r="C306" s="40" t="s">
        <v>129</v>
      </c>
      <c r="D306" s="40" t="s">
        <v>130</v>
      </c>
      <c r="E306" s="40" t="s">
        <v>131</v>
      </c>
      <c r="F306" s="49">
        <v>43845</v>
      </c>
      <c r="G306" s="40" t="s">
        <v>792</v>
      </c>
      <c r="H306" s="40" t="s">
        <v>133</v>
      </c>
      <c r="I306" s="40" t="s">
        <v>133</v>
      </c>
      <c r="J306" s="42" t="s">
        <v>793</v>
      </c>
      <c r="K306" s="40" t="s">
        <v>135</v>
      </c>
      <c r="L306" s="40" t="s">
        <v>136</v>
      </c>
      <c r="M306" s="40" t="s">
        <v>137</v>
      </c>
      <c r="N306" s="40" t="s">
        <v>138</v>
      </c>
      <c r="O306" s="40" t="s">
        <v>138</v>
      </c>
      <c r="P306" s="43"/>
      <c r="Q306" s="36">
        <v>86</v>
      </c>
      <c r="R306" s="36">
        <v>11020</v>
      </c>
      <c r="S306" s="44" t="e">
        <f>#N/A</f>
        <v>#N/A</v>
      </c>
      <c r="T306" s="36">
        <v>2809</v>
      </c>
      <c r="U306" s="36"/>
      <c r="V306" s="45"/>
      <c r="W306" s="36"/>
      <c r="X306" s="36"/>
      <c r="Y306" s="36"/>
      <c r="Z306" s="36"/>
      <c r="AA306" s="36"/>
      <c r="AB306" s="46" t="e">
        <f>#N/A</f>
        <v>#N/A</v>
      </c>
      <c r="AC306" s="36">
        <v>1200</v>
      </c>
      <c r="AD306" s="36" t="e">
        <f>#N/A</f>
        <v>#N/A</v>
      </c>
      <c r="AE306" s="34"/>
      <c r="AF306" s="48"/>
      <c r="AG306" s="30" t="e">
        <f>#N/A</f>
        <v>#N/A</v>
      </c>
      <c r="AH306" s="36" t="e">
        <f>#N/A</f>
        <v>#N/A</v>
      </c>
      <c r="AI306" s="36"/>
      <c r="AJ306" s="36"/>
      <c r="AK306" s="40" t="s">
        <v>154</v>
      </c>
      <c r="AL306" s="40">
        <v>5</v>
      </c>
      <c r="AM306" s="40" t="s">
        <v>731</v>
      </c>
      <c r="AN306" s="40" t="s">
        <v>155</v>
      </c>
      <c r="AO306" s="36">
        <v>13224</v>
      </c>
      <c r="AP306" s="36"/>
      <c r="AQ306" s="36"/>
      <c r="AR306" s="36"/>
      <c r="AS306" s="36"/>
      <c r="AT306" s="36">
        <f>+AO306</f>
        <v>13224</v>
      </c>
      <c r="AU306" s="40" t="s">
        <v>141</v>
      </c>
      <c r="AV306" s="40" t="s">
        <v>769</v>
      </c>
      <c r="AW306" s="40" t="s">
        <v>780</v>
      </c>
      <c r="AX306" s="40"/>
      <c r="AY306" s="40"/>
      <c r="AZ306" s="40"/>
      <c r="BA306" s="40" t="s">
        <v>144</v>
      </c>
      <c r="BB306" s="40" t="s">
        <v>145</v>
      </c>
      <c r="BC306" s="40"/>
      <c r="BD306" s="49">
        <v>43938</v>
      </c>
      <c r="BE306" s="36"/>
      <c r="BF306" s="36"/>
      <c r="BG306" s="49" t="s">
        <v>147</v>
      </c>
      <c r="BH306" s="49" t="s">
        <v>148</v>
      </c>
      <c r="BI306" s="49"/>
      <c r="BJ306" s="49"/>
      <c r="BK306" s="49"/>
      <c r="BL306" s="49"/>
      <c r="BM306" s="49"/>
      <c r="BN306" s="40"/>
      <c r="BO306" s="40"/>
      <c r="BP306" s="40"/>
      <c r="BQ306" s="50"/>
      <c r="BR306" s="40"/>
      <c r="BS306" s="40"/>
      <c r="BT306" s="40"/>
      <c r="BU306" s="40"/>
      <c r="BV306" s="51"/>
    </row>
    <row r="307" spans="1:74" ht="15" hidden="1" customHeight="1">
      <c r="A307" s="26">
        <v>2020</v>
      </c>
      <c r="B307" s="26">
        <v>303</v>
      </c>
      <c r="C307" s="26" t="s">
        <v>129</v>
      </c>
      <c r="D307" s="26" t="s">
        <v>130</v>
      </c>
      <c r="E307" s="26" t="s">
        <v>131</v>
      </c>
      <c r="F307" s="37">
        <v>43845</v>
      </c>
      <c r="G307" s="26" t="s">
        <v>794</v>
      </c>
      <c r="H307" s="26" t="s">
        <v>133</v>
      </c>
      <c r="I307" s="26" t="s">
        <v>133</v>
      </c>
      <c r="J307" s="28" t="s">
        <v>795</v>
      </c>
      <c r="K307" s="26" t="s">
        <v>135</v>
      </c>
      <c r="L307" s="26" t="s">
        <v>136</v>
      </c>
      <c r="M307" s="26" t="s">
        <v>137</v>
      </c>
      <c r="N307" s="26" t="s">
        <v>138</v>
      </c>
      <c r="O307" s="26" t="s">
        <v>138</v>
      </c>
      <c r="Q307" s="30">
        <v>82</v>
      </c>
      <c r="R307" s="30">
        <v>7600</v>
      </c>
      <c r="S307" s="31" t="e">
        <f>#N/A</f>
        <v>#N/A</v>
      </c>
      <c r="T307" s="30">
        <v>1906</v>
      </c>
      <c r="AB307" s="33" t="e">
        <f>#N/A</f>
        <v>#N/A</v>
      </c>
      <c r="AC307" s="30">
        <v>1200</v>
      </c>
      <c r="AD307" s="30" t="e">
        <f>#N/A</f>
        <v>#N/A</v>
      </c>
      <c r="AE307" s="34">
        <v>0.70727272727272728</v>
      </c>
      <c r="AG307" s="30" t="e">
        <f>#N/A</f>
        <v>#N/A</v>
      </c>
      <c r="AH307" s="30" t="e">
        <f>#N/A</f>
        <v>#N/A</v>
      </c>
      <c r="AI307" s="30">
        <v>2940</v>
      </c>
      <c r="AJ307" s="30">
        <v>2800</v>
      </c>
      <c r="AK307" s="26" t="s">
        <v>139</v>
      </c>
      <c r="AL307" s="26">
        <v>5</v>
      </c>
      <c r="AM307" s="26" t="s">
        <v>731</v>
      </c>
      <c r="AU307" s="26" t="s">
        <v>141</v>
      </c>
      <c r="AV307" s="26" t="s">
        <v>769</v>
      </c>
      <c r="AW307" s="26" t="s">
        <v>780</v>
      </c>
      <c r="BA307" s="26" t="s">
        <v>144</v>
      </c>
      <c r="BB307" s="26" t="s">
        <v>145</v>
      </c>
      <c r="BC307" s="26" t="s">
        <v>146</v>
      </c>
      <c r="BD307" s="37">
        <v>43938</v>
      </c>
      <c r="BE307" s="30">
        <v>32769</v>
      </c>
      <c r="BF307" s="30">
        <v>24879</v>
      </c>
      <c r="BG307" s="37" t="s">
        <v>147</v>
      </c>
      <c r="BH307" s="37" t="s">
        <v>148</v>
      </c>
      <c r="BI307" s="37"/>
      <c r="BJ307" s="37"/>
      <c r="BK307" s="37"/>
      <c r="BL307" s="37"/>
      <c r="BM307" s="37"/>
      <c r="BN307" s="26"/>
      <c r="BO307" s="26"/>
      <c r="BP307" s="26"/>
      <c r="BQ307" s="38"/>
      <c r="BR307" s="26"/>
      <c r="BS307" s="26"/>
      <c r="BT307" s="26"/>
      <c r="BU307" s="26"/>
      <c r="BV307" s="39"/>
    </row>
    <row r="308" spans="1:74" s="52" customFormat="1" ht="15" hidden="1" customHeight="1">
      <c r="A308" s="40">
        <v>2020</v>
      </c>
      <c r="B308" s="40">
        <v>304</v>
      </c>
      <c r="C308" s="40" t="s">
        <v>129</v>
      </c>
      <c r="D308" s="40" t="s">
        <v>130</v>
      </c>
      <c r="E308" s="40" t="s">
        <v>131</v>
      </c>
      <c r="F308" s="49">
        <v>43845</v>
      </c>
      <c r="G308" s="40" t="s">
        <v>796</v>
      </c>
      <c r="H308" s="40" t="s">
        <v>133</v>
      </c>
      <c r="I308" s="40" t="s">
        <v>133</v>
      </c>
      <c r="J308" s="42" t="s">
        <v>797</v>
      </c>
      <c r="K308" s="40" t="s">
        <v>135</v>
      </c>
      <c r="L308" s="40" t="s">
        <v>136</v>
      </c>
      <c r="M308" s="40" t="s">
        <v>137</v>
      </c>
      <c r="N308" s="40" t="s">
        <v>138</v>
      </c>
      <c r="O308" s="40" t="s">
        <v>138</v>
      </c>
      <c r="P308" s="43"/>
      <c r="Q308" s="36">
        <v>86</v>
      </c>
      <c r="R308" s="36">
        <v>9130</v>
      </c>
      <c r="S308" s="44" t="e">
        <f>#N/A</f>
        <v>#N/A</v>
      </c>
      <c r="T308" s="36">
        <v>1731</v>
      </c>
      <c r="U308" s="36"/>
      <c r="V308" s="45"/>
      <c r="W308" s="36"/>
      <c r="X308" s="36"/>
      <c r="Y308" s="36"/>
      <c r="Z308" s="36"/>
      <c r="AA308" s="36"/>
      <c r="AB308" s="46" t="e">
        <f>#N/A</f>
        <v>#N/A</v>
      </c>
      <c r="AC308" s="36">
        <v>1200</v>
      </c>
      <c r="AD308" s="36" t="e">
        <f>#N/A</f>
        <v>#N/A</v>
      </c>
      <c r="AE308" s="34"/>
      <c r="AF308" s="48"/>
      <c r="AG308" s="30" t="e">
        <f>#N/A</f>
        <v>#N/A</v>
      </c>
      <c r="AH308" s="36" t="e">
        <f>#N/A</f>
        <v>#N/A</v>
      </c>
      <c r="AI308" s="36"/>
      <c r="AJ308" s="36"/>
      <c r="AK308" s="40" t="s">
        <v>154</v>
      </c>
      <c r="AL308" s="40">
        <v>5</v>
      </c>
      <c r="AM308" s="40" t="s">
        <v>731</v>
      </c>
      <c r="AN308" s="40" t="s">
        <v>155</v>
      </c>
      <c r="AO308" s="36">
        <v>10956</v>
      </c>
      <c r="AP308" s="36"/>
      <c r="AQ308" s="36"/>
      <c r="AR308" s="36"/>
      <c r="AS308" s="36"/>
      <c r="AT308" s="36">
        <f>+AO308</f>
        <v>10956</v>
      </c>
      <c r="AU308" s="40" t="s">
        <v>141</v>
      </c>
      <c r="AV308" s="40" t="s">
        <v>769</v>
      </c>
      <c r="AW308" s="40" t="s">
        <v>780</v>
      </c>
      <c r="AX308" s="40"/>
      <c r="AY308" s="40"/>
      <c r="AZ308" s="40"/>
      <c r="BA308" s="40" t="s">
        <v>144</v>
      </c>
      <c r="BB308" s="40" t="s">
        <v>145</v>
      </c>
      <c r="BC308" s="40"/>
      <c r="BD308" s="49">
        <v>43938</v>
      </c>
      <c r="BE308" s="36"/>
      <c r="BF308" s="36"/>
      <c r="BG308" s="49" t="s">
        <v>147</v>
      </c>
      <c r="BH308" s="49" t="s">
        <v>148</v>
      </c>
      <c r="BI308" s="49"/>
      <c r="BJ308" s="49"/>
      <c r="BK308" s="49"/>
      <c r="BL308" s="49"/>
      <c r="BM308" s="49"/>
      <c r="BN308" s="40"/>
      <c r="BO308" s="40"/>
      <c r="BP308" s="40"/>
      <c r="BQ308" s="50"/>
      <c r="BR308" s="40"/>
      <c r="BS308" s="40"/>
      <c r="BT308" s="40"/>
      <c r="BU308" s="40"/>
      <c r="BV308" s="51"/>
    </row>
    <row r="309" spans="1:74" ht="15" hidden="1" customHeight="1">
      <c r="A309" s="26">
        <v>2020</v>
      </c>
      <c r="B309" s="26">
        <v>305</v>
      </c>
      <c r="C309" s="26" t="s">
        <v>129</v>
      </c>
      <c r="D309" s="26" t="s">
        <v>130</v>
      </c>
      <c r="E309" s="26" t="s">
        <v>131</v>
      </c>
      <c r="F309" s="37">
        <v>43845</v>
      </c>
      <c r="G309" s="26" t="s">
        <v>798</v>
      </c>
      <c r="H309" s="26" t="s">
        <v>133</v>
      </c>
      <c r="I309" s="26" t="s">
        <v>133</v>
      </c>
      <c r="J309" s="28" t="s">
        <v>799</v>
      </c>
      <c r="K309" s="26" t="s">
        <v>135</v>
      </c>
      <c r="L309" s="26" t="s">
        <v>136</v>
      </c>
      <c r="M309" s="26" t="s">
        <v>137</v>
      </c>
      <c r="N309" s="26" t="s">
        <v>138</v>
      </c>
      <c r="O309" s="26" t="s">
        <v>138</v>
      </c>
      <c r="Q309" s="30">
        <v>89</v>
      </c>
      <c r="R309" s="30">
        <v>9540</v>
      </c>
      <c r="S309" s="31" t="e">
        <f>#N/A</f>
        <v>#N/A</v>
      </c>
      <c r="T309" s="30">
        <v>1945</v>
      </c>
      <c r="AB309" s="33" t="e">
        <f>#N/A</f>
        <v>#N/A</v>
      </c>
      <c r="AC309" s="30">
        <v>1200</v>
      </c>
      <c r="AD309" s="30" t="e">
        <f>#N/A</f>
        <v>#N/A</v>
      </c>
      <c r="AE309" s="34">
        <v>0.80499999999999994</v>
      </c>
      <c r="AG309" s="30" t="e">
        <f>#N/A</f>
        <v>#N/A</v>
      </c>
      <c r="AH309" s="30" t="e">
        <f>#N/A</f>
        <v>#N/A</v>
      </c>
      <c r="AI309" s="30">
        <v>4226.25</v>
      </c>
      <c r="AJ309" s="30">
        <v>4025</v>
      </c>
      <c r="AK309" s="26" t="s">
        <v>139</v>
      </c>
      <c r="AL309" s="26">
        <v>5</v>
      </c>
      <c r="AM309" s="26" t="s">
        <v>731</v>
      </c>
      <c r="AU309" s="26" t="s">
        <v>141</v>
      </c>
      <c r="AV309" s="26" t="s">
        <v>769</v>
      </c>
      <c r="AW309" s="26" t="s">
        <v>780</v>
      </c>
      <c r="BA309" s="26" t="s">
        <v>144</v>
      </c>
      <c r="BB309" s="26" t="s">
        <v>145</v>
      </c>
      <c r="BC309" s="26" t="s">
        <v>146</v>
      </c>
      <c r="BD309" s="37">
        <v>43938</v>
      </c>
      <c r="BE309" s="30">
        <v>32769</v>
      </c>
      <c r="BF309" s="30">
        <v>24879</v>
      </c>
      <c r="BG309" s="37" t="s">
        <v>147</v>
      </c>
      <c r="BH309" s="37" t="s">
        <v>148</v>
      </c>
      <c r="BI309" s="37"/>
      <c r="BJ309" s="37"/>
      <c r="BK309" s="37"/>
      <c r="BL309" s="37"/>
      <c r="BM309" s="37"/>
      <c r="BN309" s="26"/>
      <c r="BO309" s="26"/>
      <c r="BP309" s="26"/>
      <c r="BQ309" s="38"/>
      <c r="BR309" s="26"/>
      <c r="BS309" s="26"/>
      <c r="BT309" s="26"/>
      <c r="BU309" s="26"/>
      <c r="BV309" s="39"/>
    </row>
    <row r="310" spans="1:74" ht="15" hidden="1" customHeight="1">
      <c r="A310" s="26">
        <v>2020</v>
      </c>
      <c r="B310" s="26">
        <v>306</v>
      </c>
      <c r="C310" s="26" t="s">
        <v>129</v>
      </c>
      <c r="D310" s="26" t="s">
        <v>130</v>
      </c>
      <c r="E310" s="26" t="s">
        <v>131</v>
      </c>
      <c r="F310" s="37">
        <v>43845</v>
      </c>
      <c r="G310" s="26" t="s">
        <v>800</v>
      </c>
      <c r="H310" s="26" t="s">
        <v>133</v>
      </c>
      <c r="I310" s="26" t="s">
        <v>133</v>
      </c>
      <c r="J310" s="28" t="s">
        <v>801</v>
      </c>
      <c r="K310" s="26" t="s">
        <v>135</v>
      </c>
      <c r="L310" s="26" t="s">
        <v>136</v>
      </c>
      <c r="M310" s="26" t="s">
        <v>137</v>
      </c>
      <c r="N310" s="26" t="s">
        <v>138</v>
      </c>
      <c r="O310" s="26" t="s">
        <v>138</v>
      </c>
      <c r="Q310" s="30">
        <v>91</v>
      </c>
      <c r="R310" s="30">
        <v>13030</v>
      </c>
      <c r="S310" s="31" t="e">
        <f>#N/A</f>
        <v>#N/A</v>
      </c>
      <c r="T310" s="30">
        <v>3077</v>
      </c>
      <c r="AB310" s="33" t="e">
        <f>#N/A</f>
        <v>#N/A</v>
      </c>
      <c r="AC310" s="30">
        <v>1200</v>
      </c>
      <c r="AD310" s="30" t="e">
        <f>#N/A</f>
        <v>#N/A</v>
      </c>
      <c r="AE310" s="34">
        <v>0.37473684210526315</v>
      </c>
      <c r="AG310" s="30" t="e">
        <f>#N/A</f>
        <v>#N/A</v>
      </c>
      <c r="AH310" s="30" t="e">
        <f>#N/A</f>
        <v>#N/A</v>
      </c>
      <c r="AI310" s="30">
        <v>6540.4500000000007</v>
      </c>
      <c r="AJ310" s="30">
        <v>6229</v>
      </c>
      <c r="AK310" s="26" t="s">
        <v>139</v>
      </c>
      <c r="AL310" s="26">
        <v>5</v>
      </c>
      <c r="AM310" s="26" t="s">
        <v>731</v>
      </c>
      <c r="AU310" s="26" t="s">
        <v>141</v>
      </c>
      <c r="AV310" s="26" t="s">
        <v>769</v>
      </c>
      <c r="AW310" s="26" t="s">
        <v>780</v>
      </c>
      <c r="BA310" s="26" t="s">
        <v>144</v>
      </c>
      <c r="BB310" s="26" t="s">
        <v>145</v>
      </c>
      <c r="BC310" s="26" t="s">
        <v>146</v>
      </c>
      <c r="BD310" s="37">
        <v>43938</v>
      </c>
      <c r="BE310" s="30">
        <v>32769</v>
      </c>
      <c r="BF310" s="30">
        <v>24879</v>
      </c>
      <c r="BG310" s="37" t="s">
        <v>147</v>
      </c>
      <c r="BH310" s="37" t="s">
        <v>148</v>
      </c>
      <c r="BI310" s="37"/>
      <c r="BJ310" s="37"/>
      <c r="BK310" s="37"/>
      <c r="BL310" s="37"/>
      <c r="BM310" s="37"/>
      <c r="BN310" s="26"/>
      <c r="BO310" s="26"/>
      <c r="BP310" s="26"/>
      <c r="BQ310" s="38"/>
      <c r="BR310" s="26"/>
      <c r="BS310" s="26"/>
      <c r="BT310" s="26"/>
      <c r="BU310" s="26"/>
      <c r="BV310" s="39"/>
    </row>
    <row r="311" spans="1:74" ht="15" hidden="1" customHeight="1">
      <c r="A311" s="26">
        <v>2020</v>
      </c>
      <c r="B311" s="26">
        <v>307</v>
      </c>
      <c r="C311" s="26" t="s">
        <v>129</v>
      </c>
      <c r="D311" s="26" t="s">
        <v>130</v>
      </c>
      <c r="E311" s="26" t="s">
        <v>131</v>
      </c>
      <c r="F311" s="37">
        <v>43845</v>
      </c>
      <c r="G311" s="26" t="s">
        <v>802</v>
      </c>
      <c r="H311" s="26" t="s">
        <v>133</v>
      </c>
      <c r="I311" s="26" t="s">
        <v>133</v>
      </c>
      <c r="J311" s="28" t="s">
        <v>803</v>
      </c>
      <c r="K311" s="26" t="s">
        <v>135</v>
      </c>
      <c r="L311" s="26" t="s">
        <v>136</v>
      </c>
      <c r="M311" s="26" t="s">
        <v>137</v>
      </c>
      <c r="N311" s="26" t="s">
        <v>138</v>
      </c>
      <c r="O311" s="26" t="s">
        <v>138</v>
      </c>
      <c r="Q311" s="30">
        <v>89</v>
      </c>
      <c r="R311" s="30">
        <v>12100</v>
      </c>
      <c r="S311" s="31" t="e">
        <f>#N/A</f>
        <v>#N/A</v>
      </c>
      <c r="T311" s="30">
        <v>2944</v>
      </c>
      <c r="AB311" s="33" t="e">
        <f>#N/A</f>
        <v>#N/A</v>
      </c>
      <c r="AC311" s="30">
        <v>1200</v>
      </c>
      <c r="AD311" s="30" t="e">
        <f>#N/A</f>
        <v>#N/A</v>
      </c>
      <c r="AE311" s="34">
        <v>0.85804878048780486</v>
      </c>
      <c r="AG311" s="30" t="e">
        <f>#N/A</f>
        <v>#N/A</v>
      </c>
      <c r="AH311" s="30" t="e">
        <f>#N/A</f>
        <v>#N/A</v>
      </c>
      <c r="AI311" s="30">
        <v>5924.1</v>
      </c>
      <c r="AJ311" s="30">
        <v>5642</v>
      </c>
      <c r="AK311" s="26" t="s">
        <v>139</v>
      </c>
      <c r="AL311" s="26">
        <v>5</v>
      </c>
      <c r="AM311" s="26" t="s">
        <v>731</v>
      </c>
      <c r="AU311" s="26" t="s">
        <v>141</v>
      </c>
      <c r="AV311" s="26" t="s">
        <v>769</v>
      </c>
      <c r="AW311" s="26" t="s">
        <v>780</v>
      </c>
      <c r="BA311" s="26" t="s">
        <v>144</v>
      </c>
      <c r="BB311" s="26" t="s">
        <v>145</v>
      </c>
      <c r="BC311" s="26" t="s">
        <v>146</v>
      </c>
      <c r="BD311" s="37">
        <v>43938</v>
      </c>
      <c r="BE311" s="30">
        <v>32769</v>
      </c>
      <c r="BF311" s="30">
        <v>24879</v>
      </c>
      <c r="BG311" s="37" t="s">
        <v>147</v>
      </c>
      <c r="BH311" s="37" t="s">
        <v>148</v>
      </c>
      <c r="BI311" s="37"/>
      <c r="BJ311" s="37"/>
      <c r="BK311" s="37"/>
      <c r="BL311" s="37"/>
      <c r="BM311" s="37"/>
      <c r="BN311" s="26"/>
      <c r="BO311" s="26"/>
      <c r="BP311" s="26"/>
      <c r="BQ311" s="38"/>
      <c r="BR311" s="26"/>
      <c r="BS311" s="26"/>
      <c r="BT311" s="26"/>
      <c r="BU311" s="26"/>
      <c r="BV311" s="39"/>
    </row>
    <row r="312" spans="1:74" ht="15" hidden="1" customHeight="1">
      <c r="A312" s="26">
        <v>2020</v>
      </c>
      <c r="B312" s="26">
        <v>308</v>
      </c>
      <c r="C312" s="26" t="s">
        <v>129</v>
      </c>
      <c r="D312" s="26" t="s">
        <v>130</v>
      </c>
      <c r="E312" s="26" t="s">
        <v>131</v>
      </c>
      <c r="F312" s="37">
        <v>43845</v>
      </c>
      <c r="G312" s="26" t="s">
        <v>804</v>
      </c>
      <c r="H312" s="26" t="s">
        <v>133</v>
      </c>
      <c r="I312" s="26" t="s">
        <v>133</v>
      </c>
      <c r="J312" s="28" t="s">
        <v>805</v>
      </c>
      <c r="K312" s="26" t="s">
        <v>135</v>
      </c>
      <c r="L312" s="26" t="s">
        <v>136</v>
      </c>
      <c r="M312" s="26" t="s">
        <v>137</v>
      </c>
      <c r="N312" s="26" t="s">
        <v>138</v>
      </c>
      <c r="O312" s="26" t="s">
        <v>138</v>
      </c>
      <c r="Q312" s="30">
        <v>94</v>
      </c>
      <c r="R312" s="30">
        <v>13000</v>
      </c>
      <c r="S312" s="31" t="e">
        <f>#N/A</f>
        <v>#N/A</v>
      </c>
      <c r="T312" s="30">
        <v>2648</v>
      </c>
      <c r="AB312" s="33" t="e">
        <f>#N/A</f>
        <v>#N/A</v>
      </c>
      <c r="AC312" s="30">
        <v>1200</v>
      </c>
      <c r="AD312" s="30" t="e">
        <f>#N/A</f>
        <v>#N/A</v>
      </c>
      <c r="AE312" s="34">
        <v>0.49111111111111105</v>
      </c>
      <c r="AG312" s="30" t="e">
        <f>#N/A</f>
        <v>#N/A</v>
      </c>
      <c r="AH312" s="30" t="e">
        <f>#N/A</f>
        <v>#N/A</v>
      </c>
      <c r="AI312" s="30">
        <v>6521.55</v>
      </c>
      <c r="AJ312" s="30">
        <v>6211</v>
      </c>
      <c r="AK312" s="26" t="s">
        <v>139</v>
      </c>
      <c r="AL312" s="26">
        <v>5</v>
      </c>
      <c r="AM312" s="26" t="s">
        <v>731</v>
      </c>
      <c r="AU312" s="26" t="s">
        <v>141</v>
      </c>
      <c r="AV312" s="26" t="s">
        <v>806</v>
      </c>
      <c r="AW312" s="26" t="s">
        <v>807</v>
      </c>
      <c r="BA312" s="26" t="s">
        <v>144</v>
      </c>
      <c r="BB312" s="26" t="s">
        <v>145</v>
      </c>
      <c r="BC312" s="26" t="s">
        <v>146</v>
      </c>
      <c r="BD312" s="37">
        <v>43938</v>
      </c>
      <c r="BE312" s="30">
        <v>32769</v>
      </c>
      <c r="BF312" s="30">
        <v>24879</v>
      </c>
      <c r="BG312" s="37" t="s">
        <v>147</v>
      </c>
      <c r="BH312" s="37" t="s">
        <v>148</v>
      </c>
      <c r="BI312" s="37"/>
      <c r="BJ312" s="37"/>
      <c r="BK312" s="37"/>
      <c r="BL312" s="37"/>
      <c r="BM312" s="37"/>
      <c r="BN312" s="26"/>
      <c r="BO312" s="26"/>
      <c r="BP312" s="26"/>
      <c r="BQ312" s="38"/>
      <c r="BR312" s="26"/>
      <c r="BS312" s="26"/>
      <c r="BT312" s="26"/>
      <c r="BU312" s="26"/>
      <c r="BV312" s="39"/>
    </row>
    <row r="313" spans="1:74" ht="15" hidden="1" customHeight="1">
      <c r="A313" s="26">
        <v>2020</v>
      </c>
      <c r="B313" s="26">
        <v>309</v>
      </c>
      <c r="C313" s="26" t="s">
        <v>129</v>
      </c>
      <c r="D313" s="26" t="s">
        <v>130</v>
      </c>
      <c r="E313" s="26" t="s">
        <v>131</v>
      </c>
      <c r="F313" s="37">
        <v>43845</v>
      </c>
      <c r="G313" s="26" t="s">
        <v>808</v>
      </c>
      <c r="H313" s="26" t="s">
        <v>133</v>
      </c>
      <c r="I313" s="26" t="s">
        <v>133</v>
      </c>
      <c r="J313" s="28" t="s">
        <v>809</v>
      </c>
      <c r="K313" s="26" t="s">
        <v>135</v>
      </c>
      <c r="L313" s="26" t="s">
        <v>136</v>
      </c>
      <c r="M313" s="26" t="s">
        <v>137</v>
      </c>
      <c r="N313" s="26" t="s">
        <v>138</v>
      </c>
      <c r="O313" s="26" t="s">
        <v>138</v>
      </c>
      <c r="Q313" s="30">
        <v>90</v>
      </c>
      <c r="R313" s="30">
        <v>9810</v>
      </c>
      <c r="S313" s="31" t="e">
        <f>#N/A</f>
        <v>#N/A</v>
      </c>
      <c r="T313" s="30">
        <v>1196</v>
      </c>
      <c r="AB313" s="33" t="e">
        <f>#N/A</f>
        <v>#N/A</v>
      </c>
      <c r="AC313" s="30">
        <v>1200</v>
      </c>
      <c r="AD313" s="30" t="e">
        <f>#N/A</f>
        <v>#N/A</v>
      </c>
      <c r="AE313" s="34">
        <v>0.69794871794871793</v>
      </c>
      <c r="AF313" s="35">
        <v>0.2</v>
      </c>
      <c r="AG313" s="30" t="e">
        <f>#N/A</f>
        <v>#N/A</v>
      </c>
      <c r="AH313" s="30" t="e">
        <f>#N/A</f>
        <v>#N/A</v>
      </c>
      <c r="AI313" s="30">
        <v>3123.75</v>
      </c>
      <c r="AJ313" s="30">
        <v>2975</v>
      </c>
      <c r="AK313" s="26" t="s">
        <v>139</v>
      </c>
      <c r="AL313" s="26">
        <v>5</v>
      </c>
      <c r="AM313" s="26" t="s">
        <v>731</v>
      </c>
      <c r="AU313" s="26" t="s">
        <v>141</v>
      </c>
      <c r="AV313" s="26" t="s">
        <v>806</v>
      </c>
      <c r="AW313" s="26" t="s">
        <v>807</v>
      </c>
      <c r="BA313" s="26" t="s">
        <v>144</v>
      </c>
      <c r="BB313" s="26" t="s">
        <v>145</v>
      </c>
      <c r="BC313" s="26" t="s">
        <v>146</v>
      </c>
      <c r="BD313" s="37">
        <v>43938</v>
      </c>
      <c r="BE313" s="30">
        <v>32769</v>
      </c>
      <c r="BF313" s="30">
        <v>24879</v>
      </c>
      <c r="BG313" s="37" t="s">
        <v>147</v>
      </c>
      <c r="BH313" s="37" t="s">
        <v>148</v>
      </c>
      <c r="BI313" s="37"/>
      <c r="BJ313" s="37"/>
      <c r="BK313" s="37"/>
      <c r="BL313" s="37"/>
      <c r="BM313" s="37"/>
      <c r="BN313" s="26"/>
      <c r="BO313" s="26"/>
      <c r="BP313" s="26"/>
      <c r="BQ313" s="38"/>
      <c r="BR313" s="26"/>
      <c r="BS313" s="26"/>
      <c r="BT313" s="26"/>
      <c r="BU313" s="26"/>
      <c r="BV313" s="39"/>
    </row>
    <row r="314" spans="1:74" s="52" customFormat="1" ht="15" hidden="1" customHeight="1">
      <c r="A314" s="40">
        <v>2020</v>
      </c>
      <c r="B314" s="40">
        <v>310</v>
      </c>
      <c r="C314" s="40" t="s">
        <v>129</v>
      </c>
      <c r="D314" s="40" t="s">
        <v>130</v>
      </c>
      <c r="E314" s="40" t="s">
        <v>131</v>
      </c>
      <c r="F314" s="49">
        <v>43845</v>
      </c>
      <c r="G314" s="40" t="s">
        <v>810</v>
      </c>
      <c r="H314" s="40" t="s">
        <v>133</v>
      </c>
      <c r="I314" s="40" t="s">
        <v>133</v>
      </c>
      <c r="J314" s="42" t="s">
        <v>811</v>
      </c>
      <c r="K314" s="40" t="s">
        <v>135</v>
      </c>
      <c r="L314" s="40" t="s">
        <v>136</v>
      </c>
      <c r="M314" s="40" t="s">
        <v>137</v>
      </c>
      <c r="N314" s="40" t="s">
        <v>138</v>
      </c>
      <c r="O314" s="40" t="s">
        <v>138</v>
      </c>
      <c r="P314" s="43"/>
      <c r="Q314" s="36">
        <v>86</v>
      </c>
      <c r="R314" s="36">
        <v>10170</v>
      </c>
      <c r="S314" s="44" t="e">
        <f>#N/A</f>
        <v>#N/A</v>
      </c>
      <c r="T314" s="36">
        <v>1711</v>
      </c>
      <c r="U314" s="36"/>
      <c r="V314" s="45"/>
      <c r="W314" s="36"/>
      <c r="X314" s="36"/>
      <c r="Y314" s="36"/>
      <c r="Z314" s="36"/>
      <c r="AA314" s="36"/>
      <c r="AB314" s="46" t="e">
        <f>#N/A</f>
        <v>#N/A</v>
      </c>
      <c r="AC314" s="36">
        <v>1200</v>
      </c>
      <c r="AD314" s="36" t="e">
        <f>#N/A</f>
        <v>#N/A</v>
      </c>
      <c r="AE314" s="34"/>
      <c r="AF314" s="48"/>
      <c r="AG314" s="30" t="e">
        <f>#N/A</f>
        <v>#N/A</v>
      </c>
      <c r="AH314" s="36" t="e">
        <f>#N/A</f>
        <v>#N/A</v>
      </c>
      <c r="AI314" s="36"/>
      <c r="AJ314" s="36"/>
      <c r="AK314" s="40" t="s">
        <v>154</v>
      </c>
      <c r="AL314" s="40">
        <v>5</v>
      </c>
      <c r="AM314" s="40" t="s">
        <v>731</v>
      </c>
      <c r="AN314" s="40" t="s">
        <v>155</v>
      </c>
      <c r="AO314" s="36">
        <v>12204</v>
      </c>
      <c r="AP314" s="36"/>
      <c r="AQ314" s="36"/>
      <c r="AR314" s="36"/>
      <c r="AS314" s="36"/>
      <c r="AT314" s="36">
        <f>+AO314</f>
        <v>12204</v>
      </c>
      <c r="AU314" s="40" t="s">
        <v>141</v>
      </c>
      <c r="AV314" s="40" t="s">
        <v>806</v>
      </c>
      <c r="AW314" s="40" t="s">
        <v>807</v>
      </c>
      <c r="AX314" s="40"/>
      <c r="AY314" s="40"/>
      <c r="AZ314" s="40"/>
      <c r="BA314" s="40" t="s">
        <v>144</v>
      </c>
      <c r="BB314" s="40" t="s">
        <v>145</v>
      </c>
      <c r="BC314" s="40"/>
      <c r="BD314" s="49">
        <v>43938</v>
      </c>
      <c r="BE314" s="36"/>
      <c r="BF314" s="36"/>
      <c r="BG314" s="49" t="s">
        <v>147</v>
      </c>
      <c r="BH314" s="49" t="s">
        <v>148</v>
      </c>
      <c r="BI314" s="49"/>
      <c r="BJ314" s="49"/>
      <c r="BK314" s="49"/>
      <c r="BL314" s="49"/>
      <c r="BM314" s="49"/>
      <c r="BN314" s="40"/>
      <c r="BO314" s="40"/>
      <c r="BP314" s="40"/>
      <c r="BQ314" s="50"/>
      <c r="BR314" s="40"/>
      <c r="BS314" s="40"/>
      <c r="BT314" s="40"/>
      <c r="BU314" s="40"/>
      <c r="BV314" s="51"/>
    </row>
    <row r="315" spans="1:74" ht="15" hidden="1" customHeight="1">
      <c r="A315" s="26">
        <v>2020</v>
      </c>
      <c r="B315" s="26">
        <v>311</v>
      </c>
      <c r="C315" s="26" t="s">
        <v>129</v>
      </c>
      <c r="D315" s="26" t="s">
        <v>130</v>
      </c>
      <c r="E315" s="26" t="s">
        <v>131</v>
      </c>
      <c r="F315" s="37">
        <v>43845</v>
      </c>
      <c r="G315" s="26" t="s">
        <v>812</v>
      </c>
      <c r="H315" s="26" t="s">
        <v>133</v>
      </c>
      <c r="I315" s="26" t="s">
        <v>133</v>
      </c>
      <c r="J315" s="28" t="s">
        <v>813</v>
      </c>
      <c r="K315" s="26" t="s">
        <v>135</v>
      </c>
      <c r="L315" s="26" t="s">
        <v>136</v>
      </c>
      <c r="M315" s="26" t="s">
        <v>137</v>
      </c>
      <c r="N315" s="26" t="s">
        <v>138</v>
      </c>
      <c r="O315" s="26" t="s">
        <v>138</v>
      </c>
      <c r="Q315" s="30">
        <v>87</v>
      </c>
      <c r="R315" s="30">
        <v>9560</v>
      </c>
      <c r="S315" s="31" t="e">
        <f>#N/A</f>
        <v>#N/A</v>
      </c>
      <c r="T315" s="30">
        <v>1966</v>
      </c>
      <c r="AB315" s="33" t="e">
        <f>#N/A</f>
        <v>#N/A</v>
      </c>
      <c r="AC315" s="30">
        <v>1200</v>
      </c>
      <c r="AD315" s="30" t="e">
        <f>#N/A</f>
        <v>#N/A</v>
      </c>
      <c r="AE315" s="34">
        <v>0.41589743589743589</v>
      </c>
      <c r="AG315" s="30" t="e">
        <f>#N/A</f>
        <v>#N/A</v>
      </c>
      <c r="AH315" s="30" t="e">
        <f>#N/A</f>
        <v>#N/A</v>
      </c>
      <c r="AI315" s="30">
        <v>4239.9000000000005</v>
      </c>
      <c r="AJ315" s="30">
        <v>4038</v>
      </c>
      <c r="AK315" s="26" t="s">
        <v>139</v>
      </c>
      <c r="AL315" s="26">
        <v>5</v>
      </c>
      <c r="AM315" s="26" t="s">
        <v>731</v>
      </c>
      <c r="AU315" s="26" t="s">
        <v>141</v>
      </c>
      <c r="AV315" s="26" t="s">
        <v>806</v>
      </c>
      <c r="AW315" s="26" t="s">
        <v>807</v>
      </c>
      <c r="BA315" s="26" t="s">
        <v>144</v>
      </c>
      <c r="BB315" s="26" t="s">
        <v>145</v>
      </c>
      <c r="BC315" s="26" t="s">
        <v>146</v>
      </c>
      <c r="BD315" s="37">
        <v>43938</v>
      </c>
      <c r="BE315" s="30">
        <v>32769</v>
      </c>
      <c r="BF315" s="30">
        <v>24879</v>
      </c>
      <c r="BG315" s="37" t="s">
        <v>147</v>
      </c>
      <c r="BH315" s="37" t="s">
        <v>148</v>
      </c>
      <c r="BI315" s="37"/>
      <c r="BJ315" s="37"/>
      <c r="BK315" s="37"/>
      <c r="BL315" s="37"/>
      <c r="BM315" s="37"/>
      <c r="BN315" s="26"/>
      <c r="BO315" s="26"/>
      <c r="BP315" s="26"/>
      <c r="BQ315" s="38"/>
      <c r="BR315" s="26"/>
      <c r="BS315" s="26"/>
      <c r="BT315" s="26"/>
      <c r="BU315" s="26"/>
      <c r="BV315" s="39"/>
    </row>
    <row r="316" spans="1:74" ht="15" hidden="1" customHeight="1">
      <c r="A316" s="26">
        <v>2020</v>
      </c>
      <c r="B316" s="26">
        <v>312</v>
      </c>
      <c r="C316" s="26" t="s">
        <v>129</v>
      </c>
      <c r="D316" s="26" t="s">
        <v>130</v>
      </c>
      <c r="E316" s="26" t="s">
        <v>131</v>
      </c>
      <c r="F316" s="37">
        <v>43845</v>
      </c>
      <c r="G316" s="26" t="s">
        <v>814</v>
      </c>
      <c r="H316" s="26" t="s">
        <v>133</v>
      </c>
      <c r="I316" s="26" t="s">
        <v>133</v>
      </c>
      <c r="J316" s="28" t="s">
        <v>815</v>
      </c>
      <c r="K316" s="26" t="s">
        <v>135</v>
      </c>
      <c r="L316" s="26" t="s">
        <v>136</v>
      </c>
      <c r="M316" s="26" t="s">
        <v>137</v>
      </c>
      <c r="N316" s="26" t="s">
        <v>138</v>
      </c>
      <c r="O316" s="26" t="s">
        <v>138</v>
      </c>
      <c r="Q316" s="30">
        <v>84</v>
      </c>
      <c r="R316" s="30">
        <v>9160</v>
      </c>
      <c r="S316" s="31" t="e">
        <f>#N/A</f>
        <v>#N/A</v>
      </c>
      <c r="T316" s="30">
        <v>2012</v>
      </c>
      <c r="AB316" s="33" t="e">
        <f>#N/A</f>
        <v>#N/A</v>
      </c>
      <c r="AC316" s="30">
        <v>1200</v>
      </c>
      <c r="AD316" s="30" t="e">
        <f>#N/A</f>
        <v>#N/A</v>
      </c>
      <c r="AE316" s="34">
        <v>0.35777777777777775</v>
      </c>
      <c r="AG316" s="30" t="e">
        <f>#N/A</f>
        <v>#N/A</v>
      </c>
      <c r="AH316" s="30" t="e">
        <f>#N/A</f>
        <v>#N/A</v>
      </c>
      <c r="AI316" s="30">
        <v>3974.25</v>
      </c>
      <c r="AJ316" s="30">
        <v>3785</v>
      </c>
      <c r="AK316" s="26" t="s">
        <v>139</v>
      </c>
      <c r="AL316" s="26">
        <v>5</v>
      </c>
      <c r="AM316" s="26" t="s">
        <v>731</v>
      </c>
      <c r="AU316" s="26" t="s">
        <v>141</v>
      </c>
      <c r="AV316" s="26" t="s">
        <v>806</v>
      </c>
      <c r="AW316" s="26" t="s">
        <v>807</v>
      </c>
      <c r="BA316" s="26" t="s">
        <v>144</v>
      </c>
      <c r="BB316" s="26" t="s">
        <v>145</v>
      </c>
      <c r="BC316" s="26" t="s">
        <v>146</v>
      </c>
      <c r="BD316" s="37">
        <v>43938</v>
      </c>
      <c r="BE316" s="30">
        <v>32769</v>
      </c>
      <c r="BF316" s="30">
        <v>24879</v>
      </c>
      <c r="BG316" s="37" t="s">
        <v>147</v>
      </c>
      <c r="BH316" s="37" t="s">
        <v>148</v>
      </c>
      <c r="BI316" s="37"/>
      <c r="BJ316" s="37"/>
      <c r="BK316" s="37"/>
      <c r="BL316" s="37"/>
      <c r="BM316" s="37"/>
      <c r="BN316" s="26"/>
      <c r="BO316" s="26"/>
      <c r="BP316" s="26"/>
      <c r="BQ316" s="38"/>
      <c r="BR316" s="26"/>
      <c r="BS316" s="26"/>
      <c r="BT316" s="26"/>
      <c r="BU316" s="26"/>
      <c r="BV316" s="39"/>
    </row>
    <row r="317" spans="1:74" ht="15" hidden="1" customHeight="1">
      <c r="A317" s="40">
        <v>2020</v>
      </c>
      <c r="B317" s="40">
        <v>313</v>
      </c>
      <c r="C317" s="40" t="s">
        <v>129</v>
      </c>
      <c r="D317" s="40" t="s">
        <v>130</v>
      </c>
      <c r="E317" s="40" t="s">
        <v>131</v>
      </c>
      <c r="F317" s="49">
        <v>43845</v>
      </c>
      <c r="G317" s="40" t="s">
        <v>816</v>
      </c>
      <c r="H317" s="40" t="s">
        <v>133</v>
      </c>
      <c r="I317" s="40" t="s">
        <v>133</v>
      </c>
      <c r="J317" s="42" t="s">
        <v>817</v>
      </c>
      <c r="K317" s="40" t="s">
        <v>135</v>
      </c>
      <c r="L317" s="40" t="s">
        <v>136</v>
      </c>
      <c r="M317" s="40" t="s">
        <v>137</v>
      </c>
      <c r="N317" s="40" t="s">
        <v>138</v>
      </c>
      <c r="O317" s="40" t="s">
        <v>138</v>
      </c>
      <c r="P317" s="43"/>
      <c r="Q317" s="36">
        <v>93</v>
      </c>
      <c r="R317" s="36">
        <v>13240</v>
      </c>
      <c r="S317" s="44" t="e">
        <f>#N/A</f>
        <v>#N/A</v>
      </c>
      <c r="T317" s="36">
        <v>3019</v>
      </c>
      <c r="U317" s="36"/>
      <c r="V317" s="45"/>
      <c r="W317" s="36"/>
      <c r="X317" s="36"/>
      <c r="Y317" s="36"/>
      <c r="Z317" s="36"/>
      <c r="AA317" s="36"/>
      <c r="AB317" s="46" t="e">
        <f>#N/A</f>
        <v>#N/A</v>
      </c>
      <c r="AC317" s="36">
        <v>1200</v>
      </c>
      <c r="AD317" s="36" t="e">
        <f>#N/A</f>
        <v>#N/A</v>
      </c>
      <c r="AE317" s="47">
        <v>0</v>
      </c>
      <c r="AF317" s="48"/>
      <c r="AG317" s="30" t="e">
        <f>#N/A</f>
        <v>#N/A</v>
      </c>
      <c r="AH317" s="36" t="e">
        <f>#N/A</f>
        <v>#N/A</v>
      </c>
      <c r="AI317" s="36"/>
      <c r="AJ317" s="36"/>
      <c r="AK317" s="40" t="s">
        <v>139</v>
      </c>
      <c r="AL317" s="40">
        <v>5</v>
      </c>
      <c r="AM317" s="40" t="s">
        <v>731</v>
      </c>
      <c r="AN317" s="40" t="s">
        <v>151</v>
      </c>
      <c r="AO317" s="36"/>
      <c r="AP317" s="36"/>
      <c r="AQ317" s="36"/>
      <c r="AS317" s="36"/>
      <c r="AT317" s="36" t="e">
        <f>AD317</f>
        <v>#N/A</v>
      </c>
      <c r="AU317" s="40" t="s">
        <v>141</v>
      </c>
      <c r="AV317" s="40" t="s">
        <v>806</v>
      </c>
      <c r="AW317" s="40" t="s">
        <v>807</v>
      </c>
      <c r="AX317" s="40"/>
      <c r="AY317" s="40"/>
      <c r="AZ317" s="40"/>
      <c r="BA317" s="40" t="s">
        <v>144</v>
      </c>
      <c r="BB317" s="40" t="s">
        <v>145</v>
      </c>
      <c r="BC317" s="40"/>
      <c r="BD317" s="49">
        <v>43938</v>
      </c>
      <c r="BE317" s="36"/>
      <c r="BF317" s="36"/>
      <c r="BG317" s="49" t="s">
        <v>147</v>
      </c>
      <c r="BH317" s="49" t="s">
        <v>148</v>
      </c>
      <c r="BI317" s="49"/>
      <c r="BJ317" s="49"/>
      <c r="BK317" s="49"/>
      <c r="BL317" s="49"/>
      <c r="BM317" s="49"/>
      <c r="BN317" s="40"/>
      <c r="BO317" s="40"/>
      <c r="BP317" s="40"/>
      <c r="BQ317" s="50"/>
      <c r="BR317" s="40"/>
      <c r="BS317" s="40"/>
      <c r="BT317" s="40"/>
      <c r="BU317" s="40"/>
      <c r="BV317" s="51"/>
    </row>
    <row r="318" spans="1:74" ht="15" hidden="1" customHeight="1">
      <c r="A318" s="26">
        <v>2020</v>
      </c>
      <c r="B318" s="26">
        <v>314</v>
      </c>
      <c r="C318" s="26" t="s">
        <v>129</v>
      </c>
      <c r="D318" s="26" t="s">
        <v>130</v>
      </c>
      <c r="E318" s="26" t="s">
        <v>131</v>
      </c>
      <c r="F318" s="37">
        <v>43845</v>
      </c>
      <c r="G318" s="26" t="s">
        <v>818</v>
      </c>
      <c r="H318" s="26" t="s">
        <v>133</v>
      </c>
      <c r="I318" s="26" t="s">
        <v>133</v>
      </c>
      <c r="J318" s="28" t="s">
        <v>819</v>
      </c>
      <c r="K318" s="26" t="s">
        <v>135</v>
      </c>
      <c r="L318" s="26" t="s">
        <v>136</v>
      </c>
      <c r="M318" s="26" t="s">
        <v>137</v>
      </c>
      <c r="N318" s="26" t="s">
        <v>138</v>
      </c>
      <c r="O318" s="26" t="s">
        <v>138</v>
      </c>
      <c r="Q318" s="30">
        <v>84</v>
      </c>
      <c r="R318" s="30">
        <v>9760</v>
      </c>
      <c r="S318" s="31" t="e">
        <f>#N/A</f>
        <v>#N/A</v>
      </c>
      <c r="T318" s="30">
        <v>2203</v>
      </c>
      <c r="AB318" s="33" t="e">
        <f>#N/A</f>
        <v>#N/A</v>
      </c>
      <c r="AC318" s="30">
        <v>1200</v>
      </c>
      <c r="AD318" s="30" t="e">
        <f>#N/A</f>
        <v>#N/A</v>
      </c>
      <c r="AE318" s="34">
        <v>0.64666666666666661</v>
      </c>
      <c r="AG318" s="30" t="e">
        <f>#N/A</f>
        <v>#N/A</v>
      </c>
      <c r="AH318" s="30" t="e">
        <f>#N/A</f>
        <v>#N/A</v>
      </c>
      <c r="AI318" s="30">
        <v>4372.2</v>
      </c>
      <c r="AJ318" s="30">
        <v>4164</v>
      </c>
      <c r="AK318" s="26" t="s">
        <v>139</v>
      </c>
      <c r="AL318" s="26">
        <v>5</v>
      </c>
      <c r="AM318" s="26" t="s">
        <v>731</v>
      </c>
      <c r="AU318" s="26" t="s">
        <v>141</v>
      </c>
      <c r="AV318" s="26" t="s">
        <v>806</v>
      </c>
      <c r="AW318" s="26" t="s">
        <v>807</v>
      </c>
      <c r="BA318" s="26" t="s">
        <v>144</v>
      </c>
      <c r="BB318" s="26" t="s">
        <v>145</v>
      </c>
      <c r="BC318" s="26" t="s">
        <v>146</v>
      </c>
      <c r="BD318" s="37">
        <v>43938</v>
      </c>
      <c r="BE318" s="30">
        <v>32769</v>
      </c>
      <c r="BF318" s="30">
        <v>24879</v>
      </c>
      <c r="BG318" s="37" t="s">
        <v>147</v>
      </c>
      <c r="BH318" s="37" t="s">
        <v>148</v>
      </c>
      <c r="BI318" s="37"/>
      <c r="BJ318" s="37"/>
      <c r="BK318" s="37"/>
      <c r="BL318" s="37"/>
      <c r="BM318" s="37"/>
      <c r="BN318" s="26"/>
      <c r="BO318" s="26"/>
      <c r="BP318" s="26"/>
      <c r="BQ318" s="38"/>
      <c r="BR318" s="26"/>
      <c r="BS318" s="26"/>
      <c r="BT318" s="26"/>
      <c r="BU318" s="26"/>
      <c r="BV318" s="39"/>
    </row>
    <row r="319" spans="1:74" ht="15" hidden="1" customHeight="1">
      <c r="A319" s="26">
        <v>2020</v>
      </c>
      <c r="B319" s="26">
        <v>315</v>
      </c>
      <c r="C319" s="26" t="s">
        <v>129</v>
      </c>
      <c r="D319" s="26" t="s">
        <v>130</v>
      </c>
      <c r="E319" s="26" t="s">
        <v>131</v>
      </c>
      <c r="F319" s="37">
        <v>43845</v>
      </c>
      <c r="G319" s="26" t="s">
        <v>820</v>
      </c>
      <c r="H319" s="26" t="s">
        <v>133</v>
      </c>
      <c r="I319" s="26" t="s">
        <v>133</v>
      </c>
      <c r="J319" s="28" t="s">
        <v>821</v>
      </c>
      <c r="K319" s="26" t="s">
        <v>135</v>
      </c>
      <c r="L319" s="26" t="s">
        <v>136</v>
      </c>
      <c r="M319" s="26" t="s">
        <v>137</v>
      </c>
      <c r="N319" s="26" t="s">
        <v>138</v>
      </c>
      <c r="O319" s="26" t="s">
        <v>138</v>
      </c>
      <c r="Q319" s="30">
        <v>82</v>
      </c>
      <c r="R319" s="30">
        <v>7600</v>
      </c>
      <c r="S319" s="31" t="e">
        <f>#N/A</f>
        <v>#N/A</v>
      </c>
      <c r="T319" s="30">
        <v>1685</v>
      </c>
      <c r="AB319" s="33" t="e">
        <f>#N/A</f>
        <v>#N/A</v>
      </c>
      <c r="AC319" s="30">
        <v>1200</v>
      </c>
      <c r="AD319" s="30" t="e">
        <f>#N/A</f>
        <v>#N/A</v>
      </c>
      <c r="AE319" s="34">
        <v>0.67230769230769227</v>
      </c>
      <c r="AF319" s="35">
        <v>0.1</v>
      </c>
      <c r="AG319" s="30" t="e">
        <f>#N/A</f>
        <v>#N/A</v>
      </c>
      <c r="AH319" s="30" t="e">
        <f>#N/A</f>
        <v>#N/A</v>
      </c>
      <c r="AI319" s="30">
        <v>3486</v>
      </c>
      <c r="AJ319" s="30">
        <v>3320</v>
      </c>
      <c r="AK319" s="26" t="s">
        <v>139</v>
      </c>
      <c r="AL319" s="26">
        <v>5</v>
      </c>
      <c r="AM319" s="26" t="s">
        <v>731</v>
      </c>
      <c r="AU319" s="26" t="s">
        <v>141</v>
      </c>
      <c r="AV319" s="26" t="s">
        <v>806</v>
      </c>
      <c r="AW319" s="26" t="s">
        <v>807</v>
      </c>
      <c r="BA319" s="26" t="s">
        <v>144</v>
      </c>
      <c r="BB319" s="26" t="s">
        <v>145</v>
      </c>
      <c r="BC319" s="26" t="s">
        <v>146</v>
      </c>
      <c r="BD319" s="37">
        <v>43938</v>
      </c>
      <c r="BE319" s="30">
        <v>32769</v>
      </c>
      <c r="BF319" s="30">
        <v>24879</v>
      </c>
      <c r="BG319" s="37" t="s">
        <v>147</v>
      </c>
      <c r="BH319" s="37" t="s">
        <v>148</v>
      </c>
      <c r="BI319" s="37"/>
      <c r="BJ319" s="37"/>
      <c r="BK319" s="37"/>
      <c r="BL319" s="37"/>
      <c r="BM319" s="37"/>
      <c r="BN319" s="26"/>
      <c r="BO319" s="26"/>
      <c r="BP319" s="26"/>
      <c r="BQ319" s="38"/>
      <c r="BR319" s="26"/>
      <c r="BS319" s="26"/>
      <c r="BT319" s="26"/>
      <c r="BU319" s="26"/>
      <c r="BV319" s="39"/>
    </row>
    <row r="320" spans="1:74" s="52" customFormat="1" ht="15" hidden="1" customHeight="1">
      <c r="A320" s="40">
        <v>2020</v>
      </c>
      <c r="B320" s="40">
        <v>316</v>
      </c>
      <c r="C320" s="40" t="s">
        <v>129</v>
      </c>
      <c r="D320" s="40" t="s">
        <v>130</v>
      </c>
      <c r="E320" s="40" t="s">
        <v>131</v>
      </c>
      <c r="F320" s="49">
        <v>43845</v>
      </c>
      <c r="G320" s="40" t="s">
        <v>822</v>
      </c>
      <c r="H320" s="40" t="s">
        <v>133</v>
      </c>
      <c r="I320" s="40" t="s">
        <v>133</v>
      </c>
      <c r="J320" s="42" t="s">
        <v>823</v>
      </c>
      <c r="K320" s="40" t="s">
        <v>135</v>
      </c>
      <c r="L320" s="40" t="s">
        <v>136</v>
      </c>
      <c r="M320" s="40" t="s">
        <v>137</v>
      </c>
      <c r="N320" s="40" t="s">
        <v>138</v>
      </c>
      <c r="O320" s="40" t="s">
        <v>138</v>
      </c>
      <c r="P320" s="43"/>
      <c r="Q320" s="36">
        <v>89</v>
      </c>
      <c r="R320" s="36">
        <v>12350</v>
      </c>
      <c r="S320" s="44" t="e">
        <f>#N/A</f>
        <v>#N/A</v>
      </c>
      <c r="T320" s="36">
        <v>2584</v>
      </c>
      <c r="U320" s="36"/>
      <c r="V320" s="45"/>
      <c r="W320" s="36"/>
      <c r="X320" s="36"/>
      <c r="Y320" s="36"/>
      <c r="Z320" s="36"/>
      <c r="AA320" s="36"/>
      <c r="AB320" s="46" t="e">
        <f>#N/A</f>
        <v>#N/A</v>
      </c>
      <c r="AC320" s="36">
        <v>1200</v>
      </c>
      <c r="AD320" s="36" t="e">
        <f>#N/A</f>
        <v>#N/A</v>
      </c>
      <c r="AE320" s="34"/>
      <c r="AF320" s="48">
        <v>0.1</v>
      </c>
      <c r="AG320" s="30" t="e">
        <f>#N/A</f>
        <v>#N/A</v>
      </c>
      <c r="AH320" s="36" t="e">
        <f>#N/A</f>
        <v>#N/A</v>
      </c>
      <c r="AI320" s="36"/>
      <c r="AJ320" s="36"/>
      <c r="AK320" s="40" t="s">
        <v>154</v>
      </c>
      <c r="AL320" s="40">
        <v>5</v>
      </c>
      <c r="AM320" s="40" t="s">
        <v>731</v>
      </c>
      <c r="AN320" s="40" t="s">
        <v>155</v>
      </c>
      <c r="AO320" s="36">
        <v>13338</v>
      </c>
      <c r="AP320" s="36"/>
      <c r="AQ320" s="36"/>
      <c r="AR320" s="36"/>
      <c r="AS320" s="36"/>
      <c r="AT320" s="36">
        <f>+AO320</f>
        <v>13338</v>
      </c>
      <c r="AU320" s="40" t="s">
        <v>141</v>
      </c>
      <c r="AV320" s="40" t="s">
        <v>806</v>
      </c>
      <c r="AW320" s="40" t="s">
        <v>807</v>
      </c>
      <c r="AX320" s="40"/>
      <c r="AY320" s="40"/>
      <c r="AZ320" s="40"/>
      <c r="BA320" s="40" t="s">
        <v>144</v>
      </c>
      <c r="BB320" s="40" t="s">
        <v>145</v>
      </c>
      <c r="BC320" s="40"/>
      <c r="BD320" s="49">
        <v>43938</v>
      </c>
      <c r="BE320" s="36"/>
      <c r="BF320" s="36"/>
      <c r="BG320" s="49" t="s">
        <v>147</v>
      </c>
      <c r="BH320" s="49" t="s">
        <v>148</v>
      </c>
      <c r="BI320" s="49"/>
      <c r="BJ320" s="49"/>
      <c r="BK320" s="49"/>
      <c r="BL320" s="49"/>
      <c r="BM320" s="49"/>
      <c r="BN320" s="40"/>
      <c r="BO320" s="40"/>
      <c r="BP320" s="40"/>
      <c r="BQ320" s="50"/>
      <c r="BR320" s="40"/>
      <c r="BS320" s="40"/>
      <c r="BT320" s="40"/>
      <c r="BU320" s="40"/>
      <c r="BV320" s="51"/>
    </row>
    <row r="321" spans="1:74" ht="15" hidden="1" customHeight="1">
      <c r="A321" s="26">
        <v>2020</v>
      </c>
      <c r="B321" s="26">
        <v>317</v>
      </c>
      <c r="C321" s="26" t="s">
        <v>129</v>
      </c>
      <c r="D321" s="26" t="s">
        <v>130</v>
      </c>
      <c r="E321" s="26" t="s">
        <v>131</v>
      </c>
      <c r="F321" s="37">
        <v>43845</v>
      </c>
      <c r="G321" s="26" t="s">
        <v>824</v>
      </c>
      <c r="H321" s="26" t="s">
        <v>133</v>
      </c>
      <c r="I321" s="26" t="s">
        <v>133</v>
      </c>
      <c r="J321" s="28" t="s">
        <v>825</v>
      </c>
      <c r="K321" s="26" t="s">
        <v>135</v>
      </c>
      <c r="L321" s="26" t="s">
        <v>136</v>
      </c>
      <c r="M321" s="26" t="s">
        <v>137</v>
      </c>
      <c r="N321" s="26" t="s">
        <v>138</v>
      </c>
      <c r="O321" s="26" t="s">
        <v>138</v>
      </c>
      <c r="Q321" s="30">
        <v>87</v>
      </c>
      <c r="R321" s="30">
        <v>11830</v>
      </c>
      <c r="S321" s="31" t="e">
        <f>#N/A</f>
        <v>#N/A</v>
      </c>
      <c r="T321" s="30">
        <v>2910</v>
      </c>
      <c r="AB321" s="33" t="e">
        <f>#N/A</f>
        <v>#N/A</v>
      </c>
      <c r="AC321" s="30">
        <v>1200</v>
      </c>
      <c r="AD321" s="30" t="e">
        <f>#N/A</f>
        <v>#N/A</v>
      </c>
      <c r="AE321" s="34">
        <v>0.77069767441860459</v>
      </c>
      <c r="AG321" s="30" t="e">
        <f>#N/A</f>
        <v>#N/A</v>
      </c>
      <c r="AH321" s="30" t="e">
        <f>#N/A</f>
        <v>#N/A</v>
      </c>
      <c r="AI321" s="30">
        <v>5745.6</v>
      </c>
      <c r="AJ321" s="30">
        <v>5472</v>
      </c>
      <c r="AK321" s="26" t="s">
        <v>139</v>
      </c>
      <c r="AL321" s="26">
        <v>5</v>
      </c>
      <c r="AM321" s="26" t="s">
        <v>731</v>
      </c>
      <c r="AU321" s="26" t="s">
        <v>141</v>
      </c>
      <c r="AV321" s="26" t="s">
        <v>806</v>
      </c>
      <c r="AW321" s="26" t="s">
        <v>807</v>
      </c>
      <c r="BA321" s="26" t="s">
        <v>144</v>
      </c>
      <c r="BB321" s="26" t="s">
        <v>145</v>
      </c>
      <c r="BC321" s="26" t="s">
        <v>146</v>
      </c>
      <c r="BD321" s="37">
        <v>43938</v>
      </c>
      <c r="BE321" s="30">
        <v>32769</v>
      </c>
      <c r="BF321" s="30">
        <v>24879</v>
      </c>
      <c r="BG321" s="37" t="s">
        <v>147</v>
      </c>
      <c r="BH321" s="37" t="s">
        <v>148</v>
      </c>
      <c r="BI321" s="37"/>
      <c r="BJ321" s="37"/>
      <c r="BK321" s="37"/>
      <c r="BL321" s="37"/>
      <c r="BM321" s="37"/>
      <c r="BN321" s="26"/>
      <c r="BO321" s="26"/>
      <c r="BP321" s="26"/>
      <c r="BQ321" s="38"/>
      <c r="BR321" s="26"/>
      <c r="BS321" s="26"/>
      <c r="BT321" s="26"/>
      <c r="BU321" s="26"/>
      <c r="BV321" s="39"/>
    </row>
    <row r="322" spans="1:74" ht="15" hidden="1" customHeight="1">
      <c r="A322" s="26">
        <v>2020</v>
      </c>
      <c r="B322" s="26">
        <v>318</v>
      </c>
      <c r="C322" s="26" t="s">
        <v>129</v>
      </c>
      <c r="D322" s="26" t="s">
        <v>130</v>
      </c>
      <c r="E322" s="26" t="s">
        <v>131</v>
      </c>
      <c r="F322" s="37">
        <v>43845</v>
      </c>
      <c r="G322" s="26" t="s">
        <v>826</v>
      </c>
      <c r="H322" s="26" t="s">
        <v>133</v>
      </c>
      <c r="I322" s="26" t="s">
        <v>133</v>
      </c>
      <c r="J322" s="28" t="s">
        <v>827</v>
      </c>
      <c r="K322" s="26" t="s">
        <v>135</v>
      </c>
      <c r="L322" s="26" t="s">
        <v>136</v>
      </c>
      <c r="M322" s="26" t="s">
        <v>137</v>
      </c>
      <c r="N322" s="26" t="s">
        <v>138</v>
      </c>
      <c r="O322" s="26" t="s">
        <v>138</v>
      </c>
      <c r="Q322" s="30">
        <v>95</v>
      </c>
      <c r="R322" s="30">
        <v>15160</v>
      </c>
      <c r="S322" s="31" t="e">
        <f>#N/A</f>
        <v>#N/A</v>
      </c>
      <c r="T322" s="30">
        <v>3459</v>
      </c>
      <c r="AB322" s="33" t="e">
        <f>#N/A</f>
        <v>#N/A</v>
      </c>
      <c r="AC322" s="30">
        <v>1200</v>
      </c>
      <c r="AD322" s="30" t="e">
        <f>#N/A</f>
        <v>#N/A</v>
      </c>
      <c r="AE322" s="34">
        <v>0.66627450980392156</v>
      </c>
      <c r="AG322" s="30" t="e">
        <f>#N/A</f>
        <v>#N/A</v>
      </c>
      <c r="AH322" s="30" t="e">
        <f>#N/A</f>
        <v>#N/A</v>
      </c>
      <c r="AI322" s="30">
        <v>7953.75</v>
      </c>
      <c r="AJ322" s="30">
        <v>7575</v>
      </c>
      <c r="AK322" s="26" t="s">
        <v>139</v>
      </c>
      <c r="AL322" s="26">
        <v>5</v>
      </c>
      <c r="AM322" s="26" t="s">
        <v>731</v>
      </c>
      <c r="AU322" s="26" t="s">
        <v>141</v>
      </c>
      <c r="AV322" s="26" t="s">
        <v>806</v>
      </c>
      <c r="AW322" s="26" t="s">
        <v>807</v>
      </c>
      <c r="BA322" s="26" t="s">
        <v>144</v>
      </c>
      <c r="BB322" s="26" t="s">
        <v>145</v>
      </c>
      <c r="BC322" s="26" t="s">
        <v>146</v>
      </c>
      <c r="BD322" s="37">
        <v>43938</v>
      </c>
      <c r="BE322" s="30">
        <v>32769</v>
      </c>
      <c r="BF322" s="30">
        <v>24879</v>
      </c>
      <c r="BG322" s="37" t="s">
        <v>147</v>
      </c>
      <c r="BH322" s="37" t="s">
        <v>148</v>
      </c>
      <c r="BI322" s="37"/>
      <c r="BJ322" s="37"/>
      <c r="BK322" s="37"/>
      <c r="BL322" s="37"/>
      <c r="BM322" s="37"/>
      <c r="BN322" s="26"/>
      <c r="BO322" s="26"/>
      <c r="BP322" s="26"/>
      <c r="BQ322" s="38"/>
      <c r="BR322" s="26"/>
      <c r="BS322" s="26"/>
      <c r="BT322" s="26"/>
      <c r="BU322" s="26"/>
      <c r="BV322" s="39"/>
    </row>
    <row r="323" spans="1:74" ht="15" hidden="1" customHeight="1">
      <c r="A323" s="26">
        <v>2020</v>
      </c>
      <c r="B323" s="26">
        <v>319</v>
      </c>
      <c r="C323" s="26" t="s">
        <v>129</v>
      </c>
      <c r="D323" s="26" t="s">
        <v>130</v>
      </c>
      <c r="E323" s="26" t="s">
        <v>131</v>
      </c>
      <c r="F323" s="37">
        <v>43845</v>
      </c>
      <c r="G323" s="26" t="s">
        <v>828</v>
      </c>
      <c r="H323" s="26" t="s">
        <v>133</v>
      </c>
      <c r="I323" s="26" t="s">
        <v>133</v>
      </c>
      <c r="J323" s="28" t="s">
        <v>829</v>
      </c>
      <c r="K323" s="26" t="s">
        <v>135</v>
      </c>
      <c r="L323" s="26" t="s">
        <v>136</v>
      </c>
      <c r="M323" s="26" t="s">
        <v>137</v>
      </c>
      <c r="N323" s="26" t="s">
        <v>138</v>
      </c>
      <c r="O323" s="26" t="s">
        <v>138</v>
      </c>
      <c r="Q323" s="30">
        <v>85</v>
      </c>
      <c r="R323" s="30">
        <v>8870</v>
      </c>
      <c r="S323" s="31" t="e">
        <f>#N/A</f>
        <v>#N/A</v>
      </c>
      <c r="T323" s="30">
        <v>1975</v>
      </c>
      <c r="AB323" s="33" t="e">
        <f>#N/A</f>
        <v>#N/A</v>
      </c>
      <c r="AC323" s="30">
        <v>1200</v>
      </c>
      <c r="AD323" s="30" t="e">
        <f>#N/A</f>
        <v>#N/A</v>
      </c>
      <c r="AE323" s="34">
        <v>0.37534883720930229</v>
      </c>
      <c r="AG323" s="30" t="e">
        <f>#N/A</f>
        <v>#N/A</v>
      </c>
      <c r="AH323" s="30" t="e">
        <f>#N/A</f>
        <v>#N/A</v>
      </c>
      <c r="AI323" s="30">
        <v>3782.1000000000004</v>
      </c>
      <c r="AJ323" s="30">
        <v>3602</v>
      </c>
      <c r="AK323" s="26" t="s">
        <v>139</v>
      </c>
      <c r="AL323" s="26">
        <v>5</v>
      </c>
      <c r="AM323" s="26" t="s">
        <v>731</v>
      </c>
      <c r="AU323" s="26" t="s">
        <v>141</v>
      </c>
      <c r="AV323" s="26" t="s">
        <v>830</v>
      </c>
      <c r="AW323" s="26" t="s">
        <v>831</v>
      </c>
      <c r="BA323" s="26" t="s">
        <v>144</v>
      </c>
      <c r="BB323" s="26" t="s">
        <v>145</v>
      </c>
      <c r="BC323" s="26" t="s">
        <v>146</v>
      </c>
      <c r="BD323" s="37">
        <v>43938</v>
      </c>
      <c r="BE323" s="30">
        <v>32769</v>
      </c>
      <c r="BF323" s="30">
        <v>24879</v>
      </c>
      <c r="BG323" s="37" t="s">
        <v>147</v>
      </c>
      <c r="BH323" s="37" t="s">
        <v>148</v>
      </c>
      <c r="BI323" s="37"/>
      <c r="BJ323" s="37"/>
      <c r="BK323" s="37"/>
      <c r="BL323" s="37"/>
      <c r="BM323" s="37"/>
      <c r="BN323" s="26"/>
      <c r="BO323" s="26"/>
      <c r="BP323" s="26"/>
      <c r="BQ323" s="38"/>
      <c r="BR323" s="26"/>
      <c r="BS323" s="26"/>
      <c r="BT323" s="26"/>
      <c r="BU323" s="26"/>
      <c r="BV323" s="39"/>
    </row>
    <row r="324" spans="1:74" s="52" customFormat="1" ht="15" hidden="1" customHeight="1">
      <c r="A324" s="40">
        <v>2020</v>
      </c>
      <c r="B324" s="40">
        <v>320</v>
      </c>
      <c r="C324" s="40" t="s">
        <v>129</v>
      </c>
      <c r="D324" s="40" t="s">
        <v>130</v>
      </c>
      <c r="E324" s="40" t="s">
        <v>131</v>
      </c>
      <c r="F324" s="49">
        <v>43845</v>
      </c>
      <c r="G324" s="40" t="s">
        <v>832</v>
      </c>
      <c r="H324" s="40" t="s">
        <v>133</v>
      </c>
      <c r="I324" s="40" t="s">
        <v>133</v>
      </c>
      <c r="J324" s="42" t="s">
        <v>833</v>
      </c>
      <c r="K324" s="40" t="s">
        <v>135</v>
      </c>
      <c r="L324" s="40" t="s">
        <v>136</v>
      </c>
      <c r="M324" s="40" t="s">
        <v>137</v>
      </c>
      <c r="N324" s="40" t="s">
        <v>138</v>
      </c>
      <c r="O324" s="40" t="s">
        <v>138</v>
      </c>
      <c r="P324" s="43"/>
      <c r="Q324" s="36">
        <v>86</v>
      </c>
      <c r="R324" s="36">
        <v>8360</v>
      </c>
      <c r="S324" s="44" t="e">
        <f>#N/A</f>
        <v>#N/A</v>
      </c>
      <c r="T324" s="36">
        <v>1668</v>
      </c>
      <c r="U324" s="36"/>
      <c r="V324" s="45"/>
      <c r="W324" s="36"/>
      <c r="X324" s="36"/>
      <c r="Y324" s="36"/>
      <c r="Z324" s="36"/>
      <c r="AA324" s="36"/>
      <c r="AB324" s="46" t="e">
        <f>#N/A</f>
        <v>#N/A</v>
      </c>
      <c r="AC324" s="36">
        <v>1200</v>
      </c>
      <c r="AD324" s="36" t="e">
        <f>#N/A</f>
        <v>#N/A</v>
      </c>
      <c r="AE324" s="34"/>
      <c r="AF324" s="48"/>
      <c r="AG324" s="30" t="e">
        <f>#N/A</f>
        <v>#N/A</v>
      </c>
      <c r="AH324" s="36" t="e">
        <f>#N/A</f>
        <v>#N/A</v>
      </c>
      <c r="AI324" s="36"/>
      <c r="AJ324" s="36"/>
      <c r="AK324" s="40" t="s">
        <v>154</v>
      </c>
      <c r="AL324" s="40">
        <v>5</v>
      </c>
      <c r="AM324" s="40" t="s">
        <v>731</v>
      </c>
      <c r="AN324" s="40" t="s">
        <v>155</v>
      </c>
      <c r="AO324" s="36">
        <v>10032</v>
      </c>
      <c r="AP324" s="36"/>
      <c r="AQ324" s="36"/>
      <c r="AR324" s="36"/>
      <c r="AS324" s="36"/>
      <c r="AT324" s="36">
        <f>+AO324</f>
        <v>10032</v>
      </c>
      <c r="AU324" s="40" t="s">
        <v>141</v>
      </c>
      <c r="AV324" s="40" t="s">
        <v>830</v>
      </c>
      <c r="AW324" s="40" t="s">
        <v>831</v>
      </c>
      <c r="AX324" s="40"/>
      <c r="AY324" s="40"/>
      <c r="AZ324" s="40"/>
      <c r="BA324" s="40" t="s">
        <v>834</v>
      </c>
      <c r="BB324" s="40" t="s">
        <v>145</v>
      </c>
      <c r="BC324" s="40"/>
      <c r="BD324" s="49">
        <v>43938</v>
      </c>
      <c r="BE324" s="36"/>
      <c r="BF324" s="36"/>
      <c r="BG324" s="49" t="s">
        <v>147</v>
      </c>
      <c r="BH324" s="49" t="s">
        <v>148</v>
      </c>
      <c r="BI324" s="49"/>
      <c r="BJ324" s="49"/>
      <c r="BK324" s="49"/>
      <c r="BL324" s="49"/>
      <c r="BM324" s="49"/>
      <c r="BN324" s="40"/>
      <c r="BO324" s="40"/>
      <c r="BP324" s="40"/>
      <c r="BQ324" s="50"/>
      <c r="BR324" s="40"/>
      <c r="BS324" s="40"/>
      <c r="BT324" s="40"/>
      <c r="BU324" s="40"/>
      <c r="BV324" s="51"/>
    </row>
    <row r="325" spans="1:74" ht="15" hidden="1" customHeight="1">
      <c r="A325" s="26">
        <v>2020</v>
      </c>
      <c r="B325" s="26">
        <v>321</v>
      </c>
      <c r="C325" s="26" t="s">
        <v>129</v>
      </c>
      <c r="D325" s="26" t="s">
        <v>130</v>
      </c>
      <c r="E325" s="26" t="s">
        <v>131</v>
      </c>
      <c r="F325" s="37">
        <v>43845</v>
      </c>
      <c r="G325" s="26" t="s">
        <v>835</v>
      </c>
      <c r="H325" s="26" t="s">
        <v>133</v>
      </c>
      <c r="I325" s="26" t="s">
        <v>133</v>
      </c>
      <c r="J325" s="28" t="s">
        <v>836</v>
      </c>
      <c r="K325" s="26" t="s">
        <v>135</v>
      </c>
      <c r="L325" s="26" t="s">
        <v>136</v>
      </c>
      <c r="M325" s="26" t="s">
        <v>137</v>
      </c>
      <c r="N325" s="26" t="s">
        <v>138</v>
      </c>
      <c r="O325" s="26" t="s">
        <v>138</v>
      </c>
      <c r="Q325" s="30">
        <v>85</v>
      </c>
      <c r="R325" s="30">
        <v>7860</v>
      </c>
      <c r="S325" s="31" t="e">
        <f>#N/A</f>
        <v>#N/A</v>
      </c>
      <c r="T325" s="30">
        <v>1395</v>
      </c>
      <c r="AB325" s="33" t="e">
        <f>#N/A</f>
        <v>#N/A</v>
      </c>
      <c r="AC325" s="30">
        <v>1200</v>
      </c>
      <c r="AD325" s="30" t="e">
        <f>#N/A</f>
        <v>#N/A</v>
      </c>
      <c r="AE325" s="34">
        <v>0.87189189189189187</v>
      </c>
      <c r="AF325" s="35">
        <v>0.05</v>
      </c>
      <c r="AG325" s="30" t="e">
        <f>#N/A</f>
        <v>#N/A</v>
      </c>
      <c r="AH325" s="30" t="e">
        <f>#N/A</f>
        <v>#N/A</v>
      </c>
      <c r="AI325" s="30">
        <v>3901.8</v>
      </c>
      <c r="AJ325" s="30">
        <v>3716</v>
      </c>
      <c r="AK325" s="26" t="s">
        <v>139</v>
      </c>
      <c r="AL325" s="26">
        <v>5</v>
      </c>
      <c r="AM325" s="26" t="s">
        <v>731</v>
      </c>
      <c r="AU325" s="26" t="s">
        <v>141</v>
      </c>
      <c r="AV325" s="26" t="s">
        <v>830</v>
      </c>
      <c r="AW325" s="26" t="s">
        <v>831</v>
      </c>
      <c r="BA325" s="26" t="s">
        <v>144</v>
      </c>
      <c r="BB325" s="26" t="s">
        <v>145</v>
      </c>
      <c r="BC325" s="26" t="s">
        <v>146</v>
      </c>
      <c r="BD325" s="37">
        <v>43938</v>
      </c>
      <c r="BE325" s="30">
        <v>32769</v>
      </c>
      <c r="BF325" s="30">
        <v>24879</v>
      </c>
      <c r="BG325" s="37" t="s">
        <v>147</v>
      </c>
      <c r="BH325" s="37" t="s">
        <v>148</v>
      </c>
      <c r="BI325" s="37"/>
      <c r="BJ325" s="37"/>
      <c r="BK325" s="37"/>
      <c r="BL325" s="37"/>
      <c r="BM325" s="37"/>
      <c r="BN325" s="26"/>
      <c r="BO325" s="26"/>
      <c r="BP325" s="26"/>
      <c r="BQ325" s="38"/>
      <c r="BR325" s="26"/>
      <c r="BS325" s="26"/>
      <c r="BT325" s="26"/>
      <c r="BU325" s="26"/>
      <c r="BV325" s="39"/>
    </row>
    <row r="326" spans="1:74" ht="15" hidden="1" customHeight="1">
      <c r="A326" s="26">
        <v>2020</v>
      </c>
      <c r="B326" s="26">
        <v>322</v>
      </c>
      <c r="C326" s="26" t="s">
        <v>129</v>
      </c>
      <c r="D326" s="26" t="s">
        <v>130</v>
      </c>
      <c r="E326" s="26" t="s">
        <v>131</v>
      </c>
      <c r="F326" s="37">
        <v>43845</v>
      </c>
      <c r="G326" s="26" t="s">
        <v>837</v>
      </c>
      <c r="H326" s="26" t="s">
        <v>133</v>
      </c>
      <c r="I326" s="26" t="s">
        <v>133</v>
      </c>
      <c r="J326" s="28" t="s">
        <v>838</v>
      </c>
      <c r="K326" s="26" t="s">
        <v>135</v>
      </c>
      <c r="L326" s="26" t="s">
        <v>136</v>
      </c>
      <c r="M326" s="26" t="s">
        <v>137</v>
      </c>
      <c r="N326" s="26" t="s">
        <v>138</v>
      </c>
      <c r="O326" s="26" t="s">
        <v>138</v>
      </c>
      <c r="Q326" s="30">
        <v>86</v>
      </c>
      <c r="R326" s="30">
        <v>10460</v>
      </c>
      <c r="S326" s="31" t="e">
        <f>#N/A</f>
        <v>#N/A</v>
      </c>
      <c r="T326" s="30">
        <v>2060</v>
      </c>
      <c r="AB326" s="33" t="e">
        <f>#N/A</f>
        <v>#N/A</v>
      </c>
      <c r="AC326" s="30">
        <v>1200</v>
      </c>
      <c r="AD326" s="30" t="e">
        <f>#N/A</f>
        <v>#N/A</v>
      </c>
      <c r="AE326" s="34">
        <v>0.51124999999999998</v>
      </c>
      <c r="AG326" s="30" t="e">
        <f>#N/A</f>
        <v>#N/A</v>
      </c>
      <c r="AH326" s="30" t="e">
        <f>#N/A</f>
        <v>#N/A</v>
      </c>
      <c r="AI326" s="30">
        <v>4836.3</v>
      </c>
      <c r="AJ326" s="30">
        <v>4606</v>
      </c>
      <c r="AK326" s="26" t="s">
        <v>139</v>
      </c>
      <c r="AL326" s="26">
        <v>5</v>
      </c>
      <c r="AM326" s="26" t="s">
        <v>731</v>
      </c>
      <c r="AU326" s="26" t="s">
        <v>141</v>
      </c>
      <c r="AV326" s="26" t="s">
        <v>830</v>
      </c>
      <c r="AW326" s="26" t="s">
        <v>831</v>
      </c>
      <c r="BA326" s="26" t="s">
        <v>144</v>
      </c>
      <c r="BB326" s="26" t="s">
        <v>145</v>
      </c>
      <c r="BC326" s="26" t="s">
        <v>146</v>
      </c>
      <c r="BD326" s="37">
        <v>43938</v>
      </c>
      <c r="BE326" s="30">
        <v>32769</v>
      </c>
      <c r="BF326" s="30">
        <v>24879</v>
      </c>
      <c r="BG326" s="37" t="s">
        <v>147</v>
      </c>
      <c r="BH326" s="37" t="s">
        <v>148</v>
      </c>
      <c r="BI326" s="37"/>
      <c r="BJ326" s="37"/>
      <c r="BK326" s="37"/>
      <c r="BL326" s="37"/>
      <c r="BM326" s="37"/>
      <c r="BN326" s="26"/>
      <c r="BO326" s="26"/>
      <c r="BP326" s="26"/>
      <c r="BQ326" s="38"/>
      <c r="BR326" s="26"/>
      <c r="BS326" s="26"/>
      <c r="BT326" s="26"/>
      <c r="BU326" s="26"/>
      <c r="BV326" s="39"/>
    </row>
    <row r="327" spans="1:74" ht="15" hidden="1" customHeight="1">
      <c r="A327" s="26">
        <v>2020</v>
      </c>
      <c r="B327" s="26">
        <v>323</v>
      </c>
      <c r="C327" s="26" t="s">
        <v>129</v>
      </c>
      <c r="D327" s="26" t="s">
        <v>130</v>
      </c>
      <c r="E327" s="26" t="s">
        <v>131</v>
      </c>
      <c r="F327" s="37">
        <v>43845</v>
      </c>
      <c r="G327" s="26" t="s">
        <v>839</v>
      </c>
      <c r="H327" s="26" t="s">
        <v>133</v>
      </c>
      <c r="I327" s="26" t="s">
        <v>133</v>
      </c>
      <c r="J327" s="28" t="s">
        <v>840</v>
      </c>
      <c r="K327" s="26" t="s">
        <v>135</v>
      </c>
      <c r="L327" s="26" t="s">
        <v>136</v>
      </c>
      <c r="M327" s="26" t="s">
        <v>137</v>
      </c>
      <c r="N327" s="26" t="s">
        <v>138</v>
      </c>
      <c r="O327" s="26" t="s">
        <v>138</v>
      </c>
      <c r="Q327" s="30">
        <v>88</v>
      </c>
      <c r="R327" s="30">
        <v>9710</v>
      </c>
      <c r="S327" s="31" t="e">
        <f>#N/A</f>
        <v>#N/A</v>
      </c>
      <c r="T327" s="30">
        <v>1948</v>
      </c>
      <c r="AB327" s="33" t="e">
        <f>#N/A</f>
        <v>#N/A</v>
      </c>
      <c r="AC327" s="30">
        <v>1200</v>
      </c>
      <c r="AD327" s="30" t="e">
        <f>#N/A</f>
        <v>#N/A</v>
      </c>
      <c r="AE327" s="47">
        <v>0.69874999999999998</v>
      </c>
      <c r="AG327" s="30" t="e">
        <f>#N/A</f>
        <v>#N/A</v>
      </c>
      <c r="AH327" s="30" t="e">
        <f>#N/A</f>
        <v>#N/A</v>
      </c>
      <c r="AI327" s="30">
        <v>4339.6500000000005</v>
      </c>
      <c r="AJ327" s="30">
        <v>4133</v>
      </c>
      <c r="AK327" s="26" t="s">
        <v>139</v>
      </c>
      <c r="AL327" s="26">
        <v>5</v>
      </c>
      <c r="AM327" s="26" t="s">
        <v>731</v>
      </c>
      <c r="AU327" s="26" t="s">
        <v>141</v>
      </c>
      <c r="AV327" s="26" t="s">
        <v>830</v>
      </c>
      <c r="AW327" s="26" t="s">
        <v>831</v>
      </c>
      <c r="BA327" s="26" t="s">
        <v>144</v>
      </c>
      <c r="BB327" s="26" t="s">
        <v>145</v>
      </c>
      <c r="BC327" s="26" t="s">
        <v>146</v>
      </c>
      <c r="BD327" s="37">
        <v>43938</v>
      </c>
      <c r="BE327" s="30">
        <v>32769</v>
      </c>
      <c r="BF327" s="30">
        <v>24879</v>
      </c>
      <c r="BG327" s="37" t="s">
        <v>147</v>
      </c>
      <c r="BH327" s="37" t="s">
        <v>148</v>
      </c>
      <c r="BI327" s="37"/>
      <c r="BJ327" s="37"/>
      <c r="BK327" s="37"/>
      <c r="BL327" s="37"/>
      <c r="BM327" s="37"/>
      <c r="BN327" s="26"/>
      <c r="BO327" s="26"/>
      <c r="BP327" s="26"/>
      <c r="BQ327" s="38"/>
      <c r="BR327" s="26"/>
      <c r="BS327" s="26"/>
      <c r="BT327" s="26"/>
      <c r="BU327" s="26"/>
      <c r="BV327" s="39"/>
    </row>
    <row r="328" spans="1:74" ht="15" hidden="1" customHeight="1">
      <c r="A328" s="40">
        <v>2020</v>
      </c>
      <c r="B328" s="40">
        <v>324</v>
      </c>
      <c r="C328" s="40" t="s">
        <v>129</v>
      </c>
      <c r="D328" s="40" t="s">
        <v>130</v>
      </c>
      <c r="E328" s="40" t="s">
        <v>131</v>
      </c>
      <c r="F328" s="49">
        <v>43845</v>
      </c>
      <c r="G328" s="40" t="s">
        <v>841</v>
      </c>
      <c r="H328" s="40" t="s">
        <v>133</v>
      </c>
      <c r="I328" s="40" t="s">
        <v>133</v>
      </c>
      <c r="J328" s="42" t="s">
        <v>842</v>
      </c>
      <c r="K328" s="40" t="s">
        <v>135</v>
      </c>
      <c r="L328" s="40" t="s">
        <v>136</v>
      </c>
      <c r="M328" s="40" t="s">
        <v>137</v>
      </c>
      <c r="N328" s="40" t="s">
        <v>138</v>
      </c>
      <c r="O328" s="40" t="s">
        <v>138</v>
      </c>
      <c r="P328" s="43"/>
      <c r="Q328" s="36">
        <v>89</v>
      </c>
      <c r="R328" s="36">
        <v>12040</v>
      </c>
      <c r="S328" s="44" t="e">
        <f>#N/A</f>
        <v>#N/A</v>
      </c>
      <c r="T328" s="36">
        <v>2652</v>
      </c>
      <c r="U328" s="36"/>
      <c r="V328" s="45"/>
      <c r="W328" s="36"/>
      <c r="X328" s="36"/>
      <c r="Y328" s="36"/>
      <c r="Z328" s="36"/>
      <c r="AA328" s="36"/>
      <c r="AB328" s="46" t="e">
        <f>#N/A</f>
        <v>#N/A</v>
      </c>
      <c r="AC328" s="36">
        <v>1200</v>
      </c>
      <c r="AD328" s="36" t="e">
        <f>#N/A</f>
        <v>#N/A</v>
      </c>
      <c r="AE328" s="47">
        <v>0</v>
      </c>
      <c r="AF328" s="48"/>
      <c r="AG328" s="30" t="e">
        <f>#N/A</f>
        <v>#N/A</v>
      </c>
      <c r="AH328" s="36" t="e">
        <f>#N/A</f>
        <v>#N/A</v>
      </c>
      <c r="AI328" s="36"/>
      <c r="AJ328" s="36"/>
      <c r="AK328" s="40" t="s">
        <v>139</v>
      </c>
      <c r="AL328" s="40">
        <v>5</v>
      </c>
      <c r="AM328" s="40" t="s">
        <v>731</v>
      </c>
      <c r="AN328" s="40" t="s">
        <v>151</v>
      </c>
      <c r="AO328" s="36"/>
      <c r="AP328" s="36"/>
      <c r="AQ328" s="36"/>
      <c r="AS328" s="36"/>
      <c r="AT328" s="36" t="e">
        <f>AD328</f>
        <v>#N/A</v>
      </c>
      <c r="AU328" s="40" t="s">
        <v>141</v>
      </c>
      <c r="AV328" s="40" t="s">
        <v>830</v>
      </c>
      <c r="AW328" s="40" t="s">
        <v>831</v>
      </c>
      <c r="AX328" s="40"/>
      <c r="AY328" s="40"/>
      <c r="AZ328" s="40"/>
      <c r="BA328" s="40" t="s">
        <v>144</v>
      </c>
      <c r="BB328" s="40" t="s">
        <v>145</v>
      </c>
      <c r="BC328" s="40"/>
      <c r="BD328" s="49">
        <v>43938</v>
      </c>
      <c r="BE328" s="36"/>
      <c r="BF328" s="36"/>
      <c r="BG328" s="49" t="s">
        <v>147</v>
      </c>
      <c r="BH328" s="49" t="s">
        <v>148</v>
      </c>
      <c r="BI328" s="49"/>
      <c r="BJ328" s="49"/>
      <c r="BK328" s="49"/>
      <c r="BL328" s="49"/>
      <c r="BM328" s="49"/>
      <c r="BN328" s="40"/>
      <c r="BO328" s="40"/>
      <c r="BP328" s="40"/>
      <c r="BQ328" s="50"/>
      <c r="BR328" s="40"/>
      <c r="BS328" s="40"/>
      <c r="BT328" s="40"/>
      <c r="BU328" s="40"/>
      <c r="BV328" s="51"/>
    </row>
    <row r="329" spans="1:74" ht="15" hidden="1" customHeight="1">
      <c r="A329" s="26">
        <v>2020</v>
      </c>
      <c r="B329" s="26">
        <v>325</v>
      </c>
      <c r="C329" s="26" t="s">
        <v>129</v>
      </c>
      <c r="D329" s="26" t="s">
        <v>130</v>
      </c>
      <c r="E329" s="26" t="s">
        <v>131</v>
      </c>
      <c r="F329" s="37">
        <v>43845</v>
      </c>
      <c r="G329" s="26" t="s">
        <v>843</v>
      </c>
      <c r="H329" s="26" t="s">
        <v>133</v>
      </c>
      <c r="I329" s="26" t="s">
        <v>133</v>
      </c>
      <c r="J329" s="28" t="s">
        <v>844</v>
      </c>
      <c r="K329" s="26" t="s">
        <v>135</v>
      </c>
      <c r="L329" s="26" t="s">
        <v>136</v>
      </c>
      <c r="M329" s="26" t="s">
        <v>137</v>
      </c>
      <c r="N329" s="26" t="s">
        <v>138</v>
      </c>
      <c r="O329" s="26" t="s">
        <v>138</v>
      </c>
      <c r="Q329" s="30">
        <v>89</v>
      </c>
      <c r="R329" s="30">
        <v>10410</v>
      </c>
      <c r="S329" s="31" t="e">
        <f>#N/A</f>
        <v>#N/A</v>
      </c>
      <c r="T329" s="30">
        <v>2120</v>
      </c>
      <c r="AB329" s="33" t="e">
        <f>#N/A</f>
        <v>#N/A</v>
      </c>
      <c r="AC329" s="30">
        <v>1200</v>
      </c>
      <c r="AD329" s="30" t="e">
        <f>#N/A</f>
        <v>#N/A</v>
      </c>
      <c r="AE329" s="34">
        <v>0.71684210526315784</v>
      </c>
      <c r="AF329" s="35">
        <v>0.1</v>
      </c>
      <c r="AG329" s="30" t="e">
        <f>#N/A</f>
        <v>#N/A</v>
      </c>
      <c r="AH329" s="30" t="e">
        <f>#N/A</f>
        <v>#N/A</v>
      </c>
      <c r="AI329" s="30">
        <v>4112.8500000000004</v>
      </c>
      <c r="AJ329" s="30">
        <v>3917</v>
      </c>
      <c r="AK329" s="26" t="s">
        <v>139</v>
      </c>
      <c r="AL329" s="26">
        <v>5</v>
      </c>
      <c r="AM329" s="26" t="s">
        <v>731</v>
      </c>
      <c r="AU329" s="26" t="s">
        <v>141</v>
      </c>
      <c r="AV329" s="26" t="s">
        <v>830</v>
      </c>
      <c r="AW329" s="26" t="s">
        <v>831</v>
      </c>
      <c r="BA329" s="26" t="s">
        <v>144</v>
      </c>
      <c r="BB329" s="26" t="s">
        <v>145</v>
      </c>
      <c r="BC329" s="26" t="s">
        <v>146</v>
      </c>
      <c r="BD329" s="37">
        <v>43938</v>
      </c>
      <c r="BE329" s="30">
        <v>32769</v>
      </c>
      <c r="BF329" s="30">
        <v>24879</v>
      </c>
      <c r="BG329" s="37" t="s">
        <v>147</v>
      </c>
      <c r="BH329" s="37" t="s">
        <v>148</v>
      </c>
      <c r="BI329" s="37"/>
      <c r="BJ329" s="37"/>
      <c r="BK329" s="37"/>
      <c r="BL329" s="37"/>
      <c r="BM329" s="37"/>
      <c r="BN329" s="26"/>
      <c r="BO329" s="26"/>
      <c r="BP329" s="26"/>
      <c r="BQ329" s="38"/>
      <c r="BR329" s="26"/>
      <c r="BS329" s="26"/>
      <c r="BT329" s="26"/>
      <c r="BU329" s="26"/>
      <c r="BV329" s="39"/>
    </row>
    <row r="330" spans="1:74" ht="15" hidden="1" customHeight="1">
      <c r="A330" s="26">
        <v>2020</v>
      </c>
      <c r="B330" s="26">
        <v>326</v>
      </c>
      <c r="C330" s="26" t="s">
        <v>129</v>
      </c>
      <c r="D330" s="26" t="s">
        <v>130</v>
      </c>
      <c r="E330" s="26" t="s">
        <v>131</v>
      </c>
      <c r="F330" s="37">
        <v>43845</v>
      </c>
      <c r="G330" s="26" t="s">
        <v>845</v>
      </c>
      <c r="H330" s="26" t="s">
        <v>133</v>
      </c>
      <c r="I330" s="26" t="s">
        <v>133</v>
      </c>
      <c r="J330" s="28" t="s">
        <v>846</v>
      </c>
      <c r="K330" s="26" t="s">
        <v>135</v>
      </c>
      <c r="L330" s="26" t="s">
        <v>136</v>
      </c>
      <c r="M330" s="26" t="s">
        <v>137</v>
      </c>
      <c r="N330" s="26" t="s">
        <v>138</v>
      </c>
      <c r="O330" s="26" t="s">
        <v>138</v>
      </c>
      <c r="Q330" s="30">
        <v>83</v>
      </c>
      <c r="R330" s="30">
        <v>8630</v>
      </c>
      <c r="S330" s="31" t="e">
        <f>#N/A</f>
        <v>#N/A</v>
      </c>
      <c r="T330" s="30">
        <v>1993</v>
      </c>
      <c r="AB330" s="33" t="e">
        <f>#N/A</f>
        <v>#N/A</v>
      </c>
      <c r="AC330" s="30">
        <v>1200</v>
      </c>
      <c r="AD330" s="30" t="e">
        <f>#N/A</f>
        <v>#N/A</v>
      </c>
      <c r="AE330" s="34">
        <v>0.67230769230769227</v>
      </c>
      <c r="AG330" s="30" t="e">
        <f>#N/A</f>
        <v>#N/A</v>
      </c>
      <c r="AH330" s="30" t="e">
        <f>#N/A</f>
        <v>#N/A</v>
      </c>
      <c r="AI330" s="30">
        <v>3623.55</v>
      </c>
      <c r="AJ330" s="30">
        <v>3451</v>
      </c>
      <c r="AK330" s="26" t="s">
        <v>139</v>
      </c>
      <c r="AL330" s="26">
        <v>5</v>
      </c>
      <c r="AM330" s="26" t="s">
        <v>731</v>
      </c>
      <c r="AU330" s="26" t="s">
        <v>141</v>
      </c>
      <c r="AV330" s="26" t="s">
        <v>830</v>
      </c>
      <c r="AW330" s="26" t="s">
        <v>831</v>
      </c>
      <c r="BA330" s="26" t="s">
        <v>144</v>
      </c>
      <c r="BB330" s="26" t="s">
        <v>145</v>
      </c>
      <c r="BC330" s="26" t="s">
        <v>146</v>
      </c>
      <c r="BD330" s="37">
        <v>43938</v>
      </c>
      <c r="BE330" s="30">
        <v>32769</v>
      </c>
      <c r="BF330" s="30">
        <v>24879</v>
      </c>
      <c r="BG330" s="37" t="s">
        <v>147</v>
      </c>
      <c r="BH330" s="37" t="s">
        <v>148</v>
      </c>
      <c r="BI330" s="37"/>
      <c r="BJ330" s="37"/>
      <c r="BK330" s="37"/>
      <c r="BL330" s="37"/>
      <c r="BM330" s="37"/>
      <c r="BN330" s="26"/>
      <c r="BO330" s="26"/>
      <c r="BP330" s="26"/>
      <c r="BQ330" s="38"/>
      <c r="BR330" s="26"/>
      <c r="BS330" s="26"/>
      <c r="BT330" s="26"/>
      <c r="BU330" s="26"/>
      <c r="BV330" s="39"/>
    </row>
    <row r="331" spans="1:74" ht="15" hidden="1" customHeight="1">
      <c r="A331" s="26">
        <v>2020</v>
      </c>
      <c r="B331" s="26">
        <v>327</v>
      </c>
      <c r="C331" s="26" t="s">
        <v>129</v>
      </c>
      <c r="D331" s="26" t="s">
        <v>130</v>
      </c>
      <c r="E331" s="26" t="s">
        <v>131</v>
      </c>
      <c r="F331" s="37">
        <v>43845</v>
      </c>
      <c r="G331" s="26" t="s">
        <v>847</v>
      </c>
      <c r="H331" s="26" t="s">
        <v>133</v>
      </c>
      <c r="I331" s="26" t="s">
        <v>133</v>
      </c>
      <c r="J331" s="28" t="s">
        <v>848</v>
      </c>
      <c r="K331" s="26" t="s">
        <v>135</v>
      </c>
      <c r="L331" s="26" t="s">
        <v>136</v>
      </c>
      <c r="M331" s="26" t="s">
        <v>137</v>
      </c>
      <c r="N331" s="26" t="s">
        <v>138</v>
      </c>
      <c r="O331" s="26" t="s">
        <v>138</v>
      </c>
      <c r="Q331" s="30">
        <v>90</v>
      </c>
      <c r="R331" s="30">
        <v>10180</v>
      </c>
      <c r="S331" s="31" t="e">
        <f>#N/A</f>
        <v>#N/A</v>
      </c>
      <c r="T331" s="30">
        <v>1897</v>
      </c>
      <c r="AB331" s="33" t="e">
        <f>#N/A</f>
        <v>#N/A</v>
      </c>
      <c r="AC331" s="30">
        <v>1200</v>
      </c>
      <c r="AD331" s="30" t="e">
        <f>#N/A</f>
        <v>#N/A</v>
      </c>
      <c r="AE331" s="81">
        <v>0.35142857142857142</v>
      </c>
      <c r="AG331" s="30" t="e">
        <f>#N/A</f>
        <v>#N/A</v>
      </c>
      <c r="AH331" s="30" t="e">
        <f>#N/A</f>
        <v>#N/A</v>
      </c>
      <c r="AI331" s="30">
        <v>4650.45</v>
      </c>
      <c r="AJ331" s="30">
        <v>4429</v>
      </c>
      <c r="AK331" s="26" t="s">
        <v>139</v>
      </c>
      <c r="AL331" s="26">
        <v>5</v>
      </c>
      <c r="AM331" s="26" t="s">
        <v>731</v>
      </c>
      <c r="AU331" s="26" t="s">
        <v>141</v>
      </c>
      <c r="AV331" s="26" t="s">
        <v>830</v>
      </c>
      <c r="AW331" s="26" t="s">
        <v>831</v>
      </c>
      <c r="BA331" s="26" t="s">
        <v>144</v>
      </c>
      <c r="BB331" s="26" t="s">
        <v>145</v>
      </c>
      <c r="BC331" s="26" t="s">
        <v>146</v>
      </c>
      <c r="BD331" s="37">
        <v>43938</v>
      </c>
      <c r="BE331" s="30">
        <v>32769</v>
      </c>
      <c r="BF331" s="30">
        <v>24879</v>
      </c>
      <c r="BG331" s="37" t="s">
        <v>147</v>
      </c>
      <c r="BH331" s="37" t="s">
        <v>148</v>
      </c>
      <c r="BI331" s="37"/>
      <c r="BJ331" s="37"/>
      <c r="BK331" s="37"/>
      <c r="BL331" s="37"/>
      <c r="BM331" s="37"/>
      <c r="BN331" s="26"/>
      <c r="BO331" s="26"/>
      <c r="BP331" s="26"/>
      <c r="BQ331" s="38"/>
      <c r="BR331" s="26"/>
      <c r="BS331" s="26"/>
      <c r="BT331" s="26"/>
      <c r="BU331" s="26"/>
      <c r="BV331" s="39"/>
    </row>
    <row r="332" spans="1:74" ht="15" hidden="1" customHeight="1">
      <c r="A332" s="26">
        <v>2020</v>
      </c>
      <c r="B332" s="26">
        <v>328</v>
      </c>
      <c r="C332" s="26" t="s">
        <v>129</v>
      </c>
      <c r="D332" s="26" t="s">
        <v>130</v>
      </c>
      <c r="E332" s="26" t="s">
        <v>131</v>
      </c>
      <c r="F332" s="37">
        <v>43845</v>
      </c>
      <c r="G332" s="26" t="s">
        <v>849</v>
      </c>
      <c r="H332" s="26" t="s">
        <v>133</v>
      </c>
      <c r="I332" s="26" t="s">
        <v>133</v>
      </c>
      <c r="J332" s="28" t="s">
        <v>850</v>
      </c>
      <c r="K332" s="26" t="s">
        <v>135</v>
      </c>
      <c r="L332" s="26" t="s">
        <v>136</v>
      </c>
      <c r="M332" s="26" t="s">
        <v>137</v>
      </c>
      <c r="N332" s="26" t="s">
        <v>138</v>
      </c>
      <c r="O332" s="26" t="s">
        <v>138</v>
      </c>
      <c r="Q332" s="30">
        <v>93</v>
      </c>
      <c r="R332" s="30">
        <v>14100</v>
      </c>
      <c r="S332" s="31" t="e">
        <f>#N/A</f>
        <v>#N/A</v>
      </c>
      <c r="T332" s="30">
        <v>3488</v>
      </c>
      <c r="AB332" s="33" t="e">
        <f>#N/A</f>
        <v>#N/A</v>
      </c>
      <c r="AC332" s="30">
        <v>1200</v>
      </c>
      <c r="AD332" s="30" t="e">
        <f>#N/A</f>
        <v>#N/A</v>
      </c>
      <c r="AE332" s="34">
        <v>0.84206896551724131</v>
      </c>
      <c r="AG332" s="30" t="e">
        <f>#N/A</f>
        <v>#N/A</v>
      </c>
      <c r="AH332" s="30" t="e">
        <f>#N/A</f>
        <v>#N/A</v>
      </c>
      <c r="AI332" s="30">
        <v>7250.25</v>
      </c>
      <c r="AJ332" s="30">
        <v>6905</v>
      </c>
      <c r="AK332" s="26" t="s">
        <v>139</v>
      </c>
      <c r="AL332" s="26">
        <v>5</v>
      </c>
      <c r="AM332" s="26" t="s">
        <v>731</v>
      </c>
      <c r="AU332" s="26" t="s">
        <v>141</v>
      </c>
      <c r="AV332" s="26" t="s">
        <v>830</v>
      </c>
      <c r="AW332" s="26" t="s">
        <v>831</v>
      </c>
      <c r="BA332" s="26" t="s">
        <v>144</v>
      </c>
      <c r="BB332" s="26" t="s">
        <v>145</v>
      </c>
      <c r="BC332" s="26" t="s">
        <v>146</v>
      </c>
      <c r="BD332" s="37">
        <v>43938</v>
      </c>
      <c r="BE332" s="30">
        <v>32769</v>
      </c>
      <c r="BF332" s="30">
        <v>24879</v>
      </c>
      <c r="BG332" s="37" t="s">
        <v>147</v>
      </c>
      <c r="BH332" s="37" t="s">
        <v>148</v>
      </c>
      <c r="BI332" s="37"/>
      <c r="BJ332" s="37"/>
      <c r="BK332" s="37"/>
      <c r="BL332" s="37"/>
      <c r="BM332" s="37"/>
      <c r="BN332" s="26"/>
      <c r="BO332" s="26"/>
      <c r="BP332" s="26"/>
      <c r="BQ332" s="38"/>
      <c r="BR332" s="26"/>
      <c r="BS332" s="26"/>
      <c r="BT332" s="26"/>
      <c r="BU332" s="26"/>
      <c r="BV332" s="39"/>
    </row>
    <row r="333" spans="1:74" ht="15" hidden="1" customHeight="1">
      <c r="A333" s="26">
        <v>2020</v>
      </c>
      <c r="B333" s="26">
        <v>329</v>
      </c>
      <c r="C333" s="26" t="s">
        <v>129</v>
      </c>
      <c r="D333" s="26" t="s">
        <v>130</v>
      </c>
      <c r="E333" s="26" t="s">
        <v>131</v>
      </c>
      <c r="F333" s="37">
        <v>43845</v>
      </c>
      <c r="G333" s="26" t="s">
        <v>851</v>
      </c>
      <c r="H333" s="26" t="s">
        <v>133</v>
      </c>
      <c r="I333" s="26" t="s">
        <v>133</v>
      </c>
      <c r="J333" s="28" t="s">
        <v>852</v>
      </c>
      <c r="K333" s="26" t="s">
        <v>135</v>
      </c>
      <c r="L333" s="26" t="s">
        <v>136</v>
      </c>
      <c r="M333" s="26" t="s">
        <v>137</v>
      </c>
      <c r="N333" s="26" t="s">
        <v>138</v>
      </c>
      <c r="O333" s="26" t="s">
        <v>138</v>
      </c>
      <c r="Q333" s="30">
        <v>91</v>
      </c>
      <c r="R333" s="30">
        <v>12130</v>
      </c>
      <c r="S333" s="31" t="e">
        <f>#N/A</f>
        <v>#N/A</v>
      </c>
      <c r="T333" s="30">
        <v>2363</v>
      </c>
      <c r="AB333" s="33" t="e">
        <f>#N/A</f>
        <v>#N/A</v>
      </c>
      <c r="AC333" s="30">
        <v>1200</v>
      </c>
      <c r="AD333" s="30" t="e">
        <f>#N/A</f>
        <v>#N/A</v>
      </c>
      <c r="AE333" s="34">
        <v>0.75777777777777777</v>
      </c>
      <c r="AG333" s="30" t="e">
        <f>#N/A</f>
        <v>#N/A</v>
      </c>
      <c r="AH333" s="30" t="e">
        <f>#N/A</f>
        <v>#N/A</v>
      </c>
      <c r="AI333" s="30">
        <v>5944.05</v>
      </c>
      <c r="AJ333" s="30">
        <v>5661</v>
      </c>
      <c r="AK333" s="26" t="s">
        <v>139</v>
      </c>
      <c r="AL333" s="26">
        <v>5</v>
      </c>
      <c r="AM333" s="26" t="s">
        <v>731</v>
      </c>
      <c r="AU333" s="26" t="s">
        <v>141</v>
      </c>
      <c r="AV333" s="26" t="s">
        <v>830</v>
      </c>
      <c r="AW333" s="26" t="s">
        <v>831</v>
      </c>
      <c r="BA333" s="26" t="s">
        <v>144</v>
      </c>
      <c r="BB333" s="26" t="s">
        <v>145</v>
      </c>
      <c r="BC333" s="26" t="s">
        <v>146</v>
      </c>
      <c r="BD333" s="37">
        <v>43938</v>
      </c>
      <c r="BE333" s="30">
        <v>32769</v>
      </c>
      <c r="BF333" s="30">
        <v>24879</v>
      </c>
      <c r="BG333" s="37" t="s">
        <v>147</v>
      </c>
      <c r="BH333" s="37" t="s">
        <v>148</v>
      </c>
      <c r="BI333" s="37"/>
      <c r="BJ333" s="37"/>
      <c r="BK333" s="37"/>
      <c r="BL333" s="37"/>
      <c r="BM333" s="37"/>
      <c r="BN333" s="26"/>
      <c r="BO333" s="26"/>
      <c r="BP333" s="26"/>
      <c r="BQ333" s="38"/>
      <c r="BR333" s="26"/>
      <c r="BS333" s="26"/>
      <c r="BT333" s="26"/>
      <c r="BU333" s="26"/>
      <c r="BV333" s="39"/>
    </row>
    <row r="334" spans="1:74" s="52" customFormat="1" ht="15" hidden="1" customHeight="1">
      <c r="A334" s="40">
        <v>2020</v>
      </c>
      <c r="B334" s="40">
        <v>330</v>
      </c>
      <c r="C334" s="40" t="s">
        <v>129</v>
      </c>
      <c r="D334" s="40" t="s">
        <v>130</v>
      </c>
      <c r="E334" s="40" t="s">
        <v>131</v>
      </c>
      <c r="F334" s="49">
        <v>43845</v>
      </c>
      <c r="G334" s="40" t="s">
        <v>853</v>
      </c>
      <c r="H334" s="40" t="s">
        <v>133</v>
      </c>
      <c r="I334" s="40" t="s">
        <v>133</v>
      </c>
      <c r="J334" s="42" t="s">
        <v>854</v>
      </c>
      <c r="K334" s="40" t="s">
        <v>135</v>
      </c>
      <c r="L334" s="40" t="s">
        <v>136</v>
      </c>
      <c r="M334" s="40" t="s">
        <v>137</v>
      </c>
      <c r="N334" s="40" t="s">
        <v>138</v>
      </c>
      <c r="O334" s="40" t="s">
        <v>138</v>
      </c>
      <c r="P334" s="43"/>
      <c r="Q334" s="36">
        <v>81</v>
      </c>
      <c r="R334" s="36">
        <v>7500</v>
      </c>
      <c r="S334" s="44" t="e">
        <f>#N/A</f>
        <v>#N/A</v>
      </c>
      <c r="T334" s="36">
        <v>1621</v>
      </c>
      <c r="U334" s="36"/>
      <c r="V334" s="45"/>
      <c r="W334" s="36"/>
      <c r="X334" s="36"/>
      <c r="Y334" s="36"/>
      <c r="Z334" s="36"/>
      <c r="AA334" s="36"/>
      <c r="AB334" s="46" t="e">
        <f>#N/A</f>
        <v>#N/A</v>
      </c>
      <c r="AC334" s="36">
        <v>1200</v>
      </c>
      <c r="AD334" s="36" t="e">
        <f>#N/A</f>
        <v>#N/A</v>
      </c>
      <c r="AE334" s="34"/>
      <c r="AF334" s="48"/>
      <c r="AG334" s="30" t="e">
        <f>#N/A</f>
        <v>#N/A</v>
      </c>
      <c r="AH334" s="36" t="e">
        <f>#N/A</f>
        <v>#N/A</v>
      </c>
      <c r="AI334" s="36"/>
      <c r="AJ334" s="36"/>
      <c r="AK334" s="40" t="s">
        <v>154</v>
      </c>
      <c r="AL334" s="40">
        <v>5</v>
      </c>
      <c r="AM334" s="40" t="s">
        <v>731</v>
      </c>
      <c r="AN334" s="40" t="s">
        <v>155</v>
      </c>
      <c r="AO334" s="36">
        <v>9000</v>
      </c>
      <c r="AP334" s="36"/>
      <c r="AQ334" s="36"/>
      <c r="AR334" s="36"/>
      <c r="AS334" s="36"/>
      <c r="AT334" s="36">
        <f>+AO334</f>
        <v>9000</v>
      </c>
      <c r="AU334" s="40" t="s">
        <v>141</v>
      </c>
      <c r="AV334" s="40" t="s">
        <v>830</v>
      </c>
      <c r="AW334" s="40" t="s">
        <v>831</v>
      </c>
      <c r="AX334" s="40"/>
      <c r="AY334" s="40"/>
      <c r="AZ334" s="40"/>
      <c r="BA334" s="40" t="s">
        <v>144</v>
      </c>
      <c r="BB334" s="40" t="s">
        <v>145</v>
      </c>
      <c r="BC334" s="40"/>
      <c r="BD334" s="49">
        <v>43938</v>
      </c>
      <c r="BE334" s="36"/>
      <c r="BF334" s="36"/>
      <c r="BG334" s="49" t="s">
        <v>147</v>
      </c>
      <c r="BH334" s="49" t="s">
        <v>148</v>
      </c>
      <c r="BI334" s="49"/>
      <c r="BJ334" s="49"/>
      <c r="BK334" s="49"/>
      <c r="BL334" s="49"/>
      <c r="BM334" s="49"/>
      <c r="BN334" s="40"/>
      <c r="BO334" s="40"/>
      <c r="BP334" s="40"/>
      <c r="BQ334" s="50"/>
      <c r="BR334" s="40"/>
      <c r="BS334" s="40"/>
      <c r="BT334" s="40"/>
      <c r="BU334" s="40"/>
      <c r="BV334" s="51"/>
    </row>
    <row r="335" spans="1:74" ht="15" hidden="1" customHeight="1" thickBot="1">
      <c r="A335" s="82">
        <v>2020</v>
      </c>
      <c r="B335" s="82">
        <v>331</v>
      </c>
      <c r="C335" s="82" t="s">
        <v>129</v>
      </c>
      <c r="D335" s="82" t="s">
        <v>130</v>
      </c>
      <c r="E335" s="82" t="s">
        <v>131</v>
      </c>
      <c r="F335" s="83">
        <v>43845</v>
      </c>
      <c r="G335" s="82" t="s">
        <v>855</v>
      </c>
      <c r="H335" s="82" t="s">
        <v>133</v>
      </c>
      <c r="I335" s="82" t="s">
        <v>133</v>
      </c>
      <c r="J335" s="84" t="s">
        <v>856</v>
      </c>
      <c r="K335" s="82" t="s">
        <v>135</v>
      </c>
      <c r="L335" s="82" t="s">
        <v>136</v>
      </c>
      <c r="M335" s="82" t="s">
        <v>137</v>
      </c>
      <c r="N335" s="82" t="s">
        <v>138</v>
      </c>
      <c r="O335" s="82" t="s">
        <v>138</v>
      </c>
      <c r="P335" s="85"/>
      <c r="Q335" s="63">
        <v>87</v>
      </c>
      <c r="R335" s="63">
        <v>10560</v>
      </c>
      <c r="S335" s="86" t="e">
        <f>#N/A</f>
        <v>#N/A</v>
      </c>
      <c r="T335" s="63">
        <v>2482</v>
      </c>
      <c r="U335" s="63"/>
      <c r="V335" s="87"/>
      <c r="W335" s="63"/>
      <c r="X335" s="63"/>
      <c r="Y335" s="63"/>
      <c r="Z335" s="63"/>
      <c r="AA335" s="63"/>
      <c r="AB335" s="88" t="e">
        <f>#N/A</f>
        <v>#N/A</v>
      </c>
      <c r="AC335" s="63">
        <v>1200</v>
      </c>
      <c r="AD335" s="63" t="e">
        <f>#N/A</f>
        <v>#N/A</v>
      </c>
      <c r="AE335" s="89">
        <v>0.62</v>
      </c>
      <c r="AF335" s="90"/>
      <c r="AG335" s="63" t="e">
        <f>#N/A</f>
        <v>#N/A</v>
      </c>
      <c r="AH335" s="63" t="e">
        <f>#N/A</f>
        <v>#N/A</v>
      </c>
      <c r="AI335" s="63">
        <v>4902.45</v>
      </c>
      <c r="AJ335" s="63">
        <v>4669</v>
      </c>
      <c r="AK335" s="82" t="s">
        <v>139</v>
      </c>
      <c r="AL335" s="82">
        <v>5</v>
      </c>
      <c r="AM335" s="82" t="s">
        <v>731</v>
      </c>
      <c r="AN335" s="82"/>
      <c r="AO335" s="63"/>
      <c r="AP335" s="63"/>
      <c r="AQ335" s="63"/>
      <c r="AR335" s="57"/>
      <c r="AS335" s="63"/>
      <c r="AT335" s="57"/>
      <c r="AU335" s="82" t="s">
        <v>141</v>
      </c>
      <c r="AV335" s="82" t="s">
        <v>830</v>
      </c>
      <c r="AW335" s="82" t="s">
        <v>831</v>
      </c>
      <c r="AX335" s="82"/>
      <c r="AY335" s="82"/>
      <c r="AZ335" s="82"/>
      <c r="BA335" s="82" t="s">
        <v>144</v>
      </c>
      <c r="BB335" s="82" t="s">
        <v>145</v>
      </c>
      <c r="BC335" s="82" t="s">
        <v>146</v>
      </c>
      <c r="BD335" s="83">
        <v>43938</v>
      </c>
      <c r="BE335" s="63">
        <v>32769</v>
      </c>
      <c r="BF335" s="63">
        <v>24879</v>
      </c>
      <c r="BG335" s="83" t="s">
        <v>147</v>
      </c>
      <c r="BH335" s="83" t="s">
        <v>148</v>
      </c>
      <c r="BI335" s="83"/>
      <c r="BJ335" s="83"/>
      <c r="BK335" s="83"/>
      <c r="BL335" s="83"/>
      <c r="BM335" s="83"/>
      <c r="BN335" s="82"/>
      <c r="BO335" s="82"/>
      <c r="BP335" s="82"/>
      <c r="BQ335" s="91"/>
      <c r="BR335" s="82"/>
      <c r="BS335" s="82"/>
      <c r="BT335" s="82"/>
      <c r="BU335" s="82"/>
      <c r="BV335" s="92"/>
    </row>
    <row r="336" spans="1:74" ht="15" hidden="1" customHeight="1">
      <c r="A336" s="67">
        <v>2020</v>
      </c>
      <c r="B336" s="26">
        <v>332</v>
      </c>
      <c r="C336" s="26" t="s">
        <v>129</v>
      </c>
      <c r="D336" s="26" t="s">
        <v>130</v>
      </c>
      <c r="E336" s="26" t="s">
        <v>131</v>
      </c>
      <c r="F336" s="68">
        <v>43852</v>
      </c>
      <c r="G336" s="26" t="s">
        <v>857</v>
      </c>
      <c r="H336" s="26" t="s">
        <v>133</v>
      </c>
      <c r="I336" s="67" t="s">
        <v>133</v>
      </c>
      <c r="J336" s="69" t="s">
        <v>858</v>
      </c>
      <c r="K336" s="67" t="s">
        <v>135</v>
      </c>
      <c r="L336" s="67" t="s">
        <v>136</v>
      </c>
      <c r="M336" s="67" t="s">
        <v>137</v>
      </c>
      <c r="N336" s="67" t="s">
        <v>138</v>
      </c>
      <c r="O336" s="67" t="s">
        <v>138</v>
      </c>
      <c r="P336" s="70"/>
      <c r="Q336" s="71">
        <v>86</v>
      </c>
      <c r="R336" s="71">
        <v>7930</v>
      </c>
      <c r="S336" s="72" t="e">
        <f>#N/A</f>
        <v>#N/A</v>
      </c>
      <c r="T336" s="71">
        <v>1776</v>
      </c>
      <c r="U336" s="71"/>
      <c r="V336" s="73"/>
      <c r="W336" s="71"/>
      <c r="X336" s="71"/>
      <c r="Y336" s="71"/>
      <c r="Z336" s="71"/>
      <c r="AA336" s="71"/>
      <c r="AB336" s="74" t="e">
        <f>#N/A</f>
        <v>#N/A</v>
      </c>
      <c r="AC336" s="71">
        <v>1200</v>
      </c>
      <c r="AD336" s="71" t="e">
        <f>#N/A</f>
        <v>#N/A</v>
      </c>
      <c r="AE336" s="75">
        <v>0.42827586206896551</v>
      </c>
      <c r="AF336" s="76"/>
      <c r="AG336" s="71" t="e">
        <f>#N/A</f>
        <v>#N/A</v>
      </c>
      <c r="AH336" s="71" t="e">
        <f>#N/A</f>
        <v>#N/A</v>
      </c>
      <c r="AI336" s="71">
        <v>4286.1000000000004</v>
      </c>
      <c r="AJ336" s="71">
        <v>4082</v>
      </c>
      <c r="AK336" s="26" t="s">
        <v>139</v>
      </c>
      <c r="AL336" s="67">
        <v>6</v>
      </c>
      <c r="AM336" s="67" t="s">
        <v>859</v>
      </c>
      <c r="AN336" s="67"/>
      <c r="AO336" s="71"/>
      <c r="AP336" s="71"/>
      <c r="AQ336" s="71"/>
      <c r="AR336" s="77"/>
      <c r="AS336" s="71"/>
      <c r="AT336" s="77"/>
      <c r="AU336" s="67" t="s">
        <v>141</v>
      </c>
      <c r="AV336" s="67" t="s">
        <v>860</v>
      </c>
      <c r="AW336" s="67" t="s">
        <v>861</v>
      </c>
      <c r="AX336" s="67"/>
      <c r="AY336" s="67"/>
      <c r="AZ336" s="67"/>
      <c r="BA336" s="26" t="s">
        <v>144</v>
      </c>
      <c r="BB336" s="67" t="s">
        <v>145</v>
      </c>
      <c r="BC336" s="67" t="s">
        <v>146</v>
      </c>
      <c r="BD336" s="78">
        <v>43938</v>
      </c>
      <c r="BE336" s="71">
        <v>32769</v>
      </c>
      <c r="BF336" s="71">
        <v>24879</v>
      </c>
      <c r="BG336" s="78" t="s">
        <v>147</v>
      </c>
      <c r="BH336" s="78" t="s">
        <v>148</v>
      </c>
      <c r="BI336" s="78"/>
      <c r="BJ336" s="78"/>
      <c r="BK336" s="78"/>
      <c r="BL336" s="78"/>
      <c r="BM336" s="78"/>
      <c r="BN336" s="67"/>
      <c r="BO336" s="67"/>
      <c r="BP336" s="67"/>
      <c r="BQ336" s="79"/>
      <c r="BR336" s="67"/>
      <c r="BS336" s="67"/>
      <c r="BT336" s="67"/>
      <c r="BU336" s="67"/>
      <c r="BV336" s="80"/>
    </row>
    <row r="337" spans="1:74" ht="15" hidden="1" customHeight="1">
      <c r="A337" s="67">
        <v>2020</v>
      </c>
      <c r="B337" s="26">
        <v>333</v>
      </c>
      <c r="C337" s="26" t="s">
        <v>129</v>
      </c>
      <c r="D337" s="26" t="s">
        <v>130</v>
      </c>
      <c r="E337" s="26" t="s">
        <v>131</v>
      </c>
      <c r="F337" s="68">
        <v>43852</v>
      </c>
      <c r="G337" s="26" t="s">
        <v>862</v>
      </c>
      <c r="H337" s="26" t="s">
        <v>133</v>
      </c>
      <c r="I337" s="26" t="s">
        <v>133</v>
      </c>
      <c r="J337" s="28" t="s">
        <v>863</v>
      </c>
      <c r="K337" s="26" t="s">
        <v>135</v>
      </c>
      <c r="L337" s="26" t="s">
        <v>136</v>
      </c>
      <c r="M337" s="26" t="s">
        <v>137</v>
      </c>
      <c r="N337" s="26" t="s">
        <v>138</v>
      </c>
      <c r="O337" s="26" t="s">
        <v>138</v>
      </c>
      <c r="Q337" s="30">
        <v>89</v>
      </c>
      <c r="R337" s="30">
        <v>10670</v>
      </c>
      <c r="S337" s="31" t="e">
        <f>#N/A</f>
        <v>#N/A</v>
      </c>
      <c r="T337" s="30">
        <v>2342</v>
      </c>
      <c r="AB337" s="33" t="e">
        <f>#N/A</f>
        <v>#N/A</v>
      </c>
      <c r="AC337" s="30">
        <v>1200</v>
      </c>
      <c r="AD337" s="30" t="e">
        <f>#N/A</f>
        <v>#N/A</v>
      </c>
      <c r="AE337" s="34">
        <v>0.46888888888888886</v>
      </c>
      <c r="AG337" s="30" t="e">
        <f>#N/A</f>
        <v>#N/A</v>
      </c>
      <c r="AH337" s="30" t="e">
        <f>#N/A</f>
        <v>#N/A</v>
      </c>
      <c r="AI337" s="30">
        <v>6335.7</v>
      </c>
      <c r="AJ337" s="30">
        <v>6034</v>
      </c>
      <c r="AK337" s="26" t="s">
        <v>139</v>
      </c>
      <c r="AL337" s="26">
        <v>6</v>
      </c>
      <c r="AM337" s="26" t="s">
        <v>859</v>
      </c>
      <c r="AU337" s="26" t="s">
        <v>141</v>
      </c>
      <c r="AV337" s="67" t="s">
        <v>860</v>
      </c>
      <c r="AW337" s="67" t="s">
        <v>861</v>
      </c>
      <c r="BA337" s="26" t="s">
        <v>144</v>
      </c>
      <c r="BB337" s="26" t="s">
        <v>145</v>
      </c>
      <c r="BC337" s="26" t="s">
        <v>146</v>
      </c>
      <c r="BD337" s="37">
        <v>43938</v>
      </c>
      <c r="BE337" s="30">
        <v>32769</v>
      </c>
      <c r="BF337" s="30">
        <v>24879</v>
      </c>
      <c r="BG337" s="37" t="s">
        <v>147</v>
      </c>
      <c r="BH337" s="37" t="s">
        <v>148</v>
      </c>
      <c r="BI337" s="37"/>
      <c r="BJ337" s="37"/>
      <c r="BK337" s="37"/>
      <c r="BL337" s="37"/>
      <c r="BM337" s="37"/>
      <c r="BN337" s="26"/>
      <c r="BO337" s="26"/>
      <c r="BP337" s="26"/>
      <c r="BQ337" s="38"/>
      <c r="BR337" s="26"/>
      <c r="BS337" s="26"/>
      <c r="BT337" s="26"/>
      <c r="BU337" s="26"/>
      <c r="BV337" s="39"/>
    </row>
    <row r="338" spans="1:74" ht="15" hidden="1" customHeight="1">
      <c r="A338" s="67">
        <v>2020</v>
      </c>
      <c r="B338" s="26">
        <v>334</v>
      </c>
      <c r="C338" s="26" t="s">
        <v>129</v>
      </c>
      <c r="D338" s="26" t="s">
        <v>130</v>
      </c>
      <c r="E338" s="26" t="s">
        <v>131</v>
      </c>
      <c r="F338" s="68">
        <v>43852</v>
      </c>
      <c r="G338" s="26" t="s">
        <v>864</v>
      </c>
      <c r="H338" s="26" t="s">
        <v>133</v>
      </c>
      <c r="I338" s="26" t="s">
        <v>133</v>
      </c>
      <c r="J338" s="28" t="s">
        <v>865</v>
      </c>
      <c r="K338" s="26" t="s">
        <v>135</v>
      </c>
      <c r="L338" s="26" t="s">
        <v>136</v>
      </c>
      <c r="M338" s="26" t="s">
        <v>137</v>
      </c>
      <c r="N338" s="26" t="s">
        <v>138</v>
      </c>
      <c r="O338" s="26" t="s">
        <v>138</v>
      </c>
      <c r="Q338" s="30">
        <v>77</v>
      </c>
      <c r="R338" s="30">
        <v>6590</v>
      </c>
      <c r="S338" s="31" t="e">
        <f>#N/A</f>
        <v>#N/A</v>
      </c>
      <c r="T338" s="30">
        <v>1889</v>
      </c>
      <c r="AB338" s="33" t="e">
        <f>#N/A</f>
        <v>#N/A</v>
      </c>
      <c r="AC338" s="30">
        <v>1200</v>
      </c>
      <c r="AD338" s="30" t="e">
        <f>#N/A</f>
        <v>#N/A</v>
      </c>
      <c r="AE338" s="34">
        <v>0.83294117647058818</v>
      </c>
      <c r="AG338" s="30" t="e">
        <f>#N/A</f>
        <v>#N/A</v>
      </c>
      <c r="AH338" s="30" t="e">
        <f>#N/A</f>
        <v>#N/A</v>
      </c>
      <c r="AI338" s="30">
        <v>3227.7000000000003</v>
      </c>
      <c r="AJ338" s="30">
        <v>3074</v>
      </c>
      <c r="AK338" s="26" t="s">
        <v>139</v>
      </c>
      <c r="AL338" s="26">
        <v>6</v>
      </c>
      <c r="AM338" s="26" t="s">
        <v>859</v>
      </c>
      <c r="AU338" s="26" t="s">
        <v>141</v>
      </c>
      <c r="AV338" s="67" t="s">
        <v>860</v>
      </c>
      <c r="AW338" s="67" t="s">
        <v>861</v>
      </c>
      <c r="BA338" s="26" t="s">
        <v>144</v>
      </c>
      <c r="BB338" s="26" t="s">
        <v>145</v>
      </c>
      <c r="BC338" s="26" t="s">
        <v>146</v>
      </c>
      <c r="BD338" s="37">
        <v>43938</v>
      </c>
      <c r="BE338" s="30">
        <v>32769</v>
      </c>
      <c r="BF338" s="30">
        <v>24879</v>
      </c>
      <c r="BG338" s="37" t="s">
        <v>147</v>
      </c>
      <c r="BH338" s="37" t="s">
        <v>148</v>
      </c>
      <c r="BI338" s="37"/>
      <c r="BJ338" s="37"/>
      <c r="BK338" s="37"/>
      <c r="BL338" s="37"/>
      <c r="BM338" s="37"/>
      <c r="BN338" s="26"/>
      <c r="BO338" s="26"/>
      <c r="BP338" s="26"/>
      <c r="BQ338" s="38"/>
      <c r="BR338" s="26"/>
      <c r="BS338" s="26"/>
      <c r="BT338" s="26"/>
      <c r="BU338" s="26"/>
      <c r="BV338" s="39"/>
    </row>
    <row r="339" spans="1:74" ht="15" hidden="1" customHeight="1">
      <c r="A339" s="67">
        <v>2020</v>
      </c>
      <c r="B339" s="26">
        <v>335</v>
      </c>
      <c r="C339" s="26" t="s">
        <v>129</v>
      </c>
      <c r="D339" s="26" t="s">
        <v>130</v>
      </c>
      <c r="E339" s="26" t="s">
        <v>131</v>
      </c>
      <c r="F339" s="68">
        <v>43852</v>
      </c>
      <c r="G339" s="26" t="s">
        <v>866</v>
      </c>
      <c r="H339" s="26" t="s">
        <v>133</v>
      </c>
      <c r="I339" s="26" t="s">
        <v>133</v>
      </c>
      <c r="J339" s="28" t="s">
        <v>867</v>
      </c>
      <c r="K339" s="26" t="s">
        <v>135</v>
      </c>
      <c r="L339" s="26" t="s">
        <v>136</v>
      </c>
      <c r="M339" s="26" t="s">
        <v>137</v>
      </c>
      <c r="N339" s="26" t="s">
        <v>138</v>
      </c>
      <c r="O339" s="26" t="s">
        <v>138</v>
      </c>
      <c r="Q339" s="30">
        <v>90</v>
      </c>
      <c r="R339" s="30">
        <v>10970</v>
      </c>
      <c r="S339" s="31" t="e">
        <f>#N/A</f>
        <v>#N/A</v>
      </c>
      <c r="T339" s="30">
        <v>2090</v>
      </c>
      <c r="AB339" s="33" t="e">
        <f>#N/A</f>
        <v>#N/A</v>
      </c>
      <c r="AC339" s="30">
        <v>1200</v>
      </c>
      <c r="AD339" s="30" t="e">
        <f>#N/A</f>
        <v>#N/A</v>
      </c>
      <c r="AE339" s="34">
        <v>0.38</v>
      </c>
      <c r="AF339" s="35">
        <v>0.1</v>
      </c>
      <c r="AG339" s="30" t="e">
        <f>#N/A</f>
        <v>#N/A</v>
      </c>
      <c r="AH339" s="30" t="e">
        <f>#N/A</f>
        <v>#N/A</v>
      </c>
      <c r="AI339" s="30">
        <v>5306.7</v>
      </c>
      <c r="AJ339" s="30">
        <v>5054</v>
      </c>
      <c r="AK339" s="26" t="s">
        <v>139</v>
      </c>
      <c r="AL339" s="26">
        <v>6</v>
      </c>
      <c r="AM339" s="26" t="s">
        <v>859</v>
      </c>
      <c r="AU339" s="26" t="s">
        <v>141</v>
      </c>
      <c r="AV339" s="67" t="s">
        <v>860</v>
      </c>
      <c r="AW339" s="67" t="s">
        <v>861</v>
      </c>
      <c r="BA339" s="26" t="s">
        <v>144</v>
      </c>
      <c r="BB339" s="26" t="s">
        <v>145</v>
      </c>
      <c r="BC339" s="26" t="s">
        <v>146</v>
      </c>
      <c r="BD339" s="37">
        <v>43938</v>
      </c>
      <c r="BE339" s="30">
        <v>32769</v>
      </c>
      <c r="BF339" s="30">
        <v>24879</v>
      </c>
      <c r="BG339" s="37" t="s">
        <v>147</v>
      </c>
      <c r="BH339" s="37" t="s">
        <v>148</v>
      </c>
      <c r="BI339" s="37"/>
      <c r="BJ339" s="37"/>
      <c r="BK339" s="37"/>
      <c r="BL339" s="37"/>
      <c r="BM339" s="37"/>
      <c r="BN339" s="26"/>
      <c r="BO339" s="26"/>
      <c r="BP339" s="26"/>
      <c r="BQ339" s="38"/>
      <c r="BR339" s="26"/>
      <c r="BS339" s="26"/>
      <c r="BT339" s="26"/>
      <c r="BU339" s="26"/>
      <c r="BV339" s="39"/>
    </row>
    <row r="340" spans="1:74" ht="15" hidden="1" customHeight="1">
      <c r="A340" s="67">
        <v>2020</v>
      </c>
      <c r="B340" s="26">
        <v>336</v>
      </c>
      <c r="C340" s="26" t="s">
        <v>129</v>
      </c>
      <c r="D340" s="26" t="s">
        <v>130</v>
      </c>
      <c r="E340" s="26" t="s">
        <v>131</v>
      </c>
      <c r="F340" s="68">
        <v>43852</v>
      </c>
      <c r="G340" s="26" t="s">
        <v>868</v>
      </c>
      <c r="H340" s="26" t="s">
        <v>133</v>
      </c>
      <c r="I340" s="26" t="s">
        <v>133</v>
      </c>
      <c r="J340" s="28" t="s">
        <v>869</v>
      </c>
      <c r="K340" s="26" t="s">
        <v>135</v>
      </c>
      <c r="L340" s="26" t="s">
        <v>136</v>
      </c>
      <c r="M340" s="26" t="s">
        <v>137</v>
      </c>
      <c r="N340" s="26" t="s">
        <v>138</v>
      </c>
      <c r="O340" s="26" t="s">
        <v>138</v>
      </c>
      <c r="Q340" s="30">
        <v>90</v>
      </c>
      <c r="R340" s="30">
        <v>11660</v>
      </c>
      <c r="S340" s="31" t="e">
        <f>#N/A</f>
        <v>#N/A</v>
      </c>
      <c r="T340" s="30">
        <v>3073</v>
      </c>
      <c r="AB340" s="33" t="e">
        <f>#N/A</f>
        <v>#N/A</v>
      </c>
      <c r="AC340" s="30">
        <v>1200</v>
      </c>
      <c r="AD340" s="30" t="e">
        <f>#N/A</f>
        <v>#N/A</v>
      </c>
      <c r="AE340" s="34">
        <v>0.57999999999999996</v>
      </c>
      <c r="AG340" s="30" t="e">
        <f>#N/A</f>
        <v>#N/A</v>
      </c>
      <c r="AH340" s="30" t="e">
        <f>#N/A</f>
        <v>#N/A</v>
      </c>
      <c r="AI340" s="30">
        <v>7382.55</v>
      </c>
      <c r="AJ340" s="30">
        <v>7031</v>
      </c>
      <c r="AK340" s="26" t="s">
        <v>139</v>
      </c>
      <c r="AL340" s="26">
        <v>6</v>
      </c>
      <c r="AM340" s="26" t="s">
        <v>859</v>
      </c>
      <c r="AU340" s="26" t="s">
        <v>141</v>
      </c>
      <c r="AV340" s="67" t="s">
        <v>860</v>
      </c>
      <c r="AW340" s="67" t="s">
        <v>861</v>
      </c>
      <c r="BA340" s="26" t="s">
        <v>144</v>
      </c>
      <c r="BB340" s="26" t="s">
        <v>145</v>
      </c>
      <c r="BC340" s="26" t="s">
        <v>146</v>
      </c>
      <c r="BD340" s="37">
        <v>43938</v>
      </c>
      <c r="BE340" s="30">
        <v>32769</v>
      </c>
      <c r="BF340" s="30">
        <v>24879</v>
      </c>
      <c r="BG340" s="37" t="s">
        <v>147</v>
      </c>
      <c r="BH340" s="37" t="s">
        <v>148</v>
      </c>
      <c r="BI340" s="37"/>
      <c r="BJ340" s="37"/>
      <c r="BK340" s="37"/>
      <c r="BL340" s="37"/>
      <c r="BM340" s="37"/>
      <c r="BN340" s="26"/>
      <c r="BO340" s="26"/>
      <c r="BP340" s="26"/>
      <c r="BQ340" s="38"/>
      <c r="BR340" s="26"/>
      <c r="BS340" s="26"/>
      <c r="BT340" s="26"/>
      <c r="BU340" s="26"/>
      <c r="BV340" s="39"/>
    </row>
    <row r="341" spans="1:74" ht="15" hidden="1" customHeight="1">
      <c r="A341" s="67">
        <v>2020</v>
      </c>
      <c r="B341" s="26">
        <v>337</v>
      </c>
      <c r="C341" s="26" t="s">
        <v>129</v>
      </c>
      <c r="D341" s="26" t="s">
        <v>130</v>
      </c>
      <c r="E341" s="26" t="s">
        <v>131</v>
      </c>
      <c r="F341" s="68">
        <v>43852</v>
      </c>
      <c r="G341" s="26" t="s">
        <v>870</v>
      </c>
      <c r="H341" s="26" t="s">
        <v>133</v>
      </c>
      <c r="I341" s="26" t="s">
        <v>133</v>
      </c>
      <c r="J341" s="28" t="s">
        <v>871</v>
      </c>
      <c r="K341" s="26" t="s">
        <v>135</v>
      </c>
      <c r="L341" s="26" t="s">
        <v>136</v>
      </c>
      <c r="M341" s="26" t="s">
        <v>137</v>
      </c>
      <c r="N341" s="26" t="s">
        <v>138</v>
      </c>
      <c r="O341" s="26" t="s">
        <v>138</v>
      </c>
      <c r="Q341" s="30">
        <v>86</v>
      </c>
      <c r="R341" s="30">
        <v>9710</v>
      </c>
      <c r="S341" s="31" t="e">
        <f>#N/A</f>
        <v>#N/A</v>
      </c>
      <c r="T341" s="30">
        <v>2431</v>
      </c>
      <c r="AB341" s="33" t="e">
        <f>#N/A</f>
        <v>#N/A</v>
      </c>
      <c r="AC341" s="30">
        <v>1200</v>
      </c>
      <c r="AD341" s="30" t="e">
        <f>#N/A</f>
        <v>#N/A</v>
      </c>
      <c r="AE341" s="34">
        <v>0.68454545454545457</v>
      </c>
      <c r="AG341" s="30" t="e">
        <f>#N/A</f>
        <v>#N/A</v>
      </c>
      <c r="AH341" s="30" t="e">
        <f>#N/A</f>
        <v>#N/A</v>
      </c>
      <c r="AI341" s="30">
        <v>5307.75</v>
      </c>
      <c r="AJ341" s="30">
        <v>5055</v>
      </c>
      <c r="AK341" s="26" t="s">
        <v>139</v>
      </c>
      <c r="AL341" s="26">
        <v>6</v>
      </c>
      <c r="AM341" s="26" t="s">
        <v>859</v>
      </c>
      <c r="AU341" s="26" t="s">
        <v>141</v>
      </c>
      <c r="AV341" s="67" t="s">
        <v>860</v>
      </c>
      <c r="AW341" s="67" t="s">
        <v>861</v>
      </c>
      <c r="BA341" s="26" t="s">
        <v>144</v>
      </c>
      <c r="BB341" s="26" t="s">
        <v>145</v>
      </c>
      <c r="BC341" s="26" t="s">
        <v>146</v>
      </c>
      <c r="BD341" s="37">
        <v>43938</v>
      </c>
      <c r="BE341" s="30">
        <v>32769</v>
      </c>
      <c r="BF341" s="30">
        <v>24879</v>
      </c>
      <c r="BG341" s="37" t="s">
        <v>147</v>
      </c>
      <c r="BH341" s="37" t="s">
        <v>148</v>
      </c>
      <c r="BI341" s="37"/>
      <c r="BJ341" s="37"/>
      <c r="BK341" s="37"/>
      <c r="BL341" s="37"/>
      <c r="BM341" s="37"/>
      <c r="BN341" s="26"/>
      <c r="BO341" s="26"/>
      <c r="BP341" s="26"/>
      <c r="BQ341" s="38"/>
      <c r="BR341" s="26"/>
      <c r="BS341" s="26"/>
      <c r="BT341" s="26"/>
      <c r="BU341" s="26"/>
      <c r="BV341" s="39"/>
    </row>
    <row r="342" spans="1:74" ht="15" hidden="1" customHeight="1">
      <c r="A342" s="67">
        <v>2020</v>
      </c>
      <c r="B342" s="26">
        <v>338</v>
      </c>
      <c r="C342" s="26" t="s">
        <v>129</v>
      </c>
      <c r="D342" s="26" t="s">
        <v>130</v>
      </c>
      <c r="E342" s="26" t="s">
        <v>131</v>
      </c>
      <c r="F342" s="68">
        <v>43852</v>
      </c>
      <c r="G342" s="26" t="s">
        <v>872</v>
      </c>
      <c r="H342" s="26" t="s">
        <v>133</v>
      </c>
      <c r="I342" s="26" t="s">
        <v>133</v>
      </c>
      <c r="J342" s="28" t="s">
        <v>873</v>
      </c>
      <c r="K342" s="26" t="s">
        <v>135</v>
      </c>
      <c r="L342" s="26" t="s">
        <v>136</v>
      </c>
      <c r="M342" s="26" t="s">
        <v>137</v>
      </c>
      <c r="N342" s="26" t="s">
        <v>138</v>
      </c>
      <c r="O342" s="26" t="s">
        <v>138</v>
      </c>
      <c r="Q342" s="30">
        <v>84</v>
      </c>
      <c r="R342" s="30">
        <v>7730</v>
      </c>
      <c r="S342" s="31" t="e">
        <f>#N/A</f>
        <v>#N/A</v>
      </c>
      <c r="T342" s="30">
        <v>1733</v>
      </c>
      <c r="AB342" s="33" t="e">
        <f>#N/A</f>
        <v>#N/A</v>
      </c>
      <c r="AC342" s="30">
        <v>1200</v>
      </c>
      <c r="AD342" s="30" t="e">
        <f>#N/A</f>
        <v>#N/A</v>
      </c>
      <c r="AE342" s="34">
        <v>0.73675675675675678</v>
      </c>
      <c r="AG342" s="30" t="e">
        <f>#N/A</f>
        <v>#N/A</v>
      </c>
      <c r="AH342" s="30" t="e">
        <f>#N/A</f>
        <v>#N/A</v>
      </c>
      <c r="AI342" s="30">
        <v>4264.05</v>
      </c>
      <c r="AJ342" s="30">
        <v>4061</v>
      </c>
      <c r="AK342" s="26" t="s">
        <v>139</v>
      </c>
      <c r="AL342" s="26">
        <v>6</v>
      </c>
      <c r="AM342" s="26" t="s">
        <v>859</v>
      </c>
      <c r="AU342" s="26" t="s">
        <v>141</v>
      </c>
      <c r="AV342" s="67" t="s">
        <v>860</v>
      </c>
      <c r="AW342" s="67" t="s">
        <v>861</v>
      </c>
      <c r="BA342" s="26" t="s">
        <v>144</v>
      </c>
      <c r="BB342" s="26" t="s">
        <v>145</v>
      </c>
      <c r="BC342" s="26" t="s">
        <v>146</v>
      </c>
      <c r="BD342" s="37">
        <v>43938</v>
      </c>
      <c r="BE342" s="30">
        <v>32769</v>
      </c>
      <c r="BF342" s="30">
        <v>24879</v>
      </c>
      <c r="BG342" s="37" t="s">
        <v>147</v>
      </c>
      <c r="BH342" s="37" t="s">
        <v>148</v>
      </c>
      <c r="BI342" s="37"/>
      <c r="BJ342" s="37"/>
      <c r="BK342" s="37"/>
      <c r="BL342" s="37"/>
      <c r="BM342" s="37"/>
      <c r="BN342" s="26"/>
      <c r="BO342" s="26"/>
      <c r="BP342" s="26"/>
      <c r="BQ342" s="38"/>
      <c r="BR342" s="26"/>
      <c r="BS342" s="26"/>
      <c r="BT342" s="26"/>
      <c r="BU342" s="26"/>
      <c r="BV342" s="39"/>
    </row>
    <row r="343" spans="1:74" ht="15" hidden="1" customHeight="1">
      <c r="A343" s="67">
        <v>2020</v>
      </c>
      <c r="B343" s="26">
        <v>339</v>
      </c>
      <c r="C343" s="26" t="s">
        <v>129</v>
      </c>
      <c r="D343" s="26" t="s">
        <v>130</v>
      </c>
      <c r="E343" s="26" t="s">
        <v>131</v>
      </c>
      <c r="F343" s="68">
        <v>43852</v>
      </c>
      <c r="G343" s="26" t="s">
        <v>874</v>
      </c>
      <c r="H343" s="26" t="s">
        <v>133</v>
      </c>
      <c r="I343" s="26" t="s">
        <v>133</v>
      </c>
      <c r="J343" s="28" t="s">
        <v>875</v>
      </c>
      <c r="K343" s="26" t="s">
        <v>135</v>
      </c>
      <c r="L343" s="26" t="s">
        <v>136</v>
      </c>
      <c r="M343" s="26" t="s">
        <v>137</v>
      </c>
      <c r="N343" s="26" t="s">
        <v>138</v>
      </c>
      <c r="O343" s="26" t="s">
        <v>138</v>
      </c>
      <c r="Q343" s="30">
        <v>95</v>
      </c>
      <c r="R343" s="30">
        <v>10700</v>
      </c>
      <c r="S343" s="31" t="e">
        <f>#N/A</f>
        <v>#N/A</v>
      </c>
      <c r="T343" s="30">
        <v>2187</v>
      </c>
      <c r="AB343" s="33" t="e">
        <f>#N/A</f>
        <v>#N/A</v>
      </c>
      <c r="AC343" s="30">
        <v>1200</v>
      </c>
      <c r="AD343" s="30" t="e">
        <f>#N/A</f>
        <v>#N/A</v>
      </c>
      <c r="AE343" s="34">
        <v>0.75777777777777777</v>
      </c>
      <c r="AG343" s="30" t="e">
        <f>#N/A</f>
        <v>#N/A</v>
      </c>
      <c r="AH343" s="30" t="e">
        <f>#N/A</f>
        <v>#N/A</v>
      </c>
      <c r="AI343" s="30">
        <v>6354.6</v>
      </c>
      <c r="AJ343" s="30">
        <v>6052</v>
      </c>
      <c r="AK343" s="26" t="s">
        <v>139</v>
      </c>
      <c r="AL343" s="26">
        <v>6</v>
      </c>
      <c r="AM343" s="26" t="s">
        <v>859</v>
      </c>
      <c r="AU343" s="26" t="s">
        <v>141</v>
      </c>
      <c r="AV343" s="67" t="s">
        <v>860</v>
      </c>
      <c r="AW343" s="67" t="s">
        <v>861</v>
      </c>
      <c r="BA343" s="26" t="s">
        <v>144</v>
      </c>
      <c r="BB343" s="26" t="s">
        <v>145</v>
      </c>
      <c r="BC343" s="26" t="s">
        <v>146</v>
      </c>
      <c r="BD343" s="37">
        <v>43938</v>
      </c>
      <c r="BE343" s="30">
        <v>32769</v>
      </c>
      <c r="BF343" s="30">
        <v>24879</v>
      </c>
      <c r="BG343" s="37" t="s">
        <v>147</v>
      </c>
      <c r="BH343" s="37" t="s">
        <v>148</v>
      </c>
      <c r="BI343" s="37"/>
      <c r="BJ343" s="37"/>
      <c r="BK343" s="37"/>
      <c r="BL343" s="37"/>
      <c r="BM343" s="37"/>
      <c r="BN343" s="26"/>
      <c r="BO343" s="26"/>
      <c r="BP343" s="26"/>
      <c r="BQ343" s="38"/>
      <c r="BR343" s="26"/>
      <c r="BS343" s="26"/>
      <c r="BT343" s="26"/>
      <c r="BU343" s="26"/>
      <c r="BV343" s="39"/>
    </row>
    <row r="344" spans="1:74" ht="15" hidden="1" customHeight="1">
      <c r="A344" s="67">
        <v>2020</v>
      </c>
      <c r="B344" s="26">
        <v>340</v>
      </c>
      <c r="C344" s="26" t="s">
        <v>129</v>
      </c>
      <c r="D344" s="26" t="s">
        <v>130</v>
      </c>
      <c r="E344" s="26" t="s">
        <v>131</v>
      </c>
      <c r="F344" s="68">
        <v>43852</v>
      </c>
      <c r="G344" s="26" t="s">
        <v>876</v>
      </c>
      <c r="H344" s="26" t="s">
        <v>133</v>
      </c>
      <c r="I344" s="26" t="s">
        <v>133</v>
      </c>
      <c r="J344" s="28" t="s">
        <v>877</v>
      </c>
      <c r="K344" s="26" t="s">
        <v>135</v>
      </c>
      <c r="L344" s="26" t="s">
        <v>136</v>
      </c>
      <c r="M344" s="26" t="s">
        <v>137</v>
      </c>
      <c r="N344" s="26" t="s">
        <v>138</v>
      </c>
      <c r="O344" s="26" t="s">
        <v>138</v>
      </c>
      <c r="Q344" s="30">
        <v>93</v>
      </c>
      <c r="R344" s="30">
        <v>12790</v>
      </c>
      <c r="S344" s="31" t="e">
        <f>#N/A</f>
        <v>#N/A</v>
      </c>
      <c r="T344" s="30">
        <v>2931</v>
      </c>
      <c r="AB344" s="33" t="e">
        <f>#N/A</f>
        <v>#N/A</v>
      </c>
      <c r="AC344" s="30">
        <v>1200</v>
      </c>
      <c r="AD344" s="30" t="e">
        <f>#N/A</f>
        <v>#N/A</v>
      </c>
      <c r="AE344" s="34">
        <v>0.65346938775510199</v>
      </c>
      <c r="AG344" s="30" t="e">
        <f>#N/A</f>
        <v>#N/A</v>
      </c>
      <c r="AH344" s="30" t="e">
        <f>#N/A</f>
        <v>#N/A</v>
      </c>
      <c r="AI344" s="30">
        <v>7363.6500000000005</v>
      </c>
      <c r="AJ344" s="30">
        <v>7013</v>
      </c>
      <c r="AK344" s="26" t="s">
        <v>139</v>
      </c>
      <c r="AL344" s="26">
        <v>6</v>
      </c>
      <c r="AM344" s="26" t="s">
        <v>859</v>
      </c>
      <c r="AU344" s="26" t="s">
        <v>141</v>
      </c>
      <c r="AV344" s="67" t="s">
        <v>860</v>
      </c>
      <c r="AW344" s="67" t="s">
        <v>861</v>
      </c>
      <c r="BA344" s="26" t="s">
        <v>144</v>
      </c>
      <c r="BB344" s="26" t="s">
        <v>145</v>
      </c>
      <c r="BC344" s="26" t="s">
        <v>146</v>
      </c>
      <c r="BD344" s="37">
        <v>43938</v>
      </c>
      <c r="BE344" s="30">
        <v>32769</v>
      </c>
      <c r="BF344" s="30">
        <v>24879</v>
      </c>
      <c r="BG344" s="37" t="s">
        <v>147</v>
      </c>
      <c r="BH344" s="37" t="s">
        <v>148</v>
      </c>
      <c r="BI344" s="37"/>
      <c r="BJ344" s="37"/>
      <c r="BK344" s="37"/>
      <c r="BL344" s="37"/>
      <c r="BM344" s="37"/>
      <c r="BN344" s="26"/>
      <c r="BO344" s="26"/>
      <c r="BP344" s="26"/>
      <c r="BQ344" s="38"/>
      <c r="BR344" s="26"/>
      <c r="BS344" s="26"/>
      <c r="BT344" s="26"/>
      <c r="BU344" s="26"/>
      <c r="BV344" s="39"/>
    </row>
    <row r="345" spans="1:74" ht="15" hidden="1" customHeight="1">
      <c r="A345" s="67">
        <v>2020</v>
      </c>
      <c r="B345" s="26">
        <v>341</v>
      </c>
      <c r="C345" s="26" t="s">
        <v>129</v>
      </c>
      <c r="D345" s="26" t="s">
        <v>130</v>
      </c>
      <c r="E345" s="26" t="s">
        <v>131</v>
      </c>
      <c r="F345" s="68">
        <v>43852</v>
      </c>
      <c r="G345" s="26" t="s">
        <v>878</v>
      </c>
      <c r="H345" s="26" t="s">
        <v>133</v>
      </c>
      <c r="I345" s="26" t="s">
        <v>133</v>
      </c>
      <c r="J345" s="28" t="s">
        <v>879</v>
      </c>
      <c r="K345" s="26" t="s">
        <v>135</v>
      </c>
      <c r="L345" s="26" t="s">
        <v>136</v>
      </c>
      <c r="M345" s="26" t="s">
        <v>137</v>
      </c>
      <c r="N345" s="26" t="s">
        <v>138</v>
      </c>
      <c r="O345" s="26" t="s">
        <v>138</v>
      </c>
      <c r="Q345" s="30">
        <v>90</v>
      </c>
      <c r="R345" s="30">
        <v>9870</v>
      </c>
      <c r="S345" s="31" t="e">
        <f>#N/A</f>
        <v>#N/A</v>
      </c>
      <c r="T345" s="30">
        <v>2133</v>
      </c>
      <c r="AB345" s="33" t="e">
        <f>#N/A</f>
        <v>#N/A</v>
      </c>
      <c r="AC345" s="30">
        <v>1200</v>
      </c>
      <c r="AD345" s="30" t="e">
        <f>#N/A</f>
        <v>#N/A</v>
      </c>
      <c r="AE345" s="34">
        <v>0.75142857142857145</v>
      </c>
      <c r="AG345" s="30" t="e">
        <f>#N/A</f>
        <v>#N/A</v>
      </c>
      <c r="AH345" s="30" t="e">
        <f>#N/A</f>
        <v>#N/A</v>
      </c>
      <c r="AI345" s="30">
        <v>5304.6</v>
      </c>
      <c r="AJ345" s="30">
        <v>5052</v>
      </c>
      <c r="AK345" s="26" t="s">
        <v>139</v>
      </c>
      <c r="AL345" s="26">
        <v>6</v>
      </c>
      <c r="AM345" s="26" t="s">
        <v>859</v>
      </c>
      <c r="AU345" s="26" t="s">
        <v>141</v>
      </c>
      <c r="AV345" s="67" t="s">
        <v>861</v>
      </c>
      <c r="AW345" s="67" t="s">
        <v>880</v>
      </c>
      <c r="BA345" s="26" t="s">
        <v>144</v>
      </c>
      <c r="BB345" s="26" t="s">
        <v>145</v>
      </c>
      <c r="BC345" s="26" t="s">
        <v>146</v>
      </c>
      <c r="BD345" s="37">
        <v>43938</v>
      </c>
      <c r="BE345" s="30">
        <v>32769</v>
      </c>
      <c r="BF345" s="30">
        <v>24879</v>
      </c>
      <c r="BG345" s="37" t="s">
        <v>147</v>
      </c>
      <c r="BH345" s="37" t="s">
        <v>148</v>
      </c>
      <c r="BI345" s="37"/>
      <c r="BJ345" s="37"/>
      <c r="BK345" s="37"/>
      <c r="BL345" s="37"/>
      <c r="BM345" s="37"/>
      <c r="BN345" s="26"/>
      <c r="BO345" s="26"/>
      <c r="BP345" s="26"/>
      <c r="BQ345" s="38"/>
      <c r="BR345" s="26"/>
      <c r="BS345" s="26"/>
      <c r="BT345" s="26"/>
      <c r="BU345" s="26"/>
      <c r="BV345" s="39"/>
    </row>
    <row r="346" spans="1:74" ht="15" hidden="1" customHeight="1">
      <c r="A346" s="67">
        <v>2020</v>
      </c>
      <c r="B346" s="26">
        <v>342</v>
      </c>
      <c r="C346" s="26" t="s">
        <v>129</v>
      </c>
      <c r="D346" s="26" t="s">
        <v>130</v>
      </c>
      <c r="E346" s="26" t="s">
        <v>131</v>
      </c>
      <c r="F346" s="68">
        <v>43852</v>
      </c>
      <c r="G346" s="26" t="s">
        <v>881</v>
      </c>
      <c r="H346" s="26" t="s">
        <v>133</v>
      </c>
      <c r="I346" s="26" t="s">
        <v>133</v>
      </c>
      <c r="J346" s="28" t="s">
        <v>882</v>
      </c>
      <c r="K346" s="26" t="s">
        <v>135</v>
      </c>
      <c r="L346" s="26" t="s">
        <v>136</v>
      </c>
      <c r="M346" s="26" t="s">
        <v>137</v>
      </c>
      <c r="N346" s="26" t="s">
        <v>138</v>
      </c>
      <c r="O346" s="26" t="s">
        <v>138</v>
      </c>
      <c r="Q346" s="30">
        <v>90</v>
      </c>
      <c r="R346" s="30">
        <v>12430</v>
      </c>
      <c r="S346" s="31" t="e">
        <f>#N/A</f>
        <v>#N/A</v>
      </c>
      <c r="T346" s="30">
        <v>3099</v>
      </c>
      <c r="AB346" s="33" t="e">
        <f>#N/A</f>
        <v>#N/A</v>
      </c>
      <c r="AC346" s="30">
        <v>1200</v>
      </c>
      <c r="AD346" s="30" t="e">
        <f>#N/A</f>
        <v>#N/A</v>
      </c>
      <c r="AE346" s="34">
        <v>0.75272727272727269</v>
      </c>
      <c r="AG346" s="30" t="e">
        <f>#N/A</f>
        <v>#N/A</v>
      </c>
      <c r="AH346" s="30" t="e">
        <f>#N/A</f>
        <v>#N/A</v>
      </c>
      <c r="AI346" s="30">
        <v>7439.25</v>
      </c>
      <c r="AJ346" s="30">
        <v>7085</v>
      </c>
      <c r="AK346" s="26" t="s">
        <v>139</v>
      </c>
      <c r="AL346" s="26">
        <v>6</v>
      </c>
      <c r="AM346" s="26" t="s">
        <v>859</v>
      </c>
      <c r="AU346" s="26" t="s">
        <v>141</v>
      </c>
      <c r="AV346" s="67" t="s">
        <v>861</v>
      </c>
      <c r="AW346" s="67" t="s">
        <v>880</v>
      </c>
      <c r="BA346" s="26" t="s">
        <v>144</v>
      </c>
      <c r="BB346" s="26" t="s">
        <v>145</v>
      </c>
      <c r="BC346" s="26" t="s">
        <v>146</v>
      </c>
      <c r="BD346" s="37">
        <v>43938</v>
      </c>
      <c r="BE346" s="30">
        <v>32769</v>
      </c>
      <c r="BF346" s="30">
        <v>24879</v>
      </c>
      <c r="BG346" s="37" t="s">
        <v>147</v>
      </c>
      <c r="BH346" s="37" t="s">
        <v>148</v>
      </c>
      <c r="BI346" s="37"/>
      <c r="BJ346" s="37"/>
      <c r="BK346" s="37"/>
      <c r="BL346" s="37"/>
      <c r="BM346" s="37"/>
      <c r="BN346" s="26"/>
      <c r="BO346" s="26"/>
      <c r="BP346" s="26"/>
      <c r="BQ346" s="38"/>
      <c r="BR346" s="26"/>
      <c r="BS346" s="26"/>
      <c r="BT346" s="26"/>
      <c r="BU346" s="26"/>
      <c r="BV346" s="39"/>
    </row>
    <row r="347" spans="1:74" ht="15" hidden="1" customHeight="1">
      <c r="A347" s="93">
        <v>2020</v>
      </c>
      <c r="B347" s="40">
        <v>343</v>
      </c>
      <c r="C347" s="40" t="s">
        <v>129</v>
      </c>
      <c r="D347" s="40" t="s">
        <v>130</v>
      </c>
      <c r="E347" s="40" t="s">
        <v>131</v>
      </c>
      <c r="F347" s="94">
        <v>43852</v>
      </c>
      <c r="G347" s="40" t="s">
        <v>883</v>
      </c>
      <c r="H347" s="40" t="s">
        <v>133</v>
      </c>
      <c r="I347" s="40" t="s">
        <v>133</v>
      </c>
      <c r="J347" s="42" t="s">
        <v>884</v>
      </c>
      <c r="K347" s="40" t="s">
        <v>135</v>
      </c>
      <c r="L347" s="40" t="s">
        <v>136</v>
      </c>
      <c r="M347" s="40" t="s">
        <v>137</v>
      </c>
      <c r="N347" s="40" t="s">
        <v>138</v>
      </c>
      <c r="O347" s="40" t="s">
        <v>138</v>
      </c>
      <c r="P347" s="43"/>
      <c r="Q347" s="36">
        <v>84</v>
      </c>
      <c r="R347" s="36">
        <v>9470</v>
      </c>
      <c r="S347" s="44" t="e">
        <f>#N/A</f>
        <v>#N/A</v>
      </c>
      <c r="T347" s="36">
        <v>2245</v>
      </c>
      <c r="U347" s="36"/>
      <c r="V347" s="45"/>
      <c r="W347" s="36"/>
      <c r="X347" s="36"/>
      <c r="Y347" s="36"/>
      <c r="Z347" s="36"/>
      <c r="AA347" s="36"/>
      <c r="AB347" s="46" t="e">
        <f>#N/A</f>
        <v>#N/A</v>
      </c>
      <c r="AC347" s="36">
        <v>1200</v>
      </c>
      <c r="AD347" s="36" t="e">
        <f>#N/A</f>
        <v>#N/A</v>
      </c>
      <c r="AE347" s="47"/>
      <c r="AF347" s="48"/>
      <c r="AG347" s="30" t="e">
        <f>#N/A</f>
        <v>#N/A</v>
      </c>
      <c r="AH347" s="36" t="e">
        <f>#N/A</f>
        <v>#N/A</v>
      </c>
      <c r="AI347" s="36">
        <v>0</v>
      </c>
      <c r="AJ347" s="36"/>
      <c r="AK347" s="40" t="s">
        <v>154</v>
      </c>
      <c r="AL347" s="40">
        <v>6</v>
      </c>
      <c r="AM347" s="40" t="s">
        <v>859</v>
      </c>
      <c r="AN347" s="40" t="s">
        <v>155</v>
      </c>
      <c r="AO347" s="36">
        <v>11364</v>
      </c>
      <c r="AP347" s="36"/>
      <c r="AQ347" s="36"/>
      <c r="AS347" s="36"/>
      <c r="AT347" s="36">
        <f>+AO347</f>
        <v>11364</v>
      </c>
      <c r="AU347" s="40" t="s">
        <v>141</v>
      </c>
      <c r="AV347" s="93" t="s">
        <v>880</v>
      </c>
      <c r="AW347" s="93" t="s">
        <v>885</v>
      </c>
      <c r="AX347" s="40"/>
      <c r="AY347" s="40"/>
      <c r="AZ347" s="40"/>
      <c r="BA347" s="40" t="s">
        <v>144</v>
      </c>
      <c r="BB347" s="40" t="s">
        <v>145</v>
      </c>
      <c r="BC347" s="40"/>
      <c r="BD347" s="49">
        <v>43938</v>
      </c>
      <c r="BE347" s="36"/>
      <c r="BF347" s="36"/>
      <c r="BG347" s="49" t="s">
        <v>147</v>
      </c>
      <c r="BH347" s="49" t="s">
        <v>148</v>
      </c>
      <c r="BI347" s="49"/>
      <c r="BJ347" s="49"/>
      <c r="BK347" s="49"/>
      <c r="BL347" s="49"/>
      <c r="BM347" s="49"/>
      <c r="BN347" s="40"/>
      <c r="BO347" s="40"/>
      <c r="BP347" s="40"/>
      <c r="BQ347" s="50"/>
      <c r="BR347" s="40"/>
      <c r="BS347" s="40"/>
      <c r="BT347" s="40"/>
      <c r="BU347" s="40"/>
      <c r="BV347" s="51"/>
    </row>
    <row r="348" spans="1:74" ht="15" hidden="1" customHeight="1">
      <c r="A348" s="67">
        <v>2020</v>
      </c>
      <c r="B348" s="26">
        <v>344</v>
      </c>
      <c r="C348" s="26" t="s">
        <v>129</v>
      </c>
      <c r="D348" s="26" t="s">
        <v>130</v>
      </c>
      <c r="E348" s="26" t="s">
        <v>131</v>
      </c>
      <c r="F348" s="68">
        <v>43852</v>
      </c>
      <c r="G348" s="26" t="s">
        <v>886</v>
      </c>
      <c r="H348" s="26" t="s">
        <v>133</v>
      </c>
      <c r="I348" s="26" t="s">
        <v>133</v>
      </c>
      <c r="J348" s="28" t="s">
        <v>887</v>
      </c>
      <c r="K348" s="26" t="s">
        <v>135</v>
      </c>
      <c r="L348" s="26" t="s">
        <v>136</v>
      </c>
      <c r="M348" s="26" t="s">
        <v>137</v>
      </c>
      <c r="N348" s="26" t="s">
        <v>138</v>
      </c>
      <c r="O348" s="26" t="s">
        <v>138</v>
      </c>
      <c r="Q348" s="30">
        <v>81</v>
      </c>
      <c r="R348" s="30">
        <v>7260</v>
      </c>
      <c r="S348" s="31" t="e">
        <f>#N/A</f>
        <v>#N/A</v>
      </c>
      <c r="T348" s="30">
        <v>1857</v>
      </c>
      <c r="AB348" s="33" t="e">
        <f>#N/A</f>
        <v>#N/A</v>
      </c>
      <c r="AC348" s="30">
        <v>1200</v>
      </c>
      <c r="AD348" s="30" t="e">
        <f>#N/A</f>
        <v>#N/A</v>
      </c>
      <c r="AE348" s="34">
        <v>0.85878787878787877</v>
      </c>
      <c r="AG348" s="30" t="e">
        <f>#N/A</f>
        <v>#N/A</v>
      </c>
      <c r="AH348" s="30" t="e">
        <f>#N/A</f>
        <v>#N/A</v>
      </c>
      <c r="AI348" s="30">
        <v>4281.9000000000005</v>
      </c>
      <c r="AJ348" s="30">
        <v>4078</v>
      </c>
      <c r="AK348" s="26" t="s">
        <v>139</v>
      </c>
      <c r="AL348" s="26">
        <v>6</v>
      </c>
      <c r="AM348" s="26" t="s">
        <v>859</v>
      </c>
      <c r="AO348" s="36"/>
      <c r="AU348" s="26" t="s">
        <v>141</v>
      </c>
      <c r="AV348" s="67" t="s">
        <v>880</v>
      </c>
      <c r="AW348" s="67" t="s">
        <v>885</v>
      </c>
      <c r="BA348" s="26" t="s">
        <v>144</v>
      </c>
      <c r="BB348" s="26" t="s">
        <v>145</v>
      </c>
      <c r="BC348" s="26" t="s">
        <v>146</v>
      </c>
      <c r="BD348" s="37">
        <v>43938</v>
      </c>
      <c r="BE348" s="30">
        <v>32769</v>
      </c>
      <c r="BF348" s="30">
        <v>24879</v>
      </c>
      <c r="BG348" s="37" t="s">
        <v>147</v>
      </c>
      <c r="BH348" s="37" t="s">
        <v>148</v>
      </c>
      <c r="BI348" s="37"/>
      <c r="BJ348" s="37"/>
      <c r="BK348" s="37"/>
      <c r="BL348" s="37"/>
      <c r="BM348" s="37"/>
      <c r="BN348" s="26"/>
      <c r="BO348" s="26"/>
      <c r="BP348" s="26"/>
      <c r="BQ348" s="38"/>
      <c r="BR348" s="26"/>
      <c r="BS348" s="26"/>
      <c r="BT348" s="26"/>
      <c r="BU348" s="26"/>
      <c r="BV348" s="39"/>
    </row>
    <row r="349" spans="1:74" ht="15" hidden="1" customHeight="1">
      <c r="A349" s="67">
        <v>2020</v>
      </c>
      <c r="B349" s="26">
        <v>345</v>
      </c>
      <c r="C349" s="26" t="s">
        <v>129</v>
      </c>
      <c r="D349" s="26" t="s">
        <v>130</v>
      </c>
      <c r="E349" s="26" t="s">
        <v>131</v>
      </c>
      <c r="F349" s="68">
        <v>43852</v>
      </c>
      <c r="G349" s="26" t="s">
        <v>888</v>
      </c>
      <c r="H349" s="26" t="s">
        <v>133</v>
      </c>
      <c r="I349" s="26" t="s">
        <v>133</v>
      </c>
      <c r="J349" s="28" t="s">
        <v>889</v>
      </c>
      <c r="K349" s="26" t="s">
        <v>135</v>
      </c>
      <c r="L349" s="26" t="s">
        <v>136</v>
      </c>
      <c r="M349" s="26" t="s">
        <v>137</v>
      </c>
      <c r="N349" s="26" t="s">
        <v>138</v>
      </c>
      <c r="O349" s="26" t="s">
        <v>138</v>
      </c>
      <c r="Q349" s="30">
        <v>89</v>
      </c>
      <c r="R349" s="30">
        <v>10120</v>
      </c>
      <c r="S349" s="31" t="e">
        <f>#N/A</f>
        <v>#N/A</v>
      </c>
      <c r="T349" s="30">
        <v>2308</v>
      </c>
      <c r="AB349" s="33" t="e">
        <f>#N/A</f>
        <v>#N/A</v>
      </c>
      <c r="AC349" s="30">
        <v>1200</v>
      </c>
      <c r="AD349" s="30" t="e">
        <f>#N/A</f>
        <v>#N/A</v>
      </c>
      <c r="AE349" s="34">
        <v>0.85499999999999998</v>
      </c>
      <c r="AG349" s="30" t="e">
        <f>#N/A</f>
        <v>#N/A</v>
      </c>
      <c r="AH349" s="30" t="e">
        <f>#N/A</f>
        <v>#N/A</v>
      </c>
      <c r="AI349" s="30">
        <v>6303.1500000000005</v>
      </c>
      <c r="AJ349" s="30">
        <v>6003</v>
      </c>
      <c r="AK349" s="26" t="s">
        <v>139</v>
      </c>
      <c r="AL349" s="26">
        <v>6</v>
      </c>
      <c r="AM349" s="26" t="s">
        <v>859</v>
      </c>
      <c r="AO349" s="36"/>
      <c r="AU349" s="26" t="s">
        <v>141</v>
      </c>
      <c r="AV349" s="67" t="s">
        <v>880</v>
      </c>
      <c r="AW349" s="67" t="s">
        <v>885</v>
      </c>
      <c r="BA349" s="26" t="s">
        <v>144</v>
      </c>
      <c r="BB349" s="26" t="s">
        <v>145</v>
      </c>
      <c r="BC349" s="26" t="s">
        <v>146</v>
      </c>
      <c r="BD349" s="37">
        <v>43938</v>
      </c>
      <c r="BE349" s="30">
        <v>32769</v>
      </c>
      <c r="BF349" s="30">
        <v>24879</v>
      </c>
      <c r="BG349" s="37" t="s">
        <v>147</v>
      </c>
      <c r="BH349" s="37" t="s">
        <v>148</v>
      </c>
      <c r="BI349" s="37"/>
      <c r="BJ349" s="37"/>
      <c r="BK349" s="37"/>
      <c r="BL349" s="37"/>
      <c r="BM349" s="37"/>
      <c r="BN349" s="26"/>
      <c r="BO349" s="26"/>
      <c r="BP349" s="26"/>
      <c r="BQ349" s="38"/>
      <c r="BR349" s="26"/>
      <c r="BS349" s="26"/>
      <c r="BT349" s="26"/>
      <c r="BU349" s="26"/>
      <c r="BV349" s="39"/>
    </row>
    <row r="350" spans="1:74" ht="15" hidden="1" customHeight="1">
      <c r="A350" s="67">
        <v>2020</v>
      </c>
      <c r="B350" s="26">
        <v>346</v>
      </c>
      <c r="C350" s="26" t="s">
        <v>129</v>
      </c>
      <c r="D350" s="26" t="s">
        <v>130</v>
      </c>
      <c r="E350" s="26" t="s">
        <v>131</v>
      </c>
      <c r="F350" s="68">
        <v>43852</v>
      </c>
      <c r="G350" s="26" t="s">
        <v>890</v>
      </c>
      <c r="H350" s="26" t="s">
        <v>133</v>
      </c>
      <c r="I350" s="26" t="s">
        <v>133</v>
      </c>
      <c r="J350" s="28" t="s">
        <v>891</v>
      </c>
      <c r="K350" s="26" t="s">
        <v>135</v>
      </c>
      <c r="L350" s="26" t="s">
        <v>136</v>
      </c>
      <c r="M350" s="26" t="s">
        <v>137</v>
      </c>
      <c r="N350" s="26" t="s">
        <v>138</v>
      </c>
      <c r="O350" s="26" t="s">
        <v>138</v>
      </c>
      <c r="Q350" s="30">
        <v>89</v>
      </c>
      <c r="R350" s="30">
        <v>12410</v>
      </c>
      <c r="S350" s="31" t="e">
        <f>#N/A</f>
        <v>#N/A</v>
      </c>
      <c r="T350" s="30">
        <v>2853</v>
      </c>
      <c r="AB350" s="33" t="e">
        <f>#N/A</f>
        <v>#N/A</v>
      </c>
      <c r="AC350" s="30">
        <v>1200</v>
      </c>
      <c r="AD350" s="30" t="e">
        <f>#N/A</f>
        <v>#N/A</v>
      </c>
      <c r="AE350" s="34">
        <v>0.54249999999999998</v>
      </c>
      <c r="AF350" s="35">
        <v>0.05</v>
      </c>
      <c r="AG350" s="30" t="e">
        <f>#N/A</f>
        <v>#N/A</v>
      </c>
      <c r="AH350" s="30" t="e">
        <f>#N/A</f>
        <v>#N/A</v>
      </c>
      <c r="AI350" s="30">
        <v>7359.4500000000007</v>
      </c>
      <c r="AJ350" s="30">
        <v>7009</v>
      </c>
      <c r="AK350" s="26" t="s">
        <v>139</v>
      </c>
      <c r="AL350" s="26">
        <v>6</v>
      </c>
      <c r="AM350" s="26" t="s">
        <v>859</v>
      </c>
      <c r="AO350" s="36"/>
      <c r="AU350" s="26" t="s">
        <v>141</v>
      </c>
      <c r="AV350" s="67" t="s">
        <v>880</v>
      </c>
      <c r="AW350" s="67" t="s">
        <v>885</v>
      </c>
      <c r="BA350" s="26" t="s">
        <v>144</v>
      </c>
      <c r="BB350" s="26" t="s">
        <v>145</v>
      </c>
      <c r="BC350" s="26" t="s">
        <v>146</v>
      </c>
      <c r="BD350" s="37">
        <v>43938</v>
      </c>
      <c r="BE350" s="30">
        <v>32769</v>
      </c>
      <c r="BF350" s="30">
        <v>24879</v>
      </c>
      <c r="BG350" s="37" t="s">
        <v>147</v>
      </c>
      <c r="BH350" s="37" t="s">
        <v>148</v>
      </c>
      <c r="BI350" s="37"/>
      <c r="BJ350" s="37"/>
      <c r="BK350" s="37"/>
      <c r="BL350" s="37"/>
      <c r="BM350" s="37"/>
      <c r="BN350" s="26"/>
      <c r="BO350" s="26"/>
      <c r="BP350" s="26"/>
      <c r="BQ350" s="38"/>
      <c r="BR350" s="26"/>
      <c r="BS350" s="26"/>
      <c r="BT350" s="26"/>
      <c r="BU350" s="26"/>
      <c r="BV350" s="39"/>
    </row>
    <row r="351" spans="1:74" ht="15" hidden="1" customHeight="1">
      <c r="A351" s="67">
        <v>2020</v>
      </c>
      <c r="B351" s="26">
        <v>347</v>
      </c>
      <c r="C351" s="26" t="s">
        <v>129</v>
      </c>
      <c r="D351" s="26" t="s">
        <v>130</v>
      </c>
      <c r="E351" s="26" t="s">
        <v>131</v>
      </c>
      <c r="F351" s="68">
        <v>43852</v>
      </c>
      <c r="G351" s="26" t="s">
        <v>892</v>
      </c>
      <c r="H351" s="26" t="s">
        <v>133</v>
      </c>
      <c r="I351" s="26" t="s">
        <v>133</v>
      </c>
      <c r="J351" s="28" t="s">
        <v>893</v>
      </c>
      <c r="K351" s="26" t="s">
        <v>135</v>
      </c>
      <c r="L351" s="26" t="s">
        <v>136</v>
      </c>
      <c r="M351" s="26" t="s">
        <v>137</v>
      </c>
      <c r="N351" s="26" t="s">
        <v>138</v>
      </c>
      <c r="O351" s="26" t="s">
        <v>138</v>
      </c>
      <c r="Q351" s="30">
        <v>88</v>
      </c>
      <c r="R351" s="30">
        <v>7910</v>
      </c>
      <c r="S351" s="31" t="e">
        <f>#N/A</f>
        <v>#N/A</v>
      </c>
      <c r="T351" s="30">
        <v>1576</v>
      </c>
      <c r="AB351" s="33" t="e">
        <f>#N/A</f>
        <v>#N/A</v>
      </c>
      <c r="AC351" s="30">
        <v>1200</v>
      </c>
      <c r="AD351" s="30" t="e">
        <f>#N/A</f>
        <v>#N/A</v>
      </c>
      <c r="AE351" s="34">
        <v>0.82210526315789467</v>
      </c>
      <c r="AG351" s="30" t="e">
        <f>#N/A</f>
        <v>#N/A</v>
      </c>
      <c r="AH351" s="30" t="e">
        <f>#N/A</f>
        <v>#N/A</v>
      </c>
      <c r="AI351" s="30">
        <v>4273.5</v>
      </c>
      <c r="AJ351" s="30">
        <v>4070</v>
      </c>
      <c r="AK351" s="26" t="s">
        <v>139</v>
      </c>
      <c r="AL351" s="26">
        <v>6</v>
      </c>
      <c r="AM351" s="26" t="s">
        <v>859</v>
      </c>
      <c r="AO351" s="36"/>
      <c r="AU351" s="26" t="s">
        <v>141</v>
      </c>
      <c r="AV351" s="67" t="s">
        <v>885</v>
      </c>
      <c r="AW351" s="67" t="s">
        <v>894</v>
      </c>
      <c r="BA351" s="26" t="s">
        <v>144</v>
      </c>
      <c r="BB351" s="26" t="s">
        <v>145</v>
      </c>
      <c r="BC351" s="26" t="s">
        <v>146</v>
      </c>
      <c r="BD351" s="37">
        <v>43938</v>
      </c>
      <c r="BE351" s="30">
        <v>32769</v>
      </c>
      <c r="BF351" s="30">
        <v>24879</v>
      </c>
      <c r="BG351" s="37" t="s">
        <v>147</v>
      </c>
      <c r="BH351" s="37" t="s">
        <v>148</v>
      </c>
      <c r="BI351" s="37"/>
      <c r="BJ351" s="37"/>
      <c r="BK351" s="37"/>
      <c r="BL351" s="37"/>
      <c r="BM351" s="37"/>
      <c r="BN351" s="26"/>
      <c r="BO351" s="26"/>
      <c r="BP351" s="26"/>
      <c r="BQ351" s="38"/>
      <c r="BR351" s="26"/>
      <c r="BS351" s="26"/>
      <c r="BT351" s="26"/>
      <c r="BU351" s="26"/>
      <c r="BV351" s="39"/>
    </row>
    <row r="352" spans="1:74" ht="15" hidden="1" customHeight="1">
      <c r="A352" s="67">
        <v>2020</v>
      </c>
      <c r="B352" s="26">
        <v>348</v>
      </c>
      <c r="C352" s="26" t="s">
        <v>129</v>
      </c>
      <c r="D352" s="26" t="s">
        <v>130</v>
      </c>
      <c r="E352" s="26" t="s">
        <v>131</v>
      </c>
      <c r="F352" s="68">
        <v>43852</v>
      </c>
      <c r="G352" s="26" t="s">
        <v>895</v>
      </c>
      <c r="H352" s="26" t="s">
        <v>133</v>
      </c>
      <c r="I352" s="26" t="s">
        <v>133</v>
      </c>
      <c r="J352" s="28" t="s">
        <v>896</v>
      </c>
      <c r="K352" s="26" t="s">
        <v>135</v>
      </c>
      <c r="L352" s="26" t="s">
        <v>136</v>
      </c>
      <c r="M352" s="26" t="s">
        <v>137</v>
      </c>
      <c r="N352" s="26" t="s">
        <v>138</v>
      </c>
      <c r="O352" s="26" t="s">
        <v>138</v>
      </c>
      <c r="Q352" s="30">
        <v>85</v>
      </c>
      <c r="R352" s="30">
        <v>7980</v>
      </c>
      <c r="S352" s="31" t="e">
        <f>#N/A</f>
        <v>#N/A</v>
      </c>
      <c r="T352" s="30">
        <v>1758</v>
      </c>
      <c r="AB352" s="33" t="e">
        <f>#N/A</f>
        <v>#N/A</v>
      </c>
      <c r="AC352" s="30">
        <v>1200</v>
      </c>
      <c r="AD352" s="30" t="e">
        <f>#N/A</f>
        <v>#N/A</v>
      </c>
      <c r="AE352" s="34">
        <v>0.98</v>
      </c>
      <c r="AG352" s="30" t="e">
        <f>#N/A</f>
        <v>#N/A</v>
      </c>
      <c r="AH352" s="30" t="e">
        <f>#N/A</f>
        <v>#N/A</v>
      </c>
      <c r="AI352" s="30">
        <v>4212.6000000000004</v>
      </c>
      <c r="AJ352" s="30">
        <v>4012</v>
      </c>
      <c r="AK352" s="26" t="s">
        <v>139</v>
      </c>
      <c r="AL352" s="26">
        <v>6</v>
      </c>
      <c r="AM352" s="26" t="s">
        <v>859</v>
      </c>
      <c r="AO352" s="36"/>
      <c r="AU352" s="26" t="s">
        <v>141</v>
      </c>
      <c r="AV352" s="67" t="s">
        <v>885</v>
      </c>
      <c r="AW352" s="67" t="s">
        <v>894</v>
      </c>
      <c r="BA352" s="26" t="s">
        <v>144</v>
      </c>
      <c r="BB352" s="26" t="s">
        <v>145</v>
      </c>
      <c r="BC352" s="26" t="s">
        <v>146</v>
      </c>
      <c r="BD352" s="37">
        <v>43938</v>
      </c>
      <c r="BE352" s="30">
        <v>32769</v>
      </c>
      <c r="BF352" s="30">
        <v>24879</v>
      </c>
      <c r="BG352" s="37" t="s">
        <v>147</v>
      </c>
      <c r="BH352" s="37" t="s">
        <v>148</v>
      </c>
      <c r="BI352" s="37"/>
      <c r="BJ352" s="37"/>
      <c r="BK352" s="37"/>
      <c r="BL352" s="37"/>
      <c r="BM352" s="37"/>
      <c r="BN352" s="26"/>
      <c r="BO352" s="26"/>
      <c r="BP352" s="26"/>
      <c r="BQ352" s="38"/>
      <c r="BR352" s="26"/>
      <c r="BS352" s="26"/>
      <c r="BT352" s="26"/>
      <c r="BU352" s="26"/>
      <c r="BV352" s="39"/>
    </row>
    <row r="353" spans="1:74" ht="15" hidden="1" customHeight="1">
      <c r="A353" s="93">
        <v>2020</v>
      </c>
      <c r="B353" s="40">
        <v>349</v>
      </c>
      <c r="C353" s="40" t="s">
        <v>129</v>
      </c>
      <c r="D353" s="40" t="s">
        <v>130</v>
      </c>
      <c r="E353" s="40" t="s">
        <v>131</v>
      </c>
      <c r="F353" s="94">
        <v>43852</v>
      </c>
      <c r="G353" s="40" t="s">
        <v>897</v>
      </c>
      <c r="H353" s="40" t="s">
        <v>133</v>
      </c>
      <c r="I353" s="40" t="s">
        <v>133</v>
      </c>
      <c r="J353" s="42" t="s">
        <v>898</v>
      </c>
      <c r="K353" s="40" t="s">
        <v>135</v>
      </c>
      <c r="L353" s="40" t="s">
        <v>136</v>
      </c>
      <c r="M353" s="40" t="s">
        <v>137</v>
      </c>
      <c r="N353" s="40" t="s">
        <v>138</v>
      </c>
      <c r="O353" s="40" t="s">
        <v>138</v>
      </c>
      <c r="P353" s="43"/>
      <c r="Q353" s="36">
        <v>90</v>
      </c>
      <c r="R353" s="36">
        <v>11200</v>
      </c>
      <c r="S353" s="44" t="e">
        <f>#N/A</f>
        <v>#N/A</v>
      </c>
      <c r="T353" s="36">
        <v>2439</v>
      </c>
      <c r="U353" s="36"/>
      <c r="V353" s="45"/>
      <c r="W353" s="36"/>
      <c r="X353" s="36"/>
      <c r="Y353" s="36"/>
      <c r="Z353" s="36"/>
      <c r="AA353" s="36"/>
      <c r="AB353" s="46" t="e">
        <f>#N/A</f>
        <v>#N/A</v>
      </c>
      <c r="AC353" s="36">
        <v>1200</v>
      </c>
      <c r="AD353" s="36" t="e">
        <f>#N/A</f>
        <v>#N/A</v>
      </c>
      <c r="AF353" s="48">
        <v>0.05</v>
      </c>
      <c r="AG353" s="30" t="e">
        <f>#N/A</f>
        <v>#N/A</v>
      </c>
      <c r="AH353" s="36" t="e">
        <f>#N/A</f>
        <v>#N/A</v>
      </c>
      <c r="AI353" s="36">
        <v>0</v>
      </c>
      <c r="AJ353" s="36"/>
      <c r="AK353" s="40" t="s">
        <v>154</v>
      </c>
      <c r="AL353" s="40">
        <v>6</v>
      </c>
      <c r="AM353" s="40" t="s">
        <v>859</v>
      </c>
      <c r="AN353" s="40" t="s">
        <v>155</v>
      </c>
      <c r="AO353" s="36">
        <v>12768</v>
      </c>
      <c r="AP353" s="36"/>
      <c r="AQ353" s="36"/>
      <c r="AS353" s="36"/>
      <c r="AT353" s="36">
        <f>+AO353</f>
        <v>12768</v>
      </c>
      <c r="AU353" s="40" t="s">
        <v>141</v>
      </c>
      <c r="AV353" s="93" t="s">
        <v>885</v>
      </c>
      <c r="AW353" s="93" t="s">
        <v>894</v>
      </c>
      <c r="AX353" s="40"/>
      <c r="AY353" s="40"/>
      <c r="AZ353" s="40"/>
      <c r="BA353" s="40" t="s">
        <v>144</v>
      </c>
      <c r="BB353" s="40" t="s">
        <v>145</v>
      </c>
      <c r="BC353" s="40"/>
      <c r="BD353" s="49">
        <v>43938</v>
      </c>
      <c r="BE353" s="36"/>
      <c r="BF353" s="36"/>
      <c r="BG353" s="49" t="s">
        <v>147</v>
      </c>
      <c r="BH353" s="49" t="s">
        <v>148</v>
      </c>
      <c r="BI353" s="49"/>
      <c r="BJ353" s="49"/>
      <c r="BK353" s="49"/>
      <c r="BL353" s="49"/>
      <c r="BM353" s="49"/>
      <c r="BN353" s="40"/>
      <c r="BO353" s="40"/>
      <c r="BP353" s="40"/>
      <c r="BQ353" s="50"/>
      <c r="BR353" s="40"/>
      <c r="BS353" s="40"/>
      <c r="BT353" s="40"/>
      <c r="BU353" s="40"/>
      <c r="BV353" s="51"/>
    </row>
    <row r="354" spans="1:74" ht="15" hidden="1" customHeight="1">
      <c r="A354" s="67">
        <v>2020</v>
      </c>
      <c r="B354" s="26">
        <v>350</v>
      </c>
      <c r="C354" s="26" t="s">
        <v>129</v>
      </c>
      <c r="D354" s="26" t="s">
        <v>130</v>
      </c>
      <c r="E354" s="26" t="s">
        <v>131</v>
      </c>
      <c r="F354" s="68">
        <v>43852</v>
      </c>
      <c r="G354" s="26" t="s">
        <v>899</v>
      </c>
      <c r="H354" s="26" t="s">
        <v>133</v>
      </c>
      <c r="I354" s="26" t="s">
        <v>133</v>
      </c>
      <c r="J354" s="28" t="s">
        <v>900</v>
      </c>
      <c r="K354" s="26" t="s">
        <v>135</v>
      </c>
      <c r="L354" s="26" t="s">
        <v>136</v>
      </c>
      <c r="M354" s="26" t="s">
        <v>137</v>
      </c>
      <c r="N354" s="26" t="s">
        <v>138</v>
      </c>
      <c r="O354" s="26" t="s">
        <v>138</v>
      </c>
      <c r="Q354" s="30">
        <v>80</v>
      </c>
      <c r="R354" s="30">
        <v>6300</v>
      </c>
      <c r="S354" s="31" t="e">
        <f>#N/A</f>
        <v>#N/A</v>
      </c>
      <c r="T354" s="30">
        <v>1494</v>
      </c>
      <c r="AB354" s="33" t="e">
        <f>#N/A</f>
        <v>#N/A</v>
      </c>
      <c r="AC354" s="30">
        <v>1200</v>
      </c>
      <c r="AD354" s="30" t="e">
        <f>#N/A</f>
        <v>#N/A</v>
      </c>
      <c r="AE354" s="34">
        <v>0.95435897435897432</v>
      </c>
      <c r="AG354" s="30" t="e">
        <f>#N/A</f>
        <v>#N/A</v>
      </c>
      <c r="AH354" s="30" t="e">
        <f>#N/A</f>
        <v>#N/A</v>
      </c>
      <c r="AI354" s="30">
        <v>3253.9500000000003</v>
      </c>
      <c r="AJ354" s="30">
        <v>3099</v>
      </c>
      <c r="AK354" s="26" t="s">
        <v>139</v>
      </c>
      <c r="AL354" s="26">
        <v>6</v>
      </c>
      <c r="AM354" s="26" t="s">
        <v>859</v>
      </c>
      <c r="AO354" s="36"/>
      <c r="AU354" s="26" t="s">
        <v>141</v>
      </c>
      <c r="AV354" s="67" t="s">
        <v>885</v>
      </c>
      <c r="AW354" s="67" t="s">
        <v>894</v>
      </c>
      <c r="BA354" s="26" t="s">
        <v>144</v>
      </c>
      <c r="BB354" s="26" t="s">
        <v>145</v>
      </c>
      <c r="BC354" s="26" t="s">
        <v>146</v>
      </c>
      <c r="BD354" s="37">
        <v>43938</v>
      </c>
      <c r="BE354" s="30">
        <v>32769</v>
      </c>
      <c r="BF354" s="30">
        <v>24879</v>
      </c>
      <c r="BG354" s="37" t="s">
        <v>147</v>
      </c>
      <c r="BH354" s="37" t="s">
        <v>148</v>
      </c>
      <c r="BI354" s="37"/>
      <c r="BJ354" s="37"/>
      <c r="BK354" s="37"/>
      <c r="BL354" s="37"/>
      <c r="BM354" s="37"/>
      <c r="BN354" s="26"/>
      <c r="BO354" s="26"/>
      <c r="BP354" s="26"/>
      <c r="BQ354" s="38"/>
      <c r="BR354" s="26"/>
      <c r="BS354" s="26"/>
      <c r="BT354" s="26"/>
      <c r="BU354" s="26"/>
      <c r="BV354" s="39"/>
    </row>
    <row r="355" spans="1:74" ht="15" hidden="1" customHeight="1">
      <c r="A355" s="67">
        <v>2020</v>
      </c>
      <c r="B355" s="26">
        <v>351</v>
      </c>
      <c r="C355" s="26" t="s">
        <v>129</v>
      </c>
      <c r="D355" s="26" t="s">
        <v>130</v>
      </c>
      <c r="E355" s="26" t="s">
        <v>131</v>
      </c>
      <c r="F355" s="68">
        <v>43852</v>
      </c>
      <c r="G355" s="26" t="s">
        <v>901</v>
      </c>
      <c r="H355" s="26" t="s">
        <v>133</v>
      </c>
      <c r="I355" s="26" t="s">
        <v>133</v>
      </c>
      <c r="J355" s="28" t="s">
        <v>902</v>
      </c>
      <c r="K355" s="26" t="s">
        <v>135</v>
      </c>
      <c r="L355" s="26" t="s">
        <v>136</v>
      </c>
      <c r="M355" s="26" t="s">
        <v>137</v>
      </c>
      <c r="N355" s="26" t="s">
        <v>138</v>
      </c>
      <c r="O355" s="26" t="s">
        <v>138</v>
      </c>
      <c r="Q355" s="30">
        <v>77</v>
      </c>
      <c r="R355" s="30">
        <v>6480</v>
      </c>
      <c r="S355" s="31" t="e">
        <f>#N/A</f>
        <v>#N/A</v>
      </c>
      <c r="T355" s="30">
        <v>1251</v>
      </c>
      <c r="AB355" s="33" t="e">
        <f>#N/A</f>
        <v>#N/A</v>
      </c>
      <c r="AC355" s="30">
        <v>1200</v>
      </c>
      <c r="AD355" s="30" t="e">
        <f>#N/A</f>
        <v>#N/A</v>
      </c>
      <c r="AE355" s="34">
        <v>0.87285714285714289</v>
      </c>
      <c r="AG355" s="30" t="e">
        <f>#N/A</f>
        <v>#N/A</v>
      </c>
      <c r="AH355" s="30" t="e">
        <f>#N/A</f>
        <v>#N/A</v>
      </c>
      <c r="AI355" s="30">
        <v>3210.9</v>
      </c>
      <c r="AJ355" s="30">
        <v>3058</v>
      </c>
      <c r="AK355" s="26" t="s">
        <v>139</v>
      </c>
      <c r="AL355" s="26">
        <v>6</v>
      </c>
      <c r="AM355" s="26" t="s">
        <v>859</v>
      </c>
      <c r="AO355" s="36"/>
      <c r="AU355" s="26" t="s">
        <v>141</v>
      </c>
      <c r="AV355" s="67" t="s">
        <v>885</v>
      </c>
      <c r="AW355" s="67" t="s">
        <v>894</v>
      </c>
      <c r="BA355" s="26" t="s">
        <v>144</v>
      </c>
      <c r="BB355" s="26" t="s">
        <v>145</v>
      </c>
      <c r="BC355" s="26" t="s">
        <v>146</v>
      </c>
      <c r="BD355" s="37">
        <v>43938</v>
      </c>
      <c r="BE355" s="30">
        <v>32769</v>
      </c>
      <c r="BF355" s="30">
        <v>24879</v>
      </c>
      <c r="BG355" s="37" t="s">
        <v>147</v>
      </c>
      <c r="BH355" s="37" t="s">
        <v>148</v>
      </c>
      <c r="BI355" s="37"/>
      <c r="BJ355" s="37"/>
      <c r="BK355" s="37"/>
      <c r="BL355" s="37"/>
      <c r="BM355" s="37"/>
      <c r="BN355" s="26"/>
      <c r="BO355" s="26"/>
      <c r="BP355" s="26"/>
      <c r="BQ355" s="38"/>
      <c r="BR355" s="26"/>
      <c r="BS355" s="26"/>
      <c r="BT355" s="26"/>
      <c r="BU355" s="26"/>
      <c r="BV355" s="39"/>
    </row>
    <row r="356" spans="1:74" ht="15" hidden="1" customHeight="1">
      <c r="A356" s="67">
        <v>2020</v>
      </c>
      <c r="B356" s="26">
        <v>352</v>
      </c>
      <c r="C356" s="26" t="s">
        <v>129</v>
      </c>
      <c r="D356" s="26" t="s">
        <v>130</v>
      </c>
      <c r="E356" s="26" t="s">
        <v>131</v>
      </c>
      <c r="F356" s="68">
        <v>43852</v>
      </c>
      <c r="G356" s="26" t="s">
        <v>903</v>
      </c>
      <c r="H356" s="26" t="s">
        <v>133</v>
      </c>
      <c r="I356" s="26" t="s">
        <v>133</v>
      </c>
      <c r="J356" s="28" t="s">
        <v>904</v>
      </c>
      <c r="K356" s="26" t="s">
        <v>135</v>
      </c>
      <c r="L356" s="26" t="s">
        <v>136</v>
      </c>
      <c r="M356" s="26" t="s">
        <v>137</v>
      </c>
      <c r="N356" s="26" t="s">
        <v>138</v>
      </c>
      <c r="O356" s="26" t="s">
        <v>138</v>
      </c>
      <c r="Q356" s="30">
        <v>85</v>
      </c>
      <c r="R356" s="30">
        <v>10200</v>
      </c>
      <c r="S356" s="31" t="e">
        <f>#N/A</f>
        <v>#N/A</v>
      </c>
      <c r="T356" s="30">
        <v>2292</v>
      </c>
      <c r="AB356" s="33" t="e">
        <f>#N/A</f>
        <v>#N/A</v>
      </c>
      <c r="AC356" s="30">
        <v>1200</v>
      </c>
      <c r="AD356" s="30" t="e">
        <f>#N/A</f>
        <v>#N/A</v>
      </c>
      <c r="AE356" s="34">
        <v>0.60499999999999998</v>
      </c>
      <c r="AG356" s="30" t="e">
        <f>#N/A</f>
        <v>#N/A</v>
      </c>
      <c r="AH356" s="30" t="e">
        <f>#N/A</f>
        <v>#N/A</v>
      </c>
      <c r="AI356" s="30">
        <v>6352.5</v>
      </c>
      <c r="AJ356" s="30">
        <v>6050</v>
      </c>
      <c r="AK356" s="26" t="s">
        <v>139</v>
      </c>
      <c r="AL356" s="26">
        <v>6</v>
      </c>
      <c r="AM356" s="26" t="s">
        <v>859</v>
      </c>
      <c r="AO356" s="36"/>
      <c r="AU356" s="26" t="s">
        <v>141</v>
      </c>
      <c r="AV356" s="67" t="s">
        <v>885</v>
      </c>
      <c r="AW356" s="67" t="s">
        <v>894</v>
      </c>
      <c r="BA356" s="26" t="s">
        <v>144</v>
      </c>
      <c r="BB356" s="26" t="s">
        <v>145</v>
      </c>
      <c r="BC356" s="26" t="s">
        <v>146</v>
      </c>
      <c r="BD356" s="37">
        <v>43938</v>
      </c>
      <c r="BE356" s="30">
        <v>32769</v>
      </c>
      <c r="BF356" s="30">
        <v>24879</v>
      </c>
      <c r="BG356" s="37" t="s">
        <v>147</v>
      </c>
      <c r="BH356" s="37" t="s">
        <v>148</v>
      </c>
      <c r="BI356" s="37"/>
      <c r="BJ356" s="37"/>
      <c r="BK356" s="37"/>
      <c r="BL356" s="37"/>
      <c r="BM356" s="37"/>
      <c r="BN356" s="26"/>
      <c r="BO356" s="26"/>
      <c r="BP356" s="26"/>
      <c r="BQ356" s="38"/>
      <c r="BR356" s="26"/>
      <c r="BS356" s="26"/>
      <c r="BT356" s="26"/>
      <c r="BU356" s="26"/>
      <c r="BV356" s="39"/>
    </row>
    <row r="357" spans="1:74" ht="15" hidden="1" customHeight="1">
      <c r="A357" s="67">
        <v>2020</v>
      </c>
      <c r="B357" s="26">
        <v>353</v>
      </c>
      <c r="C357" s="26" t="s">
        <v>129</v>
      </c>
      <c r="D357" s="26" t="s">
        <v>130</v>
      </c>
      <c r="E357" s="26" t="s">
        <v>131</v>
      </c>
      <c r="F357" s="68">
        <v>43852</v>
      </c>
      <c r="G357" s="26" t="s">
        <v>905</v>
      </c>
      <c r="H357" s="26" t="s">
        <v>133</v>
      </c>
      <c r="I357" s="26" t="s">
        <v>133</v>
      </c>
      <c r="J357" s="28" t="s">
        <v>906</v>
      </c>
      <c r="K357" s="26" t="s">
        <v>135</v>
      </c>
      <c r="L357" s="26" t="s">
        <v>136</v>
      </c>
      <c r="M357" s="26" t="s">
        <v>137</v>
      </c>
      <c r="N357" s="26" t="s">
        <v>138</v>
      </c>
      <c r="O357" s="26" t="s">
        <v>138</v>
      </c>
      <c r="Q357" s="30">
        <v>87</v>
      </c>
      <c r="R357" s="30">
        <v>9380</v>
      </c>
      <c r="S357" s="31" t="e">
        <f>#N/A</f>
        <v>#N/A</v>
      </c>
      <c r="T357" s="30">
        <v>2149</v>
      </c>
      <c r="AB357" s="33" t="e">
        <f>#N/A</f>
        <v>#N/A</v>
      </c>
      <c r="AC357" s="30">
        <v>1200</v>
      </c>
      <c r="AD357" s="30" t="e">
        <f>#N/A</f>
        <v>#N/A</v>
      </c>
      <c r="AE357" s="34">
        <v>0.86461538461538456</v>
      </c>
      <c r="AG357" s="30" t="e">
        <f>#N/A</f>
        <v>#N/A</v>
      </c>
      <c r="AH357" s="30" t="e">
        <f>#N/A</f>
        <v>#N/A</v>
      </c>
      <c r="AI357" s="30">
        <v>5938.8</v>
      </c>
      <c r="AJ357" s="30">
        <v>5656</v>
      </c>
      <c r="AK357" s="26" t="s">
        <v>139</v>
      </c>
      <c r="AL357" s="26">
        <v>6</v>
      </c>
      <c r="AM357" s="26" t="s">
        <v>859</v>
      </c>
      <c r="AO357" s="36"/>
      <c r="AU357" s="26" t="s">
        <v>141</v>
      </c>
      <c r="AV357" s="67" t="s">
        <v>885</v>
      </c>
      <c r="AW357" s="67" t="s">
        <v>894</v>
      </c>
      <c r="BA357" s="26" t="s">
        <v>144</v>
      </c>
      <c r="BB357" s="26" t="s">
        <v>145</v>
      </c>
      <c r="BC357" s="26" t="s">
        <v>146</v>
      </c>
      <c r="BD357" s="37">
        <v>43938</v>
      </c>
      <c r="BE357" s="30">
        <v>32769</v>
      </c>
      <c r="BF357" s="30">
        <v>24879</v>
      </c>
      <c r="BG357" s="37" t="s">
        <v>147</v>
      </c>
      <c r="BH357" s="37" t="s">
        <v>148</v>
      </c>
      <c r="BI357" s="37"/>
      <c r="BJ357" s="37"/>
      <c r="BK357" s="37"/>
      <c r="BL357" s="37"/>
      <c r="BM357" s="37"/>
      <c r="BN357" s="26"/>
      <c r="BO357" s="26"/>
      <c r="BP357" s="26"/>
      <c r="BQ357" s="38"/>
      <c r="BR357" s="26"/>
      <c r="BS357" s="26"/>
      <c r="BT357" s="26"/>
      <c r="BU357" s="26"/>
      <c r="BV357" s="39"/>
    </row>
    <row r="358" spans="1:74" ht="15" hidden="1" customHeight="1">
      <c r="A358" s="67">
        <v>2020</v>
      </c>
      <c r="B358" s="26">
        <v>354</v>
      </c>
      <c r="C358" s="26" t="s">
        <v>129</v>
      </c>
      <c r="D358" s="26" t="s">
        <v>130</v>
      </c>
      <c r="E358" s="26" t="s">
        <v>131</v>
      </c>
      <c r="F358" s="68">
        <v>43852</v>
      </c>
      <c r="G358" s="26" t="s">
        <v>907</v>
      </c>
      <c r="H358" s="26" t="s">
        <v>133</v>
      </c>
      <c r="I358" s="26" t="s">
        <v>133</v>
      </c>
      <c r="J358" s="28" t="s">
        <v>908</v>
      </c>
      <c r="K358" s="26" t="s">
        <v>135</v>
      </c>
      <c r="L358" s="26" t="s">
        <v>136</v>
      </c>
      <c r="M358" s="26" t="s">
        <v>137</v>
      </c>
      <c r="N358" s="26" t="s">
        <v>138</v>
      </c>
      <c r="O358" s="26" t="s">
        <v>138</v>
      </c>
      <c r="Q358" s="30">
        <v>78</v>
      </c>
      <c r="R358" s="30">
        <v>6810</v>
      </c>
      <c r="S358" s="31" t="e">
        <f>#N/A</f>
        <v>#N/A</v>
      </c>
      <c r="T358" s="30">
        <v>1720</v>
      </c>
      <c r="AB358" s="33" t="e">
        <f>#N/A</f>
        <v>#N/A</v>
      </c>
      <c r="AC358" s="30">
        <v>1200</v>
      </c>
      <c r="AD358" s="30" t="e">
        <f>#N/A</f>
        <v>#N/A</v>
      </c>
      <c r="AE358" s="34">
        <v>0.82615384615384613</v>
      </c>
      <c r="AG358" s="30" t="e">
        <f>#N/A</f>
        <v>#N/A</v>
      </c>
      <c r="AH358" s="30" t="e">
        <f>#N/A</f>
        <v>#N/A</v>
      </c>
      <c r="AI358" s="30">
        <v>4312.3500000000004</v>
      </c>
      <c r="AJ358" s="30">
        <v>4107</v>
      </c>
      <c r="AK358" s="26" t="s">
        <v>139</v>
      </c>
      <c r="AL358" s="26">
        <v>6</v>
      </c>
      <c r="AM358" s="26" t="s">
        <v>859</v>
      </c>
      <c r="AO358" s="36"/>
      <c r="AU358" s="26" t="s">
        <v>141</v>
      </c>
      <c r="AV358" s="67" t="s">
        <v>885</v>
      </c>
      <c r="AW358" s="67" t="s">
        <v>894</v>
      </c>
      <c r="BA358" s="26" t="s">
        <v>144</v>
      </c>
      <c r="BB358" s="26" t="s">
        <v>145</v>
      </c>
      <c r="BC358" s="26" t="s">
        <v>146</v>
      </c>
      <c r="BD358" s="37">
        <v>43938</v>
      </c>
      <c r="BE358" s="30">
        <v>32769</v>
      </c>
      <c r="BF358" s="30">
        <v>24879</v>
      </c>
      <c r="BG358" s="37" t="s">
        <v>147</v>
      </c>
      <c r="BH358" s="37" t="s">
        <v>148</v>
      </c>
      <c r="BI358" s="37"/>
      <c r="BJ358" s="37"/>
      <c r="BK358" s="37"/>
      <c r="BL358" s="37"/>
      <c r="BM358" s="37"/>
      <c r="BN358" s="26"/>
      <c r="BO358" s="26"/>
      <c r="BP358" s="26"/>
      <c r="BQ358" s="38"/>
      <c r="BR358" s="26"/>
      <c r="BS358" s="26"/>
      <c r="BT358" s="26"/>
      <c r="BU358" s="26"/>
      <c r="BV358" s="39"/>
    </row>
    <row r="359" spans="1:74" ht="15" hidden="1" customHeight="1">
      <c r="A359" s="67">
        <v>2020</v>
      </c>
      <c r="B359" s="26">
        <v>355</v>
      </c>
      <c r="C359" s="26" t="s">
        <v>129</v>
      </c>
      <c r="D359" s="26" t="s">
        <v>130</v>
      </c>
      <c r="E359" s="26" t="s">
        <v>131</v>
      </c>
      <c r="F359" s="68">
        <v>43852</v>
      </c>
      <c r="G359" s="26" t="s">
        <v>909</v>
      </c>
      <c r="H359" s="26" t="s">
        <v>133</v>
      </c>
      <c r="I359" s="26" t="s">
        <v>133</v>
      </c>
      <c r="J359" s="28" t="s">
        <v>910</v>
      </c>
      <c r="K359" s="26" t="s">
        <v>135</v>
      </c>
      <c r="L359" s="26" t="s">
        <v>136</v>
      </c>
      <c r="M359" s="26" t="s">
        <v>137</v>
      </c>
      <c r="N359" s="26" t="s">
        <v>138</v>
      </c>
      <c r="O359" s="26" t="s">
        <v>138</v>
      </c>
      <c r="Q359" s="30">
        <v>87</v>
      </c>
      <c r="R359" s="30">
        <v>9610</v>
      </c>
      <c r="S359" s="31" t="e">
        <f>#N/A</f>
        <v>#N/A</v>
      </c>
      <c r="T359" s="30">
        <v>2315</v>
      </c>
      <c r="AB359" s="33" t="e">
        <f>#N/A</f>
        <v>#N/A</v>
      </c>
      <c r="AC359" s="30">
        <v>1200</v>
      </c>
      <c r="AD359" s="30" t="e">
        <f>#N/A</f>
        <v>#N/A</v>
      </c>
      <c r="AE359" s="34">
        <v>0.58714285714285708</v>
      </c>
      <c r="AG359" s="30" t="e">
        <f>#N/A</f>
        <v>#N/A</v>
      </c>
      <c r="AH359" s="30" t="e">
        <f>#N/A</f>
        <v>#N/A</v>
      </c>
      <c r="AI359" s="30">
        <v>6084.75</v>
      </c>
      <c r="AJ359" s="30">
        <v>5795</v>
      </c>
      <c r="AK359" s="26" t="s">
        <v>139</v>
      </c>
      <c r="AL359" s="26">
        <v>6</v>
      </c>
      <c r="AM359" s="26" t="s">
        <v>859</v>
      </c>
      <c r="AO359" s="36"/>
      <c r="AU359" s="26" t="s">
        <v>141</v>
      </c>
      <c r="AV359" s="67" t="s">
        <v>894</v>
      </c>
      <c r="AW359" s="67" t="s">
        <v>911</v>
      </c>
      <c r="BA359" s="26" t="s">
        <v>144</v>
      </c>
      <c r="BB359" s="26" t="s">
        <v>145</v>
      </c>
      <c r="BC359" s="26" t="s">
        <v>146</v>
      </c>
      <c r="BD359" s="37">
        <v>43938</v>
      </c>
      <c r="BE359" s="30">
        <v>32769</v>
      </c>
      <c r="BF359" s="30">
        <v>24879</v>
      </c>
      <c r="BG359" s="37" t="s">
        <v>147</v>
      </c>
      <c r="BH359" s="37" t="s">
        <v>148</v>
      </c>
      <c r="BI359" s="37"/>
      <c r="BJ359" s="37"/>
      <c r="BK359" s="37"/>
      <c r="BL359" s="37"/>
      <c r="BM359" s="37"/>
      <c r="BN359" s="26"/>
      <c r="BO359" s="26"/>
      <c r="BP359" s="26"/>
      <c r="BQ359" s="38"/>
      <c r="BR359" s="26"/>
      <c r="BS359" s="26"/>
      <c r="BT359" s="26"/>
      <c r="BU359" s="26"/>
      <c r="BV359" s="39"/>
    </row>
    <row r="360" spans="1:74" ht="15" hidden="1" customHeight="1">
      <c r="A360" s="67">
        <v>2020</v>
      </c>
      <c r="B360" s="26">
        <v>356</v>
      </c>
      <c r="C360" s="26" t="s">
        <v>129</v>
      </c>
      <c r="D360" s="26" t="s">
        <v>130</v>
      </c>
      <c r="E360" s="26" t="s">
        <v>131</v>
      </c>
      <c r="F360" s="68">
        <v>43852</v>
      </c>
      <c r="G360" s="26" t="s">
        <v>912</v>
      </c>
      <c r="H360" s="26" t="s">
        <v>133</v>
      </c>
      <c r="I360" s="26" t="s">
        <v>133</v>
      </c>
      <c r="J360" s="28" t="s">
        <v>913</v>
      </c>
      <c r="K360" s="26" t="s">
        <v>135</v>
      </c>
      <c r="L360" s="26" t="s">
        <v>136</v>
      </c>
      <c r="M360" s="26" t="s">
        <v>137</v>
      </c>
      <c r="N360" s="26" t="s">
        <v>138</v>
      </c>
      <c r="O360" s="26" t="s">
        <v>138</v>
      </c>
      <c r="Q360" s="30">
        <v>84</v>
      </c>
      <c r="R360" s="30">
        <v>8500</v>
      </c>
      <c r="S360" s="31" t="e">
        <f>#N/A</f>
        <v>#N/A</v>
      </c>
      <c r="T360" s="30">
        <v>1805</v>
      </c>
      <c r="AB360" s="33" t="e">
        <f>#N/A</f>
        <v>#N/A</v>
      </c>
      <c r="AC360" s="30">
        <v>1200</v>
      </c>
      <c r="AD360" s="30" t="e">
        <f>#N/A</f>
        <v>#N/A</v>
      </c>
      <c r="AE360" s="34">
        <v>0.35499999999999998</v>
      </c>
      <c r="AF360" s="35">
        <v>0.1</v>
      </c>
      <c r="AG360" s="30" t="e">
        <f>#N/A</f>
        <v>#N/A</v>
      </c>
      <c r="AH360" s="30" t="e">
        <f>#N/A</f>
        <v>#N/A</v>
      </c>
      <c r="AI360" s="30">
        <v>4843.6500000000005</v>
      </c>
      <c r="AJ360" s="30">
        <v>4613</v>
      </c>
      <c r="AK360" s="26" t="s">
        <v>139</v>
      </c>
      <c r="AL360" s="26">
        <v>6</v>
      </c>
      <c r="AM360" s="26" t="s">
        <v>859</v>
      </c>
      <c r="AO360" s="36"/>
      <c r="AU360" s="26" t="s">
        <v>141</v>
      </c>
      <c r="AV360" s="67" t="s">
        <v>894</v>
      </c>
      <c r="AW360" s="67" t="s">
        <v>911</v>
      </c>
      <c r="BA360" s="26" t="s">
        <v>144</v>
      </c>
      <c r="BB360" s="26" t="s">
        <v>145</v>
      </c>
      <c r="BC360" s="26" t="s">
        <v>146</v>
      </c>
      <c r="BD360" s="37">
        <v>43938</v>
      </c>
      <c r="BE360" s="30">
        <v>32769</v>
      </c>
      <c r="BF360" s="30">
        <v>24879</v>
      </c>
      <c r="BG360" s="37" t="s">
        <v>147</v>
      </c>
      <c r="BH360" s="37" t="s">
        <v>148</v>
      </c>
      <c r="BI360" s="37"/>
      <c r="BJ360" s="37"/>
      <c r="BK360" s="37"/>
      <c r="BL360" s="37"/>
      <c r="BM360" s="37"/>
      <c r="BN360" s="26"/>
      <c r="BO360" s="26"/>
      <c r="BP360" s="26"/>
      <c r="BQ360" s="38"/>
      <c r="BR360" s="26"/>
      <c r="BS360" s="26"/>
      <c r="BT360" s="26"/>
      <c r="BU360" s="26"/>
      <c r="BV360" s="39"/>
    </row>
    <row r="361" spans="1:74" ht="15" hidden="1" customHeight="1">
      <c r="A361" s="67">
        <v>2020</v>
      </c>
      <c r="B361" s="26">
        <v>357</v>
      </c>
      <c r="C361" s="26" t="s">
        <v>129</v>
      </c>
      <c r="D361" s="26" t="s">
        <v>130</v>
      </c>
      <c r="E361" s="26" t="s">
        <v>131</v>
      </c>
      <c r="F361" s="68">
        <v>43852</v>
      </c>
      <c r="G361" s="26" t="s">
        <v>914</v>
      </c>
      <c r="H361" s="26" t="s">
        <v>133</v>
      </c>
      <c r="I361" s="26" t="s">
        <v>133</v>
      </c>
      <c r="J361" s="28" t="s">
        <v>915</v>
      </c>
      <c r="K361" s="26" t="s">
        <v>135</v>
      </c>
      <c r="L361" s="26" t="s">
        <v>136</v>
      </c>
      <c r="M361" s="26" t="s">
        <v>137</v>
      </c>
      <c r="N361" s="26" t="s">
        <v>138</v>
      </c>
      <c r="O361" s="26" t="s">
        <v>138</v>
      </c>
      <c r="Q361" s="30">
        <v>83</v>
      </c>
      <c r="R361" s="30">
        <v>6900</v>
      </c>
      <c r="S361" s="31" t="e">
        <f>#N/A</f>
        <v>#N/A</v>
      </c>
      <c r="T361" s="30">
        <v>1268</v>
      </c>
      <c r="AB361" s="33" t="e">
        <f>#N/A</f>
        <v>#N/A</v>
      </c>
      <c r="AC361" s="30">
        <v>1200</v>
      </c>
      <c r="AD361" s="30" t="e">
        <f>#N/A</f>
        <v>#N/A</v>
      </c>
      <c r="AE361" s="34">
        <v>0.90592592592592591</v>
      </c>
      <c r="AG361" s="30" t="e">
        <f>#N/A</f>
        <v>#N/A</v>
      </c>
      <c r="AH361" s="30" t="e">
        <f>#N/A</f>
        <v>#N/A</v>
      </c>
      <c r="AI361" s="30">
        <v>4369.05</v>
      </c>
      <c r="AJ361" s="30">
        <v>4161</v>
      </c>
      <c r="AK361" s="26" t="s">
        <v>139</v>
      </c>
      <c r="AL361" s="26">
        <v>6</v>
      </c>
      <c r="AM361" s="26" t="s">
        <v>859</v>
      </c>
      <c r="AO361" s="36"/>
      <c r="AU361" s="26" t="s">
        <v>141</v>
      </c>
      <c r="AV361" s="67" t="s">
        <v>894</v>
      </c>
      <c r="AW361" s="67" t="s">
        <v>911</v>
      </c>
      <c r="BA361" s="26" t="s">
        <v>144</v>
      </c>
      <c r="BB361" s="26" t="s">
        <v>145</v>
      </c>
      <c r="BC361" s="26" t="s">
        <v>146</v>
      </c>
      <c r="BD361" s="37">
        <v>43938</v>
      </c>
      <c r="BE361" s="30">
        <v>32769</v>
      </c>
      <c r="BF361" s="30">
        <v>24879</v>
      </c>
      <c r="BG361" s="37" t="s">
        <v>147</v>
      </c>
      <c r="BH361" s="37" t="s">
        <v>148</v>
      </c>
      <c r="BI361" s="37"/>
      <c r="BJ361" s="37"/>
      <c r="BK361" s="37"/>
      <c r="BL361" s="37"/>
      <c r="BM361" s="37"/>
      <c r="BN361" s="26"/>
      <c r="BO361" s="26"/>
      <c r="BP361" s="26"/>
      <c r="BQ361" s="38"/>
      <c r="BR361" s="26"/>
      <c r="BS361" s="26"/>
      <c r="BT361" s="26"/>
      <c r="BU361" s="26"/>
      <c r="BV361" s="39"/>
    </row>
    <row r="362" spans="1:74" ht="15" hidden="1" customHeight="1">
      <c r="A362" s="93">
        <v>2020</v>
      </c>
      <c r="B362" s="40">
        <v>358</v>
      </c>
      <c r="C362" s="40" t="s">
        <v>129</v>
      </c>
      <c r="D362" s="40" t="s">
        <v>130</v>
      </c>
      <c r="E362" s="40" t="s">
        <v>131</v>
      </c>
      <c r="F362" s="94">
        <v>43852</v>
      </c>
      <c r="G362" s="40" t="s">
        <v>916</v>
      </c>
      <c r="H362" s="40" t="s">
        <v>133</v>
      </c>
      <c r="I362" s="40" t="s">
        <v>133</v>
      </c>
      <c r="J362" s="42" t="s">
        <v>917</v>
      </c>
      <c r="K362" s="40" t="s">
        <v>135</v>
      </c>
      <c r="L362" s="40" t="s">
        <v>136</v>
      </c>
      <c r="M362" s="40" t="s">
        <v>137</v>
      </c>
      <c r="N362" s="40" t="s">
        <v>138</v>
      </c>
      <c r="O362" s="40" t="s">
        <v>138</v>
      </c>
      <c r="P362" s="43"/>
      <c r="Q362" s="36">
        <v>83</v>
      </c>
      <c r="R362" s="36">
        <v>6850</v>
      </c>
      <c r="S362" s="44" t="e">
        <f>#N/A</f>
        <v>#N/A</v>
      </c>
      <c r="T362" s="36">
        <v>1586</v>
      </c>
      <c r="U362" s="36"/>
      <c r="V362" s="45"/>
      <c r="W362" s="36"/>
      <c r="X362" s="36"/>
      <c r="Y362" s="36"/>
      <c r="Z362" s="36"/>
      <c r="AA362" s="36"/>
      <c r="AB362" s="46" t="e">
        <f>#N/A</f>
        <v>#N/A</v>
      </c>
      <c r="AC362" s="36">
        <v>1200</v>
      </c>
      <c r="AD362" s="36" t="e">
        <f>#N/A</f>
        <v>#N/A</v>
      </c>
      <c r="AF362" s="48"/>
      <c r="AG362" s="30" t="e">
        <f>#N/A</f>
        <v>#N/A</v>
      </c>
      <c r="AH362" s="36" t="e">
        <f>#N/A</f>
        <v>#N/A</v>
      </c>
      <c r="AI362" s="36">
        <v>0</v>
      </c>
      <c r="AJ362" s="36"/>
      <c r="AK362" s="40" t="s">
        <v>154</v>
      </c>
      <c r="AL362" s="40">
        <v>6</v>
      </c>
      <c r="AM362" s="40" t="s">
        <v>859</v>
      </c>
      <c r="AN362" s="40" t="s">
        <v>155</v>
      </c>
      <c r="AO362" s="36">
        <v>8220</v>
      </c>
      <c r="AP362" s="36"/>
      <c r="AQ362" s="36"/>
      <c r="AS362" s="36"/>
      <c r="AT362" s="36">
        <f>+AO362</f>
        <v>8220</v>
      </c>
      <c r="AU362" s="40" t="s">
        <v>141</v>
      </c>
      <c r="AV362" s="93" t="s">
        <v>894</v>
      </c>
      <c r="AW362" s="93" t="s">
        <v>911</v>
      </c>
      <c r="AX362" s="40"/>
      <c r="AY362" s="40"/>
      <c r="AZ362" s="40"/>
      <c r="BA362" s="40" t="s">
        <v>144</v>
      </c>
      <c r="BB362" s="40" t="s">
        <v>145</v>
      </c>
      <c r="BC362" s="40"/>
      <c r="BD362" s="49">
        <v>43938</v>
      </c>
      <c r="BE362" s="36"/>
      <c r="BF362" s="36"/>
      <c r="BG362" s="49" t="s">
        <v>147</v>
      </c>
      <c r="BH362" s="49" t="s">
        <v>148</v>
      </c>
      <c r="BI362" s="49"/>
      <c r="BJ362" s="49"/>
      <c r="BK362" s="49"/>
      <c r="BL362" s="49"/>
      <c r="BM362" s="49"/>
      <c r="BN362" s="40"/>
      <c r="BO362" s="40"/>
      <c r="BP362" s="40"/>
      <c r="BQ362" s="50"/>
      <c r="BR362" s="40"/>
      <c r="BS362" s="40"/>
      <c r="BT362" s="40"/>
      <c r="BU362" s="40"/>
      <c r="BV362" s="51"/>
    </row>
    <row r="363" spans="1:74" ht="15" hidden="1" customHeight="1">
      <c r="A363" s="67">
        <v>2020</v>
      </c>
      <c r="B363" s="26">
        <v>359</v>
      </c>
      <c r="C363" s="26" t="s">
        <v>129</v>
      </c>
      <c r="D363" s="26" t="s">
        <v>130</v>
      </c>
      <c r="E363" s="26" t="s">
        <v>131</v>
      </c>
      <c r="F363" s="68">
        <v>43852</v>
      </c>
      <c r="G363" s="26" t="s">
        <v>918</v>
      </c>
      <c r="H363" s="26" t="s">
        <v>133</v>
      </c>
      <c r="I363" s="26" t="s">
        <v>133</v>
      </c>
      <c r="J363" s="28" t="s">
        <v>919</v>
      </c>
      <c r="K363" s="26" t="s">
        <v>135</v>
      </c>
      <c r="L363" s="26" t="s">
        <v>136</v>
      </c>
      <c r="M363" s="26" t="s">
        <v>137</v>
      </c>
      <c r="N363" s="26" t="s">
        <v>138</v>
      </c>
      <c r="O363" s="26" t="s">
        <v>138</v>
      </c>
      <c r="Q363" s="30">
        <v>88</v>
      </c>
      <c r="R363" s="30">
        <v>10130</v>
      </c>
      <c r="S363" s="31" t="e">
        <f>#N/A</f>
        <v>#N/A</v>
      </c>
      <c r="T363" s="30">
        <v>2282</v>
      </c>
      <c r="AB363" s="33" t="e">
        <f>#N/A</f>
        <v>#N/A</v>
      </c>
      <c r="AC363" s="30">
        <v>1200</v>
      </c>
      <c r="AD363" s="30" t="e">
        <f>#N/A</f>
        <v>#N/A</v>
      </c>
      <c r="AE363" s="34">
        <v>0.95499999999999996</v>
      </c>
      <c r="AG363" s="30" t="e">
        <f>#N/A</f>
        <v>#N/A</v>
      </c>
      <c r="AH363" s="30" t="e">
        <f>#N/A</f>
        <v>#N/A</v>
      </c>
      <c r="AI363" s="30">
        <v>6414.45</v>
      </c>
      <c r="AJ363" s="30">
        <v>6109</v>
      </c>
      <c r="AK363" s="26" t="s">
        <v>139</v>
      </c>
      <c r="AL363" s="26">
        <v>6</v>
      </c>
      <c r="AM363" s="26" t="s">
        <v>859</v>
      </c>
      <c r="AO363" s="36"/>
      <c r="AU363" s="26" t="s">
        <v>141</v>
      </c>
      <c r="AV363" s="67" t="s">
        <v>894</v>
      </c>
      <c r="AW363" s="67" t="s">
        <v>911</v>
      </c>
      <c r="BA363" s="26" t="s">
        <v>144</v>
      </c>
      <c r="BB363" s="26" t="s">
        <v>145</v>
      </c>
      <c r="BC363" s="26" t="s">
        <v>146</v>
      </c>
      <c r="BD363" s="37">
        <v>43938</v>
      </c>
      <c r="BE363" s="30">
        <v>32769</v>
      </c>
      <c r="BF363" s="30">
        <v>24879</v>
      </c>
      <c r="BG363" s="37" t="s">
        <v>147</v>
      </c>
      <c r="BH363" s="37" t="s">
        <v>148</v>
      </c>
      <c r="BI363" s="37"/>
      <c r="BJ363" s="37"/>
      <c r="BK363" s="37"/>
      <c r="BL363" s="37"/>
      <c r="BM363" s="37"/>
      <c r="BN363" s="26"/>
      <c r="BO363" s="26"/>
      <c r="BP363" s="26"/>
      <c r="BQ363" s="38"/>
      <c r="BR363" s="26"/>
      <c r="BS363" s="26"/>
      <c r="BT363" s="26"/>
      <c r="BU363" s="26"/>
      <c r="BV363" s="39"/>
    </row>
    <row r="364" spans="1:74" s="52" customFormat="1" ht="15" hidden="1" customHeight="1">
      <c r="A364" s="93">
        <v>2020</v>
      </c>
      <c r="B364" s="40">
        <v>360</v>
      </c>
      <c r="C364" s="40" t="s">
        <v>129</v>
      </c>
      <c r="D364" s="40" t="s">
        <v>130</v>
      </c>
      <c r="E364" s="40" t="s">
        <v>131</v>
      </c>
      <c r="F364" s="94">
        <v>43852</v>
      </c>
      <c r="G364" s="40" t="s">
        <v>920</v>
      </c>
      <c r="H364" s="40" t="s">
        <v>133</v>
      </c>
      <c r="I364" s="40" t="s">
        <v>133</v>
      </c>
      <c r="J364" s="42" t="s">
        <v>921</v>
      </c>
      <c r="K364" s="40" t="s">
        <v>135</v>
      </c>
      <c r="L364" s="40" t="s">
        <v>136</v>
      </c>
      <c r="M364" s="40" t="s">
        <v>137</v>
      </c>
      <c r="N364" s="40" t="s">
        <v>138</v>
      </c>
      <c r="O364" s="40" t="s">
        <v>138</v>
      </c>
      <c r="P364" s="43"/>
      <c r="Q364" s="36">
        <v>87</v>
      </c>
      <c r="R364" s="36">
        <v>8130</v>
      </c>
      <c r="S364" s="44" t="e">
        <f>#N/A</f>
        <v>#N/A</v>
      </c>
      <c r="T364" s="36"/>
      <c r="U364" s="36"/>
      <c r="V364" s="45"/>
      <c r="W364" s="36"/>
      <c r="X364" s="36"/>
      <c r="Y364" s="36"/>
      <c r="Z364" s="36"/>
      <c r="AA364" s="36"/>
      <c r="AB364" s="46" t="e">
        <f>#N/A</f>
        <v>#N/A</v>
      </c>
      <c r="AC364" s="36">
        <v>1200</v>
      </c>
      <c r="AD364" s="36" t="e">
        <f>#N/A</f>
        <v>#N/A</v>
      </c>
      <c r="AE364" s="34"/>
      <c r="AF364" s="48"/>
      <c r="AG364" s="30" t="e">
        <f>#N/A</f>
        <v>#N/A</v>
      </c>
      <c r="AH364" s="36">
        <v>0</v>
      </c>
      <c r="AI364" s="36">
        <v>0</v>
      </c>
      <c r="AJ364" s="36"/>
      <c r="AK364" s="40"/>
      <c r="AL364" s="40"/>
      <c r="AM364" s="40"/>
      <c r="AN364" s="40"/>
      <c r="AO364" s="36"/>
      <c r="AP364" s="36"/>
      <c r="AQ364" s="36"/>
      <c r="AR364" s="36"/>
      <c r="AS364" s="36"/>
      <c r="AT364" s="36"/>
      <c r="AU364" s="40"/>
      <c r="AV364" s="40"/>
      <c r="AW364" s="40"/>
      <c r="AX364" s="40"/>
      <c r="AY364" s="40"/>
      <c r="AZ364" s="40"/>
      <c r="BA364" s="26" t="s">
        <v>144</v>
      </c>
      <c r="BB364" s="40"/>
      <c r="BC364" s="40"/>
      <c r="BD364" s="49"/>
      <c r="BE364" s="36"/>
      <c r="BF364" s="36"/>
      <c r="BG364" s="49"/>
      <c r="BH364" s="49"/>
      <c r="BI364" s="49"/>
      <c r="BJ364" s="49"/>
      <c r="BK364" s="49"/>
      <c r="BL364" s="49"/>
      <c r="BM364" s="49"/>
      <c r="BN364" s="40"/>
      <c r="BO364" s="40"/>
      <c r="BP364" s="40"/>
      <c r="BQ364" s="50"/>
      <c r="BR364" s="40"/>
      <c r="BS364" s="40"/>
      <c r="BT364" s="40"/>
      <c r="BU364" s="40"/>
      <c r="BV364" s="51"/>
    </row>
    <row r="365" spans="1:74" ht="15" hidden="1" customHeight="1">
      <c r="A365" s="67">
        <v>2020</v>
      </c>
      <c r="B365" s="26">
        <v>361</v>
      </c>
      <c r="C365" s="26" t="s">
        <v>129</v>
      </c>
      <c r="D365" s="26" t="s">
        <v>130</v>
      </c>
      <c r="E365" s="26" t="s">
        <v>131</v>
      </c>
      <c r="F365" s="68">
        <v>43852</v>
      </c>
      <c r="G365" s="26" t="s">
        <v>922</v>
      </c>
      <c r="H365" s="26" t="s">
        <v>133</v>
      </c>
      <c r="I365" s="26" t="s">
        <v>133</v>
      </c>
      <c r="J365" s="28" t="s">
        <v>923</v>
      </c>
      <c r="K365" s="26" t="s">
        <v>135</v>
      </c>
      <c r="L365" s="26" t="s">
        <v>136</v>
      </c>
      <c r="M365" s="26" t="s">
        <v>137</v>
      </c>
      <c r="N365" s="26" t="s">
        <v>138</v>
      </c>
      <c r="O365" s="26" t="s">
        <v>138</v>
      </c>
      <c r="Q365" s="30">
        <v>92</v>
      </c>
      <c r="R365" s="30">
        <v>12380</v>
      </c>
      <c r="S365" s="31" t="e">
        <f>#N/A</f>
        <v>#N/A</v>
      </c>
      <c r="T365" s="30">
        <v>2599</v>
      </c>
      <c r="AB365" s="33" t="e">
        <f>#N/A</f>
        <v>#N/A</v>
      </c>
      <c r="AC365" s="30">
        <v>1200</v>
      </c>
      <c r="AD365" s="30" t="e">
        <f>#N/A</f>
        <v>#N/A</v>
      </c>
      <c r="AE365" s="34">
        <v>0.82615384615384613</v>
      </c>
      <c r="AG365" s="30" t="e">
        <f>#N/A</f>
        <v>#N/A</v>
      </c>
      <c r="AH365" s="30" t="e">
        <f>#N/A</f>
        <v>#N/A</v>
      </c>
      <c r="AI365" s="30">
        <v>7838.25</v>
      </c>
      <c r="AJ365" s="30">
        <v>7465</v>
      </c>
      <c r="AK365" s="26" t="s">
        <v>139</v>
      </c>
      <c r="AL365" s="26">
        <v>6</v>
      </c>
      <c r="AM365" s="26" t="s">
        <v>859</v>
      </c>
      <c r="AO365" s="36"/>
      <c r="AU365" s="26" t="s">
        <v>141</v>
      </c>
      <c r="AV365" s="67" t="s">
        <v>894</v>
      </c>
      <c r="AW365" s="67" t="s">
        <v>911</v>
      </c>
      <c r="BA365" s="26" t="s">
        <v>144</v>
      </c>
      <c r="BB365" s="26" t="s">
        <v>145</v>
      </c>
      <c r="BC365" s="26" t="s">
        <v>146</v>
      </c>
      <c r="BD365" s="37">
        <v>43938</v>
      </c>
      <c r="BE365" s="30">
        <v>32769</v>
      </c>
      <c r="BF365" s="30">
        <v>24879</v>
      </c>
      <c r="BG365" s="37" t="s">
        <v>147</v>
      </c>
      <c r="BH365" s="37" t="s">
        <v>148</v>
      </c>
      <c r="BI365" s="37"/>
      <c r="BJ365" s="37"/>
      <c r="BK365" s="37"/>
      <c r="BL365" s="37"/>
      <c r="BM365" s="37"/>
      <c r="BN365" s="26"/>
      <c r="BO365" s="26"/>
      <c r="BP365" s="26"/>
      <c r="BQ365" s="38"/>
      <c r="BR365" s="26"/>
      <c r="BS365" s="26"/>
      <c r="BT365" s="26"/>
      <c r="BU365" s="26"/>
      <c r="BV365" s="39"/>
    </row>
    <row r="366" spans="1:74" ht="15" hidden="1" customHeight="1">
      <c r="A366" s="67">
        <v>2020</v>
      </c>
      <c r="B366" s="26">
        <v>362</v>
      </c>
      <c r="C366" s="26" t="s">
        <v>129</v>
      </c>
      <c r="D366" s="26" t="s">
        <v>130</v>
      </c>
      <c r="E366" s="26" t="s">
        <v>131</v>
      </c>
      <c r="F366" s="68">
        <v>43852</v>
      </c>
      <c r="G366" s="26" t="s">
        <v>924</v>
      </c>
      <c r="H366" s="26" t="s">
        <v>133</v>
      </c>
      <c r="I366" s="26" t="s">
        <v>133</v>
      </c>
      <c r="J366" s="28" t="s">
        <v>925</v>
      </c>
      <c r="K366" s="26" t="s">
        <v>135</v>
      </c>
      <c r="L366" s="26" t="s">
        <v>136</v>
      </c>
      <c r="M366" s="26" t="s">
        <v>137</v>
      </c>
      <c r="N366" s="26" t="s">
        <v>138</v>
      </c>
      <c r="O366" s="26" t="s">
        <v>138</v>
      </c>
      <c r="Q366" s="30">
        <v>86</v>
      </c>
      <c r="R366" s="30">
        <v>10680</v>
      </c>
      <c r="S366" s="31" t="e">
        <f>#N/A</f>
        <v>#N/A</v>
      </c>
      <c r="T366" s="30">
        <v>2289</v>
      </c>
      <c r="AB366" s="33" t="e">
        <f>#N/A</f>
        <v>#N/A</v>
      </c>
      <c r="AC366" s="30">
        <v>1200</v>
      </c>
      <c r="AD366" s="30" t="e">
        <f>#N/A</f>
        <v>#N/A</v>
      </c>
      <c r="AE366" s="34">
        <v>0.38740740740740737</v>
      </c>
      <c r="AG366" s="30" t="e">
        <f>#N/A</f>
        <v>#N/A</v>
      </c>
      <c r="AH366" s="30" t="e">
        <f>#N/A</f>
        <v>#N/A</v>
      </c>
      <c r="AI366" s="30">
        <v>6762</v>
      </c>
      <c r="AJ366" s="30">
        <v>6440</v>
      </c>
      <c r="AK366" s="26" t="s">
        <v>139</v>
      </c>
      <c r="AL366" s="26">
        <v>6</v>
      </c>
      <c r="AM366" s="26" t="s">
        <v>859</v>
      </c>
      <c r="AO366" s="36"/>
      <c r="AU366" s="26" t="s">
        <v>141</v>
      </c>
      <c r="AV366" s="67" t="s">
        <v>894</v>
      </c>
      <c r="AW366" s="67" t="s">
        <v>911</v>
      </c>
      <c r="BA366" s="26" t="s">
        <v>144</v>
      </c>
      <c r="BB366" s="26" t="s">
        <v>145</v>
      </c>
      <c r="BC366" s="26" t="s">
        <v>146</v>
      </c>
      <c r="BD366" s="37">
        <v>43938</v>
      </c>
      <c r="BE366" s="30">
        <v>32769</v>
      </c>
      <c r="BF366" s="30">
        <v>24879</v>
      </c>
      <c r="BG366" s="37" t="s">
        <v>147</v>
      </c>
      <c r="BH366" s="37" t="s">
        <v>148</v>
      </c>
      <c r="BI366" s="37"/>
      <c r="BJ366" s="37"/>
      <c r="BK366" s="37"/>
      <c r="BL366" s="37"/>
      <c r="BM366" s="37"/>
      <c r="BN366" s="26"/>
      <c r="BO366" s="26"/>
      <c r="BP366" s="26"/>
      <c r="BQ366" s="38"/>
      <c r="BR366" s="26"/>
      <c r="BS366" s="26"/>
      <c r="BT366" s="26"/>
      <c r="BU366" s="26"/>
      <c r="BV366" s="39"/>
    </row>
    <row r="367" spans="1:74" ht="15" hidden="1" customHeight="1">
      <c r="A367" s="67">
        <v>2020</v>
      </c>
      <c r="B367" s="26">
        <v>363</v>
      </c>
      <c r="C367" s="26" t="s">
        <v>129</v>
      </c>
      <c r="D367" s="26" t="s">
        <v>130</v>
      </c>
      <c r="E367" s="26" t="s">
        <v>131</v>
      </c>
      <c r="F367" s="68">
        <v>43852</v>
      </c>
      <c r="G367" s="26" t="s">
        <v>926</v>
      </c>
      <c r="H367" s="26" t="s">
        <v>133</v>
      </c>
      <c r="I367" s="26" t="s">
        <v>133</v>
      </c>
      <c r="J367" s="28" t="s">
        <v>927</v>
      </c>
      <c r="K367" s="26" t="s">
        <v>135</v>
      </c>
      <c r="L367" s="26" t="s">
        <v>136</v>
      </c>
      <c r="M367" s="26" t="s">
        <v>137</v>
      </c>
      <c r="N367" s="26" t="s">
        <v>138</v>
      </c>
      <c r="O367" s="26" t="s">
        <v>138</v>
      </c>
      <c r="Q367" s="30">
        <v>85</v>
      </c>
      <c r="R367" s="30">
        <v>8500</v>
      </c>
      <c r="S367" s="31" t="e">
        <f>#N/A</f>
        <v>#N/A</v>
      </c>
      <c r="T367" s="30">
        <v>2071</v>
      </c>
      <c r="AB367" s="33" t="e">
        <f>#N/A</f>
        <v>#N/A</v>
      </c>
      <c r="AC367" s="30">
        <v>1200</v>
      </c>
      <c r="AD367" s="30" t="e">
        <f>#N/A</f>
        <v>#N/A</v>
      </c>
      <c r="AE367" s="34">
        <v>0.92285714285714282</v>
      </c>
      <c r="AG367" s="30" t="e">
        <f>#N/A</f>
        <v>#N/A</v>
      </c>
      <c r="AH367" s="30" t="e">
        <f>#N/A</f>
        <v>#N/A</v>
      </c>
      <c r="AI367" s="30">
        <v>5382.3</v>
      </c>
      <c r="AJ367" s="30">
        <v>5126</v>
      </c>
      <c r="AK367" s="26" t="s">
        <v>139</v>
      </c>
      <c r="AL367" s="26">
        <v>6</v>
      </c>
      <c r="AM367" s="26" t="s">
        <v>859</v>
      </c>
      <c r="AO367" s="36"/>
      <c r="AU367" s="26" t="s">
        <v>141</v>
      </c>
      <c r="AV367" s="67" t="s">
        <v>894</v>
      </c>
      <c r="AW367" s="67" t="s">
        <v>911</v>
      </c>
      <c r="BA367" s="26" t="s">
        <v>144</v>
      </c>
      <c r="BB367" s="26" t="s">
        <v>145</v>
      </c>
      <c r="BC367" s="26" t="s">
        <v>146</v>
      </c>
      <c r="BD367" s="37">
        <v>43938</v>
      </c>
      <c r="BE367" s="30">
        <v>32769</v>
      </c>
      <c r="BF367" s="30">
        <v>24879</v>
      </c>
      <c r="BG367" s="37" t="s">
        <v>147</v>
      </c>
      <c r="BH367" s="37" t="s">
        <v>148</v>
      </c>
      <c r="BI367" s="37"/>
      <c r="BJ367" s="37"/>
      <c r="BK367" s="37"/>
      <c r="BL367" s="37"/>
      <c r="BM367" s="37"/>
      <c r="BN367" s="26"/>
      <c r="BO367" s="26"/>
      <c r="BP367" s="26"/>
      <c r="BQ367" s="38"/>
      <c r="BR367" s="26"/>
      <c r="BS367" s="26"/>
      <c r="BT367" s="26"/>
      <c r="BU367" s="26"/>
      <c r="BV367" s="39"/>
    </row>
    <row r="368" spans="1:74" ht="15" hidden="1" customHeight="1">
      <c r="A368" s="93">
        <v>2020</v>
      </c>
      <c r="B368" s="40">
        <v>364</v>
      </c>
      <c r="C368" s="40" t="s">
        <v>129</v>
      </c>
      <c r="D368" s="40" t="s">
        <v>130</v>
      </c>
      <c r="E368" s="40" t="s">
        <v>131</v>
      </c>
      <c r="F368" s="94">
        <v>43852</v>
      </c>
      <c r="G368" s="40" t="s">
        <v>928</v>
      </c>
      <c r="H368" s="40" t="s">
        <v>133</v>
      </c>
      <c r="I368" s="40" t="s">
        <v>133</v>
      </c>
      <c r="J368" s="42" t="s">
        <v>929</v>
      </c>
      <c r="K368" s="40" t="s">
        <v>135</v>
      </c>
      <c r="L368" s="40" t="s">
        <v>136</v>
      </c>
      <c r="M368" s="40" t="s">
        <v>137</v>
      </c>
      <c r="N368" s="40" t="s">
        <v>138</v>
      </c>
      <c r="O368" s="40" t="s">
        <v>138</v>
      </c>
      <c r="P368" s="43"/>
      <c r="Q368" s="36">
        <v>95</v>
      </c>
      <c r="R368" s="36">
        <v>12090</v>
      </c>
      <c r="S368" s="44" t="e">
        <f>#N/A</f>
        <v>#N/A</v>
      </c>
      <c r="T368" s="36">
        <v>2240</v>
      </c>
      <c r="U368" s="36"/>
      <c r="V368" s="45"/>
      <c r="W368" s="36"/>
      <c r="X368" s="36"/>
      <c r="Y368" s="36"/>
      <c r="Z368" s="36"/>
      <c r="AA368" s="36"/>
      <c r="AB368" s="46" t="e">
        <f>#N/A</f>
        <v>#N/A</v>
      </c>
      <c r="AC368" s="36">
        <v>1200</v>
      </c>
      <c r="AD368" s="36" t="e">
        <f>#N/A</f>
        <v>#N/A</v>
      </c>
      <c r="AE368" s="47"/>
      <c r="AF368" s="48"/>
      <c r="AG368" s="30" t="e">
        <f>#N/A</f>
        <v>#N/A</v>
      </c>
      <c r="AH368" s="36" t="e">
        <f>#N/A</f>
        <v>#N/A</v>
      </c>
      <c r="AI368" s="36">
        <v>0</v>
      </c>
      <c r="AJ368" s="36"/>
      <c r="AK368" s="40" t="s">
        <v>154</v>
      </c>
      <c r="AL368" s="40">
        <v>6</v>
      </c>
      <c r="AM368" s="40" t="s">
        <v>859</v>
      </c>
      <c r="AN368" s="40" t="s">
        <v>155</v>
      </c>
      <c r="AO368" s="36">
        <v>14508</v>
      </c>
      <c r="AP368" s="36"/>
      <c r="AQ368" s="36"/>
      <c r="AS368" s="36"/>
      <c r="AT368" s="36">
        <f>+AO368</f>
        <v>14508</v>
      </c>
      <c r="AU368" s="40" t="s">
        <v>141</v>
      </c>
      <c r="AV368" s="93" t="s">
        <v>911</v>
      </c>
      <c r="AW368" s="93" t="s">
        <v>930</v>
      </c>
      <c r="AX368" s="40"/>
      <c r="AY368" s="40"/>
      <c r="AZ368" s="40"/>
      <c r="BA368" s="40" t="s">
        <v>144</v>
      </c>
      <c r="BB368" s="40" t="s">
        <v>145</v>
      </c>
      <c r="BC368" s="40"/>
      <c r="BD368" s="49">
        <v>43938</v>
      </c>
      <c r="BE368" s="36"/>
      <c r="BF368" s="36"/>
      <c r="BG368" s="49" t="s">
        <v>147</v>
      </c>
      <c r="BH368" s="49" t="s">
        <v>148</v>
      </c>
      <c r="BI368" s="49"/>
      <c r="BJ368" s="49"/>
      <c r="BK368" s="49"/>
      <c r="BL368" s="49"/>
      <c r="BM368" s="49"/>
      <c r="BN368" s="40"/>
      <c r="BO368" s="40"/>
      <c r="BP368" s="40"/>
      <c r="BQ368" s="50"/>
      <c r="BR368" s="40"/>
      <c r="BS368" s="40"/>
      <c r="BT368" s="40"/>
      <c r="BU368" s="40"/>
      <c r="BV368" s="51"/>
    </row>
    <row r="369" spans="1:74" ht="15" hidden="1" customHeight="1">
      <c r="A369" s="67">
        <v>2020</v>
      </c>
      <c r="B369" s="26">
        <v>365</v>
      </c>
      <c r="C369" s="26" t="s">
        <v>129</v>
      </c>
      <c r="D369" s="26" t="s">
        <v>130</v>
      </c>
      <c r="E369" s="26" t="s">
        <v>131</v>
      </c>
      <c r="F369" s="68">
        <v>43852</v>
      </c>
      <c r="G369" s="26" t="s">
        <v>931</v>
      </c>
      <c r="H369" s="26" t="s">
        <v>133</v>
      </c>
      <c r="I369" s="26" t="s">
        <v>133</v>
      </c>
      <c r="J369" s="28" t="s">
        <v>932</v>
      </c>
      <c r="K369" s="26" t="s">
        <v>135</v>
      </c>
      <c r="L369" s="26" t="s">
        <v>136</v>
      </c>
      <c r="M369" s="26" t="s">
        <v>137</v>
      </c>
      <c r="N369" s="26" t="s">
        <v>138</v>
      </c>
      <c r="O369" s="26" t="s">
        <v>138</v>
      </c>
      <c r="Q369" s="30">
        <v>90</v>
      </c>
      <c r="R369" s="30">
        <v>10460</v>
      </c>
      <c r="S369" s="31" t="e">
        <f>#N/A</f>
        <v>#N/A</v>
      </c>
      <c r="T369" s="30">
        <v>2437</v>
      </c>
      <c r="AB369" s="33" t="e">
        <f>#N/A</f>
        <v>#N/A</v>
      </c>
      <c r="AC369" s="30">
        <v>1200</v>
      </c>
      <c r="AD369" s="30" t="e">
        <f>#N/A</f>
        <v>#N/A</v>
      </c>
      <c r="AE369" s="34">
        <v>0.78</v>
      </c>
      <c r="AG369" s="30" t="e">
        <f>#N/A</f>
        <v>#N/A</v>
      </c>
      <c r="AH369" s="30" t="e">
        <f>#N/A</f>
        <v>#N/A</v>
      </c>
      <c r="AI369" s="30">
        <v>6623.4000000000005</v>
      </c>
      <c r="AJ369" s="30">
        <v>6308</v>
      </c>
      <c r="AK369" s="26" t="s">
        <v>139</v>
      </c>
      <c r="AL369" s="26">
        <v>6</v>
      </c>
      <c r="AM369" s="26" t="s">
        <v>859</v>
      </c>
      <c r="AO369" s="36"/>
      <c r="AU369" s="26" t="s">
        <v>141</v>
      </c>
      <c r="AV369" s="67" t="s">
        <v>933</v>
      </c>
      <c r="AW369" s="67" t="s">
        <v>930</v>
      </c>
      <c r="BA369" s="26" t="s">
        <v>144</v>
      </c>
      <c r="BB369" s="26" t="s">
        <v>145</v>
      </c>
      <c r="BC369" s="26" t="s">
        <v>146</v>
      </c>
      <c r="BD369" s="37">
        <v>43938</v>
      </c>
      <c r="BE369" s="30">
        <v>32769</v>
      </c>
      <c r="BF369" s="30">
        <v>24879</v>
      </c>
      <c r="BG369" s="37" t="s">
        <v>147</v>
      </c>
      <c r="BH369" s="37" t="s">
        <v>148</v>
      </c>
      <c r="BI369" s="37"/>
      <c r="BJ369" s="37"/>
      <c r="BK369" s="37"/>
      <c r="BL369" s="37"/>
      <c r="BM369" s="37"/>
      <c r="BN369" s="26"/>
      <c r="BO369" s="26"/>
      <c r="BP369" s="26"/>
      <c r="BQ369" s="38"/>
      <c r="BR369" s="26"/>
      <c r="BS369" s="26"/>
      <c r="BT369" s="26"/>
      <c r="BU369" s="26"/>
      <c r="BV369" s="39"/>
    </row>
    <row r="370" spans="1:74" ht="15" hidden="1" customHeight="1">
      <c r="A370" s="67">
        <v>2020</v>
      </c>
      <c r="B370" s="26">
        <v>366</v>
      </c>
      <c r="C370" s="26" t="s">
        <v>129</v>
      </c>
      <c r="D370" s="26" t="s">
        <v>130</v>
      </c>
      <c r="E370" s="26" t="s">
        <v>131</v>
      </c>
      <c r="F370" s="68">
        <v>43852</v>
      </c>
      <c r="G370" s="26" t="s">
        <v>934</v>
      </c>
      <c r="H370" s="26" t="s">
        <v>133</v>
      </c>
      <c r="I370" s="26" t="s">
        <v>133</v>
      </c>
      <c r="J370" s="28" t="s">
        <v>935</v>
      </c>
      <c r="K370" s="26" t="s">
        <v>135</v>
      </c>
      <c r="L370" s="26" t="s">
        <v>136</v>
      </c>
      <c r="M370" s="26" t="s">
        <v>137</v>
      </c>
      <c r="N370" s="26" t="s">
        <v>138</v>
      </c>
      <c r="O370" s="26" t="s">
        <v>138</v>
      </c>
      <c r="Q370" s="30">
        <v>88</v>
      </c>
      <c r="R370" s="30">
        <v>9780</v>
      </c>
      <c r="S370" s="31" t="e">
        <f>#N/A</f>
        <v>#N/A</v>
      </c>
      <c r="T370" s="30">
        <v>2339</v>
      </c>
      <c r="AB370" s="33" t="e">
        <f>#N/A</f>
        <v>#N/A</v>
      </c>
      <c r="AC370" s="30">
        <v>1200</v>
      </c>
      <c r="AD370" s="30" t="e">
        <f>#N/A</f>
        <v>#N/A</v>
      </c>
      <c r="AE370" s="34">
        <v>0.86888888888888882</v>
      </c>
      <c r="AG370" s="30" t="e">
        <f>#N/A</f>
        <v>#N/A</v>
      </c>
      <c r="AH370" s="30" t="e">
        <f>#N/A</f>
        <v>#N/A</v>
      </c>
      <c r="AI370" s="30">
        <v>6191.85</v>
      </c>
      <c r="AJ370" s="30">
        <v>5897</v>
      </c>
      <c r="AK370" s="26" t="s">
        <v>139</v>
      </c>
      <c r="AL370" s="26">
        <v>6</v>
      </c>
      <c r="AM370" s="26" t="s">
        <v>859</v>
      </c>
      <c r="AO370" s="36"/>
      <c r="AU370" s="26" t="s">
        <v>141</v>
      </c>
      <c r="AV370" s="67" t="s">
        <v>933</v>
      </c>
      <c r="AW370" s="67" t="s">
        <v>930</v>
      </c>
      <c r="BA370" s="26" t="s">
        <v>144</v>
      </c>
      <c r="BB370" s="26" t="s">
        <v>145</v>
      </c>
      <c r="BC370" s="26" t="s">
        <v>146</v>
      </c>
      <c r="BD370" s="37">
        <v>43938</v>
      </c>
      <c r="BE370" s="30">
        <v>32769</v>
      </c>
      <c r="BF370" s="30">
        <v>24879</v>
      </c>
      <c r="BG370" s="37" t="s">
        <v>147</v>
      </c>
      <c r="BH370" s="37" t="s">
        <v>148</v>
      </c>
      <c r="BI370" s="37"/>
      <c r="BJ370" s="37"/>
      <c r="BK370" s="37"/>
      <c r="BL370" s="37"/>
      <c r="BM370" s="37"/>
      <c r="BN370" s="26"/>
      <c r="BO370" s="26"/>
      <c r="BP370" s="26"/>
      <c r="BQ370" s="38"/>
      <c r="BR370" s="26"/>
      <c r="BS370" s="26"/>
      <c r="BT370" s="26"/>
      <c r="BU370" s="26"/>
      <c r="BV370" s="39"/>
    </row>
    <row r="371" spans="1:74" ht="15" hidden="1" customHeight="1">
      <c r="A371" s="67">
        <v>2020</v>
      </c>
      <c r="B371" s="26">
        <v>367</v>
      </c>
      <c r="C371" s="26" t="s">
        <v>129</v>
      </c>
      <c r="D371" s="26" t="s">
        <v>130</v>
      </c>
      <c r="E371" s="26" t="s">
        <v>131</v>
      </c>
      <c r="F371" s="68">
        <v>43852</v>
      </c>
      <c r="G371" s="26" t="s">
        <v>936</v>
      </c>
      <c r="H371" s="26" t="s">
        <v>133</v>
      </c>
      <c r="I371" s="26" t="s">
        <v>133</v>
      </c>
      <c r="J371" s="28" t="s">
        <v>937</v>
      </c>
      <c r="K371" s="26" t="s">
        <v>135</v>
      </c>
      <c r="L371" s="26" t="s">
        <v>136</v>
      </c>
      <c r="M371" s="26" t="s">
        <v>137</v>
      </c>
      <c r="N371" s="26" t="s">
        <v>138</v>
      </c>
      <c r="O371" s="26" t="s">
        <v>138</v>
      </c>
      <c r="Q371" s="30">
        <v>78</v>
      </c>
      <c r="R371" s="30">
        <v>7050</v>
      </c>
      <c r="S371" s="31" t="e">
        <f>#N/A</f>
        <v>#N/A</v>
      </c>
      <c r="T371" s="30">
        <v>1701</v>
      </c>
      <c r="AB371" s="33" t="e">
        <f>#N/A</f>
        <v>#N/A</v>
      </c>
      <c r="AC371" s="30">
        <v>1200</v>
      </c>
      <c r="AD371" s="30" t="e">
        <f>#N/A</f>
        <v>#N/A</v>
      </c>
      <c r="AE371" s="34">
        <v>0.88</v>
      </c>
      <c r="AG371" s="30" t="e">
        <f>#N/A</f>
        <v>#N/A</v>
      </c>
      <c r="AH371" s="30" t="e">
        <f>#N/A</f>
        <v>#N/A</v>
      </c>
      <c r="AI371" s="30">
        <v>4463.55</v>
      </c>
      <c r="AJ371" s="30">
        <v>4251</v>
      </c>
      <c r="AK371" s="26" t="s">
        <v>139</v>
      </c>
      <c r="AL371" s="26">
        <v>6</v>
      </c>
      <c r="AM371" s="26" t="s">
        <v>859</v>
      </c>
      <c r="AO371" s="36"/>
      <c r="AU371" s="26" t="s">
        <v>141</v>
      </c>
      <c r="AV371" s="67" t="s">
        <v>933</v>
      </c>
      <c r="AW371" s="67" t="s">
        <v>930</v>
      </c>
      <c r="BA371" s="26" t="s">
        <v>144</v>
      </c>
      <c r="BB371" s="26" t="s">
        <v>145</v>
      </c>
      <c r="BC371" s="26" t="s">
        <v>146</v>
      </c>
      <c r="BD371" s="37">
        <v>43938</v>
      </c>
      <c r="BE371" s="30">
        <v>32769</v>
      </c>
      <c r="BF371" s="30">
        <v>24879</v>
      </c>
      <c r="BG371" s="37" t="s">
        <v>147</v>
      </c>
      <c r="BH371" s="37" t="s">
        <v>148</v>
      </c>
      <c r="BI371" s="37"/>
      <c r="BJ371" s="37"/>
      <c r="BK371" s="37"/>
      <c r="BL371" s="37"/>
      <c r="BM371" s="37"/>
      <c r="BN371" s="26"/>
      <c r="BO371" s="26"/>
      <c r="BP371" s="26"/>
      <c r="BQ371" s="38"/>
      <c r="BR371" s="26"/>
      <c r="BS371" s="26"/>
      <c r="BT371" s="26"/>
      <c r="BU371" s="26"/>
      <c r="BV371" s="39"/>
    </row>
    <row r="372" spans="1:74" ht="15" hidden="1" customHeight="1">
      <c r="A372" s="67">
        <v>2020</v>
      </c>
      <c r="B372" s="26">
        <v>368</v>
      </c>
      <c r="C372" s="26" t="s">
        <v>129</v>
      </c>
      <c r="D372" s="26" t="s">
        <v>130</v>
      </c>
      <c r="E372" s="26" t="s">
        <v>131</v>
      </c>
      <c r="F372" s="68">
        <v>43852</v>
      </c>
      <c r="G372" s="26" t="s">
        <v>938</v>
      </c>
      <c r="H372" s="26" t="s">
        <v>133</v>
      </c>
      <c r="I372" s="26" t="s">
        <v>133</v>
      </c>
      <c r="J372" s="28" t="s">
        <v>939</v>
      </c>
      <c r="K372" s="26" t="s">
        <v>135</v>
      </c>
      <c r="L372" s="26" t="s">
        <v>136</v>
      </c>
      <c r="M372" s="26" t="s">
        <v>137</v>
      </c>
      <c r="N372" s="26" t="s">
        <v>138</v>
      </c>
      <c r="O372" s="26" t="s">
        <v>138</v>
      </c>
      <c r="Q372" s="30">
        <v>90</v>
      </c>
      <c r="R372" s="30">
        <v>10520</v>
      </c>
      <c r="S372" s="31" t="e">
        <f>#N/A</f>
        <v>#N/A</v>
      </c>
      <c r="T372" s="30">
        <v>2157</v>
      </c>
      <c r="AB372" s="33" t="e">
        <f>#N/A</f>
        <v>#N/A</v>
      </c>
      <c r="AC372" s="30">
        <v>1200</v>
      </c>
      <c r="AD372" s="30" t="e">
        <f>#N/A</f>
        <v>#N/A</v>
      </c>
      <c r="AE372" s="34">
        <v>0.6837037037037037</v>
      </c>
      <c r="AG372" s="30" t="e">
        <f>#N/A</f>
        <v>#N/A</v>
      </c>
      <c r="AH372" s="30" t="e">
        <f>#N/A</f>
        <v>#N/A</v>
      </c>
      <c r="AI372" s="30">
        <v>6661.2000000000007</v>
      </c>
      <c r="AJ372" s="30">
        <v>6344</v>
      </c>
      <c r="AK372" s="26" t="s">
        <v>139</v>
      </c>
      <c r="AL372" s="26">
        <v>6</v>
      </c>
      <c r="AM372" s="26" t="s">
        <v>859</v>
      </c>
      <c r="AO372" s="36"/>
      <c r="AU372" s="26" t="s">
        <v>141</v>
      </c>
      <c r="AV372" s="67" t="s">
        <v>940</v>
      </c>
      <c r="AW372" s="67" t="s">
        <v>941</v>
      </c>
      <c r="BA372" s="26" t="s">
        <v>144</v>
      </c>
      <c r="BB372" s="26" t="s">
        <v>145</v>
      </c>
      <c r="BC372" s="26" t="s">
        <v>146</v>
      </c>
      <c r="BD372" s="37">
        <v>43938</v>
      </c>
      <c r="BE372" s="30">
        <v>32769</v>
      </c>
      <c r="BF372" s="30">
        <v>24879</v>
      </c>
      <c r="BG372" s="37" t="s">
        <v>147</v>
      </c>
      <c r="BH372" s="37" t="s">
        <v>148</v>
      </c>
      <c r="BI372" s="37"/>
      <c r="BJ372" s="37"/>
      <c r="BK372" s="37"/>
      <c r="BL372" s="37"/>
      <c r="BM372" s="37"/>
      <c r="BN372" s="26"/>
      <c r="BO372" s="26"/>
      <c r="BP372" s="26"/>
      <c r="BQ372" s="38"/>
      <c r="BR372" s="26"/>
      <c r="BS372" s="26"/>
      <c r="BT372" s="26"/>
      <c r="BU372" s="26"/>
      <c r="BV372" s="39"/>
    </row>
    <row r="373" spans="1:74" ht="15" hidden="1" customHeight="1">
      <c r="A373" s="67">
        <v>2020</v>
      </c>
      <c r="B373" s="26">
        <v>369</v>
      </c>
      <c r="C373" s="26" t="s">
        <v>129</v>
      </c>
      <c r="D373" s="26" t="s">
        <v>130</v>
      </c>
      <c r="E373" s="26" t="s">
        <v>131</v>
      </c>
      <c r="F373" s="68">
        <v>43852</v>
      </c>
      <c r="G373" s="26" t="s">
        <v>942</v>
      </c>
      <c r="H373" s="26" t="s">
        <v>133</v>
      </c>
      <c r="I373" s="26" t="s">
        <v>133</v>
      </c>
      <c r="J373" s="28" t="s">
        <v>943</v>
      </c>
      <c r="K373" s="26" t="s">
        <v>135</v>
      </c>
      <c r="L373" s="26" t="s">
        <v>136</v>
      </c>
      <c r="M373" s="26" t="s">
        <v>137</v>
      </c>
      <c r="N373" s="26" t="s">
        <v>138</v>
      </c>
      <c r="O373" s="26" t="s">
        <v>138</v>
      </c>
      <c r="Q373" s="30">
        <v>94</v>
      </c>
      <c r="R373" s="30">
        <v>12570</v>
      </c>
      <c r="S373" s="31" t="e">
        <f>#N/A</f>
        <v>#N/A</v>
      </c>
      <c r="T373" s="30">
        <v>2567</v>
      </c>
      <c r="AB373" s="33" t="e">
        <f>#N/A</f>
        <v>#N/A</v>
      </c>
      <c r="AC373" s="30">
        <v>1200</v>
      </c>
      <c r="AD373" s="30" t="e">
        <f>#N/A</f>
        <v>#N/A</v>
      </c>
      <c r="AE373" s="34">
        <v>0.9514285714285714</v>
      </c>
      <c r="AG373" s="30" t="e">
        <f>#N/A</f>
        <v>#N/A</v>
      </c>
      <c r="AH373" s="30" t="e">
        <f>#N/A</f>
        <v>#N/A</v>
      </c>
      <c r="AI373" s="30">
        <v>7959</v>
      </c>
      <c r="AJ373" s="30">
        <v>7580</v>
      </c>
      <c r="AK373" s="26" t="s">
        <v>139</v>
      </c>
      <c r="AL373" s="26">
        <v>6</v>
      </c>
      <c r="AM373" s="26" t="s">
        <v>859</v>
      </c>
      <c r="AO373" s="36"/>
      <c r="AU373" s="26" t="s">
        <v>141</v>
      </c>
      <c r="AV373" s="67" t="s">
        <v>940</v>
      </c>
      <c r="AW373" s="67" t="s">
        <v>941</v>
      </c>
      <c r="BA373" s="26" t="s">
        <v>144</v>
      </c>
      <c r="BB373" s="26" t="s">
        <v>145</v>
      </c>
      <c r="BC373" s="26" t="s">
        <v>146</v>
      </c>
      <c r="BD373" s="37">
        <v>43938</v>
      </c>
      <c r="BE373" s="30">
        <v>32769</v>
      </c>
      <c r="BF373" s="30">
        <v>24879</v>
      </c>
      <c r="BG373" s="37" t="s">
        <v>147</v>
      </c>
      <c r="BH373" s="37" t="s">
        <v>148</v>
      </c>
      <c r="BI373" s="37"/>
      <c r="BJ373" s="37"/>
      <c r="BK373" s="37"/>
      <c r="BL373" s="37"/>
      <c r="BM373" s="37"/>
      <c r="BN373" s="26"/>
      <c r="BO373" s="26"/>
      <c r="BP373" s="26"/>
      <c r="BQ373" s="38"/>
      <c r="BR373" s="26"/>
      <c r="BS373" s="26"/>
      <c r="BT373" s="26"/>
      <c r="BU373" s="26"/>
      <c r="BV373" s="39"/>
    </row>
    <row r="374" spans="1:74" ht="15" hidden="1" customHeight="1">
      <c r="A374" s="67">
        <v>2020</v>
      </c>
      <c r="B374" s="26">
        <v>370</v>
      </c>
      <c r="C374" s="26" t="s">
        <v>129</v>
      </c>
      <c r="D374" s="26" t="s">
        <v>130</v>
      </c>
      <c r="E374" s="26" t="s">
        <v>131</v>
      </c>
      <c r="F374" s="68">
        <v>43852</v>
      </c>
      <c r="G374" s="26" t="s">
        <v>944</v>
      </c>
      <c r="H374" s="26" t="s">
        <v>133</v>
      </c>
      <c r="I374" s="26" t="s">
        <v>133</v>
      </c>
      <c r="J374" s="28" t="s">
        <v>945</v>
      </c>
      <c r="K374" s="26" t="s">
        <v>135</v>
      </c>
      <c r="L374" s="26" t="s">
        <v>136</v>
      </c>
      <c r="M374" s="26" t="s">
        <v>137</v>
      </c>
      <c r="N374" s="26" t="s">
        <v>138</v>
      </c>
      <c r="O374" s="26" t="s">
        <v>138</v>
      </c>
      <c r="Q374" s="30">
        <v>98</v>
      </c>
      <c r="R374" s="30">
        <v>11290</v>
      </c>
      <c r="S374" s="31" t="e">
        <f>#N/A</f>
        <v>#N/A</v>
      </c>
      <c r="T374" s="30">
        <v>2229</v>
      </c>
      <c r="AB374" s="33" t="e">
        <f>#N/A</f>
        <v>#N/A</v>
      </c>
      <c r="AC374" s="30">
        <v>1200</v>
      </c>
      <c r="AD374" s="30" t="e">
        <f>#N/A</f>
        <v>#N/A</v>
      </c>
      <c r="AE374" s="34">
        <v>0.70499999999999996</v>
      </c>
      <c r="AG374" s="30" t="e">
        <f>#N/A</f>
        <v>#N/A</v>
      </c>
      <c r="AH374" s="30" t="e">
        <f>#N/A</f>
        <v>#N/A</v>
      </c>
      <c r="AI374" s="30">
        <v>7148.4000000000005</v>
      </c>
      <c r="AJ374" s="30">
        <v>6808</v>
      </c>
      <c r="AK374" s="26" t="s">
        <v>139</v>
      </c>
      <c r="AL374" s="26">
        <v>6</v>
      </c>
      <c r="AM374" s="26" t="s">
        <v>859</v>
      </c>
      <c r="AO374" s="36"/>
      <c r="AU374" s="26" t="s">
        <v>141</v>
      </c>
      <c r="AV374" s="67" t="s">
        <v>940</v>
      </c>
      <c r="AW374" s="67" t="s">
        <v>941</v>
      </c>
      <c r="BA374" s="26" t="s">
        <v>144</v>
      </c>
      <c r="BB374" s="26" t="s">
        <v>145</v>
      </c>
      <c r="BC374" s="26" t="s">
        <v>146</v>
      </c>
      <c r="BD374" s="37">
        <v>43938</v>
      </c>
      <c r="BE374" s="30">
        <v>32769</v>
      </c>
      <c r="BF374" s="30">
        <v>24879</v>
      </c>
      <c r="BG374" s="37" t="s">
        <v>147</v>
      </c>
      <c r="BH374" s="37" t="s">
        <v>148</v>
      </c>
      <c r="BI374" s="37"/>
      <c r="BJ374" s="37"/>
      <c r="BK374" s="37"/>
      <c r="BL374" s="37"/>
      <c r="BM374" s="37"/>
      <c r="BN374" s="26"/>
      <c r="BO374" s="26"/>
      <c r="BP374" s="26"/>
      <c r="BQ374" s="38"/>
      <c r="BR374" s="26"/>
      <c r="BS374" s="26"/>
      <c r="BT374" s="26"/>
      <c r="BU374" s="26"/>
      <c r="BV374" s="39"/>
    </row>
    <row r="375" spans="1:74" ht="15" hidden="1" customHeight="1">
      <c r="A375" s="67">
        <v>2020</v>
      </c>
      <c r="B375" s="26">
        <v>371</v>
      </c>
      <c r="C375" s="26" t="s">
        <v>129</v>
      </c>
      <c r="D375" s="26" t="s">
        <v>130</v>
      </c>
      <c r="E375" s="26" t="s">
        <v>131</v>
      </c>
      <c r="F375" s="68">
        <v>43852</v>
      </c>
      <c r="G375" s="26" t="s">
        <v>946</v>
      </c>
      <c r="H375" s="26" t="s">
        <v>133</v>
      </c>
      <c r="I375" s="26" t="s">
        <v>133</v>
      </c>
      <c r="J375" s="28" t="s">
        <v>947</v>
      </c>
      <c r="K375" s="26" t="s">
        <v>135</v>
      </c>
      <c r="L375" s="26" t="s">
        <v>136</v>
      </c>
      <c r="M375" s="26" t="s">
        <v>137</v>
      </c>
      <c r="N375" s="26" t="s">
        <v>138</v>
      </c>
      <c r="O375" s="26" t="s">
        <v>138</v>
      </c>
      <c r="Q375" s="30">
        <v>87</v>
      </c>
      <c r="R375" s="30">
        <v>10370</v>
      </c>
      <c r="S375" s="31" t="e">
        <f>#N/A</f>
        <v>#N/A</v>
      </c>
      <c r="T375" s="30">
        <v>2663</v>
      </c>
      <c r="AB375" s="33" t="e">
        <f>#N/A</f>
        <v>#N/A</v>
      </c>
      <c r="AC375" s="30">
        <v>1200</v>
      </c>
      <c r="AD375" s="30" t="e">
        <f>#N/A</f>
        <v>#N/A</v>
      </c>
      <c r="AE375" s="34">
        <v>0.51846153846153842</v>
      </c>
      <c r="AG375" s="30" t="e">
        <f>#N/A</f>
        <v>#N/A</v>
      </c>
      <c r="AH375" s="30" t="e">
        <f>#N/A</f>
        <v>#N/A</v>
      </c>
      <c r="AI375" s="30">
        <v>6565.6500000000005</v>
      </c>
      <c r="AJ375" s="30">
        <v>6253</v>
      </c>
      <c r="AK375" s="26" t="s">
        <v>139</v>
      </c>
      <c r="AL375" s="26">
        <v>6</v>
      </c>
      <c r="AM375" s="26" t="s">
        <v>859</v>
      </c>
      <c r="AO375" s="36"/>
      <c r="AU375" s="26" t="s">
        <v>141</v>
      </c>
      <c r="AV375" s="67" t="s">
        <v>940</v>
      </c>
      <c r="AW375" s="67" t="s">
        <v>948</v>
      </c>
      <c r="BA375" s="26" t="s">
        <v>144</v>
      </c>
      <c r="BB375" s="26" t="s">
        <v>145</v>
      </c>
      <c r="BC375" s="26" t="s">
        <v>146</v>
      </c>
      <c r="BD375" s="37">
        <v>43938</v>
      </c>
      <c r="BE375" s="30">
        <v>32769</v>
      </c>
      <c r="BF375" s="30">
        <v>24879</v>
      </c>
      <c r="BG375" s="37" t="s">
        <v>147</v>
      </c>
      <c r="BH375" s="37" t="s">
        <v>148</v>
      </c>
      <c r="BI375" s="37"/>
      <c r="BJ375" s="37"/>
      <c r="BK375" s="37"/>
      <c r="BL375" s="37"/>
      <c r="BM375" s="37"/>
      <c r="BN375" s="26"/>
      <c r="BO375" s="26"/>
      <c r="BP375" s="26"/>
      <c r="BQ375" s="38"/>
      <c r="BR375" s="26"/>
      <c r="BS375" s="26"/>
      <c r="BT375" s="26"/>
      <c r="BU375" s="26"/>
      <c r="BV375" s="39"/>
    </row>
    <row r="376" spans="1:74" ht="15" hidden="1" customHeight="1">
      <c r="A376" s="67">
        <v>2020</v>
      </c>
      <c r="B376" s="26">
        <v>372</v>
      </c>
      <c r="C376" s="26" t="s">
        <v>129</v>
      </c>
      <c r="D376" s="26" t="s">
        <v>130</v>
      </c>
      <c r="E376" s="26" t="s">
        <v>131</v>
      </c>
      <c r="F376" s="68">
        <v>43852</v>
      </c>
      <c r="G376" s="26" t="s">
        <v>949</v>
      </c>
      <c r="H376" s="26" t="s">
        <v>133</v>
      </c>
      <c r="I376" s="26" t="s">
        <v>133</v>
      </c>
      <c r="J376" s="28" t="s">
        <v>950</v>
      </c>
      <c r="K376" s="26" t="s">
        <v>135</v>
      </c>
      <c r="L376" s="26" t="s">
        <v>136</v>
      </c>
      <c r="M376" s="26" t="s">
        <v>137</v>
      </c>
      <c r="N376" s="26" t="s">
        <v>138</v>
      </c>
      <c r="O376" s="26" t="s">
        <v>138</v>
      </c>
      <c r="Q376" s="30">
        <v>80</v>
      </c>
      <c r="R376" s="30">
        <v>7550</v>
      </c>
      <c r="S376" s="31" t="e">
        <f>#N/A</f>
        <v>#N/A</v>
      </c>
      <c r="T376" s="30">
        <v>1890</v>
      </c>
      <c r="AB376" s="33" t="e">
        <f>#N/A</f>
        <v>#N/A</v>
      </c>
      <c r="AC376" s="30">
        <v>1200</v>
      </c>
      <c r="AD376" s="30" t="e">
        <f>#N/A</f>
        <v>#N/A</v>
      </c>
      <c r="AE376" s="34">
        <v>0.72074074074074068</v>
      </c>
      <c r="AG376" s="30" t="e">
        <f>#N/A</f>
        <v>#N/A</v>
      </c>
      <c r="AH376" s="30" t="e">
        <f>#N/A</f>
        <v>#N/A</v>
      </c>
      <c r="AI376" s="30">
        <v>4780.6500000000005</v>
      </c>
      <c r="AJ376" s="30">
        <v>4553</v>
      </c>
      <c r="AK376" s="26" t="s">
        <v>139</v>
      </c>
      <c r="AL376" s="26">
        <v>6</v>
      </c>
      <c r="AM376" s="26" t="s">
        <v>859</v>
      </c>
      <c r="AO376" s="36"/>
      <c r="AU376" s="26" t="s">
        <v>141</v>
      </c>
      <c r="AV376" s="67" t="s">
        <v>940</v>
      </c>
      <c r="AW376" s="67" t="s">
        <v>948</v>
      </c>
      <c r="BA376" s="26" t="s">
        <v>144</v>
      </c>
      <c r="BB376" s="26" t="s">
        <v>145</v>
      </c>
      <c r="BC376" s="26" t="s">
        <v>146</v>
      </c>
      <c r="BD376" s="37">
        <v>43938</v>
      </c>
      <c r="BE376" s="30">
        <v>32769</v>
      </c>
      <c r="BF376" s="30">
        <v>24879</v>
      </c>
      <c r="BG376" s="37" t="s">
        <v>147</v>
      </c>
      <c r="BH376" s="37" t="s">
        <v>148</v>
      </c>
      <c r="BI376" s="37"/>
      <c r="BJ376" s="37"/>
      <c r="BK376" s="37"/>
      <c r="BL376" s="37"/>
      <c r="BM376" s="37"/>
      <c r="BN376" s="26"/>
      <c r="BO376" s="26"/>
      <c r="BP376" s="26"/>
      <c r="BQ376" s="38"/>
      <c r="BR376" s="26"/>
      <c r="BS376" s="26"/>
      <c r="BT376" s="26"/>
      <c r="BU376" s="26"/>
      <c r="BV376" s="39"/>
    </row>
    <row r="377" spans="1:74" ht="15" hidden="1" customHeight="1">
      <c r="A377" s="67">
        <v>2020</v>
      </c>
      <c r="B377" s="26">
        <v>373</v>
      </c>
      <c r="C377" s="26" t="s">
        <v>129</v>
      </c>
      <c r="D377" s="26" t="s">
        <v>130</v>
      </c>
      <c r="E377" s="26" t="s">
        <v>131</v>
      </c>
      <c r="F377" s="68">
        <v>43852</v>
      </c>
      <c r="G377" s="26" t="s">
        <v>951</v>
      </c>
      <c r="H377" s="26" t="s">
        <v>133</v>
      </c>
      <c r="I377" s="26" t="s">
        <v>133</v>
      </c>
      <c r="J377" s="28" t="s">
        <v>952</v>
      </c>
      <c r="K377" s="26" t="s">
        <v>135</v>
      </c>
      <c r="L377" s="26" t="s">
        <v>136</v>
      </c>
      <c r="M377" s="26" t="s">
        <v>137</v>
      </c>
      <c r="N377" s="26" t="s">
        <v>138</v>
      </c>
      <c r="O377" s="26" t="s">
        <v>138</v>
      </c>
      <c r="Q377" s="30">
        <v>84</v>
      </c>
      <c r="R377" s="30">
        <v>9740</v>
      </c>
      <c r="S377" s="31" t="e">
        <f>#N/A</f>
        <v>#N/A</v>
      </c>
      <c r="T377" s="30">
        <v>2000</v>
      </c>
      <c r="AB377" s="33" t="e">
        <f>#N/A</f>
        <v>#N/A</v>
      </c>
      <c r="AC377" s="30">
        <v>1200</v>
      </c>
      <c r="AD377" s="30" t="e">
        <f>#N/A</f>
        <v>#N/A</v>
      </c>
      <c r="AE377" s="34">
        <v>0.52166666666666661</v>
      </c>
      <c r="AF377" s="35">
        <v>0.15</v>
      </c>
      <c r="AG377" s="30" t="e">
        <f>#N/A</f>
        <v>#N/A</v>
      </c>
      <c r="AH377" s="30" t="e">
        <f>#N/A</f>
        <v>#N/A</v>
      </c>
      <c r="AI377" s="30">
        <v>5241.6000000000004</v>
      </c>
      <c r="AJ377" s="30">
        <v>4992</v>
      </c>
      <c r="AK377" s="26" t="s">
        <v>139</v>
      </c>
      <c r="AL377" s="26">
        <v>6</v>
      </c>
      <c r="AM377" s="26" t="s">
        <v>859</v>
      </c>
      <c r="AO377" s="36"/>
      <c r="AU377" s="26" t="s">
        <v>141</v>
      </c>
      <c r="AV377" s="67" t="s">
        <v>940</v>
      </c>
      <c r="AW377" s="67" t="s">
        <v>948</v>
      </c>
      <c r="BA377" s="26" t="s">
        <v>953</v>
      </c>
      <c r="BB377" s="26" t="s">
        <v>145</v>
      </c>
      <c r="BC377" s="26" t="s">
        <v>146</v>
      </c>
      <c r="BD377" s="37">
        <v>43938</v>
      </c>
      <c r="BE377" s="30">
        <v>32769</v>
      </c>
      <c r="BF377" s="30">
        <v>24879</v>
      </c>
      <c r="BG377" s="37" t="s">
        <v>147</v>
      </c>
      <c r="BH377" s="37" t="s">
        <v>148</v>
      </c>
      <c r="BI377" s="37"/>
      <c r="BJ377" s="37"/>
      <c r="BK377" s="37"/>
      <c r="BL377" s="37"/>
      <c r="BM377" s="37"/>
      <c r="BN377" s="26"/>
      <c r="BO377" s="26"/>
      <c r="BP377" s="26"/>
      <c r="BQ377" s="38"/>
      <c r="BR377" s="26"/>
      <c r="BS377" s="26"/>
      <c r="BT377" s="26"/>
      <c r="BU377" s="26"/>
      <c r="BV377" s="39"/>
    </row>
    <row r="378" spans="1:74" ht="15" hidden="1" customHeight="1">
      <c r="A378" s="67">
        <v>2020</v>
      </c>
      <c r="B378" s="26">
        <v>374</v>
      </c>
      <c r="C378" s="26" t="s">
        <v>129</v>
      </c>
      <c r="D378" s="26" t="s">
        <v>130</v>
      </c>
      <c r="E378" s="26" t="s">
        <v>131</v>
      </c>
      <c r="F378" s="68">
        <v>43852</v>
      </c>
      <c r="G378" s="26" t="s">
        <v>954</v>
      </c>
      <c r="H378" s="26" t="s">
        <v>133</v>
      </c>
      <c r="I378" s="26" t="s">
        <v>133</v>
      </c>
      <c r="J378" s="28" t="s">
        <v>955</v>
      </c>
      <c r="K378" s="26" t="s">
        <v>135</v>
      </c>
      <c r="L378" s="26" t="s">
        <v>136</v>
      </c>
      <c r="M378" s="26" t="s">
        <v>137</v>
      </c>
      <c r="N378" s="26" t="s">
        <v>138</v>
      </c>
      <c r="O378" s="26" t="s">
        <v>138</v>
      </c>
      <c r="Q378" s="30">
        <v>86</v>
      </c>
      <c r="R378" s="30">
        <v>9240</v>
      </c>
      <c r="S378" s="31" t="e">
        <f>#N/A</f>
        <v>#N/A</v>
      </c>
      <c r="T378" s="30">
        <v>2140</v>
      </c>
      <c r="AB378" s="33" t="e">
        <f>#N/A</f>
        <v>#N/A</v>
      </c>
      <c r="AC378" s="30">
        <v>1200</v>
      </c>
      <c r="AD378" s="30" t="e">
        <f>#N/A</f>
        <v>#N/A</v>
      </c>
      <c r="AE378" s="34">
        <v>0.82782608695652171</v>
      </c>
      <c r="AG378" s="30" t="e">
        <f>#N/A</f>
        <v>#N/A</v>
      </c>
      <c r="AH378" s="30" t="e">
        <f>#N/A</f>
        <v>#N/A</v>
      </c>
      <c r="AI378" s="30">
        <v>5850.6</v>
      </c>
      <c r="AJ378" s="30">
        <v>5572</v>
      </c>
      <c r="AK378" s="26" t="s">
        <v>139</v>
      </c>
      <c r="AL378" s="26">
        <v>6</v>
      </c>
      <c r="AM378" s="26" t="s">
        <v>859</v>
      </c>
      <c r="AO378" s="36"/>
      <c r="AU378" s="26" t="s">
        <v>141</v>
      </c>
      <c r="AV378" s="67" t="s">
        <v>940</v>
      </c>
      <c r="AW378" s="67" t="s">
        <v>948</v>
      </c>
      <c r="BA378" s="26" t="s">
        <v>144</v>
      </c>
      <c r="BB378" s="26" t="s">
        <v>145</v>
      </c>
      <c r="BC378" s="26" t="s">
        <v>146</v>
      </c>
      <c r="BD378" s="37">
        <v>43938</v>
      </c>
      <c r="BE378" s="30">
        <v>32769</v>
      </c>
      <c r="BF378" s="30">
        <v>24879</v>
      </c>
      <c r="BG378" s="37" t="s">
        <v>147</v>
      </c>
      <c r="BH378" s="37" t="s">
        <v>148</v>
      </c>
      <c r="BI378" s="37"/>
      <c r="BJ378" s="37"/>
      <c r="BK378" s="37"/>
      <c r="BL378" s="37"/>
      <c r="BM378" s="37"/>
      <c r="BN378" s="26"/>
      <c r="BO378" s="26"/>
      <c r="BP378" s="26"/>
      <c r="BQ378" s="38"/>
      <c r="BR378" s="26"/>
      <c r="BS378" s="26"/>
      <c r="BT378" s="26"/>
      <c r="BU378" s="26"/>
      <c r="BV378" s="39"/>
    </row>
    <row r="379" spans="1:74" ht="15" hidden="1" customHeight="1">
      <c r="A379" s="67">
        <v>2020</v>
      </c>
      <c r="B379" s="26">
        <v>375</v>
      </c>
      <c r="C379" s="26" t="s">
        <v>129</v>
      </c>
      <c r="D379" s="26" t="s">
        <v>130</v>
      </c>
      <c r="E379" s="26" t="s">
        <v>131</v>
      </c>
      <c r="F379" s="68">
        <v>43852</v>
      </c>
      <c r="G379" s="26" t="s">
        <v>956</v>
      </c>
      <c r="H379" s="26" t="s">
        <v>133</v>
      </c>
      <c r="I379" s="26" t="s">
        <v>133</v>
      </c>
      <c r="J379" s="28" t="s">
        <v>957</v>
      </c>
      <c r="K379" s="26" t="s">
        <v>135</v>
      </c>
      <c r="L379" s="26" t="s">
        <v>136</v>
      </c>
      <c r="M379" s="26" t="s">
        <v>137</v>
      </c>
      <c r="N379" s="26" t="s">
        <v>138</v>
      </c>
      <c r="O379" s="26" t="s">
        <v>138</v>
      </c>
      <c r="Q379" s="30">
        <v>85</v>
      </c>
      <c r="R379" s="30">
        <v>9100</v>
      </c>
      <c r="S379" s="31" t="e">
        <f>#N/A</f>
        <v>#N/A</v>
      </c>
      <c r="T379" s="30">
        <v>2080</v>
      </c>
      <c r="AB379" s="33" t="e">
        <f>#N/A</f>
        <v>#N/A</v>
      </c>
      <c r="AC379" s="30">
        <v>1200</v>
      </c>
      <c r="AD379" s="30" t="e">
        <f>#N/A</f>
        <v>#N/A</v>
      </c>
      <c r="AE379" s="34">
        <v>0.81870967741935485</v>
      </c>
      <c r="AG379" s="30" t="e">
        <f>#N/A</f>
        <v>#N/A</v>
      </c>
      <c r="AH379" s="30" t="e">
        <f>#N/A</f>
        <v>#N/A</v>
      </c>
      <c r="AI379" s="30">
        <v>5761.35</v>
      </c>
      <c r="AJ379" s="30">
        <v>5487</v>
      </c>
      <c r="AK379" s="26" t="s">
        <v>139</v>
      </c>
      <c r="AL379" s="26">
        <v>6</v>
      </c>
      <c r="AM379" s="26" t="s">
        <v>859</v>
      </c>
      <c r="AO379" s="36"/>
      <c r="AU379" s="26" t="s">
        <v>141</v>
      </c>
      <c r="AV379" s="67" t="s">
        <v>940</v>
      </c>
      <c r="AW379" s="67" t="s">
        <v>948</v>
      </c>
      <c r="BA379" s="26" t="s">
        <v>144</v>
      </c>
      <c r="BB379" s="26" t="s">
        <v>145</v>
      </c>
      <c r="BC379" s="26" t="s">
        <v>146</v>
      </c>
      <c r="BD379" s="37">
        <v>43938</v>
      </c>
      <c r="BE379" s="30">
        <v>32769</v>
      </c>
      <c r="BF379" s="30">
        <v>24879</v>
      </c>
      <c r="BG379" s="37" t="s">
        <v>147</v>
      </c>
      <c r="BH379" s="37" t="s">
        <v>148</v>
      </c>
      <c r="BI379" s="37"/>
      <c r="BJ379" s="37"/>
      <c r="BK379" s="37"/>
      <c r="BL379" s="37"/>
      <c r="BM379" s="37"/>
      <c r="BN379" s="26"/>
      <c r="BO379" s="26"/>
      <c r="BP379" s="26"/>
      <c r="BQ379" s="38"/>
      <c r="BR379" s="26"/>
      <c r="BS379" s="26"/>
      <c r="BT379" s="26"/>
      <c r="BU379" s="26"/>
      <c r="BV379" s="39"/>
    </row>
    <row r="380" spans="1:74" ht="15" hidden="1" customHeight="1">
      <c r="A380" s="67">
        <v>2020</v>
      </c>
      <c r="B380" s="26">
        <v>376</v>
      </c>
      <c r="C380" s="26" t="s">
        <v>129</v>
      </c>
      <c r="D380" s="26" t="s">
        <v>130</v>
      </c>
      <c r="E380" s="26" t="s">
        <v>131</v>
      </c>
      <c r="F380" s="68">
        <v>43852</v>
      </c>
      <c r="G380" s="26" t="s">
        <v>958</v>
      </c>
      <c r="H380" s="26" t="s">
        <v>133</v>
      </c>
      <c r="I380" s="26" t="s">
        <v>133</v>
      </c>
      <c r="J380" s="28" t="s">
        <v>959</v>
      </c>
      <c r="K380" s="26" t="s">
        <v>135</v>
      </c>
      <c r="L380" s="26" t="s">
        <v>136</v>
      </c>
      <c r="M380" s="26" t="s">
        <v>137</v>
      </c>
      <c r="N380" s="26" t="s">
        <v>138</v>
      </c>
      <c r="O380" s="26" t="s">
        <v>138</v>
      </c>
      <c r="Q380" s="30">
        <v>87</v>
      </c>
      <c r="R380" s="30">
        <v>8480</v>
      </c>
      <c r="S380" s="31" t="e">
        <f>#N/A</f>
        <v>#N/A</v>
      </c>
      <c r="T380" s="30">
        <v>1917</v>
      </c>
      <c r="AB380" s="33" t="e">
        <f>#N/A</f>
        <v>#N/A</v>
      </c>
      <c r="AC380" s="30">
        <v>1200</v>
      </c>
      <c r="AD380" s="30" t="e">
        <f>#N/A</f>
        <v>#N/A</v>
      </c>
      <c r="AE380" s="34">
        <v>0.76787878787878783</v>
      </c>
      <c r="AF380" s="35">
        <v>0.05</v>
      </c>
      <c r="AG380" s="30" t="e">
        <f>#N/A</f>
        <v>#N/A</v>
      </c>
      <c r="AH380" s="30" t="e">
        <f>#N/A</f>
        <v>#N/A</v>
      </c>
      <c r="AI380" s="30">
        <v>5100.9000000000005</v>
      </c>
      <c r="AJ380" s="30">
        <v>4858</v>
      </c>
      <c r="AK380" s="26" t="s">
        <v>139</v>
      </c>
      <c r="AL380" s="26">
        <v>6</v>
      </c>
      <c r="AM380" s="26" t="s">
        <v>859</v>
      </c>
      <c r="AO380" s="36"/>
      <c r="AU380" s="26" t="s">
        <v>141</v>
      </c>
      <c r="AV380" s="67" t="s">
        <v>948</v>
      </c>
      <c r="AW380" s="67" t="s">
        <v>960</v>
      </c>
      <c r="BA380" s="26" t="s">
        <v>144</v>
      </c>
      <c r="BB380" s="26" t="s">
        <v>145</v>
      </c>
      <c r="BC380" s="26" t="s">
        <v>146</v>
      </c>
      <c r="BD380" s="37">
        <v>43938</v>
      </c>
      <c r="BE380" s="30">
        <v>32769</v>
      </c>
      <c r="BF380" s="30">
        <v>24879</v>
      </c>
      <c r="BG380" s="37" t="s">
        <v>147</v>
      </c>
      <c r="BH380" s="37" t="s">
        <v>148</v>
      </c>
      <c r="BI380" s="37"/>
      <c r="BJ380" s="37"/>
      <c r="BK380" s="37"/>
      <c r="BL380" s="37"/>
      <c r="BM380" s="37"/>
      <c r="BN380" s="26"/>
      <c r="BO380" s="26"/>
      <c r="BP380" s="26"/>
      <c r="BQ380" s="38"/>
      <c r="BR380" s="26"/>
      <c r="BS380" s="26"/>
      <c r="BT380" s="26"/>
      <c r="BU380" s="26"/>
      <c r="BV380" s="39"/>
    </row>
    <row r="381" spans="1:74" ht="15" hidden="1" customHeight="1">
      <c r="A381" s="67">
        <v>2020</v>
      </c>
      <c r="B381" s="26">
        <v>377</v>
      </c>
      <c r="C381" s="26" t="s">
        <v>129</v>
      </c>
      <c r="D381" s="26" t="s">
        <v>130</v>
      </c>
      <c r="E381" s="26" t="s">
        <v>131</v>
      </c>
      <c r="F381" s="68">
        <v>43852</v>
      </c>
      <c r="G381" s="26" t="s">
        <v>961</v>
      </c>
      <c r="H381" s="26" t="s">
        <v>133</v>
      </c>
      <c r="I381" s="26" t="s">
        <v>133</v>
      </c>
      <c r="J381" s="28" t="s">
        <v>962</v>
      </c>
      <c r="K381" s="26" t="s">
        <v>135</v>
      </c>
      <c r="L381" s="26" t="s">
        <v>136</v>
      </c>
      <c r="M381" s="26" t="s">
        <v>137</v>
      </c>
      <c r="N381" s="26" t="s">
        <v>138</v>
      </c>
      <c r="O381" s="26" t="s">
        <v>138</v>
      </c>
      <c r="Q381" s="30">
        <v>86</v>
      </c>
      <c r="R381" s="30">
        <v>8130</v>
      </c>
      <c r="S381" s="31" t="e">
        <f>#N/A</f>
        <v>#N/A</v>
      </c>
      <c r="T381" s="30">
        <v>2030</v>
      </c>
      <c r="AB381" s="33" t="e">
        <f>#N/A</f>
        <v>#N/A</v>
      </c>
      <c r="AC381" s="30">
        <v>1200</v>
      </c>
      <c r="AD381" s="30" t="e">
        <f>#N/A</f>
        <v>#N/A</v>
      </c>
      <c r="AE381" s="34">
        <v>0.82615384615384613</v>
      </c>
      <c r="AG381" s="30" t="e">
        <f>#N/A</f>
        <v>#N/A</v>
      </c>
      <c r="AH381" s="30" t="e">
        <f>#N/A</f>
        <v>#N/A</v>
      </c>
      <c r="AI381" s="30">
        <v>5148.1500000000005</v>
      </c>
      <c r="AJ381" s="30">
        <v>4903</v>
      </c>
      <c r="AK381" s="26" t="s">
        <v>139</v>
      </c>
      <c r="AL381" s="26">
        <v>6</v>
      </c>
      <c r="AM381" s="26" t="s">
        <v>859</v>
      </c>
      <c r="AO381" s="36"/>
      <c r="AU381" s="26" t="s">
        <v>141</v>
      </c>
      <c r="AV381" s="67" t="s">
        <v>948</v>
      </c>
      <c r="AW381" s="67" t="s">
        <v>960</v>
      </c>
      <c r="BA381" s="26" t="s">
        <v>144</v>
      </c>
      <c r="BB381" s="26" t="s">
        <v>145</v>
      </c>
      <c r="BC381" s="26" t="s">
        <v>146</v>
      </c>
      <c r="BD381" s="37">
        <v>43938</v>
      </c>
      <c r="BE381" s="30">
        <v>32769</v>
      </c>
      <c r="BF381" s="30">
        <v>24879</v>
      </c>
      <c r="BG381" s="37" t="s">
        <v>147</v>
      </c>
      <c r="BH381" s="37" t="s">
        <v>148</v>
      </c>
      <c r="BI381" s="37"/>
      <c r="BJ381" s="37"/>
      <c r="BK381" s="37"/>
      <c r="BL381" s="37"/>
      <c r="BM381" s="37"/>
      <c r="BN381" s="26"/>
      <c r="BO381" s="26"/>
      <c r="BP381" s="26"/>
      <c r="BQ381" s="38"/>
      <c r="BR381" s="26"/>
      <c r="BS381" s="26"/>
      <c r="BT381" s="26"/>
      <c r="BU381" s="26"/>
      <c r="BV381" s="39"/>
    </row>
    <row r="382" spans="1:74" ht="15" hidden="1" customHeight="1">
      <c r="A382" s="67">
        <v>2020</v>
      </c>
      <c r="B382" s="26">
        <v>378</v>
      </c>
      <c r="C382" s="26" t="s">
        <v>129</v>
      </c>
      <c r="D382" s="26" t="s">
        <v>130</v>
      </c>
      <c r="E382" s="26" t="s">
        <v>131</v>
      </c>
      <c r="F382" s="68">
        <v>43852</v>
      </c>
      <c r="G382" s="26" t="s">
        <v>963</v>
      </c>
      <c r="H382" s="26" t="s">
        <v>133</v>
      </c>
      <c r="I382" s="26" t="s">
        <v>133</v>
      </c>
      <c r="J382" s="28" t="s">
        <v>964</v>
      </c>
      <c r="K382" s="26" t="s">
        <v>135</v>
      </c>
      <c r="L382" s="26" t="s">
        <v>136</v>
      </c>
      <c r="M382" s="26" t="s">
        <v>137</v>
      </c>
      <c r="N382" s="26" t="s">
        <v>138</v>
      </c>
      <c r="O382" s="26" t="s">
        <v>138</v>
      </c>
      <c r="Q382" s="30">
        <v>81</v>
      </c>
      <c r="R382" s="30">
        <v>7650</v>
      </c>
      <c r="S382" s="31" t="e">
        <f>#N/A</f>
        <v>#N/A</v>
      </c>
      <c r="T382" s="30">
        <v>1685</v>
      </c>
      <c r="AB382" s="33" t="e">
        <f>#N/A</f>
        <v>#N/A</v>
      </c>
      <c r="AC382" s="30">
        <v>1200</v>
      </c>
      <c r="AD382" s="30" t="e">
        <f>#N/A</f>
        <v>#N/A</v>
      </c>
      <c r="AE382" s="34">
        <v>0.80758620689655169</v>
      </c>
      <c r="AG382" s="30" t="e">
        <f>#N/A</f>
        <v>#N/A</v>
      </c>
      <c r="AH382" s="30" t="e">
        <f>#N/A</f>
        <v>#N/A</v>
      </c>
      <c r="AI382" s="30">
        <v>4842.6000000000004</v>
      </c>
      <c r="AJ382" s="30">
        <v>4612</v>
      </c>
      <c r="AK382" s="26" t="s">
        <v>139</v>
      </c>
      <c r="AL382" s="26">
        <v>6</v>
      </c>
      <c r="AM382" s="26" t="s">
        <v>859</v>
      </c>
      <c r="AO382" s="36"/>
      <c r="AU382" s="26" t="s">
        <v>141</v>
      </c>
      <c r="AV382" s="67" t="s">
        <v>948</v>
      </c>
      <c r="AW382" s="67" t="s">
        <v>960</v>
      </c>
      <c r="BA382" s="26" t="s">
        <v>144</v>
      </c>
      <c r="BB382" s="26" t="s">
        <v>145</v>
      </c>
      <c r="BC382" s="26" t="s">
        <v>146</v>
      </c>
      <c r="BD382" s="37">
        <v>43938</v>
      </c>
      <c r="BE382" s="30">
        <v>32769</v>
      </c>
      <c r="BF382" s="30">
        <v>24879</v>
      </c>
      <c r="BG382" s="37" t="s">
        <v>147</v>
      </c>
      <c r="BH382" s="37" t="s">
        <v>148</v>
      </c>
      <c r="BI382" s="37"/>
      <c r="BJ382" s="37"/>
      <c r="BK382" s="37"/>
      <c r="BL382" s="37"/>
      <c r="BM382" s="37"/>
      <c r="BN382" s="26"/>
      <c r="BO382" s="26"/>
      <c r="BP382" s="26"/>
      <c r="BQ382" s="38"/>
      <c r="BR382" s="26"/>
      <c r="BS382" s="26"/>
      <c r="BT382" s="26"/>
      <c r="BU382" s="26"/>
      <c r="BV382" s="39"/>
    </row>
    <row r="383" spans="1:74" ht="15" hidden="1" customHeight="1">
      <c r="A383" s="93">
        <v>2020</v>
      </c>
      <c r="B383" s="40">
        <v>379</v>
      </c>
      <c r="C383" s="40" t="s">
        <v>129</v>
      </c>
      <c r="D383" s="40" t="s">
        <v>130</v>
      </c>
      <c r="E383" s="40" t="s">
        <v>131</v>
      </c>
      <c r="F383" s="94">
        <v>43852</v>
      </c>
      <c r="G383" s="40" t="s">
        <v>965</v>
      </c>
      <c r="H383" s="40" t="s">
        <v>133</v>
      </c>
      <c r="I383" s="40" t="s">
        <v>133</v>
      </c>
      <c r="J383" s="42" t="s">
        <v>966</v>
      </c>
      <c r="K383" s="40" t="s">
        <v>135</v>
      </c>
      <c r="L383" s="40" t="s">
        <v>136</v>
      </c>
      <c r="M383" s="40" t="s">
        <v>137</v>
      </c>
      <c r="N383" s="40" t="s">
        <v>138</v>
      </c>
      <c r="O383" s="40" t="s">
        <v>138</v>
      </c>
      <c r="P383" s="43"/>
      <c r="Q383" s="36">
        <v>90</v>
      </c>
      <c r="R383" s="36">
        <v>11190</v>
      </c>
      <c r="S383" s="44" t="e">
        <f>#N/A</f>
        <v>#N/A</v>
      </c>
      <c r="T383" s="36">
        <v>2545</v>
      </c>
      <c r="U383" s="36"/>
      <c r="V383" s="45"/>
      <c r="W383" s="36"/>
      <c r="X383" s="36"/>
      <c r="Y383" s="36"/>
      <c r="Z383" s="36"/>
      <c r="AA383" s="36"/>
      <c r="AB383" s="46" t="e">
        <f>#N/A</f>
        <v>#N/A</v>
      </c>
      <c r="AC383" s="36">
        <v>1200</v>
      </c>
      <c r="AD383" s="36" t="e">
        <f>#N/A</f>
        <v>#N/A</v>
      </c>
      <c r="AF383" s="48"/>
      <c r="AG383" s="30" t="e">
        <f>#N/A</f>
        <v>#N/A</v>
      </c>
      <c r="AH383" s="36" t="e">
        <f>#N/A</f>
        <v>#N/A</v>
      </c>
      <c r="AI383" s="36">
        <v>0</v>
      </c>
      <c r="AJ383" s="36"/>
      <c r="AK383" s="40" t="s">
        <v>154</v>
      </c>
      <c r="AL383" s="40">
        <v>6</v>
      </c>
      <c r="AM383" s="40" t="s">
        <v>859</v>
      </c>
      <c r="AN383" s="40" t="s">
        <v>155</v>
      </c>
      <c r="AO383" s="36">
        <v>13428</v>
      </c>
      <c r="AP383" s="36"/>
      <c r="AQ383" s="36"/>
      <c r="AS383" s="36"/>
      <c r="AT383" s="36">
        <f>+AO383</f>
        <v>13428</v>
      </c>
      <c r="AU383" s="40" t="s">
        <v>141</v>
      </c>
      <c r="AV383" s="93" t="s">
        <v>948</v>
      </c>
      <c r="AW383" s="93" t="s">
        <v>960</v>
      </c>
      <c r="AX383" s="40"/>
      <c r="AY383" s="40"/>
      <c r="AZ383" s="40"/>
      <c r="BA383" s="40" t="s">
        <v>144</v>
      </c>
      <c r="BB383" s="40" t="s">
        <v>145</v>
      </c>
      <c r="BC383" s="40"/>
      <c r="BD383" s="49">
        <v>43938</v>
      </c>
      <c r="BE383" s="36"/>
      <c r="BF383" s="36"/>
      <c r="BG383" s="49" t="s">
        <v>147</v>
      </c>
      <c r="BH383" s="49" t="s">
        <v>148</v>
      </c>
      <c r="BI383" s="49"/>
      <c r="BJ383" s="49"/>
      <c r="BK383" s="49"/>
      <c r="BL383" s="49"/>
      <c r="BM383" s="49"/>
      <c r="BN383" s="40"/>
      <c r="BO383" s="40"/>
      <c r="BP383" s="40"/>
      <c r="BQ383" s="50"/>
      <c r="BR383" s="40"/>
      <c r="BS383" s="40"/>
      <c r="BT383" s="40"/>
      <c r="BU383" s="40"/>
      <c r="BV383" s="51"/>
    </row>
    <row r="384" spans="1:74" ht="15" hidden="1" customHeight="1">
      <c r="A384" s="93">
        <v>2020</v>
      </c>
      <c r="B384" s="40">
        <v>380</v>
      </c>
      <c r="C384" s="40" t="s">
        <v>129</v>
      </c>
      <c r="D384" s="40" t="s">
        <v>130</v>
      </c>
      <c r="E384" s="40" t="s">
        <v>131</v>
      </c>
      <c r="F384" s="94">
        <v>43852</v>
      </c>
      <c r="G384" s="40" t="s">
        <v>967</v>
      </c>
      <c r="H384" s="40" t="s">
        <v>133</v>
      </c>
      <c r="I384" s="40" t="s">
        <v>133</v>
      </c>
      <c r="J384" s="42" t="s">
        <v>968</v>
      </c>
      <c r="K384" s="40" t="s">
        <v>135</v>
      </c>
      <c r="L384" s="40" t="s">
        <v>136</v>
      </c>
      <c r="M384" s="40" t="s">
        <v>137</v>
      </c>
      <c r="N384" s="40" t="s">
        <v>138</v>
      </c>
      <c r="O384" s="40" t="s">
        <v>138</v>
      </c>
      <c r="P384" s="43"/>
      <c r="Q384" s="36">
        <v>94</v>
      </c>
      <c r="R384" s="36">
        <v>13460</v>
      </c>
      <c r="S384" s="44" t="e">
        <f>#N/A</f>
        <v>#N/A</v>
      </c>
      <c r="T384" s="36">
        <v>3235</v>
      </c>
      <c r="U384" s="36"/>
      <c r="V384" s="45"/>
      <c r="W384" s="36"/>
      <c r="X384" s="36"/>
      <c r="Y384" s="36"/>
      <c r="Z384" s="36"/>
      <c r="AA384" s="36"/>
      <c r="AB384" s="46" t="e">
        <f>#N/A</f>
        <v>#N/A</v>
      </c>
      <c r="AC384" s="36">
        <v>1200</v>
      </c>
      <c r="AD384" s="36" t="e">
        <f>#N/A</f>
        <v>#N/A</v>
      </c>
      <c r="AF384" s="48"/>
      <c r="AG384" s="30" t="e">
        <f>#N/A</f>
        <v>#N/A</v>
      </c>
      <c r="AH384" s="36" t="e">
        <f>#N/A</f>
        <v>#N/A</v>
      </c>
      <c r="AI384" s="36">
        <v>0</v>
      </c>
      <c r="AJ384" s="36"/>
      <c r="AK384" s="40" t="s">
        <v>154</v>
      </c>
      <c r="AL384" s="40">
        <v>6</v>
      </c>
      <c r="AM384" s="40" t="s">
        <v>859</v>
      </c>
      <c r="AN384" s="40" t="s">
        <v>155</v>
      </c>
      <c r="AO384" s="36">
        <v>16152</v>
      </c>
      <c r="AP384" s="36"/>
      <c r="AQ384" s="36"/>
      <c r="AS384" s="36"/>
      <c r="AT384" s="36">
        <f>+AO384</f>
        <v>16152</v>
      </c>
      <c r="AU384" s="40" t="s">
        <v>141</v>
      </c>
      <c r="AV384" s="93" t="s">
        <v>960</v>
      </c>
      <c r="AW384" s="93" t="s">
        <v>969</v>
      </c>
      <c r="AX384" s="40"/>
      <c r="AY384" s="40"/>
      <c r="AZ384" s="40"/>
      <c r="BA384" s="40" t="s">
        <v>144</v>
      </c>
      <c r="BB384" s="40" t="s">
        <v>145</v>
      </c>
      <c r="BC384" s="40"/>
      <c r="BD384" s="49">
        <v>43938</v>
      </c>
      <c r="BE384" s="36"/>
      <c r="BF384" s="36"/>
      <c r="BG384" s="49" t="s">
        <v>147</v>
      </c>
      <c r="BH384" s="49" t="s">
        <v>148</v>
      </c>
      <c r="BI384" s="49"/>
      <c r="BJ384" s="49"/>
      <c r="BK384" s="49"/>
      <c r="BL384" s="49"/>
      <c r="BM384" s="49"/>
      <c r="BN384" s="40"/>
      <c r="BO384" s="40"/>
      <c r="BP384" s="40"/>
      <c r="BQ384" s="50"/>
      <c r="BR384" s="40"/>
      <c r="BS384" s="40"/>
      <c r="BT384" s="40"/>
      <c r="BU384" s="40"/>
      <c r="BV384" s="51"/>
    </row>
    <row r="385" spans="1:74" ht="15" hidden="1" customHeight="1">
      <c r="A385" s="67">
        <v>2020</v>
      </c>
      <c r="B385" s="26">
        <v>381</v>
      </c>
      <c r="C385" s="26" t="s">
        <v>129</v>
      </c>
      <c r="D385" s="26" t="s">
        <v>130</v>
      </c>
      <c r="E385" s="26" t="s">
        <v>131</v>
      </c>
      <c r="F385" s="68">
        <v>43852</v>
      </c>
      <c r="G385" s="26" t="s">
        <v>970</v>
      </c>
      <c r="H385" s="26" t="s">
        <v>133</v>
      </c>
      <c r="I385" s="26" t="s">
        <v>133</v>
      </c>
      <c r="J385" s="28" t="s">
        <v>971</v>
      </c>
      <c r="K385" s="26" t="s">
        <v>135</v>
      </c>
      <c r="L385" s="26" t="s">
        <v>136</v>
      </c>
      <c r="M385" s="26" t="s">
        <v>137</v>
      </c>
      <c r="N385" s="26" t="s">
        <v>138</v>
      </c>
      <c r="O385" s="26" t="s">
        <v>138</v>
      </c>
      <c r="Q385" s="30">
        <v>91</v>
      </c>
      <c r="R385" s="30">
        <v>11950</v>
      </c>
      <c r="S385" s="31" t="e">
        <f>#N/A</f>
        <v>#N/A</v>
      </c>
      <c r="T385" s="30">
        <v>2812</v>
      </c>
      <c r="AB385" s="33" t="e">
        <f>#N/A</f>
        <v>#N/A</v>
      </c>
      <c r="AC385" s="30">
        <v>1200</v>
      </c>
      <c r="AD385" s="30" t="e">
        <f>#N/A</f>
        <v>#N/A</v>
      </c>
      <c r="AE385" s="34">
        <v>0.86235294117647054</v>
      </c>
      <c r="AG385" s="30" t="e">
        <f>#N/A</f>
        <v>#N/A</v>
      </c>
      <c r="AH385" s="30" t="e">
        <f>#N/A</f>
        <v>#N/A</v>
      </c>
      <c r="AI385" s="30">
        <v>7566.3</v>
      </c>
      <c r="AJ385" s="30">
        <v>7206</v>
      </c>
      <c r="AK385" s="26" t="s">
        <v>139</v>
      </c>
      <c r="AL385" s="26">
        <v>6</v>
      </c>
      <c r="AM385" s="26" t="s">
        <v>859</v>
      </c>
      <c r="AO385" s="36"/>
      <c r="AU385" s="26" t="s">
        <v>141</v>
      </c>
      <c r="AV385" s="67" t="s">
        <v>960</v>
      </c>
      <c r="AW385" s="67" t="s">
        <v>969</v>
      </c>
      <c r="BA385" s="26" t="s">
        <v>144</v>
      </c>
      <c r="BB385" s="26" t="s">
        <v>145</v>
      </c>
      <c r="BC385" s="26" t="s">
        <v>146</v>
      </c>
      <c r="BD385" s="37">
        <v>43938</v>
      </c>
      <c r="BE385" s="30">
        <v>32769</v>
      </c>
      <c r="BF385" s="30">
        <v>24879</v>
      </c>
      <c r="BG385" s="37" t="s">
        <v>147</v>
      </c>
      <c r="BH385" s="37" t="s">
        <v>148</v>
      </c>
      <c r="BI385" s="37"/>
      <c r="BJ385" s="37"/>
      <c r="BK385" s="37"/>
      <c r="BL385" s="37"/>
      <c r="BM385" s="37"/>
      <c r="BN385" s="26"/>
      <c r="BO385" s="26"/>
      <c r="BP385" s="26"/>
      <c r="BQ385" s="38"/>
      <c r="BR385" s="26"/>
      <c r="BS385" s="26"/>
      <c r="BT385" s="26"/>
      <c r="BU385" s="26"/>
      <c r="BV385" s="39"/>
    </row>
    <row r="386" spans="1:74" ht="15" hidden="1" customHeight="1">
      <c r="A386" s="67">
        <v>2020</v>
      </c>
      <c r="B386" s="26">
        <v>382</v>
      </c>
      <c r="C386" s="26" t="s">
        <v>129</v>
      </c>
      <c r="D386" s="26" t="s">
        <v>130</v>
      </c>
      <c r="E386" s="26" t="s">
        <v>131</v>
      </c>
      <c r="F386" s="68">
        <v>43852</v>
      </c>
      <c r="G386" s="26" t="s">
        <v>972</v>
      </c>
      <c r="H386" s="26" t="s">
        <v>133</v>
      </c>
      <c r="I386" s="26" t="s">
        <v>133</v>
      </c>
      <c r="J386" s="28" t="s">
        <v>973</v>
      </c>
      <c r="K386" s="26" t="s">
        <v>135</v>
      </c>
      <c r="L386" s="26" t="s">
        <v>136</v>
      </c>
      <c r="M386" s="26" t="s">
        <v>137</v>
      </c>
      <c r="N386" s="26" t="s">
        <v>138</v>
      </c>
      <c r="O386" s="26" t="s">
        <v>138</v>
      </c>
      <c r="Q386" s="30">
        <v>84</v>
      </c>
      <c r="R386" s="30">
        <v>7000</v>
      </c>
      <c r="S386" s="31" t="e">
        <f>#N/A</f>
        <v>#N/A</v>
      </c>
      <c r="T386" s="30">
        <v>1655</v>
      </c>
      <c r="AB386" s="33" t="e">
        <f>#N/A</f>
        <v>#N/A</v>
      </c>
      <c r="AC386" s="30">
        <v>1200</v>
      </c>
      <c r="AD386" s="30" t="e">
        <f>#N/A</f>
        <v>#N/A</v>
      </c>
      <c r="AE386" s="34">
        <v>0.94969696969696971</v>
      </c>
      <c r="AG386" s="30" t="e">
        <f>#N/A</f>
        <v>#N/A</v>
      </c>
      <c r="AH386" s="30" t="e">
        <f>#N/A</f>
        <v>#N/A</v>
      </c>
      <c r="AI386" s="30">
        <v>4432.05</v>
      </c>
      <c r="AJ386" s="30">
        <v>4221</v>
      </c>
      <c r="AK386" s="26" t="s">
        <v>139</v>
      </c>
      <c r="AL386" s="26">
        <v>6</v>
      </c>
      <c r="AM386" s="26" t="s">
        <v>859</v>
      </c>
      <c r="AO386" s="36"/>
      <c r="AU386" s="26" t="s">
        <v>141</v>
      </c>
      <c r="AV386" s="67" t="s">
        <v>960</v>
      </c>
      <c r="AW386" s="67" t="s">
        <v>969</v>
      </c>
      <c r="BA386" s="26" t="s">
        <v>144</v>
      </c>
      <c r="BB386" s="26" t="s">
        <v>145</v>
      </c>
      <c r="BC386" s="26" t="s">
        <v>146</v>
      </c>
      <c r="BD386" s="37">
        <v>43938</v>
      </c>
      <c r="BE386" s="30">
        <v>32769</v>
      </c>
      <c r="BF386" s="30">
        <v>24879</v>
      </c>
      <c r="BG386" s="37" t="s">
        <v>147</v>
      </c>
      <c r="BH386" s="37" t="s">
        <v>148</v>
      </c>
      <c r="BI386" s="37"/>
      <c r="BJ386" s="37"/>
      <c r="BK386" s="37"/>
      <c r="BL386" s="37"/>
      <c r="BM386" s="37"/>
      <c r="BN386" s="26"/>
      <c r="BO386" s="26"/>
      <c r="BP386" s="26"/>
      <c r="BQ386" s="38"/>
      <c r="BR386" s="26"/>
      <c r="BS386" s="26"/>
      <c r="BT386" s="26"/>
      <c r="BU386" s="26"/>
      <c r="BV386" s="39"/>
    </row>
    <row r="387" spans="1:74" ht="15" hidden="1" customHeight="1">
      <c r="A387" s="67">
        <v>2020</v>
      </c>
      <c r="B387" s="26">
        <v>383</v>
      </c>
      <c r="C387" s="26" t="s">
        <v>129</v>
      </c>
      <c r="D387" s="26" t="s">
        <v>130</v>
      </c>
      <c r="E387" s="26" t="s">
        <v>131</v>
      </c>
      <c r="F387" s="68">
        <v>43852</v>
      </c>
      <c r="G387" s="26" t="s">
        <v>974</v>
      </c>
      <c r="H387" s="26" t="s">
        <v>133</v>
      </c>
      <c r="I387" s="26" t="s">
        <v>133</v>
      </c>
      <c r="J387" s="28" t="s">
        <v>975</v>
      </c>
      <c r="K387" s="26" t="s">
        <v>135</v>
      </c>
      <c r="L387" s="26" t="s">
        <v>136</v>
      </c>
      <c r="M387" s="26" t="s">
        <v>137</v>
      </c>
      <c r="N387" s="26" t="s">
        <v>138</v>
      </c>
      <c r="O387" s="26" t="s">
        <v>138</v>
      </c>
      <c r="Q387" s="30">
        <v>84</v>
      </c>
      <c r="R387" s="30">
        <v>9310</v>
      </c>
      <c r="S387" s="31" t="e">
        <f>#N/A</f>
        <v>#N/A</v>
      </c>
      <c r="T387" s="30">
        <v>2235</v>
      </c>
      <c r="AB387" s="33" t="e">
        <f>#N/A</f>
        <v>#N/A</v>
      </c>
      <c r="AC387" s="30">
        <v>1200</v>
      </c>
      <c r="AD387" s="30" t="e">
        <f>#N/A</f>
        <v>#N/A</v>
      </c>
      <c r="AE387" s="34">
        <v>0.95297297297297301</v>
      </c>
      <c r="AG387" s="30" t="e">
        <f>#N/A</f>
        <v>#N/A</v>
      </c>
      <c r="AH387" s="30" t="e">
        <f>#N/A</f>
        <v>#N/A</v>
      </c>
      <c r="AI387" s="30">
        <v>5894.7</v>
      </c>
      <c r="AJ387" s="30">
        <v>5614</v>
      </c>
      <c r="AK387" s="26" t="s">
        <v>139</v>
      </c>
      <c r="AL387" s="26">
        <v>6</v>
      </c>
      <c r="AM387" s="26" t="s">
        <v>859</v>
      </c>
      <c r="AO387" s="36"/>
      <c r="AU387" s="26" t="s">
        <v>141</v>
      </c>
      <c r="AV387" s="67" t="s">
        <v>960</v>
      </c>
      <c r="AW387" s="67" t="s">
        <v>969</v>
      </c>
      <c r="BA387" s="26" t="s">
        <v>144</v>
      </c>
      <c r="BB387" s="26" t="s">
        <v>145</v>
      </c>
      <c r="BC387" s="26" t="s">
        <v>146</v>
      </c>
      <c r="BD387" s="37">
        <v>43938</v>
      </c>
      <c r="BE387" s="30">
        <v>32769</v>
      </c>
      <c r="BF387" s="30">
        <v>24879</v>
      </c>
      <c r="BG387" s="37" t="s">
        <v>147</v>
      </c>
      <c r="BH387" s="37" t="s">
        <v>148</v>
      </c>
      <c r="BI387" s="37"/>
      <c r="BJ387" s="37"/>
      <c r="BK387" s="37"/>
      <c r="BL387" s="37"/>
      <c r="BM387" s="37"/>
      <c r="BN387" s="26"/>
      <c r="BO387" s="26"/>
      <c r="BP387" s="26"/>
      <c r="BQ387" s="38"/>
      <c r="BR387" s="26"/>
      <c r="BS387" s="26"/>
      <c r="BT387" s="26"/>
      <c r="BU387" s="26"/>
      <c r="BV387" s="39"/>
    </row>
    <row r="388" spans="1:74" ht="15" hidden="1" customHeight="1">
      <c r="A388" s="67">
        <v>2020</v>
      </c>
      <c r="B388" s="26">
        <v>384</v>
      </c>
      <c r="C388" s="26" t="s">
        <v>129</v>
      </c>
      <c r="D388" s="26" t="s">
        <v>130</v>
      </c>
      <c r="E388" s="26" t="s">
        <v>131</v>
      </c>
      <c r="F388" s="68">
        <v>43852</v>
      </c>
      <c r="G388" s="26" t="s">
        <v>976</v>
      </c>
      <c r="H388" s="26" t="s">
        <v>133</v>
      </c>
      <c r="I388" s="26" t="s">
        <v>133</v>
      </c>
      <c r="J388" s="28" t="s">
        <v>977</v>
      </c>
      <c r="K388" s="26" t="s">
        <v>135</v>
      </c>
      <c r="L388" s="26" t="s">
        <v>136</v>
      </c>
      <c r="M388" s="26" t="s">
        <v>137</v>
      </c>
      <c r="N388" s="26" t="s">
        <v>138</v>
      </c>
      <c r="O388" s="26" t="s">
        <v>138</v>
      </c>
      <c r="Q388" s="30">
        <v>86</v>
      </c>
      <c r="R388" s="30">
        <v>8990</v>
      </c>
      <c r="S388" s="31" t="e">
        <f>#N/A</f>
        <v>#N/A</v>
      </c>
      <c r="T388" s="30">
        <v>2014</v>
      </c>
      <c r="AB388" s="33" t="e">
        <f>#N/A</f>
        <v>#N/A</v>
      </c>
      <c r="AC388" s="30">
        <v>1200</v>
      </c>
      <c r="AD388" s="30" t="e">
        <f>#N/A</f>
        <v>#N/A</v>
      </c>
      <c r="AE388" s="34">
        <v>0.75777777777777777</v>
      </c>
      <c r="AG388" s="30" t="e">
        <f>#N/A</f>
        <v>#N/A</v>
      </c>
      <c r="AH388" s="30" t="e">
        <f>#N/A</f>
        <v>#N/A</v>
      </c>
      <c r="AI388" s="30">
        <v>5692.05</v>
      </c>
      <c r="AJ388" s="30">
        <v>5421</v>
      </c>
      <c r="AK388" s="26" t="s">
        <v>139</v>
      </c>
      <c r="AL388" s="26">
        <v>6</v>
      </c>
      <c r="AM388" s="26" t="s">
        <v>859</v>
      </c>
      <c r="AO388" s="36"/>
      <c r="AU388" s="26" t="s">
        <v>141</v>
      </c>
      <c r="AV388" s="67" t="s">
        <v>960</v>
      </c>
      <c r="AW388" s="67" t="s">
        <v>969</v>
      </c>
      <c r="BA388" s="26" t="s">
        <v>144</v>
      </c>
      <c r="BB388" s="26" t="s">
        <v>145</v>
      </c>
      <c r="BC388" s="26" t="s">
        <v>146</v>
      </c>
      <c r="BD388" s="37">
        <v>43938</v>
      </c>
      <c r="BE388" s="30">
        <v>32769</v>
      </c>
      <c r="BF388" s="30">
        <v>24879</v>
      </c>
      <c r="BG388" s="37" t="s">
        <v>147</v>
      </c>
      <c r="BH388" s="37" t="s">
        <v>148</v>
      </c>
      <c r="BI388" s="37"/>
      <c r="BJ388" s="37"/>
      <c r="BK388" s="37"/>
      <c r="BL388" s="37"/>
      <c r="BM388" s="37"/>
      <c r="BN388" s="26"/>
      <c r="BO388" s="26"/>
      <c r="BP388" s="26"/>
      <c r="BQ388" s="38"/>
      <c r="BR388" s="26"/>
      <c r="BS388" s="26"/>
      <c r="BT388" s="26"/>
      <c r="BU388" s="26"/>
      <c r="BV388" s="39"/>
    </row>
    <row r="389" spans="1:74" ht="15" hidden="1" customHeight="1">
      <c r="A389" s="67">
        <v>2020</v>
      </c>
      <c r="B389" s="26">
        <v>385</v>
      </c>
      <c r="C389" s="26" t="s">
        <v>129</v>
      </c>
      <c r="D389" s="26" t="s">
        <v>130</v>
      </c>
      <c r="E389" s="26" t="s">
        <v>131</v>
      </c>
      <c r="F389" s="68">
        <v>43852</v>
      </c>
      <c r="G389" s="26" t="s">
        <v>978</v>
      </c>
      <c r="H389" s="26" t="s">
        <v>133</v>
      </c>
      <c r="I389" s="26" t="s">
        <v>133</v>
      </c>
      <c r="J389" s="28" t="s">
        <v>979</v>
      </c>
      <c r="K389" s="26" t="s">
        <v>135</v>
      </c>
      <c r="L389" s="26" t="s">
        <v>136</v>
      </c>
      <c r="M389" s="26" t="s">
        <v>137</v>
      </c>
      <c r="N389" s="26" t="s">
        <v>138</v>
      </c>
      <c r="O389" s="26" t="s">
        <v>138</v>
      </c>
      <c r="Q389" s="30">
        <v>92</v>
      </c>
      <c r="R389" s="30">
        <v>11360</v>
      </c>
      <c r="S389" s="31" t="e">
        <f>#N/A</f>
        <v>#N/A</v>
      </c>
      <c r="T389" s="30">
        <v>2415</v>
      </c>
      <c r="AB389" s="33" t="e">
        <f>#N/A</f>
        <v>#N/A</v>
      </c>
      <c r="AC389" s="30">
        <v>1200</v>
      </c>
      <c r="AD389" s="30" t="e">
        <f>#N/A</f>
        <v>#N/A</v>
      </c>
      <c r="AE389" s="34">
        <v>0.71333333333333326</v>
      </c>
      <c r="AG389" s="30" t="e">
        <f>#N/A</f>
        <v>#N/A</v>
      </c>
      <c r="AH389" s="30" t="e">
        <f>#N/A</f>
        <v>#N/A</v>
      </c>
      <c r="AI389" s="30">
        <v>7192.5</v>
      </c>
      <c r="AJ389" s="30">
        <v>6850</v>
      </c>
      <c r="AK389" s="26" t="s">
        <v>139</v>
      </c>
      <c r="AL389" s="26">
        <v>6</v>
      </c>
      <c r="AM389" s="26" t="s">
        <v>859</v>
      </c>
      <c r="AO389" s="36"/>
      <c r="AU389" s="26" t="s">
        <v>141</v>
      </c>
      <c r="AV389" s="67" t="s">
        <v>960</v>
      </c>
      <c r="AW389" s="67" t="s">
        <v>969</v>
      </c>
      <c r="BA389" s="26" t="s">
        <v>144</v>
      </c>
      <c r="BB389" s="26" t="s">
        <v>145</v>
      </c>
      <c r="BC389" s="26" t="s">
        <v>146</v>
      </c>
      <c r="BD389" s="37">
        <v>43938</v>
      </c>
      <c r="BE389" s="30">
        <v>32769</v>
      </c>
      <c r="BF389" s="30">
        <v>24879</v>
      </c>
      <c r="BG389" s="37" t="s">
        <v>147</v>
      </c>
      <c r="BH389" s="37" t="s">
        <v>148</v>
      </c>
      <c r="BI389" s="37"/>
      <c r="BJ389" s="37"/>
      <c r="BK389" s="37"/>
      <c r="BL389" s="37"/>
      <c r="BM389" s="37"/>
      <c r="BN389" s="26"/>
      <c r="BO389" s="26"/>
      <c r="BP389" s="26"/>
      <c r="BQ389" s="38"/>
      <c r="BR389" s="26"/>
      <c r="BS389" s="26"/>
      <c r="BT389" s="26"/>
      <c r="BU389" s="26"/>
      <c r="BV389" s="39"/>
    </row>
    <row r="390" spans="1:74" ht="15" hidden="1" customHeight="1">
      <c r="A390" s="67">
        <v>2020</v>
      </c>
      <c r="B390" s="26">
        <v>386</v>
      </c>
      <c r="C390" s="26" t="s">
        <v>129</v>
      </c>
      <c r="D390" s="26" t="s">
        <v>130</v>
      </c>
      <c r="E390" s="26" t="s">
        <v>131</v>
      </c>
      <c r="F390" s="68">
        <v>43852</v>
      </c>
      <c r="G390" s="26" t="s">
        <v>980</v>
      </c>
      <c r="H390" s="26" t="s">
        <v>133</v>
      </c>
      <c r="I390" s="26" t="s">
        <v>133</v>
      </c>
      <c r="J390" s="28" t="s">
        <v>981</v>
      </c>
      <c r="K390" s="26" t="s">
        <v>135</v>
      </c>
      <c r="L390" s="26" t="s">
        <v>136</v>
      </c>
      <c r="M390" s="26" t="s">
        <v>137</v>
      </c>
      <c r="N390" s="26" t="s">
        <v>138</v>
      </c>
      <c r="O390" s="26" t="s">
        <v>138</v>
      </c>
      <c r="Q390" s="30">
        <v>72</v>
      </c>
      <c r="R390" s="30">
        <v>5040</v>
      </c>
      <c r="S390" s="31" t="e">
        <f>#N/A</f>
        <v>#N/A</v>
      </c>
      <c r="T390" s="30">
        <v>1315</v>
      </c>
      <c r="AB390" s="33" t="e">
        <f>#N/A</f>
        <v>#N/A</v>
      </c>
      <c r="AC390" s="30">
        <v>1200</v>
      </c>
      <c r="AD390" s="30" t="e">
        <f>#N/A</f>
        <v>#N/A</v>
      </c>
      <c r="AE390" s="34">
        <v>0.95222222222222219</v>
      </c>
      <c r="AG390" s="30" t="e">
        <f>#N/A</f>
        <v>#N/A</v>
      </c>
      <c r="AH390" s="30" t="e">
        <f>#N/A</f>
        <v>#N/A</v>
      </c>
      <c r="AI390" s="30">
        <v>3190.9500000000003</v>
      </c>
      <c r="AJ390" s="30">
        <v>3039</v>
      </c>
      <c r="AK390" s="26" t="s">
        <v>139</v>
      </c>
      <c r="AL390" s="26">
        <v>6</v>
      </c>
      <c r="AM390" s="26" t="s">
        <v>859</v>
      </c>
      <c r="AO390" s="36"/>
      <c r="AU390" s="26" t="s">
        <v>141</v>
      </c>
      <c r="AV390" s="67" t="s">
        <v>969</v>
      </c>
      <c r="AW390" s="67" t="s">
        <v>982</v>
      </c>
      <c r="BA390" s="26" t="s">
        <v>144</v>
      </c>
      <c r="BB390" s="26" t="s">
        <v>145</v>
      </c>
      <c r="BC390" s="26" t="s">
        <v>146</v>
      </c>
      <c r="BD390" s="37">
        <v>43938</v>
      </c>
      <c r="BE390" s="30">
        <v>32769</v>
      </c>
      <c r="BF390" s="30">
        <v>24879</v>
      </c>
      <c r="BG390" s="37" t="s">
        <v>147</v>
      </c>
      <c r="BH390" s="37" t="s">
        <v>148</v>
      </c>
      <c r="BI390" s="37"/>
      <c r="BJ390" s="37"/>
      <c r="BK390" s="37"/>
      <c r="BL390" s="37"/>
      <c r="BM390" s="37"/>
      <c r="BN390" s="26"/>
      <c r="BO390" s="26"/>
      <c r="BP390" s="26"/>
      <c r="BQ390" s="38"/>
      <c r="BR390" s="26"/>
      <c r="BS390" s="26"/>
      <c r="BT390" s="26"/>
      <c r="BU390" s="26"/>
      <c r="BV390" s="39"/>
    </row>
    <row r="391" spans="1:74" s="52" customFormat="1" ht="15" hidden="1" customHeight="1">
      <c r="A391" s="93">
        <v>2020</v>
      </c>
      <c r="B391" s="40">
        <v>387</v>
      </c>
      <c r="C391" s="40" t="s">
        <v>129</v>
      </c>
      <c r="D391" s="40" t="s">
        <v>130</v>
      </c>
      <c r="E391" s="40" t="s">
        <v>131</v>
      </c>
      <c r="F391" s="94">
        <v>43852</v>
      </c>
      <c r="G391" s="40" t="s">
        <v>983</v>
      </c>
      <c r="H391" s="40" t="s">
        <v>133</v>
      </c>
      <c r="I391" s="40" t="s">
        <v>133</v>
      </c>
      <c r="J391" s="42" t="s">
        <v>984</v>
      </c>
      <c r="K391" s="40" t="s">
        <v>135</v>
      </c>
      <c r="L391" s="40" t="s">
        <v>136</v>
      </c>
      <c r="M391" s="40" t="s">
        <v>137</v>
      </c>
      <c r="N391" s="40" t="s">
        <v>138</v>
      </c>
      <c r="O391" s="40" t="s">
        <v>138</v>
      </c>
      <c r="P391" s="43"/>
      <c r="Q391" s="36">
        <v>91</v>
      </c>
      <c r="R391" s="36">
        <v>10870</v>
      </c>
      <c r="S391" s="44" t="e">
        <f>#N/A</f>
        <v>#N/A</v>
      </c>
      <c r="T391" s="36">
        <v>2262</v>
      </c>
      <c r="U391" s="36"/>
      <c r="V391" s="45"/>
      <c r="W391" s="36"/>
      <c r="X391" s="36"/>
      <c r="Y391" s="36"/>
      <c r="Z391" s="36"/>
      <c r="AA391" s="36"/>
      <c r="AB391" s="46" t="e">
        <f>#N/A</f>
        <v>#N/A</v>
      </c>
      <c r="AC391" s="36">
        <v>1200</v>
      </c>
      <c r="AD391" s="36" t="e">
        <f>#N/A</f>
        <v>#N/A</v>
      </c>
      <c r="AE391" s="47">
        <v>0</v>
      </c>
      <c r="AF391" s="48"/>
      <c r="AG391" s="30" t="e">
        <f>#N/A</f>
        <v>#N/A</v>
      </c>
      <c r="AH391" s="36" t="e">
        <f>#N/A</f>
        <v>#N/A</v>
      </c>
      <c r="AI391" s="36">
        <v>0</v>
      </c>
      <c r="AJ391" s="36"/>
      <c r="AK391" s="40" t="s">
        <v>139</v>
      </c>
      <c r="AL391" s="40">
        <v>6</v>
      </c>
      <c r="AM391" s="40" t="s">
        <v>859</v>
      </c>
      <c r="AN391" s="40" t="s">
        <v>985</v>
      </c>
      <c r="AO391" s="36"/>
      <c r="AP391" s="36"/>
      <c r="AQ391" s="36"/>
      <c r="AR391" s="36">
        <v>13044</v>
      </c>
      <c r="AS391" s="36"/>
      <c r="AT391" s="36">
        <v>13044</v>
      </c>
      <c r="AU391" s="40" t="s">
        <v>141</v>
      </c>
      <c r="AV391" s="93" t="s">
        <v>969</v>
      </c>
      <c r="AW391" s="93" t="s">
        <v>982</v>
      </c>
      <c r="AX391" s="40"/>
      <c r="AY391" s="40"/>
      <c r="AZ391" s="40"/>
      <c r="BA391" s="40" t="s">
        <v>144</v>
      </c>
      <c r="BB391" s="40" t="s">
        <v>145</v>
      </c>
      <c r="BC391" s="40"/>
      <c r="BD391" s="49">
        <v>43938</v>
      </c>
      <c r="BE391" s="36"/>
      <c r="BF391" s="36"/>
      <c r="BG391" s="49" t="s">
        <v>147</v>
      </c>
      <c r="BH391" s="49" t="s">
        <v>148</v>
      </c>
      <c r="BI391" s="49"/>
      <c r="BJ391" s="49"/>
      <c r="BK391" s="49"/>
      <c r="BL391" s="49"/>
      <c r="BM391" s="49"/>
      <c r="BN391" s="40"/>
      <c r="BO391" s="40"/>
      <c r="BP391" s="40"/>
      <c r="BQ391" s="50"/>
      <c r="BR391" s="40"/>
      <c r="BS391" s="40"/>
      <c r="BT391" s="40"/>
      <c r="BU391" s="40"/>
      <c r="BV391" s="51"/>
    </row>
    <row r="392" spans="1:74" ht="15" hidden="1" customHeight="1">
      <c r="A392" s="67">
        <v>2020</v>
      </c>
      <c r="B392" s="26">
        <v>388</v>
      </c>
      <c r="C392" s="26" t="s">
        <v>129</v>
      </c>
      <c r="D392" s="26" t="s">
        <v>130</v>
      </c>
      <c r="E392" s="26" t="s">
        <v>131</v>
      </c>
      <c r="F392" s="68">
        <v>43852</v>
      </c>
      <c r="G392" s="26" t="s">
        <v>986</v>
      </c>
      <c r="H392" s="26" t="s">
        <v>133</v>
      </c>
      <c r="I392" s="26" t="s">
        <v>133</v>
      </c>
      <c r="J392" s="28" t="s">
        <v>987</v>
      </c>
      <c r="K392" s="26" t="s">
        <v>135</v>
      </c>
      <c r="L392" s="26" t="s">
        <v>136</v>
      </c>
      <c r="M392" s="26" t="s">
        <v>137</v>
      </c>
      <c r="N392" s="26" t="s">
        <v>138</v>
      </c>
      <c r="O392" s="26" t="s">
        <v>138</v>
      </c>
      <c r="Q392" s="30">
        <v>80</v>
      </c>
      <c r="R392" s="30">
        <v>6890</v>
      </c>
      <c r="S392" s="31" t="e">
        <f>#N/A</f>
        <v>#N/A</v>
      </c>
      <c r="T392" s="30">
        <v>1422</v>
      </c>
      <c r="AB392" s="33" t="e">
        <f>#N/A</f>
        <v>#N/A</v>
      </c>
      <c r="AC392" s="30">
        <v>1200</v>
      </c>
      <c r="AD392" s="30" t="e">
        <f>#N/A</f>
        <v>#N/A</v>
      </c>
      <c r="AE392" s="34">
        <v>0.98</v>
      </c>
      <c r="AG392" s="30" t="e">
        <f>#N/A</f>
        <v>#N/A</v>
      </c>
      <c r="AH392" s="30" t="e">
        <f>#N/A</f>
        <v>#N/A</v>
      </c>
      <c r="AI392" s="30">
        <v>4362.75</v>
      </c>
      <c r="AJ392" s="30">
        <v>4155</v>
      </c>
      <c r="AK392" s="26" t="s">
        <v>139</v>
      </c>
      <c r="AL392" s="26">
        <v>6</v>
      </c>
      <c r="AM392" s="26" t="s">
        <v>859</v>
      </c>
      <c r="AO392" s="36"/>
      <c r="AU392" s="26" t="s">
        <v>141</v>
      </c>
      <c r="AV392" s="67" t="s">
        <v>969</v>
      </c>
      <c r="AW392" s="67" t="s">
        <v>982</v>
      </c>
      <c r="BA392" s="26" t="s">
        <v>144</v>
      </c>
      <c r="BB392" s="26" t="s">
        <v>145</v>
      </c>
      <c r="BC392" s="26" t="s">
        <v>146</v>
      </c>
      <c r="BD392" s="37">
        <v>43938</v>
      </c>
      <c r="BE392" s="30">
        <v>32769</v>
      </c>
      <c r="BF392" s="30">
        <v>24879</v>
      </c>
      <c r="BG392" s="37" t="s">
        <v>147</v>
      </c>
      <c r="BH392" s="37" t="s">
        <v>148</v>
      </c>
      <c r="BI392" s="37"/>
      <c r="BJ392" s="37"/>
      <c r="BK392" s="37"/>
      <c r="BL392" s="37"/>
      <c r="BM392" s="37"/>
      <c r="BN392" s="26"/>
      <c r="BO392" s="26"/>
      <c r="BP392" s="26"/>
      <c r="BQ392" s="38"/>
      <c r="BR392" s="26"/>
      <c r="BS392" s="26"/>
      <c r="BT392" s="26"/>
      <c r="BU392" s="26"/>
      <c r="BV392" s="39"/>
    </row>
    <row r="393" spans="1:74" ht="15" hidden="1" customHeight="1">
      <c r="A393" s="67">
        <v>2020</v>
      </c>
      <c r="B393" s="26">
        <v>389</v>
      </c>
      <c r="C393" s="26" t="s">
        <v>129</v>
      </c>
      <c r="D393" s="26" t="s">
        <v>130</v>
      </c>
      <c r="E393" s="26" t="s">
        <v>131</v>
      </c>
      <c r="F393" s="68">
        <v>43852</v>
      </c>
      <c r="G393" s="26" t="s">
        <v>988</v>
      </c>
      <c r="H393" s="26" t="s">
        <v>133</v>
      </c>
      <c r="I393" s="26" t="s">
        <v>133</v>
      </c>
      <c r="J393" s="28" t="s">
        <v>989</v>
      </c>
      <c r="K393" s="26" t="s">
        <v>135</v>
      </c>
      <c r="L393" s="26" t="s">
        <v>136</v>
      </c>
      <c r="M393" s="26" t="s">
        <v>137</v>
      </c>
      <c r="N393" s="26" t="s">
        <v>138</v>
      </c>
      <c r="O393" s="26" t="s">
        <v>138</v>
      </c>
      <c r="Q393" s="30">
        <v>94</v>
      </c>
      <c r="R393" s="30">
        <v>13280</v>
      </c>
      <c r="S393" s="31" t="e">
        <f>#N/A</f>
        <v>#N/A</v>
      </c>
      <c r="T393" s="30">
        <v>2750</v>
      </c>
      <c r="AB393" s="33" t="e">
        <f>#N/A</f>
        <v>#N/A</v>
      </c>
      <c r="AC393" s="30">
        <v>1200</v>
      </c>
      <c r="AD393" s="30" t="e">
        <f>#N/A</f>
        <v>#N/A</v>
      </c>
      <c r="AE393" s="34">
        <v>0.54</v>
      </c>
      <c r="AG393" s="30" t="e">
        <f>#N/A</f>
        <v>#N/A</v>
      </c>
      <c r="AH393" s="30" t="e">
        <f>#N/A</f>
        <v>#N/A</v>
      </c>
      <c r="AI393" s="30">
        <v>8408.4</v>
      </c>
      <c r="AJ393" s="30">
        <v>8008</v>
      </c>
      <c r="AK393" s="26" t="s">
        <v>139</v>
      </c>
      <c r="AL393" s="26">
        <v>6</v>
      </c>
      <c r="AM393" s="26" t="s">
        <v>859</v>
      </c>
      <c r="AO393" s="36"/>
      <c r="AU393" s="26" t="s">
        <v>141</v>
      </c>
      <c r="AV393" s="67" t="s">
        <v>969</v>
      </c>
      <c r="AW393" s="67" t="s">
        <v>982</v>
      </c>
      <c r="BA393" s="26" t="s">
        <v>144</v>
      </c>
      <c r="BB393" s="26" t="s">
        <v>145</v>
      </c>
      <c r="BC393" s="26" t="s">
        <v>146</v>
      </c>
      <c r="BD393" s="37">
        <v>43938</v>
      </c>
      <c r="BE393" s="30">
        <v>32769</v>
      </c>
      <c r="BF393" s="30">
        <v>24879</v>
      </c>
      <c r="BG393" s="37" t="s">
        <v>147</v>
      </c>
      <c r="BH393" s="37" t="s">
        <v>148</v>
      </c>
      <c r="BI393" s="37"/>
      <c r="BJ393" s="37"/>
      <c r="BK393" s="37"/>
      <c r="BL393" s="37"/>
      <c r="BM393" s="37"/>
      <c r="BN393" s="26"/>
      <c r="BO393" s="26"/>
      <c r="BP393" s="26"/>
      <c r="BQ393" s="38"/>
      <c r="BR393" s="26"/>
      <c r="BS393" s="26"/>
      <c r="BT393" s="26"/>
      <c r="BU393" s="26"/>
      <c r="BV393" s="39"/>
    </row>
    <row r="394" spans="1:74" ht="15" hidden="1" customHeight="1">
      <c r="A394" s="67">
        <v>2020</v>
      </c>
      <c r="B394" s="26">
        <v>390</v>
      </c>
      <c r="C394" s="26" t="s">
        <v>129</v>
      </c>
      <c r="D394" s="26" t="s">
        <v>130</v>
      </c>
      <c r="E394" s="26" t="s">
        <v>131</v>
      </c>
      <c r="F394" s="68">
        <v>43852</v>
      </c>
      <c r="G394" s="26" t="s">
        <v>990</v>
      </c>
      <c r="H394" s="26" t="s">
        <v>133</v>
      </c>
      <c r="I394" s="26" t="s">
        <v>133</v>
      </c>
      <c r="J394" s="28" t="s">
        <v>991</v>
      </c>
      <c r="K394" s="26" t="s">
        <v>135</v>
      </c>
      <c r="L394" s="26" t="s">
        <v>136</v>
      </c>
      <c r="M394" s="26" t="s">
        <v>137</v>
      </c>
      <c r="N394" s="26" t="s">
        <v>138</v>
      </c>
      <c r="O394" s="26" t="s">
        <v>138</v>
      </c>
      <c r="Q394" s="30">
        <v>84</v>
      </c>
      <c r="R394" s="30">
        <v>7820</v>
      </c>
      <c r="S394" s="31" t="e">
        <f>#N/A</f>
        <v>#N/A</v>
      </c>
      <c r="T394" s="30">
        <v>2040</v>
      </c>
      <c r="AB394" s="33" t="e">
        <f>#N/A</f>
        <v>#N/A</v>
      </c>
      <c r="AC394" s="30">
        <v>1200</v>
      </c>
      <c r="AD394" s="30" t="e">
        <f>#N/A</f>
        <v>#N/A</v>
      </c>
      <c r="AE394" s="34">
        <v>0.65</v>
      </c>
      <c r="AG394" s="30" t="e">
        <f>#N/A</f>
        <v>#N/A</v>
      </c>
      <c r="AH394" s="30" t="e">
        <f>#N/A</f>
        <v>#N/A</v>
      </c>
      <c r="AI394" s="30">
        <v>4951.8</v>
      </c>
      <c r="AJ394" s="30">
        <v>4716</v>
      </c>
      <c r="AK394" s="26" t="s">
        <v>139</v>
      </c>
      <c r="AL394" s="26">
        <v>6</v>
      </c>
      <c r="AM394" s="26" t="s">
        <v>859</v>
      </c>
      <c r="AO394" s="36"/>
      <c r="AU394" s="26" t="s">
        <v>141</v>
      </c>
      <c r="AV394" s="67" t="s">
        <v>969</v>
      </c>
      <c r="AW394" s="67" t="s">
        <v>982</v>
      </c>
      <c r="BA394" s="26" t="s">
        <v>144</v>
      </c>
      <c r="BB394" s="26" t="s">
        <v>145</v>
      </c>
      <c r="BC394" s="26" t="s">
        <v>146</v>
      </c>
      <c r="BD394" s="37">
        <v>43938</v>
      </c>
      <c r="BE394" s="30">
        <v>32769</v>
      </c>
      <c r="BF394" s="30">
        <v>24879</v>
      </c>
      <c r="BG394" s="37" t="s">
        <v>147</v>
      </c>
      <c r="BH394" s="37" t="s">
        <v>148</v>
      </c>
      <c r="BI394" s="37"/>
      <c r="BJ394" s="37"/>
      <c r="BK394" s="37"/>
      <c r="BL394" s="37"/>
      <c r="BM394" s="37"/>
      <c r="BN394" s="26"/>
      <c r="BO394" s="26"/>
      <c r="BP394" s="26"/>
      <c r="BQ394" s="38"/>
      <c r="BR394" s="26"/>
      <c r="BS394" s="26"/>
      <c r="BT394" s="26"/>
      <c r="BU394" s="26"/>
      <c r="BV394" s="39"/>
    </row>
    <row r="395" spans="1:74" ht="15" hidden="1" customHeight="1">
      <c r="A395" s="93">
        <v>2020</v>
      </c>
      <c r="B395" s="40">
        <v>391</v>
      </c>
      <c r="C395" s="40" t="s">
        <v>129</v>
      </c>
      <c r="D395" s="40" t="s">
        <v>130</v>
      </c>
      <c r="E395" s="40" t="s">
        <v>131</v>
      </c>
      <c r="F395" s="94">
        <v>43852</v>
      </c>
      <c r="G395" s="40" t="s">
        <v>992</v>
      </c>
      <c r="H395" s="40" t="s">
        <v>133</v>
      </c>
      <c r="I395" s="40" t="s">
        <v>133</v>
      </c>
      <c r="J395" s="42" t="s">
        <v>993</v>
      </c>
      <c r="K395" s="40" t="s">
        <v>135</v>
      </c>
      <c r="L395" s="40" t="s">
        <v>136</v>
      </c>
      <c r="M395" s="40" t="s">
        <v>137</v>
      </c>
      <c r="N395" s="40" t="s">
        <v>138</v>
      </c>
      <c r="O395" s="40" t="s">
        <v>138</v>
      </c>
      <c r="P395" s="43"/>
      <c r="Q395" s="36">
        <v>92</v>
      </c>
      <c r="R395" s="36">
        <v>9460</v>
      </c>
      <c r="S395" s="44" t="e">
        <f>#N/A</f>
        <v>#N/A</v>
      </c>
      <c r="T395" s="36">
        <v>2300</v>
      </c>
      <c r="U395" s="36"/>
      <c r="V395" s="45"/>
      <c r="W395" s="36"/>
      <c r="X395" s="36"/>
      <c r="Y395" s="36"/>
      <c r="Z395" s="36"/>
      <c r="AA395" s="36"/>
      <c r="AB395" s="46" t="e">
        <f>#N/A</f>
        <v>#N/A</v>
      </c>
      <c r="AC395" s="36">
        <v>1200</v>
      </c>
      <c r="AD395" s="36" t="e">
        <f>#N/A</f>
        <v>#N/A</v>
      </c>
      <c r="AF395" s="48"/>
      <c r="AG395" s="30" t="e">
        <f>#N/A</f>
        <v>#N/A</v>
      </c>
      <c r="AH395" s="36" t="e">
        <f>#N/A</f>
        <v>#N/A</v>
      </c>
      <c r="AI395" s="36">
        <v>0</v>
      </c>
      <c r="AJ395" s="36"/>
      <c r="AK395" s="40" t="s">
        <v>154</v>
      </c>
      <c r="AL395" s="40">
        <v>6</v>
      </c>
      <c r="AM395" s="40" t="s">
        <v>859</v>
      </c>
      <c r="AN395" s="40" t="s">
        <v>155</v>
      </c>
      <c r="AO395" s="36">
        <v>11352</v>
      </c>
      <c r="AP395" s="36"/>
      <c r="AQ395" s="36"/>
      <c r="AS395" s="36"/>
      <c r="AT395" s="36">
        <f>+AO395</f>
        <v>11352</v>
      </c>
      <c r="AU395" s="40" t="s">
        <v>141</v>
      </c>
      <c r="AV395" s="93" t="s">
        <v>969</v>
      </c>
      <c r="AW395" s="93" t="s">
        <v>982</v>
      </c>
      <c r="AX395" s="40"/>
      <c r="AY395" s="40"/>
      <c r="AZ395" s="40"/>
      <c r="BA395" s="40" t="s">
        <v>144</v>
      </c>
      <c r="BB395" s="40" t="s">
        <v>145</v>
      </c>
      <c r="BC395" s="40"/>
      <c r="BD395" s="49"/>
      <c r="BE395" s="36"/>
      <c r="BF395" s="36"/>
      <c r="BG395" s="49" t="s">
        <v>147</v>
      </c>
      <c r="BH395" s="49" t="s">
        <v>148</v>
      </c>
      <c r="BI395" s="49"/>
      <c r="BJ395" s="49"/>
      <c r="BK395" s="49"/>
      <c r="BL395" s="49"/>
      <c r="BM395" s="49"/>
      <c r="BN395" s="40"/>
      <c r="BO395" s="40"/>
      <c r="BP395" s="40"/>
      <c r="BQ395" s="50"/>
      <c r="BR395" s="40"/>
      <c r="BS395" s="40"/>
      <c r="BT395" s="40"/>
      <c r="BU395" s="40"/>
      <c r="BV395" s="51"/>
    </row>
    <row r="396" spans="1:74" ht="15" hidden="1" customHeight="1">
      <c r="A396" s="93">
        <v>2020</v>
      </c>
      <c r="B396" s="40">
        <v>392</v>
      </c>
      <c r="C396" s="40" t="s">
        <v>129</v>
      </c>
      <c r="D396" s="40" t="s">
        <v>130</v>
      </c>
      <c r="E396" s="40" t="s">
        <v>131</v>
      </c>
      <c r="F396" s="94">
        <v>43852</v>
      </c>
      <c r="G396" s="40" t="s">
        <v>994</v>
      </c>
      <c r="H396" s="40" t="s">
        <v>133</v>
      </c>
      <c r="I396" s="40" t="s">
        <v>133</v>
      </c>
      <c r="J396" s="42" t="s">
        <v>995</v>
      </c>
      <c r="K396" s="40" t="s">
        <v>135</v>
      </c>
      <c r="L396" s="40" t="s">
        <v>136</v>
      </c>
      <c r="M396" s="40" t="s">
        <v>137</v>
      </c>
      <c r="N396" s="40" t="s">
        <v>138</v>
      </c>
      <c r="O396" s="40" t="s">
        <v>138</v>
      </c>
      <c r="P396" s="43"/>
      <c r="Q396" s="36">
        <v>87</v>
      </c>
      <c r="R396" s="36">
        <v>10120</v>
      </c>
      <c r="S396" s="44" t="e">
        <f>#N/A</f>
        <v>#N/A</v>
      </c>
      <c r="T396" s="36">
        <v>2295</v>
      </c>
      <c r="U396" s="36"/>
      <c r="V396" s="45"/>
      <c r="W396" s="36"/>
      <c r="X396" s="36"/>
      <c r="Y396" s="36"/>
      <c r="Z396" s="36"/>
      <c r="AA396" s="36"/>
      <c r="AB396" s="46" t="e">
        <f>#N/A</f>
        <v>#N/A</v>
      </c>
      <c r="AC396" s="36">
        <v>1200</v>
      </c>
      <c r="AD396" s="36" t="e">
        <f>#N/A</f>
        <v>#N/A</v>
      </c>
      <c r="AF396" s="48"/>
      <c r="AG396" s="30" t="e">
        <f>#N/A</f>
        <v>#N/A</v>
      </c>
      <c r="AH396" s="36" t="e">
        <f>#N/A</f>
        <v>#N/A</v>
      </c>
      <c r="AI396" s="36">
        <v>0</v>
      </c>
      <c r="AJ396" s="36"/>
      <c r="AK396" s="40" t="s">
        <v>154</v>
      </c>
      <c r="AL396" s="40">
        <v>6</v>
      </c>
      <c r="AM396" s="40" t="s">
        <v>859</v>
      </c>
      <c r="AN396" s="40" t="s">
        <v>155</v>
      </c>
      <c r="AO396" s="36">
        <v>12144</v>
      </c>
      <c r="AP396" s="36"/>
      <c r="AQ396" s="36"/>
      <c r="AS396" s="36"/>
      <c r="AT396" s="36">
        <f>+AO396</f>
        <v>12144</v>
      </c>
      <c r="AU396" s="40" t="s">
        <v>141</v>
      </c>
      <c r="AV396" s="93" t="s">
        <v>996</v>
      </c>
      <c r="AW396" s="93" t="s">
        <v>997</v>
      </c>
      <c r="AX396" s="40"/>
      <c r="AY396" s="40"/>
      <c r="AZ396" s="40"/>
      <c r="BA396" s="40" t="s">
        <v>144</v>
      </c>
      <c r="BB396" s="40" t="s">
        <v>145</v>
      </c>
      <c r="BC396" s="40"/>
      <c r="BD396" s="49"/>
      <c r="BE396" s="36"/>
      <c r="BF396" s="36"/>
      <c r="BG396" s="49" t="s">
        <v>147</v>
      </c>
      <c r="BH396" s="49" t="s">
        <v>148</v>
      </c>
      <c r="BI396" s="49"/>
      <c r="BJ396" s="49"/>
      <c r="BK396" s="49"/>
      <c r="BL396" s="49"/>
      <c r="BM396" s="49"/>
      <c r="BN396" s="40"/>
      <c r="BO396" s="40"/>
      <c r="BP396" s="40"/>
      <c r="BQ396" s="50"/>
      <c r="BR396" s="40"/>
      <c r="BS396" s="40"/>
      <c r="BT396" s="40"/>
      <c r="BU396" s="40"/>
      <c r="BV396" s="51"/>
    </row>
    <row r="397" spans="1:74" ht="15" hidden="1" customHeight="1">
      <c r="A397" s="67">
        <v>2020</v>
      </c>
      <c r="B397" s="26">
        <v>393</v>
      </c>
      <c r="C397" s="26" t="s">
        <v>129</v>
      </c>
      <c r="D397" s="26" t="s">
        <v>130</v>
      </c>
      <c r="E397" s="26" t="s">
        <v>131</v>
      </c>
      <c r="F397" s="68">
        <v>43852</v>
      </c>
      <c r="G397" s="26" t="s">
        <v>998</v>
      </c>
      <c r="H397" s="26" t="s">
        <v>133</v>
      </c>
      <c r="I397" s="26" t="s">
        <v>133</v>
      </c>
      <c r="J397" s="28" t="s">
        <v>999</v>
      </c>
      <c r="K397" s="26" t="s">
        <v>135</v>
      </c>
      <c r="L397" s="26" t="s">
        <v>136</v>
      </c>
      <c r="M397" s="26" t="s">
        <v>137</v>
      </c>
      <c r="N397" s="26" t="s">
        <v>138</v>
      </c>
      <c r="O397" s="26" t="s">
        <v>138</v>
      </c>
      <c r="Q397" s="30">
        <v>83</v>
      </c>
      <c r="R397" s="30">
        <v>8490</v>
      </c>
      <c r="S397" s="31" t="e">
        <f>#N/A</f>
        <v>#N/A</v>
      </c>
      <c r="T397" s="30">
        <v>2055</v>
      </c>
      <c r="AB397" s="33" t="e">
        <f>#N/A</f>
        <v>#N/A</v>
      </c>
      <c r="AC397" s="30">
        <v>1200</v>
      </c>
      <c r="AD397" s="30" t="e">
        <f>#N/A</f>
        <v>#N/A</v>
      </c>
      <c r="AE397" s="34">
        <v>0.48</v>
      </c>
      <c r="AG397" s="30" t="e">
        <f>#N/A</f>
        <v>#N/A</v>
      </c>
      <c r="AH397" s="30" t="e">
        <f>#N/A</f>
        <v>#N/A</v>
      </c>
      <c r="AI397" s="30">
        <v>5376</v>
      </c>
      <c r="AJ397" s="30">
        <v>5120</v>
      </c>
      <c r="AK397" s="26" t="s">
        <v>139</v>
      </c>
      <c r="AL397" s="26">
        <v>6</v>
      </c>
      <c r="AM397" s="26" t="s">
        <v>859</v>
      </c>
      <c r="AO397" s="36"/>
      <c r="AU397" s="26" t="s">
        <v>141</v>
      </c>
      <c r="AV397" s="67" t="s">
        <v>996</v>
      </c>
      <c r="AW397" s="67" t="s">
        <v>997</v>
      </c>
      <c r="BA397" s="26" t="s">
        <v>144</v>
      </c>
      <c r="BB397" s="26" t="s">
        <v>145</v>
      </c>
      <c r="BC397" s="26" t="s">
        <v>146</v>
      </c>
      <c r="BD397" s="37">
        <v>43938</v>
      </c>
      <c r="BE397" s="30">
        <v>32769</v>
      </c>
      <c r="BF397" s="30">
        <v>24879</v>
      </c>
      <c r="BG397" s="37" t="s">
        <v>147</v>
      </c>
      <c r="BH397" s="37" t="s">
        <v>148</v>
      </c>
      <c r="BI397" s="37"/>
      <c r="BJ397" s="37"/>
      <c r="BK397" s="37"/>
      <c r="BL397" s="37"/>
      <c r="BM397" s="37"/>
      <c r="BN397" s="26"/>
      <c r="BO397" s="26"/>
      <c r="BP397" s="26"/>
      <c r="BQ397" s="38"/>
      <c r="BR397" s="26"/>
      <c r="BS397" s="26"/>
      <c r="BT397" s="26"/>
      <c r="BU397" s="26"/>
      <c r="BV397" s="39"/>
    </row>
    <row r="398" spans="1:74" ht="15" hidden="1" customHeight="1">
      <c r="A398" s="67">
        <v>2020</v>
      </c>
      <c r="B398" s="26">
        <v>394</v>
      </c>
      <c r="C398" s="26" t="s">
        <v>129</v>
      </c>
      <c r="D398" s="26" t="s">
        <v>130</v>
      </c>
      <c r="E398" s="26" t="s">
        <v>131</v>
      </c>
      <c r="F398" s="68">
        <v>43852</v>
      </c>
      <c r="G398" s="26" t="s">
        <v>1000</v>
      </c>
      <c r="H398" s="26" t="s">
        <v>133</v>
      </c>
      <c r="I398" s="26" t="s">
        <v>133</v>
      </c>
      <c r="J398" s="28" t="s">
        <v>1001</v>
      </c>
      <c r="K398" s="26" t="s">
        <v>135</v>
      </c>
      <c r="L398" s="26" t="s">
        <v>136</v>
      </c>
      <c r="M398" s="26" t="s">
        <v>137</v>
      </c>
      <c r="N398" s="26" t="s">
        <v>138</v>
      </c>
      <c r="O398" s="26" t="s">
        <v>138</v>
      </c>
      <c r="Q398" s="30">
        <v>85</v>
      </c>
      <c r="R398" s="30">
        <v>10350</v>
      </c>
      <c r="S398" s="31" t="e">
        <f>#N/A</f>
        <v>#N/A</v>
      </c>
      <c r="T398" s="30">
        <v>2110</v>
      </c>
      <c r="AB398" s="33" t="e">
        <f>#N/A</f>
        <v>#N/A</v>
      </c>
      <c r="AC398" s="30">
        <v>1200</v>
      </c>
      <c r="AD398" s="30" t="e">
        <f>#N/A</f>
        <v>#N/A</v>
      </c>
      <c r="AE398" s="34">
        <v>0.34</v>
      </c>
      <c r="AG398" s="30" t="e">
        <f>#N/A</f>
        <v>#N/A</v>
      </c>
      <c r="AH398" s="30" t="e">
        <f>#N/A</f>
        <v>#N/A</v>
      </c>
      <c r="AI398" s="30">
        <v>6553.05</v>
      </c>
      <c r="AJ398" s="30">
        <v>6241</v>
      </c>
      <c r="AK398" s="26" t="s">
        <v>139</v>
      </c>
      <c r="AL398" s="26">
        <v>6</v>
      </c>
      <c r="AM398" s="26" t="s">
        <v>859</v>
      </c>
      <c r="AO398" s="36"/>
      <c r="AU398" s="26" t="s">
        <v>141</v>
      </c>
      <c r="AV398" s="67" t="s">
        <v>996</v>
      </c>
      <c r="AW398" s="67" t="s">
        <v>997</v>
      </c>
      <c r="BA398" s="26" t="s">
        <v>144</v>
      </c>
      <c r="BB398" s="26" t="s">
        <v>145</v>
      </c>
      <c r="BC398" s="26" t="s">
        <v>146</v>
      </c>
      <c r="BD398" s="37">
        <v>43938</v>
      </c>
      <c r="BE398" s="30">
        <v>32769</v>
      </c>
      <c r="BF398" s="30">
        <v>24879</v>
      </c>
      <c r="BG398" s="37" t="s">
        <v>147</v>
      </c>
      <c r="BH398" s="37" t="s">
        <v>148</v>
      </c>
      <c r="BI398" s="37"/>
      <c r="BJ398" s="37"/>
      <c r="BK398" s="37"/>
      <c r="BL398" s="37"/>
      <c r="BM398" s="37"/>
      <c r="BN398" s="26"/>
      <c r="BO398" s="26"/>
      <c r="BP398" s="26"/>
      <c r="BQ398" s="38"/>
      <c r="BR398" s="26"/>
      <c r="BS398" s="26"/>
      <c r="BT398" s="26"/>
      <c r="BU398" s="26"/>
      <c r="BV398" s="39"/>
    </row>
    <row r="399" spans="1:74" ht="15" hidden="1" customHeight="1">
      <c r="A399" s="93">
        <v>2020</v>
      </c>
      <c r="B399" s="40">
        <v>395</v>
      </c>
      <c r="C399" s="40" t="s">
        <v>129</v>
      </c>
      <c r="D399" s="40" t="s">
        <v>130</v>
      </c>
      <c r="E399" s="40" t="s">
        <v>131</v>
      </c>
      <c r="F399" s="94">
        <v>43852</v>
      </c>
      <c r="G399" s="40" t="s">
        <v>1002</v>
      </c>
      <c r="H399" s="40" t="s">
        <v>133</v>
      </c>
      <c r="I399" s="40" t="s">
        <v>133</v>
      </c>
      <c r="J399" s="42" t="s">
        <v>1003</v>
      </c>
      <c r="K399" s="40" t="s">
        <v>135</v>
      </c>
      <c r="L399" s="40" t="s">
        <v>136</v>
      </c>
      <c r="M399" s="40" t="s">
        <v>137</v>
      </c>
      <c r="N399" s="40" t="s">
        <v>138</v>
      </c>
      <c r="O399" s="40" t="s">
        <v>138</v>
      </c>
      <c r="P399" s="43"/>
      <c r="Q399" s="36">
        <v>85</v>
      </c>
      <c r="R399" s="36">
        <v>10730</v>
      </c>
      <c r="S399" s="44" t="e">
        <f>#N/A</f>
        <v>#N/A</v>
      </c>
      <c r="T399" s="36">
        <v>2500</v>
      </c>
      <c r="U399" s="36"/>
      <c r="V399" s="45"/>
      <c r="W399" s="36"/>
      <c r="X399" s="36"/>
      <c r="Y399" s="36"/>
      <c r="Z399" s="36"/>
      <c r="AA399" s="36"/>
      <c r="AB399" s="46" t="e">
        <f>#N/A</f>
        <v>#N/A</v>
      </c>
      <c r="AC399" s="36">
        <v>1200</v>
      </c>
      <c r="AD399" s="36" t="e">
        <f>#N/A</f>
        <v>#N/A</v>
      </c>
      <c r="AE399" s="34">
        <v>0</v>
      </c>
      <c r="AF399" s="48"/>
      <c r="AG399" s="30" t="e">
        <f>#N/A</f>
        <v>#N/A</v>
      </c>
      <c r="AH399" s="36" t="e">
        <f>#N/A</f>
        <v>#N/A</v>
      </c>
      <c r="AI399" s="36">
        <v>0</v>
      </c>
      <c r="AJ399" s="36"/>
      <c r="AK399" s="40" t="s">
        <v>154</v>
      </c>
      <c r="AL399" s="40">
        <v>6</v>
      </c>
      <c r="AM399" s="40" t="s">
        <v>859</v>
      </c>
      <c r="AN399" s="40" t="s">
        <v>155</v>
      </c>
      <c r="AO399" s="36">
        <v>12876</v>
      </c>
      <c r="AP399" s="36"/>
      <c r="AQ399" s="36"/>
      <c r="AS399" s="36"/>
      <c r="AT399" s="36">
        <f>+AO399</f>
        <v>12876</v>
      </c>
      <c r="AU399" s="40" t="s">
        <v>141</v>
      </c>
      <c r="AV399" s="93" t="s">
        <v>996</v>
      </c>
      <c r="AW399" s="93" t="s">
        <v>997</v>
      </c>
      <c r="AX399" s="40"/>
      <c r="AY399" s="40"/>
      <c r="AZ399" s="40"/>
      <c r="BA399" s="40" t="s">
        <v>144</v>
      </c>
      <c r="BB399" s="40" t="s">
        <v>145</v>
      </c>
      <c r="BC399" s="40"/>
      <c r="BD399" s="49"/>
      <c r="BE399" s="36"/>
      <c r="BF399" s="36"/>
      <c r="BG399" s="49" t="s">
        <v>147</v>
      </c>
      <c r="BH399" s="49" t="s">
        <v>148</v>
      </c>
      <c r="BI399" s="49"/>
      <c r="BJ399" s="49"/>
      <c r="BK399" s="49"/>
      <c r="BL399" s="49"/>
      <c r="BM399" s="49"/>
      <c r="BN399" s="40"/>
      <c r="BO399" s="40"/>
      <c r="BP399" s="40"/>
      <c r="BQ399" s="50"/>
      <c r="BR399" s="40"/>
      <c r="BS399" s="40"/>
      <c r="BT399" s="40"/>
      <c r="BU399" s="40"/>
      <c r="BV399" s="51"/>
    </row>
    <row r="400" spans="1:74" ht="15" hidden="1" customHeight="1">
      <c r="A400" s="67">
        <v>2020</v>
      </c>
      <c r="B400" s="26">
        <v>396</v>
      </c>
      <c r="C400" s="26" t="s">
        <v>129</v>
      </c>
      <c r="D400" s="26" t="s">
        <v>130</v>
      </c>
      <c r="E400" s="26" t="s">
        <v>131</v>
      </c>
      <c r="F400" s="68">
        <v>43852</v>
      </c>
      <c r="G400" s="26" t="s">
        <v>1004</v>
      </c>
      <c r="H400" s="26" t="s">
        <v>133</v>
      </c>
      <c r="I400" s="26" t="s">
        <v>133</v>
      </c>
      <c r="J400" s="28" t="s">
        <v>1005</v>
      </c>
      <c r="K400" s="26" t="s">
        <v>135</v>
      </c>
      <c r="L400" s="26" t="s">
        <v>136</v>
      </c>
      <c r="M400" s="26" t="s">
        <v>137</v>
      </c>
      <c r="N400" s="26" t="s">
        <v>138</v>
      </c>
      <c r="O400" s="26" t="s">
        <v>138</v>
      </c>
      <c r="Q400" s="30">
        <v>83</v>
      </c>
      <c r="R400" s="30">
        <v>8590</v>
      </c>
      <c r="S400" s="31" t="e">
        <f>#N/A</f>
        <v>#N/A</v>
      </c>
      <c r="T400" s="30">
        <v>1864</v>
      </c>
      <c r="AB400" s="33" t="e">
        <f>#N/A</f>
        <v>#N/A</v>
      </c>
      <c r="AC400" s="30">
        <v>1200</v>
      </c>
      <c r="AD400" s="30" t="e">
        <f>#N/A</f>
        <v>#N/A</v>
      </c>
      <c r="AE400" s="34">
        <v>0.96</v>
      </c>
      <c r="AG400" s="30" t="e">
        <f>#N/A</f>
        <v>#N/A</v>
      </c>
      <c r="AH400" s="30" t="e">
        <f>#N/A</f>
        <v>#N/A</v>
      </c>
      <c r="AI400" s="30">
        <v>5439</v>
      </c>
      <c r="AJ400" s="30">
        <v>5180</v>
      </c>
      <c r="AK400" s="26" t="s">
        <v>139</v>
      </c>
      <c r="AL400" s="26">
        <v>6</v>
      </c>
      <c r="AM400" s="26" t="s">
        <v>859</v>
      </c>
      <c r="AO400" s="36"/>
      <c r="AU400" s="26" t="s">
        <v>141</v>
      </c>
      <c r="AV400" s="67" t="s">
        <v>996</v>
      </c>
      <c r="AW400" s="67" t="s">
        <v>997</v>
      </c>
      <c r="BA400" s="26" t="s">
        <v>144</v>
      </c>
      <c r="BB400" s="26" t="s">
        <v>145</v>
      </c>
      <c r="BC400" s="26" t="s">
        <v>146</v>
      </c>
      <c r="BD400" s="37">
        <v>43938</v>
      </c>
      <c r="BE400" s="30">
        <v>32769</v>
      </c>
      <c r="BF400" s="30">
        <v>24879</v>
      </c>
      <c r="BG400" s="37" t="s">
        <v>147</v>
      </c>
      <c r="BH400" s="37" t="s">
        <v>148</v>
      </c>
      <c r="BI400" s="37"/>
      <c r="BJ400" s="37"/>
      <c r="BK400" s="37"/>
      <c r="BL400" s="37"/>
      <c r="BM400" s="37"/>
      <c r="BN400" s="26"/>
      <c r="BO400" s="26"/>
      <c r="BP400" s="26"/>
      <c r="BQ400" s="38"/>
      <c r="BR400" s="26"/>
      <c r="BS400" s="26"/>
      <c r="BT400" s="26"/>
      <c r="BU400" s="26"/>
      <c r="BV400" s="39"/>
    </row>
    <row r="401" spans="1:74" ht="15" hidden="1" customHeight="1">
      <c r="A401" s="67">
        <v>2020</v>
      </c>
      <c r="B401" s="26">
        <v>397</v>
      </c>
      <c r="C401" s="26" t="s">
        <v>129</v>
      </c>
      <c r="D401" s="26" t="s">
        <v>130</v>
      </c>
      <c r="E401" s="26" t="s">
        <v>131</v>
      </c>
      <c r="F401" s="68">
        <v>43852</v>
      </c>
      <c r="G401" s="26" t="s">
        <v>1006</v>
      </c>
      <c r="H401" s="26" t="s">
        <v>133</v>
      </c>
      <c r="I401" s="26" t="s">
        <v>133</v>
      </c>
      <c r="J401" s="28" t="s">
        <v>1007</v>
      </c>
      <c r="K401" s="26" t="s">
        <v>135</v>
      </c>
      <c r="L401" s="26" t="s">
        <v>136</v>
      </c>
      <c r="M401" s="26" t="s">
        <v>137</v>
      </c>
      <c r="N401" s="26" t="s">
        <v>138</v>
      </c>
      <c r="O401" s="26" t="s">
        <v>138</v>
      </c>
      <c r="Q401" s="30">
        <v>87</v>
      </c>
      <c r="R401" s="30">
        <v>10240</v>
      </c>
      <c r="S401" s="31" t="e">
        <f>#N/A</f>
        <v>#N/A</v>
      </c>
      <c r="T401" s="30">
        <v>2364</v>
      </c>
      <c r="AB401" s="33" t="e">
        <f>#N/A</f>
        <v>#N/A</v>
      </c>
      <c r="AC401" s="30">
        <v>1200</v>
      </c>
      <c r="AD401" s="30" t="e">
        <f>#N/A</f>
        <v>#N/A</v>
      </c>
      <c r="AE401" s="34">
        <v>0.92</v>
      </c>
      <c r="AF401" s="35">
        <v>0.05</v>
      </c>
      <c r="AG401" s="30" t="e">
        <f>#N/A</f>
        <v>#N/A</v>
      </c>
      <c r="AH401" s="30" t="e">
        <f>#N/A</f>
        <v>#N/A</v>
      </c>
      <c r="AI401" s="30">
        <v>6159.3</v>
      </c>
      <c r="AJ401" s="30">
        <v>5866</v>
      </c>
      <c r="AK401" s="26" t="s">
        <v>139</v>
      </c>
      <c r="AL401" s="26">
        <v>6</v>
      </c>
      <c r="AM401" s="26" t="s">
        <v>859</v>
      </c>
      <c r="AU401" s="26" t="s">
        <v>141</v>
      </c>
      <c r="AV401" s="67" t="s">
        <v>997</v>
      </c>
      <c r="AW401" s="67" t="s">
        <v>1008</v>
      </c>
      <c r="BA401" s="26" t="s">
        <v>144</v>
      </c>
      <c r="BB401" s="26" t="s">
        <v>145</v>
      </c>
      <c r="BC401" s="26" t="s">
        <v>146</v>
      </c>
      <c r="BD401" s="37">
        <v>43938</v>
      </c>
      <c r="BE401" s="30">
        <v>32769</v>
      </c>
      <c r="BF401" s="30">
        <v>24879</v>
      </c>
      <c r="BG401" s="37" t="s">
        <v>147</v>
      </c>
      <c r="BH401" s="37" t="s">
        <v>148</v>
      </c>
      <c r="BI401" s="37"/>
      <c r="BJ401" s="37"/>
      <c r="BK401" s="37"/>
      <c r="BL401" s="37"/>
      <c r="BM401" s="37"/>
      <c r="BN401" s="26"/>
      <c r="BO401" s="26"/>
      <c r="BP401" s="26"/>
      <c r="BQ401" s="38"/>
      <c r="BR401" s="26"/>
      <c r="BS401" s="26"/>
      <c r="BT401" s="26"/>
      <c r="BU401" s="26"/>
      <c r="BV401" s="39"/>
    </row>
    <row r="402" spans="1:74" ht="15" hidden="1" customHeight="1">
      <c r="A402" s="67">
        <v>2020</v>
      </c>
      <c r="B402" s="26">
        <v>398</v>
      </c>
      <c r="C402" s="26" t="s">
        <v>129</v>
      </c>
      <c r="D402" s="26" t="s">
        <v>130</v>
      </c>
      <c r="E402" s="26" t="s">
        <v>131</v>
      </c>
      <c r="F402" s="68">
        <v>43852</v>
      </c>
      <c r="G402" s="26" t="s">
        <v>1009</v>
      </c>
      <c r="H402" s="26" t="s">
        <v>133</v>
      </c>
      <c r="I402" s="26" t="s">
        <v>133</v>
      </c>
      <c r="J402" s="28" t="s">
        <v>1010</v>
      </c>
      <c r="K402" s="26" t="s">
        <v>135</v>
      </c>
      <c r="L402" s="26" t="s">
        <v>136</v>
      </c>
      <c r="M402" s="26" t="s">
        <v>137</v>
      </c>
      <c r="N402" s="26" t="s">
        <v>138</v>
      </c>
      <c r="O402" s="26" t="s">
        <v>138</v>
      </c>
      <c r="Q402" s="30">
        <v>88</v>
      </c>
      <c r="R402" s="30">
        <v>10410</v>
      </c>
      <c r="S402" s="31" t="e">
        <f>#N/A</f>
        <v>#N/A</v>
      </c>
      <c r="T402" s="30">
        <v>2140</v>
      </c>
      <c r="AB402" s="33" t="e">
        <f>#N/A</f>
        <v>#N/A</v>
      </c>
      <c r="AC402" s="30">
        <v>1200</v>
      </c>
      <c r="AD402" s="30" t="e">
        <f>#N/A</f>
        <v>#N/A</v>
      </c>
      <c r="AE402" s="34">
        <v>0.81</v>
      </c>
      <c r="AF402" s="35">
        <v>0.1</v>
      </c>
      <c r="AG402" s="30" t="e">
        <f>#N/A</f>
        <v>#N/A</v>
      </c>
      <c r="AH402" s="30" t="e">
        <f>#N/A</f>
        <v>#N/A</v>
      </c>
      <c r="AI402" s="30">
        <v>5932.5</v>
      </c>
      <c r="AJ402" s="30">
        <v>5650</v>
      </c>
      <c r="AK402" s="26" t="s">
        <v>139</v>
      </c>
      <c r="AL402" s="26">
        <v>6</v>
      </c>
      <c r="AM402" s="26" t="s">
        <v>859</v>
      </c>
      <c r="AU402" s="26" t="s">
        <v>141</v>
      </c>
      <c r="AV402" s="67" t="s">
        <v>997</v>
      </c>
      <c r="AW402" s="67" t="s">
        <v>1008</v>
      </c>
      <c r="BA402" s="26" t="s">
        <v>144</v>
      </c>
      <c r="BB402" s="26" t="s">
        <v>145</v>
      </c>
      <c r="BC402" s="26" t="s">
        <v>146</v>
      </c>
      <c r="BD402" s="37">
        <v>43938</v>
      </c>
      <c r="BE402" s="30">
        <v>32769</v>
      </c>
      <c r="BF402" s="30">
        <v>24879</v>
      </c>
      <c r="BG402" s="37" t="s">
        <v>147</v>
      </c>
      <c r="BH402" s="37" t="s">
        <v>148</v>
      </c>
      <c r="BI402" s="37"/>
      <c r="BJ402" s="37"/>
      <c r="BK402" s="37"/>
      <c r="BL402" s="37"/>
      <c r="BM402" s="37"/>
      <c r="BN402" s="26"/>
      <c r="BO402" s="26"/>
      <c r="BP402" s="26"/>
      <c r="BQ402" s="38"/>
      <c r="BR402" s="26"/>
      <c r="BS402" s="26"/>
      <c r="BT402" s="26"/>
      <c r="BU402" s="26"/>
      <c r="BV402" s="39"/>
    </row>
    <row r="403" spans="1:74" ht="15" hidden="1" customHeight="1" thickBot="1">
      <c r="A403" s="82">
        <v>2020</v>
      </c>
      <c r="B403" s="82">
        <v>399</v>
      </c>
      <c r="C403" s="82" t="s">
        <v>129</v>
      </c>
      <c r="D403" s="82" t="s">
        <v>130</v>
      </c>
      <c r="E403" s="82" t="s">
        <v>131</v>
      </c>
      <c r="F403" s="95">
        <v>43852</v>
      </c>
      <c r="G403" s="82" t="s">
        <v>1011</v>
      </c>
      <c r="H403" s="82" t="s">
        <v>133</v>
      </c>
      <c r="I403" s="82" t="s">
        <v>133</v>
      </c>
      <c r="J403" s="84" t="s">
        <v>1012</v>
      </c>
      <c r="K403" s="82" t="s">
        <v>135</v>
      </c>
      <c r="L403" s="82" t="s">
        <v>136</v>
      </c>
      <c r="M403" s="82" t="s">
        <v>137</v>
      </c>
      <c r="N403" s="82" t="s">
        <v>138</v>
      </c>
      <c r="O403" s="82" t="s">
        <v>138</v>
      </c>
      <c r="P403" s="85"/>
      <c r="Q403" s="63">
        <v>84</v>
      </c>
      <c r="R403" s="63">
        <v>9620</v>
      </c>
      <c r="S403" s="86" t="e">
        <f>#N/A</f>
        <v>#N/A</v>
      </c>
      <c r="T403" s="63">
        <v>2745</v>
      </c>
      <c r="U403" s="63"/>
      <c r="V403" s="87"/>
      <c r="W403" s="63"/>
      <c r="X403" s="63"/>
      <c r="Y403" s="63"/>
      <c r="Z403" s="63"/>
      <c r="AA403" s="63"/>
      <c r="AB403" s="88" t="e">
        <f>#N/A</f>
        <v>#N/A</v>
      </c>
      <c r="AC403" s="63">
        <v>1200</v>
      </c>
      <c r="AD403" s="63" t="e">
        <f>#N/A</f>
        <v>#N/A</v>
      </c>
      <c r="AE403" s="89">
        <v>0.55000000000000004</v>
      </c>
      <c r="AF403" s="90"/>
      <c r="AG403" s="63" t="e">
        <f>#N/A</f>
        <v>#N/A</v>
      </c>
      <c r="AH403" s="63" t="e">
        <f>#N/A</f>
        <v>#N/A</v>
      </c>
      <c r="AI403" s="63">
        <v>6091.05</v>
      </c>
      <c r="AJ403" s="63">
        <v>5801</v>
      </c>
      <c r="AK403" s="82" t="s">
        <v>139</v>
      </c>
      <c r="AL403" s="82">
        <v>6</v>
      </c>
      <c r="AM403" s="82" t="s">
        <v>859</v>
      </c>
      <c r="AN403" s="82"/>
      <c r="AO403" s="63"/>
      <c r="AP403" s="63"/>
      <c r="AQ403" s="63"/>
      <c r="AR403" s="57"/>
      <c r="AS403" s="63"/>
      <c r="AT403" s="57"/>
      <c r="AU403" s="82" t="s">
        <v>141</v>
      </c>
      <c r="AV403" s="82" t="s">
        <v>997</v>
      </c>
      <c r="AW403" s="82" t="s">
        <v>1008</v>
      </c>
      <c r="AX403" s="82"/>
      <c r="AY403" s="82"/>
      <c r="AZ403" s="82"/>
      <c r="BA403" s="82" t="s">
        <v>144</v>
      </c>
      <c r="BB403" s="82" t="s">
        <v>145</v>
      </c>
      <c r="BC403" s="82" t="s">
        <v>146</v>
      </c>
      <c r="BD403" s="83">
        <v>43938</v>
      </c>
      <c r="BE403" s="63">
        <v>32769</v>
      </c>
      <c r="BF403" s="63">
        <v>24879</v>
      </c>
      <c r="BG403" s="83" t="s">
        <v>147</v>
      </c>
      <c r="BH403" s="83" t="s">
        <v>148</v>
      </c>
      <c r="BI403" s="83"/>
      <c r="BJ403" s="83"/>
      <c r="BK403" s="83"/>
      <c r="BL403" s="83"/>
      <c r="BM403" s="83"/>
      <c r="BN403" s="82"/>
      <c r="BO403" s="82"/>
      <c r="BP403" s="82"/>
      <c r="BQ403" s="91"/>
      <c r="BR403" s="82"/>
      <c r="BS403" s="82"/>
      <c r="BT403" s="82"/>
      <c r="BU403" s="82"/>
      <c r="BV403" s="92"/>
    </row>
    <row r="404" spans="1:74" ht="15" hidden="1" customHeight="1">
      <c r="A404" s="67">
        <v>2020</v>
      </c>
      <c r="B404" s="96">
        <v>400</v>
      </c>
      <c r="C404" s="26" t="s">
        <v>129</v>
      </c>
      <c r="D404" s="26" t="s">
        <v>130</v>
      </c>
      <c r="E404" s="26" t="s">
        <v>131</v>
      </c>
      <c r="F404" s="68">
        <v>43859</v>
      </c>
      <c r="G404" s="26" t="s">
        <v>1013</v>
      </c>
      <c r="H404" s="26" t="s">
        <v>133</v>
      </c>
      <c r="I404" s="26" t="s">
        <v>133</v>
      </c>
      <c r="J404" s="28" t="s">
        <v>1014</v>
      </c>
      <c r="K404" s="26" t="s">
        <v>135</v>
      </c>
      <c r="L404" s="67" t="s">
        <v>136</v>
      </c>
      <c r="M404" s="67" t="s">
        <v>137</v>
      </c>
      <c r="N404" s="67" t="s">
        <v>138</v>
      </c>
      <c r="O404" s="67" t="s">
        <v>138</v>
      </c>
      <c r="P404" s="70"/>
      <c r="Q404" s="71">
        <v>89</v>
      </c>
      <c r="R404" s="71">
        <v>10940</v>
      </c>
      <c r="S404" s="72" t="e">
        <f>#N/A</f>
        <v>#N/A</v>
      </c>
      <c r="T404" s="71">
        <v>3037</v>
      </c>
      <c r="U404" s="71"/>
      <c r="V404" s="73"/>
      <c r="W404" s="71"/>
      <c r="X404" s="71"/>
      <c r="Y404" s="71"/>
      <c r="Z404" s="71"/>
      <c r="AA404" s="71"/>
      <c r="AB404" s="74" t="e">
        <f>#N/A</f>
        <v>#N/A</v>
      </c>
      <c r="AC404" s="71">
        <v>1200</v>
      </c>
      <c r="AD404" s="71" t="e">
        <f>#N/A</f>
        <v>#N/A</v>
      </c>
      <c r="AE404" s="75">
        <v>0.45826086956521739</v>
      </c>
      <c r="AF404" s="76"/>
      <c r="AG404" s="71" t="e">
        <f>#N/A</f>
        <v>#N/A</v>
      </c>
      <c r="AH404" s="71" t="e">
        <f>#N/A</f>
        <v>#N/A</v>
      </c>
      <c r="AI404" s="71">
        <v>8108.1</v>
      </c>
      <c r="AJ404" s="71">
        <v>7722</v>
      </c>
      <c r="AK404" s="67" t="s">
        <v>139</v>
      </c>
      <c r="AL404" s="67">
        <v>7</v>
      </c>
      <c r="AM404" s="26" t="s">
        <v>1015</v>
      </c>
      <c r="AN404" s="67"/>
      <c r="AO404" s="71"/>
      <c r="AP404" s="71"/>
      <c r="AQ404" s="71"/>
      <c r="AR404" s="77"/>
      <c r="AS404" s="71"/>
      <c r="AT404" s="77"/>
      <c r="AU404" s="67" t="s">
        <v>141</v>
      </c>
      <c r="AV404" s="67" t="s">
        <v>997</v>
      </c>
      <c r="AW404" s="67" t="s">
        <v>1008</v>
      </c>
      <c r="AX404" s="67"/>
      <c r="AY404" s="67"/>
      <c r="AZ404" s="67"/>
      <c r="BA404" s="26" t="s">
        <v>144</v>
      </c>
      <c r="BB404" s="26" t="s">
        <v>145</v>
      </c>
      <c r="BC404" s="67" t="s">
        <v>146</v>
      </c>
      <c r="BD404" s="78">
        <v>43938</v>
      </c>
      <c r="BE404" s="71">
        <v>32769</v>
      </c>
      <c r="BF404" s="71">
        <v>24879</v>
      </c>
      <c r="BG404" s="37" t="s">
        <v>147</v>
      </c>
      <c r="BH404" s="37" t="s">
        <v>148</v>
      </c>
      <c r="BI404" s="78"/>
      <c r="BJ404" s="78"/>
      <c r="BK404" s="78"/>
      <c r="BL404" s="78"/>
      <c r="BM404" s="78"/>
      <c r="BN404" s="67"/>
      <c r="BO404" s="67"/>
      <c r="BP404" s="67"/>
      <c r="BQ404" s="79"/>
      <c r="BR404" s="67"/>
      <c r="BS404" s="67"/>
      <c r="BT404" s="67"/>
      <c r="BU404" s="67"/>
      <c r="BV404" s="80"/>
    </row>
    <row r="405" spans="1:74" ht="15" hidden="1" customHeight="1">
      <c r="A405" s="67">
        <v>2020</v>
      </c>
      <c r="B405" s="97">
        <v>401</v>
      </c>
      <c r="C405" s="26" t="s">
        <v>129</v>
      </c>
      <c r="D405" s="26" t="s">
        <v>130</v>
      </c>
      <c r="E405" s="26" t="s">
        <v>131</v>
      </c>
      <c r="F405" s="68">
        <v>43859</v>
      </c>
      <c r="G405" s="26" t="s">
        <v>1016</v>
      </c>
      <c r="H405" s="26" t="s">
        <v>133</v>
      </c>
      <c r="I405" s="26" t="s">
        <v>133</v>
      </c>
      <c r="J405" s="28" t="s">
        <v>1017</v>
      </c>
      <c r="K405" s="26" t="s">
        <v>135</v>
      </c>
      <c r="L405" s="26" t="s">
        <v>136</v>
      </c>
      <c r="M405" s="26" t="s">
        <v>137</v>
      </c>
      <c r="N405" s="26" t="s">
        <v>138</v>
      </c>
      <c r="O405" s="26" t="s">
        <v>138</v>
      </c>
      <c r="Q405" s="30">
        <v>78</v>
      </c>
      <c r="R405" s="30">
        <v>6610</v>
      </c>
      <c r="S405" s="31" t="e">
        <f>#N/A</f>
        <v>#N/A</v>
      </c>
      <c r="T405" s="30">
        <v>1443</v>
      </c>
      <c r="AB405" s="33" t="e">
        <f>#N/A</f>
        <v>#N/A</v>
      </c>
      <c r="AC405" s="30">
        <v>1200</v>
      </c>
      <c r="AD405" s="30" t="e">
        <f>#N/A</f>
        <v>#N/A</v>
      </c>
      <c r="AE405" s="34">
        <v>0.75777777777777777</v>
      </c>
      <c r="AG405" s="30" t="e">
        <f>#N/A</f>
        <v>#N/A</v>
      </c>
      <c r="AH405" s="30" t="e">
        <f>#N/A</f>
        <v>#N/A</v>
      </c>
      <c r="AI405" s="30">
        <v>4899.176470588236</v>
      </c>
      <c r="AJ405" s="30" t="e">
        <f>+AH405/1.7</f>
        <v>#N/A</v>
      </c>
      <c r="AK405" s="26" t="s">
        <v>139</v>
      </c>
      <c r="AL405" s="26">
        <v>7</v>
      </c>
      <c r="AM405" s="26" t="s">
        <v>1015</v>
      </c>
      <c r="AU405" s="26" t="s">
        <v>141</v>
      </c>
      <c r="AV405" s="67" t="s">
        <v>997</v>
      </c>
      <c r="AW405" s="67" t="s">
        <v>1008</v>
      </c>
      <c r="BA405" s="26" t="s">
        <v>144</v>
      </c>
      <c r="BB405" s="26" t="s">
        <v>145</v>
      </c>
      <c r="BC405" s="26" t="s">
        <v>146</v>
      </c>
      <c r="BD405" s="37">
        <v>43938</v>
      </c>
      <c r="BE405" s="30">
        <v>32769</v>
      </c>
      <c r="BF405" s="30">
        <v>24879</v>
      </c>
      <c r="BG405" s="37" t="s">
        <v>147</v>
      </c>
      <c r="BH405" s="37" t="s">
        <v>148</v>
      </c>
      <c r="BI405" s="37"/>
      <c r="BJ405" s="37"/>
      <c r="BK405" s="37"/>
      <c r="BL405" s="37"/>
      <c r="BM405" s="37"/>
      <c r="BN405" s="26"/>
      <c r="BO405" s="26"/>
      <c r="BP405" s="26"/>
      <c r="BQ405" s="38"/>
      <c r="BR405" s="26"/>
      <c r="BS405" s="26"/>
      <c r="BT405" s="26"/>
      <c r="BU405" s="26"/>
      <c r="BV405" s="39"/>
    </row>
    <row r="406" spans="1:74" ht="15" hidden="1" customHeight="1">
      <c r="A406" s="67">
        <v>2020</v>
      </c>
      <c r="B406" s="97">
        <v>402</v>
      </c>
      <c r="C406" s="26" t="s">
        <v>129</v>
      </c>
      <c r="D406" s="26" t="s">
        <v>130</v>
      </c>
      <c r="E406" s="26" t="s">
        <v>131</v>
      </c>
      <c r="F406" s="68">
        <v>43859</v>
      </c>
      <c r="G406" s="26" t="s">
        <v>1018</v>
      </c>
      <c r="H406" s="26" t="s">
        <v>133</v>
      </c>
      <c r="I406" s="26" t="s">
        <v>133</v>
      </c>
      <c r="J406" s="28" t="s">
        <v>1019</v>
      </c>
      <c r="K406" s="26" t="s">
        <v>135</v>
      </c>
      <c r="L406" s="26" t="s">
        <v>136</v>
      </c>
      <c r="M406" s="26" t="s">
        <v>137</v>
      </c>
      <c r="N406" s="26" t="s">
        <v>138</v>
      </c>
      <c r="O406" s="26" t="s">
        <v>138</v>
      </c>
      <c r="Q406" s="30">
        <v>89</v>
      </c>
      <c r="R406" s="30">
        <v>11680</v>
      </c>
      <c r="S406" s="31" t="e">
        <f>#N/A</f>
        <v>#N/A</v>
      </c>
      <c r="T406" s="30">
        <v>2734</v>
      </c>
      <c r="AB406" s="33" t="e">
        <f>#N/A</f>
        <v>#N/A</v>
      </c>
      <c r="AC406" s="30">
        <v>1200</v>
      </c>
      <c r="AD406" s="30" t="e">
        <f>#N/A</f>
        <v>#N/A</v>
      </c>
      <c r="AE406" s="34">
        <v>0.8448648648648649</v>
      </c>
      <c r="AG406" s="30" t="e">
        <f>#N/A</f>
        <v>#N/A</v>
      </c>
      <c r="AH406" s="30" t="e">
        <f>#N/A</f>
        <v>#N/A</v>
      </c>
      <c r="AI406" s="30">
        <v>8656.9411764705874</v>
      </c>
      <c r="AJ406" s="30" t="e">
        <f>+AH406/1.7</f>
        <v>#N/A</v>
      </c>
      <c r="AK406" s="26" t="s">
        <v>139</v>
      </c>
      <c r="AL406" s="26">
        <v>7</v>
      </c>
      <c r="AM406" s="26" t="s">
        <v>1015</v>
      </c>
      <c r="AU406" s="26" t="s">
        <v>141</v>
      </c>
      <c r="AV406" s="67" t="s">
        <v>1008</v>
      </c>
      <c r="AW406" s="67" t="s">
        <v>930</v>
      </c>
      <c r="BA406" s="26" t="s">
        <v>144</v>
      </c>
      <c r="BB406" s="26" t="s">
        <v>145</v>
      </c>
      <c r="BC406" s="26" t="s">
        <v>146</v>
      </c>
      <c r="BD406" s="37">
        <v>43938</v>
      </c>
      <c r="BE406" s="30">
        <v>32769</v>
      </c>
      <c r="BF406" s="30">
        <v>24879</v>
      </c>
      <c r="BG406" s="37" t="s">
        <v>147</v>
      </c>
      <c r="BH406" s="37" t="s">
        <v>148</v>
      </c>
      <c r="BI406" s="37"/>
      <c r="BJ406" s="37"/>
      <c r="BK406" s="37"/>
      <c r="BL406" s="37"/>
      <c r="BM406" s="37"/>
      <c r="BN406" s="26"/>
      <c r="BO406" s="26"/>
      <c r="BP406" s="26"/>
      <c r="BQ406" s="38"/>
      <c r="BR406" s="26"/>
      <c r="BS406" s="26"/>
      <c r="BT406" s="26"/>
      <c r="BU406" s="26"/>
      <c r="BV406" s="39"/>
    </row>
    <row r="407" spans="1:74" ht="15" hidden="1" customHeight="1">
      <c r="A407" s="67">
        <v>2020</v>
      </c>
      <c r="B407" s="97">
        <v>403</v>
      </c>
      <c r="C407" s="26" t="s">
        <v>129</v>
      </c>
      <c r="D407" s="26" t="s">
        <v>130</v>
      </c>
      <c r="E407" s="26" t="s">
        <v>131</v>
      </c>
      <c r="F407" s="68">
        <v>43859</v>
      </c>
      <c r="G407" s="26" t="s">
        <v>1020</v>
      </c>
      <c r="H407" s="26" t="s">
        <v>133</v>
      </c>
      <c r="I407" s="26" t="s">
        <v>133</v>
      </c>
      <c r="J407" s="28" t="s">
        <v>1021</v>
      </c>
      <c r="K407" s="26" t="s">
        <v>135</v>
      </c>
      <c r="L407" s="26" t="s">
        <v>136</v>
      </c>
      <c r="M407" s="26" t="s">
        <v>137</v>
      </c>
      <c r="N407" s="26" t="s">
        <v>138</v>
      </c>
      <c r="O407" s="26" t="s">
        <v>138</v>
      </c>
      <c r="Q407" s="30">
        <v>81</v>
      </c>
      <c r="R407" s="30">
        <v>8050</v>
      </c>
      <c r="S407" s="31" t="e">
        <f>#N/A</f>
        <v>#N/A</v>
      </c>
      <c r="T407" s="30">
        <v>1927</v>
      </c>
      <c r="AB407" s="33" t="e">
        <f>#N/A</f>
        <v>#N/A</v>
      </c>
      <c r="AC407" s="30">
        <v>1200</v>
      </c>
      <c r="AD407" s="30" t="e">
        <f>#N/A</f>
        <v>#N/A</v>
      </c>
      <c r="AE407" s="34">
        <v>0</v>
      </c>
      <c r="AG407" s="30" t="e">
        <f>#N/A</f>
        <v>#N/A</v>
      </c>
      <c r="AH407" s="30" t="e">
        <f>#N/A</f>
        <v>#N/A</v>
      </c>
      <c r="AI407" s="30">
        <v>5966.4705882352946</v>
      </c>
      <c r="AJ407" s="30" t="e">
        <f>+AH407/1.7</f>
        <v>#N/A</v>
      </c>
      <c r="AK407" s="26" t="s">
        <v>139</v>
      </c>
      <c r="AL407" s="26">
        <v>7</v>
      </c>
      <c r="AM407" s="26" t="s">
        <v>1015</v>
      </c>
      <c r="AU407" s="26" t="s">
        <v>141</v>
      </c>
      <c r="AV407" s="67" t="s">
        <v>930</v>
      </c>
      <c r="AW407" s="67" t="s">
        <v>1022</v>
      </c>
      <c r="BA407" s="26" t="s">
        <v>144</v>
      </c>
      <c r="BB407" s="26" t="s">
        <v>145</v>
      </c>
      <c r="BC407" s="26" t="s">
        <v>146</v>
      </c>
      <c r="BD407" s="37">
        <v>43938</v>
      </c>
      <c r="BE407" s="30">
        <v>32769</v>
      </c>
      <c r="BF407" s="30">
        <v>24879</v>
      </c>
      <c r="BG407" s="37" t="s">
        <v>147</v>
      </c>
      <c r="BH407" s="37" t="s">
        <v>148</v>
      </c>
      <c r="BI407" s="37"/>
      <c r="BJ407" s="37"/>
      <c r="BK407" s="37"/>
      <c r="BL407" s="37"/>
      <c r="BM407" s="37"/>
      <c r="BN407" s="26"/>
      <c r="BO407" s="26"/>
      <c r="BP407" s="26"/>
      <c r="BQ407" s="38"/>
      <c r="BR407" s="26"/>
      <c r="BS407" s="26"/>
      <c r="BT407" s="26"/>
      <c r="BU407" s="26"/>
      <c r="BV407" s="39"/>
    </row>
    <row r="408" spans="1:74" ht="15" hidden="1" customHeight="1">
      <c r="A408" s="67">
        <v>2020</v>
      </c>
      <c r="B408" s="97">
        <v>404</v>
      </c>
      <c r="C408" s="26" t="s">
        <v>129</v>
      </c>
      <c r="D408" s="26" t="s">
        <v>130</v>
      </c>
      <c r="E408" s="26" t="s">
        <v>131</v>
      </c>
      <c r="F408" s="68">
        <v>43859</v>
      </c>
      <c r="G408" s="26" t="s">
        <v>1023</v>
      </c>
      <c r="H408" s="26" t="s">
        <v>133</v>
      </c>
      <c r="I408" s="26" t="s">
        <v>133</v>
      </c>
      <c r="J408" s="28" t="s">
        <v>1024</v>
      </c>
      <c r="K408" s="26" t="s">
        <v>135</v>
      </c>
      <c r="L408" s="26" t="s">
        <v>136</v>
      </c>
      <c r="M408" s="26" t="s">
        <v>137</v>
      </c>
      <c r="N408" s="26" t="s">
        <v>138</v>
      </c>
      <c r="O408" s="26" t="s">
        <v>138</v>
      </c>
      <c r="Q408" s="30">
        <v>91</v>
      </c>
      <c r="R408" s="30">
        <v>10720</v>
      </c>
      <c r="S408" s="31" t="e">
        <f>#N/A</f>
        <v>#N/A</v>
      </c>
      <c r="T408" s="30">
        <v>2460</v>
      </c>
      <c r="AB408" s="33" t="e">
        <f>#N/A</f>
        <v>#N/A</v>
      </c>
      <c r="AC408" s="30">
        <v>1200</v>
      </c>
      <c r="AD408" s="30" t="e">
        <f>#N/A</f>
        <v>#N/A</v>
      </c>
      <c r="AE408" s="34">
        <v>0.71333333333333326</v>
      </c>
      <c r="AG408" s="30" t="e">
        <f>#N/A</f>
        <v>#N/A</v>
      </c>
      <c r="AH408" s="30" t="e">
        <f>#N/A</f>
        <v>#N/A</v>
      </c>
      <c r="AI408" s="30">
        <v>7945.4117647058829</v>
      </c>
      <c r="AJ408" s="30" t="e">
        <f>+AH408/1.7</f>
        <v>#N/A</v>
      </c>
      <c r="AK408" s="26" t="s">
        <v>139</v>
      </c>
      <c r="AL408" s="26">
        <v>7</v>
      </c>
      <c r="AM408" s="26" t="s">
        <v>1015</v>
      </c>
      <c r="AU408" s="26" t="s">
        <v>141</v>
      </c>
      <c r="AV408" s="67" t="s">
        <v>930</v>
      </c>
      <c r="AW408" s="67" t="s">
        <v>1022</v>
      </c>
      <c r="BA408" s="26" t="s">
        <v>144</v>
      </c>
      <c r="BB408" s="26" t="s">
        <v>145</v>
      </c>
      <c r="BC408" s="26" t="s">
        <v>146</v>
      </c>
      <c r="BD408" s="37">
        <v>43938</v>
      </c>
      <c r="BE408" s="30">
        <v>32769</v>
      </c>
      <c r="BF408" s="30">
        <v>24879</v>
      </c>
      <c r="BG408" s="37" t="s">
        <v>147</v>
      </c>
      <c r="BH408" s="37" t="s">
        <v>148</v>
      </c>
      <c r="BI408" s="37"/>
      <c r="BJ408" s="37"/>
      <c r="BK408" s="37"/>
      <c r="BL408" s="37"/>
      <c r="BM408" s="37"/>
      <c r="BN408" s="26"/>
      <c r="BO408" s="26"/>
      <c r="BP408" s="26"/>
      <c r="BQ408" s="38"/>
      <c r="BR408" s="26"/>
      <c r="BS408" s="26"/>
      <c r="BT408" s="26"/>
      <c r="BU408" s="26"/>
      <c r="BV408" s="39"/>
    </row>
    <row r="409" spans="1:74" ht="15" hidden="1" customHeight="1">
      <c r="A409" s="67">
        <v>2020</v>
      </c>
      <c r="B409" s="97">
        <v>405</v>
      </c>
      <c r="C409" s="26" t="s">
        <v>129</v>
      </c>
      <c r="D409" s="26" t="s">
        <v>130</v>
      </c>
      <c r="E409" s="26" t="s">
        <v>131</v>
      </c>
      <c r="F409" s="68">
        <v>43859</v>
      </c>
      <c r="G409" s="26" t="s">
        <v>1025</v>
      </c>
      <c r="H409" s="26" t="s">
        <v>133</v>
      </c>
      <c r="I409" s="26" t="s">
        <v>133</v>
      </c>
      <c r="J409" s="28" t="s">
        <v>1026</v>
      </c>
      <c r="K409" s="26" t="s">
        <v>135</v>
      </c>
      <c r="L409" s="26" t="s">
        <v>136</v>
      </c>
      <c r="M409" s="26" t="s">
        <v>137</v>
      </c>
      <c r="N409" s="26" t="s">
        <v>138</v>
      </c>
      <c r="O409" s="26" t="s">
        <v>138</v>
      </c>
      <c r="Q409" s="30">
        <v>86</v>
      </c>
      <c r="R409" s="30">
        <v>9500</v>
      </c>
      <c r="S409" s="31" t="e">
        <f>#N/A</f>
        <v>#N/A</v>
      </c>
      <c r="T409" s="30">
        <v>2131</v>
      </c>
      <c r="AB409" s="33" t="e">
        <f>#N/A</f>
        <v>#N/A</v>
      </c>
      <c r="AC409" s="30">
        <v>1200</v>
      </c>
      <c r="AD409" s="30" t="e">
        <f>#N/A</f>
        <v>#N/A</v>
      </c>
      <c r="AE409" s="34">
        <v>0.94</v>
      </c>
      <c r="AG409" s="30" t="e">
        <f>#N/A</f>
        <v>#N/A</v>
      </c>
      <c r="AH409" s="30" t="e">
        <f>#N/A</f>
        <v>#N/A</v>
      </c>
      <c r="AI409" s="30">
        <v>8091.3</v>
      </c>
      <c r="AJ409" s="30">
        <v>7706</v>
      </c>
      <c r="AK409" s="26" t="s">
        <v>139</v>
      </c>
      <c r="AL409" s="26">
        <v>7</v>
      </c>
      <c r="AM409" s="26" t="s">
        <v>1015</v>
      </c>
      <c r="AU409" s="26" t="s">
        <v>141</v>
      </c>
      <c r="AV409" s="67" t="s">
        <v>1022</v>
      </c>
      <c r="AW409" s="67" t="s">
        <v>1027</v>
      </c>
      <c r="BA409" s="26" t="s">
        <v>144</v>
      </c>
      <c r="BB409" s="26" t="s">
        <v>145</v>
      </c>
      <c r="BC409" s="26" t="s">
        <v>146</v>
      </c>
      <c r="BD409" s="37">
        <v>43938</v>
      </c>
      <c r="BE409" s="30">
        <v>32769</v>
      </c>
      <c r="BF409" s="30">
        <v>24879</v>
      </c>
      <c r="BG409" s="37" t="s">
        <v>147</v>
      </c>
      <c r="BH409" s="37" t="s">
        <v>148</v>
      </c>
      <c r="BI409" s="37"/>
      <c r="BJ409" s="37"/>
      <c r="BK409" s="37"/>
      <c r="BL409" s="37"/>
      <c r="BM409" s="37"/>
      <c r="BN409" s="26"/>
      <c r="BO409" s="26"/>
      <c r="BP409" s="26"/>
      <c r="BQ409" s="38"/>
      <c r="BR409" s="26"/>
      <c r="BS409" s="26"/>
      <c r="BT409" s="26"/>
      <c r="BU409" s="26"/>
      <c r="BV409" s="39"/>
    </row>
    <row r="410" spans="1:74" ht="15" hidden="1" customHeight="1">
      <c r="A410" s="67">
        <v>2020</v>
      </c>
      <c r="B410" s="97">
        <v>406</v>
      </c>
      <c r="C410" s="26" t="s">
        <v>129</v>
      </c>
      <c r="D410" s="26" t="s">
        <v>130</v>
      </c>
      <c r="E410" s="26" t="s">
        <v>131</v>
      </c>
      <c r="F410" s="68">
        <v>43859</v>
      </c>
      <c r="G410" s="26" t="s">
        <v>1028</v>
      </c>
      <c r="H410" s="26" t="s">
        <v>133</v>
      </c>
      <c r="I410" s="26" t="s">
        <v>133</v>
      </c>
      <c r="J410" s="28" t="s">
        <v>1029</v>
      </c>
      <c r="K410" s="26" t="s">
        <v>135</v>
      </c>
      <c r="L410" s="26" t="s">
        <v>136</v>
      </c>
      <c r="M410" s="26" t="s">
        <v>137</v>
      </c>
      <c r="N410" s="26" t="s">
        <v>138</v>
      </c>
      <c r="O410" s="26" t="s">
        <v>138</v>
      </c>
      <c r="Q410" s="30">
        <v>88</v>
      </c>
      <c r="R410" s="30">
        <v>8190</v>
      </c>
      <c r="S410" s="31" t="e">
        <f>#N/A</f>
        <v>#N/A</v>
      </c>
      <c r="T410" s="30">
        <v>1744</v>
      </c>
      <c r="AB410" s="33" t="e">
        <f>#N/A</f>
        <v>#N/A</v>
      </c>
      <c r="AC410" s="30">
        <v>1200</v>
      </c>
      <c r="AD410" s="30" t="e">
        <f>#N/A</f>
        <v>#N/A</v>
      </c>
      <c r="AE410" s="34">
        <v>0.98</v>
      </c>
      <c r="AG410" s="30" t="e">
        <f>#N/A</f>
        <v>#N/A</v>
      </c>
      <c r="AH410" s="30" t="e">
        <f>#N/A</f>
        <v>#N/A</v>
      </c>
      <c r="AI410" s="30">
        <v>6070.05</v>
      </c>
      <c r="AJ410" s="30">
        <v>5781</v>
      </c>
      <c r="AK410" s="26" t="s">
        <v>139</v>
      </c>
      <c r="AL410" s="26">
        <v>7</v>
      </c>
      <c r="AM410" s="26" t="s">
        <v>1015</v>
      </c>
      <c r="AU410" s="26" t="s">
        <v>141</v>
      </c>
      <c r="AV410" s="67" t="s">
        <v>1027</v>
      </c>
      <c r="AW410" s="67" t="s">
        <v>1030</v>
      </c>
      <c r="BA410" s="26" t="s">
        <v>144</v>
      </c>
      <c r="BB410" s="26" t="s">
        <v>145</v>
      </c>
      <c r="BC410" s="26" t="s">
        <v>146</v>
      </c>
      <c r="BD410" s="37">
        <v>43938</v>
      </c>
      <c r="BE410" s="30">
        <v>32769</v>
      </c>
      <c r="BF410" s="30">
        <v>24879</v>
      </c>
      <c r="BG410" s="37" t="s">
        <v>147</v>
      </c>
      <c r="BH410" s="37" t="s">
        <v>148</v>
      </c>
      <c r="BI410" s="37"/>
      <c r="BJ410" s="37"/>
      <c r="BK410" s="37"/>
      <c r="BL410" s="37"/>
      <c r="BM410" s="37"/>
      <c r="BN410" s="26"/>
      <c r="BO410" s="26"/>
      <c r="BP410" s="26"/>
      <c r="BQ410" s="38"/>
      <c r="BR410" s="26"/>
      <c r="BS410" s="26"/>
      <c r="BT410" s="26"/>
      <c r="BU410" s="26"/>
      <c r="BV410" s="39"/>
    </row>
    <row r="411" spans="1:74" ht="15" hidden="1" customHeight="1">
      <c r="A411" s="67">
        <v>2020</v>
      </c>
      <c r="B411" s="97">
        <v>407</v>
      </c>
      <c r="C411" s="26" t="s">
        <v>129</v>
      </c>
      <c r="D411" s="26" t="s">
        <v>130</v>
      </c>
      <c r="E411" s="26" t="s">
        <v>131</v>
      </c>
      <c r="F411" s="68">
        <v>43859</v>
      </c>
      <c r="G411" s="26" t="s">
        <v>1031</v>
      </c>
      <c r="H411" s="26" t="s">
        <v>133</v>
      </c>
      <c r="I411" s="26" t="s">
        <v>133</v>
      </c>
      <c r="J411" s="28" t="s">
        <v>1032</v>
      </c>
      <c r="K411" s="26" t="s">
        <v>135</v>
      </c>
      <c r="L411" s="26" t="s">
        <v>136</v>
      </c>
      <c r="M411" s="26" t="s">
        <v>137</v>
      </c>
      <c r="N411" s="26" t="s">
        <v>138</v>
      </c>
      <c r="O411" s="26" t="s">
        <v>138</v>
      </c>
      <c r="Q411" s="30">
        <v>78</v>
      </c>
      <c r="R411" s="30">
        <v>7690</v>
      </c>
      <c r="S411" s="31" t="e">
        <f>#N/A</f>
        <v>#N/A</v>
      </c>
      <c r="T411" s="30">
        <v>1867</v>
      </c>
      <c r="AB411" s="33" t="e">
        <f>#N/A</f>
        <v>#N/A</v>
      </c>
      <c r="AC411" s="30">
        <v>1200</v>
      </c>
      <c r="AD411" s="30" t="e">
        <f>#N/A</f>
        <v>#N/A</v>
      </c>
      <c r="AE411" s="34">
        <v>0.91103448275862065</v>
      </c>
      <c r="AG411" s="30" t="e">
        <f>#N/A</f>
        <v>#N/A</v>
      </c>
      <c r="AH411" s="30" t="e">
        <f>#N/A</f>
        <v>#N/A</v>
      </c>
      <c r="AI411" s="30">
        <v>6245.4000000000005</v>
      </c>
      <c r="AJ411" s="30">
        <v>5948</v>
      </c>
      <c r="AK411" s="26" t="s">
        <v>139</v>
      </c>
      <c r="AL411" s="26">
        <v>7</v>
      </c>
      <c r="AM411" s="26" t="s">
        <v>1015</v>
      </c>
      <c r="AU411" s="26" t="s">
        <v>141</v>
      </c>
      <c r="AV411" s="67" t="s">
        <v>1027</v>
      </c>
      <c r="AW411" s="67" t="s">
        <v>1030</v>
      </c>
      <c r="BA411" s="26" t="s">
        <v>144</v>
      </c>
      <c r="BB411" s="26" t="s">
        <v>145</v>
      </c>
      <c r="BC411" s="26" t="s">
        <v>146</v>
      </c>
      <c r="BD411" s="37">
        <v>43938</v>
      </c>
      <c r="BE411" s="30">
        <v>32769</v>
      </c>
      <c r="BF411" s="30">
        <v>24879</v>
      </c>
      <c r="BG411" s="37" t="s">
        <v>147</v>
      </c>
      <c r="BH411" s="37" t="s">
        <v>148</v>
      </c>
      <c r="BI411" s="37"/>
      <c r="BJ411" s="37"/>
      <c r="BK411" s="37"/>
      <c r="BL411" s="37"/>
      <c r="BM411" s="37"/>
      <c r="BN411" s="26"/>
      <c r="BO411" s="26"/>
      <c r="BP411" s="26"/>
      <c r="BQ411" s="38"/>
      <c r="BR411" s="26"/>
      <c r="BS411" s="26"/>
      <c r="BT411" s="26"/>
      <c r="BU411" s="26"/>
      <c r="BV411" s="39"/>
    </row>
    <row r="412" spans="1:74" ht="15" hidden="1" customHeight="1">
      <c r="A412" s="93">
        <v>2020</v>
      </c>
      <c r="B412" s="98">
        <v>408</v>
      </c>
      <c r="C412" s="40" t="s">
        <v>129</v>
      </c>
      <c r="D412" s="40" t="s">
        <v>130</v>
      </c>
      <c r="E412" s="40" t="s">
        <v>131</v>
      </c>
      <c r="F412" s="94">
        <v>43859</v>
      </c>
      <c r="G412" s="40" t="s">
        <v>1033</v>
      </c>
      <c r="H412" s="40" t="s">
        <v>133</v>
      </c>
      <c r="I412" s="40" t="s">
        <v>133</v>
      </c>
      <c r="J412" s="42" t="s">
        <v>1034</v>
      </c>
      <c r="K412" s="40" t="s">
        <v>135</v>
      </c>
      <c r="L412" s="40" t="s">
        <v>136</v>
      </c>
      <c r="M412" s="40" t="s">
        <v>137</v>
      </c>
      <c r="N412" s="40" t="s">
        <v>138</v>
      </c>
      <c r="O412" s="40" t="s">
        <v>138</v>
      </c>
      <c r="P412" s="43"/>
      <c r="Q412" s="36">
        <v>88</v>
      </c>
      <c r="R412" s="36">
        <v>10120</v>
      </c>
      <c r="S412" s="44" t="e">
        <f>#N/A</f>
        <v>#N/A</v>
      </c>
      <c r="T412" s="36">
        <v>2004</v>
      </c>
      <c r="U412" s="36"/>
      <c r="V412" s="45"/>
      <c r="W412" s="36"/>
      <c r="X412" s="36"/>
      <c r="Y412" s="36"/>
      <c r="Z412" s="36"/>
      <c r="AA412" s="36"/>
      <c r="AB412" s="46" t="e">
        <f>#N/A</f>
        <v>#N/A</v>
      </c>
      <c r="AC412" s="36">
        <v>1200</v>
      </c>
      <c r="AD412" s="36" t="e">
        <f>#N/A</f>
        <v>#N/A</v>
      </c>
      <c r="AE412" s="47"/>
      <c r="AF412" s="48"/>
      <c r="AG412" s="30" t="e">
        <f>#N/A</f>
        <v>#N/A</v>
      </c>
      <c r="AH412" s="36" t="e">
        <f>#N/A</f>
        <v>#N/A</v>
      </c>
      <c r="AI412" s="36">
        <v>0</v>
      </c>
      <c r="AJ412" s="36"/>
      <c r="AK412" s="40" t="s">
        <v>154</v>
      </c>
      <c r="AL412" s="40">
        <v>7</v>
      </c>
      <c r="AM412" s="40" t="s">
        <v>1015</v>
      </c>
      <c r="AN412" s="40" t="s">
        <v>155</v>
      </c>
      <c r="AO412" s="36">
        <v>12144</v>
      </c>
      <c r="AP412" s="36"/>
      <c r="AQ412" s="36"/>
      <c r="AS412" s="36"/>
      <c r="AT412" s="36">
        <v>12144</v>
      </c>
      <c r="AU412" s="40" t="s">
        <v>141</v>
      </c>
      <c r="AV412" s="93" t="s">
        <v>1027</v>
      </c>
      <c r="AW412" s="93" t="s">
        <v>1030</v>
      </c>
      <c r="AX412" s="40"/>
      <c r="AY412" s="40"/>
      <c r="AZ412" s="40"/>
      <c r="BA412" s="40" t="s">
        <v>144</v>
      </c>
      <c r="BB412" s="40" t="s">
        <v>145</v>
      </c>
      <c r="BC412" s="40"/>
      <c r="BD412" s="49">
        <v>43938</v>
      </c>
      <c r="BE412" s="36"/>
      <c r="BF412" s="36"/>
      <c r="BG412" s="37" t="s">
        <v>147</v>
      </c>
      <c r="BH412" s="37" t="s">
        <v>148</v>
      </c>
      <c r="BI412" s="49"/>
      <c r="BJ412" s="49"/>
      <c r="BK412" s="49"/>
      <c r="BL412" s="49"/>
      <c r="BM412" s="49"/>
      <c r="BN412" s="40"/>
      <c r="BO412" s="40"/>
      <c r="BP412" s="40"/>
      <c r="BQ412" s="50"/>
      <c r="BR412" s="40"/>
      <c r="BS412" s="40"/>
      <c r="BT412" s="40"/>
      <c r="BU412" s="40"/>
      <c r="BV412" s="51"/>
    </row>
    <row r="413" spans="1:74" ht="15" hidden="1" customHeight="1">
      <c r="A413" s="67">
        <v>2020</v>
      </c>
      <c r="B413" s="97">
        <v>409</v>
      </c>
      <c r="C413" s="26" t="s">
        <v>129</v>
      </c>
      <c r="D413" s="26" t="s">
        <v>130</v>
      </c>
      <c r="E413" s="26" t="s">
        <v>131</v>
      </c>
      <c r="F413" s="68">
        <v>43859</v>
      </c>
      <c r="G413" s="26" t="s">
        <v>1035</v>
      </c>
      <c r="H413" s="26" t="s">
        <v>133</v>
      </c>
      <c r="I413" s="26" t="s">
        <v>133</v>
      </c>
      <c r="J413" s="28" t="s">
        <v>1036</v>
      </c>
      <c r="K413" s="26" t="s">
        <v>135</v>
      </c>
      <c r="L413" s="26" t="s">
        <v>136</v>
      </c>
      <c r="M413" s="26" t="s">
        <v>137</v>
      </c>
      <c r="N413" s="26" t="s">
        <v>138</v>
      </c>
      <c r="O413" s="26" t="s">
        <v>138</v>
      </c>
      <c r="Q413" s="30">
        <v>84</v>
      </c>
      <c r="R413" s="30">
        <v>9900</v>
      </c>
      <c r="S413" s="31" t="e">
        <f>#N/A</f>
        <v>#N/A</v>
      </c>
      <c r="T413" s="30">
        <v>2711</v>
      </c>
      <c r="AB413" s="33" t="e">
        <f>#N/A</f>
        <v>#N/A</v>
      </c>
      <c r="AC413" s="30">
        <v>1200</v>
      </c>
      <c r="AD413" s="30" t="e">
        <f>#N/A</f>
        <v>#N/A</v>
      </c>
      <c r="AE413" s="81">
        <v>0.25586206896551722</v>
      </c>
      <c r="AG413" s="30" t="e">
        <f>#N/A</f>
        <v>#N/A</v>
      </c>
      <c r="AH413" s="30" t="e">
        <f>#N/A</f>
        <v>#N/A</v>
      </c>
      <c r="AI413" s="30">
        <v>7337.4000000000005</v>
      </c>
      <c r="AJ413" s="30">
        <v>6988</v>
      </c>
      <c r="AK413" s="26" t="s">
        <v>139</v>
      </c>
      <c r="AL413" s="26">
        <v>7</v>
      </c>
      <c r="AM413" s="26" t="s">
        <v>1015</v>
      </c>
      <c r="AU413" s="26" t="s">
        <v>141</v>
      </c>
      <c r="AV413" s="67" t="s">
        <v>1027</v>
      </c>
      <c r="AW413" s="67" t="s">
        <v>1030</v>
      </c>
      <c r="BA413" s="26" t="s">
        <v>144</v>
      </c>
      <c r="BB413" s="26" t="s">
        <v>145</v>
      </c>
      <c r="BC413" s="26" t="s">
        <v>146</v>
      </c>
      <c r="BD413" s="37">
        <v>43938</v>
      </c>
      <c r="BE413" s="30">
        <v>32769</v>
      </c>
      <c r="BF413" s="30">
        <v>24879</v>
      </c>
      <c r="BG413" s="37" t="s">
        <v>147</v>
      </c>
      <c r="BH413" s="37" t="s">
        <v>148</v>
      </c>
      <c r="BI413" s="37"/>
      <c r="BJ413" s="37"/>
      <c r="BK413" s="37"/>
      <c r="BL413" s="37"/>
      <c r="BM413" s="37"/>
      <c r="BN413" s="26"/>
      <c r="BO413" s="26"/>
      <c r="BP413" s="26"/>
      <c r="BQ413" s="38"/>
      <c r="BR413" s="26"/>
      <c r="BS413" s="26"/>
      <c r="BT413" s="26"/>
      <c r="BU413" s="26"/>
      <c r="BV413" s="39"/>
    </row>
    <row r="414" spans="1:74" ht="15" hidden="1" customHeight="1">
      <c r="A414" s="67">
        <v>2020</v>
      </c>
      <c r="B414" s="97">
        <v>410</v>
      </c>
      <c r="C414" s="26" t="s">
        <v>129</v>
      </c>
      <c r="D414" s="26" t="s">
        <v>130</v>
      </c>
      <c r="E414" s="26" t="s">
        <v>131</v>
      </c>
      <c r="F414" s="68">
        <v>43859</v>
      </c>
      <c r="G414" s="26" t="s">
        <v>1037</v>
      </c>
      <c r="H414" s="26" t="s">
        <v>133</v>
      </c>
      <c r="I414" s="26" t="s">
        <v>133</v>
      </c>
      <c r="J414" s="28" t="s">
        <v>1038</v>
      </c>
      <c r="K414" s="26" t="s">
        <v>135</v>
      </c>
      <c r="L414" s="26" t="s">
        <v>136</v>
      </c>
      <c r="M414" s="26" t="s">
        <v>137</v>
      </c>
      <c r="N414" s="26" t="s">
        <v>138</v>
      </c>
      <c r="O414" s="26" t="s">
        <v>138</v>
      </c>
      <c r="Q414" s="30">
        <v>88</v>
      </c>
      <c r="R414" s="30">
        <v>11120</v>
      </c>
      <c r="S414" s="31" t="e">
        <f>#N/A</f>
        <v>#N/A</v>
      </c>
      <c r="T414" s="30">
        <v>2463</v>
      </c>
      <c r="AB414" s="33" t="e">
        <f>#N/A</f>
        <v>#N/A</v>
      </c>
      <c r="AC414" s="30">
        <v>1200</v>
      </c>
      <c r="AD414" s="30" t="e">
        <f>#N/A</f>
        <v>#N/A</v>
      </c>
      <c r="AE414" s="34">
        <v>0.62285714285714289</v>
      </c>
      <c r="AG414" s="30" t="e">
        <f>#N/A</f>
        <v>#N/A</v>
      </c>
      <c r="AH414" s="30" t="e">
        <f>#N/A</f>
        <v>#N/A</v>
      </c>
      <c r="AI414" s="30">
        <v>8241.4500000000007</v>
      </c>
      <c r="AJ414" s="30">
        <v>7849</v>
      </c>
      <c r="AK414" s="26" t="s">
        <v>139</v>
      </c>
      <c r="AL414" s="26">
        <v>7</v>
      </c>
      <c r="AM414" s="26" t="s">
        <v>1015</v>
      </c>
      <c r="AU414" s="26" t="s">
        <v>141</v>
      </c>
      <c r="AV414" s="67" t="s">
        <v>1027</v>
      </c>
      <c r="AW414" s="67" t="s">
        <v>1030</v>
      </c>
      <c r="BA414" s="26" t="s">
        <v>144</v>
      </c>
      <c r="BB414" s="26" t="s">
        <v>145</v>
      </c>
      <c r="BC414" s="26" t="s">
        <v>146</v>
      </c>
      <c r="BD414" s="37">
        <v>43938</v>
      </c>
      <c r="BE414" s="30">
        <v>32769</v>
      </c>
      <c r="BF414" s="30">
        <v>24879</v>
      </c>
      <c r="BG414" s="37" t="s">
        <v>147</v>
      </c>
      <c r="BH414" s="37" t="s">
        <v>148</v>
      </c>
      <c r="BI414" s="37"/>
      <c r="BJ414" s="37"/>
      <c r="BK414" s="37"/>
      <c r="BL414" s="37"/>
      <c r="BM414" s="37"/>
      <c r="BN414" s="26"/>
      <c r="BO414" s="26"/>
      <c r="BP414" s="26"/>
      <c r="BQ414" s="38"/>
      <c r="BR414" s="26"/>
      <c r="BS414" s="26"/>
      <c r="BT414" s="26"/>
      <c r="BU414" s="26"/>
      <c r="BV414" s="39"/>
    </row>
    <row r="415" spans="1:74" ht="15" hidden="1" customHeight="1">
      <c r="A415" s="67">
        <v>2020</v>
      </c>
      <c r="B415" s="97">
        <v>411</v>
      </c>
      <c r="C415" s="26" t="s">
        <v>129</v>
      </c>
      <c r="D415" s="26" t="s">
        <v>130</v>
      </c>
      <c r="E415" s="26" t="s">
        <v>131</v>
      </c>
      <c r="F415" s="68">
        <v>43859</v>
      </c>
      <c r="G415" s="26" t="s">
        <v>1039</v>
      </c>
      <c r="H415" s="26" t="s">
        <v>133</v>
      </c>
      <c r="I415" s="26" t="s">
        <v>133</v>
      </c>
      <c r="J415" s="28" t="s">
        <v>1040</v>
      </c>
      <c r="K415" s="26" t="s">
        <v>135</v>
      </c>
      <c r="L415" s="26" t="s">
        <v>136</v>
      </c>
      <c r="M415" s="26" t="s">
        <v>137</v>
      </c>
      <c r="N415" s="26" t="s">
        <v>138</v>
      </c>
      <c r="O415" s="26" t="s">
        <v>138</v>
      </c>
      <c r="Q415" s="30">
        <v>96</v>
      </c>
      <c r="R415" s="30">
        <v>13030</v>
      </c>
      <c r="S415" s="31" t="e">
        <f>#N/A</f>
        <v>#N/A</v>
      </c>
      <c r="T415" s="30">
        <v>3585</v>
      </c>
      <c r="AB415" s="33" t="e">
        <f>#N/A</f>
        <v>#N/A</v>
      </c>
      <c r="AC415" s="30">
        <v>1200</v>
      </c>
      <c r="AD415" s="30" t="e">
        <f>#N/A</f>
        <v>#N/A</v>
      </c>
      <c r="AE415" s="34">
        <v>0.54410256410256408</v>
      </c>
      <c r="AG415" s="30" t="e">
        <f>#N/A</f>
        <v>#N/A</v>
      </c>
      <c r="AH415" s="30" t="e">
        <f>#N/A</f>
        <v>#N/A</v>
      </c>
      <c r="AI415" s="30">
        <v>10182.9</v>
      </c>
      <c r="AJ415" s="30">
        <v>9698</v>
      </c>
      <c r="AK415" s="26" t="s">
        <v>139</v>
      </c>
      <c r="AL415" s="26">
        <v>7</v>
      </c>
      <c r="AM415" s="26" t="s">
        <v>1015</v>
      </c>
      <c r="AU415" s="26" t="s">
        <v>141</v>
      </c>
      <c r="AV415" s="67" t="s">
        <v>1027</v>
      </c>
      <c r="AW415" s="67" t="s">
        <v>1030</v>
      </c>
      <c r="BA415" s="26" t="s">
        <v>144</v>
      </c>
      <c r="BB415" s="26" t="s">
        <v>145</v>
      </c>
      <c r="BC415" s="26" t="s">
        <v>146</v>
      </c>
      <c r="BD415" s="37">
        <v>43938</v>
      </c>
      <c r="BE415" s="30">
        <v>32769</v>
      </c>
      <c r="BF415" s="30">
        <v>24879</v>
      </c>
      <c r="BG415" s="37" t="s">
        <v>147</v>
      </c>
      <c r="BH415" s="37" t="s">
        <v>148</v>
      </c>
      <c r="BI415" s="37"/>
      <c r="BJ415" s="37"/>
      <c r="BK415" s="37"/>
      <c r="BL415" s="37"/>
      <c r="BM415" s="37"/>
      <c r="BN415" s="26"/>
      <c r="BO415" s="26"/>
      <c r="BP415" s="26"/>
      <c r="BQ415" s="38"/>
      <c r="BR415" s="26"/>
      <c r="BS415" s="26"/>
      <c r="BT415" s="26"/>
      <c r="BU415" s="26"/>
      <c r="BV415" s="39"/>
    </row>
    <row r="416" spans="1:74" ht="15" hidden="1" customHeight="1">
      <c r="A416" s="67">
        <v>2020</v>
      </c>
      <c r="B416" s="97">
        <v>412</v>
      </c>
      <c r="C416" s="26" t="s">
        <v>129</v>
      </c>
      <c r="D416" s="26" t="s">
        <v>130</v>
      </c>
      <c r="E416" s="26" t="s">
        <v>131</v>
      </c>
      <c r="F416" s="68">
        <v>43859</v>
      </c>
      <c r="G416" s="26" t="s">
        <v>1041</v>
      </c>
      <c r="H416" s="26" t="s">
        <v>133</v>
      </c>
      <c r="I416" s="26" t="s">
        <v>133</v>
      </c>
      <c r="J416" s="28" t="s">
        <v>1042</v>
      </c>
      <c r="K416" s="26" t="s">
        <v>135</v>
      </c>
      <c r="L416" s="26" t="s">
        <v>136</v>
      </c>
      <c r="M416" s="26" t="s">
        <v>137</v>
      </c>
      <c r="N416" s="26" t="s">
        <v>138</v>
      </c>
      <c r="O416" s="26" t="s">
        <v>138</v>
      </c>
      <c r="Q416" s="30">
        <v>76</v>
      </c>
      <c r="R416" s="30">
        <v>7020</v>
      </c>
      <c r="S416" s="31" t="e">
        <f>#N/A</f>
        <v>#N/A</v>
      </c>
      <c r="T416" s="30">
        <v>1642</v>
      </c>
      <c r="AB416" s="33" t="e">
        <f>#N/A</f>
        <v>#N/A</v>
      </c>
      <c r="AC416" s="30">
        <v>1200</v>
      </c>
      <c r="AD416" s="30" t="e">
        <f>#N/A</f>
        <v>#N/A</v>
      </c>
      <c r="AE416" s="34">
        <v>0.94874999999999998</v>
      </c>
      <c r="AG416" s="30" t="e">
        <f>#N/A</f>
        <v>#N/A</v>
      </c>
      <c r="AH416" s="30" t="e">
        <f>#N/A</f>
        <v>#N/A</v>
      </c>
      <c r="AI416" s="30">
        <v>5202.75</v>
      </c>
      <c r="AJ416" s="30">
        <v>4955</v>
      </c>
      <c r="AK416" s="26" t="s">
        <v>139</v>
      </c>
      <c r="AL416" s="26">
        <v>7</v>
      </c>
      <c r="AM416" s="26" t="s">
        <v>1015</v>
      </c>
      <c r="AU416" s="26" t="s">
        <v>141</v>
      </c>
      <c r="AV416" s="67" t="s">
        <v>1043</v>
      </c>
      <c r="AW416" s="67" t="s">
        <v>1044</v>
      </c>
      <c r="BA416" s="26" t="s">
        <v>144</v>
      </c>
      <c r="BB416" s="26" t="s">
        <v>145</v>
      </c>
      <c r="BC416" s="26" t="s">
        <v>146</v>
      </c>
      <c r="BD416" s="37">
        <v>43938</v>
      </c>
      <c r="BE416" s="30">
        <v>32769</v>
      </c>
      <c r="BF416" s="30">
        <v>24879</v>
      </c>
      <c r="BG416" s="37" t="s">
        <v>147</v>
      </c>
      <c r="BH416" s="37" t="s">
        <v>148</v>
      </c>
      <c r="BI416" s="37"/>
      <c r="BJ416" s="37"/>
      <c r="BK416" s="37"/>
      <c r="BL416" s="37"/>
      <c r="BM416" s="37"/>
      <c r="BN416" s="26"/>
      <c r="BO416" s="26"/>
      <c r="BP416" s="26"/>
      <c r="BQ416" s="38"/>
      <c r="BR416" s="26"/>
      <c r="BS416" s="26"/>
      <c r="BT416" s="26"/>
      <c r="BU416" s="26"/>
      <c r="BV416" s="39"/>
    </row>
    <row r="417" spans="1:74" ht="15" hidden="1" customHeight="1">
      <c r="A417" s="67">
        <v>2020</v>
      </c>
      <c r="B417" s="97">
        <v>413</v>
      </c>
      <c r="C417" s="26" t="s">
        <v>129</v>
      </c>
      <c r="D417" s="26" t="s">
        <v>130</v>
      </c>
      <c r="E417" s="26" t="s">
        <v>131</v>
      </c>
      <c r="F417" s="68">
        <v>43859</v>
      </c>
      <c r="G417" s="26" t="s">
        <v>1045</v>
      </c>
      <c r="H417" s="26" t="s">
        <v>133</v>
      </c>
      <c r="I417" s="26" t="s">
        <v>133</v>
      </c>
      <c r="J417" s="28" t="s">
        <v>1046</v>
      </c>
      <c r="K417" s="26" t="s">
        <v>135</v>
      </c>
      <c r="L417" s="26" t="s">
        <v>136</v>
      </c>
      <c r="M417" s="26" t="s">
        <v>137</v>
      </c>
      <c r="N417" s="26" t="s">
        <v>138</v>
      </c>
      <c r="O417" s="26" t="s">
        <v>138</v>
      </c>
      <c r="Q417" s="30">
        <v>89</v>
      </c>
      <c r="R417" s="30">
        <v>9140</v>
      </c>
      <c r="S417" s="31" t="e">
        <f>#N/A</f>
        <v>#N/A</v>
      </c>
      <c r="T417" s="30">
        <v>1625</v>
      </c>
      <c r="AB417" s="33" t="e">
        <f>#N/A</f>
        <v>#N/A</v>
      </c>
      <c r="AC417" s="30">
        <v>1200</v>
      </c>
      <c r="AD417" s="30" t="e">
        <f>#N/A</f>
        <v>#N/A</v>
      </c>
      <c r="AE417" s="34">
        <v>0.94551724137931037</v>
      </c>
      <c r="AG417" s="30" t="e">
        <f>#N/A</f>
        <v>#N/A</v>
      </c>
      <c r="AH417" s="30" t="e">
        <f>#N/A</f>
        <v>#N/A</v>
      </c>
      <c r="AI417" s="30">
        <v>7301.7000000000007</v>
      </c>
      <c r="AJ417" s="30">
        <v>6954</v>
      </c>
      <c r="AK417" s="26" t="s">
        <v>139</v>
      </c>
      <c r="AL417" s="26">
        <v>7</v>
      </c>
      <c r="AM417" s="26" t="s">
        <v>1015</v>
      </c>
      <c r="AU417" s="26" t="s">
        <v>141</v>
      </c>
      <c r="AV417" s="67" t="s">
        <v>1043</v>
      </c>
      <c r="AW417" s="67" t="s">
        <v>1044</v>
      </c>
      <c r="BA417" s="26" t="s">
        <v>144</v>
      </c>
      <c r="BB417" s="26" t="s">
        <v>145</v>
      </c>
      <c r="BC417" s="26" t="s">
        <v>146</v>
      </c>
      <c r="BD417" s="37">
        <v>43938</v>
      </c>
      <c r="BE417" s="30">
        <v>32769</v>
      </c>
      <c r="BF417" s="30">
        <v>24879</v>
      </c>
      <c r="BG417" s="37" t="s">
        <v>147</v>
      </c>
      <c r="BH417" s="37" t="s">
        <v>148</v>
      </c>
      <c r="BI417" s="37"/>
      <c r="BJ417" s="37"/>
      <c r="BK417" s="37"/>
      <c r="BL417" s="37"/>
      <c r="BM417" s="37"/>
      <c r="BN417" s="26"/>
      <c r="BO417" s="26"/>
      <c r="BP417" s="26"/>
      <c r="BQ417" s="38"/>
      <c r="BR417" s="26"/>
      <c r="BS417" s="26"/>
      <c r="BT417" s="26"/>
      <c r="BU417" s="26"/>
      <c r="BV417" s="39"/>
    </row>
    <row r="418" spans="1:74" ht="15" hidden="1" customHeight="1">
      <c r="A418" s="67">
        <v>2020</v>
      </c>
      <c r="B418" s="97">
        <v>414</v>
      </c>
      <c r="C418" s="26" t="s">
        <v>129</v>
      </c>
      <c r="D418" s="26" t="s">
        <v>130</v>
      </c>
      <c r="E418" s="26" t="s">
        <v>131</v>
      </c>
      <c r="F418" s="68">
        <v>43859</v>
      </c>
      <c r="G418" s="26" t="s">
        <v>1047</v>
      </c>
      <c r="H418" s="26" t="s">
        <v>133</v>
      </c>
      <c r="I418" s="26" t="s">
        <v>133</v>
      </c>
      <c r="J418" s="28" t="s">
        <v>1048</v>
      </c>
      <c r="K418" s="26" t="s">
        <v>135</v>
      </c>
      <c r="L418" s="26" t="s">
        <v>136</v>
      </c>
      <c r="M418" s="26" t="s">
        <v>137</v>
      </c>
      <c r="N418" s="26" t="s">
        <v>138</v>
      </c>
      <c r="O418" s="26" t="s">
        <v>138</v>
      </c>
      <c r="Q418" s="30">
        <v>95</v>
      </c>
      <c r="R418" s="30">
        <v>15640</v>
      </c>
      <c r="S418" s="31" t="e">
        <f>#N/A</f>
        <v>#N/A</v>
      </c>
      <c r="T418" s="30">
        <v>4111</v>
      </c>
      <c r="AB418" s="33" t="e">
        <f>#N/A</f>
        <v>#N/A</v>
      </c>
      <c r="AC418" s="30">
        <v>1200</v>
      </c>
      <c r="AD418" s="30" t="e">
        <f>#N/A</f>
        <v>#N/A</v>
      </c>
      <c r="AE418" s="34">
        <v>0.40105263157894733</v>
      </c>
      <c r="AG418" s="30" t="e">
        <f>#N/A</f>
        <v>#N/A</v>
      </c>
      <c r="AH418" s="30" t="e">
        <f>#N/A</f>
        <v>#N/A</v>
      </c>
      <c r="AI418" s="30">
        <v>12117</v>
      </c>
      <c r="AJ418" s="30">
        <v>11540</v>
      </c>
      <c r="AK418" s="26" t="s">
        <v>139</v>
      </c>
      <c r="AL418" s="26">
        <v>7</v>
      </c>
      <c r="AM418" s="26" t="s">
        <v>1015</v>
      </c>
      <c r="AU418" s="26" t="s">
        <v>141</v>
      </c>
      <c r="AV418" s="67" t="s">
        <v>1043</v>
      </c>
      <c r="AW418" s="67" t="s">
        <v>1044</v>
      </c>
      <c r="BA418" s="26" t="s">
        <v>144</v>
      </c>
      <c r="BB418" s="26" t="s">
        <v>145</v>
      </c>
      <c r="BC418" s="26" t="s">
        <v>146</v>
      </c>
      <c r="BD418" s="37">
        <v>43938</v>
      </c>
      <c r="BE418" s="30">
        <v>32769</v>
      </c>
      <c r="BF418" s="30">
        <v>24879</v>
      </c>
      <c r="BG418" s="37" t="s">
        <v>147</v>
      </c>
      <c r="BH418" s="37" t="s">
        <v>148</v>
      </c>
      <c r="BI418" s="37"/>
      <c r="BJ418" s="37"/>
      <c r="BK418" s="37"/>
      <c r="BL418" s="37"/>
      <c r="BM418" s="37"/>
      <c r="BN418" s="26"/>
      <c r="BO418" s="26"/>
      <c r="BP418" s="26"/>
      <c r="BQ418" s="38"/>
      <c r="BR418" s="26"/>
      <c r="BS418" s="26"/>
      <c r="BT418" s="26"/>
      <c r="BU418" s="26"/>
      <c r="BV418" s="39"/>
    </row>
    <row r="419" spans="1:74" ht="15" hidden="1" customHeight="1">
      <c r="A419" s="67">
        <v>2020</v>
      </c>
      <c r="B419" s="97">
        <v>415</v>
      </c>
      <c r="C419" s="26" t="s">
        <v>129</v>
      </c>
      <c r="D419" s="26" t="s">
        <v>130</v>
      </c>
      <c r="E419" s="26" t="s">
        <v>131</v>
      </c>
      <c r="F419" s="68">
        <v>43859</v>
      </c>
      <c r="G419" s="26" t="s">
        <v>1049</v>
      </c>
      <c r="H419" s="26" t="s">
        <v>133</v>
      </c>
      <c r="I419" s="26" t="s">
        <v>133</v>
      </c>
      <c r="J419" s="28" t="s">
        <v>1050</v>
      </c>
      <c r="K419" s="26" t="s">
        <v>135</v>
      </c>
      <c r="L419" s="26" t="s">
        <v>136</v>
      </c>
      <c r="M419" s="26" t="s">
        <v>137</v>
      </c>
      <c r="N419" s="26" t="s">
        <v>138</v>
      </c>
      <c r="O419" s="26" t="s">
        <v>138</v>
      </c>
      <c r="Q419" s="30">
        <v>90</v>
      </c>
      <c r="R419" s="30">
        <v>11770</v>
      </c>
      <c r="S419" s="31" t="e">
        <f>#N/A</f>
        <v>#N/A</v>
      </c>
      <c r="T419" s="30">
        <v>2646</v>
      </c>
      <c r="AB419" s="33" t="e">
        <f>#N/A</f>
        <v>#N/A</v>
      </c>
      <c r="AC419" s="30">
        <v>1200</v>
      </c>
      <c r="AD419" s="30" t="e">
        <f>#N/A</f>
        <v>#N/A</v>
      </c>
      <c r="AE419" s="34">
        <v>0.75142857142857145</v>
      </c>
      <c r="AG419" s="30" t="e">
        <f>#N/A</f>
        <v>#N/A</v>
      </c>
      <c r="AH419" s="30" t="e">
        <f>#N/A</f>
        <v>#N/A</v>
      </c>
      <c r="AI419" s="30">
        <v>9248.4</v>
      </c>
      <c r="AJ419" s="30">
        <v>8808</v>
      </c>
      <c r="AK419" s="26" t="s">
        <v>139</v>
      </c>
      <c r="AL419" s="26">
        <v>7</v>
      </c>
      <c r="AM419" s="26" t="s">
        <v>1015</v>
      </c>
      <c r="AU419" s="26" t="s">
        <v>141</v>
      </c>
      <c r="AV419" s="67" t="s">
        <v>1044</v>
      </c>
      <c r="AW419" s="67" t="s">
        <v>1051</v>
      </c>
      <c r="BA419" s="26" t="s">
        <v>144</v>
      </c>
      <c r="BB419" s="26" t="s">
        <v>145</v>
      </c>
      <c r="BC419" s="26" t="s">
        <v>146</v>
      </c>
      <c r="BD419" s="37">
        <v>43938</v>
      </c>
      <c r="BE419" s="30">
        <v>32769</v>
      </c>
      <c r="BF419" s="30">
        <v>24879</v>
      </c>
      <c r="BG419" s="37" t="s">
        <v>147</v>
      </c>
      <c r="BH419" s="37" t="s">
        <v>148</v>
      </c>
      <c r="BI419" s="37"/>
      <c r="BJ419" s="37"/>
      <c r="BK419" s="37"/>
      <c r="BL419" s="37"/>
      <c r="BM419" s="37"/>
      <c r="BN419" s="26"/>
      <c r="BO419" s="26"/>
      <c r="BP419" s="26"/>
      <c r="BQ419" s="38"/>
      <c r="BR419" s="26"/>
      <c r="BS419" s="26"/>
      <c r="BT419" s="26"/>
      <c r="BU419" s="26"/>
      <c r="BV419" s="39"/>
    </row>
    <row r="420" spans="1:74" ht="15" hidden="1" customHeight="1">
      <c r="A420" s="67">
        <v>2020</v>
      </c>
      <c r="B420" s="97">
        <v>416</v>
      </c>
      <c r="C420" s="26" t="s">
        <v>129</v>
      </c>
      <c r="D420" s="26" t="s">
        <v>130</v>
      </c>
      <c r="E420" s="26" t="s">
        <v>131</v>
      </c>
      <c r="F420" s="68">
        <v>43859</v>
      </c>
      <c r="G420" s="26" t="s">
        <v>1052</v>
      </c>
      <c r="H420" s="26" t="s">
        <v>133</v>
      </c>
      <c r="I420" s="26" t="s">
        <v>133</v>
      </c>
      <c r="J420" s="28" t="s">
        <v>1053</v>
      </c>
      <c r="K420" s="26" t="s">
        <v>135</v>
      </c>
      <c r="L420" s="26" t="s">
        <v>136</v>
      </c>
      <c r="M420" s="26" t="s">
        <v>137</v>
      </c>
      <c r="N420" s="26" t="s">
        <v>138</v>
      </c>
      <c r="O420" s="26" t="s">
        <v>138</v>
      </c>
      <c r="Q420" s="30">
        <v>88</v>
      </c>
      <c r="R420" s="30">
        <v>10600</v>
      </c>
      <c r="S420" s="31" t="e">
        <f>#N/A</f>
        <v>#N/A</v>
      </c>
      <c r="T420" s="30">
        <v>2550</v>
      </c>
      <c r="AB420" s="33" t="e">
        <f>#N/A</f>
        <v>#N/A</v>
      </c>
      <c r="AC420" s="30">
        <v>1200</v>
      </c>
      <c r="AD420" s="30" t="e">
        <f>#N/A</f>
        <v>#N/A</v>
      </c>
      <c r="AE420" s="34">
        <v>0.49020408163265305</v>
      </c>
      <c r="AG420" s="30" t="e">
        <f>#N/A</f>
        <v>#N/A</v>
      </c>
      <c r="AH420" s="30" t="e">
        <f>#N/A</f>
        <v>#N/A</v>
      </c>
      <c r="AI420" s="30">
        <v>8381.1</v>
      </c>
      <c r="AJ420" s="30">
        <v>7982</v>
      </c>
      <c r="AK420" s="26" t="s">
        <v>139</v>
      </c>
      <c r="AL420" s="26">
        <v>7</v>
      </c>
      <c r="AM420" s="26" t="s">
        <v>1015</v>
      </c>
      <c r="AU420" s="26" t="s">
        <v>141</v>
      </c>
      <c r="AV420" s="67" t="s">
        <v>1051</v>
      </c>
      <c r="AW420" s="67" t="s">
        <v>1054</v>
      </c>
      <c r="BA420" s="26" t="s">
        <v>144</v>
      </c>
      <c r="BB420" s="26" t="s">
        <v>145</v>
      </c>
      <c r="BC420" s="26" t="s">
        <v>146</v>
      </c>
      <c r="BD420" s="37">
        <v>43938</v>
      </c>
      <c r="BE420" s="30">
        <v>32769</v>
      </c>
      <c r="BF420" s="30">
        <v>24879</v>
      </c>
      <c r="BG420" s="37" t="s">
        <v>147</v>
      </c>
      <c r="BH420" s="37" t="s">
        <v>148</v>
      </c>
      <c r="BI420" s="37"/>
      <c r="BJ420" s="37"/>
      <c r="BK420" s="37"/>
      <c r="BL420" s="37"/>
      <c r="BM420" s="37"/>
      <c r="BN420" s="26"/>
      <c r="BO420" s="26"/>
      <c r="BP420" s="26"/>
      <c r="BQ420" s="38"/>
      <c r="BR420" s="26"/>
      <c r="BS420" s="26"/>
      <c r="BT420" s="26"/>
      <c r="BU420" s="26"/>
      <c r="BV420" s="39"/>
    </row>
    <row r="421" spans="1:74" ht="15" hidden="1" customHeight="1">
      <c r="A421" s="67">
        <v>2020</v>
      </c>
      <c r="B421" s="97">
        <v>417</v>
      </c>
      <c r="C421" s="26" t="s">
        <v>129</v>
      </c>
      <c r="D421" s="26" t="s">
        <v>130</v>
      </c>
      <c r="E421" s="26" t="s">
        <v>131</v>
      </c>
      <c r="F421" s="68">
        <v>43859</v>
      </c>
      <c r="G421" s="26" t="s">
        <v>1055</v>
      </c>
      <c r="H421" s="26" t="s">
        <v>133</v>
      </c>
      <c r="I421" s="26" t="s">
        <v>133</v>
      </c>
      <c r="J421" s="28" t="s">
        <v>1056</v>
      </c>
      <c r="K421" s="26" t="s">
        <v>135</v>
      </c>
      <c r="L421" s="26" t="s">
        <v>136</v>
      </c>
      <c r="M421" s="26" t="s">
        <v>137</v>
      </c>
      <c r="N421" s="26" t="s">
        <v>138</v>
      </c>
      <c r="O421" s="26" t="s">
        <v>138</v>
      </c>
      <c r="Q421" s="30">
        <v>95</v>
      </c>
      <c r="R421" s="30">
        <v>11820</v>
      </c>
      <c r="S421" s="31" t="e">
        <f>#N/A</f>
        <v>#N/A</v>
      </c>
      <c r="T421" s="30">
        <v>2347</v>
      </c>
      <c r="AB421" s="33" t="e">
        <f>#N/A</f>
        <v>#N/A</v>
      </c>
      <c r="AC421" s="30">
        <v>1200</v>
      </c>
      <c r="AD421" s="30" t="e">
        <f>#N/A</f>
        <v>#N/A</v>
      </c>
      <c r="AE421" s="34">
        <v>0.79818181818181821</v>
      </c>
      <c r="AG421" s="30" t="e">
        <f>#N/A</f>
        <v>#N/A</v>
      </c>
      <c r="AH421" s="30" t="e">
        <f>#N/A</f>
        <v>#N/A</v>
      </c>
      <c r="AI421" s="30">
        <v>9286.2000000000007</v>
      </c>
      <c r="AJ421" s="30">
        <v>8844</v>
      </c>
      <c r="AK421" s="26" t="s">
        <v>139</v>
      </c>
      <c r="AL421" s="26">
        <v>7</v>
      </c>
      <c r="AM421" s="26" t="s">
        <v>1015</v>
      </c>
      <c r="AU421" s="26" t="s">
        <v>141</v>
      </c>
      <c r="AV421" s="67" t="s">
        <v>1051</v>
      </c>
      <c r="AW421" s="67" t="s">
        <v>1054</v>
      </c>
      <c r="BA421" s="26" t="s">
        <v>144</v>
      </c>
      <c r="BB421" s="26" t="s">
        <v>145</v>
      </c>
      <c r="BC421" s="26" t="s">
        <v>146</v>
      </c>
      <c r="BD421" s="37">
        <v>43938</v>
      </c>
      <c r="BE421" s="30">
        <v>32769</v>
      </c>
      <c r="BF421" s="30">
        <v>24879</v>
      </c>
      <c r="BG421" s="37" t="s">
        <v>147</v>
      </c>
      <c r="BH421" s="37" t="s">
        <v>148</v>
      </c>
      <c r="BI421" s="37"/>
      <c r="BJ421" s="37"/>
      <c r="BK421" s="37"/>
      <c r="BL421" s="37"/>
      <c r="BM421" s="37"/>
      <c r="BN421" s="26"/>
      <c r="BO421" s="26"/>
      <c r="BP421" s="26"/>
      <c r="BQ421" s="38"/>
      <c r="BR421" s="26"/>
      <c r="BS421" s="26"/>
      <c r="BT421" s="26"/>
      <c r="BU421" s="26"/>
      <c r="BV421" s="39"/>
    </row>
    <row r="422" spans="1:74" ht="15" hidden="1" customHeight="1">
      <c r="A422" s="67">
        <v>2020</v>
      </c>
      <c r="B422" s="97">
        <v>418</v>
      </c>
      <c r="C422" s="26" t="s">
        <v>129</v>
      </c>
      <c r="D422" s="26" t="s">
        <v>130</v>
      </c>
      <c r="E422" s="26" t="s">
        <v>131</v>
      </c>
      <c r="F422" s="68">
        <v>43859</v>
      </c>
      <c r="G422" s="26" t="s">
        <v>1057</v>
      </c>
      <c r="H422" s="26" t="s">
        <v>133</v>
      </c>
      <c r="I422" s="26" t="s">
        <v>133</v>
      </c>
      <c r="J422" s="28" t="s">
        <v>1058</v>
      </c>
      <c r="K422" s="26" t="s">
        <v>135</v>
      </c>
      <c r="L422" s="26" t="s">
        <v>136</v>
      </c>
      <c r="M422" s="26" t="s">
        <v>137</v>
      </c>
      <c r="N422" s="26" t="s">
        <v>138</v>
      </c>
      <c r="O422" s="26" t="s">
        <v>138</v>
      </c>
      <c r="Q422" s="30">
        <v>82</v>
      </c>
      <c r="R422" s="30">
        <v>8640</v>
      </c>
      <c r="S422" s="31" t="e">
        <f>#N/A</f>
        <v>#N/A</v>
      </c>
      <c r="T422" s="30">
        <v>2040</v>
      </c>
      <c r="AB422" s="33" t="e">
        <f>#N/A</f>
        <v>#N/A</v>
      </c>
      <c r="AC422" s="30">
        <v>1200</v>
      </c>
      <c r="AD422" s="30" t="e">
        <f>#N/A</f>
        <v>#N/A</v>
      </c>
      <c r="AE422" s="34">
        <v>0.49612903225806448</v>
      </c>
      <c r="AG422" s="30" t="e">
        <f>#N/A</f>
        <v>#N/A</v>
      </c>
      <c r="AH422" s="30" t="e">
        <f>#N/A</f>
        <v>#N/A</v>
      </c>
      <c r="AI422" s="30">
        <v>6928.9500000000007</v>
      </c>
      <c r="AJ422" s="30">
        <v>6599</v>
      </c>
      <c r="AK422" s="26" t="s">
        <v>139</v>
      </c>
      <c r="AL422" s="26">
        <v>7</v>
      </c>
      <c r="AM422" s="26" t="s">
        <v>1015</v>
      </c>
      <c r="AU422" s="26" t="s">
        <v>141</v>
      </c>
      <c r="AV422" s="67" t="s">
        <v>1051</v>
      </c>
      <c r="AW422" s="67" t="s">
        <v>1054</v>
      </c>
      <c r="BA422" s="26" t="s">
        <v>144</v>
      </c>
      <c r="BB422" s="26" t="s">
        <v>145</v>
      </c>
      <c r="BC422" s="26" t="s">
        <v>146</v>
      </c>
      <c r="BD422" s="37">
        <v>43938</v>
      </c>
      <c r="BE422" s="30">
        <v>32769</v>
      </c>
      <c r="BF422" s="30">
        <v>24879</v>
      </c>
      <c r="BG422" s="37" t="s">
        <v>147</v>
      </c>
      <c r="BH422" s="37" t="s">
        <v>148</v>
      </c>
      <c r="BI422" s="37"/>
      <c r="BJ422" s="37"/>
      <c r="BK422" s="37"/>
      <c r="BL422" s="37"/>
      <c r="BM422" s="37"/>
      <c r="BN422" s="26"/>
      <c r="BO422" s="26"/>
      <c r="BP422" s="26"/>
      <c r="BQ422" s="38"/>
      <c r="BR422" s="26"/>
      <c r="BS422" s="26"/>
      <c r="BT422" s="26"/>
      <c r="BU422" s="26"/>
      <c r="BV422" s="39"/>
    </row>
    <row r="423" spans="1:74" ht="15" hidden="1" customHeight="1">
      <c r="A423" s="67">
        <v>2020</v>
      </c>
      <c r="B423" s="97">
        <v>419</v>
      </c>
      <c r="C423" s="26" t="s">
        <v>129</v>
      </c>
      <c r="D423" s="26" t="s">
        <v>130</v>
      </c>
      <c r="E423" s="26" t="s">
        <v>131</v>
      </c>
      <c r="F423" s="68">
        <v>43859</v>
      </c>
      <c r="G423" s="26" t="s">
        <v>1059</v>
      </c>
      <c r="H423" s="26" t="s">
        <v>133</v>
      </c>
      <c r="I423" s="26" t="s">
        <v>133</v>
      </c>
      <c r="J423" s="28" t="s">
        <v>1060</v>
      </c>
      <c r="K423" s="26" t="s">
        <v>135</v>
      </c>
      <c r="L423" s="26" t="s">
        <v>136</v>
      </c>
      <c r="M423" s="26" t="s">
        <v>137</v>
      </c>
      <c r="N423" s="26" t="s">
        <v>138</v>
      </c>
      <c r="O423" s="26" t="s">
        <v>138</v>
      </c>
      <c r="Q423" s="30">
        <v>89</v>
      </c>
      <c r="R423" s="30">
        <v>10180</v>
      </c>
      <c r="S423" s="31" t="e">
        <f>#N/A</f>
        <v>#N/A</v>
      </c>
      <c r="T423" s="30">
        <v>2254</v>
      </c>
      <c r="AB423" s="33" t="e">
        <f>#N/A</f>
        <v>#N/A</v>
      </c>
      <c r="AC423" s="30">
        <v>1200</v>
      </c>
      <c r="AD423" s="30" t="e">
        <f>#N/A</f>
        <v>#N/A</v>
      </c>
      <c r="AE423" s="34">
        <v>0.57999999999999996</v>
      </c>
      <c r="AG423" s="30" t="e">
        <f>#N/A</f>
        <v>#N/A</v>
      </c>
      <c r="AH423" s="30" t="e">
        <f>#N/A</f>
        <v>#N/A</v>
      </c>
      <c r="AI423" s="30">
        <v>7967.4000000000005</v>
      </c>
      <c r="AJ423" s="30">
        <v>7588</v>
      </c>
      <c r="AK423" s="26" t="s">
        <v>139</v>
      </c>
      <c r="AL423" s="26">
        <v>7</v>
      </c>
      <c r="AM423" s="26" t="s">
        <v>1015</v>
      </c>
      <c r="AU423" s="26" t="s">
        <v>141</v>
      </c>
      <c r="AV423" s="67" t="s">
        <v>1051</v>
      </c>
      <c r="AW423" s="67" t="s">
        <v>1054</v>
      </c>
      <c r="BA423" s="26" t="s">
        <v>144</v>
      </c>
      <c r="BB423" s="26" t="s">
        <v>145</v>
      </c>
      <c r="BC423" s="26" t="s">
        <v>146</v>
      </c>
      <c r="BD423" s="37">
        <v>43938</v>
      </c>
      <c r="BE423" s="30">
        <v>32769</v>
      </c>
      <c r="BF423" s="30">
        <v>24879</v>
      </c>
      <c r="BG423" s="37" t="s">
        <v>147</v>
      </c>
      <c r="BH423" s="37" t="s">
        <v>148</v>
      </c>
      <c r="BI423" s="37"/>
      <c r="BJ423" s="37"/>
      <c r="BK423" s="37"/>
      <c r="BL423" s="37"/>
      <c r="BM423" s="37"/>
      <c r="BN423" s="26"/>
      <c r="BO423" s="26"/>
      <c r="BP423" s="26"/>
      <c r="BQ423" s="38"/>
      <c r="BR423" s="26"/>
      <c r="BS423" s="26"/>
      <c r="BT423" s="26"/>
      <c r="BU423" s="26"/>
      <c r="BV423" s="39"/>
    </row>
    <row r="424" spans="1:74" ht="15" hidden="1" customHeight="1">
      <c r="A424" s="67">
        <v>2020</v>
      </c>
      <c r="B424" s="97">
        <v>420</v>
      </c>
      <c r="C424" s="26" t="s">
        <v>129</v>
      </c>
      <c r="D424" s="26" t="s">
        <v>130</v>
      </c>
      <c r="E424" s="26" t="s">
        <v>131</v>
      </c>
      <c r="F424" s="68">
        <v>43859</v>
      </c>
      <c r="G424" s="26" t="s">
        <v>1061</v>
      </c>
      <c r="H424" s="26" t="s">
        <v>133</v>
      </c>
      <c r="I424" s="26" t="s">
        <v>133</v>
      </c>
      <c r="J424" s="28" t="s">
        <v>1062</v>
      </c>
      <c r="K424" s="26" t="s">
        <v>135</v>
      </c>
      <c r="L424" s="26" t="s">
        <v>136</v>
      </c>
      <c r="M424" s="26" t="s">
        <v>137</v>
      </c>
      <c r="N424" s="26" t="s">
        <v>138</v>
      </c>
      <c r="O424" s="26" t="s">
        <v>138</v>
      </c>
      <c r="Q424" s="30">
        <v>92</v>
      </c>
      <c r="R424" s="30">
        <v>14050</v>
      </c>
      <c r="S424" s="31" t="e">
        <f>#N/A</f>
        <v>#N/A</v>
      </c>
      <c r="T424" s="30">
        <v>2973</v>
      </c>
      <c r="AB424" s="33" t="e">
        <f>#N/A</f>
        <v>#N/A</v>
      </c>
      <c r="AC424" s="30">
        <v>1200</v>
      </c>
      <c r="AD424" s="30" t="e">
        <f>#N/A</f>
        <v>#N/A</v>
      </c>
      <c r="AE424" s="34">
        <v>0.69428571428571428</v>
      </c>
      <c r="AG424" s="30" t="e">
        <f>#N/A</f>
        <v>#N/A</v>
      </c>
      <c r="AH424" s="30" t="e">
        <f>#N/A</f>
        <v>#N/A</v>
      </c>
      <c r="AI424" s="30">
        <v>10413.9</v>
      </c>
      <c r="AJ424" s="30">
        <v>9918</v>
      </c>
      <c r="AK424" s="26" t="s">
        <v>139</v>
      </c>
      <c r="AL424" s="26">
        <v>7</v>
      </c>
      <c r="AM424" s="26" t="s">
        <v>1015</v>
      </c>
      <c r="AU424" s="26" t="s">
        <v>141</v>
      </c>
      <c r="AV424" s="67" t="s">
        <v>1051</v>
      </c>
      <c r="AW424" s="67" t="s">
        <v>1054</v>
      </c>
      <c r="BA424" s="26" t="s">
        <v>144</v>
      </c>
      <c r="BB424" s="26" t="s">
        <v>145</v>
      </c>
      <c r="BC424" s="26" t="s">
        <v>146</v>
      </c>
      <c r="BD424" s="37">
        <v>43938</v>
      </c>
      <c r="BE424" s="30">
        <v>32769</v>
      </c>
      <c r="BF424" s="30">
        <v>24879</v>
      </c>
      <c r="BG424" s="37" t="s">
        <v>147</v>
      </c>
      <c r="BH424" s="37" t="s">
        <v>148</v>
      </c>
      <c r="BI424" s="37"/>
      <c r="BJ424" s="37"/>
      <c r="BK424" s="37"/>
      <c r="BL424" s="37"/>
      <c r="BM424" s="37"/>
      <c r="BN424" s="26"/>
      <c r="BO424" s="26"/>
      <c r="BP424" s="26"/>
      <c r="BQ424" s="38"/>
      <c r="BR424" s="26"/>
      <c r="BS424" s="26"/>
      <c r="BT424" s="26"/>
      <c r="BU424" s="26"/>
      <c r="BV424" s="39"/>
    </row>
    <row r="425" spans="1:74" ht="15" hidden="1" customHeight="1">
      <c r="A425" s="93">
        <v>2020</v>
      </c>
      <c r="B425" s="98">
        <v>421</v>
      </c>
      <c r="C425" s="40" t="s">
        <v>129</v>
      </c>
      <c r="D425" s="40" t="s">
        <v>130</v>
      </c>
      <c r="E425" s="40" t="s">
        <v>131</v>
      </c>
      <c r="F425" s="94">
        <v>43859</v>
      </c>
      <c r="G425" s="40" t="s">
        <v>1063</v>
      </c>
      <c r="H425" s="40" t="s">
        <v>133</v>
      </c>
      <c r="I425" s="40" t="s">
        <v>133</v>
      </c>
      <c r="J425" s="42" t="s">
        <v>1064</v>
      </c>
      <c r="K425" s="40" t="s">
        <v>135</v>
      </c>
      <c r="L425" s="40" t="s">
        <v>136</v>
      </c>
      <c r="M425" s="40" t="s">
        <v>137</v>
      </c>
      <c r="N425" s="40" t="s">
        <v>138</v>
      </c>
      <c r="O425" s="40" t="s">
        <v>138</v>
      </c>
      <c r="P425" s="43"/>
      <c r="Q425" s="36">
        <v>91</v>
      </c>
      <c r="R425" s="36">
        <v>12700</v>
      </c>
      <c r="S425" s="44" t="e">
        <f>#N/A</f>
        <v>#N/A</v>
      </c>
      <c r="T425" s="36">
        <v>2842</v>
      </c>
      <c r="U425" s="36"/>
      <c r="V425" s="45"/>
      <c r="W425" s="36"/>
      <c r="X425" s="36"/>
      <c r="Y425" s="36"/>
      <c r="Z425" s="36"/>
      <c r="AA425" s="36"/>
      <c r="AB425" s="46" t="e">
        <f>#N/A</f>
        <v>#N/A</v>
      </c>
      <c r="AC425" s="36">
        <v>1200</v>
      </c>
      <c r="AD425" s="36" t="e">
        <f>#N/A</f>
        <v>#N/A</v>
      </c>
      <c r="AF425" s="48"/>
      <c r="AG425" s="30" t="e">
        <f>#N/A</f>
        <v>#N/A</v>
      </c>
      <c r="AH425" s="36" t="e">
        <f>#N/A</f>
        <v>#N/A</v>
      </c>
      <c r="AI425" s="36">
        <v>0</v>
      </c>
      <c r="AJ425" s="36"/>
      <c r="AK425" s="40" t="s">
        <v>154</v>
      </c>
      <c r="AL425" s="40">
        <v>7</v>
      </c>
      <c r="AM425" s="40" t="s">
        <v>1015</v>
      </c>
      <c r="AN425" s="40" t="s">
        <v>155</v>
      </c>
      <c r="AO425" s="36">
        <v>15240</v>
      </c>
      <c r="AP425" s="36"/>
      <c r="AQ425" s="36"/>
      <c r="AS425" s="36"/>
      <c r="AT425" s="36">
        <v>15240</v>
      </c>
      <c r="AU425" s="40" t="s">
        <v>141</v>
      </c>
      <c r="AV425" s="93" t="s">
        <v>1054</v>
      </c>
      <c r="AW425" s="93" t="s">
        <v>1065</v>
      </c>
      <c r="AX425" s="40"/>
      <c r="AY425" s="40"/>
      <c r="AZ425" s="40"/>
      <c r="BA425" s="40" t="s">
        <v>144</v>
      </c>
      <c r="BB425" s="40" t="s">
        <v>145</v>
      </c>
      <c r="BC425" s="40"/>
      <c r="BD425" s="49">
        <v>43938</v>
      </c>
      <c r="BE425" s="36"/>
      <c r="BF425" s="36"/>
      <c r="BG425" s="37" t="s">
        <v>147</v>
      </c>
      <c r="BH425" s="37" t="s">
        <v>148</v>
      </c>
      <c r="BI425" s="49"/>
      <c r="BJ425" s="49"/>
      <c r="BK425" s="49"/>
      <c r="BL425" s="49"/>
      <c r="BM425" s="49"/>
      <c r="BN425" s="40"/>
      <c r="BO425" s="40"/>
      <c r="BP425" s="40"/>
      <c r="BQ425" s="50"/>
      <c r="BR425" s="40"/>
      <c r="BS425" s="40"/>
      <c r="BT425" s="40"/>
      <c r="BU425" s="40"/>
      <c r="BV425" s="51"/>
    </row>
    <row r="426" spans="1:74" ht="15" hidden="1" customHeight="1">
      <c r="A426" s="67">
        <v>2020</v>
      </c>
      <c r="B426" s="97">
        <v>422</v>
      </c>
      <c r="C426" s="26" t="s">
        <v>129</v>
      </c>
      <c r="D426" s="26" t="s">
        <v>130</v>
      </c>
      <c r="E426" s="26" t="s">
        <v>131</v>
      </c>
      <c r="F426" s="68">
        <v>43859</v>
      </c>
      <c r="G426" s="26" t="s">
        <v>1066</v>
      </c>
      <c r="H426" s="26" t="s">
        <v>133</v>
      </c>
      <c r="I426" s="26" t="s">
        <v>133</v>
      </c>
      <c r="J426" s="28" t="s">
        <v>1067</v>
      </c>
      <c r="K426" s="26" t="s">
        <v>135</v>
      </c>
      <c r="L426" s="26" t="s">
        <v>136</v>
      </c>
      <c r="M426" s="26" t="s">
        <v>137</v>
      </c>
      <c r="N426" s="26" t="s">
        <v>138</v>
      </c>
      <c r="O426" s="26" t="s">
        <v>138</v>
      </c>
      <c r="Q426" s="30">
        <v>86</v>
      </c>
      <c r="R426" s="30">
        <v>11120</v>
      </c>
      <c r="S426" s="31" t="e">
        <f>#N/A</f>
        <v>#N/A</v>
      </c>
      <c r="T426" s="30">
        <v>2485</v>
      </c>
      <c r="AB426" s="33" t="e">
        <f>#N/A</f>
        <v>#N/A</v>
      </c>
      <c r="AC426" s="30">
        <v>1200</v>
      </c>
      <c r="AD426" s="30" t="e">
        <f>#N/A</f>
        <v>#N/A</v>
      </c>
      <c r="AE426" s="34">
        <v>0.39379310344827584</v>
      </c>
      <c r="AF426" s="35">
        <v>0.03</v>
      </c>
      <c r="AG426" s="30" t="e">
        <f>#N/A</f>
        <v>#N/A</v>
      </c>
      <c r="AH426" s="30" t="e">
        <f>#N/A</f>
        <v>#N/A</v>
      </c>
      <c r="AI426" s="30">
        <v>7994.7000000000007</v>
      </c>
      <c r="AJ426" s="30">
        <v>7614</v>
      </c>
      <c r="AK426" s="26" t="s">
        <v>139</v>
      </c>
      <c r="AL426" s="26">
        <v>7</v>
      </c>
      <c r="AM426" s="26" t="s">
        <v>1015</v>
      </c>
      <c r="AU426" s="26" t="s">
        <v>141</v>
      </c>
      <c r="AV426" s="67" t="s">
        <v>1054</v>
      </c>
      <c r="AW426" s="67" t="s">
        <v>1065</v>
      </c>
      <c r="BA426" s="26" t="s">
        <v>1068</v>
      </c>
      <c r="BB426" s="26" t="s">
        <v>145</v>
      </c>
      <c r="BC426" s="26" t="s">
        <v>146</v>
      </c>
      <c r="BD426" s="37">
        <v>43938</v>
      </c>
      <c r="BE426" s="30">
        <v>32769</v>
      </c>
      <c r="BF426" s="30">
        <v>24879</v>
      </c>
      <c r="BG426" s="37" t="s">
        <v>147</v>
      </c>
      <c r="BH426" s="37" t="s">
        <v>148</v>
      </c>
      <c r="BI426" s="37"/>
      <c r="BJ426" s="37"/>
      <c r="BK426" s="37"/>
      <c r="BL426" s="37"/>
      <c r="BM426" s="37"/>
      <c r="BN426" s="26"/>
      <c r="BO426" s="26"/>
      <c r="BP426" s="26"/>
      <c r="BQ426" s="38"/>
      <c r="BR426" s="26"/>
      <c r="BS426" s="26"/>
      <c r="BT426" s="26"/>
      <c r="BU426" s="26"/>
      <c r="BV426" s="39"/>
    </row>
    <row r="427" spans="1:74" ht="15" hidden="1" customHeight="1">
      <c r="A427" s="67">
        <v>2020</v>
      </c>
      <c r="B427" s="97">
        <v>423</v>
      </c>
      <c r="C427" s="26" t="s">
        <v>129</v>
      </c>
      <c r="D427" s="26" t="s">
        <v>130</v>
      </c>
      <c r="E427" s="26" t="s">
        <v>131</v>
      </c>
      <c r="F427" s="68">
        <v>43859</v>
      </c>
      <c r="G427" s="26" t="s">
        <v>1069</v>
      </c>
      <c r="H427" s="26" t="s">
        <v>133</v>
      </c>
      <c r="I427" s="26" t="s">
        <v>133</v>
      </c>
      <c r="J427" s="28" t="s">
        <v>1070</v>
      </c>
      <c r="K427" s="26" t="s">
        <v>135</v>
      </c>
      <c r="L427" s="26" t="s">
        <v>136</v>
      </c>
      <c r="M427" s="26" t="s">
        <v>137</v>
      </c>
      <c r="N427" s="26" t="s">
        <v>138</v>
      </c>
      <c r="O427" s="26" t="s">
        <v>138</v>
      </c>
      <c r="Q427" s="30">
        <v>86</v>
      </c>
      <c r="R427" s="30">
        <v>12570</v>
      </c>
      <c r="S427" s="31" t="e">
        <f>#N/A</f>
        <v>#N/A</v>
      </c>
      <c r="T427" s="30">
        <v>2409</v>
      </c>
      <c r="AB427" s="33" t="e">
        <f>#N/A</f>
        <v>#N/A</v>
      </c>
      <c r="AC427" s="30">
        <v>1200</v>
      </c>
      <c r="AD427" s="30" t="e">
        <f>#N/A</f>
        <v>#N/A</v>
      </c>
      <c r="AE427" s="81">
        <v>0.94551724137931037</v>
      </c>
      <c r="AG427" s="30" t="e">
        <f>#N/A</f>
        <v>#N/A</v>
      </c>
      <c r="AH427" s="30" t="e">
        <f>#N/A</f>
        <v>#N/A</v>
      </c>
      <c r="AI427" s="30">
        <v>9316.65</v>
      </c>
      <c r="AJ427" s="30">
        <v>8873</v>
      </c>
      <c r="AK427" s="26" t="s">
        <v>139</v>
      </c>
      <c r="AL427" s="26">
        <v>7</v>
      </c>
      <c r="AM427" s="26" t="s">
        <v>1015</v>
      </c>
      <c r="AU427" s="26" t="s">
        <v>141</v>
      </c>
      <c r="AV427" s="67" t="s">
        <v>1054</v>
      </c>
      <c r="AW427" s="67" t="s">
        <v>1065</v>
      </c>
      <c r="BA427" s="26" t="s">
        <v>144</v>
      </c>
      <c r="BB427" s="26" t="s">
        <v>145</v>
      </c>
      <c r="BC427" s="26" t="s">
        <v>146</v>
      </c>
      <c r="BD427" s="37">
        <v>43938</v>
      </c>
      <c r="BE427" s="30">
        <v>32769</v>
      </c>
      <c r="BF427" s="30">
        <v>24879</v>
      </c>
      <c r="BG427" s="37" t="s">
        <v>147</v>
      </c>
      <c r="BH427" s="37" t="s">
        <v>148</v>
      </c>
      <c r="BI427" s="37"/>
      <c r="BJ427" s="37"/>
      <c r="BK427" s="37"/>
      <c r="BL427" s="37"/>
      <c r="BM427" s="37"/>
      <c r="BN427" s="26"/>
      <c r="BO427" s="26"/>
      <c r="BP427" s="26"/>
      <c r="BQ427" s="38"/>
      <c r="BR427" s="26"/>
      <c r="BS427" s="26"/>
      <c r="BT427" s="26"/>
      <c r="BU427" s="26"/>
      <c r="BV427" s="39"/>
    </row>
    <row r="428" spans="1:74" ht="15" hidden="1" customHeight="1">
      <c r="A428" s="67">
        <v>2020</v>
      </c>
      <c r="B428" s="97">
        <v>424</v>
      </c>
      <c r="C428" s="26" t="s">
        <v>129</v>
      </c>
      <c r="D428" s="26" t="s">
        <v>130</v>
      </c>
      <c r="E428" s="26" t="s">
        <v>131</v>
      </c>
      <c r="F428" s="68">
        <v>43859</v>
      </c>
      <c r="G428" s="26" t="s">
        <v>1071</v>
      </c>
      <c r="H428" s="26" t="s">
        <v>133</v>
      </c>
      <c r="I428" s="26" t="s">
        <v>133</v>
      </c>
      <c r="J428" s="28" t="s">
        <v>1072</v>
      </c>
      <c r="K428" s="26" t="s">
        <v>135</v>
      </c>
      <c r="L428" s="26" t="s">
        <v>136</v>
      </c>
      <c r="M428" s="26" t="s">
        <v>137</v>
      </c>
      <c r="N428" s="26" t="s">
        <v>138</v>
      </c>
      <c r="O428" s="26" t="s">
        <v>138</v>
      </c>
      <c r="Q428" s="30">
        <v>83</v>
      </c>
      <c r="R428" s="30">
        <v>7630</v>
      </c>
      <c r="S428" s="31" t="e">
        <f>#N/A</f>
        <v>#N/A</v>
      </c>
      <c r="T428" s="30">
        <v>1847</v>
      </c>
      <c r="AB428" s="33" t="e">
        <f>#N/A</f>
        <v>#N/A</v>
      </c>
      <c r="AC428" s="30">
        <v>1200</v>
      </c>
      <c r="AD428" s="30" t="e">
        <f>#N/A</f>
        <v>#N/A</v>
      </c>
      <c r="AE428" s="34">
        <v>0.74923076923076926</v>
      </c>
      <c r="AG428" s="30" t="e">
        <f>#N/A</f>
        <v>#N/A</v>
      </c>
      <c r="AH428" s="30" t="e">
        <f>#N/A</f>
        <v>#N/A</v>
      </c>
      <c r="AI428" s="30">
        <v>5655.3</v>
      </c>
      <c r="AJ428" s="30">
        <v>5386</v>
      </c>
      <c r="AK428" s="26" t="s">
        <v>139</v>
      </c>
      <c r="AL428" s="26">
        <v>7</v>
      </c>
      <c r="AM428" s="26" t="s">
        <v>1015</v>
      </c>
      <c r="AU428" s="26" t="s">
        <v>141</v>
      </c>
      <c r="AV428" s="67" t="s">
        <v>1054</v>
      </c>
      <c r="AW428" s="67" t="s">
        <v>1065</v>
      </c>
      <c r="BA428" s="26" t="s">
        <v>144</v>
      </c>
      <c r="BB428" s="26" t="s">
        <v>145</v>
      </c>
      <c r="BC428" s="26" t="s">
        <v>146</v>
      </c>
      <c r="BD428" s="37">
        <v>43938</v>
      </c>
      <c r="BE428" s="30">
        <v>32769</v>
      </c>
      <c r="BF428" s="30">
        <v>24879</v>
      </c>
      <c r="BG428" s="37" t="s">
        <v>147</v>
      </c>
      <c r="BH428" s="37" t="s">
        <v>148</v>
      </c>
      <c r="BI428" s="37"/>
      <c r="BJ428" s="37"/>
      <c r="BK428" s="37"/>
      <c r="BL428" s="37"/>
      <c r="BM428" s="37"/>
      <c r="BN428" s="26"/>
      <c r="BO428" s="26"/>
      <c r="BP428" s="26"/>
      <c r="BQ428" s="38"/>
      <c r="BR428" s="26"/>
      <c r="BS428" s="26"/>
      <c r="BT428" s="26"/>
      <c r="BU428" s="26"/>
      <c r="BV428" s="39"/>
    </row>
    <row r="429" spans="1:74" ht="15" hidden="1" customHeight="1">
      <c r="A429" s="67">
        <v>2020</v>
      </c>
      <c r="B429" s="97">
        <v>425</v>
      </c>
      <c r="C429" s="26" t="s">
        <v>129</v>
      </c>
      <c r="D429" s="26" t="s">
        <v>130</v>
      </c>
      <c r="E429" s="26" t="s">
        <v>131</v>
      </c>
      <c r="F429" s="68">
        <v>43859</v>
      </c>
      <c r="G429" s="26" t="s">
        <v>1073</v>
      </c>
      <c r="H429" s="26" t="s">
        <v>133</v>
      </c>
      <c r="I429" s="26" t="s">
        <v>133</v>
      </c>
      <c r="J429" s="28" t="s">
        <v>1074</v>
      </c>
      <c r="K429" s="26" t="s">
        <v>135</v>
      </c>
      <c r="L429" s="26" t="s">
        <v>136</v>
      </c>
      <c r="M429" s="26" t="s">
        <v>137</v>
      </c>
      <c r="N429" s="26" t="s">
        <v>138</v>
      </c>
      <c r="O429" s="26" t="s">
        <v>138</v>
      </c>
      <c r="Q429" s="30">
        <v>80</v>
      </c>
      <c r="R429" s="30">
        <v>7990</v>
      </c>
      <c r="S429" s="31" t="e">
        <f>#N/A</f>
        <v>#N/A</v>
      </c>
      <c r="T429" s="30">
        <v>1980</v>
      </c>
      <c r="AB429" s="33" t="e">
        <f>#N/A</f>
        <v>#N/A</v>
      </c>
      <c r="AC429" s="30">
        <v>1200</v>
      </c>
      <c r="AD429" s="30" t="e">
        <f>#N/A</f>
        <v>#N/A</v>
      </c>
      <c r="AE429" s="34">
        <v>0.94428571428571428</v>
      </c>
      <c r="AG429" s="30" t="e">
        <f>#N/A</f>
        <v>#N/A</v>
      </c>
      <c r="AH429" s="30" t="e">
        <f>#N/A</f>
        <v>#N/A</v>
      </c>
      <c r="AI429" s="30">
        <v>5922</v>
      </c>
      <c r="AJ429" s="30">
        <v>5640</v>
      </c>
      <c r="AK429" s="26" t="s">
        <v>139</v>
      </c>
      <c r="AL429" s="26">
        <v>7</v>
      </c>
      <c r="AM429" s="26" t="s">
        <v>1015</v>
      </c>
      <c r="AU429" s="26" t="s">
        <v>141</v>
      </c>
      <c r="AV429" s="67" t="s">
        <v>1054</v>
      </c>
      <c r="AW429" s="67" t="s">
        <v>1065</v>
      </c>
      <c r="BA429" s="26" t="s">
        <v>144</v>
      </c>
      <c r="BB429" s="26" t="s">
        <v>145</v>
      </c>
      <c r="BC429" s="26" t="s">
        <v>146</v>
      </c>
      <c r="BD429" s="37">
        <v>43938</v>
      </c>
      <c r="BE429" s="30">
        <v>32769</v>
      </c>
      <c r="BF429" s="30">
        <v>24879</v>
      </c>
      <c r="BG429" s="37" t="s">
        <v>147</v>
      </c>
      <c r="BH429" s="37" t="s">
        <v>148</v>
      </c>
      <c r="BI429" s="37"/>
      <c r="BJ429" s="37"/>
      <c r="BK429" s="37"/>
      <c r="BL429" s="37"/>
      <c r="BM429" s="37"/>
      <c r="BN429" s="26"/>
      <c r="BO429" s="26"/>
      <c r="BP429" s="26"/>
      <c r="BQ429" s="38"/>
      <c r="BR429" s="26"/>
      <c r="BS429" s="26"/>
      <c r="BT429" s="26"/>
      <c r="BU429" s="26"/>
      <c r="BV429" s="39"/>
    </row>
    <row r="430" spans="1:74" ht="15" hidden="1" customHeight="1">
      <c r="A430" s="67">
        <v>2020</v>
      </c>
      <c r="B430" s="97">
        <v>426</v>
      </c>
      <c r="C430" s="26" t="s">
        <v>129</v>
      </c>
      <c r="D430" s="26" t="s">
        <v>130</v>
      </c>
      <c r="E430" s="26" t="s">
        <v>131</v>
      </c>
      <c r="F430" s="68">
        <v>43859</v>
      </c>
      <c r="G430" s="26" t="s">
        <v>1075</v>
      </c>
      <c r="H430" s="26" t="s">
        <v>133</v>
      </c>
      <c r="I430" s="26" t="s">
        <v>133</v>
      </c>
      <c r="J430" s="28" t="s">
        <v>1076</v>
      </c>
      <c r="K430" s="26" t="s">
        <v>135</v>
      </c>
      <c r="L430" s="26" t="s">
        <v>136</v>
      </c>
      <c r="M430" s="26" t="s">
        <v>137</v>
      </c>
      <c r="N430" s="26" t="s">
        <v>138</v>
      </c>
      <c r="O430" s="26" t="s">
        <v>138</v>
      </c>
      <c r="Q430" s="30">
        <v>88</v>
      </c>
      <c r="R430" s="30">
        <v>9750</v>
      </c>
      <c r="S430" s="31" t="e">
        <f>#N/A</f>
        <v>#N/A</v>
      </c>
      <c r="T430" s="30">
        <v>2459</v>
      </c>
      <c r="AB430" s="33" t="e">
        <f>#N/A</f>
        <v>#N/A</v>
      </c>
      <c r="AC430" s="30">
        <v>1200</v>
      </c>
      <c r="AD430" s="30" t="e">
        <f>#N/A</f>
        <v>#N/A</v>
      </c>
      <c r="AE430" s="34">
        <v>0.63714285714285712</v>
      </c>
      <c r="AG430" s="30" t="e">
        <f>#N/A</f>
        <v>#N/A</v>
      </c>
      <c r="AH430" s="30" t="e">
        <f>#N/A</f>
        <v>#N/A</v>
      </c>
      <c r="AI430" s="30">
        <v>7226.1</v>
      </c>
      <c r="AJ430" s="30">
        <v>6882</v>
      </c>
      <c r="AK430" s="26" t="s">
        <v>139</v>
      </c>
      <c r="AL430" s="26">
        <v>7</v>
      </c>
      <c r="AM430" s="26" t="s">
        <v>1015</v>
      </c>
      <c r="AU430" s="26" t="s">
        <v>141</v>
      </c>
      <c r="AV430" s="67" t="s">
        <v>1054</v>
      </c>
      <c r="AW430" s="67" t="s">
        <v>1065</v>
      </c>
      <c r="BA430" s="26" t="s">
        <v>144</v>
      </c>
      <c r="BB430" s="26" t="s">
        <v>145</v>
      </c>
      <c r="BC430" s="26" t="s">
        <v>146</v>
      </c>
      <c r="BD430" s="37">
        <v>43938</v>
      </c>
      <c r="BE430" s="30">
        <v>32769</v>
      </c>
      <c r="BF430" s="30">
        <v>24879</v>
      </c>
      <c r="BG430" s="37" t="s">
        <v>147</v>
      </c>
      <c r="BH430" s="37" t="s">
        <v>148</v>
      </c>
      <c r="BI430" s="37"/>
      <c r="BJ430" s="37"/>
      <c r="BK430" s="37"/>
      <c r="BL430" s="37"/>
      <c r="BM430" s="37"/>
      <c r="BN430" s="26"/>
      <c r="BO430" s="26"/>
      <c r="BP430" s="26"/>
      <c r="BQ430" s="38"/>
      <c r="BR430" s="26"/>
      <c r="BS430" s="26"/>
      <c r="BT430" s="26"/>
      <c r="BU430" s="26"/>
      <c r="BV430" s="39"/>
    </row>
    <row r="431" spans="1:74" ht="15" hidden="1" customHeight="1">
      <c r="A431" s="67">
        <v>2020</v>
      </c>
      <c r="B431" s="97">
        <v>427</v>
      </c>
      <c r="C431" s="26" t="s">
        <v>129</v>
      </c>
      <c r="D431" s="26" t="s">
        <v>130</v>
      </c>
      <c r="E431" s="26" t="s">
        <v>131</v>
      </c>
      <c r="F431" s="68">
        <v>43859</v>
      </c>
      <c r="G431" s="26" t="s">
        <v>1077</v>
      </c>
      <c r="H431" s="26" t="s">
        <v>133</v>
      </c>
      <c r="I431" s="26" t="s">
        <v>133</v>
      </c>
      <c r="J431" s="28" t="s">
        <v>1078</v>
      </c>
      <c r="K431" s="26" t="s">
        <v>135</v>
      </c>
      <c r="L431" s="26" t="s">
        <v>136</v>
      </c>
      <c r="M431" s="26" t="s">
        <v>137</v>
      </c>
      <c r="N431" s="26" t="s">
        <v>138</v>
      </c>
      <c r="O431" s="26" t="s">
        <v>138</v>
      </c>
      <c r="Q431" s="30">
        <v>88</v>
      </c>
      <c r="R431" s="30">
        <v>10890</v>
      </c>
      <c r="S431" s="31" t="e">
        <f>#N/A</f>
        <v>#N/A</v>
      </c>
      <c r="T431" s="30">
        <v>2750</v>
      </c>
      <c r="AB431" s="33" t="e">
        <f>#N/A</f>
        <v>#N/A</v>
      </c>
      <c r="AC431" s="30">
        <v>1200</v>
      </c>
      <c r="AD431" s="30" t="e">
        <f>#N/A</f>
        <v>#N/A</v>
      </c>
      <c r="AE431" s="34">
        <v>0.58975609756097558</v>
      </c>
      <c r="AG431" s="30" t="e">
        <f>#N/A</f>
        <v>#N/A</v>
      </c>
      <c r="AH431" s="30" t="e">
        <f>#N/A</f>
        <v>#N/A</v>
      </c>
      <c r="AI431" s="30">
        <v>8071.35</v>
      </c>
      <c r="AJ431" s="30">
        <v>7687</v>
      </c>
      <c r="AK431" s="26" t="s">
        <v>139</v>
      </c>
      <c r="AL431" s="26">
        <v>7</v>
      </c>
      <c r="AM431" s="26" t="s">
        <v>1015</v>
      </c>
      <c r="AU431" s="26" t="s">
        <v>141</v>
      </c>
      <c r="AV431" s="67" t="s">
        <v>1065</v>
      </c>
      <c r="AW431" s="67" t="s">
        <v>1079</v>
      </c>
      <c r="BA431" s="26" t="s">
        <v>144</v>
      </c>
      <c r="BB431" s="26" t="s">
        <v>145</v>
      </c>
      <c r="BC431" s="26" t="s">
        <v>146</v>
      </c>
      <c r="BD431" s="37">
        <v>43938</v>
      </c>
      <c r="BE431" s="30">
        <v>32769</v>
      </c>
      <c r="BF431" s="30">
        <v>24879</v>
      </c>
      <c r="BG431" s="37" t="s">
        <v>147</v>
      </c>
      <c r="BH431" s="37" t="s">
        <v>148</v>
      </c>
      <c r="BI431" s="37"/>
      <c r="BJ431" s="37"/>
      <c r="BK431" s="37"/>
      <c r="BL431" s="37"/>
      <c r="BM431" s="37"/>
      <c r="BN431" s="26"/>
      <c r="BO431" s="26"/>
      <c r="BP431" s="26"/>
      <c r="BQ431" s="38"/>
      <c r="BR431" s="26"/>
      <c r="BS431" s="26"/>
      <c r="BT431" s="26"/>
      <c r="BU431" s="26"/>
      <c r="BV431" s="39"/>
    </row>
    <row r="432" spans="1:74" ht="15" hidden="1" customHeight="1">
      <c r="A432" s="67">
        <v>2020</v>
      </c>
      <c r="B432" s="97">
        <v>428</v>
      </c>
      <c r="C432" s="26" t="s">
        <v>129</v>
      </c>
      <c r="D432" s="26" t="s">
        <v>130</v>
      </c>
      <c r="E432" s="26" t="s">
        <v>131</v>
      </c>
      <c r="F432" s="68">
        <v>43859</v>
      </c>
      <c r="G432" s="26" t="s">
        <v>1080</v>
      </c>
      <c r="H432" s="26" t="s">
        <v>133</v>
      </c>
      <c r="I432" s="26" t="s">
        <v>133</v>
      </c>
      <c r="J432" s="28" t="s">
        <v>1081</v>
      </c>
      <c r="K432" s="26" t="s">
        <v>135</v>
      </c>
      <c r="L432" s="26" t="s">
        <v>136</v>
      </c>
      <c r="M432" s="26" t="s">
        <v>137</v>
      </c>
      <c r="N432" s="26" t="s">
        <v>138</v>
      </c>
      <c r="O432" s="26" t="s">
        <v>138</v>
      </c>
      <c r="Q432" s="30">
        <v>92</v>
      </c>
      <c r="R432" s="30">
        <v>12100</v>
      </c>
      <c r="S432" s="31" t="e">
        <f>#N/A</f>
        <v>#N/A</v>
      </c>
      <c r="T432" s="30">
        <v>3119</v>
      </c>
      <c r="AB432" s="33" t="e">
        <f>#N/A</f>
        <v>#N/A</v>
      </c>
      <c r="AC432" s="30">
        <v>1200</v>
      </c>
      <c r="AD432" s="30" t="e">
        <f>#N/A</f>
        <v>#N/A</v>
      </c>
      <c r="AE432" s="34">
        <v>0.48</v>
      </c>
      <c r="AG432" s="30" t="e">
        <f>#N/A</f>
        <v>#N/A</v>
      </c>
      <c r="AH432" s="30" t="e">
        <f>#N/A</f>
        <v>#N/A</v>
      </c>
      <c r="AI432" s="30">
        <v>8968.0500000000011</v>
      </c>
      <c r="AJ432" s="30">
        <v>8541</v>
      </c>
      <c r="AK432" s="26" t="s">
        <v>139</v>
      </c>
      <c r="AL432" s="26">
        <v>7</v>
      </c>
      <c r="AM432" s="26" t="s">
        <v>1015</v>
      </c>
      <c r="AU432" s="26" t="s">
        <v>141</v>
      </c>
      <c r="AV432" s="67" t="s">
        <v>1079</v>
      </c>
      <c r="AW432" s="67" t="s">
        <v>1082</v>
      </c>
      <c r="BA432" s="26" t="s">
        <v>144</v>
      </c>
      <c r="BB432" s="26" t="s">
        <v>145</v>
      </c>
      <c r="BC432" s="26" t="s">
        <v>146</v>
      </c>
      <c r="BD432" s="37">
        <v>43938</v>
      </c>
      <c r="BE432" s="30">
        <v>32769</v>
      </c>
      <c r="BF432" s="30">
        <v>24879</v>
      </c>
      <c r="BG432" s="37" t="s">
        <v>147</v>
      </c>
      <c r="BH432" s="37" t="s">
        <v>148</v>
      </c>
      <c r="BI432" s="37"/>
      <c r="BJ432" s="37"/>
      <c r="BK432" s="37"/>
      <c r="BL432" s="37"/>
      <c r="BM432" s="37"/>
      <c r="BN432" s="26"/>
      <c r="BO432" s="26"/>
      <c r="BP432" s="26"/>
      <c r="BQ432" s="38"/>
      <c r="BR432" s="26"/>
      <c r="BS432" s="26"/>
      <c r="BT432" s="26"/>
      <c r="BU432" s="26"/>
      <c r="BV432" s="39"/>
    </row>
    <row r="433" spans="1:74" ht="15" hidden="1" customHeight="1">
      <c r="A433" s="67">
        <v>2020</v>
      </c>
      <c r="B433" s="97">
        <v>429</v>
      </c>
      <c r="C433" s="26" t="s">
        <v>129</v>
      </c>
      <c r="D433" s="26" t="s">
        <v>130</v>
      </c>
      <c r="E433" s="26" t="s">
        <v>131</v>
      </c>
      <c r="F433" s="68">
        <v>43859</v>
      </c>
      <c r="G433" s="26" t="s">
        <v>1083</v>
      </c>
      <c r="H433" s="26" t="s">
        <v>133</v>
      </c>
      <c r="I433" s="26" t="s">
        <v>133</v>
      </c>
      <c r="J433" s="28" t="s">
        <v>1084</v>
      </c>
      <c r="K433" s="26" t="s">
        <v>135</v>
      </c>
      <c r="L433" s="26" t="s">
        <v>136</v>
      </c>
      <c r="M433" s="26" t="s">
        <v>137</v>
      </c>
      <c r="N433" s="26" t="s">
        <v>138</v>
      </c>
      <c r="O433" s="26" t="s">
        <v>138</v>
      </c>
      <c r="Q433" s="30">
        <v>88</v>
      </c>
      <c r="R433" s="30">
        <v>11190</v>
      </c>
      <c r="S433" s="31" t="e">
        <f>#N/A</f>
        <v>#N/A</v>
      </c>
      <c r="T433" s="30">
        <v>1924</v>
      </c>
      <c r="AB433" s="33" t="e">
        <f>#N/A</f>
        <v>#N/A</v>
      </c>
      <c r="AC433" s="30">
        <v>1200</v>
      </c>
      <c r="AD433" s="30" t="e">
        <f>#N/A</f>
        <v>#N/A</v>
      </c>
      <c r="AE433" s="34">
        <v>0.94969696969696971</v>
      </c>
      <c r="AG433" s="30" t="e">
        <f>#N/A</f>
        <v>#N/A</v>
      </c>
      <c r="AH433" s="30" t="e">
        <f>#N/A</f>
        <v>#N/A</v>
      </c>
      <c r="AI433" s="30">
        <v>8293.9500000000007</v>
      </c>
      <c r="AJ433" s="30">
        <v>7899</v>
      </c>
      <c r="AK433" s="26" t="s">
        <v>139</v>
      </c>
      <c r="AL433" s="26">
        <v>7</v>
      </c>
      <c r="AM433" s="26" t="s">
        <v>1015</v>
      </c>
      <c r="AU433" s="26" t="s">
        <v>141</v>
      </c>
      <c r="AV433" s="67" t="s">
        <v>1079</v>
      </c>
      <c r="AW433" s="67" t="s">
        <v>1082</v>
      </c>
      <c r="BA433" s="26" t="s">
        <v>144</v>
      </c>
      <c r="BB433" s="26" t="s">
        <v>145</v>
      </c>
      <c r="BC433" s="26" t="s">
        <v>146</v>
      </c>
      <c r="BD433" s="37">
        <v>43938</v>
      </c>
      <c r="BE433" s="30">
        <v>32769</v>
      </c>
      <c r="BF433" s="30">
        <v>24879</v>
      </c>
      <c r="BG433" s="37" t="s">
        <v>147</v>
      </c>
      <c r="BH433" s="37" t="s">
        <v>148</v>
      </c>
      <c r="BI433" s="37"/>
      <c r="BJ433" s="37"/>
      <c r="BK433" s="37"/>
      <c r="BL433" s="37"/>
      <c r="BM433" s="37"/>
      <c r="BN433" s="26"/>
      <c r="BO433" s="26"/>
      <c r="BP433" s="26"/>
      <c r="BQ433" s="38"/>
      <c r="BR433" s="26"/>
      <c r="BS433" s="26"/>
      <c r="BT433" s="26"/>
      <c r="BU433" s="26"/>
      <c r="BV433" s="39"/>
    </row>
    <row r="434" spans="1:74" ht="15" hidden="1" customHeight="1">
      <c r="A434" s="67">
        <v>2020</v>
      </c>
      <c r="B434" s="97">
        <v>430</v>
      </c>
      <c r="C434" s="26" t="s">
        <v>129</v>
      </c>
      <c r="D434" s="26" t="s">
        <v>130</v>
      </c>
      <c r="E434" s="26" t="s">
        <v>131</v>
      </c>
      <c r="F434" s="68">
        <v>43859</v>
      </c>
      <c r="G434" s="26" t="s">
        <v>1085</v>
      </c>
      <c r="H434" s="26" t="s">
        <v>133</v>
      </c>
      <c r="I434" s="26" t="s">
        <v>133</v>
      </c>
      <c r="J434" s="28" t="s">
        <v>1086</v>
      </c>
      <c r="K434" s="26" t="s">
        <v>135</v>
      </c>
      <c r="L434" s="26" t="s">
        <v>136</v>
      </c>
      <c r="M434" s="26" t="s">
        <v>137</v>
      </c>
      <c r="N434" s="26" t="s">
        <v>138</v>
      </c>
      <c r="O434" s="26" t="s">
        <v>138</v>
      </c>
      <c r="Q434" s="30">
        <v>82</v>
      </c>
      <c r="R434" s="30">
        <v>7330</v>
      </c>
      <c r="S434" s="31" t="e">
        <f>#N/A</f>
        <v>#N/A</v>
      </c>
      <c r="T434" s="30">
        <v>1610</v>
      </c>
      <c r="AB434" s="33" t="e">
        <f>#N/A</f>
        <v>#N/A</v>
      </c>
      <c r="AC434" s="30">
        <v>1200</v>
      </c>
      <c r="AD434" s="30" t="e">
        <f>#N/A</f>
        <v>#N/A</v>
      </c>
      <c r="AE434" s="34">
        <v>0.84956521739130431</v>
      </c>
      <c r="AG434" s="30" t="e">
        <f>#N/A</f>
        <v>#N/A</v>
      </c>
      <c r="AH434" s="30" t="e">
        <f>#N/A</f>
        <v>#N/A</v>
      </c>
      <c r="AI434" s="30">
        <v>5432.7</v>
      </c>
      <c r="AJ434" s="30">
        <v>5174</v>
      </c>
      <c r="AK434" s="26" t="s">
        <v>139</v>
      </c>
      <c r="AL434" s="26">
        <v>7</v>
      </c>
      <c r="AM434" s="26" t="s">
        <v>1015</v>
      </c>
      <c r="AU434" s="26" t="s">
        <v>141</v>
      </c>
      <c r="AV434" s="67" t="s">
        <v>1079</v>
      </c>
      <c r="AW434" s="67" t="s">
        <v>1082</v>
      </c>
      <c r="BA434" s="26" t="s">
        <v>144</v>
      </c>
      <c r="BB434" s="26" t="s">
        <v>145</v>
      </c>
      <c r="BC434" s="26" t="s">
        <v>146</v>
      </c>
      <c r="BD434" s="37">
        <v>43938</v>
      </c>
      <c r="BE434" s="30">
        <v>32769</v>
      </c>
      <c r="BF434" s="30">
        <v>24879</v>
      </c>
      <c r="BG434" s="37" t="s">
        <v>147</v>
      </c>
      <c r="BH434" s="37" t="s">
        <v>148</v>
      </c>
      <c r="BI434" s="37"/>
      <c r="BJ434" s="37"/>
      <c r="BK434" s="37"/>
      <c r="BL434" s="37"/>
      <c r="BM434" s="37"/>
      <c r="BN434" s="26"/>
      <c r="BO434" s="26"/>
      <c r="BP434" s="26"/>
      <c r="BQ434" s="38"/>
      <c r="BR434" s="26"/>
      <c r="BS434" s="26"/>
      <c r="BT434" s="26"/>
      <c r="BU434" s="26"/>
      <c r="BV434" s="39"/>
    </row>
    <row r="435" spans="1:74" ht="15" hidden="1" customHeight="1">
      <c r="A435" s="67">
        <v>2020</v>
      </c>
      <c r="B435" s="97">
        <v>431</v>
      </c>
      <c r="C435" s="26" t="s">
        <v>129</v>
      </c>
      <c r="D435" s="26" t="s">
        <v>130</v>
      </c>
      <c r="E435" s="26" t="s">
        <v>131</v>
      </c>
      <c r="F435" s="68">
        <v>43859</v>
      </c>
      <c r="G435" s="26" t="s">
        <v>1087</v>
      </c>
      <c r="H435" s="26" t="s">
        <v>133</v>
      </c>
      <c r="I435" s="26" t="s">
        <v>133</v>
      </c>
      <c r="J435" s="28" t="s">
        <v>1088</v>
      </c>
      <c r="K435" s="26" t="s">
        <v>135</v>
      </c>
      <c r="L435" s="26" t="s">
        <v>136</v>
      </c>
      <c r="M435" s="26" t="s">
        <v>137</v>
      </c>
      <c r="N435" s="26" t="s">
        <v>138</v>
      </c>
      <c r="O435" s="26" t="s">
        <v>138</v>
      </c>
      <c r="Q435" s="30">
        <v>88</v>
      </c>
      <c r="R435" s="30">
        <v>10600</v>
      </c>
      <c r="S435" s="31" t="e">
        <f>#N/A</f>
        <v>#N/A</v>
      </c>
      <c r="T435" s="30">
        <v>2715</v>
      </c>
      <c r="AB435" s="33" t="e">
        <f>#N/A</f>
        <v>#N/A</v>
      </c>
      <c r="AC435" s="30">
        <v>1200</v>
      </c>
      <c r="AD435" s="30" t="e">
        <f>#N/A</f>
        <v>#N/A</v>
      </c>
      <c r="AE435" s="34">
        <v>0.81333333333333335</v>
      </c>
      <c r="AG435" s="30" t="e">
        <f>#N/A</f>
        <v>#N/A</v>
      </c>
      <c r="AH435" s="30" t="e">
        <f>#N/A</f>
        <v>#N/A</v>
      </c>
      <c r="AI435" s="30">
        <v>7856.1</v>
      </c>
      <c r="AJ435" s="30">
        <v>7482</v>
      </c>
      <c r="AK435" s="26" t="s">
        <v>139</v>
      </c>
      <c r="AL435" s="26">
        <v>7</v>
      </c>
      <c r="AM435" s="26" t="s">
        <v>1015</v>
      </c>
      <c r="AU435" s="26" t="s">
        <v>141</v>
      </c>
      <c r="AV435" s="67" t="s">
        <v>1079</v>
      </c>
      <c r="AW435" s="67" t="s">
        <v>1082</v>
      </c>
      <c r="BA435" s="26" t="s">
        <v>144</v>
      </c>
      <c r="BB435" s="26" t="s">
        <v>145</v>
      </c>
      <c r="BC435" s="26" t="s">
        <v>146</v>
      </c>
      <c r="BD435" s="37">
        <v>43938</v>
      </c>
      <c r="BE435" s="30">
        <v>32769</v>
      </c>
      <c r="BF435" s="30">
        <v>24879</v>
      </c>
      <c r="BG435" s="37" t="s">
        <v>147</v>
      </c>
      <c r="BH435" s="37" t="s">
        <v>148</v>
      </c>
      <c r="BI435" s="37"/>
      <c r="BJ435" s="37"/>
      <c r="BK435" s="37"/>
      <c r="BL435" s="37"/>
      <c r="BM435" s="37"/>
      <c r="BN435" s="26"/>
      <c r="BO435" s="26"/>
      <c r="BP435" s="26"/>
      <c r="BQ435" s="38"/>
      <c r="BR435" s="26"/>
      <c r="BS435" s="26"/>
      <c r="BT435" s="26"/>
      <c r="BU435" s="26"/>
      <c r="BV435" s="39"/>
    </row>
    <row r="436" spans="1:74" ht="15" hidden="1" customHeight="1">
      <c r="A436" s="67">
        <v>2020</v>
      </c>
      <c r="B436" s="97">
        <v>432</v>
      </c>
      <c r="C436" s="26" t="s">
        <v>129</v>
      </c>
      <c r="D436" s="26" t="s">
        <v>130</v>
      </c>
      <c r="E436" s="26" t="s">
        <v>131</v>
      </c>
      <c r="F436" s="68">
        <v>43859</v>
      </c>
      <c r="G436" s="26" t="s">
        <v>1089</v>
      </c>
      <c r="H436" s="26" t="s">
        <v>133</v>
      </c>
      <c r="I436" s="26" t="s">
        <v>133</v>
      </c>
      <c r="J436" s="28" t="s">
        <v>1090</v>
      </c>
      <c r="K436" s="26" t="s">
        <v>135</v>
      </c>
      <c r="L436" s="26" t="s">
        <v>136</v>
      </c>
      <c r="M436" s="26" t="s">
        <v>137</v>
      </c>
      <c r="N436" s="26" t="s">
        <v>138</v>
      </c>
      <c r="O436" s="26" t="s">
        <v>138</v>
      </c>
      <c r="Q436" s="30">
        <v>78</v>
      </c>
      <c r="R436" s="30">
        <v>7280</v>
      </c>
      <c r="S436" s="31" t="e">
        <f>#N/A</f>
        <v>#N/A</v>
      </c>
      <c r="T436" s="30">
        <v>1483</v>
      </c>
      <c r="AB436" s="33" t="e">
        <f>#N/A</f>
        <v>#N/A</v>
      </c>
      <c r="AC436" s="30">
        <v>1200</v>
      </c>
      <c r="AD436" s="30" t="e">
        <f>#N/A</f>
        <v>#N/A</v>
      </c>
      <c r="AE436" s="34">
        <v>0.82</v>
      </c>
      <c r="AG436" s="30" t="e">
        <f>#N/A</f>
        <v>#N/A</v>
      </c>
      <c r="AH436" s="30" t="e">
        <f>#N/A</f>
        <v>#N/A</v>
      </c>
      <c r="AI436" s="30">
        <v>5458.95</v>
      </c>
      <c r="AJ436" s="30">
        <v>5199</v>
      </c>
      <c r="AK436" s="26" t="s">
        <v>139</v>
      </c>
      <c r="AL436" s="26">
        <v>7</v>
      </c>
      <c r="AM436" s="26" t="s">
        <v>1015</v>
      </c>
      <c r="AU436" s="26" t="s">
        <v>141</v>
      </c>
      <c r="AV436" s="67" t="s">
        <v>1079</v>
      </c>
      <c r="AW436" s="67" t="s">
        <v>1082</v>
      </c>
      <c r="BA436" s="26" t="s">
        <v>144</v>
      </c>
      <c r="BB436" s="26" t="s">
        <v>145</v>
      </c>
      <c r="BC436" s="26" t="s">
        <v>146</v>
      </c>
      <c r="BD436" s="37">
        <v>43938</v>
      </c>
      <c r="BE436" s="30">
        <v>32769</v>
      </c>
      <c r="BF436" s="30">
        <v>24879</v>
      </c>
      <c r="BG436" s="37" t="s">
        <v>147</v>
      </c>
      <c r="BH436" s="37" t="s">
        <v>148</v>
      </c>
      <c r="BI436" s="37"/>
      <c r="BJ436" s="37"/>
      <c r="BK436" s="37"/>
      <c r="BL436" s="37"/>
      <c r="BM436" s="37"/>
      <c r="BN436" s="26"/>
      <c r="BO436" s="26"/>
      <c r="BP436" s="26"/>
      <c r="BQ436" s="38"/>
      <c r="BR436" s="26"/>
      <c r="BS436" s="26"/>
      <c r="BT436" s="26"/>
      <c r="BU436" s="26"/>
      <c r="BV436" s="39"/>
    </row>
    <row r="437" spans="1:74" ht="15" hidden="1" customHeight="1">
      <c r="A437" s="67">
        <v>2020</v>
      </c>
      <c r="B437" s="97">
        <v>433</v>
      </c>
      <c r="C437" s="26" t="s">
        <v>129</v>
      </c>
      <c r="D437" s="26" t="s">
        <v>130</v>
      </c>
      <c r="E437" s="26" t="s">
        <v>131</v>
      </c>
      <c r="F437" s="68">
        <v>43859</v>
      </c>
      <c r="G437" s="26" t="s">
        <v>1091</v>
      </c>
      <c r="H437" s="26" t="s">
        <v>133</v>
      </c>
      <c r="I437" s="26" t="s">
        <v>133</v>
      </c>
      <c r="J437" s="28" t="s">
        <v>1092</v>
      </c>
      <c r="K437" s="26" t="s">
        <v>135</v>
      </c>
      <c r="L437" s="26" t="s">
        <v>136</v>
      </c>
      <c r="M437" s="26" t="s">
        <v>137</v>
      </c>
      <c r="N437" s="26" t="s">
        <v>138</v>
      </c>
      <c r="O437" s="26" t="s">
        <v>138</v>
      </c>
      <c r="Q437" s="30">
        <v>86</v>
      </c>
      <c r="R437" s="30">
        <v>9570</v>
      </c>
      <c r="S437" s="31" t="e">
        <f>#N/A</f>
        <v>#N/A</v>
      </c>
      <c r="T437" s="30">
        <v>2275</v>
      </c>
      <c r="AB437" s="33" t="e">
        <f>#N/A</f>
        <v>#N/A</v>
      </c>
      <c r="AC437" s="30">
        <v>1200</v>
      </c>
      <c r="AD437" s="30" t="e">
        <f>#N/A</f>
        <v>#N/A</v>
      </c>
      <c r="AE437" s="34">
        <v>0.88</v>
      </c>
      <c r="AG437" s="30" t="e">
        <f>#N/A</f>
        <v>#N/A</v>
      </c>
      <c r="AH437" s="30" t="e">
        <f>#N/A</f>
        <v>#N/A</v>
      </c>
      <c r="AI437" s="30">
        <v>7092.75</v>
      </c>
      <c r="AJ437" s="30">
        <v>6755</v>
      </c>
      <c r="AK437" s="26" t="s">
        <v>139</v>
      </c>
      <c r="AL437" s="26">
        <v>7</v>
      </c>
      <c r="AM437" s="26" t="s">
        <v>1015</v>
      </c>
      <c r="AU437" s="26" t="s">
        <v>141</v>
      </c>
      <c r="AV437" s="67" t="s">
        <v>1082</v>
      </c>
      <c r="AW437" s="67" t="s">
        <v>1093</v>
      </c>
      <c r="BA437" s="26" t="s">
        <v>144</v>
      </c>
      <c r="BB437" s="26" t="s">
        <v>145</v>
      </c>
      <c r="BC437" s="26" t="s">
        <v>146</v>
      </c>
      <c r="BD437" s="37">
        <v>43938</v>
      </c>
      <c r="BE437" s="30">
        <v>32769</v>
      </c>
      <c r="BF437" s="30">
        <v>24879</v>
      </c>
      <c r="BG437" s="37" t="s">
        <v>147</v>
      </c>
      <c r="BH437" s="37" t="s">
        <v>148</v>
      </c>
      <c r="BI437" s="37"/>
      <c r="BJ437" s="37"/>
      <c r="BK437" s="37"/>
      <c r="BL437" s="37"/>
      <c r="BM437" s="37"/>
      <c r="BN437" s="26"/>
      <c r="BO437" s="26"/>
      <c r="BP437" s="26"/>
      <c r="BQ437" s="38"/>
      <c r="BR437" s="26"/>
      <c r="BS437" s="26"/>
      <c r="BT437" s="26"/>
      <c r="BU437" s="26"/>
      <c r="BV437" s="39"/>
    </row>
    <row r="438" spans="1:74" ht="15" hidden="1" customHeight="1">
      <c r="A438" s="67">
        <v>2020</v>
      </c>
      <c r="B438" s="97">
        <v>434</v>
      </c>
      <c r="C438" s="26" t="s">
        <v>129</v>
      </c>
      <c r="D438" s="26" t="s">
        <v>130</v>
      </c>
      <c r="E438" s="26" t="s">
        <v>131</v>
      </c>
      <c r="F438" s="68">
        <v>43859</v>
      </c>
      <c r="G438" s="26" t="s">
        <v>1094</v>
      </c>
      <c r="H438" s="26" t="s">
        <v>133</v>
      </c>
      <c r="I438" s="26" t="s">
        <v>133</v>
      </c>
      <c r="J438" s="28" t="s">
        <v>1095</v>
      </c>
      <c r="K438" s="26" t="s">
        <v>135</v>
      </c>
      <c r="L438" s="26" t="s">
        <v>136</v>
      </c>
      <c r="M438" s="26" t="s">
        <v>137</v>
      </c>
      <c r="N438" s="26" t="s">
        <v>138</v>
      </c>
      <c r="O438" s="26" t="s">
        <v>138</v>
      </c>
      <c r="Q438" s="30">
        <v>90</v>
      </c>
      <c r="R438" s="30">
        <v>12760</v>
      </c>
      <c r="S438" s="31" t="e">
        <f>#N/A</f>
        <v>#N/A</v>
      </c>
      <c r="T438" s="30">
        <v>2980</v>
      </c>
      <c r="AB438" s="33" t="e">
        <f>#N/A</f>
        <v>#N/A</v>
      </c>
      <c r="AC438" s="30">
        <v>1200</v>
      </c>
      <c r="AD438" s="30" t="e">
        <f>#N/A</f>
        <v>#N/A</v>
      </c>
      <c r="AE438" s="34">
        <v>0.87795918367346937</v>
      </c>
      <c r="AG438" s="30" t="e">
        <f>#N/A</f>
        <v>#N/A</v>
      </c>
      <c r="AH438" s="30" t="e">
        <f>#N/A</f>
        <v>#N/A</v>
      </c>
      <c r="AI438" s="30">
        <v>9667.35</v>
      </c>
      <c r="AJ438" s="30">
        <v>9207</v>
      </c>
      <c r="AK438" s="26" t="s">
        <v>139</v>
      </c>
      <c r="AL438" s="26">
        <v>7</v>
      </c>
      <c r="AM438" s="26" t="s">
        <v>1015</v>
      </c>
      <c r="AU438" s="26" t="s">
        <v>141</v>
      </c>
      <c r="AV438" s="67" t="s">
        <v>1082</v>
      </c>
      <c r="AW438" s="67" t="s">
        <v>1093</v>
      </c>
      <c r="BA438" s="26" t="s">
        <v>144</v>
      </c>
      <c r="BB438" s="26" t="s">
        <v>145</v>
      </c>
      <c r="BC438" s="26" t="s">
        <v>146</v>
      </c>
      <c r="BD438" s="37">
        <v>43938</v>
      </c>
      <c r="BE438" s="30">
        <v>32769</v>
      </c>
      <c r="BF438" s="30">
        <v>24879</v>
      </c>
      <c r="BG438" s="37" t="s">
        <v>147</v>
      </c>
      <c r="BH438" s="37" t="s">
        <v>148</v>
      </c>
      <c r="BI438" s="37"/>
      <c r="BJ438" s="37"/>
      <c r="BK438" s="37"/>
      <c r="BL438" s="37"/>
      <c r="BM438" s="37"/>
      <c r="BN438" s="26"/>
      <c r="BO438" s="26"/>
      <c r="BP438" s="26"/>
      <c r="BQ438" s="38"/>
      <c r="BR438" s="26"/>
      <c r="BS438" s="26"/>
      <c r="BT438" s="26"/>
      <c r="BU438" s="26"/>
      <c r="BV438" s="39"/>
    </row>
    <row r="439" spans="1:74" ht="15" hidden="1" customHeight="1">
      <c r="A439" s="67">
        <v>2020</v>
      </c>
      <c r="B439" s="97">
        <v>435</v>
      </c>
      <c r="C439" s="26" t="s">
        <v>129</v>
      </c>
      <c r="D439" s="26" t="s">
        <v>130</v>
      </c>
      <c r="E439" s="26" t="s">
        <v>131</v>
      </c>
      <c r="F439" s="68">
        <v>43859</v>
      </c>
      <c r="G439" s="26" t="s">
        <v>1096</v>
      </c>
      <c r="H439" s="26" t="s">
        <v>133</v>
      </c>
      <c r="I439" s="26" t="s">
        <v>133</v>
      </c>
      <c r="J439" s="28" t="s">
        <v>1097</v>
      </c>
      <c r="K439" s="26" t="s">
        <v>135</v>
      </c>
      <c r="L439" s="26" t="s">
        <v>136</v>
      </c>
      <c r="M439" s="26" t="s">
        <v>137</v>
      </c>
      <c r="N439" s="26" t="s">
        <v>138</v>
      </c>
      <c r="O439" s="26" t="s">
        <v>138</v>
      </c>
      <c r="Q439" s="30">
        <v>84</v>
      </c>
      <c r="R439" s="30">
        <v>8360</v>
      </c>
      <c r="S439" s="31" t="e">
        <f>#N/A</f>
        <v>#N/A</v>
      </c>
      <c r="T439" s="30">
        <v>1883</v>
      </c>
      <c r="AB439" s="33" t="e">
        <f>#N/A</f>
        <v>#N/A</v>
      </c>
      <c r="AC439" s="30">
        <v>1200</v>
      </c>
      <c r="AD439" s="30" t="e">
        <f>#N/A</f>
        <v>#N/A</v>
      </c>
      <c r="AE439" s="34">
        <v>0.98</v>
      </c>
      <c r="AG439" s="30" t="e">
        <f>#N/A</f>
        <v>#N/A</v>
      </c>
      <c r="AH439" s="30" t="e">
        <f>#N/A</f>
        <v>#N/A</v>
      </c>
      <c r="AI439" s="30">
        <v>6195</v>
      </c>
      <c r="AJ439" s="30">
        <v>5900</v>
      </c>
      <c r="AK439" s="26" t="s">
        <v>139</v>
      </c>
      <c r="AL439" s="26">
        <v>7</v>
      </c>
      <c r="AM439" s="26" t="s">
        <v>1015</v>
      </c>
      <c r="AU439" s="26" t="s">
        <v>141</v>
      </c>
      <c r="AV439" s="67" t="s">
        <v>1082</v>
      </c>
      <c r="AW439" s="67" t="s">
        <v>1093</v>
      </c>
      <c r="BA439" s="26" t="s">
        <v>144</v>
      </c>
      <c r="BB439" s="26" t="s">
        <v>145</v>
      </c>
      <c r="BC439" s="26" t="s">
        <v>146</v>
      </c>
      <c r="BD439" s="37">
        <v>43938</v>
      </c>
      <c r="BE439" s="30">
        <v>32769</v>
      </c>
      <c r="BF439" s="30">
        <v>24879</v>
      </c>
      <c r="BG439" s="37" t="s">
        <v>147</v>
      </c>
      <c r="BH439" s="37" t="s">
        <v>148</v>
      </c>
      <c r="BI439" s="37"/>
      <c r="BJ439" s="37"/>
      <c r="BK439" s="37"/>
      <c r="BL439" s="37"/>
      <c r="BM439" s="37"/>
      <c r="BN439" s="26"/>
      <c r="BO439" s="26"/>
      <c r="BP439" s="26"/>
      <c r="BQ439" s="38"/>
      <c r="BR439" s="26"/>
      <c r="BS439" s="26"/>
      <c r="BT439" s="26"/>
      <c r="BU439" s="26"/>
      <c r="BV439" s="39"/>
    </row>
    <row r="440" spans="1:74" ht="15" hidden="1" customHeight="1" thickBot="1">
      <c r="A440" s="82">
        <v>2020</v>
      </c>
      <c r="B440" s="99">
        <v>436</v>
      </c>
      <c r="C440" s="82" t="s">
        <v>129</v>
      </c>
      <c r="D440" s="82" t="s">
        <v>130</v>
      </c>
      <c r="E440" s="82" t="s">
        <v>131</v>
      </c>
      <c r="F440" s="95">
        <v>43859</v>
      </c>
      <c r="G440" s="82" t="s">
        <v>1098</v>
      </c>
      <c r="H440" s="82" t="s">
        <v>133</v>
      </c>
      <c r="I440" s="82" t="s">
        <v>133</v>
      </c>
      <c r="J440" s="84" t="s">
        <v>1099</v>
      </c>
      <c r="K440" s="82" t="s">
        <v>135</v>
      </c>
      <c r="L440" s="82" t="s">
        <v>136</v>
      </c>
      <c r="M440" s="82" t="s">
        <v>137</v>
      </c>
      <c r="N440" s="82" t="s">
        <v>138</v>
      </c>
      <c r="O440" s="82" t="s">
        <v>138</v>
      </c>
      <c r="P440" s="85"/>
      <c r="Q440" s="63">
        <v>84</v>
      </c>
      <c r="R440" s="63">
        <v>8130</v>
      </c>
      <c r="S440" s="86" t="e">
        <f>#N/A</f>
        <v>#N/A</v>
      </c>
      <c r="T440" s="63">
        <v>1489</v>
      </c>
      <c r="U440" s="63"/>
      <c r="V440" s="87"/>
      <c r="W440" s="63"/>
      <c r="X440" s="63"/>
      <c r="Y440" s="63"/>
      <c r="Z440" s="63"/>
      <c r="AA440" s="63"/>
      <c r="AB440" s="88" t="e">
        <f>#N/A</f>
        <v>#N/A</v>
      </c>
      <c r="AC440" s="63">
        <v>1200</v>
      </c>
      <c r="AD440" s="63" t="e">
        <f>#N/A</f>
        <v>#N/A</v>
      </c>
      <c r="AE440" s="89">
        <v>0.69428571428571428</v>
      </c>
      <c r="AF440" s="90"/>
      <c r="AG440" s="63" t="e">
        <f>#N/A</f>
        <v>#N/A</v>
      </c>
      <c r="AH440" s="63" t="e">
        <f>#N/A</f>
        <v>#N/A</v>
      </c>
      <c r="AI440" s="63">
        <v>6007.05</v>
      </c>
      <c r="AJ440" s="63">
        <v>5721</v>
      </c>
      <c r="AK440" s="82" t="s">
        <v>139</v>
      </c>
      <c r="AL440" s="82">
        <v>7</v>
      </c>
      <c r="AM440" s="82" t="s">
        <v>1015</v>
      </c>
      <c r="AN440" s="82"/>
      <c r="AO440" s="63"/>
      <c r="AP440" s="63"/>
      <c r="AQ440" s="63"/>
      <c r="AR440" s="57"/>
      <c r="AS440" s="63"/>
      <c r="AT440" s="57"/>
      <c r="AU440" s="82" t="s">
        <v>141</v>
      </c>
      <c r="AV440" s="82" t="s">
        <v>1093</v>
      </c>
      <c r="AW440" s="82" t="s">
        <v>1100</v>
      </c>
      <c r="AX440" s="82"/>
      <c r="AY440" s="82"/>
      <c r="AZ440" s="82"/>
      <c r="BA440" s="82" t="s">
        <v>144</v>
      </c>
      <c r="BB440" s="82" t="s">
        <v>145</v>
      </c>
      <c r="BC440" s="82" t="s">
        <v>146</v>
      </c>
      <c r="BD440" s="83">
        <v>43938</v>
      </c>
      <c r="BE440" s="63">
        <v>32769</v>
      </c>
      <c r="BF440" s="63">
        <v>24879</v>
      </c>
      <c r="BG440" s="37" t="s">
        <v>147</v>
      </c>
      <c r="BH440" s="37" t="s">
        <v>148</v>
      </c>
      <c r="BI440" s="83"/>
      <c r="BJ440" s="83"/>
      <c r="BK440" s="83"/>
      <c r="BL440" s="83"/>
      <c r="BM440" s="83"/>
      <c r="BN440" s="82"/>
      <c r="BO440" s="82"/>
      <c r="BP440" s="82"/>
      <c r="BQ440" s="91"/>
      <c r="BR440" s="82"/>
      <c r="BS440" s="82"/>
      <c r="BT440" s="82"/>
      <c r="BU440" s="82"/>
      <c r="BV440" s="92"/>
    </row>
    <row r="441" spans="1:74" ht="15" hidden="1" customHeight="1">
      <c r="A441" s="67">
        <v>2020</v>
      </c>
      <c r="B441" s="96">
        <v>437</v>
      </c>
      <c r="C441" s="67" t="s">
        <v>129</v>
      </c>
      <c r="D441" s="67" t="s">
        <v>130</v>
      </c>
      <c r="E441" s="67" t="s">
        <v>131</v>
      </c>
      <c r="F441" s="68">
        <v>43865</v>
      </c>
      <c r="G441" s="67" t="s">
        <v>1101</v>
      </c>
      <c r="H441" s="67" t="s">
        <v>133</v>
      </c>
      <c r="I441" s="67" t="s">
        <v>133</v>
      </c>
      <c r="J441" s="69" t="s">
        <v>1102</v>
      </c>
      <c r="K441" s="67" t="s">
        <v>135</v>
      </c>
      <c r="L441" s="67" t="s">
        <v>136</v>
      </c>
      <c r="M441" s="67" t="s">
        <v>137</v>
      </c>
      <c r="N441" s="70" t="s">
        <v>138</v>
      </c>
      <c r="O441" s="71" t="s">
        <v>138</v>
      </c>
      <c r="P441" s="70"/>
      <c r="Q441" s="71">
        <v>76</v>
      </c>
      <c r="R441" s="71">
        <v>5020</v>
      </c>
      <c r="S441" s="72" t="e">
        <f>#N/A</f>
        <v>#N/A</v>
      </c>
      <c r="T441" s="71">
        <v>1082</v>
      </c>
      <c r="U441" s="71"/>
      <c r="V441" s="73"/>
      <c r="W441" s="71"/>
      <c r="X441" s="71"/>
      <c r="Y441" s="71"/>
      <c r="Z441" s="71"/>
      <c r="AA441" s="71"/>
      <c r="AB441" s="74">
        <f>(T441/R441)</f>
        <v>0.21553784860557768</v>
      </c>
      <c r="AC441" s="71">
        <v>1200</v>
      </c>
      <c r="AD441" s="71" t="e">
        <f>#N/A</f>
        <v>#N/A</v>
      </c>
      <c r="AE441" s="75">
        <v>0.92736842105263151</v>
      </c>
      <c r="AF441" s="76"/>
      <c r="AG441" s="71" t="e">
        <f>#N/A</f>
        <v>#N/A</v>
      </c>
      <c r="AH441" s="100" t="e">
        <f>#N/A</f>
        <v>#N/A</v>
      </c>
      <c r="AI441" s="71">
        <v>4246.2</v>
      </c>
      <c r="AJ441" s="71">
        <v>4044</v>
      </c>
      <c r="AK441" s="67" t="s">
        <v>139</v>
      </c>
      <c r="AL441" s="67">
        <v>8</v>
      </c>
      <c r="AM441" s="67" t="s">
        <v>1103</v>
      </c>
      <c r="AN441" s="67"/>
      <c r="AO441" s="71"/>
      <c r="AP441" s="71"/>
      <c r="AQ441" s="71"/>
      <c r="AR441" s="77"/>
      <c r="AS441" s="71"/>
      <c r="AT441" s="77"/>
      <c r="AU441" s="67" t="s">
        <v>141</v>
      </c>
      <c r="AV441" s="67" t="s">
        <v>1100</v>
      </c>
      <c r="AW441" s="67" t="s">
        <v>1104</v>
      </c>
      <c r="AX441" s="67"/>
      <c r="AY441" s="67"/>
      <c r="AZ441" s="67"/>
      <c r="BA441" s="26" t="s">
        <v>144</v>
      </c>
      <c r="BB441" s="67" t="s">
        <v>145</v>
      </c>
      <c r="BC441" s="67" t="s">
        <v>146</v>
      </c>
      <c r="BD441" s="78">
        <v>43938</v>
      </c>
      <c r="BE441" s="71">
        <v>32769</v>
      </c>
      <c r="BF441" s="71">
        <v>24879</v>
      </c>
      <c r="BG441" s="37" t="s">
        <v>147</v>
      </c>
      <c r="BH441" s="37" t="s">
        <v>148</v>
      </c>
      <c r="BI441" s="78"/>
      <c r="BJ441" s="78"/>
      <c r="BK441" s="78"/>
      <c r="BL441" s="78"/>
      <c r="BM441" s="78"/>
      <c r="BN441" s="67"/>
      <c r="BO441" s="67"/>
      <c r="BP441" s="67"/>
      <c r="BQ441" s="79"/>
      <c r="BR441" s="67"/>
      <c r="BS441" s="67"/>
      <c r="BT441" s="67"/>
      <c r="BU441" s="67"/>
      <c r="BV441" s="80"/>
    </row>
    <row r="442" spans="1:74" ht="15" hidden="1" customHeight="1">
      <c r="A442" s="67">
        <v>2020</v>
      </c>
      <c r="B442" s="97">
        <v>438</v>
      </c>
      <c r="C442" s="26" t="s">
        <v>129</v>
      </c>
      <c r="D442" s="26" t="s">
        <v>130</v>
      </c>
      <c r="E442" s="26" t="s">
        <v>131</v>
      </c>
      <c r="F442" s="68">
        <v>43865</v>
      </c>
      <c r="G442" s="26" t="s">
        <v>1105</v>
      </c>
      <c r="H442" s="26" t="s">
        <v>133</v>
      </c>
      <c r="I442" s="26" t="s">
        <v>133</v>
      </c>
      <c r="J442" s="28" t="s">
        <v>1106</v>
      </c>
      <c r="K442" s="26" t="s">
        <v>135</v>
      </c>
      <c r="L442" s="26" t="s">
        <v>136</v>
      </c>
      <c r="M442" s="26" t="s">
        <v>137</v>
      </c>
      <c r="N442" s="29" t="s">
        <v>138</v>
      </c>
      <c r="O442" s="30" t="s">
        <v>138</v>
      </c>
      <c r="Q442" s="30">
        <v>87</v>
      </c>
      <c r="R442" s="30">
        <v>8520</v>
      </c>
      <c r="S442" s="31" t="e">
        <f>#N/A</f>
        <v>#N/A</v>
      </c>
      <c r="T442" s="30">
        <v>1987</v>
      </c>
      <c r="AB442" s="33" t="e">
        <f>#N/A</f>
        <v>#N/A</v>
      </c>
      <c r="AC442" s="30">
        <v>1200</v>
      </c>
      <c r="AD442" s="30" t="e">
        <f>#N/A</f>
        <v>#N/A</v>
      </c>
      <c r="AE442" s="34">
        <v>0.64666666666666661</v>
      </c>
      <c r="AG442" s="30" t="e">
        <f>#N/A</f>
        <v>#N/A</v>
      </c>
      <c r="AH442" s="30" t="e">
        <f>#N/A</f>
        <v>#N/A</v>
      </c>
      <c r="AI442" s="71">
        <v>6839.7000000000007</v>
      </c>
      <c r="AJ442" s="30">
        <v>6514</v>
      </c>
      <c r="AK442" s="26" t="s">
        <v>139</v>
      </c>
      <c r="AL442" s="26">
        <v>8</v>
      </c>
      <c r="AM442" s="26" t="s">
        <v>1103</v>
      </c>
      <c r="AU442" s="26" t="s">
        <v>141</v>
      </c>
      <c r="AV442" s="67" t="s">
        <v>1100</v>
      </c>
      <c r="AW442" s="67" t="s">
        <v>1104</v>
      </c>
      <c r="BA442" s="26" t="s">
        <v>144</v>
      </c>
      <c r="BB442" s="26" t="s">
        <v>145</v>
      </c>
      <c r="BC442" s="26" t="s">
        <v>146</v>
      </c>
      <c r="BD442" s="37">
        <v>43938</v>
      </c>
      <c r="BE442" s="30">
        <v>32769</v>
      </c>
      <c r="BF442" s="30">
        <v>24879</v>
      </c>
      <c r="BG442" s="37" t="s">
        <v>147</v>
      </c>
      <c r="BH442" s="37" t="s">
        <v>148</v>
      </c>
      <c r="BI442" s="37"/>
      <c r="BJ442" s="37"/>
      <c r="BK442" s="37"/>
      <c r="BL442" s="37"/>
      <c r="BM442" s="37"/>
      <c r="BN442" s="26"/>
      <c r="BO442" s="26"/>
      <c r="BP442" s="26"/>
      <c r="BQ442" s="38"/>
      <c r="BR442" s="26"/>
      <c r="BS442" s="26"/>
      <c r="BT442" s="26"/>
      <c r="BU442" s="26"/>
      <c r="BV442" s="39"/>
    </row>
    <row r="443" spans="1:74" ht="15" hidden="1" customHeight="1">
      <c r="A443" s="67">
        <v>2020</v>
      </c>
      <c r="B443" s="97">
        <v>439</v>
      </c>
      <c r="C443" s="26" t="s">
        <v>129</v>
      </c>
      <c r="D443" s="26" t="s">
        <v>130</v>
      </c>
      <c r="E443" s="26" t="s">
        <v>131</v>
      </c>
      <c r="F443" s="68">
        <v>43865</v>
      </c>
      <c r="G443" s="26" t="s">
        <v>1107</v>
      </c>
      <c r="H443" s="26" t="s">
        <v>133</v>
      </c>
      <c r="I443" s="26" t="s">
        <v>133</v>
      </c>
      <c r="J443" s="28" t="s">
        <v>1108</v>
      </c>
      <c r="K443" s="26" t="s">
        <v>135</v>
      </c>
      <c r="L443" s="26" t="s">
        <v>136</v>
      </c>
      <c r="M443" s="26" t="s">
        <v>137</v>
      </c>
      <c r="N443" s="29" t="s">
        <v>138</v>
      </c>
      <c r="O443" s="30" t="s">
        <v>138</v>
      </c>
      <c r="Q443" s="30">
        <v>82</v>
      </c>
      <c r="R443" s="30">
        <v>8880</v>
      </c>
      <c r="S443" s="31" t="e">
        <f>#N/A</f>
        <v>#N/A</v>
      </c>
      <c r="T443" s="30">
        <v>2030</v>
      </c>
      <c r="AB443" s="33" t="e">
        <f>#N/A</f>
        <v>#N/A</v>
      </c>
      <c r="AC443" s="30">
        <v>1200</v>
      </c>
      <c r="AD443" s="30" t="e">
        <f>#N/A</f>
        <v>#N/A</v>
      </c>
      <c r="AE443" s="34">
        <v>0.92594594594594593</v>
      </c>
      <c r="AG443" s="30" t="e">
        <f>#N/A</f>
        <v>#N/A</v>
      </c>
      <c r="AH443" s="30" t="e">
        <f>#N/A</f>
        <v>#N/A</v>
      </c>
      <c r="AI443" s="71">
        <v>6581.4000000000005</v>
      </c>
      <c r="AJ443" s="30">
        <v>6268</v>
      </c>
      <c r="AK443" s="26" t="s">
        <v>139</v>
      </c>
      <c r="AL443" s="26">
        <v>8</v>
      </c>
      <c r="AM443" s="26" t="s">
        <v>1103</v>
      </c>
      <c r="AU443" s="26" t="s">
        <v>141</v>
      </c>
      <c r="AV443" s="67" t="s">
        <v>1100</v>
      </c>
      <c r="AW443" s="67" t="s">
        <v>1104</v>
      </c>
      <c r="BA443" s="26" t="s">
        <v>144</v>
      </c>
      <c r="BB443" s="26" t="s">
        <v>145</v>
      </c>
      <c r="BC443" s="26" t="s">
        <v>146</v>
      </c>
      <c r="BD443" s="37">
        <v>43938</v>
      </c>
      <c r="BE443" s="30">
        <v>32769</v>
      </c>
      <c r="BF443" s="30">
        <v>24879</v>
      </c>
      <c r="BG443" s="37" t="s">
        <v>147</v>
      </c>
      <c r="BH443" s="37" t="s">
        <v>148</v>
      </c>
      <c r="BI443" s="37"/>
      <c r="BJ443" s="37"/>
      <c r="BK443" s="37"/>
      <c r="BL443" s="37"/>
      <c r="BM443" s="37"/>
      <c r="BN443" s="26"/>
      <c r="BO443" s="26"/>
      <c r="BP443" s="26"/>
      <c r="BQ443" s="38"/>
      <c r="BR443" s="26"/>
      <c r="BS443" s="26"/>
      <c r="BT443" s="26"/>
      <c r="BU443" s="26"/>
      <c r="BV443" s="39"/>
    </row>
    <row r="444" spans="1:74" ht="15" hidden="1" customHeight="1">
      <c r="A444" s="67">
        <v>2020</v>
      </c>
      <c r="B444" s="97">
        <v>440</v>
      </c>
      <c r="C444" s="26" t="s">
        <v>129</v>
      </c>
      <c r="D444" s="26" t="s">
        <v>130</v>
      </c>
      <c r="E444" s="26" t="s">
        <v>131</v>
      </c>
      <c r="F444" s="68">
        <v>43865</v>
      </c>
      <c r="G444" s="26" t="s">
        <v>1109</v>
      </c>
      <c r="H444" s="26" t="s">
        <v>133</v>
      </c>
      <c r="I444" s="26" t="s">
        <v>133</v>
      </c>
      <c r="J444" s="28" t="s">
        <v>1110</v>
      </c>
      <c r="K444" s="26" t="s">
        <v>135</v>
      </c>
      <c r="L444" s="26" t="s">
        <v>136</v>
      </c>
      <c r="M444" s="26" t="s">
        <v>137</v>
      </c>
      <c r="N444" s="29" t="s">
        <v>138</v>
      </c>
      <c r="O444" s="30" t="s">
        <v>138</v>
      </c>
      <c r="Q444" s="30">
        <v>74</v>
      </c>
      <c r="R444" s="30">
        <v>5360</v>
      </c>
      <c r="S444" s="31" t="e">
        <f>#N/A</f>
        <v>#N/A</v>
      </c>
      <c r="T444" s="30">
        <v>1282</v>
      </c>
      <c r="AB444" s="33" t="e">
        <f>#N/A</f>
        <v>#N/A</v>
      </c>
      <c r="AC444" s="30">
        <v>1200</v>
      </c>
      <c r="AD444" s="30" t="e">
        <f>#N/A</f>
        <v>#N/A</v>
      </c>
      <c r="AE444" s="34">
        <v>0.88322580645161286</v>
      </c>
      <c r="AG444" s="30" t="e">
        <f>#N/A</f>
        <v>#N/A</v>
      </c>
      <c r="AH444" s="30" t="e">
        <f>#N/A</f>
        <v>#N/A</v>
      </c>
      <c r="AI444" s="71">
        <v>3973.2000000000003</v>
      </c>
      <c r="AJ444" s="30">
        <v>3784</v>
      </c>
      <c r="AK444" s="26" t="s">
        <v>139</v>
      </c>
      <c r="AL444" s="26">
        <v>8</v>
      </c>
      <c r="AM444" s="26" t="s">
        <v>1103</v>
      </c>
      <c r="AU444" s="26" t="s">
        <v>141</v>
      </c>
      <c r="AV444" s="67" t="s">
        <v>1100</v>
      </c>
      <c r="AW444" s="67" t="s">
        <v>1104</v>
      </c>
      <c r="BA444" s="26" t="s">
        <v>144</v>
      </c>
      <c r="BB444" s="26" t="s">
        <v>145</v>
      </c>
      <c r="BC444" s="26" t="s">
        <v>146</v>
      </c>
      <c r="BD444" s="37">
        <v>43938</v>
      </c>
      <c r="BE444" s="30">
        <v>32769</v>
      </c>
      <c r="BF444" s="30">
        <v>24879</v>
      </c>
      <c r="BG444" s="37" t="s">
        <v>147</v>
      </c>
      <c r="BH444" s="37" t="s">
        <v>148</v>
      </c>
      <c r="BI444" s="37"/>
      <c r="BJ444" s="37"/>
      <c r="BK444" s="37"/>
      <c r="BL444" s="37"/>
      <c r="BM444" s="37"/>
      <c r="BN444" s="26"/>
      <c r="BO444" s="26"/>
      <c r="BP444" s="26"/>
      <c r="BQ444" s="38"/>
      <c r="BR444" s="26"/>
      <c r="BS444" s="26"/>
      <c r="BT444" s="26"/>
      <c r="BU444" s="26"/>
      <c r="BV444" s="39"/>
    </row>
    <row r="445" spans="1:74" ht="15" hidden="1" customHeight="1">
      <c r="A445" s="67">
        <v>2020</v>
      </c>
      <c r="B445" s="97">
        <v>441</v>
      </c>
      <c r="C445" s="26" t="s">
        <v>129</v>
      </c>
      <c r="D445" s="26" t="s">
        <v>130</v>
      </c>
      <c r="E445" s="26" t="s">
        <v>131</v>
      </c>
      <c r="F445" s="68">
        <v>43865</v>
      </c>
      <c r="G445" s="26" t="s">
        <v>1111</v>
      </c>
      <c r="H445" s="26" t="s">
        <v>133</v>
      </c>
      <c r="I445" s="26" t="s">
        <v>133</v>
      </c>
      <c r="J445" s="28" t="s">
        <v>1112</v>
      </c>
      <c r="K445" s="26" t="s">
        <v>135</v>
      </c>
      <c r="L445" s="26" t="s">
        <v>136</v>
      </c>
      <c r="M445" s="26" t="s">
        <v>137</v>
      </c>
      <c r="N445" s="29" t="s">
        <v>138</v>
      </c>
      <c r="O445" s="30" t="s">
        <v>138</v>
      </c>
      <c r="Q445" s="30">
        <v>83</v>
      </c>
      <c r="R445" s="30">
        <v>7220</v>
      </c>
      <c r="S445" s="31" t="e">
        <f>#N/A</f>
        <v>#N/A</v>
      </c>
      <c r="T445" s="30">
        <v>1783</v>
      </c>
      <c r="AB445" s="33" t="e">
        <f>#N/A</f>
        <v>#N/A</v>
      </c>
      <c r="AC445" s="30">
        <v>1200</v>
      </c>
      <c r="AD445" s="30" t="e">
        <f>#N/A</f>
        <v>#N/A</v>
      </c>
      <c r="AE445" s="34">
        <v>0.92594594594594593</v>
      </c>
      <c r="AG445" s="30" t="e">
        <f>#N/A</f>
        <v>#N/A</v>
      </c>
      <c r="AH445" s="30" t="e">
        <f>#N/A</f>
        <v>#N/A</v>
      </c>
      <c r="AI445" s="71">
        <v>5350.8</v>
      </c>
      <c r="AJ445" s="30">
        <v>5096</v>
      </c>
      <c r="AK445" s="26" t="s">
        <v>139</v>
      </c>
      <c r="AL445" s="26">
        <v>8</v>
      </c>
      <c r="AM445" s="26" t="s">
        <v>1103</v>
      </c>
      <c r="AU445" s="26" t="s">
        <v>141</v>
      </c>
      <c r="AV445" s="67" t="s">
        <v>1100</v>
      </c>
      <c r="AW445" s="67" t="s">
        <v>1104</v>
      </c>
      <c r="BA445" s="26" t="s">
        <v>144</v>
      </c>
      <c r="BB445" s="26" t="s">
        <v>145</v>
      </c>
      <c r="BC445" s="26" t="s">
        <v>146</v>
      </c>
      <c r="BD445" s="37">
        <v>43938</v>
      </c>
      <c r="BE445" s="30">
        <v>32769</v>
      </c>
      <c r="BF445" s="30">
        <v>24879</v>
      </c>
      <c r="BG445" s="37" t="s">
        <v>147</v>
      </c>
      <c r="BH445" s="37" t="s">
        <v>148</v>
      </c>
      <c r="BI445" s="37"/>
      <c r="BJ445" s="37"/>
      <c r="BK445" s="37"/>
      <c r="BL445" s="37"/>
      <c r="BM445" s="37"/>
      <c r="BN445" s="26"/>
      <c r="BO445" s="26"/>
      <c r="BP445" s="26"/>
      <c r="BQ445" s="38"/>
      <c r="BR445" s="26"/>
      <c r="BS445" s="26"/>
      <c r="BT445" s="26"/>
      <c r="BU445" s="26"/>
      <c r="BV445" s="39"/>
    </row>
    <row r="446" spans="1:74" ht="15" hidden="1" customHeight="1">
      <c r="A446" s="67">
        <v>2020</v>
      </c>
      <c r="B446" s="97">
        <v>442</v>
      </c>
      <c r="C446" s="26" t="s">
        <v>129</v>
      </c>
      <c r="D446" s="26" t="s">
        <v>130</v>
      </c>
      <c r="E446" s="26" t="s">
        <v>131</v>
      </c>
      <c r="F446" s="68">
        <v>43865</v>
      </c>
      <c r="G446" s="26" t="s">
        <v>1113</v>
      </c>
      <c r="H446" s="26" t="s">
        <v>133</v>
      </c>
      <c r="I446" s="26" t="s">
        <v>133</v>
      </c>
      <c r="J446" s="28" t="s">
        <v>1114</v>
      </c>
      <c r="K446" s="26" t="s">
        <v>135</v>
      </c>
      <c r="L446" s="26" t="s">
        <v>136</v>
      </c>
      <c r="M446" s="26" t="s">
        <v>137</v>
      </c>
      <c r="N446" s="29" t="s">
        <v>138</v>
      </c>
      <c r="O446" s="30" t="s">
        <v>138</v>
      </c>
      <c r="Q446" s="30">
        <v>89</v>
      </c>
      <c r="R446" s="30">
        <v>12030</v>
      </c>
      <c r="S446" s="31" t="e">
        <f>#N/A</f>
        <v>#N/A</v>
      </c>
      <c r="T446" s="30">
        <v>2407</v>
      </c>
      <c r="AB446" s="33" t="e">
        <f>#N/A</f>
        <v>#N/A</v>
      </c>
      <c r="AC446" s="30">
        <v>1200</v>
      </c>
      <c r="AD446" s="30" t="e">
        <f>#N/A</f>
        <v>#N/A</v>
      </c>
      <c r="AE446" s="34">
        <v>0.71333333333333326</v>
      </c>
      <c r="AG446" s="30" t="e">
        <f>#N/A</f>
        <v>#N/A</v>
      </c>
      <c r="AH446" s="30" t="e">
        <f>#N/A</f>
        <v>#N/A</v>
      </c>
      <c r="AI446" s="71">
        <v>8916.6</v>
      </c>
      <c r="AJ446" s="30">
        <v>8492</v>
      </c>
      <c r="AK446" s="26" t="s">
        <v>139</v>
      </c>
      <c r="AL446" s="26">
        <v>8</v>
      </c>
      <c r="AM446" s="26" t="s">
        <v>1103</v>
      </c>
      <c r="AU446" s="26" t="s">
        <v>141</v>
      </c>
      <c r="AV446" s="67" t="s">
        <v>1100</v>
      </c>
      <c r="AW446" s="67" t="s">
        <v>1104</v>
      </c>
      <c r="BA446" s="26" t="s">
        <v>144</v>
      </c>
      <c r="BB446" s="26" t="s">
        <v>145</v>
      </c>
      <c r="BC446" s="26" t="s">
        <v>146</v>
      </c>
      <c r="BD446" s="37">
        <v>43938</v>
      </c>
      <c r="BE446" s="30">
        <v>32769</v>
      </c>
      <c r="BF446" s="30">
        <v>24879</v>
      </c>
      <c r="BG446" s="37" t="s">
        <v>147</v>
      </c>
      <c r="BH446" s="37" t="s">
        <v>148</v>
      </c>
      <c r="BI446" s="37"/>
      <c r="BJ446" s="37"/>
      <c r="BK446" s="37"/>
      <c r="BL446" s="37"/>
      <c r="BM446" s="37"/>
      <c r="BN446" s="26"/>
      <c r="BO446" s="26"/>
      <c r="BP446" s="26"/>
      <c r="BQ446" s="38"/>
      <c r="BR446" s="26"/>
      <c r="BS446" s="26"/>
      <c r="BT446" s="26"/>
      <c r="BU446" s="26"/>
      <c r="BV446" s="39"/>
    </row>
    <row r="447" spans="1:74" ht="15" hidden="1" customHeight="1">
      <c r="A447" s="93">
        <v>2020</v>
      </c>
      <c r="B447" s="98">
        <v>443</v>
      </c>
      <c r="C447" s="40" t="s">
        <v>129</v>
      </c>
      <c r="D447" s="40" t="s">
        <v>130</v>
      </c>
      <c r="E447" s="40" t="s">
        <v>131</v>
      </c>
      <c r="F447" s="94">
        <v>43865</v>
      </c>
      <c r="G447" s="40" t="s">
        <v>1115</v>
      </c>
      <c r="H447" s="40" t="s">
        <v>133</v>
      </c>
      <c r="I447" s="40" t="s">
        <v>133</v>
      </c>
      <c r="J447" s="42" t="s">
        <v>1116</v>
      </c>
      <c r="K447" s="40" t="s">
        <v>135</v>
      </c>
      <c r="L447" s="40" t="s">
        <v>136</v>
      </c>
      <c r="M447" s="40" t="s">
        <v>137</v>
      </c>
      <c r="N447" s="43" t="s">
        <v>138</v>
      </c>
      <c r="O447" s="36" t="s">
        <v>138</v>
      </c>
      <c r="P447" s="43"/>
      <c r="Q447" s="36">
        <v>89</v>
      </c>
      <c r="R447" s="36">
        <v>11520</v>
      </c>
      <c r="S447" s="44" t="e">
        <f>#N/A</f>
        <v>#N/A</v>
      </c>
      <c r="T447" s="36">
        <v>1385</v>
      </c>
      <c r="U447" s="36"/>
      <c r="V447" s="45"/>
      <c r="W447" s="36"/>
      <c r="X447" s="36"/>
      <c r="Y447" s="36"/>
      <c r="Z447" s="36"/>
      <c r="AA447" s="36"/>
      <c r="AB447" s="46" t="e">
        <f>#N/A</f>
        <v>#N/A</v>
      </c>
      <c r="AC447" s="36">
        <v>1200</v>
      </c>
      <c r="AD447" s="36" t="e">
        <f>#N/A</f>
        <v>#N/A</v>
      </c>
      <c r="AE447" s="47">
        <v>0</v>
      </c>
      <c r="AF447" s="48">
        <v>0.5</v>
      </c>
      <c r="AG447" s="30" t="e">
        <f>#N/A</f>
        <v>#N/A</v>
      </c>
      <c r="AH447" s="36" t="e">
        <f>#N/A</f>
        <v>#N/A</v>
      </c>
      <c r="AI447" s="77"/>
      <c r="AJ447" s="36"/>
      <c r="AK447" s="40" t="s">
        <v>139</v>
      </c>
      <c r="AL447" s="40">
        <v>8</v>
      </c>
      <c r="AM447" s="40" t="s">
        <v>1103</v>
      </c>
      <c r="AN447" s="40" t="s">
        <v>151</v>
      </c>
      <c r="AO447" s="36"/>
      <c r="AP447" s="36"/>
      <c r="AQ447" s="36"/>
      <c r="AS447" s="36"/>
      <c r="AT447" s="36" t="e">
        <f>AD447</f>
        <v>#N/A</v>
      </c>
      <c r="AU447" s="40" t="s">
        <v>141</v>
      </c>
      <c r="AV447" s="93" t="s">
        <v>1100</v>
      </c>
      <c r="AW447" s="93" t="s">
        <v>1104</v>
      </c>
      <c r="AX447" s="40"/>
      <c r="AY447" s="40"/>
      <c r="AZ447" s="40"/>
      <c r="BA447" s="40" t="s">
        <v>144</v>
      </c>
      <c r="BB447" s="40" t="s">
        <v>145</v>
      </c>
      <c r="BC447" s="40"/>
      <c r="BD447" s="49">
        <v>43938</v>
      </c>
      <c r="BE447" s="36"/>
      <c r="BF447" s="36"/>
      <c r="BG447" s="49" t="s">
        <v>147</v>
      </c>
      <c r="BH447" s="49" t="s">
        <v>148</v>
      </c>
      <c r="BI447" s="49"/>
      <c r="BJ447" s="49"/>
      <c r="BK447" s="49"/>
      <c r="BL447" s="49"/>
      <c r="BM447" s="49"/>
      <c r="BN447" s="40"/>
      <c r="BO447" s="40"/>
      <c r="BP447" s="40"/>
      <c r="BQ447" s="50"/>
      <c r="BR447" s="40"/>
      <c r="BS447" s="40"/>
      <c r="BT447" s="40"/>
      <c r="BU447" s="40"/>
      <c r="BV447" s="51"/>
    </row>
    <row r="448" spans="1:74" ht="15" hidden="1" customHeight="1">
      <c r="A448" s="67">
        <v>2020</v>
      </c>
      <c r="B448" s="97">
        <v>444</v>
      </c>
      <c r="C448" s="26" t="s">
        <v>129</v>
      </c>
      <c r="D448" s="26" t="s">
        <v>130</v>
      </c>
      <c r="E448" s="26" t="s">
        <v>131</v>
      </c>
      <c r="F448" s="68">
        <v>43865</v>
      </c>
      <c r="G448" s="26" t="s">
        <v>1117</v>
      </c>
      <c r="H448" s="26" t="s">
        <v>133</v>
      </c>
      <c r="I448" s="26" t="s">
        <v>133</v>
      </c>
      <c r="J448" s="28" t="s">
        <v>1118</v>
      </c>
      <c r="K448" s="26" t="s">
        <v>135</v>
      </c>
      <c r="L448" s="26" t="s">
        <v>136</v>
      </c>
      <c r="M448" s="26" t="s">
        <v>137</v>
      </c>
      <c r="N448" s="29" t="s">
        <v>138</v>
      </c>
      <c r="O448" s="30" t="s">
        <v>138</v>
      </c>
      <c r="Q448" s="30">
        <v>80</v>
      </c>
      <c r="R448" s="30">
        <v>6520</v>
      </c>
      <c r="S448" s="31" t="e">
        <f>#N/A</f>
        <v>#N/A</v>
      </c>
      <c r="T448" s="30">
        <v>1528</v>
      </c>
      <c r="AB448" s="33" t="e">
        <f>#N/A</f>
        <v>#N/A</v>
      </c>
      <c r="AC448" s="30">
        <v>1200</v>
      </c>
      <c r="AD448" s="30" t="e">
        <f>#N/A</f>
        <v>#N/A</v>
      </c>
      <c r="AE448" s="34">
        <v>0.82</v>
      </c>
      <c r="AG448" s="30" t="e">
        <f>#N/A</f>
        <v>#N/A</v>
      </c>
      <c r="AH448" s="30" t="e">
        <f>#N/A</f>
        <v>#N/A</v>
      </c>
      <c r="AI448" s="71">
        <v>4832.1000000000004</v>
      </c>
      <c r="AJ448" s="30">
        <v>4602</v>
      </c>
      <c r="AK448" s="26" t="s">
        <v>139</v>
      </c>
      <c r="AL448" s="26">
        <v>8</v>
      </c>
      <c r="AM448" s="26" t="s">
        <v>1103</v>
      </c>
      <c r="AU448" s="26" t="s">
        <v>141</v>
      </c>
      <c r="AV448" s="67" t="s">
        <v>1100</v>
      </c>
      <c r="AW448" s="67" t="s">
        <v>1104</v>
      </c>
      <c r="BA448" s="26" t="s">
        <v>144</v>
      </c>
      <c r="BB448" s="26" t="s">
        <v>145</v>
      </c>
      <c r="BC448" s="26" t="s">
        <v>146</v>
      </c>
      <c r="BD448" s="37">
        <v>43938</v>
      </c>
      <c r="BE448" s="30">
        <v>32769</v>
      </c>
      <c r="BF448" s="30">
        <v>24879</v>
      </c>
      <c r="BG448" s="37" t="s">
        <v>147</v>
      </c>
      <c r="BH448" s="37" t="s">
        <v>148</v>
      </c>
      <c r="BI448" s="37"/>
      <c r="BJ448" s="37"/>
      <c r="BK448" s="37"/>
      <c r="BL448" s="37"/>
      <c r="BM448" s="37"/>
      <c r="BN448" s="26"/>
      <c r="BO448" s="26"/>
      <c r="BP448" s="26"/>
      <c r="BQ448" s="38"/>
      <c r="BR448" s="26"/>
      <c r="BS448" s="26"/>
      <c r="BT448" s="26"/>
      <c r="BU448" s="26"/>
      <c r="BV448" s="39"/>
    </row>
    <row r="449" spans="1:74" ht="15" hidden="1" customHeight="1">
      <c r="A449" s="67">
        <v>2020</v>
      </c>
      <c r="B449" s="97">
        <v>445</v>
      </c>
      <c r="C449" s="26" t="s">
        <v>129</v>
      </c>
      <c r="D449" s="26" t="s">
        <v>130</v>
      </c>
      <c r="E449" s="26" t="s">
        <v>131</v>
      </c>
      <c r="F449" s="68">
        <v>43865</v>
      </c>
      <c r="G449" s="26" t="s">
        <v>1119</v>
      </c>
      <c r="H449" s="26" t="s">
        <v>133</v>
      </c>
      <c r="I449" s="26" t="s">
        <v>133</v>
      </c>
      <c r="J449" s="28" t="s">
        <v>1120</v>
      </c>
      <c r="K449" s="26" t="s">
        <v>135</v>
      </c>
      <c r="L449" s="26" t="s">
        <v>136</v>
      </c>
      <c r="M449" s="26" t="s">
        <v>137</v>
      </c>
      <c r="N449" s="29" t="s">
        <v>138</v>
      </c>
      <c r="O449" s="30" t="s">
        <v>138</v>
      </c>
      <c r="Q449" s="30">
        <v>86</v>
      </c>
      <c r="R449" s="30">
        <v>9030</v>
      </c>
      <c r="S449" s="31" t="e">
        <f>#N/A</f>
        <v>#N/A</v>
      </c>
      <c r="T449" s="30">
        <v>2420</v>
      </c>
      <c r="AB449" s="33" t="e">
        <f>#N/A</f>
        <v>#N/A</v>
      </c>
      <c r="AC449" s="30">
        <v>1200</v>
      </c>
      <c r="AD449" s="30" t="e">
        <f>#N/A</f>
        <v>#N/A</v>
      </c>
      <c r="AE449" s="34">
        <v>0.83</v>
      </c>
      <c r="AG449" s="30" t="e">
        <f>#N/A</f>
        <v>#N/A</v>
      </c>
      <c r="AH449" s="30" t="e">
        <f>#N/A</f>
        <v>#N/A</v>
      </c>
      <c r="AI449" s="71">
        <v>6692.7000000000007</v>
      </c>
      <c r="AJ449" s="30">
        <v>6374</v>
      </c>
      <c r="AK449" s="26" t="s">
        <v>139</v>
      </c>
      <c r="AL449" s="26">
        <v>8</v>
      </c>
      <c r="AM449" s="26" t="s">
        <v>1103</v>
      </c>
      <c r="AU449" s="26" t="s">
        <v>141</v>
      </c>
      <c r="AV449" s="67" t="s">
        <v>1104</v>
      </c>
      <c r="AW449" s="67" t="s">
        <v>1121</v>
      </c>
      <c r="BA449" s="26" t="s">
        <v>144</v>
      </c>
      <c r="BB449" s="26" t="s">
        <v>145</v>
      </c>
      <c r="BC449" s="26" t="s">
        <v>146</v>
      </c>
      <c r="BD449" s="37">
        <v>43938</v>
      </c>
      <c r="BE449" s="30">
        <v>32769</v>
      </c>
      <c r="BF449" s="30">
        <v>24879</v>
      </c>
      <c r="BG449" s="37" t="s">
        <v>147</v>
      </c>
      <c r="BH449" s="37" t="s">
        <v>148</v>
      </c>
      <c r="BI449" s="37"/>
      <c r="BJ449" s="37"/>
      <c r="BK449" s="37"/>
      <c r="BL449" s="37"/>
      <c r="BM449" s="37"/>
      <c r="BN449" s="26"/>
      <c r="BO449" s="26"/>
      <c r="BP449" s="26"/>
      <c r="BQ449" s="38"/>
      <c r="BR449" s="26"/>
      <c r="BS449" s="26"/>
      <c r="BT449" s="26"/>
      <c r="BU449" s="26"/>
      <c r="BV449" s="39"/>
    </row>
    <row r="450" spans="1:74" ht="15" hidden="1" customHeight="1">
      <c r="A450" s="67">
        <v>2020</v>
      </c>
      <c r="B450" s="97">
        <v>446</v>
      </c>
      <c r="C450" s="26" t="s">
        <v>129</v>
      </c>
      <c r="D450" s="26" t="s">
        <v>130</v>
      </c>
      <c r="E450" s="26" t="s">
        <v>131</v>
      </c>
      <c r="F450" s="68">
        <v>43865</v>
      </c>
      <c r="G450" s="26" t="s">
        <v>1122</v>
      </c>
      <c r="H450" s="26" t="s">
        <v>133</v>
      </c>
      <c r="I450" s="26" t="s">
        <v>133</v>
      </c>
      <c r="J450" s="28" t="s">
        <v>1123</v>
      </c>
      <c r="K450" s="26" t="s">
        <v>135</v>
      </c>
      <c r="L450" s="26" t="s">
        <v>136</v>
      </c>
      <c r="M450" s="26" t="s">
        <v>137</v>
      </c>
      <c r="N450" s="29" t="s">
        <v>138</v>
      </c>
      <c r="O450" s="30" t="s">
        <v>138</v>
      </c>
      <c r="Q450" s="30">
        <v>93</v>
      </c>
      <c r="R450" s="30">
        <v>13850</v>
      </c>
      <c r="S450" s="31" t="e">
        <f>#N/A</f>
        <v>#N/A</v>
      </c>
      <c r="T450" s="30">
        <v>3500</v>
      </c>
      <c r="AB450" s="33" t="e">
        <f>#N/A</f>
        <v>#N/A</v>
      </c>
      <c r="AC450" s="30">
        <v>1200</v>
      </c>
      <c r="AD450" s="30" t="e">
        <f>#N/A</f>
        <v>#N/A</v>
      </c>
      <c r="AE450" s="34">
        <v>0.57016393442622948</v>
      </c>
      <c r="AG450" s="30" t="e">
        <f>#N/A</f>
        <v>#N/A</v>
      </c>
      <c r="AH450" s="30" t="e">
        <f>#N/A</f>
        <v>#N/A</v>
      </c>
      <c r="AI450" s="71">
        <v>10264.800000000001</v>
      </c>
      <c r="AJ450" s="30">
        <v>9776</v>
      </c>
      <c r="AK450" s="26" t="s">
        <v>139</v>
      </c>
      <c r="AL450" s="26">
        <v>8</v>
      </c>
      <c r="AM450" s="26" t="s">
        <v>1103</v>
      </c>
      <c r="AU450" s="26" t="s">
        <v>141</v>
      </c>
      <c r="AV450" s="67" t="s">
        <v>1104</v>
      </c>
      <c r="AW450" s="67" t="s">
        <v>1121</v>
      </c>
      <c r="BA450" s="26" t="s">
        <v>144</v>
      </c>
      <c r="BB450" s="26" t="s">
        <v>145</v>
      </c>
      <c r="BC450" s="26" t="s">
        <v>146</v>
      </c>
      <c r="BD450" s="37">
        <v>43938</v>
      </c>
      <c r="BE450" s="30">
        <v>32769</v>
      </c>
      <c r="BF450" s="30">
        <v>24879</v>
      </c>
      <c r="BG450" s="37" t="s">
        <v>147</v>
      </c>
      <c r="BH450" s="37" t="s">
        <v>148</v>
      </c>
      <c r="BI450" s="37"/>
      <c r="BJ450" s="37"/>
      <c r="BK450" s="37"/>
      <c r="BL450" s="37"/>
      <c r="BM450" s="37"/>
      <c r="BN450" s="26"/>
      <c r="BO450" s="26"/>
      <c r="BP450" s="26"/>
      <c r="BQ450" s="38"/>
      <c r="BR450" s="26"/>
      <c r="BS450" s="26"/>
      <c r="BT450" s="26"/>
      <c r="BU450" s="26"/>
      <c r="BV450" s="39"/>
    </row>
    <row r="451" spans="1:74" ht="15" hidden="1" customHeight="1">
      <c r="A451" s="67">
        <v>2020</v>
      </c>
      <c r="B451" s="97">
        <v>447</v>
      </c>
      <c r="C451" s="26" t="s">
        <v>129</v>
      </c>
      <c r="D451" s="26" t="s">
        <v>130</v>
      </c>
      <c r="E451" s="26" t="s">
        <v>131</v>
      </c>
      <c r="F451" s="68">
        <v>43865</v>
      </c>
      <c r="G451" s="26" t="s">
        <v>1124</v>
      </c>
      <c r="H451" s="26" t="s">
        <v>133</v>
      </c>
      <c r="I451" s="26" t="s">
        <v>133</v>
      </c>
      <c r="J451" s="28" t="s">
        <v>1125</v>
      </c>
      <c r="K451" s="26" t="s">
        <v>135</v>
      </c>
      <c r="L451" s="26" t="s">
        <v>136</v>
      </c>
      <c r="M451" s="26" t="s">
        <v>137</v>
      </c>
      <c r="N451" s="29" t="s">
        <v>138</v>
      </c>
      <c r="O451" s="30" t="s">
        <v>138</v>
      </c>
      <c r="Q451" s="30">
        <v>88</v>
      </c>
      <c r="R451" s="30">
        <v>9840</v>
      </c>
      <c r="S451" s="31" t="e">
        <f>#N/A</f>
        <v>#N/A</v>
      </c>
      <c r="T451" s="30">
        <v>2205</v>
      </c>
      <c r="AB451" s="33" t="e">
        <f>#N/A</f>
        <v>#N/A</v>
      </c>
      <c r="AC451" s="30">
        <v>1200</v>
      </c>
      <c r="AD451" s="30" t="e">
        <f>#N/A</f>
        <v>#N/A</v>
      </c>
      <c r="AE451" s="34">
        <v>0.87795918367346937</v>
      </c>
      <c r="AG451" s="30" t="e">
        <f>#N/A</f>
        <v>#N/A</v>
      </c>
      <c r="AH451" s="30" t="e">
        <f>#N/A</f>
        <v>#N/A</v>
      </c>
      <c r="AI451" s="71">
        <v>7293.3</v>
      </c>
      <c r="AJ451" s="30">
        <v>6946</v>
      </c>
      <c r="AK451" s="26" t="s">
        <v>139</v>
      </c>
      <c r="AL451" s="26">
        <v>8</v>
      </c>
      <c r="AM451" s="26" t="s">
        <v>1103</v>
      </c>
      <c r="AU451" s="26" t="s">
        <v>141</v>
      </c>
      <c r="AV451" s="67" t="s">
        <v>1104</v>
      </c>
      <c r="AW451" s="67" t="s">
        <v>1121</v>
      </c>
      <c r="BA451" s="26" t="s">
        <v>144</v>
      </c>
      <c r="BB451" s="26" t="s">
        <v>145</v>
      </c>
      <c r="BC451" s="26" t="s">
        <v>146</v>
      </c>
      <c r="BD451" s="37">
        <v>43938</v>
      </c>
      <c r="BE451" s="30">
        <v>32769</v>
      </c>
      <c r="BF451" s="30">
        <v>24879</v>
      </c>
      <c r="BG451" s="37" t="s">
        <v>147</v>
      </c>
      <c r="BH451" s="37" t="s">
        <v>148</v>
      </c>
      <c r="BI451" s="37"/>
      <c r="BJ451" s="37"/>
      <c r="BK451" s="37"/>
      <c r="BL451" s="37"/>
      <c r="BM451" s="37"/>
      <c r="BN451" s="26"/>
      <c r="BO451" s="26"/>
      <c r="BP451" s="26"/>
      <c r="BQ451" s="38"/>
      <c r="BR451" s="26"/>
      <c r="BS451" s="26"/>
      <c r="BT451" s="26"/>
      <c r="BU451" s="26"/>
      <c r="BV451" s="39"/>
    </row>
    <row r="452" spans="1:74" ht="15" hidden="1" customHeight="1">
      <c r="A452" s="67">
        <v>2020</v>
      </c>
      <c r="B452" s="97">
        <v>448</v>
      </c>
      <c r="C452" s="26" t="s">
        <v>129</v>
      </c>
      <c r="D452" s="26" t="s">
        <v>130</v>
      </c>
      <c r="E452" s="26" t="s">
        <v>131</v>
      </c>
      <c r="F452" s="68">
        <v>43865</v>
      </c>
      <c r="G452" s="26" t="s">
        <v>1126</v>
      </c>
      <c r="H452" s="26" t="s">
        <v>133</v>
      </c>
      <c r="I452" s="26" t="s">
        <v>133</v>
      </c>
      <c r="J452" s="28" t="s">
        <v>1127</v>
      </c>
      <c r="K452" s="26" t="s">
        <v>135</v>
      </c>
      <c r="L452" s="26" t="s">
        <v>136</v>
      </c>
      <c r="M452" s="26" t="s">
        <v>137</v>
      </c>
      <c r="N452" s="29" t="s">
        <v>138</v>
      </c>
      <c r="O452" s="30" t="s">
        <v>138</v>
      </c>
      <c r="Q452" s="30">
        <v>90</v>
      </c>
      <c r="R452" s="30">
        <v>11430</v>
      </c>
      <c r="S452" s="31" t="e">
        <f>#N/A</f>
        <v>#N/A</v>
      </c>
      <c r="T452" s="30">
        <v>2865</v>
      </c>
      <c r="AB452" s="33" t="e">
        <f>#N/A</f>
        <v>#N/A</v>
      </c>
      <c r="AC452" s="30">
        <v>1200</v>
      </c>
      <c r="AD452" s="30" t="e">
        <f>#N/A</f>
        <v>#N/A</v>
      </c>
      <c r="AE452" s="34">
        <v>0.89489361702127657</v>
      </c>
      <c r="AF452" s="35">
        <v>0.03</v>
      </c>
      <c r="AG452" s="30" t="e">
        <f>#N/A</f>
        <v>#N/A</v>
      </c>
      <c r="AH452" s="30" t="e">
        <f>#N/A</f>
        <v>#N/A</v>
      </c>
      <c r="AI452" s="71">
        <v>8217.3000000000011</v>
      </c>
      <c r="AJ452" s="30">
        <v>7826</v>
      </c>
      <c r="AK452" s="26" t="s">
        <v>139</v>
      </c>
      <c r="AL452" s="26">
        <v>8</v>
      </c>
      <c r="AM452" s="26" t="s">
        <v>1103</v>
      </c>
      <c r="AU452" s="26" t="s">
        <v>141</v>
      </c>
      <c r="AV452" s="67" t="s">
        <v>1104</v>
      </c>
      <c r="AW452" s="67" t="s">
        <v>1121</v>
      </c>
      <c r="BA452" s="26" t="s">
        <v>144</v>
      </c>
      <c r="BB452" s="26" t="s">
        <v>145</v>
      </c>
      <c r="BC452" s="26" t="s">
        <v>146</v>
      </c>
      <c r="BD452" s="37">
        <v>43938</v>
      </c>
      <c r="BE452" s="30">
        <v>32769</v>
      </c>
      <c r="BF452" s="30">
        <v>24879</v>
      </c>
      <c r="BG452" s="37" t="s">
        <v>147</v>
      </c>
      <c r="BH452" s="37" t="s">
        <v>148</v>
      </c>
      <c r="BI452" s="37"/>
      <c r="BJ452" s="37"/>
      <c r="BK452" s="37"/>
      <c r="BL452" s="37"/>
      <c r="BM452" s="37"/>
      <c r="BN452" s="26"/>
      <c r="BO452" s="26"/>
      <c r="BP452" s="26"/>
      <c r="BQ452" s="38"/>
      <c r="BR452" s="26"/>
      <c r="BS452" s="26"/>
      <c r="BT452" s="26"/>
      <c r="BU452" s="26"/>
      <c r="BV452" s="39"/>
    </row>
    <row r="453" spans="1:74" ht="15" hidden="1" customHeight="1">
      <c r="A453" s="67">
        <v>2020</v>
      </c>
      <c r="B453" s="97">
        <v>449</v>
      </c>
      <c r="C453" s="26" t="s">
        <v>129</v>
      </c>
      <c r="D453" s="26" t="s">
        <v>130</v>
      </c>
      <c r="E453" s="26" t="s">
        <v>131</v>
      </c>
      <c r="F453" s="68">
        <v>43865</v>
      </c>
      <c r="G453" s="26" t="s">
        <v>1128</v>
      </c>
      <c r="H453" s="26" t="s">
        <v>133</v>
      </c>
      <c r="I453" s="26" t="s">
        <v>133</v>
      </c>
      <c r="J453" s="28" t="s">
        <v>1129</v>
      </c>
      <c r="K453" s="26" t="s">
        <v>135</v>
      </c>
      <c r="L453" s="26" t="s">
        <v>136</v>
      </c>
      <c r="M453" s="26" t="s">
        <v>137</v>
      </c>
      <c r="N453" s="29" t="s">
        <v>138</v>
      </c>
      <c r="O453" s="30" t="s">
        <v>138</v>
      </c>
      <c r="Q453" s="30">
        <v>85</v>
      </c>
      <c r="R453" s="30">
        <v>8680</v>
      </c>
      <c r="S453" s="31" t="e">
        <f>#N/A</f>
        <v>#N/A</v>
      </c>
      <c r="T453" s="30">
        <v>1960</v>
      </c>
      <c r="AB453" s="33" t="e">
        <f>#N/A</f>
        <v>#N/A</v>
      </c>
      <c r="AC453" s="30">
        <v>1200</v>
      </c>
      <c r="AD453" s="30" t="e">
        <f>#N/A</f>
        <v>#N/A</v>
      </c>
      <c r="AE453" s="34">
        <v>0.41589743589743589</v>
      </c>
      <c r="AG453" s="30" t="e">
        <f>#N/A</f>
        <v>#N/A</v>
      </c>
      <c r="AH453" s="30" t="e">
        <f>#N/A</f>
        <v>#N/A</v>
      </c>
      <c r="AI453" s="71">
        <v>6433.35</v>
      </c>
      <c r="AJ453" s="30">
        <v>6127</v>
      </c>
      <c r="AK453" s="26" t="s">
        <v>139</v>
      </c>
      <c r="AL453" s="26">
        <v>8</v>
      </c>
      <c r="AM453" s="26" t="s">
        <v>1103</v>
      </c>
      <c r="AU453" s="26" t="s">
        <v>141</v>
      </c>
      <c r="AV453" s="67" t="s">
        <v>1104</v>
      </c>
      <c r="AW453" s="67" t="s">
        <v>1121</v>
      </c>
      <c r="BA453" s="26" t="s">
        <v>144</v>
      </c>
      <c r="BB453" s="26" t="s">
        <v>145</v>
      </c>
      <c r="BC453" s="26" t="s">
        <v>146</v>
      </c>
      <c r="BD453" s="37">
        <v>43938</v>
      </c>
      <c r="BE453" s="30">
        <v>32769</v>
      </c>
      <c r="BF453" s="30">
        <v>24879</v>
      </c>
      <c r="BG453" s="37" t="s">
        <v>147</v>
      </c>
      <c r="BH453" s="37" t="s">
        <v>148</v>
      </c>
      <c r="BI453" s="37"/>
      <c r="BJ453" s="37"/>
      <c r="BK453" s="37"/>
      <c r="BL453" s="37"/>
      <c r="BM453" s="37"/>
      <c r="BN453" s="26"/>
      <c r="BO453" s="26"/>
      <c r="BP453" s="26"/>
      <c r="BQ453" s="38"/>
      <c r="BR453" s="26"/>
      <c r="BS453" s="26"/>
      <c r="BT453" s="26"/>
      <c r="BU453" s="26"/>
      <c r="BV453" s="39"/>
    </row>
    <row r="454" spans="1:74" ht="15" hidden="1" customHeight="1">
      <c r="A454" s="67">
        <v>2020</v>
      </c>
      <c r="B454" s="97">
        <v>450</v>
      </c>
      <c r="C454" s="26" t="s">
        <v>129</v>
      </c>
      <c r="D454" s="26" t="s">
        <v>130</v>
      </c>
      <c r="E454" s="26" t="s">
        <v>131</v>
      </c>
      <c r="F454" s="68">
        <v>43865</v>
      </c>
      <c r="G454" s="26" t="s">
        <v>1130</v>
      </c>
      <c r="H454" s="26" t="s">
        <v>133</v>
      </c>
      <c r="I454" s="26" t="s">
        <v>133</v>
      </c>
      <c r="J454" s="28" t="s">
        <v>1131</v>
      </c>
      <c r="K454" s="26" t="s">
        <v>135</v>
      </c>
      <c r="L454" s="26" t="s">
        <v>136</v>
      </c>
      <c r="M454" s="26" t="s">
        <v>137</v>
      </c>
      <c r="N454" s="29" t="s">
        <v>138</v>
      </c>
      <c r="O454" s="30" t="s">
        <v>138</v>
      </c>
      <c r="Q454" s="30">
        <v>91</v>
      </c>
      <c r="R454" s="30">
        <v>11620</v>
      </c>
      <c r="S454" s="31" t="e">
        <f>#N/A</f>
        <v>#N/A</v>
      </c>
      <c r="T454" s="30">
        <v>2717</v>
      </c>
      <c r="AB454" s="33" t="e">
        <f>#N/A</f>
        <v>#N/A</v>
      </c>
      <c r="AC454" s="30">
        <v>1200</v>
      </c>
      <c r="AD454" s="30" t="e">
        <f>#N/A</f>
        <v>#N/A</v>
      </c>
      <c r="AE454" s="34">
        <v>0.72468085106382973</v>
      </c>
      <c r="AG454" s="30" t="e">
        <f>#N/A</f>
        <v>#N/A</v>
      </c>
      <c r="AH454" s="30" t="e">
        <f>#N/A</f>
        <v>#N/A</v>
      </c>
      <c r="AI454" s="71">
        <v>8612.1</v>
      </c>
      <c r="AJ454" s="30">
        <v>8202</v>
      </c>
      <c r="AK454" s="26" t="s">
        <v>139</v>
      </c>
      <c r="AL454" s="26">
        <v>8</v>
      </c>
      <c r="AM454" s="26" t="s">
        <v>1103</v>
      </c>
      <c r="AU454" s="26" t="s">
        <v>141</v>
      </c>
      <c r="AV454" s="67" t="s">
        <v>1104</v>
      </c>
      <c r="AW454" s="67" t="s">
        <v>1121</v>
      </c>
      <c r="BA454" s="26" t="s">
        <v>144</v>
      </c>
      <c r="BB454" s="26" t="s">
        <v>145</v>
      </c>
      <c r="BC454" s="26" t="s">
        <v>146</v>
      </c>
      <c r="BD454" s="37">
        <v>43938</v>
      </c>
      <c r="BE454" s="30">
        <v>32769</v>
      </c>
      <c r="BF454" s="30">
        <v>24879</v>
      </c>
      <c r="BG454" s="37" t="s">
        <v>147</v>
      </c>
      <c r="BH454" s="37" t="s">
        <v>148</v>
      </c>
      <c r="BI454" s="37"/>
      <c r="BJ454" s="37"/>
      <c r="BK454" s="37"/>
      <c r="BL454" s="37"/>
      <c r="BM454" s="37"/>
      <c r="BN454" s="26"/>
      <c r="BO454" s="26"/>
      <c r="BP454" s="26"/>
      <c r="BQ454" s="38"/>
      <c r="BR454" s="26"/>
      <c r="BS454" s="26"/>
      <c r="BT454" s="26"/>
      <c r="BU454" s="26"/>
      <c r="BV454" s="39"/>
    </row>
    <row r="455" spans="1:74" ht="15" hidden="1" customHeight="1">
      <c r="A455" s="67">
        <v>2020</v>
      </c>
      <c r="B455" s="97">
        <v>451</v>
      </c>
      <c r="C455" s="26" t="s">
        <v>129</v>
      </c>
      <c r="D455" s="26" t="s">
        <v>130</v>
      </c>
      <c r="E455" s="26" t="s">
        <v>131</v>
      </c>
      <c r="F455" s="68">
        <v>43865</v>
      </c>
      <c r="G455" s="26" t="s">
        <v>1132</v>
      </c>
      <c r="H455" s="26" t="s">
        <v>133</v>
      </c>
      <c r="I455" s="26" t="s">
        <v>133</v>
      </c>
      <c r="J455" s="28" t="s">
        <v>1133</v>
      </c>
      <c r="K455" s="26" t="s">
        <v>135</v>
      </c>
      <c r="L455" s="26" t="s">
        <v>136</v>
      </c>
      <c r="M455" s="26" t="s">
        <v>137</v>
      </c>
      <c r="N455" s="29" t="s">
        <v>138</v>
      </c>
      <c r="O455" s="30" t="s">
        <v>138</v>
      </c>
      <c r="Q455" s="30">
        <v>89</v>
      </c>
      <c r="R455" s="30">
        <v>10760</v>
      </c>
      <c r="S455" s="31" t="e">
        <f>#N/A</f>
        <v>#N/A</v>
      </c>
      <c r="T455" s="30">
        <v>2634</v>
      </c>
      <c r="AB455" s="33" t="e">
        <f>#N/A</f>
        <v>#N/A</v>
      </c>
      <c r="AC455" s="30">
        <v>1200</v>
      </c>
      <c r="AD455" s="30" t="e">
        <f>#N/A</f>
        <v>#N/A</v>
      </c>
      <c r="AE455" s="34">
        <v>0.93744680851063833</v>
      </c>
      <c r="AG455" s="30" t="e">
        <f>#N/A</f>
        <v>#N/A</v>
      </c>
      <c r="AH455" s="30" t="e">
        <f>#N/A</f>
        <v>#N/A</v>
      </c>
      <c r="AI455" s="71">
        <v>7974.75</v>
      </c>
      <c r="AJ455" s="30">
        <v>7595</v>
      </c>
      <c r="AK455" s="26" t="s">
        <v>139</v>
      </c>
      <c r="AL455" s="26">
        <v>8</v>
      </c>
      <c r="AM455" s="26" t="s">
        <v>1103</v>
      </c>
      <c r="AU455" s="26" t="s">
        <v>141</v>
      </c>
      <c r="AV455" s="67" t="s">
        <v>1134</v>
      </c>
      <c r="AW455" s="67" t="s">
        <v>1135</v>
      </c>
      <c r="BA455" s="26" t="s">
        <v>144</v>
      </c>
      <c r="BB455" s="26" t="s">
        <v>145</v>
      </c>
      <c r="BC455" s="26" t="s">
        <v>146</v>
      </c>
      <c r="BD455" s="37">
        <v>43938</v>
      </c>
      <c r="BE455" s="30">
        <v>32769</v>
      </c>
      <c r="BF455" s="30">
        <v>24879</v>
      </c>
      <c r="BG455" s="37" t="s">
        <v>147</v>
      </c>
      <c r="BH455" s="37" t="s">
        <v>148</v>
      </c>
      <c r="BI455" s="37"/>
      <c r="BJ455" s="37"/>
      <c r="BK455" s="37"/>
      <c r="BL455" s="37"/>
      <c r="BM455" s="37"/>
      <c r="BN455" s="26"/>
      <c r="BO455" s="26"/>
      <c r="BP455" s="26"/>
      <c r="BQ455" s="38"/>
      <c r="BR455" s="26"/>
      <c r="BS455" s="26"/>
      <c r="BT455" s="26"/>
      <c r="BU455" s="26"/>
      <c r="BV455" s="39"/>
    </row>
    <row r="456" spans="1:74" ht="15" hidden="1" customHeight="1">
      <c r="A456" s="67">
        <v>2020</v>
      </c>
      <c r="B456" s="97">
        <v>452</v>
      </c>
      <c r="C456" s="26" t="s">
        <v>129</v>
      </c>
      <c r="D456" s="26" t="s">
        <v>130</v>
      </c>
      <c r="E456" s="26" t="s">
        <v>131</v>
      </c>
      <c r="F456" s="68">
        <v>43865</v>
      </c>
      <c r="G456" s="26" t="s">
        <v>1136</v>
      </c>
      <c r="H456" s="26" t="s">
        <v>133</v>
      </c>
      <c r="I456" s="26" t="s">
        <v>133</v>
      </c>
      <c r="J456" s="28" t="s">
        <v>1137</v>
      </c>
      <c r="K456" s="26" t="s">
        <v>135</v>
      </c>
      <c r="L456" s="26" t="s">
        <v>136</v>
      </c>
      <c r="M456" s="26" t="s">
        <v>137</v>
      </c>
      <c r="N456" s="29" t="s">
        <v>138</v>
      </c>
      <c r="O456" s="30" t="s">
        <v>138</v>
      </c>
      <c r="Q456" s="30">
        <v>88</v>
      </c>
      <c r="R456" s="30">
        <v>11200</v>
      </c>
      <c r="S456" s="31" t="e">
        <f>#N/A</f>
        <v>#N/A</v>
      </c>
      <c r="T456" s="30">
        <v>3150</v>
      </c>
      <c r="AB456" s="33" t="e">
        <f>#N/A</f>
        <v>#N/A</v>
      </c>
      <c r="AC456" s="30">
        <v>1200</v>
      </c>
      <c r="AD456" s="30" t="e">
        <f>#N/A</f>
        <v>#N/A</v>
      </c>
      <c r="AE456" s="34">
        <v>0.63116279069767445</v>
      </c>
      <c r="AG456" s="30" t="e">
        <f>#N/A</f>
        <v>#N/A</v>
      </c>
      <c r="AH456" s="30" t="e">
        <f>#N/A</f>
        <v>#N/A</v>
      </c>
      <c r="AI456" s="71">
        <v>8304.4500000000007</v>
      </c>
      <c r="AJ456" s="30">
        <v>7909</v>
      </c>
      <c r="AK456" s="26" t="s">
        <v>139</v>
      </c>
      <c r="AL456" s="26">
        <v>8</v>
      </c>
      <c r="AM456" s="26" t="s">
        <v>1103</v>
      </c>
      <c r="AU456" s="26" t="s">
        <v>141</v>
      </c>
      <c r="AV456" s="67" t="s">
        <v>1134</v>
      </c>
      <c r="AW456" s="67" t="s">
        <v>1135</v>
      </c>
      <c r="BA456" s="26" t="s">
        <v>144</v>
      </c>
      <c r="BB456" s="26" t="s">
        <v>145</v>
      </c>
      <c r="BC456" s="26" t="s">
        <v>146</v>
      </c>
      <c r="BD456" s="37">
        <v>43938</v>
      </c>
      <c r="BE456" s="30">
        <v>32769</v>
      </c>
      <c r="BF456" s="30">
        <v>24879</v>
      </c>
      <c r="BG456" s="37" t="s">
        <v>147</v>
      </c>
      <c r="BH456" s="37" t="s">
        <v>148</v>
      </c>
      <c r="BI456" s="37"/>
      <c r="BJ456" s="37"/>
      <c r="BK456" s="37"/>
      <c r="BL456" s="37"/>
      <c r="BM456" s="37"/>
      <c r="BN456" s="26"/>
      <c r="BO456" s="26"/>
      <c r="BP456" s="26"/>
      <c r="BQ456" s="38"/>
      <c r="BR456" s="26"/>
      <c r="BS456" s="26"/>
      <c r="BT456" s="26"/>
      <c r="BU456" s="26"/>
      <c r="BV456" s="39"/>
    </row>
    <row r="457" spans="1:74" ht="15" hidden="1" customHeight="1">
      <c r="A457" s="93">
        <v>2020</v>
      </c>
      <c r="B457" s="98">
        <v>453</v>
      </c>
      <c r="C457" s="40" t="s">
        <v>129</v>
      </c>
      <c r="D457" s="40" t="s">
        <v>130</v>
      </c>
      <c r="E457" s="40" t="s">
        <v>131</v>
      </c>
      <c r="F457" s="94">
        <v>43865</v>
      </c>
      <c r="G457" s="40" t="s">
        <v>1138</v>
      </c>
      <c r="H457" s="40" t="s">
        <v>133</v>
      </c>
      <c r="I457" s="40" t="s">
        <v>133</v>
      </c>
      <c r="J457" s="42" t="s">
        <v>1139</v>
      </c>
      <c r="K457" s="40" t="s">
        <v>135</v>
      </c>
      <c r="L457" s="40" t="s">
        <v>136</v>
      </c>
      <c r="M457" s="40" t="s">
        <v>137</v>
      </c>
      <c r="N457" s="43" t="s">
        <v>138</v>
      </c>
      <c r="O457" s="36" t="s">
        <v>138</v>
      </c>
      <c r="P457" s="43"/>
      <c r="Q457" s="36">
        <v>88</v>
      </c>
      <c r="R457" s="36">
        <v>11900</v>
      </c>
      <c r="S457" s="44" t="e">
        <f>#N/A</f>
        <v>#N/A</v>
      </c>
      <c r="T457" s="36">
        <v>1515</v>
      </c>
      <c r="U457" s="36"/>
      <c r="V457" s="45"/>
      <c r="W457" s="36"/>
      <c r="X457" s="36"/>
      <c r="Y457" s="36"/>
      <c r="Z457" s="36"/>
      <c r="AA457" s="36"/>
      <c r="AB457" s="46" t="e">
        <f>#N/A</f>
        <v>#N/A</v>
      </c>
      <c r="AC457" s="36">
        <v>1200</v>
      </c>
      <c r="AD457" s="36" t="e">
        <f>#N/A</f>
        <v>#N/A</v>
      </c>
      <c r="AE457" s="47">
        <v>0</v>
      </c>
      <c r="AF457" s="48">
        <v>0.5</v>
      </c>
      <c r="AG457" s="30" t="e">
        <f>#N/A</f>
        <v>#N/A</v>
      </c>
      <c r="AH457" s="36" t="e">
        <f>#N/A</f>
        <v>#N/A</v>
      </c>
      <c r="AI457" s="77"/>
      <c r="AJ457" s="36"/>
      <c r="AK457" s="40" t="s">
        <v>139</v>
      </c>
      <c r="AL457" s="40">
        <v>8</v>
      </c>
      <c r="AM457" s="40" t="s">
        <v>1103</v>
      </c>
      <c r="AN457" s="40" t="s">
        <v>151</v>
      </c>
      <c r="AO457" s="36"/>
      <c r="AP457" s="36"/>
      <c r="AQ457" s="36"/>
      <c r="AS457" s="36"/>
      <c r="AT457" s="36" t="e">
        <f>AD457</f>
        <v>#N/A</v>
      </c>
      <c r="AU457" s="40" t="s">
        <v>141</v>
      </c>
      <c r="AV457" s="93" t="s">
        <v>1134</v>
      </c>
      <c r="AW457" s="93" t="s">
        <v>1135</v>
      </c>
      <c r="AX457" s="40"/>
      <c r="AY457" s="40"/>
      <c r="AZ457" s="40"/>
      <c r="BA457" s="40" t="s">
        <v>144</v>
      </c>
      <c r="BB457" s="40" t="s">
        <v>145</v>
      </c>
      <c r="BC457" s="40"/>
      <c r="BD457" s="49">
        <v>43938</v>
      </c>
      <c r="BE457" s="36"/>
      <c r="BF457" s="36"/>
      <c r="BG457" s="49" t="s">
        <v>147</v>
      </c>
      <c r="BH457" s="49" t="s">
        <v>148</v>
      </c>
      <c r="BI457" s="49"/>
      <c r="BJ457" s="49"/>
      <c r="BK457" s="49"/>
      <c r="BL457" s="49"/>
      <c r="BM457" s="49"/>
      <c r="BN457" s="40"/>
      <c r="BO457" s="40"/>
      <c r="BP457" s="40"/>
      <c r="BQ457" s="50"/>
      <c r="BR457" s="40"/>
      <c r="BS457" s="40"/>
      <c r="BT457" s="40"/>
      <c r="BU457" s="40"/>
      <c r="BV457" s="51"/>
    </row>
    <row r="458" spans="1:74" ht="15" hidden="1" customHeight="1">
      <c r="A458" s="67">
        <v>2020</v>
      </c>
      <c r="B458" s="97">
        <v>454</v>
      </c>
      <c r="C458" s="26" t="s">
        <v>129</v>
      </c>
      <c r="D458" s="26" t="s">
        <v>130</v>
      </c>
      <c r="E458" s="26" t="s">
        <v>131</v>
      </c>
      <c r="F458" s="68">
        <v>43865</v>
      </c>
      <c r="G458" s="26" t="s">
        <v>1140</v>
      </c>
      <c r="H458" s="26" t="s">
        <v>133</v>
      </c>
      <c r="I458" s="26" t="s">
        <v>133</v>
      </c>
      <c r="J458" s="28" t="s">
        <v>1141</v>
      </c>
      <c r="K458" s="26" t="s">
        <v>135</v>
      </c>
      <c r="L458" s="26" t="s">
        <v>136</v>
      </c>
      <c r="M458" s="26" t="s">
        <v>137</v>
      </c>
      <c r="N458" s="29" t="s">
        <v>138</v>
      </c>
      <c r="O458" s="30" t="s">
        <v>138</v>
      </c>
      <c r="Q458" s="30">
        <v>94</v>
      </c>
      <c r="R458" s="30">
        <v>13890</v>
      </c>
      <c r="S458" s="31" t="e">
        <f>#N/A</f>
        <v>#N/A</v>
      </c>
      <c r="T458" s="30">
        <v>2825</v>
      </c>
      <c r="AB458" s="33" t="e">
        <f>#N/A</f>
        <v>#N/A</v>
      </c>
      <c r="AC458" s="30">
        <v>1200</v>
      </c>
      <c r="AD458" s="30" t="e">
        <f>#N/A</f>
        <v>#N/A</v>
      </c>
      <c r="AE458" s="34">
        <v>0.35931034482758617</v>
      </c>
      <c r="AG458" s="30" t="e">
        <f>#N/A</f>
        <v>#N/A</v>
      </c>
      <c r="AH458" s="30" t="e">
        <f>#N/A</f>
        <v>#N/A</v>
      </c>
      <c r="AI458" s="71">
        <v>10505.25</v>
      </c>
      <c r="AJ458" s="30">
        <v>10005</v>
      </c>
      <c r="AK458" s="26" t="s">
        <v>139</v>
      </c>
      <c r="AL458" s="26">
        <v>8</v>
      </c>
      <c r="AM458" s="26" t="s">
        <v>1103</v>
      </c>
      <c r="AU458" s="26" t="s">
        <v>141</v>
      </c>
      <c r="AV458" s="67" t="s">
        <v>1135</v>
      </c>
      <c r="AW458" s="67" t="s">
        <v>1142</v>
      </c>
      <c r="BA458" s="26" t="s">
        <v>144</v>
      </c>
      <c r="BB458" s="26" t="s">
        <v>145</v>
      </c>
      <c r="BC458" s="26" t="s">
        <v>146</v>
      </c>
      <c r="BD458" s="37">
        <v>43938</v>
      </c>
      <c r="BE458" s="30">
        <v>32769</v>
      </c>
      <c r="BF458" s="30">
        <v>24879</v>
      </c>
      <c r="BG458" s="37" t="s">
        <v>147</v>
      </c>
      <c r="BH458" s="37" t="s">
        <v>148</v>
      </c>
      <c r="BI458" s="37"/>
      <c r="BJ458" s="37"/>
      <c r="BK458" s="37"/>
      <c r="BL458" s="37"/>
      <c r="BM458" s="37"/>
      <c r="BN458" s="26"/>
      <c r="BO458" s="26"/>
      <c r="BP458" s="26"/>
      <c r="BQ458" s="38"/>
      <c r="BR458" s="26"/>
      <c r="BS458" s="26"/>
      <c r="BT458" s="26"/>
      <c r="BU458" s="26"/>
      <c r="BV458" s="39"/>
    </row>
    <row r="459" spans="1:74" ht="15" hidden="1" customHeight="1">
      <c r="A459" s="67">
        <v>2020</v>
      </c>
      <c r="B459" s="97">
        <v>455</v>
      </c>
      <c r="C459" s="26" t="s">
        <v>129</v>
      </c>
      <c r="D459" s="26" t="s">
        <v>130</v>
      </c>
      <c r="E459" s="26" t="s">
        <v>131</v>
      </c>
      <c r="F459" s="68">
        <v>43865</v>
      </c>
      <c r="G459" s="26" t="s">
        <v>1143</v>
      </c>
      <c r="H459" s="26" t="s">
        <v>133</v>
      </c>
      <c r="I459" s="26" t="s">
        <v>133</v>
      </c>
      <c r="J459" s="28" t="s">
        <v>1144</v>
      </c>
      <c r="K459" s="26" t="s">
        <v>135</v>
      </c>
      <c r="L459" s="26" t="s">
        <v>136</v>
      </c>
      <c r="M459" s="26" t="s">
        <v>137</v>
      </c>
      <c r="N459" s="29" t="s">
        <v>138</v>
      </c>
      <c r="O459" s="30" t="s">
        <v>138</v>
      </c>
      <c r="Q459" s="30">
        <v>92</v>
      </c>
      <c r="R459" s="30">
        <v>12150</v>
      </c>
      <c r="S459" s="31" t="e">
        <f>#N/A</f>
        <v>#N/A</v>
      </c>
      <c r="T459" s="30">
        <v>2550</v>
      </c>
      <c r="AB459" s="33" t="e">
        <f>#N/A</f>
        <v>#N/A</v>
      </c>
      <c r="AC459" s="30">
        <v>1200</v>
      </c>
      <c r="AD459" s="30" t="e">
        <f>#N/A</f>
        <v>#N/A</v>
      </c>
      <c r="AE459" s="34">
        <v>0.5388235294117647</v>
      </c>
      <c r="AG459" s="30" t="e">
        <f>#N/A</f>
        <v>#N/A</v>
      </c>
      <c r="AH459" s="30" t="e">
        <f>#N/A</f>
        <v>#N/A</v>
      </c>
      <c r="AI459" s="71">
        <v>10248</v>
      </c>
      <c r="AJ459" s="30">
        <v>9760</v>
      </c>
      <c r="AK459" s="26" t="s">
        <v>139</v>
      </c>
      <c r="AL459" s="26">
        <v>8</v>
      </c>
      <c r="AM459" s="26" t="s">
        <v>1103</v>
      </c>
      <c r="AU459" s="26" t="s">
        <v>141</v>
      </c>
      <c r="AV459" s="67" t="s">
        <v>1135</v>
      </c>
      <c r="AW459" s="67" t="s">
        <v>1142</v>
      </c>
      <c r="BA459" s="26" t="s">
        <v>144</v>
      </c>
      <c r="BB459" s="26" t="s">
        <v>145</v>
      </c>
      <c r="BC459" s="26" t="s">
        <v>146</v>
      </c>
      <c r="BD459" s="37">
        <v>43938</v>
      </c>
      <c r="BE459" s="30">
        <v>32769</v>
      </c>
      <c r="BF459" s="30">
        <v>24879</v>
      </c>
      <c r="BG459" s="37" t="s">
        <v>147</v>
      </c>
      <c r="BH459" s="37" t="s">
        <v>148</v>
      </c>
      <c r="BI459" s="37"/>
      <c r="BJ459" s="37"/>
      <c r="BK459" s="37"/>
      <c r="BL459" s="37"/>
      <c r="BM459" s="37"/>
      <c r="BN459" s="26"/>
      <c r="BO459" s="26"/>
      <c r="BP459" s="26"/>
      <c r="BQ459" s="38"/>
      <c r="BR459" s="26"/>
      <c r="BS459" s="26"/>
      <c r="BT459" s="26"/>
      <c r="BU459" s="26"/>
      <c r="BV459" s="39"/>
    </row>
    <row r="460" spans="1:74" ht="15" hidden="1" customHeight="1">
      <c r="A460" s="67">
        <v>2020</v>
      </c>
      <c r="B460" s="97">
        <v>456</v>
      </c>
      <c r="C460" s="26" t="s">
        <v>129</v>
      </c>
      <c r="D460" s="26" t="s">
        <v>130</v>
      </c>
      <c r="E460" s="26" t="s">
        <v>131</v>
      </c>
      <c r="F460" s="68">
        <v>43865</v>
      </c>
      <c r="G460" s="26" t="s">
        <v>1145</v>
      </c>
      <c r="H460" s="26" t="s">
        <v>133</v>
      </c>
      <c r="I460" s="26" t="s">
        <v>133</v>
      </c>
      <c r="J460" s="28" t="s">
        <v>1146</v>
      </c>
      <c r="K460" s="26" t="s">
        <v>135</v>
      </c>
      <c r="L460" s="26" t="s">
        <v>136</v>
      </c>
      <c r="M460" s="26" t="s">
        <v>137</v>
      </c>
      <c r="N460" s="29" t="s">
        <v>138</v>
      </c>
      <c r="O460" s="30" t="s">
        <v>138</v>
      </c>
      <c r="Q460" s="30">
        <v>92</v>
      </c>
      <c r="R460" s="30">
        <v>13500</v>
      </c>
      <c r="S460" s="31" t="e">
        <f>#N/A</f>
        <v>#N/A</v>
      </c>
      <c r="T460" s="30">
        <v>2940</v>
      </c>
      <c r="AB460" s="33" t="e">
        <f>#N/A</f>
        <v>#N/A</v>
      </c>
      <c r="AC460" s="30">
        <v>1200</v>
      </c>
      <c r="AD460" s="30" t="e">
        <f>#N/A</f>
        <v>#N/A</v>
      </c>
      <c r="AE460" s="34">
        <v>0.72418604651162788</v>
      </c>
      <c r="AG460" s="30" t="e">
        <f>#N/A</f>
        <v>#N/A</v>
      </c>
      <c r="AH460" s="30" t="e">
        <f>#N/A</f>
        <v>#N/A</v>
      </c>
      <c r="AI460" s="71">
        <v>10320.450000000001</v>
      </c>
      <c r="AJ460" s="30">
        <v>9829</v>
      </c>
      <c r="AK460" s="26" t="s">
        <v>139</v>
      </c>
      <c r="AL460" s="26">
        <v>8</v>
      </c>
      <c r="AM460" s="26" t="s">
        <v>1103</v>
      </c>
      <c r="AU460" s="26" t="s">
        <v>141</v>
      </c>
      <c r="AV460" s="67" t="s">
        <v>1135</v>
      </c>
      <c r="AW460" s="67" t="s">
        <v>1142</v>
      </c>
      <c r="BA460" s="26" t="s">
        <v>144</v>
      </c>
      <c r="BB460" s="26" t="s">
        <v>145</v>
      </c>
      <c r="BC460" s="26" t="s">
        <v>146</v>
      </c>
      <c r="BD460" s="37">
        <v>43938</v>
      </c>
      <c r="BE460" s="30">
        <v>32769</v>
      </c>
      <c r="BF460" s="30">
        <v>24879</v>
      </c>
      <c r="BG460" s="37" t="s">
        <v>147</v>
      </c>
      <c r="BH460" s="37" t="s">
        <v>148</v>
      </c>
      <c r="BI460" s="37"/>
      <c r="BJ460" s="37"/>
      <c r="BK460" s="37"/>
      <c r="BL460" s="37"/>
      <c r="BM460" s="37"/>
      <c r="BN460" s="26"/>
      <c r="BO460" s="26"/>
      <c r="BP460" s="26"/>
      <c r="BQ460" s="38"/>
      <c r="BR460" s="26"/>
      <c r="BS460" s="26"/>
      <c r="BT460" s="26"/>
      <c r="BU460" s="26"/>
      <c r="BV460" s="39"/>
    </row>
    <row r="461" spans="1:74" ht="15" hidden="1" customHeight="1">
      <c r="A461" s="67">
        <v>2020</v>
      </c>
      <c r="B461" s="97">
        <v>457</v>
      </c>
      <c r="C461" s="26" t="s">
        <v>129</v>
      </c>
      <c r="D461" s="26" t="s">
        <v>130</v>
      </c>
      <c r="E461" s="26" t="s">
        <v>131</v>
      </c>
      <c r="F461" s="68">
        <v>43865</v>
      </c>
      <c r="G461" s="26" t="s">
        <v>1147</v>
      </c>
      <c r="H461" s="26" t="s">
        <v>133</v>
      </c>
      <c r="I461" s="26" t="s">
        <v>133</v>
      </c>
      <c r="J461" s="28" t="s">
        <v>1148</v>
      </c>
      <c r="K461" s="26" t="s">
        <v>135</v>
      </c>
      <c r="L461" s="26" t="s">
        <v>136</v>
      </c>
      <c r="M461" s="26" t="s">
        <v>137</v>
      </c>
      <c r="N461" s="29" t="s">
        <v>138</v>
      </c>
      <c r="O461" s="30" t="s">
        <v>138</v>
      </c>
      <c r="Q461" s="30">
        <v>93</v>
      </c>
      <c r="R461" s="30">
        <v>13850</v>
      </c>
      <c r="S461" s="31" t="e">
        <f>#N/A</f>
        <v>#N/A</v>
      </c>
      <c r="T461" s="30">
        <v>3055</v>
      </c>
      <c r="AB461" s="33" t="e">
        <f>#N/A</f>
        <v>#N/A</v>
      </c>
      <c r="AC461" s="30">
        <v>1200</v>
      </c>
      <c r="AD461" s="30" t="e">
        <f>#N/A</f>
        <v>#N/A</v>
      </c>
      <c r="AE461" s="34">
        <v>0.91749999999999998</v>
      </c>
      <c r="AG461" s="30" t="e">
        <f>#N/A</f>
        <v>#N/A</v>
      </c>
      <c r="AH461" s="30" t="e">
        <f>#N/A</f>
        <v>#N/A</v>
      </c>
      <c r="AI461" s="71">
        <v>10338.300000000001</v>
      </c>
      <c r="AJ461" s="30">
        <v>9846</v>
      </c>
      <c r="AK461" s="26" t="s">
        <v>139</v>
      </c>
      <c r="AL461" s="26">
        <v>8</v>
      </c>
      <c r="AM461" s="26" t="s">
        <v>1103</v>
      </c>
      <c r="AU461" s="26" t="s">
        <v>141</v>
      </c>
      <c r="AV461" s="67" t="s">
        <v>1149</v>
      </c>
      <c r="AW461" s="67" t="s">
        <v>1150</v>
      </c>
      <c r="BA461" s="26" t="s">
        <v>144</v>
      </c>
      <c r="BB461" s="26" t="s">
        <v>145</v>
      </c>
      <c r="BC461" s="26" t="s">
        <v>146</v>
      </c>
      <c r="BD461" s="37">
        <v>43938</v>
      </c>
      <c r="BE461" s="30">
        <v>32769</v>
      </c>
      <c r="BF461" s="30">
        <v>24879</v>
      </c>
      <c r="BG461" s="37" t="s">
        <v>147</v>
      </c>
      <c r="BH461" s="37" t="s">
        <v>148</v>
      </c>
      <c r="BI461" s="37"/>
      <c r="BJ461" s="37"/>
      <c r="BK461" s="37"/>
      <c r="BL461" s="37"/>
      <c r="BM461" s="37"/>
      <c r="BN461" s="26"/>
      <c r="BO461" s="26"/>
      <c r="BP461" s="26"/>
      <c r="BQ461" s="38"/>
      <c r="BR461" s="26"/>
      <c r="BS461" s="26"/>
      <c r="BT461" s="26"/>
      <c r="BU461" s="26"/>
      <c r="BV461" s="39"/>
    </row>
    <row r="462" spans="1:74" ht="15" hidden="1" customHeight="1" thickBot="1">
      <c r="A462" s="82">
        <v>2020</v>
      </c>
      <c r="B462" s="99">
        <v>458</v>
      </c>
      <c r="C462" s="82" t="s">
        <v>129</v>
      </c>
      <c r="D462" s="82" t="s">
        <v>130</v>
      </c>
      <c r="E462" s="82" t="s">
        <v>131</v>
      </c>
      <c r="F462" s="95">
        <v>43865</v>
      </c>
      <c r="G462" s="82" t="s">
        <v>1151</v>
      </c>
      <c r="H462" s="82" t="s">
        <v>133</v>
      </c>
      <c r="I462" s="82" t="s">
        <v>133</v>
      </c>
      <c r="J462" s="84" t="s">
        <v>1152</v>
      </c>
      <c r="K462" s="82" t="s">
        <v>135</v>
      </c>
      <c r="L462" s="82" t="s">
        <v>136</v>
      </c>
      <c r="M462" s="82" t="s">
        <v>137</v>
      </c>
      <c r="N462" s="85" t="s">
        <v>138</v>
      </c>
      <c r="O462" s="63" t="s">
        <v>138</v>
      </c>
      <c r="P462" s="85"/>
      <c r="Q462" s="63">
        <v>92</v>
      </c>
      <c r="R462" s="63">
        <v>12320</v>
      </c>
      <c r="S462" s="86" t="e">
        <f>#N/A</f>
        <v>#N/A</v>
      </c>
      <c r="T462" s="63">
        <v>3230</v>
      </c>
      <c r="U462" s="63"/>
      <c r="V462" s="87"/>
      <c r="W462" s="63"/>
      <c r="X462" s="63"/>
      <c r="Y462" s="63"/>
      <c r="Z462" s="63"/>
      <c r="AA462" s="63"/>
      <c r="AB462" s="88" t="e">
        <f>#N/A</f>
        <v>#N/A</v>
      </c>
      <c r="AC462" s="63">
        <v>1200</v>
      </c>
      <c r="AD462" s="63" t="e">
        <f>#N/A</f>
        <v>#N/A</v>
      </c>
      <c r="AE462" s="89">
        <v>0.75777777777777777</v>
      </c>
      <c r="AF462" s="90"/>
      <c r="AG462" s="63" t="e">
        <f>#N/A</f>
        <v>#N/A</v>
      </c>
      <c r="AH462" s="63" t="e">
        <f>#N/A</f>
        <v>#N/A</v>
      </c>
      <c r="AI462" s="63">
        <v>9140.25</v>
      </c>
      <c r="AJ462" s="63">
        <v>8705</v>
      </c>
      <c r="AK462" s="82" t="s">
        <v>139</v>
      </c>
      <c r="AL462" s="82">
        <v>8</v>
      </c>
      <c r="AM462" s="82" t="s">
        <v>1103</v>
      </c>
      <c r="AN462" s="82"/>
      <c r="AO462" s="63"/>
      <c r="AP462" s="63"/>
      <c r="AQ462" s="63"/>
      <c r="AR462" s="57"/>
      <c r="AS462" s="63"/>
      <c r="AT462" s="57"/>
      <c r="AU462" s="82" t="s">
        <v>141</v>
      </c>
      <c r="AV462" s="82" t="s">
        <v>1149</v>
      </c>
      <c r="AW462" s="82" t="s">
        <v>1150</v>
      </c>
      <c r="AX462" s="82"/>
      <c r="AY462" s="82"/>
      <c r="AZ462" s="82"/>
      <c r="BA462" s="82" t="s">
        <v>144</v>
      </c>
      <c r="BB462" s="82" t="s">
        <v>145</v>
      </c>
      <c r="BC462" s="82" t="s">
        <v>146</v>
      </c>
      <c r="BD462" s="83">
        <v>43938</v>
      </c>
      <c r="BE462" s="63">
        <v>32769</v>
      </c>
      <c r="BF462" s="63">
        <v>24879</v>
      </c>
      <c r="BG462" s="83" t="s">
        <v>147</v>
      </c>
      <c r="BH462" s="83" t="s">
        <v>148</v>
      </c>
      <c r="BI462" s="83"/>
      <c r="BJ462" s="83"/>
      <c r="BK462" s="83"/>
      <c r="BL462" s="83"/>
      <c r="BM462" s="83"/>
      <c r="BN462" s="82"/>
      <c r="BO462" s="82"/>
      <c r="BP462" s="82"/>
      <c r="BQ462" s="91"/>
      <c r="BR462" s="82"/>
      <c r="BS462" s="82"/>
      <c r="BT462" s="82"/>
      <c r="BU462" s="82"/>
      <c r="BV462" s="92"/>
    </row>
    <row r="463" spans="1:74" ht="15" hidden="1" customHeight="1">
      <c r="A463" s="67">
        <v>2020</v>
      </c>
      <c r="B463" s="67">
        <v>459</v>
      </c>
      <c r="C463" s="26" t="s">
        <v>129</v>
      </c>
      <c r="D463" s="26" t="s">
        <v>130</v>
      </c>
      <c r="E463" s="26" t="s">
        <v>131</v>
      </c>
      <c r="F463" s="68">
        <v>43872</v>
      </c>
      <c r="G463" s="26" t="s">
        <v>1153</v>
      </c>
      <c r="H463" s="26" t="s">
        <v>133</v>
      </c>
      <c r="I463" s="26" t="s">
        <v>133</v>
      </c>
      <c r="J463" s="69" t="s">
        <v>1154</v>
      </c>
      <c r="K463" s="26" t="s">
        <v>135</v>
      </c>
      <c r="L463" s="26" t="s">
        <v>136</v>
      </c>
      <c r="M463" s="26" t="s">
        <v>137</v>
      </c>
      <c r="N463" s="29" t="s">
        <v>138</v>
      </c>
      <c r="O463" s="30" t="s">
        <v>138</v>
      </c>
      <c r="P463" s="70"/>
      <c r="Q463" s="71">
        <v>89</v>
      </c>
      <c r="R463" s="71">
        <v>10190</v>
      </c>
      <c r="S463" s="72" t="e">
        <f>#N/A</f>
        <v>#N/A</v>
      </c>
      <c r="T463" s="71">
        <v>2765</v>
      </c>
      <c r="U463" s="71">
        <v>2265</v>
      </c>
      <c r="V463" s="73">
        <v>6.4</v>
      </c>
      <c r="W463" s="71">
        <v>34</v>
      </c>
      <c r="X463" s="30" t="e">
        <f>#N/A</f>
        <v>#N/A</v>
      </c>
      <c r="Y463" s="71"/>
      <c r="Z463" s="71"/>
      <c r="AA463" s="71"/>
      <c r="AB463" s="74" t="e">
        <f>#N/A</f>
        <v>#N/A</v>
      </c>
      <c r="AC463" s="71">
        <v>1200</v>
      </c>
      <c r="AD463" s="100" t="e">
        <f>#N/A</f>
        <v>#N/A</v>
      </c>
      <c r="AE463" s="76">
        <v>0.82615384615384613</v>
      </c>
      <c r="AF463" s="76"/>
      <c r="AG463" s="71" t="e">
        <f>#N/A</f>
        <v>#N/A</v>
      </c>
      <c r="AH463" s="100" t="e">
        <f>#N/A</f>
        <v>#N/A</v>
      </c>
      <c r="AI463" s="71">
        <v>5253.1500000000005</v>
      </c>
      <c r="AJ463" s="71">
        <v>5003</v>
      </c>
      <c r="AK463" s="26" t="s">
        <v>139</v>
      </c>
      <c r="AL463" s="26">
        <v>9</v>
      </c>
      <c r="AM463" s="26" t="s">
        <v>1155</v>
      </c>
      <c r="AN463" s="67"/>
      <c r="AO463" s="71"/>
      <c r="AP463" s="71"/>
      <c r="AQ463" s="71"/>
      <c r="AR463" s="77"/>
      <c r="AS463" s="71"/>
      <c r="AT463" s="77"/>
      <c r="AU463" s="26" t="s">
        <v>141</v>
      </c>
      <c r="AV463" s="67" t="s">
        <v>1149</v>
      </c>
      <c r="AW463" s="67" t="s">
        <v>1150</v>
      </c>
      <c r="AX463" s="67"/>
      <c r="AY463" s="67"/>
      <c r="AZ463" s="67"/>
      <c r="BA463" s="26" t="s">
        <v>144</v>
      </c>
      <c r="BB463" s="26" t="s">
        <v>145</v>
      </c>
      <c r="BC463" s="67" t="s">
        <v>146</v>
      </c>
      <c r="BD463" s="37">
        <v>43938</v>
      </c>
      <c r="BE463" s="71">
        <v>32769</v>
      </c>
      <c r="BF463" s="71">
        <v>24879</v>
      </c>
      <c r="BG463" s="37" t="s">
        <v>147</v>
      </c>
      <c r="BH463" s="37" t="s">
        <v>148</v>
      </c>
      <c r="BI463" s="78"/>
      <c r="BJ463" s="78"/>
      <c r="BK463" s="78"/>
      <c r="BL463" s="78"/>
      <c r="BM463" s="78"/>
      <c r="BN463" s="67"/>
      <c r="BO463" s="67"/>
      <c r="BP463" s="67"/>
      <c r="BQ463" s="79"/>
      <c r="BR463" s="67"/>
      <c r="BS463" s="67"/>
      <c r="BT463" s="67"/>
      <c r="BU463" s="67"/>
      <c r="BV463" s="80"/>
    </row>
    <row r="464" spans="1:74" ht="15" hidden="1" customHeight="1">
      <c r="A464" s="26">
        <v>2020</v>
      </c>
      <c r="B464" s="26">
        <v>460</v>
      </c>
      <c r="C464" s="26" t="s">
        <v>129</v>
      </c>
      <c r="D464" s="26" t="s">
        <v>130</v>
      </c>
      <c r="E464" s="26" t="s">
        <v>131</v>
      </c>
      <c r="F464" s="68">
        <v>43872</v>
      </c>
      <c r="G464" s="26" t="s">
        <v>1156</v>
      </c>
      <c r="H464" s="26" t="s">
        <v>133</v>
      </c>
      <c r="I464" s="26" t="s">
        <v>133</v>
      </c>
      <c r="J464" s="28" t="s">
        <v>1084</v>
      </c>
      <c r="K464" s="26" t="s">
        <v>135</v>
      </c>
      <c r="L464" s="26" t="s">
        <v>136</v>
      </c>
      <c r="M464" s="26" t="s">
        <v>137</v>
      </c>
      <c r="N464" s="29" t="s">
        <v>138</v>
      </c>
      <c r="O464" s="30" t="s">
        <v>138</v>
      </c>
      <c r="Q464" s="30">
        <v>80</v>
      </c>
      <c r="R464" s="30">
        <v>7400</v>
      </c>
      <c r="S464" s="31" t="e">
        <f>#N/A</f>
        <v>#N/A</v>
      </c>
      <c r="T464" s="30">
        <v>1555</v>
      </c>
      <c r="U464" s="30">
        <v>1074</v>
      </c>
      <c r="V464" s="32">
        <v>5.9</v>
      </c>
      <c r="W464" s="30">
        <v>39</v>
      </c>
      <c r="X464" s="30" t="e">
        <f>#N/A</f>
        <v>#N/A</v>
      </c>
      <c r="AB464" s="33" t="e">
        <f>#N/A</f>
        <v>#N/A</v>
      </c>
      <c r="AC464" s="30">
        <v>1200</v>
      </c>
      <c r="AD464" s="30" t="e">
        <f>#N/A</f>
        <v>#N/A</v>
      </c>
      <c r="AE464" s="76">
        <v>0.92736842105263151</v>
      </c>
      <c r="AG464" s="30" t="e">
        <f>#N/A</f>
        <v>#N/A</v>
      </c>
      <c r="AH464" s="30" t="e">
        <f>#N/A</f>
        <v>#N/A</v>
      </c>
      <c r="AI464" s="30">
        <v>3250.8</v>
      </c>
      <c r="AJ464" s="30">
        <v>3096</v>
      </c>
      <c r="AK464" s="26" t="s">
        <v>139</v>
      </c>
      <c r="AL464" s="26">
        <v>9</v>
      </c>
      <c r="AM464" s="26" t="s">
        <v>1155</v>
      </c>
      <c r="AU464" s="26" t="s">
        <v>141</v>
      </c>
      <c r="AV464" s="67" t="s">
        <v>1149</v>
      </c>
      <c r="AW464" s="67" t="s">
        <v>1150</v>
      </c>
      <c r="BA464" s="26" t="s">
        <v>144</v>
      </c>
      <c r="BB464" s="26" t="s">
        <v>145</v>
      </c>
      <c r="BC464" s="26" t="s">
        <v>146</v>
      </c>
      <c r="BD464" s="37">
        <v>43938</v>
      </c>
      <c r="BE464" s="30">
        <v>32769</v>
      </c>
      <c r="BF464" s="30">
        <v>24879</v>
      </c>
      <c r="BG464" s="37" t="s">
        <v>147</v>
      </c>
      <c r="BH464" s="37" t="s">
        <v>148</v>
      </c>
      <c r="BI464" s="37"/>
      <c r="BJ464" s="37"/>
      <c r="BK464" s="37"/>
      <c r="BL464" s="37"/>
      <c r="BM464" s="37"/>
      <c r="BN464" s="26"/>
      <c r="BO464" s="26"/>
      <c r="BP464" s="26"/>
      <c r="BQ464" s="38"/>
      <c r="BR464" s="26"/>
      <c r="BS464" s="26"/>
      <c r="BT464" s="26"/>
      <c r="BU464" s="26"/>
      <c r="BV464" s="39"/>
    </row>
    <row r="465" spans="1:74" ht="15" hidden="1" customHeight="1">
      <c r="A465" s="26">
        <v>2020</v>
      </c>
      <c r="B465" s="26">
        <v>461</v>
      </c>
      <c r="C465" s="26" t="s">
        <v>129</v>
      </c>
      <c r="D465" s="26" t="s">
        <v>130</v>
      </c>
      <c r="E465" s="26" t="s">
        <v>131</v>
      </c>
      <c r="F465" s="68">
        <v>43872</v>
      </c>
      <c r="G465" s="26" t="s">
        <v>1157</v>
      </c>
      <c r="H465" s="26" t="s">
        <v>133</v>
      </c>
      <c r="I465" s="26" t="s">
        <v>133</v>
      </c>
      <c r="J465" s="28" t="s">
        <v>1158</v>
      </c>
      <c r="K465" s="26" t="s">
        <v>135</v>
      </c>
      <c r="L465" s="26" t="s">
        <v>136</v>
      </c>
      <c r="M465" s="26" t="s">
        <v>137</v>
      </c>
      <c r="N465" s="29" t="s">
        <v>138</v>
      </c>
      <c r="O465" s="30" t="s">
        <v>138</v>
      </c>
      <c r="Q465" s="30">
        <v>90</v>
      </c>
      <c r="R465" s="30">
        <v>11480</v>
      </c>
      <c r="S465" s="31" t="e">
        <f>#N/A</f>
        <v>#N/A</v>
      </c>
      <c r="T465" s="30">
        <v>2325</v>
      </c>
      <c r="U465" s="30">
        <v>1905</v>
      </c>
      <c r="V465" s="32">
        <v>6.3</v>
      </c>
      <c r="W465" s="30">
        <v>34</v>
      </c>
      <c r="X465" s="30" t="e">
        <f>#N/A</f>
        <v>#N/A</v>
      </c>
      <c r="AB465" s="33" t="e">
        <f>#N/A</f>
        <v>#N/A</v>
      </c>
      <c r="AC465" s="30">
        <v>1200</v>
      </c>
      <c r="AD465" s="30" t="e">
        <f>#N/A</f>
        <v>#N/A</v>
      </c>
      <c r="AE465" s="76">
        <v>0.92285714285714282</v>
      </c>
      <c r="AG465" s="30" t="e">
        <f>#N/A</f>
        <v>#N/A</v>
      </c>
      <c r="AH465" s="30" t="e">
        <f>#N/A</f>
        <v>#N/A</v>
      </c>
      <c r="AI465" s="30">
        <v>6403.95</v>
      </c>
      <c r="AJ465" s="30">
        <v>6099</v>
      </c>
      <c r="AK465" s="26" t="s">
        <v>139</v>
      </c>
      <c r="AL465" s="26">
        <v>9</v>
      </c>
      <c r="AM465" s="26" t="s">
        <v>1155</v>
      </c>
      <c r="AU465" s="26" t="s">
        <v>141</v>
      </c>
      <c r="AV465" s="67" t="s">
        <v>1150</v>
      </c>
      <c r="AW465" s="67" t="s">
        <v>1159</v>
      </c>
      <c r="BA465" s="26" t="s">
        <v>144</v>
      </c>
      <c r="BB465" s="26" t="s">
        <v>145</v>
      </c>
      <c r="BC465" s="26" t="s">
        <v>146</v>
      </c>
      <c r="BD465" s="37">
        <v>43938</v>
      </c>
      <c r="BE465" s="30">
        <v>32769</v>
      </c>
      <c r="BF465" s="30">
        <v>24879</v>
      </c>
      <c r="BG465" s="37" t="s">
        <v>147</v>
      </c>
      <c r="BH465" s="37" t="s">
        <v>148</v>
      </c>
      <c r="BI465" s="37"/>
      <c r="BJ465" s="37"/>
      <c r="BK465" s="37"/>
      <c r="BL465" s="37"/>
      <c r="BM465" s="37"/>
      <c r="BN465" s="26"/>
      <c r="BO465" s="26"/>
      <c r="BP465" s="26"/>
      <c r="BQ465" s="38"/>
      <c r="BR465" s="26"/>
      <c r="BS465" s="26"/>
      <c r="BT465" s="26"/>
      <c r="BU465" s="26"/>
      <c r="BV465" s="39"/>
    </row>
    <row r="466" spans="1:74" ht="15" hidden="1" customHeight="1">
      <c r="A466" s="26">
        <v>2020</v>
      </c>
      <c r="B466" s="67">
        <v>462</v>
      </c>
      <c r="C466" s="26" t="s">
        <v>129</v>
      </c>
      <c r="D466" s="26" t="s">
        <v>130</v>
      </c>
      <c r="E466" s="26" t="s">
        <v>131</v>
      </c>
      <c r="F466" s="68">
        <v>43872</v>
      </c>
      <c r="G466" s="26" t="s">
        <v>1160</v>
      </c>
      <c r="H466" s="26" t="s">
        <v>133</v>
      </c>
      <c r="I466" s="26" t="s">
        <v>133</v>
      </c>
      <c r="J466" s="28" t="s">
        <v>1161</v>
      </c>
      <c r="K466" s="26" t="s">
        <v>135</v>
      </c>
      <c r="L466" s="26" t="s">
        <v>136</v>
      </c>
      <c r="M466" s="26" t="s">
        <v>137</v>
      </c>
      <c r="N466" s="29" t="s">
        <v>138</v>
      </c>
      <c r="O466" s="30" t="s">
        <v>138</v>
      </c>
      <c r="Q466" s="30">
        <v>80</v>
      </c>
      <c r="R466" s="30">
        <v>6460</v>
      </c>
      <c r="S466" s="31" t="e">
        <f>#N/A</f>
        <v>#N/A</v>
      </c>
      <c r="T466" s="30">
        <v>1270</v>
      </c>
      <c r="U466" s="30">
        <v>878</v>
      </c>
      <c r="V466" s="32">
        <v>5.8</v>
      </c>
      <c r="W466" s="30">
        <v>41</v>
      </c>
      <c r="X466" s="30" t="e">
        <f>#N/A</f>
        <v>#N/A</v>
      </c>
      <c r="AB466" s="33" t="e">
        <f>#N/A</f>
        <v>#N/A</v>
      </c>
      <c r="AC466" s="30">
        <v>1200</v>
      </c>
      <c r="AD466" s="30" t="e">
        <f>#N/A</f>
        <v>#N/A</v>
      </c>
      <c r="AE466" s="76">
        <v>0.85499999999999998</v>
      </c>
      <c r="AG466" s="30" t="e">
        <f>#N/A</f>
        <v>#N/A</v>
      </c>
      <c r="AH466" s="30" t="e">
        <f>#N/A</f>
        <v>#N/A</v>
      </c>
      <c r="AI466" s="30">
        <v>3242.4</v>
      </c>
      <c r="AJ466" s="30">
        <v>3088</v>
      </c>
      <c r="AK466" s="26" t="s">
        <v>139</v>
      </c>
      <c r="AL466" s="26">
        <v>9</v>
      </c>
      <c r="AM466" s="26" t="s">
        <v>1155</v>
      </c>
      <c r="AU466" s="26" t="s">
        <v>141</v>
      </c>
      <c r="AV466" s="67" t="s">
        <v>1150</v>
      </c>
      <c r="AW466" s="67" t="s">
        <v>1159</v>
      </c>
      <c r="BA466" s="26" t="s">
        <v>144</v>
      </c>
      <c r="BB466" s="26" t="s">
        <v>145</v>
      </c>
      <c r="BC466" s="26" t="s">
        <v>146</v>
      </c>
      <c r="BD466" s="37">
        <v>43938</v>
      </c>
      <c r="BE466" s="30">
        <v>32769</v>
      </c>
      <c r="BF466" s="30">
        <v>24879</v>
      </c>
      <c r="BG466" s="37" t="s">
        <v>147</v>
      </c>
      <c r="BH466" s="37" t="s">
        <v>148</v>
      </c>
      <c r="BI466" s="37"/>
      <c r="BJ466" s="37"/>
      <c r="BK466" s="37"/>
      <c r="BL466" s="37"/>
      <c r="BM466" s="37"/>
      <c r="BN466" s="26"/>
      <c r="BO466" s="26"/>
      <c r="BP466" s="26"/>
      <c r="BQ466" s="38"/>
      <c r="BR466" s="26"/>
      <c r="BS466" s="26"/>
      <c r="BT466" s="26"/>
      <c r="BU466" s="26"/>
      <c r="BV466" s="39"/>
    </row>
    <row r="467" spans="1:74" ht="15" hidden="1" customHeight="1">
      <c r="A467" s="26">
        <v>2020</v>
      </c>
      <c r="B467" s="26">
        <v>463</v>
      </c>
      <c r="C467" s="26" t="s">
        <v>129</v>
      </c>
      <c r="D467" s="26" t="s">
        <v>130</v>
      </c>
      <c r="E467" s="26" t="s">
        <v>131</v>
      </c>
      <c r="F467" s="68">
        <v>43872</v>
      </c>
      <c r="G467" s="26" t="s">
        <v>1162</v>
      </c>
      <c r="H467" s="26" t="s">
        <v>133</v>
      </c>
      <c r="I467" s="26" t="s">
        <v>133</v>
      </c>
      <c r="J467" s="28" t="s">
        <v>1163</v>
      </c>
      <c r="K467" s="26" t="s">
        <v>135</v>
      </c>
      <c r="L467" s="26" t="s">
        <v>136</v>
      </c>
      <c r="M467" s="26" t="s">
        <v>137</v>
      </c>
      <c r="N467" s="29" t="s">
        <v>138</v>
      </c>
      <c r="O467" s="30" t="s">
        <v>138</v>
      </c>
      <c r="Q467" s="30">
        <v>93</v>
      </c>
      <c r="R467" s="30">
        <v>12550</v>
      </c>
      <c r="S467" s="31" t="e">
        <f>#N/A</f>
        <v>#N/A</v>
      </c>
      <c r="T467" s="30">
        <v>2750</v>
      </c>
      <c r="U467" s="30">
        <v>2248</v>
      </c>
      <c r="V467" s="32">
        <v>6.7</v>
      </c>
      <c r="W467" s="30">
        <v>31</v>
      </c>
      <c r="X467" s="30" t="e">
        <f>#N/A</f>
        <v>#N/A</v>
      </c>
      <c r="AB467" s="33" t="e">
        <f>#N/A</f>
        <v>#N/A</v>
      </c>
      <c r="AC467" s="30">
        <v>1200</v>
      </c>
      <c r="AD467" s="30" t="e">
        <f>#N/A</f>
        <v>#N/A</v>
      </c>
      <c r="AE467" s="76">
        <v>0.21913043478260871</v>
      </c>
      <c r="AF467" s="35">
        <v>0.1</v>
      </c>
      <c r="AG467" s="30" t="e">
        <f>#N/A</f>
        <v>#N/A</v>
      </c>
      <c r="AH467" s="30" t="e">
        <f>#N/A</f>
        <v>#N/A</v>
      </c>
      <c r="AI467" s="30">
        <v>5878.95</v>
      </c>
      <c r="AJ467" s="30">
        <v>5599</v>
      </c>
      <c r="AK467" s="26" t="s">
        <v>139</v>
      </c>
      <c r="AL467" s="26">
        <v>9</v>
      </c>
      <c r="AM467" s="26" t="s">
        <v>1155</v>
      </c>
      <c r="AU467" s="26" t="s">
        <v>141</v>
      </c>
      <c r="AV467" s="67" t="s">
        <v>1159</v>
      </c>
      <c r="AW467" s="67" t="s">
        <v>1142</v>
      </c>
      <c r="BA467" s="26" t="s">
        <v>144</v>
      </c>
      <c r="BB467" s="26" t="s">
        <v>145</v>
      </c>
      <c r="BC467" s="26" t="s">
        <v>146</v>
      </c>
      <c r="BD467" s="37">
        <v>43938</v>
      </c>
      <c r="BE467" s="30">
        <v>32769</v>
      </c>
      <c r="BF467" s="30">
        <v>24879</v>
      </c>
      <c r="BG467" s="37" t="s">
        <v>147</v>
      </c>
      <c r="BH467" s="37" t="s">
        <v>148</v>
      </c>
      <c r="BI467" s="37"/>
      <c r="BJ467" s="37"/>
      <c r="BK467" s="37"/>
      <c r="BL467" s="37"/>
      <c r="BM467" s="37"/>
      <c r="BN467" s="26"/>
      <c r="BO467" s="26"/>
      <c r="BP467" s="26"/>
      <c r="BQ467" s="38"/>
      <c r="BR467" s="26"/>
      <c r="BS467" s="26"/>
      <c r="BT467" s="26"/>
      <c r="BU467" s="26"/>
      <c r="BV467" s="39"/>
    </row>
    <row r="468" spans="1:74" ht="15" hidden="1" customHeight="1">
      <c r="A468" s="26">
        <v>2020</v>
      </c>
      <c r="B468" s="26">
        <v>464</v>
      </c>
      <c r="C468" s="26" t="s">
        <v>129</v>
      </c>
      <c r="D468" s="26" t="s">
        <v>130</v>
      </c>
      <c r="E468" s="26" t="s">
        <v>131</v>
      </c>
      <c r="F468" s="68">
        <v>43872</v>
      </c>
      <c r="G468" s="26" t="s">
        <v>1164</v>
      </c>
      <c r="H468" s="26" t="s">
        <v>133</v>
      </c>
      <c r="I468" s="26" t="s">
        <v>133</v>
      </c>
      <c r="J468" s="28" t="s">
        <v>1165</v>
      </c>
      <c r="K468" s="26" t="s">
        <v>135</v>
      </c>
      <c r="L468" s="26" t="s">
        <v>136</v>
      </c>
      <c r="M468" s="26" t="s">
        <v>137</v>
      </c>
      <c r="N468" s="29" t="s">
        <v>138</v>
      </c>
      <c r="O468" s="30" t="s">
        <v>138</v>
      </c>
      <c r="Q468" s="30">
        <v>85</v>
      </c>
      <c r="R468" s="30">
        <v>8700</v>
      </c>
      <c r="S468" s="31" t="e">
        <f>#N/A</f>
        <v>#N/A</v>
      </c>
      <c r="T468" s="30">
        <v>2233</v>
      </c>
      <c r="U468" s="30">
        <v>1748</v>
      </c>
      <c r="V468" s="32">
        <v>6.3</v>
      </c>
      <c r="W468" s="30">
        <v>34</v>
      </c>
      <c r="X468" s="30" t="e">
        <f>#N/A</f>
        <v>#N/A</v>
      </c>
      <c r="AB468" s="33" t="e">
        <f>#N/A</f>
        <v>#N/A</v>
      </c>
      <c r="AC468" s="30">
        <v>1200</v>
      </c>
      <c r="AD468" s="30" t="e">
        <f>#N/A</f>
        <v>#N/A</v>
      </c>
      <c r="AE468" s="76">
        <v>0.90857142857142859</v>
      </c>
      <c r="AG468" s="30" t="e">
        <f>#N/A</f>
        <v>#N/A</v>
      </c>
      <c r="AH468" s="30" t="e">
        <f>#N/A</f>
        <v>#N/A</v>
      </c>
      <c r="AI468" s="30">
        <v>4932.9000000000005</v>
      </c>
      <c r="AJ468" s="30">
        <v>4698</v>
      </c>
      <c r="AK468" s="26" t="s">
        <v>139</v>
      </c>
      <c r="AL468" s="26">
        <v>9</v>
      </c>
      <c r="AM468" s="26" t="s">
        <v>1155</v>
      </c>
      <c r="AU468" s="26" t="s">
        <v>141</v>
      </c>
      <c r="AV468" s="67" t="s">
        <v>1159</v>
      </c>
      <c r="AW468" s="67" t="s">
        <v>1142</v>
      </c>
      <c r="BA468" s="26" t="s">
        <v>144</v>
      </c>
      <c r="BB468" s="26" t="s">
        <v>145</v>
      </c>
      <c r="BC468" s="26" t="s">
        <v>146</v>
      </c>
      <c r="BD468" s="37">
        <v>43938</v>
      </c>
      <c r="BE468" s="30">
        <v>32769</v>
      </c>
      <c r="BF468" s="30">
        <v>24879</v>
      </c>
      <c r="BG468" s="37" t="s">
        <v>147</v>
      </c>
      <c r="BH468" s="37" t="s">
        <v>148</v>
      </c>
      <c r="BI468" s="37"/>
      <c r="BJ468" s="37"/>
      <c r="BK468" s="37"/>
      <c r="BL468" s="37"/>
      <c r="BM468" s="37"/>
      <c r="BN468" s="26"/>
      <c r="BO468" s="26"/>
      <c r="BP468" s="26"/>
      <c r="BQ468" s="38"/>
      <c r="BR468" s="26"/>
      <c r="BS468" s="26"/>
      <c r="BT468" s="26"/>
      <c r="BU468" s="26"/>
      <c r="BV468" s="39"/>
    </row>
    <row r="469" spans="1:74" ht="15" hidden="1" customHeight="1">
      <c r="A469" s="26">
        <v>2020</v>
      </c>
      <c r="B469" s="67">
        <v>465</v>
      </c>
      <c r="C469" s="26" t="s">
        <v>129</v>
      </c>
      <c r="D469" s="26" t="s">
        <v>130</v>
      </c>
      <c r="E469" s="26" t="s">
        <v>131</v>
      </c>
      <c r="F469" s="68">
        <v>43872</v>
      </c>
      <c r="G469" s="26" t="s">
        <v>1166</v>
      </c>
      <c r="H469" s="26" t="s">
        <v>133</v>
      </c>
      <c r="I469" s="26" t="s">
        <v>133</v>
      </c>
      <c r="J469" s="28" t="s">
        <v>1167</v>
      </c>
      <c r="K469" s="26" t="s">
        <v>135</v>
      </c>
      <c r="L469" s="26" t="s">
        <v>136</v>
      </c>
      <c r="M469" s="26" t="s">
        <v>137</v>
      </c>
      <c r="N469" s="29" t="s">
        <v>138</v>
      </c>
      <c r="O469" s="30" t="s">
        <v>138</v>
      </c>
      <c r="Q469" s="30">
        <v>86</v>
      </c>
      <c r="R469" s="30">
        <v>9400</v>
      </c>
      <c r="S469" s="31" t="e">
        <f>#N/A</f>
        <v>#N/A</v>
      </c>
      <c r="T469" s="30">
        <v>2220</v>
      </c>
      <c r="U469" s="30">
        <v>1732</v>
      </c>
      <c r="V469" s="32">
        <v>6</v>
      </c>
      <c r="W469" s="30">
        <v>37</v>
      </c>
      <c r="X469" s="30" t="e">
        <f>#N/A</f>
        <v>#N/A</v>
      </c>
      <c r="AB469" s="33" t="e">
        <f>#N/A</f>
        <v>#N/A</v>
      </c>
      <c r="AC469" s="30">
        <v>1200</v>
      </c>
      <c r="AD469" s="30" t="e">
        <f>#N/A</f>
        <v>#N/A</v>
      </c>
      <c r="AE469" s="76">
        <v>0.81333333333333335</v>
      </c>
      <c r="AG469" s="30" t="e">
        <f>#N/A</f>
        <v>#N/A</v>
      </c>
      <c r="AH469" s="30" t="e">
        <f>#N/A</f>
        <v>#N/A</v>
      </c>
      <c r="AI469" s="30">
        <v>5329.8</v>
      </c>
      <c r="AJ469" s="30">
        <v>5076</v>
      </c>
      <c r="AK469" s="26" t="s">
        <v>139</v>
      </c>
      <c r="AL469" s="26">
        <v>9</v>
      </c>
      <c r="AM469" s="26" t="s">
        <v>1155</v>
      </c>
      <c r="AU469" s="26" t="s">
        <v>141</v>
      </c>
      <c r="AV469" s="67" t="s">
        <v>1142</v>
      </c>
      <c r="AW469" s="67" t="s">
        <v>1168</v>
      </c>
      <c r="BA469" s="26" t="s">
        <v>144</v>
      </c>
      <c r="BB469" s="26" t="s">
        <v>145</v>
      </c>
      <c r="BC469" s="26" t="s">
        <v>146</v>
      </c>
      <c r="BD469" s="37">
        <v>43938</v>
      </c>
      <c r="BE469" s="30">
        <v>32769</v>
      </c>
      <c r="BF469" s="30">
        <v>24879</v>
      </c>
      <c r="BG469" s="37" t="s">
        <v>147</v>
      </c>
      <c r="BH469" s="37" t="s">
        <v>148</v>
      </c>
      <c r="BI469" s="37"/>
      <c r="BJ469" s="37"/>
      <c r="BK469" s="37"/>
      <c r="BL469" s="37"/>
      <c r="BM469" s="37"/>
      <c r="BN469" s="26"/>
      <c r="BO469" s="26"/>
      <c r="BP469" s="26"/>
      <c r="BQ469" s="38"/>
      <c r="BR469" s="26"/>
      <c r="BS469" s="26"/>
      <c r="BT469" s="26"/>
      <c r="BU469" s="26"/>
      <c r="BV469" s="39"/>
    </row>
    <row r="470" spans="1:74" ht="15" hidden="1" customHeight="1">
      <c r="A470" s="26">
        <v>2020</v>
      </c>
      <c r="B470" s="26">
        <v>466</v>
      </c>
      <c r="C470" s="26" t="s">
        <v>129</v>
      </c>
      <c r="D470" s="26" t="s">
        <v>130</v>
      </c>
      <c r="E470" s="26" t="s">
        <v>131</v>
      </c>
      <c r="F470" s="68">
        <v>43872</v>
      </c>
      <c r="G470" s="26" t="s">
        <v>1169</v>
      </c>
      <c r="H470" s="26" t="s">
        <v>133</v>
      </c>
      <c r="I470" s="26" t="s">
        <v>133</v>
      </c>
      <c r="J470" s="28" t="s">
        <v>1170</v>
      </c>
      <c r="K470" s="26" t="s">
        <v>135</v>
      </c>
      <c r="L470" s="26" t="s">
        <v>136</v>
      </c>
      <c r="M470" s="26" t="s">
        <v>137</v>
      </c>
      <c r="N470" s="29" t="s">
        <v>138</v>
      </c>
      <c r="O470" s="30" t="s">
        <v>138</v>
      </c>
      <c r="Q470" s="30">
        <v>83</v>
      </c>
      <c r="R470" s="30">
        <v>9170</v>
      </c>
      <c r="S470" s="31" t="e">
        <f>#N/A</f>
        <v>#N/A</v>
      </c>
      <c r="T470" s="30">
        <v>2540</v>
      </c>
      <c r="U470" s="30">
        <v>2045</v>
      </c>
      <c r="V470" s="32">
        <v>6</v>
      </c>
      <c r="W470" s="30">
        <v>36</v>
      </c>
      <c r="X470" s="30" t="e">
        <f>#N/A</f>
        <v>#N/A</v>
      </c>
      <c r="AB470" s="33" t="e">
        <f>#N/A</f>
        <v>#N/A</v>
      </c>
      <c r="AC470" s="30">
        <v>1200</v>
      </c>
      <c r="AD470" s="30" t="e">
        <f>#N/A</f>
        <v>#N/A</v>
      </c>
      <c r="AE470" s="76">
        <v>0.56974358974358974</v>
      </c>
      <c r="AG470" s="30" t="e">
        <f>#N/A</f>
        <v>#N/A</v>
      </c>
      <c r="AH470" s="30" t="e">
        <f>#N/A</f>
        <v>#N/A</v>
      </c>
      <c r="AI470" s="30">
        <v>5199.6000000000004</v>
      </c>
      <c r="AJ470" s="30">
        <v>4952</v>
      </c>
      <c r="AK470" s="26" t="s">
        <v>139</v>
      </c>
      <c r="AL470" s="26">
        <v>9</v>
      </c>
      <c r="AM470" s="26" t="s">
        <v>1155</v>
      </c>
      <c r="AU470" s="26" t="s">
        <v>141</v>
      </c>
      <c r="AV470" s="67" t="s">
        <v>1142</v>
      </c>
      <c r="AW470" s="67" t="s">
        <v>1168</v>
      </c>
      <c r="BA470" s="26" t="s">
        <v>144</v>
      </c>
      <c r="BB470" s="26" t="s">
        <v>145</v>
      </c>
      <c r="BC470" s="26" t="s">
        <v>146</v>
      </c>
      <c r="BD470" s="37">
        <v>43938</v>
      </c>
      <c r="BE470" s="30">
        <v>32769</v>
      </c>
      <c r="BF470" s="30">
        <v>24879</v>
      </c>
      <c r="BG470" s="37" t="s">
        <v>147</v>
      </c>
      <c r="BH470" s="37" t="s">
        <v>148</v>
      </c>
      <c r="BI470" s="37"/>
      <c r="BJ470" s="37"/>
      <c r="BK470" s="37"/>
      <c r="BL470" s="37"/>
      <c r="BM470" s="37"/>
      <c r="BN470" s="26"/>
      <c r="BO470" s="26"/>
      <c r="BP470" s="26"/>
      <c r="BQ470" s="38"/>
      <c r="BR470" s="26"/>
      <c r="BS470" s="26"/>
      <c r="BT470" s="26"/>
      <c r="BU470" s="26"/>
      <c r="BV470" s="39"/>
    </row>
    <row r="471" spans="1:74" ht="15" hidden="1" customHeight="1">
      <c r="A471" s="26">
        <v>2020</v>
      </c>
      <c r="B471" s="26">
        <v>467</v>
      </c>
      <c r="C471" s="26" t="s">
        <v>129</v>
      </c>
      <c r="D471" s="26" t="s">
        <v>130</v>
      </c>
      <c r="E471" s="26" t="s">
        <v>131</v>
      </c>
      <c r="F471" s="68">
        <v>43872</v>
      </c>
      <c r="G471" s="26" t="s">
        <v>1171</v>
      </c>
      <c r="H471" s="26" t="s">
        <v>133</v>
      </c>
      <c r="I471" s="26" t="s">
        <v>133</v>
      </c>
      <c r="J471" s="28" t="s">
        <v>1172</v>
      </c>
      <c r="K471" s="26" t="s">
        <v>135</v>
      </c>
      <c r="L471" s="26" t="s">
        <v>136</v>
      </c>
      <c r="M471" s="26" t="s">
        <v>137</v>
      </c>
      <c r="N471" s="29" t="s">
        <v>138</v>
      </c>
      <c r="O471" s="30" t="s">
        <v>138</v>
      </c>
      <c r="Q471" s="30">
        <v>93</v>
      </c>
      <c r="R471" s="30">
        <v>13270</v>
      </c>
      <c r="S471" s="31" t="e">
        <f>#N/A</f>
        <v>#N/A</v>
      </c>
      <c r="T471" s="30">
        <v>3155</v>
      </c>
      <c r="U471" s="30">
        <v>2635</v>
      </c>
      <c r="V471" s="32">
        <v>6.4</v>
      </c>
      <c r="W471" s="30">
        <v>31</v>
      </c>
      <c r="X471" s="30" t="e">
        <f>#N/A</f>
        <v>#N/A</v>
      </c>
      <c r="AB471" s="33" t="e">
        <f>#N/A</f>
        <v>#N/A</v>
      </c>
      <c r="AC471" s="30">
        <v>1200</v>
      </c>
      <c r="AD471" s="30" t="e">
        <f>#N/A</f>
        <v>#N/A</v>
      </c>
      <c r="AE471" s="76">
        <v>0.73862068965517236</v>
      </c>
      <c r="AG471" s="30" t="e">
        <f>#N/A</f>
        <v>#N/A</v>
      </c>
      <c r="AH471" s="30" t="e">
        <f>#N/A</f>
        <v>#N/A</v>
      </c>
      <c r="AI471" s="30">
        <v>7492.8</v>
      </c>
      <c r="AJ471" s="30">
        <v>7136</v>
      </c>
      <c r="AK471" s="26" t="s">
        <v>139</v>
      </c>
      <c r="AL471" s="26">
        <v>9</v>
      </c>
      <c r="AM471" s="26" t="s">
        <v>1155</v>
      </c>
      <c r="AU471" s="26" t="s">
        <v>141</v>
      </c>
      <c r="AV471" s="67" t="s">
        <v>1142</v>
      </c>
      <c r="AW471" s="67" t="s">
        <v>1168</v>
      </c>
      <c r="AX471" s="67" t="s">
        <v>1173</v>
      </c>
      <c r="BA471" s="26" t="s">
        <v>144</v>
      </c>
      <c r="BB471" s="26" t="s">
        <v>145</v>
      </c>
      <c r="BC471" s="26" t="s">
        <v>146</v>
      </c>
      <c r="BD471" s="37">
        <v>43938</v>
      </c>
      <c r="BE471" s="30">
        <v>32769</v>
      </c>
      <c r="BF471" s="30">
        <v>24879</v>
      </c>
      <c r="BG471" s="37" t="s">
        <v>147</v>
      </c>
      <c r="BH471" s="37" t="s">
        <v>148</v>
      </c>
      <c r="BI471" s="37"/>
      <c r="BJ471" s="37"/>
      <c r="BK471" s="37"/>
      <c r="BL471" s="37"/>
      <c r="BM471" s="37"/>
      <c r="BN471" s="26"/>
      <c r="BO471" s="26"/>
      <c r="BP471" s="26"/>
      <c r="BQ471" s="38"/>
      <c r="BR471" s="26"/>
      <c r="BS471" s="26"/>
      <c r="BT471" s="26"/>
      <c r="BU471" s="26"/>
      <c r="BV471" s="39"/>
    </row>
    <row r="472" spans="1:74" s="52" customFormat="1" ht="15" hidden="1" customHeight="1">
      <c r="A472" s="40">
        <v>2020</v>
      </c>
      <c r="B472" s="93">
        <v>468</v>
      </c>
      <c r="C472" s="40" t="s">
        <v>129</v>
      </c>
      <c r="D472" s="40" t="s">
        <v>130</v>
      </c>
      <c r="E472" s="40" t="s">
        <v>131</v>
      </c>
      <c r="F472" s="94">
        <v>43872</v>
      </c>
      <c r="G472" s="40" t="s">
        <v>1174</v>
      </c>
      <c r="H472" s="40" t="s">
        <v>133</v>
      </c>
      <c r="I472" s="40" t="s">
        <v>133</v>
      </c>
      <c r="J472" s="42" t="s">
        <v>1175</v>
      </c>
      <c r="K472" s="40" t="s">
        <v>135</v>
      </c>
      <c r="L472" s="40" t="s">
        <v>136</v>
      </c>
      <c r="M472" s="40" t="s">
        <v>137</v>
      </c>
      <c r="N472" s="43" t="s">
        <v>138</v>
      </c>
      <c r="O472" s="36" t="s">
        <v>138</v>
      </c>
      <c r="P472" s="43"/>
      <c r="Q472" s="36">
        <v>88</v>
      </c>
      <c r="R472" s="36">
        <v>11850</v>
      </c>
      <c r="S472" s="44" t="e">
        <f>#N/A</f>
        <v>#N/A</v>
      </c>
      <c r="T472" s="36">
        <v>1998</v>
      </c>
      <c r="U472" s="36">
        <v>1565</v>
      </c>
      <c r="V472" s="45">
        <v>5.2631578947368425</v>
      </c>
      <c r="W472" s="36">
        <v>45</v>
      </c>
      <c r="X472" s="36" t="e">
        <f>#N/A</f>
        <v>#N/A</v>
      </c>
      <c r="Y472" s="36"/>
      <c r="Z472" s="36"/>
      <c r="AA472" s="36"/>
      <c r="AB472" s="46" t="e">
        <f>#N/A</f>
        <v>#N/A</v>
      </c>
      <c r="AC472" s="36">
        <v>1200</v>
      </c>
      <c r="AD472" s="36">
        <f>INT(AC472*R472/1000)*(100%-AF472)</f>
        <v>7110</v>
      </c>
      <c r="AE472" s="101">
        <v>0</v>
      </c>
      <c r="AF472" s="48">
        <v>0.5</v>
      </c>
      <c r="AG472" s="30" t="e">
        <f>#N/A</f>
        <v>#N/A</v>
      </c>
      <c r="AH472" s="36" t="e">
        <f>#N/A</f>
        <v>#N/A</v>
      </c>
      <c r="AI472" s="36">
        <v>0</v>
      </c>
      <c r="AJ472" s="36" t="e">
        <f>+AH472*0.45</f>
        <v>#N/A</v>
      </c>
      <c r="AK472" s="40" t="s">
        <v>139</v>
      </c>
      <c r="AL472" s="40">
        <v>9</v>
      </c>
      <c r="AM472" s="40" t="s">
        <v>1155</v>
      </c>
      <c r="AN472" s="40" t="s">
        <v>151</v>
      </c>
      <c r="AO472" s="36"/>
      <c r="AP472" s="36"/>
      <c r="AQ472" s="36"/>
      <c r="AR472" s="36"/>
      <c r="AS472" s="36"/>
      <c r="AT472" s="36">
        <f>AD472</f>
        <v>7110</v>
      </c>
      <c r="AU472" s="40" t="s">
        <v>141</v>
      </c>
      <c r="AV472" s="93" t="s">
        <v>1176</v>
      </c>
      <c r="AW472" s="93" t="s">
        <v>1177</v>
      </c>
      <c r="AX472" s="40"/>
      <c r="AY472" s="40"/>
      <c r="AZ472" s="40"/>
      <c r="BA472" s="40" t="s">
        <v>1178</v>
      </c>
      <c r="BB472" s="40" t="s">
        <v>145</v>
      </c>
      <c r="BC472" s="40"/>
      <c r="BD472" s="49">
        <v>43938</v>
      </c>
      <c r="BE472" s="36"/>
      <c r="BF472" s="36"/>
      <c r="BG472" s="49"/>
      <c r="BH472" s="49"/>
      <c r="BI472" s="49"/>
      <c r="BJ472" s="49"/>
      <c r="BK472" s="49"/>
      <c r="BL472" s="49"/>
      <c r="BM472" s="49"/>
      <c r="BN472" s="40"/>
      <c r="BO472" s="40"/>
      <c r="BP472" s="40"/>
      <c r="BQ472" s="50"/>
      <c r="BR472" s="40"/>
      <c r="BS472" s="40"/>
      <c r="BT472" s="40"/>
      <c r="BU472" s="40"/>
      <c r="BV472" s="51"/>
    </row>
    <row r="473" spans="1:74" ht="15" hidden="1" customHeight="1" thickBot="1">
      <c r="A473" s="82">
        <v>2020</v>
      </c>
      <c r="B473" s="82">
        <v>469</v>
      </c>
      <c r="C473" s="82" t="s">
        <v>129</v>
      </c>
      <c r="D473" s="82" t="s">
        <v>130</v>
      </c>
      <c r="E473" s="82" t="s">
        <v>131</v>
      </c>
      <c r="F473" s="95">
        <v>43872</v>
      </c>
      <c r="G473" s="82" t="s">
        <v>1179</v>
      </c>
      <c r="H473" s="82" t="s">
        <v>133</v>
      </c>
      <c r="I473" s="82" t="s">
        <v>133</v>
      </c>
      <c r="J473" s="84" t="s">
        <v>1180</v>
      </c>
      <c r="K473" s="82" t="s">
        <v>135</v>
      </c>
      <c r="L473" s="82" t="s">
        <v>136</v>
      </c>
      <c r="M473" s="82" t="s">
        <v>137</v>
      </c>
      <c r="N473" s="85" t="s">
        <v>138</v>
      </c>
      <c r="O473" s="63" t="s">
        <v>138</v>
      </c>
      <c r="P473" s="85"/>
      <c r="Q473" s="63">
        <v>89</v>
      </c>
      <c r="R473" s="63">
        <v>11580</v>
      </c>
      <c r="S473" s="86" t="e">
        <f>#N/A</f>
        <v>#N/A</v>
      </c>
      <c r="T473" s="63">
        <v>2818</v>
      </c>
      <c r="U473" s="63">
        <v>2244</v>
      </c>
      <c r="V473" s="87">
        <v>5.4545454545454541</v>
      </c>
      <c r="W473" s="63">
        <v>40</v>
      </c>
      <c r="X473" s="63" t="e">
        <f>#N/A</f>
        <v>#N/A</v>
      </c>
      <c r="Y473" s="63"/>
      <c r="Z473" s="63"/>
      <c r="AA473" s="63"/>
      <c r="AB473" s="88" t="e">
        <f>#N/A</f>
        <v>#N/A</v>
      </c>
      <c r="AC473" s="63">
        <v>1200</v>
      </c>
      <c r="AD473" s="63" t="e">
        <f>#N/A</f>
        <v>#N/A</v>
      </c>
      <c r="AE473" s="90">
        <v>0.55692307692307685</v>
      </c>
      <c r="AF473" s="90"/>
      <c r="AG473" s="63" t="e">
        <f>#N/A</f>
        <v>#N/A</v>
      </c>
      <c r="AH473" s="63" t="e">
        <f>#N/A</f>
        <v>#N/A</v>
      </c>
      <c r="AI473" s="63">
        <v>7090.6500000000005</v>
      </c>
      <c r="AJ473" s="63">
        <v>6753</v>
      </c>
      <c r="AK473" s="82" t="s">
        <v>139</v>
      </c>
      <c r="AL473" s="82">
        <v>9</v>
      </c>
      <c r="AM473" s="82" t="s">
        <v>1155</v>
      </c>
      <c r="AN473" s="82"/>
      <c r="AO473" s="63"/>
      <c r="AP473" s="63"/>
      <c r="AQ473" s="63"/>
      <c r="AR473" s="57"/>
      <c r="AS473" s="63"/>
      <c r="AT473" s="57"/>
      <c r="AU473" s="82" t="s">
        <v>141</v>
      </c>
      <c r="AV473" s="82" t="s">
        <v>1176</v>
      </c>
      <c r="AW473" s="82" t="s">
        <v>1177</v>
      </c>
      <c r="AX473" s="82"/>
      <c r="AY473" s="82"/>
      <c r="AZ473" s="82"/>
      <c r="BA473" s="82" t="s">
        <v>144</v>
      </c>
      <c r="BB473" s="82" t="s">
        <v>145</v>
      </c>
      <c r="BC473" s="82" t="s">
        <v>146</v>
      </c>
      <c r="BD473" s="83">
        <v>43938</v>
      </c>
      <c r="BE473" s="63">
        <v>32769</v>
      </c>
      <c r="BF473" s="63">
        <v>24879</v>
      </c>
      <c r="BG473" s="83" t="s">
        <v>147</v>
      </c>
      <c r="BH473" s="83" t="s">
        <v>148</v>
      </c>
      <c r="BI473" s="83"/>
      <c r="BJ473" s="83"/>
      <c r="BK473" s="83"/>
      <c r="BL473" s="83"/>
      <c r="BM473" s="83"/>
      <c r="BN473" s="82"/>
      <c r="BO473" s="82"/>
      <c r="BP473" s="82"/>
      <c r="BQ473" s="91"/>
      <c r="BR473" s="82"/>
      <c r="BS473" s="82"/>
      <c r="BT473" s="82"/>
      <c r="BU473" s="82"/>
      <c r="BV473" s="92"/>
    </row>
    <row r="474" spans="1:74" ht="15" hidden="1" customHeight="1">
      <c r="A474" s="26">
        <v>2020</v>
      </c>
      <c r="B474" s="67">
        <v>470</v>
      </c>
      <c r="C474" s="26" t="s">
        <v>129</v>
      </c>
      <c r="D474" s="26" t="s">
        <v>130</v>
      </c>
      <c r="E474" s="26" t="s">
        <v>131</v>
      </c>
      <c r="F474" s="68">
        <v>43879</v>
      </c>
      <c r="G474" s="102" t="s">
        <v>1181</v>
      </c>
      <c r="H474" s="26" t="s">
        <v>133</v>
      </c>
      <c r="I474" s="26" t="s">
        <v>133</v>
      </c>
      <c r="J474" s="28" t="s">
        <v>1182</v>
      </c>
      <c r="K474" s="26" t="s">
        <v>135</v>
      </c>
      <c r="L474" s="26" t="s">
        <v>136</v>
      </c>
      <c r="M474" s="26" t="s">
        <v>137</v>
      </c>
      <c r="N474" s="29" t="s">
        <v>138</v>
      </c>
      <c r="O474" s="30" t="s">
        <v>138</v>
      </c>
      <c r="P474" s="70"/>
      <c r="Q474" s="71">
        <v>70</v>
      </c>
      <c r="R474" s="71">
        <v>4710</v>
      </c>
      <c r="S474" s="72" t="e">
        <f>#N/A</f>
        <v>#N/A</v>
      </c>
      <c r="T474" s="71">
        <v>898</v>
      </c>
      <c r="U474" s="71">
        <v>746</v>
      </c>
      <c r="V474" s="73">
        <v>5.0847457627118642</v>
      </c>
      <c r="W474" s="71">
        <v>66</v>
      </c>
      <c r="X474" s="100" t="e">
        <f>#N/A</f>
        <v>#N/A</v>
      </c>
      <c r="Y474" s="71"/>
      <c r="Z474" s="71"/>
      <c r="AA474" s="71"/>
      <c r="AB474" s="74" t="e">
        <f>#N/A</f>
        <v>#N/A</v>
      </c>
      <c r="AC474" s="71">
        <v>1800</v>
      </c>
      <c r="AD474" s="100" t="e">
        <f>#N/A</f>
        <v>#N/A</v>
      </c>
      <c r="AE474" s="76">
        <v>0.78487804878048784</v>
      </c>
      <c r="AF474" s="76"/>
      <c r="AG474" s="71" t="e">
        <f>#N/A</f>
        <v>#N/A</v>
      </c>
      <c r="AH474" s="100" t="e">
        <f>#N/A</f>
        <v>#N/A</v>
      </c>
      <c r="AI474" s="71">
        <v>3560.76</v>
      </c>
      <c r="AJ474" s="71" t="e">
        <f>#N/A</f>
        <v>#N/A</v>
      </c>
      <c r="AK474" s="26" t="s">
        <v>139</v>
      </c>
      <c r="AL474" s="67">
        <v>10</v>
      </c>
      <c r="AM474" s="26" t="s">
        <v>1183</v>
      </c>
      <c r="AN474" s="67"/>
      <c r="AO474" s="71"/>
      <c r="AP474" s="71"/>
      <c r="AQ474" s="71"/>
      <c r="AR474" s="77"/>
      <c r="AS474" s="71"/>
      <c r="AT474" s="77"/>
      <c r="AU474" s="26" t="s">
        <v>141</v>
      </c>
      <c r="AV474" s="67" t="s">
        <v>1176</v>
      </c>
      <c r="AW474" s="67" t="s">
        <v>1177</v>
      </c>
      <c r="AX474" s="67"/>
      <c r="AY474" s="67"/>
      <c r="AZ474" s="67"/>
      <c r="BA474" s="67" t="s">
        <v>1184</v>
      </c>
      <c r="BB474" s="67" t="s">
        <v>145</v>
      </c>
      <c r="BC474" s="67" t="s">
        <v>146</v>
      </c>
      <c r="BD474" s="78">
        <v>43938</v>
      </c>
      <c r="BE474" s="71">
        <v>32769</v>
      </c>
      <c r="BF474" s="71">
        <v>24879</v>
      </c>
      <c r="BG474" s="78" t="s">
        <v>147</v>
      </c>
      <c r="BH474" s="78" t="s">
        <v>148</v>
      </c>
      <c r="BI474" s="78"/>
      <c r="BJ474" s="78"/>
      <c r="BK474" s="78"/>
      <c r="BL474" s="78"/>
      <c r="BM474" s="78"/>
      <c r="BN474" s="67"/>
      <c r="BO474" s="67"/>
      <c r="BP474" s="67"/>
      <c r="BQ474" s="79"/>
      <c r="BR474" s="67"/>
      <c r="BS474" s="67"/>
      <c r="BT474" s="67"/>
      <c r="BU474" s="67"/>
      <c r="BV474" s="80"/>
    </row>
    <row r="475" spans="1:74" ht="15" hidden="1" customHeight="1">
      <c r="A475" s="26">
        <v>2020</v>
      </c>
      <c r="B475" s="67">
        <v>471</v>
      </c>
      <c r="C475" s="26" t="s">
        <v>129</v>
      </c>
      <c r="D475" s="26" t="s">
        <v>130</v>
      </c>
      <c r="E475" s="26" t="s">
        <v>131</v>
      </c>
      <c r="F475" s="68">
        <v>43879</v>
      </c>
      <c r="G475" s="102" t="s">
        <v>1185</v>
      </c>
      <c r="H475" s="26" t="s">
        <v>133</v>
      </c>
      <c r="I475" s="26" t="s">
        <v>133</v>
      </c>
      <c r="J475" s="28" t="s">
        <v>1186</v>
      </c>
      <c r="K475" s="26" t="s">
        <v>135</v>
      </c>
      <c r="L475" s="26" t="s">
        <v>136</v>
      </c>
      <c r="M475" s="26" t="s">
        <v>137</v>
      </c>
      <c r="N475" s="29" t="s">
        <v>138</v>
      </c>
      <c r="O475" s="30" t="s">
        <v>138</v>
      </c>
      <c r="Q475" s="30">
        <v>79</v>
      </c>
      <c r="R475" s="30">
        <v>7670</v>
      </c>
      <c r="S475" s="31" t="e">
        <f>#N/A</f>
        <v>#N/A</v>
      </c>
      <c r="T475" s="30">
        <v>1479</v>
      </c>
      <c r="U475" s="30">
        <f>1178+5</f>
        <v>1183</v>
      </c>
      <c r="V475" s="32">
        <v>4.1095890410958908</v>
      </c>
      <c r="W475" s="30">
        <v>80</v>
      </c>
      <c r="X475" s="30" t="e">
        <f>#N/A</f>
        <v>#N/A</v>
      </c>
      <c r="AB475" s="33" t="e">
        <f>#N/A</f>
        <v>#N/A</v>
      </c>
      <c r="AC475" s="71">
        <v>1800</v>
      </c>
      <c r="AD475" s="30" t="e">
        <f>#N/A</f>
        <v>#N/A</v>
      </c>
      <c r="AE475" s="76">
        <v>0.90727272727272723</v>
      </c>
      <c r="AG475" s="30" t="e">
        <f>#N/A</f>
        <v>#N/A</v>
      </c>
      <c r="AH475" s="30" t="e">
        <f>#N/A</f>
        <v>#N/A</v>
      </c>
      <c r="AI475" s="30">
        <v>5798.52</v>
      </c>
      <c r="AJ475" s="30" t="e">
        <f>#N/A</f>
        <v>#N/A</v>
      </c>
      <c r="AK475" s="26" t="s">
        <v>139</v>
      </c>
      <c r="AL475" s="67">
        <v>10</v>
      </c>
      <c r="AM475" s="26" t="s">
        <v>1183</v>
      </c>
      <c r="AU475" s="26" t="s">
        <v>141</v>
      </c>
      <c r="AV475" s="67" t="s">
        <v>1176</v>
      </c>
      <c r="AW475" s="67" t="s">
        <v>1177</v>
      </c>
      <c r="BA475" s="26" t="s">
        <v>1187</v>
      </c>
      <c r="BB475" s="26" t="s">
        <v>145</v>
      </c>
      <c r="BC475" s="26" t="s">
        <v>146</v>
      </c>
      <c r="BD475" s="37">
        <v>43938</v>
      </c>
      <c r="BE475" s="30">
        <v>32769</v>
      </c>
      <c r="BF475" s="30">
        <v>24879</v>
      </c>
      <c r="BG475" s="37" t="s">
        <v>147</v>
      </c>
      <c r="BH475" s="37" t="s">
        <v>148</v>
      </c>
      <c r="BI475" s="37"/>
      <c r="BJ475" s="37"/>
      <c r="BK475" s="37"/>
      <c r="BL475" s="37"/>
      <c r="BM475" s="37"/>
      <c r="BN475" s="26"/>
      <c r="BO475" s="26"/>
      <c r="BP475" s="26"/>
      <c r="BQ475" s="38"/>
      <c r="BR475" s="26"/>
      <c r="BS475" s="26"/>
      <c r="BT475" s="26"/>
      <c r="BU475" s="26"/>
      <c r="BV475" s="39"/>
    </row>
    <row r="476" spans="1:74" ht="15" hidden="1" customHeight="1">
      <c r="A476" s="26">
        <v>2020</v>
      </c>
      <c r="B476" s="67">
        <v>472</v>
      </c>
      <c r="C476" s="26" t="s">
        <v>129</v>
      </c>
      <c r="D476" s="26" t="s">
        <v>130</v>
      </c>
      <c r="E476" s="26" t="s">
        <v>131</v>
      </c>
      <c r="F476" s="68">
        <v>43879</v>
      </c>
      <c r="G476" s="102" t="s">
        <v>1188</v>
      </c>
      <c r="H476" s="26" t="s">
        <v>133</v>
      </c>
      <c r="I476" s="26" t="s">
        <v>133</v>
      </c>
      <c r="J476" s="28" t="s">
        <v>1182</v>
      </c>
      <c r="K476" s="26" t="s">
        <v>135</v>
      </c>
      <c r="L476" s="26" t="s">
        <v>136</v>
      </c>
      <c r="M476" s="26" t="s">
        <v>137</v>
      </c>
      <c r="N476" s="29" t="s">
        <v>138</v>
      </c>
      <c r="O476" s="30" t="s">
        <v>138</v>
      </c>
      <c r="Q476" s="30">
        <v>65</v>
      </c>
      <c r="R476" s="30">
        <v>4090</v>
      </c>
      <c r="S476" s="31" t="e">
        <f>#N/A</f>
        <v>#N/A</v>
      </c>
      <c r="T476" s="30">
        <v>680</v>
      </c>
      <c r="U476" s="30">
        <f>541+5</f>
        <v>546</v>
      </c>
      <c r="V476" s="32">
        <v>4.1095890410958908</v>
      </c>
      <c r="W476" s="30">
        <v>74</v>
      </c>
      <c r="X476" s="30" t="e">
        <f>#N/A</f>
        <v>#N/A</v>
      </c>
      <c r="AB476" s="33" t="e">
        <f>#N/A</f>
        <v>#N/A</v>
      </c>
      <c r="AC476" s="71">
        <v>1800</v>
      </c>
      <c r="AD476" s="30" t="e">
        <f>#N/A</f>
        <v>#N/A</v>
      </c>
      <c r="AE476" s="76">
        <v>0.90452830188679245</v>
      </c>
      <c r="AG476" s="30" t="e">
        <f>#N/A</f>
        <v>#N/A</v>
      </c>
      <c r="AH476" s="30" t="e">
        <f>#N/A</f>
        <v>#N/A</v>
      </c>
      <c r="AI476" s="30">
        <v>3092.0400000000004</v>
      </c>
      <c r="AJ476" s="30" t="e">
        <f>#N/A</f>
        <v>#N/A</v>
      </c>
      <c r="AK476" s="26" t="s">
        <v>139</v>
      </c>
      <c r="AL476" s="67">
        <v>10</v>
      </c>
      <c r="AM476" s="26" t="s">
        <v>1183</v>
      </c>
      <c r="AU476" s="26" t="s">
        <v>141</v>
      </c>
      <c r="AV476" s="67" t="s">
        <v>1176</v>
      </c>
      <c r="AW476" s="67" t="s">
        <v>1177</v>
      </c>
      <c r="BA476" s="26" t="s">
        <v>1187</v>
      </c>
      <c r="BB476" s="26" t="s">
        <v>145</v>
      </c>
      <c r="BC476" s="26" t="s">
        <v>146</v>
      </c>
      <c r="BD476" s="37">
        <v>43938</v>
      </c>
      <c r="BE476" s="30">
        <v>32769</v>
      </c>
      <c r="BF476" s="30">
        <v>24879</v>
      </c>
      <c r="BG476" s="37" t="s">
        <v>147</v>
      </c>
      <c r="BH476" s="37" t="s">
        <v>148</v>
      </c>
      <c r="BI476" s="37"/>
      <c r="BJ476" s="37"/>
      <c r="BK476" s="37"/>
      <c r="BL476" s="37"/>
      <c r="BM476" s="37"/>
      <c r="BN476" s="26"/>
      <c r="BO476" s="26"/>
      <c r="BP476" s="26"/>
      <c r="BQ476" s="38"/>
      <c r="BR476" s="26"/>
      <c r="BS476" s="26"/>
      <c r="BT476" s="26"/>
      <c r="BU476" s="26"/>
      <c r="BV476" s="39"/>
    </row>
    <row r="477" spans="1:74" ht="15" hidden="1" customHeight="1">
      <c r="A477" s="26">
        <v>2020</v>
      </c>
      <c r="B477" s="67">
        <v>473</v>
      </c>
      <c r="C477" s="26" t="s">
        <v>129</v>
      </c>
      <c r="D477" s="26" t="s">
        <v>130</v>
      </c>
      <c r="E477" s="26" t="s">
        <v>131</v>
      </c>
      <c r="F477" s="68">
        <v>43879</v>
      </c>
      <c r="G477" s="102" t="s">
        <v>1189</v>
      </c>
      <c r="H477" s="26" t="s">
        <v>133</v>
      </c>
      <c r="I477" s="26" t="s">
        <v>133</v>
      </c>
      <c r="J477" s="28" t="s">
        <v>1190</v>
      </c>
      <c r="K477" s="26" t="s">
        <v>135</v>
      </c>
      <c r="L477" s="26" t="s">
        <v>136</v>
      </c>
      <c r="M477" s="26" t="s">
        <v>137</v>
      </c>
      <c r="N477" s="29" t="s">
        <v>138</v>
      </c>
      <c r="O477" s="30" t="s">
        <v>138</v>
      </c>
      <c r="Q477" s="30">
        <v>70</v>
      </c>
      <c r="R477" s="30">
        <v>4310</v>
      </c>
      <c r="S477" s="31" t="e">
        <f>#N/A</f>
        <v>#N/A</v>
      </c>
      <c r="T477" s="30">
        <v>749</v>
      </c>
      <c r="U477" s="30">
        <f>595+5</f>
        <v>600</v>
      </c>
      <c r="V477" s="32">
        <v>3.8461538461538463</v>
      </c>
      <c r="W477" s="30">
        <v>93</v>
      </c>
      <c r="X477" s="30" t="e">
        <f>#N/A</f>
        <v>#N/A</v>
      </c>
      <c r="AB477" s="33" t="e">
        <f>#N/A</f>
        <v>#N/A</v>
      </c>
      <c r="AC477" s="71">
        <v>1800</v>
      </c>
      <c r="AD477" s="30" t="e">
        <f>#N/A</f>
        <v>#N/A</v>
      </c>
      <c r="AE477" s="76">
        <v>0.69014492753623191</v>
      </c>
      <c r="AF477" s="35">
        <v>0.03</v>
      </c>
      <c r="AG477" s="30" t="e">
        <f>#N/A</f>
        <v>#N/A</v>
      </c>
      <c r="AH477" s="30" t="e">
        <f>#N/A</f>
        <v>#N/A</v>
      </c>
      <c r="AI477" s="30">
        <v>3160.6092000000003</v>
      </c>
      <c r="AJ477" s="30" t="e">
        <f>#N/A</f>
        <v>#N/A</v>
      </c>
      <c r="AK477" s="26" t="s">
        <v>139</v>
      </c>
      <c r="AL477" s="67">
        <v>10</v>
      </c>
      <c r="AM477" s="26" t="s">
        <v>1183</v>
      </c>
      <c r="AU477" s="26" t="s">
        <v>141</v>
      </c>
      <c r="AV477" s="67" t="s">
        <v>1176</v>
      </c>
      <c r="AW477" s="67" t="s">
        <v>1177</v>
      </c>
      <c r="BA477" s="26" t="s">
        <v>1187</v>
      </c>
      <c r="BB477" s="26" t="s">
        <v>145</v>
      </c>
      <c r="BC477" s="26" t="s">
        <v>146</v>
      </c>
      <c r="BD477" s="37">
        <v>43938</v>
      </c>
      <c r="BE477" s="30">
        <v>32769</v>
      </c>
      <c r="BF477" s="30">
        <v>24879</v>
      </c>
      <c r="BG477" s="37" t="s">
        <v>147</v>
      </c>
      <c r="BH477" s="37" t="s">
        <v>148</v>
      </c>
      <c r="BI477" s="37"/>
      <c r="BJ477" s="37"/>
      <c r="BK477" s="37"/>
      <c r="BL477" s="37"/>
      <c r="BM477" s="37"/>
      <c r="BN477" s="26"/>
      <c r="BO477" s="26"/>
      <c r="BP477" s="26"/>
      <c r="BQ477" s="38"/>
      <c r="BR477" s="26"/>
      <c r="BS477" s="26"/>
      <c r="BT477" s="26"/>
      <c r="BU477" s="26"/>
      <c r="BV477" s="39"/>
    </row>
    <row r="478" spans="1:74" ht="15" hidden="1" customHeight="1">
      <c r="A478" s="26">
        <v>2020</v>
      </c>
      <c r="B478" s="67">
        <v>474</v>
      </c>
      <c r="C478" s="26" t="s">
        <v>129</v>
      </c>
      <c r="D478" s="26" t="s">
        <v>130</v>
      </c>
      <c r="E478" s="26" t="s">
        <v>131</v>
      </c>
      <c r="F478" s="68">
        <v>43879</v>
      </c>
      <c r="G478" s="102" t="s">
        <v>1191</v>
      </c>
      <c r="H478" s="26" t="s">
        <v>133</v>
      </c>
      <c r="I478" s="26" t="s">
        <v>133</v>
      </c>
      <c r="J478" s="28" t="s">
        <v>1192</v>
      </c>
      <c r="K478" s="26" t="s">
        <v>135</v>
      </c>
      <c r="L478" s="26" t="s">
        <v>136</v>
      </c>
      <c r="M478" s="26" t="s">
        <v>137</v>
      </c>
      <c r="N478" s="29" t="s">
        <v>138</v>
      </c>
      <c r="O478" s="30" t="s">
        <v>138</v>
      </c>
      <c r="Q478" s="30">
        <v>63</v>
      </c>
      <c r="R478" s="30">
        <v>3240</v>
      </c>
      <c r="S478" s="31" t="e">
        <f>#N/A</f>
        <v>#N/A</v>
      </c>
      <c r="T478" s="30">
        <v>551</v>
      </c>
      <c r="U478" s="30">
        <f>431+5</f>
        <v>436</v>
      </c>
      <c r="V478" s="32">
        <v>4.225352112676056</v>
      </c>
      <c r="W478" s="30">
        <v>90</v>
      </c>
      <c r="X478" s="30" t="e">
        <f>#N/A</f>
        <v>#N/A</v>
      </c>
      <c r="AB478" s="33" t="e">
        <f>#N/A</f>
        <v>#N/A</v>
      </c>
      <c r="AC478" s="71">
        <v>1800</v>
      </c>
      <c r="AD478" s="30" t="e">
        <f>#N/A</f>
        <v>#N/A</v>
      </c>
      <c r="AE478" s="76">
        <v>0.37705882352941172</v>
      </c>
      <c r="AG478" s="30" t="e">
        <f>#N/A</f>
        <v>#N/A</v>
      </c>
      <c r="AH478" s="30" t="e">
        <f>#N/A</f>
        <v>#N/A</v>
      </c>
      <c r="AI478" s="30">
        <v>2449.4400000000005</v>
      </c>
      <c r="AJ478" s="30" t="e">
        <f>#N/A</f>
        <v>#N/A</v>
      </c>
      <c r="AK478" s="26" t="s">
        <v>139</v>
      </c>
      <c r="AL478" s="67">
        <v>10</v>
      </c>
      <c r="AM478" s="26" t="s">
        <v>1183</v>
      </c>
      <c r="AU478" s="26" t="s">
        <v>141</v>
      </c>
      <c r="AV478" s="67" t="s">
        <v>1176</v>
      </c>
      <c r="AW478" s="67" t="s">
        <v>1177</v>
      </c>
      <c r="BA478" s="26" t="s">
        <v>1187</v>
      </c>
      <c r="BB478" s="26" t="s">
        <v>145</v>
      </c>
      <c r="BC478" s="26" t="s">
        <v>146</v>
      </c>
      <c r="BD478" s="37">
        <v>43938</v>
      </c>
      <c r="BE478" s="30">
        <v>32769</v>
      </c>
      <c r="BF478" s="30">
        <v>24879</v>
      </c>
      <c r="BG478" s="37" t="s">
        <v>147</v>
      </c>
      <c r="BH478" s="37" t="s">
        <v>148</v>
      </c>
      <c r="BI478" s="37"/>
      <c r="BJ478" s="37"/>
      <c r="BK478" s="37"/>
      <c r="BL478" s="37"/>
      <c r="BM478" s="37"/>
      <c r="BN478" s="26"/>
      <c r="BO478" s="26"/>
      <c r="BP478" s="26"/>
      <c r="BQ478" s="38"/>
      <c r="BR478" s="26"/>
      <c r="BS478" s="26"/>
      <c r="BT478" s="26"/>
      <c r="BU478" s="26"/>
      <c r="BV478" s="39"/>
    </row>
    <row r="479" spans="1:74" ht="15" hidden="1" customHeight="1">
      <c r="A479" s="26">
        <v>2020</v>
      </c>
      <c r="B479" s="67">
        <v>475</v>
      </c>
      <c r="C479" s="26" t="s">
        <v>129</v>
      </c>
      <c r="D479" s="26" t="s">
        <v>130</v>
      </c>
      <c r="E479" s="26" t="s">
        <v>131</v>
      </c>
      <c r="F479" s="68">
        <v>43879</v>
      </c>
      <c r="G479" s="102" t="s">
        <v>1193</v>
      </c>
      <c r="H479" s="26" t="s">
        <v>133</v>
      </c>
      <c r="I479" s="26" t="s">
        <v>133</v>
      </c>
      <c r="J479" s="28" t="s">
        <v>1194</v>
      </c>
      <c r="K479" s="26" t="s">
        <v>135</v>
      </c>
      <c r="L479" s="26" t="s">
        <v>136</v>
      </c>
      <c r="M479" s="26" t="s">
        <v>137</v>
      </c>
      <c r="N479" s="29" t="s">
        <v>138</v>
      </c>
      <c r="O479" s="30" t="s">
        <v>138</v>
      </c>
      <c r="Q479" s="30">
        <v>80</v>
      </c>
      <c r="R479" s="30">
        <v>7760</v>
      </c>
      <c r="S479" s="31" t="e">
        <f>#N/A</f>
        <v>#N/A</v>
      </c>
      <c r="T479" s="30">
        <v>1636</v>
      </c>
      <c r="U479" s="30">
        <f>1279+5</f>
        <v>1284</v>
      </c>
      <c r="V479" s="32">
        <v>4.1095890410958908</v>
      </c>
      <c r="W479" s="30">
        <v>78</v>
      </c>
      <c r="X479" s="30" t="e">
        <f>#N/A</f>
        <v>#N/A</v>
      </c>
      <c r="AB479" s="33" t="e">
        <f>#N/A</f>
        <v>#N/A</v>
      </c>
      <c r="AC479" s="71">
        <v>1800</v>
      </c>
      <c r="AD479" s="30" t="e">
        <f>#N/A</f>
        <v>#N/A</v>
      </c>
      <c r="AE479" s="76">
        <v>0.61934426229508199</v>
      </c>
      <c r="AG479" s="30" t="e">
        <f>#N/A</f>
        <v>#N/A</v>
      </c>
      <c r="AH479" s="30" t="e">
        <f>#N/A</f>
        <v>#N/A</v>
      </c>
      <c r="AI479" s="30">
        <v>5866.5600000000013</v>
      </c>
      <c r="AJ479" s="30" t="e">
        <f>#N/A</f>
        <v>#N/A</v>
      </c>
      <c r="AK479" s="26" t="s">
        <v>139</v>
      </c>
      <c r="AL479" s="67">
        <v>10</v>
      </c>
      <c r="AM479" s="26" t="s">
        <v>1183</v>
      </c>
      <c r="AU479" s="26" t="s">
        <v>141</v>
      </c>
      <c r="AV479" s="67" t="s">
        <v>1176</v>
      </c>
      <c r="AW479" s="67" t="s">
        <v>1195</v>
      </c>
      <c r="BA479" s="26" t="s">
        <v>1187</v>
      </c>
      <c r="BB479" s="26" t="s">
        <v>145</v>
      </c>
      <c r="BC479" s="26" t="s">
        <v>146</v>
      </c>
      <c r="BD479" s="37">
        <v>43938</v>
      </c>
      <c r="BE479" s="30">
        <v>32769</v>
      </c>
      <c r="BF479" s="30">
        <v>24879</v>
      </c>
      <c r="BG479" s="37" t="s">
        <v>147</v>
      </c>
      <c r="BH479" s="37" t="s">
        <v>148</v>
      </c>
      <c r="BI479" s="37"/>
      <c r="BJ479" s="37"/>
      <c r="BK479" s="37"/>
      <c r="BL479" s="37"/>
      <c r="BM479" s="37"/>
      <c r="BN479" s="26"/>
      <c r="BO479" s="26"/>
      <c r="BP479" s="26"/>
      <c r="BQ479" s="38"/>
      <c r="BR479" s="26"/>
      <c r="BS479" s="26"/>
      <c r="BT479" s="26"/>
      <c r="BU479" s="26"/>
      <c r="BV479" s="39"/>
    </row>
    <row r="480" spans="1:74" ht="15" hidden="1" customHeight="1">
      <c r="A480" s="26">
        <v>2020</v>
      </c>
      <c r="B480" s="67">
        <v>476</v>
      </c>
      <c r="C480" s="26" t="s">
        <v>129</v>
      </c>
      <c r="D480" s="26" t="s">
        <v>130</v>
      </c>
      <c r="E480" s="26" t="s">
        <v>131</v>
      </c>
      <c r="F480" s="68">
        <v>43879</v>
      </c>
      <c r="G480" s="26" t="s">
        <v>1196</v>
      </c>
      <c r="H480" s="26" t="s">
        <v>133</v>
      </c>
      <c r="I480" s="26" t="s">
        <v>133</v>
      </c>
      <c r="J480" s="28" t="s">
        <v>1197</v>
      </c>
      <c r="K480" s="26" t="s">
        <v>135</v>
      </c>
      <c r="L480" s="26" t="s">
        <v>136</v>
      </c>
      <c r="M480" s="26" t="s">
        <v>137</v>
      </c>
      <c r="N480" s="29" t="s">
        <v>138</v>
      </c>
      <c r="O480" s="30" t="s">
        <v>138</v>
      </c>
      <c r="Q480" s="30">
        <v>84</v>
      </c>
      <c r="R480" s="30">
        <v>7900</v>
      </c>
      <c r="S480" s="31" t="e">
        <f>#N/A</f>
        <v>#N/A</v>
      </c>
      <c r="T480" s="30">
        <v>2176</v>
      </c>
      <c r="AB480" s="33" t="e">
        <f>#N/A</f>
        <v>#N/A</v>
      </c>
      <c r="AC480" s="71">
        <v>1200</v>
      </c>
      <c r="AD480" s="30" t="e">
        <f>#N/A</f>
        <v>#N/A</v>
      </c>
      <c r="AE480" s="76">
        <v>0.6744444444444444</v>
      </c>
      <c r="AG480" s="30" t="e">
        <f>#N/A</f>
        <v>#N/A</v>
      </c>
      <c r="AH480" s="30" t="e">
        <f>#N/A</f>
        <v>#N/A</v>
      </c>
      <c r="AI480" s="30">
        <v>3677.1000000000004</v>
      </c>
      <c r="AJ480" s="30">
        <v>3502</v>
      </c>
      <c r="AK480" s="26" t="s">
        <v>139</v>
      </c>
      <c r="AL480" s="67">
        <v>10</v>
      </c>
      <c r="AM480" s="26" t="s">
        <v>1183</v>
      </c>
      <c r="AU480" s="26" t="s">
        <v>141</v>
      </c>
      <c r="AV480" s="67" t="s">
        <v>1176</v>
      </c>
      <c r="AW480" s="67" t="s">
        <v>1195</v>
      </c>
      <c r="BA480" s="26" t="s">
        <v>144</v>
      </c>
      <c r="BB480" s="26" t="s">
        <v>145</v>
      </c>
      <c r="BC480" s="26" t="s">
        <v>146</v>
      </c>
      <c r="BD480" s="37">
        <v>43938</v>
      </c>
      <c r="BE480" s="30">
        <v>32769</v>
      </c>
      <c r="BF480" s="30">
        <v>24879</v>
      </c>
      <c r="BG480" s="37" t="s">
        <v>147</v>
      </c>
      <c r="BH480" s="37" t="s">
        <v>148</v>
      </c>
      <c r="BI480" s="37"/>
      <c r="BJ480" s="37"/>
      <c r="BK480" s="37"/>
      <c r="BL480" s="37"/>
      <c r="BM480" s="37"/>
      <c r="BN480" s="26"/>
      <c r="BO480" s="26"/>
      <c r="BP480" s="26"/>
      <c r="BQ480" s="38"/>
      <c r="BR480" s="26"/>
      <c r="BS480" s="26"/>
      <c r="BT480" s="26"/>
      <c r="BU480" s="26"/>
      <c r="BV480" s="39"/>
    </row>
    <row r="481" spans="1:74" ht="15" hidden="1" customHeight="1">
      <c r="A481" s="26">
        <v>2020</v>
      </c>
      <c r="B481" s="67">
        <v>477</v>
      </c>
      <c r="C481" s="26" t="s">
        <v>129</v>
      </c>
      <c r="D481" s="26" t="s">
        <v>130</v>
      </c>
      <c r="E481" s="26" t="s">
        <v>131</v>
      </c>
      <c r="F481" s="68">
        <v>43879</v>
      </c>
      <c r="G481" s="26" t="s">
        <v>1198</v>
      </c>
      <c r="H481" s="26" t="s">
        <v>133</v>
      </c>
      <c r="I481" s="26" t="s">
        <v>133</v>
      </c>
      <c r="J481" s="28" t="s">
        <v>1199</v>
      </c>
      <c r="K481" s="26" t="s">
        <v>135</v>
      </c>
      <c r="L481" s="26" t="s">
        <v>136</v>
      </c>
      <c r="M481" s="26" t="s">
        <v>137</v>
      </c>
      <c r="N481" s="29" t="s">
        <v>138</v>
      </c>
      <c r="O481" s="30" t="s">
        <v>138</v>
      </c>
      <c r="Q481" s="30">
        <v>86</v>
      </c>
      <c r="R481" s="30">
        <v>9650</v>
      </c>
      <c r="S481" s="31" t="e">
        <f>#N/A</f>
        <v>#N/A</v>
      </c>
      <c r="T481" s="30">
        <v>2091</v>
      </c>
      <c r="AB481" s="33" t="e">
        <f>#N/A</f>
        <v>#N/A</v>
      </c>
      <c r="AC481" s="71">
        <v>1200</v>
      </c>
      <c r="AD481" s="30" t="e">
        <f>#N/A</f>
        <v>#N/A</v>
      </c>
      <c r="AE481" s="76">
        <v>0.3739393939393939</v>
      </c>
      <c r="AF481" s="35">
        <v>0.05</v>
      </c>
      <c r="AG481" s="30" t="e">
        <f>#N/A</f>
        <v>#N/A</v>
      </c>
      <c r="AH481" s="30" t="e">
        <f>#N/A</f>
        <v>#N/A</v>
      </c>
      <c r="AI481" s="30">
        <v>3570</v>
      </c>
      <c r="AJ481" s="30">
        <v>3400</v>
      </c>
      <c r="AK481" s="26" t="s">
        <v>139</v>
      </c>
      <c r="AL481" s="67">
        <v>10</v>
      </c>
      <c r="AM481" s="26" t="s">
        <v>1183</v>
      </c>
      <c r="AU481" s="26" t="s">
        <v>141</v>
      </c>
      <c r="AV481" s="67" t="s">
        <v>1195</v>
      </c>
      <c r="AW481" s="67" t="s">
        <v>1200</v>
      </c>
      <c r="BA481" s="26" t="s">
        <v>144</v>
      </c>
      <c r="BB481" s="26" t="s">
        <v>145</v>
      </c>
      <c r="BC481" s="26" t="s">
        <v>146</v>
      </c>
      <c r="BD481" s="37">
        <v>43938</v>
      </c>
      <c r="BE481" s="30">
        <v>32769</v>
      </c>
      <c r="BF481" s="30">
        <v>24879</v>
      </c>
      <c r="BG481" s="37" t="s">
        <v>147</v>
      </c>
      <c r="BH481" s="37" t="s">
        <v>148</v>
      </c>
      <c r="BI481" s="37"/>
      <c r="BJ481" s="37"/>
      <c r="BK481" s="37"/>
      <c r="BL481" s="37"/>
      <c r="BM481" s="37"/>
      <c r="BN481" s="26"/>
      <c r="BO481" s="26"/>
      <c r="BP481" s="26"/>
      <c r="BQ481" s="38"/>
      <c r="BR481" s="26"/>
      <c r="BS481" s="26"/>
      <c r="BT481" s="26"/>
      <c r="BU481" s="26"/>
      <c r="BV481" s="39"/>
    </row>
    <row r="482" spans="1:74" ht="15" hidden="1" customHeight="1">
      <c r="A482" s="26">
        <v>2020</v>
      </c>
      <c r="B482" s="67">
        <v>478</v>
      </c>
      <c r="C482" s="26" t="s">
        <v>129</v>
      </c>
      <c r="D482" s="26" t="s">
        <v>130</v>
      </c>
      <c r="E482" s="26" t="s">
        <v>131</v>
      </c>
      <c r="F482" s="68">
        <v>43879</v>
      </c>
      <c r="G482" s="26" t="s">
        <v>1201</v>
      </c>
      <c r="H482" s="26" t="s">
        <v>133</v>
      </c>
      <c r="I482" s="26" t="s">
        <v>133</v>
      </c>
      <c r="J482" s="28" t="s">
        <v>1202</v>
      </c>
      <c r="K482" s="26" t="s">
        <v>135</v>
      </c>
      <c r="L482" s="26" t="s">
        <v>136</v>
      </c>
      <c r="M482" s="26" t="s">
        <v>137</v>
      </c>
      <c r="N482" s="29" t="s">
        <v>138</v>
      </c>
      <c r="O482" s="30" t="s">
        <v>138</v>
      </c>
      <c r="Q482" s="30">
        <v>79</v>
      </c>
      <c r="R482" s="30">
        <v>11840</v>
      </c>
      <c r="S482" s="31" t="e">
        <f>#N/A</f>
        <v>#N/A</v>
      </c>
      <c r="T482" s="30">
        <v>2479</v>
      </c>
      <c r="AB482" s="33" t="e">
        <f>#N/A</f>
        <v>#N/A</v>
      </c>
      <c r="AC482" s="71">
        <v>1200</v>
      </c>
      <c r="AD482" s="30" t="e">
        <f>#N/A</f>
        <v>#N/A</v>
      </c>
      <c r="AE482" s="76">
        <v>0.65500000000000003</v>
      </c>
      <c r="AF482" s="35">
        <v>0.15</v>
      </c>
      <c r="AG482" s="30" t="e">
        <f>#N/A</f>
        <v>#N/A</v>
      </c>
      <c r="AH482" s="30" t="e">
        <f>#N/A</f>
        <v>#N/A</v>
      </c>
      <c r="AI482" s="30">
        <v>4022.55</v>
      </c>
      <c r="AJ482" s="30">
        <v>3831</v>
      </c>
      <c r="AK482" s="26" t="s">
        <v>139</v>
      </c>
      <c r="AL482" s="67">
        <v>10</v>
      </c>
      <c r="AM482" s="26" t="s">
        <v>1183</v>
      </c>
      <c r="AU482" s="26" t="s">
        <v>141</v>
      </c>
      <c r="AV482" s="67" t="s">
        <v>1195</v>
      </c>
      <c r="AW482" s="67" t="s">
        <v>1200</v>
      </c>
      <c r="BA482" s="26" t="s">
        <v>144</v>
      </c>
      <c r="BB482" s="26" t="s">
        <v>145</v>
      </c>
      <c r="BC482" s="26" t="s">
        <v>146</v>
      </c>
      <c r="BD482" s="37">
        <v>43938</v>
      </c>
      <c r="BE482" s="30">
        <v>32769</v>
      </c>
      <c r="BF482" s="30">
        <v>24879</v>
      </c>
      <c r="BG482" s="37" t="s">
        <v>147</v>
      </c>
      <c r="BH482" s="37" t="s">
        <v>148</v>
      </c>
      <c r="BI482" s="37"/>
      <c r="BJ482" s="37"/>
      <c r="BK482" s="37"/>
      <c r="BL482" s="37"/>
      <c r="BM482" s="37"/>
      <c r="BN482" s="26"/>
      <c r="BO482" s="26"/>
      <c r="BP482" s="26"/>
      <c r="BQ482" s="38"/>
      <c r="BR482" s="26"/>
      <c r="BS482" s="26"/>
      <c r="BT482" s="26"/>
      <c r="BU482" s="26"/>
      <c r="BV482" s="39"/>
    </row>
    <row r="483" spans="1:74" ht="15" hidden="1" customHeight="1">
      <c r="A483" s="26">
        <v>2020</v>
      </c>
      <c r="B483" s="67">
        <v>479</v>
      </c>
      <c r="C483" s="26" t="s">
        <v>129</v>
      </c>
      <c r="D483" s="26" t="s">
        <v>130</v>
      </c>
      <c r="E483" s="26" t="s">
        <v>131</v>
      </c>
      <c r="F483" s="68">
        <v>43879</v>
      </c>
      <c r="G483" s="26" t="s">
        <v>1203</v>
      </c>
      <c r="H483" s="26" t="s">
        <v>133</v>
      </c>
      <c r="I483" s="26" t="s">
        <v>133</v>
      </c>
      <c r="J483" s="28" t="s">
        <v>1204</v>
      </c>
      <c r="K483" s="26" t="s">
        <v>135</v>
      </c>
      <c r="L483" s="26" t="s">
        <v>136</v>
      </c>
      <c r="M483" s="26" t="s">
        <v>137</v>
      </c>
      <c r="N483" s="29" t="s">
        <v>138</v>
      </c>
      <c r="O483" s="30" t="s">
        <v>138</v>
      </c>
      <c r="Q483" s="30">
        <v>92</v>
      </c>
      <c r="R483" s="30">
        <v>10320</v>
      </c>
      <c r="S483" s="31" t="e">
        <f>#N/A</f>
        <v>#N/A</v>
      </c>
      <c r="T483" s="30">
        <v>2699</v>
      </c>
      <c r="AB483" s="33" t="e">
        <f>#N/A</f>
        <v>#N/A</v>
      </c>
      <c r="AC483" s="71">
        <v>1200</v>
      </c>
      <c r="AD483" s="30" t="e">
        <f>#N/A</f>
        <v>#N/A</v>
      </c>
      <c r="AE483" s="76">
        <v>0.82374999999999998</v>
      </c>
      <c r="AG483" s="30" t="e">
        <f>#N/A</f>
        <v>#N/A</v>
      </c>
      <c r="AH483" s="30" t="e">
        <f>#N/A</f>
        <v>#N/A</v>
      </c>
      <c r="AI483" s="30">
        <v>5086.2</v>
      </c>
      <c r="AJ483" s="30">
        <v>4844</v>
      </c>
      <c r="AK483" s="26" t="s">
        <v>139</v>
      </c>
      <c r="AL483" s="67">
        <v>10</v>
      </c>
      <c r="AM483" s="26" t="s">
        <v>1183</v>
      </c>
      <c r="AU483" s="26" t="s">
        <v>141</v>
      </c>
      <c r="AV483" s="67" t="s">
        <v>1195</v>
      </c>
      <c r="AW483" s="67" t="s">
        <v>1200</v>
      </c>
      <c r="BA483" s="26" t="s">
        <v>144</v>
      </c>
      <c r="BB483" s="26" t="s">
        <v>145</v>
      </c>
      <c r="BC483" s="26" t="s">
        <v>146</v>
      </c>
      <c r="BD483" s="37">
        <v>43938</v>
      </c>
      <c r="BE483" s="30">
        <v>32769</v>
      </c>
      <c r="BF483" s="30">
        <v>24879</v>
      </c>
      <c r="BG483" s="37" t="s">
        <v>147</v>
      </c>
      <c r="BH483" s="37" t="s">
        <v>148</v>
      </c>
      <c r="BI483" s="37"/>
      <c r="BJ483" s="37"/>
      <c r="BK483" s="37"/>
      <c r="BL483" s="37"/>
      <c r="BM483" s="37"/>
      <c r="BN483" s="26"/>
      <c r="BO483" s="26"/>
      <c r="BP483" s="26"/>
      <c r="BQ483" s="38"/>
      <c r="BR483" s="26"/>
      <c r="BS483" s="26"/>
      <c r="BT483" s="26"/>
      <c r="BU483" s="26"/>
      <c r="BV483" s="39"/>
    </row>
    <row r="484" spans="1:74" ht="15" hidden="1" customHeight="1">
      <c r="A484" s="26">
        <v>2020</v>
      </c>
      <c r="B484" s="67">
        <v>480</v>
      </c>
      <c r="C484" s="26" t="s">
        <v>129</v>
      </c>
      <c r="D484" s="26" t="s">
        <v>130</v>
      </c>
      <c r="E484" s="26" t="s">
        <v>131</v>
      </c>
      <c r="F484" s="68">
        <v>43879</v>
      </c>
      <c r="G484" s="26" t="s">
        <v>1205</v>
      </c>
      <c r="H484" s="26" t="s">
        <v>133</v>
      </c>
      <c r="I484" s="26" t="s">
        <v>133</v>
      </c>
      <c r="J484" s="28" t="s">
        <v>1206</v>
      </c>
      <c r="K484" s="26" t="s">
        <v>135</v>
      </c>
      <c r="L484" s="26" t="s">
        <v>136</v>
      </c>
      <c r="M484" s="26" t="s">
        <v>137</v>
      </c>
      <c r="N484" s="29" t="s">
        <v>138</v>
      </c>
      <c r="O484" s="30" t="s">
        <v>138</v>
      </c>
      <c r="Q484" s="30">
        <v>86</v>
      </c>
      <c r="R484" s="30">
        <v>10520</v>
      </c>
      <c r="S484" s="31" t="e">
        <f>#N/A</f>
        <v>#N/A</v>
      </c>
      <c r="T484" s="30">
        <v>2306</v>
      </c>
      <c r="AB484" s="33" t="e">
        <f>#N/A</f>
        <v>#N/A</v>
      </c>
      <c r="AC484" s="71">
        <v>1200</v>
      </c>
      <c r="AD484" s="30" t="e">
        <f>#N/A</f>
        <v>#N/A</v>
      </c>
      <c r="AE484" s="76">
        <v>0.40424242424242424</v>
      </c>
      <c r="AG484" s="30" t="e">
        <f>#N/A</f>
        <v>#N/A</v>
      </c>
      <c r="AH484" s="30" t="e">
        <f>#N/A</f>
        <v>#N/A</v>
      </c>
      <c r="AI484" s="30">
        <v>5308.8</v>
      </c>
      <c r="AJ484" s="30">
        <v>5006</v>
      </c>
      <c r="AK484" s="26" t="s">
        <v>139</v>
      </c>
      <c r="AL484" s="67">
        <v>10</v>
      </c>
      <c r="AM484" s="26" t="s">
        <v>1183</v>
      </c>
      <c r="AU484" s="26" t="s">
        <v>141</v>
      </c>
      <c r="AV484" s="67" t="s">
        <v>1200</v>
      </c>
      <c r="AW484" s="67" t="s">
        <v>1207</v>
      </c>
      <c r="BA484" s="26" t="s">
        <v>144</v>
      </c>
      <c r="BB484" s="26" t="s">
        <v>145</v>
      </c>
      <c r="BC484" s="26" t="s">
        <v>146</v>
      </c>
      <c r="BD484" s="37">
        <v>43938</v>
      </c>
      <c r="BE484" s="30">
        <v>32769</v>
      </c>
      <c r="BF484" s="30">
        <v>24879</v>
      </c>
      <c r="BG484" s="37" t="s">
        <v>147</v>
      </c>
      <c r="BH484" s="37" t="s">
        <v>148</v>
      </c>
      <c r="BI484" s="37"/>
      <c r="BJ484" s="37"/>
      <c r="BK484" s="37"/>
      <c r="BL484" s="37"/>
      <c r="BM484" s="37"/>
      <c r="BN484" s="26"/>
      <c r="BO484" s="26"/>
      <c r="BP484" s="26"/>
      <c r="BQ484" s="38"/>
      <c r="BR484" s="26"/>
      <c r="BS484" s="26"/>
      <c r="BT484" s="26"/>
      <c r="BU484" s="26"/>
      <c r="BV484" s="39"/>
    </row>
    <row r="485" spans="1:74" ht="15" hidden="1" customHeight="1">
      <c r="A485" s="26">
        <v>2020</v>
      </c>
      <c r="B485" s="67">
        <v>481</v>
      </c>
      <c r="C485" s="26" t="s">
        <v>129</v>
      </c>
      <c r="D485" s="26" t="s">
        <v>130</v>
      </c>
      <c r="E485" s="26" t="s">
        <v>131</v>
      </c>
      <c r="F485" s="68">
        <v>43879</v>
      </c>
      <c r="G485" s="26" t="s">
        <v>1208</v>
      </c>
      <c r="H485" s="26" t="s">
        <v>133</v>
      </c>
      <c r="I485" s="26" t="s">
        <v>133</v>
      </c>
      <c r="J485" s="28" t="s">
        <v>1209</v>
      </c>
      <c r="K485" s="26" t="s">
        <v>135</v>
      </c>
      <c r="L485" s="26" t="s">
        <v>136</v>
      </c>
      <c r="M485" s="26" t="s">
        <v>137</v>
      </c>
      <c r="N485" s="29" t="s">
        <v>138</v>
      </c>
      <c r="O485" s="30" t="s">
        <v>138</v>
      </c>
      <c r="Q485" s="30">
        <v>86</v>
      </c>
      <c r="R485" s="30">
        <v>9980</v>
      </c>
      <c r="S485" s="31" t="e">
        <f>#N/A</f>
        <v>#N/A</v>
      </c>
      <c r="T485" s="30">
        <v>2575</v>
      </c>
      <c r="AB485" s="33" t="e">
        <f>#N/A</f>
        <v>#N/A</v>
      </c>
      <c r="AC485" s="71">
        <v>1200</v>
      </c>
      <c r="AD485" s="30" t="e">
        <f>#N/A</f>
        <v>#N/A</v>
      </c>
      <c r="AE485" s="76">
        <v>0.61636363636363634</v>
      </c>
      <c r="AG485" s="30" t="e">
        <f>#N/A</f>
        <v>#N/A</v>
      </c>
      <c r="AH485" s="30" t="e">
        <f>#N/A</f>
        <v>#N/A</v>
      </c>
      <c r="AI485" s="30">
        <v>5029.5</v>
      </c>
      <c r="AJ485" s="30">
        <v>4790</v>
      </c>
      <c r="AK485" s="26" t="s">
        <v>139</v>
      </c>
      <c r="AL485" s="67">
        <v>10</v>
      </c>
      <c r="AM485" s="26" t="s">
        <v>1183</v>
      </c>
      <c r="AU485" s="26" t="s">
        <v>141</v>
      </c>
      <c r="AV485" s="67" t="s">
        <v>1200</v>
      </c>
      <c r="AW485" s="67" t="s">
        <v>1207</v>
      </c>
      <c r="BA485" s="26" t="s">
        <v>144</v>
      </c>
      <c r="BB485" s="26" t="s">
        <v>145</v>
      </c>
      <c r="BC485" s="26" t="s">
        <v>146</v>
      </c>
      <c r="BD485" s="37">
        <v>43938</v>
      </c>
      <c r="BE485" s="30">
        <v>32769</v>
      </c>
      <c r="BF485" s="30">
        <v>24879</v>
      </c>
      <c r="BG485" s="37" t="s">
        <v>147</v>
      </c>
      <c r="BH485" s="37" t="s">
        <v>148</v>
      </c>
      <c r="BI485" s="37"/>
      <c r="BJ485" s="37"/>
      <c r="BK485" s="37"/>
      <c r="BL485" s="37"/>
      <c r="BM485" s="37"/>
      <c r="BN485" s="26"/>
      <c r="BO485" s="26"/>
      <c r="BP485" s="26"/>
      <c r="BQ485" s="38"/>
      <c r="BR485" s="26"/>
      <c r="BS485" s="26"/>
      <c r="BT485" s="26"/>
      <c r="BU485" s="26"/>
      <c r="BV485" s="39"/>
    </row>
    <row r="486" spans="1:74" ht="15" hidden="1" customHeight="1">
      <c r="A486" s="26">
        <v>2020</v>
      </c>
      <c r="B486" s="67">
        <v>482</v>
      </c>
      <c r="C486" s="26" t="s">
        <v>129</v>
      </c>
      <c r="D486" s="26" t="s">
        <v>130</v>
      </c>
      <c r="E486" s="26" t="s">
        <v>131</v>
      </c>
      <c r="F486" s="68">
        <v>43879</v>
      </c>
      <c r="G486" s="26" t="s">
        <v>1210</v>
      </c>
      <c r="H486" s="26" t="s">
        <v>133</v>
      </c>
      <c r="I486" s="26" t="s">
        <v>133</v>
      </c>
      <c r="J486" s="28" t="s">
        <v>1211</v>
      </c>
      <c r="K486" s="26" t="s">
        <v>135</v>
      </c>
      <c r="L486" s="26" t="s">
        <v>136</v>
      </c>
      <c r="M486" s="26" t="s">
        <v>137</v>
      </c>
      <c r="N486" s="29" t="s">
        <v>138</v>
      </c>
      <c r="O486" s="30" t="s">
        <v>138</v>
      </c>
      <c r="Q486" s="30">
        <v>89</v>
      </c>
      <c r="R486" s="30">
        <v>10090</v>
      </c>
      <c r="S486" s="31" t="e">
        <f>#N/A</f>
        <v>#N/A</v>
      </c>
      <c r="T486" s="30">
        <v>1409</v>
      </c>
      <c r="AB486" s="33" t="e">
        <f>#N/A</f>
        <v>#N/A</v>
      </c>
      <c r="AC486" s="71">
        <v>1200</v>
      </c>
      <c r="AD486" s="30" t="e">
        <f>#N/A</f>
        <v>#N/A</v>
      </c>
      <c r="AE486" s="76">
        <v>1.7037037037037035E-2</v>
      </c>
      <c r="AF486" s="35">
        <v>0.5</v>
      </c>
      <c r="AG486" s="30" t="e">
        <f>#N/A</f>
        <v>#N/A</v>
      </c>
      <c r="AH486" s="30" t="e">
        <f>#N/A</f>
        <v>#N/A</v>
      </c>
      <c r="AI486" s="30">
        <v>2543.1</v>
      </c>
      <c r="AJ486" s="30">
        <v>2422</v>
      </c>
      <c r="AK486" s="26" t="s">
        <v>139</v>
      </c>
      <c r="AL486" s="67">
        <v>10</v>
      </c>
      <c r="AM486" s="26" t="s">
        <v>1183</v>
      </c>
      <c r="AU486" s="26" t="s">
        <v>141</v>
      </c>
      <c r="AV486" s="67" t="s">
        <v>1200</v>
      </c>
      <c r="AW486" s="67" t="s">
        <v>1207</v>
      </c>
      <c r="BA486" s="26" t="s">
        <v>144</v>
      </c>
      <c r="BB486" s="26" t="s">
        <v>145</v>
      </c>
      <c r="BC486" s="26" t="s">
        <v>146</v>
      </c>
      <c r="BD486" s="37">
        <v>43938</v>
      </c>
      <c r="BE486" s="30">
        <v>32769</v>
      </c>
      <c r="BF486" s="30">
        <v>24879</v>
      </c>
      <c r="BG486" s="37" t="s">
        <v>147</v>
      </c>
      <c r="BH486" s="37" t="s">
        <v>148</v>
      </c>
      <c r="BI486" s="37"/>
      <c r="BJ486" s="37"/>
      <c r="BK486" s="37"/>
      <c r="BL486" s="37"/>
      <c r="BM486" s="37"/>
      <c r="BN486" s="26"/>
      <c r="BO486" s="26"/>
      <c r="BP486" s="26"/>
      <c r="BQ486" s="38"/>
      <c r="BR486" s="26"/>
      <c r="BS486" s="26"/>
      <c r="BT486" s="26"/>
      <c r="BU486" s="26"/>
      <c r="BV486" s="39"/>
    </row>
    <row r="487" spans="1:74" ht="15" hidden="1" customHeight="1">
      <c r="A487" s="26">
        <v>2020</v>
      </c>
      <c r="B487" s="67">
        <v>483</v>
      </c>
      <c r="C487" s="26" t="s">
        <v>129</v>
      </c>
      <c r="D487" s="26" t="s">
        <v>130</v>
      </c>
      <c r="E487" s="26" t="s">
        <v>131</v>
      </c>
      <c r="F487" s="68">
        <v>43879</v>
      </c>
      <c r="G487" s="26" t="s">
        <v>1212</v>
      </c>
      <c r="H487" s="26" t="s">
        <v>133</v>
      </c>
      <c r="I487" s="26" t="s">
        <v>133</v>
      </c>
      <c r="J487" s="28" t="s">
        <v>1213</v>
      </c>
      <c r="K487" s="26" t="s">
        <v>135</v>
      </c>
      <c r="L487" s="26" t="s">
        <v>136</v>
      </c>
      <c r="M487" s="26" t="s">
        <v>137</v>
      </c>
      <c r="N487" s="29" t="s">
        <v>138</v>
      </c>
      <c r="O487" s="30" t="s">
        <v>138</v>
      </c>
      <c r="Q487" s="30">
        <v>88</v>
      </c>
      <c r="R487" s="30">
        <v>11970</v>
      </c>
      <c r="S487" s="31" t="e">
        <f>#N/A</f>
        <v>#N/A</v>
      </c>
      <c r="T487" s="30">
        <v>2815</v>
      </c>
      <c r="AB487" s="33" t="e">
        <f>#N/A</f>
        <v>#N/A</v>
      </c>
      <c r="AC487" s="71">
        <v>1200</v>
      </c>
      <c r="AD487" s="30" t="e">
        <f>#N/A</f>
        <v>#N/A</v>
      </c>
      <c r="AE487" s="76">
        <v>4.6666666666666662E-2</v>
      </c>
      <c r="AF487" s="35">
        <v>0.3</v>
      </c>
      <c r="AG487" s="30" t="e">
        <f>#N/A</f>
        <v>#N/A</v>
      </c>
      <c r="AH487" s="30" t="e">
        <f>#N/A</f>
        <v>#N/A</v>
      </c>
      <c r="AI487" s="30">
        <v>4223.1000000000004</v>
      </c>
      <c r="AJ487" s="30">
        <v>4022</v>
      </c>
      <c r="AK487" s="26" t="s">
        <v>139</v>
      </c>
      <c r="AL487" s="67">
        <v>10</v>
      </c>
      <c r="AM487" s="26" t="s">
        <v>1183</v>
      </c>
      <c r="AU487" s="26" t="s">
        <v>141</v>
      </c>
      <c r="AV487" s="67" t="s">
        <v>1207</v>
      </c>
      <c r="AW487" s="67" t="s">
        <v>1214</v>
      </c>
      <c r="BA487" s="26" t="s">
        <v>144</v>
      </c>
      <c r="BB487" s="26" t="s">
        <v>145</v>
      </c>
      <c r="BC487" s="26" t="s">
        <v>146</v>
      </c>
      <c r="BD487" s="37">
        <v>43938</v>
      </c>
      <c r="BE487" s="30">
        <v>32769</v>
      </c>
      <c r="BF487" s="30">
        <v>24879</v>
      </c>
      <c r="BG487" s="37" t="s">
        <v>147</v>
      </c>
      <c r="BH487" s="37" t="s">
        <v>148</v>
      </c>
      <c r="BI487" s="37"/>
      <c r="BJ487" s="37"/>
      <c r="BK487" s="37"/>
      <c r="BL487" s="37"/>
      <c r="BM487" s="37"/>
      <c r="BN487" s="26"/>
      <c r="BO487" s="26"/>
      <c r="BP487" s="26"/>
      <c r="BQ487" s="38"/>
      <c r="BR487" s="26"/>
      <c r="BS487" s="26"/>
      <c r="BT487" s="26"/>
      <c r="BU487" s="26"/>
      <c r="BV487" s="39"/>
    </row>
    <row r="488" spans="1:74" ht="15" hidden="1" customHeight="1">
      <c r="A488" s="26">
        <v>2020</v>
      </c>
      <c r="B488" s="67">
        <v>484</v>
      </c>
      <c r="C488" s="26" t="s">
        <v>129</v>
      </c>
      <c r="D488" s="26" t="s">
        <v>130</v>
      </c>
      <c r="E488" s="26" t="s">
        <v>131</v>
      </c>
      <c r="F488" s="68">
        <v>43879</v>
      </c>
      <c r="G488" s="26" t="s">
        <v>1215</v>
      </c>
      <c r="H488" s="26" t="s">
        <v>133</v>
      </c>
      <c r="I488" s="26" t="s">
        <v>133</v>
      </c>
      <c r="J488" s="28" t="s">
        <v>1216</v>
      </c>
      <c r="K488" s="26" t="s">
        <v>135</v>
      </c>
      <c r="L488" s="26" t="s">
        <v>136</v>
      </c>
      <c r="M488" s="26" t="s">
        <v>137</v>
      </c>
      <c r="N488" s="29" t="s">
        <v>138</v>
      </c>
      <c r="O488" s="30" t="s">
        <v>138</v>
      </c>
      <c r="Q488" s="30">
        <v>90</v>
      </c>
      <c r="R488" s="30">
        <v>12680</v>
      </c>
      <c r="S488" s="31" t="e">
        <f>#N/A</f>
        <v>#N/A</v>
      </c>
      <c r="T488" s="30">
        <v>3306</v>
      </c>
      <c r="AB488" s="33" t="e">
        <f>#N/A</f>
        <v>#N/A</v>
      </c>
      <c r="AC488" s="71">
        <v>1200</v>
      </c>
      <c r="AD488" s="30" t="e">
        <f>#N/A</f>
        <v>#N/A</v>
      </c>
      <c r="AE488" s="76">
        <v>0.57459459459459461</v>
      </c>
      <c r="AG488" s="30" t="e">
        <f>#N/A</f>
        <v>#N/A</v>
      </c>
      <c r="AH488" s="30" t="e">
        <f>#N/A</f>
        <v>#N/A</v>
      </c>
      <c r="AI488" s="30">
        <v>6390.3</v>
      </c>
      <c r="AJ488" s="30">
        <v>6086</v>
      </c>
      <c r="AK488" s="26" t="s">
        <v>139</v>
      </c>
      <c r="AL488" s="67">
        <v>10</v>
      </c>
      <c r="AM488" s="26" t="s">
        <v>1183</v>
      </c>
      <c r="AU488" s="26" t="s">
        <v>141</v>
      </c>
      <c r="AV488" s="67" t="s">
        <v>1207</v>
      </c>
      <c r="AW488" s="67" t="s">
        <v>1214</v>
      </c>
      <c r="AX488" s="67" t="s">
        <v>1217</v>
      </c>
      <c r="BA488" s="26" t="s">
        <v>144</v>
      </c>
      <c r="BB488" s="26" t="s">
        <v>145</v>
      </c>
      <c r="BC488" s="26" t="s">
        <v>146</v>
      </c>
      <c r="BD488" s="37">
        <v>43938</v>
      </c>
      <c r="BE488" s="30">
        <v>32769</v>
      </c>
      <c r="BF488" s="30">
        <v>24879</v>
      </c>
      <c r="BG488" s="37" t="s">
        <v>147</v>
      </c>
      <c r="BH488" s="37" t="s">
        <v>148</v>
      </c>
      <c r="BI488" s="37"/>
      <c r="BJ488" s="37"/>
      <c r="BK488" s="37"/>
      <c r="BL488" s="37"/>
      <c r="BM488" s="37"/>
      <c r="BN488" s="26"/>
      <c r="BO488" s="26"/>
      <c r="BP488" s="26"/>
      <c r="BQ488" s="38"/>
      <c r="BR488" s="26"/>
      <c r="BS488" s="26"/>
      <c r="BT488" s="26"/>
      <c r="BU488" s="26"/>
      <c r="BV488" s="39"/>
    </row>
    <row r="489" spans="1:74" ht="15" hidden="1" customHeight="1">
      <c r="A489" s="26">
        <v>2020</v>
      </c>
      <c r="B489" s="67">
        <v>485</v>
      </c>
      <c r="C489" s="26" t="s">
        <v>129</v>
      </c>
      <c r="D489" s="26" t="s">
        <v>130</v>
      </c>
      <c r="E489" s="26" t="s">
        <v>131</v>
      </c>
      <c r="F489" s="68">
        <v>43879</v>
      </c>
      <c r="G489" s="26" t="s">
        <v>1218</v>
      </c>
      <c r="H489" s="26" t="s">
        <v>133</v>
      </c>
      <c r="I489" s="26" t="s">
        <v>133</v>
      </c>
      <c r="J489" s="28" t="s">
        <v>1219</v>
      </c>
      <c r="K489" s="26" t="s">
        <v>135</v>
      </c>
      <c r="L489" s="26" t="s">
        <v>136</v>
      </c>
      <c r="M489" s="26" t="s">
        <v>137</v>
      </c>
      <c r="N489" s="29" t="s">
        <v>138</v>
      </c>
      <c r="O489" s="30" t="s">
        <v>138</v>
      </c>
      <c r="Q489" s="30">
        <v>92</v>
      </c>
      <c r="R489" s="30">
        <v>13610</v>
      </c>
      <c r="S489" s="31" t="e">
        <f>#N/A</f>
        <v>#N/A</v>
      </c>
      <c r="T489" s="30">
        <v>3423</v>
      </c>
      <c r="AB489" s="33" t="e">
        <f>#N/A</f>
        <v>#N/A</v>
      </c>
      <c r="AC489" s="71">
        <v>1200</v>
      </c>
      <c r="AD489" s="30" t="e">
        <f>#N/A</f>
        <v>#N/A</v>
      </c>
      <c r="AE489" s="76">
        <v>0.33294117647058824</v>
      </c>
      <c r="AF489" s="35">
        <v>0.02</v>
      </c>
      <c r="AG489" s="30" t="e">
        <f>#N/A</f>
        <v>#N/A</v>
      </c>
      <c r="AH489" s="30" t="e">
        <f>#N/A</f>
        <v>#N/A</v>
      </c>
      <c r="AI489" s="30">
        <v>6722.1</v>
      </c>
      <c r="AJ489" s="30">
        <v>6402</v>
      </c>
      <c r="AK489" s="26" t="s">
        <v>139</v>
      </c>
      <c r="AL489" s="67">
        <v>10</v>
      </c>
      <c r="AM489" s="26" t="s">
        <v>1183</v>
      </c>
      <c r="AU489" s="26" t="s">
        <v>141</v>
      </c>
      <c r="AV489" s="67" t="s">
        <v>1220</v>
      </c>
      <c r="AW489" s="67" t="s">
        <v>1221</v>
      </c>
      <c r="BA489" s="26" t="s">
        <v>144</v>
      </c>
      <c r="BB489" s="26" t="s">
        <v>145</v>
      </c>
      <c r="BC489" s="26" t="s">
        <v>146</v>
      </c>
      <c r="BD489" s="37">
        <v>43938</v>
      </c>
      <c r="BE489" s="30">
        <v>32769</v>
      </c>
      <c r="BF489" s="30">
        <v>24879</v>
      </c>
      <c r="BG489" s="37" t="s">
        <v>147</v>
      </c>
      <c r="BH489" s="37" t="s">
        <v>148</v>
      </c>
      <c r="BI489" s="37"/>
      <c r="BJ489" s="37"/>
      <c r="BK489" s="37"/>
      <c r="BL489" s="37"/>
      <c r="BM489" s="37"/>
      <c r="BN489" s="26"/>
      <c r="BO489" s="26"/>
      <c r="BP489" s="26"/>
      <c r="BQ489" s="38"/>
      <c r="BR489" s="26"/>
      <c r="BS489" s="26"/>
      <c r="BT489" s="26"/>
      <c r="BU489" s="26"/>
      <c r="BV489" s="39"/>
    </row>
    <row r="490" spans="1:74" ht="15" hidden="1" customHeight="1">
      <c r="A490" s="26">
        <v>2020</v>
      </c>
      <c r="B490" s="67">
        <v>486</v>
      </c>
      <c r="C490" s="26" t="s">
        <v>129</v>
      </c>
      <c r="D490" s="26" t="s">
        <v>130</v>
      </c>
      <c r="E490" s="26" t="s">
        <v>131</v>
      </c>
      <c r="F490" s="68">
        <v>43879</v>
      </c>
      <c r="G490" s="26" t="s">
        <v>1222</v>
      </c>
      <c r="H490" s="26" t="s">
        <v>133</v>
      </c>
      <c r="I490" s="26" t="s">
        <v>133</v>
      </c>
      <c r="J490" s="28" t="s">
        <v>1223</v>
      </c>
      <c r="K490" s="26" t="s">
        <v>135</v>
      </c>
      <c r="L490" s="26" t="s">
        <v>136</v>
      </c>
      <c r="M490" s="26" t="s">
        <v>137</v>
      </c>
      <c r="N490" s="29" t="s">
        <v>138</v>
      </c>
      <c r="O490" s="30" t="s">
        <v>138</v>
      </c>
      <c r="Q490" s="30">
        <v>87</v>
      </c>
      <c r="R490" s="30">
        <v>11230</v>
      </c>
      <c r="S490" s="31" t="e">
        <f>#N/A</f>
        <v>#N/A</v>
      </c>
      <c r="T490" s="30">
        <v>3070</v>
      </c>
      <c r="AB490" s="33" t="e">
        <f>#N/A</f>
        <v>#N/A</v>
      </c>
      <c r="AC490" s="71">
        <v>1200</v>
      </c>
      <c r="AD490" s="30" t="e">
        <f>#N/A</f>
        <v>#N/A</v>
      </c>
      <c r="AE490" s="76">
        <v>0.93454545454545457</v>
      </c>
      <c r="AF490" s="35">
        <v>0.03</v>
      </c>
      <c r="AG490" s="30" t="e">
        <f>#N/A</f>
        <v>#N/A</v>
      </c>
      <c r="AH490" s="30" t="e">
        <f>#N/A</f>
        <v>#N/A</v>
      </c>
      <c r="AI490" s="30">
        <v>5490.45</v>
      </c>
      <c r="AJ490" s="30">
        <v>5229</v>
      </c>
      <c r="AK490" s="26" t="s">
        <v>139</v>
      </c>
      <c r="AL490" s="67">
        <v>10</v>
      </c>
      <c r="AM490" s="26" t="s">
        <v>1183</v>
      </c>
      <c r="AU490" s="26" t="s">
        <v>141</v>
      </c>
      <c r="AV490" s="67" t="s">
        <v>1220</v>
      </c>
      <c r="AW490" s="67" t="s">
        <v>1221</v>
      </c>
      <c r="BA490" s="26" t="s">
        <v>144</v>
      </c>
      <c r="BB490" s="26" t="s">
        <v>145</v>
      </c>
      <c r="BC490" s="26" t="s">
        <v>146</v>
      </c>
      <c r="BD490" s="37">
        <v>43938</v>
      </c>
      <c r="BE490" s="30">
        <v>32769</v>
      </c>
      <c r="BF490" s="30">
        <v>24879</v>
      </c>
      <c r="BG490" s="37" t="s">
        <v>147</v>
      </c>
      <c r="BH490" s="37" t="s">
        <v>148</v>
      </c>
      <c r="BI490" s="37"/>
      <c r="BJ490" s="37"/>
      <c r="BK490" s="37"/>
      <c r="BL490" s="37"/>
      <c r="BM490" s="37"/>
      <c r="BN490" s="26"/>
      <c r="BO490" s="26"/>
      <c r="BP490" s="26"/>
      <c r="BQ490" s="38"/>
      <c r="BR490" s="26"/>
      <c r="BS490" s="26"/>
      <c r="BT490" s="26"/>
      <c r="BU490" s="26"/>
      <c r="BV490" s="39"/>
    </row>
    <row r="491" spans="1:74" ht="15" hidden="1" customHeight="1">
      <c r="A491" s="26">
        <v>2020</v>
      </c>
      <c r="B491" s="67">
        <v>487</v>
      </c>
      <c r="C491" s="26" t="s">
        <v>129</v>
      </c>
      <c r="D491" s="26" t="s">
        <v>130</v>
      </c>
      <c r="E491" s="26" t="s">
        <v>131</v>
      </c>
      <c r="F491" s="68">
        <v>43879</v>
      </c>
      <c r="G491" s="26" t="s">
        <v>1224</v>
      </c>
      <c r="H491" s="26" t="s">
        <v>133</v>
      </c>
      <c r="I491" s="26" t="s">
        <v>133</v>
      </c>
      <c r="J491" s="28" t="s">
        <v>1225</v>
      </c>
      <c r="K491" s="26" t="s">
        <v>135</v>
      </c>
      <c r="L491" s="26" t="s">
        <v>136</v>
      </c>
      <c r="M491" s="26" t="s">
        <v>137</v>
      </c>
      <c r="N491" s="29" t="s">
        <v>138</v>
      </c>
      <c r="O491" s="30" t="s">
        <v>138</v>
      </c>
      <c r="Q491" s="30">
        <v>93</v>
      </c>
      <c r="R491" s="30">
        <v>12120</v>
      </c>
      <c r="S491" s="31" t="e">
        <f>#N/A</f>
        <v>#N/A</v>
      </c>
      <c r="T491" s="30">
        <v>2863</v>
      </c>
      <c r="AB491" s="33" t="e">
        <f>#N/A</f>
        <v>#N/A</v>
      </c>
      <c r="AC491" s="71">
        <v>1200</v>
      </c>
      <c r="AD491" s="30" t="e">
        <f>#N/A</f>
        <v>#N/A</v>
      </c>
      <c r="AE491" s="76">
        <v>3.7142857142857144E-2</v>
      </c>
      <c r="AF491" s="35">
        <v>0.1</v>
      </c>
      <c r="AG491" s="30" t="e">
        <f>#N/A</f>
        <v>#N/A</v>
      </c>
      <c r="AH491" s="30" t="e">
        <f>#N/A</f>
        <v>#N/A</v>
      </c>
      <c r="AI491" s="30">
        <v>5497.8</v>
      </c>
      <c r="AJ491" s="30">
        <v>5236</v>
      </c>
      <c r="AK491" s="26" t="s">
        <v>139</v>
      </c>
      <c r="AL491" s="67">
        <v>10</v>
      </c>
      <c r="AM491" s="26" t="s">
        <v>1183</v>
      </c>
      <c r="AU491" s="26" t="s">
        <v>141</v>
      </c>
      <c r="AV491" s="67" t="s">
        <v>1220</v>
      </c>
      <c r="AW491" s="67" t="s">
        <v>1221</v>
      </c>
      <c r="BA491" s="26" t="s">
        <v>144</v>
      </c>
      <c r="BB491" s="26" t="s">
        <v>145</v>
      </c>
      <c r="BC491" s="26" t="s">
        <v>146</v>
      </c>
      <c r="BD491" s="37">
        <v>43938</v>
      </c>
      <c r="BE491" s="30">
        <v>32769</v>
      </c>
      <c r="BF491" s="30">
        <v>24879</v>
      </c>
      <c r="BG491" s="37" t="s">
        <v>147</v>
      </c>
      <c r="BH491" s="37" t="s">
        <v>148</v>
      </c>
      <c r="BI491" s="37"/>
      <c r="BJ491" s="37"/>
      <c r="BK491" s="37"/>
      <c r="BL491" s="37"/>
      <c r="BM491" s="37"/>
      <c r="BN491" s="26"/>
      <c r="BO491" s="26"/>
      <c r="BP491" s="26"/>
      <c r="BQ491" s="38"/>
      <c r="BR491" s="26"/>
      <c r="BS491" s="26"/>
      <c r="BT491" s="26"/>
      <c r="BU491" s="26"/>
      <c r="BV491" s="39"/>
    </row>
    <row r="492" spans="1:74" ht="15" hidden="1" customHeight="1">
      <c r="A492" s="26">
        <v>2020</v>
      </c>
      <c r="B492" s="67">
        <v>488</v>
      </c>
      <c r="C492" s="26" t="s">
        <v>129</v>
      </c>
      <c r="D492" s="26" t="s">
        <v>130</v>
      </c>
      <c r="E492" s="26" t="s">
        <v>131</v>
      </c>
      <c r="F492" s="68">
        <v>43879</v>
      </c>
      <c r="G492" s="26" t="s">
        <v>1226</v>
      </c>
      <c r="H492" s="26" t="s">
        <v>133</v>
      </c>
      <c r="I492" s="26" t="s">
        <v>133</v>
      </c>
      <c r="J492" s="28" t="s">
        <v>1227</v>
      </c>
      <c r="K492" s="26" t="s">
        <v>135</v>
      </c>
      <c r="L492" s="26" t="s">
        <v>136</v>
      </c>
      <c r="M492" s="26" t="s">
        <v>137</v>
      </c>
      <c r="N492" s="29" t="s">
        <v>138</v>
      </c>
      <c r="O492" s="30" t="s">
        <v>138</v>
      </c>
      <c r="Q492" s="30">
        <v>81</v>
      </c>
      <c r="R492" s="30">
        <v>8830</v>
      </c>
      <c r="S492" s="31" t="e">
        <f>#N/A</f>
        <v>#N/A</v>
      </c>
      <c r="T492" s="30">
        <v>2248</v>
      </c>
      <c r="AB492" s="33" t="e">
        <f>#N/A</f>
        <v>#N/A</v>
      </c>
      <c r="AC492" s="71">
        <v>1200</v>
      </c>
      <c r="AD492" s="30" t="e">
        <f>#N/A</f>
        <v>#N/A</v>
      </c>
      <c r="AE492" s="76">
        <v>0.78</v>
      </c>
      <c r="AG492" s="30" t="e">
        <f>#N/A</f>
        <v>#N/A</v>
      </c>
      <c r="AH492" s="30" t="e">
        <f>#N/A</f>
        <v>#N/A</v>
      </c>
      <c r="AI492" s="30">
        <v>4449.9000000000005</v>
      </c>
      <c r="AJ492" s="30">
        <v>4238</v>
      </c>
      <c r="AK492" s="26" t="s">
        <v>139</v>
      </c>
      <c r="AL492" s="67">
        <v>10</v>
      </c>
      <c r="AM492" s="26" t="s">
        <v>1183</v>
      </c>
      <c r="AU492" s="26" t="s">
        <v>141</v>
      </c>
      <c r="AV492" s="67" t="s">
        <v>1220</v>
      </c>
      <c r="AW492" s="67" t="s">
        <v>1221</v>
      </c>
      <c r="BA492" s="26" t="s">
        <v>144</v>
      </c>
      <c r="BB492" s="26" t="s">
        <v>145</v>
      </c>
      <c r="BC492" s="26" t="s">
        <v>146</v>
      </c>
      <c r="BD492" s="37">
        <v>43938</v>
      </c>
      <c r="BE492" s="30">
        <v>32769</v>
      </c>
      <c r="BF492" s="30">
        <v>24879</v>
      </c>
      <c r="BG492" s="37" t="s">
        <v>147</v>
      </c>
      <c r="BH492" s="37" t="s">
        <v>148</v>
      </c>
      <c r="BI492" s="37"/>
      <c r="BJ492" s="37"/>
      <c r="BK492" s="37"/>
      <c r="BL492" s="37"/>
      <c r="BM492" s="37"/>
      <c r="BN492" s="26"/>
      <c r="BO492" s="26"/>
      <c r="BP492" s="26"/>
      <c r="BQ492" s="38"/>
      <c r="BR492" s="26"/>
      <c r="BS492" s="26"/>
      <c r="BT492" s="26"/>
      <c r="BU492" s="26"/>
      <c r="BV492" s="39"/>
    </row>
    <row r="493" spans="1:74" ht="15" hidden="1" customHeight="1">
      <c r="A493" s="26">
        <v>2020</v>
      </c>
      <c r="B493" s="67">
        <v>489</v>
      </c>
      <c r="C493" s="26" t="s">
        <v>129</v>
      </c>
      <c r="D493" s="26" t="s">
        <v>130</v>
      </c>
      <c r="E493" s="26" t="s">
        <v>131</v>
      </c>
      <c r="F493" s="68">
        <v>43879</v>
      </c>
      <c r="G493" s="26" t="s">
        <v>1228</v>
      </c>
      <c r="H493" s="26" t="s">
        <v>133</v>
      </c>
      <c r="I493" s="26" t="s">
        <v>133</v>
      </c>
      <c r="J493" s="28" t="s">
        <v>1229</v>
      </c>
      <c r="K493" s="26" t="s">
        <v>135</v>
      </c>
      <c r="L493" s="26" t="s">
        <v>136</v>
      </c>
      <c r="M493" s="26" t="s">
        <v>137</v>
      </c>
      <c r="N493" s="29" t="s">
        <v>138</v>
      </c>
      <c r="O493" s="30" t="s">
        <v>138</v>
      </c>
      <c r="Q493" s="30">
        <v>88</v>
      </c>
      <c r="R493" s="30">
        <v>9650</v>
      </c>
      <c r="S493" s="31" t="e">
        <f>#N/A</f>
        <v>#N/A</v>
      </c>
      <c r="T493" s="30">
        <v>2348</v>
      </c>
      <c r="AB493" s="33" t="e">
        <f>#N/A</f>
        <v>#N/A</v>
      </c>
      <c r="AC493" s="71">
        <v>1200</v>
      </c>
      <c r="AD493" s="30" t="e">
        <f>#N/A</f>
        <v>#N/A</v>
      </c>
      <c r="AE493" s="76">
        <v>0.89428571428571424</v>
      </c>
      <c r="AG493" s="30" t="e">
        <f>#N/A</f>
        <v>#N/A</v>
      </c>
      <c r="AH493" s="30" t="e">
        <f>#N/A</f>
        <v>#N/A</v>
      </c>
      <c r="AI493" s="30">
        <v>4863.6000000000004</v>
      </c>
      <c r="AJ493" s="30">
        <v>4632</v>
      </c>
      <c r="AK493" s="26" t="s">
        <v>139</v>
      </c>
      <c r="AL493" s="67">
        <v>10</v>
      </c>
      <c r="AM493" s="26" t="s">
        <v>1183</v>
      </c>
      <c r="AU493" s="26" t="s">
        <v>141</v>
      </c>
      <c r="AV493" s="67" t="s">
        <v>1220</v>
      </c>
      <c r="AW493" s="67" t="s">
        <v>1221</v>
      </c>
      <c r="BA493" s="26" t="s">
        <v>144</v>
      </c>
      <c r="BB493" s="26" t="s">
        <v>145</v>
      </c>
      <c r="BC493" s="26" t="s">
        <v>146</v>
      </c>
      <c r="BD493" s="37">
        <v>43938</v>
      </c>
      <c r="BE493" s="30">
        <v>32769</v>
      </c>
      <c r="BF493" s="30">
        <v>24879</v>
      </c>
      <c r="BG493" s="37" t="s">
        <v>147</v>
      </c>
      <c r="BH493" s="37" t="s">
        <v>148</v>
      </c>
      <c r="BI493" s="37"/>
      <c r="BJ493" s="37"/>
      <c r="BK493" s="37"/>
      <c r="BL493" s="37"/>
      <c r="BM493" s="37"/>
      <c r="BN493" s="26"/>
      <c r="BO493" s="26"/>
      <c r="BP493" s="26"/>
      <c r="BQ493" s="38"/>
      <c r="BR493" s="26"/>
      <c r="BS493" s="26"/>
      <c r="BT493" s="26"/>
      <c r="BU493" s="26"/>
      <c r="BV493" s="39"/>
    </row>
    <row r="494" spans="1:74" ht="15" hidden="1" customHeight="1">
      <c r="A494" s="26">
        <v>2020</v>
      </c>
      <c r="B494" s="67">
        <v>490</v>
      </c>
      <c r="C494" s="26" t="s">
        <v>129</v>
      </c>
      <c r="D494" s="26" t="s">
        <v>130</v>
      </c>
      <c r="E494" s="26" t="s">
        <v>131</v>
      </c>
      <c r="F494" s="68">
        <v>43879</v>
      </c>
      <c r="G494" s="26" t="s">
        <v>1230</v>
      </c>
      <c r="H494" s="26" t="s">
        <v>133</v>
      </c>
      <c r="I494" s="26" t="s">
        <v>133</v>
      </c>
      <c r="J494" s="28" t="s">
        <v>1231</v>
      </c>
      <c r="K494" s="26" t="s">
        <v>135</v>
      </c>
      <c r="L494" s="26" t="s">
        <v>136</v>
      </c>
      <c r="M494" s="26" t="s">
        <v>137</v>
      </c>
      <c r="N494" s="29" t="s">
        <v>138</v>
      </c>
      <c r="O494" s="30" t="s">
        <v>138</v>
      </c>
      <c r="Q494" s="30">
        <v>86</v>
      </c>
      <c r="R494" s="30">
        <v>10190</v>
      </c>
      <c r="S494" s="31" t="e">
        <f>#N/A</f>
        <v>#N/A</v>
      </c>
      <c r="T494" s="30">
        <v>2467</v>
      </c>
      <c r="AB494" s="33" t="e">
        <f>#N/A</f>
        <v>#N/A</v>
      </c>
      <c r="AC494" s="71">
        <v>1200</v>
      </c>
      <c r="AD494" s="30" t="e">
        <f>#N/A</f>
        <v>#N/A</v>
      </c>
      <c r="AE494" s="76">
        <v>0.53172413793103446</v>
      </c>
      <c r="AG494" s="30" t="e">
        <f>#N/A</f>
        <v>#N/A</v>
      </c>
      <c r="AH494" s="30" t="e">
        <f>#N/A</f>
        <v>#N/A</v>
      </c>
      <c r="AI494" s="30">
        <v>5135.55</v>
      </c>
      <c r="AJ494" s="30">
        <v>4891</v>
      </c>
      <c r="AK494" s="26" t="s">
        <v>139</v>
      </c>
      <c r="AL494" s="67">
        <v>10</v>
      </c>
      <c r="AM494" s="26" t="s">
        <v>1183</v>
      </c>
      <c r="AU494" s="26" t="s">
        <v>141</v>
      </c>
      <c r="AV494" s="67" t="s">
        <v>1220</v>
      </c>
      <c r="AW494" s="67" t="s">
        <v>1221</v>
      </c>
      <c r="BA494" s="26" t="s">
        <v>144</v>
      </c>
      <c r="BB494" s="26" t="s">
        <v>145</v>
      </c>
      <c r="BC494" s="26" t="s">
        <v>146</v>
      </c>
      <c r="BD494" s="37">
        <v>43938</v>
      </c>
      <c r="BE494" s="30">
        <v>32769</v>
      </c>
      <c r="BF494" s="30">
        <v>24879</v>
      </c>
      <c r="BG494" s="37" t="s">
        <v>147</v>
      </c>
      <c r="BH494" s="37" t="s">
        <v>148</v>
      </c>
      <c r="BI494" s="37"/>
      <c r="BJ494" s="37"/>
      <c r="BK494" s="37"/>
      <c r="BL494" s="37"/>
      <c r="BM494" s="37"/>
      <c r="BN494" s="26"/>
      <c r="BO494" s="26"/>
      <c r="BP494" s="26"/>
      <c r="BQ494" s="38"/>
      <c r="BR494" s="26"/>
      <c r="BS494" s="26"/>
      <c r="BT494" s="26"/>
      <c r="BU494" s="26"/>
      <c r="BV494" s="39"/>
    </row>
    <row r="495" spans="1:74" ht="15" hidden="1" customHeight="1">
      <c r="A495" s="26">
        <v>2020</v>
      </c>
      <c r="B495" s="67">
        <v>491</v>
      </c>
      <c r="C495" s="26" t="s">
        <v>129</v>
      </c>
      <c r="D495" s="26" t="s">
        <v>130</v>
      </c>
      <c r="E495" s="26" t="s">
        <v>131</v>
      </c>
      <c r="F495" s="68">
        <v>43879</v>
      </c>
      <c r="G495" s="26" t="s">
        <v>1232</v>
      </c>
      <c r="H495" s="26" t="s">
        <v>133</v>
      </c>
      <c r="I495" s="26" t="s">
        <v>133</v>
      </c>
      <c r="J495" s="28" t="s">
        <v>1233</v>
      </c>
      <c r="K495" s="26" t="s">
        <v>135</v>
      </c>
      <c r="L495" s="26" t="s">
        <v>136</v>
      </c>
      <c r="M495" s="26" t="s">
        <v>137</v>
      </c>
      <c r="N495" s="29" t="s">
        <v>138</v>
      </c>
      <c r="O495" s="30" t="s">
        <v>138</v>
      </c>
      <c r="Q495" s="30">
        <v>87</v>
      </c>
      <c r="R495" s="30">
        <v>9650</v>
      </c>
      <c r="S495" s="31" t="e">
        <f>#N/A</f>
        <v>#N/A</v>
      </c>
      <c r="T495" s="30">
        <v>2117</v>
      </c>
      <c r="AB495" s="33" t="e">
        <f>#N/A</f>
        <v>#N/A</v>
      </c>
      <c r="AC495" s="71">
        <v>1200</v>
      </c>
      <c r="AD495" s="30" t="e">
        <f>#N/A</f>
        <v>#N/A</v>
      </c>
      <c r="AE495" s="76">
        <v>0.62705882352941178</v>
      </c>
      <c r="AG495" s="30" t="e">
        <f>#N/A</f>
        <v>#N/A</v>
      </c>
      <c r="AH495" s="30" t="e">
        <f>#N/A</f>
        <v>#N/A</v>
      </c>
      <c r="AI495" s="30">
        <v>4863.6000000000004</v>
      </c>
      <c r="AJ495" s="30">
        <v>4632</v>
      </c>
      <c r="AK495" s="26" t="s">
        <v>139</v>
      </c>
      <c r="AL495" s="67">
        <v>10</v>
      </c>
      <c r="AM495" s="26" t="s">
        <v>1183</v>
      </c>
      <c r="AU495" s="26" t="s">
        <v>141</v>
      </c>
      <c r="AV495" s="67" t="s">
        <v>1221</v>
      </c>
      <c r="AW495" s="67" t="s">
        <v>1234</v>
      </c>
      <c r="BA495" s="26" t="s">
        <v>144</v>
      </c>
      <c r="BB495" s="26" t="s">
        <v>145</v>
      </c>
      <c r="BC495" s="26" t="s">
        <v>146</v>
      </c>
      <c r="BD495" s="37">
        <v>43938</v>
      </c>
      <c r="BE495" s="30">
        <v>32769</v>
      </c>
      <c r="BF495" s="30">
        <v>24879</v>
      </c>
      <c r="BG495" s="37" t="s">
        <v>147</v>
      </c>
      <c r="BH495" s="37" t="s">
        <v>148</v>
      </c>
      <c r="BI495" s="37"/>
      <c r="BJ495" s="37"/>
      <c r="BK495" s="37"/>
      <c r="BL495" s="37"/>
      <c r="BM495" s="37"/>
      <c r="BN495" s="26"/>
      <c r="BO495" s="26"/>
      <c r="BP495" s="26"/>
      <c r="BQ495" s="38"/>
      <c r="BR495" s="26"/>
      <c r="BS495" s="26"/>
      <c r="BT495" s="26"/>
      <c r="BU495" s="26"/>
      <c r="BV495" s="39"/>
    </row>
    <row r="496" spans="1:74" ht="15" hidden="1" customHeight="1">
      <c r="A496" s="40">
        <v>2020</v>
      </c>
      <c r="B496" s="93">
        <v>492</v>
      </c>
      <c r="C496" s="40" t="s">
        <v>129</v>
      </c>
      <c r="D496" s="40" t="s">
        <v>130</v>
      </c>
      <c r="E496" s="40" t="s">
        <v>131</v>
      </c>
      <c r="F496" s="94">
        <v>43879</v>
      </c>
      <c r="G496" s="40" t="s">
        <v>1235</v>
      </c>
      <c r="H496" s="40" t="s">
        <v>133</v>
      </c>
      <c r="I496" s="40" t="s">
        <v>133</v>
      </c>
      <c r="J496" s="42" t="s">
        <v>1236</v>
      </c>
      <c r="K496" s="40" t="s">
        <v>135</v>
      </c>
      <c r="L496" s="40" t="s">
        <v>136</v>
      </c>
      <c r="M496" s="40" t="s">
        <v>137</v>
      </c>
      <c r="N496" s="43" t="s">
        <v>138</v>
      </c>
      <c r="O496" s="36" t="s">
        <v>138</v>
      </c>
      <c r="P496" s="43"/>
      <c r="Q496" s="36">
        <v>97</v>
      </c>
      <c r="R496" s="36">
        <v>15210</v>
      </c>
      <c r="S496" s="44" t="e">
        <f>#N/A</f>
        <v>#N/A</v>
      </c>
      <c r="T496" s="36">
        <f>2832+1256</f>
        <v>4088</v>
      </c>
      <c r="U496" s="36"/>
      <c r="V496" s="45"/>
      <c r="W496" s="36"/>
      <c r="X496" s="36"/>
      <c r="Y496" s="36"/>
      <c r="Z496" s="36"/>
      <c r="AA496" s="36"/>
      <c r="AB496" s="46" t="e">
        <f>#N/A</f>
        <v>#N/A</v>
      </c>
      <c r="AC496" s="77">
        <v>1200</v>
      </c>
      <c r="AD496" s="36" t="e">
        <f>#N/A</f>
        <v>#N/A</v>
      </c>
      <c r="AE496" s="101"/>
      <c r="AF496" s="48"/>
      <c r="AG496" s="30" t="e">
        <f>#N/A</f>
        <v>#N/A</v>
      </c>
      <c r="AH496" s="36" t="e">
        <f>#N/A</f>
        <v>#N/A</v>
      </c>
      <c r="AI496" s="36"/>
      <c r="AJ496" s="36"/>
      <c r="AK496" s="40" t="s">
        <v>154</v>
      </c>
      <c r="AL496" s="93">
        <v>10</v>
      </c>
      <c r="AM496" s="40" t="s">
        <v>1183</v>
      </c>
      <c r="AN496" s="40" t="s">
        <v>155</v>
      </c>
      <c r="AO496" s="36">
        <v>18252</v>
      </c>
      <c r="AP496" s="36"/>
      <c r="AQ496" s="36"/>
      <c r="AS496" s="36"/>
      <c r="AT496" s="36">
        <v>18252</v>
      </c>
      <c r="AU496" s="40" t="s">
        <v>141</v>
      </c>
      <c r="AV496" s="93" t="s">
        <v>1237</v>
      </c>
      <c r="AW496" s="93" t="s">
        <v>1234</v>
      </c>
      <c r="AX496" s="40"/>
      <c r="AY496" s="40"/>
      <c r="AZ496" s="40"/>
      <c r="BA496" s="40" t="s">
        <v>144</v>
      </c>
      <c r="BB496" s="40" t="s">
        <v>145</v>
      </c>
      <c r="BD496" s="49">
        <v>43938</v>
      </c>
      <c r="BE496" s="36"/>
      <c r="BF496" s="36"/>
      <c r="BG496" s="49" t="s">
        <v>147</v>
      </c>
      <c r="BH496" s="49" t="s">
        <v>148</v>
      </c>
      <c r="BI496" s="49"/>
      <c r="BJ496" s="49"/>
      <c r="BK496" s="49"/>
      <c r="BL496" s="49"/>
      <c r="BM496" s="49"/>
      <c r="BN496" s="40"/>
      <c r="BO496" s="40"/>
      <c r="BP496" s="40"/>
      <c r="BQ496" s="50"/>
      <c r="BR496" s="40"/>
      <c r="BS496" s="40"/>
      <c r="BT496" s="40"/>
      <c r="BU496" s="40"/>
      <c r="BV496" s="51"/>
    </row>
    <row r="497" spans="1:74" ht="15" hidden="1" customHeight="1" thickBot="1">
      <c r="A497" s="82">
        <v>2020</v>
      </c>
      <c r="B497" s="82">
        <v>493</v>
      </c>
      <c r="C497" s="82" t="s">
        <v>129</v>
      </c>
      <c r="D497" s="82" t="s">
        <v>130</v>
      </c>
      <c r="E497" s="82" t="s">
        <v>131</v>
      </c>
      <c r="F497" s="95">
        <v>43879</v>
      </c>
      <c r="G497" s="82" t="s">
        <v>1238</v>
      </c>
      <c r="H497" s="82" t="s">
        <v>133</v>
      </c>
      <c r="I497" s="82" t="s">
        <v>133</v>
      </c>
      <c r="J497" s="84" t="s">
        <v>1239</v>
      </c>
      <c r="K497" s="82" t="s">
        <v>135</v>
      </c>
      <c r="L497" s="82" t="s">
        <v>136</v>
      </c>
      <c r="M497" s="82" t="s">
        <v>137</v>
      </c>
      <c r="N497" s="85" t="s">
        <v>138</v>
      </c>
      <c r="O497" s="63" t="s">
        <v>138</v>
      </c>
      <c r="P497" s="85"/>
      <c r="Q497" s="63">
        <v>95</v>
      </c>
      <c r="R497" s="63">
        <v>14580</v>
      </c>
      <c r="S497" s="86" t="e">
        <f>#N/A</f>
        <v>#N/A</v>
      </c>
      <c r="T497" s="63">
        <f>2301+1536</f>
        <v>3837</v>
      </c>
      <c r="U497" s="63"/>
      <c r="V497" s="87"/>
      <c r="W497" s="63"/>
      <c r="X497" s="63"/>
      <c r="Y497" s="63"/>
      <c r="Z497" s="63"/>
      <c r="AA497" s="63"/>
      <c r="AB497" s="88" t="e">
        <f>#N/A</f>
        <v>#N/A</v>
      </c>
      <c r="AC497" s="63">
        <v>1200</v>
      </c>
      <c r="AD497" s="63" t="e">
        <f>#N/A</f>
        <v>#N/A</v>
      </c>
      <c r="AE497" s="90">
        <v>0.63</v>
      </c>
      <c r="AF497" s="90"/>
      <c r="AG497" s="63" t="e">
        <f>#N/A</f>
        <v>#N/A</v>
      </c>
      <c r="AH497" s="63" t="e">
        <f>#N/A</f>
        <v>#N/A</v>
      </c>
      <c r="AI497" s="63">
        <v>7347.9000000000005</v>
      </c>
      <c r="AJ497" s="63">
        <v>6998</v>
      </c>
      <c r="AK497" s="82" t="s">
        <v>139</v>
      </c>
      <c r="AL497" s="82">
        <v>10</v>
      </c>
      <c r="AM497" s="82" t="s">
        <v>1183</v>
      </c>
      <c r="AN497" s="82"/>
      <c r="AO497" s="63"/>
      <c r="AP497" s="63"/>
      <c r="AQ497" s="63"/>
      <c r="AR497" s="57"/>
      <c r="AS497" s="63"/>
      <c r="AT497" s="57"/>
      <c r="AU497" s="82" t="s">
        <v>141</v>
      </c>
      <c r="AV497" s="82" t="s">
        <v>1237</v>
      </c>
      <c r="AW497" s="82" t="s">
        <v>1234</v>
      </c>
      <c r="AX497" s="82"/>
      <c r="AY497" s="82"/>
      <c r="AZ497" s="82"/>
      <c r="BA497" s="82" t="s">
        <v>144</v>
      </c>
      <c r="BB497" s="82" t="s">
        <v>145</v>
      </c>
      <c r="BC497" s="82" t="s">
        <v>146</v>
      </c>
      <c r="BD497" s="83">
        <v>43938</v>
      </c>
      <c r="BE497" s="63">
        <v>32769</v>
      </c>
      <c r="BF497" s="63">
        <v>24879</v>
      </c>
      <c r="BG497" s="83" t="s">
        <v>147</v>
      </c>
      <c r="BH497" s="83" t="s">
        <v>148</v>
      </c>
      <c r="BI497" s="83"/>
      <c r="BJ497" s="83"/>
      <c r="BK497" s="83"/>
      <c r="BL497" s="83"/>
      <c r="BM497" s="83"/>
      <c r="BN497" s="82"/>
      <c r="BO497" s="82"/>
      <c r="BP497" s="82"/>
      <c r="BQ497" s="91"/>
      <c r="BR497" s="82"/>
      <c r="BS497" s="82"/>
      <c r="BT497" s="82"/>
      <c r="BU497" s="82"/>
      <c r="BV497" s="92"/>
    </row>
    <row r="498" spans="1:74" ht="15" hidden="1" customHeight="1">
      <c r="A498" s="26">
        <v>2020</v>
      </c>
      <c r="B498" s="67">
        <v>494</v>
      </c>
      <c r="C498" s="26" t="s">
        <v>129</v>
      </c>
      <c r="D498" s="26" t="s">
        <v>130</v>
      </c>
      <c r="E498" s="26" t="s">
        <v>131</v>
      </c>
      <c r="F498" s="68">
        <v>43885</v>
      </c>
      <c r="G498" s="102" t="s">
        <v>1240</v>
      </c>
      <c r="H498" s="26" t="s">
        <v>133</v>
      </c>
      <c r="I498" s="26" t="s">
        <v>133</v>
      </c>
      <c r="J498" s="69" t="s">
        <v>1241</v>
      </c>
      <c r="K498" s="26" t="s">
        <v>135</v>
      </c>
      <c r="L498" s="26" t="s">
        <v>136</v>
      </c>
      <c r="M498" s="26" t="s">
        <v>137</v>
      </c>
      <c r="N498" s="29" t="s">
        <v>138</v>
      </c>
      <c r="O498" s="30" t="s">
        <v>138</v>
      </c>
      <c r="P498" s="70"/>
      <c r="Q498" s="71">
        <v>72</v>
      </c>
      <c r="R498" s="71">
        <v>5300</v>
      </c>
      <c r="S498" s="72" t="e">
        <f>#N/A</f>
        <v>#N/A</v>
      </c>
      <c r="T498" s="71">
        <v>1054</v>
      </c>
      <c r="U498" s="71"/>
      <c r="V498" s="73"/>
      <c r="W498" s="71"/>
      <c r="X498" s="71"/>
      <c r="Y498" s="71"/>
      <c r="Z498" s="71"/>
      <c r="AA498" s="71"/>
      <c r="AB498" s="33" t="e">
        <f>#N/A</f>
        <v>#N/A</v>
      </c>
      <c r="AC498" s="71">
        <v>1800</v>
      </c>
      <c r="AD498" s="100" t="e">
        <f>#N/A</f>
        <v>#N/A</v>
      </c>
      <c r="AE498" s="76">
        <v>0.78</v>
      </c>
      <c r="AF498" s="76"/>
      <c r="AG498" s="71" t="e">
        <f>#N/A</f>
        <v>#N/A</v>
      </c>
      <c r="AH498" s="100" t="e">
        <f>#N/A</f>
        <v>#N/A</v>
      </c>
      <c r="AI498" s="71">
        <v>6214.95</v>
      </c>
      <c r="AJ498" s="71">
        <v>5919</v>
      </c>
      <c r="AK498" s="26" t="s">
        <v>139</v>
      </c>
      <c r="AL498" s="67">
        <v>11</v>
      </c>
      <c r="AM498" s="26" t="s">
        <v>1242</v>
      </c>
      <c r="AN498" s="67"/>
      <c r="AO498" s="71"/>
      <c r="AP498" s="71"/>
      <c r="AQ498" s="71"/>
      <c r="AR498" s="77"/>
      <c r="AS498" s="71"/>
      <c r="AT498" s="77"/>
      <c r="AU498" s="26" t="s">
        <v>141</v>
      </c>
      <c r="AV498" s="67" t="s">
        <v>1243</v>
      </c>
      <c r="AW498" s="67" t="s">
        <v>1237</v>
      </c>
      <c r="AX498" s="67"/>
      <c r="AY498" s="67"/>
      <c r="AZ498" s="67"/>
      <c r="BA498" s="26" t="s">
        <v>1187</v>
      </c>
      <c r="BB498" s="26" t="s">
        <v>145</v>
      </c>
      <c r="BC498" s="67" t="s">
        <v>146</v>
      </c>
      <c r="BD498" s="37">
        <v>43938</v>
      </c>
      <c r="BE498" s="71">
        <v>32769</v>
      </c>
      <c r="BF498" s="71">
        <v>24879</v>
      </c>
      <c r="BG498" s="37" t="s">
        <v>147</v>
      </c>
      <c r="BH498" s="37" t="s">
        <v>148</v>
      </c>
      <c r="BI498" s="78"/>
      <c r="BJ498" s="78"/>
      <c r="BK498" s="78"/>
      <c r="BL498" s="78"/>
      <c r="BM498" s="78"/>
      <c r="BN498" s="67"/>
      <c r="BO498" s="67"/>
      <c r="BP498" s="67"/>
      <c r="BQ498" s="79"/>
      <c r="BR498" s="67"/>
      <c r="BS498" s="67"/>
      <c r="BT498" s="67"/>
      <c r="BU498" s="67"/>
      <c r="BV498" s="80"/>
    </row>
    <row r="499" spans="1:74" ht="15" hidden="1" customHeight="1">
      <c r="A499" s="26">
        <v>2020</v>
      </c>
      <c r="B499" s="26">
        <v>495</v>
      </c>
      <c r="C499" s="26" t="s">
        <v>129</v>
      </c>
      <c r="D499" s="26" t="s">
        <v>130</v>
      </c>
      <c r="E499" s="26" t="s">
        <v>131</v>
      </c>
      <c r="F499" s="68">
        <v>43885</v>
      </c>
      <c r="G499" s="102" t="s">
        <v>1244</v>
      </c>
      <c r="H499" s="26" t="s">
        <v>133</v>
      </c>
      <c r="I499" s="26" t="s">
        <v>133</v>
      </c>
      <c r="J499" s="28" t="s">
        <v>1245</v>
      </c>
      <c r="K499" s="26" t="s">
        <v>135</v>
      </c>
      <c r="L499" s="26" t="s">
        <v>136</v>
      </c>
      <c r="M499" s="26" t="s">
        <v>137</v>
      </c>
      <c r="N499" s="29" t="s">
        <v>138</v>
      </c>
      <c r="O499" s="30" t="s">
        <v>138</v>
      </c>
      <c r="Q499" s="30">
        <v>74</v>
      </c>
      <c r="R499" s="30">
        <v>5420</v>
      </c>
      <c r="S499" s="31" t="e">
        <f>#N/A</f>
        <v>#N/A</v>
      </c>
      <c r="T499" s="30">
        <v>1223</v>
      </c>
      <c r="AB499" s="33" t="e">
        <f>#N/A</f>
        <v>#N/A</v>
      </c>
      <c r="AC499" s="30">
        <v>1800</v>
      </c>
      <c r="AD499" s="30" t="e">
        <f>#N/A</f>
        <v>#N/A</v>
      </c>
      <c r="AE499" s="76">
        <v>0.47122807017543855</v>
      </c>
      <c r="AG499" s="30" t="e">
        <f>#N/A</f>
        <v>#N/A</v>
      </c>
      <c r="AH499" s="30" t="e">
        <f>#N/A</f>
        <v>#N/A</v>
      </c>
      <c r="AI499" s="30">
        <v>6353.55</v>
      </c>
      <c r="AJ499" s="30">
        <v>6051</v>
      </c>
      <c r="AK499" s="26" t="s">
        <v>139</v>
      </c>
      <c r="AL499" s="67">
        <v>11</v>
      </c>
      <c r="AM499" s="26" t="s">
        <v>1242</v>
      </c>
      <c r="AU499" s="26" t="s">
        <v>141</v>
      </c>
      <c r="AV499" s="67" t="s">
        <v>1243</v>
      </c>
      <c r="AW499" s="67" t="s">
        <v>1237</v>
      </c>
      <c r="BA499" s="26" t="s">
        <v>1187</v>
      </c>
      <c r="BB499" s="26" t="s">
        <v>145</v>
      </c>
      <c r="BC499" s="26" t="s">
        <v>146</v>
      </c>
      <c r="BD499" s="37">
        <v>43938</v>
      </c>
      <c r="BE499" s="30">
        <v>32769</v>
      </c>
      <c r="BF499" s="30">
        <v>24879</v>
      </c>
      <c r="BG499" s="37" t="s">
        <v>147</v>
      </c>
      <c r="BH499" s="37" t="s">
        <v>148</v>
      </c>
      <c r="BI499" s="37"/>
      <c r="BJ499" s="37"/>
      <c r="BK499" s="37"/>
      <c r="BL499" s="37"/>
      <c r="BM499" s="37"/>
      <c r="BN499" s="26"/>
      <c r="BO499" s="26"/>
      <c r="BP499" s="26"/>
      <c r="BQ499" s="38"/>
      <c r="BR499" s="26"/>
      <c r="BS499" s="26"/>
      <c r="BT499" s="26"/>
      <c r="BU499" s="26"/>
      <c r="BV499" s="39"/>
    </row>
    <row r="500" spans="1:74" ht="15" hidden="1" customHeight="1">
      <c r="A500" s="26">
        <v>2020</v>
      </c>
      <c r="B500" s="26">
        <v>496</v>
      </c>
      <c r="C500" s="26" t="s">
        <v>129</v>
      </c>
      <c r="D500" s="26" t="s">
        <v>130</v>
      </c>
      <c r="E500" s="26" t="s">
        <v>131</v>
      </c>
      <c r="F500" s="68">
        <v>43885</v>
      </c>
      <c r="G500" s="102" t="s">
        <v>1246</v>
      </c>
      <c r="H500" s="26" t="s">
        <v>133</v>
      </c>
      <c r="I500" s="26" t="s">
        <v>133</v>
      </c>
      <c r="J500" s="28" t="s">
        <v>1247</v>
      </c>
      <c r="K500" s="26" t="s">
        <v>135</v>
      </c>
      <c r="L500" s="26" t="s">
        <v>136</v>
      </c>
      <c r="M500" s="26" t="s">
        <v>137</v>
      </c>
      <c r="N500" s="29" t="s">
        <v>138</v>
      </c>
      <c r="O500" s="30" t="s">
        <v>138</v>
      </c>
      <c r="Q500" s="30">
        <v>66</v>
      </c>
      <c r="R500" s="30">
        <v>3070</v>
      </c>
      <c r="S500" s="31" t="e">
        <f>#N/A</f>
        <v>#N/A</v>
      </c>
      <c r="T500" s="30">
        <v>702</v>
      </c>
      <c r="AB500" s="33" t="e">
        <f>#N/A</f>
        <v>#N/A</v>
      </c>
      <c r="AC500" s="30">
        <v>1800</v>
      </c>
      <c r="AD500" s="30" t="e">
        <f>#N/A</f>
        <v>#N/A</v>
      </c>
      <c r="AE500" s="76">
        <v>0.71913043478260863</v>
      </c>
      <c r="AG500" s="30" t="e">
        <f>#N/A</f>
        <v>#N/A</v>
      </c>
      <c r="AH500" s="30" t="e">
        <f>#N/A</f>
        <v>#N/A</v>
      </c>
      <c r="AI500" s="30">
        <v>3644.55</v>
      </c>
      <c r="AJ500" s="30">
        <v>3471</v>
      </c>
      <c r="AK500" s="26" t="s">
        <v>139</v>
      </c>
      <c r="AL500" s="67">
        <v>11</v>
      </c>
      <c r="AM500" s="26" t="s">
        <v>1242</v>
      </c>
      <c r="AU500" s="26" t="s">
        <v>141</v>
      </c>
      <c r="AV500" s="67" t="s">
        <v>1243</v>
      </c>
      <c r="AW500" s="67" t="s">
        <v>1237</v>
      </c>
      <c r="BA500" s="26" t="s">
        <v>1187</v>
      </c>
      <c r="BB500" s="26" t="s">
        <v>145</v>
      </c>
      <c r="BC500" s="26" t="s">
        <v>146</v>
      </c>
      <c r="BD500" s="37">
        <v>43938</v>
      </c>
      <c r="BE500" s="30">
        <v>32769</v>
      </c>
      <c r="BF500" s="30">
        <v>24879</v>
      </c>
      <c r="BG500" s="37" t="s">
        <v>147</v>
      </c>
      <c r="BH500" s="37" t="s">
        <v>148</v>
      </c>
      <c r="BI500" s="37"/>
      <c r="BJ500" s="37"/>
      <c r="BK500" s="37"/>
      <c r="BL500" s="37"/>
      <c r="BM500" s="37"/>
      <c r="BN500" s="26"/>
      <c r="BO500" s="26"/>
      <c r="BP500" s="26"/>
      <c r="BQ500" s="38"/>
      <c r="BR500" s="26"/>
      <c r="BS500" s="26"/>
      <c r="BT500" s="26"/>
      <c r="BU500" s="26"/>
      <c r="BV500" s="39"/>
    </row>
    <row r="501" spans="1:74" ht="15" hidden="1" customHeight="1">
      <c r="A501" s="26">
        <v>2020</v>
      </c>
      <c r="B501" s="67">
        <v>497</v>
      </c>
      <c r="C501" s="26" t="s">
        <v>129</v>
      </c>
      <c r="D501" s="26" t="s">
        <v>130</v>
      </c>
      <c r="E501" s="26" t="s">
        <v>131</v>
      </c>
      <c r="F501" s="68">
        <v>43885</v>
      </c>
      <c r="G501" s="102" t="s">
        <v>1248</v>
      </c>
      <c r="H501" s="26" t="s">
        <v>133</v>
      </c>
      <c r="I501" s="26" t="s">
        <v>133</v>
      </c>
      <c r="J501" s="28" t="s">
        <v>1182</v>
      </c>
      <c r="K501" s="26" t="s">
        <v>135</v>
      </c>
      <c r="L501" s="26" t="s">
        <v>136</v>
      </c>
      <c r="M501" s="26" t="s">
        <v>137</v>
      </c>
      <c r="N501" s="29" t="s">
        <v>138</v>
      </c>
      <c r="O501" s="30" t="s">
        <v>138</v>
      </c>
      <c r="Q501" s="30">
        <v>71</v>
      </c>
      <c r="R501" s="30">
        <v>4950</v>
      </c>
      <c r="S501" s="31" t="e">
        <f>#N/A</f>
        <v>#N/A</v>
      </c>
      <c r="T501" s="30">
        <v>906</v>
      </c>
      <c r="AB501" s="33" t="e">
        <f>#N/A</f>
        <v>#N/A</v>
      </c>
      <c r="AC501" s="30">
        <v>1800</v>
      </c>
      <c r="AD501" s="30" t="e">
        <f>#N/A</f>
        <v>#N/A</v>
      </c>
      <c r="AE501" s="76">
        <v>0.48909090909090902</v>
      </c>
      <c r="AG501" s="30" t="e">
        <f>#N/A</f>
        <v>#N/A</v>
      </c>
      <c r="AH501" s="30" t="e">
        <f>#N/A</f>
        <v>#N/A</v>
      </c>
      <c r="AI501" s="30">
        <v>5792.85</v>
      </c>
      <c r="AJ501" s="30">
        <v>5517</v>
      </c>
      <c r="AK501" s="26" t="s">
        <v>139</v>
      </c>
      <c r="AL501" s="67">
        <v>11</v>
      </c>
      <c r="AM501" s="26" t="s">
        <v>1242</v>
      </c>
      <c r="AU501" s="26" t="s">
        <v>141</v>
      </c>
      <c r="AV501" s="67" t="s">
        <v>1243</v>
      </c>
      <c r="AW501" s="67" t="s">
        <v>1249</v>
      </c>
      <c r="BA501" s="26" t="s">
        <v>1187</v>
      </c>
      <c r="BB501" s="26" t="s">
        <v>145</v>
      </c>
      <c r="BC501" s="26" t="s">
        <v>146</v>
      </c>
      <c r="BD501" s="37">
        <v>43938</v>
      </c>
      <c r="BE501" s="30">
        <v>32769</v>
      </c>
      <c r="BF501" s="30">
        <v>24879</v>
      </c>
      <c r="BG501" s="37" t="s">
        <v>147</v>
      </c>
      <c r="BH501" s="37" t="s">
        <v>148</v>
      </c>
      <c r="BI501" s="37"/>
      <c r="BJ501" s="37"/>
      <c r="BK501" s="37"/>
      <c r="BL501" s="37"/>
      <c r="BM501" s="37"/>
      <c r="BN501" s="26"/>
      <c r="BO501" s="26"/>
      <c r="BP501" s="26"/>
      <c r="BQ501" s="38"/>
      <c r="BR501" s="26"/>
      <c r="BS501" s="26"/>
      <c r="BT501" s="26"/>
      <c r="BU501" s="26"/>
      <c r="BV501" s="39"/>
    </row>
    <row r="502" spans="1:74" ht="15" hidden="1" customHeight="1">
      <c r="A502" s="26">
        <v>2020</v>
      </c>
      <c r="B502" s="26">
        <v>498</v>
      </c>
      <c r="C502" s="26" t="s">
        <v>129</v>
      </c>
      <c r="D502" s="26" t="s">
        <v>130</v>
      </c>
      <c r="E502" s="26" t="s">
        <v>131</v>
      </c>
      <c r="F502" s="68">
        <v>43885</v>
      </c>
      <c r="G502" s="102" t="s">
        <v>1250</v>
      </c>
      <c r="H502" s="26" t="s">
        <v>133</v>
      </c>
      <c r="I502" s="26" t="s">
        <v>133</v>
      </c>
      <c r="J502" s="28" t="s">
        <v>1251</v>
      </c>
      <c r="K502" s="26" t="s">
        <v>135</v>
      </c>
      <c r="L502" s="26" t="s">
        <v>136</v>
      </c>
      <c r="M502" s="26" t="s">
        <v>137</v>
      </c>
      <c r="N502" s="29" t="s">
        <v>138</v>
      </c>
      <c r="O502" s="30" t="s">
        <v>138</v>
      </c>
      <c r="Q502" s="30">
        <v>63</v>
      </c>
      <c r="R502" s="30">
        <v>2930</v>
      </c>
      <c r="S502" s="31" t="e">
        <f>#N/A</f>
        <v>#N/A</v>
      </c>
      <c r="T502" s="30">
        <v>551</v>
      </c>
      <c r="AB502" s="33" t="e">
        <f>#N/A</f>
        <v>#N/A</v>
      </c>
      <c r="AC502" s="30">
        <v>1800</v>
      </c>
      <c r="AD502" s="30" t="e">
        <f>#N/A</f>
        <v>#N/A</v>
      </c>
      <c r="AE502" s="76">
        <v>0.81636363636363629</v>
      </c>
      <c r="AG502" s="30" t="e">
        <f>#N/A</f>
        <v>#N/A</v>
      </c>
      <c r="AH502" s="30" t="e">
        <f>#N/A</f>
        <v>#N/A</v>
      </c>
      <c r="AI502" s="30">
        <v>3482.8500000000004</v>
      </c>
      <c r="AJ502" s="30">
        <v>3317</v>
      </c>
      <c r="AK502" s="26" t="s">
        <v>139</v>
      </c>
      <c r="AL502" s="67">
        <v>11</v>
      </c>
      <c r="AM502" s="26" t="s">
        <v>1242</v>
      </c>
      <c r="AU502" s="26" t="s">
        <v>141</v>
      </c>
      <c r="AV502" s="67" t="s">
        <v>1243</v>
      </c>
      <c r="AW502" s="67" t="s">
        <v>1249</v>
      </c>
      <c r="BA502" s="26" t="s">
        <v>1187</v>
      </c>
      <c r="BB502" s="26" t="s">
        <v>145</v>
      </c>
      <c r="BC502" s="26" t="s">
        <v>146</v>
      </c>
      <c r="BD502" s="37">
        <v>43938</v>
      </c>
      <c r="BE502" s="30">
        <v>32769</v>
      </c>
      <c r="BF502" s="30">
        <v>24879</v>
      </c>
      <c r="BG502" s="37" t="s">
        <v>147</v>
      </c>
      <c r="BH502" s="37" t="s">
        <v>148</v>
      </c>
      <c r="BI502" s="37"/>
      <c r="BJ502" s="37"/>
      <c r="BK502" s="37"/>
      <c r="BL502" s="37"/>
      <c r="BM502" s="37"/>
      <c r="BN502" s="26"/>
      <c r="BO502" s="26"/>
      <c r="BP502" s="26"/>
      <c r="BQ502" s="38"/>
      <c r="BR502" s="26"/>
      <c r="BS502" s="26"/>
      <c r="BT502" s="26"/>
      <c r="BU502" s="26"/>
      <c r="BV502" s="39"/>
    </row>
    <row r="503" spans="1:74" ht="15" hidden="1" customHeight="1">
      <c r="A503" s="26">
        <v>2020</v>
      </c>
      <c r="B503" s="26">
        <v>499</v>
      </c>
      <c r="C503" s="26" t="s">
        <v>129</v>
      </c>
      <c r="D503" s="26" t="s">
        <v>130</v>
      </c>
      <c r="E503" s="26" t="s">
        <v>131</v>
      </c>
      <c r="F503" s="68">
        <v>43885</v>
      </c>
      <c r="G503" s="102" t="s">
        <v>1252</v>
      </c>
      <c r="H503" s="26" t="s">
        <v>133</v>
      </c>
      <c r="I503" s="26" t="s">
        <v>133</v>
      </c>
      <c r="J503" s="28" t="s">
        <v>1253</v>
      </c>
      <c r="K503" s="26" t="s">
        <v>135</v>
      </c>
      <c r="L503" s="26" t="s">
        <v>136</v>
      </c>
      <c r="M503" s="26" t="s">
        <v>137</v>
      </c>
      <c r="N503" s="29" t="s">
        <v>138</v>
      </c>
      <c r="O503" s="30" t="s">
        <v>138</v>
      </c>
      <c r="Q503" s="30">
        <v>62</v>
      </c>
      <c r="R503" s="30">
        <v>2890</v>
      </c>
      <c r="S503" s="31" t="e">
        <f>#N/A</f>
        <v>#N/A</v>
      </c>
      <c r="T503" s="30">
        <v>556</v>
      </c>
      <c r="AB503" s="33" t="e">
        <f>#N/A</f>
        <v>#N/A</v>
      </c>
      <c r="AC503" s="30">
        <v>1800</v>
      </c>
      <c r="AD503" s="30" t="e">
        <f>#N/A</f>
        <v>#N/A</v>
      </c>
      <c r="AE503" s="76">
        <v>0.85037037037037033</v>
      </c>
      <c r="AG503" s="30" t="e">
        <f>#N/A</f>
        <v>#N/A</v>
      </c>
      <c r="AH503" s="30" t="e">
        <f>#N/A</f>
        <v>#N/A</v>
      </c>
      <c r="AI503" s="30">
        <v>3436.65</v>
      </c>
      <c r="AJ503" s="30">
        <v>3273</v>
      </c>
      <c r="AK503" s="26" t="s">
        <v>139</v>
      </c>
      <c r="AL503" s="67">
        <v>11</v>
      </c>
      <c r="AM503" s="26" t="s">
        <v>1242</v>
      </c>
      <c r="AU503" s="26" t="s">
        <v>141</v>
      </c>
      <c r="AV503" s="67" t="s">
        <v>1243</v>
      </c>
      <c r="AW503" s="67" t="s">
        <v>1249</v>
      </c>
      <c r="BA503" s="26" t="s">
        <v>1187</v>
      </c>
      <c r="BB503" s="26" t="s">
        <v>145</v>
      </c>
      <c r="BC503" s="26" t="s">
        <v>146</v>
      </c>
      <c r="BD503" s="37">
        <v>43938</v>
      </c>
      <c r="BE503" s="30">
        <v>32769</v>
      </c>
      <c r="BF503" s="30">
        <v>24879</v>
      </c>
      <c r="BG503" s="37" t="s">
        <v>147</v>
      </c>
      <c r="BH503" s="37" t="s">
        <v>148</v>
      </c>
      <c r="BI503" s="37"/>
      <c r="BJ503" s="37"/>
      <c r="BK503" s="37"/>
      <c r="BL503" s="37"/>
      <c r="BM503" s="37"/>
      <c r="BN503" s="26"/>
      <c r="BO503" s="26"/>
      <c r="BP503" s="26"/>
      <c r="BQ503" s="38"/>
      <c r="BR503" s="26"/>
      <c r="BS503" s="26"/>
      <c r="BT503" s="26"/>
      <c r="BU503" s="26"/>
      <c r="BV503" s="39"/>
    </row>
    <row r="504" spans="1:74" ht="15" hidden="1" customHeight="1">
      <c r="A504" s="26">
        <v>2020</v>
      </c>
      <c r="B504" s="67">
        <v>500</v>
      </c>
      <c r="C504" s="26" t="s">
        <v>129</v>
      </c>
      <c r="D504" s="26" t="s">
        <v>130</v>
      </c>
      <c r="E504" s="26" t="s">
        <v>131</v>
      </c>
      <c r="F504" s="68">
        <v>43885</v>
      </c>
      <c r="G504" s="102" t="s">
        <v>1254</v>
      </c>
      <c r="H504" s="26" t="s">
        <v>133</v>
      </c>
      <c r="I504" s="26" t="s">
        <v>133</v>
      </c>
      <c r="J504" s="28" t="s">
        <v>1182</v>
      </c>
      <c r="K504" s="26" t="s">
        <v>135</v>
      </c>
      <c r="L504" s="26" t="s">
        <v>136</v>
      </c>
      <c r="M504" s="26" t="s">
        <v>137</v>
      </c>
      <c r="N504" s="29" t="s">
        <v>138</v>
      </c>
      <c r="O504" s="30" t="s">
        <v>138</v>
      </c>
      <c r="Q504" s="30">
        <v>71</v>
      </c>
      <c r="R504" s="30">
        <v>4830</v>
      </c>
      <c r="S504" s="31" t="e">
        <f>#N/A</f>
        <v>#N/A</v>
      </c>
      <c r="T504" s="30">
        <v>997</v>
      </c>
      <c r="AB504" s="33" t="e">
        <f>#N/A</f>
        <v>#N/A</v>
      </c>
      <c r="AC504" s="30">
        <v>1800</v>
      </c>
      <c r="AD504" s="30" t="e">
        <f>#N/A</f>
        <v>#N/A</v>
      </c>
      <c r="AE504" s="76">
        <v>0.84440677966101696</v>
      </c>
      <c r="AG504" s="30" t="e">
        <f>#N/A</f>
        <v>#N/A</v>
      </c>
      <c r="AH504" s="30" t="e">
        <f>#N/A</f>
        <v>#N/A</v>
      </c>
      <c r="AI504" s="30">
        <v>5673.1500000000005</v>
      </c>
      <c r="AJ504" s="30">
        <v>5403</v>
      </c>
      <c r="AK504" s="26" t="s">
        <v>139</v>
      </c>
      <c r="AL504" s="67">
        <v>11</v>
      </c>
      <c r="AM504" s="26" t="s">
        <v>1242</v>
      </c>
      <c r="AU504" s="26" t="s">
        <v>141</v>
      </c>
      <c r="AV504" s="67" t="s">
        <v>1249</v>
      </c>
      <c r="AW504" s="67" t="s">
        <v>1255</v>
      </c>
      <c r="BA504" s="26" t="s">
        <v>1187</v>
      </c>
      <c r="BB504" s="26" t="s">
        <v>145</v>
      </c>
      <c r="BC504" s="26" t="s">
        <v>146</v>
      </c>
      <c r="BD504" s="37">
        <v>43938</v>
      </c>
      <c r="BE504" s="30">
        <v>32769</v>
      </c>
      <c r="BF504" s="30">
        <v>24879</v>
      </c>
      <c r="BG504" s="37" t="s">
        <v>147</v>
      </c>
      <c r="BH504" s="37" t="s">
        <v>148</v>
      </c>
      <c r="BI504" s="37"/>
      <c r="BJ504" s="37"/>
      <c r="BK504" s="37"/>
      <c r="BL504" s="37"/>
      <c r="BM504" s="37"/>
      <c r="BN504" s="26"/>
      <c r="BO504" s="26"/>
      <c r="BP504" s="26"/>
      <c r="BQ504" s="38"/>
      <c r="BR504" s="26"/>
      <c r="BS504" s="26"/>
      <c r="BT504" s="26"/>
      <c r="BU504" s="26"/>
      <c r="BV504" s="39"/>
    </row>
    <row r="505" spans="1:74" ht="15" hidden="1" customHeight="1">
      <c r="A505" s="26">
        <v>2020</v>
      </c>
      <c r="B505" s="26">
        <v>501</v>
      </c>
      <c r="C505" s="26" t="s">
        <v>129</v>
      </c>
      <c r="D505" s="26" t="s">
        <v>130</v>
      </c>
      <c r="E505" s="26" t="s">
        <v>131</v>
      </c>
      <c r="F505" s="68">
        <v>43885</v>
      </c>
      <c r="G505" s="102" t="s">
        <v>1256</v>
      </c>
      <c r="H505" s="26" t="s">
        <v>133</v>
      </c>
      <c r="I505" s="26" t="s">
        <v>133</v>
      </c>
      <c r="J505" s="28" t="s">
        <v>1182</v>
      </c>
      <c r="K505" s="26" t="s">
        <v>135</v>
      </c>
      <c r="L505" s="26" t="s">
        <v>136</v>
      </c>
      <c r="M505" s="26" t="s">
        <v>137</v>
      </c>
      <c r="N505" s="29" t="s">
        <v>138</v>
      </c>
      <c r="O505" s="30" t="s">
        <v>138</v>
      </c>
      <c r="Q505" s="30">
        <v>70</v>
      </c>
      <c r="R505" s="30">
        <v>4260</v>
      </c>
      <c r="S505" s="31" t="e">
        <f>#N/A</f>
        <v>#N/A</v>
      </c>
      <c r="T505" s="30">
        <v>813</v>
      </c>
      <c r="AB505" s="33" t="e">
        <f>#N/A</f>
        <v>#N/A</v>
      </c>
      <c r="AC505" s="30">
        <v>1800</v>
      </c>
      <c r="AD505" s="30" t="e">
        <f>#N/A</f>
        <v>#N/A</v>
      </c>
      <c r="AE505" s="76">
        <v>0.81333333333333335</v>
      </c>
      <c r="AG505" s="30" t="e">
        <f>#N/A</f>
        <v>#N/A</v>
      </c>
      <c r="AH505" s="30" t="e">
        <f>#N/A</f>
        <v>#N/A</v>
      </c>
      <c r="AI505" s="30">
        <v>5015.8500000000004</v>
      </c>
      <c r="AJ505" s="30">
        <v>4777</v>
      </c>
      <c r="AK505" s="26" t="s">
        <v>139</v>
      </c>
      <c r="AL505" s="67">
        <v>11</v>
      </c>
      <c r="AM505" s="26" t="s">
        <v>1242</v>
      </c>
      <c r="AU505" s="26" t="s">
        <v>141</v>
      </c>
      <c r="AV505" s="67" t="s">
        <v>1249</v>
      </c>
      <c r="AW505" s="67" t="s">
        <v>1255</v>
      </c>
      <c r="BA505" s="26" t="s">
        <v>1187</v>
      </c>
      <c r="BB505" s="26" t="s">
        <v>145</v>
      </c>
      <c r="BC505" s="26" t="s">
        <v>146</v>
      </c>
      <c r="BD505" s="37">
        <v>43938</v>
      </c>
      <c r="BE505" s="30">
        <v>32769</v>
      </c>
      <c r="BF505" s="30">
        <v>24879</v>
      </c>
      <c r="BG505" s="37" t="s">
        <v>147</v>
      </c>
      <c r="BH505" s="37" t="s">
        <v>148</v>
      </c>
      <c r="BI505" s="37"/>
      <c r="BJ505" s="37"/>
      <c r="BK505" s="37"/>
      <c r="BL505" s="37"/>
      <c r="BM505" s="37"/>
      <c r="BN505" s="26"/>
      <c r="BO505" s="26"/>
      <c r="BP505" s="26"/>
      <c r="BQ505" s="38"/>
      <c r="BR505" s="26"/>
      <c r="BS505" s="26"/>
      <c r="BT505" s="26"/>
      <c r="BU505" s="26"/>
      <c r="BV505" s="39"/>
    </row>
    <row r="506" spans="1:74" ht="15" hidden="1" customHeight="1">
      <c r="A506" s="26">
        <v>2020</v>
      </c>
      <c r="B506" s="26">
        <v>502</v>
      </c>
      <c r="C506" s="26" t="s">
        <v>129</v>
      </c>
      <c r="D506" s="26" t="s">
        <v>130</v>
      </c>
      <c r="E506" s="26" t="s">
        <v>131</v>
      </c>
      <c r="F506" s="68">
        <v>43885</v>
      </c>
      <c r="G506" s="102" t="s">
        <v>1257</v>
      </c>
      <c r="H506" s="26" t="s">
        <v>133</v>
      </c>
      <c r="I506" s="26" t="s">
        <v>133</v>
      </c>
      <c r="J506" s="28" t="s">
        <v>1258</v>
      </c>
      <c r="K506" s="26" t="s">
        <v>135</v>
      </c>
      <c r="L506" s="26" t="s">
        <v>136</v>
      </c>
      <c r="M506" s="26" t="s">
        <v>137</v>
      </c>
      <c r="N506" s="29" t="s">
        <v>138</v>
      </c>
      <c r="O506" s="30" t="s">
        <v>138</v>
      </c>
      <c r="Q506" s="30">
        <v>67</v>
      </c>
      <c r="R506" s="30">
        <v>3820</v>
      </c>
      <c r="S506" s="31" t="e">
        <f>#N/A</f>
        <v>#N/A</v>
      </c>
      <c r="T506" s="30">
        <v>791</v>
      </c>
      <c r="AB506" s="33" t="e">
        <f>#N/A</f>
        <v>#N/A</v>
      </c>
      <c r="AC506" s="30">
        <v>1800</v>
      </c>
      <c r="AD506" s="30" t="e">
        <f>#N/A</f>
        <v>#N/A</v>
      </c>
      <c r="AE506" s="76">
        <v>0.47090909090909089</v>
      </c>
      <c r="AG506" s="30" t="e">
        <f>#N/A</f>
        <v>#N/A</v>
      </c>
      <c r="AH506" s="30" t="e">
        <f>#N/A</f>
        <v>#N/A</v>
      </c>
      <c r="AI506" s="30">
        <v>4508.7</v>
      </c>
      <c r="AJ506" s="30">
        <v>4294</v>
      </c>
      <c r="AK506" s="26" t="s">
        <v>139</v>
      </c>
      <c r="AL506" s="67">
        <v>11</v>
      </c>
      <c r="AM506" s="26" t="s">
        <v>1242</v>
      </c>
      <c r="AU506" s="26" t="s">
        <v>141</v>
      </c>
      <c r="AV506" s="67" t="s">
        <v>1249</v>
      </c>
      <c r="AW506" s="67" t="s">
        <v>1255</v>
      </c>
      <c r="BA506" s="26" t="s">
        <v>1187</v>
      </c>
      <c r="BB506" s="26" t="s">
        <v>145</v>
      </c>
      <c r="BC506" s="26" t="s">
        <v>146</v>
      </c>
      <c r="BD506" s="37">
        <v>43938</v>
      </c>
      <c r="BE506" s="30">
        <v>32769</v>
      </c>
      <c r="BF506" s="30">
        <v>24879</v>
      </c>
      <c r="BG506" s="37" t="s">
        <v>147</v>
      </c>
      <c r="BH506" s="37" t="s">
        <v>148</v>
      </c>
      <c r="BI506" s="37"/>
      <c r="BJ506" s="37"/>
      <c r="BK506" s="37"/>
      <c r="BL506" s="37"/>
      <c r="BM506" s="37"/>
      <c r="BN506" s="26"/>
      <c r="BO506" s="26"/>
      <c r="BP506" s="26"/>
      <c r="BQ506" s="38"/>
      <c r="BR506" s="26"/>
      <c r="BS506" s="26"/>
      <c r="BT506" s="26"/>
      <c r="BU506" s="26"/>
      <c r="BV506" s="39"/>
    </row>
    <row r="507" spans="1:74" ht="15" hidden="1" customHeight="1">
      <c r="A507" s="26">
        <v>2020</v>
      </c>
      <c r="B507" s="67">
        <v>503</v>
      </c>
      <c r="C507" s="26" t="s">
        <v>129</v>
      </c>
      <c r="D507" s="26" t="s">
        <v>130</v>
      </c>
      <c r="E507" s="26" t="s">
        <v>131</v>
      </c>
      <c r="F507" s="68">
        <v>43885</v>
      </c>
      <c r="G507" s="102" t="s">
        <v>1259</v>
      </c>
      <c r="H507" s="26" t="s">
        <v>133</v>
      </c>
      <c r="I507" s="26" t="s">
        <v>133</v>
      </c>
      <c r="J507" s="28" t="s">
        <v>1260</v>
      </c>
      <c r="K507" s="26" t="s">
        <v>135</v>
      </c>
      <c r="L507" s="26" t="s">
        <v>136</v>
      </c>
      <c r="M507" s="26" t="s">
        <v>137</v>
      </c>
      <c r="N507" s="29" t="s">
        <v>138</v>
      </c>
      <c r="O507" s="30" t="s">
        <v>138</v>
      </c>
      <c r="Q507" s="30">
        <v>70</v>
      </c>
      <c r="R507" s="30">
        <v>4620</v>
      </c>
      <c r="S507" s="31" t="e">
        <f>#N/A</f>
        <v>#N/A</v>
      </c>
      <c r="T507" s="30">
        <v>734</v>
      </c>
      <c r="AB507" s="33" t="e">
        <f>#N/A</f>
        <v>#N/A</v>
      </c>
      <c r="AC507" s="30">
        <v>1800</v>
      </c>
      <c r="AD507" s="30" t="e">
        <f>#N/A</f>
        <v>#N/A</v>
      </c>
      <c r="AE507" s="76">
        <v>0.79578947368421049</v>
      </c>
      <c r="AF507" s="35">
        <v>0.15</v>
      </c>
      <c r="AG507" s="30" t="e">
        <f>#N/A</f>
        <v>#N/A</v>
      </c>
      <c r="AH507" s="30" t="e">
        <f>#N/A</f>
        <v>#N/A</v>
      </c>
      <c r="AI507" s="30">
        <v>4632.6000000000004</v>
      </c>
      <c r="AJ507" s="30">
        <v>4412</v>
      </c>
      <c r="AK507" s="26" t="s">
        <v>139</v>
      </c>
      <c r="AL507" s="67">
        <v>11</v>
      </c>
      <c r="AM507" s="26" t="s">
        <v>1242</v>
      </c>
      <c r="AU507" s="26" t="s">
        <v>141</v>
      </c>
      <c r="AV507" s="67" t="s">
        <v>1249</v>
      </c>
      <c r="AW507" s="67" t="s">
        <v>1255</v>
      </c>
      <c r="BA507" s="26" t="s">
        <v>1187</v>
      </c>
      <c r="BB507" s="26" t="s">
        <v>145</v>
      </c>
      <c r="BC507" s="26" t="s">
        <v>146</v>
      </c>
      <c r="BD507" s="37">
        <v>43938</v>
      </c>
      <c r="BE507" s="30">
        <v>32769</v>
      </c>
      <c r="BF507" s="30">
        <v>24879</v>
      </c>
      <c r="BG507" s="37" t="s">
        <v>147</v>
      </c>
      <c r="BH507" s="37" t="s">
        <v>148</v>
      </c>
      <c r="BI507" s="37"/>
      <c r="BJ507" s="37"/>
      <c r="BK507" s="37"/>
      <c r="BL507" s="37"/>
      <c r="BM507" s="37"/>
      <c r="BN507" s="26"/>
      <c r="BO507" s="26"/>
      <c r="BP507" s="26"/>
      <c r="BQ507" s="38"/>
      <c r="BR507" s="26"/>
      <c r="BS507" s="26"/>
      <c r="BT507" s="26"/>
      <c r="BU507" s="26"/>
      <c r="BV507" s="39"/>
    </row>
    <row r="508" spans="1:74" ht="15" hidden="1" customHeight="1">
      <c r="A508" s="26">
        <v>2020</v>
      </c>
      <c r="B508" s="26">
        <v>504</v>
      </c>
      <c r="C508" s="26" t="s">
        <v>129</v>
      </c>
      <c r="D508" s="26" t="s">
        <v>130</v>
      </c>
      <c r="E508" s="26" t="s">
        <v>131</v>
      </c>
      <c r="F508" s="68">
        <v>43885</v>
      </c>
      <c r="G508" s="102" t="s">
        <v>1261</v>
      </c>
      <c r="H508" s="26" t="s">
        <v>133</v>
      </c>
      <c r="I508" s="26" t="s">
        <v>133</v>
      </c>
      <c r="J508" s="28" t="s">
        <v>1262</v>
      </c>
      <c r="K508" s="26" t="s">
        <v>135</v>
      </c>
      <c r="L508" s="26" t="s">
        <v>136</v>
      </c>
      <c r="M508" s="26" t="s">
        <v>137</v>
      </c>
      <c r="N508" s="29" t="s">
        <v>138</v>
      </c>
      <c r="O508" s="30" t="s">
        <v>138</v>
      </c>
      <c r="Q508" s="30">
        <v>72</v>
      </c>
      <c r="R508" s="30">
        <v>5170</v>
      </c>
      <c r="S508" s="31" t="e">
        <f>#N/A</f>
        <v>#N/A</v>
      </c>
      <c r="T508" s="30">
        <v>987</v>
      </c>
      <c r="AB508" s="33" t="e">
        <f>#N/A</f>
        <v>#N/A</v>
      </c>
      <c r="AC508" s="30">
        <v>1800</v>
      </c>
      <c r="AD508" s="30" t="e">
        <f>#N/A</f>
        <v>#N/A</v>
      </c>
      <c r="AE508" s="76">
        <v>0.81720930232558142</v>
      </c>
      <c r="AG508" s="30" t="e">
        <f>#N/A</f>
        <v>#N/A</v>
      </c>
      <c r="AH508" s="30" t="e">
        <f>#N/A</f>
        <v>#N/A</v>
      </c>
      <c r="AI508" s="30">
        <v>6065.85</v>
      </c>
      <c r="AJ508" s="30">
        <v>5777</v>
      </c>
      <c r="AK508" s="26" t="s">
        <v>139</v>
      </c>
      <c r="AL508" s="67">
        <v>11</v>
      </c>
      <c r="AM508" s="26" t="s">
        <v>1242</v>
      </c>
      <c r="AU508" s="26" t="s">
        <v>141</v>
      </c>
      <c r="AV508" s="67" t="s">
        <v>1249</v>
      </c>
      <c r="AW508" s="67" t="s">
        <v>1255</v>
      </c>
      <c r="BA508" s="26" t="s">
        <v>1187</v>
      </c>
      <c r="BB508" s="26" t="s">
        <v>145</v>
      </c>
      <c r="BC508" s="26" t="s">
        <v>146</v>
      </c>
      <c r="BD508" s="37">
        <v>43938</v>
      </c>
      <c r="BE508" s="30">
        <v>32769</v>
      </c>
      <c r="BF508" s="30">
        <v>24879</v>
      </c>
      <c r="BG508" s="37" t="s">
        <v>147</v>
      </c>
      <c r="BH508" s="37" t="s">
        <v>148</v>
      </c>
      <c r="BI508" s="37"/>
      <c r="BJ508" s="37"/>
      <c r="BK508" s="37"/>
      <c r="BL508" s="37"/>
      <c r="BM508" s="37"/>
      <c r="BN508" s="26"/>
      <c r="BO508" s="26"/>
      <c r="BP508" s="26"/>
      <c r="BQ508" s="38"/>
      <c r="BR508" s="26"/>
      <c r="BS508" s="26"/>
      <c r="BT508" s="26"/>
      <c r="BU508" s="26"/>
      <c r="BV508" s="39"/>
    </row>
    <row r="509" spans="1:74" ht="15" hidden="1" customHeight="1">
      <c r="A509" s="26">
        <v>2020</v>
      </c>
      <c r="B509" s="26">
        <v>505</v>
      </c>
      <c r="C509" s="26" t="s">
        <v>129</v>
      </c>
      <c r="D509" s="26" t="s">
        <v>130</v>
      </c>
      <c r="E509" s="26" t="s">
        <v>131</v>
      </c>
      <c r="F509" s="68">
        <v>43885</v>
      </c>
      <c r="G509" s="102" t="s">
        <v>1263</v>
      </c>
      <c r="H509" s="26" t="s">
        <v>133</v>
      </c>
      <c r="I509" s="26" t="s">
        <v>133</v>
      </c>
      <c r="J509" s="28" t="s">
        <v>1264</v>
      </c>
      <c r="K509" s="26" t="s">
        <v>135</v>
      </c>
      <c r="L509" s="26" t="s">
        <v>136</v>
      </c>
      <c r="M509" s="26" t="s">
        <v>137</v>
      </c>
      <c r="N509" s="29" t="s">
        <v>138</v>
      </c>
      <c r="O509" s="30" t="s">
        <v>138</v>
      </c>
      <c r="Q509" s="30">
        <v>65</v>
      </c>
      <c r="R509" s="30">
        <v>3080</v>
      </c>
      <c r="S509" s="31" t="e">
        <f>#N/A</f>
        <v>#N/A</v>
      </c>
      <c r="T509" s="30">
        <v>607</v>
      </c>
      <c r="AB509" s="33" t="e">
        <f>#N/A</f>
        <v>#N/A</v>
      </c>
      <c r="AC509" s="30">
        <v>1800</v>
      </c>
      <c r="AD509" s="30" t="e">
        <f>#N/A</f>
        <v>#N/A</v>
      </c>
      <c r="AE509" s="76">
        <v>0.80142857142857138</v>
      </c>
      <c r="AG509" s="30" t="e">
        <f>#N/A</f>
        <v>#N/A</v>
      </c>
      <c r="AH509" s="30" t="e">
        <f>#N/A</f>
        <v>#N/A</v>
      </c>
      <c r="AI509" s="30">
        <v>3656.1000000000004</v>
      </c>
      <c r="AJ509" s="30">
        <v>3482</v>
      </c>
      <c r="AK509" s="26" t="s">
        <v>139</v>
      </c>
      <c r="AL509" s="67">
        <v>11</v>
      </c>
      <c r="AM509" s="26" t="s">
        <v>1242</v>
      </c>
      <c r="AU509" s="26" t="s">
        <v>141</v>
      </c>
      <c r="AV509" s="67" t="s">
        <v>1249</v>
      </c>
      <c r="AW509" s="67" t="s">
        <v>1255</v>
      </c>
      <c r="BA509" s="26" t="s">
        <v>1187</v>
      </c>
      <c r="BB509" s="26" t="s">
        <v>145</v>
      </c>
      <c r="BC509" s="26" t="s">
        <v>146</v>
      </c>
      <c r="BD509" s="37">
        <v>43938</v>
      </c>
      <c r="BE509" s="30">
        <v>32769</v>
      </c>
      <c r="BF509" s="30">
        <v>24879</v>
      </c>
      <c r="BG509" s="37" t="s">
        <v>147</v>
      </c>
      <c r="BH509" s="37" t="s">
        <v>148</v>
      </c>
      <c r="BI509" s="37"/>
      <c r="BJ509" s="37"/>
      <c r="BK509" s="37"/>
      <c r="BL509" s="37"/>
      <c r="BM509" s="37"/>
      <c r="BN509" s="26"/>
      <c r="BO509" s="26"/>
      <c r="BP509" s="26"/>
      <c r="BQ509" s="38"/>
      <c r="BR509" s="26"/>
      <c r="BS509" s="26"/>
      <c r="BT509" s="26"/>
      <c r="BU509" s="26"/>
      <c r="BV509" s="39"/>
    </row>
    <row r="510" spans="1:74" ht="15" hidden="1" customHeight="1">
      <c r="A510" s="26">
        <v>2020</v>
      </c>
      <c r="B510" s="67">
        <v>506</v>
      </c>
      <c r="C510" s="26" t="s">
        <v>129</v>
      </c>
      <c r="D510" s="26" t="s">
        <v>130</v>
      </c>
      <c r="E510" s="26" t="s">
        <v>131</v>
      </c>
      <c r="F510" s="68">
        <v>43885</v>
      </c>
      <c r="G510" s="102" t="s">
        <v>1265</v>
      </c>
      <c r="H510" s="26" t="s">
        <v>133</v>
      </c>
      <c r="I510" s="26" t="s">
        <v>133</v>
      </c>
      <c r="J510" s="28" t="s">
        <v>1182</v>
      </c>
      <c r="K510" s="26" t="s">
        <v>135</v>
      </c>
      <c r="L510" s="26" t="s">
        <v>136</v>
      </c>
      <c r="M510" s="26" t="s">
        <v>137</v>
      </c>
      <c r="N510" s="29" t="s">
        <v>138</v>
      </c>
      <c r="O510" s="30" t="s">
        <v>138</v>
      </c>
      <c r="Q510" s="30">
        <v>69</v>
      </c>
      <c r="R510" s="30">
        <v>4220</v>
      </c>
      <c r="S510" s="31" t="e">
        <f>#N/A</f>
        <v>#N/A</v>
      </c>
      <c r="T510" s="30">
        <v>816</v>
      </c>
      <c r="AB510" s="33" t="e">
        <f>#N/A</f>
        <v>#N/A</v>
      </c>
      <c r="AC510" s="30">
        <v>1800</v>
      </c>
      <c r="AD510" s="30" t="e">
        <f>#N/A</f>
        <v>#N/A</v>
      </c>
      <c r="AE510" s="76">
        <v>0.98</v>
      </c>
      <c r="AG510" s="30" t="e">
        <f>#N/A</f>
        <v>#N/A</v>
      </c>
      <c r="AH510" s="30" t="e">
        <f>#N/A</f>
        <v>#N/A</v>
      </c>
      <c r="AI510" s="30">
        <v>4970.7</v>
      </c>
      <c r="AJ510" s="30">
        <v>4734</v>
      </c>
      <c r="AK510" s="26" t="s">
        <v>139</v>
      </c>
      <c r="AL510" s="67">
        <v>11</v>
      </c>
      <c r="AM510" s="26" t="s">
        <v>1242</v>
      </c>
      <c r="AU510" s="26" t="s">
        <v>141</v>
      </c>
      <c r="AV510" s="67" t="s">
        <v>1249</v>
      </c>
      <c r="AW510" s="67" t="s">
        <v>1255</v>
      </c>
      <c r="BA510" s="26" t="s">
        <v>1187</v>
      </c>
      <c r="BB510" s="26" t="s">
        <v>145</v>
      </c>
      <c r="BC510" s="26" t="s">
        <v>146</v>
      </c>
      <c r="BD510" s="37">
        <v>43938</v>
      </c>
      <c r="BE510" s="30">
        <v>32769</v>
      </c>
      <c r="BF510" s="30">
        <v>24879</v>
      </c>
      <c r="BG510" s="37" t="s">
        <v>147</v>
      </c>
      <c r="BH510" s="37" t="s">
        <v>148</v>
      </c>
      <c r="BI510" s="37"/>
      <c r="BJ510" s="37"/>
      <c r="BK510" s="37"/>
      <c r="BL510" s="37"/>
      <c r="BM510" s="37"/>
      <c r="BN510" s="26"/>
      <c r="BO510" s="26"/>
      <c r="BP510" s="26"/>
      <c r="BQ510" s="38"/>
      <c r="BR510" s="26"/>
      <c r="BS510" s="26"/>
      <c r="BT510" s="26"/>
      <c r="BU510" s="26"/>
      <c r="BV510" s="39"/>
    </row>
    <row r="511" spans="1:74" ht="15" hidden="1" customHeight="1">
      <c r="A511" s="26">
        <v>2020</v>
      </c>
      <c r="B511" s="26">
        <v>507</v>
      </c>
      <c r="C511" s="26" t="s">
        <v>129</v>
      </c>
      <c r="D511" s="26" t="s">
        <v>130</v>
      </c>
      <c r="E511" s="26" t="s">
        <v>131</v>
      </c>
      <c r="F511" s="68">
        <v>43885</v>
      </c>
      <c r="G511" s="102" t="s">
        <v>1266</v>
      </c>
      <c r="H511" s="26" t="s">
        <v>133</v>
      </c>
      <c r="I511" s="26" t="s">
        <v>133</v>
      </c>
      <c r="J511" s="28" t="s">
        <v>1267</v>
      </c>
      <c r="K511" s="26" t="s">
        <v>135</v>
      </c>
      <c r="L511" s="26" t="s">
        <v>136</v>
      </c>
      <c r="M511" s="26" t="s">
        <v>137</v>
      </c>
      <c r="N511" s="29" t="s">
        <v>138</v>
      </c>
      <c r="O511" s="30" t="s">
        <v>138</v>
      </c>
      <c r="Q511" s="30">
        <v>69</v>
      </c>
      <c r="R511" s="30">
        <v>4000</v>
      </c>
      <c r="S511" s="31" t="e">
        <f>#N/A</f>
        <v>#N/A</v>
      </c>
      <c r="T511" s="30">
        <v>729</v>
      </c>
      <c r="AB511" s="33" t="e">
        <f>#N/A</f>
        <v>#N/A</v>
      </c>
      <c r="AC511" s="30">
        <v>1800</v>
      </c>
      <c r="AD511" s="30" t="e">
        <f>#N/A</f>
        <v>#N/A</v>
      </c>
      <c r="AE511" s="76">
        <v>0.80456140350877192</v>
      </c>
      <c r="AG511" s="30" t="e">
        <f>#N/A</f>
        <v>#N/A</v>
      </c>
      <c r="AH511" s="30" t="e">
        <f>#N/A</f>
        <v>#N/A</v>
      </c>
      <c r="AI511" s="30">
        <v>4716.6000000000004</v>
      </c>
      <c r="AJ511" s="30">
        <v>4492</v>
      </c>
      <c r="AK511" s="26" t="s">
        <v>139</v>
      </c>
      <c r="AL511" s="67">
        <v>11</v>
      </c>
      <c r="AM511" s="26" t="s">
        <v>1242</v>
      </c>
      <c r="AU511" s="26" t="s">
        <v>141</v>
      </c>
      <c r="AV511" s="67" t="s">
        <v>1249</v>
      </c>
      <c r="AW511" s="67" t="s">
        <v>1255</v>
      </c>
      <c r="BA511" s="26" t="s">
        <v>1187</v>
      </c>
      <c r="BB511" s="26" t="s">
        <v>145</v>
      </c>
      <c r="BC511" s="26" t="s">
        <v>146</v>
      </c>
      <c r="BD511" s="37">
        <v>43938</v>
      </c>
      <c r="BE511" s="30">
        <v>32769</v>
      </c>
      <c r="BF511" s="30">
        <v>24879</v>
      </c>
      <c r="BG511" s="37" t="s">
        <v>147</v>
      </c>
      <c r="BH511" s="37" t="s">
        <v>148</v>
      </c>
      <c r="BI511" s="37"/>
      <c r="BJ511" s="37"/>
      <c r="BK511" s="37"/>
      <c r="BL511" s="37"/>
      <c r="BM511" s="37"/>
      <c r="BN511" s="26"/>
      <c r="BO511" s="26"/>
      <c r="BP511" s="26"/>
      <c r="BQ511" s="38"/>
      <c r="BR511" s="26"/>
      <c r="BS511" s="26"/>
      <c r="BT511" s="26"/>
      <c r="BU511" s="26"/>
      <c r="BV511" s="39"/>
    </row>
    <row r="512" spans="1:74" ht="15" hidden="1" customHeight="1">
      <c r="A512" s="26">
        <v>2020</v>
      </c>
      <c r="B512" s="26">
        <v>508</v>
      </c>
      <c r="C512" s="26" t="s">
        <v>129</v>
      </c>
      <c r="D512" s="26" t="s">
        <v>130</v>
      </c>
      <c r="E512" s="26" t="s">
        <v>131</v>
      </c>
      <c r="F512" s="68">
        <v>43885</v>
      </c>
      <c r="G512" s="102" t="s">
        <v>1268</v>
      </c>
      <c r="H512" s="26" t="s">
        <v>133</v>
      </c>
      <c r="I512" s="26" t="s">
        <v>133</v>
      </c>
      <c r="J512" s="28" t="s">
        <v>1269</v>
      </c>
      <c r="K512" s="26" t="s">
        <v>135</v>
      </c>
      <c r="L512" s="26" t="s">
        <v>136</v>
      </c>
      <c r="M512" s="26" t="s">
        <v>137</v>
      </c>
      <c r="N512" s="29" t="s">
        <v>138</v>
      </c>
      <c r="O512" s="30" t="s">
        <v>138</v>
      </c>
      <c r="Q512" s="30">
        <v>70</v>
      </c>
      <c r="R512" s="30">
        <v>4520</v>
      </c>
      <c r="S512" s="31" t="e">
        <f>#N/A</f>
        <v>#N/A</v>
      </c>
      <c r="T512" s="30">
        <v>696</v>
      </c>
      <c r="AB512" s="33" t="e">
        <f>#N/A</f>
        <v>#N/A</v>
      </c>
      <c r="AC512" s="30">
        <v>1800</v>
      </c>
      <c r="AD512" s="30" t="e">
        <f>#N/A</f>
        <v>#N/A</v>
      </c>
      <c r="AE512" s="76">
        <v>0.90982456140350876</v>
      </c>
      <c r="AG512" s="30" t="e">
        <f>#N/A</f>
        <v>#N/A</v>
      </c>
      <c r="AH512" s="30" t="e">
        <f>#N/A</f>
        <v>#N/A</v>
      </c>
      <c r="AI512" s="30">
        <v>5316.1500000000005</v>
      </c>
      <c r="AJ512" s="30">
        <v>5063</v>
      </c>
      <c r="AK512" s="26" t="s">
        <v>139</v>
      </c>
      <c r="AL512" s="67">
        <v>11</v>
      </c>
      <c r="AM512" s="26" t="s">
        <v>1242</v>
      </c>
      <c r="AU512" s="26" t="s">
        <v>141</v>
      </c>
      <c r="AV512" s="67" t="s">
        <v>1270</v>
      </c>
      <c r="AW512" s="67" t="s">
        <v>1271</v>
      </c>
      <c r="BA512" s="26" t="s">
        <v>1187</v>
      </c>
      <c r="BB512" s="26" t="s">
        <v>145</v>
      </c>
      <c r="BC512" s="26" t="s">
        <v>146</v>
      </c>
      <c r="BD512" s="37">
        <v>43938</v>
      </c>
      <c r="BE512" s="30">
        <v>32769</v>
      </c>
      <c r="BF512" s="30">
        <v>24879</v>
      </c>
      <c r="BG512" s="37" t="s">
        <v>147</v>
      </c>
      <c r="BH512" s="37" t="s">
        <v>148</v>
      </c>
      <c r="BI512" s="37"/>
      <c r="BJ512" s="37"/>
      <c r="BK512" s="37"/>
      <c r="BL512" s="37"/>
      <c r="BM512" s="37"/>
      <c r="BN512" s="26"/>
      <c r="BO512" s="26"/>
      <c r="BP512" s="26"/>
      <c r="BQ512" s="38"/>
      <c r="BR512" s="26"/>
      <c r="BS512" s="26"/>
      <c r="BT512" s="26"/>
      <c r="BU512" s="26"/>
      <c r="BV512" s="39"/>
    </row>
    <row r="513" spans="1:74" ht="15" hidden="1" customHeight="1">
      <c r="A513" s="26">
        <v>2020</v>
      </c>
      <c r="B513" s="67">
        <v>509</v>
      </c>
      <c r="C513" s="26" t="s">
        <v>129</v>
      </c>
      <c r="D513" s="26" t="s">
        <v>130</v>
      </c>
      <c r="E513" s="26" t="s">
        <v>131</v>
      </c>
      <c r="F513" s="68">
        <v>43885</v>
      </c>
      <c r="G513" s="102" t="s">
        <v>1272</v>
      </c>
      <c r="H513" s="26" t="s">
        <v>133</v>
      </c>
      <c r="I513" s="26" t="s">
        <v>133</v>
      </c>
      <c r="J513" s="28" t="s">
        <v>1273</v>
      </c>
      <c r="K513" s="26" t="s">
        <v>135</v>
      </c>
      <c r="L513" s="26" t="s">
        <v>136</v>
      </c>
      <c r="M513" s="26" t="s">
        <v>137</v>
      </c>
      <c r="N513" s="29" t="s">
        <v>138</v>
      </c>
      <c r="O513" s="30" t="s">
        <v>138</v>
      </c>
      <c r="Q513" s="30">
        <v>70</v>
      </c>
      <c r="R513" s="30">
        <v>7520</v>
      </c>
      <c r="S513" s="31" t="e">
        <f>#N/A</f>
        <v>#N/A</v>
      </c>
      <c r="T513" s="30">
        <v>1318</v>
      </c>
      <c r="AB513" s="33" t="e">
        <f>#N/A</f>
        <v>#N/A</v>
      </c>
      <c r="AC513" s="30">
        <v>1800</v>
      </c>
      <c r="AD513" s="30" t="e">
        <f>#N/A</f>
        <v>#N/A</v>
      </c>
      <c r="AE513" s="76">
        <v>0.77710144927536229</v>
      </c>
      <c r="AG513" s="30" t="e">
        <f>#N/A</f>
        <v>#N/A</v>
      </c>
      <c r="AH513" s="30" t="e">
        <f>#N/A</f>
        <v>#N/A</v>
      </c>
      <c r="AI513" s="30">
        <v>8774.85</v>
      </c>
      <c r="AJ513" s="30">
        <v>8357</v>
      </c>
      <c r="AK513" s="26" t="s">
        <v>139</v>
      </c>
      <c r="AL513" s="67">
        <v>11</v>
      </c>
      <c r="AM513" s="26" t="s">
        <v>1242</v>
      </c>
      <c r="AU513" s="26" t="s">
        <v>141</v>
      </c>
      <c r="AV513" s="67" t="s">
        <v>1270</v>
      </c>
      <c r="AW513" s="67" t="s">
        <v>1271</v>
      </c>
      <c r="BA513" s="26" t="s">
        <v>1187</v>
      </c>
      <c r="BB513" s="26" t="s">
        <v>145</v>
      </c>
      <c r="BC513" s="26" t="s">
        <v>146</v>
      </c>
      <c r="BD513" s="37">
        <v>43938</v>
      </c>
      <c r="BE513" s="30">
        <v>32769</v>
      </c>
      <c r="BF513" s="30">
        <v>24879</v>
      </c>
      <c r="BG513" s="37" t="s">
        <v>147</v>
      </c>
      <c r="BH513" s="37" t="s">
        <v>148</v>
      </c>
      <c r="BI513" s="37"/>
      <c r="BJ513" s="37"/>
      <c r="BK513" s="37"/>
      <c r="BL513" s="37"/>
      <c r="BM513" s="37"/>
      <c r="BN513" s="26"/>
      <c r="BO513" s="26"/>
      <c r="BP513" s="26"/>
      <c r="BQ513" s="38"/>
      <c r="BR513" s="26"/>
      <c r="BS513" s="26"/>
      <c r="BT513" s="26"/>
      <c r="BU513" s="26"/>
      <c r="BV513" s="39"/>
    </row>
    <row r="514" spans="1:74" ht="15" hidden="1" customHeight="1">
      <c r="A514" s="26">
        <v>2020</v>
      </c>
      <c r="B514" s="26">
        <v>510</v>
      </c>
      <c r="C514" s="26" t="s">
        <v>129</v>
      </c>
      <c r="D514" s="26" t="s">
        <v>130</v>
      </c>
      <c r="E514" s="26" t="s">
        <v>131</v>
      </c>
      <c r="F514" s="68">
        <v>43885</v>
      </c>
      <c r="G514" s="102" t="s">
        <v>1274</v>
      </c>
      <c r="H514" s="26" t="s">
        <v>133</v>
      </c>
      <c r="I514" s="26" t="s">
        <v>133</v>
      </c>
      <c r="J514" s="28" t="s">
        <v>1275</v>
      </c>
      <c r="K514" s="26" t="s">
        <v>135</v>
      </c>
      <c r="L514" s="26" t="s">
        <v>136</v>
      </c>
      <c r="M514" s="26" t="s">
        <v>137</v>
      </c>
      <c r="N514" s="29" t="s">
        <v>138</v>
      </c>
      <c r="O514" s="30" t="s">
        <v>138</v>
      </c>
      <c r="Q514" s="30">
        <v>73</v>
      </c>
      <c r="R514" s="30">
        <v>5160</v>
      </c>
      <c r="S514" s="31" t="e">
        <f>#N/A</f>
        <v>#N/A</v>
      </c>
      <c r="T514" s="30">
        <v>1018</v>
      </c>
      <c r="AB514" s="33" t="e">
        <f>#N/A</f>
        <v>#N/A</v>
      </c>
      <c r="AC514" s="30">
        <v>1800</v>
      </c>
      <c r="AD514" s="30" t="e">
        <f>#N/A</f>
        <v>#N/A</v>
      </c>
      <c r="AE514" s="76">
        <v>0.87552238805970151</v>
      </c>
      <c r="AG514" s="30" t="e">
        <f>#N/A</f>
        <v>#N/A</v>
      </c>
      <c r="AH514" s="30" t="e">
        <f>#N/A</f>
        <v>#N/A</v>
      </c>
      <c r="AI514" s="30">
        <v>6054.3</v>
      </c>
      <c r="AJ514" s="30">
        <v>5766</v>
      </c>
      <c r="AK514" s="26" t="s">
        <v>139</v>
      </c>
      <c r="AL514" s="67">
        <v>11</v>
      </c>
      <c r="AM514" s="26" t="s">
        <v>1242</v>
      </c>
      <c r="AU514" s="26" t="s">
        <v>141</v>
      </c>
      <c r="AV514" s="67" t="s">
        <v>1270</v>
      </c>
      <c r="AW514" s="67" t="s">
        <v>1271</v>
      </c>
      <c r="BA514" s="26" t="s">
        <v>1187</v>
      </c>
      <c r="BB514" s="26" t="s">
        <v>145</v>
      </c>
      <c r="BC514" s="26" t="s">
        <v>146</v>
      </c>
      <c r="BD514" s="37">
        <v>43938</v>
      </c>
      <c r="BE514" s="30">
        <v>32769</v>
      </c>
      <c r="BF514" s="30">
        <v>24879</v>
      </c>
      <c r="BG514" s="37" t="s">
        <v>147</v>
      </c>
      <c r="BH514" s="37" t="s">
        <v>148</v>
      </c>
      <c r="BI514" s="37"/>
      <c r="BJ514" s="37"/>
      <c r="BK514" s="37"/>
      <c r="BL514" s="37"/>
      <c r="BM514" s="37"/>
      <c r="BN514" s="26"/>
      <c r="BO514" s="26"/>
      <c r="BP514" s="26"/>
      <c r="BQ514" s="38"/>
      <c r="BR514" s="26"/>
      <c r="BS514" s="26"/>
      <c r="BT514" s="26"/>
      <c r="BU514" s="26"/>
      <c r="BV514" s="39"/>
    </row>
    <row r="515" spans="1:74" ht="15" hidden="1" customHeight="1">
      <c r="A515" s="26">
        <v>2020</v>
      </c>
      <c r="B515" s="26">
        <v>511</v>
      </c>
      <c r="C515" s="26" t="s">
        <v>129</v>
      </c>
      <c r="D515" s="26" t="s">
        <v>130</v>
      </c>
      <c r="E515" s="26" t="s">
        <v>131</v>
      </c>
      <c r="F515" s="68">
        <v>43885</v>
      </c>
      <c r="G515" s="102" t="s">
        <v>1276</v>
      </c>
      <c r="H515" s="26" t="s">
        <v>133</v>
      </c>
      <c r="I515" s="26" t="s">
        <v>133</v>
      </c>
      <c r="J515" s="28" t="s">
        <v>1277</v>
      </c>
      <c r="K515" s="26" t="s">
        <v>135</v>
      </c>
      <c r="L515" s="26" t="s">
        <v>136</v>
      </c>
      <c r="M515" s="26" t="s">
        <v>137</v>
      </c>
      <c r="N515" s="29" t="s">
        <v>138</v>
      </c>
      <c r="O515" s="30" t="s">
        <v>138</v>
      </c>
      <c r="Q515" s="30">
        <v>72</v>
      </c>
      <c r="R515" s="30">
        <v>5330</v>
      </c>
      <c r="S515" s="31" t="e">
        <f>#N/A</f>
        <v>#N/A</v>
      </c>
      <c r="T515" s="30">
        <v>1220</v>
      </c>
      <c r="AB515" s="33" t="e">
        <f>#N/A</f>
        <v>#N/A</v>
      </c>
      <c r="AC515" s="30">
        <v>1800</v>
      </c>
      <c r="AD515" s="30" t="e">
        <f>#N/A</f>
        <v>#N/A</v>
      </c>
      <c r="AE515" s="76">
        <v>0.46275862068965518</v>
      </c>
      <c r="AG515" s="30" t="e">
        <f>#N/A</f>
        <v>#N/A</v>
      </c>
      <c r="AH515" s="30" t="e">
        <f>#N/A</f>
        <v>#N/A</v>
      </c>
      <c r="AI515" s="30">
        <v>6249.6</v>
      </c>
      <c r="AJ515" s="30">
        <v>5952</v>
      </c>
      <c r="AK515" s="26" t="s">
        <v>139</v>
      </c>
      <c r="AL515" s="67">
        <v>11</v>
      </c>
      <c r="AM515" s="26" t="s">
        <v>1242</v>
      </c>
      <c r="AU515" s="26" t="s">
        <v>141</v>
      </c>
      <c r="AV515" s="67" t="s">
        <v>1270</v>
      </c>
      <c r="AW515" s="67" t="s">
        <v>1271</v>
      </c>
      <c r="BA515" s="26" t="s">
        <v>1187</v>
      </c>
      <c r="BB515" s="26" t="s">
        <v>145</v>
      </c>
      <c r="BC515" s="26" t="s">
        <v>146</v>
      </c>
      <c r="BD515" s="37">
        <v>43938</v>
      </c>
      <c r="BE515" s="30">
        <v>32769</v>
      </c>
      <c r="BF515" s="30">
        <v>24879</v>
      </c>
      <c r="BG515" s="37" t="s">
        <v>147</v>
      </c>
      <c r="BH515" s="37" t="s">
        <v>148</v>
      </c>
      <c r="BI515" s="37"/>
      <c r="BJ515" s="37"/>
      <c r="BK515" s="37"/>
      <c r="BL515" s="37"/>
      <c r="BM515" s="37"/>
      <c r="BN515" s="26"/>
      <c r="BO515" s="26"/>
      <c r="BP515" s="26"/>
      <c r="BQ515" s="38"/>
      <c r="BR515" s="26"/>
      <c r="BS515" s="26"/>
      <c r="BT515" s="26"/>
      <c r="BU515" s="26"/>
      <c r="BV515" s="39"/>
    </row>
    <row r="516" spans="1:74" ht="15" hidden="1" customHeight="1">
      <c r="A516" s="26">
        <v>2020</v>
      </c>
      <c r="B516" s="67">
        <v>512</v>
      </c>
      <c r="C516" s="26" t="s">
        <v>129</v>
      </c>
      <c r="D516" s="26" t="s">
        <v>130</v>
      </c>
      <c r="E516" s="26" t="s">
        <v>131</v>
      </c>
      <c r="F516" s="68">
        <v>43885</v>
      </c>
      <c r="G516" s="102" t="s">
        <v>1278</v>
      </c>
      <c r="H516" s="26" t="s">
        <v>133</v>
      </c>
      <c r="I516" s="26" t="s">
        <v>133</v>
      </c>
      <c r="J516" s="28" t="s">
        <v>1279</v>
      </c>
      <c r="K516" s="26" t="s">
        <v>135</v>
      </c>
      <c r="L516" s="26" t="s">
        <v>136</v>
      </c>
      <c r="M516" s="26" t="s">
        <v>137</v>
      </c>
      <c r="N516" s="29" t="s">
        <v>138</v>
      </c>
      <c r="O516" s="30" t="s">
        <v>138</v>
      </c>
      <c r="Q516" s="30">
        <v>71</v>
      </c>
      <c r="R516" s="30">
        <v>4190</v>
      </c>
      <c r="S516" s="31" t="e">
        <f>#N/A</f>
        <v>#N/A</v>
      </c>
      <c r="T516" s="30">
        <v>877</v>
      </c>
      <c r="AB516" s="33" t="e">
        <f>#N/A</f>
        <v>#N/A</v>
      </c>
      <c r="AC516" s="30">
        <v>1800</v>
      </c>
      <c r="AD516" s="30" t="e">
        <f>#N/A</f>
        <v>#N/A</v>
      </c>
      <c r="AE516" s="76">
        <v>0.86235294117647054</v>
      </c>
      <c r="AG516" s="30" t="e">
        <f>#N/A</f>
        <v>#N/A</v>
      </c>
      <c r="AH516" s="30" t="e">
        <f>#N/A</f>
        <v>#N/A</v>
      </c>
      <c r="AI516" s="30">
        <v>4831.05</v>
      </c>
      <c r="AJ516" s="30">
        <v>4601</v>
      </c>
      <c r="AK516" s="26" t="s">
        <v>139</v>
      </c>
      <c r="AL516" s="67">
        <v>11</v>
      </c>
      <c r="AM516" s="26" t="s">
        <v>1242</v>
      </c>
      <c r="AU516" s="26" t="s">
        <v>141</v>
      </c>
      <c r="AV516" s="67" t="s">
        <v>1270</v>
      </c>
      <c r="AW516" s="67" t="s">
        <v>1271</v>
      </c>
      <c r="BA516" s="26" t="s">
        <v>1187</v>
      </c>
      <c r="BB516" s="26" t="s">
        <v>145</v>
      </c>
      <c r="BC516" s="26" t="s">
        <v>146</v>
      </c>
      <c r="BD516" s="37">
        <v>43938</v>
      </c>
      <c r="BE516" s="30">
        <v>32769</v>
      </c>
      <c r="BF516" s="30">
        <v>24879</v>
      </c>
      <c r="BG516" s="37" t="s">
        <v>147</v>
      </c>
      <c r="BH516" s="37" t="s">
        <v>148</v>
      </c>
      <c r="BI516" s="37"/>
      <c r="BJ516" s="37"/>
      <c r="BK516" s="37"/>
      <c r="BL516" s="37"/>
      <c r="BM516" s="37"/>
      <c r="BN516" s="26"/>
      <c r="BO516" s="26"/>
      <c r="BP516" s="26"/>
      <c r="BQ516" s="38"/>
      <c r="BR516" s="26"/>
      <c r="BS516" s="26"/>
      <c r="BT516" s="26"/>
      <c r="BU516" s="26"/>
      <c r="BV516" s="39"/>
    </row>
    <row r="517" spans="1:74" ht="15" hidden="1" customHeight="1">
      <c r="A517" s="26">
        <v>2020</v>
      </c>
      <c r="B517" s="26">
        <v>513</v>
      </c>
      <c r="C517" s="26" t="s">
        <v>129</v>
      </c>
      <c r="D517" s="26" t="s">
        <v>130</v>
      </c>
      <c r="E517" s="26" t="s">
        <v>131</v>
      </c>
      <c r="F517" s="68">
        <v>43885</v>
      </c>
      <c r="G517" s="102" t="s">
        <v>1280</v>
      </c>
      <c r="H517" s="26" t="s">
        <v>133</v>
      </c>
      <c r="I517" s="26" t="s">
        <v>133</v>
      </c>
      <c r="J517" s="28" t="s">
        <v>1281</v>
      </c>
      <c r="K517" s="26" t="s">
        <v>135</v>
      </c>
      <c r="L517" s="26" t="s">
        <v>136</v>
      </c>
      <c r="M517" s="26" t="s">
        <v>137</v>
      </c>
      <c r="N517" s="29" t="s">
        <v>138</v>
      </c>
      <c r="O517" s="30" t="s">
        <v>138</v>
      </c>
      <c r="Q517" s="30">
        <v>77</v>
      </c>
      <c r="R517" s="30">
        <v>5460</v>
      </c>
      <c r="S517" s="31" t="e">
        <f>#N/A</f>
        <v>#N/A</v>
      </c>
      <c r="T517" s="30">
        <v>770</v>
      </c>
      <c r="AB517" s="33" t="e">
        <f>#N/A</f>
        <v>#N/A</v>
      </c>
      <c r="AC517" s="30">
        <v>1800</v>
      </c>
      <c r="AD517" s="30" t="e">
        <f>#N/A</f>
        <v>#N/A</v>
      </c>
      <c r="AE517" s="76">
        <v>0.88</v>
      </c>
      <c r="AG517" s="30" t="e">
        <f>#N/A</f>
        <v>#N/A</v>
      </c>
      <c r="AH517" s="30" t="e">
        <f>#N/A</f>
        <v>#N/A</v>
      </c>
      <c r="AI517" s="30">
        <v>6294.75</v>
      </c>
      <c r="AJ517" s="30">
        <v>5995</v>
      </c>
      <c r="AK517" s="26" t="s">
        <v>139</v>
      </c>
      <c r="AL517" s="67">
        <v>11</v>
      </c>
      <c r="AM517" s="26" t="s">
        <v>1242</v>
      </c>
      <c r="AU517" s="26" t="s">
        <v>141</v>
      </c>
      <c r="AV517" s="67" t="s">
        <v>1270</v>
      </c>
      <c r="AW517" s="67" t="s">
        <v>1271</v>
      </c>
      <c r="BA517" s="26" t="s">
        <v>1187</v>
      </c>
      <c r="BB517" s="26" t="s">
        <v>145</v>
      </c>
      <c r="BC517" s="26" t="s">
        <v>146</v>
      </c>
      <c r="BD517" s="37">
        <v>43938</v>
      </c>
      <c r="BE517" s="30">
        <v>32769</v>
      </c>
      <c r="BF517" s="30">
        <v>24879</v>
      </c>
      <c r="BG517" s="37" t="s">
        <v>147</v>
      </c>
      <c r="BH517" s="37" t="s">
        <v>148</v>
      </c>
      <c r="BI517" s="37"/>
      <c r="BJ517" s="37"/>
      <c r="BK517" s="37"/>
      <c r="BL517" s="37"/>
      <c r="BM517" s="37"/>
      <c r="BN517" s="26"/>
      <c r="BO517" s="26"/>
      <c r="BP517" s="26"/>
      <c r="BQ517" s="38"/>
      <c r="BR517" s="26"/>
      <c r="BS517" s="26"/>
      <c r="BT517" s="26"/>
      <c r="BU517" s="26"/>
      <c r="BV517" s="39"/>
    </row>
    <row r="518" spans="1:74" ht="15" hidden="1" customHeight="1">
      <c r="A518" s="26">
        <v>2020</v>
      </c>
      <c r="B518" s="26">
        <v>514</v>
      </c>
      <c r="C518" s="26" t="s">
        <v>129</v>
      </c>
      <c r="D518" s="26" t="s">
        <v>130</v>
      </c>
      <c r="E518" s="26" t="s">
        <v>131</v>
      </c>
      <c r="F518" s="68">
        <v>43885</v>
      </c>
      <c r="G518" s="102" t="s">
        <v>1282</v>
      </c>
      <c r="H518" s="26" t="s">
        <v>133</v>
      </c>
      <c r="I518" s="26" t="s">
        <v>133</v>
      </c>
      <c r="J518" s="28" t="s">
        <v>1182</v>
      </c>
      <c r="K518" s="26" t="s">
        <v>135</v>
      </c>
      <c r="L518" s="26" t="s">
        <v>136</v>
      </c>
      <c r="M518" s="26" t="s">
        <v>137</v>
      </c>
      <c r="N518" s="29" t="s">
        <v>138</v>
      </c>
      <c r="O518" s="30" t="s">
        <v>138</v>
      </c>
      <c r="Q518" s="30">
        <v>70</v>
      </c>
      <c r="R518" s="30">
        <v>4630</v>
      </c>
      <c r="S518" s="31" t="e">
        <f>#N/A</f>
        <v>#N/A</v>
      </c>
      <c r="T518" s="30">
        <v>1030</v>
      </c>
      <c r="AB518" s="33" t="e">
        <f>#N/A</f>
        <v>#N/A</v>
      </c>
      <c r="AC518" s="30">
        <v>1800</v>
      </c>
      <c r="AD518" s="30" t="e">
        <f>#N/A</f>
        <v>#N/A</v>
      </c>
      <c r="AE518" s="76">
        <v>0.91999999999999993</v>
      </c>
      <c r="AG518" s="30" t="e">
        <f>#N/A</f>
        <v>#N/A</v>
      </c>
      <c r="AH518" s="30" t="e">
        <f>#N/A</f>
        <v>#N/A</v>
      </c>
      <c r="AI518" s="30">
        <v>5338.2</v>
      </c>
      <c r="AJ518" s="30">
        <v>5084</v>
      </c>
      <c r="AK518" s="26" t="s">
        <v>139</v>
      </c>
      <c r="AL518" s="67">
        <v>11</v>
      </c>
      <c r="AM518" s="26" t="s">
        <v>1242</v>
      </c>
      <c r="AU518" s="26" t="s">
        <v>141</v>
      </c>
      <c r="AV518" s="67" t="s">
        <v>1270</v>
      </c>
      <c r="AW518" s="67" t="s">
        <v>1271</v>
      </c>
      <c r="BA518" s="26" t="s">
        <v>1187</v>
      </c>
      <c r="BB518" s="26" t="s">
        <v>145</v>
      </c>
      <c r="BC518" s="26" t="s">
        <v>146</v>
      </c>
      <c r="BD518" s="37">
        <v>43938</v>
      </c>
      <c r="BE518" s="30">
        <v>32769</v>
      </c>
      <c r="BF518" s="30">
        <v>24879</v>
      </c>
      <c r="BG518" s="37" t="s">
        <v>147</v>
      </c>
      <c r="BH518" s="37" t="s">
        <v>148</v>
      </c>
      <c r="BI518" s="37"/>
      <c r="BJ518" s="37"/>
      <c r="BK518" s="37"/>
      <c r="BL518" s="37"/>
      <c r="BM518" s="37"/>
      <c r="BN518" s="26"/>
      <c r="BO518" s="26"/>
      <c r="BP518" s="26"/>
      <c r="BQ518" s="38"/>
      <c r="BR518" s="26"/>
      <c r="BS518" s="26"/>
      <c r="BT518" s="26"/>
      <c r="BU518" s="26"/>
      <c r="BV518" s="39"/>
    </row>
    <row r="519" spans="1:74" ht="15" hidden="1" customHeight="1">
      <c r="A519" s="26">
        <v>2020</v>
      </c>
      <c r="B519" s="67">
        <v>515</v>
      </c>
      <c r="C519" s="26" t="s">
        <v>129</v>
      </c>
      <c r="D519" s="26" t="s">
        <v>130</v>
      </c>
      <c r="E519" s="26" t="s">
        <v>131</v>
      </c>
      <c r="F519" s="68">
        <v>43885</v>
      </c>
      <c r="G519" s="102" t="s">
        <v>1283</v>
      </c>
      <c r="H519" s="26" t="s">
        <v>133</v>
      </c>
      <c r="I519" s="26" t="s">
        <v>133</v>
      </c>
      <c r="J519" s="28" t="s">
        <v>1284</v>
      </c>
      <c r="K519" s="26" t="s">
        <v>135</v>
      </c>
      <c r="L519" s="26" t="s">
        <v>136</v>
      </c>
      <c r="M519" s="26" t="s">
        <v>137</v>
      </c>
      <c r="N519" s="29" t="s">
        <v>138</v>
      </c>
      <c r="O519" s="30" t="s">
        <v>138</v>
      </c>
      <c r="Q519" s="30">
        <v>67</v>
      </c>
      <c r="R519" s="30">
        <v>3710</v>
      </c>
      <c r="S519" s="31" t="e">
        <f>#N/A</f>
        <v>#N/A</v>
      </c>
      <c r="T519" s="30">
        <v>900</v>
      </c>
      <c r="AB519" s="33" t="e">
        <f>#N/A</f>
        <v>#N/A</v>
      </c>
      <c r="AC519" s="30">
        <v>1800</v>
      </c>
      <c r="AD519" s="30" t="e">
        <f>#N/A</f>
        <v>#N/A</v>
      </c>
      <c r="AE519" s="76">
        <v>0.94774193548387098</v>
      </c>
      <c r="AG519" s="30" t="e">
        <f>#N/A</f>
        <v>#N/A</v>
      </c>
      <c r="AH519" s="30" t="e">
        <f>#N/A</f>
        <v>#N/A</v>
      </c>
      <c r="AI519" s="30">
        <v>4277.7</v>
      </c>
      <c r="AJ519" s="30">
        <v>4074</v>
      </c>
      <c r="AK519" s="26" t="s">
        <v>139</v>
      </c>
      <c r="AL519" s="67">
        <v>11</v>
      </c>
      <c r="AM519" s="26" t="s">
        <v>1242</v>
      </c>
      <c r="AU519" s="26" t="s">
        <v>141</v>
      </c>
      <c r="AV519" s="67" t="s">
        <v>1270</v>
      </c>
      <c r="AW519" s="67" t="s">
        <v>1271</v>
      </c>
      <c r="BA519" s="26" t="s">
        <v>1187</v>
      </c>
      <c r="BB519" s="26" t="s">
        <v>145</v>
      </c>
      <c r="BC519" s="26" t="s">
        <v>146</v>
      </c>
      <c r="BD519" s="37">
        <v>43938</v>
      </c>
      <c r="BE519" s="30">
        <v>32769</v>
      </c>
      <c r="BF519" s="30">
        <v>24879</v>
      </c>
      <c r="BG519" s="37" t="s">
        <v>147</v>
      </c>
      <c r="BH519" s="37" t="s">
        <v>148</v>
      </c>
      <c r="BI519" s="37"/>
      <c r="BJ519" s="37"/>
      <c r="BK519" s="37"/>
      <c r="BL519" s="37"/>
      <c r="BM519" s="37"/>
      <c r="BN519" s="26"/>
      <c r="BO519" s="26"/>
      <c r="BP519" s="26"/>
      <c r="BQ519" s="38"/>
      <c r="BR519" s="26"/>
      <c r="BS519" s="26"/>
      <c r="BT519" s="26"/>
      <c r="BU519" s="26"/>
      <c r="BV519" s="39"/>
    </row>
    <row r="520" spans="1:74" ht="15" hidden="1" customHeight="1">
      <c r="A520" s="26">
        <v>2020</v>
      </c>
      <c r="B520" s="26">
        <v>516</v>
      </c>
      <c r="C520" s="26" t="s">
        <v>129</v>
      </c>
      <c r="D520" s="26" t="s">
        <v>130</v>
      </c>
      <c r="E520" s="26" t="s">
        <v>131</v>
      </c>
      <c r="F520" s="68">
        <v>43885</v>
      </c>
      <c r="G520" s="102" t="s">
        <v>1285</v>
      </c>
      <c r="H520" s="26" t="s">
        <v>133</v>
      </c>
      <c r="I520" s="26" t="s">
        <v>133</v>
      </c>
      <c r="J520" s="28" t="s">
        <v>1286</v>
      </c>
      <c r="K520" s="26" t="s">
        <v>135</v>
      </c>
      <c r="L520" s="26" t="s">
        <v>136</v>
      </c>
      <c r="M520" s="26" t="s">
        <v>137</v>
      </c>
      <c r="N520" s="29" t="s">
        <v>138</v>
      </c>
      <c r="O520" s="30" t="s">
        <v>138</v>
      </c>
      <c r="Q520" s="30">
        <v>74</v>
      </c>
      <c r="R520" s="30">
        <v>5180</v>
      </c>
      <c r="S520" s="31" t="e">
        <f>#N/A</f>
        <v>#N/A</v>
      </c>
      <c r="T520" s="30">
        <v>1016</v>
      </c>
      <c r="AB520" s="33" t="e">
        <f>#N/A</f>
        <v>#N/A</v>
      </c>
      <c r="AC520" s="30">
        <v>1800</v>
      </c>
      <c r="AD520" s="30" t="e">
        <f>#N/A</f>
        <v>#N/A</v>
      </c>
      <c r="AE520" s="76">
        <v>0.89935483870967736</v>
      </c>
      <c r="AG520" s="30" t="e">
        <f>#N/A</f>
        <v>#N/A</v>
      </c>
      <c r="AH520" s="30" t="e">
        <f>#N/A</f>
        <v>#N/A</v>
      </c>
      <c r="AI520" s="30">
        <v>5972.4000000000005</v>
      </c>
      <c r="AJ520" s="30">
        <v>5688</v>
      </c>
      <c r="AK520" s="26" t="s">
        <v>139</v>
      </c>
      <c r="AL520" s="67">
        <v>11</v>
      </c>
      <c r="AM520" s="26" t="s">
        <v>1242</v>
      </c>
      <c r="AU520" s="26" t="s">
        <v>141</v>
      </c>
      <c r="AV520" s="67" t="s">
        <v>1270</v>
      </c>
      <c r="AW520" s="67" t="s">
        <v>1271</v>
      </c>
      <c r="BA520" s="26" t="s">
        <v>1187</v>
      </c>
      <c r="BB520" s="26" t="s">
        <v>145</v>
      </c>
      <c r="BC520" s="26" t="s">
        <v>146</v>
      </c>
      <c r="BD520" s="37">
        <v>43938</v>
      </c>
      <c r="BE520" s="30">
        <v>32769</v>
      </c>
      <c r="BF520" s="30">
        <v>24879</v>
      </c>
      <c r="BG520" s="37" t="s">
        <v>147</v>
      </c>
      <c r="BH520" s="37" t="s">
        <v>148</v>
      </c>
      <c r="BI520" s="37"/>
      <c r="BJ520" s="37"/>
      <c r="BK520" s="37"/>
      <c r="BL520" s="37"/>
      <c r="BM520" s="37"/>
      <c r="BN520" s="26"/>
      <c r="BO520" s="26"/>
      <c r="BP520" s="26"/>
      <c r="BQ520" s="38"/>
      <c r="BR520" s="26"/>
      <c r="BS520" s="26"/>
      <c r="BT520" s="26"/>
      <c r="BU520" s="26"/>
      <c r="BV520" s="39"/>
    </row>
    <row r="521" spans="1:74" ht="15" hidden="1" customHeight="1">
      <c r="A521" s="26">
        <v>2020</v>
      </c>
      <c r="B521" s="26">
        <v>517</v>
      </c>
      <c r="C521" s="26" t="s">
        <v>129</v>
      </c>
      <c r="D521" s="26" t="s">
        <v>130</v>
      </c>
      <c r="E521" s="26" t="s">
        <v>131</v>
      </c>
      <c r="F521" s="68">
        <v>43885</v>
      </c>
      <c r="G521" s="102" t="s">
        <v>1287</v>
      </c>
      <c r="H521" s="26" t="s">
        <v>133</v>
      </c>
      <c r="I521" s="26" t="s">
        <v>133</v>
      </c>
      <c r="J521" s="28" t="s">
        <v>1288</v>
      </c>
      <c r="K521" s="26" t="s">
        <v>135</v>
      </c>
      <c r="L521" s="26" t="s">
        <v>136</v>
      </c>
      <c r="M521" s="26" t="s">
        <v>137</v>
      </c>
      <c r="N521" s="29" t="s">
        <v>138</v>
      </c>
      <c r="O521" s="30" t="s">
        <v>138</v>
      </c>
      <c r="Q521" s="30">
        <v>65</v>
      </c>
      <c r="R521" s="30">
        <v>3700</v>
      </c>
      <c r="S521" s="31" t="e">
        <f>#N/A</f>
        <v>#N/A</v>
      </c>
      <c r="T521" s="30">
        <v>692</v>
      </c>
      <c r="AB521" s="33" t="e">
        <f>#N/A</f>
        <v>#N/A</v>
      </c>
      <c r="AC521" s="30">
        <v>1800</v>
      </c>
      <c r="AD521" s="30" t="e">
        <f>#N/A</f>
        <v>#N/A</v>
      </c>
      <c r="AE521" s="76">
        <v>0.85671232876712322</v>
      </c>
      <c r="AG521" s="30" t="e">
        <f>#N/A</f>
        <v>#N/A</v>
      </c>
      <c r="AH521" s="30" t="e">
        <f>#N/A</f>
        <v>#N/A</v>
      </c>
      <c r="AI521" s="30">
        <v>4271.4000000000005</v>
      </c>
      <c r="AJ521" s="30">
        <v>4068</v>
      </c>
      <c r="AK521" s="26" t="s">
        <v>139</v>
      </c>
      <c r="AL521" s="67">
        <v>11</v>
      </c>
      <c r="AM521" s="26" t="s">
        <v>1242</v>
      </c>
      <c r="AU521" s="26" t="s">
        <v>141</v>
      </c>
      <c r="AV521" s="67" t="s">
        <v>1270</v>
      </c>
      <c r="AW521" s="67" t="s">
        <v>1271</v>
      </c>
      <c r="BA521" s="26" t="s">
        <v>1187</v>
      </c>
      <c r="BB521" s="26" t="s">
        <v>145</v>
      </c>
      <c r="BC521" s="26" t="s">
        <v>146</v>
      </c>
      <c r="BD521" s="37">
        <v>43938</v>
      </c>
      <c r="BE521" s="30">
        <v>32769</v>
      </c>
      <c r="BF521" s="30">
        <v>24879</v>
      </c>
      <c r="BG521" s="37" t="s">
        <v>147</v>
      </c>
      <c r="BH521" s="37" t="s">
        <v>148</v>
      </c>
      <c r="BI521" s="37"/>
      <c r="BJ521" s="37"/>
      <c r="BK521" s="37"/>
      <c r="BL521" s="37"/>
      <c r="BM521" s="37"/>
      <c r="BN521" s="26"/>
      <c r="BO521" s="26"/>
      <c r="BP521" s="26"/>
      <c r="BQ521" s="38"/>
      <c r="BR521" s="26"/>
      <c r="BS521" s="26"/>
      <c r="BT521" s="26"/>
      <c r="BU521" s="26"/>
      <c r="BV521" s="39"/>
    </row>
    <row r="522" spans="1:74" ht="15" hidden="1" customHeight="1">
      <c r="A522" s="26">
        <v>2020</v>
      </c>
      <c r="B522" s="67">
        <v>518</v>
      </c>
      <c r="C522" s="26" t="s">
        <v>129</v>
      </c>
      <c r="D522" s="26" t="s">
        <v>130</v>
      </c>
      <c r="E522" s="26" t="s">
        <v>131</v>
      </c>
      <c r="F522" s="68">
        <v>43885</v>
      </c>
      <c r="G522" s="102" t="s">
        <v>1289</v>
      </c>
      <c r="H522" s="26" t="s">
        <v>133</v>
      </c>
      <c r="I522" s="26" t="s">
        <v>133</v>
      </c>
      <c r="J522" s="28" t="s">
        <v>1290</v>
      </c>
      <c r="K522" s="26" t="s">
        <v>135</v>
      </c>
      <c r="L522" s="26" t="s">
        <v>136</v>
      </c>
      <c r="M522" s="26" t="s">
        <v>137</v>
      </c>
      <c r="N522" s="29" t="s">
        <v>138</v>
      </c>
      <c r="O522" s="30" t="s">
        <v>138</v>
      </c>
      <c r="Q522" s="30">
        <v>67</v>
      </c>
      <c r="R522" s="30">
        <v>3860</v>
      </c>
      <c r="S522" s="31" t="e">
        <f>#N/A</f>
        <v>#N/A</v>
      </c>
      <c r="T522" s="30">
        <v>528</v>
      </c>
      <c r="AB522" s="33" t="e">
        <f>#N/A</f>
        <v>#N/A</v>
      </c>
      <c r="AC522" s="30">
        <v>1800</v>
      </c>
      <c r="AD522" s="30" t="e">
        <f>#N/A</f>
        <v>#N/A</v>
      </c>
      <c r="AE522" s="76">
        <v>0.78</v>
      </c>
      <c r="AF522" s="35">
        <v>0.15</v>
      </c>
      <c r="AG522" s="30" t="e">
        <f>#N/A</f>
        <v>#N/A</v>
      </c>
      <c r="AH522" s="30" t="e">
        <f>#N/A</f>
        <v>#N/A</v>
      </c>
      <c r="AI522" s="30">
        <v>3783.15</v>
      </c>
      <c r="AJ522" s="30">
        <v>3603</v>
      </c>
      <c r="AK522" s="26" t="s">
        <v>139</v>
      </c>
      <c r="AL522" s="67">
        <v>11</v>
      </c>
      <c r="AM522" s="26" t="s">
        <v>1242</v>
      </c>
      <c r="AU522" s="26" t="s">
        <v>141</v>
      </c>
      <c r="AV522" s="67" t="s">
        <v>1270</v>
      </c>
      <c r="AW522" s="67" t="s">
        <v>1271</v>
      </c>
      <c r="BA522" s="26" t="s">
        <v>1187</v>
      </c>
      <c r="BB522" s="26" t="s">
        <v>145</v>
      </c>
      <c r="BC522" s="26" t="s">
        <v>146</v>
      </c>
      <c r="BD522" s="37">
        <v>43938</v>
      </c>
      <c r="BE522" s="30">
        <v>32769</v>
      </c>
      <c r="BF522" s="30">
        <v>24879</v>
      </c>
      <c r="BG522" s="37" t="s">
        <v>147</v>
      </c>
      <c r="BH522" s="37" t="s">
        <v>148</v>
      </c>
      <c r="BI522" s="37"/>
      <c r="BJ522" s="37"/>
      <c r="BK522" s="37"/>
      <c r="BL522" s="37"/>
      <c r="BM522" s="37"/>
      <c r="BN522" s="26"/>
      <c r="BO522" s="26"/>
      <c r="BP522" s="26"/>
      <c r="BQ522" s="38"/>
      <c r="BR522" s="26"/>
      <c r="BS522" s="26"/>
      <c r="BT522" s="26"/>
      <c r="BU522" s="26"/>
      <c r="BV522" s="39"/>
    </row>
    <row r="523" spans="1:74" ht="15" hidden="1" customHeight="1">
      <c r="A523" s="26">
        <v>2020</v>
      </c>
      <c r="B523" s="26">
        <v>519</v>
      </c>
      <c r="C523" s="26" t="s">
        <v>129</v>
      </c>
      <c r="D523" s="26" t="s">
        <v>130</v>
      </c>
      <c r="E523" s="26" t="s">
        <v>131</v>
      </c>
      <c r="F523" s="68">
        <v>43885</v>
      </c>
      <c r="G523" s="102" t="s">
        <v>1291</v>
      </c>
      <c r="H523" s="26" t="s">
        <v>133</v>
      </c>
      <c r="I523" s="26" t="s">
        <v>133</v>
      </c>
      <c r="J523" s="28" t="s">
        <v>1292</v>
      </c>
      <c r="K523" s="26" t="s">
        <v>135</v>
      </c>
      <c r="L523" s="26" t="s">
        <v>136</v>
      </c>
      <c r="M523" s="26" t="s">
        <v>137</v>
      </c>
      <c r="N523" s="29" t="s">
        <v>138</v>
      </c>
      <c r="O523" s="30" t="s">
        <v>138</v>
      </c>
      <c r="Q523" s="30">
        <v>67</v>
      </c>
      <c r="R523" s="30">
        <v>3110</v>
      </c>
      <c r="S523" s="31" t="e">
        <f>#N/A</f>
        <v>#N/A</v>
      </c>
      <c r="T523" s="30">
        <v>661</v>
      </c>
      <c r="AB523" s="33" t="e">
        <f>#N/A</f>
        <v>#N/A</v>
      </c>
      <c r="AC523" s="30">
        <v>1800</v>
      </c>
      <c r="AD523" s="30" t="e">
        <f>#N/A</f>
        <v>#N/A</v>
      </c>
      <c r="AE523" s="76">
        <v>0.73510204081632646</v>
      </c>
      <c r="AG523" s="30" t="e">
        <f>#N/A</f>
        <v>#N/A</v>
      </c>
      <c r="AH523" s="30" t="e">
        <f>#N/A</f>
        <v>#N/A</v>
      </c>
      <c r="AI523" s="30">
        <v>3585.75</v>
      </c>
      <c r="AJ523" s="30">
        <v>3415</v>
      </c>
      <c r="AK523" s="26" t="s">
        <v>139</v>
      </c>
      <c r="AL523" s="67">
        <v>11</v>
      </c>
      <c r="AM523" s="26" t="s">
        <v>1242</v>
      </c>
      <c r="AU523" s="26" t="s">
        <v>141</v>
      </c>
      <c r="AV523" s="67" t="s">
        <v>1270</v>
      </c>
      <c r="AW523" s="67" t="s">
        <v>1293</v>
      </c>
      <c r="BA523" s="26" t="s">
        <v>1187</v>
      </c>
      <c r="BB523" s="26" t="s">
        <v>145</v>
      </c>
      <c r="BC523" s="26" t="s">
        <v>146</v>
      </c>
      <c r="BD523" s="37">
        <v>43938</v>
      </c>
      <c r="BE523" s="30">
        <v>32769</v>
      </c>
      <c r="BF523" s="30">
        <v>24879</v>
      </c>
      <c r="BG523" s="37" t="s">
        <v>147</v>
      </c>
      <c r="BH523" s="37" t="s">
        <v>148</v>
      </c>
      <c r="BI523" s="37"/>
      <c r="BJ523" s="37"/>
      <c r="BK523" s="37"/>
      <c r="BL523" s="37"/>
      <c r="BM523" s="37"/>
      <c r="BN523" s="26"/>
      <c r="BO523" s="26"/>
      <c r="BP523" s="26"/>
      <c r="BQ523" s="38"/>
      <c r="BR523" s="26"/>
      <c r="BS523" s="26"/>
      <c r="BT523" s="26"/>
      <c r="BU523" s="26"/>
      <c r="BV523" s="39"/>
    </row>
    <row r="524" spans="1:74" ht="15" hidden="1" customHeight="1">
      <c r="A524" s="26">
        <v>2020</v>
      </c>
      <c r="B524" s="26">
        <v>520</v>
      </c>
      <c r="C524" s="26" t="s">
        <v>129</v>
      </c>
      <c r="D524" s="26" t="s">
        <v>130</v>
      </c>
      <c r="E524" s="26" t="s">
        <v>131</v>
      </c>
      <c r="F524" s="68">
        <v>43885</v>
      </c>
      <c r="G524" s="102" t="s">
        <v>1294</v>
      </c>
      <c r="H524" s="26" t="s">
        <v>133</v>
      </c>
      <c r="I524" s="26" t="s">
        <v>133</v>
      </c>
      <c r="J524" s="28" t="s">
        <v>1295</v>
      </c>
      <c r="K524" s="26" t="s">
        <v>135</v>
      </c>
      <c r="L524" s="26" t="s">
        <v>136</v>
      </c>
      <c r="M524" s="26" t="s">
        <v>137</v>
      </c>
      <c r="N524" s="29" t="s">
        <v>138</v>
      </c>
      <c r="O524" s="30" t="s">
        <v>138</v>
      </c>
      <c r="Q524" s="30">
        <v>68</v>
      </c>
      <c r="R524" s="30">
        <v>3920</v>
      </c>
      <c r="S524" s="31" t="e">
        <f>#N/A</f>
        <v>#N/A</v>
      </c>
      <c r="T524" s="30">
        <v>794</v>
      </c>
      <c r="AB524" s="33" t="e">
        <f>#N/A</f>
        <v>#N/A</v>
      </c>
      <c r="AC524" s="30">
        <v>1800</v>
      </c>
      <c r="AD524" s="30" t="e">
        <f>#N/A</f>
        <v>#N/A</v>
      </c>
      <c r="AE524" s="76">
        <v>0.74811594202898546</v>
      </c>
      <c r="AG524" s="30" t="e">
        <f>#N/A</f>
        <v>#N/A</v>
      </c>
      <c r="AH524" s="30" t="e">
        <f>#N/A</f>
        <v>#N/A</v>
      </c>
      <c r="AI524" s="30">
        <v>4519.2</v>
      </c>
      <c r="AJ524" s="30">
        <v>4304</v>
      </c>
      <c r="AK524" s="26" t="s">
        <v>139</v>
      </c>
      <c r="AL524" s="67">
        <v>11</v>
      </c>
      <c r="AM524" s="26" t="s">
        <v>1242</v>
      </c>
      <c r="AU524" s="26" t="s">
        <v>141</v>
      </c>
      <c r="AV524" s="67" t="s">
        <v>1293</v>
      </c>
      <c r="AW524" s="67" t="s">
        <v>1296</v>
      </c>
      <c r="BA524" s="26" t="s">
        <v>1187</v>
      </c>
      <c r="BB524" s="26" t="s">
        <v>145</v>
      </c>
      <c r="BC524" s="26" t="s">
        <v>146</v>
      </c>
      <c r="BD524" s="37">
        <v>43938</v>
      </c>
      <c r="BE524" s="30">
        <v>32769</v>
      </c>
      <c r="BF524" s="30">
        <v>24879</v>
      </c>
      <c r="BG524" s="37" t="s">
        <v>147</v>
      </c>
      <c r="BH524" s="37" t="s">
        <v>148</v>
      </c>
      <c r="BI524" s="37"/>
      <c r="BJ524" s="37"/>
      <c r="BK524" s="37"/>
      <c r="BL524" s="37"/>
      <c r="BM524" s="37"/>
      <c r="BN524" s="26"/>
      <c r="BO524" s="26"/>
      <c r="BP524" s="26"/>
      <c r="BQ524" s="38"/>
      <c r="BR524" s="26"/>
      <c r="BS524" s="26"/>
      <c r="BT524" s="26"/>
      <c r="BU524" s="26"/>
      <c r="BV524" s="39"/>
    </row>
    <row r="525" spans="1:74" ht="15" hidden="1" customHeight="1">
      <c r="A525" s="26">
        <v>2020</v>
      </c>
      <c r="B525" s="67">
        <v>521</v>
      </c>
      <c r="C525" s="26" t="s">
        <v>129</v>
      </c>
      <c r="D525" s="26" t="s">
        <v>130</v>
      </c>
      <c r="E525" s="26" t="s">
        <v>131</v>
      </c>
      <c r="F525" s="68">
        <v>43885</v>
      </c>
      <c r="G525" s="102" t="s">
        <v>1297</v>
      </c>
      <c r="H525" s="26" t="s">
        <v>133</v>
      </c>
      <c r="I525" s="26" t="s">
        <v>133</v>
      </c>
      <c r="J525" s="28" t="s">
        <v>1298</v>
      </c>
      <c r="K525" s="26" t="s">
        <v>135</v>
      </c>
      <c r="L525" s="26" t="s">
        <v>136</v>
      </c>
      <c r="M525" s="26" t="s">
        <v>137</v>
      </c>
      <c r="N525" s="29" t="s">
        <v>138</v>
      </c>
      <c r="O525" s="30" t="s">
        <v>138</v>
      </c>
      <c r="Q525" s="30">
        <v>73</v>
      </c>
      <c r="R525" s="30">
        <v>4910</v>
      </c>
      <c r="S525" s="31" t="e">
        <f>#N/A</f>
        <v>#N/A</v>
      </c>
      <c r="T525" s="30">
        <v>912</v>
      </c>
      <c r="AB525" s="33" t="e">
        <f>#N/A</f>
        <v>#N/A</v>
      </c>
      <c r="AC525" s="30">
        <v>1800</v>
      </c>
      <c r="AD525" s="30" t="e">
        <f>#N/A</f>
        <v>#N/A</v>
      </c>
      <c r="AE525" s="76">
        <v>0.84440677966101696</v>
      </c>
      <c r="AG525" s="30" t="e">
        <f>#N/A</f>
        <v>#N/A</v>
      </c>
      <c r="AH525" s="30" t="e">
        <f>#N/A</f>
        <v>#N/A</v>
      </c>
      <c r="AI525" s="30">
        <v>5660.55</v>
      </c>
      <c r="AJ525" s="30">
        <v>5391</v>
      </c>
      <c r="AK525" s="26" t="s">
        <v>139</v>
      </c>
      <c r="AL525" s="67">
        <v>11</v>
      </c>
      <c r="AM525" s="26" t="s">
        <v>1242</v>
      </c>
      <c r="AU525" s="26" t="s">
        <v>141</v>
      </c>
      <c r="AV525" s="67" t="s">
        <v>1293</v>
      </c>
      <c r="AW525" s="67" t="s">
        <v>1296</v>
      </c>
      <c r="BA525" s="26" t="s">
        <v>1187</v>
      </c>
      <c r="BB525" s="26" t="s">
        <v>145</v>
      </c>
      <c r="BC525" s="26" t="s">
        <v>146</v>
      </c>
      <c r="BD525" s="37">
        <v>43938</v>
      </c>
      <c r="BE525" s="30">
        <v>32769</v>
      </c>
      <c r="BF525" s="30">
        <v>24879</v>
      </c>
      <c r="BG525" s="37" t="s">
        <v>147</v>
      </c>
      <c r="BH525" s="37" t="s">
        <v>148</v>
      </c>
      <c r="BI525" s="37"/>
      <c r="BJ525" s="37"/>
      <c r="BK525" s="37"/>
      <c r="BL525" s="37"/>
      <c r="BM525" s="37"/>
      <c r="BN525" s="26"/>
      <c r="BO525" s="26"/>
      <c r="BP525" s="26"/>
      <c r="BQ525" s="38"/>
      <c r="BR525" s="26"/>
      <c r="BS525" s="26"/>
      <c r="BT525" s="26"/>
      <c r="BU525" s="26"/>
      <c r="BV525" s="39"/>
    </row>
    <row r="526" spans="1:74" ht="15" hidden="1" customHeight="1">
      <c r="A526" s="26">
        <v>2020</v>
      </c>
      <c r="B526" s="26">
        <v>522</v>
      </c>
      <c r="C526" s="26" t="s">
        <v>129</v>
      </c>
      <c r="D526" s="26" t="s">
        <v>130</v>
      </c>
      <c r="E526" s="26" t="s">
        <v>131</v>
      </c>
      <c r="F526" s="68">
        <v>43885</v>
      </c>
      <c r="G526" s="102" t="s">
        <v>1299</v>
      </c>
      <c r="H526" s="26" t="s">
        <v>133</v>
      </c>
      <c r="I526" s="26" t="s">
        <v>133</v>
      </c>
      <c r="J526" s="28" t="s">
        <v>1300</v>
      </c>
      <c r="K526" s="26" t="s">
        <v>135</v>
      </c>
      <c r="L526" s="26" t="s">
        <v>136</v>
      </c>
      <c r="M526" s="26" t="s">
        <v>137</v>
      </c>
      <c r="N526" s="29" t="s">
        <v>138</v>
      </c>
      <c r="O526" s="30" t="s">
        <v>138</v>
      </c>
      <c r="Q526" s="30">
        <v>76</v>
      </c>
      <c r="R526" s="30">
        <v>6780</v>
      </c>
      <c r="S526" s="31" t="e">
        <f>#N/A</f>
        <v>#N/A</v>
      </c>
      <c r="T526" s="30">
        <v>1487</v>
      </c>
      <c r="AB526" s="33" t="e">
        <f>#N/A</f>
        <v>#N/A</v>
      </c>
      <c r="AC526" s="30">
        <v>1800</v>
      </c>
      <c r="AD526" s="30" t="e">
        <f>#N/A</f>
        <v>#N/A</v>
      </c>
      <c r="AE526" s="76">
        <v>0.54249999999999998</v>
      </c>
      <c r="AG526" s="30" t="e">
        <f>#N/A</f>
        <v>#N/A</v>
      </c>
      <c r="AH526" s="30" t="e">
        <f>#N/A</f>
        <v>#N/A</v>
      </c>
      <c r="AI526" s="30">
        <v>7816.2000000000007</v>
      </c>
      <c r="AJ526" s="30">
        <v>7444</v>
      </c>
      <c r="AK526" s="26" t="s">
        <v>139</v>
      </c>
      <c r="AL526" s="67">
        <v>11</v>
      </c>
      <c r="AM526" s="26" t="s">
        <v>1242</v>
      </c>
      <c r="AU526" s="26" t="s">
        <v>141</v>
      </c>
      <c r="AV526" s="67" t="s">
        <v>1293</v>
      </c>
      <c r="AW526" s="67" t="s">
        <v>1296</v>
      </c>
      <c r="BA526" s="26" t="s">
        <v>1187</v>
      </c>
      <c r="BB526" s="26" t="s">
        <v>145</v>
      </c>
      <c r="BC526" s="26" t="s">
        <v>146</v>
      </c>
      <c r="BD526" s="37">
        <v>43938</v>
      </c>
      <c r="BE526" s="30">
        <v>32769</v>
      </c>
      <c r="BF526" s="30">
        <v>24879</v>
      </c>
      <c r="BG526" s="37" t="s">
        <v>147</v>
      </c>
      <c r="BH526" s="37" t="s">
        <v>148</v>
      </c>
      <c r="BI526" s="37"/>
      <c r="BJ526" s="37"/>
      <c r="BK526" s="37"/>
      <c r="BL526" s="37"/>
      <c r="BM526" s="37"/>
      <c r="BN526" s="26"/>
      <c r="BO526" s="26"/>
      <c r="BP526" s="26"/>
      <c r="BQ526" s="38"/>
      <c r="BR526" s="26"/>
      <c r="BS526" s="26"/>
      <c r="BT526" s="26"/>
      <c r="BU526" s="26"/>
      <c r="BV526" s="39"/>
    </row>
    <row r="527" spans="1:74" ht="15" hidden="1" customHeight="1">
      <c r="A527" s="26">
        <v>2020</v>
      </c>
      <c r="B527" s="26">
        <v>523</v>
      </c>
      <c r="C527" s="26" t="s">
        <v>129</v>
      </c>
      <c r="D527" s="26" t="s">
        <v>130</v>
      </c>
      <c r="E527" s="26" t="s">
        <v>131</v>
      </c>
      <c r="F527" s="68">
        <v>43885</v>
      </c>
      <c r="G527" s="102" t="s">
        <v>1301</v>
      </c>
      <c r="H527" s="26" t="s">
        <v>133</v>
      </c>
      <c r="I527" s="26" t="s">
        <v>133</v>
      </c>
      <c r="J527" s="28" t="s">
        <v>1302</v>
      </c>
      <c r="K527" s="26" t="s">
        <v>135</v>
      </c>
      <c r="L527" s="26" t="s">
        <v>136</v>
      </c>
      <c r="M527" s="26" t="s">
        <v>137</v>
      </c>
      <c r="N527" s="29" t="s">
        <v>138</v>
      </c>
      <c r="O527" s="30" t="s">
        <v>138</v>
      </c>
      <c r="Q527" s="30">
        <v>73</v>
      </c>
      <c r="R527" s="30">
        <v>5300</v>
      </c>
      <c r="S527" s="31" t="e">
        <f>#N/A</f>
        <v>#N/A</v>
      </c>
      <c r="T527" s="30">
        <v>1097</v>
      </c>
      <c r="AB527" s="33" t="e">
        <f>#N/A</f>
        <v>#N/A</v>
      </c>
      <c r="AC527" s="30">
        <v>1800</v>
      </c>
      <c r="AD527" s="30" t="e">
        <f>#N/A</f>
        <v>#N/A</v>
      </c>
      <c r="AE527" s="76">
        <v>0.81720930232558142</v>
      </c>
      <c r="AG527" s="30" t="e">
        <f>#N/A</f>
        <v>#N/A</v>
      </c>
      <c r="AH527" s="30" t="e">
        <f>#N/A</f>
        <v>#N/A</v>
      </c>
      <c r="AI527" s="30">
        <v>6109.95</v>
      </c>
      <c r="AJ527" s="30">
        <v>5819</v>
      </c>
      <c r="AK527" s="26" t="s">
        <v>139</v>
      </c>
      <c r="AL527" s="67">
        <v>11</v>
      </c>
      <c r="AM527" s="26" t="s">
        <v>1242</v>
      </c>
      <c r="AU527" s="26" t="s">
        <v>141</v>
      </c>
      <c r="AV527" s="67" t="s">
        <v>1293</v>
      </c>
      <c r="AW527" s="67" t="s">
        <v>1296</v>
      </c>
      <c r="BA527" s="26" t="s">
        <v>1187</v>
      </c>
      <c r="BB527" s="26" t="s">
        <v>145</v>
      </c>
      <c r="BC527" s="26" t="s">
        <v>146</v>
      </c>
      <c r="BD527" s="37">
        <v>43938</v>
      </c>
      <c r="BE527" s="30">
        <v>32769</v>
      </c>
      <c r="BF527" s="30">
        <v>24879</v>
      </c>
      <c r="BG527" s="37" t="s">
        <v>147</v>
      </c>
      <c r="BH527" s="37" t="s">
        <v>148</v>
      </c>
      <c r="BI527" s="37"/>
      <c r="BJ527" s="37"/>
      <c r="BK527" s="37"/>
      <c r="BL527" s="37"/>
      <c r="BM527" s="37"/>
      <c r="BN527" s="26"/>
      <c r="BO527" s="26"/>
      <c r="BP527" s="26"/>
      <c r="BQ527" s="38"/>
      <c r="BR527" s="26"/>
      <c r="BS527" s="26"/>
      <c r="BT527" s="26"/>
      <c r="BU527" s="26"/>
      <c r="BV527" s="39"/>
    </row>
    <row r="528" spans="1:74" ht="15" hidden="1" customHeight="1">
      <c r="A528" s="26">
        <v>2020</v>
      </c>
      <c r="B528" s="67">
        <v>524</v>
      </c>
      <c r="C528" s="26" t="s">
        <v>129</v>
      </c>
      <c r="D528" s="26" t="s">
        <v>130</v>
      </c>
      <c r="E528" s="26" t="s">
        <v>131</v>
      </c>
      <c r="F528" s="68">
        <v>43885</v>
      </c>
      <c r="G528" s="102" t="s">
        <v>1303</v>
      </c>
      <c r="H528" s="26" t="s">
        <v>133</v>
      </c>
      <c r="I528" s="26" t="s">
        <v>133</v>
      </c>
      <c r="J528" s="28" t="s">
        <v>1304</v>
      </c>
      <c r="K528" s="26" t="s">
        <v>135</v>
      </c>
      <c r="L528" s="26" t="s">
        <v>136</v>
      </c>
      <c r="M528" s="26" t="s">
        <v>137</v>
      </c>
      <c r="N528" s="29" t="s">
        <v>138</v>
      </c>
      <c r="O528" s="30" t="s">
        <v>138</v>
      </c>
      <c r="Q528" s="30">
        <v>74</v>
      </c>
      <c r="R528" s="30">
        <v>4880</v>
      </c>
      <c r="S528" s="31" t="e">
        <f>#N/A</f>
        <v>#N/A</v>
      </c>
      <c r="T528" s="30">
        <v>697</v>
      </c>
      <c r="AB528" s="33" t="e">
        <f>#N/A</f>
        <v>#N/A</v>
      </c>
      <c r="AC528" s="30">
        <v>1800</v>
      </c>
      <c r="AD528" s="30" t="e">
        <f>#N/A</f>
        <v>#N/A</v>
      </c>
      <c r="AE528" s="76">
        <v>0.77069767441860459</v>
      </c>
      <c r="AG528" s="30" t="e">
        <f>#N/A</f>
        <v>#N/A</v>
      </c>
      <c r="AH528" s="30" t="e">
        <f>#N/A</f>
        <v>#N/A</v>
      </c>
      <c r="AI528" s="30">
        <v>5625.9000000000005</v>
      </c>
      <c r="AJ528" s="30">
        <v>5358</v>
      </c>
      <c r="AK528" s="26" t="s">
        <v>139</v>
      </c>
      <c r="AL528" s="67">
        <v>11</v>
      </c>
      <c r="AM528" s="26" t="s">
        <v>1242</v>
      </c>
      <c r="AU528" s="26" t="s">
        <v>141</v>
      </c>
      <c r="AV528" s="67" t="s">
        <v>1296</v>
      </c>
      <c r="AW528" s="67" t="s">
        <v>1234</v>
      </c>
      <c r="BA528" s="26" t="s">
        <v>1187</v>
      </c>
      <c r="BB528" s="26" t="s">
        <v>145</v>
      </c>
      <c r="BC528" s="26" t="s">
        <v>146</v>
      </c>
      <c r="BD528" s="37">
        <v>43938</v>
      </c>
      <c r="BE528" s="30">
        <v>32769</v>
      </c>
      <c r="BF528" s="30">
        <v>24879</v>
      </c>
      <c r="BG528" s="37" t="s">
        <v>147</v>
      </c>
      <c r="BH528" s="37" t="s">
        <v>148</v>
      </c>
      <c r="BI528" s="37"/>
      <c r="BJ528" s="37"/>
      <c r="BK528" s="37"/>
      <c r="BL528" s="37"/>
      <c r="BM528" s="37"/>
      <c r="BN528" s="26"/>
      <c r="BO528" s="26"/>
      <c r="BP528" s="26"/>
      <c r="BQ528" s="38"/>
      <c r="BR528" s="26"/>
      <c r="BS528" s="26"/>
      <c r="BT528" s="26"/>
      <c r="BU528" s="26"/>
      <c r="BV528" s="39"/>
    </row>
    <row r="529" spans="1:74" ht="15" hidden="1" customHeight="1">
      <c r="A529" s="26">
        <v>2020</v>
      </c>
      <c r="B529" s="26">
        <v>525</v>
      </c>
      <c r="C529" s="26" t="s">
        <v>129</v>
      </c>
      <c r="D529" s="26" t="s">
        <v>130</v>
      </c>
      <c r="E529" s="26" t="s">
        <v>131</v>
      </c>
      <c r="F529" s="68">
        <v>43885</v>
      </c>
      <c r="G529" s="102" t="s">
        <v>1305</v>
      </c>
      <c r="H529" s="26" t="s">
        <v>133</v>
      </c>
      <c r="I529" s="26" t="s">
        <v>133</v>
      </c>
      <c r="J529" s="28" t="s">
        <v>1182</v>
      </c>
      <c r="K529" s="26" t="s">
        <v>135</v>
      </c>
      <c r="L529" s="26" t="s">
        <v>136</v>
      </c>
      <c r="M529" s="26" t="s">
        <v>137</v>
      </c>
      <c r="N529" s="29" t="s">
        <v>138</v>
      </c>
      <c r="O529" s="30" t="s">
        <v>138</v>
      </c>
      <c r="Q529" s="30">
        <v>74</v>
      </c>
      <c r="R529" s="30">
        <v>5090</v>
      </c>
      <c r="S529" s="31" t="e">
        <f>#N/A</f>
        <v>#N/A</v>
      </c>
      <c r="T529" s="30">
        <v>956</v>
      </c>
      <c r="AB529" s="33" t="e">
        <f>#N/A</f>
        <v>#N/A</v>
      </c>
      <c r="AC529" s="30">
        <v>1800</v>
      </c>
      <c r="AD529" s="30" t="e">
        <f>#N/A</f>
        <v>#N/A</v>
      </c>
      <c r="AE529" s="76">
        <v>0.80089552238805972</v>
      </c>
      <c r="AG529" s="30" t="e">
        <f>#N/A</f>
        <v>#N/A</v>
      </c>
      <c r="AH529" s="30" t="e">
        <f>#N/A</f>
        <v>#N/A</v>
      </c>
      <c r="AI529" s="30">
        <v>5868.45</v>
      </c>
      <c r="AJ529" s="30">
        <v>5589</v>
      </c>
      <c r="AK529" s="26" t="s">
        <v>139</v>
      </c>
      <c r="AL529" s="67">
        <v>11</v>
      </c>
      <c r="AM529" s="26" t="s">
        <v>1242</v>
      </c>
      <c r="AU529" s="26" t="s">
        <v>141</v>
      </c>
      <c r="AV529" s="67" t="s">
        <v>1296</v>
      </c>
      <c r="AW529" s="67" t="s">
        <v>1234</v>
      </c>
      <c r="BA529" s="26" t="s">
        <v>1187</v>
      </c>
      <c r="BB529" s="26" t="s">
        <v>145</v>
      </c>
      <c r="BC529" s="26" t="s">
        <v>146</v>
      </c>
      <c r="BD529" s="37">
        <v>43938</v>
      </c>
      <c r="BE529" s="30">
        <v>32769</v>
      </c>
      <c r="BF529" s="30">
        <v>24879</v>
      </c>
      <c r="BG529" s="37" t="s">
        <v>147</v>
      </c>
      <c r="BH529" s="37" t="s">
        <v>148</v>
      </c>
      <c r="BI529" s="37"/>
      <c r="BJ529" s="37"/>
      <c r="BK529" s="37"/>
      <c r="BL529" s="37"/>
      <c r="BM529" s="37"/>
      <c r="BN529" s="26"/>
      <c r="BO529" s="26"/>
      <c r="BP529" s="26"/>
      <c r="BQ529" s="38"/>
      <c r="BR529" s="26"/>
      <c r="BS529" s="26"/>
      <c r="BT529" s="26"/>
      <c r="BU529" s="26"/>
      <c r="BV529" s="39"/>
    </row>
    <row r="530" spans="1:74" ht="15" hidden="1" customHeight="1">
      <c r="A530" s="26">
        <v>2020</v>
      </c>
      <c r="B530" s="26">
        <v>526</v>
      </c>
      <c r="C530" s="26" t="s">
        <v>129</v>
      </c>
      <c r="D530" s="26" t="s">
        <v>130</v>
      </c>
      <c r="E530" s="26" t="s">
        <v>131</v>
      </c>
      <c r="F530" s="68">
        <v>43885</v>
      </c>
      <c r="G530" s="102" t="s">
        <v>1306</v>
      </c>
      <c r="H530" s="26" t="s">
        <v>133</v>
      </c>
      <c r="I530" s="26" t="s">
        <v>133</v>
      </c>
      <c r="J530" s="28" t="s">
        <v>1307</v>
      </c>
      <c r="K530" s="26" t="s">
        <v>135</v>
      </c>
      <c r="L530" s="26" t="s">
        <v>136</v>
      </c>
      <c r="M530" s="26" t="s">
        <v>137</v>
      </c>
      <c r="N530" s="29" t="s">
        <v>138</v>
      </c>
      <c r="O530" s="30" t="s">
        <v>138</v>
      </c>
      <c r="Q530" s="30">
        <v>68</v>
      </c>
      <c r="R530" s="30">
        <v>3940</v>
      </c>
      <c r="S530" s="31" t="e">
        <f>#N/A</f>
        <v>#N/A</v>
      </c>
      <c r="T530" s="30">
        <v>639</v>
      </c>
      <c r="AB530" s="33" t="e">
        <f>#N/A</f>
        <v>#N/A</v>
      </c>
      <c r="AC530" s="30">
        <v>1800</v>
      </c>
      <c r="AD530" s="30" t="e">
        <f>#N/A</f>
        <v>#N/A</v>
      </c>
      <c r="AE530" s="76">
        <v>0.53555555555555556</v>
      </c>
      <c r="AG530" s="30" t="e">
        <f>#N/A</f>
        <v>#N/A</v>
      </c>
      <c r="AH530" s="30" t="e">
        <f>#N/A</f>
        <v>#N/A</v>
      </c>
      <c r="AI530" s="30">
        <v>4542.3</v>
      </c>
      <c r="AJ530" s="30">
        <v>4326</v>
      </c>
      <c r="AK530" s="26" t="s">
        <v>139</v>
      </c>
      <c r="AL530" s="67">
        <v>11</v>
      </c>
      <c r="AM530" s="26" t="s">
        <v>1242</v>
      </c>
      <c r="AU530" s="26" t="s">
        <v>141</v>
      </c>
      <c r="AV530" s="67" t="s">
        <v>1296</v>
      </c>
      <c r="AW530" s="67" t="s">
        <v>1234</v>
      </c>
      <c r="BA530" s="26" t="s">
        <v>1187</v>
      </c>
      <c r="BB530" s="26" t="s">
        <v>145</v>
      </c>
      <c r="BC530" s="26" t="s">
        <v>146</v>
      </c>
      <c r="BD530" s="37">
        <v>43938</v>
      </c>
      <c r="BE530" s="30">
        <v>32769</v>
      </c>
      <c r="BF530" s="30">
        <v>24879</v>
      </c>
      <c r="BG530" s="37" t="s">
        <v>147</v>
      </c>
      <c r="BH530" s="37" t="s">
        <v>148</v>
      </c>
      <c r="BI530" s="37"/>
      <c r="BJ530" s="37"/>
      <c r="BK530" s="37"/>
      <c r="BL530" s="37"/>
      <c r="BM530" s="37"/>
      <c r="BN530" s="26"/>
      <c r="BO530" s="26"/>
      <c r="BP530" s="26"/>
      <c r="BQ530" s="38"/>
      <c r="BR530" s="26"/>
      <c r="BS530" s="26"/>
      <c r="BT530" s="26"/>
      <c r="BU530" s="26"/>
      <c r="BV530" s="39"/>
    </row>
    <row r="531" spans="1:74" ht="15" hidden="1" customHeight="1">
      <c r="A531" s="26">
        <v>2020</v>
      </c>
      <c r="B531" s="67">
        <v>527</v>
      </c>
      <c r="C531" s="26" t="s">
        <v>129</v>
      </c>
      <c r="D531" s="26" t="s">
        <v>130</v>
      </c>
      <c r="E531" s="26" t="s">
        <v>131</v>
      </c>
      <c r="F531" s="68">
        <v>43885</v>
      </c>
      <c r="G531" s="102" t="s">
        <v>1308</v>
      </c>
      <c r="H531" s="26" t="s">
        <v>133</v>
      </c>
      <c r="I531" s="26" t="s">
        <v>133</v>
      </c>
      <c r="J531" s="28" t="s">
        <v>1309</v>
      </c>
      <c r="K531" s="26" t="s">
        <v>135</v>
      </c>
      <c r="L531" s="26" t="s">
        <v>136</v>
      </c>
      <c r="M531" s="26" t="s">
        <v>137</v>
      </c>
      <c r="N531" s="29" t="s">
        <v>138</v>
      </c>
      <c r="O531" s="30" t="s">
        <v>138</v>
      </c>
      <c r="Q531" s="30">
        <v>74</v>
      </c>
      <c r="R531" s="30">
        <v>5480</v>
      </c>
      <c r="S531" s="31" t="e">
        <f>#N/A</f>
        <v>#N/A</v>
      </c>
      <c r="T531" s="30">
        <v>1112</v>
      </c>
      <c r="AB531" s="33" t="e">
        <f>#N/A</f>
        <v>#N/A</v>
      </c>
      <c r="AC531" s="30">
        <v>1800</v>
      </c>
      <c r="AD531" s="30" t="e">
        <f>#N/A</f>
        <v>#N/A</v>
      </c>
      <c r="AE531" s="76">
        <v>0.85234042553191491</v>
      </c>
      <c r="AG531" s="30" t="e">
        <f>#N/A</f>
        <v>#N/A</v>
      </c>
      <c r="AH531" s="30" t="e">
        <f>#N/A</f>
        <v>#N/A</v>
      </c>
      <c r="AI531" s="30">
        <v>6317.85</v>
      </c>
      <c r="AJ531" s="30">
        <v>6017</v>
      </c>
      <c r="AK531" s="26" t="s">
        <v>139</v>
      </c>
      <c r="AL531" s="67">
        <v>11</v>
      </c>
      <c r="AM531" s="26" t="s">
        <v>1242</v>
      </c>
      <c r="AU531" s="26" t="s">
        <v>141</v>
      </c>
      <c r="AV531" s="67" t="s">
        <v>1296</v>
      </c>
      <c r="AW531" s="67" t="s">
        <v>1234</v>
      </c>
      <c r="BA531" s="26" t="s">
        <v>1187</v>
      </c>
      <c r="BB531" s="26" t="s">
        <v>145</v>
      </c>
      <c r="BC531" s="26" t="s">
        <v>146</v>
      </c>
      <c r="BD531" s="37">
        <v>43938</v>
      </c>
      <c r="BE531" s="30">
        <v>32769</v>
      </c>
      <c r="BF531" s="30">
        <v>24879</v>
      </c>
      <c r="BG531" s="37" t="s">
        <v>147</v>
      </c>
      <c r="BH531" s="37" t="s">
        <v>148</v>
      </c>
      <c r="BI531" s="37"/>
      <c r="BJ531" s="37"/>
      <c r="BK531" s="37"/>
      <c r="BL531" s="37"/>
      <c r="BM531" s="37"/>
      <c r="BN531" s="26"/>
      <c r="BO531" s="26"/>
      <c r="BP531" s="26"/>
      <c r="BQ531" s="38"/>
      <c r="BR531" s="26"/>
      <c r="BS531" s="26"/>
      <c r="BT531" s="26"/>
      <c r="BU531" s="26"/>
      <c r="BV531" s="39"/>
    </row>
    <row r="532" spans="1:74" ht="15" hidden="1" customHeight="1">
      <c r="A532" s="26">
        <v>2020</v>
      </c>
      <c r="B532" s="26">
        <v>528</v>
      </c>
      <c r="C532" s="26" t="s">
        <v>129</v>
      </c>
      <c r="D532" s="26" t="s">
        <v>130</v>
      </c>
      <c r="E532" s="26" t="s">
        <v>131</v>
      </c>
      <c r="F532" s="68">
        <v>43885</v>
      </c>
      <c r="G532" s="102" t="s">
        <v>1310</v>
      </c>
      <c r="H532" s="26" t="s">
        <v>133</v>
      </c>
      <c r="I532" s="26" t="s">
        <v>133</v>
      </c>
      <c r="J532" s="28" t="s">
        <v>1311</v>
      </c>
      <c r="K532" s="26" t="s">
        <v>135</v>
      </c>
      <c r="L532" s="26" t="s">
        <v>136</v>
      </c>
      <c r="M532" s="26" t="s">
        <v>137</v>
      </c>
      <c r="N532" s="29" t="s">
        <v>138</v>
      </c>
      <c r="O532" s="30" t="s">
        <v>138</v>
      </c>
      <c r="Q532" s="30">
        <v>69</v>
      </c>
      <c r="R532" s="30">
        <v>4060</v>
      </c>
      <c r="S532" s="31" t="e">
        <f>#N/A</f>
        <v>#N/A</v>
      </c>
      <c r="T532" s="30">
        <v>874</v>
      </c>
      <c r="AB532" s="33" t="e">
        <f>#N/A</f>
        <v>#N/A</v>
      </c>
      <c r="AC532" s="30">
        <v>1800</v>
      </c>
      <c r="AD532" s="30" t="e">
        <f>#N/A</f>
        <v>#N/A</v>
      </c>
      <c r="AE532" s="76">
        <v>0.75777777777777777</v>
      </c>
      <c r="AG532" s="30" t="e">
        <f>#N/A</f>
        <v>#N/A</v>
      </c>
      <c r="AH532" s="30" t="e">
        <f>#N/A</f>
        <v>#N/A</v>
      </c>
      <c r="AI532" s="30">
        <v>4680.9000000000005</v>
      </c>
      <c r="AJ532" s="30">
        <v>4458</v>
      </c>
      <c r="AK532" s="26" t="s">
        <v>139</v>
      </c>
      <c r="AL532" s="67">
        <v>11</v>
      </c>
      <c r="AM532" s="26" t="s">
        <v>1242</v>
      </c>
      <c r="AU532" s="26" t="s">
        <v>141</v>
      </c>
      <c r="AV532" s="67" t="s">
        <v>1296</v>
      </c>
      <c r="AW532" s="67" t="s">
        <v>1234</v>
      </c>
      <c r="BA532" s="26" t="s">
        <v>1187</v>
      </c>
      <c r="BB532" s="26" t="s">
        <v>145</v>
      </c>
      <c r="BC532" s="26" t="s">
        <v>146</v>
      </c>
      <c r="BD532" s="37">
        <v>43938</v>
      </c>
      <c r="BE532" s="30">
        <v>32769</v>
      </c>
      <c r="BF532" s="30">
        <v>24879</v>
      </c>
      <c r="BG532" s="37" t="s">
        <v>147</v>
      </c>
      <c r="BH532" s="37" t="s">
        <v>148</v>
      </c>
      <c r="BI532" s="37"/>
      <c r="BJ532" s="37"/>
      <c r="BK532" s="37"/>
      <c r="BL532" s="37"/>
      <c r="BM532" s="37"/>
      <c r="BN532" s="26"/>
      <c r="BO532" s="26"/>
      <c r="BP532" s="26"/>
      <c r="BQ532" s="38"/>
      <c r="BR532" s="26"/>
      <c r="BS532" s="26"/>
      <c r="BT532" s="26"/>
      <c r="BU532" s="26"/>
      <c r="BV532" s="39"/>
    </row>
    <row r="533" spans="1:74" ht="15" hidden="1" customHeight="1">
      <c r="A533" s="26">
        <v>2020</v>
      </c>
      <c r="B533" s="26">
        <v>529</v>
      </c>
      <c r="C533" s="26" t="s">
        <v>129</v>
      </c>
      <c r="D533" s="26" t="s">
        <v>130</v>
      </c>
      <c r="E533" s="26" t="s">
        <v>131</v>
      </c>
      <c r="F533" s="68">
        <v>43885</v>
      </c>
      <c r="G533" s="102" t="s">
        <v>1312</v>
      </c>
      <c r="H533" s="26" t="s">
        <v>133</v>
      </c>
      <c r="I533" s="26" t="s">
        <v>133</v>
      </c>
      <c r="J533" s="28" t="s">
        <v>1313</v>
      </c>
      <c r="K533" s="26" t="s">
        <v>135</v>
      </c>
      <c r="L533" s="26" t="s">
        <v>136</v>
      </c>
      <c r="M533" s="26" t="s">
        <v>137</v>
      </c>
      <c r="N533" s="29" t="s">
        <v>138</v>
      </c>
      <c r="O533" s="30" t="s">
        <v>138</v>
      </c>
      <c r="Q533" s="30">
        <v>72</v>
      </c>
      <c r="R533" s="30">
        <v>4750</v>
      </c>
      <c r="S533" s="31" t="e">
        <f>#N/A</f>
        <v>#N/A</v>
      </c>
      <c r="T533" s="30">
        <v>816</v>
      </c>
      <c r="AB533" s="33" t="e">
        <f>#N/A</f>
        <v>#N/A</v>
      </c>
      <c r="AC533" s="30">
        <v>1800</v>
      </c>
      <c r="AD533" s="30" t="e">
        <f>#N/A</f>
        <v>#N/A</v>
      </c>
      <c r="AE533" s="76">
        <v>0.84666666666666668</v>
      </c>
      <c r="AG533" s="30" t="e">
        <f>#N/A</f>
        <v>#N/A</v>
      </c>
      <c r="AH533" s="30" t="e">
        <f>#N/A</f>
        <v>#N/A</v>
      </c>
      <c r="AI533" s="30">
        <v>5476.8</v>
      </c>
      <c r="AJ533" s="30">
        <v>5216</v>
      </c>
      <c r="AK533" s="26" t="s">
        <v>139</v>
      </c>
      <c r="AL533" s="67">
        <v>11</v>
      </c>
      <c r="AM533" s="26" t="s">
        <v>1242</v>
      </c>
      <c r="AU533" s="26" t="s">
        <v>141</v>
      </c>
      <c r="AV533" s="67" t="s">
        <v>1296</v>
      </c>
      <c r="AW533" s="67" t="s">
        <v>1234</v>
      </c>
      <c r="BA533" s="26" t="s">
        <v>1187</v>
      </c>
      <c r="BB533" s="26" t="s">
        <v>145</v>
      </c>
      <c r="BC533" s="26" t="s">
        <v>146</v>
      </c>
      <c r="BD533" s="37">
        <v>43938</v>
      </c>
      <c r="BE533" s="30">
        <v>32769</v>
      </c>
      <c r="BF533" s="30">
        <v>24879</v>
      </c>
      <c r="BG533" s="37" t="s">
        <v>147</v>
      </c>
      <c r="BH533" s="37" t="s">
        <v>148</v>
      </c>
      <c r="BI533" s="37"/>
      <c r="BJ533" s="37"/>
      <c r="BK533" s="37"/>
      <c r="BL533" s="37"/>
      <c r="BM533" s="37"/>
      <c r="BN533" s="26"/>
      <c r="BO533" s="26"/>
      <c r="BP533" s="26"/>
      <c r="BQ533" s="38"/>
      <c r="BR533" s="26"/>
      <c r="BS533" s="26"/>
      <c r="BT533" s="26"/>
      <c r="BU533" s="26"/>
      <c r="BV533" s="39"/>
    </row>
    <row r="534" spans="1:74" ht="15" hidden="1" customHeight="1">
      <c r="A534" s="26">
        <v>2020</v>
      </c>
      <c r="B534" s="67">
        <v>530</v>
      </c>
      <c r="C534" s="26" t="s">
        <v>129</v>
      </c>
      <c r="D534" s="26" t="s">
        <v>130</v>
      </c>
      <c r="E534" s="26" t="s">
        <v>131</v>
      </c>
      <c r="F534" s="68">
        <v>43885</v>
      </c>
      <c r="G534" s="102" t="s">
        <v>1314</v>
      </c>
      <c r="H534" s="26" t="s">
        <v>133</v>
      </c>
      <c r="I534" s="26" t="s">
        <v>133</v>
      </c>
      <c r="J534" s="28" t="s">
        <v>1315</v>
      </c>
      <c r="K534" s="26" t="s">
        <v>135</v>
      </c>
      <c r="L534" s="26" t="s">
        <v>136</v>
      </c>
      <c r="M534" s="26" t="s">
        <v>137</v>
      </c>
      <c r="N534" s="29" t="s">
        <v>138</v>
      </c>
      <c r="O534" s="30" t="s">
        <v>138</v>
      </c>
      <c r="Q534" s="30">
        <v>68</v>
      </c>
      <c r="R534" s="30">
        <v>4130</v>
      </c>
      <c r="S534" s="31" t="e">
        <f>#N/A</f>
        <v>#N/A</v>
      </c>
      <c r="T534" s="30">
        <v>700</v>
      </c>
      <c r="AB534" s="33" t="e">
        <f>#N/A</f>
        <v>#N/A</v>
      </c>
      <c r="AC534" s="30">
        <v>1800</v>
      </c>
      <c r="AD534" s="30" t="e">
        <f>#N/A</f>
        <v>#N/A</v>
      </c>
      <c r="AE534" s="76">
        <v>0.80857142857142861</v>
      </c>
      <c r="AG534" s="30" t="e">
        <f>#N/A</f>
        <v>#N/A</v>
      </c>
      <c r="AH534" s="30" t="e">
        <f>#N/A</f>
        <v>#N/A</v>
      </c>
      <c r="AI534" s="30">
        <v>4761.75</v>
      </c>
      <c r="AJ534" s="30">
        <v>4535</v>
      </c>
      <c r="AK534" s="26" t="s">
        <v>139</v>
      </c>
      <c r="AL534" s="67">
        <v>11</v>
      </c>
      <c r="AM534" s="26" t="s">
        <v>1242</v>
      </c>
      <c r="AU534" s="26" t="s">
        <v>141</v>
      </c>
      <c r="AV534" s="67" t="s">
        <v>1316</v>
      </c>
      <c r="AW534" s="67" t="s">
        <v>1317</v>
      </c>
      <c r="BA534" s="26" t="s">
        <v>1187</v>
      </c>
      <c r="BB534" s="26" t="s">
        <v>145</v>
      </c>
      <c r="BC534" s="26" t="s">
        <v>146</v>
      </c>
      <c r="BD534" s="37">
        <v>43938</v>
      </c>
      <c r="BE534" s="30">
        <v>32769</v>
      </c>
      <c r="BF534" s="30">
        <v>24879</v>
      </c>
      <c r="BG534" s="37" t="s">
        <v>147</v>
      </c>
      <c r="BH534" s="37" t="s">
        <v>148</v>
      </c>
      <c r="BI534" s="37"/>
      <c r="BJ534" s="37"/>
      <c r="BK534" s="37"/>
      <c r="BL534" s="37"/>
      <c r="BM534" s="37"/>
      <c r="BN534" s="26"/>
      <c r="BO534" s="26"/>
      <c r="BP534" s="26"/>
      <c r="BQ534" s="38"/>
      <c r="BR534" s="26"/>
      <c r="BS534" s="26"/>
      <c r="BT534" s="26"/>
      <c r="BU534" s="26"/>
      <c r="BV534" s="39"/>
    </row>
    <row r="535" spans="1:74" ht="15" hidden="1" customHeight="1">
      <c r="A535" s="26">
        <v>2020</v>
      </c>
      <c r="B535" s="26">
        <v>531</v>
      </c>
      <c r="C535" s="26" t="s">
        <v>129</v>
      </c>
      <c r="D535" s="26" t="s">
        <v>130</v>
      </c>
      <c r="E535" s="26" t="s">
        <v>131</v>
      </c>
      <c r="F535" s="68">
        <v>43885</v>
      </c>
      <c r="G535" s="102" t="s">
        <v>1318</v>
      </c>
      <c r="H535" s="26" t="s">
        <v>133</v>
      </c>
      <c r="I535" s="26" t="s">
        <v>133</v>
      </c>
      <c r="J535" s="28" t="s">
        <v>1319</v>
      </c>
      <c r="K535" s="26" t="s">
        <v>135</v>
      </c>
      <c r="L535" s="26" t="s">
        <v>136</v>
      </c>
      <c r="M535" s="26" t="s">
        <v>137</v>
      </c>
      <c r="N535" s="29" t="s">
        <v>138</v>
      </c>
      <c r="O535" s="30" t="s">
        <v>138</v>
      </c>
      <c r="Q535" s="30">
        <v>72</v>
      </c>
      <c r="R535" s="30">
        <v>4770</v>
      </c>
      <c r="S535" s="31" t="e">
        <f>#N/A</f>
        <v>#N/A</v>
      </c>
      <c r="T535" s="30">
        <v>989</v>
      </c>
      <c r="AB535" s="33" t="e">
        <f>#N/A</f>
        <v>#N/A</v>
      </c>
      <c r="AC535" s="30">
        <v>1800</v>
      </c>
      <c r="AD535" s="30" t="e">
        <f>#N/A</f>
        <v>#N/A</v>
      </c>
      <c r="AE535" s="76">
        <v>0.83714285714285708</v>
      </c>
      <c r="AG535" s="30" t="e">
        <f>#N/A</f>
        <v>#N/A</v>
      </c>
      <c r="AH535" s="30" t="e">
        <f>#N/A</f>
        <v>#N/A</v>
      </c>
      <c r="AI535" s="30">
        <v>5498.85</v>
      </c>
      <c r="AJ535" s="30">
        <v>5237</v>
      </c>
      <c r="AK535" s="26" t="s">
        <v>139</v>
      </c>
      <c r="AL535" s="67">
        <v>11</v>
      </c>
      <c r="AM535" s="26" t="s">
        <v>1242</v>
      </c>
      <c r="AU535" s="26" t="s">
        <v>141</v>
      </c>
      <c r="AV535" s="67" t="s">
        <v>1316</v>
      </c>
      <c r="AW535" s="67" t="s">
        <v>1317</v>
      </c>
      <c r="BA535" s="26" t="s">
        <v>1187</v>
      </c>
      <c r="BB535" s="26" t="s">
        <v>145</v>
      </c>
      <c r="BC535" s="26" t="s">
        <v>146</v>
      </c>
      <c r="BD535" s="37">
        <v>43938</v>
      </c>
      <c r="BE535" s="30">
        <v>32769</v>
      </c>
      <c r="BF535" s="30">
        <v>24879</v>
      </c>
      <c r="BG535" s="37" t="s">
        <v>147</v>
      </c>
      <c r="BH535" s="37" t="s">
        <v>148</v>
      </c>
      <c r="BI535" s="37"/>
      <c r="BJ535" s="37"/>
      <c r="BK535" s="37"/>
      <c r="BL535" s="37"/>
      <c r="BM535" s="37"/>
      <c r="BN535" s="26"/>
      <c r="BO535" s="26"/>
      <c r="BP535" s="26"/>
      <c r="BQ535" s="38"/>
      <c r="BR535" s="26"/>
      <c r="BS535" s="26"/>
      <c r="BT535" s="26"/>
      <c r="BU535" s="26"/>
      <c r="BV535" s="39"/>
    </row>
    <row r="536" spans="1:74" ht="15" hidden="1" customHeight="1">
      <c r="A536" s="26">
        <v>2020</v>
      </c>
      <c r="B536" s="26">
        <v>532</v>
      </c>
      <c r="C536" s="26" t="s">
        <v>129</v>
      </c>
      <c r="D536" s="26" t="s">
        <v>130</v>
      </c>
      <c r="E536" s="26" t="s">
        <v>131</v>
      </c>
      <c r="F536" s="68">
        <v>43885</v>
      </c>
      <c r="G536" s="102" t="s">
        <v>1320</v>
      </c>
      <c r="H536" s="26" t="s">
        <v>133</v>
      </c>
      <c r="I536" s="26" t="s">
        <v>133</v>
      </c>
      <c r="J536" s="28" t="s">
        <v>1321</v>
      </c>
      <c r="K536" s="26" t="s">
        <v>135</v>
      </c>
      <c r="L536" s="26" t="s">
        <v>136</v>
      </c>
      <c r="M536" s="26" t="s">
        <v>137</v>
      </c>
      <c r="N536" s="29" t="s">
        <v>138</v>
      </c>
      <c r="O536" s="30" t="s">
        <v>138</v>
      </c>
      <c r="Q536" s="30">
        <v>67</v>
      </c>
      <c r="R536" s="30">
        <v>3310</v>
      </c>
      <c r="S536" s="31" t="e">
        <f>#N/A</f>
        <v>#N/A</v>
      </c>
      <c r="T536" s="30">
        <v>663</v>
      </c>
      <c r="AB536" s="33" t="e">
        <f>#N/A</f>
        <v>#N/A</v>
      </c>
      <c r="AC536" s="30">
        <v>1800</v>
      </c>
      <c r="AD536" s="30" t="e">
        <f>#N/A</f>
        <v>#N/A</v>
      </c>
      <c r="AE536" s="76">
        <v>0.57701492537313426</v>
      </c>
      <c r="AG536" s="30" t="e">
        <f>#N/A</f>
        <v>#N/A</v>
      </c>
      <c r="AH536" s="30" t="e">
        <f>#N/A</f>
        <v>#N/A</v>
      </c>
      <c r="AI536" s="30">
        <v>3815.7000000000003</v>
      </c>
      <c r="AJ536" s="30">
        <v>3634</v>
      </c>
      <c r="AK536" s="26" t="s">
        <v>139</v>
      </c>
      <c r="AL536" s="67">
        <v>11</v>
      </c>
      <c r="AM536" s="26" t="s">
        <v>1242</v>
      </c>
      <c r="AU536" s="26" t="s">
        <v>141</v>
      </c>
      <c r="AV536" s="67" t="s">
        <v>1316</v>
      </c>
      <c r="AW536" s="67" t="s">
        <v>1322</v>
      </c>
      <c r="BA536" s="26" t="s">
        <v>1187</v>
      </c>
      <c r="BB536" s="26" t="s">
        <v>145</v>
      </c>
      <c r="BC536" s="26" t="s">
        <v>146</v>
      </c>
      <c r="BD536" s="37">
        <v>43938</v>
      </c>
      <c r="BE536" s="30">
        <v>32769</v>
      </c>
      <c r="BF536" s="30">
        <v>24879</v>
      </c>
      <c r="BG536" s="37" t="s">
        <v>147</v>
      </c>
      <c r="BH536" s="37" t="s">
        <v>148</v>
      </c>
      <c r="BI536" s="37"/>
      <c r="BJ536" s="37"/>
      <c r="BK536" s="37"/>
      <c r="BL536" s="37"/>
      <c r="BM536" s="37"/>
      <c r="BN536" s="26"/>
      <c r="BO536" s="26"/>
      <c r="BP536" s="26"/>
      <c r="BQ536" s="38"/>
      <c r="BR536" s="26"/>
      <c r="BS536" s="26"/>
      <c r="BT536" s="26"/>
      <c r="BU536" s="26"/>
      <c r="BV536" s="39"/>
    </row>
    <row r="537" spans="1:74" s="52" customFormat="1" ht="15" hidden="1" customHeight="1">
      <c r="A537" s="40">
        <v>2020</v>
      </c>
      <c r="B537" s="93">
        <v>533</v>
      </c>
      <c r="C537" s="40" t="s">
        <v>129</v>
      </c>
      <c r="D537" s="40" t="s">
        <v>130</v>
      </c>
      <c r="E537" s="40" t="s">
        <v>131</v>
      </c>
      <c r="F537" s="94">
        <v>43885</v>
      </c>
      <c r="G537" s="40" t="s">
        <v>1323</v>
      </c>
      <c r="H537" s="40" t="s">
        <v>133</v>
      </c>
      <c r="I537" s="40" t="s">
        <v>133</v>
      </c>
      <c r="J537" s="42" t="s">
        <v>1324</v>
      </c>
      <c r="K537" s="40" t="s">
        <v>135</v>
      </c>
      <c r="L537" s="40" t="s">
        <v>136</v>
      </c>
      <c r="M537" s="40" t="s">
        <v>137</v>
      </c>
      <c r="N537" s="43" t="s">
        <v>138</v>
      </c>
      <c r="O537" s="36" t="s">
        <v>138</v>
      </c>
      <c r="P537" s="43"/>
      <c r="Q537" s="36">
        <v>89</v>
      </c>
      <c r="R537" s="36">
        <v>10250</v>
      </c>
      <c r="S537" s="44" t="e">
        <f>#N/A</f>
        <v>#N/A</v>
      </c>
      <c r="T537" s="36">
        <v>1987</v>
      </c>
      <c r="U537" s="36"/>
      <c r="V537" s="45"/>
      <c r="W537" s="36"/>
      <c r="X537" s="36"/>
      <c r="Y537" s="36"/>
      <c r="Z537" s="36"/>
      <c r="AA537" s="36"/>
      <c r="AB537" s="46" t="e">
        <f>#N/A</f>
        <v>#N/A</v>
      </c>
      <c r="AC537" s="36">
        <v>1200</v>
      </c>
      <c r="AD537" s="36" t="e">
        <f>#N/A</f>
        <v>#N/A</v>
      </c>
      <c r="AE537" s="101"/>
      <c r="AF537" s="48">
        <v>0.15</v>
      </c>
      <c r="AG537" s="30" t="e">
        <f>#N/A</f>
        <v>#N/A</v>
      </c>
      <c r="AH537" s="36" t="e">
        <f>#N/A</f>
        <v>#N/A</v>
      </c>
      <c r="AI537" s="36">
        <v>0</v>
      </c>
      <c r="AJ537" s="36" t="e">
        <f>+AH537*0.61</f>
        <v>#N/A</v>
      </c>
      <c r="AK537" s="40" t="s">
        <v>154</v>
      </c>
      <c r="AL537" s="93">
        <v>11</v>
      </c>
      <c r="AM537" s="40" t="s">
        <v>1242</v>
      </c>
      <c r="AN537" s="40" t="s">
        <v>155</v>
      </c>
      <c r="AO537" s="36">
        <v>10455</v>
      </c>
      <c r="AP537" s="36"/>
      <c r="AQ537" s="36"/>
      <c r="AR537" s="36"/>
      <c r="AS537" s="36"/>
      <c r="AT537" s="36">
        <v>10455</v>
      </c>
      <c r="AU537" s="26" t="s">
        <v>141</v>
      </c>
      <c r="AV537" s="67" t="s">
        <v>1316</v>
      </c>
      <c r="AW537" s="67" t="s">
        <v>1322</v>
      </c>
      <c r="AX537" s="40"/>
      <c r="AY537" s="40"/>
      <c r="AZ537" s="40"/>
      <c r="BA537" s="40" t="s">
        <v>144</v>
      </c>
      <c r="BB537" s="40" t="s">
        <v>145</v>
      </c>
      <c r="BC537" s="40"/>
      <c r="BD537" s="49"/>
      <c r="BE537" s="36"/>
      <c r="BF537" s="36"/>
      <c r="BG537" s="49"/>
      <c r="BH537" s="49" t="s">
        <v>148</v>
      </c>
      <c r="BI537" s="49"/>
      <c r="BJ537" s="49"/>
      <c r="BK537" s="49"/>
      <c r="BL537" s="49"/>
      <c r="BM537" s="49"/>
      <c r="BN537" s="40"/>
      <c r="BO537" s="40"/>
      <c r="BP537" s="40"/>
      <c r="BQ537" s="50"/>
      <c r="BR537" s="40"/>
      <c r="BS537" s="40"/>
      <c r="BT537" s="40"/>
      <c r="BU537" s="40"/>
      <c r="BV537" s="51"/>
    </row>
    <row r="538" spans="1:74" ht="15" hidden="1" customHeight="1">
      <c r="A538" s="26">
        <v>2020</v>
      </c>
      <c r="B538" s="26">
        <v>534</v>
      </c>
      <c r="C538" s="26" t="s">
        <v>129</v>
      </c>
      <c r="D538" s="26" t="s">
        <v>130</v>
      </c>
      <c r="E538" s="26" t="s">
        <v>131</v>
      </c>
      <c r="F538" s="68">
        <v>43885</v>
      </c>
      <c r="G538" s="26" t="s">
        <v>1325</v>
      </c>
      <c r="H538" s="26" t="s">
        <v>133</v>
      </c>
      <c r="I538" s="26" t="s">
        <v>133</v>
      </c>
      <c r="J538" s="28" t="s">
        <v>1326</v>
      </c>
      <c r="K538" s="26" t="s">
        <v>135</v>
      </c>
      <c r="L538" s="26" t="s">
        <v>136</v>
      </c>
      <c r="M538" s="26" t="s">
        <v>137</v>
      </c>
      <c r="N538" s="29" t="s">
        <v>138</v>
      </c>
      <c r="O538" s="30" t="s">
        <v>138</v>
      </c>
      <c r="Q538" s="30">
        <v>88</v>
      </c>
      <c r="R538" s="30">
        <v>10570</v>
      </c>
      <c r="S538" s="31" t="e">
        <f>#N/A</f>
        <v>#N/A</v>
      </c>
      <c r="T538" s="30">
        <v>2611</v>
      </c>
      <c r="AB538" s="33" t="e">
        <f>#N/A</f>
        <v>#N/A</v>
      </c>
      <c r="AC538" s="30">
        <v>1200</v>
      </c>
      <c r="AD538" s="30" t="e">
        <f>#N/A</f>
        <v>#N/A</v>
      </c>
      <c r="AE538" s="76">
        <v>0.2970731707317073</v>
      </c>
      <c r="AG538" s="30" t="e">
        <f>#N/A</f>
        <v>#N/A</v>
      </c>
      <c r="AH538" s="30" t="e">
        <f>#N/A</f>
        <v>#N/A</v>
      </c>
      <c r="AI538" s="30">
        <v>8128.05</v>
      </c>
      <c r="AJ538" s="30">
        <v>7741</v>
      </c>
      <c r="AK538" s="26" t="s">
        <v>139</v>
      </c>
      <c r="AL538" s="67">
        <v>11</v>
      </c>
      <c r="AM538" s="26" t="s">
        <v>1242</v>
      </c>
      <c r="AU538" s="26" t="s">
        <v>141</v>
      </c>
      <c r="AV538" s="67" t="s">
        <v>1316</v>
      </c>
      <c r="AW538" s="67" t="s">
        <v>1322</v>
      </c>
      <c r="BA538" s="26" t="s">
        <v>144</v>
      </c>
      <c r="BB538" s="26" t="s">
        <v>145</v>
      </c>
      <c r="BC538" s="26" t="s">
        <v>146</v>
      </c>
      <c r="BD538" s="37">
        <v>43938</v>
      </c>
      <c r="BE538" s="30">
        <v>32769</v>
      </c>
      <c r="BF538" s="30">
        <v>24879</v>
      </c>
      <c r="BG538" s="37" t="s">
        <v>147</v>
      </c>
      <c r="BH538" s="37" t="s">
        <v>148</v>
      </c>
      <c r="BI538" s="37"/>
      <c r="BJ538" s="37"/>
      <c r="BK538" s="37"/>
      <c r="BL538" s="37"/>
      <c r="BM538" s="37"/>
      <c r="BN538" s="26"/>
      <c r="BO538" s="26"/>
      <c r="BP538" s="26"/>
      <c r="BQ538" s="38"/>
      <c r="BR538" s="26"/>
      <c r="BS538" s="26"/>
      <c r="BT538" s="26"/>
      <c r="BU538" s="26"/>
      <c r="BV538" s="39"/>
    </row>
    <row r="539" spans="1:74" ht="15" hidden="1" customHeight="1" thickBot="1">
      <c r="A539" s="82">
        <v>2020</v>
      </c>
      <c r="B539" s="82">
        <v>535</v>
      </c>
      <c r="C539" s="82" t="s">
        <v>129</v>
      </c>
      <c r="D539" s="82" t="s">
        <v>130</v>
      </c>
      <c r="E539" s="82" t="s">
        <v>131</v>
      </c>
      <c r="F539" s="95">
        <v>43885</v>
      </c>
      <c r="G539" s="82" t="s">
        <v>1327</v>
      </c>
      <c r="H539" s="82" t="s">
        <v>133</v>
      </c>
      <c r="I539" s="82" t="s">
        <v>133</v>
      </c>
      <c r="J539" s="84" t="s">
        <v>1328</v>
      </c>
      <c r="K539" s="82" t="s">
        <v>135</v>
      </c>
      <c r="L539" s="82" t="s">
        <v>136</v>
      </c>
      <c r="M539" s="82" t="s">
        <v>137</v>
      </c>
      <c r="N539" s="85" t="s">
        <v>138</v>
      </c>
      <c r="O539" s="63" t="s">
        <v>138</v>
      </c>
      <c r="P539" s="85"/>
      <c r="Q539" s="63">
        <v>77</v>
      </c>
      <c r="R539" s="63">
        <v>5800</v>
      </c>
      <c r="S539" s="86" t="e">
        <f>#N/A</f>
        <v>#N/A</v>
      </c>
      <c r="T539" s="63">
        <v>1062</v>
      </c>
      <c r="U539" s="63"/>
      <c r="V539" s="87"/>
      <c r="W539" s="63"/>
      <c r="X539" s="63"/>
      <c r="Y539" s="63"/>
      <c r="Z539" s="63"/>
      <c r="AA539" s="63"/>
      <c r="AB539" s="88" t="e">
        <f>#N/A</f>
        <v>#N/A</v>
      </c>
      <c r="AC539" s="63">
        <v>1200</v>
      </c>
      <c r="AD539" s="63" t="e">
        <f>#N/A</f>
        <v>#N/A</v>
      </c>
      <c r="AE539" s="90">
        <v>0.78</v>
      </c>
      <c r="AF539" s="90"/>
      <c r="AG539" s="63" t="e">
        <f>#N/A</f>
        <v>#N/A</v>
      </c>
      <c r="AH539" s="63" t="e">
        <f>#N/A</f>
        <v>#N/A</v>
      </c>
      <c r="AI539" s="63">
        <v>4563.3</v>
      </c>
      <c r="AJ539" s="63">
        <v>4346</v>
      </c>
      <c r="AK539" s="82" t="s">
        <v>139</v>
      </c>
      <c r="AL539" s="82">
        <v>11</v>
      </c>
      <c r="AM539" s="82" t="s">
        <v>1242</v>
      </c>
      <c r="AN539" s="82"/>
      <c r="AO539" s="63"/>
      <c r="AP539" s="63"/>
      <c r="AQ539" s="63"/>
      <c r="AR539" s="57"/>
      <c r="AS539" s="63"/>
      <c r="AT539" s="57"/>
      <c r="AU539" s="82" t="s">
        <v>141</v>
      </c>
      <c r="AV539" s="82" t="s">
        <v>1316</v>
      </c>
      <c r="AW539" s="82" t="s">
        <v>1322</v>
      </c>
      <c r="AX539" s="82"/>
      <c r="AY539" s="82"/>
      <c r="AZ539" s="82"/>
      <c r="BA539" s="82" t="s">
        <v>144</v>
      </c>
      <c r="BB539" s="82" t="s">
        <v>145</v>
      </c>
      <c r="BC539" s="82" t="s">
        <v>146</v>
      </c>
      <c r="BD539" s="83">
        <v>43938</v>
      </c>
      <c r="BE539" s="63">
        <v>32769</v>
      </c>
      <c r="BF539" s="63">
        <v>24879</v>
      </c>
      <c r="BG539" s="83" t="s">
        <v>147</v>
      </c>
      <c r="BH539" s="83" t="s">
        <v>148</v>
      </c>
      <c r="BI539" s="83"/>
      <c r="BJ539" s="83"/>
      <c r="BK539" s="83"/>
      <c r="BL539" s="83"/>
      <c r="BM539" s="83"/>
      <c r="BN539" s="82"/>
      <c r="BO539" s="82"/>
      <c r="BP539" s="82"/>
      <c r="BQ539" s="91"/>
      <c r="BR539" s="82"/>
      <c r="BS539" s="82"/>
      <c r="BT539" s="82"/>
      <c r="BU539" s="82"/>
      <c r="BV539" s="92"/>
    </row>
    <row r="540" spans="1:74" ht="15" hidden="1" customHeight="1">
      <c r="A540" s="26">
        <v>2020</v>
      </c>
      <c r="B540" s="67">
        <v>536</v>
      </c>
      <c r="C540" s="26" t="s">
        <v>129</v>
      </c>
      <c r="D540" s="26" t="s">
        <v>130</v>
      </c>
      <c r="E540" s="26" t="s">
        <v>131</v>
      </c>
      <c r="F540" s="68">
        <v>43892</v>
      </c>
      <c r="G540" s="102" t="s">
        <v>1329</v>
      </c>
      <c r="H540" s="26" t="s">
        <v>133</v>
      </c>
      <c r="I540" s="26" t="s">
        <v>133</v>
      </c>
      <c r="J540" s="69" t="s">
        <v>1330</v>
      </c>
      <c r="K540" s="26" t="s">
        <v>135</v>
      </c>
      <c r="L540" s="26" t="s">
        <v>136</v>
      </c>
      <c r="M540" s="26" t="s">
        <v>137</v>
      </c>
      <c r="N540" s="29" t="s">
        <v>138</v>
      </c>
      <c r="O540" s="30" t="s">
        <v>138</v>
      </c>
      <c r="P540" s="70"/>
      <c r="Q540" s="71">
        <v>72</v>
      </c>
      <c r="R540" s="71">
        <v>4570</v>
      </c>
      <c r="S540" s="72" t="e">
        <f>#N/A</f>
        <v>#N/A</v>
      </c>
      <c r="T540" s="71">
        <v>913</v>
      </c>
      <c r="U540" s="71"/>
      <c r="V540" s="73"/>
      <c r="W540" s="71"/>
      <c r="X540" s="71"/>
      <c r="Y540" s="71"/>
      <c r="Z540" s="71"/>
      <c r="AA540" s="71"/>
      <c r="AB540" s="74" t="e">
        <f>#N/A</f>
        <v>#N/A</v>
      </c>
      <c r="AC540" s="71">
        <v>1800</v>
      </c>
      <c r="AD540" s="100" t="e">
        <f>#N/A</f>
        <v>#N/A</v>
      </c>
      <c r="AE540" s="76">
        <v>0.82848484848484849</v>
      </c>
      <c r="AF540" s="76"/>
      <c r="AG540" s="71" t="e">
        <f>#N/A</f>
        <v>#N/A</v>
      </c>
      <c r="AH540" s="100" t="e">
        <f>#N/A</f>
        <v>#N/A</v>
      </c>
      <c r="AI540" s="71">
        <v>5235.3</v>
      </c>
      <c r="AJ540" s="71">
        <v>4986</v>
      </c>
      <c r="AK540" s="26" t="s">
        <v>139</v>
      </c>
      <c r="AL540" s="67">
        <v>12</v>
      </c>
      <c r="AM540" s="67" t="s">
        <v>1331</v>
      </c>
      <c r="AN540" s="67"/>
      <c r="AO540" s="71"/>
      <c r="AP540" s="71"/>
      <c r="AQ540" s="71"/>
      <c r="AR540" s="77"/>
      <c r="AS540" s="71"/>
      <c r="AT540" s="77"/>
      <c r="AU540" s="26" t="s">
        <v>141</v>
      </c>
      <c r="AV540" s="67" t="s">
        <v>1332</v>
      </c>
      <c r="AW540" s="67" t="s">
        <v>1333</v>
      </c>
      <c r="AX540" s="67"/>
      <c r="AY540" s="67"/>
      <c r="AZ540" s="67"/>
      <c r="BA540" s="26" t="s">
        <v>1187</v>
      </c>
      <c r="BB540" s="26" t="s">
        <v>145</v>
      </c>
      <c r="BC540" s="67" t="s">
        <v>146</v>
      </c>
      <c r="BD540" s="37">
        <v>43938</v>
      </c>
      <c r="BE540" s="71">
        <v>32769</v>
      </c>
      <c r="BF540" s="71">
        <v>24879</v>
      </c>
      <c r="BG540" s="37" t="s">
        <v>147</v>
      </c>
      <c r="BH540" s="37" t="s">
        <v>148</v>
      </c>
      <c r="BI540" s="78"/>
      <c r="BJ540" s="78"/>
      <c r="BK540" s="78"/>
      <c r="BL540" s="78"/>
      <c r="BM540" s="78"/>
      <c r="BN540" s="67"/>
      <c r="BO540" s="67"/>
      <c r="BP540" s="67"/>
      <c r="BQ540" s="79"/>
      <c r="BR540" s="67"/>
      <c r="BS540" s="67"/>
      <c r="BT540" s="67"/>
      <c r="BU540" s="67"/>
      <c r="BV540" s="80"/>
    </row>
    <row r="541" spans="1:74" ht="15" hidden="1" customHeight="1">
      <c r="A541" s="26">
        <v>2020</v>
      </c>
      <c r="B541" s="26">
        <v>537</v>
      </c>
      <c r="C541" s="26" t="s">
        <v>129</v>
      </c>
      <c r="D541" s="26" t="s">
        <v>130</v>
      </c>
      <c r="E541" s="26" t="s">
        <v>131</v>
      </c>
      <c r="F541" s="68">
        <v>43892</v>
      </c>
      <c r="G541" s="102" t="s">
        <v>1334</v>
      </c>
      <c r="H541" s="26" t="s">
        <v>133</v>
      </c>
      <c r="I541" s="26" t="s">
        <v>133</v>
      </c>
      <c r="J541" s="28" t="s">
        <v>1335</v>
      </c>
      <c r="K541" s="26" t="s">
        <v>135</v>
      </c>
      <c r="L541" s="26" t="s">
        <v>136</v>
      </c>
      <c r="M541" s="26" t="s">
        <v>137</v>
      </c>
      <c r="N541" s="29" t="s">
        <v>138</v>
      </c>
      <c r="O541" s="30" t="s">
        <v>138</v>
      </c>
      <c r="Q541" s="30">
        <v>71</v>
      </c>
      <c r="R541" s="30">
        <v>4830</v>
      </c>
      <c r="S541" s="31" t="e">
        <f>#N/A</f>
        <v>#N/A</v>
      </c>
      <c r="T541" s="30">
        <v>1083</v>
      </c>
      <c r="AB541" s="33" t="e">
        <f>#N/A</f>
        <v>#N/A</v>
      </c>
      <c r="AC541" s="30">
        <v>1800</v>
      </c>
      <c r="AD541" s="30" t="e">
        <f>#N/A</f>
        <v>#N/A</v>
      </c>
      <c r="AE541" s="76">
        <v>0.76947368421052631</v>
      </c>
      <c r="AG541" s="30" t="e">
        <f>#N/A</f>
        <v>#N/A</v>
      </c>
      <c r="AH541" s="30" t="e">
        <f>#N/A</f>
        <v>#N/A</v>
      </c>
      <c r="AI541" s="30">
        <v>5533.5</v>
      </c>
      <c r="AJ541" s="30">
        <v>5270</v>
      </c>
      <c r="AK541" s="26" t="s">
        <v>139</v>
      </c>
      <c r="AL541" s="26">
        <v>12</v>
      </c>
      <c r="AM541" s="26" t="s">
        <v>1331</v>
      </c>
      <c r="AU541" s="26" t="s">
        <v>141</v>
      </c>
      <c r="AV541" s="67" t="s">
        <v>1332</v>
      </c>
      <c r="AW541" s="67" t="s">
        <v>1333</v>
      </c>
      <c r="BA541" s="26" t="s">
        <v>1187</v>
      </c>
      <c r="BB541" s="26" t="s">
        <v>145</v>
      </c>
      <c r="BC541" s="26" t="s">
        <v>146</v>
      </c>
      <c r="BD541" s="37">
        <v>43938</v>
      </c>
      <c r="BE541" s="30">
        <v>32769</v>
      </c>
      <c r="BF541" s="30">
        <v>24879</v>
      </c>
      <c r="BG541" s="37" t="s">
        <v>147</v>
      </c>
      <c r="BH541" s="37" t="s">
        <v>148</v>
      </c>
      <c r="BI541" s="37"/>
      <c r="BJ541" s="37"/>
      <c r="BK541" s="37"/>
      <c r="BL541" s="37"/>
      <c r="BM541" s="37"/>
      <c r="BN541" s="26"/>
      <c r="BO541" s="26"/>
      <c r="BP541" s="26"/>
      <c r="BQ541" s="38"/>
      <c r="BR541" s="26"/>
      <c r="BS541" s="26"/>
      <c r="BT541" s="26"/>
      <c r="BU541" s="26"/>
      <c r="BV541" s="39"/>
    </row>
    <row r="542" spans="1:74" ht="15" hidden="1" customHeight="1">
      <c r="A542" s="26">
        <v>2020</v>
      </c>
      <c r="B542" s="26">
        <v>538</v>
      </c>
      <c r="C542" s="26" t="s">
        <v>129</v>
      </c>
      <c r="D542" s="26" t="s">
        <v>130</v>
      </c>
      <c r="E542" s="26" t="s">
        <v>131</v>
      </c>
      <c r="F542" s="68">
        <v>43892</v>
      </c>
      <c r="G542" s="102" t="s">
        <v>1336</v>
      </c>
      <c r="H542" s="26" t="s">
        <v>133</v>
      </c>
      <c r="I542" s="26" t="s">
        <v>133</v>
      </c>
      <c r="J542" s="28" t="s">
        <v>1337</v>
      </c>
      <c r="K542" s="26" t="s">
        <v>135</v>
      </c>
      <c r="L542" s="26" t="s">
        <v>136</v>
      </c>
      <c r="M542" s="26" t="s">
        <v>137</v>
      </c>
      <c r="N542" s="29" t="s">
        <v>138</v>
      </c>
      <c r="O542" s="30" t="s">
        <v>138</v>
      </c>
      <c r="Q542" s="30">
        <v>78</v>
      </c>
      <c r="R542" s="30">
        <v>6290</v>
      </c>
      <c r="S542" s="31" t="e">
        <f>#N/A</f>
        <v>#N/A</v>
      </c>
      <c r="T542" s="30">
        <v>975</v>
      </c>
      <c r="AB542" s="33" t="e">
        <f>#N/A</f>
        <v>#N/A</v>
      </c>
      <c r="AC542" s="30">
        <v>1800</v>
      </c>
      <c r="AD542" s="30" t="e">
        <f>#N/A</f>
        <v>#N/A</v>
      </c>
      <c r="AE542" s="76">
        <v>0.56333333333333335</v>
      </c>
      <c r="AF542" s="35">
        <v>0.1</v>
      </c>
      <c r="AG542" s="30" t="e">
        <f>#N/A</f>
        <v>#N/A</v>
      </c>
      <c r="AH542" s="30" t="e">
        <f>#N/A</f>
        <v>#N/A</v>
      </c>
      <c r="AI542" s="30">
        <v>6485.85</v>
      </c>
      <c r="AJ542" s="30">
        <v>6177</v>
      </c>
      <c r="AK542" s="26" t="s">
        <v>139</v>
      </c>
      <c r="AL542" s="26">
        <v>12</v>
      </c>
      <c r="AM542" s="26" t="s">
        <v>1331</v>
      </c>
      <c r="AU542" s="26" t="s">
        <v>141</v>
      </c>
      <c r="AV542" s="67" t="s">
        <v>1332</v>
      </c>
      <c r="AW542" s="67" t="s">
        <v>1333</v>
      </c>
      <c r="BA542" s="26" t="s">
        <v>1187</v>
      </c>
      <c r="BB542" s="26" t="s">
        <v>145</v>
      </c>
      <c r="BC542" s="26" t="s">
        <v>146</v>
      </c>
      <c r="BD542" s="37">
        <v>43938</v>
      </c>
      <c r="BE542" s="30">
        <v>32769</v>
      </c>
      <c r="BF542" s="30">
        <v>24879</v>
      </c>
      <c r="BG542" s="37" t="s">
        <v>147</v>
      </c>
      <c r="BH542" s="37" t="s">
        <v>148</v>
      </c>
      <c r="BI542" s="37"/>
      <c r="BJ542" s="37"/>
      <c r="BK542" s="37"/>
      <c r="BL542" s="37"/>
      <c r="BM542" s="37"/>
      <c r="BN542" s="26"/>
      <c r="BO542" s="26"/>
      <c r="BP542" s="26"/>
      <c r="BQ542" s="38"/>
      <c r="BR542" s="26"/>
      <c r="BS542" s="26"/>
      <c r="BT542" s="26"/>
      <c r="BU542" s="26"/>
      <c r="BV542" s="39"/>
    </row>
    <row r="543" spans="1:74" ht="15" hidden="1" customHeight="1">
      <c r="A543" s="26">
        <v>2020</v>
      </c>
      <c r="B543" s="67">
        <v>539</v>
      </c>
      <c r="C543" s="26" t="s">
        <v>129</v>
      </c>
      <c r="D543" s="26" t="s">
        <v>130</v>
      </c>
      <c r="E543" s="26" t="s">
        <v>131</v>
      </c>
      <c r="F543" s="68">
        <v>43892</v>
      </c>
      <c r="G543" s="102" t="s">
        <v>1338</v>
      </c>
      <c r="H543" s="26" t="s">
        <v>133</v>
      </c>
      <c r="I543" s="26" t="s">
        <v>133</v>
      </c>
      <c r="J543" s="28" t="s">
        <v>1339</v>
      </c>
      <c r="K543" s="26" t="s">
        <v>135</v>
      </c>
      <c r="L543" s="26" t="s">
        <v>136</v>
      </c>
      <c r="M543" s="26" t="s">
        <v>137</v>
      </c>
      <c r="N543" s="29" t="s">
        <v>138</v>
      </c>
      <c r="O543" s="30" t="s">
        <v>138</v>
      </c>
      <c r="Q543" s="30">
        <v>72</v>
      </c>
      <c r="R543" s="30">
        <v>5070</v>
      </c>
      <c r="S543" s="31" t="e">
        <f>#N/A</f>
        <v>#N/A</v>
      </c>
      <c r="T543" s="30">
        <v>1090</v>
      </c>
      <c r="AB543" s="33" t="e">
        <f>#N/A</f>
        <v>#N/A</v>
      </c>
      <c r="AC543" s="30">
        <v>1800</v>
      </c>
      <c r="AD543" s="30" t="e">
        <f>#N/A</f>
        <v>#N/A</v>
      </c>
      <c r="AE543" s="76">
        <v>0.94078431372549021</v>
      </c>
      <c r="AG543" s="30" t="e">
        <f>#N/A</f>
        <v>#N/A</v>
      </c>
      <c r="AH543" s="30" t="e">
        <f>#N/A</f>
        <v>#N/A</v>
      </c>
      <c r="AI543" s="30">
        <v>5785.5</v>
      </c>
      <c r="AJ543" s="30">
        <v>5510</v>
      </c>
      <c r="AK543" s="26" t="s">
        <v>139</v>
      </c>
      <c r="AL543" s="26">
        <v>12</v>
      </c>
      <c r="AM543" s="26" t="s">
        <v>1331</v>
      </c>
      <c r="AU543" s="26" t="s">
        <v>141</v>
      </c>
      <c r="AV543" s="67" t="s">
        <v>1332</v>
      </c>
      <c r="AW543" s="67" t="s">
        <v>1333</v>
      </c>
      <c r="BA543" s="26" t="s">
        <v>1187</v>
      </c>
      <c r="BB543" s="26" t="s">
        <v>145</v>
      </c>
      <c r="BC543" s="26" t="s">
        <v>146</v>
      </c>
      <c r="BD543" s="37">
        <v>43938</v>
      </c>
      <c r="BE543" s="30">
        <v>32769</v>
      </c>
      <c r="BF543" s="30">
        <v>24879</v>
      </c>
      <c r="BG543" s="37" t="s">
        <v>147</v>
      </c>
      <c r="BH543" s="37" t="s">
        <v>148</v>
      </c>
      <c r="BI543" s="37"/>
      <c r="BJ543" s="37"/>
      <c r="BK543" s="37"/>
      <c r="BL543" s="37"/>
      <c r="BM543" s="37"/>
      <c r="BN543" s="26"/>
      <c r="BO543" s="26"/>
      <c r="BP543" s="26"/>
      <c r="BQ543" s="38"/>
      <c r="BR543" s="26"/>
      <c r="BS543" s="26"/>
      <c r="BT543" s="26"/>
      <c r="BU543" s="26"/>
      <c r="BV543" s="39"/>
    </row>
    <row r="544" spans="1:74" ht="15" hidden="1" customHeight="1">
      <c r="A544" s="26">
        <v>2020</v>
      </c>
      <c r="B544" s="26">
        <v>540</v>
      </c>
      <c r="C544" s="26" t="s">
        <v>129</v>
      </c>
      <c r="D544" s="26" t="s">
        <v>130</v>
      </c>
      <c r="E544" s="26" t="s">
        <v>131</v>
      </c>
      <c r="F544" s="68">
        <v>43892</v>
      </c>
      <c r="G544" s="102" t="s">
        <v>1340</v>
      </c>
      <c r="H544" s="26" t="s">
        <v>133</v>
      </c>
      <c r="I544" s="26" t="s">
        <v>133</v>
      </c>
      <c r="J544" s="28" t="s">
        <v>1341</v>
      </c>
      <c r="K544" s="26" t="s">
        <v>135</v>
      </c>
      <c r="L544" s="26" t="s">
        <v>136</v>
      </c>
      <c r="M544" s="26" t="s">
        <v>137</v>
      </c>
      <c r="N544" s="29" t="s">
        <v>138</v>
      </c>
      <c r="O544" s="30" t="s">
        <v>138</v>
      </c>
      <c r="Q544" s="30">
        <v>64</v>
      </c>
      <c r="R544" s="30">
        <v>3380</v>
      </c>
      <c r="S544" s="31" t="e">
        <f>#N/A</f>
        <v>#N/A</v>
      </c>
      <c r="T544" s="30">
        <v>680</v>
      </c>
      <c r="AB544" s="33" t="e">
        <f>#N/A</f>
        <v>#N/A</v>
      </c>
      <c r="AC544" s="30">
        <v>1800</v>
      </c>
      <c r="AD544" s="30" t="e">
        <f>#N/A</f>
        <v>#N/A</v>
      </c>
      <c r="AE544" s="76">
        <v>0.80608695652173912</v>
      </c>
      <c r="AG544" s="30" t="e">
        <f>#N/A</f>
        <v>#N/A</v>
      </c>
      <c r="AH544" s="30" t="e">
        <f>#N/A</f>
        <v>#N/A</v>
      </c>
      <c r="AI544" s="30">
        <v>3872.4</v>
      </c>
      <c r="AJ544" s="30">
        <v>3688</v>
      </c>
      <c r="AK544" s="26" t="s">
        <v>139</v>
      </c>
      <c r="AL544" s="26">
        <v>12</v>
      </c>
      <c r="AM544" s="26" t="s">
        <v>1331</v>
      </c>
      <c r="AU544" s="26" t="s">
        <v>141</v>
      </c>
      <c r="AV544" s="67" t="s">
        <v>1332</v>
      </c>
      <c r="AW544" s="67" t="s">
        <v>1333</v>
      </c>
      <c r="BA544" s="26" t="s">
        <v>1187</v>
      </c>
      <c r="BB544" s="26" t="s">
        <v>145</v>
      </c>
      <c r="BC544" s="26" t="s">
        <v>146</v>
      </c>
      <c r="BD544" s="37">
        <v>43938</v>
      </c>
      <c r="BE544" s="30">
        <v>32769</v>
      </c>
      <c r="BF544" s="30">
        <v>24879</v>
      </c>
      <c r="BG544" s="37" t="s">
        <v>147</v>
      </c>
      <c r="BH544" s="37" t="s">
        <v>148</v>
      </c>
      <c r="BI544" s="37"/>
      <c r="BJ544" s="37"/>
      <c r="BK544" s="37"/>
      <c r="BL544" s="37"/>
      <c r="BM544" s="37"/>
      <c r="BN544" s="26"/>
      <c r="BO544" s="26"/>
      <c r="BP544" s="26"/>
      <c r="BQ544" s="38"/>
      <c r="BR544" s="26"/>
      <c r="BS544" s="26"/>
      <c r="BT544" s="26"/>
      <c r="BU544" s="26"/>
      <c r="BV544" s="39"/>
    </row>
    <row r="545" spans="1:74" ht="15" hidden="1" customHeight="1">
      <c r="A545" s="26">
        <v>2020</v>
      </c>
      <c r="B545" s="26">
        <v>541</v>
      </c>
      <c r="C545" s="26" t="s">
        <v>129</v>
      </c>
      <c r="D545" s="26" t="s">
        <v>130</v>
      </c>
      <c r="E545" s="26" t="s">
        <v>131</v>
      </c>
      <c r="F545" s="68">
        <v>43892</v>
      </c>
      <c r="G545" s="102" t="s">
        <v>1342</v>
      </c>
      <c r="H545" s="26" t="s">
        <v>133</v>
      </c>
      <c r="I545" s="26" t="s">
        <v>133</v>
      </c>
      <c r="J545" s="28" t="s">
        <v>1182</v>
      </c>
      <c r="K545" s="26" t="s">
        <v>135</v>
      </c>
      <c r="L545" s="26" t="s">
        <v>136</v>
      </c>
      <c r="M545" s="26" t="s">
        <v>137</v>
      </c>
      <c r="N545" s="29" t="s">
        <v>138</v>
      </c>
      <c r="O545" s="30" t="s">
        <v>138</v>
      </c>
      <c r="Q545" s="30">
        <v>74</v>
      </c>
      <c r="R545" s="30">
        <v>5200</v>
      </c>
      <c r="S545" s="31" t="e">
        <f>#N/A</f>
        <v>#N/A</v>
      </c>
      <c r="T545" s="30">
        <v>921</v>
      </c>
      <c r="AB545" s="33" t="e">
        <f>#N/A</f>
        <v>#N/A</v>
      </c>
      <c r="AC545" s="30">
        <v>1800</v>
      </c>
      <c r="AD545" s="30" t="e">
        <f>#N/A</f>
        <v>#N/A</v>
      </c>
      <c r="AE545" s="76">
        <v>0.81783783783783781</v>
      </c>
      <c r="AG545" s="30" t="e">
        <f>#N/A</f>
        <v>#N/A</v>
      </c>
      <c r="AH545" s="30" t="e">
        <f>#N/A</f>
        <v>#N/A</v>
      </c>
      <c r="AI545" s="30">
        <v>5957.7</v>
      </c>
      <c r="AJ545" s="30">
        <v>5674</v>
      </c>
      <c r="AK545" s="26" t="s">
        <v>139</v>
      </c>
      <c r="AL545" s="26">
        <v>12</v>
      </c>
      <c r="AM545" s="26" t="s">
        <v>1331</v>
      </c>
      <c r="AU545" s="26" t="s">
        <v>141</v>
      </c>
      <c r="AV545" s="67" t="s">
        <v>1332</v>
      </c>
      <c r="AW545" s="67" t="s">
        <v>1333</v>
      </c>
      <c r="BA545" s="26" t="s">
        <v>1187</v>
      </c>
      <c r="BB545" s="26" t="s">
        <v>145</v>
      </c>
      <c r="BC545" s="26" t="s">
        <v>146</v>
      </c>
      <c r="BD545" s="37">
        <v>43938</v>
      </c>
      <c r="BE545" s="30">
        <v>32769</v>
      </c>
      <c r="BF545" s="30">
        <v>24879</v>
      </c>
      <c r="BG545" s="37" t="s">
        <v>147</v>
      </c>
      <c r="BH545" s="37" t="s">
        <v>148</v>
      </c>
      <c r="BI545" s="37"/>
      <c r="BJ545" s="37"/>
      <c r="BK545" s="37"/>
      <c r="BL545" s="37"/>
      <c r="BM545" s="37"/>
      <c r="BN545" s="26"/>
      <c r="BO545" s="26"/>
      <c r="BP545" s="26"/>
      <c r="BQ545" s="38"/>
      <c r="BR545" s="26"/>
      <c r="BS545" s="26"/>
      <c r="BT545" s="26"/>
      <c r="BU545" s="26"/>
      <c r="BV545" s="39"/>
    </row>
    <row r="546" spans="1:74" ht="15" hidden="1" customHeight="1">
      <c r="A546" s="26">
        <v>2020</v>
      </c>
      <c r="B546" s="67">
        <v>542</v>
      </c>
      <c r="C546" s="26" t="s">
        <v>129</v>
      </c>
      <c r="D546" s="26" t="s">
        <v>130</v>
      </c>
      <c r="E546" s="26" t="s">
        <v>131</v>
      </c>
      <c r="F546" s="68">
        <v>43892</v>
      </c>
      <c r="G546" s="102" t="s">
        <v>1343</v>
      </c>
      <c r="H546" s="26" t="s">
        <v>133</v>
      </c>
      <c r="I546" s="26" t="s">
        <v>133</v>
      </c>
      <c r="J546" s="28" t="s">
        <v>1344</v>
      </c>
      <c r="K546" s="26" t="s">
        <v>135</v>
      </c>
      <c r="L546" s="26" t="s">
        <v>136</v>
      </c>
      <c r="M546" s="26" t="s">
        <v>137</v>
      </c>
      <c r="N546" s="29" t="s">
        <v>138</v>
      </c>
      <c r="O546" s="30" t="s">
        <v>138</v>
      </c>
      <c r="Q546" s="30">
        <v>68</v>
      </c>
      <c r="R546" s="30">
        <v>4050</v>
      </c>
      <c r="S546" s="31" t="e">
        <f>#N/A</f>
        <v>#N/A</v>
      </c>
      <c r="T546" s="30">
        <v>826</v>
      </c>
      <c r="AB546" s="33" t="e">
        <f>#N/A</f>
        <v>#N/A</v>
      </c>
      <c r="AC546" s="30">
        <v>1800</v>
      </c>
      <c r="AD546" s="30" t="e">
        <f>#N/A</f>
        <v>#N/A</v>
      </c>
      <c r="AE546" s="76">
        <v>0.9</v>
      </c>
      <c r="AG546" s="30" t="e">
        <f>#N/A</f>
        <v>#N/A</v>
      </c>
      <c r="AH546" s="30" t="e">
        <f>#N/A</f>
        <v>#N/A</v>
      </c>
      <c r="AI546" s="30">
        <v>4639.95</v>
      </c>
      <c r="AJ546" s="30">
        <v>4419</v>
      </c>
      <c r="AK546" s="26" t="s">
        <v>139</v>
      </c>
      <c r="AL546" s="26">
        <v>12</v>
      </c>
      <c r="AM546" s="26" t="s">
        <v>1331</v>
      </c>
      <c r="AU546" s="26" t="s">
        <v>141</v>
      </c>
      <c r="AV546" s="67" t="s">
        <v>1332</v>
      </c>
      <c r="AW546" s="67" t="s">
        <v>1333</v>
      </c>
      <c r="BA546" s="26" t="s">
        <v>1187</v>
      </c>
      <c r="BB546" s="26" t="s">
        <v>145</v>
      </c>
      <c r="BC546" s="26" t="s">
        <v>146</v>
      </c>
      <c r="BD546" s="37">
        <v>43938</v>
      </c>
      <c r="BE546" s="30">
        <v>32769</v>
      </c>
      <c r="BF546" s="30">
        <v>24879</v>
      </c>
      <c r="BG546" s="37" t="s">
        <v>147</v>
      </c>
      <c r="BH546" s="37" t="s">
        <v>148</v>
      </c>
      <c r="BI546" s="37"/>
      <c r="BJ546" s="37"/>
      <c r="BK546" s="37"/>
      <c r="BL546" s="37"/>
      <c r="BM546" s="37"/>
      <c r="BN546" s="26"/>
      <c r="BO546" s="26"/>
      <c r="BP546" s="26"/>
      <c r="BQ546" s="38"/>
      <c r="BR546" s="26"/>
      <c r="BS546" s="26"/>
      <c r="BT546" s="26"/>
      <c r="BU546" s="26"/>
      <c r="BV546" s="39"/>
    </row>
    <row r="547" spans="1:74" ht="15" hidden="1" customHeight="1">
      <c r="A547" s="26">
        <v>2020</v>
      </c>
      <c r="B547" s="26">
        <v>543</v>
      </c>
      <c r="C547" s="26" t="s">
        <v>129</v>
      </c>
      <c r="D547" s="26" t="s">
        <v>130</v>
      </c>
      <c r="E547" s="26" t="s">
        <v>131</v>
      </c>
      <c r="F547" s="68">
        <v>43892</v>
      </c>
      <c r="G547" s="102" t="s">
        <v>1345</v>
      </c>
      <c r="H547" s="26" t="s">
        <v>133</v>
      </c>
      <c r="I547" s="26" t="s">
        <v>133</v>
      </c>
      <c r="J547" s="28" t="s">
        <v>1346</v>
      </c>
      <c r="K547" s="26" t="s">
        <v>135</v>
      </c>
      <c r="L547" s="26" t="s">
        <v>136</v>
      </c>
      <c r="M547" s="26" t="s">
        <v>137</v>
      </c>
      <c r="N547" s="29" t="s">
        <v>138</v>
      </c>
      <c r="O547" s="30" t="s">
        <v>138</v>
      </c>
      <c r="Q547" s="30">
        <v>67</v>
      </c>
      <c r="R547" s="30">
        <v>4500</v>
      </c>
      <c r="S547" s="31" t="e">
        <f>#N/A</f>
        <v>#N/A</v>
      </c>
      <c r="T547" s="30">
        <v>837</v>
      </c>
      <c r="AB547" s="33" t="e">
        <f>#N/A</f>
        <v>#N/A</v>
      </c>
      <c r="AC547" s="30">
        <v>1800</v>
      </c>
      <c r="AD547" s="30" t="e">
        <f>#N/A</f>
        <v>#N/A</v>
      </c>
      <c r="AE547" s="76">
        <v>0.76571428571428568</v>
      </c>
      <c r="AG547" s="30" t="e">
        <f>#N/A</f>
        <v>#N/A</v>
      </c>
      <c r="AH547" s="30" t="e">
        <f>#N/A</f>
        <v>#N/A</v>
      </c>
      <c r="AI547" s="30">
        <v>5155.5</v>
      </c>
      <c r="AJ547" s="30">
        <v>4910</v>
      </c>
      <c r="AK547" s="26" t="s">
        <v>139</v>
      </c>
      <c r="AL547" s="26">
        <v>12</v>
      </c>
      <c r="AM547" s="26" t="s">
        <v>1331</v>
      </c>
      <c r="AU547" s="26" t="s">
        <v>141</v>
      </c>
      <c r="AV547" s="67" t="s">
        <v>1347</v>
      </c>
      <c r="AW547" s="67" t="s">
        <v>1348</v>
      </c>
      <c r="BA547" s="26" t="s">
        <v>1187</v>
      </c>
      <c r="BB547" s="26" t="s">
        <v>145</v>
      </c>
      <c r="BC547" s="26" t="s">
        <v>146</v>
      </c>
      <c r="BD547" s="37">
        <v>43938</v>
      </c>
      <c r="BE547" s="30">
        <v>32769</v>
      </c>
      <c r="BF547" s="30">
        <v>24879</v>
      </c>
      <c r="BG547" s="37" t="s">
        <v>147</v>
      </c>
      <c r="BH547" s="37" t="s">
        <v>148</v>
      </c>
      <c r="BI547" s="37"/>
      <c r="BJ547" s="37"/>
      <c r="BK547" s="37"/>
      <c r="BL547" s="37"/>
      <c r="BM547" s="37"/>
      <c r="BN547" s="26"/>
      <c r="BO547" s="26"/>
      <c r="BP547" s="26"/>
      <c r="BQ547" s="38"/>
      <c r="BR547" s="26"/>
      <c r="BS547" s="26"/>
      <c r="BT547" s="26"/>
      <c r="BU547" s="26"/>
      <c r="BV547" s="39"/>
    </row>
    <row r="548" spans="1:74" ht="15" hidden="1" customHeight="1">
      <c r="A548" s="26">
        <v>2020</v>
      </c>
      <c r="B548" s="26">
        <v>544</v>
      </c>
      <c r="C548" s="26" t="s">
        <v>129</v>
      </c>
      <c r="D548" s="26" t="s">
        <v>130</v>
      </c>
      <c r="E548" s="26" t="s">
        <v>131</v>
      </c>
      <c r="F548" s="68">
        <v>43892</v>
      </c>
      <c r="G548" s="102" t="s">
        <v>1349</v>
      </c>
      <c r="H548" s="26" t="s">
        <v>133</v>
      </c>
      <c r="I548" s="26" t="s">
        <v>133</v>
      </c>
      <c r="J548" s="28" t="s">
        <v>1350</v>
      </c>
      <c r="K548" s="26" t="s">
        <v>135</v>
      </c>
      <c r="L548" s="26" t="s">
        <v>136</v>
      </c>
      <c r="M548" s="26" t="s">
        <v>137</v>
      </c>
      <c r="N548" s="29" t="s">
        <v>138</v>
      </c>
      <c r="O548" s="30" t="s">
        <v>138</v>
      </c>
      <c r="Q548" s="30">
        <v>75</v>
      </c>
      <c r="R548" s="30">
        <v>6520</v>
      </c>
      <c r="S548" s="31" t="e">
        <f>#N/A</f>
        <v>#N/A</v>
      </c>
      <c r="T548" s="30">
        <v>1345</v>
      </c>
      <c r="AB548" s="33" t="e">
        <f>#N/A</f>
        <v>#N/A</v>
      </c>
      <c r="AC548" s="30">
        <v>1800</v>
      </c>
      <c r="AD548" s="30" t="e">
        <f>#N/A</f>
        <v>#N/A</v>
      </c>
      <c r="AE548" s="76">
        <v>0.87655172413793103</v>
      </c>
      <c r="AG548" s="30" t="e">
        <f>#N/A</f>
        <v>#N/A</v>
      </c>
      <c r="AH548" s="30" t="e">
        <f>#N/A</f>
        <v>#N/A</v>
      </c>
      <c r="AI548" s="30">
        <v>7469.7000000000007</v>
      </c>
      <c r="AJ548" s="30">
        <v>7114</v>
      </c>
      <c r="AK548" s="26" t="s">
        <v>139</v>
      </c>
      <c r="AL548" s="26">
        <v>12</v>
      </c>
      <c r="AM548" s="26" t="s">
        <v>1331</v>
      </c>
      <c r="AU548" s="26" t="s">
        <v>141</v>
      </c>
      <c r="AV548" s="67" t="s">
        <v>1347</v>
      </c>
      <c r="AW548" s="67" t="s">
        <v>1348</v>
      </c>
      <c r="BA548" s="26" t="s">
        <v>1187</v>
      </c>
      <c r="BB548" s="26" t="s">
        <v>145</v>
      </c>
      <c r="BC548" s="26" t="s">
        <v>146</v>
      </c>
      <c r="BD548" s="37">
        <v>43938</v>
      </c>
      <c r="BE548" s="30">
        <v>32769</v>
      </c>
      <c r="BF548" s="30">
        <v>24879</v>
      </c>
      <c r="BG548" s="37" t="s">
        <v>147</v>
      </c>
      <c r="BH548" s="37" t="s">
        <v>148</v>
      </c>
      <c r="BI548" s="37"/>
      <c r="BJ548" s="37"/>
      <c r="BK548" s="37"/>
      <c r="BL548" s="37"/>
      <c r="BM548" s="37"/>
      <c r="BN548" s="26"/>
      <c r="BO548" s="26"/>
      <c r="BP548" s="26"/>
      <c r="BQ548" s="38"/>
      <c r="BR548" s="26"/>
      <c r="BS548" s="26"/>
      <c r="BT548" s="26"/>
      <c r="BU548" s="26"/>
      <c r="BV548" s="39"/>
    </row>
    <row r="549" spans="1:74" ht="15" hidden="1" customHeight="1">
      <c r="A549" s="26">
        <v>2020</v>
      </c>
      <c r="B549" s="67">
        <v>545</v>
      </c>
      <c r="C549" s="26" t="s">
        <v>129</v>
      </c>
      <c r="D549" s="26" t="s">
        <v>130</v>
      </c>
      <c r="E549" s="26" t="s">
        <v>131</v>
      </c>
      <c r="F549" s="68">
        <v>43892</v>
      </c>
      <c r="G549" s="102" t="s">
        <v>1351</v>
      </c>
      <c r="H549" s="26" t="s">
        <v>133</v>
      </c>
      <c r="I549" s="26" t="s">
        <v>133</v>
      </c>
      <c r="J549" s="28" t="s">
        <v>1352</v>
      </c>
      <c r="K549" s="26" t="s">
        <v>135</v>
      </c>
      <c r="L549" s="26" t="s">
        <v>136</v>
      </c>
      <c r="M549" s="26" t="s">
        <v>137</v>
      </c>
      <c r="N549" s="29" t="s">
        <v>138</v>
      </c>
      <c r="O549" s="30" t="s">
        <v>138</v>
      </c>
      <c r="Q549" s="30">
        <v>71</v>
      </c>
      <c r="R549" s="30">
        <v>4870</v>
      </c>
      <c r="S549" s="31" t="e">
        <f>#N/A</f>
        <v>#N/A</v>
      </c>
      <c r="T549" s="30">
        <v>1046</v>
      </c>
      <c r="AB549" s="33" t="e">
        <f>#N/A</f>
        <v>#N/A</v>
      </c>
      <c r="AC549" s="30">
        <v>1800</v>
      </c>
      <c r="AD549" s="30" t="e">
        <f>#N/A</f>
        <v>#N/A</v>
      </c>
      <c r="AE549" s="76">
        <v>0.78487804878048784</v>
      </c>
      <c r="AG549" s="30" t="e">
        <f>#N/A</f>
        <v>#N/A</v>
      </c>
      <c r="AH549" s="30" t="e">
        <f>#N/A</f>
        <v>#N/A</v>
      </c>
      <c r="AI549" s="30">
        <v>5579.7</v>
      </c>
      <c r="AJ549" s="30">
        <v>5314</v>
      </c>
      <c r="AK549" s="26" t="s">
        <v>139</v>
      </c>
      <c r="AL549" s="26">
        <v>12</v>
      </c>
      <c r="AM549" s="26" t="s">
        <v>1331</v>
      </c>
      <c r="AU549" s="26" t="s">
        <v>141</v>
      </c>
      <c r="AV549" s="67" t="s">
        <v>1347</v>
      </c>
      <c r="AW549" s="67" t="s">
        <v>1348</v>
      </c>
      <c r="BA549" s="26" t="s">
        <v>1187</v>
      </c>
      <c r="BB549" s="26" t="s">
        <v>145</v>
      </c>
      <c r="BC549" s="26" t="s">
        <v>146</v>
      </c>
      <c r="BD549" s="37">
        <v>43938</v>
      </c>
      <c r="BE549" s="30">
        <v>32769</v>
      </c>
      <c r="BF549" s="30">
        <v>24879</v>
      </c>
      <c r="BG549" s="37" t="s">
        <v>147</v>
      </c>
      <c r="BH549" s="37" t="s">
        <v>148</v>
      </c>
      <c r="BI549" s="37"/>
      <c r="BJ549" s="37"/>
      <c r="BK549" s="37"/>
      <c r="BL549" s="37"/>
      <c r="BM549" s="37"/>
      <c r="BN549" s="26"/>
      <c r="BO549" s="26"/>
      <c r="BP549" s="26"/>
      <c r="BQ549" s="38"/>
      <c r="BR549" s="26"/>
      <c r="BS549" s="26"/>
      <c r="BT549" s="26"/>
      <c r="BU549" s="26"/>
      <c r="BV549" s="39"/>
    </row>
    <row r="550" spans="1:74" ht="15" hidden="1" customHeight="1">
      <c r="A550" s="26">
        <v>2020</v>
      </c>
      <c r="B550" s="26">
        <v>546</v>
      </c>
      <c r="C550" s="26" t="s">
        <v>129</v>
      </c>
      <c r="D550" s="26" t="s">
        <v>130</v>
      </c>
      <c r="E550" s="26" t="s">
        <v>131</v>
      </c>
      <c r="F550" s="68">
        <v>43892</v>
      </c>
      <c r="G550" s="102" t="s">
        <v>1353</v>
      </c>
      <c r="H550" s="26" t="s">
        <v>133</v>
      </c>
      <c r="I550" s="26" t="s">
        <v>133</v>
      </c>
      <c r="J550" s="28" t="s">
        <v>1354</v>
      </c>
      <c r="K550" s="26" t="s">
        <v>135</v>
      </c>
      <c r="L550" s="26" t="s">
        <v>136</v>
      </c>
      <c r="M550" s="26" t="s">
        <v>137</v>
      </c>
      <c r="N550" s="29" t="s">
        <v>138</v>
      </c>
      <c r="O550" s="30" t="s">
        <v>138</v>
      </c>
      <c r="Q550" s="30">
        <v>69</v>
      </c>
      <c r="R550" s="30">
        <v>4150</v>
      </c>
      <c r="S550" s="31" t="e">
        <f>#N/A</f>
        <v>#N/A</v>
      </c>
      <c r="T550" s="30">
        <v>789</v>
      </c>
      <c r="AB550" s="33" t="e">
        <f>#N/A</f>
        <v>#N/A</v>
      </c>
      <c r="AC550" s="30">
        <v>1800</v>
      </c>
      <c r="AD550" s="30" t="e">
        <f>#N/A</f>
        <v>#N/A</v>
      </c>
      <c r="AE550" s="76">
        <v>0.93652173913043479</v>
      </c>
      <c r="AG550" s="30" t="e">
        <f>#N/A</f>
        <v>#N/A</v>
      </c>
      <c r="AH550" s="30" t="e">
        <f>#N/A</f>
        <v>#N/A</v>
      </c>
      <c r="AI550" s="30">
        <v>4754.4000000000005</v>
      </c>
      <c r="AJ550" s="30">
        <v>4528</v>
      </c>
      <c r="AK550" s="26" t="s">
        <v>139</v>
      </c>
      <c r="AL550" s="26">
        <v>12</v>
      </c>
      <c r="AM550" s="26" t="s">
        <v>1331</v>
      </c>
      <c r="AU550" s="26" t="s">
        <v>141</v>
      </c>
      <c r="AV550" s="67" t="s">
        <v>1347</v>
      </c>
      <c r="AW550" s="67" t="s">
        <v>1348</v>
      </c>
      <c r="BA550" s="26" t="s">
        <v>1187</v>
      </c>
      <c r="BB550" s="26" t="s">
        <v>145</v>
      </c>
      <c r="BC550" s="26" t="s">
        <v>146</v>
      </c>
      <c r="BD550" s="37">
        <v>43938</v>
      </c>
      <c r="BE550" s="30">
        <v>32769</v>
      </c>
      <c r="BF550" s="30">
        <v>24879</v>
      </c>
      <c r="BG550" s="37" t="s">
        <v>147</v>
      </c>
      <c r="BH550" s="37" t="s">
        <v>148</v>
      </c>
      <c r="BI550" s="37"/>
      <c r="BJ550" s="37"/>
      <c r="BK550" s="37"/>
      <c r="BL550" s="37"/>
      <c r="BM550" s="37"/>
      <c r="BN550" s="26"/>
      <c r="BO550" s="26"/>
      <c r="BP550" s="26"/>
      <c r="BQ550" s="38"/>
      <c r="BR550" s="26"/>
      <c r="BS550" s="26"/>
      <c r="BT550" s="26"/>
      <c r="BU550" s="26"/>
      <c r="BV550" s="39"/>
    </row>
    <row r="551" spans="1:74" ht="15" hidden="1" customHeight="1">
      <c r="A551" s="26">
        <v>2020</v>
      </c>
      <c r="B551" s="26">
        <v>547</v>
      </c>
      <c r="C551" s="26" t="s">
        <v>129</v>
      </c>
      <c r="D551" s="26" t="s">
        <v>130</v>
      </c>
      <c r="E551" s="26" t="s">
        <v>131</v>
      </c>
      <c r="F551" s="68">
        <v>43892</v>
      </c>
      <c r="G551" s="102" t="s">
        <v>1355</v>
      </c>
      <c r="H551" s="26" t="s">
        <v>133</v>
      </c>
      <c r="I551" s="26" t="s">
        <v>133</v>
      </c>
      <c r="J551" s="28" t="s">
        <v>1356</v>
      </c>
      <c r="K551" s="26" t="s">
        <v>135</v>
      </c>
      <c r="L551" s="26" t="s">
        <v>136</v>
      </c>
      <c r="M551" s="26" t="s">
        <v>137</v>
      </c>
      <c r="N551" s="29" t="s">
        <v>138</v>
      </c>
      <c r="O551" s="30" t="s">
        <v>138</v>
      </c>
      <c r="Q551" s="30">
        <v>86</v>
      </c>
      <c r="R551" s="30">
        <v>9370</v>
      </c>
      <c r="S551" s="31" t="e">
        <f>#N/A</f>
        <v>#N/A</v>
      </c>
      <c r="T551" s="30">
        <v>1047</v>
      </c>
      <c r="AB551" s="33" t="e">
        <f>#N/A</f>
        <v>#N/A</v>
      </c>
      <c r="AC551" s="30">
        <v>1800</v>
      </c>
      <c r="AD551" s="30" t="e">
        <f>#N/A</f>
        <v>#N/A</v>
      </c>
      <c r="AE551" s="76">
        <v>0.76947368421052631</v>
      </c>
      <c r="AF551" s="35">
        <v>0.5</v>
      </c>
      <c r="AG551" s="30" t="e">
        <f>#N/A</f>
        <v>#N/A</v>
      </c>
      <c r="AH551" s="30" t="e">
        <f>#N/A</f>
        <v>#N/A</v>
      </c>
      <c r="AI551" s="30">
        <v>5367.6</v>
      </c>
      <c r="AJ551" s="30">
        <v>5112</v>
      </c>
      <c r="AK551" s="26" t="s">
        <v>139</v>
      </c>
      <c r="AL551" s="26">
        <v>12</v>
      </c>
      <c r="AM551" s="26" t="s">
        <v>1331</v>
      </c>
      <c r="AU551" s="26" t="s">
        <v>141</v>
      </c>
      <c r="AV551" s="67" t="s">
        <v>1357</v>
      </c>
      <c r="AW551" s="67" t="s">
        <v>1358</v>
      </c>
      <c r="BA551" s="26" t="s">
        <v>1187</v>
      </c>
      <c r="BB551" s="26" t="s">
        <v>145</v>
      </c>
      <c r="BC551" s="26" t="s">
        <v>146</v>
      </c>
      <c r="BD551" s="37">
        <v>43938</v>
      </c>
      <c r="BE551" s="30">
        <v>32769</v>
      </c>
      <c r="BF551" s="30">
        <v>24879</v>
      </c>
      <c r="BG551" s="37" t="s">
        <v>147</v>
      </c>
      <c r="BH551" s="37" t="s">
        <v>148</v>
      </c>
      <c r="BI551" s="37"/>
      <c r="BJ551" s="37"/>
      <c r="BK551" s="37"/>
      <c r="BL551" s="37"/>
      <c r="BM551" s="37"/>
      <c r="BN551" s="26"/>
      <c r="BO551" s="26"/>
      <c r="BP551" s="26"/>
      <c r="BQ551" s="38"/>
      <c r="BR551" s="26"/>
      <c r="BS551" s="26"/>
      <c r="BT551" s="26"/>
      <c r="BU551" s="26"/>
      <c r="BV551" s="39"/>
    </row>
    <row r="552" spans="1:74" ht="15" hidden="1" customHeight="1">
      <c r="A552" s="26">
        <v>2020</v>
      </c>
      <c r="B552" s="67">
        <v>548</v>
      </c>
      <c r="C552" s="26" t="s">
        <v>129</v>
      </c>
      <c r="D552" s="26" t="s">
        <v>130</v>
      </c>
      <c r="E552" s="26" t="s">
        <v>131</v>
      </c>
      <c r="F552" s="68">
        <v>43892</v>
      </c>
      <c r="G552" s="102" t="s">
        <v>1359</v>
      </c>
      <c r="H552" s="26" t="s">
        <v>133</v>
      </c>
      <c r="I552" s="26" t="s">
        <v>133</v>
      </c>
      <c r="J552" s="28" t="s">
        <v>1360</v>
      </c>
      <c r="K552" s="26" t="s">
        <v>135</v>
      </c>
      <c r="L552" s="26" t="s">
        <v>136</v>
      </c>
      <c r="M552" s="26" t="s">
        <v>137</v>
      </c>
      <c r="N552" s="29" t="s">
        <v>138</v>
      </c>
      <c r="O552" s="30" t="s">
        <v>138</v>
      </c>
      <c r="Q552" s="30">
        <v>75</v>
      </c>
      <c r="R552" s="30">
        <v>5770</v>
      </c>
      <c r="S552" s="31" t="e">
        <f>#N/A</f>
        <v>#N/A</v>
      </c>
      <c r="T552" s="30">
        <v>1256</v>
      </c>
      <c r="AB552" s="33" t="e">
        <f>#N/A</f>
        <v>#N/A</v>
      </c>
      <c r="AC552" s="30">
        <v>1800</v>
      </c>
      <c r="AD552" s="30" t="e">
        <f>#N/A</f>
        <v>#N/A</v>
      </c>
      <c r="AE552" s="76">
        <v>0.91749999999999998</v>
      </c>
      <c r="AG552" s="30" t="e">
        <f>#N/A</f>
        <v>#N/A</v>
      </c>
      <c r="AH552" s="30" t="e">
        <f>#N/A</f>
        <v>#N/A</v>
      </c>
      <c r="AI552" s="30">
        <v>6610.8</v>
      </c>
      <c r="AJ552" s="30">
        <v>6296</v>
      </c>
      <c r="AK552" s="26" t="s">
        <v>139</v>
      </c>
      <c r="AL552" s="26">
        <v>12</v>
      </c>
      <c r="AM552" s="26" t="s">
        <v>1331</v>
      </c>
      <c r="AU552" s="26" t="s">
        <v>141</v>
      </c>
      <c r="AV552" s="67" t="s">
        <v>1361</v>
      </c>
      <c r="AW552" s="67" t="s">
        <v>1362</v>
      </c>
      <c r="BA552" s="26" t="s">
        <v>1187</v>
      </c>
      <c r="BB552" s="26" t="s">
        <v>145</v>
      </c>
      <c r="BC552" s="26" t="s">
        <v>146</v>
      </c>
      <c r="BD552" s="37">
        <v>43938</v>
      </c>
      <c r="BE552" s="30">
        <v>32769</v>
      </c>
      <c r="BF552" s="30">
        <v>24879</v>
      </c>
      <c r="BG552" s="37" t="s">
        <v>147</v>
      </c>
      <c r="BH552" s="37" t="s">
        <v>148</v>
      </c>
      <c r="BI552" s="37"/>
      <c r="BJ552" s="37"/>
      <c r="BK552" s="37"/>
      <c r="BL552" s="37"/>
      <c r="BM552" s="37"/>
      <c r="BN552" s="26"/>
      <c r="BO552" s="26"/>
      <c r="BP552" s="26"/>
      <c r="BQ552" s="38"/>
      <c r="BR552" s="26"/>
      <c r="BS552" s="26"/>
      <c r="BT552" s="26"/>
      <c r="BU552" s="26"/>
      <c r="BV552" s="39"/>
    </row>
    <row r="553" spans="1:74" ht="15" hidden="1" customHeight="1">
      <c r="A553" s="26">
        <v>2020</v>
      </c>
      <c r="B553" s="26">
        <v>549</v>
      </c>
      <c r="C553" s="26" t="s">
        <v>129</v>
      </c>
      <c r="D553" s="26" t="s">
        <v>130</v>
      </c>
      <c r="E553" s="26" t="s">
        <v>131</v>
      </c>
      <c r="F553" s="68">
        <v>43892</v>
      </c>
      <c r="G553" s="102" t="s">
        <v>1363</v>
      </c>
      <c r="H553" s="26" t="s">
        <v>133</v>
      </c>
      <c r="I553" s="26" t="s">
        <v>133</v>
      </c>
      <c r="J553" s="28" t="s">
        <v>1364</v>
      </c>
      <c r="K553" s="26" t="s">
        <v>135</v>
      </c>
      <c r="L553" s="26" t="s">
        <v>136</v>
      </c>
      <c r="M553" s="26" t="s">
        <v>137</v>
      </c>
      <c r="N553" s="29" t="s">
        <v>138</v>
      </c>
      <c r="O553" s="30" t="s">
        <v>138</v>
      </c>
      <c r="Q553" s="30">
        <v>76</v>
      </c>
      <c r="R553" s="30">
        <v>6080</v>
      </c>
      <c r="S553" s="31" t="e">
        <f>#N/A</f>
        <v>#N/A</v>
      </c>
      <c r="T553" s="30">
        <v>1121</v>
      </c>
      <c r="AB553" s="33" t="e">
        <f>#N/A</f>
        <v>#N/A</v>
      </c>
      <c r="AC553" s="30">
        <v>1800</v>
      </c>
      <c r="AD553" s="30" t="e">
        <f>#N/A</f>
        <v>#N/A</v>
      </c>
      <c r="AE553" s="76">
        <v>0.83185185185185184</v>
      </c>
      <c r="AG553" s="30" t="e">
        <f>#N/A</f>
        <v>#N/A</v>
      </c>
      <c r="AH553" s="30" t="e">
        <f>#N/A</f>
        <v>#N/A</v>
      </c>
      <c r="AI553" s="30">
        <v>6965.7000000000007</v>
      </c>
      <c r="AJ553" s="30">
        <v>6634</v>
      </c>
      <c r="AK553" s="26" t="s">
        <v>139</v>
      </c>
      <c r="AL553" s="26">
        <v>12</v>
      </c>
      <c r="AM553" s="26" t="s">
        <v>1331</v>
      </c>
      <c r="AU553" s="26" t="s">
        <v>141</v>
      </c>
      <c r="AV553" s="67" t="s">
        <v>1361</v>
      </c>
      <c r="AW553" s="67" t="s">
        <v>1362</v>
      </c>
      <c r="BA553" s="26" t="s">
        <v>1187</v>
      </c>
      <c r="BB553" s="26" t="s">
        <v>145</v>
      </c>
      <c r="BC553" s="26" t="s">
        <v>146</v>
      </c>
      <c r="BD553" s="37">
        <v>43938</v>
      </c>
      <c r="BE553" s="30">
        <v>32769</v>
      </c>
      <c r="BF553" s="30">
        <v>24879</v>
      </c>
      <c r="BG553" s="37" t="s">
        <v>147</v>
      </c>
      <c r="BH553" s="37" t="s">
        <v>148</v>
      </c>
      <c r="BI553" s="37"/>
      <c r="BJ553" s="37"/>
      <c r="BK553" s="37"/>
      <c r="BL553" s="37"/>
      <c r="BM553" s="37"/>
      <c r="BN553" s="26"/>
      <c r="BO553" s="26"/>
      <c r="BP553" s="26"/>
      <c r="BQ553" s="38"/>
      <c r="BR553" s="26"/>
      <c r="BS553" s="26"/>
      <c r="BT553" s="26"/>
      <c r="BU553" s="26"/>
      <c r="BV553" s="39"/>
    </row>
    <row r="554" spans="1:74" ht="15" hidden="1" customHeight="1">
      <c r="A554" s="26">
        <v>2020</v>
      </c>
      <c r="B554" s="26">
        <v>550</v>
      </c>
      <c r="C554" s="26" t="s">
        <v>129</v>
      </c>
      <c r="D554" s="26" t="s">
        <v>130</v>
      </c>
      <c r="E554" s="26" t="s">
        <v>131</v>
      </c>
      <c r="F554" s="68">
        <v>43892</v>
      </c>
      <c r="G554" s="102" t="s">
        <v>1365</v>
      </c>
      <c r="H554" s="26" t="s">
        <v>133</v>
      </c>
      <c r="I554" s="26" t="s">
        <v>133</v>
      </c>
      <c r="J554" s="28" t="s">
        <v>1366</v>
      </c>
      <c r="K554" s="26" t="s">
        <v>135</v>
      </c>
      <c r="L554" s="26" t="s">
        <v>136</v>
      </c>
      <c r="M554" s="26" t="s">
        <v>137</v>
      </c>
      <c r="N554" s="29" t="s">
        <v>138</v>
      </c>
      <c r="O554" s="30" t="s">
        <v>138</v>
      </c>
      <c r="Q554" s="30">
        <v>72</v>
      </c>
      <c r="R554" s="30">
        <v>4790</v>
      </c>
      <c r="S554" s="31" t="e">
        <f>#N/A</f>
        <v>#N/A</v>
      </c>
      <c r="T554" s="30">
        <v>1065</v>
      </c>
      <c r="AB554" s="33" t="e">
        <f>#N/A</f>
        <v>#N/A</v>
      </c>
      <c r="AC554" s="30">
        <v>1800</v>
      </c>
      <c r="AD554" s="30" t="e">
        <f>#N/A</f>
        <v>#N/A</v>
      </c>
      <c r="AE554" s="76">
        <v>0.83185185185185184</v>
      </c>
      <c r="AG554" s="30" t="e">
        <f>#N/A</f>
        <v>#N/A</v>
      </c>
      <c r="AH554" s="30" t="e">
        <f>#N/A</f>
        <v>#N/A</v>
      </c>
      <c r="AI554" s="30">
        <v>5488.35</v>
      </c>
      <c r="AJ554" s="30">
        <v>5227</v>
      </c>
      <c r="AK554" s="26" t="s">
        <v>139</v>
      </c>
      <c r="AL554" s="26">
        <v>12</v>
      </c>
      <c r="AM554" s="26" t="s">
        <v>1331</v>
      </c>
      <c r="AU554" s="26" t="s">
        <v>141</v>
      </c>
      <c r="AV554" s="67" t="s">
        <v>1361</v>
      </c>
      <c r="AW554" s="67" t="s">
        <v>1362</v>
      </c>
      <c r="BA554" s="26" t="s">
        <v>1187</v>
      </c>
      <c r="BB554" s="26" t="s">
        <v>145</v>
      </c>
      <c r="BC554" s="26" t="s">
        <v>146</v>
      </c>
      <c r="BD554" s="37">
        <v>43938</v>
      </c>
      <c r="BE554" s="30">
        <v>32769</v>
      </c>
      <c r="BF554" s="30">
        <v>24879</v>
      </c>
      <c r="BG554" s="37" t="s">
        <v>147</v>
      </c>
      <c r="BH554" s="37" t="s">
        <v>148</v>
      </c>
      <c r="BI554" s="37"/>
      <c r="BJ554" s="37"/>
      <c r="BK554" s="37"/>
      <c r="BL554" s="37"/>
      <c r="BM554" s="37"/>
      <c r="BN554" s="26"/>
      <c r="BO554" s="26"/>
      <c r="BP554" s="26"/>
      <c r="BQ554" s="38"/>
      <c r="BR554" s="26"/>
      <c r="BS554" s="26"/>
      <c r="BT554" s="26"/>
      <c r="BU554" s="26"/>
      <c r="BV554" s="39"/>
    </row>
    <row r="555" spans="1:74" ht="15" hidden="1" customHeight="1">
      <c r="A555" s="26">
        <v>2020</v>
      </c>
      <c r="B555" s="67">
        <v>551</v>
      </c>
      <c r="C555" s="26" t="s">
        <v>129</v>
      </c>
      <c r="D555" s="26" t="s">
        <v>130</v>
      </c>
      <c r="E555" s="26" t="s">
        <v>131</v>
      </c>
      <c r="F555" s="68">
        <v>43892</v>
      </c>
      <c r="G555" s="102" t="s">
        <v>1367</v>
      </c>
      <c r="H555" s="26" t="s">
        <v>133</v>
      </c>
      <c r="I555" s="26" t="s">
        <v>133</v>
      </c>
      <c r="J555" s="28" t="s">
        <v>1368</v>
      </c>
      <c r="K555" s="26" t="s">
        <v>135</v>
      </c>
      <c r="L555" s="26" t="s">
        <v>136</v>
      </c>
      <c r="M555" s="26" t="s">
        <v>137</v>
      </c>
      <c r="N555" s="29" t="s">
        <v>138</v>
      </c>
      <c r="O555" s="30" t="s">
        <v>138</v>
      </c>
      <c r="Q555" s="30">
        <v>70</v>
      </c>
      <c r="R555" s="30">
        <v>4470</v>
      </c>
      <c r="S555" s="31" t="e">
        <f>#N/A</f>
        <v>#N/A</v>
      </c>
      <c r="T555" s="30">
        <v>1020</v>
      </c>
      <c r="AB555" s="33" t="e">
        <f>#N/A</f>
        <v>#N/A</v>
      </c>
      <c r="AC555" s="30">
        <v>1800</v>
      </c>
      <c r="AD555" s="30" t="e">
        <f>#N/A</f>
        <v>#N/A</v>
      </c>
      <c r="AE555" s="76">
        <v>0.93833333333333335</v>
      </c>
      <c r="AG555" s="30" t="e">
        <f>#N/A</f>
        <v>#N/A</v>
      </c>
      <c r="AH555" s="30" t="e">
        <f>#N/A</f>
        <v>#N/A</v>
      </c>
      <c r="AI555" s="30">
        <v>5120.8500000000004</v>
      </c>
      <c r="AJ555" s="30">
        <v>4877</v>
      </c>
      <c r="AK555" s="26" t="s">
        <v>139</v>
      </c>
      <c r="AL555" s="26">
        <v>12</v>
      </c>
      <c r="AM555" s="26" t="s">
        <v>1331</v>
      </c>
      <c r="AU555" s="26" t="s">
        <v>141</v>
      </c>
      <c r="AV555" s="67" t="s">
        <v>1361</v>
      </c>
      <c r="AW555" s="67" t="s">
        <v>1362</v>
      </c>
      <c r="BA555" s="26" t="s">
        <v>1187</v>
      </c>
      <c r="BB555" s="26" t="s">
        <v>145</v>
      </c>
      <c r="BC555" s="26" t="s">
        <v>146</v>
      </c>
      <c r="BD555" s="37">
        <v>43938</v>
      </c>
      <c r="BE555" s="30">
        <v>32769</v>
      </c>
      <c r="BF555" s="30">
        <v>24879</v>
      </c>
      <c r="BG555" s="37" t="s">
        <v>147</v>
      </c>
      <c r="BH555" s="37" t="s">
        <v>148</v>
      </c>
      <c r="BI555" s="37"/>
      <c r="BJ555" s="37"/>
      <c r="BK555" s="37"/>
      <c r="BL555" s="37"/>
      <c r="BM555" s="37"/>
      <c r="BN555" s="26"/>
      <c r="BO555" s="26"/>
      <c r="BP555" s="26"/>
      <c r="BQ555" s="38"/>
      <c r="BR555" s="26"/>
      <c r="BS555" s="26"/>
      <c r="BT555" s="26"/>
      <c r="BU555" s="26"/>
      <c r="BV555" s="39"/>
    </row>
    <row r="556" spans="1:74" ht="15" hidden="1" customHeight="1">
      <c r="A556" s="26">
        <v>2020</v>
      </c>
      <c r="B556" s="26">
        <v>552</v>
      </c>
      <c r="C556" s="26" t="s">
        <v>129</v>
      </c>
      <c r="D556" s="26" t="s">
        <v>130</v>
      </c>
      <c r="E556" s="26" t="s">
        <v>131</v>
      </c>
      <c r="F556" s="68">
        <v>43892</v>
      </c>
      <c r="G556" s="102" t="s">
        <v>1369</v>
      </c>
      <c r="H556" s="26" t="s">
        <v>133</v>
      </c>
      <c r="I556" s="26" t="s">
        <v>133</v>
      </c>
      <c r="J556" s="28" t="s">
        <v>1370</v>
      </c>
      <c r="K556" s="26" t="s">
        <v>135</v>
      </c>
      <c r="L556" s="26" t="s">
        <v>136</v>
      </c>
      <c r="M556" s="26" t="s">
        <v>137</v>
      </c>
      <c r="N556" s="29" t="s">
        <v>138</v>
      </c>
      <c r="O556" s="30" t="s">
        <v>138</v>
      </c>
      <c r="Q556" s="30">
        <v>75</v>
      </c>
      <c r="R556" s="30">
        <v>5810</v>
      </c>
      <c r="S556" s="31" t="e">
        <f>#N/A</f>
        <v>#N/A</v>
      </c>
      <c r="T556" s="30">
        <v>1190</v>
      </c>
      <c r="AB556" s="33" t="e">
        <f>#N/A</f>
        <v>#N/A</v>
      </c>
      <c r="AC556" s="30">
        <v>1800</v>
      </c>
      <c r="AD556" s="30" t="e">
        <f>#N/A</f>
        <v>#N/A</v>
      </c>
      <c r="AE556" s="76">
        <v>0.79818181818181821</v>
      </c>
      <c r="AG556" s="30" t="e">
        <f>#N/A</f>
        <v>#N/A</v>
      </c>
      <c r="AH556" s="30" t="e">
        <f>#N/A</f>
        <v>#N/A</v>
      </c>
      <c r="AI556" s="30">
        <v>6657</v>
      </c>
      <c r="AJ556" s="30">
        <v>6340</v>
      </c>
      <c r="AK556" s="26" t="s">
        <v>139</v>
      </c>
      <c r="AL556" s="26">
        <v>12</v>
      </c>
      <c r="AM556" s="26" t="s">
        <v>1331</v>
      </c>
      <c r="AU556" s="26" t="s">
        <v>141</v>
      </c>
      <c r="AV556" s="67" t="s">
        <v>1361</v>
      </c>
      <c r="AW556" s="67" t="s">
        <v>1362</v>
      </c>
      <c r="BA556" s="26" t="s">
        <v>1187</v>
      </c>
      <c r="BB556" s="26" t="s">
        <v>145</v>
      </c>
      <c r="BC556" s="26" t="s">
        <v>146</v>
      </c>
      <c r="BD556" s="37">
        <v>43938</v>
      </c>
      <c r="BE556" s="30">
        <v>32769</v>
      </c>
      <c r="BF556" s="30">
        <v>24879</v>
      </c>
      <c r="BG556" s="37" t="s">
        <v>147</v>
      </c>
      <c r="BH556" s="37" t="s">
        <v>148</v>
      </c>
      <c r="BI556" s="37"/>
      <c r="BJ556" s="37"/>
      <c r="BK556" s="37"/>
      <c r="BL556" s="37"/>
      <c r="BM556" s="37"/>
      <c r="BN556" s="26"/>
      <c r="BO556" s="26"/>
      <c r="BP556" s="26"/>
      <c r="BQ556" s="38"/>
      <c r="BR556" s="26"/>
      <c r="BS556" s="26"/>
      <c r="BT556" s="26"/>
      <c r="BU556" s="26"/>
      <c r="BV556" s="39"/>
    </row>
    <row r="557" spans="1:74" ht="15" hidden="1" customHeight="1">
      <c r="A557" s="26">
        <v>2020</v>
      </c>
      <c r="B557" s="26">
        <v>553</v>
      </c>
      <c r="C557" s="26" t="s">
        <v>129</v>
      </c>
      <c r="D557" s="26" t="s">
        <v>130</v>
      </c>
      <c r="E557" s="26" t="s">
        <v>131</v>
      </c>
      <c r="F557" s="68">
        <v>43892</v>
      </c>
      <c r="G557" s="102" t="s">
        <v>1371</v>
      </c>
      <c r="H557" s="26" t="s">
        <v>133</v>
      </c>
      <c r="I557" s="26" t="s">
        <v>133</v>
      </c>
      <c r="J557" s="28" t="s">
        <v>1182</v>
      </c>
      <c r="K557" s="26" t="s">
        <v>135</v>
      </c>
      <c r="L557" s="26" t="s">
        <v>136</v>
      </c>
      <c r="M557" s="26" t="s">
        <v>137</v>
      </c>
      <c r="N557" s="29" t="s">
        <v>138</v>
      </c>
      <c r="O557" s="30" t="s">
        <v>138</v>
      </c>
      <c r="Q557" s="30">
        <v>69</v>
      </c>
      <c r="R557" s="30">
        <v>4130</v>
      </c>
      <c r="S557" s="31" t="e">
        <f>#N/A</f>
        <v>#N/A</v>
      </c>
      <c r="T557" s="30">
        <v>883</v>
      </c>
      <c r="AB557" s="33" t="e">
        <f>#N/A</f>
        <v>#N/A</v>
      </c>
      <c r="AC557" s="30">
        <v>1800</v>
      </c>
      <c r="AD557" s="30" t="e">
        <f>#N/A</f>
        <v>#N/A</v>
      </c>
      <c r="AE557" s="76">
        <v>0.86888888888888882</v>
      </c>
      <c r="AG557" s="30" t="e">
        <f>#N/A</f>
        <v>#N/A</v>
      </c>
      <c r="AH557" s="30" t="e">
        <f>#N/A</f>
        <v>#N/A</v>
      </c>
      <c r="AI557" s="30">
        <v>4731.3</v>
      </c>
      <c r="AJ557" s="30">
        <v>4506</v>
      </c>
      <c r="AK557" s="26" t="s">
        <v>139</v>
      </c>
      <c r="AL557" s="26">
        <v>12</v>
      </c>
      <c r="AM557" s="26" t="s">
        <v>1331</v>
      </c>
      <c r="AU557" s="26" t="s">
        <v>141</v>
      </c>
      <c r="AV557" s="67" t="s">
        <v>1361</v>
      </c>
      <c r="AW557" s="67" t="s">
        <v>1362</v>
      </c>
      <c r="BA557" s="26" t="s">
        <v>1187</v>
      </c>
      <c r="BB557" s="26" t="s">
        <v>145</v>
      </c>
      <c r="BC557" s="26" t="s">
        <v>146</v>
      </c>
      <c r="BD557" s="37">
        <v>43938</v>
      </c>
      <c r="BE557" s="30">
        <v>32769</v>
      </c>
      <c r="BF557" s="30">
        <v>24879</v>
      </c>
      <c r="BG557" s="37" t="s">
        <v>147</v>
      </c>
      <c r="BH557" s="37" t="s">
        <v>148</v>
      </c>
      <c r="BI557" s="37"/>
      <c r="BJ557" s="37"/>
      <c r="BK557" s="37"/>
      <c r="BL557" s="37"/>
      <c r="BM557" s="37"/>
      <c r="BN557" s="26"/>
      <c r="BO557" s="26"/>
      <c r="BP557" s="26"/>
      <c r="BQ557" s="38"/>
      <c r="BR557" s="26"/>
      <c r="BS557" s="26"/>
      <c r="BT557" s="26"/>
      <c r="BU557" s="26"/>
      <c r="BV557" s="39"/>
    </row>
    <row r="558" spans="1:74" ht="15" hidden="1" customHeight="1">
      <c r="A558" s="26">
        <v>2020</v>
      </c>
      <c r="B558" s="67">
        <v>554</v>
      </c>
      <c r="C558" s="26" t="s">
        <v>129</v>
      </c>
      <c r="D558" s="26" t="s">
        <v>130</v>
      </c>
      <c r="E558" s="26" t="s">
        <v>131</v>
      </c>
      <c r="F558" s="68">
        <v>43892</v>
      </c>
      <c r="G558" s="102" t="s">
        <v>1372</v>
      </c>
      <c r="H558" s="26" t="s">
        <v>133</v>
      </c>
      <c r="I558" s="26" t="s">
        <v>133</v>
      </c>
      <c r="J558" s="28" t="s">
        <v>1373</v>
      </c>
      <c r="K558" s="26" t="s">
        <v>135</v>
      </c>
      <c r="L558" s="26" t="s">
        <v>136</v>
      </c>
      <c r="M558" s="26" t="s">
        <v>137</v>
      </c>
      <c r="N558" s="29" t="s">
        <v>138</v>
      </c>
      <c r="O558" s="30" t="s">
        <v>138</v>
      </c>
      <c r="Q558" s="30">
        <v>60</v>
      </c>
      <c r="R558" s="30">
        <v>4680</v>
      </c>
      <c r="S558" s="31" t="e">
        <f>#N/A</f>
        <v>#N/A</v>
      </c>
      <c r="T558" s="30">
        <v>937</v>
      </c>
      <c r="AB558" s="33" t="e">
        <f>#N/A</f>
        <v>#N/A</v>
      </c>
      <c r="AC558" s="30">
        <v>1800</v>
      </c>
      <c r="AD558" s="30" t="e">
        <f>#N/A</f>
        <v>#N/A</v>
      </c>
      <c r="AE558" s="76">
        <v>0.80352941176470583</v>
      </c>
      <c r="AG558" s="30" t="e">
        <f>#N/A</f>
        <v>#N/A</v>
      </c>
      <c r="AH558" s="30" t="e">
        <f>#N/A</f>
        <v>#N/A</v>
      </c>
      <c r="AI558" s="30">
        <v>5362.35</v>
      </c>
      <c r="AJ558" s="30">
        <v>5107</v>
      </c>
      <c r="AK558" s="26" t="s">
        <v>139</v>
      </c>
      <c r="AL558" s="26">
        <v>12</v>
      </c>
      <c r="AM558" s="26" t="s">
        <v>1331</v>
      </c>
      <c r="AU558" s="26" t="s">
        <v>141</v>
      </c>
      <c r="AV558" s="67" t="s">
        <v>1374</v>
      </c>
      <c r="AW558" s="67" t="s">
        <v>1375</v>
      </c>
      <c r="AX558" s="67" t="s">
        <v>1376</v>
      </c>
      <c r="BA558" s="26" t="s">
        <v>1187</v>
      </c>
      <c r="BB558" s="26" t="s">
        <v>145</v>
      </c>
      <c r="BC558" s="26" t="s">
        <v>146</v>
      </c>
      <c r="BD558" s="37">
        <v>43938</v>
      </c>
      <c r="BE558" s="30">
        <v>32769</v>
      </c>
      <c r="BF558" s="30">
        <v>24879</v>
      </c>
      <c r="BG558" s="37" t="s">
        <v>147</v>
      </c>
      <c r="BH558" s="37" t="s">
        <v>148</v>
      </c>
      <c r="BI558" s="37"/>
      <c r="BJ558" s="37"/>
      <c r="BK558" s="37"/>
      <c r="BL558" s="37"/>
      <c r="BM558" s="37"/>
      <c r="BN558" s="26"/>
      <c r="BO558" s="26"/>
      <c r="BP558" s="26"/>
      <c r="BQ558" s="38"/>
      <c r="BR558" s="26"/>
      <c r="BS558" s="26"/>
      <c r="BT558" s="26"/>
      <c r="BU558" s="26"/>
      <c r="BV558" s="39"/>
    </row>
    <row r="559" spans="1:74" ht="15" hidden="1" customHeight="1">
      <c r="A559" s="26">
        <v>2020</v>
      </c>
      <c r="B559" s="26">
        <v>555</v>
      </c>
      <c r="C559" s="26" t="s">
        <v>129</v>
      </c>
      <c r="D559" s="26" t="s">
        <v>130</v>
      </c>
      <c r="E559" s="26" t="s">
        <v>131</v>
      </c>
      <c r="F559" s="68">
        <v>43892</v>
      </c>
      <c r="G559" s="102" t="s">
        <v>1377</v>
      </c>
      <c r="H559" s="26" t="s">
        <v>133</v>
      </c>
      <c r="I559" s="26" t="s">
        <v>133</v>
      </c>
      <c r="J559" s="28" t="s">
        <v>1378</v>
      </c>
      <c r="K559" s="26" t="s">
        <v>135</v>
      </c>
      <c r="L559" s="26" t="s">
        <v>136</v>
      </c>
      <c r="M559" s="26" t="s">
        <v>137</v>
      </c>
      <c r="N559" s="29" t="s">
        <v>138</v>
      </c>
      <c r="O559" s="30" t="s">
        <v>138</v>
      </c>
      <c r="Q559" s="30">
        <v>77</v>
      </c>
      <c r="R559" s="30">
        <v>5920</v>
      </c>
      <c r="S559" s="31" t="e">
        <f>#N/A</f>
        <v>#N/A</v>
      </c>
      <c r="T559" s="30">
        <v>1055</v>
      </c>
      <c r="AB559" s="33" t="e">
        <f>#N/A</f>
        <v>#N/A</v>
      </c>
      <c r="AC559" s="30">
        <v>1800</v>
      </c>
      <c r="AD559" s="30" t="e">
        <f>#N/A</f>
        <v>#N/A</v>
      </c>
      <c r="AE559" s="76">
        <v>0.81333333333333335</v>
      </c>
      <c r="AG559" s="30" t="e">
        <f>#N/A</f>
        <v>#N/A</v>
      </c>
      <c r="AH559" s="30" t="e">
        <f>#N/A</f>
        <v>#N/A</v>
      </c>
      <c r="AI559" s="30">
        <v>6783</v>
      </c>
      <c r="AJ559" s="30">
        <v>6460</v>
      </c>
      <c r="AK559" s="26" t="s">
        <v>139</v>
      </c>
      <c r="AL559" s="26">
        <v>12</v>
      </c>
      <c r="AM559" s="26" t="s">
        <v>1331</v>
      </c>
      <c r="AU559" s="26" t="s">
        <v>141</v>
      </c>
      <c r="AV559" s="67" t="s">
        <v>1374</v>
      </c>
      <c r="AW559" s="67" t="s">
        <v>1375</v>
      </c>
      <c r="AX559" s="67" t="s">
        <v>1376</v>
      </c>
      <c r="BA559" s="26" t="s">
        <v>1187</v>
      </c>
      <c r="BB559" s="26" t="s">
        <v>145</v>
      </c>
      <c r="BC559" s="26" t="s">
        <v>146</v>
      </c>
      <c r="BD559" s="37">
        <v>43938</v>
      </c>
      <c r="BE559" s="30">
        <v>32769</v>
      </c>
      <c r="BF559" s="30">
        <v>24879</v>
      </c>
      <c r="BG559" s="37" t="s">
        <v>147</v>
      </c>
      <c r="BH559" s="37" t="s">
        <v>148</v>
      </c>
      <c r="BI559" s="37"/>
      <c r="BJ559" s="37"/>
      <c r="BK559" s="37"/>
      <c r="BL559" s="37"/>
      <c r="BM559" s="37"/>
      <c r="BN559" s="26"/>
      <c r="BO559" s="26"/>
      <c r="BP559" s="26"/>
      <c r="BQ559" s="38"/>
      <c r="BR559" s="26"/>
      <c r="BS559" s="26"/>
      <c r="BT559" s="26"/>
      <c r="BU559" s="26"/>
      <c r="BV559" s="39"/>
    </row>
    <row r="560" spans="1:74" ht="15" hidden="1" customHeight="1">
      <c r="A560" s="26">
        <v>2020</v>
      </c>
      <c r="B560" s="26">
        <v>556</v>
      </c>
      <c r="C560" s="26" t="s">
        <v>129</v>
      </c>
      <c r="D560" s="26" t="s">
        <v>130</v>
      </c>
      <c r="E560" s="26" t="s">
        <v>131</v>
      </c>
      <c r="F560" s="68">
        <v>43892</v>
      </c>
      <c r="G560" s="102" t="s">
        <v>1379</v>
      </c>
      <c r="H560" s="26" t="s">
        <v>133</v>
      </c>
      <c r="I560" s="26" t="s">
        <v>133</v>
      </c>
      <c r="J560" s="28" t="s">
        <v>1182</v>
      </c>
      <c r="K560" s="26" t="s">
        <v>135</v>
      </c>
      <c r="L560" s="26" t="s">
        <v>136</v>
      </c>
      <c r="M560" s="26" t="s">
        <v>137</v>
      </c>
      <c r="N560" s="29" t="s">
        <v>138</v>
      </c>
      <c r="O560" s="30" t="s">
        <v>138</v>
      </c>
      <c r="Q560" s="30">
        <v>72</v>
      </c>
      <c r="R560" s="30">
        <v>4530</v>
      </c>
      <c r="S560" s="31" t="e">
        <f>#N/A</f>
        <v>#N/A</v>
      </c>
      <c r="T560" s="30">
        <v>1013</v>
      </c>
      <c r="AB560" s="33" t="e">
        <f>#N/A</f>
        <v>#N/A</v>
      </c>
      <c r="AC560" s="30">
        <v>1800</v>
      </c>
      <c r="AD560" s="30" t="e">
        <f>#N/A</f>
        <v>#N/A</v>
      </c>
      <c r="AE560" s="76">
        <v>0.74</v>
      </c>
      <c r="AG560" s="30" t="e">
        <f>#N/A</f>
        <v>#N/A</v>
      </c>
      <c r="AH560" s="30" t="e">
        <f>#N/A</f>
        <v>#N/A</v>
      </c>
      <c r="AI560" s="30">
        <v>5190.1500000000005</v>
      </c>
      <c r="AJ560" s="30">
        <v>4943</v>
      </c>
      <c r="AK560" s="26" t="s">
        <v>139</v>
      </c>
      <c r="AL560" s="26">
        <v>12</v>
      </c>
      <c r="AM560" s="26" t="s">
        <v>1331</v>
      </c>
      <c r="AU560" s="26" t="s">
        <v>141</v>
      </c>
      <c r="AV560" s="67" t="s">
        <v>1374</v>
      </c>
      <c r="AW560" s="67" t="s">
        <v>1375</v>
      </c>
      <c r="AX560" s="67" t="s">
        <v>1376</v>
      </c>
      <c r="BA560" s="26" t="s">
        <v>1187</v>
      </c>
      <c r="BB560" s="26" t="s">
        <v>145</v>
      </c>
      <c r="BC560" s="26" t="s">
        <v>146</v>
      </c>
      <c r="BD560" s="37">
        <v>43938</v>
      </c>
      <c r="BE560" s="30">
        <v>32769</v>
      </c>
      <c r="BF560" s="30">
        <v>24879</v>
      </c>
      <c r="BG560" s="37" t="s">
        <v>147</v>
      </c>
      <c r="BH560" s="37" t="s">
        <v>148</v>
      </c>
      <c r="BI560" s="37"/>
      <c r="BJ560" s="37"/>
      <c r="BK560" s="37"/>
      <c r="BL560" s="37"/>
      <c r="BM560" s="37"/>
      <c r="BN560" s="26"/>
      <c r="BO560" s="26"/>
      <c r="BP560" s="26"/>
      <c r="BQ560" s="38"/>
      <c r="BR560" s="26"/>
      <c r="BS560" s="26"/>
      <c r="BT560" s="26"/>
      <c r="BU560" s="26"/>
      <c r="BV560" s="39"/>
    </row>
    <row r="561" spans="1:74" ht="15" hidden="1" customHeight="1">
      <c r="A561" s="26">
        <v>2020</v>
      </c>
      <c r="B561" s="67">
        <v>557</v>
      </c>
      <c r="C561" s="26" t="s">
        <v>129</v>
      </c>
      <c r="D561" s="26" t="s">
        <v>130</v>
      </c>
      <c r="E561" s="26" t="s">
        <v>131</v>
      </c>
      <c r="F561" s="68">
        <v>43892</v>
      </c>
      <c r="G561" s="102" t="s">
        <v>1380</v>
      </c>
      <c r="H561" s="26" t="s">
        <v>133</v>
      </c>
      <c r="I561" s="26" t="s">
        <v>133</v>
      </c>
      <c r="J561" s="28" t="s">
        <v>1381</v>
      </c>
      <c r="K561" s="26" t="s">
        <v>135</v>
      </c>
      <c r="L561" s="26" t="s">
        <v>136</v>
      </c>
      <c r="M561" s="26" t="s">
        <v>137</v>
      </c>
      <c r="N561" s="29" t="s">
        <v>138</v>
      </c>
      <c r="O561" s="30" t="s">
        <v>138</v>
      </c>
      <c r="Q561" s="30">
        <v>74</v>
      </c>
      <c r="R561" s="30">
        <v>5270</v>
      </c>
      <c r="S561" s="31" t="e">
        <f>#N/A</f>
        <v>#N/A</v>
      </c>
      <c r="T561" s="30">
        <v>1100</v>
      </c>
      <c r="AB561" s="33" t="e">
        <f>#N/A</f>
        <v>#N/A</v>
      </c>
      <c r="AC561" s="30">
        <v>1800</v>
      </c>
      <c r="AD561" s="30" t="e">
        <f>#N/A</f>
        <v>#N/A</v>
      </c>
      <c r="AE561" s="76">
        <v>0.81333333333333335</v>
      </c>
      <c r="AG561" s="30" t="e">
        <f>#N/A</f>
        <v>#N/A</v>
      </c>
      <c r="AH561" s="30" t="e">
        <f>#N/A</f>
        <v>#N/A</v>
      </c>
      <c r="AI561" s="30">
        <v>6037.5</v>
      </c>
      <c r="AJ561" s="30">
        <v>5750</v>
      </c>
      <c r="AK561" s="26" t="s">
        <v>139</v>
      </c>
      <c r="AL561" s="26">
        <v>12</v>
      </c>
      <c r="AM561" s="26" t="s">
        <v>1331</v>
      </c>
      <c r="AU561" s="26" t="s">
        <v>141</v>
      </c>
      <c r="AV561" s="67" t="s">
        <v>1382</v>
      </c>
      <c r="AW561" s="67" t="s">
        <v>1383</v>
      </c>
      <c r="BA561" s="26" t="s">
        <v>1187</v>
      </c>
      <c r="BB561" s="26" t="s">
        <v>145</v>
      </c>
      <c r="BC561" s="26" t="s">
        <v>146</v>
      </c>
      <c r="BD561" s="37">
        <v>43938</v>
      </c>
      <c r="BE561" s="30">
        <v>32769</v>
      </c>
      <c r="BF561" s="30">
        <v>24879</v>
      </c>
      <c r="BG561" s="37" t="s">
        <v>147</v>
      </c>
      <c r="BH561" s="37" t="s">
        <v>148</v>
      </c>
      <c r="BI561" s="37"/>
      <c r="BJ561" s="37"/>
      <c r="BK561" s="37"/>
      <c r="BL561" s="37"/>
      <c r="BM561" s="37"/>
      <c r="BN561" s="26"/>
      <c r="BO561" s="26"/>
      <c r="BP561" s="26"/>
      <c r="BQ561" s="38"/>
      <c r="BR561" s="26"/>
      <c r="BS561" s="26"/>
      <c r="BT561" s="26"/>
      <c r="BU561" s="26"/>
      <c r="BV561" s="39"/>
    </row>
    <row r="562" spans="1:74" ht="15" hidden="1" customHeight="1">
      <c r="A562" s="26">
        <v>2020</v>
      </c>
      <c r="B562" s="26">
        <v>558</v>
      </c>
      <c r="C562" s="26" t="s">
        <v>129</v>
      </c>
      <c r="D562" s="26" t="s">
        <v>130</v>
      </c>
      <c r="E562" s="26" t="s">
        <v>131</v>
      </c>
      <c r="F562" s="68">
        <v>43892</v>
      </c>
      <c r="G562" s="102" t="s">
        <v>1384</v>
      </c>
      <c r="H562" s="26" t="s">
        <v>133</v>
      </c>
      <c r="I562" s="26" t="s">
        <v>133</v>
      </c>
      <c r="J562" s="28" t="s">
        <v>1385</v>
      </c>
      <c r="K562" s="26" t="s">
        <v>135</v>
      </c>
      <c r="L562" s="26" t="s">
        <v>136</v>
      </c>
      <c r="M562" s="26" t="s">
        <v>137</v>
      </c>
      <c r="N562" s="29" t="s">
        <v>138</v>
      </c>
      <c r="O562" s="30" t="s">
        <v>138</v>
      </c>
      <c r="Q562" s="30">
        <v>72</v>
      </c>
      <c r="R562" s="30">
        <v>4880</v>
      </c>
      <c r="S562" s="31" t="e">
        <f>#N/A</f>
        <v>#N/A</v>
      </c>
      <c r="T562" s="30">
        <v>1005</v>
      </c>
      <c r="AB562" s="33" t="e">
        <f>#N/A</f>
        <v>#N/A</v>
      </c>
      <c r="AC562" s="30">
        <v>1800</v>
      </c>
      <c r="AD562" s="30" t="e">
        <f>#N/A</f>
        <v>#N/A</v>
      </c>
      <c r="AE562" s="76">
        <v>0.78</v>
      </c>
      <c r="AG562" s="30" t="e">
        <f>#N/A</f>
        <v>#N/A</v>
      </c>
      <c r="AH562" s="30" t="e">
        <f>#N/A</f>
        <v>#N/A</v>
      </c>
      <c r="AI562" s="30">
        <v>5591.25</v>
      </c>
      <c r="AJ562" s="30">
        <v>5325</v>
      </c>
      <c r="AK562" s="26" t="s">
        <v>139</v>
      </c>
      <c r="AL562" s="26">
        <v>12</v>
      </c>
      <c r="AM562" s="26" t="s">
        <v>1331</v>
      </c>
      <c r="AU562" s="26" t="s">
        <v>141</v>
      </c>
      <c r="AV562" s="67" t="s">
        <v>1382</v>
      </c>
      <c r="AW562" s="67" t="s">
        <v>1383</v>
      </c>
      <c r="BA562" s="26" t="s">
        <v>1187</v>
      </c>
      <c r="BB562" s="26" t="s">
        <v>145</v>
      </c>
      <c r="BC562" s="26" t="s">
        <v>146</v>
      </c>
      <c r="BD562" s="37">
        <v>43938</v>
      </c>
      <c r="BE562" s="30">
        <v>32769</v>
      </c>
      <c r="BF562" s="30">
        <v>24879</v>
      </c>
      <c r="BG562" s="37" t="s">
        <v>147</v>
      </c>
      <c r="BH562" s="37" t="s">
        <v>148</v>
      </c>
      <c r="BI562" s="37"/>
      <c r="BJ562" s="37"/>
      <c r="BK562" s="37"/>
      <c r="BL562" s="37"/>
      <c r="BM562" s="37"/>
      <c r="BN562" s="26"/>
      <c r="BO562" s="26"/>
      <c r="BP562" s="26"/>
      <c r="BQ562" s="38"/>
      <c r="BR562" s="26"/>
      <c r="BS562" s="26"/>
      <c r="BT562" s="26"/>
      <c r="BU562" s="26"/>
      <c r="BV562" s="39"/>
    </row>
    <row r="563" spans="1:74" ht="15" hidden="1" customHeight="1">
      <c r="A563" s="26">
        <v>2020</v>
      </c>
      <c r="B563" s="26">
        <v>559</v>
      </c>
      <c r="C563" s="26" t="s">
        <v>129</v>
      </c>
      <c r="D563" s="26" t="s">
        <v>130</v>
      </c>
      <c r="E563" s="26" t="s">
        <v>131</v>
      </c>
      <c r="F563" s="68">
        <v>43892</v>
      </c>
      <c r="G563" s="102" t="s">
        <v>1386</v>
      </c>
      <c r="H563" s="26" t="s">
        <v>133</v>
      </c>
      <c r="I563" s="26" t="s">
        <v>133</v>
      </c>
      <c r="J563" s="28" t="s">
        <v>1387</v>
      </c>
      <c r="K563" s="26" t="s">
        <v>135</v>
      </c>
      <c r="L563" s="26" t="s">
        <v>136</v>
      </c>
      <c r="M563" s="26" t="s">
        <v>137</v>
      </c>
      <c r="N563" s="29" t="s">
        <v>138</v>
      </c>
      <c r="O563" s="30" t="s">
        <v>138</v>
      </c>
      <c r="Q563" s="30">
        <v>71</v>
      </c>
      <c r="R563" s="30">
        <v>4840</v>
      </c>
      <c r="S563" s="31" t="e">
        <f>#N/A</f>
        <v>#N/A</v>
      </c>
      <c r="T563" s="30">
        <v>1071</v>
      </c>
      <c r="AB563" s="33" t="e">
        <f>#N/A</f>
        <v>#N/A</v>
      </c>
      <c r="AC563" s="30">
        <v>1800</v>
      </c>
      <c r="AD563" s="30" t="e">
        <f>#N/A</f>
        <v>#N/A</v>
      </c>
      <c r="AE563" s="76">
        <v>0.93454545454545457</v>
      </c>
      <c r="AG563" s="30" t="e">
        <f>#N/A</f>
        <v>#N/A</v>
      </c>
      <c r="AH563" s="30" t="e">
        <f>#N/A</f>
        <v>#N/A</v>
      </c>
      <c r="AI563" s="30">
        <v>5545.05</v>
      </c>
      <c r="AJ563" s="30">
        <v>5281</v>
      </c>
      <c r="AK563" s="26" t="s">
        <v>139</v>
      </c>
      <c r="AL563" s="26">
        <v>12</v>
      </c>
      <c r="AM563" s="26" t="s">
        <v>1331</v>
      </c>
      <c r="AU563" s="26" t="s">
        <v>141</v>
      </c>
      <c r="AV563" s="67" t="s">
        <v>1382</v>
      </c>
      <c r="AW563" s="67" t="s">
        <v>1383</v>
      </c>
      <c r="BA563" s="26" t="s">
        <v>1187</v>
      </c>
      <c r="BB563" s="26" t="s">
        <v>145</v>
      </c>
      <c r="BC563" s="26" t="s">
        <v>146</v>
      </c>
      <c r="BD563" s="37">
        <v>43938</v>
      </c>
      <c r="BE563" s="30">
        <v>32769</v>
      </c>
      <c r="BF563" s="30">
        <v>24879</v>
      </c>
      <c r="BG563" s="37" t="s">
        <v>147</v>
      </c>
      <c r="BH563" s="37" t="s">
        <v>148</v>
      </c>
      <c r="BI563" s="37"/>
      <c r="BJ563" s="37"/>
      <c r="BK563" s="37"/>
      <c r="BL563" s="37"/>
      <c r="BM563" s="37"/>
      <c r="BN563" s="26"/>
      <c r="BO563" s="26"/>
      <c r="BP563" s="26"/>
      <c r="BQ563" s="38"/>
      <c r="BR563" s="26"/>
      <c r="BS563" s="26"/>
      <c r="BT563" s="26"/>
      <c r="BU563" s="26"/>
      <c r="BV563" s="39"/>
    </row>
    <row r="564" spans="1:74" ht="15" hidden="1" customHeight="1">
      <c r="A564" s="26">
        <v>2020</v>
      </c>
      <c r="B564" s="67">
        <v>560</v>
      </c>
      <c r="C564" s="26" t="s">
        <v>129</v>
      </c>
      <c r="D564" s="26" t="s">
        <v>130</v>
      </c>
      <c r="E564" s="26" t="s">
        <v>131</v>
      </c>
      <c r="F564" s="68">
        <v>43892</v>
      </c>
      <c r="G564" s="102" t="s">
        <v>1388</v>
      </c>
      <c r="H564" s="26" t="s">
        <v>133</v>
      </c>
      <c r="I564" s="26" t="s">
        <v>133</v>
      </c>
      <c r="J564" s="28" t="s">
        <v>1389</v>
      </c>
      <c r="K564" s="26" t="s">
        <v>135</v>
      </c>
      <c r="L564" s="26" t="s">
        <v>136</v>
      </c>
      <c r="M564" s="26" t="s">
        <v>137</v>
      </c>
      <c r="N564" s="29" t="s">
        <v>138</v>
      </c>
      <c r="O564" s="30" t="s">
        <v>138</v>
      </c>
      <c r="Q564" s="30">
        <v>71</v>
      </c>
      <c r="R564" s="30">
        <v>4670</v>
      </c>
      <c r="S564" s="31" t="e">
        <f>#N/A</f>
        <v>#N/A</v>
      </c>
      <c r="T564" s="30">
        <v>993</v>
      </c>
      <c r="AB564" s="33" t="e">
        <f>#N/A</f>
        <v>#N/A</v>
      </c>
      <c r="AC564" s="30">
        <v>1800</v>
      </c>
      <c r="AD564" s="30" t="e">
        <f>#N/A</f>
        <v>#N/A</v>
      </c>
      <c r="AE564" s="76">
        <v>0.90307692307692311</v>
      </c>
      <c r="AG564" s="30" t="e">
        <f>#N/A</f>
        <v>#N/A</v>
      </c>
      <c r="AH564" s="30" t="e">
        <f>#N/A</f>
        <v>#N/A</v>
      </c>
      <c r="AI564" s="30">
        <v>5350.8</v>
      </c>
      <c r="AJ564" s="30">
        <v>5096</v>
      </c>
      <c r="AK564" s="26" t="s">
        <v>139</v>
      </c>
      <c r="AL564" s="26">
        <v>12</v>
      </c>
      <c r="AM564" s="26" t="s">
        <v>1331</v>
      </c>
      <c r="AU564" s="26" t="s">
        <v>141</v>
      </c>
      <c r="AV564" s="67" t="s">
        <v>1390</v>
      </c>
      <c r="AW564" s="67" t="s">
        <v>1391</v>
      </c>
      <c r="BA564" s="26" t="s">
        <v>1187</v>
      </c>
      <c r="BB564" s="26" t="s">
        <v>145</v>
      </c>
      <c r="BC564" s="26" t="s">
        <v>146</v>
      </c>
      <c r="BD564" s="37">
        <v>43938</v>
      </c>
      <c r="BE564" s="30">
        <v>32769</v>
      </c>
      <c r="BF564" s="30">
        <v>24879</v>
      </c>
      <c r="BG564" s="37" t="s">
        <v>147</v>
      </c>
      <c r="BH564" s="37" t="s">
        <v>148</v>
      </c>
      <c r="BI564" s="37"/>
      <c r="BJ564" s="37"/>
      <c r="BK564" s="37"/>
      <c r="BL564" s="37"/>
      <c r="BM564" s="37"/>
      <c r="BN564" s="26"/>
      <c r="BO564" s="26"/>
      <c r="BP564" s="26"/>
      <c r="BQ564" s="38"/>
      <c r="BR564" s="26"/>
      <c r="BS564" s="26"/>
      <c r="BT564" s="26"/>
      <c r="BU564" s="26"/>
      <c r="BV564" s="39"/>
    </row>
    <row r="565" spans="1:74" ht="15" hidden="1" customHeight="1">
      <c r="A565" s="26">
        <v>2020</v>
      </c>
      <c r="B565" s="26">
        <v>561</v>
      </c>
      <c r="C565" s="26" t="s">
        <v>129</v>
      </c>
      <c r="D565" s="26" t="s">
        <v>130</v>
      </c>
      <c r="E565" s="26" t="s">
        <v>131</v>
      </c>
      <c r="F565" s="68">
        <v>43892</v>
      </c>
      <c r="G565" s="102" t="s">
        <v>1392</v>
      </c>
      <c r="H565" s="26" t="s">
        <v>133</v>
      </c>
      <c r="I565" s="26" t="s">
        <v>133</v>
      </c>
      <c r="J565" s="28" t="s">
        <v>1393</v>
      </c>
      <c r="K565" s="26" t="s">
        <v>135</v>
      </c>
      <c r="L565" s="26" t="s">
        <v>136</v>
      </c>
      <c r="M565" s="26" t="s">
        <v>137</v>
      </c>
      <c r="N565" s="29" t="s">
        <v>138</v>
      </c>
      <c r="O565" s="30" t="s">
        <v>138</v>
      </c>
      <c r="Q565" s="30">
        <v>67</v>
      </c>
      <c r="R565" s="30">
        <v>3700</v>
      </c>
      <c r="S565" s="31" t="e">
        <f>#N/A</f>
        <v>#N/A</v>
      </c>
      <c r="T565" s="30">
        <v>868</v>
      </c>
      <c r="AB565" s="33" t="e">
        <f>#N/A</f>
        <v>#N/A</v>
      </c>
      <c r="AC565" s="30">
        <v>1800</v>
      </c>
      <c r="AD565" s="30" t="e">
        <f>#N/A</f>
        <v>#N/A</v>
      </c>
      <c r="AE565" s="76">
        <v>0.94296296296296289</v>
      </c>
      <c r="AG565" s="30" t="e">
        <f>#N/A</f>
        <v>#N/A</v>
      </c>
      <c r="AH565" s="30" t="e">
        <f>#N/A</f>
        <v>#N/A</v>
      </c>
      <c r="AI565" s="30">
        <v>4238.8500000000004</v>
      </c>
      <c r="AJ565" s="30">
        <v>4037</v>
      </c>
      <c r="AK565" s="26" t="s">
        <v>139</v>
      </c>
      <c r="AL565" s="26">
        <v>12</v>
      </c>
      <c r="AM565" s="26" t="s">
        <v>1331</v>
      </c>
      <c r="AU565" s="26" t="s">
        <v>141</v>
      </c>
      <c r="AV565" s="67" t="s">
        <v>1390</v>
      </c>
      <c r="AW565" s="67" t="s">
        <v>1391</v>
      </c>
      <c r="BA565" s="26" t="s">
        <v>1187</v>
      </c>
      <c r="BB565" s="26" t="s">
        <v>145</v>
      </c>
      <c r="BC565" s="26" t="s">
        <v>146</v>
      </c>
      <c r="BD565" s="37">
        <v>43938</v>
      </c>
      <c r="BE565" s="30">
        <v>32769</v>
      </c>
      <c r="BF565" s="30">
        <v>24879</v>
      </c>
      <c r="BG565" s="37" t="s">
        <v>147</v>
      </c>
      <c r="BH565" s="37" t="s">
        <v>148</v>
      </c>
      <c r="BI565" s="37"/>
      <c r="BJ565" s="37"/>
      <c r="BK565" s="37"/>
      <c r="BL565" s="37"/>
      <c r="BM565" s="37"/>
      <c r="BN565" s="26"/>
      <c r="BO565" s="26"/>
      <c r="BP565" s="26"/>
      <c r="BQ565" s="38"/>
      <c r="BR565" s="26"/>
      <c r="BS565" s="26"/>
      <c r="BT565" s="26"/>
      <c r="BU565" s="26"/>
      <c r="BV565" s="39"/>
    </row>
    <row r="566" spans="1:74" ht="15" hidden="1" customHeight="1">
      <c r="A566" s="26">
        <v>2020</v>
      </c>
      <c r="B566" s="26">
        <v>562</v>
      </c>
      <c r="C566" s="26" t="s">
        <v>129</v>
      </c>
      <c r="D566" s="26" t="s">
        <v>130</v>
      </c>
      <c r="E566" s="26" t="s">
        <v>131</v>
      </c>
      <c r="F566" s="68">
        <v>43892</v>
      </c>
      <c r="G566" s="102" t="s">
        <v>1394</v>
      </c>
      <c r="H566" s="26" t="s">
        <v>133</v>
      </c>
      <c r="I566" s="26" t="s">
        <v>133</v>
      </c>
      <c r="J566" s="28" t="s">
        <v>1182</v>
      </c>
      <c r="K566" s="26" t="s">
        <v>135</v>
      </c>
      <c r="L566" s="26" t="s">
        <v>136</v>
      </c>
      <c r="M566" s="26" t="s">
        <v>137</v>
      </c>
      <c r="N566" s="29" t="s">
        <v>138</v>
      </c>
      <c r="O566" s="30" t="s">
        <v>138</v>
      </c>
      <c r="Q566" s="30">
        <v>71</v>
      </c>
      <c r="R566" s="30">
        <v>4540</v>
      </c>
      <c r="S566" s="31" t="e">
        <f>#N/A</f>
        <v>#N/A</v>
      </c>
      <c r="T566" s="30">
        <v>968</v>
      </c>
      <c r="AB566" s="33" t="e">
        <f>#N/A</f>
        <v>#N/A</v>
      </c>
      <c r="AC566" s="30">
        <v>1800</v>
      </c>
      <c r="AD566" s="30" t="e">
        <f>#N/A</f>
        <v>#N/A</v>
      </c>
      <c r="AE566" s="76">
        <v>0.81783783783783781</v>
      </c>
      <c r="AG566" s="30" t="e">
        <f>#N/A</f>
        <v>#N/A</v>
      </c>
      <c r="AH566" s="30" t="e">
        <f>#N/A</f>
        <v>#N/A</v>
      </c>
      <c r="AI566" s="30">
        <v>5201.7</v>
      </c>
      <c r="AJ566" s="30">
        <v>4954</v>
      </c>
      <c r="AK566" s="26" t="s">
        <v>139</v>
      </c>
      <c r="AL566" s="26">
        <v>12</v>
      </c>
      <c r="AM566" s="26" t="s">
        <v>1331</v>
      </c>
      <c r="AU566" s="26" t="s">
        <v>141</v>
      </c>
      <c r="AV566" s="67" t="s">
        <v>1390</v>
      </c>
      <c r="AW566" s="67" t="s">
        <v>1391</v>
      </c>
      <c r="BA566" s="26" t="s">
        <v>1187</v>
      </c>
      <c r="BB566" s="26" t="s">
        <v>145</v>
      </c>
      <c r="BC566" s="26" t="s">
        <v>146</v>
      </c>
      <c r="BD566" s="37">
        <v>43938</v>
      </c>
      <c r="BE566" s="30">
        <v>32769</v>
      </c>
      <c r="BF566" s="30">
        <v>24879</v>
      </c>
      <c r="BG566" s="37" t="s">
        <v>147</v>
      </c>
      <c r="BH566" s="37" t="s">
        <v>148</v>
      </c>
      <c r="BI566" s="37"/>
      <c r="BJ566" s="37"/>
      <c r="BK566" s="37"/>
      <c r="BL566" s="37"/>
      <c r="BM566" s="37"/>
      <c r="BN566" s="26"/>
      <c r="BO566" s="26"/>
      <c r="BP566" s="26"/>
      <c r="BQ566" s="38"/>
      <c r="BR566" s="26"/>
      <c r="BS566" s="26"/>
      <c r="BT566" s="26"/>
      <c r="BU566" s="26"/>
      <c r="BV566" s="39"/>
    </row>
    <row r="567" spans="1:74" ht="15" hidden="1" customHeight="1">
      <c r="A567" s="26">
        <v>2020</v>
      </c>
      <c r="B567" s="67">
        <v>563</v>
      </c>
      <c r="C567" s="26" t="s">
        <v>129</v>
      </c>
      <c r="D567" s="26" t="s">
        <v>130</v>
      </c>
      <c r="E567" s="26" t="s">
        <v>131</v>
      </c>
      <c r="F567" s="68">
        <v>43892</v>
      </c>
      <c r="G567" s="102" t="s">
        <v>1395</v>
      </c>
      <c r="H567" s="26" t="s">
        <v>133</v>
      </c>
      <c r="I567" s="26" t="s">
        <v>133</v>
      </c>
      <c r="J567" s="28" t="s">
        <v>1396</v>
      </c>
      <c r="K567" s="26" t="s">
        <v>135</v>
      </c>
      <c r="L567" s="26" t="s">
        <v>136</v>
      </c>
      <c r="M567" s="26" t="s">
        <v>137</v>
      </c>
      <c r="N567" s="29" t="s">
        <v>138</v>
      </c>
      <c r="O567" s="30" t="s">
        <v>138</v>
      </c>
      <c r="Q567" s="30">
        <v>75</v>
      </c>
      <c r="R567" s="30">
        <v>4620</v>
      </c>
      <c r="S567" s="31" t="e">
        <f>#N/A</f>
        <v>#N/A</v>
      </c>
      <c r="T567" s="30">
        <v>828</v>
      </c>
      <c r="AB567" s="33" t="e">
        <f>#N/A</f>
        <v>#N/A</v>
      </c>
      <c r="AC567" s="30">
        <v>1800</v>
      </c>
      <c r="AD567" s="30" t="e">
        <f>#N/A</f>
        <v>#N/A</v>
      </c>
      <c r="AE567" s="76">
        <v>0.64666666666666661</v>
      </c>
      <c r="AG567" s="30" t="e">
        <f>#N/A</f>
        <v>#N/A</v>
      </c>
      <c r="AH567" s="30" t="e">
        <f>#N/A</f>
        <v>#N/A</v>
      </c>
      <c r="AI567" s="30">
        <v>5293.05</v>
      </c>
      <c r="AJ567" s="30">
        <v>5041</v>
      </c>
      <c r="AK567" s="26" t="s">
        <v>139</v>
      </c>
      <c r="AL567" s="26">
        <v>12</v>
      </c>
      <c r="AM567" s="26" t="s">
        <v>1331</v>
      </c>
      <c r="AU567" s="26" t="s">
        <v>141</v>
      </c>
      <c r="AV567" s="67" t="s">
        <v>1390</v>
      </c>
      <c r="AW567" s="67" t="s">
        <v>1391</v>
      </c>
      <c r="BA567" s="26" t="s">
        <v>1187</v>
      </c>
      <c r="BB567" s="26" t="s">
        <v>145</v>
      </c>
      <c r="BC567" s="26" t="s">
        <v>146</v>
      </c>
      <c r="BD567" s="37">
        <v>43938</v>
      </c>
      <c r="BE567" s="30">
        <v>32769</v>
      </c>
      <c r="BF567" s="30">
        <v>24879</v>
      </c>
      <c r="BG567" s="37" t="s">
        <v>147</v>
      </c>
      <c r="BH567" s="37" t="s">
        <v>148</v>
      </c>
      <c r="BI567" s="37"/>
      <c r="BJ567" s="37"/>
      <c r="BK567" s="37"/>
      <c r="BL567" s="37"/>
      <c r="BM567" s="37"/>
      <c r="BN567" s="26"/>
      <c r="BO567" s="26"/>
      <c r="BP567" s="26"/>
      <c r="BQ567" s="38"/>
      <c r="BR567" s="26"/>
      <c r="BS567" s="26"/>
      <c r="BT567" s="26"/>
      <c r="BU567" s="26"/>
      <c r="BV567" s="39"/>
    </row>
    <row r="568" spans="1:74" ht="15" hidden="1" customHeight="1">
      <c r="A568" s="26">
        <v>2020</v>
      </c>
      <c r="B568" s="26">
        <v>564</v>
      </c>
      <c r="C568" s="26" t="s">
        <v>129</v>
      </c>
      <c r="D568" s="26" t="s">
        <v>130</v>
      </c>
      <c r="E568" s="26" t="s">
        <v>131</v>
      </c>
      <c r="F568" s="68">
        <v>43892</v>
      </c>
      <c r="G568" s="102" t="s">
        <v>1397</v>
      </c>
      <c r="H568" s="26" t="s">
        <v>133</v>
      </c>
      <c r="I568" s="26" t="s">
        <v>133</v>
      </c>
      <c r="J568" s="28" t="s">
        <v>1398</v>
      </c>
      <c r="K568" s="26" t="s">
        <v>135</v>
      </c>
      <c r="L568" s="26" t="s">
        <v>136</v>
      </c>
      <c r="M568" s="26" t="s">
        <v>137</v>
      </c>
      <c r="N568" s="29" t="s">
        <v>138</v>
      </c>
      <c r="O568" s="30" t="s">
        <v>138</v>
      </c>
      <c r="Q568" s="30">
        <v>68</v>
      </c>
      <c r="R568" s="30">
        <v>3950</v>
      </c>
      <c r="S568" s="31" t="e">
        <f>#N/A</f>
        <v>#N/A</v>
      </c>
      <c r="T568" s="30">
        <v>822</v>
      </c>
      <c r="AB568" s="33" t="e">
        <f>#N/A</f>
        <v>#N/A</v>
      </c>
      <c r="AC568" s="30">
        <v>1800</v>
      </c>
      <c r="AD568" s="30" t="e">
        <f>#N/A</f>
        <v>#N/A</v>
      </c>
      <c r="AE568" s="76">
        <v>0.81870967741935485</v>
      </c>
      <c r="AG568" s="30" t="e">
        <f>#N/A</f>
        <v>#N/A</v>
      </c>
      <c r="AH568" s="30" t="e">
        <f>#N/A</f>
        <v>#N/A</v>
      </c>
      <c r="AI568" s="30">
        <v>4525.5</v>
      </c>
      <c r="AJ568" s="30">
        <v>4310</v>
      </c>
      <c r="AK568" s="26" t="s">
        <v>139</v>
      </c>
      <c r="AL568" s="26">
        <v>12</v>
      </c>
      <c r="AM568" s="26" t="s">
        <v>1331</v>
      </c>
      <c r="AU568" s="26" t="s">
        <v>141</v>
      </c>
      <c r="AV568" s="67" t="s">
        <v>1390</v>
      </c>
      <c r="AW568" s="67" t="s">
        <v>1391</v>
      </c>
      <c r="BA568" s="26" t="s">
        <v>1187</v>
      </c>
      <c r="BB568" s="26" t="s">
        <v>145</v>
      </c>
      <c r="BC568" s="26" t="s">
        <v>146</v>
      </c>
      <c r="BD568" s="37">
        <v>43938</v>
      </c>
      <c r="BE568" s="30">
        <v>32769</v>
      </c>
      <c r="BF568" s="30">
        <v>24879</v>
      </c>
      <c r="BG568" s="37" t="s">
        <v>147</v>
      </c>
      <c r="BH568" s="37" t="s">
        <v>148</v>
      </c>
      <c r="BI568" s="37"/>
      <c r="BJ568" s="37"/>
      <c r="BK568" s="37"/>
      <c r="BL568" s="37"/>
      <c r="BM568" s="37"/>
      <c r="BN568" s="26"/>
      <c r="BO568" s="26"/>
      <c r="BP568" s="26"/>
      <c r="BQ568" s="38"/>
      <c r="BR568" s="26"/>
      <c r="BS568" s="26"/>
      <c r="BT568" s="26"/>
      <c r="BU568" s="26"/>
      <c r="BV568" s="39"/>
    </row>
    <row r="569" spans="1:74" ht="15" hidden="1" customHeight="1" thickBot="1">
      <c r="A569" s="82">
        <v>2020</v>
      </c>
      <c r="B569" s="82">
        <v>565</v>
      </c>
      <c r="C569" s="82" t="s">
        <v>129</v>
      </c>
      <c r="D569" s="82" t="s">
        <v>130</v>
      </c>
      <c r="E569" s="82" t="s">
        <v>131</v>
      </c>
      <c r="F569" s="95">
        <v>43892</v>
      </c>
      <c r="G569" s="103" t="s">
        <v>1399</v>
      </c>
      <c r="H569" s="82" t="s">
        <v>133</v>
      </c>
      <c r="I569" s="82" t="s">
        <v>133</v>
      </c>
      <c r="J569" s="84" t="s">
        <v>1400</v>
      </c>
      <c r="K569" s="82" t="s">
        <v>135</v>
      </c>
      <c r="L569" s="82" t="s">
        <v>136</v>
      </c>
      <c r="M569" s="82" t="s">
        <v>137</v>
      </c>
      <c r="N569" s="85" t="s">
        <v>138</v>
      </c>
      <c r="O569" s="63" t="s">
        <v>138</v>
      </c>
      <c r="P569" s="85"/>
      <c r="Q569" s="63">
        <v>69</v>
      </c>
      <c r="R569" s="63">
        <v>3770</v>
      </c>
      <c r="S569" s="86" t="e">
        <f>#N/A</f>
        <v>#N/A</v>
      </c>
      <c r="T569" s="63">
        <v>823</v>
      </c>
      <c r="U569" s="63"/>
      <c r="V569" s="87"/>
      <c r="W569" s="63"/>
      <c r="X569" s="63"/>
      <c r="Y569" s="63"/>
      <c r="Z569" s="63"/>
      <c r="AA569" s="63"/>
      <c r="AB569" s="88" t="e">
        <f>#N/A</f>
        <v>#N/A</v>
      </c>
      <c r="AC569" s="63">
        <v>1800</v>
      </c>
      <c r="AD569" s="63" t="e">
        <f>#N/A</f>
        <v>#N/A</v>
      </c>
      <c r="AE569" s="90">
        <v>0.94</v>
      </c>
      <c r="AF569" s="90"/>
      <c r="AG569" s="63" t="e">
        <f>#N/A</f>
        <v>#N/A</v>
      </c>
      <c r="AH569" s="63" t="e">
        <f>#N/A</f>
        <v>#N/A</v>
      </c>
      <c r="AI569" s="63">
        <v>4319.7</v>
      </c>
      <c r="AJ569" s="63">
        <v>4114</v>
      </c>
      <c r="AK569" s="82" t="s">
        <v>139</v>
      </c>
      <c r="AL569" s="82">
        <v>12</v>
      </c>
      <c r="AM569" s="82" t="s">
        <v>1331</v>
      </c>
      <c r="AN569" s="82"/>
      <c r="AO569" s="63"/>
      <c r="AP569" s="63"/>
      <c r="AQ569" s="63"/>
      <c r="AR569" s="57"/>
      <c r="AS569" s="63"/>
      <c r="AT569" s="57"/>
      <c r="AU569" s="82" t="s">
        <v>141</v>
      </c>
      <c r="AV569" s="82" t="s">
        <v>1390</v>
      </c>
      <c r="AW569" s="82" t="s">
        <v>1391</v>
      </c>
      <c r="AX569" s="82"/>
      <c r="AY569" s="82"/>
      <c r="AZ569" s="82"/>
      <c r="BA569" s="82" t="s">
        <v>1187</v>
      </c>
      <c r="BB569" s="82" t="s">
        <v>145</v>
      </c>
      <c r="BC569" s="82" t="s">
        <v>146</v>
      </c>
      <c r="BD569" s="83">
        <v>43938</v>
      </c>
      <c r="BE569" s="63">
        <v>32769</v>
      </c>
      <c r="BF569" s="63">
        <v>24879</v>
      </c>
      <c r="BG569" s="83" t="s">
        <v>147</v>
      </c>
      <c r="BH569" s="83" t="s">
        <v>148</v>
      </c>
      <c r="BI569" s="83"/>
      <c r="BJ569" s="83"/>
      <c r="BK569" s="83"/>
      <c r="BL569" s="83"/>
      <c r="BM569" s="83"/>
      <c r="BN569" s="82"/>
      <c r="BO569" s="82"/>
      <c r="BP569" s="82"/>
      <c r="BQ569" s="91"/>
      <c r="BR569" s="82"/>
      <c r="BS569" s="82"/>
      <c r="BT569" s="82"/>
      <c r="BU569" s="82"/>
      <c r="BV569" s="92"/>
    </row>
    <row r="570" spans="1:74" ht="15" hidden="1" customHeight="1">
      <c r="A570" s="67">
        <v>2020</v>
      </c>
      <c r="B570" s="67">
        <v>566</v>
      </c>
      <c r="C570" s="67" t="s">
        <v>129</v>
      </c>
      <c r="D570" s="67" t="s">
        <v>130</v>
      </c>
      <c r="E570" s="67" t="s">
        <v>131</v>
      </c>
      <c r="F570" s="68">
        <v>43937</v>
      </c>
      <c r="G570" s="67" t="s">
        <v>1401</v>
      </c>
      <c r="H570" s="67" t="s">
        <v>1402</v>
      </c>
      <c r="I570" s="67" t="s">
        <v>1402</v>
      </c>
      <c r="J570" s="69" t="s">
        <v>1403</v>
      </c>
      <c r="K570" s="67" t="s">
        <v>135</v>
      </c>
      <c r="L570" s="67" t="s">
        <v>136</v>
      </c>
      <c r="M570" s="67" t="s">
        <v>1404</v>
      </c>
      <c r="N570" s="67" t="s">
        <v>1405</v>
      </c>
      <c r="O570" s="67" t="s">
        <v>138</v>
      </c>
      <c r="P570" s="70"/>
      <c r="Q570" s="71">
        <v>85</v>
      </c>
      <c r="R570" s="71">
        <v>7224</v>
      </c>
      <c r="S570" s="72" t="e">
        <f>#N/A</f>
        <v>#N/A</v>
      </c>
      <c r="T570" s="71"/>
      <c r="U570" s="71"/>
      <c r="V570" s="73"/>
      <c r="W570" s="71"/>
      <c r="X570" s="71"/>
      <c r="Y570" s="71"/>
      <c r="Z570" s="71"/>
      <c r="AA570" s="71"/>
      <c r="AB570" s="74"/>
      <c r="AC570" s="71">
        <v>1200</v>
      </c>
      <c r="AD570" s="71" t="e">
        <f>#N/A</f>
        <v>#N/A</v>
      </c>
      <c r="AE570" s="75">
        <v>0.72</v>
      </c>
      <c r="AF570" s="76"/>
      <c r="AG570" s="71" t="e">
        <f>#N/A</f>
        <v>#N/A</v>
      </c>
      <c r="AH570" s="71" t="e">
        <f>#N/A</f>
        <v>#N/A</v>
      </c>
      <c r="AI570" s="71">
        <v>8197.35</v>
      </c>
      <c r="AJ570" s="71">
        <v>7807</v>
      </c>
      <c r="AK570" s="67" t="s">
        <v>139</v>
      </c>
      <c r="AL570" s="67">
        <v>13</v>
      </c>
      <c r="AM570" s="67" t="s">
        <v>1406</v>
      </c>
      <c r="AN570" s="67"/>
      <c r="AO570" s="71"/>
      <c r="AP570" s="71"/>
      <c r="AQ570" s="71"/>
      <c r="AR570" s="77"/>
      <c r="AS570" s="71"/>
      <c r="AT570" s="77"/>
      <c r="AU570" s="26" t="s">
        <v>141</v>
      </c>
      <c r="AV570" s="67" t="s">
        <v>1407</v>
      </c>
      <c r="AW570" s="67" t="s">
        <v>1408</v>
      </c>
      <c r="AX570" s="67"/>
      <c r="AY570" s="67"/>
      <c r="AZ570" s="67"/>
      <c r="BA570" s="26" t="s">
        <v>1409</v>
      </c>
      <c r="BB570" s="67" t="s">
        <v>1410</v>
      </c>
      <c r="BC570" s="67" t="s">
        <v>1411</v>
      </c>
      <c r="BD570" s="78">
        <v>44008</v>
      </c>
      <c r="BE570" s="71">
        <v>34207</v>
      </c>
      <c r="BF570" s="71">
        <v>32465</v>
      </c>
      <c r="BG570" s="37" t="s">
        <v>147</v>
      </c>
      <c r="BH570" s="78" t="s">
        <v>1412</v>
      </c>
      <c r="BI570" s="78"/>
      <c r="BJ570" s="78"/>
      <c r="BK570" s="78"/>
      <c r="BL570" s="78"/>
      <c r="BM570" s="78"/>
      <c r="BN570" s="67"/>
      <c r="BO570" s="67"/>
      <c r="BP570" s="67"/>
      <c r="BQ570" s="79"/>
      <c r="BR570" s="67"/>
      <c r="BS570" s="67"/>
      <c r="BT570" s="67"/>
      <c r="BU570" s="67"/>
      <c r="BV570" s="80"/>
    </row>
    <row r="571" spans="1:74" ht="15" hidden="1" customHeight="1">
      <c r="A571" s="67">
        <v>2020</v>
      </c>
      <c r="B571" s="67">
        <v>567</v>
      </c>
      <c r="C571" s="67" t="s">
        <v>129</v>
      </c>
      <c r="D571" s="67" t="s">
        <v>130</v>
      </c>
      <c r="E571" s="67" t="s">
        <v>131</v>
      </c>
      <c r="F571" s="68">
        <v>43937</v>
      </c>
      <c r="G571" s="67" t="s">
        <v>1413</v>
      </c>
      <c r="H571" s="67" t="s">
        <v>1402</v>
      </c>
      <c r="I571" s="67" t="s">
        <v>1402</v>
      </c>
      <c r="J571" s="69" t="s">
        <v>1414</v>
      </c>
      <c r="K571" s="67" t="s">
        <v>135</v>
      </c>
      <c r="L571" s="67" t="s">
        <v>136</v>
      </c>
      <c r="M571" s="67" t="s">
        <v>1404</v>
      </c>
      <c r="N571" s="67" t="s">
        <v>1405</v>
      </c>
      <c r="O571" s="67" t="s">
        <v>138</v>
      </c>
      <c r="Q571" s="30">
        <v>87</v>
      </c>
      <c r="R571" s="30">
        <v>8550</v>
      </c>
      <c r="S571" s="31" t="e">
        <f>#N/A</f>
        <v>#N/A</v>
      </c>
      <c r="AC571" s="30">
        <v>1200</v>
      </c>
      <c r="AD571" s="30" t="e">
        <f>#N/A</f>
        <v>#N/A</v>
      </c>
      <c r="AE571" s="34">
        <v>0.72</v>
      </c>
      <c r="AG571" s="30" t="e">
        <f>#N/A</f>
        <v>#N/A</v>
      </c>
      <c r="AH571" s="30" t="e">
        <f>#N/A</f>
        <v>#N/A</v>
      </c>
      <c r="AI571" s="30">
        <v>9660</v>
      </c>
      <c r="AJ571" s="30">
        <v>9200</v>
      </c>
      <c r="AK571" s="26" t="s">
        <v>139</v>
      </c>
      <c r="AL571" s="26">
        <v>13</v>
      </c>
      <c r="AM571" s="26" t="s">
        <v>1406</v>
      </c>
      <c r="AU571" s="26" t="s">
        <v>141</v>
      </c>
      <c r="AV571" s="67" t="s">
        <v>1407</v>
      </c>
      <c r="AW571" s="67" t="s">
        <v>1408</v>
      </c>
      <c r="BA571" s="26" t="s">
        <v>1409</v>
      </c>
      <c r="BB571" s="67" t="s">
        <v>1410</v>
      </c>
      <c r="BC571" s="26" t="s">
        <v>1411</v>
      </c>
      <c r="BD571" s="37">
        <v>44008</v>
      </c>
      <c r="BE571" s="30">
        <v>34207</v>
      </c>
      <c r="BF571" s="30">
        <v>32465</v>
      </c>
      <c r="BG571" s="37" t="s">
        <v>147</v>
      </c>
      <c r="BH571" s="37" t="s">
        <v>1412</v>
      </c>
      <c r="BI571" s="37"/>
      <c r="BJ571" s="37"/>
      <c r="BK571" s="37"/>
      <c r="BL571" s="37"/>
      <c r="BM571" s="37"/>
      <c r="BN571" s="26"/>
      <c r="BO571" s="26"/>
      <c r="BP571" s="26"/>
      <c r="BQ571" s="38"/>
      <c r="BR571" s="26"/>
      <c r="BS571" s="26"/>
      <c r="BT571" s="26"/>
      <c r="BU571" s="26"/>
      <c r="BV571" s="39"/>
    </row>
    <row r="572" spans="1:74" ht="15" hidden="1" customHeight="1">
      <c r="A572" s="67">
        <v>2020</v>
      </c>
      <c r="B572" s="67">
        <v>568</v>
      </c>
      <c r="C572" s="67" t="s">
        <v>129</v>
      </c>
      <c r="D572" s="67" t="s">
        <v>130</v>
      </c>
      <c r="E572" s="67" t="s">
        <v>131</v>
      </c>
      <c r="F572" s="68">
        <v>43937</v>
      </c>
      <c r="G572" s="67" t="s">
        <v>1415</v>
      </c>
      <c r="H572" s="67" t="s">
        <v>1402</v>
      </c>
      <c r="I572" s="67" t="s">
        <v>1402</v>
      </c>
      <c r="J572" s="69" t="s">
        <v>1416</v>
      </c>
      <c r="K572" s="67" t="s">
        <v>135</v>
      </c>
      <c r="L572" s="67" t="s">
        <v>136</v>
      </c>
      <c r="M572" s="67" t="s">
        <v>1404</v>
      </c>
      <c r="N572" s="67" t="s">
        <v>1405</v>
      </c>
      <c r="O572" s="67" t="s">
        <v>138</v>
      </c>
      <c r="Q572" s="30">
        <v>78</v>
      </c>
      <c r="R572" s="30">
        <v>6950</v>
      </c>
      <c r="S572" s="31" t="e">
        <f>#N/A</f>
        <v>#N/A</v>
      </c>
      <c r="AC572" s="30">
        <v>1200</v>
      </c>
      <c r="AD572" s="30" t="e">
        <f>#N/A</f>
        <v>#N/A</v>
      </c>
      <c r="AE572" s="34">
        <v>0.76</v>
      </c>
      <c r="AG572" s="30" t="e">
        <f>#N/A</f>
        <v>#N/A</v>
      </c>
      <c r="AH572" s="30" t="e">
        <f>#N/A</f>
        <v>#N/A</v>
      </c>
      <c r="AI572" s="30">
        <v>7907.55</v>
      </c>
      <c r="AJ572" s="30">
        <v>7531</v>
      </c>
      <c r="AK572" s="26" t="s">
        <v>139</v>
      </c>
      <c r="AL572" s="26">
        <v>13</v>
      </c>
      <c r="AM572" s="26" t="s">
        <v>1406</v>
      </c>
      <c r="AU572" s="26" t="s">
        <v>141</v>
      </c>
      <c r="AV572" s="67" t="s">
        <v>1407</v>
      </c>
      <c r="AW572" s="67" t="s">
        <v>1408</v>
      </c>
      <c r="BA572" s="26" t="s">
        <v>1409</v>
      </c>
      <c r="BB572" s="67" t="s">
        <v>1410</v>
      </c>
      <c r="BC572" s="26" t="s">
        <v>1411</v>
      </c>
      <c r="BD572" s="37">
        <v>44008</v>
      </c>
      <c r="BE572" s="30">
        <v>34207</v>
      </c>
      <c r="BF572" s="30">
        <v>32465</v>
      </c>
      <c r="BG572" s="37" t="s">
        <v>147</v>
      </c>
      <c r="BH572" s="37" t="s">
        <v>1412</v>
      </c>
      <c r="BI572" s="37"/>
      <c r="BJ572" s="37"/>
      <c r="BK572" s="37"/>
      <c r="BL572" s="37"/>
      <c r="BM572" s="37"/>
      <c r="BN572" s="26"/>
      <c r="BO572" s="26"/>
      <c r="BP572" s="26"/>
      <c r="BQ572" s="38"/>
      <c r="BR572" s="26"/>
      <c r="BS572" s="26"/>
      <c r="BT572" s="26"/>
      <c r="BU572" s="26"/>
      <c r="BV572" s="39"/>
    </row>
    <row r="573" spans="1:74" s="52" customFormat="1" ht="15" hidden="1" customHeight="1">
      <c r="A573" s="93">
        <v>2020</v>
      </c>
      <c r="B573" s="93">
        <v>569</v>
      </c>
      <c r="C573" s="93" t="s">
        <v>129</v>
      </c>
      <c r="D573" s="93" t="s">
        <v>130</v>
      </c>
      <c r="E573" s="93" t="s">
        <v>131</v>
      </c>
      <c r="F573" s="94">
        <v>43937</v>
      </c>
      <c r="G573" s="93" t="s">
        <v>1417</v>
      </c>
      <c r="H573" s="93" t="s">
        <v>1402</v>
      </c>
      <c r="I573" s="93" t="s">
        <v>1402</v>
      </c>
      <c r="J573" s="104" t="s">
        <v>1418</v>
      </c>
      <c r="K573" s="93" t="s">
        <v>135</v>
      </c>
      <c r="L573" s="93" t="s">
        <v>136</v>
      </c>
      <c r="M573" s="93" t="s">
        <v>1404</v>
      </c>
      <c r="N573" s="93" t="s">
        <v>1405</v>
      </c>
      <c r="O573" s="93" t="s">
        <v>138</v>
      </c>
      <c r="P573" s="43"/>
      <c r="Q573" s="36">
        <v>77</v>
      </c>
      <c r="R573" s="36">
        <v>7470</v>
      </c>
      <c r="S573" s="44" t="e">
        <f>#N/A</f>
        <v>#N/A</v>
      </c>
      <c r="T573" s="36"/>
      <c r="U573" s="36"/>
      <c r="V573" s="45"/>
      <c r="W573" s="36"/>
      <c r="X573" s="36"/>
      <c r="Y573" s="36"/>
      <c r="Z573" s="36"/>
      <c r="AA573" s="36"/>
      <c r="AB573" s="46"/>
      <c r="AC573" s="36">
        <v>1200</v>
      </c>
      <c r="AD573" s="36" t="e">
        <f>#N/A</f>
        <v>#N/A</v>
      </c>
      <c r="AE573" s="47">
        <v>0.73</v>
      </c>
      <c r="AF573" s="48"/>
      <c r="AG573" s="36" t="e">
        <f>#N/A</f>
        <v>#N/A</v>
      </c>
      <c r="AH573" s="36">
        <v>0</v>
      </c>
      <c r="AI573" s="36">
        <v>0</v>
      </c>
      <c r="AJ573" s="36">
        <v>0</v>
      </c>
      <c r="AK573" s="40" t="s">
        <v>139</v>
      </c>
      <c r="AL573" s="40">
        <v>13</v>
      </c>
      <c r="AM573" s="40" t="s">
        <v>1406</v>
      </c>
      <c r="AN573" s="40" t="s">
        <v>1419</v>
      </c>
      <c r="AO573" s="36"/>
      <c r="AP573" s="36"/>
      <c r="AQ573" s="36"/>
      <c r="AR573" s="36"/>
      <c r="AS573" s="36"/>
      <c r="AT573" s="36"/>
      <c r="AU573" s="40"/>
      <c r="AV573" s="40"/>
      <c r="AW573" s="40"/>
      <c r="AX573" s="40"/>
      <c r="AY573" s="40"/>
      <c r="AZ573" s="40"/>
      <c r="BA573" s="40" t="s">
        <v>1409</v>
      </c>
      <c r="BB573" s="93" t="s">
        <v>1410</v>
      </c>
      <c r="BC573" s="40"/>
      <c r="BD573" s="49"/>
      <c r="BE573" s="36">
        <v>34207</v>
      </c>
      <c r="BF573" s="36">
        <v>32465</v>
      </c>
      <c r="BG573" s="37" t="s">
        <v>147</v>
      </c>
      <c r="BH573" s="49"/>
      <c r="BI573" s="49"/>
      <c r="BJ573" s="49"/>
      <c r="BK573" s="49"/>
      <c r="BL573" s="49"/>
      <c r="BM573" s="49"/>
      <c r="BN573" s="40"/>
      <c r="BO573" s="40"/>
      <c r="BP573" s="40"/>
      <c r="BQ573" s="50"/>
      <c r="BR573" s="40"/>
      <c r="BS573" s="40"/>
      <c r="BT573" s="40"/>
      <c r="BU573" s="40"/>
      <c r="BV573" s="51"/>
    </row>
    <row r="574" spans="1:74" ht="15" hidden="1" customHeight="1">
      <c r="A574" s="67">
        <v>2020</v>
      </c>
      <c r="B574" s="67">
        <v>570</v>
      </c>
      <c r="C574" s="67" t="s">
        <v>129</v>
      </c>
      <c r="D574" s="67" t="s">
        <v>130</v>
      </c>
      <c r="E574" s="67" t="s">
        <v>131</v>
      </c>
      <c r="F574" s="68">
        <v>43937</v>
      </c>
      <c r="G574" s="67" t="s">
        <v>1420</v>
      </c>
      <c r="H574" s="67" t="s">
        <v>1402</v>
      </c>
      <c r="I574" s="67" t="s">
        <v>1402</v>
      </c>
      <c r="J574" s="69" t="s">
        <v>1421</v>
      </c>
      <c r="K574" s="67" t="s">
        <v>135</v>
      </c>
      <c r="L574" s="67" t="s">
        <v>136</v>
      </c>
      <c r="M574" s="67" t="s">
        <v>1404</v>
      </c>
      <c r="N574" s="67" t="s">
        <v>1405</v>
      </c>
      <c r="O574" s="67" t="s">
        <v>138</v>
      </c>
      <c r="Q574" s="30">
        <v>87</v>
      </c>
      <c r="R574" s="30">
        <v>10560</v>
      </c>
      <c r="S574" s="31" t="e">
        <f>#N/A</f>
        <v>#N/A</v>
      </c>
      <c r="AC574" s="30">
        <v>1200</v>
      </c>
      <c r="AD574" s="30" t="e">
        <f>#N/A</f>
        <v>#N/A</v>
      </c>
      <c r="AE574" s="34">
        <v>0.73</v>
      </c>
      <c r="AG574" s="30" t="e">
        <f>#N/A</f>
        <v>#N/A</v>
      </c>
      <c r="AH574" s="30" t="e">
        <f>#N/A</f>
        <v>#N/A</v>
      </c>
      <c r="AI574" s="30">
        <v>12015.15</v>
      </c>
      <c r="AJ574" s="30">
        <v>11443</v>
      </c>
      <c r="AK574" s="26" t="s">
        <v>139</v>
      </c>
      <c r="AL574" s="26">
        <v>13</v>
      </c>
      <c r="AM574" s="26" t="s">
        <v>1406</v>
      </c>
      <c r="AU574" s="26" t="s">
        <v>141</v>
      </c>
      <c r="AV574" s="67" t="s">
        <v>1407</v>
      </c>
      <c r="AW574" s="67" t="s">
        <v>1408</v>
      </c>
      <c r="BA574" s="26" t="s">
        <v>1409</v>
      </c>
      <c r="BB574" s="67" t="s">
        <v>1410</v>
      </c>
      <c r="BC574" s="26" t="s">
        <v>1411</v>
      </c>
      <c r="BD574" s="37">
        <v>44008</v>
      </c>
      <c r="BE574" s="30">
        <v>34207</v>
      </c>
      <c r="BF574" s="30">
        <v>32465</v>
      </c>
      <c r="BG574" s="37" t="s">
        <v>147</v>
      </c>
      <c r="BH574" s="37" t="s">
        <v>1412</v>
      </c>
      <c r="BI574" s="37"/>
      <c r="BJ574" s="37"/>
      <c r="BK574" s="37"/>
      <c r="BL574" s="37"/>
      <c r="BM574" s="37"/>
      <c r="BN574" s="26"/>
      <c r="BO574" s="26"/>
      <c r="BP574" s="26"/>
      <c r="BQ574" s="38"/>
      <c r="BR574" s="26"/>
      <c r="BS574" s="26"/>
      <c r="BT574" s="26"/>
      <c r="BU574" s="26"/>
      <c r="BV574" s="39"/>
    </row>
    <row r="575" spans="1:74" ht="15" hidden="1" customHeight="1">
      <c r="A575" s="67">
        <v>2020</v>
      </c>
      <c r="B575" s="67">
        <v>571</v>
      </c>
      <c r="C575" s="67" t="s">
        <v>129</v>
      </c>
      <c r="D575" s="67" t="s">
        <v>130</v>
      </c>
      <c r="E575" s="67" t="s">
        <v>131</v>
      </c>
      <c r="F575" s="68">
        <v>43937</v>
      </c>
      <c r="G575" s="67" t="s">
        <v>1422</v>
      </c>
      <c r="H575" s="67" t="s">
        <v>1402</v>
      </c>
      <c r="I575" s="67" t="s">
        <v>1402</v>
      </c>
      <c r="J575" s="69" t="s">
        <v>1423</v>
      </c>
      <c r="K575" s="67" t="s">
        <v>135</v>
      </c>
      <c r="L575" s="67" t="s">
        <v>136</v>
      </c>
      <c r="M575" s="67" t="s">
        <v>1404</v>
      </c>
      <c r="N575" s="67" t="s">
        <v>1405</v>
      </c>
      <c r="O575" s="67" t="s">
        <v>138</v>
      </c>
      <c r="Q575" s="30">
        <v>81</v>
      </c>
      <c r="R575" s="30">
        <v>6580</v>
      </c>
      <c r="S575" s="31" t="e">
        <f>#N/A</f>
        <v>#N/A</v>
      </c>
      <c r="AC575" s="30">
        <v>1200</v>
      </c>
      <c r="AD575" s="30" t="e">
        <f>#N/A</f>
        <v>#N/A</v>
      </c>
      <c r="AE575" s="34">
        <v>0.86</v>
      </c>
      <c r="AG575" s="30" t="e">
        <f>#N/A</f>
        <v>#N/A</v>
      </c>
      <c r="AH575" s="30" t="e">
        <f>#N/A</f>
        <v>#N/A</v>
      </c>
      <c r="AI575" s="30">
        <v>7486.5</v>
      </c>
      <c r="AJ575" s="30">
        <v>7130</v>
      </c>
      <c r="AK575" s="26" t="s">
        <v>139</v>
      </c>
      <c r="AL575" s="26">
        <v>13</v>
      </c>
      <c r="AM575" s="26" t="s">
        <v>1406</v>
      </c>
      <c r="AU575" s="26" t="s">
        <v>141</v>
      </c>
      <c r="AV575" s="67" t="s">
        <v>1407</v>
      </c>
      <c r="AW575" s="67" t="s">
        <v>1408</v>
      </c>
      <c r="BA575" s="26" t="s">
        <v>1409</v>
      </c>
      <c r="BB575" s="67" t="s">
        <v>1410</v>
      </c>
      <c r="BC575" s="26" t="s">
        <v>1411</v>
      </c>
      <c r="BD575" s="37">
        <v>44008</v>
      </c>
      <c r="BE575" s="30">
        <v>34207</v>
      </c>
      <c r="BF575" s="30">
        <v>32465</v>
      </c>
      <c r="BG575" s="37" t="s">
        <v>147</v>
      </c>
      <c r="BH575" s="37" t="s">
        <v>1412</v>
      </c>
      <c r="BI575" s="37"/>
      <c r="BJ575" s="37"/>
      <c r="BK575" s="37"/>
      <c r="BL575" s="37"/>
      <c r="BM575" s="37"/>
      <c r="BN575" s="26"/>
      <c r="BO575" s="26"/>
      <c r="BP575" s="26"/>
      <c r="BQ575" s="38"/>
      <c r="BR575" s="26"/>
      <c r="BS575" s="26"/>
      <c r="BT575" s="26"/>
      <c r="BU575" s="26"/>
      <c r="BV575" s="39"/>
    </row>
    <row r="576" spans="1:74" ht="15" hidden="1" customHeight="1">
      <c r="A576" s="67">
        <v>2020</v>
      </c>
      <c r="B576" s="67">
        <v>572</v>
      </c>
      <c r="C576" s="67" t="s">
        <v>129</v>
      </c>
      <c r="D576" s="67" t="s">
        <v>130</v>
      </c>
      <c r="E576" s="67" t="s">
        <v>131</v>
      </c>
      <c r="F576" s="68">
        <v>43937</v>
      </c>
      <c r="G576" s="67" t="s">
        <v>1424</v>
      </c>
      <c r="H576" s="67" t="s">
        <v>1402</v>
      </c>
      <c r="I576" s="67" t="s">
        <v>1402</v>
      </c>
      <c r="J576" s="69" t="s">
        <v>1425</v>
      </c>
      <c r="K576" s="67" t="s">
        <v>135</v>
      </c>
      <c r="L576" s="67" t="s">
        <v>136</v>
      </c>
      <c r="M576" s="67" t="s">
        <v>1404</v>
      </c>
      <c r="N576" s="67" t="s">
        <v>1405</v>
      </c>
      <c r="O576" s="67" t="s">
        <v>138</v>
      </c>
      <c r="Q576" s="30">
        <v>84</v>
      </c>
      <c r="R576" s="30">
        <v>7290</v>
      </c>
      <c r="S576" s="31" t="e">
        <f>#N/A</f>
        <v>#N/A</v>
      </c>
      <c r="AC576" s="30">
        <v>1200</v>
      </c>
      <c r="AD576" s="30" t="e">
        <f>#N/A</f>
        <v>#N/A</v>
      </c>
      <c r="AE576" s="34">
        <v>0.89</v>
      </c>
      <c r="AG576" s="30" t="e">
        <f>#N/A</f>
        <v>#N/A</v>
      </c>
      <c r="AH576" s="30" t="e">
        <f>#N/A</f>
        <v>#N/A</v>
      </c>
      <c r="AI576" s="30">
        <v>8293.9500000000007</v>
      </c>
      <c r="AJ576" s="30">
        <v>7899</v>
      </c>
      <c r="AK576" s="26" t="s">
        <v>139</v>
      </c>
      <c r="AL576" s="26">
        <v>13</v>
      </c>
      <c r="AM576" s="26" t="s">
        <v>1406</v>
      </c>
      <c r="AU576" s="26" t="s">
        <v>141</v>
      </c>
      <c r="AV576" s="67" t="s">
        <v>1407</v>
      </c>
      <c r="AW576" s="67" t="s">
        <v>1408</v>
      </c>
      <c r="BA576" s="26" t="s">
        <v>1409</v>
      </c>
      <c r="BB576" s="67" t="s">
        <v>1410</v>
      </c>
      <c r="BC576" s="26" t="s">
        <v>1411</v>
      </c>
      <c r="BD576" s="37">
        <v>44008</v>
      </c>
      <c r="BE576" s="30">
        <v>34207</v>
      </c>
      <c r="BF576" s="30">
        <v>32465</v>
      </c>
      <c r="BG576" s="37" t="s">
        <v>147</v>
      </c>
      <c r="BH576" s="37" t="s">
        <v>1412</v>
      </c>
      <c r="BI576" s="37"/>
      <c r="BJ576" s="37"/>
      <c r="BK576" s="37"/>
      <c r="BL576" s="37"/>
      <c r="BM576" s="37"/>
      <c r="BN576" s="26"/>
      <c r="BO576" s="26"/>
      <c r="BP576" s="26"/>
      <c r="BQ576" s="38"/>
      <c r="BR576" s="26"/>
      <c r="BS576" s="26"/>
      <c r="BT576" s="26"/>
      <c r="BU576" s="26"/>
      <c r="BV576" s="39"/>
    </row>
    <row r="577" spans="1:74" ht="15" hidden="1" customHeight="1">
      <c r="A577" s="67">
        <v>2020</v>
      </c>
      <c r="B577" s="67">
        <v>573</v>
      </c>
      <c r="C577" s="67" t="s">
        <v>129</v>
      </c>
      <c r="D577" s="67" t="s">
        <v>130</v>
      </c>
      <c r="E577" s="67" t="s">
        <v>131</v>
      </c>
      <c r="F577" s="68">
        <v>43937</v>
      </c>
      <c r="G577" s="67" t="s">
        <v>1426</v>
      </c>
      <c r="H577" s="67" t="s">
        <v>1402</v>
      </c>
      <c r="I577" s="67" t="s">
        <v>1402</v>
      </c>
      <c r="J577" s="69" t="s">
        <v>1427</v>
      </c>
      <c r="K577" s="67" t="s">
        <v>135</v>
      </c>
      <c r="L577" s="67" t="s">
        <v>136</v>
      </c>
      <c r="M577" s="67" t="s">
        <v>1404</v>
      </c>
      <c r="N577" s="67" t="s">
        <v>1405</v>
      </c>
      <c r="O577" s="67" t="s">
        <v>138</v>
      </c>
      <c r="Q577" s="30">
        <v>90</v>
      </c>
      <c r="R577" s="30">
        <v>8990</v>
      </c>
      <c r="S577" s="31" t="e">
        <f>#N/A</f>
        <v>#N/A</v>
      </c>
      <c r="T577" s="30">
        <v>2298</v>
      </c>
      <c r="U577" s="30">
        <v>5.3571428571428568</v>
      </c>
      <c r="V577" s="32">
        <v>33</v>
      </c>
      <c r="W577" s="30">
        <v>1687.0745272525025</v>
      </c>
      <c r="X577" s="30">
        <v>15166.799999999997</v>
      </c>
      <c r="AB577" s="33">
        <f>(T577/R577)</f>
        <v>0.25561735261401558</v>
      </c>
      <c r="AC577" s="30">
        <v>1200</v>
      </c>
      <c r="AD577" s="30" t="e">
        <f>#N/A</f>
        <v>#N/A</v>
      </c>
      <c r="AE577" s="34">
        <v>0.86</v>
      </c>
      <c r="AG577" s="30" t="e">
        <f>#N/A</f>
        <v>#N/A</v>
      </c>
      <c r="AH577" s="30" t="e">
        <f>#N/A</f>
        <v>#N/A</v>
      </c>
      <c r="AI577" s="30">
        <v>10229.1</v>
      </c>
      <c r="AJ577" s="30">
        <v>9742</v>
      </c>
      <c r="AK577" s="26" t="s">
        <v>139</v>
      </c>
      <c r="AL577" s="26">
        <v>13</v>
      </c>
      <c r="AM577" s="26" t="s">
        <v>1406</v>
      </c>
      <c r="AU577" s="26" t="s">
        <v>141</v>
      </c>
      <c r="AV577" s="67" t="s">
        <v>1407</v>
      </c>
      <c r="AW577" s="67" t="s">
        <v>1408</v>
      </c>
      <c r="BA577" s="26" t="s">
        <v>1409</v>
      </c>
      <c r="BB577" s="67" t="s">
        <v>1410</v>
      </c>
      <c r="BC577" s="26" t="s">
        <v>1411</v>
      </c>
      <c r="BD577" s="37">
        <v>44008</v>
      </c>
      <c r="BE577" s="30">
        <v>34207</v>
      </c>
      <c r="BF577" s="30">
        <v>32465</v>
      </c>
      <c r="BG577" s="37" t="s">
        <v>147</v>
      </c>
      <c r="BH577" s="37" t="s">
        <v>1412</v>
      </c>
      <c r="BI577" s="37"/>
      <c r="BJ577" s="37"/>
      <c r="BK577" s="37"/>
      <c r="BL577" s="37"/>
      <c r="BM577" s="37"/>
      <c r="BN577" s="26"/>
      <c r="BO577" s="26"/>
      <c r="BP577" s="26"/>
      <c r="BQ577" s="38"/>
      <c r="BR577" s="26"/>
      <c r="BS577" s="26"/>
      <c r="BT577" s="26"/>
      <c r="BU577" s="26"/>
      <c r="BV577" s="39"/>
    </row>
    <row r="578" spans="1:74" ht="15" hidden="1" customHeight="1">
      <c r="A578" s="67">
        <v>2020</v>
      </c>
      <c r="B578" s="67">
        <v>574</v>
      </c>
      <c r="C578" s="67" t="s">
        <v>129</v>
      </c>
      <c r="D578" s="67" t="s">
        <v>130</v>
      </c>
      <c r="E578" s="67" t="s">
        <v>131</v>
      </c>
      <c r="F578" s="68">
        <v>43937</v>
      </c>
      <c r="G578" s="67" t="s">
        <v>1428</v>
      </c>
      <c r="H578" s="67" t="s">
        <v>1402</v>
      </c>
      <c r="I578" s="67" t="s">
        <v>1402</v>
      </c>
      <c r="J578" s="69" t="s">
        <v>1429</v>
      </c>
      <c r="K578" s="67" t="s">
        <v>135</v>
      </c>
      <c r="L578" s="67" t="s">
        <v>136</v>
      </c>
      <c r="M578" s="67" t="s">
        <v>1404</v>
      </c>
      <c r="N578" s="67" t="s">
        <v>1405</v>
      </c>
      <c r="O578" s="67" t="s">
        <v>138</v>
      </c>
      <c r="Q578" s="30">
        <v>90</v>
      </c>
      <c r="R578" s="30">
        <v>10520</v>
      </c>
      <c r="S578" s="31" t="e">
        <f>#N/A</f>
        <v>#N/A</v>
      </c>
      <c r="T578" s="30">
        <v>2717</v>
      </c>
      <c r="U578" s="30">
        <v>5.6603773584905657</v>
      </c>
      <c r="V578" s="32">
        <v>40</v>
      </c>
      <c r="W578" s="30">
        <v>2066.1596958174905</v>
      </c>
      <c r="X578" s="30">
        <v>21736</v>
      </c>
      <c r="AB578" s="33">
        <f>(T578/R578)</f>
        <v>0.25826996197718632</v>
      </c>
      <c r="AC578" s="30">
        <v>1200</v>
      </c>
      <c r="AD578" s="30" t="e">
        <f>#N/A</f>
        <v>#N/A</v>
      </c>
      <c r="AE578" s="34">
        <v>0.75</v>
      </c>
      <c r="AG578" s="30" t="e">
        <f>#N/A</f>
        <v>#N/A</v>
      </c>
      <c r="AH578" s="30" t="e">
        <f>#N/A</f>
        <v>#N/A</v>
      </c>
      <c r="AI578" s="30">
        <v>11968.95</v>
      </c>
      <c r="AJ578" s="30">
        <v>11399</v>
      </c>
      <c r="AK578" s="26" t="s">
        <v>139</v>
      </c>
      <c r="AL578" s="26">
        <v>13</v>
      </c>
      <c r="AM578" s="26" t="s">
        <v>1406</v>
      </c>
      <c r="AU578" s="26" t="s">
        <v>141</v>
      </c>
      <c r="AV578" s="67" t="s">
        <v>1407</v>
      </c>
      <c r="AW578" s="67" t="s">
        <v>1408</v>
      </c>
      <c r="BA578" s="26" t="s">
        <v>1409</v>
      </c>
      <c r="BB578" s="67" t="s">
        <v>1410</v>
      </c>
      <c r="BC578" s="26" t="s">
        <v>1411</v>
      </c>
      <c r="BD578" s="37">
        <v>44008</v>
      </c>
      <c r="BE578" s="30">
        <v>34207</v>
      </c>
      <c r="BF578" s="30">
        <v>32465</v>
      </c>
      <c r="BG578" s="37" t="s">
        <v>147</v>
      </c>
      <c r="BH578" s="37" t="s">
        <v>1412</v>
      </c>
      <c r="BI578" s="37"/>
      <c r="BJ578" s="37"/>
      <c r="BK578" s="37"/>
      <c r="BL578" s="37"/>
      <c r="BM578" s="37"/>
      <c r="BN578" s="26"/>
      <c r="BO578" s="26"/>
      <c r="BP578" s="26"/>
      <c r="BQ578" s="38"/>
      <c r="BR578" s="26"/>
      <c r="BS578" s="26"/>
      <c r="BT578" s="26"/>
      <c r="BU578" s="26"/>
      <c r="BV578" s="39"/>
    </row>
    <row r="579" spans="1:74" ht="15" hidden="1" customHeight="1">
      <c r="A579" s="67">
        <v>2020</v>
      </c>
      <c r="B579" s="67">
        <v>575</v>
      </c>
      <c r="C579" s="67" t="s">
        <v>129</v>
      </c>
      <c r="D579" s="67" t="s">
        <v>130</v>
      </c>
      <c r="E579" s="67" t="s">
        <v>131</v>
      </c>
      <c r="F579" s="68">
        <v>43937</v>
      </c>
      <c r="G579" s="67" t="s">
        <v>1430</v>
      </c>
      <c r="H579" s="67" t="s">
        <v>1402</v>
      </c>
      <c r="I579" s="67" t="s">
        <v>1402</v>
      </c>
      <c r="J579" s="69" t="s">
        <v>1431</v>
      </c>
      <c r="K579" s="67" t="s">
        <v>135</v>
      </c>
      <c r="L579" s="67" t="s">
        <v>136</v>
      </c>
      <c r="M579" s="67" t="s">
        <v>1404</v>
      </c>
      <c r="N579" s="67" t="s">
        <v>1405</v>
      </c>
      <c r="O579" s="67" t="s">
        <v>138</v>
      </c>
      <c r="Q579" s="30">
        <v>85</v>
      </c>
      <c r="R579" s="30">
        <v>8360</v>
      </c>
      <c r="S579" s="31" t="e">
        <f>#N/A</f>
        <v>#N/A</v>
      </c>
      <c r="AC579" s="30">
        <v>1200</v>
      </c>
      <c r="AD579" s="30" t="e">
        <f>#N/A</f>
        <v>#N/A</v>
      </c>
      <c r="AE579" s="34">
        <v>0.82</v>
      </c>
      <c r="AG579" s="30" t="e">
        <f>#N/A</f>
        <v>#N/A</v>
      </c>
      <c r="AH579" s="30" t="e">
        <f>#N/A</f>
        <v>#N/A</v>
      </c>
      <c r="AI579" s="30">
        <v>9511.9500000000007</v>
      </c>
      <c r="AJ579" s="30">
        <v>9059</v>
      </c>
      <c r="AK579" s="26" t="s">
        <v>139</v>
      </c>
      <c r="AL579" s="26">
        <v>13</v>
      </c>
      <c r="AM579" s="26" t="s">
        <v>1406</v>
      </c>
      <c r="AU579" s="26" t="s">
        <v>141</v>
      </c>
      <c r="AV579" s="67" t="s">
        <v>1407</v>
      </c>
      <c r="AW579" s="67" t="s">
        <v>1408</v>
      </c>
      <c r="BA579" s="26" t="s">
        <v>1409</v>
      </c>
      <c r="BB579" s="67" t="s">
        <v>1410</v>
      </c>
      <c r="BC579" s="26" t="s">
        <v>1411</v>
      </c>
      <c r="BD579" s="37">
        <v>44008</v>
      </c>
      <c r="BE579" s="30">
        <v>34207</v>
      </c>
      <c r="BF579" s="30">
        <v>32465</v>
      </c>
      <c r="BG579" s="37" t="s">
        <v>147</v>
      </c>
      <c r="BH579" s="37" t="s">
        <v>1412</v>
      </c>
      <c r="BI579" s="37"/>
      <c r="BJ579" s="37"/>
      <c r="BK579" s="37"/>
      <c r="BL579" s="37"/>
      <c r="BM579" s="37"/>
      <c r="BN579" s="26"/>
      <c r="BO579" s="26"/>
      <c r="BP579" s="26"/>
      <c r="BQ579" s="38"/>
      <c r="BR579" s="26"/>
      <c r="BS579" s="26"/>
      <c r="BT579" s="26"/>
      <c r="BU579" s="26"/>
      <c r="BV579" s="39"/>
    </row>
    <row r="580" spans="1:74" ht="15" hidden="1" customHeight="1">
      <c r="A580" s="67">
        <v>2020</v>
      </c>
      <c r="B580" s="67">
        <v>576</v>
      </c>
      <c r="C580" s="67" t="s">
        <v>129</v>
      </c>
      <c r="D580" s="67" t="s">
        <v>130</v>
      </c>
      <c r="E580" s="67" t="s">
        <v>131</v>
      </c>
      <c r="F580" s="68">
        <v>43937</v>
      </c>
      <c r="G580" s="67" t="s">
        <v>1432</v>
      </c>
      <c r="H580" s="67" t="s">
        <v>1402</v>
      </c>
      <c r="I580" s="67" t="s">
        <v>1402</v>
      </c>
      <c r="J580" s="69" t="s">
        <v>1433</v>
      </c>
      <c r="K580" s="67" t="s">
        <v>135</v>
      </c>
      <c r="L580" s="67" t="s">
        <v>136</v>
      </c>
      <c r="M580" s="67" t="s">
        <v>1404</v>
      </c>
      <c r="N580" s="67" t="s">
        <v>1405</v>
      </c>
      <c r="O580" s="67" t="s">
        <v>138</v>
      </c>
      <c r="Q580" s="30">
        <v>82</v>
      </c>
      <c r="R580" s="30">
        <v>6930</v>
      </c>
      <c r="S580" s="31" t="e">
        <f>#N/A</f>
        <v>#N/A</v>
      </c>
      <c r="AC580" s="30">
        <v>1200</v>
      </c>
      <c r="AD580" s="30" t="e">
        <f>#N/A</f>
        <v>#N/A</v>
      </c>
      <c r="AE580" s="34">
        <v>0.88</v>
      </c>
      <c r="AG580" s="30" t="e">
        <f>#N/A</f>
        <v>#N/A</v>
      </c>
      <c r="AH580" s="30" t="e">
        <f>#N/A</f>
        <v>#N/A</v>
      </c>
      <c r="AI580" s="30">
        <v>7884.4500000000007</v>
      </c>
      <c r="AJ580" s="30">
        <v>7509</v>
      </c>
      <c r="AK580" s="26" t="s">
        <v>139</v>
      </c>
      <c r="AL580" s="26">
        <v>13</v>
      </c>
      <c r="AM580" s="26" t="s">
        <v>1406</v>
      </c>
      <c r="AU580" s="26" t="s">
        <v>141</v>
      </c>
      <c r="AV580" s="67" t="s">
        <v>1408</v>
      </c>
      <c r="AW580" s="67" t="s">
        <v>1434</v>
      </c>
      <c r="BA580" s="26" t="s">
        <v>1409</v>
      </c>
      <c r="BB580" s="67" t="s">
        <v>1410</v>
      </c>
      <c r="BC580" s="26" t="s">
        <v>1411</v>
      </c>
      <c r="BD580" s="37">
        <v>44008</v>
      </c>
      <c r="BE580" s="30">
        <v>34207</v>
      </c>
      <c r="BF580" s="30">
        <v>32465</v>
      </c>
      <c r="BG580" s="37" t="s">
        <v>147</v>
      </c>
      <c r="BH580" s="37" t="s">
        <v>1412</v>
      </c>
      <c r="BI580" s="37"/>
      <c r="BJ580" s="37"/>
      <c r="BK580" s="37"/>
      <c r="BL580" s="37"/>
      <c r="BM580" s="37"/>
      <c r="BN580" s="26"/>
      <c r="BO580" s="26"/>
      <c r="BP580" s="26"/>
      <c r="BQ580" s="38"/>
      <c r="BR580" s="26"/>
      <c r="BS580" s="26"/>
      <c r="BT580" s="26"/>
      <c r="BU580" s="26"/>
      <c r="BV580" s="39"/>
    </row>
    <row r="581" spans="1:74" ht="15" hidden="1" customHeight="1">
      <c r="A581" s="67">
        <v>2020</v>
      </c>
      <c r="B581" s="67">
        <v>577</v>
      </c>
      <c r="C581" s="67" t="s">
        <v>129</v>
      </c>
      <c r="D581" s="67" t="s">
        <v>130</v>
      </c>
      <c r="E581" s="67" t="s">
        <v>131</v>
      </c>
      <c r="F581" s="68">
        <v>43937</v>
      </c>
      <c r="G581" s="67" t="s">
        <v>1435</v>
      </c>
      <c r="H581" s="67" t="s">
        <v>1402</v>
      </c>
      <c r="I581" s="67" t="s">
        <v>1402</v>
      </c>
      <c r="J581" s="69" t="s">
        <v>1436</v>
      </c>
      <c r="K581" s="67" t="s">
        <v>135</v>
      </c>
      <c r="L581" s="67" t="s">
        <v>136</v>
      </c>
      <c r="M581" s="67" t="s">
        <v>1404</v>
      </c>
      <c r="N581" s="67" t="s">
        <v>1405</v>
      </c>
      <c r="O581" s="67" t="s">
        <v>138</v>
      </c>
      <c r="Q581" s="30">
        <v>80</v>
      </c>
      <c r="R581" s="30">
        <v>6700</v>
      </c>
      <c r="S581" s="31" t="e">
        <f>#N/A</f>
        <v>#N/A</v>
      </c>
      <c r="AC581" s="30">
        <v>1200</v>
      </c>
      <c r="AD581" s="30" t="e">
        <f>#N/A</f>
        <v>#N/A</v>
      </c>
      <c r="AE581" s="34">
        <v>0.98</v>
      </c>
      <c r="AG581" s="30" t="e">
        <f>#N/A</f>
        <v>#N/A</v>
      </c>
      <c r="AH581" s="30" t="e">
        <f>#N/A</f>
        <v>#N/A</v>
      </c>
      <c r="AI581" s="30">
        <v>7623</v>
      </c>
      <c r="AJ581" s="30">
        <v>7260</v>
      </c>
      <c r="AK581" s="26" t="s">
        <v>139</v>
      </c>
      <c r="AL581" s="26">
        <v>13</v>
      </c>
      <c r="AM581" s="26" t="s">
        <v>1406</v>
      </c>
      <c r="AU581" s="26" t="s">
        <v>141</v>
      </c>
      <c r="AV581" s="67" t="s">
        <v>1408</v>
      </c>
      <c r="AW581" s="67" t="s">
        <v>1434</v>
      </c>
      <c r="BA581" s="26" t="s">
        <v>1409</v>
      </c>
      <c r="BB581" s="67" t="s">
        <v>1410</v>
      </c>
      <c r="BC581" s="26" t="s">
        <v>1411</v>
      </c>
      <c r="BD581" s="37">
        <v>44008</v>
      </c>
      <c r="BE581" s="30">
        <v>34207</v>
      </c>
      <c r="BF581" s="30">
        <v>32465</v>
      </c>
      <c r="BG581" s="37" t="s">
        <v>147</v>
      </c>
      <c r="BH581" s="37" t="s">
        <v>1412</v>
      </c>
      <c r="BI581" s="37"/>
      <c r="BJ581" s="37"/>
      <c r="BK581" s="37"/>
      <c r="BL581" s="37"/>
      <c r="BM581" s="37"/>
      <c r="BN581" s="26"/>
      <c r="BO581" s="26"/>
      <c r="BP581" s="26"/>
      <c r="BQ581" s="38"/>
      <c r="BR581" s="26"/>
      <c r="BS581" s="26"/>
      <c r="BT581" s="26"/>
      <c r="BU581" s="26"/>
      <c r="BV581" s="39"/>
    </row>
    <row r="582" spans="1:74" ht="15" hidden="1" customHeight="1">
      <c r="A582" s="67">
        <v>2020</v>
      </c>
      <c r="B582" s="67">
        <v>578</v>
      </c>
      <c r="C582" s="67" t="s">
        <v>129</v>
      </c>
      <c r="D582" s="67" t="s">
        <v>130</v>
      </c>
      <c r="E582" s="67" t="s">
        <v>131</v>
      </c>
      <c r="F582" s="68">
        <v>43937</v>
      </c>
      <c r="G582" s="67" t="s">
        <v>1437</v>
      </c>
      <c r="H582" s="67" t="s">
        <v>1402</v>
      </c>
      <c r="I582" s="67" t="s">
        <v>1402</v>
      </c>
      <c r="J582" s="69" t="s">
        <v>1438</v>
      </c>
      <c r="K582" s="67" t="s">
        <v>135</v>
      </c>
      <c r="L582" s="67" t="s">
        <v>136</v>
      </c>
      <c r="M582" s="67" t="s">
        <v>1404</v>
      </c>
      <c r="N582" s="67" t="s">
        <v>1405</v>
      </c>
      <c r="O582" s="67" t="s">
        <v>138</v>
      </c>
      <c r="Q582" s="30">
        <v>78</v>
      </c>
      <c r="R582" s="30">
        <v>5500</v>
      </c>
      <c r="S582" s="31" t="e">
        <f>#N/A</f>
        <v>#N/A</v>
      </c>
      <c r="AC582" s="30">
        <v>1200</v>
      </c>
      <c r="AD582" s="30" t="e">
        <f>#N/A</f>
        <v>#N/A</v>
      </c>
      <c r="AE582" s="34">
        <v>0.92</v>
      </c>
      <c r="AG582" s="30" t="e">
        <f>#N/A</f>
        <v>#N/A</v>
      </c>
      <c r="AH582" s="30" t="e">
        <f>#N/A</f>
        <v>#N/A</v>
      </c>
      <c r="AI582" s="30">
        <v>6258</v>
      </c>
      <c r="AJ582" s="30">
        <v>5960</v>
      </c>
      <c r="AK582" s="26" t="s">
        <v>139</v>
      </c>
      <c r="AL582" s="26">
        <v>13</v>
      </c>
      <c r="AM582" s="26" t="s">
        <v>1406</v>
      </c>
      <c r="AU582" s="26" t="s">
        <v>141</v>
      </c>
      <c r="AV582" s="67" t="s">
        <v>1408</v>
      </c>
      <c r="AW582" s="67" t="s">
        <v>1434</v>
      </c>
      <c r="BA582" s="26" t="s">
        <v>1409</v>
      </c>
      <c r="BB582" s="67" t="s">
        <v>1410</v>
      </c>
      <c r="BC582" s="26" t="s">
        <v>1411</v>
      </c>
      <c r="BD582" s="37">
        <v>44008</v>
      </c>
      <c r="BE582" s="30">
        <v>34207</v>
      </c>
      <c r="BF582" s="30">
        <v>32465</v>
      </c>
      <c r="BG582" s="37" t="s">
        <v>147</v>
      </c>
      <c r="BH582" s="37" t="s">
        <v>1412</v>
      </c>
      <c r="BI582" s="37"/>
      <c r="BJ582" s="37"/>
      <c r="BK582" s="37"/>
      <c r="BL582" s="37"/>
      <c r="BM582" s="37"/>
      <c r="BN582" s="26"/>
      <c r="BO582" s="26"/>
      <c r="BP582" s="26"/>
      <c r="BQ582" s="38"/>
      <c r="BR582" s="26"/>
      <c r="BS582" s="26"/>
      <c r="BT582" s="26"/>
      <c r="BU582" s="26"/>
      <c r="BV582" s="39"/>
    </row>
    <row r="583" spans="1:74" ht="15" hidden="1" customHeight="1">
      <c r="A583" s="67">
        <v>2020</v>
      </c>
      <c r="B583" s="67">
        <v>579</v>
      </c>
      <c r="C583" s="67" t="s">
        <v>129</v>
      </c>
      <c r="D583" s="67" t="s">
        <v>130</v>
      </c>
      <c r="E583" s="67" t="s">
        <v>131</v>
      </c>
      <c r="F583" s="68">
        <v>43937</v>
      </c>
      <c r="G583" s="67" t="s">
        <v>1439</v>
      </c>
      <c r="H583" s="67" t="s">
        <v>1402</v>
      </c>
      <c r="I583" s="67" t="s">
        <v>1402</v>
      </c>
      <c r="J583" s="69" t="s">
        <v>1440</v>
      </c>
      <c r="K583" s="67" t="s">
        <v>135</v>
      </c>
      <c r="L583" s="67" t="s">
        <v>136</v>
      </c>
      <c r="M583" s="67" t="s">
        <v>1404</v>
      </c>
      <c r="N583" s="67" t="s">
        <v>1405</v>
      </c>
      <c r="O583" s="67" t="s">
        <v>138</v>
      </c>
      <c r="Q583" s="30">
        <v>82</v>
      </c>
      <c r="R583" s="30">
        <v>7450</v>
      </c>
      <c r="S583" s="31" t="e">
        <f>#N/A</f>
        <v>#N/A</v>
      </c>
      <c r="AC583" s="30">
        <v>1200</v>
      </c>
      <c r="AD583" s="30" t="e">
        <f>#N/A</f>
        <v>#N/A</v>
      </c>
      <c r="AE583" s="34">
        <v>0.95</v>
      </c>
      <c r="AG583" s="30" t="e">
        <f>#N/A</f>
        <v>#N/A</v>
      </c>
      <c r="AH583" s="30" t="e">
        <f>#N/A</f>
        <v>#N/A</v>
      </c>
      <c r="AI583" s="30">
        <v>8476.65</v>
      </c>
      <c r="AJ583" s="30">
        <v>8073</v>
      </c>
      <c r="AK583" s="26" t="s">
        <v>139</v>
      </c>
      <c r="AL583" s="26">
        <v>13</v>
      </c>
      <c r="AM583" s="26" t="s">
        <v>1406</v>
      </c>
      <c r="AU583" s="26" t="s">
        <v>141</v>
      </c>
      <c r="AV583" s="67" t="s">
        <v>1408</v>
      </c>
      <c r="AW583" s="67" t="s">
        <v>1434</v>
      </c>
      <c r="BA583" s="26" t="s">
        <v>1409</v>
      </c>
      <c r="BB583" s="67" t="s">
        <v>1410</v>
      </c>
      <c r="BC583" s="26" t="s">
        <v>1411</v>
      </c>
      <c r="BD583" s="37">
        <v>44008</v>
      </c>
      <c r="BE583" s="30">
        <v>34207</v>
      </c>
      <c r="BF583" s="30">
        <v>32465</v>
      </c>
      <c r="BG583" s="37" t="s">
        <v>147</v>
      </c>
      <c r="BH583" s="37" t="s">
        <v>1412</v>
      </c>
      <c r="BI583" s="37"/>
      <c r="BJ583" s="37"/>
      <c r="BK583" s="37"/>
      <c r="BL583" s="37"/>
      <c r="BM583" s="37"/>
      <c r="BN583" s="26"/>
      <c r="BO583" s="26"/>
      <c r="BP583" s="26"/>
      <c r="BQ583" s="38"/>
      <c r="BR583" s="26"/>
      <c r="BS583" s="26"/>
      <c r="BT583" s="26"/>
      <c r="BU583" s="26"/>
      <c r="BV583" s="39"/>
    </row>
    <row r="584" spans="1:74" ht="15" hidden="1" customHeight="1">
      <c r="A584" s="67">
        <v>2020</v>
      </c>
      <c r="B584" s="67">
        <v>580</v>
      </c>
      <c r="C584" s="67" t="s">
        <v>129</v>
      </c>
      <c r="D584" s="67" t="s">
        <v>130</v>
      </c>
      <c r="E584" s="67" t="s">
        <v>131</v>
      </c>
      <c r="F584" s="68">
        <v>43937</v>
      </c>
      <c r="G584" s="67" t="s">
        <v>1441</v>
      </c>
      <c r="H584" s="67" t="s">
        <v>1402</v>
      </c>
      <c r="I584" s="67" t="s">
        <v>1402</v>
      </c>
      <c r="J584" s="69" t="s">
        <v>1442</v>
      </c>
      <c r="K584" s="67" t="s">
        <v>135</v>
      </c>
      <c r="L584" s="67" t="s">
        <v>136</v>
      </c>
      <c r="M584" s="67" t="s">
        <v>1404</v>
      </c>
      <c r="N584" s="67" t="s">
        <v>1405</v>
      </c>
      <c r="O584" s="67" t="s">
        <v>138</v>
      </c>
      <c r="Q584" s="30">
        <v>84</v>
      </c>
      <c r="R584" s="30">
        <v>7420</v>
      </c>
      <c r="S584" s="31" t="e">
        <f>#N/A</f>
        <v>#N/A</v>
      </c>
      <c r="AC584" s="30">
        <v>1200</v>
      </c>
      <c r="AD584" s="30" t="e">
        <f>#N/A</f>
        <v>#N/A</v>
      </c>
      <c r="AE584" s="34">
        <v>0.82</v>
      </c>
      <c r="AG584" s="30" t="e">
        <f>#N/A</f>
        <v>#N/A</v>
      </c>
      <c r="AH584" s="30" t="e">
        <f>#N/A</f>
        <v>#N/A</v>
      </c>
      <c r="AI584" s="30">
        <v>8442</v>
      </c>
      <c r="AJ584" s="30">
        <v>8040</v>
      </c>
      <c r="AK584" s="26" t="s">
        <v>139</v>
      </c>
      <c r="AL584" s="26">
        <v>13</v>
      </c>
      <c r="AM584" s="26" t="s">
        <v>1406</v>
      </c>
      <c r="AU584" s="26" t="s">
        <v>141</v>
      </c>
      <c r="AV584" s="67" t="s">
        <v>1434</v>
      </c>
      <c r="AW584" s="67" t="s">
        <v>1443</v>
      </c>
      <c r="BA584" s="26" t="s">
        <v>1409</v>
      </c>
      <c r="BB584" s="67" t="s">
        <v>1410</v>
      </c>
      <c r="BC584" s="26" t="s">
        <v>1411</v>
      </c>
      <c r="BD584" s="37">
        <v>44008</v>
      </c>
      <c r="BE584" s="30">
        <v>34207</v>
      </c>
      <c r="BF584" s="30">
        <v>32465</v>
      </c>
      <c r="BG584" s="37" t="s">
        <v>147</v>
      </c>
      <c r="BH584" s="37" t="s">
        <v>1412</v>
      </c>
      <c r="BI584" s="37"/>
      <c r="BJ584" s="37"/>
      <c r="BK584" s="37"/>
      <c r="BL584" s="37"/>
      <c r="BM584" s="37"/>
      <c r="BN584" s="26"/>
      <c r="BO584" s="26"/>
      <c r="BP584" s="26"/>
      <c r="BQ584" s="38"/>
      <c r="BR584" s="26"/>
      <c r="BS584" s="26"/>
      <c r="BT584" s="26"/>
      <c r="BU584" s="26"/>
      <c r="BV584" s="39"/>
    </row>
    <row r="585" spans="1:74" ht="15" hidden="1" customHeight="1">
      <c r="A585" s="67">
        <v>2020</v>
      </c>
      <c r="B585" s="67">
        <v>581</v>
      </c>
      <c r="C585" s="67" t="s">
        <v>129</v>
      </c>
      <c r="D585" s="67" t="s">
        <v>130</v>
      </c>
      <c r="E585" s="67" t="s">
        <v>131</v>
      </c>
      <c r="F585" s="68">
        <v>43937</v>
      </c>
      <c r="G585" s="67" t="s">
        <v>1444</v>
      </c>
      <c r="H585" s="67" t="s">
        <v>1402</v>
      </c>
      <c r="I585" s="67" t="s">
        <v>1402</v>
      </c>
      <c r="J585" s="69" t="s">
        <v>1436</v>
      </c>
      <c r="K585" s="67" t="s">
        <v>135</v>
      </c>
      <c r="L585" s="67" t="s">
        <v>136</v>
      </c>
      <c r="M585" s="67" t="s">
        <v>1404</v>
      </c>
      <c r="N585" s="67" t="s">
        <v>1405</v>
      </c>
      <c r="O585" s="67" t="s">
        <v>138</v>
      </c>
      <c r="Q585" s="30">
        <v>76</v>
      </c>
      <c r="R585" s="30">
        <v>6250</v>
      </c>
      <c r="S585" s="31" t="e">
        <f>#N/A</f>
        <v>#N/A</v>
      </c>
      <c r="AC585" s="30">
        <v>1200</v>
      </c>
      <c r="AD585" s="30" t="e">
        <f>#N/A</f>
        <v>#N/A</v>
      </c>
      <c r="AE585" s="34">
        <v>0.95</v>
      </c>
      <c r="AG585" s="30" t="e">
        <f>#N/A</f>
        <v>#N/A</v>
      </c>
      <c r="AH585" s="30" t="e">
        <f>#N/A</f>
        <v>#N/A</v>
      </c>
      <c r="AI585" s="30">
        <v>7111.6500000000005</v>
      </c>
      <c r="AJ585" s="30">
        <v>6773</v>
      </c>
      <c r="AK585" s="26" t="s">
        <v>139</v>
      </c>
      <c r="AL585" s="26">
        <v>13</v>
      </c>
      <c r="AM585" s="26" t="s">
        <v>1406</v>
      </c>
      <c r="AU585" s="26" t="s">
        <v>141</v>
      </c>
      <c r="AV585" s="67" t="s">
        <v>1434</v>
      </c>
      <c r="AW585" s="67" t="s">
        <v>1443</v>
      </c>
      <c r="BA585" s="26" t="s">
        <v>1409</v>
      </c>
      <c r="BB585" s="67" t="s">
        <v>1410</v>
      </c>
      <c r="BC585" s="26" t="s">
        <v>1411</v>
      </c>
      <c r="BD585" s="37">
        <v>44008</v>
      </c>
      <c r="BE585" s="30">
        <v>34207</v>
      </c>
      <c r="BF585" s="30">
        <v>32465</v>
      </c>
      <c r="BG585" s="37" t="s">
        <v>147</v>
      </c>
      <c r="BH585" s="37" t="s">
        <v>1412</v>
      </c>
      <c r="BI585" s="37"/>
      <c r="BJ585" s="37"/>
      <c r="BK585" s="37"/>
      <c r="BL585" s="37"/>
      <c r="BM585" s="37"/>
      <c r="BN585" s="26"/>
      <c r="BO585" s="26"/>
      <c r="BP585" s="26"/>
      <c r="BQ585" s="38"/>
      <c r="BR585" s="26"/>
      <c r="BS585" s="26"/>
      <c r="BT585" s="26"/>
      <c r="BU585" s="26"/>
      <c r="BV585" s="39"/>
    </row>
    <row r="586" spans="1:74" ht="15" hidden="1" customHeight="1">
      <c r="A586" s="67">
        <v>2020</v>
      </c>
      <c r="B586" s="67">
        <v>582</v>
      </c>
      <c r="C586" s="67" t="s">
        <v>129</v>
      </c>
      <c r="D586" s="67" t="s">
        <v>130</v>
      </c>
      <c r="E586" s="67" t="s">
        <v>131</v>
      </c>
      <c r="F586" s="68">
        <v>43937</v>
      </c>
      <c r="G586" s="67" t="s">
        <v>1445</v>
      </c>
      <c r="H586" s="67" t="s">
        <v>1402</v>
      </c>
      <c r="I586" s="67" t="s">
        <v>1402</v>
      </c>
      <c r="J586" s="69" t="s">
        <v>1446</v>
      </c>
      <c r="K586" s="67" t="s">
        <v>135</v>
      </c>
      <c r="L586" s="67" t="s">
        <v>136</v>
      </c>
      <c r="M586" s="67" t="s">
        <v>1404</v>
      </c>
      <c r="N586" s="67" t="s">
        <v>1405</v>
      </c>
      <c r="O586" s="67" t="s">
        <v>138</v>
      </c>
      <c r="Q586" s="30">
        <v>81</v>
      </c>
      <c r="R586" s="30">
        <v>7000</v>
      </c>
      <c r="S586" s="31" t="e">
        <f>#N/A</f>
        <v>#N/A</v>
      </c>
      <c r="AC586" s="30">
        <v>1200</v>
      </c>
      <c r="AD586" s="30" t="e">
        <f>#N/A</f>
        <v>#N/A</v>
      </c>
      <c r="AE586" s="34">
        <v>0.95</v>
      </c>
      <c r="AG586" s="30" t="e">
        <f>#N/A</f>
        <v>#N/A</v>
      </c>
      <c r="AH586" s="30" t="e">
        <f>#N/A</f>
        <v>#N/A</v>
      </c>
      <c r="AI586" s="30">
        <v>7964.25</v>
      </c>
      <c r="AJ586" s="30">
        <v>7585</v>
      </c>
      <c r="AK586" s="26" t="s">
        <v>139</v>
      </c>
      <c r="AL586" s="26">
        <v>13</v>
      </c>
      <c r="AM586" s="26" t="s">
        <v>1406</v>
      </c>
      <c r="AU586" s="26" t="s">
        <v>141</v>
      </c>
      <c r="AV586" s="67" t="s">
        <v>1434</v>
      </c>
      <c r="AW586" s="67" t="s">
        <v>1443</v>
      </c>
      <c r="BA586" s="26" t="s">
        <v>1409</v>
      </c>
      <c r="BB586" s="67" t="s">
        <v>1410</v>
      </c>
      <c r="BC586" s="26" t="s">
        <v>1411</v>
      </c>
      <c r="BD586" s="37">
        <v>44008</v>
      </c>
      <c r="BE586" s="30">
        <v>34207</v>
      </c>
      <c r="BF586" s="30">
        <v>32465</v>
      </c>
      <c r="BG586" s="37" t="s">
        <v>147</v>
      </c>
      <c r="BH586" s="37" t="s">
        <v>1412</v>
      </c>
      <c r="BI586" s="37"/>
      <c r="BJ586" s="37"/>
      <c r="BK586" s="37"/>
      <c r="BL586" s="37"/>
      <c r="BM586" s="37"/>
      <c r="BN586" s="26"/>
      <c r="BO586" s="26"/>
      <c r="BP586" s="26"/>
      <c r="BQ586" s="38"/>
      <c r="BR586" s="26"/>
      <c r="BS586" s="26"/>
      <c r="BT586" s="26"/>
      <c r="BU586" s="26"/>
      <c r="BV586" s="39"/>
    </row>
    <row r="587" spans="1:74" ht="15" hidden="1" customHeight="1">
      <c r="A587" s="67">
        <v>2020</v>
      </c>
      <c r="B587" s="67">
        <v>583</v>
      </c>
      <c r="C587" s="67" t="s">
        <v>129</v>
      </c>
      <c r="D587" s="67" t="s">
        <v>130</v>
      </c>
      <c r="E587" s="67" t="s">
        <v>131</v>
      </c>
      <c r="F587" s="68">
        <v>43937</v>
      </c>
      <c r="G587" s="67" t="s">
        <v>1447</v>
      </c>
      <c r="H587" s="67" t="s">
        <v>1402</v>
      </c>
      <c r="I587" s="67" t="s">
        <v>1402</v>
      </c>
      <c r="J587" s="69" t="s">
        <v>1448</v>
      </c>
      <c r="K587" s="67" t="s">
        <v>135</v>
      </c>
      <c r="L587" s="67" t="s">
        <v>136</v>
      </c>
      <c r="M587" s="67" t="s">
        <v>1404</v>
      </c>
      <c r="N587" s="67" t="s">
        <v>1405</v>
      </c>
      <c r="O587" s="67" t="s">
        <v>138</v>
      </c>
      <c r="Q587" s="30">
        <v>82</v>
      </c>
      <c r="R587" s="30">
        <v>7830</v>
      </c>
      <c r="S587" s="31" t="e">
        <f>#N/A</f>
        <v>#N/A</v>
      </c>
      <c r="AC587" s="30">
        <v>1200</v>
      </c>
      <c r="AD587" s="30" t="e">
        <f>#N/A</f>
        <v>#N/A</v>
      </c>
      <c r="AE587" s="34">
        <v>0.92</v>
      </c>
      <c r="AG587" s="30" t="e">
        <f>#N/A</f>
        <v>#N/A</v>
      </c>
      <c r="AH587" s="30" t="e">
        <f>#N/A</f>
        <v>#N/A</v>
      </c>
      <c r="AI587" s="30">
        <v>8909.25</v>
      </c>
      <c r="AJ587" s="30">
        <v>8485</v>
      </c>
      <c r="AK587" s="26" t="s">
        <v>139</v>
      </c>
      <c r="AL587" s="26">
        <v>13</v>
      </c>
      <c r="AM587" s="26" t="s">
        <v>1406</v>
      </c>
      <c r="AU587" s="26" t="s">
        <v>141</v>
      </c>
      <c r="AV587" s="67" t="s">
        <v>1434</v>
      </c>
      <c r="AW587" s="67" t="s">
        <v>1443</v>
      </c>
      <c r="BA587" s="26" t="s">
        <v>1409</v>
      </c>
      <c r="BB587" s="67" t="s">
        <v>1410</v>
      </c>
      <c r="BC587" s="26" t="s">
        <v>1411</v>
      </c>
      <c r="BD587" s="37">
        <v>44008</v>
      </c>
      <c r="BE587" s="30">
        <v>34207</v>
      </c>
      <c r="BF587" s="30">
        <v>32465</v>
      </c>
      <c r="BG587" s="37" t="s">
        <v>147</v>
      </c>
      <c r="BH587" s="37" t="s">
        <v>1412</v>
      </c>
      <c r="BI587" s="37"/>
      <c r="BJ587" s="37"/>
      <c r="BK587" s="37"/>
      <c r="BL587" s="37"/>
      <c r="BM587" s="37"/>
      <c r="BN587" s="26"/>
      <c r="BO587" s="26"/>
      <c r="BP587" s="26"/>
      <c r="BQ587" s="38"/>
      <c r="BR587" s="26"/>
      <c r="BS587" s="26"/>
      <c r="BT587" s="26"/>
      <c r="BU587" s="26"/>
      <c r="BV587" s="39"/>
    </row>
    <row r="588" spans="1:74" ht="15" hidden="1" customHeight="1">
      <c r="A588" s="67">
        <v>2020</v>
      </c>
      <c r="B588" s="67">
        <v>584</v>
      </c>
      <c r="C588" s="67" t="s">
        <v>129</v>
      </c>
      <c r="D588" s="67" t="s">
        <v>130</v>
      </c>
      <c r="E588" s="67" t="s">
        <v>131</v>
      </c>
      <c r="F588" s="68">
        <v>43937</v>
      </c>
      <c r="G588" s="67" t="s">
        <v>1449</v>
      </c>
      <c r="H588" s="67" t="s">
        <v>1402</v>
      </c>
      <c r="I588" s="67" t="s">
        <v>1402</v>
      </c>
      <c r="J588" s="69" t="s">
        <v>1450</v>
      </c>
      <c r="K588" s="67" t="s">
        <v>135</v>
      </c>
      <c r="L588" s="67" t="s">
        <v>136</v>
      </c>
      <c r="M588" s="67" t="s">
        <v>1404</v>
      </c>
      <c r="N588" s="67" t="s">
        <v>1405</v>
      </c>
      <c r="O588" s="67" t="s">
        <v>138</v>
      </c>
      <c r="Q588" s="30">
        <v>90</v>
      </c>
      <c r="R588" s="30">
        <v>10040</v>
      </c>
      <c r="S588" s="31" t="e">
        <f>#N/A</f>
        <v>#N/A</v>
      </c>
      <c r="AC588" s="30">
        <v>1200</v>
      </c>
      <c r="AD588" s="30" t="e">
        <f>#N/A</f>
        <v>#N/A</v>
      </c>
      <c r="AE588" s="34">
        <v>0.94</v>
      </c>
      <c r="AG588" s="30" t="e">
        <f>#N/A</f>
        <v>#N/A</v>
      </c>
      <c r="AH588" s="30" t="e">
        <f>#N/A</f>
        <v>#N/A</v>
      </c>
      <c r="AI588" s="30">
        <v>11422.95</v>
      </c>
      <c r="AJ588" s="30">
        <v>10879</v>
      </c>
      <c r="AK588" s="26" t="s">
        <v>139</v>
      </c>
      <c r="AL588" s="26">
        <v>13</v>
      </c>
      <c r="AM588" s="26" t="s">
        <v>1406</v>
      </c>
      <c r="AU588" s="26" t="s">
        <v>141</v>
      </c>
      <c r="AV588" s="67" t="s">
        <v>1434</v>
      </c>
      <c r="AW588" s="67" t="s">
        <v>1443</v>
      </c>
      <c r="BA588" s="26" t="s">
        <v>1409</v>
      </c>
      <c r="BB588" s="67" t="s">
        <v>1410</v>
      </c>
      <c r="BC588" s="26" t="s">
        <v>1411</v>
      </c>
      <c r="BD588" s="37">
        <v>44008</v>
      </c>
      <c r="BE588" s="30">
        <v>34207</v>
      </c>
      <c r="BF588" s="30">
        <v>32465</v>
      </c>
      <c r="BG588" s="37" t="s">
        <v>147</v>
      </c>
      <c r="BH588" s="37" t="s">
        <v>1412</v>
      </c>
      <c r="BI588" s="37"/>
      <c r="BJ588" s="37"/>
      <c r="BK588" s="37"/>
      <c r="BL588" s="37"/>
      <c r="BM588" s="37"/>
      <c r="BN588" s="26"/>
      <c r="BO588" s="26"/>
      <c r="BP588" s="26"/>
      <c r="BQ588" s="38"/>
      <c r="BR588" s="26"/>
      <c r="BS588" s="26"/>
      <c r="BT588" s="26"/>
      <c r="BU588" s="26"/>
      <c r="BV588" s="39"/>
    </row>
    <row r="589" spans="1:74" ht="15" hidden="1" customHeight="1">
      <c r="A589" s="67">
        <v>2020</v>
      </c>
      <c r="B589" s="67">
        <v>585</v>
      </c>
      <c r="C589" s="67" t="s">
        <v>129</v>
      </c>
      <c r="D589" s="67" t="s">
        <v>130</v>
      </c>
      <c r="E589" s="67" t="s">
        <v>131</v>
      </c>
      <c r="F589" s="68">
        <v>43937</v>
      </c>
      <c r="G589" s="67" t="s">
        <v>1451</v>
      </c>
      <c r="H589" s="67" t="s">
        <v>1402</v>
      </c>
      <c r="I589" s="67" t="s">
        <v>1402</v>
      </c>
      <c r="J589" s="69" t="s">
        <v>1452</v>
      </c>
      <c r="K589" s="67" t="s">
        <v>135</v>
      </c>
      <c r="L589" s="67" t="s">
        <v>136</v>
      </c>
      <c r="M589" s="67" t="s">
        <v>1404</v>
      </c>
      <c r="N589" s="67" t="s">
        <v>1405</v>
      </c>
      <c r="O589" s="67" t="s">
        <v>138</v>
      </c>
      <c r="Q589" s="30">
        <v>87</v>
      </c>
      <c r="R589" s="30">
        <v>8240</v>
      </c>
      <c r="S589" s="31" t="e">
        <f>#N/A</f>
        <v>#N/A</v>
      </c>
      <c r="AC589" s="30">
        <v>1200</v>
      </c>
      <c r="AD589" s="30" t="e">
        <f>#N/A</f>
        <v>#N/A</v>
      </c>
      <c r="AE589" s="34">
        <v>0.98</v>
      </c>
      <c r="AG589" s="30" t="e">
        <f>#N/A</f>
        <v>#N/A</v>
      </c>
      <c r="AH589" s="30" t="e">
        <f>#N/A</f>
        <v>#N/A</v>
      </c>
      <c r="AI589" s="30">
        <v>9375.4500000000007</v>
      </c>
      <c r="AJ589" s="30">
        <v>8929</v>
      </c>
      <c r="AK589" s="26" t="s">
        <v>139</v>
      </c>
      <c r="AL589" s="26">
        <v>13</v>
      </c>
      <c r="AM589" s="26" t="s">
        <v>1406</v>
      </c>
      <c r="AU589" s="26" t="s">
        <v>141</v>
      </c>
      <c r="AV589" s="67" t="s">
        <v>1434</v>
      </c>
      <c r="AW589" s="67" t="s">
        <v>1443</v>
      </c>
      <c r="AX589" s="67" t="s">
        <v>1453</v>
      </c>
      <c r="BA589" s="26" t="s">
        <v>1409</v>
      </c>
      <c r="BB589" s="67" t="s">
        <v>1410</v>
      </c>
      <c r="BC589" s="26" t="s">
        <v>1411</v>
      </c>
      <c r="BD589" s="37">
        <v>44008</v>
      </c>
      <c r="BE589" s="30">
        <v>34207</v>
      </c>
      <c r="BF589" s="30">
        <v>32465</v>
      </c>
      <c r="BG589" s="37" t="s">
        <v>147</v>
      </c>
      <c r="BH589" s="37" t="s">
        <v>1412</v>
      </c>
      <c r="BI589" s="37"/>
      <c r="BJ589" s="37"/>
      <c r="BK589" s="37"/>
      <c r="BL589" s="37"/>
      <c r="BM589" s="37"/>
      <c r="BN589" s="26"/>
      <c r="BO589" s="26"/>
      <c r="BP589" s="26"/>
      <c r="BQ589" s="38"/>
      <c r="BR589" s="26"/>
      <c r="BS589" s="26"/>
      <c r="BT589" s="26"/>
      <c r="BU589" s="26"/>
      <c r="BV589" s="39"/>
    </row>
    <row r="590" spans="1:74" ht="15" hidden="1" customHeight="1">
      <c r="A590" s="67">
        <v>2020</v>
      </c>
      <c r="B590" s="67">
        <v>586</v>
      </c>
      <c r="C590" s="67" t="s">
        <v>129</v>
      </c>
      <c r="D590" s="67" t="s">
        <v>130</v>
      </c>
      <c r="E590" s="67" t="s">
        <v>131</v>
      </c>
      <c r="F590" s="68">
        <v>43937</v>
      </c>
      <c r="G590" s="67" t="s">
        <v>1454</v>
      </c>
      <c r="H590" s="67" t="s">
        <v>1402</v>
      </c>
      <c r="I590" s="67" t="s">
        <v>1402</v>
      </c>
      <c r="J590" s="69" t="s">
        <v>1455</v>
      </c>
      <c r="K590" s="67" t="s">
        <v>135</v>
      </c>
      <c r="L590" s="67" t="s">
        <v>136</v>
      </c>
      <c r="M590" s="67" t="s">
        <v>1404</v>
      </c>
      <c r="N590" s="67" t="s">
        <v>1405</v>
      </c>
      <c r="O590" s="67" t="s">
        <v>138</v>
      </c>
      <c r="Q590" s="30">
        <v>88</v>
      </c>
      <c r="R590" s="30">
        <v>8870</v>
      </c>
      <c r="S590" s="31" t="e">
        <f>#N/A</f>
        <v>#N/A</v>
      </c>
      <c r="AC590" s="30">
        <v>1200</v>
      </c>
      <c r="AD590" s="30" t="e">
        <f>#N/A</f>
        <v>#N/A</v>
      </c>
      <c r="AE590" s="34">
        <v>0.83</v>
      </c>
      <c r="AG590" s="30" t="e">
        <f>#N/A</f>
        <v>#N/A</v>
      </c>
      <c r="AH590" s="30" t="e">
        <f>#N/A</f>
        <v>#N/A</v>
      </c>
      <c r="AI590" s="30">
        <v>10092.6</v>
      </c>
      <c r="AJ590" s="30">
        <v>9612</v>
      </c>
      <c r="AK590" s="26" t="s">
        <v>139</v>
      </c>
      <c r="AL590" s="26">
        <v>13</v>
      </c>
      <c r="AM590" s="26" t="s">
        <v>1406</v>
      </c>
      <c r="AU590" s="26" t="s">
        <v>141</v>
      </c>
      <c r="AV590" s="67" t="s">
        <v>1453</v>
      </c>
      <c r="AW590" s="67" t="s">
        <v>1456</v>
      </c>
      <c r="BA590" s="26" t="s">
        <v>1409</v>
      </c>
      <c r="BB590" s="67" t="s">
        <v>1410</v>
      </c>
      <c r="BC590" s="26" t="s">
        <v>1411</v>
      </c>
      <c r="BD590" s="37">
        <v>44008</v>
      </c>
      <c r="BE590" s="30">
        <v>34207</v>
      </c>
      <c r="BF590" s="30">
        <v>32465</v>
      </c>
      <c r="BG590" s="37" t="s">
        <v>147</v>
      </c>
      <c r="BH590" s="37" t="s">
        <v>1412</v>
      </c>
      <c r="BI590" s="37"/>
      <c r="BJ590" s="37"/>
      <c r="BK590" s="37"/>
      <c r="BL590" s="37"/>
      <c r="BM590" s="37"/>
      <c r="BN590" s="26"/>
      <c r="BO590" s="26"/>
      <c r="BP590" s="26"/>
      <c r="BQ590" s="38"/>
      <c r="BR590" s="26"/>
      <c r="BS590" s="26"/>
      <c r="BT590" s="26"/>
      <c r="BU590" s="26"/>
      <c r="BV590" s="39"/>
    </row>
    <row r="591" spans="1:74" ht="15" hidden="1" customHeight="1">
      <c r="A591" s="67">
        <v>2020</v>
      </c>
      <c r="B591" s="67">
        <v>587</v>
      </c>
      <c r="C591" s="67" t="s">
        <v>129</v>
      </c>
      <c r="D591" s="67" t="s">
        <v>130</v>
      </c>
      <c r="E591" s="67" t="s">
        <v>131</v>
      </c>
      <c r="F591" s="68">
        <v>43937</v>
      </c>
      <c r="G591" s="67" t="s">
        <v>1457</v>
      </c>
      <c r="H591" s="67" t="s">
        <v>1402</v>
      </c>
      <c r="I591" s="67" t="s">
        <v>1402</v>
      </c>
      <c r="J591" s="69" t="s">
        <v>1458</v>
      </c>
      <c r="K591" s="67" t="s">
        <v>135</v>
      </c>
      <c r="L591" s="67" t="s">
        <v>136</v>
      </c>
      <c r="M591" s="67" t="s">
        <v>1404</v>
      </c>
      <c r="N591" s="67" t="s">
        <v>1405</v>
      </c>
      <c r="O591" s="67" t="s">
        <v>138</v>
      </c>
      <c r="Q591" s="30">
        <v>81</v>
      </c>
      <c r="R591" s="30">
        <v>6100</v>
      </c>
      <c r="S591" s="31" t="e">
        <f>#N/A</f>
        <v>#N/A</v>
      </c>
      <c r="AC591" s="30">
        <v>1200</v>
      </c>
      <c r="AD591" s="30" t="e">
        <f>#N/A</f>
        <v>#N/A</v>
      </c>
      <c r="AE591" s="34">
        <v>0.91</v>
      </c>
      <c r="AG591" s="30" t="e">
        <f>#N/A</f>
        <v>#N/A</v>
      </c>
      <c r="AH591" s="30" t="e">
        <f>#N/A</f>
        <v>#N/A</v>
      </c>
      <c r="AI591" s="30">
        <v>6940.5</v>
      </c>
      <c r="AJ591" s="30">
        <v>6610</v>
      </c>
      <c r="AK591" s="26" t="s">
        <v>139</v>
      </c>
      <c r="AL591" s="26">
        <v>13</v>
      </c>
      <c r="AM591" s="26" t="s">
        <v>1406</v>
      </c>
      <c r="AU591" s="26" t="s">
        <v>141</v>
      </c>
      <c r="AV591" s="67" t="s">
        <v>1453</v>
      </c>
      <c r="AW591" s="67" t="s">
        <v>1456</v>
      </c>
      <c r="BA591" s="26" t="s">
        <v>1409</v>
      </c>
      <c r="BB591" s="67" t="s">
        <v>1410</v>
      </c>
      <c r="BC591" s="26" t="s">
        <v>1411</v>
      </c>
      <c r="BD591" s="37">
        <v>44008</v>
      </c>
      <c r="BE591" s="30">
        <v>34207</v>
      </c>
      <c r="BF591" s="30">
        <v>32465</v>
      </c>
      <c r="BG591" s="37" t="s">
        <v>147</v>
      </c>
      <c r="BH591" s="37" t="s">
        <v>1412</v>
      </c>
      <c r="BI591" s="37"/>
      <c r="BJ591" s="37"/>
      <c r="BK591" s="37"/>
      <c r="BL591" s="37"/>
      <c r="BM591" s="37"/>
      <c r="BN591" s="26"/>
      <c r="BO591" s="26"/>
      <c r="BP591" s="26"/>
      <c r="BQ591" s="38"/>
      <c r="BR591" s="26"/>
      <c r="BS591" s="26"/>
      <c r="BT591" s="26"/>
      <c r="BU591" s="26"/>
      <c r="BV591" s="39"/>
    </row>
    <row r="592" spans="1:74" ht="15" hidden="1" customHeight="1">
      <c r="A592" s="67">
        <v>2020</v>
      </c>
      <c r="B592" s="67">
        <v>588</v>
      </c>
      <c r="C592" s="67" t="s">
        <v>129</v>
      </c>
      <c r="D592" s="67" t="s">
        <v>130</v>
      </c>
      <c r="E592" s="67" t="s">
        <v>131</v>
      </c>
      <c r="F592" s="68">
        <v>43937</v>
      </c>
      <c r="G592" s="67" t="s">
        <v>1459</v>
      </c>
      <c r="H592" s="67" t="s">
        <v>1402</v>
      </c>
      <c r="I592" s="67" t="s">
        <v>1402</v>
      </c>
      <c r="J592" s="69" t="s">
        <v>1460</v>
      </c>
      <c r="K592" s="67" t="s">
        <v>135</v>
      </c>
      <c r="L592" s="67" t="s">
        <v>136</v>
      </c>
      <c r="M592" s="67" t="s">
        <v>1404</v>
      </c>
      <c r="N592" s="67" t="s">
        <v>1405</v>
      </c>
      <c r="O592" s="67" t="s">
        <v>138</v>
      </c>
      <c r="Q592" s="30">
        <v>87</v>
      </c>
      <c r="R592" s="30">
        <v>8840</v>
      </c>
      <c r="S592" s="31" t="e">
        <f>#N/A</f>
        <v>#N/A</v>
      </c>
      <c r="AC592" s="30">
        <v>1200</v>
      </c>
      <c r="AD592" s="30" t="e">
        <f>#N/A</f>
        <v>#N/A</v>
      </c>
      <c r="AE592" s="34">
        <v>0.92</v>
      </c>
      <c r="AG592" s="30" t="e">
        <f>#N/A</f>
        <v>#N/A</v>
      </c>
      <c r="AH592" s="30" t="e">
        <f>#N/A</f>
        <v>#N/A</v>
      </c>
      <c r="AI592" s="30">
        <v>10057.950000000001</v>
      </c>
      <c r="AJ592" s="30">
        <v>9579</v>
      </c>
      <c r="AK592" s="26" t="s">
        <v>139</v>
      </c>
      <c r="AL592" s="26">
        <v>13</v>
      </c>
      <c r="AM592" s="26" t="s">
        <v>1406</v>
      </c>
      <c r="AU592" s="26" t="s">
        <v>141</v>
      </c>
      <c r="AV592" s="67" t="s">
        <v>1453</v>
      </c>
      <c r="AW592" s="67" t="s">
        <v>1456</v>
      </c>
      <c r="BA592" s="26" t="s">
        <v>1409</v>
      </c>
      <c r="BB592" s="67" t="s">
        <v>1410</v>
      </c>
      <c r="BC592" s="26" t="s">
        <v>1411</v>
      </c>
      <c r="BD592" s="37">
        <v>44008</v>
      </c>
      <c r="BE592" s="30">
        <v>34207</v>
      </c>
      <c r="BF592" s="30">
        <v>32465</v>
      </c>
      <c r="BG592" s="37" t="s">
        <v>147</v>
      </c>
      <c r="BH592" s="37" t="s">
        <v>1412</v>
      </c>
      <c r="BI592" s="37"/>
      <c r="BJ592" s="37"/>
      <c r="BK592" s="37"/>
      <c r="BL592" s="37"/>
      <c r="BM592" s="37"/>
      <c r="BN592" s="26"/>
      <c r="BO592" s="26"/>
      <c r="BP592" s="26"/>
      <c r="BQ592" s="38"/>
      <c r="BR592" s="26"/>
      <c r="BS592" s="26"/>
      <c r="BT592" s="26"/>
      <c r="BU592" s="26"/>
      <c r="BV592" s="39"/>
    </row>
    <row r="593" spans="1:74" ht="15" hidden="1" customHeight="1">
      <c r="A593" s="67">
        <v>2020</v>
      </c>
      <c r="B593" s="67">
        <v>589</v>
      </c>
      <c r="C593" s="67" t="s">
        <v>129</v>
      </c>
      <c r="D593" s="67" t="s">
        <v>130</v>
      </c>
      <c r="E593" s="67" t="s">
        <v>131</v>
      </c>
      <c r="F593" s="68">
        <v>43937</v>
      </c>
      <c r="G593" s="67" t="s">
        <v>1461</v>
      </c>
      <c r="H593" s="67" t="s">
        <v>1402</v>
      </c>
      <c r="I593" s="67" t="s">
        <v>1402</v>
      </c>
      <c r="J593" s="69" t="s">
        <v>1462</v>
      </c>
      <c r="K593" s="67" t="s">
        <v>135</v>
      </c>
      <c r="L593" s="67" t="s">
        <v>136</v>
      </c>
      <c r="M593" s="67" t="s">
        <v>1404</v>
      </c>
      <c r="N593" s="67" t="s">
        <v>1405</v>
      </c>
      <c r="O593" s="67" t="s">
        <v>138</v>
      </c>
      <c r="Q593" s="30">
        <v>83</v>
      </c>
      <c r="R593" s="30">
        <v>8340</v>
      </c>
      <c r="S593" s="31" t="e">
        <f>#N/A</f>
        <v>#N/A</v>
      </c>
      <c r="AC593" s="30">
        <v>1200</v>
      </c>
      <c r="AD593" s="30" t="e">
        <f>#N/A</f>
        <v>#N/A</v>
      </c>
      <c r="AE593" s="34">
        <v>0.82</v>
      </c>
      <c r="AG593" s="30" t="e">
        <f>#N/A</f>
        <v>#N/A</v>
      </c>
      <c r="AH593" s="30" t="e">
        <f>#N/A</f>
        <v>#N/A</v>
      </c>
      <c r="AI593" s="30">
        <v>9488.85</v>
      </c>
      <c r="AJ593" s="30">
        <v>9037</v>
      </c>
      <c r="AK593" s="26" t="s">
        <v>139</v>
      </c>
      <c r="AL593" s="26">
        <v>13</v>
      </c>
      <c r="AM593" s="26" t="s">
        <v>1406</v>
      </c>
      <c r="AU593" s="26" t="s">
        <v>141</v>
      </c>
      <c r="AV593" s="67" t="s">
        <v>1453</v>
      </c>
      <c r="AW593" s="67" t="s">
        <v>1456</v>
      </c>
      <c r="BA593" s="26" t="s">
        <v>1409</v>
      </c>
      <c r="BB593" s="67" t="s">
        <v>1410</v>
      </c>
      <c r="BC593" s="26" t="s">
        <v>1411</v>
      </c>
      <c r="BD593" s="37">
        <v>44008</v>
      </c>
      <c r="BE593" s="30">
        <v>34207</v>
      </c>
      <c r="BF593" s="30">
        <v>32465</v>
      </c>
      <c r="BG593" s="37" t="s">
        <v>147</v>
      </c>
      <c r="BH593" s="37" t="s">
        <v>1412</v>
      </c>
      <c r="BI593" s="37"/>
      <c r="BJ593" s="37"/>
      <c r="BK593" s="37"/>
      <c r="BL593" s="37"/>
      <c r="BM593" s="37"/>
      <c r="BN593" s="26"/>
      <c r="BO593" s="26"/>
      <c r="BP593" s="26"/>
      <c r="BQ593" s="38"/>
      <c r="BR593" s="26"/>
      <c r="BS593" s="26"/>
      <c r="BT593" s="26"/>
      <c r="BU593" s="26"/>
      <c r="BV593" s="39"/>
    </row>
    <row r="594" spans="1:74" ht="15" hidden="1" customHeight="1">
      <c r="A594" s="67">
        <v>2020</v>
      </c>
      <c r="B594" s="67">
        <v>590</v>
      </c>
      <c r="C594" s="67" t="s">
        <v>129</v>
      </c>
      <c r="D594" s="67" t="s">
        <v>130</v>
      </c>
      <c r="E594" s="67" t="s">
        <v>131</v>
      </c>
      <c r="F594" s="68">
        <v>43937</v>
      </c>
      <c r="G594" s="67" t="s">
        <v>1463</v>
      </c>
      <c r="H594" s="67" t="s">
        <v>1402</v>
      </c>
      <c r="I594" s="67" t="s">
        <v>1402</v>
      </c>
      <c r="J594" s="69" t="s">
        <v>1464</v>
      </c>
      <c r="K594" s="67" t="s">
        <v>135</v>
      </c>
      <c r="L594" s="67" t="s">
        <v>136</v>
      </c>
      <c r="M594" s="67" t="s">
        <v>1404</v>
      </c>
      <c r="N594" s="67" t="s">
        <v>1405</v>
      </c>
      <c r="O594" s="67" t="s">
        <v>138</v>
      </c>
      <c r="Q594" s="30">
        <v>82</v>
      </c>
      <c r="R594" s="30">
        <v>6160</v>
      </c>
      <c r="S594" s="31" t="e">
        <f>#N/A</f>
        <v>#N/A</v>
      </c>
      <c r="AC594" s="30">
        <v>1200</v>
      </c>
      <c r="AD594" s="30" t="e">
        <f>#N/A</f>
        <v>#N/A</v>
      </c>
      <c r="AE594" s="34">
        <v>0.79</v>
      </c>
      <c r="AG594" s="30" t="e">
        <f>#N/A</f>
        <v>#N/A</v>
      </c>
      <c r="AH594" s="30" t="e">
        <f>#N/A</f>
        <v>#N/A</v>
      </c>
      <c r="AI594" s="30">
        <v>7008.75</v>
      </c>
      <c r="AJ594" s="30">
        <v>6675</v>
      </c>
      <c r="AK594" s="26" t="s">
        <v>139</v>
      </c>
      <c r="AL594" s="26">
        <v>13</v>
      </c>
      <c r="AM594" s="26" t="s">
        <v>1406</v>
      </c>
      <c r="AU594" s="26" t="s">
        <v>141</v>
      </c>
      <c r="AV594" s="67" t="s">
        <v>1453</v>
      </c>
      <c r="AW594" s="67" t="s">
        <v>1456</v>
      </c>
      <c r="BA594" s="26" t="s">
        <v>1409</v>
      </c>
      <c r="BB594" s="67" t="s">
        <v>1410</v>
      </c>
      <c r="BC594" s="26" t="s">
        <v>1411</v>
      </c>
      <c r="BD594" s="37">
        <v>44008</v>
      </c>
      <c r="BE594" s="30">
        <v>34207</v>
      </c>
      <c r="BF594" s="30">
        <v>32465</v>
      </c>
      <c r="BG594" s="37" t="s">
        <v>147</v>
      </c>
      <c r="BH594" s="37" t="s">
        <v>1412</v>
      </c>
      <c r="BI594" s="37"/>
      <c r="BJ594" s="37"/>
      <c r="BK594" s="37"/>
      <c r="BL594" s="37"/>
      <c r="BM594" s="37"/>
      <c r="BN594" s="26"/>
      <c r="BO594" s="26"/>
      <c r="BP594" s="26"/>
      <c r="BQ594" s="38"/>
      <c r="BR594" s="26"/>
      <c r="BS594" s="26"/>
      <c r="BT594" s="26"/>
      <c r="BU594" s="26"/>
      <c r="BV594" s="39"/>
    </row>
    <row r="595" spans="1:74" ht="15" hidden="1" customHeight="1">
      <c r="A595" s="67">
        <v>2020</v>
      </c>
      <c r="B595" s="67">
        <v>591</v>
      </c>
      <c r="C595" s="67" t="s">
        <v>129</v>
      </c>
      <c r="D595" s="67" t="s">
        <v>130</v>
      </c>
      <c r="E595" s="67" t="s">
        <v>131</v>
      </c>
      <c r="F595" s="68">
        <v>43937</v>
      </c>
      <c r="G595" s="67" t="s">
        <v>1465</v>
      </c>
      <c r="H595" s="67" t="s">
        <v>1402</v>
      </c>
      <c r="I595" s="67" t="s">
        <v>1402</v>
      </c>
      <c r="J595" s="69" t="s">
        <v>1466</v>
      </c>
      <c r="K595" s="67" t="s">
        <v>135</v>
      </c>
      <c r="L595" s="67" t="s">
        <v>136</v>
      </c>
      <c r="M595" s="67" t="s">
        <v>1404</v>
      </c>
      <c r="N595" s="67" t="s">
        <v>1405</v>
      </c>
      <c r="O595" s="67" t="s">
        <v>138</v>
      </c>
      <c r="Q595" s="30">
        <v>86</v>
      </c>
      <c r="R595" s="30">
        <v>8990</v>
      </c>
      <c r="S595" s="31" t="e">
        <f>#N/A</f>
        <v>#N/A</v>
      </c>
      <c r="AC595" s="30">
        <v>1200</v>
      </c>
      <c r="AD595" s="30" t="e">
        <f>#N/A</f>
        <v>#N/A</v>
      </c>
      <c r="AE595" s="34">
        <v>0.81</v>
      </c>
      <c r="AG595" s="30" t="e">
        <f>#N/A</f>
        <v>#N/A</v>
      </c>
      <c r="AH595" s="30" t="e">
        <f>#N/A</f>
        <v>#N/A</v>
      </c>
      <c r="AI595" s="30">
        <v>10229.1</v>
      </c>
      <c r="AJ595" s="30">
        <v>9742</v>
      </c>
      <c r="AK595" s="26" t="s">
        <v>139</v>
      </c>
      <c r="AL595" s="26">
        <v>13</v>
      </c>
      <c r="AM595" s="26" t="s">
        <v>1406</v>
      </c>
      <c r="AU595" s="26" t="s">
        <v>141</v>
      </c>
      <c r="AV595" s="67" t="s">
        <v>1453</v>
      </c>
      <c r="AW595" s="67" t="s">
        <v>1456</v>
      </c>
      <c r="BA595" s="26" t="s">
        <v>1409</v>
      </c>
      <c r="BB595" s="67" t="s">
        <v>1410</v>
      </c>
      <c r="BC595" s="26" t="s">
        <v>1411</v>
      </c>
      <c r="BD595" s="37">
        <v>44008</v>
      </c>
      <c r="BE595" s="30">
        <v>34207</v>
      </c>
      <c r="BF595" s="30">
        <v>32465</v>
      </c>
      <c r="BG595" s="37" t="s">
        <v>147</v>
      </c>
      <c r="BH595" s="37" t="s">
        <v>1412</v>
      </c>
      <c r="BI595" s="37"/>
      <c r="BJ595" s="37"/>
      <c r="BK595" s="37"/>
      <c r="BL595" s="37"/>
      <c r="BM595" s="37"/>
      <c r="BN595" s="26"/>
      <c r="BO595" s="26"/>
      <c r="BP595" s="26"/>
      <c r="BQ595" s="38"/>
      <c r="BR595" s="26"/>
      <c r="BS595" s="26"/>
      <c r="BT595" s="26"/>
      <c r="BU595" s="26"/>
      <c r="BV595" s="39"/>
    </row>
    <row r="596" spans="1:74" ht="15" hidden="1" customHeight="1">
      <c r="A596" s="67">
        <v>2020</v>
      </c>
      <c r="B596" s="67">
        <v>592</v>
      </c>
      <c r="C596" s="67" t="s">
        <v>129</v>
      </c>
      <c r="D596" s="67" t="s">
        <v>130</v>
      </c>
      <c r="E596" s="67" t="s">
        <v>131</v>
      </c>
      <c r="F596" s="68">
        <v>43937</v>
      </c>
      <c r="G596" s="67" t="s">
        <v>1467</v>
      </c>
      <c r="H596" s="67" t="s">
        <v>1402</v>
      </c>
      <c r="I596" s="67" t="s">
        <v>1402</v>
      </c>
      <c r="J596" s="69" t="s">
        <v>1468</v>
      </c>
      <c r="K596" s="67" t="s">
        <v>135</v>
      </c>
      <c r="L596" s="67" t="s">
        <v>136</v>
      </c>
      <c r="M596" s="67" t="s">
        <v>1404</v>
      </c>
      <c r="N596" s="67" t="s">
        <v>1405</v>
      </c>
      <c r="O596" s="67" t="s">
        <v>138</v>
      </c>
      <c r="Q596" s="30">
        <v>83</v>
      </c>
      <c r="R596" s="30">
        <v>6080</v>
      </c>
      <c r="S596" s="31" t="e">
        <f>#N/A</f>
        <v>#N/A</v>
      </c>
      <c r="AB596" s="33">
        <f>(T596/R596)</f>
        <v>0</v>
      </c>
      <c r="AC596" s="30">
        <v>1200</v>
      </c>
      <c r="AD596" s="30" t="e">
        <f>#N/A</f>
        <v>#N/A</v>
      </c>
      <c r="AE596" s="34">
        <v>0.95</v>
      </c>
      <c r="AG596" s="30" t="e">
        <f>#N/A</f>
        <v>#N/A</v>
      </c>
      <c r="AH596" s="30" t="e">
        <f>#N/A</f>
        <v>#N/A</v>
      </c>
      <c r="AI596" s="30">
        <v>6917.4000000000005</v>
      </c>
      <c r="AJ596" s="30">
        <v>6588</v>
      </c>
      <c r="AK596" s="26" t="s">
        <v>139</v>
      </c>
      <c r="AL596" s="26">
        <v>13</v>
      </c>
      <c r="AM596" s="26" t="s">
        <v>1406</v>
      </c>
      <c r="AU596" s="26" t="s">
        <v>141</v>
      </c>
      <c r="AV596" s="67" t="s">
        <v>1469</v>
      </c>
      <c r="AW596" s="67" t="s">
        <v>1470</v>
      </c>
      <c r="BA596" s="26" t="s">
        <v>1409</v>
      </c>
      <c r="BB596" s="67" t="s">
        <v>1410</v>
      </c>
      <c r="BC596" s="26" t="s">
        <v>1411</v>
      </c>
      <c r="BD596" s="37">
        <v>44008</v>
      </c>
      <c r="BE596" s="30">
        <v>34207</v>
      </c>
      <c r="BF596" s="30">
        <v>32465</v>
      </c>
      <c r="BG596" s="37" t="s">
        <v>147</v>
      </c>
      <c r="BH596" s="37" t="s">
        <v>1412</v>
      </c>
      <c r="BI596" s="37"/>
      <c r="BJ596" s="37"/>
      <c r="BK596" s="37"/>
      <c r="BL596" s="37"/>
      <c r="BM596" s="37"/>
      <c r="BN596" s="26"/>
      <c r="BO596" s="26"/>
      <c r="BP596" s="26"/>
      <c r="BQ596" s="38"/>
      <c r="BR596" s="26"/>
      <c r="BS596" s="26"/>
      <c r="BT596" s="26"/>
      <c r="BU596" s="26"/>
      <c r="BV596" s="39"/>
    </row>
    <row r="597" spans="1:74" ht="15" hidden="1" customHeight="1">
      <c r="A597" s="67">
        <v>2020</v>
      </c>
      <c r="B597" s="67">
        <v>593</v>
      </c>
      <c r="C597" s="67" t="s">
        <v>129</v>
      </c>
      <c r="D597" s="67" t="s">
        <v>130</v>
      </c>
      <c r="E597" s="67" t="s">
        <v>131</v>
      </c>
      <c r="F597" s="68">
        <v>43937</v>
      </c>
      <c r="G597" s="67" t="s">
        <v>1471</v>
      </c>
      <c r="H597" s="67" t="s">
        <v>1402</v>
      </c>
      <c r="I597" s="67" t="s">
        <v>1402</v>
      </c>
      <c r="J597" s="69" t="s">
        <v>1472</v>
      </c>
      <c r="K597" s="67" t="s">
        <v>135</v>
      </c>
      <c r="L597" s="67" t="s">
        <v>136</v>
      </c>
      <c r="M597" s="67" t="s">
        <v>1404</v>
      </c>
      <c r="N597" s="67" t="s">
        <v>1405</v>
      </c>
      <c r="O597" s="67" t="s">
        <v>138</v>
      </c>
      <c r="Q597" s="30">
        <v>91</v>
      </c>
      <c r="R597" s="30">
        <v>9790</v>
      </c>
      <c r="S597" s="31" t="e">
        <f>#N/A</f>
        <v>#N/A</v>
      </c>
      <c r="T597" s="30">
        <v>2012</v>
      </c>
      <c r="U597" s="30">
        <v>1809</v>
      </c>
      <c r="V597" s="30">
        <v>3.9473684210526314</v>
      </c>
      <c r="W597" s="30">
        <v>44</v>
      </c>
      <c r="X597" s="30">
        <f>(W597*U597/5)*(1000/R597)</f>
        <v>1626.0674157303372</v>
      </c>
      <c r="Y597" s="30" t="e">
        <f>#N/A</f>
        <v>#N/A</v>
      </c>
      <c r="AB597" s="33">
        <f>(T597/R597)</f>
        <v>0.20551583248212463</v>
      </c>
      <c r="AC597" s="30">
        <v>1200</v>
      </c>
      <c r="AD597" s="30" t="e">
        <f>#N/A</f>
        <v>#N/A</v>
      </c>
      <c r="AE597" s="34">
        <v>0.78</v>
      </c>
      <c r="AG597" s="30" t="e">
        <f>#N/A</f>
        <v>#N/A</v>
      </c>
      <c r="AH597" s="30" t="e">
        <f>#N/A</f>
        <v>#N/A</v>
      </c>
      <c r="AI597" s="30">
        <v>11138.4</v>
      </c>
      <c r="AJ597" s="30">
        <v>10608</v>
      </c>
      <c r="AK597" s="26" t="s">
        <v>139</v>
      </c>
      <c r="AL597" s="26">
        <v>13</v>
      </c>
      <c r="AM597" s="26" t="s">
        <v>1406</v>
      </c>
      <c r="AU597" s="26" t="s">
        <v>141</v>
      </c>
      <c r="AV597" s="67" t="s">
        <v>1469</v>
      </c>
      <c r="AW597" s="67" t="s">
        <v>1470</v>
      </c>
      <c r="BA597" s="26" t="s">
        <v>1409</v>
      </c>
      <c r="BB597" s="67" t="s">
        <v>1410</v>
      </c>
      <c r="BC597" s="26" t="s">
        <v>1411</v>
      </c>
      <c r="BD597" s="37">
        <v>44008</v>
      </c>
      <c r="BE597" s="30">
        <v>34207</v>
      </c>
      <c r="BF597" s="30">
        <v>32465</v>
      </c>
      <c r="BG597" s="37" t="s">
        <v>147</v>
      </c>
      <c r="BH597" s="37" t="s">
        <v>1412</v>
      </c>
      <c r="BI597" s="37"/>
      <c r="BJ597" s="37"/>
      <c r="BK597" s="37"/>
      <c r="BL597" s="37"/>
      <c r="BM597" s="37"/>
      <c r="BN597" s="26"/>
      <c r="BO597" s="26"/>
      <c r="BP597" s="26"/>
      <c r="BQ597" s="38"/>
      <c r="BR597" s="26"/>
      <c r="BS597" s="26"/>
      <c r="BT597" s="26"/>
      <c r="BU597" s="26"/>
      <c r="BV597" s="39"/>
    </row>
    <row r="598" spans="1:74" ht="15" hidden="1" customHeight="1">
      <c r="A598" s="67">
        <v>2020</v>
      </c>
      <c r="B598" s="67">
        <v>594</v>
      </c>
      <c r="C598" s="67" t="s">
        <v>129</v>
      </c>
      <c r="D598" s="67" t="s">
        <v>130</v>
      </c>
      <c r="E598" s="67" t="s">
        <v>131</v>
      </c>
      <c r="F598" s="68">
        <v>43937</v>
      </c>
      <c r="G598" s="67" t="s">
        <v>1473</v>
      </c>
      <c r="H598" s="67" t="s">
        <v>1402</v>
      </c>
      <c r="I598" s="67" t="s">
        <v>1402</v>
      </c>
      <c r="J598" s="69" t="s">
        <v>1436</v>
      </c>
      <c r="K598" s="67" t="s">
        <v>135</v>
      </c>
      <c r="L598" s="67" t="s">
        <v>136</v>
      </c>
      <c r="M598" s="67" t="s">
        <v>1404</v>
      </c>
      <c r="N598" s="67" t="s">
        <v>1405</v>
      </c>
      <c r="O598" s="67" t="s">
        <v>138</v>
      </c>
      <c r="Q598" s="30">
        <v>92</v>
      </c>
      <c r="R598" s="30">
        <v>8720</v>
      </c>
      <c r="S598" s="31" t="e">
        <f>#N/A</f>
        <v>#N/A</v>
      </c>
      <c r="T598" s="30">
        <v>2071</v>
      </c>
      <c r="U598" s="30">
        <v>1948</v>
      </c>
      <c r="V598" s="30">
        <v>5.1724137931034484</v>
      </c>
      <c r="W598" s="30">
        <v>41</v>
      </c>
      <c r="X598" s="30">
        <f>(W598*U598/5)*(1000/R598)</f>
        <v>1831.8348623853212</v>
      </c>
      <c r="Y598" s="30" t="e">
        <f>#N/A</f>
        <v>#N/A</v>
      </c>
      <c r="AB598" s="33">
        <f>(T598/R598)</f>
        <v>0.23749999999999999</v>
      </c>
      <c r="AC598" s="30">
        <v>1200</v>
      </c>
      <c r="AD598" s="30" t="e">
        <f>#N/A</f>
        <v>#N/A</v>
      </c>
      <c r="AE598" s="34">
        <v>0.51</v>
      </c>
      <c r="AG598" s="30" t="e">
        <f>#N/A</f>
        <v>#N/A</v>
      </c>
      <c r="AH598" s="30" t="e">
        <f>#N/A</f>
        <v>#N/A</v>
      </c>
      <c r="AI598" s="30">
        <v>9921.4500000000007</v>
      </c>
      <c r="AJ598" s="30">
        <v>9449</v>
      </c>
      <c r="AK598" s="26" t="s">
        <v>139</v>
      </c>
      <c r="AL598" s="26">
        <v>13</v>
      </c>
      <c r="AM598" s="26" t="s">
        <v>1406</v>
      </c>
      <c r="AU598" s="26" t="s">
        <v>141</v>
      </c>
      <c r="AV598" s="67" t="s">
        <v>1469</v>
      </c>
      <c r="AW598" s="67" t="s">
        <v>1474</v>
      </c>
      <c r="BA598" s="26" t="s">
        <v>1409</v>
      </c>
      <c r="BB598" s="67" t="s">
        <v>1410</v>
      </c>
      <c r="BC598" s="26" t="s">
        <v>1411</v>
      </c>
      <c r="BD598" s="37">
        <v>44008</v>
      </c>
      <c r="BE598" s="30">
        <v>34207</v>
      </c>
      <c r="BF598" s="30">
        <v>32465</v>
      </c>
      <c r="BG598" s="37" t="s">
        <v>147</v>
      </c>
      <c r="BH598" s="37" t="s">
        <v>1412</v>
      </c>
      <c r="BI598" s="37"/>
      <c r="BJ598" s="37"/>
      <c r="BK598" s="37"/>
      <c r="BL598" s="37"/>
      <c r="BM598" s="37"/>
      <c r="BN598" s="26"/>
      <c r="BO598" s="26"/>
      <c r="BP598" s="26"/>
      <c r="BQ598" s="38"/>
      <c r="BR598" s="26"/>
      <c r="BS598" s="26"/>
      <c r="BT598" s="26"/>
      <c r="BU598" s="26"/>
      <c r="BV598" s="39"/>
    </row>
    <row r="599" spans="1:74" ht="15" hidden="1" customHeight="1">
      <c r="A599" s="67">
        <v>2020</v>
      </c>
      <c r="B599" s="67">
        <v>595</v>
      </c>
      <c r="C599" s="67" t="s">
        <v>129</v>
      </c>
      <c r="D599" s="67" t="s">
        <v>130</v>
      </c>
      <c r="E599" s="67" t="s">
        <v>131</v>
      </c>
      <c r="F599" s="68">
        <v>43937</v>
      </c>
      <c r="G599" s="67" t="s">
        <v>1475</v>
      </c>
      <c r="H599" s="67" t="s">
        <v>1402</v>
      </c>
      <c r="I599" s="67" t="s">
        <v>1402</v>
      </c>
      <c r="J599" s="69" t="s">
        <v>1476</v>
      </c>
      <c r="K599" s="67" t="s">
        <v>135</v>
      </c>
      <c r="L599" s="67" t="s">
        <v>136</v>
      </c>
      <c r="M599" s="67" t="s">
        <v>1404</v>
      </c>
      <c r="N599" s="67" t="s">
        <v>1405</v>
      </c>
      <c r="O599" s="67" t="s">
        <v>138</v>
      </c>
      <c r="Q599" s="30">
        <v>78</v>
      </c>
      <c r="R599" s="30">
        <v>6060</v>
      </c>
      <c r="S599" s="31" t="e">
        <f>#N/A</f>
        <v>#N/A</v>
      </c>
      <c r="T599" s="30">
        <v>1785</v>
      </c>
      <c r="U599" s="30">
        <v>2474</v>
      </c>
      <c r="V599" s="30">
        <v>5.1724137931034484</v>
      </c>
      <c r="W599" s="30">
        <v>42</v>
      </c>
      <c r="X599" s="30">
        <f>(W599*U599/5)*(1000/R599)</f>
        <v>3429.3069306930693</v>
      </c>
      <c r="Y599" s="30" t="e">
        <f>#N/A</f>
        <v>#N/A</v>
      </c>
      <c r="AB599" s="33">
        <f>(T599/R599)</f>
        <v>0.29455445544554454</v>
      </c>
      <c r="AC599" s="30">
        <v>1200</v>
      </c>
      <c r="AD599" s="30" t="e">
        <f>#N/A</f>
        <v>#N/A</v>
      </c>
      <c r="AE599" s="34">
        <v>0.84</v>
      </c>
      <c r="AG599" s="30" t="e">
        <f>#N/A</f>
        <v>#N/A</v>
      </c>
      <c r="AH599" s="30" t="e">
        <f>#N/A</f>
        <v>#N/A</v>
      </c>
      <c r="AI599" s="30">
        <v>6895.35</v>
      </c>
      <c r="AJ599" s="30">
        <v>6567</v>
      </c>
      <c r="AK599" s="26" t="s">
        <v>139</v>
      </c>
      <c r="AL599" s="26">
        <v>13</v>
      </c>
      <c r="AM599" s="26" t="s">
        <v>1406</v>
      </c>
      <c r="AU599" s="26" t="s">
        <v>141</v>
      </c>
      <c r="AV599" s="67" t="s">
        <v>1469</v>
      </c>
      <c r="AW599" s="67" t="s">
        <v>1474</v>
      </c>
      <c r="BA599" s="26" t="s">
        <v>1409</v>
      </c>
      <c r="BB599" s="67" t="s">
        <v>1410</v>
      </c>
      <c r="BC599" s="26" t="s">
        <v>1411</v>
      </c>
      <c r="BD599" s="37">
        <v>44008</v>
      </c>
      <c r="BE599" s="30">
        <v>34207</v>
      </c>
      <c r="BF599" s="30">
        <v>32465</v>
      </c>
      <c r="BG599" s="37" t="s">
        <v>147</v>
      </c>
      <c r="BH599" s="37" t="s">
        <v>1412</v>
      </c>
      <c r="BI599" s="37"/>
      <c r="BJ599" s="37"/>
      <c r="BK599" s="37"/>
      <c r="BL599" s="37"/>
      <c r="BM599" s="37"/>
      <c r="BN599" s="26"/>
      <c r="BO599" s="26"/>
      <c r="BP599" s="26"/>
      <c r="BQ599" s="38"/>
      <c r="BR599" s="26"/>
      <c r="BS599" s="26"/>
      <c r="BT599" s="26"/>
      <c r="BU599" s="26"/>
      <c r="BV599" s="39"/>
    </row>
    <row r="600" spans="1:74" ht="15" hidden="1" customHeight="1" thickBot="1">
      <c r="A600" s="82">
        <v>2020</v>
      </c>
      <c r="B600" s="82">
        <v>596</v>
      </c>
      <c r="C600" s="82" t="s">
        <v>129</v>
      </c>
      <c r="D600" s="82" t="s">
        <v>130</v>
      </c>
      <c r="E600" s="82" t="s">
        <v>131</v>
      </c>
      <c r="F600" s="95">
        <v>43937</v>
      </c>
      <c r="G600" s="82" t="s">
        <v>1477</v>
      </c>
      <c r="H600" s="82" t="s">
        <v>1402</v>
      </c>
      <c r="I600" s="82" t="s">
        <v>1402</v>
      </c>
      <c r="J600" s="84" t="s">
        <v>1478</v>
      </c>
      <c r="K600" s="82" t="s">
        <v>135</v>
      </c>
      <c r="L600" s="82" t="s">
        <v>136</v>
      </c>
      <c r="M600" s="82" t="s">
        <v>1404</v>
      </c>
      <c r="N600" s="82" t="s">
        <v>1405</v>
      </c>
      <c r="O600" s="82" t="s">
        <v>138</v>
      </c>
      <c r="P600" s="85"/>
      <c r="Q600" s="63">
        <v>77</v>
      </c>
      <c r="R600" s="63">
        <v>4470</v>
      </c>
      <c r="S600" s="86" t="e">
        <f>#N/A</f>
        <v>#N/A</v>
      </c>
      <c r="T600" s="63">
        <v>1004</v>
      </c>
      <c r="U600" s="63">
        <v>2066</v>
      </c>
      <c r="V600" s="63">
        <v>5.2631578947368425</v>
      </c>
      <c r="W600" s="63">
        <v>46</v>
      </c>
      <c r="X600" s="63">
        <f>(W600*U600/5)*(1000/R600)</f>
        <v>4252.1700223713642</v>
      </c>
      <c r="Y600" s="63" t="e">
        <f>#N/A</f>
        <v>#N/A</v>
      </c>
      <c r="Z600" s="63"/>
      <c r="AA600" s="63"/>
      <c r="AB600" s="88">
        <f>(T600/R600)</f>
        <v>0.22460850111856823</v>
      </c>
      <c r="AC600" s="63">
        <v>1200</v>
      </c>
      <c r="AD600" s="63" t="e">
        <f>#N/A</f>
        <v>#N/A</v>
      </c>
      <c r="AE600" s="89">
        <v>0.47</v>
      </c>
      <c r="AF600" s="90"/>
      <c r="AG600" s="63" t="e">
        <f>#N/A</f>
        <v>#N/A</v>
      </c>
      <c r="AH600" s="63" t="e">
        <f>#N/A</f>
        <v>#N/A</v>
      </c>
      <c r="AI600" s="63">
        <v>5071.5</v>
      </c>
      <c r="AJ600" s="63">
        <v>4830</v>
      </c>
      <c r="AK600" s="82" t="s">
        <v>139</v>
      </c>
      <c r="AL600" s="82">
        <v>13</v>
      </c>
      <c r="AM600" s="82" t="s">
        <v>1406</v>
      </c>
      <c r="AN600" s="82"/>
      <c r="AO600" s="63"/>
      <c r="AP600" s="63"/>
      <c r="AQ600" s="63"/>
      <c r="AR600" s="57"/>
      <c r="AS600" s="63"/>
      <c r="AT600" s="57"/>
      <c r="AU600" s="82" t="s">
        <v>141</v>
      </c>
      <c r="AV600" s="82" t="s">
        <v>1469</v>
      </c>
      <c r="AW600" s="82" t="s">
        <v>1474</v>
      </c>
      <c r="AX600" s="82"/>
      <c r="AY600" s="82"/>
      <c r="AZ600" s="82"/>
      <c r="BA600" s="82" t="s">
        <v>1409</v>
      </c>
      <c r="BB600" s="82" t="s">
        <v>1410</v>
      </c>
      <c r="BC600" s="82" t="s">
        <v>1411</v>
      </c>
      <c r="BD600" s="83">
        <v>44008</v>
      </c>
      <c r="BE600" s="63">
        <v>34207</v>
      </c>
      <c r="BF600" s="63">
        <v>32465</v>
      </c>
      <c r="BG600" s="37" t="s">
        <v>147</v>
      </c>
      <c r="BH600" s="83" t="s">
        <v>1412</v>
      </c>
      <c r="BI600" s="83"/>
      <c r="BJ600" s="83"/>
      <c r="BK600" s="83"/>
      <c r="BL600" s="83"/>
      <c r="BM600" s="83"/>
      <c r="BN600" s="82"/>
      <c r="BO600" s="82"/>
      <c r="BP600" s="82"/>
      <c r="BQ600" s="91"/>
      <c r="BR600" s="82"/>
      <c r="BS600" s="82"/>
      <c r="BT600" s="82"/>
      <c r="BU600" s="82"/>
      <c r="BV600" s="92"/>
    </row>
    <row r="601" spans="1:74" ht="15" hidden="1" customHeight="1">
      <c r="A601" s="67">
        <v>2020</v>
      </c>
      <c r="B601" s="67">
        <v>597</v>
      </c>
      <c r="C601" s="67" t="s">
        <v>129</v>
      </c>
      <c r="D601" s="67" t="s">
        <v>1479</v>
      </c>
      <c r="E601" s="105" t="s">
        <v>1480</v>
      </c>
      <c r="F601" s="106">
        <v>43943</v>
      </c>
      <c r="G601" s="67" t="s">
        <v>1481</v>
      </c>
      <c r="H601" s="67" t="s">
        <v>1402</v>
      </c>
      <c r="I601" s="67" t="s">
        <v>1402</v>
      </c>
      <c r="J601" s="69" t="s">
        <v>1482</v>
      </c>
      <c r="K601" s="67" t="s">
        <v>1483</v>
      </c>
      <c r="L601" s="67" t="s">
        <v>136</v>
      </c>
      <c r="M601" s="67" t="s">
        <v>137</v>
      </c>
      <c r="N601" s="67" t="s">
        <v>138</v>
      </c>
      <c r="O601" s="67" t="s">
        <v>138</v>
      </c>
      <c r="P601" s="70">
        <v>1</v>
      </c>
      <c r="Q601" s="71">
        <v>73</v>
      </c>
      <c r="R601" s="71">
        <v>5360</v>
      </c>
      <c r="S601" s="72" t="e">
        <f>#N/A</f>
        <v>#N/A</v>
      </c>
      <c r="T601" s="71">
        <v>1120</v>
      </c>
      <c r="U601" s="71">
        <v>944</v>
      </c>
      <c r="V601" s="73">
        <v>4.838709677419355</v>
      </c>
      <c r="W601" s="71">
        <v>60</v>
      </c>
      <c r="X601" s="30" t="e">
        <f>#N/A</f>
        <v>#N/A</v>
      </c>
      <c r="Y601" s="71" t="e">
        <f>#N/A</f>
        <v>#N/A</v>
      </c>
      <c r="Z601" s="71"/>
      <c r="AA601" s="71"/>
      <c r="AB601" s="74" t="e">
        <f>#N/A</f>
        <v>#N/A</v>
      </c>
      <c r="AC601" s="71">
        <v>1800</v>
      </c>
      <c r="AD601" s="100" t="e">
        <f>#N/A</f>
        <v>#N/A</v>
      </c>
      <c r="AE601" s="76">
        <v>0.85499999999999998</v>
      </c>
      <c r="AF601" s="76"/>
      <c r="AG601" s="71" t="e">
        <f>#N/A</f>
        <v>#N/A</v>
      </c>
      <c r="AH601" s="100" t="e">
        <f>#N/A</f>
        <v>#N/A</v>
      </c>
      <c r="AI601" s="71">
        <v>7297.5</v>
      </c>
      <c r="AJ601" s="71">
        <v>6950</v>
      </c>
      <c r="AK601" s="67" t="s">
        <v>139</v>
      </c>
      <c r="AL601" s="67">
        <v>14</v>
      </c>
      <c r="AM601" s="67" t="s">
        <v>1484</v>
      </c>
      <c r="AN601" s="67"/>
      <c r="AO601" s="71"/>
      <c r="AP601" s="71"/>
      <c r="AQ601" s="71"/>
      <c r="AR601" s="77"/>
      <c r="AS601" s="71"/>
      <c r="AT601" s="77"/>
      <c r="AU601" s="107" t="s">
        <v>141</v>
      </c>
      <c r="AV601" s="107" t="s">
        <v>1485</v>
      </c>
      <c r="AW601" s="107" t="s">
        <v>1486</v>
      </c>
      <c r="AX601" s="67"/>
      <c r="AY601" s="67"/>
      <c r="AZ601" s="67"/>
      <c r="BA601" s="26" t="s">
        <v>1187</v>
      </c>
      <c r="BB601" s="67" t="s">
        <v>1410</v>
      </c>
      <c r="BC601" s="67" t="s">
        <v>1411</v>
      </c>
      <c r="BD601" s="78">
        <v>44008</v>
      </c>
      <c r="BE601" s="71">
        <v>34207</v>
      </c>
      <c r="BF601" s="71">
        <v>32465</v>
      </c>
      <c r="BG601" s="37" t="s">
        <v>147</v>
      </c>
      <c r="BH601" s="78" t="s">
        <v>1412</v>
      </c>
      <c r="BI601" s="78"/>
      <c r="BJ601" s="78"/>
      <c r="BK601" s="78"/>
      <c r="BL601" s="78"/>
      <c r="BM601" s="78"/>
      <c r="BN601" s="67"/>
      <c r="BO601" s="67"/>
      <c r="BP601" s="67"/>
      <c r="BQ601" s="79"/>
      <c r="BR601" s="67"/>
      <c r="BS601" s="67"/>
      <c r="BT601" s="67"/>
      <c r="BU601" s="67"/>
      <c r="BV601" s="80"/>
    </row>
    <row r="602" spans="1:74" ht="15" hidden="1" customHeight="1">
      <c r="A602" s="67">
        <v>2020</v>
      </c>
      <c r="B602" s="67">
        <v>598</v>
      </c>
      <c r="C602" s="26" t="s">
        <v>129</v>
      </c>
      <c r="D602" s="26" t="s">
        <v>1479</v>
      </c>
      <c r="E602" s="26" t="s">
        <v>1480</v>
      </c>
      <c r="F602" s="68">
        <v>43943</v>
      </c>
      <c r="G602" s="67" t="s">
        <v>1487</v>
      </c>
      <c r="H602" s="67" t="s">
        <v>1402</v>
      </c>
      <c r="I602" s="67" t="s">
        <v>1402</v>
      </c>
      <c r="J602" s="28" t="s">
        <v>1488</v>
      </c>
      <c r="K602" s="67" t="s">
        <v>1483</v>
      </c>
      <c r="L602" s="26" t="s">
        <v>136</v>
      </c>
      <c r="M602" s="26" t="s">
        <v>137</v>
      </c>
      <c r="N602" s="26" t="s">
        <v>138</v>
      </c>
      <c r="O602" s="26" t="s">
        <v>138</v>
      </c>
      <c r="P602" s="29">
        <v>2</v>
      </c>
      <c r="Q602" s="30">
        <v>84</v>
      </c>
      <c r="R602" s="30">
        <v>8640</v>
      </c>
      <c r="S602" s="31" t="e">
        <f>#N/A</f>
        <v>#N/A</v>
      </c>
      <c r="T602" s="30">
        <v>1490</v>
      </c>
      <c r="U602" s="30">
        <v>1233</v>
      </c>
      <c r="V602" s="32">
        <v>5</v>
      </c>
      <c r="W602" s="30">
        <v>52</v>
      </c>
      <c r="X602" s="30" t="e">
        <f>#N/A</f>
        <v>#N/A</v>
      </c>
      <c r="Y602" s="30" t="e">
        <f>#N/A</f>
        <v>#N/A</v>
      </c>
      <c r="AB602" s="33" t="e">
        <f>#N/A</f>
        <v>#N/A</v>
      </c>
      <c r="AC602" s="30">
        <v>1800</v>
      </c>
      <c r="AD602" s="30" t="e">
        <f>#N/A</f>
        <v>#N/A</v>
      </c>
      <c r="AE602" s="76">
        <v>0.87655172413793103</v>
      </c>
      <c r="AG602" s="30" t="e">
        <f>#N/A</f>
        <v>#N/A</v>
      </c>
      <c r="AH602" s="30" t="e">
        <f>#N/A</f>
        <v>#N/A</v>
      </c>
      <c r="AI602" s="30">
        <v>11613</v>
      </c>
      <c r="AJ602" s="30">
        <v>11060</v>
      </c>
      <c r="AK602" s="26" t="s">
        <v>139</v>
      </c>
      <c r="AL602" s="26">
        <v>14</v>
      </c>
      <c r="AM602" s="26" t="s">
        <v>1484</v>
      </c>
      <c r="AU602" s="26" t="s">
        <v>141</v>
      </c>
      <c r="AV602" s="107" t="s">
        <v>1486</v>
      </c>
      <c r="AW602" s="107" t="s">
        <v>1489</v>
      </c>
      <c r="BA602" s="26" t="s">
        <v>1187</v>
      </c>
      <c r="BB602" s="26" t="s">
        <v>1410</v>
      </c>
      <c r="BC602" s="26" t="s">
        <v>1411</v>
      </c>
      <c r="BD602" s="37">
        <v>44008</v>
      </c>
      <c r="BE602" s="30">
        <v>34207</v>
      </c>
      <c r="BF602" s="30">
        <v>32465</v>
      </c>
      <c r="BG602" s="37" t="s">
        <v>147</v>
      </c>
      <c r="BH602" s="37" t="s">
        <v>1412</v>
      </c>
      <c r="BI602" s="37"/>
      <c r="BJ602" s="37"/>
      <c r="BK602" s="37"/>
      <c r="BL602" s="37"/>
      <c r="BM602" s="37"/>
      <c r="BN602" s="26"/>
      <c r="BO602" s="26"/>
      <c r="BP602" s="26"/>
      <c r="BQ602" s="38"/>
      <c r="BR602" s="26"/>
      <c r="BS602" s="26"/>
      <c r="BT602" s="26"/>
      <c r="BU602" s="26"/>
      <c r="BV602" s="39"/>
    </row>
    <row r="603" spans="1:74" ht="15" hidden="1" customHeight="1">
      <c r="A603" s="67">
        <v>2020</v>
      </c>
      <c r="B603" s="67">
        <v>599</v>
      </c>
      <c r="C603" s="26" t="s">
        <v>129</v>
      </c>
      <c r="D603" s="26" t="s">
        <v>1479</v>
      </c>
      <c r="E603" s="26" t="s">
        <v>1480</v>
      </c>
      <c r="F603" s="27">
        <v>43943</v>
      </c>
      <c r="G603" s="67" t="s">
        <v>1490</v>
      </c>
      <c r="H603" s="67" t="s">
        <v>1402</v>
      </c>
      <c r="I603" s="67" t="s">
        <v>1402</v>
      </c>
      <c r="J603" s="28" t="s">
        <v>1491</v>
      </c>
      <c r="K603" s="67" t="s">
        <v>1483</v>
      </c>
      <c r="L603" s="26" t="s">
        <v>136</v>
      </c>
      <c r="M603" s="26" t="s">
        <v>137</v>
      </c>
      <c r="N603" s="26" t="s">
        <v>138</v>
      </c>
      <c r="O603" s="26" t="s">
        <v>138</v>
      </c>
      <c r="P603" s="29">
        <v>3</v>
      </c>
      <c r="Q603" s="30">
        <v>70</v>
      </c>
      <c r="R603" s="30">
        <v>3750</v>
      </c>
      <c r="S603" s="31" t="e">
        <f>#N/A</f>
        <v>#N/A</v>
      </c>
      <c r="T603" s="30">
        <v>864</v>
      </c>
      <c r="U603" s="30">
        <v>746</v>
      </c>
      <c r="V603" s="32">
        <v>4.7619047619047619</v>
      </c>
      <c r="W603" s="30">
        <v>61</v>
      </c>
      <c r="X603" s="30" t="e">
        <f>#N/A</f>
        <v>#N/A</v>
      </c>
      <c r="Y603" s="30" t="e">
        <f>#N/A</f>
        <v>#N/A</v>
      </c>
      <c r="AB603" s="33" t="e">
        <f>#N/A</f>
        <v>#N/A</v>
      </c>
      <c r="AC603" s="30">
        <v>1800</v>
      </c>
      <c r="AD603" s="30" t="e">
        <f>#N/A</f>
        <v>#N/A</v>
      </c>
      <c r="AE603" s="76">
        <v>0.94153846153846155</v>
      </c>
      <c r="AG603" s="30" t="e">
        <f>#N/A</f>
        <v>#N/A</v>
      </c>
      <c r="AH603" s="30" t="e">
        <f>#N/A</f>
        <v>#N/A</v>
      </c>
      <c r="AI603" s="30">
        <v>5131.3500000000004</v>
      </c>
      <c r="AJ603" s="30">
        <v>4887</v>
      </c>
      <c r="AK603" s="26" t="s">
        <v>139</v>
      </c>
      <c r="AL603" s="26">
        <v>14</v>
      </c>
      <c r="AM603" s="26" t="s">
        <v>1484</v>
      </c>
      <c r="AU603" s="26" t="s">
        <v>141</v>
      </c>
      <c r="AV603" s="107" t="s">
        <v>1486</v>
      </c>
      <c r="AW603" s="107" t="s">
        <v>1492</v>
      </c>
      <c r="BA603" s="26" t="s">
        <v>1187</v>
      </c>
      <c r="BB603" s="26" t="s">
        <v>1410</v>
      </c>
      <c r="BC603" s="26" t="s">
        <v>1411</v>
      </c>
      <c r="BD603" s="37">
        <v>44008</v>
      </c>
      <c r="BE603" s="30">
        <v>34207</v>
      </c>
      <c r="BF603" s="30">
        <v>32465</v>
      </c>
      <c r="BG603" s="37" t="s">
        <v>147</v>
      </c>
      <c r="BH603" s="37" t="s">
        <v>1412</v>
      </c>
      <c r="BI603" s="37"/>
      <c r="BJ603" s="37"/>
      <c r="BK603" s="37"/>
      <c r="BL603" s="37"/>
      <c r="BM603" s="37"/>
      <c r="BN603" s="26"/>
      <c r="BO603" s="26"/>
      <c r="BP603" s="26"/>
      <c r="BQ603" s="38"/>
      <c r="BR603" s="26"/>
      <c r="BS603" s="26"/>
      <c r="BT603" s="26"/>
      <c r="BU603" s="26"/>
      <c r="BV603" s="39"/>
    </row>
    <row r="604" spans="1:74" ht="15" hidden="1" customHeight="1">
      <c r="A604" s="67">
        <v>2020</v>
      </c>
      <c r="B604" s="67">
        <v>600</v>
      </c>
      <c r="C604" s="26" t="s">
        <v>129</v>
      </c>
      <c r="D604" s="26" t="s">
        <v>1479</v>
      </c>
      <c r="E604" s="26" t="s">
        <v>1480</v>
      </c>
      <c r="F604" s="27">
        <v>43943</v>
      </c>
      <c r="G604" s="67" t="s">
        <v>1493</v>
      </c>
      <c r="H604" s="67" t="s">
        <v>1402</v>
      </c>
      <c r="I604" s="67" t="s">
        <v>1402</v>
      </c>
      <c r="J604" s="28" t="s">
        <v>1494</v>
      </c>
      <c r="K604" s="67" t="s">
        <v>1483</v>
      </c>
      <c r="L604" s="26" t="s">
        <v>136</v>
      </c>
      <c r="M604" s="26" t="s">
        <v>137</v>
      </c>
      <c r="N604" s="26" t="s">
        <v>138</v>
      </c>
      <c r="O604" s="26" t="s">
        <v>138</v>
      </c>
      <c r="P604" s="29">
        <v>4</v>
      </c>
      <c r="Q604" s="30">
        <v>69</v>
      </c>
      <c r="R604" s="30">
        <v>4720</v>
      </c>
      <c r="S604" s="31" t="e">
        <f>#N/A</f>
        <v>#N/A</v>
      </c>
      <c r="T604" s="30">
        <v>1038</v>
      </c>
      <c r="U604" s="30">
        <v>870</v>
      </c>
      <c r="V604" s="32">
        <v>4.918032786885246</v>
      </c>
      <c r="W604" s="30">
        <v>52</v>
      </c>
      <c r="X604" s="30" t="e">
        <f>#N/A</f>
        <v>#N/A</v>
      </c>
      <c r="Y604" s="30" t="e">
        <f>#N/A</f>
        <v>#N/A</v>
      </c>
      <c r="AB604" s="33" t="e">
        <f>#N/A</f>
        <v>#N/A</v>
      </c>
      <c r="AC604" s="30">
        <v>1800</v>
      </c>
      <c r="AD604" s="30" t="e">
        <f>#N/A</f>
        <v>#N/A</v>
      </c>
      <c r="AE604" s="76">
        <v>0.94666666666666666</v>
      </c>
      <c r="AG604" s="30" t="e">
        <f>#N/A</f>
        <v>#N/A</v>
      </c>
      <c r="AH604" s="30" t="e">
        <f>#N/A</f>
        <v>#N/A</v>
      </c>
      <c r="AI604" s="30">
        <v>6458.55</v>
      </c>
      <c r="AJ604" s="30">
        <v>6151</v>
      </c>
      <c r="AK604" s="26" t="s">
        <v>139</v>
      </c>
      <c r="AL604" s="26">
        <v>14</v>
      </c>
      <c r="AM604" s="26" t="s">
        <v>1484</v>
      </c>
      <c r="AU604" s="26" t="s">
        <v>141</v>
      </c>
      <c r="AV604" s="107" t="s">
        <v>1486</v>
      </c>
      <c r="AW604" s="107" t="s">
        <v>1492</v>
      </c>
      <c r="BA604" s="26" t="s">
        <v>1187</v>
      </c>
      <c r="BB604" s="26" t="s">
        <v>1410</v>
      </c>
      <c r="BC604" s="26" t="s">
        <v>1411</v>
      </c>
      <c r="BD604" s="37">
        <v>44008</v>
      </c>
      <c r="BE604" s="30">
        <v>34207</v>
      </c>
      <c r="BF604" s="30">
        <v>32465</v>
      </c>
      <c r="BG604" s="37" t="s">
        <v>147</v>
      </c>
      <c r="BH604" s="37" t="s">
        <v>1412</v>
      </c>
      <c r="BI604" s="37"/>
      <c r="BJ604" s="37"/>
      <c r="BK604" s="37"/>
      <c r="BL604" s="37"/>
      <c r="BM604" s="37"/>
      <c r="BN604" s="26"/>
      <c r="BO604" s="26"/>
      <c r="BP604" s="26"/>
      <c r="BQ604" s="38"/>
      <c r="BR604" s="26"/>
      <c r="BS604" s="26"/>
      <c r="BT604" s="26"/>
      <c r="BU604" s="26"/>
      <c r="BV604" s="39"/>
    </row>
    <row r="605" spans="1:74" ht="15" hidden="1" customHeight="1">
      <c r="A605" s="67">
        <v>2020</v>
      </c>
      <c r="B605" s="67">
        <v>601</v>
      </c>
      <c r="C605" s="26" t="s">
        <v>129</v>
      </c>
      <c r="D605" s="26" t="s">
        <v>1479</v>
      </c>
      <c r="E605" s="26" t="s">
        <v>1480</v>
      </c>
      <c r="F605" s="27">
        <v>43943</v>
      </c>
      <c r="G605" s="67" t="s">
        <v>1495</v>
      </c>
      <c r="H605" s="67" t="s">
        <v>1402</v>
      </c>
      <c r="I605" s="67" t="s">
        <v>1402</v>
      </c>
      <c r="J605" s="28" t="s">
        <v>1496</v>
      </c>
      <c r="K605" s="67" t="s">
        <v>135</v>
      </c>
      <c r="L605" s="26" t="s">
        <v>136</v>
      </c>
      <c r="M605" s="26" t="s">
        <v>137</v>
      </c>
      <c r="N605" s="26" t="s">
        <v>138</v>
      </c>
      <c r="O605" s="26" t="s">
        <v>138</v>
      </c>
      <c r="Q605" s="30">
        <v>85</v>
      </c>
      <c r="R605" s="30">
        <v>8830</v>
      </c>
      <c r="S605" s="31" t="e">
        <f>#N/A</f>
        <v>#N/A</v>
      </c>
      <c r="T605" s="30">
        <v>2191</v>
      </c>
      <c r="U605" s="30">
        <v>1865</v>
      </c>
      <c r="V605" s="32">
        <v>4.838709677419355</v>
      </c>
      <c r="W605" s="30">
        <v>54</v>
      </c>
      <c r="X605" s="30" t="e">
        <f>#N/A</f>
        <v>#N/A</v>
      </c>
      <c r="Y605" s="30" t="e">
        <f>#N/A</f>
        <v>#N/A</v>
      </c>
      <c r="AB605" s="33" t="e">
        <f>#N/A</f>
        <v>#N/A</v>
      </c>
      <c r="AC605" s="30">
        <v>1800</v>
      </c>
      <c r="AD605" s="30" t="e">
        <f>#N/A</f>
        <v>#N/A</v>
      </c>
      <c r="AE605" s="76">
        <v>0.98</v>
      </c>
      <c r="AG605" s="30" t="e">
        <f>#N/A</f>
        <v>#N/A</v>
      </c>
      <c r="AH605" s="30" t="e">
        <f>#N/A</f>
        <v>#N/A</v>
      </c>
      <c r="AI605" s="30">
        <v>12082.35</v>
      </c>
      <c r="AJ605" s="30">
        <v>11507</v>
      </c>
      <c r="AK605" s="26" t="s">
        <v>139</v>
      </c>
      <c r="AL605" s="26">
        <v>14</v>
      </c>
      <c r="AM605" s="26" t="s">
        <v>1484</v>
      </c>
      <c r="AU605" s="26" t="s">
        <v>141</v>
      </c>
      <c r="AV605" s="107" t="s">
        <v>1486</v>
      </c>
      <c r="AW605" s="107" t="s">
        <v>1492</v>
      </c>
      <c r="BA605" s="26" t="s">
        <v>1497</v>
      </c>
      <c r="BB605" s="26" t="s">
        <v>1410</v>
      </c>
      <c r="BC605" s="26" t="s">
        <v>1411</v>
      </c>
      <c r="BD605" s="37">
        <v>44008</v>
      </c>
      <c r="BE605" s="30">
        <v>34207</v>
      </c>
      <c r="BF605" s="30">
        <v>32465</v>
      </c>
      <c r="BG605" s="37" t="s">
        <v>147</v>
      </c>
      <c r="BH605" s="37" t="s">
        <v>1412</v>
      </c>
      <c r="BI605" s="37"/>
      <c r="BJ605" s="37"/>
      <c r="BK605" s="37"/>
      <c r="BL605" s="37"/>
      <c r="BM605" s="37"/>
      <c r="BN605" s="26"/>
      <c r="BO605" s="26"/>
      <c r="BP605" s="26"/>
      <c r="BQ605" s="38"/>
      <c r="BR605" s="26"/>
      <c r="BS605" s="26"/>
      <c r="BT605" s="26"/>
      <c r="BU605" s="26"/>
      <c r="BV605" s="39"/>
    </row>
    <row r="606" spans="1:74" ht="15" hidden="1" customHeight="1">
      <c r="A606" s="67">
        <v>2020</v>
      </c>
      <c r="B606" s="67">
        <v>602</v>
      </c>
      <c r="C606" s="26" t="s">
        <v>129</v>
      </c>
      <c r="D606" s="26" t="s">
        <v>1479</v>
      </c>
      <c r="E606" s="26" t="s">
        <v>1480</v>
      </c>
      <c r="F606" s="27">
        <v>43943</v>
      </c>
      <c r="G606" s="67" t="s">
        <v>1498</v>
      </c>
      <c r="H606" s="67" t="s">
        <v>1402</v>
      </c>
      <c r="I606" s="67" t="s">
        <v>1402</v>
      </c>
      <c r="J606" s="28" t="s">
        <v>1499</v>
      </c>
      <c r="K606" s="67" t="s">
        <v>1483</v>
      </c>
      <c r="L606" s="26" t="s">
        <v>136</v>
      </c>
      <c r="M606" s="26" t="s">
        <v>137</v>
      </c>
      <c r="N606" s="26" t="s">
        <v>138</v>
      </c>
      <c r="O606" s="26" t="s">
        <v>138</v>
      </c>
      <c r="P606" s="29">
        <v>5</v>
      </c>
      <c r="Q606" s="30">
        <v>77</v>
      </c>
      <c r="R606" s="30">
        <v>6590</v>
      </c>
      <c r="S606" s="31" t="e">
        <f>#N/A</f>
        <v>#N/A</v>
      </c>
      <c r="T606" s="30">
        <v>1498</v>
      </c>
      <c r="U606" s="30">
        <v>1263</v>
      </c>
      <c r="V606" s="32">
        <v>4.918032786885246</v>
      </c>
      <c r="W606" s="30">
        <v>56</v>
      </c>
      <c r="X606" s="30" t="e">
        <f>#N/A</f>
        <v>#N/A</v>
      </c>
      <c r="Y606" s="30" t="e">
        <f>#N/A</f>
        <v>#N/A</v>
      </c>
      <c r="AB606" s="33" t="e">
        <f>#N/A</f>
        <v>#N/A</v>
      </c>
      <c r="AC606" s="30">
        <v>1800</v>
      </c>
      <c r="AD606" s="30" t="e">
        <f>#N/A</f>
        <v>#N/A</v>
      </c>
      <c r="AE606" s="76">
        <v>0.90307692307692311</v>
      </c>
      <c r="AG606" s="30" t="e">
        <f>#N/A</f>
        <v>#N/A</v>
      </c>
      <c r="AH606" s="30" t="e">
        <f>#N/A</f>
        <v>#N/A</v>
      </c>
      <c r="AI606" s="30">
        <v>9017.4</v>
      </c>
      <c r="AJ606" s="30">
        <v>8588</v>
      </c>
      <c r="AK606" s="26" t="s">
        <v>139</v>
      </c>
      <c r="AL606" s="26">
        <v>14</v>
      </c>
      <c r="AM606" s="26" t="s">
        <v>1484</v>
      </c>
      <c r="AU606" s="26" t="s">
        <v>141</v>
      </c>
      <c r="AV606" s="107" t="s">
        <v>1489</v>
      </c>
      <c r="AW606" s="107" t="s">
        <v>1500</v>
      </c>
      <c r="BA606" s="26" t="s">
        <v>1187</v>
      </c>
      <c r="BB606" s="26" t="s">
        <v>1410</v>
      </c>
      <c r="BC606" s="26" t="s">
        <v>1411</v>
      </c>
      <c r="BD606" s="37">
        <v>44008</v>
      </c>
      <c r="BE606" s="30">
        <v>34207</v>
      </c>
      <c r="BF606" s="30">
        <v>32465</v>
      </c>
      <c r="BG606" s="37" t="s">
        <v>147</v>
      </c>
      <c r="BH606" s="37" t="s">
        <v>1412</v>
      </c>
      <c r="BI606" s="37"/>
      <c r="BJ606" s="37"/>
      <c r="BK606" s="37"/>
      <c r="BL606" s="37"/>
      <c r="BM606" s="37"/>
      <c r="BN606" s="26"/>
      <c r="BO606" s="26"/>
      <c r="BP606" s="26"/>
      <c r="BQ606" s="38"/>
      <c r="BR606" s="26"/>
      <c r="BS606" s="26"/>
      <c r="BT606" s="26"/>
      <c r="BU606" s="26"/>
      <c r="BV606" s="39"/>
    </row>
    <row r="607" spans="1:74" ht="15" hidden="1" customHeight="1">
      <c r="A607" s="67">
        <v>2020</v>
      </c>
      <c r="B607" s="67">
        <v>603</v>
      </c>
      <c r="C607" s="26" t="s">
        <v>129</v>
      </c>
      <c r="D607" s="26" t="s">
        <v>1479</v>
      </c>
      <c r="E607" s="26" t="s">
        <v>1480</v>
      </c>
      <c r="F607" s="27">
        <v>43943</v>
      </c>
      <c r="G607" s="67" t="s">
        <v>1501</v>
      </c>
      <c r="H607" s="67" t="s">
        <v>1402</v>
      </c>
      <c r="I607" s="67" t="s">
        <v>1402</v>
      </c>
      <c r="J607" s="28" t="s">
        <v>1502</v>
      </c>
      <c r="K607" s="67" t="s">
        <v>1483</v>
      </c>
      <c r="L607" s="26" t="s">
        <v>136</v>
      </c>
      <c r="M607" s="26" t="s">
        <v>137</v>
      </c>
      <c r="N607" s="26" t="s">
        <v>138</v>
      </c>
      <c r="O607" s="26" t="s">
        <v>138</v>
      </c>
      <c r="P607" s="29">
        <v>6</v>
      </c>
      <c r="Q607" s="30">
        <v>77</v>
      </c>
      <c r="R607" s="30">
        <v>7280</v>
      </c>
      <c r="S607" s="31" t="e">
        <f>#N/A</f>
        <v>#N/A</v>
      </c>
      <c r="T607" s="30">
        <v>1707</v>
      </c>
      <c r="U607" s="30">
        <v>1505</v>
      </c>
      <c r="V607" s="32">
        <v>5</v>
      </c>
      <c r="W607" s="30">
        <v>52</v>
      </c>
      <c r="X607" s="30" t="e">
        <f>#N/A</f>
        <v>#N/A</v>
      </c>
      <c r="Y607" s="30" t="e">
        <f>#N/A</f>
        <v>#N/A</v>
      </c>
      <c r="AB607" s="33" t="e">
        <f>#N/A</f>
        <v>#N/A</v>
      </c>
      <c r="AC607" s="30">
        <v>1800</v>
      </c>
      <c r="AD607" s="30" t="e">
        <f>#N/A</f>
        <v>#N/A</v>
      </c>
      <c r="AE607" s="76">
        <v>0.94428571428571428</v>
      </c>
      <c r="AG607" s="30" t="e">
        <f>#N/A</f>
        <v>#N/A</v>
      </c>
      <c r="AH607" s="30" t="e">
        <f>#N/A</f>
        <v>#N/A</v>
      </c>
      <c r="AI607" s="30">
        <v>9961.35</v>
      </c>
      <c r="AJ607" s="30">
        <v>9487</v>
      </c>
      <c r="AK607" s="26" t="s">
        <v>139</v>
      </c>
      <c r="AL607" s="26">
        <v>14</v>
      </c>
      <c r="AM607" s="26" t="s">
        <v>1484</v>
      </c>
      <c r="AU607" s="26" t="s">
        <v>141</v>
      </c>
      <c r="AV607" s="107" t="s">
        <v>1489</v>
      </c>
      <c r="AW607" s="107" t="s">
        <v>1500</v>
      </c>
      <c r="BA607" s="26" t="s">
        <v>1187</v>
      </c>
      <c r="BB607" s="26" t="s">
        <v>1410</v>
      </c>
      <c r="BC607" s="26" t="s">
        <v>1411</v>
      </c>
      <c r="BD607" s="37">
        <v>44008</v>
      </c>
      <c r="BE607" s="30">
        <v>34207</v>
      </c>
      <c r="BF607" s="30">
        <v>32465</v>
      </c>
      <c r="BG607" s="37" t="s">
        <v>147</v>
      </c>
      <c r="BH607" s="37" t="s">
        <v>1412</v>
      </c>
      <c r="BI607" s="37"/>
      <c r="BJ607" s="37"/>
      <c r="BK607" s="37"/>
      <c r="BL607" s="37"/>
      <c r="BM607" s="37"/>
      <c r="BN607" s="26"/>
      <c r="BO607" s="26"/>
      <c r="BP607" s="26"/>
      <c r="BQ607" s="38"/>
      <c r="BR607" s="26"/>
      <c r="BS607" s="26"/>
      <c r="BT607" s="26"/>
      <c r="BU607" s="26"/>
      <c r="BV607" s="39"/>
    </row>
    <row r="608" spans="1:74" ht="15" hidden="1" customHeight="1">
      <c r="A608" s="67">
        <v>2020</v>
      </c>
      <c r="B608" s="67">
        <v>604</v>
      </c>
      <c r="C608" s="26" t="s">
        <v>129</v>
      </c>
      <c r="D608" s="26" t="s">
        <v>1479</v>
      </c>
      <c r="E608" s="26" t="s">
        <v>1480</v>
      </c>
      <c r="F608" s="27">
        <v>43943</v>
      </c>
      <c r="G608" s="67" t="s">
        <v>1503</v>
      </c>
      <c r="H608" s="67" t="s">
        <v>1402</v>
      </c>
      <c r="I608" s="67" t="s">
        <v>1402</v>
      </c>
      <c r="J608" s="28" t="s">
        <v>1504</v>
      </c>
      <c r="K608" s="67" t="s">
        <v>1483</v>
      </c>
      <c r="L608" s="26" t="s">
        <v>136</v>
      </c>
      <c r="M608" s="26" t="s">
        <v>137</v>
      </c>
      <c r="N608" s="26" t="s">
        <v>138</v>
      </c>
      <c r="O608" s="26" t="s">
        <v>138</v>
      </c>
      <c r="P608" s="29">
        <v>7</v>
      </c>
      <c r="Q608" s="30">
        <v>70</v>
      </c>
      <c r="R608" s="30">
        <v>5260</v>
      </c>
      <c r="S608" s="31" t="e">
        <f>#N/A</f>
        <v>#N/A</v>
      </c>
      <c r="T608" s="30">
        <v>1317</v>
      </c>
      <c r="U608" s="30">
        <v>1093</v>
      </c>
      <c r="V608" s="32">
        <v>4.838709677419355</v>
      </c>
      <c r="W608" s="30">
        <v>55</v>
      </c>
      <c r="X608" s="30" t="e">
        <f>#N/A</f>
        <v>#N/A</v>
      </c>
      <c r="Y608" s="30" t="e">
        <f>#N/A</f>
        <v>#N/A</v>
      </c>
      <c r="AB608" s="33" t="e">
        <f>#N/A</f>
        <v>#N/A</v>
      </c>
      <c r="AC608" s="30">
        <v>1800</v>
      </c>
      <c r="AD608" s="30" t="e">
        <f>#N/A</f>
        <v>#N/A</v>
      </c>
      <c r="AE608" s="76">
        <v>0.94153846153846155</v>
      </c>
      <c r="AG608" s="30" t="e">
        <f>#N/A</f>
        <v>#N/A</v>
      </c>
      <c r="AH608" s="30" t="e">
        <f>#N/A</f>
        <v>#N/A</v>
      </c>
      <c r="AI608" s="30">
        <v>7197.75</v>
      </c>
      <c r="AJ608" s="30">
        <v>6855</v>
      </c>
      <c r="AK608" s="26" t="s">
        <v>139</v>
      </c>
      <c r="AL608" s="26">
        <v>14</v>
      </c>
      <c r="AM608" s="26" t="s">
        <v>1484</v>
      </c>
      <c r="AU608" s="26" t="s">
        <v>141</v>
      </c>
      <c r="AV608" s="107" t="s">
        <v>1489</v>
      </c>
      <c r="AW608" s="107" t="s">
        <v>1500</v>
      </c>
      <c r="BA608" s="26" t="s">
        <v>1187</v>
      </c>
      <c r="BB608" s="26" t="s">
        <v>1410</v>
      </c>
      <c r="BC608" s="26" t="s">
        <v>1411</v>
      </c>
      <c r="BD608" s="37">
        <v>44008</v>
      </c>
      <c r="BE608" s="30">
        <v>34207</v>
      </c>
      <c r="BF608" s="30">
        <v>32465</v>
      </c>
      <c r="BG608" s="37" t="s">
        <v>147</v>
      </c>
      <c r="BH608" s="37" t="s">
        <v>1412</v>
      </c>
      <c r="BI608" s="37"/>
      <c r="BJ608" s="37"/>
      <c r="BK608" s="37"/>
      <c r="BL608" s="37"/>
      <c r="BM608" s="37"/>
      <c r="BN608" s="26"/>
      <c r="BO608" s="26"/>
      <c r="BP608" s="26"/>
      <c r="BQ608" s="38"/>
      <c r="BR608" s="26"/>
      <c r="BS608" s="26"/>
      <c r="BT608" s="26"/>
      <c r="BU608" s="26"/>
      <c r="BV608" s="39"/>
    </row>
    <row r="609" spans="1:74" ht="15" hidden="1" customHeight="1">
      <c r="A609" s="67">
        <v>2020</v>
      </c>
      <c r="B609" s="67">
        <v>605</v>
      </c>
      <c r="C609" s="26" t="s">
        <v>129</v>
      </c>
      <c r="D609" s="26" t="s">
        <v>1479</v>
      </c>
      <c r="E609" s="26" t="s">
        <v>1480</v>
      </c>
      <c r="F609" s="27">
        <v>43943</v>
      </c>
      <c r="G609" s="67" t="s">
        <v>1505</v>
      </c>
      <c r="H609" s="67" t="s">
        <v>1402</v>
      </c>
      <c r="I609" s="67" t="s">
        <v>1402</v>
      </c>
      <c r="J609" s="28" t="s">
        <v>1506</v>
      </c>
      <c r="K609" s="67" t="s">
        <v>1483</v>
      </c>
      <c r="L609" s="26" t="s">
        <v>136</v>
      </c>
      <c r="M609" s="26" t="s">
        <v>137</v>
      </c>
      <c r="N609" s="26" t="s">
        <v>138</v>
      </c>
      <c r="O609" s="26" t="s">
        <v>138</v>
      </c>
      <c r="P609" s="29">
        <v>8</v>
      </c>
      <c r="Q609" s="30">
        <v>73</v>
      </c>
      <c r="R609" s="30">
        <v>5760</v>
      </c>
      <c r="S609" s="31" t="e">
        <f>#N/A</f>
        <v>#N/A</v>
      </c>
      <c r="T609" s="30">
        <v>1273</v>
      </c>
      <c r="U609" s="30">
        <v>1095</v>
      </c>
      <c r="V609" s="32">
        <v>4.7619047619047619</v>
      </c>
      <c r="W609" s="30">
        <v>51</v>
      </c>
      <c r="X609" s="30" t="e">
        <f>#N/A</f>
        <v>#N/A</v>
      </c>
      <c r="Y609" s="30" t="e">
        <f>#N/A</f>
        <v>#N/A</v>
      </c>
      <c r="AB609" s="33" t="e">
        <f>#N/A</f>
        <v>#N/A</v>
      </c>
      <c r="AC609" s="30">
        <v>1800</v>
      </c>
      <c r="AD609" s="30" t="e">
        <f>#N/A</f>
        <v>#N/A</v>
      </c>
      <c r="AE609" s="76">
        <v>0.88909090909090904</v>
      </c>
      <c r="AG609" s="30" t="e">
        <f>#N/A</f>
        <v>#N/A</v>
      </c>
      <c r="AH609" s="30" t="e">
        <f>#N/A</f>
        <v>#N/A</v>
      </c>
      <c r="AI609" s="30">
        <v>7881.3</v>
      </c>
      <c r="AJ609" s="30">
        <v>7506</v>
      </c>
      <c r="AK609" s="26" t="s">
        <v>139</v>
      </c>
      <c r="AL609" s="26">
        <v>14</v>
      </c>
      <c r="AM609" s="26" t="s">
        <v>1484</v>
      </c>
      <c r="AU609" s="26" t="s">
        <v>141</v>
      </c>
      <c r="AV609" s="107" t="s">
        <v>1489</v>
      </c>
      <c r="AW609" s="107" t="s">
        <v>1500</v>
      </c>
      <c r="BA609" s="26" t="s">
        <v>1187</v>
      </c>
      <c r="BB609" s="26" t="s">
        <v>1410</v>
      </c>
      <c r="BC609" s="26" t="s">
        <v>1411</v>
      </c>
      <c r="BD609" s="37">
        <v>44008</v>
      </c>
      <c r="BE609" s="30">
        <v>34207</v>
      </c>
      <c r="BF609" s="30">
        <v>32465</v>
      </c>
      <c r="BG609" s="37" t="s">
        <v>147</v>
      </c>
      <c r="BH609" s="37" t="s">
        <v>1412</v>
      </c>
      <c r="BI609" s="37"/>
      <c r="BJ609" s="37"/>
      <c r="BK609" s="37"/>
      <c r="BL609" s="37"/>
      <c r="BM609" s="37"/>
      <c r="BN609" s="26"/>
      <c r="BO609" s="26"/>
      <c r="BP609" s="26"/>
      <c r="BQ609" s="38"/>
      <c r="BR609" s="26"/>
      <c r="BS609" s="26"/>
      <c r="BT609" s="26"/>
      <c r="BU609" s="26"/>
      <c r="BV609" s="39"/>
    </row>
    <row r="610" spans="1:74" ht="15" hidden="1" customHeight="1">
      <c r="A610" s="67">
        <v>2020</v>
      </c>
      <c r="B610" s="67">
        <v>606</v>
      </c>
      <c r="C610" s="26" t="s">
        <v>129</v>
      </c>
      <c r="D610" s="26" t="s">
        <v>1479</v>
      </c>
      <c r="E610" s="26" t="s">
        <v>1480</v>
      </c>
      <c r="F610" s="27">
        <v>43943</v>
      </c>
      <c r="G610" s="67" t="s">
        <v>1507</v>
      </c>
      <c r="H610" s="67" t="s">
        <v>1402</v>
      </c>
      <c r="I610" s="67" t="s">
        <v>1402</v>
      </c>
      <c r="J610" s="28" t="s">
        <v>1508</v>
      </c>
      <c r="K610" s="67" t="s">
        <v>1483</v>
      </c>
      <c r="L610" s="26" t="s">
        <v>136</v>
      </c>
      <c r="M610" s="26" t="s">
        <v>137</v>
      </c>
      <c r="N610" s="26" t="s">
        <v>138</v>
      </c>
      <c r="O610" s="26" t="s">
        <v>138</v>
      </c>
      <c r="P610" s="29">
        <v>9</v>
      </c>
      <c r="Q610" s="30">
        <v>68</v>
      </c>
      <c r="R610" s="30">
        <v>4010</v>
      </c>
      <c r="S610" s="31" t="e">
        <f>#N/A</f>
        <v>#N/A</v>
      </c>
      <c r="T610" s="30">
        <v>952</v>
      </c>
      <c r="U610" s="30">
        <v>821</v>
      </c>
      <c r="V610" s="32">
        <v>4.6875</v>
      </c>
      <c r="W610" s="30">
        <v>59</v>
      </c>
      <c r="X610" s="30" t="e">
        <f>#N/A</f>
        <v>#N/A</v>
      </c>
      <c r="Y610" s="30" t="e">
        <f>#N/A</f>
        <v>#N/A</v>
      </c>
      <c r="AB610" s="33" t="e">
        <f>#N/A</f>
        <v>#N/A</v>
      </c>
      <c r="AC610" s="30">
        <v>1800</v>
      </c>
      <c r="AD610" s="30" t="e">
        <f>#N/A</f>
        <v>#N/A</v>
      </c>
      <c r="AE610" s="76">
        <v>0.90592592592592591</v>
      </c>
      <c r="AG610" s="30" t="e">
        <f>#N/A</f>
        <v>#N/A</v>
      </c>
      <c r="AH610" s="30" t="e">
        <f>#N/A</f>
        <v>#N/A</v>
      </c>
      <c r="AI610" s="30">
        <v>5487.3</v>
      </c>
      <c r="AJ610" s="30">
        <v>5226</v>
      </c>
      <c r="AK610" s="26" t="s">
        <v>139</v>
      </c>
      <c r="AL610" s="26">
        <v>14</v>
      </c>
      <c r="AM610" s="26" t="s">
        <v>1484</v>
      </c>
      <c r="AU610" s="26" t="s">
        <v>141</v>
      </c>
      <c r="AV610" s="107" t="s">
        <v>1492</v>
      </c>
      <c r="AW610" s="107" t="s">
        <v>1509</v>
      </c>
      <c r="BA610" s="26" t="s">
        <v>1187</v>
      </c>
      <c r="BB610" s="26" t="s">
        <v>1410</v>
      </c>
      <c r="BC610" s="26" t="s">
        <v>1411</v>
      </c>
      <c r="BD610" s="37">
        <v>44008</v>
      </c>
      <c r="BE610" s="30">
        <v>34207</v>
      </c>
      <c r="BF610" s="30">
        <v>32465</v>
      </c>
      <c r="BG610" s="37" t="s">
        <v>147</v>
      </c>
      <c r="BH610" s="37" t="s">
        <v>1412</v>
      </c>
      <c r="BI610" s="37"/>
      <c r="BJ610" s="37"/>
      <c r="BK610" s="37"/>
      <c r="BL610" s="37"/>
      <c r="BM610" s="37"/>
      <c r="BN610" s="26"/>
      <c r="BO610" s="26"/>
      <c r="BP610" s="26"/>
      <c r="BQ610" s="38"/>
      <c r="BR610" s="26"/>
      <c r="BS610" s="26"/>
      <c r="BT610" s="26"/>
      <c r="BU610" s="26"/>
      <c r="BV610" s="39"/>
    </row>
    <row r="611" spans="1:74" ht="15" hidden="1" customHeight="1">
      <c r="A611" s="67">
        <v>2020</v>
      </c>
      <c r="B611" s="67">
        <v>607</v>
      </c>
      <c r="C611" s="26" t="s">
        <v>129</v>
      </c>
      <c r="D611" s="26" t="s">
        <v>1479</v>
      </c>
      <c r="E611" s="26" t="s">
        <v>1480</v>
      </c>
      <c r="F611" s="27">
        <v>43943</v>
      </c>
      <c r="G611" s="67" t="s">
        <v>1510</v>
      </c>
      <c r="H611" s="67" t="s">
        <v>1402</v>
      </c>
      <c r="I611" s="67" t="s">
        <v>1402</v>
      </c>
      <c r="J611" s="28" t="s">
        <v>1511</v>
      </c>
      <c r="K611" s="67" t="s">
        <v>1483</v>
      </c>
      <c r="L611" s="26" t="s">
        <v>136</v>
      </c>
      <c r="M611" s="26" t="s">
        <v>137</v>
      </c>
      <c r="N611" s="26" t="s">
        <v>138</v>
      </c>
      <c r="O611" s="26" t="s">
        <v>138</v>
      </c>
      <c r="P611" s="29">
        <v>10</v>
      </c>
      <c r="Q611" s="30">
        <v>73</v>
      </c>
      <c r="R611" s="30">
        <v>4690</v>
      </c>
      <c r="S611" s="31" t="e">
        <f>#N/A</f>
        <v>#N/A</v>
      </c>
      <c r="T611" s="30">
        <v>1030</v>
      </c>
      <c r="U611" s="30">
        <v>909</v>
      </c>
      <c r="V611" s="32">
        <v>4.918032786885246</v>
      </c>
      <c r="W611" s="30">
        <v>59</v>
      </c>
      <c r="X611" s="30" t="e">
        <f>#N/A</f>
        <v>#N/A</v>
      </c>
      <c r="Y611" s="30" t="e">
        <f>#N/A</f>
        <v>#N/A</v>
      </c>
      <c r="AB611" s="33" t="e">
        <f>#N/A</f>
        <v>#N/A</v>
      </c>
      <c r="AC611" s="30">
        <v>1800</v>
      </c>
      <c r="AD611" s="30" t="e">
        <f>#N/A</f>
        <v>#N/A</v>
      </c>
      <c r="AE611" s="76">
        <v>0.81333333333333335</v>
      </c>
      <c r="AG611" s="30" t="e">
        <f>#N/A</f>
        <v>#N/A</v>
      </c>
      <c r="AH611" s="30" t="e">
        <f>#N/A</f>
        <v>#N/A</v>
      </c>
      <c r="AI611" s="30">
        <v>6417.6</v>
      </c>
      <c r="AJ611" s="30">
        <v>6112</v>
      </c>
      <c r="AK611" s="26" t="s">
        <v>139</v>
      </c>
      <c r="AL611" s="26">
        <v>14</v>
      </c>
      <c r="AM611" s="26" t="s">
        <v>1484</v>
      </c>
      <c r="AU611" s="26" t="s">
        <v>141</v>
      </c>
      <c r="AV611" s="107" t="s">
        <v>1492</v>
      </c>
      <c r="AW611" s="107" t="s">
        <v>1509</v>
      </c>
      <c r="BA611" s="26" t="s">
        <v>1187</v>
      </c>
      <c r="BB611" s="26" t="s">
        <v>1410</v>
      </c>
      <c r="BC611" s="26" t="s">
        <v>1411</v>
      </c>
      <c r="BD611" s="37">
        <v>44008</v>
      </c>
      <c r="BE611" s="30">
        <v>34207</v>
      </c>
      <c r="BF611" s="30">
        <v>32465</v>
      </c>
      <c r="BG611" s="37" t="s">
        <v>147</v>
      </c>
      <c r="BH611" s="37" t="s">
        <v>1412</v>
      </c>
      <c r="BI611" s="37"/>
      <c r="BJ611" s="37"/>
      <c r="BK611" s="37"/>
      <c r="BL611" s="37"/>
      <c r="BM611" s="37"/>
      <c r="BN611" s="26"/>
      <c r="BO611" s="26"/>
      <c r="BP611" s="26"/>
      <c r="BQ611" s="38"/>
      <c r="BR611" s="26"/>
      <c r="BS611" s="26"/>
      <c r="BT611" s="26"/>
      <c r="BU611" s="26"/>
      <c r="BV611" s="39"/>
    </row>
    <row r="612" spans="1:74" ht="15" hidden="1" customHeight="1">
      <c r="A612" s="67">
        <v>2020</v>
      </c>
      <c r="B612" s="67">
        <v>608</v>
      </c>
      <c r="C612" s="26" t="s">
        <v>129</v>
      </c>
      <c r="D612" s="26" t="s">
        <v>1479</v>
      </c>
      <c r="E612" s="26" t="s">
        <v>1480</v>
      </c>
      <c r="F612" s="27">
        <v>43943</v>
      </c>
      <c r="G612" s="67" t="s">
        <v>1512</v>
      </c>
      <c r="H612" s="67" t="s">
        <v>1402</v>
      </c>
      <c r="I612" s="67" t="s">
        <v>1402</v>
      </c>
      <c r="J612" s="28" t="s">
        <v>1513</v>
      </c>
      <c r="K612" s="67" t="s">
        <v>1483</v>
      </c>
      <c r="L612" s="26" t="s">
        <v>136</v>
      </c>
      <c r="M612" s="26" t="s">
        <v>137</v>
      </c>
      <c r="N612" s="26" t="s">
        <v>138</v>
      </c>
      <c r="O612" s="26" t="s">
        <v>138</v>
      </c>
      <c r="P612" s="29">
        <v>11</v>
      </c>
      <c r="Q612" s="30">
        <v>79</v>
      </c>
      <c r="R612" s="30">
        <v>8050</v>
      </c>
      <c r="S612" s="31" t="e">
        <f>#N/A</f>
        <v>#N/A</v>
      </c>
      <c r="T612" s="30">
        <v>1896</v>
      </c>
      <c r="U612" s="30">
        <v>1651</v>
      </c>
      <c r="V612" s="32">
        <v>4.918032786885246</v>
      </c>
      <c r="W612" s="30">
        <v>54</v>
      </c>
      <c r="X612" s="30" t="e">
        <f>#N/A</f>
        <v>#N/A</v>
      </c>
      <c r="Y612" s="30" t="e">
        <f>#N/A</f>
        <v>#N/A</v>
      </c>
      <c r="AB612" s="33" t="e">
        <f>#N/A</f>
        <v>#N/A</v>
      </c>
      <c r="AC612" s="30">
        <v>1800</v>
      </c>
      <c r="AD612" s="30" t="e">
        <f>#N/A</f>
        <v>#N/A</v>
      </c>
      <c r="AE612" s="76">
        <v>0.88322580645161286</v>
      </c>
      <c r="AG612" s="30" t="e">
        <f>#N/A</f>
        <v>#N/A</v>
      </c>
      <c r="AH612" s="30" t="e">
        <f>#N/A</f>
        <v>#N/A</v>
      </c>
      <c r="AI612" s="30">
        <v>11015.550000000001</v>
      </c>
      <c r="AJ612" s="30">
        <v>10491</v>
      </c>
      <c r="AK612" s="26" t="s">
        <v>139</v>
      </c>
      <c r="AL612" s="26">
        <v>14</v>
      </c>
      <c r="AM612" s="26" t="s">
        <v>1484</v>
      </c>
      <c r="AU612" s="26" t="s">
        <v>141</v>
      </c>
      <c r="AV612" s="107" t="s">
        <v>1492</v>
      </c>
      <c r="AW612" s="107" t="s">
        <v>1509</v>
      </c>
      <c r="BA612" s="26" t="s">
        <v>1187</v>
      </c>
      <c r="BB612" s="26" t="s">
        <v>1410</v>
      </c>
      <c r="BC612" s="26" t="s">
        <v>1411</v>
      </c>
      <c r="BD612" s="37">
        <v>44008</v>
      </c>
      <c r="BE612" s="30">
        <v>34207</v>
      </c>
      <c r="BF612" s="30">
        <v>32465</v>
      </c>
      <c r="BG612" s="37" t="s">
        <v>147</v>
      </c>
      <c r="BH612" s="37" t="s">
        <v>1412</v>
      </c>
      <c r="BI612" s="37"/>
      <c r="BJ612" s="37"/>
      <c r="BK612" s="37"/>
      <c r="BL612" s="37"/>
      <c r="BM612" s="37"/>
      <c r="BN612" s="26"/>
      <c r="BO612" s="26"/>
      <c r="BP612" s="26"/>
      <c r="BQ612" s="38"/>
      <c r="BR612" s="26"/>
      <c r="BS612" s="26"/>
      <c r="BT612" s="26"/>
      <c r="BU612" s="26"/>
      <c r="BV612" s="39"/>
    </row>
    <row r="613" spans="1:74" ht="15" hidden="1" customHeight="1">
      <c r="A613" s="67">
        <v>2020</v>
      </c>
      <c r="B613" s="67">
        <v>609</v>
      </c>
      <c r="C613" s="26" t="s">
        <v>129</v>
      </c>
      <c r="D613" s="26" t="s">
        <v>1479</v>
      </c>
      <c r="E613" s="26" t="s">
        <v>1480</v>
      </c>
      <c r="F613" s="27">
        <v>43943</v>
      </c>
      <c r="G613" s="67" t="s">
        <v>1514</v>
      </c>
      <c r="H613" s="67" t="s">
        <v>1402</v>
      </c>
      <c r="I613" s="67" t="s">
        <v>1402</v>
      </c>
      <c r="J613" s="28" t="s">
        <v>1515</v>
      </c>
      <c r="K613" s="67" t="s">
        <v>1483</v>
      </c>
      <c r="L613" s="26" t="s">
        <v>136</v>
      </c>
      <c r="M613" s="26" t="s">
        <v>137</v>
      </c>
      <c r="N613" s="26" t="s">
        <v>138</v>
      </c>
      <c r="O613" s="26" t="s">
        <v>138</v>
      </c>
      <c r="P613" s="29">
        <v>12</v>
      </c>
      <c r="Q613" s="30">
        <v>84</v>
      </c>
      <c r="R613" s="30">
        <v>9390</v>
      </c>
      <c r="S613" s="31" t="e">
        <f>#N/A</f>
        <v>#N/A</v>
      </c>
      <c r="T613" s="30">
        <v>2002</v>
      </c>
      <c r="U613" s="30">
        <v>1755</v>
      </c>
      <c r="V613" s="32">
        <v>5.0847457627118642</v>
      </c>
      <c r="W613" s="30">
        <v>48</v>
      </c>
      <c r="X613" s="30" t="e">
        <f>#N/A</f>
        <v>#N/A</v>
      </c>
      <c r="Y613" s="30" t="e">
        <f>#N/A</f>
        <v>#N/A</v>
      </c>
      <c r="AB613" s="33" t="e">
        <f>#N/A</f>
        <v>#N/A</v>
      </c>
      <c r="AC613" s="30">
        <v>1800</v>
      </c>
      <c r="AD613" s="30" t="e">
        <f>#N/A</f>
        <v>#N/A</v>
      </c>
      <c r="AE613" s="76">
        <v>0.90592592592592591</v>
      </c>
      <c r="AG613" s="30" t="e">
        <f>#N/A</f>
        <v>#N/A</v>
      </c>
      <c r="AH613" s="30" t="e">
        <f>#N/A</f>
        <v>#N/A</v>
      </c>
      <c r="AI613" s="30">
        <v>12848.85</v>
      </c>
      <c r="AJ613" s="30">
        <v>12237</v>
      </c>
      <c r="AK613" s="26" t="s">
        <v>139</v>
      </c>
      <c r="AL613" s="26">
        <v>14</v>
      </c>
      <c r="AM613" s="26" t="s">
        <v>1484</v>
      </c>
      <c r="AU613" s="26" t="s">
        <v>141</v>
      </c>
      <c r="AV613" s="107" t="s">
        <v>1492</v>
      </c>
      <c r="AW613" s="107" t="s">
        <v>1509</v>
      </c>
      <c r="BA613" s="26" t="s">
        <v>1187</v>
      </c>
      <c r="BB613" s="26" t="s">
        <v>1410</v>
      </c>
      <c r="BC613" s="26" t="s">
        <v>1411</v>
      </c>
      <c r="BD613" s="37">
        <v>44008</v>
      </c>
      <c r="BE613" s="30">
        <v>34207</v>
      </c>
      <c r="BF613" s="30">
        <v>32465</v>
      </c>
      <c r="BG613" s="37" t="s">
        <v>147</v>
      </c>
      <c r="BH613" s="37" t="s">
        <v>1412</v>
      </c>
      <c r="BI613" s="37"/>
      <c r="BJ613" s="37"/>
      <c r="BK613" s="37"/>
      <c r="BL613" s="37"/>
      <c r="BM613" s="37"/>
      <c r="BN613" s="26"/>
      <c r="BO613" s="26"/>
      <c r="BP613" s="26"/>
      <c r="BQ613" s="38"/>
      <c r="BR613" s="26"/>
      <c r="BS613" s="26"/>
      <c r="BT613" s="26"/>
      <c r="BU613" s="26"/>
      <c r="BV613" s="39"/>
    </row>
    <row r="614" spans="1:74" ht="15" hidden="1" customHeight="1">
      <c r="A614" s="67">
        <v>2020</v>
      </c>
      <c r="B614" s="67">
        <v>610</v>
      </c>
      <c r="C614" s="26" t="s">
        <v>129</v>
      </c>
      <c r="D614" s="26" t="s">
        <v>1479</v>
      </c>
      <c r="E614" s="26" t="s">
        <v>1480</v>
      </c>
      <c r="F614" s="27">
        <v>43943</v>
      </c>
      <c r="G614" s="67" t="s">
        <v>1516</v>
      </c>
      <c r="H614" s="67" t="s">
        <v>1402</v>
      </c>
      <c r="I614" s="67" t="s">
        <v>1402</v>
      </c>
      <c r="J614" s="28" t="s">
        <v>1517</v>
      </c>
      <c r="K614" s="67" t="s">
        <v>1483</v>
      </c>
      <c r="L614" s="26" t="s">
        <v>136</v>
      </c>
      <c r="M614" s="26" t="s">
        <v>137</v>
      </c>
      <c r="N614" s="26" t="s">
        <v>138</v>
      </c>
      <c r="O614" s="26" t="s">
        <v>138</v>
      </c>
      <c r="P614" s="29">
        <v>13</v>
      </c>
      <c r="Q614" s="30">
        <v>76</v>
      </c>
      <c r="R614" s="30">
        <v>6620</v>
      </c>
      <c r="S614" s="31" t="e">
        <f>#N/A</f>
        <v>#N/A</v>
      </c>
      <c r="T614" s="30">
        <v>1287</v>
      </c>
      <c r="U614" s="30">
        <v>1128</v>
      </c>
      <c r="V614" s="32">
        <v>5</v>
      </c>
      <c r="W614" s="30">
        <v>49</v>
      </c>
      <c r="X614" s="30" t="e">
        <f>#N/A</f>
        <v>#N/A</v>
      </c>
      <c r="Y614" s="30" t="e">
        <f>#N/A</f>
        <v>#N/A</v>
      </c>
      <c r="AB614" s="33" t="e">
        <f>#N/A</f>
        <v>#N/A</v>
      </c>
      <c r="AC614" s="30">
        <v>1800</v>
      </c>
      <c r="AD614" s="30" t="e">
        <f>#N/A</f>
        <v>#N/A</v>
      </c>
      <c r="AE614" s="76">
        <v>0.91939393939393943</v>
      </c>
      <c r="AG614" s="30" t="e">
        <f>#N/A</f>
        <v>#N/A</v>
      </c>
      <c r="AH614" s="30" t="e">
        <f>#N/A</f>
        <v>#N/A</v>
      </c>
      <c r="AI614" s="30">
        <v>9058.35</v>
      </c>
      <c r="AJ614" s="30">
        <v>8627</v>
      </c>
      <c r="AK614" s="26" t="s">
        <v>139</v>
      </c>
      <c r="AL614" s="26">
        <v>14</v>
      </c>
      <c r="AM614" s="26" t="s">
        <v>1484</v>
      </c>
      <c r="AU614" s="26" t="s">
        <v>141</v>
      </c>
      <c r="AV614" s="107" t="s">
        <v>1492</v>
      </c>
      <c r="AW614" s="107" t="s">
        <v>1509</v>
      </c>
      <c r="BA614" s="26" t="s">
        <v>1187</v>
      </c>
      <c r="BB614" s="26" t="s">
        <v>1410</v>
      </c>
      <c r="BC614" s="26" t="s">
        <v>1411</v>
      </c>
      <c r="BD614" s="37">
        <v>44008</v>
      </c>
      <c r="BE614" s="30">
        <v>34207</v>
      </c>
      <c r="BF614" s="30">
        <v>32465</v>
      </c>
      <c r="BG614" s="37" t="s">
        <v>147</v>
      </c>
      <c r="BH614" s="37" t="s">
        <v>1412</v>
      </c>
      <c r="BI614" s="37"/>
      <c r="BJ614" s="37"/>
      <c r="BK614" s="37"/>
      <c r="BL614" s="37"/>
      <c r="BM614" s="37"/>
      <c r="BN614" s="26"/>
      <c r="BO614" s="26"/>
      <c r="BP614" s="26"/>
      <c r="BQ614" s="38"/>
      <c r="BR614" s="26"/>
      <c r="BS614" s="26"/>
      <c r="BT614" s="26"/>
      <c r="BU614" s="26"/>
      <c r="BV614" s="39"/>
    </row>
    <row r="615" spans="1:74" ht="15" hidden="1" customHeight="1">
      <c r="A615" s="67">
        <v>2020</v>
      </c>
      <c r="B615" s="67">
        <v>611</v>
      </c>
      <c r="C615" s="26" t="s">
        <v>129</v>
      </c>
      <c r="D615" s="26" t="s">
        <v>1479</v>
      </c>
      <c r="E615" s="26" t="s">
        <v>1480</v>
      </c>
      <c r="F615" s="27">
        <v>43943</v>
      </c>
      <c r="G615" s="67" t="s">
        <v>1518</v>
      </c>
      <c r="H615" s="67" t="s">
        <v>1402</v>
      </c>
      <c r="I615" s="67" t="s">
        <v>1402</v>
      </c>
      <c r="J615" s="28" t="s">
        <v>1519</v>
      </c>
      <c r="K615" s="67" t="s">
        <v>1483</v>
      </c>
      <c r="L615" s="26" t="s">
        <v>136</v>
      </c>
      <c r="M615" s="26" t="s">
        <v>137</v>
      </c>
      <c r="N615" s="26" t="s">
        <v>138</v>
      </c>
      <c r="O615" s="26" t="s">
        <v>138</v>
      </c>
      <c r="P615" s="29">
        <v>14</v>
      </c>
      <c r="Q615" s="30">
        <v>80</v>
      </c>
      <c r="R615" s="30">
        <v>8110</v>
      </c>
      <c r="S615" s="31" t="e">
        <f>#N/A</f>
        <v>#N/A</v>
      </c>
      <c r="T615" s="30">
        <v>1705</v>
      </c>
      <c r="U615" s="30">
        <v>1534</v>
      </c>
      <c r="V615" s="32">
        <v>5</v>
      </c>
      <c r="W615" s="30">
        <v>52</v>
      </c>
      <c r="X615" s="30" t="e">
        <f>#N/A</f>
        <v>#N/A</v>
      </c>
      <c r="Y615" s="30" t="e">
        <f>#N/A</f>
        <v>#N/A</v>
      </c>
      <c r="AB615" s="33" t="e">
        <f>#N/A</f>
        <v>#N/A</v>
      </c>
      <c r="AC615" s="30">
        <v>1800</v>
      </c>
      <c r="AD615" s="30" t="e">
        <f>#N/A</f>
        <v>#N/A</v>
      </c>
      <c r="AE615" s="76">
        <v>0.89891891891891895</v>
      </c>
      <c r="AG615" s="30" t="e">
        <f>#N/A</f>
        <v>#N/A</v>
      </c>
      <c r="AH615" s="30" t="e">
        <f>#N/A</f>
        <v>#N/A</v>
      </c>
      <c r="AI615" s="30">
        <v>11095.35</v>
      </c>
      <c r="AJ615" s="30">
        <v>10567</v>
      </c>
      <c r="AK615" s="26" t="s">
        <v>139</v>
      </c>
      <c r="AL615" s="26">
        <v>14</v>
      </c>
      <c r="AM615" s="26" t="s">
        <v>1484</v>
      </c>
      <c r="AU615" s="26" t="s">
        <v>141</v>
      </c>
      <c r="AV615" s="107" t="s">
        <v>1492</v>
      </c>
      <c r="AW615" s="107" t="s">
        <v>1509</v>
      </c>
      <c r="BA615" s="26" t="s">
        <v>1187</v>
      </c>
      <c r="BB615" s="26" t="s">
        <v>1410</v>
      </c>
      <c r="BC615" s="26" t="s">
        <v>1411</v>
      </c>
      <c r="BD615" s="37">
        <v>44008</v>
      </c>
      <c r="BE615" s="30">
        <v>34207</v>
      </c>
      <c r="BF615" s="30">
        <v>32465</v>
      </c>
      <c r="BG615" s="37" t="s">
        <v>147</v>
      </c>
      <c r="BH615" s="37" t="s">
        <v>1412</v>
      </c>
      <c r="BI615" s="37"/>
      <c r="BJ615" s="37"/>
      <c r="BK615" s="37"/>
      <c r="BL615" s="37"/>
      <c r="BM615" s="37"/>
      <c r="BN615" s="26"/>
      <c r="BO615" s="26"/>
      <c r="BP615" s="26"/>
      <c r="BQ615" s="38"/>
      <c r="BR615" s="26"/>
      <c r="BS615" s="26"/>
      <c r="BT615" s="26"/>
      <c r="BU615" s="26"/>
      <c r="BV615" s="39"/>
    </row>
    <row r="616" spans="1:74" ht="15" hidden="1" customHeight="1">
      <c r="A616" s="67">
        <v>2020</v>
      </c>
      <c r="B616" s="67">
        <v>612</v>
      </c>
      <c r="C616" s="26" t="s">
        <v>129</v>
      </c>
      <c r="D616" s="26" t="s">
        <v>1479</v>
      </c>
      <c r="E616" s="26" t="s">
        <v>1480</v>
      </c>
      <c r="F616" s="27">
        <v>43943</v>
      </c>
      <c r="G616" s="67" t="s">
        <v>1520</v>
      </c>
      <c r="H616" s="67" t="s">
        <v>1402</v>
      </c>
      <c r="I616" s="67" t="s">
        <v>1402</v>
      </c>
      <c r="J616" s="28" t="s">
        <v>1521</v>
      </c>
      <c r="K616" s="67" t="s">
        <v>1483</v>
      </c>
      <c r="L616" s="26" t="s">
        <v>136</v>
      </c>
      <c r="M616" s="26" t="s">
        <v>137</v>
      </c>
      <c r="N616" s="26" t="s">
        <v>138</v>
      </c>
      <c r="O616" s="26" t="s">
        <v>138</v>
      </c>
      <c r="P616" s="29">
        <v>15</v>
      </c>
      <c r="Q616" s="30">
        <v>78</v>
      </c>
      <c r="R616" s="30">
        <v>7080</v>
      </c>
      <c r="S616" s="31" t="e">
        <f>#N/A</f>
        <v>#N/A</v>
      </c>
      <c r="T616" s="30">
        <v>1686</v>
      </c>
      <c r="U616" s="30">
        <v>1321</v>
      </c>
      <c r="V616" s="32">
        <v>5.2631578947368425</v>
      </c>
      <c r="W616" s="30">
        <v>45</v>
      </c>
      <c r="X616" s="30" t="e">
        <f>#N/A</f>
        <v>#N/A</v>
      </c>
      <c r="Y616" s="30" t="e">
        <f>#N/A</f>
        <v>#N/A</v>
      </c>
      <c r="AB616" s="33" t="e">
        <f>#N/A</f>
        <v>#N/A</v>
      </c>
      <c r="AC616" s="30">
        <v>1800</v>
      </c>
      <c r="AD616" s="30" t="e">
        <f>#N/A</f>
        <v>#N/A</v>
      </c>
      <c r="AE616" s="76">
        <v>0.94666666666666666</v>
      </c>
      <c r="AG616" s="30" t="e">
        <f>#N/A</f>
        <v>#N/A</v>
      </c>
      <c r="AH616" s="30" t="e">
        <f>#N/A</f>
        <v>#N/A</v>
      </c>
      <c r="AI616" s="30">
        <v>9688.35</v>
      </c>
      <c r="AJ616" s="30">
        <v>9227</v>
      </c>
      <c r="AK616" s="26" t="s">
        <v>139</v>
      </c>
      <c r="AL616" s="26">
        <v>14</v>
      </c>
      <c r="AM616" s="26" t="s">
        <v>1484</v>
      </c>
      <c r="AU616" s="26" t="s">
        <v>141</v>
      </c>
      <c r="AV616" s="107" t="s">
        <v>1492</v>
      </c>
      <c r="AW616" s="107" t="s">
        <v>1509</v>
      </c>
      <c r="BA616" s="26" t="s">
        <v>1187</v>
      </c>
      <c r="BB616" s="26" t="s">
        <v>1410</v>
      </c>
      <c r="BC616" s="26" t="s">
        <v>1411</v>
      </c>
      <c r="BD616" s="37">
        <v>44008</v>
      </c>
      <c r="BE616" s="30">
        <v>34207</v>
      </c>
      <c r="BF616" s="30">
        <v>32465</v>
      </c>
      <c r="BG616" s="37" t="s">
        <v>147</v>
      </c>
      <c r="BH616" s="37" t="s">
        <v>1412</v>
      </c>
      <c r="BI616" s="37"/>
      <c r="BJ616" s="37"/>
      <c r="BK616" s="37"/>
      <c r="BL616" s="37"/>
      <c r="BM616" s="37"/>
      <c r="BN616" s="26"/>
      <c r="BO616" s="26"/>
      <c r="BP616" s="26"/>
      <c r="BQ616" s="38"/>
      <c r="BR616" s="26"/>
      <c r="BS616" s="26"/>
      <c r="BT616" s="26"/>
      <c r="BU616" s="26"/>
      <c r="BV616" s="39"/>
    </row>
    <row r="617" spans="1:74" ht="15" hidden="1" customHeight="1">
      <c r="A617" s="67">
        <v>2020</v>
      </c>
      <c r="B617" s="67">
        <v>613</v>
      </c>
      <c r="C617" s="26" t="s">
        <v>129</v>
      </c>
      <c r="D617" s="26" t="s">
        <v>1479</v>
      </c>
      <c r="E617" s="26" t="s">
        <v>1480</v>
      </c>
      <c r="F617" s="27">
        <v>43943</v>
      </c>
      <c r="G617" s="67" t="s">
        <v>1522</v>
      </c>
      <c r="H617" s="67" t="s">
        <v>1402</v>
      </c>
      <c r="I617" s="67" t="s">
        <v>1402</v>
      </c>
      <c r="J617" s="28" t="s">
        <v>1523</v>
      </c>
      <c r="K617" s="67" t="s">
        <v>1483</v>
      </c>
      <c r="L617" s="26" t="s">
        <v>136</v>
      </c>
      <c r="M617" s="26" t="s">
        <v>137</v>
      </c>
      <c r="N617" s="26" t="s">
        <v>138</v>
      </c>
      <c r="O617" s="26" t="s">
        <v>138</v>
      </c>
      <c r="P617" s="29">
        <v>16</v>
      </c>
      <c r="Q617" s="30">
        <v>76</v>
      </c>
      <c r="R617" s="30">
        <v>5320</v>
      </c>
      <c r="S617" s="31" t="e">
        <f>#N/A</f>
        <v>#N/A</v>
      </c>
      <c r="T617" s="30">
        <v>1251</v>
      </c>
      <c r="U617" s="30">
        <v>1061</v>
      </c>
      <c r="V617" s="32">
        <v>4.918032786885246</v>
      </c>
      <c r="W617" s="30">
        <v>54</v>
      </c>
      <c r="X617" s="30" t="e">
        <f>#N/A</f>
        <v>#N/A</v>
      </c>
      <c r="Y617" s="30" t="e">
        <f>#N/A</f>
        <v>#N/A</v>
      </c>
      <c r="AB617" s="33" t="e">
        <f>#N/A</f>
        <v>#N/A</v>
      </c>
      <c r="AC617" s="30">
        <v>1800</v>
      </c>
      <c r="AD617" s="30" t="e">
        <f>#N/A</f>
        <v>#N/A</v>
      </c>
      <c r="AE617" s="76">
        <v>0.98</v>
      </c>
      <c r="AG617" s="30" t="e">
        <f>#N/A</f>
        <v>#N/A</v>
      </c>
      <c r="AH617" s="30" t="e">
        <f>#N/A</f>
        <v>#N/A</v>
      </c>
      <c r="AI617" s="30">
        <v>7279.6500000000005</v>
      </c>
      <c r="AJ617" s="30">
        <v>6933</v>
      </c>
      <c r="AK617" s="26" t="s">
        <v>139</v>
      </c>
      <c r="AL617" s="26">
        <v>14</v>
      </c>
      <c r="AM617" s="26" t="s">
        <v>1484</v>
      </c>
      <c r="AU617" s="26" t="s">
        <v>141</v>
      </c>
      <c r="AV617" s="107" t="s">
        <v>1492</v>
      </c>
      <c r="AW617" s="107" t="s">
        <v>1509</v>
      </c>
      <c r="BA617" s="26" t="s">
        <v>1187</v>
      </c>
      <c r="BB617" s="26" t="s">
        <v>1410</v>
      </c>
      <c r="BC617" s="26" t="s">
        <v>1411</v>
      </c>
      <c r="BD617" s="37">
        <v>44008</v>
      </c>
      <c r="BE617" s="30">
        <v>34207</v>
      </c>
      <c r="BF617" s="30">
        <v>32465</v>
      </c>
      <c r="BG617" s="37" t="s">
        <v>147</v>
      </c>
      <c r="BH617" s="37" t="s">
        <v>1412</v>
      </c>
      <c r="BI617" s="37"/>
      <c r="BJ617" s="37"/>
      <c r="BK617" s="37"/>
      <c r="BL617" s="37"/>
      <c r="BM617" s="37"/>
      <c r="BN617" s="26"/>
      <c r="BO617" s="26"/>
      <c r="BP617" s="26"/>
      <c r="BQ617" s="38"/>
      <c r="BR617" s="26"/>
      <c r="BS617" s="26"/>
      <c r="BT617" s="26"/>
      <c r="BU617" s="26"/>
      <c r="BV617" s="39"/>
    </row>
    <row r="618" spans="1:74" ht="15" hidden="1" customHeight="1">
      <c r="A618" s="67">
        <v>2020</v>
      </c>
      <c r="B618" s="67">
        <v>614</v>
      </c>
      <c r="C618" s="26" t="s">
        <v>129</v>
      </c>
      <c r="D618" s="26" t="s">
        <v>1479</v>
      </c>
      <c r="E618" s="26" t="s">
        <v>1480</v>
      </c>
      <c r="F618" s="27">
        <v>43943</v>
      </c>
      <c r="G618" s="67" t="s">
        <v>1524</v>
      </c>
      <c r="H618" s="67" t="s">
        <v>1402</v>
      </c>
      <c r="I618" s="67" t="s">
        <v>1402</v>
      </c>
      <c r="J618" s="28" t="s">
        <v>1525</v>
      </c>
      <c r="K618" s="67" t="s">
        <v>1483</v>
      </c>
      <c r="L618" s="26" t="s">
        <v>136</v>
      </c>
      <c r="M618" s="26" t="s">
        <v>137</v>
      </c>
      <c r="N618" s="26" t="s">
        <v>138</v>
      </c>
      <c r="O618" s="26" t="s">
        <v>138</v>
      </c>
      <c r="P618" s="29">
        <v>17</v>
      </c>
      <c r="Q618" s="30">
        <v>73</v>
      </c>
      <c r="R618" s="30">
        <v>5260</v>
      </c>
      <c r="S618" s="31" t="e">
        <f>#N/A</f>
        <v>#N/A</v>
      </c>
      <c r="T618" s="30">
        <v>1449</v>
      </c>
      <c r="U618" s="30">
        <v>1263</v>
      </c>
      <c r="V618" s="32">
        <v>4.838709677419355</v>
      </c>
      <c r="W618" s="30">
        <v>55</v>
      </c>
      <c r="X618" s="30" t="e">
        <f>#N/A</f>
        <v>#N/A</v>
      </c>
      <c r="Y618" s="30" t="e">
        <f>#N/A</f>
        <v>#N/A</v>
      </c>
      <c r="AB618" s="33" t="e">
        <f>#N/A</f>
        <v>#N/A</v>
      </c>
      <c r="AC618" s="30">
        <v>1800</v>
      </c>
      <c r="AD618" s="30" t="e">
        <f>#N/A</f>
        <v>#N/A</v>
      </c>
      <c r="AE618" s="76">
        <v>0.89666666666666661</v>
      </c>
      <c r="AG618" s="30" t="e">
        <f>#N/A</f>
        <v>#N/A</v>
      </c>
      <c r="AH618" s="30" t="e">
        <f>#N/A</f>
        <v>#N/A</v>
      </c>
      <c r="AI618" s="30">
        <v>7197.75</v>
      </c>
      <c r="AJ618" s="30">
        <v>6855</v>
      </c>
      <c r="AK618" s="26" t="s">
        <v>139</v>
      </c>
      <c r="AL618" s="26">
        <v>14</v>
      </c>
      <c r="AM618" s="26" t="s">
        <v>1484</v>
      </c>
      <c r="AU618" s="26" t="s">
        <v>1526</v>
      </c>
      <c r="AV618" s="26" t="s">
        <v>1527</v>
      </c>
      <c r="AW618" s="26" t="s">
        <v>1528</v>
      </c>
      <c r="BA618" s="26" t="s">
        <v>1187</v>
      </c>
      <c r="BB618" s="26" t="s">
        <v>1410</v>
      </c>
      <c r="BC618" s="26" t="s">
        <v>1411</v>
      </c>
      <c r="BD618" s="37">
        <v>44008</v>
      </c>
      <c r="BE618" s="30">
        <v>34207</v>
      </c>
      <c r="BF618" s="30">
        <v>32465</v>
      </c>
      <c r="BG618" s="37" t="s">
        <v>147</v>
      </c>
      <c r="BH618" s="37" t="s">
        <v>1412</v>
      </c>
      <c r="BI618" s="37"/>
      <c r="BJ618" s="37"/>
      <c r="BK618" s="37"/>
      <c r="BL618" s="37"/>
      <c r="BM618" s="37"/>
      <c r="BN618" s="26"/>
      <c r="BO618" s="26"/>
      <c r="BP618" s="26"/>
      <c r="BQ618" s="38"/>
      <c r="BR618" s="26"/>
      <c r="BS618" s="26"/>
      <c r="BT618" s="26"/>
      <c r="BU618" s="26"/>
      <c r="BV618" s="39"/>
    </row>
    <row r="619" spans="1:74" ht="15" hidden="1" customHeight="1">
      <c r="A619" s="67">
        <v>2020</v>
      </c>
      <c r="B619" s="67">
        <v>615</v>
      </c>
      <c r="C619" s="26" t="s">
        <v>129</v>
      </c>
      <c r="D619" s="26" t="s">
        <v>1479</v>
      </c>
      <c r="E619" s="26" t="s">
        <v>1480</v>
      </c>
      <c r="F619" s="27">
        <v>43943</v>
      </c>
      <c r="G619" s="67" t="s">
        <v>1529</v>
      </c>
      <c r="H619" s="67" t="s">
        <v>1402</v>
      </c>
      <c r="I619" s="67" t="s">
        <v>1402</v>
      </c>
      <c r="J619" s="28" t="s">
        <v>1530</v>
      </c>
      <c r="K619" s="67" t="s">
        <v>1483</v>
      </c>
      <c r="L619" s="26" t="s">
        <v>136</v>
      </c>
      <c r="M619" s="26" t="s">
        <v>137</v>
      </c>
      <c r="N619" s="26" t="s">
        <v>138</v>
      </c>
      <c r="O619" s="26" t="s">
        <v>138</v>
      </c>
      <c r="P619" s="29">
        <v>18</v>
      </c>
      <c r="Q619" s="30">
        <v>69</v>
      </c>
      <c r="R619" s="30">
        <v>4350</v>
      </c>
      <c r="S619" s="31" t="e">
        <f>#N/A</f>
        <v>#N/A</v>
      </c>
      <c r="T619" s="30">
        <v>784</v>
      </c>
      <c r="U619" s="30">
        <v>679</v>
      </c>
      <c r="V619" s="32">
        <v>5.0847457627118642</v>
      </c>
      <c r="W619" s="30">
        <v>50</v>
      </c>
      <c r="X619" s="30" t="e">
        <f>#N/A</f>
        <v>#N/A</v>
      </c>
      <c r="Y619" s="30" t="e">
        <f>#N/A</f>
        <v>#N/A</v>
      </c>
      <c r="AB619" s="33" t="e">
        <f>#N/A</f>
        <v>#N/A</v>
      </c>
      <c r="AC619" s="30">
        <v>1800</v>
      </c>
      <c r="AD619" s="30" t="e">
        <f>#N/A</f>
        <v>#N/A</v>
      </c>
      <c r="AE619" s="76">
        <v>0.85096774193548386</v>
      </c>
      <c r="AG619" s="30" t="e">
        <f>#N/A</f>
        <v>#N/A</v>
      </c>
      <c r="AH619" s="30" t="e">
        <f>#N/A</f>
        <v>#N/A</v>
      </c>
      <c r="AI619" s="30">
        <v>5952.45</v>
      </c>
      <c r="AJ619" s="30">
        <v>5669</v>
      </c>
      <c r="AK619" s="26" t="s">
        <v>139</v>
      </c>
      <c r="AL619" s="26">
        <v>14</v>
      </c>
      <c r="AM619" s="26" t="s">
        <v>1484</v>
      </c>
      <c r="AU619" s="26" t="s">
        <v>1526</v>
      </c>
      <c r="AV619" s="26" t="s">
        <v>1527</v>
      </c>
      <c r="AW619" s="26" t="s">
        <v>1528</v>
      </c>
      <c r="BA619" s="26" t="s">
        <v>1187</v>
      </c>
      <c r="BB619" s="26" t="s">
        <v>1410</v>
      </c>
      <c r="BC619" s="26" t="s">
        <v>1411</v>
      </c>
      <c r="BD619" s="37">
        <v>44008</v>
      </c>
      <c r="BE619" s="30">
        <v>34207</v>
      </c>
      <c r="BF619" s="30">
        <v>32465</v>
      </c>
      <c r="BG619" s="37" t="s">
        <v>147</v>
      </c>
      <c r="BH619" s="37" t="s">
        <v>1412</v>
      </c>
      <c r="BI619" s="37"/>
      <c r="BJ619" s="37"/>
      <c r="BK619" s="37"/>
      <c r="BL619" s="37"/>
      <c r="BM619" s="37"/>
      <c r="BN619" s="26"/>
      <c r="BO619" s="26"/>
      <c r="BP619" s="26"/>
      <c r="BQ619" s="38"/>
      <c r="BR619" s="26"/>
      <c r="BS619" s="26"/>
      <c r="BT619" s="26"/>
      <c r="BU619" s="26"/>
      <c r="BV619" s="39"/>
    </row>
    <row r="620" spans="1:74" ht="15" hidden="1" customHeight="1">
      <c r="A620" s="67">
        <v>2020</v>
      </c>
      <c r="B620" s="67">
        <v>616</v>
      </c>
      <c r="C620" s="26" t="s">
        <v>129</v>
      </c>
      <c r="D620" s="26" t="s">
        <v>1479</v>
      </c>
      <c r="E620" s="26" t="s">
        <v>1480</v>
      </c>
      <c r="F620" s="27">
        <v>43943</v>
      </c>
      <c r="G620" s="67" t="s">
        <v>1531</v>
      </c>
      <c r="H620" s="67" t="s">
        <v>1402</v>
      </c>
      <c r="I620" s="67" t="s">
        <v>1402</v>
      </c>
      <c r="J620" s="28" t="s">
        <v>1532</v>
      </c>
      <c r="K620" s="67" t="s">
        <v>1483</v>
      </c>
      <c r="L620" s="26" t="s">
        <v>136</v>
      </c>
      <c r="M620" s="26" t="s">
        <v>137</v>
      </c>
      <c r="N620" s="26" t="s">
        <v>138</v>
      </c>
      <c r="O620" s="26" t="s">
        <v>138</v>
      </c>
      <c r="P620" s="29">
        <v>19</v>
      </c>
      <c r="Q620" s="30">
        <v>78</v>
      </c>
      <c r="R620" s="30">
        <v>7010</v>
      </c>
      <c r="S620" s="31" t="e">
        <f>#N/A</f>
        <v>#N/A</v>
      </c>
      <c r="T620" s="30">
        <v>1467</v>
      </c>
      <c r="U620" s="30">
        <v>1296</v>
      </c>
      <c r="V620" s="32">
        <v>5</v>
      </c>
      <c r="W620" s="30">
        <v>49</v>
      </c>
      <c r="X620" s="30" t="e">
        <f>#N/A</f>
        <v>#N/A</v>
      </c>
      <c r="Y620" s="30" t="e">
        <f>#N/A</f>
        <v>#N/A</v>
      </c>
      <c r="AB620" s="33" t="e">
        <f>#N/A</f>
        <v>#N/A</v>
      </c>
      <c r="AC620" s="30">
        <v>1800</v>
      </c>
      <c r="AD620" s="30" t="e">
        <f>#N/A</f>
        <v>#N/A</v>
      </c>
      <c r="AE620" s="76">
        <v>0.90592592592592591</v>
      </c>
      <c r="AG620" s="30" t="e">
        <f>#N/A</f>
        <v>#N/A</v>
      </c>
      <c r="AH620" s="30" t="e">
        <f>#N/A</f>
        <v>#N/A</v>
      </c>
      <c r="AI620" s="30">
        <v>9591.75</v>
      </c>
      <c r="AJ620" s="30">
        <v>9135</v>
      </c>
      <c r="AK620" s="26" t="s">
        <v>139</v>
      </c>
      <c r="AL620" s="26">
        <v>14</v>
      </c>
      <c r="AM620" s="26" t="s">
        <v>1484</v>
      </c>
      <c r="AU620" s="26" t="s">
        <v>1526</v>
      </c>
      <c r="AV620" s="26" t="s">
        <v>1527</v>
      </c>
      <c r="AW620" s="26" t="s">
        <v>1528</v>
      </c>
      <c r="BA620" s="26" t="s">
        <v>1187</v>
      </c>
      <c r="BB620" s="26" t="s">
        <v>1410</v>
      </c>
      <c r="BC620" s="26" t="s">
        <v>1411</v>
      </c>
      <c r="BD620" s="37">
        <v>44008</v>
      </c>
      <c r="BE620" s="30">
        <v>34207</v>
      </c>
      <c r="BF620" s="30">
        <v>32465</v>
      </c>
      <c r="BG620" s="37" t="s">
        <v>147</v>
      </c>
      <c r="BH620" s="37" t="s">
        <v>1412</v>
      </c>
      <c r="BI620" s="37"/>
      <c r="BJ620" s="37"/>
      <c r="BK620" s="37"/>
      <c r="BL620" s="37"/>
      <c r="BM620" s="37"/>
      <c r="BN620" s="26"/>
      <c r="BO620" s="26"/>
      <c r="BP620" s="26"/>
      <c r="BQ620" s="38"/>
      <c r="BR620" s="26"/>
      <c r="BS620" s="26"/>
      <c r="BT620" s="26"/>
      <c r="BU620" s="26"/>
      <c r="BV620" s="39"/>
    </row>
    <row r="621" spans="1:74" ht="15" hidden="1" customHeight="1">
      <c r="A621" s="67">
        <v>2020</v>
      </c>
      <c r="B621" s="67">
        <v>617</v>
      </c>
      <c r="C621" s="26" t="s">
        <v>129</v>
      </c>
      <c r="D621" s="26" t="s">
        <v>1479</v>
      </c>
      <c r="E621" s="26" t="s">
        <v>1480</v>
      </c>
      <c r="F621" s="27">
        <v>43943</v>
      </c>
      <c r="G621" s="67" t="s">
        <v>1533</v>
      </c>
      <c r="H621" s="67" t="s">
        <v>1402</v>
      </c>
      <c r="I621" s="67" t="s">
        <v>1402</v>
      </c>
      <c r="J621" s="28" t="s">
        <v>1534</v>
      </c>
      <c r="K621" s="67" t="s">
        <v>1483</v>
      </c>
      <c r="L621" s="26" t="s">
        <v>136</v>
      </c>
      <c r="M621" s="26" t="s">
        <v>137</v>
      </c>
      <c r="N621" s="26" t="s">
        <v>138</v>
      </c>
      <c r="O621" s="26" t="s">
        <v>138</v>
      </c>
      <c r="P621" s="29">
        <v>20</v>
      </c>
      <c r="Q621" s="30">
        <v>70</v>
      </c>
      <c r="R621" s="30">
        <v>4540</v>
      </c>
      <c r="S621" s="31" t="e">
        <f>#N/A</f>
        <v>#N/A</v>
      </c>
      <c r="T621" s="30">
        <v>991</v>
      </c>
      <c r="U621" s="30">
        <v>830</v>
      </c>
      <c r="V621" s="32">
        <v>4.918032786885246</v>
      </c>
      <c r="W621" s="30">
        <v>56</v>
      </c>
      <c r="X621" s="30" t="e">
        <f>#N/A</f>
        <v>#N/A</v>
      </c>
      <c r="Y621" s="30" t="e">
        <f>#N/A</f>
        <v>#N/A</v>
      </c>
      <c r="AB621" s="33" t="e">
        <f>#N/A</f>
        <v>#N/A</v>
      </c>
      <c r="AC621" s="30">
        <v>1800</v>
      </c>
      <c r="AD621" s="30" t="e">
        <f>#N/A</f>
        <v>#N/A</v>
      </c>
      <c r="AE621" s="76">
        <v>0.82615384615384613</v>
      </c>
      <c r="AG621" s="30" t="e">
        <f>#N/A</f>
        <v>#N/A</v>
      </c>
      <c r="AH621" s="30" t="e">
        <f>#N/A</f>
        <v>#N/A</v>
      </c>
      <c r="AI621" s="30">
        <v>6212.85</v>
      </c>
      <c r="AJ621" s="30">
        <v>5917</v>
      </c>
      <c r="AK621" s="26" t="s">
        <v>139</v>
      </c>
      <c r="AL621" s="26">
        <v>14</v>
      </c>
      <c r="AM621" s="26" t="s">
        <v>1484</v>
      </c>
      <c r="AU621" s="26" t="s">
        <v>1526</v>
      </c>
      <c r="AV621" s="26" t="s">
        <v>1527</v>
      </c>
      <c r="AW621" s="26" t="s">
        <v>1528</v>
      </c>
      <c r="BA621" s="26" t="s">
        <v>1187</v>
      </c>
      <c r="BB621" s="26" t="s">
        <v>1410</v>
      </c>
      <c r="BC621" s="26" t="s">
        <v>1411</v>
      </c>
      <c r="BD621" s="37">
        <v>44008</v>
      </c>
      <c r="BE621" s="30">
        <v>34207</v>
      </c>
      <c r="BF621" s="30">
        <v>32465</v>
      </c>
      <c r="BG621" s="37" t="s">
        <v>147</v>
      </c>
      <c r="BH621" s="37" t="s">
        <v>1412</v>
      </c>
      <c r="BI621" s="37"/>
      <c r="BJ621" s="37"/>
      <c r="BK621" s="37"/>
      <c r="BL621" s="37"/>
      <c r="BM621" s="37"/>
      <c r="BN621" s="26"/>
      <c r="BO621" s="26"/>
      <c r="BP621" s="26"/>
      <c r="BQ621" s="38"/>
      <c r="BR621" s="26"/>
      <c r="BS621" s="26"/>
      <c r="BT621" s="26"/>
      <c r="BU621" s="26"/>
      <c r="BV621" s="39"/>
    </row>
    <row r="622" spans="1:74" ht="15" hidden="1" customHeight="1">
      <c r="A622" s="67">
        <v>2020</v>
      </c>
      <c r="B622" s="67">
        <v>618</v>
      </c>
      <c r="C622" s="26" t="s">
        <v>129</v>
      </c>
      <c r="D622" s="26" t="s">
        <v>1479</v>
      </c>
      <c r="E622" s="26" t="s">
        <v>1480</v>
      </c>
      <c r="F622" s="27">
        <v>43943</v>
      </c>
      <c r="G622" s="67" t="s">
        <v>1535</v>
      </c>
      <c r="H622" s="67" t="s">
        <v>1402</v>
      </c>
      <c r="I622" s="67" t="s">
        <v>1402</v>
      </c>
      <c r="J622" s="28" t="s">
        <v>1536</v>
      </c>
      <c r="K622" s="67" t="s">
        <v>1483</v>
      </c>
      <c r="L622" s="26" t="s">
        <v>136</v>
      </c>
      <c r="M622" s="26" t="s">
        <v>137</v>
      </c>
      <c r="N622" s="26" t="s">
        <v>138</v>
      </c>
      <c r="O622" s="26" t="s">
        <v>138</v>
      </c>
      <c r="P622" s="29">
        <v>21</v>
      </c>
      <c r="Q622" s="30">
        <v>81</v>
      </c>
      <c r="R622" s="30">
        <v>8190</v>
      </c>
      <c r="S622" s="31" t="e">
        <f>#N/A</f>
        <v>#N/A</v>
      </c>
      <c r="T622" s="30">
        <v>1668</v>
      </c>
      <c r="U622" s="30">
        <v>1415</v>
      </c>
      <c r="V622" s="32">
        <v>4.918032786885246</v>
      </c>
      <c r="W622" s="30">
        <v>56</v>
      </c>
      <c r="X622" s="30" t="e">
        <f>#N/A</f>
        <v>#N/A</v>
      </c>
      <c r="Y622" s="30" t="e">
        <f>#N/A</f>
        <v>#N/A</v>
      </c>
      <c r="AB622" s="33" t="e">
        <f>#N/A</f>
        <v>#N/A</v>
      </c>
      <c r="AC622" s="30">
        <v>1800</v>
      </c>
      <c r="AD622" s="30" t="e">
        <f>#N/A</f>
        <v>#N/A</v>
      </c>
      <c r="AE622" s="76">
        <v>0.84206896551724131</v>
      </c>
      <c r="AG622" s="30" t="e">
        <f>#N/A</f>
        <v>#N/A</v>
      </c>
      <c r="AH622" s="30" t="e">
        <f>#N/A</f>
        <v>#N/A</v>
      </c>
      <c r="AI622" s="30">
        <v>11206.65</v>
      </c>
      <c r="AJ622" s="30">
        <v>10673</v>
      </c>
      <c r="AK622" s="26" t="s">
        <v>139</v>
      </c>
      <c r="AL622" s="26">
        <v>14</v>
      </c>
      <c r="AM622" s="26" t="s">
        <v>1484</v>
      </c>
      <c r="AU622" s="26" t="s">
        <v>1526</v>
      </c>
      <c r="AV622" s="26" t="s">
        <v>1527</v>
      </c>
      <c r="AW622" s="26" t="s">
        <v>1528</v>
      </c>
      <c r="BA622" s="26" t="s">
        <v>1187</v>
      </c>
      <c r="BB622" s="26" t="s">
        <v>1410</v>
      </c>
      <c r="BC622" s="26" t="s">
        <v>1411</v>
      </c>
      <c r="BD622" s="37">
        <v>44008</v>
      </c>
      <c r="BE622" s="30">
        <v>34207</v>
      </c>
      <c r="BF622" s="30">
        <v>32465</v>
      </c>
      <c r="BG622" s="37" t="s">
        <v>147</v>
      </c>
      <c r="BH622" s="37" t="s">
        <v>1412</v>
      </c>
      <c r="BI622" s="37"/>
      <c r="BJ622" s="37"/>
      <c r="BK622" s="37"/>
      <c r="BL622" s="37"/>
      <c r="BM622" s="37"/>
      <c r="BN622" s="26"/>
      <c r="BO622" s="26"/>
      <c r="BP622" s="26"/>
      <c r="BQ622" s="38"/>
      <c r="BR622" s="26"/>
      <c r="BS622" s="26"/>
      <c r="BT622" s="26"/>
      <c r="BU622" s="26"/>
      <c r="BV622" s="39"/>
    </row>
    <row r="623" spans="1:74" ht="15" hidden="1" customHeight="1">
      <c r="A623" s="67">
        <v>2020</v>
      </c>
      <c r="B623" s="67">
        <v>619</v>
      </c>
      <c r="C623" s="26" t="s">
        <v>129</v>
      </c>
      <c r="D623" s="26" t="s">
        <v>1479</v>
      </c>
      <c r="E623" s="26" t="s">
        <v>1480</v>
      </c>
      <c r="F623" s="27">
        <v>43943</v>
      </c>
      <c r="G623" s="67" t="s">
        <v>1537</v>
      </c>
      <c r="H623" s="67" t="s">
        <v>1402</v>
      </c>
      <c r="I623" s="67" t="s">
        <v>1402</v>
      </c>
      <c r="J623" s="28" t="s">
        <v>1538</v>
      </c>
      <c r="K623" s="67" t="s">
        <v>1483</v>
      </c>
      <c r="L623" s="26" t="s">
        <v>136</v>
      </c>
      <c r="M623" s="26" t="s">
        <v>137</v>
      </c>
      <c r="N623" s="26" t="s">
        <v>138</v>
      </c>
      <c r="O623" s="26" t="s">
        <v>138</v>
      </c>
      <c r="P623" s="29">
        <v>22</v>
      </c>
      <c r="Q623" s="30">
        <v>68</v>
      </c>
      <c r="R623" s="30">
        <v>4570</v>
      </c>
      <c r="S623" s="31" t="e">
        <f>#N/A</f>
        <v>#N/A</v>
      </c>
      <c r="T623" s="30">
        <v>1136</v>
      </c>
      <c r="U623" s="30">
        <v>961</v>
      </c>
      <c r="V623" s="32">
        <v>4.4117647058823533</v>
      </c>
      <c r="W623" s="30">
        <v>73</v>
      </c>
      <c r="X623" s="30" t="e">
        <f>#N/A</f>
        <v>#N/A</v>
      </c>
      <c r="Y623" s="30" t="e">
        <f>#N/A</f>
        <v>#N/A</v>
      </c>
      <c r="AB623" s="33" t="e">
        <f>#N/A</f>
        <v>#N/A</v>
      </c>
      <c r="AC623" s="30">
        <v>1800</v>
      </c>
      <c r="AD623" s="30" t="e">
        <f>#N/A</f>
        <v>#N/A</v>
      </c>
      <c r="AE623" s="76">
        <v>0.76260869565217393</v>
      </c>
      <c r="AG623" s="30" t="e">
        <f>#N/A</f>
        <v>#N/A</v>
      </c>
      <c r="AH623" s="30" t="e">
        <f>#N/A</f>
        <v>#N/A</v>
      </c>
      <c r="AI623" s="30">
        <v>6253.8</v>
      </c>
      <c r="AJ623" s="30">
        <v>5956</v>
      </c>
      <c r="AK623" s="26" t="s">
        <v>139</v>
      </c>
      <c r="AL623" s="26">
        <v>14</v>
      </c>
      <c r="AM623" s="26" t="s">
        <v>1484</v>
      </c>
      <c r="AU623" s="26" t="s">
        <v>1526</v>
      </c>
      <c r="AV623" s="26" t="s">
        <v>1527</v>
      </c>
      <c r="AW623" s="26" t="s">
        <v>1528</v>
      </c>
      <c r="BA623" s="26" t="s">
        <v>1187</v>
      </c>
      <c r="BB623" s="26" t="s">
        <v>1410</v>
      </c>
      <c r="BC623" s="26" t="s">
        <v>1411</v>
      </c>
      <c r="BD623" s="37">
        <v>44008</v>
      </c>
      <c r="BE623" s="30">
        <v>34207</v>
      </c>
      <c r="BF623" s="30">
        <v>32465</v>
      </c>
      <c r="BG623" s="37" t="s">
        <v>147</v>
      </c>
      <c r="BH623" s="37" t="s">
        <v>1412</v>
      </c>
      <c r="BI623" s="37"/>
      <c r="BJ623" s="37"/>
      <c r="BK623" s="37"/>
      <c r="BL623" s="37"/>
      <c r="BM623" s="37"/>
      <c r="BN623" s="26"/>
      <c r="BO623" s="26"/>
      <c r="BP623" s="26"/>
      <c r="BQ623" s="38"/>
      <c r="BR623" s="26"/>
      <c r="BS623" s="26"/>
      <c r="BT623" s="26"/>
      <c r="BU623" s="26"/>
      <c r="BV623" s="39"/>
    </row>
    <row r="624" spans="1:74" ht="15" hidden="1" customHeight="1">
      <c r="A624" s="67">
        <v>2020</v>
      </c>
      <c r="B624" s="67">
        <v>620</v>
      </c>
      <c r="C624" s="26" t="s">
        <v>129</v>
      </c>
      <c r="D624" s="26" t="s">
        <v>1479</v>
      </c>
      <c r="E624" s="26" t="s">
        <v>1480</v>
      </c>
      <c r="F624" s="27">
        <v>43943</v>
      </c>
      <c r="G624" s="67" t="s">
        <v>1539</v>
      </c>
      <c r="H624" s="67" t="s">
        <v>1402</v>
      </c>
      <c r="I624" s="67" t="s">
        <v>1402</v>
      </c>
      <c r="J624" s="28" t="s">
        <v>1540</v>
      </c>
      <c r="K624" s="67" t="s">
        <v>1483</v>
      </c>
      <c r="L624" s="26" t="s">
        <v>136</v>
      </c>
      <c r="M624" s="26" t="s">
        <v>137</v>
      </c>
      <c r="N624" s="26" t="s">
        <v>138</v>
      </c>
      <c r="O624" s="26" t="s">
        <v>138</v>
      </c>
      <c r="P624" s="29">
        <v>23</v>
      </c>
      <c r="Q624" s="30">
        <v>75</v>
      </c>
      <c r="R624" s="30">
        <v>6410</v>
      </c>
      <c r="S624" s="31" t="e">
        <f>#N/A</f>
        <v>#N/A</v>
      </c>
      <c r="T624" s="30">
        <v>1359</v>
      </c>
      <c r="U624" s="30">
        <v>1125</v>
      </c>
      <c r="V624" s="32">
        <v>4.918032786885246</v>
      </c>
      <c r="W624" s="30">
        <v>54</v>
      </c>
      <c r="X624" s="30" t="e">
        <f>#N/A</f>
        <v>#N/A</v>
      </c>
      <c r="Y624" s="30" t="e">
        <f>#N/A</f>
        <v>#N/A</v>
      </c>
      <c r="AB624" s="33" t="e">
        <f>#N/A</f>
        <v>#N/A</v>
      </c>
      <c r="AC624" s="30">
        <v>1800</v>
      </c>
      <c r="AD624" s="30" t="e">
        <f>#N/A</f>
        <v>#N/A</v>
      </c>
      <c r="AE624" s="76">
        <v>0.98</v>
      </c>
      <c r="AG624" s="30" t="e">
        <f>#N/A</f>
        <v>#N/A</v>
      </c>
      <c r="AH624" s="30" t="e">
        <f>#N/A</f>
        <v>#N/A</v>
      </c>
      <c r="AI624" s="30">
        <v>8771.7000000000007</v>
      </c>
      <c r="AJ624" s="30">
        <v>8354</v>
      </c>
      <c r="AK624" s="26" t="s">
        <v>139</v>
      </c>
      <c r="AL624" s="26">
        <v>14</v>
      </c>
      <c r="AM624" s="26" t="s">
        <v>1484</v>
      </c>
      <c r="AU624" s="26" t="s">
        <v>1526</v>
      </c>
      <c r="AV624" s="26" t="s">
        <v>1527</v>
      </c>
      <c r="AW624" s="26" t="s">
        <v>1528</v>
      </c>
      <c r="BA624" s="26" t="s">
        <v>1187</v>
      </c>
      <c r="BB624" s="26" t="s">
        <v>1410</v>
      </c>
      <c r="BC624" s="26" t="s">
        <v>1411</v>
      </c>
      <c r="BD624" s="37">
        <v>44008</v>
      </c>
      <c r="BE624" s="30">
        <v>34207</v>
      </c>
      <c r="BF624" s="30">
        <v>32465</v>
      </c>
      <c r="BG624" s="37" t="s">
        <v>147</v>
      </c>
      <c r="BH624" s="37" t="s">
        <v>1412</v>
      </c>
      <c r="BI624" s="37"/>
      <c r="BJ624" s="37"/>
      <c r="BK624" s="37"/>
      <c r="BL624" s="37"/>
      <c r="BM624" s="37"/>
      <c r="BN624" s="26"/>
      <c r="BO624" s="26"/>
      <c r="BP624" s="26"/>
      <c r="BQ624" s="38"/>
      <c r="BR624" s="26"/>
      <c r="BS624" s="26"/>
      <c r="BT624" s="26"/>
      <c r="BU624" s="26"/>
      <c r="BV624" s="39"/>
    </row>
    <row r="625" spans="1:74" ht="15" hidden="1" customHeight="1">
      <c r="A625" s="67">
        <v>2020</v>
      </c>
      <c r="B625" s="67">
        <v>621</v>
      </c>
      <c r="C625" s="26" t="s">
        <v>129</v>
      </c>
      <c r="D625" s="26" t="s">
        <v>1479</v>
      </c>
      <c r="E625" s="26" t="s">
        <v>1480</v>
      </c>
      <c r="F625" s="27">
        <v>43943</v>
      </c>
      <c r="G625" s="67" t="s">
        <v>1541</v>
      </c>
      <c r="H625" s="67" t="s">
        <v>1402</v>
      </c>
      <c r="I625" s="67" t="s">
        <v>1402</v>
      </c>
      <c r="J625" s="28" t="s">
        <v>1542</v>
      </c>
      <c r="K625" s="67" t="s">
        <v>1483</v>
      </c>
      <c r="L625" s="26" t="s">
        <v>136</v>
      </c>
      <c r="M625" s="26" t="s">
        <v>137</v>
      </c>
      <c r="N625" s="26" t="s">
        <v>138</v>
      </c>
      <c r="O625" s="26" t="s">
        <v>138</v>
      </c>
      <c r="P625" s="29">
        <v>24</v>
      </c>
      <c r="Q625" s="30">
        <v>74</v>
      </c>
      <c r="R625" s="30">
        <v>6030</v>
      </c>
      <c r="S625" s="31" t="e">
        <f>#N/A</f>
        <v>#N/A</v>
      </c>
      <c r="T625" s="30">
        <v>1356</v>
      </c>
      <c r="U625" s="30">
        <v>1058</v>
      </c>
      <c r="V625" s="32">
        <v>4.6875</v>
      </c>
      <c r="W625" s="30">
        <v>58</v>
      </c>
      <c r="X625" s="30" t="e">
        <f>#N/A</f>
        <v>#N/A</v>
      </c>
      <c r="Y625" s="30" t="e">
        <f>#N/A</f>
        <v>#N/A</v>
      </c>
      <c r="AB625" s="33" t="e">
        <f>#N/A</f>
        <v>#N/A</v>
      </c>
      <c r="AC625" s="30">
        <v>1800</v>
      </c>
      <c r="AD625" s="30" t="e">
        <f>#N/A</f>
        <v>#N/A</v>
      </c>
      <c r="AE625" s="76">
        <v>0.98</v>
      </c>
      <c r="AG625" s="30" t="e">
        <f>#N/A</f>
        <v>#N/A</v>
      </c>
      <c r="AH625" s="30" t="e">
        <f>#N/A</f>
        <v>#N/A</v>
      </c>
      <c r="AI625" s="30">
        <v>8250.9</v>
      </c>
      <c r="AJ625" s="30">
        <v>7858</v>
      </c>
      <c r="AK625" s="26" t="s">
        <v>139</v>
      </c>
      <c r="AL625" s="26">
        <v>14</v>
      </c>
      <c r="AM625" s="26" t="s">
        <v>1484</v>
      </c>
      <c r="AU625" s="26" t="s">
        <v>1526</v>
      </c>
      <c r="AV625" s="26" t="s">
        <v>1527</v>
      </c>
      <c r="AW625" s="26" t="s">
        <v>1528</v>
      </c>
      <c r="BA625" s="26" t="s">
        <v>1187</v>
      </c>
      <c r="BB625" s="26" t="s">
        <v>1410</v>
      </c>
      <c r="BC625" s="26" t="s">
        <v>1411</v>
      </c>
      <c r="BD625" s="37">
        <v>44008</v>
      </c>
      <c r="BE625" s="30">
        <v>34207</v>
      </c>
      <c r="BF625" s="30">
        <v>32465</v>
      </c>
      <c r="BG625" s="37" t="s">
        <v>147</v>
      </c>
      <c r="BH625" s="37" t="s">
        <v>1412</v>
      </c>
      <c r="BI625" s="37"/>
      <c r="BJ625" s="37"/>
      <c r="BK625" s="37"/>
      <c r="BL625" s="37"/>
      <c r="BM625" s="37"/>
      <c r="BN625" s="26"/>
      <c r="BO625" s="26"/>
      <c r="BP625" s="26"/>
      <c r="BQ625" s="38"/>
      <c r="BR625" s="26"/>
      <c r="BS625" s="26"/>
      <c r="BT625" s="26"/>
      <c r="BU625" s="26"/>
      <c r="BV625" s="39"/>
    </row>
    <row r="626" spans="1:74" ht="15" hidden="1" customHeight="1">
      <c r="A626" s="67">
        <v>2020</v>
      </c>
      <c r="B626" s="67">
        <v>622</v>
      </c>
      <c r="C626" s="26" t="s">
        <v>129</v>
      </c>
      <c r="D626" s="26" t="s">
        <v>1479</v>
      </c>
      <c r="E626" s="26" t="s">
        <v>1480</v>
      </c>
      <c r="F626" s="27">
        <v>43943</v>
      </c>
      <c r="G626" s="67" t="s">
        <v>1543</v>
      </c>
      <c r="H626" s="67" t="s">
        <v>1402</v>
      </c>
      <c r="I626" s="67" t="s">
        <v>1402</v>
      </c>
      <c r="J626" s="28" t="s">
        <v>1544</v>
      </c>
      <c r="K626" s="67" t="s">
        <v>1483</v>
      </c>
      <c r="L626" s="26" t="s">
        <v>136</v>
      </c>
      <c r="M626" s="26" t="s">
        <v>137</v>
      </c>
      <c r="N626" s="26" t="s">
        <v>138</v>
      </c>
      <c r="O626" s="26" t="s">
        <v>138</v>
      </c>
      <c r="P626" s="29">
        <v>25</v>
      </c>
      <c r="Q626" s="30">
        <v>72</v>
      </c>
      <c r="R626" s="30">
        <v>4120</v>
      </c>
      <c r="S626" s="31" t="e">
        <f>#N/A</f>
        <v>#N/A</v>
      </c>
      <c r="T626" s="30">
        <v>969</v>
      </c>
      <c r="U626" s="30">
        <v>807</v>
      </c>
      <c r="V626" s="32">
        <v>4.918032786885246</v>
      </c>
      <c r="W626" s="30">
        <v>57</v>
      </c>
      <c r="X626" s="30" t="e">
        <f>#N/A</f>
        <v>#N/A</v>
      </c>
      <c r="Y626" s="30" t="e">
        <f>#N/A</f>
        <v>#N/A</v>
      </c>
      <c r="AB626" s="33" t="e">
        <f>#N/A</f>
        <v>#N/A</v>
      </c>
      <c r="AC626" s="30">
        <v>1800</v>
      </c>
      <c r="AD626" s="30" t="e">
        <f>#N/A</f>
        <v>#N/A</v>
      </c>
      <c r="AE626" s="76">
        <v>0.98</v>
      </c>
      <c r="AG626" s="30" t="e">
        <f>#N/A</f>
        <v>#N/A</v>
      </c>
      <c r="AH626" s="30" t="e">
        <f>#N/A</f>
        <v>#N/A</v>
      </c>
      <c r="AI626" s="30">
        <v>5637.45</v>
      </c>
      <c r="AJ626" s="30">
        <v>5369</v>
      </c>
      <c r="AK626" s="26" t="s">
        <v>139</v>
      </c>
      <c r="AL626" s="26">
        <v>14</v>
      </c>
      <c r="AM626" s="26" t="s">
        <v>1484</v>
      </c>
      <c r="AU626" s="26" t="s">
        <v>1526</v>
      </c>
      <c r="AV626" s="26" t="s">
        <v>1527</v>
      </c>
      <c r="AW626" s="26" t="s">
        <v>1528</v>
      </c>
      <c r="BA626" s="26" t="s">
        <v>1187</v>
      </c>
      <c r="BB626" s="26" t="s">
        <v>1410</v>
      </c>
      <c r="BC626" s="26" t="s">
        <v>1411</v>
      </c>
      <c r="BD626" s="37">
        <v>44008</v>
      </c>
      <c r="BE626" s="30">
        <v>34207</v>
      </c>
      <c r="BF626" s="30">
        <v>32465</v>
      </c>
      <c r="BG626" s="37" t="s">
        <v>147</v>
      </c>
      <c r="BH626" s="37" t="s">
        <v>1412</v>
      </c>
      <c r="BI626" s="37"/>
      <c r="BJ626" s="37"/>
      <c r="BK626" s="37"/>
      <c r="BL626" s="37"/>
      <c r="BM626" s="37"/>
      <c r="BN626" s="26"/>
      <c r="BO626" s="26"/>
      <c r="BP626" s="26"/>
      <c r="BQ626" s="38"/>
      <c r="BR626" s="26"/>
      <c r="BS626" s="26"/>
      <c r="BT626" s="26"/>
      <c r="BU626" s="26"/>
      <c r="BV626" s="39"/>
    </row>
    <row r="627" spans="1:74" ht="15" hidden="1" customHeight="1">
      <c r="A627" s="67">
        <v>2020</v>
      </c>
      <c r="B627" s="67">
        <v>623</v>
      </c>
      <c r="C627" s="26" t="s">
        <v>129</v>
      </c>
      <c r="D627" s="26" t="s">
        <v>1479</v>
      </c>
      <c r="E627" s="26" t="s">
        <v>1480</v>
      </c>
      <c r="F627" s="27">
        <v>43943</v>
      </c>
      <c r="G627" s="67" t="s">
        <v>1545</v>
      </c>
      <c r="H627" s="67" t="s">
        <v>1402</v>
      </c>
      <c r="I627" s="67" t="s">
        <v>1402</v>
      </c>
      <c r="J627" s="28" t="s">
        <v>1546</v>
      </c>
      <c r="K627" s="67" t="s">
        <v>1483</v>
      </c>
      <c r="L627" s="26" t="s">
        <v>136</v>
      </c>
      <c r="M627" s="26" t="s">
        <v>137</v>
      </c>
      <c r="N627" s="26" t="s">
        <v>138</v>
      </c>
      <c r="O627" s="26" t="s">
        <v>138</v>
      </c>
      <c r="P627" s="29">
        <v>26</v>
      </c>
      <c r="Q627" s="30">
        <v>59</v>
      </c>
      <c r="R627" s="30">
        <v>4270</v>
      </c>
      <c r="S627" s="31" t="e">
        <f>#N/A</f>
        <v>#N/A</v>
      </c>
      <c r="T627" s="30">
        <v>922</v>
      </c>
      <c r="U627" s="30">
        <v>758</v>
      </c>
      <c r="V627" s="32">
        <v>5</v>
      </c>
      <c r="W627" s="30">
        <v>52</v>
      </c>
      <c r="X627" s="30" t="e">
        <f>#N/A</f>
        <v>#N/A</v>
      </c>
      <c r="Y627" s="30" t="e">
        <f>#N/A</f>
        <v>#N/A</v>
      </c>
      <c r="AB627" s="33" t="e">
        <f>#N/A</f>
        <v>#N/A</v>
      </c>
      <c r="AC627" s="30">
        <v>1800</v>
      </c>
      <c r="AD627" s="30" t="e">
        <f>#N/A</f>
        <v>#N/A</v>
      </c>
      <c r="AE627" s="76">
        <v>0.98</v>
      </c>
      <c r="AG627" s="30" t="e">
        <f>#N/A</f>
        <v>#N/A</v>
      </c>
      <c r="AH627" s="30" t="e">
        <f>#N/A</f>
        <v>#N/A</v>
      </c>
      <c r="AI627" s="30">
        <v>5843.25</v>
      </c>
      <c r="AJ627" s="30">
        <v>5565</v>
      </c>
      <c r="AK627" s="26" t="s">
        <v>139</v>
      </c>
      <c r="AL627" s="26">
        <v>14</v>
      </c>
      <c r="AM627" s="26" t="s">
        <v>1484</v>
      </c>
      <c r="AU627" s="26" t="s">
        <v>1526</v>
      </c>
      <c r="AV627" s="26" t="s">
        <v>1527</v>
      </c>
      <c r="AW627" s="26" t="s">
        <v>1528</v>
      </c>
      <c r="BA627" s="26" t="s">
        <v>1187</v>
      </c>
      <c r="BB627" s="26" t="s">
        <v>1410</v>
      </c>
      <c r="BC627" s="26" t="s">
        <v>1411</v>
      </c>
      <c r="BD627" s="37">
        <v>44008</v>
      </c>
      <c r="BE627" s="30">
        <v>34207</v>
      </c>
      <c r="BF627" s="30">
        <v>32465</v>
      </c>
      <c r="BG627" s="37" t="s">
        <v>147</v>
      </c>
      <c r="BH627" s="37" t="s">
        <v>1412</v>
      </c>
      <c r="BI627" s="37"/>
      <c r="BJ627" s="37"/>
      <c r="BK627" s="37"/>
      <c r="BL627" s="37"/>
      <c r="BM627" s="37"/>
      <c r="BN627" s="26"/>
      <c r="BO627" s="26"/>
      <c r="BP627" s="26"/>
      <c r="BQ627" s="38"/>
      <c r="BR627" s="26"/>
      <c r="BS627" s="26"/>
      <c r="BT627" s="26"/>
      <c r="BU627" s="26"/>
      <c r="BV627" s="39"/>
    </row>
    <row r="628" spans="1:74" ht="15" hidden="1" customHeight="1">
      <c r="A628" s="67">
        <v>2020</v>
      </c>
      <c r="B628" s="67">
        <v>624</v>
      </c>
      <c r="C628" s="26" t="s">
        <v>129</v>
      </c>
      <c r="D628" s="26" t="s">
        <v>1479</v>
      </c>
      <c r="E628" s="26" t="s">
        <v>1480</v>
      </c>
      <c r="F628" s="27">
        <v>43943</v>
      </c>
      <c r="G628" s="67" t="s">
        <v>1547</v>
      </c>
      <c r="H628" s="67" t="s">
        <v>1402</v>
      </c>
      <c r="I628" s="67" t="s">
        <v>1402</v>
      </c>
      <c r="J628" s="28" t="s">
        <v>1548</v>
      </c>
      <c r="K628" s="67" t="s">
        <v>1483</v>
      </c>
      <c r="L628" s="26" t="s">
        <v>136</v>
      </c>
      <c r="M628" s="26" t="s">
        <v>137</v>
      </c>
      <c r="N628" s="26" t="s">
        <v>138</v>
      </c>
      <c r="O628" s="26" t="s">
        <v>138</v>
      </c>
      <c r="P628" s="29">
        <v>27</v>
      </c>
      <c r="Q628" s="30">
        <v>77</v>
      </c>
      <c r="R628" s="30">
        <v>7320</v>
      </c>
      <c r="S628" s="31" t="e">
        <f>#N/A</f>
        <v>#N/A</v>
      </c>
      <c r="T628" s="30">
        <v>1448</v>
      </c>
      <c r="U628" s="30">
        <v>1207</v>
      </c>
      <c r="V628" s="32">
        <v>5.0847457627118642</v>
      </c>
      <c r="W628" s="30">
        <v>47</v>
      </c>
      <c r="X628" s="30" t="e">
        <f>#N/A</f>
        <v>#N/A</v>
      </c>
      <c r="Y628" s="30" t="e">
        <f>#N/A</f>
        <v>#N/A</v>
      </c>
      <c r="AB628" s="33" t="e">
        <f>#N/A</f>
        <v>#N/A</v>
      </c>
      <c r="AC628" s="30">
        <v>1800</v>
      </c>
      <c r="AD628" s="30" t="e">
        <f>#N/A</f>
        <v>#N/A</v>
      </c>
      <c r="AE628" s="76">
        <v>0.98</v>
      </c>
      <c r="AG628" s="30" t="e">
        <f>#N/A</f>
        <v>#N/A</v>
      </c>
      <c r="AH628" s="30" t="e">
        <f>#N/A</f>
        <v>#N/A</v>
      </c>
      <c r="AI628" s="30">
        <v>10015.950000000001</v>
      </c>
      <c r="AJ628" s="30">
        <v>9539</v>
      </c>
      <c r="AK628" s="26" t="s">
        <v>139</v>
      </c>
      <c r="AL628" s="26">
        <v>14</v>
      </c>
      <c r="AM628" s="26" t="s">
        <v>1484</v>
      </c>
      <c r="AU628" s="26" t="s">
        <v>1526</v>
      </c>
      <c r="AV628" s="26" t="s">
        <v>1527</v>
      </c>
      <c r="AW628" s="26" t="s">
        <v>1528</v>
      </c>
      <c r="BA628" s="26" t="s">
        <v>1187</v>
      </c>
      <c r="BB628" s="26" t="s">
        <v>1410</v>
      </c>
      <c r="BC628" s="26" t="s">
        <v>1411</v>
      </c>
      <c r="BD628" s="37">
        <v>44008</v>
      </c>
      <c r="BE628" s="30">
        <v>34207</v>
      </c>
      <c r="BF628" s="30">
        <v>32465</v>
      </c>
      <c r="BG628" s="37" t="s">
        <v>147</v>
      </c>
      <c r="BH628" s="37" t="s">
        <v>1412</v>
      </c>
      <c r="BI628" s="37"/>
      <c r="BJ628" s="37"/>
      <c r="BK628" s="37"/>
      <c r="BL628" s="37"/>
      <c r="BM628" s="37"/>
      <c r="BN628" s="26"/>
      <c r="BO628" s="26"/>
      <c r="BP628" s="26"/>
      <c r="BQ628" s="38"/>
      <c r="BR628" s="26"/>
      <c r="BS628" s="26"/>
      <c r="BT628" s="26"/>
      <c r="BU628" s="26"/>
      <c r="BV628" s="39"/>
    </row>
    <row r="629" spans="1:74" ht="15" hidden="1" customHeight="1">
      <c r="A629" s="67">
        <v>2020</v>
      </c>
      <c r="B629" s="67">
        <v>625</v>
      </c>
      <c r="C629" s="26" t="s">
        <v>129</v>
      </c>
      <c r="D629" s="26" t="s">
        <v>1479</v>
      </c>
      <c r="E629" s="26" t="s">
        <v>1480</v>
      </c>
      <c r="F629" s="27">
        <v>43943</v>
      </c>
      <c r="G629" s="67" t="s">
        <v>1549</v>
      </c>
      <c r="H629" s="67" t="s">
        <v>1402</v>
      </c>
      <c r="I629" s="67" t="s">
        <v>1402</v>
      </c>
      <c r="J629" s="28" t="s">
        <v>1436</v>
      </c>
      <c r="K629" s="67" t="s">
        <v>135</v>
      </c>
      <c r="L629" s="26" t="s">
        <v>136</v>
      </c>
      <c r="M629" s="26" t="s">
        <v>137</v>
      </c>
      <c r="N629" s="26" t="s">
        <v>138</v>
      </c>
      <c r="O629" s="26" t="s">
        <v>138</v>
      </c>
      <c r="Q629" s="30">
        <v>67</v>
      </c>
      <c r="R629" s="30">
        <v>3840</v>
      </c>
      <c r="S629" s="31" t="e">
        <f>#N/A</f>
        <v>#N/A</v>
      </c>
      <c r="T629" s="30">
        <v>826</v>
      </c>
      <c r="AB629" s="33" t="e">
        <f>#N/A</f>
        <v>#N/A</v>
      </c>
      <c r="AC629" s="30">
        <v>1800</v>
      </c>
      <c r="AD629" s="30" t="e">
        <f>#N/A</f>
        <v>#N/A</v>
      </c>
      <c r="AE629" s="76">
        <v>0.94</v>
      </c>
      <c r="AG629" s="30" t="e">
        <f>#N/A</f>
        <v>#N/A</v>
      </c>
      <c r="AH629" s="30" t="e">
        <f>#N/A</f>
        <v>#N/A</v>
      </c>
      <c r="AI629" s="30">
        <v>5254.2</v>
      </c>
      <c r="AJ629" s="30">
        <v>5004</v>
      </c>
      <c r="AK629" s="26" t="s">
        <v>139</v>
      </c>
      <c r="AL629" s="26">
        <v>14</v>
      </c>
      <c r="AM629" s="26" t="s">
        <v>1484</v>
      </c>
      <c r="AU629" s="26" t="s">
        <v>1526</v>
      </c>
      <c r="AV629" s="26" t="s">
        <v>1527</v>
      </c>
      <c r="AW629" s="26" t="s">
        <v>1528</v>
      </c>
      <c r="BA629" s="26" t="s">
        <v>1550</v>
      </c>
      <c r="BB629" s="26" t="s">
        <v>1410</v>
      </c>
      <c r="BC629" s="26" t="s">
        <v>1411</v>
      </c>
      <c r="BD629" s="37">
        <v>44008</v>
      </c>
      <c r="BE629" s="30">
        <v>34207</v>
      </c>
      <c r="BF629" s="30">
        <v>32465</v>
      </c>
      <c r="BG629" s="37" t="s">
        <v>147</v>
      </c>
      <c r="BH629" s="37" t="s">
        <v>1412</v>
      </c>
      <c r="BI629" s="37"/>
      <c r="BJ629" s="37"/>
      <c r="BK629" s="37"/>
      <c r="BL629" s="37"/>
      <c r="BM629" s="37"/>
      <c r="BN629" s="26"/>
      <c r="BO629" s="26"/>
      <c r="BP629" s="26"/>
      <c r="BQ629" s="38"/>
      <c r="BR629" s="26"/>
      <c r="BS629" s="26"/>
      <c r="BT629" s="26"/>
      <c r="BU629" s="26"/>
      <c r="BV629" s="39"/>
    </row>
    <row r="630" spans="1:74" ht="15" hidden="1" customHeight="1">
      <c r="A630" s="67">
        <v>2020</v>
      </c>
      <c r="B630" s="67">
        <v>626</v>
      </c>
      <c r="C630" s="26" t="s">
        <v>129</v>
      </c>
      <c r="D630" s="26" t="s">
        <v>1479</v>
      </c>
      <c r="E630" s="26" t="s">
        <v>1480</v>
      </c>
      <c r="F630" s="27">
        <v>43943</v>
      </c>
      <c r="G630" s="67" t="s">
        <v>1551</v>
      </c>
      <c r="H630" s="67" t="s">
        <v>1402</v>
      </c>
      <c r="I630" s="67" t="s">
        <v>1402</v>
      </c>
      <c r="J630" s="28" t="s">
        <v>1552</v>
      </c>
      <c r="K630" s="67" t="s">
        <v>1483</v>
      </c>
      <c r="L630" s="26" t="s">
        <v>136</v>
      </c>
      <c r="M630" s="26" t="s">
        <v>137</v>
      </c>
      <c r="N630" s="26" t="s">
        <v>138</v>
      </c>
      <c r="O630" s="26" t="s">
        <v>138</v>
      </c>
      <c r="P630" s="29">
        <v>28</v>
      </c>
      <c r="Q630" s="30">
        <v>74</v>
      </c>
      <c r="R630" s="30">
        <v>5420</v>
      </c>
      <c r="S630" s="31" t="e">
        <f>#N/A</f>
        <v>#N/A</v>
      </c>
      <c r="T630" s="30">
        <v>1293</v>
      </c>
      <c r="U630" s="30">
        <v>1101</v>
      </c>
      <c r="V630" s="32">
        <v>4.838709677419355</v>
      </c>
      <c r="W630" s="30">
        <v>55</v>
      </c>
      <c r="X630" s="30" t="e">
        <f>#N/A</f>
        <v>#N/A</v>
      </c>
      <c r="Y630" s="30" t="e">
        <f>#N/A</f>
        <v>#N/A</v>
      </c>
      <c r="AB630" s="33" t="e">
        <f>#N/A</f>
        <v>#N/A</v>
      </c>
      <c r="AC630" s="30">
        <v>1800</v>
      </c>
      <c r="AD630" s="30" t="e">
        <f>#N/A</f>
        <v>#N/A</v>
      </c>
      <c r="AE630" s="76">
        <v>0.90307692307692311</v>
      </c>
      <c r="AG630" s="30" t="e">
        <f>#N/A</f>
        <v>#N/A</v>
      </c>
      <c r="AH630" s="30" t="e">
        <f>#N/A</f>
        <v>#N/A</v>
      </c>
      <c r="AI630" s="30">
        <v>7416.1500000000005</v>
      </c>
      <c r="AJ630" s="30">
        <v>7063</v>
      </c>
      <c r="AK630" s="26" t="s">
        <v>139</v>
      </c>
      <c r="AL630" s="26">
        <v>14</v>
      </c>
      <c r="AM630" s="26" t="s">
        <v>1484</v>
      </c>
      <c r="AU630" s="26" t="s">
        <v>1526</v>
      </c>
      <c r="AV630" s="26" t="s">
        <v>1527</v>
      </c>
      <c r="AW630" s="26" t="s">
        <v>1528</v>
      </c>
      <c r="BA630" s="26" t="s">
        <v>1187</v>
      </c>
      <c r="BB630" s="26" t="s">
        <v>1410</v>
      </c>
      <c r="BC630" s="26" t="s">
        <v>1411</v>
      </c>
      <c r="BD630" s="37">
        <v>44008</v>
      </c>
      <c r="BE630" s="30">
        <v>34207</v>
      </c>
      <c r="BF630" s="30">
        <v>32465</v>
      </c>
      <c r="BG630" s="37" t="s">
        <v>147</v>
      </c>
      <c r="BH630" s="37" t="s">
        <v>1412</v>
      </c>
      <c r="BI630" s="37"/>
      <c r="BJ630" s="37"/>
      <c r="BK630" s="37"/>
      <c r="BL630" s="37"/>
      <c r="BM630" s="37"/>
      <c r="BN630" s="26"/>
      <c r="BO630" s="26"/>
      <c r="BP630" s="26"/>
      <c r="BQ630" s="38"/>
      <c r="BR630" s="26"/>
      <c r="BS630" s="26"/>
      <c r="BT630" s="26"/>
      <c r="BU630" s="26"/>
      <c r="BV630" s="39"/>
    </row>
    <row r="631" spans="1:74" ht="15" hidden="1" customHeight="1">
      <c r="A631" s="67">
        <v>2020</v>
      </c>
      <c r="B631" s="67">
        <v>627</v>
      </c>
      <c r="C631" s="26" t="s">
        <v>129</v>
      </c>
      <c r="D631" s="26" t="s">
        <v>1479</v>
      </c>
      <c r="E631" s="26" t="s">
        <v>1480</v>
      </c>
      <c r="F631" s="27">
        <v>43943</v>
      </c>
      <c r="G631" s="67" t="s">
        <v>1553</v>
      </c>
      <c r="H631" s="67" t="s">
        <v>1402</v>
      </c>
      <c r="I631" s="67" t="s">
        <v>1402</v>
      </c>
      <c r="J631" s="28" t="s">
        <v>1554</v>
      </c>
      <c r="K631" s="67" t="s">
        <v>1483</v>
      </c>
      <c r="L631" s="26" t="s">
        <v>136</v>
      </c>
      <c r="M631" s="26" t="s">
        <v>137</v>
      </c>
      <c r="N631" s="26" t="s">
        <v>138</v>
      </c>
      <c r="O631" s="26" t="s">
        <v>138</v>
      </c>
      <c r="P631" s="29">
        <v>29</v>
      </c>
      <c r="Q631" s="30">
        <v>73</v>
      </c>
      <c r="R631" s="30">
        <v>5140</v>
      </c>
      <c r="S631" s="31" t="e">
        <f>#N/A</f>
        <v>#N/A</v>
      </c>
      <c r="T631" s="30">
        <v>1286</v>
      </c>
      <c r="U631" s="30">
        <v>1111</v>
      </c>
      <c r="V631" s="32">
        <v>5.0847457627118642</v>
      </c>
      <c r="W631" s="30">
        <v>50</v>
      </c>
      <c r="X631" s="30" t="e">
        <f>#N/A</f>
        <v>#N/A</v>
      </c>
      <c r="Y631" s="30" t="e">
        <f>#N/A</f>
        <v>#N/A</v>
      </c>
      <c r="AB631" s="33" t="e">
        <f>#N/A</f>
        <v>#N/A</v>
      </c>
      <c r="AC631" s="30">
        <v>1800</v>
      </c>
      <c r="AD631" s="30" t="e">
        <f>#N/A</f>
        <v>#N/A</v>
      </c>
      <c r="AE631" s="76">
        <v>0.93454545454545457</v>
      </c>
      <c r="AG631" s="30" t="e">
        <f>#N/A</f>
        <v>#N/A</v>
      </c>
      <c r="AH631" s="30" t="e">
        <f>#N/A</f>
        <v>#N/A</v>
      </c>
      <c r="AI631" s="30">
        <v>7032.9000000000005</v>
      </c>
      <c r="AJ631" s="30">
        <v>6698</v>
      </c>
      <c r="AK631" s="26" t="s">
        <v>139</v>
      </c>
      <c r="AL631" s="26">
        <v>14</v>
      </c>
      <c r="AM631" s="26" t="s">
        <v>1484</v>
      </c>
      <c r="AU631" s="26" t="s">
        <v>1526</v>
      </c>
      <c r="AV631" s="26" t="s">
        <v>1527</v>
      </c>
      <c r="AW631" s="26" t="s">
        <v>1528</v>
      </c>
      <c r="BA631" s="26" t="s">
        <v>1187</v>
      </c>
      <c r="BB631" s="26" t="s">
        <v>1410</v>
      </c>
      <c r="BC631" s="26" t="s">
        <v>1411</v>
      </c>
      <c r="BD631" s="37">
        <v>44008</v>
      </c>
      <c r="BE631" s="30">
        <v>34207</v>
      </c>
      <c r="BF631" s="30">
        <v>32465</v>
      </c>
      <c r="BG631" s="37" t="s">
        <v>147</v>
      </c>
      <c r="BH631" s="37" t="s">
        <v>1412</v>
      </c>
      <c r="BI631" s="37"/>
      <c r="BJ631" s="37"/>
      <c r="BK631" s="37"/>
      <c r="BL631" s="37"/>
      <c r="BM631" s="37"/>
      <c r="BN631" s="26"/>
      <c r="BO631" s="26"/>
      <c r="BP631" s="26"/>
      <c r="BQ631" s="38"/>
      <c r="BR631" s="26"/>
      <c r="BS631" s="26"/>
      <c r="BT631" s="26"/>
      <c r="BU631" s="26"/>
      <c r="BV631" s="39"/>
    </row>
    <row r="632" spans="1:74" ht="15" hidden="1" customHeight="1">
      <c r="A632" s="67">
        <v>2020</v>
      </c>
      <c r="B632" s="67">
        <v>628</v>
      </c>
      <c r="C632" s="26" t="s">
        <v>129</v>
      </c>
      <c r="D632" s="26" t="s">
        <v>1479</v>
      </c>
      <c r="E632" s="26" t="s">
        <v>1480</v>
      </c>
      <c r="F632" s="27">
        <v>43943</v>
      </c>
      <c r="G632" s="67" t="s">
        <v>1555</v>
      </c>
      <c r="H632" s="67" t="s">
        <v>1402</v>
      </c>
      <c r="I632" s="67" t="s">
        <v>1402</v>
      </c>
      <c r="J632" s="28" t="s">
        <v>1556</v>
      </c>
      <c r="K632" s="67" t="s">
        <v>1483</v>
      </c>
      <c r="L632" s="26" t="s">
        <v>136</v>
      </c>
      <c r="M632" s="26" t="s">
        <v>137</v>
      </c>
      <c r="N632" s="26" t="s">
        <v>138</v>
      </c>
      <c r="O632" s="26" t="s">
        <v>138</v>
      </c>
      <c r="P632" s="29">
        <v>30</v>
      </c>
      <c r="Q632" s="30">
        <v>72</v>
      </c>
      <c r="R632" s="30">
        <v>5260</v>
      </c>
      <c r="S632" s="31" t="e">
        <f>#N/A</f>
        <v>#N/A</v>
      </c>
      <c r="T632" s="30">
        <v>1248</v>
      </c>
      <c r="U632" s="30">
        <v>1068</v>
      </c>
      <c r="V632" s="32">
        <v>5.1724137931034484</v>
      </c>
      <c r="W632" s="30">
        <v>44</v>
      </c>
      <c r="X632" s="30" t="e">
        <f>#N/A</f>
        <v>#N/A</v>
      </c>
      <c r="Y632" s="30" t="e">
        <f>#N/A</f>
        <v>#N/A</v>
      </c>
      <c r="AB632" s="33" t="e">
        <f>#N/A</f>
        <v>#N/A</v>
      </c>
      <c r="AC632" s="30">
        <v>1800</v>
      </c>
      <c r="AD632" s="30" t="e">
        <f>#N/A</f>
        <v>#N/A</v>
      </c>
      <c r="AE632" s="76">
        <v>0.76947368421052631</v>
      </c>
      <c r="AG632" s="30" t="e">
        <f>#N/A</f>
        <v>#N/A</v>
      </c>
      <c r="AH632" s="30" t="e">
        <f>#N/A</f>
        <v>#N/A</v>
      </c>
      <c r="AI632" s="30">
        <v>7197.75</v>
      </c>
      <c r="AJ632" s="30">
        <v>6855</v>
      </c>
      <c r="AK632" s="26" t="s">
        <v>139</v>
      </c>
      <c r="AL632" s="26">
        <v>14</v>
      </c>
      <c r="AM632" s="26" t="s">
        <v>1484</v>
      </c>
      <c r="AU632" s="26" t="s">
        <v>1526</v>
      </c>
      <c r="AV632" s="26" t="s">
        <v>1527</v>
      </c>
      <c r="AW632" s="26" t="s">
        <v>1528</v>
      </c>
      <c r="BA632" s="26" t="s">
        <v>1187</v>
      </c>
      <c r="BB632" s="26" t="s">
        <v>1410</v>
      </c>
      <c r="BC632" s="26" t="s">
        <v>1411</v>
      </c>
      <c r="BD632" s="37">
        <v>44008</v>
      </c>
      <c r="BE632" s="30">
        <v>34207</v>
      </c>
      <c r="BF632" s="30">
        <v>32465</v>
      </c>
      <c r="BG632" s="37" t="s">
        <v>147</v>
      </c>
      <c r="BH632" s="37" t="s">
        <v>1412</v>
      </c>
      <c r="BI632" s="37"/>
      <c r="BJ632" s="37"/>
      <c r="BK632" s="37"/>
      <c r="BL632" s="37"/>
      <c r="BM632" s="37"/>
      <c r="BN632" s="26"/>
      <c r="BO632" s="26"/>
      <c r="BP632" s="26"/>
      <c r="BQ632" s="38"/>
      <c r="BR632" s="26"/>
      <c r="BS632" s="26"/>
      <c r="BT632" s="26"/>
      <c r="BU632" s="26"/>
      <c r="BV632" s="39"/>
    </row>
    <row r="633" spans="1:74" ht="15" hidden="1" customHeight="1">
      <c r="A633" s="67">
        <v>2020</v>
      </c>
      <c r="B633" s="67">
        <v>629</v>
      </c>
      <c r="C633" s="26" t="s">
        <v>129</v>
      </c>
      <c r="D633" s="26" t="s">
        <v>1479</v>
      </c>
      <c r="E633" s="26" t="s">
        <v>1480</v>
      </c>
      <c r="F633" s="27">
        <v>43943</v>
      </c>
      <c r="G633" s="67" t="s">
        <v>1557</v>
      </c>
      <c r="H633" s="67" t="s">
        <v>1402</v>
      </c>
      <c r="I633" s="67" t="s">
        <v>1402</v>
      </c>
      <c r="J633" s="28" t="s">
        <v>1558</v>
      </c>
      <c r="K633" s="67" t="s">
        <v>1483</v>
      </c>
      <c r="L633" s="26" t="s">
        <v>136</v>
      </c>
      <c r="M633" s="26" t="s">
        <v>137</v>
      </c>
      <c r="N633" s="26" t="s">
        <v>138</v>
      </c>
      <c r="O633" s="26" t="s">
        <v>138</v>
      </c>
      <c r="P633" s="29">
        <v>31</v>
      </c>
      <c r="Q633" s="30">
        <v>78</v>
      </c>
      <c r="R633" s="30">
        <v>6800</v>
      </c>
      <c r="S633" s="31" t="e">
        <f>#N/A</f>
        <v>#N/A</v>
      </c>
      <c r="T633" s="30">
        <v>1547</v>
      </c>
      <c r="U633" s="30">
        <v>1331</v>
      </c>
      <c r="V633" s="32">
        <v>5.0847457627118642</v>
      </c>
      <c r="W633" s="30">
        <v>47</v>
      </c>
      <c r="X633" s="30" t="e">
        <f>#N/A</f>
        <v>#N/A</v>
      </c>
      <c r="Y633" s="30" t="e">
        <f>#N/A</f>
        <v>#N/A</v>
      </c>
      <c r="AB633" s="33" t="e">
        <f>#N/A</f>
        <v>#N/A</v>
      </c>
      <c r="AC633" s="30">
        <v>1800</v>
      </c>
      <c r="AD633" s="30" t="e">
        <f>#N/A</f>
        <v>#N/A</v>
      </c>
      <c r="AE633" s="76">
        <v>0.84363636363636363</v>
      </c>
      <c r="AG633" s="30" t="e">
        <f>#N/A</f>
        <v>#N/A</v>
      </c>
      <c r="AH633" s="30" t="e">
        <f>#N/A</f>
        <v>#N/A</v>
      </c>
      <c r="AI633" s="30">
        <v>9305.1</v>
      </c>
      <c r="AJ633" s="30">
        <v>8862</v>
      </c>
      <c r="AK633" s="26" t="s">
        <v>139</v>
      </c>
      <c r="AL633" s="26">
        <v>14</v>
      </c>
      <c r="AM633" s="26" t="s">
        <v>1484</v>
      </c>
      <c r="AU633" s="26" t="s">
        <v>1526</v>
      </c>
      <c r="AV633" s="26" t="s">
        <v>1527</v>
      </c>
      <c r="AW633" s="26" t="s">
        <v>1528</v>
      </c>
      <c r="BA633" s="26" t="s">
        <v>1187</v>
      </c>
      <c r="BB633" s="26" t="s">
        <v>1410</v>
      </c>
      <c r="BC633" s="26" t="s">
        <v>1411</v>
      </c>
      <c r="BD633" s="37">
        <v>44008</v>
      </c>
      <c r="BE633" s="30">
        <v>34207</v>
      </c>
      <c r="BF633" s="30">
        <v>32465</v>
      </c>
      <c r="BG633" s="37" t="s">
        <v>147</v>
      </c>
      <c r="BH633" s="37" t="s">
        <v>1412</v>
      </c>
      <c r="BI633" s="37"/>
      <c r="BJ633" s="37"/>
      <c r="BK633" s="37"/>
      <c r="BL633" s="37"/>
      <c r="BM633" s="37"/>
      <c r="BN633" s="26"/>
      <c r="BO633" s="26"/>
      <c r="BP633" s="26"/>
      <c r="BQ633" s="38"/>
      <c r="BR633" s="26"/>
      <c r="BS633" s="26"/>
      <c r="BT633" s="26"/>
      <c r="BU633" s="26"/>
      <c r="BV633" s="39"/>
    </row>
    <row r="634" spans="1:74" ht="15" hidden="1" customHeight="1">
      <c r="A634" s="67">
        <v>2020</v>
      </c>
      <c r="B634" s="67">
        <v>630</v>
      </c>
      <c r="C634" s="26" t="s">
        <v>129</v>
      </c>
      <c r="D634" s="26" t="s">
        <v>1479</v>
      </c>
      <c r="E634" s="26" t="s">
        <v>1480</v>
      </c>
      <c r="F634" s="27">
        <v>43943</v>
      </c>
      <c r="G634" s="67" t="s">
        <v>1559</v>
      </c>
      <c r="H634" s="67" t="s">
        <v>1402</v>
      </c>
      <c r="I634" s="67" t="s">
        <v>1402</v>
      </c>
      <c r="J634" s="28" t="s">
        <v>1560</v>
      </c>
      <c r="K634" s="67" t="s">
        <v>1483</v>
      </c>
      <c r="L634" s="26" t="s">
        <v>136</v>
      </c>
      <c r="M634" s="26" t="s">
        <v>137</v>
      </c>
      <c r="N634" s="26" t="s">
        <v>138</v>
      </c>
      <c r="O634" s="26" t="s">
        <v>138</v>
      </c>
      <c r="P634" s="29">
        <v>32</v>
      </c>
      <c r="Q634" s="30">
        <v>81</v>
      </c>
      <c r="R634" s="30">
        <v>7540</v>
      </c>
      <c r="S634" s="31" t="e">
        <f>#N/A</f>
        <v>#N/A</v>
      </c>
      <c r="T634" s="30">
        <v>1669</v>
      </c>
      <c r="U634" s="30">
        <v>1405</v>
      </c>
      <c r="V634" s="32">
        <v>5</v>
      </c>
      <c r="W634" s="30">
        <v>52</v>
      </c>
      <c r="X634" s="30" t="e">
        <f>#N/A</f>
        <v>#N/A</v>
      </c>
      <c r="Y634" s="30" t="e">
        <f>#N/A</f>
        <v>#N/A</v>
      </c>
      <c r="AB634" s="33" t="e">
        <f>#N/A</f>
        <v>#N/A</v>
      </c>
      <c r="AC634" s="30">
        <v>1800</v>
      </c>
      <c r="AD634" s="30" t="e">
        <f>#N/A</f>
        <v>#N/A</v>
      </c>
      <c r="AE634" s="76">
        <v>0.98</v>
      </c>
      <c r="AG634" s="30" t="e">
        <f>#N/A</f>
        <v>#N/A</v>
      </c>
      <c r="AH634" s="30" t="e">
        <f>#N/A</f>
        <v>#N/A</v>
      </c>
      <c r="AI634" s="30">
        <v>10317.300000000001</v>
      </c>
      <c r="AJ634" s="30">
        <v>9826</v>
      </c>
      <c r="AK634" s="26" t="s">
        <v>139</v>
      </c>
      <c r="AL634" s="26">
        <v>14</v>
      </c>
      <c r="AM634" s="26" t="s">
        <v>1484</v>
      </c>
      <c r="AU634" s="26" t="s">
        <v>1526</v>
      </c>
      <c r="AV634" s="26" t="s">
        <v>1527</v>
      </c>
      <c r="AW634" s="26" t="s">
        <v>1528</v>
      </c>
      <c r="BA634" s="26" t="s">
        <v>1187</v>
      </c>
      <c r="BB634" s="26" t="s">
        <v>1410</v>
      </c>
      <c r="BC634" s="26" t="s">
        <v>1411</v>
      </c>
      <c r="BD634" s="37">
        <v>44008</v>
      </c>
      <c r="BE634" s="30">
        <v>34207</v>
      </c>
      <c r="BF634" s="30">
        <v>32465</v>
      </c>
      <c r="BG634" s="37" t="s">
        <v>147</v>
      </c>
      <c r="BH634" s="37" t="s">
        <v>1412</v>
      </c>
      <c r="BI634" s="37"/>
      <c r="BJ634" s="37"/>
      <c r="BK634" s="37"/>
      <c r="BL634" s="37"/>
      <c r="BM634" s="37"/>
      <c r="BN634" s="26"/>
      <c r="BO634" s="26"/>
      <c r="BP634" s="26"/>
      <c r="BQ634" s="38"/>
      <c r="BR634" s="26"/>
      <c r="BS634" s="26"/>
      <c r="BT634" s="26"/>
      <c r="BU634" s="26"/>
      <c r="BV634" s="39"/>
    </row>
    <row r="635" spans="1:74" ht="15" hidden="1" customHeight="1">
      <c r="A635" s="67">
        <v>2020</v>
      </c>
      <c r="B635" s="67">
        <v>631</v>
      </c>
      <c r="C635" s="26" t="s">
        <v>129</v>
      </c>
      <c r="D635" s="26" t="s">
        <v>1479</v>
      </c>
      <c r="E635" s="26" t="s">
        <v>1480</v>
      </c>
      <c r="F635" s="27">
        <v>43943</v>
      </c>
      <c r="G635" s="67" t="s">
        <v>1561</v>
      </c>
      <c r="H635" s="67" t="s">
        <v>1402</v>
      </c>
      <c r="I635" s="67" t="s">
        <v>1402</v>
      </c>
      <c r="J635" s="28" t="s">
        <v>1562</v>
      </c>
      <c r="K635" s="67" t="s">
        <v>1483</v>
      </c>
      <c r="L635" s="26" t="s">
        <v>136</v>
      </c>
      <c r="M635" s="26" t="s">
        <v>137</v>
      </c>
      <c r="N635" s="26" t="s">
        <v>138</v>
      </c>
      <c r="O635" s="26" t="s">
        <v>138</v>
      </c>
      <c r="P635" s="29">
        <v>33</v>
      </c>
      <c r="Q635" s="30">
        <v>80</v>
      </c>
      <c r="R635" s="30">
        <v>8050</v>
      </c>
      <c r="S635" s="31" t="e">
        <f>#N/A</f>
        <v>#N/A</v>
      </c>
      <c r="T635" s="30">
        <v>1771</v>
      </c>
      <c r="U635" s="30">
        <v>1422</v>
      </c>
      <c r="V635" s="32">
        <v>4.918032786885246</v>
      </c>
      <c r="W635" s="30">
        <v>51</v>
      </c>
      <c r="X635" s="30" t="e">
        <f>#N/A</f>
        <v>#N/A</v>
      </c>
      <c r="Y635" s="30" t="e">
        <f>#N/A</f>
        <v>#N/A</v>
      </c>
      <c r="AB635" s="33" t="e">
        <f>#N/A</f>
        <v>#N/A</v>
      </c>
      <c r="AC635" s="30">
        <v>1800</v>
      </c>
      <c r="AD635" s="30" t="e">
        <f>#N/A</f>
        <v>#N/A</v>
      </c>
      <c r="AE635" s="76">
        <v>0.94428571428571428</v>
      </c>
      <c r="AG635" s="30" t="e">
        <f>#N/A</f>
        <v>#N/A</v>
      </c>
      <c r="AH635" s="30" t="e">
        <f>#N/A</f>
        <v>#N/A</v>
      </c>
      <c r="AI635" s="30">
        <v>11015.550000000001</v>
      </c>
      <c r="AJ635" s="30">
        <v>10491</v>
      </c>
      <c r="AK635" s="26" t="s">
        <v>139</v>
      </c>
      <c r="AL635" s="26">
        <v>14</v>
      </c>
      <c r="AM635" s="26" t="s">
        <v>1484</v>
      </c>
      <c r="AU635" s="26" t="s">
        <v>1526</v>
      </c>
      <c r="AV635" s="26" t="s">
        <v>1527</v>
      </c>
      <c r="AW635" s="26" t="s">
        <v>1528</v>
      </c>
      <c r="BA635" s="26" t="s">
        <v>1187</v>
      </c>
      <c r="BB635" s="26" t="s">
        <v>1410</v>
      </c>
      <c r="BC635" s="26" t="s">
        <v>1411</v>
      </c>
      <c r="BD635" s="37">
        <v>44008</v>
      </c>
      <c r="BE635" s="30">
        <v>34207</v>
      </c>
      <c r="BF635" s="30">
        <v>32465</v>
      </c>
      <c r="BG635" s="37" t="s">
        <v>147</v>
      </c>
      <c r="BH635" s="37" t="s">
        <v>1412</v>
      </c>
      <c r="BI635" s="37"/>
      <c r="BJ635" s="37"/>
      <c r="BK635" s="37"/>
      <c r="BL635" s="37"/>
      <c r="BM635" s="37"/>
      <c r="BN635" s="26"/>
      <c r="BO635" s="26"/>
      <c r="BP635" s="26"/>
      <c r="BQ635" s="38"/>
      <c r="BR635" s="26"/>
      <c r="BS635" s="26"/>
      <c r="BT635" s="26"/>
      <c r="BU635" s="26"/>
      <c r="BV635" s="39"/>
    </row>
    <row r="636" spans="1:74" ht="15" hidden="1" customHeight="1">
      <c r="A636" s="67">
        <v>2020</v>
      </c>
      <c r="B636" s="67">
        <v>632</v>
      </c>
      <c r="C636" s="26" t="s">
        <v>129</v>
      </c>
      <c r="D636" s="26" t="s">
        <v>1479</v>
      </c>
      <c r="E636" s="26" t="s">
        <v>1480</v>
      </c>
      <c r="F636" s="27">
        <v>43943</v>
      </c>
      <c r="G636" s="67" t="s">
        <v>1563</v>
      </c>
      <c r="H636" s="67" t="s">
        <v>1402</v>
      </c>
      <c r="I636" s="67" t="s">
        <v>1402</v>
      </c>
      <c r="J636" s="28" t="s">
        <v>1564</v>
      </c>
      <c r="K636" s="67" t="s">
        <v>1483</v>
      </c>
      <c r="L636" s="26" t="s">
        <v>136</v>
      </c>
      <c r="M636" s="26" t="s">
        <v>137</v>
      </c>
      <c r="N636" s="26" t="s">
        <v>138</v>
      </c>
      <c r="O636" s="26" t="s">
        <v>138</v>
      </c>
      <c r="P636" s="29">
        <v>34</v>
      </c>
      <c r="Q636" s="30">
        <v>78</v>
      </c>
      <c r="R636" s="30">
        <v>7150</v>
      </c>
      <c r="S636" s="31" t="e">
        <f>#N/A</f>
        <v>#N/A</v>
      </c>
      <c r="T636" s="30">
        <v>1858</v>
      </c>
      <c r="U636" s="30">
        <v>1521</v>
      </c>
      <c r="V636" s="32">
        <v>4.9000000000000004</v>
      </c>
      <c r="W636" s="30">
        <v>51</v>
      </c>
      <c r="X636" s="30" t="e">
        <f>#N/A</f>
        <v>#N/A</v>
      </c>
      <c r="Y636" s="30" t="e">
        <f>#N/A</f>
        <v>#N/A</v>
      </c>
      <c r="AB636" s="33" t="e">
        <f>#N/A</f>
        <v>#N/A</v>
      </c>
      <c r="AC636" s="30">
        <v>1800</v>
      </c>
      <c r="AD636" s="30" t="e">
        <f>#N/A</f>
        <v>#N/A</v>
      </c>
      <c r="AE636" s="76">
        <v>0.9244444444444444</v>
      </c>
      <c r="AG636" s="30" t="e">
        <f>#N/A</f>
        <v>#N/A</v>
      </c>
      <c r="AH636" s="30" t="e">
        <f>#N/A</f>
        <v>#N/A</v>
      </c>
      <c r="AI636" s="30">
        <v>9783.9</v>
      </c>
      <c r="AJ636" s="30">
        <v>9318</v>
      </c>
      <c r="AK636" s="26" t="s">
        <v>139</v>
      </c>
      <c r="AL636" s="26">
        <v>14</v>
      </c>
      <c r="AM636" s="26" t="s">
        <v>1484</v>
      </c>
      <c r="AU636" s="26" t="s">
        <v>1526</v>
      </c>
      <c r="AV636" s="26" t="s">
        <v>1565</v>
      </c>
      <c r="AW636" s="26" t="s">
        <v>1566</v>
      </c>
      <c r="BA636" s="26" t="s">
        <v>1187</v>
      </c>
      <c r="BB636" s="26" t="s">
        <v>1410</v>
      </c>
      <c r="BC636" s="26" t="s">
        <v>1411</v>
      </c>
      <c r="BD636" s="37">
        <v>44008</v>
      </c>
      <c r="BE636" s="30">
        <v>34207</v>
      </c>
      <c r="BF636" s="30">
        <v>32465</v>
      </c>
      <c r="BG636" s="37" t="s">
        <v>147</v>
      </c>
      <c r="BH636" s="37" t="s">
        <v>1412</v>
      </c>
      <c r="BI636" s="37"/>
      <c r="BJ636" s="37"/>
      <c r="BK636" s="37"/>
      <c r="BL636" s="37"/>
      <c r="BM636" s="37"/>
      <c r="BN636" s="26"/>
      <c r="BO636" s="26"/>
      <c r="BP636" s="26"/>
      <c r="BQ636" s="38"/>
      <c r="BR636" s="26"/>
      <c r="BS636" s="26"/>
      <c r="BT636" s="26"/>
      <c r="BU636" s="26"/>
      <c r="BV636" s="39"/>
    </row>
    <row r="637" spans="1:74" ht="15" hidden="1" customHeight="1">
      <c r="A637" s="67">
        <v>2020</v>
      </c>
      <c r="B637" s="67">
        <v>633</v>
      </c>
      <c r="C637" s="26" t="s">
        <v>129</v>
      </c>
      <c r="D637" s="26" t="s">
        <v>1479</v>
      </c>
      <c r="E637" s="26" t="s">
        <v>1480</v>
      </c>
      <c r="F637" s="27">
        <v>43943</v>
      </c>
      <c r="G637" s="67" t="s">
        <v>1567</v>
      </c>
      <c r="H637" s="67" t="s">
        <v>1402</v>
      </c>
      <c r="I637" s="67" t="s">
        <v>1402</v>
      </c>
      <c r="J637" s="28" t="s">
        <v>1568</v>
      </c>
      <c r="K637" s="67" t="s">
        <v>1483</v>
      </c>
      <c r="L637" s="26" t="s">
        <v>136</v>
      </c>
      <c r="M637" s="26" t="s">
        <v>137</v>
      </c>
      <c r="N637" s="26" t="s">
        <v>138</v>
      </c>
      <c r="O637" s="26" t="s">
        <v>138</v>
      </c>
      <c r="P637" s="29">
        <v>35</v>
      </c>
      <c r="Q637" s="30">
        <v>70</v>
      </c>
      <c r="R637" s="30">
        <v>4530</v>
      </c>
      <c r="S637" s="31" t="e">
        <f>#N/A</f>
        <v>#N/A</v>
      </c>
      <c r="T637" s="30">
        <v>1040</v>
      </c>
      <c r="U637" s="30">
        <v>935</v>
      </c>
      <c r="V637" s="32">
        <v>4.918032786885246</v>
      </c>
      <c r="W637" s="30">
        <v>51</v>
      </c>
      <c r="X637" s="30" t="e">
        <f>#N/A</f>
        <v>#N/A</v>
      </c>
      <c r="Y637" s="30" t="e">
        <f>#N/A</f>
        <v>#N/A</v>
      </c>
      <c r="AB637" s="33" t="e">
        <f>#N/A</f>
        <v>#N/A</v>
      </c>
      <c r="AC637" s="30">
        <v>1800</v>
      </c>
      <c r="AD637" s="30" t="e">
        <f>#N/A</f>
        <v>#N/A</v>
      </c>
      <c r="AE637" s="76">
        <v>0.98</v>
      </c>
      <c r="AG637" s="30" t="e">
        <f>#N/A</f>
        <v>#N/A</v>
      </c>
      <c r="AH637" s="30" t="e">
        <f>#N/A</f>
        <v>#N/A</v>
      </c>
      <c r="AI637" s="30">
        <v>6198.1500000000005</v>
      </c>
      <c r="AJ637" s="30">
        <v>5903</v>
      </c>
      <c r="AK637" s="26" t="s">
        <v>139</v>
      </c>
      <c r="AL637" s="26">
        <v>14</v>
      </c>
      <c r="AM637" s="26" t="s">
        <v>1484</v>
      </c>
      <c r="AU637" s="26" t="s">
        <v>1526</v>
      </c>
      <c r="AV637" s="26" t="s">
        <v>1565</v>
      </c>
      <c r="AW637" s="26" t="s">
        <v>1566</v>
      </c>
      <c r="BA637" s="26" t="s">
        <v>1187</v>
      </c>
      <c r="BB637" s="26" t="s">
        <v>1410</v>
      </c>
      <c r="BC637" s="26" t="s">
        <v>1411</v>
      </c>
      <c r="BD637" s="37">
        <v>44008</v>
      </c>
      <c r="BE637" s="30">
        <v>34207</v>
      </c>
      <c r="BF637" s="30">
        <v>32465</v>
      </c>
      <c r="BG637" s="37" t="s">
        <v>147</v>
      </c>
      <c r="BH637" s="37" t="s">
        <v>1412</v>
      </c>
      <c r="BI637" s="37"/>
      <c r="BJ637" s="37"/>
      <c r="BK637" s="37"/>
      <c r="BL637" s="37"/>
      <c r="BM637" s="37"/>
      <c r="BN637" s="26"/>
      <c r="BO637" s="26"/>
      <c r="BP637" s="26"/>
      <c r="BQ637" s="38"/>
      <c r="BR637" s="26"/>
      <c r="BS637" s="26"/>
      <c r="BT637" s="26"/>
      <c r="BU637" s="26"/>
      <c r="BV637" s="39"/>
    </row>
    <row r="638" spans="1:74" ht="15" hidden="1" customHeight="1">
      <c r="A638" s="67">
        <v>2020</v>
      </c>
      <c r="B638" s="67">
        <v>634</v>
      </c>
      <c r="C638" s="26" t="s">
        <v>129</v>
      </c>
      <c r="D638" s="26" t="s">
        <v>1479</v>
      </c>
      <c r="E638" s="26" t="s">
        <v>1480</v>
      </c>
      <c r="F638" s="27">
        <v>43943</v>
      </c>
      <c r="G638" s="67" t="s">
        <v>1569</v>
      </c>
      <c r="H638" s="67" t="s">
        <v>1402</v>
      </c>
      <c r="I638" s="67" t="s">
        <v>1402</v>
      </c>
      <c r="J638" s="28" t="s">
        <v>1570</v>
      </c>
      <c r="K638" s="67" t="s">
        <v>1483</v>
      </c>
      <c r="L638" s="26" t="s">
        <v>136</v>
      </c>
      <c r="M638" s="26" t="s">
        <v>137</v>
      </c>
      <c r="N638" s="26" t="s">
        <v>138</v>
      </c>
      <c r="O638" s="26" t="s">
        <v>138</v>
      </c>
      <c r="P638" s="29">
        <v>36</v>
      </c>
      <c r="Q638" s="30">
        <v>71</v>
      </c>
      <c r="R638" s="30">
        <v>5060</v>
      </c>
      <c r="S638" s="31" t="e">
        <f>#N/A</f>
        <v>#N/A</v>
      </c>
      <c r="T638" s="30">
        <v>1303</v>
      </c>
      <c r="U638" s="30">
        <v>1054</v>
      </c>
      <c r="V638" s="32">
        <v>4.838709677419355</v>
      </c>
      <c r="W638" s="30">
        <v>60</v>
      </c>
      <c r="X638" s="30" t="e">
        <f>#N/A</f>
        <v>#N/A</v>
      </c>
      <c r="Y638" s="30" t="e">
        <f>#N/A</f>
        <v>#N/A</v>
      </c>
      <c r="AB638" s="33" t="e">
        <f>#N/A</f>
        <v>#N/A</v>
      </c>
      <c r="AC638" s="30">
        <v>1800</v>
      </c>
      <c r="AD638" s="30" t="e">
        <f>#N/A</f>
        <v>#N/A</v>
      </c>
      <c r="AE638" s="76">
        <v>0.91103448275862065</v>
      </c>
      <c r="AG638" s="30" t="e">
        <f>#N/A</f>
        <v>#N/A</v>
      </c>
      <c r="AH638" s="30" t="e">
        <f>#N/A</f>
        <v>#N/A</v>
      </c>
      <c r="AI638" s="30">
        <v>6923.7000000000007</v>
      </c>
      <c r="AJ638" s="30">
        <v>6594</v>
      </c>
      <c r="AK638" s="26" t="s">
        <v>139</v>
      </c>
      <c r="AL638" s="26">
        <v>14</v>
      </c>
      <c r="AM638" s="26" t="s">
        <v>1484</v>
      </c>
      <c r="AU638" s="26" t="s">
        <v>1526</v>
      </c>
      <c r="AV638" s="26" t="s">
        <v>1565</v>
      </c>
      <c r="AW638" s="26" t="s">
        <v>1566</v>
      </c>
      <c r="BA638" s="26" t="s">
        <v>1187</v>
      </c>
      <c r="BB638" s="26" t="s">
        <v>1410</v>
      </c>
      <c r="BC638" s="26" t="s">
        <v>1411</v>
      </c>
      <c r="BD638" s="37">
        <v>44008</v>
      </c>
      <c r="BE638" s="30">
        <v>34207</v>
      </c>
      <c r="BF638" s="30">
        <v>32465</v>
      </c>
      <c r="BG638" s="37" t="s">
        <v>147</v>
      </c>
      <c r="BH638" s="37" t="s">
        <v>1412</v>
      </c>
      <c r="BI638" s="37"/>
      <c r="BJ638" s="37"/>
      <c r="BK638" s="37"/>
      <c r="BL638" s="37"/>
      <c r="BM638" s="37"/>
      <c r="BN638" s="26"/>
      <c r="BO638" s="26"/>
      <c r="BP638" s="26"/>
      <c r="BQ638" s="38"/>
      <c r="BR638" s="26"/>
      <c r="BS638" s="26"/>
      <c r="BT638" s="26"/>
      <c r="BU638" s="26"/>
      <c r="BV638" s="39"/>
    </row>
    <row r="639" spans="1:74" ht="15" hidden="1" customHeight="1">
      <c r="A639" s="67">
        <v>2020</v>
      </c>
      <c r="B639" s="67">
        <v>635</v>
      </c>
      <c r="C639" s="26" t="s">
        <v>129</v>
      </c>
      <c r="D639" s="26" t="s">
        <v>1479</v>
      </c>
      <c r="E639" s="26" t="s">
        <v>1480</v>
      </c>
      <c r="F639" s="27">
        <v>43943</v>
      </c>
      <c r="G639" s="67" t="s">
        <v>1571</v>
      </c>
      <c r="H639" s="67" t="s">
        <v>1402</v>
      </c>
      <c r="I639" s="67" t="s">
        <v>1402</v>
      </c>
      <c r="J639" s="28" t="s">
        <v>1572</v>
      </c>
      <c r="K639" s="67" t="s">
        <v>1483</v>
      </c>
      <c r="L639" s="26" t="s">
        <v>136</v>
      </c>
      <c r="M639" s="26" t="s">
        <v>137</v>
      </c>
      <c r="N639" s="26" t="s">
        <v>138</v>
      </c>
      <c r="O639" s="26" t="s">
        <v>138</v>
      </c>
      <c r="P639" s="29">
        <v>37</v>
      </c>
      <c r="Q639" s="30">
        <v>64</v>
      </c>
      <c r="R639" s="30">
        <v>3140</v>
      </c>
      <c r="S639" s="31" t="e">
        <f>#N/A</f>
        <v>#N/A</v>
      </c>
      <c r="T639" s="30">
        <v>788</v>
      </c>
      <c r="U639" s="30">
        <v>635</v>
      </c>
      <c r="V639" s="32">
        <v>4.4776119402985071</v>
      </c>
      <c r="W639" s="30">
        <v>69</v>
      </c>
      <c r="X639" s="30" t="e">
        <f>#N/A</f>
        <v>#N/A</v>
      </c>
      <c r="Y639" s="30" t="e">
        <f>#N/A</f>
        <v>#N/A</v>
      </c>
      <c r="AB639" s="33" t="e">
        <f>#N/A</f>
        <v>#N/A</v>
      </c>
      <c r="AC639" s="30">
        <v>1800</v>
      </c>
      <c r="AD639" s="30" t="e">
        <f>#N/A</f>
        <v>#N/A</v>
      </c>
      <c r="AE639" s="76">
        <v>0.94551724137931037</v>
      </c>
      <c r="AG639" s="30" t="e">
        <f>#N/A</f>
        <v>#N/A</v>
      </c>
      <c r="AH639" s="30" t="e">
        <f>#N/A</f>
        <v>#N/A</v>
      </c>
      <c r="AI639" s="30">
        <v>4296.6000000000004</v>
      </c>
      <c r="AJ639" s="30">
        <v>4092</v>
      </c>
      <c r="AK639" s="26" t="s">
        <v>139</v>
      </c>
      <c r="AL639" s="26">
        <v>14</v>
      </c>
      <c r="AM639" s="26" t="s">
        <v>1484</v>
      </c>
      <c r="AU639" s="26" t="s">
        <v>1526</v>
      </c>
      <c r="AV639" s="26" t="s">
        <v>1565</v>
      </c>
      <c r="AW639" s="26" t="s">
        <v>1566</v>
      </c>
      <c r="BA639" s="26" t="s">
        <v>1187</v>
      </c>
      <c r="BB639" s="26" t="s">
        <v>1410</v>
      </c>
      <c r="BC639" s="26" t="s">
        <v>1411</v>
      </c>
      <c r="BD639" s="37">
        <v>44008</v>
      </c>
      <c r="BE639" s="30">
        <v>34207</v>
      </c>
      <c r="BF639" s="30">
        <v>32465</v>
      </c>
      <c r="BG639" s="37" t="s">
        <v>147</v>
      </c>
      <c r="BH639" s="37" t="s">
        <v>1412</v>
      </c>
      <c r="BI639" s="37"/>
      <c r="BJ639" s="37"/>
      <c r="BK639" s="37"/>
      <c r="BL639" s="37"/>
      <c r="BM639" s="37"/>
      <c r="BN639" s="26"/>
      <c r="BO639" s="26"/>
      <c r="BP639" s="26"/>
      <c r="BQ639" s="38"/>
      <c r="BR639" s="26"/>
      <c r="BS639" s="26"/>
      <c r="BT639" s="26"/>
      <c r="BU639" s="26"/>
      <c r="BV639" s="39"/>
    </row>
    <row r="640" spans="1:74" ht="15" hidden="1" customHeight="1">
      <c r="A640" s="67">
        <v>2020</v>
      </c>
      <c r="B640" s="67">
        <v>636</v>
      </c>
      <c r="C640" s="26" t="s">
        <v>129</v>
      </c>
      <c r="D640" s="26" t="s">
        <v>1479</v>
      </c>
      <c r="E640" s="26" t="s">
        <v>1480</v>
      </c>
      <c r="F640" s="27">
        <v>43943</v>
      </c>
      <c r="G640" s="67" t="s">
        <v>1573</v>
      </c>
      <c r="H640" s="67" t="s">
        <v>1402</v>
      </c>
      <c r="I640" s="67" t="s">
        <v>1402</v>
      </c>
      <c r="J640" s="28" t="s">
        <v>1574</v>
      </c>
      <c r="K640" s="67" t="s">
        <v>1483</v>
      </c>
      <c r="L640" s="26" t="s">
        <v>136</v>
      </c>
      <c r="M640" s="26" t="s">
        <v>137</v>
      </c>
      <c r="N640" s="26" t="s">
        <v>138</v>
      </c>
      <c r="O640" s="26" t="s">
        <v>138</v>
      </c>
      <c r="P640" s="29">
        <v>38</v>
      </c>
      <c r="Q640" s="30">
        <v>71</v>
      </c>
      <c r="R640" s="30">
        <v>4260</v>
      </c>
      <c r="S640" s="31" t="e">
        <f>#N/A</f>
        <v>#N/A</v>
      </c>
      <c r="T640" s="30">
        <v>1002</v>
      </c>
      <c r="U640" s="30">
        <v>815</v>
      </c>
      <c r="V640" s="32">
        <v>4.615384615384615</v>
      </c>
      <c r="W640" s="30">
        <v>62</v>
      </c>
      <c r="X640" s="30" t="e">
        <f>#N/A</f>
        <v>#N/A</v>
      </c>
      <c r="Y640" s="30" t="e">
        <f>#N/A</f>
        <v>#N/A</v>
      </c>
      <c r="AB640" s="33" t="e">
        <f>#N/A</f>
        <v>#N/A</v>
      </c>
      <c r="AC640" s="30">
        <v>1800</v>
      </c>
      <c r="AD640" s="30" t="e">
        <f>#N/A</f>
        <v>#N/A</v>
      </c>
      <c r="AE640" s="76">
        <v>0.87655172413793103</v>
      </c>
      <c r="AG640" s="30" t="e">
        <f>#N/A</f>
        <v>#N/A</v>
      </c>
      <c r="AH640" s="30" t="e">
        <f>#N/A</f>
        <v>#N/A</v>
      </c>
      <c r="AI640" s="30">
        <v>5829.6</v>
      </c>
      <c r="AJ640" s="30">
        <v>5552</v>
      </c>
      <c r="AK640" s="26" t="s">
        <v>139</v>
      </c>
      <c r="AL640" s="26">
        <v>14</v>
      </c>
      <c r="AM640" s="26" t="s">
        <v>1484</v>
      </c>
      <c r="AU640" s="26" t="s">
        <v>1526</v>
      </c>
      <c r="AV640" s="26" t="s">
        <v>1565</v>
      </c>
      <c r="AW640" s="26" t="s">
        <v>1566</v>
      </c>
      <c r="BA640" s="26" t="s">
        <v>1187</v>
      </c>
      <c r="BB640" s="26" t="s">
        <v>1410</v>
      </c>
      <c r="BC640" s="26" t="s">
        <v>1411</v>
      </c>
      <c r="BD640" s="37">
        <v>44008</v>
      </c>
      <c r="BE640" s="30">
        <v>34207</v>
      </c>
      <c r="BF640" s="30">
        <v>32465</v>
      </c>
      <c r="BG640" s="37" t="s">
        <v>147</v>
      </c>
      <c r="BH640" s="37" t="s">
        <v>1412</v>
      </c>
      <c r="BI640" s="37"/>
      <c r="BJ640" s="37"/>
      <c r="BK640" s="37"/>
      <c r="BL640" s="37"/>
      <c r="BM640" s="37"/>
      <c r="BN640" s="26"/>
      <c r="BO640" s="26"/>
      <c r="BP640" s="26"/>
      <c r="BQ640" s="38"/>
      <c r="BR640" s="26"/>
      <c r="BS640" s="26"/>
      <c r="BT640" s="26"/>
      <c r="BU640" s="26"/>
      <c r="BV640" s="39"/>
    </row>
    <row r="641" spans="1:74" ht="15" hidden="1" customHeight="1">
      <c r="A641" s="67">
        <v>2020</v>
      </c>
      <c r="B641" s="67">
        <v>637</v>
      </c>
      <c r="C641" s="26" t="s">
        <v>129</v>
      </c>
      <c r="D641" s="26" t="s">
        <v>1479</v>
      </c>
      <c r="E641" s="26" t="s">
        <v>1480</v>
      </c>
      <c r="F641" s="27">
        <v>43943</v>
      </c>
      <c r="G641" s="67" t="s">
        <v>1575</v>
      </c>
      <c r="H641" s="67" t="s">
        <v>1402</v>
      </c>
      <c r="I641" s="67" t="s">
        <v>1402</v>
      </c>
      <c r="J641" s="28" t="s">
        <v>1576</v>
      </c>
      <c r="K641" s="67" t="s">
        <v>135</v>
      </c>
      <c r="L641" s="26" t="s">
        <v>136</v>
      </c>
      <c r="M641" s="26" t="s">
        <v>137</v>
      </c>
      <c r="N641" s="26" t="s">
        <v>138</v>
      </c>
      <c r="O641" s="26" t="s">
        <v>138</v>
      </c>
      <c r="Q641" s="30">
        <v>72</v>
      </c>
      <c r="R641" s="30">
        <v>4750</v>
      </c>
      <c r="S641" s="31" t="e">
        <f>#N/A</f>
        <v>#N/A</v>
      </c>
      <c r="T641" s="30">
        <v>1128</v>
      </c>
      <c r="U641" s="30">
        <v>824</v>
      </c>
      <c r="V641" s="32">
        <v>4.918032786885246</v>
      </c>
      <c r="W641" s="30">
        <v>53</v>
      </c>
      <c r="X641" s="30" t="e">
        <f>#N/A</f>
        <v>#N/A</v>
      </c>
      <c r="Y641" s="30" t="e">
        <f>#N/A</f>
        <v>#N/A</v>
      </c>
      <c r="AB641" s="33" t="e">
        <f>#N/A</f>
        <v>#N/A</v>
      </c>
      <c r="AC641" s="30">
        <v>1800</v>
      </c>
      <c r="AD641" s="30" t="e">
        <f>#N/A</f>
        <v>#N/A</v>
      </c>
      <c r="AE641" s="76">
        <v>0.95</v>
      </c>
      <c r="AG641" s="30" t="e">
        <f>#N/A</f>
        <v>#N/A</v>
      </c>
      <c r="AH641" s="30" t="e">
        <f>#N/A</f>
        <v>#N/A</v>
      </c>
      <c r="AI641" s="30">
        <v>6499.5</v>
      </c>
      <c r="AJ641" s="30">
        <v>6190</v>
      </c>
      <c r="AK641" s="26" t="s">
        <v>139</v>
      </c>
      <c r="AL641" s="26">
        <v>14</v>
      </c>
      <c r="AM641" s="26" t="s">
        <v>1484</v>
      </c>
      <c r="AU641" s="26" t="s">
        <v>1526</v>
      </c>
      <c r="AV641" s="26" t="s">
        <v>1565</v>
      </c>
      <c r="AW641" s="26" t="s">
        <v>1566</v>
      </c>
      <c r="BA641" s="26" t="s">
        <v>1577</v>
      </c>
      <c r="BB641" s="26" t="s">
        <v>1410</v>
      </c>
      <c r="BC641" s="26" t="s">
        <v>1411</v>
      </c>
      <c r="BD641" s="37">
        <v>44008</v>
      </c>
      <c r="BE641" s="30">
        <v>34207</v>
      </c>
      <c r="BF641" s="30">
        <v>32465</v>
      </c>
      <c r="BG641" s="37" t="s">
        <v>147</v>
      </c>
      <c r="BH641" s="37" t="s">
        <v>1412</v>
      </c>
      <c r="BI641" s="37"/>
      <c r="BJ641" s="37"/>
      <c r="BK641" s="37"/>
      <c r="BL641" s="37"/>
      <c r="BM641" s="37"/>
      <c r="BN641" s="26"/>
      <c r="BO641" s="26"/>
      <c r="BP641" s="26"/>
      <c r="BQ641" s="38"/>
      <c r="BR641" s="26"/>
      <c r="BS641" s="26"/>
      <c r="BT641" s="26"/>
      <c r="BU641" s="26"/>
      <c r="BV641" s="39"/>
    </row>
    <row r="642" spans="1:74" ht="15" hidden="1" customHeight="1">
      <c r="A642" s="67">
        <v>2020</v>
      </c>
      <c r="B642" s="67">
        <v>638</v>
      </c>
      <c r="C642" s="26" t="s">
        <v>129</v>
      </c>
      <c r="D642" s="26" t="s">
        <v>1479</v>
      </c>
      <c r="E642" s="26" t="s">
        <v>1480</v>
      </c>
      <c r="F642" s="27">
        <v>43943</v>
      </c>
      <c r="G642" s="67" t="s">
        <v>1578</v>
      </c>
      <c r="H642" s="67" t="s">
        <v>1402</v>
      </c>
      <c r="I642" s="67" t="s">
        <v>1402</v>
      </c>
      <c r="J642" s="28" t="s">
        <v>1579</v>
      </c>
      <c r="K642" s="67" t="s">
        <v>1483</v>
      </c>
      <c r="L642" s="26" t="s">
        <v>136</v>
      </c>
      <c r="M642" s="26" t="s">
        <v>137</v>
      </c>
      <c r="N642" s="26" t="s">
        <v>138</v>
      </c>
      <c r="O642" s="26" t="s">
        <v>138</v>
      </c>
      <c r="P642" s="29">
        <v>39</v>
      </c>
      <c r="Q642" s="30">
        <v>75</v>
      </c>
      <c r="R642" s="30">
        <v>5440</v>
      </c>
      <c r="S642" s="31" t="e">
        <f>#N/A</f>
        <v>#N/A</v>
      </c>
      <c r="T642" s="30">
        <v>1026</v>
      </c>
      <c r="U642" s="30">
        <v>1069</v>
      </c>
      <c r="V642" s="32">
        <v>4.838709677419355</v>
      </c>
      <c r="W642" s="30">
        <v>55</v>
      </c>
      <c r="X642" s="30" t="e">
        <f>#N/A</f>
        <v>#N/A</v>
      </c>
      <c r="Y642" s="30" t="e">
        <f>#N/A</f>
        <v>#N/A</v>
      </c>
      <c r="AB642" s="33" t="e">
        <f>#N/A</f>
        <v>#N/A</v>
      </c>
      <c r="AC642" s="30">
        <v>1800</v>
      </c>
      <c r="AD642" s="30" t="e">
        <f>#N/A</f>
        <v>#N/A</v>
      </c>
      <c r="AE642" s="76">
        <v>0.90307692307692311</v>
      </c>
      <c r="AG642" s="30" t="e">
        <f>#N/A</f>
        <v>#N/A</v>
      </c>
      <c r="AH642" s="30" t="e">
        <f>#N/A</f>
        <v>#N/A</v>
      </c>
      <c r="AI642" s="30">
        <v>7443.4500000000007</v>
      </c>
      <c r="AJ642" s="30">
        <v>7089</v>
      </c>
      <c r="AK642" s="26" t="s">
        <v>139</v>
      </c>
      <c r="AL642" s="26">
        <v>14</v>
      </c>
      <c r="AM642" s="26" t="s">
        <v>1484</v>
      </c>
      <c r="AU642" s="26" t="s">
        <v>1526</v>
      </c>
      <c r="AV642" s="26" t="s">
        <v>1565</v>
      </c>
      <c r="AW642" s="26" t="s">
        <v>1566</v>
      </c>
      <c r="BA642" s="26" t="s">
        <v>1187</v>
      </c>
      <c r="BB642" s="26" t="s">
        <v>1410</v>
      </c>
      <c r="BC642" s="26" t="s">
        <v>1411</v>
      </c>
      <c r="BD642" s="37">
        <v>44008</v>
      </c>
      <c r="BE642" s="30">
        <v>34207</v>
      </c>
      <c r="BF642" s="30">
        <v>32465</v>
      </c>
      <c r="BG642" s="37" t="s">
        <v>147</v>
      </c>
      <c r="BH642" s="37" t="s">
        <v>1412</v>
      </c>
      <c r="BI642" s="37"/>
      <c r="BJ642" s="37"/>
      <c r="BK642" s="37"/>
      <c r="BL642" s="37"/>
      <c r="BM642" s="37"/>
      <c r="BN642" s="26"/>
      <c r="BO642" s="26"/>
      <c r="BP642" s="26"/>
      <c r="BQ642" s="38"/>
      <c r="BR642" s="26"/>
      <c r="BS642" s="26"/>
      <c r="BT642" s="26"/>
      <c r="BU642" s="26"/>
      <c r="BV642" s="39"/>
    </row>
    <row r="643" spans="1:74" ht="15" hidden="1" customHeight="1">
      <c r="A643" s="67">
        <v>2020</v>
      </c>
      <c r="B643" s="67">
        <v>639</v>
      </c>
      <c r="C643" s="26" t="s">
        <v>129</v>
      </c>
      <c r="D643" s="26" t="s">
        <v>1479</v>
      </c>
      <c r="E643" s="26" t="s">
        <v>1480</v>
      </c>
      <c r="F643" s="27">
        <v>43943</v>
      </c>
      <c r="G643" s="67" t="s">
        <v>1580</v>
      </c>
      <c r="H643" s="67" t="s">
        <v>1402</v>
      </c>
      <c r="I643" s="67" t="s">
        <v>1402</v>
      </c>
      <c r="J643" s="28" t="s">
        <v>1581</v>
      </c>
      <c r="K643" s="67" t="s">
        <v>1483</v>
      </c>
      <c r="L643" s="26" t="s">
        <v>136</v>
      </c>
      <c r="M643" s="26" t="s">
        <v>137</v>
      </c>
      <c r="N643" s="26" t="s">
        <v>138</v>
      </c>
      <c r="O643" s="26" t="s">
        <v>138</v>
      </c>
      <c r="P643" s="29">
        <v>40</v>
      </c>
      <c r="Q643" s="30">
        <v>74</v>
      </c>
      <c r="R643" s="30">
        <v>5620</v>
      </c>
      <c r="S643" s="31" t="e">
        <f>#N/A</f>
        <v>#N/A</v>
      </c>
      <c r="T643" s="30">
        <v>1481</v>
      </c>
      <c r="U643" s="30">
        <v>1208</v>
      </c>
      <c r="V643" s="32">
        <v>4.6875</v>
      </c>
      <c r="W643" s="30">
        <v>59</v>
      </c>
      <c r="X643" s="30" t="e">
        <f>#N/A</f>
        <v>#N/A</v>
      </c>
      <c r="Y643" s="30" t="e">
        <f>#N/A</f>
        <v>#N/A</v>
      </c>
      <c r="AB643" s="33" t="e">
        <f>#N/A</f>
        <v>#N/A</v>
      </c>
      <c r="AC643" s="30">
        <v>1800</v>
      </c>
      <c r="AD643" s="30" t="e">
        <f>#N/A</f>
        <v>#N/A</v>
      </c>
      <c r="AE643" s="76">
        <v>0.94296296296296289</v>
      </c>
      <c r="AG643" s="30" t="e">
        <f>#N/A</f>
        <v>#N/A</v>
      </c>
      <c r="AH643" s="30" t="e">
        <f>#N/A</f>
        <v>#N/A</v>
      </c>
      <c r="AI643" s="30">
        <v>7690.2000000000007</v>
      </c>
      <c r="AJ643" s="30">
        <v>7324</v>
      </c>
      <c r="AK643" s="26" t="s">
        <v>139</v>
      </c>
      <c r="AL643" s="26">
        <v>14</v>
      </c>
      <c r="AM643" s="26" t="s">
        <v>1484</v>
      </c>
      <c r="AU643" s="26" t="s">
        <v>1526</v>
      </c>
      <c r="AV643" s="26" t="s">
        <v>1565</v>
      </c>
      <c r="AW643" s="26" t="s">
        <v>1566</v>
      </c>
      <c r="BA643" s="26" t="s">
        <v>1187</v>
      </c>
      <c r="BB643" s="26" t="s">
        <v>1410</v>
      </c>
      <c r="BC643" s="26" t="s">
        <v>1411</v>
      </c>
      <c r="BD643" s="37">
        <v>44008</v>
      </c>
      <c r="BE643" s="30">
        <v>34207</v>
      </c>
      <c r="BF643" s="30">
        <v>32465</v>
      </c>
      <c r="BG643" s="37" t="s">
        <v>147</v>
      </c>
      <c r="BH643" s="37" t="s">
        <v>1412</v>
      </c>
      <c r="BI643" s="37"/>
      <c r="BJ643" s="37"/>
      <c r="BK643" s="37"/>
      <c r="BL643" s="37"/>
      <c r="BM643" s="37"/>
      <c r="BN643" s="26"/>
      <c r="BO643" s="26"/>
      <c r="BP643" s="26"/>
      <c r="BQ643" s="38"/>
      <c r="BR643" s="26"/>
      <c r="BS643" s="26"/>
      <c r="BT643" s="26"/>
      <c r="BU643" s="26"/>
      <c r="BV643" s="39"/>
    </row>
    <row r="644" spans="1:74" ht="15" hidden="1" customHeight="1">
      <c r="A644" s="67">
        <v>2020</v>
      </c>
      <c r="B644" s="67">
        <v>640</v>
      </c>
      <c r="C644" s="26" t="s">
        <v>129</v>
      </c>
      <c r="D644" s="26" t="s">
        <v>1479</v>
      </c>
      <c r="E644" s="26" t="s">
        <v>1480</v>
      </c>
      <c r="F644" s="27">
        <v>43943</v>
      </c>
      <c r="G644" s="67" t="s">
        <v>1582</v>
      </c>
      <c r="H644" s="67" t="s">
        <v>1402</v>
      </c>
      <c r="I644" s="67" t="s">
        <v>1402</v>
      </c>
      <c r="J644" s="28" t="s">
        <v>1583</v>
      </c>
      <c r="K644" s="67" t="s">
        <v>1483</v>
      </c>
      <c r="L644" s="26" t="s">
        <v>136</v>
      </c>
      <c r="M644" s="26" t="s">
        <v>137</v>
      </c>
      <c r="N644" s="26" t="s">
        <v>138</v>
      </c>
      <c r="O644" s="26" t="s">
        <v>138</v>
      </c>
      <c r="P644" s="29">
        <v>41</v>
      </c>
      <c r="Q644" s="30">
        <v>77</v>
      </c>
      <c r="R644" s="30">
        <v>6890</v>
      </c>
      <c r="S644" s="31" t="e">
        <f>#N/A</f>
        <v>#N/A</v>
      </c>
      <c r="T644" s="30">
        <v>1452</v>
      </c>
      <c r="U644" s="30">
        <v>1259</v>
      </c>
      <c r="V644" s="32">
        <v>5.2631578947368425</v>
      </c>
      <c r="W644" s="30">
        <v>46</v>
      </c>
      <c r="X644" s="30" t="e">
        <f>#N/A</f>
        <v>#N/A</v>
      </c>
      <c r="Y644" s="30" t="e">
        <f>#N/A</f>
        <v>#N/A</v>
      </c>
      <c r="AB644" s="33" t="e">
        <f>#N/A</f>
        <v>#N/A</v>
      </c>
      <c r="AC644" s="30">
        <v>1800</v>
      </c>
      <c r="AD644" s="30" t="e">
        <f>#N/A</f>
        <v>#N/A</v>
      </c>
      <c r="AE644" s="76">
        <v>0.91548387096774186</v>
      </c>
      <c r="AG644" s="30" t="e">
        <f>#N/A</f>
        <v>#N/A</v>
      </c>
      <c r="AH644" s="30" t="e">
        <f>#N/A</f>
        <v>#N/A</v>
      </c>
      <c r="AI644" s="30">
        <v>9427.9500000000007</v>
      </c>
      <c r="AJ644" s="30">
        <v>8979</v>
      </c>
      <c r="AK644" s="26" t="s">
        <v>139</v>
      </c>
      <c r="AL644" s="26">
        <v>14</v>
      </c>
      <c r="AM644" s="26" t="s">
        <v>1484</v>
      </c>
      <c r="AU644" s="26" t="s">
        <v>1526</v>
      </c>
      <c r="AV644" s="26" t="s">
        <v>1565</v>
      </c>
      <c r="AW644" s="26" t="s">
        <v>1566</v>
      </c>
      <c r="BA644" s="26" t="s">
        <v>1187</v>
      </c>
      <c r="BB644" s="26" t="s">
        <v>1410</v>
      </c>
      <c r="BC644" s="26" t="s">
        <v>1411</v>
      </c>
      <c r="BD644" s="37">
        <v>44008</v>
      </c>
      <c r="BE644" s="30">
        <v>34207</v>
      </c>
      <c r="BF644" s="30">
        <v>32465</v>
      </c>
      <c r="BG644" s="37" t="s">
        <v>147</v>
      </c>
      <c r="BH644" s="37" t="s">
        <v>1412</v>
      </c>
      <c r="BI644" s="37"/>
      <c r="BJ644" s="37"/>
      <c r="BK644" s="37"/>
      <c r="BL644" s="37"/>
      <c r="BM644" s="37"/>
      <c r="BN644" s="26"/>
      <c r="BO644" s="26"/>
      <c r="BP644" s="26"/>
      <c r="BQ644" s="38"/>
      <c r="BR644" s="26"/>
      <c r="BS644" s="26"/>
      <c r="BT644" s="26"/>
      <c r="BU644" s="26"/>
      <c r="BV644" s="39"/>
    </row>
    <row r="645" spans="1:74" s="52" customFormat="1" ht="15" hidden="1" customHeight="1">
      <c r="A645" s="93">
        <v>2020</v>
      </c>
      <c r="B645" s="93">
        <v>641</v>
      </c>
      <c r="C645" s="40" t="s">
        <v>129</v>
      </c>
      <c r="D645" s="40" t="s">
        <v>1479</v>
      </c>
      <c r="E645" s="40" t="s">
        <v>1480</v>
      </c>
      <c r="F645" s="41">
        <v>43943</v>
      </c>
      <c r="G645" s="93" t="s">
        <v>1584</v>
      </c>
      <c r="H645" s="93" t="s">
        <v>1402</v>
      </c>
      <c r="I645" s="93" t="s">
        <v>1402</v>
      </c>
      <c r="J645" s="42" t="s">
        <v>1585</v>
      </c>
      <c r="K645" s="93" t="s">
        <v>1483</v>
      </c>
      <c r="L645" s="40" t="s">
        <v>136</v>
      </c>
      <c r="M645" s="40" t="s">
        <v>137</v>
      </c>
      <c r="N645" s="40" t="s">
        <v>138</v>
      </c>
      <c r="O645" s="40" t="s">
        <v>138</v>
      </c>
      <c r="P645" s="43">
        <v>42</v>
      </c>
      <c r="Q645" s="36">
        <v>71</v>
      </c>
      <c r="R645" s="36">
        <v>5210</v>
      </c>
      <c r="S645" s="44" t="e">
        <f>#N/A</f>
        <v>#N/A</v>
      </c>
      <c r="T645" s="36">
        <v>1434</v>
      </c>
      <c r="U645" s="36">
        <v>1153</v>
      </c>
      <c r="V645" s="45">
        <v>4.918032786885246</v>
      </c>
      <c r="W645" s="36">
        <v>53</v>
      </c>
      <c r="X645" s="36" t="e">
        <f>#N/A</f>
        <v>#N/A</v>
      </c>
      <c r="Y645" s="36" t="e">
        <f>#N/A</f>
        <v>#N/A</v>
      </c>
      <c r="Z645" s="36"/>
      <c r="AA645" s="36"/>
      <c r="AB645" s="46" t="e">
        <f>#N/A</f>
        <v>#N/A</v>
      </c>
      <c r="AC645" s="36">
        <v>1800</v>
      </c>
      <c r="AD645" s="36" t="e">
        <f>#N/A</f>
        <v>#N/A</v>
      </c>
      <c r="AE645" s="101">
        <v>0.92</v>
      </c>
      <c r="AF645" s="48"/>
      <c r="AG645" s="36" t="e">
        <f>#N/A</f>
        <v>#N/A</v>
      </c>
      <c r="AH645" s="36" t="e">
        <f>#N/A</f>
        <v>#N/A</v>
      </c>
      <c r="AI645" s="36">
        <v>0</v>
      </c>
      <c r="AJ645" s="36">
        <v>0</v>
      </c>
      <c r="AK645" s="40" t="s">
        <v>139</v>
      </c>
      <c r="AL645" s="40">
        <v>14</v>
      </c>
      <c r="AM645" s="40" t="s">
        <v>1484</v>
      </c>
      <c r="AN645" s="40" t="s">
        <v>1586</v>
      </c>
      <c r="AO645" s="36"/>
      <c r="AP645" s="36"/>
      <c r="AQ645" s="36"/>
      <c r="AR645" s="36">
        <v>9378</v>
      </c>
      <c r="AS645" s="36"/>
      <c r="AT645" s="36">
        <f>+AR645</f>
        <v>9378</v>
      </c>
      <c r="AU645" s="40" t="s">
        <v>1526</v>
      </c>
      <c r="AV645" s="40" t="s">
        <v>1565</v>
      </c>
      <c r="AW645" s="40" t="s">
        <v>1566</v>
      </c>
      <c r="AX645" s="40"/>
      <c r="AY645" s="40"/>
      <c r="AZ645" s="40"/>
      <c r="BA645" s="40" t="s">
        <v>1187</v>
      </c>
      <c r="BB645" s="40" t="s">
        <v>1410</v>
      </c>
      <c r="BC645" s="40"/>
      <c r="BD645" s="49"/>
      <c r="BE645" s="36"/>
      <c r="BF645" s="36"/>
      <c r="BG645" s="49" t="s">
        <v>147</v>
      </c>
      <c r="BH645" s="49"/>
      <c r="BI645" s="49"/>
      <c r="BJ645" s="49"/>
      <c r="BK645" s="49"/>
      <c r="BL645" s="49"/>
      <c r="BM645" s="49"/>
      <c r="BN645" s="40"/>
      <c r="BO645" s="40"/>
      <c r="BP645" s="40"/>
      <c r="BQ645" s="50"/>
      <c r="BR645" s="40"/>
      <c r="BS645" s="40"/>
      <c r="BT645" s="40"/>
      <c r="BU645" s="40"/>
      <c r="BV645" s="51"/>
    </row>
    <row r="646" spans="1:74" ht="15" hidden="1" customHeight="1">
      <c r="A646" s="67">
        <v>2020</v>
      </c>
      <c r="B646" s="67">
        <v>642</v>
      </c>
      <c r="C646" s="26" t="s">
        <v>129</v>
      </c>
      <c r="D646" s="26" t="s">
        <v>1479</v>
      </c>
      <c r="E646" s="26" t="s">
        <v>1480</v>
      </c>
      <c r="F646" s="27">
        <v>43943</v>
      </c>
      <c r="G646" s="67" t="s">
        <v>1587</v>
      </c>
      <c r="H646" s="67" t="s">
        <v>1402</v>
      </c>
      <c r="I646" s="67" t="s">
        <v>1402</v>
      </c>
      <c r="J646" s="28" t="s">
        <v>1588</v>
      </c>
      <c r="K646" s="67" t="s">
        <v>1483</v>
      </c>
      <c r="L646" s="26" t="s">
        <v>136</v>
      </c>
      <c r="M646" s="26" t="s">
        <v>137</v>
      </c>
      <c r="N646" s="26" t="s">
        <v>138</v>
      </c>
      <c r="O646" s="26" t="s">
        <v>138</v>
      </c>
      <c r="P646" s="29">
        <v>43</v>
      </c>
      <c r="Q646" s="30">
        <v>67</v>
      </c>
      <c r="R646" s="30">
        <v>4230</v>
      </c>
      <c r="S646" s="31" t="e">
        <f>#N/A</f>
        <v>#N/A</v>
      </c>
      <c r="T646" s="30">
        <v>1039</v>
      </c>
      <c r="U646" s="30">
        <v>837</v>
      </c>
      <c r="V646" s="32">
        <v>4.8</v>
      </c>
      <c r="W646" s="30">
        <v>60</v>
      </c>
      <c r="X646" s="30" t="e">
        <f>#N/A</f>
        <v>#N/A</v>
      </c>
      <c r="Y646" s="30" t="e">
        <f>#N/A</f>
        <v>#N/A</v>
      </c>
      <c r="AB646" s="33" t="e">
        <f>#N/A</f>
        <v>#N/A</v>
      </c>
      <c r="AC646" s="30">
        <v>1800</v>
      </c>
      <c r="AD646" s="30" t="e">
        <f>#N/A</f>
        <v>#N/A</v>
      </c>
      <c r="AE646" s="76">
        <v>0.94551724137931037</v>
      </c>
      <c r="AG646" s="30" t="e">
        <f>#N/A</f>
        <v>#N/A</v>
      </c>
      <c r="AH646" s="30" t="e">
        <f>#N/A</f>
        <v>#N/A</v>
      </c>
      <c r="AI646" s="30">
        <v>5788.6500000000005</v>
      </c>
      <c r="AJ646" s="30">
        <v>5513</v>
      </c>
      <c r="AK646" s="26" t="s">
        <v>139</v>
      </c>
      <c r="AL646" s="26">
        <v>14</v>
      </c>
      <c r="AM646" s="26" t="s">
        <v>1484</v>
      </c>
      <c r="AU646" s="26" t="s">
        <v>1526</v>
      </c>
      <c r="AV646" s="26" t="s">
        <v>1565</v>
      </c>
      <c r="AW646" s="26" t="s">
        <v>1566</v>
      </c>
      <c r="BA646" s="26" t="s">
        <v>1187</v>
      </c>
      <c r="BB646" s="26" t="s">
        <v>1410</v>
      </c>
      <c r="BC646" s="26" t="s">
        <v>1411</v>
      </c>
      <c r="BD646" s="37">
        <v>44008</v>
      </c>
      <c r="BE646" s="30">
        <v>34207</v>
      </c>
      <c r="BF646" s="30">
        <v>32465</v>
      </c>
      <c r="BG646" s="37" t="s">
        <v>147</v>
      </c>
      <c r="BH646" s="37" t="s">
        <v>1412</v>
      </c>
      <c r="BI646" s="37"/>
      <c r="BJ646" s="37"/>
      <c r="BK646" s="37"/>
      <c r="BL646" s="37"/>
      <c r="BM646" s="37"/>
      <c r="BN646" s="26"/>
      <c r="BO646" s="26"/>
      <c r="BP646" s="26"/>
      <c r="BQ646" s="38"/>
      <c r="BR646" s="26"/>
      <c r="BS646" s="26"/>
      <c r="BT646" s="26"/>
      <c r="BU646" s="26"/>
      <c r="BV646" s="39"/>
    </row>
    <row r="647" spans="1:74" ht="15" hidden="1" customHeight="1">
      <c r="A647" s="67">
        <v>2020</v>
      </c>
      <c r="B647" s="67">
        <v>643</v>
      </c>
      <c r="C647" s="26" t="s">
        <v>129</v>
      </c>
      <c r="D647" s="26" t="s">
        <v>1479</v>
      </c>
      <c r="E647" s="26" t="s">
        <v>1480</v>
      </c>
      <c r="F647" s="27">
        <v>43943</v>
      </c>
      <c r="G647" s="67" t="s">
        <v>1589</v>
      </c>
      <c r="H647" s="67" t="s">
        <v>1402</v>
      </c>
      <c r="I647" s="67" t="s">
        <v>1402</v>
      </c>
      <c r="J647" s="28" t="s">
        <v>1590</v>
      </c>
      <c r="K647" s="67" t="s">
        <v>1483</v>
      </c>
      <c r="L647" s="26" t="s">
        <v>136</v>
      </c>
      <c r="M647" s="26" t="s">
        <v>137</v>
      </c>
      <c r="N647" s="26" t="s">
        <v>138</v>
      </c>
      <c r="O647" s="26" t="s">
        <v>138</v>
      </c>
      <c r="P647" s="29">
        <v>44</v>
      </c>
      <c r="Q647" s="30">
        <v>67</v>
      </c>
      <c r="R647" s="30">
        <v>4240</v>
      </c>
      <c r="S647" s="31" t="e">
        <f>#N/A</f>
        <v>#N/A</v>
      </c>
      <c r="T647" s="30">
        <v>973</v>
      </c>
      <c r="U647" s="30">
        <v>832</v>
      </c>
      <c r="V647" s="32">
        <v>4.6875</v>
      </c>
      <c r="W647" s="30">
        <v>58</v>
      </c>
      <c r="X647" s="30" t="e">
        <f>#N/A</f>
        <v>#N/A</v>
      </c>
      <c r="Y647" s="30" t="e">
        <f>#N/A</f>
        <v>#N/A</v>
      </c>
      <c r="AB647" s="33" t="e">
        <f>#N/A</f>
        <v>#N/A</v>
      </c>
      <c r="AC647" s="30">
        <v>1800</v>
      </c>
      <c r="AD647" s="30" t="e">
        <f>#N/A</f>
        <v>#N/A</v>
      </c>
      <c r="AE647" s="76">
        <v>0.98</v>
      </c>
      <c r="AG647" s="30" t="e">
        <f>#N/A</f>
        <v>#N/A</v>
      </c>
      <c r="AH647" s="30" t="e">
        <f>#N/A</f>
        <v>#N/A</v>
      </c>
      <c r="AI647" s="30">
        <v>5802.3</v>
      </c>
      <c r="AJ647" s="30">
        <v>5526</v>
      </c>
      <c r="AK647" s="26" t="s">
        <v>139</v>
      </c>
      <c r="AL647" s="26">
        <v>14</v>
      </c>
      <c r="AM647" s="26" t="s">
        <v>1484</v>
      </c>
      <c r="AU647" s="26" t="s">
        <v>1526</v>
      </c>
      <c r="AV647" s="26" t="s">
        <v>1565</v>
      </c>
      <c r="AW647" s="26" t="s">
        <v>1566</v>
      </c>
      <c r="BA647" s="26" t="s">
        <v>1187</v>
      </c>
      <c r="BB647" s="26" t="s">
        <v>1410</v>
      </c>
      <c r="BC647" s="26" t="s">
        <v>1411</v>
      </c>
      <c r="BD647" s="37">
        <v>44008</v>
      </c>
      <c r="BE647" s="30">
        <v>34207</v>
      </c>
      <c r="BF647" s="30">
        <v>32465</v>
      </c>
      <c r="BG647" s="37" t="s">
        <v>147</v>
      </c>
      <c r="BH647" s="37" t="s">
        <v>1412</v>
      </c>
      <c r="BI647" s="37"/>
      <c r="BJ647" s="37"/>
      <c r="BK647" s="37"/>
      <c r="BL647" s="37"/>
      <c r="BM647" s="37"/>
      <c r="BN647" s="26"/>
      <c r="BO647" s="26"/>
      <c r="BP647" s="26"/>
      <c r="BQ647" s="38"/>
      <c r="BR647" s="26"/>
      <c r="BS647" s="26"/>
      <c r="BT647" s="26"/>
      <c r="BU647" s="26"/>
      <c r="BV647" s="39"/>
    </row>
    <row r="648" spans="1:74" ht="15" hidden="1" customHeight="1">
      <c r="A648" s="67">
        <v>2020</v>
      </c>
      <c r="B648" s="67">
        <v>644</v>
      </c>
      <c r="C648" s="26" t="s">
        <v>129</v>
      </c>
      <c r="D648" s="26" t="s">
        <v>1479</v>
      </c>
      <c r="E648" s="26" t="s">
        <v>1480</v>
      </c>
      <c r="F648" s="27">
        <v>43943</v>
      </c>
      <c r="G648" s="67" t="s">
        <v>1591</v>
      </c>
      <c r="H648" s="67" t="s">
        <v>1402</v>
      </c>
      <c r="I648" s="67" t="s">
        <v>1402</v>
      </c>
      <c r="J648" s="28" t="s">
        <v>1592</v>
      </c>
      <c r="K648" s="26" t="s">
        <v>135</v>
      </c>
      <c r="L648" s="26" t="s">
        <v>136</v>
      </c>
      <c r="M648" s="26" t="s">
        <v>137</v>
      </c>
      <c r="N648" s="26" t="s">
        <v>138</v>
      </c>
      <c r="O648" s="26" t="s">
        <v>138</v>
      </c>
      <c r="Q648" s="30">
        <v>67</v>
      </c>
      <c r="R648" s="30">
        <v>4410</v>
      </c>
      <c r="S648" s="31" t="e">
        <f>#N/A</f>
        <v>#N/A</v>
      </c>
      <c r="T648" s="30">
        <v>888</v>
      </c>
      <c r="AB648" s="33" t="e">
        <f>#N/A</f>
        <v>#N/A</v>
      </c>
      <c r="AC648" s="30">
        <v>1800</v>
      </c>
      <c r="AD648" s="30" t="e">
        <f>#N/A</f>
        <v>#N/A</v>
      </c>
      <c r="AE648" s="76">
        <v>0.98</v>
      </c>
      <c r="AG648" s="30" t="e">
        <f>#N/A</f>
        <v>#N/A</v>
      </c>
      <c r="AH648" s="30" t="e">
        <f>#N/A</f>
        <v>#N/A</v>
      </c>
      <c r="AI648" s="30">
        <v>6034.35</v>
      </c>
      <c r="AJ648" s="30">
        <v>5747</v>
      </c>
      <c r="AK648" s="26" t="s">
        <v>139</v>
      </c>
      <c r="AL648" s="26">
        <v>14</v>
      </c>
      <c r="AM648" s="26" t="s">
        <v>1484</v>
      </c>
      <c r="AU648" s="26" t="s">
        <v>1526</v>
      </c>
      <c r="AV648" s="26" t="s">
        <v>1565</v>
      </c>
      <c r="AW648" s="26" t="s">
        <v>1566</v>
      </c>
      <c r="BA648" s="26" t="s">
        <v>1187</v>
      </c>
      <c r="BB648" s="26" t="s">
        <v>1410</v>
      </c>
      <c r="BC648" s="26" t="s">
        <v>1411</v>
      </c>
      <c r="BD648" s="37">
        <v>44008</v>
      </c>
      <c r="BE648" s="30">
        <v>34207</v>
      </c>
      <c r="BF648" s="30">
        <v>32465</v>
      </c>
      <c r="BG648" s="37" t="s">
        <v>147</v>
      </c>
      <c r="BH648" s="37" t="s">
        <v>1412</v>
      </c>
      <c r="BI648" s="37"/>
      <c r="BJ648" s="37"/>
      <c r="BK648" s="37"/>
      <c r="BL648" s="37"/>
      <c r="BM648" s="37"/>
      <c r="BN648" s="26"/>
      <c r="BO648" s="26"/>
      <c r="BP648" s="26"/>
      <c r="BQ648" s="38"/>
      <c r="BR648" s="26"/>
      <c r="BS648" s="26"/>
      <c r="BT648" s="26"/>
      <c r="BU648" s="26"/>
      <c r="BV648" s="39"/>
    </row>
    <row r="649" spans="1:74" ht="15" hidden="1" customHeight="1">
      <c r="A649" s="67">
        <v>2020</v>
      </c>
      <c r="B649" s="67">
        <v>645</v>
      </c>
      <c r="C649" s="26" t="s">
        <v>129</v>
      </c>
      <c r="D649" s="26" t="s">
        <v>1479</v>
      </c>
      <c r="E649" s="26" t="s">
        <v>1480</v>
      </c>
      <c r="F649" s="27">
        <v>43943</v>
      </c>
      <c r="G649" s="67" t="s">
        <v>1593</v>
      </c>
      <c r="H649" s="67" t="s">
        <v>1402</v>
      </c>
      <c r="I649" s="67" t="s">
        <v>1402</v>
      </c>
      <c r="J649" s="28" t="s">
        <v>1594</v>
      </c>
      <c r="K649" s="26" t="s">
        <v>135</v>
      </c>
      <c r="L649" s="26" t="s">
        <v>136</v>
      </c>
      <c r="M649" s="26" t="s">
        <v>137</v>
      </c>
      <c r="N649" s="26" t="s">
        <v>138</v>
      </c>
      <c r="O649" s="26" t="s">
        <v>138</v>
      </c>
      <c r="Q649" s="30">
        <v>75</v>
      </c>
      <c r="R649" s="30">
        <v>5740</v>
      </c>
      <c r="S649" s="31" t="e">
        <f>#N/A</f>
        <v>#N/A</v>
      </c>
      <c r="T649" s="30">
        <v>1159</v>
      </c>
      <c r="AB649" s="33" t="e">
        <f>#N/A</f>
        <v>#N/A</v>
      </c>
      <c r="AC649" s="30">
        <v>1800</v>
      </c>
      <c r="AD649" s="30" t="e">
        <f>#N/A</f>
        <v>#N/A</v>
      </c>
      <c r="AE649" s="76">
        <v>0.66</v>
      </c>
      <c r="AG649" s="30" t="e">
        <f>#N/A</f>
        <v>#N/A</v>
      </c>
      <c r="AH649" s="30" t="e">
        <f>#N/A</f>
        <v>#N/A</v>
      </c>
      <c r="AI649" s="30">
        <v>7854</v>
      </c>
      <c r="AJ649" s="30">
        <v>7480</v>
      </c>
      <c r="AK649" s="26" t="s">
        <v>139</v>
      </c>
      <c r="AL649" s="26">
        <v>14</v>
      </c>
      <c r="AM649" s="26" t="s">
        <v>1484</v>
      </c>
      <c r="AU649" s="26" t="s">
        <v>1526</v>
      </c>
      <c r="AV649" s="26" t="s">
        <v>1565</v>
      </c>
      <c r="AW649" s="26" t="s">
        <v>1566</v>
      </c>
      <c r="BA649" s="26" t="s">
        <v>1187</v>
      </c>
      <c r="BB649" s="26" t="s">
        <v>1410</v>
      </c>
      <c r="BC649" s="26" t="s">
        <v>1411</v>
      </c>
      <c r="BD649" s="37">
        <v>44008</v>
      </c>
      <c r="BE649" s="30">
        <v>34207</v>
      </c>
      <c r="BF649" s="30">
        <v>32465</v>
      </c>
      <c r="BG649" s="37" t="s">
        <v>147</v>
      </c>
      <c r="BH649" s="37" t="s">
        <v>1412</v>
      </c>
      <c r="BI649" s="37"/>
      <c r="BJ649" s="37"/>
      <c r="BK649" s="37"/>
      <c r="BL649" s="37"/>
      <c r="BM649" s="37"/>
      <c r="BN649" s="26"/>
      <c r="BO649" s="26"/>
      <c r="BP649" s="26"/>
      <c r="BQ649" s="38"/>
      <c r="BR649" s="26"/>
      <c r="BS649" s="26"/>
      <c r="BT649" s="26"/>
      <c r="BU649" s="26"/>
      <c r="BV649" s="39"/>
    </row>
    <row r="650" spans="1:74" ht="15" hidden="1" customHeight="1">
      <c r="A650" s="67">
        <v>2020</v>
      </c>
      <c r="B650" s="67">
        <v>646</v>
      </c>
      <c r="C650" s="26" t="s">
        <v>129</v>
      </c>
      <c r="D650" s="26" t="s">
        <v>1479</v>
      </c>
      <c r="E650" s="26" t="s">
        <v>1480</v>
      </c>
      <c r="F650" s="27">
        <v>43943</v>
      </c>
      <c r="G650" s="67" t="s">
        <v>1595</v>
      </c>
      <c r="H650" s="67" t="s">
        <v>1402</v>
      </c>
      <c r="I650" s="67" t="s">
        <v>1402</v>
      </c>
      <c r="J650" s="28" t="s">
        <v>1594</v>
      </c>
      <c r="K650" s="26" t="s">
        <v>135</v>
      </c>
      <c r="L650" s="26" t="s">
        <v>136</v>
      </c>
      <c r="M650" s="26" t="s">
        <v>137</v>
      </c>
      <c r="N650" s="26" t="s">
        <v>138</v>
      </c>
      <c r="O650" s="26" t="s">
        <v>138</v>
      </c>
      <c r="Q650" s="30">
        <v>89</v>
      </c>
      <c r="R650" s="30">
        <v>7460</v>
      </c>
      <c r="S650" s="31" t="e">
        <f>#N/A</f>
        <v>#N/A</v>
      </c>
      <c r="T650" s="30">
        <v>1646</v>
      </c>
      <c r="AB650" s="33" t="e">
        <f>#N/A</f>
        <v>#N/A</v>
      </c>
      <c r="AC650" s="30">
        <v>1800</v>
      </c>
      <c r="AD650" s="30" t="e">
        <f>#N/A</f>
        <v>#N/A</v>
      </c>
      <c r="AE650" s="76">
        <v>0.90857142857142859</v>
      </c>
      <c r="AG650" s="30" t="e">
        <f>#N/A</f>
        <v>#N/A</v>
      </c>
      <c r="AH650" s="30" t="e">
        <f>#N/A</f>
        <v>#N/A</v>
      </c>
      <c r="AI650" s="30">
        <v>10208.1</v>
      </c>
      <c r="AJ650" s="30">
        <v>9722</v>
      </c>
      <c r="AK650" s="26" t="s">
        <v>139</v>
      </c>
      <c r="AL650" s="26">
        <v>14</v>
      </c>
      <c r="AM650" s="26" t="s">
        <v>1484</v>
      </c>
      <c r="AU650" s="26" t="s">
        <v>1526</v>
      </c>
      <c r="AV650" s="26" t="s">
        <v>1565</v>
      </c>
      <c r="AW650" s="26" t="s">
        <v>1566</v>
      </c>
      <c r="BA650" s="26" t="s">
        <v>1187</v>
      </c>
      <c r="BB650" s="26" t="s">
        <v>1410</v>
      </c>
      <c r="BC650" s="26" t="s">
        <v>1411</v>
      </c>
      <c r="BD650" s="37">
        <v>44008</v>
      </c>
      <c r="BE650" s="30">
        <v>34207</v>
      </c>
      <c r="BF650" s="30">
        <v>32465</v>
      </c>
      <c r="BG650" s="37" t="s">
        <v>147</v>
      </c>
      <c r="BH650" s="37" t="s">
        <v>1412</v>
      </c>
      <c r="BI650" s="37"/>
      <c r="BJ650" s="37"/>
      <c r="BK650" s="37"/>
      <c r="BL650" s="37"/>
      <c r="BM650" s="37"/>
      <c r="BN650" s="26"/>
      <c r="BO650" s="26"/>
      <c r="BP650" s="26"/>
      <c r="BQ650" s="38"/>
      <c r="BR650" s="26"/>
      <c r="BS650" s="26"/>
      <c r="BT650" s="26"/>
      <c r="BU650" s="26"/>
      <c r="BV650" s="39"/>
    </row>
    <row r="651" spans="1:74" ht="15" hidden="1" customHeight="1">
      <c r="A651" s="67">
        <v>2020</v>
      </c>
      <c r="B651" s="67">
        <v>647</v>
      </c>
      <c r="C651" s="26" t="s">
        <v>129</v>
      </c>
      <c r="D651" s="26" t="s">
        <v>1479</v>
      </c>
      <c r="E651" s="26" t="s">
        <v>1480</v>
      </c>
      <c r="F651" s="27">
        <v>43943</v>
      </c>
      <c r="G651" s="67" t="s">
        <v>1596</v>
      </c>
      <c r="H651" s="67" t="s">
        <v>1402</v>
      </c>
      <c r="I651" s="67" t="s">
        <v>1402</v>
      </c>
      <c r="J651" s="28" t="s">
        <v>1597</v>
      </c>
      <c r="K651" s="26" t="s">
        <v>135</v>
      </c>
      <c r="L651" s="26" t="s">
        <v>136</v>
      </c>
      <c r="M651" s="26" t="s">
        <v>137</v>
      </c>
      <c r="N651" s="26" t="s">
        <v>138</v>
      </c>
      <c r="O651" s="26" t="s">
        <v>138</v>
      </c>
      <c r="Q651" s="30">
        <v>76</v>
      </c>
      <c r="R651" s="30">
        <v>6520</v>
      </c>
      <c r="S651" s="31" t="e">
        <f>#N/A</f>
        <v>#N/A</v>
      </c>
      <c r="T651" s="30">
        <v>1387</v>
      </c>
      <c r="AB651" s="33" t="e">
        <f>#N/A</f>
        <v>#N/A</v>
      </c>
      <c r="AC651" s="30">
        <v>1800</v>
      </c>
      <c r="AD651" s="30" t="e">
        <f>#N/A</f>
        <v>#N/A</v>
      </c>
      <c r="AE651" s="76">
        <v>0.94551724137931037</v>
      </c>
      <c r="AG651" s="30" t="e">
        <f>#N/A</f>
        <v>#N/A</v>
      </c>
      <c r="AH651" s="30" t="e">
        <f>#N/A</f>
        <v>#N/A</v>
      </c>
      <c r="AI651" s="30">
        <v>8921.85</v>
      </c>
      <c r="AJ651" s="30">
        <v>8497</v>
      </c>
      <c r="AK651" s="26" t="s">
        <v>139</v>
      </c>
      <c r="AL651" s="26">
        <v>14</v>
      </c>
      <c r="AM651" s="26" t="s">
        <v>1484</v>
      </c>
      <c r="AU651" s="26" t="s">
        <v>1526</v>
      </c>
      <c r="AV651" s="26" t="s">
        <v>1598</v>
      </c>
      <c r="AW651" s="26" t="s">
        <v>1599</v>
      </c>
      <c r="BA651" s="26" t="s">
        <v>1187</v>
      </c>
      <c r="BB651" s="26" t="s">
        <v>1410</v>
      </c>
      <c r="BC651" s="26" t="s">
        <v>1411</v>
      </c>
      <c r="BD651" s="37">
        <v>44008</v>
      </c>
      <c r="BE651" s="30">
        <v>34207</v>
      </c>
      <c r="BF651" s="30">
        <v>32465</v>
      </c>
      <c r="BG651" s="37" t="s">
        <v>147</v>
      </c>
      <c r="BH651" s="37" t="s">
        <v>1412</v>
      </c>
      <c r="BI651" s="37"/>
      <c r="BJ651" s="37"/>
      <c r="BK651" s="37"/>
      <c r="BL651" s="37"/>
      <c r="BM651" s="37"/>
      <c r="BN651" s="26"/>
      <c r="BO651" s="26"/>
      <c r="BP651" s="26"/>
      <c r="BQ651" s="38"/>
      <c r="BR651" s="26"/>
      <c r="BS651" s="26"/>
      <c r="BT651" s="26"/>
      <c r="BU651" s="26"/>
      <c r="BV651" s="39"/>
    </row>
    <row r="652" spans="1:74" ht="15" hidden="1" customHeight="1">
      <c r="A652" s="67">
        <v>2020</v>
      </c>
      <c r="B652" s="67">
        <v>648</v>
      </c>
      <c r="C652" s="26" t="s">
        <v>129</v>
      </c>
      <c r="D652" s="26" t="s">
        <v>1479</v>
      </c>
      <c r="E652" s="26" t="s">
        <v>1480</v>
      </c>
      <c r="F652" s="27">
        <v>43943</v>
      </c>
      <c r="G652" s="67" t="s">
        <v>1600</v>
      </c>
      <c r="H652" s="67" t="s">
        <v>1402</v>
      </c>
      <c r="I652" s="67" t="s">
        <v>1402</v>
      </c>
      <c r="J652" s="28" t="s">
        <v>1601</v>
      </c>
      <c r="K652" s="26" t="s">
        <v>135</v>
      </c>
      <c r="L652" s="26" t="s">
        <v>136</v>
      </c>
      <c r="M652" s="26" t="s">
        <v>137</v>
      </c>
      <c r="N652" s="26" t="s">
        <v>138</v>
      </c>
      <c r="O652" s="26" t="s">
        <v>138</v>
      </c>
      <c r="Q652" s="30">
        <v>75</v>
      </c>
      <c r="R652" s="30">
        <v>4690</v>
      </c>
      <c r="S652" s="31" t="e">
        <f>#N/A</f>
        <v>#N/A</v>
      </c>
      <c r="T652" s="30">
        <v>865</v>
      </c>
      <c r="AB652" s="33" t="e">
        <f>#N/A</f>
        <v>#N/A</v>
      </c>
      <c r="AC652" s="30">
        <v>1800</v>
      </c>
      <c r="AD652" s="30" t="e">
        <f>#N/A</f>
        <v>#N/A</v>
      </c>
      <c r="AE652" s="76">
        <v>0.98</v>
      </c>
      <c r="AG652" s="30" t="e">
        <f>#N/A</f>
        <v>#N/A</v>
      </c>
      <c r="AH652" s="30" t="e">
        <f>#N/A</f>
        <v>#N/A</v>
      </c>
      <c r="AI652" s="30">
        <v>6417.6</v>
      </c>
      <c r="AJ652" s="30">
        <v>6112</v>
      </c>
      <c r="AK652" s="26" t="s">
        <v>139</v>
      </c>
      <c r="AL652" s="26">
        <v>14</v>
      </c>
      <c r="AM652" s="26" t="s">
        <v>1484</v>
      </c>
      <c r="AU652" s="26" t="s">
        <v>1526</v>
      </c>
      <c r="AV652" s="26" t="s">
        <v>1598</v>
      </c>
      <c r="AW652" s="26" t="s">
        <v>1599</v>
      </c>
      <c r="BA652" s="26" t="s">
        <v>1187</v>
      </c>
      <c r="BB652" s="26" t="s">
        <v>1410</v>
      </c>
      <c r="BC652" s="26" t="s">
        <v>1411</v>
      </c>
      <c r="BD652" s="37">
        <v>44008</v>
      </c>
      <c r="BE652" s="30">
        <v>34207</v>
      </c>
      <c r="BF652" s="30">
        <v>32465</v>
      </c>
      <c r="BG652" s="37" t="s">
        <v>147</v>
      </c>
      <c r="BH652" s="37" t="s">
        <v>1412</v>
      </c>
      <c r="BI652" s="37"/>
      <c r="BJ652" s="37"/>
      <c r="BK652" s="37"/>
      <c r="BL652" s="37"/>
      <c r="BM652" s="37"/>
      <c r="BN652" s="26"/>
      <c r="BO652" s="26"/>
      <c r="BP652" s="26"/>
      <c r="BQ652" s="38"/>
      <c r="BR652" s="26"/>
      <c r="BS652" s="26"/>
      <c r="BT652" s="26"/>
      <c r="BU652" s="26"/>
      <c r="BV652" s="39"/>
    </row>
    <row r="653" spans="1:74" ht="15" hidden="1" customHeight="1">
      <c r="A653" s="67">
        <v>2020</v>
      </c>
      <c r="B653" s="67">
        <v>649</v>
      </c>
      <c r="C653" s="26" t="s">
        <v>129</v>
      </c>
      <c r="D653" s="26" t="s">
        <v>1479</v>
      </c>
      <c r="E653" s="26" t="s">
        <v>1480</v>
      </c>
      <c r="F653" s="27">
        <v>43943</v>
      </c>
      <c r="G653" s="67" t="s">
        <v>1602</v>
      </c>
      <c r="H653" s="67" t="s">
        <v>1402</v>
      </c>
      <c r="I653" s="67" t="s">
        <v>1402</v>
      </c>
      <c r="J653" s="28" t="s">
        <v>1594</v>
      </c>
      <c r="K653" s="26" t="s">
        <v>135</v>
      </c>
      <c r="L653" s="26" t="s">
        <v>136</v>
      </c>
      <c r="M653" s="26" t="s">
        <v>137</v>
      </c>
      <c r="N653" s="26" t="s">
        <v>138</v>
      </c>
      <c r="O653" s="26" t="s">
        <v>138</v>
      </c>
      <c r="Q653" s="30">
        <v>76</v>
      </c>
      <c r="R653" s="30">
        <v>5620</v>
      </c>
      <c r="S653" s="31" t="e">
        <f>#N/A</f>
        <v>#N/A</v>
      </c>
      <c r="T653" s="30">
        <v>1196</v>
      </c>
      <c r="AB653" s="33" t="e">
        <f>#N/A</f>
        <v>#N/A</v>
      </c>
      <c r="AC653" s="30">
        <v>1800</v>
      </c>
      <c r="AD653" s="30" t="e">
        <f>#N/A</f>
        <v>#N/A</v>
      </c>
      <c r="AE653" s="76">
        <v>0.94428571428571428</v>
      </c>
      <c r="AG653" s="30" t="e">
        <f>#N/A</f>
        <v>#N/A</v>
      </c>
      <c r="AH653" s="30" t="e">
        <f>#N/A</f>
        <v>#N/A</v>
      </c>
      <c r="AI653" s="30">
        <v>7690.2000000000007</v>
      </c>
      <c r="AJ653" s="30">
        <v>7324</v>
      </c>
      <c r="AK653" s="26" t="s">
        <v>139</v>
      </c>
      <c r="AL653" s="26">
        <v>14</v>
      </c>
      <c r="AM653" s="26" t="s">
        <v>1484</v>
      </c>
      <c r="AU653" s="26" t="s">
        <v>1526</v>
      </c>
      <c r="AV653" s="26" t="s">
        <v>1598</v>
      </c>
      <c r="AW653" s="26" t="s">
        <v>1599</v>
      </c>
      <c r="BA653" s="26" t="s">
        <v>1187</v>
      </c>
      <c r="BB653" s="26" t="s">
        <v>1410</v>
      </c>
      <c r="BC653" s="26" t="s">
        <v>1411</v>
      </c>
      <c r="BD653" s="37">
        <v>44008</v>
      </c>
      <c r="BE653" s="30">
        <v>34207</v>
      </c>
      <c r="BF653" s="30">
        <v>32465</v>
      </c>
      <c r="BG653" s="37" t="s">
        <v>147</v>
      </c>
      <c r="BH653" s="37" t="s">
        <v>1412</v>
      </c>
      <c r="BI653" s="37"/>
      <c r="BJ653" s="37"/>
      <c r="BK653" s="37"/>
      <c r="BL653" s="37"/>
      <c r="BM653" s="37"/>
      <c r="BN653" s="26"/>
      <c r="BO653" s="26"/>
      <c r="BP653" s="26"/>
      <c r="BQ653" s="38"/>
      <c r="BR653" s="26"/>
      <c r="BS653" s="26"/>
      <c r="BT653" s="26"/>
      <c r="BU653" s="26"/>
      <c r="BV653" s="39"/>
    </row>
    <row r="654" spans="1:74" ht="15" hidden="1" customHeight="1">
      <c r="A654" s="67">
        <v>2020</v>
      </c>
      <c r="B654" s="67">
        <v>650</v>
      </c>
      <c r="C654" s="26" t="s">
        <v>129</v>
      </c>
      <c r="D654" s="26" t="s">
        <v>1479</v>
      </c>
      <c r="E654" s="26" t="s">
        <v>1480</v>
      </c>
      <c r="F654" s="27">
        <v>43943</v>
      </c>
      <c r="G654" s="67" t="s">
        <v>1603</v>
      </c>
      <c r="H654" s="67" t="s">
        <v>1402</v>
      </c>
      <c r="I654" s="67" t="s">
        <v>1402</v>
      </c>
      <c r="J654" s="28" t="s">
        <v>1594</v>
      </c>
      <c r="K654" s="26" t="s">
        <v>135</v>
      </c>
      <c r="L654" s="26" t="s">
        <v>136</v>
      </c>
      <c r="M654" s="26" t="s">
        <v>137</v>
      </c>
      <c r="N654" s="26" t="s">
        <v>138</v>
      </c>
      <c r="O654" s="26" t="s">
        <v>138</v>
      </c>
      <c r="Q654" s="30">
        <v>81</v>
      </c>
      <c r="R654" s="30">
        <v>8330</v>
      </c>
      <c r="S654" s="31" t="e">
        <f>#N/A</f>
        <v>#N/A</v>
      </c>
      <c r="T654" s="30">
        <v>1791</v>
      </c>
      <c r="AB654" s="33" t="e">
        <f>#N/A</f>
        <v>#N/A</v>
      </c>
      <c r="AC654" s="30">
        <v>1800</v>
      </c>
      <c r="AD654" s="30" t="e">
        <f>#N/A</f>
        <v>#N/A</v>
      </c>
      <c r="AE654" s="76">
        <v>0.92999999999999994</v>
      </c>
      <c r="AG654" s="30" t="e">
        <f>#N/A</f>
        <v>#N/A</v>
      </c>
      <c r="AH654" s="30" t="e">
        <f>#N/A</f>
        <v>#N/A</v>
      </c>
      <c r="AI654" s="30">
        <v>11398.800000000001</v>
      </c>
      <c r="AJ654" s="30">
        <v>10856</v>
      </c>
      <c r="AK654" s="26" t="s">
        <v>139</v>
      </c>
      <c r="AL654" s="26">
        <v>14</v>
      </c>
      <c r="AM654" s="26" t="s">
        <v>1484</v>
      </c>
      <c r="AU654" s="26" t="s">
        <v>1526</v>
      </c>
      <c r="AV654" s="26" t="s">
        <v>1598</v>
      </c>
      <c r="AW654" s="26" t="s">
        <v>1599</v>
      </c>
      <c r="BA654" s="26" t="s">
        <v>1187</v>
      </c>
      <c r="BB654" s="26" t="s">
        <v>1410</v>
      </c>
      <c r="BC654" s="26" t="s">
        <v>1411</v>
      </c>
      <c r="BD654" s="37">
        <v>44008</v>
      </c>
      <c r="BE654" s="30">
        <v>34207</v>
      </c>
      <c r="BF654" s="30">
        <v>32465</v>
      </c>
      <c r="BG654" s="37" t="s">
        <v>147</v>
      </c>
      <c r="BH654" s="37" t="s">
        <v>1412</v>
      </c>
      <c r="BI654" s="37"/>
      <c r="BJ654" s="37"/>
      <c r="BK654" s="37"/>
      <c r="BL654" s="37"/>
      <c r="BM654" s="37"/>
      <c r="BN654" s="26"/>
      <c r="BO654" s="26"/>
      <c r="BP654" s="26"/>
      <c r="BQ654" s="38"/>
      <c r="BR654" s="26"/>
      <c r="BS654" s="26"/>
      <c r="BT654" s="26"/>
      <c r="BU654" s="26"/>
      <c r="BV654" s="39"/>
    </row>
    <row r="655" spans="1:74" s="52" customFormat="1" ht="15" hidden="1" customHeight="1">
      <c r="A655" s="93">
        <v>2020</v>
      </c>
      <c r="B655" s="93">
        <v>651</v>
      </c>
      <c r="C655" s="40" t="s">
        <v>129</v>
      </c>
      <c r="D655" s="40" t="s">
        <v>1479</v>
      </c>
      <c r="E655" s="40" t="s">
        <v>1480</v>
      </c>
      <c r="F655" s="41">
        <v>43943</v>
      </c>
      <c r="G655" s="93" t="s">
        <v>1604</v>
      </c>
      <c r="H655" s="93" t="s">
        <v>1402</v>
      </c>
      <c r="I655" s="93" t="s">
        <v>1402</v>
      </c>
      <c r="J655" s="42" t="s">
        <v>1605</v>
      </c>
      <c r="K655" s="40" t="s">
        <v>135</v>
      </c>
      <c r="L655" s="40" t="s">
        <v>136</v>
      </c>
      <c r="M655" s="40" t="s">
        <v>137</v>
      </c>
      <c r="N655" s="40" t="s">
        <v>138</v>
      </c>
      <c r="O655" s="40" t="s">
        <v>138</v>
      </c>
      <c r="P655" s="43"/>
      <c r="Q655" s="36">
        <v>74</v>
      </c>
      <c r="R655" s="36">
        <v>6160</v>
      </c>
      <c r="S655" s="44" t="e">
        <f>#N/A</f>
        <v>#N/A</v>
      </c>
      <c r="T655" s="36">
        <v>1310</v>
      </c>
      <c r="U655" s="36"/>
      <c r="V655" s="45"/>
      <c r="W655" s="36"/>
      <c r="X655" s="36"/>
      <c r="Y655" s="36"/>
      <c r="Z655" s="36"/>
      <c r="AA655" s="36"/>
      <c r="AB655" s="46" t="e">
        <f>#N/A</f>
        <v>#N/A</v>
      </c>
      <c r="AC655" s="36">
        <v>1800</v>
      </c>
      <c r="AD655" s="36" t="e">
        <f>#N/A</f>
        <v>#N/A</v>
      </c>
      <c r="AE655" s="101">
        <v>0.98</v>
      </c>
      <c r="AF655" s="48"/>
      <c r="AG655" s="36" t="e">
        <f>#N/A</f>
        <v>#N/A</v>
      </c>
      <c r="AH655" s="36" t="e">
        <f>#N/A</f>
        <v>#N/A</v>
      </c>
      <c r="AI655" s="36">
        <v>0</v>
      </c>
      <c r="AJ655" s="36">
        <v>0</v>
      </c>
      <c r="AK655" s="40" t="s">
        <v>139</v>
      </c>
      <c r="AL655" s="40">
        <v>14</v>
      </c>
      <c r="AM655" s="40" t="s">
        <v>1484</v>
      </c>
      <c r="AN655" s="40" t="s">
        <v>1606</v>
      </c>
      <c r="AO655" s="36"/>
      <c r="AP655" s="36"/>
      <c r="AQ655" s="36"/>
      <c r="AR655" s="36">
        <v>11088</v>
      </c>
      <c r="AS655" s="36"/>
      <c r="AT655" s="36">
        <f>+AR655</f>
        <v>11088</v>
      </c>
      <c r="AU655" s="40" t="s">
        <v>1526</v>
      </c>
      <c r="AV655" s="40" t="s">
        <v>1598</v>
      </c>
      <c r="AW655" s="40" t="s">
        <v>1599</v>
      </c>
      <c r="AX655" s="40"/>
      <c r="AY655" s="40"/>
      <c r="AZ655" s="40"/>
      <c r="BA655" s="40" t="s">
        <v>1187</v>
      </c>
      <c r="BB655" s="40" t="s">
        <v>1410</v>
      </c>
      <c r="BC655" s="40"/>
      <c r="BD655" s="49"/>
      <c r="BE655" s="36"/>
      <c r="BF655" s="36"/>
      <c r="BG655" s="49" t="s">
        <v>147</v>
      </c>
      <c r="BH655" s="49"/>
      <c r="BI655" s="49"/>
      <c r="BJ655" s="49"/>
      <c r="BK655" s="49"/>
      <c r="BL655" s="49"/>
      <c r="BM655" s="49"/>
      <c r="BN655" s="40"/>
      <c r="BO655" s="40"/>
      <c r="BP655" s="40"/>
      <c r="BQ655" s="50"/>
      <c r="BR655" s="40"/>
      <c r="BS655" s="40"/>
      <c r="BT655" s="40"/>
      <c r="BU655" s="40"/>
      <c r="BV655" s="51"/>
    </row>
    <row r="656" spans="1:74" ht="15" hidden="1" customHeight="1">
      <c r="A656" s="67">
        <v>2020</v>
      </c>
      <c r="B656" s="67">
        <v>652</v>
      </c>
      <c r="C656" s="26" t="s">
        <v>129</v>
      </c>
      <c r="D656" s="26" t="s">
        <v>1479</v>
      </c>
      <c r="E656" s="26" t="s">
        <v>1480</v>
      </c>
      <c r="F656" s="27">
        <v>43943</v>
      </c>
      <c r="G656" s="67" t="s">
        <v>1607</v>
      </c>
      <c r="H656" s="67" t="s">
        <v>1402</v>
      </c>
      <c r="I656" s="67" t="s">
        <v>1402</v>
      </c>
      <c r="J656" s="28" t="s">
        <v>1594</v>
      </c>
      <c r="K656" s="26" t="s">
        <v>135</v>
      </c>
      <c r="L656" s="26" t="s">
        <v>136</v>
      </c>
      <c r="M656" s="26" t="s">
        <v>137</v>
      </c>
      <c r="N656" s="26" t="s">
        <v>138</v>
      </c>
      <c r="O656" s="26" t="s">
        <v>138</v>
      </c>
      <c r="Q656" s="30">
        <v>69</v>
      </c>
      <c r="R656" s="30">
        <v>4840</v>
      </c>
      <c r="S656" s="31" t="e">
        <f>#N/A</f>
        <v>#N/A</v>
      </c>
      <c r="T656" s="30">
        <v>1104</v>
      </c>
      <c r="AB656" s="33" t="e">
        <f>#N/A</f>
        <v>#N/A</v>
      </c>
      <c r="AC656" s="30">
        <v>1800</v>
      </c>
      <c r="AD656" s="30" t="e">
        <f>#N/A</f>
        <v>#N/A</v>
      </c>
      <c r="AE656" s="76">
        <v>0.81870967741935485</v>
      </c>
      <c r="AG656" s="30" t="e">
        <f>#N/A</f>
        <v>#N/A</v>
      </c>
      <c r="AH656" s="30" t="e">
        <f>#N/A</f>
        <v>#N/A</v>
      </c>
      <c r="AI656" s="30">
        <v>6622.35</v>
      </c>
      <c r="AJ656" s="30">
        <v>6307</v>
      </c>
      <c r="AK656" s="26" t="s">
        <v>139</v>
      </c>
      <c r="AL656" s="26">
        <v>14</v>
      </c>
      <c r="AM656" s="26" t="s">
        <v>1484</v>
      </c>
      <c r="AU656" s="26" t="s">
        <v>1526</v>
      </c>
      <c r="AV656" s="26" t="s">
        <v>1598</v>
      </c>
      <c r="AW656" s="26" t="s">
        <v>1599</v>
      </c>
      <c r="BA656" s="26" t="s">
        <v>1187</v>
      </c>
      <c r="BB656" s="26" t="s">
        <v>1410</v>
      </c>
      <c r="BC656" s="26" t="s">
        <v>1411</v>
      </c>
      <c r="BD656" s="37">
        <v>44008</v>
      </c>
      <c r="BE656" s="30">
        <v>34207</v>
      </c>
      <c r="BF656" s="30">
        <v>32465</v>
      </c>
      <c r="BG656" s="37" t="s">
        <v>147</v>
      </c>
      <c r="BH656" s="37" t="s">
        <v>1412</v>
      </c>
      <c r="BI656" s="37"/>
      <c r="BJ656" s="37"/>
      <c r="BK656" s="37"/>
      <c r="BL656" s="37"/>
      <c r="BM656" s="37"/>
      <c r="BN656" s="26"/>
      <c r="BO656" s="26"/>
      <c r="BP656" s="26"/>
      <c r="BQ656" s="38"/>
      <c r="BR656" s="26"/>
      <c r="BS656" s="26"/>
      <c r="BT656" s="26"/>
      <c r="BU656" s="26"/>
      <c r="BV656" s="39"/>
    </row>
    <row r="657" spans="1:74" ht="15" hidden="1" customHeight="1">
      <c r="A657" s="67">
        <v>2020</v>
      </c>
      <c r="B657" s="67">
        <v>653</v>
      </c>
      <c r="C657" s="26" t="s">
        <v>129</v>
      </c>
      <c r="D657" s="26" t="s">
        <v>1479</v>
      </c>
      <c r="E657" s="26" t="s">
        <v>1480</v>
      </c>
      <c r="F657" s="27">
        <v>43943</v>
      </c>
      <c r="G657" s="67" t="s">
        <v>1608</v>
      </c>
      <c r="H657" s="67" t="s">
        <v>1402</v>
      </c>
      <c r="I657" s="67" t="s">
        <v>1402</v>
      </c>
      <c r="J657" s="28" t="s">
        <v>1594</v>
      </c>
      <c r="K657" s="26" t="s">
        <v>135</v>
      </c>
      <c r="L657" s="26" t="s">
        <v>136</v>
      </c>
      <c r="M657" s="26" t="s">
        <v>137</v>
      </c>
      <c r="N657" s="26" t="s">
        <v>138</v>
      </c>
      <c r="O657" s="26" t="s">
        <v>138</v>
      </c>
      <c r="Q657" s="30">
        <v>72</v>
      </c>
      <c r="R657" s="30">
        <v>5640</v>
      </c>
      <c r="S657" s="31" t="e">
        <f>#N/A</f>
        <v>#N/A</v>
      </c>
      <c r="T657" s="30">
        <v>1080</v>
      </c>
      <c r="AB657" s="33" t="e">
        <f>#N/A</f>
        <v>#N/A</v>
      </c>
      <c r="AC657" s="30">
        <v>1800</v>
      </c>
      <c r="AD657" s="30" t="e">
        <f>#N/A</f>
        <v>#N/A</v>
      </c>
      <c r="AE657" s="76">
        <v>0.90307692307692311</v>
      </c>
      <c r="AG657" s="30" t="e">
        <f>#N/A</f>
        <v>#N/A</v>
      </c>
      <c r="AH657" s="30" t="e">
        <f>#N/A</f>
        <v>#N/A</v>
      </c>
      <c r="AI657" s="30">
        <v>7717.5</v>
      </c>
      <c r="AJ657" s="30">
        <v>7350</v>
      </c>
      <c r="AK657" s="26" t="s">
        <v>139</v>
      </c>
      <c r="AL657" s="26">
        <v>14</v>
      </c>
      <c r="AM657" s="26" t="s">
        <v>1484</v>
      </c>
      <c r="AU657" s="26" t="s">
        <v>1526</v>
      </c>
      <c r="AV657" s="26" t="s">
        <v>1598</v>
      </c>
      <c r="AW657" s="26" t="s">
        <v>1599</v>
      </c>
      <c r="BA657" s="26" t="s">
        <v>1187</v>
      </c>
      <c r="BB657" s="26" t="s">
        <v>1410</v>
      </c>
      <c r="BC657" s="26" t="s">
        <v>1411</v>
      </c>
      <c r="BD657" s="37">
        <v>44008</v>
      </c>
      <c r="BE657" s="30">
        <v>34207</v>
      </c>
      <c r="BF657" s="30">
        <v>32465</v>
      </c>
      <c r="BG657" s="37" t="s">
        <v>147</v>
      </c>
      <c r="BH657" s="37" t="s">
        <v>1412</v>
      </c>
      <c r="BI657" s="37"/>
      <c r="BJ657" s="37"/>
      <c r="BK657" s="37"/>
      <c r="BL657" s="37"/>
      <c r="BM657" s="37"/>
      <c r="BN657" s="26"/>
      <c r="BO657" s="26"/>
      <c r="BP657" s="26"/>
      <c r="BQ657" s="38"/>
      <c r="BR657" s="26"/>
      <c r="BS657" s="26"/>
      <c r="BT657" s="26"/>
      <c r="BU657" s="26"/>
      <c r="BV657" s="39"/>
    </row>
    <row r="658" spans="1:74" ht="15" hidden="1" customHeight="1">
      <c r="A658" s="67">
        <v>2020</v>
      </c>
      <c r="B658" s="67">
        <v>654</v>
      </c>
      <c r="C658" s="26" t="s">
        <v>129</v>
      </c>
      <c r="D658" s="26" t="s">
        <v>1479</v>
      </c>
      <c r="E658" s="26" t="s">
        <v>1480</v>
      </c>
      <c r="F658" s="27">
        <v>43943</v>
      </c>
      <c r="G658" s="67" t="s">
        <v>1609</v>
      </c>
      <c r="H658" s="67" t="s">
        <v>1402</v>
      </c>
      <c r="I658" s="67" t="s">
        <v>1402</v>
      </c>
      <c r="J658" s="28" t="s">
        <v>1594</v>
      </c>
      <c r="K658" s="26" t="s">
        <v>135</v>
      </c>
      <c r="L658" s="26" t="s">
        <v>136</v>
      </c>
      <c r="M658" s="26" t="s">
        <v>137</v>
      </c>
      <c r="N658" s="26" t="s">
        <v>138</v>
      </c>
      <c r="O658" s="26" t="s">
        <v>138</v>
      </c>
      <c r="Q658" s="30">
        <v>72</v>
      </c>
      <c r="R658" s="30">
        <v>4120</v>
      </c>
      <c r="S658" s="31" t="e">
        <f>#N/A</f>
        <v>#N/A</v>
      </c>
      <c r="T658" s="30">
        <v>924</v>
      </c>
      <c r="AB658" s="33" t="e">
        <f>#N/A</f>
        <v>#N/A</v>
      </c>
      <c r="AC658" s="30">
        <v>1800</v>
      </c>
      <c r="AD658" s="30" t="e">
        <f>#N/A</f>
        <v>#N/A</v>
      </c>
      <c r="AE658" s="76">
        <v>0.62285714285714289</v>
      </c>
      <c r="AG658" s="30" t="e">
        <f>#N/A</f>
        <v>#N/A</v>
      </c>
      <c r="AH658" s="30" t="e">
        <f>#N/A</f>
        <v>#N/A</v>
      </c>
      <c r="AI658" s="30">
        <v>5637.45</v>
      </c>
      <c r="AJ658" s="30">
        <v>5369</v>
      </c>
      <c r="AK658" s="26" t="s">
        <v>139</v>
      </c>
      <c r="AL658" s="26">
        <v>15</v>
      </c>
      <c r="AM658" s="26" t="s">
        <v>1610</v>
      </c>
      <c r="AU658" s="26" t="s">
        <v>1526</v>
      </c>
      <c r="AV658" s="26" t="s">
        <v>1598</v>
      </c>
      <c r="AW658" s="26" t="s">
        <v>1599</v>
      </c>
      <c r="BA658" s="26" t="s">
        <v>1187</v>
      </c>
      <c r="BB658" s="26" t="s">
        <v>1410</v>
      </c>
      <c r="BC658" s="26" t="s">
        <v>1411</v>
      </c>
      <c r="BD658" s="37">
        <v>44008</v>
      </c>
      <c r="BE658" s="30">
        <v>34207</v>
      </c>
      <c r="BF658" s="30">
        <v>32465</v>
      </c>
      <c r="BG658" s="37" t="s">
        <v>147</v>
      </c>
      <c r="BH658" s="37" t="s">
        <v>1412</v>
      </c>
      <c r="BI658" s="37"/>
      <c r="BJ658" s="37"/>
      <c r="BK658" s="37"/>
      <c r="BL658" s="37"/>
      <c r="BM658" s="37"/>
      <c r="BN658" s="26"/>
      <c r="BO658" s="26"/>
      <c r="BP658" s="26"/>
      <c r="BQ658" s="38"/>
      <c r="BR658" s="26"/>
      <c r="BS658" s="26"/>
      <c r="BT658" s="26"/>
      <c r="BU658" s="26"/>
      <c r="BV658" s="39"/>
    </row>
    <row r="659" spans="1:74" ht="15" hidden="1" customHeight="1">
      <c r="A659" s="67">
        <v>2020</v>
      </c>
      <c r="B659" s="67">
        <v>655</v>
      </c>
      <c r="C659" s="26" t="s">
        <v>129</v>
      </c>
      <c r="D659" s="26" t="s">
        <v>1479</v>
      </c>
      <c r="E659" s="26" t="s">
        <v>1480</v>
      </c>
      <c r="F659" s="27">
        <v>43943</v>
      </c>
      <c r="G659" s="67" t="s">
        <v>1611</v>
      </c>
      <c r="H659" s="67" t="s">
        <v>1402</v>
      </c>
      <c r="I659" s="67" t="s">
        <v>1402</v>
      </c>
      <c r="J659" s="28" t="s">
        <v>1612</v>
      </c>
      <c r="K659" s="26" t="s">
        <v>135</v>
      </c>
      <c r="L659" s="26" t="s">
        <v>136</v>
      </c>
      <c r="M659" s="26" t="s">
        <v>137</v>
      </c>
      <c r="N659" s="26" t="s">
        <v>138</v>
      </c>
      <c r="O659" s="26" t="s">
        <v>138</v>
      </c>
      <c r="Q659" s="30">
        <v>75</v>
      </c>
      <c r="R659" s="30">
        <v>5980</v>
      </c>
      <c r="S659" s="31" t="e">
        <f>#N/A</f>
        <v>#N/A</v>
      </c>
      <c r="T659" s="30">
        <v>1445</v>
      </c>
      <c r="AB659" s="33" t="e">
        <f>#N/A</f>
        <v>#N/A</v>
      </c>
      <c r="AC659" s="30">
        <v>1800</v>
      </c>
      <c r="AD659" s="30" t="e">
        <f>#N/A</f>
        <v>#N/A</v>
      </c>
      <c r="AE659" s="76">
        <v>0.87655172413793103</v>
      </c>
      <c r="AG659" s="30" t="e">
        <f>#N/A</f>
        <v>#N/A</v>
      </c>
      <c r="AH659" s="30" t="e">
        <f>#N/A</f>
        <v>#N/A</v>
      </c>
      <c r="AI659" s="30">
        <v>8182.6500000000005</v>
      </c>
      <c r="AJ659" s="30">
        <v>7793</v>
      </c>
      <c r="AK659" s="26" t="s">
        <v>139</v>
      </c>
      <c r="AL659" s="26">
        <v>15</v>
      </c>
      <c r="AM659" s="26" t="s">
        <v>1610</v>
      </c>
      <c r="AU659" s="26" t="s">
        <v>1526</v>
      </c>
      <c r="AV659" s="26" t="s">
        <v>1598</v>
      </c>
      <c r="AW659" s="26" t="s">
        <v>1599</v>
      </c>
      <c r="BA659" s="26" t="s">
        <v>1187</v>
      </c>
      <c r="BB659" s="26" t="s">
        <v>1410</v>
      </c>
      <c r="BC659" s="26" t="s">
        <v>1411</v>
      </c>
      <c r="BD659" s="37">
        <v>44008</v>
      </c>
      <c r="BE659" s="30">
        <v>34207</v>
      </c>
      <c r="BF659" s="30">
        <v>32465</v>
      </c>
      <c r="BG659" s="37" t="s">
        <v>147</v>
      </c>
      <c r="BH659" s="37" t="s">
        <v>1412</v>
      </c>
      <c r="BI659" s="37"/>
      <c r="BJ659" s="37"/>
      <c r="BK659" s="37"/>
      <c r="BL659" s="37"/>
      <c r="BM659" s="37"/>
      <c r="BN659" s="26"/>
      <c r="BO659" s="26"/>
      <c r="BP659" s="26"/>
      <c r="BQ659" s="38"/>
      <c r="BR659" s="26"/>
      <c r="BS659" s="26"/>
      <c r="BT659" s="26"/>
      <c r="BU659" s="26"/>
      <c r="BV659" s="39"/>
    </row>
    <row r="660" spans="1:74" ht="15" hidden="1" customHeight="1">
      <c r="A660" s="67">
        <v>2020</v>
      </c>
      <c r="B660" s="67">
        <v>656</v>
      </c>
      <c r="C660" s="26" t="s">
        <v>129</v>
      </c>
      <c r="D660" s="26" t="s">
        <v>1479</v>
      </c>
      <c r="E660" s="26" t="s">
        <v>1480</v>
      </c>
      <c r="F660" s="27">
        <v>43943</v>
      </c>
      <c r="G660" s="67" t="s">
        <v>1613</v>
      </c>
      <c r="H660" s="67" t="s">
        <v>1402</v>
      </c>
      <c r="I660" s="67" t="s">
        <v>1402</v>
      </c>
      <c r="J660" s="28" t="s">
        <v>1614</v>
      </c>
      <c r="K660" s="26" t="s">
        <v>135</v>
      </c>
      <c r="L660" s="26" t="s">
        <v>136</v>
      </c>
      <c r="M660" s="26" t="s">
        <v>137</v>
      </c>
      <c r="N660" s="26" t="s">
        <v>138</v>
      </c>
      <c r="O660" s="26" t="s">
        <v>138</v>
      </c>
      <c r="Q660" s="30">
        <v>77</v>
      </c>
      <c r="R660" s="30">
        <v>6590</v>
      </c>
      <c r="S660" s="31" t="e">
        <f>#N/A</f>
        <v>#N/A</v>
      </c>
      <c r="T660" s="30">
        <v>1453</v>
      </c>
      <c r="AB660" s="33" t="e">
        <f>#N/A</f>
        <v>#N/A</v>
      </c>
      <c r="AC660" s="30">
        <v>1800</v>
      </c>
      <c r="AD660" s="30" t="e">
        <f>#N/A</f>
        <v>#N/A</v>
      </c>
      <c r="AE660" s="76">
        <v>0.88322580645161286</v>
      </c>
      <c r="AG660" s="30" t="e">
        <f>#N/A</f>
        <v>#N/A</v>
      </c>
      <c r="AH660" s="30" t="e">
        <f>#N/A</f>
        <v>#N/A</v>
      </c>
      <c r="AI660" s="30">
        <v>9017.4</v>
      </c>
      <c r="AJ660" s="30">
        <v>8588</v>
      </c>
      <c r="AK660" s="26" t="s">
        <v>139</v>
      </c>
      <c r="AL660" s="26">
        <v>15</v>
      </c>
      <c r="AM660" s="26" t="s">
        <v>1610</v>
      </c>
      <c r="AU660" s="26" t="s">
        <v>1526</v>
      </c>
      <c r="AV660" s="26" t="s">
        <v>1598</v>
      </c>
      <c r="AW660" s="26" t="s">
        <v>1599</v>
      </c>
      <c r="BA660" s="26" t="s">
        <v>1187</v>
      </c>
      <c r="BB660" s="26" t="s">
        <v>1410</v>
      </c>
      <c r="BC660" s="26" t="s">
        <v>1411</v>
      </c>
      <c r="BD660" s="37">
        <v>44008</v>
      </c>
      <c r="BE660" s="30">
        <v>34207</v>
      </c>
      <c r="BF660" s="30">
        <v>32465</v>
      </c>
      <c r="BG660" s="37" t="s">
        <v>147</v>
      </c>
      <c r="BH660" s="37" t="s">
        <v>1412</v>
      </c>
      <c r="BI660" s="37"/>
      <c r="BJ660" s="37"/>
      <c r="BK660" s="37"/>
      <c r="BL660" s="37"/>
      <c r="BM660" s="37"/>
      <c r="BN660" s="26"/>
      <c r="BO660" s="26"/>
      <c r="BP660" s="26"/>
      <c r="BQ660" s="38"/>
      <c r="BR660" s="26"/>
      <c r="BS660" s="26"/>
      <c r="BT660" s="26"/>
      <c r="BU660" s="26"/>
      <c r="BV660" s="39"/>
    </row>
    <row r="661" spans="1:74" ht="15" hidden="1" customHeight="1">
      <c r="A661" s="67">
        <v>2020</v>
      </c>
      <c r="B661" s="67">
        <v>657</v>
      </c>
      <c r="C661" s="26" t="s">
        <v>129</v>
      </c>
      <c r="D661" s="26" t="s">
        <v>1479</v>
      </c>
      <c r="E661" s="26" t="s">
        <v>1480</v>
      </c>
      <c r="F661" s="27">
        <v>43943</v>
      </c>
      <c r="G661" s="67" t="s">
        <v>1615</v>
      </c>
      <c r="H661" s="67" t="s">
        <v>1402</v>
      </c>
      <c r="I661" s="67" t="s">
        <v>1402</v>
      </c>
      <c r="J661" s="28" t="s">
        <v>1594</v>
      </c>
      <c r="K661" s="26" t="s">
        <v>135</v>
      </c>
      <c r="L661" s="26" t="s">
        <v>136</v>
      </c>
      <c r="M661" s="26" t="s">
        <v>137</v>
      </c>
      <c r="N661" s="26" t="s">
        <v>138</v>
      </c>
      <c r="O661" s="26" t="s">
        <v>138</v>
      </c>
      <c r="Q661" s="30">
        <v>70</v>
      </c>
      <c r="R661" s="30">
        <v>4300</v>
      </c>
      <c r="S661" s="31" t="e">
        <f>#N/A</f>
        <v>#N/A</v>
      </c>
      <c r="T661" s="30">
        <v>897</v>
      </c>
      <c r="AB661" s="33" t="e">
        <f>#N/A</f>
        <v>#N/A</v>
      </c>
      <c r="AC661" s="30">
        <v>1800</v>
      </c>
      <c r="AD661" s="30" t="e">
        <f>#N/A</f>
        <v>#N/A</v>
      </c>
      <c r="AE661" s="76">
        <v>0.94666666666666666</v>
      </c>
      <c r="AG661" s="30" t="e">
        <f>#N/A</f>
        <v>#N/A</v>
      </c>
      <c r="AH661" s="30" t="e">
        <f>#N/A</f>
        <v>#N/A</v>
      </c>
      <c r="AI661" s="30">
        <v>5884.2</v>
      </c>
      <c r="AJ661" s="30">
        <v>5604</v>
      </c>
      <c r="AK661" s="26" t="s">
        <v>139</v>
      </c>
      <c r="AL661" s="26">
        <v>15</v>
      </c>
      <c r="AM661" s="26" t="s">
        <v>1610</v>
      </c>
      <c r="AU661" s="26" t="s">
        <v>1526</v>
      </c>
      <c r="AV661" s="26" t="s">
        <v>1598</v>
      </c>
      <c r="AW661" s="26" t="s">
        <v>1599</v>
      </c>
      <c r="BA661" s="26" t="s">
        <v>1187</v>
      </c>
      <c r="BB661" s="26" t="s">
        <v>1410</v>
      </c>
      <c r="BC661" s="26" t="s">
        <v>1411</v>
      </c>
      <c r="BD661" s="37">
        <v>44008</v>
      </c>
      <c r="BE661" s="30">
        <v>34207</v>
      </c>
      <c r="BF661" s="30">
        <v>32465</v>
      </c>
      <c r="BG661" s="37" t="s">
        <v>147</v>
      </c>
      <c r="BH661" s="37" t="s">
        <v>1412</v>
      </c>
      <c r="BI661" s="37"/>
      <c r="BJ661" s="37"/>
      <c r="BK661" s="37"/>
      <c r="BL661" s="37"/>
      <c r="BM661" s="37"/>
      <c r="BN661" s="26"/>
      <c r="BO661" s="26"/>
      <c r="BP661" s="26"/>
      <c r="BQ661" s="38"/>
      <c r="BR661" s="26"/>
      <c r="BS661" s="26"/>
      <c r="BT661" s="26"/>
      <c r="BU661" s="26"/>
      <c r="BV661" s="39"/>
    </row>
    <row r="662" spans="1:74" ht="15" hidden="1" customHeight="1">
      <c r="A662" s="67">
        <v>2020</v>
      </c>
      <c r="B662" s="67">
        <v>658</v>
      </c>
      <c r="C662" s="26" t="s">
        <v>129</v>
      </c>
      <c r="D662" s="26" t="s">
        <v>1479</v>
      </c>
      <c r="E662" s="26" t="s">
        <v>1480</v>
      </c>
      <c r="F662" s="27">
        <v>43943</v>
      </c>
      <c r="G662" s="67" t="s">
        <v>1616</v>
      </c>
      <c r="H662" s="67" t="s">
        <v>1402</v>
      </c>
      <c r="I662" s="67" t="s">
        <v>1402</v>
      </c>
      <c r="J662" s="28" t="s">
        <v>1617</v>
      </c>
      <c r="K662" s="26" t="s">
        <v>135</v>
      </c>
      <c r="L662" s="26" t="s">
        <v>136</v>
      </c>
      <c r="M662" s="26" t="s">
        <v>137</v>
      </c>
      <c r="N662" s="26" t="s">
        <v>138</v>
      </c>
      <c r="O662" s="26" t="s">
        <v>138</v>
      </c>
      <c r="Q662" s="30">
        <v>68</v>
      </c>
      <c r="R662" s="30">
        <v>3600</v>
      </c>
      <c r="S662" s="31" t="e">
        <f>#N/A</f>
        <v>#N/A</v>
      </c>
      <c r="T662" s="30">
        <v>859</v>
      </c>
      <c r="AB662" s="33" t="e">
        <f>#N/A</f>
        <v>#N/A</v>
      </c>
      <c r="AC662" s="30">
        <v>1800</v>
      </c>
      <c r="AD662" s="30" t="e">
        <f>#N/A</f>
        <v>#N/A</v>
      </c>
      <c r="AE662" s="76">
        <v>0.92285714285714282</v>
      </c>
      <c r="AG662" s="30" t="e">
        <f>#N/A</f>
        <v>#N/A</v>
      </c>
      <c r="AH662" s="30" t="e">
        <f>#N/A</f>
        <v>#N/A</v>
      </c>
      <c r="AI662" s="30">
        <v>4926.6000000000004</v>
      </c>
      <c r="AJ662" s="30">
        <v>4692</v>
      </c>
      <c r="AK662" s="26" t="s">
        <v>139</v>
      </c>
      <c r="AL662" s="26">
        <v>15</v>
      </c>
      <c r="AM662" s="26" t="s">
        <v>1610</v>
      </c>
      <c r="AU662" s="26" t="s">
        <v>1526</v>
      </c>
      <c r="AV662" s="26" t="s">
        <v>1598</v>
      </c>
      <c r="AW662" s="26" t="s">
        <v>1599</v>
      </c>
      <c r="BA662" s="26" t="s">
        <v>1187</v>
      </c>
      <c r="BB662" s="26" t="s">
        <v>1410</v>
      </c>
      <c r="BC662" s="26" t="s">
        <v>1411</v>
      </c>
      <c r="BD662" s="37">
        <v>44008</v>
      </c>
      <c r="BE662" s="30">
        <v>34207</v>
      </c>
      <c r="BF662" s="30">
        <v>32465</v>
      </c>
      <c r="BG662" s="37" t="s">
        <v>147</v>
      </c>
      <c r="BH662" s="37" t="s">
        <v>1412</v>
      </c>
      <c r="BI662" s="37"/>
      <c r="BJ662" s="37"/>
      <c r="BK662" s="37"/>
      <c r="BL662" s="37"/>
      <c r="BM662" s="37"/>
      <c r="BN662" s="26"/>
      <c r="BO662" s="26"/>
      <c r="BP662" s="26"/>
      <c r="BQ662" s="38"/>
      <c r="BR662" s="26"/>
      <c r="BS662" s="26"/>
      <c r="BT662" s="26"/>
      <c r="BU662" s="26"/>
      <c r="BV662" s="39"/>
    </row>
    <row r="663" spans="1:74" ht="15" hidden="1" customHeight="1">
      <c r="A663" s="67">
        <v>2020</v>
      </c>
      <c r="B663" s="67">
        <v>659</v>
      </c>
      <c r="C663" s="26" t="s">
        <v>129</v>
      </c>
      <c r="D663" s="26" t="s">
        <v>1479</v>
      </c>
      <c r="E663" s="26" t="s">
        <v>1480</v>
      </c>
      <c r="F663" s="27">
        <v>43943</v>
      </c>
      <c r="G663" s="67" t="s">
        <v>1618</v>
      </c>
      <c r="H663" s="67" t="s">
        <v>1402</v>
      </c>
      <c r="I663" s="67" t="s">
        <v>1402</v>
      </c>
      <c r="J663" s="28" t="s">
        <v>1619</v>
      </c>
      <c r="K663" s="26" t="s">
        <v>135</v>
      </c>
      <c r="L663" s="26" t="s">
        <v>136</v>
      </c>
      <c r="M663" s="26" t="s">
        <v>137</v>
      </c>
      <c r="N663" s="26" t="s">
        <v>138</v>
      </c>
      <c r="O663" s="26" t="s">
        <v>138</v>
      </c>
      <c r="Q663" s="30">
        <v>68</v>
      </c>
      <c r="R663" s="30">
        <v>4070</v>
      </c>
      <c r="S663" s="31" t="e">
        <f>#N/A</f>
        <v>#N/A</v>
      </c>
      <c r="T663" s="30">
        <v>845</v>
      </c>
      <c r="AB663" s="33" t="e">
        <f>#N/A</f>
        <v>#N/A</v>
      </c>
      <c r="AC663" s="30">
        <v>1800</v>
      </c>
      <c r="AD663" s="30" t="e">
        <f>#N/A</f>
        <v>#N/A</v>
      </c>
      <c r="AE663" s="76">
        <v>0.98</v>
      </c>
      <c r="AG663" s="30" t="e">
        <f>#N/A</f>
        <v>#N/A</v>
      </c>
      <c r="AH663" s="30" t="e">
        <f>#N/A</f>
        <v>#N/A</v>
      </c>
      <c r="AI663" s="30">
        <v>5569.2</v>
      </c>
      <c r="AJ663" s="30">
        <v>5304</v>
      </c>
      <c r="AK663" s="26" t="s">
        <v>139</v>
      </c>
      <c r="AL663" s="26">
        <v>15</v>
      </c>
      <c r="AM663" s="26" t="s">
        <v>1610</v>
      </c>
      <c r="AU663" s="26" t="s">
        <v>1526</v>
      </c>
      <c r="AV663" s="26" t="s">
        <v>1598</v>
      </c>
      <c r="AW663" s="26" t="s">
        <v>1599</v>
      </c>
      <c r="BA663" s="26" t="s">
        <v>1187</v>
      </c>
      <c r="BB663" s="26" t="s">
        <v>1410</v>
      </c>
      <c r="BC663" s="26" t="s">
        <v>1411</v>
      </c>
      <c r="BD663" s="37">
        <v>44008</v>
      </c>
      <c r="BE663" s="30">
        <v>34207</v>
      </c>
      <c r="BF663" s="30">
        <v>32465</v>
      </c>
      <c r="BG663" s="37" t="s">
        <v>147</v>
      </c>
      <c r="BH663" s="37" t="s">
        <v>1412</v>
      </c>
      <c r="BI663" s="37"/>
      <c r="BJ663" s="37"/>
      <c r="BK663" s="37"/>
      <c r="BL663" s="37"/>
      <c r="BM663" s="37"/>
      <c r="BN663" s="26"/>
      <c r="BO663" s="26"/>
      <c r="BP663" s="26"/>
      <c r="BQ663" s="38"/>
      <c r="BR663" s="26"/>
      <c r="BS663" s="26"/>
      <c r="BT663" s="26"/>
      <c r="BU663" s="26"/>
      <c r="BV663" s="39"/>
    </row>
    <row r="664" spans="1:74" ht="15" hidden="1" customHeight="1">
      <c r="A664" s="67">
        <v>2020</v>
      </c>
      <c r="B664" s="67">
        <v>660</v>
      </c>
      <c r="C664" s="26" t="s">
        <v>129</v>
      </c>
      <c r="D664" s="26" t="s">
        <v>1479</v>
      </c>
      <c r="E664" s="26" t="s">
        <v>1480</v>
      </c>
      <c r="F664" s="27">
        <v>43943</v>
      </c>
      <c r="G664" s="67" t="s">
        <v>1620</v>
      </c>
      <c r="H664" s="67" t="s">
        <v>1402</v>
      </c>
      <c r="I664" s="67" t="s">
        <v>1402</v>
      </c>
      <c r="J664" s="28" t="s">
        <v>1621</v>
      </c>
      <c r="K664" s="26" t="s">
        <v>135</v>
      </c>
      <c r="L664" s="26" t="s">
        <v>136</v>
      </c>
      <c r="M664" s="26" t="s">
        <v>137</v>
      </c>
      <c r="N664" s="26" t="s">
        <v>138</v>
      </c>
      <c r="O664" s="26" t="s">
        <v>138</v>
      </c>
      <c r="Q664" s="30">
        <v>67</v>
      </c>
      <c r="R664" s="30">
        <v>3740</v>
      </c>
      <c r="S664" s="31" t="e">
        <f>#N/A</f>
        <v>#N/A</v>
      </c>
      <c r="T664" s="30">
        <v>844</v>
      </c>
      <c r="AB664" s="33" t="e">
        <f>#N/A</f>
        <v>#N/A</v>
      </c>
      <c r="AC664" s="30">
        <v>1800</v>
      </c>
      <c r="AD664" s="30" t="e">
        <f>#N/A</f>
        <v>#N/A</v>
      </c>
      <c r="AE664" s="76">
        <v>0.91103448275862065</v>
      </c>
      <c r="AG664" s="30" t="e">
        <f>#N/A</f>
        <v>#N/A</v>
      </c>
      <c r="AH664" s="30" t="e">
        <f>#N/A</f>
        <v>#N/A</v>
      </c>
      <c r="AI664" s="30">
        <v>5117.7</v>
      </c>
      <c r="AJ664" s="30">
        <v>4874</v>
      </c>
      <c r="AK664" s="26" t="s">
        <v>139</v>
      </c>
      <c r="AL664" s="26">
        <v>15</v>
      </c>
      <c r="AM664" s="26" t="s">
        <v>1610</v>
      </c>
      <c r="AU664" s="26" t="s">
        <v>1526</v>
      </c>
      <c r="AV664" s="26" t="s">
        <v>1598</v>
      </c>
      <c r="AW664" s="26" t="s">
        <v>1599</v>
      </c>
      <c r="BA664" s="26" t="s">
        <v>1187</v>
      </c>
      <c r="BB664" s="26" t="s">
        <v>1410</v>
      </c>
      <c r="BC664" s="26" t="s">
        <v>1411</v>
      </c>
      <c r="BD664" s="37">
        <v>44008</v>
      </c>
      <c r="BE664" s="30">
        <v>34207</v>
      </c>
      <c r="BF664" s="30">
        <v>32465</v>
      </c>
      <c r="BG664" s="37" t="s">
        <v>147</v>
      </c>
      <c r="BH664" s="37" t="s">
        <v>1412</v>
      </c>
      <c r="BI664" s="37"/>
      <c r="BJ664" s="37"/>
      <c r="BK664" s="37"/>
      <c r="BL664" s="37"/>
      <c r="BM664" s="37"/>
      <c r="BN664" s="26"/>
      <c r="BO664" s="26"/>
      <c r="BP664" s="26"/>
      <c r="BQ664" s="38"/>
      <c r="BR664" s="26"/>
      <c r="BS664" s="26"/>
      <c r="BT664" s="26"/>
      <c r="BU664" s="26"/>
      <c r="BV664" s="39"/>
    </row>
    <row r="665" spans="1:74" ht="15" hidden="1" customHeight="1">
      <c r="A665" s="67">
        <v>2020</v>
      </c>
      <c r="B665" s="67">
        <v>661</v>
      </c>
      <c r="C665" s="26" t="s">
        <v>129</v>
      </c>
      <c r="D665" s="26" t="s">
        <v>1479</v>
      </c>
      <c r="E665" s="26" t="s">
        <v>1480</v>
      </c>
      <c r="F665" s="27">
        <v>43943</v>
      </c>
      <c r="G665" s="67" t="s">
        <v>1622</v>
      </c>
      <c r="H665" s="67" t="s">
        <v>1402</v>
      </c>
      <c r="I665" s="67" t="s">
        <v>1402</v>
      </c>
      <c r="J665" s="28" t="s">
        <v>1594</v>
      </c>
      <c r="K665" s="26" t="s">
        <v>135</v>
      </c>
      <c r="L665" s="26" t="s">
        <v>136</v>
      </c>
      <c r="M665" s="26" t="s">
        <v>137</v>
      </c>
      <c r="N665" s="26" t="s">
        <v>138</v>
      </c>
      <c r="O665" s="26" t="s">
        <v>138</v>
      </c>
      <c r="Q665" s="30">
        <v>78</v>
      </c>
      <c r="R665" s="30">
        <v>6640</v>
      </c>
      <c r="S665" s="31" t="e">
        <f>#N/A</f>
        <v>#N/A</v>
      </c>
      <c r="T665" s="30">
        <v>1325</v>
      </c>
      <c r="AB665" s="33" t="e">
        <f>#N/A</f>
        <v>#N/A</v>
      </c>
      <c r="AC665" s="30">
        <v>1800</v>
      </c>
      <c r="AD665" s="30" t="e">
        <f>#N/A</f>
        <v>#N/A</v>
      </c>
      <c r="AE665" s="76">
        <v>0.98</v>
      </c>
      <c r="AG665" s="30" t="e">
        <f>#N/A</f>
        <v>#N/A</v>
      </c>
      <c r="AH665" s="30" t="e">
        <f>#N/A</f>
        <v>#N/A</v>
      </c>
      <c r="AI665" s="30">
        <v>9088.8000000000011</v>
      </c>
      <c r="AJ665" s="30">
        <v>8656</v>
      </c>
      <c r="AK665" s="26" t="s">
        <v>139</v>
      </c>
      <c r="AL665" s="26">
        <v>15</v>
      </c>
      <c r="AM665" s="26" t="s">
        <v>1610</v>
      </c>
      <c r="AU665" s="26" t="s">
        <v>1526</v>
      </c>
      <c r="AV665" s="26" t="s">
        <v>1598</v>
      </c>
      <c r="AW665" s="26" t="s">
        <v>1599</v>
      </c>
      <c r="BA665" s="26" t="s">
        <v>1187</v>
      </c>
      <c r="BB665" s="26" t="s">
        <v>1410</v>
      </c>
      <c r="BC665" s="26" t="s">
        <v>1411</v>
      </c>
      <c r="BD665" s="37">
        <v>44008</v>
      </c>
      <c r="BE665" s="30">
        <v>34207</v>
      </c>
      <c r="BF665" s="30">
        <v>32465</v>
      </c>
      <c r="BG665" s="37" t="s">
        <v>147</v>
      </c>
      <c r="BH665" s="37" t="s">
        <v>1412</v>
      </c>
      <c r="BI665" s="37"/>
      <c r="BJ665" s="37"/>
      <c r="BK665" s="37"/>
      <c r="BL665" s="37"/>
      <c r="BM665" s="37"/>
      <c r="BN665" s="26"/>
      <c r="BO665" s="26"/>
      <c r="BP665" s="26"/>
      <c r="BQ665" s="38"/>
      <c r="BR665" s="26"/>
      <c r="BS665" s="26"/>
      <c r="BT665" s="26"/>
      <c r="BU665" s="26"/>
      <c r="BV665" s="39"/>
    </row>
    <row r="666" spans="1:74" ht="15" hidden="1" customHeight="1">
      <c r="A666" s="67">
        <v>2020</v>
      </c>
      <c r="B666" s="67">
        <v>662</v>
      </c>
      <c r="C666" s="26" t="s">
        <v>129</v>
      </c>
      <c r="D666" s="26" t="s">
        <v>1479</v>
      </c>
      <c r="E666" s="26" t="s">
        <v>1480</v>
      </c>
      <c r="F666" s="27">
        <v>43943</v>
      </c>
      <c r="G666" s="67" t="s">
        <v>1623</v>
      </c>
      <c r="H666" s="67" t="s">
        <v>1402</v>
      </c>
      <c r="I666" s="67" t="s">
        <v>1402</v>
      </c>
      <c r="J666" s="28" t="s">
        <v>1624</v>
      </c>
      <c r="K666" s="26" t="s">
        <v>135</v>
      </c>
      <c r="L666" s="26" t="s">
        <v>136</v>
      </c>
      <c r="M666" s="26" t="s">
        <v>137</v>
      </c>
      <c r="N666" s="26" t="s">
        <v>138</v>
      </c>
      <c r="O666" s="26" t="s">
        <v>138</v>
      </c>
      <c r="Q666" s="30">
        <v>71</v>
      </c>
      <c r="R666" s="30">
        <v>4490</v>
      </c>
      <c r="S666" s="31" t="e">
        <f>#N/A</f>
        <v>#N/A</v>
      </c>
      <c r="T666" s="30">
        <v>928</v>
      </c>
      <c r="AB666" s="33" t="e">
        <f>#N/A</f>
        <v>#N/A</v>
      </c>
      <c r="AC666" s="30">
        <v>1800</v>
      </c>
      <c r="AD666" s="30" t="e">
        <f>#N/A</f>
        <v>#N/A</v>
      </c>
      <c r="AE666" s="76">
        <v>0.98</v>
      </c>
      <c r="AG666" s="30" t="e">
        <f>#N/A</f>
        <v>#N/A</v>
      </c>
      <c r="AH666" s="30" t="e">
        <f>#N/A</f>
        <v>#N/A</v>
      </c>
      <c r="AI666" s="30">
        <v>6143.55</v>
      </c>
      <c r="AJ666" s="30">
        <v>5851</v>
      </c>
      <c r="AK666" s="26" t="s">
        <v>139</v>
      </c>
      <c r="AL666" s="26">
        <v>15</v>
      </c>
      <c r="AM666" s="26" t="s">
        <v>1610</v>
      </c>
      <c r="AU666" s="26" t="s">
        <v>1526</v>
      </c>
      <c r="AV666" s="26" t="s">
        <v>1598</v>
      </c>
      <c r="AW666" s="26" t="s">
        <v>1599</v>
      </c>
      <c r="BA666" s="26" t="s">
        <v>1187</v>
      </c>
      <c r="BB666" s="26" t="s">
        <v>1410</v>
      </c>
      <c r="BC666" s="26" t="s">
        <v>1411</v>
      </c>
      <c r="BD666" s="37">
        <v>44008</v>
      </c>
      <c r="BE666" s="30">
        <v>34207</v>
      </c>
      <c r="BF666" s="30">
        <v>32465</v>
      </c>
      <c r="BG666" s="37" t="s">
        <v>147</v>
      </c>
      <c r="BH666" s="37" t="s">
        <v>1412</v>
      </c>
      <c r="BI666" s="37"/>
      <c r="BJ666" s="37"/>
      <c r="BK666" s="37"/>
      <c r="BL666" s="37"/>
      <c r="BM666" s="37"/>
      <c r="BN666" s="26"/>
      <c r="BO666" s="26"/>
      <c r="BP666" s="26"/>
      <c r="BQ666" s="38"/>
      <c r="BR666" s="26"/>
      <c r="BS666" s="26"/>
      <c r="BT666" s="26"/>
      <c r="BU666" s="26"/>
      <c r="BV666" s="39"/>
    </row>
    <row r="667" spans="1:74" ht="15" hidden="1" customHeight="1">
      <c r="A667" s="67">
        <v>2020</v>
      </c>
      <c r="B667" s="67">
        <v>663</v>
      </c>
      <c r="C667" s="26" t="s">
        <v>129</v>
      </c>
      <c r="D667" s="26" t="s">
        <v>1479</v>
      </c>
      <c r="E667" s="26" t="s">
        <v>1480</v>
      </c>
      <c r="F667" s="27">
        <v>43943</v>
      </c>
      <c r="G667" s="67" t="s">
        <v>1625</v>
      </c>
      <c r="H667" s="67" t="s">
        <v>1402</v>
      </c>
      <c r="I667" s="67" t="s">
        <v>1402</v>
      </c>
      <c r="J667" s="28" t="s">
        <v>1626</v>
      </c>
      <c r="K667" s="26" t="s">
        <v>135</v>
      </c>
      <c r="L667" s="26" t="s">
        <v>136</v>
      </c>
      <c r="M667" s="26" t="s">
        <v>137</v>
      </c>
      <c r="N667" s="26" t="s">
        <v>138</v>
      </c>
      <c r="O667" s="26" t="s">
        <v>138</v>
      </c>
      <c r="Q667" s="30">
        <v>75</v>
      </c>
      <c r="R667" s="30">
        <v>4860</v>
      </c>
      <c r="S667" s="31" t="e">
        <f>#N/A</f>
        <v>#N/A</v>
      </c>
      <c r="T667" s="30">
        <v>1093</v>
      </c>
      <c r="AB667" s="33" t="e">
        <f>#N/A</f>
        <v>#N/A</v>
      </c>
      <c r="AC667" s="30">
        <v>1800</v>
      </c>
      <c r="AD667" s="30" t="e">
        <f>#N/A</f>
        <v>#N/A</v>
      </c>
      <c r="AE667" s="76">
        <v>0.94428571428571428</v>
      </c>
      <c r="AG667" s="30" t="e">
        <f>#N/A</f>
        <v>#N/A</v>
      </c>
      <c r="AH667" s="30" t="e">
        <f>#N/A</f>
        <v>#N/A</v>
      </c>
      <c r="AI667" s="30">
        <v>6650.7000000000007</v>
      </c>
      <c r="AJ667" s="30">
        <v>6334</v>
      </c>
      <c r="AK667" s="26" t="s">
        <v>139</v>
      </c>
      <c r="AL667" s="26">
        <v>15</v>
      </c>
      <c r="AM667" s="26" t="s">
        <v>1610</v>
      </c>
      <c r="AU667" s="26" t="s">
        <v>1526</v>
      </c>
      <c r="AV667" s="26" t="s">
        <v>1598</v>
      </c>
      <c r="AW667" s="26" t="s">
        <v>1599</v>
      </c>
      <c r="BA667" s="26" t="s">
        <v>1187</v>
      </c>
      <c r="BB667" s="26" t="s">
        <v>1410</v>
      </c>
      <c r="BC667" s="26" t="s">
        <v>1411</v>
      </c>
      <c r="BD667" s="37">
        <v>44008</v>
      </c>
      <c r="BE667" s="30">
        <v>34207</v>
      </c>
      <c r="BF667" s="30">
        <v>32465</v>
      </c>
      <c r="BG667" s="37" t="s">
        <v>147</v>
      </c>
      <c r="BH667" s="37" t="s">
        <v>1412</v>
      </c>
      <c r="BI667" s="37"/>
      <c r="BJ667" s="37"/>
      <c r="BK667" s="37"/>
      <c r="BL667" s="37"/>
      <c r="BM667" s="37"/>
      <c r="BN667" s="26"/>
      <c r="BO667" s="26"/>
      <c r="BP667" s="26"/>
      <c r="BQ667" s="38"/>
      <c r="BR667" s="26"/>
      <c r="BS667" s="26"/>
      <c r="BT667" s="26"/>
      <c r="BU667" s="26"/>
      <c r="BV667" s="39"/>
    </row>
    <row r="668" spans="1:74" ht="15" hidden="1" customHeight="1">
      <c r="A668" s="67">
        <v>2020</v>
      </c>
      <c r="B668" s="67">
        <v>664</v>
      </c>
      <c r="C668" s="26" t="s">
        <v>129</v>
      </c>
      <c r="D668" s="26" t="s">
        <v>1479</v>
      </c>
      <c r="E668" s="26" t="s">
        <v>1480</v>
      </c>
      <c r="F668" s="27">
        <v>43943</v>
      </c>
      <c r="G668" s="67" t="s">
        <v>1627</v>
      </c>
      <c r="H668" s="67" t="s">
        <v>1402</v>
      </c>
      <c r="I668" s="67" t="s">
        <v>1402</v>
      </c>
      <c r="J668" s="28" t="s">
        <v>1628</v>
      </c>
      <c r="K668" s="26" t="s">
        <v>135</v>
      </c>
      <c r="L668" s="26" t="s">
        <v>136</v>
      </c>
      <c r="M668" s="26" t="s">
        <v>137</v>
      </c>
      <c r="N668" s="26" t="s">
        <v>138</v>
      </c>
      <c r="O668" s="26" t="s">
        <v>138</v>
      </c>
      <c r="Q668" s="30">
        <v>75</v>
      </c>
      <c r="R668" s="30">
        <v>5455</v>
      </c>
      <c r="S668" s="31" t="e">
        <f>#N/A</f>
        <v>#N/A</v>
      </c>
      <c r="T668" s="30">
        <v>1355</v>
      </c>
      <c r="AB668" s="33" t="e">
        <f>#N/A</f>
        <v>#N/A</v>
      </c>
      <c r="AC668" s="30">
        <v>1800</v>
      </c>
      <c r="AD668" s="30" t="e">
        <f>#N/A</f>
        <v>#N/A</v>
      </c>
      <c r="AE668" s="76">
        <v>0.92999999999999994</v>
      </c>
      <c r="AG668" s="30" t="e">
        <f>#N/A</f>
        <v>#N/A</v>
      </c>
      <c r="AH668" s="30" t="e">
        <f>#N/A</f>
        <v>#N/A</v>
      </c>
      <c r="AI668" s="30">
        <v>7464.4500000000007</v>
      </c>
      <c r="AJ668" s="30">
        <v>7109</v>
      </c>
      <c r="AK668" s="26" t="s">
        <v>139</v>
      </c>
      <c r="AL668" s="26">
        <v>15</v>
      </c>
      <c r="AM668" s="26" t="s">
        <v>1610</v>
      </c>
      <c r="AU668" s="26" t="s">
        <v>1526</v>
      </c>
      <c r="AV668" s="26" t="s">
        <v>1598</v>
      </c>
      <c r="AW668" s="26" t="s">
        <v>1599</v>
      </c>
      <c r="BA668" s="26" t="s">
        <v>1187</v>
      </c>
      <c r="BB668" s="26" t="s">
        <v>1410</v>
      </c>
      <c r="BC668" s="26" t="s">
        <v>1411</v>
      </c>
      <c r="BD668" s="37">
        <v>44008</v>
      </c>
      <c r="BE668" s="30">
        <v>34207</v>
      </c>
      <c r="BF668" s="30">
        <v>32465</v>
      </c>
      <c r="BG668" s="37" t="s">
        <v>147</v>
      </c>
      <c r="BH668" s="37" t="s">
        <v>1412</v>
      </c>
      <c r="BI668" s="37"/>
      <c r="BJ668" s="37"/>
      <c r="BK668" s="37"/>
      <c r="BL668" s="37"/>
      <c r="BM668" s="37"/>
      <c r="BN668" s="26"/>
      <c r="BO668" s="26"/>
      <c r="BP668" s="26"/>
      <c r="BQ668" s="38"/>
      <c r="BR668" s="26"/>
      <c r="BS668" s="26"/>
      <c r="BT668" s="26"/>
      <c r="BU668" s="26"/>
      <c r="BV668" s="39"/>
    </row>
    <row r="669" spans="1:74" ht="15" hidden="1" customHeight="1">
      <c r="A669" s="67">
        <v>2020</v>
      </c>
      <c r="B669" s="67">
        <v>665</v>
      </c>
      <c r="C669" s="26" t="s">
        <v>129</v>
      </c>
      <c r="D669" s="26" t="s">
        <v>1479</v>
      </c>
      <c r="E669" s="26" t="s">
        <v>1480</v>
      </c>
      <c r="F669" s="27">
        <v>43943</v>
      </c>
      <c r="G669" s="67" t="s">
        <v>1629</v>
      </c>
      <c r="H669" s="67" t="s">
        <v>1402</v>
      </c>
      <c r="I669" s="67" t="s">
        <v>1402</v>
      </c>
      <c r="J669" s="28" t="s">
        <v>1594</v>
      </c>
      <c r="K669" s="26" t="s">
        <v>135</v>
      </c>
      <c r="L669" s="26" t="s">
        <v>136</v>
      </c>
      <c r="M669" s="26" t="s">
        <v>137</v>
      </c>
      <c r="N669" s="26" t="s">
        <v>138</v>
      </c>
      <c r="O669" s="26" t="s">
        <v>138</v>
      </c>
      <c r="Q669" s="30">
        <v>74</v>
      </c>
      <c r="R669" s="30">
        <v>5000</v>
      </c>
      <c r="S669" s="31" t="e">
        <f>#N/A</f>
        <v>#N/A</v>
      </c>
      <c r="T669" s="30">
        <v>1046</v>
      </c>
      <c r="AB669" s="33" t="e">
        <f>#N/A</f>
        <v>#N/A</v>
      </c>
      <c r="AC669" s="30">
        <v>1800</v>
      </c>
      <c r="AD669" s="30" t="e">
        <f>#N/A</f>
        <v>#N/A</v>
      </c>
      <c r="AE669" s="76">
        <v>0.94428571428571428</v>
      </c>
      <c r="AG669" s="30" t="e">
        <f>#N/A</f>
        <v>#N/A</v>
      </c>
      <c r="AH669" s="30" t="e">
        <f>#N/A</f>
        <v>#N/A</v>
      </c>
      <c r="AI669" s="30">
        <v>6841.8</v>
      </c>
      <c r="AJ669" s="30">
        <v>6516</v>
      </c>
      <c r="AK669" s="26" t="s">
        <v>139</v>
      </c>
      <c r="AL669" s="26">
        <v>15</v>
      </c>
      <c r="AM669" s="26" t="s">
        <v>1610</v>
      </c>
      <c r="AU669" s="26" t="s">
        <v>1526</v>
      </c>
      <c r="AV669" s="26" t="s">
        <v>1598</v>
      </c>
      <c r="AW669" s="26" t="s">
        <v>1599</v>
      </c>
      <c r="BA669" s="26" t="s">
        <v>1187</v>
      </c>
      <c r="BB669" s="26" t="s">
        <v>1410</v>
      </c>
      <c r="BC669" s="26" t="s">
        <v>1411</v>
      </c>
      <c r="BD669" s="37">
        <v>44008</v>
      </c>
      <c r="BE669" s="30">
        <v>34207</v>
      </c>
      <c r="BF669" s="30">
        <v>32465</v>
      </c>
      <c r="BG669" s="37" t="s">
        <v>147</v>
      </c>
      <c r="BH669" s="37" t="s">
        <v>1412</v>
      </c>
      <c r="BI669" s="37"/>
      <c r="BJ669" s="37"/>
      <c r="BK669" s="37"/>
      <c r="BL669" s="37"/>
      <c r="BM669" s="37"/>
      <c r="BN669" s="26"/>
      <c r="BO669" s="26"/>
      <c r="BP669" s="26"/>
      <c r="BQ669" s="38"/>
      <c r="BR669" s="26"/>
      <c r="BS669" s="26"/>
      <c r="BT669" s="26"/>
      <c r="BU669" s="26"/>
      <c r="BV669" s="39"/>
    </row>
    <row r="670" spans="1:74" ht="15" hidden="1" customHeight="1">
      <c r="A670" s="67">
        <v>2020</v>
      </c>
      <c r="B670" s="67">
        <v>666</v>
      </c>
      <c r="C670" s="26" t="s">
        <v>129</v>
      </c>
      <c r="D670" s="26" t="s">
        <v>1479</v>
      </c>
      <c r="E670" s="26" t="s">
        <v>1480</v>
      </c>
      <c r="F670" s="27">
        <v>43943</v>
      </c>
      <c r="G670" s="67" t="s">
        <v>1630</v>
      </c>
      <c r="H670" s="67" t="s">
        <v>1402</v>
      </c>
      <c r="I670" s="67" t="s">
        <v>1402</v>
      </c>
      <c r="J670" s="28" t="s">
        <v>1631</v>
      </c>
      <c r="K670" s="26" t="s">
        <v>135</v>
      </c>
      <c r="L670" s="26" t="s">
        <v>136</v>
      </c>
      <c r="M670" s="26" t="s">
        <v>137</v>
      </c>
      <c r="N670" s="26" t="s">
        <v>138</v>
      </c>
      <c r="O670" s="26" t="s">
        <v>138</v>
      </c>
      <c r="Q670" s="30">
        <v>70</v>
      </c>
      <c r="R670" s="30">
        <v>5540</v>
      </c>
      <c r="S670" s="31" t="e">
        <f>#N/A</f>
        <v>#N/A</v>
      </c>
      <c r="T670" s="30">
        <v>1263</v>
      </c>
      <c r="AB670" s="33" t="e">
        <f>#N/A</f>
        <v>#N/A</v>
      </c>
      <c r="AC670" s="30">
        <v>1800</v>
      </c>
      <c r="AD670" s="30" t="e">
        <f>#N/A</f>
        <v>#N/A</v>
      </c>
      <c r="AE670" s="76">
        <v>0.91103448275862065</v>
      </c>
      <c r="AG670" s="30" t="e">
        <f>#N/A</f>
        <v>#N/A</v>
      </c>
      <c r="AH670" s="30" t="e">
        <f>#N/A</f>
        <v>#N/A</v>
      </c>
      <c r="AI670" s="30">
        <v>7581</v>
      </c>
      <c r="AJ670" s="30">
        <v>7220</v>
      </c>
      <c r="AK670" s="26" t="s">
        <v>139</v>
      </c>
      <c r="AL670" s="26">
        <v>15</v>
      </c>
      <c r="AM670" s="26" t="s">
        <v>1610</v>
      </c>
      <c r="AU670" s="26" t="s">
        <v>1526</v>
      </c>
      <c r="AV670" s="26" t="s">
        <v>1598</v>
      </c>
      <c r="AW670" s="26" t="s">
        <v>1599</v>
      </c>
      <c r="BA670" s="26" t="s">
        <v>1187</v>
      </c>
      <c r="BB670" s="26" t="s">
        <v>1410</v>
      </c>
      <c r="BC670" s="26" t="s">
        <v>1411</v>
      </c>
      <c r="BD670" s="37">
        <v>44008</v>
      </c>
      <c r="BE670" s="30">
        <v>34207</v>
      </c>
      <c r="BF670" s="30">
        <v>32465</v>
      </c>
      <c r="BG670" s="37" t="s">
        <v>147</v>
      </c>
      <c r="BH670" s="37" t="s">
        <v>1412</v>
      </c>
      <c r="BI670" s="37"/>
      <c r="BJ670" s="37"/>
      <c r="BK670" s="37"/>
      <c r="BL670" s="37"/>
      <c r="BM670" s="37"/>
      <c r="BN670" s="26"/>
      <c r="BO670" s="26"/>
      <c r="BP670" s="26"/>
      <c r="BQ670" s="38"/>
      <c r="BR670" s="26"/>
      <c r="BS670" s="26"/>
      <c r="BT670" s="26"/>
      <c r="BU670" s="26"/>
      <c r="BV670" s="39"/>
    </row>
    <row r="671" spans="1:74" ht="15" hidden="1" customHeight="1">
      <c r="A671" s="67">
        <v>2020</v>
      </c>
      <c r="B671" s="67">
        <v>667</v>
      </c>
      <c r="C671" s="26" t="s">
        <v>129</v>
      </c>
      <c r="D671" s="26" t="s">
        <v>1479</v>
      </c>
      <c r="E671" s="26" t="s">
        <v>1480</v>
      </c>
      <c r="F671" s="27">
        <v>43943</v>
      </c>
      <c r="G671" s="67" t="s">
        <v>1632</v>
      </c>
      <c r="H671" s="67" t="s">
        <v>1402</v>
      </c>
      <c r="I671" s="67" t="s">
        <v>1402</v>
      </c>
      <c r="J671" s="28" t="s">
        <v>1594</v>
      </c>
      <c r="K671" s="26" t="s">
        <v>135</v>
      </c>
      <c r="L671" s="26" t="s">
        <v>136</v>
      </c>
      <c r="M671" s="26" t="s">
        <v>137</v>
      </c>
      <c r="N671" s="26" t="s">
        <v>138</v>
      </c>
      <c r="O671" s="26" t="s">
        <v>138</v>
      </c>
      <c r="Q671" s="30">
        <v>74</v>
      </c>
      <c r="R671" s="30">
        <v>5580</v>
      </c>
      <c r="S671" s="31" t="e">
        <f>#N/A</f>
        <v>#N/A</v>
      </c>
      <c r="T671" s="30">
        <v>1235</v>
      </c>
      <c r="AB671" s="33" t="e">
        <f>#N/A</f>
        <v>#N/A</v>
      </c>
      <c r="AC671" s="30">
        <v>1800</v>
      </c>
      <c r="AD671" s="30" t="e">
        <f>#N/A</f>
        <v>#N/A</v>
      </c>
      <c r="AE671" s="76">
        <v>0.94666666666666666</v>
      </c>
      <c r="AG671" s="30" t="e">
        <f>#N/A</f>
        <v>#N/A</v>
      </c>
      <c r="AH671" s="30" t="e">
        <f>#N/A</f>
        <v>#N/A</v>
      </c>
      <c r="AI671" s="30">
        <v>7635.6</v>
      </c>
      <c r="AJ671" s="30">
        <v>7272</v>
      </c>
      <c r="AK671" s="26" t="s">
        <v>139</v>
      </c>
      <c r="AL671" s="26">
        <v>15</v>
      </c>
      <c r="AM671" s="26" t="s">
        <v>1610</v>
      </c>
      <c r="AU671" s="26" t="s">
        <v>1526</v>
      </c>
      <c r="AV671" s="26" t="s">
        <v>1598</v>
      </c>
      <c r="AW671" s="26" t="s">
        <v>1599</v>
      </c>
      <c r="BA671" s="26" t="s">
        <v>1187</v>
      </c>
      <c r="BB671" s="26" t="s">
        <v>1410</v>
      </c>
      <c r="BC671" s="26" t="s">
        <v>1411</v>
      </c>
      <c r="BD671" s="37">
        <v>44008</v>
      </c>
      <c r="BE671" s="30">
        <v>34207</v>
      </c>
      <c r="BF671" s="30">
        <v>32465</v>
      </c>
      <c r="BG671" s="37" t="s">
        <v>147</v>
      </c>
      <c r="BH671" s="37" t="s">
        <v>1412</v>
      </c>
      <c r="BI671" s="37"/>
      <c r="BJ671" s="37"/>
      <c r="BK671" s="37"/>
      <c r="BL671" s="37"/>
      <c r="BM671" s="37"/>
      <c r="BN671" s="26"/>
      <c r="BO671" s="26"/>
      <c r="BP671" s="26"/>
      <c r="BQ671" s="38"/>
      <c r="BR671" s="26"/>
      <c r="BS671" s="26"/>
      <c r="BT671" s="26"/>
      <c r="BU671" s="26"/>
      <c r="BV671" s="39"/>
    </row>
    <row r="672" spans="1:74" ht="15" hidden="1" customHeight="1">
      <c r="A672" s="67">
        <v>2020</v>
      </c>
      <c r="B672" s="67">
        <v>668</v>
      </c>
      <c r="C672" s="26" t="s">
        <v>129</v>
      </c>
      <c r="D672" s="26" t="s">
        <v>1479</v>
      </c>
      <c r="E672" s="26" t="s">
        <v>1480</v>
      </c>
      <c r="F672" s="27">
        <v>43943</v>
      </c>
      <c r="G672" s="67" t="s">
        <v>1633</v>
      </c>
      <c r="H672" s="67" t="s">
        <v>1402</v>
      </c>
      <c r="I672" s="67" t="s">
        <v>1402</v>
      </c>
      <c r="J672" s="28" t="s">
        <v>1634</v>
      </c>
      <c r="K672" s="26" t="s">
        <v>135</v>
      </c>
      <c r="L672" s="26" t="s">
        <v>136</v>
      </c>
      <c r="M672" s="26" t="s">
        <v>137</v>
      </c>
      <c r="N672" s="26" t="s">
        <v>138</v>
      </c>
      <c r="O672" s="26" t="s">
        <v>138</v>
      </c>
      <c r="Q672" s="30">
        <v>71</v>
      </c>
      <c r="R672" s="30">
        <v>4320</v>
      </c>
      <c r="S672" s="31" t="e">
        <f>#N/A</f>
        <v>#N/A</v>
      </c>
      <c r="T672" s="30">
        <v>1032</v>
      </c>
      <c r="AB672" s="33" t="e">
        <f>#N/A</f>
        <v>#N/A</v>
      </c>
      <c r="AC672" s="30">
        <v>1800</v>
      </c>
      <c r="AD672" s="30" t="e">
        <f>#N/A</f>
        <v>#N/A</v>
      </c>
      <c r="AE672" s="76">
        <v>0.91749999999999998</v>
      </c>
      <c r="AG672" s="30" t="e">
        <f>#N/A</f>
        <v>#N/A</v>
      </c>
      <c r="AH672" s="30" t="e">
        <f>#N/A</f>
        <v>#N/A</v>
      </c>
      <c r="AI672" s="30">
        <v>5911.5</v>
      </c>
      <c r="AJ672" s="30">
        <v>5630</v>
      </c>
      <c r="AK672" s="26" t="s">
        <v>139</v>
      </c>
      <c r="AL672" s="26">
        <v>15</v>
      </c>
      <c r="AM672" s="26" t="s">
        <v>1610</v>
      </c>
      <c r="AU672" s="26" t="s">
        <v>1526</v>
      </c>
      <c r="AV672" s="26" t="s">
        <v>1598</v>
      </c>
      <c r="AW672" s="26" t="s">
        <v>1599</v>
      </c>
      <c r="BA672" s="26" t="s">
        <v>1187</v>
      </c>
      <c r="BB672" s="26" t="s">
        <v>1410</v>
      </c>
      <c r="BC672" s="26" t="s">
        <v>1411</v>
      </c>
      <c r="BD672" s="37">
        <v>44008</v>
      </c>
      <c r="BE672" s="30">
        <v>34207</v>
      </c>
      <c r="BF672" s="30">
        <v>32465</v>
      </c>
      <c r="BG672" s="37" t="s">
        <v>147</v>
      </c>
      <c r="BH672" s="37" t="s">
        <v>1412</v>
      </c>
      <c r="BI672" s="37"/>
      <c r="BJ672" s="37"/>
      <c r="BK672" s="37"/>
      <c r="BL672" s="37"/>
      <c r="BM672" s="37"/>
      <c r="BN672" s="26"/>
      <c r="BO672" s="26"/>
      <c r="BP672" s="26"/>
      <c r="BQ672" s="38"/>
      <c r="BR672" s="26"/>
      <c r="BS672" s="26"/>
      <c r="BT672" s="26"/>
      <c r="BU672" s="26"/>
      <c r="BV672" s="39"/>
    </row>
    <row r="673" spans="1:74" ht="15" hidden="1" customHeight="1">
      <c r="A673" s="67">
        <v>2020</v>
      </c>
      <c r="B673" s="67">
        <v>669</v>
      </c>
      <c r="C673" s="26" t="s">
        <v>129</v>
      </c>
      <c r="D673" s="26" t="s">
        <v>1479</v>
      </c>
      <c r="E673" s="26" t="s">
        <v>1480</v>
      </c>
      <c r="F673" s="27">
        <v>43943</v>
      </c>
      <c r="G673" s="67" t="s">
        <v>1635</v>
      </c>
      <c r="H673" s="67" t="s">
        <v>1402</v>
      </c>
      <c r="I673" s="67" t="s">
        <v>1402</v>
      </c>
      <c r="J673" s="28" t="s">
        <v>1636</v>
      </c>
      <c r="K673" s="26" t="s">
        <v>135</v>
      </c>
      <c r="L673" s="26" t="s">
        <v>136</v>
      </c>
      <c r="M673" s="26" t="s">
        <v>137</v>
      </c>
      <c r="N673" s="26" t="s">
        <v>138</v>
      </c>
      <c r="O673" s="26" t="s">
        <v>138</v>
      </c>
      <c r="Q673" s="30">
        <v>74</v>
      </c>
      <c r="R673" s="30">
        <v>6010</v>
      </c>
      <c r="S673" s="31" t="e">
        <f>#N/A</f>
        <v>#N/A</v>
      </c>
      <c r="T673" s="30">
        <v>1088</v>
      </c>
      <c r="AB673" s="33" t="e">
        <f>#N/A</f>
        <v>#N/A</v>
      </c>
      <c r="AC673" s="30">
        <v>1800</v>
      </c>
      <c r="AD673" s="30" t="e">
        <f>#N/A</f>
        <v>#N/A</v>
      </c>
      <c r="AE673" s="76">
        <v>0.85096774193548386</v>
      </c>
      <c r="AG673" s="30" t="e">
        <f>#N/A</f>
        <v>#N/A</v>
      </c>
      <c r="AH673" s="30" t="e">
        <f>#N/A</f>
        <v>#N/A</v>
      </c>
      <c r="AI673" s="30">
        <v>8223.6</v>
      </c>
      <c r="AJ673" s="30">
        <v>7832</v>
      </c>
      <c r="AK673" s="26" t="s">
        <v>139</v>
      </c>
      <c r="AL673" s="26">
        <v>15</v>
      </c>
      <c r="AM673" s="26" t="s">
        <v>1610</v>
      </c>
      <c r="AU673" s="26" t="s">
        <v>1526</v>
      </c>
      <c r="AV673" s="26" t="s">
        <v>1598</v>
      </c>
      <c r="AW673" s="26" t="s">
        <v>1637</v>
      </c>
      <c r="BA673" s="26" t="s">
        <v>1187</v>
      </c>
      <c r="BB673" s="26" t="s">
        <v>1410</v>
      </c>
      <c r="BC673" s="26" t="s">
        <v>1411</v>
      </c>
      <c r="BD673" s="37">
        <v>44008</v>
      </c>
      <c r="BE673" s="30">
        <v>34207</v>
      </c>
      <c r="BF673" s="30">
        <v>32465</v>
      </c>
      <c r="BG673" s="37" t="s">
        <v>147</v>
      </c>
      <c r="BH673" s="37" t="s">
        <v>1412</v>
      </c>
      <c r="BI673" s="37"/>
      <c r="BJ673" s="37"/>
      <c r="BK673" s="37"/>
      <c r="BL673" s="37"/>
      <c r="BM673" s="37"/>
      <c r="BN673" s="26"/>
      <c r="BO673" s="26"/>
      <c r="BP673" s="26"/>
      <c r="BQ673" s="38"/>
      <c r="BR673" s="26"/>
      <c r="BS673" s="26"/>
      <c r="BT673" s="26"/>
      <c r="BU673" s="26"/>
      <c r="BV673" s="39"/>
    </row>
    <row r="674" spans="1:74" ht="15" hidden="1" customHeight="1">
      <c r="A674" s="67">
        <v>2020</v>
      </c>
      <c r="B674" s="67">
        <v>670</v>
      </c>
      <c r="C674" s="26" t="s">
        <v>129</v>
      </c>
      <c r="D674" s="26" t="s">
        <v>1479</v>
      </c>
      <c r="E674" s="26" t="s">
        <v>1480</v>
      </c>
      <c r="F674" s="27">
        <v>43943</v>
      </c>
      <c r="G674" s="67" t="s">
        <v>1638</v>
      </c>
      <c r="H674" s="67" t="s">
        <v>1402</v>
      </c>
      <c r="I674" s="67" t="s">
        <v>1402</v>
      </c>
      <c r="J674" s="28" t="s">
        <v>1639</v>
      </c>
      <c r="K674" s="26" t="s">
        <v>135</v>
      </c>
      <c r="L674" s="26" t="s">
        <v>136</v>
      </c>
      <c r="M674" s="26" t="s">
        <v>137</v>
      </c>
      <c r="N674" s="26" t="s">
        <v>138</v>
      </c>
      <c r="O674" s="26" t="s">
        <v>138</v>
      </c>
      <c r="Q674" s="30">
        <v>78</v>
      </c>
      <c r="R674" s="30">
        <v>6060</v>
      </c>
      <c r="S674" s="31" t="e">
        <f>#N/A</f>
        <v>#N/A</v>
      </c>
      <c r="T674" s="30">
        <v>1388</v>
      </c>
      <c r="AB674" s="33" t="e">
        <f>#N/A</f>
        <v>#N/A</v>
      </c>
      <c r="AC674" s="30">
        <v>1800</v>
      </c>
      <c r="AD674" s="30" t="e">
        <f>#N/A</f>
        <v>#N/A</v>
      </c>
      <c r="AE674" s="76">
        <v>0.86888888888888882</v>
      </c>
      <c r="AG674" s="30" t="e">
        <f>#N/A</f>
        <v>#N/A</v>
      </c>
      <c r="AH674" s="30" t="e">
        <f>#N/A</f>
        <v>#N/A</v>
      </c>
      <c r="AI674" s="30">
        <v>8291.85</v>
      </c>
      <c r="AJ674" s="30">
        <v>7897</v>
      </c>
      <c r="AK674" s="26" t="s">
        <v>139</v>
      </c>
      <c r="AL674" s="26">
        <v>15</v>
      </c>
      <c r="AM674" s="26" t="s">
        <v>1610</v>
      </c>
      <c r="AU674" s="26" t="s">
        <v>1526</v>
      </c>
      <c r="AV674" s="26" t="s">
        <v>1598</v>
      </c>
      <c r="AW674" s="26" t="s">
        <v>1637</v>
      </c>
      <c r="BA674" s="26" t="s">
        <v>1187</v>
      </c>
      <c r="BB674" s="26" t="s">
        <v>1410</v>
      </c>
      <c r="BC674" s="26" t="s">
        <v>1411</v>
      </c>
      <c r="BD674" s="37">
        <v>44008</v>
      </c>
      <c r="BE674" s="30">
        <v>34207</v>
      </c>
      <c r="BF674" s="30">
        <v>32465</v>
      </c>
      <c r="BG674" s="37" t="s">
        <v>147</v>
      </c>
      <c r="BH674" s="37" t="s">
        <v>1412</v>
      </c>
      <c r="BI674" s="37"/>
      <c r="BJ674" s="37"/>
      <c r="BK674" s="37"/>
      <c r="BL674" s="37"/>
      <c r="BM674" s="37"/>
      <c r="BN674" s="26"/>
      <c r="BO674" s="26"/>
      <c r="BP674" s="26"/>
      <c r="BQ674" s="38"/>
      <c r="BR674" s="26"/>
      <c r="BS674" s="26"/>
      <c r="BT674" s="26"/>
      <c r="BU674" s="26"/>
      <c r="BV674" s="39"/>
    </row>
    <row r="675" spans="1:74" ht="15" hidden="1" customHeight="1">
      <c r="A675" s="67">
        <v>2020</v>
      </c>
      <c r="B675" s="67">
        <v>671</v>
      </c>
      <c r="C675" s="26" t="s">
        <v>129</v>
      </c>
      <c r="D675" s="26" t="s">
        <v>1479</v>
      </c>
      <c r="E675" s="26" t="s">
        <v>1480</v>
      </c>
      <c r="F675" s="27">
        <v>43943</v>
      </c>
      <c r="G675" s="67" t="s">
        <v>1640</v>
      </c>
      <c r="H675" s="67" t="s">
        <v>1402</v>
      </c>
      <c r="I675" s="67" t="s">
        <v>1402</v>
      </c>
      <c r="J675" s="28" t="s">
        <v>1641</v>
      </c>
      <c r="K675" s="26" t="s">
        <v>135</v>
      </c>
      <c r="L675" s="26" t="s">
        <v>136</v>
      </c>
      <c r="M675" s="26" t="s">
        <v>137</v>
      </c>
      <c r="N675" s="26" t="s">
        <v>138</v>
      </c>
      <c r="O675" s="26" t="s">
        <v>138</v>
      </c>
      <c r="Q675" s="30">
        <v>69</v>
      </c>
      <c r="R675" s="30">
        <v>6170</v>
      </c>
      <c r="S675" s="31" t="e">
        <f>#N/A</f>
        <v>#N/A</v>
      </c>
      <c r="T675" s="30">
        <v>1278</v>
      </c>
      <c r="AB675" s="33" t="e">
        <f>#N/A</f>
        <v>#N/A</v>
      </c>
      <c r="AC675" s="30">
        <v>1800</v>
      </c>
      <c r="AD675" s="30" t="e">
        <f>#N/A</f>
        <v>#N/A</v>
      </c>
      <c r="AE675" s="76">
        <v>0.94296296296296289</v>
      </c>
      <c r="AG675" s="30" t="e">
        <f>#N/A</f>
        <v>#N/A</v>
      </c>
      <c r="AH675" s="30" t="e">
        <f>#N/A</f>
        <v>#N/A</v>
      </c>
      <c r="AI675" s="30">
        <v>8443.0500000000011</v>
      </c>
      <c r="AJ675" s="30">
        <v>8041</v>
      </c>
      <c r="AK675" s="26" t="s">
        <v>139</v>
      </c>
      <c r="AL675" s="26">
        <v>15</v>
      </c>
      <c r="AM675" s="26" t="s">
        <v>1610</v>
      </c>
      <c r="AU675" s="26" t="s">
        <v>1526</v>
      </c>
      <c r="AV675" s="26" t="s">
        <v>1598</v>
      </c>
      <c r="AW675" s="26" t="s">
        <v>1637</v>
      </c>
      <c r="BA675" s="26" t="s">
        <v>1187</v>
      </c>
      <c r="BB675" s="26" t="s">
        <v>1410</v>
      </c>
      <c r="BC675" s="26" t="s">
        <v>1411</v>
      </c>
      <c r="BD675" s="37">
        <v>44008</v>
      </c>
      <c r="BE675" s="30">
        <v>34207</v>
      </c>
      <c r="BF675" s="30">
        <v>32465</v>
      </c>
      <c r="BG675" s="37" t="s">
        <v>147</v>
      </c>
      <c r="BH675" s="37" t="s">
        <v>1412</v>
      </c>
      <c r="BI675" s="37"/>
      <c r="BJ675" s="37"/>
      <c r="BK675" s="37"/>
      <c r="BL675" s="37"/>
      <c r="BM675" s="37"/>
      <c r="BN675" s="26"/>
      <c r="BO675" s="26"/>
      <c r="BP675" s="26"/>
      <c r="BQ675" s="38"/>
      <c r="BR675" s="26"/>
      <c r="BS675" s="26"/>
      <c r="BT675" s="26"/>
      <c r="BU675" s="26"/>
      <c r="BV675" s="39"/>
    </row>
    <row r="676" spans="1:74" ht="15" hidden="1" customHeight="1">
      <c r="A676" s="67">
        <v>2020</v>
      </c>
      <c r="B676" s="67">
        <v>672</v>
      </c>
      <c r="C676" s="26" t="s">
        <v>129</v>
      </c>
      <c r="D676" s="26" t="s">
        <v>1479</v>
      </c>
      <c r="E676" s="26" t="s">
        <v>1480</v>
      </c>
      <c r="F676" s="27">
        <v>43943</v>
      </c>
      <c r="G676" s="67" t="s">
        <v>1642</v>
      </c>
      <c r="H676" s="67" t="s">
        <v>1402</v>
      </c>
      <c r="I676" s="67" t="s">
        <v>1402</v>
      </c>
      <c r="J676" s="28" t="s">
        <v>1594</v>
      </c>
      <c r="K676" s="26" t="s">
        <v>135</v>
      </c>
      <c r="L676" s="26" t="s">
        <v>136</v>
      </c>
      <c r="M676" s="26" t="s">
        <v>137</v>
      </c>
      <c r="N676" s="26" t="s">
        <v>138</v>
      </c>
      <c r="O676" s="26" t="s">
        <v>138</v>
      </c>
      <c r="Q676" s="30">
        <v>76</v>
      </c>
      <c r="R676" s="30">
        <v>6920</v>
      </c>
      <c r="S676" s="31" t="e">
        <f>#N/A</f>
        <v>#N/A</v>
      </c>
      <c r="T676" s="30">
        <v>1487</v>
      </c>
      <c r="AB676" s="33" t="e">
        <f>#N/A</f>
        <v>#N/A</v>
      </c>
      <c r="AC676" s="30">
        <v>1800</v>
      </c>
      <c r="AD676" s="30" t="e">
        <f>#N/A</f>
        <v>#N/A</v>
      </c>
      <c r="AE676" s="76">
        <v>0.9</v>
      </c>
      <c r="AG676" s="30" t="e">
        <f>#N/A</f>
        <v>#N/A</v>
      </c>
      <c r="AH676" s="30" t="e">
        <f>#N/A</f>
        <v>#N/A</v>
      </c>
      <c r="AI676" s="30">
        <v>9468.9</v>
      </c>
      <c r="AJ676" s="30">
        <v>9018</v>
      </c>
      <c r="AK676" s="26" t="s">
        <v>139</v>
      </c>
      <c r="AL676" s="26">
        <v>15</v>
      </c>
      <c r="AM676" s="26" t="s">
        <v>1610</v>
      </c>
      <c r="AU676" s="26" t="s">
        <v>1526</v>
      </c>
      <c r="AV676" s="26" t="s">
        <v>1598</v>
      </c>
      <c r="AW676" s="26" t="s">
        <v>1637</v>
      </c>
      <c r="BA676" s="26" t="s">
        <v>1187</v>
      </c>
      <c r="BB676" s="26" t="s">
        <v>1410</v>
      </c>
      <c r="BC676" s="26" t="s">
        <v>1411</v>
      </c>
      <c r="BD676" s="37">
        <v>44008</v>
      </c>
      <c r="BE676" s="30">
        <v>34207</v>
      </c>
      <c r="BF676" s="30">
        <v>32465</v>
      </c>
      <c r="BG676" s="37" t="s">
        <v>147</v>
      </c>
      <c r="BH676" s="37" t="s">
        <v>1412</v>
      </c>
      <c r="BI676" s="37"/>
      <c r="BJ676" s="37"/>
      <c r="BK676" s="37"/>
      <c r="BL676" s="37"/>
      <c r="BM676" s="37"/>
      <c r="BN676" s="26"/>
      <c r="BO676" s="26"/>
      <c r="BP676" s="26"/>
      <c r="BQ676" s="38"/>
      <c r="BR676" s="26"/>
      <c r="BS676" s="26"/>
      <c r="BT676" s="26"/>
      <c r="BU676" s="26"/>
      <c r="BV676" s="39"/>
    </row>
    <row r="677" spans="1:74" ht="15" hidden="1" customHeight="1">
      <c r="A677" s="67">
        <v>2020</v>
      </c>
      <c r="B677" s="67">
        <v>673</v>
      </c>
      <c r="C677" s="26" t="s">
        <v>129</v>
      </c>
      <c r="D677" s="26" t="s">
        <v>1479</v>
      </c>
      <c r="E677" s="26" t="s">
        <v>1480</v>
      </c>
      <c r="F677" s="27">
        <v>43943</v>
      </c>
      <c r="G677" s="67" t="s">
        <v>1643</v>
      </c>
      <c r="H677" s="67" t="s">
        <v>1402</v>
      </c>
      <c r="I677" s="67" t="s">
        <v>1402</v>
      </c>
      <c r="J677" s="28" t="s">
        <v>1594</v>
      </c>
      <c r="K677" s="26" t="s">
        <v>135</v>
      </c>
      <c r="L677" s="26" t="s">
        <v>136</v>
      </c>
      <c r="M677" s="26" t="s">
        <v>137</v>
      </c>
      <c r="N677" s="26" t="s">
        <v>138</v>
      </c>
      <c r="O677" s="26" t="s">
        <v>138</v>
      </c>
      <c r="Q677" s="30">
        <v>75</v>
      </c>
      <c r="R677" s="30">
        <v>4720</v>
      </c>
      <c r="S677" s="31" t="e">
        <f>#N/A</f>
        <v>#N/A</v>
      </c>
      <c r="T677" s="30">
        <v>1085</v>
      </c>
      <c r="AB677" s="33" t="e">
        <f>#N/A</f>
        <v>#N/A</v>
      </c>
      <c r="AC677" s="30">
        <v>1800</v>
      </c>
      <c r="AD677" s="30" t="e">
        <f>#N/A</f>
        <v>#N/A</v>
      </c>
      <c r="AE677" s="76">
        <v>0.54603773584905657</v>
      </c>
      <c r="AG677" s="30" t="e">
        <f>#N/A</f>
        <v>#N/A</v>
      </c>
      <c r="AH677" s="30" t="e">
        <f>#N/A</f>
        <v>#N/A</v>
      </c>
      <c r="AI677" s="30">
        <v>6458.55</v>
      </c>
      <c r="AJ677" s="30">
        <v>6151</v>
      </c>
      <c r="AK677" s="26" t="s">
        <v>139</v>
      </c>
      <c r="AL677" s="26">
        <v>15</v>
      </c>
      <c r="AM677" s="26" t="s">
        <v>1610</v>
      </c>
      <c r="AU677" s="26" t="s">
        <v>1526</v>
      </c>
      <c r="AV677" s="26" t="s">
        <v>1598</v>
      </c>
      <c r="AW677" s="26" t="s">
        <v>1637</v>
      </c>
      <c r="BA677" s="26" t="s">
        <v>1187</v>
      </c>
      <c r="BB677" s="26" t="s">
        <v>1410</v>
      </c>
      <c r="BC677" s="26" t="s">
        <v>1411</v>
      </c>
      <c r="BD677" s="37">
        <v>44008</v>
      </c>
      <c r="BE677" s="30">
        <v>34207</v>
      </c>
      <c r="BF677" s="30">
        <v>32465</v>
      </c>
      <c r="BG677" s="37" t="s">
        <v>147</v>
      </c>
      <c r="BH677" s="37" t="s">
        <v>1412</v>
      </c>
      <c r="BI677" s="37"/>
      <c r="BJ677" s="37"/>
      <c r="BK677" s="37"/>
      <c r="BL677" s="37"/>
      <c r="BM677" s="37"/>
      <c r="BN677" s="26"/>
      <c r="BO677" s="26"/>
      <c r="BP677" s="26"/>
      <c r="BQ677" s="38"/>
      <c r="BR677" s="26"/>
      <c r="BS677" s="26"/>
      <c r="BT677" s="26"/>
      <c r="BU677" s="26"/>
      <c r="BV677" s="39"/>
    </row>
    <row r="678" spans="1:74" ht="15" hidden="1" customHeight="1">
      <c r="A678" s="67">
        <v>2020</v>
      </c>
      <c r="B678" s="67">
        <v>674</v>
      </c>
      <c r="C678" s="26" t="s">
        <v>129</v>
      </c>
      <c r="D678" s="26" t="s">
        <v>1479</v>
      </c>
      <c r="E678" s="26" t="s">
        <v>1480</v>
      </c>
      <c r="F678" s="27">
        <v>43943</v>
      </c>
      <c r="G678" s="67" t="s">
        <v>1644</v>
      </c>
      <c r="H678" s="67" t="s">
        <v>1402</v>
      </c>
      <c r="I678" s="67" t="s">
        <v>1402</v>
      </c>
      <c r="J678" s="28" t="s">
        <v>1645</v>
      </c>
      <c r="K678" s="26" t="s">
        <v>135</v>
      </c>
      <c r="L678" s="26" t="s">
        <v>136</v>
      </c>
      <c r="M678" s="26" t="s">
        <v>137</v>
      </c>
      <c r="N678" s="26" t="s">
        <v>138</v>
      </c>
      <c r="O678" s="26" t="s">
        <v>138</v>
      </c>
      <c r="Q678" s="30">
        <v>79</v>
      </c>
      <c r="R678" s="30">
        <v>7320</v>
      </c>
      <c r="S678" s="31" t="e">
        <f>#N/A</f>
        <v>#N/A</v>
      </c>
      <c r="T678" s="30">
        <v>1321</v>
      </c>
      <c r="AB678" s="33" t="e">
        <f>#N/A</f>
        <v>#N/A</v>
      </c>
      <c r="AC678" s="30">
        <v>1800</v>
      </c>
      <c r="AD678" s="30" t="e">
        <f>#N/A</f>
        <v>#N/A</v>
      </c>
      <c r="AE678" s="76">
        <v>0.93652173913043479</v>
      </c>
      <c r="AG678" s="30" t="e">
        <f>#N/A</f>
        <v>#N/A</v>
      </c>
      <c r="AH678" s="30" t="e">
        <f>#N/A</f>
        <v>#N/A</v>
      </c>
      <c r="AI678" s="30">
        <v>10015.950000000001</v>
      </c>
      <c r="AJ678" s="30">
        <v>9539</v>
      </c>
      <c r="AK678" s="26" t="s">
        <v>139</v>
      </c>
      <c r="AL678" s="26">
        <v>15</v>
      </c>
      <c r="AM678" s="26" t="s">
        <v>1610</v>
      </c>
      <c r="AU678" s="26" t="s">
        <v>1526</v>
      </c>
      <c r="AV678" s="26" t="s">
        <v>1598</v>
      </c>
      <c r="AW678" s="26" t="s">
        <v>1637</v>
      </c>
      <c r="BA678" s="26" t="s">
        <v>1646</v>
      </c>
      <c r="BB678" s="26" t="s">
        <v>1410</v>
      </c>
      <c r="BC678" s="26" t="s">
        <v>1411</v>
      </c>
      <c r="BD678" s="37">
        <v>44008</v>
      </c>
      <c r="BE678" s="30">
        <v>34207</v>
      </c>
      <c r="BF678" s="30">
        <v>32465</v>
      </c>
      <c r="BG678" s="37" t="s">
        <v>147</v>
      </c>
      <c r="BH678" s="37" t="s">
        <v>1412</v>
      </c>
      <c r="BI678" s="37"/>
      <c r="BJ678" s="37"/>
      <c r="BK678" s="37"/>
      <c r="BL678" s="37"/>
      <c r="BM678" s="37"/>
      <c r="BN678" s="26"/>
      <c r="BO678" s="26"/>
      <c r="BP678" s="26"/>
      <c r="BQ678" s="38"/>
      <c r="BR678" s="26"/>
      <c r="BS678" s="26"/>
      <c r="BT678" s="26"/>
      <c r="BU678" s="26"/>
      <c r="BV678" s="39"/>
    </row>
    <row r="679" spans="1:74" ht="15" hidden="1" customHeight="1">
      <c r="A679" s="67">
        <v>2020</v>
      </c>
      <c r="B679" s="67">
        <v>675</v>
      </c>
      <c r="C679" s="26" t="s">
        <v>129</v>
      </c>
      <c r="D679" s="26" t="s">
        <v>1479</v>
      </c>
      <c r="E679" s="26" t="s">
        <v>1480</v>
      </c>
      <c r="F679" s="27">
        <v>43943</v>
      </c>
      <c r="G679" s="67" t="s">
        <v>1647</v>
      </c>
      <c r="H679" s="67" t="s">
        <v>1402</v>
      </c>
      <c r="I679" s="67" t="s">
        <v>1402</v>
      </c>
      <c r="K679" s="26" t="s">
        <v>135</v>
      </c>
      <c r="L679" s="26" t="s">
        <v>136</v>
      </c>
      <c r="M679" s="26" t="s">
        <v>137</v>
      </c>
      <c r="N679" s="26" t="s">
        <v>138</v>
      </c>
      <c r="O679" s="26" t="s">
        <v>138</v>
      </c>
      <c r="Q679" s="30">
        <v>79</v>
      </c>
      <c r="R679" s="30">
        <v>7210</v>
      </c>
      <c r="S679" s="31" t="e">
        <f>#N/A</f>
        <v>#N/A</v>
      </c>
      <c r="T679" s="30">
        <v>1257</v>
      </c>
      <c r="AB679" s="33" t="e">
        <f>#N/A</f>
        <v>#N/A</v>
      </c>
      <c r="AC679" s="30">
        <v>1800</v>
      </c>
      <c r="AD679" s="30" t="e">
        <f>#N/A</f>
        <v>#N/A</v>
      </c>
      <c r="AE679" s="76">
        <v>0.41478260869565214</v>
      </c>
      <c r="AG679" s="30" t="e">
        <f>#N/A</f>
        <v>#N/A</v>
      </c>
      <c r="AH679" s="30" t="e">
        <f>#N/A</f>
        <v>#N/A</v>
      </c>
      <c r="AI679" s="30">
        <v>9865.8000000000011</v>
      </c>
      <c r="AJ679" s="30">
        <v>9396</v>
      </c>
      <c r="AK679" s="26" t="s">
        <v>139</v>
      </c>
      <c r="AL679" s="26">
        <v>15</v>
      </c>
      <c r="AM679" s="26" t="s">
        <v>1610</v>
      </c>
      <c r="AU679" s="26" t="s">
        <v>1526</v>
      </c>
      <c r="AV679" s="26" t="s">
        <v>1598</v>
      </c>
      <c r="AW679" s="26" t="s">
        <v>1637</v>
      </c>
      <c r="BA679" s="26" t="s">
        <v>1187</v>
      </c>
      <c r="BB679" s="26" t="s">
        <v>1410</v>
      </c>
      <c r="BC679" s="26" t="s">
        <v>1411</v>
      </c>
      <c r="BD679" s="37">
        <v>44008</v>
      </c>
      <c r="BE679" s="30">
        <v>34207</v>
      </c>
      <c r="BF679" s="30">
        <v>32465</v>
      </c>
      <c r="BG679" s="37" t="s">
        <v>147</v>
      </c>
      <c r="BH679" s="37" t="s">
        <v>1412</v>
      </c>
      <c r="BI679" s="37"/>
      <c r="BJ679" s="37"/>
      <c r="BK679" s="37"/>
      <c r="BL679" s="37"/>
      <c r="BM679" s="37"/>
      <c r="BN679" s="26"/>
      <c r="BO679" s="26"/>
      <c r="BP679" s="26"/>
      <c r="BQ679" s="38"/>
      <c r="BR679" s="26"/>
      <c r="BS679" s="26"/>
      <c r="BT679" s="26"/>
      <c r="BU679" s="26"/>
      <c r="BV679" s="39"/>
    </row>
    <row r="680" spans="1:74" ht="15" hidden="1" customHeight="1">
      <c r="A680" s="67">
        <v>2020</v>
      </c>
      <c r="B680" s="67">
        <v>676</v>
      </c>
      <c r="C680" s="26" t="s">
        <v>129</v>
      </c>
      <c r="D680" s="26" t="s">
        <v>1479</v>
      </c>
      <c r="E680" s="26" t="s">
        <v>1480</v>
      </c>
      <c r="F680" s="27">
        <v>43943</v>
      </c>
      <c r="G680" s="67" t="s">
        <v>1648</v>
      </c>
      <c r="H680" s="67" t="s">
        <v>1402</v>
      </c>
      <c r="I680" s="67" t="s">
        <v>1402</v>
      </c>
      <c r="J680" s="28" t="s">
        <v>1649</v>
      </c>
      <c r="K680" s="26" t="s">
        <v>135</v>
      </c>
      <c r="L680" s="26" t="s">
        <v>136</v>
      </c>
      <c r="M680" s="26" t="s">
        <v>137</v>
      </c>
      <c r="N680" s="26" t="s">
        <v>138</v>
      </c>
      <c r="O680" s="26" t="s">
        <v>138</v>
      </c>
      <c r="Q680" s="30">
        <v>81</v>
      </c>
      <c r="R680" s="30">
        <v>6870</v>
      </c>
      <c r="S680" s="31" t="e">
        <f>#N/A</f>
        <v>#N/A</v>
      </c>
      <c r="T680" s="30">
        <v>1546</v>
      </c>
      <c r="AB680" s="33" t="e">
        <f>#N/A</f>
        <v>#N/A</v>
      </c>
      <c r="AC680" s="30">
        <v>1800</v>
      </c>
      <c r="AD680" s="30" t="e">
        <f>#N/A</f>
        <v>#N/A</v>
      </c>
      <c r="AE680" s="76">
        <v>0.87285714285714289</v>
      </c>
      <c r="AG680" s="30" t="e">
        <f>#N/A</f>
        <v>#N/A</v>
      </c>
      <c r="AH680" s="30" t="e">
        <f>#N/A</f>
        <v>#N/A</v>
      </c>
      <c r="AI680" s="30">
        <v>9400.65</v>
      </c>
      <c r="AJ680" s="30">
        <v>8953</v>
      </c>
      <c r="AK680" s="26" t="s">
        <v>139</v>
      </c>
      <c r="AL680" s="26">
        <v>15</v>
      </c>
      <c r="AM680" s="26" t="s">
        <v>1610</v>
      </c>
      <c r="AU680" s="26" t="s">
        <v>1526</v>
      </c>
      <c r="AV680" s="26" t="s">
        <v>1598</v>
      </c>
      <c r="AW680" s="26" t="s">
        <v>1637</v>
      </c>
      <c r="BA680" s="26" t="s">
        <v>1187</v>
      </c>
      <c r="BB680" s="26" t="s">
        <v>1410</v>
      </c>
      <c r="BC680" s="26" t="s">
        <v>1411</v>
      </c>
      <c r="BD680" s="37">
        <v>44008</v>
      </c>
      <c r="BE680" s="30">
        <v>34207</v>
      </c>
      <c r="BF680" s="30">
        <v>32465</v>
      </c>
      <c r="BG680" s="37" t="s">
        <v>147</v>
      </c>
      <c r="BH680" s="37" t="s">
        <v>1412</v>
      </c>
      <c r="BI680" s="37"/>
      <c r="BJ680" s="37"/>
      <c r="BK680" s="37"/>
      <c r="BL680" s="37"/>
      <c r="BM680" s="37"/>
      <c r="BN680" s="26"/>
      <c r="BO680" s="26"/>
      <c r="BP680" s="26"/>
      <c r="BQ680" s="38"/>
      <c r="BR680" s="26"/>
      <c r="BS680" s="26"/>
      <c r="BT680" s="26"/>
      <c r="BU680" s="26"/>
      <c r="BV680" s="39"/>
    </row>
    <row r="681" spans="1:74" ht="15" hidden="1" customHeight="1">
      <c r="A681" s="67">
        <v>2020</v>
      </c>
      <c r="B681" s="67">
        <v>677</v>
      </c>
      <c r="C681" s="26" t="s">
        <v>129</v>
      </c>
      <c r="D681" s="26" t="s">
        <v>1479</v>
      </c>
      <c r="E681" s="26" t="s">
        <v>1480</v>
      </c>
      <c r="F681" s="27">
        <v>43943</v>
      </c>
      <c r="G681" s="67" t="s">
        <v>1650</v>
      </c>
      <c r="H681" s="67" t="s">
        <v>1402</v>
      </c>
      <c r="I681" s="67" t="s">
        <v>1402</v>
      </c>
      <c r="J681" s="28" t="s">
        <v>1594</v>
      </c>
      <c r="K681" s="26" t="s">
        <v>135</v>
      </c>
      <c r="L681" s="26" t="s">
        <v>136</v>
      </c>
      <c r="M681" s="26" t="s">
        <v>137</v>
      </c>
      <c r="N681" s="26" t="s">
        <v>138</v>
      </c>
      <c r="O681" s="26" t="s">
        <v>138</v>
      </c>
      <c r="Q681" s="30">
        <v>66</v>
      </c>
      <c r="R681" s="30">
        <v>4430</v>
      </c>
      <c r="S681" s="31" t="e">
        <f>#N/A</f>
        <v>#N/A</v>
      </c>
      <c r="T681" s="30">
        <v>1259</v>
      </c>
      <c r="AB681" s="33" t="e">
        <f>#N/A</f>
        <v>#N/A</v>
      </c>
      <c r="AC681" s="30">
        <v>1800</v>
      </c>
      <c r="AD681" s="30" t="e">
        <f>#N/A</f>
        <v>#N/A</v>
      </c>
      <c r="AE681" s="76">
        <v>0.94666666666666666</v>
      </c>
      <c r="AG681" s="30" t="e">
        <f>#N/A</f>
        <v>#N/A</v>
      </c>
      <c r="AH681" s="30" t="e">
        <f>#N/A</f>
        <v>#N/A</v>
      </c>
      <c r="AI681" s="30">
        <v>6061.6500000000005</v>
      </c>
      <c r="AJ681" s="30">
        <v>5773</v>
      </c>
      <c r="AK681" s="26" t="s">
        <v>139</v>
      </c>
      <c r="AL681" s="26">
        <v>15</v>
      </c>
      <c r="AM681" s="26" t="s">
        <v>1610</v>
      </c>
      <c r="AU681" s="26" t="s">
        <v>1526</v>
      </c>
      <c r="AV681" s="26" t="s">
        <v>1598</v>
      </c>
      <c r="AW681" s="26" t="s">
        <v>1637</v>
      </c>
      <c r="BA681" s="26" t="s">
        <v>1187</v>
      </c>
      <c r="BB681" s="26" t="s">
        <v>1410</v>
      </c>
      <c r="BC681" s="26" t="s">
        <v>1411</v>
      </c>
      <c r="BD681" s="37">
        <v>44008</v>
      </c>
      <c r="BE681" s="30">
        <v>34207</v>
      </c>
      <c r="BF681" s="30">
        <v>32465</v>
      </c>
      <c r="BG681" s="37" t="s">
        <v>147</v>
      </c>
      <c r="BH681" s="37" t="s">
        <v>1412</v>
      </c>
      <c r="BI681" s="37"/>
      <c r="BJ681" s="37"/>
      <c r="BK681" s="37"/>
      <c r="BL681" s="37"/>
      <c r="BM681" s="37"/>
      <c r="BN681" s="26"/>
      <c r="BO681" s="26"/>
      <c r="BP681" s="26"/>
      <c r="BQ681" s="38"/>
      <c r="BR681" s="26"/>
      <c r="BS681" s="26"/>
      <c r="BT681" s="26"/>
      <c r="BU681" s="26"/>
      <c r="BV681" s="39"/>
    </row>
    <row r="682" spans="1:74" ht="15" hidden="1" customHeight="1">
      <c r="A682" s="67">
        <v>2020</v>
      </c>
      <c r="B682" s="67">
        <v>678</v>
      </c>
      <c r="C682" s="26" t="s">
        <v>129</v>
      </c>
      <c r="D682" s="26" t="s">
        <v>1479</v>
      </c>
      <c r="E682" s="26" t="s">
        <v>1480</v>
      </c>
      <c r="F682" s="27">
        <v>43943</v>
      </c>
      <c r="G682" s="67" t="s">
        <v>1651</v>
      </c>
      <c r="H682" s="67" t="s">
        <v>1402</v>
      </c>
      <c r="I682" s="67" t="s">
        <v>1402</v>
      </c>
      <c r="J682" s="28" t="s">
        <v>1652</v>
      </c>
      <c r="K682" s="26" t="s">
        <v>135</v>
      </c>
      <c r="L682" s="26" t="s">
        <v>136</v>
      </c>
      <c r="M682" s="26" t="s">
        <v>137</v>
      </c>
      <c r="N682" s="26" t="s">
        <v>138</v>
      </c>
      <c r="O682" s="26" t="s">
        <v>138</v>
      </c>
      <c r="Q682" s="30">
        <v>81</v>
      </c>
      <c r="R682" s="30">
        <v>6620</v>
      </c>
      <c r="S682" s="31" t="e">
        <f>#N/A</f>
        <v>#N/A</v>
      </c>
      <c r="T682" s="30">
        <v>1672</v>
      </c>
      <c r="AB682" s="33" t="e">
        <f>#N/A</f>
        <v>#N/A</v>
      </c>
      <c r="AC682" s="30">
        <v>1800</v>
      </c>
      <c r="AD682" s="30" t="e">
        <f>#N/A</f>
        <v>#N/A</v>
      </c>
      <c r="AE682" s="76">
        <v>0.91103448275862065</v>
      </c>
      <c r="AG682" s="30" t="e">
        <f>#N/A</f>
        <v>#N/A</v>
      </c>
      <c r="AH682" s="30" t="e">
        <f>#N/A</f>
        <v>#N/A</v>
      </c>
      <c r="AI682" s="30">
        <v>9058.35</v>
      </c>
      <c r="AJ682" s="30">
        <v>8627</v>
      </c>
      <c r="AK682" s="26" t="s">
        <v>139</v>
      </c>
      <c r="AL682" s="26">
        <v>15</v>
      </c>
      <c r="AM682" s="26" t="s">
        <v>1610</v>
      </c>
      <c r="AU682" s="26" t="s">
        <v>1526</v>
      </c>
      <c r="AV682" s="26" t="s">
        <v>1598</v>
      </c>
      <c r="AW682" s="26" t="s">
        <v>1637</v>
      </c>
      <c r="BA682" s="26" t="s">
        <v>1187</v>
      </c>
      <c r="BB682" s="26" t="s">
        <v>1410</v>
      </c>
      <c r="BC682" s="26" t="s">
        <v>1411</v>
      </c>
      <c r="BD682" s="37">
        <v>44008</v>
      </c>
      <c r="BE682" s="30">
        <v>34207</v>
      </c>
      <c r="BF682" s="30">
        <v>32465</v>
      </c>
      <c r="BG682" s="37" t="s">
        <v>147</v>
      </c>
      <c r="BH682" s="37" t="s">
        <v>1412</v>
      </c>
      <c r="BI682" s="37"/>
      <c r="BJ682" s="37"/>
      <c r="BK682" s="37"/>
      <c r="BL682" s="37"/>
      <c r="BM682" s="37"/>
      <c r="BN682" s="26"/>
      <c r="BO682" s="26"/>
      <c r="BP682" s="26"/>
      <c r="BQ682" s="38"/>
      <c r="BR682" s="26"/>
      <c r="BS682" s="26"/>
      <c r="BT682" s="26"/>
      <c r="BU682" s="26"/>
      <c r="BV682" s="39"/>
    </row>
    <row r="683" spans="1:74" ht="15" hidden="1" customHeight="1">
      <c r="A683" s="67">
        <v>2020</v>
      </c>
      <c r="B683" s="67">
        <v>679</v>
      </c>
      <c r="C683" s="26" t="s">
        <v>129</v>
      </c>
      <c r="D683" s="26" t="s">
        <v>1479</v>
      </c>
      <c r="E683" s="26" t="s">
        <v>1480</v>
      </c>
      <c r="F683" s="27">
        <v>43943</v>
      </c>
      <c r="G683" s="67" t="s">
        <v>1653</v>
      </c>
      <c r="H683" s="67" t="s">
        <v>1402</v>
      </c>
      <c r="I683" s="67" t="s">
        <v>1402</v>
      </c>
      <c r="J683" s="28" t="s">
        <v>1654</v>
      </c>
      <c r="K683" s="26" t="s">
        <v>135</v>
      </c>
      <c r="L683" s="26" t="s">
        <v>136</v>
      </c>
      <c r="M683" s="26" t="s">
        <v>137</v>
      </c>
      <c r="N683" s="26" t="s">
        <v>138</v>
      </c>
      <c r="O683" s="26" t="s">
        <v>138</v>
      </c>
      <c r="Q683" s="30">
        <v>68</v>
      </c>
      <c r="R683" s="30">
        <v>4440</v>
      </c>
      <c r="S683" s="31" t="e">
        <f>#N/A</f>
        <v>#N/A</v>
      </c>
      <c r="T683" s="30">
        <v>882</v>
      </c>
      <c r="AB683" s="33" t="e">
        <f>#N/A</f>
        <v>#N/A</v>
      </c>
      <c r="AC683" s="30">
        <v>1800</v>
      </c>
      <c r="AD683" s="30" t="e">
        <f>#N/A</f>
        <v>#N/A</v>
      </c>
      <c r="AE683" s="76">
        <v>0.94</v>
      </c>
      <c r="AG683" s="30" t="e">
        <f>#N/A</f>
        <v>#N/A</v>
      </c>
      <c r="AH683" s="30" t="e">
        <f>#N/A</f>
        <v>#N/A</v>
      </c>
      <c r="AI683" s="30">
        <v>6075.3</v>
      </c>
      <c r="AJ683" s="30">
        <v>5786</v>
      </c>
      <c r="AK683" s="26" t="s">
        <v>139</v>
      </c>
      <c r="AL683" s="26">
        <v>15</v>
      </c>
      <c r="AM683" s="26" t="s">
        <v>1610</v>
      </c>
      <c r="AU683" s="26" t="s">
        <v>1526</v>
      </c>
      <c r="AV683" s="26" t="s">
        <v>1598</v>
      </c>
      <c r="AW683" s="26" t="s">
        <v>1637</v>
      </c>
      <c r="BA683" s="26" t="s">
        <v>1187</v>
      </c>
      <c r="BB683" s="26" t="s">
        <v>1410</v>
      </c>
      <c r="BC683" s="26" t="s">
        <v>1411</v>
      </c>
      <c r="BD683" s="37">
        <v>44008</v>
      </c>
      <c r="BE683" s="30">
        <v>34207</v>
      </c>
      <c r="BF683" s="30">
        <v>32465</v>
      </c>
      <c r="BG683" s="37" t="s">
        <v>147</v>
      </c>
      <c r="BH683" s="37" t="s">
        <v>1412</v>
      </c>
      <c r="BI683" s="37"/>
      <c r="BJ683" s="37"/>
      <c r="BK683" s="37"/>
      <c r="BL683" s="37"/>
      <c r="BM683" s="37"/>
      <c r="BN683" s="26"/>
      <c r="BO683" s="26"/>
      <c r="BP683" s="26"/>
      <c r="BQ683" s="38"/>
      <c r="BR683" s="26"/>
      <c r="BS683" s="26"/>
      <c r="BT683" s="26"/>
      <c r="BU683" s="26"/>
      <c r="BV683" s="39"/>
    </row>
    <row r="684" spans="1:74" ht="15" hidden="1" customHeight="1">
      <c r="A684" s="67">
        <v>2020</v>
      </c>
      <c r="B684" s="67">
        <v>680</v>
      </c>
      <c r="C684" s="26" t="s">
        <v>129</v>
      </c>
      <c r="D684" s="26" t="s">
        <v>1479</v>
      </c>
      <c r="E684" s="26" t="s">
        <v>1480</v>
      </c>
      <c r="F684" s="27">
        <v>43943</v>
      </c>
      <c r="G684" s="67" t="s">
        <v>1655</v>
      </c>
      <c r="H684" s="67" t="s">
        <v>1402</v>
      </c>
      <c r="I684" s="67" t="s">
        <v>1402</v>
      </c>
      <c r="J684" s="28" t="s">
        <v>1656</v>
      </c>
      <c r="K684" s="26" t="s">
        <v>135</v>
      </c>
      <c r="L684" s="26" t="s">
        <v>136</v>
      </c>
      <c r="M684" s="26" t="s">
        <v>137</v>
      </c>
      <c r="N684" s="26" t="s">
        <v>138</v>
      </c>
      <c r="O684" s="26" t="s">
        <v>138</v>
      </c>
      <c r="Q684" s="30">
        <v>85</v>
      </c>
      <c r="R684" s="30">
        <v>9250</v>
      </c>
      <c r="S684" s="31" t="e">
        <f>#N/A</f>
        <v>#N/A</v>
      </c>
      <c r="T684" s="30">
        <v>2826</v>
      </c>
      <c r="AB684" s="33" t="e">
        <f>#N/A</f>
        <v>#N/A</v>
      </c>
      <c r="AC684" s="30">
        <v>1800</v>
      </c>
      <c r="AD684" s="30" t="e">
        <f>#N/A</f>
        <v>#N/A</v>
      </c>
      <c r="AE684" s="76">
        <v>0.74</v>
      </c>
      <c r="AG684" s="30" t="e">
        <f>#N/A</f>
        <v>#N/A</v>
      </c>
      <c r="AH684" s="30" t="e">
        <f>#N/A</f>
        <v>#N/A</v>
      </c>
      <c r="AI684" s="30">
        <v>12657.75</v>
      </c>
      <c r="AJ684" s="30">
        <v>12055</v>
      </c>
      <c r="AK684" s="26" t="s">
        <v>139</v>
      </c>
      <c r="AL684" s="26">
        <v>15</v>
      </c>
      <c r="AM684" s="26" t="s">
        <v>1610</v>
      </c>
      <c r="AU684" s="26" t="s">
        <v>1526</v>
      </c>
      <c r="AV684" s="26" t="s">
        <v>1598</v>
      </c>
      <c r="AW684" s="26" t="s">
        <v>1637</v>
      </c>
      <c r="BA684" s="26" t="s">
        <v>1187</v>
      </c>
      <c r="BB684" s="26" t="s">
        <v>1410</v>
      </c>
      <c r="BC684" s="26" t="s">
        <v>1411</v>
      </c>
      <c r="BD684" s="37">
        <v>44008</v>
      </c>
      <c r="BE684" s="30">
        <v>34207</v>
      </c>
      <c r="BF684" s="30">
        <v>32465</v>
      </c>
      <c r="BG684" s="37" t="s">
        <v>147</v>
      </c>
      <c r="BH684" s="37" t="s">
        <v>1412</v>
      </c>
      <c r="BI684" s="37"/>
      <c r="BJ684" s="37"/>
      <c r="BK684" s="37"/>
      <c r="BL684" s="37"/>
      <c r="BM684" s="37"/>
      <c r="BN684" s="26"/>
      <c r="BO684" s="26"/>
      <c r="BP684" s="26"/>
      <c r="BQ684" s="38"/>
      <c r="BR684" s="26"/>
      <c r="BS684" s="26"/>
      <c r="BT684" s="26"/>
      <c r="BU684" s="26"/>
      <c r="BV684" s="39"/>
    </row>
    <row r="685" spans="1:74" ht="15" hidden="1" customHeight="1">
      <c r="A685" s="67">
        <v>2020</v>
      </c>
      <c r="B685" s="67">
        <v>681</v>
      </c>
      <c r="C685" s="26" t="s">
        <v>129</v>
      </c>
      <c r="D685" s="26" t="s">
        <v>1479</v>
      </c>
      <c r="E685" s="26" t="s">
        <v>1480</v>
      </c>
      <c r="F685" s="27">
        <v>43943</v>
      </c>
      <c r="G685" s="67" t="s">
        <v>1657</v>
      </c>
      <c r="H685" s="67" t="s">
        <v>1402</v>
      </c>
      <c r="I685" s="67" t="s">
        <v>1402</v>
      </c>
      <c r="J685" s="28" t="s">
        <v>1658</v>
      </c>
      <c r="K685" s="26" t="s">
        <v>135</v>
      </c>
      <c r="L685" s="26" t="s">
        <v>136</v>
      </c>
      <c r="M685" s="26" t="s">
        <v>137</v>
      </c>
      <c r="N685" s="26" t="s">
        <v>138</v>
      </c>
      <c r="O685" s="26" t="s">
        <v>138</v>
      </c>
      <c r="Q685" s="30">
        <v>74</v>
      </c>
      <c r="R685" s="30">
        <v>5260</v>
      </c>
      <c r="S685" s="31" t="e">
        <f>#N/A</f>
        <v>#N/A</v>
      </c>
      <c r="T685" s="30">
        <v>1210</v>
      </c>
      <c r="AB685" s="33" t="e">
        <f>#N/A</f>
        <v>#N/A</v>
      </c>
      <c r="AC685" s="30">
        <v>1800</v>
      </c>
      <c r="AD685" s="30" t="e">
        <f>#N/A</f>
        <v>#N/A</v>
      </c>
      <c r="AE685" s="76">
        <v>0.98</v>
      </c>
      <c r="AG685" s="30" t="e">
        <f>#N/A</f>
        <v>#N/A</v>
      </c>
      <c r="AH685" s="30" t="e">
        <f>#N/A</f>
        <v>#N/A</v>
      </c>
      <c r="AI685" s="30">
        <v>7197.75</v>
      </c>
      <c r="AJ685" s="30">
        <v>6855</v>
      </c>
      <c r="AK685" s="26" t="s">
        <v>139</v>
      </c>
      <c r="AL685" s="26">
        <v>15</v>
      </c>
      <c r="AM685" s="26" t="s">
        <v>1610</v>
      </c>
      <c r="AU685" s="26" t="s">
        <v>1526</v>
      </c>
      <c r="AV685" s="26" t="s">
        <v>1598</v>
      </c>
      <c r="AW685" s="26" t="s">
        <v>1637</v>
      </c>
      <c r="BA685" s="26" t="s">
        <v>1187</v>
      </c>
      <c r="BB685" s="26" t="s">
        <v>1410</v>
      </c>
      <c r="BC685" s="26" t="s">
        <v>1411</v>
      </c>
      <c r="BD685" s="37">
        <v>44008</v>
      </c>
      <c r="BE685" s="30">
        <v>34207</v>
      </c>
      <c r="BF685" s="30">
        <v>32465</v>
      </c>
      <c r="BG685" s="37" t="s">
        <v>147</v>
      </c>
      <c r="BH685" s="37" t="s">
        <v>1412</v>
      </c>
      <c r="BI685" s="37"/>
      <c r="BJ685" s="37"/>
      <c r="BK685" s="37"/>
      <c r="BL685" s="37"/>
      <c r="BM685" s="37"/>
      <c r="BN685" s="26"/>
      <c r="BO685" s="26"/>
      <c r="BP685" s="26"/>
      <c r="BQ685" s="38"/>
      <c r="BR685" s="26"/>
      <c r="BS685" s="26"/>
      <c r="BT685" s="26"/>
      <c r="BU685" s="26"/>
      <c r="BV685" s="39"/>
    </row>
    <row r="686" spans="1:74" ht="15" hidden="1" customHeight="1">
      <c r="A686" s="67">
        <v>2020</v>
      </c>
      <c r="B686" s="67">
        <v>682</v>
      </c>
      <c r="C686" s="26" t="s">
        <v>129</v>
      </c>
      <c r="D686" s="26" t="s">
        <v>1479</v>
      </c>
      <c r="E686" s="26" t="s">
        <v>1480</v>
      </c>
      <c r="F686" s="27">
        <v>43943</v>
      </c>
      <c r="G686" s="67" t="s">
        <v>1659</v>
      </c>
      <c r="H686" s="67" t="s">
        <v>1402</v>
      </c>
      <c r="I686" s="67" t="s">
        <v>1402</v>
      </c>
      <c r="J686" s="28" t="s">
        <v>1660</v>
      </c>
      <c r="K686" s="26" t="s">
        <v>135</v>
      </c>
      <c r="L686" s="26" t="s">
        <v>136</v>
      </c>
      <c r="M686" s="26" t="s">
        <v>137</v>
      </c>
      <c r="N686" s="26" t="s">
        <v>138</v>
      </c>
      <c r="O686" s="26" t="s">
        <v>138</v>
      </c>
      <c r="Q686" s="30">
        <v>76</v>
      </c>
      <c r="R686" s="30">
        <v>5880</v>
      </c>
      <c r="S686" s="31" t="e">
        <f>#N/A</f>
        <v>#N/A</v>
      </c>
      <c r="T686" s="30">
        <v>1351</v>
      </c>
      <c r="AB686" s="33" t="e">
        <f>#N/A</f>
        <v>#N/A</v>
      </c>
      <c r="AC686" s="30">
        <v>1800</v>
      </c>
      <c r="AD686" s="30" t="e">
        <f>#N/A</f>
        <v>#N/A</v>
      </c>
      <c r="AE686" s="76">
        <v>0.91548387096774186</v>
      </c>
      <c r="AG686" s="30" t="e">
        <f>#N/A</f>
        <v>#N/A</v>
      </c>
      <c r="AH686" s="30" t="e">
        <f>#N/A</f>
        <v>#N/A</v>
      </c>
      <c r="AI686" s="30">
        <v>8046.1500000000005</v>
      </c>
      <c r="AJ686" s="30">
        <v>7663</v>
      </c>
      <c r="AK686" s="26" t="s">
        <v>139</v>
      </c>
      <c r="AL686" s="26">
        <v>15</v>
      </c>
      <c r="AM686" s="26" t="s">
        <v>1610</v>
      </c>
      <c r="AU686" s="26" t="s">
        <v>1526</v>
      </c>
      <c r="AV686" s="26" t="s">
        <v>1661</v>
      </c>
      <c r="AW686" s="26" t="s">
        <v>1662</v>
      </c>
      <c r="BA686" s="26" t="s">
        <v>1187</v>
      </c>
      <c r="BB686" s="26" t="s">
        <v>1410</v>
      </c>
      <c r="BC686" s="26" t="s">
        <v>1411</v>
      </c>
      <c r="BD686" s="37">
        <v>44008</v>
      </c>
      <c r="BE686" s="30">
        <v>34207</v>
      </c>
      <c r="BF686" s="30">
        <v>32465</v>
      </c>
      <c r="BG686" s="37" t="s">
        <v>147</v>
      </c>
      <c r="BH686" s="37" t="s">
        <v>1412</v>
      </c>
      <c r="BI686" s="37"/>
      <c r="BJ686" s="37"/>
      <c r="BK686" s="37"/>
      <c r="BL686" s="37"/>
      <c r="BM686" s="37"/>
      <c r="BN686" s="26"/>
      <c r="BO686" s="26"/>
      <c r="BP686" s="26"/>
      <c r="BQ686" s="38"/>
      <c r="BR686" s="26"/>
      <c r="BS686" s="26"/>
      <c r="BT686" s="26"/>
      <c r="BU686" s="26"/>
      <c r="BV686" s="39"/>
    </row>
    <row r="687" spans="1:74" ht="15" hidden="1" customHeight="1">
      <c r="A687" s="67">
        <v>2020</v>
      </c>
      <c r="B687" s="67">
        <v>683</v>
      </c>
      <c r="C687" s="26" t="s">
        <v>129</v>
      </c>
      <c r="D687" s="26" t="s">
        <v>1479</v>
      </c>
      <c r="E687" s="26" t="s">
        <v>1480</v>
      </c>
      <c r="F687" s="27">
        <v>43943</v>
      </c>
      <c r="G687" s="67" t="s">
        <v>1663</v>
      </c>
      <c r="H687" s="67" t="s">
        <v>1402</v>
      </c>
      <c r="I687" s="67" t="s">
        <v>1402</v>
      </c>
      <c r="J687" s="28" t="s">
        <v>1664</v>
      </c>
      <c r="K687" s="26" t="s">
        <v>135</v>
      </c>
      <c r="L687" s="26" t="s">
        <v>136</v>
      </c>
      <c r="M687" s="26" t="s">
        <v>137</v>
      </c>
      <c r="N687" s="26" t="s">
        <v>138</v>
      </c>
      <c r="O687" s="26" t="s">
        <v>138</v>
      </c>
      <c r="Q687" s="30">
        <v>76</v>
      </c>
      <c r="R687" s="30">
        <v>8380</v>
      </c>
      <c r="S687" s="31" t="e">
        <f>#N/A</f>
        <v>#N/A</v>
      </c>
      <c r="T687" s="30">
        <v>1806</v>
      </c>
      <c r="AB687" s="33" t="e">
        <f>#N/A</f>
        <v>#N/A</v>
      </c>
      <c r="AC687" s="30">
        <v>1800</v>
      </c>
      <c r="AD687" s="30" t="e">
        <f>#N/A</f>
        <v>#N/A</v>
      </c>
      <c r="AE687" s="76">
        <v>0.9514285714285714</v>
      </c>
      <c r="AG687" s="30" t="e">
        <f>#N/A</f>
        <v>#N/A</v>
      </c>
      <c r="AH687" s="30" t="e">
        <f>#N/A</f>
        <v>#N/A</v>
      </c>
      <c r="AI687" s="30">
        <v>11467.050000000001</v>
      </c>
      <c r="AJ687" s="30">
        <v>10921</v>
      </c>
      <c r="AK687" s="26" t="s">
        <v>139</v>
      </c>
      <c r="AL687" s="26">
        <v>15</v>
      </c>
      <c r="AM687" s="26" t="s">
        <v>1610</v>
      </c>
      <c r="AU687" s="26" t="s">
        <v>1526</v>
      </c>
      <c r="AV687" s="26" t="s">
        <v>1661</v>
      </c>
      <c r="AW687" s="26" t="s">
        <v>1662</v>
      </c>
      <c r="BA687" s="26" t="s">
        <v>1187</v>
      </c>
      <c r="BB687" s="26" t="s">
        <v>1410</v>
      </c>
      <c r="BC687" s="26" t="s">
        <v>1411</v>
      </c>
      <c r="BD687" s="37">
        <v>44008</v>
      </c>
      <c r="BE687" s="30">
        <v>34207</v>
      </c>
      <c r="BF687" s="30">
        <v>32465</v>
      </c>
      <c r="BG687" s="37" t="s">
        <v>147</v>
      </c>
      <c r="BH687" s="37" t="s">
        <v>1412</v>
      </c>
      <c r="BI687" s="37"/>
      <c r="BJ687" s="37"/>
      <c r="BK687" s="37"/>
      <c r="BL687" s="37"/>
      <c r="BM687" s="37"/>
      <c r="BN687" s="26"/>
      <c r="BO687" s="26"/>
      <c r="BP687" s="26"/>
      <c r="BQ687" s="38"/>
      <c r="BR687" s="26"/>
      <c r="BS687" s="26"/>
      <c r="BT687" s="26"/>
      <c r="BU687" s="26"/>
      <c r="BV687" s="39"/>
    </row>
    <row r="688" spans="1:74" ht="15" hidden="1" customHeight="1">
      <c r="A688" s="67">
        <v>2020</v>
      </c>
      <c r="B688" s="67">
        <v>684</v>
      </c>
      <c r="C688" s="26" t="s">
        <v>129</v>
      </c>
      <c r="D688" s="26" t="s">
        <v>1479</v>
      </c>
      <c r="E688" s="26" t="s">
        <v>1480</v>
      </c>
      <c r="F688" s="27">
        <v>43943</v>
      </c>
      <c r="G688" s="67" t="s">
        <v>1665</v>
      </c>
      <c r="H688" s="67" t="s">
        <v>1402</v>
      </c>
      <c r="I688" s="67" t="s">
        <v>1402</v>
      </c>
      <c r="J688" s="28" t="s">
        <v>1666</v>
      </c>
      <c r="K688" s="26" t="s">
        <v>135</v>
      </c>
      <c r="L688" s="26" t="s">
        <v>136</v>
      </c>
      <c r="M688" s="26" t="s">
        <v>137</v>
      </c>
      <c r="N688" s="26" t="s">
        <v>138</v>
      </c>
      <c r="O688" s="26" t="s">
        <v>138</v>
      </c>
      <c r="Q688" s="30">
        <v>68</v>
      </c>
      <c r="R688" s="30">
        <v>3620</v>
      </c>
      <c r="S688" s="31" t="e">
        <f>#N/A</f>
        <v>#N/A</v>
      </c>
      <c r="T688" s="30">
        <v>824</v>
      </c>
      <c r="AB688" s="33" t="e">
        <f>#N/A</f>
        <v>#N/A</v>
      </c>
      <c r="AC688" s="30">
        <v>1800</v>
      </c>
      <c r="AD688" s="30" t="e">
        <f>#N/A</f>
        <v>#N/A</v>
      </c>
      <c r="AE688" s="76">
        <v>0.94428571428571428</v>
      </c>
      <c r="AG688" s="30" t="e">
        <f>#N/A</f>
        <v>#N/A</v>
      </c>
      <c r="AH688" s="30" t="e">
        <f>#N/A</f>
        <v>#N/A</v>
      </c>
      <c r="AI688" s="30">
        <v>4953.9000000000005</v>
      </c>
      <c r="AJ688" s="30">
        <v>4718</v>
      </c>
      <c r="AK688" s="26" t="s">
        <v>139</v>
      </c>
      <c r="AL688" s="26">
        <v>15</v>
      </c>
      <c r="AM688" s="26" t="s">
        <v>1610</v>
      </c>
      <c r="AU688" s="26" t="s">
        <v>1526</v>
      </c>
      <c r="AV688" s="26" t="s">
        <v>1661</v>
      </c>
      <c r="AW688" s="26" t="s">
        <v>1662</v>
      </c>
      <c r="BA688" s="26" t="s">
        <v>1187</v>
      </c>
      <c r="BB688" s="26" t="s">
        <v>1410</v>
      </c>
      <c r="BC688" s="26" t="s">
        <v>1411</v>
      </c>
      <c r="BD688" s="37">
        <v>44008</v>
      </c>
      <c r="BE688" s="30">
        <v>34207</v>
      </c>
      <c r="BF688" s="30">
        <v>32465</v>
      </c>
      <c r="BG688" s="37" t="s">
        <v>147</v>
      </c>
      <c r="BH688" s="37" t="s">
        <v>1412</v>
      </c>
      <c r="BI688" s="37"/>
      <c r="BJ688" s="37"/>
      <c r="BK688" s="37"/>
      <c r="BL688" s="37"/>
      <c r="BM688" s="37"/>
      <c r="BN688" s="26"/>
      <c r="BO688" s="26"/>
      <c r="BP688" s="26"/>
      <c r="BQ688" s="38"/>
      <c r="BR688" s="26"/>
      <c r="BS688" s="26"/>
      <c r="BT688" s="26"/>
      <c r="BU688" s="26"/>
      <c r="BV688" s="39"/>
    </row>
    <row r="689" spans="1:74" ht="15" hidden="1" customHeight="1">
      <c r="A689" s="67">
        <v>2020</v>
      </c>
      <c r="B689" s="67">
        <v>685</v>
      </c>
      <c r="C689" s="26" t="s">
        <v>129</v>
      </c>
      <c r="D689" s="26" t="s">
        <v>1479</v>
      </c>
      <c r="E689" s="26" t="s">
        <v>1480</v>
      </c>
      <c r="F689" s="27">
        <v>43943</v>
      </c>
      <c r="G689" s="67" t="s">
        <v>1667</v>
      </c>
      <c r="H689" s="67" t="s">
        <v>1402</v>
      </c>
      <c r="I689" s="67" t="s">
        <v>1402</v>
      </c>
      <c r="J689" s="28" t="s">
        <v>1594</v>
      </c>
      <c r="K689" s="26" t="s">
        <v>135</v>
      </c>
      <c r="L689" s="26" t="s">
        <v>136</v>
      </c>
      <c r="M689" s="26" t="s">
        <v>137</v>
      </c>
      <c r="N689" s="26" t="s">
        <v>138</v>
      </c>
      <c r="O689" s="26" t="s">
        <v>138</v>
      </c>
      <c r="Q689" s="30">
        <v>70</v>
      </c>
      <c r="R689" s="30">
        <v>4680</v>
      </c>
      <c r="S689" s="31" t="e">
        <f>#N/A</f>
        <v>#N/A</v>
      </c>
      <c r="T689" s="30">
        <v>1040</v>
      </c>
      <c r="AB689" s="33" t="e">
        <f>#N/A</f>
        <v>#N/A</v>
      </c>
      <c r="AC689" s="30">
        <v>1800</v>
      </c>
      <c r="AD689" s="30" t="e">
        <f>#N/A</f>
        <v>#N/A</v>
      </c>
      <c r="AE689" s="76">
        <v>0.98</v>
      </c>
      <c r="AG689" s="30" t="e">
        <f>#N/A</f>
        <v>#N/A</v>
      </c>
      <c r="AH689" s="30" t="e">
        <f>#N/A</f>
        <v>#N/A</v>
      </c>
      <c r="AI689" s="30">
        <v>6403.95</v>
      </c>
      <c r="AJ689" s="30">
        <v>6099</v>
      </c>
      <c r="AK689" s="26" t="s">
        <v>139</v>
      </c>
      <c r="AL689" s="26">
        <v>15</v>
      </c>
      <c r="AM689" s="26" t="s">
        <v>1610</v>
      </c>
      <c r="AU689" s="26" t="s">
        <v>1526</v>
      </c>
      <c r="AV689" s="26" t="s">
        <v>1661</v>
      </c>
      <c r="AW689" s="26" t="s">
        <v>1662</v>
      </c>
      <c r="BA689" s="26" t="s">
        <v>1187</v>
      </c>
      <c r="BB689" s="26" t="s">
        <v>1410</v>
      </c>
      <c r="BC689" s="26" t="s">
        <v>1411</v>
      </c>
      <c r="BD689" s="37">
        <v>44008</v>
      </c>
      <c r="BE689" s="30">
        <v>34207</v>
      </c>
      <c r="BF689" s="30">
        <v>32465</v>
      </c>
      <c r="BG689" s="37" t="s">
        <v>147</v>
      </c>
      <c r="BH689" s="37" t="s">
        <v>1412</v>
      </c>
      <c r="BI689" s="37"/>
      <c r="BJ689" s="37"/>
      <c r="BK689" s="37"/>
      <c r="BL689" s="37"/>
      <c r="BM689" s="37"/>
      <c r="BN689" s="26"/>
      <c r="BO689" s="26"/>
      <c r="BP689" s="26"/>
      <c r="BQ689" s="38"/>
      <c r="BR689" s="26"/>
      <c r="BS689" s="26"/>
      <c r="BT689" s="26"/>
      <c r="BU689" s="26"/>
      <c r="BV689" s="39"/>
    </row>
    <row r="690" spans="1:74" ht="15" hidden="1" customHeight="1">
      <c r="A690" s="67">
        <v>2020</v>
      </c>
      <c r="B690" s="67">
        <v>686</v>
      </c>
      <c r="C690" s="26" t="s">
        <v>129</v>
      </c>
      <c r="D690" s="26" t="s">
        <v>1479</v>
      </c>
      <c r="E690" s="26" t="s">
        <v>1480</v>
      </c>
      <c r="F690" s="27">
        <v>43943</v>
      </c>
      <c r="G690" s="67" t="s">
        <v>1668</v>
      </c>
      <c r="H690" s="67" t="s">
        <v>1402</v>
      </c>
      <c r="I690" s="67" t="s">
        <v>1402</v>
      </c>
      <c r="J690" s="28" t="s">
        <v>1594</v>
      </c>
      <c r="K690" s="26" t="s">
        <v>135</v>
      </c>
      <c r="L690" s="26" t="s">
        <v>136</v>
      </c>
      <c r="M690" s="26" t="s">
        <v>137</v>
      </c>
      <c r="N690" s="26" t="s">
        <v>138</v>
      </c>
      <c r="O690" s="26" t="s">
        <v>138</v>
      </c>
      <c r="Q690" s="30">
        <v>69</v>
      </c>
      <c r="R690" s="30">
        <v>5110</v>
      </c>
      <c r="S690" s="31" t="e">
        <f>#N/A</f>
        <v>#N/A</v>
      </c>
      <c r="T690" s="30">
        <v>1319</v>
      </c>
      <c r="AB690" s="33" t="e">
        <f>#N/A</f>
        <v>#N/A</v>
      </c>
      <c r="AC690" s="30">
        <v>1800</v>
      </c>
      <c r="AD690" s="30" t="e">
        <f>#N/A</f>
        <v>#N/A</v>
      </c>
      <c r="AE690" s="76">
        <v>0.98</v>
      </c>
      <c r="AG690" s="30" t="e">
        <f>#N/A</f>
        <v>#N/A</v>
      </c>
      <c r="AH690" s="30" t="e">
        <f>#N/A</f>
        <v>#N/A</v>
      </c>
      <c r="AI690" s="30">
        <v>6991.9500000000007</v>
      </c>
      <c r="AJ690" s="30">
        <v>6659</v>
      </c>
      <c r="AK690" s="26" t="s">
        <v>139</v>
      </c>
      <c r="AL690" s="26">
        <v>15</v>
      </c>
      <c r="AM690" s="26" t="s">
        <v>1610</v>
      </c>
      <c r="AU690" s="26" t="s">
        <v>1526</v>
      </c>
      <c r="AV690" s="26" t="s">
        <v>1661</v>
      </c>
      <c r="AW690" s="26" t="s">
        <v>1662</v>
      </c>
      <c r="BA690" s="26" t="s">
        <v>1187</v>
      </c>
      <c r="BB690" s="26" t="s">
        <v>1410</v>
      </c>
      <c r="BC690" s="26" t="s">
        <v>1411</v>
      </c>
      <c r="BD690" s="37">
        <v>44008</v>
      </c>
      <c r="BE690" s="30">
        <v>34207</v>
      </c>
      <c r="BF690" s="30">
        <v>32465</v>
      </c>
      <c r="BG690" s="37" t="s">
        <v>147</v>
      </c>
      <c r="BH690" s="37" t="s">
        <v>1412</v>
      </c>
      <c r="BI690" s="37"/>
      <c r="BJ690" s="37"/>
      <c r="BK690" s="37"/>
      <c r="BL690" s="37"/>
      <c r="BM690" s="37"/>
      <c r="BN690" s="26"/>
      <c r="BO690" s="26"/>
      <c r="BP690" s="26"/>
      <c r="BQ690" s="38"/>
      <c r="BR690" s="26"/>
      <c r="BS690" s="26"/>
      <c r="BT690" s="26"/>
      <c r="BU690" s="26"/>
      <c r="BV690" s="39"/>
    </row>
    <row r="691" spans="1:74" ht="15" hidden="1" customHeight="1">
      <c r="A691" s="67">
        <v>2020</v>
      </c>
      <c r="B691" s="67">
        <v>687</v>
      </c>
      <c r="C691" s="26" t="s">
        <v>129</v>
      </c>
      <c r="D691" s="26" t="s">
        <v>1479</v>
      </c>
      <c r="E691" s="26" t="s">
        <v>1480</v>
      </c>
      <c r="F691" s="27">
        <v>43943</v>
      </c>
      <c r="G691" s="67" t="s">
        <v>1669</v>
      </c>
      <c r="H691" s="67" t="s">
        <v>1402</v>
      </c>
      <c r="I691" s="67" t="s">
        <v>1402</v>
      </c>
      <c r="J691" s="28" t="s">
        <v>1670</v>
      </c>
      <c r="K691" s="26" t="s">
        <v>135</v>
      </c>
      <c r="L691" s="26" t="s">
        <v>136</v>
      </c>
      <c r="M691" s="26" t="s">
        <v>137</v>
      </c>
      <c r="N691" s="26" t="s">
        <v>138</v>
      </c>
      <c r="O691" s="26" t="s">
        <v>138</v>
      </c>
      <c r="Q691" s="30">
        <v>71</v>
      </c>
      <c r="R691" s="30">
        <v>3830</v>
      </c>
      <c r="S691" s="31" t="e">
        <f>#N/A</f>
        <v>#N/A</v>
      </c>
      <c r="T691" s="30">
        <v>957</v>
      </c>
      <c r="AB691" s="33" t="e">
        <f>#N/A</f>
        <v>#N/A</v>
      </c>
      <c r="AC691" s="30">
        <v>1800</v>
      </c>
      <c r="AD691" s="30" t="e">
        <f>#N/A</f>
        <v>#N/A</v>
      </c>
      <c r="AE691" s="76">
        <v>0.9514285714285714</v>
      </c>
      <c r="AG691" s="30" t="e">
        <f>#N/A</f>
        <v>#N/A</v>
      </c>
      <c r="AH691" s="30" t="e">
        <f>#N/A</f>
        <v>#N/A</v>
      </c>
      <c r="AI691" s="30">
        <v>5240.55</v>
      </c>
      <c r="AJ691" s="30">
        <v>4991</v>
      </c>
      <c r="AK691" s="26" t="s">
        <v>139</v>
      </c>
      <c r="AL691" s="26">
        <v>15</v>
      </c>
      <c r="AM691" s="26" t="s">
        <v>1610</v>
      </c>
      <c r="AU691" s="26" t="s">
        <v>1526</v>
      </c>
      <c r="AV691" s="26" t="s">
        <v>1661</v>
      </c>
      <c r="AW691" s="26" t="s">
        <v>1662</v>
      </c>
      <c r="BA691" s="26" t="s">
        <v>1187</v>
      </c>
      <c r="BB691" s="26" t="s">
        <v>1410</v>
      </c>
      <c r="BC691" s="26" t="s">
        <v>1411</v>
      </c>
      <c r="BD691" s="37">
        <v>44008</v>
      </c>
      <c r="BE691" s="30">
        <v>34207</v>
      </c>
      <c r="BF691" s="30">
        <v>32465</v>
      </c>
      <c r="BG691" s="37" t="s">
        <v>147</v>
      </c>
      <c r="BH691" s="37" t="s">
        <v>1412</v>
      </c>
      <c r="BI691" s="37"/>
      <c r="BJ691" s="37"/>
      <c r="BK691" s="37"/>
      <c r="BL691" s="37"/>
      <c r="BM691" s="37"/>
      <c r="BN691" s="26"/>
      <c r="BO691" s="26"/>
      <c r="BP691" s="26"/>
      <c r="BQ691" s="38"/>
      <c r="BR691" s="26"/>
      <c r="BS691" s="26"/>
      <c r="BT691" s="26"/>
      <c r="BU691" s="26"/>
      <c r="BV691" s="39"/>
    </row>
    <row r="692" spans="1:74" ht="15" hidden="1" customHeight="1">
      <c r="A692" s="67">
        <v>2020</v>
      </c>
      <c r="B692" s="67">
        <v>688</v>
      </c>
      <c r="C692" s="26" t="s">
        <v>129</v>
      </c>
      <c r="D692" s="26" t="s">
        <v>1479</v>
      </c>
      <c r="E692" s="26" t="s">
        <v>1480</v>
      </c>
      <c r="F692" s="27">
        <v>43943</v>
      </c>
      <c r="G692" s="67" t="s">
        <v>1671</v>
      </c>
      <c r="H692" s="67" t="s">
        <v>1402</v>
      </c>
      <c r="I692" s="67" t="s">
        <v>1402</v>
      </c>
      <c r="J692" s="28" t="s">
        <v>1672</v>
      </c>
      <c r="K692" s="26" t="s">
        <v>135</v>
      </c>
      <c r="L692" s="26" t="s">
        <v>136</v>
      </c>
      <c r="M692" s="26" t="s">
        <v>137</v>
      </c>
      <c r="N692" s="26" t="s">
        <v>138</v>
      </c>
      <c r="O692" s="26" t="s">
        <v>138</v>
      </c>
      <c r="Q692" s="30">
        <v>75</v>
      </c>
      <c r="R692" s="30">
        <v>5910</v>
      </c>
      <c r="S692" s="31" t="e">
        <f>#N/A</f>
        <v>#N/A</v>
      </c>
      <c r="T692" s="30">
        <v>1383</v>
      </c>
      <c r="AB692" s="33" t="e">
        <f>#N/A</f>
        <v>#N/A</v>
      </c>
      <c r="AC692" s="30">
        <v>1800</v>
      </c>
      <c r="AD692" s="30" t="e">
        <f>#N/A</f>
        <v>#N/A</v>
      </c>
      <c r="AE692" s="76">
        <v>0.98</v>
      </c>
      <c r="AG692" s="30" t="e">
        <f>#N/A</f>
        <v>#N/A</v>
      </c>
      <c r="AH692" s="30" t="e">
        <f>#N/A</f>
        <v>#N/A</v>
      </c>
      <c r="AI692" s="30">
        <v>8087.1</v>
      </c>
      <c r="AJ692" s="30">
        <v>7702</v>
      </c>
      <c r="AK692" s="26" t="s">
        <v>139</v>
      </c>
      <c r="AL692" s="26">
        <v>15</v>
      </c>
      <c r="AM692" s="26" t="s">
        <v>1610</v>
      </c>
      <c r="AU692" s="26" t="s">
        <v>1526</v>
      </c>
      <c r="AV692" s="26" t="s">
        <v>1661</v>
      </c>
      <c r="AW692" s="26" t="s">
        <v>1662</v>
      </c>
      <c r="BA692" s="26" t="s">
        <v>1187</v>
      </c>
      <c r="BB692" s="26" t="s">
        <v>1410</v>
      </c>
      <c r="BC692" s="26" t="s">
        <v>1411</v>
      </c>
      <c r="BD692" s="37">
        <v>44008</v>
      </c>
      <c r="BE692" s="30">
        <v>34207</v>
      </c>
      <c r="BF692" s="30">
        <v>32465</v>
      </c>
      <c r="BG692" s="37" t="s">
        <v>147</v>
      </c>
      <c r="BH692" s="37" t="s">
        <v>1412</v>
      </c>
      <c r="BI692" s="37"/>
      <c r="BJ692" s="37"/>
      <c r="BK692" s="37"/>
      <c r="BL692" s="37"/>
      <c r="BM692" s="37"/>
      <c r="BN692" s="26"/>
      <c r="BO692" s="26"/>
      <c r="BP692" s="26"/>
      <c r="BQ692" s="38"/>
      <c r="BR692" s="26"/>
      <c r="BS692" s="26"/>
      <c r="BT692" s="26"/>
      <c r="BU692" s="26"/>
      <c r="BV692" s="39"/>
    </row>
    <row r="693" spans="1:74" ht="15" hidden="1" customHeight="1">
      <c r="A693" s="67">
        <v>2020</v>
      </c>
      <c r="B693" s="67">
        <v>689</v>
      </c>
      <c r="C693" s="26" t="s">
        <v>129</v>
      </c>
      <c r="D693" s="26" t="s">
        <v>1479</v>
      </c>
      <c r="E693" s="26" t="s">
        <v>1480</v>
      </c>
      <c r="F693" s="27">
        <v>43943</v>
      </c>
      <c r="G693" s="67" t="s">
        <v>1673</v>
      </c>
      <c r="H693" s="67" t="s">
        <v>1402</v>
      </c>
      <c r="I693" s="67" t="s">
        <v>1402</v>
      </c>
      <c r="J693" s="28" t="s">
        <v>1674</v>
      </c>
      <c r="K693" s="26" t="s">
        <v>135</v>
      </c>
      <c r="L693" s="26" t="s">
        <v>136</v>
      </c>
      <c r="M693" s="26" t="s">
        <v>137</v>
      </c>
      <c r="N693" s="26" t="s">
        <v>138</v>
      </c>
      <c r="O693" s="26" t="s">
        <v>138</v>
      </c>
      <c r="Q693" s="30">
        <v>79</v>
      </c>
      <c r="R693" s="30">
        <v>8610</v>
      </c>
      <c r="S693" s="31" t="e">
        <f>#N/A</f>
        <v>#N/A</v>
      </c>
      <c r="T693" s="30">
        <v>2019</v>
      </c>
      <c r="AB693" s="33" t="e">
        <f>#N/A</f>
        <v>#N/A</v>
      </c>
      <c r="AC693" s="30">
        <v>1800</v>
      </c>
      <c r="AD693" s="30" t="e">
        <f>#N/A</f>
        <v>#N/A</v>
      </c>
      <c r="AE693" s="76">
        <v>0.98</v>
      </c>
      <c r="AG693" s="30" t="e">
        <f>#N/A</f>
        <v>#N/A</v>
      </c>
      <c r="AH693" s="30" t="e">
        <f>#N/A</f>
        <v>#N/A</v>
      </c>
      <c r="AI693" s="30">
        <v>11782.050000000001</v>
      </c>
      <c r="AJ693" s="30">
        <v>11221</v>
      </c>
      <c r="AK693" s="26" t="s">
        <v>139</v>
      </c>
      <c r="AL693" s="26">
        <v>15</v>
      </c>
      <c r="AM693" s="26" t="s">
        <v>1610</v>
      </c>
      <c r="AU693" s="26" t="s">
        <v>1526</v>
      </c>
      <c r="AV693" s="26" t="s">
        <v>1661</v>
      </c>
      <c r="AW693" s="26" t="s">
        <v>1662</v>
      </c>
      <c r="BA693" s="26" t="s">
        <v>1187</v>
      </c>
      <c r="BB693" s="26" t="s">
        <v>1410</v>
      </c>
      <c r="BC693" s="26" t="s">
        <v>1411</v>
      </c>
      <c r="BD693" s="37">
        <v>44008</v>
      </c>
      <c r="BE693" s="30">
        <v>34207</v>
      </c>
      <c r="BF693" s="30">
        <v>32465</v>
      </c>
      <c r="BG693" s="37" t="s">
        <v>147</v>
      </c>
      <c r="BH693" s="37" t="s">
        <v>1412</v>
      </c>
      <c r="BI693" s="37"/>
      <c r="BJ693" s="37"/>
      <c r="BK693" s="37"/>
      <c r="BL693" s="37"/>
      <c r="BM693" s="37"/>
      <c r="BN693" s="26"/>
      <c r="BO693" s="26"/>
      <c r="BP693" s="26"/>
      <c r="BQ693" s="38"/>
      <c r="BR693" s="26"/>
      <c r="BS693" s="26"/>
      <c r="BT693" s="26"/>
      <c r="BU693" s="26"/>
      <c r="BV693" s="39"/>
    </row>
    <row r="694" spans="1:74" ht="15" hidden="1" customHeight="1">
      <c r="A694" s="67">
        <v>2020</v>
      </c>
      <c r="B694" s="67">
        <v>690</v>
      </c>
      <c r="C694" s="26" t="s">
        <v>129</v>
      </c>
      <c r="D694" s="26" t="s">
        <v>130</v>
      </c>
      <c r="E694" s="26" t="s">
        <v>131</v>
      </c>
      <c r="F694" s="27">
        <v>43943</v>
      </c>
      <c r="G694" s="67" t="s">
        <v>1675</v>
      </c>
      <c r="H694" s="67" t="s">
        <v>1402</v>
      </c>
      <c r="I694" s="67" t="s">
        <v>1402</v>
      </c>
      <c r="J694" s="28" t="s">
        <v>1594</v>
      </c>
      <c r="K694" s="26" t="s">
        <v>135</v>
      </c>
      <c r="L694" s="67" t="s">
        <v>136</v>
      </c>
      <c r="M694" s="67" t="s">
        <v>1404</v>
      </c>
      <c r="N694" s="67" t="s">
        <v>1405</v>
      </c>
      <c r="O694" s="67" t="s">
        <v>138</v>
      </c>
      <c r="Q694" s="30">
        <v>95</v>
      </c>
      <c r="R694" s="30">
        <v>13780</v>
      </c>
      <c r="S694" s="31" t="e">
        <f>#N/A</f>
        <v>#N/A</v>
      </c>
      <c r="T694" s="30">
        <v>3308</v>
      </c>
      <c r="AB694" s="33" t="e">
        <f>#N/A</f>
        <v>#N/A</v>
      </c>
      <c r="AC694" s="30">
        <v>1200</v>
      </c>
      <c r="AD694" s="30" t="e">
        <f>#N/A</f>
        <v>#N/A</v>
      </c>
      <c r="AE694" s="76">
        <v>0.92999999999999994</v>
      </c>
      <c r="AG694" s="30" t="e">
        <f>#N/A</f>
        <v>#N/A</v>
      </c>
      <c r="AH694" s="30" t="e">
        <f>#N/A</f>
        <v>#N/A</v>
      </c>
      <c r="AI694" s="30">
        <v>12570.6</v>
      </c>
      <c r="AJ694" s="30">
        <v>11972</v>
      </c>
      <c r="AK694" s="26" t="s">
        <v>139</v>
      </c>
      <c r="AL694" s="26">
        <v>16</v>
      </c>
      <c r="AM694" s="26" t="s">
        <v>1676</v>
      </c>
      <c r="AU694" s="26" t="s">
        <v>1526</v>
      </c>
      <c r="AV694" s="26" t="s">
        <v>1661</v>
      </c>
      <c r="AW694" s="26" t="s">
        <v>1662</v>
      </c>
      <c r="BA694" s="26" t="s">
        <v>1409</v>
      </c>
      <c r="BB694" s="26" t="s">
        <v>1410</v>
      </c>
      <c r="BC694" s="26" t="s">
        <v>1411</v>
      </c>
      <c r="BD694" s="37">
        <v>44008</v>
      </c>
      <c r="BE694" s="30">
        <v>34207</v>
      </c>
      <c r="BF694" s="30">
        <v>32465</v>
      </c>
      <c r="BG694" s="37" t="s">
        <v>147</v>
      </c>
      <c r="BH694" s="37" t="s">
        <v>1412</v>
      </c>
      <c r="BI694" s="37"/>
      <c r="BJ694" s="37"/>
      <c r="BK694" s="37"/>
      <c r="BL694" s="37"/>
      <c r="BM694" s="37"/>
      <c r="BN694" s="26"/>
      <c r="BO694" s="26"/>
      <c r="BP694" s="26"/>
      <c r="BQ694" s="38"/>
      <c r="BR694" s="26"/>
      <c r="BS694" s="26"/>
      <c r="BT694" s="26"/>
      <c r="BU694" s="26"/>
      <c r="BV694" s="39"/>
    </row>
    <row r="695" spans="1:74" ht="15" hidden="1" customHeight="1">
      <c r="A695" s="67">
        <v>2020</v>
      </c>
      <c r="B695" s="67">
        <v>691</v>
      </c>
      <c r="C695" s="26" t="s">
        <v>129</v>
      </c>
      <c r="D695" s="26" t="s">
        <v>130</v>
      </c>
      <c r="E695" s="26" t="s">
        <v>131</v>
      </c>
      <c r="F695" s="27">
        <v>43943</v>
      </c>
      <c r="G695" s="67" t="s">
        <v>1677</v>
      </c>
      <c r="H695" s="67" t="s">
        <v>1402</v>
      </c>
      <c r="I695" s="67" t="s">
        <v>1402</v>
      </c>
      <c r="J695" s="28" t="s">
        <v>1678</v>
      </c>
      <c r="K695" s="26" t="s">
        <v>135</v>
      </c>
      <c r="L695" s="26" t="s">
        <v>136</v>
      </c>
      <c r="M695" s="26" t="s">
        <v>1404</v>
      </c>
      <c r="N695" s="26" t="s">
        <v>1405</v>
      </c>
      <c r="O695" s="26" t="s">
        <v>138</v>
      </c>
      <c r="Q695" s="30">
        <v>80</v>
      </c>
      <c r="R695" s="30">
        <v>7220</v>
      </c>
      <c r="S695" s="31" t="e">
        <f>#N/A</f>
        <v>#N/A</v>
      </c>
      <c r="T695" s="30">
        <v>1928</v>
      </c>
      <c r="AB695" s="33" t="e">
        <f>#N/A</f>
        <v>#N/A</v>
      </c>
      <c r="AC695" s="30">
        <v>1200</v>
      </c>
      <c r="AD695" s="30" t="e">
        <f>#N/A</f>
        <v>#N/A</v>
      </c>
      <c r="AE695" s="76">
        <v>0.98</v>
      </c>
      <c r="AG695" s="30" t="e">
        <f>#N/A</f>
        <v>#N/A</v>
      </c>
      <c r="AH695" s="30" t="e">
        <f>#N/A</f>
        <v>#N/A</v>
      </c>
      <c r="AI695" s="30">
        <v>6586.6500000000005</v>
      </c>
      <c r="AJ695" s="30">
        <v>6273</v>
      </c>
      <c r="AK695" s="26" t="s">
        <v>139</v>
      </c>
      <c r="AL695" s="26">
        <v>16</v>
      </c>
      <c r="AM695" s="26" t="s">
        <v>1676</v>
      </c>
      <c r="AU695" s="26" t="s">
        <v>1526</v>
      </c>
      <c r="AV695" s="26" t="s">
        <v>1661</v>
      </c>
      <c r="AW695" s="26" t="s">
        <v>1662</v>
      </c>
      <c r="BA695" s="26" t="s">
        <v>1409</v>
      </c>
      <c r="BB695" s="26" t="s">
        <v>1410</v>
      </c>
      <c r="BC695" s="26" t="s">
        <v>1411</v>
      </c>
      <c r="BD695" s="37">
        <v>44008</v>
      </c>
      <c r="BE695" s="30">
        <v>34207</v>
      </c>
      <c r="BF695" s="30">
        <v>32465</v>
      </c>
      <c r="BG695" s="37" t="s">
        <v>147</v>
      </c>
      <c r="BH695" s="37" t="s">
        <v>1412</v>
      </c>
      <c r="BI695" s="37"/>
      <c r="BJ695" s="37"/>
      <c r="BK695" s="37"/>
      <c r="BL695" s="37"/>
      <c r="BM695" s="37"/>
      <c r="BN695" s="26"/>
      <c r="BO695" s="26"/>
      <c r="BP695" s="26"/>
      <c r="BQ695" s="38"/>
      <c r="BR695" s="26"/>
      <c r="BS695" s="26"/>
      <c r="BT695" s="26"/>
      <c r="BU695" s="26"/>
      <c r="BV695" s="39"/>
    </row>
    <row r="696" spans="1:74" ht="15" hidden="1" customHeight="1">
      <c r="A696" s="67">
        <v>2020</v>
      </c>
      <c r="B696" s="67">
        <v>692</v>
      </c>
      <c r="C696" s="26" t="s">
        <v>129</v>
      </c>
      <c r="D696" s="26" t="s">
        <v>130</v>
      </c>
      <c r="E696" s="26" t="s">
        <v>131</v>
      </c>
      <c r="F696" s="27">
        <v>43943</v>
      </c>
      <c r="G696" s="67" t="s">
        <v>1679</v>
      </c>
      <c r="H696" s="67" t="s">
        <v>1402</v>
      </c>
      <c r="I696" s="67" t="s">
        <v>1402</v>
      </c>
      <c r="J696" s="28" t="s">
        <v>1680</v>
      </c>
      <c r="K696" s="26" t="s">
        <v>135</v>
      </c>
      <c r="L696" s="26" t="s">
        <v>136</v>
      </c>
      <c r="M696" s="26" t="s">
        <v>1404</v>
      </c>
      <c r="N696" s="26" t="s">
        <v>1405</v>
      </c>
      <c r="O696" s="26" t="s">
        <v>138</v>
      </c>
      <c r="Q696" s="30">
        <v>80</v>
      </c>
      <c r="R696" s="30">
        <v>8960</v>
      </c>
      <c r="S696" s="31" t="e">
        <f>#N/A</f>
        <v>#N/A</v>
      </c>
      <c r="T696" s="30">
        <v>2391</v>
      </c>
      <c r="AB696" s="33" t="e">
        <f>#N/A</f>
        <v>#N/A</v>
      </c>
      <c r="AC696" s="30">
        <v>1200</v>
      </c>
      <c r="AD696" s="30" t="e">
        <f>#N/A</f>
        <v>#N/A</v>
      </c>
      <c r="AE696" s="76">
        <v>0.94666666666666666</v>
      </c>
      <c r="AG696" s="30" t="e">
        <f>#N/A</f>
        <v>#N/A</v>
      </c>
      <c r="AH696" s="30" t="e">
        <f>#N/A</f>
        <v>#N/A</v>
      </c>
      <c r="AI696" s="30">
        <v>8173.2000000000007</v>
      </c>
      <c r="AJ696" s="30">
        <v>7784</v>
      </c>
      <c r="AK696" s="26" t="s">
        <v>139</v>
      </c>
      <c r="AL696" s="26">
        <v>16</v>
      </c>
      <c r="AM696" s="26" t="s">
        <v>1676</v>
      </c>
      <c r="AU696" s="26" t="s">
        <v>1526</v>
      </c>
      <c r="AV696" s="26" t="s">
        <v>1661</v>
      </c>
      <c r="AW696" s="26" t="s">
        <v>1662</v>
      </c>
      <c r="BA696" s="26" t="s">
        <v>1409</v>
      </c>
      <c r="BB696" s="26" t="s">
        <v>1410</v>
      </c>
      <c r="BC696" s="26" t="s">
        <v>1411</v>
      </c>
      <c r="BD696" s="37">
        <v>44008</v>
      </c>
      <c r="BE696" s="30">
        <v>34207</v>
      </c>
      <c r="BF696" s="30">
        <v>32465</v>
      </c>
      <c r="BG696" s="37" t="s">
        <v>147</v>
      </c>
      <c r="BH696" s="37" t="s">
        <v>1412</v>
      </c>
      <c r="BI696" s="37"/>
      <c r="BJ696" s="37"/>
      <c r="BK696" s="37"/>
      <c r="BL696" s="37"/>
      <c r="BM696" s="37"/>
      <c r="BN696" s="26"/>
      <c r="BO696" s="26"/>
      <c r="BP696" s="26"/>
      <c r="BQ696" s="38"/>
      <c r="BR696" s="26"/>
      <c r="BS696" s="26"/>
      <c r="BT696" s="26"/>
      <c r="BU696" s="26"/>
      <c r="BV696" s="39"/>
    </row>
    <row r="697" spans="1:74" ht="15" hidden="1" customHeight="1">
      <c r="A697" s="67">
        <v>2020</v>
      </c>
      <c r="B697" s="67">
        <v>693</v>
      </c>
      <c r="C697" s="26" t="s">
        <v>129</v>
      </c>
      <c r="D697" s="26" t="s">
        <v>130</v>
      </c>
      <c r="E697" s="26" t="s">
        <v>131</v>
      </c>
      <c r="F697" s="27">
        <v>43943</v>
      </c>
      <c r="G697" s="67" t="s">
        <v>1681</v>
      </c>
      <c r="H697" s="67" t="s">
        <v>1402</v>
      </c>
      <c r="I697" s="67" t="s">
        <v>1402</v>
      </c>
      <c r="J697" s="28" t="s">
        <v>1682</v>
      </c>
      <c r="K697" s="26" t="s">
        <v>135</v>
      </c>
      <c r="L697" s="26" t="s">
        <v>136</v>
      </c>
      <c r="M697" s="26" t="s">
        <v>1404</v>
      </c>
      <c r="N697" s="26" t="s">
        <v>1405</v>
      </c>
      <c r="O697" s="26" t="s">
        <v>138</v>
      </c>
      <c r="Q697" s="30">
        <v>79</v>
      </c>
      <c r="R697" s="30">
        <v>6840</v>
      </c>
      <c r="S697" s="31" t="e">
        <f>#N/A</f>
        <v>#N/A</v>
      </c>
      <c r="T697" s="30">
        <v>2026</v>
      </c>
      <c r="AB697" s="33" t="e">
        <f>#N/A</f>
        <v>#N/A</v>
      </c>
      <c r="AC697" s="30">
        <v>1200</v>
      </c>
      <c r="AD697" s="30" t="e">
        <f>#N/A</f>
        <v>#N/A</v>
      </c>
      <c r="AE697" s="76">
        <v>0.98</v>
      </c>
      <c r="AG697" s="30" t="e">
        <f>#N/A</f>
        <v>#N/A</v>
      </c>
      <c r="AH697" s="30" t="e">
        <f>#N/A</f>
        <v>#N/A</v>
      </c>
      <c r="AI697" s="30">
        <v>6240.1500000000005</v>
      </c>
      <c r="AJ697" s="30">
        <v>5943</v>
      </c>
      <c r="AK697" s="26" t="s">
        <v>139</v>
      </c>
      <c r="AL697" s="26">
        <v>16</v>
      </c>
      <c r="AM697" s="26" t="s">
        <v>1676</v>
      </c>
      <c r="AU697" s="26" t="s">
        <v>1526</v>
      </c>
      <c r="AV697" s="26" t="s">
        <v>1661</v>
      </c>
      <c r="AW697" s="26" t="s">
        <v>1662</v>
      </c>
      <c r="BA697" s="26" t="s">
        <v>1409</v>
      </c>
      <c r="BB697" s="26" t="s">
        <v>1410</v>
      </c>
      <c r="BC697" s="26" t="s">
        <v>1411</v>
      </c>
      <c r="BD697" s="37">
        <v>44008</v>
      </c>
      <c r="BE697" s="30">
        <v>34207</v>
      </c>
      <c r="BF697" s="30">
        <v>32465</v>
      </c>
      <c r="BG697" s="37" t="s">
        <v>147</v>
      </c>
      <c r="BH697" s="37" t="s">
        <v>1412</v>
      </c>
      <c r="BI697" s="37"/>
      <c r="BJ697" s="37"/>
      <c r="BK697" s="37"/>
      <c r="BL697" s="37"/>
      <c r="BM697" s="37"/>
      <c r="BN697" s="26"/>
      <c r="BO697" s="26"/>
      <c r="BP697" s="26"/>
      <c r="BQ697" s="38"/>
      <c r="BR697" s="26"/>
      <c r="BS697" s="26"/>
      <c r="BT697" s="26"/>
      <c r="BU697" s="26"/>
      <c r="BV697" s="39"/>
    </row>
    <row r="698" spans="1:74" ht="15" hidden="1" customHeight="1">
      <c r="A698" s="67">
        <v>2020</v>
      </c>
      <c r="B698" s="67">
        <v>694</v>
      </c>
      <c r="C698" s="26" t="s">
        <v>129</v>
      </c>
      <c r="D698" s="26" t="s">
        <v>130</v>
      </c>
      <c r="E698" s="26" t="s">
        <v>131</v>
      </c>
      <c r="F698" s="27">
        <v>43943</v>
      </c>
      <c r="G698" s="67" t="s">
        <v>1683</v>
      </c>
      <c r="H698" s="67" t="s">
        <v>1402</v>
      </c>
      <c r="I698" s="67" t="s">
        <v>1402</v>
      </c>
      <c r="J698" s="28" t="s">
        <v>1594</v>
      </c>
      <c r="K698" s="26" t="s">
        <v>135</v>
      </c>
      <c r="L698" s="26" t="s">
        <v>136</v>
      </c>
      <c r="M698" s="26" t="s">
        <v>1404</v>
      </c>
      <c r="N698" s="26" t="s">
        <v>1405</v>
      </c>
      <c r="O698" s="26" t="s">
        <v>138</v>
      </c>
      <c r="Q698" s="30">
        <v>91</v>
      </c>
      <c r="R698" s="30">
        <v>10970</v>
      </c>
      <c r="S698" s="31" t="e">
        <f>#N/A</f>
        <v>#N/A</v>
      </c>
      <c r="T698" s="30">
        <v>2903</v>
      </c>
      <c r="AB698" s="33" t="e">
        <f>#N/A</f>
        <v>#N/A</v>
      </c>
      <c r="AC698" s="30">
        <v>1200</v>
      </c>
      <c r="AD698" s="30" t="e">
        <f>#N/A</f>
        <v>#N/A</v>
      </c>
      <c r="AE698" s="76">
        <v>0.94296296296296289</v>
      </c>
      <c r="AG698" s="30" t="e">
        <f>#N/A</f>
        <v>#N/A</v>
      </c>
      <c r="AH698" s="30" t="e">
        <f>#N/A</f>
        <v>#N/A</v>
      </c>
      <c r="AI698" s="30">
        <v>10007.550000000001</v>
      </c>
      <c r="AJ698" s="30">
        <v>9531</v>
      </c>
      <c r="AK698" s="26" t="s">
        <v>139</v>
      </c>
      <c r="AL698" s="26">
        <v>16</v>
      </c>
      <c r="AM698" s="26" t="s">
        <v>1676</v>
      </c>
      <c r="AU698" s="26" t="s">
        <v>1526</v>
      </c>
      <c r="AV698" s="26" t="s">
        <v>1661</v>
      </c>
      <c r="AW698" s="26" t="s">
        <v>1662</v>
      </c>
      <c r="BA698" s="26" t="s">
        <v>1409</v>
      </c>
      <c r="BB698" s="26" t="s">
        <v>1410</v>
      </c>
      <c r="BC698" s="26" t="s">
        <v>1411</v>
      </c>
      <c r="BD698" s="37">
        <v>44008</v>
      </c>
      <c r="BE698" s="30">
        <v>34207</v>
      </c>
      <c r="BF698" s="30">
        <v>32465</v>
      </c>
      <c r="BG698" s="37" t="s">
        <v>147</v>
      </c>
      <c r="BH698" s="37" t="s">
        <v>1412</v>
      </c>
      <c r="BI698" s="37"/>
      <c r="BJ698" s="37"/>
      <c r="BK698" s="37"/>
      <c r="BL698" s="37"/>
      <c r="BM698" s="37"/>
      <c r="BN698" s="26"/>
      <c r="BO698" s="26"/>
      <c r="BP698" s="26"/>
      <c r="BQ698" s="38"/>
      <c r="BR698" s="26"/>
      <c r="BS698" s="26"/>
      <c r="BT698" s="26"/>
      <c r="BU698" s="26"/>
      <c r="BV698" s="39"/>
    </row>
    <row r="699" spans="1:74" ht="15" hidden="1" customHeight="1">
      <c r="A699" s="67">
        <v>2020</v>
      </c>
      <c r="B699" s="67">
        <v>695</v>
      </c>
      <c r="C699" s="26" t="s">
        <v>129</v>
      </c>
      <c r="D699" s="26" t="s">
        <v>130</v>
      </c>
      <c r="E699" s="26" t="s">
        <v>131</v>
      </c>
      <c r="F699" s="27">
        <v>43943</v>
      </c>
      <c r="G699" s="67" t="s">
        <v>1684</v>
      </c>
      <c r="H699" s="67" t="s">
        <v>1402</v>
      </c>
      <c r="I699" s="67" t="s">
        <v>1402</v>
      </c>
      <c r="J699" s="28" t="s">
        <v>1685</v>
      </c>
      <c r="K699" s="26" t="s">
        <v>135</v>
      </c>
      <c r="L699" s="26" t="s">
        <v>136</v>
      </c>
      <c r="M699" s="26" t="s">
        <v>1404</v>
      </c>
      <c r="N699" s="26" t="s">
        <v>1405</v>
      </c>
      <c r="O699" s="26" t="s">
        <v>138</v>
      </c>
      <c r="Q699" s="30">
        <v>88</v>
      </c>
      <c r="R699" s="30">
        <v>10370</v>
      </c>
      <c r="S699" s="31" t="e">
        <f>#N/A</f>
        <v>#N/A</v>
      </c>
      <c r="T699" s="30">
        <v>2689</v>
      </c>
      <c r="AB699" s="33" t="e">
        <f>#N/A</f>
        <v>#N/A</v>
      </c>
      <c r="AC699" s="30">
        <v>1200</v>
      </c>
      <c r="AD699" s="30" t="e">
        <f>#N/A</f>
        <v>#N/A</v>
      </c>
      <c r="AE699" s="76">
        <v>0.83714285714285708</v>
      </c>
      <c r="AG699" s="30" t="e">
        <f>#N/A</f>
        <v>#N/A</v>
      </c>
      <c r="AH699" s="30" t="e">
        <f>#N/A</f>
        <v>#N/A</v>
      </c>
      <c r="AI699" s="30">
        <v>9459.4500000000007</v>
      </c>
      <c r="AJ699" s="30">
        <v>9009</v>
      </c>
      <c r="AK699" s="26" t="s">
        <v>139</v>
      </c>
      <c r="AL699" s="26">
        <v>16</v>
      </c>
      <c r="AM699" s="26" t="s">
        <v>1676</v>
      </c>
      <c r="AU699" s="26" t="s">
        <v>1526</v>
      </c>
      <c r="AV699" s="26" t="s">
        <v>1661</v>
      </c>
      <c r="AW699" s="26" t="s">
        <v>1662</v>
      </c>
      <c r="BA699" s="26" t="s">
        <v>1409</v>
      </c>
      <c r="BB699" s="26" t="s">
        <v>1410</v>
      </c>
      <c r="BC699" s="26" t="s">
        <v>1411</v>
      </c>
      <c r="BD699" s="37">
        <v>44008</v>
      </c>
      <c r="BE699" s="30">
        <v>34207</v>
      </c>
      <c r="BF699" s="30">
        <v>32465</v>
      </c>
      <c r="BG699" s="37" t="s">
        <v>147</v>
      </c>
      <c r="BH699" s="37" t="s">
        <v>1412</v>
      </c>
      <c r="BI699" s="37"/>
      <c r="BJ699" s="37"/>
      <c r="BK699" s="37"/>
      <c r="BL699" s="37"/>
      <c r="BM699" s="37"/>
      <c r="BN699" s="26"/>
      <c r="BO699" s="26"/>
      <c r="BP699" s="26"/>
      <c r="BQ699" s="38"/>
      <c r="BR699" s="26"/>
      <c r="BS699" s="26"/>
      <c r="BT699" s="26"/>
      <c r="BU699" s="26"/>
      <c r="BV699" s="39"/>
    </row>
    <row r="700" spans="1:74" ht="15" hidden="1" customHeight="1">
      <c r="A700" s="67">
        <v>2020</v>
      </c>
      <c r="B700" s="67">
        <v>696</v>
      </c>
      <c r="C700" s="26" t="s">
        <v>129</v>
      </c>
      <c r="D700" s="26" t="s">
        <v>130</v>
      </c>
      <c r="E700" s="26" t="s">
        <v>131</v>
      </c>
      <c r="F700" s="27">
        <v>43943</v>
      </c>
      <c r="G700" s="67" t="s">
        <v>1686</v>
      </c>
      <c r="H700" s="67" t="s">
        <v>1402</v>
      </c>
      <c r="I700" s="67" t="s">
        <v>1402</v>
      </c>
      <c r="J700" s="28" t="s">
        <v>1687</v>
      </c>
      <c r="K700" s="26" t="s">
        <v>135</v>
      </c>
      <c r="L700" s="26" t="s">
        <v>136</v>
      </c>
      <c r="M700" s="26" t="s">
        <v>1404</v>
      </c>
      <c r="N700" s="26" t="s">
        <v>1405</v>
      </c>
      <c r="O700" s="26" t="s">
        <v>138</v>
      </c>
      <c r="Q700" s="30">
        <v>84</v>
      </c>
      <c r="R700" s="30">
        <v>8570</v>
      </c>
      <c r="S700" s="31" t="e">
        <f>#N/A</f>
        <v>#N/A</v>
      </c>
      <c r="T700" s="30">
        <v>2346</v>
      </c>
      <c r="AB700" s="33" t="e">
        <f>#N/A</f>
        <v>#N/A</v>
      </c>
      <c r="AC700" s="30">
        <v>1200</v>
      </c>
      <c r="AD700" s="30" t="e">
        <f>#N/A</f>
        <v>#N/A</v>
      </c>
      <c r="AE700" s="76">
        <v>0.94428571428571428</v>
      </c>
      <c r="AG700" s="30" t="e">
        <f>#N/A</f>
        <v>#N/A</v>
      </c>
      <c r="AH700" s="30" t="e">
        <f>#N/A</f>
        <v>#N/A</v>
      </c>
      <c r="AI700" s="30">
        <v>7818.3</v>
      </c>
      <c r="AJ700" s="30">
        <v>7446</v>
      </c>
      <c r="AK700" s="26" t="s">
        <v>139</v>
      </c>
      <c r="AL700" s="26">
        <v>16</v>
      </c>
      <c r="AM700" s="26" t="s">
        <v>1676</v>
      </c>
      <c r="AU700" s="26" t="s">
        <v>1526</v>
      </c>
      <c r="AV700" s="26" t="s">
        <v>1661</v>
      </c>
      <c r="AW700" s="26" t="s">
        <v>1662</v>
      </c>
      <c r="BA700" s="26" t="s">
        <v>1409</v>
      </c>
      <c r="BB700" s="26" t="s">
        <v>1410</v>
      </c>
      <c r="BC700" s="26" t="s">
        <v>1411</v>
      </c>
      <c r="BD700" s="37">
        <v>44008</v>
      </c>
      <c r="BE700" s="30">
        <v>34207</v>
      </c>
      <c r="BF700" s="30">
        <v>32465</v>
      </c>
      <c r="BG700" s="37" t="s">
        <v>147</v>
      </c>
      <c r="BH700" s="37" t="s">
        <v>1412</v>
      </c>
      <c r="BI700" s="37"/>
      <c r="BJ700" s="37"/>
      <c r="BK700" s="37"/>
      <c r="BL700" s="37"/>
      <c r="BM700" s="37"/>
      <c r="BN700" s="26"/>
      <c r="BO700" s="26"/>
      <c r="BP700" s="26"/>
      <c r="BQ700" s="38"/>
      <c r="BR700" s="26"/>
      <c r="BS700" s="26"/>
      <c r="BT700" s="26"/>
      <c r="BU700" s="26"/>
      <c r="BV700" s="39"/>
    </row>
    <row r="701" spans="1:74" ht="15" hidden="1" customHeight="1">
      <c r="A701" s="67">
        <v>2020</v>
      </c>
      <c r="B701" s="67">
        <v>697</v>
      </c>
      <c r="C701" s="26" t="s">
        <v>129</v>
      </c>
      <c r="D701" s="26" t="s">
        <v>130</v>
      </c>
      <c r="E701" s="26" t="s">
        <v>131</v>
      </c>
      <c r="F701" s="27">
        <v>43943</v>
      </c>
      <c r="G701" s="67" t="s">
        <v>1688</v>
      </c>
      <c r="H701" s="67" t="s">
        <v>1402</v>
      </c>
      <c r="I701" s="67" t="s">
        <v>1402</v>
      </c>
      <c r="J701" s="28" t="s">
        <v>1594</v>
      </c>
      <c r="K701" s="26" t="s">
        <v>135</v>
      </c>
      <c r="L701" s="26" t="s">
        <v>136</v>
      </c>
      <c r="M701" s="26" t="s">
        <v>1404</v>
      </c>
      <c r="N701" s="26" t="s">
        <v>1405</v>
      </c>
      <c r="O701" s="26" t="s">
        <v>138</v>
      </c>
      <c r="Q701" s="30">
        <v>95</v>
      </c>
      <c r="R701" s="30">
        <v>13200</v>
      </c>
      <c r="S701" s="31" t="e">
        <f>#N/A</f>
        <v>#N/A</v>
      </c>
      <c r="T701" s="30">
        <v>3132</v>
      </c>
      <c r="AB701" s="33" t="e">
        <f>#N/A</f>
        <v>#N/A</v>
      </c>
      <c r="AC701" s="30">
        <v>1200</v>
      </c>
      <c r="AD701" s="30" t="e">
        <f>#N/A</f>
        <v>#N/A</v>
      </c>
      <c r="AE701" s="76">
        <v>0.98</v>
      </c>
      <c r="AG701" s="30" t="e">
        <f>#N/A</f>
        <v>#N/A</v>
      </c>
      <c r="AH701" s="30" t="e">
        <f>#N/A</f>
        <v>#N/A</v>
      </c>
      <c r="AI701" s="30">
        <v>12041.4</v>
      </c>
      <c r="AJ701" s="30">
        <v>11468</v>
      </c>
      <c r="AK701" s="26" t="s">
        <v>139</v>
      </c>
      <c r="AL701" s="26">
        <v>16</v>
      </c>
      <c r="AM701" s="26" t="s">
        <v>1676</v>
      </c>
      <c r="AU701" s="26" t="s">
        <v>1526</v>
      </c>
      <c r="AV701" s="26" t="s">
        <v>1689</v>
      </c>
      <c r="AW701" s="26" t="s">
        <v>1662</v>
      </c>
      <c r="BA701" s="26" t="s">
        <v>1409</v>
      </c>
      <c r="BB701" s="26" t="s">
        <v>1410</v>
      </c>
      <c r="BC701" s="26" t="s">
        <v>1411</v>
      </c>
      <c r="BD701" s="37">
        <v>44008</v>
      </c>
      <c r="BE701" s="30">
        <v>34207</v>
      </c>
      <c r="BF701" s="30">
        <v>32465</v>
      </c>
      <c r="BG701" s="37" t="s">
        <v>147</v>
      </c>
      <c r="BH701" s="37" t="s">
        <v>1412</v>
      </c>
      <c r="BI701" s="37"/>
      <c r="BJ701" s="37"/>
      <c r="BK701" s="37"/>
      <c r="BL701" s="37"/>
      <c r="BM701" s="37"/>
      <c r="BN701" s="26"/>
      <c r="BO701" s="26"/>
      <c r="BP701" s="26"/>
      <c r="BQ701" s="38"/>
      <c r="BR701" s="26"/>
      <c r="BS701" s="26"/>
      <c r="BT701" s="26"/>
      <c r="BU701" s="26"/>
      <c r="BV701" s="39"/>
    </row>
    <row r="702" spans="1:74" ht="15" hidden="1" customHeight="1">
      <c r="A702" s="67">
        <v>2020</v>
      </c>
      <c r="B702" s="67">
        <v>698</v>
      </c>
      <c r="C702" s="26" t="s">
        <v>129</v>
      </c>
      <c r="D702" s="26" t="s">
        <v>130</v>
      </c>
      <c r="E702" s="26" t="s">
        <v>131</v>
      </c>
      <c r="F702" s="27">
        <v>43943</v>
      </c>
      <c r="G702" s="67" t="s">
        <v>1690</v>
      </c>
      <c r="H702" s="67" t="s">
        <v>1402</v>
      </c>
      <c r="I702" s="67" t="s">
        <v>1402</v>
      </c>
      <c r="J702" s="28" t="s">
        <v>1594</v>
      </c>
      <c r="K702" s="26" t="s">
        <v>135</v>
      </c>
      <c r="L702" s="26" t="s">
        <v>136</v>
      </c>
      <c r="M702" s="26" t="s">
        <v>1404</v>
      </c>
      <c r="N702" s="26" t="s">
        <v>1405</v>
      </c>
      <c r="O702" s="26" t="s">
        <v>138</v>
      </c>
      <c r="Q702" s="30">
        <v>82</v>
      </c>
      <c r="R702" s="30">
        <v>8320</v>
      </c>
      <c r="S702" s="31" t="e">
        <f>#N/A</f>
        <v>#N/A</v>
      </c>
      <c r="T702" s="30">
        <v>2018</v>
      </c>
      <c r="AB702" s="33" t="e">
        <f>#N/A</f>
        <v>#N/A</v>
      </c>
      <c r="AC702" s="30">
        <v>1200</v>
      </c>
      <c r="AD702" s="30" t="e">
        <f>#N/A</f>
        <v>#N/A</v>
      </c>
      <c r="AE702" s="76">
        <v>0.91548387096774186</v>
      </c>
      <c r="AG702" s="30" t="e">
        <f>#N/A</f>
        <v>#N/A</v>
      </c>
      <c r="AH702" s="30" t="e">
        <f>#N/A</f>
        <v>#N/A</v>
      </c>
      <c r="AI702" s="30">
        <v>7589.4000000000005</v>
      </c>
      <c r="AJ702" s="30">
        <v>7228</v>
      </c>
      <c r="AK702" s="26" t="s">
        <v>139</v>
      </c>
      <c r="AL702" s="26">
        <v>16</v>
      </c>
      <c r="AM702" s="26" t="s">
        <v>1676</v>
      </c>
      <c r="AU702" s="26" t="s">
        <v>1526</v>
      </c>
      <c r="AV702" s="26" t="s">
        <v>1689</v>
      </c>
      <c r="AW702" s="26" t="s">
        <v>1662</v>
      </c>
      <c r="BA702" s="26" t="s">
        <v>1409</v>
      </c>
      <c r="BB702" s="26" t="s">
        <v>1410</v>
      </c>
      <c r="BC702" s="26" t="s">
        <v>1411</v>
      </c>
      <c r="BD702" s="37">
        <v>44008</v>
      </c>
      <c r="BE702" s="30">
        <v>34207</v>
      </c>
      <c r="BF702" s="30">
        <v>32465</v>
      </c>
      <c r="BG702" s="37" t="s">
        <v>147</v>
      </c>
      <c r="BH702" s="37" t="s">
        <v>1412</v>
      </c>
      <c r="BI702" s="37"/>
      <c r="BJ702" s="37"/>
      <c r="BK702" s="37"/>
      <c r="BL702" s="37"/>
      <c r="BM702" s="37"/>
      <c r="BN702" s="26"/>
      <c r="BO702" s="26"/>
      <c r="BP702" s="26"/>
      <c r="BQ702" s="38"/>
      <c r="BR702" s="26"/>
      <c r="BS702" s="26"/>
      <c r="BT702" s="26"/>
      <c r="BU702" s="26"/>
      <c r="BV702" s="39"/>
    </row>
    <row r="703" spans="1:74" ht="15" hidden="1" customHeight="1">
      <c r="A703" s="67">
        <v>2020</v>
      </c>
      <c r="B703" s="67">
        <v>699</v>
      </c>
      <c r="C703" s="26" t="s">
        <v>129</v>
      </c>
      <c r="D703" s="26" t="s">
        <v>130</v>
      </c>
      <c r="E703" s="26" t="s">
        <v>131</v>
      </c>
      <c r="F703" s="27">
        <v>43943</v>
      </c>
      <c r="G703" s="67" t="s">
        <v>1691</v>
      </c>
      <c r="H703" s="67" t="s">
        <v>1402</v>
      </c>
      <c r="I703" s="67" t="s">
        <v>1402</v>
      </c>
      <c r="J703" s="28" t="s">
        <v>1594</v>
      </c>
      <c r="K703" s="26" t="s">
        <v>135</v>
      </c>
      <c r="L703" s="26" t="s">
        <v>136</v>
      </c>
      <c r="M703" s="26" t="s">
        <v>1404</v>
      </c>
      <c r="N703" s="26" t="s">
        <v>1405</v>
      </c>
      <c r="O703" s="26" t="s">
        <v>138</v>
      </c>
      <c r="Q703" s="30">
        <v>88</v>
      </c>
      <c r="R703" s="30">
        <v>10390</v>
      </c>
      <c r="S703" s="31" t="e">
        <f>#N/A</f>
        <v>#N/A</v>
      </c>
      <c r="T703" s="30">
        <v>2679</v>
      </c>
      <c r="AB703" s="33" t="e">
        <f>#N/A</f>
        <v>#N/A</v>
      </c>
      <c r="AC703" s="30">
        <v>1200</v>
      </c>
      <c r="AD703" s="30" t="e">
        <f>#N/A</f>
        <v>#N/A</v>
      </c>
      <c r="AE703" s="76">
        <v>0.98</v>
      </c>
      <c r="AG703" s="30" t="e">
        <f>#N/A</f>
        <v>#N/A</v>
      </c>
      <c r="AH703" s="30" t="e">
        <f>#N/A</f>
        <v>#N/A</v>
      </c>
      <c r="AI703" s="30">
        <v>9478.35</v>
      </c>
      <c r="AJ703" s="30">
        <v>9027</v>
      </c>
      <c r="AK703" s="26" t="s">
        <v>139</v>
      </c>
      <c r="AL703" s="26">
        <v>16</v>
      </c>
      <c r="AM703" s="26" t="s">
        <v>1676</v>
      </c>
      <c r="AU703" s="26" t="s">
        <v>1526</v>
      </c>
      <c r="AV703" s="26" t="s">
        <v>1689</v>
      </c>
      <c r="AW703" s="26" t="s">
        <v>1662</v>
      </c>
      <c r="BA703" s="26" t="s">
        <v>1409</v>
      </c>
      <c r="BB703" s="26" t="s">
        <v>1410</v>
      </c>
      <c r="BC703" s="26" t="s">
        <v>1411</v>
      </c>
      <c r="BD703" s="37">
        <v>44008</v>
      </c>
      <c r="BE703" s="30">
        <v>34207</v>
      </c>
      <c r="BF703" s="30">
        <v>32465</v>
      </c>
      <c r="BG703" s="37" t="s">
        <v>147</v>
      </c>
      <c r="BH703" s="37" t="s">
        <v>1412</v>
      </c>
      <c r="BI703" s="37"/>
      <c r="BJ703" s="37"/>
      <c r="BK703" s="37"/>
      <c r="BL703" s="37"/>
      <c r="BM703" s="37"/>
      <c r="BN703" s="26"/>
      <c r="BO703" s="26"/>
      <c r="BP703" s="26"/>
      <c r="BQ703" s="38"/>
      <c r="BR703" s="26"/>
      <c r="BS703" s="26"/>
      <c r="BT703" s="26"/>
      <c r="BU703" s="26"/>
      <c r="BV703" s="39"/>
    </row>
    <row r="704" spans="1:74" ht="15" hidden="1" customHeight="1">
      <c r="A704" s="67">
        <v>2020</v>
      </c>
      <c r="B704" s="67">
        <v>700</v>
      </c>
      <c r="C704" s="26" t="s">
        <v>129</v>
      </c>
      <c r="D704" s="26" t="s">
        <v>130</v>
      </c>
      <c r="E704" s="26" t="s">
        <v>131</v>
      </c>
      <c r="F704" s="27">
        <v>43943</v>
      </c>
      <c r="G704" s="67" t="s">
        <v>1692</v>
      </c>
      <c r="H704" s="67" t="s">
        <v>1402</v>
      </c>
      <c r="I704" s="67" t="s">
        <v>1402</v>
      </c>
      <c r="J704" s="28" t="s">
        <v>1594</v>
      </c>
      <c r="K704" s="26" t="s">
        <v>135</v>
      </c>
      <c r="L704" s="26" t="s">
        <v>136</v>
      </c>
      <c r="M704" s="26" t="s">
        <v>1404</v>
      </c>
      <c r="N704" s="26" t="s">
        <v>1405</v>
      </c>
      <c r="O704" s="26" t="s">
        <v>138</v>
      </c>
      <c r="Q704" s="30">
        <v>100</v>
      </c>
      <c r="R704" s="30">
        <v>13740</v>
      </c>
      <c r="S704" s="31" t="e">
        <f>#N/A</f>
        <v>#N/A</v>
      </c>
      <c r="T704" s="30">
        <v>3043</v>
      </c>
      <c r="AB704" s="33" t="e">
        <f>#N/A</f>
        <v>#N/A</v>
      </c>
      <c r="AC704" s="30">
        <v>1200</v>
      </c>
      <c r="AD704" s="30" t="e">
        <f>#N/A</f>
        <v>#N/A</v>
      </c>
      <c r="AE704" s="76">
        <v>0.94296296296296289</v>
      </c>
      <c r="AG704" s="30" t="e">
        <f>#N/A</f>
        <v>#N/A</v>
      </c>
      <c r="AH704" s="30" t="e">
        <f>#N/A</f>
        <v>#N/A</v>
      </c>
      <c r="AI704" s="30">
        <v>12533.85</v>
      </c>
      <c r="AJ704" s="30">
        <v>11937</v>
      </c>
      <c r="AK704" s="26" t="s">
        <v>139</v>
      </c>
      <c r="AL704" s="26">
        <v>16</v>
      </c>
      <c r="AM704" s="26" t="s">
        <v>1676</v>
      </c>
      <c r="AU704" s="26" t="s">
        <v>1526</v>
      </c>
      <c r="AV704" s="26" t="s">
        <v>1689</v>
      </c>
      <c r="AW704" s="26" t="s">
        <v>1662</v>
      </c>
      <c r="BA704" s="26" t="s">
        <v>1409</v>
      </c>
      <c r="BB704" s="26" t="s">
        <v>1410</v>
      </c>
      <c r="BC704" s="26" t="s">
        <v>1411</v>
      </c>
      <c r="BD704" s="37">
        <v>44008</v>
      </c>
      <c r="BE704" s="30">
        <v>34207</v>
      </c>
      <c r="BF704" s="30">
        <v>32465</v>
      </c>
      <c r="BG704" s="37" t="s">
        <v>147</v>
      </c>
      <c r="BH704" s="37" t="s">
        <v>1412</v>
      </c>
      <c r="BI704" s="37"/>
      <c r="BJ704" s="37"/>
      <c r="BK704" s="37"/>
      <c r="BL704" s="37"/>
      <c r="BM704" s="37"/>
      <c r="BN704" s="26"/>
      <c r="BO704" s="26"/>
      <c r="BP704" s="26"/>
      <c r="BQ704" s="38"/>
      <c r="BR704" s="26"/>
      <c r="BS704" s="26"/>
      <c r="BT704" s="26"/>
      <c r="BU704" s="26"/>
      <c r="BV704" s="39"/>
    </row>
    <row r="705" spans="1:74" ht="15" hidden="1" customHeight="1">
      <c r="A705" s="67">
        <v>2020</v>
      </c>
      <c r="B705" s="67">
        <v>701</v>
      </c>
      <c r="C705" s="26" t="s">
        <v>129</v>
      </c>
      <c r="D705" s="26" t="s">
        <v>130</v>
      </c>
      <c r="E705" s="26" t="s">
        <v>131</v>
      </c>
      <c r="F705" s="27">
        <v>43943</v>
      </c>
      <c r="G705" s="67" t="s">
        <v>1693</v>
      </c>
      <c r="H705" s="67" t="s">
        <v>1402</v>
      </c>
      <c r="I705" s="67" t="s">
        <v>1402</v>
      </c>
      <c r="J705" s="28" t="s">
        <v>1694</v>
      </c>
      <c r="K705" s="26" t="s">
        <v>135</v>
      </c>
      <c r="L705" s="26" t="s">
        <v>136</v>
      </c>
      <c r="M705" s="26" t="s">
        <v>1404</v>
      </c>
      <c r="N705" s="26" t="s">
        <v>1405</v>
      </c>
      <c r="O705" s="26" t="s">
        <v>138</v>
      </c>
      <c r="Q705" s="30">
        <v>82</v>
      </c>
      <c r="R705" s="30">
        <v>8330</v>
      </c>
      <c r="S705" s="31" t="e">
        <f>#N/A</f>
        <v>#N/A</v>
      </c>
      <c r="T705" s="30">
        <v>2177</v>
      </c>
      <c r="AB705" s="33" t="e">
        <f>#N/A</f>
        <v>#N/A</v>
      </c>
      <c r="AC705" s="30">
        <v>1200</v>
      </c>
      <c r="AD705" s="30" t="e">
        <f>#N/A</f>
        <v>#N/A</v>
      </c>
      <c r="AE705" s="76">
        <v>0.95222222222222219</v>
      </c>
      <c r="AG705" s="30" t="e">
        <f>#N/A</f>
        <v>#N/A</v>
      </c>
      <c r="AH705" s="30" t="e">
        <f>#N/A</f>
        <v>#N/A</v>
      </c>
      <c r="AI705" s="30">
        <v>7598.85</v>
      </c>
      <c r="AJ705" s="30">
        <v>7237</v>
      </c>
      <c r="AK705" s="26" t="s">
        <v>139</v>
      </c>
      <c r="AL705" s="26">
        <v>16</v>
      </c>
      <c r="AM705" s="26" t="s">
        <v>1676</v>
      </c>
      <c r="AU705" s="26" t="s">
        <v>1526</v>
      </c>
      <c r="AV705" s="26" t="s">
        <v>1689</v>
      </c>
      <c r="AW705" s="26" t="s">
        <v>1662</v>
      </c>
      <c r="BA705" s="26" t="s">
        <v>1409</v>
      </c>
      <c r="BB705" s="26" t="s">
        <v>1410</v>
      </c>
      <c r="BC705" s="26" t="s">
        <v>1411</v>
      </c>
      <c r="BD705" s="37">
        <v>44008</v>
      </c>
      <c r="BE705" s="30">
        <v>34207</v>
      </c>
      <c r="BF705" s="30">
        <v>32465</v>
      </c>
      <c r="BG705" s="37" t="s">
        <v>147</v>
      </c>
      <c r="BH705" s="37" t="s">
        <v>1412</v>
      </c>
      <c r="BI705" s="37"/>
      <c r="BJ705" s="37"/>
      <c r="BK705" s="37"/>
      <c r="BL705" s="37"/>
      <c r="BM705" s="37"/>
      <c r="BN705" s="26"/>
      <c r="BO705" s="26"/>
      <c r="BP705" s="26"/>
      <c r="BQ705" s="38"/>
      <c r="BR705" s="26"/>
      <c r="BS705" s="26"/>
      <c r="BT705" s="26"/>
      <c r="BU705" s="26"/>
      <c r="BV705" s="39"/>
    </row>
    <row r="706" spans="1:74" ht="15" hidden="1" customHeight="1">
      <c r="A706" s="67">
        <v>2020</v>
      </c>
      <c r="B706" s="67">
        <v>702</v>
      </c>
      <c r="C706" s="26" t="s">
        <v>129</v>
      </c>
      <c r="D706" s="26" t="s">
        <v>130</v>
      </c>
      <c r="E706" s="26" t="s">
        <v>131</v>
      </c>
      <c r="F706" s="27">
        <v>43943</v>
      </c>
      <c r="G706" s="67" t="s">
        <v>1695</v>
      </c>
      <c r="H706" s="67" t="s">
        <v>1402</v>
      </c>
      <c r="I706" s="67" t="s">
        <v>1402</v>
      </c>
      <c r="J706" s="28" t="s">
        <v>1696</v>
      </c>
      <c r="K706" s="26" t="s">
        <v>135</v>
      </c>
      <c r="L706" s="26" t="s">
        <v>136</v>
      </c>
      <c r="M706" s="26" t="s">
        <v>1404</v>
      </c>
      <c r="N706" s="26" t="s">
        <v>1405</v>
      </c>
      <c r="O706" s="26" t="s">
        <v>138</v>
      </c>
      <c r="Q706" s="30">
        <v>77</v>
      </c>
      <c r="R706" s="30">
        <v>5680</v>
      </c>
      <c r="S706" s="31" t="e">
        <f>#N/A</f>
        <v>#N/A</v>
      </c>
      <c r="T706" s="30">
        <v>1639</v>
      </c>
      <c r="AB706" s="33" t="e">
        <f>#N/A</f>
        <v>#N/A</v>
      </c>
      <c r="AC706" s="30">
        <v>1200</v>
      </c>
      <c r="AD706" s="30" t="e">
        <f>#N/A</f>
        <v>#N/A</v>
      </c>
      <c r="AE706" s="76">
        <v>0.90307692307692311</v>
      </c>
      <c r="AG706" s="30" t="e">
        <f>#N/A</f>
        <v>#N/A</v>
      </c>
      <c r="AH706" s="30" t="e">
        <f>#N/A</f>
        <v>#N/A</v>
      </c>
      <c r="AI706" s="30">
        <v>5181.75</v>
      </c>
      <c r="AJ706" s="30">
        <v>4935</v>
      </c>
      <c r="AK706" s="26" t="s">
        <v>139</v>
      </c>
      <c r="AL706" s="26">
        <v>16</v>
      </c>
      <c r="AM706" s="26" t="s">
        <v>1676</v>
      </c>
      <c r="AU706" s="26" t="s">
        <v>1526</v>
      </c>
      <c r="AV706" s="26" t="s">
        <v>1689</v>
      </c>
      <c r="AW706" s="26" t="s">
        <v>1662</v>
      </c>
      <c r="BA706" s="26" t="s">
        <v>1409</v>
      </c>
      <c r="BB706" s="26" t="s">
        <v>1410</v>
      </c>
      <c r="BC706" s="26" t="s">
        <v>1411</v>
      </c>
      <c r="BD706" s="37">
        <v>44008</v>
      </c>
      <c r="BE706" s="30">
        <v>34207</v>
      </c>
      <c r="BF706" s="30">
        <v>32465</v>
      </c>
      <c r="BG706" s="37" t="s">
        <v>147</v>
      </c>
      <c r="BH706" s="37" t="s">
        <v>1412</v>
      </c>
      <c r="BI706" s="37"/>
      <c r="BJ706" s="37"/>
      <c r="BK706" s="37"/>
      <c r="BL706" s="37"/>
      <c r="BM706" s="37"/>
      <c r="BN706" s="26"/>
      <c r="BO706" s="26"/>
      <c r="BP706" s="26"/>
      <c r="BQ706" s="38"/>
      <c r="BR706" s="26"/>
      <c r="BS706" s="26"/>
      <c r="BT706" s="26"/>
      <c r="BU706" s="26"/>
      <c r="BV706" s="39"/>
    </row>
    <row r="707" spans="1:74" ht="15" hidden="1" customHeight="1">
      <c r="A707" s="67">
        <v>2020</v>
      </c>
      <c r="B707" s="67">
        <v>703</v>
      </c>
      <c r="C707" s="26" t="s">
        <v>129</v>
      </c>
      <c r="D707" s="26" t="s">
        <v>130</v>
      </c>
      <c r="E707" s="26" t="s">
        <v>131</v>
      </c>
      <c r="F707" s="27">
        <v>43943</v>
      </c>
      <c r="G707" s="67" t="s">
        <v>1697</v>
      </c>
      <c r="H707" s="67" t="s">
        <v>1402</v>
      </c>
      <c r="I707" s="67" t="s">
        <v>1402</v>
      </c>
      <c r="J707" s="28" t="s">
        <v>1698</v>
      </c>
      <c r="K707" s="26" t="s">
        <v>135</v>
      </c>
      <c r="L707" s="26" t="s">
        <v>136</v>
      </c>
      <c r="M707" s="26" t="s">
        <v>1404</v>
      </c>
      <c r="N707" s="26" t="s">
        <v>1405</v>
      </c>
      <c r="O707" s="26" t="s">
        <v>138</v>
      </c>
      <c r="Q707" s="30">
        <v>93</v>
      </c>
      <c r="R707" s="30">
        <v>12160</v>
      </c>
      <c r="S707" s="31" t="e">
        <f>#N/A</f>
        <v>#N/A</v>
      </c>
      <c r="T707" s="30">
        <v>3517</v>
      </c>
      <c r="AB707" s="33" t="e">
        <f>#N/A</f>
        <v>#N/A</v>
      </c>
      <c r="AC707" s="30">
        <v>1200</v>
      </c>
      <c r="AD707" s="30" t="e">
        <f>#N/A</f>
        <v>#N/A</v>
      </c>
      <c r="AE707" s="76">
        <v>0.50459016393442624</v>
      </c>
      <c r="AG707" s="30" t="e">
        <f>#N/A</f>
        <v>#N/A</v>
      </c>
      <c r="AH707" s="30" t="e">
        <f>#N/A</f>
        <v>#N/A</v>
      </c>
      <c r="AI707" s="30">
        <v>11093.25</v>
      </c>
      <c r="AJ707" s="30">
        <v>10565</v>
      </c>
      <c r="AK707" s="26" t="s">
        <v>139</v>
      </c>
      <c r="AL707" s="26">
        <v>16</v>
      </c>
      <c r="AM707" s="26" t="s">
        <v>1676</v>
      </c>
      <c r="AU707" s="26" t="s">
        <v>1526</v>
      </c>
      <c r="AV707" s="26" t="s">
        <v>1689</v>
      </c>
      <c r="AW707" s="26" t="s">
        <v>1662</v>
      </c>
      <c r="BA707" s="26" t="s">
        <v>1409</v>
      </c>
      <c r="BB707" s="26" t="s">
        <v>1410</v>
      </c>
      <c r="BC707" s="26" t="s">
        <v>1411</v>
      </c>
      <c r="BD707" s="37">
        <v>44008</v>
      </c>
      <c r="BE707" s="30">
        <v>34207</v>
      </c>
      <c r="BF707" s="30">
        <v>32465</v>
      </c>
      <c r="BG707" s="37" t="s">
        <v>147</v>
      </c>
      <c r="BH707" s="37" t="s">
        <v>1412</v>
      </c>
      <c r="BI707" s="37"/>
      <c r="BJ707" s="37"/>
      <c r="BK707" s="37"/>
      <c r="BL707" s="37"/>
      <c r="BM707" s="37"/>
      <c r="BN707" s="26"/>
      <c r="BO707" s="26"/>
      <c r="BP707" s="26"/>
      <c r="BQ707" s="38"/>
      <c r="BR707" s="26"/>
      <c r="BS707" s="26"/>
      <c r="BT707" s="26"/>
      <c r="BU707" s="26"/>
      <c r="BV707" s="39"/>
    </row>
    <row r="708" spans="1:74" ht="15" hidden="1" customHeight="1">
      <c r="A708" s="67">
        <v>2020</v>
      </c>
      <c r="B708" s="67">
        <v>704</v>
      </c>
      <c r="C708" s="26" t="s">
        <v>129</v>
      </c>
      <c r="D708" s="26" t="s">
        <v>130</v>
      </c>
      <c r="E708" s="26" t="s">
        <v>131</v>
      </c>
      <c r="F708" s="27">
        <v>43943</v>
      </c>
      <c r="G708" s="67" t="s">
        <v>1699</v>
      </c>
      <c r="H708" s="67" t="s">
        <v>1402</v>
      </c>
      <c r="I708" s="67" t="s">
        <v>1402</v>
      </c>
      <c r="J708" s="28" t="s">
        <v>1700</v>
      </c>
      <c r="K708" s="26" t="s">
        <v>135</v>
      </c>
      <c r="L708" s="26" t="s">
        <v>136</v>
      </c>
      <c r="M708" s="26" t="s">
        <v>1404</v>
      </c>
      <c r="N708" s="26" t="s">
        <v>1405</v>
      </c>
      <c r="O708" s="26" t="s">
        <v>138</v>
      </c>
      <c r="Q708" s="30">
        <v>70</v>
      </c>
      <c r="R708" s="30">
        <v>4670</v>
      </c>
      <c r="S708" s="31" t="e">
        <f>#N/A</f>
        <v>#N/A</v>
      </c>
      <c r="T708" s="30">
        <v>874</v>
      </c>
      <c r="AB708" s="33" t="e">
        <f>#N/A</f>
        <v>#N/A</v>
      </c>
      <c r="AC708" s="30">
        <v>1200</v>
      </c>
      <c r="AD708" s="30" t="e">
        <f>#N/A</f>
        <v>#N/A</v>
      </c>
      <c r="AE708" s="76">
        <v>0.90592592592592591</v>
      </c>
      <c r="AG708" s="30" t="e">
        <f>#N/A</f>
        <v>#N/A</v>
      </c>
      <c r="AH708" s="30" t="e">
        <f>#N/A</f>
        <v>#N/A</v>
      </c>
      <c r="AI708" s="30">
        <v>4259.8500000000004</v>
      </c>
      <c r="AJ708" s="30">
        <v>4057</v>
      </c>
      <c r="AK708" s="26" t="s">
        <v>139</v>
      </c>
      <c r="AL708" s="26">
        <v>16</v>
      </c>
      <c r="AM708" s="26" t="s">
        <v>1676</v>
      </c>
      <c r="AU708" s="26" t="s">
        <v>1526</v>
      </c>
      <c r="AV708" s="26" t="s">
        <v>1689</v>
      </c>
      <c r="AW708" s="26" t="s">
        <v>1662</v>
      </c>
      <c r="BA708" s="26" t="s">
        <v>1409</v>
      </c>
      <c r="BB708" s="26" t="s">
        <v>1410</v>
      </c>
      <c r="BC708" s="26" t="s">
        <v>1411</v>
      </c>
      <c r="BD708" s="37">
        <v>44008</v>
      </c>
      <c r="BE708" s="30">
        <v>34207</v>
      </c>
      <c r="BF708" s="30">
        <v>32465</v>
      </c>
      <c r="BG708" s="37" t="s">
        <v>147</v>
      </c>
      <c r="BH708" s="37" t="s">
        <v>1412</v>
      </c>
      <c r="BI708" s="37"/>
      <c r="BJ708" s="37"/>
      <c r="BK708" s="37"/>
      <c r="BL708" s="37"/>
      <c r="BM708" s="37"/>
      <c r="BN708" s="26"/>
      <c r="BO708" s="26"/>
      <c r="BP708" s="26"/>
      <c r="BQ708" s="38"/>
      <c r="BR708" s="26"/>
      <c r="BS708" s="26"/>
      <c r="BT708" s="26"/>
      <c r="BU708" s="26"/>
      <c r="BV708" s="39"/>
    </row>
    <row r="709" spans="1:74" ht="15" hidden="1" customHeight="1">
      <c r="A709" s="67">
        <v>2020</v>
      </c>
      <c r="B709" s="67">
        <v>705</v>
      </c>
      <c r="C709" s="26" t="s">
        <v>129</v>
      </c>
      <c r="D709" s="26" t="s">
        <v>130</v>
      </c>
      <c r="E709" s="26" t="s">
        <v>131</v>
      </c>
      <c r="F709" s="27">
        <v>43943</v>
      </c>
      <c r="G709" s="67" t="s">
        <v>1701</v>
      </c>
      <c r="H709" s="67" t="s">
        <v>1402</v>
      </c>
      <c r="I709" s="67" t="s">
        <v>1402</v>
      </c>
      <c r="J709" s="28" t="s">
        <v>1594</v>
      </c>
      <c r="K709" s="26" t="s">
        <v>135</v>
      </c>
      <c r="L709" s="26" t="s">
        <v>136</v>
      </c>
      <c r="M709" s="26" t="s">
        <v>1404</v>
      </c>
      <c r="N709" s="26" t="s">
        <v>1405</v>
      </c>
      <c r="O709" s="26" t="s">
        <v>138</v>
      </c>
      <c r="Q709" s="30">
        <v>90</v>
      </c>
      <c r="R709" s="30">
        <v>10520</v>
      </c>
      <c r="S709" s="31" t="e">
        <f>#N/A</f>
        <v>#N/A</v>
      </c>
      <c r="T709" s="30">
        <v>2569</v>
      </c>
      <c r="AB709" s="33" t="e">
        <f>#N/A</f>
        <v>#N/A</v>
      </c>
      <c r="AC709" s="30">
        <v>1200</v>
      </c>
      <c r="AD709" s="30" t="e">
        <f>#N/A</f>
        <v>#N/A</v>
      </c>
      <c r="AE709" s="76">
        <v>0.94428571428571428</v>
      </c>
      <c r="AG709" s="30" t="e">
        <f>#N/A</f>
        <v>#N/A</v>
      </c>
      <c r="AH709" s="30" t="e">
        <f>#N/A</f>
        <v>#N/A</v>
      </c>
      <c r="AI709" s="30">
        <v>9597</v>
      </c>
      <c r="AJ709" s="30">
        <v>9140</v>
      </c>
      <c r="AK709" s="26" t="s">
        <v>139</v>
      </c>
      <c r="AL709" s="26">
        <v>16</v>
      </c>
      <c r="AM709" s="26" t="s">
        <v>1676</v>
      </c>
      <c r="AU709" s="26" t="s">
        <v>1526</v>
      </c>
      <c r="AV709" s="26" t="s">
        <v>1689</v>
      </c>
      <c r="AW709" s="26" t="s">
        <v>1662</v>
      </c>
      <c r="BA709" s="26" t="s">
        <v>1409</v>
      </c>
      <c r="BB709" s="26" t="s">
        <v>1410</v>
      </c>
      <c r="BC709" s="26" t="s">
        <v>1411</v>
      </c>
      <c r="BD709" s="37">
        <v>44008</v>
      </c>
      <c r="BE709" s="30">
        <v>34207</v>
      </c>
      <c r="BF709" s="30">
        <v>32465</v>
      </c>
      <c r="BG709" s="37" t="s">
        <v>147</v>
      </c>
      <c r="BH709" s="37" t="s">
        <v>1412</v>
      </c>
      <c r="BI709" s="37"/>
      <c r="BJ709" s="37"/>
      <c r="BK709" s="37"/>
      <c r="BL709" s="37"/>
      <c r="BM709" s="37"/>
      <c r="BN709" s="26"/>
      <c r="BO709" s="26"/>
      <c r="BP709" s="26"/>
      <c r="BQ709" s="38"/>
      <c r="BR709" s="26"/>
      <c r="BS709" s="26"/>
      <c r="BT709" s="26"/>
      <c r="BU709" s="26"/>
      <c r="BV709" s="39"/>
    </row>
    <row r="710" spans="1:74" ht="15" hidden="1" customHeight="1">
      <c r="A710" s="67">
        <v>2020</v>
      </c>
      <c r="B710" s="67">
        <v>706</v>
      </c>
      <c r="C710" s="26" t="s">
        <v>129</v>
      </c>
      <c r="D710" s="26" t="s">
        <v>130</v>
      </c>
      <c r="E710" s="26" t="s">
        <v>131</v>
      </c>
      <c r="F710" s="27">
        <v>43943</v>
      </c>
      <c r="G710" s="67" t="s">
        <v>1702</v>
      </c>
      <c r="H710" s="67" t="s">
        <v>1402</v>
      </c>
      <c r="I710" s="67" t="s">
        <v>1402</v>
      </c>
      <c r="J710" s="28" t="s">
        <v>1703</v>
      </c>
      <c r="K710" s="26" t="s">
        <v>135</v>
      </c>
      <c r="L710" s="26" t="s">
        <v>136</v>
      </c>
      <c r="M710" s="26" t="s">
        <v>1404</v>
      </c>
      <c r="N710" s="26" t="s">
        <v>1405</v>
      </c>
      <c r="O710" s="26" t="s">
        <v>138</v>
      </c>
      <c r="Q710" s="30">
        <v>86</v>
      </c>
      <c r="R710" s="30">
        <v>8970</v>
      </c>
      <c r="S710" s="31" t="e">
        <f>#N/A</f>
        <v>#N/A</v>
      </c>
      <c r="T710" s="30">
        <v>2132</v>
      </c>
      <c r="AB710" s="33" t="e">
        <f>#N/A</f>
        <v>#N/A</v>
      </c>
      <c r="AC710" s="30">
        <v>1200</v>
      </c>
      <c r="AD710" s="30" t="e">
        <f>#N/A</f>
        <v>#N/A</v>
      </c>
      <c r="AE710" s="76">
        <v>0.91749999999999998</v>
      </c>
      <c r="AG710" s="30" t="e">
        <f>#N/A</f>
        <v>#N/A</v>
      </c>
      <c r="AH710" s="30" t="e">
        <f>#N/A</f>
        <v>#N/A</v>
      </c>
      <c r="AI710" s="30">
        <v>8182.6500000000005</v>
      </c>
      <c r="AJ710" s="30">
        <v>7793</v>
      </c>
      <c r="AK710" s="26" t="s">
        <v>139</v>
      </c>
      <c r="AL710" s="26">
        <v>16</v>
      </c>
      <c r="AM710" s="26" t="s">
        <v>1676</v>
      </c>
      <c r="AU710" s="26" t="s">
        <v>1526</v>
      </c>
      <c r="AV710" s="26" t="s">
        <v>1689</v>
      </c>
      <c r="AW710" s="26" t="s">
        <v>1662</v>
      </c>
      <c r="BA710" s="26" t="s">
        <v>1409</v>
      </c>
      <c r="BB710" s="26" t="s">
        <v>1410</v>
      </c>
      <c r="BC710" s="26" t="s">
        <v>1411</v>
      </c>
      <c r="BD710" s="37">
        <v>44008</v>
      </c>
      <c r="BE710" s="30">
        <v>34207</v>
      </c>
      <c r="BF710" s="30">
        <v>32465</v>
      </c>
      <c r="BG710" s="37" t="s">
        <v>147</v>
      </c>
      <c r="BH710" s="37" t="s">
        <v>1412</v>
      </c>
      <c r="BI710" s="37"/>
      <c r="BJ710" s="37"/>
      <c r="BK710" s="37"/>
      <c r="BL710" s="37"/>
      <c r="BM710" s="37"/>
      <c r="BN710" s="26"/>
      <c r="BO710" s="26"/>
      <c r="BP710" s="26"/>
      <c r="BQ710" s="38"/>
      <c r="BR710" s="26"/>
      <c r="BS710" s="26"/>
      <c r="BT710" s="26"/>
      <c r="BU710" s="26"/>
      <c r="BV710" s="39"/>
    </row>
    <row r="711" spans="1:74" ht="15" hidden="1" customHeight="1">
      <c r="A711" s="67">
        <v>2020</v>
      </c>
      <c r="B711" s="67">
        <v>707</v>
      </c>
      <c r="C711" s="26" t="s">
        <v>129</v>
      </c>
      <c r="D711" s="26" t="s">
        <v>130</v>
      </c>
      <c r="E711" s="26" t="s">
        <v>131</v>
      </c>
      <c r="F711" s="27">
        <v>43943</v>
      </c>
      <c r="G711" s="67" t="s">
        <v>1704</v>
      </c>
      <c r="H711" s="67" t="s">
        <v>1402</v>
      </c>
      <c r="I711" s="67" t="s">
        <v>1402</v>
      </c>
      <c r="J711" s="28" t="s">
        <v>1705</v>
      </c>
      <c r="K711" s="26" t="s">
        <v>135</v>
      </c>
      <c r="L711" s="26" t="s">
        <v>136</v>
      </c>
      <c r="M711" s="26" t="s">
        <v>1404</v>
      </c>
      <c r="N711" s="26" t="s">
        <v>1405</v>
      </c>
      <c r="O711" s="26" t="s">
        <v>138</v>
      </c>
      <c r="Q711" s="30">
        <v>77</v>
      </c>
      <c r="R711" s="30">
        <v>7450</v>
      </c>
      <c r="S711" s="31" t="e">
        <f>#N/A</f>
        <v>#N/A</v>
      </c>
      <c r="T711" s="30">
        <v>2008</v>
      </c>
      <c r="AB711" s="33" t="e">
        <f>#N/A</f>
        <v>#N/A</v>
      </c>
      <c r="AC711" s="30">
        <v>1200</v>
      </c>
      <c r="AD711" s="30" t="e">
        <f>#N/A</f>
        <v>#N/A</v>
      </c>
      <c r="AE711" s="76">
        <v>0.98</v>
      </c>
      <c r="AG711" s="30" t="e">
        <f>#N/A</f>
        <v>#N/A</v>
      </c>
      <c r="AH711" s="30" t="e">
        <f>#N/A</f>
        <v>#N/A</v>
      </c>
      <c r="AI711" s="30">
        <v>6796.6500000000005</v>
      </c>
      <c r="AJ711" s="30">
        <v>6473</v>
      </c>
      <c r="AK711" s="26" t="s">
        <v>139</v>
      </c>
      <c r="AL711" s="26">
        <v>16</v>
      </c>
      <c r="AM711" s="26" t="s">
        <v>1676</v>
      </c>
      <c r="AU711" s="26" t="s">
        <v>1526</v>
      </c>
      <c r="AV711" s="26" t="s">
        <v>1689</v>
      </c>
      <c r="AW711" s="26" t="s">
        <v>1662</v>
      </c>
      <c r="BA711" s="26" t="s">
        <v>1409</v>
      </c>
      <c r="BB711" s="26" t="s">
        <v>1410</v>
      </c>
      <c r="BC711" s="26" t="s">
        <v>1411</v>
      </c>
      <c r="BD711" s="37">
        <v>44008</v>
      </c>
      <c r="BE711" s="30">
        <v>34207</v>
      </c>
      <c r="BF711" s="30">
        <v>32465</v>
      </c>
      <c r="BG711" s="37" t="s">
        <v>147</v>
      </c>
      <c r="BH711" s="37" t="s">
        <v>1412</v>
      </c>
      <c r="BI711" s="37"/>
      <c r="BJ711" s="37"/>
      <c r="BK711" s="37"/>
      <c r="BL711" s="37"/>
      <c r="BM711" s="37"/>
      <c r="BN711" s="26"/>
      <c r="BO711" s="26"/>
      <c r="BP711" s="26"/>
      <c r="BQ711" s="38"/>
      <c r="BR711" s="26"/>
      <c r="BS711" s="26"/>
      <c r="BT711" s="26"/>
      <c r="BU711" s="26"/>
      <c r="BV711" s="39"/>
    </row>
    <row r="712" spans="1:74" ht="15" hidden="1" customHeight="1">
      <c r="A712" s="67">
        <v>2020</v>
      </c>
      <c r="B712" s="67">
        <v>708</v>
      </c>
      <c r="C712" s="26" t="s">
        <v>129</v>
      </c>
      <c r="D712" s="26" t="s">
        <v>130</v>
      </c>
      <c r="E712" s="26" t="s">
        <v>131</v>
      </c>
      <c r="F712" s="27">
        <v>43943</v>
      </c>
      <c r="G712" s="67" t="s">
        <v>1706</v>
      </c>
      <c r="H712" s="67" t="s">
        <v>1402</v>
      </c>
      <c r="I712" s="67" t="s">
        <v>1402</v>
      </c>
      <c r="J712" s="28" t="s">
        <v>1707</v>
      </c>
      <c r="K712" s="26" t="s">
        <v>135</v>
      </c>
      <c r="L712" s="26" t="s">
        <v>136</v>
      </c>
      <c r="M712" s="26" t="s">
        <v>1404</v>
      </c>
      <c r="N712" s="26" t="s">
        <v>1405</v>
      </c>
      <c r="O712" s="26" t="s">
        <v>138</v>
      </c>
      <c r="Q712" s="30">
        <v>82</v>
      </c>
      <c r="R712" s="30">
        <v>7630</v>
      </c>
      <c r="S712" s="31" t="e">
        <f>#N/A</f>
        <v>#N/A</v>
      </c>
      <c r="T712" s="30">
        <v>2164</v>
      </c>
      <c r="AB712" s="33" t="e">
        <f>#N/A</f>
        <v>#N/A</v>
      </c>
      <c r="AC712" s="30">
        <v>1200</v>
      </c>
      <c r="AD712" s="30" t="e">
        <f>#N/A</f>
        <v>#N/A</v>
      </c>
      <c r="AE712" s="76">
        <v>0.9</v>
      </c>
      <c r="AG712" s="30" t="e">
        <f>#N/A</f>
        <v>#N/A</v>
      </c>
      <c r="AH712" s="30" t="e">
        <f>#N/A</f>
        <v>#N/A</v>
      </c>
      <c r="AI712" s="30">
        <v>6960.4500000000007</v>
      </c>
      <c r="AJ712" s="30">
        <v>6629</v>
      </c>
      <c r="AK712" s="26" t="s">
        <v>139</v>
      </c>
      <c r="AL712" s="26">
        <v>16</v>
      </c>
      <c r="AM712" s="26" t="s">
        <v>1676</v>
      </c>
      <c r="AU712" s="26" t="s">
        <v>1526</v>
      </c>
      <c r="AV712" s="26" t="s">
        <v>1689</v>
      </c>
      <c r="AW712" s="26" t="s">
        <v>1662</v>
      </c>
      <c r="BA712" s="26" t="s">
        <v>1409</v>
      </c>
      <c r="BB712" s="26" t="s">
        <v>1410</v>
      </c>
      <c r="BC712" s="26" t="s">
        <v>1411</v>
      </c>
      <c r="BD712" s="37">
        <v>44008</v>
      </c>
      <c r="BE712" s="30">
        <v>34207</v>
      </c>
      <c r="BF712" s="30">
        <v>32465</v>
      </c>
      <c r="BG712" s="37" t="s">
        <v>147</v>
      </c>
      <c r="BH712" s="37" t="s">
        <v>1412</v>
      </c>
      <c r="BI712" s="37"/>
      <c r="BJ712" s="37"/>
      <c r="BK712" s="37"/>
      <c r="BL712" s="37"/>
      <c r="BM712" s="37"/>
      <c r="BN712" s="26"/>
      <c r="BO712" s="26"/>
      <c r="BP712" s="26"/>
      <c r="BQ712" s="38"/>
      <c r="BR712" s="26"/>
      <c r="BS712" s="26"/>
      <c r="BT712" s="26"/>
      <c r="BU712" s="26"/>
      <c r="BV712" s="39"/>
    </row>
    <row r="713" spans="1:74" ht="15" hidden="1" customHeight="1">
      <c r="A713" s="67">
        <v>2020</v>
      </c>
      <c r="B713" s="67">
        <v>709</v>
      </c>
      <c r="C713" s="26" t="s">
        <v>129</v>
      </c>
      <c r="D713" s="26" t="s">
        <v>130</v>
      </c>
      <c r="E713" s="26" t="s">
        <v>131</v>
      </c>
      <c r="F713" s="27">
        <v>43943</v>
      </c>
      <c r="G713" s="67" t="s">
        <v>1708</v>
      </c>
      <c r="H713" s="67" t="s">
        <v>1402</v>
      </c>
      <c r="I713" s="67" t="s">
        <v>1402</v>
      </c>
      <c r="J713" s="28" t="s">
        <v>1594</v>
      </c>
      <c r="K713" s="26" t="s">
        <v>135</v>
      </c>
      <c r="L713" s="26" t="s">
        <v>136</v>
      </c>
      <c r="M713" s="26" t="s">
        <v>1404</v>
      </c>
      <c r="N713" s="26" t="s">
        <v>1405</v>
      </c>
      <c r="O713" s="26" t="s">
        <v>138</v>
      </c>
      <c r="Q713" s="30">
        <v>87</v>
      </c>
      <c r="R713" s="30">
        <v>9490</v>
      </c>
      <c r="S713" s="31" t="e">
        <f>#N/A</f>
        <v>#N/A</v>
      </c>
      <c r="T713" s="30">
        <v>2442</v>
      </c>
      <c r="AB713" s="33" t="e">
        <f>#N/A</f>
        <v>#N/A</v>
      </c>
      <c r="AC713" s="30">
        <v>1200</v>
      </c>
      <c r="AD713" s="30" t="e">
        <f>#N/A</f>
        <v>#N/A</v>
      </c>
      <c r="AE713" s="76">
        <v>0.98</v>
      </c>
      <c r="AG713" s="30" t="e">
        <f>#N/A</f>
        <v>#N/A</v>
      </c>
      <c r="AH713" s="30" t="e">
        <f>#N/A</f>
        <v>#N/A</v>
      </c>
      <c r="AI713" s="30">
        <v>8657.25</v>
      </c>
      <c r="AJ713" s="30">
        <v>8245</v>
      </c>
      <c r="AK713" s="26" t="s">
        <v>139</v>
      </c>
      <c r="AL713" s="26">
        <v>16</v>
      </c>
      <c r="AM713" s="26" t="s">
        <v>1676</v>
      </c>
      <c r="AU713" s="26" t="s">
        <v>1526</v>
      </c>
      <c r="AV713" s="26" t="s">
        <v>1689</v>
      </c>
      <c r="AW713" s="26" t="s">
        <v>1662</v>
      </c>
      <c r="BA713" s="26" t="s">
        <v>1409</v>
      </c>
      <c r="BB713" s="26" t="s">
        <v>1410</v>
      </c>
      <c r="BC713" s="26" t="s">
        <v>1411</v>
      </c>
      <c r="BD713" s="37">
        <v>44008</v>
      </c>
      <c r="BE713" s="30">
        <v>34207</v>
      </c>
      <c r="BF713" s="30">
        <v>32465</v>
      </c>
      <c r="BG713" s="37" t="s">
        <v>147</v>
      </c>
      <c r="BH713" s="37" t="s">
        <v>1412</v>
      </c>
      <c r="BI713" s="37"/>
      <c r="BJ713" s="37"/>
      <c r="BK713" s="37"/>
      <c r="BL713" s="37"/>
      <c r="BM713" s="37"/>
      <c r="BN713" s="26"/>
      <c r="BO713" s="26"/>
      <c r="BP713" s="26"/>
      <c r="BQ713" s="38"/>
      <c r="BR713" s="26"/>
      <c r="BS713" s="26"/>
      <c r="BT713" s="26"/>
      <c r="BU713" s="26"/>
      <c r="BV713" s="39"/>
    </row>
    <row r="714" spans="1:74" ht="15" hidden="1" customHeight="1">
      <c r="A714" s="67">
        <v>2020</v>
      </c>
      <c r="B714" s="67">
        <v>710</v>
      </c>
      <c r="C714" s="26" t="s">
        <v>129</v>
      </c>
      <c r="D714" s="26" t="s">
        <v>130</v>
      </c>
      <c r="E714" s="26" t="s">
        <v>131</v>
      </c>
      <c r="F714" s="27">
        <v>43943</v>
      </c>
      <c r="G714" s="67" t="s">
        <v>1709</v>
      </c>
      <c r="H714" s="67" t="s">
        <v>1402</v>
      </c>
      <c r="I714" s="67" t="s">
        <v>1402</v>
      </c>
      <c r="J714" s="28" t="s">
        <v>1710</v>
      </c>
      <c r="K714" s="26" t="s">
        <v>135</v>
      </c>
      <c r="L714" s="26" t="s">
        <v>136</v>
      </c>
      <c r="M714" s="26" t="s">
        <v>1404</v>
      </c>
      <c r="N714" s="26" t="s">
        <v>1405</v>
      </c>
      <c r="O714" s="26" t="s">
        <v>138</v>
      </c>
      <c r="Q714" s="30">
        <v>85</v>
      </c>
      <c r="R714" s="30">
        <v>11220</v>
      </c>
      <c r="S714" s="31" t="e">
        <f>#N/A</f>
        <v>#N/A</v>
      </c>
      <c r="T714" s="30">
        <v>3342</v>
      </c>
      <c r="AB714" s="33" t="e">
        <f>#N/A</f>
        <v>#N/A</v>
      </c>
      <c r="AC714" s="30">
        <v>1200</v>
      </c>
      <c r="AD714" s="30" t="e">
        <f>#N/A</f>
        <v>#N/A</v>
      </c>
      <c r="AE714" s="76">
        <v>0.48</v>
      </c>
      <c r="AG714" s="30" t="e">
        <f>#N/A</f>
        <v>#N/A</v>
      </c>
      <c r="AH714" s="30" t="e">
        <f>#N/A</f>
        <v>#N/A</v>
      </c>
      <c r="AI714" s="30">
        <v>10235.4</v>
      </c>
      <c r="AJ714" s="30">
        <v>9748</v>
      </c>
      <c r="AK714" s="26" t="s">
        <v>139</v>
      </c>
      <c r="AL714" s="26">
        <v>16</v>
      </c>
      <c r="AM714" s="26" t="s">
        <v>1676</v>
      </c>
      <c r="AU714" s="26" t="s">
        <v>1526</v>
      </c>
      <c r="AV714" s="26" t="s">
        <v>1689</v>
      </c>
      <c r="AW714" s="26" t="s">
        <v>1662</v>
      </c>
      <c r="BA714" s="26" t="s">
        <v>1409</v>
      </c>
      <c r="BB714" s="26" t="s">
        <v>1410</v>
      </c>
      <c r="BC714" s="26" t="s">
        <v>1411</v>
      </c>
      <c r="BD714" s="37">
        <v>44008</v>
      </c>
      <c r="BE714" s="30">
        <v>34207</v>
      </c>
      <c r="BF714" s="30">
        <v>32465</v>
      </c>
      <c r="BG714" s="37" t="s">
        <v>147</v>
      </c>
      <c r="BH714" s="37" t="s">
        <v>1412</v>
      </c>
      <c r="BI714" s="37"/>
      <c r="BJ714" s="37"/>
      <c r="BK714" s="37"/>
      <c r="BL714" s="37"/>
      <c r="BM714" s="37"/>
      <c r="BN714" s="26"/>
      <c r="BO714" s="26"/>
      <c r="BP714" s="26"/>
      <c r="BQ714" s="38"/>
      <c r="BR714" s="26"/>
      <c r="BS714" s="26"/>
      <c r="BT714" s="26"/>
      <c r="BU714" s="26"/>
      <c r="BV714" s="39"/>
    </row>
    <row r="715" spans="1:74" ht="15" hidden="1" customHeight="1">
      <c r="A715" s="67">
        <v>2020</v>
      </c>
      <c r="B715" s="67">
        <v>711</v>
      </c>
      <c r="C715" s="26" t="s">
        <v>129</v>
      </c>
      <c r="D715" s="26" t="s">
        <v>130</v>
      </c>
      <c r="E715" s="26" t="s">
        <v>131</v>
      </c>
      <c r="F715" s="27">
        <v>43943</v>
      </c>
      <c r="G715" s="67" t="s">
        <v>1711</v>
      </c>
      <c r="H715" s="67" t="s">
        <v>1402</v>
      </c>
      <c r="I715" s="67" t="s">
        <v>1402</v>
      </c>
      <c r="J715" s="28" t="s">
        <v>1594</v>
      </c>
      <c r="K715" s="26" t="s">
        <v>135</v>
      </c>
      <c r="L715" s="26" t="s">
        <v>136</v>
      </c>
      <c r="M715" s="26" t="s">
        <v>1404</v>
      </c>
      <c r="N715" s="26" t="s">
        <v>1405</v>
      </c>
      <c r="O715" s="26" t="s">
        <v>138</v>
      </c>
      <c r="Q715" s="30">
        <v>88</v>
      </c>
      <c r="R715" s="30">
        <v>10980</v>
      </c>
      <c r="S715" s="31" t="e">
        <f>#N/A</f>
        <v>#N/A</v>
      </c>
      <c r="T715" s="30">
        <v>3123</v>
      </c>
      <c r="AB715" s="33" t="e">
        <f>#N/A</f>
        <v>#N/A</v>
      </c>
      <c r="AC715" s="30">
        <v>1200</v>
      </c>
      <c r="AD715" s="30" t="e">
        <f>#N/A</f>
        <v>#N/A</v>
      </c>
      <c r="AE715" s="76">
        <v>0.40857142857142853</v>
      </c>
      <c r="AG715" s="30" t="e">
        <f>#N/A</f>
        <v>#N/A</v>
      </c>
      <c r="AH715" s="30" t="e">
        <f>#N/A</f>
        <v>#N/A</v>
      </c>
      <c r="AI715" s="30">
        <v>10015.950000000001</v>
      </c>
      <c r="AJ715" s="30">
        <v>9539</v>
      </c>
      <c r="AK715" s="26" t="s">
        <v>139</v>
      </c>
      <c r="AL715" s="26">
        <v>16</v>
      </c>
      <c r="AM715" s="26" t="s">
        <v>1676</v>
      </c>
      <c r="AU715" s="26" t="s">
        <v>1526</v>
      </c>
      <c r="AV715" s="26" t="s">
        <v>1689</v>
      </c>
      <c r="AW715" s="26" t="s">
        <v>1662</v>
      </c>
      <c r="BA715" s="26" t="s">
        <v>1409</v>
      </c>
      <c r="BB715" s="26" t="s">
        <v>1410</v>
      </c>
      <c r="BC715" s="26" t="s">
        <v>1411</v>
      </c>
      <c r="BD715" s="37">
        <v>44008</v>
      </c>
      <c r="BE715" s="30">
        <v>34207</v>
      </c>
      <c r="BF715" s="30">
        <v>32465</v>
      </c>
      <c r="BG715" s="37" t="s">
        <v>147</v>
      </c>
      <c r="BH715" s="37" t="s">
        <v>1412</v>
      </c>
      <c r="BI715" s="37"/>
      <c r="BJ715" s="37"/>
      <c r="BK715" s="37"/>
      <c r="BL715" s="37"/>
      <c r="BM715" s="37"/>
      <c r="BN715" s="26"/>
      <c r="BO715" s="26"/>
      <c r="BP715" s="26"/>
      <c r="BQ715" s="38"/>
      <c r="BR715" s="26"/>
      <c r="BS715" s="26"/>
      <c r="BT715" s="26"/>
      <c r="BU715" s="26"/>
      <c r="BV715" s="39"/>
    </row>
    <row r="716" spans="1:74" ht="15" hidden="1" customHeight="1">
      <c r="A716" s="67">
        <v>2020</v>
      </c>
      <c r="B716" s="67">
        <v>712</v>
      </c>
      <c r="C716" s="26" t="s">
        <v>129</v>
      </c>
      <c r="D716" s="26" t="s">
        <v>130</v>
      </c>
      <c r="E716" s="26" t="s">
        <v>131</v>
      </c>
      <c r="F716" s="27">
        <v>43943</v>
      </c>
      <c r="G716" s="67" t="s">
        <v>1712</v>
      </c>
      <c r="H716" s="67" t="s">
        <v>1402</v>
      </c>
      <c r="I716" s="67" t="s">
        <v>1402</v>
      </c>
      <c r="J716" s="28" t="s">
        <v>1713</v>
      </c>
      <c r="K716" s="26" t="s">
        <v>135</v>
      </c>
      <c r="L716" s="26" t="s">
        <v>136</v>
      </c>
      <c r="M716" s="26" t="s">
        <v>1404</v>
      </c>
      <c r="N716" s="26" t="s">
        <v>1405</v>
      </c>
      <c r="O716" s="26" t="s">
        <v>138</v>
      </c>
      <c r="Q716" s="30">
        <v>88</v>
      </c>
      <c r="R716" s="30">
        <v>9520</v>
      </c>
      <c r="S716" s="31" t="e">
        <f>#N/A</f>
        <v>#N/A</v>
      </c>
      <c r="T716" s="30">
        <v>2314</v>
      </c>
      <c r="AB716" s="33" t="e">
        <f>#N/A</f>
        <v>#N/A</v>
      </c>
      <c r="AC716" s="30">
        <v>1200</v>
      </c>
      <c r="AD716" s="30" t="e">
        <f>#N/A</f>
        <v>#N/A</v>
      </c>
      <c r="AE716" s="76">
        <v>0.83714285714285708</v>
      </c>
      <c r="AG716" s="30" t="e">
        <f>#N/A</f>
        <v>#N/A</v>
      </c>
      <c r="AH716" s="30" t="e">
        <f>#N/A</f>
        <v>#N/A</v>
      </c>
      <c r="AI716" s="30">
        <v>8684.5500000000011</v>
      </c>
      <c r="AJ716" s="30">
        <v>8271</v>
      </c>
      <c r="AK716" s="26" t="s">
        <v>139</v>
      </c>
      <c r="AL716" s="26">
        <v>16</v>
      </c>
      <c r="AM716" s="26" t="s">
        <v>1676</v>
      </c>
      <c r="AU716" s="26" t="s">
        <v>1526</v>
      </c>
      <c r="AV716" s="26" t="s">
        <v>1689</v>
      </c>
      <c r="AW716" s="26" t="s">
        <v>1662</v>
      </c>
      <c r="BA716" s="26" t="s">
        <v>1409</v>
      </c>
      <c r="BB716" s="26" t="s">
        <v>1410</v>
      </c>
      <c r="BC716" s="26" t="s">
        <v>1411</v>
      </c>
      <c r="BD716" s="37">
        <v>44008</v>
      </c>
      <c r="BE716" s="30">
        <v>34207</v>
      </c>
      <c r="BF716" s="30">
        <v>32465</v>
      </c>
      <c r="BG716" s="37" t="s">
        <v>147</v>
      </c>
      <c r="BH716" s="37" t="s">
        <v>1412</v>
      </c>
      <c r="BI716" s="37"/>
      <c r="BJ716" s="37"/>
      <c r="BK716" s="37"/>
      <c r="BL716" s="37"/>
      <c r="BM716" s="37"/>
      <c r="BN716" s="26"/>
      <c r="BO716" s="26"/>
      <c r="BP716" s="26"/>
      <c r="BQ716" s="38"/>
      <c r="BR716" s="26"/>
      <c r="BS716" s="26"/>
      <c r="BT716" s="26"/>
      <c r="BU716" s="26"/>
      <c r="BV716" s="39"/>
    </row>
    <row r="717" spans="1:74" ht="15" hidden="1" customHeight="1">
      <c r="A717" s="67">
        <v>2020</v>
      </c>
      <c r="B717" s="67">
        <v>713</v>
      </c>
      <c r="C717" s="26" t="s">
        <v>129</v>
      </c>
      <c r="D717" s="26" t="s">
        <v>130</v>
      </c>
      <c r="E717" s="26" t="s">
        <v>131</v>
      </c>
      <c r="F717" s="27">
        <v>43943</v>
      </c>
      <c r="G717" s="67" t="s">
        <v>1714</v>
      </c>
      <c r="H717" s="67" t="s">
        <v>1402</v>
      </c>
      <c r="I717" s="67" t="s">
        <v>1402</v>
      </c>
      <c r="J717" s="28" t="s">
        <v>1715</v>
      </c>
      <c r="K717" s="26" t="s">
        <v>135</v>
      </c>
      <c r="L717" s="26" t="s">
        <v>136</v>
      </c>
      <c r="M717" s="26" t="s">
        <v>1404</v>
      </c>
      <c r="N717" s="26" t="s">
        <v>1405</v>
      </c>
      <c r="O717" s="26" t="s">
        <v>138</v>
      </c>
      <c r="Q717" s="30">
        <v>84</v>
      </c>
      <c r="R717" s="30">
        <v>9110</v>
      </c>
      <c r="S717" s="31" t="e">
        <f>#N/A</f>
        <v>#N/A</v>
      </c>
      <c r="T717" s="30">
        <v>2297</v>
      </c>
      <c r="AB717" s="33" t="e">
        <f>#N/A</f>
        <v>#N/A</v>
      </c>
      <c r="AC717" s="30">
        <v>1200</v>
      </c>
      <c r="AD717" s="30" t="e">
        <f>#N/A</f>
        <v>#N/A</v>
      </c>
      <c r="AE717" s="76">
        <v>0.90307692307692311</v>
      </c>
      <c r="AG717" s="30" t="e">
        <f>#N/A</f>
        <v>#N/A</v>
      </c>
      <c r="AH717" s="30" t="e">
        <f>#N/A</f>
        <v>#N/A</v>
      </c>
      <c r="AI717" s="30">
        <v>8310.75</v>
      </c>
      <c r="AJ717" s="30">
        <v>7915</v>
      </c>
      <c r="AK717" s="26" t="s">
        <v>139</v>
      </c>
      <c r="AL717" s="26">
        <v>16</v>
      </c>
      <c r="AM717" s="26" t="s">
        <v>1676</v>
      </c>
      <c r="AU717" s="26" t="s">
        <v>1526</v>
      </c>
      <c r="AV717" s="26" t="s">
        <v>1689</v>
      </c>
      <c r="AW717" s="26" t="s">
        <v>1662</v>
      </c>
      <c r="BA717" s="26" t="s">
        <v>1409</v>
      </c>
      <c r="BB717" s="26" t="s">
        <v>1410</v>
      </c>
      <c r="BC717" s="26" t="s">
        <v>1411</v>
      </c>
      <c r="BD717" s="37">
        <v>44008</v>
      </c>
      <c r="BE717" s="30">
        <v>34207</v>
      </c>
      <c r="BF717" s="30">
        <v>32465</v>
      </c>
      <c r="BG717" s="37" t="s">
        <v>147</v>
      </c>
      <c r="BH717" s="37" t="s">
        <v>1412</v>
      </c>
      <c r="BI717" s="37"/>
      <c r="BJ717" s="37"/>
      <c r="BK717" s="37"/>
      <c r="BL717" s="37"/>
      <c r="BM717" s="37"/>
      <c r="BN717" s="26"/>
      <c r="BO717" s="26"/>
      <c r="BP717" s="26"/>
      <c r="BQ717" s="38"/>
      <c r="BR717" s="26"/>
      <c r="BS717" s="26"/>
      <c r="BT717" s="26"/>
      <c r="BU717" s="26"/>
      <c r="BV717" s="39"/>
    </row>
    <row r="718" spans="1:74" ht="15" hidden="1" customHeight="1">
      <c r="A718" s="67">
        <v>2020</v>
      </c>
      <c r="B718" s="67">
        <v>714</v>
      </c>
      <c r="C718" s="26" t="s">
        <v>129</v>
      </c>
      <c r="D718" s="26" t="s">
        <v>130</v>
      </c>
      <c r="E718" s="26" t="s">
        <v>131</v>
      </c>
      <c r="F718" s="27">
        <v>43943</v>
      </c>
      <c r="G718" s="67" t="s">
        <v>1716</v>
      </c>
      <c r="H718" s="67" t="s">
        <v>1402</v>
      </c>
      <c r="I718" s="67" t="s">
        <v>1402</v>
      </c>
      <c r="J718" s="28" t="s">
        <v>1717</v>
      </c>
      <c r="K718" s="26" t="s">
        <v>135</v>
      </c>
      <c r="L718" s="26" t="s">
        <v>136</v>
      </c>
      <c r="M718" s="26" t="s">
        <v>1404</v>
      </c>
      <c r="N718" s="26" t="s">
        <v>1405</v>
      </c>
      <c r="O718" s="26" t="s">
        <v>138</v>
      </c>
      <c r="Q718" s="30">
        <v>88</v>
      </c>
      <c r="R718" s="30">
        <v>9870</v>
      </c>
      <c r="S718" s="31" t="e">
        <f>#N/A</f>
        <v>#N/A</v>
      </c>
      <c r="T718" s="30">
        <v>2390</v>
      </c>
      <c r="AB718" s="33" t="e">
        <f>#N/A</f>
        <v>#N/A</v>
      </c>
      <c r="AC718" s="30">
        <v>1200</v>
      </c>
      <c r="AD718" s="30" t="e">
        <f>#N/A</f>
        <v>#N/A</v>
      </c>
      <c r="AE718" s="76">
        <v>0.87473684210526315</v>
      </c>
      <c r="AG718" s="30" t="e">
        <f>#N/A</f>
        <v>#N/A</v>
      </c>
      <c r="AH718" s="30" t="e">
        <f>#N/A</f>
        <v>#N/A</v>
      </c>
      <c r="AI718" s="30">
        <v>9003.75</v>
      </c>
      <c r="AJ718" s="30">
        <v>8575</v>
      </c>
      <c r="AK718" s="26" t="s">
        <v>139</v>
      </c>
      <c r="AL718" s="26">
        <v>16</v>
      </c>
      <c r="AM718" s="26" t="s">
        <v>1676</v>
      </c>
      <c r="AU718" s="26" t="s">
        <v>1526</v>
      </c>
      <c r="AV718" s="26" t="s">
        <v>1689</v>
      </c>
      <c r="AW718" s="26" t="s">
        <v>1662</v>
      </c>
      <c r="BA718" s="26" t="s">
        <v>1409</v>
      </c>
      <c r="BB718" s="26" t="s">
        <v>1410</v>
      </c>
      <c r="BC718" s="26" t="s">
        <v>1411</v>
      </c>
      <c r="BD718" s="37">
        <v>44008</v>
      </c>
      <c r="BE718" s="30">
        <v>34207</v>
      </c>
      <c r="BF718" s="30">
        <v>32465</v>
      </c>
      <c r="BG718" s="37" t="s">
        <v>147</v>
      </c>
      <c r="BH718" s="37" t="s">
        <v>1412</v>
      </c>
      <c r="BI718" s="37"/>
      <c r="BJ718" s="37"/>
      <c r="BK718" s="37"/>
      <c r="BL718" s="37"/>
      <c r="BM718" s="37"/>
      <c r="BN718" s="26"/>
      <c r="BO718" s="26"/>
      <c r="BP718" s="26"/>
      <c r="BQ718" s="38"/>
      <c r="BR718" s="26"/>
      <c r="BS718" s="26"/>
      <c r="BT718" s="26"/>
      <c r="BU718" s="26"/>
      <c r="BV718" s="39"/>
    </row>
    <row r="719" spans="1:74" ht="15" hidden="1" customHeight="1">
      <c r="A719" s="67">
        <v>2020</v>
      </c>
      <c r="B719" s="67">
        <v>715</v>
      </c>
      <c r="C719" s="26" t="s">
        <v>129</v>
      </c>
      <c r="D719" s="26" t="s">
        <v>130</v>
      </c>
      <c r="E719" s="26" t="s">
        <v>131</v>
      </c>
      <c r="F719" s="27">
        <v>43943</v>
      </c>
      <c r="G719" s="67" t="s">
        <v>1718</v>
      </c>
      <c r="H719" s="67" t="s">
        <v>1402</v>
      </c>
      <c r="I719" s="67" t="s">
        <v>1402</v>
      </c>
      <c r="J719" s="28" t="s">
        <v>1594</v>
      </c>
      <c r="K719" s="26" t="s">
        <v>135</v>
      </c>
      <c r="L719" s="26" t="s">
        <v>136</v>
      </c>
      <c r="M719" s="26" t="s">
        <v>1404</v>
      </c>
      <c r="N719" s="26" t="s">
        <v>1405</v>
      </c>
      <c r="O719" s="26" t="s">
        <v>138</v>
      </c>
      <c r="Q719" s="30">
        <v>95</v>
      </c>
      <c r="R719" s="30">
        <v>13790</v>
      </c>
      <c r="S719" s="31" t="e">
        <f>#N/A</f>
        <v>#N/A</v>
      </c>
      <c r="T719" s="30">
        <v>3238</v>
      </c>
      <c r="AB719" s="33" t="e">
        <f>#N/A</f>
        <v>#N/A</v>
      </c>
      <c r="AC719" s="30">
        <v>1200</v>
      </c>
      <c r="AD719" s="30" t="e">
        <f>#N/A</f>
        <v>#N/A</v>
      </c>
      <c r="AE719" s="76">
        <v>0.54</v>
      </c>
      <c r="AG719" s="30" t="e">
        <f>#N/A</f>
        <v>#N/A</v>
      </c>
      <c r="AH719" s="30" t="e">
        <f>#N/A</f>
        <v>#N/A</v>
      </c>
      <c r="AI719" s="30">
        <v>12580.050000000001</v>
      </c>
      <c r="AJ719" s="30">
        <v>11981</v>
      </c>
      <c r="AK719" s="26" t="s">
        <v>139</v>
      </c>
      <c r="AL719" s="26">
        <v>16</v>
      </c>
      <c r="AM719" s="26" t="s">
        <v>1676</v>
      </c>
      <c r="AU719" s="26" t="s">
        <v>1526</v>
      </c>
      <c r="AV719" s="26" t="s">
        <v>1689</v>
      </c>
      <c r="AW719" s="26" t="s">
        <v>1662</v>
      </c>
      <c r="BA719" s="26" t="s">
        <v>1409</v>
      </c>
      <c r="BB719" s="26" t="s">
        <v>1410</v>
      </c>
      <c r="BC719" s="26" t="s">
        <v>1411</v>
      </c>
      <c r="BD719" s="37">
        <v>44008</v>
      </c>
      <c r="BE719" s="30">
        <v>34207</v>
      </c>
      <c r="BF719" s="30">
        <v>32465</v>
      </c>
      <c r="BG719" s="37" t="s">
        <v>147</v>
      </c>
      <c r="BH719" s="37" t="s">
        <v>1412</v>
      </c>
      <c r="BI719" s="37"/>
      <c r="BJ719" s="37"/>
      <c r="BK719" s="37"/>
      <c r="BL719" s="37"/>
      <c r="BM719" s="37"/>
      <c r="BN719" s="26"/>
      <c r="BO719" s="26"/>
      <c r="BP719" s="26"/>
      <c r="BQ719" s="38"/>
      <c r="BR719" s="26"/>
      <c r="BS719" s="26"/>
      <c r="BT719" s="26"/>
      <c r="BU719" s="26"/>
      <c r="BV719" s="39"/>
    </row>
    <row r="720" spans="1:74" ht="15" hidden="1" customHeight="1">
      <c r="A720" s="67">
        <v>2020</v>
      </c>
      <c r="B720" s="67">
        <v>716</v>
      </c>
      <c r="C720" s="26" t="s">
        <v>129</v>
      </c>
      <c r="D720" s="26" t="s">
        <v>130</v>
      </c>
      <c r="E720" s="26" t="s">
        <v>131</v>
      </c>
      <c r="F720" s="27">
        <v>43943</v>
      </c>
      <c r="G720" s="67" t="s">
        <v>1719</v>
      </c>
      <c r="H720" s="67" t="s">
        <v>1402</v>
      </c>
      <c r="I720" s="67" t="s">
        <v>1402</v>
      </c>
      <c r="J720" s="28" t="s">
        <v>1594</v>
      </c>
      <c r="K720" s="26" t="s">
        <v>135</v>
      </c>
      <c r="L720" s="26" t="s">
        <v>136</v>
      </c>
      <c r="M720" s="26" t="s">
        <v>1404</v>
      </c>
      <c r="N720" s="26" t="s">
        <v>1405</v>
      </c>
      <c r="O720" s="26" t="s">
        <v>138</v>
      </c>
      <c r="Q720" s="30">
        <v>87</v>
      </c>
      <c r="R720" s="30">
        <v>9970</v>
      </c>
      <c r="S720" s="31" t="e">
        <f>#N/A</f>
        <v>#N/A</v>
      </c>
      <c r="T720" s="30">
        <v>2473</v>
      </c>
      <c r="AB720" s="33" t="e">
        <f>#N/A</f>
        <v>#N/A</v>
      </c>
      <c r="AC720" s="30">
        <v>1200</v>
      </c>
      <c r="AD720" s="30" t="e">
        <f>#N/A</f>
        <v>#N/A</v>
      </c>
      <c r="AE720" s="76">
        <v>0.98</v>
      </c>
      <c r="AG720" s="30" t="e">
        <f>#N/A</f>
        <v>#N/A</v>
      </c>
      <c r="AH720" s="30" t="e">
        <f>#N/A</f>
        <v>#N/A</v>
      </c>
      <c r="AI720" s="30">
        <v>9099.3000000000011</v>
      </c>
      <c r="AJ720" s="30">
        <v>8666</v>
      </c>
      <c r="AK720" s="26" t="s">
        <v>139</v>
      </c>
      <c r="AL720" s="26">
        <v>16</v>
      </c>
      <c r="AM720" s="26" t="s">
        <v>1676</v>
      </c>
      <c r="AU720" s="26" t="s">
        <v>1526</v>
      </c>
      <c r="AV720" s="26" t="s">
        <v>1689</v>
      </c>
      <c r="AW720" s="26" t="s">
        <v>1662</v>
      </c>
      <c r="BA720" s="26" t="s">
        <v>1409</v>
      </c>
      <c r="BB720" s="26" t="s">
        <v>1410</v>
      </c>
      <c r="BC720" s="26" t="s">
        <v>1411</v>
      </c>
      <c r="BD720" s="37">
        <v>44008</v>
      </c>
      <c r="BE720" s="30">
        <v>34207</v>
      </c>
      <c r="BF720" s="30">
        <v>32465</v>
      </c>
      <c r="BG720" s="37" t="s">
        <v>147</v>
      </c>
      <c r="BH720" s="37" t="s">
        <v>1412</v>
      </c>
      <c r="BI720" s="37"/>
      <c r="BJ720" s="37"/>
      <c r="BK720" s="37"/>
      <c r="BL720" s="37"/>
      <c r="BM720" s="37"/>
      <c r="BN720" s="26"/>
      <c r="BO720" s="26"/>
      <c r="BP720" s="26"/>
      <c r="BQ720" s="38"/>
      <c r="BR720" s="26"/>
      <c r="BS720" s="26"/>
      <c r="BT720" s="26"/>
      <c r="BU720" s="26"/>
      <c r="BV720" s="39"/>
    </row>
    <row r="721" spans="1:74" ht="15" hidden="1" customHeight="1">
      <c r="A721" s="67">
        <v>2020</v>
      </c>
      <c r="B721" s="67">
        <v>717</v>
      </c>
      <c r="C721" s="26" t="s">
        <v>129</v>
      </c>
      <c r="D721" s="26" t="s">
        <v>130</v>
      </c>
      <c r="E721" s="26" t="s">
        <v>131</v>
      </c>
      <c r="F721" s="27">
        <v>43943</v>
      </c>
      <c r="G721" s="67" t="s">
        <v>1720</v>
      </c>
      <c r="H721" s="67" t="s">
        <v>1402</v>
      </c>
      <c r="I721" s="67" t="s">
        <v>1402</v>
      </c>
      <c r="J721" s="28" t="s">
        <v>1594</v>
      </c>
      <c r="K721" s="26" t="s">
        <v>135</v>
      </c>
      <c r="L721" s="26" t="s">
        <v>136</v>
      </c>
      <c r="M721" s="26" t="s">
        <v>1404</v>
      </c>
      <c r="N721" s="26" t="s">
        <v>1405</v>
      </c>
      <c r="O721" s="26" t="s">
        <v>138</v>
      </c>
      <c r="Q721" s="30">
        <v>90</v>
      </c>
      <c r="R721" s="30">
        <v>11400</v>
      </c>
      <c r="S721" s="31" t="e">
        <f>#N/A</f>
        <v>#N/A</v>
      </c>
      <c r="T721" s="30">
        <v>2748</v>
      </c>
      <c r="AB721" s="33" t="e">
        <f>#N/A</f>
        <v>#N/A</v>
      </c>
      <c r="AC721" s="30">
        <v>1200</v>
      </c>
      <c r="AD721" s="30" t="e">
        <f>#N/A</f>
        <v>#N/A</v>
      </c>
      <c r="AE721" s="76">
        <v>0.73</v>
      </c>
      <c r="AG721" s="30" t="e">
        <f>#N/A</f>
        <v>#N/A</v>
      </c>
      <c r="AH721" s="30" t="e">
        <f>#N/A</f>
        <v>#N/A</v>
      </c>
      <c r="AI721" s="30">
        <v>10399.200000000001</v>
      </c>
      <c r="AJ721" s="30">
        <v>9904</v>
      </c>
      <c r="AK721" s="26" t="s">
        <v>139</v>
      </c>
      <c r="AL721" s="26">
        <v>16</v>
      </c>
      <c r="AM721" s="26" t="s">
        <v>1676</v>
      </c>
      <c r="AU721" s="26" t="s">
        <v>1526</v>
      </c>
      <c r="AV721" s="26" t="s">
        <v>1689</v>
      </c>
      <c r="AW721" s="26" t="s">
        <v>1662</v>
      </c>
      <c r="BA721" s="26" t="s">
        <v>1409</v>
      </c>
      <c r="BB721" s="26" t="s">
        <v>1410</v>
      </c>
      <c r="BC721" s="26" t="s">
        <v>1411</v>
      </c>
      <c r="BD721" s="37">
        <v>44008</v>
      </c>
      <c r="BE721" s="30">
        <v>34207</v>
      </c>
      <c r="BF721" s="30">
        <v>32465</v>
      </c>
      <c r="BG721" s="37" t="s">
        <v>147</v>
      </c>
      <c r="BH721" s="37" t="s">
        <v>1412</v>
      </c>
      <c r="BI721" s="37"/>
      <c r="BJ721" s="37"/>
      <c r="BK721" s="37"/>
      <c r="BL721" s="37"/>
      <c r="BM721" s="37"/>
      <c r="BN721" s="26"/>
      <c r="BO721" s="26"/>
      <c r="BP721" s="26"/>
      <c r="BQ721" s="38"/>
      <c r="BR721" s="26"/>
      <c r="BS721" s="26"/>
      <c r="BT721" s="26"/>
      <c r="BU721" s="26"/>
      <c r="BV721" s="39"/>
    </row>
    <row r="722" spans="1:74" ht="15" hidden="1" customHeight="1">
      <c r="A722" s="67">
        <v>2020</v>
      </c>
      <c r="B722" s="67">
        <v>718</v>
      </c>
      <c r="C722" s="26" t="s">
        <v>129</v>
      </c>
      <c r="D722" s="26" t="s">
        <v>130</v>
      </c>
      <c r="E722" s="26" t="s">
        <v>131</v>
      </c>
      <c r="F722" s="27">
        <v>43943</v>
      </c>
      <c r="G722" s="67" t="s">
        <v>1721</v>
      </c>
      <c r="H722" s="67" t="s">
        <v>1402</v>
      </c>
      <c r="I722" s="67" t="s">
        <v>1402</v>
      </c>
      <c r="J722" s="28" t="s">
        <v>1722</v>
      </c>
      <c r="K722" s="26" t="s">
        <v>135</v>
      </c>
      <c r="L722" s="26" t="s">
        <v>136</v>
      </c>
      <c r="M722" s="26" t="s">
        <v>1404</v>
      </c>
      <c r="N722" s="26" t="s">
        <v>1405</v>
      </c>
      <c r="O722" s="26" t="s">
        <v>138</v>
      </c>
      <c r="Q722" s="30">
        <v>86</v>
      </c>
      <c r="R722" s="30">
        <v>11510</v>
      </c>
      <c r="S722" s="31" t="e">
        <f>#N/A</f>
        <v>#N/A</v>
      </c>
      <c r="T722" s="30">
        <v>3369</v>
      </c>
      <c r="AB722" s="33" t="e">
        <f>#N/A</f>
        <v>#N/A</v>
      </c>
      <c r="AC722" s="30">
        <v>1200</v>
      </c>
      <c r="AD722" s="30" t="e">
        <f>#N/A</f>
        <v>#N/A</v>
      </c>
      <c r="AE722" s="76">
        <v>0.90307692307692311</v>
      </c>
      <c r="AG722" s="30" t="e">
        <f>#N/A</f>
        <v>#N/A</v>
      </c>
      <c r="AH722" s="30" t="e">
        <f>#N/A</f>
        <v>#N/A</v>
      </c>
      <c r="AI722" s="30">
        <v>10500</v>
      </c>
      <c r="AJ722" s="30">
        <v>10000</v>
      </c>
      <c r="AK722" s="26" t="s">
        <v>139</v>
      </c>
      <c r="AL722" s="26">
        <v>16</v>
      </c>
      <c r="AM722" s="26" t="s">
        <v>1676</v>
      </c>
      <c r="AU722" s="26" t="s">
        <v>1526</v>
      </c>
      <c r="AV722" s="26" t="s">
        <v>1689</v>
      </c>
      <c r="AW722" s="26" t="s">
        <v>1662</v>
      </c>
      <c r="BA722" s="26" t="s">
        <v>1409</v>
      </c>
      <c r="BB722" s="26" t="s">
        <v>1410</v>
      </c>
      <c r="BC722" s="26" t="s">
        <v>1411</v>
      </c>
      <c r="BD722" s="37">
        <v>44008</v>
      </c>
      <c r="BE722" s="30">
        <v>34207</v>
      </c>
      <c r="BF722" s="30">
        <v>32465</v>
      </c>
      <c r="BG722" s="37" t="s">
        <v>147</v>
      </c>
      <c r="BH722" s="37" t="s">
        <v>1412</v>
      </c>
      <c r="BI722" s="37"/>
      <c r="BJ722" s="37"/>
      <c r="BK722" s="37"/>
      <c r="BL722" s="37"/>
      <c r="BM722" s="37"/>
      <c r="BN722" s="26"/>
      <c r="BO722" s="26"/>
      <c r="BP722" s="26"/>
      <c r="BQ722" s="38"/>
      <c r="BR722" s="26"/>
      <c r="BS722" s="26"/>
      <c r="BT722" s="26"/>
      <c r="BU722" s="26"/>
      <c r="BV722" s="39"/>
    </row>
    <row r="723" spans="1:74" ht="15" hidden="1" customHeight="1">
      <c r="A723" s="67">
        <v>2020</v>
      </c>
      <c r="B723" s="67">
        <v>719</v>
      </c>
      <c r="C723" s="26" t="s">
        <v>129</v>
      </c>
      <c r="D723" s="26" t="s">
        <v>130</v>
      </c>
      <c r="E723" s="26" t="s">
        <v>131</v>
      </c>
      <c r="F723" s="27">
        <v>43943</v>
      </c>
      <c r="G723" s="67" t="s">
        <v>1723</v>
      </c>
      <c r="H723" s="67" t="s">
        <v>1402</v>
      </c>
      <c r="I723" s="67" t="s">
        <v>1402</v>
      </c>
      <c r="J723" s="28" t="s">
        <v>1594</v>
      </c>
      <c r="K723" s="26" t="s">
        <v>135</v>
      </c>
      <c r="L723" s="26" t="s">
        <v>136</v>
      </c>
      <c r="M723" s="26" t="s">
        <v>1404</v>
      </c>
      <c r="N723" s="26" t="s">
        <v>1405</v>
      </c>
      <c r="O723" s="26" t="s">
        <v>138</v>
      </c>
      <c r="Q723" s="30">
        <v>91</v>
      </c>
      <c r="R723" s="30">
        <v>11130</v>
      </c>
      <c r="S723" s="31" t="e">
        <f>#N/A</f>
        <v>#N/A</v>
      </c>
      <c r="T723" s="30">
        <v>3174</v>
      </c>
      <c r="AB723" s="33" t="e">
        <f>#N/A</f>
        <v>#N/A</v>
      </c>
      <c r="AC723" s="30">
        <v>1200</v>
      </c>
      <c r="AD723" s="30" t="e">
        <f>#N/A</f>
        <v>#N/A</v>
      </c>
      <c r="AE723" s="76">
        <v>0.94666666666666666</v>
      </c>
      <c r="AG723" s="30" t="e">
        <f>#N/A</f>
        <v>#N/A</v>
      </c>
      <c r="AH723" s="30" t="e">
        <f>#N/A</f>
        <v>#N/A</v>
      </c>
      <c r="AI723" s="30">
        <v>10153.5</v>
      </c>
      <c r="AJ723" s="30">
        <v>9670</v>
      </c>
      <c r="AK723" s="26" t="s">
        <v>139</v>
      </c>
      <c r="AL723" s="26">
        <v>16</v>
      </c>
      <c r="AM723" s="26" t="s">
        <v>1676</v>
      </c>
      <c r="AU723" s="26" t="s">
        <v>1526</v>
      </c>
      <c r="AV723" s="26" t="s">
        <v>1689</v>
      </c>
      <c r="AW723" s="26" t="s">
        <v>1662</v>
      </c>
      <c r="BA723" s="26" t="s">
        <v>1409</v>
      </c>
      <c r="BB723" s="26" t="s">
        <v>1410</v>
      </c>
      <c r="BC723" s="26" t="s">
        <v>1411</v>
      </c>
      <c r="BD723" s="37">
        <v>44008</v>
      </c>
      <c r="BE723" s="30">
        <v>34207</v>
      </c>
      <c r="BF723" s="30">
        <v>32465</v>
      </c>
      <c r="BG723" s="37" t="s">
        <v>147</v>
      </c>
      <c r="BH723" s="37" t="s">
        <v>1412</v>
      </c>
      <c r="BI723" s="37"/>
      <c r="BJ723" s="37"/>
      <c r="BK723" s="37"/>
      <c r="BL723" s="37"/>
      <c r="BM723" s="37"/>
      <c r="BN723" s="26"/>
      <c r="BO723" s="26"/>
      <c r="BP723" s="26"/>
      <c r="BQ723" s="38"/>
      <c r="BR723" s="26"/>
      <c r="BS723" s="26"/>
      <c r="BT723" s="26"/>
      <c r="BU723" s="26"/>
      <c r="BV723" s="39"/>
    </row>
    <row r="724" spans="1:74" ht="15" hidden="1" customHeight="1">
      <c r="A724" s="67">
        <v>2020</v>
      </c>
      <c r="B724" s="67">
        <v>720</v>
      </c>
      <c r="C724" s="26" t="s">
        <v>129</v>
      </c>
      <c r="D724" s="26" t="s">
        <v>130</v>
      </c>
      <c r="E724" s="26" t="s">
        <v>131</v>
      </c>
      <c r="F724" s="27">
        <v>43943</v>
      </c>
      <c r="G724" s="67" t="s">
        <v>1724</v>
      </c>
      <c r="H724" s="67" t="s">
        <v>1402</v>
      </c>
      <c r="I724" s="67" t="s">
        <v>1402</v>
      </c>
      <c r="J724" s="28" t="s">
        <v>1725</v>
      </c>
      <c r="K724" s="26" t="s">
        <v>135</v>
      </c>
      <c r="L724" s="26" t="s">
        <v>136</v>
      </c>
      <c r="M724" s="26" t="s">
        <v>1404</v>
      </c>
      <c r="N724" s="26" t="s">
        <v>1405</v>
      </c>
      <c r="O724" s="26" t="s">
        <v>138</v>
      </c>
      <c r="Q724" s="30">
        <v>76</v>
      </c>
      <c r="R724" s="30">
        <v>5820</v>
      </c>
      <c r="S724" s="31" t="e">
        <f>#N/A</f>
        <v>#N/A</v>
      </c>
      <c r="T724" s="30">
        <v>1527</v>
      </c>
      <c r="AB724" s="33" t="e">
        <f>#N/A</f>
        <v>#N/A</v>
      </c>
      <c r="AC724" s="30">
        <v>1200</v>
      </c>
      <c r="AD724" s="30" t="e">
        <f>#N/A</f>
        <v>#N/A</v>
      </c>
      <c r="AE724" s="76">
        <v>0.89891891891891895</v>
      </c>
      <c r="AG724" s="30" t="e">
        <f>#N/A</f>
        <v>#N/A</v>
      </c>
      <c r="AH724" s="30" t="e">
        <f>#N/A</f>
        <v>#N/A</v>
      </c>
      <c r="AI724" s="30">
        <v>5308.8</v>
      </c>
      <c r="AJ724" s="30">
        <v>5056</v>
      </c>
      <c r="AK724" s="26" t="s">
        <v>139</v>
      </c>
      <c r="AL724" s="26">
        <v>16</v>
      </c>
      <c r="AM724" s="26" t="s">
        <v>1676</v>
      </c>
      <c r="AU724" s="26" t="s">
        <v>1526</v>
      </c>
      <c r="AV724" s="26" t="s">
        <v>1689</v>
      </c>
      <c r="AW724" s="26" t="s">
        <v>1662</v>
      </c>
      <c r="BA724" s="26" t="s">
        <v>1409</v>
      </c>
      <c r="BB724" s="26" t="s">
        <v>1410</v>
      </c>
      <c r="BC724" s="26" t="s">
        <v>1411</v>
      </c>
      <c r="BD724" s="37">
        <v>44008</v>
      </c>
      <c r="BE724" s="30">
        <v>34207</v>
      </c>
      <c r="BF724" s="30">
        <v>32465</v>
      </c>
      <c r="BG724" s="37" t="s">
        <v>147</v>
      </c>
      <c r="BH724" s="37" t="s">
        <v>1412</v>
      </c>
      <c r="BI724" s="37"/>
      <c r="BJ724" s="37"/>
      <c r="BK724" s="37"/>
      <c r="BL724" s="37"/>
      <c r="BM724" s="37"/>
      <c r="BN724" s="26"/>
      <c r="BO724" s="26"/>
      <c r="BP724" s="26"/>
      <c r="BQ724" s="38"/>
      <c r="BR724" s="26"/>
      <c r="BS724" s="26"/>
      <c r="BT724" s="26"/>
      <c r="BU724" s="26"/>
      <c r="BV724" s="39"/>
    </row>
    <row r="725" spans="1:74" ht="15" hidden="1" customHeight="1">
      <c r="A725" s="67">
        <v>2020</v>
      </c>
      <c r="B725" s="67">
        <v>721</v>
      </c>
      <c r="C725" s="26" t="s">
        <v>129</v>
      </c>
      <c r="D725" s="26" t="s">
        <v>130</v>
      </c>
      <c r="E725" s="26" t="s">
        <v>131</v>
      </c>
      <c r="F725" s="27">
        <v>43943</v>
      </c>
      <c r="G725" s="67" t="s">
        <v>1726</v>
      </c>
      <c r="H725" s="67" t="s">
        <v>1402</v>
      </c>
      <c r="I725" s="67" t="s">
        <v>1402</v>
      </c>
      <c r="J725" s="28" t="s">
        <v>1727</v>
      </c>
      <c r="K725" s="26" t="s">
        <v>135</v>
      </c>
      <c r="L725" s="26" t="s">
        <v>136</v>
      </c>
      <c r="M725" s="26" t="s">
        <v>1404</v>
      </c>
      <c r="N725" s="26" t="s">
        <v>1405</v>
      </c>
      <c r="O725" s="26" t="s">
        <v>138</v>
      </c>
      <c r="Q725" s="30">
        <v>85</v>
      </c>
      <c r="R725" s="30">
        <v>8160</v>
      </c>
      <c r="S725" s="31" t="e">
        <f>#N/A</f>
        <v>#N/A</v>
      </c>
      <c r="T725" s="30">
        <v>2271</v>
      </c>
      <c r="AB725" s="33" t="e">
        <f>#N/A</f>
        <v>#N/A</v>
      </c>
      <c r="AC725" s="30">
        <v>1200</v>
      </c>
      <c r="AD725" s="30" t="e">
        <f>#N/A</f>
        <v>#N/A</v>
      </c>
      <c r="AE725" s="76">
        <v>0.88243902439024391</v>
      </c>
      <c r="AG725" s="30" t="e">
        <f>#N/A</f>
        <v>#N/A</v>
      </c>
      <c r="AH725" s="30" t="e">
        <f>#N/A</f>
        <v>#N/A</v>
      </c>
      <c r="AI725" s="30">
        <v>7443.4500000000007</v>
      </c>
      <c r="AJ725" s="30">
        <v>7089</v>
      </c>
      <c r="AK725" s="26" t="s">
        <v>139</v>
      </c>
      <c r="AL725" s="26">
        <v>16</v>
      </c>
      <c r="AM725" s="26" t="s">
        <v>1676</v>
      </c>
      <c r="AU725" s="26" t="s">
        <v>1526</v>
      </c>
      <c r="AV725" s="26" t="s">
        <v>1689</v>
      </c>
      <c r="AW725" s="26" t="s">
        <v>1662</v>
      </c>
      <c r="BA725" s="26" t="s">
        <v>1409</v>
      </c>
      <c r="BB725" s="26" t="s">
        <v>1410</v>
      </c>
      <c r="BC725" s="26" t="s">
        <v>1411</v>
      </c>
      <c r="BD725" s="37">
        <v>44008</v>
      </c>
      <c r="BE725" s="30">
        <v>34207</v>
      </c>
      <c r="BF725" s="30">
        <v>32465</v>
      </c>
      <c r="BG725" s="37" t="s">
        <v>147</v>
      </c>
      <c r="BH725" s="37" t="s">
        <v>1412</v>
      </c>
      <c r="BI725" s="37"/>
      <c r="BJ725" s="37"/>
      <c r="BK725" s="37"/>
      <c r="BL725" s="37"/>
      <c r="BM725" s="37"/>
      <c r="BN725" s="26"/>
      <c r="BO725" s="26"/>
      <c r="BP725" s="26"/>
      <c r="BQ725" s="38"/>
      <c r="BR725" s="26"/>
      <c r="BS725" s="26"/>
      <c r="BT725" s="26"/>
      <c r="BU725" s="26"/>
      <c r="BV725" s="39"/>
    </row>
    <row r="726" spans="1:74" ht="15" hidden="1" customHeight="1">
      <c r="A726" s="67">
        <v>2020</v>
      </c>
      <c r="B726" s="67">
        <v>722</v>
      </c>
      <c r="C726" s="26" t="s">
        <v>129</v>
      </c>
      <c r="D726" s="26" t="s">
        <v>130</v>
      </c>
      <c r="E726" s="26" t="s">
        <v>131</v>
      </c>
      <c r="F726" s="27">
        <v>43943</v>
      </c>
      <c r="G726" s="67" t="s">
        <v>1728</v>
      </c>
      <c r="H726" s="67" t="s">
        <v>1402</v>
      </c>
      <c r="I726" s="67" t="s">
        <v>1402</v>
      </c>
      <c r="J726" s="28" t="s">
        <v>1729</v>
      </c>
      <c r="K726" s="26" t="s">
        <v>135</v>
      </c>
      <c r="L726" s="26" t="s">
        <v>136</v>
      </c>
      <c r="M726" s="26" t="s">
        <v>1404</v>
      </c>
      <c r="N726" s="26" t="s">
        <v>1405</v>
      </c>
      <c r="O726" s="26" t="s">
        <v>138</v>
      </c>
      <c r="Q726" s="30">
        <v>83</v>
      </c>
      <c r="R726" s="30">
        <v>8410</v>
      </c>
      <c r="S726" s="31" t="e">
        <f>#N/A</f>
        <v>#N/A</v>
      </c>
      <c r="T726" s="30">
        <v>1980</v>
      </c>
      <c r="AB726" s="33" t="e">
        <f>#N/A</f>
        <v>#N/A</v>
      </c>
      <c r="AC726" s="30">
        <v>1200</v>
      </c>
      <c r="AD726" s="30" t="e">
        <f>#N/A</f>
        <v>#N/A</v>
      </c>
      <c r="AE726" s="76">
        <v>0.9</v>
      </c>
      <c r="AG726" s="30" t="e">
        <f>#N/A</f>
        <v>#N/A</v>
      </c>
      <c r="AH726" s="30" t="e">
        <f>#N/A</f>
        <v>#N/A</v>
      </c>
      <c r="AI726" s="30">
        <v>7672.35</v>
      </c>
      <c r="AJ726" s="30">
        <v>7307</v>
      </c>
      <c r="AK726" s="26" t="s">
        <v>139</v>
      </c>
      <c r="AL726" s="26">
        <v>16</v>
      </c>
      <c r="AM726" s="26" t="s">
        <v>1676</v>
      </c>
      <c r="AU726" s="26" t="s">
        <v>1526</v>
      </c>
      <c r="AV726" s="26" t="s">
        <v>1689</v>
      </c>
      <c r="AW726" s="26" t="s">
        <v>1662</v>
      </c>
      <c r="BA726" s="26" t="s">
        <v>1409</v>
      </c>
      <c r="BB726" s="26" t="s">
        <v>1410</v>
      </c>
      <c r="BC726" s="26" t="s">
        <v>1411</v>
      </c>
      <c r="BD726" s="37">
        <v>44008</v>
      </c>
      <c r="BE726" s="30">
        <v>34207</v>
      </c>
      <c r="BF726" s="30">
        <v>32465</v>
      </c>
      <c r="BG726" s="37" t="s">
        <v>147</v>
      </c>
      <c r="BH726" s="37" t="s">
        <v>1412</v>
      </c>
      <c r="BI726" s="37"/>
      <c r="BJ726" s="37"/>
      <c r="BK726" s="37"/>
      <c r="BL726" s="37"/>
      <c r="BM726" s="37"/>
      <c r="BN726" s="26"/>
      <c r="BO726" s="26"/>
      <c r="BP726" s="26"/>
      <c r="BQ726" s="38"/>
      <c r="BR726" s="26"/>
      <c r="BS726" s="26"/>
      <c r="BT726" s="26"/>
      <c r="BU726" s="26"/>
      <c r="BV726" s="39"/>
    </row>
    <row r="727" spans="1:74" ht="15" hidden="1" customHeight="1">
      <c r="A727" s="67">
        <v>2020</v>
      </c>
      <c r="B727" s="67">
        <v>723</v>
      </c>
      <c r="C727" s="26" t="s">
        <v>129</v>
      </c>
      <c r="D727" s="26" t="s">
        <v>130</v>
      </c>
      <c r="E727" s="26" t="s">
        <v>131</v>
      </c>
      <c r="F727" s="27">
        <v>43943</v>
      </c>
      <c r="G727" s="67" t="s">
        <v>1730</v>
      </c>
      <c r="H727" s="67" t="s">
        <v>1402</v>
      </c>
      <c r="I727" s="67" t="s">
        <v>1402</v>
      </c>
      <c r="J727" s="28" t="s">
        <v>1731</v>
      </c>
      <c r="K727" s="26" t="s">
        <v>135</v>
      </c>
      <c r="L727" s="26" t="s">
        <v>136</v>
      </c>
      <c r="M727" s="26" t="s">
        <v>1404</v>
      </c>
      <c r="N727" s="26" t="s">
        <v>1405</v>
      </c>
      <c r="O727" s="26" t="s">
        <v>138</v>
      </c>
      <c r="Q727" s="30">
        <v>84</v>
      </c>
      <c r="R727" s="30">
        <v>9020</v>
      </c>
      <c r="S727" s="31" t="e">
        <f>#N/A</f>
        <v>#N/A</v>
      </c>
      <c r="T727" s="30">
        <v>2173</v>
      </c>
      <c r="AB727" s="33" t="e">
        <f>#N/A</f>
        <v>#N/A</v>
      </c>
      <c r="AC727" s="30">
        <v>1200</v>
      </c>
      <c r="AD727" s="30" t="e">
        <f>#N/A</f>
        <v>#N/A</v>
      </c>
      <c r="AE727" s="76">
        <v>0.76571428571428568</v>
      </c>
      <c r="AG727" s="30" t="e">
        <f>#N/A</f>
        <v>#N/A</v>
      </c>
      <c r="AH727" s="30" t="e">
        <f>#N/A</f>
        <v>#N/A</v>
      </c>
      <c r="AI727" s="30">
        <v>8228.85</v>
      </c>
      <c r="AJ727" s="30">
        <v>7837</v>
      </c>
      <c r="AK727" s="26" t="s">
        <v>139</v>
      </c>
      <c r="AL727" s="26">
        <v>16</v>
      </c>
      <c r="AM727" s="26" t="s">
        <v>1676</v>
      </c>
      <c r="AU727" s="26" t="s">
        <v>1526</v>
      </c>
      <c r="AV727" s="26" t="s">
        <v>1689</v>
      </c>
      <c r="AW727" s="26" t="s">
        <v>1662</v>
      </c>
      <c r="BA727" s="26" t="s">
        <v>1409</v>
      </c>
      <c r="BB727" s="26" t="s">
        <v>1410</v>
      </c>
      <c r="BC727" s="26" t="s">
        <v>1411</v>
      </c>
      <c r="BD727" s="37">
        <v>44008</v>
      </c>
      <c r="BE727" s="30">
        <v>34207</v>
      </c>
      <c r="BF727" s="30">
        <v>32465</v>
      </c>
      <c r="BG727" s="37" t="s">
        <v>147</v>
      </c>
      <c r="BH727" s="37" t="s">
        <v>1412</v>
      </c>
      <c r="BI727" s="37"/>
      <c r="BJ727" s="37"/>
      <c r="BK727" s="37"/>
      <c r="BL727" s="37"/>
      <c r="BM727" s="37"/>
      <c r="BN727" s="26"/>
      <c r="BO727" s="26"/>
      <c r="BP727" s="26"/>
      <c r="BQ727" s="38"/>
      <c r="BR727" s="26"/>
      <c r="BS727" s="26"/>
      <c r="BT727" s="26"/>
      <c r="BU727" s="26"/>
      <c r="BV727" s="39"/>
    </row>
    <row r="728" spans="1:74" ht="15" hidden="1" customHeight="1">
      <c r="A728" s="67">
        <v>2020</v>
      </c>
      <c r="B728" s="67">
        <v>724</v>
      </c>
      <c r="C728" s="26" t="s">
        <v>129</v>
      </c>
      <c r="D728" s="26" t="s">
        <v>130</v>
      </c>
      <c r="E728" s="26" t="s">
        <v>131</v>
      </c>
      <c r="F728" s="27">
        <v>43943</v>
      </c>
      <c r="G728" s="67" t="s">
        <v>1732</v>
      </c>
      <c r="H728" s="67" t="s">
        <v>1402</v>
      </c>
      <c r="I728" s="67" t="s">
        <v>1402</v>
      </c>
      <c r="J728" s="28" t="s">
        <v>1594</v>
      </c>
      <c r="K728" s="26" t="s">
        <v>135</v>
      </c>
      <c r="L728" s="26" t="s">
        <v>136</v>
      </c>
      <c r="M728" s="26" t="s">
        <v>1404</v>
      </c>
      <c r="N728" s="26" t="s">
        <v>1405</v>
      </c>
      <c r="O728" s="26" t="s">
        <v>138</v>
      </c>
      <c r="Q728" s="30">
        <v>86</v>
      </c>
      <c r="R728" s="30">
        <v>7870</v>
      </c>
      <c r="S728" s="31" t="e">
        <f>#N/A</f>
        <v>#N/A</v>
      </c>
      <c r="T728" s="30">
        <v>2061</v>
      </c>
      <c r="AB728" s="33" t="e">
        <f>#N/A</f>
        <v>#N/A</v>
      </c>
      <c r="AC728" s="30">
        <v>1200</v>
      </c>
      <c r="AD728" s="30" t="e">
        <f>#N/A</f>
        <v>#N/A</v>
      </c>
      <c r="AE728" s="76">
        <v>0.94666666666666666</v>
      </c>
      <c r="AG728" s="30" t="e">
        <f>#N/A</f>
        <v>#N/A</v>
      </c>
      <c r="AH728" s="30" t="e">
        <f>#N/A</f>
        <v>#N/A</v>
      </c>
      <c r="AI728" s="30">
        <v>7178.85</v>
      </c>
      <c r="AJ728" s="30">
        <v>6837</v>
      </c>
      <c r="AK728" s="26" t="s">
        <v>139</v>
      </c>
      <c r="AL728" s="26">
        <v>16</v>
      </c>
      <c r="AM728" s="26" t="s">
        <v>1676</v>
      </c>
      <c r="AU728" s="26" t="s">
        <v>1526</v>
      </c>
      <c r="AV728" s="26" t="s">
        <v>1689</v>
      </c>
      <c r="AW728" s="26" t="s">
        <v>1662</v>
      </c>
      <c r="BA728" s="26" t="s">
        <v>1409</v>
      </c>
      <c r="BB728" s="26" t="s">
        <v>1410</v>
      </c>
      <c r="BC728" s="26" t="s">
        <v>1411</v>
      </c>
      <c r="BD728" s="37">
        <v>44008</v>
      </c>
      <c r="BE728" s="30">
        <v>34207</v>
      </c>
      <c r="BF728" s="30">
        <v>32465</v>
      </c>
      <c r="BG728" s="37" t="s">
        <v>147</v>
      </c>
      <c r="BH728" s="37" t="s">
        <v>1412</v>
      </c>
      <c r="BI728" s="37"/>
      <c r="BJ728" s="37"/>
      <c r="BK728" s="37"/>
      <c r="BL728" s="37"/>
      <c r="BM728" s="37"/>
      <c r="BN728" s="26"/>
      <c r="BO728" s="26"/>
      <c r="BP728" s="26"/>
      <c r="BQ728" s="38"/>
      <c r="BR728" s="26"/>
      <c r="BS728" s="26"/>
      <c r="BT728" s="26"/>
      <c r="BU728" s="26"/>
      <c r="BV728" s="39"/>
    </row>
    <row r="729" spans="1:74" ht="15" hidden="1" customHeight="1">
      <c r="A729" s="67">
        <v>2020</v>
      </c>
      <c r="B729" s="67">
        <v>725</v>
      </c>
      <c r="C729" s="26" t="s">
        <v>129</v>
      </c>
      <c r="D729" s="26" t="s">
        <v>130</v>
      </c>
      <c r="E729" s="26" t="s">
        <v>131</v>
      </c>
      <c r="F729" s="27">
        <v>43943</v>
      </c>
      <c r="G729" s="67" t="s">
        <v>1733</v>
      </c>
      <c r="H729" s="67" t="s">
        <v>1402</v>
      </c>
      <c r="I729" s="67" t="s">
        <v>1402</v>
      </c>
      <c r="J729" s="28" t="s">
        <v>1734</v>
      </c>
      <c r="K729" s="26" t="s">
        <v>135</v>
      </c>
      <c r="L729" s="26" t="s">
        <v>136</v>
      </c>
      <c r="M729" s="26" t="s">
        <v>1404</v>
      </c>
      <c r="N729" s="26" t="s">
        <v>1405</v>
      </c>
      <c r="O729" s="26" t="s">
        <v>138</v>
      </c>
      <c r="Q729" s="30">
        <v>76</v>
      </c>
      <c r="R729" s="30">
        <v>5980</v>
      </c>
      <c r="S729" s="31" t="e">
        <f>#N/A</f>
        <v>#N/A</v>
      </c>
      <c r="T729" s="30">
        <v>1428</v>
      </c>
      <c r="AB729" s="33" t="e">
        <f>#N/A</f>
        <v>#N/A</v>
      </c>
      <c r="AC729" s="30">
        <v>1200</v>
      </c>
      <c r="AD729" s="30" t="e">
        <f>#N/A</f>
        <v>#N/A</v>
      </c>
      <c r="AE729" s="76">
        <v>0.94</v>
      </c>
      <c r="AG729" s="30" t="e">
        <f>#N/A</f>
        <v>#N/A</v>
      </c>
      <c r="AH729" s="30" t="e">
        <f>#N/A</f>
        <v>#N/A</v>
      </c>
      <c r="AI729" s="30">
        <v>5456.85</v>
      </c>
      <c r="AJ729" s="30">
        <v>5197</v>
      </c>
      <c r="AK729" s="26" t="s">
        <v>139</v>
      </c>
      <c r="AL729" s="26">
        <v>16</v>
      </c>
      <c r="AM729" s="26" t="s">
        <v>1676</v>
      </c>
      <c r="AU729" s="26" t="s">
        <v>1526</v>
      </c>
      <c r="AV729" s="26" t="s">
        <v>1689</v>
      </c>
      <c r="AW729" s="26" t="s">
        <v>1662</v>
      </c>
      <c r="BA729" s="26" t="s">
        <v>1409</v>
      </c>
      <c r="BB729" s="26" t="s">
        <v>1410</v>
      </c>
      <c r="BC729" s="26" t="s">
        <v>1411</v>
      </c>
      <c r="BD729" s="37">
        <v>44008</v>
      </c>
      <c r="BE729" s="30">
        <v>34207</v>
      </c>
      <c r="BF729" s="30">
        <v>32465</v>
      </c>
      <c r="BG729" s="37" t="s">
        <v>147</v>
      </c>
      <c r="BH729" s="37" t="s">
        <v>1412</v>
      </c>
      <c r="BI729" s="37"/>
      <c r="BJ729" s="37"/>
      <c r="BK729" s="37"/>
      <c r="BL729" s="37"/>
      <c r="BM729" s="37"/>
      <c r="BN729" s="26"/>
      <c r="BO729" s="26"/>
      <c r="BP729" s="26"/>
      <c r="BQ729" s="38"/>
      <c r="BR729" s="26"/>
      <c r="BS729" s="26"/>
      <c r="BT729" s="26"/>
      <c r="BU729" s="26"/>
      <c r="BV729" s="39"/>
    </row>
    <row r="730" spans="1:74" ht="15" hidden="1" customHeight="1">
      <c r="A730" s="67">
        <v>2020</v>
      </c>
      <c r="B730" s="67">
        <v>726</v>
      </c>
      <c r="C730" s="26" t="s">
        <v>129</v>
      </c>
      <c r="D730" s="26" t="s">
        <v>130</v>
      </c>
      <c r="E730" s="26" t="s">
        <v>131</v>
      </c>
      <c r="F730" s="27">
        <v>43943</v>
      </c>
      <c r="G730" s="67" t="s">
        <v>1735</v>
      </c>
      <c r="H730" s="67" t="s">
        <v>1402</v>
      </c>
      <c r="I730" s="67" t="s">
        <v>1402</v>
      </c>
      <c r="J730" s="28" t="s">
        <v>1594</v>
      </c>
      <c r="K730" s="26" t="s">
        <v>135</v>
      </c>
      <c r="L730" s="26" t="s">
        <v>136</v>
      </c>
      <c r="M730" s="26" t="s">
        <v>1404</v>
      </c>
      <c r="N730" s="26" t="s">
        <v>1405</v>
      </c>
      <c r="O730" s="26" t="s">
        <v>138</v>
      </c>
      <c r="Q730" s="30">
        <v>88</v>
      </c>
      <c r="R730" s="30">
        <v>10990</v>
      </c>
      <c r="S730" s="31" t="e">
        <f>#N/A</f>
        <v>#N/A</v>
      </c>
      <c r="T730" s="30">
        <v>2460</v>
      </c>
      <c r="AB730" s="33" t="e">
        <f>#N/A</f>
        <v>#N/A</v>
      </c>
      <c r="AC730" s="30">
        <v>1200</v>
      </c>
      <c r="AD730" s="30" t="e">
        <f>#N/A</f>
        <v>#N/A</v>
      </c>
      <c r="AE730" s="76">
        <v>0.98</v>
      </c>
      <c r="AG730" s="30" t="e">
        <f>#N/A</f>
        <v>#N/A</v>
      </c>
      <c r="AH730" s="30" t="e">
        <f>#N/A</f>
        <v>#N/A</v>
      </c>
      <c r="AI730" s="30">
        <v>10025.4</v>
      </c>
      <c r="AJ730" s="30">
        <v>9548</v>
      </c>
      <c r="AK730" s="26" t="s">
        <v>139</v>
      </c>
      <c r="AL730" s="26">
        <v>16</v>
      </c>
      <c r="AM730" s="26" t="s">
        <v>1676</v>
      </c>
      <c r="AU730" s="26" t="s">
        <v>1526</v>
      </c>
      <c r="AV730" s="26" t="s">
        <v>1689</v>
      </c>
      <c r="AW730" s="26" t="s">
        <v>1662</v>
      </c>
      <c r="BA730" s="26" t="s">
        <v>1409</v>
      </c>
      <c r="BB730" s="26" t="s">
        <v>1410</v>
      </c>
      <c r="BC730" s="26" t="s">
        <v>1411</v>
      </c>
      <c r="BD730" s="37">
        <v>44008</v>
      </c>
      <c r="BE730" s="30">
        <v>34207</v>
      </c>
      <c r="BF730" s="30">
        <v>32465</v>
      </c>
      <c r="BG730" s="37" t="s">
        <v>147</v>
      </c>
      <c r="BH730" s="37" t="s">
        <v>1412</v>
      </c>
      <c r="BI730" s="37"/>
      <c r="BJ730" s="37"/>
      <c r="BK730" s="37"/>
      <c r="BL730" s="37"/>
      <c r="BM730" s="37"/>
      <c r="BN730" s="26"/>
      <c r="BO730" s="26"/>
      <c r="BP730" s="26"/>
      <c r="BQ730" s="38"/>
      <c r="BR730" s="26"/>
      <c r="BS730" s="26"/>
      <c r="BT730" s="26"/>
      <c r="BU730" s="26"/>
      <c r="BV730" s="39"/>
    </row>
    <row r="731" spans="1:74" ht="15" hidden="1" customHeight="1">
      <c r="A731" s="67">
        <v>2020</v>
      </c>
      <c r="B731" s="67">
        <v>727</v>
      </c>
      <c r="C731" s="26" t="s">
        <v>129</v>
      </c>
      <c r="D731" s="26" t="s">
        <v>130</v>
      </c>
      <c r="E731" s="26" t="s">
        <v>131</v>
      </c>
      <c r="F731" s="27">
        <v>43943</v>
      </c>
      <c r="G731" s="67" t="s">
        <v>1736</v>
      </c>
      <c r="H731" s="67" t="s">
        <v>1402</v>
      </c>
      <c r="I731" s="67" t="s">
        <v>1402</v>
      </c>
      <c r="J731" s="28" t="s">
        <v>1737</v>
      </c>
      <c r="K731" s="26" t="s">
        <v>135</v>
      </c>
      <c r="L731" s="26" t="s">
        <v>136</v>
      </c>
      <c r="M731" s="26" t="s">
        <v>1404</v>
      </c>
      <c r="N731" s="26" t="s">
        <v>1405</v>
      </c>
      <c r="O731" s="26" t="s">
        <v>138</v>
      </c>
      <c r="Q731" s="30">
        <v>84</v>
      </c>
      <c r="R731" s="30">
        <v>9750</v>
      </c>
      <c r="S731" s="31" t="e">
        <f>#N/A</f>
        <v>#N/A</v>
      </c>
      <c r="T731" s="30">
        <v>2676</v>
      </c>
      <c r="AB731" s="33" t="e">
        <f>#N/A</f>
        <v>#N/A</v>
      </c>
      <c r="AC731" s="30">
        <v>1200</v>
      </c>
      <c r="AD731" s="30" t="e">
        <f>#N/A</f>
        <v>#N/A</v>
      </c>
      <c r="AE731" s="76">
        <v>0.91333333333333333</v>
      </c>
      <c r="AG731" s="30" t="e">
        <f>#N/A</f>
        <v>#N/A</v>
      </c>
      <c r="AH731" s="30" t="e">
        <f>#N/A</f>
        <v>#N/A</v>
      </c>
      <c r="AI731" s="30">
        <v>8894.5500000000011</v>
      </c>
      <c r="AJ731" s="30">
        <v>8471</v>
      </c>
      <c r="AK731" s="26" t="s">
        <v>139</v>
      </c>
      <c r="AL731" s="26">
        <v>16</v>
      </c>
      <c r="AM731" s="26" t="s">
        <v>1676</v>
      </c>
      <c r="AU731" s="26" t="s">
        <v>1526</v>
      </c>
      <c r="AV731" s="26" t="s">
        <v>1689</v>
      </c>
      <c r="AW731" s="26" t="s">
        <v>1662</v>
      </c>
      <c r="BA731" s="26" t="s">
        <v>1409</v>
      </c>
      <c r="BB731" s="26" t="s">
        <v>1410</v>
      </c>
      <c r="BC731" s="26" t="s">
        <v>1411</v>
      </c>
      <c r="BD731" s="37">
        <v>44008</v>
      </c>
      <c r="BE731" s="30">
        <v>34207</v>
      </c>
      <c r="BF731" s="30">
        <v>32465</v>
      </c>
      <c r="BG731" s="37" t="s">
        <v>147</v>
      </c>
      <c r="BH731" s="37" t="s">
        <v>1412</v>
      </c>
      <c r="BI731" s="37"/>
      <c r="BJ731" s="37"/>
      <c r="BK731" s="37"/>
      <c r="BL731" s="37"/>
      <c r="BM731" s="37"/>
      <c r="BN731" s="26"/>
      <c r="BO731" s="26"/>
      <c r="BP731" s="26"/>
      <c r="BQ731" s="38"/>
      <c r="BR731" s="26"/>
      <c r="BS731" s="26"/>
      <c r="BT731" s="26"/>
      <c r="BU731" s="26"/>
      <c r="BV731" s="39"/>
    </row>
    <row r="732" spans="1:74" ht="15" hidden="1" customHeight="1">
      <c r="A732" s="67">
        <v>2020</v>
      </c>
      <c r="B732" s="67">
        <v>728</v>
      </c>
      <c r="C732" s="26" t="s">
        <v>129</v>
      </c>
      <c r="D732" s="26" t="s">
        <v>130</v>
      </c>
      <c r="E732" s="26" t="s">
        <v>131</v>
      </c>
      <c r="F732" s="27">
        <v>43943</v>
      </c>
      <c r="G732" s="67" t="s">
        <v>1738</v>
      </c>
      <c r="H732" s="67" t="s">
        <v>1402</v>
      </c>
      <c r="I732" s="67" t="s">
        <v>1402</v>
      </c>
      <c r="J732" s="28" t="s">
        <v>1739</v>
      </c>
      <c r="K732" s="26" t="s">
        <v>135</v>
      </c>
      <c r="L732" s="26" t="s">
        <v>136</v>
      </c>
      <c r="M732" s="26" t="s">
        <v>1404</v>
      </c>
      <c r="N732" s="26" t="s">
        <v>1405</v>
      </c>
      <c r="O732" s="26" t="s">
        <v>138</v>
      </c>
      <c r="Q732" s="30">
        <v>83</v>
      </c>
      <c r="R732" s="30">
        <v>9260</v>
      </c>
      <c r="S732" s="31" t="e">
        <f>#N/A</f>
        <v>#N/A</v>
      </c>
      <c r="T732" s="30">
        <v>2151</v>
      </c>
      <c r="AB732" s="33" t="e">
        <f>#N/A</f>
        <v>#N/A</v>
      </c>
      <c r="AC732" s="30">
        <v>1200</v>
      </c>
      <c r="AD732" s="30" t="e">
        <f>#N/A</f>
        <v>#N/A</v>
      </c>
      <c r="AE732" s="76">
        <v>0.88</v>
      </c>
      <c r="AG732" s="30" t="e">
        <f>#N/A</f>
        <v>#N/A</v>
      </c>
      <c r="AH732" s="30" t="e">
        <f>#N/A</f>
        <v>#N/A</v>
      </c>
      <c r="AI732" s="30">
        <v>8447.25</v>
      </c>
      <c r="AJ732" s="30">
        <v>8045</v>
      </c>
      <c r="AK732" s="26" t="s">
        <v>139</v>
      </c>
      <c r="AL732" s="26">
        <v>16</v>
      </c>
      <c r="AM732" s="26" t="s">
        <v>1676</v>
      </c>
      <c r="AU732" s="26" t="s">
        <v>1526</v>
      </c>
      <c r="AV732" s="26" t="s">
        <v>1689</v>
      </c>
      <c r="AW732" s="26" t="s">
        <v>1662</v>
      </c>
      <c r="BA732" s="26" t="s">
        <v>1409</v>
      </c>
      <c r="BB732" s="26" t="s">
        <v>1410</v>
      </c>
      <c r="BC732" s="26" t="s">
        <v>1411</v>
      </c>
      <c r="BD732" s="37">
        <v>44008</v>
      </c>
      <c r="BE732" s="30">
        <v>34207</v>
      </c>
      <c r="BF732" s="30">
        <v>32465</v>
      </c>
      <c r="BG732" s="37" t="s">
        <v>147</v>
      </c>
      <c r="BH732" s="37" t="s">
        <v>1412</v>
      </c>
      <c r="BI732" s="37"/>
      <c r="BJ732" s="37"/>
      <c r="BK732" s="37"/>
      <c r="BL732" s="37"/>
      <c r="BM732" s="37"/>
      <c r="BN732" s="26"/>
      <c r="BO732" s="26"/>
      <c r="BP732" s="26"/>
      <c r="BQ732" s="38"/>
      <c r="BR732" s="26"/>
      <c r="BS732" s="26"/>
      <c r="BT732" s="26"/>
      <c r="BU732" s="26"/>
      <c r="BV732" s="39"/>
    </row>
    <row r="733" spans="1:74" ht="15" hidden="1" customHeight="1">
      <c r="A733" s="67">
        <v>2020</v>
      </c>
      <c r="B733" s="67">
        <v>729</v>
      </c>
      <c r="C733" s="26" t="s">
        <v>129</v>
      </c>
      <c r="D733" s="26" t="s">
        <v>130</v>
      </c>
      <c r="E733" s="26" t="s">
        <v>131</v>
      </c>
      <c r="F733" s="27">
        <v>43943</v>
      </c>
      <c r="G733" s="67" t="s">
        <v>1740</v>
      </c>
      <c r="H733" s="67" t="s">
        <v>1402</v>
      </c>
      <c r="I733" s="67" t="s">
        <v>1402</v>
      </c>
      <c r="J733" s="28" t="s">
        <v>1594</v>
      </c>
      <c r="K733" s="26" t="s">
        <v>135</v>
      </c>
      <c r="L733" s="26" t="s">
        <v>136</v>
      </c>
      <c r="M733" s="26" t="s">
        <v>1404</v>
      </c>
      <c r="N733" s="26" t="s">
        <v>1405</v>
      </c>
      <c r="O733" s="26" t="s">
        <v>138</v>
      </c>
      <c r="Q733" s="30">
        <v>85</v>
      </c>
      <c r="R733" s="30">
        <v>9190</v>
      </c>
      <c r="S733" s="31" t="e">
        <f>#N/A</f>
        <v>#N/A</v>
      </c>
      <c r="T733" s="30">
        <v>2274</v>
      </c>
      <c r="AB733" s="33" t="e">
        <f>#N/A</f>
        <v>#N/A</v>
      </c>
      <c r="AC733" s="30">
        <v>1200</v>
      </c>
      <c r="AD733" s="30" t="e">
        <f>#N/A</f>
        <v>#N/A</v>
      </c>
      <c r="AE733" s="76">
        <v>0.94666666666666666</v>
      </c>
      <c r="AG733" s="30" t="e">
        <f>#N/A</f>
        <v>#N/A</v>
      </c>
      <c r="AH733" s="30" t="e">
        <f>#N/A</f>
        <v>#N/A</v>
      </c>
      <c r="AI733" s="30">
        <v>8383.2000000000007</v>
      </c>
      <c r="AJ733" s="30">
        <v>7984</v>
      </c>
      <c r="AK733" s="26" t="s">
        <v>139</v>
      </c>
      <c r="AL733" s="26">
        <v>16</v>
      </c>
      <c r="AM733" s="26" t="s">
        <v>1676</v>
      </c>
      <c r="AU733" s="26" t="s">
        <v>1526</v>
      </c>
      <c r="AV733" s="26" t="s">
        <v>1689</v>
      </c>
      <c r="AW733" s="26" t="s">
        <v>1662</v>
      </c>
      <c r="BA733" s="26" t="s">
        <v>1409</v>
      </c>
      <c r="BB733" s="26" t="s">
        <v>1410</v>
      </c>
      <c r="BC733" s="26" t="s">
        <v>1411</v>
      </c>
      <c r="BD733" s="37">
        <v>44008</v>
      </c>
      <c r="BE733" s="30">
        <v>34207</v>
      </c>
      <c r="BF733" s="30">
        <v>32465</v>
      </c>
      <c r="BG733" s="37" t="s">
        <v>147</v>
      </c>
      <c r="BH733" s="37" t="s">
        <v>1412</v>
      </c>
      <c r="BI733" s="37"/>
      <c r="BJ733" s="37"/>
      <c r="BK733" s="37"/>
      <c r="BL733" s="37"/>
      <c r="BM733" s="37"/>
      <c r="BN733" s="26"/>
      <c r="BO733" s="26"/>
      <c r="BP733" s="26"/>
      <c r="BQ733" s="38"/>
      <c r="BR733" s="26"/>
      <c r="BS733" s="26"/>
      <c r="BT733" s="26"/>
      <c r="BU733" s="26"/>
      <c r="BV733" s="39"/>
    </row>
    <row r="734" spans="1:74" ht="15" hidden="1" customHeight="1">
      <c r="A734" s="67">
        <v>2020</v>
      </c>
      <c r="B734" s="67">
        <v>730</v>
      </c>
      <c r="C734" s="26" t="s">
        <v>129</v>
      </c>
      <c r="D734" s="26" t="s">
        <v>130</v>
      </c>
      <c r="E734" s="26" t="s">
        <v>131</v>
      </c>
      <c r="F734" s="27">
        <v>43943</v>
      </c>
      <c r="G734" s="67" t="s">
        <v>1741</v>
      </c>
      <c r="H734" s="67" t="s">
        <v>1402</v>
      </c>
      <c r="I734" s="67" t="s">
        <v>1402</v>
      </c>
      <c r="J734" s="28" t="s">
        <v>1742</v>
      </c>
      <c r="K734" s="26" t="s">
        <v>135</v>
      </c>
      <c r="L734" s="26" t="s">
        <v>136</v>
      </c>
      <c r="M734" s="26" t="s">
        <v>1404</v>
      </c>
      <c r="N734" s="26" t="s">
        <v>1405</v>
      </c>
      <c r="O734" s="26" t="s">
        <v>138</v>
      </c>
      <c r="Q734" s="30">
        <v>84</v>
      </c>
      <c r="R734" s="30">
        <v>9150</v>
      </c>
      <c r="S734" s="31" t="e">
        <f>#N/A</f>
        <v>#N/A</v>
      </c>
      <c r="T734" s="30">
        <v>2485</v>
      </c>
      <c r="AB734" s="33" t="e">
        <f>#N/A</f>
        <v>#N/A</v>
      </c>
      <c r="AC734" s="30">
        <v>1200</v>
      </c>
      <c r="AD734" s="30" t="e">
        <f>#N/A</f>
        <v>#N/A</v>
      </c>
      <c r="AE734" s="76">
        <v>0.94969696969696971</v>
      </c>
      <c r="AG734" s="30" t="e">
        <f>#N/A</f>
        <v>#N/A</v>
      </c>
      <c r="AH734" s="30" t="e">
        <f>#N/A</f>
        <v>#N/A</v>
      </c>
      <c r="AI734" s="30">
        <v>8347.5</v>
      </c>
      <c r="AJ734" s="30">
        <v>7950</v>
      </c>
      <c r="AK734" s="26" t="s">
        <v>139</v>
      </c>
      <c r="AL734" s="26">
        <v>16</v>
      </c>
      <c r="AM734" s="26" t="s">
        <v>1676</v>
      </c>
      <c r="AU734" s="26" t="s">
        <v>1526</v>
      </c>
      <c r="AV734" s="26" t="s">
        <v>1689</v>
      </c>
      <c r="AW734" s="26" t="s">
        <v>1637</v>
      </c>
      <c r="BA734" s="26" t="s">
        <v>1409</v>
      </c>
      <c r="BB734" s="26" t="s">
        <v>1410</v>
      </c>
      <c r="BC734" s="26" t="s">
        <v>1411</v>
      </c>
      <c r="BD734" s="37">
        <v>44008</v>
      </c>
      <c r="BE734" s="30">
        <v>34207</v>
      </c>
      <c r="BF734" s="30">
        <v>32465</v>
      </c>
      <c r="BG734" s="37" t="s">
        <v>147</v>
      </c>
      <c r="BH734" s="37" t="s">
        <v>1412</v>
      </c>
      <c r="BI734" s="37"/>
      <c r="BJ734" s="37"/>
      <c r="BK734" s="37"/>
      <c r="BL734" s="37"/>
      <c r="BM734" s="37"/>
      <c r="BN734" s="26"/>
      <c r="BO734" s="26"/>
      <c r="BP734" s="26"/>
      <c r="BQ734" s="38"/>
      <c r="BR734" s="26"/>
      <c r="BS734" s="26"/>
      <c r="BT734" s="26"/>
      <c r="BU734" s="26"/>
      <c r="BV734" s="39"/>
    </row>
    <row r="735" spans="1:74" ht="15" hidden="1" customHeight="1">
      <c r="A735" s="67">
        <v>2020</v>
      </c>
      <c r="B735" s="67">
        <v>731</v>
      </c>
      <c r="C735" s="26" t="s">
        <v>129</v>
      </c>
      <c r="D735" s="26" t="s">
        <v>130</v>
      </c>
      <c r="E735" s="26" t="s">
        <v>131</v>
      </c>
      <c r="F735" s="27">
        <v>43943</v>
      </c>
      <c r="G735" s="67" t="s">
        <v>1743</v>
      </c>
      <c r="H735" s="67" t="s">
        <v>1402</v>
      </c>
      <c r="I735" s="67" t="s">
        <v>1402</v>
      </c>
      <c r="J735" s="28" t="s">
        <v>1744</v>
      </c>
      <c r="K735" s="26" t="s">
        <v>135</v>
      </c>
      <c r="L735" s="26" t="s">
        <v>136</v>
      </c>
      <c r="M735" s="26" t="s">
        <v>1404</v>
      </c>
      <c r="N735" s="26" t="s">
        <v>1405</v>
      </c>
      <c r="O735" s="26" t="s">
        <v>138</v>
      </c>
      <c r="Q735" s="30">
        <v>89</v>
      </c>
      <c r="R735" s="30">
        <v>12600</v>
      </c>
      <c r="S735" s="31" t="e">
        <f>#N/A</f>
        <v>#N/A</v>
      </c>
      <c r="T735" s="30">
        <v>3133</v>
      </c>
      <c r="AB735" s="33" t="e">
        <f>#N/A</f>
        <v>#N/A</v>
      </c>
      <c r="AC735" s="30">
        <v>1200</v>
      </c>
      <c r="AD735" s="30" t="e">
        <f>#N/A</f>
        <v>#N/A</v>
      </c>
      <c r="AE735" s="76">
        <v>0.62814814814814812</v>
      </c>
      <c r="AG735" s="30" t="e">
        <f>#N/A</f>
        <v>#N/A</v>
      </c>
      <c r="AH735" s="30" t="e">
        <f>#N/A</f>
        <v>#N/A</v>
      </c>
      <c r="AI735" s="30">
        <v>11494.35</v>
      </c>
      <c r="AJ735" s="30">
        <v>10947</v>
      </c>
      <c r="AK735" s="26" t="s">
        <v>139</v>
      </c>
      <c r="AL735" s="26">
        <v>16</v>
      </c>
      <c r="AM735" s="26" t="s">
        <v>1676</v>
      </c>
      <c r="AU735" s="26" t="s">
        <v>1526</v>
      </c>
      <c r="AV735" s="26" t="s">
        <v>1689</v>
      </c>
      <c r="AW735" s="26" t="s">
        <v>1637</v>
      </c>
      <c r="BA735" s="26" t="s">
        <v>1409</v>
      </c>
      <c r="BB735" s="26" t="s">
        <v>1410</v>
      </c>
      <c r="BC735" s="26" t="s">
        <v>1411</v>
      </c>
      <c r="BD735" s="37">
        <v>44008</v>
      </c>
      <c r="BE735" s="30">
        <v>34207</v>
      </c>
      <c r="BF735" s="30">
        <v>32465</v>
      </c>
      <c r="BG735" s="37" t="s">
        <v>147</v>
      </c>
      <c r="BH735" s="37" t="s">
        <v>1412</v>
      </c>
      <c r="BI735" s="37"/>
      <c r="BJ735" s="37"/>
      <c r="BK735" s="37"/>
      <c r="BL735" s="37"/>
      <c r="BM735" s="37"/>
      <c r="BN735" s="26"/>
      <c r="BO735" s="26"/>
      <c r="BP735" s="26"/>
      <c r="BQ735" s="38"/>
      <c r="BR735" s="26"/>
      <c r="BS735" s="26"/>
      <c r="BT735" s="26"/>
      <c r="BU735" s="26"/>
      <c r="BV735" s="39"/>
    </row>
    <row r="736" spans="1:74" ht="15" hidden="1" customHeight="1">
      <c r="A736" s="67">
        <v>2020</v>
      </c>
      <c r="B736" s="67">
        <v>732</v>
      </c>
      <c r="C736" s="26" t="s">
        <v>129</v>
      </c>
      <c r="D736" s="26" t="s">
        <v>130</v>
      </c>
      <c r="E736" s="26" t="s">
        <v>131</v>
      </c>
      <c r="F736" s="27">
        <v>43943</v>
      </c>
      <c r="G736" s="67" t="s">
        <v>1745</v>
      </c>
      <c r="H736" s="67" t="s">
        <v>1402</v>
      </c>
      <c r="I736" s="67" t="s">
        <v>1402</v>
      </c>
      <c r="J736" s="28" t="s">
        <v>1594</v>
      </c>
      <c r="K736" s="26" t="s">
        <v>135</v>
      </c>
      <c r="L736" s="26" t="s">
        <v>136</v>
      </c>
      <c r="M736" s="26" t="s">
        <v>1404</v>
      </c>
      <c r="N736" s="26" t="s">
        <v>1405</v>
      </c>
      <c r="O736" s="26" t="s">
        <v>138</v>
      </c>
      <c r="Q736" s="30">
        <v>84</v>
      </c>
      <c r="R736" s="30">
        <v>9850</v>
      </c>
      <c r="S736" s="31" t="e">
        <f>#N/A</f>
        <v>#N/A</v>
      </c>
      <c r="T736" s="30">
        <v>2705</v>
      </c>
      <c r="AB736" s="33" t="e">
        <f>#N/A</f>
        <v>#N/A</v>
      </c>
      <c r="AC736" s="30">
        <v>1200</v>
      </c>
      <c r="AD736" s="30" t="e">
        <f>#N/A</f>
        <v>#N/A</v>
      </c>
      <c r="AE736" s="76">
        <v>0.90857142857142859</v>
      </c>
      <c r="AG736" s="30" t="e">
        <f>#N/A</f>
        <v>#N/A</v>
      </c>
      <c r="AH736" s="30" t="e">
        <f>#N/A</f>
        <v>#N/A</v>
      </c>
      <c r="AI736" s="30">
        <v>8985.9</v>
      </c>
      <c r="AJ736" s="30">
        <v>8558</v>
      </c>
      <c r="AK736" s="26" t="s">
        <v>139</v>
      </c>
      <c r="AL736" s="26">
        <v>16</v>
      </c>
      <c r="AM736" s="26" t="s">
        <v>1676</v>
      </c>
      <c r="AU736" s="26" t="s">
        <v>1526</v>
      </c>
      <c r="AV736" s="26" t="s">
        <v>1689</v>
      </c>
      <c r="AW736" s="26" t="s">
        <v>1637</v>
      </c>
      <c r="BA736" s="26" t="s">
        <v>1409</v>
      </c>
      <c r="BB736" s="26" t="s">
        <v>1410</v>
      </c>
      <c r="BC736" s="26" t="s">
        <v>1411</v>
      </c>
      <c r="BD736" s="37">
        <v>44008</v>
      </c>
      <c r="BE736" s="30">
        <v>34207</v>
      </c>
      <c r="BF736" s="30">
        <v>32465</v>
      </c>
      <c r="BG736" s="37" t="s">
        <v>147</v>
      </c>
      <c r="BH736" s="37" t="s">
        <v>1412</v>
      </c>
      <c r="BI736" s="37"/>
      <c r="BJ736" s="37"/>
      <c r="BK736" s="37"/>
      <c r="BL736" s="37"/>
      <c r="BM736" s="37"/>
      <c r="BN736" s="26"/>
      <c r="BO736" s="26"/>
      <c r="BP736" s="26"/>
      <c r="BQ736" s="38"/>
      <c r="BR736" s="26"/>
      <c r="BS736" s="26"/>
      <c r="BT736" s="26"/>
      <c r="BU736" s="26"/>
      <c r="BV736" s="39"/>
    </row>
    <row r="737" spans="1:74" ht="15" hidden="1" customHeight="1">
      <c r="A737" s="67">
        <v>2020</v>
      </c>
      <c r="B737" s="67">
        <v>733</v>
      </c>
      <c r="C737" s="26" t="s">
        <v>129</v>
      </c>
      <c r="D737" s="26" t="s">
        <v>130</v>
      </c>
      <c r="E737" s="26" t="s">
        <v>131</v>
      </c>
      <c r="F737" s="27">
        <v>43943</v>
      </c>
      <c r="G737" s="67" t="s">
        <v>1746</v>
      </c>
      <c r="H737" s="67" t="s">
        <v>1402</v>
      </c>
      <c r="I737" s="67" t="s">
        <v>1402</v>
      </c>
      <c r="J737" s="28" t="s">
        <v>1747</v>
      </c>
      <c r="K737" s="26" t="s">
        <v>135</v>
      </c>
      <c r="L737" s="26" t="s">
        <v>136</v>
      </c>
      <c r="M737" s="26" t="s">
        <v>1404</v>
      </c>
      <c r="N737" s="26" t="s">
        <v>1405</v>
      </c>
      <c r="O737" s="26" t="s">
        <v>138</v>
      </c>
      <c r="Q737" s="30">
        <v>78</v>
      </c>
      <c r="R737" s="30">
        <v>7780</v>
      </c>
      <c r="S737" s="31" t="e">
        <f>#N/A</f>
        <v>#N/A</v>
      </c>
      <c r="T737" s="30">
        <v>2522</v>
      </c>
      <c r="AB737" s="33" t="e">
        <f>#N/A</f>
        <v>#N/A</v>
      </c>
      <c r="AC737" s="30">
        <v>1200</v>
      </c>
      <c r="AD737" s="30" t="e">
        <f>#N/A</f>
        <v>#N/A</v>
      </c>
      <c r="AE737" s="76">
        <v>0.60962962962962963</v>
      </c>
      <c r="AG737" s="30" t="e">
        <f>#N/A</f>
        <v>#N/A</v>
      </c>
      <c r="AH737" s="30" t="e">
        <f>#N/A</f>
        <v>#N/A</v>
      </c>
      <c r="AI737" s="30">
        <v>7096.9500000000007</v>
      </c>
      <c r="AJ737" s="30">
        <v>6759</v>
      </c>
      <c r="AK737" s="26" t="s">
        <v>139</v>
      </c>
      <c r="AL737" s="26">
        <v>16</v>
      </c>
      <c r="AM737" s="26" t="s">
        <v>1676</v>
      </c>
      <c r="AU737" s="26" t="s">
        <v>1526</v>
      </c>
      <c r="AV737" s="26" t="s">
        <v>1689</v>
      </c>
      <c r="AW737" s="26" t="s">
        <v>1637</v>
      </c>
      <c r="BA737" s="26" t="s">
        <v>1409</v>
      </c>
      <c r="BB737" s="26" t="s">
        <v>1410</v>
      </c>
      <c r="BC737" s="26" t="s">
        <v>1411</v>
      </c>
      <c r="BD737" s="37">
        <v>44008</v>
      </c>
      <c r="BE737" s="30">
        <v>34207</v>
      </c>
      <c r="BF737" s="30">
        <v>32465</v>
      </c>
      <c r="BG737" s="37" t="s">
        <v>147</v>
      </c>
      <c r="BH737" s="37" t="s">
        <v>1412</v>
      </c>
      <c r="BI737" s="37"/>
      <c r="BJ737" s="37"/>
      <c r="BK737" s="37"/>
      <c r="BL737" s="37"/>
      <c r="BM737" s="37"/>
      <c r="BN737" s="26"/>
      <c r="BO737" s="26"/>
      <c r="BP737" s="26"/>
      <c r="BQ737" s="38"/>
      <c r="BR737" s="26"/>
      <c r="BS737" s="26"/>
      <c r="BT737" s="26"/>
      <c r="BU737" s="26"/>
      <c r="BV737" s="39"/>
    </row>
    <row r="738" spans="1:74" ht="15" hidden="1" customHeight="1">
      <c r="A738" s="67">
        <v>2020</v>
      </c>
      <c r="B738" s="67">
        <v>734</v>
      </c>
      <c r="C738" s="26" t="s">
        <v>129</v>
      </c>
      <c r="D738" s="26" t="s">
        <v>130</v>
      </c>
      <c r="E738" s="26" t="s">
        <v>131</v>
      </c>
      <c r="F738" s="27">
        <v>43943</v>
      </c>
      <c r="G738" s="67" t="s">
        <v>1748</v>
      </c>
      <c r="H738" s="67" t="s">
        <v>1402</v>
      </c>
      <c r="I738" s="67" t="s">
        <v>1402</v>
      </c>
      <c r="J738" s="28" t="s">
        <v>1594</v>
      </c>
      <c r="K738" s="26" t="s">
        <v>135</v>
      </c>
      <c r="L738" s="26" t="s">
        <v>136</v>
      </c>
      <c r="M738" s="26" t="s">
        <v>1404</v>
      </c>
      <c r="N738" s="26" t="s">
        <v>1405</v>
      </c>
      <c r="O738" s="26" t="s">
        <v>138</v>
      </c>
      <c r="Q738" s="30">
        <v>87</v>
      </c>
      <c r="R738" s="30">
        <v>8840</v>
      </c>
      <c r="S738" s="31" t="e">
        <f>#N/A</f>
        <v>#N/A</v>
      </c>
      <c r="T738" s="30">
        <v>2457</v>
      </c>
      <c r="AB738" s="33" t="e">
        <f>#N/A</f>
        <v>#N/A</v>
      </c>
      <c r="AC738" s="30">
        <v>1200</v>
      </c>
      <c r="AD738" s="30" t="e">
        <f>#N/A</f>
        <v>#N/A</v>
      </c>
      <c r="AE738" s="76">
        <v>0.91103448275862065</v>
      </c>
      <c r="AG738" s="30" t="e">
        <f>#N/A</f>
        <v>#N/A</v>
      </c>
      <c r="AH738" s="30" t="e">
        <f>#N/A</f>
        <v>#N/A</v>
      </c>
      <c r="AI738" s="30">
        <v>8064</v>
      </c>
      <c r="AJ738" s="30">
        <v>7680</v>
      </c>
      <c r="AK738" s="26" t="s">
        <v>139</v>
      </c>
      <c r="AL738" s="26">
        <v>16</v>
      </c>
      <c r="AM738" s="26" t="s">
        <v>1676</v>
      </c>
      <c r="AU738" s="26" t="s">
        <v>1526</v>
      </c>
      <c r="AV738" s="26" t="s">
        <v>1689</v>
      </c>
      <c r="AW738" s="26" t="s">
        <v>1637</v>
      </c>
      <c r="BA738" s="26" t="s">
        <v>1409</v>
      </c>
      <c r="BB738" s="26" t="s">
        <v>1410</v>
      </c>
      <c r="BC738" s="26" t="s">
        <v>1411</v>
      </c>
      <c r="BD738" s="37">
        <v>44008</v>
      </c>
      <c r="BE738" s="30">
        <v>34207</v>
      </c>
      <c r="BF738" s="30">
        <v>32465</v>
      </c>
      <c r="BG738" s="37" t="s">
        <v>147</v>
      </c>
      <c r="BH738" s="37" t="s">
        <v>1412</v>
      </c>
      <c r="BI738" s="37"/>
      <c r="BJ738" s="37"/>
      <c r="BK738" s="37"/>
      <c r="BL738" s="37"/>
      <c r="BM738" s="37"/>
      <c r="BN738" s="26"/>
      <c r="BO738" s="26"/>
      <c r="BP738" s="26"/>
      <c r="BQ738" s="38"/>
      <c r="BR738" s="26"/>
      <c r="BS738" s="26"/>
      <c r="BT738" s="26"/>
      <c r="BU738" s="26"/>
      <c r="BV738" s="39"/>
    </row>
    <row r="739" spans="1:74" ht="15" hidden="1" customHeight="1">
      <c r="A739" s="67">
        <v>2020</v>
      </c>
      <c r="B739" s="67">
        <v>735</v>
      </c>
      <c r="C739" s="26" t="s">
        <v>129</v>
      </c>
      <c r="D739" s="26" t="s">
        <v>130</v>
      </c>
      <c r="E739" s="26" t="s">
        <v>131</v>
      </c>
      <c r="F739" s="27">
        <v>43943</v>
      </c>
      <c r="G739" s="67" t="s">
        <v>1749</v>
      </c>
      <c r="H739" s="67" t="s">
        <v>1402</v>
      </c>
      <c r="I739" s="67" t="s">
        <v>1402</v>
      </c>
      <c r="J739" s="28" t="s">
        <v>1750</v>
      </c>
      <c r="K739" s="26" t="s">
        <v>135</v>
      </c>
      <c r="L739" s="26" t="s">
        <v>136</v>
      </c>
      <c r="M739" s="26" t="s">
        <v>1404</v>
      </c>
      <c r="N739" s="26" t="s">
        <v>1405</v>
      </c>
      <c r="O739" s="26" t="s">
        <v>138</v>
      </c>
      <c r="Q739" s="30">
        <v>75</v>
      </c>
      <c r="R739" s="30">
        <v>5660</v>
      </c>
      <c r="S739" s="31" t="e">
        <f>#N/A</f>
        <v>#N/A</v>
      </c>
      <c r="T739" s="30">
        <v>1366</v>
      </c>
      <c r="AB739" s="33" t="e">
        <f>#N/A</f>
        <v>#N/A</v>
      </c>
      <c r="AC739" s="30">
        <v>1200</v>
      </c>
      <c r="AD739" s="30" t="e">
        <f>#N/A</f>
        <v>#N/A</v>
      </c>
      <c r="AE739" s="76">
        <v>0.92999999999999994</v>
      </c>
      <c r="AG739" s="30" t="e">
        <f>#N/A</f>
        <v>#N/A</v>
      </c>
      <c r="AH739" s="30" t="e">
        <f>#N/A</f>
        <v>#N/A</v>
      </c>
      <c r="AI739" s="30">
        <v>5162.8500000000004</v>
      </c>
      <c r="AJ739" s="30">
        <v>4917</v>
      </c>
      <c r="AK739" s="26" t="s">
        <v>139</v>
      </c>
      <c r="AL739" s="26">
        <v>16</v>
      </c>
      <c r="AM739" s="26" t="s">
        <v>1676</v>
      </c>
      <c r="AU739" s="26" t="s">
        <v>1526</v>
      </c>
      <c r="AV739" s="26" t="s">
        <v>1689</v>
      </c>
      <c r="AW739" s="26" t="s">
        <v>1637</v>
      </c>
      <c r="BA739" s="26" t="s">
        <v>1409</v>
      </c>
      <c r="BB739" s="26" t="s">
        <v>1410</v>
      </c>
      <c r="BC739" s="26" t="s">
        <v>1411</v>
      </c>
      <c r="BD739" s="37">
        <v>44008</v>
      </c>
      <c r="BE739" s="30">
        <v>34207</v>
      </c>
      <c r="BF739" s="30">
        <v>32465</v>
      </c>
      <c r="BG739" s="37" t="s">
        <v>147</v>
      </c>
      <c r="BH739" s="37" t="s">
        <v>1412</v>
      </c>
      <c r="BI739" s="37"/>
      <c r="BJ739" s="37"/>
      <c r="BK739" s="37"/>
      <c r="BL739" s="37"/>
      <c r="BM739" s="37"/>
      <c r="BN739" s="26"/>
      <c r="BO739" s="26"/>
      <c r="BP739" s="26"/>
      <c r="BQ739" s="38"/>
      <c r="BR739" s="26"/>
      <c r="BS739" s="26"/>
      <c r="BT739" s="26"/>
      <c r="BU739" s="26"/>
      <c r="BV739" s="39"/>
    </row>
    <row r="740" spans="1:74" ht="15" hidden="1" customHeight="1">
      <c r="A740" s="67">
        <v>2020</v>
      </c>
      <c r="B740" s="67">
        <v>736</v>
      </c>
      <c r="C740" s="26" t="s">
        <v>129</v>
      </c>
      <c r="D740" s="26" t="s">
        <v>130</v>
      </c>
      <c r="E740" s="26" t="s">
        <v>131</v>
      </c>
      <c r="F740" s="27">
        <v>43943</v>
      </c>
      <c r="G740" s="67" t="s">
        <v>1751</v>
      </c>
      <c r="H740" s="67" t="s">
        <v>1402</v>
      </c>
      <c r="I740" s="67" t="s">
        <v>1402</v>
      </c>
      <c r="J740" s="28" t="s">
        <v>1752</v>
      </c>
      <c r="K740" s="26" t="s">
        <v>135</v>
      </c>
      <c r="L740" s="26" t="s">
        <v>136</v>
      </c>
      <c r="M740" s="26" t="s">
        <v>1404</v>
      </c>
      <c r="N740" s="26" t="s">
        <v>1405</v>
      </c>
      <c r="O740" s="26" t="s">
        <v>138</v>
      </c>
      <c r="Q740" s="30">
        <v>87</v>
      </c>
      <c r="R740" s="30">
        <v>10520</v>
      </c>
      <c r="S740" s="31" t="e">
        <f>#N/A</f>
        <v>#N/A</v>
      </c>
      <c r="T740" s="30">
        <v>2900</v>
      </c>
      <c r="AB740" s="33" t="e">
        <f>#N/A</f>
        <v>#N/A</v>
      </c>
      <c r="AC740" s="30">
        <v>1200</v>
      </c>
      <c r="AD740" s="30" t="e">
        <f>#N/A</f>
        <v>#N/A</v>
      </c>
      <c r="AE740" s="76">
        <v>0.34923076923076923</v>
      </c>
      <c r="AG740" s="30" t="e">
        <f>#N/A</f>
        <v>#N/A</v>
      </c>
      <c r="AH740" s="30" t="e">
        <f>#N/A</f>
        <v>#N/A</v>
      </c>
      <c r="AI740" s="30">
        <v>9597</v>
      </c>
      <c r="AJ740" s="30">
        <v>9140</v>
      </c>
      <c r="AK740" s="26" t="s">
        <v>139</v>
      </c>
      <c r="AL740" s="26">
        <v>16</v>
      </c>
      <c r="AM740" s="26" t="s">
        <v>1676</v>
      </c>
      <c r="AU740" s="26" t="s">
        <v>1526</v>
      </c>
      <c r="AV740" s="26" t="s">
        <v>1689</v>
      </c>
      <c r="AW740" s="26" t="s">
        <v>1637</v>
      </c>
      <c r="BA740" s="26" t="s">
        <v>1409</v>
      </c>
      <c r="BB740" s="26" t="s">
        <v>1410</v>
      </c>
      <c r="BC740" s="26" t="s">
        <v>1411</v>
      </c>
      <c r="BD740" s="37">
        <v>44008</v>
      </c>
      <c r="BE740" s="30">
        <v>34207</v>
      </c>
      <c r="BF740" s="30">
        <v>32465</v>
      </c>
      <c r="BG740" s="37" t="s">
        <v>147</v>
      </c>
      <c r="BH740" s="37" t="s">
        <v>1412</v>
      </c>
      <c r="BI740" s="37"/>
      <c r="BJ740" s="37"/>
      <c r="BK740" s="37"/>
      <c r="BL740" s="37"/>
      <c r="BM740" s="37"/>
      <c r="BN740" s="26"/>
      <c r="BO740" s="26"/>
      <c r="BP740" s="26"/>
      <c r="BQ740" s="38"/>
      <c r="BR740" s="26"/>
      <c r="BS740" s="26"/>
      <c r="BT740" s="26"/>
      <c r="BU740" s="26"/>
      <c r="BV740" s="39"/>
    </row>
    <row r="741" spans="1:74" ht="15" hidden="1" customHeight="1">
      <c r="A741" s="67">
        <v>2020</v>
      </c>
      <c r="B741" s="67">
        <v>737</v>
      </c>
      <c r="C741" s="26" t="s">
        <v>129</v>
      </c>
      <c r="D741" s="26" t="s">
        <v>130</v>
      </c>
      <c r="E741" s="26" t="s">
        <v>131</v>
      </c>
      <c r="F741" s="27">
        <v>43943</v>
      </c>
      <c r="G741" s="67" t="s">
        <v>1753</v>
      </c>
      <c r="H741" s="67" t="s">
        <v>1402</v>
      </c>
      <c r="I741" s="67" t="s">
        <v>1402</v>
      </c>
      <c r="J741" s="28" t="s">
        <v>1754</v>
      </c>
      <c r="K741" s="26" t="s">
        <v>135</v>
      </c>
      <c r="L741" s="26" t="s">
        <v>136</v>
      </c>
      <c r="M741" s="26" t="s">
        <v>1404</v>
      </c>
      <c r="N741" s="26" t="s">
        <v>1405</v>
      </c>
      <c r="O741" s="26" t="s">
        <v>138</v>
      </c>
      <c r="Q741" s="30">
        <v>72</v>
      </c>
      <c r="R741" s="30">
        <v>4910</v>
      </c>
      <c r="S741" s="31" t="e">
        <f>#N/A</f>
        <v>#N/A</v>
      </c>
      <c r="T741" s="30">
        <v>1479</v>
      </c>
      <c r="AB741" s="33" t="e">
        <f>#N/A</f>
        <v>#N/A</v>
      </c>
      <c r="AC741" s="30">
        <v>1200</v>
      </c>
      <c r="AD741" s="30" t="e">
        <f>#N/A</f>
        <v>#N/A</v>
      </c>
      <c r="AE741" s="76">
        <v>0.94774193548387098</v>
      </c>
      <c r="AG741" s="30" t="e">
        <f>#N/A</f>
        <v>#N/A</v>
      </c>
      <c r="AH741" s="30" t="e">
        <f>#N/A</f>
        <v>#N/A</v>
      </c>
      <c r="AI741" s="30">
        <v>4479.3</v>
      </c>
      <c r="AJ741" s="30">
        <v>4266</v>
      </c>
      <c r="AK741" s="26" t="s">
        <v>139</v>
      </c>
      <c r="AL741" s="26">
        <v>16</v>
      </c>
      <c r="AM741" s="26" t="s">
        <v>1676</v>
      </c>
      <c r="AU741" s="26" t="s">
        <v>1526</v>
      </c>
      <c r="AV741" s="26" t="s">
        <v>1689</v>
      </c>
      <c r="AW741" s="26" t="s">
        <v>1637</v>
      </c>
      <c r="BA741" s="26" t="s">
        <v>1409</v>
      </c>
      <c r="BB741" s="26" t="s">
        <v>1410</v>
      </c>
      <c r="BC741" s="26" t="s">
        <v>1411</v>
      </c>
      <c r="BD741" s="37">
        <v>44008</v>
      </c>
      <c r="BE741" s="30">
        <v>34207</v>
      </c>
      <c r="BF741" s="30">
        <v>32465</v>
      </c>
      <c r="BG741" s="37" t="s">
        <v>147</v>
      </c>
      <c r="BH741" s="37" t="s">
        <v>1412</v>
      </c>
      <c r="BI741" s="37"/>
      <c r="BJ741" s="37"/>
      <c r="BK741" s="37"/>
      <c r="BL741" s="37"/>
      <c r="BM741" s="37"/>
      <c r="BN741" s="26"/>
      <c r="BO741" s="26"/>
      <c r="BP741" s="26"/>
      <c r="BQ741" s="38"/>
      <c r="BR741" s="26"/>
      <c r="BS741" s="26"/>
      <c r="BT741" s="26"/>
      <c r="BU741" s="26"/>
      <c r="BV741" s="39"/>
    </row>
    <row r="742" spans="1:74" ht="15" hidden="1" customHeight="1">
      <c r="A742" s="67">
        <v>2020</v>
      </c>
      <c r="B742" s="67">
        <v>738</v>
      </c>
      <c r="C742" s="26" t="s">
        <v>129</v>
      </c>
      <c r="D742" s="26" t="s">
        <v>130</v>
      </c>
      <c r="E742" s="26" t="s">
        <v>131</v>
      </c>
      <c r="F742" s="27">
        <v>43943</v>
      </c>
      <c r="G742" s="67" t="s">
        <v>1755</v>
      </c>
      <c r="H742" s="67" t="s">
        <v>1402</v>
      </c>
      <c r="I742" s="67" t="s">
        <v>1402</v>
      </c>
      <c r="J742" s="28" t="s">
        <v>1756</v>
      </c>
      <c r="K742" s="26" t="s">
        <v>135</v>
      </c>
      <c r="L742" s="26" t="s">
        <v>136</v>
      </c>
      <c r="M742" s="26" t="s">
        <v>1404</v>
      </c>
      <c r="N742" s="26" t="s">
        <v>1405</v>
      </c>
      <c r="O742" s="26" t="s">
        <v>138</v>
      </c>
      <c r="Q742" s="30">
        <v>83</v>
      </c>
      <c r="R742" s="30">
        <v>9800</v>
      </c>
      <c r="S742" s="31" t="e">
        <f>#N/A</f>
        <v>#N/A</v>
      </c>
      <c r="T742" s="30">
        <v>2768</v>
      </c>
      <c r="AB742" s="33" t="e">
        <f>#N/A</f>
        <v>#N/A</v>
      </c>
      <c r="AC742" s="30">
        <v>1200</v>
      </c>
      <c r="AD742" s="30" t="e">
        <f>#N/A</f>
        <v>#N/A</v>
      </c>
      <c r="AE742" s="76">
        <v>0.98</v>
      </c>
      <c r="AG742" s="30" t="e">
        <f>#N/A</f>
        <v>#N/A</v>
      </c>
      <c r="AH742" s="30" t="e">
        <f>#N/A</f>
        <v>#N/A</v>
      </c>
      <c r="AI742" s="30">
        <v>8939.7000000000007</v>
      </c>
      <c r="AJ742" s="30">
        <v>8514</v>
      </c>
      <c r="AK742" s="26" t="s">
        <v>139</v>
      </c>
      <c r="AL742" s="26">
        <v>16</v>
      </c>
      <c r="AM742" s="26" t="s">
        <v>1676</v>
      </c>
      <c r="AU742" s="26" t="s">
        <v>141</v>
      </c>
      <c r="AV742" s="107" t="s">
        <v>1757</v>
      </c>
      <c r="AW742" s="107" t="s">
        <v>1758</v>
      </c>
      <c r="BA742" s="26" t="s">
        <v>1409</v>
      </c>
      <c r="BB742" s="26" t="s">
        <v>1410</v>
      </c>
      <c r="BC742" s="26" t="s">
        <v>1411</v>
      </c>
      <c r="BD742" s="37">
        <v>44008</v>
      </c>
      <c r="BE742" s="30">
        <v>34207</v>
      </c>
      <c r="BF742" s="30">
        <v>32465</v>
      </c>
      <c r="BG742" s="37" t="s">
        <v>147</v>
      </c>
      <c r="BH742" s="37" t="s">
        <v>1412</v>
      </c>
      <c r="BI742" s="37"/>
      <c r="BJ742" s="37"/>
      <c r="BK742" s="37"/>
      <c r="BL742" s="37"/>
      <c r="BM742" s="37"/>
      <c r="BN742" s="26"/>
      <c r="BO742" s="26"/>
      <c r="BP742" s="26"/>
      <c r="BQ742" s="38"/>
      <c r="BR742" s="26"/>
      <c r="BS742" s="26"/>
      <c r="BT742" s="26"/>
      <c r="BU742" s="26"/>
      <c r="BV742" s="39"/>
    </row>
    <row r="743" spans="1:74" ht="15" hidden="1" customHeight="1">
      <c r="A743" s="67">
        <v>2020</v>
      </c>
      <c r="B743" s="67">
        <v>739</v>
      </c>
      <c r="C743" s="26" t="s">
        <v>129</v>
      </c>
      <c r="D743" s="26" t="s">
        <v>130</v>
      </c>
      <c r="E743" s="26" t="s">
        <v>131</v>
      </c>
      <c r="F743" s="27">
        <v>43943</v>
      </c>
      <c r="G743" s="67" t="s">
        <v>1759</v>
      </c>
      <c r="H743" s="67" t="s">
        <v>1402</v>
      </c>
      <c r="I743" s="67" t="s">
        <v>1402</v>
      </c>
      <c r="J743" s="28" t="s">
        <v>1594</v>
      </c>
      <c r="K743" s="26" t="s">
        <v>135</v>
      </c>
      <c r="L743" s="26" t="s">
        <v>136</v>
      </c>
      <c r="M743" s="26" t="s">
        <v>1404</v>
      </c>
      <c r="N743" s="26" t="s">
        <v>1405</v>
      </c>
      <c r="O743" s="26" t="s">
        <v>138</v>
      </c>
      <c r="Q743" s="30">
        <v>84</v>
      </c>
      <c r="R743" s="30">
        <v>7310</v>
      </c>
      <c r="S743" s="31" t="e">
        <f>#N/A</f>
        <v>#N/A</v>
      </c>
      <c r="T743" s="30">
        <v>2040</v>
      </c>
      <c r="AB743" s="33" t="e">
        <f>#N/A</f>
        <v>#N/A</v>
      </c>
      <c r="AC743" s="30">
        <v>1200</v>
      </c>
      <c r="AD743" s="30" t="e">
        <f>#N/A</f>
        <v>#N/A</v>
      </c>
      <c r="AE743" s="76">
        <v>0.92594594594594593</v>
      </c>
      <c r="AG743" s="30" t="e">
        <f>#N/A</f>
        <v>#N/A</v>
      </c>
      <c r="AH743" s="30" t="e">
        <f>#N/A</f>
        <v>#N/A</v>
      </c>
      <c r="AI743" s="30">
        <v>6668.55</v>
      </c>
      <c r="AJ743" s="30">
        <v>6351</v>
      </c>
      <c r="AK743" s="26" t="s">
        <v>139</v>
      </c>
      <c r="AL743" s="26">
        <v>16</v>
      </c>
      <c r="AM743" s="26" t="s">
        <v>1676</v>
      </c>
      <c r="AU743" s="26" t="s">
        <v>141</v>
      </c>
      <c r="AV743" s="107" t="s">
        <v>1757</v>
      </c>
      <c r="AW743" s="107" t="s">
        <v>1758</v>
      </c>
      <c r="BA743" s="26" t="s">
        <v>1409</v>
      </c>
      <c r="BB743" s="26" t="s">
        <v>1410</v>
      </c>
      <c r="BC743" s="26" t="s">
        <v>1411</v>
      </c>
      <c r="BD743" s="37">
        <v>44008</v>
      </c>
      <c r="BE743" s="30">
        <v>34207</v>
      </c>
      <c r="BF743" s="30">
        <v>32465</v>
      </c>
      <c r="BG743" s="37" t="s">
        <v>147</v>
      </c>
      <c r="BH743" s="37" t="s">
        <v>1412</v>
      </c>
      <c r="BI743" s="37"/>
      <c r="BJ743" s="37"/>
      <c r="BK743" s="37"/>
      <c r="BL743" s="37"/>
      <c r="BM743" s="37"/>
      <c r="BN743" s="26"/>
      <c r="BO743" s="26"/>
      <c r="BP743" s="26"/>
      <c r="BQ743" s="38"/>
      <c r="BR743" s="26"/>
      <c r="BS743" s="26"/>
      <c r="BT743" s="26"/>
      <c r="BU743" s="26"/>
      <c r="BV743" s="39"/>
    </row>
    <row r="744" spans="1:74" ht="15" hidden="1" customHeight="1">
      <c r="A744" s="67">
        <v>2020</v>
      </c>
      <c r="B744" s="67">
        <v>740</v>
      </c>
      <c r="C744" s="26" t="s">
        <v>129</v>
      </c>
      <c r="D744" s="26" t="s">
        <v>130</v>
      </c>
      <c r="E744" s="26" t="s">
        <v>131</v>
      </c>
      <c r="F744" s="27">
        <v>43943</v>
      </c>
      <c r="G744" s="67" t="s">
        <v>1760</v>
      </c>
      <c r="H744" s="67" t="s">
        <v>1402</v>
      </c>
      <c r="I744" s="67" t="s">
        <v>1402</v>
      </c>
      <c r="J744" s="28" t="s">
        <v>1594</v>
      </c>
      <c r="K744" s="26" t="s">
        <v>135</v>
      </c>
      <c r="L744" s="26" t="s">
        <v>136</v>
      </c>
      <c r="M744" s="26" t="s">
        <v>1404</v>
      </c>
      <c r="N744" s="26" t="s">
        <v>1405</v>
      </c>
      <c r="O744" s="26" t="s">
        <v>138</v>
      </c>
      <c r="Q744" s="30">
        <v>85</v>
      </c>
      <c r="R744" s="30">
        <v>9120</v>
      </c>
      <c r="S744" s="31" t="e">
        <f>#N/A</f>
        <v>#N/A</v>
      </c>
      <c r="T744" s="30">
        <v>2294</v>
      </c>
      <c r="AB744" s="33" t="e">
        <f>#N/A</f>
        <v>#N/A</v>
      </c>
      <c r="AC744" s="30">
        <v>1200</v>
      </c>
      <c r="AD744" s="30" t="e">
        <f>#N/A</f>
        <v>#N/A</v>
      </c>
      <c r="AE744" s="76">
        <v>0.91103448275862065</v>
      </c>
      <c r="AG744" s="30" t="e">
        <f>#N/A</f>
        <v>#N/A</v>
      </c>
      <c r="AH744" s="30" t="e">
        <f>#N/A</f>
        <v>#N/A</v>
      </c>
      <c r="AI744" s="30">
        <v>8319.15</v>
      </c>
      <c r="AJ744" s="30">
        <v>7923</v>
      </c>
      <c r="AK744" s="26" t="s">
        <v>139</v>
      </c>
      <c r="AL744" s="26">
        <v>16</v>
      </c>
      <c r="AM744" s="26" t="s">
        <v>1676</v>
      </c>
      <c r="AU744" s="26" t="s">
        <v>141</v>
      </c>
      <c r="AV744" s="107" t="s">
        <v>1757</v>
      </c>
      <c r="AW744" s="107" t="s">
        <v>1758</v>
      </c>
      <c r="BA744" s="26" t="s">
        <v>1409</v>
      </c>
      <c r="BB744" s="26" t="s">
        <v>1410</v>
      </c>
      <c r="BC744" s="26" t="s">
        <v>1411</v>
      </c>
      <c r="BD744" s="37">
        <v>44008</v>
      </c>
      <c r="BE744" s="30">
        <v>34207</v>
      </c>
      <c r="BF744" s="30">
        <v>32465</v>
      </c>
      <c r="BG744" s="37" t="s">
        <v>147</v>
      </c>
      <c r="BH744" s="37" t="s">
        <v>1412</v>
      </c>
      <c r="BI744" s="37"/>
      <c r="BJ744" s="37"/>
      <c r="BK744" s="37"/>
      <c r="BL744" s="37"/>
      <c r="BM744" s="37"/>
      <c r="BN744" s="26"/>
      <c r="BO744" s="26"/>
      <c r="BP744" s="26"/>
      <c r="BQ744" s="38"/>
      <c r="BR744" s="26"/>
      <c r="BS744" s="26"/>
      <c r="BT744" s="26"/>
      <c r="BU744" s="26"/>
      <c r="BV744" s="39"/>
    </row>
    <row r="745" spans="1:74" ht="15" hidden="1" customHeight="1">
      <c r="A745" s="67">
        <v>2020</v>
      </c>
      <c r="B745" s="67">
        <v>741</v>
      </c>
      <c r="C745" s="26" t="s">
        <v>129</v>
      </c>
      <c r="D745" s="26" t="s">
        <v>130</v>
      </c>
      <c r="E745" s="26" t="s">
        <v>131</v>
      </c>
      <c r="F745" s="27">
        <v>43943</v>
      </c>
      <c r="G745" s="67" t="s">
        <v>1761</v>
      </c>
      <c r="H745" s="67" t="s">
        <v>1402</v>
      </c>
      <c r="I745" s="67" t="s">
        <v>1402</v>
      </c>
      <c r="J745" s="28" t="s">
        <v>1762</v>
      </c>
      <c r="K745" s="26" t="s">
        <v>135</v>
      </c>
      <c r="L745" s="26" t="s">
        <v>136</v>
      </c>
      <c r="M745" s="26" t="s">
        <v>1404</v>
      </c>
      <c r="N745" s="26" t="s">
        <v>1405</v>
      </c>
      <c r="O745" s="26" t="s">
        <v>138</v>
      </c>
      <c r="Q745" s="30">
        <v>80</v>
      </c>
      <c r="R745" s="30">
        <v>7080</v>
      </c>
      <c r="S745" s="31" t="e">
        <f>#N/A</f>
        <v>#N/A</v>
      </c>
      <c r="T745" s="30">
        <v>2188</v>
      </c>
      <c r="AB745" s="33" t="e">
        <f>#N/A</f>
        <v>#N/A</v>
      </c>
      <c r="AC745" s="30">
        <v>1200</v>
      </c>
      <c r="AD745" s="30" t="e">
        <f>#N/A</f>
        <v>#N/A</v>
      </c>
      <c r="AE745" s="76">
        <v>0.88322580645161286</v>
      </c>
      <c r="AG745" s="30" t="e">
        <f>#N/A</f>
        <v>#N/A</v>
      </c>
      <c r="AH745" s="30" t="e">
        <f>#N/A</f>
        <v>#N/A</v>
      </c>
      <c r="AI745" s="30">
        <v>6458.55</v>
      </c>
      <c r="AJ745" s="30">
        <v>6151</v>
      </c>
      <c r="AK745" s="26" t="s">
        <v>139</v>
      </c>
      <c r="AL745" s="26">
        <v>16</v>
      </c>
      <c r="AM745" s="26" t="s">
        <v>1676</v>
      </c>
      <c r="AU745" s="26" t="s">
        <v>141</v>
      </c>
      <c r="AV745" s="107" t="s">
        <v>1757</v>
      </c>
      <c r="AW745" s="107" t="s">
        <v>1758</v>
      </c>
      <c r="BA745" s="26" t="s">
        <v>1409</v>
      </c>
      <c r="BB745" s="26" t="s">
        <v>1410</v>
      </c>
      <c r="BC745" s="26" t="s">
        <v>1411</v>
      </c>
      <c r="BD745" s="37">
        <v>44008</v>
      </c>
      <c r="BE745" s="30">
        <v>34207</v>
      </c>
      <c r="BF745" s="30">
        <v>32465</v>
      </c>
      <c r="BG745" s="37" t="s">
        <v>147</v>
      </c>
      <c r="BH745" s="37" t="s">
        <v>1412</v>
      </c>
      <c r="BI745" s="37"/>
      <c r="BJ745" s="37"/>
      <c r="BK745" s="37"/>
      <c r="BL745" s="37"/>
      <c r="BM745" s="37"/>
      <c r="BN745" s="26"/>
      <c r="BO745" s="26"/>
      <c r="BP745" s="26"/>
      <c r="BQ745" s="38"/>
      <c r="BR745" s="26"/>
      <c r="BS745" s="26"/>
      <c r="BT745" s="26"/>
      <c r="BU745" s="26"/>
      <c r="BV745" s="39"/>
    </row>
    <row r="746" spans="1:74" ht="15" hidden="1" customHeight="1">
      <c r="A746" s="67">
        <v>2020</v>
      </c>
      <c r="B746" s="67">
        <v>742</v>
      </c>
      <c r="C746" s="26" t="s">
        <v>129</v>
      </c>
      <c r="D746" s="26" t="s">
        <v>130</v>
      </c>
      <c r="E746" s="26" t="s">
        <v>131</v>
      </c>
      <c r="F746" s="27">
        <v>43943</v>
      </c>
      <c r="G746" s="67" t="s">
        <v>1763</v>
      </c>
      <c r="H746" s="67" t="s">
        <v>1402</v>
      </c>
      <c r="I746" s="67" t="s">
        <v>1402</v>
      </c>
      <c r="J746" s="28" t="s">
        <v>1594</v>
      </c>
      <c r="K746" s="26" t="s">
        <v>135</v>
      </c>
      <c r="L746" s="26" t="s">
        <v>136</v>
      </c>
      <c r="M746" s="26" t="s">
        <v>1404</v>
      </c>
      <c r="N746" s="26" t="s">
        <v>1405</v>
      </c>
      <c r="O746" s="26" t="s">
        <v>138</v>
      </c>
      <c r="Q746" s="30">
        <v>80</v>
      </c>
      <c r="R746" s="30">
        <v>7010</v>
      </c>
      <c r="S746" s="31" t="e">
        <f>#N/A</f>
        <v>#N/A</v>
      </c>
      <c r="T746" s="30">
        <v>1955</v>
      </c>
      <c r="AB746" s="33" t="e">
        <f>#N/A</f>
        <v>#N/A</v>
      </c>
      <c r="AC746" s="30">
        <v>1200</v>
      </c>
      <c r="AD746" s="30" t="e">
        <f>#N/A</f>
        <v>#N/A</v>
      </c>
      <c r="AE746" s="76">
        <v>0.98</v>
      </c>
      <c r="AG746" s="30" t="e">
        <f>#N/A</f>
        <v>#N/A</v>
      </c>
      <c r="AH746" s="30" t="e">
        <f>#N/A</f>
        <v>#N/A</v>
      </c>
      <c r="AI746" s="30">
        <v>6394.5</v>
      </c>
      <c r="AJ746" s="30">
        <v>6090</v>
      </c>
      <c r="AK746" s="26" t="s">
        <v>139</v>
      </c>
      <c r="AL746" s="26">
        <v>16</v>
      </c>
      <c r="AM746" s="26" t="s">
        <v>1676</v>
      </c>
      <c r="AU746" s="26" t="s">
        <v>141</v>
      </c>
      <c r="AV746" s="107" t="s">
        <v>1757</v>
      </c>
      <c r="AW746" s="107" t="s">
        <v>1758</v>
      </c>
      <c r="BA746" s="26" t="s">
        <v>1409</v>
      </c>
      <c r="BB746" s="26" t="s">
        <v>1410</v>
      </c>
      <c r="BC746" s="26" t="s">
        <v>1411</v>
      </c>
      <c r="BD746" s="37">
        <v>44008</v>
      </c>
      <c r="BE746" s="30">
        <v>34207</v>
      </c>
      <c r="BF746" s="30">
        <v>32465</v>
      </c>
      <c r="BG746" s="37" t="s">
        <v>147</v>
      </c>
      <c r="BH746" s="37" t="s">
        <v>1412</v>
      </c>
      <c r="BI746" s="37"/>
      <c r="BJ746" s="37"/>
      <c r="BK746" s="37"/>
      <c r="BL746" s="37"/>
      <c r="BM746" s="37"/>
      <c r="BN746" s="26"/>
      <c r="BO746" s="26"/>
      <c r="BP746" s="26"/>
      <c r="BQ746" s="38"/>
      <c r="BR746" s="26"/>
      <c r="BS746" s="26"/>
      <c r="BT746" s="26"/>
      <c r="BU746" s="26"/>
      <c r="BV746" s="39"/>
    </row>
    <row r="747" spans="1:74" ht="15" hidden="1" customHeight="1">
      <c r="A747" s="67">
        <v>2020</v>
      </c>
      <c r="B747" s="67">
        <v>743</v>
      </c>
      <c r="C747" s="26" t="s">
        <v>129</v>
      </c>
      <c r="D747" s="26" t="s">
        <v>130</v>
      </c>
      <c r="E747" s="26" t="s">
        <v>131</v>
      </c>
      <c r="F747" s="27">
        <v>43943</v>
      </c>
      <c r="G747" s="67" t="s">
        <v>1764</v>
      </c>
      <c r="H747" s="67" t="s">
        <v>1402</v>
      </c>
      <c r="I747" s="67" t="s">
        <v>1402</v>
      </c>
      <c r="J747" s="28" t="s">
        <v>1765</v>
      </c>
      <c r="K747" s="26" t="s">
        <v>135</v>
      </c>
      <c r="L747" s="26" t="s">
        <v>136</v>
      </c>
      <c r="M747" s="26" t="s">
        <v>1404</v>
      </c>
      <c r="N747" s="26" t="s">
        <v>1405</v>
      </c>
      <c r="O747" s="26" t="s">
        <v>138</v>
      </c>
      <c r="Q747" s="30">
        <v>84</v>
      </c>
      <c r="R747" s="30">
        <v>7360</v>
      </c>
      <c r="S747" s="31" t="e">
        <f>#N/A</f>
        <v>#N/A</v>
      </c>
      <c r="T747" s="30">
        <v>1820</v>
      </c>
      <c r="AB747" s="33" t="e">
        <f>#N/A</f>
        <v>#N/A</v>
      </c>
      <c r="AC747" s="30">
        <v>1200</v>
      </c>
      <c r="AD747" s="30" t="e">
        <f>#N/A</f>
        <v>#N/A</v>
      </c>
      <c r="AE747" s="76">
        <v>0.90307692307692311</v>
      </c>
      <c r="AG747" s="30" t="e">
        <f>#N/A</f>
        <v>#N/A</v>
      </c>
      <c r="AH747" s="30" t="e">
        <f>#N/A</f>
        <v>#N/A</v>
      </c>
      <c r="AI747" s="30">
        <v>6688.5</v>
      </c>
      <c r="AJ747" s="30">
        <v>6370</v>
      </c>
      <c r="AK747" s="26" t="s">
        <v>139</v>
      </c>
      <c r="AL747" s="26">
        <v>16</v>
      </c>
      <c r="AM747" s="26" t="s">
        <v>1676</v>
      </c>
      <c r="AU747" s="26" t="s">
        <v>141</v>
      </c>
      <c r="AV747" s="107" t="s">
        <v>1757</v>
      </c>
      <c r="AW747" s="107" t="s">
        <v>1758</v>
      </c>
      <c r="BA747" s="26" t="s">
        <v>1409</v>
      </c>
      <c r="BB747" s="26" t="s">
        <v>1410</v>
      </c>
      <c r="BC747" s="26" t="s">
        <v>1411</v>
      </c>
      <c r="BD747" s="37">
        <v>44008</v>
      </c>
      <c r="BE747" s="30">
        <v>34207</v>
      </c>
      <c r="BF747" s="30">
        <v>32465</v>
      </c>
      <c r="BG747" s="37" t="s">
        <v>147</v>
      </c>
      <c r="BH747" s="37" t="s">
        <v>1412</v>
      </c>
      <c r="BI747" s="37"/>
      <c r="BJ747" s="37"/>
      <c r="BK747" s="37"/>
      <c r="BL747" s="37"/>
      <c r="BM747" s="37"/>
      <c r="BN747" s="26"/>
      <c r="BO747" s="26"/>
      <c r="BP747" s="26"/>
      <c r="BQ747" s="38"/>
      <c r="BR747" s="26"/>
      <c r="BS747" s="26"/>
      <c r="BT747" s="26"/>
      <c r="BU747" s="26"/>
      <c r="BV747" s="39"/>
    </row>
    <row r="748" spans="1:74" ht="15" hidden="1" customHeight="1">
      <c r="A748" s="67">
        <v>2020</v>
      </c>
      <c r="B748" s="67">
        <v>744</v>
      </c>
      <c r="C748" s="26" t="s">
        <v>129</v>
      </c>
      <c r="D748" s="26" t="s">
        <v>130</v>
      </c>
      <c r="E748" s="26" t="s">
        <v>131</v>
      </c>
      <c r="F748" s="27">
        <v>43943</v>
      </c>
      <c r="G748" s="67" t="s">
        <v>1766</v>
      </c>
      <c r="H748" s="67" t="s">
        <v>1402</v>
      </c>
      <c r="I748" s="67" t="s">
        <v>1402</v>
      </c>
      <c r="J748" s="28" t="s">
        <v>1767</v>
      </c>
      <c r="K748" s="26" t="s">
        <v>135</v>
      </c>
      <c r="L748" s="26" t="s">
        <v>136</v>
      </c>
      <c r="M748" s="26" t="s">
        <v>1404</v>
      </c>
      <c r="N748" s="26" t="s">
        <v>1405</v>
      </c>
      <c r="O748" s="26" t="s">
        <v>138</v>
      </c>
      <c r="Q748" s="30">
        <v>78</v>
      </c>
      <c r="R748" s="30">
        <v>6660</v>
      </c>
      <c r="S748" s="31" t="e">
        <f>#N/A</f>
        <v>#N/A</v>
      </c>
      <c r="T748" s="30">
        <v>1758</v>
      </c>
      <c r="AB748" s="33" t="e">
        <f>#N/A</f>
        <v>#N/A</v>
      </c>
      <c r="AC748" s="30">
        <v>1200</v>
      </c>
      <c r="AD748" s="30" t="e">
        <f>#N/A</f>
        <v>#N/A</v>
      </c>
      <c r="AE748" s="76">
        <v>0.94428571428571428</v>
      </c>
      <c r="AG748" s="30" t="e">
        <f>#N/A</f>
        <v>#N/A</v>
      </c>
      <c r="AH748" s="30" t="e">
        <f>#N/A</f>
        <v>#N/A</v>
      </c>
      <c r="AI748" s="30">
        <v>6075.3</v>
      </c>
      <c r="AJ748" s="30">
        <v>5786</v>
      </c>
      <c r="AK748" s="26" t="s">
        <v>139</v>
      </c>
      <c r="AL748" s="26">
        <v>16</v>
      </c>
      <c r="AM748" s="26" t="s">
        <v>1676</v>
      </c>
      <c r="AU748" s="26" t="s">
        <v>1768</v>
      </c>
      <c r="AV748" s="107" t="s">
        <v>1757</v>
      </c>
      <c r="AW748" s="26" t="s">
        <v>1637</v>
      </c>
      <c r="BA748" s="26" t="s">
        <v>1409</v>
      </c>
      <c r="BB748" s="26" t="s">
        <v>1410</v>
      </c>
      <c r="BC748" s="26" t="s">
        <v>1411</v>
      </c>
      <c r="BD748" s="37">
        <v>44008</v>
      </c>
      <c r="BE748" s="30">
        <v>34207</v>
      </c>
      <c r="BF748" s="30">
        <v>32465</v>
      </c>
      <c r="BG748" s="37" t="s">
        <v>147</v>
      </c>
      <c r="BH748" s="37" t="s">
        <v>1412</v>
      </c>
      <c r="BI748" s="37"/>
      <c r="BJ748" s="37"/>
      <c r="BK748" s="37"/>
      <c r="BL748" s="37"/>
      <c r="BM748" s="37"/>
      <c r="BN748" s="26"/>
      <c r="BO748" s="26"/>
      <c r="BP748" s="26"/>
      <c r="BQ748" s="38"/>
      <c r="BR748" s="26"/>
      <c r="BS748" s="26"/>
      <c r="BT748" s="26"/>
      <c r="BU748" s="26"/>
      <c r="BV748" s="39"/>
    </row>
    <row r="749" spans="1:74" ht="15" hidden="1" customHeight="1">
      <c r="A749" s="67">
        <v>2020</v>
      </c>
      <c r="B749" s="67">
        <v>745</v>
      </c>
      <c r="C749" s="26" t="s">
        <v>129</v>
      </c>
      <c r="D749" s="26" t="s">
        <v>130</v>
      </c>
      <c r="E749" s="26" t="s">
        <v>131</v>
      </c>
      <c r="F749" s="27">
        <v>43943</v>
      </c>
      <c r="G749" s="67" t="s">
        <v>1769</v>
      </c>
      <c r="H749" s="67" t="s">
        <v>1402</v>
      </c>
      <c r="I749" s="67" t="s">
        <v>1402</v>
      </c>
      <c r="J749" s="28" t="s">
        <v>1770</v>
      </c>
      <c r="K749" s="26" t="s">
        <v>135</v>
      </c>
      <c r="L749" s="26" t="s">
        <v>136</v>
      </c>
      <c r="M749" s="26" t="s">
        <v>1404</v>
      </c>
      <c r="N749" s="26" t="s">
        <v>1405</v>
      </c>
      <c r="O749" s="26" t="s">
        <v>138</v>
      </c>
      <c r="Q749" s="30">
        <v>86</v>
      </c>
      <c r="R749" s="30">
        <v>9320</v>
      </c>
      <c r="S749" s="31" t="e">
        <f>#N/A</f>
        <v>#N/A</v>
      </c>
      <c r="T749" s="30">
        <v>2105</v>
      </c>
      <c r="AB749" s="33" t="e">
        <f>#N/A</f>
        <v>#N/A</v>
      </c>
      <c r="AC749" s="30">
        <v>1200</v>
      </c>
      <c r="AD749" s="30" t="e">
        <f>#N/A</f>
        <v>#N/A</v>
      </c>
      <c r="AE749" s="76">
        <v>0.94666666666666666</v>
      </c>
      <c r="AG749" s="30" t="e">
        <f>#N/A</f>
        <v>#N/A</v>
      </c>
      <c r="AH749" s="30" t="e">
        <f>#N/A</f>
        <v>#N/A</v>
      </c>
      <c r="AI749" s="30">
        <v>8501.85</v>
      </c>
      <c r="AJ749" s="30">
        <v>8097</v>
      </c>
      <c r="AK749" s="26" t="s">
        <v>139</v>
      </c>
      <c r="AL749" s="26">
        <v>16</v>
      </c>
      <c r="AM749" s="26" t="s">
        <v>1676</v>
      </c>
      <c r="AU749" s="26" t="s">
        <v>1768</v>
      </c>
      <c r="AV749" s="107" t="s">
        <v>1757</v>
      </c>
      <c r="AW749" s="26" t="s">
        <v>1637</v>
      </c>
      <c r="BA749" s="26" t="s">
        <v>1409</v>
      </c>
      <c r="BB749" s="26" t="s">
        <v>1410</v>
      </c>
      <c r="BC749" s="26" t="s">
        <v>1411</v>
      </c>
      <c r="BD749" s="37">
        <v>44008</v>
      </c>
      <c r="BE749" s="30">
        <v>34207</v>
      </c>
      <c r="BF749" s="30">
        <v>32465</v>
      </c>
      <c r="BG749" s="37" t="s">
        <v>147</v>
      </c>
      <c r="BH749" s="37" t="s">
        <v>1412</v>
      </c>
      <c r="BI749" s="37"/>
      <c r="BJ749" s="37"/>
      <c r="BK749" s="37"/>
      <c r="BL749" s="37"/>
      <c r="BM749" s="37"/>
      <c r="BN749" s="26"/>
      <c r="BO749" s="26"/>
      <c r="BP749" s="26"/>
      <c r="BQ749" s="38"/>
      <c r="BR749" s="26"/>
      <c r="BS749" s="26"/>
      <c r="BT749" s="26"/>
      <c r="BU749" s="26"/>
      <c r="BV749" s="39"/>
    </row>
    <row r="750" spans="1:74" ht="15" hidden="1" customHeight="1">
      <c r="A750" s="67">
        <v>2020</v>
      </c>
      <c r="B750" s="67">
        <v>746</v>
      </c>
      <c r="C750" s="26" t="s">
        <v>129</v>
      </c>
      <c r="D750" s="26" t="s">
        <v>130</v>
      </c>
      <c r="E750" s="26" t="s">
        <v>131</v>
      </c>
      <c r="F750" s="27">
        <v>43943</v>
      </c>
      <c r="G750" s="67" t="s">
        <v>1771</v>
      </c>
      <c r="H750" s="67" t="s">
        <v>1402</v>
      </c>
      <c r="I750" s="67" t="s">
        <v>1402</v>
      </c>
      <c r="J750" s="28" t="s">
        <v>1772</v>
      </c>
      <c r="K750" s="26" t="s">
        <v>135</v>
      </c>
      <c r="L750" s="26" t="s">
        <v>136</v>
      </c>
      <c r="M750" s="26" t="s">
        <v>1404</v>
      </c>
      <c r="N750" s="26" t="s">
        <v>1405</v>
      </c>
      <c r="O750" s="26" t="s">
        <v>138</v>
      </c>
      <c r="Q750" s="30">
        <v>79</v>
      </c>
      <c r="R750" s="30">
        <v>6320</v>
      </c>
      <c r="S750" s="31" t="e">
        <f>#N/A</f>
        <v>#N/A</v>
      </c>
      <c r="T750" s="30">
        <v>1754</v>
      </c>
      <c r="AB750" s="33" t="e">
        <f>#N/A</f>
        <v>#N/A</v>
      </c>
      <c r="AC750" s="30">
        <v>1200</v>
      </c>
      <c r="AD750" s="30" t="e">
        <f>#N/A</f>
        <v>#N/A</v>
      </c>
      <c r="AE750" s="76">
        <v>0.9244444444444444</v>
      </c>
      <c r="AG750" s="30" t="e">
        <f>#N/A</f>
        <v>#N/A</v>
      </c>
      <c r="AH750" s="30" t="e">
        <f>#N/A</f>
        <v>#N/A</v>
      </c>
      <c r="AI750" s="30">
        <v>5765.55</v>
      </c>
      <c r="AJ750" s="30">
        <v>5491</v>
      </c>
      <c r="AK750" s="26" t="s">
        <v>139</v>
      </c>
      <c r="AL750" s="26">
        <v>16</v>
      </c>
      <c r="AM750" s="26" t="s">
        <v>1676</v>
      </c>
      <c r="AU750" s="26" t="s">
        <v>1768</v>
      </c>
      <c r="AV750" s="107" t="s">
        <v>1773</v>
      </c>
      <c r="AW750" s="26" t="s">
        <v>1637</v>
      </c>
      <c r="BA750" s="26" t="s">
        <v>1409</v>
      </c>
      <c r="BB750" s="26" t="s">
        <v>1410</v>
      </c>
      <c r="BC750" s="26" t="s">
        <v>1411</v>
      </c>
      <c r="BD750" s="37">
        <v>44008</v>
      </c>
      <c r="BE750" s="30">
        <v>34207</v>
      </c>
      <c r="BF750" s="30">
        <v>32465</v>
      </c>
      <c r="BG750" s="37" t="s">
        <v>147</v>
      </c>
      <c r="BH750" s="37" t="s">
        <v>1412</v>
      </c>
      <c r="BI750" s="37"/>
      <c r="BJ750" s="37"/>
      <c r="BK750" s="37"/>
      <c r="BL750" s="37"/>
      <c r="BM750" s="37"/>
      <c r="BN750" s="26"/>
      <c r="BO750" s="26"/>
      <c r="BP750" s="26"/>
      <c r="BQ750" s="38"/>
      <c r="BR750" s="26"/>
      <c r="BS750" s="26"/>
      <c r="BT750" s="26"/>
      <c r="BU750" s="26"/>
      <c r="BV750" s="39"/>
    </row>
    <row r="751" spans="1:74" ht="15" hidden="1" customHeight="1">
      <c r="A751" s="67">
        <v>2020</v>
      </c>
      <c r="B751" s="67">
        <v>747</v>
      </c>
      <c r="C751" s="26" t="s">
        <v>129</v>
      </c>
      <c r="D751" s="26" t="s">
        <v>130</v>
      </c>
      <c r="E751" s="26" t="s">
        <v>131</v>
      </c>
      <c r="F751" s="27">
        <v>43943</v>
      </c>
      <c r="G751" s="67" t="s">
        <v>1774</v>
      </c>
      <c r="H751" s="67" t="s">
        <v>1402</v>
      </c>
      <c r="I751" s="67" t="s">
        <v>1402</v>
      </c>
      <c r="J751" s="28" t="s">
        <v>1775</v>
      </c>
      <c r="K751" s="26" t="s">
        <v>135</v>
      </c>
      <c r="L751" s="26" t="s">
        <v>136</v>
      </c>
      <c r="M751" s="26" t="s">
        <v>1404</v>
      </c>
      <c r="N751" s="26" t="s">
        <v>1405</v>
      </c>
      <c r="O751" s="26" t="s">
        <v>138</v>
      </c>
      <c r="Q751" s="30">
        <v>87</v>
      </c>
      <c r="R751" s="30">
        <v>9800</v>
      </c>
      <c r="S751" s="31" t="e">
        <f>#N/A</f>
        <v>#N/A</v>
      </c>
      <c r="T751" s="30">
        <v>2420</v>
      </c>
      <c r="AB751" s="33" t="e">
        <f>#N/A</f>
        <v>#N/A</v>
      </c>
      <c r="AC751" s="30">
        <v>1200</v>
      </c>
      <c r="AD751" s="30" t="e">
        <f>#N/A</f>
        <v>#N/A</v>
      </c>
      <c r="AE751" s="76">
        <v>0.98</v>
      </c>
      <c r="AG751" s="30" t="e">
        <f>#N/A</f>
        <v>#N/A</v>
      </c>
      <c r="AH751" s="30" t="e">
        <f>#N/A</f>
        <v>#N/A</v>
      </c>
      <c r="AI751" s="30">
        <v>8939.7000000000007</v>
      </c>
      <c r="AJ751" s="30">
        <v>8514</v>
      </c>
      <c r="AK751" s="26" t="s">
        <v>139</v>
      </c>
      <c r="AL751" s="26">
        <v>16</v>
      </c>
      <c r="AM751" s="26" t="s">
        <v>1676</v>
      </c>
      <c r="AU751" s="26" t="s">
        <v>1768</v>
      </c>
      <c r="AV751" s="107" t="s">
        <v>1773</v>
      </c>
      <c r="AW751" s="26" t="s">
        <v>1637</v>
      </c>
      <c r="BA751" s="26" t="s">
        <v>1409</v>
      </c>
      <c r="BB751" s="26" t="s">
        <v>1410</v>
      </c>
      <c r="BC751" s="26" t="s">
        <v>1411</v>
      </c>
      <c r="BD751" s="37">
        <v>44008</v>
      </c>
      <c r="BE751" s="30">
        <v>34207</v>
      </c>
      <c r="BF751" s="30">
        <v>32465</v>
      </c>
      <c r="BG751" s="37" t="s">
        <v>147</v>
      </c>
      <c r="BH751" s="37" t="s">
        <v>1412</v>
      </c>
      <c r="BI751" s="37"/>
      <c r="BJ751" s="37"/>
      <c r="BK751" s="37"/>
      <c r="BL751" s="37"/>
      <c r="BM751" s="37"/>
      <c r="BN751" s="26"/>
      <c r="BO751" s="26"/>
      <c r="BP751" s="26"/>
      <c r="BQ751" s="38"/>
      <c r="BR751" s="26"/>
      <c r="BS751" s="26"/>
      <c r="BT751" s="26"/>
      <c r="BU751" s="26"/>
      <c r="BV751" s="39"/>
    </row>
    <row r="752" spans="1:74" ht="15" hidden="1" customHeight="1" thickBot="1">
      <c r="A752" s="82">
        <v>2020</v>
      </c>
      <c r="B752" s="82">
        <v>748</v>
      </c>
      <c r="C752" s="82" t="s">
        <v>129</v>
      </c>
      <c r="D752" s="82" t="s">
        <v>130</v>
      </c>
      <c r="E752" s="82" t="s">
        <v>131</v>
      </c>
      <c r="F752" s="95">
        <v>43943</v>
      </c>
      <c r="G752" s="82" t="s">
        <v>1776</v>
      </c>
      <c r="H752" s="82" t="s">
        <v>1402</v>
      </c>
      <c r="I752" s="82" t="s">
        <v>1402</v>
      </c>
      <c r="J752" s="84" t="s">
        <v>1777</v>
      </c>
      <c r="K752" s="82" t="s">
        <v>135</v>
      </c>
      <c r="L752" s="82" t="s">
        <v>136</v>
      </c>
      <c r="M752" s="82" t="s">
        <v>1404</v>
      </c>
      <c r="N752" s="82" t="s">
        <v>1405</v>
      </c>
      <c r="O752" s="82" t="s">
        <v>138</v>
      </c>
      <c r="P752" s="85"/>
      <c r="Q752" s="63">
        <v>85</v>
      </c>
      <c r="R752" s="63">
        <v>9070</v>
      </c>
      <c r="S752" s="86" t="e">
        <f>#N/A</f>
        <v>#N/A</v>
      </c>
      <c r="T752" s="63">
        <v>2404</v>
      </c>
      <c r="U752" s="63"/>
      <c r="V752" s="87"/>
      <c r="W752" s="63"/>
      <c r="X752" s="63"/>
      <c r="Y752" s="63"/>
      <c r="Z752" s="63"/>
      <c r="AA752" s="63"/>
      <c r="AB752" s="88" t="e">
        <f>#N/A</f>
        <v>#N/A</v>
      </c>
      <c r="AC752" s="63">
        <v>1200</v>
      </c>
      <c r="AD752" s="63" t="e">
        <f>#N/A</f>
        <v>#N/A</v>
      </c>
      <c r="AE752" s="90">
        <v>0.94428571428571428</v>
      </c>
      <c r="AF752" s="90"/>
      <c r="AG752" s="63" t="e">
        <f>#N/A</f>
        <v>#N/A</v>
      </c>
      <c r="AH752" s="63" t="e">
        <f>#N/A</f>
        <v>#N/A</v>
      </c>
      <c r="AI752" s="63">
        <v>8274</v>
      </c>
      <c r="AJ752" s="63">
        <v>7880</v>
      </c>
      <c r="AK752" s="82" t="s">
        <v>139</v>
      </c>
      <c r="AL752" s="82">
        <v>16</v>
      </c>
      <c r="AM752" s="82" t="s">
        <v>1676</v>
      </c>
      <c r="AN752" s="82"/>
      <c r="AO752" s="63"/>
      <c r="AP752" s="63"/>
      <c r="AQ752" s="63"/>
      <c r="AR752" s="57"/>
      <c r="AS752" s="63"/>
      <c r="AT752" s="57"/>
      <c r="AU752" s="82" t="s">
        <v>1768</v>
      </c>
      <c r="AV752" s="82" t="s">
        <v>1773</v>
      </c>
      <c r="AW752" s="82" t="s">
        <v>1637</v>
      </c>
      <c r="AX752" s="82"/>
      <c r="AY752" s="82"/>
      <c r="AZ752" s="82"/>
      <c r="BA752" s="82" t="s">
        <v>1409</v>
      </c>
      <c r="BB752" s="82" t="s">
        <v>1410</v>
      </c>
      <c r="BC752" s="82" t="s">
        <v>1411</v>
      </c>
      <c r="BD752" s="83">
        <v>44008</v>
      </c>
      <c r="BE752" s="63">
        <v>34207</v>
      </c>
      <c r="BF752" s="63">
        <v>32465</v>
      </c>
      <c r="BG752" s="37" t="s">
        <v>147</v>
      </c>
      <c r="BH752" s="83" t="s">
        <v>1412</v>
      </c>
      <c r="BI752" s="83"/>
      <c r="BJ752" s="83"/>
      <c r="BK752" s="83"/>
      <c r="BL752" s="83"/>
      <c r="BM752" s="83"/>
      <c r="BN752" s="82"/>
      <c r="BO752" s="82"/>
      <c r="BP752" s="82"/>
      <c r="BQ752" s="91"/>
      <c r="BR752" s="82"/>
      <c r="BS752" s="82"/>
      <c r="BT752" s="82"/>
      <c r="BU752" s="82"/>
      <c r="BV752" s="92"/>
    </row>
    <row r="753" spans="1:74" ht="15" hidden="1" customHeight="1">
      <c r="A753" s="67">
        <v>2020</v>
      </c>
      <c r="B753" s="67">
        <v>749</v>
      </c>
      <c r="C753" s="26" t="s">
        <v>129</v>
      </c>
      <c r="D753" s="26" t="s">
        <v>1479</v>
      </c>
      <c r="E753" s="26" t="s">
        <v>1480</v>
      </c>
      <c r="F753" s="27">
        <v>43950</v>
      </c>
      <c r="G753" s="67" t="s">
        <v>1778</v>
      </c>
      <c r="H753" s="67" t="s">
        <v>1402</v>
      </c>
      <c r="I753" s="67" t="s">
        <v>1402</v>
      </c>
      <c r="J753" s="69" t="s">
        <v>1779</v>
      </c>
      <c r="K753" s="67" t="s">
        <v>1483</v>
      </c>
      <c r="L753" s="26" t="s">
        <v>136</v>
      </c>
      <c r="M753" s="26" t="s">
        <v>137</v>
      </c>
      <c r="N753" s="26" t="s">
        <v>138</v>
      </c>
      <c r="O753" s="26" t="s">
        <v>138</v>
      </c>
      <c r="P753" s="70">
        <v>45</v>
      </c>
      <c r="Q753" s="71">
        <v>73</v>
      </c>
      <c r="R753" s="71">
        <v>5610</v>
      </c>
      <c r="S753" s="72" t="e">
        <f>#N/A</f>
        <v>#N/A</v>
      </c>
      <c r="T753" s="71">
        <v>1287</v>
      </c>
      <c r="U753" s="71">
        <v>1076</v>
      </c>
      <c r="V753" s="73">
        <v>5.0847457627118642</v>
      </c>
      <c r="W753" s="71">
        <v>48</v>
      </c>
      <c r="X753" s="30" t="e">
        <f>#N/A</f>
        <v>#N/A</v>
      </c>
      <c r="Y753" s="71" t="e">
        <f>#N/A</f>
        <v>#N/A</v>
      </c>
      <c r="Z753" s="71"/>
      <c r="AA753" s="71"/>
      <c r="AB753" s="74" t="e">
        <f>#N/A</f>
        <v>#N/A</v>
      </c>
      <c r="AC753" s="71">
        <v>1800</v>
      </c>
      <c r="AD753" s="71" t="e">
        <f>#N/A</f>
        <v>#N/A</v>
      </c>
      <c r="AE753" s="34">
        <v>0.98</v>
      </c>
      <c r="AF753" s="76"/>
      <c r="AG753" s="71" t="e">
        <f>#N/A</f>
        <v>#N/A</v>
      </c>
      <c r="AH753" s="71" t="e">
        <f>#N/A</f>
        <v>#N/A</v>
      </c>
      <c r="AI753" s="71">
        <v>6991.9500000000007</v>
      </c>
      <c r="AJ753" s="71">
        <v>6659</v>
      </c>
      <c r="AK753" s="67" t="s">
        <v>139</v>
      </c>
      <c r="AL753" s="67">
        <v>17</v>
      </c>
      <c r="AM753" s="67" t="s">
        <v>1780</v>
      </c>
      <c r="AN753" s="67"/>
      <c r="AO753" s="71"/>
      <c r="AP753" s="71"/>
      <c r="AQ753" s="71"/>
      <c r="AR753" s="77"/>
      <c r="AS753" s="71"/>
      <c r="AT753" s="77"/>
      <c r="AU753" s="67" t="s">
        <v>1526</v>
      </c>
      <c r="AV753" s="26" t="s">
        <v>1781</v>
      </c>
      <c r="AW753" s="26" t="s">
        <v>1782</v>
      </c>
      <c r="AX753" s="67"/>
      <c r="AY753" s="67"/>
      <c r="AZ753" s="67"/>
      <c r="BA753" s="67" t="s">
        <v>1187</v>
      </c>
      <c r="BB753" s="67" t="s">
        <v>1410</v>
      </c>
      <c r="BC753" s="67" t="s">
        <v>1411</v>
      </c>
      <c r="BD753" s="78">
        <v>44008</v>
      </c>
      <c r="BE753" s="71">
        <v>34207</v>
      </c>
      <c r="BF753" s="71">
        <v>32465</v>
      </c>
      <c r="BG753" s="37" t="s">
        <v>147</v>
      </c>
      <c r="BH753" s="78" t="s">
        <v>1412</v>
      </c>
      <c r="BI753" s="78"/>
      <c r="BJ753" s="78"/>
      <c r="BK753" s="78"/>
      <c r="BL753" s="78"/>
      <c r="BM753" s="78"/>
      <c r="BN753" s="67"/>
      <c r="BO753" s="67"/>
      <c r="BP753" s="67"/>
      <c r="BQ753" s="79"/>
      <c r="BR753" s="67"/>
      <c r="BS753" s="67"/>
      <c r="BT753" s="67"/>
      <c r="BU753" s="67"/>
      <c r="BV753" s="80"/>
    </row>
    <row r="754" spans="1:74" ht="15" hidden="1" customHeight="1">
      <c r="A754" s="67">
        <v>2020</v>
      </c>
      <c r="B754" s="67">
        <v>750</v>
      </c>
      <c r="C754" s="26" t="s">
        <v>129</v>
      </c>
      <c r="D754" s="26" t="s">
        <v>1479</v>
      </c>
      <c r="E754" s="26" t="s">
        <v>1480</v>
      </c>
      <c r="F754" s="27">
        <v>43950</v>
      </c>
      <c r="G754" s="67" t="s">
        <v>1783</v>
      </c>
      <c r="H754" s="67" t="s">
        <v>1402</v>
      </c>
      <c r="I754" s="67" t="s">
        <v>1402</v>
      </c>
      <c r="J754" s="28" t="s">
        <v>1784</v>
      </c>
      <c r="K754" s="26" t="s">
        <v>1483</v>
      </c>
      <c r="L754" s="26" t="s">
        <v>136</v>
      </c>
      <c r="M754" s="26" t="s">
        <v>137</v>
      </c>
      <c r="N754" s="26" t="s">
        <v>138</v>
      </c>
      <c r="O754" s="26" t="s">
        <v>138</v>
      </c>
      <c r="P754" s="29">
        <v>46</v>
      </c>
      <c r="Q754" s="30">
        <v>80</v>
      </c>
      <c r="R754" s="30">
        <v>8760</v>
      </c>
      <c r="S754" s="31" t="e">
        <f>#N/A</f>
        <v>#N/A</v>
      </c>
      <c r="T754" s="30">
        <v>2138</v>
      </c>
      <c r="U754" s="30">
        <v>1798</v>
      </c>
      <c r="V754" s="32">
        <v>5.0999999999999996</v>
      </c>
      <c r="W754" s="30">
        <v>48</v>
      </c>
      <c r="X754" s="30" t="e">
        <f>#N/A</f>
        <v>#N/A</v>
      </c>
      <c r="Y754" s="30" t="e">
        <f>#N/A</f>
        <v>#N/A</v>
      </c>
      <c r="AB754" s="33" t="e">
        <f>#N/A</f>
        <v>#N/A</v>
      </c>
      <c r="AC754" s="30">
        <v>1800</v>
      </c>
      <c r="AD754" s="30" t="e">
        <f>#N/A</f>
        <v>#N/A</v>
      </c>
      <c r="AE754" s="34">
        <v>0.98</v>
      </c>
      <c r="AG754" s="30" t="e">
        <f>#N/A</f>
        <v>#N/A</v>
      </c>
      <c r="AH754" s="30" t="e">
        <f>#N/A</f>
        <v>#N/A</v>
      </c>
      <c r="AI754" s="30">
        <v>10916.85</v>
      </c>
      <c r="AJ754" s="30">
        <v>10397</v>
      </c>
      <c r="AK754" s="26" t="s">
        <v>139</v>
      </c>
      <c r="AL754" s="26">
        <v>17</v>
      </c>
      <c r="AM754" s="26" t="s">
        <v>1780</v>
      </c>
      <c r="AU754" s="67" t="s">
        <v>1526</v>
      </c>
      <c r="AV754" s="26" t="s">
        <v>1781</v>
      </c>
      <c r="AW754" s="26" t="s">
        <v>1782</v>
      </c>
      <c r="BA754" s="26" t="s">
        <v>1187</v>
      </c>
      <c r="BB754" s="26" t="s">
        <v>1410</v>
      </c>
      <c r="BC754" s="26" t="s">
        <v>1411</v>
      </c>
      <c r="BD754" s="37">
        <v>44008</v>
      </c>
      <c r="BE754" s="30">
        <v>34207</v>
      </c>
      <c r="BF754" s="30">
        <v>32465</v>
      </c>
      <c r="BG754" s="37" t="s">
        <v>147</v>
      </c>
      <c r="BH754" s="37" t="s">
        <v>1412</v>
      </c>
      <c r="BI754" s="37"/>
      <c r="BJ754" s="37"/>
      <c r="BK754" s="37"/>
      <c r="BL754" s="37"/>
      <c r="BM754" s="37"/>
      <c r="BN754" s="26"/>
      <c r="BO754" s="26"/>
      <c r="BP754" s="26"/>
      <c r="BQ754" s="38"/>
      <c r="BR754" s="26"/>
      <c r="BS754" s="26"/>
      <c r="BT754" s="26"/>
      <c r="BU754" s="26"/>
      <c r="BV754" s="39"/>
    </row>
    <row r="755" spans="1:74" ht="15" hidden="1" customHeight="1">
      <c r="A755" s="67">
        <v>2020</v>
      </c>
      <c r="B755" s="67">
        <v>751</v>
      </c>
      <c r="C755" s="26" t="s">
        <v>129</v>
      </c>
      <c r="D755" s="26" t="s">
        <v>1479</v>
      </c>
      <c r="E755" s="26" t="s">
        <v>1480</v>
      </c>
      <c r="F755" s="27">
        <v>43950</v>
      </c>
      <c r="G755" s="67" t="s">
        <v>1785</v>
      </c>
      <c r="H755" s="67" t="s">
        <v>1402</v>
      </c>
      <c r="I755" s="67" t="s">
        <v>1402</v>
      </c>
      <c r="J755" s="28" t="s">
        <v>1786</v>
      </c>
      <c r="K755" s="26" t="s">
        <v>1483</v>
      </c>
      <c r="L755" s="26" t="s">
        <v>136</v>
      </c>
      <c r="M755" s="26" t="s">
        <v>137</v>
      </c>
      <c r="N755" s="26" t="s">
        <v>138</v>
      </c>
      <c r="O755" s="26" t="s">
        <v>138</v>
      </c>
      <c r="P755" s="29">
        <v>47</v>
      </c>
      <c r="Q755" s="30">
        <v>78</v>
      </c>
      <c r="R755" s="30">
        <v>6530</v>
      </c>
      <c r="S755" s="31" t="e">
        <f>#N/A</f>
        <v>#N/A</v>
      </c>
      <c r="T755" s="30">
        <v>1390</v>
      </c>
      <c r="U755" s="30">
        <v>1092</v>
      </c>
      <c r="V755" s="32">
        <v>4.918032786885246</v>
      </c>
      <c r="W755" s="30">
        <v>51</v>
      </c>
      <c r="X755" s="30" t="e">
        <f>#N/A</f>
        <v>#N/A</v>
      </c>
      <c r="Y755" s="30" t="e">
        <f>#N/A</f>
        <v>#N/A</v>
      </c>
      <c r="AB755" s="33" t="e">
        <f>#N/A</f>
        <v>#N/A</v>
      </c>
      <c r="AC755" s="30">
        <v>1800</v>
      </c>
      <c r="AD755" s="30" t="e">
        <f>#N/A</f>
        <v>#N/A</v>
      </c>
      <c r="AE755" s="34">
        <v>0.9244444444444444</v>
      </c>
      <c r="AG755" s="30" t="e">
        <f>#N/A</f>
        <v>#N/A</v>
      </c>
      <c r="AH755" s="30" t="e">
        <f>#N/A</f>
        <v>#N/A</v>
      </c>
      <c r="AI755" s="30">
        <v>8133.3</v>
      </c>
      <c r="AJ755" s="30">
        <v>7746</v>
      </c>
      <c r="AK755" s="26" t="s">
        <v>139</v>
      </c>
      <c r="AL755" s="26">
        <v>17</v>
      </c>
      <c r="AM755" s="26" t="s">
        <v>1780</v>
      </c>
      <c r="AU755" s="67" t="s">
        <v>1526</v>
      </c>
      <c r="AV755" s="26" t="s">
        <v>1781</v>
      </c>
      <c r="AW755" s="26" t="s">
        <v>1782</v>
      </c>
      <c r="BA755" s="26" t="s">
        <v>1187</v>
      </c>
      <c r="BB755" s="26" t="s">
        <v>1410</v>
      </c>
      <c r="BC755" s="26" t="s">
        <v>1411</v>
      </c>
      <c r="BD755" s="37">
        <v>44008</v>
      </c>
      <c r="BE755" s="30">
        <v>34207</v>
      </c>
      <c r="BF755" s="30">
        <v>32465</v>
      </c>
      <c r="BG755" s="37" t="s">
        <v>147</v>
      </c>
      <c r="BH755" s="37" t="s">
        <v>1412</v>
      </c>
      <c r="BI755" s="37"/>
      <c r="BJ755" s="37"/>
      <c r="BK755" s="37"/>
      <c r="BL755" s="37"/>
      <c r="BM755" s="37"/>
      <c r="BN755" s="26"/>
      <c r="BO755" s="26"/>
      <c r="BP755" s="26"/>
      <c r="BQ755" s="38"/>
      <c r="BR755" s="26"/>
      <c r="BS755" s="26"/>
      <c r="BT755" s="26"/>
      <c r="BU755" s="26"/>
      <c r="BV755" s="39"/>
    </row>
    <row r="756" spans="1:74" ht="15" hidden="1" customHeight="1">
      <c r="A756" s="67">
        <v>2020</v>
      </c>
      <c r="B756" s="67">
        <v>752</v>
      </c>
      <c r="C756" s="26" t="s">
        <v>129</v>
      </c>
      <c r="D756" s="26" t="s">
        <v>1479</v>
      </c>
      <c r="E756" s="26" t="s">
        <v>1480</v>
      </c>
      <c r="F756" s="27">
        <v>43950</v>
      </c>
      <c r="G756" s="67" t="s">
        <v>1787</v>
      </c>
      <c r="H756" s="67" t="s">
        <v>1402</v>
      </c>
      <c r="I756" s="67" t="s">
        <v>1402</v>
      </c>
      <c r="J756" s="28" t="s">
        <v>1788</v>
      </c>
      <c r="K756" s="26" t="s">
        <v>1483</v>
      </c>
      <c r="L756" s="26" t="s">
        <v>136</v>
      </c>
      <c r="M756" s="26" t="s">
        <v>137</v>
      </c>
      <c r="N756" s="26" t="s">
        <v>138</v>
      </c>
      <c r="O756" s="26" t="s">
        <v>138</v>
      </c>
      <c r="P756" s="29">
        <v>48</v>
      </c>
      <c r="Q756" s="30">
        <v>77</v>
      </c>
      <c r="R756" s="30">
        <v>7250</v>
      </c>
      <c r="S756" s="31" t="e">
        <f>#N/A</f>
        <v>#N/A</v>
      </c>
      <c r="T756" s="30">
        <v>1730</v>
      </c>
      <c r="U756" s="30">
        <v>1570</v>
      </c>
      <c r="V756" s="32">
        <v>4.9000000000000004</v>
      </c>
      <c r="W756" s="30">
        <v>52</v>
      </c>
      <c r="X756" s="30" t="e">
        <f>#N/A</f>
        <v>#N/A</v>
      </c>
      <c r="Y756" s="30" t="e">
        <f>#N/A</f>
        <v>#N/A</v>
      </c>
      <c r="AB756" s="33" t="e">
        <f>#N/A</f>
        <v>#N/A</v>
      </c>
      <c r="AC756" s="30">
        <v>1800</v>
      </c>
      <c r="AD756" s="30" t="e">
        <f>#N/A</f>
        <v>#N/A</v>
      </c>
      <c r="AE756" s="34">
        <v>0.92736842105263151</v>
      </c>
      <c r="AF756" s="35">
        <v>0.01</v>
      </c>
      <c r="AG756" s="30" t="e">
        <f>#N/A</f>
        <v>#N/A</v>
      </c>
      <c r="AH756" s="30" t="e">
        <f>#N/A</f>
        <v>#N/A</v>
      </c>
      <c r="AI756" s="30">
        <v>8940.75</v>
      </c>
      <c r="AJ756" s="30">
        <v>8515</v>
      </c>
      <c r="AK756" s="26" t="s">
        <v>139</v>
      </c>
      <c r="AL756" s="26">
        <v>17</v>
      </c>
      <c r="AM756" s="26" t="s">
        <v>1780</v>
      </c>
      <c r="AU756" s="67" t="s">
        <v>1526</v>
      </c>
      <c r="AV756" s="26" t="s">
        <v>1781</v>
      </c>
      <c r="AW756" s="26" t="s">
        <v>1782</v>
      </c>
      <c r="BA756" s="26" t="s">
        <v>1187</v>
      </c>
      <c r="BB756" s="26" t="s">
        <v>1410</v>
      </c>
      <c r="BC756" s="26" t="s">
        <v>1411</v>
      </c>
      <c r="BD756" s="37">
        <v>44008</v>
      </c>
      <c r="BE756" s="30">
        <v>34207</v>
      </c>
      <c r="BF756" s="30">
        <v>32465</v>
      </c>
      <c r="BG756" s="37" t="s">
        <v>147</v>
      </c>
      <c r="BH756" s="37" t="s">
        <v>1412</v>
      </c>
      <c r="BI756" s="37"/>
      <c r="BJ756" s="37"/>
      <c r="BK756" s="37"/>
      <c r="BL756" s="37"/>
      <c r="BM756" s="37"/>
      <c r="BN756" s="26"/>
      <c r="BO756" s="26"/>
      <c r="BP756" s="26"/>
      <c r="BQ756" s="38"/>
      <c r="BR756" s="26"/>
      <c r="BS756" s="26"/>
      <c r="BT756" s="26"/>
      <c r="BU756" s="26"/>
      <c r="BV756" s="39"/>
    </row>
    <row r="757" spans="1:74" ht="15" hidden="1" customHeight="1">
      <c r="A757" s="67">
        <v>2020</v>
      </c>
      <c r="B757" s="67">
        <v>753</v>
      </c>
      <c r="C757" s="26" t="s">
        <v>129</v>
      </c>
      <c r="D757" s="26" t="s">
        <v>1479</v>
      </c>
      <c r="E757" s="26" t="s">
        <v>1480</v>
      </c>
      <c r="F757" s="27">
        <v>43950</v>
      </c>
      <c r="G757" s="67" t="s">
        <v>1789</v>
      </c>
      <c r="H757" s="67" t="s">
        <v>1402</v>
      </c>
      <c r="I757" s="67" t="s">
        <v>1402</v>
      </c>
      <c r="J757" s="28" t="s">
        <v>1790</v>
      </c>
      <c r="K757" s="26" t="s">
        <v>1483</v>
      </c>
      <c r="L757" s="26" t="s">
        <v>136</v>
      </c>
      <c r="M757" s="26" t="s">
        <v>137</v>
      </c>
      <c r="N757" s="26" t="s">
        <v>138</v>
      </c>
      <c r="O757" s="26" t="s">
        <v>138</v>
      </c>
      <c r="P757" s="29">
        <v>49</v>
      </c>
      <c r="Q757" s="30">
        <v>77</v>
      </c>
      <c r="R757" s="30">
        <v>5650</v>
      </c>
      <c r="S757" s="31" t="e">
        <f>#N/A</f>
        <v>#N/A</v>
      </c>
      <c r="T757" s="30">
        <v>1374</v>
      </c>
      <c r="U757" s="30">
        <v>1167</v>
      </c>
      <c r="V757" s="32">
        <v>4.838709677419355</v>
      </c>
      <c r="W757" s="30">
        <v>55</v>
      </c>
      <c r="X757" s="30" t="e">
        <f>#N/A</f>
        <v>#N/A</v>
      </c>
      <c r="Y757" s="30" t="e">
        <f>#N/A</f>
        <v>#N/A</v>
      </c>
      <c r="AB757" s="33" t="e">
        <f>#N/A</f>
        <v>#N/A</v>
      </c>
      <c r="AC757" s="30">
        <v>1800</v>
      </c>
      <c r="AD757" s="30" t="e">
        <f>#N/A</f>
        <v>#N/A</v>
      </c>
      <c r="AE757" s="34">
        <v>0.9147826086956522</v>
      </c>
      <c r="AG757" s="30" t="e">
        <f>#N/A</f>
        <v>#N/A</v>
      </c>
      <c r="AH757" s="30" t="e">
        <f>#N/A</f>
        <v>#N/A</v>
      </c>
      <c r="AI757" s="30">
        <v>7044.4500000000007</v>
      </c>
      <c r="AJ757" s="30">
        <v>6709</v>
      </c>
      <c r="AK757" s="26" t="s">
        <v>139</v>
      </c>
      <c r="AL757" s="26">
        <v>17</v>
      </c>
      <c r="AM757" s="26" t="s">
        <v>1780</v>
      </c>
      <c r="AU757" s="67" t="s">
        <v>1526</v>
      </c>
      <c r="AV757" s="26" t="s">
        <v>1781</v>
      </c>
      <c r="AW757" s="26" t="s">
        <v>1782</v>
      </c>
      <c r="BA757" s="26" t="s">
        <v>1187</v>
      </c>
      <c r="BB757" s="26" t="s">
        <v>1410</v>
      </c>
      <c r="BC757" s="26" t="s">
        <v>1411</v>
      </c>
      <c r="BD757" s="37">
        <v>44008</v>
      </c>
      <c r="BE757" s="30">
        <v>34207</v>
      </c>
      <c r="BF757" s="30">
        <v>32465</v>
      </c>
      <c r="BG757" s="37" t="s">
        <v>147</v>
      </c>
      <c r="BH757" s="37" t="s">
        <v>1412</v>
      </c>
      <c r="BI757" s="37"/>
      <c r="BJ757" s="37"/>
      <c r="BK757" s="37"/>
      <c r="BL757" s="37"/>
      <c r="BM757" s="37"/>
      <c r="BN757" s="26"/>
      <c r="BO757" s="26"/>
      <c r="BP757" s="26"/>
      <c r="BQ757" s="38"/>
      <c r="BR757" s="26"/>
      <c r="BS757" s="26"/>
      <c r="BT757" s="26"/>
      <c r="BU757" s="26"/>
      <c r="BV757" s="39"/>
    </row>
    <row r="758" spans="1:74" ht="15" hidden="1" customHeight="1">
      <c r="A758" s="67">
        <v>2020</v>
      </c>
      <c r="B758" s="67">
        <v>754</v>
      </c>
      <c r="C758" s="26" t="s">
        <v>129</v>
      </c>
      <c r="D758" s="26" t="s">
        <v>1479</v>
      </c>
      <c r="E758" s="26" t="s">
        <v>1480</v>
      </c>
      <c r="F758" s="27">
        <v>43950</v>
      </c>
      <c r="G758" s="67" t="s">
        <v>1791</v>
      </c>
      <c r="H758" s="67" t="s">
        <v>1402</v>
      </c>
      <c r="I758" s="67" t="s">
        <v>1402</v>
      </c>
      <c r="J758" s="28" t="s">
        <v>1792</v>
      </c>
      <c r="K758" s="26" t="s">
        <v>1483</v>
      </c>
      <c r="L758" s="26" t="s">
        <v>136</v>
      </c>
      <c r="M758" s="26" t="s">
        <v>137</v>
      </c>
      <c r="N758" s="26" t="s">
        <v>138</v>
      </c>
      <c r="O758" s="26" t="s">
        <v>138</v>
      </c>
      <c r="P758" s="29">
        <v>50</v>
      </c>
      <c r="Q758" s="30">
        <v>72</v>
      </c>
      <c r="R758" s="30">
        <v>5120</v>
      </c>
      <c r="S758" s="31" t="e">
        <f>#N/A</f>
        <v>#N/A</v>
      </c>
      <c r="T758" s="30">
        <v>1227</v>
      </c>
      <c r="U758" s="30">
        <v>1071</v>
      </c>
      <c r="V758" s="32">
        <v>4.8</v>
      </c>
      <c r="W758" s="30">
        <v>55</v>
      </c>
      <c r="X758" s="30" t="e">
        <f>#N/A</f>
        <v>#N/A</v>
      </c>
      <c r="Y758" s="30" t="e">
        <f>#N/A</f>
        <v>#N/A</v>
      </c>
      <c r="AB758" s="33" t="e">
        <f>#N/A</f>
        <v>#N/A</v>
      </c>
      <c r="AC758" s="30">
        <v>1800</v>
      </c>
      <c r="AD758" s="30" t="e">
        <f>#N/A</f>
        <v>#N/A</v>
      </c>
      <c r="AE758" s="34">
        <v>0.95560975609756094</v>
      </c>
      <c r="AG758" s="30" t="e">
        <f>#N/A</f>
        <v>#N/A</v>
      </c>
      <c r="AH758" s="30" t="e">
        <f>#N/A</f>
        <v>#N/A</v>
      </c>
      <c r="AI758" s="30">
        <v>6376.6500000000005</v>
      </c>
      <c r="AJ758" s="30">
        <v>6073</v>
      </c>
      <c r="AK758" s="26" t="s">
        <v>139</v>
      </c>
      <c r="AL758" s="26">
        <v>17</v>
      </c>
      <c r="AM758" s="26" t="s">
        <v>1780</v>
      </c>
      <c r="AU758" s="67" t="s">
        <v>1526</v>
      </c>
      <c r="AV758" s="26" t="s">
        <v>1781</v>
      </c>
      <c r="AW758" s="26" t="s">
        <v>1782</v>
      </c>
      <c r="BA758" s="26" t="s">
        <v>1187</v>
      </c>
      <c r="BB758" s="26" t="s">
        <v>1410</v>
      </c>
      <c r="BC758" s="26" t="s">
        <v>1411</v>
      </c>
      <c r="BD758" s="37">
        <v>44008</v>
      </c>
      <c r="BE758" s="30">
        <v>34207</v>
      </c>
      <c r="BF758" s="30">
        <v>32465</v>
      </c>
      <c r="BG758" s="37" t="s">
        <v>147</v>
      </c>
      <c r="BH758" s="37" t="s">
        <v>1412</v>
      </c>
      <c r="BI758" s="37"/>
      <c r="BJ758" s="37"/>
      <c r="BK758" s="37"/>
      <c r="BL758" s="37"/>
      <c r="BM758" s="37"/>
      <c r="BN758" s="26"/>
      <c r="BO758" s="26"/>
      <c r="BP758" s="26"/>
      <c r="BQ758" s="38"/>
      <c r="BR758" s="26"/>
      <c r="BS758" s="26"/>
      <c r="BT758" s="26"/>
      <c r="BU758" s="26"/>
      <c r="BV758" s="39"/>
    </row>
    <row r="759" spans="1:74" ht="15" hidden="1" customHeight="1">
      <c r="A759" s="67">
        <v>2020</v>
      </c>
      <c r="B759" s="67">
        <v>755</v>
      </c>
      <c r="C759" s="26" t="s">
        <v>129</v>
      </c>
      <c r="D759" s="26" t="s">
        <v>1479</v>
      </c>
      <c r="E759" s="26" t="s">
        <v>1480</v>
      </c>
      <c r="F759" s="27">
        <v>43950</v>
      </c>
      <c r="G759" s="67" t="s">
        <v>1793</v>
      </c>
      <c r="H759" s="67" t="s">
        <v>1402</v>
      </c>
      <c r="I759" s="67" t="s">
        <v>1402</v>
      </c>
      <c r="J759" s="28" t="s">
        <v>1794</v>
      </c>
      <c r="K759" s="26" t="s">
        <v>1483</v>
      </c>
      <c r="L759" s="26" t="s">
        <v>136</v>
      </c>
      <c r="M759" s="26" t="s">
        <v>137</v>
      </c>
      <c r="N759" s="26" t="s">
        <v>138</v>
      </c>
      <c r="O759" s="26" t="s">
        <v>138</v>
      </c>
      <c r="P759" s="29">
        <v>51</v>
      </c>
      <c r="Q759" s="30">
        <v>80</v>
      </c>
      <c r="R759" s="30">
        <v>6320</v>
      </c>
      <c r="S759" s="31" t="e">
        <f>#N/A</f>
        <v>#N/A</v>
      </c>
      <c r="T759" s="30">
        <v>1376</v>
      </c>
      <c r="U759" s="30">
        <v>1163</v>
      </c>
      <c r="V759" s="32">
        <v>4.9000000000000004</v>
      </c>
      <c r="W759" s="30">
        <v>52</v>
      </c>
      <c r="X759" s="30" t="e">
        <f>#N/A</f>
        <v>#N/A</v>
      </c>
      <c r="Y759" s="30" t="e">
        <f>#N/A</f>
        <v>#N/A</v>
      </c>
      <c r="AB759" s="33" t="e">
        <f>#N/A</f>
        <v>#N/A</v>
      </c>
      <c r="AC759" s="30">
        <v>1800</v>
      </c>
      <c r="AD759" s="30" t="e">
        <f>#N/A</f>
        <v>#N/A</v>
      </c>
      <c r="AE759" s="34">
        <v>0.67387755102040814</v>
      </c>
      <c r="AG759" s="30" t="e">
        <f>#N/A</f>
        <v>#N/A</v>
      </c>
      <c r="AH759" s="30" t="e">
        <f>#N/A</f>
        <v>#N/A</v>
      </c>
      <c r="AI759" s="30">
        <v>7871.85</v>
      </c>
      <c r="AJ759" s="30">
        <v>7497</v>
      </c>
      <c r="AK759" s="26" t="s">
        <v>139</v>
      </c>
      <c r="AL759" s="26">
        <v>17</v>
      </c>
      <c r="AM759" s="26" t="s">
        <v>1780</v>
      </c>
      <c r="AU759" s="67" t="s">
        <v>1526</v>
      </c>
      <c r="AV759" s="26" t="s">
        <v>1781</v>
      </c>
      <c r="AW759" s="26" t="s">
        <v>1782</v>
      </c>
      <c r="BA759" s="26" t="s">
        <v>1187</v>
      </c>
      <c r="BB759" s="26" t="s">
        <v>1410</v>
      </c>
      <c r="BC759" s="26" t="s">
        <v>1411</v>
      </c>
      <c r="BD759" s="37">
        <v>44008</v>
      </c>
      <c r="BE759" s="30">
        <v>34207</v>
      </c>
      <c r="BF759" s="30">
        <v>32465</v>
      </c>
      <c r="BG759" s="37" t="s">
        <v>147</v>
      </c>
      <c r="BH759" s="37" t="s">
        <v>1412</v>
      </c>
      <c r="BI759" s="37"/>
      <c r="BJ759" s="37"/>
      <c r="BK759" s="37"/>
      <c r="BL759" s="37"/>
      <c r="BM759" s="37"/>
      <c r="BN759" s="26"/>
      <c r="BO759" s="26"/>
      <c r="BP759" s="26"/>
      <c r="BQ759" s="38"/>
      <c r="BR759" s="26"/>
      <c r="BS759" s="26"/>
      <c r="BT759" s="26"/>
      <c r="BU759" s="26"/>
      <c r="BV759" s="39"/>
    </row>
    <row r="760" spans="1:74" ht="15" hidden="1" customHeight="1">
      <c r="A760" s="67">
        <v>2020</v>
      </c>
      <c r="B760" s="67">
        <v>756</v>
      </c>
      <c r="C760" s="26" t="s">
        <v>129</v>
      </c>
      <c r="D760" s="26" t="s">
        <v>1479</v>
      </c>
      <c r="E760" s="26" t="s">
        <v>1480</v>
      </c>
      <c r="F760" s="27">
        <v>43950</v>
      </c>
      <c r="G760" s="67" t="s">
        <v>1795</v>
      </c>
      <c r="H760" s="67" t="s">
        <v>1402</v>
      </c>
      <c r="I760" s="67" t="s">
        <v>1402</v>
      </c>
      <c r="J760" s="28" t="s">
        <v>1796</v>
      </c>
      <c r="K760" s="26" t="s">
        <v>1483</v>
      </c>
      <c r="L760" s="26" t="s">
        <v>136</v>
      </c>
      <c r="M760" s="26" t="s">
        <v>137</v>
      </c>
      <c r="N760" s="26" t="s">
        <v>138</v>
      </c>
      <c r="O760" s="26" t="s">
        <v>138</v>
      </c>
      <c r="P760" s="29">
        <v>52</v>
      </c>
      <c r="Q760" s="30">
        <v>76</v>
      </c>
      <c r="R760" s="30">
        <v>5900</v>
      </c>
      <c r="S760" s="31" t="e">
        <f>#N/A</f>
        <v>#N/A</v>
      </c>
      <c r="T760" s="30">
        <v>1455</v>
      </c>
      <c r="U760" s="30">
        <v>1236</v>
      </c>
      <c r="V760" s="32">
        <v>4.4117647058823533</v>
      </c>
      <c r="W760" s="30">
        <v>66</v>
      </c>
      <c r="X760" s="30" t="e">
        <f>#N/A</f>
        <v>#N/A</v>
      </c>
      <c r="Y760" s="30" t="e">
        <f>#N/A</f>
        <v>#N/A</v>
      </c>
      <c r="AB760" s="33" t="e">
        <f>#N/A</f>
        <v>#N/A</v>
      </c>
      <c r="AC760" s="30">
        <v>1800</v>
      </c>
      <c r="AD760" s="30" t="e">
        <f>#N/A</f>
        <v>#N/A</v>
      </c>
      <c r="AE760" s="34">
        <v>0.95619047619047615</v>
      </c>
      <c r="AF760" s="35">
        <v>0.01</v>
      </c>
      <c r="AG760" s="30" t="e">
        <f>#N/A</f>
        <v>#N/A</v>
      </c>
      <c r="AH760" s="30" t="e">
        <f>#N/A</f>
        <v>#N/A</v>
      </c>
      <c r="AI760" s="30">
        <v>7275.4500000000007</v>
      </c>
      <c r="AJ760" s="30">
        <v>6929</v>
      </c>
      <c r="AK760" s="26" t="s">
        <v>139</v>
      </c>
      <c r="AL760" s="26">
        <v>17</v>
      </c>
      <c r="AM760" s="26" t="s">
        <v>1780</v>
      </c>
      <c r="AU760" s="67" t="s">
        <v>1526</v>
      </c>
      <c r="AV760" s="26" t="s">
        <v>1781</v>
      </c>
      <c r="AW760" s="26" t="s">
        <v>1782</v>
      </c>
      <c r="BA760" s="26" t="s">
        <v>1187</v>
      </c>
      <c r="BB760" s="26" t="s">
        <v>1410</v>
      </c>
      <c r="BC760" s="26" t="s">
        <v>1411</v>
      </c>
      <c r="BD760" s="37">
        <v>44008</v>
      </c>
      <c r="BE760" s="30">
        <v>34207</v>
      </c>
      <c r="BF760" s="30">
        <v>32465</v>
      </c>
      <c r="BG760" s="37" t="s">
        <v>147</v>
      </c>
      <c r="BH760" s="37" t="s">
        <v>1412</v>
      </c>
      <c r="BI760" s="37"/>
      <c r="BJ760" s="37"/>
      <c r="BK760" s="37"/>
      <c r="BL760" s="37"/>
      <c r="BM760" s="37"/>
      <c r="BN760" s="26"/>
      <c r="BO760" s="26"/>
      <c r="BP760" s="26"/>
      <c r="BQ760" s="38"/>
      <c r="BR760" s="26"/>
      <c r="BS760" s="26"/>
      <c r="BT760" s="26"/>
      <c r="BU760" s="26"/>
      <c r="BV760" s="39"/>
    </row>
    <row r="761" spans="1:74" ht="15" hidden="1" customHeight="1">
      <c r="A761" s="67">
        <v>2020</v>
      </c>
      <c r="B761" s="67">
        <v>757</v>
      </c>
      <c r="C761" s="26" t="s">
        <v>129</v>
      </c>
      <c r="D761" s="26" t="s">
        <v>1479</v>
      </c>
      <c r="E761" s="26" t="s">
        <v>1480</v>
      </c>
      <c r="F761" s="27">
        <v>43950</v>
      </c>
      <c r="G761" s="67" t="s">
        <v>1797</v>
      </c>
      <c r="H761" s="67" t="s">
        <v>1402</v>
      </c>
      <c r="I761" s="67" t="s">
        <v>1402</v>
      </c>
      <c r="J761" s="30" t="s">
        <v>1798</v>
      </c>
      <c r="K761" s="26" t="s">
        <v>1483</v>
      </c>
      <c r="L761" s="26" t="s">
        <v>136</v>
      </c>
      <c r="M761" s="26" t="s">
        <v>137</v>
      </c>
      <c r="N761" s="26" t="s">
        <v>138</v>
      </c>
      <c r="O761" s="26" t="s">
        <v>138</v>
      </c>
      <c r="P761" s="29">
        <v>53</v>
      </c>
      <c r="Q761" s="30">
        <v>68</v>
      </c>
      <c r="R761" s="30">
        <v>3220</v>
      </c>
      <c r="S761" s="31" t="e">
        <f>#N/A</f>
        <v>#N/A</v>
      </c>
      <c r="T761" s="30">
        <v>854</v>
      </c>
      <c r="U761" s="30">
        <v>694</v>
      </c>
      <c r="V761" s="32">
        <v>4.918032786885246</v>
      </c>
      <c r="W761" s="30">
        <v>56</v>
      </c>
      <c r="X761" s="30" t="e">
        <f>#N/A</f>
        <v>#N/A</v>
      </c>
      <c r="Y761" s="30" t="e">
        <f>#N/A</f>
        <v>#N/A</v>
      </c>
      <c r="AB761" s="33" t="e">
        <f>#N/A</f>
        <v>#N/A</v>
      </c>
      <c r="AC761" s="30">
        <v>1800</v>
      </c>
      <c r="AD761" s="30" t="e">
        <f>#N/A</f>
        <v>#N/A</v>
      </c>
      <c r="AE761" s="34">
        <v>0.94226415094339622</v>
      </c>
      <c r="AF761" s="35">
        <v>0.01</v>
      </c>
      <c r="AG761" s="30" t="e">
        <f>#N/A</f>
        <v>#N/A</v>
      </c>
      <c r="AH761" s="30" t="e">
        <f>#N/A</f>
        <v>#N/A</v>
      </c>
      <c r="AI761" s="30">
        <v>3970.05</v>
      </c>
      <c r="AJ761" s="30">
        <v>3781</v>
      </c>
      <c r="AK761" s="26" t="s">
        <v>139</v>
      </c>
      <c r="AL761" s="26">
        <v>17</v>
      </c>
      <c r="AM761" s="26" t="s">
        <v>1780</v>
      </c>
      <c r="AU761" s="67" t="s">
        <v>1526</v>
      </c>
      <c r="AV761" s="26" t="s">
        <v>1781</v>
      </c>
      <c r="AW761" s="26" t="s">
        <v>1782</v>
      </c>
      <c r="BA761" s="26" t="s">
        <v>1187</v>
      </c>
      <c r="BB761" s="26" t="s">
        <v>1410</v>
      </c>
      <c r="BC761" s="26" t="s">
        <v>1411</v>
      </c>
      <c r="BD761" s="37">
        <v>44008</v>
      </c>
      <c r="BE761" s="30">
        <v>34207</v>
      </c>
      <c r="BF761" s="30">
        <v>32465</v>
      </c>
      <c r="BG761" s="37" t="s">
        <v>147</v>
      </c>
      <c r="BH761" s="37" t="s">
        <v>1412</v>
      </c>
      <c r="BI761" s="37"/>
      <c r="BJ761" s="37"/>
      <c r="BK761" s="37"/>
      <c r="BL761" s="37"/>
      <c r="BM761" s="37"/>
      <c r="BN761" s="26"/>
      <c r="BO761" s="26"/>
      <c r="BP761" s="26"/>
      <c r="BQ761" s="38"/>
      <c r="BR761" s="26"/>
      <c r="BS761" s="26"/>
      <c r="BT761" s="26"/>
      <c r="BU761" s="26"/>
      <c r="BV761" s="39"/>
    </row>
    <row r="762" spans="1:74" ht="15" hidden="1" customHeight="1">
      <c r="A762" s="67">
        <v>2020</v>
      </c>
      <c r="B762" s="67">
        <v>758</v>
      </c>
      <c r="C762" s="26" t="s">
        <v>129</v>
      </c>
      <c r="D762" s="26" t="s">
        <v>1479</v>
      </c>
      <c r="E762" s="26" t="s">
        <v>1480</v>
      </c>
      <c r="F762" s="27">
        <v>43950</v>
      </c>
      <c r="G762" s="67" t="s">
        <v>1799</v>
      </c>
      <c r="H762" s="67" t="s">
        <v>1402</v>
      </c>
      <c r="I762" s="67" t="s">
        <v>1402</v>
      </c>
      <c r="J762" s="28" t="s">
        <v>1800</v>
      </c>
      <c r="K762" s="26" t="s">
        <v>1483</v>
      </c>
      <c r="L762" s="26" t="s">
        <v>136</v>
      </c>
      <c r="M762" s="26" t="s">
        <v>137</v>
      </c>
      <c r="N762" s="26" t="s">
        <v>138</v>
      </c>
      <c r="O762" s="26" t="s">
        <v>138</v>
      </c>
      <c r="P762" s="29">
        <v>54</v>
      </c>
      <c r="Q762" s="30">
        <v>73</v>
      </c>
      <c r="R762" s="30">
        <v>5620</v>
      </c>
      <c r="S762" s="31" t="e">
        <f>#N/A</f>
        <v>#N/A</v>
      </c>
      <c r="T762" s="30">
        <v>1313</v>
      </c>
      <c r="U762" s="30">
        <v>1129</v>
      </c>
      <c r="V762" s="32">
        <v>4.9000000000000004</v>
      </c>
      <c r="W762" s="30">
        <v>54</v>
      </c>
      <c r="X762" s="30" t="e">
        <f>#N/A</f>
        <v>#N/A</v>
      </c>
      <c r="Y762" s="30" t="e">
        <f>#N/A</f>
        <v>#N/A</v>
      </c>
      <c r="AB762" s="33" t="e">
        <f>#N/A</f>
        <v>#N/A</v>
      </c>
      <c r="AC762" s="30">
        <v>1800</v>
      </c>
      <c r="AD762" s="30" t="e">
        <f>#N/A</f>
        <v>#N/A</v>
      </c>
      <c r="AE762" s="34">
        <v>0.86888888888888882</v>
      </c>
      <c r="AG762" s="30" t="e">
        <f>#N/A</f>
        <v>#N/A</v>
      </c>
      <c r="AH762" s="30" t="e">
        <f>#N/A</f>
        <v>#N/A</v>
      </c>
      <c r="AI762" s="30">
        <v>7000.35</v>
      </c>
      <c r="AJ762" s="30">
        <v>6667</v>
      </c>
      <c r="AK762" s="26" t="s">
        <v>139</v>
      </c>
      <c r="AL762" s="26">
        <v>17</v>
      </c>
      <c r="AM762" s="26" t="s">
        <v>1780</v>
      </c>
      <c r="AU762" s="67" t="s">
        <v>1526</v>
      </c>
      <c r="AV762" s="26" t="s">
        <v>1781</v>
      </c>
      <c r="AW762" s="26" t="s">
        <v>1782</v>
      </c>
      <c r="BA762" s="26" t="s">
        <v>1187</v>
      </c>
      <c r="BB762" s="26" t="s">
        <v>1410</v>
      </c>
      <c r="BC762" s="26" t="s">
        <v>1411</v>
      </c>
      <c r="BD762" s="37">
        <v>44008</v>
      </c>
      <c r="BE762" s="30">
        <v>34207</v>
      </c>
      <c r="BF762" s="30">
        <v>32465</v>
      </c>
      <c r="BG762" s="37" t="s">
        <v>147</v>
      </c>
      <c r="BH762" s="37" t="s">
        <v>1412</v>
      </c>
      <c r="BI762" s="37"/>
      <c r="BJ762" s="37"/>
      <c r="BK762" s="37"/>
      <c r="BL762" s="37"/>
      <c r="BM762" s="37"/>
      <c r="BN762" s="26"/>
      <c r="BO762" s="26"/>
      <c r="BP762" s="26"/>
      <c r="BQ762" s="38"/>
      <c r="BR762" s="26"/>
      <c r="BS762" s="26"/>
      <c r="BT762" s="26"/>
      <c r="BU762" s="26"/>
      <c r="BV762" s="39"/>
    </row>
    <row r="763" spans="1:74" ht="15" hidden="1" customHeight="1">
      <c r="A763" s="67">
        <v>2020</v>
      </c>
      <c r="B763" s="67">
        <v>759</v>
      </c>
      <c r="C763" s="26" t="s">
        <v>129</v>
      </c>
      <c r="D763" s="26" t="s">
        <v>1479</v>
      </c>
      <c r="E763" s="26" t="s">
        <v>1480</v>
      </c>
      <c r="F763" s="27">
        <v>43950</v>
      </c>
      <c r="G763" s="67" t="s">
        <v>1801</v>
      </c>
      <c r="H763" s="67" t="s">
        <v>1402</v>
      </c>
      <c r="I763" s="67" t="s">
        <v>1402</v>
      </c>
      <c r="J763" s="28" t="s">
        <v>1802</v>
      </c>
      <c r="K763" s="26" t="s">
        <v>1483</v>
      </c>
      <c r="L763" s="26" t="s">
        <v>136</v>
      </c>
      <c r="M763" s="26" t="s">
        <v>137</v>
      </c>
      <c r="N763" s="26" t="s">
        <v>138</v>
      </c>
      <c r="O763" s="26" t="s">
        <v>138</v>
      </c>
      <c r="P763" s="29">
        <v>55</v>
      </c>
      <c r="Q763" s="30">
        <v>75</v>
      </c>
      <c r="R763" s="30">
        <v>6280</v>
      </c>
      <c r="S763" s="31" t="e">
        <f>#N/A</f>
        <v>#N/A</v>
      </c>
      <c r="T763" s="30">
        <v>1660</v>
      </c>
      <c r="U763" s="30">
        <v>1456</v>
      </c>
      <c r="V763" s="32">
        <v>4.8</v>
      </c>
      <c r="W763" s="30">
        <v>52</v>
      </c>
      <c r="X763" s="30" t="e">
        <f>#N/A</f>
        <v>#N/A</v>
      </c>
      <c r="Y763" s="30" t="e">
        <f>#N/A</f>
        <v>#N/A</v>
      </c>
      <c r="AB763" s="33" t="e">
        <f>#N/A</f>
        <v>#N/A</v>
      </c>
      <c r="AC763" s="30">
        <v>1800</v>
      </c>
      <c r="AD763" s="30" t="e">
        <f>#N/A</f>
        <v>#N/A</v>
      </c>
      <c r="AE763" s="34">
        <v>0.94296296296296289</v>
      </c>
      <c r="AG763" s="30" t="e">
        <f>#N/A</f>
        <v>#N/A</v>
      </c>
      <c r="AH763" s="30" t="e">
        <f>#N/A</f>
        <v>#N/A</v>
      </c>
      <c r="AI763" s="30">
        <v>7821.4500000000007</v>
      </c>
      <c r="AJ763" s="30">
        <v>7449</v>
      </c>
      <c r="AK763" s="26" t="s">
        <v>139</v>
      </c>
      <c r="AL763" s="26">
        <v>17</v>
      </c>
      <c r="AM763" s="26" t="s">
        <v>1780</v>
      </c>
      <c r="AU763" s="67" t="s">
        <v>1526</v>
      </c>
      <c r="AV763" s="26" t="s">
        <v>1781</v>
      </c>
      <c r="AW763" s="26" t="s">
        <v>1782</v>
      </c>
      <c r="BA763" s="26" t="s">
        <v>1187</v>
      </c>
      <c r="BB763" s="26" t="s">
        <v>1410</v>
      </c>
      <c r="BC763" s="26" t="s">
        <v>1411</v>
      </c>
      <c r="BD763" s="37">
        <v>44008</v>
      </c>
      <c r="BE763" s="30">
        <v>34207</v>
      </c>
      <c r="BF763" s="30">
        <v>32465</v>
      </c>
      <c r="BG763" s="37" t="s">
        <v>147</v>
      </c>
      <c r="BH763" s="37" t="s">
        <v>1412</v>
      </c>
      <c r="BI763" s="37"/>
      <c r="BJ763" s="37"/>
      <c r="BK763" s="37"/>
      <c r="BL763" s="37"/>
      <c r="BM763" s="37"/>
      <c r="BN763" s="26"/>
      <c r="BO763" s="26"/>
      <c r="BP763" s="26"/>
      <c r="BQ763" s="38"/>
      <c r="BR763" s="26"/>
      <c r="BS763" s="26"/>
      <c r="BT763" s="26"/>
      <c r="BU763" s="26"/>
      <c r="BV763" s="39"/>
    </row>
    <row r="764" spans="1:74" ht="15" hidden="1" customHeight="1">
      <c r="A764" s="67">
        <v>2020</v>
      </c>
      <c r="B764" s="67">
        <v>760</v>
      </c>
      <c r="C764" s="26" t="s">
        <v>129</v>
      </c>
      <c r="D764" s="26" t="s">
        <v>1479</v>
      </c>
      <c r="E764" s="26" t="s">
        <v>1480</v>
      </c>
      <c r="F764" s="27">
        <v>43950</v>
      </c>
      <c r="G764" s="67" t="s">
        <v>1803</v>
      </c>
      <c r="H764" s="67" t="s">
        <v>1402</v>
      </c>
      <c r="I764" s="67" t="s">
        <v>1402</v>
      </c>
      <c r="J764" s="28" t="s">
        <v>1804</v>
      </c>
      <c r="K764" s="26" t="s">
        <v>1483</v>
      </c>
      <c r="L764" s="26" t="s">
        <v>136</v>
      </c>
      <c r="M764" s="26" t="s">
        <v>137</v>
      </c>
      <c r="N764" s="26" t="s">
        <v>138</v>
      </c>
      <c r="O764" s="26" t="s">
        <v>138</v>
      </c>
      <c r="P764" s="29">
        <v>56</v>
      </c>
      <c r="Q764" s="30">
        <v>71</v>
      </c>
      <c r="R764" s="30">
        <v>4440</v>
      </c>
      <c r="S764" s="31" t="e">
        <f>#N/A</f>
        <v>#N/A</v>
      </c>
      <c r="T764" s="30">
        <v>915</v>
      </c>
      <c r="U764" s="30">
        <v>790</v>
      </c>
      <c r="V764" s="32">
        <v>4.838709677419355</v>
      </c>
      <c r="W764" s="30">
        <v>57</v>
      </c>
      <c r="X764" s="30" t="e">
        <f>#N/A</f>
        <v>#N/A</v>
      </c>
      <c r="Y764" s="30" t="e">
        <f>#N/A</f>
        <v>#N/A</v>
      </c>
      <c r="AB764" s="33" t="e">
        <f>#N/A</f>
        <v>#N/A</v>
      </c>
      <c r="AC764" s="30">
        <v>1800</v>
      </c>
      <c r="AD764" s="30" t="e">
        <f>#N/A</f>
        <v>#N/A</v>
      </c>
      <c r="AE764" s="34">
        <v>0.94666666666666666</v>
      </c>
      <c r="AG764" s="30" t="e">
        <f>#N/A</f>
        <v>#N/A</v>
      </c>
      <c r="AH764" s="30" t="e">
        <f>#N/A</f>
        <v>#N/A</v>
      </c>
      <c r="AI764" s="30">
        <v>5530.35</v>
      </c>
      <c r="AJ764" s="30">
        <v>5267</v>
      </c>
      <c r="AK764" s="26" t="s">
        <v>139</v>
      </c>
      <c r="AL764" s="26">
        <v>17</v>
      </c>
      <c r="AM764" s="26" t="s">
        <v>1780</v>
      </c>
      <c r="AU764" s="67" t="s">
        <v>1526</v>
      </c>
      <c r="AV764" s="26" t="s">
        <v>1781</v>
      </c>
      <c r="AW764" s="26" t="s">
        <v>1782</v>
      </c>
      <c r="BA764" s="26" t="s">
        <v>1187</v>
      </c>
      <c r="BB764" s="26" t="s">
        <v>1410</v>
      </c>
      <c r="BC764" s="26" t="s">
        <v>1411</v>
      </c>
      <c r="BD764" s="37">
        <v>44008</v>
      </c>
      <c r="BE764" s="30">
        <v>34207</v>
      </c>
      <c r="BF764" s="30">
        <v>32465</v>
      </c>
      <c r="BG764" s="37" t="s">
        <v>147</v>
      </c>
      <c r="BH764" s="37" t="s">
        <v>1412</v>
      </c>
      <c r="BI764" s="37"/>
      <c r="BJ764" s="37"/>
      <c r="BK764" s="37"/>
      <c r="BL764" s="37"/>
      <c r="BM764" s="37"/>
      <c r="BN764" s="26"/>
      <c r="BO764" s="26"/>
      <c r="BP764" s="26"/>
      <c r="BQ764" s="38"/>
      <c r="BR764" s="26"/>
      <c r="BS764" s="26"/>
      <c r="BT764" s="26"/>
      <c r="BU764" s="26"/>
      <c r="BV764" s="39"/>
    </row>
    <row r="765" spans="1:74" ht="15" hidden="1" customHeight="1">
      <c r="A765" s="67">
        <v>2020</v>
      </c>
      <c r="B765" s="67">
        <v>761</v>
      </c>
      <c r="C765" s="26" t="s">
        <v>129</v>
      </c>
      <c r="D765" s="26" t="s">
        <v>1479</v>
      </c>
      <c r="E765" s="26" t="s">
        <v>1480</v>
      </c>
      <c r="F765" s="27">
        <v>43950</v>
      </c>
      <c r="G765" s="67" t="s">
        <v>1805</v>
      </c>
      <c r="H765" s="67" t="s">
        <v>1402</v>
      </c>
      <c r="I765" s="67" t="s">
        <v>1402</v>
      </c>
      <c r="J765" s="28" t="s">
        <v>1806</v>
      </c>
      <c r="K765" s="26" t="s">
        <v>1483</v>
      </c>
      <c r="L765" s="26" t="s">
        <v>136</v>
      </c>
      <c r="M765" s="26" t="s">
        <v>137</v>
      </c>
      <c r="N765" s="26" t="s">
        <v>138</v>
      </c>
      <c r="O765" s="26" t="s">
        <v>138</v>
      </c>
      <c r="P765" s="29">
        <v>57</v>
      </c>
      <c r="Q765" s="30">
        <v>73</v>
      </c>
      <c r="R765" s="30">
        <v>5630</v>
      </c>
      <c r="S765" s="31" t="e">
        <f>#N/A</f>
        <v>#N/A</v>
      </c>
      <c r="T765" s="30">
        <v>1329</v>
      </c>
      <c r="U765" s="30">
        <v>1073</v>
      </c>
      <c r="V765" s="32">
        <v>4.9000000000000004</v>
      </c>
      <c r="W765" s="30">
        <v>58</v>
      </c>
      <c r="X765" s="30" t="e">
        <f>#N/A</f>
        <v>#N/A</v>
      </c>
      <c r="Y765" s="30" t="e">
        <f>#N/A</f>
        <v>#N/A</v>
      </c>
      <c r="AB765" s="33" t="e">
        <f>#N/A</f>
        <v>#N/A</v>
      </c>
      <c r="AC765" s="30">
        <v>1800</v>
      </c>
      <c r="AD765" s="30" t="e">
        <f>#N/A</f>
        <v>#N/A</v>
      </c>
      <c r="AE765" s="34">
        <v>0.86888888888888882</v>
      </c>
      <c r="AG765" s="30" t="e">
        <f>#N/A</f>
        <v>#N/A</v>
      </c>
      <c r="AH765" s="30" t="e">
        <f>#N/A</f>
        <v>#N/A</v>
      </c>
      <c r="AI765" s="30">
        <v>7011.9000000000005</v>
      </c>
      <c r="AJ765" s="30">
        <v>6678</v>
      </c>
      <c r="AK765" s="26" t="s">
        <v>139</v>
      </c>
      <c r="AL765" s="26">
        <v>17</v>
      </c>
      <c r="AM765" s="26" t="s">
        <v>1780</v>
      </c>
      <c r="AU765" s="67" t="s">
        <v>1526</v>
      </c>
      <c r="AV765" s="26" t="s">
        <v>1781</v>
      </c>
      <c r="AW765" s="26" t="s">
        <v>1782</v>
      </c>
      <c r="BA765" s="26" t="s">
        <v>1187</v>
      </c>
      <c r="BB765" s="26" t="s">
        <v>1410</v>
      </c>
      <c r="BC765" s="26" t="s">
        <v>1411</v>
      </c>
      <c r="BD765" s="37">
        <v>44008</v>
      </c>
      <c r="BE765" s="30">
        <v>34207</v>
      </c>
      <c r="BF765" s="30">
        <v>32465</v>
      </c>
      <c r="BG765" s="37" t="s">
        <v>147</v>
      </c>
      <c r="BH765" s="37" t="s">
        <v>1412</v>
      </c>
      <c r="BI765" s="37"/>
      <c r="BJ765" s="37"/>
      <c r="BK765" s="37"/>
      <c r="BL765" s="37"/>
      <c r="BM765" s="37"/>
      <c r="BN765" s="26"/>
      <c r="BO765" s="26"/>
      <c r="BP765" s="26"/>
      <c r="BQ765" s="38"/>
      <c r="BR765" s="26"/>
      <c r="BS765" s="26"/>
      <c r="BT765" s="26"/>
      <c r="BU765" s="26"/>
      <c r="BV765" s="39"/>
    </row>
    <row r="766" spans="1:74" ht="15" hidden="1" customHeight="1">
      <c r="A766" s="67">
        <v>2020</v>
      </c>
      <c r="B766" s="67">
        <v>762</v>
      </c>
      <c r="C766" s="26" t="s">
        <v>129</v>
      </c>
      <c r="D766" s="26" t="s">
        <v>1479</v>
      </c>
      <c r="E766" s="26" t="s">
        <v>1480</v>
      </c>
      <c r="F766" s="27">
        <v>43950</v>
      </c>
      <c r="G766" s="67" t="s">
        <v>1807</v>
      </c>
      <c r="H766" s="67" t="s">
        <v>1402</v>
      </c>
      <c r="I766" s="67" t="s">
        <v>1402</v>
      </c>
      <c r="J766" s="28" t="s">
        <v>1808</v>
      </c>
      <c r="K766" s="26" t="s">
        <v>1483</v>
      </c>
      <c r="L766" s="26" t="s">
        <v>136</v>
      </c>
      <c r="M766" s="26" t="s">
        <v>137</v>
      </c>
      <c r="N766" s="26" t="s">
        <v>138</v>
      </c>
      <c r="O766" s="26" t="s">
        <v>138</v>
      </c>
      <c r="P766" s="29">
        <v>58</v>
      </c>
      <c r="Q766" s="30">
        <v>73</v>
      </c>
      <c r="R766" s="30">
        <v>5430</v>
      </c>
      <c r="S766" s="31" t="e">
        <f>#N/A</f>
        <v>#N/A</v>
      </c>
      <c r="T766" s="30">
        <v>1301</v>
      </c>
      <c r="U766" s="30">
        <v>1167</v>
      </c>
      <c r="V766" s="32">
        <v>4.8</v>
      </c>
      <c r="W766" s="30">
        <v>52</v>
      </c>
      <c r="X766" s="30" t="e">
        <f>#N/A</f>
        <v>#N/A</v>
      </c>
      <c r="Y766" s="30" t="e">
        <f>#N/A</f>
        <v>#N/A</v>
      </c>
      <c r="AB766" s="33" t="e">
        <f>#N/A</f>
        <v>#N/A</v>
      </c>
      <c r="AC766" s="30">
        <v>1800</v>
      </c>
      <c r="AD766" s="30" t="e">
        <f>#N/A</f>
        <v>#N/A</v>
      </c>
      <c r="AE766" s="34">
        <v>0.87473684210526315</v>
      </c>
      <c r="AG766" s="30" t="e">
        <f>#N/A</f>
        <v>#N/A</v>
      </c>
      <c r="AH766" s="30" t="e">
        <f>#N/A</f>
        <v>#N/A</v>
      </c>
      <c r="AI766" s="30">
        <v>6763.05</v>
      </c>
      <c r="AJ766" s="30">
        <v>6441</v>
      </c>
      <c r="AK766" s="26" t="s">
        <v>139</v>
      </c>
      <c r="AL766" s="26">
        <v>17</v>
      </c>
      <c r="AM766" s="26" t="s">
        <v>1780</v>
      </c>
      <c r="AU766" s="67" t="s">
        <v>1526</v>
      </c>
      <c r="AV766" s="26" t="s">
        <v>1781</v>
      </c>
      <c r="AW766" s="26" t="s">
        <v>1782</v>
      </c>
      <c r="BA766" s="26" t="s">
        <v>1187</v>
      </c>
      <c r="BB766" s="26" t="s">
        <v>1410</v>
      </c>
      <c r="BC766" s="26" t="s">
        <v>1411</v>
      </c>
      <c r="BD766" s="37">
        <v>44008</v>
      </c>
      <c r="BE766" s="30">
        <v>34207</v>
      </c>
      <c r="BF766" s="30">
        <v>32465</v>
      </c>
      <c r="BG766" s="37" t="s">
        <v>147</v>
      </c>
      <c r="BH766" s="37" t="s">
        <v>1412</v>
      </c>
      <c r="BI766" s="37"/>
      <c r="BJ766" s="37"/>
      <c r="BK766" s="37"/>
      <c r="BL766" s="37"/>
      <c r="BM766" s="37"/>
      <c r="BN766" s="26"/>
      <c r="BO766" s="26"/>
      <c r="BP766" s="26"/>
      <c r="BQ766" s="38"/>
      <c r="BR766" s="26"/>
      <c r="BS766" s="26"/>
      <c r="BT766" s="26"/>
      <c r="BU766" s="26"/>
      <c r="BV766" s="39"/>
    </row>
    <row r="767" spans="1:74" ht="15" hidden="1" customHeight="1">
      <c r="A767" s="67">
        <v>2020</v>
      </c>
      <c r="B767" s="67">
        <v>763</v>
      </c>
      <c r="C767" s="26" t="s">
        <v>129</v>
      </c>
      <c r="D767" s="26" t="s">
        <v>1479</v>
      </c>
      <c r="E767" s="26" t="s">
        <v>1480</v>
      </c>
      <c r="F767" s="27">
        <v>43950</v>
      </c>
      <c r="G767" s="67" t="s">
        <v>1809</v>
      </c>
      <c r="H767" s="67" t="s">
        <v>1402</v>
      </c>
      <c r="I767" s="67" t="s">
        <v>1402</v>
      </c>
      <c r="J767" s="28" t="s">
        <v>1810</v>
      </c>
      <c r="K767" s="26" t="s">
        <v>1483</v>
      </c>
      <c r="L767" s="26" t="s">
        <v>136</v>
      </c>
      <c r="M767" s="26" t="s">
        <v>137</v>
      </c>
      <c r="N767" s="26" t="s">
        <v>138</v>
      </c>
      <c r="O767" s="26" t="s">
        <v>138</v>
      </c>
      <c r="P767" s="29">
        <v>59</v>
      </c>
      <c r="Q767" s="30">
        <v>80</v>
      </c>
      <c r="R767" s="30">
        <v>6780</v>
      </c>
      <c r="S767" s="31" t="e">
        <f>#N/A</f>
        <v>#N/A</v>
      </c>
      <c r="T767" s="30">
        <v>1542</v>
      </c>
      <c r="U767" s="30">
        <v>1290</v>
      </c>
      <c r="V767" s="32">
        <v>4.8</v>
      </c>
      <c r="W767" s="30">
        <v>52</v>
      </c>
      <c r="X767" s="30" t="e">
        <f>#N/A</f>
        <v>#N/A</v>
      </c>
      <c r="Y767" s="30" t="e">
        <f>#N/A</f>
        <v>#N/A</v>
      </c>
      <c r="AB767" s="33" t="e">
        <f>#N/A</f>
        <v>#N/A</v>
      </c>
      <c r="AC767" s="30">
        <v>1800</v>
      </c>
      <c r="AD767" s="30" t="e">
        <f>#N/A</f>
        <v>#N/A</v>
      </c>
      <c r="AE767" s="34">
        <v>0.98</v>
      </c>
      <c r="AG767" s="30" t="e">
        <f>#N/A</f>
        <v>#N/A</v>
      </c>
      <c r="AH767" s="30" t="e">
        <f>#N/A</f>
        <v>#N/A</v>
      </c>
      <c r="AI767" s="30">
        <v>8444.1</v>
      </c>
      <c r="AJ767" s="30">
        <v>8042</v>
      </c>
      <c r="AK767" s="26" t="s">
        <v>139</v>
      </c>
      <c r="AL767" s="26">
        <v>17</v>
      </c>
      <c r="AM767" s="26" t="s">
        <v>1780</v>
      </c>
      <c r="AU767" s="67" t="s">
        <v>1526</v>
      </c>
      <c r="AV767" s="26" t="s">
        <v>1781</v>
      </c>
      <c r="AW767" s="26" t="s">
        <v>1782</v>
      </c>
      <c r="BA767" s="26" t="s">
        <v>1187</v>
      </c>
      <c r="BB767" s="26" t="s">
        <v>1410</v>
      </c>
      <c r="BC767" s="26" t="s">
        <v>1411</v>
      </c>
      <c r="BD767" s="37">
        <v>44008</v>
      </c>
      <c r="BE767" s="30">
        <v>34207</v>
      </c>
      <c r="BF767" s="30">
        <v>32465</v>
      </c>
      <c r="BG767" s="37" t="s">
        <v>147</v>
      </c>
      <c r="BH767" s="37" t="s">
        <v>1412</v>
      </c>
      <c r="BI767" s="37"/>
      <c r="BJ767" s="37"/>
      <c r="BK767" s="37"/>
      <c r="BL767" s="37"/>
      <c r="BM767" s="37"/>
      <c r="BN767" s="26"/>
      <c r="BO767" s="26"/>
      <c r="BP767" s="26"/>
      <c r="BQ767" s="38"/>
      <c r="BR767" s="26"/>
      <c r="BS767" s="26"/>
      <c r="BT767" s="26"/>
      <c r="BU767" s="26"/>
      <c r="BV767" s="39"/>
    </row>
    <row r="768" spans="1:74" ht="15" hidden="1" customHeight="1">
      <c r="A768" s="67">
        <v>2020</v>
      </c>
      <c r="B768" s="67">
        <v>764</v>
      </c>
      <c r="C768" s="26" t="s">
        <v>129</v>
      </c>
      <c r="D768" s="26" t="s">
        <v>1479</v>
      </c>
      <c r="E768" s="26" t="s">
        <v>1480</v>
      </c>
      <c r="F768" s="27">
        <v>43950</v>
      </c>
      <c r="G768" s="67" t="s">
        <v>1811</v>
      </c>
      <c r="H768" s="67" t="s">
        <v>1402</v>
      </c>
      <c r="I768" s="67" t="s">
        <v>1402</v>
      </c>
      <c r="J768" s="28" t="s">
        <v>1812</v>
      </c>
      <c r="K768" s="26" t="s">
        <v>1483</v>
      </c>
      <c r="L768" s="26" t="s">
        <v>136</v>
      </c>
      <c r="M768" s="26" t="s">
        <v>137</v>
      </c>
      <c r="N768" s="26" t="s">
        <v>138</v>
      </c>
      <c r="O768" s="26" t="s">
        <v>138</v>
      </c>
      <c r="P768" s="29">
        <v>60</v>
      </c>
      <c r="Q768" s="30">
        <v>80</v>
      </c>
      <c r="R768" s="30">
        <v>7860</v>
      </c>
      <c r="S768" s="31" t="e">
        <f>#N/A</f>
        <v>#N/A</v>
      </c>
      <c r="T768" s="30">
        <v>1876</v>
      </c>
      <c r="U768" s="30">
        <v>1512</v>
      </c>
      <c r="V768" s="32">
        <v>4.8</v>
      </c>
      <c r="W768" s="30">
        <v>52</v>
      </c>
      <c r="X768" s="30" t="e">
        <f>#N/A</f>
        <v>#N/A</v>
      </c>
      <c r="Y768" s="30" t="e">
        <f>#N/A</f>
        <v>#N/A</v>
      </c>
      <c r="AB768" s="33" t="e">
        <f>#N/A</f>
        <v>#N/A</v>
      </c>
      <c r="AC768" s="30">
        <v>1800</v>
      </c>
      <c r="AD768" s="30" t="e">
        <f>#N/A</f>
        <v>#N/A</v>
      </c>
      <c r="AE768" s="34">
        <v>0.86888888888888882</v>
      </c>
      <c r="AF768" s="35">
        <v>0.02</v>
      </c>
      <c r="AG768" s="30" t="e">
        <f>#N/A</f>
        <v>#N/A</v>
      </c>
      <c r="AH768" s="30" t="e">
        <f>#N/A</f>
        <v>#N/A</v>
      </c>
      <c r="AI768" s="30">
        <v>9593.85</v>
      </c>
      <c r="AJ768" s="30">
        <v>9137</v>
      </c>
      <c r="AK768" s="26" t="s">
        <v>139</v>
      </c>
      <c r="AL768" s="26">
        <v>17</v>
      </c>
      <c r="AM768" s="26" t="s">
        <v>1780</v>
      </c>
      <c r="AU768" s="67" t="s">
        <v>1526</v>
      </c>
      <c r="AV768" s="26" t="s">
        <v>1781</v>
      </c>
      <c r="AW768" s="26" t="s">
        <v>1782</v>
      </c>
      <c r="BA768" s="26" t="s">
        <v>1187</v>
      </c>
      <c r="BB768" s="26" t="s">
        <v>1410</v>
      </c>
      <c r="BC768" s="26" t="s">
        <v>1411</v>
      </c>
      <c r="BD768" s="37">
        <v>44008</v>
      </c>
      <c r="BE768" s="30">
        <v>34207</v>
      </c>
      <c r="BF768" s="30">
        <v>32465</v>
      </c>
      <c r="BG768" s="37" t="s">
        <v>147</v>
      </c>
      <c r="BH768" s="37" t="s">
        <v>1412</v>
      </c>
      <c r="BI768" s="37"/>
      <c r="BJ768" s="37"/>
      <c r="BK768" s="37"/>
      <c r="BL768" s="37"/>
      <c r="BM768" s="37"/>
      <c r="BN768" s="26"/>
      <c r="BO768" s="26"/>
      <c r="BP768" s="26"/>
      <c r="BQ768" s="38"/>
      <c r="BR768" s="26"/>
      <c r="BS768" s="26"/>
      <c r="BT768" s="26"/>
      <c r="BU768" s="26"/>
      <c r="BV768" s="39"/>
    </row>
    <row r="769" spans="1:74" ht="15" hidden="1" customHeight="1">
      <c r="A769" s="67">
        <v>2020</v>
      </c>
      <c r="B769" s="67">
        <v>765</v>
      </c>
      <c r="C769" s="26" t="s">
        <v>129</v>
      </c>
      <c r="D769" s="26" t="s">
        <v>1479</v>
      </c>
      <c r="E769" s="26" t="s">
        <v>1480</v>
      </c>
      <c r="F769" s="27">
        <v>43950</v>
      </c>
      <c r="G769" s="67" t="s">
        <v>1813</v>
      </c>
      <c r="H769" s="67" t="s">
        <v>1402</v>
      </c>
      <c r="I769" s="67" t="s">
        <v>1402</v>
      </c>
      <c r="J769" s="30" t="s">
        <v>1814</v>
      </c>
      <c r="K769" s="26" t="s">
        <v>1483</v>
      </c>
      <c r="L769" s="26" t="s">
        <v>136</v>
      </c>
      <c r="M769" s="26" t="s">
        <v>137</v>
      </c>
      <c r="N769" s="26" t="s">
        <v>138</v>
      </c>
      <c r="O769" s="26" t="s">
        <v>138</v>
      </c>
      <c r="P769" s="29">
        <v>61</v>
      </c>
      <c r="Q769" s="30">
        <v>73</v>
      </c>
      <c r="R769" s="30">
        <v>6520</v>
      </c>
      <c r="S769" s="31" t="e">
        <f>#N/A</f>
        <v>#N/A</v>
      </c>
      <c r="T769" s="30">
        <v>1070</v>
      </c>
      <c r="U769" s="30">
        <v>913</v>
      </c>
      <c r="V769" s="32">
        <v>5.0847457627118642</v>
      </c>
      <c r="W769" s="30">
        <v>47</v>
      </c>
      <c r="X769" s="30" t="e">
        <f>#N/A</f>
        <v>#N/A</v>
      </c>
      <c r="Y769" s="30" t="e">
        <f>#N/A</f>
        <v>#N/A</v>
      </c>
      <c r="AB769" s="33" t="e">
        <f>#N/A</f>
        <v>#N/A</v>
      </c>
      <c r="AC769" s="30">
        <v>1800</v>
      </c>
      <c r="AD769" s="30" t="e">
        <f>#N/A</f>
        <v>#N/A</v>
      </c>
      <c r="AE769" s="34">
        <v>0.98</v>
      </c>
      <c r="AG769" s="30" t="e">
        <f>#N/A</f>
        <v>#N/A</v>
      </c>
      <c r="AH769" s="30" t="e">
        <f>#N/A</f>
        <v>#N/A</v>
      </c>
      <c r="AI769" s="30">
        <v>8120.7000000000007</v>
      </c>
      <c r="AJ769" s="30">
        <v>7734</v>
      </c>
      <c r="AK769" s="26" t="s">
        <v>139</v>
      </c>
      <c r="AL769" s="26">
        <v>17</v>
      </c>
      <c r="AM769" s="26" t="s">
        <v>1780</v>
      </c>
      <c r="AU769" s="67" t="s">
        <v>1526</v>
      </c>
      <c r="AV769" s="26" t="s">
        <v>1781</v>
      </c>
      <c r="AW769" s="26" t="s">
        <v>1782</v>
      </c>
      <c r="BA769" s="26" t="s">
        <v>1187</v>
      </c>
      <c r="BB769" s="26" t="s">
        <v>1410</v>
      </c>
      <c r="BC769" s="26" t="s">
        <v>1411</v>
      </c>
      <c r="BD769" s="37">
        <v>44008</v>
      </c>
      <c r="BE769" s="30">
        <v>34207</v>
      </c>
      <c r="BF769" s="30">
        <v>32465</v>
      </c>
      <c r="BG769" s="37" t="s">
        <v>147</v>
      </c>
      <c r="BH769" s="37" t="s">
        <v>1412</v>
      </c>
      <c r="BI769" s="37"/>
      <c r="BJ769" s="37"/>
      <c r="BK769" s="37"/>
      <c r="BL769" s="37"/>
      <c r="BM769" s="37"/>
      <c r="BN769" s="26"/>
      <c r="BO769" s="26"/>
      <c r="BP769" s="26"/>
      <c r="BQ769" s="38"/>
      <c r="BR769" s="26"/>
      <c r="BS769" s="26"/>
      <c r="BT769" s="26"/>
      <c r="BU769" s="26"/>
      <c r="BV769" s="39"/>
    </row>
    <row r="770" spans="1:74" s="52" customFormat="1" ht="15" hidden="1" customHeight="1">
      <c r="A770" s="93">
        <v>2020</v>
      </c>
      <c r="B770" s="93">
        <v>766</v>
      </c>
      <c r="C770" s="40" t="s">
        <v>129</v>
      </c>
      <c r="D770" s="40" t="s">
        <v>1479</v>
      </c>
      <c r="E770" s="40" t="s">
        <v>1480</v>
      </c>
      <c r="F770" s="41">
        <v>43950</v>
      </c>
      <c r="G770" s="93" t="s">
        <v>1815</v>
      </c>
      <c r="H770" s="93" t="s">
        <v>1402</v>
      </c>
      <c r="I770" s="93" t="s">
        <v>1402</v>
      </c>
      <c r="J770" s="42" t="s">
        <v>1816</v>
      </c>
      <c r="K770" s="40" t="s">
        <v>1483</v>
      </c>
      <c r="L770" s="40" t="s">
        <v>136</v>
      </c>
      <c r="M770" s="40" t="s">
        <v>137</v>
      </c>
      <c r="N770" s="40" t="s">
        <v>138</v>
      </c>
      <c r="O770" s="40" t="s">
        <v>138</v>
      </c>
      <c r="P770" s="43">
        <v>62</v>
      </c>
      <c r="Q770" s="36">
        <v>80</v>
      </c>
      <c r="R770" s="36">
        <v>7800</v>
      </c>
      <c r="S770" s="44" t="e">
        <f>#N/A</f>
        <v>#N/A</v>
      </c>
      <c r="T770" s="36">
        <v>1675</v>
      </c>
      <c r="U770" s="36">
        <v>1358</v>
      </c>
      <c r="V770" s="45">
        <v>4.9000000000000004</v>
      </c>
      <c r="W770" s="36">
        <v>52</v>
      </c>
      <c r="X770" s="36" t="e">
        <f>#N/A</f>
        <v>#N/A</v>
      </c>
      <c r="Y770" s="36" t="e">
        <f>#N/A</f>
        <v>#N/A</v>
      </c>
      <c r="Z770" s="36"/>
      <c r="AA770" s="36"/>
      <c r="AB770" s="46" t="e">
        <f>#N/A</f>
        <v>#N/A</v>
      </c>
      <c r="AC770" s="36">
        <v>1800</v>
      </c>
      <c r="AD770" s="36" t="e">
        <f>#N/A</f>
        <v>#N/A</v>
      </c>
      <c r="AE770" s="47">
        <v>0.98</v>
      </c>
      <c r="AF770" s="48"/>
      <c r="AG770" s="36" t="e">
        <f>#N/A</f>
        <v>#N/A</v>
      </c>
      <c r="AH770" s="36" t="e">
        <f>#N/A</f>
        <v>#N/A</v>
      </c>
      <c r="AI770" s="36">
        <v>0</v>
      </c>
      <c r="AJ770" s="36">
        <v>0</v>
      </c>
      <c r="AK770" s="40" t="s">
        <v>139</v>
      </c>
      <c r="AL770" s="40">
        <v>17</v>
      </c>
      <c r="AM770" s="40" t="s">
        <v>1780</v>
      </c>
      <c r="AN770" s="40" t="s">
        <v>1606</v>
      </c>
      <c r="AO770" s="36"/>
      <c r="AP770" s="36"/>
      <c r="AQ770" s="36"/>
      <c r="AR770" s="36">
        <v>14040</v>
      </c>
      <c r="AS770" s="36"/>
      <c r="AT770" s="36">
        <f>+AR770</f>
        <v>14040</v>
      </c>
      <c r="AU770" s="93" t="s">
        <v>1526</v>
      </c>
      <c r="AV770" s="40" t="s">
        <v>1781</v>
      </c>
      <c r="AW770" s="40" t="s">
        <v>1782</v>
      </c>
      <c r="AX770" s="40"/>
      <c r="AY770" s="40"/>
      <c r="AZ770" s="40"/>
      <c r="BA770" s="40" t="s">
        <v>1187</v>
      </c>
      <c r="BB770" s="40" t="s">
        <v>1410</v>
      </c>
      <c r="BC770" s="40" t="s">
        <v>1411</v>
      </c>
      <c r="BD770" s="49"/>
      <c r="BE770" s="36"/>
      <c r="BF770" s="36"/>
      <c r="BG770" s="49" t="s">
        <v>147</v>
      </c>
      <c r="BH770" s="49"/>
      <c r="BI770" s="49"/>
      <c r="BJ770" s="49"/>
      <c r="BK770" s="49"/>
      <c r="BL770" s="49"/>
      <c r="BM770" s="49"/>
      <c r="BN770" s="40"/>
      <c r="BO770" s="40"/>
      <c r="BP770" s="40"/>
      <c r="BQ770" s="50"/>
      <c r="BR770" s="40"/>
      <c r="BS770" s="40"/>
      <c r="BT770" s="40"/>
      <c r="BU770" s="40"/>
      <c r="BV770" s="51"/>
    </row>
    <row r="771" spans="1:74" ht="15" hidden="1" customHeight="1">
      <c r="A771" s="67">
        <v>2020</v>
      </c>
      <c r="B771" s="67">
        <v>767</v>
      </c>
      <c r="C771" s="26" t="s">
        <v>129</v>
      </c>
      <c r="D771" s="26" t="s">
        <v>1479</v>
      </c>
      <c r="E771" s="26" t="s">
        <v>1480</v>
      </c>
      <c r="F771" s="27">
        <v>43950</v>
      </c>
      <c r="G771" s="67" t="s">
        <v>1817</v>
      </c>
      <c r="H771" s="67" t="s">
        <v>1402</v>
      </c>
      <c r="I771" s="67" t="s">
        <v>1402</v>
      </c>
      <c r="J771" s="28" t="s">
        <v>1818</v>
      </c>
      <c r="K771" s="26" t="s">
        <v>135</v>
      </c>
      <c r="L771" s="26" t="s">
        <v>136</v>
      </c>
      <c r="M771" s="26" t="s">
        <v>137</v>
      </c>
      <c r="N771" s="26" t="s">
        <v>138</v>
      </c>
      <c r="O771" s="26" t="s">
        <v>138</v>
      </c>
      <c r="Q771" s="30">
        <v>77</v>
      </c>
      <c r="R771" s="30">
        <v>6780</v>
      </c>
      <c r="S771" s="31" t="e">
        <f>#N/A</f>
        <v>#N/A</v>
      </c>
      <c r="T771" s="30">
        <v>1794</v>
      </c>
      <c r="AB771" s="33" t="e">
        <f>#N/A</f>
        <v>#N/A</v>
      </c>
      <c r="AC771" s="30">
        <v>1800</v>
      </c>
      <c r="AD771" s="30" t="e">
        <f>#N/A</f>
        <v>#N/A</v>
      </c>
      <c r="AE771" s="34">
        <v>0.98</v>
      </c>
      <c r="AG771" s="30" t="e">
        <f>#N/A</f>
        <v>#N/A</v>
      </c>
      <c r="AH771" s="30" t="e">
        <f>#N/A</f>
        <v>#N/A</v>
      </c>
      <c r="AI771" s="30">
        <v>8444.1</v>
      </c>
      <c r="AJ771" s="30">
        <v>8042</v>
      </c>
      <c r="AK771" s="26" t="s">
        <v>139</v>
      </c>
      <c r="AL771" s="26">
        <v>17</v>
      </c>
      <c r="AM771" s="26" t="s">
        <v>1780</v>
      </c>
      <c r="AU771" s="67" t="s">
        <v>1526</v>
      </c>
      <c r="AV771" s="26" t="s">
        <v>1781</v>
      </c>
      <c r="AW771" s="26" t="s">
        <v>1782</v>
      </c>
      <c r="BA771" s="26" t="s">
        <v>1187</v>
      </c>
      <c r="BB771" s="26" t="s">
        <v>1410</v>
      </c>
      <c r="BC771" s="26" t="s">
        <v>1411</v>
      </c>
      <c r="BD771" s="37">
        <v>44008</v>
      </c>
      <c r="BE771" s="30">
        <v>34207</v>
      </c>
      <c r="BF771" s="30">
        <v>32465</v>
      </c>
      <c r="BG771" s="37" t="s">
        <v>147</v>
      </c>
      <c r="BH771" s="37" t="s">
        <v>1412</v>
      </c>
      <c r="BI771" s="37"/>
      <c r="BJ771" s="37"/>
      <c r="BK771" s="37"/>
      <c r="BL771" s="37"/>
      <c r="BM771" s="37"/>
      <c r="BN771" s="26"/>
      <c r="BO771" s="26"/>
      <c r="BP771" s="26"/>
      <c r="BQ771" s="38"/>
      <c r="BR771" s="26"/>
      <c r="BS771" s="26"/>
      <c r="BT771" s="26"/>
      <c r="BU771" s="26"/>
      <c r="BV771" s="39"/>
    </row>
    <row r="772" spans="1:74" ht="15" hidden="1" customHeight="1">
      <c r="A772" s="67">
        <v>2020</v>
      </c>
      <c r="B772" s="67">
        <v>768</v>
      </c>
      <c r="C772" s="26" t="s">
        <v>129</v>
      </c>
      <c r="D772" s="26" t="s">
        <v>1479</v>
      </c>
      <c r="E772" s="26" t="s">
        <v>1480</v>
      </c>
      <c r="F772" s="27">
        <v>43950</v>
      </c>
      <c r="G772" s="67" t="s">
        <v>1819</v>
      </c>
      <c r="H772" s="67" t="s">
        <v>1402</v>
      </c>
      <c r="I772" s="67" t="s">
        <v>1402</v>
      </c>
      <c r="J772" s="28" t="s">
        <v>1820</v>
      </c>
      <c r="K772" s="26" t="s">
        <v>135</v>
      </c>
      <c r="L772" s="26" t="s">
        <v>136</v>
      </c>
      <c r="M772" s="26" t="s">
        <v>137</v>
      </c>
      <c r="N772" s="26" t="s">
        <v>138</v>
      </c>
      <c r="O772" s="26" t="s">
        <v>138</v>
      </c>
      <c r="Q772" s="30">
        <v>77</v>
      </c>
      <c r="R772" s="30">
        <v>6060</v>
      </c>
      <c r="S772" s="31" t="e">
        <f>#N/A</f>
        <v>#N/A</v>
      </c>
      <c r="T772" s="30">
        <v>1326</v>
      </c>
      <c r="AB772" s="33" t="e">
        <f>#N/A</f>
        <v>#N/A</v>
      </c>
      <c r="AC772" s="30">
        <v>1800</v>
      </c>
      <c r="AD772" s="30" t="e">
        <f>#N/A</f>
        <v>#N/A</v>
      </c>
      <c r="AE772" s="34">
        <v>0.86571428571428566</v>
      </c>
      <c r="AG772" s="30" t="e">
        <f>#N/A</f>
        <v>#N/A</v>
      </c>
      <c r="AH772" s="30" t="e">
        <f>#N/A</f>
        <v>#N/A</v>
      </c>
      <c r="AI772" s="30">
        <v>7547.4000000000005</v>
      </c>
      <c r="AJ772" s="30">
        <v>7188</v>
      </c>
      <c r="AK772" s="26" t="s">
        <v>139</v>
      </c>
      <c r="AL772" s="26">
        <v>17</v>
      </c>
      <c r="AM772" s="26" t="s">
        <v>1780</v>
      </c>
      <c r="AU772" s="67" t="s">
        <v>1526</v>
      </c>
      <c r="AV772" s="26" t="s">
        <v>1781</v>
      </c>
      <c r="AW772" s="26" t="s">
        <v>1782</v>
      </c>
      <c r="BA772" s="26" t="s">
        <v>1187</v>
      </c>
      <c r="BB772" s="26" t="s">
        <v>1410</v>
      </c>
      <c r="BC772" s="26" t="s">
        <v>1411</v>
      </c>
      <c r="BD772" s="37">
        <v>44008</v>
      </c>
      <c r="BE772" s="30">
        <v>34207</v>
      </c>
      <c r="BF772" s="30">
        <v>32465</v>
      </c>
      <c r="BG772" s="37" t="s">
        <v>147</v>
      </c>
      <c r="BH772" s="37" t="s">
        <v>1412</v>
      </c>
      <c r="BI772" s="37"/>
      <c r="BJ772" s="37"/>
      <c r="BK772" s="37"/>
      <c r="BL772" s="37"/>
      <c r="BM772" s="37"/>
      <c r="BN772" s="26"/>
      <c r="BO772" s="26"/>
      <c r="BP772" s="26"/>
      <c r="BQ772" s="38"/>
      <c r="BR772" s="26"/>
      <c r="BS772" s="26"/>
      <c r="BT772" s="26"/>
      <c r="BU772" s="26"/>
      <c r="BV772" s="39"/>
    </row>
    <row r="773" spans="1:74" ht="15" hidden="1" customHeight="1">
      <c r="A773" s="67">
        <v>2020</v>
      </c>
      <c r="B773" s="67">
        <v>769</v>
      </c>
      <c r="C773" s="26" t="s">
        <v>129</v>
      </c>
      <c r="D773" s="26" t="s">
        <v>1479</v>
      </c>
      <c r="E773" s="26" t="s">
        <v>1480</v>
      </c>
      <c r="F773" s="27">
        <v>43950</v>
      </c>
      <c r="G773" s="67" t="s">
        <v>1821</v>
      </c>
      <c r="H773" s="67" t="s">
        <v>1402</v>
      </c>
      <c r="I773" s="67" t="s">
        <v>1402</v>
      </c>
      <c r="J773" s="28" t="s">
        <v>1822</v>
      </c>
      <c r="K773" s="26" t="s">
        <v>135</v>
      </c>
      <c r="L773" s="26" t="s">
        <v>136</v>
      </c>
      <c r="M773" s="26" t="s">
        <v>137</v>
      </c>
      <c r="N773" s="26" t="s">
        <v>138</v>
      </c>
      <c r="O773" s="26" t="s">
        <v>138</v>
      </c>
      <c r="Q773" s="30">
        <v>80</v>
      </c>
      <c r="R773" s="30">
        <v>8050</v>
      </c>
      <c r="S773" s="31" t="e">
        <f>#N/A</f>
        <v>#N/A</v>
      </c>
      <c r="T773" s="30">
        <v>1566</v>
      </c>
      <c r="AB773" s="33" t="e">
        <f>#N/A</f>
        <v>#N/A</v>
      </c>
      <c r="AC773" s="30">
        <v>1800</v>
      </c>
      <c r="AD773" s="30" t="e">
        <f>#N/A</f>
        <v>#N/A</v>
      </c>
      <c r="AE773" s="34">
        <v>0.90307692307692311</v>
      </c>
      <c r="AG773" s="30" t="e">
        <f>#N/A</f>
        <v>#N/A</v>
      </c>
      <c r="AH773" s="30" t="e">
        <f>#N/A</f>
        <v>#N/A</v>
      </c>
      <c r="AI773" s="30">
        <v>10026.450000000001</v>
      </c>
      <c r="AJ773" s="30">
        <v>9549</v>
      </c>
      <c r="AK773" s="26" t="s">
        <v>139</v>
      </c>
      <c r="AL773" s="26">
        <v>17</v>
      </c>
      <c r="AM773" s="26" t="s">
        <v>1780</v>
      </c>
      <c r="AU773" s="67" t="s">
        <v>1526</v>
      </c>
      <c r="AV773" s="26" t="s">
        <v>1781</v>
      </c>
      <c r="AW773" s="26" t="s">
        <v>1782</v>
      </c>
      <c r="BA773" s="26" t="s">
        <v>1187</v>
      </c>
      <c r="BB773" s="26" t="s">
        <v>1410</v>
      </c>
      <c r="BC773" s="26" t="s">
        <v>1411</v>
      </c>
      <c r="BD773" s="37">
        <v>44008</v>
      </c>
      <c r="BE773" s="30">
        <v>34207</v>
      </c>
      <c r="BF773" s="30">
        <v>32465</v>
      </c>
      <c r="BG773" s="37" t="s">
        <v>147</v>
      </c>
      <c r="BH773" s="37" t="s">
        <v>1412</v>
      </c>
      <c r="BI773" s="37"/>
      <c r="BJ773" s="37"/>
      <c r="BK773" s="37"/>
      <c r="BL773" s="37"/>
      <c r="BM773" s="37"/>
      <c r="BN773" s="26"/>
      <c r="BO773" s="26"/>
      <c r="BP773" s="26"/>
      <c r="BQ773" s="38"/>
      <c r="BR773" s="26"/>
      <c r="BS773" s="26"/>
      <c r="BT773" s="26"/>
      <c r="BU773" s="26"/>
      <c r="BV773" s="39"/>
    </row>
    <row r="774" spans="1:74" ht="15" hidden="1" customHeight="1">
      <c r="A774" s="67">
        <v>2020</v>
      </c>
      <c r="B774" s="67">
        <v>770</v>
      </c>
      <c r="C774" s="26" t="s">
        <v>129</v>
      </c>
      <c r="D774" s="26" t="s">
        <v>1479</v>
      </c>
      <c r="E774" s="26" t="s">
        <v>1480</v>
      </c>
      <c r="F774" s="27">
        <v>43950</v>
      </c>
      <c r="G774" s="67" t="s">
        <v>1823</v>
      </c>
      <c r="H774" s="67" t="s">
        <v>1402</v>
      </c>
      <c r="I774" s="67" t="s">
        <v>1402</v>
      </c>
      <c r="J774" s="28" t="s">
        <v>1824</v>
      </c>
      <c r="K774" s="26" t="s">
        <v>135</v>
      </c>
      <c r="L774" s="26" t="s">
        <v>136</v>
      </c>
      <c r="M774" s="26" t="s">
        <v>137</v>
      </c>
      <c r="N774" s="26" t="s">
        <v>138</v>
      </c>
      <c r="O774" s="26" t="s">
        <v>138</v>
      </c>
      <c r="Q774" s="30">
        <v>78</v>
      </c>
      <c r="R774" s="30">
        <v>5540</v>
      </c>
      <c r="S774" s="31" t="e">
        <f>#N/A</f>
        <v>#N/A</v>
      </c>
      <c r="T774" s="30">
        <v>1232</v>
      </c>
      <c r="AB774" s="33" t="e">
        <f>#N/A</f>
        <v>#N/A</v>
      </c>
      <c r="AC774" s="30">
        <v>1800</v>
      </c>
      <c r="AD774" s="30" t="e">
        <f>#N/A</f>
        <v>#N/A</v>
      </c>
      <c r="AE774" s="34">
        <v>0.89891891891891895</v>
      </c>
      <c r="AG774" s="30" t="e">
        <f>#N/A</f>
        <v>#N/A</v>
      </c>
      <c r="AH774" s="30" t="e">
        <f>#N/A</f>
        <v>#N/A</v>
      </c>
      <c r="AI774" s="30">
        <v>6900.6</v>
      </c>
      <c r="AJ774" s="30">
        <v>6572</v>
      </c>
      <c r="AK774" s="26" t="s">
        <v>139</v>
      </c>
      <c r="AL774" s="26">
        <v>17</v>
      </c>
      <c r="AM774" s="26" t="s">
        <v>1780</v>
      </c>
      <c r="AU774" s="67" t="s">
        <v>1526</v>
      </c>
      <c r="AV774" s="26" t="s">
        <v>1781</v>
      </c>
      <c r="AW774" s="26" t="s">
        <v>1782</v>
      </c>
      <c r="BA774" s="26" t="s">
        <v>1187</v>
      </c>
      <c r="BB774" s="26" t="s">
        <v>1410</v>
      </c>
      <c r="BC774" s="26" t="s">
        <v>1411</v>
      </c>
      <c r="BD774" s="37">
        <v>44008</v>
      </c>
      <c r="BE774" s="30">
        <v>34207</v>
      </c>
      <c r="BF774" s="30">
        <v>32465</v>
      </c>
      <c r="BG774" s="37" t="s">
        <v>147</v>
      </c>
      <c r="BH774" s="37" t="s">
        <v>1412</v>
      </c>
      <c r="BI774" s="37"/>
      <c r="BJ774" s="37"/>
      <c r="BK774" s="37"/>
      <c r="BL774" s="37"/>
      <c r="BM774" s="37"/>
      <c r="BN774" s="26"/>
      <c r="BO774" s="26"/>
      <c r="BP774" s="26"/>
      <c r="BQ774" s="38"/>
      <c r="BR774" s="26"/>
      <c r="BS774" s="26"/>
      <c r="BT774" s="26"/>
      <c r="BU774" s="26"/>
      <c r="BV774" s="39"/>
    </row>
    <row r="775" spans="1:74" ht="15" hidden="1" customHeight="1">
      <c r="A775" s="67">
        <v>2020</v>
      </c>
      <c r="B775" s="67">
        <v>771</v>
      </c>
      <c r="C775" s="26" t="s">
        <v>129</v>
      </c>
      <c r="D775" s="26" t="s">
        <v>1479</v>
      </c>
      <c r="E775" s="26" t="s">
        <v>1480</v>
      </c>
      <c r="F775" s="27">
        <v>43950</v>
      </c>
      <c r="G775" s="67" t="s">
        <v>1825</v>
      </c>
      <c r="H775" s="67" t="s">
        <v>1402</v>
      </c>
      <c r="I775" s="67" t="s">
        <v>1402</v>
      </c>
      <c r="J775" s="28" t="s">
        <v>1826</v>
      </c>
      <c r="K775" s="26" t="s">
        <v>135</v>
      </c>
      <c r="L775" s="26" t="s">
        <v>136</v>
      </c>
      <c r="M775" s="26" t="s">
        <v>137</v>
      </c>
      <c r="N775" s="26" t="s">
        <v>138</v>
      </c>
      <c r="O775" s="26" t="s">
        <v>138</v>
      </c>
      <c r="Q775" s="30">
        <v>75</v>
      </c>
      <c r="R775" s="30">
        <v>6090</v>
      </c>
      <c r="S775" s="31" t="e">
        <f>#N/A</f>
        <v>#N/A</v>
      </c>
      <c r="T775" s="30">
        <v>1211</v>
      </c>
      <c r="AB775" s="33" t="e">
        <f>#N/A</f>
        <v>#N/A</v>
      </c>
      <c r="AC775" s="30">
        <v>1800</v>
      </c>
      <c r="AD775" s="30" t="e">
        <f>#N/A</f>
        <v>#N/A</v>
      </c>
      <c r="AE775" s="34">
        <v>0.93348837209302327</v>
      </c>
      <c r="AG775" s="30" t="e">
        <f>#N/A</f>
        <v>#N/A</v>
      </c>
      <c r="AH775" s="30" t="e">
        <f>#N/A</f>
        <v>#N/A</v>
      </c>
      <c r="AI775" s="30">
        <v>7585.2000000000007</v>
      </c>
      <c r="AJ775" s="30">
        <v>7224</v>
      </c>
      <c r="AK775" s="26" t="s">
        <v>139</v>
      </c>
      <c r="AL775" s="26">
        <v>17</v>
      </c>
      <c r="AM775" s="26" t="s">
        <v>1780</v>
      </c>
      <c r="AU775" s="67" t="s">
        <v>1526</v>
      </c>
      <c r="AV775" s="26" t="s">
        <v>1781</v>
      </c>
      <c r="AW775" s="26" t="s">
        <v>1782</v>
      </c>
      <c r="BA775" s="26" t="s">
        <v>1187</v>
      </c>
      <c r="BB775" s="26" t="s">
        <v>1410</v>
      </c>
      <c r="BC775" s="26" t="s">
        <v>1411</v>
      </c>
      <c r="BD775" s="37">
        <v>44008</v>
      </c>
      <c r="BE775" s="30">
        <v>34207</v>
      </c>
      <c r="BF775" s="30">
        <v>32465</v>
      </c>
      <c r="BG775" s="37" t="s">
        <v>147</v>
      </c>
      <c r="BH775" s="37" t="s">
        <v>1412</v>
      </c>
      <c r="BI775" s="37"/>
      <c r="BJ775" s="37"/>
      <c r="BK775" s="37"/>
      <c r="BL775" s="37"/>
      <c r="BM775" s="37"/>
      <c r="BN775" s="26"/>
      <c r="BO775" s="26"/>
      <c r="BP775" s="26"/>
      <c r="BQ775" s="38"/>
      <c r="BR775" s="26"/>
      <c r="BS775" s="26"/>
      <c r="BT775" s="26"/>
      <c r="BU775" s="26"/>
      <c r="BV775" s="39"/>
    </row>
    <row r="776" spans="1:74" ht="15" hidden="1" customHeight="1">
      <c r="A776" s="67">
        <v>2020</v>
      </c>
      <c r="B776" s="67">
        <v>772</v>
      </c>
      <c r="C776" s="26" t="s">
        <v>129</v>
      </c>
      <c r="D776" s="26" t="s">
        <v>1479</v>
      </c>
      <c r="E776" s="26" t="s">
        <v>1480</v>
      </c>
      <c r="F776" s="27">
        <v>43950</v>
      </c>
      <c r="G776" s="67" t="s">
        <v>1827</v>
      </c>
      <c r="H776" s="67" t="s">
        <v>1402</v>
      </c>
      <c r="I776" s="67" t="s">
        <v>1402</v>
      </c>
      <c r="J776" s="28" t="s">
        <v>1594</v>
      </c>
      <c r="K776" s="26" t="s">
        <v>135</v>
      </c>
      <c r="L776" s="26" t="s">
        <v>136</v>
      </c>
      <c r="M776" s="26" t="s">
        <v>137</v>
      </c>
      <c r="N776" s="26" t="s">
        <v>138</v>
      </c>
      <c r="O776" s="26" t="s">
        <v>138</v>
      </c>
      <c r="Q776" s="30">
        <v>69</v>
      </c>
      <c r="R776" s="30">
        <v>4960</v>
      </c>
      <c r="S776" s="31" t="e">
        <f>#N/A</f>
        <v>#N/A</v>
      </c>
      <c r="T776" s="30">
        <v>1394</v>
      </c>
      <c r="AB776" s="33" t="e">
        <f>#N/A</f>
        <v>#N/A</v>
      </c>
      <c r="AC776" s="30">
        <v>1800</v>
      </c>
      <c r="AD776" s="30" t="e">
        <f>#N/A</f>
        <v>#N/A</v>
      </c>
      <c r="AE776" s="34">
        <v>0.94969696969696971</v>
      </c>
      <c r="AG776" s="30" t="e">
        <f>#N/A</f>
        <v>#N/A</v>
      </c>
      <c r="AH776" s="30" t="e">
        <f>#N/A</f>
        <v>#N/A</v>
      </c>
      <c r="AI776" s="30">
        <v>6178.2</v>
      </c>
      <c r="AJ776" s="30">
        <v>5884</v>
      </c>
      <c r="AK776" s="26" t="s">
        <v>139</v>
      </c>
      <c r="AL776" s="26">
        <v>17</v>
      </c>
      <c r="AM776" s="26" t="s">
        <v>1780</v>
      </c>
      <c r="AU776" s="67" t="s">
        <v>1526</v>
      </c>
      <c r="AV776" s="26" t="s">
        <v>1781</v>
      </c>
      <c r="AW776" s="26" t="s">
        <v>1782</v>
      </c>
      <c r="BA776" s="26" t="s">
        <v>1187</v>
      </c>
      <c r="BB776" s="26" t="s">
        <v>1410</v>
      </c>
      <c r="BC776" s="26" t="s">
        <v>1411</v>
      </c>
      <c r="BD776" s="37">
        <v>44008</v>
      </c>
      <c r="BE776" s="30">
        <v>34207</v>
      </c>
      <c r="BF776" s="30">
        <v>32465</v>
      </c>
      <c r="BG776" s="37" t="s">
        <v>147</v>
      </c>
      <c r="BH776" s="37" t="s">
        <v>1412</v>
      </c>
      <c r="BI776" s="37"/>
      <c r="BJ776" s="37"/>
      <c r="BK776" s="37"/>
      <c r="BL776" s="37"/>
      <c r="BM776" s="37"/>
      <c r="BN776" s="26"/>
      <c r="BO776" s="26"/>
      <c r="BP776" s="26"/>
      <c r="BQ776" s="38"/>
      <c r="BR776" s="26"/>
      <c r="BS776" s="26"/>
      <c r="BT776" s="26"/>
      <c r="BU776" s="26"/>
      <c r="BV776" s="39"/>
    </row>
    <row r="777" spans="1:74" ht="15" hidden="1" customHeight="1">
      <c r="A777" s="67">
        <v>2020</v>
      </c>
      <c r="B777" s="67">
        <v>773</v>
      </c>
      <c r="C777" s="26" t="s">
        <v>129</v>
      </c>
      <c r="D777" s="26" t="s">
        <v>1479</v>
      </c>
      <c r="E777" s="26" t="s">
        <v>1480</v>
      </c>
      <c r="F777" s="27">
        <v>43950</v>
      </c>
      <c r="G777" s="67" t="s">
        <v>1828</v>
      </c>
      <c r="H777" s="67" t="s">
        <v>1402</v>
      </c>
      <c r="I777" s="67" t="s">
        <v>1402</v>
      </c>
      <c r="J777" s="28" t="s">
        <v>1594</v>
      </c>
      <c r="K777" s="26" t="s">
        <v>135</v>
      </c>
      <c r="L777" s="26" t="s">
        <v>136</v>
      </c>
      <c r="M777" s="26" t="s">
        <v>137</v>
      </c>
      <c r="N777" s="26" t="s">
        <v>138</v>
      </c>
      <c r="O777" s="26" t="s">
        <v>138</v>
      </c>
      <c r="Q777" s="30">
        <v>80</v>
      </c>
      <c r="R777" s="30">
        <v>7590</v>
      </c>
      <c r="S777" s="31" t="e">
        <f>#N/A</f>
        <v>#N/A</v>
      </c>
      <c r="T777" s="30">
        <v>1449</v>
      </c>
      <c r="AB777" s="33" t="e">
        <f>#N/A</f>
        <v>#N/A</v>
      </c>
      <c r="AC777" s="30">
        <v>1800</v>
      </c>
      <c r="AD777" s="30" t="e">
        <f>#N/A</f>
        <v>#N/A</v>
      </c>
      <c r="AE777" s="34">
        <v>0.94296296296296289</v>
      </c>
      <c r="AG777" s="30" t="e">
        <f>#N/A</f>
        <v>#N/A</v>
      </c>
      <c r="AH777" s="30" t="e">
        <f>#N/A</f>
        <v>#N/A</v>
      </c>
      <c r="AI777" s="30">
        <v>9453.15</v>
      </c>
      <c r="AJ777" s="30">
        <v>9003</v>
      </c>
      <c r="AK777" s="26" t="s">
        <v>139</v>
      </c>
      <c r="AL777" s="26">
        <v>17</v>
      </c>
      <c r="AM777" s="26" t="s">
        <v>1780</v>
      </c>
      <c r="AU777" s="67" t="s">
        <v>1526</v>
      </c>
      <c r="AV777" s="26" t="s">
        <v>1781</v>
      </c>
      <c r="AW777" s="26" t="s">
        <v>1782</v>
      </c>
      <c r="BA777" s="26" t="s">
        <v>1187</v>
      </c>
      <c r="BB777" s="26" t="s">
        <v>1410</v>
      </c>
      <c r="BC777" s="26" t="s">
        <v>1411</v>
      </c>
      <c r="BD777" s="37">
        <v>44008</v>
      </c>
      <c r="BE777" s="30">
        <v>34207</v>
      </c>
      <c r="BF777" s="30">
        <v>32465</v>
      </c>
      <c r="BG777" s="37" t="s">
        <v>147</v>
      </c>
      <c r="BH777" s="37" t="s">
        <v>1412</v>
      </c>
      <c r="BI777" s="37"/>
      <c r="BJ777" s="37"/>
      <c r="BK777" s="37"/>
      <c r="BL777" s="37"/>
      <c r="BM777" s="37"/>
      <c r="BN777" s="26"/>
      <c r="BO777" s="26"/>
      <c r="BP777" s="26"/>
      <c r="BQ777" s="38"/>
      <c r="BR777" s="26"/>
      <c r="BS777" s="26"/>
      <c r="BT777" s="26"/>
      <c r="BU777" s="26"/>
      <c r="BV777" s="39"/>
    </row>
    <row r="778" spans="1:74" ht="15" hidden="1" customHeight="1">
      <c r="A778" s="67">
        <v>2020</v>
      </c>
      <c r="B778" s="67">
        <v>774</v>
      </c>
      <c r="C778" s="26" t="s">
        <v>129</v>
      </c>
      <c r="D778" s="26" t="s">
        <v>1479</v>
      </c>
      <c r="E778" s="26" t="s">
        <v>1480</v>
      </c>
      <c r="F778" s="27">
        <v>43950</v>
      </c>
      <c r="G778" s="67" t="s">
        <v>1829</v>
      </c>
      <c r="H778" s="67" t="s">
        <v>1402</v>
      </c>
      <c r="I778" s="67" t="s">
        <v>1402</v>
      </c>
      <c r="J778" s="28" t="s">
        <v>1830</v>
      </c>
      <c r="K778" s="26" t="s">
        <v>135</v>
      </c>
      <c r="L778" s="26" t="s">
        <v>136</v>
      </c>
      <c r="M778" s="26" t="s">
        <v>137</v>
      </c>
      <c r="N778" s="26" t="s">
        <v>138</v>
      </c>
      <c r="O778" s="26" t="s">
        <v>138</v>
      </c>
      <c r="Q778" s="30">
        <v>81</v>
      </c>
      <c r="R778" s="30">
        <v>8470</v>
      </c>
      <c r="S778" s="31" t="e">
        <f>#N/A</f>
        <v>#N/A</v>
      </c>
      <c r="T778" s="30">
        <v>1822</v>
      </c>
      <c r="AB778" s="33" t="e">
        <f>#N/A</f>
        <v>#N/A</v>
      </c>
      <c r="AC778" s="30">
        <v>1800</v>
      </c>
      <c r="AD778" s="30" t="e">
        <f>#N/A</f>
        <v>#N/A</v>
      </c>
      <c r="AE778" s="34">
        <v>0.89428571428571424</v>
      </c>
      <c r="AF778" s="35">
        <v>0.01</v>
      </c>
      <c r="AG778" s="30" t="e">
        <f>#N/A</f>
        <v>#N/A</v>
      </c>
      <c r="AH778" s="30" t="e">
        <f>#N/A</f>
        <v>#N/A</v>
      </c>
      <c r="AI778" s="30">
        <v>10444.35</v>
      </c>
      <c r="AJ778" s="30">
        <v>9947</v>
      </c>
      <c r="AK778" s="26" t="s">
        <v>139</v>
      </c>
      <c r="AL778" s="26">
        <v>17</v>
      </c>
      <c r="AM778" s="26" t="s">
        <v>1780</v>
      </c>
      <c r="AU778" s="67" t="s">
        <v>1526</v>
      </c>
      <c r="AV778" s="26" t="s">
        <v>1831</v>
      </c>
      <c r="AW778" s="26" t="s">
        <v>1832</v>
      </c>
      <c r="BA778" s="26" t="s">
        <v>1187</v>
      </c>
      <c r="BB778" s="26" t="s">
        <v>1410</v>
      </c>
      <c r="BC778" s="26" t="s">
        <v>1411</v>
      </c>
      <c r="BD778" s="37">
        <v>44008</v>
      </c>
      <c r="BE778" s="30">
        <v>34207</v>
      </c>
      <c r="BF778" s="30">
        <v>32465</v>
      </c>
      <c r="BG778" s="37" t="s">
        <v>147</v>
      </c>
      <c r="BH778" s="37" t="s">
        <v>1412</v>
      </c>
      <c r="BI778" s="37"/>
      <c r="BJ778" s="37"/>
      <c r="BK778" s="37"/>
      <c r="BL778" s="37"/>
      <c r="BM778" s="37"/>
      <c r="BN778" s="26"/>
      <c r="BO778" s="26"/>
      <c r="BP778" s="26"/>
      <c r="BQ778" s="38"/>
      <c r="BR778" s="26"/>
      <c r="BS778" s="26"/>
      <c r="BT778" s="26"/>
      <c r="BU778" s="26"/>
      <c r="BV778" s="39"/>
    </row>
    <row r="779" spans="1:74" ht="15" hidden="1" customHeight="1">
      <c r="A779" s="67">
        <v>2020</v>
      </c>
      <c r="B779" s="67">
        <v>775</v>
      </c>
      <c r="C779" s="26" t="s">
        <v>129</v>
      </c>
      <c r="D779" s="26" t="s">
        <v>1479</v>
      </c>
      <c r="E779" s="26" t="s">
        <v>1480</v>
      </c>
      <c r="F779" s="27">
        <v>43950</v>
      </c>
      <c r="G779" s="67" t="s">
        <v>1833</v>
      </c>
      <c r="H779" s="67" t="s">
        <v>1402</v>
      </c>
      <c r="I779" s="67" t="s">
        <v>1402</v>
      </c>
      <c r="J779" s="28" t="s">
        <v>1834</v>
      </c>
      <c r="K779" s="26" t="s">
        <v>135</v>
      </c>
      <c r="L779" s="26" t="s">
        <v>136</v>
      </c>
      <c r="M779" s="26" t="s">
        <v>137</v>
      </c>
      <c r="N779" s="26" t="s">
        <v>138</v>
      </c>
      <c r="O779" s="26" t="s">
        <v>138</v>
      </c>
      <c r="Q779" s="30">
        <v>70</v>
      </c>
      <c r="R779" s="30">
        <v>3780</v>
      </c>
      <c r="S779" s="31" t="e">
        <f>#N/A</f>
        <v>#N/A</v>
      </c>
      <c r="T779" s="30">
        <v>804</v>
      </c>
      <c r="AB779" s="33" t="e">
        <f>#N/A</f>
        <v>#N/A</v>
      </c>
      <c r="AC779" s="30">
        <v>1800</v>
      </c>
      <c r="AD779" s="30" t="e">
        <f>#N/A</f>
        <v>#N/A</v>
      </c>
      <c r="AE779" s="34">
        <v>0.98</v>
      </c>
      <c r="AG779" s="30" t="e">
        <f>#N/A</f>
        <v>#N/A</v>
      </c>
      <c r="AH779" s="30" t="e">
        <f>#N/A</f>
        <v>#N/A</v>
      </c>
      <c r="AI779" s="30">
        <v>4708.2</v>
      </c>
      <c r="AJ779" s="30">
        <v>4484</v>
      </c>
      <c r="AK779" s="26" t="s">
        <v>139</v>
      </c>
      <c r="AL779" s="26">
        <v>17</v>
      </c>
      <c r="AM779" s="26" t="s">
        <v>1780</v>
      </c>
      <c r="AU779" s="67" t="s">
        <v>1526</v>
      </c>
      <c r="AV779" s="26" t="s">
        <v>1831</v>
      </c>
      <c r="AW779" s="26" t="s">
        <v>1832</v>
      </c>
      <c r="BA779" s="26" t="s">
        <v>1187</v>
      </c>
      <c r="BB779" s="26" t="s">
        <v>1410</v>
      </c>
      <c r="BC779" s="26" t="s">
        <v>1411</v>
      </c>
      <c r="BD779" s="37">
        <v>44008</v>
      </c>
      <c r="BE779" s="30">
        <v>34207</v>
      </c>
      <c r="BF779" s="30">
        <v>32465</v>
      </c>
      <c r="BG779" s="37" t="s">
        <v>147</v>
      </c>
      <c r="BH779" s="37" t="s">
        <v>1412</v>
      </c>
      <c r="BI779" s="37"/>
      <c r="BJ779" s="37"/>
      <c r="BK779" s="37"/>
      <c r="BL779" s="37"/>
      <c r="BM779" s="37"/>
      <c r="BN779" s="26"/>
      <c r="BO779" s="26"/>
      <c r="BP779" s="26"/>
      <c r="BQ779" s="38"/>
      <c r="BR779" s="26"/>
      <c r="BS779" s="26"/>
      <c r="BT779" s="26"/>
      <c r="BU779" s="26"/>
      <c r="BV779" s="39"/>
    </row>
    <row r="780" spans="1:74" ht="15" hidden="1" customHeight="1">
      <c r="A780" s="67">
        <v>2020</v>
      </c>
      <c r="B780" s="67">
        <v>776</v>
      </c>
      <c r="C780" s="26" t="s">
        <v>129</v>
      </c>
      <c r="D780" s="26" t="s">
        <v>1479</v>
      </c>
      <c r="E780" s="26" t="s">
        <v>1480</v>
      </c>
      <c r="F780" s="27">
        <v>43950</v>
      </c>
      <c r="G780" s="67" t="s">
        <v>1835</v>
      </c>
      <c r="H780" s="67" t="s">
        <v>1402</v>
      </c>
      <c r="I780" s="67" t="s">
        <v>1402</v>
      </c>
      <c r="J780" s="28" t="s">
        <v>1594</v>
      </c>
      <c r="K780" s="26" t="s">
        <v>135</v>
      </c>
      <c r="L780" s="26" t="s">
        <v>136</v>
      </c>
      <c r="M780" s="26" t="s">
        <v>137</v>
      </c>
      <c r="N780" s="26" t="s">
        <v>138</v>
      </c>
      <c r="O780" s="26" t="s">
        <v>138</v>
      </c>
      <c r="Q780" s="30">
        <v>69</v>
      </c>
      <c r="R780" s="30">
        <v>3740</v>
      </c>
      <c r="S780" s="31" t="e">
        <f>#N/A</f>
        <v>#N/A</v>
      </c>
      <c r="T780" s="30">
        <v>860</v>
      </c>
      <c r="AB780" s="33" t="e">
        <f>#N/A</f>
        <v>#N/A</v>
      </c>
      <c r="AC780" s="30">
        <v>1800</v>
      </c>
      <c r="AD780" s="30" t="e">
        <f>#N/A</f>
        <v>#N/A</v>
      </c>
      <c r="AE780" s="34">
        <v>0.87189189189189187</v>
      </c>
      <c r="AG780" s="30" t="e">
        <f>#N/A</f>
        <v>#N/A</v>
      </c>
      <c r="AH780" s="30" t="e">
        <f>#N/A</f>
        <v>#N/A</v>
      </c>
      <c r="AI780" s="30">
        <v>4657.8</v>
      </c>
      <c r="AJ780" s="30">
        <v>4436</v>
      </c>
      <c r="AK780" s="26" t="s">
        <v>139</v>
      </c>
      <c r="AL780" s="26">
        <v>17</v>
      </c>
      <c r="AM780" s="26" t="s">
        <v>1780</v>
      </c>
      <c r="AU780" s="67" t="s">
        <v>1526</v>
      </c>
      <c r="AV780" s="26" t="s">
        <v>1831</v>
      </c>
      <c r="AW780" s="26" t="s">
        <v>1832</v>
      </c>
      <c r="BA780" s="26" t="s">
        <v>1187</v>
      </c>
      <c r="BB780" s="26" t="s">
        <v>1410</v>
      </c>
      <c r="BC780" s="26" t="s">
        <v>1411</v>
      </c>
      <c r="BD780" s="37">
        <v>44008</v>
      </c>
      <c r="BE780" s="30">
        <v>34207</v>
      </c>
      <c r="BF780" s="30">
        <v>32465</v>
      </c>
      <c r="BG780" s="37" t="s">
        <v>147</v>
      </c>
      <c r="BH780" s="37" t="s">
        <v>1412</v>
      </c>
      <c r="BI780" s="37"/>
      <c r="BJ780" s="37"/>
      <c r="BK780" s="37"/>
      <c r="BL780" s="37"/>
      <c r="BM780" s="37"/>
      <c r="BN780" s="26"/>
      <c r="BO780" s="26"/>
      <c r="BP780" s="26"/>
      <c r="BQ780" s="38"/>
      <c r="BR780" s="26"/>
      <c r="BS780" s="26"/>
      <c r="BT780" s="26"/>
      <c r="BU780" s="26"/>
      <c r="BV780" s="39"/>
    </row>
    <row r="781" spans="1:74" ht="15" hidden="1" customHeight="1">
      <c r="A781" s="67">
        <v>2020</v>
      </c>
      <c r="B781" s="67">
        <v>777</v>
      </c>
      <c r="C781" s="26" t="s">
        <v>129</v>
      </c>
      <c r="D781" s="26" t="s">
        <v>1479</v>
      </c>
      <c r="E781" s="26" t="s">
        <v>1480</v>
      </c>
      <c r="F781" s="27">
        <v>43950</v>
      </c>
      <c r="G781" s="67" t="s">
        <v>1836</v>
      </c>
      <c r="H781" s="67" t="s">
        <v>1402</v>
      </c>
      <c r="I781" s="67" t="s">
        <v>1402</v>
      </c>
      <c r="J781" s="28" t="s">
        <v>1594</v>
      </c>
      <c r="K781" s="26" t="s">
        <v>135</v>
      </c>
      <c r="L781" s="26" t="s">
        <v>136</v>
      </c>
      <c r="M781" s="26" t="s">
        <v>137</v>
      </c>
      <c r="N781" s="26" t="s">
        <v>138</v>
      </c>
      <c r="O781" s="26" t="s">
        <v>138</v>
      </c>
      <c r="Q781" s="108">
        <v>63</v>
      </c>
      <c r="R781" s="30">
        <v>3100</v>
      </c>
      <c r="S781" s="31" t="e">
        <f>#N/A</f>
        <v>#N/A</v>
      </c>
      <c r="T781" s="30">
        <v>812</v>
      </c>
      <c r="AB781" s="33" t="e">
        <f>#N/A</f>
        <v>#N/A</v>
      </c>
      <c r="AC781" s="30">
        <v>1800</v>
      </c>
      <c r="AD781" s="30" t="e">
        <f>#N/A</f>
        <v>#N/A</v>
      </c>
      <c r="AE781" s="34">
        <v>0.82848484848484849</v>
      </c>
      <c r="AG781" s="30" t="e">
        <f>#N/A</f>
        <v>#N/A</v>
      </c>
      <c r="AH781" s="30" t="e">
        <f>#N/A</f>
        <v>#N/A</v>
      </c>
      <c r="AI781" s="30">
        <v>3860.8500000000004</v>
      </c>
      <c r="AJ781" s="30">
        <v>3677</v>
      </c>
      <c r="AK781" s="26" t="s">
        <v>139</v>
      </c>
      <c r="AL781" s="26">
        <v>17</v>
      </c>
      <c r="AM781" s="26" t="s">
        <v>1780</v>
      </c>
      <c r="AU781" s="67" t="s">
        <v>1526</v>
      </c>
      <c r="AV781" s="26" t="s">
        <v>1831</v>
      </c>
      <c r="AW781" s="26" t="s">
        <v>1832</v>
      </c>
      <c r="BA781" s="26" t="s">
        <v>1187</v>
      </c>
      <c r="BB781" s="26" t="s">
        <v>1410</v>
      </c>
      <c r="BC781" s="26" t="s">
        <v>1411</v>
      </c>
      <c r="BD781" s="37">
        <v>44008</v>
      </c>
      <c r="BE781" s="30">
        <v>34207</v>
      </c>
      <c r="BF781" s="30">
        <v>32465</v>
      </c>
      <c r="BG781" s="37" t="s">
        <v>147</v>
      </c>
      <c r="BH781" s="37" t="s">
        <v>1412</v>
      </c>
      <c r="BI781" s="37"/>
      <c r="BJ781" s="37"/>
      <c r="BK781" s="37"/>
      <c r="BL781" s="37"/>
      <c r="BM781" s="37"/>
      <c r="BN781" s="26"/>
      <c r="BO781" s="26"/>
      <c r="BP781" s="26"/>
      <c r="BQ781" s="38"/>
      <c r="BR781" s="26"/>
      <c r="BS781" s="26"/>
      <c r="BT781" s="26"/>
      <c r="BU781" s="26"/>
      <c r="BV781" s="39"/>
    </row>
    <row r="782" spans="1:74" ht="15" hidden="1" customHeight="1">
      <c r="A782" s="67">
        <v>2020</v>
      </c>
      <c r="B782" s="67">
        <v>778</v>
      </c>
      <c r="C782" s="26" t="s">
        <v>129</v>
      </c>
      <c r="D782" s="26" t="s">
        <v>1479</v>
      </c>
      <c r="E782" s="26" t="s">
        <v>1480</v>
      </c>
      <c r="F782" s="27">
        <v>43950</v>
      </c>
      <c r="G782" s="67" t="s">
        <v>1837</v>
      </c>
      <c r="H782" s="67" t="s">
        <v>1402</v>
      </c>
      <c r="I782" s="67" t="s">
        <v>1402</v>
      </c>
      <c r="J782" s="28" t="s">
        <v>1594</v>
      </c>
      <c r="K782" s="26" t="s">
        <v>135</v>
      </c>
      <c r="L782" s="26" t="s">
        <v>136</v>
      </c>
      <c r="M782" s="26" t="s">
        <v>137</v>
      </c>
      <c r="N782" s="26" t="s">
        <v>138</v>
      </c>
      <c r="O782" s="26" t="s">
        <v>138</v>
      </c>
      <c r="Q782" s="108">
        <v>70</v>
      </c>
      <c r="R782" s="30">
        <v>4110</v>
      </c>
      <c r="S782" s="31" t="e">
        <f>#N/A</f>
        <v>#N/A</v>
      </c>
      <c r="T782" s="30">
        <v>923</v>
      </c>
      <c r="AB782" s="33" t="e">
        <f>#N/A</f>
        <v>#N/A</v>
      </c>
      <c r="AC782" s="30">
        <v>1800</v>
      </c>
      <c r="AD782" s="30" t="e">
        <f>#N/A</f>
        <v>#N/A</v>
      </c>
      <c r="AE782" s="34">
        <v>0.95222222222222219</v>
      </c>
      <c r="AG782" s="30" t="e">
        <f>#N/A</f>
        <v>#N/A</v>
      </c>
      <c r="AH782" s="30" t="e">
        <f>#N/A</f>
        <v>#N/A</v>
      </c>
      <c r="AI782" s="30">
        <v>5118.75</v>
      </c>
      <c r="AJ782" s="30">
        <v>4875</v>
      </c>
      <c r="AK782" s="26" t="s">
        <v>139</v>
      </c>
      <c r="AL782" s="26">
        <v>17</v>
      </c>
      <c r="AM782" s="26" t="s">
        <v>1780</v>
      </c>
      <c r="AU782" s="67" t="s">
        <v>1526</v>
      </c>
      <c r="AV782" s="26" t="s">
        <v>1831</v>
      </c>
      <c r="AW782" s="26" t="s">
        <v>1832</v>
      </c>
      <c r="BA782" s="26" t="s">
        <v>1187</v>
      </c>
      <c r="BB782" s="26" t="s">
        <v>1410</v>
      </c>
      <c r="BC782" s="26" t="s">
        <v>1411</v>
      </c>
      <c r="BD782" s="37">
        <v>44008</v>
      </c>
      <c r="BE782" s="30">
        <v>34207</v>
      </c>
      <c r="BF782" s="30">
        <v>32465</v>
      </c>
      <c r="BG782" s="37" t="s">
        <v>147</v>
      </c>
      <c r="BH782" s="37" t="s">
        <v>1412</v>
      </c>
      <c r="BI782" s="37"/>
      <c r="BJ782" s="37"/>
      <c r="BK782" s="37"/>
      <c r="BL782" s="37"/>
      <c r="BM782" s="37"/>
      <c r="BN782" s="26"/>
      <c r="BO782" s="26"/>
      <c r="BP782" s="26"/>
      <c r="BQ782" s="38"/>
      <c r="BR782" s="26"/>
      <c r="BS782" s="26"/>
      <c r="BT782" s="26"/>
      <c r="BU782" s="26"/>
      <c r="BV782" s="39"/>
    </row>
    <row r="783" spans="1:74" ht="15" hidden="1" customHeight="1">
      <c r="A783" s="67">
        <v>2020</v>
      </c>
      <c r="B783" s="67">
        <v>779</v>
      </c>
      <c r="C783" s="26" t="s">
        <v>129</v>
      </c>
      <c r="D783" s="26" t="s">
        <v>1479</v>
      </c>
      <c r="E783" s="26" t="s">
        <v>1480</v>
      </c>
      <c r="F783" s="27">
        <v>43950</v>
      </c>
      <c r="G783" s="67" t="s">
        <v>1838</v>
      </c>
      <c r="H783" s="67" t="s">
        <v>1402</v>
      </c>
      <c r="I783" s="67" t="s">
        <v>1402</v>
      </c>
      <c r="J783" s="28" t="s">
        <v>1839</v>
      </c>
      <c r="K783" s="26" t="s">
        <v>135</v>
      </c>
      <c r="L783" s="26" t="s">
        <v>136</v>
      </c>
      <c r="M783" s="26" t="s">
        <v>137</v>
      </c>
      <c r="N783" s="26" t="s">
        <v>138</v>
      </c>
      <c r="O783" s="26" t="s">
        <v>138</v>
      </c>
      <c r="Q783" s="108">
        <v>73</v>
      </c>
      <c r="R783" s="30">
        <v>5500</v>
      </c>
      <c r="S783" s="31" t="e">
        <f>#N/A</f>
        <v>#N/A</v>
      </c>
      <c r="T783" s="30">
        <v>1217</v>
      </c>
      <c r="AB783" s="33" t="e">
        <f>#N/A</f>
        <v>#N/A</v>
      </c>
      <c r="AC783" s="30">
        <v>1800</v>
      </c>
      <c r="AD783" s="30" t="e">
        <f>#N/A</f>
        <v>#N/A</v>
      </c>
      <c r="AE783" s="34">
        <v>0.91749999999999998</v>
      </c>
      <c r="AG783" s="30" t="e">
        <f>#N/A</f>
        <v>#N/A</v>
      </c>
      <c r="AH783" s="30" t="e">
        <f>#N/A</f>
        <v>#N/A</v>
      </c>
      <c r="AI783" s="30">
        <v>6850.2000000000007</v>
      </c>
      <c r="AJ783" s="30">
        <v>6524</v>
      </c>
      <c r="AK783" s="26" t="s">
        <v>139</v>
      </c>
      <c r="AL783" s="26">
        <v>17</v>
      </c>
      <c r="AM783" s="26" t="s">
        <v>1780</v>
      </c>
      <c r="AU783" s="67" t="s">
        <v>1526</v>
      </c>
      <c r="AV783" s="26" t="s">
        <v>1831</v>
      </c>
      <c r="AW783" s="26" t="s">
        <v>1832</v>
      </c>
      <c r="BA783" s="26" t="s">
        <v>1187</v>
      </c>
      <c r="BB783" s="26" t="s">
        <v>1410</v>
      </c>
      <c r="BC783" s="26" t="s">
        <v>1411</v>
      </c>
      <c r="BD783" s="37">
        <v>44008</v>
      </c>
      <c r="BE783" s="30">
        <v>34207</v>
      </c>
      <c r="BF783" s="30">
        <v>32465</v>
      </c>
      <c r="BG783" s="37" t="s">
        <v>147</v>
      </c>
      <c r="BH783" s="37" t="s">
        <v>1412</v>
      </c>
      <c r="BI783" s="37"/>
      <c r="BJ783" s="37"/>
      <c r="BK783" s="37"/>
      <c r="BL783" s="37"/>
      <c r="BM783" s="37"/>
      <c r="BN783" s="26"/>
      <c r="BO783" s="26"/>
      <c r="BP783" s="26"/>
      <c r="BQ783" s="38"/>
      <c r="BR783" s="26"/>
      <c r="BS783" s="26"/>
      <c r="BT783" s="26"/>
      <c r="BU783" s="26"/>
      <c r="BV783" s="39"/>
    </row>
    <row r="784" spans="1:74" ht="15" hidden="1" customHeight="1">
      <c r="A784" s="67">
        <v>2020</v>
      </c>
      <c r="B784" s="67">
        <v>780</v>
      </c>
      <c r="C784" s="26" t="s">
        <v>129</v>
      </c>
      <c r="D784" s="26" t="s">
        <v>1479</v>
      </c>
      <c r="E784" s="26" t="s">
        <v>1480</v>
      </c>
      <c r="F784" s="27">
        <v>43950</v>
      </c>
      <c r="G784" s="67" t="s">
        <v>1840</v>
      </c>
      <c r="H784" s="67" t="s">
        <v>1402</v>
      </c>
      <c r="I784" s="67" t="s">
        <v>1402</v>
      </c>
      <c r="J784" s="28" t="s">
        <v>1841</v>
      </c>
      <c r="K784" s="26" t="s">
        <v>135</v>
      </c>
      <c r="L784" s="26" t="s">
        <v>136</v>
      </c>
      <c r="M784" s="26" t="s">
        <v>137</v>
      </c>
      <c r="N784" s="26" t="s">
        <v>138</v>
      </c>
      <c r="O784" s="26" t="s">
        <v>138</v>
      </c>
      <c r="Q784" s="108">
        <v>81</v>
      </c>
      <c r="R784" s="30">
        <v>6430</v>
      </c>
      <c r="S784" s="31" t="e">
        <f>#N/A</f>
        <v>#N/A</v>
      </c>
      <c r="T784" s="30">
        <v>1836</v>
      </c>
      <c r="AB784" s="33" t="e">
        <f>#N/A</f>
        <v>#N/A</v>
      </c>
      <c r="AC784" s="30">
        <v>1800</v>
      </c>
      <c r="AD784" s="30" t="e">
        <f>#N/A</f>
        <v>#N/A</v>
      </c>
      <c r="AE784" s="34">
        <v>0.83</v>
      </c>
      <c r="AG784" s="30" t="e">
        <f>#N/A</f>
        <v>#N/A</v>
      </c>
      <c r="AH784" s="30" t="e">
        <f>#N/A</f>
        <v>#N/A</v>
      </c>
      <c r="AI784" s="30">
        <v>8008.35</v>
      </c>
      <c r="AJ784" s="30">
        <v>7627</v>
      </c>
      <c r="AK784" s="26" t="s">
        <v>139</v>
      </c>
      <c r="AL784" s="26">
        <v>17</v>
      </c>
      <c r="AM784" s="26" t="s">
        <v>1780</v>
      </c>
      <c r="AU784" s="67" t="s">
        <v>1526</v>
      </c>
      <c r="AV784" s="26" t="s">
        <v>1831</v>
      </c>
      <c r="AW784" s="26" t="s">
        <v>1832</v>
      </c>
      <c r="BA784" s="26" t="s">
        <v>1187</v>
      </c>
      <c r="BB784" s="26" t="s">
        <v>1410</v>
      </c>
      <c r="BC784" s="26" t="s">
        <v>1411</v>
      </c>
      <c r="BD784" s="37">
        <v>44008</v>
      </c>
      <c r="BE784" s="30">
        <v>34207</v>
      </c>
      <c r="BF784" s="30">
        <v>32465</v>
      </c>
      <c r="BG784" s="37" t="s">
        <v>147</v>
      </c>
      <c r="BH784" s="37" t="s">
        <v>1412</v>
      </c>
      <c r="BI784" s="37"/>
      <c r="BJ784" s="37"/>
      <c r="BK784" s="37"/>
      <c r="BL784" s="37"/>
      <c r="BM784" s="37"/>
      <c r="BN784" s="26"/>
      <c r="BO784" s="26"/>
      <c r="BP784" s="26"/>
      <c r="BQ784" s="38"/>
      <c r="BR784" s="26"/>
      <c r="BS784" s="26"/>
      <c r="BT784" s="26"/>
      <c r="BU784" s="26"/>
      <c r="BV784" s="39"/>
    </row>
    <row r="785" spans="1:74" ht="15" hidden="1" customHeight="1">
      <c r="A785" s="67">
        <v>2020</v>
      </c>
      <c r="B785" s="67">
        <v>781</v>
      </c>
      <c r="C785" s="26" t="s">
        <v>129</v>
      </c>
      <c r="D785" s="26" t="s">
        <v>1479</v>
      </c>
      <c r="E785" s="26" t="s">
        <v>1480</v>
      </c>
      <c r="F785" s="27">
        <v>43950</v>
      </c>
      <c r="G785" s="67" t="s">
        <v>1842</v>
      </c>
      <c r="H785" s="67" t="s">
        <v>1402</v>
      </c>
      <c r="I785" s="67" t="s">
        <v>1402</v>
      </c>
      <c r="J785" s="28" t="s">
        <v>1843</v>
      </c>
      <c r="K785" s="26" t="s">
        <v>135</v>
      </c>
      <c r="L785" s="26" t="s">
        <v>136</v>
      </c>
      <c r="M785" s="26" t="s">
        <v>137</v>
      </c>
      <c r="N785" s="26" t="s">
        <v>138</v>
      </c>
      <c r="O785" s="26" t="s">
        <v>138</v>
      </c>
      <c r="Q785" s="108">
        <v>79</v>
      </c>
      <c r="R785" s="30">
        <v>7050</v>
      </c>
      <c r="S785" s="31" t="e">
        <f>#N/A</f>
        <v>#N/A</v>
      </c>
      <c r="T785" s="30">
        <v>1838</v>
      </c>
      <c r="AB785" s="33" t="e">
        <f>#N/A</f>
        <v>#N/A</v>
      </c>
      <c r="AC785" s="30">
        <v>1800</v>
      </c>
      <c r="AD785" s="30" t="e">
        <f>#N/A</f>
        <v>#N/A</v>
      </c>
      <c r="AE785" s="34">
        <v>0.94874999999999998</v>
      </c>
      <c r="AG785" s="30" t="e">
        <f>#N/A</f>
        <v>#N/A</v>
      </c>
      <c r="AH785" s="30" t="e">
        <f>#N/A</f>
        <v>#N/A</v>
      </c>
      <c r="AI785" s="30">
        <v>8781.15</v>
      </c>
      <c r="AJ785" s="30">
        <v>8363</v>
      </c>
      <c r="AK785" s="26" t="s">
        <v>139</v>
      </c>
      <c r="AL785" s="26">
        <v>17</v>
      </c>
      <c r="AM785" s="26" t="s">
        <v>1780</v>
      </c>
      <c r="AU785" s="67" t="s">
        <v>1526</v>
      </c>
      <c r="AV785" s="26" t="s">
        <v>1831</v>
      </c>
      <c r="AW785" s="26" t="s">
        <v>1832</v>
      </c>
      <c r="BA785" s="26" t="s">
        <v>1187</v>
      </c>
      <c r="BB785" s="26" t="s">
        <v>1410</v>
      </c>
      <c r="BC785" s="26" t="s">
        <v>1411</v>
      </c>
      <c r="BD785" s="37">
        <v>44008</v>
      </c>
      <c r="BE785" s="30">
        <v>34207</v>
      </c>
      <c r="BF785" s="30">
        <v>32465</v>
      </c>
      <c r="BG785" s="37" t="s">
        <v>147</v>
      </c>
      <c r="BH785" s="37" t="s">
        <v>1412</v>
      </c>
      <c r="BI785" s="37"/>
      <c r="BJ785" s="37"/>
      <c r="BK785" s="37"/>
      <c r="BL785" s="37"/>
      <c r="BM785" s="37"/>
      <c r="BN785" s="26"/>
      <c r="BO785" s="26"/>
      <c r="BP785" s="26"/>
      <c r="BQ785" s="38"/>
      <c r="BR785" s="26"/>
      <c r="BS785" s="26"/>
      <c r="BT785" s="26"/>
      <c r="BU785" s="26"/>
      <c r="BV785" s="39"/>
    </row>
    <row r="786" spans="1:74" ht="15" hidden="1" customHeight="1">
      <c r="A786" s="67">
        <v>2020</v>
      </c>
      <c r="B786" s="67">
        <v>782</v>
      </c>
      <c r="C786" s="26" t="s">
        <v>129</v>
      </c>
      <c r="D786" s="26" t="s">
        <v>1479</v>
      </c>
      <c r="E786" s="26" t="s">
        <v>1480</v>
      </c>
      <c r="F786" s="27">
        <v>43950</v>
      </c>
      <c r="G786" s="67" t="s">
        <v>1844</v>
      </c>
      <c r="H786" s="67" t="s">
        <v>1402</v>
      </c>
      <c r="I786" s="67" t="s">
        <v>1402</v>
      </c>
      <c r="J786" s="28" t="s">
        <v>1845</v>
      </c>
      <c r="K786" s="26" t="s">
        <v>135</v>
      </c>
      <c r="L786" s="26" t="s">
        <v>136</v>
      </c>
      <c r="M786" s="26" t="s">
        <v>137</v>
      </c>
      <c r="N786" s="26" t="s">
        <v>138</v>
      </c>
      <c r="O786" s="26" t="s">
        <v>138</v>
      </c>
      <c r="Q786" s="108">
        <v>79</v>
      </c>
      <c r="R786" s="30">
        <v>7450</v>
      </c>
      <c r="S786" s="31" t="e">
        <f>#N/A</f>
        <v>#N/A</v>
      </c>
      <c r="T786" s="30">
        <v>1879</v>
      </c>
      <c r="AB786" s="33" t="e">
        <f>#N/A</f>
        <v>#N/A</v>
      </c>
      <c r="AC786" s="30">
        <v>1800</v>
      </c>
      <c r="AD786" s="30" t="e">
        <f>#N/A</f>
        <v>#N/A</v>
      </c>
      <c r="AE786" s="34">
        <v>0.94969696969696971</v>
      </c>
      <c r="AG786" s="30" t="e">
        <f>#N/A</f>
        <v>#N/A</v>
      </c>
      <c r="AH786" s="30" t="e">
        <f>#N/A</f>
        <v>#N/A</v>
      </c>
      <c r="AI786" s="30">
        <v>9278.85</v>
      </c>
      <c r="AJ786" s="30">
        <v>8837</v>
      </c>
      <c r="AK786" s="26" t="s">
        <v>139</v>
      </c>
      <c r="AL786" s="26">
        <v>17</v>
      </c>
      <c r="AM786" s="26" t="s">
        <v>1780</v>
      </c>
      <c r="AU786" s="67" t="s">
        <v>1526</v>
      </c>
      <c r="AV786" s="26" t="s">
        <v>1831</v>
      </c>
      <c r="AW786" s="26" t="s">
        <v>1832</v>
      </c>
      <c r="BA786" s="26" t="s">
        <v>1187</v>
      </c>
      <c r="BB786" s="26" t="s">
        <v>1410</v>
      </c>
      <c r="BC786" s="26" t="s">
        <v>1411</v>
      </c>
      <c r="BD786" s="37">
        <v>44008</v>
      </c>
      <c r="BE786" s="30">
        <v>34207</v>
      </c>
      <c r="BF786" s="30">
        <v>32465</v>
      </c>
      <c r="BG786" s="37" t="s">
        <v>147</v>
      </c>
      <c r="BH786" s="37" t="s">
        <v>1412</v>
      </c>
      <c r="BI786" s="37"/>
      <c r="BJ786" s="37"/>
      <c r="BK786" s="37"/>
      <c r="BL786" s="37"/>
      <c r="BM786" s="37"/>
      <c r="BN786" s="26"/>
      <c r="BO786" s="26"/>
      <c r="BP786" s="26"/>
      <c r="BQ786" s="38"/>
      <c r="BR786" s="26"/>
      <c r="BS786" s="26"/>
      <c r="BT786" s="26"/>
      <c r="BU786" s="26"/>
      <c r="BV786" s="39"/>
    </row>
    <row r="787" spans="1:74" ht="15" hidden="1" customHeight="1">
      <c r="A787" s="67">
        <v>2020</v>
      </c>
      <c r="B787" s="67">
        <v>783</v>
      </c>
      <c r="C787" s="26" t="s">
        <v>129</v>
      </c>
      <c r="D787" s="26" t="s">
        <v>1479</v>
      </c>
      <c r="E787" s="26" t="s">
        <v>1480</v>
      </c>
      <c r="F787" s="27">
        <v>43950</v>
      </c>
      <c r="G787" s="67" t="s">
        <v>1846</v>
      </c>
      <c r="H787" s="67" t="s">
        <v>1402</v>
      </c>
      <c r="I787" s="67" t="s">
        <v>1402</v>
      </c>
      <c r="J787" s="28" t="s">
        <v>1594</v>
      </c>
      <c r="K787" s="26" t="s">
        <v>135</v>
      </c>
      <c r="L787" s="26" t="s">
        <v>136</v>
      </c>
      <c r="M787" s="26" t="s">
        <v>137</v>
      </c>
      <c r="N787" s="26" t="s">
        <v>138</v>
      </c>
      <c r="O787" s="26" t="s">
        <v>138</v>
      </c>
      <c r="Q787" s="108">
        <v>71</v>
      </c>
      <c r="R787" s="30">
        <v>4300</v>
      </c>
      <c r="S787" s="31" t="e">
        <f>#N/A</f>
        <v>#N/A</v>
      </c>
      <c r="T787" s="30">
        <v>798</v>
      </c>
      <c r="AB787" s="33" t="e">
        <f>#N/A</f>
        <v>#N/A</v>
      </c>
      <c r="AC787" s="30">
        <v>1800</v>
      </c>
      <c r="AD787" s="30" t="e">
        <f>#N/A</f>
        <v>#N/A</v>
      </c>
      <c r="AE787" s="34">
        <v>0.92736842105263151</v>
      </c>
      <c r="AG787" s="30" t="e">
        <f>#N/A</f>
        <v>#N/A</v>
      </c>
      <c r="AH787" s="30" t="e">
        <f>#N/A</f>
        <v>#N/A</v>
      </c>
      <c r="AI787" s="30">
        <v>5356.05</v>
      </c>
      <c r="AJ787" s="30">
        <v>5101</v>
      </c>
      <c r="AK787" s="26" t="s">
        <v>139</v>
      </c>
      <c r="AL787" s="26">
        <v>17</v>
      </c>
      <c r="AM787" s="26" t="s">
        <v>1780</v>
      </c>
      <c r="AU787" s="67" t="s">
        <v>1526</v>
      </c>
      <c r="AV787" s="26" t="s">
        <v>1831</v>
      </c>
      <c r="AW787" s="26" t="s">
        <v>1832</v>
      </c>
      <c r="BA787" s="26" t="s">
        <v>1187</v>
      </c>
      <c r="BB787" s="26" t="s">
        <v>1410</v>
      </c>
      <c r="BC787" s="26" t="s">
        <v>1411</v>
      </c>
      <c r="BD787" s="37">
        <v>44008</v>
      </c>
      <c r="BE787" s="30">
        <v>34207</v>
      </c>
      <c r="BF787" s="30">
        <v>32465</v>
      </c>
      <c r="BG787" s="37" t="s">
        <v>147</v>
      </c>
      <c r="BH787" s="37" t="s">
        <v>1412</v>
      </c>
      <c r="BI787" s="37"/>
      <c r="BJ787" s="37"/>
      <c r="BK787" s="37"/>
      <c r="BL787" s="37"/>
      <c r="BM787" s="37"/>
      <c r="BN787" s="26"/>
      <c r="BO787" s="26"/>
      <c r="BP787" s="26"/>
      <c r="BQ787" s="38"/>
      <c r="BR787" s="26"/>
      <c r="BS787" s="26"/>
      <c r="BT787" s="26"/>
      <c r="BU787" s="26"/>
      <c r="BV787" s="39"/>
    </row>
    <row r="788" spans="1:74" ht="15" hidden="1" customHeight="1">
      <c r="A788" s="67">
        <v>2020</v>
      </c>
      <c r="B788" s="67">
        <v>784</v>
      </c>
      <c r="C788" s="26" t="s">
        <v>129</v>
      </c>
      <c r="D788" s="26" t="s">
        <v>1479</v>
      </c>
      <c r="E788" s="26" t="s">
        <v>1480</v>
      </c>
      <c r="F788" s="27">
        <v>43950</v>
      </c>
      <c r="G788" s="67" t="s">
        <v>1847</v>
      </c>
      <c r="H788" s="67" t="s">
        <v>1402</v>
      </c>
      <c r="I788" s="67" t="s">
        <v>1402</v>
      </c>
      <c r="J788" s="28" t="s">
        <v>1848</v>
      </c>
      <c r="K788" s="26" t="s">
        <v>135</v>
      </c>
      <c r="L788" s="26" t="s">
        <v>136</v>
      </c>
      <c r="M788" s="26" t="s">
        <v>137</v>
      </c>
      <c r="N788" s="26" t="s">
        <v>138</v>
      </c>
      <c r="O788" s="26" t="s">
        <v>138</v>
      </c>
      <c r="Q788" s="108">
        <v>70</v>
      </c>
      <c r="R788" s="30">
        <v>4710</v>
      </c>
      <c r="S788" s="31" t="e">
        <f>#N/A</f>
        <v>#N/A</v>
      </c>
      <c r="T788" s="30">
        <v>1132</v>
      </c>
      <c r="AB788" s="33" t="e">
        <f>#N/A</f>
        <v>#N/A</v>
      </c>
      <c r="AC788" s="30">
        <v>1800</v>
      </c>
      <c r="AD788" s="30" t="e">
        <f>#N/A</f>
        <v>#N/A</v>
      </c>
      <c r="AE788" s="34">
        <v>0.81870967741935485</v>
      </c>
      <c r="AG788" s="30" t="e">
        <f>#N/A</f>
        <v>#N/A</v>
      </c>
      <c r="AH788" s="30" t="e">
        <f>#N/A</f>
        <v>#N/A</v>
      </c>
      <c r="AI788" s="30">
        <v>5866.35</v>
      </c>
      <c r="AJ788" s="30">
        <v>5587</v>
      </c>
      <c r="AK788" s="26" t="s">
        <v>139</v>
      </c>
      <c r="AL788" s="26">
        <v>17</v>
      </c>
      <c r="AM788" s="26" t="s">
        <v>1780</v>
      </c>
      <c r="AU788" s="67" t="s">
        <v>1526</v>
      </c>
      <c r="AV788" s="26" t="s">
        <v>1831</v>
      </c>
      <c r="AW788" s="26" t="s">
        <v>1832</v>
      </c>
      <c r="BA788" s="26" t="s">
        <v>1187</v>
      </c>
      <c r="BB788" s="26" t="s">
        <v>1410</v>
      </c>
      <c r="BC788" s="26" t="s">
        <v>1411</v>
      </c>
      <c r="BD788" s="37">
        <v>44008</v>
      </c>
      <c r="BE788" s="30">
        <v>34207</v>
      </c>
      <c r="BF788" s="30">
        <v>32465</v>
      </c>
      <c r="BG788" s="37" t="s">
        <v>147</v>
      </c>
      <c r="BH788" s="37" t="s">
        <v>1412</v>
      </c>
      <c r="BI788" s="37"/>
      <c r="BJ788" s="37"/>
      <c r="BK788" s="37"/>
      <c r="BL788" s="37"/>
      <c r="BM788" s="37"/>
      <c r="BN788" s="26"/>
      <c r="BO788" s="26"/>
      <c r="BP788" s="26"/>
      <c r="BQ788" s="38"/>
      <c r="BR788" s="26"/>
      <c r="BS788" s="26"/>
      <c r="BT788" s="26"/>
      <c r="BU788" s="26"/>
      <c r="BV788" s="39"/>
    </row>
    <row r="789" spans="1:74" ht="15" hidden="1" customHeight="1">
      <c r="A789" s="67">
        <v>2020</v>
      </c>
      <c r="B789" s="67">
        <v>785</v>
      </c>
      <c r="C789" s="26" t="s">
        <v>129</v>
      </c>
      <c r="D789" s="26" t="s">
        <v>1479</v>
      </c>
      <c r="E789" s="26" t="s">
        <v>1480</v>
      </c>
      <c r="F789" s="27">
        <v>43950</v>
      </c>
      <c r="G789" s="67" t="s">
        <v>1849</v>
      </c>
      <c r="H789" s="67" t="s">
        <v>1402</v>
      </c>
      <c r="I789" s="67" t="s">
        <v>1402</v>
      </c>
      <c r="J789" s="28" t="s">
        <v>1850</v>
      </c>
      <c r="K789" s="26" t="s">
        <v>135</v>
      </c>
      <c r="L789" s="26" t="s">
        <v>136</v>
      </c>
      <c r="M789" s="26" t="s">
        <v>137</v>
      </c>
      <c r="N789" s="26" t="s">
        <v>138</v>
      </c>
      <c r="O789" s="26" t="s">
        <v>138</v>
      </c>
      <c r="Q789" s="108">
        <v>72</v>
      </c>
      <c r="R789" s="30">
        <v>5420</v>
      </c>
      <c r="S789" s="31" t="e">
        <f>#N/A</f>
        <v>#N/A</v>
      </c>
      <c r="T789" s="30">
        <v>1228</v>
      </c>
      <c r="AB789" s="33" t="e">
        <f>#N/A</f>
        <v>#N/A</v>
      </c>
      <c r="AC789" s="30">
        <v>1800</v>
      </c>
      <c r="AD789" s="30" t="e">
        <f>#N/A</f>
        <v>#N/A</v>
      </c>
      <c r="AE789" s="34">
        <v>0.81783783783783781</v>
      </c>
      <c r="AG789" s="30" t="e">
        <f>#N/A</f>
        <v>#N/A</v>
      </c>
      <c r="AH789" s="30" t="e">
        <f>#N/A</f>
        <v>#N/A</v>
      </c>
      <c r="AI789" s="30">
        <v>6748.35</v>
      </c>
      <c r="AJ789" s="30">
        <v>6427</v>
      </c>
      <c r="AK789" s="26" t="s">
        <v>139</v>
      </c>
      <c r="AL789" s="26">
        <v>17</v>
      </c>
      <c r="AM789" s="26" t="s">
        <v>1780</v>
      </c>
      <c r="AU789" s="67" t="s">
        <v>1526</v>
      </c>
      <c r="AV789" s="26" t="s">
        <v>1831</v>
      </c>
      <c r="AW789" s="26" t="s">
        <v>1832</v>
      </c>
      <c r="BA789" s="26" t="s">
        <v>1187</v>
      </c>
      <c r="BB789" s="26" t="s">
        <v>1410</v>
      </c>
      <c r="BC789" s="26" t="s">
        <v>1411</v>
      </c>
      <c r="BD789" s="37">
        <v>44008</v>
      </c>
      <c r="BE789" s="30">
        <v>34207</v>
      </c>
      <c r="BF789" s="30">
        <v>32465</v>
      </c>
      <c r="BG789" s="37" t="s">
        <v>147</v>
      </c>
      <c r="BH789" s="37" t="s">
        <v>1412</v>
      </c>
      <c r="BI789" s="37"/>
      <c r="BJ789" s="37"/>
      <c r="BK789" s="37"/>
      <c r="BL789" s="37"/>
      <c r="BM789" s="37"/>
      <c r="BN789" s="26"/>
      <c r="BO789" s="26"/>
      <c r="BP789" s="26"/>
      <c r="BQ789" s="38"/>
      <c r="BR789" s="26"/>
      <c r="BS789" s="26"/>
      <c r="BT789" s="26"/>
      <c r="BU789" s="26"/>
      <c r="BV789" s="39"/>
    </row>
    <row r="790" spans="1:74" ht="15" hidden="1" customHeight="1">
      <c r="A790" s="67">
        <v>2020</v>
      </c>
      <c r="B790" s="67">
        <v>786</v>
      </c>
      <c r="C790" s="26" t="s">
        <v>129</v>
      </c>
      <c r="D790" s="26" t="s">
        <v>1479</v>
      </c>
      <c r="E790" s="26" t="s">
        <v>1480</v>
      </c>
      <c r="F790" s="27">
        <v>43950</v>
      </c>
      <c r="G790" s="67" t="s">
        <v>1851</v>
      </c>
      <c r="H790" s="67" t="s">
        <v>1402</v>
      </c>
      <c r="I790" s="67" t="s">
        <v>1402</v>
      </c>
      <c r="J790" s="28" t="s">
        <v>1852</v>
      </c>
      <c r="K790" s="26" t="s">
        <v>135</v>
      </c>
      <c r="L790" s="26" t="s">
        <v>136</v>
      </c>
      <c r="M790" s="26" t="s">
        <v>137</v>
      </c>
      <c r="N790" s="26" t="s">
        <v>138</v>
      </c>
      <c r="O790" s="26" t="s">
        <v>138</v>
      </c>
      <c r="Q790" s="108">
        <v>66</v>
      </c>
      <c r="R790" s="30">
        <v>3300</v>
      </c>
      <c r="S790" s="31" t="e">
        <f>#N/A</f>
        <v>#N/A</v>
      </c>
      <c r="T790" s="30">
        <v>849</v>
      </c>
      <c r="AB790" s="33" t="e">
        <f>#N/A</f>
        <v>#N/A</v>
      </c>
      <c r="AC790" s="30">
        <v>1800</v>
      </c>
      <c r="AD790" s="30" t="e">
        <f>#N/A</f>
        <v>#N/A</v>
      </c>
      <c r="AE790" s="34">
        <v>0.9244444444444444</v>
      </c>
      <c r="AG790" s="30" t="e">
        <f>#N/A</f>
        <v>#N/A</v>
      </c>
      <c r="AH790" s="30" t="e">
        <f>#N/A</f>
        <v>#N/A</v>
      </c>
      <c r="AI790" s="30">
        <v>4109.7</v>
      </c>
      <c r="AJ790" s="30">
        <v>3914</v>
      </c>
      <c r="AK790" s="26" t="s">
        <v>139</v>
      </c>
      <c r="AL790" s="26">
        <v>17</v>
      </c>
      <c r="AM790" s="26" t="s">
        <v>1780</v>
      </c>
      <c r="AU790" s="67" t="s">
        <v>1526</v>
      </c>
      <c r="AV790" s="26" t="s">
        <v>1831</v>
      </c>
      <c r="AW790" s="26" t="s">
        <v>1832</v>
      </c>
      <c r="BA790" s="26" t="s">
        <v>1187</v>
      </c>
      <c r="BB790" s="26" t="s">
        <v>1410</v>
      </c>
      <c r="BC790" s="26" t="s">
        <v>1411</v>
      </c>
      <c r="BD790" s="37">
        <v>44008</v>
      </c>
      <c r="BE790" s="30">
        <v>34207</v>
      </c>
      <c r="BF790" s="30">
        <v>32465</v>
      </c>
      <c r="BG790" s="37" t="s">
        <v>147</v>
      </c>
      <c r="BH790" s="37" t="s">
        <v>1412</v>
      </c>
      <c r="BI790" s="37"/>
      <c r="BJ790" s="37"/>
      <c r="BK790" s="37"/>
      <c r="BL790" s="37"/>
      <c r="BM790" s="37"/>
      <c r="BN790" s="26"/>
      <c r="BO790" s="26"/>
      <c r="BP790" s="26"/>
      <c r="BQ790" s="38"/>
      <c r="BR790" s="26"/>
      <c r="BS790" s="26"/>
      <c r="BT790" s="26"/>
      <c r="BU790" s="26"/>
      <c r="BV790" s="39"/>
    </row>
    <row r="791" spans="1:74" ht="15" hidden="1" customHeight="1">
      <c r="A791" s="67">
        <v>2020</v>
      </c>
      <c r="B791" s="67">
        <v>787</v>
      </c>
      <c r="C791" s="26" t="s">
        <v>129</v>
      </c>
      <c r="D791" s="26" t="s">
        <v>1479</v>
      </c>
      <c r="E791" s="26" t="s">
        <v>1480</v>
      </c>
      <c r="F791" s="27">
        <v>43950</v>
      </c>
      <c r="G791" s="67" t="s">
        <v>1853</v>
      </c>
      <c r="H791" s="67" t="s">
        <v>1402</v>
      </c>
      <c r="I791" s="67" t="s">
        <v>1402</v>
      </c>
      <c r="J791" s="28" t="s">
        <v>1854</v>
      </c>
      <c r="K791" s="26" t="s">
        <v>135</v>
      </c>
      <c r="L791" s="26" t="s">
        <v>136</v>
      </c>
      <c r="M791" s="26" t="s">
        <v>137</v>
      </c>
      <c r="N791" s="26" t="s">
        <v>138</v>
      </c>
      <c r="O791" s="26" t="s">
        <v>138</v>
      </c>
      <c r="Q791" s="108">
        <v>78</v>
      </c>
      <c r="R791" s="30">
        <v>6690</v>
      </c>
      <c r="S791" s="31" t="e">
        <f>#N/A</f>
        <v>#N/A</v>
      </c>
      <c r="T791" s="30">
        <v>1294</v>
      </c>
      <c r="AB791" s="33" t="e">
        <f>#N/A</f>
        <v>#N/A</v>
      </c>
      <c r="AC791" s="30">
        <v>1800</v>
      </c>
      <c r="AD791" s="30" t="e">
        <f>#N/A</f>
        <v>#N/A</v>
      </c>
      <c r="AE791" s="34">
        <v>0.8448648648648649</v>
      </c>
      <c r="AG791" s="30" t="e">
        <f>#N/A</f>
        <v>#N/A</v>
      </c>
      <c r="AH791" s="30" t="e">
        <f>#N/A</f>
        <v>#N/A</v>
      </c>
      <c r="AI791" s="30">
        <v>8332.8000000000011</v>
      </c>
      <c r="AJ791" s="30">
        <v>7936</v>
      </c>
      <c r="AK791" s="26" t="s">
        <v>139</v>
      </c>
      <c r="AL791" s="26">
        <v>17</v>
      </c>
      <c r="AM791" s="26" t="s">
        <v>1780</v>
      </c>
      <c r="AU791" s="67" t="s">
        <v>1526</v>
      </c>
      <c r="AV791" s="26" t="s">
        <v>1831</v>
      </c>
      <c r="AW791" s="26" t="s">
        <v>1832</v>
      </c>
      <c r="BA791" s="26" t="s">
        <v>1187</v>
      </c>
      <c r="BB791" s="26" t="s">
        <v>1410</v>
      </c>
      <c r="BC791" s="26" t="s">
        <v>1411</v>
      </c>
      <c r="BD791" s="37">
        <v>44008</v>
      </c>
      <c r="BE791" s="30">
        <v>34207</v>
      </c>
      <c r="BF791" s="30">
        <v>32465</v>
      </c>
      <c r="BG791" s="37" t="s">
        <v>147</v>
      </c>
      <c r="BH791" s="37" t="s">
        <v>1412</v>
      </c>
      <c r="BI791" s="37"/>
      <c r="BJ791" s="37"/>
      <c r="BK791" s="37"/>
      <c r="BL791" s="37"/>
      <c r="BM791" s="37"/>
      <c r="BN791" s="26"/>
      <c r="BO791" s="26"/>
      <c r="BP791" s="26"/>
      <c r="BQ791" s="38"/>
      <c r="BR791" s="26"/>
      <c r="BS791" s="26"/>
      <c r="BT791" s="26"/>
      <c r="BU791" s="26"/>
      <c r="BV791" s="39"/>
    </row>
    <row r="792" spans="1:74" ht="15" hidden="1" customHeight="1">
      <c r="A792" s="67">
        <v>2020</v>
      </c>
      <c r="B792" s="67">
        <v>788</v>
      </c>
      <c r="C792" s="26" t="s">
        <v>129</v>
      </c>
      <c r="D792" s="26" t="s">
        <v>1479</v>
      </c>
      <c r="E792" s="26" t="s">
        <v>1480</v>
      </c>
      <c r="F792" s="27">
        <v>43950</v>
      </c>
      <c r="G792" s="67" t="s">
        <v>1855</v>
      </c>
      <c r="H792" s="67" t="s">
        <v>1402</v>
      </c>
      <c r="I792" s="67" t="s">
        <v>1402</v>
      </c>
      <c r="J792" s="28" t="s">
        <v>1856</v>
      </c>
      <c r="K792" s="26" t="s">
        <v>135</v>
      </c>
      <c r="L792" s="26" t="s">
        <v>136</v>
      </c>
      <c r="M792" s="26" t="s">
        <v>137</v>
      </c>
      <c r="N792" s="26" t="s">
        <v>138</v>
      </c>
      <c r="O792" s="26" t="s">
        <v>138</v>
      </c>
      <c r="Q792" s="108">
        <v>73</v>
      </c>
      <c r="R792" s="30">
        <v>4770</v>
      </c>
      <c r="S792" s="31" t="e">
        <f>#N/A</f>
        <v>#N/A</v>
      </c>
      <c r="T792" s="30">
        <v>1089</v>
      </c>
      <c r="AB792" s="33" t="e">
        <f>#N/A</f>
        <v>#N/A</v>
      </c>
      <c r="AC792" s="30">
        <v>1800</v>
      </c>
      <c r="AD792" s="30" t="e">
        <f>#N/A</f>
        <v>#N/A</v>
      </c>
      <c r="AE792" s="34">
        <v>0.91939393939393943</v>
      </c>
      <c r="AG792" s="30" t="e">
        <f>#N/A</f>
        <v>#N/A</v>
      </c>
      <c r="AH792" s="30" t="e">
        <f>#N/A</f>
        <v>#N/A</v>
      </c>
      <c r="AI792" s="30">
        <v>5940.9000000000005</v>
      </c>
      <c r="AJ792" s="30">
        <v>5658</v>
      </c>
      <c r="AK792" s="26" t="s">
        <v>139</v>
      </c>
      <c r="AL792" s="26">
        <v>17</v>
      </c>
      <c r="AM792" s="26" t="s">
        <v>1780</v>
      </c>
      <c r="AU792" s="67" t="s">
        <v>1526</v>
      </c>
      <c r="AV792" s="26" t="s">
        <v>1831</v>
      </c>
      <c r="AW792" s="26" t="s">
        <v>1832</v>
      </c>
      <c r="BA792" s="26" t="s">
        <v>1187</v>
      </c>
      <c r="BB792" s="26" t="s">
        <v>1410</v>
      </c>
      <c r="BC792" s="26" t="s">
        <v>1411</v>
      </c>
      <c r="BD792" s="37">
        <v>44008</v>
      </c>
      <c r="BE792" s="30">
        <v>34207</v>
      </c>
      <c r="BF792" s="30">
        <v>32465</v>
      </c>
      <c r="BG792" s="37" t="s">
        <v>147</v>
      </c>
      <c r="BH792" s="37" t="s">
        <v>1412</v>
      </c>
      <c r="BI792" s="37"/>
      <c r="BJ792" s="37"/>
      <c r="BK792" s="37"/>
      <c r="BL792" s="37"/>
      <c r="BM792" s="37"/>
      <c r="BN792" s="26"/>
      <c r="BO792" s="26"/>
      <c r="BP792" s="26"/>
      <c r="BQ792" s="38"/>
      <c r="BR792" s="26"/>
      <c r="BS792" s="26"/>
      <c r="BT792" s="26"/>
      <c r="BU792" s="26"/>
      <c r="BV792" s="39"/>
    </row>
    <row r="793" spans="1:74" ht="15" hidden="1" customHeight="1">
      <c r="A793" s="67">
        <v>2020</v>
      </c>
      <c r="B793" s="67">
        <v>789</v>
      </c>
      <c r="C793" s="26" t="s">
        <v>129</v>
      </c>
      <c r="D793" s="26" t="s">
        <v>1479</v>
      </c>
      <c r="E793" s="26" t="s">
        <v>1480</v>
      </c>
      <c r="F793" s="27">
        <v>43950</v>
      </c>
      <c r="G793" s="67" t="s">
        <v>1857</v>
      </c>
      <c r="H793" s="67" t="s">
        <v>1402</v>
      </c>
      <c r="I793" s="67" t="s">
        <v>1402</v>
      </c>
      <c r="J793" s="28" t="s">
        <v>1858</v>
      </c>
      <c r="K793" s="26" t="s">
        <v>135</v>
      </c>
      <c r="L793" s="26" t="s">
        <v>136</v>
      </c>
      <c r="M793" s="26" t="s">
        <v>137</v>
      </c>
      <c r="N793" s="26" t="s">
        <v>138</v>
      </c>
      <c r="O793" s="26" t="s">
        <v>138</v>
      </c>
      <c r="Q793" s="108">
        <v>86</v>
      </c>
      <c r="R793" s="30">
        <v>8940</v>
      </c>
      <c r="S793" s="31" t="e">
        <f>#N/A</f>
        <v>#N/A</v>
      </c>
      <c r="T793" s="30">
        <v>1642</v>
      </c>
      <c r="AB793" s="33" t="e">
        <f>#N/A</f>
        <v>#N/A</v>
      </c>
      <c r="AC793" s="30">
        <v>1800</v>
      </c>
      <c r="AD793" s="30" t="e">
        <f>#N/A</f>
        <v>#N/A</v>
      </c>
      <c r="AE793" s="34">
        <v>0.87189189189189187</v>
      </c>
      <c r="AG793" s="30" t="e">
        <f>#N/A</f>
        <v>#N/A</v>
      </c>
      <c r="AH793" s="30" t="e">
        <f>#N/A</f>
        <v>#N/A</v>
      </c>
      <c r="AI793" s="30">
        <v>11135.25</v>
      </c>
      <c r="AJ793" s="30">
        <v>10605</v>
      </c>
      <c r="AK793" s="26" t="s">
        <v>139</v>
      </c>
      <c r="AL793" s="26">
        <v>17</v>
      </c>
      <c r="AM793" s="26" t="s">
        <v>1780</v>
      </c>
      <c r="AU793" s="67" t="s">
        <v>1526</v>
      </c>
      <c r="AV793" s="26" t="s">
        <v>1831</v>
      </c>
      <c r="AW793" s="26" t="s">
        <v>1832</v>
      </c>
      <c r="BA793" s="26" t="s">
        <v>1187</v>
      </c>
      <c r="BB793" s="26" t="s">
        <v>1410</v>
      </c>
      <c r="BC793" s="26" t="s">
        <v>1411</v>
      </c>
      <c r="BD793" s="37">
        <v>44008</v>
      </c>
      <c r="BE793" s="30">
        <v>34207</v>
      </c>
      <c r="BF793" s="30">
        <v>32465</v>
      </c>
      <c r="BG793" s="37" t="s">
        <v>147</v>
      </c>
      <c r="BH793" s="37" t="s">
        <v>1412</v>
      </c>
      <c r="BI793" s="37"/>
      <c r="BJ793" s="37"/>
      <c r="BK793" s="37"/>
      <c r="BL793" s="37"/>
      <c r="BM793" s="37"/>
      <c r="BN793" s="26"/>
      <c r="BO793" s="26"/>
      <c r="BP793" s="26"/>
      <c r="BQ793" s="38"/>
      <c r="BR793" s="26"/>
      <c r="BS793" s="26"/>
      <c r="BT793" s="26"/>
      <c r="BU793" s="26"/>
      <c r="BV793" s="39"/>
    </row>
    <row r="794" spans="1:74" ht="15" hidden="1" customHeight="1">
      <c r="A794" s="67">
        <v>2020</v>
      </c>
      <c r="B794" s="67">
        <v>790</v>
      </c>
      <c r="C794" s="26" t="s">
        <v>129</v>
      </c>
      <c r="D794" s="26" t="s">
        <v>1479</v>
      </c>
      <c r="E794" s="26" t="s">
        <v>1480</v>
      </c>
      <c r="F794" s="27">
        <v>43950</v>
      </c>
      <c r="G794" s="67" t="s">
        <v>1859</v>
      </c>
      <c r="H794" s="67" t="s">
        <v>1402</v>
      </c>
      <c r="I794" s="67" t="s">
        <v>1402</v>
      </c>
      <c r="J794" s="28" t="s">
        <v>1860</v>
      </c>
      <c r="K794" s="26" t="s">
        <v>135</v>
      </c>
      <c r="L794" s="26" t="s">
        <v>136</v>
      </c>
      <c r="M794" s="26" t="s">
        <v>137</v>
      </c>
      <c r="N794" s="26" t="s">
        <v>138</v>
      </c>
      <c r="O794" s="26" t="s">
        <v>138</v>
      </c>
      <c r="Q794" s="108">
        <v>79</v>
      </c>
      <c r="R794" s="30">
        <v>7690</v>
      </c>
      <c r="S794" s="31" t="e">
        <f>#N/A</f>
        <v>#N/A</v>
      </c>
      <c r="T794" s="30">
        <v>1695</v>
      </c>
      <c r="AB794" s="33" t="e">
        <f>#N/A</f>
        <v>#N/A</v>
      </c>
      <c r="AC794" s="30">
        <v>1800</v>
      </c>
      <c r="AD794" s="30" t="e">
        <f>#N/A</f>
        <v>#N/A</v>
      </c>
      <c r="AE794" s="34">
        <v>0.84363636363636363</v>
      </c>
      <c r="AG794" s="30" t="e">
        <f>#N/A</f>
        <v>#N/A</v>
      </c>
      <c r="AH794" s="30" t="e">
        <f>#N/A</f>
        <v>#N/A</v>
      </c>
      <c r="AI794" s="30">
        <v>9578.1</v>
      </c>
      <c r="AJ794" s="30">
        <v>9122</v>
      </c>
      <c r="AK794" s="26" t="s">
        <v>139</v>
      </c>
      <c r="AL794" s="26">
        <v>17</v>
      </c>
      <c r="AM794" s="26" t="s">
        <v>1780</v>
      </c>
      <c r="AU794" s="67" t="s">
        <v>1526</v>
      </c>
      <c r="AV794" s="26" t="s">
        <v>1831</v>
      </c>
      <c r="AW794" s="26" t="s">
        <v>1832</v>
      </c>
      <c r="BA794" s="26" t="s">
        <v>1187</v>
      </c>
      <c r="BB794" s="26" t="s">
        <v>1410</v>
      </c>
      <c r="BC794" s="26" t="s">
        <v>1411</v>
      </c>
      <c r="BD794" s="37">
        <v>44008</v>
      </c>
      <c r="BE794" s="30">
        <v>34207</v>
      </c>
      <c r="BF794" s="30">
        <v>32465</v>
      </c>
      <c r="BG794" s="37" t="s">
        <v>147</v>
      </c>
      <c r="BH794" s="37" t="s">
        <v>1412</v>
      </c>
      <c r="BI794" s="37"/>
      <c r="BJ794" s="37"/>
      <c r="BK794" s="37"/>
      <c r="BL794" s="37"/>
      <c r="BM794" s="37"/>
      <c r="BN794" s="26"/>
      <c r="BO794" s="26"/>
      <c r="BP794" s="26"/>
      <c r="BQ794" s="38"/>
      <c r="BR794" s="26"/>
      <c r="BS794" s="26"/>
      <c r="BT794" s="26"/>
      <c r="BU794" s="26"/>
      <c r="BV794" s="39"/>
    </row>
    <row r="795" spans="1:74" s="52" customFormat="1" ht="15" hidden="1" customHeight="1">
      <c r="A795" s="93">
        <v>2020</v>
      </c>
      <c r="B795" s="93">
        <v>791</v>
      </c>
      <c r="C795" s="40" t="s">
        <v>129</v>
      </c>
      <c r="D795" s="40" t="s">
        <v>1479</v>
      </c>
      <c r="E795" s="40" t="s">
        <v>1480</v>
      </c>
      <c r="F795" s="41">
        <v>43950</v>
      </c>
      <c r="G795" s="93" t="s">
        <v>1861</v>
      </c>
      <c r="H795" s="93" t="s">
        <v>1402</v>
      </c>
      <c r="I795" s="93" t="s">
        <v>1402</v>
      </c>
      <c r="J795" s="42" t="s">
        <v>1862</v>
      </c>
      <c r="K795" s="40" t="s">
        <v>135</v>
      </c>
      <c r="L795" s="40" t="s">
        <v>136</v>
      </c>
      <c r="M795" s="40" t="s">
        <v>137</v>
      </c>
      <c r="N795" s="40" t="s">
        <v>138</v>
      </c>
      <c r="O795" s="40" t="s">
        <v>138</v>
      </c>
      <c r="P795" s="43"/>
      <c r="Q795" s="109">
        <v>74</v>
      </c>
      <c r="R795" s="36">
        <v>5200</v>
      </c>
      <c r="S795" s="44" t="e">
        <f>#N/A</f>
        <v>#N/A</v>
      </c>
      <c r="T795" s="36">
        <v>992</v>
      </c>
      <c r="U795" s="36"/>
      <c r="V795" s="45"/>
      <c r="W795" s="36"/>
      <c r="X795" s="36"/>
      <c r="Y795" s="36"/>
      <c r="Z795" s="36"/>
      <c r="AA795" s="36"/>
      <c r="AB795" s="46" t="e">
        <f>#N/A</f>
        <v>#N/A</v>
      </c>
      <c r="AC795" s="36">
        <v>1800</v>
      </c>
      <c r="AD795" s="36" t="e">
        <f>#N/A</f>
        <v>#N/A</v>
      </c>
      <c r="AE795" s="47">
        <v>0.28952380952380952</v>
      </c>
      <c r="AF795" s="48"/>
      <c r="AG795" s="36" t="e">
        <f>#N/A</f>
        <v>#N/A</v>
      </c>
      <c r="AH795" s="36" t="e">
        <f>#N/A</f>
        <v>#N/A</v>
      </c>
      <c r="AI795" s="36">
        <v>0</v>
      </c>
      <c r="AJ795" s="36">
        <v>0</v>
      </c>
      <c r="AK795" s="40" t="s">
        <v>139</v>
      </c>
      <c r="AL795" s="40">
        <v>17</v>
      </c>
      <c r="AM795" s="40" t="s">
        <v>1780</v>
      </c>
      <c r="AN795" s="40" t="s">
        <v>1606</v>
      </c>
      <c r="AO795" s="36"/>
      <c r="AP795" s="36"/>
      <c r="AQ795" s="36"/>
      <c r="AR795" s="36">
        <v>9360</v>
      </c>
      <c r="AS795" s="36"/>
      <c r="AT795" s="36">
        <f>+AR795</f>
        <v>9360</v>
      </c>
      <c r="AU795" s="93" t="s">
        <v>1526</v>
      </c>
      <c r="AV795" s="40" t="s">
        <v>1831</v>
      </c>
      <c r="AW795" s="40" t="s">
        <v>1832</v>
      </c>
      <c r="AX795" s="40"/>
      <c r="AY795" s="40"/>
      <c r="AZ795" s="40"/>
      <c r="BA795" s="40" t="s">
        <v>1187</v>
      </c>
      <c r="BB795" s="40" t="s">
        <v>1410</v>
      </c>
      <c r="BC795" s="40"/>
      <c r="BD795" s="49"/>
      <c r="BE795" s="36"/>
      <c r="BF795" s="36"/>
      <c r="BG795" s="49" t="s">
        <v>147</v>
      </c>
      <c r="BH795" s="49"/>
      <c r="BI795" s="49"/>
      <c r="BJ795" s="49"/>
      <c r="BK795" s="49"/>
      <c r="BL795" s="49"/>
      <c r="BM795" s="49"/>
      <c r="BN795" s="40"/>
      <c r="BO795" s="40"/>
      <c r="BP795" s="40"/>
      <c r="BQ795" s="50"/>
      <c r="BR795" s="40"/>
      <c r="BS795" s="40"/>
      <c r="BT795" s="40"/>
      <c r="BU795" s="40"/>
      <c r="BV795" s="51"/>
    </row>
    <row r="796" spans="1:74" ht="15" hidden="1" customHeight="1">
      <c r="A796" s="67">
        <v>2020</v>
      </c>
      <c r="B796" s="67">
        <v>792</v>
      </c>
      <c r="C796" s="26" t="s">
        <v>129</v>
      </c>
      <c r="D796" s="26" t="s">
        <v>1479</v>
      </c>
      <c r="E796" s="26" t="s">
        <v>1480</v>
      </c>
      <c r="F796" s="27">
        <v>43950</v>
      </c>
      <c r="G796" s="67" t="s">
        <v>1863</v>
      </c>
      <c r="H796" s="67" t="s">
        <v>1402</v>
      </c>
      <c r="I796" s="67" t="s">
        <v>1402</v>
      </c>
      <c r="J796" s="28" t="s">
        <v>1864</v>
      </c>
      <c r="K796" s="26" t="s">
        <v>135</v>
      </c>
      <c r="L796" s="26" t="s">
        <v>136</v>
      </c>
      <c r="M796" s="26" t="s">
        <v>137</v>
      </c>
      <c r="N796" s="26" t="s">
        <v>138</v>
      </c>
      <c r="O796" s="26" t="s">
        <v>138</v>
      </c>
      <c r="Q796" s="108">
        <v>75</v>
      </c>
      <c r="R796" s="30">
        <v>6040</v>
      </c>
      <c r="S796" s="31" t="e">
        <f>#N/A</f>
        <v>#N/A</v>
      </c>
      <c r="T796" s="30">
        <v>1277</v>
      </c>
      <c r="AB796" s="33" t="e">
        <f>#N/A</f>
        <v>#N/A</v>
      </c>
      <c r="AC796" s="30">
        <v>1800</v>
      </c>
      <c r="AD796" s="30" t="e">
        <f>#N/A</f>
        <v>#N/A</v>
      </c>
      <c r="AE796" s="34">
        <v>0.88</v>
      </c>
      <c r="AG796" s="30" t="e">
        <f>#N/A</f>
        <v>#N/A</v>
      </c>
      <c r="AH796" s="30" t="e">
        <f>#N/A</f>
        <v>#N/A</v>
      </c>
      <c r="AI796" s="30">
        <v>7523.25</v>
      </c>
      <c r="AJ796" s="30">
        <v>7165</v>
      </c>
      <c r="AK796" s="26" t="s">
        <v>139</v>
      </c>
      <c r="AL796" s="26">
        <v>17</v>
      </c>
      <c r="AM796" s="26" t="s">
        <v>1780</v>
      </c>
      <c r="AU796" s="67" t="s">
        <v>1526</v>
      </c>
      <c r="AV796" s="26" t="s">
        <v>1831</v>
      </c>
      <c r="AW796" s="26" t="s">
        <v>1832</v>
      </c>
      <c r="BA796" s="26" t="s">
        <v>1187</v>
      </c>
      <c r="BB796" s="26" t="s">
        <v>1410</v>
      </c>
      <c r="BC796" s="26" t="s">
        <v>1411</v>
      </c>
      <c r="BD796" s="37">
        <v>44008</v>
      </c>
      <c r="BE796" s="30">
        <v>34207</v>
      </c>
      <c r="BF796" s="30">
        <v>32465</v>
      </c>
      <c r="BG796" s="37" t="s">
        <v>147</v>
      </c>
      <c r="BH796" s="37" t="s">
        <v>1412</v>
      </c>
      <c r="BI796" s="37"/>
      <c r="BJ796" s="37"/>
      <c r="BK796" s="37"/>
      <c r="BL796" s="37"/>
      <c r="BM796" s="37"/>
      <c r="BN796" s="26"/>
      <c r="BO796" s="26"/>
      <c r="BP796" s="26"/>
      <c r="BQ796" s="38"/>
      <c r="BR796" s="26"/>
      <c r="BS796" s="26"/>
      <c r="BT796" s="26"/>
      <c r="BU796" s="26"/>
      <c r="BV796" s="39"/>
    </row>
    <row r="797" spans="1:74" ht="15" hidden="1" customHeight="1">
      <c r="A797" s="67">
        <v>2020</v>
      </c>
      <c r="B797" s="67">
        <v>793</v>
      </c>
      <c r="C797" s="26" t="s">
        <v>129</v>
      </c>
      <c r="D797" s="26" t="s">
        <v>1479</v>
      </c>
      <c r="E797" s="26" t="s">
        <v>1480</v>
      </c>
      <c r="F797" s="27">
        <v>43950</v>
      </c>
      <c r="G797" s="67" t="s">
        <v>1865</v>
      </c>
      <c r="H797" s="67" t="s">
        <v>1402</v>
      </c>
      <c r="I797" s="67" t="s">
        <v>1402</v>
      </c>
      <c r="J797" s="28" t="s">
        <v>1594</v>
      </c>
      <c r="K797" s="26" t="s">
        <v>135</v>
      </c>
      <c r="L797" s="26" t="s">
        <v>136</v>
      </c>
      <c r="M797" s="26" t="s">
        <v>137</v>
      </c>
      <c r="N797" s="26" t="s">
        <v>138</v>
      </c>
      <c r="O797" s="26" t="s">
        <v>138</v>
      </c>
      <c r="Q797" s="108">
        <v>61</v>
      </c>
      <c r="R797" s="30">
        <v>2840</v>
      </c>
      <c r="S797" s="31" t="e">
        <f>#N/A</f>
        <v>#N/A</v>
      </c>
      <c r="T797" s="30">
        <v>679</v>
      </c>
      <c r="AB797" s="33" t="e">
        <f>#N/A</f>
        <v>#N/A</v>
      </c>
      <c r="AC797" s="30">
        <v>1800</v>
      </c>
      <c r="AD797" s="30" t="e">
        <f>#N/A</f>
        <v>#N/A</v>
      </c>
      <c r="AE797" s="34">
        <v>0.95435897435897432</v>
      </c>
      <c r="AG797" s="30" t="e">
        <f>#N/A</f>
        <v>#N/A</v>
      </c>
      <c r="AH797" s="30" t="e">
        <f>#N/A</f>
        <v>#N/A</v>
      </c>
      <c r="AI797" s="30">
        <v>3537.4500000000003</v>
      </c>
      <c r="AJ797" s="30">
        <v>3369</v>
      </c>
      <c r="AK797" s="26" t="s">
        <v>139</v>
      </c>
      <c r="AL797" s="26">
        <v>17</v>
      </c>
      <c r="AM797" s="26" t="s">
        <v>1780</v>
      </c>
      <c r="AU797" s="67" t="s">
        <v>1526</v>
      </c>
      <c r="AV797" s="26" t="s">
        <v>1831</v>
      </c>
      <c r="AW797" s="26" t="s">
        <v>1832</v>
      </c>
      <c r="BA797" s="26" t="s">
        <v>1187</v>
      </c>
      <c r="BB797" s="26" t="s">
        <v>1410</v>
      </c>
      <c r="BC797" s="26" t="s">
        <v>1411</v>
      </c>
      <c r="BD797" s="37">
        <v>44008</v>
      </c>
      <c r="BE797" s="30">
        <v>34207</v>
      </c>
      <c r="BF797" s="30">
        <v>32465</v>
      </c>
      <c r="BG797" s="37" t="s">
        <v>147</v>
      </c>
      <c r="BH797" s="37" t="s">
        <v>1412</v>
      </c>
      <c r="BI797" s="37"/>
      <c r="BJ797" s="37"/>
      <c r="BK797" s="37"/>
      <c r="BL797" s="37"/>
      <c r="BM797" s="37"/>
      <c r="BN797" s="26"/>
      <c r="BO797" s="26"/>
      <c r="BP797" s="26"/>
      <c r="BQ797" s="38"/>
      <c r="BR797" s="26"/>
      <c r="BS797" s="26"/>
      <c r="BT797" s="26"/>
      <c r="BU797" s="26"/>
      <c r="BV797" s="39"/>
    </row>
    <row r="798" spans="1:74" ht="15" hidden="1" customHeight="1">
      <c r="A798" s="67">
        <v>2020</v>
      </c>
      <c r="B798" s="67">
        <v>794</v>
      </c>
      <c r="C798" s="26" t="s">
        <v>129</v>
      </c>
      <c r="D798" s="26" t="s">
        <v>1479</v>
      </c>
      <c r="E798" s="26" t="s">
        <v>1480</v>
      </c>
      <c r="F798" s="27">
        <v>43950</v>
      </c>
      <c r="G798" s="67" t="s">
        <v>1866</v>
      </c>
      <c r="H798" s="67" t="s">
        <v>1402</v>
      </c>
      <c r="I798" s="67" t="s">
        <v>1402</v>
      </c>
      <c r="J798" s="28" t="s">
        <v>1867</v>
      </c>
      <c r="K798" s="26" t="s">
        <v>135</v>
      </c>
      <c r="L798" s="26" t="s">
        <v>136</v>
      </c>
      <c r="M798" s="26" t="s">
        <v>137</v>
      </c>
      <c r="N798" s="26" t="s">
        <v>138</v>
      </c>
      <c r="O798" s="26" t="s">
        <v>138</v>
      </c>
      <c r="Q798" s="108">
        <v>67</v>
      </c>
      <c r="R798" s="30">
        <v>3750</v>
      </c>
      <c r="S798" s="31" t="e">
        <f>#N/A</f>
        <v>#N/A</v>
      </c>
      <c r="T798" s="30">
        <v>944</v>
      </c>
      <c r="AB798" s="33" t="e">
        <f>#N/A</f>
        <v>#N/A</v>
      </c>
      <c r="AC798" s="30">
        <v>1800</v>
      </c>
      <c r="AD798" s="30" t="e">
        <f>#N/A</f>
        <v>#N/A</v>
      </c>
      <c r="AE798" s="34">
        <v>0.92999999999999994</v>
      </c>
      <c r="AG798" s="30" t="e">
        <f>#N/A</f>
        <v>#N/A</v>
      </c>
      <c r="AH798" s="30" t="e">
        <f>#N/A</f>
        <v>#N/A</v>
      </c>
      <c r="AI798" s="30">
        <v>4670.4000000000005</v>
      </c>
      <c r="AJ798" s="30">
        <v>4448</v>
      </c>
      <c r="AK798" s="26" t="s">
        <v>139</v>
      </c>
      <c r="AL798" s="26">
        <v>17</v>
      </c>
      <c r="AM798" s="26" t="s">
        <v>1780</v>
      </c>
      <c r="AU798" s="67" t="s">
        <v>1526</v>
      </c>
      <c r="AV798" s="26" t="s">
        <v>1831</v>
      </c>
      <c r="AW798" s="26" t="s">
        <v>1832</v>
      </c>
      <c r="BA798" s="26" t="s">
        <v>1187</v>
      </c>
      <c r="BB798" s="26" t="s">
        <v>1410</v>
      </c>
      <c r="BC798" s="26" t="s">
        <v>1411</v>
      </c>
      <c r="BD798" s="37">
        <v>44008</v>
      </c>
      <c r="BE798" s="30">
        <v>34207</v>
      </c>
      <c r="BF798" s="30">
        <v>32465</v>
      </c>
      <c r="BG798" s="37" t="s">
        <v>147</v>
      </c>
      <c r="BH798" s="37" t="s">
        <v>1412</v>
      </c>
      <c r="BI798" s="37"/>
      <c r="BJ798" s="37"/>
      <c r="BK798" s="37"/>
      <c r="BL798" s="37"/>
      <c r="BM798" s="37"/>
      <c r="BN798" s="26"/>
      <c r="BO798" s="26"/>
      <c r="BP798" s="26"/>
      <c r="BQ798" s="38"/>
      <c r="BR798" s="26"/>
      <c r="BS798" s="26"/>
      <c r="BT798" s="26"/>
      <c r="BU798" s="26"/>
      <c r="BV798" s="39"/>
    </row>
    <row r="799" spans="1:74" ht="15" hidden="1" customHeight="1">
      <c r="A799" s="67">
        <v>2020</v>
      </c>
      <c r="B799" s="67">
        <v>795</v>
      </c>
      <c r="C799" s="26" t="s">
        <v>129</v>
      </c>
      <c r="D799" s="26" t="s">
        <v>1479</v>
      </c>
      <c r="E799" s="26" t="s">
        <v>1480</v>
      </c>
      <c r="F799" s="27">
        <v>43950</v>
      </c>
      <c r="G799" s="67" t="s">
        <v>1868</v>
      </c>
      <c r="H799" s="67" t="s">
        <v>1402</v>
      </c>
      <c r="I799" s="67" t="s">
        <v>1402</v>
      </c>
      <c r="J799" s="28" t="s">
        <v>1869</v>
      </c>
      <c r="K799" s="26" t="s">
        <v>135</v>
      </c>
      <c r="L799" s="26" t="s">
        <v>136</v>
      </c>
      <c r="M799" s="26" t="s">
        <v>137</v>
      </c>
      <c r="N799" s="26" t="s">
        <v>138</v>
      </c>
      <c r="O799" s="26" t="s">
        <v>138</v>
      </c>
      <c r="Q799" s="108">
        <v>61</v>
      </c>
      <c r="R799" s="30">
        <v>3120</v>
      </c>
      <c r="S799" s="31" t="e">
        <f>#N/A</f>
        <v>#N/A</v>
      </c>
      <c r="T799" s="30">
        <v>742</v>
      </c>
      <c r="AB799" s="33" t="e">
        <f>#N/A</f>
        <v>#N/A</v>
      </c>
      <c r="AC799" s="30">
        <v>1800</v>
      </c>
      <c r="AD799" s="30" t="e">
        <f>#N/A</f>
        <v>#N/A</v>
      </c>
      <c r="AE799" s="34">
        <v>0.71684210526315784</v>
      </c>
      <c r="AG799" s="30" t="e">
        <f>#N/A</f>
        <v>#N/A</v>
      </c>
      <c r="AH799" s="30" t="e">
        <f>#N/A</f>
        <v>#N/A</v>
      </c>
      <c r="AI799" s="30">
        <v>3886.05</v>
      </c>
      <c r="AJ799" s="30">
        <v>3701</v>
      </c>
      <c r="AK799" s="26" t="s">
        <v>139</v>
      </c>
      <c r="AL799" s="26">
        <v>17</v>
      </c>
      <c r="AM799" s="26" t="s">
        <v>1780</v>
      </c>
      <c r="AU799" s="67" t="s">
        <v>1526</v>
      </c>
      <c r="AV799" s="26" t="s">
        <v>1781</v>
      </c>
      <c r="AW799" s="26" t="s">
        <v>1782</v>
      </c>
      <c r="BA799" s="26" t="s">
        <v>1187</v>
      </c>
      <c r="BB799" s="26" t="s">
        <v>1410</v>
      </c>
      <c r="BC799" s="26" t="s">
        <v>1411</v>
      </c>
      <c r="BD799" s="37">
        <v>44008</v>
      </c>
      <c r="BE799" s="30">
        <v>34207</v>
      </c>
      <c r="BF799" s="30">
        <v>32465</v>
      </c>
      <c r="BG799" s="37" t="s">
        <v>147</v>
      </c>
      <c r="BH799" s="37" t="s">
        <v>1412</v>
      </c>
      <c r="BI799" s="37"/>
      <c r="BJ799" s="37"/>
      <c r="BK799" s="37"/>
      <c r="BL799" s="37"/>
      <c r="BM799" s="37"/>
      <c r="BN799" s="26"/>
      <c r="BO799" s="26"/>
      <c r="BP799" s="26"/>
      <c r="BQ799" s="38"/>
      <c r="BR799" s="26"/>
      <c r="BS799" s="26"/>
      <c r="BT799" s="26"/>
      <c r="BU799" s="26"/>
      <c r="BV799" s="39"/>
    </row>
    <row r="800" spans="1:74" ht="15" hidden="1" customHeight="1">
      <c r="A800" s="67">
        <v>2020</v>
      </c>
      <c r="B800" s="67">
        <v>796</v>
      </c>
      <c r="C800" s="26" t="s">
        <v>129</v>
      </c>
      <c r="D800" s="26" t="s">
        <v>1479</v>
      </c>
      <c r="E800" s="26" t="s">
        <v>1480</v>
      </c>
      <c r="F800" s="27">
        <v>43950</v>
      </c>
      <c r="G800" s="67" t="s">
        <v>1870</v>
      </c>
      <c r="H800" s="67" t="s">
        <v>1402</v>
      </c>
      <c r="I800" s="67" t="s">
        <v>1402</v>
      </c>
      <c r="J800" s="28" t="s">
        <v>1871</v>
      </c>
      <c r="K800" s="26" t="s">
        <v>135</v>
      </c>
      <c r="L800" s="26" t="s">
        <v>136</v>
      </c>
      <c r="M800" s="26" t="s">
        <v>137</v>
      </c>
      <c r="N800" s="26" t="s">
        <v>138</v>
      </c>
      <c r="O800" s="26" t="s">
        <v>138</v>
      </c>
      <c r="Q800" s="108">
        <v>74</v>
      </c>
      <c r="R800" s="30">
        <v>5540</v>
      </c>
      <c r="S800" s="31" t="e">
        <f>#N/A</f>
        <v>#N/A</v>
      </c>
      <c r="T800" s="30">
        <v>1273</v>
      </c>
      <c r="AB800" s="33" t="e">
        <f>#N/A</f>
        <v>#N/A</v>
      </c>
      <c r="AC800" s="30">
        <v>1800</v>
      </c>
      <c r="AD800" s="30" t="e">
        <f>#N/A</f>
        <v>#N/A</v>
      </c>
      <c r="AE800" s="34">
        <v>0.82210526315789467</v>
      </c>
      <c r="AG800" s="30" t="e">
        <f>#N/A</f>
        <v>#N/A</v>
      </c>
      <c r="AH800" s="30" t="e">
        <f>#N/A</f>
        <v>#N/A</v>
      </c>
      <c r="AI800" s="30">
        <v>6900.6</v>
      </c>
      <c r="AJ800" s="30">
        <v>6572</v>
      </c>
      <c r="AK800" s="26" t="s">
        <v>139</v>
      </c>
      <c r="AL800" s="26">
        <v>17</v>
      </c>
      <c r="AM800" s="26" t="s">
        <v>1780</v>
      </c>
      <c r="AU800" s="67" t="s">
        <v>1526</v>
      </c>
      <c r="AV800" s="26" t="s">
        <v>1781</v>
      </c>
      <c r="AW800" s="26" t="s">
        <v>1782</v>
      </c>
      <c r="BA800" s="26" t="s">
        <v>1187</v>
      </c>
      <c r="BB800" s="26" t="s">
        <v>1410</v>
      </c>
      <c r="BC800" s="26" t="s">
        <v>1411</v>
      </c>
      <c r="BD800" s="37">
        <v>44008</v>
      </c>
      <c r="BE800" s="30">
        <v>34207</v>
      </c>
      <c r="BF800" s="30">
        <v>32465</v>
      </c>
      <c r="BG800" s="37" t="s">
        <v>147</v>
      </c>
      <c r="BH800" s="37" t="s">
        <v>1412</v>
      </c>
      <c r="BI800" s="37"/>
      <c r="BJ800" s="37"/>
      <c r="BK800" s="37"/>
      <c r="BL800" s="37"/>
      <c r="BM800" s="37"/>
      <c r="BN800" s="26"/>
      <c r="BO800" s="26"/>
      <c r="BP800" s="26"/>
      <c r="BQ800" s="38"/>
      <c r="BR800" s="26"/>
      <c r="BS800" s="26"/>
      <c r="BT800" s="26"/>
      <c r="BU800" s="26"/>
      <c r="BV800" s="39"/>
    </row>
    <row r="801" spans="1:74" ht="15" hidden="1" customHeight="1">
      <c r="A801" s="67">
        <v>2020</v>
      </c>
      <c r="B801" s="67">
        <v>797</v>
      </c>
      <c r="C801" s="26" t="s">
        <v>129</v>
      </c>
      <c r="D801" s="26" t="s">
        <v>130</v>
      </c>
      <c r="E801" s="26" t="s">
        <v>131</v>
      </c>
      <c r="F801" s="27">
        <v>43950</v>
      </c>
      <c r="G801" s="67" t="s">
        <v>1872</v>
      </c>
      <c r="H801" s="67" t="s">
        <v>1402</v>
      </c>
      <c r="I801" s="67" t="s">
        <v>1402</v>
      </c>
      <c r="J801" s="28" t="s">
        <v>1873</v>
      </c>
      <c r="K801" s="26" t="s">
        <v>135</v>
      </c>
      <c r="L801" s="26" t="s">
        <v>136</v>
      </c>
      <c r="M801" s="26" t="s">
        <v>1404</v>
      </c>
      <c r="N801" s="26" t="s">
        <v>1405</v>
      </c>
      <c r="O801" s="26" t="s">
        <v>138</v>
      </c>
      <c r="Q801" s="108">
        <v>89</v>
      </c>
      <c r="R801" s="30">
        <v>12590</v>
      </c>
      <c r="S801" s="31" t="e">
        <f>#N/A</f>
        <v>#N/A</v>
      </c>
      <c r="T801" s="30">
        <v>3018</v>
      </c>
      <c r="AB801" s="33" t="e">
        <f>#N/A</f>
        <v>#N/A</v>
      </c>
      <c r="AC801" s="30">
        <v>1200</v>
      </c>
      <c r="AD801" s="30" t="e">
        <f>#N/A</f>
        <v>#N/A</v>
      </c>
      <c r="AE801" s="34">
        <v>0.94</v>
      </c>
      <c r="AG801" s="30" t="e">
        <f>#N/A</f>
        <v>#N/A</v>
      </c>
      <c r="AH801" s="30" t="e">
        <f>#N/A</f>
        <v>#N/A</v>
      </c>
      <c r="AI801" s="30">
        <v>10453.800000000001</v>
      </c>
      <c r="AJ801" s="30">
        <v>9956</v>
      </c>
      <c r="AK801" s="26" t="s">
        <v>139</v>
      </c>
      <c r="AL801" s="26">
        <v>18</v>
      </c>
      <c r="AM801" s="26" t="s">
        <v>1874</v>
      </c>
      <c r="AU801" s="67" t="s">
        <v>1526</v>
      </c>
      <c r="AV801" s="26" t="s">
        <v>1781</v>
      </c>
      <c r="AW801" s="26" t="s">
        <v>1782</v>
      </c>
      <c r="BA801" s="26" t="s">
        <v>1409</v>
      </c>
      <c r="BB801" s="26" t="s">
        <v>1410</v>
      </c>
      <c r="BC801" s="26" t="s">
        <v>1411</v>
      </c>
      <c r="BD801" s="37">
        <v>44008</v>
      </c>
      <c r="BE801" s="30">
        <v>34207</v>
      </c>
      <c r="BF801" s="30">
        <v>32465</v>
      </c>
      <c r="BG801" s="37" t="s">
        <v>147</v>
      </c>
      <c r="BH801" s="37" t="s">
        <v>1412</v>
      </c>
      <c r="BI801" s="37"/>
      <c r="BJ801" s="37"/>
      <c r="BK801" s="37"/>
      <c r="BL801" s="37"/>
      <c r="BM801" s="37"/>
      <c r="BN801" s="26"/>
      <c r="BO801" s="26"/>
      <c r="BP801" s="26"/>
      <c r="BQ801" s="38"/>
      <c r="BR801" s="26"/>
      <c r="BS801" s="26"/>
      <c r="BT801" s="26"/>
      <c r="BU801" s="26"/>
      <c r="BV801" s="39"/>
    </row>
    <row r="802" spans="1:74" ht="15" hidden="1" customHeight="1">
      <c r="A802" s="67">
        <v>2020</v>
      </c>
      <c r="B802" s="67">
        <v>798</v>
      </c>
      <c r="C802" s="26" t="s">
        <v>129</v>
      </c>
      <c r="D802" s="26" t="s">
        <v>130</v>
      </c>
      <c r="E802" s="26" t="s">
        <v>131</v>
      </c>
      <c r="F802" s="27">
        <v>43950</v>
      </c>
      <c r="G802" s="67" t="s">
        <v>1875</v>
      </c>
      <c r="H802" s="67" t="s">
        <v>1402</v>
      </c>
      <c r="I802" s="67" t="s">
        <v>1402</v>
      </c>
      <c r="J802" s="28" t="s">
        <v>1876</v>
      </c>
      <c r="K802" s="26" t="s">
        <v>135</v>
      </c>
      <c r="L802" s="26" t="s">
        <v>136</v>
      </c>
      <c r="M802" s="26" t="s">
        <v>1404</v>
      </c>
      <c r="N802" s="26" t="s">
        <v>1405</v>
      </c>
      <c r="O802" s="26" t="s">
        <v>138</v>
      </c>
      <c r="Q802" s="108">
        <v>86</v>
      </c>
      <c r="R802" s="30">
        <v>9100</v>
      </c>
      <c r="S802" s="31" t="e">
        <f>#N/A</f>
        <v>#N/A</v>
      </c>
      <c r="T802" s="30">
        <v>2517</v>
      </c>
      <c r="AB802" s="33" t="e">
        <f>#N/A</f>
        <v>#N/A</v>
      </c>
      <c r="AC802" s="30">
        <v>1200</v>
      </c>
      <c r="AD802" s="30" t="e">
        <f>#N/A</f>
        <v>#N/A</v>
      </c>
      <c r="AE802" s="34">
        <v>0.94</v>
      </c>
      <c r="AG802" s="30" t="e">
        <f>#N/A</f>
        <v>#N/A</v>
      </c>
      <c r="AH802" s="30" t="e">
        <f>#N/A</f>
        <v>#N/A</v>
      </c>
      <c r="AI802" s="30">
        <v>7555.8</v>
      </c>
      <c r="AJ802" s="30">
        <v>7196</v>
      </c>
      <c r="AK802" s="26" t="s">
        <v>139</v>
      </c>
      <c r="AL802" s="26">
        <v>18</v>
      </c>
      <c r="AM802" s="26" t="s">
        <v>1874</v>
      </c>
      <c r="AU802" s="67" t="s">
        <v>1526</v>
      </c>
      <c r="AV802" s="26" t="s">
        <v>1781</v>
      </c>
      <c r="AW802" s="26" t="s">
        <v>1782</v>
      </c>
      <c r="BA802" s="26" t="s">
        <v>1409</v>
      </c>
      <c r="BB802" s="26" t="s">
        <v>1410</v>
      </c>
      <c r="BC802" s="26" t="s">
        <v>1411</v>
      </c>
      <c r="BD802" s="37">
        <v>44008</v>
      </c>
      <c r="BE802" s="30">
        <v>34207</v>
      </c>
      <c r="BF802" s="30">
        <v>32465</v>
      </c>
      <c r="BG802" s="37" t="s">
        <v>147</v>
      </c>
      <c r="BH802" s="37" t="s">
        <v>1412</v>
      </c>
      <c r="BI802" s="37"/>
      <c r="BJ802" s="37"/>
      <c r="BK802" s="37"/>
      <c r="BL802" s="37"/>
      <c r="BM802" s="37"/>
      <c r="BN802" s="26"/>
      <c r="BO802" s="26"/>
      <c r="BP802" s="26"/>
      <c r="BQ802" s="38"/>
      <c r="BR802" s="26"/>
      <c r="BS802" s="26"/>
      <c r="BT802" s="26"/>
      <c r="BU802" s="26"/>
      <c r="BV802" s="39"/>
    </row>
    <row r="803" spans="1:74" ht="15" hidden="1" customHeight="1">
      <c r="A803" s="67">
        <v>2020</v>
      </c>
      <c r="B803" s="67">
        <v>799</v>
      </c>
      <c r="C803" s="26" t="s">
        <v>129</v>
      </c>
      <c r="D803" s="26" t="s">
        <v>130</v>
      </c>
      <c r="E803" s="26" t="s">
        <v>131</v>
      </c>
      <c r="F803" s="27">
        <v>43950</v>
      </c>
      <c r="G803" s="67" t="s">
        <v>1877</v>
      </c>
      <c r="H803" s="67" t="s">
        <v>1402</v>
      </c>
      <c r="I803" s="67" t="s">
        <v>1402</v>
      </c>
      <c r="J803" s="28" t="s">
        <v>1878</v>
      </c>
      <c r="K803" s="26" t="s">
        <v>135</v>
      </c>
      <c r="L803" s="26" t="s">
        <v>136</v>
      </c>
      <c r="M803" s="26" t="s">
        <v>1404</v>
      </c>
      <c r="N803" s="26" t="s">
        <v>1405</v>
      </c>
      <c r="O803" s="26" t="s">
        <v>138</v>
      </c>
      <c r="Q803" s="108">
        <v>82</v>
      </c>
      <c r="R803" s="30">
        <v>9170</v>
      </c>
      <c r="S803" s="31" t="e">
        <f>#N/A</f>
        <v>#N/A</v>
      </c>
      <c r="T803" s="30">
        <v>2656</v>
      </c>
      <c r="AB803" s="33" t="e">
        <f>#N/A</f>
        <v>#N/A</v>
      </c>
      <c r="AC803" s="30">
        <v>1200</v>
      </c>
      <c r="AD803" s="30" t="e">
        <f>#N/A</f>
        <v>#N/A</v>
      </c>
      <c r="AE803" s="34">
        <v>0.90857142857142859</v>
      </c>
      <c r="AG803" s="30" t="e">
        <f>#N/A</f>
        <v>#N/A</v>
      </c>
      <c r="AH803" s="30" t="e">
        <f>#N/A</f>
        <v>#N/A</v>
      </c>
      <c r="AI803" s="30">
        <v>7614.6</v>
      </c>
      <c r="AJ803" s="30">
        <v>7252</v>
      </c>
      <c r="AK803" s="26" t="s">
        <v>139</v>
      </c>
      <c r="AL803" s="26">
        <v>18</v>
      </c>
      <c r="AM803" s="26" t="s">
        <v>1874</v>
      </c>
      <c r="AU803" s="67" t="s">
        <v>1526</v>
      </c>
      <c r="AV803" s="26" t="s">
        <v>1781</v>
      </c>
      <c r="AW803" s="26" t="s">
        <v>1782</v>
      </c>
      <c r="BA803" s="26" t="s">
        <v>1409</v>
      </c>
      <c r="BB803" s="26" t="s">
        <v>1410</v>
      </c>
      <c r="BC803" s="26" t="s">
        <v>1411</v>
      </c>
      <c r="BD803" s="37">
        <v>44008</v>
      </c>
      <c r="BE803" s="30">
        <v>34207</v>
      </c>
      <c r="BF803" s="30">
        <v>32465</v>
      </c>
      <c r="BG803" s="37" t="s">
        <v>147</v>
      </c>
      <c r="BH803" s="37" t="s">
        <v>1412</v>
      </c>
      <c r="BI803" s="37"/>
      <c r="BJ803" s="37"/>
      <c r="BK803" s="37"/>
      <c r="BL803" s="37"/>
      <c r="BM803" s="37"/>
      <c r="BN803" s="26"/>
      <c r="BO803" s="26"/>
      <c r="BP803" s="26"/>
      <c r="BQ803" s="38"/>
      <c r="BR803" s="26"/>
      <c r="BS803" s="26"/>
      <c r="BT803" s="26"/>
      <c r="BU803" s="26"/>
      <c r="BV803" s="39"/>
    </row>
    <row r="804" spans="1:74" ht="15" hidden="1" customHeight="1">
      <c r="A804" s="67">
        <v>2020</v>
      </c>
      <c r="B804" s="67">
        <v>800</v>
      </c>
      <c r="C804" s="26" t="s">
        <v>129</v>
      </c>
      <c r="D804" s="26" t="s">
        <v>130</v>
      </c>
      <c r="E804" s="26" t="s">
        <v>131</v>
      </c>
      <c r="F804" s="27">
        <v>43950</v>
      </c>
      <c r="G804" s="67" t="s">
        <v>1879</v>
      </c>
      <c r="H804" s="67" t="s">
        <v>1402</v>
      </c>
      <c r="I804" s="67" t="s">
        <v>1402</v>
      </c>
      <c r="J804" s="28" t="s">
        <v>1880</v>
      </c>
      <c r="K804" s="26" t="s">
        <v>135</v>
      </c>
      <c r="L804" s="26" t="s">
        <v>136</v>
      </c>
      <c r="M804" s="26" t="s">
        <v>1404</v>
      </c>
      <c r="N804" s="26" t="s">
        <v>1405</v>
      </c>
      <c r="O804" s="26" t="s">
        <v>138</v>
      </c>
      <c r="Q804" s="108">
        <v>91</v>
      </c>
      <c r="R804" s="30">
        <v>14710</v>
      </c>
      <c r="S804" s="31" t="e">
        <f>#N/A</f>
        <v>#N/A</v>
      </c>
      <c r="T804" s="30">
        <f>2042+2371</f>
        <v>4413</v>
      </c>
      <c r="AB804" s="33" t="e">
        <f>#N/A</f>
        <v>#N/A</v>
      </c>
      <c r="AC804" s="30">
        <v>1200</v>
      </c>
      <c r="AD804" s="30" t="e">
        <f>#N/A</f>
        <v>#N/A</v>
      </c>
      <c r="AE804" s="34">
        <v>0.83714285714285708</v>
      </c>
      <c r="AG804" s="30" t="e">
        <f>#N/A</f>
        <v>#N/A</v>
      </c>
      <c r="AH804" s="30" t="e">
        <f>#N/A</f>
        <v>#N/A</v>
      </c>
      <c r="AI804" s="30">
        <v>12214.65</v>
      </c>
      <c r="AJ804" s="30">
        <v>11633</v>
      </c>
      <c r="AK804" s="26" t="s">
        <v>139</v>
      </c>
      <c r="AL804" s="26">
        <v>18</v>
      </c>
      <c r="AM804" s="26" t="s">
        <v>1874</v>
      </c>
      <c r="AU804" s="67" t="s">
        <v>1526</v>
      </c>
      <c r="AV804" s="26" t="s">
        <v>1781</v>
      </c>
      <c r="AW804" s="26" t="s">
        <v>1782</v>
      </c>
      <c r="BA804" s="26" t="s">
        <v>1409</v>
      </c>
      <c r="BB804" s="26" t="s">
        <v>1410</v>
      </c>
      <c r="BC804" s="26" t="s">
        <v>1411</v>
      </c>
      <c r="BD804" s="37">
        <v>44008</v>
      </c>
      <c r="BE804" s="30">
        <v>34207</v>
      </c>
      <c r="BF804" s="30">
        <v>32465</v>
      </c>
      <c r="BG804" s="37" t="s">
        <v>147</v>
      </c>
      <c r="BH804" s="37" t="s">
        <v>1412</v>
      </c>
      <c r="BI804" s="37"/>
      <c r="BJ804" s="37"/>
      <c r="BK804" s="37"/>
      <c r="BL804" s="37"/>
      <c r="BM804" s="37"/>
      <c r="BN804" s="26"/>
      <c r="BO804" s="26"/>
      <c r="BP804" s="26"/>
      <c r="BQ804" s="38"/>
      <c r="BR804" s="26"/>
      <c r="BS804" s="26"/>
      <c r="BT804" s="26"/>
      <c r="BU804" s="26"/>
      <c r="BV804" s="39"/>
    </row>
    <row r="805" spans="1:74" ht="15" hidden="1" customHeight="1">
      <c r="A805" s="67">
        <v>2020</v>
      </c>
      <c r="B805" s="67">
        <v>801</v>
      </c>
      <c r="C805" s="26" t="s">
        <v>129</v>
      </c>
      <c r="D805" s="26" t="s">
        <v>130</v>
      </c>
      <c r="E805" s="26" t="s">
        <v>131</v>
      </c>
      <c r="F805" s="27">
        <v>43950</v>
      </c>
      <c r="G805" s="67" t="s">
        <v>1881</v>
      </c>
      <c r="H805" s="67" t="s">
        <v>1402</v>
      </c>
      <c r="I805" s="67" t="s">
        <v>1402</v>
      </c>
      <c r="J805" s="28" t="s">
        <v>1594</v>
      </c>
      <c r="K805" s="26" t="s">
        <v>135</v>
      </c>
      <c r="L805" s="26" t="s">
        <v>136</v>
      </c>
      <c r="M805" s="26" t="s">
        <v>1404</v>
      </c>
      <c r="N805" s="26" t="s">
        <v>1405</v>
      </c>
      <c r="O805" s="26" t="s">
        <v>138</v>
      </c>
      <c r="Q805" s="108">
        <v>93</v>
      </c>
      <c r="R805" s="30">
        <v>12260</v>
      </c>
      <c r="S805" s="31" t="e">
        <f>#N/A</f>
        <v>#N/A</v>
      </c>
      <c r="T805" s="30">
        <v>2871</v>
      </c>
      <c r="AB805" s="33" t="e">
        <f>#N/A</f>
        <v>#N/A</v>
      </c>
      <c r="AC805" s="30">
        <v>1200</v>
      </c>
      <c r="AD805" s="30" t="e">
        <f>#N/A</f>
        <v>#N/A</v>
      </c>
      <c r="AE805" s="34">
        <v>0.94874999999999998</v>
      </c>
      <c r="AG805" s="30" t="e">
        <f>#N/A</f>
        <v>#N/A</v>
      </c>
      <c r="AH805" s="30" t="e">
        <f>#N/A</f>
        <v>#N/A</v>
      </c>
      <c r="AI805" s="30">
        <v>10179.75</v>
      </c>
      <c r="AJ805" s="30">
        <v>9695</v>
      </c>
      <c r="AK805" s="26" t="s">
        <v>139</v>
      </c>
      <c r="AL805" s="26">
        <v>18</v>
      </c>
      <c r="AM805" s="26" t="s">
        <v>1874</v>
      </c>
      <c r="AU805" s="67" t="s">
        <v>1526</v>
      </c>
      <c r="AV805" s="26" t="s">
        <v>1781</v>
      </c>
      <c r="AW805" s="26" t="s">
        <v>1782</v>
      </c>
      <c r="BA805" s="26" t="s">
        <v>1409</v>
      </c>
      <c r="BB805" s="26" t="s">
        <v>1410</v>
      </c>
      <c r="BC805" s="26" t="s">
        <v>1411</v>
      </c>
      <c r="BD805" s="37">
        <v>44008</v>
      </c>
      <c r="BE805" s="30">
        <v>34207</v>
      </c>
      <c r="BF805" s="30">
        <v>32465</v>
      </c>
      <c r="BG805" s="37" t="s">
        <v>147</v>
      </c>
      <c r="BH805" s="37" t="s">
        <v>1412</v>
      </c>
      <c r="BI805" s="37"/>
      <c r="BJ805" s="37"/>
      <c r="BK805" s="37"/>
      <c r="BL805" s="37"/>
      <c r="BM805" s="37"/>
      <c r="BN805" s="26"/>
      <c r="BO805" s="26"/>
      <c r="BP805" s="26"/>
      <c r="BQ805" s="38"/>
      <c r="BR805" s="26"/>
      <c r="BS805" s="26"/>
      <c r="BT805" s="26"/>
      <c r="BU805" s="26"/>
      <c r="BV805" s="39"/>
    </row>
    <row r="806" spans="1:74" ht="15" hidden="1" customHeight="1">
      <c r="A806" s="67">
        <v>2020</v>
      </c>
      <c r="B806" s="67">
        <v>802</v>
      </c>
      <c r="C806" s="26" t="s">
        <v>129</v>
      </c>
      <c r="D806" s="26" t="s">
        <v>130</v>
      </c>
      <c r="E806" s="26" t="s">
        <v>131</v>
      </c>
      <c r="F806" s="27">
        <v>43950</v>
      </c>
      <c r="G806" s="67" t="s">
        <v>1882</v>
      </c>
      <c r="H806" s="67" t="s">
        <v>1402</v>
      </c>
      <c r="I806" s="67" t="s">
        <v>1402</v>
      </c>
      <c r="J806" s="28" t="s">
        <v>1883</v>
      </c>
      <c r="K806" s="26" t="s">
        <v>135</v>
      </c>
      <c r="L806" s="26" t="s">
        <v>136</v>
      </c>
      <c r="M806" s="26" t="s">
        <v>1404</v>
      </c>
      <c r="N806" s="26" t="s">
        <v>1405</v>
      </c>
      <c r="O806" s="26" t="s">
        <v>138</v>
      </c>
      <c r="Q806" s="108">
        <v>87</v>
      </c>
      <c r="R806" s="30">
        <v>11460</v>
      </c>
      <c r="S806" s="31" t="e">
        <f>#N/A</f>
        <v>#N/A</v>
      </c>
      <c r="T806" s="30">
        <v>3106</v>
      </c>
      <c r="AB806" s="33" t="e">
        <f>#N/A</f>
        <v>#N/A</v>
      </c>
      <c r="AC806" s="30">
        <v>1200</v>
      </c>
      <c r="AD806" s="30" t="e">
        <f>#N/A</f>
        <v>#N/A</v>
      </c>
      <c r="AE806" s="34">
        <v>0.78645161290322574</v>
      </c>
      <c r="AG806" s="30" t="e">
        <f>#N/A</f>
        <v>#N/A</v>
      </c>
      <c r="AH806" s="30" t="e">
        <f>#N/A</f>
        <v>#N/A</v>
      </c>
      <c r="AI806" s="30">
        <v>9516.15</v>
      </c>
      <c r="AJ806" s="30">
        <v>9063</v>
      </c>
      <c r="AK806" s="26" t="s">
        <v>139</v>
      </c>
      <c r="AL806" s="26">
        <v>18</v>
      </c>
      <c r="AM806" s="26" t="s">
        <v>1874</v>
      </c>
      <c r="AU806" s="67" t="s">
        <v>1526</v>
      </c>
      <c r="AV806" s="26" t="s">
        <v>1781</v>
      </c>
      <c r="AW806" s="26" t="s">
        <v>1782</v>
      </c>
      <c r="BA806" s="26" t="s">
        <v>1409</v>
      </c>
      <c r="BB806" s="26" t="s">
        <v>1410</v>
      </c>
      <c r="BC806" s="26" t="s">
        <v>1411</v>
      </c>
      <c r="BD806" s="37">
        <v>44008</v>
      </c>
      <c r="BE806" s="30">
        <v>34207</v>
      </c>
      <c r="BF806" s="30">
        <v>32465</v>
      </c>
      <c r="BG806" s="37" t="s">
        <v>147</v>
      </c>
      <c r="BH806" s="37" t="s">
        <v>1412</v>
      </c>
      <c r="BI806" s="37"/>
      <c r="BJ806" s="37"/>
      <c r="BK806" s="37"/>
      <c r="BL806" s="37"/>
      <c r="BM806" s="37"/>
      <c r="BN806" s="26"/>
      <c r="BO806" s="26"/>
      <c r="BP806" s="26"/>
      <c r="BQ806" s="38"/>
      <c r="BR806" s="26"/>
      <c r="BS806" s="26"/>
      <c r="BT806" s="26"/>
      <c r="BU806" s="26"/>
      <c r="BV806" s="39"/>
    </row>
    <row r="807" spans="1:74" ht="15" hidden="1" customHeight="1">
      <c r="A807" s="67">
        <v>2020</v>
      </c>
      <c r="B807" s="67">
        <v>803</v>
      </c>
      <c r="C807" s="26" t="s">
        <v>129</v>
      </c>
      <c r="D807" s="26" t="s">
        <v>130</v>
      </c>
      <c r="E807" s="26" t="s">
        <v>131</v>
      </c>
      <c r="F807" s="27">
        <v>43950</v>
      </c>
      <c r="G807" s="67" t="s">
        <v>1884</v>
      </c>
      <c r="H807" s="67" t="s">
        <v>1402</v>
      </c>
      <c r="I807" s="67" t="s">
        <v>1402</v>
      </c>
      <c r="J807" s="28" t="s">
        <v>1885</v>
      </c>
      <c r="K807" s="26" t="s">
        <v>135</v>
      </c>
      <c r="L807" s="26" t="s">
        <v>136</v>
      </c>
      <c r="M807" s="26" t="s">
        <v>1404</v>
      </c>
      <c r="N807" s="26" t="s">
        <v>1405</v>
      </c>
      <c r="O807" s="26" t="s">
        <v>138</v>
      </c>
      <c r="Q807" s="108">
        <v>88</v>
      </c>
      <c r="R807" s="30">
        <v>9560</v>
      </c>
      <c r="S807" s="31" t="e">
        <f>#N/A</f>
        <v>#N/A</v>
      </c>
      <c r="T807" s="30">
        <v>2346</v>
      </c>
      <c r="AB807" s="33" t="e">
        <f>#N/A</f>
        <v>#N/A</v>
      </c>
      <c r="AC807" s="30">
        <v>1200</v>
      </c>
      <c r="AD807" s="30" t="e">
        <f>#N/A</f>
        <v>#N/A</v>
      </c>
      <c r="AE807" s="34">
        <v>0.9514285714285714</v>
      </c>
      <c r="AG807" s="30" t="e">
        <f>#N/A</f>
        <v>#N/A</v>
      </c>
      <c r="AH807" s="30" t="e">
        <f>#N/A</f>
        <v>#N/A</v>
      </c>
      <c r="AI807" s="30">
        <v>7938</v>
      </c>
      <c r="AJ807" s="30">
        <v>7560</v>
      </c>
      <c r="AK807" s="26" t="s">
        <v>139</v>
      </c>
      <c r="AL807" s="26">
        <v>18</v>
      </c>
      <c r="AM807" s="26" t="s">
        <v>1874</v>
      </c>
      <c r="AU807" s="67" t="s">
        <v>1526</v>
      </c>
      <c r="AV807" s="26" t="s">
        <v>1781</v>
      </c>
      <c r="AW807" s="26" t="s">
        <v>1782</v>
      </c>
      <c r="BA807" s="26" t="s">
        <v>1409</v>
      </c>
      <c r="BB807" s="26" t="s">
        <v>1410</v>
      </c>
      <c r="BC807" s="26" t="s">
        <v>1411</v>
      </c>
      <c r="BD807" s="37">
        <v>44008</v>
      </c>
      <c r="BE807" s="30">
        <v>34207</v>
      </c>
      <c r="BF807" s="30">
        <v>32465</v>
      </c>
      <c r="BG807" s="37" t="s">
        <v>147</v>
      </c>
      <c r="BH807" s="37" t="s">
        <v>1412</v>
      </c>
      <c r="BI807" s="37"/>
      <c r="BJ807" s="37"/>
      <c r="BK807" s="37"/>
      <c r="BL807" s="37"/>
      <c r="BM807" s="37"/>
      <c r="BN807" s="26"/>
      <c r="BO807" s="26"/>
      <c r="BP807" s="26"/>
      <c r="BQ807" s="38"/>
      <c r="BR807" s="26"/>
      <c r="BS807" s="26"/>
      <c r="BT807" s="26"/>
      <c r="BU807" s="26"/>
      <c r="BV807" s="39"/>
    </row>
    <row r="808" spans="1:74" ht="15" hidden="1" customHeight="1">
      <c r="A808" s="67">
        <v>2020</v>
      </c>
      <c r="B808" s="67">
        <v>804</v>
      </c>
      <c r="C808" s="26" t="s">
        <v>129</v>
      </c>
      <c r="D808" s="26" t="s">
        <v>130</v>
      </c>
      <c r="E808" s="26" t="s">
        <v>131</v>
      </c>
      <c r="F808" s="27">
        <v>43950</v>
      </c>
      <c r="G808" s="67" t="s">
        <v>1886</v>
      </c>
      <c r="H808" s="67" t="s">
        <v>1402</v>
      </c>
      <c r="I808" s="67" t="s">
        <v>1402</v>
      </c>
      <c r="J808" s="28" t="s">
        <v>1594</v>
      </c>
      <c r="K808" s="26" t="s">
        <v>135</v>
      </c>
      <c r="L808" s="26" t="s">
        <v>136</v>
      </c>
      <c r="M808" s="26" t="s">
        <v>1404</v>
      </c>
      <c r="N808" s="26" t="s">
        <v>1405</v>
      </c>
      <c r="O808" s="26" t="s">
        <v>138</v>
      </c>
      <c r="Q808" s="108">
        <v>83</v>
      </c>
      <c r="R808" s="30">
        <v>7960</v>
      </c>
      <c r="S808" s="31" t="e">
        <f>#N/A</f>
        <v>#N/A</v>
      </c>
      <c r="T808" s="30">
        <v>2096</v>
      </c>
      <c r="AB808" s="33" t="e">
        <f>#N/A</f>
        <v>#N/A</v>
      </c>
      <c r="AC808" s="30">
        <v>1200</v>
      </c>
      <c r="AD808" s="30" t="e">
        <f>#N/A</f>
        <v>#N/A</v>
      </c>
      <c r="AE808" s="34">
        <v>0.94551724137931037</v>
      </c>
      <c r="AG808" s="30" t="e">
        <f>#N/A</f>
        <v>#N/A</v>
      </c>
      <c r="AH808" s="30" t="e">
        <f>#N/A</f>
        <v>#N/A</v>
      </c>
      <c r="AI808" s="30">
        <v>6609.75</v>
      </c>
      <c r="AJ808" s="30">
        <v>6295</v>
      </c>
      <c r="AK808" s="26" t="s">
        <v>139</v>
      </c>
      <c r="AL808" s="26">
        <v>18</v>
      </c>
      <c r="AM808" s="26" t="s">
        <v>1874</v>
      </c>
      <c r="AU808" s="67" t="s">
        <v>1526</v>
      </c>
      <c r="AV808" s="26" t="s">
        <v>1781</v>
      </c>
      <c r="AW808" s="26" t="s">
        <v>1782</v>
      </c>
      <c r="BA808" s="26" t="s">
        <v>1409</v>
      </c>
      <c r="BB808" s="26" t="s">
        <v>1410</v>
      </c>
      <c r="BC808" s="26" t="s">
        <v>1411</v>
      </c>
      <c r="BD808" s="37">
        <v>44008</v>
      </c>
      <c r="BE808" s="30">
        <v>34207</v>
      </c>
      <c r="BF808" s="30">
        <v>32465</v>
      </c>
      <c r="BG808" s="37" t="s">
        <v>147</v>
      </c>
      <c r="BH808" s="37" t="s">
        <v>1412</v>
      </c>
      <c r="BI808" s="37"/>
      <c r="BJ808" s="37"/>
      <c r="BK808" s="37"/>
      <c r="BL808" s="37"/>
      <c r="BM808" s="37"/>
      <c r="BN808" s="26"/>
      <c r="BO808" s="26"/>
      <c r="BP808" s="26"/>
      <c r="BQ808" s="38"/>
      <c r="BR808" s="26"/>
      <c r="BS808" s="26"/>
      <c r="BT808" s="26"/>
      <c r="BU808" s="26"/>
      <c r="BV808" s="39"/>
    </row>
    <row r="809" spans="1:74" ht="15" hidden="1" customHeight="1">
      <c r="A809" s="67">
        <v>2020</v>
      </c>
      <c r="B809" s="67">
        <v>805</v>
      </c>
      <c r="C809" s="26" t="s">
        <v>129</v>
      </c>
      <c r="D809" s="26" t="s">
        <v>130</v>
      </c>
      <c r="E809" s="26" t="s">
        <v>131</v>
      </c>
      <c r="F809" s="27">
        <v>43950</v>
      </c>
      <c r="G809" s="67" t="s">
        <v>1887</v>
      </c>
      <c r="H809" s="67" t="s">
        <v>1402</v>
      </c>
      <c r="I809" s="67" t="s">
        <v>1402</v>
      </c>
      <c r="J809" s="28" t="s">
        <v>1888</v>
      </c>
      <c r="K809" s="26" t="s">
        <v>135</v>
      </c>
      <c r="L809" s="26" t="s">
        <v>136</v>
      </c>
      <c r="M809" s="26" t="s">
        <v>1404</v>
      </c>
      <c r="N809" s="26" t="s">
        <v>1405</v>
      </c>
      <c r="O809" s="26" t="s">
        <v>138</v>
      </c>
      <c r="Q809" s="108">
        <v>87</v>
      </c>
      <c r="R809" s="30">
        <v>12330</v>
      </c>
      <c r="S809" s="31" t="e">
        <f>#N/A</f>
        <v>#N/A</v>
      </c>
      <c r="T809" s="30">
        <f>2506+1451</f>
        <v>3957</v>
      </c>
      <c r="AB809" s="33" t="e">
        <f>#N/A</f>
        <v>#N/A</v>
      </c>
      <c r="AC809" s="30">
        <v>1200</v>
      </c>
      <c r="AD809" s="30" t="e">
        <f>#N/A</f>
        <v>#N/A</v>
      </c>
      <c r="AE809" s="34">
        <v>0.77310344827586208</v>
      </c>
      <c r="AG809" s="30" t="e">
        <f>#N/A</f>
        <v>#N/A</v>
      </c>
      <c r="AH809" s="30" t="e">
        <f>#N/A</f>
        <v>#N/A</v>
      </c>
      <c r="AI809" s="30">
        <v>10238.550000000001</v>
      </c>
      <c r="AJ809" s="30">
        <v>9751</v>
      </c>
      <c r="AK809" s="26" t="s">
        <v>139</v>
      </c>
      <c r="AL809" s="26">
        <v>18</v>
      </c>
      <c r="AM809" s="26" t="s">
        <v>1874</v>
      </c>
      <c r="AU809" s="67" t="s">
        <v>1526</v>
      </c>
      <c r="AV809" s="26" t="s">
        <v>1781</v>
      </c>
      <c r="AW809" s="26" t="s">
        <v>1782</v>
      </c>
      <c r="BA809" s="26" t="s">
        <v>1409</v>
      </c>
      <c r="BB809" s="26" t="s">
        <v>1410</v>
      </c>
      <c r="BC809" s="26" t="s">
        <v>1411</v>
      </c>
      <c r="BD809" s="37">
        <v>44008</v>
      </c>
      <c r="BE809" s="30">
        <v>34207</v>
      </c>
      <c r="BF809" s="30">
        <v>32465</v>
      </c>
      <c r="BG809" s="37" t="s">
        <v>147</v>
      </c>
      <c r="BH809" s="37" t="s">
        <v>1412</v>
      </c>
      <c r="BI809" s="37"/>
      <c r="BJ809" s="37"/>
      <c r="BK809" s="37"/>
      <c r="BL809" s="37"/>
      <c r="BM809" s="37"/>
      <c r="BN809" s="26"/>
      <c r="BO809" s="26"/>
      <c r="BP809" s="26"/>
      <c r="BQ809" s="38"/>
      <c r="BR809" s="26"/>
      <c r="BS809" s="26"/>
      <c r="BT809" s="26"/>
      <c r="BU809" s="26"/>
      <c r="BV809" s="39"/>
    </row>
    <row r="810" spans="1:74" ht="15" hidden="1" customHeight="1">
      <c r="A810" s="67">
        <v>2020</v>
      </c>
      <c r="B810" s="67">
        <v>806</v>
      </c>
      <c r="C810" s="26" t="s">
        <v>129</v>
      </c>
      <c r="D810" s="26" t="s">
        <v>130</v>
      </c>
      <c r="E810" s="26" t="s">
        <v>131</v>
      </c>
      <c r="F810" s="27">
        <v>43950</v>
      </c>
      <c r="G810" s="67" t="s">
        <v>1889</v>
      </c>
      <c r="H810" s="67" t="s">
        <v>1402</v>
      </c>
      <c r="I810" s="67" t="s">
        <v>1402</v>
      </c>
      <c r="J810" s="28" t="s">
        <v>1890</v>
      </c>
      <c r="K810" s="26" t="s">
        <v>135</v>
      </c>
      <c r="L810" s="26" t="s">
        <v>136</v>
      </c>
      <c r="M810" s="26" t="s">
        <v>1404</v>
      </c>
      <c r="N810" s="26" t="s">
        <v>1405</v>
      </c>
      <c r="O810" s="26" t="s">
        <v>138</v>
      </c>
      <c r="Q810" s="108">
        <v>92</v>
      </c>
      <c r="R810" s="30">
        <v>11540</v>
      </c>
      <c r="S810" s="31" t="e">
        <f>#N/A</f>
        <v>#N/A</v>
      </c>
      <c r="T810" s="30">
        <v>2997</v>
      </c>
      <c r="AB810" s="33" t="e">
        <f>#N/A</f>
        <v>#N/A</v>
      </c>
      <c r="AC810" s="30">
        <v>1200</v>
      </c>
      <c r="AD810" s="30" t="e">
        <f>#N/A</f>
        <v>#N/A</v>
      </c>
      <c r="AE810" s="34">
        <v>0.81783783783783781</v>
      </c>
      <c r="AG810" s="30" t="e">
        <f>#N/A</f>
        <v>#N/A</v>
      </c>
      <c r="AH810" s="30" t="e">
        <f>#N/A</f>
        <v>#N/A</v>
      </c>
      <c r="AI810" s="30">
        <v>9582.3000000000011</v>
      </c>
      <c r="AJ810" s="30">
        <v>9126</v>
      </c>
      <c r="AK810" s="26" t="s">
        <v>139</v>
      </c>
      <c r="AL810" s="26">
        <v>18</v>
      </c>
      <c r="AM810" s="26" t="s">
        <v>1874</v>
      </c>
      <c r="AU810" s="67" t="s">
        <v>1526</v>
      </c>
      <c r="AV810" s="26" t="s">
        <v>1781</v>
      </c>
      <c r="AW810" s="26" t="s">
        <v>1782</v>
      </c>
      <c r="BA810" s="26" t="s">
        <v>1409</v>
      </c>
      <c r="BB810" s="26" t="s">
        <v>1410</v>
      </c>
      <c r="BC810" s="26" t="s">
        <v>1411</v>
      </c>
      <c r="BD810" s="37">
        <v>44008</v>
      </c>
      <c r="BE810" s="30">
        <v>34207</v>
      </c>
      <c r="BF810" s="30">
        <v>32465</v>
      </c>
      <c r="BG810" s="37" t="s">
        <v>147</v>
      </c>
      <c r="BH810" s="37" t="s">
        <v>1412</v>
      </c>
      <c r="BI810" s="37"/>
      <c r="BJ810" s="37"/>
      <c r="BK810" s="37"/>
      <c r="BL810" s="37"/>
      <c r="BM810" s="37"/>
      <c r="BN810" s="26"/>
      <c r="BO810" s="26"/>
      <c r="BP810" s="26"/>
      <c r="BQ810" s="38"/>
      <c r="BR810" s="26"/>
      <c r="BS810" s="26"/>
      <c r="BT810" s="26"/>
      <c r="BU810" s="26"/>
      <c r="BV810" s="39"/>
    </row>
    <row r="811" spans="1:74" ht="15" hidden="1" customHeight="1">
      <c r="A811" s="67">
        <v>2020</v>
      </c>
      <c r="B811" s="67">
        <v>807</v>
      </c>
      <c r="C811" s="26" t="s">
        <v>129</v>
      </c>
      <c r="D811" s="26" t="s">
        <v>130</v>
      </c>
      <c r="E811" s="26" t="s">
        <v>131</v>
      </c>
      <c r="F811" s="27">
        <v>43950</v>
      </c>
      <c r="G811" s="67" t="s">
        <v>1891</v>
      </c>
      <c r="H811" s="67" t="s">
        <v>1402</v>
      </c>
      <c r="I811" s="67" t="s">
        <v>1402</v>
      </c>
      <c r="J811" s="28" t="s">
        <v>1892</v>
      </c>
      <c r="K811" s="26" t="s">
        <v>135</v>
      </c>
      <c r="L811" s="26" t="s">
        <v>136</v>
      </c>
      <c r="M811" s="26" t="s">
        <v>1404</v>
      </c>
      <c r="N811" s="26" t="s">
        <v>1405</v>
      </c>
      <c r="O811" s="26" t="s">
        <v>138</v>
      </c>
      <c r="Q811" s="108">
        <v>88</v>
      </c>
      <c r="R811" s="30">
        <v>10090</v>
      </c>
      <c r="S811" s="31" t="e">
        <f>#N/A</f>
        <v>#N/A</v>
      </c>
      <c r="T811" s="30">
        <v>2527</v>
      </c>
      <c r="AB811" s="33" t="e">
        <f>#N/A</f>
        <v>#N/A</v>
      </c>
      <c r="AC811" s="30">
        <v>1200</v>
      </c>
      <c r="AD811" s="30" t="e">
        <f>#N/A</f>
        <v>#N/A</v>
      </c>
      <c r="AE811" s="34">
        <v>0.98</v>
      </c>
      <c r="AG811" s="30" t="e">
        <f>#N/A</f>
        <v>#N/A</v>
      </c>
      <c r="AH811" s="30" t="e">
        <f>#N/A</f>
        <v>#N/A</v>
      </c>
      <c r="AI811" s="30">
        <v>8377.9500000000007</v>
      </c>
      <c r="AJ811" s="30">
        <v>7979</v>
      </c>
      <c r="AK811" s="26" t="s">
        <v>139</v>
      </c>
      <c r="AL811" s="26">
        <v>18</v>
      </c>
      <c r="AM811" s="26" t="s">
        <v>1874</v>
      </c>
      <c r="AU811" s="67" t="s">
        <v>1526</v>
      </c>
      <c r="AV811" s="26" t="s">
        <v>1781</v>
      </c>
      <c r="AW811" s="26" t="s">
        <v>1782</v>
      </c>
      <c r="BA811" s="26" t="s">
        <v>1409</v>
      </c>
      <c r="BB811" s="26" t="s">
        <v>1410</v>
      </c>
      <c r="BC811" s="26" t="s">
        <v>1411</v>
      </c>
      <c r="BD811" s="37">
        <v>44008</v>
      </c>
      <c r="BE811" s="30">
        <v>34207</v>
      </c>
      <c r="BF811" s="30">
        <v>32465</v>
      </c>
      <c r="BG811" s="37" t="s">
        <v>147</v>
      </c>
      <c r="BH811" s="37" t="s">
        <v>1412</v>
      </c>
      <c r="BI811" s="37"/>
      <c r="BJ811" s="37"/>
      <c r="BK811" s="37"/>
      <c r="BL811" s="37"/>
      <c r="BM811" s="37"/>
      <c r="BN811" s="26"/>
      <c r="BO811" s="26"/>
      <c r="BP811" s="26"/>
      <c r="BQ811" s="38"/>
      <c r="BR811" s="26"/>
      <c r="BS811" s="26"/>
      <c r="BT811" s="26"/>
      <c r="BU811" s="26"/>
      <c r="BV811" s="39"/>
    </row>
    <row r="812" spans="1:74" ht="15" hidden="1" customHeight="1">
      <c r="A812" s="67">
        <v>2020</v>
      </c>
      <c r="B812" s="67">
        <v>808</v>
      </c>
      <c r="C812" s="26" t="s">
        <v>129</v>
      </c>
      <c r="D812" s="26" t="s">
        <v>130</v>
      </c>
      <c r="E812" s="26" t="s">
        <v>131</v>
      </c>
      <c r="F812" s="27">
        <v>43950</v>
      </c>
      <c r="G812" s="67" t="s">
        <v>1893</v>
      </c>
      <c r="H812" s="67" t="s">
        <v>1402</v>
      </c>
      <c r="I812" s="67" t="s">
        <v>1402</v>
      </c>
      <c r="J812" s="28" t="s">
        <v>1894</v>
      </c>
      <c r="K812" s="26" t="s">
        <v>135</v>
      </c>
      <c r="L812" s="26" t="s">
        <v>136</v>
      </c>
      <c r="M812" s="26" t="s">
        <v>1404</v>
      </c>
      <c r="N812" s="26" t="s">
        <v>1405</v>
      </c>
      <c r="O812" s="26" t="s">
        <v>138</v>
      </c>
      <c r="Q812" s="108">
        <v>77</v>
      </c>
      <c r="R812" s="30">
        <v>7640</v>
      </c>
      <c r="S812" s="31" t="e">
        <f>#N/A</f>
        <v>#N/A</v>
      </c>
      <c r="T812" s="30">
        <v>2034</v>
      </c>
      <c r="AB812" s="33" t="e">
        <f>#N/A</f>
        <v>#N/A</v>
      </c>
      <c r="AC812" s="30">
        <v>1200</v>
      </c>
      <c r="AD812" s="30" t="e">
        <f>#N/A</f>
        <v>#N/A</v>
      </c>
      <c r="AE812" s="34">
        <v>0.88909090909090904</v>
      </c>
      <c r="AG812" s="30" t="e">
        <f>#N/A</f>
        <v>#N/A</v>
      </c>
      <c r="AH812" s="30" t="e">
        <f>#N/A</f>
        <v>#N/A</v>
      </c>
      <c r="AI812" s="30">
        <v>6344.1</v>
      </c>
      <c r="AJ812" s="30">
        <v>6042</v>
      </c>
      <c r="AK812" s="26" t="s">
        <v>139</v>
      </c>
      <c r="AL812" s="26">
        <v>18</v>
      </c>
      <c r="AM812" s="26" t="s">
        <v>1874</v>
      </c>
      <c r="AU812" s="67" t="s">
        <v>1526</v>
      </c>
      <c r="AV812" s="26" t="s">
        <v>1781</v>
      </c>
      <c r="AW812" s="26" t="s">
        <v>1782</v>
      </c>
      <c r="BA812" s="26" t="s">
        <v>1409</v>
      </c>
      <c r="BB812" s="26" t="s">
        <v>1410</v>
      </c>
      <c r="BC812" s="26" t="s">
        <v>1411</v>
      </c>
      <c r="BD812" s="37">
        <v>44008</v>
      </c>
      <c r="BE812" s="30">
        <v>34207</v>
      </c>
      <c r="BF812" s="30">
        <v>32465</v>
      </c>
      <c r="BG812" s="37" t="s">
        <v>147</v>
      </c>
      <c r="BH812" s="37" t="s">
        <v>1412</v>
      </c>
      <c r="BI812" s="37"/>
      <c r="BJ812" s="37"/>
      <c r="BK812" s="37"/>
      <c r="BL812" s="37"/>
      <c r="BM812" s="37"/>
      <c r="BN812" s="26"/>
      <c r="BO812" s="26"/>
      <c r="BP812" s="26"/>
      <c r="BQ812" s="38"/>
      <c r="BR812" s="26"/>
      <c r="BS812" s="26"/>
      <c r="BT812" s="26"/>
      <c r="BU812" s="26"/>
      <c r="BV812" s="39"/>
    </row>
    <row r="813" spans="1:74" ht="15" hidden="1" customHeight="1">
      <c r="A813" s="67">
        <v>2020</v>
      </c>
      <c r="B813" s="67">
        <v>809</v>
      </c>
      <c r="C813" s="26" t="s">
        <v>129</v>
      </c>
      <c r="D813" s="26" t="s">
        <v>130</v>
      </c>
      <c r="E813" s="26" t="s">
        <v>131</v>
      </c>
      <c r="F813" s="27">
        <v>43950</v>
      </c>
      <c r="G813" s="67" t="s">
        <v>1895</v>
      </c>
      <c r="H813" s="67" t="s">
        <v>1402</v>
      </c>
      <c r="I813" s="67" t="s">
        <v>1402</v>
      </c>
      <c r="J813" s="28" t="s">
        <v>1896</v>
      </c>
      <c r="K813" s="26" t="s">
        <v>135</v>
      </c>
      <c r="L813" s="26" t="s">
        <v>136</v>
      </c>
      <c r="M813" s="26" t="s">
        <v>1404</v>
      </c>
      <c r="N813" s="26" t="s">
        <v>1405</v>
      </c>
      <c r="O813" s="26" t="s">
        <v>138</v>
      </c>
      <c r="Q813" s="108">
        <v>86</v>
      </c>
      <c r="R813" s="30">
        <v>8650</v>
      </c>
      <c r="S813" s="31" t="e">
        <f>#N/A</f>
        <v>#N/A</v>
      </c>
      <c r="T813" s="30">
        <v>2513</v>
      </c>
      <c r="AB813" s="33" t="e">
        <f>#N/A</f>
        <v>#N/A</v>
      </c>
      <c r="AC813" s="30">
        <v>1200</v>
      </c>
      <c r="AD813" s="30" t="e">
        <f>#N/A</f>
        <v>#N/A</v>
      </c>
      <c r="AE813" s="34">
        <v>0.90857142857142859</v>
      </c>
      <c r="AG813" s="30" t="e">
        <f>#N/A</f>
        <v>#N/A</v>
      </c>
      <c r="AH813" s="30" t="e">
        <f>#N/A</f>
        <v>#N/A</v>
      </c>
      <c r="AI813" s="30">
        <v>7184.1</v>
      </c>
      <c r="AJ813" s="30">
        <v>6842</v>
      </c>
      <c r="AK813" s="26" t="s">
        <v>139</v>
      </c>
      <c r="AL813" s="26">
        <v>18</v>
      </c>
      <c r="AM813" s="26" t="s">
        <v>1874</v>
      </c>
      <c r="AU813" s="67" t="s">
        <v>1526</v>
      </c>
      <c r="AV813" s="26" t="s">
        <v>1897</v>
      </c>
      <c r="AW813" s="26" t="s">
        <v>1898</v>
      </c>
      <c r="BA813" s="26" t="s">
        <v>1409</v>
      </c>
      <c r="BB813" s="26" t="s">
        <v>1410</v>
      </c>
      <c r="BC813" s="26" t="s">
        <v>1411</v>
      </c>
      <c r="BD813" s="37">
        <v>44008</v>
      </c>
      <c r="BE813" s="30">
        <v>34207</v>
      </c>
      <c r="BF813" s="30">
        <v>32465</v>
      </c>
      <c r="BG813" s="37" t="s">
        <v>147</v>
      </c>
      <c r="BH813" s="37" t="s">
        <v>1412</v>
      </c>
      <c r="BI813" s="37"/>
      <c r="BJ813" s="37"/>
      <c r="BK813" s="37"/>
      <c r="BL813" s="37"/>
      <c r="BM813" s="37"/>
      <c r="BN813" s="26"/>
      <c r="BO813" s="26"/>
      <c r="BP813" s="26"/>
      <c r="BQ813" s="38"/>
      <c r="BR813" s="26"/>
      <c r="BS813" s="26"/>
      <c r="BT813" s="26"/>
      <c r="BU813" s="26"/>
      <c r="BV813" s="39"/>
    </row>
    <row r="814" spans="1:74" ht="15" hidden="1" customHeight="1">
      <c r="A814" s="67">
        <v>2020</v>
      </c>
      <c r="B814" s="67">
        <v>810</v>
      </c>
      <c r="C814" s="26" t="s">
        <v>129</v>
      </c>
      <c r="D814" s="26" t="s">
        <v>130</v>
      </c>
      <c r="E814" s="26" t="s">
        <v>131</v>
      </c>
      <c r="F814" s="27">
        <v>43950</v>
      </c>
      <c r="G814" s="67" t="s">
        <v>1899</v>
      </c>
      <c r="H814" s="67" t="s">
        <v>1402</v>
      </c>
      <c r="I814" s="67" t="s">
        <v>1402</v>
      </c>
      <c r="J814" s="28" t="s">
        <v>1900</v>
      </c>
      <c r="K814" s="26" t="s">
        <v>135</v>
      </c>
      <c r="L814" s="26" t="s">
        <v>136</v>
      </c>
      <c r="M814" s="26" t="s">
        <v>1404</v>
      </c>
      <c r="N814" s="26" t="s">
        <v>1405</v>
      </c>
      <c r="O814" s="26" t="s">
        <v>138</v>
      </c>
      <c r="Q814" s="108">
        <v>89</v>
      </c>
      <c r="R814" s="30">
        <v>10520</v>
      </c>
      <c r="S814" s="31" t="e">
        <f>#N/A</f>
        <v>#N/A</v>
      </c>
      <c r="T814" s="30">
        <v>3080</v>
      </c>
      <c r="AB814" s="33" t="e">
        <f>#N/A</f>
        <v>#N/A</v>
      </c>
      <c r="AC814" s="30">
        <v>1200</v>
      </c>
      <c r="AD814" s="30" t="e">
        <f>#N/A</f>
        <v>#N/A</v>
      </c>
      <c r="AE814" s="34">
        <v>0.91749999999999998</v>
      </c>
      <c r="AG814" s="30" t="e">
        <f>#N/A</f>
        <v>#N/A</v>
      </c>
      <c r="AH814" s="30" t="e">
        <f>#N/A</f>
        <v>#N/A</v>
      </c>
      <c r="AI814" s="30">
        <v>8734.9500000000007</v>
      </c>
      <c r="AJ814" s="30">
        <v>8319</v>
      </c>
      <c r="AK814" s="26" t="s">
        <v>139</v>
      </c>
      <c r="AL814" s="26">
        <v>18</v>
      </c>
      <c r="AM814" s="26" t="s">
        <v>1874</v>
      </c>
      <c r="AU814" s="67" t="s">
        <v>1526</v>
      </c>
      <c r="AV814" s="26" t="s">
        <v>1897</v>
      </c>
      <c r="AW814" s="26" t="s">
        <v>1898</v>
      </c>
      <c r="BA814" s="26" t="s">
        <v>1409</v>
      </c>
      <c r="BB814" s="26" t="s">
        <v>1410</v>
      </c>
      <c r="BC814" s="26" t="s">
        <v>1411</v>
      </c>
      <c r="BD814" s="37">
        <v>44008</v>
      </c>
      <c r="BE814" s="30">
        <v>34207</v>
      </c>
      <c r="BF814" s="30">
        <v>32465</v>
      </c>
      <c r="BG814" s="37" t="s">
        <v>147</v>
      </c>
      <c r="BH814" s="37" t="s">
        <v>1412</v>
      </c>
      <c r="BI814" s="37"/>
      <c r="BJ814" s="37"/>
      <c r="BK814" s="37"/>
      <c r="BL814" s="37"/>
      <c r="BM814" s="37"/>
      <c r="BN814" s="26"/>
      <c r="BO814" s="26"/>
      <c r="BP814" s="26"/>
      <c r="BQ814" s="38"/>
      <c r="BR814" s="26"/>
      <c r="BS814" s="26"/>
      <c r="BT814" s="26"/>
      <c r="BU814" s="26"/>
      <c r="BV814" s="39"/>
    </row>
    <row r="815" spans="1:74" ht="15" hidden="1" customHeight="1">
      <c r="A815" s="67">
        <v>2020</v>
      </c>
      <c r="B815" s="67">
        <v>811</v>
      </c>
      <c r="C815" s="26" t="s">
        <v>129</v>
      </c>
      <c r="D815" s="26" t="s">
        <v>130</v>
      </c>
      <c r="E815" s="26" t="s">
        <v>131</v>
      </c>
      <c r="F815" s="27">
        <v>43950</v>
      </c>
      <c r="G815" s="67" t="s">
        <v>1901</v>
      </c>
      <c r="H815" s="67" t="s">
        <v>1402</v>
      </c>
      <c r="I815" s="67" t="s">
        <v>1402</v>
      </c>
      <c r="J815" s="28" t="s">
        <v>1594</v>
      </c>
      <c r="K815" s="26" t="s">
        <v>135</v>
      </c>
      <c r="L815" s="26" t="s">
        <v>136</v>
      </c>
      <c r="M815" s="26" t="s">
        <v>1404</v>
      </c>
      <c r="N815" s="26" t="s">
        <v>1405</v>
      </c>
      <c r="O815" s="26" t="s">
        <v>138</v>
      </c>
      <c r="Q815" s="108">
        <v>88</v>
      </c>
      <c r="R815" s="30">
        <v>11040</v>
      </c>
      <c r="S815" s="31" t="e">
        <f>#N/A</f>
        <v>#N/A</v>
      </c>
      <c r="T815" s="30">
        <v>2599</v>
      </c>
      <c r="AB815" s="33" t="e">
        <f>#N/A</f>
        <v>#N/A</v>
      </c>
      <c r="AC815" s="30">
        <v>1200</v>
      </c>
      <c r="AD815" s="30" t="e">
        <f>#N/A</f>
        <v>#N/A</v>
      </c>
      <c r="AE815" s="34">
        <v>0.75777777777777777</v>
      </c>
      <c r="AG815" s="30" t="e">
        <f>#N/A</f>
        <v>#N/A</v>
      </c>
      <c r="AH815" s="30" t="e">
        <f>#N/A</f>
        <v>#N/A</v>
      </c>
      <c r="AI815" s="30">
        <v>9166.5</v>
      </c>
      <c r="AJ815" s="30">
        <v>8730</v>
      </c>
      <c r="AK815" s="26" t="s">
        <v>139</v>
      </c>
      <c r="AL815" s="26">
        <v>18</v>
      </c>
      <c r="AM815" s="26" t="s">
        <v>1874</v>
      </c>
      <c r="AU815" s="67" t="s">
        <v>1526</v>
      </c>
      <c r="AV815" s="26" t="s">
        <v>1897</v>
      </c>
      <c r="AW815" s="26" t="s">
        <v>1898</v>
      </c>
      <c r="BA815" s="26" t="s">
        <v>1409</v>
      </c>
      <c r="BB815" s="26" t="s">
        <v>1410</v>
      </c>
      <c r="BC815" s="26" t="s">
        <v>1411</v>
      </c>
      <c r="BD815" s="37">
        <v>44008</v>
      </c>
      <c r="BE815" s="30">
        <v>34207</v>
      </c>
      <c r="BF815" s="30">
        <v>32465</v>
      </c>
      <c r="BG815" s="37" t="s">
        <v>147</v>
      </c>
      <c r="BH815" s="37" t="s">
        <v>1412</v>
      </c>
      <c r="BI815" s="37"/>
      <c r="BJ815" s="37"/>
      <c r="BK815" s="37"/>
      <c r="BL815" s="37"/>
      <c r="BM815" s="37"/>
      <c r="BN815" s="26"/>
      <c r="BO815" s="26"/>
      <c r="BP815" s="26"/>
      <c r="BQ815" s="38"/>
      <c r="BR815" s="26"/>
      <c r="BS815" s="26"/>
      <c r="BT815" s="26"/>
      <c r="BU815" s="26"/>
      <c r="BV815" s="39"/>
    </row>
    <row r="816" spans="1:74" ht="15" hidden="1" customHeight="1">
      <c r="A816" s="67">
        <v>2020</v>
      </c>
      <c r="B816" s="67">
        <v>812</v>
      </c>
      <c r="C816" s="26" t="s">
        <v>129</v>
      </c>
      <c r="D816" s="26" t="s">
        <v>130</v>
      </c>
      <c r="E816" s="26" t="s">
        <v>131</v>
      </c>
      <c r="F816" s="27">
        <v>43950</v>
      </c>
      <c r="G816" s="67" t="s">
        <v>1902</v>
      </c>
      <c r="H816" s="67" t="s">
        <v>1402</v>
      </c>
      <c r="I816" s="67" t="s">
        <v>1402</v>
      </c>
      <c r="J816" s="28" t="s">
        <v>1594</v>
      </c>
      <c r="K816" s="26" t="s">
        <v>135</v>
      </c>
      <c r="L816" s="26" t="s">
        <v>136</v>
      </c>
      <c r="M816" s="26" t="s">
        <v>1404</v>
      </c>
      <c r="N816" s="26" t="s">
        <v>1405</v>
      </c>
      <c r="O816" s="26" t="s">
        <v>138</v>
      </c>
      <c r="Q816" s="108">
        <v>84</v>
      </c>
      <c r="R816" s="30">
        <v>8280</v>
      </c>
      <c r="S816" s="31" t="e">
        <f>#N/A</f>
        <v>#N/A</v>
      </c>
      <c r="T816" s="30">
        <v>2057</v>
      </c>
      <c r="AB816" s="33" t="e">
        <f>#N/A</f>
        <v>#N/A</v>
      </c>
      <c r="AC816" s="30">
        <v>1200</v>
      </c>
      <c r="AD816" s="30" t="e">
        <f>#N/A</f>
        <v>#N/A</v>
      </c>
      <c r="AE816" s="34">
        <v>0.94969696969696971</v>
      </c>
      <c r="AG816" s="30" t="e">
        <f>#N/A</f>
        <v>#N/A</v>
      </c>
      <c r="AH816" s="30" t="e">
        <f>#N/A</f>
        <v>#N/A</v>
      </c>
      <c r="AI816" s="30">
        <v>6875.4000000000005</v>
      </c>
      <c r="AJ816" s="30">
        <v>6548</v>
      </c>
      <c r="AK816" s="26" t="s">
        <v>139</v>
      </c>
      <c r="AL816" s="26">
        <v>18</v>
      </c>
      <c r="AM816" s="26" t="s">
        <v>1874</v>
      </c>
      <c r="AU816" s="67" t="s">
        <v>1526</v>
      </c>
      <c r="AV816" s="26" t="s">
        <v>1897</v>
      </c>
      <c r="AW816" s="26" t="s">
        <v>1898</v>
      </c>
      <c r="BA816" s="26" t="s">
        <v>1409</v>
      </c>
      <c r="BB816" s="26" t="s">
        <v>1410</v>
      </c>
      <c r="BC816" s="26" t="s">
        <v>1411</v>
      </c>
      <c r="BD816" s="37">
        <v>44008</v>
      </c>
      <c r="BE816" s="30">
        <v>34207</v>
      </c>
      <c r="BF816" s="30">
        <v>32465</v>
      </c>
      <c r="BG816" s="37" t="s">
        <v>147</v>
      </c>
      <c r="BH816" s="37" t="s">
        <v>1412</v>
      </c>
      <c r="BI816" s="37"/>
      <c r="BJ816" s="37"/>
      <c r="BK816" s="37"/>
      <c r="BL816" s="37"/>
      <c r="BM816" s="37"/>
      <c r="BN816" s="26"/>
      <c r="BO816" s="26"/>
      <c r="BP816" s="26"/>
      <c r="BQ816" s="38"/>
      <c r="BR816" s="26"/>
      <c r="BS816" s="26"/>
      <c r="BT816" s="26"/>
      <c r="BU816" s="26"/>
      <c r="BV816" s="39"/>
    </row>
    <row r="817" spans="1:74" ht="15" hidden="1" customHeight="1">
      <c r="A817" s="67">
        <v>2020</v>
      </c>
      <c r="B817" s="67">
        <v>813</v>
      </c>
      <c r="C817" s="26" t="s">
        <v>129</v>
      </c>
      <c r="D817" s="26" t="s">
        <v>130</v>
      </c>
      <c r="E817" s="26" t="s">
        <v>131</v>
      </c>
      <c r="F817" s="27">
        <v>43950</v>
      </c>
      <c r="G817" s="67" t="s">
        <v>1903</v>
      </c>
      <c r="H817" s="67" t="s">
        <v>1402</v>
      </c>
      <c r="I817" s="67" t="s">
        <v>1402</v>
      </c>
      <c r="J817" s="28" t="s">
        <v>1904</v>
      </c>
      <c r="K817" s="26" t="s">
        <v>135</v>
      </c>
      <c r="L817" s="26" t="s">
        <v>136</v>
      </c>
      <c r="M817" s="26" t="s">
        <v>1404</v>
      </c>
      <c r="N817" s="26" t="s">
        <v>1405</v>
      </c>
      <c r="O817" s="26" t="s">
        <v>138</v>
      </c>
      <c r="Q817" s="108">
        <v>80</v>
      </c>
      <c r="R817" s="30">
        <v>7970</v>
      </c>
      <c r="S817" s="31" t="e">
        <f>#N/A</f>
        <v>#N/A</v>
      </c>
      <c r="T817" s="30">
        <v>2249</v>
      </c>
      <c r="AB817" s="33" t="e">
        <f>#N/A</f>
        <v>#N/A</v>
      </c>
      <c r="AC817" s="30">
        <v>1200</v>
      </c>
      <c r="AD817" s="30" t="e">
        <f>#N/A</f>
        <v>#N/A</v>
      </c>
      <c r="AE817" s="34">
        <v>0.94428571428571428</v>
      </c>
      <c r="AG817" s="30" t="e">
        <f>#N/A</f>
        <v>#N/A</v>
      </c>
      <c r="AH817" s="30" t="e">
        <f>#N/A</f>
        <v>#N/A</v>
      </c>
      <c r="AI817" s="30">
        <v>6618.1500000000005</v>
      </c>
      <c r="AJ817" s="30">
        <v>6303</v>
      </c>
      <c r="AK817" s="26" t="s">
        <v>139</v>
      </c>
      <c r="AL817" s="26">
        <v>18</v>
      </c>
      <c r="AM817" s="26" t="s">
        <v>1874</v>
      </c>
      <c r="AU817" s="67" t="s">
        <v>1526</v>
      </c>
      <c r="AV817" s="26" t="s">
        <v>1897</v>
      </c>
      <c r="AW817" s="26" t="s">
        <v>1898</v>
      </c>
      <c r="BA817" s="26" t="s">
        <v>1409</v>
      </c>
      <c r="BB817" s="26" t="s">
        <v>1410</v>
      </c>
      <c r="BC817" s="26" t="s">
        <v>1411</v>
      </c>
      <c r="BD817" s="37">
        <v>44008</v>
      </c>
      <c r="BE817" s="30">
        <v>34207</v>
      </c>
      <c r="BF817" s="30">
        <v>32465</v>
      </c>
      <c r="BG817" s="37" t="s">
        <v>147</v>
      </c>
      <c r="BH817" s="37" t="s">
        <v>1412</v>
      </c>
      <c r="BI817" s="37"/>
      <c r="BJ817" s="37"/>
      <c r="BK817" s="37"/>
      <c r="BL817" s="37"/>
      <c r="BM817" s="37"/>
      <c r="BN817" s="26"/>
      <c r="BO817" s="26"/>
      <c r="BP817" s="26"/>
      <c r="BQ817" s="38"/>
      <c r="BR817" s="26"/>
      <c r="BS817" s="26"/>
      <c r="BT817" s="26"/>
      <c r="BU817" s="26"/>
      <c r="BV817" s="39"/>
    </row>
    <row r="818" spans="1:74" ht="15" hidden="1" customHeight="1">
      <c r="A818" s="67">
        <v>2020</v>
      </c>
      <c r="B818" s="67">
        <v>814</v>
      </c>
      <c r="C818" s="26" t="s">
        <v>129</v>
      </c>
      <c r="D818" s="26" t="s">
        <v>130</v>
      </c>
      <c r="E818" s="26" t="s">
        <v>131</v>
      </c>
      <c r="F818" s="27">
        <v>43950</v>
      </c>
      <c r="G818" s="67" t="s">
        <v>1905</v>
      </c>
      <c r="H818" s="67" t="s">
        <v>1402</v>
      </c>
      <c r="I818" s="67" t="s">
        <v>1402</v>
      </c>
      <c r="J818" s="28" t="s">
        <v>1906</v>
      </c>
      <c r="K818" s="26" t="s">
        <v>135</v>
      </c>
      <c r="L818" s="26" t="s">
        <v>136</v>
      </c>
      <c r="M818" s="26" t="s">
        <v>1404</v>
      </c>
      <c r="N818" s="26" t="s">
        <v>1405</v>
      </c>
      <c r="O818" s="26" t="s">
        <v>138</v>
      </c>
      <c r="Q818" s="108">
        <v>83</v>
      </c>
      <c r="R818" s="30">
        <v>8400</v>
      </c>
      <c r="S818" s="31" t="e">
        <f>#N/A</f>
        <v>#N/A</v>
      </c>
      <c r="T818" s="30">
        <v>2074</v>
      </c>
      <c r="AB818" s="33" t="e">
        <f>#N/A</f>
        <v>#N/A</v>
      </c>
      <c r="AC818" s="30">
        <v>1200</v>
      </c>
      <c r="AD818" s="30" t="e">
        <f>#N/A</f>
        <v>#N/A</v>
      </c>
      <c r="AE818" s="34">
        <v>0.74923076923076926</v>
      </c>
      <c r="AG818" s="30" t="e">
        <f>#N/A</f>
        <v>#N/A</v>
      </c>
      <c r="AH818" s="30" t="e">
        <f>#N/A</f>
        <v>#N/A</v>
      </c>
      <c r="AI818" s="30">
        <v>6975.1500000000005</v>
      </c>
      <c r="AJ818" s="30">
        <v>6643</v>
      </c>
      <c r="AK818" s="26" t="s">
        <v>139</v>
      </c>
      <c r="AL818" s="26">
        <v>18</v>
      </c>
      <c r="AM818" s="26" t="s">
        <v>1874</v>
      </c>
      <c r="AU818" s="67" t="s">
        <v>1526</v>
      </c>
      <c r="AV818" s="26" t="s">
        <v>1897</v>
      </c>
      <c r="AW818" s="26" t="s">
        <v>1898</v>
      </c>
      <c r="BA818" s="26" t="s">
        <v>1409</v>
      </c>
      <c r="BB818" s="26" t="s">
        <v>1410</v>
      </c>
      <c r="BC818" s="26" t="s">
        <v>1411</v>
      </c>
      <c r="BD818" s="37">
        <v>44008</v>
      </c>
      <c r="BE818" s="30">
        <v>34207</v>
      </c>
      <c r="BF818" s="30">
        <v>32465</v>
      </c>
      <c r="BG818" s="37" t="s">
        <v>147</v>
      </c>
      <c r="BH818" s="37" t="s">
        <v>1412</v>
      </c>
      <c r="BI818" s="37"/>
      <c r="BJ818" s="37"/>
      <c r="BK818" s="37"/>
      <c r="BL818" s="37"/>
      <c r="BM818" s="37"/>
      <c r="BN818" s="26"/>
      <c r="BO818" s="26"/>
      <c r="BP818" s="26"/>
      <c r="BQ818" s="38"/>
      <c r="BR818" s="26"/>
      <c r="BS818" s="26"/>
      <c r="BT818" s="26"/>
      <c r="BU818" s="26"/>
      <c r="BV818" s="39"/>
    </row>
    <row r="819" spans="1:74" ht="15" hidden="1" customHeight="1">
      <c r="A819" s="67">
        <v>2020</v>
      </c>
      <c r="B819" s="67">
        <v>815</v>
      </c>
      <c r="C819" s="26" t="s">
        <v>129</v>
      </c>
      <c r="D819" s="26" t="s">
        <v>130</v>
      </c>
      <c r="E819" s="26" t="s">
        <v>131</v>
      </c>
      <c r="F819" s="27">
        <v>43950</v>
      </c>
      <c r="G819" s="67" t="s">
        <v>1907</v>
      </c>
      <c r="H819" s="67" t="s">
        <v>1402</v>
      </c>
      <c r="I819" s="67" t="s">
        <v>1402</v>
      </c>
      <c r="J819" s="28" t="s">
        <v>1594</v>
      </c>
      <c r="K819" s="26" t="s">
        <v>135</v>
      </c>
      <c r="L819" s="26" t="s">
        <v>136</v>
      </c>
      <c r="M819" s="26" t="s">
        <v>1404</v>
      </c>
      <c r="N819" s="26" t="s">
        <v>1405</v>
      </c>
      <c r="O819" s="26" t="s">
        <v>138</v>
      </c>
      <c r="Q819" s="108">
        <v>82</v>
      </c>
      <c r="R819" s="30">
        <v>7410</v>
      </c>
      <c r="S819" s="31" t="e">
        <f>#N/A</f>
        <v>#N/A</v>
      </c>
      <c r="T819" s="30">
        <v>2010</v>
      </c>
      <c r="AB819" s="33" t="e">
        <f>#N/A</f>
        <v>#N/A</v>
      </c>
      <c r="AC819" s="30">
        <v>1200</v>
      </c>
      <c r="AD819" s="30" t="e">
        <f>#N/A</f>
        <v>#N/A</v>
      </c>
      <c r="AE819" s="34">
        <v>0.83714285714285708</v>
      </c>
      <c r="AG819" s="30" t="e">
        <f>#N/A</f>
        <v>#N/A</v>
      </c>
      <c r="AH819" s="30" t="e">
        <f>#N/A</f>
        <v>#N/A</v>
      </c>
      <c r="AI819" s="30">
        <v>6153</v>
      </c>
      <c r="AJ819" s="30">
        <v>5860</v>
      </c>
      <c r="AK819" s="26" t="s">
        <v>139</v>
      </c>
      <c r="AL819" s="26">
        <v>18</v>
      </c>
      <c r="AM819" s="26" t="s">
        <v>1874</v>
      </c>
      <c r="AU819" s="67" t="s">
        <v>1526</v>
      </c>
      <c r="AV819" s="26" t="s">
        <v>1897</v>
      </c>
      <c r="AW819" s="26" t="s">
        <v>1898</v>
      </c>
      <c r="BA819" s="26" t="s">
        <v>1409</v>
      </c>
      <c r="BB819" s="26" t="s">
        <v>1410</v>
      </c>
      <c r="BC819" s="26" t="s">
        <v>1411</v>
      </c>
      <c r="BD819" s="37">
        <v>44008</v>
      </c>
      <c r="BE819" s="30">
        <v>34207</v>
      </c>
      <c r="BF819" s="30">
        <v>32465</v>
      </c>
      <c r="BG819" s="37" t="s">
        <v>147</v>
      </c>
      <c r="BH819" s="37" t="s">
        <v>1412</v>
      </c>
      <c r="BI819" s="37"/>
      <c r="BJ819" s="37"/>
      <c r="BK819" s="37"/>
      <c r="BL819" s="37"/>
      <c r="BM819" s="37"/>
      <c r="BN819" s="26"/>
      <c r="BO819" s="26"/>
      <c r="BP819" s="26"/>
      <c r="BQ819" s="38"/>
      <c r="BR819" s="26"/>
      <c r="BS819" s="26"/>
      <c r="BT819" s="26"/>
      <c r="BU819" s="26"/>
      <c r="BV819" s="39"/>
    </row>
    <row r="820" spans="1:74" ht="15" hidden="1" customHeight="1">
      <c r="A820" s="67">
        <v>2020</v>
      </c>
      <c r="B820" s="67">
        <v>816</v>
      </c>
      <c r="C820" s="26" t="s">
        <v>129</v>
      </c>
      <c r="D820" s="26" t="s">
        <v>130</v>
      </c>
      <c r="E820" s="26" t="s">
        <v>131</v>
      </c>
      <c r="F820" s="27">
        <v>43950</v>
      </c>
      <c r="G820" s="67" t="s">
        <v>1908</v>
      </c>
      <c r="H820" s="67" t="s">
        <v>1402</v>
      </c>
      <c r="I820" s="67" t="s">
        <v>1402</v>
      </c>
      <c r="J820" s="28" t="s">
        <v>1594</v>
      </c>
      <c r="K820" s="26" t="s">
        <v>135</v>
      </c>
      <c r="L820" s="26" t="s">
        <v>136</v>
      </c>
      <c r="M820" s="26" t="s">
        <v>1404</v>
      </c>
      <c r="N820" s="26" t="s">
        <v>1405</v>
      </c>
      <c r="O820" s="26" t="s">
        <v>138</v>
      </c>
      <c r="Q820" s="108">
        <v>87</v>
      </c>
      <c r="R820" s="30">
        <v>9010</v>
      </c>
      <c r="S820" s="31" t="e">
        <f>#N/A</f>
        <v>#N/A</v>
      </c>
      <c r="T820" s="30">
        <v>2342</v>
      </c>
      <c r="AB820" s="33" t="e">
        <f>#N/A</f>
        <v>#N/A</v>
      </c>
      <c r="AC820" s="30">
        <v>1200</v>
      </c>
      <c r="AD820" s="30" t="e">
        <f>#N/A</f>
        <v>#N/A</v>
      </c>
      <c r="AE820" s="34">
        <v>0.82615384615384613</v>
      </c>
      <c r="AG820" s="30" t="e">
        <f>#N/A</f>
        <v>#N/A</v>
      </c>
      <c r="AH820" s="30" t="e">
        <f>#N/A</f>
        <v>#N/A</v>
      </c>
      <c r="AI820" s="30">
        <v>7481.25</v>
      </c>
      <c r="AJ820" s="30">
        <v>7125</v>
      </c>
      <c r="AK820" s="26" t="s">
        <v>139</v>
      </c>
      <c r="AL820" s="26">
        <v>18</v>
      </c>
      <c r="AM820" s="26" t="s">
        <v>1874</v>
      </c>
      <c r="AU820" s="67" t="s">
        <v>1526</v>
      </c>
      <c r="AV820" s="26" t="s">
        <v>1897</v>
      </c>
      <c r="AW820" s="26" t="s">
        <v>1898</v>
      </c>
      <c r="BA820" s="26" t="s">
        <v>1409</v>
      </c>
      <c r="BB820" s="26" t="s">
        <v>1410</v>
      </c>
      <c r="BC820" s="26" t="s">
        <v>1411</v>
      </c>
      <c r="BD820" s="37">
        <v>44008</v>
      </c>
      <c r="BE820" s="30">
        <v>34207</v>
      </c>
      <c r="BF820" s="30">
        <v>32465</v>
      </c>
      <c r="BG820" s="37" t="s">
        <v>147</v>
      </c>
      <c r="BH820" s="37" t="s">
        <v>1412</v>
      </c>
      <c r="BI820" s="37"/>
      <c r="BJ820" s="37"/>
      <c r="BK820" s="37"/>
      <c r="BL820" s="37"/>
      <c r="BM820" s="37"/>
      <c r="BN820" s="26"/>
      <c r="BO820" s="26"/>
      <c r="BP820" s="26"/>
      <c r="BQ820" s="38"/>
      <c r="BR820" s="26"/>
      <c r="BS820" s="26"/>
      <c r="BT820" s="26"/>
      <c r="BU820" s="26"/>
      <c r="BV820" s="39"/>
    </row>
    <row r="821" spans="1:74" ht="15" hidden="1" customHeight="1">
      <c r="A821" s="67">
        <v>2020</v>
      </c>
      <c r="B821" s="67">
        <v>817</v>
      </c>
      <c r="C821" s="26" t="s">
        <v>129</v>
      </c>
      <c r="D821" s="26" t="s">
        <v>130</v>
      </c>
      <c r="E821" s="26" t="s">
        <v>131</v>
      </c>
      <c r="F821" s="27">
        <v>43950</v>
      </c>
      <c r="G821" s="67" t="s">
        <v>1909</v>
      </c>
      <c r="H821" s="67" t="s">
        <v>1402</v>
      </c>
      <c r="I821" s="67" t="s">
        <v>1402</v>
      </c>
      <c r="J821" s="28" t="s">
        <v>1910</v>
      </c>
      <c r="K821" s="26" t="s">
        <v>135</v>
      </c>
      <c r="L821" s="26" t="s">
        <v>136</v>
      </c>
      <c r="M821" s="26" t="s">
        <v>1404</v>
      </c>
      <c r="N821" s="26" t="s">
        <v>1405</v>
      </c>
      <c r="O821" s="26" t="s">
        <v>138</v>
      </c>
      <c r="Q821" s="30">
        <v>86</v>
      </c>
      <c r="R821" s="30">
        <v>11200</v>
      </c>
      <c r="S821" s="31" t="e">
        <f>#N/A</f>
        <v>#N/A</v>
      </c>
      <c r="T821" s="30">
        <v>3489</v>
      </c>
      <c r="AB821" s="33" t="e">
        <f>#N/A</f>
        <v>#N/A</v>
      </c>
      <c r="AC821" s="30">
        <v>1200</v>
      </c>
      <c r="AD821" s="30" t="e">
        <f>#N/A</f>
        <v>#N/A</v>
      </c>
      <c r="AE821" s="34">
        <v>0.59290322580645161</v>
      </c>
      <c r="AG821" s="30" t="e">
        <f>#N/A</f>
        <v>#N/A</v>
      </c>
      <c r="AH821" s="30" t="e">
        <f>#N/A</f>
        <v>#N/A</v>
      </c>
      <c r="AI821" s="30">
        <v>9299.85</v>
      </c>
      <c r="AJ821" s="30">
        <v>8857</v>
      </c>
      <c r="AK821" s="26" t="s">
        <v>139</v>
      </c>
      <c r="AL821" s="26">
        <v>18</v>
      </c>
      <c r="AM821" s="26" t="s">
        <v>1874</v>
      </c>
      <c r="AU821" s="67" t="s">
        <v>1526</v>
      </c>
      <c r="AV821" s="26" t="s">
        <v>1897</v>
      </c>
      <c r="AW821" s="26" t="s">
        <v>1898</v>
      </c>
      <c r="BA821" s="26" t="s">
        <v>1409</v>
      </c>
      <c r="BB821" s="26" t="s">
        <v>1410</v>
      </c>
      <c r="BC821" s="26" t="s">
        <v>1411</v>
      </c>
      <c r="BD821" s="37">
        <v>44008</v>
      </c>
      <c r="BE821" s="30">
        <v>34207</v>
      </c>
      <c r="BF821" s="30">
        <v>32465</v>
      </c>
      <c r="BG821" s="37" t="s">
        <v>147</v>
      </c>
      <c r="BH821" s="37" t="s">
        <v>1412</v>
      </c>
      <c r="BI821" s="37"/>
      <c r="BJ821" s="37"/>
      <c r="BK821" s="37"/>
      <c r="BL821" s="37"/>
      <c r="BM821" s="37"/>
      <c r="BN821" s="26"/>
      <c r="BO821" s="26"/>
      <c r="BP821" s="26"/>
      <c r="BQ821" s="38"/>
      <c r="BR821" s="26"/>
      <c r="BS821" s="26"/>
      <c r="BT821" s="26"/>
      <c r="BU821" s="26"/>
      <c r="BV821" s="39"/>
    </row>
    <row r="822" spans="1:74" ht="15" hidden="1" customHeight="1">
      <c r="A822" s="67">
        <v>2020</v>
      </c>
      <c r="B822" s="67">
        <v>818</v>
      </c>
      <c r="C822" s="26" t="s">
        <v>129</v>
      </c>
      <c r="D822" s="26" t="s">
        <v>130</v>
      </c>
      <c r="E822" s="26" t="s">
        <v>131</v>
      </c>
      <c r="F822" s="27">
        <v>43950</v>
      </c>
      <c r="G822" s="67" t="s">
        <v>1911</v>
      </c>
      <c r="H822" s="67" t="s">
        <v>1402</v>
      </c>
      <c r="I822" s="67" t="s">
        <v>1402</v>
      </c>
      <c r="J822" s="28" t="s">
        <v>1912</v>
      </c>
      <c r="K822" s="26" t="s">
        <v>135</v>
      </c>
      <c r="L822" s="26" t="s">
        <v>136</v>
      </c>
      <c r="M822" s="26" t="s">
        <v>1404</v>
      </c>
      <c r="N822" s="26" t="s">
        <v>1405</v>
      </c>
      <c r="O822" s="26" t="s">
        <v>138</v>
      </c>
      <c r="Q822" s="30">
        <v>85</v>
      </c>
      <c r="R822" s="30">
        <v>10570</v>
      </c>
      <c r="S822" s="31" t="e">
        <f>#N/A</f>
        <v>#N/A</v>
      </c>
      <c r="T822" s="30">
        <v>3002</v>
      </c>
      <c r="AB822" s="33" t="e">
        <f>#N/A</f>
        <v>#N/A</v>
      </c>
      <c r="AC822" s="30">
        <v>1200</v>
      </c>
      <c r="AD822" s="30" t="e">
        <f>#N/A</f>
        <v>#N/A</v>
      </c>
      <c r="AE822" s="34">
        <v>0.93652173913043479</v>
      </c>
      <c r="AG822" s="30" t="e">
        <f>#N/A</f>
        <v>#N/A</v>
      </c>
      <c r="AH822" s="30" t="e">
        <f>#N/A</f>
        <v>#N/A</v>
      </c>
      <c r="AI822" s="30">
        <v>8776.9500000000007</v>
      </c>
      <c r="AJ822" s="30">
        <v>8359</v>
      </c>
      <c r="AK822" s="26" t="s">
        <v>139</v>
      </c>
      <c r="AL822" s="26">
        <v>18</v>
      </c>
      <c r="AM822" s="26" t="s">
        <v>1874</v>
      </c>
      <c r="AU822" s="67" t="s">
        <v>1526</v>
      </c>
      <c r="AV822" s="26" t="s">
        <v>1897</v>
      </c>
      <c r="AW822" s="26" t="s">
        <v>1898</v>
      </c>
      <c r="BA822" s="26" t="s">
        <v>1409</v>
      </c>
      <c r="BB822" s="26" t="s">
        <v>1410</v>
      </c>
      <c r="BC822" s="26" t="s">
        <v>1411</v>
      </c>
      <c r="BD822" s="37">
        <v>44008</v>
      </c>
      <c r="BE822" s="30">
        <v>34207</v>
      </c>
      <c r="BF822" s="30">
        <v>32465</v>
      </c>
      <c r="BG822" s="37" t="s">
        <v>147</v>
      </c>
      <c r="BH822" s="37" t="s">
        <v>1412</v>
      </c>
      <c r="BI822" s="37"/>
      <c r="BJ822" s="37"/>
      <c r="BK822" s="37"/>
      <c r="BL822" s="37"/>
      <c r="BM822" s="37"/>
      <c r="BN822" s="26"/>
      <c r="BO822" s="26"/>
      <c r="BP822" s="26"/>
      <c r="BQ822" s="38"/>
      <c r="BR822" s="26"/>
      <c r="BS822" s="26"/>
      <c r="BT822" s="26"/>
      <c r="BU822" s="26"/>
      <c r="BV822" s="39"/>
    </row>
    <row r="823" spans="1:74" ht="15" hidden="1" customHeight="1">
      <c r="A823" s="67">
        <v>2020</v>
      </c>
      <c r="B823" s="67">
        <v>819</v>
      </c>
      <c r="C823" s="26" t="s">
        <v>129</v>
      </c>
      <c r="D823" s="26" t="s">
        <v>130</v>
      </c>
      <c r="E823" s="26" t="s">
        <v>131</v>
      </c>
      <c r="F823" s="27">
        <v>43950</v>
      </c>
      <c r="G823" s="67" t="s">
        <v>1913</v>
      </c>
      <c r="H823" s="67" t="s">
        <v>1402</v>
      </c>
      <c r="I823" s="67" t="s">
        <v>1402</v>
      </c>
      <c r="J823" s="28" t="s">
        <v>1914</v>
      </c>
      <c r="K823" s="26" t="s">
        <v>135</v>
      </c>
      <c r="L823" s="26" t="s">
        <v>136</v>
      </c>
      <c r="M823" s="26" t="s">
        <v>1404</v>
      </c>
      <c r="N823" s="26" t="s">
        <v>1405</v>
      </c>
      <c r="O823" s="26" t="s">
        <v>138</v>
      </c>
      <c r="Q823" s="30">
        <v>91</v>
      </c>
      <c r="R823" s="30">
        <v>9780</v>
      </c>
      <c r="S823" s="31" t="e">
        <f>#N/A</f>
        <v>#N/A</v>
      </c>
      <c r="T823" s="30">
        <v>2549</v>
      </c>
      <c r="AB823" s="33" t="e">
        <f>#N/A</f>
        <v>#N/A</v>
      </c>
      <c r="AC823" s="30">
        <v>1200</v>
      </c>
      <c r="AD823" s="30" t="e">
        <f>#N/A</f>
        <v>#N/A</v>
      </c>
      <c r="AE823" s="34">
        <v>0.88322580645161286</v>
      </c>
      <c r="AG823" s="30" t="e">
        <f>#N/A</f>
        <v>#N/A</v>
      </c>
      <c r="AH823" s="30" t="e">
        <f>#N/A</f>
        <v>#N/A</v>
      </c>
      <c r="AI823" s="30">
        <v>8120.7000000000007</v>
      </c>
      <c r="AJ823" s="30">
        <v>7734</v>
      </c>
      <c r="AK823" s="26" t="s">
        <v>139</v>
      </c>
      <c r="AL823" s="26">
        <v>18</v>
      </c>
      <c r="AM823" s="26" t="s">
        <v>1874</v>
      </c>
      <c r="AU823" s="67" t="s">
        <v>1526</v>
      </c>
      <c r="AV823" s="26" t="s">
        <v>1897</v>
      </c>
      <c r="AW823" s="26" t="s">
        <v>1898</v>
      </c>
      <c r="BA823" s="26" t="s">
        <v>1409</v>
      </c>
      <c r="BB823" s="26" t="s">
        <v>1410</v>
      </c>
      <c r="BC823" s="26" t="s">
        <v>1411</v>
      </c>
      <c r="BD823" s="37">
        <v>44008</v>
      </c>
      <c r="BE823" s="30">
        <v>34207</v>
      </c>
      <c r="BF823" s="30">
        <v>32465</v>
      </c>
      <c r="BG823" s="37" t="s">
        <v>147</v>
      </c>
      <c r="BH823" s="37" t="s">
        <v>1412</v>
      </c>
      <c r="BI823" s="37"/>
      <c r="BJ823" s="37"/>
      <c r="BK823" s="37"/>
      <c r="BL823" s="37"/>
      <c r="BM823" s="37"/>
      <c r="BN823" s="26"/>
      <c r="BO823" s="26"/>
      <c r="BP823" s="26"/>
      <c r="BQ823" s="38"/>
      <c r="BR823" s="26"/>
      <c r="BS823" s="26"/>
      <c r="BT823" s="26"/>
      <c r="BU823" s="26"/>
      <c r="BV823" s="39"/>
    </row>
    <row r="824" spans="1:74" ht="15" hidden="1" customHeight="1">
      <c r="A824" s="67">
        <v>2020</v>
      </c>
      <c r="B824" s="67">
        <v>820</v>
      </c>
      <c r="C824" s="26" t="s">
        <v>129</v>
      </c>
      <c r="D824" s="26" t="s">
        <v>130</v>
      </c>
      <c r="E824" s="26" t="s">
        <v>131</v>
      </c>
      <c r="F824" s="27">
        <v>43950</v>
      </c>
      <c r="G824" s="67" t="s">
        <v>1915</v>
      </c>
      <c r="H824" s="67" t="s">
        <v>1402</v>
      </c>
      <c r="I824" s="67" t="s">
        <v>1402</v>
      </c>
      <c r="J824" s="28" t="s">
        <v>1916</v>
      </c>
      <c r="K824" s="26" t="s">
        <v>135</v>
      </c>
      <c r="L824" s="26" t="s">
        <v>136</v>
      </c>
      <c r="M824" s="26" t="s">
        <v>1404</v>
      </c>
      <c r="N824" s="26" t="s">
        <v>1405</v>
      </c>
      <c r="O824" s="26" t="s">
        <v>138</v>
      </c>
      <c r="Q824" s="30">
        <v>90</v>
      </c>
      <c r="R824" s="30">
        <v>10480</v>
      </c>
      <c r="S824" s="31" t="e">
        <f>#N/A</f>
        <v>#N/A</v>
      </c>
      <c r="T824" s="30">
        <v>2928</v>
      </c>
      <c r="AB824" s="33" t="e">
        <f>#N/A</f>
        <v>#N/A</v>
      </c>
      <c r="AC824" s="30">
        <v>1200</v>
      </c>
      <c r="AD824" s="30" t="e">
        <f>#N/A</f>
        <v>#N/A</v>
      </c>
      <c r="AE824" s="34">
        <v>0.94551724137931037</v>
      </c>
      <c r="AG824" s="30" t="e">
        <f>#N/A</f>
        <v>#N/A</v>
      </c>
      <c r="AH824" s="30" t="e">
        <f>#N/A</f>
        <v>#N/A</v>
      </c>
      <c r="AI824" s="30">
        <v>8702.4</v>
      </c>
      <c r="AJ824" s="30">
        <v>8288</v>
      </c>
      <c r="AK824" s="26" t="s">
        <v>139</v>
      </c>
      <c r="AL824" s="26">
        <v>18</v>
      </c>
      <c r="AM824" s="26" t="s">
        <v>1874</v>
      </c>
      <c r="AU824" s="67" t="s">
        <v>1526</v>
      </c>
      <c r="AV824" s="26" t="s">
        <v>1897</v>
      </c>
      <c r="AW824" s="26" t="s">
        <v>1898</v>
      </c>
      <c r="BA824" s="26" t="s">
        <v>1409</v>
      </c>
      <c r="BB824" s="26" t="s">
        <v>1410</v>
      </c>
      <c r="BC824" s="26" t="s">
        <v>1411</v>
      </c>
      <c r="BD824" s="37">
        <v>44008</v>
      </c>
      <c r="BE824" s="30">
        <v>34207</v>
      </c>
      <c r="BF824" s="30">
        <v>32465</v>
      </c>
      <c r="BG824" s="37" t="s">
        <v>147</v>
      </c>
      <c r="BH824" s="37" t="s">
        <v>1412</v>
      </c>
      <c r="BI824" s="37"/>
      <c r="BJ824" s="37"/>
      <c r="BK824" s="37"/>
      <c r="BL824" s="37"/>
      <c r="BM824" s="37"/>
      <c r="BN824" s="26"/>
      <c r="BO824" s="26"/>
      <c r="BP824" s="26"/>
      <c r="BQ824" s="38"/>
      <c r="BR824" s="26"/>
      <c r="BS824" s="26"/>
      <c r="BT824" s="26"/>
      <c r="BU824" s="26"/>
      <c r="BV824" s="39"/>
    </row>
    <row r="825" spans="1:74" ht="15" hidden="1" customHeight="1">
      <c r="A825" s="67">
        <v>2020</v>
      </c>
      <c r="B825" s="67">
        <v>821</v>
      </c>
      <c r="C825" s="26" t="s">
        <v>129</v>
      </c>
      <c r="D825" s="26" t="s">
        <v>130</v>
      </c>
      <c r="E825" s="26" t="s">
        <v>131</v>
      </c>
      <c r="F825" s="27">
        <v>43950</v>
      </c>
      <c r="G825" s="67" t="s">
        <v>1917</v>
      </c>
      <c r="H825" s="67" t="s">
        <v>1402</v>
      </c>
      <c r="I825" s="67" t="s">
        <v>1402</v>
      </c>
      <c r="J825" s="28" t="s">
        <v>1918</v>
      </c>
      <c r="K825" s="26" t="s">
        <v>135</v>
      </c>
      <c r="L825" s="26" t="s">
        <v>136</v>
      </c>
      <c r="M825" s="26" t="s">
        <v>1404</v>
      </c>
      <c r="N825" s="26" t="s">
        <v>1405</v>
      </c>
      <c r="O825" s="26" t="s">
        <v>138</v>
      </c>
      <c r="Q825" s="30">
        <v>88</v>
      </c>
      <c r="R825" s="30">
        <v>10520</v>
      </c>
      <c r="S825" s="31" t="e">
        <f>#N/A</f>
        <v>#N/A</v>
      </c>
      <c r="T825" s="30">
        <v>2886</v>
      </c>
      <c r="AB825" s="33" t="e">
        <f>#N/A</f>
        <v>#N/A</v>
      </c>
      <c r="AC825" s="30">
        <v>1200</v>
      </c>
      <c r="AD825" s="30" t="e">
        <f>#N/A</f>
        <v>#N/A</v>
      </c>
      <c r="AE825" s="34">
        <v>0.81333333333333335</v>
      </c>
      <c r="AG825" s="30" t="e">
        <f>#N/A</f>
        <v>#N/A</v>
      </c>
      <c r="AH825" s="30" t="e">
        <f>#N/A</f>
        <v>#N/A</v>
      </c>
      <c r="AI825" s="30">
        <v>8734.9500000000007</v>
      </c>
      <c r="AJ825" s="30">
        <v>8319</v>
      </c>
      <c r="AK825" s="26" t="s">
        <v>139</v>
      </c>
      <c r="AL825" s="26">
        <v>18</v>
      </c>
      <c r="AM825" s="26" t="s">
        <v>1874</v>
      </c>
      <c r="AU825" s="67" t="s">
        <v>1526</v>
      </c>
      <c r="AV825" s="26" t="s">
        <v>1897</v>
      </c>
      <c r="AW825" s="26" t="s">
        <v>1898</v>
      </c>
      <c r="BA825" s="26" t="s">
        <v>1409</v>
      </c>
      <c r="BB825" s="26" t="s">
        <v>1410</v>
      </c>
      <c r="BC825" s="26" t="s">
        <v>1411</v>
      </c>
      <c r="BD825" s="37">
        <v>44008</v>
      </c>
      <c r="BE825" s="30">
        <v>34207</v>
      </c>
      <c r="BF825" s="30">
        <v>32465</v>
      </c>
      <c r="BG825" s="37" t="s">
        <v>147</v>
      </c>
      <c r="BH825" s="37" t="s">
        <v>1412</v>
      </c>
      <c r="BI825" s="37"/>
      <c r="BJ825" s="37"/>
      <c r="BK825" s="37"/>
      <c r="BL825" s="37"/>
      <c r="BM825" s="37"/>
      <c r="BN825" s="26"/>
      <c r="BO825" s="26"/>
      <c r="BP825" s="26"/>
      <c r="BQ825" s="38"/>
      <c r="BR825" s="26"/>
      <c r="BS825" s="26"/>
      <c r="BT825" s="26"/>
      <c r="BU825" s="26"/>
      <c r="BV825" s="39"/>
    </row>
    <row r="826" spans="1:74" ht="15" hidden="1" customHeight="1">
      <c r="A826" s="67">
        <v>2020</v>
      </c>
      <c r="B826" s="67">
        <v>822</v>
      </c>
      <c r="C826" s="26" t="s">
        <v>129</v>
      </c>
      <c r="D826" s="26" t="s">
        <v>130</v>
      </c>
      <c r="E826" s="26" t="s">
        <v>131</v>
      </c>
      <c r="F826" s="27">
        <v>43950</v>
      </c>
      <c r="G826" s="67" t="s">
        <v>1919</v>
      </c>
      <c r="H826" s="67" t="s">
        <v>1402</v>
      </c>
      <c r="I826" s="67" t="s">
        <v>1402</v>
      </c>
      <c r="J826" s="28" t="s">
        <v>1920</v>
      </c>
      <c r="K826" s="26" t="s">
        <v>135</v>
      </c>
      <c r="L826" s="26" t="s">
        <v>136</v>
      </c>
      <c r="M826" s="26" t="s">
        <v>1404</v>
      </c>
      <c r="N826" s="26" t="s">
        <v>1405</v>
      </c>
      <c r="O826" s="26" t="s">
        <v>138</v>
      </c>
      <c r="Q826" s="30">
        <v>86</v>
      </c>
      <c r="R826" s="30">
        <v>8670</v>
      </c>
      <c r="S826" s="31" t="e">
        <f>#N/A</f>
        <v>#N/A</v>
      </c>
      <c r="T826" s="30">
        <v>1938</v>
      </c>
      <c r="AB826" s="33" t="e">
        <f>#N/A</f>
        <v>#N/A</v>
      </c>
      <c r="AC826" s="30">
        <v>1200</v>
      </c>
      <c r="AD826" s="30" t="e">
        <f>#N/A</f>
        <v>#N/A</v>
      </c>
      <c r="AE826" s="34">
        <v>0.94428571428571428</v>
      </c>
      <c r="AG826" s="30" t="e">
        <f>#N/A</f>
        <v>#N/A</v>
      </c>
      <c r="AH826" s="30" t="e">
        <f>#N/A</f>
        <v>#N/A</v>
      </c>
      <c r="AI826" s="30">
        <v>7198.8</v>
      </c>
      <c r="AJ826" s="30">
        <v>6856</v>
      </c>
      <c r="AK826" s="26" t="s">
        <v>139</v>
      </c>
      <c r="AL826" s="26">
        <v>18</v>
      </c>
      <c r="AM826" s="26" t="s">
        <v>1874</v>
      </c>
      <c r="AU826" s="67" t="s">
        <v>1526</v>
      </c>
      <c r="AV826" s="26" t="s">
        <v>1897</v>
      </c>
      <c r="AW826" s="26" t="s">
        <v>1898</v>
      </c>
      <c r="BA826" s="26" t="s">
        <v>1409</v>
      </c>
      <c r="BB826" s="26" t="s">
        <v>1410</v>
      </c>
      <c r="BC826" s="26" t="s">
        <v>1411</v>
      </c>
      <c r="BD826" s="37">
        <v>44008</v>
      </c>
      <c r="BE826" s="30">
        <v>34207</v>
      </c>
      <c r="BF826" s="30">
        <v>32465</v>
      </c>
      <c r="BG826" s="37" t="s">
        <v>147</v>
      </c>
      <c r="BH826" s="37" t="s">
        <v>1412</v>
      </c>
      <c r="BI826" s="37"/>
      <c r="BJ826" s="37"/>
      <c r="BK826" s="37"/>
      <c r="BL826" s="37"/>
      <c r="BM826" s="37"/>
      <c r="BN826" s="26"/>
      <c r="BO826" s="26"/>
      <c r="BP826" s="26"/>
      <c r="BQ826" s="38"/>
      <c r="BR826" s="26"/>
      <c r="BS826" s="26"/>
      <c r="BT826" s="26"/>
      <c r="BU826" s="26"/>
      <c r="BV826" s="39"/>
    </row>
    <row r="827" spans="1:74" ht="15" hidden="1" customHeight="1">
      <c r="A827" s="67">
        <v>2020</v>
      </c>
      <c r="B827" s="67">
        <v>823</v>
      </c>
      <c r="C827" s="26" t="s">
        <v>129</v>
      </c>
      <c r="D827" s="26" t="s">
        <v>130</v>
      </c>
      <c r="E827" s="26" t="s">
        <v>131</v>
      </c>
      <c r="F827" s="27">
        <v>43950</v>
      </c>
      <c r="G827" s="67" t="s">
        <v>1921</v>
      </c>
      <c r="H827" s="67" t="s">
        <v>1402</v>
      </c>
      <c r="I827" s="67" t="s">
        <v>1402</v>
      </c>
      <c r="J827" s="28" t="s">
        <v>1922</v>
      </c>
      <c r="K827" s="26" t="s">
        <v>135</v>
      </c>
      <c r="L827" s="26" t="s">
        <v>136</v>
      </c>
      <c r="M827" s="26" t="s">
        <v>1404</v>
      </c>
      <c r="N827" s="26" t="s">
        <v>1405</v>
      </c>
      <c r="O827" s="26" t="s">
        <v>138</v>
      </c>
      <c r="Q827" s="30">
        <v>87</v>
      </c>
      <c r="R827" s="30">
        <v>10020</v>
      </c>
      <c r="S827" s="31" t="e">
        <f>#N/A</f>
        <v>#N/A</v>
      </c>
      <c r="T827" s="30">
        <v>2093</v>
      </c>
      <c r="AB827" s="33" t="e">
        <f>#N/A</f>
        <v>#N/A</v>
      </c>
      <c r="AC827" s="30">
        <v>1200</v>
      </c>
      <c r="AD827" s="30" t="e">
        <f>#N/A</f>
        <v>#N/A</v>
      </c>
      <c r="AE827" s="34">
        <v>0.82374999999999998</v>
      </c>
      <c r="AG827" s="30" t="e">
        <f>#N/A</f>
        <v>#N/A</v>
      </c>
      <c r="AH827" s="30" t="e">
        <f>#N/A</f>
        <v>#N/A</v>
      </c>
      <c r="AI827" s="30">
        <v>8320.2000000000007</v>
      </c>
      <c r="AJ827" s="30">
        <v>7924</v>
      </c>
      <c r="AK827" s="26" t="s">
        <v>139</v>
      </c>
      <c r="AL827" s="26">
        <v>18</v>
      </c>
      <c r="AM827" s="26" t="s">
        <v>1874</v>
      </c>
      <c r="AU827" s="67" t="s">
        <v>1526</v>
      </c>
      <c r="AV827" s="26" t="s">
        <v>1897</v>
      </c>
      <c r="AW827" s="26" t="s">
        <v>1898</v>
      </c>
      <c r="BA827" s="26" t="s">
        <v>1409</v>
      </c>
      <c r="BB827" s="26" t="s">
        <v>1410</v>
      </c>
      <c r="BC827" s="26" t="s">
        <v>1411</v>
      </c>
      <c r="BD827" s="37">
        <v>44008</v>
      </c>
      <c r="BE827" s="30">
        <v>34207</v>
      </c>
      <c r="BF827" s="30">
        <v>32465</v>
      </c>
      <c r="BG827" s="37" t="s">
        <v>147</v>
      </c>
      <c r="BH827" s="37" t="s">
        <v>1412</v>
      </c>
      <c r="BI827" s="37"/>
      <c r="BJ827" s="37"/>
      <c r="BK827" s="37"/>
      <c r="BL827" s="37"/>
      <c r="BM827" s="37"/>
      <c r="BN827" s="26"/>
      <c r="BO827" s="26"/>
      <c r="BP827" s="26"/>
      <c r="BQ827" s="38"/>
      <c r="BR827" s="26"/>
      <c r="BS827" s="26"/>
      <c r="BT827" s="26"/>
      <c r="BU827" s="26"/>
      <c r="BV827" s="39"/>
    </row>
    <row r="828" spans="1:74" ht="15" hidden="1" customHeight="1">
      <c r="A828" s="67">
        <v>2020</v>
      </c>
      <c r="B828" s="67">
        <v>824</v>
      </c>
      <c r="C828" s="26" t="s">
        <v>129</v>
      </c>
      <c r="D828" s="26" t="s">
        <v>130</v>
      </c>
      <c r="E828" s="26" t="s">
        <v>131</v>
      </c>
      <c r="F828" s="27">
        <v>43950</v>
      </c>
      <c r="G828" s="67" t="s">
        <v>1923</v>
      </c>
      <c r="H828" s="67" t="s">
        <v>1402</v>
      </c>
      <c r="I828" s="67" t="s">
        <v>1402</v>
      </c>
      <c r="J828" s="28" t="s">
        <v>1924</v>
      </c>
      <c r="K828" s="26" t="s">
        <v>135</v>
      </c>
      <c r="L828" s="26" t="s">
        <v>136</v>
      </c>
      <c r="M828" s="26" t="s">
        <v>1404</v>
      </c>
      <c r="N828" s="26" t="s">
        <v>1405</v>
      </c>
      <c r="O828" s="26" t="s">
        <v>138</v>
      </c>
      <c r="Q828" s="30">
        <v>86</v>
      </c>
      <c r="R828" s="30">
        <v>9640</v>
      </c>
      <c r="S828" s="31" t="e">
        <f>#N/A</f>
        <v>#N/A</v>
      </c>
      <c r="T828" s="30">
        <v>2323</v>
      </c>
      <c r="AB828" s="33" t="e">
        <f>#N/A</f>
        <v>#N/A</v>
      </c>
      <c r="AC828" s="30">
        <v>1200</v>
      </c>
      <c r="AD828" s="30" t="e">
        <f>#N/A</f>
        <v>#N/A</v>
      </c>
      <c r="AE828" s="34">
        <v>0.9514285714285714</v>
      </c>
      <c r="AG828" s="30" t="e">
        <f>#N/A</f>
        <v>#N/A</v>
      </c>
      <c r="AH828" s="30" t="e">
        <f>#N/A</f>
        <v>#N/A</v>
      </c>
      <c r="AI828" s="30">
        <v>8004.1500000000005</v>
      </c>
      <c r="AJ828" s="30">
        <v>7623</v>
      </c>
      <c r="AK828" s="26" t="s">
        <v>139</v>
      </c>
      <c r="AL828" s="26">
        <v>18</v>
      </c>
      <c r="AM828" s="26" t="s">
        <v>1874</v>
      </c>
      <c r="AU828" s="67" t="s">
        <v>1526</v>
      </c>
      <c r="AV828" s="26" t="s">
        <v>1897</v>
      </c>
      <c r="AW828" s="26" t="s">
        <v>1898</v>
      </c>
      <c r="BA828" s="26" t="s">
        <v>1409</v>
      </c>
      <c r="BB828" s="26" t="s">
        <v>1410</v>
      </c>
      <c r="BC828" s="26" t="s">
        <v>1411</v>
      </c>
      <c r="BD828" s="37">
        <v>44008</v>
      </c>
      <c r="BE828" s="30">
        <v>34207</v>
      </c>
      <c r="BF828" s="30">
        <v>32465</v>
      </c>
      <c r="BG828" s="37" t="s">
        <v>147</v>
      </c>
      <c r="BH828" s="37" t="s">
        <v>1412</v>
      </c>
      <c r="BI828" s="37"/>
      <c r="BJ828" s="37"/>
      <c r="BK828" s="37"/>
      <c r="BL828" s="37"/>
      <c r="BM828" s="37"/>
      <c r="BN828" s="26"/>
      <c r="BO828" s="26"/>
      <c r="BP828" s="26"/>
      <c r="BQ828" s="38"/>
      <c r="BR828" s="26"/>
      <c r="BS828" s="26"/>
      <c r="BT828" s="26"/>
      <c r="BU828" s="26"/>
      <c r="BV828" s="39"/>
    </row>
    <row r="829" spans="1:74" ht="15" hidden="1" customHeight="1">
      <c r="A829" s="67">
        <v>2020</v>
      </c>
      <c r="B829" s="67">
        <v>825</v>
      </c>
      <c r="C829" s="26" t="s">
        <v>129</v>
      </c>
      <c r="D829" s="26" t="s">
        <v>130</v>
      </c>
      <c r="E829" s="26" t="s">
        <v>131</v>
      </c>
      <c r="F829" s="27">
        <v>43950</v>
      </c>
      <c r="G829" s="67" t="s">
        <v>1925</v>
      </c>
      <c r="H829" s="67" t="s">
        <v>1402</v>
      </c>
      <c r="I829" s="67" t="s">
        <v>1402</v>
      </c>
      <c r="J829" s="28" t="s">
        <v>1594</v>
      </c>
      <c r="K829" s="26" t="s">
        <v>135</v>
      </c>
      <c r="L829" s="26" t="s">
        <v>136</v>
      </c>
      <c r="M829" s="26" t="s">
        <v>1404</v>
      </c>
      <c r="N829" s="26" t="s">
        <v>1405</v>
      </c>
      <c r="O829" s="26" t="s">
        <v>138</v>
      </c>
      <c r="Q829" s="30">
        <v>83</v>
      </c>
      <c r="R829" s="30">
        <v>8770</v>
      </c>
      <c r="S829" s="31" t="e">
        <f>#N/A</f>
        <v>#N/A</v>
      </c>
      <c r="T829" s="30">
        <v>2205</v>
      </c>
      <c r="AB829" s="33" t="e">
        <f>#N/A</f>
        <v>#N/A</v>
      </c>
      <c r="AC829" s="30">
        <v>1200</v>
      </c>
      <c r="AD829" s="30" t="e">
        <f>#N/A</f>
        <v>#N/A</v>
      </c>
      <c r="AE829" s="34">
        <v>0.98</v>
      </c>
      <c r="AG829" s="30" t="e">
        <f>#N/A</f>
        <v>#N/A</v>
      </c>
      <c r="AH829" s="30" t="e">
        <f>#N/A</f>
        <v>#N/A</v>
      </c>
      <c r="AI829" s="30">
        <v>7281.75</v>
      </c>
      <c r="AJ829" s="30">
        <v>6935</v>
      </c>
      <c r="AK829" s="26" t="s">
        <v>139</v>
      </c>
      <c r="AL829" s="26">
        <v>18</v>
      </c>
      <c r="AM829" s="26" t="s">
        <v>1874</v>
      </c>
      <c r="AU829" s="67" t="s">
        <v>1526</v>
      </c>
      <c r="AV829" s="26" t="s">
        <v>1897</v>
      </c>
      <c r="AW829" s="26" t="s">
        <v>1898</v>
      </c>
      <c r="BA829" s="26" t="s">
        <v>1409</v>
      </c>
      <c r="BB829" s="26" t="s">
        <v>1410</v>
      </c>
      <c r="BC829" s="26" t="s">
        <v>1411</v>
      </c>
      <c r="BD829" s="37">
        <v>44008</v>
      </c>
      <c r="BE829" s="30">
        <v>34207</v>
      </c>
      <c r="BF829" s="30">
        <v>32465</v>
      </c>
      <c r="BG829" s="37" t="s">
        <v>147</v>
      </c>
      <c r="BH829" s="37" t="s">
        <v>1412</v>
      </c>
      <c r="BI829" s="37"/>
      <c r="BJ829" s="37"/>
      <c r="BK829" s="37"/>
      <c r="BL829" s="37"/>
      <c r="BM829" s="37"/>
      <c r="BN829" s="26"/>
      <c r="BO829" s="26"/>
      <c r="BP829" s="26"/>
      <c r="BQ829" s="38"/>
      <c r="BR829" s="26"/>
      <c r="BS829" s="26"/>
      <c r="BT829" s="26"/>
      <c r="BU829" s="26"/>
      <c r="BV829" s="39"/>
    </row>
    <row r="830" spans="1:74" ht="15" hidden="1" customHeight="1">
      <c r="A830" s="67">
        <v>2020</v>
      </c>
      <c r="B830" s="67">
        <v>826</v>
      </c>
      <c r="C830" s="26" t="s">
        <v>129</v>
      </c>
      <c r="D830" s="26" t="s">
        <v>130</v>
      </c>
      <c r="E830" s="26" t="s">
        <v>131</v>
      </c>
      <c r="F830" s="27">
        <v>43950</v>
      </c>
      <c r="G830" s="67" t="s">
        <v>1926</v>
      </c>
      <c r="H830" s="67" t="s">
        <v>1402</v>
      </c>
      <c r="I830" s="67" t="s">
        <v>1402</v>
      </c>
      <c r="J830" s="28" t="s">
        <v>1927</v>
      </c>
      <c r="K830" s="26" t="s">
        <v>135</v>
      </c>
      <c r="L830" s="26" t="s">
        <v>136</v>
      </c>
      <c r="M830" s="26" t="s">
        <v>1404</v>
      </c>
      <c r="N830" s="26" t="s">
        <v>1405</v>
      </c>
      <c r="O830" s="26" t="s">
        <v>138</v>
      </c>
      <c r="Q830" s="30">
        <v>87</v>
      </c>
      <c r="R830" s="30">
        <v>9750</v>
      </c>
      <c r="S830" s="31" t="e">
        <f>#N/A</f>
        <v>#N/A</v>
      </c>
      <c r="T830" s="30">
        <v>1965</v>
      </c>
      <c r="AB830" s="33" t="e">
        <f>#N/A</f>
        <v>#N/A</v>
      </c>
      <c r="AC830" s="30">
        <v>1200</v>
      </c>
      <c r="AD830" s="30" t="e">
        <f>#N/A</f>
        <v>#N/A</v>
      </c>
      <c r="AE830" s="34">
        <v>0.91181818181818175</v>
      </c>
      <c r="AG830" s="30" t="e">
        <f>#N/A</f>
        <v>#N/A</v>
      </c>
      <c r="AH830" s="30" t="e">
        <f>#N/A</f>
        <v>#N/A</v>
      </c>
      <c r="AI830" s="30">
        <v>8095.5</v>
      </c>
      <c r="AJ830" s="30">
        <v>7710</v>
      </c>
      <c r="AK830" s="26" t="s">
        <v>139</v>
      </c>
      <c r="AL830" s="26">
        <v>18</v>
      </c>
      <c r="AM830" s="26" t="s">
        <v>1874</v>
      </c>
      <c r="AU830" s="67" t="s">
        <v>1526</v>
      </c>
      <c r="AV830" s="26" t="s">
        <v>1897</v>
      </c>
      <c r="AW830" s="26" t="s">
        <v>1898</v>
      </c>
      <c r="BA830" s="26" t="s">
        <v>1409</v>
      </c>
      <c r="BB830" s="26" t="s">
        <v>1410</v>
      </c>
      <c r="BC830" s="26" t="s">
        <v>1411</v>
      </c>
      <c r="BD830" s="37">
        <v>44008</v>
      </c>
      <c r="BE830" s="30">
        <v>34207</v>
      </c>
      <c r="BF830" s="30">
        <v>32465</v>
      </c>
      <c r="BG830" s="37" t="s">
        <v>147</v>
      </c>
      <c r="BH830" s="37" t="s">
        <v>1412</v>
      </c>
      <c r="BI830" s="37"/>
      <c r="BJ830" s="37"/>
      <c r="BK830" s="37"/>
      <c r="BL830" s="37"/>
      <c r="BM830" s="37"/>
      <c r="BN830" s="26"/>
      <c r="BO830" s="26"/>
      <c r="BP830" s="26"/>
      <c r="BQ830" s="38"/>
      <c r="BR830" s="26"/>
      <c r="BS830" s="26"/>
      <c r="BT830" s="26"/>
      <c r="BU830" s="26"/>
      <c r="BV830" s="39"/>
    </row>
    <row r="831" spans="1:74" ht="15" hidden="1" customHeight="1">
      <c r="A831" s="67">
        <v>2020</v>
      </c>
      <c r="B831" s="67">
        <v>827</v>
      </c>
      <c r="C831" s="26" t="s">
        <v>129</v>
      </c>
      <c r="D831" s="26" t="s">
        <v>130</v>
      </c>
      <c r="E831" s="26" t="s">
        <v>131</v>
      </c>
      <c r="F831" s="27">
        <v>43950</v>
      </c>
      <c r="G831" s="67" t="s">
        <v>1928</v>
      </c>
      <c r="H831" s="67" t="s">
        <v>1402</v>
      </c>
      <c r="I831" s="67" t="s">
        <v>1402</v>
      </c>
      <c r="J831" s="28" t="s">
        <v>1929</v>
      </c>
      <c r="K831" s="26" t="s">
        <v>135</v>
      </c>
      <c r="L831" s="26" t="s">
        <v>136</v>
      </c>
      <c r="M831" s="26" t="s">
        <v>1404</v>
      </c>
      <c r="N831" s="26" t="s">
        <v>1405</v>
      </c>
      <c r="O831" s="26" t="s">
        <v>138</v>
      </c>
      <c r="Q831" s="30">
        <v>88</v>
      </c>
      <c r="R831" s="30">
        <v>9620</v>
      </c>
      <c r="S831" s="31" t="e">
        <f>#N/A</f>
        <v>#N/A</v>
      </c>
      <c r="T831" s="30">
        <v>2614</v>
      </c>
      <c r="AB831" s="33" t="e">
        <f>#N/A</f>
        <v>#N/A</v>
      </c>
      <c r="AC831" s="30">
        <v>1200</v>
      </c>
      <c r="AD831" s="30" t="e">
        <f>#N/A</f>
        <v>#N/A</v>
      </c>
      <c r="AE831" s="34">
        <v>0.86888888888888882</v>
      </c>
      <c r="AG831" s="30" t="e">
        <f>#N/A</f>
        <v>#N/A</v>
      </c>
      <c r="AH831" s="30" t="e">
        <f>#N/A</f>
        <v>#N/A</v>
      </c>
      <c r="AI831" s="30">
        <v>7987.35</v>
      </c>
      <c r="AJ831" s="30">
        <v>7607</v>
      </c>
      <c r="AK831" s="26" t="s">
        <v>139</v>
      </c>
      <c r="AL831" s="26">
        <v>18</v>
      </c>
      <c r="AM831" s="26" t="s">
        <v>1874</v>
      </c>
      <c r="AU831" s="67" t="s">
        <v>1526</v>
      </c>
      <c r="AV831" s="26" t="s">
        <v>1930</v>
      </c>
      <c r="AW831" s="26" t="s">
        <v>1898</v>
      </c>
      <c r="BA831" s="26" t="s">
        <v>1409</v>
      </c>
      <c r="BB831" s="26" t="s">
        <v>1410</v>
      </c>
      <c r="BC831" s="26" t="s">
        <v>1411</v>
      </c>
      <c r="BD831" s="37">
        <v>44008</v>
      </c>
      <c r="BE831" s="30">
        <v>34207</v>
      </c>
      <c r="BF831" s="30">
        <v>32465</v>
      </c>
      <c r="BG831" s="37" t="s">
        <v>147</v>
      </c>
      <c r="BH831" s="37" t="s">
        <v>1412</v>
      </c>
      <c r="BI831" s="37"/>
      <c r="BJ831" s="37"/>
      <c r="BK831" s="37"/>
      <c r="BL831" s="37"/>
      <c r="BM831" s="37"/>
      <c r="BN831" s="26"/>
      <c r="BO831" s="26"/>
      <c r="BP831" s="26"/>
      <c r="BQ831" s="38"/>
      <c r="BR831" s="26"/>
      <c r="BS831" s="26"/>
      <c r="BT831" s="26"/>
      <c r="BU831" s="26"/>
      <c r="BV831" s="39"/>
    </row>
    <row r="832" spans="1:74" ht="15" hidden="1" customHeight="1">
      <c r="A832" s="67">
        <v>2020</v>
      </c>
      <c r="B832" s="67">
        <v>828</v>
      </c>
      <c r="C832" s="26" t="s">
        <v>129</v>
      </c>
      <c r="D832" s="26" t="s">
        <v>130</v>
      </c>
      <c r="E832" s="26" t="s">
        <v>131</v>
      </c>
      <c r="F832" s="27">
        <v>43950</v>
      </c>
      <c r="G832" s="67" t="s">
        <v>1931</v>
      </c>
      <c r="H832" s="67" t="s">
        <v>1402</v>
      </c>
      <c r="I832" s="67" t="s">
        <v>1402</v>
      </c>
      <c r="J832" s="28" t="s">
        <v>1594</v>
      </c>
      <c r="K832" s="26" t="s">
        <v>135</v>
      </c>
      <c r="L832" s="26" t="s">
        <v>136</v>
      </c>
      <c r="M832" s="26" t="s">
        <v>1404</v>
      </c>
      <c r="N832" s="26" t="s">
        <v>1405</v>
      </c>
      <c r="O832" s="26" t="s">
        <v>138</v>
      </c>
      <c r="Q832" s="30">
        <v>87</v>
      </c>
      <c r="R832" s="30">
        <v>8200</v>
      </c>
      <c r="S832" s="31" t="e">
        <f>#N/A</f>
        <v>#N/A</v>
      </c>
      <c r="T832" s="30">
        <v>1919</v>
      </c>
      <c r="AB832" s="33" t="e">
        <f>#N/A</f>
        <v>#N/A</v>
      </c>
      <c r="AC832" s="30">
        <v>1200</v>
      </c>
      <c r="AD832" s="30" t="e">
        <f>#N/A</f>
        <v>#N/A</v>
      </c>
      <c r="AE832" s="34">
        <v>0.91023255813953485</v>
      </c>
      <c r="AG832" s="30" t="e">
        <f>#N/A</f>
        <v>#N/A</v>
      </c>
      <c r="AH832" s="30" t="e">
        <f>#N/A</f>
        <v>#N/A</v>
      </c>
      <c r="AI832" s="30">
        <v>6809.25</v>
      </c>
      <c r="AJ832" s="30">
        <v>6485</v>
      </c>
      <c r="AK832" s="26" t="s">
        <v>139</v>
      </c>
      <c r="AL832" s="26">
        <v>18</v>
      </c>
      <c r="AM832" s="26" t="s">
        <v>1874</v>
      </c>
      <c r="AU832" s="67" t="s">
        <v>1526</v>
      </c>
      <c r="AV832" s="26" t="s">
        <v>1930</v>
      </c>
      <c r="AW832" s="26" t="s">
        <v>1898</v>
      </c>
      <c r="BA832" s="26" t="s">
        <v>1409</v>
      </c>
      <c r="BB832" s="26" t="s">
        <v>1410</v>
      </c>
      <c r="BC832" s="26" t="s">
        <v>1411</v>
      </c>
      <c r="BD832" s="37">
        <v>44008</v>
      </c>
      <c r="BE832" s="30">
        <v>34207</v>
      </c>
      <c r="BF832" s="30">
        <v>32465</v>
      </c>
      <c r="BG832" s="37" t="s">
        <v>147</v>
      </c>
      <c r="BH832" s="37" t="s">
        <v>1412</v>
      </c>
      <c r="BI832" s="37"/>
      <c r="BJ832" s="37"/>
      <c r="BK832" s="37"/>
      <c r="BL832" s="37"/>
      <c r="BM832" s="37"/>
      <c r="BN832" s="26"/>
      <c r="BO832" s="26"/>
      <c r="BP832" s="26"/>
      <c r="BQ832" s="38"/>
      <c r="BR832" s="26"/>
      <c r="BS832" s="26"/>
      <c r="BT832" s="26"/>
      <c r="BU832" s="26"/>
      <c r="BV832" s="39"/>
    </row>
    <row r="833" spans="1:74" ht="15" hidden="1" customHeight="1">
      <c r="A833" s="67">
        <v>2020</v>
      </c>
      <c r="B833" s="67">
        <v>829</v>
      </c>
      <c r="C833" s="26" t="s">
        <v>129</v>
      </c>
      <c r="D833" s="26" t="s">
        <v>130</v>
      </c>
      <c r="E833" s="26" t="s">
        <v>131</v>
      </c>
      <c r="F833" s="27">
        <v>43950</v>
      </c>
      <c r="G833" s="67" t="s">
        <v>1932</v>
      </c>
      <c r="H833" s="67" t="s">
        <v>1402</v>
      </c>
      <c r="I833" s="67" t="s">
        <v>1402</v>
      </c>
      <c r="J833" s="28" t="s">
        <v>1933</v>
      </c>
      <c r="K833" s="26" t="s">
        <v>135</v>
      </c>
      <c r="L833" s="26" t="s">
        <v>136</v>
      </c>
      <c r="M833" s="26" t="s">
        <v>1404</v>
      </c>
      <c r="N833" s="26" t="s">
        <v>1405</v>
      </c>
      <c r="O833" s="26" t="s">
        <v>138</v>
      </c>
      <c r="Q833" s="30">
        <v>84</v>
      </c>
      <c r="R833" s="30">
        <v>10060</v>
      </c>
      <c r="S833" s="31" t="e">
        <f>#N/A</f>
        <v>#N/A</v>
      </c>
      <c r="T833" s="30">
        <v>2908</v>
      </c>
      <c r="AB833" s="33" t="e">
        <f>#N/A</f>
        <v>#N/A</v>
      </c>
      <c r="AC833" s="30">
        <v>1200</v>
      </c>
      <c r="AD833" s="30" t="e">
        <f>#N/A</f>
        <v>#N/A</v>
      </c>
      <c r="AE833" s="34">
        <v>0.85878787878787877</v>
      </c>
      <c r="AG833" s="30" t="e">
        <f>#N/A</f>
        <v>#N/A</v>
      </c>
      <c r="AH833" s="30" t="e">
        <f>#N/A</f>
        <v>#N/A</v>
      </c>
      <c r="AI833" s="30">
        <v>8352.75</v>
      </c>
      <c r="AJ833" s="30">
        <v>7955</v>
      </c>
      <c r="AK833" s="26" t="s">
        <v>139</v>
      </c>
      <c r="AL833" s="26">
        <v>18</v>
      </c>
      <c r="AM833" s="26" t="s">
        <v>1874</v>
      </c>
      <c r="AU833" s="67" t="s">
        <v>1526</v>
      </c>
      <c r="AV833" s="26" t="s">
        <v>1930</v>
      </c>
      <c r="AW833" s="26" t="s">
        <v>1898</v>
      </c>
      <c r="BA833" s="26" t="s">
        <v>1409</v>
      </c>
      <c r="BB833" s="26" t="s">
        <v>1410</v>
      </c>
      <c r="BC833" s="26" t="s">
        <v>1411</v>
      </c>
      <c r="BD833" s="37">
        <v>44008</v>
      </c>
      <c r="BE833" s="30">
        <v>34207</v>
      </c>
      <c r="BF833" s="30">
        <v>32465</v>
      </c>
      <c r="BG833" s="37" t="s">
        <v>147</v>
      </c>
      <c r="BH833" s="37" t="s">
        <v>1412</v>
      </c>
      <c r="BI833" s="37"/>
      <c r="BJ833" s="37"/>
      <c r="BK833" s="37"/>
      <c r="BL833" s="37"/>
      <c r="BM833" s="37"/>
      <c r="BN833" s="26"/>
      <c r="BO833" s="26"/>
      <c r="BP833" s="26"/>
      <c r="BQ833" s="38"/>
      <c r="BR833" s="26"/>
      <c r="BS833" s="26"/>
      <c r="BT833" s="26"/>
      <c r="BU833" s="26"/>
      <c r="BV833" s="39"/>
    </row>
    <row r="834" spans="1:74" ht="15" hidden="1" customHeight="1">
      <c r="A834" s="67">
        <v>2020</v>
      </c>
      <c r="B834" s="67">
        <v>830</v>
      </c>
      <c r="C834" s="26" t="s">
        <v>129</v>
      </c>
      <c r="D834" s="26" t="s">
        <v>130</v>
      </c>
      <c r="E834" s="26" t="s">
        <v>131</v>
      </c>
      <c r="F834" s="27">
        <v>43950</v>
      </c>
      <c r="G834" s="67" t="s">
        <v>1934</v>
      </c>
      <c r="H834" s="67" t="s">
        <v>1402</v>
      </c>
      <c r="I834" s="67" t="s">
        <v>1402</v>
      </c>
      <c r="J834" s="28" t="s">
        <v>1935</v>
      </c>
      <c r="K834" s="26" t="s">
        <v>135</v>
      </c>
      <c r="L834" s="26" t="s">
        <v>136</v>
      </c>
      <c r="M834" s="26" t="s">
        <v>1404</v>
      </c>
      <c r="N834" s="26" t="s">
        <v>1405</v>
      </c>
      <c r="O834" s="26" t="s">
        <v>138</v>
      </c>
      <c r="Q834" s="30">
        <v>87</v>
      </c>
      <c r="R834" s="30">
        <v>10760</v>
      </c>
      <c r="S834" s="31" t="e">
        <f>#N/A</f>
        <v>#N/A</v>
      </c>
      <c r="T834" s="30">
        <v>2553</v>
      </c>
      <c r="AB834" s="33" t="e">
        <f>#N/A</f>
        <v>#N/A</v>
      </c>
      <c r="AC834" s="30">
        <v>1200</v>
      </c>
      <c r="AD834" s="30" t="e">
        <f>#N/A</f>
        <v>#N/A</v>
      </c>
      <c r="AE834" s="34">
        <v>0.89428571428571424</v>
      </c>
      <c r="AG834" s="30" t="e">
        <f>#N/A</f>
        <v>#N/A</v>
      </c>
      <c r="AH834" s="30" t="e">
        <f>#N/A</f>
        <v>#N/A</v>
      </c>
      <c r="AI834" s="30">
        <v>8934.4500000000007</v>
      </c>
      <c r="AJ834" s="30">
        <v>8509</v>
      </c>
      <c r="AK834" s="26" t="s">
        <v>139</v>
      </c>
      <c r="AL834" s="26">
        <v>18</v>
      </c>
      <c r="AM834" s="26" t="s">
        <v>1874</v>
      </c>
      <c r="AU834" s="67" t="s">
        <v>1526</v>
      </c>
      <c r="AV834" s="26" t="s">
        <v>1930</v>
      </c>
      <c r="AW834" s="26" t="s">
        <v>1898</v>
      </c>
      <c r="BA834" s="26" t="s">
        <v>1409</v>
      </c>
      <c r="BB834" s="26" t="s">
        <v>1410</v>
      </c>
      <c r="BC834" s="26" t="s">
        <v>1411</v>
      </c>
      <c r="BD834" s="37">
        <v>44008</v>
      </c>
      <c r="BE834" s="30">
        <v>34207</v>
      </c>
      <c r="BF834" s="30">
        <v>32465</v>
      </c>
      <c r="BG834" s="37" t="s">
        <v>147</v>
      </c>
      <c r="BH834" s="37" t="s">
        <v>1412</v>
      </c>
      <c r="BI834" s="37"/>
      <c r="BJ834" s="37"/>
      <c r="BK834" s="37"/>
      <c r="BL834" s="37"/>
      <c r="BM834" s="37"/>
      <c r="BN834" s="26"/>
      <c r="BO834" s="26"/>
      <c r="BP834" s="26"/>
      <c r="BQ834" s="38"/>
      <c r="BR834" s="26"/>
      <c r="BS834" s="26"/>
      <c r="BT834" s="26"/>
      <c r="BU834" s="26"/>
      <c r="BV834" s="39"/>
    </row>
    <row r="835" spans="1:74" ht="15" hidden="1" customHeight="1">
      <c r="A835" s="67">
        <v>2020</v>
      </c>
      <c r="B835" s="67">
        <v>831</v>
      </c>
      <c r="C835" s="26" t="s">
        <v>129</v>
      </c>
      <c r="D835" s="26" t="s">
        <v>130</v>
      </c>
      <c r="E835" s="26" t="s">
        <v>131</v>
      </c>
      <c r="F835" s="27">
        <v>43950</v>
      </c>
      <c r="G835" s="67" t="s">
        <v>1936</v>
      </c>
      <c r="H835" s="67" t="s">
        <v>1402</v>
      </c>
      <c r="I835" s="67" t="s">
        <v>1402</v>
      </c>
      <c r="J835" s="28" t="s">
        <v>1937</v>
      </c>
      <c r="K835" s="26" t="s">
        <v>135</v>
      </c>
      <c r="L835" s="26" t="s">
        <v>136</v>
      </c>
      <c r="M835" s="26" t="s">
        <v>1404</v>
      </c>
      <c r="N835" s="26" t="s">
        <v>1405</v>
      </c>
      <c r="O835" s="26" t="s">
        <v>138</v>
      </c>
      <c r="Q835" s="30">
        <v>84</v>
      </c>
      <c r="R835" s="30">
        <v>8800</v>
      </c>
      <c r="S835" s="31" t="e">
        <f>#N/A</f>
        <v>#N/A</v>
      </c>
      <c r="T835" s="30">
        <v>1988</v>
      </c>
      <c r="AB835" s="33" t="e">
        <f>#N/A</f>
        <v>#N/A</v>
      </c>
      <c r="AC835" s="30">
        <v>1200</v>
      </c>
      <c r="AD835" s="30" t="e">
        <f>#N/A</f>
        <v>#N/A</v>
      </c>
      <c r="AE835" s="34">
        <v>0.87189189189189187</v>
      </c>
      <c r="AG835" s="30" t="e">
        <f>#N/A</f>
        <v>#N/A</v>
      </c>
      <c r="AH835" s="30" t="e">
        <f>#N/A</f>
        <v>#N/A</v>
      </c>
      <c r="AI835" s="30">
        <v>7306.9500000000007</v>
      </c>
      <c r="AJ835" s="30">
        <v>6959</v>
      </c>
      <c r="AK835" s="26" t="s">
        <v>139</v>
      </c>
      <c r="AL835" s="26">
        <v>18</v>
      </c>
      <c r="AM835" s="26" t="s">
        <v>1874</v>
      </c>
      <c r="AU835" s="67" t="s">
        <v>1526</v>
      </c>
      <c r="AV835" s="26" t="s">
        <v>1930</v>
      </c>
      <c r="AW835" s="26" t="s">
        <v>1898</v>
      </c>
      <c r="BA835" s="26" t="s">
        <v>1409</v>
      </c>
      <c r="BB835" s="26" t="s">
        <v>1410</v>
      </c>
      <c r="BC835" s="26" t="s">
        <v>1411</v>
      </c>
      <c r="BD835" s="37">
        <v>44008</v>
      </c>
      <c r="BE835" s="30">
        <v>34207</v>
      </c>
      <c r="BF835" s="30">
        <v>32465</v>
      </c>
      <c r="BG835" s="37" t="s">
        <v>147</v>
      </c>
      <c r="BH835" s="37" t="s">
        <v>1412</v>
      </c>
      <c r="BI835" s="37"/>
      <c r="BJ835" s="37"/>
      <c r="BK835" s="37"/>
      <c r="BL835" s="37"/>
      <c r="BM835" s="37"/>
      <c r="BN835" s="26"/>
      <c r="BO835" s="26"/>
      <c r="BP835" s="26"/>
      <c r="BQ835" s="38"/>
      <c r="BR835" s="26"/>
      <c r="BS835" s="26"/>
      <c r="BT835" s="26"/>
      <c r="BU835" s="26"/>
      <c r="BV835" s="39"/>
    </row>
    <row r="836" spans="1:74" ht="15" hidden="1" customHeight="1">
      <c r="A836" s="67">
        <v>2020</v>
      </c>
      <c r="B836" s="67">
        <v>832</v>
      </c>
      <c r="C836" s="26" t="s">
        <v>129</v>
      </c>
      <c r="D836" s="26" t="s">
        <v>130</v>
      </c>
      <c r="E836" s="26" t="s">
        <v>131</v>
      </c>
      <c r="F836" s="27">
        <v>43950</v>
      </c>
      <c r="G836" s="67" t="s">
        <v>1938</v>
      </c>
      <c r="H836" s="67" t="s">
        <v>1402</v>
      </c>
      <c r="I836" s="67" t="s">
        <v>1402</v>
      </c>
      <c r="J836" s="28" t="s">
        <v>1939</v>
      </c>
      <c r="K836" s="26" t="s">
        <v>135</v>
      </c>
      <c r="L836" s="26" t="s">
        <v>136</v>
      </c>
      <c r="M836" s="26" t="s">
        <v>1404</v>
      </c>
      <c r="N836" s="26" t="s">
        <v>1405</v>
      </c>
      <c r="O836" s="26" t="s">
        <v>138</v>
      </c>
      <c r="Q836" s="30">
        <v>84</v>
      </c>
      <c r="R836" s="30">
        <v>7500</v>
      </c>
      <c r="S836" s="31" t="e">
        <f>#N/A</f>
        <v>#N/A</v>
      </c>
      <c r="T836" s="30">
        <v>2124</v>
      </c>
      <c r="AB836" s="33" t="e">
        <f>#N/A</f>
        <v>#N/A</v>
      </c>
      <c r="AC836" s="30">
        <v>1200</v>
      </c>
      <c r="AD836" s="30" t="e">
        <f>#N/A</f>
        <v>#N/A</v>
      </c>
      <c r="AE836" s="34">
        <v>0.90307692307692311</v>
      </c>
      <c r="AG836" s="30" t="e">
        <f>#N/A</f>
        <v>#N/A</v>
      </c>
      <c r="AH836" s="30" t="e">
        <f>#N/A</f>
        <v>#N/A</v>
      </c>
      <c r="AI836" s="30">
        <v>6227.55</v>
      </c>
      <c r="AJ836" s="30">
        <v>5931</v>
      </c>
      <c r="AK836" s="26" t="s">
        <v>139</v>
      </c>
      <c r="AL836" s="26">
        <v>18</v>
      </c>
      <c r="AM836" s="26" t="s">
        <v>1874</v>
      </c>
      <c r="AU836" s="67" t="s">
        <v>1526</v>
      </c>
      <c r="AV836" s="26" t="s">
        <v>1930</v>
      </c>
      <c r="AW836" s="26" t="s">
        <v>1898</v>
      </c>
      <c r="BA836" s="26" t="s">
        <v>1409</v>
      </c>
      <c r="BB836" s="26" t="s">
        <v>1410</v>
      </c>
      <c r="BC836" s="26" t="s">
        <v>1411</v>
      </c>
      <c r="BD836" s="37">
        <v>44008</v>
      </c>
      <c r="BE836" s="30">
        <v>34207</v>
      </c>
      <c r="BF836" s="30">
        <v>32465</v>
      </c>
      <c r="BG836" s="37" t="s">
        <v>147</v>
      </c>
      <c r="BH836" s="37" t="s">
        <v>1412</v>
      </c>
      <c r="BI836" s="37"/>
      <c r="BJ836" s="37"/>
      <c r="BK836" s="37"/>
      <c r="BL836" s="37"/>
      <c r="BM836" s="37"/>
      <c r="BN836" s="26"/>
      <c r="BO836" s="26"/>
      <c r="BP836" s="26"/>
      <c r="BQ836" s="38"/>
      <c r="BR836" s="26"/>
      <c r="BS836" s="26"/>
      <c r="BT836" s="26"/>
      <c r="BU836" s="26"/>
      <c r="BV836" s="39"/>
    </row>
    <row r="837" spans="1:74" ht="15" hidden="1" customHeight="1">
      <c r="A837" s="67">
        <v>2020</v>
      </c>
      <c r="B837" s="67">
        <v>833</v>
      </c>
      <c r="C837" s="26" t="s">
        <v>129</v>
      </c>
      <c r="D837" s="26" t="s">
        <v>130</v>
      </c>
      <c r="E837" s="26" t="s">
        <v>131</v>
      </c>
      <c r="F837" s="27">
        <v>43950</v>
      </c>
      <c r="G837" s="67" t="s">
        <v>1940</v>
      </c>
      <c r="H837" s="67" t="s">
        <v>1402</v>
      </c>
      <c r="I837" s="67" t="s">
        <v>1402</v>
      </c>
      <c r="J837" s="28" t="s">
        <v>1941</v>
      </c>
      <c r="K837" s="26" t="s">
        <v>135</v>
      </c>
      <c r="L837" s="26" t="s">
        <v>136</v>
      </c>
      <c r="M837" s="26" t="s">
        <v>1404</v>
      </c>
      <c r="N837" s="26" t="s">
        <v>1405</v>
      </c>
      <c r="O837" s="26" t="s">
        <v>138</v>
      </c>
      <c r="Q837" s="30">
        <v>82</v>
      </c>
      <c r="R837" s="30">
        <v>7720</v>
      </c>
      <c r="S837" s="31" t="e">
        <f>#N/A</f>
        <v>#N/A</v>
      </c>
      <c r="T837" s="30">
        <v>2182</v>
      </c>
      <c r="AB837" s="33" t="e">
        <f>#N/A</f>
        <v>#N/A</v>
      </c>
      <c r="AC837" s="30">
        <v>1200</v>
      </c>
      <c r="AD837" s="30" t="e">
        <f>#N/A</f>
        <v>#N/A</v>
      </c>
      <c r="AE837" s="34">
        <v>0.93652173913043479</v>
      </c>
      <c r="AG837" s="30" t="e">
        <f>#N/A</f>
        <v>#N/A</v>
      </c>
      <c r="AH837" s="30" t="e">
        <f>#N/A</f>
        <v>#N/A</v>
      </c>
      <c r="AI837" s="30">
        <v>6410.25</v>
      </c>
      <c r="AJ837" s="30">
        <v>6105</v>
      </c>
      <c r="AK837" s="26" t="s">
        <v>139</v>
      </c>
      <c r="AL837" s="26">
        <v>18</v>
      </c>
      <c r="AM837" s="26" t="s">
        <v>1874</v>
      </c>
      <c r="AU837" s="67" t="s">
        <v>1526</v>
      </c>
      <c r="AV837" s="26" t="s">
        <v>1930</v>
      </c>
      <c r="AW837" s="26" t="s">
        <v>1898</v>
      </c>
      <c r="BA837" s="26" t="s">
        <v>1409</v>
      </c>
      <c r="BB837" s="26" t="s">
        <v>1410</v>
      </c>
      <c r="BC837" s="26" t="s">
        <v>1411</v>
      </c>
      <c r="BD837" s="37">
        <v>44008</v>
      </c>
      <c r="BE837" s="30">
        <v>34207</v>
      </c>
      <c r="BF837" s="30">
        <v>32465</v>
      </c>
      <c r="BG837" s="37" t="s">
        <v>147</v>
      </c>
      <c r="BH837" s="37" t="s">
        <v>1412</v>
      </c>
      <c r="BI837" s="37"/>
      <c r="BJ837" s="37"/>
      <c r="BK837" s="37"/>
      <c r="BL837" s="37"/>
      <c r="BM837" s="37"/>
      <c r="BN837" s="26"/>
      <c r="BO837" s="26"/>
      <c r="BP837" s="26"/>
      <c r="BQ837" s="38"/>
      <c r="BR837" s="26"/>
      <c r="BS837" s="26"/>
      <c r="BT837" s="26"/>
      <c r="BU837" s="26"/>
      <c r="BV837" s="39"/>
    </row>
    <row r="838" spans="1:74" ht="15" hidden="1" customHeight="1">
      <c r="A838" s="67">
        <v>2020</v>
      </c>
      <c r="B838" s="67">
        <v>834</v>
      </c>
      <c r="C838" s="26" t="s">
        <v>129</v>
      </c>
      <c r="D838" s="26" t="s">
        <v>130</v>
      </c>
      <c r="E838" s="26" t="s">
        <v>131</v>
      </c>
      <c r="F838" s="27">
        <v>43950</v>
      </c>
      <c r="G838" s="67" t="s">
        <v>1942</v>
      </c>
      <c r="H838" s="67" t="s">
        <v>1402</v>
      </c>
      <c r="I838" s="67" t="s">
        <v>1402</v>
      </c>
      <c r="J838" s="28" t="s">
        <v>1943</v>
      </c>
      <c r="K838" s="26" t="s">
        <v>135</v>
      </c>
      <c r="L838" s="26" t="s">
        <v>136</v>
      </c>
      <c r="M838" s="26" t="s">
        <v>1404</v>
      </c>
      <c r="N838" s="26" t="s">
        <v>1405</v>
      </c>
      <c r="O838" s="26" t="s">
        <v>138</v>
      </c>
      <c r="Q838" s="30">
        <v>91</v>
      </c>
      <c r="R838" s="30">
        <v>13020</v>
      </c>
      <c r="S838" s="31" t="e">
        <f>#N/A</f>
        <v>#N/A</v>
      </c>
      <c r="T838" s="30">
        <v>3482</v>
      </c>
      <c r="AB838" s="33" t="e">
        <f>#N/A</f>
        <v>#N/A</v>
      </c>
      <c r="AC838" s="30">
        <v>1200</v>
      </c>
      <c r="AD838" s="30" t="e">
        <f>#N/A</f>
        <v>#N/A</v>
      </c>
      <c r="AE838" s="34">
        <v>0.75272727272727269</v>
      </c>
      <c r="AG838" s="30" t="e">
        <f>#N/A</f>
        <v>#N/A</v>
      </c>
      <c r="AH838" s="30" t="e">
        <f>#N/A</f>
        <v>#N/A</v>
      </c>
      <c r="AI838" s="30">
        <v>10810.800000000001</v>
      </c>
      <c r="AJ838" s="30">
        <v>10296</v>
      </c>
      <c r="AK838" s="26" t="s">
        <v>139</v>
      </c>
      <c r="AL838" s="26">
        <v>18</v>
      </c>
      <c r="AM838" s="26" t="s">
        <v>1874</v>
      </c>
      <c r="AU838" s="67" t="s">
        <v>1526</v>
      </c>
      <c r="AV838" s="26" t="s">
        <v>1930</v>
      </c>
      <c r="AW838" s="26" t="s">
        <v>1898</v>
      </c>
      <c r="BA838" s="26" t="s">
        <v>1409</v>
      </c>
      <c r="BB838" s="26" t="s">
        <v>1410</v>
      </c>
      <c r="BC838" s="26" t="s">
        <v>1411</v>
      </c>
      <c r="BD838" s="37">
        <v>44008</v>
      </c>
      <c r="BE838" s="30">
        <v>34207</v>
      </c>
      <c r="BF838" s="30">
        <v>32465</v>
      </c>
      <c r="BG838" s="37" t="s">
        <v>147</v>
      </c>
      <c r="BH838" s="37" t="s">
        <v>1412</v>
      </c>
      <c r="BI838" s="37"/>
      <c r="BJ838" s="37"/>
      <c r="BK838" s="37"/>
      <c r="BL838" s="37"/>
      <c r="BM838" s="37"/>
      <c r="BN838" s="26"/>
      <c r="BO838" s="26"/>
      <c r="BP838" s="26"/>
      <c r="BQ838" s="38"/>
      <c r="BR838" s="26"/>
      <c r="BS838" s="26"/>
      <c r="BT838" s="26"/>
      <c r="BU838" s="26"/>
      <c r="BV838" s="39"/>
    </row>
    <row r="839" spans="1:74" ht="15" hidden="1" customHeight="1">
      <c r="A839" s="67">
        <v>2020</v>
      </c>
      <c r="B839" s="67">
        <v>835</v>
      </c>
      <c r="C839" s="26" t="s">
        <v>129</v>
      </c>
      <c r="D839" s="26" t="s">
        <v>130</v>
      </c>
      <c r="E839" s="26" t="s">
        <v>131</v>
      </c>
      <c r="F839" s="27">
        <v>43950</v>
      </c>
      <c r="G839" s="67" t="s">
        <v>1944</v>
      </c>
      <c r="H839" s="67" t="s">
        <v>1402</v>
      </c>
      <c r="I839" s="67" t="s">
        <v>1402</v>
      </c>
      <c r="J839" s="28" t="s">
        <v>1594</v>
      </c>
      <c r="K839" s="26" t="s">
        <v>135</v>
      </c>
      <c r="L839" s="26" t="s">
        <v>136</v>
      </c>
      <c r="M839" s="26" t="s">
        <v>1404</v>
      </c>
      <c r="N839" s="26" t="s">
        <v>1405</v>
      </c>
      <c r="O839" s="26" t="s">
        <v>138</v>
      </c>
      <c r="Q839" s="30">
        <v>96</v>
      </c>
      <c r="R839" s="30">
        <v>13400</v>
      </c>
      <c r="S839" s="31" t="e">
        <f>#N/A</f>
        <v>#N/A</v>
      </c>
      <c r="T839" s="30">
        <v>3422</v>
      </c>
      <c r="AB839" s="33" t="e">
        <f>#N/A</f>
        <v>#N/A</v>
      </c>
      <c r="AC839" s="30">
        <v>1200</v>
      </c>
      <c r="AD839" s="30" t="e">
        <f>#N/A</f>
        <v>#N/A</v>
      </c>
      <c r="AE839" s="34">
        <v>0.90307692307692311</v>
      </c>
      <c r="AG839" s="30" t="e">
        <f>#N/A</f>
        <v>#N/A</v>
      </c>
      <c r="AH839" s="30" t="e">
        <f>#N/A</f>
        <v>#N/A</v>
      </c>
      <c r="AI839" s="30">
        <v>11126.85</v>
      </c>
      <c r="AJ839" s="30">
        <v>10597</v>
      </c>
      <c r="AK839" s="26" t="s">
        <v>139</v>
      </c>
      <c r="AL839" s="26">
        <v>18</v>
      </c>
      <c r="AM839" s="26" t="s">
        <v>1874</v>
      </c>
      <c r="AU839" s="67" t="s">
        <v>1526</v>
      </c>
      <c r="AV839" s="26" t="s">
        <v>1930</v>
      </c>
      <c r="AW839" s="26" t="s">
        <v>1898</v>
      </c>
      <c r="BA839" s="26" t="s">
        <v>1409</v>
      </c>
      <c r="BB839" s="26" t="s">
        <v>1410</v>
      </c>
      <c r="BC839" s="26" t="s">
        <v>1411</v>
      </c>
      <c r="BD839" s="37">
        <v>44008</v>
      </c>
      <c r="BE839" s="30">
        <v>34207</v>
      </c>
      <c r="BF839" s="30">
        <v>32465</v>
      </c>
      <c r="BG839" s="37" t="s">
        <v>147</v>
      </c>
      <c r="BH839" s="37" t="s">
        <v>1412</v>
      </c>
      <c r="BI839" s="37"/>
      <c r="BJ839" s="37"/>
      <c r="BK839" s="37"/>
      <c r="BL839" s="37"/>
      <c r="BM839" s="37"/>
      <c r="BN839" s="26"/>
      <c r="BO839" s="26"/>
      <c r="BP839" s="26"/>
      <c r="BQ839" s="38"/>
      <c r="BR839" s="26"/>
      <c r="BS839" s="26"/>
      <c r="BT839" s="26"/>
      <c r="BU839" s="26"/>
      <c r="BV839" s="39"/>
    </row>
    <row r="840" spans="1:74" ht="15" hidden="1" customHeight="1">
      <c r="A840" s="67">
        <v>2020</v>
      </c>
      <c r="B840" s="67">
        <v>836</v>
      </c>
      <c r="C840" s="26" t="s">
        <v>129</v>
      </c>
      <c r="D840" s="26" t="s">
        <v>130</v>
      </c>
      <c r="E840" s="26" t="s">
        <v>131</v>
      </c>
      <c r="F840" s="27">
        <v>43950</v>
      </c>
      <c r="G840" s="67" t="s">
        <v>1945</v>
      </c>
      <c r="H840" s="67" t="s">
        <v>1402</v>
      </c>
      <c r="I840" s="67" t="s">
        <v>1402</v>
      </c>
      <c r="J840" s="28" t="s">
        <v>1946</v>
      </c>
      <c r="K840" s="26" t="s">
        <v>135</v>
      </c>
      <c r="L840" s="26" t="s">
        <v>136</v>
      </c>
      <c r="M840" s="26" t="s">
        <v>1404</v>
      </c>
      <c r="N840" s="26" t="s">
        <v>1405</v>
      </c>
      <c r="O840" s="26" t="s">
        <v>138</v>
      </c>
      <c r="Q840" s="30">
        <v>83</v>
      </c>
      <c r="R840" s="30">
        <v>7870</v>
      </c>
      <c r="S840" s="31" t="e">
        <f>#N/A</f>
        <v>#N/A</v>
      </c>
      <c r="T840" s="30">
        <v>2011</v>
      </c>
      <c r="AB840" s="33" t="e">
        <f>#N/A</f>
        <v>#N/A</v>
      </c>
      <c r="AC840" s="30">
        <v>1200</v>
      </c>
      <c r="AD840" s="30" t="e">
        <f>#N/A</f>
        <v>#N/A</v>
      </c>
      <c r="AE840" s="34">
        <v>0.98</v>
      </c>
      <c r="AG840" s="30" t="e">
        <f>#N/A</f>
        <v>#N/A</v>
      </c>
      <c r="AH840" s="30" t="e">
        <f>#N/A</f>
        <v>#N/A</v>
      </c>
      <c r="AI840" s="30">
        <v>6535.2000000000007</v>
      </c>
      <c r="AJ840" s="30">
        <v>6224</v>
      </c>
      <c r="AK840" s="26" t="s">
        <v>139</v>
      </c>
      <c r="AL840" s="26">
        <v>18</v>
      </c>
      <c r="AM840" s="26" t="s">
        <v>1874</v>
      </c>
      <c r="AU840" s="67" t="s">
        <v>1526</v>
      </c>
      <c r="AV840" s="26" t="s">
        <v>1930</v>
      </c>
      <c r="AW840" s="26" t="s">
        <v>1898</v>
      </c>
      <c r="BA840" s="26" t="s">
        <v>1409</v>
      </c>
      <c r="BB840" s="26" t="s">
        <v>1410</v>
      </c>
      <c r="BC840" s="26" t="s">
        <v>1411</v>
      </c>
      <c r="BD840" s="37">
        <v>44008</v>
      </c>
      <c r="BE840" s="30">
        <v>34207</v>
      </c>
      <c r="BF840" s="30">
        <v>32465</v>
      </c>
      <c r="BG840" s="37" t="s">
        <v>147</v>
      </c>
      <c r="BH840" s="37" t="s">
        <v>1412</v>
      </c>
      <c r="BI840" s="37"/>
      <c r="BJ840" s="37"/>
      <c r="BK840" s="37"/>
      <c r="BL840" s="37"/>
      <c r="BM840" s="37"/>
      <c r="BN840" s="26"/>
      <c r="BO840" s="26"/>
      <c r="BP840" s="26"/>
      <c r="BQ840" s="38"/>
      <c r="BR840" s="26"/>
      <c r="BS840" s="26"/>
      <c r="BT840" s="26"/>
      <c r="BU840" s="26"/>
      <c r="BV840" s="39"/>
    </row>
    <row r="841" spans="1:74" ht="15" hidden="1" customHeight="1">
      <c r="A841" s="67">
        <v>2020</v>
      </c>
      <c r="B841" s="67">
        <v>837</v>
      </c>
      <c r="C841" s="26" t="s">
        <v>129</v>
      </c>
      <c r="D841" s="26" t="s">
        <v>130</v>
      </c>
      <c r="E841" s="26" t="s">
        <v>131</v>
      </c>
      <c r="F841" s="27">
        <v>43950</v>
      </c>
      <c r="G841" s="67" t="s">
        <v>1947</v>
      </c>
      <c r="H841" s="67" t="s">
        <v>1402</v>
      </c>
      <c r="I841" s="67" t="s">
        <v>1402</v>
      </c>
      <c r="J841" s="28" t="s">
        <v>1948</v>
      </c>
      <c r="K841" s="26" t="s">
        <v>135</v>
      </c>
      <c r="L841" s="26" t="s">
        <v>136</v>
      </c>
      <c r="M841" s="26" t="s">
        <v>1404</v>
      </c>
      <c r="N841" s="26" t="s">
        <v>1405</v>
      </c>
      <c r="O841" s="26" t="s">
        <v>138</v>
      </c>
      <c r="Q841" s="30">
        <v>89</v>
      </c>
      <c r="R841" s="30">
        <v>11500</v>
      </c>
      <c r="S841" s="31" t="e">
        <f>#N/A</f>
        <v>#N/A</v>
      </c>
      <c r="T841" s="30">
        <v>3249</v>
      </c>
      <c r="AB841" s="33" t="e">
        <f>#N/A</f>
        <v>#N/A</v>
      </c>
      <c r="AC841" s="30">
        <v>1200</v>
      </c>
      <c r="AD841" s="30" t="e">
        <f>#N/A</f>
        <v>#N/A</v>
      </c>
      <c r="AE841" s="34">
        <v>0.81333333333333335</v>
      </c>
      <c r="AG841" s="30" t="e">
        <f>#N/A</f>
        <v>#N/A</v>
      </c>
      <c r="AH841" s="30" t="e">
        <f>#N/A</f>
        <v>#N/A</v>
      </c>
      <c r="AI841" s="30">
        <v>9548.7000000000007</v>
      </c>
      <c r="AJ841" s="30">
        <v>9094</v>
      </c>
      <c r="AK841" s="26" t="s">
        <v>139</v>
      </c>
      <c r="AL841" s="26">
        <v>18</v>
      </c>
      <c r="AM841" s="26" t="s">
        <v>1874</v>
      </c>
      <c r="AU841" s="67" t="s">
        <v>1526</v>
      </c>
      <c r="AV841" s="26" t="s">
        <v>1930</v>
      </c>
      <c r="AW841" s="26" t="s">
        <v>1898</v>
      </c>
      <c r="BA841" s="26" t="s">
        <v>1409</v>
      </c>
      <c r="BB841" s="26" t="s">
        <v>1410</v>
      </c>
      <c r="BC841" s="26" t="s">
        <v>1411</v>
      </c>
      <c r="BD841" s="37">
        <v>44008</v>
      </c>
      <c r="BE841" s="30">
        <v>34207</v>
      </c>
      <c r="BF841" s="30">
        <v>32465</v>
      </c>
      <c r="BG841" s="37" t="s">
        <v>147</v>
      </c>
      <c r="BH841" s="37" t="s">
        <v>1412</v>
      </c>
      <c r="BI841" s="37"/>
      <c r="BJ841" s="37"/>
      <c r="BK841" s="37"/>
      <c r="BL841" s="37"/>
      <c r="BM841" s="37"/>
      <c r="BN841" s="26"/>
      <c r="BO841" s="26"/>
      <c r="BP841" s="26"/>
      <c r="BQ841" s="38"/>
      <c r="BR841" s="26"/>
      <c r="BS841" s="26"/>
      <c r="BT841" s="26"/>
      <c r="BU841" s="26"/>
      <c r="BV841" s="39"/>
    </row>
    <row r="842" spans="1:74" ht="15" hidden="1" customHeight="1">
      <c r="A842" s="67">
        <v>2020</v>
      </c>
      <c r="B842" s="67">
        <v>838</v>
      </c>
      <c r="C842" s="26" t="s">
        <v>129</v>
      </c>
      <c r="D842" s="26" t="s">
        <v>130</v>
      </c>
      <c r="E842" s="26" t="s">
        <v>131</v>
      </c>
      <c r="F842" s="27">
        <v>43950</v>
      </c>
      <c r="G842" s="67" t="s">
        <v>1949</v>
      </c>
      <c r="H842" s="67" t="s">
        <v>1402</v>
      </c>
      <c r="I842" s="67" t="s">
        <v>1402</v>
      </c>
      <c r="J842" s="28" t="s">
        <v>1594</v>
      </c>
      <c r="K842" s="26" t="s">
        <v>135</v>
      </c>
      <c r="L842" s="26" t="s">
        <v>136</v>
      </c>
      <c r="M842" s="26" t="s">
        <v>1404</v>
      </c>
      <c r="N842" s="26" t="s">
        <v>1405</v>
      </c>
      <c r="O842" s="26" t="s">
        <v>138</v>
      </c>
      <c r="Q842" s="30">
        <v>85</v>
      </c>
      <c r="R842" s="30">
        <v>10210</v>
      </c>
      <c r="S842" s="31" t="e">
        <f>#N/A</f>
        <v>#N/A</v>
      </c>
      <c r="T842" s="30">
        <v>2612</v>
      </c>
      <c r="AB842" s="33" t="e">
        <f>#N/A</f>
        <v>#N/A</v>
      </c>
      <c r="AC842" s="30">
        <v>1200</v>
      </c>
      <c r="AD842" s="30" t="e">
        <f>#N/A</f>
        <v>#N/A</v>
      </c>
      <c r="AE842" s="34">
        <v>0.68967741935483873</v>
      </c>
      <c r="AG842" s="30" t="e">
        <f>#N/A</f>
        <v>#N/A</v>
      </c>
      <c r="AH842" s="30" t="e">
        <f>#N/A</f>
        <v>#N/A</v>
      </c>
      <c r="AI842" s="30">
        <v>8477.7000000000007</v>
      </c>
      <c r="AJ842" s="30">
        <v>8074</v>
      </c>
      <c r="AK842" s="26" t="s">
        <v>139</v>
      </c>
      <c r="AL842" s="26">
        <v>18</v>
      </c>
      <c r="AM842" s="26" t="s">
        <v>1874</v>
      </c>
      <c r="AU842" s="67" t="s">
        <v>1526</v>
      </c>
      <c r="AV842" s="26" t="s">
        <v>1930</v>
      </c>
      <c r="AW842" s="26" t="s">
        <v>1898</v>
      </c>
      <c r="BA842" s="26" t="s">
        <v>1409</v>
      </c>
      <c r="BB842" s="26" t="s">
        <v>1410</v>
      </c>
      <c r="BC842" s="26" t="s">
        <v>1411</v>
      </c>
      <c r="BD842" s="37">
        <v>44008</v>
      </c>
      <c r="BE842" s="30">
        <v>34207</v>
      </c>
      <c r="BF842" s="30">
        <v>32465</v>
      </c>
      <c r="BG842" s="37" t="s">
        <v>147</v>
      </c>
      <c r="BH842" s="37" t="s">
        <v>1412</v>
      </c>
      <c r="BI842" s="37"/>
      <c r="BJ842" s="37"/>
      <c r="BK842" s="37"/>
      <c r="BL842" s="37"/>
      <c r="BM842" s="37"/>
      <c r="BN842" s="26"/>
      <c r="BO842" s="26"/>
      <c r="BP842" s="26"/>
      <c r="BQ842" s="38"/>
      <c r="BR842" s="26"/>
      <c r="BS842" s="26"/>
      <c r="BT842" s="26"/>
      <c r="BU842" s="26"/>
      <c r="BV842" s="39"/>
    </row>
    <row r="843" spans="1:74" ht="15" hidden="1" customHeight="1" thickBot="1">
      <c r="A843" s="82">
        <v>2020</v>
      </c>
      <c r="B843" s="82">
        <v>839</v>
      </c>
      <c r="C843" s="82" t="s">
        <v>129</v>
      </c>
      <c r="D843" s="82" t="s">
        <v>130</v>
      </c>
      <c r="E843" s="82" t="s">
        <v>131</v>
      </c>
      <c r="F843" s="95">
        <v>43950</v>
      </c>
      <c r="G843" s="82" t="s">
        <v>1950</v>
      </c>
      <c r="H843" s="82" t="s">
        <v>1402</v>
      </c>
      <c r="I843" s="82" t="s">
        <v>1402</v>
      </c>
      <c r="J843" s="84" t="s">
        <v>1951</v>
      </c>
      <c r="K843" s="82" t="s">
        <v>135</v>
      </c>
      <c r="L843" s="82" t="s">
        <v>136</v>
      </c>
      <c r="M843" s="82" t="s">
        <v>1404</v>
      </c>
      <c r="N843" s="82" t="s">
        <v>1405</v>
      </c>
      <c r="O843" s="82" t="s">
        <v>138</v>
      </c>
      <c r="P843" s="85"/>
      <c r="Q843" s="63">
        <v>80</v>
      </c>
      <c r="R843" s="63">
        <v>7770</v>
      </c>
      <c r="S843" s="86" t="e">
        <f>#N/A</f>
        <v>#N/A</v>
      </c>
      <c r="T843" s="63">
        <v>2029</v>
      </c>
      <c r="U843" s="63"/>
      <c r="V843" s="87"/>
      <c r="W843" s="63"/>
      <c r="X843" s="63"/>
      <c r="Y843" s="63"/>
      <c r="Z843" s="63"/>
      <c r="AA843" s="63"/>
      <c r="AB843" s="88" t="e">
        <f>#N/A</f>
        <v>#N/A</v>
      </c>
      <c r="AC843" s="63">
        <v>1200</v>
      </c>
      <c r="AD843" s="63" t="e">
        <f>#N/A</f>
        <v>#N/A</v>
      </c>
      <c r="AE843" s="89">
        <v>0.85499999999999998</v>
      </c>
      <c r="AF843" s="90">
        <v>0.01</v>
      </c>
      <c r="AG843" s="63" t="e">
        <f>#N/A</f>
        <v>#N/A</v>
      </c>
      <c r="AH843" s="63" t="e">
        <f>#N/A</f>
        <v>#N/A</v>
      </c>
      <c r="AI843" s="63">
        <v>6387.1500000000005</v>
      </c>
      <c r="AJ843" s="63">
        <v>6083</v>
      </c>
      <c r="AK843" s="82" t="s">
        <v>139</v>
      </c>
      <c r="AL843" s="82">
        <v>18</v>
      </c>
      <c r="AM843" s="82" t="s">
        <v>1874</v>
      </c>
      <c r="AN843" s="82"/>
      <c r="AO843" s="63"/>
      <c r="AP843" s="63"/>
      <c r="AQ843" s="63"/>
      <c r="AR843" s="57"/>
      <c r="AS843" s="63"/>
      <c r="AT843" s="57"/>
      <c r="AU843" s="82" t="s">
        <v>1526</v>
      </c>
      <c r="AV843" s="82" t="s">
        <v>1930</v>
      </c>
      <c r="AW843" s="82" t="s">
        <v>1898</v>
      </c>
      <c r="AX843" s="82"/>
      <c r="AY843" s="82"/>
      <c r="AZ843" s="82"/>
      <c r="BA843" s="82" t="s">
        <v>1409</v>
      </c>
      <c r="BB843" s="82" t="s">
        <v>1410</v>
      </c>
      <c r="BC843" s="82" t="s">
        <v>1411</v>
      </c>
      <c r="BD843" s="83">
        <v>44008</v>
      </c>
      <c r="BE843" s="63">
        <v>34207</v>
      </c>
      <c r="BF843" s="63">
        <v>32465</v>
      </c>
      <c r="BG843" s="37" t="s">
        <v>147</v>
      </c>
      <c r="BH843" s="83" t="s">
        <v>1412</v>
      </c>
      <c r="BI843" s="83"/>
      <c r="BJ843" s="83"/>
      <c r="BK843" s="83"/>
      <c r="BL843" s="83"/>
      <c r="BM843" s="83"/>
      <c r="BN843" s="82"/>
      <c r="BO843" s="82"/>
      <c r="BP843" s="82"/>
      <c r="BQ843" s="91"/>
      <c r="BR843" s="82"/>
      <c r="BS843" s="82"/>
      <c r="BT843" s="82"/>
      <c r="BU843" s="82"/>
      <c r="BV843" s="92"/>
    </row>
    <row r="844" spans="1:74" ht="15" hidden="1" customHeight="1">
      <c r="A844" s="67">
        <v>2020</v>
      </c>
      <c r="B844" s="67">
        <v>840</v>
      </c>
      <c r="C844" s="67" t="s">
        <v>129</v>
      </c>
      <c r="D844" s="67" t="s">
        <v>1479</v>
      </c>
      <c r="E844" s="67" t="s">
        <v>1480</v>
      </c>
      <c r="F844" s="68">
        <v>43957</v>
      </c>
      <c r="G844" s="67" t="s">
        <v>1952</v>
      </c>
      <c r="H844" s="67" t="s">
        <v>1402</v>
      </c>
      <c r="I844" s="67" t="s">
        <v>1402</v>
      </c>
      <c r="J844" s="69" t="s">
        <v>1953</v>
      </c>
      <c r="K844" s="67" t="s">
        <v>1483</v>
      </c>
      <c r="L844" s="67" t="s">
        <v>136</v>
      </c>
      <c r="M844" s="67" t="s">
        <v>137</v>
      </c>
      <c r="N844" s="67" t="s">
        <v>138</v>
      </c>
      <c r="O844" s="67" t="s">
        <v>138</v>
      </c>
      <c r="P844" s="70">
        <v>63</v>
      </c>
      <c r="Q844" s="71">
        <v>76</v>
      </c>
      <c r="R844" s="71">
        <v>6520</v>
      </c>
      <c r="S844" s="72" t="e">
        <f>#N/A</f>
        <v>#N/A</v>
      </c>
      <c r="T844" s="71">
        <v>1572</v>
      </c>
      <c r="U844" s="71">
        <v>1322</v>
      </c>
      <c r="V844" s="73">
        <v>5</v>
      </c>
      <c r="W844" s="71">
        <v>49</v>
      </c>
      <c r="X844" s="71" t="e">
        <f>#N/A</f>
        <v>#N/A</v>
      </c>
      <c r="Y844" s="71" t="e">
        <f>#N/A</f>
        <v>#N/A</v>
      </c>
      <c r="Z844" s="71"/>
      <c r="AA844" s="71"/>
      <c r="AB844" s="74" t="e">
        <f>#N/A</f>
        <v>#N/A</v>
      </c>
      <c r="AC844" s="71">
        <v>1800</v>
      </c>
      <c r="AD844" s="71" t="e">
        <f>#N/A</f>
        <v>#N/A</v>
      </c>
      <c r="AE844" s="75">
        <v>0.92117647058823526</v>
      </c>
      <c r="AF844" s="76"/>
      <c r="AG844" s="71" t="e">
        <f>#N/A</f>
        <v>#N/A</v>
      </c>
      <c r="AH844" s="71" t="e">
        <f>#N/A</f>
        <v>#N/A</v>
      </c>
      <c r="AI844" s="71">
        <v>6413.4000000000005</v>
      </c>
      <c r="AJ844" s="71">
        <v>6108</v>
      </c>
      <c r="AK844" s="67" t="s">
        <v>139</v>
      </c>
      <c r="AL844" s="67">
        <v>19</v>
      </c>
      <c r="AM844" s="67" t="s">
        <v>1954</v>
      </c>
      <c r="AN844" s="67"/>
      <c r="AO844" s="71"/>
      <c r="AP844" s="71"/>
      <c r="AQ844" s="71"/>
      <c r="AR844" s="77"/>
      <c r="AS844" s="71"/>
      <c r="AT844" s="77"/>
      <c r="AU844" s="67" t="s">
        <v>1526</v>
      </c>
      <c r="AV844" s="26" t="s">
        <v>1955</v>
      </c>
      <c r="AW844" s="26" t="s">
        <v>1956</v>
      </c>
      <c r="AX844" s="67"/>
      <c r="AY844" s="67"/>
      <c r="AZ844" s="67"/>
      <c r="BA844" s="67" t="s">
        <v>1187</v>
      </c>
      <c r="BB844" s="67" t="s">
        <v>1410</v>
      </c>
      <c r="BC844" s="67" t="s">
        <v>1411</v>
      </c>
      <c r="BD844" s="78">
        <v>44008</v>
      </c>
      <c r="BE844" s="71">
        <v>34207</v>
      </c>
      <c r="BF844" s="71">
        <v>32465</v>
      </c>
      <c r="BG844" s="37" t="s">
        <v>147</v>
      </c>
      <c r="BH844" s="78" t="s">
        <v>1412</v>
      </c>
      <c r="BI844" s="78"/>
      <c r="BJ844" s="78"/>
      <c r="BK844" s="78"/>
      <c r="BL844" s="78"/>
      <c r="BM844" s="78"/>
      <c r="BN844" s="67"/>
      <c r="BO844" s="67"/>
      <c r="BP844" s="67"/>
      <c r="BQ844" s="79"/>
      <c r="BR844" s="67"/>
      <c r="BS844" s="67"/>
      <c r="BT844" s="67"/>
      <c r="BU844" s="67"/>
      <c r="BV844" s="80"/>
    </row>
    <row r="845" spans="1:74" ht="15" hidden="1" customHeight="1">
      <c r="A845" s="67">
        <v>2020</v>
      </c>
      <c r="B845" s="67">
        <v>841</v>
      </c>
      <c r="C845" s="26" t="s">
        <v>129</v>
      </c>
      <c r="D845" s="26" t="s">
        <v>1479</v>
      </c>
      <c r="E845" s="26" t="s">
        <v>1480</v>
      </c>
      <c r="F845" s="27">
        <v>43957</v>
      </c>
      <c r="G845" s="67" t="s">
        <v>1957</v>
      </c>
      <c r="H845" s="67" t="s">
        <v>1402</v>
      </c>
      <c r="I845" s="67" t="s">
        <v>1402</v>
      </c>
      <c r="J845" s="30" t="s">
        <v>1958</v>
      </c>
      <c r="K845" s="26" t="s">
        <v>1483</v>
      </c>
      <c r="L845" s="26" t="s">
        <v>136</v>
      </c>
      <c r="M845" s="26" t="s">
        <v>137</v>
      </c>
      <c r="N845" s="26" t="s">
        <v>138</v>
      </c>
      <c r="O845" s="26" t="s">
        <v>138</v>
      </c>
      <c r="P845" s="29">
        <v>64</v>
      </c>
      <c r="Q845" s="30">
        <v>66</v>
      </c>
      <c r="R845" s="30">
        <v>3930</v>
      </c>
      <c r="S845" s="31" t="e">
        <f>#N/A</f>
        <v>#N/A</v>
      </c>
      <c r="T845" s="30">
        <v>1069</v>
      </c>
      <c r="U845" s="30">
        <v>930</v>
      </c>
      <c r="V845" s="32">
        <v>4.918032786885246</v>
      </c>
      <c r="W845" s="30">
        <v>53</v>
      </c>
      <c r="X845" s="30" t="e">
        <f>#N/A</f>
        <v>#N/A</v>
      </c>
      <c r="Y845" s="30" t="e">
        <f>#N/A</f>
        <v>#N/A</v>
      </c>
      <c r="AB845" s="33" t="e">
        <f>#N/A</f>
        <v>#N/A</v>
      </c>
      <c r="AC845" s="30">
        <v>1800</v>
      </c>
      <c r="AD845" s="30" t="e">
        <f>#N/A</f>
        <v>#N/A</v>
      </c>
      <c r="AE845" s="34">
        <v>0.98</v>
      </c>
      <c r="AG845" s="30" t="e">
        <f>#N/A</f>
        <v>#N/A</v>
      </c>
      <c r="AH845" s="30" t="e">
        <f>#N/A</f>
        <v>#N/A</v>
      </c>
      <c r="AI845" s="30">
        <v>4233.6000000000004</v>
      </c>
      <c r="AJ845" s="71">
        <v>4032</v>
      </c>
      <c r="AK845" s="26" t="s">
        <v>139</v>
      </c>
      <c r="AL845" s="26">
        <v>19</v>
      </c>
      <c r="AM845" s="26" t="s">
        <v>1954</v>
      </c>
      <c r="AU845" s="67" t="s">
        <v>1526</v>
      </c>
      <c r="AV845" s="26" t="s">
        <v>1955</v>
      </c>
      <c r="AW845" s="26" t="s">
        <v>1956</v>
      </c>
      <c r="BA845" s="26" t="s">
        <v>1187</v>
      </c>
      <c r="BB845" s="26" t="s">
        <v>1410</v>
      </c>
      <c r="BC845" s="26" t="s">
        <v>1411</v>
      </c>
      <c r="BD845" s="37">
        <v>44008</v>
      </c>
      <c r="BE845" s="30">
        <v>34207</v>
      </c>
      <c r="BF845" s="30">
        <v>32465</v>
      </c>
      <c r="BG845" s="37" t="s">
        <v>147</v>
      </c>
      <c r="BH845" s="37" t="s">
        <v>1412</v>
      </c>
      <c r="BI845" s="37"/>
      <c r="BJ845" s="37"/>
      <c r="BK845" s="37"/>
      <c r="BL845" s="37"/>
      <c r="BM845" s="37"/>
      <c r="BN845" s="26"/>
      <c r="BO845" s="26"/>
      <c r="BP845" s="26"/>
      <c r="BQ845" s="38"/>
      <c r="BR845" s="26"/>
      <c r="BS845" s="26"/>
      <c r="BT845" s="26"/>
      <c r="BU845" s="26"/>
      <c r="BV845" s="39"/>
    </row>
    <row r="846" spans="1:74" ht="15" hidden="1" customHeight="1">
      <c r="A846" s="67">
        <v>2020</v>
      </c>
      <c r="B846" s="67">
        <v>842</v>
      </c>
      <c r="C846" s="26" t="s">
        <v>129</v>
      </c>
      <c r="D846" s="26" t="s">
        <v>1479</v>
      </c>
      <c r="E846" s="26" t="s">
        <v>1480</v>
      </c>
      <c r="F846" s="27">
        <v>43957</v>
      </c>
      <c r="G846" s="67" t="s">
        <v>1959</v>
      </c>
      <c r="H846" s="67" t="s">
        <v>1402</v>
      </c>
      <c r="I846" s="67" t="s">
        <v>1402</v>
      </c>
      <c r="J846" s="28" t="s">
        <v>1960</v>
      </c>
      <c r="K846" s="26" t="s">
        <v>1483</v>
      </c>
      <c r="L846" s="26" t="s">
        <v>136</v>
      </c>
      <c r="M846" s="26" t="s">
        <v>137</v>
      </c>
      <c r="N846" s="26" t="s">
        <v>138</v>
      </c>
      <c r="O846" s="26" t="s">
        <v>138</v>
      </c>
      <c r="P846" s="70">
        <v>65</v>
      </c>
      <c r="Q846" s="30">
        <v>82</v>
      </c>
      <c r="R846" s="30">
        <v>9070</v>
      </c>
      <c r="S846" s="31" t="e">
        <f>#N/A</f>
        <v>#N/A</v>
      </c>
      <c r="T846" s="30">
        <v>2521</v>
      </c>
      <c r="U846" s="30">
        <v>2236</v>
      </c>
      <c r="V846" s="32">
        <v>5</v>
      </c>
      <c r="W846" s="30">
        <v>49</v>
      </c>
      <c r="X846" s="30" t="e">
        <f>#N/A</f>
        <v>#N/A</v>
      </c>
      <c r="Y846" s="30" t="e">
        <f>#N/A</f>
        <v>#N/A</v>
      </c>
      <c r="AB846" s="33" t="e">
        <f>#N/A</f>
        <v>#N/A</v>
      </c>
      <c r="AC846" s="30">
        <v>1800</v>
      </c>
      <c r="AD846" s="30" t="e">
        <f>#N/A</f>
        <v>#N/A</v>
      </c>
      <c r="AE846" s="34">
        <v>0.93238095238095231</v>
      </c>
      <c r="AG846" s="30" t="e">
        <f>#N/A</f>
        <v>#N/A</v>
      </c>
      <c r="AH846" s="30" t="e">
        <f>#N/A</f>
        <v>#N/A</v>
      </c>
      <c r="AI846" s="30">
        <v>9771.3000000000011</v>
      </c>
      <c r="AJ846" s="71">
        <v>9306</v>
      </c>
      <c r="AK846" s="26" t="s">
        <v>139</v>
      </c>
      <c r="AL846" s="26">
        <v>19</v>
      </c>
      <c r="AM846" s="26" t="s">
        <v>1954</v>
      </c>
      <c r="AU846" s="67" t="s">
        <v>1526</v>
      </c>
      <c r="AV846" s="26" t="s">
        <v>1955</v>
      </c>
      <c r="AW846" s="26" t="s">
        <v>1956</v>
      </c>
      <c r="BA846" s="26" t="s">
        <v>1187</v>
      </c>
      <c r="BB846" s="26" t="s">
        <v>1410</v>
      </c>
      <c r="BC846" s="26" t="s">
        <v>1411</v>
      </c>
      <c r="BD846" s="37">
        <v>44008</v>
      </c>
      <c r="BE846" s="30">
        <v>34207</v>
      </c>
      <c r="BF846" s="30">
        <v>32465</v>
      </c>
      <c r="BG846" s="37" t="s">
        <v>147</v>
      </c>
      <c r="BH846" s="37" t="s">
        <v>1412</v>
      </c>
      <c r="BI846" s="37"/>
      <c r="BJ846" s="37"/>
      <c r="BK846" s="37"/>
      <c r="BL846" s="37"/>
      <c r="BM846" s="37"/>
      <c r="BN846" s="26"/>
      <c r="BO846" s="26"/>
      <c r="BP846" s="26"/>
      <c r="BQ846" s="38"/>
      <c r="BR846" s="26"/>
      <c r="BS846" s="26"/>
      <c r="BT846" s="26"/>
      <c r="BU846" s="26"/>
      <c r="BV846" s="39"/>
    </row>
    <row r="847" spans="1:74" ht="15" hidden="1" customHeight="1">
      <c r="A847" s="67">
        <v>2020</v>
      </c>
      <c r="B847" s="67">
        <v>843</v>
      </c>
      <c r="C847" s="26" t="s">
        <v>129</v>
      </c>
      <c r="D847" s="26" t="s">
        <v>1479</v>
      </c>
      <c r="E847" s="26" t="s">
        <v>1480</v>
      </c>
      <c r="F847" s="27">
        <v>43957</v>
      </c>
      <c r="G847" s="67" t="s">
        <v>1961</v>
      </c>
      <c r="H847" s="67" t="s">
        <v>1402</v>
      </c>
      <c r="I847" s="67" t="s">
        <v>1402</v>
      </c>
      <c r="J847" s="28" t="s">
        <v>1962</v>
      </c>
      <c r="K847" s="26" t="s">
        <v>1483</v>
      </c>
      <c r="L847" s="26" t="s">
        <v>136</v>
      </c>
      <c r="M847" s="26" t="s">
        <v>137</v>
      </c>
      <c r="N847" s="26" t="s">
        <v>138</v>
      </c>
      <c r="O847" s="26" t="s">
        <v>138</v>
      </c>
      <c r="P847" s="29">
        <v>66</v>
      </c>
      <c r="Q847" s="30">
        <v>72</v>
      </c>
      <c r="R847" s="30">
        <v>4730</v>
      </c>
      <c r="S847" s="31" t="e">
        <f>#N/A</f>
        <v>#N/A</v>
      </c>
      <c r="T847" s="30">
        <v>1017</v>
      </c>
      <c r="U847" s="30">
        <v>859</v>
      </c>
      <c r="V847" s="32">
        <v>4.9000000000000004</v>
      </c>
      <c r="W847" s="30">
        <v>52</v>
      </c>
      <c r="X847" s="30" t="e">
        <f>#N/A</f>
        <v>#N/A</v>
      </c>
      <c r="Y847" s="30" t="e">
        <f>#N/A</f>
        <v>#N/A</v>
      </c>
      <c r="AB847" s="33" t="e">
        <f>#N/A</f>
        <v>#N/A</v>
      </c>
      <c r="AC847" s="30">
        <v>1800</v>
      </c>
      <c r="AD847" s="30" t="e">
        <f>#N/A</f>
        <v>#N/A</v>
      </c>
      <c r="AE847" s="34">
        <v>0.85179487179487179</v>
      </c>
      <c r="AG847" s="30" t="e">
        <f>#N/A</f>
        <v>#N/A</v>
      </c>
      <c r="AH847" s="30" t="e">
        <f>#N/A</f>
        <v>#N/A</v>
      </c>
      <c r="AI847" s="30">
        <v>5095.6500000000005</v>
      </c>
      <c r="AJ847" s="71">
        <v>4853</v>
      </c>
      <c r="AK847" s="26" t="s">
        <v>139</v>
      </c>
      <c r="AL847" s="26">
        <v>19</v>
      </c>
      <c r="AM847" s="26" t="s">
        <v>1954</v>
      </c>
      <c r="AU847" s="67" t="s">
        <v>1526</v>
      </c>
      <c r="AV847" s="26" t="s">
        <v>1955</v>
      </c>
      <c r="AW847" s="26" t="s">
        <v>1956</v>
      </c>
      <c r="BA847" s="26" t="s">
        <v>1187</v>
      </c>
      <c r="BB847" s="26" t="s">
        <v>1410</v>
      </c>
      <c r="BC847" s="26" t="s">
        <v>1411</v>
      </c>
      <c r="BD847" s="37">
        <v>44008</v>
      </c>
      <c r="BE847" s="30">
        <v>34207</v>
      </c>
      <c r="BF847" s="30">
        <v>32465</v>
      </c>
      <c r="BG847" s="37" t="s">
        <v>147</v>
      </c>
      <c r="BH847" s="37" t="s">
        <v>1412</v>
      </c>
      <c r="BI847" s="37"/>
      <c r="BJ847" s="37"/>
      <c r="BK847" s="37"/>
      <c r="BL847" s="37"/>
      <c r="BM847" s="37"/>
      <c r="BN847" s="26"/>
      <c r="BO847" s="26"/>
      <c r="BP847" s="26"/>
      <c r="BQ847" s="38"/>
      <c r="BR847" s="26"/>
      <c r="BS847" s="26"/>
      <c r="BT847" s="26"/>
      <c r="BU847" s="26"/>
      <c r="BV847" s="39"/>
    </row>
    <row r="848" spans="1:74" ht="15" hidden="1" customHeight="1">
      <c r="A848" s="67">
        <v>2020</v>
      </c>
      <c r="B848" s="67">
        <v>844</v>
      </c>
      <c r="C848" s="26" t="s">
        <v>129</v>
      </c>
      <c r="D848" s="26" t="s">
        <v>1479</v>
      </c>
      <c r="E848" s="26" t="s">
        <v>1480</v>
      </c>
      <c r="F848" s="27">
        <v>43957</v>
      </c>
      <c r="G848" s="67" t="s">
        <v>1963</v>
      </c>
      <c r="H848" s="67" t="s">
        <v>1402</v>
      </c>
      <c r="I848" s="67" t="s">
        <v>1402</v>
      </c>
      <c r="J848" s="28" t="s">
        <v>1964</v>
      </c>
      <c r="K848" s="26" t="s">
        <v>1483</v>
      </c>
      <c r="L848" s="26" t="s">
        <v>136</v>
      </c>
      <c r="M848" s="26" t="s">
        <v>137</v>
      </c>
      <c r="N848" s="26" t="s">
        <v>138</v>
      </c>
      <c r="O848" s="26" t="s">
        <v>138</v>
      </c>
      <c r="P848" s="70">
        <v>67</v>
      </c>
      <c r="Q848" s="30">
        <v>71</v>
      </c>
      <c r="R848" s="30">
        <v>4970</v>
      </c>
      <c r="S848" s="31" t="e">
        <f>#N/A</f>
        <v>#N/A</v>
      </c>
      <c r="T848" s="30">
        <v>1217</v>
      </c>
      <c r="U848" s="30">
        <v>1007</v>
      </c>
      <c r="V848" s="32">
        <v>5.1724137931034484</v>
      </c>
      <c r="W848" s="30">
        <v>42</v>
      </c>
      <c r="X848" s="30" t="e">
        <f>#N/A</f>
        <v>#N/A</v>
      </c>
      <c r="Y848" s="30" t="e">
        <f>#N/A</f>
        <v>#N/A</v>
      </c>
      <c r="AB848" s="33" t="e">
        <f>#N/A</f>
        <v>#N/A</v>
      </c>
      <c r="AC848" s="30">
        <v>1800</v>
      </c>
      <c r="AD848" s="30" t="e">
        <f>#N/A</f>
        <v>#N/A</v>
      </c>
      <c r="AE848" s="34">
        <v>0.88697674418604644</v>
      </c>
      <c r="AG848" s="30" t="e">
        <f>#N/A</f>
        <v>#N/A</v>
      </c>
      <c r="AH848" s="30" t="e">
        <f>#N/A</f>
        <v>#N/A</v>
      </c>
      <c r="AI848" s="30">
        <v>5353.95</v>
      </c>
      <c r="AJ848" s="71">
        <v>5099</v>
      </c>
      <c r="AK848" s="26" t="s">
        <v>139</v>
      </c>
      <c r="AL848" s="26">
        <v>19</v>
      </c>
      <c r="AM848" s="26" t="s">
        <v>1954</v>
      </c>
      <c r="AU848" s="67" t="s">
        <v>1526</v>
      </c>
      <c r="AV848" s="26" t="s">
        <v>1955</v>
      </c>
      <c r="AW848" s="26" t="s">
        <v>1956</v>
      </c>
      <c r="BA848" s="26" t="s">
        <v>1187</v>
      </c>
      <c r="BB848" s="26" t="s">
        <v>1410</v>
      </c>
      <c r="BC848" s="26" t="s">
        <v>1411</v>
      </c>
      <c r="BD848" s="37">
        <v>44008</v>
      </c>
      <c r="BE848" s="30">
        <v>34207</v>
      </c>
      <c r="BF848" s="30">
        <v>32465</v>
      </c>
      <c r="BG848" s="37" t="s">
        <v>147</v>
      </c>
      <c r="BH848" s="37" t="s">
        <v>1412</v>
      </c>
      <c r="BI848" s="37"/>
      <c r="BJ848" s="37"/>
      <c r="BK848" s="37"/>
      <c r="BL848" s="37"/>
      <c r="BM848" s="37"/>
      <c r="BN848" s="26"/>
      <c r="BO848" s="26"/>
      <c r="BP848" s="26"/>
      <c r="BQ848" s="38"/>
      <c r="BR848" s="26"/>
      <c r="BS848" s="26"/>
      <c r="BT848" s="26"/>
      <c r="BU848" s="26"/>
      <c r="BV848" s="39"/>
    </row>
    <row r="849" spans="1:74" ht="15" hidden="1" customHeight="1">
      <c r="A849" s="67">
        <v>2020</v>
      </c>
      <c r="B849" s="67">
        <v>845</v>
      </c>
      <c r="C849" s="26" t="s">
        <v>129</v>
      </c>
      <c r="D849" s="26" t="s">
        <v>1479</v>
      </c>
      <c r="E849" s="26" t="s">
        <v>1480</v>
      </c>
      <c r="F849" s="27">
        <v>43957</v>
      </c>
      <c r="G849" s="67" t="s">
        <v>1965</v>
      </c>
      <c r="H849" s="67" t="s">
        <v>1402</v>
      </c>
      <c r="I849" s="67" t="s">
        <v>1402</v>
      </c>
      <c r="J849" s="28" t="s">
        <v>1966</v>
      </c>
      <c r="K849" s="26" t="s">
        <v>1483</v>
      </c>
      <c r="L849" s="26" t="s">
        <v>136</v>
      </c>
      <c r="M849" s="26" t="s">
        <v>137</v>
      </c>
      <c r="N849" s="26" t="s">
        <v>138</v>
      </c>
      <c r="O849" s="26" t="s">
        <v>138</v>
      </c>
      <c r="P849" s="29">
        <v>68</v>
      </c>
      <c r="Q849" s="30">
        <v>68</v>
      </c>
      <c r="R849" s="30">
        <v>3750</v>
      </c>
      <c r="S849" s="31" t="e">
        <f>#N/A</f>
        <v>#N/A</v>
      </c>
      <c r="T849" s="30">
        <v>867</v>
      </c>
      <c r="U849" s="30">
        <v>708</v>
      </c>
      <c r="V849" s="32">
        <v>4.9000000000000004</v>
      </c>
      <c r="W849" s="30">
        <v>52</v>
      </c>
      <c r="X849" s="30" t="e">
        <f>#N/A</f>
        <v>#N/A</v>
      </c>
      <c r="Y849" s="30" t="e">
        <f>#N/A</f>
        <v>#N/A</v>
      </c>
      <c r="AB849" s="33" t="e">
        <f>#N/A</f>
        <v>#N/A</v>
      </c>
      <c r="AC849" s="30">
        <v>1800</v>
      </c>
      <c r="AD849" s="30" t="e">
        <f>#N/A</f>
        <v>#N/A</v>
      </c>
      <c r="AE849" s="34">
        <v>0.92736842105263151</v>
      </c>
      <c r="AG849" s="30" t="e">
        <f>#N/A</f>
        <v>#N/A</v>
      </c>
      <c r="AH849" s="30" t="e">
        <f>#N/A</f>
        <v>#N/A</v>
      </c>
      <c r="AI849" s="30">
        <v>4040.4</v>
      </c>
      <c r="AJ849" s="71">
        <v>3848</v>
      </c>
      <c r="AK849" s="26" t="s">
        <v>139</v>
      </c>
      <c r="AL849" s="26">
        <v>19</v>
      </c>
      <c r="AM849" s="26" t="s">
        <v>1954</v>
      </c>
      <c r="AU849" s="67" t="s">
        <v>1526</v>
      </c>
      <c r="AV849" s="26" t="s">
        <v>1955</v>
      </c>
      <c r="AW849" s="26" t="s">
        <v>1956</v>
      </c>
      <c r="BA849" s="26" t="s">
        <v>1187</v>
      </c>
      <c r="BB849" s="26" t="s">
        <v>1410</v>
      </c>
      <c r="BC849" s="26" t="s">
        <v>1411</v>
      </c>
      <c r="BD849" s="37">
        <v>44008</v>
      </c>
      <c r="BE849" s="30">
        <v>34207</v>
      </c>
      <c r="BF849" s="30">
        <v>32465</v>
      </c>
      <c r="BG849" s="37" t="s">
        <v>147</v>
      </c>
      <c r="BH849" s="37" t="s">
        <v>1412</v>
      </c>
      <c r="BI849" s="37"/>
      <c r="BJ849" s="37"/>
      <c r="BK849" s="37"/>
      <c r="BL849" s="37"/>
      <c r="BM849" s="37"/>
      <c r="BN849" s="26"/>
      <c r="BO849" s="26"/>
      <c r="BP849" s="26"/>
      <c r="BQ849" s="38"/>
      <c r="BR849" s="26"/>
      <c r="BS849" s="26"/>
      <c r="BT849" s="26"/>
      <c r="BU849" s="26"/>
      <c r="BV849" s="39"/>
    </row>
    <row r="850" spans="1:74" ht="15" hidden="1" customHeight="1">
      <c r="A850" s="67">
        <v>2020</v>
      </c>
      <c r="B850" s="67">
        <v>846</v>
      </c>
      <c r="C850" s="26" t="s">
        <v>129</v>
      </c>
      <c r="D850" s="26" t="s">
        <v>1479</v>
      </c>
      <c r="E850" s="26" t="s">
        <v>1480</v>
      </c>
      <c r="F850" s="27">
        <v>43957</v>
      </c>
      <c r="G850" s="67" t="s">
        <v>1967</v>
      </c>
      <c r="H850" s="67" t="s">
        <v>1402</v>
      </c>
      <c r="I850" s="67" t="s">
        <v>1402</v>
      </c>
      <c r="J850" s="28" t="s">
        <v>1968</v>
      </c>
      <c r="K850" s="26" t="s">
        <v>1483</v>
      </c>
      <c r="L850" s="26" t="s">
        <v>136</v>
      </c>
      <c r="M850" s="26" t="s">
        <v>137</v>
      </c>
      <c r="N850" s="26" t="s">
        <v>138</v>
      </c>
      <c r="O850" s="26" t="s">
        <v>138</v>
      </c>
      <c r="P850" s="70">
        <v>69</v>
      </c>
      <c r="Q850" s="30">
        <v>71</v>
      </c>
      <c r="R850" s="30">
        <v>5090</v>
      </c>
      <c r="S850" s="31" t="e">
        <f>#N/A</f>
        <v>#N/A</v>
      </c>
      <c r="T850" s="30">
        <v>1143</v>
      </c>
      <c r="U850" s="30">
        <v>975</v>
      </c>
      <c r="V850" s="32">
        <v>5</v>
      </c>
      <c r="W850" s="30">
        <v>49</v>
      </c>
      <c r="X850" s="30" t="e">
        <f>#N/A</f>
        <v>#N/A</v>
      </c>
      <c r="Y850" s="30" t="e">
        <f>#N/A</f>
        <v>#N/A</v>
      </c>
      <c r="AB850" s="33" t="e">
        <f>#N/A</f>
        <v>#N/A</v>
      </c>
      <c r="AC850" s="30">
        <v>1800</v>
      </c>
      <c r="AD850" s="30" t="e">
        <f>#N/A</f>
        <v>#N/A</v>
      </c>
      <c r="AE850" s="34">
        <v>0.86636363636363634</v>
      </c>
      <c r="AG850" s="30" t="e">
        <f>#N/A</f>
        <v>#N/A</v>
      </c>
      <c r="AH850" s="30" t="e">
        <f>#N/A</f>
        <v>#N/A</v>
      </c>
      <c r="AI850" s="30">
        <v>5483.1</v>
      </c>
      <c r="AJ850" s="71">
        <v>5222</v>
      </c>
      <c r="AK850" s="26" t="s">
        <v>139</v>
      </c>
      <c r="AL850" s="26">
        <v>19</v>
      </c>
      <c r="AM850" s="26" t="s">
        <v>1954</v>
      </c>
      <c r="AU850" s="67" t="s">
        <v>1526</v>
      </c>
      <c r="AV850" s="26" t="s">
        <v>1955</v>
      </c>
      <c r="AW850" s="26" t="s">
        <v>1956</v>
      </c>
      <c r="BA850" s="26" t="s">
        <v>1187</v>
      </c>
      <c r="BB850" s="26" t="s">
        <v>1410</v>
      </c>
      <c r="BC850" s="26" t="s">
        <v>1411</v>
      </c>
      <c r="BD850" s="37">
        <v>44008</v>
      </c>
      <c r="BE850" s="30">
        <v>34207</v>
      </c>
      <c r="BF850" s="30">
        <v>32465</v>
      </c>
      <c r="BG850" s="37" t="s">
        <v>147</v>
      </c>
      <c r="BH850" s="37" t="s">
        <v>1412</v>
      </c>
      <c r="BI850" s="37"/>
      <c r="BJ850" s="37"/>
      <c r="BK850" s="37"/>
      <c r="BL850" s="37"/>
      <c r="BM850" s="37"/>
      <c r="BN850" s="26"/>
      <c r="BO850" s="26"/>
      <c r="BP850" s="26"/>
      <c r="BQ850" s="38"/>
      <c r="BR850" s="26"/>
      <c r="BS850" s="26"/>
      <c r="BT850" s="26"/>
      <c r="BU850" s="26"/>
      <c r="BV850" s="39"/>
    </row>
    <row r="851" spans="1:74" ht="15" hidden="1" customHeight="1">
      <c r="A851" s="67">
        <v>2020</v>
      </c>
      <c r="B851" s="67">
        <v>847</v>
      </c>
      <c r="C851" s="26" t="s">
        <v>129</v>
      </c>
      <c r="D851" s="26" t="s">
        <v>1479</v>
      </c>
      <c r="E851" s="26" t="s">
        <v>1480</v>
      </c>
      <c r="F851" s="27">
        <v>43957</v>
      </c>
      <c r="G851" s="67" t="s">
        <v>1969</v>
      </c>
      <c r="H851" s="67" t="s">
        <v>1402</v>
      </c>
      <c r="I851" s="67" t="s">
        <v>1402</v>
      </c>
      <c r="J851" s="28" t="s">
        <v>1970</v>
      </c>
      <c r="K851" s="26" t="s">
        <v>1483</v>
      </c>
      <c r="L851" s="26" t="s">
        <v>136</v>
      </c>
      <c r="M851" s="26" t="s">
        <v>137</v>
      </c>
      <c r="N851" s="26" t="s">
        <v>138</v>
      </c>
      <c r="O851" s="26" t="s">
        <v>138</v>
      </c>
      <c r="P851" s="29">
        <v>70</v>
      </c>
      <c r="Q851" s="30">
        <v>75</v>
      </c>
      <c r="R851" s="30">
        <v>6230</v>
      </c>
      <c r="S851" s="31" t="e">
        <f>#N/A</f>
        <v>#N/A</v>
      </c>
      <c r="T851" s="30">
        <v>1434</v>
      </c>
      <c r="U851" s="30">
        <v>1232</v>
      </c>
      <c r="V851" s="32">
        <v>5.0847457627118642</v>
      </c>
      <c r="W851" s="30">
        <v>48</v>
      </c>
      <c r="X851" s="30" t="e">
        <f>#N/A</f>
        <v>#N/A</v>
      </c>
      <c r="Y851" s="30" t="e">
        <f>#N/A</f>
        <v>#N/A</v>
      </c>
      <c r="AB851" s="33" t="e">
        <f>#N/A</f>
        <v>#N/A</v>
      </c>
      <c r="AC851" s="30">
        <v>1800</v>
      </c>
      <c r="AD851" s="30" t="e">
        <f>#N/A</f>
        <v>#N/A</v>
      </c>
      <c r="AE851" s="34">
        <v>0.95560975609756094</v>
      </c>
      <c r="AG851" s="30" t="e">
        <f>#N/A</f>
        <v>#N/A</v>
      </c>
      <c r="AH851" s="30" t="e">
        <f>#N/A</f>
        <v>#N/A</v>
      </c>
      <c r="AI851" s="30">
        <v>5660.55</v>
      </c>
      <c r="AJ851" s="71">
        <v>5391</v>
      </c>
      <c r="AK851" s="26" t="s">
        <v>139</v>
      </c>
      <c r="AL851" s="26">
        <v>19</v>
      </c>
      <c r="AM851" s="26" t="s">
        <v>1954</v>
      </c>
      <c r="AU851" s="67" t="s">
        <v>1526</v>
      </c>
      <c r="AV851" s="26" t="s">
        <v>1955</v>
      </c>
      <c r="AW851" s="26" t="s">
        <v>1956</v>
      </c>
      <c r="BA851" s="26" t="s">
        <v>1187</v>
      </c>
      <c r="BB851" s="26" t="s">
        <v>1410</v>
      </c>
      <c r="BC851" s="26" t="s">
        <v>1411</v>
      </c>
      <c r="BD851" s="37">
        <v>44008</v>
      </c>
      <c r="BE851" s="30">
        <v>34207</v>
      </c>
      <c r="BF851" s="30">
        <v>32465</v>
      </c>
      <c r="BG851" s="37" t="s">
        <v>147</v>
      </c>
      <c r="BH851" s="37" t="s">
        <v>1412</v>
      </c>
      <c r="BI851" s="37"/>
      <c r="BJ851" s="37"/>
      <c r="BK851" s="37"/>
      <c r="BL851" s="37"/>
      <c r="BM851" s="37"/>
      <c r="BN851" s="26"/>
      <c r="BO851" s="26"/>
      <c r="BP851" s="26"/>
      <c r="BQ851" s="38"/>
      <c r="BR851" s="26"/>
      <c r="BS851" s="26"/>
      <c r="BT851" s="26"/>
      <c r="BU851" s="26"/>
      <c r="BV851" s="39"/>
    </row>
    <row r="852" spans="1:74" ht="15" hidden="1" customHeight="1">
      <c r="A852" s="67">
        <v>2020</v>
      </c>
      <c r="B852" s="67">
        <v>848</v>
      </c>
      <c r="C852" s="26" t="s">
        <v>129</v>
      </c>
      <c r="D852" s="26" t="s">
        <v>1479</v>
      </c>
      <c r="E852" s="26" t="s">
        <v>1480</v>
      </c>
      <c r="F852" s="27">
        <v>43957</v>
      </c>
      <c r="G852" s="67" t="s">
        <v>1971</v>
      </c>
      <c r="H852" s="67" t="s">
        <v>1402</v>
      </c>
      <c r="I852" s="67" t="s">
        <v>1402</v>
      </c>
      <c r="J852" s="28" t="s">
        <v>1972</v>
      </c>
      <c r="K852" s="26" t="s">
        <v>1483</v>
      </c>
      <c r="L852" s="26" t="s">
        <v>136</v>
      </c>
      <c r="M852" s="26" t="s">
        <v>137</v>
      </c>
      <c r="N852" s="26" t="s">
        <v>138</v>
      </c>
      <c r="O852" s="26" t="s">
        <v>138</v>
      </c>
      <c r="P852" s="70">
        <v>71</v>
      </c>
      <c r="Q852" s="30">
        <v>75</v>
      </c>
      <c r="R852" s="30">
        <v>6960</v>
      </c>
      <c r="S852" s="31" t="e">
        <f>#N/A</f>
        <v>#N/A</v>
      </c>
      <c r="T852" s="30">
        <v>1760</v>
      </c>
      <c r="U852" s="30">
        <v>1556</v>
      </c>
      <c r="V852" s="32">
        <v>4.838709677419355</v>
      </c>
      <c r="W852" s="30">
        <v>55</v>
      </c>
      <c r="X852" s="30" t="e">
        <f>#N/A</f>
        <v>#N/A</v>
      </c>
      <c r="Y852" s="30" t="e">
        <f>#N/A</f>
        <v>#N/A</v>
      </c>
      <c r="AB852" s="33" t="e">
        <f>#N/A</f>
        <v>#N/A</v>
      </c>
      <c r="AC852" s="30">
        <v>1800</v>
      </c>
      <c r="AD852" s="30" t="e">
        <f>#N/A</f>
        <v>#N/A</v>
      </c>
      <c r="AE852" s="34">
        <v>0.96076923076923071</v>
      </c>
      <c r="AG852" s="30" t="e">
        <f>#N/A</f>
        <v>#N/A</v>
      </c>
      <c r="AH852" s="30" t="e">
        <f>#N/A</f>
        <v>#N/A</v>
      </c>
      <c r="AI852" s="30">
        <v>6448.05</v>
      </c>
      <c r="AJ852" s="71">
        <v>6141</v>
      </c>
      <c r="AK852" s="26" t="s">
        <v>139</v>
      </c>
      <c r="AL852" s="26">
        <v>19</v>
      </c>
      <c r="AM852" s="26" t="s">
        <v>1954</v>
      </c>
      <c r="AU852" s="67" t="s">
        <v>1526</v>
      </c>
      <c r="AV852" s="26" t="s">
        <v>1955</v>
      </c>
      <c r="AW852" s="26" t="s">
        <v>1956</v>
      </c>
      <c r="BA852" s="26" t="s">
        <v>1187</v>
      </c>
      <c r="BB852" s="26" t="s">
        <v>1410</v>
      </c>
      <c r="BC852" s="26" t="s">
        <v>1411</v>
      </c>
      <c r="BD852" s="37">
        <v>44008</v>
      </c>
      <c r="BE852" s="30">
        <v>34207</v>
      </c>
      <c r="BF852" s="30">
        <v>32465</v>
      </c>
      <c r="BG852" s="37" t="s">
        <v>147</v>
      </c>
      <c r="BH852" s="37" t="s">
        <v>1412</v>
      </c>
      <c r="BI852" s="37"/>
      <c r="BJ852" s="37"/>
      <c r="BK852" s="37"/>
      <c r="BL852" s="37"/>
      <c r="BM852" s="37"/>
      <c r="BN852" s="26"/>
      <c r="BO852" s="26"/>
      <c r="BP852" s="26"/>
      <c r="BQ852" s="38"/>
      <c r="BR852" s="26"/>
      <c r="BS852" s="26"/>
      <c r="BT852" s="26"/>
      <c r="BU852" s="26"/>
      <c r="BV852" s="39"/>
    </row>
    <row r="853" spans="1:74" ht="15" hidden="1" customHeight="1">
      <c r="A853" s="67">
        <v>2020</v>
      </c>
      <c r="B853" s="67">
        <v>849</v>
      </c>
      <c r="C853" s="26" t="s">
        <v>129</v>
      </c>
      <c r="D853" s="26" t="s">
        <v>1479</v>
      </c>
      <c r="E853" s="26" t="s">
        <v>1480</v>
      </c>
      <c r="F853" s="27">
        <v>43957</v>
      </c>
      <c r="G853" s="67" t="s">
        <v>1973</v>
      </c>
      <c r="H853" s="67" t="s">
        <v>1402</v>
      </c>
      <c r="I853" s="67" t="s">
        <v>1402</v>
      </c>
      <c r="J853" s="28" t="s">
        <v>1974</v>
      </c>
      <c r="K853" s="26" t="s">
        <v>1483</v>
      </c>
      <c r="L853" s="26" t="s">
        <v>136</v>
      </c>
      <c r="M853" s="26" t="s">
        <v>137</v>
      </c>
      <c r="N853" s="26" t="s">
        <v>138</v>
      </c>
      <c r="O853" s="26" t="s">
        <v>138</v>
      </c>
      <c r="P853" s="29">
        <v>72</v>
      </c>
      <c r="Q853" s="30">
        <v>69</v>
      </c>
      <c r="R853" s="30">
        <v>5370</v>
      </c>
      <c r="S853" s="31" t="e">
        <f>#N/A</f>
        <v>#N/A</v>
      </c>
      <c r="T853" s="30">
        <v>1240</v>
      </c>
      <c r="U853" s="30">
        <v>1070</v>
      </c>
      <c r="V853" s="32">
        <v>4.918032786885246</v>
      </c>
      <c r="W853" s="30">
        <v>52</v>
      </c>
      <c r="X853" s="30" t="e">
        <f>#N/A</f>
        <v>#N/A</v>
      </c>
      <c r="Y853" s="30" t="e">
        <f>#N/A</f>
        <v>#N/A</v>
      </c>
      <c r="AB853" s="33" t="e">
        <f>#N/A</f>
        <v>#N/A</v>
      </c>
      <c r="AC853" s="30">
        <v>1800</v>
      </c>
      <c r="AD853" s="30" t="e">
        <f>#N/A</f>
        <v>#N/A</v>
      </c>
      <c r="AE853" s="34">
        <v>0.73</v>
      </c>
      <c r="AG853" s="30" t="e">
        <f>#N/A</f>
        <v>#N/A</v>
      </c>
      <c r="AH853" s="30" t="e">
        <f>#N/A</f>
        <v>#N/A</v>
      </c>
      <c r="AI853" s="30">
        <v>5785.1010000000006</v>
      </c>
      <c r="AJ853" s="71" t="e">
        <f>+AH853*0.57</f>
        <v>#N/A</v>
      </c>
      <c r="AK853" s="26" t="s">
        <v>139</v>
      </c>
      <c r="AL853" s="26">
        <v>19</v>
      </c>
      <c r="AM853" s="26" t="s">
        <v>1954</v>
      </c>
      <c r="AU853" s="67" t="s">
        <v>1526</v>
      </c>
      <c r="AV853" s="26" t="s">
        <v>1955</v>
      </c>
      <c r="AW853" s="26" t="s">
        <v>1956</v>
      </c>
      <c r="BA853" s="26" t="s">
        <v>1187</v>
      </c>
      <c r="BB853" s="26" t="s">
        <v>1410</v>
      </c>
      <c r="BC853" s="26" t="s">
        <v>1411</v>
      </c>
      <c r="BD853" s="37">
        <v>44009</v>
      </c>
      <c r="BE853" s="30">
        <v>34207</v>
      </c>
      <c r="BF853" s="30">
        <v>32465</v>
      </c>
      <c r="BG853" s="37" t="s">
        <v>147</v>
      </c>
      <c r="BH853" s="37" t="s">
        <v>1412</v>
      </c>
      <c r="BI853" s="37"/>
      <c r="BJ853" s="37"/>
      <c r="BK853" s="37"/>
      <c r="BL853" s="37"/>
      <c r="BM853" s="37"/>
      <c r="BN853" s="26"/>
      <c r="BO853" s="26"/>
      <c r="BP853" s="26"/>
      <c r="BQ853" s="38"/>
      <c r="BR853" s="26"/>
      <c r="BS853" s="26"/>
      <c r="BT853" s="26"/>
      <c r="BU853" s="26"/>
      <c r="BV853" s="39"/>
    </row>
    <row r="854" spans="1:74" ht="15" hidden="1" customHeight="1">
      <c r="A854" s="67">
        <v>2020</v>
      </c>
      <c r="B854" s="67">
        <v>850</v>
      </c>
      <c r="C854" s="26" t="s">
        <v>129</v>
      </c>
      <c r="D854" s="26" t="s">
        <v>1479</v>
      </c>
      <c r="E854" s="26" t="s">
        <v>1480</v>
      </c>
      <c r="F854" s="27">
        <v>43957</v>
      </c>
      <c r="G854" s="67" t="s">
        <v>1975</v>
      </c>
      <c r="H854" s="67" t="s">
        <v>1402</v>
      </c>
      <c r="I854" s="67" t="s">
        <v>1402</v>
      </c>
      <c r="J854" s="28" t="s">
        <v>1976</v>
      </c>
      <c r="K854" s="26" t="s">
        <v>1483</v>
      </c>
      <c r="L854" s="26" t="s">
        <v>136</v>
      </c>
      <c r="M854" s="26" t="s">
        <v>137</v>
      </c>
      <c r="N854" s="26" t="s">
        <v>138</v>
      </c>
      <c r="O854" s="26" t="s">
        <v>138</v>
      </c>
      <c r="P854" s="70">
        <v>73</v>
      </c>
      <c r="Q854" s="30">
        <v>84</v>
      </c>
      <c r="R854" s="30">
        <v>8970</v>
      </c>
      <c r="S854" s="31" t="e">
        <f>#N/A</f>
        <v>#N/A</v>
      </c>
      <c r="T854" s="30">
        <v>1588</v>
      </c>
      <c r="U854" s="30">
        <v>1359</v>
      </c>
      <c r="V854" s="32">
        <v>5.0847457627118642</v>
      </c>
      <c r="W854" s="30">
        <v>50</v>
      </c>
      <c r="X854" s="30" t="e">
        <f>#N/A</f>
        <v>#N/A</v>
      </c>
      <c r="Y854" s="30" t="e">
        <f>#N/A</f>
        <v>#N/A</v>
      </c>
      <c r="AB854" s="33" t="e">
        <f>#N/A</f>
        <v>#N/A</v>
      </c>
      <c r="AC854" s="30">
        <v>1800</v>
      </c>
      <c r="AD854" s="30" t="e">
        <f>#N/A</f>
        <v>#N/A</v>
      </c>
      <c r="AE854" s="34">
        <v>0.9587234042553191</v>
      </c>
      <c r="AG854" s="30" t="e">
        <f>#N/A</f>
        <v>#N/A</v>
      </c>
      <c r="AH854" s="30" t="e">
        <f>#N/A</f>
        <v>#N/A</v>
      </c>
      <c r="AI854" s="30">
        <v>10188.15</v>
      </c>
      <c r="AJ854" s="71">
        <v>9703</v>
      </c>
      <c r="AK854" s="26" t="s">
        <v>139</v>
      </c>
      <c r="AL854" s="26">
        <v>19</v>
      </c>
      <c r="AM854" s="26" t="s">
        <v>1954</v>
      </c>
      <c r="AU854" s="67" t="s">
        <v>1526</v>
      </c>
      <c r="AV854" s="26" t="s">
        <v>1955</v>
      </c>
      <c r="AW854" s="26" t="s">
        <v>1956</v>
      </c>
      <c r="BA854" s="26" t="s">
        <v>1187</v>
      </c>
      <c r="BB854" s="26" t="s">
        <v>1410</v>
      </c>
      <c r="BC854" s="26" t="s">
        <v>1411</v>
      </c>
      <c r="BD854" s="37">
        <v>44009</v>
      </c>
      <c r="BE854" s="30">
        <v>34207</v>
      </c>
      <c r="BF854" s="30">
        <v>32465</v>
      </c>
      <c r="BG854" s="37" t="s">
        <v>147</v>
      </c>
      <c r="BH854" s="37" t="s">
        <v>1412</v>
      </c>
      <c r="BI854" s="37"/>
      <c r="BJ854" s="37"/>
      <c r="BK854" s="37"/>
      <c r="BL854" s="37"/>
      <c r="BM854" s="37"/>
      <c r="BN854" s="26"/>
      <c r="BO854" s="26"/>
      <c r="BP854" s="26"/>
      <c r="BQ854" s="38"/>
      <c r="BR854" s="26"/>
      <c r="BS854" s="26"/>
      <c r="BT854" s="26"/>
      <c r="BU854" s="26"/>
      <c r="BV854" s="39"/>
    </row>
    <row r="855" spans="1:74" ht="15" hidden="1" customHeight="1">
      <c r="A855" s="93">
        <v>2020</v>
      </c>
      <c r="B855" s="93">
        <v>851</v>
      </c>
      <c r="C855" s="40" t="s">
        <v>129</v>
      </c>
      <c r="D855" s="40" t="s">
        <v>1479</v>
      </c>
      <c r="E855" s="40" t="s">
        <v>1480</v>
      </c>
      <c r="F855" s="41">
        <v>43957</v>
      </c>
      <c r="G855" s="93" t="s">
        <v>1977</v>
      </c>
      <c r="H855" s="93" t="s">
        <v>1402</v>
      </c>
      <c r="I855" s="93" t="s">
        <v>1402</v>
      </c>
      <c r="J855" s="42" t="s">
        <v>1978</v>
      </c>
      <c r="K855" s="40" t="s">
        <v>1483</v>
      </c>
      <c r="L855" s="40" t="s">
        <v>136</v>
      </c>
      <c r="M855" s="40" t="s">
        <v>137</v>
      </c>
      <c r="N855" s="40" t="s">
        <v>138</v>
      </c>
      <c r="O855" s="40" t="s">
        <v>138</v>
      </c>
      <c r="P855" s="43"/>
      <c r="Q855" s="36">
        <v>78</v>
      </c>
      <c r="R855" s="36">
        <v>7890</v>
      </c>
      <c r="S855" s="44" t="e">
        <f>#N/A</f>
        <v>#N/A</v>
      </c>
      <c r="T855" s="36">
        <v>2040</v>
      </c>
      <c r="U855" s="36">
        <v>1682</v>
      </c>
      <c r="V855" s="45">
        <v>4.9000000000000004</v>
      </c>
      <c r="W855" s="36">
        <v>54</v>
      </c>
      <c r="X855" s="36" t="e">
        <f>#N/A</f>
        <v>#N/A</v>
      </c>
      <c r="Y855" s="36" t="e">
        <f>#N/A</f>
        <v>#N/A</v>
      </c>
      <c r="Z855" s="36"/>
      <c r="AA855" s="36"/>
      <c r="AB855" s="46" t="e">
        <f>#N/A</f>
        <v>#N/A</v>
      </c>
      <c r="AC855" s="36">
        <v>1800</v>
      </c>
      <c r="AD855" s="36" t="e">
        <f>#N/A</f>
        <v>#N/A</v>
      </c>
      <c r="AE855" s="47"/>
      <c r="AF855" s="48"/>
      <c r="AG855" s="36" t="e">
        <f>#N/A</f>
        <v>#N/A</v>
      </c>
      <c r="AH855" s="36" t="e">
        <f>#N/A</f>
        <v>#N/A</v>
      </c>
      <c r="AI855" s="36">
        <v>0</v>
      </c>
      <c r="AJ855" s="77">
        <v>0</v>
      </c>
      <c r="AK855" s="40" t="s">
        <v>154</v>
      </c>
      <c r="AL855" s="40">
        <v>19</v>
      </c>
      <c r="AM855" s="40" t="s">
        <v>1954</v>
      </c>
      <c r="AN855" s="40" t="s">
        <v>1979</v>
      </c>
      <c r="AO855" s="36"/>
      <c r="AP855" s="36" t="e">
        <f>AD855</f>
        <v>#N/A</v>
      </c>
      <c r="AQ855" s="36"/>
      <c r="AS855" s="36"/>
      <c r="AT855" s="36" t="e">
        <f>AD855</f>
        <v>#N/A</v>
      </c>
      <c r="AU855" s="67" t="s">
        <v>1526</v>
      </c>
      <c r="AV855" s="26" t="s">
        <v>1955</v>
      </c>
      <c r="AW855" s="26" t="s">
        <v>1956</v>
      </c>
      <c r="AX855" s="40"/>
      <c r="AY855" s="40"/>
      <c r="AZ855" s="40"/>
      <c r="BA855" s="26" t="s">
        <v>1187</v>
      </c>
      <c r="BB855" s="40" t="s">
        <v>1410</v>
      </c>
      <c r="BC855" s="40"/>
      <c r="BD855" s="49"/>
      <c r="BE855" s="36"/>
      <c r="BF855" s="36"/>
      <c r="BG855" s="37" t="s">
        <v>147</v>
      </c>
      <c r="BH855" s="49"/>
      <c r="BI855" s="49"/>
      <c r="BJ855" s="49"/>
      <c r="BK855" s="49"/>
      <c r="BL855" s="49"/>
      <c r="BM855" s="49"/>
      <c r="BN855" s="40"/>
      <c r="BO855" s="40"/>
      <c r="BP855" s="40"/>
      <c r="BQ855" s="50"/>
      <c r="BR855" s="40"/>
      <c r="BS855" s="40"/>
      <c r="BT855" s="40"/>
      <c r="BU855" s="40"/>
      <c r="BV855" s="51"/>
    </row>
    <row r="856" spans="1:74" ht="15" hidden="1" customHeight="1">
      <c r="A856" s="67">
        <v>2020</v>
      </c>
      <c r="B856" s="67">
        <v>852</v>
      </c>
      <c r="C856" s="26" t="s">
        <v>129</v>
      </c>
      <c r="D856" s="26" t="s">
        <v>1479</v>
      </c>
      <c r="E856" s="26" t="s">
        <v>1480</v>
      </c>
      <c r="F856" s="27">
        <v>43957</v>
      </c>
      <c r="G856" s="67" t="s">
        <v>1980</v>
      </c>
      <c r="H856" s="67" t="s">
        <v>1402</v>
      </c>
      <c r="I856" s="67" t="s">
        <v>1402</v>
      </c>
      <c r="J856" s="28" t="s">
        <v>1981</v>
      </c>
      <c r="K856" s="26" t="s">
        <v>1483</v>
      </c>
      <c r="L856" s="26" t="s">
        <v>136</v>
      </c>
      <c r="M856" s="26" t="s">
        <v>137</v>
      </c>
      <c r="N856" s="26" t="s">
        <v>138</v>
      </c>
      <c r="O856" s="26" t="s">
        <v>138</v>
      </c>
      <c r="P856" s="70">
        <v>74</v>
      </c>
      <c r="Q856" s="30">
        <v>76</v>
      </c>
      <c r="R856" s="30">
        <v>6300</v>
      </c>
      <c r="S856" s="31" t="e">
        <f>#N/A</f>
        <v>#N/A</v>
      </c>
      <c r="T856" s="30">
        <v>1327</v>
      </c>
      <c r="U856" s="30">
        <v>1114</v>
      </c>
      <c r="V856" s="32">
        <v>4.4117647058823533</v>
      </c>
      <c r="W856" s="30">
        <v>73</v>
      </c>
      <c r="X856" s="30" t="e">
        <f>#N/A</f>
        <v>#N/A</v>
      </c>
      <c r="Y856" s="30" t="e">
        <f>#N/A</f>
        <v>#N/A</v>
      </c>
      <c r="AB856" s="33" t="e">
        <f>#N/A</f>
        <v>#N/A</v>
      </c>
      <c r="AC856" s="30">
        <v>1800</v>
      </c>
      <c r="AD856" s="30" t="e">
        <f>#N/A</f>
        <v>#N/A</v>
      </c>
      <c r="AE856" s="81">
        <v>0.75419354838709673</v>
      </c>
      <c r="AG856" s="30" t="e">
        <f>#N/A</f>
        <v>#N/A</v>
      </c>
      <c r="AH856" s="30" t="e">
        <f>#N/A</f>
        <v>#N/A</v>
      </c>
      <c r="AI856" s="30">
        <v>7312.2000000000007</v>
      </c>
      <c r="AJ856" s="71">
        <v>6964</v>
      </c>
      <c r="AK856" s="26" t="s">
        <v>139</v>
      </c>
      <c r="AL856" s="26">
        <v>19</v>
      </c>
      <c r="AM856" s="26" t="s">
        <v>1954</v>
      </c>
      <c r="AU856" s="67" t="s">
        <v>1526</v>
      </c>
      <c r="AV856" s="26" t="s">
        <v>1955</v>
      </c>
      <c r="AW856" s="26" t="s">
        <v>1956</v>
      </c>
      <c r="BA856" s="26" t="s">
        <v>1187</v>
      </c>
      <c r="BB856" s="26" t="s">
        <v>1410</v>
      </c>
      <c r="BC856" s="26" t="s">
        <v>1411</v>
      </c>
      <c r="BD856" s="37">
        <v>44009</v>
      </c>
      <c r="BE856" s="30">
        <v>34207</v>
      </c>
      <c r="BF856" s="30">
        <v>32465</v>
      </c>
      <c r="BG856" s="37" t="s">
        <v>147</v>
      </c>
      <c r="BH856" s="37" t="s">
        <v>1412</v>
      </c>
      <c r="BI856" s="37"/>
      <c r="BJ856" s="37"/>
      <c r="BK856" s="37"/>
      <c r="BL856" s="37"/>
      <c r="BM856" s="37"/>
      <c r="BN856" s="26"/>
      <c r="BO856" s="26"/>
      <c r="BP856" s="26"/>
      <c r="BQ856" s="38"/>
      <c r="BR856" s="26"/>
      <c r="BS856" s="26"/>
      <c r="BT856" s="26"/>
      <c r="BU856" s="26"/>
      <c r="BV856" s="39"/>
    </row>
    <row r="857" spans="1:74" ht="15" hidden="1" customHeight="1">
      <c r="A857" s="67">
        <v>2020</v>
      </c>
      <c r="B857" s="67">
        <v>853</v>
      </c>
      <c r="C857" s="26" t="s">
        <v>129</v>
      </c>
      <c r="D857" s="26" t="s">
        <v>1479</v>
      </c>
      <c r="E857" s="26" t="s">
        <v>1480</v>
      </c>
      <c r="F857" s="27">
        <v>43957</v>
      </c>
      <c r="G857" s="67" t="s">
        <v>1982</v>
      </c>
      <c r="H857" s="67" t="s">
        <v>1402</v>
      </c>
      <c r="I857" s="67" t="s">
        <v>1402</v>
      </c>
      <c r="J857" s="28" t="s">
        <v>1983</v>
      </c>
      <c r="K857" s="26" t="s">
        <v>1483</v>
      </c>
      <c r="L857" s="26" t="s">
        <v>136</v>
      </c>
      <c r="M857" s="26" t="s">
        <v>137</v>
      </c>
      <c r="N857" s="26" t="s">
        <v>138</v>
      </c>
      <c r="O857" s="26" t="s">
        <v>138</v>
      </c>
      <c r="P857" s="70">
        <v>75</v>
      </c>
      <c r="Q857" s="30">
        <v>79</v>
      </c>
      <c r="R857" s="30">
        <v>8670</v>
      </c>
      <c r="S857" s="31" t="e">
        <f>#N/A</f>
        <v>#N/A</v>
      </c>
      <c r="T857" s="30">
        <v>2079</v>
      </c>
      <c r="U857" s="30">
        <v>1743</v>
      </c>
      <c r="V857" s="32">
        <v>5.0847457627118642</v>
      </c>
      <c r="W857" s="30">
        <v>47</v>
      </c>
      <c r="X857" s="30" t="e">
        <f>#N/A</f>
        <v>#N/A</v>
      </c>
      <c r="Y857" s="30" t="e">
        <f>#N/A</f>
        <v>#N/A</v>
      </c>
      <c r="AB857" s="33" t="e">
        <f>#N/A</f>
        <v>#N/A</v>
      </c>
      <c r="AC857" s="30">
        <v>1800</v>
      </c>
      <c r="AD857" s="30" t="e">
        <f>#N/A</f>
        <v>#N/A</v>
      </c>
      <c r="AE857" s="34">
        <v>0.93121951219512189</v>
      </c>
      <c r="AG857" s="30" t="e">
        <f>#N/A</f>
        <v>#N/A</v>
      </c>
      <c r="AH857" s="30" t="e">
        <f>#N/A</f>
        <v>#N/A</v>
      </c>
      <c r="AI857" s="30">
        <v>9339.75</v>
      </c>
      <c r="AJ857" s="71">
        <v>8895</v>
      </c>
      <c r="AK857" s="26" t="s">
        <v>139</v>
      </c>
      <c r="AL857" s="26">
        <v>19</v>
      </c>
      <c r="AM857" s="26" t="s">
        <v>1954</v>
      </c>
      <c r="AU857" s="67" t="s">
        <v>1526</v>
      </c>
      <c r="AV857" s="26" t="s">
        <v>1955</v>
      </c>
      <c r="AW857" s="26" t="s">
        <v>1956</v>
      </c>
      <c r="BA857" s="26" t="s">
        <v>1187</v>
      </c>
      <c r="BB857" s="26" t="s">
        <v>1410</v>
      </c>
      <c r="BC857" s="26" t="s">
        <v>1411</v>
      </c>
      <c r="BD857" s="37">
        <v>44009</v>
      </c>
      <c r="BE857" s="30">
        <v>34207</v>
      </c>
      <c r="BF857" s="30">
        <v>32465</v>
      </c>
      <c r="BG857" s="37" t="s">
        <v>147</v>
      </c>
      <c r="BH857" s="37" t="s">
        <v>1412</v>
      </c>
      <c r="BI857" s="37"/>
      <c r="BJ857" s="37"/>
      <c r="BK857" s="37"/>
      <c r="BL857" s="37"/>
      <c r="BM857" s="37"/>
      <c r="BN857" s="26"/>
      <c r="BO857" s="26"/>
      <c r="BP857" s="26"/>
      <c r="BQ857" s="38"/>
      <c r="BR857" s="26"/>
      <c r="BS857" s="26"/>
      <c r="BT857" s="26"/>
      <c r="BU857" s="26"/>
      <c r="BV857" s="39"/>
    </row>
    <row r="858" spans="1:74" ht="15" hidden="1" customHeight="1">
      <c r="A858" s="67">
        <v>2020</v>
      </c>
      <c r="B858" s="67">
        <v>854</v>
      </c>
      <c r="C858" s="26" t="s">
        <v>129</v>
      </c>
      <c r="D858" s="26" t="s">
        <v>1479</v>
      </c>
      <c r="E858" s="26" t="s">
        <v>1480</v>
      </c>
      <c r="F858" s="27">
        <v>43957</v>
      </c>
      <c r="G858" s="67" t="s">
        <v>1984</v>
      </c>
      <c r="H858" s="67" t="s">
        <v>1402</v>
      </c>
      <c r="I858" s="67" t="s">
        <v>1402</v>
      </c>
      <c r="J858" s="28" t="s">
        <v>1985</v>
      </c>
      <c r="K858" s="26" t="s">
        <v>1483</v>
      </c>
      <c r="L858" s="26" t="s">
        <v>136</v>
      </c>
      <c r="M858" s="26" t="s">
        <v>137</v>
      </c>
      <c r="N858" s="26" t="s">
        <v>138</v>
      </c>
      <c r="O858" s="26" t="s">
        <v>138</v>
      </c>
      <c r="P858" s="70">
        <v>76</v>
      </c>
      <c r="Q858" s="30">
        <v>71</v>
      </c>
      <c r="R858" s="30">
        <v>5160</v>
      </c>
      <c r="S858" s="31" t="e">
        <f>#N/A</f>
        <v>#N/A</v>
      </c>
      <c r="T858" s="30">
        <v>1144</v>
      </c>
      <c r="U858" s="30">
        <v>944</v>
      </c>
      <c r="V858" s="32">
        <v>5.0847457627118642</v>
      </c>
      <c r="W858" s="30">
        <v>50</v>
      </c>
      <c r="X858" s="30" t="e">
        <f>#N/A</f>
        <v>#N/A</v>
      </c>
      <c r="Y858" s="30" t="e">
        <f>#N/A</f>
        <v>#N/A</v>
      </c>
      <c r="AB858" s="33" t="e">
        <f>#N/A</f>
        <v>#N/A</v>
      </c>
      <c r="AC858" s="30">
        <v>1800</v>
      </c>
      <c r="AD858" s="30" t="e">
        <f>#N/A</f>
        <v>#N/A</v>
      </c>
      <c r="AE858" s="34">
        <v>0.95777777777777773</v>
      </c>
      <c r="AG858" s="30" t="e">
        <f>#N/A</f>
        <v>#N/A</v>
      </c>
      <c r="AH858" s="30" t="e">
        <f>#N/A</f>
        <v>#N/A</v>
      </c>
      <c r="AI858" s="30">
        <v>6083.7</v>
      </c>
      <c r="AJ858" s="71">
        <v>5794</v>
      </c>
      <c r="AK858" s="26" t="s">
        <v>139</v>
      </c>
      <c r="AL858" s="26">
        <v>19</v>
      </c>
      <c r="AM858" s="26" t="s">
        <v>1954</v>
      </c>
      <c r="AU858" s="67" t="s">
        <v>1526</v>
      </c>
      <c r="AV858" s="26" t="s">
        <v>1955</v>
      </c>
      <c r="AW858" s="26" t="s">
        <v>1956</v>
      </c>
      <c r="BA858" s="26" t="s">
        <v>1187</v>
      </c>
      <c r="BB858" s="26" t="s">
        <v>1410</v>
      </c>
      <c r="BC858" s="26" t="s">
        <v>1411</v>
      </c>
      <c r="BD858" s="37">
        <v>44009</v>
      </c>
      <c r="BE858" s="30">
        <v>34207</v>
      </c>
      <c r="BF858" s="30">
        <v>32465</v>
      </c>
      <c r="BG858" s="37" t="s">
        <v>147</v>
      </c>
      <c r="BH858" s="37" t="s">
        <v>1412</v>
      </c>
      <c r="BI858" s="37"/>
      <c r="BJ858" s="37"/>
      <c r="BK858" s="37"/>
      <c r="BL858" s="37"/>
      <c r="BM858" s="37"/>
      <c r="BN858" s="26"/>
      <c r="BO858" s="26"/>
      <c r="BP858" s="26"/>
      <c r="BQ858" s="38"/>
      <c r="BR858" s="26"/>
      <c r="BS858" s="26"/>
      <c r="BT858" s="26"/>
      <c r="BU858" s="26"/>
      <c r="BV858" s="39"/>
    </row>
    <row r="859" spans="1:74" ht="15" hidden="1" customHeight="1">
      <c r="A859" s="67">
        <v>2020</v>
      </c>
      <c r="B859" s="67">
        <v>855</v>
      </c>
      <c r="C859" s="26" t="s">
        <v>129</v>
      </c>
      <c r="D859" s="26" t="s">
        <v>1479</v>
      </c>
      <c r="E859" s="26" t="s">
        <v>1480</v>
      </c>
      <c r="F859" s="27">
        <v>43957</v>
      </c>
      <c r="G859" s="67" t="s">
        <v>1986</v>
      </c>
      <c r="H859" s="67" t="s">
        <v>1402</v>
      </c>
      <c r="I859" s="67" t="s">
        <v>1402</v>
      </c>
      <c r="J859" s="28" t="s">
        <v>1987</v>
      </c>
      <c r="K859" s="26" t="s">
        <v>1483</v>
      </c>
      <c r="L859" s="26" t="s">
        <v>136</v>
      </c>
      <c r="M859" s="26" t="s">
        <v>137</v>
      </c>
      <c r="N859" s="26" t="s">
        <v>138</v>
      </c>
      <c r="O859" s="26" t="s">
        <v>138</v>
      </c>
      <c r="P859" s="70">
        <v>77</v>
      </c>
      <c r="Q859" s="30">
        <v>74</v>
      </c>
      <c r="R859" s="30">
        <v>5540</v>
      </c>
      <c r="S859" s="31" t="e">
        <f>#N/A</f>
        <v>#N/A</v>
      </c>
      <c r="T859" s="30">
        <v>1434</v>
      </c>
      <c r="U859" s="30">
        <v>1239</v>
      </c>
      <c r="V859" s="32">
        <v>4.9000000000000004</v>
      </c>
      <c r="W859" s="30">
        <v>55</v>
      </c>
      <c r="X859" s="30" t="e">
        <f>#N/A</f>
        <v>#N/A</v>
      </c>
      <c r="Y859" s="30" t="e">
        <f>#N/A</f>
        <v>#N/A</v>
      </c>
      <c r="AB859" s="33" t="e">
        <f>#N/A</f>
        <v>#N/A</v>
      </c>
      <c r="AC859" s="30">
        <v>1800</v>
      </c>
      <c r="AD859" s="30" t="e">
        <f>#N/A</f>
        <v>#N/A</v>
      </c>
      <c r="AE859" s="34">
        <v>0.94</v>
      </c>
      <c r="AG859" s="30" t="e">
        <f>#N/A</f>
        <v>#N/A</v>
      </c>
      <c r="AH859" s="30" t="e">
        <f>#N/A</f>
        <v>#N/A</v>
      </c>
      <c r="AI859" s="30">
        <v>5968.2</v>
      </c>
      <c r="AJ859" s="71">
        <v>5684</v>
      </c>
      <c r="AK859" s="26" t="s">
        <v>139</v>
      </c>
      <c r="AL859" s="26">
        <v>19</v>
      </c>
      <c r="AM859" s="26" t="s">
        <v>1954</v>
      </c>
      <c r="AU859" s="67" t="s">
        <v>1526</v>
      </c>
      <c r="AV859" s="26" t="s">
        <v>1955</v>
      </c>
      <c r="AW859" s="26" t="s">
        <v>1956</v>
      </c>
      <c r="BA859" s="26" t="s">
        <v>1187</v>
      </c>
      <c r="BB859" s="26" t="s">
        <v>1410</v>
      </c>
      <c r="BC859" s="26" t="s">
        <v>1411</v>
      </c>
      <c r="BD859" s="37">
        <v>44009</v>
      </c>
      <c r="BE859" s="30">
        <v>34207</v>
      </c>
      <c r="BF859" s="30">
        <v>32465</v>
      </c>
      <c r="BG859" s="37" t="s">
        <v>147</v>
      </c>
      <c r="BH859" s="37" t="s">
        <v>1412</v>
      </c>
      <c r="BI859" s="37"/>
      <c r="BJ859" s="37"/>
      <c r="BK859" s="37"/>
      <c r="BL859" s="37"/>
      <c r="BM859" s="37"/>
      <c r="BN859" s="26"/>
      <c r="BO859" s="26"/>
      <c r="BP859" s="26"/>
      <c r="BQ859" s="38"/>
      <c r="BR859" s="26"/>
      <c r="BS859" s="26"/>
      <c r="BT859" s="26"/>
      <c r="BU859" s="26"/>
      <c r="BV859" s="39"/>
    </row>
    <row r="860" spans="1:74" ht="15" hidden="1" customHeight="1">
      <c r="A860" s="67">
        <v>2020</v>
      </c>
      <c r="B860" s="67">
        <v>856</v>
      </c>
      <c r="C860" s="26" t="s">
        <v>129</v>
      </c>
      <c r="D860" s="26" t="s">
        <v>1479</v>
      </c>
      <c r="E860" s="26" t="s">
        <v>1480</v>
      </c>
      <c r="F860" s="27">
        <v>43957</v>
      </c>
      <c r="G860" s="67" t="s">
        <v>1988</v>
      </c>
      <c r="H860" s="67" t="s">
        <v>1402</v>
      </c>
      <c r="I860" s="67" t="s">
        <v>1402</v>
      </c>
      <c r="J860" s="28" t="s">
        <v>1989</v>
      </c>
      <c r="K860" s="26" t="s">
        <v>1483</v>
      </c>
      <c r="L860" s="26" t="s">
        <v>136</v>
      </c>
      <c r="M860" s="26" t="s">
        <v>137</v>
      </c>
      <c r="N860" s="26" t="s">
        <v>138</v>
      </c>
      <c r="O860" s="26" t="s">
        <v>138</v>
      </c>
      <c r="P860" s="70">
        <v>78</v>
      </c>
      <c r="Q860" s="30">
        <v>71</v>
      </c>
      <c r="R860" s="30">
        <v>5290</v>
      </c>
      <c r="S860" s="31" t="e">
        <f>#N/A</f>
        <v>#N/A</v>
      </c>
      <c r="T860" s="30">
        <v>1239</v>
      </c>
      <c r="U860" s="30">
        <v>1083</v>
      </c>
      <c r="V860" s="32">
        <v>5.1724137931034484</v>
      </c>
      <c r="W860" s="30">
        <v>44</v>
      </c>
      <c r="X860" s="30" t="e">
        <f>#N/A</f>
        <v>#N/A</v>
      </c>
      <c r="Y860" s="30" t="e">
        <f>#N/A</f>
        <v>#N/A</v>
      </c>
      <c r="AB860" s="33" t="e">
        <f>#N/A</f>
        <v>#N/A</v>
      </c>
      <c r="AC860" s="30">
        <v>1800</v>
      </c>
      <c r="AD860" s="30" t="e">
        <f>#N/A</f>
        <v>#N/A</v>
      </c>
      <c r="AE860" s="34">
        <v>0.85499999999999998</v>
      </c>
      <c r="AG860" s="30" t="e">
        <f>#N/A</f>
        <v>#N/A</v>
      </c>
      <c r="AH860" s="30" t="e">
        <f>#N/A</f>
        <v>#N/A</v>
      </c>
      <c r="AI860" s="30">
        <v>6224.4000000000005</v>
      </c>
      <c r="AJ860" s="71">
        <v>5928</v>
      </c>
      <c r="AK860" s="26" t="s">
        <v>139</v>
      </c>
      <c r="AL860" s="26">
        <v>19</v>
      </c>
      <c r="AM860" s="26" t="s">
        <v>1954</v>
      </c>
      <c r="AU860" s="67" t="s">
        <v>1526</v>
      </c>
      <c r="AV860" s="26" t="s">
        <v>1955</v>
      </c>
      <c r="AW860" s="26" t="s">
        <v>1956</v>
      </c>
      <c r="BA860" s="26" t="s">
        <v>1187</v>
      </c>
      <c r="BB860" s="26" t="s">
        <v>1410</v>
      </c>
      <c r="BC860" s="26" t="s">
        <v>1411</v>
      </c>
      <c r="BD860" s="37">
        <v>44009</v>
      </c>
      <c r="BE860" s="30">
        <v>34207</v>
      </c>
      <c r="BF860" s="30">
        <v>32465</v>
      </c>
      <c r="BG860" s="37" t="s">
        <v>147</v>
      </c>
      <c r="BH860" s="37" t="s">
        <v>1412</v>
      </c>
      <c r="BI860" s="37"/>
      <c r="BJ860" s="37"/>
      <c r="BK860" s="37"/>
      <c r="BL860" s="37"/>
      <c r="BM860" s="37"/>
      <c r="BN860" s="26"/>
      <c r="BO860" s="26"/>
      <c r="BP860" s="26"/>
      <c r="BQ860" s="38"/>
      <c r="BR860" s="26"/>
      <c r="BS860" s="26"/>
      <c r="BT860" s="26"/>
      <c r="BU860" s="26"/>
      <c r="BV860" s="39"/>
    </row>
    <row r="861" spans="1:74" ht="15" hidden="1" customHeight="1">
      <c r="A861" s="67">
        <v>2020</v>
      </c>
      <c r="B861" s="67">
        <v>857</v>
      </c>
      <c r="C861" s="26" t="s">
        <v>129</v>
      </c>
      <c r="D861" s="26" t="s">
        <v>1479</v>
      </c>
      <c r="E861" s="26" t="s">
        <v>1480</v>
      </c>
      <c r="F861" s="27">
        <v>43957</v>
      </c>
      <c r="G861" s="67" t="s">
        <v>1990</v>
      </c>
      <c r="H861" s="67" t="s">
        <v>1402</v>
      </c>
      <c r="I861" s="67" t="s">
        <v>1402</v>
      </c>
      <c r="J861" s="28" t="s">
        <v>1991</v>
      </c>
      <c r="K861" s="26" t="s">
        <v>1483</v>
      </c>
      <c r="L861" s="26" t="s">
        <v>136</v>
      </c>
      <c r="M861" s="26" t="s">
        <v>137</v>
      </c>
      <c r="N861" s="26" t="s">
        <v>138</v>
      </c>
      <c r="O861" s="26" t="s">
        <v>138</v>
      </c>
      <c r="P861" s="70">
        <v>79</v>
      </c>
      <c r="Q861" s="30">
        <v>74</v>
      </c>
      <c r="R861" s="30">
        <v>5300</v>
      </c>
      <c r="S861" s="31" t="e">
        <f>#N/A</f>
        <v>#N/A</v>
      </c>
      <c r="T861" s="30">
        <v>1486</v>
      </c>
      <c r="U861" s="30">
        <v>1248</v>
      </c>
      <c r="V861" s="32">
        <v>4.9000000000000004</v>
      </c>
      <c r="W861" s="30">
        <v>53</v>
      </c>
      <c r="X861" s="30" t="e">
        <f>#N/A</f>
        <v>#N/A</v>
      </c>
      <c r="Y861" s="30" t="e">
        <f>#N/A</f>
        <v>#N/A</v>
      </c>
      <c r="AB861" s="33" t="e">
        <f>#N/A</f>
        <v>#N/A</v>
      </c>
      <c r="AC861" s="30">
        <v>1800</v>
      </c>
      <c r="AD861" s="30" t="e">
        <f>#N/A</f>
        <v>#N/A</v>
      </c>
      <c r="AE861" s="34">
        <v>0.98</v>
      </c>
      <c r="AG861" s="30" t="e">
        <f>#N/A</f>
        <v>#N/A</v>
      </c>
      <c r="AH861" s="30" t="e">
        <f>#N/A</f>
        <v>#N/A</v>
      </c>
      <c r="AI861" s="30">
        <v>6234.9000000000005</v>
      </c>
      <c r="AJ861" s="71">
        <v>5938</v>
      </c>
      <c r="AK861" s="26" t="s">
        <v>139</v>
      </c>
      <c r="AL861" s="26">
        <v>19</v>
      </c>
      <c r="AM861" s="26" t="s">
        <v>1954</v>
      </c>
      <c r="AU861" s="67" t="s">
        <v>1526</v>
      </c>
      <c r="AV861" s="26" t="s">
        <v>1955</v>
      </c>
      <c r="AW861" s="26" t="s">
        <v>1956</v>
      </c>
      <c r="BA861" s="26" t="s">
        <v>1187</v>
      </c>
      <c r="BB861" s="26" t="s">
        <v>1410</v>
      </c>
      <c r="BC861" s="26" t="s">
        <v>1411</v>
      </c>
      <c r="BD861" s="37">
        <v>44009</v>
      </c>
      <c r="BE861" s="30">
        <v>34207</v>
      </c>
      <c r="BF861" s="30">
        <v>32465</v>
      </c>
      <c r="BG861" s="37" t="s">
        <v>147</v>
      </c>
      <c r="BH861" s="37" t="s">
        <v>1412</v>
      </c>
      <c r="BI861" s="37"/>
      <c r="BJ861" s="37"/>
      <c r="BK861" s="37"/>
      <c r="BL861" s="37"/>
      <c r="BM861" s="37"/>
      <c r="BN861" s="26"/>
      <c r="BO861" s="26"/>
      <c r="BP861" s="26"/>
      <c r="BQ861" s="38"/>
      <c r="BR861" s="26"/>
      <c r="BS861" s="26"/>
      <c r="BT861" s="26"/>
      <c r="BU861" s="26"/>
      <c r="BV861" s="39"/>
    </row>
    <row r="862" spans="1:74" ht="15" hidden="1" customHeight="1">
      <c r="A862" s="67">
        <v>2020</v>
      </c>
      <c r="B862" s="67">
        <v>858</v>
      </c>
      <c r="C862" s="26" t="s">
        <v>129</v>
      </c>
      <c r="D862" s="26" t="s">
        <v>1479</v>
      </c>
      <c r="E862" s="26" t="s">
        <v>1480</v>
      </c>
      <c r="F862" s="27">
        <v>43957</v>
      </c>
      <c r="G862" s="67" t="s">
        <v>1992</v>
      </c>
      <c r="H862" s="67" t="s">
        <v>1402</v>
      </c>
      <c r="I862" s="67" t="s">
        <v>1402</v>
      </c>
      <c r="J862" s="28" t="s">
        <v>1993</v>
      </c>
      <c r="K862" s="26" t="s">
        <v>1483</v>
      </c>
      <c r="L862" s="26" t="s">
        <v>136</v>
      </c>
      <c r="M862" s="26" t="s">
        <v>137</v>
      </c>
      <c r="N862" s="26" t="s">
        <v>138</v>
      </c>
      <c r="O862" s="26" t="s">
        <v>138</v>
      </c>
      <c r="P862" s="70">
        <v>80</v>
      </c>
      <c r="Q862" s="30">
        <v>72</v>
      </c>
      <c r="R862" s="30">
        <v>6390</v>
      </c>
      <c r="S862" s="31" t="e">
        <f>#N/A</f>
        <v>#N/A</v>
      </c>
      <c r="T862" s="30">
        <v>1617</v>
      </c>
      <c r="U862" s="30">
        <v>1306</v>
      </c>
      <c r="V862" s="32">
        <v>5.0999999999999996</v>
      </c>
      <c r="W862" s="30">
        <v>48</v>
      </c>
      <c r="X862" s="30" t="e">
        <f>#N/A</f>
        <v>#N/A</v>
      </c>
      <c r="Y862" s="30" t="e">
        <f>#N/A</f>
        <v>#N/A</v>
      </c>
      <c r="AB862" s="33" t="e">
        <f>#N/A</f>
        <v>#N/A</v>
      </c>
      <c r="AC862" s="30">
        <v>1800</v>
      </c>
      <c r="AD862" s="30" t="e">
        <f>#N/A</f>
        <v>#N/A</v>
      </c>
      <c r="AE862" s="34">
        <v>0.87655172413793103</v>
      </c>
      <c r="AG862" s="30" t="e">
        <f>#N/A</f>
        <v>#N/A</v>
      </c>
      <c r="AH862" s="30" t="e">
        <f>#N/A</f>
        <v>#N/A</v>
      </c>
      <c r="AI862" s="30">
        <v>6883.8</v>
      </c>
      <c r="AJ862" s="71">
        <v>6556</v>
      </c>
      <c r="AK862" s="26" t="s">
        <v>139</v>
      </c>
      <c r="AL862" s="26">
        <v>19</v>
      </c>
      <c r="AM862" s="26" t="s">
        <v>1954</v>
      </c>
      <c r="AU862" s="67" t="s">
        <v>1526</v>
      </c>
      <c r="AV862" s="26" t="s">
        <v>1955</v>
      </c>
      <c r="AW862" s="26" t="s">
        <v>1956</v>
      </c>
      <c r="BA862" s="26" t="s">
        <v>1187</v>
      </c>
      <c r="BB862" s="26" t="s">
        <v>1410</v>
      </c>
      <c r="BC862" s="26" t="s">
        <v>1411</v>
      </c>
      <c r="BD862" s="37">
        <v>44009</v>
      </c>
      <c r="BE862" s="30">
        <v>34207</v>
      </c>
      <c r="BF862" s="30">
        <v>32465</v>
      </c>
      <c r="BG862" s="37" t="s">
        <v>147</v>
      </c>
      <c r="BH862" s="37" t="s">
        <v>1412</v>
      </c>
      <c r="BI862" s="37"/>
      <c r="BJ862" s="37"/>
      <c r="BK862" s="37"/>
      <c r="BL862" s="37"/>
      <c r="BM862" s="37"/>
      <c r="BN862" s="26"/>
      <c r="BO862" s="26"/>
      <c r="BP862" s="26"/>
      <c r="BQ862" s="38"/>
      <c r="BR862" s="26"/>
      <c r="BS862" s="26"/>
      <c r="BT862" s="26"/>
      <c r="BU862" s="26"/>
      <c r="BV862" s="39"/>
    </row>
    <row r="863" spans="1:74" ht="15" hidden="1" customHeight="1">
      <c r="A863" s="67">
        <v>2020</v>
      </c>
      <c r="B863" s="67">
        <v>859</v>
      </c>
      <c r="C863" s="26" t="s">
        <v>129</v>
      </c>
      <c r="D863" s="26" t="s">
        <v>1479</v>
      </c>
      <c r="E863" s="26" t="s">
        <v>1480</v>
      </c>
      <c r="F863" s="27">
        <v>43957</v>
      </c>
      <c r="G863" s="67" t="s">
        <v>1994</v>
      </c>
      <c r="H863" s="67" t="s">
        <v>1402</v>
      </c>
      <c r="I863" s="67" t="s">
        <v>1402</v>
      </c>
      <c r="J863" s="28" t="s">
        <v>1995</v>
      </c>
      <c r="K863" s="26" t="s">
        <v>1483</v>
      </c>
      <c r="L863" s="26" t="s">
        <v>136</v>
      </c>
      <c r="M863" s="26" t="s">
        <v>137</v>
      </c>
      <c r="N863" s="26" t="s">
        <v>138</v>
      </c>
      <c r="O863" s="26" t="s">
        <v>138</v>
      </c>
      <c r="P863" s="70">
        <v>81</v>
      </c>
      <c r="Q863" s="30">
        <v>75</v>
      </c>
      <c r="R863" s="30">
        <v>7030</v>
      </c>
      <c r="S863" s="31" t="e">
        <f>#N/A</f>
        <v>#N/A</v>
      </c>
      <c r="T863" s="30">
        <v>1676</v>
      </c>
      <c r="U863" s="30">
        <v>1465</v>
      </c>
      <c r="V863" s="32">
        <v>4.9000000000000004</v>
      </c>
      <c r="W863" s="30">
        <v>49</v>
      </c>
      <c r="X863" s="30" t="e">
        <f>#N/A</f>
        <v>#N/A</v>
      </c>
      <c r="Y863" s="30" t="e">
        <f>#N/A</f>
        <v>#N/A</v>
      </c>
      <c r="AB863" s="33" t="e">
        <f>#N/A</f>
        <v>#N/A</v>
      </c>
      <c r="AC863" s="30">
        <v>1800</v>
      </c>
      <c r="AD863" s="30" t="e">
        <f>#N/A</f>
        <v>#N/A</v>
      </c>
      <c r="AE863" s="34">
        <v>0.94969696969696971</v>
      </c>
      <c r="AG863" s="30" t="e">
        <f>#N/A</f>
        <v>#N/A</v>
      </c>
      <c r="AH863" s="30" t="e">
        <f>#N/A</f>
        <v>#N/A</v>
      </c>
      <c r="AI863" s="30">
        <v>8098.6500000000005</v>
      </c>
      <c r="AJ863" s="71">
        <v>7713</v>
      </c>
      <c r="AK863" s="26" t="s">
        <v>139</v>
      </c>
      <c r="AL863" s="26">
        <v>19</v>
      </c>
      <c r="AM863" s="26" t="s">
        <v>1954</v>
      </c>
      <c r="AU863" s="67" t="s">
        <v>1526</v>
      </c>
      <c r="AV863" s="26" t="s">
        <v>1955</v>
      </c>
      <c r="AW863" s="26" t="s">
        <v>1956</v>
      </c>
      <c r="BA863" s="26" t="s">
        <v>1187</v>
      </c>
      <c r="BB863" s="26" t="s">
        <v>1410</v>
      </c>
      <c r="BC863" s="26" t="s">
        <v>1411</v>
      </c>
      <c r="BD863" s="37">
        <v>44009</v>
      </c>
      <c r="BE863" s="30">
        <v>34207</v>
      </c>
      <c r="BF863" s="30">
        <v>32465</v>
      </c>
      <c r="BG863" s="37" t="s">
        <v>147</v>
      </c>
      <c r="BH863" s="37" t="s">
        <v>1412</v>
      </c>
      <c r="BI863" s="37"/>
      <c r="BJ863" s="37"/>
      <c r="BK863" s="37"/>
      <c r="BL863" s="37"/>
      <c r="BM863" s="37"/>
      <c r="BN863" s="26"/>
      <c r="BO863" s="26"/>
      <c r="BP863" s="26"/>
      <c r="BQ863" s="38"/>
      <c r="BR863" s="26"/>
      <c r="BS863" s="26"/>
      <c r="BT863" s="26"/>
      <c r="BU863" s="26"/>
      <c r="BV863" s="39"/>
    </row>
    <row r="864" spans="1:74" ht="15" hidden="1" customHeight="1">
      <c r="A864" s="67">
        <v>2020</v>
      </c>
      <c r="B864" s="67">
        <v>860</v>
      </c>
      <c r="C864" s="26" t="s">
        <v>129</v>
      </c>
      <c r="D864" s="26" t="s">
        <v>1479</v>
      </c>
      <c r="E864" s="26" t="s">
        <v>1480</v>
      </c>
      <c r="F864" s="27">
        <v>43957</v>
      </c>
      <c r="G864" s="67" t="s">
        <v>1996</v>
      </c>
      <c r="H864" s="67" t="s">
        <v>1402</v>
      </c>
      <c r="I864" s="67" t="s">
        <v>1402</v>
      </c>
      <c r="J864" s="28" t="s">
        <v>1997</v>
      </c>
      <c r="K864" s="26" t="s">
        <v>1483</v>
      </c>
      <c r="L864" s="26" t="s">
        <v>136</v>
      </c>
      <c r="M864" s="26" t="s">
        <v>137</v>
      </c>
      <c r="N864" s="26" t="s">
        <v>138</v>
      </c>
      <c r="O864" s="26" t="s">
        <v>138</v>
      </c>
      <c r="P864" s="70">
        <v>82</v>
      </c>
      <c r="Q864" s="30">
        <v>77</v>
      </c>
      <c r="R864" s="30">
        <v>6130</v>
      </c>
      <c r="S864" s="31" t="e">
        <f>#N/A</f>
        <v>#N/A</v>
      </c>
      <c r="T864" s="30">
        <v>1389</v>
      </c>
      <c r="U864" s="30">
        <v>1190</v>
      </c>
      <c r="V864" s="32">
        <v>5</v>
      </c>
      <c r="W864" s="30">
        <v>50</v>
      </c>
      <c r="X864" s="30" t="e">
        <f>#N/A</f>
        <v>#N/A</v>
      </c>
      <c r="Y864" s="30" t="e">
        <f>#N/A</f>
        <v>#N/A</v>
      </c>
      <c r="AB864" s="33" t="e">
        <f>#N/A</f>
        <v>#N/A</v>
      </c>
      <c r="AC864" s="30">
        <v>1800</v>
      </c>
      <c r="AD864" s="30" t="e">
        <f>#N/A</f>
        <v>#N/A</v>
      </c>
      <c r="AE864" s="34">
        <v>0.95297297297297301</v>
      </c>
      <c r="AG864" s="30" t="e">
        <f>#N/A</f>
        <v>#N/A</v>
      </c>
      <c r="AH864" s="30" t="e">
        <f>#N/A</f>
        <v>#N/A</v>
      </c>
      <c r="AI864" s="30">
        <v>7128.4500000000007</v>
      </c>
      <c r="AJ864" s="71">
        <v>6789</v>
      </c>
      <c r="AK864" s="26" t="s">
        <v>139</v>
      </c>
      <c r="AL864" s="26">
        <v>19</v>
      </c>
      <c r="AM864" s="26" t="s">
        <v>1954</v>
      </c>
      <c r="AU864" s="67" t="s">
        <v>1526</v>
      </c>
      <c r="AV864" s="26" t="s">
        <v>1955</v>
      </c>
      <c r="AW864" s="26" t="s">
        <v>1956</v>
      </c>
      <c r="BA864" s="26" t="s">
        <v>1187</v>
      </c>
      <c r="BB864" s="26" t="s">
        <v>1410</v>
      </c>
      <c r="BC864" s="26" t="s">
        <v>1411</v>
      </c>
      <c r="BD864" s="37">
        <v>44009</v>
      </c>
      <c r="BE864" s="30">
        <v>34207</v>
      </c>
      <c r="BF864" s="30">
        <v>32465</v>
      </c>
      <c r="BG864" s="37" t="s">
        <v>147</v>
      </c>
      <c r="BH864" s="37" t="s">
        <v>1412</v>
      </c>
      <c r="BI864" s="37"/>
      <c r="BJ864" s="37"/>
      <c r="BK864" s="37"/>
      <c r="BL864" s="37"/>
      <c r="BM864" s="37"/>
      <c r="BN864" s="26"/>
      <c r="BO864" s="26"/>
      <c r="BP864" s="26"/>
      <c r="BQ864" s="38"/>
      <c r="BR864" s="26"/>
      <c r="BS864" s="26"/>
      <c r="BT864" s="26"/>
      <c r="BU864" s="26"/>
      <c r="BV864" s="39"/>
    </row>
    <row r="865" spans="1:74" ht="15" hidden="1" customHeight="1">
      <c r="A865" s="67">
        <v>2020</v>
      </c>
      <c r="B865" s="67">
        <v>861</v>
      </c>
      <c r="C865" s="26" t="s">
        <v>129</v>
      </c>
      <c r="D865" s="26" t="s">
        <v>1479</v>
      </c>
      <c r="E865" s="26" t="s">
        <v>1480</v>
      </c>
      <c r="F865" s="27">
        <v>43957</v>
      </c>
      <c r="G865" s="67" t="s">
        <v>1998</v>
      </c>
      <c r="H865" s="67" t="s">
        <v>1402</v>
      </c>
      <c r="I865" s="67" t="s">
        <v>1402</v>
      </c>
      <c r="J865" s="28" t="s">
        <v>1999</v>
      </c>
      <c r="K865" s="26" t="s">
        <v>1483</v>
      </c>
      <c r="L865" s="26" t="s">
        <v>136</v>
      </c>
      <c r="M865" s="26" t="s">
        <v>137</v>
      </c>
      <c r="N865" s="26" t="s">
        <v>138</v>
      </c>
      <c r="O865" s="26" t="s">
        <v>138</v>
      </c>
      <c r="P865" s="70">
        <v>83</v>
      </c>
      <c r="Q865" s="30">
        <v>83</v>
      </c>
      <c r="R865" s="30">
        <v>9100</v>
      </c>
      <c r="S865" s="31" t="e">
        <f>#N/A</f>
        <v>#N/A</v>
      </c>
      <c r="T865" s="30">
        <v>2240</v>
      </c>
      <c r="U865" s="30">
        <v>1848</v>
      </c>
      <c r="V865" s="32">
        <v>5</v>
      </c>
      <c r="W865" s="30">
        <v>48</v>
      </c>
      <c r="X865" s="30" t="e">
        <f>#N/A</f>
        <v>#N/A</v>
      </c>
      <c r="Y865" s="30" t="e">
        <f>#N/A</f>
        <v>#N/A</v>
      </c>
      <c r="AB865" s="33" t="e">
        <f>#N/A</f>
        <v>#N/A</v>
      </c>
      <c r="AC865" s="30">
        <v>1800</v>
      </c>
      <c r="AD865" s="30" t="e">
        <f>#N/A</f>
        <v>#N/A</v>
      </c>
      <c r="AE865" s="34">
        <v>0.98</v>
      </c>
      <c r="AG865" s="30" t="e">
        <f>#N/A</f>
        <v>#N/A</v>
      </c>
      <c r="AH865" s="30" t="e">
        <f>#N/A</f>
        <v>#N/A</v>
      </c>
      <c r="AI865" s="30">
        <v>10328.85</v>
      </c>
      <c r="AJ865" s="71">
        <v>9837</v>
      </c>
      <c r="AK865" s="26" t="s">
        <v>139</v>
      </c>
      <c r="AL865" s="26">
        <v>19</v>
      </c>
      <c r="AM865" s="26" t="s">
        <v>1954</v>
      </c>
      <c r="AU865" s="67" t="s">
        <v>1526</v>
      </c>
      <c r="AV865" s="26" t="s">
        <v>1955</v>
      </c>
      <c r="AW865" s="26" t="s">
        <v>1956</v>
      </c>
      <c r="BA865" s="26" t="s">
        <v>1187</v>
      </c>
      <c r="BB865" s="26" t="s">
        <v>1410</v>
      </c>
      <c r="BC865" s="26" t="s">
        <v>1411</v>
      </c>
      <c r="BD865" s="37">
        <v>44009</v>
      </c>
      <c r="BE865" s="30">
        <v>34207</v>
      </c>
      <c r="BF865" s="30">
        <v>32465</v>
      </c>
      <c r="BG865" s="37" t="s">
        <v>147</v>
      </c>
      <c r="BH865" s="37" t="s">
        <v>1412</v>
      </c>
      <c r="BI865" s="37"/>
      <c r="BJ865" s="37"/>
      <c r="BK865" s="37"/>
      <c r="BL865" s="37"/>
      <c r="BM865" s="37"/>
      <c r="BN865" s="26"/>
      <c r="BO865" s="26"/>
      <c r="BP865" s="26"/>
      <c r="BQ865" s="38"/>
      <c r="BR865" s="26"/>
      <c r="BS865" s="26"/>
      <c r="BT865" s="26"/>
      <c r="BU865" s="26"/>
      <c r="BV865" s="39"/>
    </row>
    <row r="866" spans="1:74" ht="15" hidden="1" customHeight="1">
      <c r="A866" s="67">
        <v>2020</v>
      </c>
      <c r="B866" s="67">
        <v>862</v>
      </c>
      <c r="C866" s="26" t="s">
        <v>129</v>
      </c>
      <c r="D866" s="26" t="s">
        <v>1479</v>
      </c>
      <c r="E866" s="26" t="s">
        <v>1480</v>
      </c>
      <c r="F866" s="27">
        <v>43957</v>
      </c>
      <c r="G866" s="67" t="s">
        <v>2000</v>
      </c>
      <c r="H866" s="67" t="s">
        <v>1402</v>
      </c>
      <c r="I866" s="67" t="s">
        <v>1402</v>
      </c>
      <c r="J866" s="28" t="s">
        <v>2001</v>
      </c>
      <c r="K866" s="26" t="s">
        <v>1483</v>
      </c>
      <c r="L866" s="26" t="s">
        <v>136</v>
      </c>
      <c r="M866" s="26" t="s">
        <v>137</v>
      </c>
      <c r="N866" s="26" t="s">
        <v>138</v>
      </c>
      <c r="O866" s="26" t="s">
        <v>138</v>
      </c>
      <c r="P866" s="70">
        <v>84</v>
      </c>
      <c r="Q866" s="30">
        <v>71</v>
      </c>
      <c r="R866" s="30">
        <v>5160</v>
      </c>
      <c r="S866" s="31" t="e">
        <f>#N/A</f>
        <v>#N/A</v>
      </c>
      <c r="T866" s="30">
        <v>1508</v>
      </c>
      <c r="U866" s="30">
        <v>1277</v>
      </c>
      <c r="V866" s="32">
        <v>4.9000000000000004</v>
      </c>
      <c r="W866" s="30">
        <v>51</v>
      </c>
      <c r="X866" s="30" t="e">
        <f>#N/A</f>
        <v>#N/A</v>
      </c>
      <c r="Y866" s="30" t="e">
        <f>#N/A</f>
        <v>#N/A</v>
      </c>
      <c r="AB866" s="33" t="e">
        <f>#N/A</f>
        <v>#N/A</v>
      </c>
      <c r="AC866" s="30">
        <v>1800</v>
      </c>
      <c r="AD866" s="30" t="e">
        <f>#N/A</f>
        <v>#N/A</v>
      </c>
      <c r="AE866" s="34">
        <v>0.79249999999999998</v>
      </c>
      <c r="AG866" s="30" t="e">
        <f>#N/A</f>
        <v>#N/A</v>
      </c>
      <c r="AH866" s="30" t="e">
        <f>#N/A</f>
        <v>#N/A</v>
      </c>
      <c r="AI866" s="30">
        <v>5558.7</v>
      </c>
      <c r="AJ866" s="71">
        <v>5294</v>
      </c>
      <c r="AK866" s="26" t="s">
        <v>139</v>
      </c>
      <c r="AL866" s="26">
        <v>19</v>
      </c>
      <c r="AM866" s="26" t="s">
        <v>1954</v>
      </c>
      <c r="AU866" s="67" t="s">
        <v>1526</v>
      </c>
      <c r="AV866" s="26" t="s">
        <v>1955</v>
      </c>
      <c r="AW866" s="26" t="s">
        <v>1956</v>
      </c>
      <c r="BA866" s="26" t="s">
        <v>1187</v>
      </c>
      <c r="BB866" s="26" t="s">
        <v>1410</v>
      </c>
      <c r="BC866" s="26" t="s">
        <v>1411</v>
      </c>
      <c r="BD866" s="37">
        <v>44009</v>
      </c>
      <c r="BE866" s="30">
        <v>34207</v>
      </c>
      <c r="BF866" s="30">
        <v>32465</v>
      </c>
      <c r="BG866" s="37" t="s">
        <v>147</v>
      </c>
      <c r="BH866" s="37" t="s">
        <v>1412</v>
      </c>
      <c r="BI866" s="37"/>
      <c r="BJ866" s="37"/>
      <c r="BK866" s="37"/>
      <c r="BL866" s="37"/>
      <c r="BM866" s="37"/>
      <c r="BN866" s="26"/>
      <c r="BO866" s="26"/>
      <c r="BP866" s="26"/>
      <c r="BQ866" s="38"/>
      <c r="BR866" s="26"/>
      <c r="BS866" s="26"/>
      <c r="BT866" s="26"/>
      <c r="BU866" s="26"/>
      <c r="BV866" s="39"/>
    </row>
    <row r="867" spans="1:74" ht="15" hidden="1" customHeight="1">
      <c r="A867" s="67">
        <v>2020</v>
      </c>
      <c r="B867" s="67">
        <v>863</v>
      </c>
      <c r="C867" s="26" t="s">
        <v>129</v>
      </c>
      <c r="D867" s="26" t="s">
        <v>1479</v>
      </c>
      <c r="E867" s="26" t="s">
        <v>1480</v>
      </c>
      <c r="F867" s="27">
        <v>43957</v>
      </c>
      <c r="G867" s="67" t="s">
        <v>2002</v>
      </c>
      <c r="H867" s="67" t="s">
        <v>1402</v>
      </c>
      <c r="I867" s="67" t="s">
        <v>1402</v>
      </c>
      <c r="J867" s="28" t="s">
        <v>2003</v>
      </c>
      <c r="K867" s="26" t="s">
        <v>1483</v>
      </c>
      <c r="L867" s="26" t="s">
        <v>136</v>
      </c>
      <c r="M867" s="26" t="s">
        <v>137</v>
      </c>
      <c r="N867" s="26" t="s">
        <v>138</v>
      </c>
      <c r="O867" s="26" t="s">
        <v>138</v>
      </c>
      <c r="P867" s="70">
        <v>85</v>
      </c>
      <c r="Q867" s="30">
        <v>67</v>
      </c>
      <c r="R867" s="30">
        <v>3440</v>
      </c>
      <c r="S867" s="31" t="e">
        <f>#N/A</f>
        <v>#N/A</v>
      </c>
      <c r="T867" s="30">
        <v>748</v>
      </c>
      <c r="U867" s="30">
        <v>634</v>
      </c>
      <c r="V867" s="32">
        <v>4.6875</v>
      </c>
      <c r="W867" s="30">
        <v>59</v>
      </c>
      <c r="X867" s="30" t="e">
        <f>#N/A</f>
        <v>#N/A</v>
      </c>
      <c r="Y867" s="30" t="e">
        <f>#N/A</f>
        <v>#N/A</v>
      </c>
      <c r="AB867" s="33" t="e">
        <f>#N/A</f>
        <v>#N/A</v>
      </c>
      <c r="AC867" s="30">
        <v>1800</v>
      </c>
      <c r="AD867" s="30" t="e">
        <f>#N/A</f>
        <v>#N/A</v>
      </c>
      <c r="AE867" s="34">
        <v>0.9536842105263158</v>
      </c>
      <c r="AG867" s="30" t="e">
        <f>#N/A</f>
        <v>#N/A</v>
      </c>
      <c r="AH867" s="30" t="e">
        <f>#N/A</f>
        <v>#N/A</v>
      </c>
      <c r="AI867" s="30">
        <v>3705.4500000000003</v>
      </c>
      <c r="AJ867" s="71">
        <v>3529</v>
      </c>
      <c r="AK867" s="26" t="s">
        <v>139</v>
      </c>
      <c r="AL867" s="26">
        <v>19</v>
      </c>
      <c r="AM867" s="26" t="s">
        <v>1954</v>
      </c>
      <c r="AU867" s="67" t="s">
        <v>1526</v>
      </c>
      <c r="AV867" s="26" t="s">
        <v>1955</v>
      </c>
      <c r="AW867" s="26" t="s">
        <v>1956</v>
      </c>
      <c r="BA867" s="26" t="s">
        <v>1187</v>
      </c>
      <c r="BB867" s="26" t="s">
        <v>1410</v>
      </c>
      <c r="BC867" s="26" t="s">
        <v>1411</v>
      </c>
      <c r="BD867" s="37">
        <v>44009</v>
      </c>
      <c r="BE867" s="30">
        <v>34207</v>
      </c>
      <c r="BF867" s="30">
        <v>32465</v>
      </c>
      <c r="BG867" s="37" t="s">
        <v>147</v>
      </c>
      <c r="BH867" s="37" t="s">
        <v>1412</v>
      </c>
      <c r="BI867" s="37"/>
      <c r="BJ867" s="37"/>
      <c r="BK867" s="37"/>
      <c r="BL867" s="37"/>
      <c r="BM867" s="37"/>
      <c r="BN867" s="26"/>
      <c r="BO867" s="26"/>
      <c r="BP867" s="26"/>
      <c r="BQ867" s="38"/>
      <c r="BR867" s="26"/>
      <c r="BS867" s="26"/>
      <c r="BT867" s="26"/>
      <c r="BU867" s="26"/>
      <c r="BV867" s="39"/>
    </row>
    <row r="868" spans="1:74" ht="15" hidden="1" customHeight="1">
      <c r="A868" s="67">
        <v>2020</v>
      </c>
      <c r="B868" s="67">
        <v>864</v>
      </c>
      <c r="C868" s="26" t="s">
        <v>129</v>
      </c>
      <c r="D868" s="26" t="s">
        <v>1479</v>
      </c>
      <c r="E868" s="26" t="s">
        <v>1480</v>
      </c>
      <c r="F868" s="27">
        <v>43957</v>
      </c>
      <c r="G868" s="67" t="s">
        <v>2004</v>
      </c>
      <c r="H868" s="67" t="s">
        <v>1402</v>
      </c>
      <c r="I868" s="67" t="s">
        <v>1402</v>
      </c>
      <c r="J868" s="28" t="s">
        <v>2005</v>
      </c>
      <c r="K868" s="26" t="s">
        <v>1483</v>
      </c>
      <c r="L868" s="26" t="s">
        <v>136</v>
      </c>
      <c r="M868" s="26" t="s">
        <v>137</v>
      </c>
      <c r="N868" s="26" t="s">
        <v>138</v>
      </c>
      <c r="O868" s="26" t="s">
        <v>138</v>
      </c>
      <c r="P868" s="70">
        <v>86</v>
      </c>
      <c r="Q868" s="30">
        <v>75</v>
      </c>
      <c r="R868" s="30">
        <v>6560</v>
      </c>
      <c r="S868" s="31" t="e">
        <f>#N/A</f>
        <v>#N/A</v>
      </c>
      <c r="T868" s="30">
        <v>1416</v>
      </c>
      <c r="U868" s="30">
        <v>1216</v>
      </c>
      <c r="V868" s="32">
        <v>5.1724137931034484</v>
      </c>
      <c r="W868" s="30">
        <v>42</v>
      </c>
      <c r="X868" s="30" t="e">
        <f>#N/A</f>
        <v>#N/A</v>
      </c>
      <c r="Y868" s="30" t="e">
        <f>#N/A</f>
        <v>#N/A</v>
      </c>
      <c r="AB868" s="33" t="e">
        <f>#N/A</f>
        <v>#N/A</v>
      </c>
      <c r="AC868" s="30">
        <v>1800</v>
      </c>
      <c r="AD868" s="30" t="e">
        <f>#N/A</f>
        <v>#N/A</v>
      </c>
      <c r="AE868" s="34">
        <v>0.95297297297297301</v>
      </c>
      <c r="AG868" s="30" t="e">
        <f>#N/A</f>
        <v>#N/A</v>
      </c>
      <c r="AH868" s="30" t="e">
        <f>#N/A</f>
        <v>#N/A</v>
      </c>
      <c r="AI868" s="30">
        <v>7067.55</v>
      </c>
      <c r="AJ868" s="71">
        <v>6731</v>
      </c>
      <c r="AK868" s="26" t="s">
        <v>139</v>
      </c>
      <c r="AL868" s="26">
        <v>19</v>
      </c>
      <c r="AM868" s="26" t="s">
        <v>1954</v>
      </c>
      <c r="AU868" s="67" t="s">
        <v>1526</v>
      </c>
      <c r="AV868" s="26" t="s">
        <v>1955</v>
      </c>
      <c r="AW868" s="26" t="s">
        <v>1956</v>
      </c>
      <c r="BA868" s="26" t="s">
        <v>1187</v>
      </c>
      <c r="BB868" s="26" t="s">
        <v>1410</v>
      </c>
      <c r="BC868" s="26" t="s">
        <v>1411</v>
      </c>
      <c r="BD868" s="37">
        <v>44009</v>
      </c>
      <c r="BE868" s="30">
        <v>34207</v>
      </c>
      <c r="BF868" s="30">
        <v>32465</v>
      </c>
      <c r="BG868" s="37" t="s">
        <v>147</v>
      </c>
      <c r="BH868" s="37" t="s">
        <v>1412</v>
      </c>
      <c r="BI868" s="37"/>
      <c r="BJ868" s="37"/>
      <c r="BK868" s="37"/>
      <c r="BL868" s="37"/>
      <c r="BM868" s="37"/>
      <c r="BN868" s="26"/>
      <c r="BO868" s="26"/>
      <c r="BP868" s="26"/>
      <c r="BQ868" s="38"/>
      <c r="BR868" s="26"/>
      <c r="BS868" s="26"/>
      <c r="BT868" s="26"/>
      <c r="BU868" s="26"/>
      <c r="BV868" s="39"/>
    </row>
    <row r="869" spans="1:74" ht="15" hidden="1" customHeight="1">
      <c r="A869" s="67">
        <v>2020</v>
      </c>
      <c r="B869" s="67">
        <v>865</v>
      </c>
      <c r="C869" s="26" t="s">
        <v>129</v>
      </c>
      <c r="D869" s="26" t="s">
        <v>1479</v>
      </c>
      <c r="E869" s="26" t="s">
        <v>1480</v>
      </c>
      <c r="F869" s="27">
        <v>43957</v>
      </c>
      <c r="G869" s="110" t="s">
        <v>2006</v>
      </c>
      <c r="H869" s="67" t="s">
        <v>1402</v>
      </c>
      <c r="I869" s="67" t="s">
        <v>1402</v>
      </c>
      <c r="J869" s="28" t="s">
        <v>2007</v>
      </c>
      <c r="K869" s="26" t="s">
        <v>1483</v>
      </c>
      <c r="L869" s="26" t="s">
        <v>136</v>
      </c>
      <c r="M869" s="26" t="s">
        <v>137</v>
      </c>
      <c r="N869" s="26" t="s">
        <v>138</v>
      </c>
      <c r="O869" s="26" t="s">
        <v>138</v>
      </c>
      <c r="P869" s="70">
        <v>87</v>
      </c>
      <c r="Q869" s="30">
        <v>74</v>
      </c>
      <c r="R869" s="30">
        <v>6060</v>
      </c>
      <c r="S869" s="31" t="e">
        <f>#N/A</f>
        <v>#N/A</v>
      </c>
      <c r="T869" s="30">
        <v>1430</v>
      </c>
      <c r="U869" s="30">
        <v>1136</v>
      </c>
      <c r="V869" s="32">
        <v>5.2</v>
      </c>
      <c r="W869" s="30">
        <v>44</v>
      </c>
      <c r="X869" s="30" t="e">
        <f>#N/A</f>
        <v>#N/A</v>
      </c>
      <c r="Y869" s="30" t="e">
        <f>#N/A</f>
        <v>#N/A</v>
      </c>
      <c r="AB869" s="33" t="e">
        <f>#N/A</f>
        <v>#N/A</v>
      </c>
      <c r="AC869" s="30">
        <v>1800</v>
      </c>
      <c r="AD869" s="30" t="e">
        <f>#N/A</f>
        <v>#N/A</v>
      </c>
      <c r="AE869" s="34">
        <v>0.98</v>
      </c>
      <c r="AG869" s="30" t="e">
        <f>#N/A</f>
        <v>#N/A</v>
      </c>
      <c r="AH869" s="30" t="e">
        <f>#N/A</f>
        <v>#N/A</v>
      </c>
      <c r="AI869" s="30">
        <v>6528.9000000000005</v>
      </c>
      <c r="AJ869" s="71">
        <v>6218</v>
      </c>
      <c r="AK869" s="26" t="s">
        <v>139</v>
      </c>
      <c r="AL869" s="26">
        <v>19</v>
      </c>
      <c r="AM869" s="26" t="s">
        <v>1954</v>
      </c>
      <c r="AU869" s="67" t="s">
        <v>1526</v>
      </c>
      <c r="AV869" s="26" t="s">
        <v>1955</v>
      </c>
      <c r="AW869" s="26" t="s">
        <v>1956</v>
      </c>
      <c r="BA869" s="26" t="s">
        <v>1187</v>
      </c>
      <c r="BB869" s="26" t="s">
        <v>1410</v>
      </c>
      <c r="BC869" s="26" t="s">
        <v>1411</v>
      </c>
      <c r="BD869" s="37">
        <v>44009</v>
      </c>
      <c r="BE869" s="30">
        <v>34207</v>
      </c>
      <c r="BF869" s="30">
        <v>32465</v>
      </c>
      <c r="BG869" s="37" t="s">
        <v>147</v>
      </c>
      <c r="BH869" s="37" t="s">
        <v>1412</v>
      </c>
      <c r="BI869" s="37"/>
      <c r="BJ869" s="37"/>
      <c r="BK869" s="37"/>
      <c r="BL869" s="37"/>
      <c r="BM869" s="37"/>
      <c r="BN869" s="26"/>
      <c r="BO869" s="26"/>
      <c r="BP869" s="26"/>
      <c r="BQ869" s="38"/>
      <c r="BR869" s="26"/>
      <c r="BS869" s="26"/>
      <c r="BT869" s="26"/>
      <c r="BU869" s="26"/>
      <c r="BV869" s="39"/>
    </row>
    <row r="870" spans="1:74" ht="15" hidden="1" customHeight="1">
      <c r="A870" s="67">
        <v>2020</v>
      </c>
      <c r="B870" s="67">
        <v>866</v>
      </c>
      <c r="C870" s="26" t="s">
        <v>129</v>
      </c>
      <c r="D870" s="26" t="s">
        <v>1479</v>
      </c>
      <c r="E870" s="26" t="s">
        <v>1480</v>
      </c>
      <c r="F870" s="27">
        <v>43957</v>
      </c>
      <c r="G870" s="67" t="s">
        <v>2008</v>
      </c>
      <c r="H870" s="67" t="s">
        <v>1402</v>
      </c>
      <c r="I870" s="67" t="s">
        <v>1402</v>
      </c>
      <c r="J870" s="30" t="s">
        <v>2009</v>
      </c>
      <c r="K870" s="26" t="s">
        <v>1483</v>
      </c>
      <c r="L870" s="26" t="s">
        <v>136</v>
      </c>
      <c r="M870" s="26" t="s">
        <v>137</v>
      </c>
      <c r="N870" s="26" t="s">
        <v>138</v>
      </c>
      <c r="O870" s="26" t="s">
        <v>138</v>
      </c>
      <c r="P870" s="70">
        <v>88</v>
      </c>
      <c r="Q870" s="30">
        <v>83</v>
      </c>
      <c r="R870" s="30">
        <v>8650</v>
      </c>
      <c r="S870" s="31" t="e">
        <f>#N/A</f>
        <v>#N/A</v>
      </c>
      <c r="T870" s="30">
        <v>1760</v>
      </c>
      <c r="U870" s="30">
        <v>1500</v>
      </c>
      <c r="V870" s="32">
        <v>5.0999999999999996</v>
      </c>
      <c r="W870" s="30">
        <v>47</v>
      </c>
      <c r="X870" s="30" t="e">
        <f>#N/A</f>
        <v>#N/A</v>
      </c>
      <c r="Y870" s="30" t="e">
        <f>#N/A</f>
        <v>#N/A</v>
      </c>
      <c r="AB870" s="33" t="e">
        <f>#N/A</f>
        <v>#N/A</v>
      </c>
      <c r="AC870" s="30">
        <v>1800</v>
      </c>
      <c r="AD870" s="30" t="e">
        <f>#N/A</f>
        <v>#N/A</v>
      </c>
      <c r="AE870" s="34">
        <v>0.8917647058823529</v>
      </c>
      <c r="AG870" s="30" t="e">
        <f>#N/A</f>
        <v>#N/A</v>
      </c>
      <c r="AH870" s="30" t="e">
        <f>#N/A</f>
        <v>#N/A</v>
      </c>
      <c r="AI870" s="30">
        <v>9318.75</v>
      </c>
      <c r="AJ870" s="71">
        <v>8875</v>
      </c>
      <c r="AK870" s="26" t="s">
        <v>139</v>
      </c>
      <c r="AL870" s="26">
        <v>19</v>
      </c>
      <c r="AM870" s="26" t="s">
        <v>1954</v>
      </c>
      <c r="AU870" s="67" t="s">
        <v>1526</v>
      </c>
      <c r="AV870" s="26" t="s">
        <v>1955</v>
      </c>
      <c r="AW870" s="26" t="s">
        <v>1956</v>
      </c>
      <c r="BA870" s="26" t="s">
        <v>1187</v>
      </c>
      <c r="BB870" s="26" t="s">
        <v>1410</v>
      </c>
      <c r="BC870" s="26" t="s">
        <v>1411</v>
      </c>
      <c r="BD870" s="37">
        <v>44009</v>
      </c>
      <c r="BE870" s="30">
        <v>34207</v>
      </c>
      <c r="BF870" s="30">
        <v>32465</v>
      </c>
      <c r="BG870" s="37" t="s">
        <v>147</v>
      </c>
      <c r="BH870" s="37" t="s">
        <v>1412</v>
      </c>
      <c r="BI870" s="37"/>
      <c r="BJ870" s="37"/>
      <c r="BK870" s="37"/>
      <c r="BL870" s="37"/>
      <c r="BM870" s="37"/>
      <c r="BN870" s="26"/>
      <c r="BO870" s="26"/>
      <c r="BP870" s="26"/>
      <c r="BQ870" s="38"/>
      <c r="BR870" s="26"/>
      <c r="BS870" s="26"/>
      <c r="BT870" s="26"/>
      <c r="BU870" s="26"/>
      <c r="BV870" s="39"/>
    </row>
    <row r="871" spans="1:74" ht="15" hidden="1" customHeight="1">
      <c r="A871" s="67">
        <v>2020</v>
      </c>
      <c r="B871" s="67">
        <v>867</v>
      </c>
      <c r="C871" s="26" t="s">
        <v>129</v>
      </c>
      <c r="D871" s="26" t="s">
        <v>1479</v>
      </c>
      <c r="E871" s="26" t="s">
        <v>1480</v>
      </c>
      <c r="F871" s="27">
        <v>43957</v>
      </c>
      <c r="G871" s="67" t="s">
        <v>2010</v>
      </c>
      <c r="H871" s="67" t="s">
        <v>1402</v>
      </c>
      <c r="I871" s="67" t="s">
        <v>1402</v>
      </c>
      <c r="J871" s="28" t="s">
        <v>2011</v>
      </c>
      <c r="K871" s="26" t="s">
        <v>1483</v>
      </c>
      <c r="L871" s="26" t="s">
        <v>136</v>
      </c>
      <c r="M871" s="26" t="s">
        <v>137</v>
      </c>
      <c r="N871" s="26" t="s">
        <v>138</v>
      </c>
      <c r="O871" s="26" t="s">
        <v>138</v>
      </c>
      <c r="P871" s="70">
        <v>89</v>
      </c>
      <c r="Q871" s="30">
        <v>75</v>
      </c>
      <c r="R871" s="30">
        <v>5830</v>
      </c>
      <c r="S871" s="31" t="e">
        <f>#N/A</f>
        <v>#N/A</v>
      </c>
      <c r="T871" s="30">
        <v>1467</v>
      </c>
      <c r="U871" s="30">
        <v>1259</v>
      </c>
      <c r="V871" s="32">
        <v>4.9000000000000004</v>
      </c>
      <c r="W871" s="30">
        <v>53</v>
      </c>
      <c r="X871" s="30" t="e">
        <f>#N/A</f>
        <v>#N/A</v>
      </c>
      <c r="Y871" s="30" t="e">
        <f>#N/A</f>
        <v>#N/A</v>
      </c>
      <c r="AB871" s="33" t="e">
        <f>#N/A</f>
        <v>#N/A</v>
      </c>
      <c r="AC871" s="30">
        <v>1800</v>
      </c>
      <c r="AD871" s="30" t="e">
        <f>#N/A</f>
        <v>#N/A</v>
      </c>
      <c r="AE871" s="34">
        <v>0.755</v>
      </c>
      <c r="AG871" s="30" t="e">
        <f>#N/A</f>
        <v>#N/A</v>
      </c>
      <c r="AH871" s="30" t="e">
        <f>#N/A</f>
        <v>#N/A</v>
      </c>
      <c r="AI871" s="30">
        <v>6281.1</v>
      </c>
      <c r="AJ871" s="71">
        <v>5982</v>
      </c>
      <c r="AK871" s="26" t="s">
        <v>139</v>
      </c>
      <c r="AL871" s="26">
        <v>19</v>
      </c>
      <c r="AM871" s="26" t="s">
        <v>1954</v>
      </c>
      <c r="AU871" s="67" t="s">
        <v>1526</v>
      </c>
      <c r="AV871" s="26" t="s">
        <v>1955</v>
      </c>
      <c r="AW871" s="26" t="s">
        <v>1956</v>
      </c>
      <c r="BA871" s="26" t="s">
        <v>1187</v>
      </c>
      <c r="BB871" s="26" t="s">
        <v>1410</v>
      </c>
      <c r="BC871" s="26" t="s">
        <v>1411</v>
      </c>
      <c r="BD871" s="37">
        <v>44009</v>
      </c>
      <c r="BE871" s="30">
        <v>34207</v>
      </c>
      <c r="BF871" s="30">
        <v>32465</v>
      </c>
      <c r="BG871" s="37" t="s">
        <v>147</v>
      </c>
      <c r="BH871" s="37" t="s">
        <v>1412</v>
      </c>
      <c r="BI871" s="37"/>
      <c r="BJ871" s="37"/>
      <c r="BK871" s="37"/>
      <c r="BL871" s="37"/>
      <c r="BM871" s="37"/>
      <c r="BN871" s="26"/>
      <c r="BO871" s="26"/>
      <c r="BP871" s="26"/>
      <c r="BQ871" s="38"/>
      <c r="BR871" s="26"/>
      <c r="BS871" s="26"/>
      <c r="BT871" s="26"/>
      <c r="BU871" s="26"/>
      <c r="BV871" s="39"/>
    </row>
    <row r="872" spans="1:74" ht="15" hidden="1" customHeight="1">
      <c r="A872" s="67">
        <v>2020</v>
      </c>
      <c r="B872" s="67">
        <v>868</v>
      </c>
      <c r="C872" s="26" t="s">
        <v>129</v>
      </c>
      <c r="D872" s="26" t="s">
        <v>1479</v>
      </c>
      <c r="E872" s="26" t="s">
        <v>1480</v>
      </c>
      <c r="F872" s="27">
        <v>43957</v>
      </c>
      <c r="G872" s="67" t="s">
        <v>2012</v>
      </c>
      <c r="H872" s="67" t="s">
        <v>1402</v>
      </c>
      <c r="I872" s="67" t="s">
        <v>1402</v>
      </c>
      <c r="J872" s="28" t="s">
        <v>1594</v>
      </c>
      <c r="K872" s="26" t="s">
        <v>135</v>
      </c>
      <c r="L872" s="26" t="s">
        <v>136</v>
      </c>
      <c r="M872" s="26" t="s">
        <v>137</v>
      </c>
      <c r="N872" s="26" t="s">
        <v>138</v>
      </c>
      <c r="O872" s="26" t="s">
        <v>138</v>
      </c>
      <c r="P872" s="70"/>
      <c r="Q872" s="30">
        <v>71</v>
      </c>
      <c r="R872" s="30">
        <v>4360</v>
      </c>
      <c r="S872" s="31" t="e">
        <f>#N/A</f>
        <v>#N/A</v>
      </c>
      <c r="T872" s="30">
        <v>1180</v>
      </c>
      <c r="U872" s="30">
        <v>985</v>
      </c>
      <c r="V872" s="32">
        <v>4.9000000000000004</v>
      </c>
      <c r="W872" s="30">
        <v>56</v>
      </c>
      <c r="X872" s="30" t="e">
        <f>#N/A</f>
        <v>#N/A</v>
      </c>
      <c r="Y872" s="30" t="e">
        <f>#N/A</f>
        <v>#N/A</v>
      </c>
      <c r="AB872" s="33" t="e">
        <f>#N/A</f>
        <v>#N/A</v>
      </c>
      <c r="AC872" s="30">
        <v>1800</v>
      </c>
      <c r="AD872" s="30" t="e">
        <f>#N/A</f>
        <v>#N/A</v>
      </c>
      <c r="AE872" s="34">
        <v>0.84666666666666668</v>
      </c>
      <c r="AG872" s="30" t="e">
        <f>#N/A</f>
        <v>#N/A</v>
      </c>
      <c r="AH872" s="30" t="e">
        <f>#N/A</f>
        <v>#N/A</v>
      </c>
      <c r="AI872" s="30">
        <v>4696.6500000000005</v>
      </c>
      <c r="AJ872" s="71">
        <v>4473</v>
      </c>
      <c r="AK872" s="26" t="s">
        <v>139</v>
      </c>
      <c r="AL872" s="26">
        <v>19</v>
      </c>
      <c r="AM872" s="26" t="s">
        <v>1954</v>
      </c>
      <c r="AU872" s="67" t="s">
        <v>1526</v>
      </c>
      <c r="AV872" s="26" t="s">
        <v>1955</v>
      </c>
      <c r="AW872" s="26" t="s">
        <v>1956</v>
      </c>
      <c r="BA872" s="26" t="s">
        <v>1187</v>
      </c>
      <c r="BB872" s="26" t="s">
        <v>1410</v>
      </c>
      <c r="BC872" s="26" t="s">
        <v>1411</v>
      </c>
      <c r="BD872" s="37">
        <v>44009</v>
      </c>
      <c r="BE872" s="30">
        <v>34207</v>
      </c>
      <c r="BF872" s="30">
        <v>32465</v>
      </c>
      <c r="BG872" s="37" t="s">
        <v>147</v>
      </c>
      <c r="BH872" s="37" t="s">
        <v>1412</v>
      </c>
      <c r="BI872" s="37"/>
      <c r="BJ872" s="37"/>
      <c r="BK872" s="37"/>
      <c r="BL872" s="37"/>
      <c r="BM872" s="37"/>
      <c r="BN872" s="26"/>
      <c r="BO872" s="26"/>
      <c r="BP872" s="26"/>
      <c r="BQ872" s="38"/>
      <c r="BR872" s="26"/>
      <c r="BS872" s="26"/>
      <c r="BT872" s="26"/>
      <c r="BU872" s="26"/>
      <c r="BV872" s="39"/>
    </row>
    <row r="873" spans="1:74" ht="15" hidden="1" customHeight="1">
      <c r="A873" s="67">
        <v>2020</v>
      </c>
      <c r="B873" s="67">
        <v>869</v>
      </c>
      <c r="C873" s="26" t="s">
        <v>129</v>
      </c>
      <c r="D873" s="26" t="s">
        <v>1479</v>
      </c>
      <c r="E873" s="26" t="s">
        <v>1480</v>
      </c>
      <c r="F873" s="27">
        <v>43957</v>
      </c>
      <c r="G873" s="67" t="s">
        <v>2013</v>
      </c>
      <c r="H873" s="67" t="s">
        <v>1402</v>
      </c>
      <c r="I873" s="67" t="s">
        <v>1402</v>
      </c>
      <c r="J873" s="28" t="s">
        <v>2014</v>
      </c>
      <c r="K873" s="26" t="s">
        <v>1483</v>
      </c>
      <c r="L873" s="26" t="s">
        <v>136</v>
      </c>
      <c r="M873" s="26" t="s">
        <v>137</v>
      </c>
      <c r="N873" s="26" t="s">
        <v>138</v>
      </c>
      <c r="O873" s="26" t="s">
        <v>138</v>
      </c>
      <c r="P873" s="29">
        <v>90</v>
      </c>
      <c r="Q873" s="30">
        <v>74</v>
      </c>
      <c r="R873" s="30">
        <v>5070</v>
      </c>
      <c r="S873" s="31" t="e">
        <f>#N/A</f>
        <v>#N/A</v>
      </c>
      <c r="T873" s="30">
        <v>1126</v>
      </c>
      <c r="U873" s="30">
        <v>974</v>
      </c>
      <c r="V873" s="32">
        <v>4.838709677419355</v>
      </c>
      <c r="W873" s="30">
        <v>57</v>
      </c>
      <c r="X873" s="30" t="e">
        <f>#N/A</f>
        <v>#N/A</v>
      </c>
      <c r="Y873" s="30" t="e">
        <f>#N/A</f>
        <v>#N/A</v>
      </c>
      <c r="AB873" s="33" t="e">
        <f>#N/A</f>
        <v>#N/A</v>
      </c>
      <c r="AC873" s="30">
        <v>1800</v>
      </c>
      <c r="AD873" s="30" t="e">
        <f>#N/A</f>
        <v>#N/A</v>
      </c>
      <c r="AE873" s="34">
        <v>0.98</v>
      </c>
      <c r="AG873" s="30" t="e">
        <f>#N/A</f>
        <v>#N/A</v>
      </c>
      <c r="AH873" s="30" t="e">
        <f>#N/A</f>
        <v>#N/A</v>
      </c>
      <c r="AI873" s="30">
        <v>5462.1</v>
      </c>
      <c r="AJ873" s="71">
        <v>5202</v>
      </c>
      <c r="AK873" s="26" t="s">
        <v>139</v>
      </c>
      <c r="AL873" s="26">
        <v>19</v>
      </c>
      <c r="AM873" s="26" t="s">
        <v>1954</v>
      </c>
      <c r="AU873" s="67" t="s">
        <v>1526</v>
      </c>
      <c r="AV873" s="26" t="s">
        <v>1955</v>
      </c>
      <c r="AW873" s="26" t="s">
        <v>1956</v>
      </c>
      <c r="BA873" s="26" t="s">
        <v>1187</v>
      </c>
      <c r="BB873" s="26" t="s">
        <v>1410</v>
      </c>
      <c r="BC873" s="26" t="s">
        <v>1411</v>
      </c>
      <c r="BD873" s="37">
        <v>44009</v>
      </c>
      <c r="BE873" s="30">
        <v>34207</v>
      </c>
      <c r="BF873" s="30">
        <v>32465</v>
      </c>
      <c r="BG873" s="37" t="s">
        <v>147</v>
      </c>
      <c r="BH873" s="37" t="s">
        <v>1412</v>
      </c>
      <c r="BI873" s="37"/>
      <c r="BJ873" s="37"/>
      <c r="BK873" s="37"/>
      <c r="BL873" s="37"/>
      <c r="BM873" s="37"/>
      <c r="BN873" s="26"/>
      <c r="BO873" s="26"/>
      <c r="BP873" s="26"/>
      <c r="BQ873" s="38"/>
      <c r="BR873" s="26"/>
      <c r="BS873" s="26"/>
      <c r="BT873" s="26"/>
      <c r="BU873" s="26"/>
      <c r="BV873" s="39"/>
    </row>
    <row r="874" spans="1:74" ht="15" hidden="1" customHeight="1">
      <c r="A874" s="67">
        <v>2020</v>
      </c>
      <c r="B874" s="67">
        <v>870</v>
      </c>
      <c r="C874" s="26" t="s">
        <v>129</v>
      </c>
      <c r="D874" s="26" t="s">
        <v>1479</v>
      </c>
      <c r="E874" s="26" t="s">
        <v>1480</v>
      </c>
      <c r="F874" s="27">
        <v>43957</v>
      </c>
      <c r="G874" s="67" t="s">
        <v>2015</v>
      </c>
      <c r="H874" s="67" t="s">
        <v>1402</v>
      </c>
      <c r="I874" s="67" t="s">
        <v>1402</v>
      </c>
      <c r="J874" s="28" t="s">
        <v>2016</v>
      </c>
      <c r="K874" s="26" t="s">
        <v>1483</v>
      </c>
      <c r="L874" s="26" t="s">
        <v>136</v>
      </c>
      <c r="M874" s="26" t="s">
        <v>137</v>
      </c>
      <c r="N874" s="26" t="s">
        <v>138</v>
      </c>
      <c r="O874" s="26" t="s">
        <v>138</v>
      </c>
      <c r="P874" s="29">
        <v>91</v>
      </c>
      <c r="Q874" s="30">
        <v>66</v>
      </c>
      <c r="R874" s="30">
        <v>3280</v>
      </c>
      <c r="S874" s="31" t="e">
        <f>#N/A</f>
        <v>#N/A</v>
      </c>
      <c r="T874" s="30">
        <v>706</v>
      </c>
      <c r="U874" s="30">
        <v>609</v>
      </c>
      <c r="V874" s="32">
        <v>4.6875</v>
      </c>
      <c r="W874" s="30">
        <v>58</v>
      </c>
      <c r="X874" s="30" t="e">
        <f>#N/A</f>
        <v>#N/A</v>
      </c>
      <c r="Y874" s="30" t="e">
        <f>#N/A</f>
        <v>#N/A</v>
      </c>
      <c r="AB874" s="33" t="e">
        <f>#N/A</f>
        <v>#N/A</v>
      </c>
      <c r="AC874" s="30">
        <v>1800</v>
      </c>
      <c r="AD874" s="30" t="e">
        <f>#N/A</f>
        <v>#N/A</v>
      </c>
      <c r="AE874" s="34">
        <v>0.95222222222222219</v>
      </c>
      <c r="AG874" s="30" t="e">
        <f>#N/A</f>
        <v>#N/A</v>
      </c>
      <c r="AH874" s="30" t="e">
        <f>#N/A</f>
        <v>#N/A</v>
      </c>
      <c r="AI874" s="30">
        <v>3533.25</v>
      </c>
      <c r="AJ874" s="71">
        <v>3365</v>
      </c>
      <c r="AK874" s="26" t="s">
        <v>139</v>
      </c>
      <c r="AL874" s="26">
        <v>19</v>
      </c>
      <c r="AM874" s="26" t="s">
        <v>1954</v>
      </c>
      <c r="AU874" s="67" t="s">
        <v>1526</v>
      </c>
      <c r="AV874" s="26" t="s">
        <v>1955</v>
      </c>
      <c r="AW874" s="26" t="s">
        <v>1956</v>
      </c>
      <c r="BA874" s="26" t="s">
        <v>1187</v>
      </c>
      <c r="BB874" s="26" t="s">
        <v>1410</v>
      </c>
      <c r="BC874" s="26" t="s">
        <v>1411</v>
      </c>
      <c r="BD874" s="37">
        <v>44009</v>
      </c>
      <c r="BE874" s="30">
        <v>34207</v>
      </c>
      <c r="BF874" s="30">
        <v>32465</v>
      </c>
      <c r="BG874" s="37" t="s">
        <v>147</v>
      </c>
      <c r="BH874" s="37" t="s">
        <v>1412</v>
      </c>
      <c r="BI874" s="37"/>
      <c r="BJ874" s="37"/>
      <c r="BK874" s="37"/>
      <c r="BL874" s="37"/>
      <c r="BM874" s="37"/>
      <c r="BN874" s="26"/>
      <c r="BO874" s="26"/>
      <c r="BP874" s="26"/>
      <c r="BQ874" s="38"/>
      <c r="BR874" s="26"/>
      <c r="BS874" s="26"/>
      <c r="BT874" s="26"/>
      <c r="BU874" s="26"/>
      <c r="BV874" s="39"/>
    </row>
    <row r="875" spans="1:74" ht="15" hidden="1" customHeight="1">
      <c r="A875" s="67">
        <v>2020</v>
      </c>
      <c r="B875" s="67">
        <v>871</v>
      </c>
      <c r="C875" s="26" t="s">
        <v>129</v>
      </c>
      <c r="D875" s="26" t="s">
        <v>1479</v>
      </c>
      <c r="E875" s="26" t="s">
        <v>1480</v>
      </c>
      <c r="F875" s="27">
        <v>43957</v>
      </c>
      <c r="G875" s="67" t="s">
        <v>2017</v>
      </c>
      <c r="H875" s="67" t="s">
        <v>1402</v>
      </c>
      <c r="I875" s="67" t="s">
        <v>1402</v>
      </c>
      <c r="J875" s="28" t="s">
        <v>2018</v>
      </c>
      <c r="K875" s="26" t="s">
        <v>1483</v>
      </c>
      <c r="L875" s="26" t="s">
        <v>136</v>
      </c>
      <c r="M875" s="26" t="s">
        <v>137</v>
      </c>
      <c r="N875" s="26" t="s">
        <v>138</v>
      </c>
      <c r="O875" s="26" t="s">
        <v>138</v>
      </c>
      <c r="P875" s="29">
        <v>92</v>
      </c>
      <c r="Q875" s="30">
        <v>67</v>
      </c>
      <c r="R875" s="30">
        <v>3500</v>
      </c>
      <c r="S875" s="31" t="e">
        <f>#N/A</f>
        <v>#N/A</v>
      </c>
      <c r="T875" s="30">
        <v>1112</v>
      </c>
      <c r="U875" s="30">
        <v>980</v>
      </c>
      <c r="V875" s="32">
        <v>4.9000000000000004</v>
      </c>
      <c r="W875" s="30">
        <v>56</v>
      </c>
      <c r="X875" s="30" t="e">
        <f>#N/A</f>
        <v>#N/A</v>
      </c>
      <c r="Y875" s="30" t="e">
        <f>#N/A</f>
        <v>#N/A</v>
      </c>
      <c r="AB875" s="33" t="e">
        <f>#N/A</f>
        <v>#N/A</v>
      </c>
      <c r="AC875" s="30">
        <v>1800</v>
      </c>
      <c r="AD875" s="30" t="e">
        <f>#N/A</f>
        <v>#N/A</v>
      </c>
      <c r="AE875" s="34">
        <v>0.89891891891891895</v>
      </c>
      <c r="AG875" s="30" t="e">
        <f>#N/A</f>
        <v>#N/A</v>
      </c>
      <c r="AH875" s="30" t="e">
        <f>#N/A</f>
        <v>#N/A</v>
      </c>
      <c r="AI875" s="30">
        <v>3770.55</v>
      </c>
      <c r="AJ875" s="71">
        <v>3591</v>
      </c>
      <c r="AK875" s="26" t="s">
        <v>139</v>
      </c>
      <c r="AL875" s="26">
        <v>19</v>
      </c>
      <c r="AM875" s="26" t="s">
        <v>1954</v>
      </c>
      <c r="AU875" s="67" t="s">
        <v>1526</v>
      </c>
      <c r="AV875" s="26" t="s">
        <v>1955</v>
      </c>
      <c r="AW875" s="26" t="s">
        <v>1956</v>
      </c>
      <c r="BA875" s="26" t="s">
        <v>1187</v>
      </c>
      <c r="BB875" s="26" t="s">
        <v>1410</v>
      </c>
      <c r="BC875" s="26" t="s">
        <v>1411</v>
      </c>
      <c r="BD875" s="37">
        <v>44009</v>
      </c>
      <c r="BE875" s="30">
        <v>34207</v>
      </c>
      <c r="BF875" s="30">
        <v>32465</v>
      </c>
      <c r="BG875" s="37" t="s">
        <v>147</v>
      </c>
      <c r="BH875" s="37" t="s">
        <v>1412</v>
      </c>
      <c r="BI875" s="37"/>
      <c r="BJ875" s="37"/>
      <c r="BK875" s="37"/>
      <c r="BL875" s="37"/>
      <c r="BM875" s="37"/>
      <c r="BN875" s="26"/>
      <c r="BO875" s="26"/>
      <c r="BP875" s="26"/>
      <c r="BQ875" s="38"/>
      <c r="BR875" s="26"/>
      <c r="BS875" s="26"/>
      <c r="BT875" s="26"/>
      <c r="BU875" s="26"/>
      <c r="BV875" s="39"/>
    </row>
    <row r="876" spans="1:74" ht="15" hidden="1" customHeight="1">
      <c r="A876" s="67">
        <v>2020</v>
      </c>
      <c r="B876" s="67">
        <v>872</v>
      </c>
      <c r="C876" s="26" t="s">
        <v>129</v>
      </c>
      <c r="D876" s="26" t="s">
        <v>1479</v>
      </c>
      <c r="E876" s="26" t="s">
        <v>1480</v>
      </c>
      <c r="F876" s="27">
        <v>43957</v>
      </c>
      <c r="G876" s="67" t="s">
        <v>2019</v>
      </c>
      <c r="H876" s="67" t="s">
        <v>1402</v>
      </c>
      <c r="I876" s="67" t="s">
        <v>1402</v>
      </c>
      <c r="J876" s="28" t="s">
        <v>2020</v>
      </c>
      <c r="K876" s="26" t="s">
        <v>1483</v>
      </c>
      <c r="L876" s="26" t="s">
        <v>136</v>
      </c>
      <c r="M876" s="26" t="s">
        <v>137</v>
      </c>
      <c r="N876" s="26" t="s">
        <v>138</v>
      </c>
      <c r="O876" s="26" t="s">
        <v>138</v>
      </c>
      <c r="P876" s="29">
        <v>93</v>
      </c>
      <c r="Q876" s="30">
        <v>83</v>
      </c>
      <c r="R876" s="30">
        <v>9930</v>
      </c>
      <c r="S876" s="31" t="e">
        <f>#N/A</f>
        <v>#N/A</v>
      </c>
      <c r="T876" s="30">
        <v>2388</v>
      </c>
      <c r="U876" s="30">
        <v>2048</v>
      </c>
      <c r="V876" s="32">
        <v>4.9000000000000004</v>
      </c>
      <c r="W876" s="30">
        <v>49</v>
      </c>
      <c r="X876" s="30" t="e">
        <f>#N/A</f>
        <v>#N/A</v>
      </c>
      <c r="Y876" s="30" t="e">
        <f>#N/A</f>
        <v>#N/A</v>
      </c>
      <c r="AB876" s="33" t="e">
        <f>#N/A</f>
        <v>#N/A</v>
      </c>
      <c r="AC876" s="30">
        <v>1800</v>
      </c>
      <c r="AD876" s="30" t="e">
        <f>#N/A</f>
        <v>#N/A</v>
      </c>
      <c r="AE876" s="34">
        <v>0.89891891891891895</v>
      </c>
      <c r="AG876" s="30" t="e">
        <f>#N/A</f>
        <v>#N/A</v>
      </c>
      <c r="AH876" s="30" t="e">
        <f>#N/A</f>
        <v>#N/A</v>
      </c>
      <c r="AI876" s="30">
        <v>10697.4</v>
      </c>
      <c r="AJ876" s="71">
        <v>10188</v>
      </c>
      <c r="AK876" s="26" t="s">
        <v>139</v>
      </c>
      <c r="AL876" s="26">
        <v>19</v>
      </c>
      <c r="AM876" s="26" t="s">
        <v>1954</v>
      </c>
      <c r="AU876" s="67" t="s">
        <v>1526</v>
      </c>
      <c r="AV876" s="26" t="s">
        <v>1955</v>
      </c>
      <c r="AW876" s="26" t="s">
        <v>1956</v>
      </c>
      <c r="BA876" s="26" t="s">
        <v>1187</v>
      </c>
      <c r="BB876" s="26" t="s">
        <v>1410</v>
      </c>
      <c r="BC876" s="26" t="s">
        <v>1411</v>
      </c>
      <c r="BD876" s="37">
        <v>44009</v>
      </c>
      <c r="BE876" s="30">
        <v>34207</v>
      </c>
      <c r="BF876" s="30">
        <v>32465</v>
      </c>
      <c r="BG876" s="37" t="s">
        <v>147</v>
      </c>
      <c r="BH876" s="37" t="s">
        <v>1412</v>
      </c>
      <c r="BI876" s="37"/>
      <c r="BJ876" s="37"/>
      <c r="BK876" s="37"/>
      <c r="BL876" s="37"/>
      <c r="BM876" s="37"/>
      <c r="BN876" s="26"/>
      <c r="BO876" s="26"/>
      <c r="BP876" s="26"/>
      <c r="BQ876" s="38"/>
      <c r="BR876" s="26"/>
      <c r="BS876" s="26"/>
      <c r="BT876" s="26"/>
      <c r="BU876" s="26"/>
      <c r="BV876" s="39"/>
    </row>
    <row r="877" spans="1:74" ht="15" hidden="1" customHeight="1">
      <c r="A877" s="67">
        <v>2020</v>
      </c>
      <c r="B877" s="67">
        <v>873</v>
      </c>
      <c r="C877" s="26" t="s">
        <v>129</v>
      </c>
      <c r="D877" s="26" t="s">
        <v>1479</v>
      </c>
      <c r="E877" s="26" t="s">
        <v>1480</v>
      </c>
      <c r="F877" s="27">
        <v>43957</v>
      </c>
      <c r="G877" s="67" t="s">
        <v>2021</v>
      </c>
      <c r="H877" s="67" t="s">
        <v>1402</v>
      </c>
      <c r="I877" s="67" t="s">
        <v>1402</v>
      </c>
      <c r="J877" s="28" t="s">
        <v>2022</v>
      </c>
      <c r="K877" s="26" t="s">
        <v>1483</v>
      </c>
      <c r="L877" s="26" t="s">
        <v>136</v>
      </c>
      <c r="M877" s="26" t="s">
        <v>137</v>
      </c>
      <c r="N877" s="26" t="s">
        <v>138</v>
      </c>
      <c r="O877" s="26" t="s">
        <v>138</v>
      </c>
      <c r="P877" s="29">
        <v>94</v>
      </c>
      <c r="Q877" s="30">
        <v>78</v>
      </c>
      <c r="R877" s="30">
        <v>8120</v>
      </c>
      <c r="S877" s="31" t="e">
        <f>#N/A</f>
        <v>#N/A</v>
      </c>
      <c r="T877" s="30">
        <v>1840</v>
      </c>
      <c r="U877" s="30">
        <v>1617</v>
      </c>
      <c r="V877" s="32">
        <v>5.0847457627118642</v>
      </c>
      <c r="W877" s="30">
        <v>48</v>
      </c>
      <c r="X877" s="30" t="e">
        <f>#N/A</f>
        <v>#N/A</v>
      </c>
      <c r="Y877" s="30" t="e">
        <f>#N/A</f>
        <v>#N/A</v>
      </c>
      <c r="AB877" s="33" t="e">
        <f>#N/A</f>
        <v>#N/A</v>
      </c>
      <c r="AC877" s="30">
        <v>1800</v>
      </c>
      <c r="AD877" s="30" t="e">
        <f>#N/A</f>
        <v>#N/A</v>
      </c>
      <c r="AE877" s="34">
        <v>0.95435897435897432</v>
      </c>
      <c r="AG877" s="30" t="e">
        <f>#N/A</f>
        <v>#N/A</v>
      </c>
      <c r="AH877" s="30" t="e">
        <f>#N/A</f>
        <v>#N/A</v>
      </c>
      <c r="AI877" s="30">
        <v>8747.5500000000011</v>
      </c>
      <c r="AJ877" s="71">
        <v>8331</v>
      </c>
      <c r="AK877" s="26" t="s">
        <v>139</v>
      </c>
      <c r="AL877" s="26">
        <v>19</v>
      </c>
      <c r="AM877" s="26" t="s">
        <v>1954</v>
      </c>
      <c r="AU877" s="67" t="s">
        <v>1526</v>
      </c>
      <c r="AV877" s="26" t="s">
        <v>1955</v>
      </c>
      <c r="AW877" s="26" t="s">
        <v>1956</v>
      </c>
      <c r="BA877" s="26" t="s">
        <v>1187</v>
      </c>
      <c r="BB877" s="26" t="s">
        <v>1410</v>
      </c>
      <c r="BC877" s="26" t="s">
        <v>1411</v>
      </c>
      <c r="BD877" s="37">
        <v>44009</v>
      </c>
      <c r="BE877" s="30">
        <v>34207</v>
      </c>
      <c r="BF877" s="30">
        <v>32465</v>
      </c>
      <c r="BG877" s="37" t="s">
        <v>147</v>
      </c>
      <c r="BH877" s="37" t="s">
        <v>1412</v>
      </c>
      <c r="BI877" s="37"/>
      <c r="BJ877" s="37"/>
      <c r="BK877" s="37"/>
      <c r="BL877" s="37"/>
      <c r="BM877" s="37"/>
      <c r="BN877" s="26"/>
      <c r="BO877" s="26"/>
      <c r="BP877" s="26"/>
      <c r="BQ877" s="38"/>
      <c r="BR877" s="26"/>
      <c r="BS877" s="26"/>
      <c r="BT877" s="26"/>
      <c r="BU877" s="26"/>
      <c r="BV877" s="39"/>
    </row>
    <row r="878" spans="1:74" ht="15" hidden="1" customHeight="1">
      <c r="A878" s="67">
        <v>2020</v>
      </c>
      <c r="B878" s="67">
        <v>874</v>
      </c>
      <c r="C878" s="26" t="s">
        <v>129</v>
      </c>
      <c r="D878" s="26" t="s">
        <v>1479</v>
      </c>
      <c r="E878" s="26" t="s">
        <v>1480</v>
      </c>
      <c r="F878" s="27">
        <v>43957</v>
      </c>
      <c r="G878" s="67" t="s">
        <v>2023</v>
      </c>
      <c r="H878" s="67" t="s">
        <v>1402</v>
      </c>
      <c r="I878" s="67" t="s">
        <v>1402</v>
      </c>
      <c r="J878" s="28" t="s">
        <v>2024</v>
      </c>
      <c r="K878" s="26" t="s">
        <v>1483</v>
      </c>
      <c r="L878" s="26" t="s">
        <v>136</v>
      </c>
      <c r="M878" s="26" t="s">
        <v>137</v>
      </c>
      <c r="N878" s="26" t="s">
        <v>138</v>
      </c>
      <c r="O878" s="26" t="s">
        <v>138</v>
      </c>
      <c r="P878" s="29">
        <v>95</v>
      </c>
      <c r="Q878" s="30">
        <v>80</v>
      </c>
      <c r="R878" s="30">
        <v>8160</v>
      </c>
      <c r="S878" s="31" t="e">
        <f>#N/A</f>
        <v>#N/A</v>
      </c>
      <c r="T878" s="30">
        <v>1889</v>
      </c>
      <c r="U878" s="30">
        <v>1578</v>
      </c>
      <c r="V878" s="32">
        <v>4.9000000000000004</v>
      </c>
      <c r="W878" s="30">
        <v>49</v>
      </c>
      <c r="X878" s="30" t="e">
        <f>#N/A</f>
        <v>#N/A</v>
      </c>
      <c r="Y878" s="30" t="e">
        <f>#N/A</f>
        <v>#N/A</v>
      </c>
      <c r="AB878" s="33" t="e">
        <f>#N/A</f>
        <v>#N/A</v>
      </c>
      <c r="AC878" s="30">
        <v>1800</v>
      </c>
      <c r="AD878" s="30" t="e">
        <f>#N/A</f>
        <v>#N/A</v>
      </c>
      <c r="AE878" s="34">
        <v>0.98</v>
      </c>
      <c r="AG878" s="30" t="e">
        <f>#N/A</f>
        <v>#N/A</v>
      </c>
      <c r="AH878" s="30" t="e">
        <f>#N/A</f>
        <v>#N/A</v>
      </c>
      <c r="AI878" s="30">
        <v>8790.6</v>
      </c>
      <c r="AJ878" s="71">
        <v>8372</v>
      </c>
      <c r="AK878" s="26" t="s">
        <v>139</v>
      </c>
      <c r="AL878" s="26">
        <v>19</v>
      </c>
      <c r="AM878" s="26" t="s">
        <v>1954</v>
      </c>
      <c r="AU878" s="67" t="s">
        <v>1526</v>
      </c>
      <c r="AV878" s="26" t="s">
        <v>1955</v>
      </c>
      <c r="AW878" s="26" t="s">
        <v>1956</v>
      </c>
      <c r="BA878" s="26" t="s">
        <v>1187</v>
      </c>
      <c r="BB878" s="26" t="s">
        <v>1410</v>
      </c>
      <c r="BC878" s="26" t="s">
        <v>1411</v>
      </c>
      <c r="BD878" s="37">
        <v>44009</v>
      </c>
      <c r="BE878" s="30">
        <v>34207</v>
      </c>
      <c r="BF878" s="30">
        <v>32465</v>
      </c>
      <c r="BG878" s="37" t="s">
        <v>147</v>
      </c>
      <c r="BH878" s="37" t="s">
        <v>1412</v>
      </c>
      <c r="BI878" s="37"/>
      <c r="BJ878" s="37"/>
      <c r="BK878" s="37"/>
      <c r="BL878" s="37"/>
      <c r="BM878" s="37"/>
      <c r="BN878" s="26"/>
      <c r="BO878" s="26"/>
      <c r="BP878" s="26"/>
      <c r="BQ878" s="38"/>
      <c r="BR878" s="26"/>
      <c r="BS878" s="26"/>
      <c r="BT878" s="26"/>
      <c r="BU878" s="26"/>
      <c r="BV878" s="39"/>
    </row>
    <row r="879" spans="1:74" ht="15" hidden="1" customHeight="1">
      <c r="A879" s="67">
        <v>2020</v>
      </c>
      <c r="B879" s="67">
        <v>875</v>
      </c>
      <c r="C879" s="26" t="s">
        <v>129</v>
      </c>
      <c r="D879" s="26" t="s">
        <v>1479</v>
      </c>
      <c r="E879" s="26" t="s">
        <v>1480</v>
      </c>
      <c r="F879" s="27">
        <v>43957</v>
      </c>
      <c r="G879" s="67" t="s">
        <v>2025</v>
      </c>
      <c r="H879" s="67" t="s">
        <v>1402</v>
      </c>
      <c r="I879" s="67" t="s">
        <v>1402</v>
      </c>
      <c r="J879" s="28" t="s">
        <v>2026</v>
      </c>
      <c r="K879" s="26" t="s">
        <v>1483</v>
      </c>
      <c r="L879" s="26" t="s">
        <v>136</v>
      </c>
      <c r="M879" s="26" t="s">
        <v>137</v>
      </c>
      <c r="N879" s="26" t="s">
        <v>138</v>
      </c>
      <c r="O879" s="26" t="s">
        <v>138</v>
      </c>
      <c r="P879" s="29">
        <v>96</v>
      </c>
      <c r="Q879" s="30">
        <v>80</v>
      </c>
      <c r="R879" s="30">
        <v>7600</v>
      </c>
      <c r="S879" s="31" t="e">
        <f>#N/A</f>
        <v>#N/A</v>
      </c>
      <c r="T879" s="30">
        <v>1845</v>
      </c>
      <c r="U879" s="30">
        <v>1569</v>
      </c>
      <c r="V879" s="32">
        <v>4.6875</v>
      </c>
      <c r="W879" s="30">
        <v>64</v>
      </c>
      <c r="X879" s="30" t="e">
        <f>#N/A</f>
        <v>#N/A</v>
      </c>
      <c r="Y879" s="30" t="e">
        <f>#N/A</f>
        <v>#N/A</v>
      </c>
      <c r="AB879" s="33" t="e">
        <f>#N/A</f>
        <v>#N/A</v>
      </c>
      <c r="AC879" s="30">
        <v>1800</v>
      </c>
      <c r="AD879" s="30" t="e">
        <f>#N/A</f>
        <v>#N/A</v>
      </c>
      <c r="AE879" s="34">
        <v>0.94296296296296289</v>
      </c>
      <c r="AG879" s="30" t="e">
        <f>#N/A</f>
        <v>#N/A</v>
      </c>
      <c r="AH879" s="30" t="e">
        <f>#N/A</f>
        <v>#N/A</v>
      </c>
      <c r="AI879" s="30">
        <v>8187.9000000000005</v>
      </c>
      <c r="AJ879" s="71">
        <v>7798</v>
      </c>
      <c r="AK879" s="26" t="s">
        <v>139</v>
      </c>
      <c r="AL879" s="26">
        <v>19</v>
      </c>
      <c r="AM879" s="26" t="s">
        <v>1954</v>
      </c>
      <c r="AU879" s="67" t="s">
        <v>1526</v>
      </c>
      <c r="AV879" s="26" t="s">
        <v>1955</v>
      </c>
      <c r="AW879" s="26" t="s">
        <v>1956</v>
      </c>
      <c r="BA879" s="26" t="s">
        <v>1187</v>
      </c>
      <c r="BB879" s="26" t="s">
        <v>1410</v>
      </c>
      <c r="BC879" s="26" t="s">
        <v>1411</v>
      </c>
      <c r="BD879" s="37">
        <v>44009</v>
      </c>
      <c r="BE879" s="30">
        <v>34207</v>
      </c>
      <c r="BF879" s="30">
        <v>32465</v>
      </c>
      <c r="BG879" s="37" t="s">
        <v>147</v>
      </c>
      <c r="BH879" s="37" t="s">
        <v>1412</v>
      </c>
      <c r="BI879" s="37"/>
      <c r="BJ879" s="37"/>
      <c r="BK879" s="37"/>
      <c r="BL879" s="37"/>
      <c r="BM879" s="37"/>
      <c r="BN879" s="26"/>
      <c r="BO879" s="26"/>
      <c r="BP879" s="26"/>
      <c r="BQ879" s="38"/>
      <c r="BR879" s="26"/>
      <c r="BS879" s="26"/>
      <c r="BT879" s="26"/>
      <c r="BU879" s="26"/>
      <c r="BV879" s="39"/>
    </row>
    <row r="880" spans="1:74" ht="15" hidden="1" customHeight="1">
      <c r="A880" s="67">
        <v>2020</v>
      </c>
      <c r="B880" s="67">
        <v>876</v>
      </c>
      <c r="C880" s="26" t="s">
        <v>129</v>
      </c>
      <c r="D880" s="26" t="s">
        <v>1479</v>
      </c>
      <c r="E880" s="26" t="s">
        <v>1480</v>
      </c>
      <c r="F880" s="27">
        <v>43957</v>
      </c>
      <c r="G880" s="67" t="s">
        <v>2027</v>
      </c>
      <c r="H880" s="67" t="s">
        <v>1402</v>
      </c>
      <c r="I880" s="67" t="s">
        <v>1402</v>
      </c>
      <c r="J880" s="28" t="s">
        <v>2028</v>
      </c>
      <c r="K880" s="26" t="s">
        <v>1483</v>
      </c>
      <c r="L880" s="26" t="s">
        <v>136</v>
      </c>
      <c r="M880" s="26" t="s">
        <v>137</v>
      </c>
      <c r="N880" s="26" t="s">
        <v>138</v>
      </c>
      <c r="O880" s="26" t="s">
        <v>138</v>
      </c>
      <c r="P880" s="29">
        <v>97</v>
      </c>
      <c r="Q880" s="30">
        <v>78</v>
      </c>
      <c r="R880" s="30">
        <v>6940</v>
      </c>
      <c r="S880" s="31" t="e">
        <f>#N/A</f>
        <v>#N/A</v>
      </c>
      <c r="T880" s="30">
        <v>1454</v>
      </c>
      <c r="U880" s="30">
        <v>1202</v>
      </c>
      <c r="V880" s="32">
        <v>4.9000000000000004</v>
      </c>
      <c r="W880" s="30">
        <v>53</v>
      </c>
      <c r="X880" s="30" t="e">
        <f>#N/A</f>
        <v>#N/A</v>
      </c>
      <c r="Y880" s="30" t="e">
        <f>#N/A</f>
        <v>#N/A</v>
      </c>
      <c r="AB880" s="33" t="e">
        <f>#N/A</f>
        <v>#N/A</v>
      </c>
      <c r="AC880" s="30">
        <v>1800</v>
      </c>
      <c r="AD880" s="30" t="e">
        <f>#N/A</f>
        <v>#N/A</v>
      </c>
      <c r="AE880" s="34">
        <v>0.92117647058823526</v>
      </c>
      <c r="AG880" s="30" t="e">
        <f>#N/A</f>
        <v>#N/A</v>
      </c>
      <c r="AH880" s="30" t="e">
        <f>#N/A</f>
        <v>#N/A</v>
      </c>
      <c r="AI880" s="30">
        <v>7476</v>
      </c>
      <c r="AJ880" s="71">
        <v>7120</v>
      </c>
      <c r="AK880" s="26" t="s">
        <v>139</v>
      </c>
      <c r="AL880" s="26">
        <v>19</v>
      </c>
      <c r="AM880" s="26" t="s">
        <v>1954</v>
      </c>
      <c r="AU880" s="67" t="s">
        <v>1526</v>
      </c>
      <c r="AV880" s="26" t="s">
        <v>1955</v>
      </c>
      <c r="AW880" s="26" t="s">
        <v>1956</v>
      </c>
      <c r="BA880" s="26" t="s">
        <v>1187</v>
      </c>
      <c r="BB880" s="26" t="s">
        <v>1410</v>
      </c>
      <c r="BC880" s="26" t="s">
        <v>1411</v>
      </c>
      <c r="BD880" s="37">
        <v>44009</v>
      </c>
      <c r="BE880" s="30">
        <v>34207</v>
      </c>
      <c r="BF880" s="30">
        <v>32465</v>
      </c>
      <c r="BG880" s="37" t="s">
        <v>147</v>
      </c>
      <c r="BH880" s="37" t="s">
        <v>1412</v>
      </c>
      <c r="BI880" s="37"/>
      <c r="BJ880" s="37"/>
      <c r="BK880" s="37"/>
      <c r="BL880" s="37"/>
      <c r="BM880" s="37"/>
      <c r="BN880" s="26"/>
      <c r="BO880" s="26"/>
      <c r="BP880" s="26"/>
      <c r="BQ880" s="38"/>
      <c r="BR880" s="26"/>
      <c r="BS880" s="26"/>
      <c r="BT880" s="26"/>
      <c r="BU880" s="26"/>
      <c r="BV880" s="39"/>
    </row>
    <row r="881" spans="1:74" ht="15" hidden="1" customHeight="1">
      <c r="A881" s="67">
        <v>2020</v>
      </c>
      <c r="B881" s="67">
        <v>877</v>
      </c>
      <c r="C881" s="26" t="s">
        <v>129</v>
      </c>
      <c r="D881" s="26" t="s">
        <v>1479</v>
      </c>
      <c r="E881" s="26" t="s">
        <v>1480</v>
      </c>
      <c r="F881" s="27">
        <v>43957</v>
      </c>
      <c r="G881" s="67" t="s">
        <v>2029</v>
      </c>
      <c r="H881" s="67" t="s">
        <v>1402</v>
      </c>
      <c r="I881" s="67" t="s">
        <v>1402</v>
      </c>
      <c r="J881" s="28" t="s">
        <v>2030</v>
      </c>
      <c r="K881" s="26" t="s">
        <v>1483</v>
      </c>
      <c r="L881" s="26" t="s">
        <v>136</v>
      </c>
      <c r="M881" s="26" t="s">
        <v>137</v>
      </c>
      <c r="N881" s="26" t="s">
        <v>138</v>
      </c>
      <c r="O881" s="26" t="s">
        <v>138</v>
      </c>
      <c r="P881" s="29">
        <v>98</v>
      </c>
      <c r="Q881" s="30">
        <v>79</v>
      </c>
      <c r="R881" s="30">
        <v>6560</v>
      </c>
      <c r="S881" s="31" t="e">
        <f>#N/A</f>
        <v>#N/A</v>
      </c>
      <c r="T881" s="30">
        <v>1658</v>
      </c>
      <c r="U881" s="30">
        <v>1439</v>
      </c>
      <c r="V881" s="32">
        <v>4.918032786885246</v>
      </c>
      <c r="W881" s="30">
        <v>54</v>
      </c>
      <c r="X881" s="30" t="e">
        <f>#N/A</f>
        <v>#N/A</v>
      </c>
      <c r="Y881" s="30" t="e">
        <f>#N/A</f>
        <v>#N/A</v>
      </c>
      <c r="AB881" s="33" t="e">
        <f>#N/A</f>
        <v>#N/A</v>
      </c>
      <c r="AC881" s="30">
        <v>1800</v>
      </c>
      <c r="AD881" s="30" t="e">
        <f>#N/A</f>
        <v>#N/A</v>
      </c>
      <c r="AE881" s="34">
        <v>0.95959183673469384</v>
      </c>
      <c r="AG881" s="30" t="e">
        <f>#N/A</f>
        <v>#N/A</v>
      </c>
      <c r="AH881" s="30" t="e">
        <f>#N/A</f>
        <v>#N/A</v>
      </c>
      <c r="AI881" s="30">
        <v>7074.9000000000005</v>
      </c>
      <c r="AJ881" s="71">
        <v>6738</v>
      </c>
      <c r="AK881" s="26" t="s">
        <v>139</v>
      </c>
      <c r="AL881" s="26">
        <v>19</v>
      </c>
      <c r="AM881" s="26" t="s">
        <v>1954</v>
      </c>
      <c r="AU881" s="67" t="s">
        <v>1526</v>
      </c>
      <c r="AV881" s="26" t="s">
        <v>1955</v>
      </c>
      <c r="AW881" s="26" t="s">
        <v>1956</v>
      </c>
      <c r="BA881" s="26" t="s">
        <v>1187</v>
      </c>
      <c r="BB881" s="26" t="s">
        <v>1410</v>
      </c>
      <c r="BC881" s="26" t="s">
        <v>1411</v>
      </c>
      <c r="BD881" s="37">
        <v>44009</v>
      </c>
      <c r="BE881" s="30">
        <v>34207</v>
      </c>
      <c r="BF881" s="30">
        <v>32465</v>
      </c>
      <c r="BG881" s="37" t="s">
        <v>147</v>
      </c>
      <c r="BH881" s="37" t="s">
        <v>1412</v>
      </c>
      <c r="BI881" s="37"/>
      <c r="BJ881" s="37"/>
      <c r="BK881" s="37"/>
      <c r="BL881" s="37"/>
      <c r="BM881" s="37"/>
      <c r="BN881" s="26"/>
      <c r="BO881" s="26"/>
      <c r="BP881" s="26"/>
      <c r="BQ881" s="38"/>
      <c r="BR881" s="26"/>
      <c r="BS881" s="26"/>
      <c r="BT881" s="26"/>
      <c r="BU881" s="26"/>
      <c r="BV881" s="39"/>
    </row>
    <row r="882" spans="1:74" ht="15" hidden="1" customHeight="1">
      <c r="A882" s="67">
        <v>2020</v>
      </c>
      <c r="B882" s="67">
        <v>878</v>
      </c>
      <c r="C882" s="26" t="s">
        <v>129</v>
      </c>
      <c r="D882" s="26" t="s">
        <v>1479</v>
      </c>
      <c r="E882" s="26" t="s">
        <v>1480</v>
      </c>
      <c r="F882" s="27">
        <v>43957</v>
      </c>
      <c r="G882" s="67" t="s">
        <v>2031</v>
      </c>
      <c r="H882" s="67" t="s">
        <v>1402</v>
      </c>
      <c r="I882" s="67" t="s">
        <v>1402</v>
      </c>
      <c r="J882" s="28" t="s">
        <v>2032</v>
      </c>
      <c r="K882" s="26" t="s">
        <v>1483</v>
      </c>
      <c r="L882" s="26" t="s">
        <v>136</v>
      </c>
      <c r="M882" s="26" t="s">
        <v>137</v>
      </c>
      <c r="N882" s="26" t="s">
        <v>138</v>
      </c>
      <c r="O882" s="26" t="s">
        <v>138</v>
      </c>
      <c r="P882" s="29">
        <v>99</v>
      </c>
      <c r="Q882" s="30">
        <v>78</v>
      </c>
      <c r="R882" s="30">
        <v>7280</v>
      </c>
      <c r="S882" s="31" t="e">
        <f>#N/A</f>
        <v>#N/A</v>
      </c>
      <c r="T882" s="30">
        <v>1723</v>
      </c>
      <c r="U882" s="30">
        <v>1409</v>
      </c>
      <c r="V882" s="32">
        <v>4.9000000000000004</v>
      </c>
      <c r="W882" s="30">
        <v>53</v>
      </c>
      <c r="X882" s="30" t="e">
        <f>#N/A</f>
        <v>#N/A</v>
      </c>
      <c r="Y882" s="30" t="e">
        <f>#N/A</f>
        <v>#N/A</v>
      </c>
      <c r="AB882" s="33" t="e">
        <f>#N/A</f>
        <v>#N/A</v>
      </c>
      <c r="AC882" s="30">
        <v>1800</v>
      </c>
      <c r="AD882" s="30" t="e">
        <f>#N/A</f>
        <v>#N/A</v>
      </c>
      <c r="AE882" s="34">
        <v>0.95560975609756094</v>
      </c>
      <c r="AG882" s="30" t="e">
        <f>#N/A</f>
        <v>#N/A</v>
      </c>
      <c r="AH882" s="30" t="e">
        <f>#N/A</f>
        <v>#N/A</v>
      </c>
      <c r="AI882" s="30">
        <v>7842.4500000000007</v>
      </c>
      <c r="AJ882" s="71">
        <v>7469</v>
      </c>
      <c r="AK882" s="26" t="s">
        <v>139</v>
      </c>
      <c r="AL882" s="26">
        <v>19</v>
      </c>
      <c r="AM882" s="26" t="s">
        <v>1954</v>
      </c>
      <c r="AU882" s="67" t="s">
        <v>1526</v>
      </c>
      <c r="AV882" s="26" t="s">
        <v>1955</v>
      </c>
      <c r="AW882" s="26" t="s">
        <v>1956</v>
      </c>
      <c r="BA882" s="26" t="s">
        <v>1187</v>
      </c>
      <c r="BB882" s="26" t="s">
        <v>1410</v>
      </c>
      <c r="BC882" s="26" t="s">
        <v>1411</v>
      </c>
      <c r="BD882" s="37">
        <v>44009</v>
      </c>
      <c r="BE882" s="30">
        <v>34207</v>
      </c>
      <c r="BF882" s="30">
        <v>32465</v>
      </c>
      <c r="BG882" s="37" t="s">
        <v>147</v>
      </c>
      <c r="BH882" s="37" t="s">
        <v>1412</v>
      </c>
      <c r="BI882" s="37"/>
      <c r="BJ882" s="37"/>
      <c r="BK882" s="37"/>
      <c r="BL882" s="37"/>
      <c r="BM882" s="37"/>
      <c r="BN882" s="26"/>
      <c r="BO882" s="26"/>
      <c r="BP882" s="26"/>
      <c r="BQ882" s="38"/>
      <c r="BR882" s="26"/>
      <c r="BS882" s="26"/>
      <c r="BT882" s="26"/>
      <c r="BU882" s="26"/>
      <c r="BV882" s="39"/>
    </row>
    <row r="883" spans="1:74" ht="15" hidden="1" customHeight="1">
      <c r="A883" s="67">
        <v>2020</v>
      </c>
      <c r="B883" s="67">
        <v>879</v>
      </c>
      <c r="C883" s="26" t="s">
        <v>129</v>
      </c>
      <c r="D883" s="26" t="s">
        <v>1479</v>
      </c>
      <c r="E883" s="26" t="s">
        <v>1480</v>
      </c>
      <c r="F883" s="27">
        <v>43957</v>
      </c>
      <c r="G883" s="67" t="s">
        <v>2033</v>
      </c>
      <c r="H883" s="67" t="s">
        <v>1402</v>
      </c>
      <c r="I883" s="67" t="s">
        <v>1402</v>
      </c>
      <c r="J883" s="28" t="s">
        <v>2034</v>
      </c>
      <c r="K883" s="26" t="s">
        <v>1483</v>
      </c>
      <c r="L883" s="26" t="s">
        <v>136</v>
      </c>
      <c r="M883" s="26" t="s">
        <v>137</v>
      </c>
      <c r="N883" s="26" t="s">
        <v>138</v>
      </c>
      <c r="O883" s="26" t="s">
        <v>138</v>
      </c>
      <c r="P883" s="29">
        <v>100</v>
      </c>
      <c r="Q883" s="30">
        <v>76</v>
      </c>
      <c r="R883" s="30">
        <v>7090</v>
      </c>
      <c r="S883" s="31" t="e">
        <f>#N/A</f>
        <v>#N/A</v>
      </c>
      <c r="T883" s="30">
        <v>1859</v>
      </c>
      <c r="U883" s="30">
        <v>1584</v>
      </c>
      <c r="V883" s="32">
        <v>5.0999999999999996</v>
      </c>
      <c r="W883" s="30">
        <v>48</v>
      </c>
      <c r="X883" s="30" t="e">
        <f>#N/A</f>
        <v>#N/A</v>
      </c>
      <c r="Y883" s="30" t="e">
        <f>#N/A</f>
        <v>#N/A</v>
      </c>
      <c r="AB883" s="33" t="e">
        <f>#N/A</f>
        <v>#N/A</v>
      </c>
      <c r="AC883" s="30">
        <v>1800</v>
      </c>
      <c r="AD883" s="30" t="e">
        <f>#N/A</f>
        <v>#N/A</v>
      </c>
      <c r="AE883" s="34">
        <v>0.98</v>
      </c>
      <c r="AG883" s="30" t="e">
        <f>#N/A</f>
        <v>#N/A</v>
      </c>
      <c r="AH883" s="30" t="e">
        <f>#N/A</f>
        <v>#N/A</v>
      </c>
      <c r="AI883" s="30">
        <v>7637.7000000000007</v>
      </c>
      <c r="AJ883" s="71">
        <v>7274</v>
      </c>
      <c r="AK883" s="26" t="s">
        <v>139</v>
      </c>
      <c r="AL883" s="26">
        <v>19</v>
      </c>
      <c r="AM883" s="26" t="s">
        <v>1954</v>
      </c>
      <c r="AU883" s="67" t="s">
        <v>1526</v>
      </c>
      <c r="AV883" s="26" t="s">
        <v>1955</v>
      </c>
      <c r="AW883" s="26" t="s">
        <v>1956</v>
      </c>
      <c r="BA883" s="26" t="s">
        <v>1187</v>
      </c>
      <c r="BB883" s="26" t="s">
        <v>1410</v>
      </c>
      <c r="BC883" s="26" t="s">
        <v>1411</v>
      </c>
      <c r="BD883" s="37">
        <v>44009</v>
      </c>
      <c r="BE883" s="30">
        <v>34207</v>
      </c>
      <c r="BF883" s="30">
        <v>32465</v>
      </c>
      <c r="BG883" s="37" t="s">
        <v>147</v>
      </c>
      <c r="BH883" s="37" t="s">
        <v>1412</v>
      </c>
      <c r="BI883" s="37"/>
      <c r="BJ883" s="37"/>
      <c r="BK883" s="37"/>
      <c r="BL883" s="37"/>
      <c r="BM883" s="37"/>
      <c r="BN883" s="26"/>
      <c r="BO883" s="26"/>
      <c r="BP883" s="26"/>
      <c r="BQ883" s="38"/>
      <c r="BR883" s="26"/>
      <c r="BS883" s="26"/>
      <c r="BT883" s="26"/>
      <c r="BU883" s="26"/>
      <c r="BV883" s="39"/>
    </row>
    <row r="884" spans="1:74" ht="15" hidden="1" customHeight="1">
      <c r="A884" s="67">
        <v>2020</v>
      </c>
      <c r="B884" s="67">
        <v>880</v>
      </c>
      <c r="C884" s="26" t="s">
        <v>129</v>
      </c>
      <c r="D884" s="26" t="s">
        <v>1479</v>
      </c>
      <c r="E884" s="26" t="s">
        <v>1480</v>
      </c>
      <c r="F884" s="27">
        <v>43957</v>
      </c>
      <c r="G884" s="26" t="s">
        <v>2035</v>
      </c>
      <c r="H884" s="67" t="s">
        <v>1402</v>
      </c>
      <c r="I884" s="67" t="s">
        <v>1402</v>
      </c>
      <c r="J884" s="28" t="s">
        <v>2036</v>
      </c>
      <c r="K884" s="26" t="s">
        <v>1483</v>
      </c>
      <c r="L884" s="26" t="s">
        <v>136</v>
      </c>
      <c r="M884" s="26" t="s">
        <v>137</v>
      </c>
      <c r="N884" s="26" t="s">
        <v>138</v>
      </c>
      <c r="O884" s="26" t="s">
        <v>138</v>
      </c>
      <c r="P884" s="29">
        <v>101</v>
      </c>
      <c r="Q884" s="30">
        <v>78</v>
      </c>
      <c r="R884" s="30">
        <v>7490</v>
      </c>
      <c r="S884" s="31" t="e">
        <f>#N/A</f>
        <v>#N/A</v>
      </c>
      <c r="T884" s="30">
        <v>1994</v>
      </c>
      <c r="U884" s="30">
        <v>1665</v>
      </c>
      <c r="V884" s="32">
        <v>5.2</v>
      </c>
      <c r="W884" s="30">
        <v>48</v>
      </c>
      <c r="X884" s="30" t="e">
        <f>#N/A</f>
        <v>#N/A</v>
      </c>
      <c r="Y884" s="30" t="e">
        <f>#N/A</f>
        <v>#N/A</v>
      </c>
      <c r="AB884" s="33" t="e">
        <f>#N/A</f>
        <v>#N/A</v>
      </c>
      <c r="AC884" s="30">
        <v>1800</v>
      </c>
      <c r="AD884" s="30" t="e">
        <f>#N/A</f>
        <v>#N/A</v>
      </c>
      <c r="AE884" s="34">
        <v>0.98</v>
      </c>
      <c r="AG884" s="30" t="e">
        <f>#N/A</f>
        <v>#N/A</v>
      </c>
      <c r="AH884" s="30" t="e">
        <f>#N/A</f>
        <v>#N/A</v>
      </c>
      <c r="AI884" s="30">
        <v>8069.25</v>
      </c>
      <c r="AJ884" s="71">
        <v>7685</v>
      </c>
      <c r="AK884" s="26" t="s">
        <v>139</v>
      </c>
      <c r="AL884" s="26">
        <v>19</v>
      </c>
      <c r="AM884" s="26" t="s">
        <v>1954</v>
      </c>
      <c r="AU884" s="67" t="s">
        <v>1526</v>
      </c>
      <c r="AV884" s="26" t="s">
        <v>1955</v>
      </c>
      <c r="AW884" s="26" t="s">
        <v>1956</v>
      </c>
      <c r="BA884" s="26" t="s">
        <v>1187</v>
      </c>
      <c r="BB884" s="26" t="s">
        <v>1410</v>
      </c>
      <c r="BC884" s="26" t="s">
        <v>1411</v>
      </c>
      <c r="BD884" s="37">
        <v>44009</v>
      </c>
      <c r="BE884" s="30">
        <v>34207</v>
      </c>
      <c r="BF884" s="30">
        <v>32465</v>
      </c>
      <c r="BG884" s="37" t="s">
        <v>147</v>
      </c>
      <c r="BH884" s="37" t="s">
        <v>1412</v>
      </c>
      <c r="BI884" s="37"/>
      <c r="BJ884" s="37"/>
      <c r="BK884" s="37"/>
      <c r="BL884" s="37"/>
      <c r="BM884" s="37"/>
      <c r="BN884" s="26"/>
      <c r="BO884" s="26"/>
      <c r="BP884" s="26"/>
      <c r="BQ884" s="38"/>
      <c r="BR884" s="26"/>
      <c r="BS884" s="26"/>
      <c r="BT884" s="26"/>
      <c r="BU884" s="26"/>
      <c r="BV884" s="39"/>
    </row>
    <row r="885" spans="1:74" ht="15" hidden="1" customHeight="1">
      <c r="A885" s="67">
        <v>2020</v>
      </c>
      <c r="B885" s="67">
        <v>881</v>
      </c>
      <c r="C885" s="26" t="s">
        <v>129</v>
      </c>
      <c r="D885" s="26" t="s">
        <v>1479</v>
      </c>
      <c r="E885" s="26" t="s">
        <v>1480</v>
      </c>
      <c r="F885" s="27">
        <v>43957</v>
      </c>
      <c r="G885" s="67" t="s">
        <v>2037</v>
      </c>
      <c r="H885" s="67" t="s">
        <v>1402</v>
      </c>
      <c r="I885" s="67" t="s">
        <v>1402</v>
      </c>
      <c r="J885" s="28" t="s">
        <v>2038</v>
      </c>
      <c r="K885" s="26" t="s">
        <v>1483</v>
      </c>
      <c r="L885" s="26" t="s">
        <v>136</v>
      </c>
      <c r="M885" s="26" t="s">
        <v>137</v>
      </c>
      <c r="N885" s="26" t="s">
        <v>138</v>
      </c>
      <c r="O885" s="26" t="s">
        <v>138</v>
      </c>
      <c r="P885" s="29">
        <v>102</v>
      </c>
      <c r="Q885" s="30">
        <v>74</v>
      </c>
      <c r="R885" s="30">
        <v>5990</v>
      </c>
      <c r="S885" s="31" t="e">
        <f>#N/A</f>
        <v>#N/A</v>
      </c>
      <c r="T885" s="30">
        <v>1537</v>
      </c>
      <c r="U885" s="30">
        <v>1227</v>
      </c>
      <c r="V885" s="32">
        <v>4.9000000000000004</v>
      </c>
      <c r="W885" s="30">
        <v>56</v>
      </c>
      <c r="X885" s="30" t="e">
        <f>#N/A</f>
        <v>#N/A</v>
      </c>
      <c r="Y885" s="30" t="e">
        <f>#N/A</f>
        <v>#N/A</v>
      </c>
      <c r="AB885" s="33" t="e">
        <f>#N/A</f>
        <v>#N/A</v>
      </c>
      <c r="AC885" s="30">
        <v>1800</v>
      </c>
      <c r="AD885" s="30" t="e">
        <f>#N/A</f>
        <v>#N/A</v>
      </c>
      <c r="AE885" s="34">
        <v>0.78</v>
      </c>
      <c r="AG885" s="30" t="e">
        <f>#N/A</f>
        <v>#N/A</v>
      </c>
      <c r="AH885" s="30" t="e">
        <f>#N/A</f>
        <v>#N/A</v>
      </c>
      <c r="AI885" s="30">
        <v>6453.3</v>
      </c>
      <c r="AJ885" s="71">
        <v>6146</v>
      </c>
      <c r="AK885" s="26" t="s">
        <v>139</v>
      </c>
      <c r="AL885" s="26">
        <v>19</v>
      </c>
      <c r="AM885" s="26" t="s">
        <v>1954</v>
      </c>
      <c r="AU885" s="67" t="s">
        <v>1526</v>
      </c>
      <c r="AV885" s="26" t="s">
        <v>1955</v>
      </c>
      <c r="AW885" s="26" t="s">
        <v>1956</v>
      </c>
      <c r="BA885" s="26" t="s">
        <v>1187</v>
      </c>
      <c r="BB885" s="26" t="s">
        <v>1410</v>
      </c>
      <c r="BC885" s="26" t="s">
        <v>1411</v>
      </c>
      <c r="BD885" s="37">
        <v>44009</v>
      </c>
      <c r="BE885" s="30">
        <v>34207</v>
      </c>
      <c r="BF885" s="30">
        <v>32465</v>
      </c>
      <c r="BG885" s="37" t="s">
        <v>147</v>
      </c>
      <c r="BH885" s="37" t="s">
        <v>1412</v>
      </c>
      <c r="BI885" s="37"/>
      <c r="BJ885" s="37"/>
      <c r="BK885" s="37"/>
      <c r="BL885" s="37"/>
      <c r="BM885" s="37"/>
      <c r="BN885" s="26"/>
      <c r="BO885" s="26"/>
      <c r="BP885" s="26"/>
      <c r="BQ885" s="38"/>
      <c r="BR885" s="26"/>
      <c r="BS885" s="26"/>
      <c r="BT885" s="26"/>
      <c r="BU885" s="26"/>
      <c r="BV885" s="39"/>
    </row>
    <row r="886" spans="1:74" ht="15" hidden="1" customHeight="1">
      <c r="A886" s="67">
        <v>2020</v>
      </c>
      <c r="B886" s="67">
        <v>882</v>
      </c>
      <c r="C886" s="26" t="s">
        <v>129</v>
      </c>
      <c r="D886" s="26" t="s">
        <v>1479</v>
      </c>
      <c r="E886" s="26" t="s">
        <v>1480</v>
      </c>
      <c r="F886" s="27">
        <v>43957</v>
      </c>
      <c r="G886" s="67" t="s">
        <v>2039</v>
      </c>
      <c r="H886" s="67" t="s">
        <v>1402</v>
      </c>
      <c r="I886" s="67" t="s">
        <v>1402</v>
      </c>
      <c r="J886" s="28" t="s">
        <v>2040</v>
      </c>
      <c r="K886" s="26" t="s">
        <v>1483</v>
      </c>
      <c r="L886" s="26" t="s">
        <v>136</v>
      </c>
      <c r="M886" s="26" t="s">
        <v>137</v>
      </c>
      <c r="N886" s="26" t="s">
        <v>138</v>
      </c>
      <c r="O886" s="26" t="s">
        <v>138</v>
      </c>
      <c r="P886" s="29">
        <v>103</v>
      </c>
      <c r="Q886" s="30">
        <v>71</v>
      </c>
      <c r="R886" s="30">
        <v>3880</v>
      </c>
      <c r="S886" s="31" t="e">
        <f>#N/A</f>
        <v>#N/A</v>
      </c>
      <c r="T886" s="30">
        <v>846</v>
      </c>
      <c r="U886" s="30">
        <v>719</v>
      </c>
      <c r="V886" s="32">
        <v>4.9000000000000004</v>
      </c>
      <c r="W886" s="30">
        <v>61</v>
      </c>
      <c r="X886" s="30" t="e">
        <f>#N/A</f>
        <v>#N/A</v>
      </c>
      <c r="Y886" s="30" t="e">
        <f>#N/A</f>
        <v>#N/A</v>
      </c>
      <c r="AB886" s="33" t="e">
        <f>#N/A</f>
        <v>#N/A</v>
      </c>
      <c r="AC886" s="30">
        <v>1800</v>
      </c>
      <c r="AD886" s="30" t="e">
        <f>#N/A</f>
        <v>#N/A</v>
      </c>
      <c r="AE886" s="34">
        <v>0.95435897435897432</v>
      </c>
      <c r="AG886" s="30" t="e">
        <f>#N/A</f>
        <v>#N/A</v>
      </c>
      <c r="AH886" s="30" t="e">
        <f>#N/A</f>
        <v>#N/A</v>
      </c>
      <c r="AI886" s="30">
        <v>4180.05</v>
      </c>
      <c r="AJ886" s="71">
        <v>3981</v>
      </c>
      <c r="AK886" s="26" t="s">
        <v>139</v>
      </c>
      <c r="AL886" s="26">
        <v>19</v>
      </c>
      <c r="AM886" s="26" t="s">
        <v>1954</v>
      </c>
      <c r="AU886" s="67" t="s">
        <v>1526</v>
      </c>
      <c r="AV886" s="26" t="s">
        <v>1955</v>
      </c>
      <c r="AW886" s="26" t="s">
        <v>1956</v>
      </c>
      <c r="BA886" s="26" t="s">
        <v>1187</v>
      </c>
      <c r="BB886" s="26" t="s">
        <v>1410</v>
      </c>
      <c r="BC886" s="26" t="s">
        <v>1411</v>
      </c>
      <c r="BD886" s="37">
        <v>44009</v>
      </c>
      <c r="BE886" s="30">
        <v>34207</v>
      </c>
      <c r="BF886" s="30">
        <v>32465</v>
      </c>
      <c r="BG886" s="37" t="s">
        <v>147</v>
      </c>
      <c r="BH886" s="37" t="s">
        <v>1412</v>
      </c>
      <c r="BI886" s="37"/>
      <c r="BJ886" s="37"/>
      <c r="BK886" s="37"/>
      <c r="BL886" s="37"/>
      <c r="BM886" s="37"/>
      <c r="BN886" s="26"/>
      <c r="BO886" s="26"/>
      <c r="BP886" s="26"/>
      <c r="BQ886" s="38"/>
      <c r="BR886" s="26"/>
      <c r="BS886" s="26"/>
      <c r="BT886" s="26"/>
      <c r="BU886" s="26"/>
      <c r="BV886" s="39"/>
    </row>
    <row r="887" spans="1:74" ht="15" hidden="1" customHeight="1">
      <c r="A887" s="67">
        <v>2020</v>
      </c>
      <c r="B887" s="67">
        <v>883</v>
      </c>
      <c r="C887" s="26" t="s">
        <v>129</v>
      </c>
      <c r="D887" s="26" t="s">
        <v>1479</v>
      </c>
      <c r="E887" s="26" t="s">
        <v>1480</v>
      </c>
      <c r="F887" s="27">
        <v>43957</v>
      </c>
      <c r="G887" s="67" t="s">
        <v>2041</v>
      </c>
      <c r="H887" s="67" t="s">
        <v>1402</v>
      </c>
      <c r="I887" s="67" t="s">
        <v>1402</v>
      </c>
      <c r="J887" s="28" t="s">
        <v>2042</v>
      </c>
      <c r="K887" s="26" t="s">
        <v>1483</v>
      </c>
      <c r="L887" s="26" t="s">
        <v>136</v>
      </c>
      <c r="M887" s="26" t="s">
        <v>137</v>
      </c>
      <c r="N887" s="26" t="s">
        <v>138</v>
      </c>
      <c r="O887" s="26" t="s">
        <v>138</v>
      </c>
      <c r="P887" s="29">
        <v>104</v>
      </c>
      <c r="Q887" s="30">
        <v>77</v>
      </c>
      <c r="R887" s="30">
        <v>6580</v>
      </c>
      <c r="S887" s="31" t="e">
        <f>#N/A</f>
        <v>#N/A</v>
      </c>
      <c r="T887" s="30">
        <v>1648</v>
      </c>
      <c r="U887" s="30">
        <v>1369</v>
      </c>
      <c r="V887" s="32">
        <v>5.2</v>
      </c>
      <c r="W887" s="30">
        <v>47</v>
      </c>
      <c r="X887" s="30" t="e">
        <f>#N/A</f>
        <v>#N/A</v>
      </c>
      <c r="Y887" s="30" t="e">
        <f>#N/A</f>
        <v>#N/A</v>
      </c>
      <c r="AB887" s="33" t="e">
        <f>#N/A</f>
        <v>#N/A</v>
      </c>
      <c r="AC887" s="30">
        <v>1800</v>
      </c>
      <c r="AD887" s="30" t="e">
        <f>#N/A</f>
        <v>#N/A</v>
      </c>
      <c r="AE887" s="34">
        <v>0.9536842105263158</v>
      </c>
      <c r="AG887" s="30" t="e">
        <f>#N/A</f>
        <v>#N/A</v>
      </c>
      <c r="AH887" s="30" t="e">
        <f>#N/A</f>
        <v>#N/A</v>
      </c>
      <c r="AI887" s="30">
        <v>7109.55</v>
      </c>
      <c r="AJ887" s="71">
        <v>6771</v>
      </c>
      <c r="AK887" s="26" t="s">
        <v>139</v>
      </c>
      <c r="AL887" s="26">
        <v>19</v>
      </c>
      <c r="AM887" s="26" t="s">
        <v>1954</v>
      </c>
      <c r="AU887" s="67" t="s">
        <v>1526</v>
      </c>
      <c r="AV887" s="26" t="s">
        <v>1955</v>
      </c>
      <c r="AW887" s="26" t="s">
        <v>1956</v>
      </c>
      <c r="BA887" s="26" t="s">
        <v>1187</v>
      </c>
      <c r="BB887" s="26" t="s">
        <v>1410</v>
      </c>
      <c r="BC887" s="26" t="s">
        <v>1411</v>
      </c>
      <c r="BD887" s="37">
        <v>44009</v>
      </c>
      <c r="BE887" s="30">
        <v>34207</v>
      </c>
      <c r="BF887" s="30">
        <v>32465</v>
      </c>
      <c r="BG887" s="37" t="s">
        <v>147</v>
      </c>
      <c r="BH887" s="37" t="s">
        <v>1412</v>
      </c>
      <c r="BI887" s="37"/>
      <c r="BJ887" s="37"/>
      <c r="BK887" s="37"/>
      <c r="BL887" s="37"/>
      <c r="BM887" s="37"/>
      <c r="BN887" s="26"/>
      <c r="BO887" s="26"/>
      <c r="BP887" s="26"/>
      <c r="BQ887" s="38"/>
      <c r="BR887" s="26"/>
      <c r="BS887" s="26"/>
      <c r="BT887" s="26"/>
      <c r="BU887" s="26"/>
      <c r="BV887" s="39"/>
    </row>
    <row r="888" spans="1:74" ht="15" hidden="1" customHeight="1">
      <c r="A888" s="67">
        <v>2020</v>
      </c>
      <c r="B888" s="67">
        <v>884</v>
      </c>
      <c r="C888" s="26" t="s">
        <v>129</v>
      </c>
      <c r="D888" s="26" t="s">
        <v>1479</v>
      </c>
      <c r="E888" s="26" t="s">
        <v>1480</v>
      </c>
      <c r="F888" s="27">
        <v>43957</v>
      </c>
      <c r="G888" s="67" t="s">
        <v>2043</v>
      </c>
      <c r="H888" s="67" t="s">
        <v>1402</v>
      </c>
      <c r="I888" s="67" t="s">
        <v>1402</v>
      </c>
      <c r="J888" s="111" t="s">
        <v>2044</v>
      </c>
      <c r="K888" s="26" t="s">
        <v>135</v>
      </c>
      <c r="L888" s="26" t="s">
        <v>136</v>
      </c>
      <c r="M888" s="26" t="s">
        <v>137</v>
      </c>
      <c r="N888" s="26" t="s">
        <v>138</v>
      </c>
      <c r="O888" s="26" t="s">
        <v>138</v>
      </c>
      <c r="P888" s="70"/>
      <c r="Q888" s="30">
        <v>68</v>
      </c>
      <c r="R888" s="30">
        <v>5170</v>
      </c>
      <c r="S888" s="31" t="e">
        <f>#N/A</f>
        <v>#N/A</v>
      </c>
      <c r="T888" s="30">
        <v>1157</v>
      </c>
      <c r="U888" s="30">
        <v>981</v>
      </c>
      <c r="V888" s="32">
        <v>4.9000000000000004</v>
      </c>
      <c r="W888" s="30">
        <v>53</v>
      </c>
      <c r="X888" s="30" t="e">
        <f>#N/A</f>
        <v>#N/A</v>
      </c>
      <c r="Y888" s="30" t="e">
        <f>#N/A</f>
        <v>#N/A</v>
      </c>
      <c r="AB888" s="33" t="e">
        <f>#N/A</f>
        <v>#N/A</v>
      </c>
      <c r="AC888" s="30">
        <v>1800</v>
      </c>
      <c r="AD888" s="30" t="e">
        <f>#N/A</f>
        <v>#N/A</v>
      </c>
      <c r="AE888" s="34">
        <v>0.98</v>
      </c>
      <c r="AG888" s="30" t="e">
        <f>#N/A</f>
        <v>#N/A</v>
      </c>
      <c r="AH888" s="30" t="e">
        <f>#N/A</f>
        <v>#N/A</v>
      </c>
      <c r="AI888" s="30">
        <v>5569.2</v>
      </c>
      <c r="AJ888" s="71">
        <v>5304</v>
      </c>
      <c r="AK888" s="26" t="s">
        <v>139</v>
      </c>
      <c r="AL888" s="26">
        <v>19</v>
      </c>
      <c r="AM888" s="26" t="s">
        <v>1954</v>
      </c>
      <c r="AU888" s="67" t="s">
        <v>1526</v>
      </c>
      <c r="AV888" s="26" t="s">
        <v>2045</v>
      </c>
      <c r="AW888" s="26" t="s">
        <v>1956</v>
      </c>
      <c r="BA888" s="26" t="s">
        <v>1187</v>
      </c>
      <c r="BB888" s="26" t="s">
        <v>1410</v>
      </c>
      <c r="BC888" s="26" t="s">
        <v>1411</v>
      </c>
      <c r="BD888" s="37">
        <v>44009</v>
      </c>
      <c r="BE888" s="30">
        <v>34207</v>
      </c>
      <c r="BF888" s="30">
        <v>32465</v>
      </c>
      <c r="BG888" s="37" t="s">
        <v>147</v>
      </c>
      <c r="BH888" s="37" t="s">
        <v>1412</v>
      </c>
      <c r="BI888" s="37"/>
      <c r="BJ888" s="37"/>
      <c r="BK888" s="37"/>
      <c r="BL888" s="37"/>
      <c r="BM888" s="37"/>
      <c r="BN888" s="26"/>
      <c r="BO888" s="26"/>
      <c r="BP888" s="26"/>
      <c r="BQ888" s="38"/>
      <c r="BR888" s="26"/>
      <c r="BS888" s="26"/>
      <c r="BT888" s="26"/>
      <c r="BU888" s="26"/>
      <c r="BV888" s="39"/>
    </row>
    <row r="889" spans="1:74" ht="15" hidden="1" customHeight="1">
      <c r="A889" s="67">
        <v>2020</v>
      </c>
      <c r="B889" s="67">
        <v>885</v>
      </c>
      <c r="C889" s="26" t="s">
        <v>129</v>
      </c>
      <c r="D889" s="26" t="s">
        <v>1479</v>
      </c>
      <c r="E889" s="26" t="s">
        <v>1480</v>
      </c>
      <c r="F889" s="27">
        <v>43957</v>
      </c>
      <c r="G889" s="67" t="s">
        <v>2046</v>
      </c>
      <c r="H889" s="67" t="s">
        <v>1402</v>
      </c>
      <c r="I889" s="67" t="s">
        <v>1402</v>
      </c>
      <c r="J889" s="28" t="s">
        <v>2047</v>
      </c>
      <c r="K889" s="26" t="s">
        <v>1483</v>
      </c>
      <c r="L889" s="26" t="s">
        <v>136</v>
      </c>
      <c r="M889" s="26" t="s">
        <v>137</v>
      </c>
      <c r="N889" s="26" t="s">
        <v>138</v>
      </c>
      <c r="O889" s="26" t="s">
        <v>138</v>
      </c>
      <c r="P889" s="29">
        <v>105</v>
      </c>
      <c r="Q889" s="30">
        <v>71</v>
      </c>
      <c r="R889" s="30">
        <v>5440</v>
      </c>
      <c r="S889" s="31" t="e">
        <f>#N/A</f>
        <v>#N/A</v>
      </c>
      <c r="T889" s="30">
        <v>1257</v>
      </c>
      <c r="U889" s="30">
        <v>1122</v>
      </c>
      <c r="V889" s="32">
        <v>5.1724137931034484</v>
      </c>
      <c r="W889" s="30">
        <v>44</v>
      </c>
      <c r="X889" s="30" t="e">
        <f>#N/A</f>
        <v>#N/A</v>
      </c>
      <c r="Y889" s="30" t="e">
        <f>#N/A</f>
        <v>#N/A</v>
      </c>
      <c r="AB889" s="33" t="e">
        <f>#N/A</f>
        <v>#N/A</v>
      </c>
      <c r="AC889" s="30">
        <v>1800</v>
      </c>
      <c r="AD889" s="30" t="e">
        <f>#N/A</f>
        <v>#N/A</v>
      </c>
      <c r="AE889" s="34">
        <v>0.98</v>
      </c>
      <c r="AG889" s="30" t="e">
        <f>#N/A</f>
        <v>#N/A</v>
      </c>
      <c r="AH889" s="30" t="e">
        <f>#N/A</f>
        <v>#N/A</v>
      </c>
      <c r="AI889" s="30">
        <v>5860.05</v>
      </c>
      <c r="AJ889" s="71">
        <v>5581</v>
      </c>
      <c r="AK889" s="26" t="s">
        <v>139</v>
      </c>
      <c r="AL889" s="26">
        <v>19</v>
      </c>
      <c r="AM889" s="26" t="s">
        <v>1954</v>
      </c>
      <c r="AU889" s="67" t="s">
        <v>1526</v>
      </c>
      <c r="AV889" s="26" t="s">
        <v>2045</v>
      </c>
      <c r="AW889" s="26" t="s">
        <v>1956</v>
      </c>
      <c r="BA889" s="26" t="s">
        <v>1187</v>
      </c>
      <c r="BB889" s="26" t="s">
        <v>1410</v>
      </c>
      <c r="BC889" s="26" t="s">
        <v>1411</v>
      </c>
      <c r="BD889" s="37">
        <v>44009</v>
      </c>
      <c r="BE889" s="30">
        <v>34207</v>
      </c>
      <c r="BF889" s="30">
        <v>32465</v>
      </c>
      <c r="BG889" s="37" t="s">
        <v>147</v>
      </c>
      <c r="BH889" s="37" t="s">
        <v>1412</v>
      </c>
      <c r="BI889" s="37"/>
      <c r="BJ889" s="37"/>
      <c r="BK889" s="37"/>
      <c r="BL889" s="37"/>
      <c r="BM889" s="37"/>
      <c r="BN889" s="26"/>
      <c r="BO889" s="26"/>
      <c r="BP889" s="26"/>
      <c r="BQ889" s="38"/>
      <c r="BR889" s="26"/>
      <c r="BS889" s="26"/>
      <c r="BT889" s="26"/>
      <c r="BU889" s="26"/>
      <c r="BV889" s="39"/>
    </row>
    <row r="890" spans="1:74" ht="15" hidden="1" customHeight="1">
      <c r="A890" s="67">
        <v>2020</v>
      </c>
      <c r="B890" s="67">
        <v>886</v>
      </c>
      <c r="C890" s="26" t="s">
        <v>129</v>
      </c>
      <c r="D890" s="26" t="s">
        <v>1479</v>
      </c>
      <c r="E890" s="26" t="s">
        <v>1480</v>
      </c>
      <c r="F890" s="27">
        <v>43957</v>
      </c>
      <c r="G890" s="67" t="s">
        <v>2048</v>
      </c>
      <c r="H890" s="67" t="s">
        <v>1402</v>
      </c>
      <c r="I890" s="67" t="s">
        <v>1402</v>
      </c>
      <c r="J890" s="28" t="s">
        <v>2049</v>
      </c>
      <c r="K890" s="26" t="s">
        <v>1483</v>
      </c>
      <c r="L890" s="26" t="s">
        <v>136</v>
      </c>
      <c r="M890" s="26" t="s">
        <v>137</v>
      </c>
      <c r="N890" s="26" t="s">
        <v>138</v>
      </c>
      <c r="O890" s="26" t="s">
        <v>138</v>
      </c>
      <c r="P890" s="29">
        <v>106</v>
      </c>
      <c r="Q890" s="30">
        <v>67</v>
      </c>
      <c r="R890" s="30">
        <v>3970</v>
      </c>
      <c r="S890" s="31" t="e">
        <f>#N/A</f>
        <v>#N/A</v>
      </c>
      <c r="T890" s="30">
        <v>1010</v>
      </c>
      <c r="U890" s="30">
        <v>851</v>
      </c>
      <c r="V890" s="32">
        <v>4.9000000000000004</v>
      </c>
      <c r="W890" s="30">
        <v>56</v>
      </c>
      <c r="X890" s="30" t="e">
        <f>#N/A</f>
        <v>#N/A</v>
      </c>
      <c r="Y890" s="30" t="e">
        <f>#N/A</f>
        <v>#N/A</v>
      </c>
      <c r="AB890" s="33" t="e">
        <f>#N/A</f>
        <v>#N/A</v>
      </c>
      <c r="AC890" s="30">
        <v>1800</v>
      </c>
      <c r="AD890" s="30" t="e">
        <f>#N/A</f>
        <v>#N/A</v>
      </c>
      <c r="AE890" s="34">
        <v>0.98</v>
      </c>
      <c r="AG890" s="30" t="e">
        <f>#N/A</f>
        <v>#N/A</v>
      </c>
      <c r="AH890" s="30" t="e">
        <f>#N/A</f>
        <v>#N/A</v>
      </c>
      <c r="AI890" s="30">
        <v>4276.6500000000005</v>
      </c>
      <c r="AJ890" s="71">
        <v>4073</v>
      </c>
      <c r="AK890" s="26" t="s">
        <v>139</v>
      </c>
      <c r="AL890" s="26">
        <v>19</v>
      </c>
      <c r="AM890" s="26" t="s">
        <v>1954</v>
      </c>
      <c r="AU890" s="67" t="s">
        <v>1526</v>
      </c>
      <c r="AV890" s="26" t="s">
        <v>2045</v>
      </c>
      <c r="AW890" s="26" t="s">
        <v>1956</v>
      </c>
      <c r="BA890" s="26" t="s">
        <v>1187</v>
      </c>
      <c r="BB890" s="26" t="s">
        <v>1410</v>
      </c>
      <c r="BC890" s="26" t="s">
        <v>1411</v>
      </c>
      <c r="BD890" s="37">
        <v>44009</v>
      </c>
      <c r="BE890" s="30">
        <v>34207</v>
      </c>
      <c r="BF890" s="30">
        <v>32465</v>
      </c>
      <c r="BG890" s="37" t="s">
        <v>147</v>
      </c>
      <c r="BH890" s="37" t="s">
        <v>1412</v>
      </c>
      <c r="BI890" s="37"/>
      <c r="BJ890" s="37"/>
      <c r="BK890" s="37"/>
      <c r="BL890" s="37"/>
      <c r="BM890" s="37"/>
      <c r="BN890" s="26"/>
      <c r="BO890" s="26"/>
      <c r="BP890" s="26"/>
      <c r="BQ890" s="38"/>
      <c r="BR890" s="26"/>
      <c r="BS890" s="26"/>
      <c r="BT890" s="26"/>
      <c r="BU890" s="26"/>
      <c r="BV890" s="39"/>
    </row>
    <row r="891" spans="1:74" ht="15" hidden="1" customHeight="1">
      <c r="A891" s="67">
        <v>2020</v>
      </c>
      <c r="B891" s="67">
        <v>887</v>
      </c>
      <c r="C891" s="26" t="s">
        <v>129</v>
      </c>
      <c r="D891" s="26" t="s">
        <v>1479</v>
      </c>
      <c r="E891" s="26" t="s">
        <v>1480</v>
      </c>
      <c r="F891" s="27">
        <v>43957</v>
      </c>
      <c r="G891" s="67" t="s">
        <v>2050</v>
      </c>
      <c r="H891" s="67" t="s">
        <v>1402</v>
      </c>
      <c r="I891" s="67" t="s">
        <v>1402</v>
      </c>
      <c r="J891" s="28" t="s">
        <v>2051</v>
      </c>
      <c r="K891" s="26" t="s">
        <v>1483</v>
      </c>
      <c r="L891" s="26" t="s">
        <v>136</v>
      </c>
      <c r="M891" s="26" t="s">
        <v>137</v>
      </c>
      <c r="N891" s="26" t="s">
        <v>138</v>
      </c>
      <c r="O891" s="26" t="s">
        <v>138</v>
      </c>
      <c r="P891" s="29">
        <v>107</v>
      </c>
      <c r="Q891" s="30">
        <v>74</v>
      </c>
      <c r="R891" s="30">
        <v>4700</v>
      </c>
      <c r="S891" s="31" t="e">
        <f>#N/A</f>
        <v>#N/A</v>
      </c>
      <c r="T891" s="30">
        <v>849</v>
      </c>
      <c r="U891" s="30">
        <v>788</v>
      </c>
      <c r="V891" s="32">
        <v>4.7619047619047619</v>
      </c>
      <c r="W891" s="30">
        <v>61</v>
      </c>
      <c r="X891" s="30" t="e">
        <f>#N/A</f>
        <v>#N/A</v>
      </c>
      <c r="Y891" s="30" t="e">
        <f>#N/A</f>
        <v>#N/A</v>
      </c>
      <c r="AB891" s="33" t="e">
        <f>#N/A</f>
        <v>#N/A</v>
      </c>
      <c r="AC891" s="30">
        <v>1800</v>
      </c>
      <c r="AD891" s="30" t="e">
        <f>#N/A</f>
        <v>#N/A</v>
      </c>
      <c r="AE891" s="34">
        <v>0.82210526315789467</v>
      </c>
      <c r="AG891" s="30" t="e">
        <f>#N/A</f>
        <v>#N/A</v>
      </c>
      <c r="AH891" s="30" t="e">
        <f>#N/A</f>
        <v>#N/A</v>
      </c>
      <c r="AI891" s="30">
        <v>5063.1000000000004</v>
      </c>
      <c r="AJ891" s="71">
        <v>4822</v>
      </c>
      <c r="AK891" s="26" t="s">
        <v>139</v>
      </c>
      <c r="AL891" s="26">
        <v>19</v>
      </c>
      <c r="AM891" s="26" t="s">
        <v>1954</v>
      </c>
      <c r="AU891" s="67" t="s">
        <v>1526</v>
      </c>
      <c r="AV891" s="26" t="s">
        <v>2045</v>
      </c>
      <c r="AW891" s="26" t="s">
        <v>1956</v>
      </c>
      <c r="BA891" s="26" t="s">
        <v>1187</v>
      </c>
      <c r="BB891" s="26" t="s">
        <v>1410</v>
      </c>
      <c r="BC891" s="26" t="s">
        <v>1411</v>
      </c>
      <c r="BD891" s="37">
        <v>44009</v>
      </c>
      <c r="BE891" s="30">
        <v>34207</v>
      </c>
      <c r="BF891" s="30">
        <v>32465</v>
      </c>
      <c r="BG891" s="37" t="s">
        <v>147</v>
      </c>
      <c r="BH891" s="37" t="s">
        <v>1412</v>
      </c>
      <c r="BI891" s="37"/>
      <c r="BJ891" s="37"/>
      <c r="BK891" s="37"/>
      <c r="BL891" s="37"/>
      <c r="BM891" s="37"/>
      <c r="BN891" s="26"/>
      <c r="BO891" s="26"/>
      <c r="BP891" s="26"/>
      <c r="BQ891" s="38"/>
      <c r="BR891" s="26"/>
      <c r="BS891" s="26"/>
      <c r="BT891" s="26"/>
      <c r="BU891" s="26"/>
      <c r="BV891" s="39"/>
    </row>
    <row r="892" spans="1:74" ht="15" hidden="1" customHeight="1">
      <c r="A892" s="67">
        <v>2020</v>
      </c>
      <c r="B892" s="67">
        <v>888</v>
      </c>
      <c r="C892" s="26" t="s">
        <v>129</v>
      </c>
      <c r="D892" s="26" t="s">
        <v>1479</v>
      </c>
      <c r="E892" s="26" t="s">
        <v>1480</v>
      </c>
      <c r="F892" s="27">
        <v>43957</v>
      </c>
      <c r="G892" s="67" t="s">
        <v>2052</v>
      </c>
      <c r="H892" s="67" t="s">
        <v>1402</v>
      </c>
      <c r="I892" s="67" t="s">
        <v>1402</v>
      </c>
      <c r="J892" s="28" t="s">
        <v>2053</v>
      </c>
      <c r="K892" s="26" t="s">
        <v>1483</v>
      </c>
      <c r="L892" s="26" t="s">
        <v>136</v>
      </c>
      <c r="M892" s="26" t="s">
        <v>137</v>
      </c>
      <c r="N892" s="26" t="s">
        <v>138</v>
      </c>
      <c r="O892" s="26" t="s">
        <v>138</v>
      </c>
      <c r="P892" s="29">
        <v>108</v>
      </c>
      <c r="Q892" s="30">
        <v>67</v>
      </c>
      <c r="R892" s="30">
        <v>3690</v>
      </c>
      <c r="S892" s="31" t="e">
        <f>#N/A</f>
        <v>#N/A</v>
      </c>
      <c r="T892" s="30">
        <v>950</v>
      </c>
      <c r="U892" s="30">
        <v>820</v>
      </c>
      <c r="V892" s="32">
        <v>4.9000000000000004</v>
      </c>
      <c r="W892" s="30">
        <v>56</v>
      </c>
      <c r="X892" s="30" t="e">
        <f>#N/A</f>
        <v>#N/A</v>
      </c>
      <c r="Y892" s="30" t="e">
        <f>#N/A</f>
        <v>#N/A</v>
      </c>
      <c r="AB892" s="33" t="e">
        <f>#N/A</f>
        <v>#N/A</v>
      </c>
      <c r="AC892" s="30">
        <v>1800</v>
      </c>
      <c r="AD892" s="30" t="e">
        <f>#N/A</f>
        <v>#N/A</v>
      </c>
      <c r="AE892" s="34">
        <v>0.95727272727272728</v>
      </c>
      <c r="AG892" s="30" t="e">
        <f>#N/A</f>
        <v>#N/A</v>
      </c>
      <c r="AH892" s="30" t="e">
        <f>#N/A</f>
        <v>#N/A</v>
      </c>
      <c r="AI892" s="30">
        <v>3975.3</v>
      </c>
      <c r="AJ892" s="71">
        <v>3786</v>
      </c>
      <c r="AK892" s="26" t="s">
        <v>139</v>
      </c>
      <c r="AL892" s="26">
        <v>19</v>
      </c>
      <c r="AM892" s="26" t="s">
        <v>1954</v>
      </c>
      <c r="AU892" s="67" t="s">
        <v>1526</v>
      </c>
      <c r="AV892" s="26" t="s">
        <v>2045</v>
      </c>
      <c r="AW892" s="26" t="s">
        <v>1956</v>
      </c>
      <c r="BA892" s="26" t="s">
        <v>1187</v>
      </c>
      <c r="BB892" s="26" t="s">
        <v>1410</v>
      </c>
      <c r="BC892" s="26" t="s">
        <v>1411</v>
      </c>
      <c r="BD892" s="37">
        <v>44009</v>
      </c>
      <c r="BE892" s="30">
        <v>34207</v>
      </c>
      <c r="BF892" s="30">
        <v>32465</v>
      </c>
      <c r="BG892" s="37" t="s">
        <v>147</v>
      </c>
      <c r="BH892" s="37" t="s">
        <v>1412</v>
      </c>
      <c r="BI892" s="37"/>
      <c r="BJ892" s="37"/>
      <c r="BK892" s="37"/>
      <c r="BL892" s="37"/>
      <c r="BM892" s="37"/>
      <c r="BN892" s="26"/>
      <c r="BO892" s="26"/>
      <c r="BP892" s="26"/>
      <c r="BQ892" s="38"/>
      <c r="BR892" s="26"/>
      <c r="BS892" s="26"/>
      <c r="BT892" s="26"/>
      <c r="BU892" s="26"/>
      <c r="BV892" s="39"/>
    </row>
    <row r="893" spans="1:74" ht="15" hidden="1" customHeight="1">
      <c r="A893" s="67">
        <v>2020</v>
      </c>
      <c r="B893" s="67">
        <v>889</v>
      </c>
      <c r="C893" s="26" t="s">
        <v>129</v>
      </c>
      <c r="D893" s="26" t="s">
        <v>1479</v>
      </c>
      <c r="E893" s="26" t="s">
        <v>1480</v>
      </c>
      <c r="F893" s="27">
        <v>43957</v>
      </c>
      <c r="G893" s="67" t="s">
        <v>2054</v>
      </c>
      <c r="H893" s="67" t="s">
        <v>1402</v>
      </c>
      <c r="I893" s="67" t="s">
        <v>1402</v>
      </c>
      <c r="J893" s="30" t="s">
        <v>2055</v>
      </c>
      <c r="K893" s="26" t="s">
        <v>1483</v>
      </c>
      <c r="L893" s="26" t="s">
        <v>136</v>
      </c>
      <c r="M893" s="26" t="s">
        <v>137</v>
      </c>
      <c r="N893" s="26" t="s">
        <v>138</v>
      </c>
      <c r="O893" s="26" t="s">
        <v>138</v>
      </c>
      <c r="P893" s="29">
        <v>109</v>
      </c>
      <c r="Q893" s="30">
        <v>66</v>
      </c>
      <c r="R893" s="30">
        <v>3680</v>
      </c>
      <c r="S893" s="31" t="e">
        <f>#N/A</f>
        <v>#N/A</v>
      </c>
      <c r="T893" s="30">
        <v>875</v>
      </c>
      <c r="U893" s="30">
        <v>755</v>
      </c>
      <c r="V893" s="32">
        <v>5</v>
      </c>
      <c r="W893" s="30">
        <v>59</v>
      </c>
      <c r="X893" s="30" t="e">
        <f>#N/A</f>
        <v>#N/A</v>
      </c>
      <c r="Y893" s="30" t="e">
        <f>#N/A</f>
        <v>#N/A</v>
      </c>
      <c r="AB893" s="33" t="e">
        <f>#N/A</f>
        <v>#N/A</v>
      </c>
      <c r="AC893" s="30">
        <v>1800</v>
      </c>
      <c r="AD893" s="30" t="e">
        <f>#N/A</f>
        <v>#N/A</v>
      </c>
      <c r="AE893" s="34">
        <v>0.98</v>
      </c>
      <c r="AG893" s="30" t="e">
        <f>#N/A</f>
        <v>#N/A</v>
      </c>
      <c r="AH893" s="30" t="e">
        <f>#N/A</f>
        <v>#N/A</v>
      </c>
      <c r="AI893" s="30">
        <v>3964.8</v>
      </c>
      <c r="AJ893" s="71">
        <v>3776</v>
      </c>
      <c r="AK893" s="26" t="s">
        <v>139</v>
      </c>
      <c r="AL893" s="26">
        <v>19</v>
      </c>
      <c r="AM893" s="26" t="s">
        <v>1954</v>
      </c>
      <c r="AU893" s="67" t="s">
        <v>1526</v>
      </c>
      <c r="AV893" s="26" t="s">
        <v>2045</v>
      </c>
      <c r="AW893" s="26" t="s">
        <v>1956</v>
      </c>
      <c r="BA893" s="26" t="s">
        <v>1187</v>
      </c>
      <c r="BB893" s="26" t="s">
        <v>1410</v>
      </c>
      <c r="BC893" s="26" t="s">
        <v>1411</v>
      </c>
      <c r="BD893" s="37">
        <v>44009</v>
      </c>
      <c r="BE893" s="30">
        <v>34207</v>
      </c>
      <c r="BF893" s="30">
        <v>32465</v>
      </c>
      <c r="BG893" s="37" t="s">
        <v>147</v>
      </c>
      <c r="BH893" s="37" t="s">
        <v>1412</v>
      </c>
      <c r="BI893" s="37"/>
      <c r="BJ893" s="37"/>
      <c r="BK893" s="37"/>
      <c r="BL893" s="37"/>
      <c r="BM893" s="37"/>
      <c r="BN893" s="26"/>
      <c r="BO893" s="26"/>
      <c r="BP893" s="26"/>
      <c r="BQ893" s="38"/>
      <c r="BR893" s="26"/>
      <c r="BS893" s="26"/>
      <c r="BT893" s="26"/>
      <c r="BU893" s="26"/>
      <c r="BV893" s="39"/>
    </row>
    <row r="894" spans="1:74" ht="15" hidden="1" customHeight="1">
      <c r="A894" s="67">
        <v>2020</v>
      </c>
      <c r="B894" s="67">
        <v>890</v>
      </c>
      <c r="C894" s="26" t="s">
        <v>129</v>
      </c>
      <c r="D894" s="26" t="s">
        <v>1479</v>
      </c>
      <c r="E894" s="26" t="s">
        <v>1480</v>
      </c>
      <c r="F894" s="27">
        <v>43957</v>
      </c>
      <c r="G894" s="67" t="s">
        <v>2056</v>
      </c>
      <c r="H894" s="67" t="s">
        <v>1402</v>
      </c>
      <c r="I894" s="67" t="s">
        <v>1402</v>
      </c>
      <c r="J894" s="112" t="s">
        <v>2057</v>
      </c>
      <c r="K894" s="26" t="s">
        <v>1483</v>
      </c>
      <c r="L894" s="26" t="s">
        <v>136</v>
      </c>
      <c r="M894" s="26" t="s">
        <v>137</v>
      </c>
      <c r="N894" s="26" t="s">
        <v>138</v>
      </c>
      <c r="O894" s="26" t="s">
        <v>138</v>
      </c>
      <c r="P894" s="29">
        <v>110</v>
      </c>
      <c r="Q894" s="30">
        <v>71</v>
      </c>
      <c r="R894" s="30">
        <v>4290</v>
      </c>
      <c r="S894" s="31" t="e">
        <f>#N/A</f>
        <v>#N/A</v>
      </c>
      <c r="T894" s="30">
        <v>988</v>
      </c>
      <c r="U894" s="30">
        <v>832</v>
      </c>
      <c r="V894" s="32">
        <v>4.615384615384615</v>
      </c>
      <c r="W894" s="30">
        <v>62</v>
      </c>
      <c r="X894" s="30" t="e">
        <f>#N/A</f>
        <v>#N/A</v>
      </c>
      <c r="Y894" s="30" t="e">
        <f>#N/A</f>
        <v>#N/A</v>
      </c>
      <c r="AB894" s="33" t="e">
        <f>#N/A</f>
        <v>#N/A</v>
      </c>
      <c r="AC894" s="30">
        <v>1800</v>
      </c>
      <c r="AD894" s="30" t="e">
        <f>#N/A</f>
        <v>#N/A</v>
      </c>
      <c r="AE894" s="34">
        <v>0.95674418604651157</v>
      </c>
      <c r="AG894" s="30" t="e">
        <f>#N/A</f>
        <v>#N/A</v>
      </c>
      <c r="AH894" s="30" t="e">
        <f>#N/A</f>
        <v>#N/A</v>
      </c>
      <c r="AI894" s="30">
        <v>4622.1000000000004</v>
      </c>
      <c r="AJ894" s="71">
        <v>4402</v>
      </c>
      <c r="AK894" s="26" t="s">
        <v>139</v>
      </c>
      <c r="AL894" s="26">
        <v>19</v>
      </c>
      <c r="AM894" s="26" t="s">
        <v>1954</v>
      </c>
      <c r="AU894" s="67" t="s">
        <v>1526</v>
      </c>
      <c r="AV894" s="26" t="s">
        <v>2045</v>
      </c>
      <c r="AW894" s="26" t="s">
        <v>1956</v>
      </c>
      <c r="BA894" s="26" t="s">
        <v>1187</v>
      </c>
      <c r="BB894" s="26" t="s">
        <v>1410</v>
      </c>
      <c r="BC894" s="26" t="s">
        <v>1411</v>
      </c>
      <c r="BD894" s="37">
        <v>44009</v>
      </c>
      <c r="BE894" s="30">
        <v>34207</v>
      </c>
      <c r="BF894" s="30">
        <v>32465</v>
      </c>
      <c r="BG894" s="37" t="s">
        <v>147</v>
      </c>
      <c r="BH894" s="37" t="s">
        <v>1412</v>
      </c>
      <c r="BI894" s="37"/>
      <c r="BJ894" s="37"/>
      <c r="BK894" s="37"/>
      <c r="BL894" s="37"/>
      <c r="BM894" s="37"/>
      <c r="BN894" s="26"/>
      <c r="BO894" s="26"/>
      <c r="BP894" s="26"/>
      <c r="BQ894" s="38"/>
      <c r="BR894" s="26"/>
      <c r="BS894" s="26"/>
      <c r="BT894" s="26"/>
      <c r="BU894" s="26"/>
      <c r="BV894" s="39"/>
    </row>
    <row r="895" spans="1:74" ht="15" hidden="1" customHeight="1">
      <c r="A895" s="67">
        <v>2020</v>
      </c>
      <c r="B895" s="67">
        <v>891</v>
      </c>
      <c r="C895" s="26" t="s">
        <v>129</v>
      </c>
      <c r="D895" s="26" t="s">
        <v>1479</v>
      </c>
      <c r="E895" s="26" t="s">
        <v>1480</v>
      </c>
      <c r="F895" s="27">
        <v>43957</v>
      </c>
      <c r="G895" s="67" t="s">
        <v>2058</v>
      </c>
      <c r="H895" s="67" t="s">
        <v>1402</v>
      </c>
      <c r="I895" s="67" t="s">
        <v>1402</v>
      </c>
      <c r="J895" s="28" t="s">
        <v>2059</v>
      </c>
      <c r="K895" s="26" t="s">
        <v>1483</v>
      </c>
      <c r="L895" s="26" t="s">
        <v>136</v>
      </c>
      <c r="M895" s="26" t="s">
        <v>137</v>
      </c>
      <c r="N895" s="26" t="s">
        <v>138</v>
      </c>
      <c r="O895" s="26" t="s">
        <v>138</v>
      </c>
      <c r="P895" s="29">
        <v>111</v>
      </c>
      <c r="Q895" s="30">
        <v>75</v>
      </c>
      <c r="R895" s="30">
        <v>6480</v>
      </c>
      <c r="S895" s="31" t="e">
        <f>#N/A</f>
        <v>#N/A</v>
      </c>
      <c r="T895" s="30">
        <v>1565</v>
      </c>
      <c r="U895" s="30">
        <v>1288</v>
      </c>
      <c r="V895" s="32">
        <v>4.6875</v>
      </c>
      <c r="W895" s="30">
        <v>58</v>
      </c>
      <c r="X895" s="30" t="e">
        <f>#N/A</f>
        <v>#N/A</v>
      </c>
      <c r="Y895" s="30" t="e">
        <f>#N/A</f>
        <v>#N/A</v>
      </c>
      <c r="AB895" s="33" t="e">
        <f>#N/A</f>
        <v>#N/A</v>
      </c>
      <c r="AC895" s="30">
        <v>1800</v>
      </c>
      <c r="AD895" s="30" t="e">
        <f>#N/A</f>
        <v>#N/A</v>
      </c>
      <c r="AE895" s="34">
        <v>0.71913043478260863</v>
      </c>
      <c r="AG895" s="30" t="e">
        <f>#N/A</f>
        <v>#N/A</v>
      </c>
      <c r="AH895" s="30" t="e">
        <f>#N/A</f>
        <v>#N/A</v>
      </c>
      <c r="AI895" s="30">
        <v>6980.4000000000005</v>
      </c>
      <c r="AJ895" s="71">
        <v>6648</v>
      </c>
      <c r="AK895" s="26" t="s">
        <v>139</v>
      </c>
      <c r="AL895" s="26">
        <v>19</v>
      </c>
      <c r="AM895" s="26" t="s">
        <v>1954</v>
      </c>
      <c r="AU895" s="67" t="s">
        <v>1526</v>
      </c>
      <c r="AV895" s="26" t="s">
        <v>2045</v>
      </c>
      <c r="AW895" s="26" t="s">
        <v>1956</v>
      </c>
      <c r="BA895" s="26" t="s">
        <v>1187</v>
      </c>
      <c r="BB895" s="26" t="s">
        <v>1410</v>
      </c>
      <c r="BC895" s="26" t="s">
        <v>1411</v>
      </c>
      <c r="BD895" s="37">
        <v>44009</v>
      </c>
      <c r="BE895" s="30">
        <v>34207</v>
      </c>
      <c r="BF895" s="30">
        <v>32465</v>
      </c>
      <c r="BG895" s="37" t="s">
        <v>147</v>
      </c>
      <c r="BH895" s="37" t="s">
        <v>1412</v>
      </c>
      <c r="BI895" s="37"/>
      <c r="BJ895" s="37"/>
      <c r="BK895" s="37"/>
      <c r="BL895" s="37"/>
      <c r="BM895" s="37"/>
      <c r="BN895" s="26"/>
      <c r="BO895" s="26"/>
      <c r="BP895" s="26"/>
      <c r="BQ895" s="38"/>
      <c r="BR895" s="26"/>
      <c r="BS895" s="26"/>
      <c r="BT895" s="26"/>
      <c r="BU895" s="26"/>
      <c r="BV895" s="39"/>
    </row>
    <row r="896" spans="1:74" ht="15" hidden="1" customHeight="1">
      <c r="A896" s="67">
        <v>2020</v>
      </c>
      <c r="B896" s="67">
        <v>892</v>
      </c>
      <c r="C896" s="26" t="s">
        <v>129</v>
      </c>
      <c r="D896" s="26" t="s">
        <v>1479</v>
      </c>
      <c r="E896" s="26" t="s">
        <v>1480</v>
      </c>
      <c r="F896" s="27">
        <v>43957</v>
      </c>
      <c r="G896" s="67" t="s">
        <v>2060</v>
      </c>
      <c r="H896" s="67" t="s">
        <v>1402</v>
      </c>
      <c r="I896" s="67" t="s">
        <v>1402</v>
      </c>
      <c r="J896" s="28" t="s">
        <v>2061</v>
      </c>
      <c r="K896" s="26" t="s">
        <v>1483</v>
      </c>
      <c r="L896" s="26" t="s">
        <v>136</v>
      </c>
      <c r="M896" s="26" t="s">
        <v>137</v>
      </c>
      <c r="N896" s="26" t="s">
        <v>138</v>
      </c>
      <c r="O896" s="26" t="s">
        <v>138</v>
      </c>
      <c r="P896" s="29">
        <v>112</v>
      </c>
      <c r="Q896" s="30">
        <v>65</v>
      </c>
      <c r="R896" s="30">
        <v>3220</v>
      </c>
      <c r="S896" s="31" t="e">
        <f>#N/A</f>
        <v>#N/A</v>
      </c>
      <c r="T896" s="30">
        <v>937</v>
      </c>
      <c r="U896" s="30">
        <v>672</v>
      </c>
      <c r="V896" s="32">
        <v>5.0847457627118642</v>
      </c>
      <c r="W896" s="30">
        <v>50</v>
      </c>
      <c r="X896" s="30" t="e">
        <f>#N/A</f>
        <v>#N/A</v>
      </c>
      <c r="Y896" s="30" t="e">
        <f>#N/A</f>
        <v>#N/A</v>
      </c>
      <c r="AB896" s="33" t="e">
        <f>#N/A</f>
        <v>#N/A</v>
      </c>
      <c r="AC896" s="30">
        <v>1800</v>
      </c>
      <c r="AD896" s="30" t="e">
        <f>#N/A</f>
        <v>#N/A</v>
      </c>
      <c r="AE896" s="34">
        <v>0.92285714285714282</v>
      </c>
      <c r="AG896" s="30" t="e">
        <f>#N/A</f>
        <v>#N/A</v>
      </c>
      <c r="AH896" s="30" t="e">
        <f>#N/A</f>
        <v>#N/A</v>
      </c>
      <c r="AI896" s="30">
        <v>3469.2000000000003</v>
      </c>
      <c r="AJ896" s="71">
        <v>3304</v>
      </c>
      <c r="AK896" s="26" t="s">
        <v>139</v>
      </c>
      <c r="AL896" s="26">
        <v>19</v>
      </c>
      <c r="AM896" s="26" t="s">
        <v>1954</v>
      </c>
      <c r="AU896" s="67" t="s">
        <v>1526</v>
      </c>
      <c r="AV896" s="26" t="s">
        <v>2045</v>
      </c>
      <c r="AW896" s="26" t="s">
        <v>1956</v>
      </c>
      <c r="BA896" s="26" t="s">
        <v>1187</v>
      </c>
      <c r="BB896" s="26" t="s">
        <v>1410</v>
      </c>
      <c r="BC896" s="26" t="s">
        <v>1411</v>
      </c>
      <c r="BD896" s="37">
        <v>44009</v>
      </c>
      <c r="BE896" s="30">
        <v>34207</v>
      </c>
      <c r="BF896" s="30">
        <v>32465</v>
      </c>
      <c r="BG896" s="37" t="s">
        <v>147</v>
      </c>
      <c r="BH896" s="37" t="s">
        <v>1412</v>
      </c>
      <c r="BI896" s="37"/>
      <c r="BJ896" s="37"/>
      <c r="BK896" s="37"/>
      <c r="BL896" s="37"/>
      <c r="BM896" s="37"/>
      <c r="BN896" s="26"/>
      <c r="BO896" s="26"/>
      <c r="BP896" s="26"/>
      <c r="BQ896" s="38"/>
      <c r="BR896" s="26"/>
      <c r="BS896" s="26"/>
      <c r="BT896" s="26"/>
      <c r="BU896" s="26"/>
      <c r="BV896" s="39"/>
    </row>
    <row r="897" spans="1:74" ht="15" hidden="1" customHeight="1">
      <c r="A897" s="67">
        <v>2020</v>
      </c>
      <c r="B897" s="67">
        <v>893</v>
      </c>
      <c r="C897" s="26" t="s">
        <v>129</v>
      </c>
      <c r="D897" s="26" t="s">
        <v>1479</v>
      </c>
      <c r="E897" s="26" t="s">
        <v>1480</v>
      </c>
      <c r="F897" s="27">
        <v>43957</v>
      </c>
      <c r="G897" s="26" t="s">
        <v>2062</v>
      </c>
      <c r="H897" s="67" t="s">
        <v>1402</v>
      </c>
      <c r="I897" s="67" t="s">
        <v>1402</v>
      </c>
      <c r="J897" s="28" t="s">
        <v>2063</v>
      </c>
      <c r="K897" s="26" t="s">
        <v>1483</v>
      </c>
      <c r="L897" s="26" t="s">
        <v>136</v>
      </c>
      <c r="M897" s="26" t="s">
        <v>137</v>
      </c>
      <c r="N897" s="26" t="s">
        <v>138</v>
      </c>
      <c r="O897" s="26" t="s">
        <v>138</v>
      </c>
      <c r="P897" s="29">
        <v>113</v>
      </c>
      <c r="Q897" s="30">
        <v>69</v>
      </c>
      <c r="R897" s="30">
        <v>4080</v>
      </c>
      <c r="S897" s="31" t="e">
        <f>#N/A</f>
        <v>#N/A</v>
      </c>
      <c r="T897" s="30">
        <v>1012</v>
      </c>
      <c r="U897" s="30">
        <v>875</v>
      </c>
      <c r="V897" s="32">
        <v>4.918032786885246</v>
      </c>
      <c r="W897" s="30">
        <v>53</v>
      </c>
      <c r="X897" s="30" t="e">
        <f>#N/A</f>
        <v>#N/A</v>
      </c>
      <c r="Y897" s="30" t="e">
        <f>#N/A</f>
        <v>#N/A</v>
      </c>
      <c r="AB897" s="33" t="e">
        <f>#N/A</f>
        <v>#N/A</v>
      </c>
      <c r="AC897" s="30">
        <v>1800</v>
      </c>
      <c r="AD897" s="30" t="e">
        <f>#N/A</f>
        <v>#N/A</v>
      </c>
      <c r="AE897" s="34">
        <v>0.94874999999999998</v>
      </c>
      <c r="AG897" s="30" t="e">
        <f>#N/A</f>
        <v>#N/A</v>
      </c>
      <c r="AH897" s="30" t="e">
        <f>#N/A</f>
        <v>#N/A</v>
      </c>
      <c r="AI897" s="30">
        <v>4395.3</v>
      </c>
      <c r="AJ897" s="71">
        <v>4186</v>
      </c>
      <c r="AK897" s="26" t="s">
        <v>139</v>
      </c>
      <c r="AL897" s="26">
        <v>19</v>
      </c>
      <c r="AM897" s="26" t="s">
        <v>1954</v>
      </c>
      <c r="AU897" s="67" t="s">
        <v>1526</v>
      </c>
      <c r="AV897" s="26" t="s">
        <v>2045</v>
      </c>
      <c r="AW897" s="26" t="s">
        <v>1956</v>
      </c>
      <c r="BA897" s="26" t="s">
        <v>1187</v>
      </c>
      <c r="BB897" s="26" t="s">
        <v>1410</v>
      </c>
      <c r="BC897" s="26" t="s">
        <v>1411</v>
      </c>
      <c r="BD897" s="37">
        <v>44009</v>
      </c>
      <c r="BE897" s="30">
        <v>34207</v>
      </c>
      <c r="BF897" s="30">
        <v>32465</v>
      </c>
      <c r="BG897" s="37" t="s">
        <v>147</v>
      </c>
      <c r="BH897" s="37" t="s">
        <v>1412</v>
      </c>
      <c r="BI897" s="37"/>
      <c r="BJ897" s="37"/>
      <c r="BK897" s="37"/>
      <c r="BL897" s="37"/>
      <c r="BM897" s="37"/>
      <c r="BN897" s="26"/>
      <c r="BO897" s="26"/>
      <c r="BP897" s="26"/>
      <c r="BQ897" s="38"/>
      <c r="BR897" s="26"/>
      <c r="BS897" s="26"/>
      <c r="BT897" s="26"/>
      <c r="BU897" s="26"/>
      <c r="BV897" s="39"/>
    </row>
    <row r="898" spans="1:74" ht="15" hidden="1" customHeight="1">
      <c r="A898" s="67">
        <v>2020</v>
      </c>
      <c r="B898" s="67">
        <v>894</v>
      </c>
      <c r="C898" s="26" t="s">
        <v>129</v>
      </c>
      <c r="D898" s="26" t="s">
        <v>1479</v>
      </c>
      <c r="E898" s="26" t="s">
        <v>1480</v>
      </c>
      <c r="F898" s="27">
        <v>43957</v>
      </c>
      <c r="G898" s="26" t="s">
        <v>2064</v>
      </c>
      <c r="H898" s="67" t="s">
        <v>1402</v>
      </c>
      <c r="I898" s="67" t="s">
        <v>1402</v>
      </c>
      <c r="J898" s="28" t="s">
        <v>1594</v>
      </c>
      <c r="K898" s="26" t="s">
        <v>135</v>
      </c>
      <c r="L898" s="26" t="s">
        <v>136</v>
      </c>
      <c r="M898" s="26" t="s">
        <v>137</v>
      </c>
      <c r="N898" s="26" t="s">
        <v>138</v>
      </c>
      <c r="O898" s="26" t="s">
        <v>138</v>
      </c>
      <c r="Q898" s="30">
        <v>75</v>
      </c>
      <c r="R898" s="30">
        <v>6050</v>
      </c>
      <c r="S898" s="31" t="e">
        <f>#N/A</f>
        <v>#N/A</v>
      </c>
      <c r="T898" s="30">
        <v>1215</v>
      </c>
      <c r="AB898" s="33" t="e">
        <f>#N/A</f>
        <v>#N/A</v>
      </c>
      <c r="AC898" s="30">
        <v>1800</v>
      </c>
      <c r="AD898" s="30" t="e">
        <f>#N/A</f>
        <v>#N/A</v>
      </c>
      <c r="AE898" s="34">
        <v>0.98</v>
      </c>
      <c r="AG898" s="30" t="e">
        <f>#N/A</f>
        <v>#N/A</v>
      </c>
      <c r="AH898" s="30" t="e">
        <f>#N/A</f>
        <v>#N/A</v>
      </c>
      <c r="AI898" s="30">
        <v>6517.35</v>
      </c>
      <c r="AJ898" s="71">
        <v>6207</v>
      </c>
      <c r="AK898" s="26" t="s">
        <v>139</v>
      </c>
      <c r="AL898" s="26">
        <v>19</v>
      </c>
      <c r="AM898" s="26" t="s">
        <v>1954</v>
      </c>
      <c r="AU898" s="67" t="s">
        <v>1526</v>
      </c>
      <c r="AV898" s="26" t="s">
        <v>2045</v>
      </c>
      <c r="AW898" s="26" t="s">
        <v>1956</v>
      </c>
      <c r="BA898" s="26" t="s">
        <v>1187</v>
      </c>
      <c r="BB898" s="26" t="s">
        <v>1410</v>
      </c>
      <c r="BC898" s="26" t="s">
        <v>1411</v>
      </c>
      <c r="BD898" s="37">
        <v>44009</v>
      </c>
      <c r="BE898" s="30">
        <v>34207</v>
      </c>
      <c r="BF898" s="30">
        <v>32465</v>
      </c>
      <c r="BG898" s="37" t="s">
        <v>147</v>
      </c>
      <c r="BH898" s="37" t="s">
        <v>1412</v>
      </c>
      <c r="BI898" s="37"/>
      <c r="BJ898" s="37"/>
      <c r="BK898" s="37"/>
      <c r="BL898" s="37"/>
      <c r="BM898" s="37"/>
      <c r="BN898" s="26"/>
      <c r="BO898" s="26"/>
      <c r="BP898" s="26"/>
      <c r="BQ898" s="38"/>
      <c r="BR898" s="26"/>
      <c r="BS898" s="26"/>
      <c r="BT898" s="26"/>
      <c r="BU898" s="26"/>
      <c r="BV898" s="39"/>
    </row>
    <row r="899" spans="1:74" ht="15" hidden="1" customHeight="1">
      <c r="A899" s="67">
        <v>2020</v>
      </c>
      <c r="B899" s="67">
        <v>895</v>
      </c>
      <c r="C899" s="26" t="s">
        <v>129</v>
      </c>
      <c r="D899" s="26" t="s">
        <v>1479</v>
      </c>
      <c r="E899" s="26" t="s">
        <v>1480</v>
      </c>
      <c r="F899" s="27">
        <v>43957</v>
      </c>
      <c r="G899" s="26" t="s">
        <v>2065</v>
      </c>
      <c r="H899" s="67" t="s">
        <v>1402</v>
      </c>
      <c r="I899" s="67" t="s">
        <v>1402</v>
      </c>
      <c r="J899" s="28" t="s">
        <v>2066</v>
      </c>
      <c r="K899" s="26" t="s">
        <v>135</v>
      </c>
      <c r="L899" s="26" t="s">
        <v>136</v>
      </c>
      <c r="M899" s="26" t="s">
        <v>137</v>
      </c>
      <c r="N899" s="26" t="s">
        <v>138</v>
      </c>
      <c r="O899" s="26" t="s">
        <v>138</v>
      </c>
      <c r="Q899" s="30">
        <v>75</v>
      </c>
      <c r="R899" s="30">
        <v>5650</v>
      </c>
      <c r="S899" s="31" t="e">
        <f>#N/A</f>
        <v>#N/A</v>
      </c>
      <c r="T899" s="30">
        <v>1472</v>
      </c>
      <c r="AB899" s="33" t="e">
        <f>#N/A</f>
        <v>#N/A</v>
      </c>
      <c r="AC899" s="30">
        <v>1800</v>
      </c>
      <c r="AD899" s="30" t="e">
        <f>#N/A</f>
        <v>#N/A</v>
      </c>
      <c r="AE899" s="34">
        <v>0.90307692307692311</v>
      </c>
      <c r="AG899" s="30" t="e">
        <f>#N/A</f>
        <v>#N/A</v>
      </c>
      <c r="AH899" s="30" t="e">
        <f>#N/A</f>
        <v>#N/A</v>
      </c>
      <c r="AI899" s="30">
        <v>6086.85</v>
      </c>
      <c r="AJ899" s="71">
        <v>5797</v>
      </c>
      <c r="AK899" s="26" t="s">
        <v>139</v>
      </c>
      <c r="AL899" s="26">
        <v>19</v>
      </c>
      <c r="AM899" s="26" t="s">
        <v>1954</v>
      </c>
      <c r="AU899" s="67" t="s">
        <v>1526</v>
      </c>
      <c r="AV899" s="26" t="s">
        <v>2045</v>
      </c>
      <c r="AW899" s="26" t="s">
        <v>1956</v>
      </c>
      <c r="BA899" s="26" t="s">
        <v>1187</v>
      </c>
      <c r="BB899" s="26" t="s">
        <v>1410</v>
      </c>
      <c r="BC899" s="26" t="s">
        <v>1411</v>
      </c>
      <c r="BD899" s="37">
        <v>44009</v>
      </c>
      <c r="BE899" s="30">
        <v>34207</v>
      </c>
      <c r="BF899" s="30">
        <v>32465</v>
      </c>
      <c r="BG899" s="37" t="s">
        <v>147</v>
      </c>
      <c r="BH899" s="37" t="s">
        <v>1412</v>
      </c>
      <c r="BI899" s="37"/>
      <c r="BJ899" s="37"/>
      <c r="BK899" s="37"/>
      <c r="BL899" s="37"/>
      <c r="BM899" s="37"/>
      <c r="BN899" s="26"/>
      <c r="BO899" s="26"/>
      <c r="BP899" s="26"/>
      <c r="BQ899" s="38"/>
      <c r="BR899" s="26"/>
      <c r="BS899" s="26"/>
      <c r="BT899" s="26"/>
      <c r="BU899" s="26"/>
      <c r="BV899" s="39"/>
    </row>
    <row r="900" spans="1:74" ht="15" hidden="1" customHeight="1">
      <c r="A900" s="67">
        <v>2020</v>
      </c>
      <c r="B900" s="67">
        <v>896</v>
      </c>
      <c r="C900" s="26" t="s">
        <v>129</v>
      </c>
      <c r="D900" s="26" t="s">
        <v>1479</v>
      </c>
      <c r="E900" s="26" t="s">
        <v>1480</v>
      </c>
      <c r="F900" s="27">
        <v>43957</v>
      </c>
      <c r="G900" s="26" t="s">
        <v>2067</v>
      </c>
      <c r="H900" s="67" t="s">
        <v>1402</v>
      </c>
      <c r="I900" s="67" t="s">
        <v>1402</v>
      </c>
      <c r="J900" s="28" t="s">
        <v>2068</v>
      </c>
      <c r="K900" s="26" t="s">
        <v>135</v>
      </c>
      <c r="L900" s="26" t="s">
        <v>136</v>
      </c>
      <c r="M900" s="26" t="s">
        <v>137</v>
      </c>
      <c r="N900" s="26" t="s">
        <v>138</v>
      </c>
      <c r="O900" s="26" t="s">
        <v>138</v>
      </c>
      <c r="Q900" s="30">
        <v>78</v>
      </c>
      <c r="R900" s="30">
        <v>6650</v>
      </c>
      <c r="S900" s="31" t="e">
        <f>#N/A</f>
        <v>#N/A</v>
      </c>
      <c r="T900" s="30">
        <v>1442</v>
      </c>
      <c r="AB900" s="33" t="e">
        <f>#N/A</f>
        <v>#N/A</v>
      </c>
      <c r="AC900" s="30">
        <v>1800</v>
      </c>
      <c r="AD900" s="30" t="e">
        <f>#N/A</f>
        <v>#N/A</v>
      </c>
      <c r="AE900" s="34">
        <v>0.89836734693877551</v>
      </c>
      <c r="AG900" s="30" t="e">
        <f>#N/A</f>
        <v>#N/A</v>
      </c>
      <c r="AH900" s="30" t="e">
        <f>#N/A</f>
        <v>#N/A</v>
      </c>
      <c r="AI900" s="30">
        <v>7164.1500000000005</v>
      </c>
      <c r="AJ900" s="71">
        <v>6823</v>
      </c>
      <c r="AK900" s="26" t="s">
        <v>139</v>
      </c>
      <c r="AL900" s="26">
        <v>19</v>
      </c>
      <c r="AM900" s="26" t="s">
        <v>1954</v>
      </c>
      <c r="AU900" s="67" t="s">
        <v>1526</v>
      </c>
      <c r="AV900" s="26" t="s">
        <v>2045</v>
      </c>
      <c r="AW900" s="26" t="s">
        <v>1956</v>
      </c>
      <c r="BA900" s="26" t="s">
        <v>1187</v>
      </c>
      <c r="BB900" s="26" t="s">
        <v>1410</v>
      </c>
      <c r="BC900" s="26" t="s">
        <v>1411</v>
      </c>
      <c r="BD900" s="37">
        <v>44009</v>
      </c>
      <c r="BE900" s="30">
        <v>34207</v>
      </c>
      <c r="BF900" s="30">
        <v>32465</v>
      </c>
      <c r="BG900" s="37" t="s">
        <v>147</v>
      </c>
      <c r="BH900" s="37" t="s">
        <v>1412</v>
      </c>
      <c r="BI900" s="37"/>
      <c r="BJ900" s="37"/>
      <c r="BK900" s="37"/>
      <c r="BL900" s="37"/>
      <c r="BM900" s="37"/>
      <c r="BN900" s="26"/>
      <c r="BO900" s="26"/>
      <c r="BP900" s="26"/>
      <c r="BQ900" s="38"/>
      <c r="BR900" s="26"/>
      <c r="BS900" s="26"/>
      <c r="BT900" s="26"/>
      <c r="BU900" s="26"/>
      <c r="BV900" s="39"/>
    </row>
    <row r="901" spans="1:74" ht="15" hidden="1" customHeight="1">
      <c r="A901" s="67">
        <v>2020</v>
      </c>
      <c r="B901" s="67">
        <v>897</v>
      </c>
      <c r="C901" s="26" t="s">
        <v>129</v>
      </c>
      <c r="D901" s="26" t="s">
        <v>1479</v>
      </c>
      <c r="E901" s="26" t="s">
        <v>1480</v>
      </c>
      <c r="F901" s="27">
        <v>43957</v>
      </c>
      <c r="G901" s="26" t="s">
        <v>2069</v>
      </c>
      <c r="H901" s="67" t="s">
        <v>1402</v>
      </c>
      <c r="I901" s="67" t="s">
        <v>1402</v>
      </c>
      <c r="J901" s="28" t="s">
        <v>1594</v>
      </c>
      <c r="K901" s="26" t="s">
        <v>135</v>
      </c>
      <c r="L901" s="26" t="s">
        <v>136</v>
      </c>
      <c r="M901" s="26" t="s">
        <v>137</v>
      </c>
      <c r="N901" s="26" t="s">
        <v>138</v>
      </c>
      <c r="O901" s="26" t="s">
        <v>138</v>
      </c>
      <c r="Q901" s="30">
        <v>82</v>
      </c>
      <c r="R901" s="30">
        <v>8090</v>
      </c>
      <c r="S901" s="31" t="e">
        <f>#N/A</f>
        <v>#N/A</v>
      </c>
      <c r="T901" s="30">
        <v>1559</v>
      </c>
      <c r="AB901" s="33" t="e">
        <f>#N/A</f>
        <v>#N/A</v>
      </c>
      <c r="AC901" s="30">
        <v>1800</v>
      </c>
      <c r="AD901" s="30" t="e">
        <f>#N/A</f>
        <v>#N/A</v>
      </c>
      <c r="AE901" s="34">
        <v>0.98</v>
      </c>
      <c r="AG901" s="30" t="e">
        <f>#N/A</f>
        <v>#N/A</v>
      </c>
      <c r="AH901" s="30" t="e">
        <f>#N/A</f>
        <v>#N/A</v>
      </c>
      <c r="AI901" s="30">
        <v>8715</v>
      </c>
      <c r="AJ901" s="71">
        <v>8300</v>
      </c>
      <c r="AK901" s="26" t="s">
        <v>139</v>
      </c>
      <c r="AL901" s="26">
        <v>19</v>
      </c>
      <c r="AM901" s="26" t="s">
        <v>1954</v>
      </c>
      <c r="AU901" s="67" t="s">
        <v>1526</v>
      </c>
      <c r="AV901" s="26" t="s">
        <v>2045</v>
      </c>
      <c r="AW901" s="26" t="s">
        <v>1956</v>
      </c>
      <c r="BA901" s="26" t="s">
        <v>1187</v>
      </c>
      <c r="BB901" s="26" t="s">
        <v>1410</v>
      </c>
      <c r="BC901" s="26" t="s">
        <v>1411</v>
      </c>
      <c r="BD901" s="37">
        <v>44009</v>
      </c>
      <c r="BE901" s="30">
        <v>34207</v>
      </c>
      <c r="BF901" s="30">
        <v>32465</v>
      </c>
      <c r="BG901" s="37" t="s">
        <v>147</v>
      </c>
      <c r="BH901" s="37" t="s">
        <v>1412</v>
      </c>
      <c r="BI901" s="37"/>
      <c r="BJ901" s="37"/>
      <c r="BK901" s="37"/>
      <c r="BL901" s="37"/>
      <c r="BM901" s="37"/>
      <c r="BN901" s="26"/>
      <c r="BO901" s="26"/>
      <c r="BP901" s="26"/>
      <c r="BQ901" s="38"/>
      <c r="BR901" s="26"/>
      <c r="BS901" s="26"/>
      <c r="BT901" s="26"/>
      <c r="BU901" s="26"/>
      <c r="BV901" s="39"/>
    </row>
    <row r="902" spans="1:74" ht="15" hidden="1" customHeight="1">
      <c r="A902" s="67">
        <v>2020</v>
      </c>
      <c r="B902" s="67">
        <v>898</v>
      </c>
      <c r="C902" s="26" t="s">
        <v>129</v>
      </c>
      <c r="D902" s="26" t="s">
        <v>1479</v>
      </c>
      <c r="E902" s="26" t="s">
        <v>1480</v>
      </c>
      <c r="F902" s="27">
        <v>43957</v>
      </c>
      <c r="G902" s="26" t="s">
        <v>2070</v>
      </c>
      <c r="H902" s="67" t="s">
        <v>1402</v>
      </c>
      <c r="I902" s="67" t="s">
        <v>1402</v>
      </c>
      <c r="J902" s="28" t="s">
        <v>2071</v>
      </c>
      <c r="K902" s="26" t="s">
        <v>135</v>
      </c>
      <c r="L902" s="26" t="s">
        <v>136</v>
      </c>
      <c r="M902" s="26" t="s">
        <v>137</v>
      </c>
      <c r="N902" s="26" t="s">
        <v>138</v>
      </c>
      <c r="O902" s="26" t="s">
        <v>138</v>
      </c>
      <c r="Q902" s="30">
        <v>80</v>
      </c>
      <c r="R902" s="30">
        <v>8360</v>
      </c>
      <c r="S902" s="31" t="e">
        <f>#N/A</f>
        <v>#N/A</v>
      </c>
      <c r="T902" s="30">
        <v>1850</v>
      </c>
      <c r="AB902" s="33" t="e">
        <f>#N/A</f>
        <v>#N/A</v>
      </c>
      <c r="AC902" s="30">
        <v>1800</v>
      </c>
      <c r="AD902" s="30" t="e">
        <f>#N/A</f>
        <v>#N/A</v>
      </c>
      <c r="AE902" s="34">
        <v>0.98</v>
      </c>
      <c r="AG902" s="30" t="e">
        <f>#N/A</f>
        <v>#N/A</v>
      </c>
      <c r="AH902" s="30" t="e">
        <f>#N/A</f>
        <v>#N/A</v>
      </c>
      <c r="AI902" s="30">
        <v>9005.85</v>
      </c>
      <c r="AJ902" s="71">
        <v>8577</v>
      </c>
      <c r="AK902" s="26" t="s">
        <v>139</v>
      </c>
      <c r="AL902" s="26">
        <v>19</v>
      </c>
      <c r="AM902" s="26" t="s">
        <v>1954</v>
      </c>
      <c r="AU902" s="67" t="s">
        <v>1526</v>
      </c>
      <c r="AV902" s="26" t="s">
        <v>2045</v>
      </c>
      <c r="AW902" s="26" t="s">
        <v>1956</v>
      </c>
      <c r="BA902" s="26" t="s">
        <v>1187</v>
      </c>
      <c r="BB902" s="26" t="s">
        <v>1410</v>
      </c>
      <c r="BC902" s="26" t="s">
        <v>1411</v>
      </c>
      <c r="BD902" s="37">
        <v>44009</v>
      </c>
      <c r="BE902" s="30">
        <v>34207</v>
      </c>
      <c r="BF902" s="30">
        <v>32465</v>
      </c>
      <c r="BG902" s="37" t="s">
        <v>147</v>
      </c>
      <c r="BH902" s="37" t="s">
        <v>1412</v>
      </c>
      <c r="BI902" s="37"/>
      <c r="BJ902" s="37"/>
      <c r="BK902" s="37"/>
      <c r="BL902" s="37"/>
      <c r="BM902" s="37"/>
      <c r="BN902" s="26"/>
      <c r="BO902" s="26"/>
      <c r="BP902" s="26"/>
      <c r="BQ902" s="38"/>
      <c r="BR902" s="26"/>
      <c r="BS902" s="26"/>
      <c r="BT902" s="26"/>
      <c r="BU902" s="26"/>
      <c r="BV902" s="39"/>
    </row>
    <row r="903" spans="1:74" ht="15" hidden="1" customHeight="1">
      <c r="A903" s="67">
        <v>2020</v>
      </c>
      <c r="B903" s="67">
        <v>899</v>
      </c>
      <c r="C903" s="26" t="s">
        <v>129</v>
      </c>
      <c r="D903" s="26" t="s">
        <v>1479</v>
      </c>
      <c r="E903" s="26" t="s">
        <v>1480</v>
      </c>
      <c r="F903" s="27">
        <v>43957</v>
      </c>
      <c r="G903" s="26" t="s">
        <v>2072</v>
      </c>
      <c r="H903" s="67" t="s">
        <v>1402</v>
      </c>
      <c r="I903" s="67" t="s">
        <v>1402</v>
      </c>
      <c r="J903" s="30" t="s">
        <v>2073</v>
      </c>
      <c r="K903" s="26" t="s">
        <v>135</v>
      </c>
      <c r="L903" s="26" t="s">
        <v>136</v>
      </c>
      <c r="M903" s="26" t="s">
        <v>137</v>
      </c>
      <c r="N903" s="26" t="s">
        <v>138</v>
      </c>
      <c r="O903" s="26" t="s">
        <v>138</v>
      </c>
      <c r="Q903" s="30">
        <v>70</v>
      </c>
      <c r="R903" s="30">
        <v>4040</v>
      </c>
      <c r="S903" s="31" t="e">
        <f>#N/A</f>
        <v>#N/A</v>
      </c>
      <c r="T903" s="30">
        <v>924</v>
      </c>
      <c r="AB903" s="33" t="e">
        <f>#N/A</f>
        <v>#N/A</v>
      </c>
      <c r="AC903" s="30">
        <v>1800</v>
      </c>
      <c r="AD903" s="30" t="e">
        <f>#N/A</f>
        <v>#N/A</v>
      </c>
      <c r="AE903" s="34">
        <v>0.64666666666666661</v>
      </c>
      <c r="AG903" s="30" t="e">
        <f>#N/A</f>
        <v>#N/A</v>
      </c>
      <c r="AH903" s="30" t="e">
        <f>#N/A</f>
        <v>#N/A</v>
      </c>
      <c r="AI903" s="30">
        <v>4352.25</v>
      </c>
      <c r="AJ903" s="71">
        <v>4145</v>
      </c>
      <c r="AK903" s="26" t="s">
        <v>139</v>
      </c>
      <c r="AL903" s="26">
        <v>19</v>
      </c>
      <c r="AM903" s="26" t="s">
        <v>1954</v>
      </c>
      <c r="AU903" s="67" t="s">
        <v>1526</v>
      </c>
      <c r="AV903" s="26" t="s">
        <v>2045</v>
      </c>
      <c r="AW903" s="26" t="s">
        <v>1956</v>
      </c>
      <c r="BA903" s="26" t="s">
        <v>1187</v>
      </c>
      <c r="BB903" s="26" t="s">
        <v>1410</v>
      </c>
      <c r="BC903" s="26" t="s">
        <v>1411</v>
      </c>
      <c r="BD903" s="37">
        <v>44009</v>
      </c>
      <c r="BE903" s="30">
        <v>34207</v>
      </c>
      <c r="BF903" s="30">
        <v>32465</v>
      </c>
      <c r="BG903" s="37" t="s">
        <v>147</v>
      </c>
      <c r="BH903" s="37" t="s">
        <v>1412</v>
      </c>
      <c r="BI903" s="37"/>
      <c r="BJ903" s="37"/>
      <c r="BK903" s="37"/>
      <c r="BL903" s="37"/>
      <c r="BM903" s="37"/>
      <c r="BN903" s="26"/>
      <c r="BO903" s="26"/>
      <c r="BP903" s="26"/>
      <c r="BQ903" s="38"/>
      <c r="BR903" s="26"/>
      <c r="BS903" s="26"/>
      <c r="BT903" s="26"/>
      <c r="BU903" s="26"/>
      <c r="BV903" s="39"/>
    </row>
    <row r="904" spans="1:74" ht="15" hidden="1" customHeight="1">
      <c r="A904" s="67">
        <v>2020</v>
      </c>
      <c r="B904" s="67">
        <v>900</v>
      </c>
      <c r="C904" s="26" t="s">
        <v>129</v>
      </c>
      <c r="D904" s="26" t="s">
        <v>1479</v>
      </c>
      <c r="E904" s="26" t="s">
        <v>1480</v>
      </c>
      <c r="F904" s="27">
        <v>43957</v>
      </c>
      <c r="G904" s="26" t="s">
        <v>2074</v>
      </c>
      <c r="H904" s="67" t="s">
        <v>1402</v>
      </c>
      <c r="I904" s="67" t="s">
        <v>1402</v>
      </c>
      <c r="J904" s="28" t="s">
        <v>2075</v>
      </c>
      <c r="K904" s="26" t="s">
        <v>135</v>
      </c>
      <c r="L904" s="26" t="s">
        <v>136</v>
      </c>
      <c r="M904" s="26" t="s">
        <v>137</v>
      </c>
      <c r="N904" s="26" t="s">
        <v>138</v>
      </c>
      <c r="O904" s="26" t="s">
        <v>138</v>
      </c>
      <c r="Q904" s="30">
        <v>77</v>
      </c>
      <c r="R904" s="30">
        <v>6660</v>
      </c>
      <c r="S904" s="31" t="e">
        <f>#N/A</f>
        <v>#N/A</v>
      </c>
      <c r="T904" s="30">
        <v>1604</v>
      </c>
      <c r="AB904" s="33" t="e">
        <f>#N/A</f>
        <v>#N/A</v>
      </c>
      <c r="AC904" s="30">
        <v>1800</v>
      </c>
      <c r="AD904" s="30" t="e">
        <f>#N/A</f>
        <v>#N/A</v>
      </c>
      <c r="AE904" s="34">
        <v>0.90682926829268296</v>
      </c>
      <c r="AG904" s="30" t="e">
        <f>#N/A</f>
        <v>#N/A</v>
      </c>
      <c r="AH904" s="30" t="e">
        <f>#N/A</f>
        <v>#N/A</v>
      </c>
      <c r="AI904" s="30">
        <v>7174.6500000000005</v>
      </c>
      <c r="AJ904" s="71">
        <v>6833</v>
      </c>
      <c r="AK904" s="26" t="s">
        <v>139</v>
      </c>
      <c r="AL904" s="26">
        <v>19</v>
      </c>
      <c r="AM904" s="26" t="s">
        <v>1954</v>
      </c>
      <c r="AU904" s="67" t="s">
        <v>1526</v>
      </c>
      <c r="AV904" s="26" t="s">
        <v>2045</v>
      </c>
      <c r="AW904" s="26" t="s">
        <v>1956</v>
      </c>
      <c r="BA904" s="26" t="s">
        <v>1187</v>
      </c>
      <c r="BB904" s="26" t="s">
        <v>1410</v>
      </c>
      <c r="BC904" s="26" t="s">
        <v>1411</v>
      </c>
      <c r="BD904" s="37">
        <v>44009</v>
      </c>
      <c r="BE904" s="30">
        <v>34207</v>
      </c>
      <c r="BF904" s="30">
        <v>32465</v>
      </c>
      <c r="BG904" s="37" t="s">
        <v>147</v>
      </c>
      <c r="BH904" s="37" t="s">
        <v>1412</v>
      </c>
      <c r="BI904" s="37"/>
      <c r="BJ904" s="37"/>
      <c r="BK904" s="37"/>
      <c r="BL904" s="37"/>
      <c r="BM904" s="37"/>
      <c r="BN904" s="26"/>
      <c r="BO904" s="26"/>
      <c r="BP904" s="26"/>
      <c r="BQ904" s="38"/>
      <c r="BR904" s="26"/>
      <c r="BS904" s="26"/>
      <c r="BT904" s="26"/>
      <c r="BU904" s="26"/>
      <c r="BV904" s="39"/>
    </row>
    <row r="905" spans="1:74" ht="15" hidden="1" customHeight="1">
      <c r="A905" s="67">
        <v>2020</v>
      </c>
      <c r="B905" s="67">
        <v>901</v>
      </c>
      <c r="C905" s="26" t="s">
        <v>129</v>
      </c>
      <c r="D905" s="26" t="s">
        <v>1479</v>
      </c>
      <c r="E905" s="26" t="s">
        <v>1480</v>
      </c>
      <c r="F905" s="27">
        <v>43957</v>
      </c>
      <c r="G905" s="26" t="s">
        <v>2076</v>
      </c>
      <c r="H905" s="67" t="s">
        <v>1402</v>
      </c>
      <c r="I905" s="67" t="s">
        <v>1402</v>
      </c>
      <c r="J905" s="28" t="s">
        <v>2077</v>
      </c>
      <c r="K905" s="26" t="s">
        <v>135</v>
      </c>
      <c r="L905" s="26" t="s">
        <v>136</v>
      </c>
      <c r="M905" s="26" t="s">
        <v>137</v>
      </c>
      <c r="N905" s="26" t="s">
        <v>138</v>
      </c>
      <c r="O905" s="26" t="s">
        <v>138</v>
      </c>
      <c r="Q905" s="30">
        <v>67</v>
      </c>
      <c r="R905" s="30">
        <v>3690</v>
      </c>
      <c r="S905" s="31" t="e">
        <f>#N/A</f>
        <v>#N/A</v>
      </c>
      <c r="T905" s="30">
        <v>771</v>
      </c>
      <c r="AB905" s="33" t="e">
        <f>#N/A</f>
        <v>#N/A</v>
      </c>
      <c r="AC905" s="30">
        <v>1800</v>
      </c>
      <c r="AD905" s="30" t="e">
        <f>#N/A</f>
        <v>#N/A</v>
      </c>
      <c r="AE905" s="34">
        <v>0.93744680851063833</v>
      </c>
      <c r="AG905" s="30" t="e">
        <f>#N/A</f>
        <v>#N/A</v>
      </c>
      <c r="AH905" s="30" t="e">
        <f>#N/A</f>
        <v>#N/A</v>
      </c>
      <c r="AI905" s="30">
        <v>3975.3</v>
      </c>
      <c r="AJ905" s="71">
        <v>3786</v>
      </c>
      <c r="AK905" s="26" t="s">
        <v>139</v>
      </c>
      <c r="AL905" s="26">
        <v>19</v>
      </c>
      <c r="AM905" s="26" t="s">
        <v>1954</v>
      </c>
      <c r="AU905" s="67" t="s">
        <v>1526</v>
      </c>
      <c r="AV905" s="26" t="s">
        <v>2045</v>
      </c>
      <c r="AW905" s="26" t="s">
        <v>1956</v>
      </c>
      <c r="BA905" s="26" t="s">
        <v>1187</v>
      </c>
      <c r="BB905" s="26" t="s">
        <v>1410</v>
      </c>
      <c r="BC905" s="26" t="s">
        <v>1411</v>
      </c>
      <c r="BD905" s="37">
        <v>44009</v>
      </c>
      <c r="BE905" s="30">
        <v>34207</v>
      </c>
      <c r="BF905" s="30">
        <v>32465</v>
      </c>
      <c r="BG905" s="37" t="s">
        <v>147</v>
      </c>
      <c r="BH905" s="37" t="s">
        <v>1412</v>
      </c>
      <c r="BI905" s="37"/>
      <c r="BJ905" s="37"/>
      <c r="BK905" s="37"/>
      <c r="BL905" s="37"/>
      <c r="BM905" s="37"/>
      <c r="BN905" s="26"/>
      <c r="BO905" s="26"/>
      <c r="BP905" s="26"/>
      <c r="BQ905" s="38"/>
      <c r="BR905" s="26"/>
      <c r="BS905" s="26"/>
      <c r="BT905" s="26"/>
      <c r="BU905" s="26"/>
      <c r="BV905" s="39"/>
    </row>
    <row r="906" spans="1:74" ht="15" hidden="1" customHeight="1">
      <c r="A906" s="67">
        <v>2020</v>
      </c>
      <c r="B906" s="67">
        <v>902</v>
      </c>
      <c r="C906" s="26" t="s">
        <v>129</v>
      </c>
      <c r="D906" s="26" t="s">
        <v>1479</v>
      </c>
      <c r="E906" s="26" t="s">
        <v>1480</v>
      </c>
      <c r="F906" s="27">
        <v>43957</v>
      </c>
      <c r="G906" s="26" t="s">
        <v>2078</v>
      </c>
      <c r="H906" s="67" t="s">
        <v>1402</v>
      </c>
      <c r="I906" s="67" t="s">
        <v>1402</v>
      </c>
      <c r="J906" s="28" t="s">
        <v>2079</v>
      </c>
      <c r="K906" s="26" t="s">
        <v>135</v>
      </c>
      <c r="L906" s="26" t="s">
        <v>136</v>
      </c>
      <c r="M906" s="26" t="s">
        <v>137</v>
      </c>
      <c r="N906" s="26" t="s">
        <v>138</v>
      </c>
      <c r="O906" s="26" t="s">
        <v>138</v>
      </c>
      <c r="Q906" s="30">
        <v>72</v>
      </c>
      <c r="R906" s="30">
        <v>5570</v>
      </c>
      <c r="S906" s="31" t="e">
        <f>#N/A</f>
        <v>#N/A</v>
      </c>
      <c r="T906" s="30">
        <v>1295</v>
      </c>
      <c r="AB906" s="33" t="e">
        <f>#N/A</f>
        <v>#N/A</v>
      </c>
      <c r="AC906" s="30">
        <v>1800</v>
      </c>
      <c r="AD906" s="30" t="e">
        <f>#N/A</f>
        <v>#N/A</v>
      </c>
      <c r="AE906" s="34">
        <v>0.95297297297297301</v>
      </c>
      <c r="AG906" s="30" t="e">
        <f>#N/A</f>
        <v>#N/A</v>
      </c>
      <c r="AH906" s="30" t="e">
        <f>#N/A</f>
        <v>#N/A</v>
      </c>
      <c r="AI906" s="30">
        <v>6000.75</v>
      </c>
      <c r="AJ906" s="71">
        <v>5715</v>
      </c>
      <c r="AK906" s="26" t="s">
        <v>139</v>
      </c>
      <c r="AL906" s="26">
        <v>19</v>
      </c>
      <c r="AM906" s="26" t="s">
        <v>1954</v>
      </c>
      <c r="AU906" s="67" t="s">
        <v>1526</v>
      </c>
      <c r="AV906" s="26" t="s">
        <v>2045</v>
      </c>
      <c r="AW906" s="26" t="s">
        <v>1956</v>
      </c>
      <c r="BA906" s="26" t="s">
        <v>1187</v>
      </c>
      <c r="BB906" s="26" t="s">
        <v>1410</v>
      </c>
      <c r="BC906" s="26" t="s">
        <v>1411</v>
      </c>
      <c r="BD906" s="37">
        <v>44009</v>
      </c>
      <c r="BE906" s="30">
        <v>34207</v>
      </c>
      <c r="BF906" s="30">
        <v>32465</v>
      </c>
      <c r="BG906" s="37" t="s">
        <v>147</v>
      </c>
      <c r="BH906" s="37" t="s">
        <v>1412</v>
      </c>
      <c r="BI906" s="37"/>
      <c r="BJ906" s="37"/>
      <c r="BK906" s="37"/>
      <c r="BL906" s="37"/>
      <c r="BM906" s="37"/>
      <c r="BN906" s="26"/>
      <c r="BO906" s="26"/>
      <c r="BP906" s="26"/>
      <c r="BQ906" s="38"/>
      <c r="BR906" s="26"/>
      <c r="BS906" s="26"/>
      <c r="BT906" s="26"/>
      <c r="BU906" s="26"/>
      <c r="BV906" s="39"/>
    </row>
    <row r="907" spans="1:74" ht="15" hidden="1" customHeight="1">
      <c r="A907" s="67">
        <v>2020</v>
      </c>
      <c r="B907" s="67">
        <v>903</v>
      </c>
      <c r="C907" s="26" t="s">
        <v>129</v>
      </c>
      <c r="D907" s="26" t="s">
        <v>1479</v>
      </c>
      <c r="E907" s="26" t="s">
        <v>1480</v>
      </c>
      <c r="F907" s="27">
        <v>43957</v>
      </c>
      <c r="G907" s="26" t="s">
        <v>2080</v>
      </c>
      <c r="H907" s="67" t="s">
        <v>1402</v>
      </c>
      <c r="I907" s="67" t="s">
        <v>1402</v>
      </c>
      <c r="J907" s="28" t="s">
        <v>2081</v>
      </c>
      <c r="K907" s="26" t="s">
        <v>135</v>
      </c>
      <c r="L907" s="26" t="s">
        <v>136</v>
      </c>
      <c r="M907" s="26" t="s">
        <v>137</v>
      </c>
      <c r="N907" s="26" t="s">
        <v>138</v>
      </c>
      <c r="O907" s="26" t="s">
        <v>138</v>
      </c>
      <c r="Q907" s="30">
        <v>73</v>
      </c>
      <c r="R907" s="30">
        <v>5990</v>
      </c>
      <c r="S907" s="31" t="e">
        <f>#N/A</f>
        <v>#N/A</v>
      </c>
      <c r="T907" s="30">
        <v>1408</v>
      </c>
      <c r="AB907" s="33" t="e">
        <f>#N/A</f>
        <v>#N/A</v>
      </c>
      <c r="AC907" s="30">
        <v>1800</v>
      </c>
      <c r="AD907" s="30" t="e">
        <f>#N/A</f>
        <v>#N/A</v>
      </c>
      <c r="AE907" s="34">
        <v>0.98</v>
      </c>
      <c r="AG907" s="30" t="e">
        <f>#N/A</f>
        <v>#N/A</v>
      </c>
      <c r="AH907" s="30" t="e">
        <f>#N/A</f>
        <v>#N/A</v>
      </c>
      <c r="AI907" s="30">
        <v>6453.3</v>
      </c>
      <c r="AJ907" s="71">
        <v>6146</v>
      </c>
      <c r="AK907" s="26" t="s">
        <v>139</v>
      </c>
      <c r="AL907" s="26">
        <v>19</v>
      </c>
      <c r="AM907" s="26" t="s">
        <v>1954</v>
      </c>
      <c r="AU907" s="67" t="s">
        <v>1526</v>
      </c>
      <c r="AV907" s="26" t="s">
        <v>2045</v>
      </c>
      <c r="AW907" s="26" t="s">
        <v>1956</v>
      </c>
      <c r="BA907" s="26" t="s">
        <v>1187</v>
      </c>
      <c r="BB907" s="26" t="s">
        <v>1410</v>
      </c>
      <c r="BC907" s="26" t="s">
        <v>1411</v>
      </c>
      <c r="BD907" s="37">
        <v>44009</v>
      </c>
      <c r="BE907" s="30">
        <v>34207</v>
      </c>
      <c r="BF907" s="30">
        <v>32465</v>
      </c>
      <c r="BG907" s="37" t="s">
        <v>147</v>
      </c>
      <c r="BH907" s="37" t="s">
        <v>1412</v>
      </c>
      <c r="BI907" s="37"/>
      <c r="BJ907" s="37"/>
      <c r="BK907" s="37"/>
      <c r="BL907" s="37"/>
      <c r="BM907" s="37"/>
      <c r="BN907" s="26"/>
      <c r="BO907" s="26"/>
      <c r="BP907" s="26"/>
      <c r="BQ907" s="38"/>
      <c r="BR907" s="26"/>
      <c r="BS907" s="26"/>
      <c r="BT907" s="26"/>
      <c r="BU907" s="26"/>
      <c r="BV907" s="39"/>
    </row>
    <row r="908" spans="1:74" ht="15" hidden="1" customHeight="1">
      <c r="A908" s="67">
        <v>2020</v>
      </c>
      <c r="B908" s="67">
        <v>904</v>
      </c>
      <c r="C908" s="26" t="s">
        <v>129</v>
      </c>
      <c r="D908" s="26" t="s">
        <v>1479</v>
      </c>
      <c r="E908" s="26" t="s">
        <v>1480</v>
      </c>
      <c r="F908" s="27">
        <v>43957</v>
      </c>
      <c r="G908" s="26" t="s">
        <v>2082</v>
      </c>
      <c r="H908" s="67" t="s">
        <v>1402</v>
      </c>
      <c r="I908" s="67" t="s">
        <v>1402</v>
      </c>
      <c r="J908" s="28" t="s">
        <v>2083</v>
      </c>
      <c r="K908" s="26" t="s">
        <v>135</v>
      </c>
      <c r="L908" s="26" t="s">
        <v>136</v>
      </c>
      <c r="M908" s="26" t="s">
        <v>137</v>
      </c>
      <c r="N908" s="26" t="s">
        <v>138</v>
      </c>
      <c r="O908" s="26" t="s">
        <v>138</v>
      </c>
      <c r="Q908" s="30">
        <v>75</v>
      </c>
      <c r="R908" s="30">
        <v>6750</v>
      </c>
      <c r="S908" s="31" t="e">
        <f>#N/A</f>
        <v>#N/A</v>
      </c>
      <c r="T908" s="30">
        <v>1189</v>
      </c>
      <c r="AB908" s="33" t="e">
        <f>#N/A</f>
        <v>#N/A</v>
      </c>
      <c r="AC908" s="30">
        <v>1800</v>
      </c>
      <c r="AD908" s="30" t="e">
        <f>#N/A</f>
        <v>#N/A</v>
      </c>
      <c r="AE908" s="34">
        <v>0.95058823529411762</v>
      </c>
      <c r="AG908" s="30" t="e">
        <f>#N/A</f>
        <v>#N/A</v>
      </c>
      <c r="AH908" s="30" t="e">
        <f>#N/A</f>
        <v>#N/A</v>
      </c>
      <c r="AI908" s="30">
        <v>7272.3</v>
      </c>
      <c r="AJ908" s="71">
        <v>6926</v>
      </c>
      <c r="AK908" s="26" t="s">
        <v>139</v>
      </c>
      <c r="AL908" s="26">
        <v>20</v>
      </c>
      <c r="AM908" s="26" t="s">
        <v>2084</v>
      </c>
      <c r="AU908" s="67" t="s">
        <v>1526</v>
      </c>
      <c r="AV908" s="26" t="s">
        <v>2045</v>
      </c>
      <c r="AW908" s="26" t="s">
        <v>1956</v>
      </c>
      <c r="BA908" s="26" t="s">
        <v>1187</v>
      </c>
      <c r="BB908" s="26" t="s">
        <v>1410</v>
      </c>
      <c r="BC908" s="26" t="s">
        <v>1411</v>
      </c>
      <c r="BD908" s="37">
        <v>44009</v>
      </c>
      <c r="BE908" s="30">
        <v>34207</v>
      </c>
      <c r="BF908" s="30">
        <v>32465</v>
      </c>
      <c r="BG908" s="37" t="s">
        <v>147</v>
      </c>
      <c r="BH908" s="37" t="s">
        <v>1412</v>
      </c>
      <c r="BI908" s="37"/>
      <c r="BJ908" s="37"/>
      <c r="BK908" s="37"/>
      <c r="BL908" s="37"/>
      <c r="BM908" s="37"/>
      <c r="BN908" s="26"/>
      <c r="BO908" s="26"/>
      <c r="BP908" s="26"/>
      <c r="BQ908" s="38"/>
      <c r="BR908" s="26"/>
      <c r="BS908" s="26"/>
      <c r="BT908" s="26"/>
      <c r="BU908" s="26"/>
      <c r="BV908" s="39"/>
    </row>
    <row r="909" spans="1:74" ht="15" hidden="1" customHeight="1">
      <c r="A909" s="67">
        <v>2020</v>
      </c>
      <c r="B909" s="67">
        <v>905</v>
      </c>
      <c r="C909" s="26" t="s">
        <v>129</v>
      </c>
      <c r="D909" s="26" t="s">
        <v>1479</v>
      </c>
      <c r="E909" s="26" t="s">
        <v>1480</v>
      </c>
      <c r="F909" s="27">
        <v>43957</v>
      </c>
      <c r="G909" s="26" t="s">
        <v>2085</v>
      </c>
      <c r="H909" s="67" t="s">
        <v>1402</v>
      </c>
      <c r="I909" s="67" t="s">
        <v>1402</v>
      </c>
      <c r="J909" s="28" t="s">
        <v>1594</v>
      </c>
      <c r="K909" s="26" t="s">
        <v>135</v>
      </c>
      <c r="L909" s="26" t="s">
        <v>136</v>
      </c>
      <c r="M909" s="26" t="s">
        <v>137</v>
      </c>
      <c r="N909" s="26" t="s">
        <v>138</v>
      </c>
      <c r="O909" s="26" t="s">
        <v>138</v>
      </c>
      <c r="Q909" s="30">
        <v>80</v>
      </c>
      <c r="R909" s="30">
        <v>6720</v>
      </c>
      <c r="S909" s="31" t="e">
        <f>#N/A</f>
        <v>#N/A</v>
      </c>
      <c r="T909" s="30">
        <v>1655</v>
      </c>
      <c r="AB909" s="33" t="e">
        <f>#N/A</f>
        <v>#N/A</v>
      </c>
      <c r="AC909" s="30">
        <v>1800</v>
      </c>
      <c r="AD909" s="30" t="e">
        <f>#N/A</f>
        <v>#N/A</v>
      </c>
      <c r="AE909" s="34">
        <v>0.95727272727272728</v>
      </c>
      <c r="AG909" s="30" t="e">
        <f>#N/A</f>
        <v>#N/A</v>
      </c>
      <c r="AH909" s="30" t="e">
        <f>#N/A</f>
        <v>#N/A</v>
      </c>
      <c r="AI909" s="30">
        <v>7239.75</v>
      </c>
      <c r="AJ909" s="71">
        <v>6895</v>
      </c>
      <c r="AK909" s="26" t="s">
        <v>139</v>
      </c>
      <c r="AL909" s="26">
        <v>20</v>
      </c>
      <c r="AM909" s="26" t="s">
        <v>2084</v>
      </c>
      <c r="AU909" s="67" t="s">
        <v>1526</v>
      </c>
      <c r="AV909" s="26" t="s">
        <v>2045</v>
      </c>
      <c r="AW909" s="26" t="s">
        <v>1956</v>
      </c>
      <c r="BA909" s="26" t="s">
        <v>1187</v>
      </c>
      <c r="BB909" s="26" t="s">
        <v>1410</v>
      </c>
      <c r="BC909" s="26" t="s">
        <v>1411</v>
      </c>
      <c r="BD909" s="37">
        <v>44009</v>
      </c>
      <c r="BE909" s="30">
        <v>34207</v>
      </c>
      <c r="BF909" s="30">
        <v>32465</v>
      </c>
      <c r="BG909" s="37" t="s">
        <v>147</v>
      </c>
      <c r="BH909" s="37" t="s">
        <v>1412</v>
      </c>
      <c r="BI909" s="37"/>
      <c r="BJ909" s="37"/>
      <c r="BK909" s="37"/>
      <c r="BL909" s="37"/>
      <c r="BM909" s="37"/>
      <c r="BN909" s="26"/>
      <c r="BO909" s="26"/>
      <c r="BP909" s="26"/>
      <c r="BQ909" s="38"/>
      <c r="BR909" s="26"/>
      <c r="BS909" s="26"/>
      <c r="BT909" s="26"/>
      <c r="BU909" s="26"/>
      <c r="BV909" s="39"/>
    </row>
    <row r="910" spans="1:74" ht="15" hidden="1" customHeight="1">
      <c r="A910" s="67">
        <v>2020</v>
      </c>
      <c r="B910" s="67">
        <v>906</v>
      </c>
      <c r="C910" s="26" t="s">
        <v>129</v>
      </c>
      <c r="D910" s="26" t="s">
        <v>1479</v>
      </c>
      <c r="E910" s="26" t="s">
        <v>1480</v>
      </c>
      <c r="F910" s="27">
        <v>43957</v>
      </c>
      <c r="G910" s="26" t="s">
        <v>2086</v>
      </c>
      <c r="H910" s="67" t="s">
        <v>1402</v>
      </c>
      <c r="I910" s="67" t="s">
        <v>1402</v>
      </c>
      <c r="J910" s="28" t="s">
        <v>2087</v>
      </c>
      <c r="K910" s="26" t="s">
        <v>135</v>
      </c>
      <c r="L910" s="26" t="s">
        <v>136</v>
      </c>
      <c r="M910" s="26" t="s">
        <v>137</v>
      </c>
      <c r="N910" s="26" t="s">
        <v>138</v>
      </c>
      <c r="O910" s="26" t="s">
        <v>138</v>
      </c>
      <c r="Q910" s="30">
        <v>70</v>
      </c>
      <c r="R910" s="30">
        <v>4940</v>
      </c>
      <c r="S910" s="31" t="e">
        <f>#N/A</f>
        <v>#N/A</v>
      </c>
      <c r="T910" s="30">
        <v>1223</v>
      </c>
      <c r="AB910" s="33" t="e">
        <f>#N/A</f>
        <v>#N/A</v>
      </c>
      <c r="AC910" s="30">
        <v>1800</v>
      </c>
      <c r="AD910" s="30" t="e">
        <f>#N/A</f>
        <v>#N/A</v>
      </c>
      <c r="AE910" s="34">
        <v>0.9587234042553191</v>
      </c>
      <c r="AG910" s="30" t="e">
        <f>#N/A</f>
        <v>#N/A</v>
      </c>
      <c r="AH910" s="30" t="e">
        <f>#N/A</f>
        <v>#N/A</v>
      </c>
      <c r="AI910" s="30">
        <v>5321.4000000000005</v>
      </c>
      <c r="AJ910" s="71">
        <v>5068</v>
      </c>
      <c r="AK910" s="26" t="s">
        <v>139</v>
      </c>
      <c r="AL910" s="26">
        <v>20</v>
      </c>
      <c r="AM910" s="26" t="s">
        <v>2084</v>
      </c>
      <c r="AU910" s="67" t="s">
        <v>1526</v>
      </c>
      <c r="AV910" s="26" t="s">
        <v>2045</v>
      </c>
      <c r="AW910" s="26" t="s">
        <v>1956</v>
      </c>
      <c r="BA910" s="26" t="s">
        <v>1187</v>
      </c>
      <c r="BB910" s="26" t="s">
        <v>1410</v>
      </c>
      <c r="BC910" s="26" t="s">
        <v>1411</v>
      </c>
      <c r="BD910" s="37">
        <v>44009</v>
      </c>
      <c r="BE910" s="30">
        <v>34207</v>
      </c>
      <c r="BF910" s="30">
        <v>32465</v>
      </c>
      <c r="BG910" s="37" t="s">
        <v>147</v>
      </c>
      <c r="BH910" s="37" t="s">
        <v>1412</v>
      </c>
      <c r="BI910" s="37"/>
      <c r="BJ910" s="37"/>
      <c r="BK910" s="37"/>
      <c r="BL910" s="37"/>
      <c r="BM910" s="37"/>
      <c r="BN910" s="26"/>
      <c r="BO910" s="26"/>
      <c r="BP910" s="26"/>
      <c r="BQ910" s="38"/>
      <c r="BR910" s="26"/>
      <c r="BS910" s="26"/>
      <c r="BT910" s="26"/>
      <c r="BU910" s="26"/>
      <c r="BV910" s="39"/>
    </row>
    <row r="911" spans="1:74" ht="15" hidden="1" customHeight="1">
      <c r="A911" s="67">
        <v>2020</v>
      </c>
      <c r="B911" s="67">
        <v>907</v>
      </c>
      <c r="C911" s="26" t="s">
        <v>129</v>
      </c>
      <c r="D911" s="26" t="s">
        <v>1479</v>
      </c>
      <c r="E911" s="26" t="s">
        <v>1480</v>
      </c>
      <c r="F911" s="27">
        <v>43957</v>
      </c>
      <c r="G911" s="26" t="s">
        <v>2088</v>
      </c>
      <c r="H911" s="67" t="s">
        <v>1402</v>
      </c>
      <c r="I911" s="67" t="s">
        <v>1402</v>
      </c>
      <c r="J911" s="28" t="s">
        <v>2089</v>
      </c>
      <c r="K911" s="26" t="s">
        <v>135</v>
      </c>
      <c r="L911" s="26" t="s">
        <v>136</v>
      </c>
      <c r="M911" s="26" t="s">
        <v>137</v>
      </c>
      <c r="N911" s="26" t="s">
        <v>138</v>
      </c>
      <c r="O911" s="26" t="s">
        <v>138</v>
      </c>
      <c r="Q911" s="30">
        <v>73</v>
      </c>
      <c r="R911" s="30">
        <v>4750</v>
      </c>
      <c r="S911" s="31" t="e">
        <f>#N/A</f>
        <v>#N/A</v>
      </c>
      <c r="T911" s="30">
        <v>1079</v>
      </c>
      <c r="AB911" s="33" t="e">
        <f>#N/A</f>
        <v>#N/A</v>
      </c>
      <c r="AC911" s="30">
        <v>1800</v>
      </c>
      <c r="AD911" s="30" t="e">
        <f>#N/A</f>
        <v>#N/A</v>
      </c>
      <c r="AE911" s="34">
        <v>0.95297297297297301</v>
      </c>
      <c r="AG911" s="30" t="e">
        <f>#N/A</f>
        <v>#N/A</v>
      </c>
      <c r="AH911" s="30" t="e">
        <f>#N/A</f>
        <v>#N/A</v>
      </c>
      <c r="AI911" s="30">
        <v>5117.7</v>
      </c>
      <c r="AJ911" s="71">
        <v>4874</v>
      </c>
      <c r="AK911" s="26" t="s">
        <v>139</v>
      </c>
      <c r="AL911" s="26">
        <v>20</v>
      </c>
      <c r="AM911" s="26" t="s">
        <v>2084</v>
      </c>
      <c r="AU911" s="67" t="s">
        <v>1526</v>
      </c>
      <c r="AV911" s="26" t="s">
        <v>2045</v>
      </c>
      <c r="AW911" s="26" t="s">
        <v>1956</v>
      </c>
      <c r="BA911" s="26" t="s">
        <v>1187</v>
      </c>
      <c r="BB911" s="26" t="s">
        <v>1410</v>
      </c>
      <c r="BC911" s="26" t="s">
        <v>1411</v>
      </c>
      <c r="BD911" s="37">
        <v>44009</v>
      </c>
      <c r="BE911" s="30">
        <v>34207</v>
      </c>
      <c r="BF911" s="30">
        <v>32465</v>
      </c>
      <c r="BG911" s="37" t="s">
        <v>147</v>
      </c>
      <c r="BH911" s="37" t="s">
        <v>1412</v>
      </c>
      <c r="BI911" s="37"/>
      <c r="BJ911" s="37"/>
      <c r="BK911" s="37"/>
      <c r="BL911" s="37"/>
      <c r="BM911" s="37"/>
      <c r="BN911" s="26"/>
      <c r="BO911" s="26"/>
      <c r="BP911" s="26"/>
      <c r="BQ911" s="38"/>
      <c r="BR911" s="26"/>
      <c r="BS911" s="26"/>
      <c r="BT911" s="26"/>
      <c r="BU911" s="26"/>
      <c r="BV911" s="39"/>
    </row>
    <row r="912" spans="1:74" ht="15" hidden="1" customHeight="1">
      <c r="A912" s="67">
        <v>2020</v>
      </c>
      <c r="B912" s="67">
        <v>908</v>
      </c>
      <c r="C912" s="26" t="s">
        <v>129</v>
      </c>
      <c r="D912" s="26" t="s">
        <v>1479</v>
      </c>
      <c r="E912" s="26" t="s">
        <v>1480</v>
      </c>
      <c r="F912" s="27">
        <v>43957</v>
      </c>
      <c r="G912" s="26" t="s">
        <v>2090</v>
      </c>
      <c r="H912" s="67" t="s">
        <v>1402</v>
      </c>
      <c r="I912" s="67" t="s">
        <v>1402</v>
      </c>
      <c r="J912" s="28" t="s">
        <v>1594</v>
      </c>
      <c r="K912" s="26" t="s">
        <v>135</v>
      </c>
      <c r="L912" s="26" t="s">
        <v>136</v>
      </c>
      <c r="M912" s="26" t="s">
        <v>137</v>
      </c>
      <c r="N912" s="26" t="s">
        <v>138</v>
      </c>
      <c r="O912" s="26" t="s">
        <v>138</v>
      </c>
      <c r="Q912" s="30">
        <v>75</v>
      </c>
      <c r="R912" s="30">
        <v>7240</v>
      </c>
      <c r="S912" s="31" t="e">
        <f>#N/A</f>
        <v>#N/A</v>
      </c>
      <c r="T912" s="30">
        <v>1684</v>
      </c>
      <c r="AB912" s="33" t="e">
        <f>#N/A</f>
        <v>#N/A</v>
      </c>
      <c r="AC912" s="30">
        <v>1800</v>
      </c>
      <c r="AD912" s="30" t="e">
        <f>#N/A</f>
        <v>#N/A</v>
      </c>
      <c r="AE912" s="34">
        <v>0.88909090909090904</v>
      </c>
      <c r="AG912" s="30" t="e">
        <f>#N/A</f>
        <v>#N/A</v>
      </c>
      <c r="AH912" s="30" t="e">
        <f>#N/A</f>
        <v>#N/A</v>
      </c>
      <c r="AI912" s="30">
        <v>7799.4000000000005</v>
      </c>
      <c r="AJ912" s="71">
        <v>7428</v>
      </c>
      <c r="AK912" s="26" t="s">
        <v>139</v>
      </c>
      <c r="AL912" s="26">
        <v>20</v>
      </c>
      <c r="AM912" s="26" t="s">
        <v>2084</v>
      </c>
      <c r="AU912" s="67" t="s">
        <v>1526</v>
      </c>
      <c r="AV912" s="26" t="s">
        <v>2045</v>
      </c>
      <c r="AW912" s="26" t="s">
        <v>1956</v>
      </c>
      <c r="BA912" s="26" t="s">
        <v>1187</v>
      </c>
      <c r="BB912" s="26" t="s">
        <v>1410</v>
      </c>
      <c r="BC912" s="26" t="s">
        <v>1411</v>
      </c>
      <c r="BD912" s="37">
        <v>44009</v>
      </c>
      <c r="BE912" s="30">
        <v>34207</v>
      </c>
      <c r="BF912" s="30">
        <v>32465</v>
      </c>
      <c r="BG912" s="37" t="s">
        <v>147</v>
      </c>
      <c r="BH912" s="37" t="s">
        <v>1412</v>
      </c>
      <c r="BI912" s="37"/>
      <c r="BJ912" s="37"/>
      <c r="BK912" s="37"/>
      <c r="BL912" s="37"/>
      <c r="BM912" s="37"/>
      <c r="BN912" s="26"/>
      <c r="BO912" s="26"/>
      <c r="BP912" s="26"/>
      <c r="BQ912" s="38"/>
      <c r="BR912" s="26"/>
      <c r="BS912" s="26"/>
      <c r="BT912" s="26"/>
      <c r="BU912" s="26"/>
      <c r="BV912" s="39"/>
    </row>
    <row r="913" spans="1:74" ht="15" hidden="1" customHeight="1">
      <c r="A913" s="67">
        <v>2020</v>
      </c>
      <c r="B913" s="67">
        <v>909</v>
      </c>
      <c r="C913" s="26" t="s">
        <v>129</v>
      </c>
      <c r="D913" s="26" t="s">
        <v>1479</v>
      </c>
      <c r="E913" s="26" t="s">
        <v>1480</v>
      </c>
      <c r="F913" s="27">
        <v>43957</v>
      </c>
      <c r="G913" s="26" t="s">
        <v>2091</v>
      </c>
      <c r="H913" s="67" t="s">
        <v>1402</v>
      </c>
      <c r="I913" s="67" t="s">
        <v>1402</v>
      </c>
      <c r="J913" s="28" t="s">
        <v>2092</v>
      </c>
      <c r="K913" s="26" t="s">
        <v>135</v>
      </c>
      <c r="L913" s="26" t="s">
        <v>136</v>
      </c>
      <c r="M913" s="26" t="s">
        <v>137</v>
      </c>
      <c r="N913" s="26" t="s">
        <v>138</v>
      </c>
      <c r="O913" s="26" t="s">
        <v>138</v>
      </c>
      <c r="Q913" s="30">
        <v>78</v>
      </c>
      <c r="R913" s="30">
        <v>6570</v>
      </c>
      <c r="S913" s="31" t="e">
        <f>#N/A</f>
        <v>#N/A</v>
      </c>
      <c r="T913" s="30">
        <v>1655</v>
      </c>
      <c r="AB913" s="33" t="e">
        <f>#N/A</f>
        <v>#N/A</v>
      </c>
      <c r="AC913" s="30">
        <v>1800</v>
      </c>
      <c r="AD913" s="30" t="e">
        <f>#N/A</f>
        <v>#N/A</v>
      </c>
      <c r="AE913" s="34">
        <v>0.98</v>
      </c>
      <c r="AG913" s="30" t="e">
        <f>#N/A</f>
        <v>#N/A</v>
      </c>
      <c r="AH913" s="30" t="e">
        <f>#N/A</f>
        <v>#N/A</v>
      </c>
      <c r="AI913" s="30">
        <v>7078.05</v>
      </c>
      <c r="AJ913" s="71">
        <v>6741</v>
      </c>
      <c r="AK913" s="26" t="s">
        <v>139</v>
      </c>
      <c r="AL913" s="26">
        <v>20</v>
      </c>
      <c r="AM913" s="26" t="s">
        <v>2084</v>
      </c>
      <c r="AU913" s="67" t="s">
        <v>1526</v>
      </c>
      <c r="AV913" s="26" t="s">
        <v>2045</v>
      </c>
      <c r="AW913" s="26" t="s">
        <v>1956</v>
      </c>
      <c r="BA913" s="26" t="s">
        <v>1187</v>
      </c>
      <c r="BB913" s="26" t="s">
        <v>1410</v>
      </c>
      <c r="BC913" s="26" t="s">
        <v>1411</v>
      </c>
      <c r="BD913" s="37">
        <v>44009</v>
      </c>
      <c r="BE913" s="30">
        <v>34207</v>
      </c>
      <c r="BF913" s="30">
        <v>32465</v>
      </c>
      <c r="BG913" s="37" t="s">
        <v>147</v>
      </c>
      <c r="BH913" s="37" t="s">
        <v>1412</v>
      </c>
      <c r="BI913" s="37"/>
      <c r="BJ913" s="37"/>
      <c r="BK913" s="37"/>
      <c r="BL913" s="37"/>
      <c r="BM913" s="37"/>
      <c r="BN913" s="26"/>
      <c r="BO913" s="26"/>
      <c r="BP913" s="26"/>
      <c r="BQ913" s="38"/>
      <c r="BR913" s="26"/>
      <c r="BS913" s="26"/>
      <c r="BT913" s="26"/>
      <c r="BU913" s="26"/>
      <c r="BV913" s="39"/>
    </row>
    <row r="914" spans="1:74" ht="15" hidden="1" customHeight="1">
      <c r="A914" s="67">
        <v>2020</v>
      </c>
      <c r="B914" s="67">
        <v>910</v>
      </c>
      <c r="C914" s="26" t="s">
        <v>129</v>
      </c>
      <c r="D914" s="26" t="s">
        <v>1479</v>
      </c>
      <c r="E914" s="26" t="s">
        <v>1480</v>
      </c>
      <c r="F914" s="27">
        <v>43957</v>
      </c>
      <c r="G914" s="26" t="s">
        <v>2093</v>
      </c>
      <c r="H914" s="67" t="s">
        <v>1402</v>
      </c>
      <c r="I914" s="67" t="s">
        <v>1402</v>
      </c>
      <c r="J914" s="28" t="s">
        <v>2094</v>
      </c>
      <c r="K914" s="26" t="s">
        <v>135</v>
      </c>
      <c r="L914" s="26" t="s">
        <v>136</v>
      </c>
      <c r="M914" s="26" t="s">
        <v>137</v>
      </c>
      <c r="N914" s="26" t="s">
        <v>138</v>
      </c>
      <c r="O914" s="26" t="s">
        <v>138</v>
      </c>
      <c r="Q914" s="30">
        <v>77</v>
      </c>
      <c r="R914" s="30">
        <v>6440</v>
      </c>
      <c r="S914" s="31" t="e">
        <f>#N/A</f>
        <v>#N/A</v>
      </c>
      <c r="T914" s="30">
        <v>1482</v>
      </c>
      <c r="AB914" s="33" t="e">
        <f>#N/A</f>
        <v>#N/A</v>
      </c>
      <c r="AC914" s="30">
        <v>1800</v>
      </c>
      <c r="AD914" s="30" t="e">
        <f>#N/A</f>
        <v>#N/A</v>
      </c>
      <c r="AE914" s="34">
        <v>0.93081967213114747</v>
      </c>
      <c r="AG914" s="30" t="e">
        <f>#N/A</f>
        <v>#N/A</v>
      </c>
      <c r="AH914" s="30" t="e">
        <f>#N/A</f>
        <v>#N/A</v>
      </c>
      <c r="AI914" s="30">
        <v>6937.35</v>
      </c>
      <c r="AJ914" s="71">
        <v>6607</v>
      </c>
      <c r="AK914" s="26" t="s">
        <v>139</v>
      </c>
      <c r="AL914" s="26">
        <v>20</v>
      </c>
      <c r="AM914" s="26" t="s">
        <v>2084</v>
      </c>
      <c r="AU914" s="67" t="s">
        <v>1526</v>
      </c>
      <c r="AV914" s="26" t="s">
        <v>2045</v>
      </c>
      <c r="AW914" s="26" t="s">
        <v>1956</v>
      </c>
      <c r="BA914" s="26" t="s">
        <v>1187</v>
      </c>
      <c r="BB914" s="26" t="s">
        <v>1410</v>
      </c>
      <c r="BC914" s="26" t="s">
        <v>1411</v>
      </c>
      <c r="BD914" s="37">
        <v>44009</v>
      </c>
      <c r="BE914" s="30">
        <v>34207</v>
      </c>
      <c r="BF914" s="30">
        <v>32465</v>
      </c>
      <c r="BG914" s="37" t="s">
        <v>147</v>
      </c>
      <c r="BH914" s="37" t="s">
        <v>1412</v>
      </c>
      <c r="BI914" s="37"/>
      <c r="BJ914" s="37"/>
      <c r="BK914" s="37"/>
      <c r="BL914" s="37"/>
      <c r="BM914" s="37"/>
      <c r="BN914" s="26"/>
      <c r="BO914" s="26"/>
      <c r="BP914" s="26"/>
      <c r="BQ914" s="38"/>
      <c r="BR914" s="26"/>
      <c r="BS914" s="26"/>
      <c r="BT914" s="26"/>
      <c r="BU914" s="26"/>
      <c r="BV914" s="39"/>
    </row>
    <row r="915" spans="1:74" ht="15" hidden="1" customHeight="1">
      <c r="A915" s="67">
        <v>2020</v>
      </c>
      <c r="B915" s="67">
        <v>911</v>
      </c>
      <c r="C915" s="26" t="s">
        <v>129</v>
      </c>
      <c r="D915" s="26" t="s">
        <v>1479</v>
      </c>
      <c r="E915" s="26" t="s">
        <v>1480</v>
      </c>
      <c r="F915" s="27">
        <v>43957</v>
      </c>
      <c r="G915" s="26" t="s">
        <v>2095</v>
      </c>
      <c r="H915" s="67" t="s">
        <v>1402</v>
      </c>
      <c r="I915" s="67" t="s">
        <v>1402</v>
      </c>
      <c r="J915" s="28" t="s">
        <v>1594</v>
      </c>
      <c r="K915" s="26" t="s">
        <v>135</v>
      </c>
      <c r="L915" s="26" t="s">
        <v>136</v>
      </c>
      <c r="M915" s="26" t="s">
        <v>137</v>
      </c>
      <c r="N915" s="26" t="s">
        <v>138</v>
      </c>
      <c r="O915" s="26" t="s">
        <v>138</v>
      </c>
      <c r="Q915" s="30">
        <v>83</v>
      </c>
      <c r="R915" s="30">
        <v>9450</v>
      </c>
      <c r="S915" s="31" t="e">
        <f>#N/A</f>
        <v>#N/A</v>
      </c>
      <c r="T915" s="30">
        <v>2391</v>
      </c>
      <c r="AB915" s="33" t="e">
        <f>#N/A</f>
        <v>#N/A</v>
      </c>
      <c r="AC915" s="30">
        <v>1800</v>
      </c>
      <c r="AD915" s="30" t="e">
        <f>#N/A</f>
        <v>#N/A</v>
      </c>
      <c r="AE915" s="34">
        <v>0.93555555555555558</v>
      </c>
      <c r="AG915" s="30" t="e">
        <f>#N/A</f>
        <v>#N/A</v>
      </c>
      <c r="AH915" s="30" t="e">
        <f>#N/A</f>
        <v>#N/A</v>
      </c>
      <c r="AI915" s="30">
        <v>10180.800000000001</v>
      </c>
      <c r="AJ915" s="71">
        <v>9696</v>
      </c>
      <c r="AK915" s="26" t="s">
        <v>139</v>
      </c>
      <c r="AL915" s="26">
        <v>20</v>
      </c>
      <c r="AM915" s="26" t="s">
        <v>2084</v>
      </c>
      <c r="AU915" s="67" t="s">
        <v>1526</v>
      </c>
      <c r="AV915" s="26" t="s">
        <v>2045</v>
      </c>
      <c r="AW915" s="26" t="s">
        <v>1956</v>
      </c>
      <c r="BA915" s="26" t="s">
        <v>1187</v>
      </c>
      <c r="BB915" s="26" t="s">
        <v>1410</v>
      </c>
      <c r="BC915" s="26" t="s">
        <v>1411</v>
      </c>
      <c r="BD915" s="37">
        <v>44009</v>
      </c>
      <c r="BE915" s="30">
        <v>34207</v>
      </c>
      <c r="BF915" s="30">
        <v>32465</v>
      </c>
      <c r="BG915" s="37" t="s">
        <v>147</v>
      </c>
      <c r="BH915" s="37" t="s">
        <v>1412</v>
      </c>
      <c r="BI915" s="37"/>
      <c r="BJ915" s="37"/>
      <c r="BK915" s="37"/>
      <c r="BL915" s="37"/>
      <c r="BM915" s="37"/>
      <c r="BN915" s="26"/>
      <c r="BO915" s="26"/>
      <c r="BP915" s="26"/>
      <c r="BQ915" s="38"/>
      <c r="BR915" s="26"/>
      <c r="BS915" s="26"/>
      <c r="BT915" s="26"/>
      <c r="BU915" s="26"/>
      <c r="BV915" s="39"/>
    </row>
    <row r="916" spans="1:74" ht="15" hidden="1" customHeight="1">
      <c r="A916" s="67">
        <v>2020</v>
      </c>
      <c r="B916" s="67">
        <v>912</v>
      </c>
      <c r="C916" s="26" t="s">
        <v>129</v>
      </c>
      <c r="D916" s="26" t="s">
        <v>1479</v>
      </c>
      <c r="E916" s="26" t="s">
        <v>1480</v>
      </c>
      <c r="F916" s="27">
        <v>43957</v>
      </c>
      <c r="G916" s="26" t="s">
        <v>2096</v>
      </c>
      <c r="H916" s="67" t="s">
        <v>1402</v>
      </c>
      <c r="I916" s="67" t="s">
        <v>1402</v>
      </c>
      <c r="J916" s="28" t="s">
        <v>1594</v>
      </c>
      <c r="K916" s="26" t="s">
        <v>135</v>
      </c>
      <c r="L916" s="26" t="s">
        <v>136</v>
      </c>
      <c r="M916" s="26" t="s">
        <v>137</v>
      </c>
      <c r="N916" s="26" t="s">
        <v>138</v>
      </c>
      <c r="O916" s="26" t="s">
        <v>138</v>
      </c>
      <c r="Q916" s="30">
        <v>73</v>
      </c>
      <c r="R916" s="30">
        <v>4390</v>
      </c>
      <c r="S916" s="31" t="e">
        <f>#N/A</f>
        <v>#N/A</v>
      </c>
      <c r="T916" s="30">
        <v>964</v>
      </c>
      <c r="AB916" s="33" t="e">
        <f>#N/A</f>
        <v>#N/A</v>
      </c>
      <c r="AC916" s="30">
        <v>1800</v>
      </c>
      <c r="AD916" s="30" t="e">
        <f>#N/A</f>
        <v>#N/A</v>
      </c>
      <c r="AE916" s="34">
        <v>0.98</v>
      </c>
      <c r="AG916" s="30" t="e">
        <f>#N/A</f>
        <v>#N/A</v>
      </c>
      <c r="AH916" s="30" t="e">
        <f>#N/A</f>
        <v>#N/A</v>
      </c>
      <c r="AI916" s="30">
        <v>4729.2</v>
      </c>
      <c r="AJ916" s="71">
        <v>4504</v>
      </c>
      <c r="AK916" s="26" t="s">
        <v>139</v>
      </c>
      <c r="AL916" s="26">
        <v>20</v>
      </c>
      <c r="AM916" s="26" t="s">
        <v>2084</v>
      </c>
      <c r="AU916" s="67" t="s">
        <v>1526</v>
      </c>
      <c r="AV916" s="26" t="s">
        <v>2045</v>
      </c>
      <c r="AW916" s="26" t="s">
        <v>2097</v>
      </c>
      <c r="BA916" s="26" t="s">
        <v>1187</v>
      </c>
      <c r="BB916" s="26" t="s">
        <v>1410</v>
      </c>
      <c r="BC916" s="26" t="s">
        <v>1411</v>
      </c>
      <c r="BD916" s="37">
        <v>44009</v>
      </c>
      <c r="BE916" s="30">
        <v>34207</v>
      </c>
      <c r="BF916" s="30">
        <v>32465</v>
      </c>
      <c r="BG916" s="37" t="s">
        <v>147</v>
      </c>
      <c r="BH916" s="37" t="s">
        <v>1412</v>
      </c>
      <c r="BI916" s="37"/>
      <c r="BJ916" s="37"/>
      <c r="BK916" s="37"/>
      <c r="BL916" s="37"/>
      <c r="BM916" s="37"/>
      <c r="BN916" s="26"/>
      <c r="BO916" s="26"/>
      <c r="BP916" s="26"/>
      <c r="BQ916" s="38"/>
      <c r="BR916" s="26"/>
      <c r="BS916" s="26"/>
      <c r="BT916" s="26"/>
      <c r="BU916" s="26"/>
      <c r="BV916" s="39"/>
    </row>
    <row r="917" spans="1:74" ht="15" hidden="1" customHeight="1">
      <c r="A917" s="67">
        <v>2020</v>
      </c>
      <c r="B917" s="67">
        <v>913</v>
      </c>
      <c r="C917" s="26" t="s">
        <v>129</v>
      </c>
      <c r="D917" s="26" t="s">
        <v>1479</v>
      </c>
      <c r="E917" s="26" t="s">
        <v>1480</v>
      </c>
      <c r="F917" s="27">
        <v>43957</v>
      </c>
      <c r="G917" s="26" t="s">
        <v>2098</v>
      </c>
      <c r="H917" s="67" t="s">
        <v>1402</v>
      </c>
      <c r="I917" s="67" t="s">
        <v>1402</v>
      </c>
      <c r="J917" s="28" t="s">
        <v>2099</v>
      </c>
      <c r="K917" s="26" t="s">
        <v>135</v>
      </c>
      <c r="L917" s="26" t="s">
        <v>136</v>
      </c>
      <c r="M917" s="26" t="s">
        <v>137</v>
      </c>
      <c r="N917" s="26" t="s">
        <v>138</v>
      </c>
      <c r="O917" s="26" t="s">
        <v>138</v>
      </c>
      <c r="Q917" s="30">
        <v>75</v>
      </c>
      <c r="R917" s="30">
        <v>5810</v>
      </c>
      <c r="S917" s="31" t="e">
        <f>#N/A</f>
        <v>#N/A</v>
      </c>
      <c r="T917" s="30">
        <v>1221</v>
      </c>
      <c r="AB917" s="33" t="e">
        <f>#N/A</f>
        <v>#N/A</v>
      </c>
      <c r="AC917" s="30">
        <v>1800</v>
      </c>
      <c r="AD917" s="30" t="e">
        <f>#N/A</f>
        <v>#N/A</v>
      </c>
      <c r="AE917" s="34">
        <v>0.86372093023255814</v>
      </c>
      <c r="AG917" s="30" t="e">
        <f>#N/A</f>
        <v>#N/A</v>
      </c>
      <c r="AH917" s="30" t="e">
        <f>#N/A</f>
        <v>#N/A</v>
      </c>
      <c r="AI917" s="30">
        <v>6259.05</v>
      </c>
      <c r="AJ917" s="71">
        <v>5961</v>
      </c>
      <c r="AK917" s="26" t="s">
        <v>139</v>
      </c>
      <c r="AL917" s="26">
        <v>20</v>
      </c>
      <c r="AM917" s="26" t="s">
        <v>2084</v>
      </c>
      <c r="AU917" s="67" t="s">
        <v>1526</v>
      </c>
      <c r="AV917" s="26" t="s">
        <v>2045</v>
      </c>
      <c r="AW917" s="26" t="s">
        <v>2097</v>
      </c>
      <c r="BA917" s="26" t="s">
        <v>1187</v>
      </c>
      <c r="BB917" s="26" t="s">
        <v>1410</v>
      </c>
      <c r="BC917" s="26" t="s">
        <v>1411</v>
      </c>
      <c r="BD917" s="37">
        <v>44009</v>
      </c>
      <c r="BE917" s="30">
        <v>34207</v>
      </c>
      <c r="BF917" s="30">
        <v>32465</v>
      </c>
      <c r="BG917" s="37" t="s">
        <v>147</v>
      </c>
      <c r="BH917" s="37" t="s">
        <v>1412</v>
      </c>
      <c r="BI917" s="37"/>
      <c r="BJ917" s="37"/>
      <c r="BK917" s="37"/>
      <c r="BL917" s="37"/>
      <c r="BM917" s="37"/>
      <c r="BN917" s="26"/>
      <c r="BO917" s="26"/>
      <c r="BP917" s="26"/>
      <c r="BQ917" s="38"/>
      <c r="BR917" s="26"/>
      <c r="BS917" s="26"/>
      <c r="BT917" s="26"/>
      <c r="BU917" s="26"/>
      <c r="BV917" s="39"/>
    </row>
    <row r="918" spans="1:74" ht="15" hidden="1" customHeight="1">
      <c r="A918" s="67">
        <v>2020</v>
      </c>
      <c r="B918" s="67">
        <v>914</v>
      </c>
      <c r="C918" s="26" t="s">
        <v>129</v>
      </c>
      <c r="D918" s="26" t="s">
        <v>1479</v>
      </c>
      <c r="E918" s="26" t="s">
        <v>1480</v>
      </c>
      <c r="F918" s="27">
        <v>43957</v>
      </c>
      <c r="G918" s="26" t="s">
        <v>2100</v>
      </c>
      <c r="H918" s="67" t="s">
        <v>1402</v>
      </c>
      <c r="I918" s="67" t="s">
        <v>1402</v>
      </c>
      <c r="J918" s="28" t="s">
        <v>2101</v>
      </c>
      <c r="K918" s="26" t="s">
        <v>135</v>
      </c>
      <c r="L918" s="26" t="s">
        <v>136</v>
      </c>
      <c r="M918" s="26" t="s">
        <v>137</v>
      </c>
      <c r="N918" s="26" t="s">
        <v>138</v>
      </c>
      <c r="O918" s="26" t="s">
        <v>138</v>
      </c>
      <c r="Q918" s="30">
        <v>79</v>
      </c>
      <c r="R918" s="30">
        <v>6830</v>
      </c>
      <c r="S918" s="31" t="e">
        <f>#N/A</f>
        <v>#N/A</v>
      </c>
      <c r="T918" s="30">
        <v>1536</v>
      </c>
      <c r="AB918" s="33" t="e">
        <f>#N/A</f>
        <v>#N/A</v>
      </c>
      <c r="AC918" s="30">
        <v>1800</v>
      </c>
      <c r="AD918" s="30" t="e">
        <f>#N/A</f>
        <v>#N/A</v>
      </c>
      <c r="AE918" s="34">
        <v>0.87189189189189187</v>
      </c>
      <c r="AG918" s="30" t="e">
        <f>#N/A</f>
        <v>#N/A</v>
      </c>
      <c r="AH918" s="30" t="e">
        <f>#N/A</f>
        <v>#N/A</v>
      </c>
      <c r="AI918" s="30">
        <v>7358.4000000000005</v>
      </c>
      <c r="AJ918" s="71">
        <v>7008</v>
      </c>
      <c r="AK918" s="26" t="s">
        <v>139</v>
      </c>
      <c r="AL918" s="26">
        <v>20</v>
      </c>
      <c r="AM918" s="26" t="s">
        <v>2084</v>
      </c>
      <c r="AU918" s="67" t="s">
        <v>1526</v>
      </c>
      <c r="AV918" s="26" t="s">
        <v>2045</v>
      </c>
      <c r="AW918" s="26" t="s">
        <v>2097</v>
      </c>
      <c r="BA918" s="26" t="s">
        <v>1187</v>
      </c>
      <c r="BB918" s="26" t="s">
        <v>1410</v>
      </c>
      <c r="BC918" s="26" t="s">
        <v>1411</v>
      </c>
      <c r="BD918" s="37">
        <v>44009</v>
      </c>
      <c r="BE918" s="30">
        <v>34207</v>
      </c>
      <c r="BF918" s="30">
        <v>32465</v>
      </c>
      <c r="BG918" s="37" t="s">
        <v>147</v>
      </c>
      <c r="BH918" s="37" t="s">
        <v>1412</v>
      </c>
      <c r="BI918" s="37"/>
      <c r="BJ918" s="37"/>
      <c r="BK918" s="37"/>
      <c r="BL918" s="37"/>
      <c r="BM918" s="37"/>
      <c r="BN918" s="26"/>
      <c r="BO918" s="26"/>
      <c r="BP918" s="26"/>
      <c r="BQ918" s="38"/>
      <c r="BR918" s="26"/>
      <c r="BS918" s="26"/>
      <c r="BT918" s="26"/>
      <c r="BU918" s="26"/>
      <c r="BV918" s="39"/>
    </row>
    <row r="919" spans="1:74" ht="15" hidden="1" customHeight="1">
      <c r="A919" s="67">
        <v>2020</v>
      </c>
      <c r="B919" s="67">
        <v>915</v>
      </c>
      <c r="C919" s="26" t="s">
        <v>129</v>
      </c>
      <c r="D919" s="26" t="s">
        <v>1479</v>
      </c>
      <c r="E919" s="26" t="s">
        <v>1480</v>
      </c>
      <c r="F919" s="27">
        <v>43957</v>
      </c>
      <c r="G919" s="26" t="s">
        <v>2102</v>
      </c>
      <c r="H919" s="67" t="s">
        <v>1402</v>
      </c>
      <c r="I919" s="67" t="s">
        <v>1402</v>
      </c>
      <c r="J919" s="28" t="s">
        <v>1594</v>
      </c>
      <c r="K919" s="26" t="s">
        <v>135</v>
      </c>
      <c r="L919" s="26" t="s">
        <v>136</v>
      </c>
      <c r="M919" s="26" t="s">
        <v>137</v>
      </c>
      <c r="N919" s="26" t="s">
        <v>138</v>
      </c>
      <c r="O919" s="26" t="s">
        <v>138</v>
      </c>
      <c r="Q919" s="30">
        <v>74</v>
      </c>
      <c r="R919" s="30">
        <v>6080</v>
      </c>
      <c r="S919" s="31" t="e">
        <f>#N/A</f>
        <v>#N/A</v>
      </c>
      <c r="T919" s="30">
        <v>1412</v>
      </c>
      <c r="AB919" s="33" t="e">
        <f>#N/A</f>
        <v>#N/A</v>
      </c>
      <c r="AC919" s="30">
        <v>1800</v>
      </c>
      <c r="AD919" s="30" t="e">
        <f>#N/A</f>
        <v>#N/A</v>
      </c>
      <c r="AE919" s="34">
        <v>0.9244444444444444</v>
      </c>
      <c r="AG919" s="30" t="e">
        <f>#N/A</f>
        <v>#N/A</v>
      </c>
      <c r="AH919" s="30" t="e">
        <f>#N/A</f>
        <v>#N/A</v>
      </c>
      <c r="AI919" s="30">
        <v>6549.9000000000005</v>
      </c>
      <c r="AJ919" s="71">
        <v>6238</v>
      </c>
      <c r="AK919" s="26" t="s">
        <v>139</v>
      </c>
      <c r="AL919" s="26">
        <v>20</v>
      </c>
      <c r="AM919" s="26" t="s">
        <v>2084</v>
      </c>
      <c r="AU919" s="67" t="s">
        <v>1526</v>
      </c>
      <c r="AV919" s="26" t="s">
        <v>2045</v>
      </c>
      <c r="AW919" s="26" t="s">
        <v>2097</v>
      </c>
      <c r="BA919" s="26" t="s">
        <v>1187</v>
      </c>
      <c r="BB919" s="26" t="s">
        <v>1410</v>
      </c>
      <c r="BC919" s="26" t="s">
        <v>1411</v>
      </c>
      <c r="BD919" s="37">
        <v>44009</v>
      </c>
      <c r="BE919" s="30">
        <v>34207</v>
      </c>
      <c r="BF919" s="30">
        <v>32465</v>
      </c>
      <c r="BG919" s="37" t="s">
        <v>147</v>
      </c>
      <c r="BH919" s="37" t="s">
        <v>1412</v>
      </c>
      <c r="BI919" s="37"/>
      <c r="BJ919" s="37"/>
      <c r="BK919" s="37"/>
      <c r="BL919" s="37"/>
      <c r="BM919" s="37"/>
      <c r="BN919" s="26"/>
      <c r="BO919" s="26"/>
      <c r="BP919" s="26"/>
      <c r="BQ919" s="38"/>
      <c r="BR919" s="26"/>
      <c r="BS919" s="26"/>
      <c r="BT919" s="26"/>
      <c r="BU919" s="26"/>
      <c r="BV919" s="39"/>
    </row>
    <row r="920" spans="1:74" ht="15" hidden="1" customHeight="1">
      <c r="A920" s="67">
        <v>2020</v>
      </c>
      <c r="B920" s="67">
        <v>916</v>
      </c>
      <c r="C920" s="26" t="s">
        <v>129</v>
      </c>
      <c r="D920" s="26" t="s">
        <v>1479</v>
      </c>
      <c r="E920" s="26" t="s">
        <v>1480</v>
      </c>
      <c r="F920" s="27">
        <v>43957</v>
      </c>
      <c r="G920" s="26" t="s">
        <v>2103</v>
      </c>
      <c r="H920" s="67" t="s">
        <v>1402</v>
      </c>
      <c r="I920" s="67" t="s">
        <v>1402</v>
      </c>
      <c r="J920" s="28" t="s">
        <v>2104</v>
      </c>
      <c r="K920" s="26" t="s">
        <v>135</v>
      </c>
      <c r="L920" s="26" t="s">
        <v>136</v>
      </c>
      <c r="M920" s="26" t="s">
        <v>137</v>
      </c>
      <c r="N920" s="26" t="s">
        <v>138</v>
      </c>
      <c r="O920" s="26" t="s">
        <v>138</v>
      </c>
      <c r="Q920" s="30">
        <v>81</v>
      </c>
      <c r="R920" s="30">
        <v>7390</v>
      </c>
      <c r="S920" s="31" t="e">
        <f>#N/A</f>
        <v>#N/A</v>
      </c>
      <c r="T920" s="30">
        <v>1531</v>
      </c>
      <c r="AB920" s="33" t="e">
        <f>#N/A</f>
        <v>#N/A</v>
      </c>
      <c r="AC920" s="30">
        <v>1800</v>
      </c>
      <c r="AD920" s="30" t="e">
        <f>#N/A</f>
        <v>#N/A</v>
      </c>
      <c r="AE920" s="34">
        <v>0.92871794871794866</v>
      </c>
      <c r="AG920" s="30" t="e">
        <f>#N/A</f>
        <v>#N/A</v>
      </c>
      <c r="AH920" s="30" t="e">
        <f>#N/A</f>
        <v>#N/A</v>
      </c>
      <c r="AI920" s="30">
        <v>7961.1</v>
      </c>
      <c r="AJ920" s="71">
        <v>7582</v>
      </c>
      <c r="AK920" s="26" t="s">
        <v>139</v>
      </c>
      <c r="AL920" s="26">
        <v>20</v>
      </c>
      <c r="AM920" s="26" t="s">
        <v>2084</v>
      </c>
      <c r="AU920" s="67" t="s">
        <v>1526</v>
      </c>
      <c r="AV920" s="26" t="s">
        <v>2045</v>
      </c>
      <c r="AW920" s="26" t="s">
        <v>2097</v>
      </c>
      <c r="BA920" s="26" t="s">
        <v>1187</v>
      </c>
      <c r="BB920" s="26" t="s">
        <v>1410</v>
      </c>
      <c r="BC920" s="26" t="s">
        <v>1411</v>
      </c>
      <c r="BD920" s="37">
        <v>44009</v>
      </c>
      <c r="BE920" s="30">
        <v>34207</v>
      </c>
      <c r="BF920" s="30">
        <v>32465</v>
      </c>
      <c r="BG920" s="37" t="s">
        <v>147</v>
      </c>
      <c r="BH920" s="37" t="s">
        <v>1412</v>
      </c>
      <c r="BI920" s="37"/>
      <c r="BJ920" s="37"/>
      <c r="BK920" s="37"/>
      <c r="BL920" s="37"/>
      <c r="BM920" s="37"/>
      <c r="BN920" s="26"/>
      <c r="BO920" s="26"/>
      <c r="BP920" s="26"/>
      <c r="BQ920" s="38"/>
      <c r="BR920" s="26"/>
      <c r="BS920" s="26"/>
      <c r="BT920" s="26"/>
      <c r="BU920" s="26"/>
      <c r="BV920" s="39"/>
    </row>
    <row r="921" spans="1:74" ht="15" hidden="1" customHeight="1">
      <c r="A921" s="67">
        <v>2020</v>
      </c>
      <c r="B921" s="67">
        <v>917</v>
      </c>
      <c r="C921" s="26" t="s">
        <v>129</v>
      </c>
      <c r="D921" s="26" t="s">
        <v>1479</v>
      </c>
      <c r="E921" s="26" t="s">
        <v>1480</v>
      </c>
      <c r="F921" s="27">
        <v>43957</v>
      </c>
      <c r="G921" s="26" t="s">
        <v>2105</v>
      </c>
      <c r="H921" s="67" t="s">
        <v>1402</v>
      </c>
      <c r="I921" s="67" t="s">
        <v>1402</v>
      </c>
      <c r="J921" s="28" t="s">
        <v>2106</v>
      </c>
      <c r="K921" s="26" t="s">
        <v>135</v>
      </c>
      <c r="L921" s="26" t="s">
        <v>136</v>
      </c>
      <c r="M921" s="26" t="s">
        <v>137</v>
      </c>
      <c r="N921" s="26" t="s">
        <v>138</v>
      </c>
      <c r="O921" s="26" t="s">
        <v>138</v>
      </c>
      <c r="Q921" s="30">
        <v>73</v>
      </c>
      <c r="R921" s="30">
        <v>5910</v>
      </c>
      <c r="S921" s="31" t="e">
        <f>#N/A</f>
        <v>#N/A</v>
      </c>
      <c r="T921" s="30">
        <v>1177</v>
      </c>
      <c r="AB921" s="33" t="e">
        <f>#N/A</f>
        <v>#N/A</v>
      </c>
      <c r="AC921" s="30">
        <v>1800</v>
      </c>
      <c r="AD921" s="30" t="e">
        <f>#N/A</f>
        <v>#N/A</v>
      </c>
      <c r="AE921" s="34">
        <v>0.85179487179487179</v>
      </c>
      <c r="AG921" s="30" t="e">
        <f>#N/A</f>
        <v>#N/A</v>
      </c>
      <c r="AH921" s="30" t="e">
        <f>#N/A</f>
        <v>#N/A</v>
      </c>
      <c r="AI921" s="30">
        <v>6367.2</v>
      </c>
      <c r="AJ921" s="71">
        <v>6064</v>
      </c>
      <c r="AK921" s="26" t="s">
        <v>139</v>
      </c>
      <c r="AL921" s="26">
        <v>20</v>
      </c>
      <c r="AM921" s="26" t="s">
        <v>2084</v>
      </c>
      <c r="AU921" s="67" t="s">
        <v>1526</v>
      </c>
      <c r="AV921" s="26" t="s">
        <v>2045</v>
      </c>
      <c r="AW921" s="26" t="s">
        <v>2097</v>
      </c>
      <c r="BA921" s="26" t="s">
        <v>1187</v>
      </c>
      <c r="BB921" s="26" t="s">
        <v>1410</v>
      </c>
      <c r="BC921" s="26" t="s">
        <v>1411</v>
      </c>
      <c r="BD921" s="37">
        <v>44009</v>
      </c>
      <c r="BE921" s="30">
        <v>34207</v>
      </c>
      <c r="BF921" s="30">
        <v>32465</v>
      </c>
      <c r="BG921" s="37" t="s">
        <v>147</v>
      </c>
      <c r="BH921" s="37" t="s">
        <v>1412</v>
      </c>
      <c r="BI921" s="37"/>
      <c r="BJ921" s="37"/>
      <c r="BK921" s="37"/>
      <c r="BL921" s="37"/>
      <c r="BM921" s="37"/>
      <c r="BN921" s="26"/>
      <c r="BO921" s="26"/>
      <c r="BP921" s="26"/>
      <c r="BQ921" s="38"/>
      <c r="BR921" s="26"/>
      <c r="BS921" s="26"/>
      <c r="BT921" s="26"/>
      <c r="BU921" s="26"/>
      <c r="BV921" s="39"/>
    </row>
    <row r="922" spans="1:74" ht="15" hidden="1" customHeight="1">
      <c r="A922" s="67">
        <v>2020</v>
      </c>
      <c r="B922" s="67">
        <v>918</v>
      </c>
      <c r="C922" s="26" t="s">
        <v>129</v>
      </c>
      <c r="D922" s="26" t="s">
        <v>1479</v>
      </c>
      <c r="E922" s="26" t="s">
        <v>1480</v>
      </c>
      <c r="F922" s="27">
        <v>43957</v>
      </c>
      <c r="G922" s="26" t="s">
        <v>2107</v>
      </c>
      <c r="H922" s="67" t="s">
        <v>1402</v>
      </c>
      <c r="I922" s="67" t="s">
        <v>1402</v>
      </c>
      <c r="J922" s="28" t="s">
        <v>1594</v>
      </c>
      <c r="K922" s="26" t="s">
        <v>135</v>
      </c>
      <c r="L922" s="26" t="s">
        <v>136</v>
      </c>
      <c r="M922" s="26" t="s">
        <v>137</v>
      </c>
      <c r="N922" s="26" t="s">
        <v>138</v>
      </c>
      <c r="O922" s="26" t="s">
        <v>138</v>
      </c>
      <c r="Q922" s="30">
        <v>65</v>
      </c>
      <c r="R922" s="30">
        <v>3860</v>
      </c>
      <c r="S922" s="31" t="e">
        <f>#N/A</f>
        <v>#N/A</v>
      </c>
      <c r="T922" s="30">
        <v>923</v>
      </c>
      <c r="AB922" s="33" t="e">
        <f>#N/A</f>
        <v>#N/A</v>
      </c>
      <c r="AC922" s="30">
        <v>1800</v>
      </c>
      <c r="AD922" s="30" t="e">
        <f>#N/A</f>
        <v>#N/A</v>
      </c>
      <c r="AE922" s="34">
        <v>0.95435897435897432</v>
      </c>
      <c r="AG922" s="30" t="e">
        <f>#N/A</f>
        <v>#N/A</v>
      </c>
      <c r="AH922" s="30" t="e">
        <f>#N/A</f>
        <v>#N/A</v>
      </c>
      <c r="AI922" s="30">
        <v>4158</v>
      </c>
      <c r="AJ922" s="71">
        <v>3960</v>
      </c>
      <c r="AK922" s="26" t="s">
        <v>139</v>
      </c>
      <c r="AL922" s="26">
        <v>20</v>
      </c>
      <c r="AM922" s="26" t="s">
        <v>2084</v>
      </c>
      <c r="AU922" s="67" t="s">
        <v>1526</v>
      </c>
      <c r="AV922" s="26" t="s">
        <v>2045</v>
      </c>
      <c r="AW922" s="26" t="s">
        <v>2097</v>
      </c>
      <c r="BA922" s="26" t="s">
        <v>1187</v>
      </c>
      <c r="BB922" s="26" t="s">
        <v>1410</v>
      </c>
      <c r="BC922" s="26" t="s">
        <v>1411</v>
      </c>
      <c r="BD922" s="37">
        <v>44009</v>
      </c>
      <c r="BE922" s="30">
        <v>34207</v>
      </c>
      <c r="BF922" s="30">
        <v>32465</v>
      </c>
      <c r="BG922" s="37" t="s">
        <v>147</v>
      </c>
      <c r="BH922" s="37" t="s">
        <v>1412</v>
      </c>
      <c r="BI922" s="37"/>
      <c r="BJ922" s="37"/>
      <c r="BK922" s="37"/>
      <c r="BL922" s="37"/>
      <c r="BM922" s="37"/>
      <c r="BN922" s="26"/>
      <c r="BO922" s="26"/>
      <c r="BP922" s="26"/>
      <c r="BQ922" s="38"/>
      <c r="BR922" s="26"/>
      <c r="BS922" s="26"/>
      <c r="BT922" s="26"/>
      <c r="BU922" s="26"/>
      <c r="BV922" s="39"/>
    </row>
    <row r="923" spans="1:74" ht="15" hidden="1" customHeight="1">
      <c r="A923" s="67">
        <v>2020</v>
      </c>
      <c r="B923" s="67">
        <v>919</v>
      </c>
      <c r="C923" s="26" t="s">
        <v>129</v>
      </c>
      <c r="D923" s="26" t="s">
        <v>1479</v>
      </c>
      <c r="E923" s="26" t="s">
        <v>1480</v>
      </c>
      <c r="F923" s="27">
        <v>43957</v>
      </c>
      <c r="G923" s="26" t="s">
        <v>2108</v>
      </c>
      <c r="H923" s="67" t="s">
        <v>1402</v>
      </c>
      <c r="I923" s="67" t="s">
        <v>1402</v>
      </c>
      <c r="J923" s="28" t="s">
        <v>2109</v>
      </c>
      <c r="K923" s="26" t="s">
        <v>135</v>
      </c>
      <c r="L923" s="26" t="s">
        <v>136</v>
      </c>
      <c r="M923" s="26" t="s">
        <v>137</v>
      </c>
      <c r="N923" s="26" t="s">
        <v>138</v>
      </c>
      <c r="O923" s="26" t="s">
        <v>138</v>
      </c>
      <c r="Q923" s="30">
        <v>76</v>
      </c>
      <c r="R923" s="30">
        <v>5400</v>
      </c>
      <c r="S923" s="31" t="e">
        <f>#N/A</f>
        <v>#N/A</v>
      </c>
      <c r="T923" s="30">
        <v>1233</v>
      </c>
      <c r="AB923" s="33" t="e">
        <f>#N/A</f>
        <v>#N/A</v>
      </c>
      <c r="AC923" s="30">
        <v>1800</v>
      </c>
      <c r="AD923" s="30" t="e">
        <f>#N/A</f>
        <v>#N/A</v>
      </c>
      <c r="AE923" s="34">
        <v>0.96148148148148149</v>
      </c>
      <c r="AG923" s="30" t="e">
        <f>#N/A</f>
        <v>#N/A</v>
      </c>
      <c r="AH923" s="30" t="e">
        <f>#N/A</f>
        <v>#N/A</v>
      </c>
      <c r="AI923" s="30">
        <v>5817</v>
      </c>
      <c r="AJ923" s="71">
        <v>5540</v>
      </c>
      <c r="AK923" s="26" t="s">
        <v>139</v>
      </c>
      <c r="AL923" s="26">
        <v>20</v>
      </c>
      <c r="AM923" s="26" t="s">
        <v>2084</v>
      </c>
      <c r="AU923" s="67" t="s">
        <v>1526</v>
      </c>
      <c r="AV923" s="26" t="s">
        <v>2045</v>
      </c>
      <c r="AW923" s="26" t="s">
        <v>2110</v>
      </c>
      <c r="BA923" s="26" t="s">
        <v>1187</v>
      </c>
      <c r="BB923" s="26" t="s">
        <v>1410</v>
      </c>
      <c r="BC923" s="26" t="s">
        <v>1411</v>
      </c>
      <c r="BD923" s="37">
        <v>44009</v>
      </c>
      <c r="BE923" s="30">
        <v>34207</v>
      </c>
      <c r="BF923" s="30">
        <v>32465</v>
      </c>
      <c r="BG923" s="37" t="s">
        <v>147</v>
      </c>
      <c r="BH923" s="37" t="s">
        <v>1412</v>
      </c>
      <c r="BI923" s="37"/>
      <c r="BJ923" s="37"/>
      <c r="BK923" s="37"/>
      <c r="BL923" s="37"/>
      <c r="BM923" s="37"/>
      <c r="BN923" s="26"/>
      <c r="BO923" s="26"/>
      <c r="BP923" s="26"/>
      <c r="BQ923" s="38"/>
      <c r="BR923" s="26"/>
      <c r="BS923" s="26"/>
      <c r="BT923" s="26"/>
      <c r="BU923" s="26"/>
      <c r="BV923" s="39"/>
    </row>
    <row r="924" spans="1:74" ht="15" hidden="1" customHeight="1">
      <c r="A924" s="67">
        <v>2020</v>
      </c>
      <c r="B924" s="67">
        <v>920</v>
      </c>
      <c r="C924" s="26" t="s">
        <v>129</v>
      </c>
      <c r="D924" s="26" t="s">
        <v>1479</v>
      </c>
      <c r="E924" s="26" t="s">
        <v>1480</v>
      </c>
      <c r="F924" s="27">
        <v>43957</v>
      </c>
      <c r="G924" s="26" t="s">
        <v>2111</v>
      </c>
      <c r="H924" s="67" t="s">
        <v>1402</v>
      </c>
      <c r="I924" s="67" t="s">
        <v>1402</v>
      </c>
      <c r="J924" s="28" t="s">
        <v>2112</v>
      </c>
      <c r="K924" s="26" t="s">
        <v>135</v>
      </c>
      <c r="L924" s="26" t="s">
        <v>136</v>
      </c>
      <c r="M924" s="26" t="s">
        <v>137</v>
      </c>
      <c r="N924" s="26" t="s">
        <v>138</v>
      </c>
      <c r="O924" s="26" t="s">
        <v>138</v>
      </c>
      <c r="Q924" s="30">
        <v>76</v>
      </c>
      <c r="R924" s="30">
        <v>6820</v>
      </c>
      <c r="S924" s="31" t="e">
        <f>#N/A</f>
        <v>#N/A</v>
      </c>
      <c r="T924" s="30">
        <v>1534</v>
      </c>
      <c r="AB924" s="33" t="e">
        <f>#N/A</f>
        <v>#N/A</v>
      </c>
      <c r="AC924" s="30">
        <v>1800</v>
      </c>
      <c r="AD924" s="30" t="e">
        <f>#N/A</f>
        <v>#N/A</v>
      </c>
      <c r="AE924" s="34">
        <v>0.61414634146341462</v>
      </c>
      <c r="AG924" s="30" t="e">
        <f>#N/A</f>
        <v>#N/A</v>
      </c>
      <c r="AH924" s="30" t="e">
        <f>#N/A</f>
        <v>#N/A</v>
      </c>
      <c r="AI924" s="30">
        <v>7346.85</v>
      </c>
      <c r="AJ924" s="71">
        <v>6997</v>
      </c>
      <c r="AK924" s="26" t="s">
        <v>139</v>
      </c>
      <c r="AL924" s="26">
        <v>20</v>
      </c>
      <c r="AM924" s="26" t="s">
        <v>2084</v>
      </c>
      <c r="AU924" s="67" t="s">
        <v>1526</v>
      </c>
      <c r="AV924" s="26" t="s">
        <v>2045</v>
      </c>
      <c r="AW924" s="26" t="s">
        <v>2110</v>
      </c>
      <c r="BA924" s="26" t="s">
        <v>1187</v>
      </c>
      <c r="BB924" s="26" t="s">
        <v>1410</v>
      </c>
      <c r="BC924" s="26" t="s">
        <v>1411</v>
      </c>
      <c r="BD924" s="37">
        <v>44009</v>
      </c>
      <c r="BE924" s="30">
        <v>34207</v>
      </c>
      <c r="BF924" s="30">
        <v>32465</v>
      </c>
      <c r="BG924" s="37" t="s">
        <v>147</v>
      </c>
      <c r="BH924" s="37" t="s">
        <v>1412</v>
      </c>
      <c r="BI924" s="37"/>
      <c r="BJ924" s="37"/>
      <c r="BK924" s="37"/>
      <c r="BL924" s="37"/>
      <c r="BM924" s="37"/>
      <c r="BN924" s="26"/>
      <c r="BO924" s="26"/>
      <c r="BP924" s="26"/>
      <c r="BQ924" s="38"/>
      <c r="BR924" s="26"/>
      <c r="BS924" s="26"/>
      <c r="BT924" s="26"/>
      <c r="BU924" s="26"/>
      <c r="BV924" s="39"/>
    </row>
    <row r="925" spans="1:74" ht="15" hidden="1" customHeight="1">
      <c r="A925" s="67">
        <v>2020</v>
      </c>
      <c r="B925" s="67">
        <v>921</v>
      </c>
      <c r="C925" s="26" t="s">
        <v>129</v>
      </c>
      <c r="D925" s="26" t="s">
        <v>1479</v>
      </c>
      <c r="E925" s="26" t="s">
        <v>1480</v>
      </c>
      <c r="F925" s="27">
        <v>43957</v>
      </c>
      <c r="G925" s="26" t="s">
        <v>2113</v>
      </c>
      <c r="H925" s="67" t="s">
        <v>1402</v>
      </c>
      <c r="I925" s="67" t="s">
        <v>1402</v>
      </c>
      <c r="J925" s="28" t="s">
        <v>2114</v>
      </c>
      <c r="K925" s="26" t="s">
        <v>135</v>
      </c>
      <c r="L925" s="26" t="s">
        <v>136</v>
      </c>
      <c r="M925" s="26" t="s">
        <v>137</v>
      </c>
      <c r="N925" s="26" t="s">
        <v>138</v>
      </c>
      <c r="O925" s="26" t="s">
        <v>138</v>
      </c>
      <c r="Q925" s="30">
        <v>71</v>
      </c>
      <c r="R925" s="30">
        <v>4280</v>
      </c>
      <c r="S925" s="31" t="e">
        <f>#N/A</f>
        <v>#N/A</v>
      </c>
      <c r="T925" s="30">
        <v>919</v>
      </c>
      <c r="AB925" s="33" t="e">
        <f>#N/A</f>
        <v>#N/A</v>
      </c>
      <c r="AC925" s="30">
        <v>1800</v>
      </c>
      <c r="AD925" s="30" t="e">
        <f>#N/A</f>
        <v>#N/A</v>
      </c>
      <c r="AE925" s="34">
        <v>0.89666666666666661</v>
      </c>
      <c r="AG925" s="30" t="e">
        <f>#N/A</f>
        <v>#N/A</v>
      </c>
      <c r="AH925" s="30" t="e">
        <f>#N/A</f>
        <v>#N/A</v>
      </c>
      <c r="AI925" s="30">
        <v>4610.55</v>
      </c>
      <c r="AJ925" s="71">
        <v>4391</v>
      </c>
      <c r="AK925" s="26" t="s">
        <v>139</v>
      </c>
      <c r="AL925" s="26">
        <v>20</v>
      </c>
      <c r="AM925" s="26" t="s">
        <v>2084</v>
      </c>
      <c r="AU925" s="67" t="s">
        <v>1526</v>
      </c>
      <c r="AV925" s="26" t="s">
        <v>2045</v>
      </c>
      <c r="AW925" s="26" t="s">
        <v>2110</v>
      </c>
      <c r="BA925" s="26" t="s">
        <v>1187</v>
      </c>
      <c r="BB925" s="26" t="s">
        <v>1410</v>
      </c>
      <c r="BC925" s="26" t="s">
        <v>1411</v>
      </c>
      <c r="BD925" s="37">
        <v>44009</v>
      </c>
      <c r="BE925" s="30">
        <v>34207</v>
      </c>
      <c r="BF925" s="30">
        <v>32465</v>
      </c>
      <c r="BG925" s="37" t="s">
        <v>147</v>
      </c>
      <c r="BH925" s="37" t="s">
        <v>1412</v>
      </c>
      <c r="BI925" s="37"/>
      <c r="BJ925" s="37"/>
      <c r="BK925" s="37"/>
      <c r="BL925" s="37"/>
      <c r="BM925" s="37"/>
      <c r="BN925" s="26"/>
      <c r="BO925" s="26"/>
      <c r="BP925" s="26"/>
      <c r="BQ925" s="38"/>
      <c r="BR925" s="26"/>
      <c r="BS925" s="26"/>
      <c r="BT925" s="26"/>
      <c r="BU925" s="26"/>
      <c r="BV925" s="39"/>
    </row>
    <row r="926" spans="1:74" ht="15" hidden="1" customHeight="1">
      <c r="A926" s="67">
        <v>2020</v>
      </c>
      <c r="B926" s="67">
        <v>922</v>
      </c>
      <c r="C926" s="26" t="s">
        <v>129</v>
      </c>
      <c r="D926" s="26" t="s">
        <v>1479</v>
      </c>
      <c r="E926" s="26" t="s">
        <v>1480</v>
      </c>
      <c r="F926" s="27">
        <v>43957</v>
      </c>
      <c r="G926" s="26" t="s">
        <v>2115</v>
      </c>
      <c r="H926" s="67" t="s">
        <v>1402</v>
      </c>
      <c r="I926" s="67" t="s">
        <v>1402</v>
      </c>
      <c r="J926" s="28" t="s">
        <v>1594</v>
      </c>
      <c r="K926" s="26" t="s">
        <v>135</v>
      </c>
      <c r="L926" s="26" t="s">
        <v>136</v>
      </c>
      <c r="M926" s="26" t="s">
        <v>137</v>
      </c>
      <c r="N926" s="26" t="s">
        <v>138</v>
      </c>
      <c r="O926" s="26" t="s">
        <v>138</v>
      </c>
      <c r="Q926" s="30">
        <v>75</v>
      </c>
      <c r="R926" s="30">
        <v>5770</v>
      </c>
      <c r="S926" s="31" t="e">
        <f>#N/A</f>
        <v>#N/A</v>
      </c>
      <c r="T926" s="30">
        <v>1219</v>
      </c>
      <c r="AB926" s="33" t="e">
        <f>#N/A</f>
        <v>#N/A</v>
      </c>
      <c r="AC926" s="30">
        <v>1800</v>
      </c>
      <c r="AD926" s="30" t="e">
        <f>#N/A</f>
        <v>#N/A</v>
      </c>
      <c r="AE926" s="34">
        <v>0.87361702127659568</v>
      </c>
      <c r="AG926" s="30" t="e">
        <f>#N/A</f>
        <v>#N/A</v>
      </c>
      <c r="AH926" s="30" t="e">
        <f>#N/A</f>
        <v>#N/A</v>
      </c>
      <c r="AI926" s="30">
        <v>6216</v>
      </c>
      <c r="AJ926" s="71">
        <v>5920</v>
      </c>
      <c r="AK926" s="26" t="s">
        <v>139</v>
      </c>
      <c r="AL926" s="26">
        <v>20</v>
      </c>
      <c r="AM926" s="26" t="s">
        <v>2084</v>
      </c>
      <c r="AU926" s="67" t="s">
        <v>1526</v>
      </c>
      <c r="AV926" s="26" t="s">
        <v>2045</v>
      </c>
      <c r="AW926" s="26" t="s">
        <v>2110</v>
      </c>
      <c r="BA926" s="26" t="s">
        <v>1187</v>
      </c>
      <c r="BB926" s="26" t="s">
        <v>1410</v>
      </c>
      <c r="BC926" s="26" t="s">
        <v>1411</v>
      </c>
      <c r="BD926" s="37">
        <v>44009</v>
      </c>
      <c r="BE926" s="30">
        <v>34207</v>
      </c>
      <c r="BF926" s="30">
        <v>32465</v>
      </c>
      <c r="BG926" s="37" t="s">
        <v>147</v>
      </c>
      <c r="BH926" s="37" t="s">
        <v>1412</v>
      </c>
      <c r="BI926" s="37"/>
      <c r="BJ926" s="37"/>
      <c r="BK926" s="37"/>
      <c r="BL926" s="37"/>
      <c r="BM926" s="37"/>
      <c r="BN926" s="26"/>
      <c r="BO926" s="26"/>
      <c r="BP926" s="26"/>
      <c r="BQ926" s="38"/>
      <c r="BR926" s="26"/>
      <c r="BS926" s="26"/>
      <c r="BT926" s="26"/>
      <c r="BU926" s="26"/>
      <c r="BV926" s="39"/>
    </row>
    <row r="927" spans="1:74" ht="15" hidden="1" customHeight="1">
      <c r="A927" s="67">
        <v>2020</v>
      </c>
      <c r="B927" s="67">
        <v>923</v>
      </c>
      <c r="C927" s="26" t="s">
        <v>129</v>
      </c>
      <c r="D927" s="26" t="s">
        <v>1479</v>
      </c>
      <c r="E927" s="26" t="s">
        <v>1480</v>
      </c>
      <c r="F927" s="27">
        <v>43957</v>
      </c>
      <c r="G927" s="26" t="s">
        <v>2116</v>
      </c>
      <c r="H927" s="67" t="s">
        <v>1402</v>
      </c>
      <c r="I927" s="67" t="s">
        <v>1402</v>
      </c>
      <c r="J927" s="28" t="s">
        <v>1594</v>
      </c>
      <c r="K927" s="26" t="s">
        <v>135</v>
      </c>
      <c r="L927" s="26" t="s">
        <v>136</v>
      </c>
      <c r="M927" s="26" t="s">
        <v>137</v>
      </c>
      <c r="N927" s="26" t="s">
        <v>138</v>
      </c>
      <c r="O927" s="26" t="s">
        <v>138</v>
      </c>
      <c r="Q927" s="30">
        <v>76</v>
      </c>
      <c r="R927" s="30">
        <v>6600</v>
      </c>
      <c r="S927" s="31" t="e">
        <f>#N/A</f>
        <v>#N/A</v>
      </c>
      <c r="T927" s="30">
        <v>1367</v>
      </c>
      <c r="AB927" s="33" t="e">
        <f>#N/A</f>
        <v>#N/A</v>
      </c>
      <c r="AC927" s="30">
        <v>1800</v>
      </c>
      <c r="AD927" s="30" t="e">
        <f>#N/A</f>
        <v>#N/A</v>
      </c>
      <c r="AE927" s="34">
        <v>0.69794871794871793</v>
      </c>
      <c r="AG927" s="30" t="e">
        <f>#N/A</f>
        <v>#N/A</v>
      </c>
      <c r="AH927" s="30" t="e">
        <f>#N/A</f>
        <v>#N/A</v>
      </c>
      <c r="AI927" s="30">
        <v>7110.6</v>
      </c>
      <c r="AJ927" s="71">
        <v>6772</v>
      </c>
      <c r="AK927" s="26" t="s">
        <v>139</v>
      </c>
      <c r="AL927" s="26">
        <v>20</v>
      </c>
      <c r="AM927" s="26" t="s">
        <v>2084</v>
      </c>
      <c r="AU927" s="67" t="s">
        <v>1526</v>
      </c>
      <c r="AV927" s="26" t="s">
        <v>2045</v>
      </c>
      <c r="AW927" s="26" t="s">
        <v>2110</v>
      </c>
      <c r="BA927" s="26" t="s">
        <v>1187</v>
      </c>
      <c r="BB927" s="26" t="s">
        <v>1410</v>
      </c>
      <c r="BC927" s="26" t="s">
        <v>1411</v>
      </c>
      <c r="BD927" s="37">
        <v>44009</v>
      </c>
      <c r="BE927" s="30">
        <v>34207</v>
      </c>
      <c r="BF927" s="30">
        <v>32465</v>
      </c>
      <c r="BG927" s="37" t="s">
        <v>147</v>
      </c>
      <c r="BH927" s="37" t="s">
        <v>1412</v>
      </c>
      <c r="BI927" s="37"/>
      <c r="BJ927" s="37"/>
      <c r="BK927" s="37"/>
      <c r="BL927" s="37"/>
      <c r="BM927" s="37"/>
      <c r="BN927" s="26"/>
      <c r="BO927" s="26"/>
      <c r="BP927" s="26"/>
      <c r="BQ927" s="38"/>
      <c r="BR927" s="26"/>
      <c r="BS927" s="26"/>
      <c r="BT927" s="26"/>
      <c r="BU927" s="26"/>
      <c r="BV927" s="39"/>
    </row>
    <row r="928" spans="1:74" ht="15" hidden="1" customHeight="1">
      <c r="A928" s="67">
        <v>2020</v>
      </c>
      <c r="B928" s="67">
        <v>924</v>
      </c>
      <c r="C928" s="26" t="s">
        <v>129</v>
      </c>
      <c r="D928" s="26" t="s">
        <v>1479</v>
      </c>
      <c r="E928" s="26" t="s">
        <v>1480</v>
      </c>
      <c r="F928" s="27">
        <v>43957</v>
      </c>
      <c r="G928" s="26" t="s">
        <v>2117</v>
      </c>
      <c r="H928" s="67" t="s">
        <v>1402</v>
      </c>
      <c r="I928" s="67" t="s">
        <v>1402</v>
      </c>
      <c r="J928" s="28" t="s">
        <v>2118</v>
      </c>
      <c r="K928" s="26" t="s">
        <v>135</v>
      </c>
      <c r="L928" s="26" t="s">
        <v>136</v>
      </c>
      <c r="M928" s="26" t="s">
        <v>137</v>
      </c>
      <c r="N928" s="26" t="s">
        <v>138</v>
      </c>
      <c r="O928" s="26" t="s">
        <v>138</v>
      </c>
      <c r="Q928" s="30">
        <v>74</v>
      </c>
      <c r="R928" s="30">
        <v>5160</v>
      </c>
      <c r="S928" s="31" t="e">
        <f>#N/A</f>
        <v>#N/A</v>
      </c>
      <c r="T928" s="30">
        <v>1384</v>
      </c>
      <c r="AB928" s="33" t="e">
        <f>#N/A</f>
        <v>#N/A</v>
      </c>
      <c r="AC928" s="30">
        <v>1800</v>
      </c>
      <c r="AD928" s="30" t="e">
        <f>#N/A</f>
        <v>#N/A</v>
      </c>
      <c r="AE928" s="34">
        <v>0.90307692307692311</v>
      </c>
      <c r="AG928" s="30" t="e">
        <f>#N/A</f>
        <v>#N/A</v>
      </c>
      <c r="AH928" s="30" t="e">
        <f>#N/A</f>
        <v>#N/A</v>
      </c>
      <c r="AI928" s="30">
        <v>5558.7</v>
      </c>
      <c r="AJ928" s="71">
        <v>5294</v>
      </c>
      <c r="AK928" s="26" t="s">
        <v>139</v>
      </c>
      <c r="AL928" s="26">
        <v>20</v>
      </c>
      <c r="AM928" s="26" t="s">
        <v>2084</v>
      </c>
      <c r="AU928" s="67" t="s">
        <v>1526</v>
      </c>
      <c r="AV928" s="26" t="s">
        <v>2045</v>
      </c>
      <c r="AW928" s="26" t="s">
        <v>2110</v>
      </c>
      <c r="BA928" s="26" t="s">
        <v>1187</v>
      </c>
      <c r="BB928" s="26" t="s">
        <v>1410</v>
      </c>
      <c r="BC928" s="26" t="s">
        <v>1411</v>
      </c>
      <c r="BD928" s="37">
        <v>44009</v>
      </c>
      <c r="BE928" s="30">
        <v>34207</v>
      </c>
      <c r="BF928" s="30">
        <v>32465</v>
      </c>
      <c r="BG928" s="37" t="s">
        <v>147</v>
      </c>
      <c r="BH928" s="37" t="s">
        <v>1412</v>
      </c>
      <c r="BI928" s="37"/>
      <c r="BJ928" s="37"/>
      <c r="BK928" s="37"/>
      <c r="BL928" s="37"/>
      <c r="BM928" s="37"/>
      <c r="BN928" s="26"/>
      <c r="BO928" s="26"/>
      <c r="BP928" s="26"/>
      <c r="BQ928" s="38"/>
      <c r="BR928" s="26"/>
      <c r="BS928" s="26"/>
      <c r="BT928" s="26"/>
      <c r="BU928" s="26"/>
      <c r="BV928" s="39"/>
    </row>
    <row r="929" spans="1:74" ht="15" hidden="1" customHeight="1">
      <c r="A929" s="67">
        <v>2020</v>
      </c>
      <c r="B929" s="67">
        <v>925</v>
      </c>
      <c r="C929" s="26" t="s">
        <v>129</v>
      </c>
      <c r="D929" s="26" t="s">
        <v>1479</v>
      </c>
      <c r="E929" s="26" t="s">
        <v>1480</v>
      </c>
      <c r="F929" s="27">
        <v>43957</v>
      </c>
      <c r="G929" s="26" t="s">
        <v>2119</v>
      </c>
      <c r="H929" s="67" t="s">
        <v>1402</v>
      </c>
      <c r="I929" s="67" t="s">
        <v>1402</v>
      </c>
      <c r="J929" s="28" t="s">
        <v>2120</v>
      </c>
      <c r="K929" s="26" t="s">
        <v>135</v>
      </c>
      <c r="L929" s="26" t="s">
        <v>136</v>
      </c>
      <c r="M929" s="26" t="s">
        <v>137</v>
      </c>
      <c r="N929" s="26" t="s">
        <v>138</v>
      </c>
      <c r="O929" s="26" t="s">
        <v>138</v>
      </c>
      <c r="Q929" s="30">
        <v>75</v>
      </c>
      <c r="R929" s="30">
        <v>6180</v>
      </c>
      <c r="S929" s="31" t="e">
        <f>#N/A</f>
        <v>#N/A</v>
      </c>
      <c r="T929" s="30">
        <v>1471</v>
      </c>
      <c r="AB929" s="33" t="e">
        <f>#N/A</f>
        <v>#N/A</v>
      </c>
      <c r="AC929" s="30">
        <v>1800</v>
      </c>
      <c r="AD929" s="30" t="e">
        <f>#N/A</f>
        <v>#N/A</v>
      </c>
      <c r="AE929" s="34">
        <v>0.94551724137931037</v>
      </c>
      <c r="AG929" s="30" t="e">
        <f>#N/A</f>
        <v>#N/A</v>
      </c>
      <c r="AH929" s="30" t="e">
        <f>#N/A</f>
        <v>#N/A</v>
      </c>
      <c r="AI929" s="30">
        <v>6658.05</v>
      </c>
      <c r="AJ929" s="71">
        <v>6341</v>
      </c>
      <c r="AK929" s="26" t="s">
        <v>139</v>
      </c>
      <c r="AL929" s="26">
        <v>20</v>
      </c>
      <c r="AM929" s="26" t="s">
        <v>2084</v>
      </c>
      <c r="AU929" s="67" t="s">
        <v>1526</v>
      </c>
      <c r="AV929" s="26" t="s">
        <v>2045</v>
      </c>
      <c r="AW929" s="26" t="s">
        <v>2110</v>
      </c>
      <c r="BA929" s="26" t="s">
        <v>1187</v>
      </c>
      <c r="BB929" s="26" t="s">
        <v>1410</v>
      </c>
      <c r="BC929" s="26" t="s">
        <v>1411</v>
      </c>
      <c r="BD929" s="37">
        <v>44009</v>
      </c>
      <c r="BE929" s="30">
        <v>34207</v>
      </c>
      <c r="BF929" s="30">
        <v>32465</v>
      </c>
      <c r="BG929" s="37" t="s">
        <v>147</v>
      </c>
      <c r="BH929" s="37" t="s">
        <v>1412</v>
      </c>
      <c r="BI929" s="37"/>
      <c r="BJ929" s="37"/>
      <c r="BK929" s="37"/>
      <c r="BL929" s="37"/>
      <c r="BM929" s="37"/>
      <c r="BN929" s="26"/>
      <c r="BO929" s="26"/>
      <c r="BP929" s="26"/>
      <c r="BQ929" s="38"/>
      <c r="BR929" s="26"/>
      <c r="BS929" s="26"/>
      <c r="BT929" s="26"/>
      <c r="BU929" s="26"/>
      <c r="BV929" s="39"/>
    </row>
    <row r="930" spans="1:74" ht="15" hidden="1" customHeight="1">
      <c r="A930" s="67">
        <v>2020</v>
      </c>
      <c r="B930" s="67">
        <v>926</v>
      </c>
      <c r="C930" s="26" t="s">
        <v>129</v>
      </c>
      <c r="D930" s="26" t="s">
        <v>1479</v>
      </c>
      <c r="E930" s="26" t="s">
        <v>1480</v>
      </c>
      <c r="F930" s="27">
        <v>43957</v>
      </c>
      <c r="G930" s="26" t="s">
        <v>2121</v>
      </c>
      <c r="H930" s="67" t="s">
        <v>1402</v>
      </c>
      <c r="I930" s="67" t="s">
        <v>1402</v>
      </c>
      <c r="J930" s="28" t="s">
        <v>2122</v>
      </c>
      <c r="K930" s="26" t="s">
        <v>135</v>
      </c>
      <c r="L930" s="26" t="s">
        <v>136</v>
      </c>
      <c r="M930" s="26" t="s">
        <v>137</v>
      </c>
      <c r="N930" s="26" t="s">
        <v>138</v>
      </c>
      <c r="O930" s="26" t="s">
        <v>138</v>
      </c>
      <c r="Q930" s="30">
        <v>71</v>
      </c>
      <c r="R930" s="30">
        <v>5090</v>
      </c>
      <c r="S930" s="31" t="e">
        <f>#N/A</f>
        <v>#N/A</v>
      </c>
      <c r="T930" s="30">
        <v>1210</v>
      </c>
      <c r="AB930" s="33" t="e">
        <f>#N/A</f>
        <v>#N/A</v>
      </c>
      <c r="AC930" s="30">
        <v>1800</v>
      </c>
      <c r="AD930" s="30" t="e">
        <f>#N/A</f>
        <v>#N/A</v>
      </c>
      <c r="AE930" s="34">
        <v>0.98</v>
      </c>
      <c r="AG930" s="30" t="e">
        <f>#N/A</f>
        <v>#N/A</v>
      </c>
      <c r="AH930" s="30" t="e">
        <f>#N/A</f>
        <v>#N/A</v>
      </c>
      <c r="AI930" s="30">
        <v>5483.1</v>
      </c>
      <c r="AJ930" s="71">
        <v>5222</v>
      </c>
      <c r="AK930" s="26" t="s">
        <v>139</v>
      </c>
      <c r="AL930" s="26">
        <v>20</v>
      </c>
      <c r="AM930" s="26" t="s">
        <v>2084</v>
      </c>
      <c r="AU930" s="67" t="s">
        <v>1526</v>
      </c>
      <c r="AV930" s="26" t="s">
        <v>2045</v>
      </c>
      <c r="AW930" s="26" t="s">
        <v>2110</v>
      </c>
      <c r="BA930" s="26" t="s">
        <v>1187</v>
      </c>
      <c r="BB930" s="26" t="s">
        <v>1410</v>
      </c>
      <c r="BC930" s="26" t="s">
        <v>1411</v>
      </c>
      <c r="BD930" s="37">
        <v>44009</v>
      </c>
      <c r="BE930" s="30">
        <v>34207</v>
      </c>
      <c r="BF930" s="30">
        <v>32465</v>
      </c>
      <c r="BG930" s="37" t="s">
        <v>147</v>
      </c>
      <c r="BH930" s="37" t="s">
        <v>1412</v>
      </c>
      <c r="BI930" s="37"/>
      <c r="BJ930" s="37"/>
      <c r="BK930" s="37"/>
      <c r="BL930" s="37"/>
      <c r="BM930" s="37"/>
      <c r="BN930" s="26"/>
      <c r="BO930" s="26"/>
      <c r="BP930" s="26"/>
      <c r="BQ930" s="38"/>
      <c r="BR930" s="26"/>
      <c r="BS930" s="26"/>
      <c r="BT930" s="26"/>
      <c r="BU930" s="26"/>
      <c r="BV930" s="39"/>
    </row>
    <row r="931" spans="1:74" ht="15" hidden="1" customHeight="1">
      <c r="A931" s="67">
        <v>2020</v>
      </c>
      <c r="B931" s="67">
        <v>927</v>
      </c>
      <c r="C931" s="26" t="s">
        <v>129</v>
      </c>
      <c r="D931" s="26" t="s">
        <v>1479</v>
      </c>
      <c r="E931" s="26" t="s">
        <v>1480</v>
      </c>
      <c r="F931" s="27">
        <v>43957</v>
      </c>
      <c r="G931" s="26" t="s">
        <v>2123</v>
      </c>
      <c r="H931" s="67" t="s">
        <v>1402</v>
      </c>
      <c r="I931" s="67" t="s">
        <v>1402</v>
      </c>
      <c r="J931" s="28" t="s">
        <v>2124</v>
      </c>
      <c r="K931" s="26" t="s">
        <v>135</v>
      </c>
      <c r="L931" s="26" t="s">
        <v>136</v>
      </c>
      <c r="M931" s="26" t="s">
        <v>137</v>
      </c>
      <c r="N931" s="26" t="s">
        <v>138</v>
      </c>
      <c r="O931" s="26" t="s">
        <v>138</v>
      </c>
      <c r="Q931" s="30">
        <v>64</v>
      </c>
      <c r="R931" s="30">
        <v>2980</v>
      </c>
      <c r="S931" s="31" t="e">
        <f>#N/A</f>
        <v>#N/A</v>
      </c>
      <c r="T931" s="30">
        <v>740</v>
      </c>
      <c r="AB931" s="33" t="e">
        <f>#N/A</f>
        <v>#N/A</v>
      </c>
      <c r="AC931" s="30">
        <v>1800</v>
      </c>
      <c r="AD931" s="30" t="e">
        <f>#N/A</f>
        <v>#N/A</v>
      </c>
      <c r="AE931" s="34">
        <v>0.83185185185185184</v>
      </c>
      <c r="AG931" s="30" t="e">
        <f>#N/A</f>
        <v>#N/A</v>
      </c>
      <c r="AH931" s="30" t="e">
        <f>#N/A</f>
        <v>#N/A</v>
      </c>
      <c r="AI931" s="30">
        <v>3209.85</v>
      </c>
      <c r="AJ931" s="71">
        <v>3057</v>
      </c>
      <c r="AK931" s="26" t="s">
        <v>139</v>
      </c>
      <c r="AL931" s="26">
        <v>20</v>
      </c>
      <c r="AM931" s="26" t="s">
        <v>2084</v>
      </c>
      <c r="AU931" s="67" t="s">
        <v>1526</v>
      </c>
      <c r="AV931" s="26" t="s">
        <v>2045</v>
      </c>
      <c r="AW931" s="26" t="s">
        <v>2110</v>
      </c>
      <c r="BA931" s="26" t="s">
        <v>1187</v>
      </c>
      <c r="BB931" s="26" t="s">
        <v>1410</v>
      </c>
      <c r="BC931" s="26" t="s">
        <v>1411</v>
      </c>
      <c r="BD931" s="37">
        <v>44009</v>
      </c>
      <c r="BE931" s="30">
        <v>34207</v>
      </c>
      <c r="BF931" s="30">
        <v>32465</v>
      </c>
      <c r="BG931" s="37" t="s">
        <v>147</v>
      </c>
      <c r="BH931" s="37" t="s">
        <v>1412</v>
      </c>
      <c r="BI931" s="37"/>
      <c r="BJ931" s="37"/>
      <c r="BK931" s="37"/>
      <c r="BL931" s="37"/>
      <c r="BM931" s="37"/>
      <c r="BN931" s="26"/>
      <c r="BO931" s="26"/>
      <c r="BP931" s="26"/>
      <c r="BQ931" s="38"/>
      <c r="BR931" s="26"/>
      <c r="BS931" s="26"/>
      <c r="BT931" s="26"/>
      <c r="BU931" s="26"/>
      <c r="BV931" s="39"/>
    </row>
    <row r="932" spans="1:74" ht="15" hidden="1" customHeight="1">
      <c r="A932" s="67">
        <v>2020</v>
      </c>
      <c r="B932" s="67">
        <v>928</v>
      </c>
      <c r="C932" s="26" t="s">
        <v>129</v>
      </c>
      <c r="D932" s="26" t="s">
        <v>1479</v>
      </c>
      <c r="E932" s="26" t="s">
        <v>1480</v>
      </c>
      <c r="F932" s="27">
        <v>43957</v>
      </c>
      <c r="G932" s="26" t="s">
        <v>2125</v>
      </c>
      <c r="H932" s="67" t="s">
        <v>1402</v>
      </c>
      <c r="I932" s="67" t="s">
        <v>1402</v>
      </c>
      <c r="J932" s="28" t="s">
        <v>2126</v>
      </c>
      <c r="K932" s="26" t="s">
        <v>135</v>
      </c>
      <c r="L932" s="26" t="s">
        <v>136</v>
      </c>
      <c r="M932" s="26" t="s">
        <v>137</v>
      </c>
      <c r="N932" s="26" t="s">
        <v>138</v>
      </c>
      <c r="O932" s="26" t="s">
        <v>138</v>
      </c>
      <c r="Q932" s="30">
        <v>66</v>
      </c>
      <c r="R932" s="30">
        <v>4310</v>
      </c>
      <c r="S932" s="31" t="e">
        <f>#N/A</f>
        <v>#N/A</v>
      </c>
      <c r="T932" s="30">
        <v>1046</v>
      </c>
      <c r="AB932" s="33" t="e">
        <f>#N/A</f>
        <v>#N/A</v>
      </c>
      <c r="AC932" s="30">
        <v>1800</v>
      </c>
      <c r="AD932" s="30" t="e">
        <f>#N/A</f>
        <v>#N/A</v>
      </c>
      <c r="AE932" s="34">
        <v>0.75777777777777777</v>
      </c>
      <c r="AG932" s="30" t="e">
        <f>#N/A</f>
        <v>#N/A</v>
      </c>
      <c r="AH932" s="30" t="e">
        <f>#N/A</f>
        <v>#N/A</v>
      </c>
      <c r="AI932" s="30">
        <v>4643.1000000000004</v>
      </c>
      <c r="AJ932" s="71">
        <v>4422</v>
      </c>
      <c r="AK932" s="26" t="s">
        <v>139</v>
      </c>
      <c r="AL932" s="26">
        <v>20</v>
      </c>
      <c r="AM932" s="26" t="s">
        <v>2084</v>
      </c>
      <c r="AU932" s="67" t="s">
        <v>1526</v>
      </c>
      <c r="AV932" s="26" t="s">
        <v>2045</v>
      </c>
      <c r="AW932" s="26" t="s">
        <v>2110</v>
      </c>
      <c r="BA932" s="26" t="s">
        <v>1187</v>
      </c>
      <c r="BB932" s="26" t="s">
        <v>1410</v>
      </c>
      <c r="BC932" s="26" t="s">
        <v>1411</v>
      </c>
      <c r="BD932" s="37">
        <v>44009</v>
      </c>
      <c r="BE932" s="30">
        <v>34207</v>
      </c>
      <c r="BF932" s="30">
        <v>32465</v>
      </c>
      <c r="BG932" s="37" t="s">
        <v>147</v>
      </c>
      <c r="BH932" s="37" t="s">
        <v>1412</v>
      </c>
      <c r="BI932" s="37"/>
      <c r="BJ932" s="37"/>
      <c r="BK932" s="37"/>
      <c r="BL932" s="37"/>
      <c r="BM932" s="37"/>
      <c r="BN932" s="26"/>
      <c r="BO932" s="26"/>
      <c r="BP932" s="26"/>
      <c r="BQ932" s="38"/>
      <c r="BR932" s="26"/>
      <c r="BS932" s="26"/>
      <c r="BT932" s="26"/>
      <c r="BU932" s="26"/>
      <c r="BV932" s="39"/>
    </row>
    <row r="933" spans="1:74" ht="15" hidden="1" customHeight="1">
      <c r="A933" s="67">
        <v>2020</v>
      </c>
      <c r="B933" s="67">
        <v>929</v>
      </c>
      <c r="C933" s="26" t="s">
        <v>129</v>
      </c>
      <c r="D933" s="26" t="s">
        <v>1479</v>
      </c>
      <c r="E933" s="26" t="s">
        <v>1480</v>
      </c>
      <c r="F933" s="27">
        <v>43957</v>
      </c>
      <c r="G933" s="26" t="s">
        <v>2127</v>
      </c>
      <c r="H933" s="67" t="s">
        <v>1402</v>
      </c>
      <c r="I933" s="67" t="s">
        <v>1402</v>
      </c>
      <c r="J933" s="28" t="s">
        <v>1594</v>
      </c>
      <c r="K933" s="26" t="s">
        <v>135</v>
      </c>
      <c r="L933" s="26" t="s">
        <v>136</v>
      </c>
      <c r="M933" s="26" t="s">
        <v>137</v>
      </c>
      <c r="N933" s="26" t="s">
        <v>138</v>
      </c>
      <c r="O933" s="26" t="s">
        <v>138</v>
      </c>
      <c r="Q933" s="30">
        <v>72</v>
      </c>
      <c r="R933" s="30">
        <v>5800</v>
      </c>
      <c r="S933" s="31" t="e">
        <f>#N/A</f>
        <v>#N/A</v>
      </c>
      <c r="T933" s="30">
        <v>1557</v>
      </c>
      <c r="AB933" s="33" t="e">
        <f>#N/A</f>
        <v>#N/A</v>
      </c>
      <c r="AC933" s="30">
        <v>1800</v>
      </c>
      <c r="AD933" s="30" t="e">
        <f>#N/A</f>
        <v>#N/A</v>
      </c>
      <c r="AE933" s="34">
        <v>0.87583333333333335</v>
      </c>
      <c r="AG933" s="30" t="e">
        <f>#N/A</f>
        <v>#N/A</v>
      </c>
      <c r="AH933" s="30" t="e">
        <f>#N/A</f>
        <v>#N/A</v>
      </c>
      <c r="AI933" s="30">
        <v>6248.55</v>
      </c>
      <c r="AJ933" s="71">
        <v>5951</v>
      </c>
      <c r="AK933" s="26" t="s">
        <v>139</v>
      </c>
      <c r="AL933" s="26">
        <v>20</v>
      </c>
      <c r="AM933" s="26" t="s">
        <v>2084</v>
      </c>
      <c r="AU933" s="67" t="s">
        <v>1526</v>
      </c>
      <c r="AV933" s="26" t="s">
        <v>2045</v>
      </c>
      <c r="AW933" s="26" t="s">
        <v>2110</v>
      </c>
      <c r="BA933" s="26" t="s">
        <v>1187</v>
      </c>
      <c r="BB933" s="26" t="s">
        <v>1410</v>
      </c>
      <c r="BC933" s="26" t="s">
        <v>1411</v>
      </c>
      <c r="BD933" s="37">
        <v>44009</v>
      </c>
      <c r="BE933" s="30">
        <v>34207</v>
      </c>
      <c r="BF933" s="30">
        <v>32465</v>
      </c>
      <c r="BG933" s="37" t="s">
        <v>147</v>
      </c>
      <c r="BH933" s="37" t="s">
        <v>1412</v>
      </c>
      <c r="BI933" s="37"/>
      <c r="BJ933" s="37"/>
      <c r="BK933" s="37"/>
      <c r="BL933" s="37"/>
      <c r="BM933" s="37"/>
      <c r="BN933" s="26"/>
      <c r="BO933" s="26"/>
      <c r="BP933" s="26"/>
      <c r="BQ933" s="38"/>
      <c r="BR933" s="26"/>
      <c r="BS933" s="26"/>
      <c r="BT933" s="26"/>
      <c r="BU933" s="26"/>
      <c r="BV933" s="39"/>
    </row>
    <row r="934" spans="1:74" ht="15" hidden="1" customHeight="1">
      <c r="A934" s="67">
        <v>2020</v>
      </c>
      <c r="B934" s="67">
        <v>930</v>
      </c>
      <c r="C934" s="26" t="s">
        <v>129</v>
      </c>
      <c r="D934" s="26" t="s">
        <v>1479</v>
      </c>
      <c r="E934" s="26" t="s">
        <v>1480</v>
      </c>
      <c r="F934" s="27">
        <v>43957</v>
      </c>
      <c r="G934" s="26" t="s">
        <v>2128</v>
      </c>
      <c r="H934" s="67" t="s">
        <v>1402</v>
      </c>
      <c r="I934" s="67" t="s">
        <v>1402</v>
      </c>
      <c r="J934" s="28" t="s">
        <v>2129</v>
      </c>
      <c r="K934" s="26" t="s">
        <v>135</v>
      </c>
      <c r="L934" s="26" t="s">
        <v>136</v>
      </c>
      <c r="M934" s="26" t="s">
        <v>137</v>
      </c>
      <c r="N934" s="26" t="s">
        <v>138</v>
      </c>
      <c r="O934" s="26" t="s">
        <v>138</v>
      </c>
      <c r="Q934" s="30">
        <v>70</v>
      </c>
      <c r="R934" s="30">
        <v>4610</v>
      </c>
      <c r="S934" s="31" t="e">
        <f>#N/A</f>
        <v>#N/A</v>
      </c>
      <c r="T934" s="30">
        <v>1100</v>
      </c>
      <c r="AB934" s="33" t="e">
        <f>#N/A</f>
        <v>#N/A</v>
      </c>
      <c r="AC934" s="30">
        <v>1800</v>
      </c>
      <c r="AD934" s="30" t="e">
        <f>#N/A</f>
        <v>#N/A</v>
      </c>
      <c r="AE934" s="34">
        <v>0.92285714285714282</v>
      </c>
      <c r="AG934" s="30" t="e">
        <f>#N/A</f>
        <v>#N/A</v>
      </c>
      <c r="AH934" s="30" t="e">
        <f>#N/A</f>
        <v>#N/A</v>
      </c>
      <c r="AI934" s="30">
        <v>4966.5</v>
      </c>
      <c r="AJ934" s="71">
        <v>4730</v>
      </c>
      <c r="AK934" s="26" t="s">
        <v>139</v>
      </c>
      <c r="AL934" s="26">
        <v>20</v>
      </c>
      <c r="AM934" s="26" t="s">
        <v>2084</v>
      </c>
      <c r="AU934" s="67" t="s">
        <v>1526</v>
      </c>
      <c r="AV934" s="26" t="s">
        <v>2045</v>
      </c>
      <c r="AW934" s="26" t="s">
        <v>2110</v>
      </c>
      <c r="BA934" s="26" t="s">
        <v>1187</v>
      </c>
      <c r="BB934" s="26" t="s">
        <v>1410</v>
      </c>
      <c r="BC934" s="26" t="s">
        <v>1411</v>
      </c>
      <c r="BD934" s="37">
        <v>44009</v>
      </c>
      <c r="BE934" s="30">
        <v>34207</v>
      </c>
      <c r="BF934" s="30">
        <v>32465</v>
      </c>
      <c r="BG934" s="37" t="s">
        <v>147</v>
      </c>
      <c r="BH934" s="37" t="s">
        <v>1412</v>
      </c>
      <c r="BI934" s="37"/>
      <c r="BJ934" s="37"/>
      <c r="BK934" s="37"/>
      <c r="BL934" s="37"/>
      <c r="BM934" s="37"/>
      <c r="BN934" s="26"/>
      <c r="BO934" s="26"/>
      <c r="BP934" s="26"/>
      <c r="BQ934" s="38"/>
      <c r="BR934" s="26"/>
      <c r="BS934" s="26"/>
      <c r="BT934" s="26"/>
      <c r="BU934" s="26"/>
      <c r="BV934" s="39"/>
    </row>
    <row r="935" spans="1:74" ht="15" hidden="1" customHeight="1">
      <c r="A935" s="67">
        <v>2020</v>
      </c>
      <c r="B935" s="67">
        <v>931</v>
      </c>
      <c r="C935" s="26" t="s">
        <v>129</v>
      </c>
      <c r="D935" s="26" t="s">
        <v>1479</v>
      </c>
      <c r="E935" s="26" t="s">
        <v>1480</v>
      </c>
      <c r="F935" s="27">
        <v>43957</v>
      </c>
      <c r="G935" s="26" t="s">
        <v>2130</v>
      </c>
      <c r="H935" s="67" t="s">
        <v>1402</v>
      </c>
      <c r="I935" s="67" t="s">
        <v>1402</v>
      </c>
      <c r="J935" s="28" t="s">
        <v>2131</v>
      </c>
      <c r="K935" s="26" t="s">
        <v>135</v>
      </c>
      <c r="L935" s="26" t="s">
        <v>136</v>
      </c>
      <c r="M935" s="26" t="s">
        <v>137</v>
      </c>
      <c r="N935" s="26" t="s">
        <v>138</v>
      </c>
      <c r="O935" s="26" t="s">
        <v>138</v>
      </c>
      <c r="Q935" s="30">
        <v>67</v>
      </c>
      <c r="R935" s="30">
        <v>3460</v>
      </c>
      <c r="S935" s="31" t="e">
        <f>#N/A</f>
        <v>#N/A</v>
      </c>
      <c r="T935" s="30">
        <v>627</v>
      </c>
      <c r="AB935" s="33" t="e">
        <f>#N/A</f>
        <v>#N/A</v>
      </c>
      <c r="AC935" s="30">
        <v>1800</v>
      </c>
      <c r="AD935" s="30" t="e">
        <f>#N/A</f>
        <v>#N/A</v>
      </c>
      <c r="AE935" s="34">
        <v>0.86636363636363634</v>
      </c>
      <c r="AG935" s="30" t="e">
        <f>#N/A</f>
        <v>#N/A</v>
      </c>
      <c r="AH935" s="30" t="e">
        <f>#N/A</f>
        <v>#N/A</v>
      </c>
      <c r="AI935" s="30">
        <v>3727.5</v>
      </c>
      <c r="AJ935" s="71">
        <v>3550</v>
      </c>
      <c r="AK935" s="26" t="s">
        <v>139</v>
      </c>
      <c r="AL935" s="26">
        <v>20</v>
      </c>
      <c r="AM935" s="26" t="s">
        <v>2084</v>
      </c>
      <c r="AU935" s="67" t="s">
        <v>1526</v>
      </c>
      <c r="AV935" s="26" t="s">
        <v>2045</v>
      </c>
      <c r="AW935" s="26" t="s">
        <v>2110</v>
      </c>
      <c r="BA935" s="26" t="s">
        <v>1187</v>
      </c>
      <c r="BB935" s="26" t="s">
        <v>1410</v>
      </c>
      <c r="BC935" s="26" t="s">
        <v>1411</v>
      </c>
      <c r="BD935" s="37">
        <v>44009</v>
      </c>
      <c r="BE935" s="30">
        <v>34207</v>
      </c>
      <c r="BF935" s="30">
        <v>32465</v>
      </c>
      <c r="BG935" s="37" t="s">
        <v>147</v>
      </c>
      <c r="BH935" s="37" t="s">
        <v>1412</v>
      </c>
      <c r="BI935" s="37"/>
      <c r="BJ935" s="37"/>
      <c r="BK935" s="37"/>
      <c r="BL935" s="37"/>
      <c r="BM935" s="37"/>
      <c r="BN935" s="26"/>
      <c r="BO935" s="26"/>
      <c r="BP935" s="26"/>
      <c r="BQ935" s="38"/>
      <c r="BR935" s="26"/>
      <c r="BS935" s="26"/>
      <c r="BT935" s="26"/>
      <c r="BU935" s="26"/>
      <c r="BV935" s="39"/>
    </row>
    <row r="936" spans="1:74" ht="15" hidden="1" customHeight="1">
      <c r="A936" s="67">
        <v>2020</v>
      </c>
      <c r="B936" s="67">
        <v>932</v>
      </c>
      <c r="C936" s="26" t="s">
        <v>129</v>
      </c>
      <c r="D936" s="26" t="s">
        <v>1479</v>
      </c>
      <c r="E936" s="26" t="s">
        <v>1480</v>
      </c>
      <c r="F936" s="27">
        <v>43957</v>
      </c>
      <c r="G936" s="26" t="s">
        <v>2132</v>
      </c>
      <c r="H936" s="67" t="s">
        <v>1402</v>
      </c>
      <c r="I936" s="67" t="s">
        <v>1402</v>
      </c>
      <c r="J936" s="28" t="s">
        <v>2133</v>
      </c>
      <c r="K936" s="26" t="s">
        <v>135</v>
      </c>
      <c r="L936" s="26" t="s">
        <v>136</v>
      </c>
      <c r="M936" s="26" t="s">
        <v>137</v>
      </c>
      <c r="N936" s="26" t="s">
        <v>138</v>
      </c>
      <c r="O936" s="26" t="s">
        <v>138</v>
      </c>
      <c r="Q936" s="30">
        <v>74</v>
      </c>
      <c r="R936" s="30">
        <v>5210</v>
      </c>
      <c r="S936" s="31" t="e">
        <f>#N/A</f>
        <v>#N/A</v>
      </c>
      <c r="T936" s="30">
        <v>1124</v>
      </c>
      <c r="AB936" s="33" t="e">
        <f>#N/A</f>
        <v>#N/A</v>
      </c>
      <c r="AC936" s="30">
        <v>1800</v>
      </c>
      <c r="AD936" s="30" t="e">
        <f>#N/A</f>
        <v>#N/A</v>
      </c>
      <c r="AE936" s="34">
        <v>0.78</v>
      </c>
      <c r="AG936" s="30" t="e">
        <f>#N/A</f>
        <v>#N/A</v>
      </c>
      <c r="AH936" s="30" t="e">
        <f>#N/A</f>
        <v>#N/A</v>
      </c>
      <c r="AI936" s="30">
        <v>5612.25</v>
      </c>
      <c r="AJ936" s="71">
        <v>5345</v>
      </c>
      <c r="AK936" s="26" t="s">
        <v>139</v>
      </c>
      <c r="AL936" s="26">
        <v>20</v>
      </c>
      <c r="AM936" s="26" t="s">
        <v>2084</v>
      </c>
      <c r="AU936" s="67" t="s">
        <v>1526</v>
      </c>
      <c r="AV936" s="26" t="s">
        <v>2045</v>
      </c>
      <c r="AW936" s="26" t="s">
        <v>2110</v>
      </c>
      <c r="BA936" s="26" t="s">
        <v>1187</v>
      </c>
      <c r="BB936" s="26" t="s">
        <v>1410</v>
      </c>
      <c r="BC936" s="26" t="s">
        <v>1411</v>
      </c>
      <c r="BD936" s="37">
        <v>44009</v>
      </c>
      <c r="BE936" s="30">
        <v>34207</v>
      </c>
      <c r="BF936" s="30">
        <v>32465</v>
      </c>
      <c r="BG936" s="37" t="s">
        <v>147</v>
      </c>
      <c r="BH936" s="37" t="s">
        <v>1412</v>
      </c>
      <c r="BI936" s="37"/>
      <c r="BJ936" s="37"/>
      <c r="BK936" s="37"/>
      <c r="BL936" s="37"/>
      <c r="BM936" s="37"/>
      <c r="BN936" s="26"/>
      <c r="BO936" s="26"/>
      <c r="BP936" s="26"/>
      <c r="BQ936" s="38"/>
      <c r="BR936" s="26"/>
      <c r="BS936" s="26"/>
      <c r="BT936" s="26"/>
      <c r="BU936" s="26"/>
      <c r="BV936" s="39"/>
    </row>
    <row r="937" spans="1:74" ht="15" hidden="1" customHeight="1">
      <c r="A937" s="67">
        <v>2020</v>
      </c>
      <c r="B937" s="67">
        <v>933</v>
      </c>
      <c r="C937" s="26" t="s">
        <v>129</v>
      </c>
      <c r="D937" s="26" t="s">
        <v>1479</v>
      </c>
      <c r="E937" s="26" t="s">
        <v>1480</v>
      </c>
      <c r="F937" s="27">
        <v>43957</v>
      </c>
      <c r="G937" s="26" t="s">
        <v>2134</v>
      </c>
      <c r="H937" s="67" t="s">
        <v>1402</v>
      </c>
      <c r="I937" s="67" t="s">
        <v>1402</v>
      </c>
      <c r="J937" s="28" t="s">
        <v>2135</v>
      </c>
      <c r="K937" s="26" t="s">
        <v>135</v>
      </c>
      <c r="L937" s="26" t="s">
        <v>136</v>
      </c>
      <c r="M937" s="26" t="s">
        <v>137</v>
      </c>
      <c r="N937" s="26" t="s">
        <v>138</v>
      </c>
      <c r="O937" s="26" t="s">
        <v>138</v>
      </c>
      <c r="Q937" s="30">
        <v>76</v>
      </c>
      <c r="R937" s="30">
        <v>6590</v>
      </c>
      <c r="S937" s="31" t="e">
        <f>#N/A</f>
        <v>#N/A</v>
      </c>
      <c r="T937" s="30">
        <v>1714</v>
      </c>
      <c r="AB937" s="33" t="e">
        <f>#N/A</f>
        <v>#N/A</v>
      </c>
      <c r="AC937" s="30">
        <v>1800</v>
      </c>
      <c r="AD937" s="30" t="e">
        <f>#N/A</f>
        <v>#N/A</v>
      </c>
      <c r="AE937" s="34">
        <v>0.92117647058823526</v>
      </c>
      <c r="AG937" s="30" t="e">
        <f>#N/A</f>
        <v>#N/A</v>
      </c>
      <c r="AH937" s="30" t="e">
        <f>#N/A</f>
        <v>#N/A</v>
      </c>
      <c r="AI937" s="30">
        <v>7099.05</v>
      </c>
      <c r="AJ937" s="71">
        <v>6761</v>
      </c>
      <c r="AK937" s="26" t="s">
        <v>139</v>
      </c>
      <c r="AL937" s="26">
        <v>20</v>
      </c>
      <c r="AM937" s="26" t="s">
        <v>2084</v>
      </c>
      <c r="AU937" s="67" t="s">
        <v>1526</v>
      </c>
      <c r="AV937" s="26" t="s">
        <v>2045</v>
      </c>
      <c r="AW937" s="26" t="s">
        <v>2110</v>
      </c>
      <c r="BA937" s="26" t="s">
        <v>1187</v>
      </c>
      <c r="BB937" s="26" t="s">
        <v>1410</v>
      </c>
      <c r="BC937" s="26" t="s">
        <v>1411</v>
      </c>
      <c r="BD937" s="37">
        <v>44009</v>
      </c>
      <c r="BE937" s="30">
        <v>34207</v>
      </c>
      <c r="BF937" s="30">
        <v>32465</v>
      </c>
      <c r="BG937" s="37" t="s">
        <v>147</v>
      </c>
      <c r="BH937" s="37" t="s">
        <v>1412</v>
      </c>
      <c r="BI937" s="37"/>
      <c r="BJ937" s="37"/>
      <c r="BK937" s="37"/>
      <c r="BL937" s="37"/>
      <c r="BM937" s="37"/>
      <c r="BN937" s="26"/>
      <c r="BO937" s="26"/>
      <c r="BP937" s="26"/>
      <c r="BQ937" s="38"/>
      <c r="BR937" s="26"/>
      <c r="BS937" s="26"/>
      <c r="BT937" s="26"/>
      <c r="BU937" s="26"/>
      <c r="BV937" s="39"/>
    </row>
    <row r="938" spans="1:74" ht="15" hidden="1" customHeight="1">
      <c r="A938" s="67">
        <v>2020</v>
      </c>
      <c r="B938" s="67">
        <v>934</v>
      </c>
      <c r="C938" s="26" t="s">
        <v>129</v>
      </c>
      <c r="D938" s="26" t="s">
        <v>1479</v>
      </c>
      <c r="E938" s="26" t="s">
        <v>1480</v>
      </c>
      <c r="F938" s="27">
        <v>43957</v>
      </c>
      <c r="G938" s="26" t="s">
        <v>2136</v>
      </c>
      <c r="H938" s="67" t="s">
        <v>1402</v>
      </c>
      <c r="I938" s="67" t="s">
        <v>1402</v>
      </c>
      <c r="J938" s="28" t="s">
        <v>1594</v>
      </c>
      <c r="K938" s="26" t="s">
        <v>135</v>
      </c>
      <c r="L938" s="26" t="s">
        <v>136</v>
      </c>
      <c r="M938" s="26" t="s">
        <v>137</v>
      </c>
      <c r="N938" s="26" t="s">
        <v>138</v>
      </c>
      <c r="O938" s="26" t="s">
        <v>138</v>
      </c>
      <c r="Q938" s="30">
        <v>76</v>
      </c>
      <c r="R938" s="30">
        <v>6120</v>
      </c>
      <c r="S938" s="31" t="e">
        <f>#N/A</f>
        <v>#N/A</v>
      </c>
      <c r="T938" s="30">
        <v>1402</v>
      </c>
      <c r="AB938" s="33" t="e">
        <f>#N/A</f>
        <v>#N/A</v>
      </c>
      <c r="AC938" s="30">
        <v>1800</v>
      </c>
      <c r="AD938" s="30" t="e">
        <f>#N/A</f>
        <v>#N/A</v>
      </c>
      <c r="AE938" s="34">
        <v>0.90105263157894733</v>
      </c>
      <c r="AG938" s="30" t="e">
        <f>#N/A</f>
        <v>#N/A</v>
      </c>
      <c r="AH938" s="30" t="e">
        <f>#N/A</f>
        <v>#N/A</v>
      </c>
      <c r="AI938" s="30">
        <v>6592.9500000000007</v>
      </c>
      <c r="AJ938" s="71">
        <v>6279</v>
      </c>
      <c r="AK938" s="26" t="s">
        <v>139</v>
      </c>
      <c r="AL938" s="26">
        <v>20</v>
      </c>
      <c r="AM938" s="26" t="s">
        <v>2084</v>
      </c>
      <c r="AU938" s="67" t="s">
        <v>1526</v>
      </c>
      <c r="AV938" s="26" t="s">
        <v>2045</v>
      </c>
      <c r="AW938" s="26" t="s">
        <v>2110</v>
      </c>
      <c r="BA938" s="26" t="s">
        <v>1187</v>
      </c>
      <c r="BB938" s="26" t="s">
        <v>1410</v>
      </c>
      <c r="BC938" s="26" t="s">
        <v>1411</v>
      </c>
      <c r="BD938" s="37">
        <v>44009</v>
      </c>
      <c r="BE938" s="30">
        <v>34207</v>
      </c>
      <c r="BF938" s="30">
        <v>32465</v>
      </c>
      <c r="BG938" s="37" t="s">
        <v>147</v>
      </c>
      <c r="BH938" s="37" t="s">
        <v>1412</v>
      </c>
      <c r="BI938" s="37"/>
      <c r="BJ938" s="37"/>
      <c r="BK938" s="37"/>
      <c r="BL938" s="37"/>
      <c r="BM938" s="37"/>
      <c r="BN938" s="26"/>
      <c r="BO938" s="26"/>
      <c r="BP938" s="26"/>
      <c r="BQ938" s="38"/>
      <c r="BR938" s="26"/>
      <c r="BS938" s="26"/>
      <c r="BT938" s="26"/>
      <c r="BU938" s="26"/>
      <c r="BV938" s="39"/>
    </row>
    <row r="939" spans="1:74" ht="15" hidden="1" customHeight="1">
      <c r="A939" s="67">
        <v>2020</v>
      </c>
      <c r="B939" s="67">
        <v>935</v>
      </c>
      <c r="C939" s="26" t="s">
        <v>129</v>
      </c>
      <c r="D939" s="26" t="s">
        <v>1479</v>
      </c>
      <c r="E939" s="26" t="s">
        <v>1480</v>
      </c>
      <c r="F939" s="27">
        <v>43957</v>
      </c>
      <c r="G939" s="26" t="s">
        <v>2137</v>
      </c>
      <c r="H939" s="67" t="s">
        <v>1402</v>
      </c>
      <c r="I939" s="67" t="s">
        <v>1402</v>
      </c>
      <c r="J939" s="28" t="s">
        <v>2138</v>
      </c>
      <c r="K939" s="26" t="s">
        <v>135</v>
      </c>
      <c r="L939" s="26" t="s">
        <v>136</v>
      </c>
      <c r="M939" s="26" t="s">
        <v>137</v>
      </c>
      <c r="N939" s="26" t="s">
        <v>138</v>
      </c>
      <c r="O939" s="26" t="s">
        <v>138</v>
      </c>
      <c r="Q939" s="30">
        <v>78</v>
      </c>
      <c r="R939" s="30">
        <v>6250</v>
      </c>
      <c r="S939" s="31" t="e">
        <f>#N/A</f>
        <v>#N/A</v>
      </c>
      <c r="T939" s="30">
        <v>1366</v>
      </c>
      <c r="AB939" s="33" t="e">
        <f>#N/A</f>
        <v>#N/A</v>
      </c>
      <c r="AC939" s="30">
        <v>1800</v>
      </c>
      <c r="AD939" s="30" t="e">
        <f>#N/A</f>
        <v>#N/A</v>
      </c>
      <c r="AE939" s="34">
        <v>0.62285714285714289</v>
      </c>
      <c r="AG939" s="30" t="e">
        <f>#N/A</f>
        <v>#N/A</v>
      </c>
      <c r="AH939" s="30" t="e">
        <f>#N/A</f>
        <v>#N/A</v>
      </c>
      <c r="AI939" s="30">
        <v>6733.6500000000005</v>
      </c>
      <c r="AJ939" s="71">
        <v>6413</v>
      </c>
      <c r="AK939" s="26" t="s">
        <v>139</v>
      </c>
      <c r="AL939" s="26">
        <v>20</v>
      </c>
      <c r="AM939" s="26" t="s">
        <v>2084</v>
      </c>
      <c r="AU939" s="67" t="s">
        <v>1526</v>
      </c>
      <c r="AV939" s="26" t="s">
        <v>2045</v>
      </c>
      <c r="AW939" s="26" t="s">
        <v>2110</v>
      </c>
      <c r="BA939" s="26" t="s">
        <v>1187</v>
      </c>
      <c r="BB939" s="26" t="s">
        <v>1410</v>
      </c>
      <c r="BC939" s="26" t="s">
        <v>1411</v>
      </c>
      <c r="BD939" s="37">
        <v>44009</v>
      </c>
      <c r="BE939" s="30">
        <v>34207</v>
      </c>
      <c r="BF939" s="30">
        <v>32465</v>
      </c>
      <c r="BG939" s="37" t="s">
        <v>147</v>
      </c>
      <c r="BH939" s="37" t="s">
        <v>1412</v>
      </c>
      <c r="BI939" s="37"/>
      <c r="BJ939" s="37"/>
      <c r="BK939" s="37"/>
      <c r="BL939" s="37"/>
      <c r="BM939" s="37"/>
      <c r="BN939" s="26"/>
      <c r="BO939" s="26"/>
      <c r="BP939" s="26"/>
      <c r="BQ939" s="38"/>
      <c r="BR939" s="26"/>
      <c r="BS939" s="26"/>
      <c r="BT939" s="26"/>
      <c r="BU939" s="26"/>
      <c r="BV939" s="39"/>
    </row>
    <row r="940" spans="1:74" ht="15" hidden="1" customHeight="1">
      <c r="A940" s="67">
        <v>2020</v>
      </c>
      <c r="B940" s="67">
        <v>936</v>
      </c>
      <c r="C940" s="26" t="s">
        <v>129</v>
      </c>
      <c r="D940" s="26" t="s">
        <v>1479</v>
      </c>
      <c r="E940" s="26" t="s">
        <v>1480</v>
      </c>
      <c r="F940" s="27">
        <v>43957</v>
      </c>
      <c r="G940" s="26" t="s">
        <v>2139</v>
      </c>
      <c r="H940" s="67" t="s">
        <v>1402</v>
      </c>
      <c r="I940" s="67" t="s">
        <v>1402</v>
      </c>
      <c r="J940" s="28" t="s">
        <v>2140</v>
      </c>
      <c r="K940" s="26" t="s">
        <v>135</v>
      </c>
      <c r="L940" s="26" t="s">
        <v>136</v>
      </c>
      <c r="M940" s="26" t="s">
        <v>137</v>
      </c>
      <c r="N940" s="26" t="s">
        <v>138</v>
      </c>
      <c r="O940" s="26" t="s">
        <v>138</v>
      </c>
      <c r="Q940" s="30">
        <v>74</v>
      </c>
      <c r="R940" s="30">
        <v>5120</v>
      </c>
      <c r="S940" s="31" t="e">
        <f>#N/A</f>
        <v>#N/A</v>
      </c>
      <c r="T940" s="30">
        <v>1319</v>
      </c>
      <c r="AB940" s="33" t="e">
        <f>#N/A</f>
        <v>#N/A</v>
      </c>
      <c r="AC940" s="30">
        <v>1800</v>
      </c>
      <c r="AD940" s="30" t="e">
        <f>#N/A</f>
        <v>#N/A</v>
      </c>
      <c r="AE940" s="34">
        <v>0.94296296296296289</v>
      </c>
      <c r="AG940" s="30" t="e">
        <f>#N/A</f>
        <v>#N/A</v>
      </c>
      <c r="AH940" s="30" t="e">
        <f>#N/A</f>
        <v>#N/A</v>
      </c>
      <c r="AI940" s="30">
        <v>5515.6500000000005</v>
      </c>
      <c r="AJ940" s="71">
        <v>5253</v>
      </c>
      <c r="AK940" s="26" t="s">
        <v>139</v>
      </c>
      <c r="AL940" s="26">
        <v>20</v>
      </c>
      <c r="AM940" s="26" t="s">
        <v>2084</v>
      </c>
      <c r="AU940" s="67" t="s">
        <v>1526</v>
      </c>
      <c r="AV940" s="26" t="s">
        <v>2045</v>
      </c>
      <c r="AW940" s="26" t="s">
        <v>2110</v>
      </c>
      <c r="BA940" s="26" t="s">
        <v>1187</v>
      </c>
      <c r="BB940" s="26" t="s">
        <v>1410</v>
      </c>
      <c r="BC940" s="26" t="s">
        <v>1411</v>
      </c>
      <c r="BD940" s="37">
        <v>44009</v>
      </c>
      <c r="BE940" s="30">
        <v>34207</v>
      </c>
      <c r="BF940" s="30">
        <v>32465</v>
      </c>
      <c r="BG940" s="37" t="s">
        <v>147</v>
      </c>
      <c r="BH940" s="37" t="s">
        <v>1412</v>
      </c>
      <c r="BI940" s="37"/>
      <c r="BJ940" s="37"/>
      <c r="BK940" s="37"/>
      <c r="BL940" s="37"/>
      <c r="BM940" s="37"/>
      <c r="BN940" s="26"/>
      <c r="BO940" s="26"/>
      <c r="BP940" s="26"/>
      <c r="BQ940" s="38"/>
      <c r="BR940" s="26"/>
      <c r="BS940" s="26"/>
      <c r="BT940" s="26"/>
      <c r="BU940" s="26"/>
      <c r="BV940" s="39"/>
    </row>
    <row r="941" spans="1:74" ht="15" hidden="1" customHeight="1">
      <c r="A941" s="67">
        <v>2020</v>
      </c>
      <c r="B941" s="67">
        <v>937</v>
      </c>
      <c r="C941" s="26" t="s">
        <v>129</v>
      </c>
      <c r="D941" s="26" t="s">
        <v>1479</v>
      </c>
      <c r="E941" s="26" t="s">
        <v>1480</v>
      </c>
      <c r="F941" s="27">
        <v>43957</v>
      </c>
      <c r="G941" s="26" t="s">
        <v>2141</v>
      </c>
      <c r="H941" s="67" t="s">
        <v>1402</v>
      </c>
      <c r="I941" s="67" t="s">
        <v>1402</v>
      </c>
      <c r="J941" s="28" t="s">
        <v>2142</v>
      </c>
      <c r="K941" s="26" t="s">
        <v>135</v>
      </c>
      <c r="L941" s="26" t="s">
        <v>136</v>
      </c>
      <c r="M941" s="26" t="s">
        <v>137</v>
      </c>
      <c r="N941" s="26" t="s">
        <v>138</v>
      </c>
      <c r="O941" s="26" t="s">
        <v>138</v>
      </c>
      <c r="Q941" s="30">
        <v>77</v>
      </c>
      <c r="R941" s="30">
        <v>6940</v>
      </c>
      <c r="S941" s="31" t="e">
        <f>#N/A</f>
        <v>#N/A</v>
      </c>
      <c r="T941" s="30">
        <v>1703</v>
      </c>
      <c r="AB941" s="33" t="e">
        <f>#N/A</f>
        <v>#N/A</v>
      </c>
      <c r="AC941" s="30">
        <v>1800</v>
      </c>
      <c r="AD941" s="30" t="e">
        <f>#N/A</f>
        <v>#N/A</v>
      </c>
      <c r="AE941" s="34">
        <v>0.81673469387755104</v>
      </c>
      <c r="AG941" s="30" t="e">
        <f>#N/A</f>
        <v>#N/A</v>
      </c>
      <c r="AH941" s="30" t="e">
        <f>#N/A</f>
        <v>#N/A</v>
      </c>
      <c r="AI941" s="30">
        <v>7476</v>
      </c>
      <c r="AJ941" s="71">
        <v>7120</v>
      </c>
      <c r="AK941" s="26" t="s">
        <v>139</v>
      </c>
      <c r="AL941" s="26">
        <v>20</v>
      </c>
      <c r="AM941" s="26" t="s">
        <v>2084</v>
      </c>
      <c r="AU941" s="67" t="s">
        <v>1526</v>
      </c>
      <c r="AV941" s="26" t="s">
        <v>2143</v>
      </c>
      <c r="AW941" s="26" t="s">
        <v>2045</v>
      </c>
      <c r="BA941" s="26" t="s">
        <v>1187</v>
      </c>
      <c r="BB941" s="26" t="s">
        <v>1410</v>
      </c>
      <c r="BC941" s="26" t="s">
        <v>1411</v>
      </c>
      <c r="BD941" s="37">
        <v>44009</v>
      </c>
      <c r="BE941" s="30">
        <v>34207</v>
      </c>
      <c r="BF941" s="30">
        <v>32465</v>
      </c>
      <c r="BG941" s="37" t="s">
        <v>147</v>
      </c>
      <c r="BH941" s="37" t="s">
        <v>1412</v>
      </c>
      <c r="BI941" s="37"/>
      <c r="BJ941" s="37"/>
      <c r="BK941" s="37"/>
      <c r="BL941" s="37"/>
      <c r="BM941" s="37"/>
      <c r="BN941" s="26"/>
      <c r="BO941" s="26"/>
      <c r="BP941" s="26"/>
      <c r="BQ941" s="38"/>
      <c r="BR941" s="26"/>
      <c r="BS941" s="26"/>
      <c r="BT941" s="26"/>
      <c r="BU941" s="26"/>
      <c r="BV941" s="39"/>
    </row>
    <row r="942" spans="1:74" ht="15" hidden="1" customHeight="1">
      <c r="A942" s="67">
        <v>2020</v>
      </c>
      <c r="B942" s="67">
        <v>938</v>
      </c>
      <c r="C942" s="26" t="s">
        <v>129</v>
      </c>
      <c r="D942" s="26" t="s">
        <v>1479</v>
      </c>
      <c r="E942" s="26" t="s">
        <v>1480</v>
      </c>
      <c r="F942" s="27">
        <v>43957</v>
      </c>
      <c r="G942" s="26" t="s">
        <v>2144</v>
      </c>
      <c r="H942" s="67" t="s">
        <v>1402</v>
      </c>
      <c r="I942" s="67" t="s">
        <v>1402</v>
      </c>
      <c r="J942" s="28" t="s">
        <v>2145</v>
      </c>
      <c r="K942" s="26" t="s">
        <v>135</v>
      </c>
      <c r="L942" s="26" t="s">
        <v>136</v>
      </c>
      <c r="M942" s="26" t="s">
        <v>137</v>
      </c>
      <c r="N942" s="26" t="s">
        <v>138</v>
      </c>
      <c r="O942" s="26" t="s">
        <v>138</v>
      </c>
      <c r="Q942" s="30">
        <v>78</v>
      </c>
      <c r="R942" s="30">
        <v>5790</v>
      </c>
      <c r="S942" s="31" t="e">
        <f>#N/A</f>
        <v>#N/A</v>
      </c>
      <c r="T942" s="30">
        <v>1281</v>
      </c>
      <c r="AB942" s="33" t="e">
        <f>#N/A</f>
        <v>#N/A</v>
      </c>
      <c r="AC942" s="30">
        <v>1800</v>
      </c>
      <c r="AD942" s="30" t="e">
        <f>#N/A</f>
        <v>#N/A</v>
      </c>
      <c r="AE942" s="34">
        <v>0.96214285714285708</v>
      </c>
      <c r="AG942" s="30" t="e">
        <f>#N/A</f>
        <v>#N/A</v>
      </c>
      <c r="AH942" s="30" t="e">
        <f>#N/A</f>
        <v>#N/A</v>
      </c>
      <c r="AI942" s="30">
        <v>6238.05</v>
      </c>
      <c r="AJ942" s="71">
        <v>5941</v>
      </c>
      <c r="AK942" s="26" t="s">
        <v>139</v>
      </c>
      <c r="AL942" s="26">
        <v>20</v>
      </c>
      <c r="AM942" s="26" t="s">
        <v>2084</v>
      </c>
      <c r="AU942" s="67" t="s">
        <v>1526</v>
      </c>
      <c r="AV942" s="26" t="s">
        <v>2143</v>
      </c>
      <c r="AW942" s="26" t="s">
        <v>2045</v>
      </c>
      <c r="BA942" s="26" t="s">
        <v>1187</v>
      </c>
      <c r="BB942" s="26" t="s">
        <v>1410</v>
      </c>
      <c r="BC942" s="26" t="s">
        <v>1411</v>
      </c>
      <c r="BD942" s="37">
        <v>44009</v>
      </c>
      <c r="BE942" s="30">
        <v>34207</v>
      </c>
      <c r="BF942" s="30">
        <v>32465</v>
      </c>
      <c r="BG942" s="37" t="s">
        <v>147</v>
      </c>
      <c r="BH942" s="37" t="s">
        <v>1412</v>
      </c>
      <c r="BI942" s="37"/>
      <c r="BJ942" s="37"/>
      <c r="BK942" s="37"/>
      <c r="BL942" s="37"/>
      <c r="BM942" s="37"/>
      <c r="BN942" s="26"/>
      <c r="BO942" s="26"/>
      <c r="BP942" s="26"/>
      <c r="BQ942" s="38"/>
      <c r="BR942" s="26"/>
      <c r="BS942" s="26"/>
      <c r="BT942" s="26"/>
      <c r="BU942" s="26"/>
      <c r="BV942" s="39"/>
    </row>
    <row r="943" spans="1:74" ht="15" hidden="1" customHeight="1">
      <c r="A943" s="67">
        <v>2020</v>
      </c>
      <c r="B943" s="67">
        <v>939</v>
      </c>
      <c r="C943" s="26" t="s">
        <v>129</v>
      </c>
      <c r="D943" s="26" t="s">
        <v>1479</v>
      </c>
      <c r="E943" s="26" t="s">
        <v>1480</v>
      </c>
      <c r="F943" s="27">
        <v>43957</v>
      </c>
      <c r="G943" s="26" t="s">
        <v>2146</v>
      </c>
      <c r="H943" s="67" t="s">
        <v>1402</v>
      </c>
      <c r="I943" s="67" t="s">
        <v>1402</v>
      </c>
      <c r="J943" s="28" t="s">
        <v>2147</v>
      </c>
      <c r="K943" s="26" t="s">
        <v>135</v>
      </c>
      <c r="L943" s="26" t="s">
        <v>136</v>
      </c>
      <c r="M943" s="26" t="s">
        <v>137</v>
      </c>
      <c r="N943" s="26" t="s">
        <v>138</v>
      </c>
      <c r="O943" s="26" t="s">
        <v>138</v>
      </c>
      <c r="Q943" s="30">
        <v>66</v>
      </c>
      <c r="R943" s="30">
        <v>3820</v>
      </c>
      <c r="S943" s="31" t="e">
        <f>#N/A</f>
        <v>#N/A</v>
      </c>
      <c r="T943" s="30">
        <v>888</v>
      </c>
      <c r="AB943" s="33" t="e">
        <f>#N/A</f>
        <v>#N/A</v>
      </c>
      <c r="AC943" s="30">
        <v>1800</v>
      </c>
      <c r="AD943" s="30" t="e">
        <f>#N/A</f>
        <v>#N/A</v>
      </c>
      <c r="AE943" s="34">
        <v>0.85096774193548386</v>
      </c>
      <c r="AG943" s="30" t="e">
        <f>#N/A</f>
        <v>#N/A</v>
      </c>
      <c r="AH943" s="30" t="e">
        <f>#N/A</f>
        <v>#N/A</v>
      </c>
      <c r="AI943" s="30">
        <v>4114.95</v>
      </c>
      <c r="AJ943" s="71">
        <v>3919</v>
      </c>
      <c r="AK943" s="26" t="s">
        <v>139</v>
      </c>
      <c r="AL943" s="26">
        <v>20</v>
      </c>
      <c r="AM943" s="26" t="s">
        <v>2084</v>
      </c>
      <c r="AU943" s="67" t="s">
        <v>1526</v>
      </c>
      <c r="AV943" s="26" t="s">
        <v>2143</v>
      </c>
      <c r="AW943" s="26" t="s">
        <v>2045</v>
      </c>
      <c r="BA943" s="26" t="s">
        <v>1187</v>
      </c>
      <c r="BB943" s="26" t="s">
        <v>1410</v>
      </c>
      <c r="BC943" s="26" t="s">
        <v>1411</v>
      </c>
      <c r="BD943" s="37">
        <v>44009</v>
      </c>
      <c r="BE943" s="30">
        <v>34207</v>
      </c>
      <c r="BF943" s="30">
        <v>32465</v>
      </c>
      <c r="BG943" s="37" t="s">
        <v>147</v>
      </c>
      <c r="BH943" s="37" t="s">
        <v>1412</v>
      </c>
      <c r="BI943" s="37"/>
      <c r="BJ943" s="37"/>
      <c r="BK943" s="37"/>
      <c r="BL943" s="37"/>
      <c r="BM943" s="37"/>
      <c r="BN943" s="26"/>
      <c r="BO943" s="26"/>
      <c r="BP943" s="26"/>
      <c r="BQ943" s="38"/>
      <c r="BR943" s="26"/>
      <c r="BS943" s="26"/>
      <c r="BT943" s="26"/>
      <c r="BU943" s="26"/>
      <c r="BV943" s="39"/>
    </row>
    <row r="944" spans="1:74" ht="15" hidden="1" customHeight="1">
      <c r="A944" s="67">
        <v>2020</v>
      </c>
      <c r="B944" s="67">
        <v>940</v>
      </c>
      <c r="C944" s="26" t="s">
        <v>129</v>
      </c>
      <c r="D944" s="26" t="s">
        <v>1479</v>
      </c>
      <c r="E944" s="26" t="s">
        <v>1480</v>
      </c>
      <c r="F944" s="27">
        <v>43957</v>
      </c>
      <c r="G944" s="26" t="s">
        <v>2148</v>
      </c>
      <c r="H944" s="67" t="s">
        <v>1402</v>
      </c>
      <c r="I944" s="67" t="s">
        <v>1402</v>
      </c>
      <c r="J944" s="28" t="s">
        <v>1594</v>
      </c>
      <c r="K944" s="26" t="s">
        <v>135</v>
      </c>
      <c r="L944" s="26" t="s">
        <v>136</v>
      </c>
      <c r="M944" s="26" t="s">
        <v>137</v>
      </c>
      <c r="N944" s="26" t="s">
        <v>138</v>
      </c>
      <c r="O944" s="26" t="s">
        <v>138</v>
      </c>
      <c r="Q944" s="30">
        <v>73</v>
      </c>
      <c r="R944" s="30">
        <v>4900</v>
      </c>
      <c r="S944" s="31" t="e">
        <f>#N/A</f>
        <v>#N/A</v>
      </c>
      <c r="T944" s="30">
        <v>1034</v>
      </c>
      <c r="AB944" s="33" t="e">
        <f>#N/A</f>
        <v>#N/A</v>
      </c>
      <c r="AC944" s="30">
        <v>1800</v>
      </c>
      <c r="AD944" s="30" t="e">
        <f>#N/A</f>
        <v>#N/A</v>
      </c>
      <c r="AE944" s="34">
        <v>0.86235294117647054</v>
      </c>
      <c r="AG944" s="30" t="e">
        <f>#N/A</f>
        <v>#N/A</v>
      </c>
      <c r="AH944" s="30" t="e">
        <f>#N/A</f>
        <v>#N/A</v>
      </c>
      <c r="AI944" s="30">
        <v>5278.35</v>
      </c>
      <c r="AJ944" s="71">
        <v>5027</v>
      </c>
      <c r="AK944" s="26" t="s">
        <v>139</v>
      </c>
      <c r="AL944" s="26">
        <v>20</v>
      </c>
      <c r="AM944" s="26" t="s">
        <v>2084</v>
      </c>
      <c r="AU944" s="67" t="s">
        <v>1526</v>
      </c>
      <c r="AV944" s="26" t="s">
        <v>2143</v>
      </c>
      <c r="AW944" s="26" t="s">
        <v>2045</v>
      </c>
      <c r="BA944" s="26" t="s">
        <v>1187</v>
      </c>
      <c r="BB944" s="26" t="s">
        <v>1410</v>
      </c>
      <c r="BC944" s="26" t="s">
        <v>1411</v>
      </c>
      <c r="BD944" s="37">
        <v>44009</v>
      </c>
      <c r="BE944" s="30">
        <v>34207</v>
      </c>
      <c r="BF944" s="30">
        <v>32465</v>
      </c>
      <c r="BG944" s="37" t="s">
        <v>147</v>
      </c>
      <c r="BH944" s="37" t="s">
        <v>1412</v>
      </c>
      <c r="BI944" s="37"/>
      <c r="BJ944" s="37"/>
      <c r="BK944" s="37"/>
      <c r="BL944" s="37"/>
      <c r="BM944" s="37"/>
      <c r="BN944" s="26"/>
      <c r="BO944" s="26"/>
      <c r="BP944" s="26"/>
      <c r="BQ944" s="38"/>
      <c r="BR944" s="26"/>
      <c r="BS944" s="26"/>
      <c r="BT944" s="26"/>
      <c r="BU944" s="26"/>
      <c r="BV944" s="39"/>
    </row>
    <row r="945" spans="1:74" ht="15" hidden="1" customHeight="1">
      <c r="A945" s="67">
        <v>2020</v>
      </c>
      <c r="B945" s="67">
        <v>941</v>
      </c>
      <c r="C945" s="26" t="s">
        <v>129</v>
      </c>
      <c r="D945" s="26" t="s">
        <v>1479</v>
      </c>
      <c r="E945" s="26" t="s">
        <v>1480</v>
      </c>
      <c r="F945" s="27">
        <v>43957</v>
      </c>
      <c r="G945" s="26" t="s">
        <v>2149</v>
      </c>
      <c r="H945" s="67" t="s">
        <v>1402</v>
      </c>
      <c r="I945" s="67" t="s">
        <v>1402</v>
      </c>
      <c r="J945" s="28" t="s">
        <v>2150</v>
      </c>
      <c r="K945" s="26" t="s">
        <v>135</v>
      </c>
      <c r="L945" s="26" t="s">
        <v>136</v>
      </c>
      <c r="M945" s="26" t="s">
        <v>137</v>
      </c>
      <c r="N945" s="26" t="s">
        <v>138</v>
      </c>
      <c r="O945" s="26" t="s">
        <v>138</v>
      </c>
      <c r="Q945" s="30">
        <v>81</v>
      </c>
      <c r="R945" s="30">
        <v>7430</v>
      </c>
      <c r="S945" s="31" t="e">
        <f>#N/A</f>
        <v>#N/A</v>
      </c>
      <c r="T945" s="30">
        <v>1697</v>
      </c>
      <c r="AB945" s="33" t="e">
        <f>#N/A</f>
        <v>#N/A</v>
      </c>
      <c r="AC945" s="30">
        <v>1800</v>
      </c>
      <c r="AD945" s="30" t="e">
        <f>#N/A</f>
        <v>#N/A</v>
      </c>
      <c r="AE945" s="34">
        <v>0.64666666666666661</v>
      </c>
      <c r="AG945" s="30" t="e">
        <f>#N/A</f>
        <v>#N/A</v>
      </c>
      <c r="AH945" s="30" t="e">
        <f>#N/A</f>
        <v>#N/A</v>
      </c>
      <c r="AI945" s="30">
        <v>8004.1500000000005</v>
      </c>
      <c r="AJ945" s="71">
        <v>7623</v>
      </c>
      <c r="AK945" s="26" t="s">
        <v>139</v>
      </c>
      <c r="AL945" s="26">
        <v>20</v>
      </c>
      <c r="AM945" s="26" t="s">
        <v>2084</v>
      </c>
      <c r="AU945" s="67" t="s">
        <v>1526</v>
      </c>
      <c r="AV945" s="26" t="s">
        <v>2143</v>
      </c>
      <c r="AW945" s="26" t="s">
        <v>2045</v>
      </c>
      <c r="BA945" s="26" t="s">
        <v>1187</v>
      </c>
      <c r="BB945" s="26" t="s">
        <v>1410</v>
      </c>
      <c r="BC945" s="26" t="s">
        <v>1411</v>
      </c>
      <c r="BD945" s="37">
        <v>44009</v>
      </c>
      <c r="BE945" s="30">
        <v>34207</v>
      </c>
      <c r="BF945" s="30">
        <v>32465</v>
      </c>
      <c r="BG945" s="37" t="s">
        <v>147</v>
      </c>
      <c r="BH945" s="37" t="s">
        <v>1412</v>
      </c>
      <c r="BI945" s="37"/>
      <c r="BJ945" s="37"/>
      <c r="BK945" s="37"/>
      <c r="BL945" s="37"/>
      <c r="BM945" s="37"/>
      <c r="BN945" s="26"/>
      <c r="BO945" s="26"/>
      <c r="BP945" s="26"/>
      <c r="BQ945" s="38"/>
      <c r="BR945" s="26"/>
      <c r="BS945" s="26"/>
      <c r="BT945" s="26"/>
      <c r="BU945" s="26"/>
      <c r="BV945" s="39"/>
    </row>
    <row r="946" spans="1:74" ht="15" hidden="1" customHeight="1">
      <c r="A946" s="67">
        <v>2020</v>
      </c>
      <c r="B946" s="67">
        <v>942</v>
      </c>
      <c r="C946" s="26" t="s">
        <v>129</v>
      </c>
      <c r="D946" s="26" t="s">
        <v>1479</v>
      </c>
      <c r="E946" s="26" t="s">
        <v>1480</v>
      </c>
      <c r="F946" s="27">
        <v>43957</v>
      </c>
      <c r="G946" s="26" t="s">
        <v>2151</v>
      </c>
      <c r="H946" s="67" t="s">
        <v>1402</v>
      </c>
      <c r="I946" s="67" t="s">
        <v>1402</v>
      </c>
      <c r="J946" s="28" t="s">
        <v>2152</v>
      </c>
      <c r="K946" s="26" t="s">
        <v>135</v>
      </c>
      <c r="L946" s="26" t="s">
        <v>136</v>
      </c>
      <c r="M946" s="26" t="s">
        <v>137</v>
      </c>
      <c r="N946" s="26" t="s">
        <v>138</v>
      </c>
      <c r="O946" s="26" t="s">
        <v>138</v>
      </c>
      <c r="Q946" s="30">
        <v>69</v>
      </c>
      <c r="R946" s="30">
        <v>3580</v>
      </c>
      <c r="S946" s="31" t="e">
        <f>#N/A</f>
        <v>#N/A</v>
      </c>
      <c r="T946" s="30">
        <v>770</v>
      </c>
      <c r="AB946" s="33" t="e">
        <f>#N/A</f>
        <v>#N/A</v>
      </c>
      <c r="AC946" s="30">
        <v>1800</v>
      </c>
      <c r="AD946" s="30" t="e">
        <f>#N/A</f>
        <v>#N/A</v>
      </c>
      <c r="AE946" s="34">
        <v>0.98</v>
      </c>
      <c r="AG946" s="30" t="e">
        <f>#N/A</f>
        <v>#N/A</v>
      </c>
      <c r="AH946" s="30" t="e">
        <f>#N/A</f>
        <v>#N/A</v>
      </c>
      <c r="AI946" s="30">
        <v>3856.65</v>
      </c>
      <c r="AJ946" s="71">
        <v>3673</v>
      </c>
      <c r="AK946" s="26" t="s">
        <v>139</v>
      </c>
      <c r="AL946" s="26">
        <v>20</v>
      </c>
      <c r="AM946" s="26" t="s">
        <v>2084</v>
      </c>
      <c r="AU946" s="67" t="s">
        <v>1526</v>
      </c>
      <c r="AV946" s="26" t="s">
        <v>2143</v>
      </c>
      <c r="AW946" s="26" t="s">
        <v>2045</v>
      </c>
      <c r="BA946" s="26" t="s">
        <v>1187</v>
      </c>
      <c r="BB946" s="26" t="s">
        <v>1410</v>
      </c>
      <c r="BC946" s="26" t="s">
        <v>1411</v>
      </c>
      <c r="BD946" s="37">
        <v>44009</v>
      </c>
      <c r="BE946" s="30">
        <v>34207</v>
      </c>
      <c r="BF946" s="30">
        <v>32465</v>
      </c>
      <c r="BG946" s="37" t="s">
        <v>147</v>
      </c>
      <c r="BH946" s="37" t="s">
        <v>1412</v>
      </c>
      <c r="BI946" s="37"/>
      <c r="BJ946" s="37"/>
      <c r="BK946" s="37"/>
      <c r="BL946" s="37"/>
      <c r="BM946" s="37"/>
      <c r="BN946" s="26"/>
      <c r="BO946" s="26"/>
      <c r="BP946" s="26"/>
      <c r="BQ946" s="38"/>
      <c r="BR946" s="26"/>
      <c r="BS946" s="26"/>
      <c r="BT946" s="26"/>
      <c r="BU946" s="26"/>
      <c r="BV946" s="39"/>
    </row>
    <row r="947" spans="1:74" ht="15" hidden="1" customHeight="1">
      <c r="A947" s="67">
        <v>2020</v>
      </c>
      <c r="B947" s="67">
        <v>943</v>
      </c>
      <c r="C947" s="26" t="s">
        <v>129</v>
      </c>
      <c r="D947" s="26" t="s">
        <v>1479</v>
      </c>
      <c r="E947" s="26" t="s">
        <v>1480</v>
      </c>
      <c r="F947" s="27">
        <v>43957</v>
      </c>
      <c r="G947" s="26" t="s">
        <v>2153</v>
      </c>
      <c r="H947" s="67" t="s">
        <v>1402</v>
      </c>
      <c r="I947" s="67" t="s">
        <v>1402</v>
      </c>
      <c r="J947" s="28" t="s">
        <v>2154</v>
      </c>
      <c r="K947" s="26" t="s">
        <v>135</v>
      </c>
      <c r="L947" s="26" t="s">
        <v>136</v>
      </c>
      <c r="M947" s="26" t="s">
        <v>137</v>
      </c>
      <c r="N947" s="26" t="s">
        <v>138</v>
      </c>
      <c r="O947" s="26" t="s">
        <v>138</v>
      </c>
      <c r="Q947" s="30">
        <v>79</v>
      </c>
      <c r="R947" s="30">
        <v>7010</v>
      </c>
      <c r="S947" s="31" t="e">
        <f>#N/A</f>
        <v>#N/A</v>
      </c>
      <c r="T947" s="30">
        <v>1439</v>
      </c>
      <c r="AB947" s="33" t="e">
        <f>#N/A</f>
        <v>#N/A</v>
      </c>
      <c r="AC947" s="30">
        <v>1800</v>
      </c>
      <c r="AD947" s="30" t="e">
        <f>#N/A</f>
        <v>#N/A</v>
      </c>
      <c r="AE947" s="34">
        <v>0.91749999999999998</v>
      </c>
      <c r="AG947" s="30" t="e">
        <f>#N/A</f>
        <v>#N/A</v>
      </c>
      <c r="AH947" s="30" t="e">
        <f>#N/A</f>
        <v>#N/A</v>
      </c>
      <c r="AI947" s="30">
        <v>7551.6</v>
      </c>
      <c r="AJ947" s="71">
        <v>7192</v>
      </c>
      <c r="AK947" s="26" t="s">
        <v>139</v>
      </c>
      <c r="AL947" s="26">
        <v>20</v>
      </c>
      <c r="AM947" s="26" t="s">
        <v>2084</v>
      </c>
      <c r="AU947" s="67" t="s">
        <v>1526</v>
      </c>
      <c r="AV947" s="26" t="s">
        <v>2143</v>
      </c>
      <c r="AW947" s="26" t="s">
        <v>2045</v>
      </c>
      <c r="BA947" s="26" t="s">
        <v>1187</v>
      </c>
      <c r="BB947" s="26" t="s">
        <v>1410</v>
      </c>
      <c r="BC947" s="26" t="s">
        <v>1411</v>
      </c>
      <c r="BD947" s="37">
        <v>44009</v>
      </c>
      <c r="BE947" s="30">
        <v>34207</v>
      </c>
      <c r="BF947" s="30">
        <v>32465</v>
      </c>
      <c r="BG947" s="37" t="s">
        <v>147</v>
      </c>
      <c r="BH947" s="37" t="s">
        <v>1412</v>
      </c>
      <c r="BI947" s="37"/>
      <c r="BJ947" s="37"/>
      <c r="BK947" s="37"/>
      <c r="BL947" s="37"/>
      <c r="BM947" s="37"/>
      <c r="BN947" s="26"/>
      <c r="BO947" s="26"/>
      <c r="BP947" s="26"/>
      <c r="BQ947" s="38"/>
      <c r="BR947" s="26"/>
      <c r="BS947" s="26"/>
      <c r="BT947" s="26"/>
      <c r="BU947" s="26"/>
      <c r="BV947" s="39"/>
    </row>
    <row r="948" spans="1:74" ht="15" hidden="1" customHeight="1">
      <c r="A948" s="67">
        <v>2020</v>
      </c>
      <c r="B948" s="67">
        <v>944</v>
      </c>
      <c r="C948" s="26" t="s">
        <v>129</v>
      </c>
      <c r="D948" s="26" t="s">
        <v>1479</v>
      </c>
      <c r="E948" s="26" t="s">
        <v>1480</v>
      </c>
      <c r="F948" s="27">
        <v>43957</v>
      </c>
      <c r="G948" s="26" t="s">
        <v>2155</v>
      </c>
      <c r="H948" s="67" t="s">
        <v>1402</v>
      </c>
      <c r="I948" s="67" t="s">
        <v>1402</v>
      </c>
      <c r="J948" s="28" t="s">
        <v>2156</v>
      </c>
      <c r="K948" s="26" t="s">
        <v>135</v>
      </c>
      <c r="L948" s="26" t="s">
        <v>136</v>
      </c>
      <c r="M948" s="26" t="s">
        <v>137</v>
      </c>
      <c r="N948" s="26" t="s">
        <v>138</v>
      </c>
      <c r="O948" s="26" t="s">
        <v>138</v>
      </c>
      <c r="Q948" s="30">
        <v>73</v>
      </c>
      <c r="R948" s="30">
        <v>4930</v>
      </c>
      <c r="S948" s="31" t="e">
        <f>#N/A</f>
        <v>#N/A</v>
      </c>
      <c r="T948" s="30">
        <v>1124</v>
      </c>
      <c r="AB948" s="33" t="e">
        <f>#N/A</f>
        <v>#N/A</v>
      </c>
      <c r="AC948" s="30">
        <v>1800</v>
      </c>
      <c r="AD948" s="30" t="e">
        <f>#N/A</f>
        <v>#N/A</v>
      </c>
      <c r="AE948" s="34">
        <v>0.98</v>
      </c>
      <c r="AG948" s="30" t="e">
        <f>#N/A</f>
        <v>#N/A</v>
      </c>
      <c r="AH948" s="30" t="e">
        <f>#N/A</f>
        <v>#N/A</v>
      </c>
      <c r="AI948" s="30">
        <v>5310.9000000000005</v>
      </c>
      <c r="AJ948" s="71">
        <v>5058</v>
      </c>
      <c r="AK948" s="26" t="s">
        <v>139</v>
      </c>
      <c r="AL948" s="26">
        <v>20</v>
      </c>
      <c r="AM948" s="26" t="s">
        <v>2084</v>
      </c>
      <c r="AU948" s="67" t="s">
        <v>1526</v>
      </c>
      <c r="AV948" s="26" t="s">
        <v>2143</v>
      </c>
      <c r="AW948" s="26" t="s">
        <v>2045</v>
      </c>
      <c r="BA948" s="26" t="s">
        <v>1187</v>
      </c>
      <c r="BB948" s="26" t="s">
        <v>1410</v>
      </c>
      <c r="BC948" s="26" t="s">
        <v>1411</v>
      </c>
      <c r="BD948" s="37">
        <v>44009</v>
      </c>
      <c r="BE948" s="30">
        <v>34207</v>
      </c>
      <c r="BF948" s="30">
        <v>32465</v>
      </c>
      <c r="BG948" s="37" t="s">
        <v>147</v>
      </c>
      <c r="BH948" s="37" t="s">
        <v>1412</v>
      </c>
      <c r="BI948" s="37"/>
      <c r="BJ948" s="37"/>
      <c r="BK948" s="37"/>
      <c r="BL948" s="37"/>
      <c r="BM948" s="37"/>
      <c r="BN948" s="26"/>
      <c r="BO948" s="26"/>
      <c r="BP948" s="26"/>
      <c r="BQ948" s="38"/>
      <c r="BR948" s="26"/>
      <c r="BS948" s="26"/>
      <c r="BT948" s="26"/>
      <c r="BU948" s="26"/>
      <c r="BV948" s="39"/>
    </row>
    <row r="949" spans="1:74" ht="15" hidden="1" customHeight="1">
      <c r="A949" s="67">
        <v>2020</v>
      </c>
      <c r="B949" s="67">
        <v>945</v>
      </c>
      <c r="C949" s="26" t="s">
        <v>129</v>
      </c>
      <c r="D949" s="26" t="s">
        <v>1479</v>
      </c>
      <c r="E949" s="26" t="s">
        <v>1480</v>
      </c>
      <c r="F949" s="27">
        <v>43957</v>
      </c>
      <c r="G949" s="26" t="s">
        <v>2157</v>
      </c>
      <c r="H949" s="67" t="s">
        <v>1402</v>
      </c>
      <c r="I949" s="67" t="s">
        <v>1402</v>
      </c>
      <c r="J949" s="28" t="s">
        <v>2158</v>
      </c>
      <c r="K949" s="26" t="s">
        <v>135</v>
      </c>
      <c r="L949" s="26" t="s">
        <v>136</v>
      </c>
      <c r="M949" s="26" t="s">
        <v>137</v>
      </c>
      <c r="N949" s="26" t="s">
        <v>138</v>
      </c>
      <c r="O949" s="26" t="s">
        <v>138</v>
      </c>
      <c r="Q949" s="30">
        <v>74</v>
      </c>
      <c r="R949" s="30">
        <v>5280</v>
      </c>
      <c r="S949" s="31" t="e">
        <f>#N/A</f>
        <v>#N/A</v>
      </c>
      <c r="T949" s="30">
        <v>1075</v>
      </c>
      <c r="AB949" s="33" t="e">
        <f>#N/A</f>
        <v>#N/A</v>
      </c>
      <c r="AC949" s="30">
        <v>1800</v>
      </c>
      <c r="AD949" s="30" t="e">
        <f>#N/A</f>
        <v>#N/A</v>
      </c>
      <c r="AE949" s="34">
        <v>0.90592592592592591</v>
      </c>
      <c r="AG949" s="30" t="e">
        <f>#N/A</f>
        <v>#N/A</v>
      </c>
      <c r="AH949" s="30" t="e">
        <f>#N/A</f>
        <v>#N/A</v>
      </c>
      <c r="AI949" s="30">
        <v>5687.85</v>
      </c>
      <c r="AJ949" s="71">
        <v>5417</v>
      </c>
      <c r="AK949" s="26" t="s">
        <v>139</v>
      </c>
      <c r="AL949" s="26">
        <v>20</v>
      </c>
      <c r="AM949" s="26" t="s">
        <v>2084</v>
      </c>
      <c r="AU949" s="67" t="s">
        <v>1526</v>
      </c>
      <c r="AV949" s="26" t="s">
        <v>2143</v>
      </c>
      <c r="AW949" s="26" t="s">
        <v>2045</v>
      </c>
      <c r="BA949" s="26" t="s">
        <v>1187</v>
      </c>
      <c r="BB949" s="26" t="s">
        <v>1410</v>
      </c>
      <c r="BC949" s="26" t="s">
        <v>1411</v>
      </c>
      <c r="BD949" s="37">
        <v>44009</v>
      </c>
      <c r="BE949" s="30">
        <v>34207</v>
      </c>
      <c r="BF949" s="30">
        <v>32465</v>
      </c>
      <c r="BG949" s="37" t="s">
        <v>147</v>
      </c>
      <c r="BH949" s="37" t="s">
        <v>1412</v>
      </c>
      <c r="BI949" s="37"/>
      <c r="BJ949" s="37"/>
      <c r="BK949" s="37"/>
      <c r="BL949" s="37"/>
      <c r="BM949" s="37"/>
      <c r="BN949" s="26"/>
      <c r="BO949" s="26"/>
      <c r="BP949" s="26"/>
      <c r="BQ949" s="38"/>
      <c r="BR949" s="26"/>
      <c r="BS949" s="26"/>
      <c r="BT949" s="26"/>
      <c r="BU949" s="26"/>
      <c r="BV949" s="39"/>
    </row>
    <row r="950" spans="1:74" ht="15" hidden="1" customHeight="1">
      <c r="A950" s="67">
        <v>2020</v>
      </c>
      <c r="B950" s="67">
        <v>946</v>
      </c>
      <c r="C950" s="26" t="s">
        <v>129</v>
      </c>
      <c r="D950" s="26" t="s">
        <v>1479</v>
      </c>
      <c r="E950" s="26" t="s">
        <v>1480</v>
      </c>
      <c r="F950" s="27">
        <v>43957</v>
      </c>
      <c r="G950" s="26" t="s">
        <v>2159</v>
      </c>
      <c r="H950" s="67" t="s">
        <v>1402</v>
      </c>
      <c r="I950" s="67" t="s">
        <v>1402</v>
      </c>
      <c r="J950" s="28" t="s">
        <v>1594</v>
      </c>
      <c r="K950" s="26" t="s">
        <v>135</v>
      </c>
      <c r="L950" s="26" t="s">
        <v>136</v>
      </c>
      <c r="M950" s="26" t="s">
        <v>137</v>
      </c>
      <c r="N950" s="26" t="s">
        <v>138</v>
      </c>
      <c r="O950" s="26" t="s">
        <v>138</v>
      </c>
      <c r="Q950" s="30">
        <v>76</v>
      </c>
      <c r="R950" s="30">
        <v>6250</v>
      </c>
      <c r="S950" s="31" t="e">
        <f>#N/A</f>
        <v>#N/A</v>
      </c>
      <c r="T950" s="30">
        <v>1443</v>
      </c>
      <c r="AB950" s="33" t="e">
        <f>#N/A</f>
        <v>#N/A</v>
      </c>
      <c r="AC950" s="30">
        <v>1800</v>
      </c>
      <c r="AD950" s="30" t="e">
        <f>#N/A</f>
        <v>#N/A</v>
      </c>
      <c r="AE950" s="34">
        <v>0.93555555555555558</v>
      </c>
      <c r="AG950" s="30" t="e">
        <f>#N/A</f>
        <v>#N/A</v>
      </c>
      <c r="AH950" s="30" t="e">
        <f>#N/A</f>
        <v>#N/A</v>
      </c>
      <c r="AI950" s="30">
        <v>6733.6500000000005</v>
      </c>
      <c r="AJ950" s="71">
        <v>6413</v>
      </c>
      <c r="AK950" s="26" t="s">
        <v>139</v>
      </c>
      <c r="AL950" s="26">
        <v>20</v>
      </c>
      <c r="AM950" s="26" t="s">
        <v>2084</v>
      </c>
      <c r="AU950" s="67" t="s">
        <v>1526</v>
      </c>
      <c r="AV950" s="26" t="s">
        <v>2143</v>
      </c>
      <c r="AW950" s="26" t="s">
        <v>2045</v>
      </c>
      <c r="BA950" s="26" t="s">
        <v>1187</v>
      </c>
      <c r="BB950" s="26" t="s">
        <v>1410</v>
      </c>
      <c r="BC950" s="26" t="s">
        <v>1411</v>
      </c>
      <c r="BD950" s="37">
        <v>44009</v>
      </c>
      <c r="BE950" s="30">
        <v>34207</v>
      </c>
      <c r="BF950" s="30">
        <v>32465</v>
      </c>
      <c r="BG950" s="37" t="s">
        <v>147</v>
      </c>
      <c r="BH950" s="37" t="s">
        <v>1412</v>
      </c>
      <c r="BI950" s="37"/>
      <c r="BJ950" s="37"/>
      <c r="BK950" s="37"/>
      <c r="BL950" s="37"/>
      <c r="BM950" s="37"/>
      <c r="BN950" s="26"/>
      <c r="BO950" s="26"/>
      <c r="BP950" s="26"/>
      <c r="BQ950" s="38"/>
      <c r="BR950" s="26"/>
      <c r="BS950" s="26"/>
      <c r="BT950" s="26"/>
      <c r="BU950" s="26"/>
      <c r="BV950" s="39"/>
    </row>
    <row r="951" spans="1:74" ht="15" hidden="1" customHeight="1">
      <c r="A951" s="67">
        <v>2020</v>
      </c>
      <c r="B951" s="67">
        <v>947</v>
      </c>
      <c r="C951" s="26" t="s">
        <v>129</v>
      </c>
      <c r="D951" s="26" t="s">
        <v>1479</v>
      </c>
      <c r="E951" s="26" t="s">
        <v>1480</v>
      </c>
      <c r="F951" s="27">
        <v>43957</v>
      </c>
      <c r="G951" s="26" t="s">
        <v>2160</v>
      </c>
      <c r="H951" s="67" t="s">
        <v>1402</v>
      </c>
      <c r="I951" s="67" t="s">
        <v>1402</v>
      </c>
      <c r="J951" s="28" t="s">
        <v>2161</v>
      </c>
      <c r="K951" s="26" t="s">
        <v>135</v>
      </c>
      <c r="L951" s="26" t="s">
        <v>136</v>
      </c>
      <c r="M951" s="26" t="s">
        <v>137</v>
      </c>
      <c r="N951" s="26" t="s">
        <v>138</v>
      </c>
      <c r="O951" s="26" t="s">
        <v>138</v>
      </c>
      <c r="Q951" s="30">
        <v>71</v>
      </c>
      <c r="R951" s="30">
        <v>4510</v>
      </c>
      <c r="S951" s="31" t="e">
        <f>#N/A</f>
        <v>#N/A</v>
      </c>
      <c r="T951" s="30">
        <v>1193</v>
      </c>
      <c r="AB951" s="33" t="e">
        <f>#N/A</f>
        <v>#N/A</v>
      </c>
      <c r="AC951" s="30">
        <v>1800</v>
      </c>
      <c r="AD951" s="30" t="e">
        <f>#N/A</f>
        <v>#N/A</v>
      </c>
      <c r="AE951" s="34">
        <v>0.63714285714285712</v>
      </c>
      <c r="AG951" s="30" t="e">
        <f>#N/A</f>
        <v>#N/A</v>
      </c>
      <c r="AH951" s="30" t="e">
        <f>#N/A</f>
        <v>#N/A</v>
      </c>
      <c r="AI951" s="30">
        <v>4858.3500000000004</v>
      </c>
      <c r="AJ951" s="71">
        <v>4627</v>
      </c>
      <c r="AK951" s="26" t="s">
        <v>139</v>
      </c>
      <c r="AL951" s="26">
        <v>20</v>
      </c>
      <c r="AM951" s="26" t="s">
        <v>2084</v>
      </c>
      <c r="AU951" s="67" t="s">
        <v>1526</v>
      </c>
      <c r="AV951" s="26" t="s">
        <v>2143</v>
      </c>
      <c r="AW951" s="26" t="s">
        <v>2045</v>
      </c>
      <c r="BA951" s="26" t="s">
        <v>1187</v>
      </c>
      <c r="BB951" s="26" t="s">
        <v>1410</v>
      </c>
      <c r="BC951" s="26" t="s">
        <v>1411</v>
      </c>
      <c r="BD951" s="37">
        <v>44009</v>
      </c>
      <c r="BE951" s="30">
        <v>34207</v>
      </c>
      <c r="BF951" s="30">
        <v>32465</v>
      </c>
      <c r="BG951" s="37" t="s">
        <v>147</v>
      </c>
      <c r="BH951" s="37" t="s">
        <v>1412</v>
      </c>
      <c r="BI951" s="37"/>
      <c r="BJ951" s="37"/>
      <c r="BK951" s="37"/>
      <c r="BL951" s="37"/>
      <c r="BM951" s="37"/>
      <c r="BN951" s="26"/>
      <c r="BO951" s="26"/>
      <c r="BP951" s="26"/>
      <c r="BQ951" s="38"/>
      <c r="BR951" s="26"/>
      <c r="BS951" s="26"/>
      <c r="BT951" s="26"/>
      <c r="BU951" s="26"/>
      <c r="BV951" s="39"/>
    </row>
    <row r="952" spans="1:74" ht="15" hidden="1" customHeight="1">
      <c r="A952" s="67">
        <v>2020</v>
      </c>
      <c r="B952" s="67">
        <v>948</v>
      </c>
      <c r="C952" s="26" t="s">
        <v>129</v>
      </c>
      <c r="D952" s="26" t="s">
        <v>1479</v>
      </c>
      <c r="E952" s="26" t="s">
        <v>1480</v>
      </c>
      <c r="F952" s="27">
        <v>43957</v>
      </c>
      <c r="G952" s="26" t="s">
        <v>2162</v>
      </c>
      <c r="H952" s="67" t="s">
        <v>1402</v>
      </c>
      <c r="I952" s="67" t="s">
        <v>1402</v>
      </c>
      <c r="J952" s="28" t="s">
        <v>2163</v>
      </c>
      <c r="K952" s="26" t="s">
        <v>135</v>
      </c>
      <c r="L952" s="26" t="s">
        <v>136</v>
      </c>
      <c r="M952" s="26" t="s">
        <v>137</v>
      </c>
      <c r="N952" s="26" t="s">
        <v>138</v>
      </c>
      <c r="O952" s="26" t="s">
        <v>138</v>
      </c>
      <c r="Q952" s="30">
        <v>68</v>
      </c>
      <c r="R952" s="30">
        <v>4010</v>
      </c>
      <c r="S952" s="31" t="e">
        <f>#N/A</f>
        <v>#N/A</v>
      </c>
      <c r="T952" s="30">
        <v>1012</v>
      </c>
      <c r="AB952" s="33" t="e">
        <f>#N/A</f>
        <v>#N/A</v>
      </c>
      <c r="AC952" s="30">
        <v>1800</v>
      </c>
      <c r="AD952" s="30" t="e">
        <f>#N/A</f>
        <v>#N/A</v>
      </c>
      <c r="AE952" s="34">
        <v>0.80222222222222217</v>
      </c>
      <c r="AG952" s="30" t="e">
        <f>#N/A</f>
        <v>#N/A</v>
      </c>
      <c r="AH952" s="30" t="e">
        <f>#N/A</f>
        <v>#N/A</v>
      </c>
      <c r="AI952" s="30">
        <v>4319.7</v>
      </c>
      <c r="AJ952" s="71">
        <v>4114</v>
      </c>
      <c r="AK952" s="26" t="s">
        <v>139</v>
      </c>
      <c r="AL952" s="26">
        <v>20</v>
      </c>
      <c r="AM952" s="26" t="s">
        <v>2084</v>
      </c>
      <c r="AU952" s="67" t="s">
        <v>1526</v>
      </c>
      <c r="AV952" s="26" t="s">
        <v>2143</v>
      </c>
      <c r="AW952" s="26" t="s">
        <v>2045</v>
      </c>
      <c r="BA952" s="26" t="s">
        <v>1187</v>
      </c>
      <c r="BB952" s="26" t="s">
        <v>1410</v>
      </c>
      <c r="BC952" s="26" t="s">
        <v>1411</v>
      </c>
      <c r="BD952" s="37">
        <v>44009</v>
      </c>
      <c r="BE952" s="30">
        <v>34207</v>
      </c>
      <c r="BF952" s="30">
        <v>32465</v>
      </c>
      <c r="BG952" s="37" t="s">
        <v>147</v>
      </c>
      <c r="BH952" s="37" t="s">
        <v>1412</v>
      </c>
      <c r="BI952" s="37"/>
      <c r="BJ952" s="37"/>
      <c r="BK952" s="37"/>
      <c r="BL952" s="37"/>
      <c r="BM952" s="37"/>
      <c r="BN952" s="26"/>
      <c r="BO952" s="26"/>
      <c r="BP952" s="26"/>
      <c r="BQ952" s="38"/>
      <c r="BR952" s="26"/>
      <c r="BS952" s="26"/>
      <c r="BT952" s="26"/>
      <c r="BU952" s="26"/>
      <c r="BV952" s="39"/>
    </row>
    <row r="953" spans="1:74" ht="15" hidden="1" customHeight="1">
      <c r="A953" s="67">
        <v>2020</v>
      </c>
      <c r="B953" s="67">
        <v>949</v>
      </c>
      <c r="C953" s="26" t="s">
        <v>129</v>
      </c>
      <c r="D953" s="26" t="s">
        <v>1479</v>
      </c>
      <c r="E953" s="26" t="s">
        <v>1480</v>
      </c>
      <c r="F953" s="27">
        <v>43957</v>
      </c>
      <c r="G953" s="26" t="s">
        <v>2164</v>
      </c>
      <c r="H953" s="67" t="s">
        <v>1402</v>
      </c>
      <c r="I953" s="67" t="s">
        <v>1402</v>
      </c>
      <c r="J953" s="28" t="s">
        <v>1594</v>
      </c>
      <c r="K953" s="26" t="s">
        <v>135</v>
      </c>
      <c r="L953" s="26" t="s">
        <v>136</v>
      </c>
      <c r="M953" s="26" t="s">
        <v>137</v>
      </c>
      <c r="N953" s="26" t="s">
        <v>138</v>
      </c>
      <c r="O953" s="26" t="s">
        <v>138</v>
      </c>
      <c r="Q953" s="30">
        <v>72</v>
      </c>
      <c r="R953" s="30">
        <v>5040</v>
      </c>
      <c r="S953" s="31" t="e">
        <f>#N/A</f>
        <v>#N/A</v>
      </c>
      <c r="T953" s="30">
        <v>1281</v>
      </c>
      <c r="AB953" s="33" t="e">
        <f>#N/A</f>
        <v>#N/A</v>
      </c>
      <c r="AC953" s="30">
        <v>1800</v>
      </c>
      <c r="AD953" s="30" t="e">
        <f>#N/A</f>
        <v>#N/A</v>
      </c>
      <c r="AE953" s="34">
        <v>0.81333333333333335</v>
      </c>
      <c r="AG953" s="30" t="e">
        <f>#N/A</f>
        <v>#N/A</v>
      </c>
      <c r="AH953" s="30" t="e">
        <f>#N/A</f>
        <v>#N/A</v>
      </c>
      <c r="AI953" s="30">
        <v>5429.55</v>
      </c>
      <c r="AJ953" s="71">
        <v>5171</v>
      </c>
      <c r="AK953" s="26" t="s">
        <v>139</v>
      </c>
      <c r="AL953" s="26">
        <v>20</v>
      </c>
      <c r="AM953" s="26" t="s">
        <v>2084</v>
      </c>
      <c r="AU953" s="67" t="s">
        <v>1526</v>
      </c>
      <c r="AV953" s="26" t="s">
        <v>2143</v>
      </c>
      <c r="AW953" s="26" t="s">
        <v>2045</v>
      </c>
      <c r="BA953" s="26" t="s">
        <v>1187</v>
      </c>
      <c r="BB953" s="26" t="s">
        <v>1410</v>
      </c>
      <c r="BC953" s="26" t="s">
        <v>1411</v>
      </c>
      <c r="BD953" s="37">
        <v>44009</v>
      </c>
      <c r="BE953" s="30">
        <v>34207</v>
      </c>
      <c r="BF953" s="30">
        <v>32465</v>
      </c>
      <c r="BG953" s="37" t="s">
        <v>147</v>
      </c>
      <c r="BH953" s="37" t="s">
        <v>1412</v>
      </c>
      <c r="BI953" s="37"/>
      <c r="BJ953" s="37"/>
      <c r="BK953" s="37"/>
      <c r="BL953" s="37"/>
      <c r="BM953" s="37"/>
      <c r="BN953" s="26"/>
      <c r="BO953" s="26"/>
      <c r="BP953" s="26"/>
      <c r="BQ953" s="38"/>
      <c r="BR953" s="26"/>
      <c r="BS953" s="26"/>
      <c r="BT953" s="26"/>
      <c r="BU953" s="26"/>
      <c r="BV953" s="39"/>
    </row>
    <row r="954" spans="1:74" ht="15" hidden="1" customHeight="1">
      <c r="A954" s="67">
        <v>2020</v>
      </c>
      <c r="B954" s="67">
        <v>950</v>
      </c>
      <c r="C954" s="26" t="s">
        <v>129</v>
      </c>
      <c r="D954" s="26" t="s">
        <v>1479</v>
      </c>
      <c r="E954" s="26" t="s">
        <v>1480</v>
      </c>
      <c r="F954" s="27">
        <v>43957</v>
      </c>
      <c r="G954" s="26" t="s">
        <v>2165</v>
      </c>
      <c r="H954" s="67" t="s">
        <v>1402</v>
      </c>
      <c r="I954" s="67" t="s">
        <v>1402</v>
      </c>
      <c r="J954" s="28" t="s">
        <v>2166</v>
      </c>
      <c r="K954" s="26" t="s">
        <v>135</v>
      </c>
      <c r="L954" s="26" t="s">
        <v>136</v>
      </c>
      <c r="M954" s="26" t="s">
        <v>137</v>
      </c>
      <c r="N954" s="26" t="s">
        <v>138</v>
      </c>
      <c r="O954" s="26" t="s">
        <v>138</v>
      </c>
      <c r="Q954" s="30">
        <v>68</v>
      </c>
      <c r="R954" s="30">
        <v>4900</v>
      </c>
      <c r="S954" s="31" t="e">
        <f>#N/A</f>
        <v>#N/A</v>
      </c>
      <c r="T954" s="30">
        <v>1132</v>
      </c>
      <c r="AB954" s="33" t="e">
        <f>#N/A</f>
        <v>#N/A</v>
      </c>
      <c r="AC954" s="30">
        <v>1800</v>
      </c>
      <c r="AD954" s="30" t="e">
        <f>#N/A</f>
        <v>#N/A</v>
      </c>
      <c r="AE954" s="34">
        <v>0.98</v>
      </c>
      <c r="AG954" s="30" t="e">
        <f>#N/A</f>
        <v>#N/A</v>
      </c>
      <c r="AH954" s="30" t="e">
        <f>#N/A</f>
        <v>#N/A</v>
      </c>
      <c r="AI954" s="30">
        <v>5278.35</v>
      </c>
      <c r="AJ954" s="71">
        <v>5027</v>
      </c>
      <c r="AK954" s="26" t="s">
        <v>139</v>
      </c>
      <c r="AL954" s="26">
        <v>20</v>
      </c>
      <c r="AM954" s="26" t="s">
        <v>2084</v>
      </c>
      <c r="AU954" s="67" t="s">
        <v>1526</v>
      </c>
      <c r="AV954" s="26" t="s">
        <v>2143</v>
      </c>
      <c r="AW954" s="26" t="s">
        <v>2045</v>
      </c>
      <c r="BA954" s="26" t="s">
        <v>1187</v>
      </c>
      <c r="BB954" s="26" t="s">
        <v>1410</v>
      </c>
      <c r="BC954" s="26" t="s">
        <v>1411</v>
      </c>
      <c r="BD954" s="37">
        <v>44009</v>
      </c>
      <c r="BE954" s="30">
        <v>34207</v>
      </c>
      <c r="BF954" s="30">
        <v>32465</v>
      </c>
      <c r="BG954" s="37" t="s">
        <v>147</v>
      </c>
      <c r="BH954" s="37" t="s">
        <v>1412</v>
      </c>
      <c r="BI954" s="37"/>
      <c r="BJ954" s="37"/>
      <c r="BK954" s="37"/>
      <c r="BL954" s="37"/>
      <c r="BM954" s="37"/>
      <c r="BN954" s="26"/>
      <c r="BO954" s="26"/>
      <c r="BP954" s="26"/>
      <c r="BQ954" s="38"/>
      <c r="BR954" s="26"/>
      <c r="BS954" s="26"/>
      <c r="BT954" s="26"/>
      <c r="BU954" s="26"/>
      <c r="BV954" s="39"/>
    </row>
    <row r="955" spans="1:74" ht="15" hidden="1" customHeight="1">
      <c r="A955" s="67">
        <v>2020</v>
      </c>
      <c r="B955" s="67">
        <v>951</v>
      </c>
      <c r="C955" s="26" t="s">
        <v>129</v>
      </c>
      <c r="D955" s="26" t="s">
        <v>1479</v>
      </c>
      <c r="E955" s="26" t="s">
        <v>1480</v>
      </c>
      <c r="F955" s="27">
        <v>43957</v>
      </c>
      <c r="G955" s="26" t="s">
        <v>2167</v>
      </c>
      <c r="H955" s="67" t="s">
        <v>1402</v>
      </c>
      <c r="I955" s="67" t="s">
        <v>1402</v>
      </c>
      <c r="J955" s="28" t="s">
        <v>2168</v>
      </c>
      <c r="K955" s="26" t="s">
        <v>135</v>
      </c>
      <c r="L955" s="26" t="s">
        <v>136</v>
      </c>
      <c r="M955" s="26" t="s">
        <v>137</v>
      </c>
      <c r="N955" s="26" t="s">
        <v>138</v>
      </c>
      <c r="O955" s="26" t="s">
        <v>138</v>
      </c>
      <c r="Q955" s="30">
        <v>73</v>
      </c>
      <c r="R955" s="30">
        <v>5090</v>
      </c>
      <c r="S955" s="31" t="e">
        <f>#N/A</f>
        <v>#N/A</v>
      </c>
      <c r="T955" s="30">
        <v>1264</v>
      </c>
      <c r="AB955" s="33" t="e">
        <f>#N/A</f>
        <v>#N/A</v>
      </c>
      <c r="AC955" s="30">
        <v>1800</v>
      </c>
      <c r="AD955" s="30" t="e">
        <f>#N/A</f>
        <v>#N/A</v>
      </c>
      <c r="AE955" s="34">
        <v>0.91023255813953485</v>
      </c>
      <c r="AG955" s="30" t="e">
        <f>#N/A</f>
        <v>#N/A</v>
      </c>
      <c r="AH955" s="30" t="e">
        <f>#N/A</f>
        <v>#N/A</v>
      </c>
      <c r="AI955" s="30">
        <v>5483.1</v>
      </c>
      <c r="AJ955" s="71">
        <v>5222</v>
      </c>
      <c r="AK955" s="26" t="s">
        <v>139</v>
      </c>
      <c r="AL955" s="26">
        <v>20</v>
      </c>
      <c r="AM955" s="26" t="s">
        <v>2084</v>
      </c>
      <c r="AU955" s="67" t="s">
        <v>1526</v>
      </c>
      <c r="AV955" s="26" t="s">
        <v>2143</v>
      </c>
      <c r="AW955" s="26" t="s">
        <v>2045</v>
      </c>
      <c r="BA955" s="26" t="s">
        <v>1187</v>
      </c>
      <c r="BB955" s="26" t="s">
        <v>1410</v>
      </c>
      <c r="BC955" s="26" t="s">
        <v>1411</v>
      </c>
      <c r="BD955" s="37">
        <v>44009</v>
      </c>
      <c r="BE955" s="30">
        <v>34207</v>
      </c>
      <c r="BF955" s="30">
        <v>32465</v>
      </c>
      <c r="BG955" s="37" t="s">
        <v>147</v>
      </c>
      <c r="BH955" s="37" t="s">
        <v>1412</v>
      </c>
      <c r="BI955" s="37"/>
      <c r="BJ955" s="37"/>
      <c r="BK955" s="37"/>
      <c r="BL955" s="37"/>
      <c r="BM955" s="37"/>
      <c r="BN955" s="26"/>
      <c r="BO955" s="26"/>
      <c r="BP955" s="26"/>
      <c r="BQ955" s="38"/>
      <c r="BR955" s="26"/>
      <c r="BS955" s="26"/>
      <c r="BT955" s="26"/>
      <c r="BU955" s="26"/>
      <c r="BV955" s="39"/>
    </row>
    <row r="956" spans="1:74" ht="15" hidden="1" customHeight="1">
      <c r="A956" s="67">
        <v>2020</v>
      </c>
      <c r="B956" s="67">
        <v>952</v>
      </c>
      <c r="C956" s="26" t="s">
        <v>129</v>
      </c>
      <c r="D956" s="26" t="s">
        <v>1479</v>
      </c>
      <c r="E956" s="26" t="s">
        <v>1480</v>
      </c>
      <c r="F956" s="27">
        <v>43957</v>
      </c>
      <c r="G956" s="26" t="s">
        <v>2169</v>
      </c>
      <c r="H956" s="67" t="s">
        <v>1402</v>
      </c>
      <c r="I956" s="67" t="s">
        <v>1402</v>
      </c>
      <c r="J956" s="28" t="s">
        <v>2170</v>
      </c>
      <c r="K956" s="26" t="s">
        <v>135</v>
      </c>
      <c r="L956" s="26" t="s">
        <v>136</v>
      </c>
      <c r="M956" s="26" t="s">
        <v>137</v>
      </c>
      <c r="N956" s="26" t="s">
        <v>138</v>
      </c>
      <c r="O956" s="26" t="s">
        <v>138</v>
      </c>
      <c r="Q956" s="30">
        <v>69</v>
      </c>
      <c r="R956" s="30">
        <v>4130</v>
      </c>
      <c r="S956" s="31" t="e">
        <f>#N/A</f>
        <v>#N/A</v>
      </c>
      <c r="T956" s="30">
        <v>1033</v>
      </c>
      <c r="AB956" s="33" t="e">
        <f>#N/A</f>
        <v>#N/A</v>
      </c>
      <c r="AC956" s="30">
        <v>1800</v>
      </c>
      <c r="AD956" s="30" t="e">
        <f>#N/A</f>
        <v>#N/A</v>
      </c>
      <c r="AE956" s="34">
        <v>0.85234042553191491</v>
      </c>
      <c r="AG956" s="30" t="e">
        <f>#N/A</f>
        <v>#N/A</v>
      </c>
      <c r="AH956" s="30" t="e">
        <f>#N/A</f>
        <v>#N/A</v>
      </c>
      <c r="AI956" s="30">
        <v>4448.8500000000004</v>
      </c>
      <c r="AJ956" s="71">
        <v>4237</v>
      </c>
      <c r="AK956" s="26" t="s">
        <v>139</v>
      </c>
      <c r="AL956" s="26">
        <v>20</v>
      </c>
      <c r="AM956" s="26" t="s">
        <v>2084</v>
      </c>
      <c r="AU956" s="67" t="s">
        <v>1526</v>
      </c>
      <c r="AV956" s="26" t="s">
        <v>2143</v>
      </c>
      <c r="AW956" s="26" t="s">
        <v>2045</v>
      </c>
      <c r="BA956" s="26" t="s">
        <v>1187</v>
      </c>
      <c r="BB956" s="26" t="s">
        <v>1410</v>
      </c>
      <c r="BC956" s="26" t="s">
        <v>1411</v>
      </c>
      <c r="BD956" s="37">
        <v>44009</v>
      </c>
      <c r="BE956" s="30">
        <v>34207</v>
      </c>
      <c r="BF956" s="30">
        <v>32465</v>
      </c>
      <c r="BG956" s="37" t="s">
        <v>147</v>
      </c>
      <c r="BH956" s="37" t="s">
        <v>1412</v>
      </c>
      <c r="BI956" s="37"/>
      <c r="BJ956" s="37"/>
      <c r="BK956" s="37"/>
      <c r="BL956" s="37"/>
      <c r="BM956" s="37"/>
      <c r="BN956" s="26"/>
      <c r="BO956" s="26"/>
      <c r="BP956" s="26"/>
      <c r="BQ956" s="38"/>
      <c r="BR956" s="26"/>
      <c r="BS956" s="26"/>
      <c r="BT956" s="26"/>
      <c r="BU956" s="26"/>
      <c r="BV956" s="39"/>
    </row>
    <row r="957" spans="1:74" ht="15" hidden="1" customHeight="1">
      <c r="A957" s="67">
        <v>2020</v>
      </c>
      <c r="B957" s="67">
        <v>953</v>
      </c>
      <c r="C957" s="26" t="s">
        <v>129</v>
      </c>
      <c r="D957" s="26" t="s">
        <v>1479</v>
      </c>
      <c r="E957" s="26" t="s">
        <v>1480</v>
      </c>
      <c r="F957" s="27">
        <v>43957</v>
      </c>
      <c r="G957" s="26" t="s">
        <v>2171</v>
      </c>
      <c r="H957" s="67" t="s">
        <v>1402</v>
      </c>
      <c r="I957" s="67" t="s">
        <v>1402</v>
      </c>
      <c r="J957" s="28" t="s">
        <v>2172</v>
      </c>
      <c r="K957" s="26" t="s">
        <v>135</v>
      </c>
      <c r="L957" s="26" t="s">
        <v>136</v>
      </c>
      <c r="M957" s="26" t="s">
        <v>137</v>
      </c>
      <c r="N957" s="26" t="s">
        <v>138</v>
      </c>
      <c r="O957" s="26" t="s">
        <v>138</v>
      </c>
      <c r="Q957" s="30">
        <v>67</v>
      </c>
      <c r="R957" s="30">
        <v>3540</v>
      </c>
      <c r="S957" s="31" t="e">
        <f>#N/A</f>
        <v>#N/A</v>
      </c>
      <c r="T957" s="30">
        <v>853</v>
      </c>
      <c r="AB957" s="33" t="e">
        <f>#N/A</f>
        <v>#N/A</v>
      </c>
      <c r="AC957" s="30">
        <v>1800</v>
      </c>
      <c r="AD957" s="30" t="e">
        <f>#N/A</f>
        <v>#N/A</v>
      </c>
      <c r="AE957" s="34">
        <v>0.80352941176470583</v>
      </c>
      <c r="AG957" s="30" t="e">
        <f>#N/A</f>
        <v>#N/A</v>
      </c>
      <c r="AH957" s="30" t="e">
        <f>#N/A</f>
        <v>#N/A</v>
      </c>
      <c r="AI957" s="30">
        <v>3813.6000000000004</v>
      </c>
      <c r="AJ957" s="71">
        <v>3632</v>
      </c>
      <c r="AK957" s="26" t="s">
        <v>139</v>
      </c>
      <c r="AL957" s="26">
        <v>20</v>
      </c>
      <c r="AM957" s="26" t="s">
        <v>2084</v>
      </c>
      <c r="AU957" s="67" t="s">
        <v>1526</v>
      </c>
      <c r="AV957" s="26" t="s">
        <v>2143</v>
      </c>
      <c r="AW957" s="26" t="s">
        <v>2045</v>
      </c>
      <c r="BA957" s="26" t="s">
        <v>1187</v>
      </c>
      <c r="BB957" s="26" t="s">
        <v>1410</v>
      </c>
      <c r="BC957" s="26" t="s">
        <v>1411</v>
      </c>
      <c r="BD957" s="37">
        <v>44009</v>
      </c>
      <c r="BE957" s="30">
        <v>34207</v>
      </c>
      <c r="BF957" s="30">
        <v>32465</v>
      </c>
      <c r="BG957" s="37" t="s">
        <v>147</v>
      </c>
      <c r="BH957" s="37" t="s">
        <v>1412</v>
      </c>
      <c r="BI957" s="37"/>
      <c r="BJ957" s="37"/>
      <c r="BK957" s="37"/>
      <c r="BL957" s="37"/>
      <c r="BM957" s="37"/>
      <c r="BN957" s="26"/>
      <c r="BO957" s="26"/>
      <c r="BP957" s="26"/>
      <c r="BQ957" s="38"/>
      <c r="BR957" s="26"/>
      <c r="BS957" s="26"/>
      <c r="BT957" s="26"/>
      <c r="BU957" s="26"/>
      <c r="BV957" s="39"/>
    </row>
    <row r="958" spans="1:74" ht="15" hidden="1" customHeight="1">
      <c r="A958" s="67">
        <v>2020</v>
      </c>
      <c r="B958" s="67">
        <v>954</v>
      </c>
      <c r="C958" s="26" t="s">
        <v>129</v>
      </c>
      <c r="D958" s="26" t="s">
        <v>1479</v>
      </c>
      <c r="E958" s="26" t="s">
        <v>1480</v>
      </c>
      <c r="F958" s="27">
        <v>43957</v>
      </c>
      <c r="G958" s="26" t="s">
        <v>2173</v>
      </c>
      <c r="H958" s="67" t="s">
        <v>1402</v>
      </c>
      <c r="I958" s="67" t="s">
        <v>1402</v>
      </c>
      <c r="J958" s="28" t="s">
        <v>2174</v>
      </c>
      <c r="K958" s="26" t="s">
        <v>135</v>
      </c>
      <c r="L958" s="26" t="s">
        <v>136</v>
      </c>
      <c r="M958" s="26" t="s">
        <v>137</v>
      </c>
      <c r="N958" s="26" t="s">
        <v>138</v>
      </c>
      <c r="O958" s="26" t="s">
        <v>138</v>
      </c>
      <c r="Q958" s="30">
        <v>69</v>
      </c>
      <c r="R958" s="30">
        <v>4070</v>
      </c>
      <c r="S958" s="31" t="e">
        <f>#N/A</f>
        <v>#N/A</v>
      </c>
      <c r="T958" s="30">
        <v>1092</v>
      </c>
      <c r="AB958" s="33" t="e">
        <f>#N/A</f>
        <v>#N/A</v>
      </c>
      <c r="AC958" s="30">
        <v>1800</v>
      </c>
      <c r="AD958" s="30" t="e">
        <f>#N/A</f>
        <v>#N/A</v>
      </c>
      <c r="AE958" s="34">
        <v>0.85179487179487179</v>
      </c>
      <c r="AG958" s="30" t="e">
        <f>#N/A</f>
        <v>#N/A</v>
      </c>
      <c r="AH958" s="30" t="e">
        <f>#N/A</f>
        <v>#N/A</v>
      </c>
      <c r="AI958" s="30">
        <v>4384.8</v>
      </c>
      <c r="AJ958" s="71">
        <v>4176</v>
      </c>
      <c r="AK958" s="26" t="s">
        <v>139</v>
      </c>
      <c r="AL958" s="26">
        <v>20</v>
      </c>
      <c r="AM958" s="26" t="s">
        <v>2084</v>
      </c>
      <c r="AU958" s="67" t="s">
        <v>1526</v>
      </c>
      <c r="AV958" s="26" t="s">
        <v>2143</v>
      </c>
      <c r="AW958" s="26" t="s">
        <v>2045</v>
      </c>
      <c r="BA958" s="26" t="s">
        <v>1187</v>
      </c>
      <c r="BB958" s="26" t="s">
        <v>1410</v>
      </c>
      <c r="BC958" s="26" t="s">
        <v>1411</v>
      </c>
      <c r="BD958" s="37">
        <v>44009</v>
      </c>
      <c r="BE958" s="30">
        <v>34207</v>
      </c>
      <c r="BF958" s="30">
        <v>32465</v>
      </c>
      <c r="BG958" s="37" t="s">
        <v>147</v>
      </c>
      <c r="BH958" s="37" t="s">
        <v>1412</v>
      </c>
      <c r="BI958" s="37"/>
      <c r="BJ958" s="37"/>
      <c r="BK958" s="37"/>
      <c r="BL958" s="37"/>
      <c r="BM958" s="37"/>
      <c r="BN958" s="26"/>
      <c r="BO958" s="26"/>
      <c r="BP958" s="26"/>
      <c r="BQ958" s="38"/>
      <c r="BR958" s="26"/>
      <c r="BS958" s="26"/>
      <c r="BT958" s="26"/>
      <c r="BU958" s="26"/>
      <c r="BV958" s="39"/>
    </row>
    <row r="959" spans="1:74" ht="15" hidden="1" customHeight="1">
      <c r="A959" s="67">
        <v>2020</v>
      </c>
      <c r="B959" s="67">
        <v>955</v>
      </c>
      <c r="C959" s="26" t="s">
        <v>129</v>
      </c>
      <c r="D959" s="26" t="s">
        <v>1479</v>
      </c>
      <c r="E959" s="26" t="s">
        <v>1480</v>
      </c>
      <c r="F959" s="27">
        <v>43957</v>
      </c>
      <c r="G959" s="26" t="s">
        <v>2175</v>
      </c>
      <c r="H959" s="67" t="s">
        <v>1402</v>
      </c>
      <c r="I959" s="67" t="s">
        <v>1402</v>
      </c>
      <c r="J959" s="28" t="s">
        <v>2176</v>
      </c>
      <c r="K959" s="26" t="s">
        <v>135</v>
      </c>
      <c r="L959" s="26" t="s">
        <v>136</v>
      </c>
      <c r="M959" s="26" t="s">
        <v>137</v>
      </c>
      <c r="N959" s="26" t="s">
        <v>138</v>
      </c>
      <c r="O959" s="26" t="s">
        <v>138</v>
      </c>
      <c r="Q959" s="30">
        <v>68</v>
      </c>
      <c r="R959" s="30">
        <v>4370</v>
      </c>
      <c r="S959" s="31" t="e">
        <f>#N/A</f>
        <v>#N/A</v>
      </c>
      <c r="T959" s="30">
        <v>1219</v>
      </c>
      <c r="AB959" s="33" t="e">
        <f>#N/A</f>
        <v>#N/A</v>
      </c>
      <c r="AC959" s="30">
        <v>1800</v>
      </c>
      <c r="AD959" s="30" t="e">
        <f>#N/A</f>
        <v>#N/A</v>
      </c>
      <c r="AE959" s="34">
        <v>0.98</v>
      </c>
      <c r="AG959" s="30" t="e">
        <f>#N/A</f>
        <v>#N/A</v>
      </c>
      <c r="AH959" s="30" t="e">
        <f>#N/A</f>
        <v>#N/A</v>
      </c>
      <c r="AI959" s="30">
        <v>5233.2</v>
      </c>
      <c r="AJ959" s="71">
        <v>4984</v>
      </c>
      <c r="AK959" s="26" t="s">
        <v>139</v>
      </c>
      <c r="AL959" s="26">
        <v>20</v>
      </c>
      <c r="AM959" s="26" t="s">
        <v>2084</v>
      </c>
      <c r="AU959" s="67" t="s">
        <v>1526</v>
      </c>
      <c r="AV959" s="26" t="s">
        <v>2143</v>
      </c>
      <c r="AW959" s="26" t="s">
        <v>2045</v>
      </c>
      <c r="BA959" s="26" t="s">
        <v>1187</v>
      </c>
      <c r="BB959" s="26" t="s">
        <v>1410</v>
      </c>
      <c r="BC959" s="26" t="s">
        <v>1411</v>
      </c>
      <c r="BD959" s="37">
        <v>44009</v>
      </c>
      <c r="BE959" s="30">
        <v>34207</v>
      </c>
      <c r="BF959" s="30">
        <v>32465</v>
      </c>
      <c r="BG959" s="37" t="s">
        <v>147</v>
      </c>
      <c r="BH959" s="37" t="s">
        <v>1412</v>
      </c>
      <c r="BI959" s="37"/>
      <c r="BJ959" s="37"/>
      <c r="BK959" s="37"/>
      <c r="BL959" s="37"/>
      <c r="BM959" s="37"/>
      <c r="BN959" s="26"/>
      <c r="BO959" s="26"/>
      <c r="BP959" s="26"/>
      <c r="BQ959" s="38"/>
      <c r="BR959" s="26"/>
      <c r="BS959" s="26"/>
      <c r="BT959" s="26"/>
      <c r="BU959" s="26"/>
      <c r="BV959" s="39"/>
    </row>
    <row r="960" spans="1:74" ht="15" hidden="1" customHeight="1">
      <c r="A960" s="67">
        <v>2020</v>
      </c>
      <c r="B960" s="67">
        <v>956</v>
      </c>
      <c r="C960" s="26" t="s">
        <v>129</v>
      </c>
      <c r="D960" s="26" t="s">
        <v>1479</v>
      </c>
      <c r="E960" s="26" t="s">
        <v>1480</v>
      </c>
      <c r="F960" s="27">
        <v>43957</v>
      </c>
      <c r="G960" s="26" t="s">
        <v>2177</v>
      </c>
      <c r="H960" s="67" t="s">
        <v>1402</v>
      </c>
      <c r="I960" s="67" t="s">
        <v>1402</v>
      </c>
      <c r="J960" s="28" t="s">
        <v>2178</v>
      </c>
      <c r="K960" s="26" t="s">
        <v>135</v>
      </c>
      <c r="L960" s="26" t="s">
        <v>136</v>
      </c>
      <c r="M960" s="26" t="s">
        <v>137</v>
      </c>
      <c r="N960" s="26" t="s">
        <v>138</v>
      </c>
      <c r="O960" s="26" t="s">
        <v>138</v>
      </c>
      <c r="Q960" s="30">
        <v>67</v>
      </c>
      <c r="R960" s="30">
        <v>3800</v>
      </c>
      <c r="S960" s="31" t="e">
        <f>#N/A</f>
        <v>#N/A</v>
      </c>
      <c r="T960" s="30">
        <v>920</v>
      </c>
      <c r="AB960" s="33" t="e">
        <f>#N/A</f>
        <v>#N/A</v>
      </c>
      <c r="AC960" s="30">
        <v>1800</v>
      </c>
      <c r="AD960" s="30" t="e">
        <f>#N/A</f>
        <v>#N/A</v>
      </c>
      <c r="AE960" s="34">
        <v>0.94428571428571428</v>
      </c>
      <c r="AG960" s="30" t="e">
        <f>#N/A</f>
        <v>#N/A</v>
      </c>
      <c r="AH960" s="30" t="e">
        <f>#N/A</f>
        <v>#N/A</v>
      </c>
      <c r="AI960" s="30">
        <v>4093.9500000000003</v>
      </c>
      <c r="AJ960" s="71">
        <v>3899</v>
      </c>
      <c r="AK960" s="26" t="s">
        <v>139</v>
      </c>
      <c r="AL960" s="26">
        <v>20</v>
      </c>
      <c r="AM960" s="26" t="s">
        <v>2084</v>
      </c>
      <c r="AU960" s="67" t="s">
        <v>1526</v>
      </c>
      <c r="AV960" s="26" t="s">
        <v>2143</v>
      </c>
      <c r="AW960" s="26" t="s">
        <v>2045</v>
      </c>
      <c r="BA960" s="26" t="s">
        <v>1187</v>
      </c>
      <c r="BB960" s="26" t="s">
        <v>1410</v>
      </c>
      <c r="BC960" s="26" t="s">
        <v>1411</v>
      </c>
      <c r="BD960" s="37">
        <v>44009</v>
      </c>
      <c r="BE960" s="30">
        <v>34207</v>
      </c>
      <c r="BF960" s="30">
        <v>32465</v>
      </c>
      <c r="BG960" s="37" t="s">
        <v>147</v>
      </c>
      <c r="BH960" s="37" t="s">
        <v>1412</v>
      </c>
      <c r="BI960" s="37"/>
      <c r="BJ960" s="37"/>
      <c r="BK960" s="37"/>
      <c r="BL960" s="37"/>
      <c r="BM960" s="37"/>
      <c r="BN960" s="26"/>
      <c r="BO960" s="26"/>
      <c r="BP960" s="26"/>
      <c r="BQ960" s="38"/>
      <c r="BR960" s="26"/>
      <c r="BS960" s="26"/>
      <c r="BT960" s="26"/>
      <c r="BU960" s="26"/>
      <c r="BV960" s="39"/>
    </row>
    <row r="961" spans="1:74" ht="15" hidden="1" customHeight="1">
      <c r="A961" s="67">
        <v>2020</v>
      </c>
      <c r="B961" s="67">
        <v>957</v>
      </c>
      <c r="C961" s="26" t="s">
        <v>129</v>
      </c>
      <c r="D961" s="26" t="s">
        <v>1479</v>
      </c>
      <c r="E961" s="26" t="s">
        <v>1480</v>
      </c>
      <c r="F961" s="27">
        <v>43957</v>
      </c>
      <c r="G961" s="26" t="s">
        <v>2179</v>
      </c>
      <c r="H961" s="67" t="s">
        <v>1402</v>
      </c>
      <c r="I961" s="67" t="s">
        <v>1402</v>
      </c>
      <c r="J961" s="28" t="s">
        <v>1594</v>
      </c>
      <c r="K961" s="26" t="s">
        <v>135</v>
      </c>
      <c r="L961" s="26" t="s">
        <v>136</v>
      </c>
      <c r="M961" s="26" t="s">
        <v>137</v>
      </c>
      <c r="N961" s="26" t="s">
        <v>138</v>
      </c>
      <c r="O961" s="26" t="s">
        <v>138</v>
      </c>
      <c r="Q961" s="30">
        <v>59</v>
      </c>
      <c r="R961" s="30">
        <v>2540</v>
      </c>
      <c r="S961" s="31" t="e">
        <f>#N/A</f>
        <v>#N/A</v>
      </c>
      <c r="T961" s="30">
        <v>579</v>
      </c>
      <c r="AB961" s="33" t="e">
        <f>#N/A</f>
        <v>#N/A</v>
      </c>
      <c r="AC961" s="30">
        <v>1800</v>
      </c>
      <c r="AD961" s="30" t="e">
        <f>#N/A</f>
        <v>#N/A</v>
      </c>
      <c r="AE961" s="34">
        <v>0.94</v>
      </c>
      <c r="AG961" s="30" t="e">
        <f>#N/A</f>
        <v>#N/A</v>
      </c>
      <c r="AH961" s="30" t="e">
        <f>#N/A</f>
        <v>#N/A</v>
      </c>
      <c r="AI961" s="30">
        <v>3156.3</v>
      </c>
      <c r="AJ961" s="71">
        <v>3006</v>
      </c>
      <c r="AK961" s="26" t="s">
        <v>139</v>
      </c>
      <c r="AL961" s="26">
        <v>20</v>
      </c>
      <c r="AM961" s="26" t="s">
        <v>2084</v>
      </c>
      <c r="AU961" s="67" t="s">
        <v>1526</v>
      </c>
      <c r="AV961" s="26" t="s">
        <v>2143</v>
      </c>
      <c r="AW961" s="26" t="s">
        <v>2045</v>
      </c>
      <c r="BA961" s="26" t="s">
        <v>1187</v>
      </c>
      <c r="BB961" s="26" t="s">
        <v>1410</v>
      </c>
      <c r="BC961" s="26" t="s">
        <v>1411</v>
      </c>
      <c r="BD961" s="37">
        <v>44009</v>
      </c>
      <c r="BE961" s="30">
        <v>34207</v>
      </c>
      <c r="BF961" s="30">
        <v>32465</v>
      </c>
      <c r="BG961" s="37" t="s">
        <v>147</v>
      </c>
      <c r="BH961" s="37" t="s">
        <v>1412</v>
      </c>
      <c r="BI961" s="37"/>
      <c r="BJ961" s="37"/>
      <c r="BK961" s="37"/>
      <c r="BL961" s="37"/>
      <c r="BM961" s="37"/>
      <c r="BN961" s="26"/>
      <c r="BO961" s="26"/>
      <c r="BP961" s="26"/>
      <c r="BQ961" s="38"/>
      <c r="BR961" s="26"/>
      <c r="BS961" s="26"/>
      <c r="BT961" s="26"/>
      <c r="BU961" s="26"/>
      <c r="BV961" s="39"/>
    </row>
    <row r="962" spans="1:74" ht="15" hidden="1" customHeight="1">
      <c r="A962" s="67">
        <v>2020</v>
      </c>
      <c r="B962" s="67">
        <v>958</v>
      </c>
      <c r="C962" s="26" t="s">
        <v>129</v>
      </c>
      <c r="D962" s="26" t="s">
        <v>1479</v>
      </c>
      <c r="E962" s="26" t="s">
        <v>1480</v>
      </c>
      <c r="F962" s="27">
        <v>43957</v>
      </c>
      <c r="G962" s="26" t="s">
        <v>2180</v>
      </c>
      <c r="H962" s="67" t="s">
        <v>1402</v>
      </c>
      <c r="I962" s="67" t="s">
        <v>1402</v>
      </c>
      <c r="J962" s="28" t="s">
        <v>2181</v>
      </c>
      <c r="K962" s="26" t="s">
        <v>135</v>
      </c>
      <c r="L962" s="26" t="s">
        <v>136</v>
      </c>
      <c r="M962" s="26" t="s">
        <v>137</v>
      </c>
      <c r="N962" s="26" t="s">
        <v>138</v>
      </c>
      <c r="O962" s="26" t="s">
        <v>138</v>
      </c>
      <c r="Q962" s="30">
        <v>67</v>
      </c>
      <c r="R962" s="30">
        <v>3870</v>
      </c>
      <c r="S962" s="31" t="e">
        <f>#N/A</f>
        <v>#N/A</v>
      </c>
      <c r="T962" s="30">
        <v>934</v>
      </c>
      <c r="AB962" s="33" t="e">
        <f>#N/A</f>
        <v>#N/A</v>
      </c>
      <c r="AC962" s="30">
        <v>1800</v>
      </c>
      <c r="AD962" s="30" t="e">
        <f>#N/A</f>
        <v>#N/A</v>
      </c>
      <c r="AE962" s="34">
        <v>0.62912280701754386</v>
      </c>
      <c r="AG962" s="30" t="e">
        <f>#N/A</f>
        <v>#N/A</v>
      </c>
      <c r="AH962" s="30" t="e">
        <f>#N/A</f>
        <v>#N/A</v>
      </c>
      <c r="AI962" s="30">
        <v>4169.55</v>
      </c>
      <c r="AJ962" s="71">
        <v>3971</v>
      </c>
      <c r="AK962" s="26" t="s">
        <v>139</v>
      </c>
      <c r="AL962" s="26">
        <v>20</v>
      </c>
      <c r="AM962" s="26" t="s">
        <v>2084</v>
      </c>
      <c r="AU962" s="67" t="s">
        <v>1526</v>
      </c>
      <c r="AV962" s="26" t="s">
        <v>2143</v>
      </c>
      <c r="AW962" s="26" t="s">
        <v>2045</v>
      </c>
      <c r="BA962" s="26" t="s">
        <v>1187</v>
      </c>
      <c r="BB962" s="26" t="s">
        <v>1410</v>
      </c>
      <c r="BC962" s="26" t="s">
        <v>1411</v>
      </c>
      <c r="BD962" s="37">
        <v>44009</v>
      </c>
      <c r="BE962" s="30">
        <v>34207</v>
      </c>
      <c r="BF962" s="30">
        <v>32465</v>
      </c>
      <c r="BG962" s="37" t="s">
        <v>147</v>
      </c>
      <c r="BH962" s="37" t="s">
        <v>1412</v>
      </c>
      <c r="BI962" s="37"/>
      <c r="BJ962" s="37"/>
      <c r="BK962" s="37"/>
      <c r="BL962" s="37"/>
      <c r="BM962" s="37"/>
      <c r="BN962" s="26"/>
      <c r="BO962" s="26"/>
      <c r="BP962" s="26"/>
      <c r="BQ962" s="38"/>
      <c r="BR962" s="26"/>
      <c r="BS962" s="26"/>
      <c r="BT962" s="26"/>
      <c r="BU962" s="26"/>
      <c r="BV962" s="39"/>
    </row>
    <row r="963" spans="1:74" ht="15" hidden="1" customHeight="1">
      <c r="A963" s="67">
        <v>2020</v>
      </c>
      <c r="B963" s="67">
        <v>959</v>
      </c>
      <c r="C963" s="26" t="s">
        <v>129</v>
      </c>
      <c r="D963" s="26" t="s">
        <v>1479</v>
      </c>
      <c r="E963" s="26" t="s">
        <v>1480</v>
      </c>
      <c r="F963" s="27">
        <v>43957</v>
      </c>
      <c r="G963" s="26" t="s">
        <v>2182</v>
      </c>
      <c r="H963" s="67" t="s">
        <v>1402</v>
      </c>
      <c r="I963" s="67" t="s">
        <v>1402</v>
      </c>
      <c r="J963" s="30" t="s">
        <v>2183</v>
      </c>
      <c r="K963" s="26" t="s">
        <v>135</v>
      </c>
      <c r="L963" s="26" t="s">
        <v>136</v>
      </c>
      <c r="M963" s="26" t="s">
        <v>137</v>
      </c>
      <c r="N963" s="26" t="s">
        <v>138</v>
      </c>
      <c r="O963" s="26" t="s">
        <v>138</v>
      </c>
      <c r="Q963" s="30">
        <v>72</v>
      </c>
      <c r="R963" s="30">
        <v>4600</v>
      </c>
      <c r="S963" s="31" t="e">
        <f>#N/A</f>
        <v>#N/A</v>
      </c>
      <c r="T963" s="30">
        <v>1048</v>
      </c>
      <c r="AB963" s="33" t="e">
        <f>#N/A</f>
        <v>#N/A</v>
      </c>
      <c r="AC963" s="30">
        <v>1800</v>
      </c>
      <c r="AD963" s="30" t="e">
        <f>#N/A</f>
        <v>#N/A</v>
      </c>
      <c r="AE963" s="34">
        <v>0.94774193548387098</v>
      </c>
      <c r="AG963" s="30" t="e">
        <f>#N/A</f>
        <v>#N/A</v>
      </c>
      <c r="AH963" s="30" t="e">
        <f>#N/A</f>
        <v>#N/A</v>
      </c>
      <c r="AI963" s="30">
        <v>4956</v>
      </c>
      <c r="AJ963" s="71">
        <v>4720</v>
      </c>
      <c r="AK963" s="26" t="s">
        <v>139</v>
      </c>
      <c r="AL963" s="26">
        <v>20</v>
      </c>
      <c r="AM963" s="26" t="s">
        <v>2084</v>
      </c>
      <c r="AU963" s="67" t="s">
        <v>1526</v>
      </c>
      <c r="AV963" s="26" t="s">
        <v>2143</v>
      </c>
      <c r="AW963" s="26" t="s">
        <v>2045</v>
      </c>
      <c r="BA963" s="26" t="s">
        <v>1187</v>
      </c>
      <c r="BB963" s="26" t="s">
        <v>1410</v>
      </c>
      <c r="BC963" s="26" t="s">
        <v>1411</v>
      </c>
      <c r="BD963" s="37">
        <v>44009</v>
      </c>
      <c r="BE963" s="30">
        <v>34207</v>
      </c>
      <c r="BF963" s="30">
        <v>32465</v>
      </c>
      <c r="BG963" s="37" t="s">
        <v>147</v>
      </c>
      <c r="BH963" s="37" t="s">
        <v>1412</v>
      </c>
      <c r="BI963" s="37"/>
      <c r="BJ963" s="37"/>
      <c r="BK963" s="37"/>
      <c r="BL963" s="37"/>
      <c r="BM963" s="37"/>
      <c r="BN963" s="26"/>
      <c r="BO963" s="26"/>
      <c r="BP963" s="26"/>
      <c r="BQ963" s="38"/>
      <c r="BR963" s="26"/>
      <c r="BS963" s="26"/>
      <c r="BT963" s="26"/>
      <c r="BU963" s="26"/>
      <c r="BV963" s="39"/>
    </row>
    <row r="964" spans="1:74" ht="15" hidden="1" customHeight="1">
      <c r="A964" s="67">
        <v>2020</v>
      </c>
      <c r="B964" s="67">
        <v>960</v>
      </c>
      <c r="C964" s="26" t="s">
        <v>129</v>
      </c>
      <c r="D964" s="26" t="s">
        <v>1479</v>
      </c>
      <c r="E964" s="26" t="s">
        <v>1480</v>
      </c>
      <c r="F964" s="27">
        <v>43957</v>
      </c>
      <c r="G964" s="26" t="s">
        <v>2184</v>
      </c>
      <c r="H964" s="67" t="s">
        <v>1402</v>
      </c>
      <c r="I964" s="67" t="s">
        <v>1402</v>
      </c>
      <c r="J964" s="28" t="s">
        <v>2185</v>
      </c>
      <c r="K964" s="26" t="s">
        <v>135</v>
      </c>
      <c r="L964" s="26" t="s">
        <v>136</v>
      </c>
      <c r="M964" s="26" t="s">
        <v>137</v>
      </c>
      <c r="N964" s="26" t="s">
        <v>138</v>
      </c>
      <c r="O964" s="26" t="s">
        <v>138</v>
      </c>
      <c r="Q964" s="30">
        <v>67</v>
      </c>
      <c r="R964" s="30">
        <v>3700</v>
      </c>
      <c r="S964" s="31" t="e">
        <f>#N/A</f>
        <v>#N/A</v>
      </c>
      <c r="T964" s="30">
        <v>854</v>
      </c>
      <c r="AB964" s="33" t="e">
        <f>#N/A</f>
        <v>#N/A</v>
      </c>
      <c r="AC964" s="30">
        <v>1800</v>
      </c>
      <c r="AD964" s="30" t="e">
        <f>#N/A</f>
        <v>#N/A</v>
      </c>
      <c r="AE964" s="34">
        <v>0.9</v>
      </c>
      <c r="AG964" s="30" t="e">
        <f>#N/A</f>
        <v>#N/A</v>
      </c>
      <c r="AH964" s="30" t="e">
        <f>#N/A</f>
        <v>#N/A</v>
      </c>
      <c r="AI964" s="30">
        <v>3985.8</v>
      </c>
      <c r="AJ964" s="71">
        <v>3796</v>
      </c>
      <c r="AK964" s="26" t="s">
        <v>139</v>
      </c>
      <c r="AL964" s="26">
        <v>20</v>
      </c>
      <c r="AM964" s="26" t="s">
        <v>2084</v>
      </c>
      <c r="AU964" s="67" t="s">
        <v>1526</v>
      </c>
      <c r="AV964" s="26" t="s">
        <v>2143</v>
      </c>
      <c r="AW964" s="26" t="s">
        <v>2045</v>
      </c>
      <c r="BA964" s="26" t="s">
        <v>1187</v>
      </c>
      <c r="BB964" s="26" t="s">
        <v>1410</v>
      </c>
      <c r="BC964" s="26" t="s">
        <v>1411</v>
      </c>
      <c r="BD964" s="37">
        <v>44009</v>
      </c>
      <c r="BE964" s="30">
        <v>34207</v>
      </c>
      <c r="BF964" s="30">
        <v>32465</v>
      </c>
      <c r="BG964" s="37" t="s">
        <v>147</v>
      </c>
      <c r="BH964" s="37" t="s">
        <v>1412</v>
      </c>
      <c r="BI964" s="37"/>
      <c r="BJ964" s="37"/>
      <c r="BK964" s="37"/>
      <c r="BL964" s="37"/>
      <c r="BM964" s="37"/>
      <c r="BN964" s="26"/>
      <c r="BO964" s="26"/>
      <c r="BP964" s="26"/>
      <c r="BQ964" s="38"/>
      <c r="BR964" s="26"/>
      <c r="BS964" s="26"/>
      <c r="BT964" s="26"/>
      <c r="BU964" s="26"/>
      <c r="BV964" s="39"/>
    </row>
    <row r="965" spans="1:74" ht="15" hidden="1" customHeight="1">
      <c r="A965" s="67">
        <v>2020</v>
      </c>
      <c r="B965" s="67">
        <v>961</v>
      </c>
      <c r="C965" s="26" t="s">
        <v>129</v>
      </c>
      <c r="D965" s="26" t="s">
        <v>130</v>
      </c>
      <c r="E965" s="26" t="s">
        <v>131</v>
      </c>
      <c r="F965" s="27">
        <v>43957</v>
      </c>
      <c r="G965" s="26" t="s">
        <v>2186</v>
      </c>
      <c r="H965" s="67" t="s">
        <v>1402</v>
      </c>
      <c r="I965" s="67" t="s">
        <v>1402</v>
      </c>
      <c r="J965" s="28" t="s">
        <v>1594</v>
      </c>
      <c r="K965" s="26" t="s">
        <v>135</v>
      </c>
      <c r="L965" s="26" t="s">
        <v>136</v>
      </c>
      <c r="M965" s="26" t="s">
        <v>1404</v>
      </c>
      <c r="N965" s="26" t="s">
        <v>1405</v>
      </c>
      <c r="O965" s="26" t="s">
        <v>138</v>
      </c>
      <c r="Q965" s="30">
        <v>91</v>
      </c>
      <c r="R965" s="30">
        <v>12220</v>
      </c>
      <c r="S965" s="31" t="e">
        <f>#N/A</f>
        <v>#N/A</v>
      </c>
      <c r="T965" s="30">
        <v>3052</v>
      </c>
      <c r="AB965" s="33" t="e">
        <f>#N/A</f>
        <v>#N/A</v>
      </c>
      <c r="AC965" s="30">
        <v>1200</v>
      </c>
      <c r="AD965" s="30" t="e">
        <f>#N/A</f>
        <v>#N/A</v>
      </c>
      <c r="AE965" s="34">
        <v>0.81333333333333335</v>
      </c>
      <c r="AG965" s="30" t="e">
        <f>#N/A</f>
        <v>#N/A</v>
      </c>
      <c r="AH965" s="30" t="e">
        <f>#N/A</f>
        <v>#N/A</v>
      </c>
      <c r="AI965" s="30">
        <v>9295.65</v>
      </c>
      <c r="AJ965" s="71">
        <v>8853</v>
      </c>
      <c r="AK965" s="26" t="s">
        <v>139</v>
      </c>
      <c r="AL965" s="26">
        <v>21</v>
      </c>
      <c r="AM965" s="26" t="s">
        <v>2187</v>
      </c>
      <c r="AU965" s="67" t="s">
        <v>1526</v>
      </c>
      <c r="AV965" s="26" t="s">
        <v>2143</v>
      </c>
      <c r="AW965" s="26" t="s">
        <v>2045</v>
      </c>
      <c r="BA965" s="26" t="s">
        <v>1409</v>
      </c>
      <c r="BB965" s="26" t="s">
        <v>1410</v>
      </c>
      <c r="BC965" s="26" t="s">
        <v>1411</v>
      </c>
      <c r="BD965" s="37">
        <v>44009</v>
      </c>
      <c r="BE965" s="30">
        <v>34207</v>
      </c>
      <c r="BF965" s="30">
        <v>32465</v>
      </c>
      <c r="BG965" s="37" t="s">
        <v>147</v>
      </c>
      <c r="BH965" s="37" t="s">
        <v>1412</v>
      </c>
      <c r="BI965" s="37"/>
      <c r="BJ965" s="37"/>
      <c r="BK965" s="37"/>
      <c r="BL965" s="37"/>
      <c r="BM965" s="37"/>
      <c r="BN965" s="26"/>
      <c r="BO965" s="26"/>
      <c r="BP965" s="26"/>
      <c r="BQ965" s="38"/>
      <c r="BR965" s="26"/>
      <c r="BS965" s="26"/>
      <c r="BT965" s="26"/>
      <c r="BU965" s="26"/>
      <c r="BV965" s="39"/>
    </row>
    <row r="966" spans="1:74" ht="15" hidden="1" customHeight="1">
      <c r="A966" s="67">
        <v>2020</v>
      </c>
      <c r="B966" s="67">
        <v>962</v>
      </c>
      <c r="C966" s="26" t="s">
        <v>129</v>
      </c>
      <c r="D966" s="26" t="s">
        <v>130</v>
      </c>
      <c r="E966" s="26" t="s">
        <v>131</v>
      </c>
      <c r="F966" s="27">
        <v>43957</v>
      </c>
      <c r="G966" s="26" t="s">
        <v>2188</v>
      </c>
      <c r="H966" s="67" t="s">
        <v>1402</v>
      </c>
      <c r="I966" s="67" t="s">
        <v>1402</v>
      </c>
      <c r="J966" s="28" t="s">
        <v>2189</v>
      </c>
      <c r="K966" s="26" t="s">
        <v>135</v>
      </c>
      <c r="L966" s="26" t="s">
        <v>136</v>
      </c>
      <c r="M966" s="26" t="s">
        <v>1404</v>
      </c>
      <c r="N966" s="26" t="s">
        <v>1405</v>
      </c>
      <c r="O966" s="26" t="s">
        <v>138</v>
      </c>
      <c r="Q966" s="30">
        <v>80</v>
      </c>
      <c r="R966" s="30">
        <v>8650</v>
      </c>
      <c r="S966" s="31" t="e">
        <f>#N/A</f>
        <v>#N/A</v>
      </c>
      <c r="T966" s="30">
        <v>2278</v>
      </c>
      <c r="AB966" s="33" t="e">
        <f>#N/A</f>
        <v>#N/A</v>
      </c>
      <c r="AC966" s="30">
        <v>1200</v>
      </c>
      <c r="AD966" s="30" t="e">
        <f>#N/A</f>
        <v>#N/A</v>
      </c>
      <c r="AE966" s="34">
        <v>0.39379310344827584</v>
      </c>
      <c r="AG966" s="30" t="e">
        <f>#N/A</f>
        <v>#N/A</v>
      </c>
      <c r="AH966" s="30" t="e">
        <f>#N/A</f>
        <v>#N/A</v>
      </c>
      <c r="AI966" s="30">
        <v>6212.85</v>
      </c>
      <c r="AJ966" s="71">
        <v>5917</v>
      </c>
      <c r="AK966" s="26" t="s">
        <v>139</v>
      </c>
      <c r="AL966" s="26">
        <v>21</v>
      </c>
      <c r="AM966" s="26" t="s">
        <v>2187</v>
      </c>
      <c r="AU966" s="67" t="s">
        <v>1526</v>
      </c>
      <c r="AV966" s="26" t="s">
        <v>2143</v>
      </c>
      <c r="AW966" s="26" t="s">
        <v>2045</v>
      </c>
      <c r="BA966" s="26" t="s">
        <v>1409</v>
      </c>
      <c r="BB966" s="26" t="s">
        <v>1410</v>
      </c>
      <c r="BC966" s="26" t="s">
        <v>1411</v>
      </c>
      <c r="BD966" s="37">
        <v>44009</v>
      </c>
      <c r="BE966" s="30">
        <v>34207</v>
      </c>
      <c r="BF966" s="30">
        <v>32465</v>
      </c>
      <c r="BG966" s="37" t="s">
        <v>147</v>
      </c>
      <c r="BH966" s="37" t="s">
        <v>1412</v>
      </c>
      <c r="BI966" s="37"/>
      <c r="BJ966" s="37"/>
      <c r="BK966" s="37"/>
      <c r="BL966" s="37"/>
      <c r="BM966" s="37"/>
      <c r="BN966" s="26"/>
      <c r="BO966" s="26"/>
      <c r="BP966" s="26"/>
      <c r="BQ966" s="38"/>
      <c r="BR966" s="26"/>
      <c r="BS966" s="26"/>
      <c r="BT966" s="26"/>
      <c r="BU966" s="26"/>
      <c r="BV966" s="39"/>
    </row>
    <row r="967" spans="1:74" ht="15" hidden="1" customHeight="1">
      <c r="A967" s="67">
        <v>2020</v>
      </c>
      <c r="B967" s="67">
        <v>963</v>
      </c>
      <c r="C967" s="26" t="s">
        <v>129</v>
      </c>
      <c r="D967" s="26" t="s">
        <v>130</v>
      </c>
      <c r="E967" s="26" t="s">
        <v>131</v>
      </c>
      <c r="F967" s="27">
        <v>43957</v>
      </c>
      <c r="G967" s="26" t="s">
        <v>2190</v>
      </c>
      <c r="H967" s="67" t="s">
        <v>1402</v>
      </c>
      <c r="I967" s="67" t="s">
        <v>1402</v>
      </c>
      <c r="J967" s="28" t="s">
        <v>2191</v>
      </c>
      <c r="K967" s="26" t="s">
        <v>135</v>
      </c>
      <c r="L967" s="26" t="s">
        <v>136</v>
      </c>
      <c r="M967" s="26" t="s">
        <v>1404</v>
      </c>
      <c r="N967" s="26" t="s">
        <v>1405</v>
      </c>
      <c r="O967" s="26" t="s">
        <v>138</v>
      </c>
      <c r="Q967" s="30">
        <v>79</v>
      </c>
      <c r="R967" s="30">
        <v>7490</v>
      </c>
      <c r="S967" s="31" t="e">
        <f>#N/A</f>
        <v>#N/A</v>
      </c>
      <c r="T967" s="30">
        <v>1874</v>
      </c>
      <c r="AB967" s="33" t="e">
        <f>#N/A</f>
        <v>#N/A</v>
      </c>
      <c r="AC967" s="30">
        <v>1200</v>
      </c>
      <c r="AD967" s="30" t="e">
        <f>#N/A</f>
        <v>#N/A</v>
      </c>
      <c r="AE967" s="34">
        <v>0.88322580645161286</v>
      </c>
      <c r="AG967" s="30" t="e">
        <f>#N/A</f>
        <v>#N/A</v>
      </c>
      <c r="AH967" s="30" t="e">
        <f>#N/A</f>
        <v>#N/A</v>
      </c>
      <c r="AI967" s="30">
        <v>5904.1500000000005</v>
      </c>
      <c r="AJ967" s="71">
        <v>5623</v>
      </c>
      <c r="AK967" s="26" t="s">
        <v>139</v>
      </c>
      <c r="AL967" s="26">
        <v>21</v>
      </c>
      <c r="AM967" s="26" t="s">
        <v>2187</v>
      </c>
      <c r="AU967" s="67" t="s">
        <v>1526</v>
      </c>
      <c r="AV967" s="26" t="s">
        <v>2143</v>
      </c>
      <c r="AW967" s="26" t="s">
        <v>2045</v>
      </c>
      <c r="BA967" s="26" t="s">
        <v>1409</v>
      </c>
      <c r="BB967" s="26" t="s">
        <v>1410</v>
      </c>
      <c r="BC967" s="26" t="s">
        <v>1411</v>
      </c>
      <c r="BD967" s="37">
        <v>44009</v>
      </c>
      <c r="BE967" s="30">
        <v>34207</v>
      </c>
      <c r="BF967" s="30">
        <v>32465</v>
      </c>
      <c r="BG967" s="37" t="s">
        <v>147</v>
      </c>
      <c r="BH967" s="37" t="s">
        <v>1412</v>
      </c>
      <c r="BI967" s="37"/>
      <c r="BJ967" s="37"/>
      <c r="BK967" s="37"/>
      <c r="BL967" s="37"/>
      <c r="BM967" s="37"/>
      <c r="BN967" s="26"/>
      <c r="BO967" s="26"/>
      <c r="BP967" s="26"/>
      <c r="BQ967" s="38"/>
      <c r="BR967" s="26"/>
      <c r="BS967" s="26"/>
      <c r="BT967" s="26"/>
      <c r="BU967" s="26"/>
      <c r="BV967" s="39"/>
    </row>
    <row r="968" spans="1:74" ht="15" hidden="1" customHeight="1">
      <c r="A968" s="67">
        <v>2020</v>
      </c>
      <c r="B968" s="67">
        <v>964</v>
      </c>
      <c r="C968" s="26" t="s">
        <v>129</v>
      </c>
      <c r="D968" s="26" t="s">
        <v>130</v>
      </c>
      <c r="E968" s="26" t="s">
        <v>131</v>
      </c>
      <c r="F968" s="27">
        <v>43957</v>
      </c>
      <c r="G968" s="26" t="s">
        <v>2192</v>
      </c>
      <c r="H968" s="67" t="s">
        <v>1402</v>
      </c>
      <c r="I968" s="67" t="s">
        <v>1402</v>
      </c>
      <c r="J968" s="28" t="s">
        <v>1594</v>
      </c>
      <c r="K968" s="26" t="s">
        <v>135</v>
      </c>
      <c r="L968" s="26" t="s">
        <v>136</v>
      </c>
      <c r="M968" s="26" t="s">
        <v>1404</v>
      </c>
      <c r="N968" s="26" t="s">
        <v>1405</v>
      </c>
      <c r="O968" s="26" t="s">
        <v>138</v>
      </c>
      <c r="Q968" s="30">
        <v>85</v>
      </c>
      <c r="R968" s="30">
        <v>9080</v>
      </c>
      <c r="S968" s="31" t="e">
        <f>#N/A</f>
        <v>#N/A</v>
      </c>
      <c r="T968" s="30">
        <v>2267</v>
      </c>
      <c r="AB968" s="33" t="e">
        <f>#N/A</f>
        <v>#N/A</v>
      </c>
      <c r="AC968" s="30">
        <v>1200</v>
      </c>
      <c r="AD968" s="30" t="e">
        <f>#N/A</f>
        <v>#N/A</v>
      </c>
      <c r="AE968" s="34">
        <v>0.98</v>
      </c>
      <c r="AG968" s="30" t="e">
        <f>#N/A</f>
        <v>#N/A</v>
      </c>
      <c r="AH968" s="30" t="e">
        <f>#N/A</f>
        <v>#N/A</v>
      </c>
      <c r="AI968" s="30">
        <v>7046.55</v>
      </c>
      <c r="AJ968" s="71">
        <v>6711</v>
      </c>
      <c r="AK968" s="26" t="s">
        <v>139</v>
      </c>
      <c r="AL968" s="26">
        <v>21</v>
      </c>
      <c r="AM968" s="26" t="s">
        <v>2187</v>
      </c>
      <c r="AU968" s="67" t="s">
        <v>1526</v>
      </c>
      <c r="AV968" s="26" t="s">
        <v>2143</v>
      </c>
      <c r="AW968" s="26" t="s">
        <v>2045</v>
      </c>
      <c r="BA968" s="26" t="s">
        <v>1409</v>
      </c>
      <c r="BB968" s="26" t="s">
        <v>1410</v>
      </c>
      <c r="BC968" s="26" t="s">
        <v>1411</v>
      </c>
      <c r="BD968" s="37">
        <v>44009</v>
      </c>
      <c r="BE968" s="30">
        <v>34207</v>
      </c>
      <c r="BF968" s="30">
        <v>32465</v>
      </c>
      <c r="BG968" s="37" t="s">
        <v>147</v>
      </c>
      <c r="BH968" s="37" t="s">
        <v>1412</v>
      </c>
      <c r="BI968" s="37"/>
      <c r="BJ968" s="37"/>
      <c r="BK968" s="37"/>
      <c r="BL968" s="37"/>
      <c r="BM968" s="37"/>
      <c r="BN968" s="26"/>
      <c r="BO968" s="26"/>
      <c r="BP968" s="26"/>
      <c r="BQ968" s="38"/>
      <c r="BR968" s="26"/>
      <c r="BS968" s="26"/>
      <c r="BT968" s="26"/>
      <c r="BU968" s="26"/>
      <c r="BV968" s="39"/>
    </row>
    <row r="969" spans="1:74" ht="15" hidden="1" customHeight="1">
      <c r="A969" s="67">
        <v>2020</v>
      </c>
      <c r="B969" s="67">
        <v>965</v>
      </c>
      <c r="C969" s="26" t="s">
        <v>129</v>
      </c>
      <c r="D969" s="26" t="s">
        <v>130</v>
      </c>
      <c r="E969" s="26" t="s">
        <v>131</v>
      </c>
      <c r="F969" s="27">
        <v>43957</v>
      </c>
      <c r="G969" s="26" t="s">
        <v>2193</v>
      </c>
      <c r="H969" s="67" t="s">
        <v>1402</v>
      </c>
      <c r="I969" s="67" t="s">
        <v>1402</v>
      </c>
      <c r="J969" s="28" t="s">
        <v>1594</v>
      </c>
      <c r="K969" s="26" t="s">
        <v>135</v>
      </c>
      <c r="L969" s="26" t="s">
        <v>136</v>
      </c>
      <c r="M969" s="26" t="s">
        <v>1404</v>
      </c>
      <c r="N969" s="26" t="s">
        <v>1405</v>
      </c>
      <c r="O969" s="26" t="s">
        <v>138</v>
      </c>
      <c r="Q969" s="30">
        <v>83</v>
      </c>
      <c r="R969" s="30">
        <v>9480</v>
      </c>
      <c r="S969" s="31" t="e">
        <f>#N/A</f>
        <v>#N/A</v>
      </c>
      <c r="T969" s="30">
        <v>2407</v>
      </c>
      <c r="AB969" s="33" t="e">
        <f>#N/A</f>
        <v>#N/A</v>
      </c>
      <c r="AC969" s="30">
        <v>1200</v>
      </c>
      <c r="AD969" s="30" t="e">
        <f>#N/A</f>
        <v>#N/A</v>
      </c>
      <c r="AE969" s="34">
        <v>0.98</v>
      </c>
      <c r="AG969" s="30" t="e">
        <f>#N/A</f>
        <v>#N/A</v>
      </c>
      <c r="AH969" s="30" t="e">
        <f>#N/A</f>
        <v>#N/A</v>
      </c>
      <c r="AI969" s="30">
        <v>7333.2000000000007</v>
      </c>
      <c r="AJ969" s="71">
        <v>6984</v>
      </c>
      <c r="AK969" s="26" t="s">
        <v>139</v>
      </c>
      <c r="AL969" s="26">
        <v>21</v>
      </c>
      <c r="AM969" s="26" t="s">
        <v>2187</v>
      </c>
      <c r="AU969" s="67" t="s">
        <v>1526</v>
      </c>
      <c r="AV969" s="26" t="s">
        <v>2143</v>
      </c>
      <c r="AW969" s="26" t="s">
        <v>2045</v>
      </c>
      <c r="BA969" s="26" t="s">
        <v>1409</v>
      </c>
      <c r="BB969" s="26" t="s">
        <v>1410</v>
      </c>
      <c r="BC969" s="26" t="s">
        <v>1411</v>
      </c>
      <c r="BD969" s="37">
        <v>44009</v>
      </c>
      <c r="BE969" s="30">
        <v>34207</v>
      </c>
      <c r="BF969" s="30">
        <v>32465</v>
      </c>
      <c r="BG969" s="37" t="s">
        <v>147</v>
      </c>
      <c r="BH969" s="37" t="s">
        <v>1412</v>
      </c>
      <c r="BI969" s="37"/>
      <c r="BJ969" s="37"/>
      <c r="BK969" s="37"/>
      <c r="BL969" s="37"/>
      <c r="BM969" s="37"/>
      <c r="BN969" s="26"/>
      <c r="BO969" s="26"/>
      <c r="BP969" s="26"/>
      <c r="BQ969" s="38"/>
      <c r="BR969" s="26"/>
      <c r="BS969" s="26"/>
      <c r="BT969" s="26"/>
      <c r="BU969" s="26"/>
      <c r="BV969" s="39"/>
    </row>
    <row r="970" spans="1:74" ht="15" hidden="1" customHeight="1">
      <c r="A970" s="67">
        <v>2020</v>
      </c>
      <c r="B970" s="67">
        <v>966</v>
      </c>
      <c r="C970" s="26" t="s">
        <v>129</v>
      </c>
      <c r="D970" s="26" t="s">
        <v>130</v>
      </c>
      <c r="E970" s="26" t="s">
        <v>131</v>
      </c>
      <c r="F970" s="27">
        <v>43957</v>
      </c>
      <c r="G970" s="26" t="s">
        <v>2194</v>
      </c>
      <c r="H970" s="67" t="s">
        <v>1402</v>
      </c>
      <c r="I970" s="67" t="s">
        <v>1402</v>
      </c>
      <c r="J970" s="28" t="s">
        <v>2195</v>
      </c>
      <c r="K970" s="26" t="s">
        <v>135</v>
      </c>
      <c r="L970" s="26" t="s">
        <v>136</v>
      </c>
      <c r="M970" s="26" t="s">
        <v>1404</v>
      </c>
      <c r="N970" s="26" t="s">
        <v>1405</v>
      </c>
      <c r="O970" s="26" t="s">
        <v>138</v>
      </c>
      <c r="Q970" s="30">
        <v>93</v>
      </c>
      <c r="R970" s="30">
        <v>11140</v>
      </c>
      <c r="S970" s="31" t="e">
        <f>#N/A</f>
        <v>#N/A</v>
      </c>
      <c r="T970" s="30">
        <v>2967</v>
      </c>
      <c r="AB970" s="33" t="e">
        <f>#N/A</f>
        <v>#N/A</v>
      </c>
      <c r="AC970" s="30">
        <v>1200</v>
      </c>
      <c r="AD970" s="30" t="e">
        <f>#N/A</f>
        <v>#N/A</v>
      </c>
      <c r="AE970" s="34">
        <v>0.98</v>
      </c>
      <c r="AG970" s="30" t="e">
        <f>#N/A</f>
        <v>#N/A</v>
      </c>
      <c r="AH970" s="30" t="e">
        <f>#N/A</f>
        <v>#N/A</v>
      </c>
      <c r="AI970" s="30">
        <v>8001</v>
      </c>
      <c r="AJ970" s="71">
        <v>7620</v>
      </c>
      <c r="AK970" s="26" t="s">
        <v>139</v>
      </c>
      <c r="AL970" s="26">
        <v>21</v>
      </c>
      <c r="AM970" s="26" t="s">
        <v>2187</v>
      </c>
      <c r="AU970" s="67" t="s">
        <v>1526</v>
      </c>
      <c r="AV970" s="26" t="s">
        <v>2143</v>
      </c>
      <c r="AW970" s="26" t="s">
        <v>2045</v>
      </c>
      <c r="BA970" s="26" t="s">
        <v>1409</v>
      </c>
      <c r="BB970" s="26" t="s">
        <v>1410</v>
      </c>
      <c r="BC970" s="26" t="s">
        <v>1411</v>
      </c>
      <c r="BD970" s="37">
        <v>44009</v>
      </c>
      <c r="BE970" s="30">
        <v>34207</v>
      </c>
      <c r="BF970" s="30">
        <v>32465</v>
      </c>
      <c r="BG970" s="37" t="s">
        <v>147</v>
      </c>
      <c r="BH970" s="37" t="s">
        <v>1412</v>
      </c>
      <c r="BI970" s="37"/>
      <c r="BJ970" s="37"/>
      <c r="BK970" s="37"/>
      <c r="BL970" s="37"/>
      <c r="BM970" s="37"/>
      <c r="BN970" s="26"/>
      <c r="BO970" s="26"/>
      <c r="BP970" s="26"/>
      <c r="BQ970" s="38"/>
      <c r="BR970" s="26"/>
      <c r="BS970" s="26"/>
      <c r="BT970" s="26"/>
      <c r="BU970" s="26"/>
      <c r="BV970" s="39"/>
    </row>
    <row r="971" spans="1:74" ht="15" hidden="1" customHeight="1">
      <c r="A971" s="67">
        <v>2020</v>
      </c>
      <c r="B971" s="67">
        <v>967</v>
      </c>
      <c r="C971" s="26" t="s">
        <v>129</v>
      </c>
      <c r="D971" s="26" t="s">
        <v>130</v>
      </c>
      <c r="E971" s="26" t="s">
        <v>131</v>
      </c>
      <c r="F971" s="27">
        <v>43957</v>
      </c>
      <c r="G971" s="26" t="s">
        <v>2196</v>
      </c>
      <c r="H971" s="67" t="s">
        <v>1402</v>
      </c>
      <c r="I971" s="67" t="s">
        <v>1402</v>
      </c>
      <c r="J971" s="28" t="s">
        <v>2197</v>
      </c>
      <c r="K971" s="26" t="s">
        <v>135</v>
      </c>
      <c r="L971" s="26" t="s">
        <v>136</v>
      </c>
      <c r="M971" s="26" t="s">
        <v>1404</v>
      </c>
      <c r="N971" s="26" t="s">
        <v>1405</v>
      </c>
      <c r="O971" s="26" t="s">
        <v>138</v>
      </c>
      <c r="Q971" s="30">
        <v>83</v>
      </c>
      <c r="R971" s="30">
        <v>10190</v>
      </c>
      <c r="S971" s="31" t="e">
        <f>#N/A</f>
        <v>#N/A</v>
      </c>
      <c r="T971" s="30">
        <v>2391</v>
      </c>
      <c r="AB971" s="33" t="e">
        <f>#N/A</f>
        <v>#N/A</v>
      </c>
      <c r="AC971" s="30">
        <v>1200</v>
      </c>
      <c r="AD971" s="30" t="e">
        <f>#N/A</f>
        <v>#N/A</v>
      </c>
      <c r="AE971" s="34">
        <v>0.90857142857142859</v>
      </c>
      <c r="AG971" s="30" t="e">
        <f>#N/A</f>
        <v>#N/A</v>
      </c>
      <c r="AH971" s="30" t="e">
        <f>#N/A</f>
        <v>#N/A</v>
      </c>
      <c r="AI971" s="30">
        <v>6693.75</v>
      </c>
      <c r="AJ971" s="71">
        <v>6375</v>
      </c>
      <c r="AK971" s="26" t="s">
        <v>139</v>
      </c>
      <c r="AL971" s="26">
        <v>21</v>
      </c>
      <c r="AM971" s="26" t="s">
        <v>2187</v>
      </c>
      <c r="AU971" s="67" t="s">
        <v>1526</v>
      </c>
      <c r="AV971" s="26" t="s">
        <v>2143</v>
      </c>
      <c r="AW971" s="26" t="s">
        <v>2045</v>
      </c>
      <c r="BA971" s="26" t="s">
        <v>1409</v>
      </c>
      <c r="BB971" s="26" t="s">
        <v>1410</v>
      </c>
      <c r="BC971" s="26" t="s">
        <v>1411</v>
      </c>
      <c r="BD971" s="37">
        <v>44009</v>
      </c>
      <c r="BE971" s="30">
        <v>34207</v>
      </c>
      <c r="BF971" s="30">
        <v>32465</v>
      </c>
      <c r="BG971" s="37" t="s">
        <v>147</v>
      </c>
      <c r="BH971" s="37" t="s">
        <v>1412</v>
      </c>
      <c r="BI971" s="37"/>
      <c r="BJ971" s="37"/>
      <c r="BK971" s="37"/>
      <c r="BL971" s="37"/>
      <c r="BM971" s="37"/>
      <c r="BN971" s="26"/>
      <c r="BO971" s="26"/>
      <c r="BP971" s="26"/>
      <c r="BQ971" s="38"/>
      <c r="BR971" s="26"/>
      <c r="BS971" s="26"/>
      <c r="BT971" s="26"/>
      <c r="BU971" s="26"/>
      <c r="BV971" s="39"/>
    </row>
    <row r="972" spans="1:74" ht="15" hidden="1" customHeight="1">
      <c r="A972" s="67">
        <v>2020</v>
      </c>
      <c r="B972" s="67">
        <v>968</v>
      </c>
      <c r="C972" s="26" t="s">
        <v>129</v>
      </c>
      <c r="D972" s="26" t="s">
        <v>130</v>
      </c>
      <c r="E972" s="26" t="s">
        <v>131</v>
      </c>
      <c r="F972" s="27">
        <v>43957</v>
      </c>
      <c r="G972" s="26" t="s">
        <v>2198</v>
      </c>
      <c r="H972" s="67" t="s">
        <v>1402</v>
      </c>
      <c r="I972" s="67" t="s">
        <v>1402</v>
      </c>
      <c r="J972" s="28" t="s">
        <v>1594</v>
      </c>
      <c r="K972" s="26" t="s">
        <v>135</v>
      </c>
      <c r="L972" s="26" t="s">
        <v>136</v>
      </c>
      <c r="M972" s="26" t="s">
        <v>1404</v>
      </c>
      <c r="N972" s="26" t="s">
        <v>1405</v>
      </c>
      <c r="O972" s="26" t="s">
        <v>138</v>
      </c>
      <c r="Q972" s="30">
        <v>81</v>
      </c>
      <c r="R972" s="30">
        <v>7320</v>
      </c>
      <c r="S972" s="31" t="e">
        <f>#N/A</f>
        <v>#N/A</v>
      </c>
      <c r="T972" s="30">
        <v>2014</v>
      </c>
      <c r="AB972" s="33" t="e">
        <f>#N/A</f>
        <v>#N/A</v>
      </c>
      <c r="AC972" s="30">
        <v>1200</v>
      </c>
      <c r="AD972" s="30" t="e">
        <f>#N/A</f>
        <v>#N/A</v>
      </c>
      <c r="AE972" s="34">
        <v>0.94428571428571428</v>
      </c>
      <c r="AG972" s="30" t="e">
        <f>#N/A</f>
        <v>#N/A</v>
      </c>
      <c r="AH972" s="30" t="e">
        <f>#N/A</f>
        <v>#N/A</v>
      </c>
      <c r="AI972" s="30">
        <v>5782.35</v>
      </c>
      <c r="AJ972" s="71">
        <v>5507</v>
      </c>
      <c r="AK972" s="26" t="s">
        <v>139</v>
      </c>
      <c r="AL972" s="26">
        <v>21</v>
      </c>
      <c r="AM972" s="26" t="s">
        <v>2187</v>
      </c>
      <c r="AU972" s="67" t="s">
        <v>1526</v>
      </c>
      <c r="AV972" s="26" t="s">
        <v>2143</v>
      </c>
      <c r="AW972" s="26" t="s">
        <v>2045</v>
      </c>
      <c r="BA972" s="26" t="s">
        <v>1409</v>
      </c>
      <c r="BB972" s="26" t="s">
        <v>1410</v>
      </c>
      <c r="BC972" s="26" t="s">
        <v>1411</v>
      </c>
      <c r="BD972" s="37">
        <v>44009</v>
      </c>
      <c r="BE972" s="30">
        <v>34207</v>
      </c>
      <c r="BF972" s="30">
        <v>32465</v>
      </c>
      <c r="BG972" s="37" t="s">
        <v>147</v>
      </c>
      <c r="BH972" s="37" t="s">
        <v>1412</v>
      </c>
      <c r="BI972" s="37"/>
      <c r="BJ972" s="37"/>
      <c r="BK972" s="37"/>
      <c r="BL972" s="37"/>
      <c r="BM972" s="37"/>
      <c r="BN972" s="26"/>
      <c r="BO972" s="26"/>
      <c r="BP972" s="26"/>
      <c r="BQ972" s="38"/>
      <c r="BR972" s="26"/>
      <c r="BS972" s="26"/>
      <c r="BT972" s="26"/>
      <c r="BU972" s="26"/>
      <c r="BV972" s="39"/>
    </row>
    <row r="973" spans="1:74" s="52" customFormat="1" ht="15" hidden="1" customHeight="1" thickBot="1">
      <c r="A973" s="53">
        <v>2020</v>
      </c>
      <c r="B973" s="53">
        <v>969</v>
      </c>
      <c r="C973" s="53" t="s">
        <v>129</v>
      </c>
      <c r="D973" s="53" t="s">
        <v>130</v>
      </c>
      <c r="E973" s="53" t="s">
        <v>131</v>
      </c>
      <c r="F973" s="54">
        <v>43957</v>
      </c>
      <c r="G973" s="53" t="s">
        <v>2199</v>
      </c>
      <c r="H973" s="53" t="s">
        <v>1402</v>
      </c>
      <c r="I973" s="53" t="s">
        <v>1402</v>
      </c>
      <c r="J973" s="55" t="s">
        <v>1594</v>
      </c>
      <c r="K973" s="53" t="s">
        <v>135</v>
      </c>
      <c r="L973" s="53" t="s">
        <v>136</v>
      </c>
      <c r="M973" s="53" t="s">
        <v>1404</v>
      </c>
      <c r="N973" s="53" t="s">
        <v>1405</v>
      </c>
      <c r="O973" s="53" t="s">
        <v>138</v>
      </c>
      <c r="P973" s="56"/>
      <c r="Q973" s="57">
        <v>95</v>
      </c>
      <c r="R973" s="57">
        <v>13360</v>
      </c>
      <c r="S973" s="58" t="e">
        <f>#N/A</f>
        <v>#N/A</v>
      </c>
      <c r="T973" s="57">
        <v>3338</v>
      </c>
      <c r="U973" s="57"/>
      <c r="V973" s="59"/>
      <c r="W973" s="57"/>
      <c r="X973" s="57"/>
      <c r="Y973" s="57"/>
      <c r="Z973" s="57"/>
      <c r="AA973" s="57"/>
      <c r="AB973" s="60" t="e">
        <f>#N/A</f>
        <v>#N/A</v>
      </c>
      <c r="AC973" s="57">
        <v>1200</v>
      </c>
      <c r="AD973" s="57" t="e">
        <f>#N/A</f>
        <v>#N/A</v>
      </c>
      <c r="AE973" s="61">
        <v>0</v>
      </c>
      <c r="AF973" s="62">
        <v>0.4</v>
      </c>
      <c r="AG973" s="57" t="e">
        <f>#N/A</f>
        <v>#N/A</v>
      </c>
      <c r="AH973" s="57" t="e">
        <f>#N/A</f>
        <v>#N/A</v>
      </c>
      <c r="AI973" s="57">
        <v>0</v>
      </c>
      <c r="AJ973" s="57">
        <v>0</v>
      </c>
      <c r="AK973" s="53" t="s">
        <v>139</v>
      </c>
      <c r="AL973" s="53">
        <v>21</v>
      </c>
      <c r="AM973" s="53" t="s">
        <v>2187</v>
      </c>
      <c r="AN973" s="53" t="s">
        <v>1586</v>
      </c>
      <c r="AO973" s="57"/>
      <c r="AP973" s="57"/>
      <c r="AQ973" s="57"/>
      <c r="AR973" s="57">
        <v>9619</v>
      </c>
      <c r="AS973" s="57"/>
      <c r="AT973" s="57">
        <f>+AR973</f>
        <v>9619</v>
      </c>
      <c r="AU973" s="53" t="s">
        <v>1526</v>
      </c>
      <c r="AV973" s="53" t="s">
        <v>2143</v>
      </c>
      <c r="AW973" s="53" t="s">
        <v>2045</v>
      </c>
      <c r="AX973" s="53"/>
      <c r="AY973" s="53"/>
      <c r="AZ973" s="53"/>
      <c r="BA973" s="53" t="s">
        <v>2200</v>
      </c>
      <c r="BB973" s="53" t="s">
        <v>1410</v>
      </c>
      <c r="BC973" s="53" t="s">
        <v>1411</v>
      </c>
      <c r="BD973" s="64"/>
      <c r="BE973" s="57"/>
      <c r="BF973" s="57"/>
      <c r="BG973" s="49" t="s">
        <v>147</v>
      </c>
      <c r="BH973" s="64" t="s">
        <v>1412</v>
      </c>
      <c r="BI973" s="64"/>
      <c r="BJ973" s="64"/>
      <c r="BK973" s="64"/>
      <c r="BL973" s="64"/>
      <c r="BM973" s="64"/>
      <c r="BN973" s="53"/>
      <c r="BO973" s="53"/>
      <c r="BP973" s="53"/>
      <c r="BQ973" s="65"/>
      <c r="BR973" s="53"/>
      <c r="BS973" s="53"/>
      <c r="BT973" s="53"/>
      <c r="BU973" s="53"/>
      <c r="BV973" s="66"/>
    </row>
    <row r="974" spans="1:74" ht="15" hidden="1" customHeight="1">
      <c r="A974" s="67">
        <v>2020</v>
      </c>
      <c r="B974" s="67">
        <v>970</v>
      </c>
      <c r="C974" s="26" t="s">
        <v>129</v>
      </c>
      <c r="D974" s="26" t="s">
        <v>1479</v>
      </c>
      <c r="E974" s="26" t="s">
        <v>1480</v>
      </c>
      <c r="F974" s="113">
        <v>43964</v>
      </c>
      <c r="G974" s="107" t="s">
        <v>2201</v>
      </c>
      <c r="H974" s="67" t="s">
        <v>1402</v>
      </c>
      <c r="I974" s="67" t="s">
        <v>1402</v>
      </c>
      <c r="J974" s="69" t="s">
        <v>2202</v>
      </c>
      <c r="K974" s="26" t="s">
        <v>1483</v>
      </c>
      <c r="L974" s="26" t="s">
        <v>136</v>
      </c>
      <c r="M974" s="26" t="s">
        <v>137</v>
      </c>
      <c r="N974" s="26" t="s">
        <v>138</v>
      </c>
      <c r="O974" s="26" t="s">
        <v>138</v>
      </c>
      <c r="P974" s="70">
        <v>114</v>
      </c>
      <c r="Q974" s="71">
        <v>75</v>
      </c>
      <c r="R974" s="71">
        <v>5820</v>
      </c>
      <c r="S974" s="72" t="e">
        <f>#N/A</f>
        <v>#N/A</v>
      </c>
      <c r="T974" s="71">
        <v>1318</v>
      </c>
      <c r="U974" s="71">
        <v>1124</v>
      </c>
      <c r="V974" s="73">
        <v>5</v>
      </c>
      <c r="W974" s="71">
        <v>49</v>
      </c>
      <c r="X974" s="71" t="e">
        <f>#N/A</f>
        <v>#N/A</v>
      </c>
      <c r="Y974" s="71" t="e">
        <f>#N/A</f>
        <v>#N/A</v>
      </c>
      <c r="Z974" s="71"/>
      <c r="AA974" s="71"/>
      <c r="AB974" s="74" t="e">
        <f>#N/A</f>
        <v>#N/A</v>
      </c>
      <c r="AC974" s="30">
        <v>1800</v>
      </c>
      <c r="AD974" s="30" t="e">
        <f>#N/A</f>
        <v>#N/A</v>
      </c>
      <c r="AE974" s="76">
        <v>0.90857142857142859</v>
      </c>
      <c r="AF974" s="76"/>
      <c r="AG974" s="71" t="e">
        <f>#N/A</f>
        <v>#N/A</v>
      </c>
      <c r="AH974" s="71" t="e">
        <f>#N/A</f>
        <v>#N/A</v>
      </c>
      <c r="AI974" s="71">
        <v>6050.1</v>
      </c>
      <c r="AJ974" s="71">
        <v>5762</v>
      </c>
      <c r="AK974" s="67" t="s">
        <v>139</v>
      </c>
      <c r="AL974" s="67">
        <v>22</v>
      </c>
      <c r="AM974" s="67" t="s">
        <v>2203</v>
      </c>
      <c r="AN974" s="67"/>
      <c r="AO974" s="71"/>
      <c r="AP974" s="71"/>
      <c r="AQ974" s="71"/>
      <c r="AR974" s="77"/>
      <c r="AS974" s="71"/>
      <c r="AT974" s="77"/>
      <c r="AU974" s="67" t="s">
        <v>1526</v>
      </c>
      <c r="AV974" s="107" t="s">
        <v>2204</v>
      </c>
      <c r="AW974" s="107" t="s">
        <v>2205</v>
      </c>
      <c r="AX974" s="67"/>
      <c r="AY974" s="67"/>
      <c r="AZ974" s="67"/>
      <c r="BA974" s="26" t="s">
        <v>1187</v>
      </c>
      <c r="BB974" s="67" t="s">
        <v>1410</v>
      </c>
      <c r="BC974" s="67" t="s">
        <v>1411</v>
      </c>
      <c r="BD974" s="78">
        <v>44009</v>
      </c>
      <c r="BE974" s="71">
        <v>34207</v>
      </c>
      <c r="BF974" s="71">
        <v>32465</v>
      </c>
      <c r="BG974" s="37" t="s">
        <v>147</v>
      </c>
      <c r="BH974" s="78" t="s">
        <v>1412</v>
      </c>
      <c r="BI974" s="78"/>
      <c r="BJ974" s="78"/>
      <c r="BK974" s="78"/>
      <c r="BL974" s="78"/>
      <c r="BM974" s="78"/>
      <c r="BN974" s="67"/>
      <c r="BO974" s="67"/>
      <c r="BP974" s="67"/>
      <c r="BQ974" s="79"/>
      <c r="BR974" s="67"/>
      <c r="BS974" s="67"/>
      <c r="BT974" s="67"/>
      <c r="BU974" s="67"/>
      <c r="BV974" s="80"/>
    </row>
    <row r="975" spans="1:74" ht="15" hidden="1" customHeight="1">
      <c r="A975" s="26">
        <v>2020</v>
      </c>
      <c r="B975" s="26">
        <v>971</v>
      </c>
      <c r="C975" s="26" t="s">
        <v>129</v>
      </c>
      <c r="D975" s="26" t="s">
        <v>1479</v>
      </c>
      <c r="E975" s="26" t="s">
        <v>1480</v>
      </c>
      <c r="F975" s="27">
        <v>43964</v>
      </c>
      <c r="G975" s="26" t="s">
        <v>2206</v>
      </c>
      <c r="H975" s="67" t="s">
        <v>1402</v>
      </c>
      <c r="I975" s="67" t="s">
        <v>1402</v>
      </c>
      <c r="J975" s="28" t="s">
        <v>2207</v>
      </c>
      <c r="K975" s="26" t="s">
        <v>1483</v>
      </c>
      <c r="L975" s="26" t="s">
        <v>136</v>
      </c>
      <c r="M975" s="26" t="s">
        <v>137</v>
      </c>
      <c r="N975" s="26" t="s">
        <v>138</v>
      </c>
      <c r="O975" s="26" t="s">
        <v>138</v>
      </c>
      <c r="P975" s="29">
        <v>115</v>
      </c>
      <c r="Q975" s="30">
        <v>82</v>
      </c>
      <c r="R975" s="30">
        <v>7050</v>
      </c>
      <c r="S975" s="31" t="e">
        <f>#N/A</f>
        <v>#N/A</v>
      </c>
      <c r="T975" s="30">
        <v>1170</v>
      </c>
      <c r="U975" s="30">
        <v>989</v>
      </c>
      <c r="V975" s="32">
        <v>4.1095890410958908</v>
      </c>
      <c r="W975" s="30">
        <v>78</v>
      </c>
      <c r="X975" s="30" t="e">
        <f>#N/A</f>
        <v>#N/A</v>
      </c>
      <c r="Y975" s="30" t="e">
        <f>#N/A</f>
        <v>#N/A</v>
      </c>
      <c r="AB975" s="33" t="e">
        <f>#N/A</f>
        <v>#N/A</v>
      </c>
      <c r="AC975" s="30">
        <v>1800</v>
      </c>
      <c r="AD975" s="30" t="e">
        <f>#N/A</f>
        <v>#N/A</v>
      </c>
      <c r="AE975" s="76">
        <v>0.85499999999999998</v>
      </c>
      <c r="AG975" s="30" t="e">
        <f>#N/A</f>
        <v>#N/A</v>
      </c>
      <c r="AH975" s="30" t="e">
        <f>#N/A</f>
        <v>#N/A</v>
      </c>
      <c r="AI975" s="30">
        <v>7329</v>
      </c>
      <c r="AJ975" s="30">
        <v>6980</v>
      </c>
      <c r="AK975" s="26" t="s">
        <v>139</v>
      </c>
      <c r="AL975" s="26">
        <v>22</v>
      </c>
      <c r="AM975" s="26" t="s">
        <v>2203</v>
      </c>
      <c r="AU975" s="67" t="s">
        <v>1526</v>
      </c>
      <c r="AV975" s="107" t="s">
        <v>2204</v>
      </c>
      <c r="AW975" s="107" t="s">
        <v>2205</v>
      </c>
      <c r="BA975" s="26" t="s">
        <v>1187</v>
      </c>
      <c r="BB975" s="26" t="s">
        <v>1410</v>
      </c>
      <c r="BC975" s="26" t="s">
        <v>1411</v>
      </c>
      <c r="BD975" s="37">
        <v>44009</v>
      </c>
      <c r="BE975" s="30">
        <v>34207</v>
      </c>
      <c r="BF975" s="30">
        <v>32465</v>
      </c>
      <c r="BG975" s="37" t="s">
        <v>147</v>
      </c>
      <c r="BH975" s="37" t="s">
        <v>1412</v>
      </c>
      <c r="BI975" s="37"/>
      <c r="BJ975" s="37"/>
      <c r="BK975" s="37"/>
      <c r="BL975" s="37"/>
      <c r="BM975" s="37"/>
      <c r="BN975" s="26"/>
      <c r="BO975" s="26"/>
      <c r="BP975" s="26"/>
      <c r="BQ975" s="38"/>
      <c r="BR975" s="26"/>
      <c r="BS975" s="26"/>
      <c r="BT975" s="26"/>
      <c r="BU975" s="26"/>
      <c r="BV975" s="39"/>
    </row>
    <row r="976" spans="1:74" s="52" customFormat="1" ht="15" hidden="1" customHeight="1">
      <c r="A976" s="40">
        <v>2020</v>
      </c>
      <c r="B976" s="40">
        <v>972</v>
      </c>
      <c r="C976" s="40" t="s">
        <v>129</v>
      </c>
      <c r="D976" s="40" t="s">
        <v>1479</v>
      </c>
      <c r="E976" s="40" t="s">
        <v>1480</v>
      </c>
      <c r="F976" s="41">
        <v>43964</v>
      </c>
      <c r="G976" s="40" t="s">
        <v>2208</v>
      </c>
      <c r="H976" s="93" t="s">
        <v>1402</v>
      </c>
      <c r="I976" s="93" t="s">
        <v>1402</v>
      </c>
      <c r="J976" s="42" t="s">
        <v>2209</v>
      </c>
      <c r="K976" s="40" t="s">
        <v>1483</v>
      </c>
      <c r="L976" s="40" t="s">
        <v>136</v>
      </c>
      <c r="M976" s="40" t="s">
        <v>137</v>
      </c>
      <c r="N976" s="40" t="s">
        <v>138</v>
      </c>
      <c r="O976" s="40" t="s">
        <v>138</v>
      </c>
      <c r="P976" s="43">
        <v>116</v>
      </c>
      <c r="Q976" s="36">
        <v>71</v>
      </c>
      <c r="R976" s="36">
        <v>4920</v>
      </c>
      <c r="S976" s="44" t="e">
        <f>#N/A</f>
        <v>#N/A</v>
      </c>
      <c r="T976" s="36">
        <v>1154</v>
      </c>
      <c r="U976" s="36">
        <v>991</v>
      </c>
      <c r="V976" s="45">
        <v>4.838709677419355</v>
      </c>
      <c r="W976" s="36">
        <v>55</v>
      </c>
      <c r="X976" s="36" t="e">
        <f>#N/A</f>
        <v>#N/A</v>
      </c>
      <c r="Y976" s="36" t="e">
        <f>#N/A</f>
        <v>#N/A</v>
      </c>
      <c r="Z976" s="36"/>
      <c r="AA976" s="36"/>
      <c r="AB976" s="46" t="e">
        <f>#N/A</f>
        <v>#N/A</v>
      </c>
      <c r="AC976" s="36">
        <v>1800</v>
      </c>
      <c r="AD976" s="36" t="e">
        <f>#N/A</f>
        <v>#N/A</v>
      </c>
      <c r="AE976" s="101">
        <v>0.94153846153846155</v>
      </c>
      <c r="AF976" s="48"/>
      <c r="AG976" s="36" t="e">
        <f>#N/A</f>
        <v>#N/A</v>
      </c>
      <c r="AH976" s="36" t="e">
        <f>#N/A</f>
        <v>#N/A</v>
      </c>
      <c r="AI976" s="36">
        <v>0</v>
      </c>
      <c r="AJ976" s="36">
        <v>0</v>
      </c>
      <c r="AK976" s="40" t="s">
        <v>139</v>
      </c>
      <c r="AL976" s="40">
        <v>22</v>
      </c>
      <c r="AM976" s="40" t="s">
        <v>2203</v>
      </c>
      <c r="AN976" s="40" t="s">
        <v>1606</v>
      </c>
      <c r="AO976" s="36"/>
      <c r="AP976" s="36"/>
      <c r="AQ976" s="36"/>
      <c r="AR976" s="36">
        <v>8856</v>
      </c>
      <c r="AS976" s="36"/>
      <c r="AT976" s="36">
        <f>+AR976</f>
        <v>8856</v>
      </c>
      <c r="AU976" s="93" t="s">
        <v>1526</v>
      </c>
      <c r="AV976" s="114" t="s">
        <v>2204</v>
      </c>
      <c r="AW976" s="114" t="s">
        <v>2205</v>
      </c>
      <c r="AX976" s="40"/>
      <c r="AY976" s="40"/>
      <c r="AZ976" s="40"/>
      <c r="BA976" s="40" t="s">
        <v>1187</v>
      </c>
      <c r="BB976" s="40" t="s">
        <v>1410</v>
      </c>
      <c r="BC976" s="40"/>
      <c r="BD976" s="49"/>
      <c r="BE976" s="36"/>
      <c r="BF976" s="36"/>
      <c r="BG976" s="49" t="s">
        <v>147</v>
      </c>
      <c r="BH976" s="49"/>
      <c r="BI976" s="49"/>
      <c r="BJ976" s="49"/>
      <c r="BK976" s="49"/>
      <c r="BL976" s="49"/>
      <c r="BM976" s="49"/>
      <c r="BN976" s="40"/>
      <c r="BO976" s="40"/>
      <c r="BP976" s="40"/>
      <c r="BQ976" s="50"/>
      <c r="BR976" s="40"/>
      <c r="BS976" s="40"/>
      <c r="BT976" s="40"/>
      <c r="BU976" s="40"/>
      <c r="BV976" s="51"/>
    </row>
    <row r="977" spans="1:74" ht="15" hidden="1" customHeight="1">
      <c r="A977" s="26">
        <v>2020</v>
      </c>
      <c r="B977" s="26">
        <v>973</v>
      </c>
      <c r="C977" s="26" t="s">
        <v>129</v>
      </c>
      <c r="D977" s="26" t="s">
        <v>1479</v>
      </c>
      <c r="E977" s="26" t="s">
        <v>1480</v>
      </c>
      <c r="F977" s="27">
        <v>43964</v>
      </c>
      <c r="G977" s="26" t="s">
        <v>2210</v>
      </c>
      <c r="H977" s="67" t="s">
        <v>1402</v>
      </c>
      <c r="I977" s="67" t="s">
        <v>1402</v>
      </c>
      <c r="J977" s="28" t="s">
        <v>2211</v>
      </c>
      <c r="K977" s="26" t="s">
        <v>1483</v>
      </c>
      <c r="L977" s="26" t="s">
        <v>136</v>
      </c>
      <c r="M977" s="26" t="s">
        <v>137</v>
      </c>
      <c r="N977" s="26" t="s">
        <v>138</v>
      </c>
      <c r="O977" s="26" t="s">
        <v>138</v>
      </c>
      <c r="P977" s="29">
        <v>117</v>
      </c>
      <c r="Q977" s="30">
        <v>78</v>
      </c>
      <c r="R977" s="30">
        <v>7260</v>
      </c>
      <c r="S977" s="31" t="e">
        <f>#N/A</f>
        <v>#N/A</v>
      </c>
      <c r="T977" s="30">
        <v>1818</v>
      </c>
      <c r="U977" s="30">
        <v>1539</v>
      </c>
      <c r="V977" s="32">
        <v>4.8</v>
      </c>
      <c r="W977" s="30">
        <v>55</v>
      </c>
      <c r="X977" s="30" t="e">
        <f>#N/A</f>
        <v>#N/A</v>
      </c>
      <c r="Y977" s="30" t="e">
        <f>#N/A</f>
        <v>#N/A</v>
      </c>
      <c r="AB977" s="33" t="e">
        <f>#N/A</f>
        <v>#N/A</v>
      </c>
      <c r="AC977" s="30">
        <v>1800</v>
      </c>
      <c r="AD977" s="30" t="e">
        <f>#N/A</f>
        <v>#N/A</v>
      </c>
      <c r="AE977" s="76">
        <v>0.98</v>
      </c>
      <c r="AG977" s="30" t="e">
        <f>#N/A</f>
        <v>#N/A</v>
      </c>
      <c r="AH977" s="30" t="e">
        <f>#N/A</f>
        <v>#N/A</v>
      </c>
      <c r="AI977" s="30">
        <v>7546.35</v>
      </c>
      <c r="AJ977" s="30">
        <v>7187</v>
      </c>
      <c r="AK977" s="26" t="s">
        <v>139</v>
      </c>
      <c r="AL977" s="26">
        <v>22</v>
      </c>
      <c r="AM977" s="26" t="s">
        <v>2203</v>
      </c>
      <c r="AU977" s="67" t="s">
        <v>1526</v>
      </c>
      <c r="AV977" s="107" t="s">
        <v>2204</v>
      </c>
      <c r="AW977" s="107" t="s">
        <v>2205</v>
      </c>
      <c r="BA977" s="26" t="s">
        <v>1187</v>
      </c>
      <c r="BB977" s="26" t="s">
        <v>1410</v>
      </c>
      <c r="BC977" s="26" t="s">
        <v>1411</v>
      </c>
      <c r="BD977" s="37">
        <v>44009</v>
      </c>
      <c r="BE977" s="30">
        <v>34207</v>
      </c>
      <c r="BF977" s="30">
        <v>32465</v>
      </c>
      <c r="BG977" s="37" t="s">
        <v>147</v>
      </c>
      <c r="BH977" s="37" t="s">
        <v>1412</v>
      </c>
      <c r="BI977" s="37"/>
      <c r="BJ977" s="37"/>
      <c r="BK977" s="37"/>
      <c r="BL977" s="37"/>
      <c r="BM977" s="37"/>
      <c r="BN977" s="26"/>
      <c r="BO977" s="26"/>
      <c r="BP977" s="26"/>
      <c r="BQ977" s="38"/>
      <c r="BR977" s="26"/>
      <c r="BS977" s="26"/>
      <c r="BT977" s="26"/>
      <c r="BU977" s="26"/>
      <c r="BV977" s="39"/>
    </row>
    <row r="978" spans="1:74" ht="15" hidden="1" customHeight="1">
      <c r="A978" s="26">
        <v>2020</v>
      </c>
      <c r="B978" s="26">
        <v>974</v>
      </c>
      <c r="C978" s="26" t="s">
        <v>129</v>
      </c>
      <c r="D978" s="26" t="s">
        <v>1479</v>
      </c>
      <c r="E978" s="26" t="s">
        <v>1480</v>
      </c>
      <c r="F978" s="27">
        <v>43964</v>
      </c>
      <c r="G978" s="26" t="s">
        <v>2212</v>
      </c>
      <c r="H978" s="67" t="s">
        <v>1402</v>
      </c>
      <c r="I978" s="67" t="s">
        <v>1402</v>
      </c>
      <c r="J978" s="28" t="s">
        <v>2213</v>
      </c>
      <c r="K978" s="26" t="s">
        <v>1483</v>
      </c>
      <c r="L978" s="26" t="s">
        <v>136</v>
      </c>
      <c r="M978" s="26" t="s">
        <v>137</v>
      </c>
      <c r="N978" s="26" t="s">
        <v>138</v>
      </c>
      <c r="O978" s="26" t="s">
        <v>138</v>
      </c>
      <c r="P978" s="29">
        <v>118</v>
      </c>
      <c r="Q978" s="30">
        <v>77</v>
      </c>
      <c r="R978" s="30">
        <v>6490</v>
      </c>
      <c r="S978" s="31" t="e">
        <f>#N/A</f>
        <v>#N/A</v>
      </c>
      <c r="T978" s="30">
        <v>1429</v>
      </c>
      <c r="U978" s="30">
        <v>1212</v>
      </c>
      <c r="V978" s="32">
        <v>5.2631578947368425</v>
      </c>
      <c r="W978" s="30">
        <v>45</v>
      </c>
      <c r="X978" s="30" t="e">
        <f>#N/A</f>
        <v>#N/A</v>
      </c>
      <c r="Y978" s="30" t="e">
        <f>#N/A</f>
        <v>#N/A</v>
      </c>
      <c r="AB978" s="33" t="e">
        <f>#N/A</f>
        <v>#N/A</v>
      </c>
      <c r="AC978" s="30">
        <v>1800</v>
      </c>
      <c r="AD978" s="30" t="e">
        <f>#N/A</f>
        <v>#N/A</v>
      </c>
      <c r="AE978" s="76">
        <v>0.94296296296296289</v>
      </c>
      <c r="AG978" s="30" t="e">
        <f>#N/A</f>
        <v>#N/A</v>
      </c>
      <c r="AH978" s="30" t="e">
        <f>#N/A</f>
        <v>#N/A</v>
      </c>
      <c r="AI978" s="30">
        <v>6746.25</v>
      </c>
      <c r="AJ978" s="30">
        <v>6425</v>
      </c>
      <c r="AK978" s="26" t="s">
        <v>139</v>
      </c>
      <c r="AL978" s="26">
        <v>22</v>
      </c>
      <c r="AM978" s="26" t="s">
        <v>2203</v>
      </c>
      <c r="AU978" s="67" t="s">
        <v>1526</v>
      </c>
      <c r="AV978" s="107" t="s">
        <v>2204</v>
      </c>
      <c r="AW978" s="107" t="s">
        <v>2205</v>
      </c>
      <c r="BA978" s="26" t="s">
        <v>1187</v>
      </c>
      <c r="BB978" s="26" t="s">
        <v>1410</v>
      </c>
      <c r="BC978" s="26" t="s">
        <v>1411</v>
      </c>
      <c r="BD978" s="37">
        <v>44009</v>
      </c>
      <c r="BE978" s="30">
        <v>34207</v>
      </c>
      <c r="BF978" s="30">
        <v>32465</v>
      </c>
      <c r="BG978" s="37" t="s">
        <v>147</v>
      </c>
      <c r="BH978" s="37" t="s">
        <v>1412</v>
      </c>
      <c r="BI978" s="37"/>
      <c r="BJ978" s="37"/>
      <c r="BK978" s="37"/>
      <c r="BL978" s="37"/>
      <c r="BM978" s="37"/>
      <c r="BN978" s="26"/>
      <c r="BO978" s="26"/>
      <c r="BP978" s="26"/>
      <c r="BQ978" s="38"/>
      <c r="BR978" s="26"/>
      <c r="BS978" s="26"/>
      <c r="BT978" s="26"/>
      <c r="BU978" s="26"/>
      <c r="BV978" s="39"/>
    </row>
    <row r="979" spans="1:74" ht="15" hidden="1" customHeight="1">
      <c r="A979" s="26">
        <v>2020</v>
      </c>
      <c r="B979" s="26">
        <v>975</v>
      </c>
      <c r="C979" s="26" t="s">
        <v>129</v>
      </c>
      <c r="D979" s="26" t="s">
        <v>1479</v>
      </c>
      <c r="E979" s="26" t="s">
        <v>1480</v>
      </c>
      <c r="F979" s="27">
        <v>43964</v>
      </c>
      <c r="G979" s="26" t="s">
        <v>2214</v>
      </c>
      <c r="H979" s="67" t="s">
        <v>1402</v>
      </c>
      <c r="I979" s="67" t="s">
        <v>1402</v>
      </c>
      <c r="J979" s="28" t="s">
        <v>2215</v>
      </c>
      <c r="K979" s="26" t="s">
        <v>1483</v>
      </c>
      <c r="L979" s="26" t="s">
        <v>136</v>
      </c>
      <c r="M979" s="26" t="s">
        <v>137</v>
      </c>
      <c r="N979" s="26" t="s">
        <v>138</v>
      </c>
      <c r="O979" s="26" t="s">
        <v>138</v>
      </c>
      <c r="P979" s="29">
        <v>119</v>
      </c>
      <c r="Q979" s="30">
        <v>75</v>
      </c>
      <c r="R979" s="30">
        <v>6180</v>
      </c>
      <c r="S979" s="31" t="e">
        <f>#N/A</f>
        <v>#N/A</v>
      </c>
      <c r="T979" s="30">
        <v>1393</v>
      </c>
      <c r="U979" s="30">
        <v>1184</v>
      </c>
      <c r="V979" s="32">
        <v>5.3</v>
      </c>
      <c r="W979" s="30">
        <v>49</v>
      </c>
      <c r="X979" s="30" t="e">
        <f>#N/A</f>
        <v>#N/A</v>
      </c>
      <c r="Y979" s="30" t="e">
        <f>#N/A</f>
        <v>#N/A</v>
      </c>
      <c r="AB979" s="33" t="e">
        <f>#N/A</f>
        <v>#N/A</v>
      </c>
      <c r="AC979" s="30">
        <v>1800</v>
      </c>
      <c r="AD979" s="30" t="e">
        <f>#N/A</f>
        <v>#N/A</v>
      </c>
      <c r="AE979" s="76">
        <v>0.91749999999999998</v>
      </c>
      <c r="AG979" s="30" t="e">
        <f>#N/A</f>
        <v>#N/A</v>
      </c>
      <c r="AH979" s="30" t="e">
        <f>#N/A</f>
        <v>#N/A</v>
      </c>
      <c r="AI979" s="30">
        <v>6423.9000000000005</v>
      </c>
      <c r="AJ979" s="30">
        <v>6118</v>
      </c>
      <c r="AK979" s="26" t="s">
        <v>139</v>
      </c>
      <c r="AL979" s="26">
        <v>22</v>
      </c>
      <c r="AM979" s="26" t="s">
        <v>2203</v>
      </c>
      <c r="AU979" s="67" t="s">
        <v>1526</v>
      </c>
      <c r="AV979" s="107" t="s">
        <v>2204</v>
      </c>
      <c r="AW979" s="107" t="s">
        <v>2205</v>
      </c>
      <c r="BA979" s="26" t="s">
        <v>1187</v>
      </c>
      <c r="BB979" s="26" t="s">
        <v>1410</v>
      </c>
      <c r="BC979" s="26" t="s">
        <v>1411</v>
      </c>
      <c r="BD979" s="37">
        <v>44009</v>
      </c>
      <c r="BE979" s="30">
        <v>34207</v>
      </c>
      <c r="BF979" s="30">
        <v>32465</v>
      </c>
      <c r="BG979" s="37" t="s">
        <v>147</v>
      </c>
      <c r="BH979" s="37" t="s">
        <v>1412</v>
      </c>
      <c r="BI979" s="37"/>
      <c r="BJ979" s="37"/>
      <c r="BK979" s="37"/>
      <c r="BL979" s="37"/>
      <c r="BM979" s="37"/>
      <c r="BN979" s="26"/>
      <c r="BO979" s="26"/>
      <c r="BP979" s="26"/>
      <c r="BQ979" s="38"/>
      <c r="BR979" s="26"/>
      <c r="BS979" s="26"/>
      <c r="BT979" s="26"/>
      <c r="BU979" s="26"/>
      <c r="BV979" s="39"/>
    </row>
    <row r="980" spans="1:74" ht="15" hidden="1" customHeight="1">
      <c r="A980" s="26">
        <v>2020</v>
      </c>
      <c r="B980" s="26">
        <v>976</v>
      </c>
      <c r="C980" s="26" t="s">
        <v>129</v>
      </c>
      <c r="D980" s="26" t="s">
        <v>1479</v>
      </c>
      <c r="E980" s="26" t="s">
        <v>1480</v>
      </c>
      <c r="F980" s="27">
        <v>43964</v>
      </c>
      <c r="G980" s="26" t="s">
        <v>2216</v>
      </c>
      <c r="H980" s="67" t="s">
        <v>1402</v>
      </c>
      <c r="I980" s="67" t="s">
        <v>1402</v>
      </c>
      <c r="J980" s="28" t="s">
        <v>2217</v>
      </c>
      <c r="K980" s="26" t="s">
        <v>1483</v>
      </c>
      <c r="L980" s="26" t="s">
        <v>136</v>
      </c>
      <c r="M980" s="26" t="s">
        <v>137</v>
      </c>
      <c r="N980" s="26" t="s">
        <v>138</v>
      </c>
      <c r="O980" s="26" t="s">
        <v>138</v>
      </c>
      <c r="P980" s="29">
        <v>120</v>
      </c>
      <c r="Q980" s="30">
        <v>72</v>
      </c>
      <c r="R980" s="30">
        <v>4790</v>
      </c>
      <c r="S980" s="31" t="e">
        <f>#N/A</f>
        <v>#N/A</v>
      </c>
      <c r="T980" s="30">
        <v>1010</v>
      </c>
      <c r="U980" s="30">
        <v>846</v>
      </c>
      <c r="V980" s="32">
        <v>4.7619047619047619</v>
      </c>
      <c r="W980" s="30">
        <v>61</v>
      </c>
      <c r="X980" s="30" t="e">
        <f>#N/A</f>
        <v>#N/A</v>
      </c>
      <c r="Y980" s="30" t="e">
        <f>#N/A</f>
        <v>#N/A</v>
      </c>
      <c r="AB980" s="33" t="e">
        <f>#N/A</f>
        <v>#N/A</v>
      </c>
      <c r="AC980" s="30">
        <v>1800</v>
      </c>
      <c r="AD980" s="30" t="e">
        <f>#N/A</f>
        <v>#N/A</v>
      </c>
      <c r="AE980" s="76">
        <v>0.98</v>
      </c>
      <c r="AG980" s="30" t="e">
        <f>#N/A</f>
        <v>#N/A</v>
      </c>
      <c r="AH980" s="30" t="e">
        <f>#N/A</f>
        <v>#N/A</v>
      </c>
      <c r="AI980" s="30">
        <v>4970.7</v>
      </c>
      <c r="AJ980" s="30">
        <v>4734</v>
      </c>
      <c r="AK980" s="26" t="s">
        <v>139</v>
      </c>
      <c r="AL980" s="26">
        <v>22</v>
      </c>
      <c r="AM980" s="26" t="s">
        <v>2203</v>
      </c>
      <c r="AU980" s="67" t="s">
        <v>1526</v>
      </c>
      <c r="AV980" s="107" t="s">
        <v>2204</v>
      </c>
      <c r="AW980" s="107" t="s">
        <v>2205</v>
      </c>
      <c r="BA980" s="26" t="s">
        <v>1187</v>
      </c>
      <c r="BB980" s="26" t="s">
        <v>1410</v>
      </c>
      <c r="BC980" s="26" t="s">
        <v>1411</v>
      </c>
      <c r="BD980" s="37">
        <v>44009</v>
      </c>
      <c r="BE980" s="30">
        <v>34207</v>
      </c>
      <c r="BF980" s="30">
        <v>32465</v>
      </c>
      <c r="BG980" s="37" t="s">
        <v>147</v>
      </c>
      <c r="BH980" s="37" t="s">
        <v>1412</v>
      </c>
      <c r="BI980" s="37"/>
      <c r="BJ980" s="37"/>
      <c r="BK980" s="37"/>
      <c r="BL980" s="37"/>
      <c r="BM980" s="37"/>
      <c r="BN980" s="26"/>
      <c r="BO980" s="26"/>
      <c r="BP980" s="26"/>
      <c r="BQ980" s="38"/>
      <c r="BR980" s="26"/>
      <c r="BS980" s="26"/>
      <c r="BT980" s="26"/>
      <c r="BU980" s="26"/>
      <c r="BV980" s="39"/>
    </row>
    <row r="981" spans="1:74" ht="15" hidden="1" customHeight="1">
      <c r="A981" s="26">
        <v>2020</v>
      </c>
      <c r="B981" s="26">
        <v>977</v>
      </c>
      <c r="C981" s="26" t="s">
        <v>129</v>
      </c>
      <c r="D981" s="26" t="s">
        <v>1479</v>
      </c>
      <c r="E981" s="26" t="s">
        <v>1480</v>
      </c>
      <c r="F981" s="27">
        <v>43964</v>
      </c>
      <c r="G981" s="26" t="s">
        <v>2218</v>
      </c>
      <c r="H981" s="67" t="s">
        <v>1402</v>
      </c>
      <c r="I981" s="67" t="s">
        <v>1402</v>
      </c>
      <c r="J981" s="28" t="s">
        <v>2219</v>
      </c>
      <c r="K981" s="26" t="s">
        <v>1483</v>
      </c>
      <c r="L981" s="26" t="s">
        <v>136</v>
      </c>
      <c r="M981" s="26" t="s">
        <v>137</v>
      </c>
      <c r="N981" s="26" t="s">
        <v>138</v>
      </c>
      <c r="O981" s="26" t="s">
        <v>138</v>
      </c>
      <c r="P981" s="29">
        <v>121</v>
      </c>
      <c r="Q981" s="30">
        <v>77</v>
      </c>
      <c r="R981" s="30">
        <v>6650</v>
      </c>
      <c r="S981" s="31" t="e">
        <f>#N/A</f>
        <v>#N/A</v>
      </c>
      <c r="T981" s="30">
        <v>1394</v>
      </c>
      <c r="U981" s="30">
        <v>1203</v>
      </c>
      <c r="V981" s="32">
        <v>4.7619047619047619</v>
      </c>
      <c r="W981" s="30">
        <v>61</v>
      </c>
      <c r="X981" s="30" t="e">
        <f>#N/A</f>
        <v>#N/A</v>
      </c>
      <c r="Y981" s="30" t="e">
        <f>#N/A</f>
        <v>#N/A</v>
      </c>
      <c r="AB981" s="33" t="e">
        <f>#N/A</f>
        <v>#N/A</v>
      </c>
      <c r="AC981" s="30">
        <v>1800</v>
      </c>
      <c r="AD981" s="30" t="e">
        <f>#N/A</f>
        <v>#N/A</v>
      </c>
      <c r="AE981" s="76">
        <v>0.91103448275862065</v>
      </c>
      <c r="AG981" s="30" t="e">
        <f>#N/A</f>
        <v>#N/A</v>
      </c>
      <c r="AH981" s="30" t="e">
        <f>#N/A</f>
        <v>#N/A</v>
      </c>
      <c r="AI981" s="30">
        <v>6913.2000000000007</v>
      </c>
      <c r="AJ981" s="30">
        <v>6584</v>
      </c>
      <c r="AK981" s="26" t="s">
        <v>139</v>
      </c>
      <c r="AL981" s="26">
        <v>22</v>
      </c>
      <c r="AM981" s="26" t="s">
        <v>2203</v>
      </c>
      <c r="AU981" s="67" t="s">
        <v>1526</v>
      </c>
      <c r="AV981" s="107" t="s">
        <v>2204</v>
      </c>
      <c r="AW981" s="107" t="s">
        <v>2205</v>
      </c>
      <c r="BA981" s="26" t="s">
        <v>1187</v>
      </c>
      <c r="BB981" s="26" t="s">
        <v>1410</v>
      </c>
      <c r="BC981" s="26" t="s">
        <v>1411</v>
      </c>
      <c r="BD981" s="37">
        <v>44009</v>
      </c>
      <c r="BE981" s="30">
        <v>34207</v>
      </c>
      <c r="BF981" s="30">
        <v>32465</v>
      </c>
      <c r="BG981" s="37" t="s">
        <v>147</v>
      </c>
      <c r="BH981" s="37" t="s">
        <v>1412</v>
      </c>
      <c r="BI981" s="37"/>
      <c r="BJ981" s="37"/>
      <c r="BK981" s="37"/>
      <c r="BL981" s="37"/>
      <c r="BM981" s="37"/>
      <c r="BN981" s="26"/>
      <c r="BO981" s="26"/>
      <c r="BP981" s="26"/>
      <c r="BQ981" s="38"/>
      <c r="BR981" s="26"/>
      <c r="BS981" s="26"/>
      <c r="BT981" s="26"/>
      <c r="BU981" s="26"/>
      <c r="BV981" s="39"/>
    </row>
    <row r="982" spans="1:74" ht="15" hidden="1" customHeight="1">
      <c r="A982" s="26">
        <v>2020</v>
      </c>
      <c r="B982" s="26">
        <v>978</v>
      </c>
      <c r="C982" s="26" t="s">
        <v>129</v>
      </c>
      <c r="D982" s="26" t="s">
        <v>1479</v>
      </c>
      <c r="E982" s="26" t="s">
        <v>1480</v>
      </c>
      <c r="F982" s="27">
        <v>43964</v>
      </c>
      <c r="G982" s="26" t="s">
        <v>2220</v>
      </c>
      <c r="H982" s="67" t="s">
        <v>1402</v>
      </c>
      <c r="I982" s="67" t="s">
        <v>1402</v>
      </c>
      <c r="J982" s="28" t="s">
        <v>2221</v>
      </c>
      <c r="K982" s="26" t="s">
        <v>1483</v>
      </c>
      <c r="L982" s="26" t="s">
        <v>136</v>
      </c>
      <c r="M982" s="26" t="s">
        <v>137</v>
      </c>
      <c r="N982" s="26" t="s">
        <v>138</v>
      </c>
      <c r="O982" s="26" t="s">
        <v>138</v>
      </c>
      <c r="P982" s="29">
        <v>122</v>
      </c>
      <c r="Q982" s="30">
        <v>82</v>
      </c>
      <c r="R982" s="30">
        <v>8110</v>
      </c>
      <c r="S982" s="31" t="e">
        <f>#N/A</f>
        <v>#N/A</v>
      </c>
      <c r="T982" s="30">
        <v>1916</v>
      </c>
      <c r="U982" s="30">
        <v>1609</v>
      </c>
      <c r="V982" s="32">
        <v>4.6875</v>
      </c>
      <c r="W982" s="30">
        <v>59</v>
      </c>
      <c r="X982" s="30" t="e">
        <f>#N/A</f>
        <v>#N/A</v>
      </c>
      <c r="Y982" s="30" t="e">
        <f>#N/A</f>
        <v>#N/A</v>
      </c>
      <c r="AB982" s="33" t="e">
        <f>#N/A</f>
        <v>#N/A</v>
      </c>
      <c r="AC982" s="30">
        <v>1800</v>
      </c>
      <c r="AD982" s="30" t="e">
        <f>#N/A</f>
        <v>#N/A</v>
      </c>
      <c r="AE982" s="76">
        <v>0.98</v>
      </c>
      <c r="AG982" s="30" t="e">
        <f>#N/A</f>
        <v>#N/A</v>
      </c>
      <c r="AH982" s="30" t="e">
        <f>#N/A</f>
        <v>#N/A</v>
      </c>
      <c r="AI982" s="30">
        <v>8430.4500000000007</v>
      </c>
      <c r="AJ982" s="30">
        <v>8029</v>
      </c>
      <c r="AK982" s="26" t="s">
        <v>139</v>
      </c>
      <c r="AL982" s="26">
        <v>22</v>
      </c>
      <c r="AM982" s="26" t="s">
        <v>2203</v>
      </c>
      <c r="AU982" s="67" t="s">
        <v>1526</v>
      </c>
      <c r="AV982" s="107" t="s">
        <v>2205</v>
      </c>
      <c r="AW982" s="107" t="s">
        <v>2222</v>
      </c>
      <c r="BA982" s="26" t="s">
        <v>1187</v>
      </c>
      <c r="BB982" s="26" t="s">
        <v>1410</v>
      </c>
      <c r="BC982" s="26" t="s">
        <v>1411</v>
      </c>
      <c r="BD982" s="37">
        <v>44009</v>
      </c>
      <c r="BE982" s="30">
        <v>34207</v>
      </c>
      <c r="BF982" s="30">
        <v>32465</v>
      </c>
      <c r="BG982" s="37" t="s">
        <v>147</v>
      </c>
      <c r="BH982" s="37" t="s">
        <v>1412</v>
      </c>
      <c r="BI982" s="37"/>
      <c r="BJ982" s="37"/>
      <c r="BK982" s="37"/>
      <c r="BL982" s="37"/>
      <c r="BM982" s="37"/>
      <c r="BN982" s="26"/>
      <c r="BO982" s="26"/>
      <c r="BP982" s="26"/>
      <c r="BQ982" s="38"/>
      <c r="BR982" s="26"/>
      <c r="BS982" s="26"/>
      <c r="BT982" s="26"/>
      <c r="BU982" s="26"/>
      <c r="BV982" s="39"/>
    </row>
    <row r="983" spans="1:74" ht="15" hidden="1" customHeight="1">
      <c r="A983" s="26">
        <v>2020</v>
      </c>
      <c r="B983" s="26">
        <v>979</v>
      </c>
      <c r="C983" s="26" t="s">
        <v>129</v>
      </c>
      <c r="D983" s="26" t="s">
        <v>1479</v>
      </c>
      <c r="E983" s="26" t="s">
        <v>1480</v>
      </c>
      <c r="F983" s="27">
        <v>43964</v>
      </c>
      <c r="G983" s="26" t="s">
        <v>2223</v>
      </c>
      <c r="H983" s="67" t="s">
        <v>1402</v>
      </c>
      <c r="I983" s="67" t="s">
        <v>1402</v>
      </c>
      <c r="J983" s="28" t="s">
        <v>2224</v>
      </c>
      <c r="K983" s="26" t="s">
        <v>1483</v>
      </c>
      <c r="L983" s="26" t="s">
        <v>136</v>
      </c>
      <c r="M983" s="26" t="s">
        <v>137</v>
      </c>
      <c r="N983" s="26" t="s">
        <v>138</v>
      </c>
      <c r="O983" s="26" t="s">
        <v>138</v>
      </c>
      <c r="P983" s="29">
        <v>123</v>
      </c>
      <c r="Q983" s="30">
        <v>75</v>
      </c>
      <c r="R983" s="30">
        <v>7110</v>
      </c>
      <c r="S983" s="31" t="e">
        <f>#N/A</f>
        <v>#N/A</v>
      </c>
      <c r="T983" s="30">
        <v>1416</v>
      </c>
      <c r="U983" s="30">
        <v>1330</v>
      </c>
      <c r="V983" s="32">
        <v>4.6875</v>
      </c>
      <c r="W983" s="30">
        <v>42</v>
      </c>
      <c r="X983" s="30" t="e">
        <f>#N/A</f>
        <v>#N/A</v>
      </c>
      <c r="Y983" s="30" t="e">
        <f>#N/A</f>
        <v>#N/A</v>
      </c>
      <c r="AB983" s="33" t="e">
        <f>#N/A</f>
        <v>#N/A</v>
      </c>
      <c r="AC983" s="30">
        <v>1800</v>
      </c>
      <c r="AD983" s="30" t="e">
        <f>#N/A</f>
        <v>#N/A</v>
      </c>
      <c r="AE983" s="76">
        <v>0.14666666666666667</v>
      </c>
      <c r="AG983" s="30" t="e">
        <f>#N/A</f>
        <v>#N/A</v>
      </c>
      <c r="AH983" s="30" t="e">
        <f>#N/A</f>
        <v>#N/A</v>
      </c>
      <c r="AI983" s="30">
        <v>7390.9500000000007</v>
      </c>
      <c r="AJ983" s="30">
        <v>7039</v>
      </c>
      <c r="AK983" s="26" t="s">
        <v>139</v>
      </c>
      <c r="AL983" s="26">
        <v>22</v>
      </c>
      <c r="AM983" s="26" t="s">
        <v>2203</v>
      </c>
      <c r="AU983" s="67" t="s">
        <v>1526</v>
      </c>
      <c r="AV983" s="107" t="s">
        <v>2205</v>
      </c>
      <c r="AW983" s="107" t="s">
        <v>2222</v>
      </c>
      <c r="BA983" s="26" t="s">
        <v>1187</v>
      </c>
      <c r="BB983" s="26" t="s">
        <v>1410</v>
      </c>
      <c r="BC983" s="26" t="s">
        <v>1411</v>
      </c>
      <c r="BD983" s="37">
        <v>44009</v>
      </c>
      <c r="BE983" s="30">
        <v>34207</v>
      </c>
      <c r="BF983" s="30">
        <v>32465</v>
      </c>
      <c r="BG983" s="37" t="s">
        <v>147</v>
      </c>
      <c r="BH983" s="37" t="s">
        <v>1412</v>
      </c>
      <c r="BI983" s="37"/>
      <c r="BJ983" s="37"/>
      <c r="BK983" s="37"/>
      <c r="BL983" s="37"/>
      <c r="BM983" s="37"/>
      <c r="BN983" s="26"/>
      <c r="BO983" s="26"/>
      <c r="BP983" s="26"/>
      <c r="BQ983" s="38"/>
      <c r="BR983" s="26"/>
      <c r="BS983" s="26"/>
      <c r="BT983" s="26"/>
      <c r="BU983" s="26"/>
      <c r="BV983" s="39"/>
    </row>
    <row r="984" spans="1:74" ht="15" hidden="1" customHeight="1">
      <c r="A984" s="26">
        <v>2020</v>
      </c>
      <c r="B984" s="26">
        <v>980</v>
      </c>
      <c r="C984" s="26" t="s">
        <v>129</v>
      </c>
      <c r="D984" s="26" t="s">
        <v>1479</v>
      </c>
      <c r="E984" s="26" t="s">
        <v>1480</v>
      </c>
      <c r="F984" s="27">
        <v>43964</v>
      </c>
      <c r="G984" s="26" t="s">
        <v>2225</v>
      </c>
      <c r="H984" s="67" t="s">
        <v>1402</v>
      </c>
      <c r="I984" s="67" t="s">
        <v>1402</v>
      </c>
      <c r="J984" s="28" t="s">
        <v>2226</v>
      </c>
      <c r="K984" s="26" t="s">
        <v>1483</v>
      </c>
      <c r="L984" s="26" t="s">
        <v>136</v>
      </c>
      <c r="M984" s="26" t="s">
        <v>137</v>
      </c>
      <c r="N984" s="26" t="s">
        <v>138</v>
      </c>
      <c r="O984" s="26" t="s">
        <v>138</v>
      </c>
      <c r="P984" s="29">
        <v>124</v>
      </c>
      <c r="Q984" s="30">
        <v>77</v>
      </c>
      <c r="R984" s="30">
        <v>6150</v>
      </c>
      <c r="S984" s="31" t="e">
        <f>#N/A</f>
        <v>#N/A</v>
      </c>
      <c r="T984" s="30">
        <v>1418</v>
      </c>
      <c r="U984" s="30">
        <v>1187</v>
      </c>
      <c r="V984" s="32">
        <v>4.918032786885246</v>
      </c>
      <c r="W984" s="30">
        <v>54</v>
      </c>
      <c r="X984" s="30" t="e">
        <f>#N/A</f>
        <v>#N/A</v>
      </c>
      <c r="Y984" s="30" t="e">
        <f>#N/A</f>
        <v>#N/A</v>
      </c>
      <c r="AB984" s="33" t="e">
        <f>#N/A</f>
        <v>#N/A</v>
      </c>
      <c r="AC984" s="30">
        <v>1800</v>
      </c>
      <c r="AD984" s="30" t="e">
        <f>#N/A</f>
        <v>#N/A</v>
      </c>
      <c r="AE984" s="76">
        <v>0.98</v>
      </c>
      <c r="AG984" s="30" t="e">
        <f>#N/A</f>
        <v>#N/A</v>
      </c>
      <c r="AH984" s="30" t="e">
        <f>#N/A</f>
        <v>#N/A</v>
      </c>
      <c r="AI984" s="30">
        <v>6393.45</v>
      </c>
      <c r="AJ984" s="30">
        <v>6089</v>
      </c>
      <c r="AK984" s="26" t="s">
        <v>139</v>
      </c>
      <c r="AL984" s="26">
        <v>22</v>
      </c>
      <c r="AM984" s="26" t="s">
        <v>2203</v>
      </c>
      <c r="AU984" s="67" t="s">
        <v>1526</v>
      </c>
      <c r="AV984" s="107" t="s">
        <v>2205</v>
      </c>
      <c r="AW984" s="107" t="s">
        <v>2222</v>
      </c>
      <c r="BA984" s="26" t="s">
        <v>1187</v>
      </c>
      <c r="BB984" s="26" t="s">
        <v>1410</v>
      </c>
      <c r="BC984" s="26" t="s">
        <v>1411</v>
      </c>
      <c r="BD984" s="37">
        <v>44009</v>
      </c>
      <c r="BE984" s="30">
        <v>34207</v>
      </c>
      <c r="BF984" s="30">
        <v>32465</v>
      </c>
      <c r="BG984" s="37" t="s">
        <v>147</v>
      </c>
      <c r="BH984" s="37" t="s">
        <v>1412</v>
      </c>
      <c r="BI984" s="37"/>
      <c r="BJ984" s="37"/>
      <c r="BK984" s="37"/>
      <c r="BL984" s="37"/>
      <c r="BM984" s="37"/>
      <c r="BN984" s="26"/>
      <c r="BO984" s="26"/>
      <c r="BP984" s="26"/>
      <c r="BQ984" s="38"/>
      <c r="BR984" s="26"/>
      <c r="BS984" s="26"/>
      <c r="BT984" s="26"/>
      <c r="BU984" s="26"/>
      <c r="BV984" s="39"/>
    </row>
    <row r="985" spans="1:74" ht="15" hidden="1" customHeight="1">
      <c r="A985" s="26">
        <v>2020</v>
      </c>
      <c r="B985" s="26">
        <v>981</v>
      </c>
      <c r="C985" s="26" t="s">
        <v>129</v>
      </c>
      <c r="D985" s="26" t="s">
        <v>1479</v>
      </c>
      <c r="E985" s="26" t="s">
        <v>1480</v>
      </c>
      <c r="F985" s="27">
        <v>43964</v>
      </c>
      <c r="G985" s="26" t="s">
        <v>2227</v>
      </c>
      <c r="H985" s="67" t="s">
        <v>1402</v>
      </c>
      <c r="I985" s="67" t="s">
        <v>1402</v>
      </c>
      <c r="J985" s="28" t="s">
        <v>2228</v>
      </c>
      <c r="K985" s="26" t="s">
        <v>1483</v>
      </c>
      <c r="L985" s="26" t="s">
        <v>136</v>
      </c>
      <c r="M985" s="26" t="s">
        <v>137</v>
      </c>
      <c r="N985" s="26" t="s">
        <v>138</v>
      </c>
      <c r="O985" s="26" t="s">
        <v>138</v>
      </c>
      <c r="P985" s="29">
        <v>125</v>
      </c>
      <c r="Q985" s="30">
        <v>63</v>
      </c>
      <c r="R985" s="30">
        <v>3440</v>
      </c>
      <c r="S985" s="31" t="e">
        <f>#N/A</f>
        <v>#N/A</v>
      </c>
      <c r="T985" s="30">
        <v>823</v>
      </c>
      <c r="U985" s="30">
        <v>677</v>
      </c>
      <c r="V985" s="32">
        <v>4.9000000000000004</v>
      </c>
      <c r="W985" s="30">
        <v>53</v>
      </c>
      <c r="X985" s="30" t="e">
        <f>#N/A</f>
        <v>#N/A</v>
      </c>
      <c r="Y985" s="30" t="e">
        <f>#N/A</f>
        <v>#N/A</v>
      </c>
      <c r="AB985" s="33" t="e">
        <f>#N/A</f>
        <v>#N/A</v>
      </c>
      <c r="AC985" s="30">
        <v>1800</v>
      </c>
      <c r="AD985" s="30" t="e">
        <f>#N/A</f>
        <v>#N/A</v>
      </c>
      <c r="AE985" s="76">
        <v>0.80857142857142861</v>
      </c>
      <c r="AG985" s="30" t="e">
        <f>#N/A</f>
        <v>#N/A</v>
      </c>
      <c r="AH985" s="30" t="e">
        <f>#N/A</f>
        <v>#N/A</v>
      </c>
      <c r="AI985" s="30">
        <v>3570</v>
      </c>
      <c r="AJ985" s="30">
        <v>3400</v>
      </c>
      <c r="AK985" s="26" t="s">
        <v>139</v>
      </c>
      <c r="AL985" s="26">
        <v>22</v>
      </c>
      <c r="AM985" s="26" t="s">
        <v>2203</v>
      </c>
      <c r="AU985" s="67" t="s">
        <v>1526</v>
      </c>
      <c r="AV985" s="107" t="s">
        <v>2205</v>
      </c>
      <c r="AW985" s="107" t="s">
        <v>2222</v>
      </c>
      <c r="BA985" s="26" t="s">
        <v>1187</v>
      </c>
      <c r="BB985" s="26" t="s">
        <v>1410</v>
      </c>
      <c r="BC985" s="26" t="s">
        <v>1411</v>
      </c>
      <c r="BD985" s="37">
        <v>44009</v>
      </c>
      <c r="BE985" s="30">
        <v>34207</v>
      </c>
      <c r="BF985" s="30">
        <v>32465</v>
      </c>
      <c r="BG985" s="37" t="s">
        <v>147</v>
      </c>
      <c r="BH985" s="37" t="s">
        <v>1412</v>
      </c>
      <c r="BI985" s="37"/>
      <c r="BJ985" s="37"/>
      <c r="BK985" s="37"/>
      <c r="BL985" s="37"/>
      <c r="BM985" s="37"/>
      <c r="BN985" s="26"/>
      <c r="BO985" s="26"/>
      <c r="BP985" s="26"/>
      <c r="BQ985" s="38"/>
      <c r="BR985" s="26"/>
      <c r="BS985" s="26"/>
      <c r="BT985" s="26"/>
      <c r="BU985" s="26"/>
      <c r="BV985" s="39"/>
    </row>
    <row r="986" spans="1:74" ht="15" hidden="1" customHeight="1">
      <c r="A986" s="26">
        <v>2020</v>
      </c>
      <c r="B986" s="26">
        <v>982</v>
      </c>
      <c r="C986" s="26" t="s">
        <v>129</v>
      </c>
      <c r="D986" s="26" t="s">
        <v>1479</v>
      </c>
      <c r="E986" s="26" t="s">
        <v>1480</v>
      </c>
      <c r="F986" s="27">
        <v>43964</v>
      </c>
      <c r="G986" s="26" t="s">
        <v>2229</v>
      </c>
      <c r="H986" s="67" t="s">
        <v>1402</v>
      </c>
      <c r="I986" s="67" t="s">
        <v>1402</v>
      </c>
      <c r="J986" s="28" t="s">
        <v>2230</v>
      </c>
      <c r="K986" s="26" t="s">
        <v>1483</v>
      </c>
      <c r="L986" s="26" t="s">
        <v>136</v>
      </c>
      <c r="M986" s="26" t="s">
        <v>137</v>
      </c>
      <c r="N986" s="26" t="s">
        <v>138</v>
      </c>
      <c r="O986" s="26" t="s">
        <v>138</v>
      </c>
      <c r="P986" s="29">
        <v>126</v>
      </c>
      <c r="Q986" s="30">
        <v>71</v>
      </c>
      <c r="R986" s="30">
        <v>4170</v>
      </c>
      <c r="S986" s="31" t="e">
        <f>#N/A</f>
        <v>#N/A</v>
      </c>
      <c r="T986" s="30">
        <v>928</v>
      </c>
      <c r="U986" s="30">
        <v>788</v>
      </c>
      <c r="V986" s="32">
        <v>5</v>
      </c>
      <c r="W986" s="30">
        <v>52</v>
      </c>
      <c r="X986" s="30" t="e">
        <f>#N/A</f>
        <v>#N/A</v>
      </c>
      <c r="Y986" s="30" t="e">
        <f>#N/A</f>
        <v>#N/A</v>
      </c>
      <c r="AB986" s="33" t="e">
        <f>#N/A</f>
        <v>#N/A</v>
      </c>
      <c r="AC986" s="30">
        <v>1800</v>
      </c>
      <c r="AD986" s="30" t="e">
        <f>#N/A</f>
        <v>#N/A</v>
      </c>
      <c r="AE986" s="76">
        <v>0.94</v>
      </c>
      <c r="AG986" s="30" t="e">
        <f>#N/A</f>
        <v>#N/A</v>
      </c>
      <c r="AH986" s="30" t="e">
        <f>#N/A</f>
        <v>#N/A</v>
      </c>
      <c r="AI986" s="30">
        <v>4323.9000000000005</v>
      </c>
      <c r="AJ986" s="30">
        <v>4118</v>
      </c>
      <c r="AK986" s="26" t="s">
        <v>139</v>
      </c>
      <c r="AL986" s="26">
        <v>22</v>
      </c>
      <c r="AM986" s="26" t="s">
        <v>2203</v>
      </c>
      <c r="AU986" s="67" t="s">
        <v>1526</v>
      </c>
      <c r="AV986" s="107" t="s">
        <v>2205</v>
      </c>
      <c r="AW986" s="107" t="s">
        <v>2222</v>
      </c>
      <c r="BA986" s="26" t="s">
        <v>1187</v>
      </c>
      <c r="BB986" s="26" t="s">
        <v>1410</v>
      </c>
      <c r="BC986" s="26" t="s">
        <v>1411</v>
      </c>
      <c r="BD986" s="37">
        <v>44009</v>
      </c>
      <c r="BE986" s="30">
        <v>34207</v>
      </c>
      <c r="BF986" s="30">
        <v>32465</v>
      </c>
      <c r="BG986" s="37" t="s">
        <v>147</v>
      </c>
      <c r="BH986" s="37" t="s">
        <v>1412</v>
      </c>
      <c r="BI986" s="37"/>
      <c r="BJ986" s="37"/>
      <c r="BK986" s="37"/>
      <c r="BL986" s="37"/>
      <c r="BM986" s="37"/>
      <c r="BN986" s="26"/>
      <c r="BO986" s="26"/>
      <c r="BP986" s="26"/>
      <c r="BQ986" s="38"/>
      <c r="BR986" s="26"/>
      <c r="BS986" s="26"/>
      <c r="BT986" s="26"/>
      <c r="BU986" s="26"/>
      <c r="BV986" s="39"/>
    </row>
    <row r="987" spans="1:74" ht="15" hidden="1" customHeight="1">
      <c r="A987" s="26">
        <v>2020</v>
      </c>
      <c r="B987" s="26">
        <v>983</v>
      </c>
      <c r="C987" s="26" t="s">
        <v>129</v>
      </c>
      <c r="D987" s="26" t="s">
        <v>1479</v>
      </c>
      <c r="E987" s="26" t="s">
        <v>1480</v>
      </c>
      <c r="F987" s="27">
        <v>43964</v>
      </c>
      <c r="G987" s="26" t="s">
        <v>2231</v>
      </c>
      <c r="H987" s="67" t="s">
        <v>1402</v>
      </c>
      <c r="I987" s="67" t="s">
        <v>1402</v>
      </c>
      <c r="J987" s="28" t="s">
        <v>2232</v>
      </c>
      <c r="K987" s="26" t="s">
        <v>1483</v>
      </c>
      <c r="L987" s="26" t="s">
        <v>136</v>
      </c>
      <c r="M987" s="26" t="s">
        <v>137</v>
      </c>
      <c r="N987" s="26" t="s">
        <v>138</v>
      </c>
      <c r="O987" s="26" t="s">
        <v>138</v>
      </c>
      <c r="P987" s="29">
        <v>127</v>
      </c>
      <c r="Q987" s="30">
        <v>70</v>
      </c>
      <c r="R987" s="30">
        <v>5330</v>
      </c>
      <c r="S987" s="31" t="e">
        <f>#N/A</f>
        <v>#N/A</v>
      </c>
      <c r="T987" s="30">
        <v>1463</v>
      </c>
      <c r="U987" s="30">
        <v>1270</v>
      </c>
      <c r="V987" s="32">
        <v>4.9000000000000004</v>
      </c>
      <c r="W987" s="30">
        <v>54</v>
      </c>
      <c r="X987" s="30" t="e">
        <f>#N/A</f>
        <v>#N/A</v>
      </c>
      <c r="Y987" s="30" t="e">
        <f>#N/A</f>
        <v>#N/A</v>
      </c>
      <c r="AB987" s="33" t="e">
        <f>#N/A</f>
        <v>#N/A</v>
      </c>
      <c r="AC987" s="30">
        <v>1800</v>
      </c>
      <c r="AD987" s="30" t="e">
        <f>#N/A</f>
        <v>#N/A</v>
      </c>
      <c r="AE987" s="76">
        <v>0.98</v>
      </c>
      <c r="AG987" s="30" t="e">
        <f>#N/A</f>
        <v>#N/A</v>
      </c>
      <c r="AH987" s="30" t="e">
        <f>#N/A</f>
        <v>#N/A</v>
      </c>
      <c r="AI987" s="30">
        <v>5539.8</v>
      </c>
      <c r="AJ987" s="30">
        <v>5276</v>
      </c>
      <c r="AK987" s="26" t="s">
        <v>139</v>
      </c>
      <c r="AL987" s="26">
        <v>22</v>
      </c>
      <c r="AM987" s="26" t="s">
        <v>2203</v>
      </c>
      <c r="AU987" s="67" t="s">
        <v>1526</v>
      </c>
      <c r="AV987" s="107" t="s">
        <v>2205</v>
      </c>
      <c r="AW987" s="107" t="s">
        <v>2222</v>
      </c>
      <c r="BA987" s="26" t="s">
        <v>1187</v>
      </c>
      <c r="BB987" s="26" t="s">
        <v>1410</v>
      </c>
      <c r="BC987" s="26" t="s">
        <v>1411</v>
      </c>
      <c r="BD987" s="37">
        <v>44009</v>
      </c>
      <c r="BE987" s="30">
        <v>34207</v>
      </c>
      <c r="BF987" s="30">
        <v>32465</v>
      </c>
      <c r="BG987" s="37" t="s">
        <v>147</v>
      </c>
      <c r="BH987" s="37" t="s">
        <v>1412</v>
      </c>
      <c r="BI987" s="37"/>
      <c r="BJ987" s="37"/>
      <c r="BK987" s="37"/>
      <c r="BL987" s="37"/>
      <c r="BM987" s="37"/>
      <c r="BN987" s="26"/>
      <c r="BO987" s="26"/>
      <c r="BP987" s="26"/>
      <c r="BQ987" s="38"/>
      <c r="BR987" s="26"/>
      <c r="BS987" s="26"/>
      <c r="BT987" s="26"/>
      <c r="BU987" s="26"/>
      <c r="BV987" s="39"/>
    </row>
    <row r="988" spans="1:74" ht="15" hidden="1" customHeight="1">
      <c r="A988" s="26">
        <v>2020</v>
      </c>
      <c r="B988" s="26">
        <v>984</v>
      </c>
      <c r="C988" s="26" t="s">
        <v>129</v>
      </c>
      <c r="D988" s="26" t="s">
        <v>1479</v>
      </c>
      <c r="E988" s="26" t="s">
        <v>1480</v>
      </c>
      <c r="F988" s="27">
        <v>43964</v>
      </c>
      <c r="G988" s="26" t="s">
        <v>2233</v>
      </c>
      <c r="H988" s="67" t="s">
        <v>1402</v>
      </c>
      <c r="I988" s="67" t="s">
        <v>1402</v>
      </c>
      <c r="J988" s="28" t="s">
        <v>2234</v>
      </c>
      <c r="K988" s="26" t="s">
        <v>1483</v>
      </c>
      <c r="L988" s="26" t="s">
        <v>136</v>
      </c>
      <c r="M988" s="26" t="s">
        <v>137</v>
      </c>
      <c r="N988" s="26" t="s">
        <v>138</v>
      </c>
      <c r="O988" s="26" t="s">
        <v>138</v>
      </c>
      <c r="P988" s="29">
        <v>128</v>
      </c>
      <c r="Q988" s="30">
        <v>81</v>
      </c>
      <c r="R988" s="30">
        <v>7070</v>
      </c>
      <c r="S988" s="31" t="e">
        <f>#N/A</f>
        <v>#N/A</v>
      </c>
      <c r="T988" s="30">
        <v>1910</v>
      </c>
      <c r="U988" s="30">
        <v>1548</v>
      </c>
      <c r="V988" s="32">
        <v>4.9000000000000004</v>
      </c>
      <c r="W988" s="30">
        <v>57</v>
      </c>
      <c r="X988" s="30" t="e">
        <f>#N/A</f>
        <v>#N/A</v>
      </c>
      <c r="Y988" s="30" t="e">
        <f>#N/A</f>
        <v>#N/A</v>
      </c>
      <c r="AB988" s="33" t="e">
        <f>#N/A</f>
        <v>#N/A</v>
      </c>
      <c r="AC988" s="30">
        <v>1800</v>
      </c>
      <c r="AD988" s="30" t="e">
        <f>#N/A</f>
        <v>#N/A</v>
      </c>
      <c r="AE988" s="76">
        <v>0.94666666666666666</v>
      </c>
      <c r="AG988" s="30" t="e">
        <f>#N/A</f>
        <v>#N/A</v>
      </c>
      <c r="AH988" s="30" t="e">
        <f>#N/A</f>
        <v>#N/A</v>
      </c>
      <c r="AI988" s="30">
        <v>7339.5</v>
      </c>
      <c r="AJ988" s="30">
        <v>6990</v>
      </c>
      <c r="AK988" s="26" t="s">
        <v>139</v>
      </c>
      <c r="AL988" s="26">
        <v>22</v>
      </c>
      <c r="AM988" s="26" t="s">
        <v>2203</v>
      </c>
      <c r="AU988" s="67" t="s">
        <v>1526</v>
      </c>
      <c r="AV988" s="107" t="s">
        <v>2205</v>
      </c>
      <c r="AW988" s="107" t="s">
        <v>2235</v>
      </c>
      <c r="BA988" s="26" t="s">
        <v>1187</v>
      </c>
      <c r="BB988" s="26" t="s">
        <v>1410</v>
      </c>
      <c r="BC988" s="26" t="s">
        <v>1411</v>
      </c>
      <c r="BD988" s="37">
        <v>44009</v>
      </c>
      <c r="BE988" s="30">
        <v>34207</v>
      </c>
      <c r="BF988" s="30">
        <v>32465</v>
      </c>
      <c r="BG988" s="37" t="s">
        <v>147</v>
      </c>
      <c r="BH988" s="37" t="s">
        <v>1412</v>
      </c>
      <c r="BI988" s="37"/>
      <c r="BJ988" s="37"/>
      <c r="BK988" s="37"/>
      <c r="BL988" s="37"/>
      <c r="BM988" s="37"/>
      <c r="BN988" s="26"/>
      <c r="BO988" s="26"/>
      <c r="BP988" s="26"/>
      <c r="BQ988" s="38"/>
      <c r="BR988" s="26"/>
      <c r="BS988" s="26"/>
      <c r="BT988" s="26"/>
      <c r="BU988" s="26"/>
      <c r="BV988" s="39"/>
    </row>
    <row r="989" spans="1:74" ht="15" hidden="1" customHeight="1">
      <c r="A989" s="26">
        <v>2020</v>
      </c>
      <c r="B989" s="26">
        <v>985</v>
      </c>
      <c r="C989" s="26" t="s">
        <v>129</v>
      </c>
      <c r="D989" s="26" t="s">
        <v>1479</v>
      </c>
      <c r="E989" s="26" t="s">
        <v>1480</v>
      </c>
      <c r="F989" s="27">
        <v>43964</v>
      </c>
      <c r="G989" s="26" t="s">
        <v>2236</v>
      </c>
      <c r="H989" s="67" t="s">
        <v>1402</v>
      </c>
      <c r="I989" s="67" t="s">
        <v>1402</v>
      </c>
      <c r="J989" s="28" t="s">
        <v>2237</v>
      </c>
      <c r="K989" s="26" t="s">
        <v>1483</v>
      </c>
      <c r="L989" s="26" t="s">
        <v>136</v>
      </c>
      <c r="M989" s="26" t="s">
        <v>137</v>
      </c>
      <c r="N989" s="26" t="s">
        <v>138</v>
      </c>
      <c r="O989" s="26" t="s">
        <v>138</v>
      </c>
      <c r="P989" s="29">
        <v>129</v>
      </c>
      <c r="Q989" s="30">
        <v>79</v>
      </c>
      <c r="R989" s="30">
        <v>8030</v>
      </c>
      <c r="S989" s="31" t="e">
        <f>#N/A</f>
        <v>#N/A</v>
      </c>
      <c r="T989" s="30">
        <v>1977</v>
      </c>
      <c r="U989" s="30">
        <v>1653</v>
      </c>
      <c r="V989" s="32">
        <v>5.1724137931034484</v>
      </c>
      <c r="W989" s="30">
        <v>42</v>
      </c>
      <c r="X989" s="30" t="e">
        <f>#N/A</f>
        <v>#N/A</v>
      </c>
      <c r="Y989" s="30" t="e">
        <f>#N/A</f>
        <v>#N/A</v>
      </c>
      <c r="AB989" s="33" t="e">
        <f>#N/A</f>
        <v>#N/A</v>
      </c>
      <c r="AC989" s="30">
        <v>1800</v>
      </c>
      <c r="AD989" s="30" t="e">
        <f>#N/A</f>
        <v>#N/A</v>
      </c>
      <c r="AE989" s="76">
        <v>0.98</v>
      </c>
      <c r="AG989" s="30" t="e">
        <f>#N/A</f>
        <v>#N/A</v>
      </c>
      <c r="AH989" s="30" t="e">
        <f>#N/A</f>
        <v>#N/A</v>
      </c>
      <c r="AI989" s="30">
        <v>8347.5</v>
      </c>
      <c r="AJ989" s="30">
        <v>7950</v>
      </c>
      <c r="AK989" s="26" t="s">
        <v>139</v>
      </c>
      <c r="AL989" s="26">
        <v>22</v>
      </c>
      <c r="AM989" s="26" t="s">
        <v>2203</v>
      </c>
      <c r="AU989" s="67" t="s">
        <v>1526</v>
      </c>
      <c r="AV989" s="107" t="s">
        <v>2205</v>
      </c>
      <c r="AW989" s="107" t="s">
        <v>2235</v>
      </c>
      <c r="BA989" s="26" t="s">
        <v>1187</v>
      </c>
      <c r="BB989" s="26" t="s">
        <v>1410</v>
      </c>
      <c r="BC989" s="26" t="s">
        <v>1411</v>
      </c>
      <c r="BD989" s="37">
        <v>44009</v>
      </c>
      <c r="BE989" s="30">
        <v>34207</v>
      </c>
      <c r="BF989" s="30">
        <v>32465</v>
      </c>
      <c r="BG989" s="37" t="s">
        <v>147</v>
      </c>
      <c r="BH989" s="37" t="s">
        <v>1412</v>
      </c>
      <c r="BI989" s="37"/>
      <c r="BJ989" s="37"/>
      <c r="BK989" s="37"/>
      <c r="BL989" s="37"/>
      <c r="BM989" s="37"/>
      <c r="BN989" s="26"/>
      <c r="BO989" s="26"/>
      <c r="BP989" s="26"/>
      <c r="BQ989" s="38"/>
      <c r="BR989" s="26"/>
      <c r="BS989" s="26"/>
      <c r="BT989" s="26"/>
      <c r="BU989" s="26"/>
      <c r="BV989" s="39"/>
    </row>
    <row r="990" spans="1:74" ht="15" hidden="1" customHeight="1">
      <c r="A990" s="26">
        <v>2020</v>
      </c>
      <c r="B990" s="26">
        <v>986</v>
      </c>
      <c r="C990" s="26" t="s">
        <v>129</v>
      </c>
      <c r="D990" s="26" t="s">
        <v>1479</v>
      </c>
      <c r="E990" s="26" t="s">
        <v>1480</v>
      </c>
      <c r="F990" s="27">
        <v>43964</v>
      </c>
      <c r="G990" s="26" t="s">
        <v>2238</v>
      </c>
      <c r="H990" s="67" t="s">
        <v>1402</v>
      </c>
      <c r="I990" s="67" t="s">
        <v>1402</v>
      </c>
      <c r="J990" s="28" t="s">
        <v>2239</v>
      </c>
      <c r="K990" s="26" t="s">
        <v>1483</v>
      </c>
      <c r="L990" s="26" t="s">
        <v>136</v>
      </c>
      <c r="M990" s="26" t="s">
        <v>137</v>
      </c>
      <c r="N990" s="26" t="s">
        <v>138</v>
      </c>
      <c r="O990" s="26" t="s">
        <v>138</v>
      </c>
      <c r="P990" s="29">
        <v>130</v>
      </c>
      <c r="Q990" s="30">
        <v>72</v>
      </c>
      <c r="R990" s="30">
        <v>5910</v>
      </c>
      <c r="S990" s="31" t="e">
        <f>#N/A</f>
        <v>#N/A</v>
      </c>
      <c r="T990" s="30">
        <v>1509</v>
      </c>
      <c r="U990" s="30">
        <v>1257</v>
      </c>
      <c r="V990" s="32">
        <v>5.0847457627118642</v>
      </c>
      <c r="W990" s="30">
        <v>50</v>
      </c>
      <c r="X990" s="30" t="e">
        <f>#N/A</f>
        <v>#N/A</v>
      </c>
      <c r="Y990" s="30" t="e">
        <f>#N/A</f>
        <v>#N/A</v>
      </c>
      <c r="AB990" s="33" t="e">
        <f>#N/A</f>
        <v>#N/A</v>
      </c>
      <c r="AC990" s="30">
        <v>1800</v>
      </c>
      <c r="AD990" s="30" t="e">
        <f>#N/A</f>
        <v>#N/A</v>
      </c>
      <c r="AE990" s="76">
        <v>0.98</v>
      </c>
      <c r="AG990" s="30" t="e">
        <f>#N/A</f>
        <v>#N/A</v>
      </c>
      <c r="AH990" s="30" t="e">
        <f>#N/A</f>
        <v>#N/A</v>
      </c>
      <c r="AI990" s="30">
        <v>6143.55</v>
      </c>
      <c r="AJ990" s="30">
        <v>5851</v>
      </c>
      <c r="AK990" s="26" t="s">
        <v>139</v>
      </c>
      <c r="AL990" s="26">
        <v>22</v>
      </c>
      <c r="AM990" s="26" t="s">
        <v>2203</v>
      </c>
      <c r="AU990" s="67" t="s">
        <v>1526</v>
      </c>
      <c r="AV990" s="107" t="s">
        <v>2240</v>
      </c>
      <c r="AW990" s="107" t="s">
        <v>2241</v>
      </c>
      <c r="BA990" s="26" t="s">
        <v>1187</v>
      </c>
      <c r="BB990" s="26" t="s">
        <v>1410</v>
      </c>
      <c r="BC990" s="26" t="s">
        <v>1411</v>
      </c>
      <c r="BD990" s="37">
        <v>44009</v>
      </c>
      <c r="BE990" s="30">
        <v>34207</v>
      </c>
      <c r="BF990" s="30">
        <v>32465</v>
      </c>
      <c r="BG990" s="37" t="s">
        <v>147</v>
      </c>
      <c r="BH990" s="37" t="s">
        <v>1412</v>
      </c>
      <c r="BI990" s="37"/>
      <c r="BJ990" s="37"/>
      <c r="BK990" s="37"/>
      <c r="BL990" s="37"/>
      <c r="BM990" s="37"/>
      <c r="BN990" s="26"/>
      <c r="BO990" s="26"/>
      <c r="BP990" s="26"/>
      <c r="BQ990" s="38"/>
      <c r="BR990" s="26"/>
      <c r="BS990" s="26"/>
      <c r="BT990" s="26"/>
      <c r="BU990" s="26"/>
      <c r="BV990" s="39"/>
    </row>
    <row r="991" spans="1:74" ht="15" hidden="1" customHeight="1">
      <c r="A991" s="26">
        <v>2020</v>
      </c>
      <c r="B991" s="26">
        <v>987</v>
      </c>
      <c r="C991" s="26" t="s">
        <v>129</v>
      </c>
      <c r="D991" s="26" t="s">
        <v>1479</v>
      </c>
      <c r="E991" s="26" t="s">
        <v>1480</v>
      </c>
      <c r="F991" s="27">
        <v>43964</v>
      </c>
      <c r="G991" s="26" t="s">
        <v>2242</v>
      </c>
      <c r="H991" s="67" t="s">
        <v>1402</v>
      </c>
      <c r="I991" s="67" t="s">
        <v>1402</v>
      </c>
      <c r="J991" s="28" t="s">
        <v>2243</v>
      </c>
      <c r="K991" s="26" t="s">
        <v>1483</v>
      </c>
      <c r="L991" s="26" t="s">
        <v>136</v>
      </c>
      <c r="M991" s="26" t="s">
        <v>137</v>
      </c>
      <c r="N991" s="26" t="s">
        <v>138</v>
      </c>
      <c r="O991" s="26" t="s">
        <v>138</v>
      </c>
      <c r="P991" s="29">
        <v>131</v>
      </c>
      <c r="Q991" s="30">
        <v>80</v>
      </c>
      <c r="R991" s="30">
        <v>7310</v>
      </c>
      <c r="S991" s="31" t="e">
        <f>#N/A</f>
        <v>#N/A</v>
      </c>
      <c r="T991" s="30">
        <v>1634</v>
      </c>
      <c r="U991" s="30">
        <v>1304</v>
      </c>
      <c r="V991" s="32">
        <v>4.9000000000000004</v>
      </c>
      <c r="W991" s="30">
        <v>51</v>
      </c>
      <c r="X991" s="30" t="e">
        <f>#N/A</f>
        <v>#N/A</v>
      </c>
      <c r="Y991" s="30" t="e">
        <f>#N/A</f>
        <v>#N/A</v>
      </c>
      <c r="AB991" s="33" t="e">
        <f>#N/A</f>
        <v>#N/A</v>
      </c>
      <c r="AC991" s="30">
        <v>1800</v>
      </c>
      <c r="AD991" s="30" t="e">
        <f>#N/A</f>
        <v>#N/A</v>
      </c>
      <c r="AE991" s="76">
        <v>0.94</v>
      </c>
      <c r="AG991" s="30" t="e">
        <f>#N/A</f>
        <v>#N/A</v>
      </c>
      <c r="AH991" s="30" t="e">
        <f>#N/A</f>
        <v>#N/A</v>
      </c>
      <c r="AI991" s="30">
        <v>7598.85</v>
      </c>
      <c r="AJ991" s="30">
        <v>7237</v>
      </c>
      <c r="AK991" s="26" t="s">
        <v>139</v>
      </c>
      <c r="AL991" s="26">
        <v>22</v>
      </c>
      <c r="AM991" s="26" t="s">
        <v>2203</v>
      </c>
      <c r="AU991" s="67" t="s">
        <v>1526</v>
      </c>
      <c r="AV991" s="107" t="s">
        <v>2240</v>
      </c>
      <c r="AW991" s="107" t="s">
        <v>2241</v>
      </c>
      <c r="BA991" s="26" t="s">
        <v>1187</v>
      </c>
      <c r="BB991" s="26" t="s">
        <v>1410</v>
      </c>
      <c r="BC991" s="26" t="s">
        <v>1411</v>
      </c>
      <c r="BD991" s="37">
        <v>44009</v>
      </c>
      <c r="BE991" s="30">
        <v>34207</v>
      </c>
      <c r="BF991" s="30">
        <v>32465</v>
      </c>
      <c r="BG991" s="37" t="s">
        <v>147</v>
      </c>
      <c r="BH991" s="37" t="s">
        <v>1412</v>
      </c>
      <c r="BI991" s="37"/>
      <c r="BJ991" s="37"/>
      <c r="BK991" s="37"/>
      <c r="BL991" s="37"/>
      <c r="BM991" s="37"/>
      <c r="BN991" s="26"/>
      <c r="BO991" s="26"/>
      <c r="BP991" s="26"/>
      <c r="BQ991" s="38"/>
      <c r="BR991" s="26"/>
      <c r="BS991" s="26"/>
      <c r="BT991" s="26"/>
      <c r="BU991" s="26"/>
      <c r="BV991" s="39"/>
    </row>
    <row r="992" spans="1:74" ht="15" hidden="1" customHeight="1">
      <c r="A992" s="26">
        <v>2020</v>
      </c>
      <c r="B992" s="26">
        <v>988</v>
      </c>
      <c r="C992" s="26" t="s">
        <v>129</v>
      </c>
      <c r="D992" s="26" t="s">
        <v>1479</v>
      </c>
      <c r="E992" s="26" t="s">
        <v>1480</v>
      </c>
      <c r="F992" s="27">
        <v>43964</v>
      </c>
      <c r="G992" s="26" t="s">
        <v>2244</v>
      </c>
      <c r="H992" s="67" t="s">
        <v>1402</v>
      </c>
      <c r="I992" s="67" t="s">
        <v>1402</v>
      </c>
      <c r="J992" s="28" t="s">
        <v>2245</v>
      </c>
      <c r="K992" s="26" t="s">
        <v>1483</v>
      </c>
      <c r="L992" s="26" t="s">
        <v>136</v>
      </c>
      <c r="M992" s="26" t="s">
        <v>137</v>
      </c>
      <c r="N992" s="26" t="s">
        <v>138</v>
      </c>
      <c r="O992" s="26" t="s">
        <v>138</v>
      </c>
      <c r="P992" s="29">
        <v>132</v>
      </c>
      <c r="Q992" s="30">
        <v>79</v>
      </c>
      <c r="R992" s="30">
        <v>8070</v>
      </c>
      <c r="S992" s="31" t="e">
        <f>#N/A</f>
        <v>#N/A</v>
      </c>
      <c r="T992" s="30">
        <v>1883</v>
      </c>
      <c r="U992" s="30">
        <v>1649</v>
      </c>
      <c r="V992" s="32">
        <v>5.2631578947368425</v>
      </c>
      <c r="W992" s="30">
        <v>45</v>
      </c>
      <c r="X992" s="30" t="e">
        <f>#N/A</f>
        <v>#N/A</v>
      </c>
      <c r="Y992" s="30" t="e">
        <f>#N/A</f>
        <v>#N/A</v>
      </c>
      <c r="AB992" s="33" t="e">
        <f>#N/A</f>
        <v>#N/A</v>
      </c>
      <c r="AC992" s="30">
        <v>1800</v>
      </c>
      <c r="AD992" s="30" t="e">
        <f>#N/A</f>
        <v>#N/A</v>
      </c>
      <c r="AE992" s="76">
        <v>0.98</v>
      </c>
      <c r="AG992" s="30" t="e">
        <f>#N/A</f>
        <v>#N/A</v>
      </c>
      <c r="AH992" s="30" t="e">
        <f>#N/A</f>
        <v>#N/A</v>
      </c>
      <c r="AI992" s="30">
        <v>8388.4500000000007</v>
      </c>
      <c r="AJ992" s="30">
        <v>7989</v>
      </c>
      <c r="AK992" s="26" t="s">
        <v>139</v>
      </c>
      <c r="AL992" s="26">
        <v>22</v>
      </c>
      <c r="AM992" s="26" t="s">
        <v>2203</v>
      </c>
      <c r="AU992" s="67" t="s">
        <v>1526</v>
      </c>
      <c r="AV992" s="107" t="s">
        <v>2240</v>
      </c>
      <c r="AW992" s="107" t="s">
        <v>2241</v>
      </c>
      <c r="BA992" s="26" t="s">
        <v>1187</v>
      </c>
      <c r="BB992" s="26" t="s">
        <v>1410</v>
      </c>
      <c r="BC992" s="26" t="s">
        <v>1411</v>
      </c>
      <c r="BD992" s="37">
        <v>44009</v>
      </c>
      <c r="BE992" s="30">
        <v>34207</v>
      </c>
      <c r="BF992" s="30">
        <v>32465</v>
      </c>
      <c r="BG992" s="37" t="s">
        <v>147</v>
      </c>
      <c r="BH992" s="37" t="s">
        <v>1412</v>
      </c>
      <c r="BI992" s="37"/>
      <c r="BJ992" s="37"/>
      <c r="BK992" s="37"/>
      <c r="BL992" s="37"/>
      <c r="BM992" s="37"/>
      <c r="BN992" s="26"/>
      <c r="BO992" s="26"/>
      <c r="BP992" s="26"/>
      <c r="BQ992" s="38"/>
      <c r="BR992" s="26"/>
      <c r="BS992" s="26"/>
      <c r="BT992" s="26"/>
      <c r="BU992" s="26"/>
      <c r="BV992" s="39"/>
    </row>
    <row r="993" spans="1:74" ht="15" hidden="1" customHeight="1">
      <c r="A993" s="26">
        <v>2020</v>
      </c>
      <c r="B993" s="26">
        <v>989</v>
      </c>
      <c r="C993" s="26" t="s">
        <v>129</v>
      </c>
      <c r="D993" s="26" t="s">
        <v>1479</v>
      </c>
      <c r="E993" s="26" t="s">
        <v>1480</v>
      </c>
      <c r="F993" s="27">
        <v>43964</v>
      </c>
      <c r="G993" s="26" t="s">
        <v>2246</v>
      </c>
      <c r="H993" s="67" t="s">
        <v>1402</v>
      </c>
      <c r="I993" s="67" t="s">
        <v>1402</v>
      </c>
      <c r="J993" s="28" t="s">
        <v>2247</v>
      </c>
      <c r="K993" s="26" t="s">
        <v>1483</v>
      </c>
      <c r="L993" s="26" t="s">
        <v>136</v>
      </c>
      <c r="M993" s="26" t="s">
        <v>137</v>
      </c>
      <c r="N993" s="26" t="s">
        <v>138</v>
      </c>
      <c r="O993" s="26" t="s">
        <v>138</v>
      </c>
      <c r="P993" s="29">
        <v>133</v>
      </c>
      <c r="Q993" s="30">
        <v>74</v>
      </c>
      <c r="R993" s="30">
        <v>6140</v>
      </c>
      <c r="S993" s="31" t="e">
        <f>#N/A</f>
        <v>#N/A</v>
      </c>
      <c r="T993" s="30">
        <v>1482</v>
      </c>
      <c r="U993" s="30">
        <v>1264</v>
      </c>
      <c r="V993" s="32">
        <v>5.5</v>
      </c>
      <c r="W993" s="30">
        <v>45</v>
      </c>
      <c r="X993" s="30" t="e">
        <f>#N/A</f>
        <v>#N/A</v>
      </c>
      <c r="Y993" s="30" t="e">
        <f>#N/A</f>
        <v>#N/A</v>
      </c>
      <c r="AB993" s="33" t="e">
        <f>#N/A</f>
        <v>#N/A</v>
      </c>
      <c r="AC993" s="30">
        <v>1800</v>
      </c>
      <c r="AD993" s="30" t="e">
        <f>#N/A</f>
        <v>#N/A</v>
      </c>
      <c r="AE993" s="76">
        <v>0.94666666666666666</v>
      </c>
      <c r="AG993" s="30" t="e">
        <f>#N/A</f>
        <v>#N/A</v>
      </c>
      <c r="AH993" s="30" t="e">
        <f>#N/A</f>
        <v>#N/A</v>
      </c>
      <c r="AI993" s="30">
        <v>6382.95</v>
      </c>
      <c r="AJ993" s="30">
        <v>6079</v>
      </c>
      <c r="AK993" s="26" t="s">
        <v>139</v>
      </c>
      <c r="AL993" s="26">
        <v>22</v>
      </c>
      <c r="AM993" s="26" t="s">
        <v>2203</v>
      </c>
      <c r="AU993" s="67" t="s">
        <v>1526</v>
      </c>
      <c r="AV993" s="107" t="s">
        <v>2240</v>
      </c>
      <c r="AW993" s="107" t="s">
        <v>2241</v>
      </c>
      <c r="BA993" s="26" t="s">
        <v>1187</v>
      </c>
      <c r="BB993" s="26" t="s">
        <v>1410</v>
      </c>
      <c r="BC993" s="26" t="s">
        <v>1411</v>
      </c>
      <c r="BD993" s="37">
        <v>44009</v>
      </c>
      <c r="BE993" s="30">
        <v>34207</v>
      </c>
      <c r="BF993" s="30">
        <v>32465</v>
      </c>
      <c r="BG993" s="37" t="s">
        <v>147</v>
      </c>
      <c r="BH993" s="37" t="s">
        <v>1412</v>
      </c>
      <c r="BI993" s="37"/>
      <c r="BJ993" s="37"/>
      <c r="BK993" s="37"/>
      <c r="BL993" s="37"/>
      <c r="BM993" s="37"/>
      <c r="BN993" s="26"/>
      <c r="BO993" s="26"/>
      <c r="BP993" s="26"/>
      <c r="BQ993" s="38"/>
      <c r="BR993" s="26"/>
      <c r="BS993" s="26"/>
      <c r="BT993" s="26"/>
      <c r="BU993" s="26"/>
      <c r="BV993" s="39"/>
    </row>
    <row r="994" spans="1:74" ht="15" hidden="1" customHeight="1">
      <c r="A994" s="26">
        <v>2020</v>
      </c>
      <c r="B994" s="26">
        <v>990</v>
      </c>
      <c r="C994" s="26" t="s">
        <v>129</v>
      </c>
      <c r="D994" s="26" t="s">
        <v>1479</v>
      </c>
      <c r="E994" s="26" t="s">
        <v>1480</v>
      </c>
      <c r="F994" s="27">
        <v>43964</v>
      </c>
      <c r="G994" s="26" t="s">
        <v>2248</v>
      </c>
      <c r="H994" s="67" t="s">
        <v>1402</v>
      </c>
      <c r="I994" s="67" t="s">
        <v>1402</v>
      </c>
      <c r="J994" s="26" t="s">
        <v>2249</v>
      </c>
      <c r="K994" s="26" t="s">
        <v>1483</v>
      </c>
      <c r="L994" s="26" t="s">
        <v>136</v>
      </c>
      <c r="M994" s="26" t="s">
        <v>137</v>
      </c>
      <c r="N994" s="26" t="s">
        <v>138</v>
      </c>
      <c r="O994" s="26" t="s">
        <v>138</v>
      </c>
      <c r="P994" s="29">
        <v>134</v>
      </c>
      <c r="Q994" s="30">
        <v>77</v>
      </c>
      <c r="R994" s="30">
        <v>7160</v>
      </c>
      <c r="S994" s="31" t="e">
        <f>#N/A</f>
        <v>#N/A</v>
      </c>
      <c r="T994" s="30">
        <v>2079</v>
      </c>
      <c r="U994" s="30">
        <v>1799</v>
      </c>
      <c r="V994" s="32">
        <v>5.0847457627118642</v>
      </c>
      <c r="W994" s="30">
        <v>48</v>
      </c>
      <c r="X994" s="30" t="e">
        <f>#N/A</f>
        <v>#N/A</v>
      </c>
      <c r="Y994" s="30" t="e">
        <f>#N/A</f>
        <v>#N/A</v>
      </c>
      <c r="AB994" s="33" t="e">
        <f>#N/A</f>
        <v>#N/A</v>
      </c>
      <c r="AC994" s="30">
        <v>1800</v>
      </c>
      <c r="AD994" s="30" t="e">
        <f>#N/A</f>
        <v>#N/A</v>
      </c>
      <c r="AE994" s="76">
        <v>0.91939393939393943</v>
      </c>
      <c r="AG994" s="30" t="e">
        <f>#N/A</f>
        <v>#N/A</v>
      </c>
      <c r="AH994" s="30" t="e">
        <f>#N/A</f>
        <v>#N/A</v>
      </c>
      <c r="AI994" s="30">
        <v>7442.4000000000005</v>
      </c>
      <c r="AJ994" s="30">
        <v>7088</v>
      </c>
      <c r="AK994" s="26" t="s">
        <v>139</v>
      </c>
      <c r="AL994" s="26">
        <v>22</v>
      </c>
      <c r="AM994" s="26" t="s">
        <v>2203</v>
      </c>
      <c r="AU994" s="67" t="s">
        <v>1526</v>
      </c>
      <c r="AV994" s="107" t="s">
        <v>2240</v>
      </c>
      <c r="AW994" s="107" t="s">
        <v>2241</v>
      </c>
      <c r="BA994" s="26" t="s">
        <v>1187</v>
      </c>
      <c r="BB994" s="26" t="s">
        <v>1410</v>
      </c>
      <c r="BC994" s="26" t="s">
        <v>1411</v>
      </c>
      <c r="BD994" s="37">
        <v>44009</v>
      </c>
      <c r="BE994" s="30">
        <v>34207</v>
      </c>
      <c r="BF994" s="30">
        <v>32465</v>
      </c>
      <c r="BG994" s="37" t="s">
        <v>147</v>
      </c>
      <c r="BH994" s="37" t="s">
        <v>1412</v>
      </c>
      <c r="BI994" s="37"/>
      <c r="BJ994" s="37"/>
      <c r="BK994" s="37"/>
      <c r="BL994" s="37"/>
      <c r="BM994" s="37"/>
      <c r="BN994" s="26"/>
      <c r="BO994" s="26"/>
      <c r="BP994" s="26"/>
      <c r="BQ994" s="38"/>
      <c r="BR994" s="26"/>
      <c r="BS994" s="26"/>
      <c r="BT994" s="26"/>
      <c r="BU994" s="26"/>
      <c r="BV994" s="39"/>
    </row>
    <row r="995" spans="1:74" ht="15" hidden="1" customHeight="1">
      <c r="A995" s="26">
        <v>2020</v>
      </c>
      <c r="B995" s="26">
        <v>991</v>
      </c>
      <c r="C995" s="26" t="s">
        <v>129</v>
      </c>
      <c r="D995" s="26" t="s">
        <v>1479</v>
      </c>
      <c r="E995" s="26" t="s">
        <v>1480</v>
      </c>
      <c r="F995" s="27">
        <v>43964</v>
      </c>
      <c r="G995" s="26" t="s">
        <v>2250</v>
      </c>
      <c r="H995" s="67" t="s">
        <v>1402</v>
      </c>
      <c r="I995" s="67" t="s">
        <v>1402</v>
      </c>
      <c r="J995" s="28" t="s">
        <v>2251</v>
      </c>
      <c r="K995" s="26" t="s">
        <v>1483</v>
      </c>
      <c r="L995" s="26" t="s">
        <v>136</v>
      </c>
      <c r="M995" s="26" t="s">
        <v>137</v>
      </c>
      <c r="N995" s="26" t="s">
        <v>138</v>
      </c>
      <c r="O995" s="26" t="s">
        <v>138</v>
      </c>
      <c r="P995" s="29">
        <v>135</v>
      </c>
      <c r="Q995" s="30">
        <v>76</v>
      </c>
      <c r="R995" s="30">
        <v>6640</v>
      </c>
      <c r="S995" s="31" t="e">
        <f>#N/A</f>
        <v>#N/A</v>
      </c>
      <c r="T995" s="30">
        <v>1320</v>
      </c>
      <c r="U995" s="30">
        <v>1070</v>
      </c>
      <c r="V995" s="32">
        <v>4.4776119402985071</v>
      </c>
      <c r="W995" s="30">
        <v>75</v>
      </c>
      <c r="X995" s="30" t="e">
        <f>#N/A</f>
        <v>#N/A</v>
      </c>
      <c r="Y995" s="30" t="e">
        <f>#N/A</f>
        <v>#N/A</v>
      </c>
      <c r="AB995" s="33" t="e">
        <f>#N/A</f>
        <v>#N/A</v>
      </c>
      <c r="AC995" s="30">
        <v>1800</v>
      </c>
      <c r="AD995" s="30" t="e">
        <f>#N/A</f>
        <v>#N/A</v>
      </c>
      <c r="AE995" s="76">
        <v>0.94428571428571428</v>
      </c>
      <c r="AG995" s="30" t="e">
        <f>#N/A</f>
        <v>#N/A</v>
      </c>
      <c r="AH995" s="30" t="e">
        <f>#N/A</f>
        <v>#N/A</v>
      </c>
      <c r="AI995" s="30">
        <v>6902.7000000000007</v>
      </c>
      <c r="AJ995" s="30">
        <v>6574</v>
      </c>
      <c r="AK995" s="26" t="s">
        <v>139</v>
      </c>
      <c r="AL995" s="26">
        <v>22</v>
      </c>
      <c r="AM995" s="26" t="s">
        <v>2203</v>
      </c>
      <c r="AU995" s="67" t="s">
        <v>1526</v>
      </c>
      <c r="AV995" s="107" t="s">
        <v>2240</v>
      </c>
      <c r="AW995" s="107" t="s">
        <v>2241</v>
      </c>
      <c r="BA995" s="26" t="s">
        <v>1187</v>
      </c>
      <c r="BB995" s="26" t="s">
        <v>1410</v>
      </c>
      <c r="BC995" s="26" t="s">
        <v>1411</v>
      </c>
      <c r="BD995" s="37">
        <v>44009</v>
      </c>
      <c r="BE995" s="30">
        <v>34207</v>
      </c>
      <c r="BF995" s="30">
        <v>32465</v>
      </c>
      <c r="BG995" s="37" t="s">
        <v>147</v>
      </c>
      <c r="BH995" s="37" t="s">
        <v>1412</v>
      </c>
      <c r="BI995" s="37"/>
      <c r="BJ995" s="37"/>
      <c r="BK995" s="37"/>
      <c r="BL995" s="37"/>
      <c r="BM995" s="37"/>
      <c r="BN995" s="26"/>
      <c r="BO995" s="26"/>
      <c r="BP995" s="26"/>
      <c r="BQ995" s="38"/>
      <c r="BR995" s="26"/>
      <c r="BS995" s="26"/>
      <c r="BT995" s="26"/>
      <c r="BU995" s="26"/>
      <c r="BV995" s="39"/>
    </row>
    <row r="996" spans="1:74" ht="15" hidden="1" customHeight="1">
      <c r="A996" s="26">
        <v>2020</v>
      </c>
      <c r="B996" s="26">
        <v>992</v>
      </c>
      <c r="C996" s="26" t="s">
        <v>129</v>
      </c>
      <c r="D996" s="26" t="s">
        <v>1479</v>
      </c>
      <c r="E996" s="26" t="s">
        <v>1480</v>
      </c>
      <c r="F996" s="27">
        <v>43964</v>
      </c>
      <c r="G996" s="26" t="s">
        <v>2252</v>
      </c>
      <c r="H996" s="67" t="s">
        <v>1402</v>
      </c>
      <c r="I996" s="67" t="s">
        <v>1402</v>
      </c>
      <c r="J996" s="28" t="s">
        <v>2253</v>
      </c>
      <c r="K996" s="26" t="s">
        <v>1483</v>
      </c>
      <c r="L996" s="26" t="s">
        <v>136</v>
      </c>
      <c r="M996" s="26" t="s">
        <v>137</v>
      </c>
      <c r="N996" s="26" t="s">
        <v>138</v>
      </c>
      <c r="O996" s="26" t="s">
        <v>138</v>
      </c>
      <c r="P996" s="29">
        <v>136</v>
      </c>
      <c r="Q996" s="30">
        <v>78</v>
      </c>
      <c r="R996" s="30">
        <v>6830</v>
      </c>
      <c r="S996" s="31" t="e">
        <f>#N/A</f>
        <v>#N/A</v>
      </c>
      <c r="T996" s="30">
        <v>1837</v>
      </c>
      <c r="U996" s="30">
        <v>1485</v>
      </c>
      <c r="V996" s="32">
        <v>4.9000000000000004</v>
      </c>
      <c r="W996" s="30">
        <v>51</v>
      </c>
      <c r="X996" s="30" t="e">
        <f>#N/A</f>
        <v>#N/A</v>
      </c>
      <c r="Y996" s="30" t="e">
        <f>#N/A</f>
        <v>#N/A</v>
      </c>
      <c r="AB996" s="33" t="e">
        <f>#N/A</f>
        <v>#N/A</v>
      </c>
      <c r="AC996" s="30">
        <v>1800</v>
      </c>
      <c r="AD996" s="30" t="e">
        <f>#N/A</f>
        <v>#N/A</v>
      </c>
      <c r="AE996" s="76">
        <v>0.98</v>
      </c>
      <c r="AG996" s="30" t="e">
        <f>#N/A</f>
        <v>#N/A</v>
      </c>
      <c r="AH996" s="30" t="e">
        <f>#N/A</f>
        <v>#N/A</v>
      </c>
      <c r="AI996" s="30">
        <v>7089.6</v>
      </c>
      <c r="AJ996" s="30">
        <v>6752</v>
      </c>
      <c r="AK996" s="26" t="s">
        <v>139</v>
      </c>
      <c r="AL996" s="26">
        <v>22</v>
      </c>
      <c r="AM996" s="26" t="s">
        <v>2203</v>
      </c>
      <c r="AU996" s="67" t="s">
        <v>1526</v>
      </c>
      <c r="AV996" s="107" t="s">
        <v>2240</v>
      </c>
      <c r="AW996" s="107" t="s">
        <v>2241</v>
      </c>
      <c r="BA996" s="26" t="s">
        <v>1187</v>
      </c>
      <c r="BB996" s="26" t="s">
        <v>1410</v>
      </c>
      <c r="BC996" s="26" t="s">
        <v>1411</v>
      </c>
      <c r="BD996" s="37">
        <v>44009</v>
      </c>
      <c r="BE996" s="30">
        <v>34207</v>
      </c>
      <c r="BF996" s="30">
        <v>32465</v>
      </c>
      <c r="BG996" s="37" t="s">
        <v>147</v>
      </c>
      <c r="BH996" s="37" t="s">
        <v>1412</v>
      </c>
      <c r="BI996" s="37"/>
      <c r="BJ996" s="37"/>
      <c r="BK996" s="37"/>
      <c r="BL996" s="37"/>
      <c r="BM996" s="37"/>
      <c r="BN996" s="26"/>
      <c r="BO996" s="26"/>
      <c r="BP996" s="26"/>
      <c r="BQ996" s="38"/>
      <c r="BR996" s="26"/>
      <c r="BS996" s="26"/>
      <c r="BT996" s="26"/>
      <c r="BU996" s="26"/>
      <c r="BV996" s="39"/>
    </row>
    <row r="997" spans="1:74" ht="15" hidden="1" customHeight="1">
      <c r="A997" s="26">
        <v>2020</v>
      </c>
      <c r="B997" s="26">
        <v>993</v>
      </c>
      <c r="C997" s="26" t="s">
        <v>129</v>
      </c>
      <c r="D997" s="26" t="s">
        <v>1479</v>
      </c>
      <c r="E997" s="26" t="s">
        <v>1480</v>
      </c>
      <c r="F997" s="27">
        <v>43964</v>
      </c>
      <c r="G997" s="26" t="s">
        <v>2254</v>
      </c>
      <c r="H997" s="67" t="s">
        <v>1402</v>
      </c>
      <c r="I997" s="67" t="s">
        <v>1402</v>
      </c>
      <c r="J997" s="28" t="s">
        <v>2255</v>
      </c>
      <c r="K997" s="26" t="s">
        <v>1483</v>
      </c>
      <c r="L997" s="26" t="s">
        <v>136</v>
      </c>
      <c r="M997" s="26" t="s">
        <v>137</v>
      </c>
      <c r="N997" s="26" t="s">
        <v>138</v>
      </c>
      <c r="O997" s="26" t="s">
        <v>138</v>
      </c>
      <c r="P997" s="29">
        <v>137</v>
      </c>
      <c r="Q997" s="30">
        <v>78</v>
      </c>
      <c r="R997" s="30">
        <v>5850</v>
      </c>
      <c r="S997" s="31" t="e">
        <f>#N/A</f>
        <v>#N/A</v>
      </c>
      <c r="T997" s="30">
        <v>1392</v>
      </c>
      <c r="U997" s="30">
        <v>1194</v>
      </c>
      <c r="V997" s="32">
        <v>4.9000000000000004</v>
      </c>
      <c r="W997" s="30">
        <v>51</v>
      </c>
      <c r="X997" s="30" t="e">
        <f>#N/A</f>
        <v>#N/A</v>
      </c>
      <c r="Y997" s="30" t="e">
        <f>#N/A</f>
        <v>#N/A</v>
      </c>
      <c r="AB997" s="33" t="e">
        <f>#N/A</f>
        <v>#N/A</v>
      </c>
      <c r="AC997" s="30">
        <v>1800</v>
      </c>
      <c r="AD997" s="30" t="e">
        <f>#N/A</f>
        <v>#N/A</v>
      </c>
      <c r="AE997" s="76">
        <v>0.94296296296296289</v>
      </c>
      <c r="AG997" s="30" t="e">
        <f>#N/A</f>
        <v>#N/A</v>
      </c>
      <c r="AH997" s="30" t="e">
        <f>#N/A</f>
        <v>#N/A</v>
      </c>
      <c r="AI997" s="30">
        <v>6081.6</v>
      </c>
      <c r="AJ997" s="30">
        <v>5792</v>
      </c>
      <c r="AK997" s="26" t="s">
        <v>139</v>
      </c>
      <c r="AL997" s="26">
        <v>22</v>
      </c>
      <c r="AM997" s="26" t="s">
        <v>2203</v>
      </c>
      <c r="AU997" s="67" t="s">
        <v>1526</v>
      </c>
      <c r="AV997" s="107" t="s">
        <v>2240</v>
      </c>
      <c r="AW997" s="107" t="s">
        <v>2241</v>
      </c>
      <c r="BA997" s="26" t="s">
        <v>1187</v>
      </c>
      <c r="BB997" s="26" t="s">
        <v>1410</v>
      </c>
      <c r="BC997" s="26" t="s">
        <v>1411</v>
      </c>
      <c r="BD997" s="37">
        <v>44009</v>
      </c>
      <c r="BE997" s="30">
        <v>34207</v>
      </c>
      <c r="BF997" s="30">
        <v>32465</v>
      </c>
      <c r="BG997" s="37" t="s">
        <v>147</v>
      </c>
      <c r="BH997" s="37" t="s">
        <v>1412</v>
      </c>
      <c r="BI997" s="37"/>
      <c r="BJ997" s="37"/>
      <c r="BK997" s="37"/>
      <c r="BL997" s="37"/>
      <c r="BM997" s="37"/>
      <c r="BN997" s="26"/>
      <c r="BO997" s="26"/>
      <c r="BP997" s="26"/>
      <c r="BQ997" s="38"/>
      <c r="BR997" s="26"/>
      <c r="BS997" s="26"/>
      <c r="BT997" s="26"/>
      <c r="BU997" s="26"/>
      <c r="BV997" s="39"/>
    </row>
    <row r="998" spans="1:74" ht="15" hidden="1" customHeight="1">
      <c r="A998" s="26">
        <v>2020</v>
      </c>
      <c r="B998" s="26">
        <v>994</v>
      </c>
      <c r="C998" s="26" t="s">
        <v>129</v>
      </c>
      <c r="D998" s="26" t="s">
        <v>1479</v>
      </c>
      <c r="E998" s="26" t="s">
        <v>1480</v>
      </c>
      <c r="F998" s="27">
        <v>43964</v>
      </c>
      <c r="G998" s="26" t="s">
        <v>2256</v>
      </c>
      <c r="H998" s="67" t="s">
        <v>1402</v>
      </c>
      <c r="I998" s="67" t="s">
        <v>1402</v>
      </c>
      <c r="J998" s="28" t="s">
        <v>2257</v>
      </c>
      <c r="K998" s="26" t="s">
        <v>1483</v>
      </c>
      <c r="L998" s="26" t="s">
        <v>136</v>
      </c>
      <c r="M998" s="26" t="s">
        <v>137</v>
      </c>
      <c r="N998" s="26" t="s">
        <v>138</v>
      </c>
      <c r="O998" s="26" t="s">
        <v>138</v>
      </c>
      <c r="P998" s="29">
        <v>138</v>
      </c>
      <c r="Q998" s="30">
        <v>67</v>
      </c>
      <c r="R998" s="30">
        <v>3720</v>
      </c>
      <c r="S998" s="31" t="e">
        <f>#N/A</f>
        <v>#N/A</v>
      </c>
      <c r="T998" s="30">
        <v>973</v>
      </c>
      <c r="U998" s="30">
        <v>820</v>
      </c>
      <c r="V998" s="32">
        <v>5.0847457627118642</v>
      </c>
      <c r="W998" s="30">
        <v>50</v>
      </c>
      <c r="X998" s="30" t="e">
        <f>#N/A</f>
        <v>#N/A</v>
      </c>
      <c r="Y998" s="30" t="e">
        <f>#N/A</f>
        <v>#N/A</v>
      </c>
      <c r="AB998" s="33" t="e">
        <f>#N/A</f>
        <v>#N/A</v>
      </c>
      <c r="AC998" s="30">
        <v>1800</v>
      </c>
      <c r="AD998" s="30" t="e">
        <f>#N/A</f>
        <v>#N/A</v>
      </c>
      <c r="AE998" s="76">
        <v>0.92285714285714282</v>
      </c>
      <c r="AG998" s="30" t="e">
        <f>#N/A</f>
        <v>#N/A</v>
      </c>
      <c r="AH998" s="30" t="e">
        <f>#N/A</f>
        <v>#N/A</v>
      </c>
      <c r="AI998" s="30">
        <v>3867.15</v>
      </c>
      <c r="AJ998" s="30">
        <v>3683</v>
      </c>
      <c r="AK998" s="26" t="s">
        <v>139</v>
      </c>
      <c r="AL998" s="26">
        <v>22</v>
      </c>
      <c r="AM998" s="26" t="s">
        <v>2203</v>
      </c>
      <c r="AU998" s="67" t="s">
        <v>1526</v>
      </c>
      <c r="AV998" s="107" t="s">
        <v>2258</v>
      </c>
      <c r="AW998" s="107" t="s">
        <v>2259</v>
      </c>
      <c r="BA998" s="26" t="s">
        <v>1187</v>
      </c>
      <c r="BB998" s="26" t="s">
        <v>1410</v>
      </c>
      <c r="BC998" s="26" t="s">
        <v>1411</v>
      </c>
      <c r="BD998" s="37">
        <v>44009</v>
      </c>
      <c r="BE998" s="30">
        <v>34207</v>
      </c>
      <c r="BF998" s="30">
        <v>32465</v>
      </c>
      <c r="BG998" s="37" t="s">
        <v>147</v>
      </c>
      <c r="BH998" s="37" t="s">
        <v>1412</v>
      </c>
      <c r="BI998" s="37"/>
      <c r="BJ998" s="37"/>
      <c r="BK998" s="37"/>
      <c r="BL998" s="37"/>
      <c r="BM998" s="37"/>
      <c r="BN998" s="26"/>
      <c r="BO998" s="26"/>
      <c r="BP998" s="26"/>
      <c r="BQ998" s="38"/>
      <c r="BR998" s="26"/>
      <c r="BS998" s="26"/>
      <c r="BT998" s="26"/>
      <c r="BU998" s="26"/>
      <c r="BV998" s="39"/>
    </row>
    <row r="999" spans="1:74" ht="15" hidden="1" customHeight="1">
      <c r="A999" s="26">
        <v>2020</v>
      </c>
      <c r="B999" s="26">
        <v>995</v>
      </c>
      <c r="C999" s="26" t="s">
        <v>129</v>
      </c>
      <c r="D999" s="26" t="s">
        <v>1479</v>
      </c>
      <c r="E999" s="26" t="s">
        <v>1480</v>
      </c>
      <c r="F999" s="27">
        <v>43964</v>
      </c>
      <c r="G999" s="26" t="s">
        <v>2260</v>
      </c>
      <c r="H999" s="67" t="s">
        <v>1402</v>
      </c>
      <c r="I999" s="67" t="s">
        <v>1402</v>
      </c>
      <c r="J999" s="28" t="s">
        <v>2261</v>
      </c>
      <c r="K999" s="26" t="s">
        <v>1483</v>
      </c>
      <c r="L999" s="26" t="s">
        <v>136</v>
      </c>
      <c r="M999" s="26" t="s">
        <v>137</v>
      </c>
      <c r="N999" s="26" t="s">
        <v>138</v>
      </c>
      <c r="O999" s="26" t="s">
        <v>138</v>
      </c>
      <c r="P999" s="29">
        <v>139</v>
      </c>
      <c r="Q999" s="30">
        <v>80</v>
      </c>
      <c r="R999" s="30">
        <v>6320</v>
      </c>
      <c r="S999" s="31" t="e">
        <f>#N/A</f>
        <v>#N/A</v>
      </c>
      <c r="T999" s="30">
        <v>1540</v>
      </c>
      <c r="U999" s="30">
        <v>1383</v>
      </c>
      <c r="V999" s="32">
        <v>5.0999999999999996</v>
      </c>
      <c r="W999" s="30">
        <v>51</v>
      </c>
      <c r="X999" s="30" t="e">
        <f>#N/A</f>
        <v>#N/A</v>
      </c>
      <c r="Y999" s="30" t="e">
        <f>#N/A</f>
        <v>#N/A</v>
      </c>
      <c r="AB999" s="33" t="e">
        <f>#N/A</f>
        <v>#N/A</v>
      </c>
      <c r="AC999" s="30">
        <v>1800</v>
      </c>
      <c r="AD999" s="30" t="e">
        <f>#N/A</f>
        <v>#N/A</v>
      </c>
      <c r="AE999" s="76">
        <v>0.94551724137931037</v>
      </c>
      <c r="AG999" s="30" t="e">
        <f>#N/A</f>
        <v>#N/A</v>
      </c>
      <c r="AH999" s="30" t="e">
        <f>#N/A</f>
        <v>#N/A</v>
      </c>
      <c r="AI999" s="30">
        <v>6569.85</v>
      </c>
      <c r="AJ999" s="30">
        <v>6257</v>
      </c>
      <c r="AK999" s="26" t="s">
        <v>139</v>
      </c>
      <c r="AL999" s="26">
        <v>22</v>
      </c>
      <c r="AM999" s="26" t="s">
        <v>2203</v>
      </c>
      <c r="AU999" s="67" t="s">
        <v>1526</v>
      </c>
      <c r="AV999" s="107" t="s">
        <v>2258</v>
      </c>
      <c r="AW999" s="107" t="s">
        <v>2259</v>
      </c>
      <c r="BA999" s="26" t="s">
        <v>1187</v>
      </c>
      <c r="BB999" s="26" t="s">
        <v>1410</v>
      </c>
      <c r="BC999" s="26" t="s">
        <v>1411</v>
      </c>
      <c r="BD999" s="37">
        <v>44009</v>
      </c>
      <c r="BE999" s="30">
        <v>34207</v>
      </c>
      <c r="BF999" s="30">
        <v>32465</v>
      </c>
      <c r="BG999" s="37" t="s">
        <v>147</v>
      </c>
      <c r="BH999" s="37" t="s">
        <v>1412</v>
      </c>
      <c r="BI999" s="37"/>
      <c r="BJ999" s="37"/>
      <c r="BK999" s="37"/>
      <c r="BL999" s="37"/>
      <c r="BM999" s="37"/>
      <c r="BN999" s="26"/>
      <c r="BO999" s="26"/>
      <c r="BP999" s="26"/>
      <c r="BQ999" s="38"/>
      <c r="BR999" s="26"/>
      <c r="BS999" s="26"/>
      <c r="BT999" s="26"/>
      <c r="BU999" s="26"/>
      <c r="BV999" s="39"/>
    </row>
    <row r="1000" spans="1:74" ht="15" hidden="1" customHeight="1">
      <c r="A1000" s="26">
        <v>2020</v>
      </c>
      <c r="B1000" s="26">
        <v>996</v>
      </c>
      <c r="C1000" s="26" t="s">
        <v>129</v>
      </c>
      <c r="D1000" s="26" t="s">
        <v>1479</v>
      </c>
      <c r="E1000" s="26" t="s">
        <v>1480</v>
      </c>
      <c r="F1000" s="27">
        <v>43964</v>
      </c>
      <c r="G1000" s="26" t="s">
        <v>2262</v>
      </c>
      <c r="H1000" s="67" t="s">
        <v>1402</v>
      </c>
      <c r="I1000" s="67" t="s">
        <v>1402</v>
      </c>
      <c r="J1000" s="28" t="s">
        <v>2263</v>
      </c>
      <c r="K1000" s="26" t="s">
        <v>1483</v>
      </c>
      <c r="L1000" s="26" t="s">
        <v>136</v>
      </c>
      <c r="M1000" s="26" t="s">
        <v>137</v>
      </c>
      <c r="N1000" s="26" t="s">
        <v>138</v>
      </c>
      <c r="O1000" s="26" t="s">
        <v>138</v>
      </c>
      <c r="P1000" s="29">
        <v>140</v>
      </c>
      <c r="Q1000" s="30">
        <v>73</v>
      </c>
      <c r="R1000" s="30">
        <v>5230</v>
      </c>
      <c r="S1000" s="31" t="e">
        <f>#N/A</f>
        <v>#N/A</v>
      </c>
      <c r="T1000" s="30">
        <v>1234</v>
      </c>
      <c r="U1000" s="30">
        <v>1046</v>
      </c>
      <c r="V1000" s="32">
        <v>4.9000000000000004</v>
      </c>
      <c r="W1000" s="30">
        <v>54</v>
      </c>
      <c r="X1000" s="30" t="e">
        <f>#N/A</f>
        <v>#N/A</v>
      </c>
      <c r="Y1000" s="30" t="e">
        <f>#N/A</f>
        <v>#N/A</v>
      </c>
      <c r="AB1000" s="33" t="e">
        <f>#N/A</f>
        <v>#N/A</v>
      </c>
      <c r="AC1000" s="30">
        <v>1800</v>
      </c>
      <c r="AD1000" s="30" t="e">
        <f>#N/A</f>
        <v>#N/A</v>
      </c>
      <c r="AE1000" s="76">
        <v>0.98</v>
      </c>
      <c r="AG1000" s="30" t="e">
        <f>#N/A</f>
        <v>#N/A</v>
      </c>
      <c r="AH1000" s="30" t="e">
        <f>#N/A</f>
        <v>#N/A</v>
      </c>
      <c r="AI1000" s="30">
        <v>5436.9000000000005</v>
      </c>
      <c r="AJ1000" s="30">
        <v>5178</v>
      </c>
      <c r="AK1000" s="26" t="s">
        <v>139</v>
      </c>
      <c r="AL1000" s="26">
        <v>22</v>
      </c>
      <c r="AM1000" s="26" t="s">
        <v>2203</v>
      </c>
      <c r="AU1000" s="67" t="s">
        <v>1526</v>
      </c>
      <c r="AV1000" s="107" t="s">
        <v>2258</v>
      </c>
      <c r="AW1000" s="107" t="s">
        <v>2259</v>
      </c>
      <c r="BA1000" s="26" t="s">
        <v>1187</v>
      </c>
      <c r="BB1000" s="26" t="s">
        <v>1410</v>
      </c>
      <c r="BC1000" s="26" t="s">
        <v>1411</v>
      </c>
      <c r="BD1000" s="37">
        <v>44009</v>
      </c>
      <c r="BE1000" s="30">
        <v>34207</v>
      </c>
      <c r="BF1000" s="30">
        <v>32465</v>
      </c>
      <c r="BG1000" s="37" t="s">
        <v>147</v>
      </c>
      <c r="BH1000" s="37" t="s">
        <v>1412</v>
      </c>
      <c r="BI1000" s="37"/>
      <c r="BJ1000" s="37"/>
      <c r="BK1000" s="37"/>
      <c r="BL1000" s="37"/>
      <c r="BM1000" s="37"/>
      <c r="BN1000" s="26"/>
      <c r="BO1000" s="26"/>
      <c r="BP1000" s="26"/>
      <c r="BQ1000" s="38"/>
      <c r="BR1000" s="26"/>
      <c r="BS1000" s="26"/>
      <c r="BT1000" s="26"/>
      <c r="BU1000" s="26"/>
      <c r="BV1000" s="39"/>
    </row>
    <row r="1001" spans="1:74" ht="15" hidden="1" customHeight="1">
      <c r="A1001" s="26">
        <v>2020</v>
      </c>
      <c r="B1001" s="26">
        <v>997</v>
      </c>
      <c r="C1001" s="26" t="s">
        <v>129</v>
      </c>
      <c r="D1001" s="26" t="s">
        <v>1479</v>
      </c>
      <c r="E1001" s="26" t="s">
        <v>1480</v>
      </c>
      <c r="F1001" s="27">
        <v>43964</v>
      </c>
      <c r="G1001" s="26" t="s">
        <v>2264</v>
      </c>
      <c r="H1001" s="67" t="s">
        <v>1402</v>
      </c>
      <c r="I1001" s="67" t="s">
        <v>1402</v>
      </c>
      <c r="J1001" s="28" t="s">
        <v>2265</v>
      </c>
      <c r="K1001" s="26" t="s">
        <v>1483</v>
      </c>
      <c r="L1001" s="26" t="s">
        <v>136</v>
      </c>
      <c r="M1001" s="26" t="s">
        <v>137</v>
      </c>
      <c r="N1001" s="26" t="s">
        <v>138</v>
      </c>
      <c r="O1001" s="26" t="s">
        <v>138</v>
      </c>
      <c r="P1001" s="29">
        <v>141</v>
      </c>
      <c r="Q1001" s="30">
        <v>73</v>
      </c>
      <c r="R1001" s="30">
        <v>5660</v>
      </c>
      <c r="S1001" s="31" t="e">
        <f>#N/A</f>
        <v>#N/A</v>
      </c>
      <c r="T1001" s="30">
        <v>1361</v>
      </c>
      <c r="U1001" s="30">
        <v>1200</v>
      </c>
      <c r="V1001" s="32">
        <v>5.2631578947368425</v>
      </c>
      <c r="W1001" s="30">
        <v>43</v>
      </c>
      <c r="X1001" s="30" t="e">
        <f>#N/A</f>
        <v>#N/A</v>
      </c>
      <c r="Y1001" s="30" t="e">
        <f>#N/A</f>
        <v>#N/A</v>
      </c>
      <c r="AB1001" s="33" t="e">
        <f>#N/A</f>
        <v>#N/A</v>
      </c>
      <c r="AC1001" s="30">
        <v>1800</v>
      </c>
      <c r="AD1001" s="30" t="e">
        <f>#N/A</f>
        <v>#N/A</v>
      </c>
      <c r="AE1001" s="76">
        <v>0.95058823529411762</v>
      </c>
      <c r="AG1001" s="30" t="e">
        <f>#N/A</f>
        <v>#N/A</v>
      </c>
      <c r="AH1001" s="30" t="e">
        <f>#N/A</f>
        <v>#N/A</v>
      </c>
      <c r="AI1001" s="30">
        <v>5883.1500000000005</v>
      </c>
      <c r="AJ1001" s="30">
        <v>5603</v>
      </c>
      <c r="AK1001" s="26" t="s">
        <v>139</v>
      </c>
      <c r="AL1001" s="26">
        <v>22</v>
      </c>
      <c r="AM1001" s="26" t="s">
        <v>2203</v>
      </c>
      <c r="AU1001" s="67" t="s">
        <v>1526</v>
      </c>
      <c r="AV1001" s="107" t="s">
        <v>2258</v>
      </c>
      <c r="AW1001" s="107" t="s">
        <v>2259</v>
      </c>
      <c r="BA1001" s="26" t="s">
        <v>1187</v>
      </c>
      <c r="BB1001" s="26" t="s">
        <v>1410</v>
      </c>
      <c r="BC1001" s="26" t="s">
        <v>1411</v>
      </c>
      <c r="BD1001" s="37">
        <v>44009</v>
      </c>
      <c r="BE1001" s="30">
        <v>34207</v>
      </c>
      <c r="BF1001" s="30">
        <v>32465</v>
      </c>
      <c r="BG1001" s="37" t="s">
        <v>147</v>
      </c>
      <c r="BH1001" s="37" t="s">
        <v>1412</v>
      </c>
      <c r="BI1001" s="37"/>
      <c r="BJ1001" s="37"/>
      <c r="BK1001" s="37"/>
      <c r="BL1001" s="37"/>
      <c r="BM1001" s="37"/>
      <c r="BN1001" s="26"/>
      <c r="BO1001" s="26"/>
      <c r="BP1001" s="26"/>
      <c r="BQ1001" s="38"/>
      <c r="BR1001" s="26"/>
      <c r="BS1001" s="26"/>
      <c r="BT1001" s="26"/>
      <c r="BU1001" s="26"/>
      <c r="BV1001" s="39"/>
    </row>
    <row r="1002" spans="1:74" ht="15" hidden="1" customHeight="1">
      <c r="A1002" s="26">
        <v>2020</v>
      </c>
      <c r="B1002" s="26">
        <v>998</v>
      </c>
      <c r="C1002" s="26" t="s">
        <v>129</v>
      </c>
      <c r="D1002" s="26" t="s">
        <v>1479</v>
      </c>
      <c r="E1002" s="26" t="s">
        <v>1480</v>
      </c>
      <c r="F1002" s="27">
        <v>43964</v>
      </c>
      <c r="G1002" s="26" t="s">
        <v>2266</v>
      </c>
      <c r="H1002" s="67" t="s">
        <v>1402</v>
      </c>
      <c r="I1002" s="67" t="s">
        <v>1402</v>
      </c>
      <c r="J1002" s="28" t="s">
        <v>2267</v>
      </c>
      <c r="K1002" s="26" t="s">
        <v>1483</v>
      </c>
      <c r="L1002" s="26" t="s">
        <v>136</v>
      </c>
      <c r="M1002" s="26" t="s">
        <v>137</v>
      </c>
      <c r="N1002" s="26" t="s">
        <v>138</v>
      </c>
      <c r="O1002" s="26" t="s">
        <v>138</v>
      </c>
      <c r="P1002" s="29">
        <v>142</v>
      </c>
      <c r="Q1002" s="30">
        <v>69</v>
      </c>
      <c r="R1002" s="30">
        <v>4020</v>
      </c>
      <c r="S1002" s="31" t="e">
        <f>#N/A</f>
        <v>#N/A</v>
      </c>
      <c r="T1002" s="30">
        <v>919</v>
      </c>
      <c r="U1002" s="30">
        <v>771</v>
      </c>
      <c r="V1002" s="32">
        <v>4.9000000000000004</v>
      </c>
      <c r="W1002" s="30">
        <v>53</v>
      </c>
      <c r="X1002" s="30" t="e">
        <f>#N/A</f>
        <v>#N/A</v>
      </c>
      <c r="Y1002" s="30" t="e">
        <f>#N/A</f>
        <v>#N/A</v>
      </c>
      <c r="AB1002" s="33" t="e">
        <f>#N/A</f>
        <v>#N/A</v>
      </c>
      <c r="AC1002" s="30">
        <v>1800</v>
      </c>
      <c r="AD1002" s="30" t="e">
        <f>#N/A</f>
        <v>#N/A</v>
      </c>
      <c r="AE1002" s="76">
        <v>0.91103448275862065</v>
      </c>
      <c r="AG1002" s="30" t="e">
        <f>#N/A</f>
        <v>#N/A</v>
      </c>
      <c r="AH1002" s="30" t="e">
        <f>#N/A</f>
        <v>#N/A</v>
      </c>
      <c r="AI1002" s="30">
        <v>4179</v>
      </c>
      <c r="AJ1002" s="30">
        <v>3980</v>
      </c>
      <c r="AK1002" s="26" t="s">
        <v>139</v>
      </c>
      <c r="AL1002" s="26">
        <v>22</v>
      </c>
      <c r="AM1002" s="26" t="s">
        <v>2203</v>
      </c>
      <c r="AU1002" s="67" t="s">
        <v>1526</v>
      </c>
      <c r="AV1002" s="107" t="s">
        <v>2258</v>
      </c>
      <c r="AW1002" s="107" t="s">
        <v>2259</v>
      </c>
      <c r="BA1002" s="26" t="s">
        <v>1187</v>
      </c>
      <c r="BB1002" s="26" t="s">
        <v>1410</v>
      </c>
      <c r="BC1002" s="26" t="s">
        <v>1411</v>
      </c>
      <c r="BD1002" s="37">
        <v>44009</v>
      </c>
      <c r="BE1002" s="30">
        <v>34207</v>
      </c>
      <c r="BF1002" s="30">
        <v>32465</v>
      </c>
      <c r="BG1002" s="37" t="s">
        <v>147</v>
      </c>
      <c r="BH1002" s="37" t="s">
        <v>1412</v>
      </c>
      <c r="BI1002" s="37"/>
      <c r="BJ1002" s="37"/>
      <c r="BK1002" s="37"/>
      <c r="BL1002" s="37"/>
      <c r="BM1002" s="37"/>
      <c r="BN1002" s="26"/>
      <c r="BO1002" s="26"/>
      <c r="BP1002" s="26"/>
      <c r="BQ1002" s="38"/>
      <c r="BR1002" s="26"/>
      <c r="BS1002" s="26"/>
      <c r="BT1002" s="26"/>
      <c r="BU1002" s="26"/>
      <c r="BV1002" s="39"/>
    </row>
    <row r="1003" spans="1:74" ht="15" hidden="1" customHeight="1">
      <c r="A1003" s="26">
        <v>2020</v>
      </c>
      <c r="B1003" s="26">
        <v>999</v>
      </c>
      <c r="C1003" s="26" t="s">
        <v>129</v>
      </c>
      <c r="D1003" s="26" t="s">
        <v>1479</v>
      </c>
      <c r="E1003" s="26" t="s">
        <v>1480</v>
      </c>
      <c r="F1003" s="27">
        <v>43964</v>
      </c>
      <c r="G1003" s="26" t="s">
        <v>2268</v>
      </c>
      <c r="H1003" s="67" t="s">
        <v>1402</v>
      </c>
      <c r="I1003" s="67" t="s">
        <v>1402</v>
      </c>
      <c r="J1003" s="28" t="s">
        <v>2269</v>
      </c>
      <c r="K1003" s="26" t="s">
        <v>1483</v>
      </c>
      <c r="L1003" s="26" t="s">
        <v>136</v>
      </c>
      <c r="M1003" s="26" t="s">
        <v>137</v>
      </c>
      <c r="N1003" s="26" t="s">
        <v>138</v>
      </c>
      <c r="O1003" s="26" t="s">
        <v>138</v>
      </c>
      <c r="P1003" s="29">
        <v>143</v>
      </c>
      <c r="Q1003" s="30">
        <v>72</v>
      </c>
      <c r="R1003" s="30">
        <v>5040</v>
      </c>
      <c r="S1003" s="31" t="e">
        <f>#N/A</f>
        <v>#N/A</v>
      </c>
      <c r="T1003" s="30">
        <v>1330</v>
      </c>
      <c r="U1003" s="30">
        <v>1219</v>
      </c>
      <c r="V1003" s="32">
        <v>5.2631578947368425</v>
      </c>
      <c r="W1003" s="30">
        <v>45</v>
      </c>
      <c r="X1003" s="30" t="e">
        <f>#N/A</f>
        <v>#N/A</v>
      </c>
      <c r="Y1003" s="30" t="e">
        <f>#N/A</f>
        <v>#N/A</v>
      </c>
      <c r="AB1003" s="33" t="e">
        <f>#N/A</f>
        <v>#N/A</v>
      </c>
      <c r="AC1003" s="30">
        <v>1800</v>
      </c>
      <c r="AD1003" s="30" t="e">
        <f>#N/A</f>
        <v>#N/A</v>
      </c>
      <c r="AE1003" s="76">
        <v>0.98</v>
      </c>
      <c r="AG1003" s="30" t="e">
        <f>#N/A</f>
        <v>#N/A</v>
      </c>
      <c r="AH1003" s="30" t="e">
        <f>#N/A</f>
        <v>#N/A</v>
      </c>
      <c r="AI1003" s="30">
        <v>5239.5</v>
      </c>
      <c r="AJ1003" s="30">
        <v>4990</v>
      </c>
      <c r="AK1003" s="26" t="s">
        <v>139</v>
      </c>
      <c r="AL1003" s="26">
        <v>22</v>
      </c>
      <c r="AM1003" s="26" t="s">
        <v>2203</v>
      </c>
      <c r="AU1003" s="67" t="s">
        <v>1526</v>
      </c>
      <c r="AV1003" s="107" t="s">
        <v>2258</v>
      </c>
      <c r="AW1003" s="107" t="s">
        <v>2259</v>
      </c>
      <c r="BA1003" s="26" t="s">
        <v>1187</v>
      </c>
      <c r="BB1003" s="26" t="s">
        <v>1410</v>
      </c>
      <c r="BC1003" s="26" t="s">
        <v>1411</v>
      </c>
      <c r="BD1003" s="37">
        <v>44009</v>
      </c>
      <c r="BE1003" s="30">
        <v>34207</v>
      </c>
      <c r="BF1003" s="30">
        <v>32465</v>
      </c>
      <c r="BG1003" s="37" t="s">
        <v>147</v>
      </c>
      <c r="BH1003" s="37" t="s">
        <v>1412</v>
      </c>
      <c r="BI1003" s="37"/>
      <c r="BJ1003" s="37"/>
      <c r="BK1003" s="37"/>
      <c r="BL1003" s="37"/>
      <c r="BM1003" s="37"/>
      <c r="BN1003" s="26"/>
      <c r="BO1003" s="26"/>
      <c r="BP1003" s="26"/>
      <c r="BQ1003" s="38"/>
      <c r="BR1003" s="26"/>
      <c r="BS1003" s="26"/>
      <c r="BT1003" s="26"/>
      <c r="BU1003" s="26"/>
      <c r="BV1003" s="39"/>
    </row>
    <row r="1004" spans="1:74" ht="15" hidden="1" customHeight="1">
      <c r="A1004" s="26">
        <v>2020</v>
      </c>
      <c r="B1004" s="26">
        <v>1000</v>
      </c>
      <c r="C1004" s="26" t="s">
        <v>129</v>
      </c>
      <c r="D1004" s="26" t="s">
        <v>1479</v>
      </c>
      <c r="E1004" s="26" t="s">
        <v>1480</v>
      </c>
      <c r="F1004" s="27">
        <v>43964</v>
      </c>
      <c r="G1004" s="26" t="s">
        <v>2270</v>
      </c>
      <c r="H1004" s="67" t="s">
        <v>1402</v>
      </c>
      <c r="I1004" s="67" t="s">
        <v>1402</v>
      </c>
      <c r="J1004" s="28" t="s">
        <v>2271</v>
      </c>
      <c r="K1004" s="26" t="s">
        <v>1483</v>
      </c>
      <c r="L1004" s="26" t="s">
        <v>136</v>
      </c>
      <c r="M1004" s="26" t="s">
        <v>137</v>
      </c>
      <c r="N1004" s="26" t="s">
        <v>138</v>
      </c>
      <c r="O1004" s="26" t="s">
        <v>138</v>
      </c>
      <c r="P1004" s="29">
        <v>144</v>
      </c>
      <c r="Q1004" s="30">
        <v>73</v>
      </c>
      <c r="R1004" s="30">
        <v>6990</v>
      </c>
      <c r="S1004" s="31" t="e">
        <f>#N/A</f>
        <v>#N/A</v>
      </c>
      <c r="T1004" s="30">
        <v>2035</v>
      </c>
      <c r="U1004" s="30">
        <v>1782</v>
      </c>
      <c r="V1004" s="32">
        <v>4.9000000000000004</v>
      </c>
      <c r="W1004" s="30">
        <v>51</v>
      </c>
      <c r="X1004" s="30" t="e">
        <f>#N/A</f>
        <v>#N/A</v>
      </c>
      <c r="Y1004" s="30" t="e">
        <f>#N/A</f>
        <v>#N/A</v>
      </c>
      <c r="AB1004" s="33" t="e">
        <f>#N/A</f>
        <v>#N/A</v>
      </c>
      <c r="AC1004" s="30">
        <v>1800</v>
      </c>
      <c r="AD1004" s="30" t="e">
        <f>#N/A</f>
        <v>#N/A</v>
      </c>
      <c r="AE1004" s="76">
        <v>0.94296296296296289</v>
      </c>
      <c r="AG1004" s="30" t="e">
        <f>#N/A</f>
        <v>#N/A</v>
      </c>
      <c r="AH1004" s="30" t="e">
        <f>#N/A</f>
        <v>#N/A</v>
      </c>
      <c r="AI1004" s="30">
        <v>7266</v>
      </c>
      <c r="AJ1004" s="30">
        <v>6920</v>
      </c>
      <c r="AK1004" s="26" t="s">
        <v>139</v>
      </c>
      <c r="AL1004" s="26">
        <v>22</v>
      </c>
      <c r="AM1004" s="26" t="s">
        <v>2203</v>
      </c>
      <c r="AU1004" s="67" t="s">
        <v>1526</v>
      </c>
      <c r="AV1004" s="107" t="s">
        <v>2258</v>
      </c>
      <c r="AW1004" s="107" t="s">
        <v>2259</v>
      </c>
      <c r="BA1004" s="26" t="s">
        <v>1187</v>
      </c>
      <c r="BB1004" s="26" t="s">
        <v>1410</v>
      </c>
      <c r="BC1004" s="26" t="s">
        <v>1411</v>
      </c>
      <c r="BD1004" s="37">
        <v>44009</v>
      </c>
      <c r="BE1004" s="30">
        <v>34207</v>
      </c>
      <c r="BF1004" s="30">
        <v>32465</v>
      </c>
      <c r="BG1004" s="37" t="s">
        <v>147</v>
      </c>
      <c r="BH1004" s="37" t="s">
        <v>1412</v>
      </c>
      <c r="BI1004" s="37"/>
      <c r="BJ1004" s="37"/>
      <c r="BK1004" s="37"/>
      <c r="BL1004" s="37"/>
      <c r="BM1004" s="37"/>
      <c r="BN1004" s="26"/>
      <c r="BO1004" s="26"/>
      <c r="BP1004" s="26"/>
      <c r="BQ1004" s="38"/>
      <c r="BR1004" s="26"/>
      <c r="BS1004" s="26"/>
      <c r="BT1004" s="26"/>
      <c r="BU1004" s="26"/>
      <c r="BV1004" s="39"/>
    </row>
    <row r="1005" spans="1:74" ht="15" hidden="1" customHeight="1">
      <c r="A1005" s="26">
        <v>2020</v>
      </c>
      <c r="B1005" s="26">
        <v>1001</v>
      </c>
      <c r="C1005" s="26" t="s">
        <v>129</v>
      </c>
      <c r="D1005" s="26" t="s">
        <v>1479</v>
      </c>
      <c r="E1005" s="26" t="s">
        <v>1480</v>
      </c>
      <c r="F1005" s="27">
        <v>43964</v>
      </c>
      <c r="G1005" s="26" t="s">
        <v>2272</v>
      </c>
      <c r="H1005" s="67" t="s">
        <v>1402</v>
      </c>
      <c r="I1005" s="67" t="s">
        <v>1402</v>
      </c>
      <c r="J1005" s="28" t="s">
        <v>2273</v>
      </c>
      <c r="K1005" s="26" t="s">
        <v>1483</v>
      </c>
      <c r="L1005" s="26" t="s">
        <v>136</v>
      </c>
      <c r="M1005" s="26" t="s">
        <v>137</v>
      </c>
      <c r="N1005" s="26" t="s">
        <v>138</v>
      </c>
      <c r="O1005" s="26" t="s">
        <v>138</v>
      </c>
      <c r="P1005" s="29">
        <v>145</v>
      </c>
      <c r="Q1005" s="30">
        <v>75</v>
      </c>
      <c r="R1005" s="30">
        <v>5250</v>
      </c>
      <c r="S1005" s="31" t="e">
        <f>#N/A</f>
        <v>#N/A</v>
      </c>
      <c r="T1005" s="30">
        <v>1120</v>
      </c>
      <c r="U1005" s="30">
        <v>971</v>
      </c>
      <c r="V1005" s="32">
        <v>4.9000000000000004</v>
      </c>
      <c r="W1005" s="30">
        <v>51</v>
      </c>
      <c r="X1005" s="30" t="e">
        <f>#N/A</f>
        <v>#N/A</v>
      </c>
      <c r="Y1005" s="30" t="e">
        <f>#N/A</f>
        <v>#N/A</v>
      </c>
      <c r="AB1005" s="33" t="e">
        <f>#N/A</f>
        <v>#N/A</v>
      </c>
      <c r="AC1005" s="30">
        <v>1800</v>
      </c>
      <c r="AD1005" s="30" t="e">
        <f>#N/A</f>
        <v>#N/A</v>
      </c>
      <c r="AE1005" s="76">
        <v>0.98</v>
      </c>
      <c r="AG1005" s="30" t="e">
        <f>#N/A</f>
        <v>#N/A</v>
      </c>
      <c r="AH1005" s="30" t="e">
        <f>#N/A</f>
        <v>#N/A</v>
      </c>
      <c r="AI1005" s="30">
        <v>5457.9000000000005</v>
      </c>
      <c r="AJ1005" s="30">
        <v>5198</v>
      </c>
      <c r="AK1005" s="26" t="s">
        <v>139</v>
      </c>
      <c r="AL1005" s="26">
        <v>22</v>
      </c>
      <c r="AM1005" s="26" t="s">
        <v>2203</v>
      </c>
      <c r="AU1005" s="67" t="s">
        <v>1526</v>
      </c>
      <c r="AV1005" s="107" t="s">
        <v>2258</v>
      </c>
      <c r="AW1005" s="107" t="s">
        <v>2259</v>
      </c>
      <c r="BA1005" s="26" t="s">
        <v>1187</v>
      </c>
      <c r="BB1005" s="26" t="s">
        <v>1410</v>
      </c>
      <c r="BC1005" s="26" t="s">
        <v>1411</v>
      </c>
      <c r="BD1005" s="37">
        <v>44009</v>
      </c>
      <c r="BE1005" s="30">
        <v>34207</v>
      </c>
      <c r="BF1005" s="30">
        <v>32465</v>
      </c>
      <c r="BG1005" s="37" t="s">
        <v>147</v>
      </c>
      <c r="BH1005" s="37" t="s">
        <v>1412</v>
      </c>
      <c r="BI1005" s="37"/>
      <c r="BJ1005" s="37"/>
      <c r="BK1005" s="37"/>
      <c r="BL1005" s="37"/>
      <c r="BM1005" s="37"/>
      <c r="BN1005" s="26"/>
      <c r="BO1005" s="26"/>
      <c r="BP1005" s="26"/>
      <c r="BQ1005" s="38"/>
      <c r="BR1005" s="26"/>
      <c r="BS1005" s="26"/>
      <c r="BT1005" s="26"/>
      <c r="BU1005" s="26"/>
      <c r="BV1005" s="39"/>
    </row>
    <row r="1006" spans="1:74" ht="15" hidden="1" customHeight="1">
      <c r="A1006" s="26">
        <v>2020</v>
      </c>
      <c r="B1006" s="26">
        <v>1002</v>
      </c>
      <c r="C1006" s="26" t="s">
        <v>129</v>
      </c>
      <c r="D1006" s="26" t="s">
        <v>1479</v>
      </c>
      <c r="E1006" s="26" t="s">
        <v>1480</v>
      </c>
      <c r="F1006" s="27">
        <v>43964</v>
      </c>
      <c r="G1006" s="26" t="s">
        <v>2274</v>
      </c>
      <c r="H1006" s="67" t="s">
        <v>1402</v>
      </c>
      <c r="I1006" s="67" t="s">
        <v>1402</v>
      </c>
      <c r="J1006" s="28" t="s">
        <v>2275</v>
      </c>
      <c r="K1006" s="26" t="s">
        <v>1483</v>
      </c>
      <c r="L1006" s="26" t="s">
        <v>136</v>
      </c>
      <c r="M1006" s="26" t="s">
        <v>137</v>
      </c>
      <c r="N1006" s="26" t="s">
        <v>138</v>
      </c>
      <c r="O1006" s="26" t="s">
        <v>138</v>
      </c>
      <c r="P1006" s="29">
        <v>146</v>
      </c>
      <c r="Q1006" s="30">
        <v>79</v>
      </c>
      <c r="R1006" s="30">
        <v>8080</v>
      </c>
      <c r="S1006" s="31" t="e">
        <f>#N/A</f>
        <v>#N/A</v>
      </c>
      <c r="T1006" s="30">
        <v>1919</v>
      </c>
      <c r="U1006" s="30">
        <v>1644</v>
      </c>
      <c r="V1006" s="32">
        <v>5.3</v>
      </c>
      <c r="W1006" s="30">
        <v>57</v>
      </c>
      <c r="X1006" s="30" t="e">
        <f>#N/A</f>
        <v>#N/A</v>
      </c>
      <c r="Y1006" s="30" t="e">
        <f>#N/A</f>
        <v>#N/A</v>
      </c>
      <c r="AB1006" s="33" t="e">
        <f>#N/A</f>
        <v>#N/A</v>
      </c>
      <c r="AC1006" s="30">
        <v>1800</v>
      </c>
      <c r="AD1006" s="30" t="e">
        <f>#N/A</f>
        <v>#N/A</v>
      </c>
      <c r="AE1006" s="76">
        <v>0.9514285714285714</v>
      </c>
      <c r="AG1006" s="30" t="e">
        <f>#N/A</f>
        <v>#N/A</v>
      </c>
      <c r="AH1006" s="30" t="e">
        <f>#N/A</f>
        <v>#N/A</v>
      </c>
      <c r="AI1006" s="30">
        <v>8398.9500000000007</v>
      </c>
      <c r="AJ1006" s="30">
        <v>7999</v>
      </c>
      <c r="AK1006" s="26" t="s">
        <v>139</v>
      </c>
      <c r="AL1006" s="26">
        <v>22</v>
      </c>
      <c r="AM1006" s="26" t="s">
        <v>2203</v>
      </c>
      <c r="AU1006" s="67" t="s">
        <v>141</v>
      </c>
      <c r="AV1006" s="107" t="s">
        <v>2276</v>
      </c>
      <c r="AW1006" s="107" t="s">
        <v>2277</v>
      </c>
      <c r="BA1006" s="26" t="s">
        <v>1187</v>
      </c>
      <c r="BB1006" s="26" t="s">
        <v>1410</v>
      </c>
      <c r="BC1006" s="26" t="s">
        <v>1411</v>
      </c>
      <c r="BD1006" s="37">
        <v>44009</v>
      </c>
      <c r="BE1006" s="30">
        <v>34207</v>
      </c>
      <c r="BF1006" s="30">
        <v>32465</v>
      </c>
      <c r="BG1006" s="37" t="s">
        <v>147</v>
      </c>
      <c r="BH1006" s="37" t="s">
        <v>1412</v>
      </c>
      <c r="BI1006" s="37"/>
      <c r="BJ1006" s="37"/>
      <c r="BK1006" s="37"/>
      <c r="BL1006" s="37"/>
      <c r="BM1006" s="37"/>
      <c r="BN1006" s="26"/>
      <c r="BO1006" s="26"/>
      <c r="BP1006" s="26"/>
      <c r="BQ1006" s="38"/>
      <c r="BR1006" s="26"/>
      <c r="BS1006" s="26"/>
      <c r="BT1006" s="26"/>
      <c r="BU1006" s="26"/>
      <c r="BV1006" s="39"/>
    </row>
    <row r="1007" spans="1:74" ht="15" hidden="1" customHeight="1">
      <c r="A1007" s="26">
        <v>2020</v>
      </c>
      <c r="B1007" s="26">
        <v>1003</v>
      </c>
      <c r="C1007" s="26" t="s">
        <v>129</v>
      </c>
      <c r="D1007" s="26" t="s">
        <v>1479</v>
      </c>
      <c r="E1007" s="26" t="s">
        <v>1480</v>
      </c>
      <c r="F1007" s="27">
        <v>43964</v>
      </c>
      <c r="G1007" s="26" t="s">
        <v>2278</v>
      </c>
      <c r="H1007" s="67" t="s">
        <v>1402</v>
      </c>
      <c r="I1007" s="67" t="s">
        <v>1402</v>
      </c>
      <c r="J1007" s="28" t="s">
        <v>2279</v>
      </c>
      <c r="K1007" s="26" t="s">
        <v>1483</v>
      </c>
      <c r="L1007" s="26" t="s">
        <v>136</v>
      </c>
      <c r="M1007" s="26" t="s">
        <v>137</v>
      </c>
      <c r="N1007" s="26" t="s">
        <v>138</v>
      </c>
      <c r="O1007" s="26" t="s">
        <v>138</v>
      </c>
      <c r="P1007" s="29">
        <v>147</v>
      </c>
      <c r="Q1007" s="30">
        <v>78</v>
      </c>
      <c r="R1007" s="30">
        <v>7310</v>
      </c>
      <c r="S1007" s="31" t="e">
        <f>#N/A</f>
        <v>#N/A</v>
      </c>
      <c r="T1007" s="30">
        <v>1762</v>
      </c>
      <c r="U1007" s="30">
        <v>1513</v>
      </c>
      <c r="V1007" s="32">
        <v>4.9000000000000004</v>
      </c>
      <c r="W1007" s="30">
        <v>56</v>
      </c>
      <c r="X1007" s="30" t="e">
        <f>#N/A</f>
        <v>#N/A</v>
      </c>
      <c r="Y1007" s="30" t="e">
        <f>#N/A</f>
        <v>#N/A</v>
      </c>
      <c r="AB1007" s="33" t="e">
        <f>#N/A</f>
        <v>#N/A</v>
      </c>
      <c r="AC1007" s="30">
        <v>1800</v>
      </c>
      <c r="AD1007" s="30" t="e">
        <f>#N/A</f>
        <v>#N/A</v>
      </c>
      <c r="AE1007" s="76">
        <v>0.91333333333333333</v>
      </c>
      <c r="AG1007" s="30" t="e">
        <f>#N/A</f>
        <v>#N/A</v>
      </c>
      <c r="AH1007" s="30" t="e">
        <f>#N/A</f>
        <v>#N/A</v>
      </c>
      <c r="AI1007" s="30">
        <v>7598.85</v>
      </c>
      <c r="AJ1007" s="30">
        <v>7237</v>
      </c>
      <c r="AK1007" s="26" t="s">
        <v>139</v>
      </c>
      <c r="AL1007" s="26">
        <v>22</v>
      </c>
      <c r="AM1007" s="26" t="s">
        <v>2203</v>
      </c>
      <c r="AU1007" s="67" t="s">
        <v>141</v>
      </c>
      <c r="AV1007" s="107" t="s">
        <v>2276</v>
      </c>
      <c r="AW1007" s="107" t="s">
        <v>2277</v>
      </c>
      <c r="BA1007" s="26" t="s">
        <v>1187</v>
      </c>
      <c r="BB1007" s="26" t="s">
        <v>1410</v>
      </c>
      <c r="BC1007" s="26" t="s">
        <v>1411</v>
      </c>
      <c r="BD1007" s="37">
        <v>44009</v>
      </c>
      <c r="BE1007" s="30">
        <v>34207</v>
      </c>
      <c r="BF1007" s="30">
        <v>32465</v>
      </c>
      <c r="BG1007" s="37" t="s">
        <v>147</v>
      </c>
      <c r="BH1007" s="37" t="s">
        <v>1412</v>
      </c>
      <c r="BI1007" s="37"/>
      <c r="BJ1007" s="37"/>
      <c r="BK1007" s="37"/>
      <c r="BL1007" s="37"/>
      <c r="BM1007" s="37"/>
      <c r="BN1007" s="26"/>
      <c r="BO1007" s="26"/>
      <c r="BP1007" s="26"/>
      <c r="BQ1007" s="38"/>
      <c r="BR1007" s="26"/>
      <c r="BS1007" s="26"/>
      <c r="BT1007" s="26"/>
      <c r="BU1007" s="26"/>
      <c r="BV1007" s="39"/>
    </row>
    <row r="1008" spans="1:74" ht="15" hidden="1" customHeight="1">
      <c r="A1008" s="26">
        <v>2020</v>
      </c>
      <c r="B1008" s="26">
        <v>1004</v>
      </c>
      <c r="C1008" s="26" t="s">
        <v>129</v>
      </c>
      <c r="D1008" s="26" t="s">
        <v>1479</v>
      </c>
      <c r="E1008" s="26" t="s">
        <v>1480</v>
      </c>
      <c r="F1008" s="27">
        <v>43964</v>
      </c>
      <c r="G1008" s="26" t="s">
        <v>2280</v>
      </c>
      <c r="H1008" s="67" t="s">
        <v>1402</v>
      </c>
      <c r="I1008" s="67" t="s">
        <v>1402</v>
      </c>
      <c r="J1008" s="28" t="s">
        <v>2281</v>
      </c>
      <c r="K1008" s="26" t="s">
        <v>1483</v>
      </c>
      <c r="L1008" s="26" t="s">
        <v>136</v>
      </c>
      <c r="M1008" s="26" t="s">
        <v>137</v>
      </c>
      <c r="N1008" s="26" t="s">
        <v>138</v>
      </c>
      <c r="O1008" s="26" t="s">
        <v>138</v>
      </c>
      <c r="P1008" s="29">
        <v>148</v>
      </c>
      <c r="Q1008" s="30">
        <v>83</v>
      </c>
      <c r="R1008" s="30">
        <v>8520</v>
      </c>
      <c r="S1008" s="31" t="e">
        <f>#N/A</f>
        <v>#N/A</v>
      </c>
      <c r="T1008" s="30">
        <v>2012</v>
      </c>
      <c r="U1008" s="30">
        <v>1714</v>
      </c>
      <c r="V1008" s="32">
        <v>5.3</v>
      </c>
      <c r="W1008" s="30">
        <v>44</v>
      </c>
      <c r="X1008" s="30" t="e">
        <f>#N/A</f>
        <v>#N/A</v>
      </c>
      <c r="Y1008" s="30" t="e">
        <f>#N/A</f>
        <v>#N/A</v>
      </c>
      <c r="AB1008" s="33" t="e">
        <f>#N/A</f>
        <v>#N/A</v>
      </c>
      <c r="AC1008" s="30">
        <v>1800</v>
      </c>
      <c r="AD1008" s="30" t="e">
        <f>#N/A</f>
        <v>#N/A</v>
      </c>
      <c r="AE1008" s="76">
        <v>0.98</v>
      </c>
      <c r="AG1008" s="30" t="e">
        <f>#N/A</f>
        <v>#N/A</v>
      </c>
      <c r="AH1008" s="30" t="e">
        <f>#N/A</f>
        <v>#N/A</v>
      </c>
      <c r="AI1008" s="30">
        <v>8856.75</v>
      </c>
      <c r="AJ1008" s="30">
        <v>8435</v>
      </c>
      <c r="AK1008" s="26" t="s">
        <v>139</v>
      </c>
      <c r="AL1008" s="26">
        <v>22</v>
      </c>
      <c r="AM1008" s="26" t="s">
        <v>2203</v>
      </c>
      <c r="AU1008" s="67" t="s">
        <v>141</v>
      </c>
      <c r="AV1008" s="107" t="s">
        <v>2276</v>
      </c>
      <c r="AW1008" s="107" t="s">
        <v>2277</v>
      </c>
      <c r="BA1008" s="26" t="s">
        <v>1187</v>
      </c>
      <c r="BB1008" s="26" t="s">
        <v>1410</v>
      </c>
      <c r="BC1008" s="26" t="s">
        <v>1411</v>
      </c>
      <c r="BD1008" s="37">
        <v>44009</v>
      </c>
      <c r="BE1008" s="30">
        <v>34207</v>
      </c>
      <c r="BF1008" s="30">
        <v>32465</v>
      </c>
      <c r="BG1008" s="37" t="s">
        <v>147</v>
      </c>
      <c r="BH1008" s="37" t="s">
        <v>1412</v>
      </c>
      <c r="BI1008" s="37"/>
      <c r="BJ1008" s="37"/>
      <c r="BK1008" s="37"/>
      <c r="BL1008" s="37"/>
      <c r="BM1008" s="37"/>
      <c r="BN1008" s="26"/>
      <c r="BO1008" s="26"/>
      <c r="BP1008" s="26"/>
      <c r="BQ1008" s="38"/>
      <c r="BR1008" s="26"/>
      <c r="BS1008" s="26"/>
      <c r="BT1008" s="26"/>
      <c r="BU1008" s="26"/>
      <c r="BV1008" s="39"/>
    </row>
    <row r="1009" spans="1:74" ht="15" hidden="1" customHeight="1">
      <c r="A1009" s="26">
        <v>2020</v>
      </c>
      <c r="B1009" s="26">
        <v>1005</v>
      </c>
      <c r="C1009" s="26" t="s">
        <v>129</v>
      </c>
      <c r="D1009" s="26" t="s">
        <v>1479</v>
      </c>
      <c r="E1009" s="26" t="s">
        <v>1480</v>
      </c>
      <c r="F1009" s="27">
        <v>43964</v>
      </c>
      <c r="G1009" s="26" t="s">
        <v>2282</v>
      </c>
      <c r="H1009" s="67" t="s">
        <v>1402</v>
      </c>
      <c r="I1009" s="67" t="s">
        <v>1402</v>
      </c>
      <c r="J1009" s="28" t="s">
        <v>2283</v>
      </c>
      <c r="K1009" s="26" t="s">
        <v>1483</v>
      </c>
      <c r="L1009" s="26" t="s">
        <v>136</v>
      </c>
      <c r="M1009" s="26" t="s">
        <v>137</v>
      </c>
      <c r="N1009" s="26" t="s">
        <v>138</v>
      </c>
      <c r="O1009" s="26" t="s">
        <v>138</v>
      </c>
      <c r="P1009" s="29">
        <v>149</v>
      </c>
      <c r="Q1009" s="30">
        <v>73</v>
      </c>
      <c r="R1009" s="30">
        <v>5310</v>
      </c>
      <c r="S1009" s="31" t="e">
        <f>#N/A</f>
        <v>#N/A</v>
      </c>
      <c r="T1009" s="30">
        <v>1328</v>
      </c>
      <c r="U1009" s="30">
        <v>1117</v>
      </c>
      <c r="V1009" s="32">
        <v>5.0847457627118642</v>
      </c>
      <c r="W1009" s="30">
        <v>50</v>
      </c>
      <c r="X1009" s="30" t="e">
        <f>#N/A</f>
        <v>#N/A</v>
      </c>
      <c r="Y1009" s="30" t="e">
        <f>#N/A</f>
        <v>#N/A</v>
      </c>
      <c r="AB1009" s="33" t="e">
        <f>#N/A</f>
        <v>#N/A</v>
      </c>
      <c r="AC1009" s="30">
        <v>1800</v>
      </c>
      <c r="AD1009" s="30" t="e">
        <f>#N/A</f>
        <v>#N/A</v>
      </c>
      <c r="AE1009" s="76">
        <v>0.95058823529411762</v>
      </c>
      <c r="AG1009" s="30" t="e">
        <f>#N/A</f>
        <v>#N/A</v>
      </c>
      <c r="AH1009" s="30" t="e">
        <f>#N/A</f>
        <v>#N/A</v>
      </c>
      <c r="AI1009" s="30">
        <v>5519.85</v>
      </c>
      <c r="AJ1009" s="30">
        <v>5257</v>
      </c>
      <c r="AK1009" s="26" t="s">
        <v>139</v>
      </c>
      <c r="AL1009" s="26">
        <v>22</v>
      </c>
      <c r="AM1009" s="26" t="s">
        <v>2203</v>
      </c>
      <c r="AU1009" s="67" t="s">
        <v>141</v>
      </c>
      <c r="AV1009" s="107" t="s">
        <v>2276</v>
      </c>
      <c r="AW1009" s="107" t="s">
        <v>2277</v>
      </c>
      <c r="BA1009" s="26" t="s">
        <v>1187</v>
      </c>
      <c r="BB1009" s="26" t="s">
        <v>1410</v>
      </c>
      <c r="BC1009" s="26" t="s">
        <v>1411</v>
      </c>
      <c r="BD1009" s="37">
        <v>44009</v>
      </c>
      <c r="BE1009" s="30">
        <v>34207</v>
      </c>
      <c r="BF1009" s="30">
        <v>32465</v>
      </c>
      <c r="BG1009" s="37" t="s">
        <v>147</v>
      </c>
      <c r="BH1009" s="37" t="s">
        <v>1412</v>
      </c>
      <c r="BI1009" s="37"/>
      <c r="BJ1009" s="37"/>
      <c r="BK1009" s="37"/>
      <c r="BL1009" s="37"/>
      <c r="BM1009" s="37"/>
      <c r="BN1009" s="26"/>
      <c r="BO1009" s="26"/>
      <c r="BP1009" s="26"/>
      <c r="BQ1009" s="38"/>
      <c r="BR1009" s="26"/>
      <c r="BS1009" s="26"/>
      <c r="BT1009" s="26"/>
      <c r="BU1009" s="26"/>
      <c r="BV1009" s="39"/>
    </row>
    <row r="1010" spans="1:74" ht="15" hidden="1" customHeight="1">
      <c r="A1010" s="26">
        <v>2020</v>
      </c>
      <c r="B1010" s="26">
        <v>1006</v>
      </c>
      <c r="C1010" s="26" t="s">
        <v>129</v>
      </c>
      <c r="D1010" s="26" t="s">
        <v>1479</v>
      </c>
      <c r="E1010" s="26" t="s">
        <v>1480</v>
      </c>
      <c r="F1010" s="27">
        <v>43964</v>
      </c>
      <c r="G1010" s="26" t="s">
        <v>2284</v>
      </c>
      <c r="H1010" s="67" t="s">
        <v>1402</v>
      </c>
      <c r="I1010" s="67" t="s">
        <v>1402</v>
      </c>
      <c r="J1010" s="28" t="s">
        <v>2285</v>
      </c>
      <c r="K1010" s="26" t="s">
        <v>1483</v>
      </c>
      <c r="L1010" s="26" t="s">
        <v>136</v>
      </c>
      <c r="M1010" s="26" t="s">
        <v>137</v>
      </c>
      <c r="N1010" s="26" t="s">
        <v>138</v>
      </c>
      <c r="O1010" s="26" t="s">
        <v>138</v>
      </c>
      <c r="P1010" s="29">
        <v>150</v>
      </c>
      <c r="Q1010" s="30">
        <v>78</v>
      </c>
      <c r="R1010" s="30">
        <v>5320</v>
      </c>
      <c r="S1010" s="31" t="e">
        <f>#N/A</f>
        <v>#N/A</v>
      </c>
      <c r="T1010" s="30">
        <v>1663</v>
      </c>
      <c r="U1010" s="30">
        <v>1372</v>
      </c>
      <c r="V1010" s="32">
        <v>4.838709677419355</v>
      </c>
      <c r="W1010" s="30">
        <v>55</v>
      </c>
      <c r="X1010" s="30" t="e">
        <f>#N/A</f>
        <v>#N/A</v>
      </c>
      <c r="Y1010" s="30" t="e">
        <f>#N/A</f>
        <v>#N/A</v>
      </c>
      <c r="AB1010" s="33" t="e">
        <f>#N/A</f>
        <v>#N/A</v>
      </c>
      <c r="AC1010" s="30">
        <v>1800</v>
      </c>
      <c r="AD1010" s="30" t="e">
        <f>#N/A</f>
        <v>#N/A</v>
      </c>
      <c r="AE1010" s="76">
        <v>0.94428571428571428</v>
      </c>
      <c r="AG1010" s="30" t="e">
        <f>#N/A</f>
        <v>#N/A</v>
      </c>
      <c r="AH1010" s="30" t="e">
        <f>#N/A</f>
        <v>#N/A</v>
      </c>
      <c r="AI1010" s="30">
        <v>5530.35</v>
      </c>
      <c r="AJ1010" s="30">
        <v>5267</v>
      </c>
      <c r="AK1010" s="26" t="s">
        <v>139</v>
      </c>
      <c r="AL1010" s="26">
        <v>22</v>
      </c>
      <c r="AM1010" s="26" t="s">
        <v>2203</v>
      </c>
      <c r="AU1010" s="67" t="s">
        <v>141</v>
      </c>
      <c r="AV1010" s="107" t="s">
        <v>2276</v>
      </c>
      <c r="AW1010" s="107" t="s">
        <v>2277</v>
      </c>
      <c r="BA1010" s="26" t="s">
        <v>1187</v>
      </c>
      <c r="BB1010" s="26" t="s">
        <v>1410</v>
      </c>
      <c r="BC1010" s="26" t="s">
        <v>1411</v>
      </c>
      <c r="BD1010" s="37">
        <v>44009</v>
      </c>
      <c r="BE1010" s="30">
        <v>34207</v>
      </c>
      <c r="BF1010" s="30">
        <v>32465</v>
      </c>
      <c r="BG1010" s="37" t="s">
        <v>147</v>
      </c>
      <c r="BH1010" s="37" t="s">
        <v>1412</v>
      </c>
      <c r="BI1010" s="37"/>
      <c r="BJ1010" s="37"/>
      <c r="BK1010" s="37"/>
      <c r="BL1010" s="37"/>
      <c r="BM1010" s="37"/>
      <c r="BN1010" s="26"/>
      <c r="BO1010" s="26"/>
      <c r="BP1010" s="26"/>
      <c r="BQ1010" s="38"/>
      <c r="BR1010" s="26"/>
      <c r="BS1010" s="26"/>
      <c r="BT1010" s="26"/>
      <c r="BU1010" s="26"/>
      <c r="BV1010" s="39"/>
    </row>
    <row r="1011" spans="1:74" ht="15" hidden="1" customHeight="1">
      <c r="A1011" s="26">
        <v>2020</v>
      </c>
      <c r="B1011" s="26">
        <v>1007</v>
      </c>
      <c r="C1011" s="26" t="s">
        <v>129</v>
      </c>
      <c r="D1011" s="26" t="s">
        <v>1479</v>
      </c>
      <c r="E1011" s="26" t="s">
        <v>1480</v>
      </c>
      <c r="F1011" s="27">
        <v>43964</v>
      </c>
      <c r="G1011" s="26" t="s">
        <v>2286</v>
      </c>
      <c r="H1011" s="67" t="s">
        <v>1402</v>
      </c>
      <c r="I1011" s="67" t="s">
        <v>1402</v>
      </c>
      <c r="J1011" s="28" t="s">
        <v>2287</v>
      </c>
      <c r="K1011" s="26" t="s">
        <v>1483</v>
      </c>
      <c r="L1011" s="26" t="s">
        <v>136</v>
      </c>
      <c r="M1011" s="26" t="s">
        <v>137</v>
      </c>
      <c r="N1011" s="26" t="s">
        <v>138</v>
      </c>
      <c r="O1011" s="26" t="s">
        <v>138</v>
      </c>
      <c r="P1011" s="29">
        <v>151</v>
      </c>
      <c r="Q1011" s="30">
        <v>70</v>
      </c>
      <c r="R1011" s="30">
        <v>4480</v>
      </c>
      <c r="S1011" s="31" t="e">
        <f>#N/A</f>
        <v>#N/A</v>
      </c>
      <c r="T1011" s="30">
        <v>1115</v>
      </c>
      <c r="U1011" s="30">
        <v>945</v>
      </c>
      <c r="V1011" s="32">
        <v>4.9000000000000004</v>
      </c>
      <c r="W1011" s="30">
        <v>54</v>
      </c>
      <c r="X1011" s="30" t="e">
        <f>#N/A</f>
        <v>#N/A</v>
      </c>
      <c r="Y1011" s="30" t="e">
        <f>#N/A</f>
        <v>#N/A</v>
      </c>
      <c r="AB1011" s="33" t="e">
        <f>#N/A</f>
        <v>#N/A</v>
      </c>
      <c r="AC1011" s="30">
        <v>1800</v>
      </c>
      <c r="AD1011" s="30" t="e">
        <f>#N/A</f>
        <v>#N/A</v>
      </c>
      <c r="AE1011" s="76">
        <v>0.98</v>
      </c>
      <c r="AG1011" s="30" t="e">
        <f>#N/A</f>
        <v>#N/A</v>
      </c>
      <c r="AH1011" s="30" t="e">
        <f>#N/A</f>
        <v>#N/A</v>
      </c>
      <c r="AI1011" s="30">
        <v>4656.75</v>
      </c>
      <c r="AJ1011" s="30">
        <v>4435</v>
      </c>
      <c r="AK1011" s="26" t="s">
        <v>139</v>
      </c>
      <c r="AL1011" s="26">
        <v>22</v>
      </c>
      <c r="AM1011" s="26" t="s">
        <v>2203</v>
      </c>
      <c r="AU1011" s="67" t="s">
        <v>141</v>
      </c>
      <c r="AV1011" s="107" t="s">
        <v>2276</v>
      </c>
      <c r="AW1011" s="107" t="s">
        <v>2277</v>
      </c>
      <c r="BA1011" s="26" t="s">
        <v>1187</v>
      </c>
      <c r="BB1011" s="26" t="s">
        <v>1410</v>
      </c>
      <c r="BC1011" s="26" t="s">
        <v>1411</v>
      </c>
      <c r="BD1011" s="37">
        <v>44009</v>
      </c>
      <c r="BE1011" s="30">
        <v>34207</v>
      </c>
      <c r="BF1011" s="30">
        <v>32465</v>
      </c>
      <c r="BG1011" s="37" t="s">
        <v>147</v>
      </c>
      <c r="BH1011" s="37" t="s">
        <v>1412</v>
      </c>
      <c r="BI1011" s="37"/>
      <c r="BJ1011" s="37"/>
      <c r="BK1011" s="37"/>
      <c r="BL1011" s="37"/>
      <c r="BM1011" s="37"/>
      <c r="BN1011" s="26"/>
      <c r="BO1011" s="26"/>
      <c r="BP1011" s="26"/>
      <c r="BQ1011" s="38"/>
      <c r="BR1011" s="26"/>
      <c r="BS1011" s="26"/>
      <c r="BT1011" s="26"/>
      <c r="BU1011" s="26"/>
      <c r="BV1011" s="39"/>
    </row>
    <row r="1012" spans="1:74" ht="15" hidden="1" customHeight="1">
      <c r="A1012" s="26">
        <v>2020</v>
      </c>
      <c r="B1012" s="26">
        <v>1008</v>
      </c>
      <c r="C1012" s="26" t="s">
        <v>129</v>
      </c>
      <c r="D1012" s="26" t="s">
        <v>1479</v>
      </c>
      <c r="E1012" s="26" t="s">
        <v>1480</v>
      </c>
      <c r="F1012" s="27">
        <v>43964</v>
      </c>
      <c r="G1012" s="26" t="s">
        <v>2288</v>
      </c>
      <c r="H1012" s="67" t="s">
        <v>1402</v>
      </c>
      <c r="I1012" s="67" t="s">
        <v>1402</v>
      </c>
      <c r="J1012" s="28" t="s">
        <v>2289</v>
      </c>
      <c r="K1012" s="26" t="s">
        <v>1483</v>
      </c>
      <c r="L1012" s="26" t="s">
        <v>136</v>
      </c>
      <c r="M1012" s="26" t="s">
        <v>137</v>
      </c>
      <c r="N1012" s="26" t="s">
        <v>138</v>
      </c>
      <c r="O1012" s="26" t="s">
        <v>138</v>
      </c>
      <c r="P1012" s="29">
        <v>152</v>
      </c>
      <c r="Q1012" s="30">
        <v>82</v>
      </c>
      <c r="R1012" s="30">
        <v>8120</v>
      </c>
      <c r="S1012" s="31" t="e">
        <f>#N/A</f>
        <v>#N/A</v>
      </c>
      <c r="T1012" s="30">
        <v>1978</v>
      </c>
      <c r="U1012" s="30">
        <v>1666</v>
      </c>
      <c r="V1012" s="32">
        <v>4.9000000000000004</v>
      </c>
      <c r="W1012" s="30">
        <v>54</v>
      </c>
      <c r="X1012" s="30" t="e">
        <f>#N/A</f>
        <v>#N/A</v>
      </c>
      <c r="Y1012" s="30" t="e">
        <f>#N/A</f>
        <v>#N/A</v>
      </c>
      <c r="AB1012" s="33" t="e">
        <f>#N/A</f>
        <v>#N/A</v>
      </c>
      <c r="AC1012" s="30">
        <v>1800</v>
      </c>
      <c r="AD1012" s="30" t="e">
        <f>#N/A</f>
        <v>#N/A</v>
      </c>
      <c r="AE1012" s="76">
        <v>0.92285714285714282</v>
      </c>
      <c r="AG1012" s="30" t="e">
        <f>#N/A</f>
        <v>#N/A</v>
      </c>
      <c r="AH1012" s="30" t="e">
        <f>#N/A</f>
        <v>#N/A</v>
      </c>
      <c r="AI1012" s="30">
        <v>8440.9500000000007</v>
      </c>
      <c r="AJ1012" s="30">
        <v>8039</v>
      </c>
      <c r="AK1012" s="26" t="s">
        <v>139</v>
      </c>
      <c r="AL1012" s="26">
        <v>22</v>
      </c>
      <c r="AM1012" s="26" t="s">
        <v>2203</v>
      </c>
      <c r="AU1012" s="67" t="s">
        <v>141</v>
      </c>
      <c r="AV1012" s="107" t="s">
        <v>2276</v>
      </c>
      <c r="AW1012" s="107" t="s">
        <v>2277</v>
      </c>
      <c r="BA1012" s="26" t="s">
        <v>1187</v>
      </c>
      <c r="BB1012" s="26" t="s">
        <v>1410</v>
      </c>
      <c r="BC1012" s="26" t="s">
        <v>1411</v>
      </c>
      <c r="BD1012" s="37">
        <v>44009</v>
      </c>
      <c r="BE1012" s="30">
        <v>34207</v>
      </c>
      <c r="BF1012" s="30">
        <v>32465</v>
      </c>
      <c r="BG1012" s="37" t="s">
        <v>147</v>
      </c>
      <c r="BH1012" s="37" t="s">
        <v>1412</v>
      </c>
      <c r="BI1012" s="37"/>
      <c r="BJ1012" s="37"/>
      <c r="BK1012" s="37"/>
      <c r="BL1012" s="37"/>
      <c r="BM1012" s="37"/>
      <c r="BN1012" s="26"/>
      <c r="BO1012" s="26"/>
      <c r="BP1012" s="26"/>
      <c r="BQ1012" s="38"/>
      <c r="BR1012" s="26"/>
      <c r="BS1012" s="26"/>
      <c r="BT1012" s="26"/>
      <c r="BU1012" s="26"/>
      <c r="BV1012" s="39"/>
    </row>
    <row r="1013" spans="1:74" ht="15" hidden="1" customHeight="1">
      <c r="A1013" s="26">
        <v>2020</v>
      </c>
      <c r="B1013" s="26">
        <v>1009</v>
      </c>
      <c r="C1013" s="26" t="s">
        <v>129</v>
      </c>
      <c r="D1013" s="26" t="s">
        <v>1479</v>
      </c>
      <c r="E1013" s="26" t="s">
        <v>1480</v>
      </c>
      <c r="F1013" s="27">
        <v>43964</v>
      </c>
      <c r="G1013" s="26" t="s">
        <v>2290</v>
      </c>
      <c r="H1013" s="67" t="s">
        <v>1402</v>
      </c>
      <c r="I1013" s="67" t="s">
        <v>1402</v>
      </c>
      <c r="J1013" s="28" t="s">
        <v>2291</v>
      </c>
      <c r="K1013" s="26" t="s">
        <v>1483</v>
      </c>
      <c r="L1013" s="26" t="s">
        <v>136</v>
      </c>
      <c r="M1013" s="26" t="s">
        <v>137</v>
      </c>
      <c r="N1013" s="26" t="s">
        <v>138</v>
      </c>
      <c r="O1013" s="26" t="s">
        <v>138</v>
      </c>
      <c r="P1013" s="29">
        <v>153</v>
      </c>
      <c r="Q1013" s="30">
        <v>79</v>
      </c>
      <c r="R1013" s="30">
        <v>6630</v>
      </c>
      <c r="S1013" s="31" t="e">
        <f>#N/A</f>
        <v>#N/A</v>
      </c>
      <c r="T1013" s="30">
        <v>1480</v>
      </c>
      <c r="U1013" s="30">
        <v>1242</v>
      </c>
      <c r="V1013" s="32">
        <v>5</v>
      </c>
      <c r="W1013" s="30">
        <v>49</v>
      </c>
      <c r="X1013" s="30" t="e">
        <f>#N/A</f>
        <v>#N/A</v>
      </c>
      <c r="Y1013" s="30" t="e">
        <f>#N/A</f>
        <v>#N/A</v>
      </c>
      <c r="AB1013" s="33" t="e">
        <f>#N/A</f>
        <v>#N/A</v>
      </c>
      <c r="AC1013" s="30">
        <v>1800</v>
      </c>
      <c r="AD1013" s="30" t="e">
        <f>#N/A</f>
        <v>#N/A</v>
      </c>
      <c r="AE1013" s="76">
        <v>0.95297297297297301</v>
      </c>
      <c r="AG1013" s="30" t="e">
        <f>#N/A</f>
        <v>#N/A</v>
      </c>
      <c r="AH1013" s="30" t="e">
        <f>#N/A</f>
        <v>#N/A</v>
      </c>
      <c r="AI1013" s="30">
        <v>6892.2000000000007</v>
      </c>
      <c r="AJ1013" s="30">
        <v>6564</v>
      </c>
      <c r="AK1013" s="26" t="s">
        <v>139</v>
      </c>
      <c r="AL1013" s="26">
        <v>22</v>
      </c>
      <c r="AM1013" s="26" t="s">
        <v>2203</v>
      </c>
      <c r="AU1013" s="67" t="s">
        <v>141</v>
      </c>
      <c r="AV1013" s="107" t="s">
        <v>2276</v>
      </c>
      <c r="AW1013" s="107" t="s">
        <v>2277</v>
      </c>
      <c r="BA1013" s="26" t="s">
        <v>1187</v>
      </c>
      <c r="BB1013" s="26" t="s">
        <v>1410</v>
      </c>
      <c r="BC1013" s="26" t="s">
        <v>1411</v>
      </c>
      <c r="BD1013" s="37">
        <v>44009</v>
      </c>
      <c r="BE1013" s="30">
        <v>34207</v>
      </c>
      <c r="BF1013" s="30">
        <v>32465</v>
      </c>
      <c r="BG1013" s="37" t="s">
        <v>147</v>
      </c>
      <c r="BH1013" s="37" t="s">
        <v>1412</v>
      </c>
      <c r="BI1013" s="37"/>
      <c r="BJ1013" s="37"/>
      <c r="BK1013" s="37"/>
      <c r="BL1013" s="37"/>
      <c r="BM1013" s="37"/>
      <c r="BN1013" s="26"/>
      <c r="BO1013" s="26"/>
      <c r="BP1013" s="26"/>
      <c r="BQ1013" s="38"/>
      <c r="BR1013" s="26"/>
      <c r="BS1013" s="26"/>
      <c r="BT1013" s="26"/>
      <c r="BU1013" s="26"/>
      <c r="BV1013" s="39"/>
    </row>
    <row r="1014" spans="1:74" ht="15" hidden="1" customHeight="1">
      <c r="A1014" s="26">
        <v>2020</v>
      </c>
      <c r="B1014" s="26">
        <v>1010</v>
      </c>
      <c r="C1014" s="26" t="s">
        <v>129</v>
      </c>
      <c r="D1014" s="26" t="s">
        <v>1479</v>
      </c>
      <c r="E1014" s="26" t="s">
        <v>1480</v>
      </c>
      <c r="F1014" s="27">
        <v>43964</v>
      </c>
      <c r="G1014" s="26" t="s">
        <v>2292</v>
      </c>
      <c r="H1014" s="67" t="s">
        <v>1402</v>
      </c>
      <c r="I1014" s="67" t="s">
        <v>1402</v>
      </c>
      <c r="J1014" s="28" t="s">
        <v>2293</v>
      </c>
      <c r="K1014" s="26" t="s">
        <v>1483</v>
      </c>
      <c r="L1014" s="26" t="s">
        <v>136</v>
      </c>
      <c r="M1014" s="26" t="s">
        <v>137</v>
      </c>
      <c r="N1014" s="26" t="s">
        <v>138</v>
      </c>
      <c r="O1014" s="26" t="s">
        <v>138</v>
      </c>
      <c r="P1014" s="29">
        <v>154</v>
      </c>
      <c r="Q1014" s="30">
        <v>73</v>
      </c>
      <c r="R1014" s="30">
        <v>5400</v>
      </c>
      <c r="S1014" s="31" t="e">
        <f>#N/A</f>
        <v>#N/A</v>
      </c>
      <c r="T1014" s="30">
        <v>1319</v>
      </c>
      <c r="U1014" s="30">
        <v>1105</v>
      </c>
      <c r="V1014" s="32">
        <v>5</v>
      </c>
      <c r="W1014" s="30">
        <v>52</v>
      </c>
      <c r="X1014" s="30" t="e">
        <f>#N/A</f>
        <v>#N/A</v>
      </c>
      <c r="Y1014" s="30" t="e">
        <f>#N/A</f>
        <v>#N/A</v>
      </c>
      <c r="AB1014" s="33" t="e">
        <f>#N/A</f>
        <v>#N/A</v>
      </c>
      <c r="AC1014" s="30">
        <v>1800</v>
      </c>
      <c r="AD1014" s="30" t="e">
        <f>#N/A</f>
        <v>#N/A</v>
      </c>
      <c r="AE1014" s="76">
        <v>0.98</v>
      </c>
      <c r="AG1014" s="30" t="e">
        <f>#N/A</f>
        <v>#N/A</v>
      </c>
      <c r="AH1014" s="30" t="e">
        <f>#N/A</f>
        <v>#N/A</v>
      </c>
      <c r="AI1014" s="30">
        <v>5613.3</v>
      </c>
      <c r="AJ1014" s="30">
        <v>5346</v>
      </c>
      <c r="AK1014" s="26" t="s">
        <v>139</v>
      </c>
      <c r="AL1014" s="26">
        <v>22</v>
      </c>
      <c r="AM1014" s="26" t="s">
        <v>2203</v>
      </c>
      <c r="AU1014" s="67" t="s">
        <v>1526</v>
      </c>
      <c r="AV1014" s="107" t="s">
        <v>2294</v>
      </c>
      <c r="AW1014" s="107" t="s">
        <v>2295</v>
      </c>
      <c r="BA1014" s="26" t="s">
        <v>1187</v>
      </c>
      <c r="BB1014" s="26" t="s">
        <v>1410</v>
      </c>
      <c r="BC1014" s="26" t="s">
        <v>1411</v>
      </c>
      <c r="BD1014" s="37">
        <v>44009</v>
      </c>
      <c r="BE1014" s="30">
        <v>34207</v>
      </c>
      <c r="BF1014" s="30">
        <v>32465</v>
      </c>
      <c r="BG1014" s="37" t="s">
        <v>147</v>
      </c>
      <c r="BH1014" s="37" t="s">
        <v>1412</v>
      </c>
      <c r="BI1014" s="37"/>
      <c r="BJ1014" s="37"/>
      <c r="BK1014" s="37"/>
      <c r="BL1014" s="37"/>
      <c r="BM1014" s="37"/>
      <c r="BN1014" s="26"/>
      <c r="BO1014" s="26"/>
      <c r="BP1014" s="26"/>
      <c r="BQ1014" s="38"/>
      <c r="BR1014" s="26"/>
      <c r="BS1014" s="26"/>
      <c r="BT1014" s="26"/>
      <c r="BU1014" s="26"/>
      <c r="BV1014" s="39"/>
    </row>
    <row r="1015" spans="1:74" ht="15" hidden="1" customHeight="1">
      <c r="A1015" s="26">
        <v>2020</v>
      </c>
      <c r="B1015" s="26">
        <v>1011</v>
      </c>
      <c r="C1015" s="26" t="s">
        <v>129</v>
      </c>
      <c r="D1015" s="26" t="s">
        <v>1479</v>
      </c>
      <c r="E1015" s="26" t="s">
        <v>1480</v>
      </c>
      <c r="F1015" s="27">
        <v>43964</v>
      </c>
      <c r="G1015" s="26" t="s">
        <v>2296</v>
      </c>
      <c r="H1015" s="67" t="s">
        <v>1402</v>
      </c>
      <c r="I1015" s="67" t="s">
        <v>1402</v>
      </c>
      <c r="J1015" s="28" t="s">
        <v>2297</v>
      </c>
      <c r="K1015" s="26" t="s">
        <v>1483</v>
      </c>
      <c r="L1015" s="26" t="s">
        <v>136</v>
      </c>
      <c r="M1015" s="26" t="s">
        <v>137</v>
      </c>
      <c r="N1015" s="26" t="s">
        <v>138</v>
      </c>
      <c r="O1015" s="26" t="s">
        <v>138</v>
      </c>
      <c r="P1015" s="29">
        <v>155</v>
      </c>
      <c r="Q1015" s="30">
        <v>73</v>
      </c>
      <c r="R1015" s="30">
        <v>5210</v>
      </c>
      <c r="S1015" s="31" t="e">
        <f>#N/A</f>
        <v>#N/A</v>
      </c>
      <c r="T1015" s="30">
        <v>1325</v>
      </c>
      <c r="U1015" s="30">
        <v>1152</v>
      </c>
      <c r="V1015" s="32">
        <v>4.9000000000000004</v>
      </c>
      <c r="W1015" s="30">
        <v>53</v>
      </c>
      <c r="X1015" s="30" t="e">
        <f>#N/A</f>
        <v>#N/A</v>
      </c>
      <c r="Y1015" s="30" t="e">
        <f>#N/A</f>
        <v>#N/A</v>
      </c>
      <c r="AB1015" s="33" t="e">
        <f>#N/A</f>
        <v>#N/A</v>
      </c>
      <c r="AC1015" s="30">
        <v>1800</v>
      </c>
      <c r="AD1015" s="30" t="e">
        <f>#N/A</f>
        <v>#N/A</v>
      </c>
      <c r="AE1015" s="76">
        <v>0.70727272727272728</v>
      </c>
      <c r="AG1015" s="30" t="e">
        <f>#N/A</f>
        <v>#N/A</v>
      </c>
      <c r="AH1015" s="30" t="e">
        <f>#N/A</f>
        <v>#N/A</v>
      </c>
      <c r="AI1015" s="30">
        <v>5415.9000000000005</v>
      </c>
      <c r="AJ1015" s="30">
        <v>5158</v>
      </c>
      <c r="AK1015" s="26" t="s">
        <v>139</v>
      </c>
      <c r="AL1015" s="26">
        <v>22</v>
      </c>
      <c r="AM1015" s="26" t="s">
        <v>2203</v>
      </c>
      <c r="AU1015" s="67" t="s">
        <v>1526</v>
      </c>
      <c r="AV1015" s="107" t="s">
        <v>2294</v>
      </c>
      <c r="AW1015" s="107" t="s">
        <v>2295</v>
      </c>
      <c r="BA1015" s="26" t="s">
        <v>1187</v>
      </c>
      <c r="BB1015" s="26" t="s">
        <v>1410</v>
      </c>
      <c r="BC1015" s="26" t="s">
        <v>1411</v>
      </c>
      <c r="BD1015" s="37">
        <v>44009</v>
      </c>
      <c r="BE1015" s="30">
        <v>34207</v>
      </c>
      <c r="BF1015" s="30">
        <v>32465</v>
      </c>
      <c r="BG1015" s="37" t="s">
        <v>147</v>
      </c>
      <c r="BH1015" s="37" t="s">
        <v>1412</v>
      </c>
      <c r="BI1015" s="37"/>
      <c r="BJ1015" s="37"/>
      <c r="BK1015" s="37"/>
      <c r="BL1015" s="37"/>
      <c r="BM1015" s="37"/>
      <c r="BN1015" s="26"/>
      <c r="BO1015" s="26"/>
      <c r="BP1015" s="26"/>
      <c r="BQ1015" s="38"/>
      <c r="BR1015" s="26"/>
      <c r="BS1015" s="26"/>
      <c r="BT1015" s="26"/>
      <c r="BU1015" s="26"/>
      <c r="BV1015" s="39"/>
    </row>
    <row r="1016" spans="1:74" ht="15" hidden="1" customHeight="1">
      <c r="A1016" s="26">
        <v>2020</v>
      </c>
      <c r="B1016" s="26">
        <v>1012</v>
      </c>
      <c r="C1016" s="26" t="s">
        <v>129</v>
      </c>
      <c r="D1016" s="26" t="s">
        <v>1479</v>
      </c>
      <c r="E1016" s="26" t="s">
        <v>1480</v>
      </c>
      <c r="F1016" s="27">
        <v>43964</v>
      </c>
      <c r="G1016" s="26" t="s">
        <v>2298</v>
      </c>
      <c r="H1016" s="67" t="s">
        <v>1402</v>
      </c>
      <c r="I1016" s="67" t="s">
        <v>1402</v>
      </c>
      <c r="J1016" s="28" t="s">
        <v>2299</v>
      </c>
      <c r="K1016" s="26" t="s">
        <v>1483</v>
      </c>
      <c r="L1016" s="26" t="s">
        <v>136</v>
      </c>
      <c r="M1016" s="26" t="s">
        <v>137</v>
      </c>
      <c r="N1016" s="26" t="s">
        <v>138</v>
      </c>
      <c r="O1016" s="26" t="s">
        <v>138</v>
      </c>
      <c r="P1016" s="29">
        <v>156</v>
      </c>
      <c r="Q1016" s="30">
        <v>73</v>
      </c>
      <c r="R1016" s="30">
        <v>5120</v>
      </c>
      <c r="S1016" s="31" t="e">
        <f>#N/A</f>
        <v>#N/A</v>
      </c>
      <c r="T1016" s="30">
        <v>1353</v>
      </c>
      <c r="U1016" s="30">
        <v>1156</v>
      </c>
      <c r="V1016" s="32">
        <v>5</v>
      </c>
      <c r="W1016" s="30">
        <v>49</v>
      </c>
      <c r="X1016" s="30" t="e">
        <f>#N/A</f>
        <v>#N/A</v>
      </c>
      <c r="Y1016" s="30" t="e">
        <f>#N/A</f>
        <v>#N/A</v>
      </c>
      <c r="AB1016" s="33" t="e">
        <f>#N/A</f>
        <v>#N/A</v>
      </c>
      <c r="AC1016" s="30">
        <v>1800</v>
      </c>
      <c r="AD1016" s="30" t="e">
        <f>#N/A</f>
        <v>#N/A</v>
      </c>
      <c r="AE1016" s="76">
        <v>0.94428571428571428</v>
      </c>
      <c r="AG1016" s="30" t="e">
        <f>#N/A</f>
        <v>#N/A</v>
      </c>
      <c r="AH1016" s="30" t="e">
        <f>#N/A</f>
        <v>#N/A</v>
      </c>
      <c r="AI1016" s="30">
        <v>5322.45</v>
      </c>
      <c r="AJ1016" s="30">
        <v>5069</v>
      </c>
      <c r="AK1016" s="26" t="s">
        <v>139</v>
      </c>
      <c r="AL1016" s="26">
        <v>22</v>
      </c>
      <c r="AM1016" s="26" t="s">
        <v>2203</v>
      </c>
      <c r="AU1016" s="67" t="s">
        <v>1526</v>
      </c>
      <c r="AV1016" s="107" t="s">
        <v>2294</v>
      </c>
      <c r="AW1016" s="107" t="s">
        <v>2295</v>
      </c>
      <c r="BA1016" s="26" t="s">
        <v>1187</v>
      </c>
      <c r="BB1016" s="26" t="s">
        <v>1410</v>
      </c>
      <c r="BC1016" s="26" t="s">
        <v>1411</v>
      </c>
      <c r="BD1016" s="37">
        <v>44009</v>
      </c>
      <c r="BE1016" s="30">
        <v>34207</v>
      </c>
      <c r="BF1016" s="30">
        <v>32465</v>
      </c>
      <c r="BG1016" s="37" t="s">
        <v>147</v>
      </c>
      <c r="BH1016" s="37" t="s">
        <v>1412</v>
      </c>
      <c r="BI1016" s="37"/>
      <c r="BJ1016" s="37"/>
      <c r="BK1016" s="37"/>
      <c r="BL1016" s="37"/>
      <c r="BM1016" s="37"/>
      <c r="BN1016" s="26"/>
      <c r="BO1016" s="26"/>
      <c r="BP1016" s="26"/>
      <c r="BQ1016" s="38"/>
      <c r="BR1016" s="26"/>
      <c r="BS1016" s="26"/>
      <c r="BT1016" s="26"/>
      <c r="BU1016" s="26"/>
      <c r="BV1016" s="39"/>
    </row>
    <row r="1017" spans="1:74" ht="15" hidden="1" customHeight="1">
      <c r="A1017" s="26">
        <v>2020</v>
      </c>
      <c r="B1017" s="26">
        <v>1013</v>
      </c>
      <c r="C1017" s="26" t="s">
        <v>129</v>
      </c>
      <c r="D1017" s="26" t="s">
        <v>1479</v>
      </c>
      <c r="E1017" s="26" t="s">
        <v>1480</v>
      </c>
      <c r="F1017" s="27">
        <v>43964</v>
      </c>
      <c r="G1017" s="26" t="s">
        <v>2300</v>
      </c>
      <c r="H1017" s="67" t="s">
        <v>1402</v>
      </c>
      <c r="I1017" s="67" t="s">
        <v>1402</v>
      </c>
      <c r="J1017" s="28" t="s">
        <v>2301</v>
      </c>
      <c r="K1017" s="26" t="s">
        <v>1483</v>
      </c>
      <c r="L1017" s="26" t="s">
        <v>136</v>
      </c>
      <c r="M1017" s="26" t="s">
        <v>137</v>
      </c>
      <c r="N1017" s="26" t="s">
        <v>138</v>
      </c>
      <c r="O1017" s="26" t="s">
        <v>138</v>
      </c>
      <c r="P1017" s="29">
        <v>157</v>
      </c>
      <c r="Q1017" s="30">
        <v>77</v>
      </c>
      <c r="R1017" s="30">
        <v>7710</v>
      </c>
      <c r="S1017" s="31" t="e">
        <f>#N/A</f>
        <v>#N/A</v>
      </c>
      <c r="T1017" s="30">
        <v>1886</v>
      </c>
      <c r="U1017" s="30">
        <v>1607</v>
      </c>
      <c r="V1017" s="32">
        <v>4.9000000000000004</v>
      </c>
      <c r="W1017" s="30">
        <v>54</v>
      </c>
      <c r="X1017" s="30" t="e">
        <f>#N/A</f>
        <v>#N/A</v>
      </c>
      <c r="Y1017" s="30" t="e">
        <f>#N/A</f>
        <v>#N/A</v>
      </c>
      <c r="AB1017" s="33" t="e">
        <f>#N/A</f>
        <v>#N/A</v>
      </c>
      <c r="AC1017" s="30">
        <v>1800</v>
      </c>
      <c r="AD1017" s="30" t="e">
        <f>#N/A</f>
        <v>#N/A</v>
      </c>
      <c r="AE1017" s="76">
        <v>0.98</v>
      </c>
      <c r="AG1017" s="30" t="e">
        <f>#N/A</f>
        <v>#N/A</v>
      </c>
      <c r="AH1017" s="30" t="e">
        <f>#N/A</f>
        <v>#N/A</v>
      </c>
      <c r="AI1017" s="30">
        <v>8014.6500000000005</v>
      </c>
      <c r="AJ1017" s="30">
        <v>7633</v>
      </c>
      <c r="AK1017" s="26" t="s">
        <v>139</v>
      </c>
      <c r="AL1017" s="26">
        <v>22</v>
      </c>
      <c r="AM1017" s="26" t="s">
        <v>2203</v>
      </c>
      <c r="AU1017" s="67" t="s">
        <v>1526</v>
      </c>
      <c r="AV1017" s="107" t="s">
        <v>2294</v>
      </c>
      <c r="AW1017" s="107" t="s">
        <v>2295</v>
      </c>
      <c r="BA1017" s="26" t="s">
        <v>1187</v>
      </c>
      <c r="BB1017" s="26" t="s">
        <v>1410</v>
      </c>
      <c r="BC1017" s="26" t="s">
        <v>1411</v>
      </c>
      <c r="BD1017" s="37">
        <v>44009</v>
      </c>
      <c r="BE1017" s="30">
        <v>34207</v>
      </c>
      <c r="BF1017" s="30">
        <v>32465</v>
      </c>
      <c r="BG1017" s="37" t="s">
        <v>147</v>
      </c>
      <c r="BH1017" s="37" t="s">
        <v>1412</v>
      </c>
      <c r="BI1017" s="37"/>
      <c r="BJ1017" s="37"/>
      <c r="BK1017" s="37"/>
      <c r="BL1017" s="37"/>
      <c r="BM1017" s="37"/>
      <c r="BN1017" s="26"/>
      <c r="BO1017" s="26"/>
      <c r="BP1017" s="26"/>
      <c r="BQ1017" s="38"/>
      <c r="BR1017" s="26"/>
      <c r="BS1017" s="26"/>
      <c r="BT1017" s="26"/>
      <c r="BU1017" s="26"/>
      <c r="BV1017" s="39"/>
    </row>
    <row r="1018" spans="1:74" ht="15" hidden="1" customHeight="1">
      <c r="A1018" s="26">
        <v>2020</v>
      </c>
      <c r="B1018" s="26">
        <v>1014</v>
      </c>
      <c r="C1018" s="26" t="s">
        <v>129</v>
      </c>
      <c r="D1018" s="26" t="s">
        <v>1479</v>
      </c>
      <c r="E1018" s="26" t="s">
        <v>1480</v>
      </c>
      <c r="F1018" s="27">
        <v>43964</v>
      </c>
      <c r="G1018" s="26" t="s">
        <v>2302</v>
      </c>
      <c r="H1018" s="67" t="s">
        <v>1402</v>
      </c>
      <c r="I1018" s="67" t="s">
        <v>1402</v>
      </c>
      <c r="J1018" s="28" t="s">
        <v>2303</v>
      </c>
      <c r="K1018" s="26" t="s">
        <v>1483</v>
      </c>
      <c r="L1018" s="26" t="s">
        <v>136</v>
      </c>
      <c r="M1018" s="26" t="s">
        <v>137</v>
      </c>
      <c r="N1018" s="26" t="s">
        <v>138</v>
      </c>
      <c r="O1018" s="26" t="s">
        <v>138</v>
      </c>
      <c r="P1018" s="29">
        <v>158</v>
      </c>
      <c r="Q1018" s="30">
        <v>77</v>
      </c>
      <c r="R1018" s="30">
        <v>5580</v>
      </c>
      <c r="S1018" s="31" t="e">
        <f>#N/A</f>
        <v>#N/A</v>
      </c>
      <c r="T1018" s="30">
        <v>1432</v>
      </c>
      <c r="U1018" s="30">
        <v>1237</v>
      </c>
      <c r="V1018" s="32">
        <v>4.6875</v>
      </c>
      <c r="W1018" s="30">
        <v>58</v>
      </c>
      <c r="X1018" s="30" t="e">
        <f>#N/A</f>
        <v>#N/A</v>
      </c>
      <c r="Y1018" s="30" t="e">
        <f>#N/A</f>
        <v>#N/A</v>
      </c>
      <c r="AB1018" s="33" t="e">
        <f>#N/A</f>
        <v>#N/A</v>
      </c>
      <c r="AC1018" s="30">
        <v>1800</v>
      </c>
      <c r="AD1018" s="30" t="e">
        <f>#N/A</f>
        <v>#N/A</v>
      </c>
      <c r="AE1018" s="76">
        <v>0.94428571428571428</v>
      </c>
      <c r="AG1018" s="30" t="e">
        <f>#N/A</f>
        <v>#N/A</v>
      </c>
      <c r="AH1018" s="30" t="e">
        <f>#N/A</f>
        <v>#N/A</v>
      </c>
      <c r="AI1018" s="30">
        <v>5800.2</v>
      </c>
      <c r="AJ1018" s="30">
        <v>5524</v>
      </c>
      <c r="AK1018" s="26" t="s">
        <v>139</v>
      </c>
      <c r="AL1018" s="26">
        <v>22</v>
      </c>
      <c r="AM1018" s="26" t="s">
        <v>2203</v>
      </c>
      <c r="AU1018" s="67" t="s">
        <v>1526</v>
      </c>
      <c r="AV1018" s="107" t="s">
        <v>2294</v>
      </c>
      <c r="AW1018" s="107" t="s">
        <v>2295</v>
      </c>
      <c r="BA1018" s="26" t="s">
        <v>1187</v>
      </c>
      <c r="BB1018" s="26" t="s">
        <v>1410</v>
      </c>
      <c r="BC1018" s="26" t="s">
        <v>1411</v>
      </c>
      <c r="BD1018" s="37">
        <v>44009</v>
      </c>
      <c r="BE1018" s="30">
        <v>34207</v>
      </c>
      <c r="BF1018" s="30">
        <v>32465</v>
      </c>
      <c r="BG1018" s="37" t="s">
        <v>147</v>
      </c>
      <c r="BH1018" s="37" t="s">
        <v>1412</v>
      </c>
      <c r="BI1018" s="37"/>
      <c r="BJ1018" s="37"/>
      <c r="BK1018" s="37"/>
      <c r="BL1018" s="37"/>
      <c r="BM1018" s="37"/>
      <c r="BN1018" s="26"/>
      <c r="BO1018" s="26"/>
      <c r="BP1018" s="26"/>
      <c r="BQ1018" s="38"/>
      <c r="BR1018" s="26"/>
      <c r="BS1018" s="26"/>
      <c r="BT1018" s="26"/>
      <c r="BU1018" s="26"/>
      <c r="BV1018" s="39"/>
    </row>
    <row r="1019" spans="1:74" ht="15" hidden="1" customHeight="1">
      <c r="A1019" s="26">
        <v>2020</v>
      </c>
      <c r="B1019" s="26">
        <v>1015</v>
      </c>
      <c r="C1019" s="26" t="s">
        <v>129</v>
      </c>
      <c r="D1019" s="26" t="s">
        <v>1479</v>
      </c>
      <c r="E1019" s="26" t="s">
        <v>1480</v>
      </c>
      <c r="F1019" s="27">
        <v>43964</v>
      </c>
      <c r="G1019" s="26" t="s">
        <v>2304</v>
      </c>
      <c r="H1019" s="67" t="s">
        <v>1402</v>
      </c>
      <c r="I1019" s="67" t="s">
        <v>1402</v>
      </c>
      <c r="J1019" s="28" t="s">
        <v>2305</v>
      </c>
      <c r="K1019" s="26" t="s">
        <v>1483</v>
      </c>
      <c r="L1019" s="26" t="s">
        <v>136</v>
      </c>
      <c r="M1019" s="26" t="s">
        <v>137</v>
      </c>
      <c r="N1019" s="26" t="s">
        <v>138</v>
      </c>
      <c r="O1019" s="26" t="s">
        <v>138</v>
      </c>
      <c r="P1019" s="29">
        <v>159</v>
      </c>
      <c r="Q1019" s="30">
        <v>74</v>
      </c>
      <c r="R1019" s="30">
        <v>5930</v>
      </c>
      <c r="S1019" s="31" t="e">
        <f>#N/A</f>
        <v>#N/A</v>
      </c>
      <c r="T1019" s="30">
        <v>1463</v>
      </c>
      <c r="U1019" s="30">
        <v>1266</v>
      </c>
      <c r="V1019" s="32">
        <v>5.0847457627118642</v>
      </c>
      <c r="W1019" s="30">
        <v>48</v>
      </c>
      <c r="X1019" s="30" t="e">
        <f>#N/A</f>
        <v>#N/A</v>
      </c>
      <c r="Y1019" s="30" t="e">
        <f>#N/A</f>
        <v>#N/A</v>
      </c>
      <c r="AB1019" s="33" t="e">
        <f>#N/A</f>
        <v>#N/A</v>
      </c>
      <c r="AC1019" s="30">
        <v>1800</v>
      </c>
      <c r="AD1019" s="30" t="e">
        <f>#N/A</f>
        <v>#N/A</v>
      </c>
      <c r="AE1019" s="76">
        <v>0.98</v>
      </c>
      <c r="AG1019" s="30" t="e">
        <f>#N/A</f>
        <v>#N/A</v>
      </c>
      <c r="AH1019" s="30" t="e">
        <f>#N/A</f>
        <v>#N/A</v>
      </c>
      <c r="AI1019" s="30">
        <v>6164.55</v>
      </c>
      <c r="AJ1019" s="30">
        <v>5871</v>
      </c>
      <c r="AK1019" s="26" t="s">
        <v>139</v>
      </c>
      <c r="AL1019" s="26">
        <v>22</v>
      </c>
      <c r="AM1019" s="26" t="s">
        <v>2203</v>
      </c>
      <c r="AU1019" s="67" t="s">
        <v>1526</v>
      </c>
      <c r="AV1019" s="107" t="s">
        <v>2294</v>
      </c>
      <c r="AW1019" s="107" t="s">
        <v>2295</v>
      </c>
      <c r="BA1019" s="26" t="s">
        <v>1187</v>
      </c>
      <c r="BB1019" s="26" t="s">
        <v>1410</v>
      </c>
      <c r="BC1019" s="26" t="s">
        <v>1411</v>
      </c>
      <c r="BD1019" s="37">
        <v>44009</v>
      </c>
      <c r="BE1019" s="30">
        <v>34207</v>
      </c>
      <c r="BF1019" s="30">
        <v>32465</v>
      </c>
      <c r="BG1019" s="37" t="s">
        <v>147</v>
      </c>
      <c r="BH1019" s="37" t="s">
        <v>1412</v>
      </c>
      <c r="BI1019" s="37"/>
      <c r="BJ1019" s="37"/>
      <c r="BK1019" s="37"/>
      <c r="BL1019" s="37"/>
      <c r="BM1019" s="37"/>
      <c r="BN1019" s="26"/>
      <c r="BO1019" s="26"/>
      <c r="BP1019" s="26"/>
      <c r="BQ1019" s="38"/>
      <c r="BR1019" s="26"/>
      <c r="BS1019" s="26"/>
      <c r="BT1019" s="26"/>
      <c r="BU1019" s="26"/>
      <c r="BV1019" s="39"/>
    </row>
    <row r="1020" spans="1:74" ht="15" hidden="1" customHeight="1">
      <c r="A1020" s="26">
        <v>2020</v>
      </c>
      <c r="B1020" s="26">
        <v>1016</v>
      </c>
      <c r="C1020" s="26" t="s">
        <v>129</v>
      </c>
      <c r="D1020" s="26" t="s">
        <v>1479</v>
      </c>
      <c r="E1020" s="26" t="s">
        <v>1480</v>
      </c>
      <c r="F1020" s="27">
        <v>43964</v>
      </c>
      <c r="G1020" s="26" t="s">
        <v>2306</v>
      </c>
      <c r="H1020" s="67" t="s">
        <v>1402</v>
      </c>
      <c r="I1020" s="67" t="s">
        <v>1402</v>
      </c>
      <c r="J1020" s="28" t="s">
        <v>2307</v>
      </c>
      <c r="K1020" s="26" t="s">
        <v>1483</v>
      </c>
      <c r="L1020" s="26" t="s">
        <v>136</v>
      </c>
      <c r="M1020" s="26" t="s">
        <v>137</v>
      </c>
      <c r="N1020" s="26" t="s">
        <v>138</v>
      </c>
      <c r="O1020" s="26" t="s">
        <v>138</v>
      </c>
      <c r="P1020" s="29">
        <v>160</v>
      </c>
      <c r="Q1020" s="30">
        <v>80</v>
      </c>
      <c r="R1020" s="30">
        <v>7020</v>
      </c>
      <c r="S1020" s="31" t="e">
        <f>#N/A</f>
        <v>#N/A</v>
      </c>
      <c r="T1020" s="30">
        <v>1550</v>
      </c>
      <c r="U1020" s="30">
        <v>1369</v>
      </c>
      <c r="V1020" s="32">
        <v>5.0847457627118642</v>
      </c>
      <c r="W1020" s="30">
        <v>47</v>
      </c>
      <c r="X1020" s="30" t="e">
        <f>#N/A</f>
        <v>#N/A</v>
      </c>
      <c r="Y1020" s="30" t="e">
        <f>#N/A</f>
        <v>#N/A</v>
      </c>
      <c r="AB1020" s="33" t="e">
        <f>#N/A</f>
        <v>#N/A</v>
      </c>
      <c r="AC1020" s="30">
        <v>1800</v>
      </c>
      <c r="AD1020" s="30" t="e">
        <f>#N/A</f>
        <v>#N/A</v>
      </c>
      <c r="AE1020" s="76">
        <v>0.85499999999999998</v>
      </c>
      <c r="AG1020" s="30" t="e">
        <f>#N/A</f>
        <v>#N/A</v>
      </c>
      <c r="AH1020" s="30" t="e">
        <f>#N/A</f>
        <v>#N/A</v>
      </c>
      <c r="AI1020" s="30">
        <v>7297.5</v>
      </c>
      <c r="AJ1020" s="30">
        <v>6950</v>
      </c>
      <c r="AK1020" s="26" t="s">
        <v>139</v>
      </c>
      <c r="AL1020" s="26">
        <v>22</v>
      </c>
      <c r="AM1020" s="26" t="s">
        <v>2203</v>
      </c>
      <c r="AU1020" s="67" t="s">
        <v>1526</v>
      </c>
      <c r="AV1020" s="107" t="s">
        <v>2294</v>
      </c>
      <c r="AW1020" s="107" t="s">
        <v>2295</v>
      </c>
      <c r="BA1020" s="26" t="s">
        <v>1187</v>
      </c>
      <c r="BB1020" s="26" t="s">
        <v>1410</v>
      </c>
      <c r="BC1020" s="26" t="s">
        <v>1411</v>
      </c>
      <c r="BD1020" s="37">
        <v>44009</v>
      </c>
      <c r="BE1020" s="30">
        <v>34207</v>
      </c>
      <c r="BF1020" s="30">
        <v>32465</v>
      </c>
      <c r="BG1020" s="37" t="s">
        <v>147</v>
      </c>
      <c r="BH1020" s="37" t="s">
        <v>1412</v>
      </c>
      <c r="BI1020" s="37"/>
      <c r="BJ1020" s="37"/>
      <c r="BK1020" s="37"/>
      <c r="BL1020" s="37"/>
      <c r="BM1020" s="37"/>
      <c r="BN1020" s="26"/>
      <c r="BO1020" s="26"/>
      <c r="BP1020" s="26"/>
      <c r="BQ1020" s="38"/>
      <c r="BR1020" s="26"/>
      <c r="BS1020" s="26"/>
      <c r="BT1020" s="26"/>
      <c r="BU1020" s="26"/>
      <c r="BV1020" s="39"/>
    </row>
    <row r="1021" spans="1:74" ht="15" hidden="1" customHeight="1">
      <c r="A1021" s="26">
        <v>2020</v>
      </c>
      <c r="B1021" s="26">
        <v>1017</v>
      </c>
      <c r="C1021" s="26" t="s">
        <v>129</v>
      </c>
      <c r="D1021" s="26" t="s">
        <v>1479</v>
      </c>
      <c r="E1021" s="26" t="s">
        <v>1480</v>
      </c>
      <c r="F1021" s="27">
        <v>43964</v>
      </c>
      <c r="G1021" s="26" t="s">
        <v>2308</v>
      </c>
      <c r="H1021" s="67" t="s">
        <v>1402</v>
      </c>
      <c r="I1021" s="67" t="s">
        <v>1402</v>
      </c>
      <c r="J1021" s="28" t="s">
        <v>2309</v>
      </c>
      <c r="K1021" s="26" t="s">
        <v>1483</v>
      </c>
      <c r="L1021" s="26" t="s">
        <v>136</v>
      </c>
      <c r="M1021" s="26" t="s">
        <v>137</v>
      </c>
      <c r="N1021" s="26" t="s">
        <v>138</v>
      </c>
      <c r="O1021" s="26" t="s">
        <v>138</v>
      </c>
      <c r="P1021" s="29">
        <v>161</v>
      </c>
      <c r="Q1021" s="30">
        <v>67</v>
      </c>
      <c r="R1021" s="30">
        <v>3500</v>
      </c>
      <c r="S1021" s="31" t="e">
        <f>#N/A</f>
        <v>#N/A</v>
      </c>
      <c r="T1021" s="30">
        <v>886</v>
      </c>
      <c r="U1021" s="30">
        <v>702</v>
      </c>
      <c r="V1021" s="32">
        <v>4.838709677419355</v>
      </c>
      <c r="W1021" s="30">
        <v>55</v>
      </c>
      <c r="X1021" s="30" t="e">
        <f>#N/A</f>
        <v>#N/A</v>
      </c>
      <c r="Y1021" s="30" t="e">
        <f>#N/A</f>
        <v>#N/A</v>
      </c>
      <c r="AB1021" s="33" t="e">
        <f>#N/A</f>
        <v>#N/A</v>
      </c>
      <c r="AC1021" s="30">
        <v>1800</v>
      </c>
      <c r="AD1021" s="30" t="e">
        <f>#N/A</f>
        <v>#N/A</v>
      </c>
      <c r="AE1021" s="76">
        <v>0.92117647058823526</v>
      </c>
      <c r="AG1021" s="30" t="e">
        <f>#N/A</f>
        <v>#N/A</v>
      </c>
      <c r="AH1021" s="30" t="e">
        <f>#N/A</f>
        <v>#N/A</v>
      </c>
      <c r="AI1021" s="30">
        <v>3638.25</v>
      </c>
      <c r="AJ1021" s="30">
        <v>3465</v>
      </c>
      <c r="AK1021" s="26" t="s">
        <v>139</v>
      </c>
      <c r="AL1021" s="26">
        <v>22</v>
      </c>
      <c r="AM1021" s="26" t="s">
        <v>2203</v>
      </c>
      <c r="AU1021" s="67" t="s">
        <v>1526</v>
      </c>
      <c r="AV1021" s="107" t="s">
        <v>2294</v>
      </c>
      <c r="AW1021" s="107" t="s">
        <v>2295</v>
      </c>
      <c r="BA1021" s="26" t="s">
        <v>1187</v>
      </c>
      <c r="BB1021" s="26" t="s">
        <v>1410</v>
      </c>
      <c r="BC1021" s="26" t="s">
        <v>1411</v>
      </c>
      <c r="BD1021" s="37">
        <v>44009</v>
      </c>
      <c r="BE1021" s="30">
        <v>34207</v>
      </c>
      <c r="BF1021" s="30">
        <v>32465</v>
      </c>
      <c r="BG1021" s="37" t="s">
        <v>147</v>
      </c>
      <c r="BH1021" s="37" t="s">
        <v>1412</v>
      </c>
      <c r="BI1021" s="37"/>
      <c r="BJ1021" s="37"/>
      <c r="BK1021" s="37"/>
      <c r="BL1021" s="37"/>
      <c r="BM1021" s="37"/>
      <c r="BN1021" s="26"/>
      <c r="BO1021" s="26"/>
      <c r="BP1021" s="26"/>
      <c r="BQ1021" s="38"/>
      <c r="BR1021" s="26"/>
      <c r="BS1021" s="26"/>
      <c r="BT1021" s="26"/>
      <c r="BU1021" s="26"/>
      <c r="BV1021" s="39"/>
    </row>
    <row r="1022" spans="1:74" ht="15" hidden="1" customHeight="1">
      <c r="A1022" s="26">
        <v>2020</v>
      </c>
      <c r="B1022" s="26">
        <v>1018</v>
      </c>
      <c r="C1022" s="26" t="s">
        <v>129</v>
      </c>
      <c r="D1022" s="26" t="s">
        <v>1479</v>
      </c>
      <c r="E1022" s="26" t="s">
        <v>1480</v>
      </c>
      <c r="F1022" s="27">
        <v>43964</v>
      </c>
      <c r="G1022" s="26" t="s">
        <v>2310</v>
      </c>
      <c r="H1022" s="67" t="s">
        <v>1402</v>
      </c>
      <c r="I1022" s="67" t="s">
        <v>1402</v>
      </c>
      <c r="J1022" s="28" t="s">
        <v>2311</v>
      </c>
      <c r="K1022" s="26" t="s">
        <v>1483</v>
      </c>
      <c r="L1022" s="26" t="s">
        <v>136</v>
      </c>
      <c r="M1022" s="26" t="s">
        <v>137</v>
      </c>
      <c r="N1022" s="26" t="s">
        <v>138</v>
      </c>
      <c r="O1022" s="26" t="s">
        <v>138</v>
      </c>
      <c r="P1022" s="29">
        <v>162</v>
      </c>
      <c r="Q1022" s="30">
        <v>72</v>
      </c>
      <c r="R1022" s="30">
        <v>4150</v>
      </c>
      <c r="S1022" s="31" t="e">
        <f>#N/A</f>
        <v>#N/A</v>
      </c>
      <c r="T1022" s="30">
        <v>1069</v>
      </c>
      <c r="U1022" s="30">
        <v>929</v>
      </c>
      <c r="V1022" s="32">
        <v>4.6875</v>
      </c>
      <c r="W1022" s="30">
        <v>59</v>
      </c>
      <c r="X1022" s="30" t="e">
        <f>#N/A</f>
        <v>#N/A</v>
      </c>
      <c r="Y1022" s="30" t="e">
        <f>#N/A</f>
        <v>#N/A</v>
      </c>
      <c r="AB1022" s="33" t="e">
        <f>#N/A</f>
        <v>#N/A</v>
      </c>
      <c r="AC1022" s="30">
        <v>1800</v>
      </c>
      <c r="AD1022" s="30" t="e">
        <f>#N/A</f>
        <v>#N/A</v>
      </c>
      <c r="AE1022" s="76">
        <v>0.95222222222222219</v>
      </c>
      <c r="AG1022" s="30" t="e">
        <f>#N/A</f>
        <v>#N/A</v>
      </c>
      <c r="AH1022" s="30" t="e">
        <f>#N/A</f>
        <v>#N/A</v>
      </c>
      <c r="AI1022" s="30">
        <v>4314.45</v>
      </c>
      <c r="AJ1022" s="30">
        <v>4109</v>
      </c>
      <c r="AK1022" s="26" t="s">
        <v>139</v>
      </c>
      <c r="AL1022" s="26">
        <v>22</v>
      </c>
      <c r="AM1022" s="26" t="s">
        <v>2203</v>
      </c>
      <c r="AU1022" s="67" t="s">
        <v>1526</v>
      </c>
      <c r="AV1022" s="107" t="s">
        <v>2294</v>
      </c>
      <c r="AW1022" s="107" t="s">
        <v>2295</v>
      </c>
      <c r="BA1022" s="26" t="s">
        <v>1187</v>
      </c>
      <c r="BB1022" s="26" t="s">
        <v>1410</v>
      </c>
      <c r="BC1022" s="26" t="s">
        <v>1411</v>
      </c>
      <c r="BD1022" s="37">
        <v>44009</v>
      </c>
      <c r="BE1022" s="30">
        <v>34207</v>
      </c>
      <c r="BF1022" s="30">
        <v>32465</v>
      </c>
      <c r="BG1022" s="37" t="s">
        <v>147</v>
      </c>
      <c r="BH1022" s="37" t="s">
        <v>1412</v>
      </c>
      <c r="BI1022" s="37"/>
      <c r="BJ1022" s="37"/>
      <c r="BK1022" s="37"/>
      <c r="BL1022" s="37"/>
      <c r="BM1022" s="37"/>
      <c r="BN1022" s="26"/>
      <c r="BO1022" s="26"/>
      <c r="BP1022" s="26"/>
      <c r="BQ1022" s="38"/>
      <c r="BR1022" s="26"/>
      <c r="BS1022" s="26"/>
      <c r="BT1022" s="26"/>
      <c r="BU1022" s="26"/>
      <c r="BV1022" s="39"/>
    </row>
    <row r="1023" spans="1:74" ht="15" hidden="1" customHeight="1">
      <c r="A1023" s="26">
        <v>2020</v>
      </c>
      <c r="B1023" s="26">
        <v>1019</v>
      </c>
      <c r="C1023" s="26" t="s">
        <v>129</v>
      </c>
      <c r="D1023" s="26" t="s">
        <v>1479</v>
      </c>
      <c r="E1023" s="26" t="s">
        <v>1480</v>
      </c>
      <c r="F1023" s="27">
        <v>43964</v>
      </c>
      <c r="G1023" s="26" t="s">
        <v>2312</v>
      </c>
      <c r="H1023" s="67" t="s">
        <v>1402</v>
      </c>
      <c r="I1023" s="67" t="s">
        <v>1402</v>
      </c>
      <c r="J1023" s="28" t="s">
        <v>2313</v>
      </c>
      <c r="K1023" s="26" t="s">
        <v>1483</v>
      </c>
      <c r="L1023" s="26" t="s">
        <v>136</v>
      </c>
      <c r="M1023" s="26" t="s">
        <v>137</v>
      </c>
      <c r="N1023" s="26" t="s">
        <v>138</v>
      </c>
      <c r="O1023" s="26" t="s">
        <v>138</v>
      </c>
      <c r="P1023" s="29">
        <v>163</v>
      </c>
      <c r="Q1023" s="30">
        <v>70</v>
      </c>
      <c r="R1023" s="30">
        <v>4450</v>
      </c>
      <c r="S1023" s="31" t="e">
        <f>#N/A</f>
        <v>#N/A</v>
      </c>
      <c r="T1023" s="30">
        <v>988</v>
      </c>
      <c r="U1023" s="30">
        <v>788</v>
      </c>
      <c r="V1023" s="32">
        <v>4.838709677419355</v>
      </c>
      <c r="W1023" s="30">
        <v>60</v>
      </c>
      <c r="X1023" s="30" t="e">
        <f>#N/A</f>
        <v>#N/A</v>
      </c>
      <c r="Y1023" s="30" t="e">
        <f>#N/A</f>
        <v>#N/A</v>
      </c>
      <c r="AB1023" s="33" t="e">
        <f>#N/A</f>
        <v>#N/A</v>
      </c>
      <c r="AC1023" s="30">
        <v>1800</v>
      </c>
      <c r="AD1023" s="30" t="e">
        <f>#N/A</f>
        <v>#N/A</v>
      </c>
      <c r="AE1023" s="76">
        <v>0.98</v>
      </c>
      <c r="AG1023" s="30" t="e">
        <f>#N/A</f>
        <v>#N/A</v>
      </c>
      <c r="AH1023" s="30" t="e">
        <f>#N/A</f>
        <v>#N/A</v>
      </c>
      <c r="AI1023" s="30">
        <v>4626.3</v>
      </c>
      <c r="AJ1023" s="30">
        <v>4406</v>
      </c>
      <c r="AK1023" s="26" t="s">
        <v>139</v>
      </c>
      <c r="AL1023" s="26">
        <v>22</v>
      </c>
      <c r="AM1023" s="26" t="s">
        <v>2203</v>
      </c>
      <c r="AU1023" s="67" t="s">
        <v>1526</v>
      </c>
      <c r="AV1023" s="107" t="s">
        <v>2294</v>
      </c>
      <c r="AW1023" s="107" t="s">
        <v>2295</v>
      </c>
      <c r="BA1023" s="26" t="s">
        <v>1187</v>
      </c>
      <c r="BB1023" s="26" t="s">
        <v>1410</v>
      </c>
      <c r="BC1023" s="26" t="s">
        <v>1411</v>
      </c>
      <c r="BD1023" s="37">
        <v>44009</v>
      </c>
      <c r="BE1023" s="30">
        <v>34207</v>
      </c>
      <c r="BF1023" s="30">
        <v>32465</v>
      </c>
      <c r="BG1023" s="37" t="s">
        <v>147</v>
      </c>
      <c r="BH1023" s="37" t="s">
        <v>1412</v>
      </c>
      <c r="BI1023" s="37"/>
      <c r="BJ1023" s="37"/>
      <c r="BK1023" s="37"/>
      <c r="BL1023" s="37"/>
      <c r="BM1023" s="37"/>
      <c r="BN1023" s="26"/>
      <c r="BO1023" s="26"/>
      <c r="BP1023" s="26"/>
      <c r="BQ1023" s="38"/>
      <c r="BR1023" s="26"/>
      <c r="BS1023" s="26"/>
      <c r="BT1023" s="26"/>
      <c r="BU1023" s="26"/>
      <c r="BV1023" s="39"/>
    </row>
    <row r="1024" spans="1:74" ht="15" hidden="1" customHeight="1">
      <c r="A1024" s="26">
        <v>2020</v>
      </c>
      <c r="B1024" s="26">
        <v>1020</v>
      </c>
      <c r="C1024" s="26" t="s">
        <v>129</v>
      </c>
      <c r="D1024" s="26" t="s">
        <v>1479</v>
      </c>
      <c r="E1024" s="26" t="s">
        <v>1480</v>
      </c>
      <c r="F1024" s="27">
        <v>43964</v>
      </c>
      <c r="G1024" s="26" t="s">
        <v>2314</v>
      </c>
      <c r="H1024" s="67" t="s">
        <v>1402</v>
      </c>
      <c r="I1024" s="67" t="s">
        <v>1402</v>
      </c>
      <c r="J1024" s="28" t="s">
        <v>2315</v>
      </c>
      <c r="K1024" s="26" t="s">
        <v>1483</v>
      </c>
      <c r="L1024" s="26" t="s">
        <v>136</v>
      </c>
      <c r="M1024" s="26" t="s">
        <v>137</v>
      </c>
      <c r="N1024" s="26" t="s">
        <v>138</v>
      </c>
      <c r="O1024" s="26" t="s">
        <v>138</v>
      </c>
      <c r="P1024" s="29">
        <v>164</v>
      </c>
      <c r="Q1024" s="30">
        <v>77</v>
      </c>
      <c r="R1024" s="30">
        <v>4910</v>
      </c>
      <c r="S1024" s="31" t="e">
        <f>#N/A</f>
        <v>#N/A</v>
      </c>
      <c r="T1024" s="30">
        <v>1118</v>
      </c>
      <c r="U1024" s="30">
        <v>985</v>
      </c>
      <c r="V1024" s="32">
        <v>4.918032786885246</v>
      </c>
      <c r="W1024" s="30">
        <v>53</v>
      </c>
      <c r="X1024" s="30" t="e">
        <f>#N/A</f>
        <v>#N/A</v>
      </c>
      <c r="Y1024" s="30" t="e">
        <f>#N/A</f>
        <v>#N/A</v>
      </c>
      <c r="AB1024" s="33" t="e">
        <f>#N/A</f>
        <v>#N/A</v>
      </c>
      <c r="AC1024" s="30">
        <v>1800</v>
      </c>
      <c r="AD1024" s="30" t="e">
        <f>#N/A</f>
        <v>#N/A</v>
      </c>
      <c r="AE1024" s="76">
        <v>0.91548387096774186</v>
      </c>
      <c r="AG1024" s="30" t="e">
        <f>#N/A</f>
        <v>#N/A</v>
      </c>
      <c r="AH1024" s="30" t="e">
        <f>#N/A</f>
        <v>#N/A</v>
      </c>
      <c r="AI1024" s="30">
        <v>5104.05</v>
      </c>
      <c r="AJ1024" s="30">
        <v>4861</v>
      </c>
      <c r="AK1024" s="26" t="s">
        <v>139</v>
      </c>
      <c r="AL1024" s="26">
        <v>22</v>
      </c>
      <c r="AM1024" s="26" t="s">
        <v>2203</v>
      </c>
      <c r="AU1024" s="67" t="s">
        <v>1526</v>
      </c>
      <c r="AV1024" s="107" t="s">
        <v>2294</v>
      </c>
      <c r="AW1024" s="107" t="s">
        <v>2295</v>
      </c>
      <c r="BA1024" s="26" t="s">
        <v>1187</v>
      </c>
      <c r="BB1024" s="26" t="s">
        <v>1410</v>
      </c>
      <c r="BC1024" s="26" t="s">
        <v>1411</v>
      </c>
      <c r="BD1024" s="37">
        <v>44009</v>
      </c>
      <c r="BE1024" s="30">
        <v>34207</v>
      </c>
      <c r="BF1024" s="30">
        <v>32465</v>
      </c>
      <c r="BG1024" s="37" t="s">
        <v>147</v>
      </c>
      <c r="BH1024" s="37" t="s">
        <v>1412</v>
      </c>
      <c r="BI1024" s="37"/>
      <c r="BJ1024" s="37"/>
      <c r="BK1024" s="37"/>
      <c r="BL1024" s="37"/>
      <c r="BM1024" s="37"/>
      <c r="BN1024" s="26"/>
      <c r="BO1024" s="26"/>
      <c r="BP1024" s="26"/>
      <c r="BQ1024" s="38"/>
      <c r="BR1024" s="26"/>
      <c r="BS1024" s="26"/>
      <c r="BT1024" s="26"/>
      <c r="BU1024" s="26"/>
      <c r="BV1024" s="39"/>
    </row>
    <row r="1025" spans="1:74" ht="15" hidden="1" customHeight="1">
      <c r="A1025" s="26">
        <v>2020</v>
      </c>
      <c r="B1025" s="26">
        <v>1021</v>
      </c>
      <c r="C1025" s="26" t="s">
        <v>129</v>
      </c>
      <c r="D1025" s="26" t="s">
        <v>1479</v>
      </c>
      <c r="E1025" s="26" t="s">
        <v>1480</v>
      </c>
      <c r="F1025" s="27">
        <v>43964</v>
      </c>
      <c r="G1025" s="26" t="s">
        <v>2316</v>
      </c>
      <c r="H1025" s="67" t="s">
        <v>1402</v>
      </c>
      <c r="I1025" s="67" t="s">
        <v>1402</v>
      </c>
      <c r="J1025" s="28" t="s">
        <v>2317</v>
      </c>
      <c r="K1025" s="26" t="s">
        <v>1483</v>
      </c>
      <c r="L1025" s="26" t="s">
        <v>136</v>
      </c>
      <c r="M1025" s="26" t="s">
        <v>137</v>
      </c>
      <c r="N1025" s="26" t="s">
        <v>138</v>
      </c>
      <c r="O1025" s="26" t="s">
        <v>138</v>
      </c>
      <c r="P1025" s="29">
        <v>165</v>
      </c>
      <c r="Q1025" s="30">
        <v>73</v>
      </c>
      <c r="R1025" s="30">
        <v>4450</v>
      </c>
      <c r="S1025" s="31" t="e">
        <f>#N/A</f>
        <v>#N/A</v>
      </c>
      <c r="T1025" s="30">
        <v>1140</v>
      </c>
      <c r="U1025" s="30">
        <v>987</v>
      </c>
      <c r="V1025" s="32">
        <v>4.8</v>
      </c>
      <c r="W1025" s="30">
        <v>59</v>
      </c>
      <c r="X1025" s="30" t="e">
        <f>#N/A</f>
        <v>#N/A</v>
      </c>
      <c r="Y1025" s="30" t="e">
        <f>#N/A</f>
        <v>#N/A</v>
      </c>
      <c r="AB1025" s="33" t="e">
        <f>#N/A</f>
        <v>#N/A</v>
      </c>
      <c r="AC1025" s="30">
        <v>1800</v>
      </c>
      <c r="AD1025" s="30" t="e">
        <f>#N/A</f>
        <v>#N/A</v>
      </c>
      <c r="AE1025" s="76">
        <v>0.91103448275862065</v>
      </c>
      <c r="AG1025" s="30" t="e">
        <f>#N/A</f>
        <v>#N/A</v>
      </c>
      <c r="AH1025" s="30" t="e">
        <f>#N/A</f>
        <v>#N/A</v>
      </c>
      <c r="AI1025" s="30">
        <v>4626.3</v>
      </c>
      <c r="AJ1025" s="30">
        <v>4406</v>
      </c>
      <c r="AK1025" s="26" t="s">
        <v>139</v>
      </c>
      <c r="AL1025" s="26">
        <v>22</v>
      </c>
      <c r="AM1025" s="26" t="s">
        <v>2203</v>
      </c>
      <c r="AU1025" s="67" t="s">
        <v>1526</v>
      </c>
      <c r="AV1025" s="107" t="s">
        <v>2294</v>
      </c>
      <c r="AW1025" s="107" t="s">
        <v>2295</v>
      </c>
      <c r="BA1025" s="26" t="s">
        <v>1187</v>
      </c>
      <c r="BB1025" s="26" t="s">
        <v>1410</v>
      </c>
      <c r="BC1025" s="26" t="s">
        <v>1411</v>
      </c>
      <c r="BD1025" s="37">
        <v>44009</v>
      </c>
      <c r="BE1025" s="30">
        <v>34207</v>
      </c>
      <c r="BF1025" s="30">
        <v>32465</v>
      </c>
      <c r="BG1025" s="37" t="s">
        <v>147</v>
      </c>
      <c r="BH1025" s="37" t="s">
        <v>1412</v>
      </c>
      <c r="BI1025" s="37"/>
      <c r="BJ1025" s="37"/>
      <c r="BK1025" s="37"/>
      <c r="BL1025" s="37"/>
      <c r="BM1025" s="37"/>
      <c r="BN1025" s="26"/>
      <c r="BO1025" s="26"/>
      <c r="BP1025" s="26"/>
      <c r="BQ1025" s="38"/>
      <c r="BR1025" s="26"/>
      <c r="BS1025" s="26"/>
      <c r="BT1025" s="26"/>
      <c r="BU1025" s="26"/>
      <c r="BV1025" s="39"/>
    </row>
    <row r="1026" spans="1:74" ht="15" hidden="1" customHeight="1">
      <c r="A1026" s="26">
        <v>2020</v>
      </c>
      <c r="B1026" s="26">
        <v>1022</v>
      </c>
      <c r="C1026" s="26" t="s">
        <v>129</v>
      </c>
      <c r="D1026" s="26" t="s">
        <v>1479</v>
      </c>
      <c r="E1026" s="26" t="s">
        <v>1480</v>
      </c>
      <c r="F1026" s="27">
        <v>43964</v>
      </c>
      <c r="G1026" s="26" t="s">
        <v>2318</v>
      </c>
      <c r="H1026" s="67" t="s">
        <v>1402</v>
      </c>
      <c r="I1026" s="67" t="s">
        <v>1402</v>
      </c>
      <c r="J1026" s="28" t="s">
        <v>2319</v>
      </c>
      <c r="K1026" s="26" t="s">
        <v>1483</v>
      </c>
      <c r="L1026" s="26" t="s">
        <v>136</v>
      </c>
      <c r="M1026" s="26" t="s">
        <v>137</v>
      </c>
      <c r="N1026" s="26" t="s">
        <v>138</v>
      </c>
      <c r="O1026" s="26" t="s">
        <v>138</v>
      </c>
      <c r="P1026" s="29">
        <v>166</v>
      </c>
      <c r="Q1026" s="30">
        <v>71</v>
      </c>
      <c r="R1026" s="30">
        <v>4600</v>
      </c>
      <c r="S1026" s="31" t="e">
        <f>#N/A</f>
        <v>#N/A</v>
      </c>
      <c r="T1026" s="30">
        <v>1128</v>
      </c>
      <c r="U1026" s="30">
        <v>971</v>
      </c>
      <c r="V1026" s="32">
        <v>5.3</v>
      </c>
      <c r="W1026" s="30">
        <v>45</v>
      </c>
      <c r="X1026" s="30" t="e">
        <f>#N/A</f>
        <v>#N/A</v>
      </c>
      <c r="Y1026" s="30" t="e">
        <f>#N/A</f>
        <v>#N/A</v>
      </c>
      <c r="AB1026" s="33" t="e">
        <f>#N/A</f>
        <v>#N/A</v>
      </c>
      <c r="AC1026" s="30">
        <v>1800</v>
      </c>
      <c r="AD1026" s="30" t="e">
        <f>#N/A</f>
        <v>#N/A</v>
      </c>
      <c r="AE1026" s="76">
        <v>0.76787878787878783</v>
      </c>
      <c r="AG1026" s="30" t="e">
        <f>#N/A</f>
        <v>#N/A</v>
      </c>
      <c r="AH1026" s="30" t="e">
        <f>#N/A</f>
        <v>#N/A</v>
      </c>
      <c r="AI1026" s="30">
        <v>4781.7</v>
      </c>
      <c r="AJ1026" s="30">
        <v>4554</v>
      </c>
      <c r="AK1026" s="26" t="s">
        <v>139</v>
      </c>
      <c r="AL1026" s="26">
        <v>22</v>
      </c>
      <c r="AM1026" s="26" t="s">
        <v>2203</v>
      </c>
      <c r="AU1026" s="67" t="s">
        <v>1526</v>
      </c>
      <c r="AV1026" s="107" t="s">
        <v>2294</v>
      </c>
      <c r="AW1026" s="107" t="s">
        <v>2295</v>
      </c>
      <c r="BA1026" s="26" t="s">
        <v>1187</v>
      </c>
      <c r="BB1026" s="26" t="s">
        <v>1410</v>
      </c>
      <c r="BC1026" s="26" t="s">
        <v>1411</v>
      </c>
      <c r="BD1026" s="37">
        <v>44009</v>
      </c>
      <c r="BE1026" s="30">
        <v>34207</v>
      </c>
      <c r="BF1026" s="30">
        <v>32465</v>
      </c>
      <c r="BG1026" s="37" t="s">
        <v>147</v>
      </c>
      <c r="BH1026" s="37" t="s">
        <v>1412</v>
      </c>
      <c r="BI1026" s="37"/>
      <c r="BJ1026" s="37"/>
      <c r="BK1026" s="37"/>
      <c r="BL1026" s="37"/>
      <c r="BM1026" s="37"/>
      <c r="BN1026" s="26"/>
      <c r="BO1026" s="26"/>
      <c r="BP1026" s="26"/>
      <c r="BQ1026" s="38"/>
      <c r="BR1026" s="26"/>
      <c r="BS1026" s="26"/>
      <c r="BT1026" s="26"/>
      <c r="BU1026" s="26"/>
      <c r="BV1026" s="39"/>
    </row>
    <row r="1027" spans="1:74" ht="15" hidden="1" customHeight="1">
      <c r="A1027" s="26">
        <v>2020</v>
      </c>
      <c r="B1027" s="26">
        <v>1023</v>
      </c>
      <c r="C1027" s="26" t="s">
        <v>129</v>
      </c>
      <c r="D1027" s="26" t="s">
        <v>1479</v>
      </c>
      <c r="E1027" s="26" t="s">
        <v>1480</v>
      </c>
      <c r="F1027" s="27">
        <v>43964</v>
      </c>
      <c r="G1027" s="26" t="s">
        <v>2320</v>
      </c>
      <c r="H1027" s="67" t="s">
        <v>1402</v>
      </c>
      <c r="I1027" s="67" t="s">
        <v>1402</v>
      </c>
      <c r="J1027" s="28" t="s">
        <v>2321</v>
      </c>
      <c r="K1027" s="26" t="s">
        <v>1483</v>
      </c>
      <c r="L1027" s="26" t="s">
        <v>136</v>
      </c>
      <c r="M1027" s="26" t="s">
        <v>137</v>
      </c>
      <c r="N1027" s="26" t="s">
        <v>138</v>
      </c>
      <c r="O1027" s="26" t="s">
        <v>138</v>
      </c>
      <c r="P1027" s="29">
        <v>167</v>
      </c>
      <c r="Q1027" s="30">
        <v>72</v>
      </c>
      <c r="R1027" s="30">
        <v>4920</v>
      </c>
      <c r="S1027" s="31" t="e">
        <f>#N/A</f>
        <v>#N/A</v>
      </c>
      <c r="T1027" s="30">
        <v>1250</v>
      </c>
      <c r="U1027" s="30">
        <v>1123</v>
      </c>
      <c r="V1027" s="32">
        <v>5.2631578947368425</v>
      </c>
      <c r="W1027" s="30">
        <v>45</v>
      </c>
      <c r="X1027" s="30" t="e">
        <f>#N/A</f>
        <v>#N/A</v>
      </c>
      <c r="Y1027" s="30" t="e">
        <f>#N/A</f>
        <v>#N/A</v>
      </c>
      <c r="AB1027" s="33" t="e">
        <f>#N/A</f>
        <v>#N/A</v>
      </c>
      <c r="AC1027" s="30">
        <v>1800</v>
      </c>
      <c r="AD1027" s="30" t="e">
        <f>#N/A</f>
        <v>#N/A</v>
      </c>
      <c r="AE1027" s="76">
        <v>0.71333333333333326</v>
      </c>
      <c r="AG1027" s="30" t="e">
        <f>#N/A</f>
        <v>#N/A</v>
      </c>
      <c r="AH1027" s="30" t="e">
        <f>#N/A</f>
        <v>#N/A</v>
      </c>
      <c r="AI1027" s="30">
        <v>5114.55</v>
      </c>
      <c r="AJ1027" s="30">
        <v>4871</v>
      </c>
      <c r="AK1027" s="26" t="s">
        <v>139</v>
      </c>
      <c r="AL1027" s="26">
        <v>22</v>
      </c>
      <c r="AM1027" s="26" t="s">
        <v>2203</v>
      </c>
      <c r="AU1027" s="67" t="s">
        <v>1526</v>
      </c>
      <c r="AV1027" s="107" t="s">
        <v>2294</v>
      </c>
      <c r="AW1027" s="107" t="s">
        <v>2295</v>
      </c>
      <c r="BA1027" s="26" t="s">
        <v>1187</v>
      </c>
      <c r="BB1027" s="26" t="s">
        <v>1410</v>
      </c>
      <c r="BC1027" s="26" t="s">
        <v>1411</v>
      </c>
      <c r="BD1027" s="37">
        <v>44009</v>
      </c>
      <c r="BE1027" s="30">
        <v>34207</v>
      </c>
      <c r="BF1027" s="30">
        <v>32465</v>
      </c>
      <c r="BG1027" s="37" t="s">
        <v>147</v>
      </c>
      <c r="BH1027" s="37" t="s">
        <v>1412</v>
      </c>
      <c r="BI1027" s="37"/>
      <c r="BJ1027" s="37"/>
      <c r="BK1027" s="37"/>
      <c r="BL1027" s="37"/>
      <c r="BM1027" s="37"/>
      <c r="BN1027" s="26"/>
      <c r="BO1027" s="26"/>
      <c r="BP1027" s="26"/>
      <c r="BQ1027" s="38"/>
      <c r="BR1027" s="26"/>
      <c r="BS1027" s="26"/>
      <c r="BT1027" s="26"/>
      <c r="BU1027" s="26"/>
      <c r="BV1027" s="39"/>
    </row>
    <row r="1028" spans="1:74" ht="15" hidden="1" customHeight="1">
      <c r="A1028" s="26">
        <v>2020</v>
      </c>
      <c r="B1028" s="26">
        <v>1024</v>
      </c>
      <c r="C1028" s="26" t="s">
        <v>129</v>
      </c>
      <c r="D1028" s="26" t="s">
        <v>1479</v>
      </c>
      <c r="E1028" s="26" t="s">
        <v>1480</v>
      </c>
      <c r="F1028" s="27">
        <v>43964</v>
      </c>
      <c r="G1028" s="26" t="s">
        <v>2322</v>
      </c>
      <c r="H1028" s="67" t="s">
        <v>1402</v>
      </c>
      <c r="I1028" s="67" t="s">
        <v>1402</v>
      </c>
      <c r="J1028" s="28" t="s">
        <v>2323</v>
      </c>
      <c r="K1028" s="26" t="s">
        <v>1483</v>
      </c>
      <c r="L1028" s="26" t="s">
        <v>136</v>
      </c>
      <c r="M1028" s="26" t="s">
        <v>137</v>
      </c>
      <c r="N1028" s="26" t="s">
        <v>138</v>
      </c>
      <c r="O1028" s="26" t="s">
        <v>138</v>
      </c>
      <c r="P1028" s="29">
        <v>168</v>
      </c>
      <c r="Q1028" s="30">
        <v>70</v>
      </c>
      <c r="R1028" s="30">
        <v>3860</v>
      </c>
      <c r="S1028" s="31" t="e">
        <f>#N/A</f>
        <v>#N/A</v>
      </c>
      <c r="T1028" s="30">
        <v>879</v>
      </c>
      <c r="U1028" s="30">
        <v>744</v>
      </c>
      <c r="V1028" s="32">
        <v>4.918032786885246</v>
      </c>
      <c r="W1028" s="30">
        <v>61</v>
      </c>
      <c r="X1028" s="30" t="e">
        <f>#N/A</f>
        <v>#N/A</v>
      </c>
      <c r="Y1028" s="30" t="e">
        <f>#N/A</f>
        <v>#N/A</v>
      </c>
      <c r="AB1028" s="33" t="e">
        <f>#N/A</f>
        <v>#N/A</v>
      </c>
      <c r="AC1028" s="30">
        <v>1800</v>
      </c>
      <c r="AD1028" s="30" t="e">
        <f>#N/A</f>
        <v>#N/A</v>
      </c>
      <c r="AE1028" s="76">
        <v>0.91103448275862065</v>
      </c>
      <c r="AG1028" s="30" t="e">
        <f>#N/A</f>
        <v>#N/A</v>
      </c>
      <c r="AH1028" s="30" t="e">
        <f>#N/A</f>
        <v>#N/A</v>
      </c>
      <c r="AI1028" s="30">
        <v>4012.05</v>
      </c>
      <c r="AJ1028" s="30">
        <v>3821</v>
      </c>
      <c r="AK1028" s="26" t="s">
        <v>139</v>
      </c>
      <c r="AL1028" s="26">
        <v>22</v>
      </c>
      <c r="AM1028" s="26" t="s">
        <v>2203</v>
      </c>
      <c r="AU1028" s="67" t="s">
        <v>1526</v>
      </c>
      <c r="AV1028" s="107" t="s">
        <v>2294</v>
      </c>
      <c r="AW1028" s="107" t="s">
        <v>2295</v>
      </c>
      <c r="BA1028" s="26" t="s">
        <v>1187</v>
      </c>
      <c r="BB1028" s="26" t="s">
        <v>1410</v>
      </c>
      <c r="BC1028" s="26" t="s">
        <v>1411</v>
      </c>
      <c r="BD1028" s="37">
        <v>44009</v>
      </c>
      <c r="BE1028" s="30">
        <v>34207</v>
      </c>
      <c r="BF1028" s="30">
        <v>32465</v>
      </c>
      <c r="BG1028" s="37" t="s">
        <v>147</v>
      </c>
      <c r="BH1028" s="37" t="s">
        <v>1412</v>
      </c>
      <c r="BI1028" s="37"/>
      <c r="BJ1028" s="37"/>
      <c r="BK1028" s="37"/>
      <c r="BL1028" s="37"/>
      <c r="BM1028" s="37"/>
      <c r="BN1028" s="26"/>
      <c r="BO1028" s="26"/>
      <c r="BP1028" s="26"/>
      <c r="BQ1028" s="38"/>
      <c r="BR1028" s="26"/>
      <c r="BS1028" s="26"/>
      <c r="BT1028" s="26"/>
      <c r="BU1028" s="26"/>
      <c r="BV1028" s="39"/>
    </row>
    <row r="1029" spans="1:74" ht="15" hidden="1" customHeight="1">
      <c r="A1029" s="26">
        <v>2020</v>
      </c>
      <c r="B1029" s="26">
        <v>1025</v>
      </c>
      <c r="C1029" s="26" t="s">
        <v>129</v>
      </c>
      <c r="D1029" s="26" t="s">
        <v>1479</v>
      </c>
      <c r="E1029" s="26" t="s">
        <v>1480</v>
      </c>
      <c r="F1029" s="27">
        <v>43964</v>
      </c>
      <c r="G1029" s="26" t="s">
        <v>2324</v>
      </c>
      <c r="H1029" s="67" t="s">
        <v>1402</v>
      </c>
      <c r="I1029" s="67" t="s">
        <v>1402</v>
      </c>
      <c r="J1029" s="28" t="s">
        <v>2325</v>
      </c>
      <c r="K1029" s="26" t="s">
        <v>135</v>
      </c>
      <c r="L1029" s="26" t="s">
        <v>136</v>
      </c>
      <c r="M1029" s="26" t="s">
        <v>137</v>
      </c>
      <c r="N1029" s="26" t="s">
        <v>138</v>
      </c>
      <c r="O1029" s="26" t="s">
        <v>138</v>
      </c>
      <c r="Q1029" s="30">
        <v>77</v>
      </c>
      <c r="R1029" s="30">
        <v>6460</v>
      </c>
      <c r="S1029" s="31" t="e">
        <f>#N/A</f>
        <v>#N/A</v>
      </c>
      <c r="T1029" s="30">
        <v>1686</v>
      </c>
      <c r="AB1029" s="33" t="e">
        <f>#N/A</f>
        <v>#N/A</v>
      </c>
      <c r="AC1029" s="30">
        <v>1800</v>
      </c>
      <c r="AD1029" s="30" t="e">
        <f>#N/A</f>
        <v>#N/A</v>
      </c>
      <c r="AE1029" s="76">
        <v>0.94551724137931037</v>
      </c>
      <c r="AG1029" s="30" t="e">
        <f>#N/A</f>
        <v>#N/A</v>
      </c>
      <c r="AH1029" s="30" t="e">
        <f>#N/A</f>
        <v>#N/A</v>
      </c>
      <c r="AI1029" s="30">
        <v>6714.75</v>
      </c>
      <c r="AJ1029" s="30">
        <v>6395</v>
      </c>
      <c r="AK1029" s="26" t="s">
        <v>139</v>
      </c>
      <c r="AL1029" s="26">
        <v>22</v>
      </c>
      <c r="AM1029" s="26" t="s">
        <v>2203</v>
      </c>
      <c r="AU1029" s="67" t="s">
        <v>1526</v>
      </c>
      <c r="AV1029" s="107" t="s">
        <v>2294</v>
      </c>
      <c r="AW1029" s="107" t="s">
        <v>2295</v>
      </c>
      <c r="BA1029" s="26" t="s">
        <v>1187</v>
      </c>
      <c r="BB1029" s="26" t="s">
        <v>1410</v>
      </c>
      <c r="BC1029" s="26" t="s">
        <v>1411</v>
      </c>
      <c r="BD1029" s="37">
        <v>44009</v>
      </c>
      <c r="BE1029" s="30">
        <v>34207</v>
      </c>
      <c r="BF1029" s="30">
        <v>32465</v>
      </c>
      <c r="BG1029" s="37" t="s">
        <v>147</v>
      </c>
      <c r="BH1029" s="37" t="s">
        <v>1412</v>
      </c>
      <c r="BI1029" s="37"/>
      <c r="BJ1029" s="37"/>
      <c r="BK1029" s="37"/>
      <c r="BL1029" s="37"/>
      <c r="BM1029" s="37"/>
      <c r="BN1029" s="26"/>
      <c r="BO1029" s="26"/>
      <c r="BP1029" s="26"/>
      <c r="BQ1029" s="38"/>
      <c r="BR1029" s="26"/>
      <c r="BS1029" s="26"/>
      <c r="BT1029" s="26"/>
      <c r="BU1029" s="26"/>
      <c r="BV1029" s="39"/>
    </row>
    <row r="1030" spans="1:74" ht="15" hidden="1" customHeight="1">
      <c r="A1030" s="26">
        <v>2020</v>
      </c>
      <c r="B1030" s="26">
        <v>1026</v>
      </c>
      <c r="C1030" s="26" t="s">
        <v>129</v>
      </c>
      <c r="D1030" s="26" t="s">
        <v>1479</v>
      </c>
      <c r="E1030" s="26" t="s">
        <v>1480</v>
      </c>
      <c r="F1030" s="27">
        <v>43964</v>
      </c>
      <c r="G1030" s="26" t="s">
        <v>2326</v>
      </c>
      <c r="H1030" s="67" t="s">
        <v>1402</v>
      </c>
      <c r="I1030" s="67" t="s">
        <v>1402</v>
      </c>
      <c r="J1030" s="28" t="s">
        <v>2327</v>
      </c>
      <c r="K1030" s="26" t="s">
        <v>135</v>
      </c>
      <c r="L1030" s="26" t="s">
        <v>136</v>
      </c>
      <c r="M1030" s="26" t="s">
        <v>137</v>
      </c>
      <c r="N1030" s="26" t="s">
        <v>138</v>
      </c>
      <c r="O1030" s="26" t="s">
        <v>138</v>
      </c>
      <c r="Q1030" s="30">
        <v>77</v>
      </c>
      <c r="R1030" s="30">
        <v>5510</v>
      </c>
      <c r="S1030" s="31" t="e">
        <f>#N/A</f>
        <v>#N/A</v>
      </c>
      <c r="T1030" s="30">
        <v>1269</v>
      </c>
      <c r="AB1030" s="33" t="e">
        <f>#N/A</f>
        <v>#N/A</v>
      </c>
      <c r="AC1030" s="30">
        <v>1800</v>
      </c>
      <c r="AD1030" s="30" t="e">
        <f>#N/A</f>
        <v>#N/A</v>
      </c>
      <c r="AE1030" s="76">
        <v>0.94551724137931037</v>
      </c>
      <c r="AG1030" s="30" t="e">
        <f>#N/A</f>
        <v>#N/A</v>
      </c>
      <c r="AH1030" s="30" t="e">
        <f>#N/A</f>
        <v>#N/A</v>
      </c>
      <c r="AI1030" s="30">
        <v>5727.75</v>
      </c>
      <c r="AJ1030" s="30">
        <v>5455</v>
      </c>
      <c r="AK1030" s="26" t="s">
        <v>139</v>
      </c>
      <c r="AL1030" s="26">
        <v>22</v>
      </c>
      <c r="AM1030" s="26" t="s">
        <v>2203</v>
      </c>
      <c r="AU1030" s="67" t="s">
        <v>1526</v>
      </c>
      <c r="AV1030" s="107" t="s">
        <v>2328</v>
      </c>
      <c r="AW1030" s="107" t="s">
        <v>2329</v>
      </c>
      <c r="BA1030" s="26" t="s">
        <v>1187</v>
      </c>
      <c r="BB1030" s="26" t="s">
        <v>1410</v>
      </c>
      <c r="BC1030" s="26" t="s">
        <v>1411</v>
      </c>
      <c r="BD1030" s="37">
        <v>44009</v>
      </c>
      <c r="BE1030" s="30">
        <v>34207</v>
      </c>
      <c r="BF1030" s="30">
        <v>32465</v>
      </c>
      <c r="BG1030" s="37" t="s">
        <v>147</v>
      </c>
      <c r="BH1030" s="37" t="s">
        <v>1412</v>
      </c>
      <c r="BI1030" s="37"/>
      <c r="BJ1030" s="37"/>
      <c r="BK1030" s="37"/>
      <c r="BL1030" s="37"/>
      <c r="BM1030" s="37"/>
      <c r="BN1030" s="26"/>
      <c r="BO1030" s="26"/>
      <c r="BP1030" s="26"/>
      <c r="BQ1030" s="38"/>
      <c r="BR1030" s="26"/>
      <c r="BS1030" s="26"/>
      <c r="BT1030" s="26"/>
      <c r="BU1030" s="26"/>
      <c r="BV1030" s="39"/>
    </row>
    <row r="1031" spans="1:74" ht="15" hidden="1" customHeight="1">
      <c r="A1031" s="26">
        <v>2020</v>
      </c>
      <c r="B1031" s="26">
        <v>1027</v>
      </c>
      <c r="C1031" s="26" t="s">
        <v>129</v>
      </c>
      <c r="D1031" s="26" t="s">
        <v>1479</v>
      </c>
      <c r="E1031" s="26" t="s">
        <v>1480</v>
      </c>
      <c r="F1031" s="27">
        <v>43964</v>
      </c>
      <c r="G1031" s="26" t="s">
        <v>2330</v>
      </c>
      <c r="H1031" s="67" t="s">
        <v>1402</v>
      </c>
      <c r="I1031" s="67" t="s">
        <v>1402</v>
      </c>
      <c r="J1031" s="28" t="s">
        <v>2331</v>
      </c>
      <c r="K1031" s="26" t="s">
        <v>135</v>
      </c>
      <c r="L1031" s="26" t="s">
        <v>136</v>
      </c>
      <c r="M1031" s="26" t="s">
        <v>137</v>
      </c>
      <c r="N1031" s="26" t="s">
        <v>138</v>
      </c>
      <c r="O1031" s="26" t="s">
        <v>138</v>
      </c>
      <c r="Q1031" s="30">
        <v>74</v>
      </c>
      <c r="R1031" s="30">
        <v>5560</v>
      </c>
      <c r="S1031" s="31" t="e">
        <f>#N/A</f>
        <v>#N/A</v>
      </c>
      <c r="T1031" s="30">
        <v>1512</v>
      </c>
      <c r="AB1031" s="33" t="e">
        <f>#N/A</f>
        <v>#N/A</v>
      </c>
      <c r="AC1031" s="30">
        <v>1800</v>
      </c>
      <c r="AD1031" s="30" t="e">
        <f>#N/A</f>
        <v>#N/A</v>
      </c>
      <c r="AE1031" s="76">
        <v>0.98</v>
      </c>
      <c r="AG1031" s="30" t="e">
        <f>#N/A</f>
        <v>#N/A</v>
      </c>
      <c r="AH1031" s="30" t="e">
        <f>#N/A</f>
        <v>#N/A</v>
      </c>
      <c r="AI1031" s="30">
        <v>5779.2</v>
      </c>
      <c r="AJ1031" s="30">
        <v>5504</v>
      </c>
      <c r="AK1031" s="26" t="s">
        <v>139</v>
      </c>
      <c r="AL1031" s="26">
        <v>22</v>
      </c>
      <c r="AM1031" s="26" t="s">
        <v>2203</v>
      </c>
      <c r="AU1031" s="67" t="s">
        <v>1526</v>
      </c>
      <c r="AV1031" s="107" t="s">
        <v>2328</v>
      </c>
      <c r="AW1031" s="107" t="s">
        <v>2329</v>
      </c>
      <c r="BA1031" s="26" t="s">
        <v>1187</v>
      </c>
      <c r="BB1031" s="26" t="s">
        <v>1410</v>
      </c>
      <c r="BC1031" s="26" t="s">
        <v>1411</v>
      </c>
      <c r="BD1031" s="37">
        <v>44009</v>
      </c>
      <c r="BE1031" s="30">
        <v>34207</v>
      </c>
      <c r="BF1031" s="30">
        <v>32465</v>
      </c>
      <c r="BG1031" s="37" t="s">
        <v>147</v>
      </c>
      <c r="BH1031" s="37" t="s">
        <v>1412</v>
      </c>
      <c r="BI1031" s="37"/>
      <c r="BJ1031" s="37"/>
      <c r="BK1031" s="37"/>
      <c r="BL1031" s="37"/>
      <c r="BM1031" s="37"/>
      <c r="BN1031" s="26"/>
      <c r="BO1031" s="26"/>
      <c r="BP1031" s="26"/>
      <c r="BQ1031" s="38"/>
      <c r="BR1031" s="26"/>
      <c r="BS1031" s="26"/>
      <c r="BT1031" s="26"/>
      <c r="BU1031" s="26"/>
      <c r="BV1031" s="39"/>
    </row>
    <row r="1032" spans="1:74" ht="15" hidden="1" customHeight="1">
      <c r="A1032" s="26">
        <v>2020</v>
      </c>
      <c r="B1032" s="26">
        <v>1028</v>
      </c>
      <c r="C1032" s="26" t="s">
        <v>129</v>
      </c>
      <c r="D1032" s="26" t="s">
        <v>1479</v>
      </c>
      <c r="E1032" s="26" t="s">
        <v>1480</v>
      </c>
      <c r="F1032" s="27">
        <v>43964</v>
      </c>
      <c r="G1032" s="26" t="s">
        <v>2332</v>
      </c>
      <c r="H1032" s="67" t="s">
        <v>1402</v>
      </c>
      <c r="I1032" s="67" t="s">
        <v>1402</v>
      </c>
      <c r="J1032" s="28" t="s">
        <v>2333</v>
      </c>
      <c r="K1032" s="26" t="s">
        <v>135</v>
      </c>
      <c r="L1032" s="26" t="s">
        <v>136</v>
      </c>
      <c r="M1032" s="26" t="s">
        <v>137</v>
      </c>
      <c r="N1032" s="26" t="s">
        <v>138</v>
      </c>
      <c r="O1032" s="26" t="s">
        <v>138</v>
      </c>
      <c r="Q1032" s="30">
        <v>76</v>
      </c>
      <c r="R1032" s="30">
        <v>6060</v>
      </c>
      <c r="S1032" s="31" t="e">
        <f>#N/A</f>
        <v>#N/A</v>
      </c>
      <c r="T1032" s="30">
        <v>1445</v>
      </c>
      <c r="AB1032" s="33" t="e">
        <f>#N/A</f>
        <v>#N/A</v>
      </c>
      <c r="AC1032" s="30">
        <v>1800</v>
      </c>
      <c r="AD1032" s="30" t="e">
        <f>#N/A</f>
        <v>#N/A</v>
      </c>
      <c r="AE1032" s="76">
        <v>0.98</v>
      </c>
      <c r="AG1032" s="30" t="e">
        <f>#N/A</f>
        <v>#N/A</v>
      </c>
      <c r="AH1032" s="30" t="e">
        <f>#N/A</f>
        <v>#N/A</v>
      </c>
      <c r="AI1032" s="30">
        <v>6298.95</v>
      </c>
      <c r="AJ1032" s="30">
        <v>5999</v>
      </c>
      <c r="AK1032" s="26" t="s">
        <v>139</v>
      </c>
      <c r="AL1032" s="26">
        <v>22</v>
      </c>
      <c r="AM1032" s="26" t="s">
        <v>2203</v>
      </c>
      <c r="AU1032" s="67" t="s">
        <v>1526</v>
      </c>
      <c r="AV1032" s="107" t="s">
        <v>2328</v>
      </c>
      <c r="AW1032" s="107" t="s">
        <v>2329</v>
      </c>
      <c r="BA1032" s="26" t="s">
        <v>1187</v>
      </c>
      <c r="BB1032" s="26" t="s">
        <v>1410</v>
      </c>
      <c r="BC1032" s="26" t="s">
        <v>1411</v>
      </c>
      <c r="BD1032" s="37">
        <v>44009</v>
      </c>
      <c r="BE1032" s="30">
        <v>34207</v>
      </c>
      <c r="BF1032" s="30">
        <v>32465</v>
      </c>
      <c r="BG1032" s="37" t="s">
        <v>147</v>
      </c>
      <c r="BH1032" s="37" t="s">
        <v>1412</v>
      </c>
      <c r="BI1032" s="37"/>
      <c r="BJ1032" s="37"/>
      <c r="BK1032" s="37"/>
      <c r="BL1032" s="37"/>
      <c r="BM1032" s="37"/>
      <c r="BN1032" s="26"/>
      <c r="BO1032" s="26"/>
      <c r="BP1032" s="26"/>
      <c r="BQ1032" s="38"/>
      <c r="BR1032" s="26"/>
      <c r="BS1032" s="26"/>
      <c r="BT1032" s="26"/>
      <c r="BU1032" s="26"/>
      <c r="BV1032" s="39"/>
    </row>
    <row r="1033" spans="1:74" ht="15" hidden="1" customHeight="1">
      <c r="A1033" s="26">
        <v>2020</v>
      </c>
      <c r="B1033" s="26">
        <v>1029</v>
      </c>
      <c r="C1033" s="26" t="s">
        <v>129</v>
      </c>
      <c r="D1033" s="26" t="s">
        <v>1479</v>
      </c>
      <c r="E1033" s="26" t="s">
        <v>1480</v>
      </c>
      <c r="F1033" s="27">
        <v>43964</v>
      </c>
      <c r="G1033" s="26" t="s">
        <v>2334</v>
      </c>
      <c r="H1033" s="67" t="s">
        <v>1402</v>
      </c>
      <c r="I1033" s="67" t="s">
        <v>1402</v>
      </c>
      <c r="J1033" s="28" t="s">
        <v>2335</v>
      </c>
      <c r="K1033" s="26" t="s">
        <v>135</v>
      </c>
      <c r="L1033" s="26" t="s">
        <v>136</v>
      </c>
      <c r="M1033" s="26" t="s">
        <v>137</v>
      </c>
      <c r="N1033" s="26" t="s">
        <v>138</v>
      </c>
      <c r="O1033" s="26" t="s">
        <v>138</v>
      </c>
      <c r="Q1033" s="30">
        <v>73</v>
      </c>
      <c r="R1033" s="30">
        <v>5850</v>
      </c>
      <c r="S1033" s="31" t="e">
        <f>#N/A</f>
        <v>#N/A</v>
      </c>
      <c r="T1033" s="30">
        <v>1487</v>
      </c>
      <c r="AB1033" s="33" t="e">
        <f>#N/A</f>
        <v>#N/A</v>
      </c>
      <c r="AC1033" s="30">
        <v>1800</v>
      </c>
      <c r="AD1033" s="30" t="e">
        <f>#N/A</f>
        <v>#N/A</v>
      </c>
      <c r="AE1033" s="76">
        <v>0.76787878787878783</v>
      </c>
      <c r="AG1033" s="30" t="e">
        <f>#N/A</f>
        <v>#N/A</v>
      </c>
      <c r="AH1033" s="30" t="e">
        <f>#N/A</f>
        <v>#N/A</v>
      </c>
      <c r="AI1033" s="30">
        <v>6081.6</v>
      </c>
      <c r="AJ1033" s="30">
        <v>5792</v>
      </c>
      <c r="AK1033" s="26" t="s">
        <v>139</v>
      </c>
      <c r="AL1033" s="26">
        <v>22</v>
      </c>
      <c r="AM1033" s="26" t="s">
        <v>2203</v>
      </c>
      <c r="AU1033" s="67" t="s">
        <v>1526</v>
      </c>
      <c r="AV1033" s="107" t="s">
        <v>2328</v>
      </c>
      <c r="AW1033" s="107" t="s">
        <v>2329</v>
      </c>
      <c r="BA1033" s="26" t="s">
        <v>1187</v>
      </c>
      <c r="BB1033" s="26" t="s">
        <v>1410</v>
      </c>
      <c r="BC1033" s="26" t="s">
        <v>1411</v>
      </c>
      <c r="BD1033" s="37">
        <v>44009</v>
      </c>
      <c r="BE1033" s="30">
        <v>34207</v>
      </c>
      <c r="BF1033" s="30">
        <v>32465</v>
      </c>
      <c r="BG1033" s="37" t="s">
        <v>147</v>
      </c>
      <c r="BH1033" s="37" t="s">
        <v>1412</v>
      </c>
      <c r="BI1033" s="37"/>
      <c r="BJ1033" s="37"/>
      <c r="BK1033" s="37"/>
      <c r="BL1033" s="37"/>
      <c r="BM1033" s="37"/>
      <c r="BN1033" s="26"/>
      <c r="BO1033" s="26"/>
      <c r="BP1033" s="26"/>
      <c r="BQ1033" s="38"/>
      <c r="BR1033" s="26"/>
      <c r="BS1033" s="26"/>
      <c r="BT1033" s="26"/>
      <c r="BU1033" s="26"/>
      <c r="BV1033" s="39"/>
    </row>
    <row r="1034" spans="1:74" ht="15" hidden="1" customHeight="1">
      <c r="A1034" s="26">
        <v>2020</v>
      </c>
      <c r="B1034" s="26">
        <v>1030</v>
      </c>
      <c r="C1034" s="26" t="s">
        <v>129</v>
      </c>
      <c r="D1034" s="26" t="s">
        <v>1479</v>
      </c>
      <c r="E1034" s="26" t="s">
        <v>1480</v>
      </c>
      <c r="F1034" s="27">
        <v>43964</v>
      </c>
      <c r="G1034" s="26" t="s">
        <v>2336</v>
      </c>
      <c r="H1034" s="67" t="s">
        <v>1402</v>
      </c>
      <c r="I1034" s="67" t="s">
        <v>1402</v>
      </c>
      <c r="J1034" s="28" t="s">
        <v>2337</v>
      </c>
      <c r="K1034" s="26" t="s">
        <v>135</v>
      </c>
      <c r="L1034" s="26" t="s">
        <v>136</v>
      </c>
      <c r="M1034" s="26" t="s">
        <v>137</v>
      </c>
      <c r="N1034" s="26" t="s">
        <v>138</v>
      </c>
      <c r="O1034" s="26" t="s">
        <v>138</v>
      </c>
      <c r="Q1034" s="30">
        <v>81</v>
      </c>
      <c r="R1034" s="30">
        <v>8090</v>
      </c>
      <c r="S1034" s="31" t="e">
        <f>#N/A</f>
        <v>#N/A</v>
      </c>
      <c r="T1034" s="30">
        <v>1733</v>
      </c>
      <c r="AB1034" s="33" t="e">
        <f>#N/A</f>
        <v>#N/A</v>
      </c>
      <c r="AC1034" s="30">
        <v>1800</v>
      </c>
      <c r="AD1034" s="30" t="e">
        <f>#N/A</f>
        <v>#N/A</v>
      </c>
      <c r="AE1034" s="76">
        <v>0.76787878787878783</v>
      </c>
      <c r="AG1034" s="30" t="e">
        <f>#N/A</f>
        <v>#N/A</v>
      </c>
      <c r="AH1034" s="30" t="e">
        <f>#N/A</f>
        <v>#N/A</v>
      </c>
      <c r="AI1034" s="30">
        <v>8409.4500000000007</v>
      </c>
      <c r="AJ1034" s="30">
        <v>8009</v>
      </c>
      <c r="AK1034" s="26" t="s">
        <v>139</v>
      </c>
      <c r="AL1034" s="26">
        <v>22</v>
      </c>
      <c r="AM1034" s="26" t="s">
        <v>2203</v>
      </c>
      <c r="AU1034" s="67" t="s">
        <v>1526</v>
      </c>
      <c r="AV1034" s="107" t="s">
        <v>2328</v>
      </c>
      <c r="AW1034" s="107" t="s">
        <v>2329</v>
      </c>
      <c r="BA1034" s="26" t="s">
        <v>1187</v>
      </c>
      <c r="BB1034" s="26" t="s">
        <v>1410</v>
      </c>
      <c r="BC1034" s="26" t="s">
        <v>1411</v>
      </c>
      <c r="BD1034" s="37">
        <v>44009</v>
      </c>
      <c r="BE1034" s="30">
        <v>34207</v>
      </c>
      <c r="BF1034" s="30">
        <v>32465</v>
      </c>
      <c r="BG1034" s="37" t="s">
        <v>147</v>
      </c>
      <c r="BH1034" s="37" t="s">
        <v>1412</v>
      </c>
      <c r="BI1034" s="37"/>
      <c r="BJ1034" s="37"/>
      <c r="BK1034" s="37"/>
      <c r="BL1034" s="37"/>
      <c r="BM1034" s="37"/>
      <c r="BN1034" s="26"/>
      <c r="BO1034" s="26"/>
      <c r="BP1034" s="26"/>
      <c r="BQ1034" s="38"/>
      <c r="BR1034" s="26"/>
      <c r="BS1034" s="26"/>
      <c r="BT1034" s="26"/>
      <c r="BU1034" s="26"/>
      <c r="BV1034" s="39"/>
    </row>
    <row r="1035" spans="1:74" ht="15" hidden="1" customHeight="1">
      <c r="A1035" s="26">
        <v>2020</v>
      </c>
      <c r="B1035" s="26">
        <v>1031</v>
      </c>
      <c r="C1035" s="26" t="s">
        <v>129</v>
      </c>
      <c r="D1035" s="26" t="s">
        <v>1479</v>
      </c>
      <c r="E1035" s="26" t="s">
        <v>1480</v>
      </c>
      <c r="F1035" s="27">
        <v>43964</v>
      </c>
      <c r="G1035" s="26" t="s">
        <v>2338</v>
      </c>
      <c r="H1035" s="67" t="s">
        <v>1402</v>
      </c>
      <c r="I1035" s="67" t="s">
        <v>1402</v>
      </c>
      <c r="J1035" s="28" t="s">
        <v>2339</v>
      </c>
      <c r="K1035" s="26" t="s">
        <v>135</v>
      </c>
      <c r="L1035" s="26" t="s">
        <v>136</v>
      </c>
      <c r="M1035" s="26" t="s">
        <v>137</v>
      </c>
      <c r="N1035" s="26" t="s">
        <v>138</v>
      </c>
      <c r="O1035" s="26" t="s">
        <v>138</v>
      </c>
      <c r="Q1035" s="30">
        <v>80</v>
      </c>
      <c r="R1035" s="30">
        <v>7620</v>
      </c>
      <c r="S1035" s="31" t="e">
        <f>#N/A</f>
        <v>#N/A</v>
      </c>
      <c r="T1035" s="30">
        <v>1753</v>
      </c>
      <c r="AB1035" s="33" t="e">
        <f>#N/A</f>
        <v>#N/A</v>
      </c>
      <c r="AC1035" s="30">
        <v>1800</v>
      </c>
      <c r="AD1035" s="30" t="e">
        <f>#N/A</f>
        <v>#N/A</v>
      </c>
      <c r="AE1035" s="76">
        <v>0.95058823529411762</v>
      </c>
      <c r="AG1035" s="30" t="e">
        <f>#N/A</f>
        <v>#N/A</v>
      </c>
      <c r="AH1035" s="30" t="e">
        <f>#N/A</f>
        <v>#N/A</v>
      </c>
      <c r="AI1035" s="30">
        <v>7921.2000000000007</v>
      </c>
      <c r="AJ1035" s="30">
        <v>7544</v>
      </c>
      <c r="AK1035" s="26" t="s">
        <v>139</v>
      </c>
      <c r="AL1035" s="26">
        <v>22</v>
      </c>
      <c r="AM1035" s="26" t="s">
        <v>2203</v>
      </c>
      <c r="AU1035" s="67" t="s">
        <v>1526</v>
      </c>
      <c r="AV1035" s="107" t="s">
        <v>2328</v>
      </c>
      <c r="AW1035" s="107" t="s">
        <v>2329</v>
      </c>
      <c r="BA1035" s="26" t="s">
        <v>1187</v>
      </c>
      <c r="BB1035" s="26" t="s">
        <v>1410</v>
      </c>
      <c r="BC1035" s="26" t="s">
        <v>1411</v>
      </c>
      <c r="BD1035" s="37">
        <v>44009</v>
      </c>
      <c r="BE1035" s="30">
        <v>34207</v>
      </c>
      <c r="BF1035" s="30">
        <v>32465</v>
      </c>
      <c r="BG1035" s="37" t="s">
        <v>147</v>
      </c>
      <c r="BH1035" s="37" t="s">
        <v>1412</v>
      </c>
      <c r="BI1035" s="37"/>
      <c r="BJ1035" s="37"/>
      <c r="BK1035" s="37"/>
      <c r="BL1035" s="37"/>
      <c r="BM1035" s="37"/>
      <c r="BN1035" s="26"/>
      <c r="BO1035" s="26"/>
      <c r="BP1035" s="26"/>
      <c r="BQ1035" s="38"/>
      <c r="BR1035" s="26"/>
      <c r="BS1035" s="26"/>
      <c r="BT1035" s="26"/>
      <c r="BU1035" s="26"/>
      <c r="BV1035" s="39"/>
    </row>
    <row r="1036" spans="1:74" ht="15" hidden="1" customHeight="1">
      <c r="A1036" s="26">
        <v>2020</v>
      </c>
      <c r="B1036" s="26">
        <v>1032</v>
      </c>
      <c r="C1036" s="26" t="s">
        <v>129</v>
      </c>
      <c r="D1036" s="26" t="s">
        <v>1479</v>
      </c>
      <c r="E1036" s="26" t="s">
        <v>1480</v>
      </c>
      <c r="F1036" s="27">
        <v>43964</v>
      </c>
      <c r="G1036" s="26" t="s">
        <v>2340</v>
      </c>
      <c r="H1036" s="67" t="s">
        <v>1402</v>
      </c>
      <c r="I1036" s="67" t="s">
        <v>1402</v>
      </c>
      <c r="J1036" s="28" t="s">
        <v>2341</v>
      </c>
      <c r="K1036" s="26" t="s">
        <v>135</v>
      </c>
      <c r="L1036" s="26" t="s">
        <v>136</v>
      </c>
      <c r="M1036" s="26" t="s">
        <v>137</v>
      </c>
      <c r="N1036" s="26" t="s">
        <v>138</v>
      </c>
      <c r="O1036" s="26" t="s">
        <v>138</v>
      </c>
      <c r="Q1036" s="30">
        <v>78</v>
      </c>
      <c r="R1036" s="30">
        <v>5860</v>
      </c>
      <c r="S1036" s="31" t="e">
        <f>#N/A</f>
        <v>#N/A</v>
      </c>
      <c r="T1036" s="30">
        <v>1540</v>
      </c>
      <c r="AB1036" s="33" t="e">
        <f>#N/A</f>
        <v>#N/A</v>
      </c>
      <c r="AC1036" s="30">
        <v>1800</v>
      </c>
      <c r="AD1036" s="30" t="e">
        <f>#N/A</f>
        <v>#N/A</v>
      </c>
      <c r="AE1036" s="76">
        <v>0.95058823529411762</v>
      </c>
      <c r="AG1036" s="30" t="e">
        <f>#N/A</f>
        <v>#N/A</v>
      </c>
      <c r="AH1036" s="30" t="e">
        <f>#N/A</f>
        <v>#N/A</v>
      </c>
      <c r="AI1036" s="30">
        <v>6091.05</v>
      </c>
      <c r="AJ1036" s="30">
        <v>5801</v>
      </c>
      <c r="AK1036" s="26" t="s">
        <v>139</v>
      </c>
      <c r="AL1036" s="26">
        <v>22</v>
      </c>
      <c r="AM1036" s="26" t="s">
        <v>2203</v>
      </c>
      <c r="AU1036" s="67" t="s">
        <v>1526</v>
      </c>
      <c r="AV1036" s="107" t="s">
        <v>2328</v>
      </c>
      <c r="AW1036" s="107" t="s">
        <v>2329</v>
      </c>
      <c r="BA1036" s="26" t="s">
        <v>1187</v>
      </c>
      <c r="BB1036" s="26" t="s">
        <v>1410</v>
      </c>
      <c r="BC1036" s="26" t="s">
        <v>1411</v>
      </c>
      <c r="BD1036" s="37">
        <v>44009</v>
      </c>
      <c r="BE1036" s="30">
        <v>34207</v>
      </c>
      <c r="BF1036" s="30">
        <v>32465</v>
      </c>
      <c r="BG1036" s="37" t="s">
        <v>147</v>
      </c>
      <c r="BH1036" s="37" t="s">
        <v>1412</v>
      </c>
      <c r="BI1036" s="37"/>
      <c r="BJ1036" s="37"/>
      <c r="BK1036" s="37"/>
      <c r="BL1036" s="37"/>
      <c r="BM1036" s="37"/>
      <c r="BN1036" s="26"/>
      <c r="BO1036" s="26"/>
      <c r="BP1036" s="26"/>
      <c r="BQ1036" s="38"/>
      <c r="BR1036" s="26"/>
      <c r="BS1036" s="26"/>
      <c r="BT1036" s="26"/>
      <c r="BU1036" s="26"/>
      <c r="BV1036" s="39"/>
    </row>
    <row r="1037" spans="1:74" ht="15" hidden="1" customHeight="1">
      <c r="A1037" s="26">
        <v>2020</v>
      </c>
      <c r="B1037" s="26">
        <v>1033</v>
      </c>
      <c r="C1037" s="26" t="s">
        <v>129</v>
      </c>
      <c r="D1037" s="26" t="s">
        <v>1479</v>
      </c>
      <c r="E1037" s="26" t="s">
        <v>1480</v>
      </c>
      <c r="F1037" s="27">
        <v>43964</v>
      </c>
      <c r="G1037" s="26" t="s">
        <v>2342</v>
      </c>
      <c r="H1037" s="67" t="s">
        <v>1402</v>
      </c>
      <c r="I1037" s="67" t="s">
        <v>1402</v>
      </c>
      <c r="J1037" s="28" t="s">
        <v>2343</v>
      </c>
      <c r="K1037" s="26" t="s">
        <v>135</v>
      </c>
      <c r="L1037" s="26" t="s">
        <v>136</v>
      </c>
      <c r="M1037" s="26" t="s">
        <v>137</v>
      </c>
      <c r="N1037" s="26" t="s">
        <v>138</v>
      </c>
      <c r="O1037" s="26" t="s">
        <v>138</v>
      </c>
      <c r="Q1037" s="30">
        <v>80</v>
      </c>
      <c r="R1037" s="30">
        <v>6490</v>
      </c>
      <c r="S1037" s="31" t="e">
        <f>#N/A</f>
        <v>#N/A</v>
      </c>
      <c r="T1037" s="30">
        <v>1543</v>
      </c>
      <c r="AB1037" s="33" t="e">
        <f>#N/A</f>
        <v>#N/A</v>
      </c>
      <c r="AC1037" s="30">
        <v>1800</v>
      </c>
      <c r="AD1037" s="30" t="e">
        <f>#N/A</f>
        <v>#N/A</v>
      </c>
      <c r="AE1037" s="76">
        <v>0.9536842105263158</v>
      </c>
      <c r="AG1037" s="30" t="e">
        <f>#N/A</f>
        <v>#N/A</v>
      </c>
      <c r="AH1037" s="30" t="e">
        <f>#N/A</f>
        <v>#N/A</v>
      </c>
      <c r="AI1037" s="30">
        <v>6746.25</v>
      </c>
      <c r="AJ1037" s="30">
        <v>6425</v>
      </c>
      <c r="AK1037" s="26" t="s">
        <v>139</v>
      </c>
      <c r="AL1037" s="26">
        <v>22</v>
      </c>
      <c r="AM1037" s="26" t="s">
        <v>2203</v>
      </c>
      <c r="AU1037" s="67" t="s">
        <v>1526</v>
      </c>
      <c r="AV1037" s="107" t="s">
        <v>2328</v>
      </c>
      <c r="AW1037" s="107" t="s">
        <v>2329</v>
      </c>
      <c r="BA1037" s="26" t="s">
        <v>1187</v>
      </c>
      <c r="BB1037" s="26" t="s">
        <v>1410</v>
      </c>
      <c r="BC1037" s="26" t="s">
        <v>1411</v>
      </c>
      <c r="BD1037" s="37">
        <v>44009</v>
      </c>
      <c r="BE1037" s="30">
        <v>34207</v>
      </c>
      <c r="BF1037" s="30">
        <v>32465</v>
      </c>
      <c r="BG1037" s="37" t="s">
        <v>147</v>
      </c>
      <c r="BH1037" s="37" t="s">
        <v>1412</v>
      </c>
      <c r="BI1037" s="37"/>
      <c r="BJ1037" s="37"/>
      <c r="BK1037" s="37"/>
      <c r="BL1037" s="37"/>
      <c r="BM1037" s="37"/>
      <c r="BN1037" s="26"/>
      <c r="BO1037" s="26"/>
      <c r="BP1037" s="26"/>
      <c r="BQ1037" s="38"/>
      <c r="BR1037" s="26"/>
      <c r="BS1037" s="26"/>
      <c r="BT1037" s="26"/>
      <c r="BU1037" s="26"/>
      <c r="BV1037" s="39"/>
    </row>
    <row r="1038" spans="1:74" ht="15" hidden="1" customHeight="1">
      <c r="A1038" s="26">
        <v>2020</v>
      </c>
      <c r="B1038" s="26">
        <v>1034</v>
      </c>
      <c r="C1038" s="26" t="s">
        <v>129</v>
      </c>
      <c r="D1038" s="26" t="s">
        <v>1479</v>
      </c>
      <c r="E1038" s="26" t="s">
        <v>1480</v>
      </c>
      <c r="F1038" s="27">
        <v>43964</v>
      </c>
      <c r="G1038" s="26" t="s">
        <v>2344</v>
      </c>
      <c r="H1038" s="67" t="s">
        <v>1402</v>
      </c>
      <c r="I1038" s="67" t="s">
        <v>1402</v>
      </c>
      <c r="J1038" s="28" t="s">
        <v>2345</v>
      </c>
      <c r="K1038" s="26" t="s">
        <v>135</v>
      </c>
      <c r="L1038" s="26" t="s">
        <v>136</v>
      </c>
      <c r="M1038" s="26" t="s">
        <v>137</v>
      </c>
      <c r="N1038" s="26" t="s">
        <v>138</v>
      </c>
      <c r="O1038" s="26" t="s">
        <v>138</v>
      </c>
      <c r="Q1038" s="30">
        <v>82</v>
      </c>
      <c r="R1038" s="30">
        <v>8050</v>
      </c>
      <c r="S1038" s="31" t="e">
        <f>#N/A</f>
        <v>#N/A</v>
      </c>
      <c r="T1038" s="30">
        <v>1897</v>
      </c>
      <c r="AB1038" s="33" t="e">
        <f>#N/A</f>
        <v>#N/A</v>
      </c>
      <c r="AC1038" s="30">
        <v>1800</v>
      </c>
      <c r="AD1038" s="30">
        <f>INT(AC1038*R1038/1000)*(100%-AF1038)</f>
        <v>14490</v>
      </c>
      <c r="AE1038" s="76">
        <v>0.9536842105263158</v>
      </c>
      <c r="AG1038" s="30" t="e">
        <f>#N/A</f>
        <v>#N/A</v>
      </c>
      <c r="AH1038" s="30" t="e">
        <f>#N/A</f>
        <v>#N/A</v>
      </c>
      <c r="AI1038" s="30">
        <v>8368.5</v>
      </c>
      <c r="AJ1038" s="30">
        <v>7970</v>
      </c>
      <c r="AK1038" s="26" t="s">
        <v>139</v>
      </c>
      <c r="AL1038" s="26">
        <v>22</v>
      </c>
      <c r="AM1038" s="26" t="s">
        <v>2203</v>
      </c>
      <c r="AU1038" s="67" t="s">
        <v>1526</v>
      </c>
      <c r="AV1038" s="107" t="s">
        <v>2328</v>
      </c>
      <c r="AW1038" s="107" t="s">
        <v>2329</v>
      </c>
      <c r="BA1038" s="26" t="s">
        <v>1187</v>
      </c>
      <c r="BB1038" s="26" t="s">
        <v>1410</v>
      </c>
      <c r="BC1038" s="26" t="s">
        <v>1411</v>
      </c>
      <c r="BD1038" s="37">
        <v>44009</v>
      </c>
      <c r="BE1038" s="30">
        <v>34207</v>
      </c>
      <c r="BF1038" s="30">
        <v>32465</v>
      </c>
      <c r="BG1038" s="37" t="s">
        <v>147</v>
      </c>
      <c r="BH1038" s="37" t="s">
        <v>1412</v>
      </c>
      <c r="BI1038" s="37"/>
      <c r="BJ1038" s="37"/>
      <c r="BK1038" s="37"/>
      <c r="BL1038" s="37"/>
      <c r="BM1038" s="37"/>
      <c r="BN1038" s="26"/>
      <c r="BO1038" s="26"/>
      <c r="BP1038" s="26"/>
      <c r="BQ1038" s="38"/>
      <c r="BR1038" s="26"/>
      <c r="BS1038" s="26"/>
      <c r="BT1038" s="26"/>
      <c r="BU1038" s="26"/>
      <c r="BV1038" s="39"/>
    </row>
    <row r="1039" spans="1:74" ht="15" hidden="1" customHeight="1">
      <c r="A1039" s="26">
        <v>2020</v>
      </c>
      <c r="B1039" s="26">
        <v>1035</v>
      </c>
      <c r="C1039" s="26" t="s">
        <v>129</v>
      </c>
      <c r="D1039" s="26" t="s">
        <v>1479</v>
      </c>
      <c r="E1039" s="26" t="s">
        <v>1480</v>
      </c>
      <c r="F1039" s="27">
        <v>43964</v>
      </c>
      <c r="G1039" s="26" t="s">
        <v>2346</v>
      </c>
      <c r="H1039" s="67" t="s">
        <v>1402</v>
      </c>
      <c r="I1039" s="67" t="s">
        <v>1402</v>
      </c>
      <c r="J1039" s="28" t="s">
        <v>2347</v>
      </c>
      <c r="K1039" s="26" t="s">
        <v>135</v>
      </c>
      <c r="L1039" s="26" t="s">
        <v>136</v>
      </c>
      <c r="M1039" s="26" t="s">
        <v>137</v>
      </c>
      <c r="N1039" s="26" t="s">
        <v>138</v>
      </c>
      <c r="O1039" s="26" t="s">
        <v>138</v>
      </c>
      <c r="Q1039" s="30">
        <v>76</v>
      </c>
      <c r="R1039" s="30">
        <v>6410</v>
      </c>
      <c r="S1039" s="31" t="e">
        <f>#N/A</f>
        <v>#N/A</v>
      </c>
      <c r="T1039" s="30">
        <v>1537</v>
      </c>
      <c r="AB1039" s="33" t="e">
        <f>#N/A</f>
        <v>#N/A</v>
      </c>
      <c r="AC1039" s="30">
        <v>1800</v>
      </c>
      <c r="AD1039" s="30" t="e">
        <f>#N/A</f>
        <v>#N/A</v>
      </c>
      <c r="AE1039" s="76">
        <v>0.98</v>
      </c>
      <c r="AG1039" s="30" t="e">
        <f>#N/A</f>
        <v>#N/A</v>
      </c>
      <c r="AH1039" s="30" t="e">
        <f>#N/A</f>
        <v>#N/A</v>
      </c>
      <c r="AI1039" s="30">
        <v>6663.3</v>
      </c>
      <c r="AJ1039" s="30">
        <v>6346</v>
      </c>
      <c r="AK1039" s="26" t="s">
        <v>139</v>
      </c>
      <c r="AL1039" s="26">
        <v>22</v>
      </c>
      <c r="AM1039" s="26" t="s">
        <v>2203</v>
      </c>
      <c r="AU1039" s="67" t="s">
        <v>1526</v>
      </c>
      <c r="AV1039" s="107" t="s">
        <v>2328</v>
      </c>
      <c r="AW1039" s="107" t="s">
        <v>2329</v>
      </c>
      <c r="BA1039" s="26" t="s">
        <v>1187</v>
      </c>
      <c r="BB1039" s="26" t="s">
        <v>1410</v>
      </c>
      <c r="BC1039" s="26" t="s">
        <v>1411</v>
      </c>
      <c r="BD1039" s="37">
        <v>44009</v>
      </c>
      <c r="BE1039" s="30">
        <v>34207</v>
      </c>
      <c r="BF1039" s="30">
        <v>32465</v>
      </c>
      <c r="BG1039" s="37" t="s">
        <v>147</v>
      </c>
      <c r="BH1039" s="37" t="s">
        <v>1412</v>
      </c>
      <c r="BI1039" s="37"/>
      <c r="BJ1039" s="37"/>
      <c r="BK1039" s="37"/>
      <c r="BL1039" s="37"/>
      <c r="BM1039" s="37"/>
      <c r="BN1039" s="26"/>
      <c r="BO1039" s="26"/>
      <c r="BP1039" s="26"/>
      <c r="BQ1039" s="38"/>
      <c r="BR1039" s="26"/>
      <c r="BS1039" s="26"/>
      <c r="BT1039" s="26"/>
      <c r="BU1039" s="26"/>
      <c r="BV1039" s="39"/>
    </row>
    <row r="1040" spans="1:74" ht="15" hidden="1" customHeight="1">
      <c r="A1040" s="26">
        <v>2020</v>
      </c>
      <c r="B1040" s="26">
        <v>1036</v>
      </c>
      <c r="C1040" s="26" t="s">
        <v>129</v>
      </c>
      <c r="D1040" s="26" t="s">
        <v>1479</v>
      </c>
      <c r="E1040" s="26" t="s">
        <v>1480</v>
      </c>
      <c r="F1040" s="27">
        <v>43964</v>
      </c>
      <c r="G1040" s="26" t="s">
        <v>2348</v>
      </c>
      <c r="H1040" s="67" t="s">
        <v>1402</v>
      </c>
      <c r="I1040" s="67" t="s">
        <v>1402</v>
      </c>
      <c r="J1040" s="28" t="s">
        <v>2349</v>
      </c>
      <c r="K1040" s="26" t="s">
        <v>135</v>
      </c>
      <c r="L1040" s="26" t="s">
        <v>136</v>
      </c>
      <c r="M1040" s="26" t="s">
        <v>137</v>
      </c>
      <c r="N1040" s="26" t="s">
        <v>138</v>
      </c>
      <c r="O1040" s="26" t="s">
        <v>138</v>
      </c>
      <c r="Q1040" s="30">
        <v>78</v>
      </c>
      <c r="R1040" s="30">
        <v>6580</v>
      </c>
      <c r="S1040" s="31" t="e">
        <f>#N/A</f>
        <v>#N/A</v>
      </c>
      <c r="T1040" s="30">
        <v>1140</v>
      </c>
      <c r="AB1040" s="33" t="e">
        <f>#N/A</f>
        <v>#N/A</v>
      </c>
      <c r="AC1040" s="30">
        <v>1800</v>
      </c>
      <c r="AD1040" s="30" t="e">
        <f>#N/A</f>
        <v>#N/A</v>
      </c>
      <c r="AE1040" s="76">
        <v>0.98</v>
      </c>
      <c r="AF1040" s="35">
        <v>0.1</v>
      </c>
      <c r="AG1040" s="30" t="e">
        <f>#N/A</f>
        <v>#N/A</v>
      </c>
      <c r="AH1040" s="30" t="e">
        <f>#N/A</f>
        <v>#N/A</v>
      </c>
      <c r="AI1040" s="30">
        <v>5736.1500000000005</v>
      </c>
      <c r="AJ1040" s="30">
        <v>5463</v>
      </c>
      <c r="AK1040" s="26" t="s">
        <v>139</v>
      </c>
      <c r="AL1040" s="26">
        <v>22</v>
      </c>
      <c r="AM1040" s="26" t="s">
        <v>2203</v>
      </c>
      <c r="AU1040" s="67" t="s">
        <v>1526</v>
      </c>
      <c r="AV1040" s="107" t="s">
        <v>2328</v>
      </c>
      <c r="AW1040" s="107" t="s">
        <v>2329</v>
      </c>
      <c r="BA1040" s="26" t="s">
        <v>1187</v>
      </c>
      <c r="BB1040" s="26" t="s">
        <v>1410</v>
      </c>
      <c r="BC1040" s="26" t="s">
        <v>1411</v>
      </c>
      <c r="BD1040" s="37">
        <v>44009</v>
      </c>
      <c r="BE1040" s="30">
        <v>34207</v>
      </c>
      <c r="BF1040" s="30">
        <v>32465</v>
      </c>
      <c r="BG1040" s="37" t="s">
        <v>147</v>
      </c>
      <c r="BH1040" s="37" t="s">
        <v>1412</v>
      </c>
      <c r="BI1040" s="37"/>
      <c r="BJ1040" s="37"/>
      <c r="BK1040" s="37"/>
      <c r="BL1040" s="37"/>
      <c r="BM1040" s="37"/>
      <c r="BN1040" s="26"/>
      <c r="BO1040" s="26"/>
      <c r="BP1040" s="26"/>
      <c r="BQ1040" s="38"/>
      <c r="BR1040" s="26"/>
      <c r="BS1040" s="26"/>
      <c r="BT1040" s="26"/>
      <c r="BU1040" s="26"/>
      <c r="BV1040" s="39"/>
    </row>
    <row r="1041" spans="1:74" ht="15" hidden="1" customHeight="1">
      <c r="A1041" s="26">
        <v>2020</v>
      </c>
      <c r="B1041" s="26">
        <v>1037</v>
      </c>
      <c r="C1041" s="26" t="s">
        <v>129</v>
      </c>
      <c r="D1041" s="26" t="s">
        <v>1479</v>
      </c>
      <c r="E1041" s="26" t="s">
        <v>1480</v>
      </c>
      <c r="F1041" s="27">
        <v>43964</v>
      </c>
      <c r="G1041" s="26" t="s">
        <v>2350</v>
      </c>
      <c r="H1041" s="67" t="s">
        <v>1402</v>
      </c>
      <c r="I1041" s="67" t="s">
        <v>1402</v>
      </c>
      <c r="J1041" s="28" t="s">
        <v>2351</v>
      </c>
      <c r="K1041" s="26" t="s">
        <v>135</v>
      </c>
      <c r="L1041" s="26" t="s">
        <v>136</v>
      </c>
      <c r="M1041" s="26" t="s">
        <v>137</v>
      </c>
      <c r="N1041" s="26" t="s">
        <v>138</v>
      </c>
      <c r="O1041" s="26" t="s">
        <v>138</v>
      </c>
      <c r="Q1041" s="30">
        <v>73</v>
      </c>
      <c r="R1041" s="30">
        <v>4290</v>
      </c>
      <c r="S1041" s="31" t="e">
        <f>#N/A</f>
        <v>#N/A</v>
      </c>
      <c r="T1041" s="30">
        <v>1104</v>
      </c>
      <c r="AB1041" s="33" t="e">
        <f>#N/A</f>
        <v>#N/A</v>
      </c>
      <c r="AC1041" s="30">
        <v>1800</v>
      </c>
      <c r="AD1041" s="30" t="e">
        <f>#N/A</f>
        <v>#N/A</v>
      </c>
      <c r="AE1041" s="76">
        <v>0.98</v>
      </c>
      <c r="AG1041" s="30" t="e">
        <f>#N/A</f>
        <v>#N/A</v>
      </c>
      <c r="AH1041" s="30" t="e">
        <f>#N/A</f>
        <v>#N/A</v>
      </c>
      <c r="AI1041" s="30">
        <v>4249.3500000000004</v>
      </c>
      <c r="AJ1041" s="30">
        <v>4047</v>
      </c>
      <c r="AK1041" s="26" t="s">
        <v>139</v>
      </c>
      <c r="AL1041" s="26">
        <v>22</v>
      </c>
      <c r="AM1041" s="26" t="s">
        <v>2203</v>
      </c>
      <c r="AU1041" s="67" t="s">
        <v>1526</v>
      </c>
      <c r="AV1041" s="107" t="s">
        <v>2328</v>
      </c>
      <c r="AW1041" s="107" t="s">
        <v>2329</v>
      </c>
      <c r="BA1041" s="26" t="s">
        <v>1187</v>
      </c>
      <c r="BB1041" s="26" t="s">
        <v>1410</v>
      </c>
      <c r="BC1041" s="26" t="s">
        <v>1411</v>
      </c>
      <c r="BD1041" s="37">
        <v>44009</v>
      </c>
      <c r="BE1041" s="30">
        <v>34207</v>
      </c>
      <c r="BF1041" s="30">
        <v>32465</v>
      </c>
      <c r="BG1041" s="37" t="s">
        <v>147</v>
      </c>
      <c r="BH1041" s="37" t="s">
        <v>1412</v>
      </c>
      <c r="BI1041" s="37"/>
      <c r="BJ1041" s="37"/>
      <c r="BK1041" s="37"/>
      <c r="BL1041" s="37"/>
      <c r="BM1041" s="37"/>
      <c r="BN1041" s="26"/>
      <c r="BO1041" s="26"/>
      <c r="BP1041" s="26"/>
      <c r="BQ1041" s="38"/>
      <c r="BR1041" s="26"/>
      <c r="BS1041" s="26"/>
      <c r="BT1041" s="26"/>
      <c r="BU1041" s="26"/>
      <c r="BV1041" s="39"/>
    </row>
    <row r="1042" spans="1:74" ht="15" hidden="1" customHeight="1">
      <c r="A1042" s="26">
        <v>2020</v>
      </c>
      <c r="B1042" s="26">
        <v>1038</v>
      </c>
      <c r="C1042" s="26" t="s">
        <v>129</v>
      </c>
      <c r="D1042" s="26" t="s">
        <v>1479</v>
      </c>
      <c r="E1042" s="26" t="s">
        <v>1480</v>
      </c>
      <c r="F1042" s="27">
        <v>43964</v>
      </c>
      <c r="G1042" s="26" t="s">
        <v>2352</v>
      </c>
      <c r="H1042" s="67" t="s">
        <v>1402</v>
      </c>
      <c r="I1042" s="67" t="s">
        <v>1402</v>
      </c>
      <c r="J1042" s="28" t="s">
        <v>2353</v>
      </c>
      <c r="K1042" s="26" t="s">
        <v>135</v>
      </c>
      <c r="L1042" s="26" t="s">
        <v>136</v>
      </c>
      <c r="M1042" s="26" t="s">
        <v>137</v>
      </c>
      <c r="N1042" s="26" t="s">
        <v>138</v>
      </c>
      <c r="O1042" s="26" t="s">
        <v>138</v>
      </c>
      <c r="Q1042" s="30">
        <v>68</v>
      </c>
      <c r="R1042" s="30">
        <v>3830</v>
      </c>
      <c r="S1042" s="31" t="e">
        <f>#N/A</f>
        <v>#N/A</v>
      </c>
      <c r="T1042" s="30">
        <v>937</v>
      </c>
      <c r="AB1042" s="33" t="e">
        <f>#N/A</f>
        <v>#N/A</v>
      </c>
      <c r="AC1042" s="30">
        <v>1800</v>
      </c>
      <c r="AD1042" s="30" t="e">
        <f>#N/A</f>
        <v>#N/A</v>
      </c>
      <c r="AE1042" s="76">
        <v>0.98</v>
      </c>
      <c r="AG1042" s="30" t="e">
        <f>#N/A</f>
        <v>#N/A</v>
      </c>
      <c r="AH1042" s="30" t="e">
        <f>#N/A</f>
        <v>#N/A</v>
      </c>
      <c r="AI1042" s="30">
        <v>3246.6000000000004</v>
      </c>
      <c r="AJ1042" s="30">
        <v>3092</v>
      </c>
      <c r="AK1042" s="26" t="s">
        <v>139</v>
      </c>
      <c r="AL1042" s="26">
        <v>22</v>
      </c>
      <c r="AM1042" s="26" t="s">
        <v>2203</v>
      </c>
      <c r="AU1042" s="67" t="s">
        <v>1526</v>
      </c>
      <c r="AV1042" s="107" t="s">
        <v>2328</v>
      </c>
      <c r="AW1042" s="107" t="s">
        <v>2329</v>
      </c>
      <c r="BA1042" s="26" t="s">
        <v>1187</v>
      </c>
      <c r="BB1042" s="26" t="s">
        <v>1410</v>
      </c>
      <c r="BC1042" s="26" t="s">
        <v>1411</v>
      </c>
      <c r="BD1042" s="37">
        <v>44009</v>
      </c>
      <c r="BE1042" s="30">
        <v>34207</v>
      </c>
      <c r="BF1042" s="30">
        <v>32465</v>
      </c>
      <c r="BG1042" s="37" t="s">
        <v>147</v>
      </c>
      <c r="BH1042" s="37" t="s">
        <v>1412</v>
      </c>
      <c r="BI1042" s="37"/>
      <c r="BJ1042" s="37"/>
      <c r="BK1042" s="37"/>
      <c r="BL1042" s="37"/>
      <c r="BM1042" s="37"/>
      <c r="BN1042" s="26"/>
      <c r="BO1042" s="26"/>
      <c r="BP1042" s="26"/>
      <c r="BQ1042" s="38"/>
      <c r="BR1042" s="26"/>
      <c r="BS1042" s="26"/>
      <c r="BT1042" s="26"/>
      <c r="BU1042" s="26"/>
      <c r="BV1042" s="39"/>
    </row>
    <row r="1043" spans="1:74" ht="15" hidden="1" customHeight="1" thickBot="1">
      <c r="A1043" s="82">
        <v>2020</v>
      </c>
      <c r="B1043" s="82">
        <v>1039</v>
      </c>
      <c r="C1043" s="82" t="s">
        <v>129</v>
      </c>
      <c r="D1043" s="82" t="s">
        <v>1479</v>
      </c>
      <c r="E1043" s="82" t="s">
        <v>1480</v>
      </c>
      <c r="F1043" s="95">
        <v>43964</v>
      </c>
      <c r="G1043" s="82" t="s">
        <v>2354</v>
      </c>
      <c r="H1043" s="82" t="s">
        <v>1402</v>
      </c>
      <c r="I1043" s="82" t="s">
        <v>1402</v>
      </c>
      <c r="J1043" s="84" t="s">
        <v>2355</v>
      </c>
      <c r="K1043" s="82" t="s">
        <v>135</v>
      </c>
      <c r="L1043" s="82" t="s">
        <v>136</v>
      </c>
      <c r="M1043" s="82" t="s">
        <v>137</v>
      </c>
      <c r="N1043" s="82" t="s">
        <v>138</v>
      </c>
      <c r="O1043" s="82" t="s">
        <v>138</v>
      </c>
      <c r="P1043" s="85"/>
      <c r="Q1043" s="63">
        <v>66</v>
      </c>
      <c r="R1043" s="63">
        <v>3380</v>
      </c>
      <c r="S1043" s="86" t="e">
        <f>#N/A</f>
        <v>#N/A</v>
      </c>
      <c r="T1043" s="63">
        <v>829</v>
      </c>
      <c r="U1043" s="63"/>
      <c r="V1043" s="87"/>
      <c r="W1043" s="63"/>
      <c r="X1043" s="63"/>
      <c r="Y1043" s="63"/>
      <c r="Z1043" s="63"/>
      <c r="AA1043" s="63"/>
      <c r="AB1043" s="88" t="e">
        <f>#N/A</f>
        <v>#N/A</v>
      </c>
      <c r="AC1043" s="63">
        <v>1800</v>
      </c>
      <c r="AD1043" s="63" t="e">
        <f>#N/A</f>
        <v>#N/A</v>
      </c>
      <c r="AE1043" s="90">
        <v>0.94428571428571428</v>
      </c>
      <c r="AF1043" s="90"/>
      <c r="AG1043" s="63" t="e">
        <f>#N/A</f>
        <v>#N/A</v>
      </c>
      <c r="AH1043" s="63" t="e">
        <f>#N/A</f>
        <v>#N/A</v>
      </c>
      <c r="AI1043" s="63">
        <v>3181.5</v>
      </c>
      <c r="AJ1043" s="63">
        <v>3030</v>
      </c>
      <c r="AK1043" s="82" t="s">
        <v>139</v>
      </c>
      <c r="AL1043" s="82">
        <v>22</v>
      </c>
      <c r="AM1043" s="82" t="s">
        <v>2203</v>
      </c>
      <c r="AN1043" s="82"/>
      <c r="AO1043" s="63"/>
      <c r="AP1043" s="63"/>
      <c r="AQ1043" s="63"/>
      <c r="AR1043" s="57"/>
      <c r="AS1043" s="63"/>
      <c r="AT1043" s="57"/>
      <c r="AU1043" s="82" t="s">
        <v>1526</v>
      </c>
      <c r="AV1043" s="82" t="s">
        <v>2328</v>
      </c>
      <c r="AW1043" s="82" t="s">
        <v>2329</v>
      </c>
      <c r="AX1043" s="82"/>
      <c r="AY1043" s="82"/>
      <c r="AZ1043" s="82"/>
      <c r="BA1043" s="82" t="s">
        <v>1187</v>
      </c>
      <c r="BB1043" s="82" t="s">
        <v>1410</v>
      </c>
      <c r="BC1043" s="82" t="s">
        <v>1411</v>
      </c>
      <c r="BD1043" s="83">
        <v>44009</v>
      </c>
      <c r="BE1043" s="63">
        <v>34207</v>
      </c>
      <c r="BF1043" s="63">
        <v>32465</v>
      </c>
      <c r="BG1043" s="37" t="s">
        <v>147</v>
      </c>
      <c r="BH1043" s="83" t="s">
        <v>1412</v>
      </c>
      <c r="BI1043" s="83"/>
      <c r="BJ1043" s="83"/>
      <c r="BK1043" s="83"/>
      <c r="BL1043" s="83"/>
      <c r="BM1043" s="83"/>
      <c r="BN1043" s="82"/>
      <c r="BO1043" s="82"/>
      <c r="BP1043" s="82"/>
      <c r="BQ1043" s="91"/>
      <c r="BR1043" s="82"/>
      <c r="BS1043" s="82"/>
      <c r="BT1043" s="82"/>
      <c r="BU1043" s="82"/>
      <c r="BV1043" s="92"/>
    </row>
    <row r="1044" spans="1:74" s="52" customFormat="1" ht="15" hidden="1" customHeight="1">
      <c r="A1044" s="93">
        <v>2020</v>
      </c>
      <c r="B1044" s="40">
        <v>1040</v>
      </c>
      <c r="C1044" s="93" t="s">
        <v>129</v>
      </c>
      <c r="D1044" s="93" t="s">
        <v>1479</v>
      </c>
      <c r="E1044" s="93" t="s">
        <v>1480</v>
      </c>
      <c r="F1044" s="94">
        <v>43970</v>
      </c>
      <c r="G1044" s="114" t="s">
        <v>2356</v>
      </c>
      <c r="H1044" s="93" t="s">
        <v>1402</v>
      </c>
      <c r="I1044" s="93" t="s">
        <v>1402</v>
      </c>
      <c r="J1044" s="104" t="s">
        <v>2357</v>
      </c>
      <c r="K1044" s="93" t="s">
        <v>1483</v>
      </c>
      <c r="L1044" s="93" t="s">
        <v>136</v>
      </c>
      <c r="M1044" s="40" t="s">
        <v>137</v>
      </c>
      <c r="N1044" s="40" t="s">
        <v>138</v>
      </c>
      <c r="O1044" s="40" t="s">
        <v>138</v>
      </c>
      <c r="P1044" s="115">
        <v>169</v>
      </c>
      <c r="Q1044" s="77">
        <v>77</v>
      </c>
      <c r="R1044" s="77">
        <v>7520</v>
      </c>
      <c r="S1044" s="116" t="e">
        <f>#N/A</f>
        <v>#N/A</v>
      </c>
      <c r="T1044" s="77">
        <v>2054</v>
      </c>
      <c r="U1044" s="77">
        <v>1684</v>
      </c>
      <c r="V1044" s="117">
        <v>4.918032786885246</v>
      </c>
      <c r="W1044" s="77">
        <v>51</v>
      </c>
      <c r="X1044" s="36" t="e">
        <f>#N/A</f>
        <v>#N/A</v>
      </c>
      <c r="Y1044" s="77" t="e">
        <f>#N/A</f>
        <v>#N/A</v>
      </c>
      <c r="Z1044" s="77"/>
      <c r="AA1044" s="77"/>
      <c r="AB1044" s="118" t="e">
        <f>#N/A</f>
        <v>#N/A</v>
      </c>
      <c r="AC1044" s="77">
        <v>1800</v>
      </c>
      <c r="AD1044" s="77" t="e">
        <f>#N/A</f>
        <v>#N/A</v>
      </c>
      <c r="AE1044" s="119">
        <v>0.51846153846153842</v>
      </c>
      <c r="AF1044" s="101"/>
      <c r="AG1044" s="77" t="e">
        <f>#N/A</f>
        <v>#N/A</v>
      </c>
      <c r="AH1044" s="77" t="e">
        <f>#N/A</f>
        <v>#N/A</v>
      </c>
      <c r="AI1044" s="77"/>
      <c r="AJ1044" s="77"/>
      <c r="AK1044" s="93" t="s">
        <v>139</v>
      </c>
      <c r="AL1044" s="93">
        <v>23</v>
      </c>
      <c r="AM1044" s="93" t="s">
        <v>2358</v>
      </c>
      <c r="AN1044" s="93"/>
      <c r="AO1044" s="77"/>
      <c r="AP1044" s="77"/>
      <c r="AQ1044" s="77"/>
      <c r="AR1044" s="77"/>
      <c r="AS1044" s="36">
        <v>13536</v>
      </c>
      <c r="AT1044" s="36">
        <f>+AS1044</f>
        <v>13536</v>
      </c>
      <c r="AU1044" s="93" t="s">
        <v>141</v>
      </c>
      <c r="AV1044" s="93" t="s">
        <v>2359</v>
      </c>
      <c r="AW1044" s="93"/>
      <c r="AX1044" s="93"/>
      <c r="AY1044" s="93"/>
      <c r="AZ1044" s="93"/>
      <c r="BA1044" s="93" t="s">
        <v>2360</v>
      </c>
      <c r="BB1044" s="93" t="s">
        <v>1410</v>
      </c>
      <c r="BC1044" s="93"/>
      <c r="BD1044" s="120"/>
      <c r="BE1044" s="77"/>
      <c r="BF1044" s="77"/>
      <c r="BG1044" s="120"/>
      <c r="BH1044" s="120"/>
      <c r="BI1044" s="120"/>
      <c r="BJ1044" s="120"/>
      <c r="BK1044" s="120"/>
      <c r="BL1044" s="120"/>
      <c r="BM1044" s="120"/>
      <c r="BN1044" s="93"/>
      <c r="BO1044" s="93"/>
      <c r="BP1044" s="93"/>
      <c r="BQ1044" s="121"/>
      <c r="BR1044" s="93"/>
      <c r="BS1044" s="93"/>
      <c r="BT1044" s="93"/>
      <c r="BU1044" s="93"/>
      <c r="BV1044" s="122"/>
    </row>
    <row r="1045" spans="1:74" s="52" customFormat="1" ht="15" hidden="1" customHeight="1">
      <c r="A1045" s="93">
        <v>2020</v>
      </c>
      <c r="B1045" s="40">
        <v>1041</v>
      </c>
      <c r="C1045" s="93" t="s">
        <v>129</v>
      </c>
      <c r="D1045" s="93" t="s">
        <v>1479</v>
      </c>
      <c r="E1045" s="93" t="s">
        <v>1480</v>
      </c>
      <c r="F1045" s="94">
        <v>43970</v>
      </c>
      <c r="G1045" s="114" t="s">
        <v>2361</v>
      </c>
      <c r="H1045" s="93" t="s">
        <v>1402</v>
      </c>
      <c r="I1045" s="93" t="s">
        <v>1402</v>
      </c>
      <c r="J1045" s="104" t="s">
        <v>2362</v>
      </c>
      <c r="K1045" s="93" t="s">
        <v>1483</v>
      </c>
      <c r="L1045" s="93" t="s">
        <v>136</v>
      </c>
      <c r="M1045" s="40" t="s">
        <v>137</v>
      </c>
      <c r="N1045" s="40" t="s">
        <v>138</v>
      </c>
      <c r="O1045" s="40" t="s">
        <v>138</v>
      </c>
      <c r="P1045" s="115">
        <v>170</v>
      </c>
      <c r="Q1045" s="77">
        <v>73</v>
      </c>
      <c r="R1045" s="77">
        <v>4400</v>
      </c>
      <c r="S1045" s="116" t="e">
        <f>#N/A</f>
        <v>#N/A</v>
      </c>
      <c r="T1045" s="77">
        <v>1056</v>
      </c>
      <c r="U1045" s="77">
        <v>901</v>
      </c>
      <c r="V1045" s="117">
        <v>5</v>
      </c>
      <c r="W1045" s="77">
        <v>52</v>
      </c>
      <c r="X1045" s="36" t="e">
        <f>#N/A</f>
        <v>#N/A</v>
      </c>
      <c r="Y1045" s="77" t="e">
        <f>#N/A</f>
        <v>#N/A</v>
      </c>
      <c r="Z1045" s="77"/>
      <c r="AA1045" s="77"/>
      <c r="AB1045" s="118" t="e">
        <f>#N/A</f>
        <v>#N/A</v>
      </c>
      <c r="AC1045" s="77">
        <v>1800</v>
      </c>
      <c r="AD1045" s="77" t="e">
        <f>#N/A</f>
        <v>#N/A</v>
      </c>
      <c r="AE1045" s="119">
        <v>0.5953846153846154</v>
      </c>
      <c r="AF1045" s="101"/>
      <c r="AG1045" s="77" t="e">
        <f>#N/A</f>
        <v>#N/A</v>
      </c>
      <c r="AH1045" s="77" t="e">
        <f>#N/A</f>
        <v>#N/A</v>
      </c>
      <c r="AI1045" s="77"/>
      <c r="AJ1045" s="77"/>
      <c r="AK1045" s="93" t="s">
        <v>139</v>
      </c>
      <c r="AL1045" s="93">
        <v>23</v>
      </c>
      <c r="AM1045" s="93" t="s">
        <v>2358</v>
      </c>
      <c r="AN1045" s="93"/>
      <c r="AO1045" s="77"/>
      <c r="AP1045" s="77"/>
      <c r="AQ1045" s="77"/>
      <c r="AR1045" s="77"/>
      <c r="AS1045" s="36">
        <v>7920</v>
      </c>
      <c r="AT1045" s="36">
        <f>+AS1045</f>
        <v>7920</v>
      </c>
      <c r="AU1045" s="93" t="s">
        <v>141</v>
      </c>
      <c r="AV1045" s="93" t="s">
        <v>2363</v>
      </c>
      <c r="AW1045" s="93"/>
      <c r="AX1045" s="93"/>
      <c r="AY1045" s="93"/>
      <c r="AZ1045" s="93"/>
      <c r="BA1045" s="93" t="s">
        <v>2360</v>
      </c>
      <c r="BB1045" s="93" t="s">
        <v>1410</v>
      </c>
      <c r="BC1045" s="93"/>
      <c r="BD1045" s="120"/>
      <c r="BE1045" s="77"/>
      <c r="BF1045" s="77"/>
      <c r="BG1045" s="120"/>
      <c r="BH1045" s="120"/>
      <c r="BI1045" s="120"/>
      <c r="BJ1045" s="120"/>
      <c r="BK1045" s="120"/>
      <c r="BL1045" s="120"/>
      <c r="BM1045" s="120"/>
      <c r="BN1045" s="93"/>
      <c r="BO1045" s="93"/>
      <c r="BP1045" s="93"/>
      <c r="BQ1045" s="121"/>
      <c r="BR1045" s="93"/>
      <c r="BS1045" s="93"/>
      <c r="BT1045" s="93"/>
      <c r="BU1045" s="93"/>
      <c r="BV1045" s="122"/>
    </row>
    <row r="1046" spans="1:74" s="52" customFormat="1" ht="15" hidden="1" customHeight="1">
      <c r="A1046" s="93">
        <v>2020</v>
      </c>
      <c r="B1046" s="40">
        <v>1042</v>
      </c>
      <c r="C1046" s="93" t="s">
        <v>129</v>
      </c>
      <c r="D1046" s="93" t="s">
        <v>1479</v>
      </c>
      <c r="E1046" s="93" t="s">
        <v>1480</v>
      </c>
      <c r="F1046" s="94">
        <v>43970</v>
      </c>
      <c r="G1046" s="114" t="s">
        <v>2364</v>
      </c>
      <c r="H1046" s="93" t="s">
        <v>1402</v>
      </c>
      <c r="I1046" s="93" t="s">
        <v>1402</v>
      </c>
      <c r="J1046" s="104" t="s">
        <v>2365</v>
      </c>
      <c r="K1046" s="93" t="s">
        <v>1483</v>
      </c>
      <c r="L1046" s="93" t="s">
        <v>136</v>
      </c>
      <c r="M1046" s="40" t="s">
        <v>137</v>
      </c>
      <c r="N1046" s="40" t="s">
        <v>138</v>
      </c>
      <c r="O1046" s="40" t="s">
        <v>138</v>
      </c>
      <c r="P1046" s="115">
        <v>171</v>
      </c>
      <c r="Q1046" s="77">
        <v>70</v>
      </c>
      <c r="R1046" s="77">
        <v>4550</v>
      </c>
      <c r="S1046" s="116" t="e">
        <f>#N/A</f>
        <v>#N/A</v>
      </c>
      <c r="T1046" s="77">
        <v>905</v>
      </c>
      <c r="U1046" s="77">
        <v>809</v>
      </c>
      <c r="V1046" s="117">
        <v>5</v>
      </c>
      <c r="W1046" s="77">
        <v>52</v>
      </c>
      <c r="X1046" s="36" t="e">
        <f>#N/A</f>
        <v>#N/A</v>
      </c>
      <c r="Y1046" s="77" t="e">
        <f>#N/A</f>
        <v>#N/A</v>
      </c>
      <c r="Z1046" s="77"/>
      <c r="AA1046" s="77"/>
      <c r="AB1046" s="118" t="e">
        <f>#N/A</f>
        <v>#N/A</v>
      </c>
      <c r="AC1046" s="77">
        <v>1800</v>
      </c>
      <c r="AD1046" s="77" t="e">
        <f>#N/A</f>
        <v>#N/A</v>
      </c>
      <c r="AE1046" s="119">
        <v>0.56333333333333335</v>
      </c>
      <c r="AF1046" s="101"/>
      <c r="AG1046" s="77" t="e">
        <f>#N/A</f>
        <v>#N/A</v>
      </c>
      <c r="AH1046" s="77" t="e">
        <f>#N/A</f>
        <v>#N/A</v>
      </c>
      <c r="AI1046" s="77"/>
      <c r="AJ1046" s="77"/>
      <c r="AK1046" s="93" t="s">
        <v>139</v>
      </c>
      <c r="AL1046" s="93">
        <v>23</v>
      </c>
      <c r="AM1046" s="93" t="s">
        <v>2358</v>
      </c>
      <c r="AN1046" s="93"/>
      <c r="AO1046" s="77"/>
      <c r="AP1046" s="77"/>
      <c r="AQ1046" s="77"/>
      <c r="AR1046" s="77"/>
      <c r="AS1046" s="36">
        <v>8190</v>
      </c>
      <c r="AT1046" s="36" t="e">
        <f>#N/A</f>
        <v>#N/A</v>
      </c>
      <c r="AU1046" s="93" t="s">
        <v>141</v>
      </c>
      <c r="AV1046" s="93" t="s">
        <v>2366</v>
      </c>
      <c r="AW1046" s="93"/>
      <c r="AX1046" s="93"/>
      <c r="AY1046" s="93"/>
      <c r="AZ1046" s="93"/>
      <c r="BA1046" s="93" t="s">
        <v>2360</v>
      </c>
      <c r="BB1046" s="93" t="s">
        <v>1410</v>
      </c>
      <c r="BC1046" s="93"/>
      <c r="BD1046" s="120"/>
      <c r="BE1046" s="77"/>
      <c r="BF1046" s="77"/>
      <c r="BG1046" s="120"/>
      <c r="BH1046" s="120"/>
      <c r="BI1046" s="120"/>
      <c r="BJ1046" s="120"/>
      <c r="BK1046" s="120"/>
      <c r="BL1046" s="120"/>
      <c r="BM1046" s="120"/>
      <c r="BN1046" s="93"/>
      <c r="BO1046" s="93"/>
      <c r="BP1046" s="93"/>
      <c r="BQ1046" s="121"/>
      <c r="BR1046" s="93"/>
      <c r="BS1046" s="93"/>
      <c r="BT1046" s="93"/>
      <c r="BU1046" s="93"/>
      <c r="BV1046" s="122"/>
    </row>
    <row r="1047" spans="1:74" s="52" customFormat="1" ht="15" hidden="1" customHeight="1">
      <c r="A1047" s="93">
        <v>2020</v>
      </c>
      <c r="B1047" s="40">
        <v>1043</v>
      </c>
      <c r="C1047" s="93" t="s">
        <v>129</v>
      </c>
      <c r="D1047" s="93" t="s">
        <v>1479</v>
      </c>
      <c r="E1047" s="93" t="s">
        <v>1480</v>
      </c>
      <c r="F1047" s="94">
        <v>43970</v>
      </c>
      <c r="G1047" s="114" t="s">
        <v>2367</v>
      </c>
      <c r="H1047" s="93" t="s">
        <v>1402</v>
      </c>
      <c r="I1047" s="93" t="s">
        <v>1402</v>
      </c>
      <c r="J1047" s="104" t="s">
        <v>2368</v>
      </c>
      <c r="K1047" s="93" t="s">
        <v>1483</v>
      </c>
      <c r="L1047" s="93" t="s">
        <v>136</v>
      </c>
      <c r="M1047" s="40" t="s">
        <v>137</v>
      </c>
      <c r="N1047" s="40" t="s">
        <v>138</v>
      </c>
      <c r="O1047" s="40" t="s">
        <v>138</v>
      </c>
      <c r="P1047" s="115">
        <v>172</v>
      </c>
      <c r="Q1047" s="77">
        <v>80</v>
      </c>
      <c r="R1047" s="77">
        <v>6860</v>
      </c>
      <c r="S1047" s="116" t="e">
        <f>#N/A</f>
        <v>#N/A</v>
      </c>
      <c r="T1047" s="77">
        <v>1758</v>
      </c>
      <c r="U1047" s="77">
        <v>1491</v>
      </c>
      <c r="V1047" s="117">
        <v>4.9000000000000004</v>
      </c>
      <c r="W1047" s="77">
        <v>53</v>
      </c>
      <c r="X1047" s="36" t="e">
        <f>#N/A</f>
        <v>#N/A</v>
      </c>
      <c r="Y1047" s="77" t="e">
        <f>#N/A</f>
        <v>#N/A</v>
      </c>
      <c r="Z1047" s="77"/>
      <c r="AA1047" s="77"/>
      <c r="AB1047" s="118" t="e">
        <f>#N/A</f>
        <v>#N/A</v>
      </c>
      <c r="AC1047" s="77">
        <v>1800</v>
      </c>
      <c r="AD1047" s="77" t="e">
        <f>#N/A</f>
        <v>#N/A</v>
      </c>
      <c r="AE1047" s="119">
        <v>0.25272727272727269</v>
      </c>
      <c r="AF1047" s="101"/>
      <c r="AG1047" s="77" t="e">
        <f>#N/A</f>
        <v>#N/A</v>
      </c>
      <c r="AH1047" s="77" t="e">
        <f>#N/A</f>
        <v>#N/A</v>
      </c>
      <c r="AI1047" s="77"/>
      <c r="AJ1047" s="77"/>
      <c r="AK1047" s="93" t="s">
        <v>139</v>
      </c>
      <c r="AL1047" s="93">
        <v>23</v>
      </c>
      <c r="AM1047" s="93" t="s">
        <v>2358</v>
      </c>
      <c r="AN1047" s="93"/>
      <c r="AO1047" s="77"/>
      <c r="AP1047" s="77"/>
      <c r="AQ1047" s="77"/>
      <c r="AR1047" s="77"/>
      <c r="AS1047" s="36">
        <v>12348</v>
      </c>
      <c r="AT1047" s="36" t="e">
        <f>#N/A</f>
        <v>#N/A</v>
      </c>
      <c r="AU1047" s="93" t="s">
        <v>141</v>
      </c>
      <c r="AV1047" s="93" t="s">
        <v>2369</v>
      </c>
      <c r="AW1047" s="93"/>
      <c r="AX1047" s="93"/>
      <c r="AY1047" s="93"/>
      <c r="AZ1047" s="93"/>
      <c r="BA1047" s="93" t="s">
        <v>2360</v>
      </c>
      <c r="BB1047" s="93" t="s">
        <v>1410</v>
      </c>
      <c r="BC1047" s="93"/>
      <c r="BD1047" s="120"/>
      <c r="BE1047" s="77"/>
      <c r="BF1047" s="77"/>
      <c r="BG1047" s="120"/>
      <c r="BH1047" s="120"/>
      <c r="BI1047" s="120"/>
      <c r="BJ1047" s="120"/>
      <c r="BK1047" s="120"/>
      <c r="BL1047" s="120"/>
      <c r="BM1047" s="120"/>
      <c r="BN1047" s="93"/>
      <c r="BO1047" s="93"/>
      <c r="BP1047" s="93"/>
      <c r="BQ1047" s="121"/>
      <c r="BR1047" s="93"/>
      <c r="BS1047" s="93"/>
      <c r="BT1047" s="93"/>
      <c r="BU1047" s="93"/>
      <c r="BV1047" s="122"/>
    </row>
    <row r="1048" spans="1:74" s="52" customFormat="1" ht="15" hidden="1" customHeight="1">
      <c r="A1048" s="93">
        <v>2020</v>
      </c>
      <c r="B1048" s="40">
        <v>1044</v>
      </c>
      <c r="C1048" s="93" t="s">
        <v>129</v>
      </c>
      <c r="D1048" s="93" t="s">
        <v>1479</v>
      </c>
      <c r="E1048" s="93" t="s">
        <v>1480</v>
      </c>
      <c r="F1048" s="94">
        <v>43970</v>
      </c>
      <c r="G1048" s="114" t="s">
        <v>2370</v>
      </c>
      <c r="H1048" s="93" t="s">
        <v>1402</v>
      </c>
      <c r="I1048" s="93" t="s">
        <v>1402</v>
      </c>
      <c r="J1048" s="104" t="s">
        <v>2371</v>
      </c>
      <c r="K1048" s="93" t="s">
        <v>1483</v>
      </c>
      <c r="L1048" s="93" t="s">
        <v>136</v>
      </c>
      <c r="M1048" s="40" t="s">
        <v>137</v>
      </c>
      <c r="N1048" s="40" t="s">
        <v>138</v>
      </c>
      <c r="O1048" s="40" t="s">
        <v>138</v>
      </c>
      <c r="P1048" s="115">
        <v>173</v>
      </c>
      <c r="Q1048" s="77">
        <v>80</v>
      </c>
      <c r="R1048" s="77">
        <v>7710</v>
      </c>
      <c r="S1048" s="116" t="e">
        <f>#N/A</f>
        <v>#N/A</v>
      </c>
      <c r="T1048" s="77">
        <v>1825</v>
      </c>
      <c r="U1048" s="77">
        <v>1531</v>
      </c>
      <c r="V1048" s="117">
        <v>5.0847457627118642</v>
      </c>
      <c r="W1048" s="77">
        <v>48</v>
      </c>
      <c r="X1048" s="36" t="e">
        <f>#N/A</f>
        <v>#N/A</v>
      </c>
      <c r="Y1048" s="77" t="e">
        <f>#N/A</f>
        <v>#N/A</v>
      </c>
      <c r="Z1048" s="77"/>
      <c r="AA1048" s="77"/>
      <c r="AB1048" s="118" t="e">
        <f>#N/A</f>
        <v>#N/A</v>
      </c>
      <c r="AC1048" s="77">
        <v>1800</v>
      </c>
      <c r="AD1048" s="77" t="e">
        <f>#N/A</f>
        <v>#N/A</v>
      </c>
      <c r="AE1048" s="119">
        <v>0.34363636363636363</v>
      </c>
      <c r="AF1048" s="101"/>
      <c r="AG1048" s="77" t="e">
        <f>#N/A</f>
        <v>#N/A</v>
      </c>
      <c r="AH1048" s="77" t="e">
        <f>#N/A</f>
        <v>#N/A</v>
      </c>
      <c r="AI1048" s="77"/>
      <c r="AJ1048" s="77"/>
      <c r="AK1048" s="93" t="s">
        <v>139</v>
      </c>
      <c r="AL1048" s="93">
        <v>23</v>
      </c>
      <c r="AM1048" s="93" t="s">
        <v>2358</v>
      </c>
      <c r="AN1048" s="93"/>
      <c r="AO1048" s="77"/>
      <c r="AP1048" s="77"/>
      <c r="AQ1048" s="77"/>
      <c r="AR1048" s="77"/>
      <c r="AS1048" s="36">
        <v>13878</v>
      </c>
      <c r="AT1048" s="36" t="e">
        <f>#N/A</f>
        <v>#N/A</v>
      </c>
      <c r="AU1048" s="93" t="s">
        <v>141</v>
      </c>
      <c r="AV1048" s="93" t="s">
        <v>2372</v>
      </c>
      <c r="AW1048" s="93"/>
      <c r="AX1048" s="93"/>
      <c r="AY1048" s="93"/>
      <c r="AZ1048" s="93"/>
      <c r="BA1048" s="93" t="s">
        <v>2360</v>
      </c>
      <c r="BB1048" s="93" t="s">
        <v>1410</v>
      </c>
      <c r="BC1048" s="93"/>
      <c r="BD1048" s="120"/>
      <c r="BE1048" s="77"/>
      <c r="BF1048" s="77"/>
      <c r="BG1048" s="120"/>
      <c r="BH1048" s="120"/>
      <c r="BI1048" s="120"/>
      <c r="BJ1048" s="120"/>
      <c r="BK1048" s="120"/>
      <c r="BL1048" s="120"/>
      <c r="BM1048" s="120"/>
      <c r="BN1048" s="93"/>
      <c r="BO1048" s="93"/>
      <c r="BP1048" s="93"/>
      <c r="BQ1048" s="121"/>
      <c r="BR1048" s="93"/>
      <c r="BS1048" s="93"/>
      <c r="BT1048" s="93"/>
      <c r="BU1048" s="93"/>
      <c r="BV1048" s="122"/>
    </row>
    <row r="1049" spans="1:74" s="52" customFormat="1" ht="15" hidden="1" customHeight="1">
      <c r="A1049" s="93">
        <v>2020</v>
      </c>
      <c r="B1049" s="40">
        <v>1045</v>
      </c>
      <c r="C1049" s="93" t="s">
        <v>129</v>
      </c>
      <c r="D1049" s="93" t="s">
        <v>1479</v>
      </c>
      <c r="E1049" s="93" t="s">
        <v>1480</v>
      </c>
      <c r="F1049" s="94">
        <v>43970</v>
      </c>
      <c r="G1049" s="114" t="s">
        <v>2373</v>
      </c>
      <c r="H1049" s="93" t="s">
        <v>1402</v>
      </c>
      <c r="I1049" s="93" t="s">
        <v>1402</v>
      </c>
      <c r="J1049" s="104" t="s">
        <v>2374</v>
      </c>
      <c r="K1049" s="93" t="s">
        <v>1483</v>
      </c>
      <c r="L1049" s="93" t="s">
        <v>136</v>
      </c>
      <c r="M1049" s="40" t="s">
        <v>137</v>
      </c>
      <c r="N1049" s="40" t="s">
        <v>138</v>
      </c>
      <c r="O1049" s="40" t="s">
        <v>138</v>
      </c>
      <c r="P1049" s="115">
        <v>174</v>
      </c>
      <c r="Q1049" s="77">
        <v>72</v>
      </c>
      <c r="R1049" s="77">
        <v>5400</v>
      </c>
      <c r="S1049" s="116" t="e">
        <f>#N/A</f>
        <v>#N/A</v>
      </c>
      <c r="T1049" s="77">
        <v>1394</v>
      </c>
      <c r="U1049" s="77">
        <v>1159</v>
      </c>
      <c r="V1049" s="117">
        <v>5.2631578947368425</v>
      </c>
      <c r="W1049" s="77">
        <v>46</v>
      </c>
      <c r="X1049" s="36" t="e">
        <f>#N/A</f>
        <v>#N/A</v>
      </c>
      <c r="Y1049" s="77" t="e">
        <f>#N/A</f>
        <v>#N/A</v>
      </c>
      <c r="Z1049" s="77"/>
      <c r="AA1049" s="77"/>
      <c r="AB1049" s="118" t="e">
        <f>#N/A</f>
        <v>#N/A</v>
      </c>
      <c r="AC1049" s="77">
        <v>1800</v>
      </c>
      <c r="AD1049" s="77" t="e">
        <f>#N/A</f>
        <v>#N/A</v>
      </c>
      <c r="AE1049" s="119">
        <v>0.88909090909090904</v>
      </c>
      <c r="AF1049" s="101"/>
      <c r="AG1049" s="77" t="e">
        <f>#N/A</f>
        <v>#N/A</v>
      </c>
      <c r="AH1049" s="77" t="e">
        <f>#N/A</f>
        <v>#N/A</v>
      </c>
      <c r="AI1049" s="77"/>
      <c r="AJ1049" s="77"/>
      <c r="AK1049" s="93" t="s">
        <v>139</v>
      </c>
      <c r="AL1049" s="93">
        <v>23</v>
      </c>
      <c r="AM1049" s="93" t="s">
        <v>2358</v>
      </c>
      <c r="AN1049" s="93"/>
      <c r="AO1049" s="77"/>
      <c r="AP1049" s="77"/>
      <c r="AQ1049" s="77"/>
      <c r="AR1049" s="77"/>
      <c r="AS1049" s="36">
        <v>9720</v>
      </c>
      <c r="AT1049" s="36" t="e">
        <f>#N/A</f>
        <v>#N/A</v>
      </c>
      <c r="AU1049" s="93" t="s">
        <v>141</v>
      </c>
      <c r="AV1049" s="93" t="s">
        <v>2375</v>
      </c>
      <c r="AW1049" s="93"/>
      <c r="AX1049" s="93"/>
      <c r="AY1049" s="93"/>
      <c r="AZ1049" s="93"/>
      <c r="BA1049" s="93" t="s">
        <v>2360</v>
      </c>
      <c r="BB1049" s="93" t="s">
        <v>1410</v>
      </c>
      <c r="BC1049" s="93"/>
      <c r="BD1049" s="120"/>
      <c r="BE1049" s="77"/>
      <c r="BF1049" s="77"/>
      <c r="BG1049" s="120"/>
      <c r="BH1049" s="120"/>
      <c r="BI1049" s="120"/>
      <c r="BJ1049" s="120"/>
      <c r="BK1049" s="120"/>
      <c r="BL1049" s="120"/>
      <c r="BM1049" s="120"/>
      <c r="BN1049" s="93"/>
      <c r="BO1049" s="93"/>
      <c r="BP1049" s="93"/>
      <c r="BQ1049" s="121"/>
      <c r="BR1049" s="93"/>
      <c r="BS1049" s="93"/>
      <c r="BT1049" s="93"/>
      <c r="BU1049" s="93"/>
      <c r="BV1049" s="122"/>
    </row>
    <row r="1050" spans="1:74" s="52" customFormat="1" ht="15" hidden="1" customHeight="1">
      <c r="A1050" s="93">
        <v>2020</v>
      </c>
      <c r="B1050" s="40">
        <v>1046</v>
      </c>
      <c r="C1050" s="93" t="s">
        <v>129</v>
      </c>
      <c r="D1050" s="93" t="s">
        <v>1479</v>
      </c>
      <c r="E1050" s="93" t="s">
        <v>1480</v>
      </c>
      <c r="F1050" s="94">
        <v>43970</v>
      </c>
      <c r="G1050" s="114" t="s">
        <v>2376</v>
      </c>
      <c r="H1050" s="93" t="s">
        <v>1402</v>
      </c>
      <c r="I1050" s="93" t="s">
        <v>1402</v>
      </c>
      <c r="J1050" s="104" t="s">
        <v>2377</v>
      </c>
      <c r="K1050" s="93" t="s">
        <v>1483</v>
      </c>
      <c r="L1050" s="93" t="s">
        <v>136</v>
      </c>
      <c r="M1050" s="40" t="s">
        <v>137</v>
      </c>
      <c r="N1050" s="40" t="s">
        <v>138</v>
      </c>
      <c r="O1050" s="40" t="s">
        <v>138</v>
      </c>
      <c r="P1050" s="115">
        <v>175</v>
      </c>
      <c r="Q1050" s="77">
        <v>77</v>
      </c>
      <c r="R1050" s="77">
        <v>7540</v>
      </c>
      <c r="S1050" s="116" t="e">
        <f>#N/A</f>
        <v>#N/A</v>
      </c>
      <c r="T1050" s="77">
        <v>1966</v>
      </c>
      <c r="U1050" s="77">
        <v>1715</v>
      </c>
      <c r="V1050" s="117">
        <v>5.0999999999999996</v>
      </c>
      <c r="W1050" s="77">
        <v>48</v>
      </c>
      <c r="X1050" s="36" t="e">
        <f>#N/A</f>
        <v>#N/A</v>
      </c>
      <c r="Y1050" s="77" t="e">
        <f>#N/A</f>
        <v>#N/A</v>
      </c>
      <c r="Z1050" s="77"/>
      <c r="AA1050" s="77"/>
      <c r="AB1050" s="118" t="e">
        <f>#N/A</f>
        <v>#N/A</v>
      </c>
      <c r="AC1050" s="77">
        <v>1800</v>
      </c>
      <c r="AD1050" s="77" t="e">
        <f>#N/A</f>
        <v>#N/A</v>
      </c>
      <c r="AE1050" s="119">
        <v>0.82615384615384613</v>
      </c>
      <c r="AF1050" s="101"/>
      <c r="AG1050" s="77" t="e">
        <f>#N/A</f>
        <v>#N/A</v>
      </c>
      <c r="AH1050" s="77" t="e">
        <f>#N/A</f>
        <v>#N/A</v>
      </c>
      <c r="AI1050" s="77"/>
      <c r="AJ1050" s="77"/>
      <c r="AK1050" s="93" t="s">
        <v>139</v>
      </c>
      <c r="AL1050" s="93">
        <v>23</v>
      </c>
      <c r="AM1050" s="93" t="s">
        <v>2358</v>
      </c>
      <c r="AN1050" s="93"/>
      <c r="AO1050" s="77"/>
      <c r="AP1050" s="77"/>
      <c r="AQ1050" s="77"/>
      <c r="AR1050" s="77"/>
      <c r="AS1050" s="36">
        <v>13572</v>
      </c>
      <c r="AT1050" s="36" t="e">
        <f>#N/A</f>
        <v>#N/A</v>
      </c>
      <c r="AU1050" s="93" t="s">
        <v>141</v>
      </c>
      <c r="AV1050" s="93" t="s">
        <v>2366</v>
      </c>
      <c r="AW1050" s="93"/>
      <c r="AX1050" s="93"/>
      <c r="AY1050" s="93"/>
      <c r="AZ1050" s="93"/>
      <c r="BA1050" s="93" t="s">
        <v>2360</v>
      </c>
      <c r="BB1050" s="93" t="s">
        <v>1410</v>
      </c>
      <c r="BC1050" s="93"/>
      <c r="BD1050" s="120"/>
      <c r="BE1050" s="77"/>
      <c r="BF1050" s="77"/>
      <c r="BG1050" s="120"/>
      <c r="BH1050" s="120"/>
      <c r="BI1050" s="120"/>
      <c r="BJ1050" s="120"/>
      <c r="BK1050" s="120"/>
      <c r="BL1050" s="120"/>
      <c r="BM1050" s="120"/>
      <c r="BN1050" s="93"/>
      <c r="BO1050" s="93"/>
      <c r="BP1050" s="93"/>
      <c r="BQ1050" s="121"/>
      <c r="BR1050" s="93"/>
      <c r="BS1050" s="93"/>
      <c r="BT1050" s="93"/>
      <c r="BU1050" s="93"/>
      <c r="BV1050" s="122"/>
    </row>
    <row r="1051" spans="1:74" s="52" customFormat="1" ht="15" hidden="1" customHeight="1">
      <c r="A1051" s="93">
        <v>2020</v>
      </c>
      <c r="B1051" s="40">
        <v>1047</v>
      </c>
      <c r="C1051" s="93" t="s">
        <v>129</v>
      </c>
      <c r="D1051" s="93" t="s">
        <v>1479</v>
      </c>
      <c r="E1051" s="93" t="s">
        <v>1480</v>
      </c>
      <c r="F1051" s="94">
        <v>43970</v>
      </c>
      <c r="G1051" s="114" t="s">
        <v>2378</v>
      </c>
      <c r="H1051" s="93" t="s">
        <v>1402</v>
      </c>
      <c r="I1051" s="93" t="s">
        <v>1402</v>
      </c>
      <c r="J1051" s="104" t="s">
        <v>2379</v>
      </c>
      <c r="K1051" s="93" t="s">
        <v>1483</v>
      </c>
      <c r="L1051" s="93" t="s">
        <v>136</v>
      </c>
      <c r="M1051" s="40" t="s">
        <v>137</v>
      </c>
      <c r="N1051" s="40" t="s">
        <v>138</v>
      </c>
      <c r="O1051" s="40" t="s">
        <v>138</v>
      </c>
      <c r="P1051" s="115">
        <v>176</v>
      </c>
      <c r="Q1051" s="77">
        <v>65</v>
      </c>
      <c r="R1051" s="77">
        <v>3090</v>
      </c>
      <c r="S1051" s="116" t="e">
        <f>#N/A</f>
        <v>#N/A</v>
      </c>
      <c r="T1051" s="77">
        <v>634</v>
      </c>
      <c r="U1051" s="77">
        <v>525</v>
      </c>
      <c r="V1051" s="117">
        <v>5.2631578947368425</v>
      </c>
      <c r="W1051" s="77">
        <v>62</v>
      </c>
      <c r="X1051" s="36" t="e">
        <f>#N/A</f>
        <v>#N/A</v>
      </c>
      <c r="Y1051" s="77" t="e">
        <f>#N/A</f>
        <v>#N/A</v>
      </c>
      <c r="Z1051" s="77"/>
      <c r="AA1051" s="77"/>
      <c r="AB1051" s="118" t="e">
        <f>#N/A</f>
        <v>#N/A</v>
      </c>
      <c r="AC1051" s="77">
        <v>1800</v>
      </c>
      <c r="AD1051" s="77" t="e">
        <f>#N/A</f>
        <v>#N/A</v>
      </c>
      <c r="AE1051" s="119">
        <v>0.60499999999999998</v>
      </c>
      <c r="AF1051" s="101"/>
      <c r="AG1051" s="77" t="e">
        <f>#N/A</f>
        <v>#N/A</v>
      </c>
      <c r="AH1051" s="77" t="e">
        <f>#N/A</f>
        <v>#N/A</v>
      </c>
      <c r="AI1051" s="77"/>
      <c r="AJ1051" s="77"/>
      <c r="AK1051" s="93" t="s">
        <v>139</v>
      </c>
      <c r="AL1051" s="93">
        <v>23</v>
      </c>
      <c r="AM1051" s="93" t="s">
        <v>2358</v>
      </c>
      <c r="AN1051" s="93"/>
      <c r="AO1051" s="77"/>
      <c r="AP1051" s="77"/>
      <c r="AQ1051" s="77"/>
      <c r="AR1051" s="77"/>
      <c r="AS1051" s="36">
        <v>5562</v>
      </c>
      <c r="AT1051" s="36" t="e">
        <f>#N/A</f>
        <v>#N/A</v>
      </c>
      <c r="AU1051" s="93" t="s">
        <v>141</v>
      </c>
      <c r="AV1051" s="93" t="s">
        <v>2369</v>
      </c>
      <c r="AW1051" s="93"/>
      <c r="AX1051" s="93"/>
      <c r="AY1051" s="93"/>
      <c r="AZ1051" s="93"/>
      <c r="BA1051" s="93" t="s">
        <v>2360</v>
      </c>
      <c r="BB1051" s="93" t="s">
        <v>1410</v>
      </c>
      <c r="BC1051" s="93"/>
      <c r="BD1051" s="120"/>
      <c r="BE1051" s="77"/>
      <c r="BF1051" s="77"/>
      <c r="BG1051" s="120"/>
      <c r="BH1051" s="120"/>
      <c r="BI1051" s="120"/>
      <c r="BJ1051" s="120"/>
      <c r="BK1051" s="120"/>
      <c r="BL1051" s="120"/>
      <c r="BM1051" s="120"/>
      <c r="BN1051" s="93"/>
      <c r="BO1051" s="93"/>
      <c r="BP1051" s="93"/>
      <c r="BQ1051" s="121"/>
      <c r="BR1051" s="93"/>
      <c r="BS1051" s="93"/>
      <c r="BT1051" s="93"/>
      <c r="BU1051" s="93"/>
      <c r="BV1051" s="122"/>
    </row>
    <row r="1052" spans="1:74" s="52" customFormat="1" ht="15" hidden="1" customHeight="1">
      <c r="A1052" s="93">
        <v>2020</v>
      </c>
      <c r="B1052" s="40">
        <v>1048</v>
      </c>
      <c r="C1052" s="93" t="s">
        <v>129</v>
      </c>
      <c r="D1052" s="93" t="s">
        <v>1479</v>
      </c>
      <c r="E1052" s="93" t="s">
        <v>1480</v>
      </c>
      <c r="F1052" s="94">
        <v>43970</v>
      </c>
      <c r="G1052" s="114" t="s">
        <v>2380</v>
      </c>
      <c r="H1052" s="93" t="s">
        <v>1402</v>
      </c>
      <c r="I1052" s="93" t="s">
        <v>1402</v>
      </c>
      <c r="J1052" s="104" t="s">
        <v>2381</v>
      </c>
      <c r="K1052" s="93" t="s">
        <v>1483</v>
      </c>
      <c r="L1052" s="93" t="s">
        <v>136</v>
      </c>
      <c r="M1052" s="40" t="s">
        <v>137</v>
      </c>
      <c r="N1052" s="40" t="s">
        <v>138</v>
      </c>
      <c r="O1052" s="40" t="s">
        <v>138</v>
      </c>
      <c r="P1052" s="115">
        <v>177</v>
      </c>
      <c r="Q1052" s="77">
        <v>82</v>
      </c>
      <c r="R1052" s="77">
        <v>8050</v>
      </c>
      <c r="S1052" s="116" t="e">
        <f>#N/A</f>
        <v>#N/A</v>
      </c>
      <c r="T1052" s="77">
        <v>1482</v>
      </c>
      <c r="U1052" s="77">
        <v>1276</v>
      </c>
      <c r="V1052" s="117">
        <v>5.2631578947368425</v>
      </c>
      <c r="W1052" s="77">
        <v>45</v>
      </c>
      <c r="X1052" s="36" t="e">
        <f>#N/A</f>
        <v>#N/A</v>
      </c>
      <c r="Y1052" s="77" t="e">
        <f>#N/A</f>
        <v>#N/A</v>
      </c>
      <c r="Z1052" s="77"/>
      <c r="AA1052" s="77"/>
      <c r="AB1052" s="118" t="e">
        <f>#N/A</f>
        <v>#N/A</v>
      </c>
      <c r="AC1052" s="77">
        <v>1800</v>
      </c>
      <c r="AD1052" s="77" t="e">
        <f>#N/A</f>
        <v>#N/A</v>
      </c>
      <c r="AE1052" s="119">
        <v>0.11333333333333333</v>
      </c>
      <c r="AF1052" s="101"/>
      <c r="AG1052" s="77" t="e">
        <f>#N/A</f>
        <v>#N/A</v>
      </c>
      <c r="AH1052" s="77" t="e">
        <f>#N/A</f>
        <v>#N/A</v>
      </c>
      <c r="AI1052" s="77"/>
      <c r="AJ1052" s="77"/>
      <c r="AK1052" s="93" t="s">
        <v>139</v>
      </c>
      <c r="AL1052" s="93">
        <v>23</v>
      </c>
      <c r="AM1052" s="93" t="s">
        <v>2358</v>
      </c>
      <c r="AN1052" s="93"/>
      <c r="AO1052" s="77"/>
      <c r="AP1052" s="77"/>
      <c r="AQ1052" s="77"/>
      <c r="AR1052" s="77"/>
      <c r="AS1052" s="36">
        <v>14490</v>
      </c>
      <c r="AT1052" s="36" t="e">
        <f>#N/A</f>
        <v>#N/A</v>
      </c>
      <c r="AU1052" s="93" t="s">
        <v>141</v>
      </c>
      <c r="AV1052" s="93" t="s">
        <v>2382</v>
      </c>
      <c r="AW1052" s="93"/>
      <c r="AX1052" s="93"/>
      <c r="AY1052" s="93"/>
      <c r="AZ1052" s="93"/>
      <c r="BA1052" s="93" t="s">
        <v>2360</v>
      </c>
      <c r="BB1052" s="93" t="s">
        <v>1410</v>
      </c>
      <c r="BC1052" s="93"/>
      <c r="BD1052" s="120"/>
      <c r="BE1052" s="77"/>
      <c r="BF1052" s="77"/>
      <c r="BG1052" s="120"/>
      <c r="BH1052" s="120"/>
      <c r="BI1052" s="120"/>
      <c r="BJ1052" s="120"/>
      <c r="BK1052" s="120"/>
      <c r="BL1052" s="120"/>
      <c r="BM1052" s="120"/>
      <c r="BN1052" s="93"/>
      <c r="BO1052" s="93"/>
      <c r="BP1052" s="93"/>
      <c r="BQ1052" s="121"/>
      <c r="BR1052" s="93"/>
      <c r="BS1052" s="93"/>
      <c r="BT1052" s="93"/>
      <c r="BU1052" s="93"/>
      <c r="BV1052" s="122"/>
    </row>
    <row r="1053" spans="1:74" s="52" customFormat="1" ht="15" hidden="1" customHeight="1">
      <c r="A1053" s="93">
        <v>2020</v>
      </c>
      <c r="B1053" s="40">
        <v>1049</v>
      </c>
      <c r="C1053" s="93" t="s">
        <v>129</v>
      </c>
      <c r="D1053" s="93" t="s">
        <v>1479</v>
      </c>
      <c r="E1053" s="93" t="s">
        <v>1480</v>
      </c>
      <c r="F1053" s="94">
        <v>43970</v>
      </c>
      <c r="G1053" s="114" t="s">
        <v>2383</v>
      </c>
      <c r="H1053" s="93" t="s">
        <v>1402</v>
      </c>
      <c r="I1053" s="93" t="s">
        <v>1402</v>
      </c>
      <c r="J1053" s="104" t="s">
        <v>2384</v>
      </c>
      <c r="K1053" s="93" t="s">
        <v>1483</v>
      </c>
      <c r="L1053" s="93" t="s">
        <v>136</v>
      </c>
      <c r="M1053" s="40" t="s">
        <v>137</v>
      </c>
      <c r="N1053" s="40" t="s">
        <v>138</v>
      </c>
      <c r="O1053" s="40" t="s">
        <v>138</v>
      </c>
      <c r="P1053" s="115">
        <v>178</v>
      </c>
      <c r="Q1053" s="77">
        <v>73</v>
      </c>
      <c r="R1053" s="77">
        <v>5350</v>
      </c>
      <c r="S1053" s="116" t="e">
        <f>#N/A</f>
        <v>#N/A</v>
      </c>
      <c r="T1053" s="77">
        <v>1365</v>
      </c>
      <c r="U1053" s="77">
        <v>1147</v>
      </c>
      <c r="V1053" s="117">
        <v>5.3</v>
      </c>
      <c r="W1053" s="77">
        <v>47</v>
      </c>
      <c r="X1053" s="36" t="e">
        <f>#N/A</f>
        <v>#N/A</v>
      </c>
      <c r="Y1053" s="77" t="e">
        <f>#N/A</f>
        <v>#N/A</v>
      </c>
      <c r="Z1053" s="77"/>
      <c r="AA1053" s="77"/>
      <c r="AB1053" s="118" t="e">
        <f>#N/A</f>
        <v>#N/A</v>
      </c>
      <c r="AC1053" s="77">
        <v>1800</v>
      </c>
      <c r="AD1053" s="77" t="e">
        <f>#N/A</f>
        <v>#N/A</v>
      </c>
      <c r="AE1053" s="119">
        <v>0.14666666666666667</v>
      </c>
      <c r="AF1053" s="101"/>
      <c r="AG1053" s="77" t="e">
        <f>#N/A</f>
        <v>#N/A</v>
      </c>
      <c r="AH1053" s="77" t="e">
        <f>#N/A</f>
        <v>#N/A</v>
      </c>
      <c r="AI1053" s="77"/>
      <c r="AJ1053" s="77"/>
      <c r="AK1053" s="93" t="s">
        <v>139</v>
      </c>
      <c r="AL1053" s="93">
        <v>23</v>
      </c>
      <c r="AM1053" s="93" t="s">
        <v>2358</v>
      </c>
      <c r="AN1053" s="93"/>
      <c r="AO1053" s="77"/>
      <c r="AP1053" s="77"/>
      <c r="AQ1053" s="77"/>
      <c r="AR1053" s="77"/>
      <c r="AS1053" s="36">
        <v>9630</v>
      </c>
      <c r="AT1053" s="36" t="e">
        <f>#N/A</f>
        <v>#N/A</v>
      </c>
      <c r="AU1053" s="93" t="s">
        <v>141</v>
      </c>
      <c r="AV1053" s="93" t="s">
        <v>2382</v>
      </c>
      <c r="AW1053" s="93"/>
      <c r="AX1053" s="93"/>
      <c r="AY1053" s="93"/>
      <c r="AZ1053" s="93"/>
      <c r="BA1053" s="93" t="s">
        <v>2360</v>
      </c>
      <c r="BB1053" s="93" t="s">
        <v>1410</v>
      </c>
      <c r="BC1053" s="93"/>
      <c r="BD1053" s="120"/>
      <c r="BE1053" s="77"/>
      <c r="BF1053" s="77"/>
      <c r="BG1053" s="120"/>
      <c r="BH1053" s="120"/>
      <c r="BI1053" s="120"/>
      <c r="BJ1053" s="120"/>
      <c r="BK1053" s="120"/>
      <c r="BL1053" s="120"/>
      <c r="BM1053" s="120"/>
      <c r="BN1053" s="93"/>
      <c r="BO1053" s="93"/>
      <c r="BP1053" s="93"/>
      <c r="BQ1053" s="121"/>
      <c r="BR1053" s="93"/>
      <c r="BS1053" s="93"/>
      <c r="BT1053" s="93"/>
      <c r="BU1053" s="93"/>
      <c r="BV1053" s="122"/>
    </row>
    <row r="1054" spans="1:74" s="52" customFormat="1" ht="15" hidden="1" customHeight="1">
      <c r="A1054" s="93">
        <v>2020</v>
      </c>
      <c r="B1054" s="40">
        <v>1050</v>
      </c>
      <c r="C1054" s="93" t="s">
        <v>129</v>
      </c>
      <c r="D1054" s="93" t="s">
        <v>1479</v>
      </c>
      <c r="E1054" s="93" t="s">
        <v>1480</v>
      </c>
      <c r="F1054" s="94">
        <v>43970</v>
      </c>
      <c r="G1054" s="114" t="s">
        <v>2385</v>
      </c>
      <c r="H1054" s="93" t="s">
        <v>1402</v>
      </c>
      <c r="I1054" s="93" t="s">
        <v>1402</v>
      </c>
      <c r="J1054" s="104" t="s">
        <v>2386</v>
      </c>
      <c r="K1054" s="93" t="s">
        <v>1483</v>
      </c>
      <c r="L1054" s="93" t="s">
        <v>136</v>
      </c>
      <c r="M1054" s="40" t="s">
        <v>137</v>
      </c>
      <c r="N1054" s="40" t="s">
        <v>138</v>
      </c>
      <c r="O1054" s="40" t="s">
        <v>138</v>
      </c>
      <c r="P1054" s="115">
        <v>179</v>
      </c>
      <c r="Q1054" s="77">
        <v>72</v>
      </c>
      <c r="R1054" s="77">
        <v>4380</v>
      </c>
      <c r="S1054" s="116" t="e">
        <f>#N/A</f>
        <v>#N/A</v>
      </c>
      <c r="T1054" s="77">
        <v>1191</v>
      </c>
      <c r="U1054" s="77">
        <v>1037</v>
      </c>
      <c r="V1054" s="117">
        <v>4.9000000000000004</v>
      </c>
      <c r="W1054" s="77">
        <v>54</v>
      </c>
      <c r="X1054" s="36" t="e">
        <f>#N/A</f>
        <v>#N/A</v>
      </c>
      <c r="Y1054" s="77" t="e">
        <f>#N/A</f>
        <v>#N/A</v>
      </c>
      <c r="Z1054" s="77"/>
      <c r="AA1054" s="77"/>
      <c r="AB1054" s="118" t="e">
        <f>#N/A</f>
        <v>#N/A</v>
      </c>
      <c r="AC1054" s="77">
        <v>1800</v>
      </c>
      <c r="AD1054" s="77" t="e">
        <f>#N/A</f>
        <v>#N/A</v>
      </c>
      <c r="AE1054" s="119">
        <v>0.71333333333333326</v>
      </c>
      <c r="AF1054" s="101"/>
      <c r="AG1054" s="77" t="e">
        <f>#N/A</f>
        <v>#N/A</v>
      </c>
      <c r="AH1054" s="77" t="e">
        <f>#N/A</f>
        <v>#N/A</v>
      </c>
      <c r="AI1054" s="77"/>
      <c r="AJ1054" s="77"/>
      <c r="AK1054" s="93" t="s">
        <v>139</v>
      </c>
      <c r="AL1054" s="93">
        <v>23</v>
      </c>
      <c r="AM1054" s="93" t="s">
        <v>2358</v>
      </c>
      <c r="AN1054" s="93"/>
      <c r="AO1054" s="77"/>
      <c r="AP1054" s="77"/>
      <c r="AQ1054" s="77"/>
      <c r="AR1054" s="77"/>
      <c r="AS1054" s="36">
        <v>7884</v>
      </c>
      <c r="AT1054" s="36" t="e">
        <f>#N/A</f>
        <v>#N/A</v>
      </c>
      <c r="AU1054" s="93" t="s">
        <v>141</v>
      </c>
      <c r="AV1054" s="93" t="s">
        <v>2369</v>
      </c>
      <c r="AW1054" s="93"/>
      <c r="AX1054" s="93"/>
      <c r="AY1054" s="93"/>
      <c r="AZ1054" s="93"/>
      <c r="BA1054" s="93" t="s">
        <v>2360</v>
      </c>
      <c r="BB1054" s="93" t="s">
        <v>1410</v>
      </c>
      <c r="BC1054" s="93"/>
      <c r="BD1054" s="120"/>
      <c r="BE1054" s="77"/>
      <c r="BF1054" s="77"/>
      <c r="BG1054" s="120"/>
      <c r="BH1054" s="120"/>
      <c r="BI1054" s="120"/>
      <c r="BJ1054" s="120"/>
      <c r="BK1054" s="120"/>
      <c r="BL1054" s="120"/>
      <c r="BM1054" s="120"/>
      <c r="BN1054" s="93"/>
      <c r="BO1054" s="93"/>
      <c r="BP1054" s="93"/>
      <c r="BQ1054" s="121"/>
      <c r="BR1054" s="93"/>
      <c r="BS1054" s="93"/>
      <c r="BT1054" s="93"/>
      <c r="BU1054" s="93"/>
      <c r="BV1054" s="122"/>
    </row>
    <row r="1055" spans="1:74" s="52" customFormat="1" ht="15" hidden="1" customHeight="1">
      <c r="A1055" s="93">
        <v>2020</v>
      </c>
      <c r="B1055" s="40">
        <v>1051</v>
      </c>
      <c r="C1055" s="93" t="s">
        <v>129</v>
      </c>
      <c r="D1055" s="93" t="s">
        <v>1479</v>
      </c>
      <c r="E1055" s="93" t="s">
        <v>1480</v>
      </c>
      <c r="F1055" s="94">
        <v>43970</v>
      </c>
      <c r="G1055" s="114" t="s">
        <v>2387</v>
      </c>
      <c r="H1055" s="93" t="s">
        <v>1402</v>
      </c>
      <c r="I1055" s="93" t="s">
        <v>1402</v>
      </c>
      <c r="J1055" s="104" t="s">
        <v>2388</v>
      </c>
      <c r="K1055" s="93" t="s">
        <v>1483</v>
      </c>
      <c r="L1055" s="93" t="s">
        <v>136</v>
      </c>
      <c r="M1055" s="40" t="s">
        <v>137</v>
      </c>
      <c r="N1055" s="40" t="s">
        <v>138</v>
      </c>
      <c r="O1055" s="40" t="s">
        <v>138</v>
      </c>
      <c r="P1055" s="115">
        <v>180</v>
      </c>
      <c r="Q1055" s="77">
        <v>70</v>
      </c>
      <c r="R1055" s="77">
        <v>3390</v>
      </c>
      <c r="S1055" s="116" t="e">
        <f>#N/A</f>
        <v>#N/A</v>
      </c>
      <c r="T1055" s="77">
        <v>747</v>
      </c>
      <c r="U1055" s="77">
        <v>638</v>
      </c>
      <c r="V1055" s="117">
        <v>4.6875</v>
      </c>
      <c r="W1055" s="77">
        <v>59</v>
      </c>
      <c r="X1055" s="36" t="e">
        <f>#N/A</f>
        <v>#N/A</v>
      </c>
      <c r="Y1055" s="77" t="e">
        <f>#N/A</f>
        <v>#N/A</v>
      </c>
      <c r="Z1055" s="77"/>
      <c r="AA1055" s="77"/>
      <c r="AB1055" s="118" t="e">
        <f>#N/A</f>
        <v>#N/A</v>
      </c>
      <c r="AC1055" s="77">
        <v>1800</v>
      </c>
      <c r="AD1055" s="77" t="e">
        <f>#N/A</f>
        <v>#N/A</v>
      </c>
      <c r="AE1055" s="119">
        <v>0.90857142857142859</v>
      </c>
      <c r="AF1055" s="101"/>
      <c r="AG1055" s="77" t="e">
        <f>#N/A</f>
        <v>#N/A</v>
      </c>
      <c r="AH1055" s="77" t="e">
        <f>#N/A</f>
        <v>#N/A</v>
      </c>
      <c r="AI1055" s="77"/>
      <c r="AJ1055" s="77"/>
      <c r="AK1055" s="93" t="s">
        <v>139</v>
      </c>
      <c r="AL1055" s="93">
        <v>23</v>
      </c>
      <c r="AM1055" s="93" t="s">
        <v>2358</v>
      </c>
      <c r="AN1055" s="93"/>
      <c r="AO1055" s="77"/>
      <c r="AP1055" s="77"/>
      <c r="AQ1055" s="77"/>
      <c r="AR1055" s="77"/>
      <c r="AS1055" s="36">
        <v>6102</v>
      </c>
      <c r="AT1055" s="36" t="e">
        <f>#N/A</f>
        <v>#N/A</v>
      </c>
      <c r="AU1055" s="93" t="s">
        <v>141</v>
      </c>
      <c r="AV1055" s="93" t="s">
        <v>2375</v>
      </c>
      <c r="AW1055" s="93"/>
      <c r="AX1055" s="93"/>
      <c r="AY1055" s="93"/>
      <c r="AZ1055" s="93"/>
      <c r="BA1055" s="93" t="s">
        <v>2360</v>
      </c>
      <c r="BB1055" s="93" t="s">
        <v>1410</v>
      </c>
      <c r="BC1055" s="93"/>
      <c r="BD1055" s="120"/>
      <c r="BE1055" s="77"/>
      <c r="BF1055" s="77"/>
      <c r="BG1055" s="120"/>
      <c r="BH1055" s="120"/>
      <c r="BI1055" s="120"/>
      <c r="BJ1055" s="120"/>
      <c r="BK1055" s="120"/>
      <c r="BL1055" s="120"/>
      <c r="BM1055" s="120"/>
      <c r="BN1055" s="93"/>
      <c r="BO1055" s="93"/>
      <c r="BP1055" s="93"/>
      <c r="BQ1055" s="121"/>
      <c r="BR1055" s="93"/>
      <c r="BS1055" s="93"/>
      <c r="BT1055" s="93"/>
      <c r="BU1055" s="93"/>
      <c r="BV1055" s="122"/>
    </row>
    <row r="1056" spans="1:74" s="52" customFormat="1" ht="15" hidden="1" customHeight="1">
      <c r="A1056" s="93">
        <v>2020</v>
      </c>
      <c r="B1056" s="40">
        <v>1052</v>
      </c>
      <c r="C1056" s="93" t="s">
        <v>129</v>
      </c>
      <c r="D1056" s="93" t="s">
        <v>1479</v>
      </c>
      <c r="E1056" s="93" t="s">
        <v>1480</v>
      </c>
      <c r="F1056" s="94">
        <v>43970</v>
      </c>
      <c r="G1056" s="114" t="s">
        <v>2389</v>
      </c>
      <c r="H1056" s="93" t="s">
        <v>1402</v>
      </c>
      <c r="I1056" s="93" t="s">
        <v>1402</v>
      </c>
      <c r="J1056" s="104" t="s">
        <v>2390</v>
      </c>
      <c r="K1056" s="93" t="s">
        <v>1483</v>
      </c>
      <c r="L1056" s="93" t="s">
        <v>136</v>
      </c>
      <c r="M1056" s="40" t="s">
        <v>137</v>
      </c>
      <c r="N1056" s="40" t="s">
        <v>138</v>
      </c>
      <c r="O1056" s="40" t="s">
        <v>138</v>
      </c>
      <c r="P1056" s="115">
        <v>181</v>
      </c>
      <c r="Q1056" s="77">
        <v>71</v>
      </c>
      <c r="R1056" s="77">
        <v>4320</v>
      </c>
      <c r="S1056" s="116" t="e">
        <f>#N/A</f>
        <v>#N/A</v>
      </c>
      <c r="T1056" s="77">
        <v>989</v>
      </c>
      <c r="U1056" s="77">
        <v>878</v>
      </c>
      <c r="V1056" s="117">
        <v>4.9000000000000004</v>
      </c>
      <c r="W1056" s="77">
        <v>61</v>
      </c>
      <c r="X1056" s="36" t="e">
        <f>#N/A</f>
        <v>#N/A</v>
      </c>
      <c r="Y1056" s="77" t="e">
        <f>#N/A</f>
        <v>#N/A</v>
      </c>
      <c r="Z1056" s="77"/>
      <c r="AA1056" s="77"/>
      <c r="AB1056" s="118" t="e">
        <f>#N/A</f>
        <v>#N/A</v>
      </c>
      <c r="AC1056" s="77">
        <v>1800</v>
      </c>
      <c r="AD1056" s="77" t="e">
        <f>#N/A</f>
        <v>#N/A</v>
      </c>
      <c r="AE1056" s="119">
        <v>0.13384615384615386</v>
      </c>
      <c r="AF1056" s="101"/>
      <c r="AG1056" s="77" t="e">
        <f>#N/A</f>
        <v>#N/A</v>
      </c>
      <c r="AH1056" s="77" t="e">
        <f>#N/A</f>
        <v>#N/A</v>
      </c>
      <c r="AI1056" s="77"/>
      <c r="AJ1056" s="77"/>
      <c r="AK1056" s="93" t="s">
        <v>139</v>
      </c>
      <c r="AL1056" s="93">
        <v>23</v>
      </c>
      <c r="AM1056" s="93" t="s">
        <v>2358</v>
      </c>
      <c r="AN1056" s="93"/>
      <c r="AO1056" s="77"/>
      <c r="AP1056" s="77"/>
      <c r="AQ1056" s="77"/>
      <c r="AR1056" s="77"/>
      <c r="AS1056" s="36">
        <v>7776</v>
      </c>
      <c r="AT1056" s="36" t="e">
        <f>#N/A</f>
        <v>#N/A</v>
      </c>
      <c r="AU1056" s="93" t="s">
        <v>141</v>
      </c>
      <c r="AV1056" s="93" t="s">
        <v>2372</v>
      </c>
      <c r="AW1056" s="93"/>
      <c r="AX1056" s="93"/>
      <c r="AY1056" s="93"/>
      <c r="AZ1056" s="93"/>
      <c r="BA1056" s="93" t="s">
        <v>2360</v>
      </c>
      <c r="BB1056" s="93" t="s">
        <v>1410</v>
      </c>
      <c r="BC1056" s="93"/>
      <c r="BD1056" s="120"/>
      <c r="BE1056" s="77"/>
      <c r="BF1056" s="77"/>
      <c r="BG1056" s="120"/>
      <c r="BH1056" s="120"/>
      <c r="BI1056" s="120"/>
      <c r="BJ1056" s="120"/>
      <c r="BK1056" s="120"/>
      <c r="BL1056" s="120"/>
      <c r="BM1056" s="120"/>
      <c r="BN1056" s="93"/>
      <c r="BO1056" s="93"/>
      <c r="BP1056" s="93"/>
      <c r="BQ1056" s="121"/>
      <c r="BR1056" s="93"/>
      <c r="BS1056" s="93"/>
      <c r="BT1056" s="93"/>
      <c r="BU1056" s="93"/>
      <c r="BV1056" s="122"/>
    </row>
    <row r="1057" spans="1:74" s="52" customFormat="1" ht="15" hidden="1" customHeight="1">
      <c r="A1057" s="93">
        <v>2020</v>
      </c>
      <c r="B1057" s="40">
        <v>1053</v>
      </c>
      <c r="C1057" s="93" t="s">
        <v>129</v>
      </c>
      <c r="D1057" s="93" t="s">
        <v>1479</v>
      </c>
      <c r="E1057" s="93" t="s">
        <v>1480</v>
      </c>
      <c r="F1057" s="94">
        <v>43970</v>
      </c>
      <c r="G1057" s="114" t="s">
        <v>2391</v>
      </c>
      <c r="H1057" s="93" t="s">
        <v>1402</v>
      </c>
      <c r="I1057" s="93" t="s">
        <v>1402</v>
      </c>
      <c r="J1057" s="104" t="s">
        <v>2392</v>
      </c>
      <c r="K1057" s="93" t="s">
        <v>1483</v>
      </c>
      <c r="L1057" s="93" t="s">
        <v>136</v>
      </c>
      <c r="M1057" s="40" t="s">
        <v>137</v>
      </c>
      <c r="N1057" s="40" t="s">
        <v>138</v>
      </c>
      <c r="O1057" s="40" t="s">
        <v>138</v>
      </c>
      <c r="P1057" s="115">
        <v>182</v>
      </c>
      <c r="Q1057" s="77">
        <v>72</v>
      </c>
      <c r="R1057" s="77">
        <v>4120</v>
      </c>
      <c r="S1057" s="116" t="e">
        <f>#N/A</f>
        <v>#N/A</v>
      </c>
      <c r="T1057" s="77">
        <v>1031</v>
      </c>
      <c r="U1057" s="77">
        <v>861</v>
      </c>
      <c r="V1057" s="117">
        <v>4.9000000000000004</v>
      </c>
      <c r="W1057" s="77">
        <v>56</v>
      </c>
      <c r="X1057" s="36" t="e">
        <f>#N/A</f>
        <v>#N/A</v>
      </c>
      <c r="Y1057" s="77" t="e">
        <f>#N/A</f>
        <v>#N/A</v>
      </c>
      <c r="Z1057" s="77"/>
      <c r="AA1057" s="77"/>
      <c r="AB1057" s="118" t="e">
        <f>#N/A</f>
        <v>#N/A</v>
      </c>
      <c r="AC1057" s="77">
        <v>1800</v>
      </c>
      <c r="AD1057" s="77" t="e">
        <f>#N/A</f>
        <v>#N/A</v>
      </c>
      <c r="AE1057" s="119">
        <v>0.81333333333333335</v>
      </c>
      <c r="AF1057" s="101"/>
      <c r="AG1057" s="77" t="e">
        <f>#N/A</f>
        <v>#N/A</v>
      </c>
      <c r="AH1057" s="77" t="e">
        <f>#N/A</f>
        <v>#N/A</v>
      </c>
      <c r="AI1057" s="77"/>
      <c r="AJ1057" s="77"/>
      <c r="AK1057" s="93" t="s">
        <v>139</v>
      </c>
      <c r="AL1057" s="93">
        <v>23</v>
      </c>
      <c r="AM1057" s="93" t="s">
        <v>2358</v>
      </c>
      <c r="AN1057" s="93"/>
      <c r="AO1057" s="77"/>
      <c r="AP1057" s="77"/>
      <c r="AQ1057" s="77"/>
      <c r="AR1057" s="77"/>
      <c r="AS1057" s="36">
        <v>7416</v>
      </c>
      <c r="AT1057" s="36" t="e">
        <f>#N/A</f>
        <v>#N/A</v>
      </c>
      <c r="AU1057" s="93" t="s">
        <v>141</v>
      </c>
      <c r="AV1057" s="93" t="s">
        <v>2363</v>
      </c>
      <c r="AW1057" s="93"/>
      <c r="AX1057" s="93"/>
      <c r="AY1057" s="93"/>
      <c r="AZ1057" s="93"/>
      <c r="BA1057" s="93" t="s">
        <v>2360</v>
      </c>
      <c r="BB1057" s="93" t="s">
        <v>1410</v>
      </c>
      <c r="BC1057" s="93"/>
      <c r="BD1057" s="120"/>
      <c r="BE1057" s="77"/>
      <c r="BF1057" s="77"/>
      <c r="BG1057" s="120"/>
      <c r="BH1057" s="120"/>
      <c r="BI1057" s="120"/>
      <c r="BJ1057" s="120"/>
      <c r="BK1057" s="120"/>
      <c r="BL1057" s="120"/>
      <c r="BM1057" s="120"/>
      <c r="BN1057" s="93"/>
      <c r="BO1057" s="93"/>
      <c r="BP1057" s="93"/>
      <c r="BQ1057" s="121"/>
      <c r="BR1057" s="93"/>
      <c r="BS1057" s="93"/>
      <c r="BT1057" s="93"/>
      <c r="BU1057" s="93"/>
      <c r="BV1057" s="122"/>
    </row>
    <row r="1058" spans="1:74" s="52" customFormat="1" ht="15" hidden="1" customHeight="1">
      <c r="A1058" s="93">
        <v>2020</v>
      </c>
      <c r="B1058" s="40">
        <v>1054</v>
      </c>
      <c r="C1058" s="93" t="s">
        <v>129</v>
      </c>
      <c r="D1058" s="93" t="s">
        <v>1479</v>
      </c>
      <c r="E1058" s="93" t="s">
        <v>1480</v>
      </c>
      <c r="F1058" s="94">
        <v>43970</v>
      </c>
      <c r="G1058" s="114" t="s">
        <v>2393</v>
      </c>
      <c r="H1058" s="93" t="s">
        <v>1402</v>
      </c>
      <c r="I1058" s="93" t="s">
        <v>1402</v>
      </c>
      <c r="J1058" s="104" t="s">
        <v>2394</v>
      </c>
      <c r="K1058" s="93" t="s">
        <v>1483</v>
      </c>
      <c r="L1058" s="93" t="s">
        <v>136</v>
      </c>
      <c r="M1058" s="40" t="s">
        <v>137</v>
      </c>
      <c r="N1058" s="40" t="s">
        <v>138</v>
      </c>
      <c r="O1058" s="40" t="s">
        <v>138</v>
      </c>
      <c r="P1058" s="115">
        <v>183</v>
      </c>
      <c r="Q1058" s="77">
        <v>82</v>
      </c>
      <c r="R1058" s="77">
        <v>8800</v>
      </c>
      <c r="S1058" s="116" t="e">
        <f>#N/A</f>
        <v>#N/A</v>
      </c>
      <c r="T1058" s="77">
        <v>1856</v>
      </c>
      <c r="U1058" s="77">
        <v>1611</v>
      </c>
      <c r="V1058" s="117">
        <v>5.2631578947368425</v>
      </c>
      <c r="W1058" s="77">
        <v>46</v>
      </c>
      <c r="X1058" s="36" t="e">
        <f>#N/A</f>
        <v>#N/A</v>
      </c>
      <c r="Y1058" s="77" t="e">
        <f>#N/A</f>
        <v>#N/A</v>
      </c>
      <c r="Z1058" s="77"/>
      <c r="AA1058" s="77"/>
      <c r="AB1058" s="118" t="e">
        <f>#N/A</f>
        <v>#N/A</v>
      </c>
      <c r="AC1058" s="77">
        <v>1800</v>
      </c>
      <c r="AD1058" s="77" t="e">
        <f>#N/A</f>
        <v>#N/A</v>
      </c>
      <c r="AE1058" s="119">
        <v>0.44153846153846155</v>
      </c>
      <c r="AF1058" s="101"/>
      <c r="AG1058" s="77" t="e">
        <f>#N/A</f>
        <v>#N/A</v>
      </c>
      <c r="AH1058" s="77" t="e">
        <f>#N/A</f>
        <v>#N/A</v>
      </c>
      <c r="AI1058" s="77"/>
      <c r="AJ1058" s="77"/>
      <c r="AK1058" s="93" t="s">
        <v>139</v>
      </c>
      <c r="AL1058" s="93">
        <v>23</v>
      </c>
      <c r="AM1058" s="93" t="s">
        <v>2358</v>
      </c>
      <c r="AN1058" s="93"/>
      <c r="AO1058" s="77"/>
      <c r="AP1058" s="77"/>
      <c r="AQ1058" s="77"/>
      <c r="AR1058" s="77"/>
      <c r="AS1058" s="36">
        <v>15840</v>
      </c>
      <c r="AT1058" s="36" t="e">
        <f>#N/A</f>
        <v>#N/A</v>
      </c>
      <c r="AU1058" s="93" t="s">
        <v>141</v>
      </c>
      <c r="AV1058" s="93" t="s">
        <v>2363</v>
      </c>
      <c r="AW1058" s="93"/>
      <c r="AX1058" s="93"/>
      <c r="AY1058" s="93"/>
      <c r="AZ1058" s="93"/>
      <c r="BA1058" s="93" t="s">
        <v>2360</v>
      </c>
      <c r="BB1058" s="93" t="s">
        <v>1410</v>
      </c>
      <c r="BC1058" s="93"/>
      <c r="BD1058" s="120"/>
      <c r="BE1058" s="77"/>
      <c r="BF1058" s="77"/>
      <c r="BG1058" s="120"/>
      <c r="BH1058" s="120"/>
      <c r="BI1058" s="120"/>
      <c r="BJ1058" s="120"/>
      <c r="BK1058" s="120"/>
      <c r="BL1058" s="120"/>
      <c r="BM1058" s="120"/>
      <c r="BN1058" s="93"/>
      <c r="BO1058" s="93"/>
      <c r="BP1058" s="93"/>
      <c r="BQ1058" s="121"/>
      <c r="BR1058" s="93"/>
      <c r="BS1058" s="93"/>
      <c r="BT1058" s="93"/>
      <c r="BU1058" s="93"/>
      <c r="BV1058" s="122"/>
    </row>
    <row r="1059" spans="1:74" s="52" customFormat="1" ht="15" hidden="1" customHeight="1">
      <c r="A1059" s="93">
        <v>2020</v>
      </c>
      <c r="B1059" s="40">
        <v>1055</v>
      </c>
      <c r="C1059" s="93" t="s">
        <v>129</v>
      </c>
      <c r="D1059" s="93" t="s">
        <v>1479</v>
      </c>
      <c r="E1059" s="93" t="s">
        <v>1480</v>
      </c>
      <c r="F1059" s="94">
        <v>43970</v>
      </c>
      <c r="G1059" s="114" t="s">
        <v>2395</v>
      </c>
      <c r="H1059" s="93" t="s">
        <v>1402</v>
      </c>
      <c r="I1059" s="93" t="s">
        <v>1402</v>
      </c>
      <c r="J1059" s="104" t="s">
        <v>2396</v>
      </c>
      <c r="K1059" s="93" t="s">
        <v>1483</v>
      </c>
      <c r="L1059" s="93" t="s">
        <v>136</v>
      </c>
      <c r="M1059" s="40" t="s">
        <v>137</v>
      </c>
      <c r="N1059" s="40" t="s">
        <v>138</v>
      </c>
      <c r="O1059" s="40" t="s">
        <v>138</v>
      </c>
      <c r="P1059" s="115">
        <v>184</v>
      </c>
      <c r="Q1059" s="77">
        <v>78</v>
      </c>
      <c r="R1059" s="77">
        <v>6090</v>
      </c>
      <c r="S1059" s="116" t="e">
        <f>#N/A</f>
        <v>#N/A</v>
      </c>
      <c r="T1059" s="77">
        <v>1542</v>
      </c>
      <c r="U1059" s="77">
        <v>1316</v>
      </c>
      <c r="V1059" s="117">
        <v>5</v>
      </c>
      <c r="W1059" s="77">
        <v>60</v>
      </c>
      <c r="X1059" s="36" t="e">
        <f>#N/A</f>
        <v>#N/A</v>
      </c>
      <c r="Y1059" s="77" t="e">
        <f>#N/A</f>
        <v>#N/A</v>
      </c>
      <c r="Z1059" s="77"/>
      <c r="AA1059" s="77"/>
      <c r="AB1059" s="118" t="e">
        <f>#N/A</f>
        <v>#N/A</v>
      </c>
      <c r="AC1059" s="77">
        <v>1800</v>
      </c>
      <c r="AD1059" s="77" t="e">
        <f>#N/A</f>
        <v>#N/A</v>
      </c>
      <c r="AE1059" s="119">
        <v>0.53555555555555556</v>
      </c>
      <c r="AF1059" s="101"/>
      <c r="AG1059" s="77" t="e">
        <f>#N/A</f>
        <v>#N/A</v>
      </c>
      <c r="AH1059" s="77" t="e">
        <f>#N/A</f>
        <v>#N/A</v>
      </c>
      <c r="AI1059" s="77"/>
      <c r="AJ1059" s="77"/>
      <c r="AK1059" s="93" t="s">
        <v>139</v>
      </c>
      <c r="AL1059" s="93">
        <v>23</v>
      </c>
      <c r="AM1059" s="93" t="s">
        <v>2358</v>
      </c>
      <c r="AN1059" s="93"/>
      <c r="AO1059" s="77"/>
      <c r="AP1059" s="77"/>
      <c r="AQ1059" s="77"/>
      <c r="AR1059" s="77"/>
      <c r="AS1059" s="36">
        <v>10962</v>
      </c>
      <c r="AT1059" s="36" t="e">
        <f>#N/A</f>
        <v>#N/A</v>
      </c>
      <c r="AU1059" s="93" t="s">
        <v>141</v>
      </c>
      <c r="AV1059" s="93" t="s">
        <v>2359</v>
      </c>
      <c r="AW1059" s="93"/>
      <c r="AX1059" s="93"/>
      <c r="AY1059" s="93"/>
      <c r="AZ1059" s="93"/>
      <c r="BA1059" s="93" t="s">
        <v>2360</v>
      </c>
      <c r="BB1059" s="93" t="s">
        <v>1410</v>
      </c>
      <c r="BC1059" s="93"/>
      <c r="BD1059" s="120"/>
      <c r="BE1059" s="77"/>
      <c r="BF1059" s="77"/>
      <c r="BG1059" s="120"/>
      <c r="BH1059" s="120"/>
      <c r="BI1059" s="120"/>
      <c r="BJ1059" s="120"/>
      <c r="BK1059" s="120"/>
      <c r="BL1059" s="120"/>
      <c r="BM1059" s="120"/>
      <c r="BN1059" s="93"/>
      <c r="BO1059" s="93"/>
      <c r="BP1059" s="93"/>
      <c r="BQ1059" s="121"/>
      <c r="BR1059" s="93"/>
      <c r="BS1059" s="93"/>
      <c r="BT1059" s="93"/>
      <c r="BU1059" s="93"/>
      <c r="BV1059" s="122"/>
    </row>
    <row r="1060" spans="1:74" s="52" customFormat="1" ht="15" hidden="1" customHeight="1">
      <c r="A1060" s="93">
        <v>2020</v>
      </c>
      <c r="B1060" s="40">
        <v>1056</v>
      </c>
      <c r="C1060" s="93" t="s">
        <v>129</v>
      </c>
      <c r="D1060" s="93" t="s">
        <v>1479</v>
      </c>
      <c r="E1060" s="93" t="s">
        <v>1480</v>
      </c>
      <c r="F1060" s="94">
        <v>43970</v>
      </c>
      <c r="G1060" s="114" t="s">
        <v>2397</v>
      </c>
      <c r="H1060" s="93" t="s">
        <v>1402</v>
      </c>
      <c r="I1060" s="93" t="s">
        <v>1402</v>
      </c>
      <c r="J1060" s="104" t="s">
        <v>2398</v>
      </c>
      <c r="K1060" s="93" t="s">
        <v>1483</v>
      </c>
      <c r="L1060" s="93" t="s">
        <v>136</v>
      </c>
      <c r="M1060" s="40" t="s">
        <v>137</v>
      </c>
      <c r="N1060" s="40" t="s">
        <v>138</v>
      </c>
      <c r="O1060" s="40" t="s">
        <v>138</v>
      </c>
      <c r="P1060" s="115">
        <v>185</v>
      </c>
      <c r="Q1060" s="77">
        <v>84</v>
      </c>
      <c r="R1060" s="77">
        <v>7650</v>
      </c>
      <c r="S1060" s="116" t="e">
        <f>#N/A</f>
        <v>#N/A</v>
      </c>
      <c r="T1060" s="77">
        <v>1882</v>
      </c>
      <c r="U1060" s="77">
        <v>1607</v>
      </c>
      <c r="V1060" s="117">
        <v>5.0847457627118642</v>
      </c>
      <c r="W1060" s="77">
        <v>50</v>
      </c>
      <c r="X1060" s="36" t="e">
        <f>#N/A</f>
        <v>#N/A</v>
      </c>
      <c r="Y1060" s="77" t="e">
        <f>#N/A</f>
        <v>#N/A</v>
      </c>
      <c r="Z1060" s="77"/>
      <c r="AA1060" s="77"/>
      <c r="AB1060" s="118" t="e">
        <f>#N/A</f>
        <v>#N/A</v>
      </c>
      <c r="AC1060" s="77">
        <v>1800</v>
      </c>
      <c r="AD1060" s="77" t="e">
        <f>#N/A</f>
        <v>#N/A</v>
      </c>
      <c r="AE1060" s="119">
        <v>0.36461538461538462</v>
      </c>
      <c r="AF1060" s="101"/>
      <c r="AG1060" s="77" t="e">
        <f>#N/A</f>
        <v>#N/A</v>
      </c>
      <c r="AH1060" s="77" t="e">
        <f>#N/A</f>
        <v>#N/A</v>
      </c>
      <c r="AI1060" s="77"/>
      <c r="AJ1060" s="77"/>
      <c r="AK1060" s="93" t="s">
        <v>139</v>
      </c>
      <c r="AL1060" s="93">
        <v>23</v>
      </c>
      <c r="AM1060" s="93" t="s">
        <v>2358</v>
      </c>
      <c r="AN1060" s="93"/>
      <c r="AO1060" s="77"/>
      <c r="AP1060" s="77"/>
      <c r="AQ1060" s="77"/>
      <c r="AR1060" s="77"/>
      <c r="AS1060" s="36">
        <v>13770</v>
      </c>
      <c r="AT1060" s="36" t="e">
        <f>#N/A</f>
        <v>#N/A</v>
      </c>
      <c r="AU1060" s="93" t="s">
        <v>141</v>
      </c>
      <c r="AV1060" s="93" t="s">
        <v>2399</v>
      </c>
      <c r="AW1060" s="93"/>
      <c r="AX1060" s="93"/>
      <c r="AY1060" s="93"/>
      <c r="AZ1060" s="93"/>
      <c r="BA1060" s="93" t="s">
        <v>2360</v>
      </c>
      <c r="BB1060" s="93" t="s">
        <v>1410</v>
      </c>
      <c r="BC1060" s="93"/>
      <c r="BD1060" s="120"/>
      <c r="BE1060" s="77"/>
      <c r="BF1060" s="77"/>
      <c r="BG1060" s="120"/>
      <c r="BH1060" s="120"/>
      <c r="BI1060" s="120"/>
      <c r="BJ1060" s="120"/>
      <c r="BK1060" s="120"/>
      <c r="BL1060" s="120"/>
      <c r="BM1060" s="120"/>
      <c r="BN1060" s="93"/>
      <c r="BO1060" s="93"/>
      <c r="BP1060" s="93"/>
      <c r="BQ1060" s="121"/>
      <c r="BR1060" s="93"/>
      <c r="BS1060" s="93"/>
      <c r="BT1060" s="93"/>
      <c r="BU1060" s="93"/>
      <c r="BV1060" s="122"/>
    </row>
    <row r="1061" spans="1:74" s="52" customFormat="1" ht="15" hidden="1" customHeight="1">
      <c r="A1061" s="40">
        <v>2020</v>
      </c>
      <c r="B1061" s="40">
        <v>1057</v>
      </c>
      <c r="C1061" s="40" t="s">
        <v>129</v>
      </c>
      <c r="D1061" s="40" t="s">
        <v>1479</v>
      </c>
      <c r="E1061" s="40" t="s">
        <v>1480</v>
      </c>
      <c r="F1061" s="41">
        <v>43970</v>
      </c>
      <c r="G1061" s="114" t="s">
        <v>2400</v>
      </c>
      <c r="H1061" s="40" t="s">
        <v>1402</v>
      </c>
      <c r="I1061" s="93" t="s">
        <v>1402</v>
      </c>
      <c r="J1061" s="42" t="s">
        <v>2401</v>
      </c>
      <c r="K1061" s="40" t="s">
        <v>1483</v>
      </c>
      <c r="L1061" s="40" t="s">
        <v>136</v>
      </c>
      <c r="M1061" s="40" t="s">
        <v>137</v>
      </c>
      <c r="N1061" s="40" t="s">
        <v>138</v>
      </c>
      <c r="O1061" s="40" t="s">
        <v>138</v>
      </c>
      <c r="P1061" s="115">
        <v>186</v>
      </c>
      <c r="Q1061" s="36">
        <v>72</v>
      </c>
      <c r="R1061" s="36">
        <v>6030</v>
      </c>
      <c r="S1061" s="44" t="e">
        <f>#N/A</f>
        <v>#N/A</v>
      </c>
      <c r="T1061" s="36">
        <v>1716</v>
      </c>
      <c r="U1061" s="36">
        <v>1469</v>
      </c>
      <c r="V1061" s="45">
        <v>5.0999999999999996</v>
      </c>
      <c r="W1061" s="36">
        <v>50</v>
      </c>
      <c r="X1061" s="36" t="e">
        <f>#N/A</f>
        <v>#N/A</v>
      </c>
      <c r="Y1061" s="36" t="e">
        <f>#N/A</f>
        <v>#N/A</v>
      </c>
      <c r="Z1061" s="36"/>
      <c r="AA1061" s="36"/>
      <c r="AB1061" s="46" t="e">
        <f>#N/A</f>
        <v>#N/A</v>
      </c>
      <c r="AC1061" s="36">
        <v>1800</v>
      </c>
      <c r="AD1061" s="36" t="e">
        <f>#N/A</f>
        <v>#N/A</v>
      </c>
      <c r="AE1061" s="47">
        <v>0.23</v>
      </c>
      <c r="AF1061" s="48"/>
      <c r="AG1061" s="36" t="e">
        <f>#N/A</f>
        <v>#N/A</v>
      </c>
      <c r="AH1061" s="36" t="e">
        <f>#N/A</f>
        <v>#N/A</v>
      </c>
      <c r="AI1061" s="36"/>
      <c r="AJ1061" s="36"/>
      <c r="AK1061" s="40" t="s">
        <v>139</v>
      </c>
      <c r="AL1061" s="40">
        <v>23</v>
      </c>
      <c r="AM1061" s="40" t="s">
        <v>2358</v>
      </c>
      <c r="AN1061" s="40"/>
      <c r="AO1061" s="36"/>
      <c r="AP1061" s="36"/>
      <c r="AQ1061" s="36"/>
      <c r="AR1061" s="36"/>
      <c r="AS1061" s="36">
        <v>10854</v>
      </c>
      <c r="AT1061" s="36" t="e">
        <f>#N/A</f>
        <v>#N/A</v>
      </c>
      <c r="AU1061" s="93" t="s">
        <v>141</v>
      </c>
      <c r="AV1061" s="40" t="s">
        <v>2366</v>
      </c>
      <c r="AW1061" s="40"/>
      <c r="AX1061" s="40"/>
      <c r="AY1061" s="40"/>
      <c r="AZ1061" s="93"/>
      <c r="BA1061" s="93" t="s">
        <v>2360</v>
      </c>
      <c r="BB1061" s="40" t="s">
        <v>1410</v>
      </c>
      <c r="BC1061" s="40"/>
      <c r="BD1061" s="49"/>
      <c r="BE1061" s="36"/>
      <c r="BF1061" s="36"/>
      <c r="BG1061" s="49"/>
      <c r="BH1061" s="49"/>
      <c r="BI1061" s="49"/>
      <c r="BJ1061" s="49"/>
      <c r="BK1061" s="49"/>
      <c r="BL1061" s="49"/>
      <c r="BM1061" s="49"/>
      <c r="BN1061" s="40"/>
      <c r="BO1061" s="40"/>
      <c r="BP1061" s="40"/>
      <c r="BQ1061" s="50"/>
      <c r="BR1061" s="40"/>
      <c r="BS1061" s="40"/>
      <c r="BT1061" s="40"/>
      <c r="BU1061" s="40"/>
      <c r="BV1061" s="51"/>
    </row>
    <row r="1062" spans="1:74" s="52" customFormat="1" ht="15" hidden="1" customHeight="1">
      <c r="A1062" s="93">
        <v>2020</v>
      </c>
      <c r="B1062" s="40">
        <v>1058</v>
      </c>
      <c r="C1062" s="40" t="s">
        <v>129</v>
      </c>
      <c r="D1062" s="40" t="s">
        <v>1479</v>
      </c>
      <c r="E1062" s="40" t="s">
        <v>1480</v>
      </c>
      <c r="F1062" s="94">
        <v>43970</v>
      </c>
      <c r="G1062" s="114" t="s">
        <v>2402</v>
      </c>
      <c r="H1062" s="40" t="s">
        <v>1402</v>
      </c>
      <c r="I1062" s="93" t="s">
        <v>1402</v>
      </c>
      <c r="J1062" s="42" t="s">
        <v>2403</v>
      </c>
      <c r="K1062" s="40" t="s">
        <v>1483</v>
      </c>
      <c r="L1062" s="40" t="s">
        <v>136</v>
      </c>
      <c r="M1062" s="40" t="s">
        <v>137</v>
      </c>
      <c r="N1062" s="40" t="s">
        <v>138</v>
      </c>
      <c r="O1062" s="40" t="s">
        <v>138</v>
      </c>
      <c r="P1062" s="115">
        <v>187</v>
      </c>
      <c r="Q1062" s="36">
        <v>72</v>
      </c>
      <c r="R1062" s="36">
        <v>5660</v>
      </c>
      <c r="S1062" s="44" t="e">
        <f>#N/A</f>
        <v>#N/A</v>
      </c>
      <c r="T1062" s="36">
        <v>1635</v>
      </c>
      <c r="U1062" s="36">
        <v>1389</v>
      </c>
      <c r="V1062" s="45">
        <v>4.7619047619047619</v>
      </c>
      <c r="W1062" s="36">
        <v>63</v>
      </c>
      <c r="X1062" s="36" t="e">
        <f>#N/A</f>
        <v>#N/A</v>
      </c>
      <c r="Y1062" s="36" t="e">
        <f>#N/A</f>
        <v>#N/A</v>
      </c>
      <c r="Z1062" s="36"/>
      <c r="AA1062" s="36"/>
      <c r="AB1062" s="46" t="e">
        <f>#N/A</f>
        <v>#N/A</v>
      </c>
      <c r="AC1062" s="36">
        <v>1800</v>
      </c>
      <c r="AD1062" s="36" t="e">
        <f>#N/A</f>
        <v>#N/A</v>
      </c>
      <c r="AE1062" s="47">
        <v>0.40857142857142853</v>
      </c>
      <c r="AF1062" s="48"/>
      <c r="AG1062" s="36" t="e">
        <f>#N/A</f>
        <v>#N/A</v>
      </c>
      <c r="AH1062" s="36" t="e">
        <f>#N/A</f>
        <v>#N/A</v>
      </c>
      <c r="AI1062" s="36"/>
      <c r="AJ1062" s="36"/>
      <c r="AK1062" s="40" t="s">
        <v>139</v>
      </c>
      <c r="AL1062" s="40">
        <v>23</v>
      </c>
      <c r="AM1062" s="40" t="s">
        <v>2358</v>
      </c>
      <c r="AN1062" s="40"/>
      <c r="AO1062" s="36"/>
      <c r="AP1062" s="36"/>
      <c r="AQ1062" s="36"/>
      <c r="AR1062" s="36"/>
      <c r="AS1062" s="36">
        <v>10188</v>
      </c>
      <c r="AT1062" s="36" t="e">
        <f>#N/A</f>
        <v>#N/A</v>
      </c>
      <c r="AU1062" s="93" t="s">
        <v>141</v>
      </c>
      <c r="AV1062" s="40" t="s">
        <v>2382</v>
      </c>
      <c r="AW1062" s="40"/>
      <c r="AX1062" s="40"/>
      <c r="AY1062" s="40"/>
      <c r="AZ1062" s="93"/>
      <c r="BA1062" s="93" t="s">
        <v>2360</v>
      </c>
      <c r="BB1062" s="40" t="s">
        <v>1410</v>
      </c>
      <c r="BC1062" s="40"/>
      <c r="BD1062" s="49"/>
      <c r="BE1062" s="36"/>
      <c r="BF1062" s="36"/>
      <c r="BG1062" s="49"/>
      <c r="BH1062" s="49"/>
      <c r="BI1062" s="49"/>
      <c r="BJ1062" s="49"/>
      <c r="BK1062" s="49"/>
      <c r="BL1062" s="49"/>
      <c r="BM1062" s="49"/>
      <c r="BN1062" s="40"/>
      <c r="BO1062" s="40"/>
      <c r="BP1062" s="40"/>
      <c r="BQ1062" s="50"/>
      <c r="BR1062" s="40"/>
      <c r="BS1062" s="40"/>
      <c r="BT1062" s="40"/>
      <c r="BU1062" s="40"/>
      <c r="BV1062" s="51"/>
    </row>
    <row r="1063" spans="1:74" s="52" customFormat="1" ht="15" hidden="1" customHeight="1">
      <c r="A1063" s="40">
        <v>2020</v>
      </c>
      <c r="B1063" s="40">
        <v>1059</v>
      </c>
      <c r="C1063" s="40" t="s">
        <v>129</v>
      </c>
      <c r="D1063" s="40" t="s">
        <v>1479</v>
      </c>
      <c r="E1063" s="40" t="s">
        <v>1480</v>
      </c>
      <c r="F1063" s="41">
        <v>43970</v>
      </c>
      <c r="G1063" s="114" t="s">
        <v>2404</v>
      </c>
      <c r="H1063" s="40" t="s">
        <v>1402</v>
      </c>
      <c r="I1063" s="93" t="s">
        <v>1402</v>
      </c>
      <c r="J1063" s="42" t="s">
        <v>2405</v>
      </c>
      <c r="K1063" s="40" t="s">
        <v>1483</v>
      </c>
      <c r="L1063" s="40" t="s">
        <v>136</v>
      </c>
      <c r="M1063" s="40" t="s">
        <v>137</v>
      </c>
      <c r="N1063" s="40" t="s">
        <v>138</v>
      </c>
      <c r="O1063" s="40" t="s">
        <v>138</v>
      </c>
      <c r="P1063" s="115">
        <v>188</v>
      </c>
      <c r="Q1063" s="36">
        <v>72</v>
      </c>
      <c r="R1063" s="36">
        <v>4310</v>
      </c>
      <c r="S1063" s="44" t="e">
        <f>#N/A</f>
        <v>#N/A</v>
      </c>
      <c r="T1063" s="36">
        <v>1034</v>
      </c>
      <c r="U1063" s="36">
        <v>885</v>
      </c>
      <c r="V1063" s="45">
        <v>4.918032786885246</v>
      </c>
      <c r="W1063" s="36">
        <v>52</v>
      </c>
      <c r="X1063" s="36" t="e">
        <f>#N/A</f>
        <v>#N/A</v>
      </c>
      <c r="Y1063" s="36" t="e">
        <f>#N/A</f>
        <v>#N/A</v>
      </c>
      <c r="Z1063" s="36"/>
      <c r="AA1063" s="36"/>
      <c r="AB1063" s="46" t="e">
        <f>#N/A</f>
        <v>#N/A</v>
      </c>
      <c r="AC1063" s="36">
        <v>1800</v>
      </c>
      <c r="AD1063" s="36" t="e">
        <f>#N/A</f>
        <v>#N/A</v>
      </c>
      <c r="AE1063" s="47">
        <v>0.71333333333333326</v>
      </c>
      <c r="AF1063" s="48"/>
      <c r="AG1063" s="36" t="e">
        <f>#N/A</f>
        <v>#N/A</v>
      </c>
      <c r="AH1063" s="36" t="e">
        <f>#N/A</f>
        <v>#N/A</v>
      </c>
      <c r="AI1063" s="36"/>
      <c r="AJ1063" s="36"/>
      <c r="AK1063" s="40" t="s">
        <v>139</v>
      </c>
      <c r="AL1063" s="40">
        <v>23</v>
      </c>
      <c r="AM1063" s="40" t="s">
        <v>2358</v>
      </c>
      <c r="AN1063" s="40"/>
      <c r="AO1063" s="36"/>
      <c r="AP1063" s="36"/>
      <c r="AQ1063" s="36"/>
      <c r="AR1063" s="36"/>
      <c r="AS1063" s="36">
        <v>7758</v>
      </c>
      <c r="AT1063" s="36" t="e">
        <f>#N/A</f>
        <v>#N/A</v>
      </c>
      <c r="AU1063" s="93" t="s">
        <v>141</v>
      </c>
      <c r="AV1063" s="40" t="s">
        <v>2399</v>
      </c>
      <c r="AW1063" s="40"/>
      <c r="AX1063" s="40"/>
      <c r="AY1063" s="40"/>
      <c r="AZ1063" s="93"/>
      <c r="BA1063" s="93" t="s">
        <v>2360</v>
      </c>
      <c r="BB1063" s="40" t="s">
        <v>1410</v>
      </c>
      <c r="BC1063" s="40"/>
      <c r="BD1063" s="49"/>
      <c r="BE1063" s="36"/>
      <c r="BF1063" s="36"/>
      <c r="BG1063" s="49"/>
      <c r="BH1063" s="49"/>
      <c r="BI1063" s="49"/>
      <c r="BJ1063" s="49"/>
      <c r="BK1063" s="49"/>
      <c r="BL1063" s="49"/>
      <c r="BM1063" s="49"/>
      <c r="BN1063" s="40"/>
      <c r="BO1063" s="40"/>
      <c r="BP1063" s="40"/>
      <c r="BQ1063" s="50"/>
      <c r="BR1063" s="40"/>
      <c r="BS1063" s="40"/>
      <c r="BT1063" s="40"/>
      <c r="BU1063" s="40"/>
      <c r="BV1063" s="51"/>
    </row>
    <row r="1064" spans="1:74" s="52" customFormat="1" ht="15" hidden="1" customHeight="1">
      <c r="A1064" s="93">
        <v>2020</v>
      </c>
      <c r="B1064" s="40">
        <v>1060</v>
      </c>
      <c r="C1064" s="40" t="s">
        <v>129</v>
      </c>
      <c r="D1064" s="40" t="s">
        <v>1479</v>
      </c>
      <c r="E1064" s="40" t="s">
        <v>1480</v>
      </c>
      <c r="F1064" s="94">
        <v>43970</v>
      </c>
      <c r="G1064" s="114" t="s">
        <v>2406</v>
      </c>
      <c r="H1064" s="40" t="s">
        <v>1402</v>
      </c>
      <c r="I1064" s="93" t="s">
        <v>1402</v>
      </c>
      <c r="J1064" s="42" t="s">
        <v>2407</v>
      </c>
      <c r="K1064" s="40" t="s">
        <v>1483</v>
      </c>
      <c r="L1064" s="40" t="s">
        <v>136</v>
      </c>
      <c r="M1064" s="40" t="s">
        <v>137</v>
      </c>
      <c r="N1064" s="40" t="s">
        <v>138</v>
      </c>
      <c r="O1064" s="40" t="s">
        <v>138</v>
      </c>
      <c r="P1064" s="115">
        <v>189</v>
      </c>
      <c r="Q1064" s="36">
        <v>79</v>
      </c>
      <c r="R1064" s="36">
        <v>6490</v>
      </c>
      <c r="S1064" s="44" t="e">
        <f>#N/A</f>
        <v>#N/A</v>
      </c>
      <c r="T1064" s="36">
        <v>1402</v>
      </c>
      <c r="U1064" s="36">
        <v>1226</v>
      </c>
      <c r="V1064" s="45">
        <v>5.2631578947368425</v>
      </c>
      <c r="W1064" s="36">
        <v>45</v>
      </c>
      <c r="X1064" s="36" t="e">
        <f>#N/A</f>
        <v>#N/A</v>
      </c>
      <c r="Y1064" s="36" t="e">
        <f>#N/A</f>
        <v>#N/A</v>
      </c>
      <c r="Z1064" s="36"/>
      <c r="AA1064" s="36"/>
      <c r="AB1064" s="46" t="e">
        <f>#N/A</f>
        <v>#N/A</v>
      </c>
      <c r="AC1064" s="36">
        <v>1800</v>
      </c>
      <c r="AD1064" s="36" t="e">
        <f>#N/A</f>
        <v>#N/A</v>
      </c>
      <c r="AE1064" s="47">
        <v>0.90857142857142859</v>
      </c>
      <c r="AF1064" s="48"/>
      <c r="AG1064" s="36" t="e">
        <f>#N/A</f>
        <v>#N/A</v>
      </c>
      <c r="AH1064" s="36" t="e">
        <f>#N/A</f>
        <v>#N/A</v>
      </c>
      <c r="AI1064" s="36"/>
      <c r="AJ1064" s="36"/>
      <c r="AK1064" s="40" t="s">
        <v>139</v>
      </c>
      <c r="AL1064" s="40">
        <v>23</v>
      </c>
      <c r="AM1064" s="40" t="s">
        <v>2358</v>
      </c>
      <c r="AN1064" s="40"/>
      <c r="AO1064" s="36"/>
      <c r="AP1064" s="36"/>
      <c r="AQ1064" s="36"/>
      <c r="AR1064" s="36"/>
      <c r="AS1064" s="36">
        <v>11682</v>
      </c>
      <c r="AT1064" s="36" t="e">
        <f>#N/A</f>
        <v>#N/A</v>
      </c>
      <c r="AU1064" s="93" t="s">
        <v>141</v>
      </c>
      <c r="AV1064" s="40" t="s">
        <v>2408</v>
      </c>
      <c r="AW1064" s="40"/>
      <c r="AX1064" s="40"/>
      <c r="AY1064" s="40"/>
      <c r="AZ1064" s="93"/>
      <c r="BA1064" s="93" t="s">
        <v>2360</v>
      </c>
      <c r="BB1064" s="40" t="s">
        <v>1410</v>
      </c>
      <c r="BC1064" s="40"/>
      <c r="BD1064" s="49"/>
      <c r="BE1064" s="36"/>
      <c r="BF1064" s="36"/>
      <c r="BG1064" s="49"/>
      <c r="BH1064" s="49"/>
      <c r="BI1064" s="49"/>
      <c r="BJ1064" s="49"/>
      <c r="BK1064" s="49"/>
      <c r="BL1064" s="49"/>
      <c r="BM1064" s="49"/>
      <c r="BN1064" s="40"/>
      <c r="BO1064" s="40"/>
      <c r="BP1064" s="40"/>
      <c r="BQ1064" s="50"/>
      <c r="BR1064" s="40"/>
      <c r="BS1064" s="40"/>
      <c r="BT1064" s="40"/>
      <c r="BU1064" s="40"/>
      <c r="BV1064" s="51"/>
    </row>
    <row r="1065" spans="1:74" s="52" customFormat="1" ht="15" hidden="1" customHeight="1">
      <c r="A1065" s="40">
        <v>2020</v>
      </c>
      <c r="B1065" s="40">
        <v>1061</v>
      </c>
      <c r="C1065" s="40" t="s">
        <v>129</v>
      </c>
      <c r="D1065" s="40" t="s">
        <v>1479</v>
      </c>
      <c r="E1065" s="40" t="s">
        <v>1480</v>
      </c>
      <c r="F1065" s="41">
        <v>43970</v>
      </c>
      <c r="G1065" s="114" t="s">
        <v>2409</v>
      </c>
      <c r="H1065" s="40" t="s">
        <v>1402</v>
      </c>
      <c r="I1065" s="93" t="s">
        <v>1402</v>
      </c>
      <c r="J1065" s="42" t="s">
        <v>2410</v>
      </c>
      <c r="K1065" s="40" t="s">
        <v>1483</v>
      </c>
      <c r="L1065" s="40" t="s">
        <v>136</v>
      </c>
      <c r="M1065" s="40" t="s">
        <v>137</v>
      </c>
      <c r="N1065" s="40" t="s">
        <v>138</v>
      </c>
      <c r="O1065" s="40" t="s">
        <v>138</v>
      </c>
      <c r="P1065" s="115">
        <v>190</v>
      </c>
      <c r="Q1065" s="36">
        <v>70</v>
      </c>
      <c r="R1065" s="36">
        <v>4030</v>
      </c>
      <c r="S1065" s="44" t="e">
        <f>#N/A</f>
        <v>#N/A</v>
      </c>
      <c r="T1065" s="36">
        <v>809</v>
      </c>
      <c r="U1065" s="36">
        <v>733</v>
      </c>
      <c r="V1065" s="45">
        <v>5</v>
      </c>
      <c r="W1065" s="36">
        <v>49</v>
      </c>
      <c r="X1065" s="36" t="e">
        <f>#N/A</f>
        <v>#N/A</v>
      </c>
      <c r="Y1065" s="36" t="e">
        <f>#N/A</f>
        <v>#N/A</v>
      </c>
      <c r="Z1065" s="36"/>
      <c r="AA1065" s="36"/>
      <c r="AB1065" s="46" t="e">
        <f>#N/A</f>
        <v>#N/A</v>
      </c>
      <c r="AC1065" s="36">
        <v>1800</v>
      </c>
      <c r="AD1065" s="36" t="e">
        <f>#N/A</f>
        <v>#N/A</v>
      </c>
      <c r="AE1065" s="47">
        <v>0.48</v>
      </c>
      <c r="AF1065" s="48"/>
      <c r="AG1065" s="36" t="e">
        <f>#N/A</f>
        <v>#N/A</v>
      </c>
      <c r="AH1065" s="36" t="e">
        <f>#N/A</f>
        <v>#N/A</v>
      </c>
      <c r="AI1065" s="36"/>
      <c r="AJ1065" s="36"/>
      <c r="AK1065" s="40" t="s">
        <v>139</v>
      </c>
      <c r="AL1065" s="40">
        <v>23</v>
      </c>
      <c r="AM1065" s="40" t="s">
        <v>2358</v>
      </c>
      <c r="AN1065" s="40"/>
      <c r="AO1065" s="36"/>
      <c r="AP1065" s="36"/>
      <c r="AQ1065" s="36"/>
      <c r="AR1065" s="36"/>
      <c r="AS1065" s="36">
        <v>7254</v>
      </c>
      <c r="AT1065" s="36" t="e">
        <f>#N/A</f>
        <v>#N/A</v>
      </c>
      <c r="AU1065" s="93" t="s">
        <v>141</v>
      </c>
      <c r="AV1065" s="40" t="s">
        <v>2411</v>
      </c>
      <c r="AW1065" s="40"/>
      <c r="AX1065" s="40"/>
      <c r="AY1065" s="40"/>
      <c r="AZ1065" s="93"/>
      <c r="BA1065" s="93" t="s">
        <v>2360</v>
      </c>
      <c r="BB1065" s="40" t="s">
        <v>1410</v>
      </c>
      <c r="BC1065" s="40"/>
      <c r="BD1065" s="49"/>
      <c r="BE1065" s="36"/>
      <c r="BF1065" s="36"/>
      <c r="BG1065" s="49"/>
      <c r="BH1065" s="49"/>
      <c r="BI1065" s="49"/>
      <c r="BJ1065" s="49"/>
      <c r="BK1065" s="49"/>
      <c r="BL1065" s="49"/>
      <c r="BM1065" s="49"/>
      <c r="BN1065" s="40"/>
      <c r="BO1065" s="40"/>
      <c r="BP1065" s="40"/>
      <c r="BQ1065" s="50"/>
      <c r="BR1065" s="40"/>
      <c r="BS1065" s="40"/>
      <c r="BT1065" s="40"/>
      <c r="BU1065" s="40"/>
      <c r="BV1065" s="51"/>
    </row>
    <row r="1066" spans="1:74" s="52" customFormat="1" ht="15" hidden="1" customHeight="1">
      <c r="A1066" s="93">
        <v>2020</v>
      </c>
      <c r="B1066" s="40">
        <v>1062</v>
      </c>
      <c r="C1066" s="40" t="s">
        <v>129</v>
      </c>
      <c r="D1066" s="40" t="s">
        <v>1479</v>
      </c>
      <c r="E1066" s="40" t="s">
        <v>1480</v>
      </c>
      <c r="F1066" s="94">
        <v>43970</v>
      </c>
      <c r="G1066" s="114" t="s">
        <v>2412</v>
      </c>
      <c r="H1066" s="40" t="s">
        <v>1402</v>
      </c>
      <c r="I1066" s="93" t="s">
        <v>1402</v>
      </c>
      <c r="J1066" s="42" t="s">
        <v>2413</v>
      </c>
      <c r="K1066" s="40" t="s">
        <v>1483</v>
      </c>
      <c r="L1066" s="40" t="s">
        <v>136</v>
      </c>
      <c r="M1066" s="40" t="s">
        <v>137</v>
      </c>
      <c r="N1066" s="40" t="s">
        <v>138</v>
      </c>
      <c r="O1066" s="40" t="s">
        <v>138</v>
      </c>
      <c r="P1066" s="115">
        <v>191</v>
      </c>
      <c r="Q1066" s="36">
        <v>78</v>
      </c>
      <c r="R1066" s="36">
        <v>5420</v>
      </c>
      <c r="S1066" s="44" t="e">
        <f>#N/A</f>
        <v>#N/A</v>
      </c>
      <c r="T1066" s="36">
        <v>1338</v>
      </c>
      <c r="U1066" s="36">
        <v>1240</v>
      </c>
      <c r="V1066" s="45">
        <v>4.9000000000000004</v>
      </c>
      <c r="W1066" s="36">
        <v>56</v>
      </c>
      <c r="X1066" s="36" t="e">
        <f>#N/A</f>
        <v>#N/A</v>
      </c>
      <c r="Y1066" s="36" t="e">
        <f>#N/A</f>
        <v>#N/A</v>
      </c>
      <c r="Z1066" s="36"/>
      <c r="AA1066" s="36"/>
      <c r="AB1066" s="46" t="e">
        <f>#N/A</f>
        <v>#N/A</v>
      </c>
      <c r="AC1066" s="36">
        <v>1800</v>
      </c>
      <c r="AD1066" s="36" t="e">
        <f>#N/A</f>
        <v>#N/A</v>
      </c>
      <c r="AE1066" s="47">
        <v>0.55142857142857138</v>
      </c>
      <c r="AF1066" s="48"/>
      <c r="AG1066" s="36" t="e">
        <f>#N/A</f>
        <v>#N/A</v>
      </c>
      <c r="AH1066" s="36" t="e">
        <f>#N/A</f>
        <v>#N/A</v>
      </c>
      <c r="AI1066" s="36"/>
      <c r="AJ1066" s="36"/>
      <c r="AK1066" s="40" t="s">
        <v>139</v>
      </c>
      <c r="AL1066" s="40">
        <v>23</v>
      </c>
      <c r="AM1066" s="40" t="s">
        <v>2358</v>
      </c>
      <c r="AN1066" s="40"/>
      <c r="AO1066" s="36"/>
      <c r="AP1066" s="36"/>
      <c r="AQ1066" s="36"/>
      <c r="AR1066" s="36"/>
      <c r="AS1066" s="36">
        <v>9756</v>
      </c>
      <c r="AT1066" s="36" t="e">
        <f>#N/A</f>
        <v>#N/A</v>
      </c>
      <c r="AU1066" s="93" t="s">
        <v>141</v>
      </c>
      <c r="AV1066" s="40" t="s">
        <v>2399</v>
      </c>
      <c r="AW1066" s="40"/>
      <c r="AX1066" s="40"/>
      <c r="AY1066" s="40"/>
      <c r="AZ1066" s="93"/>
      <c r="BA1066" s="93" t="s">
        <v>2360</v>
      </c>
      <c r="BB1066" s="40" t="s">
        <v>1410</v>
      </c>
      <c r="BC1066" s="40"/>
      <c r="BD1066" s="49"/>
      <c r="BE1066" s="36"/>
      <c r="BF1066" s="36"/>
      <c r="BG1066" s="49"/>
      <c r="BH1066" s="49"/>
      <c r="BI1066" s="49"/>
      <c r="BJ1066" s="49"/>
      <c r="BK1066" s="49"/>
      <c r="BL1066" s="49"/>
      <c r="BM1066" s="49"/>
      <c r="BN1066" s="40"/>
      <c r="BO1066" s="40"/>
      <c r="BP1066" s="40"/>
      <c r="BQ1066" s="50"/>
      <c r="BR1066" s="40"/>
      <c r="BS1066" s="40"/>
      <c r="BT1066" s="40"/>
      <c r="BU1066" s="40"/>
      <c r="BV1066" s="51"/>
    </row>
    <row r="1067" spans="1:74" s="52" customFormat="1" ht="15" hidden="1" customHeight="1">
      <c r="A1067" s="40">
        <v>2020</v>
      </c>
      <c r="B1067" s="40">
        <v>1063</v>
      </c>
      <c r="C1067" s="40" t="s">
        <v>129</v>
      </c>
      <c r="D1067" s="40" t="s">
        <v>1479</v>
      </c>
      <c r="E1067" s="40" t="s">
        <v>1480</v>
      </c>
      <c r="F1067" s="41">
        <v>43970</v>
      </c>
      <c r="G1067" s="114" t="s">
        <v>2414</v>
      </c>
      <c r="H1067" s="40" t="s">
        <v>1402</v>
      </c>
      <c r="I1067" s="93" t="s">
        <v>1402</v>
      </c>
      <c r="J1067" s="42" t="s">
        <v>2415</v>
      </c>
      <c r="K1067" s="40" t="s">
        <v>1483</v>
      </c>
      <c r="L1067" s="40" t="s">
        <v>136</v>
      </c>
      <c r="M1067" s="40" t="s">
        <v>137</v>
      </c>
      <c r="N1067" s="40" t="s">
        <v>138</v>
      </c>
      <c r="O1067" s="40" t="s">
        <v>138</v>
      </c>
      <c r="P1067" s="115">
        <v>192</v>
      </c>
      <c r="Q1067" s="36">
        <v>76</v>
      </c>
      <c r="R1067" s="36">
        <v>5450</v>
      </c>
      <c r="S1067" s="44" t="e">
        <f>#N/A</f>
        <v>#N/A</v>
      </c>
      <c r="T1067" s="36">
        <v>1312</v>
      </c>
      <c r="U1067" s="36">
        <v>1130</v>
      </c>
      <c r="V1067" s="45">
        <v>4.9000000000000004</v>
      </c>
      <c r="W1067" s="36">
        <v>52</v>
      </c>
      <c r="X1067" s="36" t="e">
        <f>#N/A</f>
        <v>#N/A</v>
      </c>
      <c r="Y1067" s="36" t="e">
        <f>#N/A</f>
        <v>#N/A</v>
      </c>
      <c r="Z1067" s="36"/>
      <c r="AA1067" s="36"/>
      <c r="AB1067" s="46" t="e">
        <f>#N/A</f>
        <v>#N/A</v>
      </c>
      <c r="AC1067" s="36">
        <v>1800</v>
      </c>
      <c r="AD1067" s="36" t="e">
        <f>#N/A</f>
        <v>#N/A</v>
      </c>
      <c r="AE1067" s="47">
        <v>0.20222222222222222</v>
      </c>
      <c r="AF1067" s="48"/>
      <c r="AG1067" s="36" t="e">
        <f>#N/A</f>
        <v>#N/A</v>
      </c>
      <c r="AH1067" s="36" t="e">
        <f>#N/A</f>
        <v>#N/A</v>
      </c>
      <c r="AI1067" s="36"/>
      <c r="AJ1067" s="36"/>
      <c r="AK1067" s="40" t="s">
        <v>139</v>
      </c>
      <c r="AL1067" s="40">
        <v>23</v>
      </c>
      <c r="AM1067" s="40" t="s">
        <v>2358</v>
      </c>
      <c r="AN1067" s="40"/>
      <c r="AO1067" s="36"/>
      <c r="AP1067" s="36"/>
      <c r="AQ1067" s="36"/>
      <c r="AR1067" s="36"/>
      <c r="AS1067" s="36">
        <v>9810</v>
      </c>
      <c r="AT1067" s="36" t="e">
        <f>#N/A</f>
        <v>#N/A</v>
      </c>
      <c r="AU1067" s="93" t="s">
        <v>141</v>
      </c>
      <c r="AV1067" s="40" t="s">
        <v>2372</v>
      </c>
      <c r="AW1067" s="40"/>
      <c r="AX1067" s="40"/>
      <c r="AY1067" s="40"/>
      <c r="AZ1067" s="93"/>
      <c r="BA1067" s="93" t="s">
        <v>2360</v>
      </c>
      <c r="BB1067" s="40" t="s">
        <v>1410</v>
      </c>
      <c r="BC1067" s="40"/>
      <c r="BD1067" s="49"/>
      <c r="BE1067" s="36"/>
      <c r="BF1067" s="36"/>
      <c r="BG1067" s="49"/>
      <c r="BH1067" s="49"/>
      <c r="BI1067" s="49"/>
      <c r="BJ1067" s="49"/>
      <c r="BK1067" s="49"/>
      <c r="BL1067" s="49"/>
      <c r="BM1067" s="49"/>
      <c r="BN1067" s="40"/>
      <c r="BO1067" s="40"/>
      <c r="BP1067" s="40"/>
      <c r="BQ1067" s="50"/>
      <c r="BR1067" s="40"/>
      <c r="BS1067" s="40"/>
      <c r="BT1067" s="40"/>
      <c r="BU1067" s="40"/>
      <c r="BV1067" s="51"/>
    </row>
    <row r="1068" spans="1:74" s="52" customFormat="1" ht="15" hidden="1" customHeight="1">
      <c r="A1068" s="93">
        <v>2020</v>
      </c>
      <c r="B1068" s="40">
        <v>1064</v>
      </c>
      <c r="C1068" s="40" t="s">
        <v>129</v>
      </c>
      <c r="D1068" s="40" t="s">
        <v>1479</v>
      </c>
      <c r="E1068" s="40" t="s">
        <v>1480</v>
      </c>
      <c r="F1068" s="94">
        <v>43970</v>
      </c>
      <c r="G1068" s="114" t="s">
        <v>2416</v>
      </c>
      <c r="H1068" s="40" t="s">
        <v>1402</v>
      </c>
      <c r="I1068" s="93" t="s">
        <v>1402</v>
      </c>
      <c r="J1068" s="42" t="s">
        <v>2417</v>
      </c>
      <c r="K1068" s="40" t="s">
        <v>1483</v>
      </c>
      <c r="L1068" s="40" t="s">
        <v>136</v>
      </c>
      <c r="M1068" s="40" t="s">
        <v>137</v>
      </c>
      <c r="N1068" s="40" t="s">
        <v>138</v>
      </c>
      <c r="O1068" s="40" t="s">
        <v>138</v>
      </c>
      <c r="P1068" s="115">
        <v>193</v>
      </c>
      <c r="Q1068" s="36">
        <v>77</v>
      </c>
      <c r="R1068" s="36">
        <v>6740</v>
      </c>
      <c r="S1068" s="44" t="e">
        <f>#N/A</f>
        <v>#N/A</v>
      </c>
      <c r="T1068" s="36">
        <v>1563</v>
      </c>
      <c r="U1068" s="36">
        <v>1449</v>
      </c>
      <c r="V1068" s="45">
        <v>5.0847457627118642</v>
      </c>
      <c r="W1068" s="36">
        <v>48</v>
      </c>
      <c r="X1068" s="36" t="e">
        <f>#N/A</f>
        <v>#N/A</v>
      </c>
      <c r="Y1068" s="36" t="e">
        <f>#N/A</f>
        <v>#N/A</v>
      </c>
      <c r="Z1068" s="36"/>
      <c r="AA1068" s="36"/>
      <c r="AB1068" s="46" t="e">
        <f>#N/A</f>
        <v>#N/A</v>
      </c>
      <c r="AC1068" s="36">
        <v>1800</v>
      </c>
      <c r="AD1068" s="36" t="e">
        <f>#N/A</f>
        <v>#N/A</v>
      </c>
      <c r="AE1068" s="47">
        <v>0.92117647058823526</v>
      </c>
      <c r="AF1068" s="48"/>
      <c r="AG1068" s="36" t="e">
        <f>#N/A</f>
        <v>#N/A</v>
      </c>
      <c r="AH1068" s="36" t="e">
        <f>#N/A</f>
        <v>#N/A</v>
      </c>
      <c r="AI1068" s="36"/>
      <c r="AJ1068" s="36"/>
      <c r="AK1068" s="40" t="s">
        <v>139</v>
      </c>
      <c r="AL1068" s="40">
        <v>23</v>
      </c>
      <c r="AM1068" s="40" t="s">
        <v>2358</v>
      </c>
      <c r="AN1068" s="40"/>
      <c r="AO1068" s="36"/>
      <c r="AP1068" s="36"/>
      <c r="AQ1068" s="36"/>
      <c r="AR1068" s="36"/>
      <c r="AS1068" s="36">
        <v>12132</v>
      </c>
      <c r="AT1068" s="36" t="e">
        <f>#N/A</f>
        <v>#N/A</v>
      </c>
      <c r="AU1068" s="93" t="s">
        <v>141</v>
      </c>
      <c r="AV1068" s="40" t="s">
        <v>2418</v>
      </c>
      <c r="AW1068" s="40"/>
      <c r="AX1068" s="40"/>
      <c r="AY1068" s="40"/>
      <c r="AZ1068" s="93"/>
      <c r="BA1068" s="93" t="s">
        <v>2360</v>
      </c>
      <c r="BB1068" s="40" t="s">
        <v>1410</v>
      </c>
      <c r="BC1068" s="40"/>
      <c r="BD1068" s="49"/>
      <c r="BE1068" s="36"/>
      <c r="BF1068" s="36"/>
      <c r="BG1068" s="49"/>
      <c r="BH1068" s="49"/>
      <c r="BI1068" s="49"/>
      <c r="BJ1068" s="49"/>
      <c r="BK1068" s="49"/>
      <c r="BL1068" s="49"/>
      <c r="BM1068" s="49"/>
      <c r="BN1068" s="40"/>
      <c r="BO1068" s="40"/>
      <c r="BP1068" s="40"/>
      <c r="BQ1068" s="50"/>
      <c r="BR1068" s="40"/>
      <c r="BS1068" s="40"/>
      <c r="BT1068" s="40"/>
      <c r="BU1068" s="40"/>
      <c r="BV1068" s="51"/>
    </row>
    <row r="1069" spans="1:74" s="52" customFormat="1" ht="15" hidden="1" customHeight="1">
      <c r="A1069" s="40">
        <v>2020</v>
      </c>
      <c r="B1069" s="40">
        <v>1065</v>
      </c>
      <c r="C1069" s="40" t="s">
        <v>129</v>
      </c>
      <c r="D1069" s="40" t="s">
        <v>1479</v>
      </c>
      <c r="E1069" s="40" t="s">
        <v>1480</v>
      </c>
      <c r="F1069" s="41">
        <v>43970</v>
      </c>
      <c r="G1069" s="114" t="s">
        <v>2419</v>
      </c>
      <c r="H1069" s="40" t="s">
        <v>1402</v>
      </c>
      <c r="I1069" s="93" t="s">
        <v>1402</v>
      </c>
      <c r="J1069" s="42" t="s">
        <v>2420</v>
      </c>
      <c r="K1069" s="40" t="s">
        <v>1483</v>
      </c>
      <c r="L1069" s="40" t="s">
        <v>136</v>
      </c>
      <c r="M1069" s="40" t="s">
        <v>137</v>
      </c>
      <c r="N1069" s="40" t="s">
        <v>138</v>
      </c>
      <c r="O1069" s="40" t="s">
        <v>138</v>
      </c>
      <c r="P1069" s="43"/>
      <c r="Q1069" s="36">
        <v>81</v>
      </c>
      <c r="R1069" s="36">
        <v>7890</v>
      </c>
      <c r="S1069" s="44" t="e">
        <f>#N/A</f>
        <v>#N/A</v>
      </c>
      <c r="T1069" s="36">
        <v>1802</v>
      </c>
      <c r="U1069" s="36">
        <v>1549</v>
      </c>
      <c r="V1069" s="45">
        <v>4.6875</v>
      </c>
      <c r="W1069" s="36">
        <v>58</v>
      </c>
      <c r="X1069" s="36" t="e">
        <f>#N/A</f>
        <v>#N/A</v>
      </c>
      <c r="Y1069" s="36" t="e">
        <f>#N/A</f>
        <v>#N/A</v>
      </c>
      <c r="Z1069" s="36"/>
      <c r="AA1069" s="36"/>
      <c r="AB1069" s="46" t="e">
        <f>#N/A</f>
        <v>#N/A</v>
      </c>
      <c r="AC1069" s="36">
        <v>1800</v>
      </c>
      <c r="AD1069" s="36" t="e">
        <f>#N/A</f>
        <v>#N/A</v>
      </c>
      <c r="AE1069" s="47"/>
      <c r="AF1069" s="48"/>
      <c r="AG1069" s="36" t="e">
        <f>#N/A</f>
        <v>#N/A</v>
      </c>
      <c r="AH1069" s="36" t="e">
        <f>#N/A</f>
        <v>#N/A</v>
      </c>
      <c r="AI1069" s="36"/>
      <c r="AJ1069" s="36"/>
      <c r="AK1069" s="40" t="s">
        <v>2421</v>
      </c>
      <c r="AL1069" s="40">
        <v>23</v>
      </c>
      <c r="AM1069" s="40" t="s">
        <v>2358</v>
      </c>
      <c r="AN1069" s="40" t="s">
        <v>2422</v>
      </c>
      <c r="AO1069" s="36"/>
      <c r="AP1069" s="36">
        <v>14202</v>
      </c>
      <c r="AQ1069" s="36"/>
      <c r="AR1069" s="36"/>
      <c r="AS1069" s="36">
        <v>0</v>
      </c>
      <c r="AT1069" s="36">
        <f>+AP1069</f>
        <v>14202</v>
      </c>
      <c r="AU1069" s="93" t="s">
        <v>141</v>
      </c>
      <c r="AV1069" s="40" t="s">
        <v>2418</v>
      </c>
      <c r="AW1069" s="40"/>
      <c r="AX1069" s="40"/>
      <c r="AY1069" s="40"/>
      <c r="AZ1069" s="93"/>
      <c r="BA1069" s="93" t="s">
        <v>2360</v>
      </c>
      <c r="BB1069" s="40" t="s">
        <v>1410</v>
      </c>
      <c r="BC1069" s="40"/>
      <c r="BD1069" s="49"/>
      <c r="BE1069" s="36"/>
      <c r="BF1069" s="36"/>
      <c r="BG1069" s="49"/>
      <c r="BH1069" s="49"/>
      <c r="BI1069" s="49"/>
      <c r="BJ1069" s="49"/>
      <c r="BK1069" s="49"/>
      <c r="BL1069" s="49"/>
      <c r="BM1069" s="49"/>
      <c r="BN1069" s="40"/>
      <c r="BO1069" s="40"/>
      <c r="BP1069" s="40"/>
      <c r="BQ1069" s="50"/>
      <c r="BR1069" s="40"/>
      <c r="BS1069" s="40"/>
      <c r="BT1069" s="40"/>
      <c r="BU1069" s="40"/>
      <c r="BV1069" s="51"/>
    </row>
    <row r="1070" spans="1:74" s="52" customFormat="1" ht="15" hidden="1" customHeight="1">
      <c r="A1070" s="93">
        <v>2020</v>
      </c>
      <c r="B1070" s="40">
        <v>1066</v>
      </c>
      <c r="C1070" s="40" t="s">
        <v>129</v>
      </c>
      <c r="D1070" s="40" t="s">
        <v>1479</v>
      </c>
      <c r="E1070" s="40" t="s">
        <v>1480</v>
      </c>
      <c r="F1070" s="94">
        <v>43970</v>
      </c>
      <c r="G1070" s="114" t="s">
        <v>2423</v>
      </c>
      <c r="H1070" s="40" t="s">
        <v>1402</v>
      </c>
      <c r="I1070" s="93" t="s">
        <v>1402</v>
      </c>
      <c r="J1070" s="42" t="s">
        <v>2424</v>
      </c>
      <c r="K1070" s="40" t="s">
        <v>1483</v>
      </c>
      <c r="L1070" s="40" t="s">
        <v>136</v>
      </c>
      <c r="M1070" s="40" t="s">
        <v>137</v>
      </c>
      <c r="N1070" s="40" t="s">
        <v>138</v>
      </c>
      <c r="O1070" s="40" t="s">
        <v>138</v>
      </c>
      <c r="P1070" s="43">
        <v>194</v>
      </c>
      <c r="Q1070" s="36">
        <v>71</v>
      </c>
      <c r="R1070" s="36">
        <v>4640</v>
      </c>
      <c r="S1070" s="44" t="e">
        <f>#N/A</f>
        <v>#N/A</v>
      </c>
      <c r="T1070" s="36">
        <v>943</v>
      </c>
      <c r="U1070" s="36">
        <v>847</v>
      </c>
      <c r="V1070" s="45">
        <v>4.918032786885246</v>
      </c>
      <c r="W1070" s="36">
        <v>51</v>
      </c>
      <c r="X1070" s="36" t="e">
        <f>#N/A</f>
        <v>#N/A</v>
      </c>
      <c r="Y1070" s="36" t="e">
        <f>#N/A</f>
        <v>#N/A</v>
      </c>
      <c r="Z1070" s="36"/>
      <c r="AA1070" s="36"/>
      <c r="AB1070" s="46" t="e">
        <f>#N/A</f>
        <v>#N/A</v>
      </c>
      <c r="AC1070" s="36">
        <v>1800</v>
      </c>
      <c r="AD1070" s="36" t="e">
        <f>#N/A</f>
        <v>#N/A</v>
      </c>
      <c r="AE1070" s="47">
        <v>0.13789473684210526</v>
      </c>
      <c r="AF1070" s="48"/>
      <c r="AG1070" s="36" t="e">
        <f>#N/A</f>
        <v>#N/A</v>
      </c>
      <c r="AH1070" s="36" t="e">
        <f>#N/A</f>
        <v>#N/A</v>
      </c>
      <c r="AI1070" s="36"/>
      <c r="AJ1070" s="36"/>
      <c r="AK1070" s="40" t="s">
        <v>139</v>
      </c>
      <c r="AL1070" s="40">
        <v>23</v>
      </c>
      <c r="AM1070" s="40" t="s">
        <v>2358</v>
      </c>
      <c r="AN1070" s="40"/>
      <c r="AO1070" s="36"/>
      <c r="AP1070" s="36"/>
      <c r="AQ1070" s="36"/>
      <c r="AR1070" s="36"/>
      <c r="AS1070" s="36">
        <v>8352</v>
      </c>
      <c r="AT1070" s="36">
        <f>+AS1070</f>
        <v>8352</v>
      </c>
      <c r="AU1070" s="93" t="s">
        <v>141</v>
      </c>
      <c r="AV1070" s="40" t="s">
        <v>2359</v>
      </c>
      <c r="AW1070" s="40"/>
      <c r="AX1070" s="40"/>
      <c r="AY1070" s="40"/>
      <c r="AZ1070" s="93"/>
      <c r="BA1070" s="93" t="s">
        <v>2360</v>
      </c>
      <c r="BB1070" s="40" t="s">
        <v>1410</v>
      </c>
      <c r="BC1070" s="40"/>
      <c r="BD1070" s="49"/>
      <c r="BE1070" s="36"/>
      <c r="BF1070" s="36"/>
      <c r="BG1070" s="49"/>
      <c r="BH1070" s="49"/>
      <c r="BI1070" s="49"/>
      <c r="BJ1070" s="49"/>
      <c r="BK1070" s="49"/>
      <c r="BL1070" s="49"/>
      <c r="BM1070" s="49"/>
      <c r="BN1070" s="40"/>
      <c r="BO1070" s="40"/>
      <c r="BP1070" s="40"/>
      <c r="BQ1070" s="50"/>
      <c r="BR1070" s="40"/>
      <c r="BS1070" s="40"/>
      <c r="BT1070" s="40"/>
      <c r="BU1070" s="40"/>
      <c r="BV1070" s="51"/>
    </row>
    <row r="1071" spans="1:74" s="52" customFormat="1" ht="15" hidden="1" customHeight="1">
      <c r="A1071" s="40">
        <v>2020</v>
      </c>
      <c r="B1071" s="40">
        <v>1067</v>
      </c>
      <c r="C1071" s="40" t="s">
        <v>129</v>
      </c>
      <c r="D1071" s="40" t="s">
        <v>1479</v>
      </c>
      <c r="E1071" s="40" t="s">
        <v>1480</v>
      </c>
      <c r="F1071" s="41">
        <v>43970</v>
      </c>
      <c r="G1071" s="114" t="s">
        <v>2425</v>
      </c>
      <c r="H1071" s="40" t="s">
        <v>1402</v>
      </c>
      <c r="I1071" s="93" t="s">
        <v>1402</v>
      </c>
      <c r="J1071" s="42" t="s">
        <v>2426</v>
      </c>
      <c r="K1071" s="40" t="s">
        <v>1483</v>
      </c>
      <c r="L1071" s="40" t="s">
        <v>136</v>
      </c>
      <c r="M1071" s="40" t="s">
        <v>137</v>
      </c>
      <c r="N1071" s="40" t="s">
        <v>138</v>
      </c>
      <c r="O1071" s="40" t="s">
        <v>138</v>
      </c>
      <c r="P1071" s="43">
        <v>195</v>
      </c>
      <c r="Q1071" s="36">
        <v>85</v>
      </c>
      <c r="R1071" s="36">
        <v>9040</v>
      </c>
      <c r="S1071" s="44" t="e">
        <f>#N/A</f>
        <v>#N/A</v>
      </c>
      <c r="T1071" s="36">
        <v>2055</v>
      </c>
      <c r="U1071" s="36">
        <v>1771</v>
      </c>
      <c r="V1071" s="45">
        <v>5</v>
      </c>
      <c r="W1071" s="36">
        <v>49</v>
      </c>
      <c r="X1071" s="36" t="e">
        <f>#N/A</f>
        <v>#N/A</v>
      </c>
      <c r="Y1071" s="36" t="e">
        <f>#N/A</f>
        <v>#N/A</v>
      </c>
      <c r="Z1071" s="36"/>
      <c r="AA1071" s="36"/>
      <c r="AB1071" s="46" t="e">
        <f>#N/A</f>
        <v>#N/A</v>
      </c>
      <c r="AC1071" s="36">
        <v>1800</v>
      </c>
      <c r="AD1071" s="36" t="e">
        <f>#N/A</f>
        <v>#N/A</v>
      </c>
      <c r="AE1071" s="47">
        <v>0.32999999999999996</v>
      </c>
      <c r="AF1071" s="48"/>
      <c r="AG1071" s="36" t="e">
        <f>#N/A</f>
        <v>#N/A</v>
      </c>
      <c r="AH1071" s="36" t="e">
        <f>#N/A</f>
        <v>#N/A</v>
      </c>
      <c r="AI1071" s="36"/>
      <c r="AJ1071" s="36"/>
      <c r="AK1071" s="40" t="s">
        <v>139</v>
      </c>
      <c r="AL1071" s="40">
        <v>23</v>
      </c>
      <c r="AM1071" s="40" t="s">
        <v>2358</v>
      </c>
      <c r="AN1071" s="40"/>
      <c r="AO1071" s="36"/>
      <c r="AP1071" s="36"/>
      <c r="AQ1071" s="36"/>
      <c r="AR1071" s="36"/>
      <c r="AS1071" s="36">
        <v>16272</v>
      </c>
      <c r="AT1071" s="36">
        <f>+AS1071</f>
        <v>16272</v>
      </c>
      <c r="AU1071" s="93" t="s">
        <v>141</v>
      </c>
      <c r="AV1071" s="40" t="s">
        <v>2411</v>
      </c>
      <c r="AW1071" s="40"/>
      <c r="AX1071" s="40"/>
      <c r="AY1071" s="40"/>
      <c r="AZ1071" s="93"/>
      <c r="BA1071" s="93" t="s">
        <v>2360</v>
      </c>
      <c r="BB1071" s="40" t="s">
        <v>1410</v>
      </c>
      <c r="BC1071" s="40"/>
      <c r="BD1071" s="49"/>
      <c r="BE1071" s="36"/>
      <c r="BF1071" s="36"/>
      <c r="BG1071" s="49"/>
      <c r="BH1071" s="49"/>
      <c r="BI1071" s="49"/>
      <c r="BJ1071" s="49"/>
      <c r="BK1071" s="49"/>
      <c r="BL1071" s="49"/>
      <c r="BM1071" s="49"/>
      <c r="BN1071" s="40"/>
      <c r="BO1071" s="40"/>
      <c r="BP1071" s="40"/>
      <c r="BQ1071" s="50"/>
      <c r="BR1071" s="40"/>
      <c r="BS1071" s="40"/>
      <c r="BT1071" s="40"/>
      <c r="BU1071" s="40"/>
      <c r="BV1071" s="51"/>
    </row>
    <row r="1072" spans="1:74" s="52" customFormat="1" ht="15" hidden="1" customHeight="1">
      <c r="A1072" s="93">
        <v>2020</v>
      </c>
      <c r="B1072" s="40">
        <v>1068</v>
      </c>
      <c r="C1072" s="40" t="s">
        <v>129</v>
      </c>
      <c r="D1072" s="40" t="s">
        <v>1479</v>
      </c>
      <c r="E1072" s="40" t="s">
        <v>1480</v>
      </c>
      <c r="F1072" s="94">
        <v>43970</v>
      </c>
      <c r="G1072" s="114" t="s">
        <v>2427</v>
      </c>
      <c r="H1072" s="40" t="s">
        <v>1402</v>
      </c>
      <c r="I1072" s="93" t="s">
        <v>1402</v>
      </c>
      <c r="J1072" s="42" t="s">
        <v>2428</v>
      </c>
      <c r="K1072" s="40" t="s">
        <v>1483</v>
      </c>
      <c r="L1072" s="40" t="s">
        <v>136</v>
      </c>
      <c r="M1072" s="40" t="s">
        <v>137</v>
      </c>
      <c r="N1072" s="40" t="s">
        <v>138</v>
      </c>
      <c r="O1072" s="40" t="s">
        <v>138</v>
      </c>
      <c r="P1072" s="43">
        <v>196</v>
      </c>
      <c r="Q1072" s="36">
        <v>65</v>
      </c>
      <c r="R1072" s="36">
        <v>3130</v>
      </c>
      <c r="S1072" s="44" t="e">
        <f>#N/A</f>
        <v>#N/A</v>
      </c>
      <c r="T1072" s="36">
        <v>714</v>
      </c>
      <c r="U1072" s="36">
        <v>619</v>
      </c>
      <c r="V1072" s="45">
        <v>4.918032786885246</v>
      </c>
      <c r="W1072" s="36">
        <v>56</v>
      </c>
      <c r="X1072" s="36" t="e">
        <f>#N/A</f>
        <v>#N/A</v>
      </c>
      <c r="Y1072" s="36" t="e">
        <f>#N/A</f>
        <v>#N/A</v>
      </c>
      <c r="Z1072" s="36"/>
      <c r="AA1072" s="36"/>
      <c r="AB1072" s="46" t="e">
        <f>#N/A</f>
        <v>#N/A</v>
      </c>
      <c r="AC1072" s="36">
        <v>1800</v>
      </c>
      <c r="AD1072" s="36" t="e">
        <f>#N/A</f>
        <v>#N/A</v>
      </c>
      <c r="AE1072" s="47">
        <v>0.90857142857142859</v>
      </c>
      <c r="AF1072" s="48"/>
      <c r="AG1072" s="36" t="e">
        <f>#N/A</f>
        <v>#N/A</v>
      </c>
      <c r="AH1072" s="36" t="e">
        <f>#N/A</f>
        <v>#N/A</v>
      </c>
      <c r="AI1072" s="36"/>
      <c r="AJ1072" s="36"/>
      <c r="AK1072" s="40" t="s">
        <v>139</v>
      </c>
      <c r="AL1072" s="40">
        <v>23</v>
      </c>
      <c r="AM1072" s="40" t="s">
        <v>2358</v>
      </c>
      <c r="AN1072" s="40"/>
      <c r="AO1072" s="36"/>
      <c r="AP1072" s="36"/>
      <c r="AQ1072" s="36"/>
      <c r="AR1072" s="36"/>
      <c r="AS1072" s="36">
        <v>5634</v>
      </c>
      <c r="AT1072" s="36">
        <f>+AS1072</f>
        <v>5634</v>
      </c>
      <c r="AU1072" s="93" t="s">
        <v>141</v>
      </c>
      <c r="AV1072" s="40" t="s">
        <v>2411</v>
      </c>
      <c r="AW1072" s="40"/>
      <c r="AX1072" s="40"/>
      <c r="AY1072" s="40"/>
      <c r="AZ1072" s="93"/>
      <c r="BA1072" s="93" t="s">
        <v>2360</v>
      </c>
      <c r="BB1072" s="40" t="s">
        <v>1410</v>
      </c>
      <c r="BC1072" s="40"/>
      <c r="BD1072" s="49"/>
      <c r="BE1072" s="36"/>
      <c r="BF1072" s="36"/>
      <c r="BG1072" s="49"/>
      <c r="BH1072" s="49"/>
      <c r="BI1072" s="49"/>
      <c r="BJ1072" s="49"/>
      <c r="BK1072" s="49"/>
      <c r="BL1072" s="49"/>
      <c r="BM1072" s="49"/>
      <c r="BN1072" s="40"/>
      <c r="BO1072" s="40"/>
      <c r="BP1072" s="40"/>
      <c r="BQ1072" s="50"/>
      <c r="BR1072" s="40"/>
      <c r="BS1072" s="40"/>
      <c r="BT1072" s="40"/>
      <c r="BU1072" s="40"/>
      <c r="BV1072" s="51"/>
    </row>
    <row r="1073" spans="1:74" s="52" customFormat="1" ht="15" hidden="1" customHeight="1">
      <c r="A1073" s="40">
        <v>2020</v>
      </c>
      <c r="B1073" s="40">
        <v>1069</v>
      </c>
      <c r="C1073" s="40" t="s">
        <v>129</v>
      </c>
      <c r="D1073" s="40" t="s">
        <v>1479</v>
      </c>
      <c r="E1073" s="40" t="s">
        <v>1480</v>
      </c>
      <c r="F1073" s="41">
        <v>43970</v>
      </c>
      <c r="G1073" s="114" t="s">
        <v>2429</v>
      </c>
      <c r="H1073" s="40" t="s">
        <v>1402</v>
      </c>
      <c r="I1073" s="93" t="s">
        <v>1402</v>
      </c>
      <c r="J1073" s="42" t="s">
        <v>2430</v>
      </c>
      <c r="K1073" s="40" t="s">
        <v>1483</v>
      </c>
      <c r="L1073" s="40" t="s">
        <v>136</v>
      </c>
      <c r="M1073" s="40" t="s">
        <v>137</v>
      </c>
      <c r="N1073" s="40" t="s">
        <v>138</v>
      </c>
      <c r="O1073" s="40" t="s">
        <v>138</v>
      </c>
      <c r="P1073" s="43">
        <v>197</v>
      </c>
      <c r="Q1073" s="36">
        <v>69</v>
      </c>
      <c r="R1073" s="36">
        <v>4020</v>
      </c>
      <c r="S1073" s="44" t="e">
        <f>#N/A</f>
        <v>#N/A</v>
      </c>
      <c r="T1073" s="36">
        <v>1011</v>
      </c>
      <c r="U1073" s="36">
        <v>835</v>
      </c>
      <c r="V1073" s="45">
        <v>4.838709677419355</v>
      </c>
      <c r="W1073" s="36">
        <v>60</v>
      </c>
      <c r="X1073" s="36" t="e">
        <f>#N/A</f>
        <v>#N/A</v>
      </c>
      <c r="Y1073" s="36" t="e">
        <f>#N/A</f>
        <v>#N/A</v>
      </c>
      <c r="Z1073" s="36"/>
      <c r="AA1073" s="36"/>
      <c r="AB1073" s="46" t="e">
        <f>#N/A</f>
        <v>#N/A</v>
      </c>
      <c r="AC1073" s="36">
        <v>1800</v>
      </c>
      <c r="AD1073" s="36" t="e">
        <f>#N/A</f>
        <v>#N/A</v>
      </c>
      <c r="AE1073" s="47">
        <v>0.611578947368421</v>
      </c>
      <c r="AF1073" s="48"/>
      <c r="AG1073" s="36" t="e">
        <f>#N/A</f>
        <v>#N/A</v>
      </c>
      <c r="AH1073" s="36" t="e">
        <f>#N/A</f>
        <v>#N/A</v>
      </c>
      <c r="AI1073" s="36"/>
      <c r="AJ1073" s="36"/>
      <c r="AK1073" s="40" t="s">
        <v>139</v>
      </c>
      <c r="AL1073" s="40">
        <v>23</v>
      </c>
      <c r="AM1073" s="40" t="s">
        <v>2358</v>
      </c>
      <c r="AN1073" s="40"/>
      <c r="AO1073" s="36"/>
      <c r="AP1073" s="36"/>
      <c r="AQ1073" s="36"/>
      <c r="AR1073" s="36"/>
      <c r="AS1073" s="36">
        <v>7236</v>
      </c>
      <c r="AT1073" s="36">
        <f>+AS1073</f>
        <v>7236</v>
      </c>
      <c r="AU1073" s="93" t="s">
        <v>141</v>
      </c>
      <c r="AV1073" s="40" t="s">
        <v>2418</v>
      </c>
      <c r="AW1073" s="40"/>
      <c r="AX1073" s="40"/>
      <c r="AY1073" s="40"/>
      <c r="AZ1073" s="93"/>
      <c r="BA1073" s="93" t="s">
        <v>2360</v>
      </c>
      <c r="BB1073" s="40" t="s">
        <v>1410</v>
      </c>
      <c r="BC1073" s="40"/>
      <c r="BD1073" s="49"/>
      <c r="BE1073" s="36"/>
      <c r="BF1073" s="36"/>
      <c r="BG1073" s="49"/>
      <c r="BH1073" s="49"/>
      <c r="BI1073" s="49"/>
      <c r="BJ1073" s="49"/>
      <c r="BK1073" s="49"/>
      <c r="BL1073" s="49"/>
      <c r="BM1073" s="49"/>
      <c r="BN1073" s="40"/>
      <c r="BO1073" s="40"/>
      <c r="BP1073" s="40"/>
      <c r="BQ1073" s="50"/>
      <c r="BR1073" s="40"/>
      <c r="BS1073" s="40"/>
      <c r="BT1073" s="40"/>
      <c r="BU1073" s="40"/>
      <c r="BV1073" s="51"/>
    </row>
    <row r="1074" spans="1:74" s="52" customFormat="1" ht="15" hidden="1" customHeight="1">
      <c r="A1074" s="93">
        <v>2020</v>
      </c>
      <c r="B1074" s="40">
        <v>1070</v>
      </c>
      <c r="C1074" s="40" t="s">
        <v>129</v>
      </c>
      <c r="D1074" s="40" t="s">
        <v>1479</v>
      </c>
      <c r="E1074" s="40" t="s">
        <v>1480</v>
      </c>
      <c r="F1074" s="94">
        <v>43970</v>
      </c>
      <c r="G1074" s="114" t="s">
        <v>2431</v>
      </c>
      <c r="H1074" s="40" t="s">
        <v>1402</v>
      </c>
      <c r="I1074" s="93" t="s">
        <v>1402</v>
      </c>
      <c r="J1074" s="42" t="s">
        <v>2432</v>
      </c>
      <c r="K1074" s="40" t="s">
        <v>1483</v>
      </c>
      <c r="L1074" s="40" t="s">
        <v>136</v>
      </c>
      <c r="M1074" s="40" t="s">
        <v>137</v>
      </c>
      <c r="N1074" s="40" t="s">
        <v>138</v>
      </c>
      <c r="O1074" s="40" t="s">
        <v>138</v>
      </c>
      <c r="P1074" s="43">
        <v>198</v>
      </c>
      <c r="Q1074" s="36">
        <v>64</v>
      </c>
      <c r="R1074" s="36">
        <v>3290</v>
      </c>
      <c r="S1074" s="44" t="e">
        <f>#N/A</f>
        <v>#N/A</v>
      </c>
      <c r="T1074" s="36">
        <v>817</v>
      </c>
      <c r="U1074" s="36">
        <v>707</v>
      </c>
      <c r="V1074" s="45">
        <v>4.838709677419355</v>
      </c>
      <c r="W1074" s="36">
        <v>55</v>
      </c>
      <c r="X1074" s="36" t="e">
        <f>#N/A</f>
        <v>#N/A</v>
      </c>
      <c r="Y1074" s="36" t="e">
        <f>#N/A</f>
        <v>#N/A</v>
      </c>
      <c r="Z1074" s="36"/>
      <c r="AA1074" s="36"/>
      <c r="AB1074" s="46" t="e">
        <f>#N/A</f>
        <v>#N/A</v>
      </c>
      <c r="AC1074" s="36">
        <v>1800</v>
      </c>
      <c r="AD1074" s="36" t="e">
        <f>#N/A</f>
        <v>#N/A</v>
      </c>
      <c r="AE1074" s="47">
        <v>0.71684210526315784</v>
      </c>
      <c r="AF1074" s="48"/>
      <c r="AG1074" s="36" t="e">
        <f>#N/A</f>
        <v>#N/A</v>
      </c>
      <c r="AH1074" s="36" t="e">
        <f>#N/A</f>
        <v>#N/A</v>
      </c>
      <c r="AI1074" s="36"/>
      <c r="AJ1074" s="36"/>
      <c r="AK1074" s="40" t="s">
        <v>139</v>
      </c>
      <c r="AL1074" s="40">
        <v>23</v>
      </c>
      <c r="AM1074" s="40" t="s">
        <v>2358</v>
      </c>
      <c r="AN1074" s="40"/>
      <c r="AO1074" s="36"/>
      <c r="AP1074" s="36"/>
      <c r="AQ1074" s="36"/>
      <c r="AR1074" s="36"/>
      <c r="AS1074" s="36">
        <v>5922</v>
      </c>
      <c r="AT1074" s="36">
        <f>+AS1074</f>
        <v>5922</v>
      </c>
      <c r="AU1074" s="93" t="s">
        <v>141</v>
      </c>
      <c r="AV1074" s="40" t="s">
        <v>2408</v>
      </c>
      <c r="AW1074" s="40"/>
      <c r="AX1074" s="40"/>
      <c r="AY1074" s="40"/>
      <c r="AZ1074" s="93"/>
      <c r="BA1074" s="93" t="s">
        <v>2360</v>
      </c>
      <c r="BB1074" s="40" t="s">
        <v>1410</v>
      </c>
      <c r="BC1074" s="40"/>
      <c r="BD1074" s="49"/>
      <c r="BE1074" s="36"/>
      <c r="BF1074" s="36"/>
      <c r="BG1074" s="49"/>
      <c r="BH1074" s="49"/>
      <c r="BI1074" s="49"/>
      <c r="BJ1074" s="49"/>
      <c r="BK1074" s="49"/>
      <c r="BL1074" s="49"/>
      <c r="BM1074" s="49"/>
      <c r="BN1074" s="40"/>
      <c r="BO1074" s="40"/>
      <c r="BP1074" s="40"/>
      <c r="BQ1074" s="50"/>
      <c r="BR1074" s="40"/>
      <c r="BS1074" s="40"/>
      <c r="BT1074" s="40"/>
      <c r="BU1074" s="40"/>
      <c r="BV1074" s="51"/>
    </row>
    <row r="1075" spans="1:74" ht="15" hidden="1" customHeight="1">
      <c r="A1075" s="26">
        <v>2020</v>
      </c>
      <c r="B1075" s="26">
        <v>1071</v>
      </c>
      <c r="C1075" s="26" t="s">
        <v>129</v>
      </c>
      <c r="D1075" s="26" t="s">
        <v>2433</v>
      </c>
      <c r="E1075" s="26" t="s">
        <v>2434</v>
      </c>
      <c r="F1075" s="27">
        <v>43970</v>
      </c>
      <c r="G1075" s="107" t="s">
        <v>2435</v>
      </c>
      <c r="H1075" s="26" t="s">
        <v>1402</v>
      </c>
      <c r="I1075" s="67" t="s">
        <v>1402</v>
      </c>
      <c r="J1075" s="28" t="s">
        <v>2436</v>
      </c>
      <c r="K1075" s="26" t="s">
        <v>1483</v>
      </c>
      <c r="L1075" s="26" t="s">
        <v>2437</v>
      </c>
      <c r="M1075" s="26" t="s">
        <v>137</v>
      </c>
      <c r="N1075" s="26" t="s">
        <v>138</v>
      </c>
      <c r="O1075" s="26" t="s">
        <v>138</v>
      </c>
      <c r="P1075" s="29">
        <v>1</v>
      </c>
      <c r="Q1075" s="30">
        <v>68</v>
      </c>
      <c r="R1075" s="30">
        <v>4899</v>
      </c>
      <c r="S1075" s="31" t="e">
        <f>#N/A</f>
        <v>#N/A</v>
      </c>
      <c r="T1075" s="30">
        <v>1131</v>
      </c>
      <c r="U1075" s="30">
        <v>1002</v>
      </c>
      <c r="V1075" s="32">
        <v>4.9000000000000004</v>
      </c>
      <c r="W1075" s="30">
        <v>45</v>
      </c>
      <c r="X1075" s="30" t="e">
        <f>#N/A</f>
        <v>#N/A</v>
      </c>
      <c r="Y1075" s="30" t="e">
        <f>#N/A</f>
        <v>#N/A</v>
      </c>
      <c r="AB1075" s="33" t="e">
        <f>#N/A</f>
        <v>#N/A</v>
      </c>
      <c r="AC1075" s="30">
        <v>2100</v>
      </c>
      <c r="AD1075" s="30" t="e">
        <f>#N/A</f>
        <v>#N/A</v>
      </c>
      <c r="AE1075" s="34">
        <v>0.85499999999999998</v>
      </c>
      <c r="AG1075" s="30" t="e">
        <f>#N/A</f>
        <v>#N/A</v>
      </c>
      <c r="AH1075" s="30" t="e">
        <f>#N/A</f>
        <v>#N/A</v>
      </c>
      <c r="AI1075" s="30">
        <v>5097</v>
      </c>
      <c r="AJ1075" s="30">
        <v>4537</v>
      </c>
      <c r="AK1075" s="26" t="s">
        <v>139</v>
      </c>
      <c r="AL1075" s="26">
        <v>24</v>
      </c>
      <c r="AM1075" s="26" t="s">
        <v>2438</v>
      </c>
      <c r="AU1075" s="67" t="s">
        <v>1526</v>
      </c>
      <c r="AV1075" s="26" t="s">
        <v>2439</v>
      </c>
      <c r="AW1075" s="26" t="s">
        <v>2440</v>
      </c>
      <c r="BB1075" s="26" t="s">
        <v>2441</v>
      </c>
      <c r="BC1075" s="123" t="s">
        <v>2442</v>
      </c>
      <c r="BD1075" s="37">
        <v>44048</v>
      </c>
      <c r="BE1075" s="30">
        <v>34930</v>
      </c>
      <c r="BF1075" s="30">
        <v>36755</v>
      </c>
      <c r="BG1075" s="37" t="s">
        <v>2443</v>
      </c>
      <c r="BI1075" s="37"/>
      <c r="BJ1075" s="37"/>
      <c r="BK1075" s="37"/>
      <c r="BL1075" s="37"/>
      <c r="BM1075" s="37"/>
      <c r="BN1075" s="26"/>
      <c r="BO1075" s="26"/>
      <c r="BP1075" s="26"/>
      <c r="BQ1075" s="38"/>
      <c r="BR1075" s="26"/>
      <c r="BS1075" s="26"/>
      <c r="BT1075" s="26"/>
      <c r="BU1075" s="26"/>
      <c r="BV1075" s="39"/>
    </row>
    <row r="1076" spans="1:74" ht="15" hidden="1" customHeight="1">
      <c r="A1076" s="67">
        <v>2020</v>
      </c>
      <c r="B1076" s="26">
        <v>1072</v>
      </c>
      <c r="C1076" s="26" t="s">
        <v>129</v>
      </c>
      <c r="D1076" s="26" t="s">
        <v>2433</v>
      </c>
      <c r="E1076" s="26" t="s">
        <v>2434</v>
      </c>
      <c r="F1076" s="68">
        <v>43970</v>
      </c>
      <c r="G1076" s="107" t="s">
        <v>2444</v>
      </c>
      <c r="H1076" s="26" t="s">
        <v>1402</v>
      </c>
      <c r="I1076" s="67" t="s">
        <v>1402</v>
      </c>
      <c r="J1076" s="28" t="s">
        <v>2445</v>
      </c>
      <c r="K1076" s="26" t="s">
        <v>1483</v>
      </c>
      <c r="L1076" s="26" t="s">
        <v>2437</v>
      </c>
      <c r="M1076" s="26" t="s">
        <v>137</v>
      </c>
      <c r="N1076" s="26" t="s">
        <v>138</v>
      </c>
      <c r="O1076" s="26" t="s">
        <v>138</v>
      </c>
      <c r="P1076" s="29">
        <v>2</v>
      </c>
      <c r="Q1076" s="30">
        <v>76</v>
      </c>
      <c r="R1076" s="30">
        <v>5900</v>
      </c>
      <c r="S1076" s="31" t="e">
        <f>#N/A</f>
        <v>#N/A</v>
      </c>
      <c r="T1076" s="30">
        <v>1739</v>
      </c>
      <c r="U1076" s="30">
        <v>1477</v>
      </c>
      <c r="V1076" s="32">
        <v>5</v>
      </c>
      <c r="W1076" s="30">
        <v>51</v>
      </c>
      <c r="X1076" s="30" t="e">
        <f>#N/A</f>
        <v>#N/A</v>
      </c>
      <c r="Y1076" s="30" t="e">
        <f>#N/A</f>
        <v>#N/A</v>
      </c>
      <c r="AB1076" s="33" t="e">
        <f>#N/A</f>
        <v>#N/A</v>
      </c>
      <c r="AC1076" s="30">
        <v>2100</v>
      </c>
      <c r="AD1076" s="30" t="e">
        <f>#N/A</f>
        <v>#N/A</v>
      </c>
      <c r="AE1076" s="34">
        <v>0.91939393939393943</v>
      </c>
      <c r="AG1076" s="30" t="e">
        <f>#N/A</f>
        <v>#N/A</v>
      </c>
      <c r="AH1076" s="30" t="e">
        <f>#N/A</f>
        <v>#N/A</v>
      </c>
      <c r="AI1076" s="30">
        <v>6024</v>
      </c>
      <c r="AJ1076" s="30">
        <v>5464</v>
      </c>
      <c r="AK1076" s="26" t="s">
        <v>139</v>
      </c>
      <c r="AL1076" s="26">
        <v>24</v>
      </c>
      <c r="AM1076" s="26" t="s">
        <v>2438</v>
      </c>
      <c r="AU1076" s="67" t="s">
        <v>1526</v>
      </c>
      <c r="AV1076" s="26" t="s">
        <v>2439</v>
      </c>
      <c r="AW1076" s="26" t="s">
        <v>2440</v>
      </c>
      <c r="BB1076" s="26" t="s">
        <v>2441</v>
      </c>
      <c r="BC1076" s="26" t="s">
        <v>2442</v>
      </c>
      <c r="BD1076" s="37">
        <v>44048</v>
      </c>
      <c r="BE1076" s="30">
        <v>34930</v>
      </c>
      <c r="BF1076" s="30">
        <v>36755</v>
      </c>
      <c r="BG1076" s="37" t="s">
        <v>2443</v>
      </c>
      <c r="BI1076" s="37"/>
      <c r="BJ1076" s="37"/>
      <c r="BK1076" s="37"/>
      <c r="BL1076" s="37"/>
      <c r="BM1076" s="37"/>
      <c r="BN1076" s="26"/>
      <c r="BO1076" s="26"/>
      <c r="BP1076" s="26"/>
      <c r="BQ1076" s="38"/>
      <c r="BR1076" s="26"/>
      <c r="BS1076" s="26"/>
      <c r="BT1076" s="26"/>
      <c r="BU1076" s="26"/>
      <c r="BV1076" s="39"/>
    </row>
    <row r="1077" spans="1:74" ht="15" hidden="1" customHeight="1">
      <c r="A1077" s="26">
        <v>2020</v>
      </c>
      <c r="B1077" s="26">
        <v>1073</v>
      </c>
      <c r="C1077" s="26" t="s">
        <v>129</v>
      </c>
      <c r="D1077" s="26" t="s">
        <v>2433</v>
      </c>
      <c r="E1077" s="26" t="s">
        <v>2434</v>
      </c>
      <c r="F1077" s="27">
        <v>43970</v>
      </c>
      <c r="G1077" s="107" t="s">
        <v>2446</v>
      </c>
      <c r="H1077" s="26" t="s">
        <v>1402</v>
      </c>
      <c r="I1077" s="67" t="s">
        <v>1402</v>
      </c>
      <c r="J1077" s="28" t="s">
        <v>2447</v>
      </c>
      <c r="K1077" s="26" t="s">
        <v>1483</v>
      </c>
      <c r="L1077" s="26" t="s">
        <v>2437</v>
      </c>
      <c r="M1077" s="26" t="s">
        <v>137</v>
      </c>
      <c r="N1077" s="26" t="s">
        <v>138</v>
      </c>
      <c r="O1077" s="26" t="s">
        <v>138</v>
      </c>
      <c r="P1077" s="29">
        <v>3</v>
      </c>
      <c r="Q1077" s="30">
        <v>76</v>
      </c>
      <c r="R1077" s="30">
        <v>6330</v>
      </c>
      <c r="S1077" s="31" t="e">
        <f>#N/A</f>
        <v>#N/A</v>
      </c>
      <c r="T1077" s="30">
        <v>1561</v>
      </c>
      <c r="U1077" s="30">
        <v>1322</v>
      </c>
      <c r="V1077" s="32">
        <v>5.0847457627118642</v>
      </c>
      <c r="W1077" s="30">
        <v>46</v>
      </c>
      <c r="X1077" s="30" t="e">
        <f>#N/A</f>
        <v>#N/A</v>
      </c>
      <c r="Y1077" s="30" t="e">
        <f>#N/A</f>
        <v>#N/A</v>
      </c>
      <c r="AB1077" s="33" t="e">
        <f>#N/A</f>
        <v>#N/A</v>
      </c>
      <c r="AC1077" s="30">
        <v>2100</v>
      </c>
      <c r="AD1077" s="30" t="e">
        <f>#N/A</f>
        <v>#N/A</v>
      </c>
      <c r="AE1077" s="34">
        <v>0.98</v>
      </c>
      <c r="AG1077" s="30" t="e">
        <f>#N/A</f>
        <v>#N/A</v>
      </c>
      <c r="AH1077" s="30" t="e">
        <f>#N/A</f>
        <v>#N/A</v>
      </c>
      <c r="AI1077" s="30">
        <v>6422</v>
      </c>
      <c r="AJ1077" s="30">
        <v>5862</v>
      </c>
      <c r="AK1077" s="26" t="s">
        <v>139</v>
      </c>
      <c r="AL1077" s="26">
        <v>24</v>
      </c>
      <c r="AM1077" s="26" t="s">
        <v>2438</v>
      </c>
      <c r="AU1077" s="67" t="s">
        <v>1526</v>
      </c>
      <c r="AV1077" s="26" t="s">
        <v>2439</v>
      </c>
      <c r="AW1077" s="26" t="s">
        <v>2440</v>
      </c>
      <c r="BB1077" s="26" t="s">
        <v>2441</v>
      </c>
      <c r="BC1077" s="26" t="s">
        <v>2442</v>
      </c>
      <c r="BD1077" s="37">
        <v>44048</v>
      </c>
      <c r="BE1077" s="30">
        <v>34930</v>
      </c>
      <c r="BF1077" s="30">
        <v>36755</v>
      </c>
      <c r="BG1077" s="37" t="s">
        <v>2443</v>
      </c>
      <c r="BI1077" s="37"/>
      <c r="BJ1077" s="37"/>
      <c r="BK1077" s="37"/>
      <c r="BL1077" s="37"/>
      <c r="BM1077" s="37"/>
      <c r="BN1077" s="26"/>
      <c r="BO1077" s="26"/>
      <c r="BP1077" s="26"/>
      <c r="BQ1077" s="38"/>
      <c r="BR1077" s="26"/>
      <c r="BS1077" s="26"/>
      <c r="BT1077" s="26"/>
      <c r="BU1077" s="26"/>
      <c r="BV1077" s="39"/>
    </row>
    <row r="1078" spans="1:74" ht="15" hidden="1" customHeight="1">
      <c r="A1078" s="67">
        <v>2020</v>
      </c>
      <c r="B1078" s="26">
        <v>1074</v>
      </c>
      <c r="C1078" s="26" t="s">
        <v>129</v>
      </c>
      <c r="D1078" s="26" t="s">
        <v>2433</v>
      </c>
      <c r="E1078" s="26" t="s">
        <v>2434</v>
      </c>
      <c r="F1078" s="68">
        <v>43970</v>
      </c>
      <c r="G1078" s="107" t="s">
        <v>2448</v>
      </c>
      <c r="H1078" s="26" t="s">
        <v>1402</v>
      </c>
      <c r="I1078" s="67" t="s">
        <v>1402</v>
      </c>
      <c r="J1078" s="28" t="s">
        <v>2449</v>
      </c>
      <c r="K1078" s="67" t="s">
        <v>1483</v>
      </c>
      <c r="L1078" s="26" t="s">
        <v>2437</v>
      </c>
      <c r="M1078" s="26" t="s">
        <v>137</v>
      </c>
      <c r="N1078" s="26" t="s">
        <v>138</v>
      </c>
      <c r="O1078" s="26" t="s">
        <v>138</v>
      </c>
      <c r="P1078" s="29">
        <v>4</v>
      </c>
      <c r="Q1078" s="30">
        <v>76</v>
      </c>
      <c r="R1078" s="30">
        <v>6090</v>
      </c>
      <c r="S1078" s="31" t="e">
        <f>#N/A</f>
        <v>#N/A</v>
      </c>
      <c r="T1078" s="30">
        <v>1432</v>
      </c>
      <c r="U1078" s="30">
        <v>1256</v>
      </c>
      <c r="V1078" s="32">
        <v>5.1724137931034484</v>
      </c>
      <c r="W1078" s="30">
        <v>42</v>
      </c>
      <c r="X1078" s="30" t="e">
        <f>#N/A</f>
        <v>#N/A</v>
      </c>
      <c r="Y1078" s="30" t="e">
        <f>#N/A</f>
        <v>#N/A</v>
      </c>
      <c r="AB1078" s="33" t="e">
        <f>#N/A</f>
        <v>#N/A</v>
      </c>
      <c r="AC1078" s="30">
        <v>2100</v>
      </c>
      <c r="AD1078" s="30" t="e">
        <f>#N/A</f>
        <v>#N/A</v>
      </c>
      <c r="AE1078" s="34">
        <v>0.67230769230769227</v>
      </c>
      <c r="AG1078" s="30" t="e">
        <f>#N/A</f>
        <v>#N/A</v>
      </c>
      <c r="AH1078" s="30" t="e">
        <f>#N/A</f>
        <v>#N/A</v>
      </c>
      <c r="AI1078" s="30">
        <v>6200</v>
      </c>
      <c r="AJ1078" s="30">
        <v>5640</v>
      </c>
      <c r="AK1078" s="26" t="s">
        <v>139</v>
      </c>
      <c r="AL1078" s="26">
        <v>24</v>
      </c>
      <c r="AM1078" s="26" t="s">
        <v>2438</v>
      </c>
      <c r="AU1078" s="67" t="s">
        <v>1526</v>
      </c>
      <c r="AV1078" s="26" t="s">
        <v>2439</v>
      </c>
      <c r="AW1078" s="26" t="s">
        <v>2440</v>
      </c>
      <c r="BB1078" s="26" t="s">
        <v>2441</v>
      </c>
      <c r="BC1078" s="26" t="s">
        <v>2442</v>
      </c>
      <c r="BD1078" s="37">
        <v>44048</v>
      </c>
      <c r="BE1078" s="30">
        <v>34930</v>
      </c>
      <c r="BF1078" s="30">
        <v>36755</v>
      </c>
      <c r="BG1078" s="37" t="s">
        <v>2443</v>
      </c>
      <c r="BI1078" s="37"/>
      <c r="BJ1078" s="37"/>
      <c r="BK1078" s="37"/>
      <c r="BL1078" s="37"/>
      <c r="BM1078" s="37"/>
      <c r="BN1078" s="26"/>
      <c r="BO1078" s="26"/>
      <c r="BP1078" s="26"/>
      <c r="BQ1078" s="38"/>
      <c r="BR1078" s="26"/>
      <c r="BS1078" s="26"/>
      <c r="BT1078" s="26"/>
      <c r="BU1078" s="26"/>
      <c r="BV1078" s="39"/>
    </row>
    <row r="1079" spans="1:74" ht="15" hidden="1" customHeight="1">
      <c r="A1079" s="26">
        <v>2020</v>
      </c>
      <c r="B1079" s="26">
        <v>1075</v>
      </c>
      <c r="C1079" s="26" t="s">
        <v>129</v>
      </c>
      <c r="D1079" s="26" t="s">
        <v>2433</v>
      </c>
      <c r="E1079" s="26" t="s">
        <v>2434</v>
      </c>
      <c r="F1079" s="27">
        <v>43970</v>
      </c>
      <c r="G1079" s="107" t="s">
        <v>2450</v>
      </c>
      <c r="H1079" s="26" t="s">
        <v>1402</v>
      </c>
      <c r="I1079" s="67" t="s">
        <v>1402</v>
      </c>
      <c r="J1079" s="28" t="s">
        <v>2451</v>
      </c>
      <c r="K1079" s="67" t="s">
        <v>1483</v>
      </c>
      <c r="L1079" s="26" t="s">
        <v>2437</v>
      </c>
      <c r="M1079" s="26" t="s">
        <v>137</v>
      </c>
      <c r="N1079" s="26" t="s">
        <v>138</v>
      </c>
      <c r="O1079" s="26" t="s">
        <v>138</v>
      </c>
      <c r="P1079" s="29">
        <v>5</v>
      </c>
      <c r="Q1079" s="30">
        <v>80</v>
      </c>
      <c r="R1079" s="30">
        <v>7280</v>
      </c>
      <c r="S1079" s="31" t="e">
        <f>#N/A</f>
        <v>#N/A</v>
      </c>
      <c r="T1079" s="30">
        <v>1491</v>
      </c>
      <c r="U1079" s="30">
        <v>1267</v>
      </c>
      <c r="V1079" s="32">
        <v>5.0847457627118642</v>
      </c>
      <c r="W1079" s="30">
        <v>46</v>
      </c>
      <c r="X1079" s="30" t="e">
        <f>#N/A</f>
        <v>#N/A</v>
      </c>
      <c r="Y1079" s="30" t="e">
        <f>#N/A</f>
        <v>#N/A</v>
      </c>
      <c r="AB1079" s="33" t="e">
        <f>#N/A</f>
        <v>#N/A</v>
      </c>
      <c r="AC1079" s="30">
        <v>2100</v>
      </c>
      <c r="AD1079" s="30" t="e">
        <f>#N/A</f>
        <v>#N/A</v>
      </c>
      <c r="AE1079" s="34">
        <v>0.48</v>
      </c>
      <c r="AF1079" s="35">
        <v>0.01</v>
      </c>
      <c r="AG1079" s="30" t="e">
        <f>#N/A</f>
        <v>#N/A</v>
      </c>
      <c r="AH1079" s="30" t="e">
        <f>#N/A</f>
        <v>#N/A</v>
      </c>
      <c r="AI1079" s="30">
        <v>7235</v>
      </c>
      <c r="AJ1079" s="30">
        <v>6675</v>
      </c>
      <c r="AK1079" s="26" t="s">
        <v>139</v>
      </c>
      <c r="AL1079" s="26">
        <v>24</v>
      </c>
      <c r="AM1079" s="26" t="s">
        <v>2438</v>
      </c>
      <c r="AU1079" s="67" t="s">
        <v>1526</v>
      </c>
      <c r="AV1079" s="26" t="s">
        <v>2439</v>
      </c>
      <c r="AW1079" s="26" t="s">
        <v>2440</v>
      </c>
      <c r="BB1079" s="26" t="s">
        <v>2441</v>
      </c>
      <c r="BC1079" s="26" t="s">
        <v>2442</v>
      </c>
      <c r="BD1079" s="37">
        <v>44048</v>
      </c>
      <c r="BE1079" s="30">
        <v>34930</v>
      </c>
      <c r="BF1079" s="30">
        <v>36755</v>
      </c>
      <c r="BG1079" s="37" t="s">
        <v>2443</v>
      </c>
      <c r="BI1079" s="37"/>
      <c r="BJ1079" s="37"/>
      <c r="BK1079" s="37"/>
      <c r="BL1079" s="37"/>
      <c r="BM1079" s="37"/>
      <c r="BN1079" s="26"/>
      <c r="BO1079" s="26"/>
      <c r="BP1079" s="26"/>
      <c r="BQ1079" s="38"/>
      <c r="BR1079" s="26"/>
      <c r="BS1079" s="26"/>
      <c r="BT1079" s="26"/>
      <c r="BU1079" s="26"/>
      <c r="BV1079" s="39"/>
    </row>
    <row r="1080" spans="1:74" ht="15" hidden="1" customHeight="1">
      <c r="A1080" s="67">
        <v>2020</v>
      </c>
      <c r="B1080" s="26">
        <v>1076</v>
      </c>
      <c r="C1080" s="26" t="s">
        <v>129</v>
      </c>
      <c r="D1080" s="26" t="s">
        <v>2433</v>
      </c>
      <c r="E1080" s="26" t="s">
        <v>2434</v>
      </c>
      <c r="F1080" s="68">
        <v>43970</v>
      </c>
      <c r="G1080" s="107" t="s">
        <v>2452</v>
      </c>
      <c r="H1080" s="26" t="s">
        <v>1402</v>
      </c>
      <c r="I1080" s="67" t="s">
        <v>1402</v>
      </c>
      <c r="J1080" s="28" t="s">
        <v>2453</v>
      </c>
      <c r="K1080" s="67" t="s">
        <v>1483</v>
      </c>
      <c r="L1080" s="26" t="s">
        <v>2437</v>
      </c>
      <c r="M1080" s="26" t="s">
        <v>137</v>
      </c>
      <c r="N1080" s="26" t="s">
        <v>138</v>
      </c>
      <c r="O1080" s="26" t="s">
        <v>138</v>
      </c>
      <c r="P1080" s="29">
        <v>6</v>
      </c>
      <c r="Q1080" s="30">
        <v>76</v>
      </c>
      <c r="R1080" s="30">
        <v>4550</v>
      </c>
      <c r="S1080" s="31" t="e">
        <f>#N/A</f>
        <v>#N/A</v>
      </c>
      <c r="T1080" s="30">
        <v>1156</v>
      </c>
      <c r="U1080" s="30">
        <v>1034</v>
      </c>
      <c r="V1080" s="32">
        <v>4.615384615384615</v>
      </c>
      <c r="W1080" s="30">
        <v>56</v>
      </c>
      <c r="X1080" s="30" t="e">
        <f>#N/A</f>
        <v>#N/A</v>
      </c>
      <c r="Y1080" s="30" t="e">
        <f>#N/A</f>
        <v>#N/A</v>
      </c>
      <c r="AB1080" s="33" t="e">
        <f>#N/A</f>
        <v>#N/A</v>
      </c>
      <c r="AC1080" s="30">
        <v>2100</v>
      </c>
      <c r="AD1080" s="30" t="e">
        <f>#N/A</f>
        <v>#N/A</v>
      </c>
      <c r="AE1080" s="34">
        <v>0.80758620689655169</v>
      </c>
      <c r="AG1080" s="30" t="e">
        <f>#N/A</f>
        <v>#N/A</v>
      </c>
      <c r="AH1080" s="30" t="e">
        <f>#N/A</f>
        <v>#N/A</v>
      </c>
      <c r="AI1080" s="30">
        <v>4774</v>
      </c>
      <c r="AJ1080" s="30">
        <v>4214</v>
      </c>
      <c r="AK1080" s="26" t="s">
        <v>139</v>
      </c>
      <c r="AL1080" s="26">
        <v>24</v>
      </c>
      <c r="AM1080" s="26" t="s">
        <v>2438</v>
      </c>
      <c r="AU1080" s="67" t="s">
        <v>1526</v>
      </c>
      <c r="AV1080" s="26" t="s">
        <v>2439</v>
      </c>
      <c r="AW1080" s="26" t="s">
        <v>2440</v>
      </c>
      <c r="BB1080" s="26" t="s">
        <v>2441</v>
      </c>
      <c r="BC1080" s="26" t="s">
        <v>2442</v>
      </c>
      <c r="BD1080" s="37">
        <v>44048</v>
      </c>
      <c r="BE1080" s="30">
        <v>34930</v>
      </c>
      <c r="BF1080" s="30">
        <v>36755</v>
      </c>
      <c r="BG1080" s="37" t="s">
        <v>2443</v>
      </c>
      <c r="BI1080" s="37"/>
      <c r="BJ1080" s="37"/>
      <c r="BK1080" s="37"/>
      <c r="BL1080" s="37"/>
      <c r="BM1080" s="37"/>
      <c r="BN1080" s="26"/>
      <c r="BO1080" s="26"/>
      <c r="BP1080" s="26"/>
      <c r="BQ1080" s="38"/>
      <c r="BR1080" s="26"/>
      <c r="BS1080" s="26"/>
      <c r="BT1080" s="26"/>
      <c r="BU1080" s="26"/>
      <c r="BV1080" s="39"/>
    </row>
    <row r="1081" spans="1:74" ht="15" hidden="1" customHeight="1">
      <c r="A1081" s="26">
        <v>2020</v>
      </c>
      <c r="B1081" s="26">
        <v>1077</v>
      </c>
      <c r="C1081" s="26" t="s">
        <v>129</v>
      </c>
      <c r="D1081" s="26" t="s">
        <v>2433</v>
      </c>
      <c r="E1081" s="26" t="s">
        <v>2434</v>
      </c>
      <c r="F1081" s="27">
        <v>43970</v>
      </c>
      <c r="G1081" s="107" t="s">
        <v>2454</v>
      </c>
      <c r="H1081" s="26" t="s">
        <v>1402</v>
      </c>
      <c r="I1081" s="67" t="s">
        <v>1402</v>
      </c>
      <c r="J1081" s="28" t="s">
        <v>2455</v>
      </c>
      <c r="K1081" s="67" t="s">
        <v>1483</v>
      </c>
      <c r="L1081" s="26" t="s">
        <v>2437</v>
      </c>
      <c r="M1081" s="26" t="s">
        <v>137</v>
      </c>
      <c r="N1081" s="26" t="s">
        <v>138</v>
      </c>
      <c r="O1081" s="26" t="s">
        <v>138</v>
      </c>
      <c r="P1081" s="29">
        <v>7</v>
      </c>
      <c r="Q1081" s="30">
        <v>70</v>
      </c>
      <c r="R1081" s="30">
        <v>4980</v>
      </c>
      <c r="S1081" s="31" t="e">
        <f>#N/A</f>
        <v>#N/A</v>
      </c>
      <c r="T1081" s="30">
        <v>1420</v>
      </c>
      <c r="U1081" s="30">
        <v>1182</v>
      </c>
      <c r="V1081" s="32">
        <v>5.0847457627118642</v>
      </c>
      <c r="W1081" s="30">
        <v>46</v>
      </c>
      <c r="X1081" s="30" t="e">
        <f>#N/A</f>
        <v>#N/A</v>
      </c>
      <c r="Y1081" s="30" t="e">
        <f>#N/A</f>
        <v>#N/A</v>
      </c>
      <c r="AB1081" s="33" t="e">
        <f>#N/A</f>
        <v>#N/A</v>
      </c>
      <c r="AC1081" s="30">
        <v>2100</v>
      </c>
      <c r="AD1081" s="30" t="e">
        <f>#N/A</f>
        <v>#N/A</v>
      </c>
      <c r="AE1081" s="34">
        <v>0.83714285714285708</v>
      </c>
      <c r="AG1081" s="30" t="e">
        <f>#N/A</f>
        <v>#N/A</v>
      </c>
      <c r="AH1081" s="30" t="e">
        <f>#N/A</f>
        <v>#N/A</v>
      </c>
      <c r="AI1081" s="30">
        <v>5172</v>
      </c>
      <c r="AJ1081" s="30">
        <v>4612</v>
      </c>
      <c r="AK1081" s="26" t="s">
        <v>139</v>
      </c>
      <c r="AL1081" s="26">
        <v>24</v>
      </c>
      <c r="AM1081" s="26" t="s">
        <v>2438</v>
      </c>
      <c r="AU1081" s="67" t="s">
        <v>1526</v>
      </c>
      <c r="AV1081" s="26" t="s">
        <v>2439</v>
      </c>
      <c r="AW1081" s="26" t="s">
        <v>2440</v>
      </c>
      <c r="BB1081" s="26" t="s">
        <v>2441</v>
      </c>
      <c r="BC1081" s="26" t="s">
        <v>2442</v>
      </c>
      <c r="BD1081" s="37">
        <v>44048</v>
      </c>
      <c r="BE1081" s="30">
        <v>34930</v>
      </c>
      <c r="BF1081" s="30">
        <v>36755</v>
      </c>
      <c r="BG1081" s="37" t="s">
        <v>2443</v>
      </c>
      <c r="BI1081" s="37"/>
      <c r="BJ1081" s="37"/>
      <c r="BK1081" s="37"/>
      <c r="BL1081" s="37"/>
      <c r="BM1081" s="37"/>
      <c r="BN1081" s="26"/>
      <c r="BO1081" s="26"/>
      <c r="BP1081" s="26"/>
      <c r="BQ1081" s="38"/>
      <c r="BR1081" s="26"/>
      <c r="BS1081" s="26"/>
      <c r="BT1081" s="26"/>
      <c r="BU1081" s="26"/>
      <c r="BV1081" s="39"/>
    </row>
    <row r="1082" spans="1:74" ht="15" hidden="1" customHeight="1">
      <c r="A1082" s="67">
        <v>2020</v>
      </c>
      <c r="B1082" s="26">
        <v>1078</v>
      </c>
      <c r="C1082" s="26" t="s">
        <v>129</v>
      </c>
      <c r="D1082" s="26" t="s">
        <v>2433</v>
      </c>
      <c r="E1082" s="26" t="s">
        <v>2434</v>
      </c>
      <c r="F1082" s="68">
        <v>43970</v>
      </c>
      <c r="G1082" s="107" t="s">
        <v>2456</v>
      </c>
      <c r="H1082" s="26" t="s">
        <v>1402</v>
      </c>
      <c r="I1082" s="67" t="s">
        <v>1402</v>
      </c>
      <c r="J1082" s="28" t="s">
        <v>2457</v>
      </c>
      <c r="K1082" s="67" t="s">
        <v>1483</v>
      </c>
      <c r="L1082" s="26" t="s">
        <v>2437</v>
      </c>
      <c r="M1082" s="26" t="s">
        <v>137</v>
      </c>
      <c r="N1082" s="26" t="s">
        <v>138</v>
      </c>
      <c r="O1082" s="26" t="s">
        <v>138</v>
      </c>
      <c r="P1082" s="29">
        <v>8</v>
      </c>
      <c r="Q1082" s="30">
        <v>75</v>
      </c>
      <c r="R1082" s="30">
        <v>5920</v>
      </c>
      <c r="S1082" s="31" t="e">
        <f>#N/A</f>
        <v>#N/A</v>
      </c>
      <c r="T1082" s="30">
        <v>1315</v>
      </c>
      <c r="U1082" s="30">
        <v>1162</v>
      </c>
      <c r="V1082" s="32">
        <v>4.918032786885246</v>
      </c>
      <c r="W1082" s="30">
        <v>47</v>
      </c>
      <c r="X1082" s="30" t="e">
        <f>#N/A</f>
        <v>#N/A</v>
      </c>
      <c r="Y1082" s="30" t="e">
        <f>#N/A</f>
        <v>#N/A</v>
      </c>
      <c r="AB1082" s="33" t="e">
        <f>#N/A</f>
        <v>#N/A</v>
      </c>
      <c r="AC1082" s="30">
        <v>2100</v>
      </c>
      <c r="AD1082" s="30" t="e">
        <f>#N/A</f>
        <v>#N/A</v>
      </c>
      <c r="AE1082" s="34">
        <v>0.98</v>
      </c>
      <c r="AG1082" s="30" t="e">
        <f>#N/A</f>
        <v>#N/A</v>
      </c>
      <c r="AH1082" s="30" t="e">
        <f>#N/A</f>
        <v>#N/A</v>
      </c>
      <c r="AI1082" s="30">
        <v>6043</v>
      </c>
      <c r="AJ1082" s="30">
        <v>5483</v>
      </c>
      <c r="AK1082" s="26" t="s">
        <v>139</v>
      </c>
      <c r="AL1082" s="26">
        <v>24</v>
      </c>
      <c r="AM1082" s="26" t="s">
        <v>2438</v>
      </c>
      <c r="AU1082" s="67" t="s">
        <v>1526</v>
      </c>
      <c r="AV1082" s="26" t="s">
        <v>2439</v>
      </c>
      <c r="AW1082" s="26" t="s">
        <v>2440</v>
      </c>
      <c r="BB1082" s="26" t="s">
        <v>2441</v>
      </c>
      <c r="BC1082" s="26" t="s">
        <v>2442</v>
      </c>
      <c r="BD1082" s="37">
        <v>44048</v>
      </c>
      <c r="BE1082" s="30">
        <v>34930</v>
      </c>
      <c r="BF1082" s="30">
        <v>36755</v>
      </c>
      <c r="BG1082" s="37" t="s">
        <v>2443</v>
      </c>
      <c r="BI1082" s="37"/>
      <c r="BJ1082" s="37"/>
      <c r="BK1082" s="37"/>
      <c r="BL1082" s="37"/>
      <c r="BM1082" s="37"/>
      <c r="BN1082" s="26"/>
      <c r="BO1082" s="26"/>
      <c r="BP1082" s="26"/>
      <c r="BQ1082" s="38"/>
      <c r="BR1082" s="26"/>
      <c r="BS1082" s="26"/>
      <c r="BT1082" s="26"/>
      <c r="BU1082" s="26"/>
      <c r="BV1082" s="39"/>
    </row>
    <row r="1083" spans="1:74" ht="15" hidden="1" customHeight="1">
      <c r="A1083" s="26">
        <v>2020</v>
      </c>
      <c r="B1083" s="26">
        <v>1079</v>
      </c>
      <c r="C1083" s="26" t="s">
        <v>129</v>
      </c>
      <c r="D1083" s="26" t="s">
        <v>2433</v>
      </c>
      <c r="E1083" s="26" t="s">
        <v>2434</v>
      </c>
      <c r="F1083" s="27">
        <v>43970</v>
      </c>
      <c r="G1083" s="107" t="s">
        <v>2458</v>
      </c>
      <c r="H1083" s="26" t="s">
        <v>1402</v>
      </c>
      <c r="I1083" s="67" t="s">
        <v>1402</v>
      </c>
      <c r="J1083" s="28" t="s">
        <v>2459</v>
      </c>
      <c r="K1083" s="67" t="s">
        <v>1483</v>
      </c>
      <c r="L1083" s="26" t="s">
        <v>2437</v>
      </c>
      <c r="M1083" s="26" t="s">
        <v>137</v>
      </c>
      <c r="N1083" s="26" t="s">
        <v>138</v>
      </c>
      <c r="O1083" s="26" t="s">
        <v>138</v>
      </c>
      <c r="P1083" s="29">
        <v>9</v>
      </c>
      <c r="Q1083" s="30">
        <v>68</v>
      </c>
      <c r="R1083" s="30">
        <v>5170</v>
      </c>
      <c r="S1083" s="31" t="e">
        <f>#N/A</f>
        <v>#N/A</v>
      </c>
      <c r="T1083" s="30">
        <v>1596</v>
      </c>
      <c r="U1083" s="30">
        <v>1381</v>
      </c>
      <c r="V1083" s="32">
        <v>4.838709677419355</v>
      </c>
      <c r="W1083" s="30">
        <v>49</v>
      </c>
      <c r="X1083" s="30" t="e">
        <f>#N/A</f>
        <v>#N/A</v>
      </c>
      <c r="Y1083" s="30" t="e">
        <f>#N/A</f>
        <v>#N/A</v>
      </c>
      <c r="AB1083" s="33" t="e">
        <f>#N/A</f>
        <v>#N/A</v>
      </c>
      <c r="AC1083" s="30">
        <v>2100</v>
      </c>
      <c r="AD1083" s="30" t="e">
        <f>#N/A</f>
        <v>#N/A</v>
      </c>
      <c r="AE1083" s="34">
        <v>0.98</v>
      </c>
      <c r="AG1083" s="30" t="e">
        <f>#N/A</f>
        <v>#N/A</v>
      </c>
      <c r="AH1083" s="30" t="e">
        <f>#N/A</f>
        <v>#N/A</v>
      </c>
      <c r="AI1083" s="30">
        <v>5348</v>
      </c>
      <c r="AJ1083" s="30">
        <v>4788</v>
      </c>
      <c r="AK1083" s="26" t="s">
        <v>139</v>
      </c>
      <c r="AL1083" s="26">
        <v>24</v>
      </c>
      <c r="AM1083" s="26" t="s">
        <v>2438</v>
      </c>
      <c r="AU1083" s="67" t="s">
        <v>1526</v>
      </c>
      <c r="AV1083" s="26" t="s">
        <v>2460</v>
      </c>
      <c r="AW1083" s="26" t="s">
        <v>2461</v>
      </c>
      <c r="BB1083" s="26" t="s">
        <v>2441</v>
      </c>
      <c r="BC1083" s="26" t="s">
        <v>2442</v>
      </c>
      <c r="BD1083" s="37">
        <v>44048</v>
      </c>
      <c r="BE1083" s="30">
        <v>34930</v>
      </c>
      <c r="BF1083" s="30">
        <v>36755</v>
      </c>
      <c r="BG1083" s="37" t="s">
        <v>2443</v>
      </c>
      <c r="BI1083" s="37"/>
      <c r="BJ1083" s="37"/>
      <c r="BK1083" s="37"/>
      <c r="BL1083" s="37"/>
      <c r="BM1083" s="37"/>
      <c r="BN1083" s="26"/>
      <c r="BO1083" s="26"/>
      <c r="BP1083" s="26"/>
      <c r="BQ1083" s="38"/>
      <c r="BR1083" s="26"/>
      <c r="BS1083" s="26"/>
      <c r="BT1083" s="26"/>
      <c r="BU1083" s="26"/>
      <c r="BV1083" s="39"/>
    </row>
    <row r="1084" spans="1:74" ht="15" hidden="1" customHeight="1">
      <c r="A1084" s="67">
        <v>2020</v>
      </c>
      <c r="B1084" s="26">
        <v>1080</v>
      </c>
      <c r="C1084" s="26" t="s">
        <v>129</v>
      </c>
      <c r="D1084" s="26" t="s">
        <v>2433</v>
      </c>
      <c r="E1084" s="26" t="s">
        <v>2434</v>
      </c>
      <c r="F1084" s="68">
        <v>43970</v>
      </c>
      <c r="G1084" s="107" t="s">
        <v>2462</v>
      </c>
      <c r="H1084" s="26" t="s">
        <v>1402</v>
      </c>
      <c r="I1084" s="67" t="s">
        <v>1402</v>
      </c>
      <c r="J1084" s="28" t="s">
        <v>2463</v>
      </c>
      <c r="K1084" s="67" t="s">
        <v>1483</v>
      </c>
      <c r="L1084" s="26" t="s">
        <v>2437</v>
      </c>
      <c r="M1084" s="26" t="s">
        <v>137</v>
      </c>
      <c r="N1084" s="26" t="s">
        <v>138</v>
      </c>
      <c r="O1084" s="26" t="s">
        <v>138</v>
      </c>
      <c r="P1084" s="29">
        <v>10</v>
      </c>
      <c r="Q1084" s="30">
        <v>73</v>
      </c>
      <c r="R1084" s="30">
        <v>5170</v>
      </c>
      <c r="S1084" s="31" t="e">
        <f>#N/A</f>
        <v>#N/A</v>
      </c>
      <c r="T1084" s="30">
        <v>1107</v>
      </c>
      <c r="U1084" s="30">
        <v>958</v>
      </c>
      <c r="V1084" s="32">
        <v>5</v>
      </c>
      <c r="W1084" s="30">
        <v>45</v>
      </c>
      <c r="X1084" s="30" t="e">
        <f>#N/A</f>
        <v>#N/A</v>
      </c>
      <c r="Y1084" s="30" t="e">
        <f>#N/A</f>
        <v>#N/A</v>
      </c>
      <c r="AB1084" s="33" t="e">
        <f>#N/A</f>
        <v>#N/A</v>
      </c>
      <c r="AC1084" s="30">
        <v>2100</v>
      </c>
      <c r="AD1084" s="30" t="e">
        <f>#N/A</f>
        <v>#N/A</v>
      </c>
      <c r="AE1084" s="34">
        <v>0.98</v>
      </c>
      <c r="AG1084" s="30" t="e">
        <f>#N/A</f>
        <v>#N/A</v>
      </c>
      <c r="AH1084" s="30" t="e">
        <f>#N/A</f>
        <v>#N/A</v>
      </c>
      <c r="AI1084" s="30">
        <v>5348</v>
      </c>
      <c r="AJ1084" s="30">
        <v>4788</v>
      </c>
      <c r="AK1084" s="26" t="s">
        <v>139</v>
      </c>
      <c r="AL1084" s="26">
        <v>24</v>
      </c>
      <c r="AM1084" s="26" t="s">
        <v>2438</v>
      </c>
      <c r="AU1084" s="67" t="s">
        <v>1526</v>
      </c>
      <c r="AV1084" s="26" t="s">
        <v>2460</v>
      </c>
      <c r="AW1084" s="26" t="s">
        <v>2461</v>
      </c>
      <c r="BB1084" s="26" t="s">
        <v>2441</v>
      </c>
      <c r="BC1084" s="26" t="s">
        <v>2442</v>
      </c>
      <c r="BD1084" s="37">
        <v>44048</v>
      </c>
      <c r="BE1084" s="30">
        <v>34930</v>
      </c>
      <c r="BF1084" s="30">
        <v>36755</v>
      </c>
      <c r="BG1084" s="37" t="s">
        <v>2443</v>
      </c>
      <c r="BI1084" s="37"/>
      <c r="BJ1084" s="37"/>
      <c r="BK1084" s="37"/>
      <c r="BL1084" s="37"/>
      <c r="BM1084" s="37"/>
      <c r="BN1084" s="26"/>
      <c r="BO1084" s="26"/>
      <c r="BP1084" s="26"/>
      <c r="BQ1084" s="38"/>
      <c r="BR1084" s="26"/>
      <c r="BS1084" s="26"/>
      <c r="BT1084" s="26"/>
      <c r="BU1084" s="26"/>
      <c r="BV1084" s="39"/>
    </row>
    <row r="1085" spans="1:74" ht="15" hidden="1" customHeight="1">
      <c r="A1085" s="26">
        <v>2020</v>
      </c>
      <c r="B1085" s="26">
        <v>1081</v>
      </c>
      <c r="C1085" s="26" t="s">
        <v>129</v>
      </c>
      <c r="D1085" s="26" t="s">
        <v>2433</v>
      </c>
      <c r="E1085" s="26" t="s">
        <v>2434</v>
      </c>
      <c r="F1085" s="27">
        <v>43970</v>
      </c>
      <c r="G1085" s="107" t="s">
        <v>2464</v>
      </c>
      <c r="H1085" s="26" t="s">
        <v>1402</v>
      </c>
      <c r="I1085" s="67" t="s">
        <v>1402</v>
      </c>
      <c r="J1085" s="28" t="s">
        <v>2465</v>
      </c>
      <c r="K1085" s="67" t="s">
        <v>1483</v>
      </c>
      <c r="L1085" s="26" t="s">
        <v>2437</v>
      </c>
      <c r="M1085" s="26" t="s">
        <v>137</v>
      </c>
      <c r="N1085" s="26" t="s">
        <v>138</v>
      </c>
      <c r="O1085" s="26" t="s">
        <v>138</v>
      </c>
      <c r="P1085" s="29">
        <v>11</v>
      </c>
      <c r="Q1085" s="30">
        <v>72</v>
      </c>
      <c r="R1085" s="30">
        <v>5100</v>
      </c>
      <c r="S1085" s="31" t="e">
        <f>#N/A</f>
        <v>#N/A</v>
      </c>
      <c r="T1085" s="30">
        <v>1080</v>
      </c>
      <c r="U1085" s="30">
        <v>992</v>
      </c>
      <c r="V1085" s="32">
        <v>5.2631578947368425</v>
      </c>
      <c r="W1085" s="30">
        <v>41</v>
      </c>
      <c r="X1085" s="30" t="e">
        <f>#N/A</f>
        <v>#N/A</v>
      </c>
      <c r="Y1085" s="30" t="e">
        <f>#N/A</f>
        <v>#N/A</v>
      </c>
      <c r="AB1085" s="33" t="e">
        <f>#N/A</f>
        <v>#N/A</v>
      </c>
      <c r="AC1085" s="30">
        <v>2100</v>
      </c>
      <c r="AD1085" s="30" t="e">
        <f>#N/A</f>
        <v>#N/A</v>
      </c>
      <c r="AE1085" s="34">
        <v>0.84666666666666668</v>
      </c>
      <c r="AG1085" s="30" t="e">
        <f>#N/A</f>
        <v>#N/A</v>
      </c>
      <c r="AH1085" s="30" t="e">
        <f>#N/A</f>
        <v>#N/A</v>
      </c>
      <c r="AI1085" s="30">
        <v>5283</v>
      </c>
      <c r="AJ1085" s="30">
        <v>4723</v>
      </c>
      <c r="AK1085" s="26" t="s">
        <v>139</v>
      </c>
      <c r="AL1085" s="26">
        <v>24</v>
      </c>
      <c r="AM1085" s="26" t="s">
        <v>2438</v>
      </c>
      <c r="AU1085" s="67" t="s">
        <v>1526</v>
      </c>
      <c r="AV1085" s="26" t="s">
        <v>2460</v>
      </c>
      <c r="AW1085" s="26" t="s">
        <v>2461</v>
      </c>
      <c r="BB1085" s="26" t="s">
        <v>2441</v>
      </c>
      <c r="BC1085" s="26" t="s">
        <v>2442</v>
      </c>
      <c r="BD1085" s="37">
        <v>44048</v>
      </c>
      <c r="BE1085" s="30">
        <v>34930</v>
      </c>
      <c r="BF1085" s="30">
        <v>36755</v>
      </c>
      <c r="BG1085" s="37" t="s">
        <v>2443</v>
      </c>
      <c r="BI1085" s="37"/>
      <c r="BJ1085" s="37"/>
      <c r="BK1085" s="37"/>
      <c r="BL1085" s="37"/>
      <c r="BM1085" s="37"/>
      <c r="BN1085" s="26"/>
      <c r="BO1085" s="26"/>
      <c r="BP1085" s="26"/>
      <c r="BQ1085" s="38"/>
      <c r="BR1085" s="26"/>
      <c r="BS1085" s="26"/>
      <c r="BT1085" s="26"/>
      <c r="BU1085" s="26"/>
      <c r="BV1085" s="39"/>
    </row>
    <row r="1086" spans="1:74" ht="15" hidden="1" customHeight="1">
      <c r="A1086" s="67">
        <v>2020</v>
      </c>
      <c r="B1086" s="26">
        <v>1082</v>
      </c>
      <c r="C1086" s="26" t="s">
        <v>129</v>
      </c>
      <c r="D1086" s="26" t="s">
        <v>2433</v>
      </c>
      <c r="E1086" s="26" t="s">
        <v>2434</v>
      </c>
      <c r="F1086" s="68">
        <v>43970</v>
      </c>
      <c r="G1086" s="107" t="s">
        <v>2466</v>
      </c>
      <c r="H1086" s="26" t="s">
        <v>1402</v>
      </c>
      <c r="I1086" s="67" t="s">
        <v>1402</v>
      </c>
      <c r="J1086" s="28" t="s">
        <v>2467</v>
      </c>
      <c r="K1086" s="67" t="s">
        <v>1483</v>
      </c>
      <c r="L1086" s="26" t="s">
        <v>2437</v>
      </c>
      <c r="M1086" s="26" t="s">
        <v>137</v>
      </c>
      <c r="N1086" s="26" t="s">
        <v>138</v>
      </c>
      <c r="O1086" s="26" t="s">
        <v>138</v>
      </c>
      <c r="P1086" s="29">
        <v>12</v>
      </c>
      <c r="Q1086" s="30">
        <v>67</v>
      </c>
      <c r="R1086" s="30">
        <v>4160</v>
      </c>
      <c r="S1086" s="31" t="e">
        <f>#N/A</f>
        <v>#N/A</v>
      </c>
      <c r="T1086" s="30">
        <v>995</v>
      </c>
      <c r="U1086" s="30">
        <v>926</v>
      </c>
      <c r="V1086" s="32">
        <v>4.838709677419355</v>
      </c>
      <c r="W1086" s="30">
        <v>50</v>
      </c>
      <c r="X1086" s="30" t="e">
        <f>#N/A</f>
        <v>#N/A</v>
      </c>
      <c r="Y1086" s="30" t="e">
        <f>#N/A</f>
        <v>#N/A</v>
      </c>
      <c r="AB1086" s="33" t="e">
        <f>#N/A</f>
        <v>#N/A</v>
      </c>
      <c r="AC1086" s="30">
        <v>2100</v>
      </c>
      <c r="AD1086" s="30" t="e">
        <f>#N/A</f>
        <v>#N/A</v>
      </c>
      <c r="AE1086" s="34">
        <v>0.66749999999999998</v>
      </c>
      <c r="AG1086" s="30" t="e">
        <f>#N/A</f>
        <v>#N/A</v>
      </c>
      <c r="AH1086" s="30" t="e">
        <f>#N/A</f>
        <v>#N/A</v>
      </c>
      <c r="AI1086" s="30">
        <v>4413</v>
      </c>
      <c r="AJ1086" s="30">
        <v>3853</v>
      </c>
      <c r="AK1086" s="26" t="s">
        <v>139</v>
      </c>
      <c r="AL1086" s="26">
        <v>24</v>
      </c>
      <c r="AM1086" s="26" t="s">
        <v>2438</v>
      </c>
      <c r="AU1086" s="67" t="s">
        <v>1526</v>
      </c>
      <c r="AV1086" s="26" t="s">
        <v>2460</v>
      </c>
      <c r="AW1086" s="26" t="s">
        <v>2461</v>
      </c>
      <c r="BB1086" s="26" t="s">
        <v>2441</v>
      </c>
      <c r="BC1086" s="26" t="s">
        <v>2442</v>
      </c>
      <c r="BD1086" s="37">
        <v>44048</v>
      </c>
      <c r="BE1086" s="30">
        <v>34930</v>
      </c>
      <c r="BF1086" s="30">
        <v>36755</v>
      </c>
      <c r="BG1086" s="37" t="s">
        <v>2443</v>
      </c>
      <c r="BI1086" s="37"/>
      <c r="BJ1086" s="37"/>
      <c r="BK1086" s="37"/>
      <c r="BL1086" s="37"/>
      <c r="BM1086" s="37"/>
      <c r="BN1086" s="26"/>
      <c r="BO1086" s="26"/>
      <c r="BP1086" s="26"/>
      <c r="BQ1086" s="38"/>
      <c r="BR1086" s="26"/>
      <c r="BS1086" s="26"/>
      <c r="BT1086" s="26"/>
      <c r="BU1086" s="26"/>
      <c r="BV1086" s="39"/>
    </row>
    <row r="1087" spans="1:74" ht="15" hidden="1" customHeight="1">
      <c r="A1087" s="26">
        <v>2020</v>
      </c>
      <c r="B1087" s="26">
        <v>1083</v>
      </c>
      <c r="C1087" s="26" t="s">
        <v>129</v>
      </c>
      <c r="D1087" s="26" t="s">
        <v>2433</v>
      </c>
      <c r="E1087" s="26" t="s">
        <v>2434</v>
      </c>
      <c r="F1087" s="27">
        <v>43970</v>
      </c>
      <c r="G1087" s="107" t="s">
        <v>2468</v>
      </c>
      <c r="H1087" s="26" t="s">
        <v>1402</v>
      </c>
      <c r="I1087" s="67" t="s">
        <v>1402</v>
      </c>
      <c r="J1087" s="28" t="s">
        <v>2469</v>
      </c>
      <c r="K1087" s="67" t="s">
        <v>1483</v>
      </c>
      <c r="L1087" s="26" t="s">
        <v>2437</v>
      </c>
      <c r="M1087" s="26" t="s">
        <v>137</v>
      </c>
      <c r="N1087" s="26" t="s">
        <v>138</v>
      </c>
      <c r="O1087" s="26" t="s">
        <v>138</v>
      </c>
      <c r="P1087" s="29">
        <v>13</v>
      </c>
      <c r="Q1087" s="30">
        <v>69</v>
      </c>
      <c r="R1087" s="30">
        <v>4760</v>
      </c>
      <c r="S1087" s="31" t="e">
        <f>#N/A</f>
        <v>#N/A</v>
      </c>
      <c r="T1087" s="30">
        <v>1143</v>
      </c>
      <c r="U1087" s="30">
        <v>997</v>
      </c>
      <c r="V1087" s="32">
        <v>5.0847457627118642</v>
      </c>
      <c r="W1087" s="30">
        <v>46</v>
      </c>
      <c r="X1087" s="30" t="e">
        <f>#N/A</f>
        <v>#N/A</v>
      </c>
      <c r="Y1087" s="30" t="e">
        <f>#N/A</f>
        <v>#N/A</v>
      </c>
      <c r="AB1087" s="33" t="e">
        <f>#N/A</f>
        <v>#N/A</v>
      </c>
      <c r="AC1087" s="30">
        <v>2100</v>
      </c>
      <c r="AD1087" s="30" t="e">
        <f>#N/A</f>
        <v>#N/A</v>
      </c>
      <c r="AE1087" s="34">
        <v>0.84666666666666668</v>
      </c>
      <c r="AG1087" s="30" t="e">
        <f>#N/A</f>
        <v>#N/A</v>
      </c>
      <c r="AH1087" s="30" t="e">
        <f>#N/A</f>
        <v>#N/A</v>
      </c>
      <c r="AI1087" s="30">
        <v>4968</v>
      </c>
      <c r="AJ1087" s="30">
        <v>4408</v>
      </c>
      <c r="AK1087" s="26" t="s">
        <v>139</v>
      </c>
      <c r="AL1087" s="26">
        <v>24</v>
      </c>
      <c r="AM1087" s="26" t="s">
        <v>2438</v>
      </c>
      <c r="AU1087" s="67" t="s">
        <v>1526</v>
      </c>
      <c r="AV1087" s="26" t="s">
        <v>2460</v>
      </c>
      <c r="AW1087" s="26" t="s">
        <v>2461</v>
      </c>
      <c r="BB1087" s="26" t="s">
        <v>2441</v>
      </c>
      <c r="BC1087" s="26" t="s">
        <v>2442</v>
      </c>
      <c r="BD1087" s="37">
        <v>44048</v>
      </c>
      <c r="BE1087" s="30">
        <v>34930</v>
      </c>
      <c r="BF1087" s="30">
        <v>36755</v>
      </c>
      <c r="BG1087" s="37" t="s">
        <v>2443</v>
      </c>
      <c r="BI1087" s="37"/>
      <c r="BJ1087" s="37"/>
      <c r="BK1087" s="37"/>
      <c r="BL1087" s="37"/>
      <c r="BM1087" s="37"/>
      <c r="BN1087" s="26"/>
      <c r="BO1087" s="26"/>
      <c r="BP1087" s="26"/>
      <c r="BQ1087" s="38"/>
      <c r="BR1087" s="26"/>
      <c r="BS1087" s="26"/>
      <c r="BT1087" s="26"/>
      <c r="BU1087" s="26"/>
      <c r="BV1087" s="39"/>
    </row>
    <row r="1088" spans="1:74" ht="15" hidden="1" customHeight="1">
      <c r="A1088" s="67">
        <v>2020</v>
      </c>
      <c r="B1088" s="26">
        <v>1084</v>
      </c>
      <c r="C1088" s="26" t="s">
        <v>129</v>
      </c>
      <c r="D1088" s="26" t="s">
        <v>2433</v>
      </c>
      <c r="E1088" s="26" t="s">
        <v>2434</v>
      </c>
      <c r="F1088" s="68">
        <v>43970</v>
      </c>
      <c r="G1088" s="107" t="s">
        <v>2470</v>
      </c>
      <c r="H1088" s="26" t="s">
        <v>1402</v>
      </c>
      <c r="I1088" s="67" t="s">
        <v>1402</v>
      </c>
      <c r="J1088" s="28" t="s">
        <v>2471</v>
      </c>
      <c r="K1088" s="67" t="s">
        <v>1483</v>
      </c>
      <c r="L1088" s="26" t="s">
        <v>2437</v>
      </c>
      <c r="M1088" s="26" t="s">
        <v>137</v>
      </c>
      <c r="N1088" s="26" t="s">
        <v>138</v>
      </c>
      <c r="O1088" s="26" t="s">
        <v>138</v>
      </c>
      <c r="P1088" s="29">
        <v>14</v>
      </c>
      <c r="Q1088" s="30">
        <v>79</v>
      </c>
      <c r="R1088" s="30">
        <v>7310</v>
      </c>
      <c r="S1088" s="31" t="e">
        <f>#N/A</f>
        <v>#N/A</v>
      </c>
      <c r="T1088" s="30">
        <v>1760</v>
      </c>
      <c r="U1088" s="30">
        <v>1547</v>
      </c>
      <c r="V1088" s="32">
        <v>5</v>
      </c>
      <c r="W1088" s="30">
        <v>44</v>
      </c>
      <c r="X1088" s="30" t="e">
        <f>#N/A</f>
        <v>#N/A</v>
      </c>
      <c r="Y1088" s="30" t="e">
        <f>#N/A</f>
        <v>#N/A</v>
      </c>
      <c r="AB1088" s="33" t="e">
        <f>#N/A</f>
        <v>#N/A</v>
      </c>
      <c r="AC1088" s="30">
        <v>2100</v>
      </c>
      <c r="AD1088" s="30" t="e">
        <f>#N/A</f>
        <v>#N/A</v>
      </c>
      <c r="AE1088" s="34">
        <v>0.73</v>
      </c>
      <c r="AG1088" s="30" t="e">
        <f>#N/A</f>
        <v>#N/A</v>
      </c>
      <c r="AH1088" s="30" t="e">
        <f>#N/A</f>
        <v>#N/A</v>
      </c>
      <c r="AI1088" s="30">
        <v>7330</v>
      </c>
      <c r="AJ1088" s="30">
        <v>6770</v>
      </c>
      <c r="AK1088" s="26" t="s">
        <v>139</v>
      </c>
      <c r="AL1088" s="26">
        <v>24</v>
      </c>
      <c r="AM1088" s="26" t="s">
        <v>2438</v>
      </c>
      <c r="AU1088" s="67" t="s">
        <v>1526</v>
      </c>
      <c r="AV1088" s="26" t="s">
        <v>2460</v>
      </c>
      <c r="AW1088" s="26" t="s">
        <v>2461</v>
      </c>
      <c r="BB1088" s="26" t="s">
        <v>2441</v>
      </c>
      <c r="BC1088" s="26" t="s">
        <v>2442</v>
      </c>
      <c r="BD1088" s="37">
        <v>44048</v>
      </c>
      <c r="BE1088" s="30">
        <v>34930</v>
      </c>
      <c r="BF1088" s="30">
        <v>36755</v>
      </c>
      <c r="BG1088" s="37" t="s">
        <v>2443</v>
      </c>
      <c r="BI1088" s="37"/>
      <c r="BJ1088" s="37"/>
      <c r="BK1088" s="37"/>
      <c r="BL1088" s="37"/>
      <c r="BM1088" s="37"/>
      <c r="BN1088" s="26"/>
      <c r="BO1088" s="26"/>
      <c r="BP1088" s="26"/>
      <c r="BQ1088" s="38"/>
      <c r="BR1088" s="26"/>
      <c r="BS1088" s="26"/>
      <c r="BT1088" s="26"/>
      <c r="BU1088" s="26"/>
      <c r="BV1088" s="39"/>
    </row>
    <row r="1089" spans="1:74" ht="15" hidden="1" customHeight="1">
      <c r="A1089" s="26">
        <v>2020</v>
      </c>
      <c r="B1089" s="26">
        <v>1085</v>
      </c>
      <c r="C1089" s="26" t="s">
        <v>129</v>
      </c>
      <c r="D1089" s="26" t="s">
        <v>2433</v>
      </c>
      <c r="E1089" s="26" t="s">
        <v>2434</v>
      </c>
      <c r="F1089" s="27">
        <v>43970</v>
      </c>
      <c r="G1089" s="107" t="s">
        <v>2472</v>
      </c>
      <c r="H1089" s="26" t="s">
        <v>1402</v>
      </c>
      <c r="I1089" s="67" t="s">
        <v>1402</v>
      </c>
      <c r="J1089" s="28" t="s">
        <v>2473</v>
      </c>
      <c r="K1089" s="67" t="s">
        <v>1483</v>
      </c>
      <c r="L1089" s="26" t="s">
        <v>2437</v>
      </c>
      <c r="M1089" s="26" t="s">
        <v>137</v>
      </c>
      <c r="N1089" s="26" t="s">
        <v>138</v>
      </c>
      <c r="O1089" s="26" t="s">
        <v>138</v>
      </c>
      <c r="P1089" s="29">
        <v>15</v>
      </c>
      <c r="Q1089" s="30">
        <v>68</v>
      </c>
      <c r="R1089" s="30">
        <v>4060</v>
      </c>
      <c r="S1089" s="31" t="e">
        <f>#N/A</f>
        <v>#N/A</v>
      </c>
      <c r="T1089" s="30">
        <v>1022</v>
      </c>
      <c r="U1089" s="30">
        <v>898</v>
      </c>
      <c r="V1089" s="32">
        <v>4.838709677419355</v>
      </c>
      <c r="W1089" s="30">
        <v>50</v>
      </c>
      <c r="X1089" s="30" t="e">
        <f>#N/A</f>
        <v>#N/A</v>
      </c>
      <c r="Y1089" s="30" t="e">
        <f>#N/A</f>
        <v>#N/A</v>
      </c>
      <c r="AB1089" s="33" t="e">
        <f>#N/A</f>
        <v>#N/A</v>
      </c>
      <c r="AC1089" s="30">
        <v>2100</v>
      </c>
      <c r="AD1089" s="30" t="e">
        <f>#N/A</f>
        <v>#N/A</v>
      </c>
      <c r="AE1089" s="34">
        <v>0.87655172413793103</v>
      </c>
      <c r="AG1089" s="30" t="e">
        <f>#N/A</f>
        <v>#N/A</v>
      </c>
      <c r="AH1089" s="30" t="e">
        <f>#N/A</f>
        <v>#N/A</v>
      </c>
      <c r="AI1089" s="30">
        <v>4320</v>
      </c>
      <c r="AJ1089" s="30">
        <v>3760</v>
      </c>
      <c r="AK1089" s="26" t="s">
        <v>139</v>
      </c>
      <c r="AL1089" s="26">
        <v>24</v>
      </c>
      <c r="AM1089" s="26" t="s">
        <v>2438</v>
      </c>
      <c r="AU1089" s="67" t="s">
        <v>1526</v>
      </c>
      <c r="AV1089" s="26" t="s">
        <v>2460</v>
      </c>
      <c r="AW1089" s="26" t="s">
        <v>2461</v>
      </c>
      <c r="BB1089" s="26" t="s">
        <v>2441</v>
      </c>
      <c r="BC1089" s="26" t="s">
        <v>2442</v>
      </c>
      <c r="BD1089" s="37">
        <v>44048</v>
      </c>
      <c r="BE1089" s="30">
        <v>34930</v>
      </c>
      <c r="BF1089" s="30">
        <v>36755</v>
      </c>
      <c r="BG1089" s="37" t="s">
        <v>2443</v>
      </c>
      <c r="BI1089" s="37"/>
      <c r="BJ1089" s="37"/>
      <c r="BK1089" s="37"/>
      <c r="BL1089" s="37"/>
      <c r="BM1089" s="37"/>
      <c r="BN1089" s="26"/>
      <c r="BO1089" s="26"/>
      <c r="BP1089" s="26"/>
      <c r="BQ1089" s="38"/>
      <c r="BR1089" s="26"/>
      <c r="BS1089" s="26"/>
      <c r="BT1089" s="26"/>
      <c r="BU1089" s="26"/>
      <c r="BV1089" s="39"/>
    </row>
    <row r="1090" spans="1:74" ht="15" hidden="1" customHeight="1">
      <c r="A1090" s="67">
        <v>2020</v>
      </c>
      <c r="B1090" s="26">
        <v>1086</v>
      </c>
      <c r="C1090" s="26" t="s">
        <v>129</v>
      </c>
      <c r="D1090" s="26" t="s">
        <v>2433</v>
      </c>
      <c r="E1090" s="26" t="s">
        <v>2434</v>
      </c>
      <c r="F1090" s="68">
        <v>43970</v>
      </c>
      <c r="G1090" s="107" t="s">
        <v>2474</v>
      </c>
      <c r="H1090" s="26" t="s">
        <v>1402</v>
      </c>
      <c r="I1090" s="67" t="s">
        <v>1402</v>
      </c>
      <c r="J1090" s="28" t="s">
        <v>2475</v>
      </c>
      <c r="K1090" s="67" t="s">
        <v>1483</v>
      </c>
      <c r="L1090" s="26" t="s">
        <v>2437</v>
      </c>
      <c r="M1090" s="26" t="s">
        <v>137</v>
      </c>
      <c r="N1090" s="26" t="s">
        <v>138</v>
      </c>
      <c r="O1090" s="26" t="s">
        <v>138</v>
      </c>
      <c r="P1090" s="29">
        <v>16</v>
      </c>
      <c r="Q1090" s="30">
        <v>78</v>
      </c>
      <c r="R1090" s="30">
        <v>7020</v>
      </c>
      <c r="S1090" s="31" t="e">
        <f>#N/A</f>
        <v>#N/A</v>
      </c>
      <c r="T1090" s="30">
        <v>1913</v>
      </c>
      <c r="U1090" s="30">
        <v>1671</v>
      </c>
      <c r="V1090" s="32">
        <v>4.918032786885246</v>
      </c>
      <c r="W1090" s="30">
        <v>52</v>
      </c>
      <c r="X1090" s="30" t="e">
        <f>#N/A</f>
        <v>#N/A</v>
      </c>
      <c r="Y1090" s="30" t="e">
        <f>#N/A</f>
        <v>#N/A</v>
      </c>
      <c r="AB1090" s="33" t="e">
        <f>#N/A</f>
        <v>#N/A</v>
      </c>
      <c r="AC1090" s="30">
        <v>2100</v>
      </c>
      <c r="AD1090" s="30" t="e">
        <f>#N/A</f>
        <v>#N/A</v>
      </c>
      <c r="AE1090" s="34">
        <v>0.84206896551724131</v>
      </c>
      <c r="AG1090" s="30" t="e">
        <f>#N/A</f>
        <v>#N/A</v>
      </c>
      <c r="AH1090" s="30" t="e">
        <f>#N/A</f>
        <v>#N/A</v>
      </c>
      <c r="AI1090" s="30">
        <v>7061</v>
      </c>
      <c r="AJ1090" s="30">
        <v>6501</v>
      </c>
      <c r="AK1090" s="26" t="s">
        <v>139</v>
      </c>
      <c r="AL1090" s="26">
        <v>24</v>
      </c>
      <c r="AM1090" s="26" t="s">
        <v>2438</v>
      </c>
      <c r="AU1090" s="67" t="s">
        <v>1526</v>
      </c>
      <c r="AV1090" s="26" t="s">
        <v>2460</v>
      </c>
      <c r="AW1090" s="26" t="s">
        <v>2461</v>
      </c>
      <c r="BB1090" s="26" t="s">
        <v>2441</v>
      </c>
      <c r="BC1090" s="26" t="s">
        <v>2442</v>
      </c>
      <c r="BD1090" s="37">
        <v>44048</v>
      </c>
      <c r="BE1090" s="30">
        <v>34930</v>
      </c>
      <c r="BF1090" s="30">
        <v>36755</v>
      </c>
      <c r="BG1090" s="37" t="s">
        <v>2443</v>
      </c>
      <c r="BI1090" s="37"/>
      <c r="BJ1090" s="37"/>
      <c r="BK1090" s="37"/>
      <c r="BL1090" s="37"/>
      <c r="BM1090" s="37"/>
      <c r="BN1090" s="26"/>
      <c r="BO1090" s="26"/>
      <c r="BP1090" s="26"/>
      <c r="BQ1090" s="38"/>
      <c r="BR1090" s="26"/>
      <c r="BS1090" s="26"/>
      <c r="BT1090" s="26"/>
      <c r="BU1090" s="26"/>
      <c r="BV1090" s="39"/>
    </row>
    <row r="1091" spans="1:74" ht="15" hidden="1" customHeight="1">
      <c r="A1091" s="26">
        <v>2020</v>
      </c>
      <c r="B1091" s="26">
        <v>1087</v>
      </c>
      <c r="C1091" s="26" t="s">
        <v>129</v>
      </c>
      <c r="D1091" s="26" t="s">
        <v>2433</v>
      </c>
      <c r="E1091" s="26" t="s">
        <v>2434</v>
      </c>
      <c r="F1091" s="27">
        <v>43970</v>
      </c>
      <c r="G1091" s="107" t="s">
        <v>2476</v>
      </c>
      <c r="H1091" s="26" t="s">
        <v>1402</v>
      </c>
      <c r="I1091" s="67" t="s">
        <v>1402</v>
      </c>
      <c r="J1091" s="28" t="s">
        <v>2477</v>
      </c>
      <c r="K1091" s="67" t="s">
        <v>1483</v>
      </c>
      <c r="L1091" s="26" t="s">
        <v>2437</v>
      </c>
      <c r="M1091" s="26" t="s">
        <v>137</v>
      </c>
      <c r="N1091" s="26" t="s">
        <v>138</v>
      </c>
      <c r="O1091" s="26" t="s">
        <v>138</v>
      </c>
      <c r="P1091" s="29">
        <v>17</v>
      </c>
      <c r="Q1091" s="30">
        <v>70</v>
      </c>
      <c r="R1091" s="30">
        <v>4420</v>
      </c>
      <c r="S1091" s="31" t="e">
        <f>#N/A</f>
        <v>#N/A</v>
      </c>
      <c r="T1091" s="30">
        <v>1031</v>
      </c>
      <c r="U1091" s="30">
        <v>917</v>
      </c>
      <c r="V1091" s="32">
        <v>4.838709677419355</v>
      </c>
      <c r="W1091" s="30">
        <v>49</v>
      </c>
      <c r="X1091" s="30" t="e">
        <f>#N/A</f>
        <v>#N/A</v>
      </c>
      <c r="Y1091" s="30" t="e">
        <f>#N/A</f>
        <v>#N/A</v>
      </c>
      <c r="AB1091" s="33" t="e">
        <f>#N/A</f>
        <v>#N/A</v>
      </c>
      <c r="AC1091" s="30">
        <v>2100</v>
      </c>
      <c r="AD1091" s="30" t="e">
        <f>#N/A</f>
        <v>#N/A</v>
      </c>
      <c r="AE1091" s="34">
        <v>0.90307692307692311</v>
      </c>
      <c r="AG1091" s="30" t="e">
        <f>#N/A</f>
        <v>#N/A</v>
      </c>
      <c r="AH1091" s="30" t="e">
        <f>#N/A</f>
        <v>#N/A</v>
      </c>
      <c r="AI1091" s="30">
        <v>4653</v>
      </c>
      <c r="AJ1091" s="30">
        <v>4093</v>
      </c>
      <c r="AK1091" s="26" t="s">
        <v>139</v>
      </c>
      <c r="AL1091" s="26">
        <v>24</v>
      </c>
      <c r="AM1091" s="26" t="s">
        <v>2438</v>
      </c>
      <c r="AU1091" s="67" t="s">
        <v>1526</v>
      </c>
      <c r="AV1091" s="26" t="s">
        <v>2460</v>
      </c>
      <c r="AW1091" s="26" t="s">
        <v>2461</v>
      </c>
      <c r="BB1091" s="26" t="s">
        <v>2441</v>
      </c>
      <c r="BC1091" s="26" t="s">
        <v>2442</v>
      </c>
      <c r="BD1091" s="37">
        <v>44048</v>
      </c>
      <c r="BE1091" s="30">
        <v>34930</v>
      </c>
      <c r="BF1091" s="30">
        <v>36755</v>
      </c>
      <c r="BG1091" s="37" t="s">
        <v>2443</v>
      </c>
      <c r="BI1091" s="37"/>
      <c r="BJ1091" s="37"/>
      <c r="BK1091" s="37"/>
      <c r="BL1091" s="37"/>
      <c r="BM1091" s="37"/>
      <c r="BN1091" s="26"/>
      <c r="BO1091" s="26"/>
      <c r="BP1091" s="26"/>
      <c r="BQ1091" s="38"/>
      <c r="BR1091" s="26"/>
      <c r="BS1091" s="26"/>
      <c r="BT1091" s="26"/>
      <c r="BU1091" s="26"/>
      <c r="BV1091" s="39"/>
    </row>
    <row r="1092" spans="1:74" ht="15" hidden="1" customHeight="1">
      <c r="A1092" s="67">
        <v>2020</v>
      </c>
      <c r="B1092" s="26">
        <v>1088</v>
      </c>
      <c r="C1092" s="26" t="s">
        <v>129</v>
      </c>
      <c r="D1092" s="26" t="s">
        <v>2433</v>
      </c>
      <c r="E1092" s="26" t="s">
        <v>2434</v>
      </c>
      <c r="F1092" s="68">
        <v>43970</v>
      </c>
      <c r="G1092" s="107" t="s">
        <v>2478</v>
      </c>
      <c r="H1092" s="26" t="s">
        <v>1402</v>
      </c>
      <c r="I1092" s="67" t="s">
        <v>1402</v>
      </c>
      <c r="J1092" s="28" t="s">
        <v>2479</v>
      </c>
      <c r="K1092" s="67" t="s">
        <v>1483</v>
      </c>
      <c r="L1092" s="26" t="s">
        <v>2437</v>
      </c>
      <c r="M1092" s="26" t="s">
        <v>137</v>
      </c>
      <c r="N1092" s="26" t="s">
        <v>138</v>
      </c>
      <c r="O1092" s="26" t="s">
        <v>138</v>
      </c>
      <c r="P1092" s="29">
        <v>18</v>
      </c>
      <c r="Q1092" s="30">
        <v>80</v>
      </c>
      <c r="R1092" s="30">
        <v>7360</v>
      </c>
      <c r="S1092" s="31" t="e">
        <f>#N/A</f>
        <v>#N/A</v>
      </c>
      <c r="T1092" s="30">
        <v>1612</v>
      </c>
      <c r="U1092" s="30">
        <v>1355</v>
      </c>
      <c r="V1092" s="32">
        <v>4.8</v>
      </c>
      <c r="W1092" s="30">
        <v>49</v>
      </c>
      <c r="X1092" s="30" t="e">
        <f>#N/A</f>
        <v>#N/A</v>
      </c>
      <c r="Y1092" s="30" t="e">
        <f>#N/A</f>
        <v>#N/A</v>
      </c>
      <c r="AB1092" s="33" t="e">
        <f>#N/A</f>
        <v>#N/A</v>
      </c>
      <c r="AC1092" s="30">
        <v>2100</v>
      </c>
      <c r="AD1092" s="30" t="e">
        <f>#N/A</f>
        <v>#N/A</v>
      </c>
      <c r="AE1092" s="34">
        <v>0.55142857142857138</v>
      </c>
      <c r="AG1092" s="30" t="e">
        <f>#N/A</f>
        <v>#N/A</v>
      </c>
      <c r="AH1092" s="30" t="e">
        <f>#N/A</f>
        <v>#N/A</v>
      </c>
      <c r="AI1092" s="30">
        <v>7376</v>
      </c>
      <c r="AJ1092" s="30">
        <v>6816</v>
      </c>
      <c r="AK1092" s="26" t="s">
        <v>139</v>
      </c>
      <c r="AL1092" s="26">
        <v>24</v>
      </c>
      <c r="AM1092" s="26" t="s">
        <v>2438</v>
      </c>
      <c r="AU1092" s="67" t="s">
        <v>1526</v>
      </c>
      <c r="AV1092" s="26" t="s">
        <v>2460</v>
      </c>
      <c r="AW1092" s="26" t="s">
        <v>2461</v>
      </c>
      <c r="BB1092" s="26" t="s">
        <v>2441</v>
      </c>
      <c r="BC1092" s="26" t="s">
        <v>2442</v>
      </c>
      <c r="BD1092" s="37">
        <v>44048</v>
      </c>
      <c r="BE1092" s="30">
        <v>34930</v>
      </c>
      <c r="BF1092" s="30">
        <v>36755</v>
      </c>
      <c r="BG1092" s="37" t="s">
        <v>2443</v>
      </c>
      <c r="BI1092" s="37"/>
      <c r="BJ1092" s="37"/>
      <c r="BK1092" s="37"/>
      <c r="BL1092" s="37"/>
      <c r="BM1092" s="37"/>
      <c r="BN1092" s="26"/>
      <c r="BO1092" s="26"/>
      <c r="BP1092" s="26"/>
      <c r="BQ1092" s="38"/>
      <c r="BR1092" s="26"/>
      <c r="BS1092" s="26"/>
      <c r="BT1092" s="26"/>
      <c r="BU1092" s="26"/>
      <c r="BV1092" s="39"/>
    </row>
    <row r="1093" spans="1:74" ht="15" hidden="1" customHeight="1">
      <c r="A1093" s="26">
        <v>2020</v>
      </c>
      <c r="B1093" s="26">
        <v>1089</v>
      </c>
      <c r="C1093" s="26" t="s">
        <v>129</v>
      </c>
      <c r="D1093" s="26" t="s">
        <v>2433</v>
      </c>
      <c r="E1093" s="26" t="s">
        <v>2434</v>
      </c>
      <c r="F1093" s="27">
        <v>43970</v>
      </c>
      <c r="G1093" s="107" t="s">
        <v>2480</v>
      </c>
      <c r="H1093" s="26" t="s">
        <v>1402</v>
      </c>
      <c r="I1093" s="67" t="s">
        <v>1402</v>
      </c>
      <c r="J1093" s="28" t="s">
        <v>2481</v>
      </c>
      <c r="K1093" s="67" t="s">
        <v>1483</v>
      </c>
      <c r="L1093" s="26" t="s">
        <v>2437</v>
      </c>
      <c r="M1093" s="26" t="s">
        <v>137</v>
      </c>
      <c r="N1093" s="26" t="s">
        <v>138</v>
      </c>
      <c r="O1093" s="26" t="s">
        <v>138</v>
      </c>
      <c r="P1093" s="29">
        <v>19</v>
      </c>
      <c r="Q1093" s="30">
        <v>77</v>
      </c>
      <c r="R1093" s="30">
        <v>6500</v>
      </c>
      <c r="S1093" s="31" t="e">
        <f>#N/A</f>
        <v>#N/A</v>
      </c>
      <c r="T1093" s="30">
        <v>1625</v>
      </c>
      <c r="U1093" s="30">
        <v>1383</v>
      </c>
      <c r="V1093" s="32">
        <v>5</v>
      </c>
      <c r="W1093" s="30">
        <v>51</v>
      </c>
      <c r="X1093" s="30" t="e">
        <f>#N/A</f>
        <v>#N/A</v>
      </c>
      <c r="Y1093" s="30" t="e">
        <f>#N/A</f>
        <v>#N/A</v>
      </c>
      <c r="AB1093" s="33" t="e">
        <f>#N/A</f>
        <v>#N/A</v>
      </c>
      <c r="AC1093" s="30">
        <v>2100</v>
      </c>
      <c r="AD1093" s="30" t="e">
        <f>#N/A</f>
        <v>#N/A</v>
      </c>
      <c r="AE1093" s="34">
        <v>0.88476190476190475</v>
      </c>
      <c r="AG1093" s="30" t="e">
        <f>#N/A</f>
        <v>#N/A</v>
      </c>
      <c r="AH1093" s="30" t="e">
        <f>#N/A</f>
        <v>#N/A</v>
      </c>
      <c r="AI1093" s="30">
        <v>6589</v>
      </c>
      <c r="AJ1093" s="30">
        <v>6029</v>
      </c>
      <c r="AK1093" s="26" t="s">
        <v>139</v>
      </c>
      <c r="AL1093" s="26">
        <v>24</v>
      </c>
      <c r="AM1093" s="26" t="s">
        <v>2438</v>
      </c>
      <c r="AU1093" s="67" t="s">
        <v>1526</v>
      </c>
      <c r="AV1093" s="26" t="s">
        <v>2460</v>
      </c>
      <c r="AW1093" s="26" t="s">
        <v>2461</v>
      </c>
      <c r="BB1093" s="26" t="s">
        <v>2441</v>
      </c>
      <c r="BC1093" s="26" t="s">
        <v>2442</v>
      </c>
      <c r="BD1093" s="37">
        <v>44048</v>
      </c>
      <c r="BE1093" s="30">
        <v>34930</v>
      </c>
      <c r="BF1093" s="30">
        <v>36755</v>
      </c>
      <c r="BG1093" s="37" t="s">
        <v>2443</v>
      </c>
      <c r="BI1093" s="37"/>
      <c r="BJ1093" s="37"/>
      <c r="BK1093" s="37"/>
      <c r="BL1093" s="37"/>
      <c r="BM1093" s="37"/>
      <c r="BN1093" s="26"/>
      <c r="BO1093" s="26"/>
      <c r="BP1093" s="26"/>
      <c r="BQ1093" s="38"/>
      <c r="BR1093" s="26"/>
      <c r="BS1093" s="26"/>
      <c r="BT1093" s="26"/>
      <c r="BU1093" s="26"/>
      <c r="BV1093" s="39"/>
    </row>
    <row r="1094" spans="1:74" ht="15" hidden="1" customHeight="1">
      <c r="A1094" s="67">
        <v>2020</v>
      </c>
      <c r="B1094" s="26">
        <v>1090</v>
      </c>
      <c r="C1094" s="26" t="s">
        <v>129</v>
      </c>
      <c r="D1094" s="26" t="s">
        <v>2433</v>
      </c>
      <c r="E1094" s="26" t="s">
        <v>2434</v>
      </c>
      <c r="F1094" s="68">
        <v>43970</v>
      </c>
      <c r="G1094" s="107" t="s">
        <v>2482</v>
      </c>
      <c r="H1094" s="26" t="s">
        <v>1402</v>
      </c>
      <c r="I1094" s="67" t="s">
        <v>1402</v>
      </c>
      <c r="J1094" s="28" t="s">
        <v>2483</v>
      </c>
      <c r="K1094" s="67" t="s">
        <v>1483</v>
      </c>
      <c r="L1094" s="26" t="s">
        <v>2437</v>
      </c>
      <c r="M1094" s="26" t="s">
        <v>137</v>
      </c>
      <c r="N1094" s="26" t="s">
        <v>138</v>
      </c>
      <c r="O1094" s="26" t="s">
        <v>138</v>
      </c>
      <c r="P1094" s="29">
        <v>20</v>
      </c>
      <c r="Q1094" s="30">
        <v>66</v>
      </c>
      <c r="R1094" s="30">
        <v>3760</v>
      </c>
      <c r="S1094" s="31" t="e">
        <f>#N/A</f>
        <v>#N/A</v>
      </c>
      <c r="T1094" s="30">
        <v>992</v>
      </c>
      <c r="U1094" s="30">
        <v>877</v>
      </c>
      <c r="V1094" s="32">
        <v>4.7619047619047619</v>
      </c>
      <c r="W1094" s="30">
        <v>53</v>
      </c>
      <c r="X1094" s="30" t="e">
        <f>#N/A</f>
        <v>#N/A</v>
      </c>
      <c r="Y1094" s="30" t="e">
        <f>#N/A</f>
        <v>#N/A</v>
      </c>
      <c r="AB1094" s="33" t="e">
        <f>#N/A</f>
        <v>#N/A</v>
      </c>
      <c r="AC1094" s="30">
        <v>2100</v>
      </c>
      <c r="AD1094" s="30" t="e">
        <f>#N/A</f>
        <v>#N/A</v>
      </c>
      <c r="AE1094" s="34">
        <v>0.98</v>
      </c>
      <c r="AG1094" s="30" t="e">
        <f>#N/A</f>
        <v>#N/A</v>
      </c>
      <c r="AH1094" s="30" t="e">
        <f>#N/A</f>
        <v>#N/A</v>
      </c>
      <c r="AI1094" s="30">
        <v>4042</v>
      </c>
      <c r="AJ1094" s="30">
        <v>3482</v>
      </c>
      <c r="AK1094" s="26" t="s">
        <v>139</v>
      </c>
      <c r="AL1094" s="26">
        <v>24</v>
      </c>
      <c r="AM1094" s="26" t="s">
        <v>2438</v>
      </c>
      <c r="AU1094" s="67" t="s">
        <v>1526</v>
      </c>
      <c r="AV1094" s="26" t="s">
        <v>2460</v>
      </c>
      <c r="AW1094" s="26" t="s">
        <v>2461</v>
      </c>
      <c r="BB1094" s="26" t="s">
        <v>2441</v>
      </c>
      <c r="BC1094" s="26" t="s">
        <v>2442</v>
      </c>
      <c r="BD1094" s="37">
        <v>44048</v>
      </c>
      <c r="BE1094" s="30">
        <v>34930</v>
      </c>
      <c r="BF1094" s="30">
        <v>36755</v>
      </c>
      <c r="BG1094" s="37" t="s">
        <v>2443</v>
      </c>
      <c r="BI1094" s="37"/>
      <c r="BJ1094" s="37"/>
      <c r="BK1094" s="37"/>
      <c r="BL1094" s="37"/>
      <c r="BM1094" s="37"/>
      <c r="BN1094" s="26"/>
      <c r="BO1094" s="26"/>
      <c r="BP1094" s="26"/>
      <c r="BQ1094" s="38"/>
      <c r="BR1094" s="26"/>
      <c r="BS1094" s="26"/>
      <c r="BT1094" s="26"/>
      <c r="BU1094" s="26"/>
      <c r="BV1094" s="39"/>
    </row>
    <row r="1095" spans="1:74" ht="15" hidden="1" customHeight="1">
      <c r="A1095" s="26">
        <v>2020</v>
      </c>
      <c r="B1095" s="26">
        <v>1091</v>
      </c>
      <c r="C1095" s="26" t="s">
        <v>129</v>
      </c>
      <c r="D1095" s="26" t="s">
        <v>2433</v>
      </c>
      <c r="E1095" s="26" t="s">
        <v>2434</v>
      </c>
      <c r="F1095" s="27">
        <v>43970</v>
      </c>
      <c r="G1095" s="107" t="s">
        <v>2484</v>
      </c>
      <c r="H1095" s="26" t="s">
        <v>1402</v>
      </c>
      <c r="I1095" s="67" t="s">
        <v>1402</v>
      </c>
      <c r="J1095" s="28" t="s">
        <v>2485</v>
      </c>
      <c r="K1095" s="67" t="s">
        <v>1483</v>
      </c>
      <c r="L1095" s="26" t="s">
        <v>2437</v>
      </c>
      <c r="M1095" s="26" t="s">
        <v>137</v>
      </c>
      <c r="N1095" s="26" t="s">
        <v>138</v>
      </c>
      <c r="O1095" s="26" t="s">
        <v>138</v>
      </c>
      <c r="P1095" s="29">
        <v>21</v>
      </c>
      <c r="Q1095" s="30">
        <v>61</v>
      </c>
      <c r="R1095" s="30">
        <v>2700</v>
      </c>
      <c r="S1095" s="31" t="e">
        <f>#N/A</f>
        <v>#N/A</v>
      </c>
      <c r="T1095" s="30">
        <v>738</v>
      </c>
      <c r="U1095" s="30">
        <v>648</v>
      </c>
      <c r="V1095" s="32">
        <v>4.4117647058823533</v>
      </c>
      <c r="W1095" s="30">
        <v>61</v>
      </c>
      <c r="X1095" s="30" t="e">
        <f>#N/A</f>
        <v>#N/A</v>
      </c>
      <c r="Y1095" s="30" t="e">
        <f>#N/A</f>
        <v>#N/A</v>
      </c>
      <c r="AB1095" s="33" t="e">
        <f>#N/A</f>
        <v>#N/A</v>
      </c>
      <c r="AC1095" s="30">
        <v>2100</v>
      </c>
      <c r="AD1095" s="30" t="e">
        <f>#N/A</f>
        <v>#N/A</v>
      </c>
      <c r="AE1095" s="34">
        <v>0.98</v>
      </c>
      <c r="AG1095" s="30" t="e">
        <f>#N/A</f>
        <v>#N/A</v>
      </c>
      <c r="AH1095" s="30" t="e">
        <f>#N/A</f>
        <v>#N/A</v>
      </c>
      <c r="AI1095" s="30">
        <v>3062</v>
      </c>
      <c r="AJ1095" s="30">
        <v>2502</v>
      </c>
      <c r="AK1095" s="26" t="s">
        <v>139</v>
      </c>
      <c r="AL1095" s="26">
        <v>24</v>
      </c>
      <c r="AM1095" s="26" t="s">
        <v>2438</v>
      </c>
      <c r="AU1095" s="67" t="s">
        <v>1526</v>
      </c>
      <c r="AV1095" s="26" t="s">
        <v>2460</v>
      </c>
      <c r="AW1095" s="26" t="s">
        <v>2461</v>
      </c>
      <c r="BB1095" s="26" t="s">
        <v>2441</v>
      </c>
      <c r="BC1095" s="26" t="s">
        <v>2442</v>
      </c>
      <c r="BD1095" s="37">
        <v>44048</v>
      </c>
      <c r="BE1095" s="30">
        <v>34930</v>
      </c>
      <c r="BF1095" s="30">
        <v>36755</v>
      </c>
      <c r="BG1095" s="37" t="s">
        <v>2443</v>
      </c>
      <c r="BI1095" s="37"/>
      <c r="BJ1095" s="37"/>
      <c r="BK1095" s="37"/>
      <c r="BL1095" s="37"/>
      <c r="BM1095" s="37"/>
      <c r="BN1095" s="26"/>
      <c r="BO1095" s="26"/>
      <c r="BP1095" s="26"/>
      <c r="BQ1095" s="38"/>
      <c r="BR1095" s="26"/>
      <c r="BS1095" s="26"/>
      <c r="BT1095" s="26"/>
      <c r="BU1095" s="26"/>
      <c r="BV1095" s="39"/>
    </row>
    <row r="1096" spans="1:74" ht="15" hidden="1" customHeight="1">
      <c r="A1096" s="67">
        <v>2020</v>
      </c>
      <c r="B1096" s="26">
        <v>1092</v>
      </c>
      <c r="C1096" s="26" t="s">
        <v>129</v>
      </c>
      <c r="D1096" s="26" t="s">
        <v>2433</v>
      </c>
      <c r="E1096" s="26" t="s">
        <v>2434</v>
      </c>
      <c r="F1096" s="68">
        <v>43970</v>
      </c>
      <c r="G1096" s="107" t="s">
        <v>2486</v>
      </c>
      <c r="H1096" s="26" t="s">
        <v>1402</v>
      </c>
      <c r="I1096" s="67" t="s">
        <v>1402</v>
      </c>
      <c r="J1096" s="28" t="s">
        <v>2487</v>
      </c>
      <c r="K1096" s="67" t="s">
        <v>135</v>
      </c>
      <c r="L1096" s="26" t="s">
        <v>2437</v>
      </c>
      <c r="M1096" s="26" t="s">
        <v>137</v>
      </c>
      <c r="N1096" s="26" t="s">
        <v>138</v>
      </c>
      <c r="O1096" s="26" t="s">
        <v>138</v>
      </c>
      <c r="Q1096" s="30">
        <v>69</v>
      </c>
      <c r="R1096" s="30">
        <v>4040</v>
      </c>
      <c r="S1096" s="31" t="e">
        <f>#N/A</f>
        <v>#N/A</v>
      </c>
      <c r="T1096" s="30">
        <v>1070</v>
      </c>
      <c r="AB1096" s="33" t="e">
        <f>#N/A</f>
        <v>#N/A</v>
      </c>
      <c r="AC1096" s="30">
        <v>2100</v>
      </c>
      <c r="AD1096" s="30" t="e">
        <f>#N/A</f>
        <v>#N/A</v>
      </c>
      <c r="AE1096" s="34">
        <v>0.93833333333333335</v>
      </c>
      <c r="AG1096" s="30" t="e">
        <f>#N/A</f>
        <v>#N/A</v>
      </c>
      <c r="AH1096" s="30" t="e">
        <f>#N/A</f>
        <v>#N/A</v>
      </c>
      <c r="AI1096" s="30">
        <v>4336</v>
      </c>
      <c r="AJ1096" s="30">
        <v>4336</v>
      </c>
      <c r="AK1096" s="26" t="s">
        <v>139</v>
      </c>
      <c r="AL1096" s="26">
        <v>24</v>
      </c>
      <c r="AM1096" s="26" t="s">
        <v>2438</v>
      </c>
      <c r="AU1096" s="67" t="s">
        <v>1526</v>
      </c>
      <c r="AV1096" s="26" t="s">
        <v>2460</v>
      </c>
      <c r="AW1096" s="26" t="s">
        <v>2461</v>
      </c>
      <c r="BB1096" s="26" t="s">
        <v>2488</v>
      </c>
      <c r="BC1096" s="26" t="s">
        <v>2442</v>
      </c>
      <c r="BD1096" s="124">
        <v>44041</v>
      </c>
      <c r="BE1096" s="30">
        <v>34930</v>
      </c>
      <c r="BF1096" s="30">
        <v>36155</v>
      </c>
      <c r="BG1096" s="37" t="s">
        <v>2443</v>
      </c>
      <c r="BI1096" s="37"/>
      <c r="BJ1096" s="37"/>
      <c r="BK1096" s="37"/>
      <c r="BL1096" s="37"/>
      <c r="BM1096" s="37"/>
      <c r="BN1096" s="26"/>
      <c r="BO1096" s="26"/>
      <c r="BP1096" s="26"/>
      <c r="BQ1096" s="38"/>
      <c r="BR1096" s="26"/>
      <c r="BS1096" s="26"/>
      <c r="BT1096" s="26"/>
      <c r="BU1096" s="26"/>
      <c r="BV1096" s="39"/>
    </row>
    <row r="1097" spans="1:74" ht="15" hidden="1" customHeight="1">
      <c r="A1097" s="26">
        <v>2020</v>
      </c>
      <c r="B1097" s="26">
        <v>1093</v>
      </c>
      <c r="C1097" s="26" t="s">
        <v>129</v>
      </c>
      <c r="D1097" s="26" t="s">
        <v>2433</v>
      </c>
      <c r="E1097" s="26" t="s">
        <v>2434</v>
      </c>
      <c r="F1097" s="27">
        <v>43970</v>
      </c>
      <c r="G1097" s="107" t="s">
        <v>2489</v>
      </c>
      <c r="H1097" s="26" t="s">
        <v>1402</v>
      </c>
      <c r="I1097" s="67" t="s">
        <v>1402</v>
      </c>
      <c r="J1097" s="28" t="s">
        <v>2490</v>
      </c>
      <c r="K1097" s="67" t="s">
        <v>135</v>
      </c>
      <c r="L1097" s="26" t="s">
        <v>2437</v>
      </c>
      <c r="M1097" s="26" t="s">
        <v>137</v>
      </c>
      <c r="N1097" s="26" t="s">
        <v>138</v>
      </c>
      <c r="O1097" s="26" t="s">
        <v>138</v>
      </c>
      <c r="Q1097" s="30">
        <v>72</v>
      </c>
      <c r="R1097" s="30">
        <v>4860</v>
      </c>
      <c r="S1097" s="31" t="e">
        <f>#N/A</f>
        <v>#N/A</v>
      </c>
      <c r="T1097" s="30">
        <v>1110</v>
      </c>
      <c r="AB1097" s="33" t="e">
        <f>#N/A</f>
        <v>#N/A</v>
      </c>
      <c r="AC1097" s="30">
        <v>2100</v>
      </c>
      <c r="AD1097" s="30" t="e">
        <f>#N/A</f>
        <v>#N/A</v>
      </c>
      <c r="AE1097" s="34">
        <v>0.94</v>
      </c>
      <c r="AG1097" s="30" t="e">
        <f>#N/A</f>
        <v>#N/A</v>
      </c>
      <c r="AH1097" s="30" t="e">
        <f>#N/A</f>
        <v>#N/A</v>
      </c>
      <c r="AI1097" s="30">
        <v>5317</v>
      </c>
      <c r="AJ1097" s="30">
        <v>5317</v>
      </c>
      <c r="AK1097" s="26" t="s">
        <v>139</v>
      </c>
      <c r="AL1097" s="26">
        <v>24</v>
      </c>
      <c r="AM1097" s="26" t="s">
        <v>2438</v>
      </c>
      <c r="AU1097" s="67" t="s">
        <v>1526</v>
      </c>
      <c r="AV1097" s="26" t="s">
        <v>2460</v>
      </c>
      <c r="AW1097" s="26" t="s">
        <v>2461</v>
      </c>
      <c r="BB1097" s="26" t="s">
        <v>2488</v>
      </c>
      <c r="BC1097" s="26" t="s">
        <v>2442</v>
      </c>
      <c r="BD1097" s="37">
        <v>44041</v>
      </c>
      <c r="BE1097" s="30">
        <v>34930</v>
      </c>
      <c r="BF1097" s="30">
        <v>36155</v>
      </c>
      <c r="BG1097" s="37" t="s">
        <v>2443</v>
      </c>
      <c r="BI1097" s="37"/>
      <c r="BJ1097" s="37"/>
      <c r="BK1097" s="37"/>
      <c r="BL1097" s="37"/>
      <c r="BM1097" s="37"/>
      <c r="BN1097" s="26"/>
      <c r="BO1097" s="26"/>
      <c r="BP1097" s="26"/>
      <c r="BQ1097" s="38"/>
      <c r="BR1097" s="26"/>
      <c r="BS1097" s="26"/>
      <c r="BT1097" s="26"/>
      <c r="BU1097" s="26"/>
      <c r="BV1097" s="39"/>
    </row>
    <row r="1098" spans="1:74" ht="15" hidden="1" customHeight="1">
      <c r="A1098" s="67">
        <v>2020</v>
      </c>
      <c r="B1098" s="26">
        <v>1094</v>
      </c>
      <c r="C1098" s="26" t="s">
        <v>129</v>
      </c>
      <c r="D1098" s="26" t="s">
        <v>2433</v>
      </c>
      <c r="E1098" s="26" t="s">
        <v>2434</v>
      </c>
      <c r="F1098" s="68">
        <v>43970</v>
      </c>
      <c r="G1098" s="107" t="s">
        <v>2491</v>
      </c>
      <c r="H1098" s="26" t="s">
        <v>1402</v>
      </c>
      <c r="I1098" s="67" t="s">
        <v>1402</v>
      </c>
      <c r="J1098" s="28" t="s">
        <v>1084</v>
      </c>
      <c r="K1098" s="26" t="s">
        <v>135</v>
      </c>
      <c r="L1098" s="26" t="s">
        <v>2437</v>
      </c>
      <c r="M1098" s="26" t="s">
        <v>137</v>
      </c>
      <c r="N1098" s="26" t="s">
        <v>138</v>
      </c>
      <c r="O1098" s="26" t="s">
        <v>138</v>
      </c>
      <c r="Q1098" s="30">
        <v>72</v>
      </c>
      <c r="R1098" s="30">
        <v>5820</v>
      </c>
      <c r="S1098" s="31" t="e">
        <f>#N/A</f>
        <v>#N/A</v>
      </c>
      <c r="T1098" s="30">
        <v>1630</v>
      </c>
      <c r="AB1098" s="33" t="e">
        <f>#N/A</f>
        <v>#N/A</v>
      </c>
      <c r="AC1098" s="30">
        <v>2100</v>
      </c>
      <c r="AD1098" s="30" t="e">
        <f>#N/A</f>
        <v>#N/A</v>
      </c>
      <c r="AE1098" s="34">
        <v>0.47</v>
      </c>
      <c r="AG1098" s="30" t="e">
        <f>#N/A</f>
        <v>#N/A</v>
      </c>
      <c r="AH1098" s="30" t="e">
        <f>#N/A</f>
        <v>#N/A</v>
      </c>
      <c r="AI1098" s="30">
        <v>6167</v>
      </c>
      <c r="AJ1098" s="30">
        <v>6167</v>
      </c>
      <c r="AK1098" s="26" t="s">
        <v>139</v>
      </c>
      <c r="AL1098" s="26">
        <v>24</v>
      </c>
      <c r="AM1098" s="26" t="s">
        <v>2438</v>
      </c>
      <c r="AU1098" s="67" t="s">
        <v>1526</v>
      </c>
      <c r="AV1098" s="26" t="s">
        <v>2460</v>
      </c>
      <c r="AW1098" s="26" t="s">
        <v>2461</v>
      </c>
      <c r="BB1098" s="26" t="s">
        <v>2488</v>
      </c>
      <c r="BC1098" s="26" t="s">
        <v>2442</v>
      </c>
      <c r="BD1098" s="37">
        <v>44041</v>
      </c>
      <c r="BE1098" s="30">
        <v>34930</v>
      </c>
      <c r="BF1098" s="30">
        <v>36155</v>
      </c>
      <c r="BG1098" s="37" t="s">
        <v>2443</v>
      </c>
      <c r="BI1098" s="37"/>
      <c r="BJ1098" s="37"/>
      <c r="BK1098" s="37"/>
      <c r="BL1098" s="37"/>
      <c r="BM1098" s="37"/>
      <c r="BN1098" s="26"/>
      <c r="BO1098" s="26"/>
      <c r="BP1098" s="26"/>
      <c r="BQ1098" s="38"/>
      <c r="BR1098" s="26"/>
      <c r="BS1098" s="26"/>
      <c r="BT1098" s="26"/>
      <c r="BU1098" s="26"/>
      <c r="BV1098" s="39"/>
    </row>
    <row r="1099" spans="1:74" ht="15" hidden="1" customHeight="1">
      <c r="A1099" s="26">
        <v>2020</v>
      </c>
      <c r="B1099" s="26">
        <v>1095</v>
      </c>
      <c r="C1099" s="26" t="s">
        <v>129</v>
      </c>
      <c r="D1099" s="26" t="s">
        <v>2433</v>
      </c>
      <c r="E1099" s="26" t="s">
        <v>2434</v>
      </c>
      <c r="F1099" s="27">
        <v>43970</v>
      </c>
      <c r="G1099" s="107" t="s">
        <v>2492</v>
      </c>
      <c r="H1099" s="26" t="s">
        <v>1402</v>
      </c>
      <c r="I1099" s="67" t="s">
        <v>1402</v>
      </c>
      <c r="J1099" s="28" t="s">
        <v>2493</v>
      </c>
      <c r="K1099" s="26" t="s">
        <v>135</v>
      </c>
      <c r="L1099" s="26" t="s">
        <v>2437</v>
      </c>
      <c r="M1099" s="26" t="s">
        <v>137</v>
      </c>
      <c r="N1099" s="26" t="s">
        <v>138</v>
      </c>
      <c r="O1099" s="26" t="s">
        <v>138</v>
      </c>
      <c r="Q1099" s="30">
        <v>63</v>
      </c>
      <c r="R1099" s="30">
        <v>3900</v>
      </c>
      <c r="S1099" s="31" t="e">
        <f>#N/A</f>
        <v>#N/A</v>
      </c>
      <c r="T1099" s="30">
        <v>1030</v>
      </c>
      <c r="AB1099" s="33" t="e">
        <f>#N/A</f>
        <v>#N/A</v>
      </c>
      <c r="AC1099" s="30">
        <v>2100</v>
      </c>
      <c r="AD1099" s="30" t="e">
        <f>#N/A</f>
        <v>#N/A</v>
      </c>
      <c r="AE1099" s="34">
        <v>0.47</v>
      </c>
      <c r="AG1099" s="30" t="e">
        <f>#N/A</f>
        <v>#N/A</v>
      </c>
      <c r="AH1099" s="30" t="e">
        <f>#N/A</f>
        <v>#N/A</v>
      </c>
      <c r="AI1099" s="30">
        <v>4668</v>
      </c>
      <c r="AJ1099" s="30">
        <v>4668</v>
      </c>
      <c r="AK1099" s="26" t="s">
        <v>139</v>
      </c>
      <c r="AL1099" s="26">
        <v>24</v>
      </c>
      <c r="AM1099" s="26" t="s">
        <v>2438</v>
      </c>
      <c r="AU1099" s="67" t="s">
        <v>1526</v>
      </c>
      <c r="AV1099" s="26" t="s">
        <v>2460</v>
      </c>
      <c r="AW1099" s="26" t="s">
        <v>2461</v>
      </c>
      <c r="BB1099" s="26" t="s">
        <v>2488</v>
      </c>
      <c r="BC1099" s="26" t="s">
        <v>2442</v>
      </c>
      <c r="BD1099" s="37">
        <v>44041</v>
      </c>
      <c r="BE1099" s="30">
        <v>34930</v>
      </c>
      <c r="BF1099" s="30">
        <v>36155</v>
      </c>
      <c r="BG1099" s="37" t="s">
        <v>2443</v>
      </c>
      <c r="BI1099" s="37"/>
      <c r="BJ1099" s="37"/>
      <c r="BK1099" s="37"/>
      <c r="BL1099" s="37"/>
      <c r="BM1099" s="37"/>
      <c r="BN1099" s="26"/>
      <c r="BO1099" s="26"/>
      <c r="BP1099" s="26"/>
      <c r="BQ1099" s="38"/>
      <c r="BR1099" s="26"/>
      <c r="BS1099" s="26"/>
      <c r="BT1099" s="26"/>
      <c r="BU1099" s="26"/>
      <c r="BV1099" s="39"/>
    </row>
    <row r="1100" spans="1:74" ht="15" hidden="1" customHeight="1">
      <c r="A1100" s="67">
        <v>2020</v>
      </c>
      <c r="B1100" s="26">
        <v>1096</v>
      </c>
      <c r="C1100" s="26" t="s">
        <v>129</v>
      </c>
      <c r="D1100" s="26" t="s">
        <v>2433</v>
      </c>
      <c r="E1100" s="26" t="s">
        <v>2434</v>
      </c>
      <c r="F1100" s="68">
        <v>43970</v>
      </c>
      <c r="G1100" s="107" t="s">
        <v>2494</v>
      </c>
      <c r="H1100" s="26" t="s">
        <v>1402</v>
      </c>
      <c r="I1100" s="67" t="s">
        <v>1402</v>
      </c>
      <c r="J1100" s="28" t="s">
        <v>2495</v>
      </c>
      <c r="K1100" s="26" t="s">
        <v>135</v>
      </c>
      <c r="L1100" s="26" t="s">
        <v>2437</v>
      </c>
      <c r="M1100" s="26" t="s">
        <v>137</v>
      </c>
      <c r="N1100" s="26" t="s">
        <v>138</v>
      </c>
      <c r="O1100" s="26" t="s">
        <v>138</v>
      </c>
      <c r="Q1100" s="30">
        <v>73</v>
      </c>
      <c r="R1100" s="30">
        <v>5180</v>
      </c>
      <c r="S1100" s="31" t="e">
        <f>#N/A</f>
        <v>#N/A</v>
      </c>
      <c r="T1100" s="30">
        <v>1530</v>
      </c>
      <c r="AB1100" s="33" t="e">
        <f>#N/A</f>
        <v>#N/A</v>
      </c>
      <c r="AC1100" s="30">
        <v>2100</v>
      </c>
      <c r="AD1100" s="30" t="e">
        <f>#N/A</f>
        <v>#N/A</v>
      </c>
      <c r="AE1100" s="34">
        <v>0.47</v>
      </c>
      <c r="AG1100" s="30" t="e">
        <f>#N/A</f>
        <v>#N/A</v>
      </c>
      <c r="AH1100" s="30" t="e">
        <f>#N/A</f>
        <v>#N/A</v>
      </c>
      <c r="AI1100" s="30">
        <v>6200</v>
      </c>
      <c r="AJ1100" s="30">
        <v>6200</v>
      </c>
      <c r="AK1100" s="26" t="s">
        <v>139</v>
      </c>
      <c r="AL1100" s="26">
        <v>24</v>
      </c>
      <c r="AM1100" s="26" t="s">
        <v>2438</v>
      </c>
      <c r="AU1100" s="67" t="s">
        <v>1526</v>
      </c>
      <c r="AV1100" s="26" t="s">
        <v>2460</v>
      </c>
      <c r="AW1100" s="26" t="s">
        <v>2461</v>
      </c>
      <c r="BB1100" s="26" t="s">
        <v>2488</v>
      </c>
      <c r="BC1100" s="26" t="s">
        <v>2442</v>
      </c>
      <c r="BD1100" s="37">
        <v>44041</v>
      </c>
      <c r="BE1100" s="30">
        <v>34930</v>
      </c>
      <c r="BF1100" s="30">
        <v>36155</v>
      </c>
      <c r="BG1100" s="37" t="s">
        <v>2443</v>
      </c>
      <c r="BI1100" s="37"/>
      <c r="BJ1100" s="37"/>
      <c r="BK1100" s="37"/>
      <c r="BL1100" s="37"/>
      <c r="BM1100" s="37"/>
      <c r="BN1100" s="26"/>
      <c r="BO1100" s="26"/>
      <c r="BP1100" s="26"/>
      <c r="BQ1100" s="38"/>
      <c r="BR1100" s="26"/>
      <c r="BS1100" s="26"/>
      <c r="BT1100" s="26"/>
      <c r="BU1100" s="26"/>
      <c r="BV1100" s="39"/>
    </row>
    <row r="1101" spans="1:74" ht="15" hidden="1" customHeight="1">
      <c r="A1101" s="26">
        <v>2020</v>
      </c>
      <c r="B1101" s="26">
        <v>1097</v>
      </c>
      <c r="C1101" s="26" t="s">
        <v>129</v>
      </c>
      <c r="D1101" s="26" t="s">
        <v>2433</v>
      </c>
      <c r="E1101" s="26" t="s">
        <v>2434</v>
      </c>
      <c r="F1101" s="27">
        <v>43970</v>
      </c>
      <c r="G1101" s="107" t="s">
        <v>2496</v>
      </c>
      <c r="H1101" s="26" t="s">
        <v>1402</v>
      </c>
      <c r="I1101" s="67" t="s">
        <v>1402</v>
      </c>
      <c r="J1101" s="28" t="s">
        <v>2497</v>
      </c>
      <c r="K1101" s="26" t="s">
        <v>135</v>
      </c>
      <c r="L1101" s="26" t="s">
        <v>2437</v>
      </c>
      <c r="M1101" s="26" t="s">
        <v>137</v>
      </c>
      <c r="N1101" s="26" t="s">
        <v>138</v>
      </c>
      <c r="O1101" s="26" t="s">
        <v>138</v>
      </c>
      <c r="Q1101" s="30">
        <v>70</v>
      </c>
      <c r="R1101" s="30">
        <v>4800</v>
      </c>
      <c r="S1101" s="31" t="e">
        <f>#N/A</f>
        <v>#N/A</v>
      </c>
      <c r="T1101" s="30">
        <v>1120</v>
      </c>
      <c r="AB1101" s="33" t="e">
        <f>#N/A</f>
        <v>#N/A</v>
      </c>
      <c r="AC1101" s="30">
        <v>2100</v>
      </c>
      <c r="AD1101" s="30" t="e">
        <f>#N/A</f>
        <v>#N/A</v>
      </c>
      <c r="AE1101" s="34">
        <v>0.47</v>
      </c>
      <c r="AG1101" s="30" t="e">
        <f>#N/A</f>
        <v>#N/A</v>
      </c>
      <c r="AH1101" s="30" t="e">
        <f>#N/A</f>
        <v>#N/A</v>
      </c>
      <c r="AI1101" s="30">
        <v>5746</v>
      </c>
      <c r="AJ1101" s="30">
        <v>5746</v>
      </c>
      <c r="AK1101" s="26" t="s">
        <v>139</v>
      </c>
      <c r="AL1101" s="26">
        <v>24</v>
      </c>
      <c r="AM1101" s="26" t="s">
        <v>2438</v>
      </c>
      <c r="AU1101" s="67" t="s">
        <v>1526</v>
      </c>
      <c r="AV1101" s="26" t="s">
        <v>2460</v>
      </c>
      <c r="AW1101" s="26" t="s">
        <v>2461</v>
      </c>
      <c r="BB1101" s="26" t="s">
        <v>2488</v>
      </c>
      <c r="BC1101" s="26" t="s">
        <v>2442</v>
      </c>
      <c r="BD1101" s="37">
        <v>44041</v>
      </c>
      <c r="BE1101" s="30">
        <v>34930</v>
      </c>
      <c r="BF1101" s="30">
        <v>36155</v>
      </c>
      <c r="BG1101" s="37" t="s">
        <v>2443</v>
      </c>
      <c r="BI1101" s="37"/>
      <c r="BJ1101" s="37"/>
      <c r="BK1101" s="37"/>
      <c r="BL1101" s="37"/>
      <c r="BM1101" s="37"/>
      <c r="BN1101" s="26"/>
      <c r="BO1101" s="26"/>
      <c r="BP1101" s="26"/>
      <c r="BQ1101" s="38"/>
      <c r="BR1101" s="26"/>
      <c r="BS1101" s="26"/>
      <c r="BT1101" s="26"/>
      <c r="BU1101" s="26"/>
      <c r="BV1101" s="39"/>
    </row>
    <row r="1102" spans="1:74" ht="15" hidden="1" customHeight="1">
      <c r="A1102" s="67">
        <v>2020</v>
      </c>
      <c r="B1102" s="26">
        <v>1098</v>
      </c>
      <c r="C1102" s="26" t="s">
        <v>129</v>
      </c>
      <c r="D1102" s="26" t="s">
        <v>2433</v>
      </c>
      <c r="E1102" s="26" t="s">
        <v>2434</v>
      </c>
      <c r="F1102" s="68">
        <v>43970</v>
      </c>
      <c r="G1102" s="107" t="s">
        <v>2498</v>
      </c>
      <c r="H1102" s="26" t="s">
        <v>1402</v>
      </c>
      <c r="I1102" s="67" t="s">
        <v>1402</v>
      </c>
      <c r="J1102" s="28" t="s">
        <v>2499</v>
      </c>
      <c r="K1102" s="26" t="s">
        <v>135</v>
      </c>
      <c r="L1102" s="26" t="s">
        <v>2437</v>
      </c>
      <c r="M1102" s="26" t="s">
        <v>137</v>
      </c>
      <c r="N1102" s="26" t="s">
        <v>138</v>
      </c>
      <c r="O1102" s="26" t="s">
        <v>138</v>
      </c>
      <c r="Q1102" s="30">
        <v>68</v>
      </c>
      <c r="R1102" s="30">
        <v>4620</v>
      </c>
      <c r="S1102" s="31" t="e">
        <f>#N/A</f>
        <v>#N/A</v>
      </c>
      <c r="T1102" s="30">
        <v>1090</v>
      </c>
      <c r="AB1102" s="33" t="e">
        <f>#N/A</f>
        <v>#N/A</v>
      </c>
      <c r="AC1102" s="30">
        <v>2100</v>
      </c>
      <c r="AD1102" s="30" t="e">
        <f>#N/A</f>
        <v>#N/A</v>
      </c>
      <c r="AE1102" s="34">
        <v>0.98</v>
      </c>
      <c r="AG1102" s="30" t="e">
        <f>#N/A</f>
        <v>#N/A</v>
      </c>
      <c r="AH1102" s="30" t="e">
        <f>#N/A</f>
        <v>#N/A</v>
      </c>
      <c r="AI1102" s="30">
        <v>5530</v>
      </c>
      <c r="AJ1102" s="30">
        <v>5530</v>
      </c>
      <c r="AK1102" s="26" t="s">
        <v>139</v>
      </c>
      <c r="AL1102" s="26">
        <v>24</v>
      </c>
      <c r="AM1102" s="26" t="s">
        <v>2438</v>
      </c>
      <c r="AU1102" s="67" t="s">
        <v>1526</v>
      </c>
      <c r="AV1102" s="26" t="s">
        <v>2460</v>
      </c>
      <c r="AW1102" s="26" t="s">
        <v>2461</v>
      </c>
      <c r="BB1102" s="26" t="s">
        <v>2488</v>
      </c>
      <c r="BC1102" s="26" t="s">
        <v>2442</v>
      </c>
      <c r="BD1102" s="37">
        <v>44041</v>
      </c>
      <c r="BE1102" s="30">
        <v>34930</v>
      </c>
      <c r="BF1102" s="30">
        <v>36155</v>
      </c>
      <c r="BG1102" s="37" t="s">
        <v>2443</v>
      </c>
      <c r="BI1102" s="37"/>
      <c r="BJ1102" s="37"/>
      <c r="BK1102" s="37"/>
      <c r="BL1102" s="37"/>
      <c r="BM1102" s="37"/>
      <c r="BN1102" s="26"/>
      <c r="BO1102" s="26"/>
      <c r="BP1102" s="26"/>
      <c r="BQ1102" s="38"/>
      <c r="BR1102" s="26"/>
      <c r="BS1102" s="26"/>
      <c r="BT1102" s="26"/>
      <c r="BU1102" s="26"/>
      <c r="BV1102" s="39"/>
    </row>
    <row r="1103" spans="1:74" ht="15" hidden="1" customHeight="1">
      <c r="A1103" s="26">
        <v>2020</v>
      </c>
      <c r="B1103" s="26">
        <v>1099</v>
      </c>
      <c r="C1103" s="26" t="s">
        <v>129</v>
      </c>
      <c r="D1103" s="26" t="s">
        <v>2433</v>
      </c>
      <c r="E1103" s="26" t="s">
        <v>2434</v>
      </c>
      <c r="F1103" s="27">
        <v>43970</v>
      </c>
      <c r="G1103" s="107" t="s">
        <v>2500</v>
      </c>
      <c r="H1103" s="26" t="s">
        <v>1402</v>
      </c>
      <c r="I1103" s="67" t="s">
        <v>1402</v>
      </c>
      <c r="J1103" s="28" t="s">
        <v>2501</v>
      </c>
      <c r="K1103" s="26" t="s">
        <v>135</v>
      </c>
      <c r="L1103" s="26" t="s">
        <v>2437</v>
      </c>
      <c r="M1103" s="26" t="s">
        <v>137</v>
      </c>
      <c r="N1103" s="26" t="s">
        <v>138</v>
      </c>
      <c r="O1103" s="26" t="s">
        <v>138</v>
      </c>
      <c r="Q1103" s="30">
        <v>72</v>
      </c>
      <c r="R1103" s="30">
        <v>5840</v>
      </c>
      <c r="S1103" s="31" t="e">
        <f>#N/A</f>
        <v>#N/A</v>
      </c>
      <c r="T1103" s="30">
        <v>1445</v>
      </c>
      <c r="AB1103" s="33" t="e">
        <f>#N/A</f>
        <v>#N/A</v>
      </c>
      <c r="AC1103" s="30">
        <v>2100</v>
      </c>
      <c r="AD1103" s="30" t="e">
        <f>#N/A</f>
        <v>#N/A</v>
      </c>
      <c r="AE1103" s="34">
        <v>0.98</v>
      </c>
      <c r="AG1103" s="30" t="e">
        <f>#N/A</f>
        <v>#N/A</v>
      </c>
      <c r="AH1103" s="30" t="e">
        <f>#N/A</f>
        <v>#N/A</v>
      </c>
      <c r="AI1103" s="30">
        <v>6990</v>
      </c>
      <c r="AJ1103" s="30">
        <v>6990</v>
      </c>
      <c r="AK1103" s="26" t="s">
        <v>139</v>
      </c>
      <c r="AL1103" s="26">
        <v>24</v>
      </c>
      <c r="AM1103" s="26" t="s">
        <v>2438</v>
      </c>
      <c r="AU1103" s="67" t="s">
        <v>1526</v>
      </c>
      <c r="AV1103" s="26" t="s">
        <v>2460</v>
      </c>
      <c r="AW1103" s="26" t="s">
        <v>2461</v>
      </c>
      <c r="BB1103" s="26" t="s">
        <v>2488</v>
      </c>
      <c r="BC1103" s="26" t="s">
        <v>2442</v>
      </c>
      <c r="BD1103" s="37">
        <v>44041</v>
      </c>
      <c r="BE1103" s="30">
        <v>34930</v>
      </c>
      <c r="BF1103" s="30">
        <v>36155</v>
      </c>
      <c r="BG1103" s="37" t="s">
        <v>2443</v>
      </c>
      <c r="BI1103" s="37"/>
      <c r="BJ1103" s="37"/>
      <c r="BK1103" s="37"/>
      <c r="BL1103" s="37"/>
      <c r="BM1103" s="37"/>
      <c r="BN1103" s="26"/>
      <c r="BO1103" s="26"/>
      <c r="BP1103" s="26"/>
      <c r="BQ1103" s="38"/>
      <c r="BR1103" s="26"/>
      <c r="BS1103" s="26"/>
      <c r="BT1103" s="26"/>
      <c r="BU1103" s="26"/>
      <c r="BV1103" s="39"/>
    </row>
    <row r="1104" spans="1:74" ht="15" hidden="1" customHeight="1">
      <c r="A1104" s="67">
        <v>2020</v>
      </c>
      <c r="B1104" s="26">
        <v>1100</v>
      </c>
      <c r="C1104" s="26" t="s">
        <v>129</v>
      </c>
      <c r="D1104" s="26" t="s">
        <v>2433</v>
      </c>
      <c r="E1104" s="26" t="s">
        <v>2434</v>
      </c>
      <c r="F1104" s="68">
        <v>43970</v>
      </c>
      <c r="G1104" s="107" t="s">
        <v>2502</v>
      </c>
      <c r="H1104" s="26" t="s">
        <v>1402</v>
      </c>
      <c r="I1104" s="67" t="s">
        <v>1402</v>
      </c>
      <c r="J1104" s="28" t="s">
        <v>2503</v>
      </c>
      <c r="K1104" s="26" t="s">
        <v>135</v>
      </c>
      <c r="L1104" s="26" t="s">
        <v>2437</v>
      </c>
      <c r="M1104" s="26" t="s">
        <v>137</v>
      </c>
      <c r="N1104" s="26" t="s">
        <v>138</v>
      </c>
      <c r="O1104" s="26" t="s">
        <v>138</v>
      </c>
      <c r="Q1104" s="30">
        <v>64</v>
      </c>
      <c r="R1104" s="30">
        <v>3290</v>
      </c>
      <c r="S1104" s="31" t="e">
        <f>#N/A</f>
        <v>#N/A</v>
      </c>
      <c r="T1104" s="30">
        <v>845</v>
      </c>
      <c r="AB1104" s="33" t="e">
        <f>#N/A</f>
        <v>#N/A</v>
      </c>
      <c r="AC1104" s="30">
        <v>2100</v>
      </c>
      <c r="AD1104" s="30" t="e">
        <f>#N/A</f>
        <v>#N/A</v>
      </c>
      <c r="AE1104" s="34">
        <v>0.92</v>
      </c>
      <c r="AG1104" s="30" t="e">
        <f>#N/A</f>
        <v>#N/A</v>
      </c>
      <c r="AH1104" s="30" t="e">
        <f>#N/A</f>
        <v>#N/A</v>
      </c>
      <c r="AI1104" s="30">
        <v>3938</v>
      </c>
      <c r="AJ1104" s="30">
        <v>3938</v>
      </c>
      <c r="AK1104" s="26" t="s">
        <v>139</v>
      </c>
      <c r="AL1104" s="26">
        <v>24</v>
      </c>
      <c r="AM1104" s="26" t="s">
        <v>2438</v>
      </c>
      <c r="AU1104" s="67" t="s">
        <v>1526</v>
      </c>
      <c r="AV1104" s="26" t="s">
        <v>2460</v>
      </c>
      <c r="AW1104" s="26" t="s">
        <v>2461</v>
      </c>
      <c r="BB1104" s="26" t="s">
        <v>2488</v>
      </c>
      <c r="BC1104" s="26" t="s">
        <v>2442</v>
      </c>
      <c r="BD1104" s="37">
        <v>44041</v>
      </c>
      <c r="BE1104" s="30">
        <v>34930</v>
      </c>
      <c r="BF1104" s="30">
        <v>36155</v>
      </c>
      <c r="BG1104" s="37" t="s">
        <v>2443</v>
      </c>
      <c r="BI1104" s="37"/>
      <c r="BJ1104" s="37"/>
      <c r="BK1104" s="37"/>
      <c r="BL1104" s="37"/>
      <c r="BM1104" s="37"/>
      <c r="BN1104" s="26"/>
      <c r="BO1104" s="26"/>
      <c r="BP1104" s="26"/>
      <c r="BQ1104" s="38"/>
      <c r="BR1104" s="26"/>
      <c r="BS1104" s="26"/>
      <c r="BT1104" s="26"/>
      <c r="BU1104" s="26"/>
      <c r="BV1104" s="39"/>
    </row>
    <row r="1105" spans="1:74" ht="15" hidden="1" customHeight="1">
      <c r="A1105" s="26">
        <v>2020</v>
      </c>
      <c r="B1105" s="26">
        <v>1101</v>
      </c>
      <c r="C1105" s="26" t="s">
        <v>129</v>
      </c>
      <c r="D1105" s="26" t="s">
        <v>2433</v>
      </c>
      <c r="E1105" s="26" t="s">
        <v>2434</v>
      </c>
      <c r="F1105" s="27">
        <v>43970</v>
      </c>
      <c r="G1105" s="107" t="s">
        <v>2504</v>
      </c>
      <c r="H1105" s="26" t="s">
        <v>1402</v>
      </c>
      <c r="I1105" s="67" t="s">
        <v>1402</v>
      </c>
      <c r="J1105" s="28" t="s">
        <v>2505</v>
      </c>
      <c r="K1105" s="26" t="s">
        <v>135</v>
      </c>
      <c r="L1105" s="26" t="s">
        <v>2437</v>
      </c>
      <c r="M1105" s="26" t="s">
        <v>137</v>
      </c>
      <c r="N1105" s="26" t="s">
        <v>138</v>
      </c>
      <c r="O1105" s="26" t="s">
        <v>138</v>
      </c>
      <c r="Q1105" s="30">
        <v>70</v>
      </c>
      <c r="R1105" s="30">
        <v>4960</v>
      </c>
      <c r="S1105" s="31" t="e">
        <f>#N/A</f>
        <v>#N/A</v>
      </c>
      <c r="T1105" s="30">
        <v>1375</v>
      </c>
      <c r="AB1105" s="33" t="e">
        <f>#N/A</f>
        <v>#N/A</v>
      </c>
      <c r="AC1105" s="30">
        <v>2100</v>
      </c>
      <c r="AD1105" s="30" t="e">
        <f>#N/A</f>
        <v>#N/A</v>
      </c>
      <c r="AE1105" s="34">
        <v>0.92</v>
      </c>
      <c r="AG1105" s="30" t="e">
        <f>#N/A</f>
        <v>#N/A</v>
      </c>
      <c r="AH1105" s="30" t="e">
        <f>#N/A</f>
        <v>#N/A</v>
      </c>
      <c r="AI1105" s="30">
        <v>5937</v>
      </c>
      <c r="AJ1105" s="30">
        <v>5937</v>
      </c>
      <c r="AK1105" s="26" t="s">
        <v>139</v>
      </c>
      <c r="AL1105" s="26">
        <v>24</v>
      </c>
      <c r="AM1105" s="26" t="s">
        <v>2438</v>
      </c>
      <c r="AU1105" s="67" t="s">
        <v>1526</v>
      </c>
      <c r="AV1105" s="26" t="s">
        <v>2460</v>
      </c>
      <c r="AW1105" s="26" t="s">
        <v>2461</v>
      </c>
      <c r="BB1105" s="26" t="s">
        <v>2488</v>
      </c>
      <c r="BC1105" s="26" t="s">
        <v>2442</v>
      </c>
      <c r="BD1105" s="37">
        <v>44041</v>
      </c>
      <c r="BE1105" s="30">
        <v>34930</v>
      </c>
      <c r="BF1105" s="30">
        <v>36155</v>
      </c>
      <c r="BG1105" s="37" t="s">
        <v>2443</v>
      </c>
      <c r="BI1105" s="37"/>
      <c r="BJ1105" s="37"/>
      <c r="BK1105" s="37"/>
      <c r="BL1105" s="37"/>
      <c r="BM1105" s="37"/>
      <c r="BN1105" s="26"/>
      <c r="BO1105" s="26"/>
      <c r="BP1105" s="26"/>
      <c r="BQ1105" s="38"/>
      <c r="BR1105" s="26"/>
      <c r="BS1105" s="26"/>
      <c r="BT1105" s="26"/>
      <c r="BU1105" s="26"/>
      <c r="BV1105" s="39"/>
    </row>
    <row r="1106" spans="1:74" ht="15" hidden="1" customHeight="1">
      <c r="A1106" s="67">
        <v>2020</v>
      </c>
      <c r="B1106" s="26">
        <v>1102</v>
      </c>
      <c r="C1106" s="26" t="s">
        <v>129</v>
      </c>
      <c r="D1106" s="26" t="s">
        <v>2433</v>
      </c>
      <c r="E1106" s="26" t="s">
        <v>2434</v>
      </c>
      <c r="F1106" s="68">
        <v>43970</v>
      </c>
      <c r="G1106" s="107" t="s">
        <v>2506</v>
      </c>
      <c r="H1106" s="26" t="s">
        <v>1402</v>
      </c>
      <c r="I1106" s="67" t="s">
        <v>1402</v>
      </c>
      <c r="J1106" s="28" t="s">
        <v>2507</v>
      </c>
      <c r="K1106" s="26" t="s">
        <v>135</v>
      </c>
      <c r="L1106" s="26" t="s">
        <v>2437</v>
      </c>
      <c r="M1106" s="26" t="s">
        <v>137</v>
      </c>
      <c r="N1106" s="26" t="s">
        <v>138</v>
      </c>
      <c r="O1106" s="26" t="s">
        <v>138</v>
      </c>
      <c r="Q1106" s="30">
        <v>68</v>
      </c>
      <c r="R1106" s="30">
        <v>4530</v>
      </c>
      <c r="S1106" s="31" t="e">
        <f>#N/A</f>
        <v>#N/A</v>
      </c>
      <c r="T1106" s="30">
        <v>1102</v>
      </c>
      <c r="AB1106" s="33" t="e">
        <f>#N/A</f>
        <v>#N/A</v>
      </c>
      <c r="AC1106" s="30">
        <v>2100</v>
      </c>
      <c r="AD1106" s="30" t="e">
        <f>#N/A</f>
        <v>#N/A</v>
      </c>
      <c r="AE1106" s="34">
        <v>0.63</v>
      </c>
      <c r="AG1106" s="30" t="e">
        <f>#N/A</f>
        <v>#N/A</v>
      </c>
      <c r="AH1106" s="30" t="e">
        <f>#N/A</f>
        <v>#N/A</v>
      </c>
      <c r="AI1106" s="30">
        <v>5422</v>
      </c>
      <c r="AJ1106" s="30">
        <v>5422</v>
      </c>
      <c r="AK1106" s="26" t="s">
        <v>139</v>
      </c>
      <c r="AL1106" s="26">
        <v>24</v>
      </c>
      <c r="AM1106" s="26" t="s">
        <v>2438</v>
      </c>
      <c r="AU1106" s="67" t="s">
        <v>1526</v>
      </c>
      <c r="AV1106" s="26" t="s">
        <v>2460</v>
      </c>
      <c r="AW1106" s="26" t="s">
        <v>2461</v>
      </c>
      <c r="BB1106" s="26" t="s">
        <v>2488</v>
      </c>
      <c r="BC1106" s="26" t="s">
        <v>2442</v>
      </c>
      <c r="BD1106" s="37">
        <v>44041</v>
      </c>
      <c r="BE1106" s="30">
        <v>34930</v>
      </c>
      <c r="BF1106" s="30">
        <v>36155</v>
      </c>
      <c r="BG1106" s="37" t="s">
        <v>2443</v>
      </c>
      <c r="BI1106" s="37"/>
      <c r="BJ1106" s="37"/>
      <c r="BK1106" s="37"/>
      <c r="BL1106" s="37"/>
      <c r="BM1106" s="37"/>
      <c r="BN1106" s="26"/>
      <c r="BO1106" s="26"/>
      <c r="BP1106" s="26"/>
      <c r="BQ1106" s="38"/>
      <c r="BR1106" s="26"/>
      <c r="BS1106" s="26"/>
      <c r="BT1106" s="26"/>
      <c r="BU1106" s="26"/>
      <c r="BV1106" s="39"/>
    </row>
    <row r="1107" spans="1:74" ht="15" hidden="1" customHeight="1">
      <c r="A1107" s="26">
        <v>2020</v>
      </c>
      <c r="B1107" s="26">
        <v>1103</v>
      </c>
      <c r="C1107" s="26" t="s">
        <v>129</v>
      </c>
      <c r="D1107" s="26" t="s">
        <v>2433</v>
      </c>
      <c r="E1107" s="26" t="s">
        <v>2434</v>
      </c>
      <c r="F1107" s="27">
        <v>43970</v>
      </c>
      <c r="G1107" s="107" t="s">
        <v>2508</v>
      </c>
      <c r="H1107" s="26" t="s">
        <v>1402</v>
      </c>
      <c r="I1107" s="67" t="s">
        <v>1402</v>
      </c>
      <c r="J1107" s="28" t="s">
        <v>2509</v>
      </c>
      <c r="K1107" s="26" t="s">
        <v>135</v>
      </c>
      <c r="L1107" s="26" t="s">
        <v>2437</v>
      </c>
      <c r="M1107" s="26" t="s">
        <v>137</v>
      </c>
      <c r="N1107" s="26" t="s">
        <v>138</v>
      </c>
      <c r="O1107" s="26" t="s">
        <v>138</v>
      </c>
      <c r="Q1107" s="30">
        <v>69</v>
      </c>
      <c r="R1107" s="30">
        <v>4500</v>
      </c>
      <c r="S1107" s="31" t="e">
        <f>#N/A</f>
        <v>#N/A</v>
      </c>
      <c r="T1107" s="30">
        <v>1328</v>
      </c>
      <c r="AB1107" s="33" t="e">
        <f>#N/A</f>
        <v>#N/A</v>
      </c>
      <c r="AC1107" s="30">
        <v>2100</v>
      </c>
      <c r="AD1107" s="30" t="e">
        <f>#N/A</f>
        <v>#N/A</v>
      </c>
      <c r="AE1107" s="34">
        <v>0.63</v>
      </c>
      <c r="AG1107" s="30" t="e">
        <f>#N/A</f>
        <v>#N/A</v>
      </c>
      <c r="AH1107" s="30" t="e">
        <f>#N/A</f>
        <v>#N/A</v>
      </c>
      <c r="AI1107" s="30">
        <v>5387</v>
      </c>
      <c r="AJ1107" s="30">
        <v>5387</v>
      </c>
      <c r="AK1107" s="26" t="s">
        <v>139</v>
      </c>
      <c r="AL1107" s="26">
        <v>24</v>
      </c>
      <c r="AM1107" s="26" t="s">
        <v>2438</v>
      </c>
      <c r="AU1107" s="67" t="s">
        <v>1526</v>
      </c>
      <c r="AV1107" s="26" t="s">
        <v>2460</v>
      </c>
      <c r="AW1107" s="26" t="s">
        <v>2461</v>
      </c>
      <c r="BB1107" s="26" t="s">
        <v>2488</v>
      </c>
      <c r="BC1107" s="26" t="s">
        <v>2442</v>
      </c>
      <c r="BD1107" s="37">
        <v>44041</v>
      </c>
      <c r="BE1107" s="30">
        <v>34930</v>
      </c>
      <c r="BF1107" s="30">
        <v>36155</v>
      </c>
      <c r="BG1107" s="37" t="s">
        <v>2443</v>
      </c>
      <c r="BI1107" s="37"/>
      <c r="BJ1107" s="37"/>
      <c r="BK1107" s="37"/>
      <c r="BL1107" s="37"/>
      <c r="BM1107" s="37"/>
      <c r="BN1107" s="26"/>
      <c r="BO1107" s="26"/>
      <c r="BP1107" s="26"/>
      <c r="BQ1107" s="38"/>
      <c r="BR1107" s="26"/>
      <c r="BS1107" s="26"/>
      <c r="BT1107" s="26"/>
      <c r="BU1107" s="26"/>
      <c r="BV1107" s="39"/>
    </row>
    <row r="1108" spans="1:74" ht="15" hidden="1" customHeight="1">
      <c r="A1108" s="67">
        <v>2020</v>
      </c>
      <c r="B1108" s="26">
        <v>1104</v>
      </c>
      <c r="C1108" s="26" t="s">
        <v>129</v>
      </c>
      <c r="D1108" s="26" t="s">
        <v>2433</v>
      </c>
      <c r="E1108" s="26" t="s">
        <v>2434</v>
      </c>
      <c r="F1108" s="68">
        <v>43970</v>
      </c>
      <c r="G1108" s="107" t="s">
        <v>2510</v>
      </c>
      <c r="H1108" s="26" t="s">
        <v>1402</v>
      </c>
      <c r="I1108" s="67" t="s">
        <v>1402</v>
      </c>
      <c r="J1108" s="28" t="s">
        <v>1084</v>
      </c>
      <c r="K1108" s="26" t="s">
        <v>135</v>
      </c>
      <c r="L1108" s="26" t="s">
        <v>2437</v>
      </c>
      <c r="M1108" s="26" t="s">
        <v>137</v>
      </c>
      <c r="N1108" s="26" t="s">
        <v>138</v>
      </c>
      <c r="O1108" s="26" t="s">
        <v>138</v>
      </c>
      <c r="Q1108" s="30">
        <v>76</v>
      </c>
      <c r="R1108" s="30">
        <v>6810</v>
      </c>
      <c r="S1108" s="31" t="e">
        <f>#N/A</f>
        <v>#N/A</v>
      </c>
      <c r="T1108" s="30">
        <v>1800</v>
      </c>
      <c r="AB1108" s="33" t="e">
        <f>#N/A</f>
        <v>#N/A</v>
      </c>
      <c r="AC1108" s="30">
        <v>2100</v>
      </c>
      <c r="AD1108" s="30" t="e">
        <f>#N/A</f>
        <v>#N/A</v>
      </c>
      <c r="AE1108" s="34">
        <v>0.9</v>
      </c>
      <c r="AG1108" s="30" t="e">
        <f>#N/A</f>
        <v>#N/A</v>
      </c>
      <c r="AH1108" s="30" t="e">
        <f>#N/A</f>
        <v>#N/A</v>
      </c>
      <c r="AI1108" s="30">
        <v>8152</v>
      </c>
      <c r="AJ1108" s="30">
        <v>8152</v>
      </c>
      <c r="AK1108" s="26" t="s">
        <v>139</v>
      </c>
      <c r="AL1108" s="26">
        <v>24</v>
      </c>
      <c r="AM1108" s="26" t="s">
        <v>2438</v>
      </c>
      <c r="AU1108" s="67" t="s">
        <v>1526</v>
      </c>
      <c r="AV1108" s="26" t="s">
        <v>2460</v>
      </c>
      <c r="AW1108" s="26" t="s">
        <v>2461</v>
      </c>
      <c r="BB1108" s="26" t="s">
        <v>2488</v>
      </c>
      <c r="BC1108" s="26" t="s">
        <v>2442</v>
      </c>
      <c r="BD1108" s="37">
        <v>44041</v>
      </c>
      <c r="BE1108" s="30">
        <v>34930</v>
      </c>
      <c r="BF1108" s="30">
        <v>36155</v>
      </c>
      <c r="BG1108" s="37" t="s">
        <v>2443</v>
      </c>
      <c r="BI1108" s="37"/>
      <c r="BJ1108" s="37"/>
      <c r="BK1108" s="37"/>
      <c r="BL1108" s="37"/>
      <c r="BM1108" s="37"/>
      <c r="BN1108" s="26"/>
      <c r="BO1108" s="26"/>
      <c r="BP1108" s="26"/>
      <c r="BQ1108" s="38"/>
      <c r="BR1108" s="26"/>
      <c r="BS1108" s="26"/>
      <c r="BT1108" s="26"/>
      <c r="BU1108" s="26"/>
      <c r="BV1108" s="39"/>
    </row>
    <row r="1109" spans="1:74" ht="15" hidden="1" customHeight="1">
      <c r="A1109" s="26">
        <v>2020</v>
      </c>
      <c r="B1109" s="26">
        <v>1105</v>
      </c>
      <c r="C1109" s="26" t="s">
        <v>129</v>
      </c>
      <c r="D1109" s="26" t="s">
        <v>2433</v>
      </c>
      <c r="E1109" s="26" t="s">
        <v>2434</v>
      </c>
      <c r="F1109" s="27">
        <v>43970</v>
      </c>
      <c r="G1109" s="107" t="s">
        <v>2511</v>
      </c>
      <c r="H1109" s="26" t="s">
        <v>1402</v>
      </c>
      <c r="I1109" s="67" t="s">
        <v>1402</v>
      </c>
      <c r="J1109" s="28" t="s">
        <v>2512</v>
      </c>
      <c r="K1109" s="26" t="s">
        <v>135</v>
      </c>
      <c r="L1109" s="26" t="s">
        <v>2437</v>
      </c>
      <c r="M1109" s="26" t="s">
        <v>137</v>
      </c>
      <c r="N1109" s="26" t="s">
        <v>138</v>
      </c>
      <c r="O1109" s="26" t="s">
        <v>138</v>
      </c>
      <c r="Q1109" s="30">
        <v>76</v>
      </c>
      <c r="R1109" s="30">
        <v>6530</v>
      </c>
      <c r="S1109" s="31" t="e">
        <f>#N/A</f>
        <v>#N/A</v>
      </c>
      <c r="T1109" s="30">
        <v>1685</v>
      </c>
      <c r="AB1109" s="33" t="e">
        <f>#N/A</f>
        <v>#N/A</v>
      </c>
      <c r="AC1109" s="30">
        <v>2100</v>
      </c>
      <c r="AD1109" s="30" t="e">
        <f>#N/A</f>
        <v>#N/A</v>
      </c>
      <c r="AE1109" s="34">
        <v>0.9</v>
      </c>
      <c r="AG1109" s="30" t="e">
        <f>#N/A</f>
        <v>#N/A</v>
      </c>
      <c r="AH1109" s="30" t="e">
        <f>#N/A</f>
        <v>#N/A</v>
      </c>
      <c r="AI1109" s="30">
        <v>7816</v>
      </c>
      <c r="AJ1109" s="30">
        <v>7816</v>
      </c>
      <c r="AK1109" s="26" t="s">
        <v>139</v>
      </c>
      <c r="AL1109" s="26">
        <v>24</v>
      </c>
      <c r="AM1109" s="26" t="s">
        <v>2438</v>
      </c>
      <c r="AU1109" s="67" t="s">
        <v>1526</v>
      </c>
      <c r="AV1109" s="26" t="s">
        <v>2460</v>
      </c>
      <c r="AW1109" s="26" t="s">
        <v>2461</v>
      </c>
      <c r="BB1109" s="26" t="s">
        <v>2488</v>
      </c>
      <c r="BC1109" s="26" t="s">
        <v>2442</v>
      </c>
      <c r="BD1109" s="37">
        <v>44041</v>
      </c>
      <c r="BE1109" s="30">
        <v>34930</v>
      </c>
      <c r="BF1109" s="30">
        <v>36155</v>
      </c>
      <c r="BG1109" s="37" t="s">
        <v>2443</v>
      </c>
      <c r="BI1109" s="37"/>
      <c r="BJ1109" s="37"/>
      <c r="BK1109" s="37"/>
      <c r="BL1109" s="37"/>
      <c r="BM1109" s="37"/>
      <c r="BN1109" s="26"/>
      <c r="BO1109" s="26"/>
      <c r="BP1109" s="26"/>
      <c r="BQ1109" s="38"/>
      <c r="BR1109" s="26"/>
      <c r="BS1109" s="26"/>
      <c r="BT1109" s="26"/>
      <c r="BU1109" s="26"/>
      <c r="BV1109" s="39"/>
    </row>
    <row r="1110" spans="1:74" ht="15" hidden="1" customHeight="1">
      <c r="A1110" s="67">
        <v>2020</v>
      </c>
      <c r="B1110" s="26">
        <v>1106</v>
      </c>
      <c r="C1110" s="26" t="s">
        <v>129</v>
      </c>
      <c r="D1110" s="26" t="s">
        <v>2433</v>
      </c>
      <c r="E1110" s="26" t="s">
        <v>2434</v>
      </c>
      <c r="F1110" s="68">
        <v>43970</v>
      </c>
      <c r="G1110" s="107" t="s">
        <v>2513</v>
      </c>
      <c r="H1110" s="26" t="s">
        <v>1402</v>
      </c>
      <c r="I1110" s="67" t="s">
        <v>1402</v>
      </c>
      <c r="J1110" s="28" t="s">
        <v>2514</v>
      </c>
      <c r="K1110" s="26" t="s">
        <v>135</v>
      </c>
      <c r="L1110" s="26" t="s">
        <v>2437</v>
      </c>
      <c r="M1110" s="26" t="s">
        <v>137</v>
      </c>
      <c r="N1110" s="26" t="s">
        <v>138</v>
      </c>
      <c r="O1110" s="26" t="s">
        <v>138</v>
      </c>
      <c r="Q1110" s="30">
        <v>72</v>
      </c>
      <c r="R1110" s="30">
        <v>4670</v>
      </c>
      <c r="S1110" s="31" t="e">
        <f>#N/A</f>
        <v>#N/A</v>
      </c>
      <c r="T1110" s="30">
        <v>940</v>
      </c>
      <c r="AB1110" s="33" t="e">
        <f>#N/A</f>
        <v>#N/A</v>
      </c>
      <c r="AC1110" s="30">
        <v>2100</v>
      </c>
      <c r="AD1110" s="30" t="e">
        <f>#N/A</f>
        <v>#N/A</v>
      </c>
      <c r="AE1110" s="34">
        <v>0.98</v>
      </c>
      <c r="AG1110" s="30" t="e">
        <f>#N/A</f>
        <v>#N/A</v>
      </c>
      <c r="AH1110" s="30" t="e">
        <f>#N/A</f>
        <v>#N/A</v>
      </c>
      <c r="AI1110" s="30">
        <v>5716</v>
      </c>
      <c r="AJ1110" s="30">
        <v>5716</v>
      </c>
      <c r="AK1110" s="26" t="s">
        <v>139</v>
      </c>
      <c r="AL1110" s="26">
        <v>24</v>
      </c>
      <c r="AM1110" s="26" t="s">
        <v>2438</v>
      </c>
      <c r="AU1110" s="67" t="s">
        <v>1526</v>
      </c>
      <c r="AV1110" s="26" t="s">
        <v>2460</v>
      </c>
      <c r="AW1110" s="26" t="s">
        <v>2461</v>
      </c>
      <c r="BB1110" s="26" t="s">
        <v>2488</v>
      </c>
      <c r="BC1110" s="26" t="s">
        <v>2442</v>
      </c>
      <c r="BD1110" s="37">
        <v>44041</v>
      </c>
      <c r="BE1110" s="30">
        <v>34930</v>
      </c>
      <c r="BF1110" s="30">
        <v>36155</v>
      </c>
      <c r="BG1110" s="37" t="s">
        <v>2443</v>
      </c>
      <c r="BI1110" s="37"/>
      <c r="BJ1110" s="37"/>
      <c r="BK1110" s="37"/>
      <c r="BL1110" s="37"/>
      <c r="BM1110" s="37"/>
      <c r="BN1110" s="26"/>
      <c r="BO1110" s="26"/>
      <c r="BP1110" s="26"/>
      <c r="BQ1110" s="38"/>
      <c r="BR1110" s="26"/>
      <c r="BS1110" s="26"/>
      <c r="BT1110" s="26"/>
      <c r="BU1110" s="26"/>
      <c r="BV1110" s="39"/>
    </row>
    <row r="1111" spans="1:74" ht="15" hidden="1" customHeight="1">
      <c r="A1111" s="26">
        <v>2020</v>
      </c>
      <c r="B1111" s="26">
        <v>1107</v>
      </c>
      <c r="C1111" s="26" t="s">
        <v>129</v>
      </c>
      <c r="D1111" s="26" t="s">
        <v>2433</v>
      </c>
      <c r="E1111" s="26" t="s">
        <v>2434</v>
      </c>
      <c r="F1111" s="27">
        <v>43970</v>
      </c>
      <c r="G1111" s="107" t="s">
        <v>2515</v>
      </c>
      <c r="H1111" s="26" t="s">
        <v>1402</v>
      </c>
      <c r="I1111" s="67" t="s">
        <v>1402</v>
      </c>
      <c r="J1111" s="28" t="s">
        <v>2516</v>
      </c>
      <c r="K1111" s="26" t="s">
        <v>135</v>
      </c>
      <c r="L1111" s="26" t="s">
        <v>2437</v>
      </c>
      <c r="M1111" s="26" t="s">
        <v>137</v>
      </c>
      <c r="N1111" s="26" t="s">
        <v>138</v>
      </c>
      <c r="O1111" s="26" t="s">
        <v>138</v>
      </c>
      <c r="Q1111" s="30">
        <v>73</v>
      </c>
      <c r="R1111" s="30">
        <v>5410</v>
      </c>
      <c r="S1111" s="31" t="e">
        <f>#N/A</f>
        <v>#N/A</v>
      </c>
      <c r="T1111" s="30">
        <v>1400</v>
      </c>
      <c r="AB1111" s="33" t="e">
        <f>#N/A</f>
        <v>#N/A</v>
      </c>
      <c r="AC1111" s="30">
        <v>2100</v>
      </c>
      <c r="AD1111" s="30" t="e">
        <f>#N/A</f>
        <v>#N/A</v>
      </c>
      <c r="AE1111" s="34">
        <v>0.98</v>
      </c>
      <c r="AG1111" s="30" t="e">
        <f>#N/A</f>
        <v>#N/A</v>
      </c>
      <c r="AH1111" s="30" t="e">
        <f>#N/A</f>
        <v>#N/A</v>
      </c>
      <c r="AI1111" s="30">
        <v>6476</v>
      </c>
      <c r="AJ1111" s="30">
        <v>6476</v>
      </c>
      <c r="AK1111" s="26" t="s">
        <v>139</v>
      </c>
      <c r="AL1111" s="26">
        <v>24</v>
      </c>
      <c r="AM1111" s="26" t="s">
        <v>2438</v>
      </c>
      <c r="AU1111" s="67" t="s">
        <v>1526</v>
      </c>
      <c r="AV1111" s="26" t="s">
        <v>2460</v>
      </c>
      <c r="AW1111" s="26" t="s">
        <v>2461</v>
      </c>
      <c r="BB1111" s="26" t="s">
        <v>2488</v>
      </c>
      <c r="BC1111" s="26" t="s">
        <v>2442</v>
      </c>
      <c r="BD1111" s="37">
        <v>44041</v>
      </c>
      <c r="BE1111" s="30">
        <v>34930</v>
      </c>
      <c r="BF1111" s="30">
        <v>36155</v>
      </c>
      <c r="BG1111" s="37" t="s">
        <v>2443</v>
      </c>
      <c r="BI1111" s="37"/>
      <c r="BJ1111" s="37"/>
      <c r="BK1111" s="37"/>
      <c r="BL1111" s="37"/>
      <c r="BM1111" s="37"/>
      <c r="BN1111" s="26"/>
      <c r="BO1111" s="26"/>
      <c r="BP1111" s="26"/>
      <c r="BQ1111" s="38"/>
      <c r="BR1111" s="26"/>
      <c r="BS1111" s="26"/>
      <c r="BT1111" s="26"/>
      <c r="BU1111" s="26"/>
      <c r="BV1111" s="39"/>
    </row>
    <row r="1112" spans="1:74" ht="15" hidden="1" customHeight="1">
      <c r="A1112" s="67">
        <v>2020</v>
      </c>
      <c r="B1112" s="26">
        <v>1108</v>
      </c>
      <c r="C1112" s="26" t="s">
        <v>129</v>
      </c>
      <c r="D1112" s="26" t="s">
        <v>2433</v>
      </c>
      <c r="E1112" s="26" t="s">
        <v>2434</v>
      </c>
      <c r="F1112" s="68">
        <v>43970</v>
      </c>
      <c r="G1112" s="107" t="s">
        <v>2517</v>
      </c>
      <c r="H1112" s="26" t="s">
        <v>1402</v>
      </c>
      <c r="I1112" s="67" t="s">
        <v>1402</v>
      </c>
      <c r="J1112" s="28" t="s">
        <v>2518</v>
      </c>
      <c r="K1112" s="26" t="s">
        <v>135</v>
      </c>
      <c r="L1112" s="26" t="s">
        <v>2437</v>
      </c>
      <c r="M1112" s="26" t="s">
        <v>137</v>
      </c>
      <c r="N1112" s="26" t="s">
        <v>138</v>
      </c>
      <c r="O1112" s="26" t="s">
        <v>138</v>
      </c>
      <c r="Q1112" s="30">
        <v>67</v>
      </c>
      <c r="R1112" s="30">
        <v>5000</v>
      </c>
      <c r="S1112" s="31" t="e">
        <f>#N/A</f>
        <v>#N/A</v>
      </c>
      <c r="T1112" s="30">
        <v>1468</v>
      </c>
      <c r="AB1112" s="33" t="e">
        <f>#N/A</f>
        <v>#N/A</v>
      </c>
      <c r="AC1112" s="30">
        <v>2100</v>
      </c>
      <c r="AD1112" s="30" t="e">
        <f>#N/A</f>
        <v>#N/A</v>
      </c>
      <c r="AE1112" s="34">
        <v>0.43</v>
      </c>
      <c r="AG1112" s="30" t="e">
        <f>#N/A</f>
        <v>#N/A</v>
      </c>
      <c r="AH1112" s="30" t="e">
        <f>#N/A</f>
        <v>#N/A</v>
      </c>
      <c r="AI1112" s="30">
        <v>5985</v>
      </c>
      <c r="AJ1112" s="30">
        <v>5985</v>
      </c>
      <c r="AK1112" s="26" t="s">
        <v>139</v>
      </c>
      <c r="AL1112" s="26">
        <v>24</v>
      </c>
      <c r="AM1112" s="26" t="s">
        <v>2438</v>
      </c>
      <c r="AU1112" s="67" t="s">
        <v>1526</v>
      </c>
      <c r="AV1112" s="26" t="s">
        <v>2460</v>
      </c>
      <c r="AW1112" s="26" t="s">
        <v>2461</v>
      </c>
      <c r="BB1112" s="26" t="s">
        <v>2488</v>
      </c>
      <c r="BC1112" s="26" t="s">
        <v>2442</v>
      </c>
      <c r="BD1112" s="37">
        <v>44041</v>
      </c>
      <c r="BE1112" s="30">
        <v>34930</v>
      </c>
      <c r="BF1112" s="30">
        <v>36155</v>
      </c>
      <c r="BG1112" s="37" t="s">
        <v>2443</v>
      </c>
      <c r="BI1112" s="37"/>
      <c r="BJ1112" s="37"/>
      <c r="BK1112" s="37"/>
      <c r="BL1112" s="37"/>
      <c r="BM1112" s="37"/>
      <c r="BN1112" s="26"/>
      <c r="BO1112" s="26"/>
      <c r="BP1112" s="26"/>
      <c r="BQ1112" s="38"/>
      <c r="BR1112" s="26"/>
      <c r="BS1112" s="26"/>
      <c r="BT1112" s="26"/>
      <c r="BU1112" s="26"/>
      <c r="BV1112" s="39"/>
    </row>
    <row r="1113" spans="1:74" ht="15" hidden="1" customHeight="1">
      <c r="A1113" s="26">
        <v>2020</v>
      </c>
      <c r="B1113" s="26">
        <v>1109</v>
      </c>
      <c r="C1113" s="26" t="s">
        <v>129</v>
      </c>
      <c r="D1113" s="26" t="s">
        <v>2433</v>
      </c>
      <c r="E1113" s="26" t="s">
        <v>2434</v>
      </c>
      <c r="F1113" s="27">
        <v>43970</v>
      </c>
      <c r="G1113" s="107" t="s">
        <v>2519</v>
      </c>
      <c r="H1113" s="26" t="s">
        <v>1402</v>
      </c>
      <c r="I1113" s="67" t="s">
        <v>1402</v>
      </c>
      <c r="J1113" s="28" t="s">
        <v>2520</v>
      </c>
      <c r="K1113" s="26" t="s">
        <v>135</v>
      </c>
      <c r="L1113" s="26" t="s">
        <v>2437</v>
      </c>
      <c r="M1113" s="26" t="s">
        <v>137</v>
      </c>
      <c r="N1113" s="26" t="s">
        <v>138</v>
      </c>
      <c r="O1113" s="26" t="s">
        <v>138</v>
      </c>
      <c r="Q1113" s="30">
        <v>79</v>
      </c>
      <c r="R1113" s="30">
        <v>6540</v>
      </c>
      <c r="S1113" s="31" t="e">
        <f>#N/A</f>
        <v>#N/A</v>
      </c>
      <c r="T1113" s="30">
        <v>1660</v>
      </c>
      <c r="AB1113" s="33" t="e">
        <f>#N/A</f>
        <v>#N/A</v>
      </c>
      <c r="AC1113" s="30">
        <v>2100</v>
      </c>
      <c r="AD1113" s="30" t="e">
        <f>#N/A</f>
        <v>#N/A</v>
      </c>
      <c r="AE1113" s="34">
        <v>0.43</v>
      </c>
      <c r="AG1113" s="30" t="e">
        <f>#N/A</f>
        <v>#N/A</v>
      </c>
      <c r="AH1113" s="30" t="e">
        <f>#N/A</f>
        <v>#N/A</v>
      </c>
      <c r="AI1113" s="30">
        <v>7828</v>
      </c>
      <c r="AJ1113" s="30">
        <v>7828</v>
      </c>
      <c r="AK1113" s="26" t="s">
        <v>139</v>
      </c>
      <c r="AL1113" s="26">
        <v>24</v>
      </c>
      <c r="AM1113" s="26" t="s">
        <v>2438</v>
      </c>
      <c r="AU1113" s="67" t="s">
        <v>1526</v>
      </c>
      <c r="AV1113" s="26" t="s">
        <v>2460</v>
      </c>
      <c r="AW1113" s="26" t="s">
        <v>2461</v>
      </c>
      <c r="BB1113" s="26" t="s">
        <v>2488</v>
      </c>
      <c r="BC1113" s="26" t="s">
        <v>2442</v>
      </c>
      <c r="BD1113" s="37">
        <v>44041</v>
      </c>
      <c r="BE1113" s="30">
        <v>34930</v>
      </c>
      <c r="BF1113" s="30">
        <v>36155</v>
      </c>
      <c r="BG1113" s="37" t="s">
        <v>2443</v>
      </c>
      <c r="BI1113" s="37"/>
      <c r="BJ1113" s="37"/>
      <c r="BK1113" s="37"/>
      <c r="BL1113" s="37"/>
      <c r="BM1113" s="37"/>
      <c r="BN1113" s="26"/>
      <c r="BO1113" s="26"/>
      <c r="BP1113" s="26"/>
      <c r="BQ1113" s="38"/>
      <c r="BR1113" s="26"/>
      <c r="BS1113" s="26"/>
      <c r="BT1113" s="26"/>
      <c r="BU1113" s="26"/>
      <c r="BV1113" s="39"/>
    </row>
    <row r="1114" spans="1:74" ht="15" hidden="1" customHeight="1">
      <c r="A1114" s="26">
        <v>2020</v>
      </c>
      <c r="B1114" s="26">
        <v>1110</v>
      </c>
      <c r="C1114" s="26" t="s">
        <v>129</v>
      </c>
      <c r="D1114" s="26" t="s">
        <v>2433</v>
      </c>
      <c r="E1114" s="26" t="s">
        <v>2434</v>
      </c>
      <c r="F1114" s="27">
        <v>43970</v>
      </c>
      <c r="G1114" s="107" t="s">
        <v>2521</v>
      </c>
      <c r="H1114" s="26" t="s">
        <v>1402</v>
      </c>
      <c r="I1114" s="67" t="s">
        <v>1402</v>
      </c>
      <c r="J1114" s="28" t="s">
        <v>2522</v>
      </c>
      <c r="K1114" s="26" t="s">
        <v>135</v>
      </c>
      <c r="L1114" s="26" t="s">
        <v>2437</v>
      </c>
      <c r="M1114" s="26" t="s">
        <v>137</v>
      </c>
      <c r="N1114" s="26" t="s">
        <v>138</v>
      </c>
      <c r="O1114" s="26" t="s">
        <v>138</v>
      </c>
      <c r="Q1114" s="30">
        <v>68</v>
      </c>
      <c r="R1114" s="30">
        <v>4360</v>
      </c>
      <c r="S1114" s="31" t="e">
        <f>#N/A</f>
        <v>#N/A</v>
      </c>
      <c r="T1114" s="30">
        <v>1115</v>
      </c>
      <c r="AB1114" s="33" t="e">
        <f>#N/A</f>
        <v>#N/A</v>
      </c>
      <c r="AC1114" s="30">
        <v>2100</v>
      </c>
      <c r="AD1114" s="30" t="e">
        <f>#N/A</f>
        <v>#N/A</v>
      </c>
      <c r="AE1114" s="34">
        <v>0.95</v>
      </c>
      <c r="AG1114" s="30" t="e">
        <f>#N/A</f>
        <v>#N/A</v>
      </c>
      <c r="AH1114" s="30" t="e">
        <f>#N/A</f>
        <v>#N/A</v>
      </c>
      <c r="AI1114" s="30">
        <v>5219</v>
      </c>
      <c r="AJ1114" s="30">
        <v>5219</v>
      </c>
      <c r="AK1114" s="26" t="s">
        <v>139</v>
      </c>
      <c r="AL1114" s="26">
        <v>24</v>
      </c>
      <c r="AM1114" s="26" t="s">
        <v>2438</v>
      </c>
      <c r="AU1114" s="67" t="s">
        <v>1526</v>
      </c>
      <c r="AV1114" s="26" t="s">
        <v>2460</v>
      </c>
      <c r="AW1114" s="26" t="s">
        <v>2461</v>
      </c>
      <c r="BB1114" s="26" t="s">
        <v>2488</v>
      </c>
      <c r="BC1114" s="26" t="s">
        <v>2442</v>
      </c>
      <c r="BD1114" s="37">
        <v>44041</v>
      </c>
      <c r="BE1114" s="30">
        <v>34930</v>
      </c>
      <c r="BF1114" s="30">
        <v>36155</v>
      </c>
      <c r="BG1114" s="37" t="s">
        <v>2443</v>
      </c>
      <c r="BI1114" s="37"/>
      <c r="BJ1114" s="37"/>
      <c r="BK1114" s="37"/>
      <c r="BL1114" s="37"/>
      <c r="BM1114" s="37"/>
      <c r="BN1114" s="26"/>
      <c r="BO1114" s="26"/>
      <c r="BP1114" s="26"/>
      <c r="BQ1114" s="38"/>
      <c r="BR1114" s="26"/>
      <c r="BS1114" s="26"/>
      <c r="BT1114" s="26"/>
      <c r="BU1114" s="26"/>
      <c r="BV1114" s="39"/>
    </row>
    <row r="1115" spans="1:74" ht="15" hidden="1" customHeight="1">
      <c r="A1115" s="26">
        <v>2020</v>
      </c>
      <c r="B1115" s="26">
        <v>1111</v>
      </c>
      <c r="C1115" s="26" t="s">
        <v>129</v>
      </c>
      <c r="D1115" s="26" t="s">
        <v>2433</v>
      </c>
      <c r="E1115" s="26" t="s">
        <v>2434</v>
      </c>
      <c r="F1115" s="27">
        <v>43970</v>
      </c>
      <c r="G1115" s="107" t="s">
        <v>2523</v>
      </c>
      <c r="H1115" s="26" t="s">
        <v>1402</v>
      </c>
      <c r="I1115" s="67" t="s">
        <v>1402</v>
      </c>
      <c r="J1115" s="28" t="s">
        <v>2524</v>
      </c>
      <c r="K1115" s="26" t="s">
        <v>135</v>
      </c>
      <c r="L1115" s="26" t="s">
        <v>2437</v>
      </c>
      <c r="M1115" s="26" t="s">
        <v>137</v>
      </c>
      <c r="N1115" s="26" t="s">
        <v>138</v>
      </c>
      <c r="O1115" s="26" t="s">
        <v>138</v>
      </c>
      <c r="Q1115" s="30">
        <v>73</v>
      </c>
      <c r="R1115" s="30">
        <v>5090</v>
      </c>
      <c r="S1115" s="31" t="e">
        <f>#N/A</f>
        <v>#N/A</v>
      </c>
      <c r="T1115" s="30">
        <v>1210</v>
      </c>
      <c r="AB1115" s="33" t="e">
        <f>#N/A</f>
        <v>#N/A</v>
      </c>
      <c r="AC1115" s="30">
        <v>2100</v>
      </c>
      <c r="AD1115" s="30" t="e">
        <f>#N/A</f>
        <v>#N/A</v>
      </c>
      <c r="AE1115" s="34">
        <v>0.95</v>
      </c>
      <c r="AG1115" s="30" t="e">
        <f>#N/A</f>
        <v>#N/A</v>
      </c>
      <c r="AH1115" s="30" t="e">
        <f>#N/A</f>
        <v>#N/A</v>
      </c>
      <c r="AI1115" s="30">
        <v>6093</v>
      </c>
      <c r="AJ1115" s="30">
        <v>6093</v>
      </c>
      <c r="AK1115" s="26" t="s">
        <v>139</v>
      </c>
      <c r="AL1115" s="26">
        <v>24</v>
      </c>
      <c r="AM1115" s="26" t="s">
        <v>2438</v>
      </c>
      <c r="AU1115" s="67" t="s">
        <v>1526</v>
      </c>
      <c r="AV1115" s="26" t="s">
        <v>2460</v>
      </c>
      <c r="AW1115" s="26" t="s">
        <v>2461</v>
      </c>
      <c r="BB1115" s="26" t="s">
        <v>2488</v>
      </c>
      <c r="BC1115" s="26" t="s">
        <v>2442</v>
      </c>
      <c r="BD1115" s="37">
        <v>44041</v>
      </c>
      <c r="BE1115" s="30">
        <v>34930</v>
      </c>
      <c r="BF1115" s="30">
        <v>36155</v>
      </c>
      <c r="BG1115" s="37" t="s">
        <v>2443</v>
      </c>
      <c r="BI1115" s="37"/>
      <c r="BJ1115" s="37"/>
      <c r="BK1115" s="37"/>
      <c r="BL1115" s="37"/>
      <c r="BM1115" s="37"/>
      <c r="BN1115" s="26"/>
      <c r="BO1115" s="26"/>
      <c r="BP1115" s="26"/>
      <c r="BQ1115" s="38"/>
      <c r="BR1115" s="26"/>
      <c r="BS1115" s="26"/>
      <c r="BT1115" s="26"/>
      <c r="BU1115" s="26"/>
      <c r="BV1115" s="39"/>
    </row>
    <row r="1116" spans="1:74" ht="15" hidden="1" customHeight="1">
      <c r="A1116" s="26">
        <v>2020</v>
      </c>
      <c r="B1116" s="26">
        <v>1112</v>
      </c>
      <c r="C1116" s="26" t="s">
        <v>129</v>
      </c>
      <c r="D1116" s="26" t="s">
        <v>2433</v>
      </c>
      <c r="E1116" s="26" t="s">
        <v>2434</v>
      </c>
      <c r="F1116" s="27">
        <v>43970</v>
      </c>
      <c r="G1116" s="107" t="s">
        <v>2525</v>
      </c>
      <c r="H1116" s="26" t="s">
        <v>1402</v>
      </c>
      <c r="I1116" s="67" t="s">
        <v>1402</v>
      </c>
      <c r="J1116" s="28" t="s">
        <v>2526</v>
      </c>
      <c r="K1116" s="26" t="s">
        <v>135</v>
      </c>
      <c r="L1116" s="26" t="s">
        <v>2437</v>
      </c>
      <c r="M1116" s="26" t="s">
        <v>137</v>
      </c>
      <c r="N1116" s="26" t="s">
        <v>138</v>
      </c>
      <c r="O1116" s="26" t="s">
        <v>138</v>
      </c>
      <c r="Q1116" s="30">
        <v>77</v>
      </c>
      <c r="R1116" s="30">
        <v>6540</v>
      </c>
      <c r="S1116" s="31" t="e">
        <f>#N/A</f>
        <v>#N/A</v>
      </c>
      <c r="T1116" s="30">
        <v>1610</v>
      </c>
      <c r="AB1116" s="33" t="e">
        <f>#N/A</f>
        <v>#N/A</v>
      </c>
      <c r="AC1116" s="30">
        <v>2100</v>
      </c>
      <c r="AD1116" s="30" t="e">
        <f>#N/A</f>
        <v>#N/A</v>
      </c>
      <c r="AE1116" s="34">
        <v>0.9536842105263158</v>
      </c>
      <c r="AG1116" s="30" t="e">
        <f>#N/A</f>
        <v>#N/A</v>
      </c>
      <c r="AH1116" s="30" t="e">
        <f>#N/A</f>
        <v>#N/A</v>
      </c>
      <c r="AI1116" s="30">
        <v>7828</v>
      </c>
      <c r="AJ1116" s="30">
        <v>7828</v>
      </c>
      <c r="AK1116" s="26" t="s">
        <v>139</v>
      </c>
      <c r="AL1116" s="26">
        <v>24</v>
      </c>
      <c r="AM1116" s="26" t="s">
        <v>2438</v>
      </c>
      <c r="AU1116" s="67" t="s">
        <v>1526</v>
      </c>
      <c r="AV1116" s="26" t="s">
        <v>2527</v>
      </c>
      <c r="AW1116" s="26" t="s">
        <v>2528</v>
      </c>
      <c r="BB1116" s="26" t="s">
        <v>2488</v>
      </c>
      <c r="BC1116" s="26" t="s">
        <v>2442</v>
      </c>
      <c r="BD1116" s="37">
        <v>44041</v>
      </c>
      <c r="BE1116" s="30">
        <v>34930</v>
      </c>
      <c r="BF1116" s="30">
        <v>36155</v>
      </c>
      <c r="BG1116" s="37" t="s">
        <v>2443</v>
      </c>
      <c r="BI1116" s="37"/>
      <c r="BJ1116" s="37"/>
      <c r="BK1116" s="37"/>
      <c r="BL1116" s="37"/>
      <c r="BM1116" s="37"/>
      <c r="BN1116" s="26"/>
      <c r="BO1116" s="26"/>
      <c r="BP1116" s="26"/>
      <c r="BQ1116" s="38"/>
      <c r="BR1116" s="26"/>
      <c r="BS1116" s="26"/>
      <c r="BT1116" s="26"/>
      <c r="BU1116" s="26"/>
      <c r="BV1116" s="39"/>
    </row>
    <row r="1117" spans="1:74" ht="15" hidden="1" customHeight="1">
      <c r="A1117" s="26">
        <v>2020</v>
      </c>
      <c r="B1117" s="26">
        <v>1113</v>
      </c>
      <c r="C1117" s="26" t="s">
        <v>129</v>
      </c>
      <c r="D1117" s="26" t="s">
        <v>2433</v>
      </c>
      <c r="E1117" s="26" t="s">
        <v>2434</v>
      </c>
      <c r="F1117" s="27">
        <v>43970</v>
      </c>
      <c r="G1117" s="107" t="s">
        <v>2529</v>
      </c>
      <c r="H1117" s="26" t="s">
        <v>1402</v>
      </c>
      <c r="I1117" s="67" t="s">
        <v>1402</v>
      </c>
      <c r="J1117" s="28" t="s">
        <v>2530</v>
      </c>
      <c r="K1117" s="26" t="s">
        <v>135</v>
      </c>
      <c r="L1117" s="26" t="s">
        <v>2437</v>
      </c>
      <c r="M1117" s="26" t="s">
        <v>137</v>
      </c>
      <c r="N1117" s="26" t="s">
        <v>138</v>
      </c>
      <c r="O1117" s="26" t="s">
        <v>138</v>
      </c>
      <c r="Q1117" s="30">
        <v>74</v>
      </c>
      <c r="R1117" s="30">
        <v>5520</v>
      </c>
      <c r="S1117" s="31" t="e">
        <f>#N/A</f>
        <v>#N/A</v>
      </c>
      <c r="T1117" s="30">
        <v>1495</v>
      </c>
      <c r="AB1117" s="33" t="e">
        <f>#N/A</f>
        <v>#N/A</v>
      </c>
      <c r="AC1117" s="30">
        <v>2100</v>
      </c>
      <c r="AD1117" s="30" t="e">
        <f>#N/A</f>
        <v>#N/A</v>
      </c>
      <c r="AE1117" s="34">
        <v>0.95</v>
      </c>
      <c r="AG1117" s="30" t="e">
        <f>#N/A</f>
        <v>#N/A</v>
      </c>
      <c r="AH1117" s="30" t="e">
        <f>#N/A</f>
        <v>#N/A</v>
      </c>
      <c r="AI1117" s="30">
        <v>6607</v>
      </c>
      <c r="AJ1117" s="30">
        <v>6607</v>
      </c>
      <c r="AK1117" s="26" t="s">
        <v>139</v>
      </c>
      <c r="AL1117" s="26">
        <v>24</v>
      </c>
      <c r="AM1117" s="26" t="s">
        <v>2438</v>
      </c>
      <c r="AU1117" s="67" t="s">
        <v>1526</v>
      </c>
      <c r="AV1117" s="26" t="s">
        <v>2527</v>
      </c>
      <c r="AW1117" s="26" t="s">
        <v>2528</v>
      </c>
      <c r="BB1117" s="26" t="s">
        <v>2488</v>
      </c>
      <c r="BC1117" s="26" t="s">
        <v>2442</v>
      </c>
      <c r="BD1117" s="37">
        <v>44041</v>
      </c>
      <c r="BE1117" s="30">
        <v>34930</v>
      </c>
      <c r="BF1117" s="30">
        <v>36155</v>
      </c>
      <c r="BG1117" s="37" t="s">
        <v>2443</v>
      </c>
      <c r="BI1117" s="37"/>
      <c r="BJ1117" s="37"/>
      <c r="BK1117" s="37"/>
      <c r="BL1117" s="37"/>
      <c r="BM1117" s="37"/>
      <c r="BN1117" s="26"/>
      <c r="BO1117" s="26"/>
      <c r="BP1117" s="26"/>
      <c r="BQ1117" s="38"/>
      <c r="BR1117" s="26"/>
      <c r="BS1117" s="26"/>
      <c r="BT1117" s="26"/>
      <c r="BU1117" s="26"/>
      <c r="BV1117" s="39"/>
    </row>
    <row r="1118" spans="1:74" ht="15" hidden="1" customHeight="1">
      <c r="A1118" s="26">
        <v>2020</v>
      </c>
      <c r="B1118" s="26">
        <v>1114</v>
      </c>
      <c r="C1118" s="26" t="s">
        <v>129</v>
      </c>
      <c r="D1118" s="26" t="s">
        <v>2433</v>
      </c>
      <c r="E1118" s="26" t="s">
        <v>2434</v>
      </c>
      <c r="F1118" s="27">
        <v>43970</v>
      </c>
      <c r="G1118" s="107" t="s">
        <v>2531</v>
      </c>
      <c r="H1118" s="26" t="s">
        <v>1402</v>
      </c>
      <c r="I1118" s="67" t="s">
        <v>1402</v>
      </c>
      <c r="J1118" s="28" t="s">
        <v>2532</v>
      </c>
      <c r="K1118" s="26" t="s">
        <v>135</v>
      </c>
      <c r="L1118" s="26" t="s">
        <v>2437</v>
      </c>
      <c r="M1118" s="26" t="s">
        <v>137</v>
      </c>
      <c r="N1118" s="26" t="s">
        <v>138</v>
      </c>
      <c r="O1118" s="26" t="s">
        <v>138</v>
      </c>
      <c r="Q1118" s="30">
        <v>75</v>
      </c>
      <c r="R1118" s="30">
        <v>6120</v>
      </c>
      <c r="S1118" s="31" t="e">
        <f>#N/A</f>
        <v>#N/A</v>
      </c>
      <c r="T1118" s="30">
        <v>1700</v>
      </c>
      <c r="AB1118" s="33" t="e">
        <f>#N/A</f>
        <v>#N/A</v>
      </c>
      <c r="AC1118" s="30">
        <v>2100</v>
      </c>
      <c r="AD1118" s="30" t="e">
        <f>#N/A</f>
        <v>#N/A</v>
      </c>
      <c r="AE1118" s="34">
        <v>0.88</v>
      </c>
      <c r="AG1118" s="30" t="e">
        <f>#N/A</f>
        <v>#N/A</v>
      </c>
      <c r="AH1118" s="30" t="e">
        <f>#N/A</f>
        <v>#N/A</v>
      </c>
      <c r="AI1118" s="30">
        <v>7326</v>
      </c>
      <c r="AJ1118" s="30">
        <v>7326</v>
      </c>
      <c r="AK1118" s="26" t="s">
        <v>139</v>
      </c>
      <c r="AL1118" s="26">
        <v>24</v>
      </c>
      <c r="AM1118" s="26" t="s">
        <v>2438</v>
      </c>
      <c r="AU1118" s="67" t="s">
        <v>1526</v>
      </c>
      <c r="AV1118" s="26" t="s">
        <v>2527</v>
      </c>
      <c r="AW1118" s="26" t="s">
        <v>2528</v>
      </c>
      <c r="BB1118" s="26" t="s">
        <v>2488</v>
      </c>
      <c r="BC1118" s="26" t="s">
        <v>2442</v>
      </c>
      <c r="BD1118" s="37">
        <v>44041</v>
      </c>
      <c r="BE1118" s="30">
        <v>34930</v>
      </c>
      <c r="BF1118" s="30">
        <v>36155</v>
      </c>
      <c r="BG1118" s="37" t="s">
        <v>2443</v>
      </c>
      <c r="BI1118" s="37"/>
      <c r="BJ1118" s="37"/>
      <c r="BK1118" s="37"/>
      <c r="BL1118" s="37"/>
      <c r="BM1118" s="37"/>
      <c r="BN1118" s="26"/>
      <c r="BO1118" s="26"/>
      <c r="BP1118" s="26"/>
      <c r="BQ1118" s="38"/>
      <c r="BR1118" s="26"/>
      <c r="BS1118" s="26"/>
      <c r="BT1118" s="26"/>
      <c r="BU1118" s="26"/>
      <c r="BV1118" s="39"/>
    </row>
    <row r="1119" spans="1:74" ht="15" hidden="1" customHeight="1">
      <c r="A1119" s="26">
        <v>2020</v>
      </c>
      <c r="B1119" s="26">
        <v>1115</v>
      </c>
      <c r="C1119" s="26" t="s">
        <v>129</v>
      </c>
      <c r="D1119" s="26" t="s">
        <v>2433</v>
      </c>
      <c r="E1119" s="26" t="s">
        <v>2434</v>
      </c>
      <c r="F1119" s="27">
        <v>43970</v>
      </c>
      <c r="G1119" s="107" t="s">
        <v>2533</v>
      </c>
      <c r="H1119" s="26" t="s">
        <v>1402</v>
      </c>
      <c r="I1119" s="67" t="s">
        <v>1402</v>
      </c>
      <c r="J1119" s="28" t="s">
        <v>2534</v>
      </c>
      <c r="K1119" s="26" t="s">
        <v>135</v>
      </c>
      <c r="L1119" s="26" t="s">
        <v>2437</v>
      </c>
      <c r="M1119" s="26" t="s">
        <v>137</v>
      </c>
      <c r="N1119" s="26" t="s">
        <v>138</v>
      </c>
      <c r="O1119" s="26" t="s">
        <v>138</v>
      </c>
      <c r="Q1119" s="30">
        <v>68</v>
      </c>
      <c r="R1119" s="30">
        <v>4570</v>
      </c>
      <c r="S1119" s="31" t="e">
        <f>#N/A</f>
        <v>#N/A</v>
      </c>
      <c r="T1119" s="30">
        <v>1255</v>
      </c>
      <c r="AB1119" s="33" t="e">
        <f>#N/A</f>
        <v>#N/A</v>
      </c>
      <c r="AC1119" s="30">
        <v>2100</v>
      </c>
      <c r="AD1119" s="30" t="e">
        <f>#N/A</f>
        <v>#N/A</v>
      </c>
      <c r="AE1119" s="34">
        <v>0.88</v>
      </c>
      <c r="AG1119" s="30" t="e">
        <f>#N/A</f>
        <v>#N/A</v>
      </c>
      <c r="AH1119" s="30" t="e">
        <f>#N/A</f>
        <v>#N/A</v>
      </c>
      <c r="AI1119" s="30">
        <v>5470</v>
      </c>
      <c r="AJ1119" s="30">
        <v>5470</v>
      </c>
      <c r="AK1119" s="26" t="s">
        <v>139</v>
      </c>
      <c r="AL1119" s="26">
        <v>24</v>
      </c>
      <c r="AM1119" s="26" t="s">
        <v>2438</v>
      </c>
      <c r="AU1119" s="67" t="s">
        <v>1526</v>
      </c>
      <c r="AV1119" s="26" t="s">
        <v>2527</v>
      </c>
      <c r="AW1119" s="26" t="s">
        <v>2528</v>
      </c>
      <c r="BB1119" s="26" t="s">
        <v>2488</v>
      </c>
      <c r="BC1119" s="26" t="s">
        <v>2442</v>
      </c>
      <c r="BD1119" s="37">
        <v>44041</v>
      </c>
      <c r="BE1119" s="30">
        <v>34930</v>
      </c>
      <c r="BF1119" s="30">
        <v>36155</v>
      </c>
      <c r="BG1119" s="37" t="s">
        <v>2443</v>
      </c>
      <c r="BI1119" s="37"/>
      <c r="BJ1119" s="37"/>
      <c r="BK1119" s="37"/>
      <c r="BL1119" s="37"/>
      <c r="BM1119" s="37"/>
      <c r="BN1119" s="26"/>
      <c r="BO1119" s="26"/>
      <c r="BP1119" s="26"/>
      <c r="BQ1119" s="38"/>
      <c r="BR1119" s="26"/>
      <c r="BS1119" s="26"/>
      <c r="BT1119" s="26"/>
      <c r="BU1119" s="26"/>
      <c r="BV1119" s="39"/>
    </row>
    <row r="1120" spans="1:74" ht="15" hidden="1" customHeight="1">
      <c r="A1120" s="26">
        <v>2020</v>
      </c>
      <c r="B1120" s="26">
        <v>1116</v>
      </c>
      <c r="C1120" s="26" t="s">
        <v>129</v>
      </c>
      <c r="D1120" s="26" t="s">
        <v>2433</v>
      </c>
      <c r="E1120" s="26" t="s">
        <v>2434</v>
      </c>
      <c r="F1120" s="27">
        <v>43970</v>
      </c>
      <c r="G1120" s="107" t="s">
        <v>2535</v>
      </c>
      <c r="H1120" s="26" t="s">
        <v>1402</v>
      </c>
      <c r="I1120" s="67" t="s">
        <v>1402</v>
      </c>
      <c r="J1120" s="28" t="s">
        <v>2536</v>
      </c>
      <c r="K1120" s="26" t="s">
        <v>135</v>
      </c>
      <c r="L1120" s="26" t="s">
        <v>2437</v>
      </c>
      <c r="M1120" s="26" t="s">
        <v>137</v>
      </c>
      <c r="N1120" s="26" t="s">
        <v>138</v>
      </c>
      <c r="O1120" s="26" t="s">
        <v>138</v>
      </c>
      <c r="Q1120" s="30">
        <v>71</v>
      </c>
      <c r="R1120" s="30">
        <v>5370</v>
      </c>
      <c r="S1120" s="31" t="e">
        <f>#N/A</f>
        <v>#N/A</v>
      </c>
      <c r="T1120" s="30">
        <v>1476</v>
      </c>
      <c r="AB1120" s="33" t="e">
        <f>#N/A</f>
        <v>#N/A</v>
      </c>
      <c r="AC1120" s="30">
        <v>2100</v>
      </c>
      <c r="AD1120" s="30" t="e">
        <f>#N/A</f>
        <v>#N/A</v>
      </c>
      <c r="AE1120" s="34">
        <v>0.6</v>
      </c>
      <c r="AG1120" s="30" t="e">
        <f>#N/A</f>
        <v>#N/A</v>
      </c>
      <c r="AH1120" s="30" t="e">
        <f>#N/A</f>
        <v>#N/A</v>
      </c>
      <c r="AI1120" s="30">
        <v>6428</v>
      </c>
      <c r="AJ1120" s="30">
        <v>6428</v>
      </c>
      <c r="AK1120" s="26" t="s">
        <v>139</v>
      </c>
      <c r="AL1120" s="26">
        <v>24</v>
      </c>
      <c r="AM1120" s="26" t="s">
        <v>2438</v>
      </c>
      <c r="AU1120" s="67" t="s">
        <v>1526</v>
      </c>
      <c r="AV1120" s="26" t="s">
        <v>2527</v>
      </c>
      <c r="AW1120" s="26" t="s">
        <v>2528</v>
      </c>
      <c r="BB1120" s="26" t="s">
        <v>2488</v>
      </c>
      <c r="BC1120" s="26" t="s">
        <v>2442</v>
      </c>
      <c r="BD1120" s="37">
        <v>44041</v>
      </c>
      <c r="BE1120" s="30">
        <v>34930</v>
      </c>
      <c r="BF1120" s="30">
        <v>36155</v>
      </c>
      <c r="BG1120" s="37" t="s">
        <v>2443</v>
      </c>
      <c r="BI1120" s="37"/>
      <c r="BJ1120" s="37"/>
      <c r="BK1120" s="37"/>
      <c r="BL1120" s="37"/>
      <c r="BM1120" s="37"/>
      <c r="BN1120" s="26"/>
      <c r="BO1120" s="26"/>
      <c r="BP1120" s="26"/>
      <c r="BQ1120" s="38"/>
      <c r="BR1120" s="26"/>
      <c r="BS1120" s="26"/>
      <c r="BT1120" s="26"/>
      <c r="BU1120" s="26"/>
      <c r="BV1120" s="39"/>
    </row>
    <row r="1121" spans="1:74" ht="15" hidden="1" customHeight="1">
      <c r="A1121" s="26">
        <v>2020</v>
      </c>
      <c r="B1121" s="26">
        <v>1117</v>
      </c>
      <c r="C1121" s="26" t="s">
        <v>129</v>
      </c>
      <c r="D1121" s="26" t="s">
        <v>2433</v>
      </c>
      <c r="E1121" s="26" t="s">
        <v>2434</v>
      </c>
      <c r="F1121" s="27">
        <v>43970</v>
      </c>
      <c r="G1121" s="107" t="s">
        <v>2537</v>
      </c>
      <c r="H1121" s="26" t="s">
        <v>1402</v>
      </c>
      <c r="I1121" s="67" t="s">
        <v>1402</v>
      </c>
      <c r="J1121" s="28" t="s">
        <v>2538</v>
      </c>
      <c r="K1121" s="26" t="s">
        <v>135</v>
      </c>
      <c r="L1121" s="26" t="s">
        <v>2437</v>
      </c>
      <c r="M1121" s="26" t="s">
        <v>137</v>
      </c>
      <c r="N1121" s="26" t="s">
        <v>138</v>
      </c>
      <c r="O1121" s="26" t="s">
        <v>138</v>
      </c>
      <c r="Q1121" s="30">
        <v>72</v>
      </c>
      <c r="R1121" s="30">
        <v>4350</v>
      </c>
      <c r="S1121" s="31" t="e">
        <f>#N/A</f>
        <v>#N/A</v>
      </c>
      <c r="T1121" s="30">
        <v>935</v>
      </c>
      <c r="AB1121" s="33" t="e">
        <f>#N/A</f>
        <v>#N/A</v>
      </c>
      <c r="AC1121" s="30">
        <v>2100</v>
      </c>
      <c r="AD1121" s="30" t="e">
        <f>#N/A</f>
        <v>#N/A</v>
      </c>
      <c r="AE1121" s="34">
        <v>0.6</v>
      </c>
      <c r="AG1121" s="30" t="e">
        <f>#N/A</f>
        <v>#N/A</v>
      </c>
      <c r="AH1121" s="30" t="e">
        <f>#N/A</f>
        <v>#N/A</v>
      </c>
      <c r="AI1121" s="30">
        <v>5207</v>
      </c>
      <c r="AJ1121" s="30">
        <v>5207</v>
      </c>
      <c r="AK1121" s="26" t="s">
        <v>139</v>
      </c>
      <c r="AL1121" s="26">
        <v>24</v>
      </c>
      <c r="AM1121" s="26" t="s">
        <v>2438</v>
      </c>
      <c r="AU1121" s="67" t="s">
        <v>1526</v>
      </c>
      <c r="AV1121" s="26" t="s">
        <v>2527</v>
      </c>
      <c r="AW1121" s="26" t="s">
        <v>2528</v>
      </c>
      <c r="BB1121" s="26" t="s">
        <v>2488</v>
      </c>
      <c r="BC1121" s="26" t="s">
        <v>2442</v>
      </c>
      <c r="BD1121" s="37">
        <v>44041</v>
      </c>
      <c r="BE1121" s="30">
        <v>34930</v>
      </c>
      <c r="BF1121" s="30">
        <v>36155</v>
      </c>
      <c r="BG1121" s="37" t="s">
        <v>2443</v>
      </c>
      <c r="BI1121" s="37"/>
      <c r="BJ1121" s="37"/>
      <c r="BK1121" s="37"/>
      <c r="BL1121" s="37"/>
      <c r="BM1121" s="37"/>
      <c r="BN1121" s="26"/>
      <c r="BO1121" s="26"/>
      <c r="BP1121" s="26"/>
      <c r="BQ1121" s="38"/>
      <c r="BR1121" s="26"/>
      <c r="BS1121" s="26"/>
      <c r="BT1121" s="26"/>
      <c r="BU1121" s="26"/>
      <c r="BV1121" s="39"/>
    </row>
    <row r="1122" spans="1:74" ht="15" hidden="1" customHeight="1">
      <c r="A1122" s="26">
        <v>2020</v>
      </c>
      <c r="B1122" s="26">
        <v>1118</v>
      </c>
      <c r="C1122" s="26" t="s">
        <v>129</v>
      </c>
      <c r="D1122" s="26" t="s">
        <v>2433</v>
      </c>
      <c r="E1122" s="26" t="s">
        <v>2434</v>
      </c>
      <c r="F1122" s="27">
        <v>43970</v>
      </c>
      <c r="G1122" s="107" t="s">
        <v>2539</v>
      </c>
      <c r="H1122" s="26" t="s">
        <v>1402</v>
      </c>
      <c r="I1122" s="67" t="s">
        <v>1402</v>
      </c>
      <c r="J1122" s="28" t="s">
        <v>2540</v>
      </c>
      <c r="K1122" s="26" t="s">
        <v>135</v>
      </c>
      <c r="L1122" s="26" t="s">
        <v>2437</v>
      </c>
      <c r="M1122" s="26" t="s">
        <v>137</v>
      </c>
      <c r="N1122" s="26" t="s">
        <v>138</v>
      </c>
      <c r="O1122" s="26" t="s">
        <v>138</v>
      </c>
      <c r="Q1122" s="30">
        <v>71</v>
      </c>
      <c r="R1122" s="30">
        <v>5110</v>
      </c>
      <c r="S1122" s="31" t="e">
        <f>#N/A</f>
        <v>#N/A</v>
      </c>
      <c r="T1122" s="30">
        <v>1304</v>
      </c>
      <c r="AB1122" s="33" t="e">
        <f>#N/A</f>
        <v>#N/A</v>
      </c>
      <c r="AC1122" s="30">
        <v>2100</v>
      </c>
      <c r="AD1122" s="30" t="e">
        <f>#N/A</f>
        <v>#N/A</v>
      </c>
      <c r="AE1122" s="34">
        <v>0.98</v>
      </c>
      <c r="AG1122" s="30" t="e">
        <f>#N/A</f>
        <v>#N/A</v>
      </c>
      <c r="AH1122" s="30" t="e">
        <f>#N/A</f>
        <v>#N/A</v>
      </c>
      <c r="AI1122" s="30">
        <v>6117</v>
      </c>
      <c r="AJ1122" s="30">
        <v>6117</v>
      </c>
      <c r="AK1122" s="26" t="s">
        <v>139</v>
      </c>
      <c r="AL1122" s="26">
        <v>24</v>
      </c>
      <c r="AM1122" s="26" t="s">
        <v>2438</v>
      </c>
      <c r="AU1122" s="67" t="s">
        <v>1526</v>
      </c>
      <c r="AV1122" s="26" t="s">
        <v>2527</v>
      </c>
      <c r="AW1122" s="26" t="s">
        <v>2528</v>
      </c>
      <c r="BB1122" s="26" t="s">
        <v>2488</v>
      </c>
      <c r="BC1122" s="26" t="s">
        <v>2442</v>
      </c>
      <c r="BD1122" s="37">
        <v>44041</v>
      </c>
      <c r="BE1122" s="30">
        <v>34930</v>
      </c>
      <c r="BF1122" s="30">
        <v>36155</v>
      </c>
      <c r="BG1122" s="37" t="s">
        <v>2443</v>
      </c>
      <c r="BI1122" s="37"/>
      <c r="BJ1122" s="37"/>
      <c r="BK1122" s="37"/>
      <c r="BL1122" s="37"/>
      <c r="BM1122" s="37"/>
      <c r="BN1122" s="26"/>
      <c r="BO1122" s="26"/>
      <c r="BP1122" s="26"/>
      <c r="BQ1122" s="38"/>
      <c r="BR1122" s="26"/>
      <c r="BS1122" s="26"/>
      <c r="BT1122" s="26"/>
      <c r="BU1122" s="26"/>
      <c r="BV1122" s="39"/>
    </row>
    <row r="1123" spans="1:74" ht="15" hidden="1" customHeight="1">
      <c r="A1123" s="26">
        <v>2020</v>
      </c>
      <c r="B1123" s="26">
        <v>1119</v>
      </c>
      <c r="C1123" s="26" t="s">
        <v>129</v>
      </c>
      <c r="D1123" s="26" t="s">
        <v>2433</v>
      </c>
      <c r="E1123" s="26" t="s">
        <v>2434</v>
      </c>
      <c r="F1123" s="27">
        <v>43970</v>
      </c>
      <c r="G1123" s="107" t="s">
        <v>2541</v>
      </c>
      <c r="H1123" s="26" t="s">
        <v>1402</v>
      </c>
      <c r="I1123" s="67" t="s">
        <v>1402</v>
      </c>
      <c r="J1123" s="28" t="s">
        <v>2542</v>
      </c>
      <c r="K1123" s="26" t="s">
        <v>135</v>
      </c>
      <c r="L1123" s="26" t="s">
        <v>2437</v>
      </c>
      <c r="M1123" s="26" t="s">
        <v>137</v>
      </c>
      <c r="N1123" s="26" t="s">
        <v>138</v>
      </c>
      <c r="O1123" s="26" t="s">
        <v>138</v>
      </c>
      <c r="Q1123" s="30">
        <v>71</v>
      </c>
      <c r="R1123" s="30">
        <v>4410</v>
      </c>
      <c r="S1123" s="31" t="e">
        <f>#N/A</f>
        <v>#N/A</v>
      </c>
      <c r="T1123" s="30">
        <v>1145</v>
      </c>
      <c r="AB1123" s="33" t="e">
        <f>#N/A</f>
        <v>#N/A</v>
      </c>
      <c r="AC1123" s="30">
        <v>2100</v>
      </c>
      <c r="AD1123" s="30" t="e">
        <f>#N/A</f>
        <v>#N/A</v>
      </c>
      <c r="AE1123" s="34">
        <v>0.98</v>
      </c>
      <c r="AG1123" s="30" t="e">
        <f>#N/A</f>
        <v>#N/A</v>
      </c>
      <c r="AH1123" s="30" t="e">
        <f>#N/A</f>
        <v>#N/A</v>
      </c>
      <c r="AI1123" s="30">
        <v>5279</v>
      </c>
      <c r="AJ1123" s="30">
        <v>5279</v>
      </c>
      <c r="AK1123" s="26" t="s">
        <v>139</v>
      </c>
      <c r="AL1123" s="26">
        <v>24</v>
      </c>
      <c r="AM1123" s="26" t="s">
        <v>2438</v>
      </c>
      <c r="AU1123" s="67" t="s">
        <v>1526</v>
      </c>
      <c r="AV1123" s="26" t="s">
        <v>2527</v>
      </c>
      <c r="AW1123" s="26" t="s">
        <v>2528</v>
      </c>
      <c r="BB1123" s="26" t="s">
        <v>2488</v>
      </c>
      <c r="BC1123" s="26" t="s">
        <v>2442</v>
      </c>
      <c r="BD1123" s="37">
        <v>44041</v>
      </c>
      <c r="BE1123" s="30">
        <v>34930</v>
      </c>
      <c r="BF1123" s="30">
        <v>36155</v>
      </c>
      <c r="BG1123" s="37" t="s">
        <v>2443</v>
      </c>
      <c r="BI1123" s="37"/>
      <c r="BJ1123" s="37"/>
      <c r="BK1123" s="37"/>
      <c r="BL1123" s="37"/>
      <c r="BM1123" s="37"/>
      <c r="BN1123" s="26"/>
      <c r="BO1123" s="26"/>
      <c r="BP1123" s="26"/>
      <c r="BQ1123" s="38"/>
      <c r="BR1123" s="26"/>
      <c r="BS1123" s="26"/>
      <c r="BT1123" s="26"/>
      <c r="BU1123" s="26"/>
      <c r="BV1123" s="39"/>
    </row>
    <row r="1124" spans="1:74" ht="15" hidden="1" customHeight="1">
      <c r="A1124" s="26">
        <v>2020</v>
      </c>
      <c r="B1124" s="26">
        <v>1120</v>
      </c>
      <c r="C1124" s="26" t="s">
        <v>129</v>
      </c>
      <c r="D1124" s="26" t="s">
        <v>2433</v>
      </c>
      <c r="E1124" s="26" t="s">
        <v>2434</v>
      </c>
      <c r="F1124" s="27">
        <v>43970</v>
      </c>
      <c r="G1124" s="107" t="s">
        <v>2543</v>
      </c>
      <c r="H1124" s="26" t="s">
        <v>1402</v>
      </c>
      <c r="I1124" s="67" t="s">
        <v>1402</v>
      </c>
      <c r="J1124" s="28" t="s">
        <v>2544</v>
      </c>
      <c r="K1124" s="26" t="s">
        <v>135</v>
      </c>
      <c r="L1124" s="26" t="s">
        <v>2437</v>
      </c>
      <c r="M1124" s="26" t="s">
        <v>137</v>
      </c>
      <c r="N1124" s="26" t="s">
        <v>138</v>
      </c>
      <c r="O1124" s="26" t="s">
        <v>138</v>
      </c>
      <c r="Q1124" s="30">
        <v>65</v>
      </c>
      <c r="R1124" s="30">
        <v>4080</v>
      </c>
      <c r="S1124" s="31" t="e">
        <f>#N/A</f>
        <v>#N/A</v>
      </c>
      <c r="T1124" s="30">
        <v>1034</v>
      </c>
      <c r="AB1124" s="33" t="e">
        <f>#N/A</f>
        <v>#N/A</v>
      </c>
      <c r="AC1124" s="30">
        <v>2100</v>
      </c>
      <c r="AD1124" s="30" t="e">
        <f>#N/A</f>
        <v>#N/A</v>
      </c>
      <c r="AE1124" s="34">
        <v>0.98</v>
      </c>
      <c r="AG1124" s="30" t="e">
        <f>#N/A</f>
        <v>#N/A</v>
      </c>
      <c r="AH1124" s="30" t="e">
        <f>#N/A</f>
        <v>#N/A</v>
      </c>
      <c r="AI1124" s="30">
        <v>4884</v>
      </c>
      <c r="AJ1124" s="30">
        <v>4884</v>
      </c>
      <c r="AK1124" s="26" t="s">
        <v>139</v>
      </c>
      <c r="AL1124" s="26">
        <v>24</v>
      </c>
      <c r="AM1124" s="26" t="s">
        <v>2438</v>
      </c>
      <c r="AU1124" s="67" t="s">
        <v>1526</v>
      </c>
      <c r="AV1124" s="26" t="s">
        <v>2527</v>
      </c>
      <c r="AW1124" s="26" t="s">
        <v>2528</v>
      </c>
      <c r="BB1124" s="26" t="s">
        <v>2488</v>
      </c>
      <c r="BC1124" s="26" t="s">
        <v>2442</v>
      </c>
      <c r="BD1124" s="37">
        <v>44041</v>
      </c>
      <c r="BE1124" s="30">
        <v>34930</v>
      </c>
      <c r="BF1124" s="30">
        <v>36155</v>
      </c>
      <c r="BG1124" s="37" t="s">
        <v>2443</v>
      </c>
      <c r="BI1124" s="37"/>
      <c r="BJ1124" s="37"/>
      <c r="BK1124" s="37"/>
      <c r="BL1124" s="37"/>
      <c r="BM1124" s="37"/>
      <c r="BN1124" s="26"/>
      <c r="BO1124" s="26"/>
      <c r="BP1124" s="26"/>
      <c r="BQ1124" s="38"/>
      <c r="BR1124" s="26"/>
      <c r="BS1124" s="26"/>
      <c r="BT1124" s="26"/>
      <c r="BU1124" s="26"/>
      <c r="BV1124" s="39"/>
    </row>
    <row r="1125" spans="1:74" ht="15" hidden="1" customHeight="1">
      <c r="A1125" s="26">
        <v>2020</v>
      </c>
      <c r="B1125" s="26">
        <v>1121</v>
      </c>
      <c r="C1125" s="26" t="s">
        <v>129</v>
      </c>
      <c r="D1125" s="26" t="s">
        <v>2433</v>
      </c>
      <c r="E1125" s="26" t="s">
        <v>2434</v>
      </c>
      <c r="F1125" s="27">
        <v>43970</v>
      </c>
      <c r="G1125" s="107" t="s">
        <v>2545</v>
      </c>
      <c r="H1125" s="26" t="s">
        <v>1402</v>
      </c>
      <c r="I1125" s="67" t="s">
        <v>1402</v>
      </c>
      <c r="J1125" s="28" t="s">
        <v>1084</v>
      </c>
      <c r="K1125" s="26" t="s">
        <v>135</v>
      </c>
      <c r="L1125" s="26" t="s">
        <v>2437</v>
      </c>
      <c r="M1125" s="26" t="s">
        <v>137</v>
      </c>
      <c r="N1125" s="26" t="s">
        <v>138</v>
      </c>
      <c r="O1125" s="26" t="s">
        <v>138</v>
      </c>
      <c r="Q1125" s="30">
        <v>70</v>
      </c>
      <c r="R1125" s="30">
        <v>4320</v>
      </c>
      <c r="S1125" s="31" t="e">
        <f>#N/A</f>
        <v>#N/A</v>
      </c>
      <c r="T1125" s="30">
        <v>1062</v>
      </c>
      <c r="AB1125" s="33" t="e">
        <f>#N/A</f>
        <v>#N/A</v>
      </c>
      <c r="AC1125" s="30">
        <v>2100</v>
      </c>
      <c r="AD1125" s="30" t="e">
        <f>#N/A</f>
        <v>#N/A</v>
      </c>
      <c r="AE1125" s="34">
        <v>0.98</v>
      </c>
      <c r="AG1125" s="30" t="e">
        <f>#N/A</f>
        <v>#N/A</v>
      </c>
      <c r="AH1125" s="30" t="e">
        <f>#N/A</f>
        <v>#N/A</v>
      </c>
      <c r="AI1125" s="30">
        <v>5171</v>
      </c>
      <c r="AJ1125" s="30">
        <v>5171</v>
      </c>
      <c r="AK1125" s="26" t="s">
        <v>139</v>
      </c>
      <c r="AL1125" s="26">
        <v>24</v>
      </c>
      <c r="AM1125" s="26" t="s">
        <v>2438</v>
      </c>
      <c r="AU1125" s="67" t="s">
        <v>1526</v>
      </c>
      <c r="AV1125" s="26" t="s">
        <v>2527</v>
      </c>
      <c r="AW1125" s="26" t="s">
        <v>2528</v>
      </c>
      <c r="BB1125" s="26" t="s">
        <v>2488</v>
      </c>
      <c r="BC1125" s="26" t="s">
        <v>2442</v>
      </c>
      <c r="BD1125" s="37">
        <v>44041</v>
      </c>
      <c r="BE1125" s="30">
        <v>34930</v>
      </c>
      <c r="BF1125" s="30">
        <v>36155</v>
      </c>
      <c r="BG1125" s="37" t="s">
        <v>2443</v>
      </c>
      <c r="BI1125" s="37"/>
      <c r="BJ1125" s="37"/>
      <c r="BK1125" s="37"/>
      <c r="BL1125" s="37"/>
      <c r="BM1125" s="37"/>
      <c r="BN1125" s="26"/>
      <c r="BO1125" s="26"/>
      <c r="BP1125" s="26"/>
      <c r="BQ1125" s="38"/>
      <c r="BR1125" s="26"/>
      <c r="BS1125" s="26"/>
      <c r="BT1125" s="26"/>
      <c r="BU1125" s="26"/>
      <c r="BV1125" s="39"/>
    </row>
    <row r="1126" spans="1:74" ht="15" hidden="1" customHeight="1">
      <c r="A1126" s="26">
        <v>2020</v>
      </c>
      <c r="B1126" s="26">
        <v>1122</v>
      </c>
      <c r="C1126" s="26" t="s">
        <v>129</v>
      </c>
      <c r="D1126" s="26" t="s">
        <v>2433</v>
      </c>
      <c r="E1126" s="26" t="s">
        <v>2434</v>
      </c>
      <c r="F1126" s="27">
        <v>43970</v>
      </c>
      <c r="G1126" s="107" t="s">
        <v>2546</v>
      </c>
      <c r="H1126" s="26" t="s">
        <v>1402</v>
      </c>
      <c r="I1126" s="67" t="s">
        <v>1402</v>
      </c>
      <c r="J1126" s="28" t="s">
        <v>2547</v>
      </c>
      <c r="K1126" s="26" t="s">
        <v>135</v>
      </c>
      <c r="L1126" s="26" t="s">
        <v>2437</v>
      </c>
      <c r="M1126" s="26" t="s">
        <v>137</v>
      </c>
      <c r="N1126" s="26" t="s">
        <v>138</v>
      </c>
      <c r="O1126" s="26" t="s">
        <v>138</v>
      </c>
      <c r="Q1126" s="30">
        <v>70</v>
      </c>
      <c r="R1126" s="30">
        <v>4530</v>
      </c>
      <c r="S1126" s="31" t="e">
        <f>#N/A</f>
        <v>#N/A</v>
      </c>
      <c r="T1126" s="30">
        <v>1050</v>
      </c>
      <c r="AB1126" s="33" t="e">
        <f>#N/A</f>
        <v>#N/A</v>
      </c>
      <c r="AC1126" s="30">
        <v>2100</v>
      </c>
      <c r="AD1126" s="30" t="e">
        <f>#N/A</f>
        <v>#N/A</v>
      </c>
      <c r="AE1126" s="34">
        <v>0.81</v>
      </c>
      <c r="AG1126" s="30" t="e">
        <f>#N/A</f>
        <v>#N/A</v>
      </c>
      <c r="AH1126" s="30" t="e">
        <f>#N/A</f>
        <v>#N/A</v>
      </c>
      <c r="AI1126" s="30">
        <v>5422</v>
      </c>
      <c r="AJ1126" s="30">
        <v>5422</v>
      </c>
      <c r="AK1126" s="26" t="s">
        <v>139</v>
      </c>
      <c r="AL1126" s="26">
        <v>24</v>
      </c>
      <c r="AM1126" s="26" t="s">
        <v>2438</v>
      </c>
      <c r="AU1126" s="67" t="s">
        <v>1526</v>
      </c>
      <c r="AV1126" s="26" t="s">
        <v>2527</v>
      </c>
      <c r="AW1126" s="26" t="s">
        <v>2528</v>
      </c>
      <c r="BB1126" s="26" t="s">
        <v>2488</v>
      </c>
      <c r="BC1126" s="26" t="s">
        <v>2442</v>
      </c>
      <c r="BD1126" s="37">
        <v>44041</v>
      </c>
      <c r="BE1126" s="30">
        <v>34930</v>
      </c>
      <c r="BF1126" s="30">
        <v>36155</v>
      </c>
      <c r="BG1126" s="37" t="s">
        <v>2443</v>
      </c>
      <c r="BI1126" s="37"/>
      <c r="BJ1126" s="37"/>
      <c r="BK1126" s="37"/>
      <c r="BL1126" s="37"/>
      <c r="BM1126" s="37"/>
      <c r="BN1126" s="26"/>
      <c r="BO1126" s="26"/>
      <c r="BP1126" s="26"/>
      <c r="BQ1126" s="38"/>
      <c r="BR1126" s="26"/>
      <c r="BS1126" s="26"/>
      <c r="BT1126" s="26"/>
      <c r="BU1126" s="26"/>
      <c r="BV1126" s="39"/>
    </row>
    <row r="1127" spans="1:74" ht="15" hidden="1" customHeight="1">
      <c r="A1127" s="26">
        <v>2020</v>
      </c>
      <c r="B1127" s="26">
        <v>1123</v>
      </c>
      <c r="C1127" s="26" t="s">
        <v>129</v>
      </c>
      <c r="D1127" s="26" t="s">
        <v>2433</v>
      </c>
      <c r="E1127" s="26" t="s">
        <v>2434</v>
      </c>
      <c r="F1127" s="27">
        <v>43970</v>
      </c>
      <c r="G1127" s="107" t="s">
        <v>2548</v>
      </c>
      <c r="H1127" s="26" t="s">
        <v>1402</v>
      </c>
      <c r="I1127" s="67" t="s">
        <v>1402</v>
      </c>
      <c r="J1127" s="28" t="s">
        <v>2549</v>
      </c>
      <c r="K1127" s="26" t="s">
        <v>135</v>
      </c>
      <c r="L1127" s="26" t="s">
        <v>2437</v>
      </c>
      <c r="M1127" s="26" t="s">
        <v>137</v>
      </c>
      <c r="N1127" s="26" t="s">
        <v>138</v>
      </c>
      <c r="O1127" s="26" t="s">
        <v>138</v>
      </c>
      <c r="Q1127" s="30">
        <v>70</v>
      </c>
      <c r="R1127" s="30">
        <v>4670</v>
      </c>
      <c r="S1127" s="31" t="e">
        <f>#N/A</f>
        <v>#N/A</v>
      </c>
      <c r="T1127" s="30">
        <v>1155</v>
      </c>
      <c r="AB1127" s="33" t="e">
        <f>#N/A</f>
        <v>#N/A</v>
      </c>
      <c r="AC1127" s="30">
        <v>2100</v>
      </c>
      <c r="AD1127" s="30" t="e">
        <f>#N/A</f>
        <v>#N/A</v>
      </c>
      <c r="AE1127" s="34">
        <v>0.81</v>
      </c>
      <c r="AG1127" s="30" t="e">
        <f>#N/A</f>
        <v>#N/A</v>
      </c>
      <c r="AH1127" s="30" t="e">
        <f>#N/A</f>
        <v>#N/A</v>
      </c>
      <c r="AI1127" s="30">
        <v>5590</v>
      </c>
      <c r="AJ1127" s="30">
        <v>5590</v>
      </c>
      <c r="AK1127" s="26" t="s">
        <v>139</v>
      </c>
      <c r="AL1127" s="26">
        <v>24</v>
      </c>
      <c r="AM1127" s="26" t="s">
        <v>2438</v>
      </c>
      <c r="AU1127" s="67" t="s">
        <v>1526</v>
      </c>
      <c r="AV1127" s="26" t="s">
        <v>2527</v>
      </c>
      <c r="AW1127" s="26" t="s">
        <v>2528</v>
      </c>
      <c r="BB1127" s="26" t="s">
        <v>2488</v>
      </c>
      <c r="BC1127" s="26" t="s">
        <v>2442</v>
      </c>
      <c r="BD1127" s="37">
        <v>44041</v>
      </c>
      <c r="BE1127" s="30">
        <v>34930</v>
      </c>
      <c r="BF1127" s="30">
        <v>36155</v>
      </c>
      <c r="BG1127" s="37" t="s">
        <v>2443</v>
      </c>
      <c r="BI1127" s="37"/>
      <c r="BJ1127" s="37"/>
      <c r="BK1127" s="37"/>
      <c r="BL1127" s="37"/>
      <c r="BM1127" s="37"/>
      <c r="BN1127" s="26"/>
      <c r="BO1127" s="26"/>
      <c r="BP1127" s="26"/>
      <c r="BQ1127" s="38"/>
      <c r="BR1127" s="26"/>
      <c r="BS1127" s="26"/>
      <c r="BT1127" s="26"/>
      <c r="BU1127" s="26"/>
      <c r="BV1127" s="39"/>
    </row>
    <row r="1128" spans="1:74" ht="15" hidden="1" customHeight="1">
      <c r="A1128" s="26">
        <v>2020</v>
      </c>
      <c r="B1128" s="26">
        <v>1124</v>
      </c>
      <c r="C1128" s="26" t="s">
        <v>129</v>
      </c>
      <c r="D1128" s="26" t="s">
        <v>2433</v>
      </c>
      <c r="E1128" s="26" t="s">
        <v>2434</v>
      </c>
      <c r="F1128" s="27">
        <v>43970</v>
      </c>
      <c r="G1128" s="107" t="s">
        <v>2550</v>
      </c>
      <c r="H1128" s="26" t="s">
        <v>1402</v>
      </c>
      <c r="I1128" s="67" t="s">
        <v>1402</v>
      </c>
      <c r="J1128" s="28" t="s">
        <v>2551</v>
      </c>
      <c r="K1128" s="26" t="s">
        <v>135</v>
      </c>
      <c r="L1128" s="26" t="s">
        <v>2437</v>
      </c>
      <c r="M1128" s="26" t="s">
        <v>137</v>
      </c>
      <c r="N1128" s="26" t="s">
        <v>138</v>
      </c>
      <c r="O1128" s="26" t="s">
        <v>138</v>
      </c>
      <c r="Q1128" s="30">
        <v>70</v>
      </c>
      <c r="R1128" s="30">
        <v>4720</v>
      </c>
      <c r="S1128" s="31" t="e">
        <f>#N/A</f>
        <v>#N/A</v>
      </c>
      <c r="T1128" s="30">
        <v>750</v>
      </c>
      <c r="AB1128" s="33" t="e">
        <f>#N/A</f>
        <v>#N/A</v>
      </c>
      <c r="AC1128" s="30">
        <v>2100</v>
      </c>
      <c r="AD1128" s="30" t="e">
        <f>#N/A</f>
        <v>#N/A</v>
      </c>
      <c r="AE1128" s="34">
        <v>0.88</v>
      </c>
      <c r="AG1128" s="30" t="e">
        <f>#N/A</f>
        <v>#N/A</v>
      </c>
      <c r="AH1128" s="30" t="e">
        <f>#N/A</f>
        <v>#N/A</v>
      </c>
      <c r="AI1128" s="30">
        <v>5650</v>
      </c>
      <c r="AJ1128" s="30">
        <v>5650</v>
      </c>
      <c r="AK1128" s="26" t="s">
        <v>139</v>
      </c>
      <c r="AL1128" s="26">
        <v>24</v>
      </c>
      <c r="AM1128" s="26" t="s">
        <v>2438</v>
      </c>
      <c r="AU1128" s="67" t="s">
        <v>1526</v>
      </c>
      <c r="AV1128" s="26" t="s">
        <v>2528</v>
      </c>
      <c r="AW1128" s="26" t="s">
        <v>2552</v>
      </c>
      <c r="BB1128" s="26" t="s">
        <v>2488</v>
      </c>
      <c r="BC1128" s="26" t="s">
        <v>2442</v>
      </c>
      <c r="BD1128" s="37">
        <v>44041</v>
      </c>
      <c r="BE1128" s="30">
        <v>34930</v>
      </c>
      <c r="BF1128" s="30">
        <v>36155</v>
      </c>
      <c r="BG1128" s="37" t="s">
        <v>2443</v>
      </c>
      <c r="BI1128" s="37"/>
      <c r="BJ1128" s="37"/>
      <c r="BK1128" s="37"/>
      <c r="BL1128" s="37"/>
      <c r="BM1128" s="37"/>
      <c r="BN1128" s="26"/>
      <c r="BO1128" s="26"/>
      <c r="BP1128" s="26"/>
      <c r="BQ1128" s="38"/>
      <c r="BR1128" s="26"/>
      <c r="BS1128" s="26"/>
      <c r="BT1128" s="26"/>
      <c r="BU1128" s="26"/>
      <c r="BV1128" s="39"/>
    </row>
    <row r="1129" spans="1:74" ht="15" hidden="1" customHeight="1">
      <c r="A1129" s="26">
        <v>2020</v>
      </c>
      <c r="B1129" s="26">
        <v>1125</v>
      </c>
      <c r="C1129" s="26" t="s">
        <v>129</v>
      </c>
      <c r="D1129" s="26" t="s">
        <v>2433</v>
      </c>
      <c r="E1129" s="26" t="s">
        <v>2434</v>
      </c>
      <c r="F1129" s="27">
        <v>43970</v>
      </c>
      <c r="G1129" s="107" t="s">
        <v>2553</v>
      </c>
      <c r="H1129" s="26" t="s">
        <v>1402</v>
      </c>
      <c r="I1129" s="67" t="s">
        <v>1402</v>
      </c>
      <c r="J1129" s="28" t="s">
        <v>2554</v>
      </c>
      <c r="K1129" s="26" t="s">
        <v>135</v>
      </c>
      <c r="L1129" s="26" t="s">
        <v>2437</v>
      </c>
      <c r="M1129" s="26" t="s">
        <v>137</v>
      </c>
      <c r="N1129" s="26" t="s">
        <v>138</v>
      </c>
      <c r="O1129" s="26" t="s">
        <v>138</v>
      </c>
      <c r="Q1129" s="30">
        <v>71</v>
      </c>
      <c r="R1129" s="30">
        <v>4670</v>
      </c>
      <c r="S1129" s="31" t="e">
        <f>#N/A</f>
        <v>#N/A</v>
      </c>
      <c r="T1129" s="30">
        <v>1217</v>
      </c>
      <c r="AB1129" s="33" t="e">
        <f>#N/A</f>
        <v>#N/A</v>
      </c>
      <c r="AC1129" s="30">
        <v>2100</v>
      </c>
      <c r="AD1129" s="30" t="e">
        <f>#N/A</f>
        <v>#N/A</v>
      </c>
      <c r="AE1129" s="34">
        <v>0.88</v>
      </c>
      <c r="AG1129" s="30" t="e">
        <f>#N/A</f>
        <v>#N/A</v>
      </c>
      <c r="AH1129" s="30" t="e">
        <f>#N/A</f>
        <v>#N/A</v>
      </c>
      <c r="AI1129" s="30">
        <v>5590</v>
      </c>
      <c r="AJ1129" s="30">
        <v>5590</v>
      </c>
      <c r="AK1129" s="26" t="s">
        <v>139</v>
      </c>
      <c r="AL1129" s="26">
        <v>24</v>
      </c>
      <c r="AM1129" s="26" t="s">
        <v>2438</v>
      </c>
      <c r="AU1129" s="67" t="s">
        <v>1526</v>
      </c>
      <c r="AV1129" s="26" t="s">
        <v>2528</v>
      </c>
      <c r="AW1129" s="26" t="s">
        <v>2552</v>
      </c>
      <c r="BB1129" s="26" t="s">
        <v>2488</v>
      </c>
      <c r="BC1129" s="26" t="s">
        <v>2442</v>
      </c>
      <c r="BD1129" s="37">
        <v>44041</v>
      </c>
      <c r="BE1129" s="30">
        <v>34930</v>
      </c>
      <c r="BF1129" s="30">
        <v>36155</v>
      </c>
      <c r="BG1129" s="37" t="s">
        <v>2443</v>
      </c>
      <c r="BI1129" s="37"/>
      <c r="BJ1129" s="37"/>
      <c r="BK1129" s="37"/>
      <c r="BL1129" s="37"/>
      <c r="BM1129" s="37"/>
      <c r="BN1129" s="26"/>
      <c r="BO1129" s="26"/>
      <c r="BP1129" s="26"/>
      <c r="BQ1129" s="38"/>
      <c r="BR1129" s="26"/>
      <c r="BS1129" s="26"/>
      <c r="BT1129" s="26"/>
      <c r="BU1129" s="26"/>
      <c r="BV1129" s="39"/>
    </row>
    <row r="1130" spans="1:74" ht="15" hidden="1" customHeight="1">
      <c r="A1130" s="26">
        <v>2020</v>
      </c>
      <c r="B1130" s="26">
        <v>1126</v>
      </c>
      <c r="C1130" s="26" t="s">
        <v>129</v>
      </c>
      <c r="D1130" s="26" t="s">
        <v>2433</v>
      </c>
      <c r="E1130" s="26" t="s">
        <v>2434</v>
      </c>
      <c r="F1130" s="27">
        <v>43970</v>
      </c>
      <c r="G1130" s="107" t="s">
        <v>2555</v>
      </c>
      <c r="H1130" s="26" t="s">
        <v>1402</v>
      </c>
      <c r="I1130" s="67" t="s">
        <v>1402</v>
      </c>
      <c r="J1130" s="28" t="s">
        <v>1084</v>
      </c>
      <c r="K1130" s="26" t="s">
        <v>135</v>
      </c>
      <c r="L1130" s="26" t="s">
        <v>2437</v>
      </c>
      <c r="M1130" s="26" t="s">
        <v>137</v>
      </c>
      <c r="N1130" s="26" t="s">
        <v>138</v>
      </c>
      <c r="O1130" s="26" t="s">
        <v>138</v>
      </c>
      <c r="Q1130" s="30">
        <v>75</v>
      </c>
      <c r="R1130" s="30">
        <v>6240</v>
      </c>
      <c r="S1130" s="31" t="e">
        <f>#N/A</f>
        <v>#N/A</v>
      </c>
      <c r="T1130" s="30">
        <v>1680</v>
      </c>
      <c r="AB1130" s="33" t="e">
        <f>#N/A</f>
        <v>#N/A</v>
      </c>
      <c r="AC1130" s="30">
        <v>2100</v>
      </c>
      <c r="AD1130" s="30" t="e">
        <f>#N/A</f>
        <v>#N/A</v>
      </c>
      <c r="AE1130" s="34">
        <v>0.94</v>
      </c>
      <c r="AG1130" s="30" t="e">
        <f>#N/A</f>
        <v>#N/A</v>
      </c>
      <c r="AH1130" s="30" t="e">
        <f>#N/A</f>
        <v>#N/A</v>
      </c>
      <c r="AI1130" s="30">
        <v>7469</v>
      </c>
      <c r="AJ1130" s="30">
        <v>7469</v>
      </c>
      <c r="AK1130" s="26" t="s">
        <v>139</v>
      </c>
      <c r="AL1130" s="26">
        <v>24</v>
      </c>
      <c r="AM1130" s="26" t="s">
        <v>2438</v>
      </c>
      <c r="AU1130" s="67" t="s">
        <v>1526</v>
      </c>
      <c r="AV1130" s="26" t="s">
        <v>2528</v>
      </c>
      <c r="AW1130" s="26" t="s">
        <v>2552</v>
      </c>
      <c r="BB1130" s="26" t="s">
        <v>2488</v>
      </c>
      <c r="BC1130" s="26" t="s">
        <v>2442</v>
      </c>
      <c r="BD1130" s="37">
        <v>44041</v>
      </c>
      <c r="BE1130" s="30">
        <v>34930</v>
      </c>
      <c r="BF1130" s="30">
        <v>36155</v>
      </c>
      <c r="BG1130" s="37" t="s">
        <v>2443</v>
      </c>
      <c r="BI1130" s="37"/>
      <c r="BJ1130" s="37"/>
      <c r="BK1130" s="37"/>
      <c r="BL1130" s="37"/>
      <c r="BM1130" s="37"/>
      <c r="BN1130" s="26"/>
      <c r="BO1130" s="26"/>
      <c r="BP1130" s="26"/>
      <c r="BQ1130" s="38"/>
      <c r="BR1130" s="26"/>
      <c r="BS1130" s="26"/>
      <c r="BT1130" s="26"/>
      <c r="BU1130" s="26"/>
      <c r="BV1130" s="39"/>
    </row>
    <row r="1131" spans="1:74" ht="15" hidden="1" customHeight="1">
      <c r="A1131" s="26">
        <v>2020</v>
      </c>
      <c r="B1131" s="26">
        <v>1127</v>
      </c>
      <c r="C1131" s="26" t="s">
        <v>129</v>
      </c>
      <c r="D1131" s="26" t="s">
        <v>2433</v>
      </c>
      <c r="E1131" s="26" t="s">
        <v>2434</v>
      </c>
      <c r="F1131" s="27">
        <v>43970</v>
      </c>
      <c r="G1131" s="107" t="s">
        <v>2556</v>
      </c>
      <c r="H1131" s="26" t="s">
        <v>1402</v>
      </c>
      <c r="I1131" s="67" t="s">
        <v>1402</v>
      </c>
      <c r="J1131" s="28" t="s">
        <v>2557</v>
      </c>
      <c r="K1131" s="26" t="s">
        <v>135</v>
      </c>
      <c r="L1131" s="26" t="s">
        <v>2437</v>
      </c>
      <c r="M1131" s="26" t="s">
        <v>137</v>
      </c>
      <c r="N1131" s="26" t="s">
        <v>138</v>
      </c>
      <c r="O1131" s="26" t="s">
        <v>138</v>
      </c>
      <c r="Q1131" s="30">
        <v>67</v>
      </c>
      <c r="R1131" s="30">
        <v>3930</v>
      </c>
      <c r="S1131" s="31" t="e">
        <f>#N/A</f>
        <v>#N/A</v>
      </c>
      <c r="T1131" s="30">
        <v>1090</v>
      </c>
      <c r="AB1131" s="33" t="e">
        <f>#N/A</f>
        <v>#N/A</v>
      </c>
      <c r="AC1131" s="30">
        <v>2100</v>
      </c>
      <c r="AD1131" s="30" t="e">
        <f>#N/A</f>
        <v>#N/A</v>
      </c>
      <c r="AE1131" s="34">
        <v>0.94</v>
      </c>
      <c r="AG1131" s="30" t="e">
        <f>#N/A</f>
        <v>#N/A</v>
      </c>
      <c r="AH1131" s="30" t="e">
        <f>#N/A</f>
        <v>#N/A</v>
      </c>
      <c r="AI1131" s="30">
        <v>4704</v>
      </c>
      <c r="AJ1131" s="30">
        <v>4704</v>
      </c>
      <c r="AK1131" s="26" t="s">
        <v>139</v>
      </c>
      <c r="AL1131" s="26">
        <v>24</v>
      </c>
      <c r="AM1131" s="26" t="s">
        <v>2438</v>
      </c>
      <c r="AU1131" s="67" t="s">
        <v>1526</v>
      </c>
      <c r="AV1131" s="26" t="s">
        <v>2528</v>
      </c>
      <c r="AW1131" s="26" t="s">
        <v>2552</v>
      </c>
      <c r="BB1131" s="26" t="s">
        <v>2488</v>
      </c>
      <c r="BC1131" s="26" t="s">
        <v>2442</v>
      </c>
      <c r="BD1131" s="37">
        <v>44041</v>
      </c>
      <c r="BE1131" s="30">
        <v>34930</v>
      </c>
      <c r="BF1131" s="30">
        <v>36155</v>
      </c>
      <c r="BG1131" s="37" t="s">
        <v>2443</v>
      </c>
      <c r="BI1131" s="37"/>
      <c r="BJ1131" s="37"/>
      <c r="BK1131" s="37"/>
      <c r="BL1131" s="37"/>
      <c r="BM1131" s="37"/>
      <c r="BN1131" s="26"/>
      <c r="BO1131" s="26"/>
      <c r="BP1131" s="26"/>
      <c r="BQ1131" s="38"/>
      <c r="BR1131" s="26"/>
      <c r="BS1131" s="26"/>
      <c r="BT1131" s="26"/>
      <c r="BU1131" s="26"/>
      <c r="BV1131" s="39"/>
    </row>
    <row r="1132" spans="1:74" ht="15" hidden="1" customHeight="1">
      <c r="A1132" s="26">
        <v>2020</v>
      </c>
      <c r="B1132" s="26">
        <v>1128</v>
      </c>
      <c r="C1132" s="26" t="s">
        <v>129</v>
      </c>
      <c r="D1132" s="26" t="s">
        <v>2433</v>
      </c>
      <c r="E1132" s="26" t="s">
        <v>2434</v>
      </c>
      <c r="F1132" s="27">
        <v>43970</v>
      </c>
      <c r="G1132" s="107" t="s">
        <v>2558</v>
      </c>
      <c r="H1132" s="26" t="s">
        <v>1402</v>
      </c>
      <c r="I1132" s="67" t="s">
        <v>1402</v>
      </c>
      <c r="J1132" s="28" t="s">
        <v>1084</v>
      </c>
      <c r="K1132" s="26" t="s">
        <v>135</v>
      </c>
      <c r="L1132" s="26" t="s">
        <v>2437</v>
      </c>
      <c r="M1132" s="26" t="s">
        <v>137</v>
      </c>
      <c r="N1132" s="26" t="s">
        <v>138</v>
      </c>
      <c r="O1132" s="26" t="s">
        <v>138</v>
      </c>
      <c r="Q1132" s="30">
        <v>66</v>
      </c>
      <c r="R1132" s="30">
        <v>3850</v>
      </c>
      <c r="S1132" s="31" t="e">
        <f>#N/A</f>
        <v>#N/A</v>
      </c>
      <c r="T1132" s="30">
        <v>916</v>
      </c>
      <c r="AB1132" s="33" t="e">
        <f>#N/A</f>
        <v>#N/A</v>
      </c>
      <c r="AC1132" s="30">
        <v>2100</v>
      </c>
      <c r="AD1132" s="30" t="e">
        <f>#N/A</f>
        <v>#N/A</v>
      </c>
      <c r="AE1132" s="34">
        <v>0.95</v>
      </c>
      <c r="AG1132" s="30" t="e">
        <f>#N/A</f>
        <v>#N/A</v>
      </c>
      <c r="AH1132" s="30" t="e">
        <f>#N/A</f>
        <v>#N/A</v>
      </c>
      <c r="AI1132" s="30">
        <v>4608</v>
      </c>
      <c r="AJ1132" s="30">
        <v>4608</v>
      </c>
      <c r="AK1132" s="26" t="s">
        <v>139</v>
      </c>
      <c r="AL1132" s="26">
        <v>24</v>
      </c>
      <c r="AM1132" s="26" t="s">
        <v>2438</v>
      </c>
      <c r="AU1132" s="67" t="s">
        <v>1526</v>
      </c>
      <c r="AV1132" s="26" t="s">
        <v>2528</v>
      </c>
      <c r="AW1132" s="26" t="s">
        <v>2552</v>
      </c>
      <c r="BB1132" s="26" t="s">
        <v>2488</v>
      </c>
      <c r="BC1132" s="26" t="s">
        <v>2442</v>
      </c>
      <c r="BD1132" s="37">
        <v>44041</v>
      </c>
      <c r="BE1132" s="30">
        <v>34930</v>
      </c>
      <c r="BF1132" s="30">
        <v>36155</v>
      </c>
      <c r="BG1132" s="37" t="s">
        <v>2443</v>
      </c>
      <c r="BI1132" s="37"/>
      <c r="BJ1132" s="37"/>
      <c r="BK1132" s="37"/>
      <c r="BL1132" s="37"/>
      <c r="BM1132" s="37"/>
      <c r="BN1132" s="26"/>
      <c r="BO1132" s="26"/>
      <c r="BP1132" s="26"/>
      <c r="BQ1132" s="38"/>
      <c r="BR1132" s="26"/>
      <c r="BS1132" s="26"/>
      <c r="BT1132" s="26"/>
      <c r="BU1132" s="26"/>
      <c r="BV1132" s="39"/>
    </row>
    <row r="1133" spans="1:74" ht="15" hidden="1" customHeight="1">
      <c r="A1133" s="26">
        <v>2020</v>
      </c>
      <c r="B1133" s="26">
        <v>1129</v>
      </c>
      <c r="C1133" s="26" t="s">
        <v>129</v>
      </c>
      <c r="D1133" s="26" t="s">
        <v>2433</v>
      </c>
      <c r="E1133" s="26" t="s">
        <v>2434</v>
      </c>
      <c r="F1133" s="27">
        <v>43970</v>
      </c>
      <c r="G1133" s="107" t="s">
        <v>2559</v>
      </c>
      <c r="H1133" s="26" t="s">
        <v>1402</v>
      </c>
      <c r="I1133" s="67" t="s">
        <v>1402</v>
      </c>
      <c r="J1133" s="28" t="s">
        <v>2560</v>
      </c>
      <c r="K1133" s="26" t="s">
        <v>135</v>
      </c>
      <c r="L1133" s="26" t="s">
        <v>2437</v>
      </c>
      <c r="M1133" s="26" t="s">
        <v>137</v>
      </c>
      <c r="N1133" s="26" t="s">
        <v>138</v>
      </c>
      <c r="O1133" s="26" t="s">
        <v>138</v>
      </c>
      <c r="Q1133" s="30">
        <v>72</v>
      </c>
      <c r="R1133" s="30">
        <v>5050</v>
      </c>
      <c r="S1133" s="31" t="e">
        <f>#N/A</f>
        <v>#N/A</v>
      </c>
      <c r="T1133" s="30">
        <v>1520</v>
      </c>
      <c r="AB1133" s="33" t="e">
        <f>#N/A</f>
        <v>#N/A</v>
      </c>
      <c r="AC1133" s="30">
        <v>2100</v>
      </c>
      <c r="AD1133" s="30" t="e">
        <f>#N/A</f>
        <v>#N/A</v>
      </c>
      <c r="AE1133" s="34">
        <v>0.95</v>
      </c>
      <c r="AG1133" s="30" t="e">
        <f>#N/A</f>
        <v>#N/A</v>
      </c>
      <c r="AH1133" s="30" t="e">
        <f>#N/A</f>
        <v>#N/A</v>
      </c>
      <c r="AI1133" s="30">
        <v>6045</v>
      </c>
      <c r="AJ1133" s="30">
        <v>6045</v>
      </c>
      <c r="AK1133" s="26" t="s">
        <v>139</v>
      </c>
      <c r="AL1133" s="26">
        <v>24</v>
      </c>
      <c r="AM1133" s="26" t="s">
        <v>2438</v>
      </c>
      <c r="AU1133" s="67" t="s">
        <v>1526</v>
      </c>
      <c r="AV1133" s="26" t="s">
        <v>2528</v>
      </c>
      <c r="AW1133" s="26" t="s">
        <v>2552</v>
      </c>
      <c r="BB1133" s="26" t="s">
        <v>2488</v>
      </c>
      <c r="BC1133" s="26" t="s">
        <v>2442</v>
      </c>
      <c r="BD1133" s="37">
        <v>44041</v>
      </c>
      <c r="BE1133" s="30">
        <v>34930</v>
      </c>
      <c r="BF1133" s="30">
        <v>36155</v>
      </c>
      <c r="BG1133" s="37" t="s">
        <v>2443</v>
      </c>
      <c r="BI1133" s="37"/>
      <c r="BJ1133" s="37"/>
      <c r="BK1133" s="37"/>
      <c r="BL1133" s="37"/>
      <c r="BM1133" s="37"/>
      <c r="BN1133" s="26"/>
      <c r="BO1133" s="26"/>
      <c r="BP1133" s="26"/>
      <c r="BQ1133" s="38"/>
      <c r="BR1133" s="26"/>
      <c r="BS1133" s="26"/>
      <c r="BT1133" s="26"/>
      <c r="BU1133" s="26"/>
      <c r="BV1133" s="39"/>
    </row>
    <row r="1134" spans="1:74" ht="15" hidden="1" customHeight="1">
      <c r="A1134" s="26">
        <v>2020</v>
      </c>
      <c r="B1134" s="26">
        <v>1130</v>
      </c>
      <c r="C1134" s="26" t="s">
        <v>129</v>
      </c>
      <c r="D1134" s="26" t="s">
        <v>2433</v>
      </c>
      <c r="E1134" s="26" t="s">
        <v>2434</v>
      </c>
      <c r="F1134" s="27">
        <v>43970</v>
      </c>
      <c r="G1134" s="107" t="s">
        <v>2561</v>
      </c>
      <c r="H1134" s="26" t="s">
        <v>1402</v>
      </c>
      <c r="I1134" s="67" t="s">
        <v>1402</v>
      </c>
      <c r="J1134" s="28" t="s">
        <v>1084</v>
      </c>
      <c r="K1134" s="26" t="s">
        <v>135</v>
      </c>
      <c r="L1134" s="26" t="s">
        <v>2437</v>
      </c>
      <c r="M1134" s="26" t="s">
        <v>137</v>
      </c>
      <c r="N1134" s="26" t="s">
        <v>138</v>
      </c>
      <c r="O1134" s="26" t="s">
        <v>138</v>
      </c>
      <c r="Q1134" s="30">
        <v>71</v>
      </c>
      <c r="R1134" s="30">
        <v>4680</v>
      </c>
      <c r="S1134" s="31" t="e">
        <f>#N/A</f>
        <v>#N/A</v>
      </c>
      <c r="T1134" s="30">
        <v>1075</v>
      </c>
      <c r="AB1134" s="33" t="e">
        <f>#N/A</f>
        <v>#N/A</v>
      </c>
      <c r="AC1134" s="30">
        <v>2100</v>
      </c>
      <c r="AD1134" s="30" t="e">
        <f>#N/A</f>
        <v>#N/A</v>
      </c>
      <c r="AE1134" s="34">
        <v>0.74</v>
      </c>
      <c r="AG1134" s="30" t="e">
        <f>#N/A</f>
        <v>#N/A</v>
      </c>
      <c r="AH1134" s="30" t="e">
        <f>#N/A</f>
        <v>#N/A</v>
      </c>
      <c r="AI1134" s="30">
        <v>5602</v>
      </c>
      <c r="AJ1134" s="30">
        <v>5602</v>
      </c>
      <c r="AK1134" s="26" t="s">
        <v>139</v>
      </c>
      <c r="AL1134" s="26">
        <v>24</v>
      </c>
      <c r="AM1134" s="26" t="s">
        <v>2438</v>
      </c>
      <c r="AU1134" s="67" t="s">
        <v>1526</v>
      </c>
      <c r="AV1134" s="26" t="s">
        <v>2528</v>
      </c>
      <c r="AW1134" s="26" t="s">
        <v>2552</v>
      </c>
      <c r="BB1134" s="26" t="s">
        <v>2488</v>
      </c>
      <c r="BC1134" s="26" t="s">
        <v>2442</v>
      </c>
      <c r="BD1134" s="37">
        <v>44041</v>
      </c>
      <c r="BE1134" s="30">
        <v>34930</v>
      </c>
      <c r="BF1134" s="30">
        <v>36155</v>
      </c>
      <c r="BG1134" s="37" t="s">
        <v>2443</v>
      </c>
      <c r="BI1134" s="37"/>
      <c r="BJ1134" s="37"/>
      <c r="BK1134" s="37"/>
      <c r="BL1134" s="37"/>
      <c r="BM1134" s="37"/>
      <c r="BN1134" s="26"/>
      <c r="BO1134" s="26"/>
      <c r="BP1134" s="26"/>
      <c r="BQ1134" s="38"/>
      <c r="BR1134" s="26"/>
      <c r="BS1134" s="26"/>
      <c r="BT1134" s="26"/>
      <c r="BU1134" s="26"/>
      <c r="BV1134" s="39"/>
    </row>
    <row r="1135" spans="1:74" ht="15" hidden="1" customHeight="1">
      <c r="A1135" s="26">
        <v>2020</v>
      </c>
      <c r="B1135" s="26">
        <v>1131</v>
      </c>
      <c r="C1135" s="26" t="s">
        <v>129</v>
      </c>
      <c r="D1135" s="26" t="s">
        <v>2433</v>
      </c>
      <c r="E1135" s="26" t="s">
        <v>2434</v>
      </c>
      <c r="F1135" s="27">
        <v>43970</v>
      </c>
      <c r="G1135" s="107" t="s">
        <v>2562</v>
      </c>
      <c r="H1135" s="26" t="s">
        <v>1402</v>
      </c>
      <c r="I1135" s="67" t="s">
        <v>1402</v>
      </c>
      <c r="J1135" s="28" t="s">
        <v>2563</v>
      </c>
      <c r="K1135" s="26" t="s">
        <v>135</v>
      </c>
      <c r="L1135" s="26" t="s">
        <v>2437</v>
      </c>
      <c r="M1135" s="26" t="s">
        <v>137</v>
      </c>
      <c r="N1135" s="26" t="s">
        <v>138</v>
      </c>
      <c r="O1135" s="26" t="s">
        <v>138</v>
      </c>
      <c r="Q1135" s="30">
        <v>72</v>
      </c>
      <c r="R1135" s="30">
        <v>4760</v>
      </c>
      <c r="S1135" s="31" t="e">
        <f>#N/A</f>
        <v>#N/A</v>
      </c>
      <c r="T1135" s="30">
        <v>1005</v>
      </c>
      <c r="AB1135" s="33" t="e">
        <f>#N/A</f>
        <v>#N/A</v>
      </c>
      <c r="AC1135" s="30">
        <v>2100</v>
      </c>
      <c r="AD1135" s="30" t="e">
        <f>#N/A</f>
        <v>#N/A</v>
      </c>
      <c r="AE1135" s="34">
        <v>0.74</v>
      </c>
      <c r="AG1135" s="30" t="e">
        <f>#N/A</f>
        <v>#N/A</v>
      </c>
      <c r="AH1135" s="30" t="e">
        <f>#N/A</f>
        <v>#N/A</v>
      </c>
      <c r="AI1135" s="30">
        <v>5698</v>
      </c>
      <c r="AJ1135" s="30">
        <v>5698</v>
      </c>
      <c r="AK1135" s="26" t="s">
        <v>139</v>
      </c>
      <c r="AL1135" s="26">
        <v>24</v>
      </c>
      <c r="AM1135" s="26" t="s">
        <v>2438</v>
      </c>
      <c r="AU1135" s="67" t="s">
        <v>1526</v>
      </c>
      <c r="AV1135" s="26" t="s">
        <v>2528</v>
      </c>
      <c r="AW1135" s="26" t="s">
        <v>2552</v>
      </c>
      <c r="BB1135" s="26" t="s">
        <v>2488</v>
      </c>
      <c r="BC1135" s="26" t="s">
        <v>2442</v>
      </c>
      <c r="BD1135" s="37">
        <v>44041</v>
      </c>
      <c r="BE1135" s="30">
        <v>34930</v>
      </c>
      <c r="BF1135" s="30">
        <v>36155</v>
      </c>
      <c r="BG1135" s="37" t="s">
        <v>2443</v>
      </c>
      <c r="BI1135" s="37"/>
      <c r="BJ1135" s="37"/>
      <c r="BK1135" s="37"/>
      <c r="BL1135" s="37"/>
      <c r="BM1135" s="37"/>
      <c r="BN1135" s="26"/>
      <c r="BO1135" s="26"/>
      <c r="BP1135" s="26"/>
      <c r="BQ1135" s="38"/>
      <c r="BR1135" s="26"/>
      <c r="BS1135" s="26"/>
      <c r="BT1135" s="26"/>
      <c r="BU1135" s="26"/>
      <c r="BV1135" s="39"/>
    </row>
    <row r="1136" spans="1:74" ht="15" hidden="1" customHeight="1">
      <c r="A1136" s="26">
        <v>2020</v>
      </c>
      <c r="B1136" s="26">
        <v>1132</v>
      </c>
      <c r="C1136" s="26" t="s">
        <v>129</v>
      </c>
      <c r="D1136" s="26" t="s">
        <v>2433</v>
      </c>
      <c r="E1136" s="26" t="s">
        <v>2434</v>
      </c>
      <c r="F1136" s="27">
        <v>43970</v>
      </c>
      <c r="G1136" s="107" t="s">
        <v>2564</v>
      </c>
      <c r="H1136" s="26" t="s">
        <v>1402</v>
      </c>
      <c r="I1136" s="67" t="s">
        <v>1402</v>
      </c>
      <c r="J1136" s="28" t="s">
        <v>2565</v>
      </c>
      <c r="K1136" s="26" t="s">
        <v>135</v>
      </c>
      <c r="L1136" s="26" t="s">
        <v>2437</v>
      </c>
      <c r="M1136" s="26" t="s">
        <v>137</v>
      </c>
      <c r="N1136" s="26" t="s">
        <v>138</v>
      </c>
      <c r="O1136" s="26" t="s">
        <v>138</v>
      </c>
      <c r="Q1136" s="30">
        <v>69</v>
      </c>
      <c r="R1136" s="30">
        <v>4200</v>
      </c>
      <c r="S1136" s="31" t="e">
        <f>#N/A</f>
        <v>#N/A</v>
      </c>
      <c r="T1136" s="30">
        <v>1195</v>
      </c>
      <c r="AB1136" s="33" t="e">
        <f>#N/A</f>
        <v>#N/A</v>
      </c>
      <c r="AC1136" s="30">
        <v>2100</v>
      </c>
      <c r="AD1136" s="30" t="e">
        <f>#N/A</f>
        <v>#N/A</v>
      </c>
      <c r="AE1136" s="34">
        <v>0.95</v>
      </c>
      <c r="AG1136" s="30" t="e">
        <f>#N/A</f>
        <v>#N/A</v>
      </c>
      <c r="AH1136" s="30" t="e">
        <f>#N/A</f>
        <v>#N/A</v>
      </c>
      <c r="AI1136" s="30">
        <v>5027</v>
      </c>
      <c r="AJ1136" s="30">
        <v>5027</v>
      </c>
      <c r="AK1136" s="26" t="s">
        <v>139</v>
      </c>
      <c r="AL1136" s="26">
        <v>24</v>
      </c>
      <c r="AM1136" s="26" t="s">
        <v>2438</v>
      </c>
      <c r="AU1136" s="67" t="s">
        <v>1526</v>
      </c>
      <c r="AV1136" s="26" t="s">
        <v>2528</v>
      </c>
      <c r="AW1136" s="26" t="s">
        <v>2552</v>
      </c>
      <c r="BB1136" s="26" t="s">
        <v>2488</v>
      </c>
      <c r="BC1136" s="26" t="s">
        <v>2442</v>
      </c>
      <c r="BD1136" s="37">
        <v>44041</v>
      </c>
      <c r="BE1136" s="30">
        <v>34930</v>
      </c>
      <c r="BF1136" s="30">
        <v>36155</v>
      </c>
      <c r="BG1136" s="37" t="s">
        <v>2443</v>
      </c>
      <c r="BI1136" s="37"/>
      <c r="BJ1136" s="37"/>
      <c r="BK1136" s="37"/>
      <c r="BL1136" s="37"/>
      <c r="BM1136" s="37"/>
      <c r="BN1136" s="26"/>
      <c r="BO1136" s="26"/>
      <c r="BP1136" s="26"/>
      <c r="BQ1136" s="38"/>
      <c r="BR1136" s="26"/>
      <c r="BS1136" s="26"/>
      <c r="BT1136" s="26"/>
      <c r="BU1136" s="26"/>
      <c r="BV1136" s="39"/>
    </row>
    <row r="1137" spans="1:74" ht="15" hidden="1" customHeight="1">
      <c r="A1137" s="26">
        <v>2020</v>
      </c>
      <c r="B1137" s="26">
        <v>1133</v>
      </c>
      <c r="C1137" s="26" t="s">
        <v>129</v>
      </c>
      <c r="D1137" s="26" t="s">
        <v>2433</v>
      </c>
      <c r="E1137" s="26" t="s">
        <v>2434</v>
      </c>
      <c r="F1137" s="27">
        <v>43970</v>
      </c>
      <c r="G1137" s="107" t="s">
        <v>2566</v>
      </c>
      <c r="H1137" s="26" t="s">
        <v>1402</v>
      </c>
      <c r="I1137" s="67" t="s">
        <v>1402</v>
      </c>
      <c r="J1137" s="28" t="s">
        <v>2567</v>
      </c>
      <c r="K1137" s="26" t="s">
        <v>135</v>
      </c>
      <c r="L1137" s="26" t="s">
        <v>2437</v>
      </c>
      <c r="M1137" s="26" t="s">
        <v>137</v>
      </c>
      <c r="N1137" s="26" t="s">
        <v>138</v>
      </c>
      <c r="O1137" s="26" t="s">
        <v>138</v>
      </c>
      <c r="Q1137" s="30">
        <v>68</v>
      </c>
      <c r="R1137" s="30">
        <v>4840</v>
      </c>
      <c r="S1137" s="31" t="e">
        <f>#N/A</f>
        <v>#N/A</v>
      </c>
      <c r="T1137" s="30">
        <v>1165</v>
      </c>
      <c r="AB1137" s="33" t="e">
        <f>#N/A</f>
        <v>#N/A</v>
      </c>
      <c r="AC1137" s="30">
        <v>2100</v>
      </c>
      <c r="AD1137" s="30" t="e">
        <f>#N/A</f>
        <v>#N/A</v>
      </c>
      <c r="AE1137" s="34">
        <v>0.95</v>
      </c>
      <c r="AG1137" s="30" t="e">
        <f>#N/A</f>
        <v>#N/A</v>
      </c>
      <c r="AH1137" s="30" t="e">
        <f>#N/A</f>
        <v>#N/A</v>
      </c>
      <c r="AI1137" s="30">
        <v>5793</v>
      </c>
      <c r="AJ1137" s="30">
        <v>5793</v>
      </c>
      <c r="AK1137" s="26" t="s">
        <v>139</v>
      </c>
      <c r="AL1137" s="26">
        <v>24</v>
      </c>
      <c r="AM1137" s="26" t="s">
        <v>2438</v>
      </c>
      <c r="AU1137" s="67" t="s">
        <v>1526</v>
      </c>
      <c r="AV1137" s="26" t="s">
        <v>2528</v>
      </c>
      <c r="AW1137" s="26" t="s">
        <v>2552</v>
      </c>
      <c r="BB1137" s="26" t="s">
        <v>2488</v>
      </c>
      <c r="BC1137" s="26" t="s">
        <v>2442</v>
      </c>
      <c r="BD1137" s="37">
        <v>44041</v>
      </c>
      <c r="BE1137" s="30">
        <v>34930</v>
      </c>
      <c r="BF1137" s="30">
        <v>36155</v>
      </c>
      <c r="BG1137" s="37" t="s">
        <v>2443</v>
      </c>
      <c r="BI1137" s="37"/>
      <c r="BJ1137" s="37"/>
      <c r="BK1137" s="37"/>
      <c r="BL1137" s="37"/>
      <c r="BM1137" s="37"/>
      <c r="BN1137" s="26"/>
      <c r="BO1137" s="26"/>
      <c r="BP1137" s="26"/>
      <c r="BQ1137" s="38"/>
      <c r="BR1137" s="26"/>
      <c r="BS1137" s="26"/>
      <c r="BT1137" s="26"/>
      <c r="BU1137" s="26"/>
      <c r="BV1137" s="39"/>
    </row>
    <row r="1138" spans="1:74" ht="15" hidden="1" customHeight="1">
      <c r="A1138" s="26">
        <v>2020</v>
      </c>
      <c r="B1138" s="26">
        <v>1134</v>
      </c>
      <c r="C1138" s="26" t="s">
        <v>129</v>
      </c>
      <c r="D1138" s="26" t="s">
        <v>2433</v>
      </c>
      <c r="E1138" s="26" t="s">
        <v>2434</v>
      </c>
      <c r="F1138" s="27">
        <v>43970</v>
      </c>
      <c r="G1138" s="107" t="s">
        <v>2568</v>
      </c>
      <c r="H1138" s="26" t="s">
        <v>1402</v>
      </c>
      <c r="I1138" s="67" t="s">
        <v>1402</v>
      </c>
      <c r="J1138" s="28" t="s">
        <v>2569</v>
      </c>
      <c r="K1138" s="26" t="s">
        <v>135</v>
      </c>
      <c r="L1138" s="26" t="s">
        <v>2437</v>
      </c>
      <c r="M1138" s="26" t="s">
        <v>137</v>
      </c>
      <c r="N1138" s="26" t="s">
        <v>138</v>
      </c>
      <c r="O1138" s="26" t="s">
        <v>138</v>
      </c>
      <c r="Q1138" s="30">
        <v>71</v>
      </c>
      <c r="R1138" s="30">
        <v>5040</v>
      </c>
      <c r="S1138" s="31" t="e">
        <f>#N/A</f>
        <v>#N/A</v>
      </c>
      <c r="T1138" s="30">
        <v>1205</v>
      </c>
      <c r="AB1138" s="33" t="e">
        <f>#N/A</f>
        <v>#N/A</v>
      </c>
      <c r="AC1138" s="30">
        <v>2100</v>
      </c>
      <c r="AD1138" s="30" t="e">
        <f>#N/A</f>
        <v>#N/A</v>
      </c>
      <c r="AE1138" s="34">
        <v>0.85</v>
      </c>
      <c r="AG1138" s="30" t="e">
        <f>#N/A</f>
        <v>#N/A</v>
      </c>
      <c r="AH1138" s="30" t="e">
        <f>#N/A</f>
        <v>#N/A</v>
      </c>
      <c r="AI1138" s="30">
        <v>6033</v>
      </c>
      <c r="AJ1138" s="30">
        <v>6033</v>
      </c>
      <c r="AK1138" s="26" t="s">
        <v>139</v>
      </c>
      <c r="AL1138" s="26">
        <v>24</v>
      </c>
      <c r="AM1138" s="26" t="s">
        <v>2438</v>
      </c>
      <c r="AU1138" s="67" t="s">
        <v>1526</v>
      </c>
      <c r="AV1138" s="26" t="s">
        <v>2528</v>
      </c>
      <c r="AW1138" s="26" t="s">
        <v>2552</v>
      </c>
      <c r="BB1138" s="26" t="s">
        <v>2488</v>
      </c>
      <c r="BC1138" s="26" t="s">
        <v>2442</v>
      </c>
      <c r="BD1138" s="37">
        <v>44041</v>
      </c>
      <c r="BE1138" s="30">
        <v>34930</v>
      </c>
      <c r="BF1138" s="30">
        <v>36155</v>
      </c>
      <c r="BG1138" s="37" t="s">
        <v>2443</v>
      </c>
      <c r="BI1138" s="37"/>
      <c r="BJ1138" s="37"/>
      <c r="BK1138" s="37"/>
      <c r="BL1138" s="37"/>
      <c r="BM1138" s="37"/>
      <c r="BN1138" s="26"/>
      <c r="BO1138" s="26"/>
      <c r="BP1138" s="26"/>
      <c r="BQ1138" s="38"/>
      <c r="BR1138" s="26"/>
      <c r="BS1138" s="26"/>
      <c r="BT1138" s="26"/>
      <c r="BU1138" s="26"/>
      <c r="BV1138" s="39"/>
    </row>
    <row r="1139" spans="1:74" ht="15" hidden="1" customHeight="1">
      <c r="A1139" s="26">
        <v>2020</v>
      </c>
      <c r="B1139" s="26">
        <v>1135</v>
      </c>
      <c r="C1139" s="26" t="s">
        <v>129</v>
      </c>
      <c r="D1139" s="26" t="s">
        <v>2433</v>
      </c>
      <c r="E1139" s="26" t="s">
        <v>2434</v>
      </c>
      <c r="F1139" s="27">
        <v>43970</v>
      </c>
      <c r="G1139" s="107" t="s">
        <v>2570</v>
      </c>
      <c r="H1139" s="26" t="s">
        <v>1402</v>
      </c>
      <c r="I1139" s="67" t="s">
        <v>1402</v>
      </c>
      <c r="J1139" s="28" t="s">
        <v>2571</v>
      </c>
      <c r="K1139" s="26" t="s">
        <v>135</v>
      </c>
      <c r="L1139" s="26" t="s">
        <v>2437</v>
      </c>
      <c r="M1139" s="26" t="s">
        <v>137</v>
      </c>
      <c r="N1139" s="26" t="s">
        <v>138</v>
      </c>
      <c r="O1139" s="26" t="s">
        <v>138</v>
      </c>
      <c r="Q1139" s="30">
        <v>76</v>
      </c>
      <c r="R1139" s="30">
        <v>6290</v>
      </c>
      <c r="S1139" s="31" t="e">
        <f>#N/A</f>
        <v>#N/A</v>
      </c>
      <c r="T1139" s="30">
        <v>1775</v>
      </c>
      <c r="AB1139" s="33" t="e">
        <f>#N/A</f>
        <v>#N/A</v>
      </c>
      <c r="AC1139" s="30">
        <v>2100</v>
      </c>
      <c r="AD1139" s="30" t="e">
        <f>#N/A</f>
        <v>#N/A</v>
      </c>
      <c r="AE1139" s="34">
        <v>0.85</v>
      </c>
      <c r="AG1139" s="30" t="e">
        <f>#N/A</f>
        <v>#N/A</v>
      </c>
      <c r="AH1139" s="30" t="e">
        <f>#N/A</f>
        <v>#N/A</v>
      </c>
      <c r="AI1139" s="30">
        <v>7529</v>
      </c>
      <c r="AJ1139" s="30">
        <v>7529</v>
      </c>
      <c r="AK1139" s="26" t="s">
        <v>139</v>
      </c>
      <c r="AL1139" s="26">
        <v>24</v>
      </c>
      <c r="AM1139" s="26" t="s">
        <v>2438</v>
      </c>
      <c r="AU1139" s="67" t="s">
        <v>1526</v>
      </c>
      <c r="AV1139" s="26" t="s">
        <v>2528</v>
      </c>
      <c r="AW1139" s="26" t="s">
        <v>2552</v>
      </c>
      <c r="BB1139" s="26" t="s">
        <v>2488</v>
      </c>
      <c r="BC1139" s="26" t="s">
        <v>2442</v>
      </c>
      <c r="BD1139" s="37">
        <v>44041</v>
      </c>
      <c r="BE1139" s="30">
        <v>34930</v>
      </c>
      <c r="BF1139" s="30">
        <v>36155</v>
      </c>
      <c r="BG1139" s="37" t="s">
        <v>2443</v>
      </c>
      <c r="BI1139" s="37"/>
      <c r="BJ1139" s="37"/>
      <c r="BK1139" s="37"/>
      <c r="BL1139" s="37"/>
      <c r="BM1139" s="37"/>
      <c r="BN1139" s="26"/>
      <c r="BO1139" s="26"/>
      <c r="BP1139" s="26"/>
      <c r="BQ1139" s="38"/>
      <c r="BR1139" s="26"/>
      <c r="BS1139" s="26"/>
      <c r="BT1139" s="26"/>
      <c r="BU1139" s="26"/>
      <c r="BV1139" s="39"/>
    </row>
    <row r="1140" spans="1:74" ht="15" customHeight="1">
      <c r="A1140" s="26">
        <v>2020</v>
      </c>
      <c r="B1140" s="26">
        <v>1136</v>
      </c>
      <c r="C1140" s="26" t="s">
        <v>129</v>
      </c>
      <c r="D1140" s="26" t="s">
        <v>2433</v>
      </c>
      <c r="E1140" s="26" t="s">
        <v>2434</v>
      </c>
      <c r="F1140" s="27">
        <v>43970</v>
      </c>
      <c r="G1140" s="107" t="s">
        <v>2572</v>
      </c>
      <c r="H1140" s="26" t="s">
        <v>1402</v>
      </c>
      <c r="I1140" s="67" t="s">
        <v>1402</v>
      </c>
      <c r="J1140" s="28" t="s">
        <v>2573</v>
      </c>
      <c r="K1140" s="26" t="s">
        <v>2574</v>
      </c>
      <c r="L1140" s="26" t="s">
        <v>2437</v>
      </c>
      <c r="M1140" s="26" t="s">
        <v>137</v>
      </c>
      <c r="N1140" s="26" t="s">
        <v>138</v>
      </c>
      <c r="O1140" s="26" t="s">
        <v>138</v>
      </c>
      <c r="Q1140" s="30">
        <v>61</v>
      </c>
      <c r="R1140" s="30">
        <v>2710</v>
      </c>
      <c r="S1140" s="31" t="e">
        <f>#N/A</f>
        <v>#N/A</v>
      </c>
      <c r="T1140" s="30">
        <v>825</v>
      </c>
      <c r="AB1140" s="33" t="e">
        <f>#N/A</f>
        <v>#N/A</v>
      </c>
      <c r="AC1140" s="30">
        <v>2100</v>
      </c>
      <c r="AD1140" s="30" t="e">
        <f>#N/A</f>
        <v>#N/A</v>
      </c>
      <c r="AE1140" s="34">
        <v>0.84</v>
      </c>
      <c r="AG1140" s="30" t="e">
        <f>#N/A</f>
        <v>#N/A</v>
      </c>
      <c r="AH1140" s="30" t="e">
        <f>#N/A</f>
        <v>#N/A</v>
      </c>
      <c r="AI1140" s="30">
        <v>2870</v>
      </c>
      <c r="AJ1140" s="30">
        <v>2870</v>
      </c>
      <c r="AK1140" s="26" t="s">
        <v>139</v>
      </c>
      <c r="AL1140" s="26">
        <v>24</v>
      </c>
      <c r="AM1140" s="26" t="s">
        <v>2438</v>
      </c>
      <c r="AU1140" s="67" t="s">
        <v>1526</v>
      </c>
      <c r="AV1140" s="26" t="s">
        <v>2575</v>
      </c>
      <c r="AW1140" s="26" t="s">
        <v>2576</v>
      </c>
      <c r="BB1140" s="26" t="s">
        <v>2577</v>
      </c>
      <c r="BC1140" s="26" t="s">
        <v>2442</v>
      </c>
      <c r="BD1140" s="124">
        <v>44036</v>
      </c>
      <c r="BE1140" s="30">
        <v>34930</v>
      </c>
      <c r="BF1140" s="30">
        <v>35641</v>
      </c>
      <c r="BG1140" s="37" t="s">
        <v>2443</v>
      </c>
      <c r="BI1140" s="37"/>
      <c r="BJ1140" s="37"/>
      <c r="BK1140" s="37"/>
      <c r="BL1140" s="37"/>
      <c r="BM1140" s="37"/>
      <c r="BN1140" s="26"/>
      <c r="BO1140" s="26"/>
      <c r="BP1140" s="26"/>
      <c r="BQ1140" s="38"/>
      <c r="BR1140" s="26"/>
      <c r="BS1140" s="26"/>
      <c r="BT1140" s="26"/>
      <c r="BU1140" s="26"/>
      <c r="BV1140" s="39"/>
    </row>
    <row r="1141" spans="1:74" ht="15" customHeight="1">
      <c r="A1141" s="26">
        <v>2020</v>
      </c>
      <c r="B1141" s="26">
        <v>1137</v>
      </c>
      <c r="C1141" s="26" t="s">
        <v>129</v>
      </c>
      <c r="D1141" s="26" t="s">
        <v>2433</v>
      </c>
      <c r="E1141" s="26" t="s">
        <v>2434</v>
      </c>
      <c r="F1141" s="27">
        <v>43970</v>
      </c>
      <c r="G1141" s="107" t="s">
        <v>2578</v>
      </c>
      <c r="H1141" s="26" t="s">
        <v>1402</v>
      </c>
      <c r="I1141" s="67" t="s">
        <v>1402</v>
      </c>
      <c r="J1141" s="28" t="s">
        <v>2579</v>
      </c>
      <c r="K1141" s="26" t="s">
        <v>2574</v>
      </c>
      <c r="L1141" s="26" t="s">
        <v>2437</v>
      </c>
      <c r="M1141" s="26" t="s">
        <v>137</v>
      </c>
      <c r="N1141" s="26" t="s">
        <v>138</v>
      </c>
      <c r="O1141" s="26" t="s">
        <v>138</v>
      </c>
      <c r="Q1141" s="30">
        <v>70</v>
      </c>
      <c r="R1141" s="30">
        <v>4600</v>
      </c>
      <c r="S1141" s="31" t="e">
        <f>#N/A</f>
        <v>#N/A</v>
      </c>
      <c r="T1141" s="30">
        <v>1175</v>
      </c>
      <c r="AB1141" s="33" t="e">
        <f>#N/A</f>
        <v>#N/A</v>
      </c>
      <c r="AC1141" s="30">
        <v>2100</v>
      </c>
      <c r="AD1141" s="30" t="e">
        <f>#N/A</f>
        <v>#N/A</v>
      </c>
      <c r="AE1141" s="34">
        <v>0.84</v>
      </c>
      <c r="AG1141" s="30" t="e">
        <f>#N/A</f>
        <v>#N/A</v>
      </c>
      <c r="AH1141" s="30" t="e">
        <f>#N/A</f>
        <v>#N/A</v>
      </c>
      <c r="AI1141" s="30">
        <v>4870</v>
      </c>
      <c r="AJ1141" s="30">
        <v>4870</v>
      </c>
      <c r="AK1141" s="26" t="s">
        <v>139</v>
      </c>
      <c r="AL1141" s="26">
        <v>24</v>
      </c>
      <c r="AM1141" s="26" t="s">
        <v>2438</v>
      </c>
      <c r="AU1141" s="67" t="s">
        <v>1526</v>
      </c>
      <c r="AV1141" s="26" t="s">
        <v>2575</v>
      </c>
      <c r="AW1141" s="26" t="s">
        <v>2576</v>
      </c>
      <c r="BB1141" s="26" t="s">
        <v>2577</v>
      </c>
      <c r="BC1141" s="26" t="s">
        <v>2442</v>
      </c>
      <c r="BD1141" s="37">
        <v>44036</v>
      </c>
      <c r="BE1141" s="30">
        <v>34930</v>
      </c>
      <c r="BF1141" s="30">
        <v>35641</v>
      </c>
      <c r="BG1141" s="37" t="s">
        <v>2443</v>
      </c>
      <c r="BI1141" s="37"/>
      <c r="BJ1141" s="37"/>
      <c r="BK1141" s="37"/>
      <c r="BL1141" s="37"/>
      <c r="BM1141" s="37"/>
      <c r="BN1141" s="26"/>
      <c r="BO1141" s="26"/>
      <c r="BP1141" s="26"/>
      <c r="BQ1141" s="38"/>
      <c r="BR1141" s="26"/>
      <c r="BS1141" s="26"/>
      <c r="BT1141" s="26"/>
      <c r="BU1141" s="26"/>
      <c r="BV1141" s="39"/>
    </row>
    <row r="1142" spans="1:74" ht="15" customHeight="1">
      <c r="A1142" s="26">
        <v>2020</v>
      </c>
      <c r="B1142" s="26">
        <v>1138</v>
      </c>
      <c r="C1142" s="26" t="s">
        <v>129</v>
      </c>
      <c r="D1142" s="26" t="s">
        <v>2433</v>
      </c>
      <c r="E1142" s="26" t="s">
        <v>2434</v>
      </c>
      <c r="F1142" s="27">
        <v>43970</v>
      </c>
      <c r="G1142" s="107" t="s">
        <v>2580</v>
      </c>
      <c r="H1142" s="26" t="s">
        <v>1402</v>
      </c>
      <c r="I1142" s="67" t="s">
        <v>1402</v>
      </c>
      <c r="J1142" s="28" t="s">
        <v>2581</v>
      </c>
      <c r="K1142" s="26" t="s">
        <v>2574</v>
      </c>
      <c r="L1142" s="26" t="s">
        <v>2437</v>
      </c>
      <c r="M1142" s="26" t="s">
        <v>137</v>
      </c>
      <c r="N1142" s="26" t="s">
        <v>138</v>
      </c>
      <c r="O1142" s="26" t="s">
        <v>138</v>
      </c>
      <c r="Q1142" s="30">
        <v>64</v>
      </c>
      <c r="R1142" s="30">
        <v>4310</v>
      </c>
      <c r="S1142" s="31" t="e">
        <f>#N/A</f>
        <v>#N/A</v>
      </c>
      <c r="T1142" s="30">
        <v>1272</v>
      </c>
      <c r="AB1142" s="33" t="e">
        <f>#N/A</f>
        <v>#N/A</v>
      </c>
      <c r="AC1142" s="30">
        <v>2100</v>
      </c>
      <c r="AD1142" s="30" t="e">
        <f>#N/A</f>
        <v>#N/A</v>
      </c>
      <c r="AE1142" s="34">
        <v>0.67</v>
      </c>
      <c r="AG1142" s="30" t="e">
        <f>#N/A</f>
        <v>#N/A</v>
      </c>
      <c r="AH1142" s="30" t="e">
        <f>#N/A</f>
        <v>#N/A</v>
      </c>
      <c r="AI1142" s="30">
        <v>4571</v>
      </c>
      <c r="AJ1142" s="30">
        <v>4571</v>
      </c>
      <c r="AK1142" s="26" t="s">
        <v>139</v>
      </c>
      <c r="AL1142" s="26">
        <v>24</v>
      </c>
      <c r="AM1142" s="26" t="s">
        <v>2438</v>
      </c>
      <c r="AU1142" s="67" t="s">
        <v>1526</v>
      </c>
      <c r="AV1142" s="26" t="s">
        <v>2575</v>
      </c>
      <c r="AW1142" s="26" t="s">
        <v>2576</v>
      </c>
      <c r="BB1142" s="26" t="s">
        <v>2577</v>
      </c>
      <c r="BC1142" s="26" t="s">
        <v>2442</v>
      </c>
      <c r="BD1142" s="37">
        <v>44036</v>
      </c>
      <c r="BE1142" s="30">
        <v>34930</v>
      </c>
      <c r="BF1142" s="30">
        <v>35641</v>
      </c>
      <c r="BG1142" s="37" t="s">
        <v>2443</v>
      </c>
      <c r="BI1142" s="37"/>
      <c r="BJ1142" s="37"/>
      <c r="BK1142" s="37"/>
      <c r="BL1142" s="37"/>
      <c r="BM1142" s="37"/>
      <c r="BN1142" s="26"/>
      <c r="BO1142" s="26"/>
      <c r="BP1142" s="26"/>
      <c r="BQ1142" s="38"/>
      <c r="BR1142" s="26"/>
      <c r="BS1142" s="26"/>
      <c r="BT1142" s="26"/>
      <c r="BU1142" s="26"/>
      <c r="BV1142" s="39"/>
    </row>
    <row r="1143" spans="1:74" ht="15" customHeight="1">
      <c r="A1143" s="26">
        <v>2020</v>
      </c>
      <c r="B1143" s="26">
        <v>1139</v>
      </c>
      <c r="C1143" s="26" t="s">
        <v>129</v>
      </c>
      <c r="D1143" s="26" t="s">
        <v>2433</v>
      </c>
      <c r="E1143" s="26" t="s">
        <v>2434</v>
      </c>
      <c r="F1143" s="27">
        <v>43970</v>
      </c>
      <c r="G1143" s="107" t="s">
        <v>2582</v>
      </c>
      <c r="H1143" s="26" t="s">
        <v>1402</v>
      </c>
      <c r="I1143" s="67" t="s">
        <v>1402</v>
      </c>
      <c r="J1143" s="28" t="s">
        <v>2583</v>
      </c>
      <c r="K1143" s="26" t="s">
        <v>2574</v>
      </c>
      <c r="L1143" s="26" t="s">
        <v>2437</v>
      </c>
      <c r="M1143" s="26" t="s">
        <v>137</v>
      </c>
      <c r="N1143" s="26" t="s">
        <v>138</v>
      </c>
      <c r="O1143" s="26" t="s">
        <v>138</v>
      </c>
      <c r="Q1143" s="30">
        <v>75</v>
      </c>
      <c r="R1143" s="30">
        <v>5620</v>
      </c>
      <c r="S1143" s="31" t="e">
        <f>#N/A</f>
        <v>#N/A</v>
      </c>
      <c r="T1143" s="30">
        <v>1015</v>
      </c>
      <c r="AB1143" s="33" t="e">
        <f>#N/A</f>
        <v>#N/A</v>
      </c>
      <c r="AC1143" s="30">
        <v>2100</v>
      </c>
      <c r="AD1143" s="30" t="e">
        <f>#N/A</f>
        <v>#N/A</v>
      </c>
      <c r="AE1143" s="34">
        <v>0.67</v>
      </c>
      <c r="AG1143" s="30" t="e">
        <f>#N/A</f>
        <v>#N/A</v>
      </c>
      <c r="AH1143" s="30" t="e">
        <f>#N/A</f>
        <v>#N/A</v>
      </c>
      <c r="AI1143" s="30">
        <v>5960</v>
      </c>
      <c r="AJ1143" s="30">
        <v>5960</v>
      </c>
      <c r="AK1143" s="26" t="s">
        <v>139</v>
      </c>
      <c r="AL1143" s="26">
        <v>24</v>
      </c>
      <c r="AM1143" s="26" t="s">
        <v>2438</v>
      </c>
      <c r="AU1143" s="67" t="s">
        <v>1526</v>
      </c>
      <c r="AV1143" s="26" t="s">
        <v>2575</v>
      </c>
      <c r="AW1143" s="26" t="s">
        <v>2576</v>
      </c>
      <c r="BB1143" s="26" t="s">
        <v>2577</v>
      </c>
      <c r="BC1143" s="26" t="s">
        <v>2442</v>
      </c>
      <c r="BD1143" s="37">
        <v>44036</v>
      </c>
      <c r="BE1143" s="30">
        <v>34930</v>
      </c>
      <c r="BF1143" s="30">
        <v>35641</v>
      </c>
      <c r="BG1143" s="37" t="s">
        <v>2443</v>
      </c>
      <c r="BI1143" s="37"/>
      <c r="BJ1143" s="37"/>
      <c r="BK1143" s="37"/>
      <c r="BL1143" s="37"/>
      <c r="BM1143" s="37"/>
      <c r="BN1143" s="26"/>
      <c r="BO1143" s="26"/>
      <c r="BP1143" s="26"/>
      <c r="BQ1143" s="38"/>
      <c r="BR1143" s="26"/>
      <c r="BS1143" s="26"/>
      <c r="BT1143" s="26"/>
      <c r="BU1143" s="26"/>
      <c r="BV1143" s="39"/>
    </row>
    <row r="1144" spans="1:74" ht="15" customHeight="1">
      <c r="A1144" s="26">
        <v>2020</v>
      </c>
      <c r="B1144" s="26">
        <v>1140</v>
      </c>
      <c r="C1144" s="26" t="s">
        <v>129</v>
      </c>
      <c r="D1144" s="26" t="s">
        <v>2433</v>
      </c>
      <c r="E1144" s="26" t="s">
        <v>2434</v>
      </c>
      <c r="F1144" s="27">
        <v>43970</v>
      </c>
      <c r="G1144" s="107" t="s">
        <v>2584</v>
      </c>
      <c r="H1144" s="26" t="s">
        <v>1402</v>
      </c>
      <c r="I1144" s="67" t="s">
        <v>1402</v>
      </c>
      <c r="J1144" s="28" t="s">
        <v>2585</v>
      </c>
      <c r="K1144" s="26" t="s">
        <v>2574</v>
      </c>
      <c r="L1144" s="26" t="s">
        <v>2437</v>
      </c>
      <c r="M1144" s="26" t="s">
        <v>137</v>
      </c>
      <c r="N1144" s="26" t="s">
        <v>138</v>
      </c>
      <c r="O1144" s="26" t="s">
        <v>138</v>
      </c>
      <c r="Q1144" s="30">
        <v>76</v>
      </c>
      <c r="R1144" s="30">
        <v>6700</v>
      </c>
      <c r="S1144" s="31" t="e">
        <f>#N/A</f>
        <v>#N/A</v>
      </c>
      <c r="T1144" s="30">
        <v>1835</v>
      </c>
      <c r="AB1144" s="33" t="e">
        <f>#N/A</f>
        <v>#N/A</v>
      </c>
      <c r="AC1144" s="30">
        <v>2100</v>
      </c>
      <c r="AD1144" s="30" t="e">
        <f>#N/A</f>
        <v>#N/A</v>
      </c>
      <c r="AE1144" s="34">
        <v>0.69</v>
      </c>
      <c r="AG1144" s="30" t="e">
        <f>#N/A</f>
        <v>#N/A</v>
      </c>
      <c r="AH1144" s="30" t="e">
        <f>#N/A</f>
        <v>#N/A</v>
      </c>
      <c r="AI1144" s="30">
        <v>7105</v>
      </c>
      <c r="AJ1144" s="30">
        <v>7105</v>
      </c>
      <c r="AK1144" s="26" t="s">
        <v>139</v>
      </c>
      <c r="AL1144" s="26">
        <v>24</v>
      </c>
      <c r="AM1144" s="26" t="s">
        <v>2438</v>
      </c>
      <c r="AU1144" s="67" t="s">
        <v>1526</v>
      </c>
      <c r="AV1144" s="26" t="s">
        <v>2575</v>
      </c>
      <c r="AW1144" s="26" t="s">
        <v>2576</v>
      </c>
      <c r="BB1144" s="26" t="s">
        <v>2577</v>
      </c>
      <c r="BC1144" s="26" t="s">
        <v>2442</v>
      </c>
      <c r="BD1144" s="37">
        <v>44036</v>
      </c>
      <c r="BE1144" s="30">
        <v>34930</v>
      </c>
      <c r="BF1144" s="30">
        <v>35641</v>
      </c>
      <c r="BG1144" s="37" t="s">
        <v>2443</v>
      </c>
      <c r="BI1144" s="37"/>
      <c r="BJ1144" s="37"/>
      <c r="BK1144" s="37"/>
      <c r="BL1144" s="37"/>
      <c r="BM1144" s="37"/>
      <c r="BN1144" s="26"/>
      <c r="BO1144" s="26"/>
      <c r="BP1144" s="26"/>
      <c r="BQ1144" s="38"/>
      <c r="BR1144" s="26"/>
      <c r="BS1144" s="26"/>
      <c r="BT1144" s="26"/>
      <c r="BU1144" s="26"/>
      <c r="BV1144" s="39"/>
    </row>
    <row r="1145" spans="1:74" ht="15" customHeight="1">
      <c r="A1145" s="26">
        <v>2020</v>
      </c>
      <c r="B1145" s="26">
        <v>1141</v>
      </c>
      <c r="C1145" s="26" t="s">
        <v>129</v>
      </c>
      <c r="D1145" s="26" t="s">
        <v>2433</v>
      </c>
      <c r="E1145" s="26" t="s">
        <v>2434</v>
      </c>
      <c r="F1145" s="27">
        <v>43970</v>
      </c>
      <c r="G1145" s="107" t="s">
        <v>2586</v>
      </c>
      <c r="H1145" s="26" t="s">
        <v>1402</v>
      </c>
      <c r="I1145" s="67" t="s">
        <v>1402</v>
      </c>
      <c r="J1145" s="28" t="s">
        <v>2587</v>
      </c>
      <c r="K1145" s="26" t="s">
        <v>2574</v>
      </c>
      <c r="L1145" s="26" t="s">
        <v>2437</v>
      </c>
      <c r="M1145" s="26" t="s">
        <v>137</v>
      </c>
      <c r="N1145" s="26" t="s">
        <v>138</v>
      </c>
      <c r="O1145" s="26" t="s">
        <v>138</v>
      </c>
      <c r="Q1145" s="30">
        <v>74</v>
      </c>
      <c r="R1145" s="30">
        <v>5190</v>
      </c>
      <c r="S1145" s="31" t="e">
        <f>#N/A</f>
        <v>#N/A</v>
      </c>
      <c r="T1145" s="30">
        <v>1252</v>
      </c>
      <c r="AB1145" s="33" t="e">
        <f>#N/A</f>
        <v>#N/A</v>
      </c>
      <c r="AC1145" s="30">
        <v>2100</v>
      </c>
      <c r="AD1145" s="30" t="e">
        <f>#N/A</f>
        <v>#N/A</v>
      </c>
      <c r="AE1145" s="34">
        <v>0.69</v>
      </c>
      <c r="AG1145" s="30" t="e">
        <f>#N/A</f>
        <v>#N/A</v>
      </c>
      <c r="AH1145" s="30" t="e">
        <f>#N/A</f>
        <v>#N/A</v>
      </c>
      <c r="AI1145" s="30">
        <v>5504</v>
      </c>
      <c r="AJ1145" s="30">
        <v>5504</v>
      </c>
      <c r="AK1145" s="26" t="s">
        <v>139</v>
      </c>
      <c r="AL1145" s="26">
        <v>24</v>
      </c>
      <c r="AM1145" s="26" t="s">
        <v>2438</v>
      </c>
      <c r="AU1145" s="67" t="s">
        <v>1526</v>
      </c>
      <c r="AV1145" s="26" t="s">
        <v>2575</v>
      </c>
      <c r="AW1145" s="26" t="s">
        <v>2576</v>
      </c>
      <c r="BB1145" s="26" t="s">
        <v>2577</v>
      </c>
      <c r="BC1145" s="26" t="s">
        <v>2442</v>
      </c>
      <c r="BD1145" s="37">
        <v>44036</v>
      </c>
      <c r="BE1145" s="30">
        <v>34930</v>
      </c>
      <c r="BF1145" s="30">
        <v>35641</v>
      </c>
      <c r="BG1145" s="37" t="s">
        <v>2443</v>
      </c>
      <c r="BI1145" s="37"/>
      <c r="BJ1145" s="37"/>
      <c r="BK1145" s="37"/>
      <c r="BL1145" s="37"/>
      <c r="BM1145" s="37"/>
      <c r="BN1145" s="26"/>
      <c r="BO1145" s="26"/>
      <c r="BP1145" s="26"/>
      <c r="BQ1145" s="38"/>
      <c r="BR1145" s="26"/>
      <c r="BS1145" s="26"/>
      <c r="BT1145" s="26"/>
      <c r="BU1145" s="26"/>
      <c r="BV1145" s="39"/>
    </row>
    <row r="1146" spans="1:74" ht="15" customHeight="1">
      <c r="A1146" s="26">
        <v>2020</v>
      </c>
      <c r="B1146" s="26">
        <v>1142</v>
      </c>
      <c r="C1146" s="26" t="s">
        <v>129</v>
      </c>
      <c r="D1146" s="26" t="s">
        <v>2433</v>
      </c>
      <c r="E1146" s="26" t="s">
        <v>2434</v>
      </c>
      <c r="F1146" s="27">
        <v>43970</v>
      </c>
      <c r="G1146" s="107" t="s">
        <v>2588</v>
      </c>
      <c r="H1146" s="26" t="s">
        <v>1402</v>
      </c>
      <c r="I1146" s="67" t="s">
        <v>1402</v>
      </c>
      <c r="J1146" s="28" t="s">
        <v>2589</v>
      </c>
      <c r="K1146" s="26" t="s">
        <v>2574</v>
      </c>
      <c r="L1146" s="26" t="s">
        <v>2437</v>
      </c>
      <c r="M1146" s="26" t="s">
        <v>137</v>
      </c>
      <c r="N1146" s="26" t="s">
        <v>138</v>
      </c>
      <c r="O1146" s="26" t="s">
        <v>138</v>
      </c>
      <c r="Q1146" s="30">
        <v>75</v>
      </c>
      <c r="R1146" s="30">
        <v>6250</v>
      </c>
      <c r="S1146" s="31" t="e">
        <f>#N/A</f>
        <v>#N/A</v>
      </c>
      <c r="T1146" s="30">
        <v>1740</v>
      </c>
      <c r="AB1146" s="33" t="e">
        <f>#N/A</f>
        <v>#N/A</v>
      </c>
      <c r="AC1146" s="30">
        <v>2100</v>
      </c>
      <c r="AD1146" s="30" t="e">
        <f>#N/A</f>
        <v>#N/A</v>
      </c>
      <c r="AE1146" s="34">
        <v>0.61</v>
      </c>
      <c r="AG1146" s="30" t="e">
        <f>#N/A</f>
        <v>#N/A</v>
      </c>
      <c r="AH1146" s="30" t="e">
        <f>#N/A</f>
        <v>#N/A</v>
      </c>
      <c r="AI1146" s="30">
        <v>6628</v>
      </c>
      <c r="AJ1146" s="30">
        <v>6628</v>
      </c>
      <c r="AK1146" s="26" t="s">
        <v>139</v>
      </c>
      <c r="AL1146" s="26">
        <v>24</v>
      </c>
      <c r="AM1146" s="26" t="s">
        <v>2438</v>
      </c>
      <c r="AU1146" s="67" t="s">
        <v>1526</v>
      </c>
      <c r="AV1146" s="26" t="s">
        <v>2575</v>
      </c>
      <c r="AW1146" s="26" t="s">
        <v>2576</v>
      </c>
      <c r="BB1146" s="26" t="s">
        <v>2577</v>
      </c>
      <c r="BC1146" s="26" t="s">
        <v>2442</v>
      </c>
      <c r="BD1146" s="37">
        <v>44036</v>
      </c>
      <c r="BE1146" s="30">
        <v>34930</v>
      </c>
      <c r="BF1146" s="30">
        <v>35641</v>
      </c>
      <c r="BG1146" s="37" t="s">
        <v>2443</v>
      </c>
      <c r="BI1146" s="37"/>
      <c r="BJ1146" s="37"/>
      <c r="BK1146" s="37"/>
      <c r="BL1146" s="37"/>
      <c r="BM1146" s="37"/>
      <c r="BN1146" s="26"/>
      <c r="BO1146" s="26"/>
      <c r="BP1146" s="26"/>
      <c r="BQ1146" s="38"/>
      <c r="BR1146" s="26"/>
      <c r="BS1146" s="26"/>
      <c r="BT1146" s="26"/>
      <c r="BU1146" s="26"/>
      <c r="BV1146" s="39"/>
    </row>
    <row r="1147" spans="1:74" ht="15" customHeight="1">
      <c r="A1147" s="26">
        <v>2020</v>
      </c>
      <c r="B1147" s="26">
        <v>1143</v>
      </c>
      <c r="C1147" s="26" t="s">
        <v>129</v>
      </c>
      <c r="D1147" s="26" t="s">
        <v>2433</v>
      </c>
      <c r="E1147" s="26" t="s">
        <v>2434</v>
      </c>
      <c r="F1147" s="27">
        <v>43970</v>
      </c>
      <c r="G1147" s="107" t="s">
        <v>2590</v>
      </c>
      <c r="H1147" s="26" t="s">
        <v>1402</v>
      </c>
      <c r="I1147" s="67" t="s">
        <v>1402</v>
      </c>
      <c r="J1147" s="28" t="s">
        <v>2591</v>
      </c>
      <c r="K1147" s="26" t="s">
        <v>2574</v>
      </c>
      <c r="L1147" s="26" t="s">
        <v>2437</v>
      </c>
      <c r="M1147" s="26" t="s">
        <v>137</v>
      </c>
      <c r="N1147" s="26" t="s">
        <v>138</v>
      </c>
      <c r="O1147" s="26" t="s">
        <v>138</v>
      </c>
      <c r="Q1147" s="30">
        <v>68</v>
      </c>
      <c r="R1147" s="30">
        <v>4450</v>
      </c>
      <c r="S1147" s="31" t="e">
        <f>#N/A</f>
        <v>#N/A</v>
      </c>
      <c r="T1147" s="30">
        <v>1090</v>
      </c>
      <c r="AB1147" s="33" t="e">
        <f>#N/A</f>
        <v>#N/A</v>
      </c>
      <c r="AC1147" s="30">
        <v>2100</v>
      </c>
      <c r="AD1147" s="30" t="e">
        <f>#N/A</f>
        <v>#N/A</v>
      </c>
      <c r="AE1147" s="34">
        <v>0.61</v>
      </c>
      <c r="AG1147" s="30" t="e">
        <f>#N/A</f>
        <v>#N/A</v>
      </c>
      <c r="AH1147" s="30" t="e">
        <f>#N/A</f>
        <v>#N/A</v>
      </c>
      <c r="AI1147" s="30">
        <v>4705</v>
      </c>
      <c r="AJ1147" s="30">
        <v>4705</v>
      </c>
      <c r="AK1147" s="26" t="s">
        <v>139</v>
      </c>
      <c r="AL1147" s="26">
        <v>24</v>
      </c>
      <c r="AM1147" s="26" t="s">
        <v>2438</v>
      </c>
      <c r="AU1147" s="67" t="s">
        <v>1526</v>
      </c>
      <c r="AV1147" s="26" t="s">
        <v>2575</v>
      </c>
      <c r="AW1147" s="26" t="s">
        <v>2576</v>
      </c>
      <c r="BB1147" s="26" t="s">
        <v>2577</v>
      </c>
      <c r="BC1147" s="26" t="s">
        <v>2442</v>
      </c>
      <c r="BD1147" s="37">
        <v>44036</v>
      </c>
      <c r="BE1147" s="30">
        <v>34930</v>
      </c>
      <c r="BF1147" s="30">
        <v>35641</v>
      </c>
      <c r="BG1147" s="37" t="s">
        <v>2443</v>
      </c>
      <c r="BI1147" s="37"/>
      <c r="BJ1147" s="37"/>
      <c r="BK1147" s="37"/>
      <c r="BL1147" s="37"/>
      <c r="BM1147" s="37"/>
      <c r="BN1147" s="26"/>
      <c r="BO1147" s="26"/>
      <c r="BP1147" s="26"/>
      <c r="BQ1147" s="38"/>
      <c r="BR1147" s="26"/>
      <c r="BS1147" s="26"/>
      <c r="BT1147" s="26"/>
      <c r="BU1147" s="26"/>
      <c r="BV1147" s="39"/>
    </row>
    <row r="1148" spans="1:74" ht="15" customHeight="1">
      <c r="A1148" s="26">
        <v>2020</v>
      </c>
      <c r="B1148" s="26">
        <v>1144</v>
      </c>
      <c r="C1148" s="26" t="s">
        <v>129</v>
      </c>
      <c r="D1148" s="26" t="s">
        <v>2433</v>
      </c>
      <c r="E1148" s="26" t="s">
        <v>2434</v>
      </c>
      <c r="F1148" s="27">
        <v>43970</v>
      </c>
      <c r="G1148" s="107" t="s">
        <v>2592</v>
      </c>
      <c r="H1148" s="26" t="s">
        <v>1402</v>
      </c>
      <c r="I1148" s="67" t="s">
        <v>1402</v>
      </c>
      <c r="J1148" s="28" t="s">
        <v>2593</v>
      </c>
      <c r="K1148" s="26" t="s">
        <v>2574</v>
      </c>
      <c r="L1148" s="26" t="s">
        <v>2437</v>
      </c>
      <c r="M1148" s="26" t="s">
        <v>137</v>
      </c>
      <c r="N1148" s="26" t="s">
        <v>138</v>
      </c>
      <c r="O1148" s="26" t="s">
        <v>138</v>
      </c>
      <c r="Q1148" s="30">
        <v>74</v>
      </c>
      <c r="R1148" s="30">
        <v>5880</v>
      </c>
      <c r="S1148" s="31" t="e">
        <f>#N/A</f>
        <v>#N/A</v>
      </c>
      <c r="T1148" s="30">
        <v>1446</v>
      </c>
      <c r="AB1148" s="33" t="e">
        <f>#N/A</f>
        <v>#N/A</v>
      </c>
      <c r="AC1148" s="30">
        <v>2100</v>
      </c>
      <c r="AD1148" s="30" t="e">
        <f>#N/A</f>
        <v>#N/A</v>
      </c>
      <c r="AE1148" s="34">
        <v>0.48</v>
      </c>
      <c r="AG1148" s="30" t="e">
        <f>#N/A</f>
        <v>#N/A</v>
      </c>
      <c r="AH1148" s="30" t="e">
        <f>#N/A</f>
        <v>#N/A</v>
      </c>
      <c r="AI1148" s="30">
        <v>6236</v>
      </c>
      <c r="AJ1148" s="30">
        <v>6236</v>
      </c>
      <c r="AK1148" s="26" t="s">
        <v>139</v>
      </c>
      <c r="AL1148" s="26">
        <v>24</v>
      </c>
      <c r="AM1148" s="26" t="s">
        <v>2438</v>
      </c>
      <c r="AU1148" s="67" t="s">
        <v>1526</v>
      </c>
      <c r="AV1148" s="26" t="s">
        <v>2575</v>
      </c>
      <c r="AW1148" s="26" t="s">
        <v>2576</v>
      </c>
      <c r="BB1148" s="26" t="s">
        <v>2577</v>
      </c>
      <c r="BC1148" s="26" t="s">
        <v>2442</v>
      </c>
      <c r="BD1148" s="37">
        <v>44036</v>
      </c>
      <c r="BE1148" s="30">
        <v>34930</v>
      </c>
      <c r="BF1148" s="30">
        <v>35641</v>
      </c>
      <c r="BG1148" s="37" t="s">
        <v>2443</v>
      </c>
      <c r="BI1148" s="37"/>
      <c r="BJ1148" s="37"/>
      <c r="BK1148" s="37"/>
      <c r="BL1148" s="37"/>
      <c r="BM1148" s="37"/>
      <c r="BN1148" s="26"/>
      <c r="BO1148" s="26"/>
      <c r="BP1148" s="26"/>
      <c r="BQ1148" s="38"/>
      <c r="BR1148" s="26"/>
      <c r="BS1148" s="26"/>
      <c r="BT1148" s="26"/>
      <c r="BU1148" s="26"/>
      <c r="BV1148" s="39"/>
    </row>
    <row r="1149" spans="1:74" ht="15" customHeight="1" thickBot="1">
      <c r="A1149" s="82">
        <v>2020</v>
      </c>
      <c r="B1149" s="82">
        <v>1145</v>
      </c>
      <c r="C1149" s="82" t="s">
        <v>129</v>
      </c>
      <c r="D1149" s="82" t="s">
        <v>2433</v>
      </c>
      <c r="E1149" s="82" t="s">
        <v>2434</v>
      </c>
      <c r="F1149" s="95">
        <v>43970</v>
      </c>
      <c r="G1149" s="82" t="s">
        <v>2594</v>
      </c>
      <c r="H1149" s="82" t="s">
        <v>1402</v>
      </c>
      <c r="I1149" s="82" t="s">
        <v>1402</v>
      </c>
      <c r="J1149" s="84" t="s">
        <v>2595</v>
      </c>
      <c r="K1149" s="82" t="s">
        <v>2574</v>
      </c>
      <c r="L1149" s="82" t="s">
        <v>2437</v>
      </c>
      <c r="M1149" s="82" t="s">
        <v>137</v>
      </c>
      <c r="N1149" s="82" t="s">
        <v>138</v>
      </c>
      <c r="O1149" s="82" t="s">
        <v>138</v>
      </c>
      <c r="P1149" s="85"/>
      <c r="Q1149" s="63">
        <v>66</v>
      </c>
      <c r="R1149" s="63">
        <v>3820</v>
      </c>
      <c r="S1149" s="86" t="e">
        <f>#N/A</f>
        <v>#N/A</v>
      </c>
      <c r="T1149" s="63">
        <v>950</v>
      </c>
      <c r="U1149" s="63"/>
      <c r="V1149" s="87"/>
      <c r="W1149" s="63"/>
      <c r="X1149" s="63"/>
      <c r="Y1149" s="63"/>
      <c r="Z1149" s="63"/>
      <c r="AA1149" s="63"/>
      <c r="AB1149" s="88" t="e">
        <f>#N/A</f>
        <v>#N/A</v>
      </c>
      <c r="AC1149" s="63">
        <v>2100</v>
      </c>
      <c r="AD1149" s="63" t="e">
        <f>#N/A</f>
        <v>#N/A</v>
      </c>
      <c r="AE1149" s="89">
        <v>0.48</v>
      </c>
      <c r="AF1149" s="90"/>
      <c r="AG1149" s="63" t="e">
        <f>#N/A</f>
        <v>#N/A</v>
      </c>
      <c r="AH1149" s="63" t="e">
        <f>#N/A</f>
        <v>#N/A</v>
      </c>
      <c r="AI1149" s="63">
        <v>4051</v>
      </c>
      <c r="AJ1149" s="63">
        <v>4051</v>
      </c>
      <c r="AK1149" s="82" t="s">
        <v>139</v>
      </c>
      <c r="AL1149" s="82">
        <v>24</v>
      </c>
      <c r="AM1149" s="82" t="s">
        <v>2438</v>
      </c>
      <c r="AN1149" s="82"/>
      <c r="AO1149" s="63"/>
      <c r="AP1149" s="63"/>
      <c r="AQ1149" s="63"/>
      <c r="AR1149" s="57"/>
      <c r="AS1149" s="63"/>
      <c r="AT1149" s="57"/>
      <c r="AU1149" s="82" t="s">
        <v>1526</v>
      </c>
      <c r="AV1149" s="82" t="s">
        <v>2575</v>
      </c>
      <c r="AW1149" s="82" t="s">
        <v>2576</v>
      </c>
      <c r="AX1149" s="82"/>
      <c r="AY1149" s="82"/>
      <c r="AZ1149" s="82"/>
      <c r="BA1149" s="82"/>
      <c r="BB1149" s="26" t="s">
        <v>2577</v>
      </c>
      <c r="BC1149" s="82" t="s">
        <v>2442</v>
      </c>
      <c r="BD1149" s="83">
        <v>44036</v>
      </c>
      <c r="BE1149" s="63">
        <v>34930</v>
      </c>
      <c r="BF1149" s="63">
        <v>35641</v>
      </c>
      <c r="BG1149" s="83" t="s">
        <v>2443</v>
      </c>
      <c r="BH1149" s="83"/>
      <c r="BI1149" s="83"/>
      <c r="BJ1149" s="83"/>
      <c r="BK1149" s="83"/>
      <c r="BL1149" s="83"/>
      <c r="BM1149" s="83"/>
      <c r="BN1149" s="82"/>
      <c r="BO1149" s="82"/>
      <c r="BP1149" s="82"/>
      <c r="BQ1149" s="91"/>
      <c r="BR1149" s="82"/>
      <c r="BS1149" s="82"/>
      <c r="BT1149" s="82"/>
      <c r="BU1149" s="82"/>
      <c r="BV1149" s="92"/>
    </row>
    <row r="1150" spans="1:74" ht="15" hidden="1" customHeight="1">
      <c r="A1150" s="26">
        <v>2020</v>
      </c>
      <c r="B1150" s="26">
        <v>1146</v>
      </c>
      <c r="C1150" s="26" t="s">
        <v>129</v>
      </c>
      <c r="D1150" s="26" t="s">
        <v>2433</v>
      </c>
      <c r="E1150" s="26" t="s">
        <v>2434</v>
      </c>
      <c r="F1150" s="27">
        <v>43978</v>
      </c>
      <c r="G1150" s="107" t="s">
        <v>2596</v>
      </c>
      <c r="H1150" s="26" t="s">
        <v>1402</v>
      </c>
      <c r="I1150" s="67" t="s">
        <v>1402</v>
      </c>
      <c r="J1150" s="28" t="s">
        <v>2597</v>
      </c>
      <c r="K1150" s="26" t="s">
        <v>1483</v>
      </c>
      <c r="L1150" s="26" t="s">
        <v>2437</v>
      </c>
      <c r="M1150" s="26" t="s">
        <v>137</v>
      </c>
      <c r="N1150" s="26" t="s">
        <v>138</v>
      </c>
      <c r="O1150" s="26" t="s">
        <v>138</v>
      </c>
      <c r="P1150" s="29">
        <v>22</v>
      </c>
      <c r="Q1150" s="30">
        <v>75</v>
      </c>
      <c r="R1150" s="30">
        <v>5790</v>
      </c>
      <c r="S1150" s="31" t="e">
        <f>#N/A</f>
        <v>#N/A</v>
      </c>
      <c r="T1150" s="30">
        <v>1348</v>
      </c>
      <c r="U1150" s="30">
        <v>1349</v>
      </c>
      <c r="V1150" s="32">
        <v>5</v>
      </c>
      <c r="W1150" s="30">
        <v>51</v>
      </c>
      <c r="X1150" s="30" t="e">
        <f>#N/A</f>
        <v>#N/A</v>
      </c>
      <c r="Y1150" s="30" t="e">
        <f>#N/A</f>
        <v>#N/A</v>
      </c>
      <c r="AB1150" s="33" t="e">
        <f>#N/A</f>
        <v>#N/A</v>
      </c>
      <c r="AC1150" s="30">
        <v>2100</v>
      </c>
      <c r="AD1150" s="30" t="e">
        <f>#N/A</f>
        <v>#N/A</v>
      </c>
      <c r="AE1150" s="34">
        <v>0.98</v>
      </c>
      <c r="AG1150" s="30" t="e">
        <f>#N/A</f>
        <v>#N/A</v>
      </c>
      <c r="AH1150" s="30" t="e">
        <f>#N/A</f>
        <v>#N/A</v>
      </c>
      <c r="AI1150" s="30">
        <v>6871</v>
      </c>
      <c r="AJ1150" s="30">
        <v>6311</v>
      </c>
      <c r="AK1150" s="26" t="s">
        <v>139</v>
      </c>
      <c r="AL1150" s="26">
        <v>25</v>
      </c>
      <c r="AM1150" s="26" t="s">
        <v>2598</v>
      </c>
      <c r="AU1150" s="26" t="s">
        <v>1526</v>
      </c>
      <c r="AV1150" s="26" t="s">
        <v>2599</v>
      </c>
      <c r="AW1150" s="26" t="s">
        <v>2600</v>
      </c>
      <c r="AX1150" s="26" t="s">
        <v>2601</v>
      </c>
      <c r="BB1150" s="26" t="s">
        <v>2441</v>
      </c>
      <c r="BC1150" s="26" t="s">
        <v>2442</v>
      </c>
      <c r="BD1150" s="37">
        <v>44048</v>
      </c>
      <c r="BE1150" s="30">
        <v>34930</v>
      </c>
      <c r="BF1150" s="30">
        <v>36755</v>
      </c>
      <c r="BG1150" s="37" t="s">
        <v>2443</v>
      </c>
      <c r="BI1150" s="37"/>
      <c r="BJ1150" s="37"/>
      <c r="BK1150" s="37"/>
      <c r="BL1150" s="37"/>
      <c r="BM1150" s="37"/>
      <c r="BN1150" s="26"/>
      <c r="BO1150" s="26"/>
      <c r="BP1150" s="26"/>
      <c r="BQ1150" s="38"/>
      <c r="BR1150" s="26"/>
      <c r="BS1150" s="26"/>
      <c r="BT1150" s="26"/>
      <c r="BU1150" s="26"/>
      <c r="BV1150" s="39"/>
    </row>
    <row r="1151" spans="1:74" ht="15" hidden="1" customHeight="1">
      <c r="A1151" s="26">
        <v>2020</v>
      </c>
      <c r="B1151" s="26">
        <v>1147</v>
      </c>
      <c r="C1151" s="26" t="s">
        <v>129</v>
      </c>
      <c r="D1151" s="26" t="s">
        <v>2433</v>
      </c>
      <c r="E1151" s="26" t="s">
        <v>2434</v>
      </c>
      <c r="F1151" s="27">
        <v>43978</v>
      </c>
      <c r="G1151" s="125" t="s">
        <v>2602</v>
      </c>
      <c r="H1151" s="107" t="s">
        <v>1402</v>
      </c>
      <c r="I1151" s="107" t="s">
        <v>1402</v>
      </c>
      <c r="J1151" s="112" t="s">
        <v>2603</v>
      </c>
      <c r="K1151" s="126" t="s">
        <v>1483</v>
      </c>
      <c r="L1151" s="126" t="s">
        <v>2437</v>
      </c>
      <c r="M1151" s="126" t="s">
        <v>137</v>
      </c>
      <c r="N1151" s="126" t="s">
        <v>138</v>
      </c>
      <c r="O1151" s="126" t="s">
        <v>138</v>
      </c>
      <c r="P1151" s="127">
        <v>23</v>
      </c>
      <c r="Q1151" s="108">
        <v>76</v>
      </c>
      <c r="R1151" s="108">
        <v>5560</v>
      </c>
      <c r="S1151" s="128" t="e">
        <f>#N/A</f>
        <v>#N/A</v>
      </c>
      <c r="T1151" s="108">
        <v>1673</v>
      </c>
      <c r="U1151" s="108">
        <v>1401</v>
      </c>
      <c r="V1151" s="129">
        <v>4.9000000000000004</v>
      </c>
      <c r="W1151" s="108">
        <v>52</v>
      </c>
      <c r="X1151" s="108" t="e">
        <f>#N/A</f>
        <v>#N/A</v>
      </c>
      <c r="Y1151" s="108" t="e">
        <f>#N/A</f>
        <v>#N/A</v>
      </c>
      <c r="Z1151" s="108"/>
      <c r="AB1151" s="33" t="e">
        <f>#N/A</f>
        <v>#N/A</v>
      </c>
      <c r="AC1151" s="30">
        <v>2100</v>
      </c>
      <c r="AD1151" s="30" t="e">
        <f>#N/A</f>
        <v>#N/A</v>
      </c>
      <c r="AE1151" s="34">
        <v>0.94874999999999998</v>
      </c>
      <c r="AG1151" s="30" t="e">
        <f>#N/A</f>
        <v>#N/A</v>
      </c>
      <c r="AH1151" s="30" t="e">
        <f>#N/A</f>
        <v>#N/A</v>
      </c>
      <c r="AI1151" s="30">
        <v>6620</v>
      </c>
      <c r="AJ1151" s="30">
        <v>6060</v>
      </c>
      <c r="AK1151" s="26" t="s">
        <v>139</v>
      </c>
      <c r="AL1151" s="26">
        <v>25</v>
      </c>
      <c r="AM1151" s="26" t="s">
        <v>2598</v>
      </c>
      <c r="AU1151" s="26" t="s">
        <v>1526</v>
      </c>
      <c r="AV1151" s="26" t="s">
        <v>2604</v>
      </c>
      <c r="AW1151" s="26" t="s">
        <v>2605</v>
      </c>
      <c r="BB1151" s="26" t="s">
        <v>2441</v>
      </c>
      <c r="BC1151" s="26" t="s">
        <v>2442</v>
      </c>
      <c r="BD1151" s="37">
        <v>44048</v>
      </c>
      <c r="BE1151" s="30">
        <v>34930</v>
      </c>
      <c r="BF1151" s="30">
        <v>36755</v>
      </c>
      <c r="BG1151" s="37" t="s">
        <v>2443</v>
      </c>
      <c r="BI1151" s="37"/>
      <c r="BJ1151" s="37"/>
      <c r="BK1151" s="37"/>
      <c r="BL1151" s="37"/>
      <c r="BM1151" s="37"/>
      <c r="BN1151" s="26"/>
      <c r="BO1151" s="26"/>
      <c r="BP1151" s="26"/>
      <c r="BQ1151" s="38"/>
      <c r="BR1151" s="26"/>
      <c r="BS1151" s="26"/>
      <c r="BT1151" s="26"/>
      <c r="BU1151" s="26"/>
      <c r="BV1151" s="39"/>
    </row>
    <row r="1152" spans="1:74" ht="15" hidden="1" customHeight="1">
      <c r="A1152" s="26">
        <v>2020</v>
      </c>
      <c r="B1152" s="26">
        <v>1148</v>
      </c>
      <c r="C1152" s="26" t="s">
        <v>129</v>
      </c>
      <c r="D1152" s="26" t="s">
        <v>2433</v>
      </c>
      <c r="E1152" s="26" t="s">
        <v>2434</v>
      </c>
      <c r="F1152" s="27">
        <v>43978</v>
      </c>
      <c r="G1152" s="107" t="s">
        <v>2606</v>
      </c>
      <c r="H1152" s="26" t="s">
        <v>1402</v>
      </c>
      <c r="I1152" s="26" t="s">
        <v>1402</v>
      </c>
      <c r="J1152" s="112" t="s">
        <v>2607</v>
      </c>
      <c r="K1152" s="126" t="s">
        <v>1483</v>
      </c>
      <c r="L1152" s="126" t="s">
        <v>2437</v>
      </c>
      <c r="M1152" s="126" t="s">
        <v>137</v>
      </c>
      <c r="N1152" s="126" t="s">
        <v>138</v>
      </c>
      <c r="O1152" s="126" t="s">
        <v>138</v>
      </c>
      <c r="P1152" s="127">
        <v>24</v>
      </c>
      <c r="Q1152" s="108">
        <v>65</v>
      </c>
      <c r="R1152" s="108">
        <v>4430</v>
      </c>
      <c r="S1152" s="128" t="e">
        <f>#N/A</f>
        <v>#N/A</v>
      </c>
      <c r="T1152" s="108">
        <v>1145</v>
      </c>
      <c r="U1152" s="108">
        <v>983</v>
      </c>
      <c r="V1152" s="129">
        <v>5.0847457627118642</v>
      </c>
      <c r="W1152" s="108">
        <v>43</v>
      </c>
      <c r="X1152" s="108" t="e">
        <f>#N/A</f>
        <v>#N/A</v>
      </c>
      <c r="Y1152" s="108" t="e">
        <f>#N/A</f>
        <v>#N/A</v>
      </c>
      <c r="Z1152" s="108"/>
      <c r="AB1152" s="33" t="e">
        <f>#N/A</f>
        <v>#N/A</v>
      </c>
      <c r="AC1152" s="30">
        <v>2100</v>
      </c>
      <c r="AD1152" s="30" t="e">
        <f>#N/A</f>
        <v>#N/A</v>
      </c>
      <c r="AE1152" s="34">
        <v>0.72358974358974359</v>
      </c>
      <c r="AG1152" s="30" t="e">
        <f>#N/A</f>
        <v>#N/A</v>
      </c>
      <c r="AH1152" s="30" t="e">
        <f>#N/A</f>
        <v>#N/A</v>
      </c>
      <c r="AI1152" s="30">
        <v>5388</v>
      </c>
      <c r="AJ1152" s="30">
        <v>4828</v>
      </c>
      <c r="AK1152" s="26" t="s">
        <v>139</v>
      </c>
      <c r="AL1152" s="26">
        <v>25</v>
      </c>
      <c r="AM1152" s="26" t="s">
        <v>2598</v>
      </c>
      <c r="AU1152" s="26" t="s">
        <v>1526</v>
      </c>
      <c r="AV1152" s="26" t="s">
        <v>2604</v>
      </c>
      <c r="AW1152" s="26" t="s">
        <v>2608</v>
      </c>
      <c r="BB1152" s="26" t="s">
        <v>2441</v>
      </c>
      <c r="BC1152" s="26" t="s">
        <v>2442</v>
      </c>
      <c r="BD1152" s="37">
        <v>44048</v>
      </c>
      <c r="BE1152" s="30">
        <v>34930</v>
      </c>
      <c r="BF1152" s="30">
        <v>36755</v>
      </c>
      <c r="BG1152" s="37" t="s">
        <v>2443</v>
      </c>
      <c r="BI1152" s="37"/>
      <c r="BJ1152" s="37"/>
      <c r="BK1152" s="37"/>
      <c r="BL1152" s="37"/>
      <c r="BM1152" s="37"/>
      <c r="BN1152" s="26"/>
      <c r="BO1152" s="26"/>
      <c r="BP1152" s="26"/>
      <c r="BQ1152" s="38"/>
      <c r="BR1152" s="26"/>
      <c r="BS1152" s="26"/>
      <c r="BT1152" s="26"/>
      <c r="BU1152" s="26"/>
      <c r="BV1152" s="39"/>
    </row>
    <row r="1153" spans="1:74" ht="15" hidden="1" customHeight="1">
      <c r="A1153" s="26">
        <v>2020</v>
      </c>
      <c r="B1153" s="26">
        <v>1149</v>
      </c>
      <c r="C1153" s="26" t="s">
        <v>129</v>
      </c>
      <c r="D1153" s="26" t="s">
        <v>2433</v>
      </c>
      <c r="E1153" s="26" t="s">
        <v>2434</v>
      </c>
      <c r="F1153" s="27">
        <v>43978</v>
      </c>
      <c r="G1153" s="125" t="s">
        <v>2609</v>
      </c>
      <c r="H1153" s="26" t="s">
        <v>1402</v>
      </c>
      <c r="I1153" s="26" t="s">
        <v>1402</v>
      </c>
      <c r="J1153" s="112" t="s">
        <v>2610</v>
      </c>
      <c r="K1153" s="126" t="s">
        <v>1483</v>
      </c>
      <c r="L1153" s="126" t="s">
        <v>2437</v>
      </c>
      <c r="M1153" s="126" t="s">
        <v>137</v>
      </c>
      <c r="N1153" s="126" t="s">
        <v>138</v>
      </c>
      <c r="O1153" s="126" t="s">
        <v>138</v>
      </c>
      <c r="P1153" s="127">
        <v>25</v>
      </c>
      <c r="Q1153" s="108">
        <v>71</v>
      </c>
      <c r="R1153" s="108">
        <v>4710</v>
      </c>
      <c r="S1153" s="128" t="e">
        <f>#N/A</f>
        <v>#N/A</v>
      </c>
      <c r="T1153" s="108">
        <v>1288</v>
      </c>
      <c r="U1153" s="108">
        <v>1128</v>
      </c>
      <c r="V1153" s="129">
        <v>4.9000000000000004</v>
      </c>
      <c r="W1153" s="108">
        <v>52</v>
      </c>
      <c r="X1153" s="108" t="e">
        <f>#N/A</f>
        <v>#N/A</v>
      </c>
      <c r="Y1153" s="108" t="e">
        <f>#N/A</f>
        <v>#N/A</v>
      </c>
      <c r="Z1153" s="108"/>
      <c r="AB1153" s="33" t="e">
        <f>#N/A</f>
        <v>#N/A</v>
      </c>
      <c r="AC1153" s="30">
        <v>2100</v>
      </c>
      <c r="AD1153" s="30" t="e">
        <f>#N/A</f>
        <v>#N/A</v>
      </c>
      <c r="AE1153" s="34">
        <v>0.91749999999999998</v>
      </c>
      <c r="AG1153" s="30" t="e">
        <f>#N/A</f>
        <v>#N/A</v>
      </c>
      <c r="AH1153" s="30" t="e">
        <f>#N/A</f>
        <v>#N/A</v>
      </c>
      <c r="AI1153" s="30">
        <v>5693</v>
      </c>
      <c r="AJ1153" s="30">
        <v>5133</v>
      </c>
      <c r="AK1153" s="26" t="s">
        <v>139</v>
      </c>
      <c r="AL1153" s="26">
        <v>25</v>
      </c>
      <c r="AM1153" s="26" t="s">
        <v>2598</v>
      </c>
      <c r="AU1153" s="26" t="s">
        <v>1526</v>
      </c>
      <c r="AV1153" s="26" t="s">
        <v>2604</v>
      </c>
      <c r="AW1153" s="26" t="s">
        <v>2611</v>
      </c>
      <c r="AX1153" s="26" t="s">
        <v>2612</v>
      </c>
      <c r="BB1153" s="26" t="s">
        <v>2441</v>
      </c>
      <c r="BC1153" s="26" t="s">
        <v>2442</v>
      </c>
      <c r="BD1153" s="37">
        <v>44048</v>
      </c>
      <c r="BE1153" s="30">
        <v>34930</v>
      </c>
      <c r="BF1153" s="30">
        <v>36755</v>
      </c>
      <c r="BG1153" s="37" t="s">
        <v>2443</v>
      </c>
      <c r="BI1153" s="37"/>
      <c r="BJ1153" s="37"/>
      <c r="BK1153" s="37"/>
      <c r="BL1153" s="37"/>
      <c r="BM1153" s="37"/>
      <c r="BN1153" s="26"/>
      <c r="BO1153" s="26"/>
      <c r="BP1153" s="26"/>
      <c r="BQ1153" s="38"/>
      <c r="BR1153" s="26"/>
      <c r="BS1153" s="26"/>
      <c r="BT1153" s="26"/>
      <c r="BU1153" s="26"/>
      <c r="BV1153" s="39"/>
    </row>
    <row r="1154" spans="1:74" ht="15" hidden="1" customHeight="1">
      <c r="A1154" s="26">
        <v>2020</v>
      </c>
      <c r="B1154" s="26">
        <v>1150</v>
      </c>
      <c r="C1154" s="26" t="s">
        <v>129</v>
      </c>
      <c r="D1154" s="26" t="s">
        <v>2433</v>
      </c>
      <c r="E1154" s="26" t="s">
        <v>2434</v>
      </c>
      <c r="F1154" s="27">
        <v>43978</v>
      </c>
      <c r="G1154" s="107" t="s">
        <v>2613</v>
      </c>
      <c r="H1154" s="26" t="s">
        <v>1402</v>
      </c>
      <c r="I1154" s="26" t="s">
        <v>1402</v>
      </c>
      <c r="J1154" s="112" t="s">
        <v>2614</v>
      </c>
      <c r="K1154" s="126" t="s">
        <v>1483</v>
      </c>
      <c r="L1154" s="126" t="s">
        <v>2437</v>
      </c>
      <c r="M1154" s="126" t="s">
        <v>137</v>
      </c>
      <c r="N1154" s="126" t="s">
        <v>138</v>
      </c>
      <c r="O1154" s="126" t="s">
        <v>138</v>
      </c>
      <c r="P1154" s="127">
        <v>26</v>
      </c>
      <c r="Q1154" s="108">
        <v>64</v>
      </c>
      <c r="R1154" s="108">
        <v>3530</v>
      </c>
      <c r="S1154" s="128" t="e">
        <f>#N/A</f>
        <v>#N/A</v>
      </c>
      <c r="T1154" s="108">
        <v>931</v>
      </c>
      <c r="U1154" s="108">
        <v>775</v>
      </c>
      <c r="V1154" s="129">
        <v>4.918032786885246</v>
      </c>
      <c r="W1154" s="108">
        <v>47</v>
      </c>
      <c r="X1154" s="108" t="e">
        <f>#N/A</f>
        <v>#N/A</v>
      </c>
      <c r="Y1154" s="108" t="e">
        <f>#N/A</f>
        <v>#N/A</v>
      </c>
      <c r="Z1154" s="108"/>
      <c r="AB1154" s="33" t="e">
        <f>#N/A</f>
        <v>#N/A</v>
      </c>
      <c r="AC1154" s="30">
        <v>2100</v>
      </c>
      <c r="AD1154" s="30" t="e">
        <f>#N/A</f>
        <v>#N/A</v>
      </c>
      <c r="AE1154" s="34">
        <v>0.76124999999999998</v>
      </c>
      <c r="AG1154" s="30" t="e">
        <f>#N/A</f>
        <v>#N/A</v>
      </c>
      <c r="AH1154" s="30" t="e">
        <f>#N/A</f>
        <v>#N/A</v>
      </c>
      <c r="AI1154" s="30">
        <v>5361</v>
      </c>
      <c r="AJ1154" s="30">
        <v>4801</v>
      </c>
      <c r="AK1154" s="26" t="s">
        <v>139</v>
      </c>
      <c r="AL1154" s="26">
        <v>25</v>
      </c>
      <c r="AM1154" s="26" t="s">
        <v>2598</v>
      </c>
      <c r="AU1154" s="26" t="s">
        <v>1526</v>
      </c>
      <c r="AV1154" s="26" t="s">
        <v>2604</v>
      </c>
      <c r="AW1154" s="26" t="s">
        <v>2608</v>
      </c>
      <c r="BB1154" s="26" t="s">
        <v>2441</v>
      </c>
      <c r="BC1154" s="26" t="s">
        <v>2442</v>
      </c>
      <c r="BD1154" s="37">
        <v>44048</v>
      </c>
      <c r="BE1154" s="30">
        <v>34930</v>
      </c>
      <c r="BF1154" s="30">
        <v>36755</v>
      </c>
      <c r="BG1154" s="37" t="s">
        <v>2443</v>
      </c>
      <c r="BI1154" s="37"/>
      <c r="BJ1154" s="37"/>
      <c r="BK1154" s="37"/>
      <c r="BL1154" s="37"/>
      <c r="BM1154" s="37"/>
      <c r="BN1154" s="26"/>
      <c r="BO1154" s="26"/>
      <c r="BP1154" s="26"/>
      <c r="BQ1154" s="38"/>
      <c r="BR1154" s="26"/>
      <c r="BS1154" s="26"/>
      <c r="BT1154" s="26"/>
      <c r="BU1154" s="26"/>
      <c r="BV1154" s="39"/>
    </row>
    <row r="1155" spans="1:74" ht="15" hidden="1" customHeight="1">
      <c r="A1155" s="26">
        <v>2020</v>
      </c>
      <c r="B1155" s="26">
        <v>1151</v>
      </c>
      <c r="C1155" s="26" t="s">
        <v>129</v>
      </c>
      <c r="D1155" s="26" t="s">
        <v>2433</v>
      </c>
      <c r="E1155" s="26" t="s">
        <v>2434</v>
      </c>
      <c r="F1155" s="27">
        <v>43978</v>
      </c>
      <c r="G1155" s="107" t="s">
        <v>2615</v>
      </c>
      <c r="H1155" s="26" t="s">
        <v>1402</v>
      </c>
      <c r="I1155" s="26" t="s">
        <v>1402</v>
      </c>
      <c r="J1155" s="112" t="s">
        <v>2616</v>
      </c>
      <c r="K1155" s="126" t="s">
        <v>1483</v>
      </c>
      <c r="L1155" s="126" t="s">
        <v>2437</v>
      </c>
      <c r="M1155" s="126" t="s">
        <v>137</v>
      </c>
      <c r="N1155" s="126" t="s">
        <v>138</v>
      </c>
      <c r="O1155" s="126" t="s">
        <v>138</v>
      </c>
      <c r="P1155" s="127">
        <v>27</v>
      </c>
      <c r="Q1155" s="108">
        <v>74</v>
      </c>
      <c r="R1155" s="108">
        <v>5320</v>
      </c>
      <c r="S1155" s="128" t="e">
        <f>#N/A</f>
        <v>#N/A</v>
      </c>
      <c r="T1155" s="108">
        <v>1281</v>
      </c>
      <c r="U1155" s="108">
        <v>1099</v>
      </c>
      <c r="V1155" s="129">
        <v>4.838709677419355</v>
      </c>
      <c r="W1155" s="108">
        <v>48</v>
      </c>
      <c r="X1155" s="108" t="e">
        <f>#N/A</f>
        <v>#N/A</v>
      </c>
      <c r="Y1155" s="108" t="e">
        <f>#N/A</f>
        <v>#N/A</v>
      </c>
      <c r="Z1155" s="108"/>
      <c r="AB1155" s="33" t="e">
        <f>#N/A</f>
        <v>#N/A</v>
      </c>
      <c r="AC1155" s="30">
        <v>2100</v>
      </c>
      <c r="AD1155" s="30" t="e">
        <f>#N/A</f>
        <v>#N/A</v>
      </c>
      <c r="AE1155" s="34">
        <v>0.94551724137931037</v>
      </c>
      <c r="AG1155" s="30" t="e">
        <f>#N/A</f>
        <v>#N/A</v>
      </c>
      <c r="AH1155" s="30" t="e">
        <f>#N/A</f>
        <v>#N/A</v>
      </c>
      <c r="AI1155" s="30">
        <v>6358</v>
      </c>
      <c r="AJ1155" s="30">
        <v>5798</v>
      </c>
      <c r="AK1155" s="26" t="s">
        <v>139</v>
      </c>
      <c r="AL1155" s="26">
        <v>25</v>
      </c>
      <c r="AM1155" s="26" t="s">
        <v>2598</v>
      </c>
      <c r="AU1155" s="26" t="s">
        <v>1526</v>
      </c>
      <c r="AV1155" s="26" t="s">
        <v>2604</v>
      </c>
      <c r="AW1155" s="26" t="s">
        <v>2608</v>
      </c>
      <c r="BB1155" s="26" t="s">
        <v>2441</v>
      </c>
      <c r="BC1155" s="26" t="s">
        <v>2442</v>
      </c>
      <c r="BD1155" s="37">
        <v>44048</v>
      </c>
      <c r="BE1155" s="30">
        <v>34930</v>
      </c>
      <c r="BF1155" s="30">
        <v>36755</v>
      </c>
      <c r="BG1155" s="37" t="s">
        <v>2443</v>
      </c>
      <c r="BI1155" s="37"/>
      <c r="BJ1155" s="37"/>
      <c r="BK1155" s="37"/>
      <c r="BL1155" s="37"/>
      <c r="BM1155" s="37"/>
      <c r="BN1155" s="26"/>
      <c r="BO1155" s="26"/>
      <c r="BP1155" s="26"/>
      <c r="BQ1155" s="38"/>
      <c r="BR1155" s="26"/>
      <c r="BS1155" s="26"/>
      <c r="BT1155" s="26"/>
      <c r="BU1155" s="26"/>
      <c r="BV1155" s="39"/>
    </row>
    <row r="1156" spans="1:74" ht="15" hidden="1" customHeight="1">
      <c r="A1156" s="26">
        <v>2020</v>
      </c>
      <c r="B1156" s="26">
        <v>1152</v>
      </c>
      <c r="C1156" s="26" t="s">
        <v>129</v>
      </c>
      <c r="D1156" s="26" t="s">
        <v>2433</v>
      </c>
      <c r="E1156" s="26" t="s">
        <v>2434</v>
      </c>
      <c r="F1156" s="27">
        <v>43978</v>
      </c>
      <c r="G1156" s="107" t="s">
        <v>2617</v>
      </c>
      <c r="H1156" s="26" t="s">
        <v>1402</v>
      </c>
      <c r="I1156" s="26" t="s">
        <v>1402</v>
      </c>
      <c r="J1156" s="112" t="s">
        <v>2618</v>
      </c>
      <c r="K1156" s="126" t="s">
        <v>1483</v>
      </c>
      <c r="L1156" s="126" t="s">
        <v>2437</v>
      </c>
      <c r="M1156" s="126" t="s">
        <v>137</v>
      </c>
      <c r="N1156" s="126" t="s">
        <v>138</v>
      </c>
      <c r="O1156" s="126" t="s">
        <v>138</v>
      </c>
      <c r="P1156" s="127">
        <v>28</v>
      </c>
      <c r="Q1156" s="108">
        <v>65</v>
      </c>
      <c r="R1156" s="108">
        <v>3880</v>
      </c>
      <c r="S1156" s="128" t="e">
        <f>#N/A</f>
        <v>#N/A</v>
      </c>
      <c r="T1156" s="108">
        <v>1078</v>
      </c>
      <c r="U1156" s="108">
        <v>885</v>
      </c>
      <c r="V1156" s="129">
        <v>4.6875</v>
      </c>
      <c r="W1156" s="108">
        <v>57</v>
      </c>
      <c r="X1156" s="108" t="e">
        <f>#N/A</f>
        <v>#N/A</v>
      </c>
      <c r="Y1156" s="108" t="e">
        <f>#N/A</f>
        <v>#N/A</v>
      </c>
      <c r="Z1156" s="108"/>
      <c r="AB1156" s="33" t="e">
        <f>#N/A</f>
        <v>#N/A</v>
      </c>
      <c r="AC1156" s="30">
        <v>2100</v>
      </c>
      <c r="AD1156" s="30" t="e">
        <f>#N/A</f>
        <v>#N/A</v>
      </c>
      <c r="AE1156" s="34">
        <v>0.98</v>
      </c>
      <c r="AG1156" s="30" t="e">
        <f>#N/A</f>
        <v>#N/A</v>
      </c>
      <c r="AH1156" s="30" t="e">
        <f>#N/A</f>
        <v>#N/A</v>
      </c>
      <c r="AI1156" s="30">
        <v>4789</v>
      </c>
      <c r="AJ1156" s="30">
        <v>4229</v>
      </c>
      <c r="AK1156" s="26" t="s">
        <v>139</v>
      </c>
      <c r="AL1156" s="26">
        <v>25</v>
      </c>
      <c r="AM1156" s="26" t="s">
        <v>2598</v>
      </c>
      <c r="AU1156" s="26" t="s">
        <v>1526</v>
      </c>
      <c r="AV1156" s="26" t="s">
        <v>2599</v>
      </c>
      <c r="AW1156" s="26" t="s">
        <v>2600</v>
      </c>
      <c r="AX1156" s="26" t="s">
        <v>2619</v>
      </c>
      <c r="BB1156" s="26" t="s">
        <v>2441</v>
      </c>
      <c r="BC1156" s="26" t="s">
        <v>2442</v>
      </c>
      <c r="BD1156" s="37">
        <v>44048</v>
      </c>
      <c r="BE1156" s="30">
        <v>34930</v>
      </c>
      <c r="BF1156" s="30">
        <v>36755</v>
      </c>
      <c r="BG1156" s="37" t="s">
        <v>2443</v>
      </c>
      <c r="BI1156" s="37"/>
      <c r="BJ1156" s="37"/>
      <c r="BK1156" s="37"/>
      <c r="BL1156" s="37"/>
      <c r="BM1156" s="37"/>
      <c r="BN1156" s="26"/>
      <c r="BO1156" s="26"/>
      <c r="BP1156" s="26"/>
      <c r="BQ1156" s="38"/>
      <c r="BR1156" s="26"/>
      <c r="BS1156" s="26"/>
      <c r="BT1156" s="26"/>
      <c r="BU1156" s="26"/>
      <c r="BV1156" s="39"/>
    </row>
    <row r="1157" spans="1:74" ht="15" hidden="1" customHeight="1">
      <c r="A1157" s="26">
        <v>2020</v>
      </c>
      <c r="B1157" s="26">
        <v>1153</v>
      </c>
      <c r="C1157" s="26" t="s">
        <v>129</v>
      </c>
      <c r="D1157" s="26" t="s">
        <v>2433</v>
      </c>
      <c r="E1157" s="26" t="s">
        <v>2434</v>
      </c>
      <c r="F1157" s="27">
        <v>43978</v>
      </c>
      <c r="G1157" s="107" t="s">
        <v>2620</v>
      </c>
      <c r="H1157" s="26" t="s">
        <v>1402</v>
      </c>
      <c r="I1157" s="26" t="s">
        <v>1402</v>
      </c>
      <c r="J1157" s="112" t="s">
        <v>2621</v>
      </c>
      <c r="K1157" s="126" t="s">
        <v>1483</v>
      </c>
      <c r="L1157" s="126" t="s">
        <v>2437</v>
      </c>
      <c r="M1157" s="126" t="s">
        <v>137</v>
      </c>
      <c r="N1157" s="126" t="s">
        <v>138</v>
      </c>
      <c r="O1157" s="126" t="s">
        <v>138</v>
      </c>
      <c r="P1157" s="127">
        <v>29</v>
      </c>
      <c r="Q1157" s="108">
        <v>69</v>
      </c>
      <c r="R1157" s="108">
        <v>4480</v>
      </c>
      <c r="S1157" s="128" t="e">
        <f>#N/A</f>
        <v>#N/A</v>
      </c>
      <c r="T1157" s="108">
        <v>1163</v>
      </c>
      <c r="U1157" s="108">
        <v>1005</v>
      </c>
      <c r="V1157" s="129">
        <v>4.838709677419355</v>
      </c>
      <c r="W1157" s="108">
        <v>49</v>
      </c>
      <c r="X1157" s="108" t="e">
        <f>#N/A</f>
        <v>#N/A</v>
      </c>
      <c r="Y1157" s="108" t="e">
        <f>#N/A</f>
        <v>#N/A</v>
      </c>
      <c r="Z1157" s="108"/>
      <c r="AB1157" s="33" t="e">
        <f>#N/A</f>
        <v>#N/A</v>
      </c>
      <c r="AC1157" s="30">
        <v>2100</v>
      </c>
      <c r="AD1157" s="30" t="e">
        <f>#N/A</f>
        <v>#N/A</v>
      </c>
      <c r="AE1157" s="34">
        <v>0.94969696969696971</v>
      </c>
      <c r="AG1157" s="30" t="e">
        <f>#N/A</f>
        <v>#N/A</v>
      </c>
      <c r="AH1157" s="30" t="e">
        <f>#N/A</f>
        <v>#N/A</v>
      </c>
      <c r="AI1157" s="30">
        <v>5443</v>
      </c>
      <c r="AJ1157" s="30">
        <v>4883</v>
      </c>
      <c r="AK1157" s="26" t="s">
        <v>139</v>
      </c>
      <c r="AL1157" s="26">
        <v>25</v>
      </c>
      <c r="AM1157" s="26" t="s">
        <v>2598</v>
      </c>
      <c r="AU1157" s="26" t="s">
        <v>1526</v>
      </c>
      <c r="AV1157" s="26" t="s">
        <v>2599</v>
      </c>
      <c r="AW1157" s="26" t="s">
        <v>2600</v>
      </c>
      <c r="AX1157" s="26" t="s">
        <v>2622</v>
      </c>
      <c r="BB1157" s="26" t="s">
        <v>2441</v>
      </c>
      <c r="BC1157" s="26" t="s">
        <v>2442</v>
      </c>
      <c r="BD1157" s="37">
        <v>44048</v>
      </c>
      <c r="BE1157" s="30">
        <v>34930</v>
      </c>
      <c r="BF1157" s="30">
        <v>36755</v>
      </c>
      <c r="BG1157" s="37" t="s">
        <v>2443</v>
      </c>
      <c r="BI1157" s="37"/>
      <c r="BJ1157" s="37"/>
      <c r="BK1157" s="37"/>
      <c r="BL1157" s="37"/>
      <c r="BM1157" s="37"/>
      <c r="BN1157" s="26"/>
      <c r="BO1157" s="26"/>
      <c r="BP1157" s="26"/>
      <c r="BQ1157" s="38"/>
      <c r="BR1157" s="26"/>
      <c r="BS1157" s="26"/>
      <c r="BT1157" s="26"/>
      <c r="BU1157" s="26"/>
      <c r="BV1157" s="39"/>
    </row>
    <row r="1158" spans="1:74" ht="15" hidden="1" customHeight="1">
      <c r="A1158" s="26">
        <v>2020</v>
      </c>
      <c r="B1158" s="26">
        <v>1154</v>
      </c>
      <c r="C1158" s="26" t="s">
        <v>129</v>
      </c>
      <c r="D1158" s="26" t="s">
        <v>2433</v>
      </c>
      <c r="E1158" s="26" t="s">
        <v>2434</v>
      </c>
      <c r="F1158" s="27">
        <v>43978</v>
      </c>
      <c r="G1158" s="125" t="s">
        <v>2623</v>
      </c>
      <c r="H1158" s="26" t="s">
        <v>1402</v>
      </c>
      <c r="I1158" s="26" t="s">
        <v>1402</v>
      </c>
      <c r="J1158" s="112" t="s">
        <v>2624</v>
      </c>
      <c r="K1158" s="126" t="s">
        <v>1483</v>
      </c>
      <c r="L1158" s="126" t="s">
        <v>2437</v>
      </c>
      <c r="M1158" s="126" t="s">
        <v>137</v>
      </c>
      <c r="N1158" s="126" t="s">
        <v>138</v>
      </c>
      <c r="O1158" s="126" t="s">
        <v>138</v>
      </c>
      <c r="P1158" s="127">
        <v>30</v>
      </c>
      <c r="Q1158" s="108">
        <v>75</v>
      </c>
      <c r="R1158" s="108">
        <v>6010</v>
      </c>
      <c r="S1158" s="128" t="e">
        <f>#N/A</f>
        <v>#N/A</v>
      </c>
      <c r="T1158" s="108">
        <v>1673</v>
      </c>
      <c r="U1158" s="108">
        <v>1396</v>
      </c>
      <c r="V1158" s="129">
        <v>4.8</v>
      </c>
      <c r="W1158" s="108">
        <v>48</v>
      </c>
      <c r="X1158" s="108" t="e">
        <f>#N/A</f>
        <v>#N/A</v>
      </c>
      <c r="Y1158" s="108" t="e">
        <f>#N/A</f>
        <v>#N/A</v>
      </c>
      <c r="Z1158" s="108"/>
      <c r="AB1158" s="33" t="e">
        <f>#N/A</f>
        <v>#N/A</v>
      </c>
      <c r="AC1158" s="30">
        <v>2100</v>
      </c>
      <c r="AD1158" s="30" t="e">
        <f>#N/A</f>
        <v>#N/A</v>
      </c>
      <c r="AE1158" s="34">
        <v>0.94666666666666666</v>
      </c>
      <c r="AG1158" s="30" t="e">
        <f>#N/A</f>
        <v>#N/A</v>
      </c>
      <c r="AH1158" s="30" t="e">
        <f>#N/A</f>
        <v>#N/A</v>
      </c>
      <c r="AI1158" s="30">
        <v>7110</v>
      </c>
      <c r="AJ1158" s="30">
        <v>6550</v>
      </c>
      <c r="AK1158" s="26" t="s">
        <v>139</v>
      </c>
      <c r="AL1158" s="26">
        <v>25</v>
      </c>
      <c r="AM1158" s="26" t="s">
        <v>2598</v>
      </c>
      <c r="AU1158" s="26" t="s">
        <v>1526</v>
      </c>
      <c r="AV1158" s="26" t="s">
        <v>2599</v>
      </c>
      <c r="AW1158" s="26" t="s">
        <v>2600</v>
      </c>
      <c r="AX1158" s="26" t="s">
        <v>2599</v>
      </c>
      <c r="AY1158" s="26" t="s">
        <v>2612</v>
      </c>
      <c r="BB1158" s="26" t="s">
        <v>2441</v>
      </c>
      <c r="BC1158" s="26" t="s">
        <v>2442</v>
      </c>
      <c r="BD1158" s="37">
        <v>44048</v>
      </c>
      <c r="BE1158" s="30">
        <v>34930</v>
      </c>
      <c r="BF1158" s="30">
        <v>36755</v>
      </c>
      <c r="BG1158" s="37" t="s">
        <v>2443</v>
      </c>
      <c r="BI1158" s="37"/>
      <c r="BJ1158" s="37"/>
      <c r="BK1158" s="37"/>
      <c r="BL1158" s="37"/>
      <c r="BM1158" s="37"/>
      <c r="BN1158" s="26"/>
      <c r="BO1158" s="26"/>
      <c r="BP1158" s="26"/>
      <c r="BQ1158" s="38"/>
      <c r="BR1158" s="26"/>
      <c r="BS1158" s="26"/>
      <c r="BT1158" s="26"/>
      <c r="BU1158" s="26"/>
      <c r="BV1158" s="39"/>
    </row>
    <row r="1159" spans="1:74" ht="15" hidden="1" customHeight="1">
      <c r="A1159" s="26">
        <v>2020</v>
      </c>
      <c r="B1159" s="26">
        <v>1155</v>
      </c>
      <c r="C1159" s="26" t="s">
        <v>129</v>
      </c>
      <c r="D1159" s="26" t="s">
        <v>2433</v>
      </c>
      <c r="E1159" s="26" t="s">
        <v>2434</v>
      </c>
      <c r="F1159" s="27">
        <v>43978</v>
      </c>
      <c r="G1159" s="107" t="s">
        <v>2625</v>
      </c>
      <c r="H1159" s="26" t="s">
        <v>1402</v>
      </c>
      <c r="I1159" s="26" t="s">
        <v>1402</v>
      </c>
      <c r="J1159" s="112" t="s">
        <v>2626</v>
      </c>
      <c r="K1159" s="126" t="s">
        <v>1483</v>
      </c>
      <c r="L1159" s="126" t="s">
        <v>2437</v>
      </c>
      <c r="M1159" s="126" t="s">
        <v>137</v>
      </c>
      <c r="N1159" s="126" t="s">
        <v>138</v>
      </c>
      <c r="O1159" s="126" t="s">
        <v>138</v>
      </c>
      <c r="P1159" s="127">
        <v>31</v>
      </c>
      <c r="Q1159" s="108">
        <v>70</v>
      </c>
      <c r="R1159" s="108">
        <v>4530</v>
      </c>
      <c r="S1159" s="128" t="e">
        <f>#N/A</f>
        <v>#N/A</v>
      </c>
      <c r="T1159" s="108">
        <v>1274</v>
      </c>
      <c r="U1159" s="108">
        <v>1126</v>
      </c>
      <c r="V1159" s="129">
        <v>4.615384615384615</v>
      </c>
      <c r="W1159" s="108">
        <v>56</v>
      </c>
      <c r="X1159" s="108" t="e">
        <f>#N/A</f>
        <v>#N/A</v>
      </c>
      <c r="Y1159" s="108" t="e">
        <f>#N/A</f>
        <v>#N/A</v>
      </c>
      <c r="Z1159" s="108"/>
      <c r="AB1159" s="33" t="e">
        <f>#N/A</f>
        <v>#N/A</v>
      </c>
      <c r="AC1159" s="30">
        <v>2100</v>
      </c>
      <c r="AD1159" s="30" t="e">
        <f>#N/A</f>
        <v>#N/A</v>
      </c>
      <c r="AE1159" s="34">
        <v>0.94428571428571428</v>
      </c>
      <c r="AG1159" s="30" t="e">
        <f>#N/A</f>
        <v>#N/A</v>
      </c>
      <c r="AH1159" s="30" t="e">
        <f>#N/A</f>
        <v>#N/A</v>
      </c>
      <c r="AI1159" s="30">
        <v>5497</v>
      </c>
      <c r="AJ1159" s="30">
        <v>4937</v>
      </c>
      <c r="AK1159" s="26" t="s">
        <v>139</v>
      </c>
      <c r="AL1159" s="26">
        <v>25</v>
      </c>
      <c r="AM1159" s="26" t="s">
        <v>2598</v>
      </c>
      <c r="AU1159" s="26" t="s">
        <v>1526</v>
      </c>
      <c r="AV1159" s="26" t="s">
        <v>2599</v>
      </c>
      <c r="AW1159" s="26" t="s">
        <v>2600</v>
      </c>
      <c r="AX1159" s="26" t="s">
        <v>2627</v>
      </c>
      <c r="BB1159" s="26" t="s">
        <v>2441</v>
      </c>
      <c r="BC1159" s="26" t="s">
        <v>2442</v>
      </c>
      <c r="BD1159" s="37">
        <v>44048</v>
      </c>
      <c r="BE1159" s="30">
        <v>34930</v>
      </c>
      <c r="BF1159" s="30">
        <v>36755</v>
      </c>
      <c r="BG1159" s="37" t="s">
        <v>2443</v>
      </c>
      <c r="BI1159" s="37"/>
      <c r="BJ1159" s="37"/>
      <c r="BK1159" s="37"/>
      <c r="BL1159" s="37"/>
      <c r="BM1159" s="37"/>
      <c r="BN1159" s="26"/>
      <c r="BO1159" s="26"/>
      <c r="BP1159" s="26"/>
      <c r="BQ1159" s="38"/>
      <c r="BR1159" s="26"/>
      <c r="BS1159" s="26"/>
      <c r="BT1159" s="26"/>
      <c r="BU1159" s="26"/>
      <c r="BV1159" s="39"/>
    </row>
    <row r="1160" spans="1:74" ht="15" hidden="1" customHeight="1">
      <c r="A1160" s="26">
        <v>2020</v>
      </c>
      <c r="B1160" s="26">
        <v>1156</v>
      </c>
      <c r="C1160" s="26" t="s">
        <v>129</v>
      </c>
      <c r="D1160" s="26" t="s">
        <v>2433</v>
      </c>
      <c r="E1160" s="26" t="s">
        <v>2434</v>
      </c>
      <c r="F1160" s="27">
        <v>43978</v>
      </c>
      <c r="G1160" s="125" t="s">
        <v>2628</v>
      </c>
      <c r="H1160" s="26" t="s">
        <v>1402</v>
      </c>
      <c r="I1160" s="26" t="s">
        <v>1402</v>
      </c>
      <c r="J1160" s="112" t="s">
        <v>2629</v>
      </c>
      <c r="K1160" s="126" t="s">
        <v>1483</v>
      </c>
      <c r="L1160" s="126" t="s">
        <v>2437</v>
      </c>
      <c r="M1160" s="126" t="s">
        <v>137</v>
      </c>
      <c r="N1160" s="126" t="s">
        <v>138</v>
      </c>
      <c r="O1160" s="126" t="s">
        <v>138</v>
      </c>
      <c r="P1160" s="127">
        <v>32</v>
      </c>
      <c r="Q1160" s="108">
        <v>70</v>
      </c>
      <c r="R1160" s="108">
        <v>6490</v>
      </c>
      <c r="S1160" s="128" t="e">
        <f>#N/A</f>
        <v>#N/A</v>
      </c>
      <c r="T1160" s="108">
        <v>1726</v>
      </c>
      <c r="U1160" s="108">
        <v>1457</v>
      </c>
      <c r="V1160" s="129">
        <v>5</v>
      </c>
      <c r="W1160" s="108">
        <v>51</v>
      </c>
      <c r="X1160" s="108" t="e">
        <f>#N/A</f>
        <v>#N/A</v>
      </c>
      <c r="Y1160" s="108" t="e">
        <f>#N/A</f>
        <v>#N/A</v>
      </c>
      <c r="Z1160" s="108"/>
      <c r="AB1160" s="33" t="e">
        <f>#N/A</f>
        <v>#N/A</v>
      </c>
      <c r="AC1160" s="30">
        <v>2100</v>
      </c>
      <c r="AD1160" s="30" t="e">
        <f>#N/A</f>
        <v>#N/A</v>
      </c>
      <c r="AE1160" s="34">
        <v>0.90857142857142859</v>
      </c>
      <c r="AG1160" s="30" t="e">
        <f>#N/A</f>
        <v>#N/A</v>
      </c>
      <c r="AH1160" s="30" t="e">
        <f>#N/A</f>
        <v>#N/A</v>
      </c>
      <c r="AI1160" s="30">
        <v>7633</v>
      </c>
      <c r="AJ1160" s="30">
        <v>7073</v>
      </c>
      <c r="AK1160" s="26" t="s">
        <v>139</v>
      </c>
      <c r="AL1160" s="26">
        <v>25</v>
      </c>
      <c r="AM1160" s="26" t="s">
        <v>2598</v>
      </c>
      <c r="AU1160" s="26" t="s">
        <v>1526</v>
      </c>
      <c r="AV1160" s="26" t="s">
        <v>2599</v>
      </c>
      <c r="AW1160" s="26" t="s">
        <v>2600</v>
      </c>
      <c r="AX1160" s="26" t="s">
        <v>2599</v>
      </c>
      <c r="AY1160" s="26" t="s">
        <v>2612</v>
      </c>
      <c r="BB1160" s="26" t="s">
        <v>2441</v>
      </c>
      <c r="BC1160" s="26" t="s">
        <v>2442</v>
      </c>
      <c r="BD1160" s="37">
        <v>44048</v>
      </c>
      <c r="BE1160" s="30">
        <v>34930</v>
      </c>
      <c r="BF1160" s="30">
        <v>36755</v>
      </c>
      <c r="BG1160" s="37" t="s">
        <v>2443</v>
      </c>
      <c r="BI1160" s="37"/>
      <c r="BJ1160" s="37"/>
      <c r="BK1160" s="37"/>
      <c r="BL1160" s="37"/>
      <c r="BM1160" s="37"/>
      <c r="BN1160" s="26"/>
      <c r="BO1160" s="26"/>
      <c r="BP1160" s="26"/>
      <c r="BQ1160" s="38"/>
      <c r="BR1160" s="26"/>
      <c r="BS1160" s="26"/>
      <c r="BT1160" s="26"/>
      <c r="BU1160" s="26"/>
      <c r="BV1160" s="39"/>
    </row>
    <row r="1161" spans="1:74" ht="15" hidden="1" customHeight="1">
      <c r="A1161" s="26">
        <v>2020</v>
      </c>
      <c r="B1161" s="26">
        <v>1157</v>
      </c>
      <c r="C1161" s="26" t="s">
        <v>129</v>
      </c>
      <c r="D1161" s="26" t="s">
        <v>2433</v>
      </c>
      <c r="E1161" s="26" t="s">
        <v>2434</v>
      </c>
      <c r="F1161" s="27">
        <v>43978</v>
      </c>
      <c r="G1161" s="125" t="s">
        <v>2630</v>
      </c>
      <c r="H1161" s="26" t="s">
        <v>1402</v>
      </c>
      <c r="I1161" s="26" t="s">
        <v>1402</v>
      </c>
      <c r="J1161" s="112" t="s">
        <v>2631</v>
      </c>
      <c r="K1161" s="126" t="s">
        <v>1483</v>
      </c>
      <c r="L1161" s="126" t="s">
        <v>2437</v>
      </c>
      <c r="M1161" s="126" t="s">
        <v>137</v>
      </c>
      <c r="N1161" s="126" t="s">
        <v>138</v>
      </c>
      <c r="O1161" s="126" t="s">
        <v>138</v>
      </c>
      <c r="P1161" s="127">
        <v>33</v>
      </c>
      <c r="Q1161" s="108">
        <v>69</v>
      </c>
      <c r="R1161" s="108">
        <v>4430</v>
      </c>
      <c r="S1161" s="128" t="e">
        <f>#N/A</f>
        <v>#N/A</v>
      </c>
      <c r="T1161" s="108">
        <v>1148</v>
      </c>
      <c r="U1161" s="108">
        <v>1047</v>
      </c>
      <c r="V1161" s="129">
        <v>4.6875</v>
      </c>
      <c r="W1161" s="108">
        <v>57</v>
      </c>
      <c r="X1161" s="108" t="e">
        <f>#N/A</f>
        <v>#N/A</v>
      </c>
      <c r="Y1161" s="108" t="e">
        <f>#N/A</f>
        <v>#N/A</v>
      </c>
      <c r="Z1161" s="108"/>
      <c r="AB1161" s="33" t="e">
        <f>#N/A</f>
        <v>#N/A</v>
      </c>
      <c r="AC1161" s="30">
        <v>2100</v>
      </c>
      <c r="AD1161" s="30" t="e">
        <f>#N/A</f>
        <v>#N/A</v>
      </c>
      <c r="AE1161" s="34">
        <v>0.39379310344827584</v>
      </c>
      <c r="AG1161" s="30" t="e">
        <f>#N/A</f>
        <v>#N/A</v>
      </c>
      <c r="AH1161" s="30" t="e">
        <f>#N/A</f>
        <v>#N/A</v>
      </c>
      <c r="AI1161" s="30">
        <v>5388</v>
      </c>
      <c r="AJ1161" s="30">
        <v>4828</v>
      </c>
      <c r="AK1161" s="26" t="s">
        <v>139</v>
      </c>
      <c r="AL1161" s="26">
        <v>25</v>
      </c>
      <c r="AM1161" s="26" t="s">
        <v>2598</v>
      </c>
      <c r="AU1161" s="26" t="s">
        <v>1526</v>
      </c>
      <c r="AV1161" s="26" t="s">
        <v>2599</v>
      </c>
      <c r="AW1161" s="26" t="s">
        <v>2600</v>
      </c>
      <c r="AX1161" s="26" t="s">
        <v>2632</v>
      </c>
      <c r="AY1161" s="26" t="s">
        <v>2633</v>
      </c>
      <c r="BB1161" s="26" t="s">
        <v>2441</v>
      </c>
      <c r="BC1161" s="26" t="s">
        <v>2442</v>
      </c>
      <c r="BD1161" s="37">
        <v>44048</v>
      </c>
      <c r="BE1161" s="30">
        <v>34930</v>
      </c>
      <c r="BF1161" s="30">
        <v>36755</v>
      </c>
      <c r="BG1161" s="37" t="s">
        <v>2443</v>
      </c>
      <c r="BI1161" s="37"/>
      <c r="BJ1161" s="37"/>
      <c r="BK1161" s="37"/>
      <c r="BL1161" s="37"/>
      <c r="BM1161" s="37"/>
      <c r="BN1161" s="26"/>
      <c r="BO1161" s="26"/>
      <c r="BP1161" s="26"/>
      <c r="BQ1161" s="38"/>
      <c r="BR1161" s="26"/>
      <c r="BS1161" s="26"/>
      <c r="BT1161" s="26"/>
      <c r="BU1161" s="26"/>
      <c r="BV1161" s="39"/>
    </row>
    <row r="1162" spans="1:74" ht="15" hidden="1" customHeight="1">
      <c r="A1162" s="26">
        <v>2020</v>
      </c>
      <c r="B1162" s="26">
        <v>1158</v>
      </c>
      <c r="C1162" s="26" t="s">
        <v>129</v>
      </c>
      <c r="D1162" s="26" t="s">
        <v>2433</v>
      </c>
      <c r="E1162" s="26" t="s">
        <v>2434</v>
      </c>
      <c r="F1162" s="27">
        <v>43978</v>
      </c>
      <c r="G1162" s="107" t="s">
        <v>2634</v>
      </c>
      <c r="H1162" s="26" t="s">
        <v>1402</v>
      </c>
      <c r="I1162" s="26" t="s">
        <v>1402</v>
      </c>
      <c r="J1162" s="112" t="s">
        <v>2635</v>
      </c>
      <c r="K1162" s="126" t="s">
        <v>1483</v>
      </c>
      <c r="L1162" s="126" t="s">
        <v>2437</v>
      </c>
      <c r="M1162" s="126" t="s">
        <v>137</v>
      </c>
      <c r="N1162" s="126" t="s">
        <v>138</v>
      </c>
      <c r="O1162" s="126" t="s">
        <v>138</v>
      </c>
      <c r="P1162" s="127">
        <v>34</v>
      </c>
      <c r="Q1162" s="108">
        <v>65</v>
      </c>
      <c r="R1162" s="108">
        <v>3560</v>
      </c>
      <c r="S1162" s="128" t="e">
        <f>#N/A</f>
        <v>#N/A</v>
      </c>
      <c r="T1162" s="108">
        <v>938</v>
      </c>
      <c r="U1162" s="108">
        <v>821</v>
      </c>
      <c r="V1162" s="129">
        <v>4.5454545454545459</v>
      </c>
      <c r="W1162" s="108">
        <v>57</v>
      </c>
      <c r="X1162" s="108" t="e">
        <f>#N/A</f>
        <v>#N/A</v>
      </c>
      <c r="Y1162" s="108" t="e">
        <f>#N/A</f>
        <v>#N/A</v>
      </c>
      <c r="Z1162" s="108"/>
      <c r="AB1162" s="33" t="e">
        <f>#N/A</f>
        <v>#N/A</v>
      </c>
      <c r="AC1162" s="30">
        <v>2100</v>
      </c>
      <c r="AD1162" s="30" t="e">
        <f>#N/A</f>
        <v>#N/A</v>
      </c>
      <c r="AE1162" s="34">
        <v>0.91749999999999998</v>
      </c>
      <c r="AG1162" s="30" t="e">
        <f>#N/A</f>
        <v>#N/A</v>
      </c>
      <c r="AH1162" s="30" t="e">
        <f>#N/A</f>
        <v>#N/A</v>
      </c>
      <c r="AI1162" s="30">
        <v>4440</v>
      </c>
      <c r="AJ1162" s="30">
        <v>3880</v>
      </c>
      <c r="AK1162" s="26" t="s">
        <v>139</v>
      </c>
      <c r="AL1162" s="26">
        <v>25</v>
      </c>
      <c r="AM1162" s="26" t="s">
        <v>2598</v>
      </c>
      <c r="AU1162" s="26" t="s">
        <v>1526</v>
      </c>
      <c r="AV1162" s="26" t="s">
        <v>2599</v>
      </c>
      <c r="AW1162" s="26" t="s">
        <v>2600</v>
      </c>
      <c r="BB1162" s="26" t="s">
        <v>2441</v>
      </c>
      <c r="BC1162" s="26" t="s">
        <v>2442</v>
      </c>
      <c r="BD1162" s="37">
        <v>44048</v>
      </c>
      <c r="BE1162" s="30">
        <v>34930</v>
      </c>
      <c r="BF1162" s="30">
        <v>36755</v>
      </c>
      <c r="BG1162" s="37" t="s">
        <v>2443</v>
      </c>
      <c r="BI1162" s="37"/>
      <c r="BJ1162" s="37"/>
      <c r="BK1162" s="37"/>
      <c r="BL1162" s="37"/>
      <c r="BM1162" s="37"/>
      <c r="BN1162" s="26"/>
      <c r="BO1162" s="26"/>
      <c r="BP1162" s="26"/>
      <c r="BQ1162" s="38"/>
      <c r="BR1162" s="26"/>
      <c r="BS1162" s="26"/>
      <c r="BT1162" s="26"/>
      <c r="BU1162" s="26"/>
      <c r="BV1162" s="39"/>
    </row>
    <row r="1163" spans="1:74" ht="15" hidden="1" customHeight="1">
      <c r="A1163" s="26">
        <v>2020</v>
      </c>
      <c r="B1163" s="26">
        <v>1159</v>
      </c>
      <c r="C1163" s="26" t="s">
        <v>129</v>
      </c>
      <c r="D1163" s="26" t="s">
        <v>2433</v>
      </c>
      <c r="E1163" s="26" t="s">
        <v>2434</v>
      </c>
      <c r="F1163" s="27">
        <v>43978</v>
      </c>
      <c r="G1163" s="107" t="s">
        <v>2636</v>
      </c>
      <c r="H1163" s="26" t="s">
        <v>1402</v>
      </c>
      <c r="I1163" s="26" t="s">
        <v>1402</v>
      </c>
      <c r="J1163" s="112" t="s">
        <v>2637</v>
      </c>
      <c r="K1163" s="126" t="s">
        <v>1483</v>
      </c>
      <c r="L1163" s="126" t="s">
        <v>2437</v>
      </c>
      <c r="M1163" s="126" t="s">
        <v>137</v>
      </c>
      <c r="N1163" s="126" t="s">
        <v>138</v>
      </c>
      <c r="O1163" s="126" t="s">
        <v>138</v>
      </c>
      <c r="P1163" s="127">
        <v>35</v>
      </c>
      <c r="Q1163" s="108">
        <v>67</v>
      </c>
      <c r="R1163" s="108">
        <v>4390</v>
      </c>
      <c r="S1163" s="128" t="e">
        <f>#N/A</f>
        <v>#N/A</v>
      </c>
      <c r="T1163" s="108">
        <v>1215</v>
      </c>
      <c r="U1163" s="108">
        <v>1003</v>
      </c>
      <c r="V1163" s="129">
        <v>4.7619047619047619</v>
      </c>
      <c r="W1163" s="108">
        <v>53</v>
      </c>
      <c r="X1163" s="108" t="e">
        <f>#N/A</f>
        <v>#N/A</v>
      </c>
      <c r="Y1163" s="108" t="e">
        <f>#N/A</f>
        <v>#N/A</v>
      </c>
      <c r="Z1163" s="108"/>
      <c r="AB1163" s="33" t="e">
        <f>#N/A</f>
        <v>#N/A</v>
      </c>
      <c r="AC1163" s="30">
        <v>2100</v>
      </c>
      <c r="AD1163" s="30" t="e">
        <f>#N/A</f>
        <v>#N/A</v>
      </c>
      <c r="AE1163" s="34">
        <v>0.91333333333333333</v>
      </c>
      <c r="AG1163" s="30" t="e">
        <f>#N/A</f>
        <v>#N/A</v>
      </c>
      <c r="AH1163" s="30" t="e">
        <f>#N/A</f>
        <v>#N/A</v>
      </c>
      <c r="AI1163" s="30">
        <v>5345</v>
      </c>
      <c r="AJ1163" s="30">
        <v>4785</v>
      </c>
      <c r="AK1163" s="26" t="s">
        <v>139</v>
      </c>
      <c r="AL1163" s="26">
        <v>25</v>
      </c>
      <c r="AM1163" s="26" t="s">
        <v>2598</v>
      </c>
      <c r="AU1163" s="26" t="s">
        <v>1526</v>
      </c>
      <c r="AV1163" s="26" t="s">
        <v>2599</v>
      </c>
      <c r="AW1163" s="26" t="s">
        <v>2600</v>
      </c>
      <c r="AX1163" s="26" t="s">
        <v>2619</v>
      </c>
      <c r="BB1163" s="26" t="s">
        <v>2441</v>
      </c>
      <c r="BC1163" s="26" t="s">
        <v>2442</v>
      </c>
      <c r="BD1163" s="37">
        <v>44048</v>
      </c>
      <c r="BE1163" s="30">
        <v>34930</v>
      </c>
      <c r="BF1163" s="30">
        <v>36755</v>
      </c>
      <c r="BG1163" s="37" t="s">
        <v>2443</v>
      </c>
      <c r="BI1163" s="37"/>
      <c r="BJ1163" s="37"/>
      <c r="BK1163" s="37"/>
      <c r="BL1163" s="37"/>
      <c r="BM1163" s="37"/>
      <c r="BN1163" s="26"/>
      <c r="BO1163" s="26"/>
      <c r="BP1163" s="26"/>
      <c r="BQ1163" s="38"/>
      <c r="BR1163" s="26"/>
      <c r="BS1163" s="26"/>
      <c r="BT1163" s="26"/>
      <c r="BU1163" s="26"/>
      <c r="BV1163" s="39"/>
    </row>
    <row r="1164" spans="1:74" ht="15" hidden="1" customHeight="1">
      <c r="A1164" s="26">
        <v>2020</v>
      </c>
      <c r="B1164" s="26">
        <v>1160</v>
      </c>
      <c r="C1164" s="26" t="s">
        <v>129</v>
      </c>
      <c r="D1164" s="26" t="s">
        <v>2433</v>
      </c>
      <c r="E1164" s="26" t="s">
        <v>2434</v>
      </c>
      <c r="F1164" s="27">
        <v>43978</v>
      </c>
      <c r="G1164" s="125" t="s">
        <v>2638</v>
      </c>
      <c r="H1164" s="26" t="s">
        <v>1402</v>
      </c>
      <c r="I1164" s="26" t="s">
        <v>1402</v>
      </c>
      <c r="J1164" s="112" t="s">
        <v>2639</v>
      </c>
      <c r="K1164" s="126" t="s">
        <v>1483</v>
      </c>
      <c r="L1164" s="126" t="s">
        <v>2437</v>
      </c>
      <c r="M1164" s="126" t="s">
        <v>137</v>
      </c>
      <c r="N1164" s="126" t="s">
        <v>138</v>
      </c>
      <c r="O1164" s="126" t="s">
        <v>138</v>
      </c>
      <c r="P1164" s="127">
        <v>36</v>
      </c>
      <c r="Q1164" s="108">
        <v>73</v>
      </c>
      <c r="R1164" s="108">
        <v>5620</v>
      </c>
      <c r="S1164" s="128" t="e">
        <f>#N/A</f>
        <v>#N/A</v>
      </c>
      <c r="T1164" s="108">
        <v>1363</v>
      </c>
      <c r="U1164" s="108">
        <v>1192</v>
      </c>
      <c r="V1164" s="129">
        <v>4.8</v>
      </c>
      <c r="W1164" s="108">
        <v>53</v>
      </c>
      <c r="X1164" s="108" t="e">
        <f>#N/A</f>
        <v>#N/A</v>
      </c>
      <c r="Y1164" s="108" t="e">
        <f>#N/A</f>
        <v>#N/A</v>
      </c>
      <c r="Z1164" s="108"/>
      <c r="AB1164" s="33" t="e">
        <f>#N/A</f>
        <v>#N/A</v>
      </c>
      <c r="AC1164" s="30">
        <v>2100</v>
      </c>
      <c r="AD1164" s="30" t="e">
        <f>#N/A</f>
        <v>#N/A</v>
      </c>
      <c r="AE1164" s="34">
        <v>0.98</v>
      </c>
      <c r="AG1164" s="30" t="e">
        <f>#N/A</f>
        <v>#N/A</v>
      </c>
      <c r="AH1164" s="30" t="e">
        <f>#N/A</f>
        <v>#N/A</v>
      </c>
      <c r="AI1164" s="30">
        <v>6685</v>
      </c>
      <c r="AJ1164" s="30">
        <v>6125</v>
      </c>
      <c r="AK1164" s="26" t="s">
        <v>139</v>
      </c>
      <c r="AL1164" s="26">
        <v>25</v>
      </c>
      <c r="AM1164" s="26" t="s">
        <v>2598</v>
      </c>
      <c r="AU1164" s="26" t="s">
        <v>1526</v>
      </c>
      <c r="AV1164" s="26" t="s">
        <v>2599</v>
      </c>
      <c r="AW1164" s="26" t="s">
        <v>2600</v>
      </c>
      <c r="AX1164" s="26" t="s">
        <v>2611</v>
      </c>
      <c r="AY1164" s="26" t="s">
        <v>2640</v>
      </c>
      <c r="BB1164" s="26" t="s">
        <v>2441</v>
      </c>
      <c r="BC1164" s="26" t="s">
        <v>2442</v>
      </c>
      <c r="BD1164" s="37">
        <v>44048</v>
      </c>
      <c r="BE1164" s="30">
        <v>34930</v>
      </c>
      <c r="BF1164" s="30">
        <v>36755</v>
      </c>
      <c r="BG1164" s="37" t="s">
        <v>2443</v>
      </c>
      <c r="BI1164" s="37"/>
      <c r="BJ1164" s="37"/>
      <c r="BK1164" s="37"/>
      <c r="BL1164" s="37"/>
      <c r="BM1164" s="37"/>
      <c r="BN1164" s="26"/>
      <c r="BO1164" s="26"/>
      <c r="BP1164" s="26"/>
      <c r="BQ1164" s="38"/>
      <c r="BR1164" s="26"/>
      <c r="BS1164" s="26"/>
      <c r="BT1164" s="26"/>
      <c r="BU1164" s="26"/>
      <c r="BV1164" s="39"/>
    </row>
    <row r="1165" spans="1:74" ht="15" hidden="1" customHeight="1">
      <c r="A1165" s="26">
        <v>2020</v>
      </c>
      <c r="B1165" s="26">
        <v>1161</v>
      </c>
      <c r="C1165" s="26" t="s">
        <v>129</v>
      </c>
      <c r="D1165" s="26" t="s">
        <v>2433</v>
      </c>
      <c r="E1165" s="26" t="s">
        <v>2434</v>
      </c>
      <c r="F1165" s="27">
        <v>43978</v>
      </c>
      <c r="G1165" s="107" t="s">
        <v>2641</v>
      </c>
      <c r="H1165" s="26" t="s">
        <v>1402</v>
      </c>
      <c r="I1165" s="26" t="s">
        <v>1402</v>
      </c>
      <c r="J1165" s="112" t="s">
        <v>2642</v>
      </c>
      <c r="K1165" s="126" t="s">
        <v>1483</v>
      </c>
      <c r="L1165" s="126" t="s">
        <v>2437</v>
      </c>
      <c r="M1165" s="126" t="s">
        <v>137</v>
      </c>
      <c r="N1165" s="126" t="s">
        <v>138</v>
      </c>
      <c r="O1165" s="126" t="s">
        <v>138</v>
      </c>
      <c r="P1165" s="127">
        <v>37</v>
      </c>
      <c r="Q1165" s="108">
        <v>66</v>
      </c>
      <c r="R1165" s="108">
        <v>3460</v>
      </c>
      <c r="S1165" s="128" t="e">
        <f>#N/A</f>
        <v>#N/A</v>
      </c>
      <c r="T1165" s="108">
        <v>915</v>
      </c>
      <c r="U1165" s="108">
        <v>789</v>
      </c>
      <c r="V1165" s="129">
        <v>4.6875</v>
      </c>
      <c r="W1165" s="108">
        <v>55</v>
      </c>
      <c r="X1165" s="108" t="e">
        <f>#N/A</f>
        <v>#N/A</v>
      </c>
      <c r="Y1165" s="108" t="e">
        <f>#N/A</f>
        <v>#N/A</v>
      </c>
      <c r="Z1165" s="108"/>
      <c r="AB1165" s="33" t="e">
        <f>#N/A</f>
        <v>#N/A</v>
      </c>
      <c r="AC1165" s="30">
        <v>2100</v>
      </c>
      <c r="AD1165" s="30" t="e">
        <f>#N/A</f>
        <v>#N/A</v>
      </c>
      <c r="AE1165" s="34">
        <v>0.98</v>
      </c>
      <c r="AG1165" s="30" t="e">
        <f>#N/A</f>
        <v>#N/A</v>
      </c>
      <c r="AH1165" s="30" t="e">
        <f>#N/A</f>
        <v>#N/A</v>
      </c>
      <c r="AI1165" s="30">
        <v>4331</v>
      </c>
      <c r="AJ1165" s="30">
        <v>3771</v>
      </c>
      <c r="AK1165" s="26" t="s">
        <v>139</v>
      </c>
      <c r="AL1165" s="26">
        <v>25</v>
      </c>
      <c r="AM1165" s="26" t="s">
        <v>2598</v>
      </c>
      <c r="AU1165" s="26" t="s">
        <v>1526</v>
      </c>
      <c r="AV1165" s="26" t="s">
        <v>2599</v>
      </c>
      <c r="AW1165" s="26" t="s">
        <v>2600</v>
      </c>
      <c r="AX1165" s="26" t="s">
        <v>2601</v>
      </c>
      <c r="BB1165" s="26" t="s">
        <v>2441</v>
      </c>
      <c r="BC1165" s="26" t="s">
        <v>2442</v>
      </c>
      <c r="BD1165" s="37">
        <v>44048</v>
      </c>
      <c r="BE1165" s="30">
        <v>34930</v>
      </c>
      <c r="BF1165" s="30">
        <v>36755</v>
      </c>
      <c r="BG1165" s="37" t="s">
        <v>2443</v>
      </c>
      <c r="BI1165" s="37"/>
      <c r="BJ1165" s="37"/>
      <c r="BK1165" s="37"/>
      <c r="BL1165" s="37"/>
      <c r="BM1165" s="37"/>
      <c r="BN1165" s="26"/>
      <c r="BO1165" s="26"/>
      <c r="BP1165" s="26"/>
      <c r="BQ1165" s="38"/>
      <c r="BR1165" s="26"/>
      <c r="BS1165" s="26"/>
      <c r="BT1165" s="26"/>
      <c r="BU1165" s="26"/>
      <c r="BV1165" s="39"/>
    </row>
    <row r="1166" spans="1:74" ht="15" hidden="1" customHeight="1">
      <c r="A1166" s="26">
        <v>2020</v>
      </c>
      <c r="B1166" s="26">
        <v>1162</v>
      </c>
      <c r="C1166" s="26" t="s">
        <v>129</v>
      </c>
      <c r="D1166" s="26" t="s">
        <v>2433</v>
      </c>
      <c r="E1166" s="26" t="s">
        <v>2434</v>
      </c>
      <c r="F1166" s="27">
        <v>43978</v>
      </c>
      <c r="G1166" s="107" t="s">
        <v>2643</v>
      </c>
      <c r="H1166" s="26" t="s">
        <v>1402</v>
      </c>
      <c r="I1166" s="26" t="s">
        <v>1402</v>
      </c>
      <c r="J1166" s="112" t="s">
        <v>2644</v>
      </c>
      <c r="K1166" s="126" t="s">
        <v>1483</v>
      </c>
      <c r="L1166" s="126" t="s">
        <v>2437</v>
      </c>
      <c r="M1166" s="126" t="s">
        <v>137</v>
      </c>
      <c r="N1166" s="126" t="s">
        <v>138</v>
      </c>
      <c r="O1166" s="126" t="s">
        <v>138</v>
      </c>
      <c r="P1166" s="127">
        <v>38</v>
      </c>
      <c r="Q1166" s="108">
        <v>63</v>
      </c>
      <c r="R1166" s="108">
        <v>3360</v>
      </c>
      <c r="S1166" s="128" t="e">
        <f>#N/A</f>
        <v>#N/A</v>
      </c>
      <c r="T1166" s="108">
        <v>947</v>
      </c>
      <c r="U1166" s="108">
        <v>819</v>
      </c>
      <c r="V1166" s="129">
        <v>5</v>
      </c>
      <c r="W1166" s="108">
        <v>51</v>
      </c>
      <c r="X1166" s="108" t="e">
        <f>#N/A</f>
        <v>#N/A</v>
      </c>
      <c r="Y1166" s="108" t="e">
        <f>#N/A</f>
        <v>#N/A</v>
      </c>
      <c r="Z1166" s="108"/>
      <c r="AB1166" s="33" t="e">
        <f>#N/A</f>
        <v>#N/A</v>
      </c>
      <c r="AC1166" s="30">
        <v>2100</v>
      </c>
      <c r="AD1166" s="30" t="e">
        <f>#N/A</f>
        <v>#N/A</v>
      </c>
      <c r="AE1166" s="34">
        <v>0.94428571428571428</v>
      </c>
      <c r="AG1166" s="30" t="e">
        <f>#N/A</f>
        <v>#N/A</v>
      </c>
      <c r="AH1166" s="30" t="e">
        <f>#N/A</f>
        <v>#N/A</v>
      </c>
      <c r="AI1166" s="30">
        <v>4222</v>
      </c>
      <c r="AJ1166" s="30">
        <v>3662</v>
      </c>
      <c r="AK1166" s="26" t="s">
        <v>139</v>
      </c>
      <c r="AL1166" s="26">
        <v>25</v>
      </c>
      <c r="AM1166" s="26" t="s">
        <v>2598</v>
      </c>
      <c r="AU1166" s="26" t="s">
        <v>1526</v>
      </c>
      <c r="AV1166" s="26" t="s">
        <v>2599</v>
      </c>
      <c r="AW1166" s="26" t="s">
        <v>2600</v>
      </c>
      <c r="BB1166" s="26" t="s">
        <v>2441</v>
      </c>
      <c r="BC1166" s="26" t="s">
        <v>2442</v>
      </c>
      <c r="BD1166" s="37">
        <v>44048</v>
      </c>
      <c r="BE1166" s="30">
        <v>34930</v>
      </c>
      <c r="BF1166" s="30">
        <v>36755</v>
      </c>
      <c r="BG1166" s="37" t="s">
        <v>2443</v>
      </c>
      <c r="BI1166" s="37"/>
      <c r="BJ1166" s="37"/>
      <c r="BK1166" s="37"/>
      <c r="BL1166" s="37"/>
      <c r="BM1166" s="37"/>
      <c r="BN1166" s="26"/>
      <c r="BO1166" s="26"/>
      <c r="BP1166" s="26"/>
      <c r="BQ1166" s="38"/>
      <c r="BR1166" s="26"/>
      <c r="BS1166" s="26"/>
      <c r="BT1166" s="26"/>
      <c r="BU1166" s="26"/>
      <c r="BV1166" s="39"/>
    </row>
    <row r="1167" spans="1:74" ht="15" hidden="1" customHeight="1">
      <c r="A1167" s="26">
        <v>2020</v>
      </c>
      <c r="B1167" s="26">
        <v>1163</v>
      </c>
      <c r="C1167" s="26" t="s">
        <v>129</v>
      </c>
      <c r="D1167" s="26" t="s">
        <v>2433</v>
      </c>
      <c r="E1167" s="26" t="s">
        <v>2434</v>
      </c>
      <c r="F1167" s="27">
        <v>43978</v>
      </c>
      <c r="G1167" s="107" t="s">
        <v>2645</v>
      </c>
      <c r="H1167" s="26" t="s">
        <v>1402</v>
      </c>
      <c r="I1167" s="26" t="s">
        <v>1402</v>
      </c>
      <c r="J1167" s="112" t="s">
        <v>2646</v>
      </c>
      <c r="K1167" s="126" t="s">
        <v>1483</v>
      </c>
      <c r="L1167" s="126" t="s">
        <v>2437</v>
      </c>
      <c r="M1167" s="126" t="s">
        <v>137</v>
      </c>
      <c r="N1167" s="126" t="s">
        <v>138</v>
      </c>
      <c r="O1167" s="126" t="s">
        <v>138</v>
      </c>
      <c r="P1167" s="127">
        <v>39</v>
      </c>
      <c r="Q1167" s="108">
        <v>72</v>
      </c>
      <c r="R1167" s="108">
        <v>4750</v>
      </c>
      <c r="S1167" s="128" t="e">
        <f>#N/A</f>
        <v>#N/A</v>
      </c>
      <c r="T1167" s="108">
        <v>1215</v>
      </c>
      <c r="U1167" s="108">
        <v>1044</v>
      </c>
      <c r="V1167" s="129">
        <v>5</v>
      </c>
      <c r="W1167" s="108">
        <v>44</v>
      </c>
      <c r="X1167" s="108" t="e">
        <f>#N/A</f>
        <v>#N/A</v>
      </c>
      <c r="Y1167" s="108" t="e">
        <f>#N/A</f>
        <v>#N/A</v>
      </c>
      <c r="Z1167" s="108"/>
      <c r="AB1167" s="33" t="e">
        <f>#N/A</f>
        <v>#N/A</v>
      </c>
      <c r="AC1167" s="30">
        <v>2100</v>
      </c>
      <c r="AD1167" s="30" t="e">
        <f>#N/A</f>
        <v>#N/A</v>
      </c>
      <c r="AE1167" s="34">
        <v>0.98</v>
      </c>
      <c r="AG1167" s="30" t="e">
        <f>#N/A</f>
        <v>#N/A</v>
      </c>
      <c r="AH1167" s="30" t="e">
        <f>#N/A</f>
        <v>#N/A</v>
      </c>
      <c r="AI1167" s="30">
        <v>5737</v>
      </c>
      <c r="AJ1167" s="30">
        <v>5177</v>
      </c>
      <c r="AK1167" s="26" t="s">
        <v>139</v>
      </c>
      <c r="AL1167" s="26">
        <v>25</v>
      </c>
      <c r="AM1167" s="26" t="s">
        <v>2598</v>
      </c>
      <c r="AU1167" s="26" t="s">
        <v>1526</v>
      </c>
      <c r="AV1167" s="26" t="s">
        <v>2599</v>
      </c>
      <c r="AW1167" s="26" t="s">
        <v>2600</v>
      </c>
      <c r="AX1167" s="26" t="s">
        <v>2601</v>
      </c>
      <c r="BB1167" s="26" t="s">
        <v>2441</v>
      </c>
      <c r="BC1167" s="26" t="s">
        <v>2442</v>
      </c>
      <c r="BD1167" s="37">
        <v>44048</v>
      </c>
      <c r="BE1167" s="30">
        <v>34930</v>
      </c>
      <c r="BF1167" s="30">
        <v>36755</v>
      </c>
      <c r="BG1167" s="37" t="s">
        <v>2443</v>
      </c>
      <c r="BI1167" s="37"/>
      <c r="BJ1167" s="37"/>
      <c r="BK1167" s="37"/>
      <c r="BL1167" s="37"/>
      <c r="BM1167" s="37"/>
      <c r="BN1167" s="26"/>
      <c r="BO1167" s="26"/>
      <c r="BP1167" s="26"/>
      <c r="BQ1167" s="38"/>
      <c r="BR1167" s="26"/>
      <c r="BS1167" s="26"/>
      <c r="BT1167" s="26"/>
      <c r="BU1167" s="26"/>
      <c r="BV1167" s="39"/>
    </row>
    <row r="1168" spans="1:74" ht="15" hidden="1" customHeight="1">
      <c r="A1168" s="26">
        <v>2020</v>
      </c>
      <c r="B1168" s="26">
        <v>1164</v>
      </c>
      <c r="C1168" s="26" t="s">
        <v>129</v>
      </c>
      <c r="D1168" s="26" t="s">
        <v>2433</v>
      </c>
      <c r="E1168" s="26" t="s">
        <v>2434</v>
      </c>
      <c r="F1168" s="27">
        <v>43978</v>
      </c>
      <c r="G1168" s="125" t="s">
        <v>2647</v>
      </c>
      <c r="H1168" s="26" t="s">
        <v>1402</v>
      </c>
      <c r="I1168" s="26" t="s">
        <v>1402</v>
      </c>
      <c r="J1168" s="112" t="s">
        <v>2648</v>
      </c>
      <c r="K1168" s="126" t="s">
        <v>1483</v>
      </c>
      <c r="L1168" s="126" t="s">
        <v>2437</v>
      </c>
      <c r="M1168" s="126" t="s">
        <v>137</v>
      </c>
      <c r="N1168" s="126" t="s">
        <v>138</v>
      </c>
      <c r="O1168" s="126" t="s">
        <v>138</v>
      </c>
      <c r="P1168" s="127">
        <v>40</v>
      </c>
      <c r="Q1168" s="108">
        <v>74</v>
      </c>
      <c r="R1168" s="108">
        <v>5630</v>
      </c>
      <c r="S1168" s="128" t="e">
        <f>#N/A</f>
        <v>#N/A</v>
      </c>
      <c r="T1168" s="108">
        <v>1517</v>
      </c>
      <c r="U1168" s="108">
        <v>1322</v>
      </c>
      <c r="V1168" s="129">
        <v>4.8</v>
      </c>
      <c r="W1168" s="108">
        <v>53</v>
      </c>
      <c r="X1168" s="108" t="e">
        <f>#N/A</f>
        <v>#N/A</v>
      </c>
      <c r="Y1168" s="108" t="e">
        <f>#N/A</f>
        <v>#N/A</v>
      </c>
      <c r="Z1168" s="108"/>
      <c r="AB1168" s="33" t="e">
        <f>#N/A</f>
        <v>#N/A</v>
      </c>
      <c r="AC1168" s="30">
        <v>2100</v>
      </c>
      <c r="AD1168" s="30" t="e">
        <f>#N/A</f>
        <v>#N/A</v>
      </c>
      <c r="AE1168" s="34">
        <v>0.78645161290322574</v>
      </c>
      <c r="AG1168" s="30" t="e">
        <f>#N/A</f>
        <v>#N/A</v>
      </c>
      <c r="AH1168" s="30" t="e">
        <f>#N/A</f>
        <v>#N/A</v>
      </c>
      <c r="AI1168" s="30">
        <v>6696</v>
      </c>
      <c r="AJ1168" s="30">
        <v>6136</v>
      </c>
      <c r="AK1168" s="26" t="s">
        <v>139</v>
      </c>
      <c r="AL1168" s="26">
        <v>25</v>
      </c>
      <c r="AM1168" s="26" t="s">
        <v>2598</v>
      </c>
      <c r="AU1168" s="26" t="s">
        <v>1526</v>
      </c>
      <c r="AV1168" s="26" t="s">
        <v>2599</v>
      </c>
      <c r="AW1168" s="26" t="s">
        <v>2600</v>
      </c>
      <c r="AX1168" s="26" t="s">
        <v>2605</v>
      </c>
      <c r="BB1168" s="26" t="s">
        <v>2441</v>
      </c>
      <c r="BC1168" s="26" t="s">
        <v>2442</v>
      </c>
      <c r="BD1168" s="37">
        <v>44048</v>
      </c>
      <c r="BE1168" s="30">
        <v>34930</v>
      </c>
      <c r="BF1168" s="30">
        <v>36755</v>
      </c>
      <c r="BG1168" s="37" t="s">
        <v>2443</v>
      </c>
      <c r="BI1168" s="37"/>
      <c r="BJ1168" s="37"/>
      <c r="BK1168" s="37"/>
      <c r="BL1168" s="37"/>
      <c r="BM1168" s="37"/>
      <c r="BN1168" s="26"/>
      <c r="BO1168" s="26"/>
      <c r="BP1168" s="26"/>
      <c r="BQ1168" s="38"/>
      <c r="BR1168" s="26"/>
      <c r="BS1168" s="26"/>
      <c r="BT1168" s="26"/>
      <c r="BU1168" s="26"/>
      <c r="BV1168" s="39"/>
    </row>
    <row r="1169" spans="1:74" ht="15" hidden="1" customHeight="1">
      <c r="A1169" s="26">
        <v>2020</v>
      </c>
      <c r="B1169" s="26">
        <v>1165</v>
      </c>
      <c r="C1169" s="26" t="s">
        <v>129</v>
      </c>
      <c r="D1169" s="26" t="s">
        <v>2433</v>
      </c>
      <c r="E1169" s="26" t="s">
        <v>2434</v>
      </c>
      <c r="F1169" s="27">
        <v>43978</v>
      </c>
      <c r="G1169" s="107" t="s">
        <v>2649</v>
      </c>
      <c r="H1169" s="26" t="s">
        <v>1402</v>
      </c>
      <c r="I1169" s="26" t="s">
        <v>1402</v>
      </c>
      <c r="J1169" s="112" t="s">
        <v>2650</v>
      </c>
      <c r="K1169" s="126" t="s">
        <v>1483</v>
      </c>
      <c r="L1169" s="126" t="s">
        <v>2437</v>
      </c>
      <c r="M1169" s="126" t="s">
        <v>137</v>
      </c>
      <c r="N1169" s="126" t="s">
        <v>138</v>
      </c>
      <c r="O1169" s="126" t="s">
        <v>138</v>
      </c>
      <c r="P1169" s="127">
        <v>41</v>
      </c>
      <c r="Q1169" s="108">
        <v>77</v>
      </c>
      <c r="R1169" s="108">
        <v>7010</v>
      </c>
      <c r="S1169" s="128" t="e">
        <f>#N/A</f>
        <v>#N/A</v>
      </c>
      <c r="T1169" s="108">
        <v>2067</v>
      </c>
      <c r="U1169" s="108">
        <v>1692</v>
      </c>
      <c r="V1169" s="129">
        <v>5</v>
      </c>
      <c r="W1169" s="108">
        <v>45</v>
      </c>
      <c r="X1169" s="108" t="e">
        <f>#N/A</f>
        <v>#N/A</v>
      </c>
      <c r="Y1169" s="108" t="e">
        <f>#N/A</f>
        <v>#N/A</v>
      </c>
      <c r="Z1169" s="108"/>
      <c r="AB1169" s="33" t="e">
        <f>#N/A</f>
        <v>#N/A</v>
      </c>
      <c r="AC1169" s="30">
        <v>2100</v>
      </c>
      <c r="AD1169" s="30" t="e">
        <f>#N/A</f>
        <v>#N/A</v>
      </c>
      <c r="AE1169" s="34">
        <v>0.91548387096774186</v>
      </c>
      <c r="AG1169" s="30" t="e">
        <f>#N/A</f>
        <v>#N/A</v>
      </c>
      <c r="AH1169" s="30" t="e">
        <f>#N/A</f>
        <v>#N/A</v>
      </c>
      <c r="AI1169" s="30">
        <v>7203</v>
      </c>
      <c r="AJ1169" s="30">
        <v>6643</v>
      </c>
      <c r="AK1169" s="26" t="s">
        <v>139</v>
      </c>
      <c r="AL1169" s="26">
        <v>25</v>
      </c>
      <c r="AM1169" s="26" t="s">
        <v>2598</v>
      </c>
      <c r="AU1169" s="26" t="s">
        <v>1526</v>
      </c>
      <c r="AV1169" s="26" t="s">
        <v>2599</v>
      </c>
      <c r="AW1169" s="26" t="s">
        <v>2600</v>
      </c>
      <c r="AX1169" s="26" t="s">
        <v>2651</v>
      </c>
      <c r="BB1169" s="26" t="s">
        <v>2441</v>
      </c>
      <c r="BC1169" s="26" t="s">
        <v>2442</v>
      </c>
      <c r="BD1169" s="37">
        <v>44048</v>
      </c>
      <c r="BE1169" s="30">
        <v>34930</v>
      </c>
      <c r="BF1169" s="30">
        <v>36755</v>
      </c>
      <c r="BG1169" s="37" t="s">
        <v>2443</v>
      </c>
      <c r="BI1169" s="37"/>
      <c r="BJ1169" s="37"/>
      <c r="BK1169" s="37"/>
      <c r="BL1169" s="37"/>
      <c r="BM1169" s="37"/>
      <c r="BN1169" s="26"/>
      <c r="BO1169" s="26"/>
      <c r="BP1169" s="26"/>
      <c r="BQ1169" s="38"/>
      <c r="BR1169" s="26"/>
      <c r="BS1169" s="26"/>
      <c r="BT1169" s="26"/>
      <c r="BU1169" s="26"/>
      <c r="BV1169" s="39"/>
    </row>
    <row r="1170" spans="1:74" ht="15" hidden="1" customHeight="1">
      <c r="A1170" s="26">
        <v>2020</v>
      </c>
      <c r="B1170" s="26">
        <v>1166</v>
      </c>
      <c r="C1170" s="26" t="s">
        <v>129</v>
      </c>
      <c r="D1170" s="26" t="s">
        <v>2433</v>
      </c>
      <c r="E1170" s="26" t="s">
        <v>2434</v>
      </c>
      <c r="F1170" s="27">
        <v>43978</v>
      </c>
      <c r="G1170" s="107" t="s">
        <v>2652</v>
      </c>
      <c r="H1170" s="26" t="s">
        <v>1402</v>
      </c>
      <c r="I1170" s="26" t="s">
        <v>1402</v>
      </c>
      <c r="J1170" s="112" t="s">
        <v>2653</v>
      </c>
      <c r="K1170" s="126" t="s">
        <v>1483</v>
      </c>
      <c r="L1170" s="126" t="s">
        <v>2437</v>
      </c>
      <c r="M1170" s="126" t="s">
        <v>137</v>
      </c>
      <c r="N1170" s="126" t="s">
        <v>138</v>
      </c>
      <c r="O1170" s="126" t="s">
        <v>138</v>
      </c>
      <c r="P1170" s="127">
        <v>42</v>
      </c>
      <c r="Q1170" s="108">
        <v>66</v>
      </c>
      <c r="R1170" s="108">
        <v>4020</v>
      </c>
      <c r="S1170" s="128" t="e">
        <f>#N/A</f>
        <v>#N/A</v>
      </c>
      <c r="T1170" s="108">
        <v>1159</v>
      </c>
      <c r="U1170" s="108">
        <v>997</v>
      </c>
      <c r="V1170" s="129">
        <v>4.838709677419355</v>
      </c>
      <c r="W1170" s="108">
        <v>49</v>
      </c>
      <c r="X1170" s="108" t="e">
        <f>#N/A</f>
        <v>#N/A</v>
      </c>
      <c r="Y1170" s="108" t="e">
        <f>#N/A</f>
        <v>#N/A</v>
      </c>
      <c r="Z1170" s="108"/>
      <c r="AB1170" s="33" t="e">
        <f>#N/A</f>
        <v>#N/A</v>
      </c>
      <c r="AC1170" s="30">
        <v>2100</v>
      </c>
      <c r="AD1170" s="30" t="e">
        <f>#N/A</f>
        <v>#N/A</v>
      </c>
      <c r="AE1170" s="34">
        <v>0.94969696969696971</v>
      </c>
      <c r="AG1170" s="30" t="e">
        <f>#N/A</f>
        <v>#N/A</v>
      </c>
      <c r="AH1170" s="30" t="e">
        <f>#N/A</f>
        <v>#N/A</v>
      </c>
      <c r="AI1170" s="30">
        <v>4941</v>
      </c>
      <c r="AJ1170" s="30">
        <v>4381</v>
      </c>
      <c r="AK1170" s="26" t="s">
        <v>139</v>
      </c>
      <c r="AL1170" s="26">
        <v>25</v>
      </c>
      <c r="AM1170" s="26" t="s">
        <v>2598</v>
      </c>
      <c r="AU1170" s="26" t="s">
        <v>1526</v>
      </c>
      <c r="AV1170" s="26" t="s">
        <v>2599</v>
      </c>
      <c r="AW1170" s="26" t="s">
        <v>2600</v>
      </c>
      <c r="AX1170" s="26" t="s">
        <v>2599</v>
      </c>
      <c r="BB1170" s="26" t="s">
        <v>2441</v>
      </c>
      <c r="BC1170" s="26" t="s">
        <v>2442</v>
      </c>
      <c r="BD1170" s="37">
        <v>44048</v>
      </c>
      <c r="BE1170" s="30">
        <v>34930</v>
      </c>
      <c r="BF1170" s="30">
        <v>36755</v>
      </c>
      <c r="BG1170" s="37" t="s">
        <v>2443</v>
      </c>
      <c r="BI1170" s="37"/>
      <c r="BJ1170" s="37"/>
      <c r="BK1170" s="37"/>
      <c r="BL1170" s="37"/>
      <c r="BM1170" s="37"/>
      <c r="BN1170" s="26"/>
      <c r="BO1170" s="26"/>
      <c r="BP1170" s="26"/>
      <c r="BQ1170" s="38"/>
      <c r="BR1170" s="26"/>
      <c r="BS1170" s="26"/>
      <c r="BT1170" s="26"/>
      <c r="BU1170" s="26"/>
      <c r="BV1170" s="39"/>
    </row>
    <row r="1171" spans="1:74" ht="15" hidden="1" customHeight="1">
      <c r="A1171" s="26">
        <v>2020</v>
      </c>
      <c r="B1171" s="26">
        <v>1167</v>
      </c>
      <c r="C1171" s="26" t="s">
        <v>129</v>
      </c>
      <c r="D1171" s="26" t="s">
        <v>2433</v>
      </c>
      <c r="E1171" s="26" t="s">
        <v>2434</v>
      </c>
      <c r="F1171" s="27">
        <v>43978</v>
      </c>
      <c r="G1171" s="125" t="s">
        <v>2654</v>
      </c>
      <c r="H1171" s="26" t="s">
        <v>1402</v>
      </c>
      <c r="I1171" s="26" t="s">
        <v>1402</v>
      </c>
      <c r="J1171" s="112" t="s">
        <v>2655</v>
      </c>
      <c r="K1171" s="126" t="s">
        <v>1483</v>
      </c>
      <c r="L1171" s="126" t="s">
        <v>2437</v>
      </c>
      <c r="M1171" s="126" t="s">
        <v>137</v>
      </c>
      <c r="N1171" s="126" t="s">
        <v>138</v>
      </c>
      <c r="O1171" s="126" t="s">
        <v>138</v>
      </c>
      <c r="P1171" s="127">
        <v>43</v>
      </c>
      <c r="Q1171" s="108">
        <v>66</v>
      </c>
      <c r="R1171" s="108">
        <v>5440</v>
      </c>
      <c r="S1171" s="128" t="e">
        <f>#N/A</f>
        <v>#N/A</v>
      </c>
      <c r="T1171" s="108">
        <v>1404</v>
      </c>
      <c r="U1171" s="108">
        <v>1208</v>
      </c>
      <c r="V1171" s="129">
        <v>4.9000000000000004</v>
      </c>
      <c r="W1171" s="108">
        <v>46</v>
      </c>
      <c r="X1171" s="108" t="e">
        <f>#N/A</f>
        <v>#N/A</v>
      </c>
      <c r="Y1171" s="108" t="e">
        <f>#N/A</f>
        <v>#N/A</v>
      </c>
      <c r="Z1171" s="108"/>
      <c r="AB1171" s="33" t="e">
        <f>#N/A</f>
        <v>#N/A</v>
      </c>
      <c r="AC1171" s="30">
        <v>2100</v>
      </c>
      <c r="AD1171" s="30" t="e">
        <f>#N/A</f>
        <v>#N/A</v>
      </c>
      <c r="AE1171" s="34">
        <v>0.94551724137931037</v>
      </c>
      <c r="AG1171" s="30" t="e">
        <f>#N/A</f>
        <v>#N/A</v>
      </c>
      <c r="AH1171" s="30" t="e">
        <f>#N/A</f>
        <v>#N/A</v>
      </c>
      <c r="AI1171" s="30">
        <v>6489</v>
      </c>
      <c r="AJ1171" s="30">
        <v>5929</v>
      </c>
      <c r="AK1171" s="26" t="s">
        <v>139</v>
      </c>
      <c r="AL1171" s="26">
        <v>25</v>
      </c>
      <c r="AM1171" s="26" t="s">
        <v>2598</v>
      </c>
      <c r="AU1171" s="26" t="s">
        <v>1526</v>
      </c>
      <c r="AV1171" s="26" t="s">
        <v>2599</v>
      </c>
      <c r="AW1171" s="26" t="s">
        <v>2600</v>
      </c>
      <c r="AX1171" s="26" t="s">
        <v>2604</v>
      </c>
      <c r="AY1171" s="26" t="s">
        <v>2640</v>
      </c>
      <c r="BB1171" s="26" t="s">
        <v>2441</v>
      </c>
      <c r="BC1171" s="26" t="s">
        <v>2442</v>
      </c>
      <c r="BD1171" s="37">
        <v>44048</v>
      </c>
      <c r="BE1171" s="30">
        <v>34930</v>
      </c>
      <c r="BF1171" s="30">
        <v>36755</v>
      </c>
      <c r="BG1171" s="37" t="s">
        <v>2443</v>
      </c>
      <c r="BI1171" s="37"/>
      <c r="BJ1171" s="37"/>
      <c r="BK1171" s="37"/>
      <c r="BL1171" s="37"/>
      <c r="BM1171" s="37"/>
      <c r="BN1171" s="26"/>
      <c r="BO1171" s="26"/>
      <c r="BP1171" s="26"/>
      <c r="BQ1171" s="38"/>
      <c r="BR1171" s="26"/>
      <c r="BS1171" s="26"/>
      <c r="BT1171" s="26"/>
      <c r="BU1171" s="26"/>
      <c r="BV1171" s="39"/>
    </row>
    <row r="1172" spans="1:74" ht="15" hidden="1" customHeight="1">
      <c r="A1172" s="26">
        <v>2020</v>
      </c>
      <c r="B1172" s="26">
        <v>1168</v>
      </c>
      <c r="C1172" s="26" t="s">
        <v>129</v>
      </c>
      <c r="D1172" s="26" t="s">
        <v>2433</v>
      </c>
      <c r="E1172" s="26" t="s">
        <v>2434</v>
      </c>
      <c r="F1172" s="27">
        <v>43978</v>
      </c>
      <c r="G1172" s="107" t="s">
        <v>2656</v>
      </c>
      <c r="H1172" s="26" t="s">
        <v>1402</v>
      </c>
      <c r="I1172" s="26" t="s">
        <v>1402</v>
      </c>
      <c r="J1172" s="112" t="s">
        <v>2657</v>
      </c>
      <c r="K1172" s="126" t="s">
        <v>1483</v>
      </c>
      <c r="L1172" s="126" t="s">
        <v>2437</v>
      </c>
      <c r="M1172" s="126" t="s">
        <v>137</v>
      </c>
      <c r="N1172" s="126" t="s">
        <v>138</v>
      </c>
      <c r="O1172" s="126" t="s">
        <v>138</v>
      </c>
      <c r="P1172" s="127">
        <v>44</v>
      </c>
      <c r="Q1172" s="108">
        <v>68</v>
      </c>
      <c r="R1172" s="108">
        <v>4440</v>
      </c>
      <c r="S1172" s="128" t="e">
        <f>#N/A</f>
        <v>#N/A</v>
      </c>
      <c r="T1172" s="108">
        <v>1233</v>
      </c>
      <c r="U1172" s="108">
        <v>1055</v>
      </c>
      <c r="V1172" s="129">
        <v>4.7619047619047619</v>
      </c>
      <c r="W1172" s="108">
        <v>53</v>
      </c>
      <c r="X1172" s="108" t="e">
        <f>#N/A</f>
        <v>#N/A</v>
      </c>
      <c r="Y1172" s="108" t="e">
        <f>#N/A</f>
        <v>#N/A</v>
      </c>
      <c r="Z1172" s="108"/>
      <c r="AB1172" s="33" t="e">
        <f>#N/A</f>
        <v>#N/A</v>
      </c>
      <c r="AC1172" s="30">
        <v>2100</v>
      </c>
      <c r="AD1172" s="30" t="e">
        <f>#N/A</f>
        <v>#N/A</v>
      </c>
      <c r="AE1172" s="34">
        <v>0.98</v>
      </c>
      <c r="AG1172" s="30" t="e">
        <f>#N/A</f>
        <v>#N/A</v>
      </c>
      <c r="AH1172" s="30" t="e">
        <f>#N/A</f>
        <v>#N/A</v>
      </c>
      <c r="AI1172" s="30">
        <v>5399</v>
      </c>
      <c r="AJ1172" s="30">
        <v>4839</v>
      </c>
      <c r="AK1172" s="26" t="s">
        <v>139</v>
      </c>
      <c r="AL1172" s="26">
        <v>25</v>
      </c>
      <c r="AM1172" s="26" t="s">
        <v>2598</v>
      </c>
      <c r="AU1172" s="26" t="s">
        <v>1526</v>
      </c>
      <c r="AV1172" s="26" t="s">
        <v>2599</v>
      </c>
      <c r="AW1172" s="26" t="s">
        <v>2600</v>
      </c>
      <c r="AX1172" s="26" t="s">
        <v>2627</v>
      </c>
      <c r="BB1172" s="26" t="s">
        <v>2441</v>
      </c>
      <c r="BC1172" s="26" t="s">
        <v>2442</v>
      </c>
      <c r="BD1172" s="37">
        <v>44048</v>
      </c>
      <c r="BE1172" s="30">
        <v>34930</v>
      </c>
      <c r="BF1172" s="30">
        <v>36755</v>
      </c>
      <c r="BG1172" s="37" t="s">
        <v>2443</v>
      </c>
      <c r="BI1172" s="37"/>
      <c r="BJ1172" s="37"/>
      <c r="BK1172" s="37"/>
      <c r="BL1172" s="37"/>
      <c r="BM1172" s="37"/>
      <c r="BN1172" s="26"/>
      <c r="BO1172" s="26"/>
      <c r="BP1172" s="26"/>
      <c r="BQ1172" s="38"/>
      <c r="BR1172" s="26"/>
      <c r="BS1172" s="26"/>
      <c r="BT1172" s="26"/>
      <c r="BU1172" s="26"/>
      <c r="BV1172" s="39"/>
    </row>
    <row r="1173" spans="1:74" ht="15" hidden="1" customHeight="1">
      <c r="A1173" s="26">
        <v>2020</v>
      </c>
      <c r="B1173" s="26">
        <v>1169</v>
      </c>
      <c r="C1173" s="26" t="s">
        <v>129</v>
      </c>
      <c r="D1173" s="26" t="s">
        <v>2433</v>
      </c>
      <c r="E1173" s="26" t="s">
        <v>2434</v>
      </c>
      <c r="F1173" s="27">
        <v>43978</v>
      </c>
      <c r="G1173" s="107" t="s">
        <v>2658</v>
      </c>
      <c r="H1173" s="26" t="s">
        <v>1402</v>
      </c>
      <c r="I1173" s="26" t="s">
        <v>1402</v>
      </c>
      <c r="J1173" s="112" t="s">
        <v>2659</v>
      </c>
      <c r="K1173" s="126" t="s">
        <v>1483</v>
      </c>
      <c r="L1173" s="126" t="s">
        <v>2437</v>
      </c>
      <c r="M1173" s="126" t="s">
        <v>137</v>
      </c>
      <c r="N1173" s="126" t="s">
        <v>138</v>
      </c>
      <c r="O1173" s="126" t="s">
        <v>138</v>
      </c>
      <c r="P1173" s="127">
        <v>45</v>
      </c>
      <c r="Q1173" s="108">
        <v>63</v>
      </c>
      <c r="R1173" s="108">
        <v>3390</v>
      </c>
      <c r="S1173" s="128" t="e">
        <f>#N/A</f>
        <v>#N/A</v>
      </c>
      <c r="T1173" s="108">
        <v>918</v>
      </c>
      <c r="U1173" s="108">
        <v>791</v>
      </c>
      <c r="V1173" s="129">
        <v>4.8</v>
      </c>
      <c r="W1173" s="108">
        <v>53</v>
      </c>
      <c r="X1173" s="108" t="e">
        <f>#N/A</f>
        <v>#N/A</v>
      </c>
      <c r="Y1173" s="108" t="e">
        <f>#N/A</f>
        <v>#N/A</v>
      </c>
      <c r="Z1173" s="108"/>
      <c r="AB1173" s="33" t="e">
        <f>#N/A</f>
        <v>#N/A</v>
      </c>
      <c r="AC1173" s="30">
        <v>2100</v>
      </c>
      <c r="AD1173" s="30" t="e">
        <f>#N/A</f>
        <v>#N/A</v>
      </c>
      <c r="AE1173" s="34">
        <v>0.92285714285714282</v>
      </c>
      <c r="AG1173" s="30" t="e">
        <f>#N/A</f>
        <v>#N/A</v>
      </c>
      <c r="AH1173" s="30" t="e">
        <f>#N/A</f>
        <v>#N/A</v>
      </c>
      <c r="AI1173" s="30">
        <v>4255</v>
      </c>
      <c r="AJ1173" s="30">
        <v>3695</v>
      </c>
      <c r="AK1173" s="26" t="s">
        <v>139</v>
      </c>
      <c r="AL1173" s="26">
        <v>25</v>
      </c>
      <c r="AM1173" s="26" t="s">
        <v>2598</v>
      </c>
      <c r="AU1173" s="26" t="s">
        <v>1526</v>
      </c>
      <c r="AV1173" s="26" t="s">
        <v>2599</v>
      </c>
      <c r="AW1173" s="26" t="s">
        <v>2600</v>
      </c>
      <c r="AX1173" s="26" t="s">
        <v>2619</v>
      </c>
      <c r="BB1173" s="26" t="s">
        <v>2441</v>
      </c>
      <c r="BC1173" s="26" t="s">
        <v>2442</v>
      </c>
      <c r="BD1173" s="37">
        <v>44048</v>
      </c>
      <c r="BE1173" s="30">
        <v>34930</v>
      </c>
      <c r="BF1173" s="30">
        <v>36755</v>
      </c>
      <c r="BG1173" s="37" t="s">
        <v>2443</v>
      </c>
      <c r="BI1173" s="37"/>
      <c r="BJ1173" s="37"/>
      <c r="BK1173" s="37"/>
      <c r="BL1173" s="37"/>
      <c r="BM1173" s="37"/>
      <c r="BN1173" s="26"/>
      <c r="BO1173" s="26"/>
      <c r="BP1173" s="26"/>
      <c r="BQ1173" s="38"/>
      <c r="BR1173" s="26"/>
      <c r="BS1173" s="26"/>
      <c r="BT1173" s="26"/>
      <c r="BU1173" s="26"/>
      <c r="BV1173" s="39"/>
    </row>
    <row r="1174" spans="1:74" ht="15" hidden="1" customHeight="1">
      <c r="A1174" s="26">
        <v>2020</v>
      </c>
      <c r="B1174" s="26">
        <v>1170</v>
      </c>
      <c r="C1174" s="26" t="s">
        <v>129</v>
      </c>
      <c r="D1174" s="26" t="s">
        <v>2433</v>
      </c>
      <c r="E1174" s="26" t="s">
        <v>2434</v>
      </c>
      <c r="F1174" s="27">
        <v>43978</v>
      </c>
      <c r="G1174" s="107" t="s">
        <v>2660</v>
      </c>
      <c r="H1174" s="26" t="s">
        <v>1402</v>
      </c>
      <c r="I1174" s="26" t="s">
        <v>1402</v>
      </c>
      <c r="J1174" s="112" t="s">
        <v>2661</v>
      </c>
      <c r="K1174" s="126" t="s">
        <v>1483</v>
      </c>
      <c r="L1174" s="126" t="s">
        <v>2437</v>
      </c>
      <c r="M1174" s="126" t="s">
        <v>137</v>
      </c>
      <c r="N1174" s="126" t="s">
        <v>138</v>
      </c>
      <c r="O1174" s="126" t="s">
        <v>138</v>
      </c>
      <c r="P1174" s="127">
        <v>46</v>
      </c>
      <c r="Q1174" s="108">
        <v>66</v>
      </c>
      <c r="R1174" s="108">
        <v>4110</v>
      </c>
      <c r="S1174" s="128" t="e">
        <f>#N/A</f>
        <v>#N/A</v>
      </c>
      <c r="T1174" s="108">
        <v>1189</v>
      </c>
      <c r="U1174" s="108">
        <v>992</v>
      </c>
      <c r="V1174" s="129">
        <v>4.838709677419355</v>
      </c>
      <c r="W1174" s="108">
        <v>54</v>
      </c>
      <c r="X1174" s="108" t="e">
        <f>#N/A</f>
        <v>#N/A</v>
      </c>
      <c r="Y1174" s="108" t="e">
        <f>#N/A</f>
        <v>#N/A</v>
      </c>
      <c r="Z1174" s="108"/>
      <c r="AB1174" s="33" t="e">
        <f>#N/A</f>
        <v>#N/A</v>
      </c>
      <c r="AC1174" s="30">
        <v>2100</v>
      </c>
      <c r="AD1174" s="30" t="e">
        <f>#N/A</f>
        <v>#N/A</v>
      </c>
      <c r="AE1174" s="34">
        <v>0.87655172413793103</v>
      </c>
      <c r="AG1174" s="30" t="e">
        <f>#N/A</f>
        <v>#N/A</v>
      </c>
      <c r="AH1174" s="30" t="e">
        <f>#N/A</f>
        <v>#N/A</v>
      </c>
      <c r="AI1174" s="30">
        <v>5039</v>
      </c>
      <c r="AJ1174" s="30">
        <v>4479</v>
      </c>
      <c r="AK1174" s="26" t="s">
        <v>139</v>
      </c>
      <c r="AL1174" s="26">
        <v>25</v>
      </c>
      <c r="AM1174" s="26" t="s">
        <v>2598</v>
      </c>
      <c r="AU1174" s="26" t="s">
        <v>1526</v>
      </c>
      <c r="AV1174" s="26" t="s">
        <v>2599</v>
      </c>
      <c r="AW1174" s="26" t="s">
        <v>2600</v>
      </c>
      <c r="AX1174" s="26" t="s">
        <v>2619</v>
      </c>
      <c r="BB1174" s="26" t="s">
        <v>2441</v>
      </c>
      <c r="BC1174" s="26" t="s">
        <v>2442</v>
      </c>
      <c r="BD1174" s="37">
        <v>44048</v>
      </c>
      <c r="BE1174" s="30">
        <v>34930</v>
      </c>
      <c r="BF1174" s="30">
        <v>36755</v>
      </c>
      <c r="BG1174" s="37" t="s">
        <v>2443</v>
      </c>
      <c r="BI1174" s="37"/>
      <c r="BJ1174" s="37"/>
      <c r="BK1174" s="37"/>
      <c r="BL1174" s="37"/>
      <c r="BM1174" s="37"/>
      <c r="BN1174" s="26"/>
      <c r="BO1174" s="26"/>
      <c r="BP1174" s="26"/>
      <c r="BQ1174" s="38"/>
      <c r="BR1174" s="26"/>
      <c r="BS1174" s="26"/>
      <c r="BT1174" s="26"/>
      <c r="BU1174" s="26"/>
      <c r="BV1174" s="39"/>
    </row>
    <row r="1175" spans="1:74" ht="15" hidden="1" customHeight="1">
      <c r="A1175" s="26">
        <v>2020</v>
      </c>
      <c r="B1175" s="26">
        <v>1171</v>
      </c>
      <c r="C1175" s="26" t="s">
        <v>129</v>
      </c>
      <c r="D1175" s="26" t="s">
        <v>2433</v>
      </c>
      <c r="E1175" s="26" t="s">
        <v>2434</v>
      </c>
      <c r="F1175" s="27">
        <v>43978</v>
      </c>
      <c r="G1175" s="107" t="s">
        <v>2662</v>
      </c>
      <c r="H1175" s="26" t="s">
        <v>1402</v>
      </c>
      <c r="I1175" s="26" t="s">
        <v>1402</v>
      </c>
      <c r="J1175" s="112" t="s">
        <v>2663</v>
      </c>
      <c r="K1175" s="126" t="s">
        <v>1483</v>
      </c>
      <c r="L1175" s="126" t="s">
        <v>2437</v>
      </c>
      <c r="M1175" s="126" t="s">
        <v>137</v>
      </c>
      <c r="N1175" s="126" t="s">
        <v>138</v>
      </c>
      <c r="O1175" s="126" t="s">
        <v>138</v>
      </c>
      <c r="P1175" s="127">
        <v>47</v>
      </c>
      <c r="Q1175" s="108">
        <v>74</v>
      </c>
      <c r="R1175" s="108">
        <v>5670</v>
      </c>
      <c r="S1175" s="128" t="e">
        <f>#N/A</f>
        <v>#N/A</v>
      </c>
      <c r="T1175" s="108">
        <v>1437</v>
      </c>
      <c r="U1175" s="108">
        <v>1209</v>
      </c>
      <c r="V1175" s="129">
        <v>4.8</v>
      </c>
      <c r="W1175" s="108">
        <v>50</v>
      </c>
      <c r="X1175" s="108" t="e">
        <f>#N/A</f>
        <v>#N/A</v>
      </c>
      <c r="Y1175" s="108" t="e">
        <f>#N/A</f>
        <v>#N/A</v>
      </c>
      <c r="Z1175" s="108"/>
      <c r="AB1175" s="33" t="e">
        <f>#N/A</f>
        <v>#N/A</v>
      </c>
      <c r="AC1175" s="30">
        <v>2100</v>
      </c>
      <c r="AD1175" s="30" t="e">
        <f>#N/A</f>
        <v>#N/A</v>
      </c>
      <c r="AE1175" s="34">
        <v>0.75142857142857145</v>
      </c>
      <c r="AG1175" s="30" t="e">
        <f>#N/A</f>
        <v>#N/A</v>
      </c>
      <c r="AH1175" s="30" t="e">
        <f>#N/A</f>
        <v>#N/A</v>
      </c>
      <c r="AI1175" s="30">
        <v>6740</v>
      </c>
      <c r="AJ1175" s="30">
        <v>6180</v>
      </c>
      <c r="AK1175" s="26" t="s">
        <v>139</v>
      </c>
      <c r="AL1175" s="26">
        <v>25</v>
      </c>
      <c r="AM1175" s="26" t="s">
        <v>2598</v>
      </c>
      <c r="AU1175" s="26" t="s">
        <v>1526</v>
      </c>
      <c r="AV1175" s="26" t="s">
        <v>2599</v>
      </c>
      <c r="AW1175" s="26" t="s">
        <v>2600</v>
      </c>
      <c r="AX1175" s="26" t="s">
        <v>2664</v>
      </c>
      <c r="BB1175" s="26" t="s">
        <v>2441</v>
      </c>
      <c r="BC1175" s="26" t="s">
        <v>2442</v>
      </c>
      <c r="BD1175" s="37">
        <v>44048</v>
      </c>
      <c r="BE1175" s="30">
        <v>34930</v>
      </c>
      <c r="BF1175" s="30">
        <v>36755</v>
      </c>
      <c r="BG1175" s="37" t="s">
        <v>2443</v>
      </c>
      <c r="BI1175" s="37"/>
      <c r="BJ1175" s="37"/>
      <c r="BK1175" s="37"/>
      <c r="BL1175" s="37"/>
      <c r="BM1175" s="37"/>
      <c r="BN1175" s="26"/>
      <c r="BO1175" s="26"/>
      <c r="BP1175" s="26"/>
      <c r="BQ1175" s="38"/>
      <c r="BR1175" s="26"/>
      <c r="BS1175" s="26"/>
      <c r="BT1175" s="26"/>
      <c r="BU1175" s="26"/>
      <c r="BV1175" s="39"/>
    </row>
    <row r="1176" spans="1:74" ht="15" hidden="1" customHeight="1">
      <c r="A1176" s="26">
        <v>2020</v>
      </c>
      <c r="B1176" s="26">
        <v>1172</v>
      </c>
      <c r="C1176" s="26" t="s">
        <v>129</v>
      </c>
      <c r="D1176" s="26" t="s">
        <v>2433</v>
      </c>
      <c r="E1176" s="26" t="s">
        <v>2434</v>
      </c>
      <c r="F1176" s="27">
        <v>43978</v>
      </c>
      <c r="G1176" s="107" t="s">
        <v>2665</v>
      </c>
      <c r="H1176" s="26" t="s">
        <v>1402</v>
      </c>
      <c r="I1176" s="26" t="s">
        <v>1402</v>
      </c>
      <c r="J1176" s="112" t="s">
        <v>2666</v>
      </c>
      <c r="K1176" s="126" t="s">
        <v>1483</v>
      </c>
      <c r="L1176" s="126" t="s">
        <v>2437</v>
      </c>
      <c r="M1176" s="126" t="s">
        <v>137</v>
      </c>
      <c r="N1176" s="126" t="s">
        <v>138</v>
      </c>
      <c r="O1176" s="126" t="s">
        <v>138</v>
      </c>
      <c r="P1176" s="127">
        <v>48</v>
      </c>
      <c r="Q1176" s="108">
        <v>72</v>
      </c>
      <c r="R1176" s="108">
        <v>4960</v>
      </c>
      <c r="S1176" s="128" t="e">
        <f>#N/A</f>
        <v>#N/A</v>
      </c>
      <c r="T1176" s="108">
        <v>1412</v>
      </c>
      <c r="U1176" s="108">
        <v>1283</v>
      </c>
      <c r="V1176" s="129">
        <v>4.8</v>
      </c>
      <c r="W1176" s="108">
        <v>49</v>
      </c>
      <c r="X1176" s="108" t="e">
        <f>#N/A</f>
        <v>#N/A</v>
      </c>
      <c r="Y1176" s="108" t="e">
        <f>#N/A</f>
        <v>#N/A</v>
      </c>
      <c r="Z1176" s="108"/>
      <c r="AB1176" s="33" t="e">
        <f>#N/A</f>
        <v>#N/A</v>
      </c>
      <c r="AC1176" s="30">
        <v>2100</v>
      </c>
      <c r="AD1176" s="30" t="e">
        <f>#N/A</f>
        <v>#N/A</v>
      </c>
      <c r="AE1176" s="34">
        <v>0.88624999999999998</v>
      </c>
      <c r="AG1176" s="30" t="e">
        <f>#N/A</f>
        <v>#N/A</v>
      </c>
      <c r="AH1176" s="30" t="e">
        <f>#N/A</f>
        <v>#N/A</v>
      </c>
      <c r="AI1176" s="30">
        <v>5966</v>
      </c>
      <c r="AJ1176" s="30">
        <v>5406</v>
      </c>
      <c r="AK1176" s="26" t="s">
        <v>139</v>
      </c>
      <c r="AL1176" s="26">
        <v>25</v>
      </c>
      <c r="AM1176" s="26" t="s">
        <v>2598</v>
      </c>
      <c r="AU1176" s="26" t="s">
        <v>1526</v>
      </c>
      <c r="AV1176" s="26" t="s">
        <v>2599</v>
      </c>
      <c r="AW1176" s="26" t="s">
        <v>2600</v>
      </c>
      <c r="AX1176" s="26" t="s">
        <v>2667</v>
      </c>
      <c r="BB1176" s="26" t="s">
        <v>2441</v>
      </c>
      <c r="BC1176" s="26" t="s">
        <v>2442</v>
      </c>
      <c r="BD1176" s="37">
        <v>44048</v>
      </c>
      <c r="BE1176" s="30">
        <v>34930</v>
      </c>
      <c r="BF1176" s="30">
        <v>36755</v>
      </c>
      <c r="BG1176" s="37" t="s">
        <v>2443</v>
      </c>
      <c r="BI1176" s="37"/>
      <c r="BJ1176" s="37"/>
      <c r="BK1176" s="37"/>
      <c r="BL1176" s="37"/>
      <c r="BM1176" s="37"/>
      <c r="BN1176" s="26"/>
      <c r="BO1176" s="26"/>
      <c r="BP1176" s="26"/>
      <c r="BQ1176" s="38"/>
      <c r="BR1176" s="26"/>
      <c r="BS1176" s="26"/>
      <c r="BT1176" s="26"/>
      <c r="BU1176" s="26"/>
      <c r="BV1176" s="39"/>
    </row>
    <row r="1177" spans="1:74" ht="15" hidden="1" customHeight="1">
      <c r="A1177" s="26">
        <v>2020</v>
      </c>
      <c r="B1177" s="26">
        <v>1173</v>
      </c>
      <c r="C1177" s="26" t="s">
        <v>129</v>
      </c>
      <c r="D1177" s="26" t="s">
        <v>2433</v>
      </c>
      <c r="E1177" s="26" t="s">
        <v>2434</v>
      </c>
      <c r="F1177" s="27">
        <v>43978</v>
      </c>
      <c r="G1177" s="125" t="s">
        <v>2668</v>
      </c>
      <c r="H1177" s="26" t="s">
        <v>1402</v>
      </c>
      <c r="I1177" s="26" t="s">
        <v>1402</v>
      </c>
      <c r="J1177" s="112" t="s">
        <v>2669</v>
      </c>
      <c r="K1177" s="126" t="s">
        <v>1483</v>
      </c>
      <c r="L1177" s="126" t="s">
        <v>2437</v>
      </c>
      <c r="M1177" s="126" t="s">
        <v>137</v>
      </c>
      <c r="N1177" s="126" t="s">
        <v>138</v>
      </c>
      <c r="O1177" s="126" t="s">
        <v>138</v>
      </c>
      <c r="P1177" s="127">
        <v>49</v>
      </c>
      <c r="Q1177" s="108">
        <v>70</v>
      </c>
      <c r="R1177" s="108">
        <v>4720</v>
      </c>
      <c r="S1177" s="128" t="e">
        <f>#N/A</f>
        <v>#N/A</v>
      </c>
      <c r="T1177" s="108">
        <v>1308</v>
      </c>
      <c r="U1177" s="108">
        <v>1129</v>
      </c>
      <c r="V1177" s="129">
        <v>4.5454545454545459</v>
      </c>
      <c r="W1177" s="108">
        <v>59</v>
      </c>
      <c r="X1177" s="108" t="e">
        <f>#N/A</f>
        <v>#N/A</v>
      </c>
      <c r="Y1177" s="108" t="e">
        <f>#N/A</f>
        <v>#N/A</v>
      </c>
      <c r="Z1177" s="108"/>
      <c r="AB1177" s="33" t="e">
        <f>#N/A</f>
        <v>#N/A</v>
      </c>
      <c r="AC1177" s="30">
        <v>2100</v>
      </c>
      <c r="AD1177" s="30" t="e">
        <f>#N/A</f>
        <v>#N/A</v>
      </c>
      <c r="AE1177" s="34">
        <v>0.94551724137931037</v>
      </c>
      <c r="AG1177" s="30" t="e">
        <f>#N/A</f>
        <v>#N/A</v>
      </c>
      <c r="AH1177" s="30" t="e">
        <f>#N/A</f>
        <v>#N/A</v>
      </c>
      <c r="AI1177" s="30">
        <v>5704</v>
      </c>
      <c r="AJ1177" s="30">
        <v>5144</v>
      </c>
      <c r="AK1177" s="26" t="s">
        <v>139</v>
      </c>
      <c r="AL1177" s="26">
        <v>25</v>
      </c>
      <c r="AM1177" s="26" t="s">
        <v>2598</v>
      </c>
      <c r="AU1177" s="26" t="s">
        <v>1526</v>
      </c>
      <c r="AV1177" s="26" t="s">
        <v>2599</v>
      </c>
      <c r="AW1177" s="26" t="s">
        <v>2600</v>
      </c>
      <c r="AX1177" s="26" t="s">
        <v>2670</v>
      </c>
      <c r="AY1177" s="26" t="s">
        <v>2605</v>
      </c>
      <c r="BB1177" s="26" t="s">
        <v>2441</v>
      </c>
      <c r="BC1177" s="26" t="s">
        <v>2442</v>
      </c>
      <c r="BD1177" s="37">
        <v>44048</v>
      </c>
      <c r="BE1177" s="30">
        <v>34930</v>
      </c>
      <c r="BF1177" s="30">
        <v>36755</v>
      </c>
      <c r="BG1177" s="37" t="s">
        <v>2443</v>
      </c>
      <c r="BI1177" s="37"/>
      <c r="BJ1177" s="37"/>
      <c r="BK1177" s="37"/>
      <c r="BL1177" s="37"/>
      <c r="BM1177" s="37"/>
      <c r="BN1177" s="26"/>
      <c r="BO1177" s="26"/>
      <c r="BP1177" s="26"/>
      <c r="BQ1177" s="38"/>
      <c r="BR1177" s="26"/>
      <c r="BS1177" s="26"/>
      <c r="BT1177" s="26"/>
      <c r="BU1177" s="26"/>
      <c r="BV1177" s="39"/>
    </row>
    <row r="1178" spans="1:74" ht="15" hidden="1" customHeight="1">
      <c r="A1178" s="26">
        <v>2020</v>
      </c>
      <c r="B1178" s="26">
        <v>1174</v>
      </c>
      <c r="C1178" s="26" t="s">
        <v>129</v>
      </c>
      <c r="D1178" s="26" t="s">
        <v>2433</v>
      </c>
      <c r="E1178" s="26" t="s">
        <v>2434</v>
      </c>
      <c r="F1178" s="27">
        <v>43978</v>
      </c>
      <c r="G1178" s="107" t="s">
        <v>2671</v>
      </c>
      <c r="H1178" s="26" t="s">
        <v>1402</v>
      </c>
      <c r="I1178" s="26" t="s">
        <v>1402</v>
      </c>
      <c r="J1178" s="112" t="s">
        <v>2672</v>
      </c>
      <c r="K1178" s="126" t="s">
        <v>1483</v>
      </c>
      <c r="L1178" s="126" t="s">
        <v>2437</v>
      </c>
      <c r="M1178" s="126" t="s">
        <v>137</v>
      </c>
      <c r="N1178" s="126" t="s">
        <v>138</v>
      </c>
      <c r="O1178" s="126" t="s">
        <v>138</v>
      </c>
      <c r="P1178" s="127">
        <v>50</v>
      </c>
      <c r="Q1178" s="108">
        <v>78</v>
      </c>
      <c r="R1178" s="108">
        <v>6910</v>
      </c>
      <c r="S1178" s="128" t="e">
        <f>#N/A</f>
        <v>#N/A</v>
      </c>
      <c r="T1178" s="108">
        <v>1979</v>
      </c>
      <c r="U1178" s="108">
        <v>1565</v>
      </c>
      <c r="V1178" s="129">
        <v>4.7619047619047619</v>
      </c>
      <c r="W1178" s="108">
        <v>53</v>
      </c>
      <c r="X1178" s="108" t="e">
        <f>#N/A</f>
        <v>#N/A</v>
      </c>
      <c r="Y1178" s="108" t="e">
        <f>#N/A</f>
        <v>#N/A</v>
      </c>
      <c r="Z1178" s="108"/>
      <c r="AB1178" s="33" t="e">
        <f>#N/A</f>
        <v>#N/A</v>
      </c>
      <c r="AC1178" s="30">
        <v>2100</v>
      </c>
      <c r="AD1178" s="30" t="e">
        <f>#N/A</f>
        <v>#N/A</v>
      </c>
      <c r="AE1178" s="34">
        <v>0.98</v>
      </c>
      <c r="AG1178" s="30" t="e">
        <f>#N/A</f>
        <v>#N/A</v>
      </c>
      <c r="AH1178" s="30" t="e">
        <f>#N/A</f>
        <v>#N/A</v>
      </c>
      <c r="AI1178" s="30">
        <v>8091</v>
      </c>
      <c r="AJ1178" s="30">
        <v>7531</v>
      </c>
      <c r="AK1178" s="26" t="s">
        <v>139</v>
      </c>
      <c r="AL1178" s="26">
        <v>25</v>
      </c>
      <c r="AM1178" s="26" t="s">
        <v>2598</v>
      </c>
      <c r="AU1178" s="26" t="s">
        <v>1526</v>
      </c>
      <c r="AV1178" s="26" t="s">
        <v>2599</v>
      </c>
      <c r="AW1178" s="26" t="s">
        <v>2600</v>
      </c>
      <c r="AX1178" s="26" t="s">
        <v>2622</v>
      </c>
      <c r="BB1178" s="26" t="s">
        <v>2441</v>
      </c>
      <c r="BC1178" s="26" t="s">
        <v>2442</v>
      </c>
      <c r="BD1178" s="37">
        <v>44048</v>
      </c>
      <c r="BE1178" s="30">
        <v>34930</v>
      </c>
      <c r="BF1178" s="30">
        <v>36755</v>
      </c>
      <c r="BG1178" s="37" t="s">
        <v>2443</v>
      </c>
      <c r="BI1178" s="37"/>
      <c r="BJ1178" s="37"/>
      <c r="BK1178" s="37"/>
      <c r="BL1178" s="37"/>
      <c r="BM1178" s="37"/>
      <c r="BN1178" s="26"/>
      <c r="BO1178" s="26"/>
      <c r="BP1178" s="26"/>
      <c r="BQ1178" s="38"/>
      <c r="BR1178" s="26"/>
      <c r="BS1178" s="26"/>
      <c r="BT1178" s="26"/>
      <c r="BU1178" s="26"/>
      <c r="BV1178" s="39"/>
    </row>
    <row r="1179" spans="1:74" ht="15" hidden="1" customHeight="1">
      <c r="A1179" s="26">
        <v>2020</v>
      </c>
      <c r="B1179" s="26">
        <v>1175</v>
      </c>
      <c r="C1179" s="26" t="s">
        <v>129</v>
      </c>
      <c r="D1179" s="26" t="s">
        <v>2433</v>
      </c>
      <c r="E1179" s="26" t="s">
        <v>2434</v>
      </c>
      <c r="F1179" s="27">
        <v>43978</v>
      </c>
      <c r="G1179" s="107" t="s">
        <v>2673</v>
      </c>
      <c r="H1179" s="26" t="s">
        <v>1402</v>
      </c>
      <c r="I1179" s="26" t="s">
        <v>1402</v>
      </c>
      <c r="J1179" s="112" t="s">
        <v>2674</v>
      </c>
      <c r="K1179" s="126" t="s">
        <v>1483</v>
      </c>
      <c r="L1179" s="126" t="s">
        <v>2437</v>
      </c>
      <c r="M1179" s="126" t="s">
        <v>137</v>
      </c>
      <c r="N1179" s="126" t="s">
        <v>138</v>
      </c>
      <c r="O1179" s="126" t="s">
        <v>138</v>
      </c>
      <c r="P1179" s="127">
        <v>51</v>
      </c>
      <c r="Q1179" s="108">
        <v>73</v>
      </c>
      <c r="R1179" s="108">
        <v>4990</v>
      </c>
      <c r="S1179" s="128" t="e">
        <f>#N/A</f>
        <v>#N/A</v>
      </c>
      <c r="T1179" s="108">
        <v>1459</v>
      </c>
      <c r="U1179" s="108">
        <v>1250</v>
      </c>
      <c r="V1179" s="129">
        <v>5</v>
      </c>
      <c r="W1179" s="108">
        <v>51</v>
      </c>
      <c r="X1179" s="108" t="e">
        <f>#N/A</f>
        <v>#N/A</v>
      </c>
      <c r="Y1179" s="108" t="e">
        <f>#N/A</f>
        <v>#N/A</v>
      </c>
      <c r="Z1179" s="108"/>
      <c r="AB1179" s="33" t="e">
        <f>#N/A</f>
        <v>#N/A</v>
      </c>
      <c r="AC1179" s="30">
        <v>2100</v>
      </c>
      <c r="AD1179" s="30" t="e">
        <f>#N/A</f>
        <v>#N/A</v>
      </c>
      <c r="AE1179" s="34">
        <v>0.6657142857142857</v>
      </c>
      <c r="AG1179" s="30" t="e">
        <f>#N/A</f>
        <v>#N/A</v>
      </c>
      <c r="AH1179" s="30" t="e">
        <f>#N/A</f>
        <v>#N/A</v>
      </c>
      <c r="AI1179" s="30">
        <v>5999</v>
      </c>
      <c r="AJ1179" s="30">
        <v>5439</v>
      </c>
      <c r="AK1179" s="26" t="s">
        <v>139</v>
      </c>
      <c r="AL1179" s="26">
        <v>25</v>
      </c>
      <c r="AM1179" s="26" t="s">
        <v>2598</v>
      </c>
      <c r="AU1179" s="26" t="s">
        <v>1526</v>
      </c>
      <c r="AV1179" s="26" t="s">
        <v>2599</v>
      </c>
      <c r="AW1179" s="26" t="s">
        <v>2600</v>
      </c>
      <c r="AX1179" s="26" t="s">
        <v>2651</v>
      </c>
      <c r="BB1179" s="26" t="s">
        <v>2441</v>
      </c>
      <c r="BC1179" s="26" t="s">
        <v>2442</v>
      </c>
      <c r="BD1179" s="37">
        <v>44048</v>
      </c>
      <c r="BE1179" s="30">
        <v>34930</v>
      </c>
      <c r="BF1179" s="30">
        <v>36755</v>
      </c>
      <c r="BG1179" s="37" t="s">
        <v>2443</v>
      </c>
      <c r="BI1179" s="37"/>
      <c r="BJ1179" s="37"/>
      <c r="BK1179" s="37"/>
      <c r="BL1179" s="37"/>
      <c r="BM1179" s="37"/>
      <c r="BN1179" s="26"/>
      <c r="BO1179" s="26"/>
      <c r="BP1179" s="26"/>
      <c r="BQ1179" s="38"/>
      <c r="BR1179" s="26"/>
      <c r="BS1179" s="26"/>
      <c r="BT1179" s="26"/>
      <c r="BU1179" s="26"/>
      <c r="BV1179" s="39"/>
    </row>
    <row r="1180" spans="1:74" ht="15" hidden="1" customHeight="1">
      <c r="A1180" s="26">
        <v>2020</v>
      </c>
      <c r="B1180" s="26">
        <v>1176</v>
      </c>
      <c r="C1180" s="26" t="s">
        <v>129</v>
      </c>
      <c r="D1180" s="26" t="s">
        <v>2433</v>
      </c>
      <c r="E1180" s="26" t="s">
        <v>2434</v>
      </c>
      <c r="F1180" s="27">
        <v>43978</v>
      </c>
      <c r="G1180" s="107" t="s">
        <v>2675</v>
      </c>
      <c r="H1180" s="26" t="s">
        <v>1402</v>
      </c>
      <c r="I1180" s="26" t="s">
        <v>1402</v>
      </c>
      <c r="J1180" s="112" t="s">
        <v>2676</v>
      </c>
      <c r="K1180" s="126" t="s">
        <v>1483</v>
      </c>
      <c r="L1180" s="126" t="s">
        <v>2437</v>
      </c>
      <c r="M1180" s="126" t="s">
        <v>137</v>
      </c>
      <c r="N1180" s="126" t="s">
        <v>138</v>
      </c>
      <c r="O1180" s="126" t="s">
        <v>138</v>
      </c>
      <c r="P1180" s="127">
        <v>52</v>
      </c>
      <c r="Q1180" s="108">
        <v>71</v>
      </c>
      <c r="R1180" s="108">
        <v>4590</v>
      </c>
      <c r="S1180" s="128" t="e">
        <f>#N/A</f>
        <v>#N/A</v>
      </c>
      <c r="T1180" s="108">
        <v>1332</v>
      </c>
      <c r="U1180" s="108">
        <v>1176</v>
      </c>
      <c r="V1180" s="129">
        <v>4.838709677419355</v>
      </c>
      <c r="W1180" s="108">
        <v>53</v>
      </c>
      <c r="X1180" s="108" t="e">
        <f>#N/A</f>
        <v>#N/A</v>
      </c>
      <c r="Y1180" s="108" t="e">
        <f>#N/A</f>
        <v>#N/A</v>
      </c>
      <c r="Z1180" s="108"/>
      <c r="AB1180" s="33" t="e">
        <f>#N/A</f>
        <v>#N/A</v>
      </c>
      <c r="AC1180" s="30">
        <v>2100</v>
      </c>
      <c r="AD1180" s="30" t="e">
        <f>#N/A</f>
        <v>#N/A</v>
      </c>
      <c r="AE1180" s="34">
        <v>0.76378378378378375</v>
      </c>
      <c r="AG1180" s="30" t="e">
        <f>#N/A</f>
        <v>#N/A</v>
      </c>
      <c r="AH1180" s="30" t="e">
        <f>#N/A</f>
        <v>#N/A</v>
      </c>
      <c r="AI1180" s="30">
        <v>5563</v>
      </c>
      <c r="AJ1180" s="30">
        <v>5003</v>
      </c>
      <c r="AK1180" s="26" t="s">
        <v>139</v>
      </c>
      <c r="AL1180" s="26">
        <v>25</v>
      </c>
      <c r="AM1180" s="26" t="s">
        <v>2598</v>
      </c>
      <c r="AU1180" s="26" t="s">
        <v>1526</v>
      </c>
      <c r="AV1180" s="26" t="s">
        <v>2599</v>
      </c>
      <c r="AW1180" s="26" t="s">
        <v>2600</v>
      </c>
      <c r="AX1180" s="26" t="s">
        <v>2611</v>
      </c>
      <c r="BB1180" s="26" t="s">
        <v>2441</v>
      </c>
      <c r="BC1180" s="26" t="s">
        <v>2442</v>
      </c>
      <c r="BD1180" s="37">
        <v>44048</v>
      </c>
      <c r="BE1180" s="30">
        <v>34930</v>
      </c>
      <c r="BF1180" s="30">
        <v>36755</v>
      </c>
      <c r="BG1180" s="37" t="s">
        <v>2443</v>
      </c>
      <c r="BI1180" s="37"/>
      <c r="BJ1180" s="37"/>
      <c r="BK1180" s="37"/>
      <c r="BL1180" s="37"/>
      <c r="BM1180" s="37"/>
      <c r="BN1180" s="26"/>
      <c r="BO1180" s="26"/>
      <c r="BP1180" s="26"/>
      <c r="BQ1180" s="38"/>
      <c r="BR1180" s="26"/>
      <c r="BS1180" s="26"/>
      <c r="BT1180" s="26"/>
      <c r="BU1180" s="26"/>
      <c r="BV1180" s="39"/>
    </row>
    <row r="1181" spans="1:74" ht="15" hidden="1" customHeight="1">
      <c r="A1181" s="26">
        <v>2020</v>
      </c>
      <c r="B1181" s="26">
        <v>1177</v>
      </c>
      <c r="C1181" s="26" t="s">
        <v>129</v>
      </c>
      <c r="D1181" s="26" t="s">
        <v>2433</v>
      </c>
      <c r="E1181" s="26" t="s">
        <v>2434</v>
      </c>
      <c r="F1181" s="27">
        <v>43978</v>
      </c>
      <c r="G1181" s="107" t="s">
        <v>2677</v>
      </c>
      <c r="H1181" s="26" t="s">
        <v>1402</v>
      </c>
      <c r="I1181" s="26" t="s">
        <v>1402</v>
      </c>
      <c r="J1181" s="112" t="s">
        <v>2678</v>
      </c>
      <c r="K1181" s="126" t="s">
        <v>1483</v>
      </c>
      <c r="L1181" s="126" t="s">
        <v>2437</v>
      </c>
      <c r="M1181" s="126" t="s">
        <v>137</v>
      </c>
      <c r="N1181" s="126" t="s">
        <v>138</v>
      </c>
      <c r="O1181" s="126" t="s">
        <v>138</v>
      </c>
      <c r="P1181" s="127">
        <v>53</v>
      </c>
      <c r="Q1181" s="108">
        <v>71</v>
      </c>
      <c r="R1181" s="108">
        <v>5030</v>
      </c>
      <c r="S1181" s="128" t="e">
        <f>#N/A</f>
        <v>#N/A</v>
      </c>
      <c r="T1181" s="108">
        <v>1371</v>
      </c>
      <c r="U1181" s="108">
        <v>1205</v>
      </c>
      <c r="V1181" s="129">
        <v>4.8</v>
      </c>
      <c r="W1181" s="108">
        <v>49</v>
      </c>
      <c r="X1181" s="108" t="e">
        <f>#N/A</f>
        <v>#N/A</v>
      </c>
      <c r="Y1181" s="108" t="e">
        <f>#N/A</f>
        <v>#N/A</v>
      </c>
      <c r="Z1181" s="108"/>
      <c r="AB1181" s="33" t="e">
        <f>#N/A</f>
        <v>#N/A</v>
      </c>
      <c r="AC1181" s="30">
        <v>2100</v>
      </c>
      <c r="AD1181" s="30" t="e">
        <f>#N/A</f>
        <v>#N/A</v>
      </c>
      <c r="AE1181" s="34">
        <v>0.44874999999999998</v>
      </c>
      <c r="AG1181" s="30" t="e">
        <f>#N/A</f>
        <v>#N/A</v>
      </c>
      <c r="AH1181" s="30" t="e">
        <f>#N/A</f>
        <v>#N/A</v>
      </c>
      <c r="AI1181" s="30">
        <v>6042</v>
      </c>
      <c r="AJ1181" s="30">
        <v>5482</v>
      </c>
      <c r="AK1181" s="26" t="s">
        <v>139</v>
      </c>
      <c r="AL1181" s="26">
        <v>25</v>
      </c>
      <c r="AM1181" s="26" t="s">
        <v>2598</v>
      </c>
      <c r="AU1181" s="26" t="s">
        <v>1526</v>
      </c>
      <c r="AV1181" s="26" t="s">
        <v>2599</v>
      </c>
      <c r="AW1181" s="26" t="s">
        <v>2600</v>
      </c>
      <c r="AX1181" s="26" t="s">
        <v>2611</v>
      </c>
      <c r="BB1181" s="26" t="s">
        <v>2441</v>
      </c>
      <c r="BC1181" s="26" t="s">
        <v>2442</v>
      </c>
      <c r="BD1181" s="37">
        <v>44048</v>
      </c>
      <c r="BE1181" s="30">
        <v>34930</v>
      </c>
      <c r="BF1181" s="30">
        <v>36755</v>
      </c>
      <c r="BG1181" s="37" t="s">
        <v>2443</v>
      </c>
      <c r="BI1181" s="37"/>
      <c r="BJ1181" s="37"/>
      <c r="BK1181" s="37"/>
      <c r="BL1181" s="37"/>
      <c r="BM1181" s="37"/>
      <c r="BN1181" s="26"/>
      <c r="BO1181" s="26"/>
      <c r="BP1181" s="26"/>
      <c r="BQ1181" s="38"/>
      <c r="BR1181" s="26"/>
      <c r="BS1181" s="26"/>
      <c r="BT1181" s="26"/>
      <c r="BU1181" s="26"/>
      <c r="BV1181" s="39"/>
    </row>
    <row r="1182" spans="1:74" ht="15" hidden="1" customHeight="1">
      <c r="A1182" s="26">
        <v>2020</v>
      </c>
      <c r="B1182" s="26">
        <v>1178</v>
      </c>
      <c r="C1182" s="26" t="s">
        <v>129</v>
      </c>
      <c r="D1182" s="26" t="s">
        <v>2433</v>
      </c>
      <c r="E1182" s="26" t="s">
        <v>2434</v>
      </c>
      <c r="F1182" s="27">
        <v>43978</v>
      </c>
      <c r="G1182" s="125" t="s">
        <v>2679</v>
      </c>
      <c r="H1182" s="26" t="s">
        <v>1402</v>
      </c>
      <c r="I1182" s="26" t="s">
        <v>1402</v>
      </c>
      <c r="J1182" s="112" t="s">
        <v>2680</v>
      </c>
      <c r="K1182" s="126" t="s">
        <v>1483</v>
      </c>
      <c r="L1182" s="126" t="s">
        <v>2437</v>
      </c>
      <c r="M1182" s="126" t="s">
        <v>137</v>
      </c>
      <c r="N1182" s="126" t="s">
        <v>138</v>
      </c>
      <c r="O1182" s="126" t="s">
        <v>138</v>
      </c>
      <c r="P1182" s="127">
        <v>54</v>
      </c>
      <c r="Q1182" s="108">
        <v>72</v>
      </c>
      <c r="R1182" s="108">
        <v>4910</v>
      </c>
      <c r="S1182" s="128" t="e">
        <f>#N/A</f>
        <v>#N/A</v>
      </c>
      <c r="T1182" s="108">
        <v>1253</v>
      </c>
      <c r="U1182" s="108">
        <v>1122</v>
      </c>
      <c r="V1182" s="129">
        <v>4.615384615384615</v>
      </c>
      <c r="W1182" s="108">
        <v>56</v>
      </c>
      <c r="X1182" s="108" t="e">
        <f>#N/A</f>
        <v>#N/A</v>
      </c>
      <c r="Y1182" s="108" t="e">
        <f>#N/A</f>
        <v>#N/A</v>
      </c>
      <c r="Z1182" s="108"/>
      <c r="AB1182" s="33" t="e">
        <f>#N/A</f>
        <v>#N/A</v>
      </c>
      <c r="AC1182" s="30">
        <v>2100</v>
      </c>
      <c r="AD1182" s="30" t="e">
        <f>#N/A</f>
        <v>#N/A</v>
      </c>
      <c r="AE1182" s="34">
        <v>0.94428571428571428</v>
      </c>
      <c r="AG1182" s="30" t="e">
        <f>#N/A</f>
        <v>#N/A</v>
      </c>
      <c r="AH1182" s="30" t="e">
        <f>#N/A</f>
        <v>#N/A</v>
      </c>
      <c r="AI1182" s="30">
        <v>5911</v>
      </c>
      <c r="AJ1182" s="30">
        <v>5351</v>
      </c>
      <c r="AK1182" s="26" t="s">
        <v>139</v>
      </c>
      <c r="AL1182" s="26">
        <v>25</v>
      </c>
      <c r="AM1182" s="26" t="s">
        <v>2598</v>
      </c>
      <c r="AU1182" s="26" t="s">
        <v>1526</v>
      </c>
      <c r="AV1182" s="26" t="s">
        <v>2599</v>
      </c>
      <c r="AW1182" s="26" t="s">
        <v>2600</v>
      </c>
      <c r="AX1182" s="26" t="s">
        <v>2670</v>
      </c>
      <c r="AY1182" s="26" t="s">
        <v>2633</v>
      </c>
      <c r="BB1182" s="26" t="s">
        <v>2441</v>
      </c>
      <c r="BC1182" s="26" t="s">
        <v>2442</v>
      </c>
      <c r="BD1182" s="37">
        <v>44048</v>
      </c>
      <c r="BE1182" s="30">
        <v>34930</v>
      </c>
      <c r="BF1182" s="30">
        <v>36755</v>
      </c>
      <c r="BG1182" s="37" t="s">
        <v>2443</v>
      </c>
      <c r="BI1182" s="37"/>
      <c r="BJ1182" s="37"/>
      <c r="BK1182" s="37"/>
      <c r="BL1182" s="37"/>
      <c r="BM1182" s="37"/>
      <c r="BN1182" s="26"/>
      <c r="BO1182" s="26"/>
      <c r="BP1182" s="26"/>
      <c r="BQ1182" s="38"/>
      <c r="BR1182" s="26"/>
      <c r="BS1182" s="26"/>
      <c r="BT1182" s="26"/>
      <c r="BU1182" s="26"/>
      <c r="BV1182" s="39"/>
    </row>
    <row r="1183" spans="1:74" ht="15" hidden="1" customHeight="1">
      <c r="A1183" s="26">
        <v>2020</v>
      </c>
      <c r="B1183" s="26">
        <v>1179</v>
      </c>
      <c r="C1183" s="26" t="s">
        <v>129</v>
      </c>
      <c r="D1183" s="26" t="s">
        <v>2433</v>
      </c>
      <c r="E1183" s="26" t="s">
        <v>2434</v>
      </c>
      <c r="F1183" s="27">
        <v>43978</v>
      </c>
      <c r="G1183" s="107" t="s">
        <v>2681</v>
      </c>
      <c r="H1183" s="26" t="s">
        <v>1402</v>
      </c>
      <c r="I1183" s="26" t="s">
        <v>1402</v>
      </c>
      <c r="J1183" s="112" t="s">
        <v>2682</v>
      </c>
      <c r="K1183" s="126" t="s">
        <v>1483</v>
      </c>
      <c r="L1183" s="126" t="s">
        <v>2437</v>
      </c>
      <c r="M1183" s="126" t="s">
        <v>137</v>
      </c>
      <c r="N1183" s="126" t="s">
        <v>138</v>
      </c>
      <c r="O1183" s="126" t="s">
        <v>138</v>
      </c>
      <c r="P1183" s="127">
        <v>55</v>
      </c>
      <c r="Q1183" s="108">
        <v>67</v>
      </c>
      <c r="R1183" s="108">
        <v>4940</v>
      </c>
      <c r="S1183" s="128" t="e">
        <f>#N/A</f>
        <v>#N/A</v>
      </c>
      <c r="T1183" s="108">
        <v>1469</v>
      </c>
      <c r="U1183" s="108">
        <v>1308</v>
      </c>
      <c r="V1183" s="129">
        <v>4.8</v>
      </c>
      <c r="W1183" s="108">
        <v>49</v>
      </c>
      <c r="X1183" s="108" t="e">
        <f>#N/A</f>
        <v>#N/A</v>
      </c>
      <c r="Y1183" s="108" t="e">
        <f>#N/A</f>
        <v>#N/A</v>
      </c>
      <c r="Z1183" s="108"/>
      <c r="AB1183" s="33" t="e">
        <f>#N/A</f>
        <v>#N/A</v>
      </c>
      <c r="AC1183" s="30">
        <v>2100</v>
      </c>
      <c r="AD1183" s="30" t="e">
        <f>#N/A</f>
        <v>#N/A</v>
      </c>
      <c r="AE1183" s="34">
        <v>0.74</v>
      </c>
      <c r="AG1183" s="30" t="e">
        <f>#N/A</f>
        <v>#N/A</v>
      </c>
      <c r="AH1183" s="30" t="e">
        <f>#N/A</f>
        <v>#N/A</v>
      </c>
      <c r="AI1183" s="30">
        <v>5944</v>
      </c>
      <c r="AJ1183" s="30">
        <v>5384</v>
      </c>
      <c r="AK1183" s="26" t="s">
        <v>139</v>
      </c>
      <c r="AL1183" s="26">
        <v>25</v>
      </c>
      <c r="AM1183" s="26" t="s">
        <v>2598</v>
      </c>
      <c r="AU1183" s="26" t="s">
        <v>1526</v>
      </c>
      <c r="AV1183" s="26" t="s">
        <v>2599</v>
      </c>
      <c r="AW1183" s="26" t="s">
        <v>2600</v>
      </c>
      <c r="BB1183" s="26" t="s">
        <v>2441</v>
      </c>
      <c r="BC1183" s="26" t="s">
        <v>2442</v>
      </c>
      <c r="BD1183" s="37">
        <v>44048</v>
      </c>
      <c r="BE1183" s="30">
        <v>34930</v>
      </c>
      <c r="BF1183" s="30">
        <v>36755</v>
      </c>
      <c r="BG1183" s="37" t="s">
        <v>2443</v>
      </c>
      <c r="BI1183" s="37"/>
      <c r="BJ1183" s="37"/>
      <c r="BK1183" s="37"/>
      <c r="BL1183" s="37"/>
      <c r="BM1183" s="37"/>
      <c r="BN1183" s="26"/>
      <c r="BO1183" s="26"/>
      <c r="BP1183" s="26"/>
      <c r="BQ1183" s="38"/>
      <c r="BR1183" s="26"/>
      <c r="BS1183" s="26"/>
      <c r="BT1183" s="26"/>
      <c r="BU1183" s="26"/>
      <c r="BV1183" s="39"/>
    </row>
    <row r="1184" spans="1:74" ht="15" hidden="1" customHeight="1">
      <c r="A1184" s="26">
        <v>2020</v>
      </c>
      <c r="B1184" s="26">
        <v>1180</v>
      </c>
      <c r="C1184" s="26" t="s">
        <v>129</v>
      </c>
      <c r="D1184" s="26" t="s">
        <v>2433</v>
      </c>
      <c r="E1184" s="26" t="s">
        <v>2434</v>
      </c>
      <c r="F1184" s="27">
        <v>43978</v>
      </c>
      <c r="G1184" s="107" t="s">
        <v>2683</v>
      </c>
      <c r="H1184" s="26" t="s">
        <v>1402</v>
      </c>
      <c r="I1184" s="26" t="s">
        <v>1402</v>
      </c>
      <c r="J1184" s="112" t="s">
        <v>2684</v>
      </c>
      <c r="K1184" s="126" t="s">
        <v>1483</v>
      </c>
      <c r="L1184" s="126" t="s">
        <v>2437</v>
      </c>
      <c r="M1184" s="126" t="s">
        <v>137</v>
      </c>
      <c r="N1184" s="126" t="s">
        <v>138</v>
      </c>
      <c r="O1184" s="126" t="s">
        <v>138</v>
      </c>
      <c r="P1184" s="127">
        <v>56</v>
      </c>
      <c r="Q1184" s="108">
        <v>76</v>
      </c>
      <c r="R1184" s="108">
        <v>5360</v>
      </c>
      <c r="S1184" s="128" t="e">
        <f>#N/A</f>
        <v>#N/A</v>
      </c>
      <c r="T1184" s="108">
        <v>1256</v>
      </c>
      <c r="U1184" s="108">
        <v>1148</v>
      </c>
      <c r="V1184" s="129">
        <v>5</v>
      </c>
      <c r="W1184" s="108">
        <v>51</v>
      </c>
      <c r="X1184" s="108" t="e">
        <f>#N/A</f>
        <v>#N/A</v>
      </c>
      <c r="Y1184" s="108" t="e">
        <f>#N/A</f>
        <v>#N/A</v>
      </c>
      <c r="Z1184" s="108"/>
      <c r="AB1184" s="33" t="e">
        <f>#N/A</f>
        <v>#N/A</v>
      </c>
      <c r="AC1184" s="30">
        <v>2100</v>
      </c>
      <c r="AD1184" s="30" t="e">
        <f>#N/A</f>
        <v>#N/A</v>
      </c>
      <c r="AE1184" s="34">
        <v>0.68967741935483873</v>
      </c>
      <c r="AG1184" s="30" t="e">
        <f>#N/A</f>
        <v>#N/A</v>
      </c>
      <c r="AH1184" s="30" t="e">
        <f>#N/A</f>
        <v>#N/A</v>
      </c>
      <c r="AI1184" s="30">
        <v>6402</v>
      </c>
      <c r="AJ1184" s="30">
        <v>5842</v>
      </c>
      <c r="AK1184" s="26" t="s">
        <v>139</v>
      </c>
      <c r="AL1184" s="26">
        <v>25</v>
      </c>
      <c r="AM1184" s="26" t="s">
        <v>2598</v>
      </c>
      <c r="AU1184" s="26" t="s">
        <v>1526</v>
      </c>
      <c r="AV1184" s="26" t="s">
        <v>2599</v>
      </c>
      <c r="AW1184" s="26" t="s">
        <v>2600</v>
      </c>
      <c r="AX1184" s="26" t="s">
        <v>2651</v>
      </c>
      <c r="BB1184" s="26" t="s">
        <v>2441</v>
      </c>
      <c r="BC1184" s="26" t="s">
        <v>2442</v>
      </c>
      <c r="BD1184" s="37">
        <v>44048</v>
      </c>
      <c r="BE1184" s="30">
        <v>34930</v>
      </c>
      <c r="BF1184" s="30">
        <v>36755</v>
      </c>
      <c r="BG1184" s="37" t="s">
        <v>2443</v>
      </c>
      <c r="BI1184" s="37"/>
      <c r="BJ1184" s="37"/>
      <c r="BK1184" s="37"/>
      <c r="BL1184" s="37"/>
      <c r="BM1184" s="37"/>
      <c r="BN1184" s="26"/>
      <c r="BO1184" s="26"/>
      <c r="BP1184" s="26"/>
      <c r="BQ1184" s="38"/>
      <c r="BR1184" s="26"/>
      <c r="BS1184" s="26"/>
      <c r="BT1184" s="26"/>
      <c r="BU1184" s="26"/>
      <c r="BV1184" s="39"/>
    </row>
    <row r="1185" spans="1:74" ht="15" hidden="1" customHeight="1">
      <c r="A1185" s="26">
        <v>2020</v>
      </c>
      <c r="B1185" s="26">
        <v>1181</v>
      </c>
      <c r="C1185" s="26" t="s">
        <v>129</v>
      </c>
      <c r="D1185" s="26" t="s">
        <v>2433</v>
      </c>
      <c r="E1185" s="26" t="s">
        <v>2434</v>
      </c>
      <c r="F1185" s="27">
        <v>43978</v>
      </c>
      <c r="G1185" s="107" t="s">
        <v>2685</v>
      </c>
      <c r="H1185" s="26" t="s">
        <v>1402</v>
      </c>
      <c r="I1185" s="26" t="s">
        <v>1402</v>
      </c>
      <c r="J1185" s="112" t="s">
        <v>2686</v>
      </c>
      <c r="K1185" s="126" t="s">
        <v>1483</v>
      </c>
      <c r="L1185" s="126" t="s">
        <v>2437</v>
      </c>
      <c r="M1185" s="126" t="s">
        <v>137</v>
      </c>
      <c r="N1185" s="126" t="s">
        <v>138</v>
      </c>
      <c r="O1185" s="126" t="s">
        <v>138</v>
      </c>
      <c r="P1185" s="127">
        <v>57</v>
      </c>
      <c r="Q1185" s="108">
        <v>66</v>
      </c>
      <c r="R1185" s="108">
        <v>3730</v>
      </c>
      <c r="S1185" s="128" t="e">
        <f>#N/A</f>
        <v>#N/A</v>
      </c>
      <c r="T1185" s="108">
        <v>904</v>
      </c>
      <c r="U1185" s="108">
        <v>815</v>
      </c>
      <c r="V1185" s="129">
        <v>4.5454545454545459</v>
      </c>
      <c r="W1185" s="108">
        <v>59</v>
      </c>
      <c r="X1185" s="108" t="e">
        <f>#N/A</f>
        <v>#N/A</v>
      </c>
      <c r="Y1185" s="108" t="e">
        <f>#N/A</f>
        <v>#N/A</v>
      </c>
      <c r="Z1185" s="108"/>
      <c r="AB1185" s="33" t="e">
        <f>#N/A</f>
        <v>#N/A</v>
      </c>
      <c r="AC1185" s="30">
        <v>2100</v>
      </c>
      <c r="AD1185" s="30" t="e">
        <f>#N/A</f>
        <v>#N/A</v>
      </c>
      <c r="AE1185" s="34">
        <v>0.77411764705882347</v>
      </c>
      <c r="AG1185" s="30" t="e">
        <f>#N/A</f>
        <v>#N/A</v>
      </c>
      <c r="AH1185" s="30" t="e">
        <f>#N/A</f>
        <v>#N/A</v>
      </c>
      <c r="AI1185" s="30">
        <v>4625</v>
      </c>
      <c r="AJ1185" s="30">
        <v>4065</v>
      </c>
      <c r="AK1185" s="26" t="s">
        <v>139</v>
      </c>
      <c r="AL1185" s="26">
        <v>25</v>
      </c>
      <c r="AM1185" s="26" t="s">
        <v>2598</v>
      </c>
      <c r="AU1185" s="26" t="s">
        <v>1526</v>
      </c>
      <c r="AV1185" s="26" t="s">
        <v>2599</v>
      </c>
      <c r="AW1185" s="26" t="s">
        <v>2600</v>
      </c>
      <c r="BB1185" s="26" t="s">
        <v>2441</v>
      </c>
      <c r="BC1185" s="26" t="s">
        <v>2442</v>
      </c>
      <c r="BD1185" s="37">
        <v>44048</v>
      </c>
      <c r="BE1185" s="30">
        <v>34930</v>
      </c>
      <c r="BF1185" s="30">
        <v>36755</v>
      </c>
      <c r="BG1185" s="37" t="s">
        <v>2443</v>
      </c>
      <c r="BI1185" s="37"/>
      <c r="BJ1185" s="37"/>
      <c r="BK1185" s="37"/>
      <c r="BL1185" s="37"/>
      <c r="BM1185" s="37"/>
      <c r="BN1185" s="26"/>
      <c r="BO1185" s="26"/>
      <c r="BP1185" s="26"/>
      <c r="BQ1185" s="38"/>
      <c r="BR1185" s="26"/>
      <c r="BS1185" s="26"/>
      <c r="BT1185" s="26"/>
      <c r="BU1185" s="26"/>
      <c r="BV1185" s="39"/>
    </row>
    <row r="1186" spans="1:74" ht="15" hidden="1" customHeight="1">
      <c r="A1186" s="26">
        <v>2020</v>
      </c>
      <c r="B1186" s="26">
        <v>1182</v>
      </c>
      <c r="C1186" s="26" t="s">
        <v>129</v>
      </c>
      <c r="D1186" s="26" t="s">
        <v>2433</v>
      </c>
      <c r="E1186" s="26" t="s">
        <v>2434</v>
      </c>
      <c r="F1186" s="27">
        <v>43978</v>
      </c>
      <c r="G1186" s="125" t="s">
        <v>2687</v>
      </c>
      <c r="H1186" s="26" t="s">
        <v>1402</v>
      </c>
      <c r="I1186" s="26" t="s">
        <v>1402</v>
      </c>
      <c r="J1186" s="112" t="s">
        <v>2688</v>
      </c>
      <c r="K1186" s="126" t="s">
        <v>1483</v>
      </c>
      <c r="L1186" s="126" t="s">
        <v>2437</v>
      </c>
      <c r="M1186" s="126" t="s">
        <v>137</v>
      </c>
      <c r="N1186" s="126" t="s">
        <v>138</v>
      </c>
      <c r="O1186" s="126" t="s">
        <v>138</v>
      </c>
      <c r="P1186" s="127">
        <v>58</v>
      </c>
      <c r="Q1186" s="108">
        <v>68</v>
      </c>
      <c r="R1186" s="108">
        <v>3960</v>
      </c>
      <c r="S1186" s="128" t="e">
        <f>#N/A</f>
        <v>#N/A</v>
      </c>
      <c r="T1186" s="108">
        <v>984</v>
      </c>
      <c r="U1186" s="108">
        <v>900</v>
      </c>
      <c r="V1186" s="129">
        <v>4.6875</v>
      </c>
      <c r="W1186" s="108">
        <v>54</v>
      </c>
      <c r="X1186" s="108" t="e">
        <f>#N/A</f>
        <v>#N/A</v>
      </c>
      <c r="Y1186" s="108" t="e">
        <f>#N/A</f>
        <v>#N/A</v>
      </c>
      <c r="Z1186" s="108"/>
      <c r="AB1186" s="33" t="e">
        <f>#N/A</f>
        <v>#N/A</v>
      </c>
      <c r="AC1186" s="30">
        <v>2100</v>
      </c>
      <c r="AD1186" s="30" t="e">
        <f>#N/A</f>
        <v>#N/A</v>
      </c>
      <c r="AE1186" s="34">
        <v>0.55142857142857138</v>
      </c>
      <c r="AG1186" s="30" t="e">
        <f>#N/A</f>
        <v>#N/A</v>
      </c>
      <c r="AH1186" s="30" t="e">
        <f>#N/A</f>
        <v>#N/A</v>
      </c>
      <c r="AI1186" s="30">
        <v>4876</v>
      </c>
      <c r="AJ1186" s="30">
        <v>4316</v>
      </c>
      <c r="AK1186" s="26" t="s">
        <v>139</v>
      </c>
      <c r="AL1186" s="26">
        <v>25</v>
      </c>
      <c r="AM1186" s="26" t="s">
        <v>2598</v>
      </c>
      <c r="AU1186" s="26" t="s">
        <v>1526</v>
      </c>
      <c r="AV1186" s="26" t="s">
        <v>2599</v>
      </c>
      <c r="AW1186" s="26" t="s">
        <v>2600</v>
      </c>
      <c r="AX1186" s="26" t="s">
        <v>2670</v>
      </c>
      <c r="AY1186" s="26" t="s">
        <v>2633</v>
      </c>
      <c r="BB1186" s="26" t="s">
        <v>2441</v>
      </c>
      <c r="BC1186" s="26" t="s">
        <v>2442</v>
      </c>
      <c r="BD1186" s="37">
        <v>44048</v>
      </c>
      <c r="BE1186" s="30">
        <v>34930</v>
      </c>
      <c r="BF1186" s="30">
        <v>36755</v>
      </c>
      <c r="BG1186" s="37" t="s">
        <v>2443</v>
      </c>
      <c r="BI1186" s="37"/>
      <c r="BJ1186" s="37"/>
      <c r="BK1186" s="37"/>
      <c r="BL1186" s="37"/>
      <c r="BM1186" s="37"/>
      <c r="BN1186" s="26"/>
      <c r="BO1186" s="26"/>
      <c r="BP1186" s="26"/>
      <c r="BQ1186" s="38"/>
      <c r="BR1186" s="26"/>
      <c r="BS1186" s="26"/>
      <c r="BT1186" s="26"/>
      <c r="BU1186" s="26"/>
      <c r="BV1186" s="39"/>
    </row>
    <row r="1187" spans="1:74" ht="15" hidden="1" customHeight="1">
      <c r="A1187" s="26">
        <v>2020</v>
      </c>
      <c r="B1187" s="26">
        <v>1183</v>
      </c>
      <c r="C1187" s="26" t="s">
        <v>129</v>
      </c>
      <c r="D1187" s="26" t="s">
        <v>2433</v>
      </c>
      <c r="E1187" s="26" t="s">
        <v>2434</v>
      </c>
      <c r="F1187" s="27">
        <v>43978</v>
      </c>
      <c r="G1187" s="107" t="s">
        <v>2689</v>
      </c>
      <c r="H1187" s="26" t="s">
        <v>1402</v>
      </c>
      <c r="I1187" s="26" t="s">
        <v>1402</v>
      </c>
      <c r="J1187" s="112" t="s">
        <v>2690</v>
      </c>
      <c r="K1187" s="126" t="s">
        <v>1483</v>
      </c>
      <c r="L1187" s="126" t="s">
        <v>2437</v>
      </c>
      <c r="M1187" s="126" t="s">
        <v>137</v>
      </c>
      <c r="N1187" s="126" t="s">
        <v>138</v>
      </c>
      <c r="O1187" s="126" t="s">
        <v>138</v>
      </c>
      <c r="P1187" s="127">
        <v>59</v>
      </c>
      <c r="Q1187" s="108">
        <v>73</v>
      </c>
      <c r="R1187" s="108">
        <v>5690</v>
      </c>
      <c r="S1187" s="128" t="e">
        <f>#N/A</f>
        <v>#N/A</v>
      </c>
      <c r="T1187" s="108">
        <v>1606</v>
      </c>
      <c r="U1187" s="108">
        <v>1408</v>
      </c>
      <c r="V1187" s="129">
        <v>4.6875</v>
      </c>
      <c r="W1187" s="108">
        <v>54</v>
      </c>
      <c r="X1187" s="108" t="e">
        <f>#N/A</f>
        <v>#N/A</v>
      </c>
      <c r="Y1187" s="108" t="e">
        <f>#N/A</f>
        <v>#N/A</v>
      </c>
      <c r="Z1187" s="108"/>
      <c r="AB1187" s="33" t="e">
        <f>#N/A</f>
        <v>#N/A</v>
      </c>
      <c r="AC1187" s="30">
        <v>2100</v>
      </c>
      <c r="AD1187" s="30" t="e">
        <f>#N/A</f>
        <v>#N/A</v>
      </c>
      <c r="AE1187" s="34">
        <v>0.95058823529411762</v>
      </c>
      <c r="AG1187" s="30" t="e">
        <f>#N/A</f>
        <v>#N/A</v>
      </c>
      <c r="AH1187" s="30" t="e">
        <f>#N/A</f>
        <v>#N/A</v>
      </c>
      <c r="AI1187" s="30">
        <v>6762</v>
      </c>
      <c r="AJ1187" s="30">
        <v>6202</v>
      </c>
      <c r="AK1187" s="26" t="s">
        <v>139</v>
      </c>
      <c r="AL1187" s="26">
        <v>25</v>
      </c>
      <c r="AM1187" s="26" t="s">
        <v>2598</v>
      </c>
      <c r="AU1187" s="26" t="s">
        <v>1526</v>
      </c>
      <c r="AV1187" s="26" t="s">
        <v>2599</v>
      </c>
      <c r="AW1187" s="26" t="s">
        <v>2600</v>
      </c>
      <c r="AX1187" s="26" t="s">
        <v>2611</v>
      </c>
      <c r="BB1187" s="26" t="s">
        <v>2441</v>
      </c>
      <c r="BC1187" s="26" t="s">
        <v>2442</v>
      </c>
      <c r="BD1187" s="37">
        <v>44048</v>
      </c>
      <c r="BE1187" s="30">
        <v>34930</v>
      </c>
      <c r="BF1187" s="30">
        <v>36755</v>
      </c>
      <c r="BG1187" s="37" t="s">
        <v>2443</v>
      </c>
      <c r="BI1187" s="37"/>
      <c r="BJ1187" s="37"/>
      <c r="BK1187" s="37"/>
      <c r="BL1187" s="37"/>
      <c r="BM1187" s="37"/>
      <c r="BN1187" s="26"/>
      <c r="BO1187" s="26"/>
      <c r="BP1187" s="26"/>
      <c r="BQ1187" s="38"/>
      <c r="BR1187" s="26"/>
      <c r="BS1187" s="26"/>
      <c r="BT1187" s="26"/>
      <c r="BU1187" s="26"/>
      <c r="BV1187" s="39"/>
    </row>
    <row r="1188" spans="1:74" ht="15" hidden="1" customHeight="1">
      <c r="A1188" s="26">
        <v>2020</v>
      </c>
      <c r="B1188" s="26">
        <v>1184</v>
      </c>
      <c r="C1188" s="26" t="s">
        <v>129</v>
      </c>
      <c r="D1188" s="26" t="s">
        <v>2433</v>
      </c>
      <c r="E1188" s="26" t="s">
        <v>2434</v>
      </c>
      <c r="F1188" s="27">
        <v>43978</v>
      </c>
      <c r="G1188" s="107" t="s">
        <v>2691</v>
      </c>
      <c r="H1188" s="26" t="s">
        <v>1402</v>
      </c>
      <c r="I1188" s="26" t="s">
        <v>1402</v>
      </c>
      <c r="J1188" s="112" t="s">
        <v>2692</v>
      </c>
      <c r="K1188" s="126" t="s">
        <v>1483</v>
      </c>
      <c r="L1188" s="126" t="s">
        <v>2437</v>
      </c>
      <c r="M1188" s="126" t="s">
        <v>137</v>
      </c>
      <c r="N1188" s="126" t="s">
        <v>138</v>
      </c>
      <c r="O1188" s="126" t="s">
        <v>138</v>
      </c>
      <c r="P1188" s="127">
        <v>60</v>
      </c>
      <c r="Q1188" s="108">
        <v>70</v>
      </c>
      <c r="R1188" s="108">
        <v>4170</v>
      </c>
      <c r="S1188" s="128" t="e">
        <f>#N/A</f>
        <v>#N/A</v>
      </c>
      <c r="T1188" s="108">
        <v>985</v>
      </c>
      <c r="U1188" s="108">
        <v>911</v>
      </c>
      <c r="V1188" s="129">
        <v>4.8</v>
      </c>
      <c r="W1188" s="108">
        <v>53</v>
      </c>
      <c r="X1188" s="108" t="e">
        <f>#N/A</f>
        <v>#N/A</v>
      </c>
      <c r="Y1188" s="108" t="e">
        <f>#N/A</f>
        <v>#N/A</v>
      </c>
      <c r="Z1188" s="108"/>
      <c r="AB1188" s="33" t="e">
        <f>#N/A</f>
        <v>#N/A</v>
      </c>
      <c r="AC1188" s="30">
        <v>2100</v>
      </c>
      <c r="AD1188" s="30" t="e">
        <f>#N/A</f>
        <v>#N/A</v>
      </c>
      <c r="AE1188" s="34">
        <v>0.98</v>
      </c>
      <c r="AG1188" s="30" t="e">
        <f>#N/A</f>
        <v>#N/A</v>
      </c>
      <c r="AH1188" s="30" t="e">
        <f>#N/A</f>
        <v>#N/A</v>
      </c>
      <c r="AI1188" s="30">
        <v>5105</v>
      </c>
      <c r="AJ1188" s="30">
        <v>4545</v>
      </c>
      <c r="AK1188" s="26" t="s">
        <v>139</v>
      </c>
      <c r="AL1188" s="26">
        <v>25</v>
      </c>
      <c r="AM1188" s="26" t="s">
        <v>2598</v>
      </c>
      <c r="AU1188" s="26" t="s">
        <v>1526</v>
      </c>
      <c r="AV1188" s="26" t="s">
        <v>2599</v>
      </c>
      <c r="AW1188" s="26" t="s">
        <v>2600</v>
      </c>
      <c r="AX1188" s="26" t="s">
        <v>2627</v>
      </c>
      <c r="BB1188" s="26" t="s">
        <v>2441</v>
      </c>
      <c r="BC1188" s="26" t="s">
        <v>2442</v>
      </c>
      <c r="BD1188" s="37">
        <v>44048</v>
      </c>
      <c r="BE1188" s="30">
        <v>34930</v>
      </c>
      <c r="BF1188" s="30">
        <v>36755</v>
      </c>
      <c r="BG1188" s="37" t="s">
        <v>2443</v>
      </c>
      <c r="BI1188" s="37"/>
      <c r="BJ1188" s="37"/>
      <c r="BK1188" s="37"/>
      <c r="BL1188" s="37"/>
      <c r="BM1188" s="37"/>
      <c r="BN1188" s="26"/>
      <c r="BO1188" s="26"/>
      <c r="BP1188" s="26"/>
      <c r="BQ1188" s="38"/>
      <c r="BR1188" s="26"/>
      <c r="BS1188" s="26"/>
      <c r="BT1188" s="26"/>
      <c r="BU1188" s="26"/>
      <c r="BV1188" s="39"/>
    </row>
    <row r="1189" spans="1:74" ht="15" hidden="1" customHeight="1">
      <c r="A1189" s="26">
        <v>2020</v>
      </c>
      <c r="B1189" s="26">
        <v>1185</v>
      </c>
      <c r="C1189" s="26" t="s">
        <v>129</v>
      </c>
      <c r="D1189" s="26" t="s">
        <v>2433</v>
      </c>
      <c r="E1189" s="26" t="s">
        <v>2434</v>
      </c>
      <c r="F1189" s="27">
        <v>43978</v>
      </c>
      <c r="G1189" s="125" t="s">
        <v>2693</v>
      </c>
      <c r="H1189" s="26" t="s">
        <v>1402</v>
      </c>
      <c r="I1189" s="26" t="s">
        <v>1402</v>
      </c>
      <c r="J1189" s="112" t="s">
        <v>2694</v>
      </c>
      <c r="K1189" s="126" t="s">
        <v>1483</v>
      </c>
      <c r="L1189" s="126" t="s">
        <v>2437</v>
      </c>
      <c r="M1189" s="126" t="s">
        <v>137</v>
      </c>
      <c r="N1189" s="126" t="s">
        <v>138</v>
      </c>
      <c r="O1189" s="126" t="s">
        <v>138</v>
      </c>
      <c r="P1189" s="127">
        <v>61</v>
      </c>
      <c r="Q1189" s="108">
        <v>71</v>
      </c>
      <c r="R1189" s="108">
        <v>4750</v>
      </c>
      <c r="S1189" s="128" t="e">
        <f>#N/A</f>
        <v>#N/A</v>
      </c>
      <c r="T1189" s="108">
        <v>1215</v>
      </c>
      <c r="U1189" s="108">
        <v>1101</v>
      </c>
      <c r="V1189" s="129">
        <v>5</v>
      </c>
      <c r="W1189" s="108">
        <v>45</v>
      </c>
      <c r="X1189" s="108" t="e">
        <f>#N/A</f>
        <v>#N/A</v>
      </c>
      <c r="Y1189" s="108" t="e">
        <f>#N/A</f>
        <v>#N/A</v>
      </c>
      <c r="Z1189" s="108"/>
      <c r="AB1189" s="33" t="e">
        <f>#N/A</f>
        <v>#N/A</v>
      </c>
      <c r="AC1189" s="30">
        <v>2100</v>
      </c>
      <c r="AD1189" s="30" t="e">
        <f>#N/A</f>
        <v>#N/A</v>
      </c>
      <c r="AE1189" s="34">
        <v>0.91548387096774186</v>
      </c>
      <c r="AG1189" s="30" t="e">
        <f>#N/A</f>
        <v>#N/A</v>
      </c>
      <c r="AH1189" s="30" t="e">
        <f>#N/A</f>
        <v>#N/A</v>
      </c>
      <c r="AI1189" s="30">
        <v>5737</v>
      </c>
      <c r="AJ1189" s="30">
        <v>5177</v>
      </c>
      <c r="AK1189" s="26" t="s">
        <v>139</v>
      </c>
      <c r="AL1189" s="26">
        <v>25</v>
      </c>
      <c r="AM1189" s="26" t="s">
        <v>2598</v>
      </c>
      <c r="AU1189" s="26" t="s">
        <v>1526</v>
      </c>
      <c r="AV1189" s="26" t="s">
        <v>2599</v>
      </c>
      <c r="AW1189" s="26" t="s">
        <v>2600</v>
      </c>
      <c r="AX1189" s="26" t="s">
        <v>2695</v>
      </c>
      <c r="AY1189" s="26" t="s">
        <v>2640</v>
      </c>
      <c r="BB1189" s="26" t="s">
        <v>2441</v>
      </c>
      <c r="BC1189" s="26" t="s">
        <v>2442</v>
      </c>
      <c r="BD1189" s="37">
        <v>44048</v>
      </c>
      <c r="BE1189" s="30">
        <v>34930</v>
      </c>
      <c r="BF1189" s="30">
        <v>36755</v>
      </c>
      <c r="BG1189" s="37" t="s">
        <v>2443</v>
      </c>
      <c r="BI1189" s="37"/>
      <c r="BJ1189" s="37"/>
      <c r="BK1189" s="37"/>
      <c r="BL1189" s="37"/>
      <c r="BM1189" s="37"/>
      <c r="BN1189" s="26"/>
      <c r="BO1189" s="26"/>
      <c r="BP1189" s="26"/>
      <c r="BQ1189" s="38"/>
      <c r="BR1189" s="26"/>
      <c r="BS1189" s="26"/>
      <c r="BT1189" s="26"/>
      <c r="BU1189" s="26"/>
      <c r="BV1189" s="39"/>
    </row>
    <row r="1190" spans="1:74" ht="15" hidden="1" customHeight="1">
      <c r="A1190" s="26">
        <v>2020</v>
      </c>
      <c r="B1190" s="26">
        <v>1186</v>
      </c>
      <c r="C1190" s="26" t="s">
        <v>129</v>
      </c>
      <c r="D1190" s="26" t="s">
        <v>2433</v>
      </c>
      <c r="E1190" s="26" t="s">
        <v>2434</v>
      </c>
      <c r="F1190" s="27">
        <v>43978</v>
      </c>
      <c r="G1190" s="107" t="s">
        <v>2696</v>
      </c>
      <c r="H1190" s="26" t="s">
        <v>1402</v>
      </c>
      <c r="I1190" s="26" t="s">
        <v>1402</v>
      </c>
      <c r="J1190" s="28" t="s">
        <v>1084</v>
      </c>
      <c r="K1190" s="26" t="s">
        <v>135</v>
      </c>
      <c r="L1190" s="26" t="s">
        <v>2437</v>
      </c>
      <c r="M1190" s="26" t="s">
        <v>137</v>
      </c>
      <c r="N1190" s="26" t="s">
        <v>138</v>
      </c>
      <c r="O1190" s="26" t="s">
        <v>138</v>
      </c>
      <c r="Q1190" s="30">
        <v>73</v>
      </c>
      <c r="R1190" s="30">
        <v>5660</v>
      </c>
      <c r="S1190" s="31" t="e">
        <f>#N/A</f>
        <v>#N/A</v>
      </c>
      <c r="T1190" s="30">
        <v>1657</v>
      </c>
      <c r="AB1190" s="33" t="e">
        <f>#N/A</f>
        <v>#N/A</v>
      </c>
      <c r="AC1190" s="30">
        <v>2100</v>
      </c>
      <c r="AD1190" s="30" t="e">
        <f>#N/A</f>
        <v>#N/A</v>
      </c>
      <c r="AE1190" s="34">
        <v>0.84206896551724131</v>
      </c>
      <c r="AG1190" s="30" t="e">
        <f>#N/A</f>
        <v>#N/A</v>
      </c>
      <c r="AH1190" s="30" t="e">
        <f>#N/A</f>
        <v>#N/A</v>
      </c>
      <c r="AI1190" s="30">
        <v>4240</v>
      </c>
      <c r="AJ1190" s="30">
        <v>4240</v>
      </c>
      <c r="AK1190" s="26" t="s">
        <v>139</v>
      </c>
      <c r="AL1190" s="26">
        <v>25</v>
      </c>
      <c r="AM1190" s="26" t="s">
        <v>2598</v>
      </c>
      <c r="AU1190" s="26" t="s">
        <v>1526</v>
      </c>
      <c r="AV1190" s="26" t="s">
        <v>2599</v>
      </c>
      <c r="AW1190" s="26" t="s">
        <v>2600</v>
      </c>
      <c r="BB1190" s="26" t="s">
        <v>2488</v>
      </c>
      <c r="BC1190" s="26" t="s">
        <v>2442</v>
      </c>
      <c r="BD1190" s="37">
        <v>44041</v>
      </c>
      <c r="BE1190" s="30">
        <v>34930</v>
      </c>
      <c r="BF1190" s="30">
        <v>36155</v>
      </c>
      <c r="BG1190" s="37" t="s">
        <v>2443</v>
      </c>
      <c r="BI1190" s="37"/>
      <c r="BJ1190" s="37"/>
      <c r="BK1190" s="37"/>
      <c r="BL1190" s="37"/>
      <c r="BM1190" s="37"/>
      <c r="BN1190" s="26"/>
      <c r="BO1190" s="26"/>
      <c r="BP1190" s="26"/>
      <c r="BQ1190" s="38"/>
      <c r="BR1190" s="26"/>
      <c r="BS1190" s="26"/>
      <c r="BT1190" s="26"/>
      <c r="BU1190" s="26"/>
      <c r="BV1190" s="39"/>
    </row>
    <row r="1191" spans="1:74" ht="15" hidden="1" customHeight="1">
      <c r="A1191" s="26">
        <v>2020</v>
      </c>
      <c r="B1191" s="26">
        <v>1187</v>
      </c>
      <c r="C1191" s="26" t="s">
        <v>129</v>
      </c>
      <c r="D1191" s="26" t="s">
        <v>2433</v>
      </c>
      <c r="E1191" s="26" t="s">
        <v>2434</v>
      </c>
      <c r="F1191" s="27">
        <v>43978</v>
      </c>
      <c r="G1191" s="107" t="s">
        <v>2697</v>
      </c>
      <c r="H1191" s="26" t="s">
        <v>1402</v>
      </c>
      <c r="I1191" s="26" t="s">
        <v>1402</v>
      </c>
      <c r="J1191" s="28" t="s">
        <v>2698</v>
      </c>
      <c r="K1191" s="26" t="s">
        <v>135</v>
      </c>
      <c r="L1191" s="26" t="s">
        <v>2437</v>
      </c>
      <c r="M1191" s="26" t="s">
        <v>137</v>
      </c>
      <c r="N1191" s="26" t="s">
        <v>138</v>
      </c>
      <c r="O1191" s="26" t="s">
        <v>138</v>
      </c>
      <c r="Q1191" s="30">
        <v>63</v>
      </c>
      <c r="R1191" s="30">
        <v>3450</v>
      </c>
      <c r="S1191" s="31" t="e">
        <f>#N/A</f>
        <v>#N/A</v>
      </c>
      <c r="T1191" s="30">
        <v>956</v>
      </c>
      <c r="AB1191" s="33" t="e">
        <f>#N/A</f>
        <v>#N/A</v>
      </c>
      <c r="AC1191" s="30">
        <v>2100</v>
      </c>
      <c r="AD1191" s="30" t="e">
        <f>#N/A</f>
        <v>#N/A</v>
      </c>
      <c r="AE1191" s="34">
        <v>0.84</v>
      </c>
      <c r="AG1191" s="30" t="e">
        <f>#N/A</f>
        <v>#N/A</v>
      </c>
      <c r="AH1191" s="30" t="e">
        <f>#N/A</f>
        <v>#N/A</v>
      </c>
      <c r="AI1191" s="30">
        <v>2768</v>
      </c>
      <c r="AJ1191" s="30">
        <v>2768</v>
      </c>
      <c r="AK1191" s="26" t="s">
        <v>139</v>
      </c>
      <c r="AL1191" s="26">
        <v>25</v>
      </c>
      <c r="AM1191" s="26" t="s">
        <v>2598</v>
      </c>
      <c r="AU1191" s="26" t="s">
        <v>1526</v>
      </c>
      <c r="AV1191" s="26" t="s">
        <v>2599</v>
      </c>
      <c r="AW1191" s="26" t="s">
        <v>2600</v>
      </c>
      <c r="BB1191" s="26" t="s">
        <v>2488</v>
      </c>
      <c r="BC1191" s="26" t="s">
        <v>2442</v>
      </c>
      <c r="BD1191" s="37">
        <v>44041</v>
      </c>
      <c r="BE1191" s="30">
        <v>34930</v>
      </c>
      <c r="BF1191" s="30">
        <v>36155</v>
      </c>
      <c r="BG1191" s="37" t="s">
        <v>2443</v>
      </c>
      <c r="BI1191" s="37"/>
      <c r="BJ1191" s="37"/>
      <c r="BK1191" s="37"/>
      <c r="BL1191" s="37"/>
      <c r="BM1191" s="37"/>
      <c r="BN1191" s="26"/>
      <c r="BO1191" s="26"/>
      <c r="BP1191" s="26"/>
      <c r="BQ1191" s="38"/>
      <c r="BR1191" s="26"/>
      <c r="BS1191" s="26"/>
      <c r="BT1191" s="26"/>
      <c r="BU1191" s="26"/>
      <c r="BV1191" s="39"/>
    </row>
    <row r="1192" spans="1:74" ht="15" hidden="1" customHeight="1">
      <c r="A1192" s="26">
        <v>2020</v>
      </c>
      <c r="B1192" s="26">
        <v>1188</v>
      </c>
      <c r="C1192" s="26" t="s">
        <v>129</v>
      </c>
      <c r="D1192" s="26" t="s">
        <v>2433</v>
      </c>
      <c r="E1192" s="26" t="s">
        <v>2434</v>
      </c>
      <c r="F1192" s="27">
        <v>43978</v>
      </c>
      <c r="G1192" s="107" t="s">
        <v>2699</v>
      </c>
      <c r="H1192" s="26" t="s">
        <v>1402</v>
      </c>
      <c r="I1192" s="26" t="s">
        <v>1402</v>
      </c>
      <c r="J1192" s="28" t="s">
        <v>2700</v>
      </c>
      <c r="K1192" s="26" t="s">
        <v>135</v>
      </c>
      <c r="L1192" s="26" t="s">
        <v>2437</v>
      </c>
      <c r="M1192" s="26" t="s">
        <v>137</v>
      </c>
      <c r="N1192" s="26" t="s">
        <v>138</v>
      </c>
      <c r="O1192" s="26" t="s">
        <v>138</v>
      </c>
      <c r="Q1192" s="30">
        <v>69</v>
      </c>
      <c r="R1192" s="30">
        <v>7060</v>
      </c>
      <c r="S1192" s="31" t="e">
        <f>#N/A</f>
        <v>#N/A</v>
      </c>
      <c r="T1192" s="30">
        <v>1859</v>
      </c>
      <c r="AB1192" s="33" t="e">
        <f>#N/A</f>
        <v>#N/A</v>
      </c>
      <c r="AC1192" s="30">
        <v>2100</v>
      </c>
      <c r="AD1192" s="30" t="e">
        <f>#N/A</f>
        <v>#N/A</v>
      </c>
      <c r="AE1192" s="34">
        <v>0.87</v>
      </c>
      <c r="AG1192" s="30" t="e">
        <f>#N/A</f>
        <v>#N/A</v>
      </c>
      <c r="AH1192" s="30" t="e">
        <f>#N/A</f>
        <v>#N/A</v>
      </c>
      <c r="AI1192" s="30">
        <v>5664</v>
      </c>
      <c r="AJ1192" s="30">
        <v>5664</v>
      </c>
      <c r="AK1192" s="26" t="s">
        <v>139</v>
      </c>
      <c r="AL1192" s="26">
        <v>25</v>
      </c>
      <c r="AM1192" s="26" t="s">
        <v>2598</v>
      </c>
      <c r="AU1192" s="26" t="s">
        <v>1526</v>
      </c>
      <c r="AV1192" s="26" t="s">
        <v>2599</v>
      </c>
      <c r="AW1192" s="26" t="s">
        <v>2600</v>
      </c>
      <c r="BB1192" s="26" t="s">
        <v>2488</v>
      </c>
      <c r="BC1192" s="26" t="s">
        <v>2442</v>
      </c>
      <c r="BD1192" s="37">
        <v>44041</v>
      </c>
      <c r="BE1192" s="30">
        <v>34930</v>
      </c>
      <c r="BF1192" s="30">
        <v>36155</v>
      </c>
      <c r="BG1192" s="37" t="s">
        <v>2443</v>
      </c>
      <c r="BI1192" s="37"/>
      <c r="BJ1192" s="37"/>
      <c r="BK1192" s="37"/>
      <c r="BL1192" s="37"/>
      <c r="BM1192" s="37"/>
      <c r="BN1192" s="26"/>
      <c r="BO1192" s="26"/>
      <c r="BP1192" s="26"/>
      <c r="BQ1192" s="38"/>
      <c r="BR1192" s="26"/>
      <c r="BS1192" s="26"/>
      <c r="BT1192" s="26"/>
      <c r="BU1192" s="26"/>
      <c r="BV1192" s="39"/>
    </row>
    <row r="1193" spans="1:74" ht="15" hidden="1" customHeight="1">
      <c r="A1193" s="26">
        <v>2020</v>
      </c>
      <c r="B1193" s="26">
        <v>1189</v>
      </c>
      <c r="C1193" s="26" t="s">
        <v>129</v>
      </c>
      <c r="D1193" s="26" t="s">
        <v>2433</v>
      </c>
      <c r="E1193" s="26" t="s">
        <v>2434</v>
      </c>
      <c r="F1193" s="27">
        <v>43978</v>
      </c>
      <c r="G1193" s="107" t="s">
        <v>2701</v>
      </c>
      <c r="H1193" s="26" t="s">
        <v>1402</v>
      </c>
      <c r="I1193" s="26" t="s">
        <v>1402</v>
      </c>
      <c r="J1193" s="28" t="s">
        <v>2702</v>
      </c>
      <c r="K1193" s="26" t="s">
        <v>135</v>
      </c>
      <c r="L1193" s="26" t="s">
        <v>2437</v>
      </c>
      <c r="M1193" s="26" t="s">
        <v>137</v>
      </c>
      <c r="N1193" s="26" t="s">
        <v>138</v>
      </c>
      <c r="O1193" s="26" t="s">
        <v>138</v>
      </c>
      <c r="Q1193" s="30">
        <v>76</v>
      </c>
      <c r="R1193" s="30">
        <v>6060</v>
      </c>
      <c r="S1193" s="31" t="e">
        <f>#N/A</f>
        <v>#N/A</v>
      </c>
      <c r="T1193" s="30">
        <v>1606</v>
      </c>
      <c r="AB1193" s="33" t="e">
        <f>#N/A</f>
        <v>#N/A</v>
      </c>
      <c r="AC1193" s="30">
        <v>2100</v>
      </c>
      <c r="AD1193" s="30" t="e">
        <f>#N/A</f>
        <v>#N/A</v>
      </c>
      <c r="AE1193" s="34">
        <v>0.87</v>
      </c>
      <c r="AG1193" s="30" t="e">
        <f>#N/A</f>
        <v>#N/A</v>
      </c>
      <c r="AH1193" s="30" t="e">
        <f>#N/A</f>
        <v>#N/A</v>
      </c>
      <c r="AI1193" s="30">
        <v>4861</v>
      </c>
      <c r="AJ1193" s="30">
        <v>4861</v>
      </c>
      <c r="AK1193" s="26" t="s">
        <v>139</v>
      </c>
      <c r="AL1193" s="26">
        <v>25</v>
      </c>
      <c r="AM1193" s="26" t="s">
        <v>2598</v>
      </c>
      <c r="AU1193" s="26" t="s">
        <v>1526</v>
      </c>
      <c r="AV1193" s="26" t="s">
        <v>2599</v>
      </c>
      <c r="AW1193" s="26" t="s">
        <v>2600</v>
      </c>
      <c r="BB1193" s="26" t="s">
        <v>2488</v>
      </c>
      <c r="BC1193" s="26" t="s">
        <v>2442</v>
      </c>
      <c r="BD1193" s="37">
        <v>44041</v>
      </c>
      <c r="BE1193" s="30">
        <v>34930</v>
      </c>
      <c r="BF1193" s="30">
        <v>36155</v>
      </c>
      <c r="BG1193" s="37" t="s">
        <v>2443</v>
      </c>
      <c r="BI1193" s="37"/>
      <c r="BJ1193" s="37"/>
      <c r="BK1193" s="37"/>
      <c r="BL1193" s="37"/>
      <c r="BM1193" s="37"/>
      <c r="BN1193" s="26"/>
      <c r="BO1193" s="26"/>
      <c r="BP1193" s="26"/>
      <c r="BQ1193" s="38"/>
      <c r="BR1193" s="26"/>
      <c r="BS1193" s="26"/>
      <c r="BT1193" s="26"/>
      <c r="BU1193" s="26"/>
      <c r="BV1193" s="39"/>
    </row>
    <row r="1194" spans="1:74" ht="15" hidden="1" customHeight="1">
      <c r="A1194" s="26">
        <v>2020</v>
      </c>
      <c r="B1194" s="26">
        <v>1190</v>
      </c>
      <c r="C1194" s="26" t="s">
        <v>129</v>
      </c>
      <c r="D1194" s="26" t="s">
        <v>2433</v>
      </c>
      <c r="E1194" s="26" t="s">
        <v>2434</v>
      </c>
      <c r="F1194" s="27">
        <v>43978</v>
      </c>
      <c r="G1194" s="107" t="s">
        <v>2703</v>
      </c>
      <c r="H1194" s="26" t="s">
        <v>1402</v>
      </c>
      <c r="I1194" s="26" t="s">
        <v>1402</v>
      </c>
      <c r="J1194" s="28" t="s">
        <v>2704</v>
      </c>
      <c r="K1194" s="26" t="s">
        <v>135</v>
      </c>
      <c r="L1194" s="26" t="s">
        <v>2437</v>
      </c>
      <c r="M1194" s="26" t="s">
        <v>137</v>
      </c>
      <c r="N1194" s="26" t="s">
        <v>138</v>
      </c>
      <c r="O1194" s="26" t="s">
        <v>138</v>
      </c>
      <c r="Q1194" s="30">
        <v>77</v>
      </c>
      <c r="R1194" s="30">
        <v>7390</v>
      </c>
      <c r="S1194" s="31" t="e">
        <f>#N/A</f>
        <v>#N/A</v>
      </c>
      <c r="T1194" s="30">
        <v>1773</v>
      </c>
      <c r="AB1194" s="33" t="e">
        <f>#N/A</f>
        <v>#N/A</v>
      </c>
      <c r="AC1194" s="30">
        <v>2100</v>
      </c>
      <c r="AD1194" s="30" t="e">
        <f>#N/A</f>
        <v>#N/A</v>
      </c>
      <c r="AE1194" s="34">
        <v>0.88</v>
      </c>
      <c r="AG1194" s="30" t="e">
        <f>#N/A</f>
        <v>#N/A</v>
      </c>
      <c r="AH1194" s="30" t="e">
        <f>#N/A</f>
        <v>#N/A</v>
      </c>
      <c r="AI1194" s="30">
        <v>5928</v>
      </c>
      <c r="AJ1194" s="30">
        <v>5928</v>
      </c>
      <c r="AK1194" s="26" t="s">
        <v>139</v>
      </c>
      <c r="AL1194" s="26">
        <v>25</v>
      </c>
      <c r="AM1194" s="26" t="s">
        <v>2598</v>
      </c>
      <c r="AU1194" s="26" t="s">
        <v>1526</v>
      </c>
      <c r="AV1194" s="26" t="s">
        <v>2599</v>
      </c>
      <c r="AW1194" s="26" t="s">
        <v>2600</v>
      </c>
      <c r="BB1194" s="26" t="s">
        <v>2488</v>
      </c>
      <c r="BC1194" s="26" t="s">
        <v>2442</v>
      </c>
      <c r="BD1194" s="37">
        <v>44041</v>
      </c>
      <c r="BE1194" s="30">
        <v>34930</v>
      </c>
      <c r="BF1194" s="30">
        <v>36155</v>
      </c>
      <c r="BG1194" s="37" t="s">
        <v>2443</v>
      </c>
      <c r="BI1194" s="37"/>
      <c r="BJ1194" s="37"/>
      <c r="BK1194" s="37"/>
      <c r="BL1194" s="37"/>
      <c r="BM1194" s="37"/>
      <c r="BN1194" s="26"/>
      <c r="BO1194" s="26"/>
      <c r="BP1194" s="26"/>
      <c r="BQ1194" s="38"/>
      <c r="BR1194" s="26"/>
      <c r="BS1194" s="26"/>
      <c r="BT1194" s="26"/>
      <c r="BU1194" s="26"/>
      <c r="BV1194" s="39"/>
    </row>
    <row r="1195" spans="1:74" ht="15" hidden="1" customHeight="1">
      <c r="A1195" s="26">
        <v>2020</v>
      </c>
      <c r="B1195" s="26">
        <v>1191</v>
      </c>
      <c r="C1195" s="26" t="s">
        <v>129</v>
      </c>
      <c r="D1195" s="26" t="s">
        <v>2433</v>
      </c>
      <c r="E1195" s="26" t="s">
        <v>2434</v>
      </c>
      <c r="F1195" s="27">
        <v>43978</v>
      </c>
      <c r="G1195" s="107" t="s">
        <v>2705</v>
      </c>
      <c r="H1195" s="26" t="s">
        <v>1402</v>
      </c>
      <c r="I1195" s="26" t="s">
        <v>1402</v>
      </c>
      <c r="J1195" s="28" t="s">
        <v>2706</v>
      </c>
      <c r="K1195" s="26" t="s">
        <v>135</v>
      </c>
      <c r="L1195" s="26" t="s">
        <v>2437</v>
      </c>
      <c r="M1195" s="26" t="s">
        <v>137</v>
      </c>
      <c r="N1195" s="26" t="s">
        <v>138</v>
      </c>
      <c r="O1195" s="26" t="s">
        <v>138</v>
      </c>
      <c r="Q1195" s="30">
        <v>78</v>
      </c>
      <c r="R1195" s="30">
        <v>6780</v>
      </c>
      <c r="S1195" s="31" t="e">
        <f>#N/A</f>
        <v>#N/A</v>
      </c>
      <c r="T1195" s="30">
        <v>1652</v>
      </c>
      <c r="AB1195" s="33" t="e">
        <f>#N/A</f>
        <v>#N/A</v>
      </c>
      <c r="AC1195" s="30">
        <v>2100</v>
      </c>
      <c r="AD1195" s="30" t="e">
        <f>#N/A</f>
        <v>#N/A</v>
      </c>
      <c r="AE1195" s="34">
        <v>0.88</v>
      </c>
      <c r="AG1195" s="30" t="e">
        <f>#N/A</f>
        <v>#N/A</v>
      </c>
      <c r="AH1195" s="30" t="e">
        <f>#N/A</f>
        <v>#N/A</v>
      </c>
      <c r="AI1195" s="30">
        <v>5439</v>
      </c>
      <c r="AJ1195" s="30">
        <v>5439</v>
      </c>
      <c r="AK1195" s="26" t="s">
        <v>139</v>
      </c>
      <c r="AL1195" s="26">
        <v>25</v>
      </c>
      <c r="AM1195" s="26" t="s">
        <v>2598</v>
      </c>
      <c r="AU1195" s="26" t="s">
        <v>1526</v>
      </c>
      <c r="AV1195" s="26" t="s">
        <v>2599</v>
      </c>
      <c r="AW1195" s="26" t="s">
        <v>2600</v>
      </c>
      <c r="BB1195" s="26" t="s">
        <v>2488</v>
      </c>
      <c r="BC1195" s="26" t="s">
        <v>2442</v>
      </c>
      <c r="BD1195" s="37">
        <v>44041</v>
      </c>
      <c r="BE1195" s="30">
        <v>34930</v>
      </c>
      <c r="BF1195" s="30">
        <v>36155</v>
      </c>
      <c r="BG1195" s="37" t="s">
        <v>2443</v>
      </c>
      <c r="BI1195" s="37"/>
      <c r="BJ1195" s="37"/>
      <c r="BK1195" s="37"/>
      <c r="BL1195" s="37"/>
      <c r="BM1195" s="37"/>
      <c r="BN1195" s="26"/>
      <c r="BO1195" s="26"/>
      <c r="BP1195" s="26"/>
      <c r="BQ1195" s="38"/>
      <c r="BR1195" s="26"/>
      <c r="BS1195" s="26"/>
      <c r="BT1195" s="26"/>
      <c r="BU1195" s="26"/>
      <c r="BV1195" s="39"/>
    </row>
    <row r="1196" spans="1:74" ht="15" hidden="1" customHeight="1">
      <c r="A1196" s="26">
        <v>2020</v>
      </c>
      <c r="B1196" s="26">
        <v>1192</v>
      </c>
      <c r="C1196" s="26" t="s">
        <v>129</v>
      </c>
      <c r="D1196" s="26" t="s">
        <v>2433</v>
      </c>
      <c r="E1196" s="26" t="s">
        <v>2434</v>
      </c>
      <c r="F1196" s="27">
        <v>43978</v>
      </c>
      <c r="G1196" s="107" t="s">
        <v>2707</v>
      </c>
      <c r="H1196" s="26" t="s">
        <v>1402</v>
      </c>
      <c r="I1196" s="26" t="s">
        <v>1402</v>
      </c>
      <c r="J1196" s="28" t="s">
        <v>2708</v>
      </c>
      <c r="K1196" s="26" t="s">
        <v>135</v>
      </c>
      <c r="L1196" s="26" t="s">
        <v>2437</v>
      </c>
      <c r="M1196" s="26" t="s">
        <v>137</v>
      </c>
      <c r="N1196" s="26" t="s">
        <v>138</v>
      </c>
      <c r="O1196" s="26" t="s">
        <v>138</v>
      </c>
      <c r="Q1196" s="30">
        <v>74</v>
      </c>
      <c r="R1196" s="30">
        <v>5440</v>
      </c>
      <c r="S1196" s="31" t="e">
        <f>#N/A</f>
        <v>#N/A</v>
      </c>
      <c r="T1196" s="30">
        <v>1487</v>
      </c>
      <c r="AB1196" s="33" t="e">
        <f>#N/A</f>
        <v>#N/A</v>
      </c>
      <c r="AC1196" s="30">
        <v>2100</v>
      </c>
      <c r="AD1196" s="30" t="e">
        <f>#N/A</f>
        <v>#N/A</v>
      </c>
      <c r="AE1196" s="34">
        <v>0.98</v>
      </c>
      <c r="AG1196" s="30" t="e">
        <f>#N/A</f>
        <v>#N/A</v>
      </c>
      <c r="AH1196" s="30" t="e">
        <f>#N/A</f>
        <v>#N/A</v>
      </c>
      <c r="AI1196" s="30">
        <v>4364</v>
      </c>
      <c r="AJ1196" s="30">
        <v>4364</v>
      </c>
      <c r="AK1196" s="26" t="s">
        <v>139</v>
      </c>
      <c r="AL1196" s="26">
        <v>25</v>
      </c>
      <c r="AM1196" s="26" t="s">
        <v>2598</v>
      </c>
      <c r="AU1196" s="26" t="s">
        <v>1526</v>
      </c>
      <c r="AV1196" s="26" t="s">
        <v>2604</v>
      </c>
      <c r="AW1196" s="26" t="s">
        <v>2709</v>
      </c>
      <c r="BB1196" s="26" t="s">
        <v>2488</v>
      </c>
      <c r="BC1196" s="26" t="s">
        <v>2442</v>
      </c>
      <c r="BD1196" s="37">
        <v>44041</v>
      </c>
      <c r="BE1196" s="30">
        <v>34930</v>
      </c>
      <c r="BF1196" s="30">
        <v>36155</v>
      </c>
      <c r="BG1196" s="37" t="s">
        <v>2443</v>
      </c>
      <c r="BI1196" s="37"/>
      <c r="BJ1196" s="37"/>
      <c r="BK1196" s="37"/>
      <c r="BL1196" s="37"/>
      <c r="BM1196" s="37"/>
      <c r="BN1196" s="26"/>
      <c r="BO1196" s="26"/>
      <c r="BP1196" s="26"/>
      <c r="BQ1196" s="38"/>
      <c r="BR1196" s="26"/>
      <c r="BS1196" s="26"/>
      <c r="BT1196" s="26"/>
      <c r="BU1196" s="26"/>
      <c r="BV1196" s="39"/>
    </row>
    <row r="1197" spans="1:74" ht="15" hidden="1" customHeight="1">
      <c r="A1197" s="26">
        <v>2020</v>
      </c>
      <c r="B1197" s="26">
        <v>1193</v>
      </c>
      <c r="C1197" s="26" t="s">
        <v>129</v>
      </c>
      <c r="D1197" s="26" t="s">
        <v>2433</v>
      </c>
      <c r="E1197" s="26" t="s">
        <v>2434</v>
      </c>
      <c r="F1197" s="27">
        <v>43978</v>
      </c>
      <c r="G1197" s="107" t="s">
        <v>2710</v>
      </c>
      <c r="H1197" s="26" t="s">
        <v>1402</v>
      </c>
      <c r="I1197" s="26" t="s">
        <v>1402</v>
      </c>
      <c r="J1197" s="28" t="s">
        <v>1084</v>
      </c>
      <c r="K1197" s="26" t="s">
        <v>135</v>
      </c>
      <c r="L1197" s="26" t="s">
        <v>2437</v>
      </c>
      <c r="M1197" s="26" t="s">
        <v>137</v>
      </c>
      <c r="N1197" s="26" t="s">
        <v>138</v>
      </c>
      <c r="O1197" s="26" t="s">
        <v>138</v>
      </c>
      <c r="Q1197" s="30">
        <v>76</v>
      </c>
      <c r="R1197" s="30">
        <v>6750</v>
      </c>
      <c r="S1197" s="31" t="e">
        <f>#N/A</f>
        <v>#N/A</v>
      </c>
      <c r="T1197" s="30">
        <v>1744</v>
      </c>
      <c r="AB1197" s="33" t="e">
        <f>#N/A</f>
        <v>#N/A</v>
      </c>
      <c r="AC1197" s="30">
        <v>2100</v>
      </c>
      <c r="AD1197" s="30" t="e">
        <f>#N/A</f>
        <v>#N/A</v>
      </c>
      <c r="AE1197" s="34">
        <v>0.98</v>
      </c>
      <c r="AG1197" s="30" t="e">
        <f>#N/A</f>
        <v>#N/A</v>
      </c>
      <c r="AH1197" s="30" t="e">
        <f>#N/A</f>
        <v>#N/A</v>
      </c>
      <c r="AI1197" s="30">
        <v>5415</v>
      </c>
      <c r="AJ1197" s="30">
        <v>5415</v>
      </c>
      <c r="AK1197" s="26" t="s">
        <v>139</v>
      </c>
      <c r="AL1197" s="26">
        <v>25</v>
      </c>
      <c r="AM1197" s="26" t="s">
        <v>2598</v>
      </c>
      <c r="AU1197" s="26" t="s">
        <v>1526</v>
      </c>
      <c r="AV1197" s="26" t="s">
        <v>2604</v>
      </c>
      <c r="AW1197" s="26" t="s">
        <v>2709</v>
      </c>
      <c r="BB1197" s="26" t="s">
        <v>2488</v>
      </c>
      <c r="BC1197" s="26" t="s">
        <v>2442</v>
      </c>
      <c r="BD1197" s="37">
        <v>44041</v>
      </c>
      <c r="BE1197" s="30">
        <v>34930</v>
      </c>
      <c r="BF1197" s="30">
        <v>36155</v>
      </c>
      <c r="BG1197" s="37" t="s">
        <v>2443</v>
      </c>
      <c r="BI1197" s="37"/>
      <c r="BJ1197" s="37"/>
      <c r="BK1197" s="37"/>
      <c r="BL1197" s="37"/>
      <c r="BM1197" s="37"/>
      <c r="BN1197" s="26"/>
      <c r="BO1197" s="26"/>
      <c r="BP1197" s="26"/>
      <c r="BQ1197" s="38"/>
      <c r="BR1197" s="26"/>
      <c r="BS1197" s="26"/>
      <c r="BT1197" s="26"/>
      <c r="BU1197" s="26"/>
      <c r="BV1197" s="39"/>
    </row>
    <row r="1198" spans="1:74" ht="15" hidden="1" customHeight="1">
      <c r="A1198" s="26">
        <v>2020</v>
      </c>
      <c r="B1198" s="26">
        <v>1194</v>
      </c>
      <c r="C1198" s="26" t="s">
        <v>129</v>
      </c>
      <c r="D1198" s="26" t="s">
        <v>2433</v>
      </c>
      <c r="E1198" s="26" t="s">
        <v>2434</v>
      </c>
      <c r="F1198" s="27">
        <v>43978</v>
      </c>
      <c r="G1198" s="107" t="s">
        <v>2711</v>
      </c>
      <c r="H1198" s="26" t="s">
        <v>1402</v>
      </c>
      <c r="I1198" s="26" t="s">
        <v>1402</v>
      </c>
      <c r="J1198" s="28" t="s">
        <v>2712</v>
      </c>
      <c r="K1198" s="26" t="s">
        <v>135</v>
      </c>
      <c r="L1198" s="26" t="s">
        <v>2437</v>
      </c>
      <c r="M1198" s="26" t="s">
        <v>137</v>
      </c>
      <c r="N1198" s="26" t="s">
        <v>138</v>
      </c>
      <c r="O1198" s="26" t="s">
        <v>138</v>
      </c>
      <c r="Q1198" s="30">
        <v>70</v>
      </c>
      <c r="R1198" s="30">
        <v>4770</v>
      </c>
      <c r="S1198" s="31" t="e">
        <f>#N/A</f>
        <v>#N/A</v>
      </c>
      <c r="T1198" s="30">
        <v>1180</v>
      </c>
      <c r="AB1198" s="33" t="e">
        <f>#N/A</f>
        <v>#N/A</v>
      </c>
      <c r="AC1198" s="30">
        <v>2100</v>
      </c>
      <c r="AD1198" s="30" t="e">
        <f>#N/A</f>
        <v>#N/A</v>
      </c>
      <c r="AE1198" s="34">
        <v>0.98</v>
      </c>
      <c r="AG1198" s="30" t="e">
        <f>#N/A</f>
        <v>#N/A</v>
      </c>
      <c r="AH1198" s="30" t="e">
        <f>#N/A</f>
        <v>#N/A</v>
      </c>
      <c r="AI1198" s="30">
        <v>3800</v>
      </c>
      <c r="AJ1198" s="30">
        <v>3800</v>
      </c>
      <c r="AK1198" s="26" t="s">
        <v>139</v>
      </c>
      <c r="AL1198" s="26">
        <v>25</v>
      </c>
      <c r="AM1198" s="26" t="s">
        <v>2598</v>
      </c>
      <c r="AU1198" s="26" t="s">
        <v>1526</v>
      </c>
      <c r="AV1198" s="26" t="s">
        <v>2604</v>
      </c>
      <c r="AW1198" s="26" t="s">
        <v>2709</v>
      </c>
      <c r="BB1198" s="26" t="s">
        <v>2488</v>
      </c>
      <c r="BC1198" s="26" t="s">
        <v>2442</v>
      </c>
      <c r="BD1198" s="37">
        <v>44041</v>
      </c>
      <c r="BE1198" s="30">
        <v>34930</v>
      </c>
      <c r="BF1198" s="30">
        <v>36155</v>
      </c>
      <c r="BG1198" s="37" t="s">
        <v>2443</v>
      </c>
      <c r="BI1198" s="37"/>
      <c r="BJ1198" s="37"/>
      <c r="BK1198" s="37"/>
      <c r="BL1198" s="37"/>
      <c r="BM1198" s="37"/>
      <c r="BN1198" s="26"/>
      <c r="BO1198" s="26"/>
      <c r="BP1198" s="26"/>
      <c r="BQ1198" s="38"/>
      <c r="BR1198" s="26"/>
      <c r="BS1198" s="26"/>
      <c r="BT1198" s="26"/>
      <c r="BU1198" s="26"/>
      <c r="BV1198" s="39"/>
    </row>
    <row r="1199" spans="1:74" ht="15" hidden="1" customHeight="1">
      <c r="A1199" s="26">
        <v>2020</v>
      </c>
      <c r="B1199" s="26">
        <v>1195</v>
      </c>
      <c r="C1199" s="26" t="s">
        <v>129</v>
      </c>
      <c r="D1199" s="26" t="s">
        <v>2433</v>
      </c>
      <c r="E1199" s="26" t="s">
        <v>2434</v>
      </c>
      <c r="F1199" s="27">
        <v>43978</v>
      </c>
      <c r="G1199" s="107" t="s">
        <v>2713</v>
      </c>
      <c r="H1199" s="26" t="s">
        <v>1402</v>
      </c>
      <c r="I1199" s="26" t="s">
        <v>1402</v>
      </c>
      <c r="J1199" s="28" t="s">
        <v>2714</v>
      </c>
      <c r="K1199" s="26" t="s">
        <v>135</v>
      </c>
      <c r="L1199" s="26" t="s">
        <v>2437</v>
      </c>
      <c r="M1199" s="26" t="s">
        <v>137</v>
      </c>
      <c r="N1199" s="26" t="s">
        <v>138</v>
      </c>
      <c r="O1199" s="26" t="s">
        <v>138</v>
      </c>
      <c r="Q1199" s="30">
        <v>71</v>
      </c>
      <c r="R1199" s="30">
        <v>4990</v>
      </c>
      <c r="S1199" s="31" t="e">
        <f>#N/A</f>
        <v>#N/A</v>
      </c>
      <c r="T1199" s="30">
        <v>1261</v>
      </c>
      <c r="AB1199" s="33" t="e">
        <f>#N/A</f>
        <v>#N/A</v>
      </c>
      <c r="AC1199" s="30">
        <v>2100</v>
      </c>
      <c r="AD1199" s="30" t="e">
        <f>#N/A</f>
        <v>#N/A</v>
      </c>
      <c r="AE1199" s="34">
        <v>0.98</v>
      </c>
      <c r="AG1199" s="30" t="e">
        <f>#N/A</f>
        <v>#N/A</v>
      </c>
      <c r="AH1199" s="30" t="e">
        <f>#N/A</f>
        <v>#N/A</v>
      </c>
      <c r="AI1199" s="30">
        <v>4003</v>
      </c>
      <c r="AJ1199" s="30">
        <v>4003</v>
      </c>
      <c r="AK1199" s="26" t="s">
        <v>139</v>
      </c>
      <c r="AL1199" s="26">
        <v>25</v>
      </c>
      <c r="AM1199" s="26" t="s">
        <v>2598</v>
      </c>
      <c r="AU1199" s="26" t="s">
        <v>1526</v>
      </c>
      <c r="AV1199" s="26" t="s">
        <v>2604</v>
      </c>
      <c r="AW1199" s="26" t="s">
        <v>2709</v>
      </c>
      <c r="BB1199" s="26" t="s">
        <v>2488</v>
      </c>
      <c r="BC1199" s="26" t="s">
        <v>2442</v>
      </c>
      <c r="BD1199" s="37">
        <v>44041</v>
      </c>
      <c r="BE1199" s="30">
        <v>34930</v>
      </c>
      <c r="BF1199" s="30">
        <v>36155</v>
      </c>
      <c r="BG1199" s="37" t="s">
        <v>2443</v>
      </c>
      <c r="BI1199" s="37"/>
      <c r="BJ1199" s="37"/>
      <c r="BK1199" s="37"/>
      <c r="BL1199" s="37"/>
      <c r="BM1199" s="37"/>
      <c r="BN1199" s="26"/>
      <c r="BO1199" s="26"/>
      <c r="BP1199" s="26"/>
      <c r="BQ1199" s="38"/>
      <c r="BR1199" s="26"/>
      <c r="BS1199" s="26"/>
      <c r="BT1199" s="26"/>
      <c r="BU1199" s="26"/>
      <c r="BV1199" s="39"/>
    </row>
    <row r="1200" spans="1:74" s="52" customFormat="1" ht="15" hidden="1" customHeight="1">
      <c r="A1200" s="40">
        <v>2020</v>
      </c>
      <c r="B1200" s="40">
        <v>1196</v>
      </c>
      <c r="C1200" s="40" t="s">
        <v>129</v>
      </c>
      <c r="D1200" s="40" t="s">
        <v>2433</v>
      </c>
      <c r="E1200" s="40" t="s">
        <v>2434</v>
      </c>
      <c r="F1200" s="41">
        <v>43978</v>
      </c>
      <c r="G1200" s="114" t="s">
        <v>2715</v>
      </c>
      <c r="H1200" s="40" t="s">
        <v>1402</v>
      </c>
      <c r="I1200" s="40" t="s">
        <v>1402</v>
      </c>
      <c r="J1200" s="42" t="s">
        <v>2716</v>
      </c>
      <c r="K1200" s="40" t="s">
        <v>135</v>
      </c>
      <c r="L1200" s="40" t="s">
        <v>2437</v>
      </c>
      <c r="M1200" s="40" t="s">
        <v>137</v>
      </c>
      <c r="N1200" s="40" t="s">
        <v>138</v>
      </c>
      <c r="O1200" s="40" t="s">
        <v>138</v>
      </c>
      <c r="P1200" s="43"/>
      <c r="Q1200" s="36">
        <v>69</v>
      </c>
      <c r="R1200" s="36">
        <v>3910</v>
      </c>
      <c r="S1200" s="44" t="e">
        <f>#N/A</f>
        <v>#N/A</v>
      </c>
      <c r="T1200" s="36">
        <v>1033</v>
      </c>
      <c r="U1200" s="36"/>
      <c r="V1200" s="45"/>
      <c r="W1200" s="36"/>
      <c r="X1200" s="36"/>
      <c r="Y1200" s="36"/>
      <c r="Z1200" s="36"/>
      <c r="AA1200" s="36"/>
      <c r="AB1200" s="46" t="e">
        <f>#N/A</f>
        <v>#N/A</v>
      </c>
      <c r="AC1200" s="36">
        <v>2100</v>
      </c>
      <c r="AD1200" s="36" t="e">
        <f>#N/A</f>
        <v>#N/A</v>
      </c>
      <c r="AE1200" s="47">
        <v>0.89</v>
      </c>
      <c r="AF1200" s="48"/>
      <c r="AG1200" s="36" t="e">
        <f>#N/A</f>
        <v>#N/A</v>
      </c>
      <c r="AH1200" s="36" t="e">
        <f>#N/A</f>
        <v>#N/A</v>
      </c>
      <c r="AI1200" s="36">
        <v>0</v>
      </c>
      <c r="AJ1200" s="36">
        <v>0</v>
      </c>
      <c r="AK1200" s="40" t="s">
        <v>139</v>
      </c>
      <c r="AL1200" s="40">
        <v>25</v>
      </c>
      <c r="AM1200" s="40" t="s">
        <v>2598</v>
      </c>
      <c r="AN1200" s="40" t="s">
        <v>2717</v>
      </c>
      <c r="AO1200" s="36"/>
      <c r="AP1200" s="36"/>
      <c r="AQ1200" s="36"/>
      <c r="AR1200" s="36">
        <v>8211</v>
      </c>
      <c r="AS1200" s="36"/>
      <c r="AT1200" s="36">
        <f>+AR1200</f>
        <v>8211</v>
      </c>
      <c r="AU1200" s="40" t="s">
        <v>1526</v>
      </c>
      <c r="AV1200" s="40" t="s">
        <v>2604</v>
      </c>
      <c r="AW1200" s="40" t="s">
        <v>2709</v>
      </c>
      <c r="AX1200" s="40"/>
      <c r="AY1200" s="40"/>
      <c r="AZ1200" s="40"/>
      <c r="BA1200" s="40"/>
      <c r="BB1200" s="40" t="s">
        <v>2488</v>
      </c>
      <c r="BC1200" s="40"/>
      <c r="BD1200" s="49"/>
      <c r="BE1200" s="36"/>
      <c r="BF1200" s="36">
        <v>36155</v>
      </c>
      <c r="BG1200" s="49"/>
      <c r="BH1200" s="49"/>
      <c r="BI1200" s="49"/>
      <c r="BJ1200" s="49"/>
      <c r="BK1200" s="49"/>
      <c r="BL1200" s="49"/>
      <c r="BM1200" s="49"/>
      <c r="BN1200" s="40"/>
      <c r="BO1200" s="40"/>
      <c r="BP1200" s="40"/>
      <c r="BQ1200" s="50"/>
      <c r="BR1200" s="40"/>
      <c r="BS1200" s="40"/>
      <c r="BT1200" s="40"/>
      <c r="BU1200" s="40"/>
      <c r="BV1200" s="51"/>
    </row>
    <row r="1201" spans="1:74" s="52" customFormat="1" ht="15" hidden="1" customHeight="1">
      <c r="A1201" s="40">
        <v>2020</v>
      </c>
      <c r="B1201" s="40">
        <v>1197</v>
      </c>
      <c r="C1201" s="40" t="s">
        <v>129</v>
      </c>
      <c r="D1201" s="40" t="s">
        <v>2433</v>
      </c>
      <c r="E1201" s="40" t="s">
        <v>2434</v>
      </c>
      <c r="F1201" s="41">
        <v>43978</v>
      </c>
      <c r="G1201" s="114" t="s">
        <v>2718</v>
      </c>
      <c r="H1201" s="40" t="s">
        <v>1402</v>
      </c>
      <c r="I1201" s="40" t="s">
        <v>1402</v>
      </c>
      <c r="J1201" s="42" t="s">
        <v>2719</v>
      </c>
      <c r="K1201" s="40" t="s">
        <v>135</v>
      </c>
      <c r="L1201" s="40" t="s">
        <v>2437</v>
      </c>
      <c r="M1201" s="40" t="s">
        <v>137</v>
      </c>
      <c r="N1201" s="40" t="s">
        <v>138</v>
      </c>
      <c r="O1201" s="40" t="s">
        <v>138</v>
      </c>
      <c r="P1201" s="43"/>
      <c r="Q1201" s="36">
        <v>72</v>
      </c>
      <c r="R1201" s="36">
        <v>4530</v>
      </c>
      <c r="S1201" s="44" t="e">
        <f>#N/A</f>
        <v>#N/A</v>
      </c>
      <c r="T1201" s="36">
        <v>1246</v>
      </c>
      <c r="U1201" s="36"/>
      <c r="V1201" s="45"/>
      <c r="W1201" s="36"/>
      <c r="X1201" s="36"/>
      <c r="Y1201" s="36"/>
      <c r="Z1201" s="36"/>
      <c r="AA1201" s="36"/>
      <c r="AB1201" s="46" t="e">
        <f>#N/A</f>
        <v>#N/A</v>
      </c>
      <c r="AC1201" s="36">
        <v>2100</v>
      </c>
      <c r="AD1201" s="36" t="e">
        <f>#N/A</f>
        <v>#N/A</v>
      </c>
      <c r="AE1201" s="47">
        <v>0.89</v>
      </c>
      <c r="AF1201" s="48"/>
      <c r="AG1201" s="36" t="e">
        <f>#N/A</f>
        <v>#N/A</v>
      </c>
      <c r="AH1201" s="36" t="e">
        <f>#N/A</f>
        <v>#N/A</v>
      </c>
      <c r="AI1201" s="36">
        <v>0</v>
      </c>
      <c r="AJ1201" s="36">
        <v>0</v>
      </c>
      <c r="AK1201" s="40" t="s">
        <v>139</v>
      </c>
      <c r="AL1201" s="40">
        <v>25</v>
      </c>
      <c r="AM1201" s="40" t="s">
        <v>2598</v>
      </c>
      <c r="AN1201" s="40" t="s">
        <v>2717</v>
      </c>
      <c r="AO1201" s="36"/>
      <c r="AP1201" s="36"/>
      <c r="AQ1201" s="36"/>
      <c r="AR1201" s="36">
        <v>9513</v>
      </c>
      <c r="AS1201" s="36"/>
      <c r="AT1201" s="36">
        <f>+AR1201</f>
        <v>9513</v>
      </c>
      <c r="AU1201" s="40" t="s">
        <v>1526</v>
      </c>
      <c r="AV1201" s="40" t="s">
        <v>2604</v>
      </c>
      <c r="AW1201" s="40" t="s">
        <v>2709</v>
      </c>
      <c r="AX1201" s="40"/>
      <c r="AY1201" s="40"/>
      <c r="AZ1201" s="40"/>
      <c r="BA1201" s="40"/>
      <c r="BB1201" s="40" t="s">
        <v>2488</v>
      </c>
      <c r="BC1201" s="40"/>
      <c r="BD1201" s="49"/>
      <c r="BE1201" s="36"/>
      <c r="BF1201" s="36">
        <v>36155</v>
      </c>
      <c r="BG1201" s="49"/>
      <c r="BH1201" s="49"/>
      <c r="BI1201" s="49"/>
      <c r="BJ1201" s="49"/>
      <c r="BK1201" s="49"/>
      <c r="BL1201" s="49"/>
      <c r="BM1201" s="49"/>
      <c r="BN1201" s="40"/>
      <c r="BO1201" s="40"/>
      <c r="BP1201" s="40"/>
      <c r="BQ1201" s="50"/>
      <c r="BR1201" s="40"/>
      <c r="BS1201" s="40"/>
      <c r="BT1201" s="40"/>
      <c r="BU1201" s="40"/>
      <c r="BV1201" s="51"/>
    </row>
    <row r="1202" spans="1:74" ht="15" hidden="1" customHeight="1">
      <c r="A1202" s="26">
        <v>2020</v>
      </c>
      <c r="B1202" s="26">
        <v>1198</v>
      </c>
      <c r="C1202" s="26" t="s">
        <v>129</v>
      </c>
      <c r="D1202" s="26" t="s">
        <v>2433</v>
      </c>
      <c r="E1202" s="26" t="s">
        <v>2434</v>
      </c>
      <c r="F1202" s="27">
        <v>43978</v>
      </c>
      <c r="G1202" s="107" t="s">
        <v>2720</v>
      </c>
      <c r="H1202" s="26" t="s">
        <v>1402</v>
      </c>
      <c r="I1202" s="26" t="s">
        <v>1402</v>
      </c>
      <c r="J1202" s="28" t="s">
        <v>2721</v>
      </c>
      <c r="K1202" s="26" t="s">
        <v>135</v>
      </c>
      <c r="L1202" s="26" t="s">
        <v>2437</v>
      </c>
      <c r="M1202" s="26" t="s">
        <v>137</v>
      </c>
      <c r="N1202" s="26" t="s">
        <v>138</v>
      </c>
      <c r="O1202" s="26" t="s">
        <v>138</v>
      </c>
      <c r="Q1202" s="30">
        <v>74</v>
      </c>
      <c r="R1202" s="30">
        <v>5640</v>
      </c>
      <c r="S1202" s="31" t="e">
        <f>#N/A</f>
        <v>#N/A</v>
      </c>
      <c r="T1202" s="30">
        <v>1348</v>
      </c>
      <c r="AB1202" s="33" t="e">
        <f>#N/A</f>
        <v>#N/A</v>
      </c>
      <c r="AC1202" s="30">
        <v>2100</v>
      </c>
      <c r="AD1202" s="30" t="e">
        <f>#N/A</f>
        <v>#N/A</v>
      </c>
      <c r="AE1202" s="34">
        <v>0.94</v>
      </c>
      <c r="AG1202" s="30" t="e">
        <f>#N/A</f>
        <v>#N/A</v>
      </c>
      <c r="AH1202" s="30" t="e">
        <f>#N/A</f>
        <v>#N/A</v>
      </c>
      <c r="AI1202" s="30">
        <v>4524</v>
      </c>
      <c r="AJ1202" s="30">
        <v>4524</v>
      </c>
      <c r="AK1202" s="26" t="s">
        <v>139</v>
      </c>
      <c r="AL1202" s="26">
        <v>25</v>
      </c>
      <c r="AM1202" s="26" t="s">
        <v>2598</v>
      </c>
      <c r="AU1202" s="26" t="s">
        <v>1526</v>
      </c>
      <c r="AV1202" s="26" t="s">
        <v>2604</v>
      </c>
      <c r="AW1202" s="26" t="s">
        <v>2709</v>
      </c>
      <c r="BB1202" s="26" t="s">
        <v>2488</v>
      </c>
      <c r="BC1202" s="26" t="s">
        <v>2442</v>
      </c>
      <c r="BD1202" s="37">
        <v>44041</v>
      </c>
      <c r="BE1202" s="30">
        <v>34930</v>
      </c>
      <c r="BF1202" s="30">
        <v>36155</v>
      </c>
      <c r="BG1202" s="37" t="s">
        <v>2443</v>
      </c>
      <c r="BI1202" s="37"/>
      <c r="BJ1202" s="37"/>
      <c r="BK1202" s="37"/>
      <c r="BL1202" s="37"/>
      <c r="BM1202" s="37"/>
      <c r="BN1202" s="26"/>
      <c r="BO1202" s="26"/>
      <c r="BP1202" s="26"/>
      <c r="BQ1202" s="38"/>
      <c r="BR1202" s="26"/>
      <c r="BS1202" s="26"/>
      <c r="BT1202" s="26"/>
      <c r="BU1202" s="26"/>
      <c r="BV1202" s="39"/>
    </row>
    <row r="1203" spans="1:74" ht="15" hidden="1" customHeight="1">
      <c r="A1203" s="26">
        <v>2020</v>
      </c>
      <c r="B1203" s="26">
        <v>1199</v>
      </c>
      <c r="C1203" s="26" t="s">
        <v>129</v>
      </c>
      <c r="D1203" s="26" t="s">
        <v>2433</v>
      </c>
      <c r="E1203" s="26" t="s">
        <v>2434</v>
      </c>
      <c r="F1203" s="27">
        <v>43978</v>
      </c>
      <c r="G1203" s="107" t="s">
        <v>2722</v>
      </c>
      <c r="H1203" s="26" t="s">
        <v>1402</v>
      </c>
      <c r="I1203" s="26" t="s">
        <v>1402</v>
      </c>
      <c r="J1203" s="28" t="s">
        <v>2723</v>
      </c>
      <c r="K1203" s="26" t="s">
        <v>135</v>
      </c>
      <c r="L1203" s="26" t="s">
        <v>2437</v>
      </c>
      <c r="M1203" s="26" t="s">
        <v>137</v>
      </c>
      <c r="N1203" s="26" t="s">
        <v>138</v>
      </c>
      <c r="O1203" s="26" t="s">
        <v>138</v>
      </c>
      <c r="Q1203" s="30">
        <v>73</v>
      </c>
      <c r="R1203" s="30">
        <v>5570</v>
      </c>
      <c r="S1203" s="31" t="e">
        <f>#N/A</f>
        <v>#N/A</v>
      </c>
      <c r="T1203" s="30">
        <v>1607</v>
      </c>
      <c r="AB1203" s="33" t="e">
        <f>#N/A</f>
        <v>#N/A</v>
      </c>
      <c r="AC1203" s="30">
        <v>2100</v>
      </c>
      <c r="AD1203" s="30" t="e">
        <f>#N/A</f>
        <v>#N/A</v>
      </c>
      <c r="AE1203" s="34">
        <v>0.94</v>
      </c>
      <c r="AG1203" s="30" t="e">
        <f>#N/A</f>
        <v>#N/A</v>
      </c>
      <c r="AH1203" s="30" t="e">
        <f>#N/A</f>
        <v>#N/A</v>
      </c>
      <c r="AI1203" s="30">
        <v>4468</v>
      </c>
      <c r="AJ1203" s="30">
        <v>4468</v>
      </c>
      <c r="AK1203" s="26" t="s">
        <v>139</v>
      </c>
      <c r="AL1203" s="26">
        <v>25</v>
      </c>
      <c r="AM1203" s="26" t="s">
        <v>2598</v>
      </c>
      <c r="AU1203" s="26" t="s">
        <v>1526</v>
      </c>
      <c r="AV1203" s="26" t="s">
        <v>2604</v>
      </c>
      <c r="AW1203" s="26" t="s">
        <v>2709</v>
      </c>
      <c r="BB1203" s="26" t="s">
        <v>2488</v>
      </c>
      <c r="BC1203" s="26" t="s">
        <v>2442</v>
      </c>
      <c r="BD1203" s="37">
        <v>44041</v>
      </c>
      <c r="BE1203" s="30">
        <v>34930</v>
      </c>
      <c r="BF1203" s="30">
        <v>36155</v>
      </c>
      <c r="BG1203" s="37" t="s">
        <v>2443</v>
      </c>
      <c r="BI1203" s="37"/>
      <c r="BJ1203" s="37"/>
      <c r="BK1203" s="37"/>
      <c r="BL1203" s="37"/>
      <c r="BM1203" s="37"/>
      <c r="BN1203" s="26"/>
      <c r="BO1203" s="26"/>
      <c r="BP1203" s="26"/>
      <c r="BQ1203" s="38"/>
      <c r="BR1203" s="26"/>
      <c r="BS1203" s="26"/>
      <c r="BT1203" s="26"/>
      <c r="BU1203" s="26"/>
      <c r="BV1203" s="39"/>
    </row>
    <row r="1204" spans="1:74" ht="15" hidden="1" customHeight="1">
      <c r="A1204" s="26">
        <v>2020</v>
      </c>
      <c r="B1204" s="26">
        <v>1200</v>
      </c>
      <c r="C1204" s="26" t="s">
        <v>129</v>
      </c>
      <c r="D1204" s="26" t="s">
        <v>2433</v>
      </c>
      <c r="E1204" s="26" t="s">
        <v>2434</v>
      </c>
      <c r="F1204" s="27">
        <v>43978</v>
      </c>
      <c r="G1204" s="107" t="s">
        <v>2724</v>
      </c>
      <c r="H1204" s="26" t="s">
        <v>1402</v>
      </c>
      <c r="I1204" s="26" t="s">
        <v>1402</v>
      </c>
      <c r="J1204" s="28" t="s">
        <v>2725</v>
      </c>
      <c r="K1204" s="26" t="s">
        <v>135</v>
      </c>
      <c r="L1204" s="26" t="s">
        <v>2437</v>
      </c>
      <c r="M1204" s="26" t="s">
        <v>137</v>
      </c>
      <c r="N1204" s="26" t="s">
        <v>138</v>
      </c>
      <c r="O1204" s="26" t="s">
        <v>138</v>
      </c>
      <c r="Q1204" s="30">
        <v>81</v>
      </c>
      <c r="R1204" s="30">
        <v>8170</v>
      </c>
      <c r="S1204" s="31" t="e">
        <f>#N/A</f>
        <v>#N/A</v>
      </c>
      <c r="T1204" s="30">
        <v>1988</v>
      </c>
      <c r="AB1204" s="33" t="e">
        <f>#N/A</f>
        <v>#N/A</v>
      </c>
      <c r="AC1204" s="30">
        <v>2100</v>
      </c>
      <c r="AD1204" s="30" t="e">
        <f>#N/A</f>
        <v>#N/A</v>
      </c>
      <c r="AE1204" s="34">
        <v>0.84</v>
      </c>
      <c r="AG1204" s="30" t="e">
        <f>#N/A</f>
        <v>#N/A</v>
      </c>
      <c r="AH1204" s="30" t="e">
        <f>#N/A</f>
        <v>#N/A</v>
      </c>
      <c r="AI1204" s="30">
        <v>6554</v>
      </c>
      <c r="AJ1204" s="30">
        <v>6554</v>
      </c>
      <c r="AK1204" s="26" t="s">
        <v>139</v>
      </c>
      <c r="AL1204" s="26">
        <v>25</v>
      </c>
      <c r="AM1204" s="26" t="s">
        <v>2598</v>
      </c>
      <c r="AU1204" s="26" t="s">
        <v>1526</v>
      </c>
      <c r="AV1204" s="26" t="s">
        <v>2604</v>
      </c>
      <c r="AW1204" s="26" t="s">
        <v>2709</v>
      </c>
      <c r="BB1204" s="26" t="s">
        <v>2488</v>
      </c>
      <c r="BC1204" s="26" t="s">
        <v>2442</v>
      </c>
      <c r="BD1204" s="37">
        <v>44041</v>
      </c>
      <c r="BE1204" s="30">
        <v>34930</v>
      </c>
      <c r="BF1204" s="30">
        <v>36155</v>
      </c>
      <c r="BG1204" s="37" t="s">
        <v>2443</v>
      </c>
      <c r="BI1204" s="37"/>
      <c r="BJ1204" s="37"/>
      <c r="BK1204" s="37"/>
      <c r="BL1204" s="37"/>
      <c r="BM1204" s="37"/>
      <c r="BN1204" s="26"/>
      <c r="BO1204" s="26"/>
      <c r="BP1204" s="26"/>
      <c r="BQ1204" s="38"/>
      <c r="BR1204" s="26"/>
      <c r="BS1204" s="26"/>
      <c r="BT1204" s="26"/>
      <c r="BU1204" s="26"/>
      <c r="BV1204" s="39"/>
    </row>
    <row r="1205" spans="1:74" ht="15" hidden="1" customHeight="1">
      <c r="A1205" s="26">
        <v>2020</v>
      </c>
      <c r="B1205" s="26">
        <v>1201</v>
      </c>
      <c r="C1205" s="26" t="s">
        <v>129</v>
      </c>
      <c r="D1205" s="26" t="s">
        <v>2433</v>
      </c>
      <c r="E1205" s="26" t="s">
        <v>2434</v>
      </c>
      <c r="F1205" s="27">
        <v>43978</v>
      </c>
      <c r="G1205" s="107" t="s">
        <v>2726</v>
      </c>
      <c r="H1205" s="26" t="s">
        <v>1402</v>
      </c>
      <c r="I1205" s="26" t="s">
        <v>1402</v>
      </c>
      <c r="J1205" s="28" t="s">
        <v>2727</v>
      </c>
      <c r="K1205" s="26" t="s">
        <v>135</v>
      </c>
      <c r="L1205" s="26" t="s">
        <v>2437</v>
      </c>
      <c r="M1205" s="26" t="s">
        <v>137</v>
      </c>
      <c r="N1205" s="26" t="s">
        <v>138</v>
      </c>
      <c r="O1205" s="26" t="s">
        <v>138</v>
      </c>
      <c r="Q1205" s="30">
        <v>73</v>
      </c>
      <c r="R1205" s="30">
        <v>4770</v>
      </c>
      <c r="S1205" s="31" t="e">
        <f>#N/A</f>
        <v>#N/A</v>
      </c>
      <c r="T1205" s="30">
        <v>1152</v>
      </c>
      <c r="AB1205" s="33" t="e">
        <f>#N/A</f>
        <v>#N/A</v>
      </c>
      <c r="AC1205" s="30">
        <v>2100</v>
      </c>
      <c r="AD1205" s="30" t="e">
        <f>#N/A</f>
        <v>#N/A</v>
      </c>
      <c r="AE1205" s="34">
        <v>0.84</v>
      </c>
      <c r="AG1205" s="30" t="e">
        <f>#N/A</f>
        <v>#N/A</v>
      </c>
      <c r="AH1205" s="30" t="e">
        <f>#N/A</f>
        <v>#N/A</v>
      </c>
      <c r="AI1205" s="30">
        <v>3826</v>
      </c>
      <c r="AJ1205" s="30">
        <v>3826</v>
      </c>
      <c r="AK1205" s="26" t="s">
        <v>139</v>
      </c>
      <c r="AL1205" s="26">
        <v>25</v>
      </c>
      <c r="AM1205" s="26" t="s">
        <v>2598</v>
      </c>
      <c r="AU1205" s="26" t="s">
        <v>1526</v>
      </c>
      <c r="AV1205" s="26" t="s">
        <v>2604</v>
      </c>
      <c r="AW1205" s="26" t="s">
        <v>2709</v>
      </c>
      <c r="BB1205" s="26" t="s">
        <v>2488</v>
      </c>
      <c r="BC1205" s="26" t="s">
        <v>2442</v>
      </c>
      <c r="BD1205" s="37">
        <v>44041</v>
      </c>
      <c r="BE1205" s="30">
        <v>34930</v>
      </c>
      <c r="BF1205" s="30">
        <v>36155</v>
      </c>
      <c r="BG1205" s="37" t="s">
        <v>2443</v>
      </c>
      <c r="BI1205" s="37"/>
      <c r="BJ1205" s="37"/>
      <c r="BK1205" s="37"/>
      <c r="BL1205" s="37"/>
      <c r="BM1205" s="37"/>
      <c r="BN1205" s="26"/>
      <c r="BO1205" s="26"/>
      <c r="BP1205" s="26"/>
      <c r="BQ1205" s="38"/>
      <c r="BR1205" s="26"/>
      <c r="BS1205" s="26"/>
      <c r="BT1205" s="26"/>
      <c r="BU1205" s="26"/>
      <c r="BV1205" s="39"/>
    </row>
    <row r="1206" spans="1:74" ht="15" hidden="1" customHeight="1">
      <c r="A1206" s="26">
        <v>2020</v>
      </c>
      <c r="B1206" s="26">
        <v>1202</v>
      </c>
      <c r="C1206" s="26" t="s">
        <v>129</v>
      </c>
      <c r="D1206" s="26" t="s">
        <v>2433</v>
      </c>
      <c r="E1206" s="26" t="s">
        <v>2434</v>
      </c>
      <c r="F1206" s="27">
        <v>43978</v>
      </c>
      <c r="G1206" s="107" t="s">
        <v>2728</v>
      </c>
      <c r="H1206" s="26" t="s">
        <v>1402</v>
      </c>
      <c r="I1206" s="26" t="s">
        <v>1402</v>
      </c>
      <c r="J1206" s="28" t="s">
        <v>2729</v>
      </c>
      <c r="K1206" s="26" t="s">
        <v>135</v>
      </c>
      <c r="L1206" s="26" t="s">
        <v>2437</v>
      </c>
      <c r="M1206" s="26" t="s">
        <v>137</v>
      </c>
      <c r="N1206" s="26" t="s">
        <v>138</v>
      </c>
      <c r="O1206" s="26" t="s">
        <v>138</v>
      </c>
      <c r="Q1206" s="30">
        <v>63</v>
      </c>
      <c r="R1206" s="30">
        <v>3220</v>
      </c>
      <c r="S1206" s="31" t="e">
        <f>#N/A</f>
        <v>#N/A</v>
      </c>
      <c r="T1206" s="30">
        <v>787</v>
      </c>
      <c r="AB1206" s="33" t="e">
        <f>#N/A</f>
        <v>#N/A</v>
      </c>
      <c r="AC1206" s="30">
        <v>2100</v>
      </c>
      <c r="AD1206" s="30" t="e">
        <f>#N/A</f>
        <v>#N/A</v>
      </c>
      <c r="AE1206" s="34">
        <v>0.93</v>
      </c>
      <c r="AG1206" s="30" t="e">
        <f>#N/A</f>
        <v>#N/A</v>
      </c>
      <c r="AH1206" s="30" t="e">
        <f>#N/A</f>
        <v>#N/A</v>
      </c>
      <c r="AI1206" s="30">
        <v>2583</v>
      </c>
      <c r="AJ1206" s="30">
        <v>2583</v>
      </c>
      <c r="AK1206" s="26" t="s">
        <v>139</v>
      </c>
      <c r="AL1206" s="26">
        <v>25</v>
      </c>
      <c r="AM1206" s="26" t="s">
        <v>2598</v>
      </c>
      <c r="AU1206" s="26" t="s">
        <v>1526</v>
      </c>
      <c r="AV1206" s="26" t="s">
        <v>2604</v>
      </c>
      <c r="AW1206" s="26" t="s">
        <v>2709</v>
      </c>
      <c r="BB1206" s="26" t="s">
        <v>2488</v>
      </c>
      <c r="BC1206" s="26" t="s">
        <v>2442</v>
      </c>
      <c r="BD1206" s="37">
        <v>44041</v>
      </c>
      <c r="BE1206" s="30">
        <v>34930</v>
      </c>
      <c r="BF1206" s="30">
        <v>36155</v>
      </c>
      <c r="BG1206" s="37" t="s">
        <v>2443</v>
      </c>
      <c r="BI1206" s="37"/>
      <c r="BJ1206" s="37"/>
      <c r="BK1206" s="37"/>
      <c r="BL1206" s="37"/>
      <c r="BM1206" s="37"/>
      <c r="BN1206" s="26"/>
      <c r="BO1206" s="26"/>
      <c r="BP1206" s="26"/>
      <c r="BQ1206" s="38"/>
      <c r="BR1206" s="26"/>
      <c r="BS1206" s="26"/>
      <c r="BT1206" s="26"/>
      <c r="BU1206" s="26"/>
      <c r="BV1206" s="39"/>
    </row>
    <row r="1207" spans="1:74" ht="15" hidden="1" customHeight="1">
      <c r="A1207" s="26">
        <v>2020</v>
      </c>
      <c r="B1207" s="26">
        <v>1203</v>
      </c>
      <c r="C1207" s="26" t="s">
        <v>129</v>
      </c>
      <c r="D1207" s="26" t="s">
        <v>2433</v>
      </c>
      <c r="E1207" s="26" t="s">
        <v>2434</v>
      </c>
      <c r="F1207" s="27">
        <v>43978</v>
      </c>
      <c r="G1207" s="107" t="s">
        <v>2730</v>
      </c>
      <c r="H1207" s="26" t="s">
        <v>1402</v>
      </c>
      <c r="I1207" s="26" t="s">
        <v>1402</v>
      </c>
      <c r="J1207" s="28" t="s">
        <v>2731</v>
      </c>
      <c r="K1207" s="26" t="s">
        <v>135</v>
      </c>
      <c r="L1207" s="26" t="s">
        <v>2437</v>
      </c>
      <c r="M1207" s="26" t="s">
        <v>137</v>
      </c>
      <c r="N1207" s="26" t="s">
        <v>138</v>
      </c>
      <c r="O1207" s="26" t="s">
        <v>138</v>
      </c>
      <c r="Q1207" s="30">
        <v>80</v>
      </c>
      <c r="R1207" s="30">
        <v>7140</v>
      </c>
      <c r="S1207" s="31" t="e">
        <f>#N/A</f>
        <v>#N/A</v>
      </c>
      <c r="T1207" s="30">
        <v>1705</v>
      </c>
      <c r="AB1207" s="33" t="e">
        <f>#N/A</f>
        <v>#N/A</v>
      </c>
      <c r="AC1207" s="30">
        <v>2100</v>
      </c>
      <c r="AD1207" s="30" t="e">
        <f>#N/A</f>
        <v>#N/A</v>
      </c>
      <c r="AE1207" s="34">
        <v>0.93</v>
      </c>
      <c r="AG1207" s="30" t="e">
        <f>#N/A</f>
        <v>#N/A</v>
      </c>
      <c r="AH1207" s="30" t="e">
        <f>#N/A</f>
        <v>#N/A</v>
      </c>
      <c r="AI1207" s="30">
        <v>5728</v>
      </c>
      <c r="AJ1207" s="30">
        <v>5728</v>
      </c>
      <c r="AK1207" s="26" t="s">
        <v>139</v>
      </c>
      <c r="AL1207" s="26">
        <v>25</v>
      </c>
      <c r="AM1207" s="26" t="s">
        <v>2598</v>
      </c>
      <c r="AU1207" s="26" t="s">
        <v>1526</v>
      </c>
      <c r="AV1207" s="26" t="s">
        <v>2604</v>
      </c>
      <c r="AW1207" s="26" t="s">
        <v>2709</v>
      </c>
      <c r="BB1207" s="26" t="s">
        <v>2488</v>
      </c>
      <c r="BC1207" s="26" t="s">
        <v>2442</v>
      </c>
      <c r="BD1207" s="37">
        <v>44041</v>
      </c>
      <c r="BE1207" s="30">
        <v>34930</v>
      </c>
      <c r="BF1207" s="30">
        <v>36155</v>
      </c>
      <c r="BG1207" s="37" t="s">
        <v>2443</v>
      </c>
      <c r="BI1207" s="37"/>
      <c r="BJ1207" s="37"/>
      <c r="BK1207" s="37"/>
      <c r="BL1207" s="37"/>
      <c r="BM1207" s="37"/>
      <c r="BN1207" s="26"/>
      <c r="BO1207" s="26"/>
      <c r="BP1207" s="26"/>
      <c r="BQ1207" s="38"/>
      <c r="BR1207" s="26"/>
      <c r="BS1207" s="26"/>
      <c r="BT1207" s="26"/>
      <c r="BU1207" s="26"/>
      <c r="BV1207" s="39"/>
    </row>
    <row r="1208" spans="1:74" ht="15" hidden="1" customHeight="1">
      <c r="A1208" s="26">
        <v>2020</v>
      </c>
      <c r="B1208" s="26">
        <v>1204</v>
      </c>
      <c r="C1208" s="26" t="s">
        <v>129</v>
      </c>
      <c r="D1208" s="26" t="s">
        <v>2433</v>
      </c>
      <c r="E1208" s="26" t="s">
        <v>2434</v>
      </c>
      <c r="F1208" s="27">
        <v>43978</v>
      </c>
      <c r="G1208" s="107" t="s">
        <v>2732</v>
      </c>
      <c r="H1208" s="26" t="s">
        <v>1402</v>
      </c>
      <c r="I1208" s="26" t="s">
        <v>1402</v>
      </c>
      <c r="J1208" s="28" t="s">
        <v>2733</v>
      </c>
      <c r="K1208" s="26" t="s">
        <v>135</v>
      </c>
      <c r="L1208" s="26" t="s">
        <v>2437</v>
      </c>
      <c r="M1208" s="26" t="s">
        <v>137</v>
      </c>
      <c r="N1208" s="26" t="s">
        <v>138</v>
      </c>
      <c r="O1208" s="26" t="s">
        <v>138</v>
      </c>
      <c r="Q1208" s="30">
        <v>76</v>
      </c>
      <c r="R1208" s="30">
        <v>6600</v>
      </c>
      <c r="S1208" s="31" t="e">
        <f>#N/A</f>
        <v>#N/A</v>
      </c>
      <c r="T1208" s="30">
        <v>1441</v>
      </c>
      <c r="AB1208" s="33" t="e">
        <f>#N/A</f>
        <v>#N/A</v>
      </c>
      <c r="AC1208" s="30">
        <v>2100</v>
      </c>
      <c r="AD1208" s="30" t="e">
        <f>#N/A</f>
        <v>#N/A</v>
      </c>
      <c r="AE1208" s="34">
        <v>0.94</v>
      </c>
      <c r="AG1208" s="30" t="e">
        <f>#N/A</f>
        <v>#N/A</v>
      </c>
      <c r="AH1208" s="30" t="e">
        <f>#N/A</f>
        <v>#N/A</v>
      </c>
      <c r="AI1208" s="30">
        <v>5295</v>
      </c>
      <c r="AJ1208" s="30">
        <v>5295</v>
      </c>
      <c r="AK1208" s="26" t="s">
        <v>139</v>
      </c>
      <c r="AL1208" s="26">
        <v>25</v>
      </c>
      <c r="AM1208" s="26" t="s">
        <v>2598</v>
      </c>
      <c r="AU1208" s="26" t="s">
        <v>1526</v>
      </c>
      <c r="AV1208" s="26" t="s">
        <v>2604</v>
      </c>
      <c r="AW1208" s="26" t="s">
        <v>2709</v>
      </c>
      <c r="BB1208" s="26" t="s">
        <v>2488</v>
      </c>
      <c r="BC1208" s="26" t="s">
        <v>2442</v>
      </c>
      <c r="BD1208" s="37">
        <v>44041</v>
      </c>
      <c r="BE1208" s="30">
        <v>34930</v>
      </c>
      <c r="BF1208" s="30">
        <v>36155</v>
      </c>
      <c r="BG1208" s="37" t="s">
        <v>2443</v>
      </c>
      <c r="BI1208" s="37"/>
      <c r="BJ1208" s="37"/>
      <c r="BK1208" s="37"/>
      <c r="BL1208" s="37"/>
      <c r="BM1208" s="37"/>
      <c r="BN1208" s="26"/>
      <c r="BO1208" s="26"/>
      <c r="BP1208" s="26"/>
      <c r="BQ1208" s="38"/>
      <c r="BR1208" s="26"/>
      <c r="BS1208" s="26"/>
      <c r="BT1208" s="26"/>
      <c r="BU1208" s="26"/>
      <c r="BV1208" s="39"/>
    </row>
    <row r="1209" spans="1:74" ht="15" hidden="1" customHeight="1">
      <c r="A1209" s="26">
        <v>2020</v>
      </c>
      <c r="B1209" s="26">
        <v>1205</v>
      </c>
      <c r="C1209" s="26" t="s">
        <v>129</v>
      </c>
      <c r="D1209" s="26" t="s">
        <v>2433</v>
      </c>
      <c r="E1209" s="26" t="s">
        <v>2434</v>
      </c>
      <c r="F1209" s="27">
        <v>43978</v>
      </c>
      <c r="G1209" s="107" t="s">
        <v>2734</v>
      </c>
      <c r="H1209" s="26" t="s">
        <v>1402</v>
      </c>
      <c r="I1209" s="26" t="s">
        <v>1402</v>
      </c>
      <c r="J1209" s="28" t="s">
        <v>2735</v>
      </c>
      <c r="K1209" s="26" t="s">
        <v>135</v>
      </c>
      <c r="L1209" s="26" t="s">
        <v>2437</v>
      </c>
      <c r="M1209" s="26" t="s">
        <v>137</v>
      </c>
      <c r="N1209" s="26" t="s">
        <v>138</v>
      </c>
      <c r="O1209" s="26" t="s">
        <v>138</v>
      </c>
      <c r="Q1209" s="30">
        <v>71</v>
      </c>
      <c r="R1209" s="30">
        <v>5310</v>
      </c>
      <c r="S1209" s="31" t="e">
        <f>#N/A</f>
        <v>#N/A</v>
      </c>
      <c r="T1209" s="30">
        <v>1403</v>
      </c>
      <c r="AB1209" s="33" t="e">
        <f>#N/A</f>
        <v>#N/A</v>
      </c>
      <c r="AC1209" s="30">
        <v>2100</v>
      </c>
      <c r="AD1209" s="30" t="e">
        <f>#N/A</f>
        <v>#N/A</v>
      </c>
      <c r="AE1209" s="34">
        <v>0.94</v>
      </c>
      <c r="AG1209" s="30" t="e">
        <f>#N/A</f>
        <v>#N/A</v>
      </c>
      <c r="AH1209" s="30" t="e">
        <f>#N/A</f>
        <v>#N/A</v>
      </c>
      <c r="AI1209" s="30">
        <v>4260</v>
      </c>
      <c r="AJ1209" s="30">
        <v>4260</v>
      </c>
      <c r="AK1209" s="26" t="s">
        <v>139</v>
      </c>
      <c r="AL1209" s="26">
        <v>25</v>
      </c>
      <c r="AM1209" s="26" t="s">
        <v>2598</v>
      </c>
      <c r="AU1209" s="26" t="s">
        <v>1526</v>
      </c>
      <c r="AV1209" s="26" t="s">
        <v>2604</v>
      </c>
      <c r="AW1209" s="26" t="s">
        <v>2709</v>
      </c>
      <c r="BB1209" s="26" t="s">
        <v>2488</v>
      </c>
      <c r="BC1209" s="26" t="s">
        <v>2442</v>
      </c>
      <c r="BD1209" s="37">
        <v>44041</v>
      </c>
      <c r="BE1209" s="30">
        <v>34930</v>
      </c>
      <c r="BF1209" s="30">
        <v>36155</v>
      </c>
      <c r="BG1209" s="37" t="s">
        <v>2443</v>
      </c>
      <c r="BI1209" s="37"/>
      <c r="BJ1209" s="37"/>
      <c r="BK1209" s="37"/>
      <c r="BL1209" s="37"/>
      <c r="BM1209" s="37"/>
      <c r="BN1209" s="26"/>
      <c r="BO1209" s="26"/>
      <c r="BP1209" s="26"/>
      <c r="BQ1209" s="38"/>
      <c r="BR1209" s="26"/>
      <c r="BS1209" s="26"/>
      <c r="BT1209" s="26"/>
      <c r="BU1209" s="26"/>
      <c r="BV1209" s="39"/>
    </row>
    <row r="1210" spans="1:74" ht="15" hidden="1" customHeight="1">
      <c r="A1210" s="26">
        <v>2020</v>
      </c>
      <c r="B1210" s="26">
        <v>1206</v>
      </c>
      <c r="C1210" s="26" t="s">
        <v>129</v>
      </c>
      <c r="D1210" s="26" t="s">
        <v>2433</v>
      </c>
      <c r="E1210" s="26" t="s">
        <v>2434</v>
      </c>
      <c r="F1210" s="27">
        <v>43978</v>
      </c>
      <c r="G1210" s="107" t="s">
        <v>2736</v>
      </c>
      <c r="H1210" s="26" t="s">
        <v>1402</v>
      </c>
      <c r="I1210" s="26" t="s">
        <v>1402</v>
      </c>
      <c r="J1210" s="28" t="s">
        <v>2737</v>
      </c>
      <c r="K1210" s="26" t="s">
        <v>135</v>
      </c>
      <c r="L1210" s="26" t="s">
        <v>2437</v>
      </c>
      <c r="M1210" s="26" t="s">
        <v>137</v>
      </c>
      <c r="N1210" s="26" t="s">
        <v>138</v>
      </c>
      <c r="O1210" s="26" t="s">
        <v>138</v>
      </c>
      <c r="Q1210" s="30">
        <v>73</v>
      </c>
      <c r="R1210" s="30">
        <v>5060</v>
      </c>
      <c r="S1210" s="31" t="e">
        <f>#N/A</f>
        <v>#N/A</v>
      </c>
      <c r="T1210" s="30">
        <v>1250</v>
      </c>
      <c r="AB1210" s="33" t="e">
        <f>#N/A</f>
        <v>#N/A</v>
      </c>
      <c r="AC1210" s="30">
        <v>2100</v>
      </c>
      <c r="AD1210" s="30" t="e">
        <f>#N/A</f>
        <v>#N/A</v>
      </c>
      <c r="AE1210" s="34">
        <v>0.83</v>
      </c>
      <c r="AG1210" s="30" t="e">
        <f>#N/A</f>
        <v>#N/A</v>
      </c>
      <c r="AH1210" s="30" t="e">
        <f>#N/A</f>
        <v>#N/A</v>
      </c>
      <c r="AI1210" s="30">
        <v>4059</v>
      </c>
      <c r="AJ1210" s="30">
        <v>4059</v>
      </c>
      <c r="AK1210" s="26" t="s">
        <v>139</v>
      </c>
      <c r="AL1210" s="26">
        <v>25</v>
      </c>
      <c r="AM1210" s="26" t="s">
        <v>2598</v>
      </c>
      <c r="AU1210" s="26" t="s">
        <v>1526</v>
      </c>
      <c r="AV1210" s="26" t="s">
        <v>2604</v>
      </c>
      <c r="AW1210" s="26" t="s">
        <v>2709</v>
      </c>
      <c r="BB1210" s="26" t="s">
        <v>2488</v>
      </c>
      <c r="BC1210" s="26" t="s">
        <v>2442</v>
      </c>
      <c r="BD1210" s="37">
        <v>44041</v>
      </c>
      <c r="BE1210" s="30">
        <v>34930</v>
      </c>
      <c r="BF1210" s="30">
        <v>36155</v>
      </c>
      <c r="BG1210" s="37" t="s">
        <v>2443</v>
      </c>
      <c r="BI1210" s="37"/>
      <c r="BJ1210" s="37"/>
      <c r="BK1210" s="37"/>
      <c r="BL1210" s="37"/>
      <c r="BM1210" s="37"/>
      <c r="BN1210" s="26"/>
      <c r="BO1210" s="26"/>
      <c r="BP1210" s="26"/>
      <c r="BQ1210" s="38"/>
      <c r="BR1210" s="26"/>
      <c r="BS1210" s="26"/>
      <c r="BT1210" s="26"/>
      <c r="BU1210" s="26"/>
      <c r="BV1210" s="39"/>
    </row>
    <row r="1211" spans="1:74" ht="15" hidden="1" customHeight="1">
      <c r="A1211" s="26">
        <v>2020</v>
      </c>
      <c r="B1211" s="26">
        <v>1207</v>
      </c>
      <c r="C1211" s="26" t="s">
        <v>129</v>
      </c>
      <c r="D1211" s="26" t="s">
        <v>2433</v>
      </c>
      <c r="E1211" s="26" t="s">
        <v>2434</v>
      </c>
      <c r="F1211" s="27">
        <v>43978</v>
      </c>
      <c r="G1211" s="107" t="s">
        <v>2738</v>
      </c>
      <c r="H1211" s="26" t="s">
        <v>1402</v>
      </c>
      <c r="I1211" s="26" t="s">
        <v>1402</v>
      </c>
      <c r="J1211" s="28" t="s">
        <v>2739</v>
      </c>
      <c r="K1211" s="26" t="s">
        <v>135</v>
      </c>
      <c r="L1211" s="26" t="s">
        <v>2437</v>
      </c>
      <c r="M1211" s="26" t="s">
        <v>137</v>
      </c>
      <c r="N1211" s="26" t="s">
        <v>138</v>
      </c>
      <c r="O1211" s="26" t="s">
        <v>138</v>
      </c>
      <c r="Q1211" s="30">
        <v>71</v>
      </c>
      <c r="R1211" s="30">
        <v>4760</v>
      </c>
      <c r="S1211" s="31" t="e">
        <f>#N/A</f>
        <v>#N/A</v>
      </c>
      <c r="T1211" s="30">
        <v>1497</v>
      </c>
      <c r="AB1211" s="33" t="e">
        <f>#N/A</f>
        <v>#N/A</v>
      </c>
      <c r="AC1211" s="30">
        <v>2100</v>
      </c>
      <c r="AD1211" s="30" t="e">
        <f>#N/A</f>
        <v>#N/A</v>
      </c>
      <c r="AE1211" s="34">
        <v>0.83</v>
      </c>
      <c r="AG1211" s="30" t="e">
        <f>#N/A</f>
        <v>#N/A</v>
      </c>
      <c r="AH1211" s="30" t="e">
        <f>#N/A</f>
        <v>#N/A</v>
      </c>
      <c r="AI1211" s="30">
        <v>3818</v>
      </c>
      <c r="AJ1211" s="30">
        <v>3818</v>
      </c>
      <c r="AK1211" s="26" t="s">
        <v>139</v>
      </c>
      <c r="AL1211" s="26">
        <v>25</v>
      </c>
      <c r="AM1211" s="26" t="s">
        <v>2598</v>
      </c>
      <c r="AU1211" s="26" t="s">
        <v>1526</v>
      </c>
      <c r="AV1211" s="26" t="s">
        <v>2604</v>
      </c>
      <c r="AW1211" s="26" t="s">
        <v>2709</v>
      </c>
      <c r="BB1211" s="26" t="s">
        <v>2488</v>
      </c>
      <c r="BC1211" s="26" t="s">
        <v>2442</v>
      </c>
      <c r="BD1211" s="37">
        <v>44041</v>
      </c>
      <c r="BE1211" s="30">
        <v>34930</v>
      </c>
      <c r="BF1211" s="30">
        <v>36155</v>
      </c>
      <c r="BG1211" s="37" t="s">
        <v>2443</v>
      </c>
      <c r="BI1211" s="37"/>
      <c r="BJ1211" s="37"/>
      <c r="BK1211" s="37"/>
      <c r="BL1211" s="37"/>
      <c r="BM1211" s="37"/>
      <c r="BN1211" s="26"/>
      <c r="BO1211" s="26"/>
      <c r="BP1211" s="26"/>
      <c r="BQ1211" s="38"/>
      <c r="BR1211" s="26"/>
      <c r="BS1211" s="26"/>
      <c r="BT1211" s="26"/>
      <c r="BU1211" s="26"/>
      <c r="BV1211" s="39"/>
    </row>
    <row r="1212" spans="1:74" ht="15" hidden="1" customHeight="1">
      <c r="A1212" s="26">
        <v>2020</v>
      </c>
      <c r="B1212" s="26">
        <v>1208</v>
      </c>
      <c r="C1212" s="26" t="s">
        <v>129</v>
      </c>
      <c r="D1212" s="26" t="s">
        <v>2433</v>
      </c>
      <c r="E1212" s="26" t="s">
        <v>2434</v>
      </c>
      <c r="F1212" s="27">
        <v>43978</v>
      </c>
      <c r="G1212" s="107" t="s">
        <v>2740</v>
      </c>
      <c r="H1212" s="26" t="s">
        <v>1402</v>
      </c>
      <c r="I1212" s="26" t="s">
        <v>1402</v>
      </c>
      <c r="J1212" s="28" t="s">
        <v>1084</v>
      </c>
      <c r="K1212" s="26" t="s">
        <v>135</v>
      </c>
      <c r="L1212" s="26" t="s">
        <v>2437</v>
      </c>
      <c r="M1212" s="26" t="s">
        <v>137</v>
      </c>
      <c r="N1212" s="26" t="s">
        <v>138</v>
      </c>
      <c r="O1212" s="26" t="s">
        <v>138</v>
      </c>
      <c r="Q1212" s="30">
        <v>76</v>
      </c>
      <c r="R1212" s="30">
        <v>6330</v>
      </c>
      <c r="S1212" s="31" t="e">
        <f>#N/A</f>
        <v>#N/A</v>
      </c>
      <c r="T1212" s="30">
        <v>1647</v>
      </c>
      <c r="AB1212" s="33" t="e">
        <f>#N/A</f>
        <v>#N/A</v>
      </c>
      <c r="AC1212" s="30">
        <v>2100</v>
      </c>
      <c r="AD1212" s="30" t="e">
        <f>#N/A</f>
        <v>#N/A</v>
      </c>
      <c r="AE1212" s="34">
        <v>0.86</v>
      </c>
      <c r="AG1212" s="30" t="e">
        <f>#N/A</f>
        <v>#N/A</v>
      </c>
      <c r="AH1212" s="30" t="e">
        <f>#N/A</f>
        <v>#N/A</v>
      </c>
      <c r="AI1212" s="30">
        <v>5078</v>
      </c>
      <c r="AJ1212" s="30">
        <v>5078</v>
      </c>
      <c r="AK1212" s="26" t="s">
        <v>139</v>
      </c>
      <c r="AL1212" s="26">
        <v>25</v>
      </c>
      <c r="AM1212" s="26" t="s">
        <v>2598</v>
      </c>
      <c r="AU1212" s="26" t="s">
        <v>1526</v>
      </c>
      <c r="AV1212" s="26" t="s">
        <v>2604</v>
      </c>
      <c r="AW1212" s="26" t="s">
        <v>2709</v>
      </c>
      <c r="BB1212" s="26" t="s">
        <v>2488</v>
      </c>
      <c r="BC1212" s="26" t="s">
        <v>2442</v>
      </c>
      <c r="BD1212" s="37">
        <v>44041</v>
      </c>
      <c r="BE1212" s="30">
        <v>34930</v>
      </c>
      <c r="BF1212" s="30">
        <v>36155</v>
      </c>
      <c r="BG1212" s="37" t="s">
        <v>2443</v>
      </c>
      <c r="BI1212" s="37"/>
      <c r="BJ1212" s="37"/>
      <c r="BK1212" s="37"/>
      <c r="BL1212" s="37"/>
      <c r="BM1212" s="37"/>
      <c r="BN1212" s="26"/>
      <c r="BO1212" s="26"/>
      <c r="BP1212" s="26"/>
      <c r="BQ1212" s="38"/>
      <c r="BR1212" s="26"/>
      <c r="BS1212" s="26"/>
      <c r="BT1212" s="26"/>
      <c r="BU1212" s="26"/>
      <c r="BV1212" s="39"/>
    </row>
    <row r="1213" spans="1:74" ht="15" hidden="1" customHeight="1">
      <c r="A1213" s="26">
        <v>2020</v>
      </c>
      <c r="B1213" s="26">
        <v>1209</v>
      </c>
      <c r="C1213" s="26" t="s">
        <v>129</v>
      </c>
      <c r="D1213" s="26" t="s">
        <v>2433</v>
      </c>
      <c r="E1213" s="26" t="s">
        <v>2434</v>
      </c>
      <c r="F1213" s="27">
        <v>43978</v>
      </c>
      <c r="G1213" s="107" t="s">
        <v>2741</v>
      </c>
      <c r="H1213" s="26" t="s">
        <v>1402</v>
      </c>
      <c r="I1213" s="26" t="s">
        <v>1402</v>
      </c>
      <c r="J1213" s="28" t="s">
        <v>2742</v>
      </c>
      <c r="K1213" s="26" t="s">
        <v>135</v>
      </c>
      <c r="L1213" s="26" t="s">
        <v>2437</v>
      </c>
      <c r="M1213" s="26" t="s">
        <v>137</v>
      </c>
      <c r="N1213" s="26" t="s">
        <v>138</v>
      </c>
      <c r="O1213" s="26" t="s">
        <v>138</v>
      </c>
      <c r="Q1213" s="30">
        <v>63</v>
      </c>
      <c r="R1213" s="30">
        <v>3290</v>
      </c>
      <c r="S1213" s="31" t="e">
        <f>#N/A</f>
        <v>#N/A</v>
      </c>
      <c r="T1213" s="30">
        <v>921</v>
      </c>
      <c r="AB1213" s="33" t="e">
        <f>#N/A</f>
        <v>#N/A</v>
      </c>
      <c r="AC1213" s="30">
        <v>2100</v>
      </c>
      <c r="AD1213" s="30" t="e">
        <f>#N/A</f>
        <v>#N/A</v>
      </c>
      <c r="AE1213" s="34">
        <v>0.86</v>
      </c>
      <c r="AG1213" s="30" t="e">
        <f>#N/A</f>
        <v>#N/A</v>
      </c>
      <c r="AH1213" s="30" t="e">
        <f>#N/A</f>
        <v>#N/A</v>
      </c>
      <c r="AI1213" s="30">
        <v>2639</v>
      </c>
      <c r="AJ1213" s="30">
        <v>2639</v>
      </c>
      <c r="AK1213" s="26" t="s">
        <v>139</v>
      </c>
      <c r="AL1213" s="26">
        <v>25</v>
      </c>
      <c r="AM1213" s="26" t="s">
        <v>2598</v>
      </c>
      <c r="AU1213" s="26" t="s">
        <v>1526</v>
      </c>
      <c r="AV1213" s="26" t="s">
        <v>2604</v>
      </c>
      <c r="AW1213" s="26" t="s">
        <v>2709</v>
      </c>
      <c r="BB1213" s="26" t="s">
        <v>2488</v>
      </c>
      <c r="BC1213" s="26" t="s">
        <v>2442</v>
      </c>
      <c r="BD1213" s="37">
        <v>44041</v>
      </c>
      <c r="BE1213" s="30">
        <v>34930</v>
      </c>
      <c r="BF1213" s="30">
        <v>36155</v>
      </c>
      <c r="BG1213" s="37" t="s">
        <v>2443</v>
      </c>
      <c r="BI1213" s="37"/>
      <c r="BJ1213" s="37"/>
      <c r="BK1213" s="37"/>
      <c r="BL1213" s="37"/>
      <c r="BM1213" s="37"/>
      <c r="BN1213" s="26"/>
      <c r="BO1213" s="26"/>
      <c r="BP1213" s="26"/>
      <c r="BQ1213" s="38"/>
      <c r="BR1213" s="26"/>
      <c r="BS1213" s="26"/>
      <c r="BT1213" s="26"/>
      <c r="BU1213" s="26"/>
      <c r="BV1213" s="39"/>
    </row>
    <row r="1214" spans="1:74" ht="15" hidden="1" customHeight="1">
      <c r="A1214" s="26">
        <v>2020</v>
      </c>
      <c r="B1214" s="26">
        <v>1210</v>
      </c>
      <c r="C1214" s="26" t="s">
        <v>129</v>
      </c>
      <c r="D1214" s="26" t="s">
        <v>2433</v>
      </c>
      <c r="E1214" s="26" t="s">
        <v>2434</v>
      </c>
      <c r="F1214" s="27">
        <v>43978</v>
      </c>
      <c r="G1214" s="107" t="s">
        <v>2743</v>
      </c>
      <c r="H1214" s="26" t="s">
        <v>1402</v>
      </c>
      <c r="I1214" s="26" t="s">
        <v>1402</v>
      </c>
      <c r="J1214" s="28" t="s">
        <v>2744</v>
      </c>
      <c r="K1214" s="26" t="s">
        <v>135</v>
      </c>
      <c r="L1214" s="26" t="s">
        <v>2437</v>
      </c>
      <c r="M1214" s="26" t="s">
        <v>137</v>
      </c>
      <c r="N1214" s="26" t="s">
        <v>138</v>
      </c>
      <c r="O1214" s="26" t="s">
        <v>138</v>
      </c>
      <c r="Q1214" s="30">
        <v>75</v>
      </c>
      <c r="R1214" s="30">
        <v>5730</v>
      </c>
      <c r="S1214" s="31" t="e">
        <f>#N/A</f>
        <v>#N/A</v>
      </c>
      <c r="T1214" s="30">
        <v>1394</v>
      </c>
      <c r="AB1214" s="33" t="e">
        <f>#N/A</f>
        <v>#N/A</v>
      </c>
      <c r="AC1214" s="30">
        <v>2100</v>
      </c>
      <c r="AD1214" s="30" t="e">
        <f>#N/A</f>
        <v>#N/A</v>
      </c>
      <c r="AE1214" s="34">
        <v>0.98</v>
      </c>
      <c r="AG1214" s="30" t="e">
        <f>#N/A</f>
        <v>#N/A</v>
      </c>
      <c r="AH1214" s="30" t="e">
        <f>#N/A</f>
        <v>#N/A</v>
      </c>
      <c r="AI1214" s="30">
        <v>4597</v>
      </c>
      <c r="AJ1214" s="30">
        <v>4597</v>
      </c>
      <c r="AK1214" s="26" t="s">
        <v>139</v>
      </c>
      <c r="AL1214" s="26">
        <v>25</v>
      </c>
      <c r="AM1214" s="26" t="s">
        <v>2598</v>
      </c>
      <c r="AU1214" s="26" t="s">
        <v>1526</v>
      </c>
      <c r="AV1214" s="26" t="s">
        <v>2604</v>
      </c>
      <c r="AW1214" s="26" t="s">
        <v>2709</v>
      </c>
      <c r="BB1214" s="26" t="s">
        <v>2488</v>
      </c>
      <c r="BC1214" s="26" t="s">
        <v>2442</v>
      </c>
      <c r="BD1214" s="37">
        <v>44041</v>
      </c>
      <c r="BE1214" s="30">
        <v>34930</v>
      </c>
      <c r="BF1214" s="30">
        <v>36155</v>
      </c>
      <c r="BG1214" s="37" t="s">
        <v>2443</v>
      </c>
      <c r="BI1214" s="37"/>
      <c r="BJ1214" s="37"/>
      <c r="BK1214" s="37"/>
      <c r="BL1214" s="37"/>
      <c r="BM1214" s="37"/>
      <c r="BN1214" s="26"/>
      <c r="BO1214" s="26"/>
      <c r="BP1214" s="26"/>
      <c r="BQ1214" s="38"/>
      <c r="BR1214" s="26"/>
      <c r="BS1214" s="26"/>
      <c r="BT1214" s="26"/>
      <c r="BU1214" s="26"/>
      <c r="BV1214" s="39"/>
    </row>
    <row r="1215" spans="1:74" ht="15" hidden="1" customHeight="1">
      <c r="A1215" s="26">
        <v>2020</v>
      </c>
      <c r="B1215" s="26">
        <v>1211</v>
      </c>
      <c r="C1215" s="26" t="s">
        <v>129</v>
      </c>
      <c r="D1215" s="26" t="s">
        <v>2433</v>
      </c>
      <c r="E1215" s="26" t="s">
        <v>2434</v>
      </c>
      <c r="F1215" s="27">
        <v>43978</v>
      </c>
      <c r="G1215" s="107" t="s">
        <v>2745</v>
      </c>
      <c r="H1215" s="26" t="s">
        <v>1402</v>
      </c>
      <c r="I1215" s="26" t="s">
        <v>1402</v>
      </c>
      <c r="J1215" s="28" t="s">
        <v>2746</v>
      </c>
      <c r="K1215" s="26" t="s">
        <v>135</v>
      </c>
      <c r="L1215" s="26" t="s">
        <v>2437</v>
      </c>
      <c r="M1215" s="26" t="s">
        <v>137</v>
      </c>
      <c r="N1215" s="26" t="s">
        <v>138</v>
      </c>
      <c r="O1215" s="26" t="s">
        <v>138</v>
      </c>
      <c r="Q1215" s="30">
        <v>66</v>
      </c>
      <c r="R1215" s="30">
        <v>3920</v>
      </c>
      <c r="S1215" s="31" t="e">
        <f>#N/A</f>
        <v>#N/A</v>
      </c>
      <c r="T1215" s="30">
        <v>1026</v>
      </c>
      <c r="AB1215" s="33" t="e">
        <f>#N/A</f>
        <v>#N/A</v>
      </c>
      <c r="AC1215" s="30">
        <v>2100</v>
      </c>
      <c r="AD1215" s="30" t="e">
        <f>#N/A</f>
        <v>#N/A</v>
      </c>
      <c r="AE1215" s="34">
        <v>0.98</v>
      </c>
      <c r="AG1215" s="30" t="e">
        <f>#N/A</f>
        <v>#N/A</v>
      </c>
      <c r="AH1215" s="30" t="e">
        <f>#N/A</f>
        <v>#N/A</v>
      </c>
      <c r="AI1215" s="30">
        <v>3145</v>
      </c>
      <c r="AJ1215" s="30">
        <v>3145</v>
      </c>
      <c r="AK1215" s="26" t="s">
        <v>139</v>
      </c>
      <c r="AL1215" s="26">
        <v>25</v>
      </c>
      <c r="AM1215" s="26" t="s">
        <v>2598</v>
      </c>
      <c r="AU1215" s="26" t="s">
        <v>1526</v>
      </c>
      <c r="AV1215" s="26" t="s">
        <v>2604</v>
      </c>
      <c r="AW1215" s="26" t="s">
        <v>2709</v>
      </c>
      <c r="BB1215" s="26" t="s">
        <v>2488</v>
      </c>
      <c r="BC1215" s="26" t="s">
        <v>2442</v>
      </c>
      <c r="BD1215" s="37">
        <v>44041</v>
      </c>
      <c r="BE1215" s="30">
        <v>34930</v>
      </c>
      <c r="BF1215" s="30">
        <v>36155</v>
      </c>
      <c r="BG1215" s="37" t="s">
        <v>2443</v>
      </c>
      <c r="BI1215" s="37"/>
      <c r="BJ1215" s="37"/>
      <c r="BK1215" s="37"/>
      <c r="BL1215" s="37"/>
      <c r="BM1215" s="37"/>
      <c r="BN1215" s="26"/>
      <c r="BO1215" s="26"/>
      <c r="BP1215" s="26"/>
      <c r="BQ1215" s="38"/>
      <c r="BR1215" s="26"/>
      <c r="BS1215" s="26"/>
      <c r="BT1215" s="26"/>
      <c r="BU1215" s="26"/>
      <c r="BV1215" s="39"/>
    </row>
    <row r="1216" spans="1:74" ht="15" hidden="1" customHeight="1">
      <c r="A1216" s="26">
        <v>2020</v>
      </c>
      <c r="B1216" s="26">
        <v>1212</v>
      </c>
      <c r="C1216" s="26" t="s">
        <v>129</v>
      </c>
      <c r="D1216" s="26" t="s">
        <v>2433</v>
      </c>
      <c r="E1216" s="26" t="s">
        <v>2434</v>
      </c>
      <c r="F1216" s="27">
        <v>43978</v>
      </c>
      <c r="G1216" s="107" t="s">
        <v>2747</v>
      </c>
      <c r="H1216" s="26" t="s">
        <v>1402</v>
      </c>
      <c r="I1216" s="26" t="s">
        <v>1402</v>
      </c>
      <c r="J1216" s="28" t="s">
        <v>2748</v>
      </c>
      <c r="K1216" s="26" t="s">
        <v>135</v>
      </c>
      <c r="L1216" s="26" t="s">
        <v>2437</v>
      </c>
      <c r="M1216" s="26" t="s">
        <v>137</v>
      </c>
      <c r="N1216" s="26" t="s">
        <v>138</v>
      </c>
      <c r="O1216" s="26" t="s">
        <v>138</v>
      </c>
      <c r="Q1216" s="30">
        <v>73</v>
      </c>
      <c r="R1216" s="30">
        <v>5770</v>
      </c>
      <c r="S1216" s="31" t="e">
        <f>#N/A</f>
        <v>#N/A</v>
      </c>
      <c r="T1216" s="30">
        <v>1451</v>
      </c>
      <c r="AB1216" s="33" t="e">
        <f>#N/A</f>
        <v>#N/A</v>
      </c>
      <c r="AC1216" s="30">
        <v>2100</v>
      </c>
      <c r="AD1216" s="30" t="e">
        <f>#N/A</f>
        <v>#N/A</v>
      </c>
      <c r="AE1216" s="34">
        <v>0.68</v>
      </c>
      <c r="AG1216" s="30" t="e">
        <f>#N/A</f>
        <v>#N/A</v>
      </c>
      <c r="AH1216" s="30" t="e">
        <f>#N/A</f>
        <v>#N/A</v>
      </c>
      <c r="AI1216" s="30">
        <v>4629</v>
      </c>
      <c r="AJ1216" s="30">
        <v>4629</v>
      </c>
      <c r="AK1216" s="26" t="s">
        <v>139</v>
      </c>
      <c r="AL1216" s="26">
        <v>25</v>
      </c>
      <c r="AM1216" s="26" t="s">
        <v>2598</v>
      </c>
      <c r="AU1216" s="26" t="s">
        <v>1526</v>
      </c>
      <c r="AV1216" s="26" t="s">
        <v>2604</v>
      </c>
      <c r="AW1216" s="26" t="s">
        <v>2709</v>
      </c>
      <c r="BB1216" s="26" t="s">
        <v>2488</v>
      </c>
      <c r="BC1216" s="26" t="s">
        <v>2442</v>
      </c>
      <c r="BD1216" s="37">
        <v>44041</v>
      </c>
      <c r="BE1216" s="30">
        <v>34930</v>
      </c>
      <c r="BF1216" s="30">
        <v>36155</v>
      </c>
      <c r="BG1216" s="37" t="s">
        <v>2443</v>
      </c>
      <c r="BI1216" s="37"/>
      <c r="BJ1216" s="37"/>
      <c r="BK1216" s="37"/>
      <c r="BL1216" s="37"/>
      <c r="BM1216" s="37"/>
      <c r="BN1216" s="26"/>
      <c r="BO1216" s="26"/>
      <c r="BP1216" s="26"/>
      <c r="BQ1216" s="38"/>
      <c r="BR1216" s="26"/>
      <c r="BS1216" s="26"/>
      <c r="BT1216" s="26"/>
      <c r="BU1216" s="26"/>
      <c r="BV1216" s="39"/>
    </row>
    <row r="1217" spans="1:74" ht="15" hidden="1" customHeight="1">
      <c r="A1217" s="26">
        <v>2020</v>
      </c>
      <c r="B1217" s="26">
        <v>1213</v>
      </c>
      <c r="C1217" s="26" t="s">
        <v>129</v>
      </c>
      <c r="D1217" s="26" t="s">
        <v>2433</v>
      </c>
      <c r="E1217" s="26" t="s">
        <v>2434</v>
      </c>
      <c r="F1217" s="27">
        <v>43978</v>
      </c>
      <c r="G1217" s="107" t="s">
        <v>2749</v>
      </c>
      <c r="H1217" s="26" t="s">
        <v>1402</v>
      </c>
      <c r="I1217" s="26" t="s">
        <v>1402</v>
      </c>
      <c r="J1217" s="28" t="s">
        <v>2750</v>
      </c>
      <c r="K1217" s="26" t="s">
        <v>135</v>
      </c>
      <c r="L1217" s="26" t="s">
        <v>2437</v>
      </c>
      <c r="M1217" s="26" t="s">
        <v>137</v>
      </c>
      <c r="N1217" s="26" t="s">
        <v>138</v>
      </c>
      <c r="O1217" s="26" t="s">
        <v>138</v>
      </c>
      <c r="Q1217" s="30">
        <v>68</v>
      </c>
      <c r="R1217" s="30">
        <v>4110</v>
      </c>
      <c r="S1217" s="31" t="e">
        <f>#N/A</f>
        <v>#N/A</v>
      </c>
      <c r="T1217" s="30">
        <v>1128</v>
      </c>
      <c r="AB1217" s="33" t="e">
        <f>#N/A</f>
        <v>#N/A</v>
      </c>
      <c r="AC1217" s="30">
        <v>2100</v>
      </c>
      <c r="AD1217" s="30" t="e">
        <f>#N/A</f>
        <v>#N/A</v>
      </c>
      <c r="AE1217" s="34">
        <v>0.68</v>
      </c>
      <c r="AG1217" s="30" t="e">
        <f>#N/A</f>
        <v>#N/A</v>
      </c>
      <c r="AH1217" s="30" t="e">
        <f>#N/A</f>
        <v>#N/A</v>
      </c>
      <c r="AI1217" s="30">
        <v>3297</v>
      </c>
      <c r="AJ1217" s="30">
        <v>3297</v>
      </c>
      <c r="AK1217" s="26" t="s">
        <v>139</v>
      </c>
      <c r="AL1217" s="26">
        <v>25</v>
      </c>
      <c r="AM1217" s="26" t="s">
        <v>2598</v>
      </c>
      <c r="AU1217" s="26" t="s">
        <v>1526</v>
      </c>
      <c r="AV1217" s="26" t="s">
        <v>2604</v>
      </c>
      <c r="AW1217" s="26" t="s">
        <v>2709</v>
      </c>
      <c r="BB1217" s="26" t="s">
        <v>2488</v>
      </c>
      <c r="BC1217" s="26" t="s">
        <v>2442</v>
      </c>
      <c r="BD1217" s="37">
        <v>44041</v>
      </c>
      <c r="BE1217" s="30">
        <v>34930</v>
      </c>
      <c r="BF1217" s="30">
        <v>36155</v>
      </c>
      <c r="BG1217" s="37" t="s">
        <v>2443</v>
      </c>
      <c r="BI1217" s="37"/>
      <c r="BJ1217" s="37"/>
      <c r="BK1217" s="37"/>
      <c r="BL1217" s="37"/>
      <c r="BM1217" s="37"/>
      <c r="BN1217" s="26"/>
      <c r="BO1217" s="26"/>
      <c r="BP1217" s="26"/>
      <c r="BQ1217" s="38"/>
      <c r="BR1217" s="26"/>
      <c r="BS1217" s="26"/>
      <c r="BT1217" s="26"/>
      <c r="BU1217" s="26"/>
      <c r="BV1217" s="39"/>
    </row>
    <row r="1218" spans="1:74" ht="15" hidden="1" customHeight="1">
      <c r="A1218" s="26">
        <v>2020</v>
      </c>
      <c r="B1218" s="26">
        <v>1214</v>
      </c>
      <c r="C1218" s="26" t="s">
        <v>129</v>
      </c>
      <c r="D1218" s="26" t="s">
        <v>2433</v>
      </c>
      <c r="E1218" s="26" t="s">
        <v>2434</v>
      </c>
      <c r="F1218" s="27">
        <v>43978</v>
      </c>
      <c r="G1218" s="107" t="s">
        <v>2751</v>
      </c>
      <c r="H1218" s="26" t="s">
        <v>1402</v>
      </c>
      <c r="I1218" s="26" t="s">
        <v>1402</v>
      </c>
      <c r="J1218" s="28" t="s">
        <v>2752</v>
      </c>
      <c r="K1218" s="26" t="s">
        <v>135</v>
      </c>
      <c r="L1218" s="26" t="s">
        <v>2437</v>
      </c>
      <c r="M1218" s="26" t="s">
        <v>137</v>
      </c>
      <c r="N1218" s="26" t="s">
        <v>138</v>
      </c>
      <c r="O1218" s="26" t="s">
        <v>138</v>
      </c>
      <c r="Q1218" s="30">
        <v>71</v>
      </c>
      <c r="R1218" s="30">
        <v>4610</v>
      </c>
      <c r="S1218" s="31" t="e">
        <f>#N/A</f>
        <v>#N/A</v>
      </c>
      <c r="T1218" s="30">
        <v>1159</v>
      </c>
      <c r="AB1218" s="33" t="e">
        <f>#N/A</f>
        <v>#N/A</v>
      </c>
      <c r="AC1218" s="30">
        <v>2100</v>
      </c>
      <c r="AD1218" s="30" t="e">
        <f>#N/A</f>
        <v>#N/A</v>
      </c>
      <c r="AE1218" s="34">
        <v>0.9</v>
      </c>
      <c r="AG1218" s="30" t="e">
        <f>#N/A</f>
        <v>#N/A</v>
      </c>
      <c r="AH1218" s="30" t="e">
        <f>#N/A</f>
        <v>#N/A</v>
      </c>
      <c r="AI1218" s="30">
        <v>3698</v>
      </c>
      <c r="AJ1218" s="30">
        <v>3698</v>
      </c>
      <c r="AK1218" s="26" t="s">
        <v>139</v>
      </c>
      <c r="AL1218" s="26">
        <v>25</v>
      </c>
      <c r="AM1218" s="26" t="s">
        <v>2598</v>
      </c>
      <c r="AU1218" s="26" t="s">
        <v>1526</v>
      </c>
      <c r="AV1218" s="26" t="s">
        <v>2604</v>
      </c>
      <c r="AW1218" s="26" t="s">
        <v>2709</v>
      </c>
      <c r="BB1218" s="26" t="s">
        <v>2488</v>
      </c>
      <c r="BC1218" s="26" t="s">
        <v>2442</v>
      </c>
      <c r="BD1218" s="37">
        <v>44041</v>
      </c>
      <c r="BE1218" s="30">
        <v>34930</v>
      </c>
      <c r="BF1218" s="30">
        <v>36155</v>
      </c>
      <c r="BG1218" s="37" t="s">
        <v>2443</v>
      </c>
      <c r="BI1218" s="37"/>
      <c r="BJ1218" s="37"/>
      <c r="BK1218" s="37"/>
      <c r="BL1218" s="37"/>
      <c r="BM1218" s="37"/>
      <c r="BN1218" s="26"/>
      <c r="BO1218" s="26"/>
      <c r="BP1218" s="26"/>
      <c r="BQ1218" s="38"/>
      <c r="BR1218" s="26"/>
      <c r="BS1218" s="26"/>
      <c r="BT1218" s="26"/>
      <c r="BU1218" s="26"/>
      <c r="BV1218" s="39"/>
    </row>
    <row r="1219" spans="1:74" ht="15" hidden="1" customHeight="1">
      <c r="A1219" s="26">
        <v>2020</v>
      </c>
      <c r="B1219" s="26">
        <v>1215</v>
      </c>
      <c r="C1219" s="26" t="s">
        <v>129</v>
      </c>
      <c r="D1219" s="26" t="s">
        <v>2433</v>
      </c>
      <c r="E1219" s="26" t="s">
        <v>2434</v>
      </c>
      <c r="F1219" s="27">
        <v>43978</v>
      </c>
      <c r="G1219" s="107" t="s">
        <v>2753</v>
      </c>
      <c r="H1219" s="26" t="s">
        <v>1402</v>
      </c>
      <c r="I1219" s="26" t="s">
        <v>1402</v>
      </c>
      <c r="J1219" s="28" t="s">
        <v>2754</v>
      </c>
      <c r="K1219" s="26" t="s">
        <v>135</v>
      </c>
      <c r="L1219" s="26" t="s">
        <v>2437</v>
      </c>
      <c r="M1219" s="26" t="s">
        <v>137</v>
      </c>
      <c r="N1219" s="26" t="s">
        <v>138</v>
      </c>
      <c r="O1219" s="26" t="s">
        <v>138</v>
      </c>
      <c r="Q1219" s="30">
        <v>77</v>
      </c>
      <c r="R1219" s="30">
        <v>7290</v>
      </c>
      <c r="S1219" s="31" t="e">
        <f>#N/A</f>
        <v>#N/A</v>
      </c>
      <c r="T1219" s="30">
        <v>2133</v>
      </c>
      <c r="AB1219" s="33" t="e">
        <f>#N/A</f>
        <v>#N/A</v>
      </c>
      <c r="AC1219" s="30">
        <v>2100</v>
      </c>
      <c r="AD1219" s="30" t="e">
        <f>#N/A</f>
        <v>#N/A</v>
      </c>
      <c r="AE1219" s="34">
        <v>0.9</v>
      </c>
      <c r="AG1219" s="30" t="e">
        <f>#N/A</f>
        <v>#N/A</v>
      </c>
      <c r="AH1219" s="30" t="e">
        <f>#N/A</f>
        <v>#N/A</v>
      </c>
      <c r="AI1219" s="30">
        <v>5848</v>
      </c>
      <c r="AJ1219" s="30">
        <v>5848</v>
      </c>
      <c r="AK1219" s="26" t="s">
        <v>139</v>
      </c>
      <c r="AL1219" s="26">
        <v>25</v>
      </c>
      <c r="AM1219" s="26" t="s">
        <v>2598</v>
      </c>
      <c r="AU1219" s="26" t="s">
        <v>1526</v>
      </c>
      <c r="AV1219" s="26" t="s">
        <v>2604</v>
      </c>
      <c r="AW1219" s="26" t="s">
        <v>2709</v>
      </c>
      <c r="BB1219" s="26" t="s">
        <v>2488</v>
      </c>
      <c r="BC1219" s="26" t="s">
        <v>2442</v>
      </c>
      <c r="BD1219" s="37">
        <v>44041</v>
      </c>
      <c r="BE1219" s="30">
        <v>34930</v>
      </c>
      <c r="BF1219" s="30">
        <v>36155</v>
      </c>
      <c r="BG1219" s="37" t="s">
        <v>2443</v>
      </c>
      <c r="BI1219" s="37"/>
      <c r="BJ1219" s="37"/>
      <c r="BK1219" s="37"/>
      <c r="BL1219" s="37"/>
      <c r="BM1219" s="37"/>
      <c r="BN1219" s="26"/>
      <c r="BO1219" s="26"/>
      <c r="BP1219" s="26"/>
      <c r="BQ1219" s="38"/>
      <c r="BR1219" s="26"/>
      <c r="BS1219" s="26"/>
      <c r="BT1219" s="26"/>
      <c r="BU1219" s="26"/>
      <c r="BV1219" s="39"/>
    </row>
    <row r="1220" spans="1:74" ht="15" hidden="1" customHeight="1">
      <c r="A1220" s="26">
        <v>2020</v>
      </c>
      <c r="B1220" s="26">
        <v>1216</v>
      </c>
      <c r="C1220" s="26" t="s">
        <v>129</v>
      </c>
      <c r="D1220" s="26" t="s">
        <v>2433</v>
      </c>
      <c r="E1220" s="26" t="s">
        <v>2434</v>
      </c>
      <c r="F1220" s="27">
        <v>43978</v>
      </c>
      <c r="G1220" s="107" t="s">
        <v>2755</v>
      </c>
      <c r="H1220" s="26" t="s">
        <v>1402</v>
      </c>
      <c r="I1220" s="26" t="s">
        <v>1402</v>
      </c>
      <c r="J1220" s="28" t="s">
        <v>2756</v>
      </c>
      <c r="K1220" s="26" t="s">
        <v>135</v>
      </c>
      <c r="L1220" s="26" t="s">
        <v>2437</v>
      </c>
      <c r="M1220" s="26" t="s">
        <v>137</v>
      </c>
      <c r="N1220" s="26" t="s">
        <v>138</v>
      </c>
      <c r="O1220" s="26" t="s">
        <v>138</v>
      </c>
      <c r="Q1220" s="30">
        <v>79</v>
      </c>
      <c r="R1220" s="30">
        <v>6830</v>
      </c>
      <c r="S1220" s="31" t="e">
        <f>#N/A</f>
        <v>#N/A</v>
      </c>
      <c r="T1220" s="30">
        <v>1482</v>
      </c>
      <c r="AB1220" s="33" t="e">
        <f>#N/A</f>
        <v>#N/A</v>
      </c>
      <c r="AC1220" s="30">
        <v>2100</v>
      </c>
      <c r="AD1220" s="30" t="e">
        <f>#N/A</f>
        <v>#N/A</v>
      </c>
      <c r="AE1220" s="34">
        <v>0.93</v>
      </c>
      <c r="AG1220" s="30" t="e">
        <f>#N/A</f>
        <v>#N/A</v>
      </c>
      <c r="AH1220" s="30" t="e">
        <f>#N/A</f>
        <v>#N/A</v>
      </c>
      <c r="AI1220" s="30">
        <v>5479</v>
      </c>
      <c r="AJ1220" s="30">
        <v>5479</v>
      </c>
      <c r="AK1220" s="26" t="s">
        <v>139</v>
      </c>
      <c r="AL1220" s="26">
        <v>25</v>
      </c>
      <c r="AM1220" s="26" t="s">
        <v>2598</v>
      </c>
      <c r="AU1220" s="26" t="s">
        <v>1526</v>
      </c>
      <c r="AV1220" s="26" t="s">
        <v>2604</v>
      </c>
      <c r="AW1220" s="26" t="s">
        <v>2709</v>
      </c>
      <c r="BB1220" s="26" t="s">
        <v>2488</v>
      </c>
      <c r="BC1220" s="26" t="s">
        <v>2442</v>
      </c>
      <c r="BD1220" s="37">
        <v>44041</v>
      </c>
      <c r="BE1220" s="30">
        <v>34930</v>
      </c>
      <c r="BF1220" s="30">
        <v>36155</v>
      </c>
      <c r="BG1220" s="37" t="s">
        <v>2443</v>
      </c>
      <c r="BI1220" s="37"/>
      <c r="BJ1220" s="37"/>
      <c r="BK1220" s="37"/>
      <c r="BL1220" s="37"/>
      <c r="BM1220" s="37"/>
      <c r="BN1220" s="26"/>
      <c r="BO1220" s="26"/>
      <c r="BP1220" s="26"/>
      <c r="BQ1220" s="38"/>
      <c r="BR1220" s="26"/>
      <c r="BS1220" s="26"/>
      <c r="BT1220" s="26"/>
      <c r="BU1220" s="26"/>
      <c r="BV1220" s="39"/>
    </row>
    <row r="1221" spans="1:74" ht="15" hidden="1" customHeight="1">
      <c r="A1221" s="26">
        <v>2020</v>
      </c>
      <c r="B1221" s="26">
        <v>1217</v>
      </c>
      <c r="C1221" s="26" t="s">
        <v>129</v>
      </c>
      <c r="D1221" s="26" t="s">
        <v>2433</v>
      </c>
      <c r="E1221" s="26" t="s">
        <v>2434</v>
      </c>
      <c r="F1221" s="27">
        <v>43978</v>
      </c>
      <c r="G1221" s="107" t="s">
        <v>2757</v>
      </c>
      <c r="H1221" s="26" t="s">
        <v>1402</v>
      </c>
      <c r="I1221" s="26" t="s">
        <v>1402</v>
      </c>
      <c r="J1221" s="28" t="s">
        <v>2758</v>
      </c>
      <c r="K1221" s="26" t="s">
        <v>135</v>
      </c>
      <c r="L1221" s="26" t="s">
        <v>2437</v>
      </c>
      <c r="M1221" s="26" t="s">
        <v>137</v>
      </c>
      <c r="N1221" s="26" t="s">
        <v>138</v>
      </c>
      <c r="O1221" s="26" t="s">
        <v>138</v>
      </c>
      <c r="Q1221" s="30">
        <v>75</v>
      </c>
      <c r="R1221" s="30">
        <v>5960</v>
      </c>
      <c r="S1221" s="31" t="e">
        <f>#N/A</f>
        <v>#N/A</v>
      </c>
      <c r="T1221" s="30">
        <v>1657</v>
      </c>
      <c r="AB1221" s="33" t="e">
        <f>#N/A</f>
        <v>#N/A</v>
      </c>
      <c r="AC1221" s="30">
        <v>2100</v>
      </c>
      <c r="AD1221" s="30" t="e">
        <f>#N/A</f>
        <v>#N/A</v>
      </c>
      <c r="AE1221" s="34">
        <v>0.93</v>
      </c>
      <c r="AG1221" s="30" t="e">
        <f>#N/A</f>
        <v>#N/A</v>
      </c>
      <c r="AH1221" s="30" t="e">
        <f>#N/A</f>
        <v>#N/A</v>
      </c>
      <c r="AI1221" s="30">
        <v>4781</v>
      </c>
      <c r="AJ1221" s="30">
        <v>4781</v>
      </c>
      <c r="AK1221" s="26" t="s">
        <v>139</v>
      </c>
      <c r="AL1221" s="26">
        <v>25</v>
      </c>
      <c r="AM1221" s="26" t="s">
        <v>2598</v>
      </c>
      <c r="AU1221" s="26" t="s">
        <v>1526</v>
      </c>
      <c r="AV1221" s="26" t="s">
        <v>2604</v>
      </c>
      <c r="AW1221" s="26" t="s">
        <v>2709</v>
      </c>
      <c r="BB1221" s="26" t="s">
        <v>2488</v>
      </c>
      <c r="BC1221" s="26" t="s">
        <v>2442</v>
      </c>
      <c r="BD1221" s="37">
        <v>44041</v>
      </c>
      <c r="BE1221" s="30">
        <v>34930</v>
      </c>
      <c r="BF1221" s="30">
        <v>36155</v>
      </c>
      <c r="BG1221" s="37" t="s">
        <v>2443</v>
      </c>
      <c r="BI1221" s="37"/>
      <c r="BJ1221" s="37"/>
      <c r="BK1221" s="37"/>
      <c r="BL1221" s="37"/>
      <c r="BM1221" s="37"/>
      <c r="BN1221" s="26"/>
      <c r="BO1221" s="26"/>
      <c r="BP1221" s="26"/>
      <c r="BQ1221" s="38"/>
      <c r="BR1221" s="26"/>
      <c r="BS1221" s="26"/>
      <c r="BT1221" s="26"/>
      <c r="BU1221" s="26"/>
      <c r="BV1221" s="39"/>
    </row>
    <row r="1222" spans="1:74" ht="15" hidden="1" customHeight="1">
      <c r="A1222" s="26">
        <v>2020</v>
      </c>
      <c r="B1222" s="26">
        <v>1218</v>
      </c>
      <c r="C1222" s="26" t="s">
        <v>129</v>
      </c>
      <c r="D1222" s="26" t="s">
        <v>2433</v>
      </c>
      <c r="E1222" s="26" t="s">
        <v>2434</v>
      </c>
      <c r="F1222" s="27">
        <v>43978</v>
      </c>
      <c r="G1222" s="107" t="s">
        <v>2759</v>
      </c>
      <c r="H1222" s="26" t="s">
        <v>1402</v>
      </c>
      <c r="I1222" s="26" t="s">
        <v>1402</v>
      </c>
      <c r="J1222" s="28" t="s">
        <v>2760</v>
      </c>
      <c r="K1222" s="26" t="s">
        <v>135</v>
      </c>
      <c r="L1222" s="26" t="s">
        <v>2437</v>
      </c>
      <c r="M1222" s="26" t="s">
        <v>137</v>
      </c>
      <c r="N1222" s="26" t="s">
        <v>138</v>
      </c>
      <c r="O1222" s="26" t="s">
        <v>138</v>
      </c>
      <c r="Q1222" s="30">
        <v>69</v>
      </c>
      <c r="R1222" s="30">
        <v>4640</v>
      </c>
      <c r="S1222" s="31" t="e">
        <f>#N/A</f>
        <v>#N/A</v>
      </c>
      <c r="T1222" s="30">
        <v>1345</v>
      </c>
      <c r="AB1222" s="33" t="e">
        <f>#N/A</f>
        <v>#N/A</v>
      </c>
      <c r="AC1222" s="30">
        <v>2100</v>
      </c>
      <c r="AD1222" s="30" t="e">
        <f>#N/A</f>
        <v>#N/A</v>
      </c>
      <c r="AE1222" s="34">
        <v>0.98</v>
      </c>
      <c r="AG1222" s="30" t="e">
        <f>#N/A</f>
        <v>#N/A</v>
      </c>
      <c r="AH1222" s="30" t="e">
        <f>#N/A</f>
        <v>#N/A</v>
      </c>
      <c r="AI1222" s="30">
        <v>3722</v>
      </c>
      <c r="AJ1222" s="30">
        <v>3722</v>
      </c>
      <c r="AK1222" s="26" t="s">
        <v>139</v>
      </c>
      <c r="AL1222" s="26">
        <v>25</v>
      </c>
      <c r="AM1222" s="26" t="s">
        <v>2598</v>
      </c>
      <c r="AU1222" s="26" t="s">
        <v>1526</v>
      </c>
      <c r="AV1222" s="26" t="s">
        <v>2604</v>
      </c>
      <c r="AW1222" s="26" t="s">
        <v>2709</v>
      </c>
      <c r="BB1222" s="26" t="s">
        <v>2488</v>
      </c>
      <c r="BC1222" s="26" t="s">
        <v>2442</v>
      </c>
      <c r="BD1222" s="37">
        <v>44041</v>
      </c>
      <c r="BE1222" s="30">
        <v>34930</v>
      </c>
      <c r="BF1222" s="30">
        <v>36155</v>
      </c>
      <c r="BG1222" s="37" t="s">
        <v>2443</v>
      </c>
      <c r="BI1222" s="37"/>
      <c r="BJ1222" s="37"/>
      <c r="BK1222" s="37"/>
      <c r="BL1222" s="37"/>
      <c r="BM1222" s="37"/>
      <c r="BN1222" s="26"/>
      <c r="BO1222" s="26"/>
      <c r="BP1222" s="26"/>
      <c r="BQ1222" s="38"/>
      <c r="BR1222" s="26"/>
      <c r="BS1222" s="26"/>
      <c r="BT1222" s="26"/>
      <c r="BU1222" s="26"/>
      <c r="BV1222" s="39"/>
    </row>
    <row r="1223" spans="1:74" ht="15" hidden="1" customHeight="1">
      <c r="A1223" s="26">
        <v>2020</v>
      </c>
      <c r="B1223" s="26">
        <v>1219</v>
      </c>
      <c r="C1223" s="26" t="s">
        <v>129</v>
      </c>
      <c r="D1223" s="26" t="s">
        <v>2433</v>
      </c>
      <c r="E1223" s="26" t="s">
        <v>2434</v>
      </c>
      <c r="F1223" s="27">
        <v>43978</v>
      </c>
      <c r="G1223" s="107" t="s">
        <v>2761</v>
      </c>
      <c r="H1223" s="26" t="s">
        <v>1402</v>
      </c>
      <c r="I1223" s="26" t="s">
        <v>1402</v>
      </c>
      <c r="J1223" s="28" t="s">
        <v>2762</v>
      </c>
      <c r="K1223" s="26" t="s">
        <v>135</v>
      </c>
      <c r="L1223" s="26" t="s">
        <v>2437</v>
      </c>
      <c r="M1223" s="26" t="s">
        <v>137</v>
      </c>
      <c r="N1223" s="26" t="s">
        <v>138</v>
      </c>
      <c r="O1223" s="26" t="s">
        <v>138</v>
      </c>
      <c r="Q1223" s="30">
        <v>68</v>
      </c>
      <c r="R1223" s="30">
        <v>4480</v>
      </c>
      <c r="S1223" s="31" t="e">
        <f>#N/A</f>
        <v>#N/A</v>
      </c>
      <c r="T1223" s="30">
        <v>1141</v>
      </c>
      <c r="AB1223" s="33" t="e">
        <f>#N/A</f>
        <v>#N/A</v>
      </c>
      <c r="AC1223" s="30">
        <v>2100</v>
      </c>
      <c r="AD1223" s="30" t="e">
        <f>#N/A</f>
        <v>#N/A</v>
      </c>
      <c r="AE1223" s="34">
        <v>0.98</v>
      </c>
      <c r="AG1223" s="30" t="e">
        <f>#N/A</f>
        <v>#N/A</v>
      </c>
      <c r="AH1223" s="30" t="e">
        <f>#N/A</f>
        <v>#N/A</v>
      </c>
      <c r="AI1223" s="30">
        <v>3594</v>
      </c>
      <c r="AJ1223" s="30">
        <v>3594</v>
      </c>
      <c r="AK1223" s="26" t="s">
        <v>139</v>
      </c>
      <c r="AL1223" s="26">
        <v>25</v>
      </c>
      <c r="AM1223" s="26" t="s">
        <v>2598</v>
      </c>
      <c r="AU1223" s="26" t="s">
        <v>1526</v>
      </c>
      <c r="AV1223" s="26" t="s">
        <v>2604</v>
      </c>
      <c r="AW1223" s="26" t="s">
        <v>2709</v>
      </c>
      <c r="BB1223" s="26" t="s">
        <v>2488</v>
      </c>
      <c r="BC1223" s="26" t="s">
        <v>2442</v>
      </c>
      <c r="BD1223" s="37">
        <v>44041</v>
      </c>
      <c r="BE1223" s="30">
        <v>34930</v>
      </c>
      <c r="BF1223" s="30">
        <v>36155</v>
      </c>
      <c r="BG1223" s="37" t="s">
        <v>2443</v>
      </c>
      <c r="BI1223" s="37"/>
      <c r="BJ1223" s="37"/>
      <c r="BK1223" s="37"/>
      <c r="BL1223" s="37"/>
      <c r="BM1223" s="37"/>
      <c r="BN1223" s="26"/>
      <c r="BO1223" s="26"/>
      <c r="BP1223" s="26"/>
      <c r="BQ1223" s="38"/>
      <c r="BR1223" s="26"/>
      <c r="BS1223" s="26"/>
      <c r="BT1223" s="26"/>
      <c r="BU1223" s="26"/>
      <c r="BV1223" s="39"/>
    </row>
    <row r="1224" spans="1:74" ht="15" hidden="1" customHeight="1">
      <c r="A1224" s="26">
        <v>2020</v>
      </c>
      <c r="B1224" s="26">
        <v>1220</v>
      </c>
      <c r="C1224" s="26" t="s">
        <v>129</v>
      </c>
      <c r="D1224" s="26" t="s">
        <v>2433</v>
      </c>
      <c r="E1224" s="26" t="s">
        <v>2434</v>
      </c>
      <c r="F1224" s="27">
        <v>43978</v>
      </c>
      <c r="G1224" s="107" t="s">
        <v>2763</v>
      </c>
      <c r="H1224" s="26" t="s">
        <v>1402</v>
      </c>
      <c r="I1224" s="26" t="s">
        <v>1402</v>
      </c>
      <c r="J1224" s="28" t="s">
        <v>2764</v>
      </c>
      <c r="K1224" s="26" t="s">
        <v>135</v>
      </c>
      <c r="L1224" s="26" t="s">
        <v>2437</v>
      </c>
      <c r="M1224" s="26" t="s">
        <v>137</v>
      </c>
      <c r="N1224" s="26" t="s">
        <v>138</v>
      </c>
      <c r="O1224" s="26" t="s">
        <v>138</v>
      </c>
      <c r="Q1224" s="30">
        <v>77</v>
      </c>
      <c r="R1224" s="30">
        <v>6320</v>
      </c>
      <c r="S1224" s="31" t="e">
        <f>#N/A</f>
        <v>#N/A</v>
      </c>
      <c r="T1224" s="30">
        <v>1557</v>
      </c>
      <c r="AB1224" s="33" t="e">
        <f>#N/A</f>
        <v>#N/A</v>
      </c>
      <c r="AC1224" s="30">
        <v>2100</v>
      </c>
      <c r="AD1224" s="30" t="e">
        <f>#N/A</f>
        <v>#N/A</v>
      </c>
      <c r="AE1224" s="34">
        <v>0.95</v>
      </c>
      <c r="AG1224" s="30" t="e">
        <f>#N/A</f>
        <v>#N/A</v>
      </c>
      <c r="AH1224" s="30" t="e">
        <f>#N/A</f>
        <v>#N/A</v>
      </c>
      <c r="AI1224" s="30">
        <v>5070</v>
      </c>
      <c r="AJ1224" s="30">
        <v>5070</v>
      </c>
      <c r="AK1224" s="26" t="s">
        <v>139</v>
      </c>
      <c r="AL1224" s="26">
        <v>25</v>
      </c>
      <c r="AM1224" s="26" t="s">
        <v>2598</v>
      </c>
      <c r="AU1224" s="26" t="s">
        <v>1526</v>
      </c>
      <c r="AV1224" s="26" t="s">
        <v>2604</v>
      </c>
      <c r="AW1224" s="26" t="s">
        <v>2709</v>
      </c>
      <c r="BB1224" s="26" t="s">
        <v>2488</v>
      </c>
      <c r="BC1224" s="26" t="s">
        <v>2442</v>
      </c>
      <c r="BD1224" s="37">
        <v>44041</v>
      </c>
      <c r="BE1224" s="30">
        <v>34930</v>
      </c>
      <c r="BF1224" s="30">
        <v>36155</v>
      </c>
      <c r="BG1224" s="37" t="s">
        <v>2443</v>
      </c>
      <c r="BI1224" s="37"/>
      <c r="BJ1224" s="37"/>
      <c r="BK1224" s="37"/>
      <c r="BL1224" s="37"/>
      <c r="BM1224" s="37"/>
      <c r="BN1224" s="26"/>
      <c r="BO1224" s="26"/>
      <c r="BP1224" s="26"/>
      <c r="BQ1224" s="38"/>
      <c r="BR1224" s="26"/>
      <c r="BS1224" s="26"/>
      <c r="BT1224" s="26"/>
      <c r="BU1224" s="26"/>
      <c r="BV1224" s="39"/>
    </row>
    <row r="1225" spans="1:74" ht="15" hidden="1" customHeight="1">
      <c r="A1225" s="26">
        <v>2020</v>
      </c>
      <c r="B1225" s="26">
        <v>1221</v>
      </c>
      <c r="C1225" s="26" t="s">
        <v>129</v>
      </c>
      <c r="D1225" s="26" t="s">
        <v>2433</v>
      </c>
      <c r="E1225" s="26" t="s">
        <v>2434</v>
      </c>
      <c r="F1225" s="27">
        <v>43978</v>
      </c>
      <c r="G1225" s="107" t="s">
        <v>2765</v>
      </c>
      <c r="H1225" s="26" t="s">
        <v>1402</v>
      </c>
      <c r="I1225" s="26" t="s">
        <v>1402</v>
      </c>
      <c r="J1225" s="28" t="s">
        <v>2766</v>
      </c>
      <c r="K1225" s="26" t="s">
        <v>135</v>
      </c>
      <c r="L1225" s="26" t="s">
        <v>2437</v>
      </c>
      <c r="M1225" s="26" t="s">
        <v>137</v>
      </c>
      <c r="N1225" s="26" t="s">
        <v>138</v>
      </c>
      <c r="O1225" s="26" t="s">
        <v>138</v>
      </c>
      <c r="Q1225" s="30">
        <v>71</v>
      </c>
      <c r="R1225" s="30">
        <v>5100</v>
      </c>
      <c r="S1225" s="31" t="e">
        <f>#N/A</f>
        <v>#N/A</v>
      </c>
      <c r="T1225" s="30">
        <v>1424</v>
      </c>
      <c r="AB1225" s="33" t="e">
        <f>#N/A</f>
        <v>#N/A</v>
      </c>
      <c r="AC1225" s="30">
        <v>2100</v>
      </c>
      <c r="AD1225" s="30" t="e">
        <f>#N/A</f>
        <v>#N/A</v>
      </c>
      <c r="AE1225" s="34">
        <v>0.95</v>
      </c>
      <c r="AG1225" s="30" t="e">
        <f>#N/A</f>
        <v>#N/A</v>
      </c>
      <c r="AH1225" s="30" t="e">
        <f>#N/A</f>
        <v>#N/A</v>
      </c>
      <c r="AI1225" s="30">
        <v>4091</v>
      </c>
      <c r="AJ1225" s="30">
        <v>4091</v>
      </c>
      <c r="AK1225" s="26" t="s">
        <v>139</v>
      </c>
      <c r="AL1225" s="26">
        <v>25</v>
      </c>
      <c r="AM1225" s="26" t="s">
        <v>2598</v>
      </c>
      <c r="AU1225" s="26" t="s">
        <v>1526</v>
      </c>
      <c r="AV1225" s="26" t="s">
        <v>2604</v>
      </c>
      <c r="AW1225" s="26" t="s">
        <v>2709</v>
      </c>
      <c r="BB1225" s="26" t="s">
        <v>2488</v>
      </c>
      <c r="BC1225" s="26" t="s">
        <v>2442</v>
      </c>
      <c r="BD1225" s="37">
        <v>44041</v>
      </c>
      <c r="BE1225" s="30">
        <v>34930</v>
      </c>
      <c r="BF1225" s="30">
        <v>36155</v>
      </c>
      <c r="BG1225" s="37" t="s">
        <v>2443</v>
      </c>
      <c r="BI1225" s="37"/>
      <c r="BJ1225" s="37"/>
      <c r="BK1225" s="37"/>
      <c r="BL1225" s="37"/>
      <c r="BM1225" s="37"/>
      <c r="BN1225" s="26"/>
      <c r="BO1225" s="26"/>
      <c r="BP1225" s="26"/>
      <c r="BQ1225" s="38"/>
      <c r="BR1225" s="26"/>
      <c r="BS1225" s="26"/>
      <c r="BT1225" s="26"/>
      <c r="BU1225" s="26"/>
      <c r="BV1225" s="39"/>
    </row>
    <row r="1226" spans="1:74" ht="15" hidden="1" customHeight="1">
      <c r="A1226" s="26">
        <v>2020</v>
      </c>
      <c r="B1226" s="26">
        <v>1222</v>
      </c>
      <c r="C1226" s="26" t="s">
        <v>129</v>
      </c>
      <c r="D1226" s="26" t="s">
        <v>2433</v>
      </c>
      <c r="E1226" s="26" t="s">
        <v>2434</v>
      </c>
      <c r="F1226" s="27">
        <v>43978</v>
      </c>
      <c r="G1226" s="107" t="s">
        <v>2767</v>
      </c>
      <c r="H1226" s="26" t="s">
        <v>1402</v>
      </c>
      <c r="I1226" s="26" t="s">
        <v>1402</v>
      </c>
      <c r="J1226" s="28" t="s">
        <v>2768</v>
      </c>
      <c r="K1226" s="26" t="s">
        <v>135</v>
      </c>
      <c r="L1226" s="26" t="s">
        <v>2437</v>
      </c>
      <c r="M1226" s="26" t="s">
        <v>137</v>
      </c>
      <c r="N1226" s="26" t="s">
        <v>138</v>
      </c>
      <c r="O1226" s="26" t="s">
        <v>138</v>
      </c>
      <c r="Q1226" s="30">
        <v>76</v>
      </c>
      <c r="R1226" s="30">
        <v>6100</v>
      </c>
      <c r="S1226" s="31" t="e">
        <f>#N/A</f>
        <v>#N/A</v>
      </c>
      <c r="T1226" s="30">
        <v>1486</v>
      </c>
      <c r="AB1226" s="33" t="e">
        <f>#N/A</f>
        <v>#N/A</v>
      </c>
      <c r="AC1226" s="30">
        <v>2100</v>
      </c>
      <c r="AD1226" s="30" t="e">
        <f>#N/A</f>
        <v>#N/A</v>
      </c>
      <c r="AE1226" s="34">
        <v>0.94</v>
      </c>
      <c r="AG1226" s="30" t="e">
        <f>#N/A</f>
        <v>#N/A</v>
      </c>
      <c r="AH1226" s="30" t="e">
        <f>#N/A</f>
        <v>#N/A</v>
      </c>
      <c r="AI1226" s="30">
        <v>4893</v>
      </c>
      <c r="AJ1226" s="30">
        <v>4893</v>
      </c>
      <c r="AK1226" s="26" t="s">
        <v>139</v>
      </c>
      <c r="AL1226" s="26">
        <v>25</v>
      </c>
      <c r="AM1226" s="26" t="s">
        <v>2598</v>
      </c>
      <c r="AU1226" s="26" t="s">
        <v>1526</v>
      </c>
      <c r="AV1226" s="26" t="s">
        <v>2604</v>
      </c>
      <c r="AW1226" s="26" t="s">
        <v>2709</v>
      </c>
      <c r="BB1226" s="26" t="s">
        <v>2488</v>
      </c>
      <c r="BC1226" s="26" t="s">
        <v>2442</v>
      </c>
      <c r="BD1226" s="37">
        <v>44041</v>
      </c>
      <c r="BE1226" s="30">
        <v>34930</v>
      </c>
      <c r="BF1226" s="30">
        <v>36155</v>
      </c>
      <c r="BG1226" s="37" t="s">
        <v>2443</v>
      </c>
      <c r="BI1226" s="37"/>
      <c r="BJ1226" s="37"/>
      <c r="BK1226" s="37"/>
      <c r="BL1226" s="37"/>
      <c r="BM1226" s="37"/>
      <c r="BN1226" s="26"/>
      <c r="BO1226" s="26"/>
      <c r="BP1226" s="26"/>
      <c r="BQ1226" s="38"/>
      <c r="BR1226" s="26"/>
      <c r="BS1226" s="26"/>
      <c r="BT1226" s="26"/>
      <c r="BU1226" s="26"/>
      <c r="BV1226" s="39"/>
    </row>
    <row r="1227" spans="1:74" ht="15" hidden="1" customHeight="1">
      <c r="A1227" s="26">
        <v>2020</v>
      </c>
      <c r="B1227" s="26">
        <v>1223</v>
      </c>
      <c r="C1227" s="26" t="s">
        <v>129</v>
      </c>
      <c r="D1227" s="26" t="s">
        <v>2433</v>
      </c>
      <c r="E1227" s="26" t="s">
        <v>2434</v>
      </c>
      <c r="F1227" s="27">
        <v>43978</v>
      </c>
      <c r="G1227" s="107" t="s">
        <v>2769</v>
      </c>
      <c r="H1227" s="26" t="s">
        <v>1402</v>
      </c>
      <c r="I1227" s="26" t="s">
        <v>1402</v>
      </c>
      <c r="J1227" s="28" t="s">
        <v>2770</v>
      </c>
      <c r="K1227" s="26" t="s">
        <v>135</v>
      </c>
      <c r="L1227" s="26" t="s">
        <v>2437</v>
      </c>
      <c r="M1227" s="26" t="s">
        <v>137</v>
      </c>
      <c r="N1227" s="26" t="s">
        <v>138</v>
      </c>
      <c r="O1227" s="26" t="s">
        <v>138</v>
      </c>
      <c r="Q1227" s="30">
        <v>68</v>
      </c>
      <c r="R1227" s="30">
        <v>3940</v>
      </c>
      <c r="S1227" s="31" t="e">
        <f>#N/A</f>
        <v>#N/A</v>
      </c>
      <c r="T1227" s="30">
        <v>1178</v>
      </c>
      <c r="AB1227" s="33" t="e">
        <f>#N/A</f>
        <v>#N/A</v>
      </c>
      <c r="AC1227" s="30">
        <v>2100</v>
      </c>
      <c r="AD1227" s="30" t="e">
        <f>#N/A</f>
        <v>#N/A</v>
      </c>
      <c r="AE1227" s="34">
        <v>0.94</v>
      </c>
      <c r="AG1227" s="30" t="e">
        <f>#N/A</f>
        <v>#N/A</v>
      </c>
      <c r="AH1227" s="30" t="e">
        <f>#N/A</f>
        <v>#N/A</v>
      </c>
      <c r="AI1227" s="30">
        <v>3161</v>
      </c>
      <c r="AJ1227" s="30">
        <v>3161</v>
      </c>
      <c r="AK1227" s="26" t="s">
        <v>139</v>
      </c>
      <c r="AL1227" s="26">
        <v>25</v>
      </c>
      <c r="AM1227" s="26" t="s">
        <v>2598</v>
      </c>
      <c r="AU1227" s="26" t="s">
        <v>1526</v>
      </c>
      <c r="AV1227" s="26" t="s">
        <v>2604</v>
      </c>
      <c r="AW1227" s="26" t="s">
        <v>2709</v>
      </c>
      <c r="BB1227" s="26" t="s">
        <v>2488</v>
      </c>
      <c r="BC1227" s="26" t="s">
        <v>2442</v>
      </c>
      <c r="BD1227" s="37">
        <v>44041</v>
      </c>
      <c r="BE1227" s="30">
        <v>34930</v>
      </c>
      <c r="BF1227" s="30">
        <v>36155</v>
      </c>
      <c r="BG1227" s="37" t="s">
        <v>2443</v>
      </c>
      <c r="BI1227" s="37"/>
      <c r="BJ1227" s="37"/>
      <c r="BK1227" s="37"/>
      <c r="BL1227" s="37"/>
      <c r="BM1227" s="37"/>
      <c r="BN1227" s="26"/>
      <c r="BO1227" s="26"/>
      <c r="BP1227" s="26"/>
      <c r="BQ1227" s="38"/>
      <c r="BR1227" s="26"/>
      <c r="BS1227" s="26"/>
      <c r="BT1227" s="26"/>
      <c r="BU1227" s="26"/>
      <c r="BV1227" s="39"/>
    </row>
    <row r="1228" spans="1:74" ht="15" hidden="1" customHeight="1">
      <c r="A1228" s="26">
        <v>2020</v>
      </c>
      <c r="B1228" s="26">
        <v>1224</v>
      </c>
      <c r="C1228" s="26" t="s">
        <v>129</v>
      </c>
      <c r="D1228" s="26" t="s">
        <v>2433</v>
      </c>
      <c r="E1228" s="26" t="s">
        <v>2434</v>
      </c>
      <c r="F1228" s="27">
        <v>43978</v>
      </c>
      <c r="G1228" s="107" t="s">
        <v>2771</v>
      </c>
      <c r="H1228" s="26" t="s">
        <v>1402</v>
      </c>
      <c r="I1228" s="26" t="s">
        <v>1402</v>
      </c>
      <c r="J1228" s="28" t="s">
        <v>2772</v>
      </c>
      <c r="K1228" s="26" t="s">
        <v>135</v>
      </c>
      <c r="L1228" s="26" t="s">
        <v>2437</v>
      </c>
      <c r="M1228" s="26" t="s">
        <v>137</v>
      </c>
      <c r="N1228" s="26" t="s">
        <v>138</v>
      </c>
      <c r="O1228" s="26" t="s">
        <v>138</v>
      </c>
      <c r="Q1228" s="30">
        <v>73</v>
      </c>
      <c r="R1228" s="30">
        <v>5350</v>
      </c>
      <c r="S1228" s="31" t="e">
        <f>#N/A</f>
        <v>#N/A</v>
      </c>
      <c r="T1228" s="30">
        <v>1635</v>
      </c>
      <c r="AB1228" s="33" t="e">
        <f>#N/A</f>
        <v>#N/A</v>
      </c>
      <c r="AC1228" s="30">
        <v>2100</v>
      </c>
      <c r="AD1228" s="30" t="e">
        <f>#N/A</f>
        <v>#N/A</v>
      </c>
      <c r="AE1228" s="34">
        <v>0.98</v>
      </c>
      <c r="AG1228" s="30" t="e">
        <f>#N/A</f>
        <v>#N/A</v>
      </c>
      <c r="AH1228" s="30" t="e">
        <f>#N/A</f>
        <v>#N/A</v>
      </c>
      <c r="AI1228" s="30">
        <v>4292</v>
      </c>
      <c r="AJ1228" s="30">
        <v>4292</v>
      </c>
      <c r="AK1228" s="26" t="s">
        <v>139</v>
      </c>
      <c r="AL1228" s="26">
        <v>25</v>
      </c>
      <c r="AM1228" s="26" t="s">
        <v>2598</v>
      </c>
      <c r="AU1228" s="26" t="s">
        <v>1526</v>
      </c>
      <c r="AV1228" s="26" t="s">
        <v>2604</v>
      </c>
      <c r="AW1228" s="26" t="s">
        <v>2709</v>
      </c>
      <c r="BB1228" s="26" t="s">
        <v>2488</v>
      </c>
      <c r="BC1228" s="26" t="s">
        <v>2442</v>
      </c>
      <c r="BD1228" s="37">
        <v>44041</v>
      </c>
      <c r="BE1228" s="30">
        <v>34930</v>
      </c>
      <c r="BF1228" s="30">
        <v>36155</v>
      </c>
      <c r="BG1228" s="37" t="s">
        <v>2443</v>
      </c>
      <c r="BI1228" s="37"/>
      <c r="BJ1228" s="37"/>
      <c r="BK1228" s="37"/>
      <c r="BL1228" s="37"/>
      <c r="BM1228" s="37"/>
      <c r="BN1228" s="26"/>
      <c r="BO1228" s="26"/>
      <c r="BP1228" s="26"/>
      <c r="BQ1228" s="38"/>
      <c r="BR1228" s="26"/>
      <c r="BS1228" s="26"/>
      <c r="BT1228" s="26"/>
      <c r="BU1228" s="26"/>
      <c r="BV1228" s="39"/>
    </row>
    <row r="1229" spans="1:74" ht="15" hidden="1" customHeight="1">
      <c r="A1229" s="26">
        <v>2020</v>
      </c>
      <c r="B1229" s="26">
        <v>1225</v>
      </c>
      <c r="C1229" s="26" t="s">
        <v>129</v>
      </c>
      <c r="D1229" s="26" t="s">
        <v>2433</v>
      </c>
      <c r="E1229" s="26" t="s">
        <v>2434</v>
      </c>
      <c r="F1229" s="27">
        <v>43978</v>
      </c>
      <c r="G1229" s="107" t="s">
        <v>2773</v>
      </c>
      <c r="H1229" s="26" t="s">
        <v>1402</v>
      </c>
      <c r="I1229" s="26" t="s">
        <v>1402</v>
      </c>
      <c r="J1229" s="28" t="s">
        <v>2774</v>
      </c>
      <c r="K1229" s="26" t="s">
        <v>135</v>
      </c>
      <c r="L1229" s="26" t="s">
        <v>2437</v>
      </c>
      <c r="M1229" s="26" t="s">
        <v>137</v>
      </c>
      <c r="N1229" s="26" t="s">
        <v>138</v>
      </c>
      <c r="O1229" s="26" t="s">
        <v>138</v>
      </c>
      <c r="Q1229" s="30">
        <v>68</v>
      </c>
      <c r="R1229" s="30">
        <v>4430</v>
      </c>
      <c r="S1229" s="31" t="e">
        <f>#N/A</f>
        <v>#N/A</v>
      </c>
      <c r="T1229" s="30">
        <v>1205</v>
      </c>
      <c r="AB1229" s="33" t="e">
        <f>#N/A</f>
        <v>#N/A</v>
      </c>
      <c r="AC1229" s="30">
        <v>2100</v>
      </c>
      <c r="AD1229" s="30" t="e">
        <f>#N/A</f>
        <v>#N/A</v>
      </c>
      <c r="AE1229" s="34">
        <v>0.98</v>
      </c>
      <c r="AG1229" s="30" t="e">
        <f>#N/A</f>
        <v>#N/A</v>
      </c>
      <c r="AH1229" s="30" t="e">
        <f>#N/A</f>
        <v>#N/A</v>
      </c>
      <c r="AI1229" s="30">
        <v>3554</v>
      </c>
      <c r="AJ1229" s="30">
        <v>3554</v>
      </c>
      <c r="AK1229" s="26" t="s">
        <v>139</v>
      </c>
      <c r="AL1229" s="26">
        <v>25</v>
      </c>
      <c r="AM1229" s="26" t="s">
        <v>2598</v>
      </c>
      <c r="AU1229" s="26" t="s">
        <v>1526</v>
      </c>
      <c r="AV1229" s="26" t="s">
        <v>2604</v>
      </c>
      <c r="AW1229" s="26" t="s">
        <v>2709</v>
      </c>
      <c r="BB1229" s="26" t="s">
        <v>2488</v>
      </c>
      <c r="BC1229" s="26" t="s">
        <v>2442</v>
      </c>
      <c r="BD1229" s="37">
        <v>44041</v>
      </c>
      <c r="BE1229" s="30">
        <v>34930</v>
      </c>
      <c r="BF1229" s="30">
        <v>36155</v>
      </c>
      <c r="BG1229" s="37" t="s">
        <v>2443</v>
      </c>
      <c r="BI1229" s="37"/>
      <c r="BJ1229" s="37"/>
      <c r="BK1229" s="37"/>
      <c r="BL1229" s="37"/>
      <c r="BM1229" s="37"/>
      <c r="BN1229" s="26"/>
      <c r="BO1229" s="26"/>
      <c r="BP1229" s="26"/>
      <c r="BQ1229" s="38"/>
      <c r="BR1229" s="26"/>
      <c r="BS1229" s="26"/>
      <c r="BT1229" s="26"/>
      <c r="BU1229" s="26"/>
      <c r="BV1229" s="39"/>
    </row>
    <row r="1230" spans="1:74" ht="15" hidden="1" customHeight="1">
      <c r="A1230" s="26">
        <v>2020</v>
      </c>
      <c r="B1230" s="26">
        <v>1226</v>
      </c>
      <c r="C1230" s="26" t="s">
        <v>129</v>
      </c>
      <c r="D1230" s="26" t="s">
        <v>2433</v>
      </c>
      <c r="E1230" s="26" t="s">
        <v>2434</v>
      </c>
      <c r="F1230" s="27">
        <v>43978</v>
      </c>
      <c r="G1230" s="107" t="s">
        <v>2775</v>
      </c>
      <c r="H1230" s="26" t="s">
        <v>1402</v>
      </c>
      <c r="I1230" s="26" t="s">
        <v>1402</v>
      </c>
      <c r="J1230" s="28" t="s">
        <v>2776</v>
      </c>
      <c r="K1230" s="26" t="s">
        <v>135</v>
      </c>
      <c r="L1230" s="26" t="s">
        <v>2437</v>
      </c>
      <c r="M1230" s="26" t="s">
        <v>137</v>
      </c>
      <c r="N1230" s="26" t="s">
        <v>138</v>
      </c>
      <c r="O1230" s="26" t="s">
        <v>138</v>
      </c>
      <c r="Q1230" s="30">
        <v>76</v>
      </c>
      <c r="R1230" s="30">
        <v>6790</v>
      </c>
      <c r="S1230" s="31" t="e">
        <f>#N/A</f>
        <v>#N/A</v>
      </c>
      <c r="T1230" s="30">
        <v>1941</v>
      </c>
      <c r="AB1230" s="33" t="e">
        <f>#N/A</f>
        <v>#N/A</v>
      </c>
      <c r="AC1230" s="30">
        <v>2100</v>
      </c>
      <c r="AD1230" s="30" t="e">
        <f>#N/A</f>
        <v>#N/A</v>
      </c>
      <c r="AE1230" s="34">
        <v>0.91</v>
      </c>
      <c r="AG1230" s="30" t="e">
        <f>#N/A</f>
        <v>#N/A</v>
      </c>
      <c r="AH1230" s="30" t="e">
        <f>#N/A</f>
        <v>#N/A</v>
      </c>
      <c r="AI1230" s="30">
        <v>5447</v>
      </c>
      <c r="AJ1230" s="30">
        <v>5447</v>
      </c>
      <c r="AK1230" s="26" t="s">
        <v>139</v>
      </c>
      <c r="AL1230" s="26">
        <v>25</v>
      </c>
      <c r="AM1230" s="26" t="s">
        <v>2598</v>
      </c>
      <c r="AU1230" s="26" t="s">
        <v>1526</v>
      </c>
      <c r="AV1230" s="26" t="s">
        <v>2604</v>
      </c>
      <c r="AW1230" s="26" t="s">
        <v>2777</v>
      </c>
      <c r="BB1230" s="26" t="s">
        <v>2488</v>
      </c>
      <c r="BC1230" s="26" t="s">
        <v>2442</v>
      </c>
      <c r="BD1230" s="37">
        <v>44041</v>
      </c>
      <c r="BE1230" s="30">
        <v>34930</v>
      </c>
      <c r="BF1230" s="30">
        <v>36155</v>
      </c>
      <c r="BG1230" s="37" t="s">
        <v>2443</v>
      </c>
      <c r="BI1230" s="37"/>
      <c r="BJ1230" s="37"/>
      <c r="BK1230" s="37"/>
      <c r="BL1230" s="37"/>
      <c r="BM1230" s="37"/>
      <c r="BN1230" s="26"/>
      <c r="BO1230" s="26"/>
      <c r="BP1230" s="26"/>
      <c r="BQ1230" s="38"/>
      <c r="BR1230" s="26"/>
      <c r="BS1230" s="26"/>
      <c r="BT1230" s="26"/>
      <c r="BU1230" s="26"/>
      <c r="BV1230" s="39"/>
    </row>
    <row r="1231" spans="1:74" ht="15" hidden="1" customHeight="1">
      <c r="A1231" s="26">
        <v>2020</v>
      </c>
      <c r="B1231" s="26">
        <v>1227</v>
      </c>
      <c r="C1231" s="26" t="s">
        <v>129</v>
      </c>
      <c r="D1231" s="26" t="s">
        <v>2433</v>
      </c>
      <c r="E1231" s="26" t="s">
        <v>2434</v>
      </c>
      <c r="F1231" s="27">
        <v>43978</v>
      </c>
      <c r="G1231" s="107" t="s">
        <v>2778</v>
      </c>
      <c r="H1231" s="26" t="s">
        <v>1402</v>
      </c>
      <c r="I1231" s="26" t="s">
        <v>1402</v>
      </c>
      <c r="J1231" s="28" t="s">
        <v>2779</v>
      </c>
      <c r="K1231" s="26" t="s">
        <v>135</v>
      </c>
      <c r="L1231" s="26" t="s">
        <v>2437</v>
      </c>
      <c r="M1231" s="26" t="s">
        <v>137</v>
      </c>
      <c r="N1231" s="26" t="s">
        <v>138</v>
      </c>
      <c r="O1231" s="26" t="s">
        <v>138</v>
      </c>
      <c r="Q1231" s="30">
        <v>70</v>
      </c>
      <c r="R1231" s="30">
        <v>4460</v>
      </c>
      <c r="S1231" s="31" t="e">
        <f>#N/A</f>
        <v>#N/A</v>
      </c>
      <c r="T1231" s="30">
        <v>1135</v>
      </c>
      <c r="AB1231" s="33" t="e">
        <f>#N/A</f>
        <v>#N/A</v>
      </c>
      <c r="AC1231" s="30">
        <v>2100</v>
      </c>
      <c r="AD1231" s="30" t="e">
        <f>#N/A</f>
        <v>#N/A</v>
      </c>
      <c r="AE1231" s="34">
        <v>0.90682926829268296</v>
      </c>
      <c r="AG1231" s="30" t="e">
        <f>#N/A</f>
        <v>#N/A</v>
      </c>
      <c r="AH1231" s="30" t="e">
        <f>#N/A</f>
        <v>#N/A</v>
      </c>
      <c r="AI1231" s="30">
        <v>3578</v>
      </c>
      <c r="AJ1231" s="30">
        <v>3578</v>
      </c>
      <c r="AK1231" s="26" t="s">
        <v>139</v>
      </c>
      <c r="AL1231" s="26">
        <v>25</v>
      </c>
      <c r="AM1231" s="26" t="s">
        <v>2598</v>
      </c>
      <c r="AU1231" s="26" t="s">
        <v>1526</v>
      </c>
      <c r="AV1231" s="26" t="s">
        <v>2604</v>
      </c>
      <c r="AW1231" s="26" t="s">
        <v>2777</v>
      </c>
      <c r="BB1231" s="26" t="s">
        <v>2488</v>
      </c>
      <c r="BC1231" s="26" t="s">
        <v>2442</v>
      </c>
      <c r="BD1231" s="37">
        <v>44041</v>
      </c>
      <c r="BE1231" s="30">
        <v>34930</v>
      </c>
      <c r="BF1231" s="30">
        <v>36155</v>
      </c>
      <c r="BG1231" s="37" t="s">
        <v>2443</v>
      </c>
      <c r="BI1231" s="37"/>
      <c r="BJ1231" s="37"/>
      <c r="BK1231" s="37"/>
      <c r="BL1231" s="37"/>
      <c r="BM1231" s="37"/>
      <c r="BN1231" s="26"/>
      <c r="BO1231" s="26"/>
      <c r="BP1231" s="26"/>
      <c r="BQ1231" s="38"/>
      <c r="BR1231" s="26"/>
      <c r="BS1231" s="26"/>
      <c r="BT1231" s="26"/>
      <c r="BU1231" s="26"/>
      <c r="BV1231" s="39"/>
    </row>
    <row r="1232" spans="1:74" ht="15" hidden="1" customHeight="1">
      <c r="A1232" s="26">
        <v>2020</v>
      </c>
      <c r="B1232" s="26">
        <v>1228</v>
      </c>
      <c r="C1232" s="26" t="s">
        <v>129</v>
      </c>
      <c r="D1232" s="26" t="s">
        <v>2433</v>
      </c>
      <c r="E1232" s="26" t="s">
        <v>2434</v>
      </c>
      <c r="F1232" s="27">
        <v>43978</v>
      </c>
      <c r="G1232" s="107" t="s">
        <v>2780</v>
      </c>
      <c r="H1232" s="26" t="s">
        <v>1402</v>
      </c>
      <c r="I1232" s="26" t="s">
        <v>1402</v>
      </c>
      <c r="J1232" s="28" t="s">
        <v>2781</v>
      </c>
      <c r="K1232" s="26" t="s">
        <v>135</v>
      </c>
      <c r="L1232" s="26" t="s">
        <v>2437</v>
      </c>
      <c r="M1232" s="26" t="s">
        <v>137</v>
      </c>
      <c r="N1232" s="26" t="s">
        <v>138</v>
      </c>
      <c r="O1232" s="26" t="s">
        <v>138</v>
      </c>
      <c r="Q1232" s="30">
        <v>72</v>
      </c>
      <c r="R1232" s="30">
        <v>5040</v>
      </c>
      <c r="S1232" s="31" t="e">
        <f>#N/A</f>
        <v>#N/A</v>
      </c>
      <c r="T1232" s="30">
        <v>1244</v>
      </c>
      <c r="AB1232" s="33" t="e">
        <f>#N/A</f>
        <v>#N/A</v>
      </c>
      <c r="AC1232" s="30">
        <v>2100</v>
      </c>
      <c r="AD1232" s="30" t="e">
        <f>#N/A</f>
        <v>#N/A</v>
      </c>
      <c r="AE1232" s="34">
        <v>0.75</v>
      </c>
      <c r="AG1232" s="30" t="e">
        <f>#N/A</f>
        <v>#N/A</v>
      </c>
      <c r="AH1232" s="30" t="e">
        <f>#N/A</f>
        <v>#N/A</v>
      </c>
      <c r="AI1232" s="30">
        <v>4043</v>
      </c>
      <c r="AJ1232" s="30">
        <v>4043</v>
      </c>
      <c r="AK1232" s="26" t="s">
        <v>139</v>
      </c>
      <c r="AL1232" s="26">
        <v>25</v>
      </c>
      <c r="AM1232" s="26" t="s">
        <v>2598</v>
      </c>
      <c r="AU1232" s="26" t="s">
        <v>1526</v>
      </c>
      <c r="AV1232" s="26" t="s">
        <v>2604</v>
      </c>
      <c r="AW1232" s="26" t="s">
        <v>2777</v>
      </c>
      <c r="BB1232" s="26" t="s">
        <v>2488</v>
      </c>
      <c r="BC1232" s="26" t="s">
        <v>2442</v>
      </c>
      <c r="BD1232" s="37">
        <v>44041</v>
      </c>
      <c r="BE1232" s="30">
        <v>34930</v>
      </c>
      <c r="BF1232" s="30">
        <v>36155</v>
      </c>
      <c r="BG1232" s="37" t="s">
        <v>2443</v>
      </c>
      <c r="BI1232" s="37"/>
      <c r="BJ1232" s="37"/>
      <c r="BK1232" s="37"/>
      <c r="BL1232" s="37"/>
      <c r="BM1232" s="37"/>
      <c r="BN1232" s="26"/>
      <c r="BO1232" s="26"/>
      <c r="BP1232" s="26"/>
      <c r="BQ1232" s="38"/>
      <c r="BR1232" s="26"/>
      <c r="BS1232" s="26"/>
      <c r="BT1232" s="26"/>
      <c r="BU1232" s="26"/>
      <c r="BV1232" s="39"/>
    </row>
    <row r="1233" spans="1:74" ht="15" hidden="1" customHeight="1">
      <c r="A1233" s="26">
        <v>2020</v>
      </c>
      <c r="B1233" s="26">
        <v>1229</v>
      </c>
      <c r="C1233" s="26" t="s">
        <v>129</v>
      </c>
      <c r="D1233" s="26" t="s">
        <v>2433</v>
      </c>
      <c r="E1233" s="26" t="s">
        <v>2434</v>
      </c>
      <c r="F1233" s="27">
        <v>43978</v>
      </c>
      <c r="G1233" s="107" t="s">
        <v>2782</v>
      </c>
      <c r="H1233" s="26" t="s">
        <v>1402</v>
      </c>
      <c r="I1233" s="26" t="s">
        <v>1402</v>
      </c>
      <c r="J1233" s="28" t="s">
        <v>2783</v>
      </c>
      <c r="K1233" s="26" t="s">
        <v>135</v>
      </c>
      <c r="L1233" s="26" t="s">
        <v>2437</v>
      </c>
      <c r="M1233" s="26" t="s">
        <v>137</v>
      </c>
      <c r="N1233" s="26" t="s">
        <v>138</v>
      </c>
      <c r="O1233" s="26" t="s">
        <v>138</v>
      </c>
      <c r="Q1233" s="30">
        <v>70</v>
      </c>
      <c r="R1233" s="30">
        <v>4091</v>
      </c>
      <c r="S1233" s="31" t="e">
        <f>#N/A</f>
        <v>#N/A</v>
      </c>
      <c r="T1233" s="30">
        <v>1459</v>
      </c>
      <c r="AB1233" s="33" t="e">
        <f>#N/A</f>
        <v>#N/A</v>
      </c>
      <c r="AC1233" s="30">
        <v>2100</v>
      </c>
      <c r="AD1233" s="30" t="e">
        <f>#N/A</f>
        <v>#N/A</v>
      </c>
      <c r="AE1233" s="34">
        <v>0.75</v>
      </c>
      <c r="AG1233" s="30" t="e">
        <f>#N/A</f>
        <v>#N/A</v>
      </c>
      <c r="AH1233" s="30" t="e">
        <f>#N/A</f>
        <v>#N/A</v>
      </c>
      <c r="AI1233" s="30">
        <v>3282</v>
      </c>
      <c r="AJ1233" s="30">
        <v>3282</v>
      </c>
      <c r="AK1233" s="26" t="s">
        <v>139</v>
      </c>
      <c r="AL1233" s="26">
        <v>25</v>
      </c>
      <c r="AM1233" s="26" t="s">
        <v>2598</v>
      </c>
      <c r="AU1233" s="26" t="s">
        <v>1526</v>
      </c>
      <c r="AV1233" s="26" t="s">
        <v>2604</v>
      </c>
      <c r="AW1233" s="26" t="s">
        <v>2777</v>
      </c>
      <c r="BB1233" s="26" t="s">
        <v>2488</v>
      </c>
      <c r="BC1233" s="26" t="s">
        <v>2442</v>
      </c>
      <c r="BD1233" s="37">
        <v>44041</v>
      </c>
      <c r="BE1233" s="30">
        <v>34930</v>
      </c>
      <c r="BF1233" s="30">
        <v>36155</v>
      </c>
      <c r="BG1233" s="37" t="s">
        <v>2443</v>
      </c>
      <c r="BI1233" s="37"/>
      <c r="BJ1233" s="37"/>
      <c r="BK1233" s="37"/>
      <c r="BL1233" s="37"/>
      <c r="BM1233" s="37"/>
      <c r="BN1233" s="26"/>
      <c r="BO1233" s="26"/>
      <c r="BP1233" s="26"/>
      <c r="BQ1233" s="38"/>
      <c r="BR1233" s="26"/>
      <c r="BS1233" s="26"/>
      <c r="BT1233" s="26"/>
      <c r="BU1233" s="26"/>
      <c r="BV1233" s="39"/>
    </row>
    <row r="1234" spans="1:74" ht="15" hidden="1" customHeight="1">
      <c r="A1234" s="26">
        <v>2020</v>
      </c>
      <c r="B1234" s="26">
        <v>1230</v>
      </c>
      <c r="C1234" s="26" t="s">
        <v>129</v>
      </c>
      <c r="D1234" s="26" t="s">
        <v>2433</v>
      </c>
      <c r="E1234" s="26" t="s">
        <v>2434</v>
      </c>
      <c r="F1234" s="27">
        <v>43978</v>
      </c>
      <c r="G1234" s="107" t="s">
        <v>2784</v>
      </c>
      <c r="H1234" s="26" t="s">
        <v>1402</v>
      </c>
      <c r="I1234" s="26" t="s">
        <v>1402</v>
      </c>
      <c r="J1234" s="28" t="s">
        <v>1084</v>
      </c>
      <c r="K1234" s="26" t="s">
        <v>135</v>
      </c>
      <c r="L1234" s="26" t="s">
        <v>2437</v>
      </c>
      <c r="M1234" s="26" t="s">
        <v>137</v>
      </c>
      <c r="N1234" s="26" t="s">
        <v>138</v>
      </c>
      <c r="O1234" s="26" t="s">
        <v>138</v>
      </c>
      <c r="Q1234" s="30">
        <v>68</v>
      </c>
      <c r="R1234" s="30">
        <v>4460</v>
      </c>
      <c r="S1234" s="31" t="e">
        <f>#N/A</f>
        <v>#N/A</v>
      </c>
      <c r="T1234" s="30">
        <v>1197</v>
      </c>
      <c r="AB1234" s="33" t="e">
        <f>#N/A</f>
        <v>#N/A</v>
      </c>
      <c r="AC1234" s="30">
        <v>2100</v>
      </c>
      <c r="AD1234" s="30" t="e">
        <f>#N/A</f>
        <v>#N/A</v>
      </c>
      <c r="AE1234" s="34">
        <v>0.98</v>
      </c>
      <c r="AG1234" s="30" t="e">
        <f>#N/A</f>
        <v>#N/A</v>
      </c>
      <c r="AH1234" s="30" t="e">
        <f>#N/A</f>
        <v>#N/A</v>
      </c>
      <c r="AI1234" s="30">
        <v>3578</v>
      </c>
      <c r="AJ1234" s="30">
        <v>3578</v>
      </c>
      <c r="AK1234" s="26" t="s">
        <v>139</v>
      </c>
      <c r="AL1234" s="26">
        <v>25</v>
      </c>
      <c r="AM1234" s="26" t="s">
        <v>2598</v>
      </c>
      <c r="AU1234" s="26" t="s">
        <v>1526</v>
      </c>
      <c r="AV1234" s="26" t="s">
        <v>2604</v>
      </c>
      <c r="AW1234" s="26" t="s">
        <v>2777</v>
      </c>
      <c r="BB1234" s="26" t="s">
        <v>2488</v>
      </c>
      <c r="BC1234" s="26" t="s">
        <v>2442</v>
      </c>
      <c r="BD1234" s="37">
        <v>44041</v>
      </c>
      <c r="BE1234" s="30">
        <v>34930</v>
      </c>
      <c r="BF1234" s="30">
        <v>36155</v>
      </c>
      <c r="BG1234" s="37" t="s">
        <v>2443</v>
      </c>
      <c r="BI1234" s="37"/>
      <c r="BJ1234" s="37"/>
      <c r="BK1234" s="37"/>
      <c r="BL1234" s="37"/>
      <c r="BM1234" s="37"/>
      <c r="BN1234" s="26"/>
      <c r="BO1234" s="26"/>
      <c r="BP1234" s="26"/>
      <c r="BQ1234" s="38"/>
      <c r="BR1234" s="26"/>
      <c r="BS1234" s="26"/>
      <c r="BT1234" s="26"/>
      <c r="BU1234" s="26"/>
      <c r="BV1234" s="39"/>
    </row>
    <row r="1235" spans="1:74" ht="15" hidden="1" customHeight="1">
      <c r="A1235" s="26">
        <v>2020</v>
      </c>
      <c r="B1235" s="26">
        <v>1231</v>
      </c>
      <c r="C1235" s="26" t="s">
        <v>129</v>
      </c>
      <c r="D1235" s="26" t="s">
        <v>2433</v>
      </c>
      <c r="E1235" s="26" t="s">
        <v>2434</v>
      </c>
      <c r="F1235" s="27">
        <v>43978</v>
      </c>
      <c r="G1235" s="107" t="s">
        <v>2785</v>
      </c>
      <c r="H1235" s="26" t="s">
        <v>1402</v>
      </c>
      <c r="I1235" s="26" t="s">
        <v>1402</v>
      </c>
      <c r="J1235" s="28" t="s">
        <v>2786</v>
      </c>
      <c r="K1235" s="26" t="s">
        <v>135</v>
      </c>
      <c r="L1235" s="26" t="s">
        <v>2437</v>
      </c>
      <c r="M1235" s="26" t="s">
        <v>137</v>
      </c>
      <c r="N1235" s="26" t="s">
        <v>138</v>
      </c>
      <c r="O1235" s="26" t="s">
        <v>138</v>
      </c>
      <c r="Q1235" s="30">
        <v>68</v>
      </c>
      <c r="R1235" s="30">
        <v>4170</v>
      </c>
      <c r="S1235" s="31" t="e">
        <f>#N/A</f>
        <v>#N/A</v>
      </c>
      <c r="T1235" s="30">
        <v>1101</v>
      </c>
      <c r="AB1235" s="33" t="e">
        <f>#N/A</f>
        <v>#N/A</v>
      </c>
      <c r="AC1235" s="30">
        <v>2100</v>
      </c>
      <c r="AD1235" s="30" t="e">
        <f>#N/A</f>
        <v>#N/A</v>
      </c>
      <c r="AE1235" s="34">
        <v>0.98</v>
      </c>
      <c r="AG1235" s="30" t="e">
        <f>#N/A</f>
        <v>#N/A</v>
      </c>
      <c r="AH1235" s="30" t="e">
        <f>#N/A</f>
        <v>#N/A</v>
      </c>
      <c r="AI1235" s="30">
        <v>3345</v>
      </c>
      <c r="AJ1235" s="30">
        <v>3345</v>
      </c>
      <c r="AK1235" s="26" t="s">
        <v>139</v>
      </c>
      <c r="AL1235" s="26">
        <v>25</v>
      </c>
      <c r="AM1235" s="26" t="s">
        <v>2598</v>
      </c>
      <c r="AU1235" s="26" t="s">
        <v>1526</v>
      </c>
      <c r="AV1235" s="26" t="s">
        <v>2604</v>
      </c>
      <c r="AW1235" s="26" t="s">
        <v>2777</v>
      </c>
      <c r="BB1235" s="26" t="s">
        <v>2488</v>
      </c>
      <c r="BC1235" s="26" t="s">
        <v>2442</v>
      </c>
      <c r="BD1235" s="37">
        <v>44041</v>
      </c>
      <c r="BE1235" s="30">
        <v>34930</v>
      </c>
      <c r="BF1235" s="30">
        <v>36155</v>
      </c>
      <c r="BG1235" s="37" t="s">
        <v>2443</v>
      </c>
      <c r="BI1235" s="37"/>
      <c r="BJ1235" s="37"/>
      <c r="BK1235" s="37"/>
      <c r="BL1235" s="37"/>
      <c r="BM1235" s="37"/>
      <c r="BN1235" s="26"/>
      <c r="BO1235" s="26"/>
      <c r="BP1235" s="26"/>
      <c r="BQ1235" s="38"/>
      <c r="BR1235" s="26"/>
      <c r="BS1235" s="26"/>
      <c r="BT1235" s="26"/>
      <c r="BU1235" s="26"/>
      <c r="BV1235" s="39"/>
    </row>
    <row r="1236" spans="1:74" ht="15" hidden="1" customHeight="1">
      <c r="A1236" s="26">
        <v>2020</v>
      </c>
      <c r="B1236" s="26">
        <v>1232</v>
      </c>
      <c r="C1236" s="26" t="s">
        <v>129</v>
      </c>
      <c r="D1236" s="26" t="s">
        <v>2433</v>
      </c>
      <c r="E1236" s="26" t="s">
        <v>2434</v>
      </c>
      <c r="F1236" s="27">
        <v>43978</v>
      </c>
      <c r="G1236" s="107" t="s">
        <v>2787</v>
      </c>
      <c r="H1236" s="26" t="s">
        <v>1402</v>
      </c>
      <c r="I1236" s="26" t="s">
        <v>1402</v>
      </c>
      <c r="J1236" s="28" t="s">
        <v>2788</v>
      </c>
      <c r="K1236" s="26" t="s">
        <v>135</v>
      </c>
      <c r="L1236" s="26" t="s">
        <v>2437</v>
      </c>
      <c r="M1236" s="26" t="s">
        <v>137</v>
      </c>
      <c r="N1236" s="26" t="s">
        <v>138</v>
      </c>
      <c r="O1236" s="26" t="s">
        <v>138</v>
      </c>
      <c r="Q1236" s="30">
        <v>72</v>
      </c>
      <c r="R1236" s="30">
        <v>4780</v>
      </c>
      <c r="S1236" s="31" t="e">
        <f>#N/A</f>
        <v>#N/A</v>
      </c>
      <c r="T1236" s="30">
        <v>1238</v>
      </c>
      <c r="AB1236" s="33" t="e">
        <f>#N/A</f>
        <v>#N/A</v>
      </c>
      <c r="AC1236" s="30">
        <v>2100</v>
      </c>
      <c r="AD1236" s="30" t="e">
        <f>#N/A</f>
        <v>#N/A</v>
      </c>
      <c r="AE1236" s="34">
        <v>0.94</v>
      </c>
      <c r="AG1236" s="30" t="e">
        <f>#N/A</f>
        <v>#N/A</v>
      </c>
      <c r="AH1236" s="30" t="e">
        <f>#N/A</f>
        <v>#N/A</v>
      </c>
      <c r="AI1236" s="30">
        <v>3835</v>
      </c>
      <c r="AJ1236" s="30">
        <v>3835</v>
      </c>
      <c r="AK1236" s="26" t="s">
        <v>139</v>
      </c>
      <c r="AL1236" s="26">
        <v>25</v>
      </c>
      <c r="AM1236" s="26" t="s">
        <v>2598</v>
      </c>
      <c r="AU1236" s="26" t="s">
        <v>1526</v>
      </c>
      <c r="AV1236" s="26" t="s">
        <v>2604</v>
      </c>
      <c r="AW1236" s="26" t="s">
        <v>2777</v>
      </c>
      <c r="BB1236" s="26" t="s">
        <v>2488</v>
      </c>
      <c r="BC1236" s="26" t="s">
        <v>2442</v>
      </c>
      <c r="BD1236" s="37">
        <v>44041</v>
      </c>
      <c r="BE1236" s="30">
        <v>34930</v>
      </c>
      <c r="BF1236" s="30">
        <v>36155</v>
      </c>
      <c r="BG1236" s="37" t="s">
        <v>2443</v>
      </c>
      <c r="BI1236" s="37"/>
      <c r="BJ1236" s="37"/>
      <c r="BK1236" s="37"/>
      <c r="BL1236" s="37"/>
      <c r="BM1236" s="37"/>
      <c r="BN1236" s="26"/>
      <c r="BO1236" s="26"/>
      <c r="BP1236" s="26"/>
      <c r="BQ1236" s="38"/>
      <c r="BR1236" s="26"/>
      <c r="BS1236" s="26"/>
      <c r="BT1236" s="26"/>
      <c r="BU1236" s="26"/>
      <c r="BV1236" s="39"/>
    </row>
    <row r="1237" spans="1:74" ht="15" hidden="1" customHeight="1">
      <c r="A1237" s="26">
        <v>2020</v>
      </c>
      <c r="B1237" s="26">
        <v>1233</v>
      </c>
      <c r="C1237" s="26" t="s">
        <v>129</v>
      </c>
      <c r="D1237" s="26" t="s">
        <v>2433</v>
      </c>
      <c r="E1237" s="26" t="s">
        <v>2434</v>
      </c>
      <c r="F1237" s="27">
        <v>43978</v>
      </c>
      <c r="G1237" s="107" t="s">
        <v>2789</v>
      </c>
      <c r="H1237" s="26" t="s">
        <v>1402</v>
      </c>
      <c r="I1237" s="26" t="s">
        <v>1402</v>
      </c>
      <c r="J1237" s="28" t="s">
        <v>2790</v>
      </c>
      <c r="K1237" s="26" t="s">
        <v>135</v>
      </c>
      <c r="L1237" s="26" t="s">
        <v>2437</v>
      </c>
      <c r="M1237" s="26" t="s">
        <v>137</v>
      </c>
      <c r="N1237" s="26" t="s">
        <v>138</v>
      </c>
      <c r="O1237" s="26" t="s">
        <v>138</v>
      </c>
      <c r="Q1237" s="30">
        <v>68</v>
      </c>
      <c r="R1237" s="30">
        <v>4640</v>
      </c>
      <c r="S1237" s="31" t="e">
        <f>#N/A</f>
        <v>#N/A</v>
      </c>
      <c r="T1237" s="30">
        <v>1298</v>
      </c>
      <c r="AB1237" s="33" t="e">
        <f>#N/A</f>
        <v>#N/A</v>
      </c>
      <c r="AC1237" s="30">
        <v>2100</v>
      </c>
      <c r="AD1237" s="30" t="e">
        <f>#N/A</f>
        <v>#N/A</v>
      </c>
      <c r="AE1237" s="34">
        <v>0.94</v>
      </c>
      <c r="AG1237" s="30" t="e">
        <f>#N/A</f>
        <v>#N/A</v>
      </c>
      <c r="AH1237" s="30" t="e">
        <f>#N/A</f>
        <v>#N/A</v>
      </c>
      <c r="AI1237" s="30">
        <v>3722</v>
      </c>
      <c r="AJ1237" s="30">
        <v>3722</v>
      </c>
      <c r="AK1237" s="26" t="s">
        <v>139</v>
      </c>
      <c r="AL1237" s="26">
        <v>25</v>
      </c>
      <c r="AM1237" s="26" t="s">
        <v>2598</v>
      </c>
      <c r="AU1237" s="26" t="s">
        <v>1526</v>
      </c>
      <c r="AV1237" s="26" t="s">
        <v>2604</v>
      </c>
      <c r="AW1237" s="26" t="s">
        <v>2777</v>
      </c>
      <c r="BB1237" s="26" t="s">
        <v>2488</v>
      </c>
      <c r="BC1237" s="26" t="s">
        <v>2442</v>
      </c>
      <c r="BD1237" s="37">
        <v>44041</v>
      </c>
      <c r="BE1237" s="30">
        <v>34930</v>
      </c>
      <c r="BF1237" s="30">
        <v>36155</v>
      </c>
      <c r="BG1237" s="37" t="s">
        <v>2443</v>
      </c>
      <c r="BI1237" s="37"/>
      <c r="BJ1237" s="37"/>
      <c r="BK1237" s="37"/>
      <c r="BL1237" s="37"/>
      <c r="BM1237" s="37"/>
      <c r="BN1237" s="26"/>
      <c r="BO1237" s="26"/>
      <c r="BP1237" s="26"/>
      <c r="BQ1237" s="38"/>
      <c r="BR1237" s="26"/>
      <c r="BS1237" s="26"/>
      <c r="BT1237" s="26"/>
      <c r="BU1237" s="26"/>
      <c r="BV1237" s="39"/>
    </row>
    <row r="1238" spans="1:74" ht="15" hidden="1" customHeight="1">
      <c r="A1238" s="26">
        <v>2020</v>
      </c>
      <c r="B1238" s="26">
        <v>1234</v>
      </c>
      <c r="C1238" s="26" t="s">
        <v>129</v>
      </c>
      <c r="D1238" s="26" t="s">
        <v>2433</v>
      </c>
      <c r="E1238" s="26" t="s">
        <v>2434</v>
      </c>
      <c r="F1238" s="27">
        <v>43978</v>
      </c>
      <c r="G1238" s="107" t="s">
        <v>2791</v>
      </c>
      <c r="H1238" s="26" t="s">
        <v>1402</v>
      </c>
      <c r="I1238" s="26" t="s">
        <v>1402</v>
      </c>
      <c r="J1238" s="28" t="s">
        <v>2792</v>
      </c>
      <c r="K1238" s="26" t="s">
        <v>135</v>
      </c>
      <c r="L1238" s="26" t="s">
        <v>2437</v>
      </c>
      <c r="M1238" s="26" t="s">
        <v>137</v>
      </c>
      <c r="N1238" s="26" t="s">
        <v>138</v>
      </c>
      <c r="O1238" s="26" t="s">
        <v>138</v>
      </c>
      <c r="Q1238" s="30">
        <v>64</v>
      </c>
      <c r="R1238" s="30">
        <v>3390</v>
      </c>
      <c r="S1238" s="31" t="e">
        <f>#N/A</f>
        <v>#N/A</v>
      </c>
      <c r="T1238" s="30">
        <v>958</v>
      </c>
      <c r="AB1238" s="33" t="e">
        <f>#N/A</f>
        <v>#N/A</v>
      </c>
      <c r="AC1238" s="30">
        <v>2100</v>
      </c>
      <c r="AD1238" s="30" t="e">
        <f>#N/A</f>
        <v>#N/A</v>
      </c>
      <c r="AE1238" s="34">
        <v>0.55000000000000004</v>
      </c>
      <c r="AG1238" s="30" t="e">
        <f>#N/A</f>
        <v>#N/A</v>
      </c>
      <c r="AH1238" s="30" t="e">
        <f>#N/A</f>
        <v>#N/A</v>
      </c>
      <c r="AI1238" s="30">
        <v>2719</v>
      </c>
      <c r="AJ1238" s="30">
        <v>2719</v>
      </c>
      <c r="AK1238" s="26" t="s">
        <v>139</v>
      </c>
      <c r="AL1238" s="26">
        <v>25</v>
      </c>
      <c r="AM1238" s="26" t="s">
        <v>2598</v>
      </c>
      <c r="AU1238" s="26" t="s">
        <v>1526</v>
      </c>
      <c r="AV1238" s="26" t="s">
        <v>2604</v>
      </c>
      <c r="AW1238" s="26" t="s">
        <v>2777</v>
      </c>
      <c r="BB1238" s="26" t="s">
        <v>2488</v>
      </c>
      <c r="BC1238" s="26" t="s">
        <v>2442</v>
      </c>
      <c r="BD1238" s="37">
        <v>44041</v>
      </c>
      <c r="BE1238" s="30">
        <v>34930</v>
      </c>
      <c r="BF1238" s="30">
        <v>36155</v>
      </c>
      <c r="BG1238" s="37" t="s">
        <v>2443</v>
      </c>
      <c r="BI1238" s="37"/>
      <c r="BJ1238" s="37"/>
      <c r="BK1238" s="37"/>
      <c r="BL1238" s="37"/>
      <c r="BM1238" s="37"/>
      <c r="BN1238" s="26"/>
      <c r="BO1238" s="26"/>
      <c r="BP1238" s="26"/>
      <c r="BQ1238" s="38"/>
      <c r="BR1238" s="26"/>
      <c r="BS1238" s="26"/>
      <c r="BT1238" s="26"/>
      <c r="BU1238" s="26"/>
      <c r="BV1238" s="39"/>
    </row>
    <row r="1239" spans="1:74" ht="15" hidden="1" customHeight="1">
      <c r="A1239" s="26">
        <v>2020</v>
      </c>
      <c r="B1239" s="26">
        <v>1235</v>
      </c>
      <c r="C1239" s="26" t="s">
        <v>129</v>
      </c>
      <c r="D1239" s="26" t="s">
        <v>2433</v>
      </c>
      <c r="E1239" s="26" t="s">
        <v>2434</v>
      </c>
      <c r="F1239" s="27">
        <v>43978</v>
      </c>
      <c r="G1239" s="107" t="s">
        <v>2793</v>
      </c>
      <c r="H1239" s="26" t="s">
        <v>1402</v>
      </c>
      <c r="I1239" s="26" t="s">
        <v>1402</v>
      </c>
      <c r="J1239" s="28" t="s">
        <v>2794</v>
      </c>
      <c r="K1239" s="26" t="s">
        <v>135</v>
      </c>
      <c r="L1239" s="26" t="s">
        <v>2437</v>
      </c>
      <c r="M1239" s="26" t="s">
        <v>137</v>
      </c>
      <c r="N1239" s="26" t="s">
        <v>138</v>
      </c>
      <c r="O1239" s="26" t="s">
        <v>138</v>
      </c>
      <c r="Q1239" s="30">
        <v>71</v>
      </c>
      <c r="R1239" s="30">
        <v>4480</v>
      </c>
      <c r="S1239" s="31" t="e">
        <f>#N/A</f>
        <v>#N/A</v>
      </c>
      <c r="T1239" s="30">
        <v>1139</v>
      </c>
      <c r="AB1239" s="33" t="e">
        <f>#N/A</f>
        <v>#N/A</v>
      </c>
      <c r="AC1239" s="30">
        <v>2100</v>
      </c>
      <c r="AD1239" s="30" t="e">
        <f>#N/A</f>
        <v>#N/A</v>
      </c>
      <c r="AE1239" s="34">
        <v>0.55000000000000004</v>
      </c>
      <c r="AG1239" s="30" t="e">
        <f>#N/A</f>
        <v>#N/A</v>
      </c>
      <c r="AH1239" s="30" t="e">
        <f>#N/A</f>
        <v>#N/A</v>
      </c>
      <c r="AI1239" s="30">
        <v>3594</v>
      </c>
      <c r="AJ1239" s="30">
        <v>3594</v>
      </c>
      <c r="AK1239" s="26" t="s">
        <v>139</v>
      </c>
      <c r="AL1239" s="26">
        <v>25</v>
      </c>
      <c r="AM1239" s="26" t="s">
        <v>2598</v>
      </c>
      <c r="AU1239" s="26" t="s">
        <v>1526</v>
      </c>
      <c r="AV1239" s="26" t="s">
        <v>2604</v>
      </c>
      <c r="AW1239" s="26" t="s">
        <v>2777</v>
      </c>
      <c r="BB1239" s="26" t="s">
        <v>2488</v>
      </c>
      <c r="BC1239" s="26" t="s">
        <v>2442</v>
      </c>
      <c r="BD1239" s="37">
        <v>44041</v>
      </c>
      <c r="BE1239" s="30">
        <v>34930</v>
      </c>
      <c r="BF1239" s="30">
        <v>36155</v>
      </c>
      <c r="BG1239" s="37" t="s">
        <v>2443</v>
      </c>
      <c r="BI1239" s="37"/>
      <c r="BJ1239" s="37"/>
      <c r="BK1239" s="37"/>
      <c r="BL1239" s="37"/>
      <c r="BM1239" s="37"/>
      <c r="BN1239" s="26"/>
      <c r="BO1239" s="26"/>
      <c r="BP1239" s="26"/>
      <c r="BQ1239" s="38"/>
      <c r="BR1239" s="26"/>
      <c r="BS1239" s="26"/>
      <c r="BT1239" s="26"/>
      <c r="BU1239" s="26"/>
      <c r="BV1239" s="39"/>
    </row>
    <row r="1240" spans="1:74" ht="15" hidden="1" customHeight="1">
      <c r="A1240" s="26">
        <v>2020</v>
      </c>
      <c r="B1240" s="26">
        <v>1236</v>
      </c>
      <c r="C1240" s="26" t="s">
        <v>129</v>
      </c>
      <c r="D1240" s="26" t="s">
        <v>2433</v>
      </c>
      <c r="E1240" s="26" t="s">
        <v>2434</v>
      </c>
      <c r="F1240" s="27">
        <v>43978</v>
      </c>
      <c r="G1240" s="107" t="s">
        <v>2795</v>
      </c>
      <c r="H1240" s="26" t="s">
        <v>1402</v>
      </c>
      <c r="I1240" s="26" t="s">
        <v>1402</v>
      </c>
      <c r="J1240" s="28" t="s">
        <v>1084</v>
      </c>
      <c r="K1240" s="26" t="s">
        <v>135</v>
      </c>
      <c r="L1240" s="26" t="s">
        <v>2437</v>
      </c>
      <c r="M1240" s="26" t="s">
        <v>137</v>
      </c>
      <c r="N1240" s="26" t="s">
        <v>138</v>
      </c>
      <c r="O1240" s="26" t="s">
        <v>138</v>
      </c>
      <c r="Q1240" s="30">
        <v>77</v>
      </c>
      <c r="R1240" s="30">
        <v>6720</v>
      </c>
      <c r="S1240" s="31" t="e">
        <f>#N/A</f>
        <v>#N/A</v>
      </c>
      <c r="T1240" s="30">
        <v>2025</v>
      </c>
      <c r="AB1240" s="33" t="e">
        <f>#N/A</f>
        <v>#N/A</v>
      </c>
      <c r="AC1240" s="30">
        <v>2100</v>
      </c>
      <c r="AD1240" s="30" t="e">
        <f>#N/A</f>
        <v>#N/A</v>
      </c>
      <c r="AE1240" s="34">
        <v>0.98</v>
      </c>
      <c r="AG1240" s="30" t="e">
        <f>#N/A</f>
        <v>#N/A</v>
      </c>
      <c r="AH1240" s="30" t="e">
        <f>#N/A</f>
        <v>#N/A</v>
      </c>
      <c r="AI1240" s="30">
        <v>5391</v>
      </c>
      <c r="AJ1240" s="30">
        <v>5391</v>
      </c>
      <c r="AK1240" s="26" t="s">
        <v>139</v>
      </c>
      <c r="AL1240" s="26">
        <v>25</v>
      </c>
      <c r="AM1240" s="26" t="s">
        <v>2598</v>
      </c>
      <c r="AU1240" s="26" t="s">
        <v>1526</v>
      </c>
      <c r="AV1240" s="26" t="s">
        <v>2604</v>
      </c>
      <c r="AW1240" s="26" t="s">
        <v>2777</v>
      </c>
      <c r="BB1240" s="26" t="s">
        <v>2488</v>
      </c>
      <c r="BC1240" s="26" t="s">
        <v>2442</v>
      </c>
      <c r="BD1240" s="37">
        <v>44041</v>
      </c>
      <c r="BE1240" s="30">
        <v>34930</v>
      </c>
      <c r="BF1240" s="30">
        <v>36155</v>
      </c>
      <c r="BG1240" s="37" t="s">
        <v>2443</v>
      </c>
      <c r="BI1240" s="37"/>
      <c r="BJ1240" s="37"/>
      <c r="BK1240" s="37"/>
      <c r="BL1240" s="37"/>
      <c r="BM1240" s="37"/>
      <c r="BN1240" s="26"/>
      <c r="BO1240" s="26"/>
      <c r="BP1240" s="26"/>
      <c r="BQ1240" s="38"/>
      <c r="BR1240" s="26"/>
      <c r="BS1240" s="26"/>
      <c r="BT1240" s="26"/>
      <c r="BU1240" s="26"/>
      <c r="BV1240" s="39"/>
    </row>
    <row r="1241" spans="1:74" ht="15" hidden="1" customHeight="1">
      <c r="A1241" s="26">
        <v>2020</v>
      </c>
      <c r="B1241" s="26">
        <v>1237</v>
      </c>
      <c r="C1241" s="26" t="s">
        <v>129</v>
      </c>
      <c r="D1241" s="26" t="s">
        <v>2433</v>
      </c>
      <c r="E1241" s="26" t="s">
        <v>2434</v>
      </c>
      <c r="F1241" s="27">
        <v>43978</v>
      </c>
      <c r="G1241" s="107" t="s">
        <v>2796</v>
      </c>
      <c r="H1241" s="26" t="s">
        <v>1402</v>
      </c>
      <c r="I1241" s="26" t="s">
        <v>1402</v>
      </c>
      <c r="J1241" s="28" t="s">
        <v>2797</v>
      </c>
      <c r="K1241" s="26" t="s">
        <v>135</v>
      </c>
      <c r="L1241" s="26" t="s">
        <v>2437</v>
      </c>
      <c r="M1241" s="26" t="s">
        <v>137</v>
      </c>
      <c r="N1241" s="26" t="s">
        <v>138</v>
      </c>
      <c r="O1241" s="26" t="s">
        <v>138</v>
      </c>
      <c r="Q1241" s="30">
        <v>73</v>
      </c>
      <c r="R1241" s="30">
        <v>4660</v>
      </c>
      <c r="S1241" s="31" t="e">
        <f>#N/A</f>
        <v>#N/A</v>
      </c>
      <c r="T1241" s="30">
        <v>1339</v>
      </c>
      <c r="AB1241" s="33" t="e">
        <f>#N/A</f>
        <v>#N/A</v>
      </c>
      <c r="AC1241" s="30">
        <v>2100</v>
      </c>
      <c r="AD1241" s="30" t="e">
        <f>#N/A</f>
        <v>#N/A</v>
      </c>
      <c r="AE1241" s="34">
        <v>0.98</v>
      </c>
      <c r="AG1241" s="30" t="e">
        <f>#N/A</f>
        <v>#N/A</v>
      </c>
      <c r="AH1241" s="30" t="e">
        <f>#N/A</f>
        <v>#N/A</v>
      </c>
      <c r="AI1241" s="30">
        <v>3738</v>
      </c>
      <c r="AJ1241" s="30">
        <v>3738</v>
      </c>
      <c r="AK1241" s="26" t="s">
        <v>139</v>
      </c>
      <c r="AL1241" s="26">
        <v>25</v>
      </c>
      <c r="AM1241" s="26" t="s">
        <v>2598</v>
      </c>
      <c r="AU1241" s="26" t="s">
        <v>1526</v>
      </c>
      <c r="AV1241" s="26" t="s">
        <v>2604</v>
      </c>
      <c r="AW1241" s="26" t="s">
        <v>2777</v>
      </c>
      <c r="BB1241" s="26" t="s">
        <v>2488</v>
      </c>
      <c r="BC1241" s="26" t="s">
        <v>2442</v>
      </c>
      <c r="BD1241" s="37">
        <v>44041</v>
      </c>
      <c r="BE1241" s="30">
        <v>34930</v>
      </c>
      <c r="BF1241" s="30">
        <v>36155</v>
      </c>
      <c r="BG1241" s="37" t="s">
        <v>2443</v>
      </c>
      <c r="BI1241" s="37"/>
      <c r="BJ1241" s="37"/>
      <c r="BK1241" s="37"/>
      <c r="BL1241" s="37"/>
      <c r="BM1241" s="37"/>
      <c r="BN1241" s="26"/>
      <c r="BO1241" s="26"/>
      <c r="BP1241" s="26"/>
      <c r="BQ1241" s="38"/>
      <c r="BR1241" s="26"/>
      <c r="BS1241" s="26"/>
      <c r="BT1241" s="26"/>
      <c r="BU1241" s="26"/>
      <c r="BV1241" s="39"/>
    </row>
    <row r="1242" spans="1:74" ht="15" hidden="1" customHeight="1">
      <c r="A1242" s="26">
        <v>2020</v>
      </c>
      <c r="B1242" s="26">
        <v>1238</v>
      </c>
      <c r="C1242" s="26" t="s">
        <v>129</v>
      </c>
      <c r="D1242" s="26" t="s">
        <v>2433</v>
      </c>
      <c r="E1242" s="26" t="s">
        <v>2434</v>
      </c>
      <c r="F1242" s="27">
        <v>43978</v>
      </c>
      <c r="G1242" s="107" t="s">
        <v>2798</v>
      </c>
      <c r="H1242" s="26" t="s">
        <v>1402</v>
      </c>
      <c r="I1242" s="26" t="s">
        <v>1402</v>
      </c>
      <c r="J1242" s="28" t="s">
        <v>2799</v>
      </c>
      <c r="K1242" s="26" t="s">
        <v>135</v>
      </c>
      <c r="L1242" s="26" t="s">
        <v>2437</v>
      </c>
      <c r="M1242" s="26" t="s">
        <v>137</v>
      </c>
      <c r="N1242" s="26" t="s">
        <v>138</v>
      </c>
      <c r="O1242" s="26" t="s">
        <v>138</v>
      </c>
      <c r="Q1242" s="30">
        <v>74</v>
      </c>
      <c r="R1242" s="30">
        <v>5810</v>
      </c>
      <c r="S1242" s="31" t="e">
        <f>#N/A</f>
        <v>#N/A</v>
      </c>
      <c r="T1242" s="30">
        <v>1654</v>
      </c>
      <c r="AB1242" s="33" t="e">
        <f>#N/A</f>
        <v>#N/A</v>
      </c>
      <c r="AC1242" s="30">
        <v>2100</v>
      </c>
      <c r="AD1242" s="30" t="e">
        <f>#N/A</f>
        <v>#N/A</v>
      </c>
      <c r="AE1242" s="34">
        <v>0.98</v>
      </c>
      <c r="AG1242" s="30" t="e">
        <f>#N/A</f>
        <v>#N/A</v>
      </c>
      <c r="AH1242" s="30" t="e">
        <f>#N/A</f>
        <v>#N/A</v>
      </c>
      <c r="AI1242" s="30">
        <v>4661</v>
      </c>
      <c r="AJ1242" s="30">
        <v>4661</v>
      </c>
      <c r="AK1242" s="26" t="s">
        <v>139</v>
      </c>
      <c r="AL1242" s="26">
        <v>25</v>
      </c>
      <c r="AM1242" s="26" t="s">
        <v>2598</v>
      </c>
      <c r="AU1242" s="26" t="s">
        <v>1526</v>
      </c>
      <c r="AV1242" s="26" t="s">
        <v>2604</v>
      </c>
      <c r="AW1242" s="26" t="s">
        <v>2777</v>
      </c>
      <c r="BB1242" s="26" t="s">
        <v>2488</v>
      </c>
      <c r="BC1242" s="26" t="s">
        <v>2442</v>
      </c>
      <c r="BD1242" s="37">
        <v>44041</v>
      </c>
      <c r="BE1242" s="30">
        <v>34930</v>
      </c>
      <c r="BF1242" s="30">
        <v>36155</v>
      </c>
      <c r="BG1242" s="37" t="s">
        <v>2443</v>
      </c>
      <c r="BI1242" s="37"/>
      <c r="BJ1242" s="37"/>
      <c r="BK1242" s="37"/>
      <c r="BL1242" s="37"/>
      <c r="BM1242" s="37"/>
      <c r="BN1242" s="26"/>
      <c r="BO1242" s="26"/>
      <c r="BP1242" s="26"/>
      <c r="BQ1242" s="38"/>
      <c r="BR1242" s="26"/>
      <c r="BS1242" s="26"/>
      <c r="BT1242" s="26"/>
      <c r="BU1242" s="26"/>
      <c r="BV1242" s="39"/>
    </row>
    <row r="1243" spans="1:74" s="52" customFormat="1" ht="15" hidden="1" customHeight="1">
      <c r="A1243" s="40">
        <v>2020</v>
      </c>
      <c r="B1243" s="40">
        <v>1239</v>
      </c>
      <c r="C1243" s="40" t="s">
        <v>129</v>
      </c>
      <c r="D1243" s="40" t="s">
        <v>2433</v>
      </c>
      <c r="E1243" s="40" t="s">
        <v>2434</v>
      </c>
      <c r="F1243" s="41">
        <v>43978</v>
      </c>
      <c r="G1243" s="114" t="s">
        <v>2800</v>
      </c>
      <c r="H1243" s="40" t="s">
        <v>1402</v>
      </c>
      <c r="I1243" s="40" t="s">
        <v>1402</v>
      </c>
      <c r="J1243" s="42" t="s">
        <v>2801</v>
      </c>
      <c r="K1243" s="40" t="s">
        <v>135</v>
      </c>
      <c r="L1243" s="40" t="s">
        <v>2437</v>
      </c>
      <c r="M1243" s="40" t="s">
        <v>137</v>
      </c>
      <c r="N1243" s="40" t="s">
        <v>138</v>
      </c>
      <c r="O1243" s="40" t="s">
        <v>138</v>
      </c>
      <c r="P1243" s="43"/>
      <c r="Q1243" s="36">
        <v>66</v>
      </c>
      <c r="R1243" s="36">
        <v>3460</v>
      </c>
      <c r="S1243" s="44" t="e">
        <f>#N/A</f>
        <v>#N/A</v>
      </c>
      <c r="T1243" s="36"/>
      <c r="U1243" s="36"/>
      <c r="V1243" s="45"/>
      <c r="W1243" s="36"/>
      <c r="X1243" s="36"/>
      <c r="Y1243" s="36"/>
      <c r="Z1243" s="36"/>
      <c r="AA1243" s="36"/>
      <c r="AB1243" s="46" t="e">
        <f>#N/A</f>
        <v>#N/A</v>
      </c>
      <c r="AC1243" s="36">
        <v>2100</v>
      </c>
      <c r="AD1243" s="36"/>
      <c r="AE1243" s="47">
        <v>0.98</v>
      </c>
      <c r="AF1243" s="48"/>
      <c r="AG1243" s="36" t="e">
        <f>#N/A</f>
        <v>#N/A</v>
      </c>
      <c r="AH1243" s="36"/>
      <c r="AI1243" s="36">
        <v>0</v>
      </c>
      <c r="AJ1243" s="36">
        <v>0</v>
      </c>
      <c r="AK1243" s="40"/>
      <c r="AL1243" s="40"/>
      <c r="AM1243" s="40"/>
      <c r="AN1243" s="40" t="s">
        <v>1419</v>
      </c>
      <c r="AO1243" s="36"/>
      <c r="AP1243" s="36"/>
      <c r="AQ1243" s="36"/>
      <c r="AR1243" s="36"/>
      <c r="AS1243" s="36"/>
      <c r="AT1243" s="36"/>
      <c r="AU1243" s="40"/>
      <c r="AV1243" s="40"/>
      <c r="AW1243" s="40"/>
      <c r="AX1243" s="40"/>
      <c r="AY1243" s="40"/>
      <c r="AZ1243" s="40"/>
      <c r="BA1243" s="40"/>
      <c r="BB1243" s="40" t="s">
        <v>2488</v>
      </c>
      <c r="BC1243" s="40"/>
      <c r="BD1243" s="49">
        <v>44041</v>
      </c>
      <c r="BE1243" s="36"/>
      <c r="BF1243" s="36"/>
      <c r="BG1243" s="49"/>
      <c r="BH1243" s="49"/>
      <c r="BI1243" s="49"/>
      <c r="BJ1243" s="49"/>
      <c r="BK1243" s="49"/>
      <c r="BL1243" s="49"/>
      <c r="BM1243" s="49"/>
      <c r="BN1243" s="40"/>
      <c r="BO1243" s="40"/>
      <c r="BP1243" s="40"/>
      <c r="BQ1243" s="50"/>
      <c r="BR1243" s="40"/>
      <c r="BS1243" s="40"/>
      <c r="BT1243" s="40"/>
      <c r="BU1243" s="40"/>
      <c r="BV1243" s="51"/>
    </row>
    <row r="1244" spans="1:74" ht="15" hidden="1" customHeight="1">
      <c r="A1244" s="26">
        <v>2020</v>
      </c>
      <c r="B1244" s="26">
        <v>1240</v>
      </c>
      <c r="C1244" s="26" t="s">
        <v>129</v>
      </c>
      <c r="D1244" s="26" t="s">
        <v>2433</v>
      </c>
      <c r="E1244" s="26" t="s">
        <v>2434</v>
      </c>
      <c r="F1244" s="27">
        <v>43978</v>
      </c>
      <c r="G1244" s="107" t="s">
        <v>2802</v>
      </c>
      <c r="H1244" s="26" t="s">
        <v>1402</v>
      </c>
      <c r="I1244" s="26" t="s">
        <v>1402</v>
      </c>
      <c r="J1244" s="28" t="s">
        <v>2803</v>
      </c>
      <c r="K1244" s="26" t="s">
        <v>135</v>
      </c>
      <c r="L1244" s="26" t="s">
        <v>2437</v>
      </c>
      <c r="M1244" s="26" t="s">
        <v>137</v>
      </c>
      <c r="N1244" s="26" t="s">
        <v>138</v>
      </c>
      <c r="O1244" s="26" t="s">
        <v>138</v>
      </c>
      <c r="Q1244" s="30">
        <v>63</v>
      </c>
      <c r="R1244" s="30">
        <v>3380</v>
      </c>
      <c r="S1244" s="31" t="e">
        <f>#N/A</f>
        <v>#N/A</v>
      </c>
      <c r="T1244" s="30">
        <v>913</v>
      </c>
      <c r="AB1244" s="33" t="e">
        <f>#N/A</f>
        <v>#N/A</v>
      </c>
      <c r="AC1244" s="30">
        <v>2100</v>
      </c>
      <c r="AD1244" s="30" t="e">
        <f>#N/A</f>
        <v>#N/A</v>
      </c>
      <c r="AE1244" s="34">
        <v>0.95</v>
      </c>
      <c r="AG1244" s="30" t="e">
        <f>#N/A</f>
        <v>#N/A</v>
      </c>
      <c r="AH1244" s="30" t="e">
        <f>#N/A</f>
        <v>#N/A</v>
      </c>
      <c r="AI1244" s="30">
        <v>2711</v>
      </c>
      <c r="AJ1244" s="30">
        <v>2711</v>
      </c>
      <c r="AK1244" s="26" t="s">
        <v>139</v>
      </c>
      <c r="AL1244" s="26">
        <v>25</v>
      </c>
      <c r="AM1244" s="26" t="s">
        <v>2598</v>
      </c>
      <c r="AU1244" s="26" t="s">
        <v>1526</v>
      </c>
      <c r="AV1244" s="26" t="s">
        <v>2604</v>
      </c>
      <c r="AW1244" s="26" t="s">
        <v>2777</v>
      </c>
      <c r="BB1244" s="26" t="s">
        <v>2488</v>
      </c>
      <c r="BC1244" s="26" t="s">
        <v>2442</v>
      </c>
      <c r="BD1244" s="37">
        <v>44041</v>
      </c>
      <c r="BE1244" s="30">
        <v>34930</v>
      </c>
      <c r="BF1244" s="30">
        <v>36155</v>
      </c>
      <c r="BG1244" s="37" t="s">
        <v>2443</v>
      </c>
      <c r="BI1244" s="37"/>
      <c r="BJ1244" s="37"/>
      <c r="BK1244" s="37"/>
      <c r="BL1244" s="37"/>
      <c r="BM1244" s="37"/>
      <c r="BN1244" s="26"/>
      <c r="BO1244" s="26"/>
      <c r="BP1244" s="26"/>
      <c r="BQ1244" s="38"/>
      <c r="BR1244" s="26"/>
      <c r="BS1244" s="26"/>
      <c r="BT1244" s="26"/>
      <c r="BU1244" s="26"/>
      <c r="BV1244" s="39"/>
    </row>
    <row r="1245" spans="1:74" ht="15" hidden="1" customHeight="1">
      <c r="A1245" s="26">
        <v>2020</v>
      </c>
      <c r="B1245" s="26">
        <v>1241</v>
      </c>
      <c r="C1245" s="26" t="s">
        <v>129</v>
      </c>
      <c r="D1245" s="26" t="s">
        <v>2433</v>
      </c>
      <c r="E1245" s="26" t="s">
        <v>2434</v>
      </c>
      <c r="F1245" s="27">
        <v>43978</v>
      </c>
      <c r="G1245" s="107" t="s">
        <v>2804</v>
      </c>
      <c r="H1245" s="26" t="s">
        <v>1402</v>
      </c>
      <c r="I1245" s="26" t="s">
        <v>1402</v>
      </c>
      <c r="J1245" s="28" t="s">
        <v>2805</v>
      </c>
      <c r="K1245" s="26" t="s">
        <v>135</v>
      </c>
      <c r="L1245" s="26" t="s">
        <v>2437</v>
      </c>
      <c r="M1245" s="26" t="s">
        <v>137</v>
      </c>
      <c r="N1245" s="26" t="s">
        <v>138</v>
      </c>
      <c r="O1245" s="26" t="s">
        <v>138</v>
      </c>
      <c r="Q1245" s="30">
        <v>74</v>
      </c>
      <c r="R1245" s="30">
        <v>4300</v>
      </c>
      <c r="S1245" s="31" t="e">
        <f>#N/A</f>
        <v>#N/A</v>
      </c>
      <c r="T1245" s="30">
        <v>1435</v>
      </c>
      <c r="AB1245" s="33" t="e">
        <f>#N/A</f>
        <v>#N/A</v>
      </c>
      <c r="AC1245" s="30">
        <v>2100</v>
      </c>
      <c r="AD1245" s="30" t="e">
        <f>#N/A</f>
        <v>#N/A</v>
      </c>
      <c r="AE1245" s="34">
        <v>0.95</v>
      </c>
      <c r="AG1245" s="30" t="e">
        <f>#N/A</f>
        <v>#N/A</v>
      </c>
      <c r="AH1245" s="30" t="e">
        <f>#N/A</f>
        <v>#N/A</v>
      </c>
      <c r="AI1245" s="30">
        <v>3449</v>
      </c>
      <c r="AJ1245" s="30">
        <v>3449</v>
      </c>
      <c r="AK1245" s="26" t="s">
        <v>139</v>
      </c>
      <c r="AL1245" s="26">
        <v>25</v>
      </c>
      <c r="AM1245" s="26" t="s">
        <v>2598</v>
      </c>
      <c r="AU1245" s="26" t="s">
        <v>1526</v>
      </c>
      <c r="AV1245" s="26" t="s">
        <v>2604</v>
      </c>
      <c r="AW1245" s="26" t="s">
        <v>2777</v>
      </c>
      <c r="BB1245" s="26" t="s">
        <v>2488</v>
      </c>
      <c r="BC1245" s="26" t="s">
        <v>2442</v>
      </c>
      <c r="BD1245" s="37">
        <v>44041</v>
      </c>
      <c r="BE1245" s="30">
        <v>34930</v>
      </c>
      <c r="BF1245" s="30">
        <v>36155</v>
      </c>
      <c r="BG1245" s="37" t="s">
        <v>2443</v>
      </c>
      <c r="BI1245" s="37"/>
      <c r="BJ1245" s="37"/>
      <c r="BK1245" s="37"/>
      <c r="BL1245" s="37"/>
      <c r="BM1245" s="37"/>
      <c r="BN1245" s="26"/>
      <c r="BO1245" s="26"/>
      <c r="BP1245" s="26"/>
      <c r="BQ1245" s="38"/>
      <c r="BR1245" s="26"/>
      <c r="BS1245" s="26"/>
      <c r="BT1245" s="26"/>
      <c r="BU1245" s="26"/>
      <c r="BV1245" s="39"/>
    </row>
    <row r="1246" spans="1:74" ht="15" hidden="1" customHeight="1">
      <c r="A1246" s="26">
        <v>2020</v>
      </c>
      <c r="B1246" s="26">
        <v>1242</v>
      </c>
      <c r="C1246" s="26" t="s">
        <v>129</v>
      </c>
      <c r="D1246" s="26" t="s">
        <v>2433</v>
      </c>
      <c r="E1246" s="26" t="s">
        <v>2434</v>
      </c>
      <c r="F1246" s="27">
        <v>43978</v>
      </c>
      <c r="G1246" s="107" t="s">
        <v>2806</v>
      </c>
      <c r="H1246" s="26" t="s">
        <v>1402</v>
      </c>
      <c r="I1246" s="26" t="s">
        <v>1402</v>
      </c>
      <c r="J1246" s="28" t="s">
        <v>2807</v>
      </c>
      <c r="K1246" s="26" t="s">
        <v>135</v>
      </c>
      <c r="L1246" s="26" t="s">
        <v>2437</v>
      </c>
      <c r="M1246" s="26" t="s">
        <v>137</v>
      </c>
      <c r="N1246" s="26" t="s">
        <v>138</v>
      </c>
      <c r="O1246" s="26" t="s">
        <v>138</v>
      </c>
      <c r="Q1246" s="30">
        <v>78</v>
      </c>
      <c r="R1246" s="30">
        <v>7490</v>
      </c>
      <c r="S1246" s="31" t="e">
        <f>#N/A</f>
        <v>#N/A</v>
      </c>
      <c r="T1246" s="30">
        <v>2036</v>
      </c>
      <c r="AB1246" s="33" t="e">
        <f>#N/A</f>
        <v>#N/A</v>
      </c>
      <c r="AC1246" s="30">
        <v>2100</v>
      </c>
      <c r="AD1246" s="30" t="e">
        <f>#N/A</f>
        <v>#N/A</v>
      </c>
      <c r="AE1246" s="34">
        <v>0.94</v>
      </c>
      <c r="AG1246" s="30" t="e">
        <f>#N/A</f>
        <v>#N/A</v>
      </c>
      <c r="AH1246" s="30" t="e">
        <f>#N/A</f>
        <v>#N/A</v>
      </c>
      <c r="AI1246" s="30">
        <v>6008</v>
      </c>
      <c r="AJ1246" s="30">
        <v>6008</v>
      </c>
      <c r="AK1246" s="26" t="s">
        <v>139</v>
      </c>
      <c r="AL1246" s="26">
        <v>25</v>
      </c>
      <c r="AM1246" s="26" t="s">
        <v>2598</v>
      </c>
      <c r="AU1246" s="26" t="s">
        <v>1526</v>
      </c>
      <c r="AV1246" s="26" t="s">
        <v>2604</v>
      </c>
      <c r="AW1246" s="26" t="s">
        <v>2777</v>
      </c>
      <c r="BB1246" s="26" t="s">
        <v>2488</v>
      </c>
      <c r="BC1246" s="26" t="s">
        <v>2442</v>
      </c>
      <c r="BD1246" s="37">
        <v>44041</v>
      </c>
      <c r="BE1246" s="30">
        <v>34930</v>
      </c>
      <c r="BF1246" s="30">
        <v>36155</v>
      </c>
      <c r="BG1246" s="37" t="s">
        <v>2443</v>
      </c>
      <c r="BI1246" s="37"/>
      <c r="BJ1246" s="37"/>
      <c r="BK1246" s="37"/>
      <c r="BL1246" s="37"/>
      <c r="BM1246" s="37"/>
      <c r="BN1246" s="26"/>
      <c r="BO1246" s="26"/>
      <c r="BP1246" s="26"/>
      <c r="BQ1246" s="38"/>
      <c r="BR1246" s="26"/>
      <c r="BS1246" s="26"/>
      <c r="BT1246" s="26"/>
      <c r="BU1246" s="26"/>
      <c r="BV1246" s="39"/>
    </row>
    <row r="1247" spans="1:74" ht="15" hidden="1" customHeight="1">
      <c r="A1247" s="26">
        <v>2020</v>
      </c>
      <c r="B1247" s="26">
        <v>1243</v>
      </c>
      <c r="C1247" s="26" t="s">
        <v>129</v>
      </c>
      <c r="D1247" s="26" t="s">
        <v>2433</v>
      </c>
      <c r="E1247" s="26" t="s">
        <v>2434</v>
      </c>
      <c r="F1247" s="27">
        <v>43978</v>
      </c>
      <c r="G1247" s="107" t="s">
        <v>2808</v>
      </c>
      <c r="H1247" s="26" t="s">
        <v>1402</v>
      </c>
      <c r="I1247" s="26" t="s">
        <v>1402</v>
      </c>
      <c r="J1247" s="28" t="s">
        <v>2809</v>
      </c>
      <c r="K1247" s="26" t="s">
        <v>135</v>
      </c>
      <c r="L1247" s="26" t="s">
        <v>2437</v>
      </c>
      <c r="M1247" s="26" t="s">
        <v>137</v>
      </c>
      <c r="N1247" s="26" t="s">
        <v>138</v>
      </c>
      <c r="O1247" s="26" t="s">
        <v>138</v>
      </c>
      <c r="Q1247" s="30">
        <v>71</v>
      </c>
      <c r="R1247" s="30">
        <v>4700</v>
      </c>
      <c r="S1247" s="31" t="e">
        <f>#N/A</f>
        <v>#N/A</v>
      </c>
      <c r="T1247" s="30">
        <v>1151</v>
      </c>
      <c r="AB1247" s="33" t="e">
        <f>#N/A</f>
        <v>#N/A</v>
      </c>
      <c r="AC1247" s="30">
        <v>2100</v>
      </c>
      <c r="AD1247" s="30" t="e">
        <f>#N/A</f>
        <v>#N/A</v>
      </c>
      <c r="AE1247" s="34">
        <v>0.94</v>
      </c>
      <c r="AG1247" s="30" t="e">
        <f>#N/A</f>
        <v>#N/A</v>
      </c>
      <c r="AH1247" s="30" t="e">
        <f>#N/A</f>
        <v>#N/A</v>
      </c>
      <c r="AI1247" s="30">
        <v>3770</v>
      </c>
      <c r="AJ1247" s="30">
        <v>3770</v>
      </c>
      <c r="AK1247" s="26" t="s">
        <v>139</v>
      </c>
      <c r="AL1247" s="26">
        <v>25</v>
      </c>
      <c r="AM1247" s="26" t="s">
        <v>2598</v>
      </c>
      <c r="AU1247" s="26" t="s">
        <v>1526</v>
      </c>
      <c r="AV1247" s="26" t="s">
        <v>2604</v>
      </c>
      <c r="AW1247" s="26" t="s">
        <v>2777</v>
      </c>
      <c r="BB1247" s="26" t="s">
        <v>2488</v>
      </c>
      <c r="BC1247" s="26" t="s">
        <v>2442</v>
      </c>
      <c r="BD1247" s="37">
        <v>44041</v>
      </c>
      <c r="BE1247" s="30">
        <v>34930</v>
      </c>
      <c r="BF1247" s="30">
        <v>36155</v>
      </c>
      <c r="BG1247" s="37" t="s">
        <v>2443</v>
      </c>
      <c r="BI1247" s="37"/>
      <c r="BJ1247" s="37"/>
      <c r="BK1247" s="37"/>
      <c r="BL1247" s="37"/>
      <c r="BM1247" s="37"/>
      <c r="BN1247" s="26"/>
      <c r="BO1247" s="26"/>
      <c r="BP1247" s="26"/>
      <c r="BQ1247" s="38"/>
      <c r="BR1247" s="26"/>
      <c r="BS1247" s="26"/>
      <c r="BT1247" s="26"/>
      <c r="BU1247" s="26"/>
      <c r="BV1247" s="39"/>
    </row>
    <row r="1248" spans="1:74" ht="15" hidden="1" customHeight="1">
      <c r="A1248" s="26">
        <v>2020</v>
      </c>
      <c r="B1248" s="26">
        <v>1244</v>
      </c>
      <c r="C1248" s="26" t="s">
        <v>129</v>
      </c>
      <c r="D1248" s="26" t="s">
        <v>2433</v>
      </c>
      <c r="E1248" s="26" t="s">
        <v>2434</v>
      </c>
      <c r="F1248" s="27">
        <v>43978</v>
      </c>
      <c r="G1248" s="107" t="s">
        <v>2810</v>
      </c>
      <c r="H1248" s="26" t="s">
        <v>1402</v>
      </c>
      <c r="I1248" s="26" t="s">
        <v>1402</v>
      </c>
      <c r="J1248" s="28" t="s">
        <v>2811</v>
      </c>
      <c r="K1248" s="26" t="s">
        <v>135</v>
      </c>
      <c r="L1248" s="26" t="s">
        <v>2437</v>
      </c>
      <c r="M1248" s="26" t="s">
        <v>137</v>
      </c>
      <c r="N1248" s="26" t="s">
        <v>138</v>
      </c>
      <c r="O1248" s="26" t="s">
        <v>138</v>
      </c>
      <c r="Q1248" s="30">
        <v>70</v>
      </c>
      <c r="R1248" s="30">
        <v>3930</v>
      </c>
      <c r="S1248" s="31" t="e">
        <f>#N/A</f>
        <v>#N/A</v>
      </c>
      <c r="T1248" s="30">
        <v>1050</v>
      </c>
      <c r="AB1248" s="33" t="e">
        <f>#N/A</f>
        <v>#N/A</v>
      </c>
      <c r="AC1248" s="30">
        <v>2100</v>
      </c>
      <c r="AD1248" s="30" t="e">
        <f>#N/A</f>
        <v>#N/A</v>
      </c>
      <c r="AE1248" s="34">
        <v>0.94</v>
      </c>
      <c r="AG1248" s="30" t="e">
        <f>#N/A</f>
        <v>#N/A</v>
      </c>
      <c r="AH1248" s="30" t="e">
        <f>#N/A</f>
        <v>#N/A</v>
      </c>
      <c r="AI1248" s="30">
        <v>3153</v>
      </c>
      <c r="AJ1248" s="30">
        <v>3153</v>
      </c>
      <c r="AK1248" s="26" t="s">
        <v>139</v>
      </c>
      <c r="AL1248" s="26">
        <v>25</v>
      </c>
      <c r="AM1248" s="26" t="s">
        <v>2598</v>
      </c>
      <c r="AU1248" s="26" t="s">
        <v>1526</v>
      </c>
      <c r="AV1248" s="26" t="s">
        <v>2604</v>
      </c>
      <c r="AW1248" s="26" t="s">
        <v>2777</v>
      </c>
      <c r="BB1248" s="26" t="s">
        <v>2488</v>
      </c>
      <c r="BC1248" s="26" t="s">
        <v>2442</v>
      </c>
      <c r="BD1248" s="37">
        <v>44041</v>
      </c>
      <c r="BE1248" s="30">
        <v>34930</v>
      </c>
      <c r="BF1248" s="30">
        <v>36155</v>
      </c>
      <c r="BG1248" s="37" t="s">
        <v>2443</v>
      </c>
      <c r="BI1248" s="37"/>
      <c r="BJ1248" s="37"/>
      <c r="BK1248" s="37"/>
      <c r="BL1248" s="37"/>
      <c r="BM1248" s="37"/>
      <c r="BN1248" s="26"/>
      <c r="BO1248" s="26"/>
      <c r="BP1248" s="26"/>
      <c r="BQ1248" s="38"/>
      <c r="BR1248" s="26"/>
      <c r="BS1248" s="26"/>
      <c r="BT1248" s="26"/>
      <c r="BU1248" s="26"/>
      <c r="BV1248" s="39"/>
    </row>
    <row r="1249" spans="1:74" ht="15" hidden="1" customHeight="1">
      <c r="A1249" s="26">
        <v>2020</v>
      </c>
      <c r="B1249" s="26">
        <v>1245</v>
      </c>
      <c r="C1249" s="26" t="s">
        <v>129</v>
      </c>
      <c r="D1249" s="26" t="s">
        <v>2433</v>
      </c>
      <c r="E1249" s="26" t="s">
        <v>2434</v>
      </c>
      <c r="F1249" s="27">
        <v>43978</v>
      </c>
      <c r="G1249" s="107" t="s">
        <v>2812</v>
      </c>
      <c r="H1249" s="26" t="s">
        <v>1402</v>
      </c>
      <c r="I1249" s="26" t="s">
        <v>1402</v>
      </c>
      <c r="J1249" s="28" t="s">
        <v>2813</v>
      </c>
      <c r="K1249" s="26" t="s">
        <v>135</v>
      </c>
      <c r="L1249" s="26" t="s">
        <v>2437</v>
      </c>
      <c r="M1249" s="26" t="s">
        <v>137</v>
      </c>
      <c r="N1249" s="26" t="s">
        <v>138</v>
      </c>
      <c r="O1249" s="26" t="s">
        <v>138</v>
      </c>
      <c r="Q1249" s="30">
        <v>79</v>
      </c>
      <c r="R1249" s="30">
        <v>4790</v>
      </c>
      <c r="S1249" s="31" t="e">
        <f>#N/A</f>
        <v>#N/A</v>
      </c>
      <c r="T1249" s="30">
        <v>1303</v>
      </c>
      <c r="AB1249" s="33" t="e">
        <f>#N/A</f>
        <v>#N/A</v>
      </c>
      <c r="AC1249" s="30">
        <v>2100</v>
      </c>
      <c r="AD1249" s="30" t="e">
        <f>#N/A</f>
        <v>#N/A</v>
      </c>
      <c r="AE1249" s="34">
        <v>0.94</v>
      </c>
      <c r="AG1249" s="30" t="e">
        <f>#N/A</f>
        <v>#N/A</v>
      </c>
      <c r="AH1249" s="30" t="e">
        <f>#N/A</f>
        <v>#N/A</v>
      </c>
      <c r="AI1249" s="30">
        <v>3843</v>
      </c>
      <c r="AJ1249" s="30">
        <v>3843</v>
      </c>
      <c r="AK1249" s="26" t="s">
        <v>139</v>
      </c>
      <c r="AL1249" s="26">
        <v>25</v>
      </c>
      <c r="AM1249" s="26" t="s">
        <v>2598</v>
      </c>
      <c r="AU1249" s="26" t="s">
        <v>1526</v>
      </c>
      <c r="AV1249" s="26" t="s">
        <v>2604</v>
      </c>
      <c r="AW1249" s="26" t="s">
        <v>2777</v>
      </c>
      <c r="BB1249" s="26" t="s">
        <v>2488</v>
      </c>
      <c r="BC1249" s="26" t="s">
        <v>2442</v>
      </c>
      <c r="BD1249" s="37">
        <v>44041</v>
      </c>
      <c r="BE1249" s="30">
        <v>34930</v>
      </c>
      <c r="BF1249" s="30">
        <v>36155</v>
      </c>
      <c r="BG1249" s="37" t="s">
        <v>2443</v>
      </c>
      <c r="BI1249" s="37"/>
      <c r="BJ1249" s="37"/>
      <c r="BK1249" s="37"/>
      <c r="BL1249" s="37"/>
      <c r="BM1249" s="37"/>
      <c r="BN1249" s="26"/>
      <c r="BO1249" s="26"/>
      <c r="BP1249" s="26"/>
      <c r="BQ1249" s="38"/>
      <c r="BR1249" s="26"/>
      <c r="BS1249" s="26"/>
      <c r="BT1249" s="26"/>
      <c r="BU1249" s="26"/>
      <c r="BV1249" s="39"/>
    </row>
    <row r="1250" spans="1:74" ht="15" hidden="1" customHeight="1">
      <c r="A1250" s="26">
        <v>2020</v>
      </c>
      <c r="B1250" s="26">
        <v>1246</v>
      </c>
      <c r="C1250" s="26" t="s">
        <v>129</v>
      </c>
      <c r="D1250" s="26" t="s">
        <v>2433</v>
      </c>
      <c r="E1250" s="26" t="s">
        <v>2434</v>
      </c>
      <c r="F1250" s="27">
        <v>43978</v>
      </c>
      <c r="G1250" s="107" t="s">
        <v>2814</v>
      </c>
      <c r="H1250" s="26" t="s">
        <v>1402</v>
      </c>
      <c r="I1250" s="26" t="s">
        <v>1402</v>
      </c>
      <c r="J1250" s="28" t="s">
        <v>2815</v>
      </c>
      <c r="K1250" s="26" t="s">
        <v>135</v>
      </c>
      <c r="L1250" s="26" t="s">
        <v>2437</v>
      </c>
      <c r="M1250" s="26" t="s">
        <v>137</v>
      </c>
      <c r="N1250" s="26" t="s">
        <v>138</v>
      </c>
      <c r="O1250" s="26" t="s">
        <v>138</v>
      </c>
      <c r="Q1250" s="30">
        <v>64</v>
      </c>
      <c r="R1250" s="30">
        <v>3540</v>
      </c>
      <c r="S1250" s="31" t="e">
        <f>#N/A</f>
        <v>#N/A</v>
      </c>
      <c r="T1250" s="30">
        <v>995</v>
      </c>
      <c r="AB1250" s="33" t="e">
        <f>#N/A</f>
        <v>#N/A</v>
      </c>
      <c r="AC1250" s="30">
        <v>2100</v>
      </c>
      <c r="AD1250" s="30" t="e">
        <f>#N/A</f>
        <v>#N/A</v>
      </c>
      <c r="AE1250" s="34">
        <v>0.86</v>
      </c>
      <c r="AG1250" s="30" t="e">
        <f>#N/A</f>
        <v>#N/A</v>
      </c>
      <c r="AH1250" s="30" t="e">
        <f>#N/A</f>
        <v>#N/A</v>
      </c>
      <c r="AI1250" s="30">
        <v>2840</v>
      </c>
      <c r="AJ1250" s="30">
        <v>2840</v>
      </c>
      <c r="AK1250" s="26" t="s">
        <v>139</v>
      </c>
      <c r="AL1250" s="26">
        <v>25</v>
      </c>
      <c r="AM1250" s="26" t="s">
        <v>2598</v>
      </c>
      <c r="AU1250" s="26" t="s">
        <v>1526</v>
      </c>
      <c r="AV1250" s="26" t="s">
        <v>2604</v>
      </c>
      <c r="AW1250" s="26" t="s">
        <v>2777</v>
      </c>
      <c r="BB1250" s="26" t="s">
        <v>2488</v>
      </c>
      <c r="BC1250" s="26" t="s">
        <v>2442</v>
      </c>
      <c r="BD1250" s="37">
        <v>44041</v>
      </c>
      <c r="BE1250" s="30">
        <v>34930</v>
      </c>
      <c r="BF1250" s="30">
        <v>36155</v>
      </c>
      <c r="BG1250" s="37" t="s">
        <v>2443</v>
      </c>
      <c r="BI1250" s="37"/>
      <c r="BJ1250" s="37"/>
      <c r="BK1250" s="37"/>
      <c r="BL1250" s="37"/>
      <c r="BM1250" s="37"/>
      <c r="BN1250" s="26"/>
      <c r="BO1250" s="26"/>
      <c r="BP1250" s="26"/>
      <c r="BQ1250" s="38"/>
      <c r="BR1250" s="26"/>
      <c r="BS1250" s="26"/>
      <c r="BT1250" s="26"/>
      <c r="BU1250" s="26"/>
      <c r="BV1250" s="39"/>
    </row>
    <row r="1251" spans="1:74" ht="15" hidden="1" customHeight="1">
      <c r="A1251" s="26">
        <v>2020</v>
      </c>
      <c r="B1251" s="26">
        <v>1247</v>
      </c>
      <c r="C1251" s="26" t="s">
        <v>129</v>
      </c>
      <c r="D1251" s="26" t="s">
        <v>2433</v>
      </c>
      <c r="E1251" s="26" t="s">
        <v>2434</v>
      </c>
      <c r="F1251" s="27">
        <v>43978</v>
      </c>
      <c r="G1251" s="107" t="s">
        <v>2816</v>
      </c>
      <c r="H1251" s="26" t="s">
        <v>1402</v>
      </c>
      <c r="I1251" s="26" t="s">
        <v>1402</v>
      </c>
      <c r="J1251" s="28" t="s">
        <v>2817</v>
      </c>
      <c r="K1251" s="26" t="s">
        <v>135</v>
      </c>
      <c r="L1251" s="26" t="s">
        <v>2437</v>
      </c>
      <c r="M1251" s="26" t="s">
        <v>137</v>
      </c>
      <c r="N1251" s="26" t="s">
        <v>138</v>
      </c>
      <c r="O1251" s="26" t="s">
        <v>138</v>
      </c>
      <c r="Q1251" s="30">
        <v>70</v>
      </c>
      <c r="R1251" s="30">
        <v>4760</v>
      </c>
      <c r="S1251" s="31" t="e">
        <f>#N/A</f>
        <v>#N/A</v>
      </c>
      <c r="T1251" s="30">
        <v>1083</v>
      </c>
      <c r="AB1251" s="33" t="e">
        <f>#N/A</f>
        <v>#N/A</v>
      </c>
      <c r="AC1251" s="30">
        <v>2100</v>
      </c>
      <c r="AD1251" s="30" t="e">
        <f>#N/A</f>
        <v>#N/A</v>
      </c>
      <c r="AE1251" s="34">
        <v>0.86</v>
      </c>
      <c r="AG1251" s="30" t="e">
        <f>#N/A</f>
        <v>#N/A</v>
      </c>
      <c r="AH1251" s="30" t="e">
        <f>#N/A</f>
        <v>#N/A</v>
      </c>
      <c r="AI1251" s="30">
        <v>3818</v>
      </c>
      <c r="AJ1251" s="30">
        <v>3818</v>
      </c>
      <c r="AK1251" s="26" t="s">
        <v>139</v>
      </c>
      <c r="AL1251" s="26">
        <v>25</v>
      </c>
      <c r="AM1251" s="26" t="s">
        <v>2598</v>
      </c>
      <c r="AU1251" s="26" t="s">
        <v>1526</v>
      </c>
      <c r="AV1251" s="26" t="s">
        <v>2604</v>
      </c>
      <c r="AW1251" s="26" t="s">
        <v>2777</v>
      </c>
      <c r="BB1251" s="26" t="s">
        <v>2488</v>
      </c>
      <c r="BC1251" s="26" t="s">
        <v>2442</v>
      </c>
      <c r="BD1251" s="37">
        <v>44041</v>
      </c>
      <c r="BE1251" s="30">
        <v>34930</v>
      </c>
      <c r="BF1251" s="30">
        <v>36155</v>
      </c>
      <c r="BG1251" s="37" t="s">
        <v>2443</v>
      </c>
      <c r="BI1251" s="37"/>
      <c r="BJ1251" s="37"/>
      <c r="BK1251" s="37"/>
      <c r="BL1251" s="37"/>
      <c r="BM1251" s="37"/>
      <c r="BN1251" s="26"/>
      <c r="BO1251" s="26"/>
      <c r="BP1251" s="26"/>
      <c r="BQ1251" s="38"/>
      <c r="BR1251" s="26"/>
      <c r="BS1251" s="26"/>
      <c r="BT1251" s="26"/>
      <c r="BU1251" s="26"/>
      <c r="BV1251" s="39"/>
    </row>
    <row r="1252" spans="1:74" ht="15" hidden="1" customHeight="1">
      <c r="A1252" s="26">
        <v>2020</v>
      </c>
      <c r="B1252" s="26">
        <v>1248</v>
      </c>
      <c r="C1252" s="26" t="s">
        <v>129</v>
      </c>
      <c r="D1252" s="26" t="s">
        <v>2433</v>
      </c>
      <c r="E1252" s="26" t="s">
        <v>2434</v>
      </c>
      <c r="F1252" s="27">
        <v>43978</v>
      </c>
      <c r="G1252" s="107" t="s">
        <v>2818</v>
      </c>
      <c r="H1252" s="26" t="s">
        <v>1402</v>
      </c>
      <c r="I1252" s="26" t="s">
        <v>1402</v>
      </c>
      <c r="J1252" s="28" t="s">
        <v>2819</v>
      </c>
      <c r="K1252" s="26" t="s">
        <v>135</v>
      </c>
      <c r="L1252" s="26" t="s">
        <v>2437</v>
      </c>
      <c r="M1252" s="26" t="s">
        <v>137</v>
      </c>
      <c r="N1252" s="26" t="s">
        <v>138</v>
      </c>
      <c r="O1252" s="26" t="s">
        <v>138</v>
      </c>
      <c r="Q1252" s="30">
        <v>72</v>
      </c>
      <c r="R1252" s="30">
        <v>5100</v>
      </c>
      <c r="S1252" s="31" t="e">
        <f>#N/A</f>
        <v>#N/A</v>
      </c>
      <c r="T1252" s="30">
        <v>1218</v>
      </c>
      <c r="AB1252" s="33" t="e">
        <f>#N/A</f>
        <v>#N/A</v>
      </c>
      <c r="AC1252" s="30">
        <v>2100</v>
      </c>
      <c r="AD1252" s="30" t="e">
        <f>#N/A</f>
        <v>#N/A</v>
      </c>
      <c r="AE1252" s="34">
        <v>0.98</v>
      </c>
      <c r="AG1252" s="30" t="e">
        <f>#N/A</f>
        <v>#N/A</v>
      </c>
      <c r="AH1252" s="30" t="e">
        <f>#N/A</f>
        <v>#N/A</v>
      </c>
      <c r="AI1252" s="30">
        <v>4091</v>
      </c>
      <c r="AJ1252" s="30">
        <v>4091</v>
      </c>
      <c r="AK1252" s="26" t="s">
        <v>139</v>
      </c>
      <c r="AL1252" s="26">
        <v>25</v>
      </c>
      <c r="AM1252" s="26" t="s">
        <v>2598</v>
      </c>
      <c r="AU1252" s="26" t="s">
        <v>1526</v>
      </c>
      <c r="AV1252" s="26" t="s">
        <v>2604</v>
      </c>
      <c r="AW1252" s="26" t="s">
        <v>2777</v>
      </c>
      <c r="BB1252" s="26" t="s">
        <v>2488</v>
      </c>
      <c r="BC1252" s="26" t="s">
        <v>2442</v>
      </c>
      <c r="BD1252" s="37">
        <v>44041</v>
      </c>
      <c r="BE1252" s="30">
        <v>34930</v>
      </c>
      <c r="BF1252" s="30">
        <v>36155</v>
      </c>
      <c r="BG1252" s="37" t="s">
        <v>2443</v>
      </c>
      <c r="BI1252" s="37"/>
      <c r="BJ1252" s="37"/>
      <c r="BK1252" s="37"/>
      <c r="BL1252" s="37"/>
      <c r="BM1252" s="37"/>
      <c r="BN1252" s="26"/>
      <c r="BO1252" s="26"/>
      <c r="BP1252" s="26"/>
      <c r="BQ1252" s="38"/>
      <c r="BR1252" s="26"/>
      <c r="BS1252" s="26"/>
      <c r="BT1252" s="26"/>
      <c r="BU1252" s="26"/>
      <c r="BV1252" s="39"/>
    </row>
    <row r="1253" spans="1:74" ht="15" hidden="1" customHeight="1">
      <c r="A1253" s="26">
        <v>2020</v>
      </c>
      <c r="B1253" s="26">
        <v>1249</v>
      </c>
      <c r="C1253" s="26" t="s">
        <v>129</v>
      </c>
      <c r="D1253" s="26" t="s">
        <v>2433</v>
      </c>
      <c r="E1253" s="26" t="s">
        <v>2434</v>
      </c>
      <c r="F1253" s="27">
        <v>43978</v>
      </c>
      <c r="G1253" s="107" t="s">
        <v>2820</v>
      </c>
      <c r="H1253" s="26" t="s">
        <v>1402</v>
      </c>
      <c r="I1253" s="26" t="s">
        <v>1402</v>
      </c>
      <c r="J1253" s="28" t="s">
        <v>2821</v>
      </c>
      <c r="K1253" s="26" t="s">
        <v>135</v>
      </c>
      <c r="L1253" s="26" t="s">
        <v>2437</v>
      </c>
      <c r="M1253" s="26" t="s">
        <v>137</v>
      </c>
      <c r="N1253" s="26" t="s">
        <v>138</v>
      </c>
      <c r="O1253" s="26" t="s">
        <v>138</v>
      </c>
      <c r="Q1253" s="30">
        <v>73</v>
      </c>
      <c r="R1253" s="30">
        <v>6210</v>
      </c>
      <c r="S1253" s="31" t="e">
        <f>#N/A</f>
        <v>#N/A</v>
      </c>
      <c r="T1253" s="30">
        <v>1759</v>
      </c>
      <c r="AB1253" s="33" t="e">
        <f>#N/A</f>
        <v>#N/A</v>
      </c>
      <c r="AC1253" s="30">
        <v>2100</v>
      </c>
      <c r="AD1253" s="30" t="e">
        <f>#N/A</f>
        <v>#N/A</v>
      </c>
      <c r="AE1253" s="34">
        <v>0.98</v>
      </c>
      <c r="AG1253" s="30" t="e">
        <f>#N/A</f>
        <v>#N/A</v>
      </c>
      <c r="AH1253" s="30" t="e">
        <f>#N/A</f>
        <v>#N/A</v>
      </c>
      <c r="AI1253" s="30">
        <v>4982</v>
      </c>
      <c r="AJ1253" s="30">
        <v>4982</v>
      </c>
      <c r="AK1253" s="26" t="s">
        <v>139</v>
      </c>
      <c r="AL1253" s="26">
        <v>25</v>
      </c>
      <c r="AM1253" s="26" t="s">
        <v>2598</v>
      </c>
      <c r="AU1253" s="26" t="s">
        <v>1526</v>
      </c>
      <c r="AV1253" s="26" t="s">
        <v>2604</v>
      </c>
      <c r="AW1253" s="26" t="s">
        <v>2777</v>
      </c>
      <c r="BB1253" s="26" t="s">
        <v>2488</v>
      </c>
      <c r="BC1253" s="26" t="s">
        <v>2442</v>
      </c>
      <c r="BD1253" s="37">
        <v>44041</v>
      </c>
      <c r="BE1253" s="30">
        <v>34930</v>
      </c>
      <c r="BF1253" s="30">
        <v>36155</v>
      </c>
      <c r="BG1253" s="37" t="s">
        <v>2443</v>
      </c>
      <c r="BI1253" s="37"/>
      <c r="BJ1253" s="37"/>
      <c r="BK1253" s="37"/>
      <c r="BL1253" s="37"/>
      <c r="BM1253" s="37"/>
      <c r="BN1253" s="26"/>
      <c r="BO1253" s="26"/>
      <c r="BP1253" s="26"/>
      <c r="BQ1253" s="38"/>
      <c r="BR1253" s="26"/>
      <c r="BS1253" s="26"/>
      <c r="BT1253" s="26"/>
      <c r="BU1253" s="26"/>
      <c r="BV1253" s="39"/>
    </row>
    <row r="1254" spans="1:74" ht="15" hidden="1" customHeight="1">
      <c r="A1254" s="26">
        <v>2020</v>
      </c>
      <c r="B1254" s="26">
        <v>1250</v>
      </c>
      <c r="C1254" s="26" t="s">
        <v>129</v>
      </c>
      <c r="D1254" s="26" t="s">
        <v>2433</v>
      </c>
      <c r="E1254" s="26" t="s">
        <v>2434</v>
      </c>
      <c r="F1254" s="27">
        <v>43978</v>
      </c>
      <c r="G1254" s="107" t="s">
        <v>2822</v>
      </c>
      <c r="H1254" s="26" t="s">
        <v>1402</v>
      </c>
      <c r="I1254" s="26" t="s">
        <v>1402</v>
      </c>
      <c r="J1254" s="28" t="s">
        <v>2823</v>
      </c>
      <c r="K1254" s="26" t="s">
        <v>135</v>
      </c>
      <c r="L1254" s="26" t="s">
        <v>2437</v>
      </c>
      <c r="M1254" s="26" t="s">
        <v>137</v>
      </c>
      <c r="N1254" s="26" t="s">
        <v>138</v>
      </c>
      <c r="O1254" s="26" t="s">
        <v>138</v>
      </c>
      <c r="Q1254" s="30">
        <v>66</v>
      </c>
      <c r="R1254" s="30">
        <v>3310</v>
      </c>
      <c r="S1254" s="31" t="e">
        <f>#N/A</f>
        <v>#N/A</v>
      </c>
      <c r="T1254" s="30">
        <v>876</v>
      </c>
      <c r="AB1254" s="33" t="e">
        <f>#N/A</f>
        <v>#N/A</v>
      </c>
      <c r="AC1254" s="30">
        <v>2100</v>
      </c>
      <c r="AD1254" s="30" t="e">
        <f>#N/A</f>
        <v>#N/A</v>
      </c>
      <c r="AE1254" s="34">
        <v>0.86</v>
      </c>
      <c r="AG1254" s="30" t="e">
        <f>#N/A</f>
        <v>#N/A</v>
      </c>
      <c r="AH1254" s="30" t="e">
        <f>#N/A</f>
        <v>#N/A</v>
      </c>
      <c r="AI1254" s="30">
        <v>2655</v>
      </c>
      <c r="AJ1254" s="30">
        <v>2655</v>
      </c>
      <c r="AK1254" s="26" t="s">
        <v>139</v>
      </c>
      <c r="AL1254" s="26">
        <v>25</v>
      </c>
      <c r="AM1254" s="26" t="s">
        <v>2598</v>
      </c>
      <c r="AU1254" s="26" t="s">
        <v>1526</v>
      </c>
      <c r="AV1254" s="26" t="s">
        <v>2604</v>
      </c>
      <c r="AW1254" s="26" t="s">
        <v>2777</v>
      </c>
      <c r="BB1254" s="26" t="s">
        <v>2488</v>
      </c>
      <c r="BC1254" s="26" t="s">
        <v>2442</v>
      </c>
      <c r="BD1254" s="37">
        <v>44041</v>
      </c>
      <c r="BE1254" s="30">
        <v>34930</v>
      </c>
      <c r="BF1254" s="30">
        <v>36155</v>
      </c>
      <c r="BG1254" s="37" t="s">
        <v>2443</v>
      </c>
      <c r="BI1254" s="37"/>
      <c r="BJ1254" s="37"/>
      <c r="BK1254" s="37"/>
      <c r="BL1254" s="37"/>
      <c r="BM1254" s="37"/>
      <c r="BN1254" s="26"/>
      <c r="BO1254" s="26"/>
      <c r="BP1254" s="26"/>
      <c r="BQ1254" s="38"/>
      <c r="BR1254" s="26"/>
      <c r="BS1254" s="26"/>
      <c r="BT1254" s="26"/>
      <c r="BU1254" s="26"/>
      <c r="BV1254" s="39"/>
    </row>
    <row r="1255" spans="1:74" ht="15" hidden="1" customHeight="1">
      <c r="A1255" s="26">
        <v>2020</v>
      </c>
      <c r="B1255" s="26">
        <v>1251</v>
      </c>
      <c r="C1255" s="26" t="s">
        <v>129</v>
      </c>
      <c r="D1255" s="26" t="s">
        <v>2433</v>
      </c>
      <c r="E1255" s="26" t="s">
        <v>2434</v>
      </c>
      <c r="F1255" s="27">
        <v>43978</v>
      </c>
      <c r="G1255" s="107" t="s">
        <v>2824</v>
      </c>
      <c r="H1255" s="26" t="s">
        <v>1402</v>
      </c>
      <c r="I1255" s="26" t="s">
        <v>1402</v>
      </c>
      <c r="J1255" s="28" t="s">
        <v>2825</v>
      </c>
      <c r="K1255" s="26" t="s">
        <v>135</v>
      </c>
      <c r="L1255" s="26" t="s">
        <v>2437</v>
      </c>
      <c r="M1255" s="26" t="s">
        <v>137</v>
      </c>
      <c r="N1255" s="26" t="s">
        <v>138</v>
      </c>
      <c r="O1255" s="26" t="s">
        <v>138</v>
      </c>
      <c r="Q1255" s="30">
        <v>68</v>
      </c>
      <c r="R1255" s="30">
        <v>5180</v>
      </c>
      <c r="S1255" s="31" t="e">
        <f>#N/A</f>
        <v>#N/A</v>
      </c>
      <c r="T1255" s="30">
        <v>1511</v>
      </c>
      <c r="AB1255" s="33" t="e">
        <f>#N/A</f>
        <v>#N/A</v>
      </c>
      <c r="AC1255" s="30">
        <v>2100</v>
      </c>
      <c r="AD1255" s="30" t="e">
        <f>#N/A</f>
        <v>#N/A</v>
      </c>
      <c r="AE1255" s="34">
        <v>0.86</v>
      </c>
      <c r="AG1255" s="30" t="e">
        <f>#N/A</f>
        <v>#N/A</v>
      </c>
      <c r="AH1255" s="30" t="e">
        <f>#N/A</f>
        <v>#N/A</v>
      </c>
      <c r="AI1255" s="30">
        <v>4155</v>
      </c>
      <c r="AJ1255" s="30">
        <v>4155</v>
      </c>
      <c r="AK1255" s="26" t="s">
        <v>139</v>
      </c>
      <c r="AL1255" s="26">
        <v>25</v>
      </c>
      <c r="AM1255" s="26" t="s">
        <v>2598</v>
      </c>
      <c r="AU1255" s="26" t="s">
        <v>1526</v>
      </c>
      <c r="AV1255" s="26" t="s">
        <v>2604</v>
      </c>
      <c r="AW1255" s="26" t="s">
        <v>2777</v>
      </c>
      <c r="BB1255" s="26" t="s">
        <v>2488</v>
      </c>
      <c r="BC1255" s="26" t="s">
        <v>2442</v>
      </c>
      <c r="BD1255" s="37">
        <v>44041</v>
      </c>
      <c r="BE1255" s="30">
        <v>34930</v>
      </c>
      <c r="BF1255" s="30">
        <v>36155</v>
      </c>
      <c r="BG1255" s="37" t="s">
        <v>2443</v>
      </c>
      <c r="BI1255" s="37"/>
      <c r="BJ1255" s="37"/>
      <c r="BK1255" s="37"/>
      <c r="BL1255" s="37"/>
      <c r="BM1255" s="37"/>
      <c r="BN1255" s="26"/>
      <c r="BO1255" s="26"/>
      <c r="BP1255" s="26"/>
      <c r="BQ1255" s="38"/>
      <c r="BR1255" s="26"/>
      <c r="BS1255" s="26"/>
      <c r="BT1255" s="26"/>
      <c r="BU1255" s="26"/>
      <c r="BV1255" s="39"/>
    </row>
    <row r="1256" spans="1:74" ht="15" hidden="1" customHeight="1">
      <c r="A1256" s="26">
        <v>2020</v>
      </c>
      <c r="B1256" s="26">
        <v>1252</v>
      </c>
      <c r="C1256" s="26" t="s">
        <v>129</v>
      </c>
      <c r="D1256" s="26" t="s">
        <v>2433</v>
      </c>
      <c r="E1256" s="26" t="s">
        <v>2434</v>
      </c>
      <c r="F1256" s="27">
        <v>43978</v>
      </c>
      <c r="G1256" s="107" t="s">
        <v>2826</v>
      </c>
      <c r="H1256" s="26" t="s">
        <v>1402</v>
      </c>
      <c r="I1256" s="26" t="s">
        <v>1402</v>
      </c>
      <c r="J1256" s="28" t="s">
        <v>2827</v>
      </c>
      <c r="K1256" s="26" t="s">
        <v>135</v>
      </c>
      <c r="L1256" s="26" t="s">
        <v>2437</v>
      </c>
      <c r="M1256" s="26" t="s">
        <v>137</v>
      </c>
      <c r="N1256" s="26" t="s">
        <v>138</v>
      </c>
      <c r="O1256" s="26" t="s">
        <v>138</v>
      </c>
      <c r="Q1256" s="30">
        <v>73</v>
      </c>
      <c r="R1256" s="30">
        <v>5220</v>
      </c>
      <c r="S1256" s="31" t="e">
        <f>#N/A</f>
        <v>#N/A</v>
      </c>
      <c r="T1256" s="30">
        <v>1455</v>
      </c>
      <c r="AB1256" s="33" t="e">
        <f>#N/A</f>
        <v>#N/A</v>
      </c>
      <c r="AC1256" s="30">
        <v>2100</v>
      </c>
      <c r="AD1256" s="30" t="e">
        <f>#N/A</f>
        <v>#N/A</v>
      </c>
      <c r="AE1256" s="34">
        <v>0.9</v>
      </c>
      <c r="AG1256" s="30" t="e">
        <f>#N/A</f>
        <v>#N/A</v>
      </c>
      <c r="AH1256" s="30" t="e">
        <f>#N/A</f>
        <v>#N/A</v>
      </c>
      <c r="AI1256" s="30">
        <v>4187</v>
      </c>
      <c r="AJ1256" s="30">
        <v>4187</v>
      </c>
      <c r="AK1256" s="26" t="s">
        <v>139</v>
      </c>
      <c r="AL1256" s="26">
        <v>25</v>
      </c>
      <c r="AM1256" s="26" t="s">
        <v>2598</v>
      </c>
      <c r="AU1256" s="26" t="s">
        <v>1526</v>
      </c>
      <c r="AV1256" s="26" t="s">
        <v>2604</v>
      </c>
      <c r="AW1256" s="26" t="s">
        <v>2777</v>
      </c>
      <c r="BB1256" s="26" t="s">
        <v>2488</v>
      </c>
      <c r="BC1256" s="26" t="s">
        <v>2442</v>
      </c>
      <c r="BD1256" s="37">
        <v>44041</v>
      </c>
      <c r="BE1256" s="30">
        <v>34930</v>
      </c>
      <c r="BF1256" s="30">
        <v>36155</v>
      </c>
      <c r="BG1256" s="37" t="s">
        <v>2443</v>
      </c>
      <c r="BI1256" s="37"/>
      <c r="BJ1256" s="37"/>
      <c r="BK1256" s="37"/>
      <c r="BL1256" s="37"/>
      <c r="BM1256" s="37"/>
      <c r="BN1256" s="26"/>
      <c r="BO1256" s="26"/>
      <c r="BP1256" s="26"/>
      <c r="BQ1256" s="38"/>
      <c r="BR1256" s="26"/>
      <c r="BS1256" s="26"/>
      <c r="BT1256" s="26"/>
      <c r="BU1256" s="26"/>
      <c r="BV1256" s="39"/>
    </row>
    <row r="1257" spans="1:74" ht="15" hidden="1" customHeight="1">
      <c r="A1257" s="26">
        <v>2020</v>
      </c>
      <c r="B1257" s="26">
        <v>1253</v>
      </c>
      <c r="C1257" s="26" t="s">
        <v>129</v>
      </c>
      <c r="D1257" s="26" t="s">
        <v>2433</v>
      </c>
      <c r="E1257" s="26" t="s">
        <v>2434</v>
      </c>
      <c r="F1257" s="27">
        <v>43978</v>
      </c>
      <c r="G1257" s="107" t="s">
        <v>2828</v>
      </c>
      <c r="H1257" s="26" t="s">
        <v>1402</v>
      </c>
      <c r="I1257" s="26" t="s">
        <v>1402</v>
      </c>
      <c r="J1257" s="28" t="s">
        <v>2829</v>
      </c>
      <c r="K1257" s="26" t="s">
        <v>135</v>
      </c>
      <c r="L1257" s="26" t="s">
        <v>2437</v>
      </c>
      <c r="M1257" s="26" t="s">
        <v>137</v>
      </c>
      <c r="N1257" s="26" t="s">
        <v>138</v>
      </c>
      <c r="O1257" s="26" t="s">
        <v>138</v>
      </c>
      <c r="Q1257" s="30">
        <v>68</v>
      </c>
      <c r="R1257" s="30">
        <v>4700</v>
      </c>
      <c r="S1257" s="31" t="e">
        <f>#N/A</f>
        <v>#N/A</v>
      </c>
      <c r="T1257" s="30">
        <v>1273</v>
      </c>
      <c r="AB1257" s="33" t="e">
        <f>#N/A</f>
        <v>#N/A</v>
      </c>
      <c r="AC1257" s="30">
        <v>2100</v>
      </c>
      <c r="AD1257" s="30" t="e">
        <f>#N/A</f>
        <v>#N/A</v>
      </c>
      <c r="AE1257" s="34">
        <v>0.9</v>
      </c>
      <c r="AG1257" s="30" t="e">
        <f>#N/A</f>
        <v>#N/A</v>
      </c>
      <c r="AH1257" s="30" t="e">
        <f>#N/A</f>
        <v>#N/A</v>
      </c>
      <c r="AI1257" s="30">
        <v>3770</v>
      </c>
      <c r="AJ1257" s="30">
        <v>3770</v>
      </c>
      <c r="AK1257" s="26" t="s">
        <v>139</v>
      </c>
      <c r="AL1257" s="26">
        <v>25</v>
      </c>
      <c r="AM1257" s="26" t="s">
        <v>2598</v>
      </c>
      <c r="AU1257" s="26" t="s">
        <v>1526</v>
      </c>
      <c r="AV1257" s="26" t="s">
        <v>2604</v>
      </c>
      <c r="AW1257" s="26" t="s">
        <v>2777</v>
      </c>
      <c r="BB1257" s="26" t="s">
        <v>2488</v>
      </c>
      <c r="BC1257" s="26" t="s">
        <v>2442</v>
      </c>
      <c r="BD1257" s="37">
        <v>44041</v>
      </c>
      <c r="BE1257" s="30">
        <v>34930</v>
      </c>
      <c r="BF1257" s="30">
        <v>36155</v>
      </c>
      <c r="BG1257" s="37" t="s">
        <v>2443</v>
      </c>
      <c r="BI1257" s="37"/>
      <c r="BJ1257" s="37"/>
      <c r="BK1257" s="37"/>
      <c r="BL1257" s="37"/>
      <c r="BM1257" s="37"/>
      <c r="BN1257" s="26"/>
      <c r="BO1257" s="26"/>
      <c r="BP1257" s="26"/>
      <c r="BQ1257" s="38"/>
      <c r="BR1257" s="26"/>
      <c r="BS1257" s="26"/>
      <c r="BT1257" s="26"/>
      <c r="BU1257" s="26"/>
      <c r="BV1257" s="39"/>
    </row>
    <row r="1258" spans="1:74" ht="15" hidden="1" customHeight="1">
      <c r="A1258" s="26">
        <v>2020</v>
      </c>
      <c r="B1258" s="26">
        <v>1254</v>
      </c>
      <c r="C1258" s="26" t="s">
        <v>129</v>
      </c>
      <c r="D1258" s="26" t="s">
        <v>2433</v>
      </c>
      <c r="E1258" s="26" t="s">
        <v>2434</v>
      </c>
      <c r="F1258" s="27">
        <v>43978</v>
      </c>
      <c r="G1258" s="107" t="s">
        <v>2830</v>
      </c>
      <c r="H1258" s="26" t="s">
        <v>1402</v>
      </c>
      <c r="I1258" s="26" t="s">
        <v>1402</v>
      </c>
      <c r="J1258" s="28" t="s">
        <v>2831</v>
      </c>
      <c r="K1258" s="26" t="s">
        <v>135</v>
      </c>
      <c r="L1258" s="26" t="s">
        <v>2437</v>
      </c>
      <c r="M1258" s="26" t="s">
        <v>137</v>
      </c>
      <c r="N1258" s="26" t="s">
        <v>138</v>
      </c>
      <c r="O1258" s="26" t="s">
        <v>138</v>
      </c>
      <c r="Q1258" s="30">
        <v>73</v>
      </c>
      <c r="R1258" s="30">
        <v>4610</v>
      </c>
      <c r="S1258" s="31" t="e">
        <f>#N/A</f>
        <v>#N/A</v>
      </c>
      <c r="T1258" s="30">
        <v>1276</v>
      </c>
      <c r="AB1258" s="33" t="e">
        <f>#N/A</f>
        <v>#N/A</v>
      </c>
      <c r="AC1258" s="30">
        <v>2100</v>
      </c>
      <c r="AD1258" s="30" t="e">
        <f>#N/A</f>
        <v>#N/A</v>
      </c>
      <c r="AE1258" s="34">
        <v>0.81</v>
      </c>
      <c r="AG1258" s="30" t="e">
        <f>#N/A</f>
        <v>#N/A</v>
      </c>
      <c r="AH1258" s="30" t="e">
        <f>#N/A</f>
        <v>#N/A</v>
      </c>
      <c r="AI1258" s="30">
        <v>3698</v>
      </c>
      <c r="AJ1258" s="30">
        <v>3698</v>
      </c>
      <c r="AK1258" s="26" t="s">
        <v>139</v>
      </c>
      <c r="AL1258" s="26">
        <v>25</v>
      </c>
      <c r="AM1258" s="26" t="s">
        <v>2598</v>
      </c>
      <c r="AU1258" s="26" t="s">
        <v>1526</v>
      </c>
      <c r="AV1258" s="26" t="s">
        <v>2604</v>
      </c>
      <c r="AW1258" s="26" t="s">
        <v>2777</v>
      </c>
      <c r="BB1258" s="26" t="s">
        <v>2488</v>
      </c>
      <c r="BC1258" s="26" t="s">
        <v>2442</v>
      </c>
      <c r="BD1258" s="37">
        <v>44041</v>
      </c>
      <c r="BE1258" s="30">
        <v>34930</v>
      </c>
      <c r="BF1258" s="30">
        <v>36155</v>
      </c>
      <c r="BG1258" s="37" t="s">
        <v>2443</v>
      </c>
      <c r="BI1258" s="37"/>
      <c r="BJ1258" s="37"/>
      <c r="BK1258" s="37"/>
      <c r="BL1258" s="37"/>
      <c r="BM1258" s="37"/>
      <c r="BN1258" s="26"/>
      <c r="BO1258" s="26"/>
      <c r="BP1258" s="26"/>
      <c r="BQ1258" s="38"/>
      <c r="BR1258" s="26"/>
      <c r="BS1258" s="26"/>
      <c r="BT1258" s="26"/>
      <c r="BU1258" s="26"/>
      <c r="BV1258" s="39"/>
    </row>
    <row r="1259" spans="1:74" ht="15" hidden="1" customHeight="1">
      <c r="A1259" s="26">
        <v>2020</v>
      </c>
      <c r="B1259" s="26">
        <v>1255</v>
      </c>
      <c r="C1259" s="26" t="s">
        <v>129</v>
      </c>
      <c r="D1259" s="26" t="s">
        <v>2433</v>
      </c>
      <c r="E1259" s="26" t="s">
        <v>2434</v>
      </c>
      <c r="F1259" s="27">
        <v>43978</v>
      </c>
      <c r="G1259" s="107" t="s">
        <v>2832</v>
      </c>
      <c r="H1259" s="26" t="s">
        <v>1402</v>
      </c>
      <c r="I1259" s="26" t="s">
        <v>1402</v>
      </c>
      <c r="J1259" s="28" t="s">
        <v>2833</v>
      </c>
      <c r="K1259" s="26" t="s">
        <v>135</v>
      </c>
      <c r="L1259" s="26" t="s">
        <v>2437</v>
      </c>
      <c r="M1259" s="26" t="s">
        <v>137</v>
      </c>
      <c r="N1259" s="26" t="s">
        <v>138</v>
      </c>
      <c r="O1259" s="26" t="s">
        <v>138</v>
      </c>
      <c r="Q1259" s="30">
        <v>69</v>
      </c>
      <c r="R1259" s="30">
        <v>4500</v>
      </c>
      <c r="S1259" s="31" t="e">
        <f>#N/A</f>
        <v>#N/A</v>
      </c>
      <c r="T1259" s="30">
        <v>1178</v>
      </c>
      <c r="AB1259" s="33" t="e">
        <f>#N/A</f>
        <v>#N/A</v>
      </c>
      <c r="AC1259" s="30">
        <v>2100</v>
      </c>
      <c r="AD1259" s="30" t="e">
        <f>#N/A</f>
        <v>#N/A</v>
      </c>
      <c r="AE1259" s="34">
        <v>0.81</v>
      </c>
      <c r="AG1259" s="30" t="e">
        <f>#N/A</f>
        <v>#N/A</v>
      </c>
      <c r="AH1259" s="30" t="e">
        <f>#N/A</f>
        <v>#N/A</v>
      </c>
      <c r="AI1259" s="30">
        <v>3610</v>
      </c>
      <c r="AJ1259" s="30">
        <v>3610</v>
      </c>
      <c r="AK1259" s="26" t="s">
        <v>139</v>
      </c>
      <c r="AL1259" s="26">
        <v>25</v>
      </c>
      <c r="AM1259" s="26" t="s">
        <v>2598</v>
      </c>
      <c r="AU1259" s="26" t="s">
        <v>1526</v>
      </c>
      <c r="AV1259" s="26" t="s">
        <v>2604</v>
      </c>
      <c r="AW1259" s="26" t="s">
        <v>2777</v>
      </c>
      <c r="BB1259" s="26" t="s">
        <v>2488</v>
      </c>
      <c r="BC1259" s="26" t="s">
        <v>2442</v>
      </c>
      <c r="BD1259" s="37">
        <v>44041</v>
      </c>
      <c r="BE1259" s="30">
        <v>34930</v>
      </c>
      <c r="BF1259" s="30">
        <v>36155</v>
      </c>
      <c r="BG1259" s="37" t="s">
        <v>2443</v>
      </c>
      <c r="BI1259" s="37"/>
      <c r="BJ1259" s="37"/>
      <c r="BK1259" s="37"/>
      <c r="BL1259" s="37"/>
      <c r="BM1259" s="37"/>
      <c r="BN1259" s="26"/>
      <c r="BO1259" s="26"/>
      <c r="BP1259" s="26"/>
      <c r="BQ1259" s="38"/>
      <c r="BR1259" s="26"/>
      <c r="BS1259" s="26"/>
      <c r="BT1259" s="26"/>
      <c r="BU1259" s="26"/>
      <c r="BV1259" s="39"/>
    </row>
    <row r="1260" spans="1:74" ht="15" hidden="1" customHeight="1">
      <c r="A1260" s="26">
        <v>2020</v>
      </c>
      <c r="B1260" s="26">
        <v>1256</v>
      </c>
      <c r="C1260" s="26" t="s">
        <v>129</v>
      </c>
      <c r="D1260" s="26" t="s">
        <v>2433</v>
      </c>
      <c r="E1260" s="26" t="s">
        <v>2434</v>
      </c>
      <c r="F1260" s="27">
        <v>43978</v>
      </c>
      <c r="G1260" s="107" t="s">
        <v>2834</v>
      </c>
      <c r="H1260" s="26" t="s">
        <v>1402</v>
      </c>
      <c r="I1260" s="26" t="s">
        <v>1402</v>
      </c>
      <c r="J1260" s="28" t="s">
        <v>2835</v>
      </c>
      <c r="K1260" s="26" t="s">
        <v>135</v>
      </c>
      <c r="L1260" s="26" t="s">
        <v>2437</v>
      </c>
      <c r="M1260" s="26" t="s">
        <v>137</v>
      </c>
      <c r="N1260" s="26" t="s">
        <v>138</v>
      </c>
      <c r="O1260" s="26" t="s">
        <v>138</v>
      </c>
      <c r="Q1260" s="30">
        <v>73</v>
      </c>
      <c r="R1260" s="30">
        <v>5420</v>
      </c>
      <c r="S1260" s="31" t="e">
        <f>#N/A</f>
        <v>#N/A</v>
      </c>
      <c r="T1260" s="30">
        <v>1491</v>
      </c>
      <c r="AB1260" s="33" t="e">
        <f>#N/A</f>
        <v>#N/A</v>
      </c>
      <c r="AC1260" s="30">
        <v>2100</v>
      </c>
      <c r="AD1260" s="30" t="e">
        <f>#N/A</f>
        <v>#N/A</v>
      </c>
      <c r="AE1260" s="34">
        <v>0.76</v>
      </c>
      <c r="AG1260" s="30" t="e">
        <f>#N/A</f>
        <v>#N/A</v>
      </c>
      <c r="AH1260" s="30" t="e">
        <f>#N/A</f>
        <v>#N/A</v>
      </c>
      <c r="AI1260" s="30">
        <v>4348</v>
      </c>
      <c r="AJ1260" s="30">
        <v>4348</v>
      </c>
      <c r="AK1260" s="26" t="s">
        <v>139</v>
      </c>
      <c r="AL1260" s="26">
        <v>25</v>
      </c>
      <c r="AM1260" s="26" t="s">
        <v>2598</v>
      </c>
      <c r="AU1260" s="26" t="s">
        <v>1526</v>
      </c>
      <c r="AV1260" s="26" t="s">
        <v>2604</v>
      </c>
      <c r="AW1260" s="26" t="s">
        <v>2777</v>
      </c>
      <c r="BB1260" s="26" t="s">
        <v>2488</v>
      </c>
      <c r="BC1260" s="26" t="s">
        <v>2442</v>
      </c>
      <c r="BD1260" s="37">
        <v>44041</v>
      </c>
      <c r="BE1260" s="30">
        <v>34930</v>
      </c>
      <c r="BF1260" s="30">
        <v>36155</v>
      </c>
      <c r="BG1260" s="37" t="s">
        <v>2443</v>
      </c>
      <c r="BI1260" s="37"/>
      <c r="BJ1260" s="37"/>
      <c r="BK1260" s="37"/>
      <c r="BL1260" s="37"/>
      <c r="BM1260" s="37"/>
      <c r="BN1260" s="26"/>
      <c r="BO1260" s="26"/>
      <c r="BP1260" s="26"/>
      <c r="BQ1260" s="38"/>
      <c r="BR1260" s="26"/>
      <c r="BS1260" s="26"/>
      <c r="BT1260" s="26"/>
      <c r="BU1260" s="26"/>
      <c r="BV1260" s="39"/>
    </row>
    <row r="1261" spans="1:74" ht="15" hidden="1" customHeight="1">
      <c r="A1261" s="26">
        <v>2020</v>
      </c>
      <c r="B1261" s="26">
        <v>1257</v>
      </c>
      <c r="C1261" s="26" t="s">
        <v>129</v>
      </c>
      <c r="D1261" s="26" t="s">
        <v>2433</v>
      </c>
      <c r="E1261" s="26" t="s">
        <v>2434</v>
      </c>
      <c r="F1261" s="27">
        <v>43978</v>
      </c>
      <c r="G1261" s="107" t="s">
        <v>2836</v>
      </c>
      <c r="H1261" s="26" t="s">
        <v>1402</v>
      </c>
      <c r="I1261" s="26" t="s">
        <v>1402</v>
      </c>
      <c r="J1261" s="28" t="s">
        <v>2837</v>
      </c>
      <c r="K1261" s="26" t="s">
        <v>135</v>
      </c>
      <c r="L1261" s="26" t="s">
        <v>2437</v>
      </c>
      <c r="M1261" s="26" t="s">
        <v>137</v>
      </c>
      <c r="N1261" s="26" t="s">
        <v>138</v>
      </c>
      <c r="O1261" s="26" t="s">
        <v>138</v>
      </c>
      <c r="Q1261" s="30">
        <v>73</v>
      </c>
      <c r="R1261" s="30">
        <v>5570</v>
      </c>
      <c r="S1261" s="31" t="e">
        <f>#N/A</f>
        <v>#N/A</v>
      </c>
      <c r="T1261" s="30">
        <v>1456</v>
      </c>
      <c r="AB1261" s="33" t="e">
        <f>#N/A</f>
        <v>#N/A</v>
      </c>
      <c r="AC1261" s="30">
        <v>2100</v>
      </c>
      <c r="AD1261" s="30" t="e">
        <f>#N/A</f>
        <v>#N/A</v>
      </c>
      <c r="AE1261" s="34">
        <v>0.76</v>
      </c>
      <c r="AG1261" s="30" t="e">
        <f>#N/A</f>
        <v>#N/A</v>
      </c>
      <c r="AH1261" s="30" t="e">
        <f>#N/A</f>
        <v>#N/A</v>
      </c>
      <c r="AI1261" s="30">
        <v>4468</v>
      </c>
      <c r="AJ1261" s="30">
        <v>4468</v>
      </c>
      <c r="AK1261" s="26" t="s">
        <v>139</v>
      </c>
      <c r="AL1261" s="26">
        <v>25</v>
      </c>
      <c r="AM1261" s="26" t="s">
        <v>2598</v>
      </c>
      <c r="AU1261" s="26" t="s">
        <v>1526</v>
      </c>
      <c r="AV1261" s="26" t="s">
        <v>2604</v>
      </c>
      <c r="AW1261" s="26" t="s">
        <v>2777</v>
      </c>
      <c r="BB1261" s="26" t="s">
        <v>2488</v>
      </c>
      <c r="BC1261" s="26" t="s">
        <v>2442</v>
      </c>
      <c r="BD1261" s="37">
        <v>44041</v>
      </c>
      <c r="BE1261" s="30">
        <v>34930</v>
      </c>
      <c r="BF1261" s="30">
        <v>36155</v>
      </c>
      <c r="BG1261" s="37" t="s">
        <v>2443</v>
      </c>
      <c r="BI1261" s="37"/>
      <c r="BJ1261" s="37"/>
      <c r="BK1261" s="37"/>
      <c r="BL1261" s="37"/>
      <c r="BM1261" s="37"/>
      <c r="BN1261" s="26"/>
      <c r="BO1261" s="26"/>
      <c r="BP1261" s="26"/>
      <c r="BQ1261" s="38"/>
      <c r="BR1261" s="26"/>
      <c r="BS1261" s="26"/>
      <c r="BT1261" s="26"/>
      <c r="BU1261" s="26"/>
      <c r="BV1261" s="39"/>
    </row>
    <row r="1262" spans="1:74" ht="15" hidden="1" customHeight="1">
      <c r="A1262" s="26">
        <v>2020</v>
      </c>
      <c r="B1262" s="26">
        <v>1258</v>
      </c>
      <c r="C1262" s="26" t="s">
        <v>129</v>
      </c>
      <c r="D1262" s="26" t="s">
        <v>2433</v>
      </c>
      <c r="E1262" s="26" t="s">
        <v>2434</v>
      </c>
      <c r="F1262" s="27">
        <v>43978</v>
      </c>
      <c r="G1262" s="107" t="s">
        <v>2838</v>
      </c>
      <c r="H1262" s="26" t="s">
        <v>1402</v>
      </c>
      <c r="I1262" s="26" t="s">
        <v>1402</v>
      </c>
      <c r="J1262" s="28" t="s">
        <v>2839</v>
      </c>
      <c r="K1262" s="26" t="s">
        <v>135</v>
      </c>
      <c r="L1262" s="26" t="s">
        <v>2437</v>
      </c>
      <c r="M1262" s="26" t="s">
        <v>137</v>
      </c>
      <c r="N1262" s="26" t="s">
        <v>138</v>
      </c>
      <c r="O1262" s="26" t="s">
        <v>138</v>
      </c>
      <c r="Q1262" s="30">
        <v>70</v>
      </c>
      <c r="R1262" s="30">
        <v>4270</v>
      </c>
      <c r="S1262" s="31" t="e">
        <f>#N/A</f>
        <v>#N/A</v>
      </c>
      <c r="T1262" s="30">
        <v>1046</v>
      </c>
      <c r="AB1262" s="33" t="e">
        <f>#N/A</f>
        <v>#N/A</v>
      </c>
      <c r="AC1262" s="30">
        <v>2100</v>
      </c>
      <c r="AD1262" s="30" t="e">
        <f>#N/A</f>
        <v>#N/A</v>
      </c>
      <c r="AE1262" s="34">
        <v>0.82</v>
      </c>
      <c r="AG1262" s="30" t="e">
        <f>#N/A</f>
        <v>#N/A</v>
      </c>
      <c r="AH1262" s="30" t="e">
        <f>#N/A</f>
        <v>#N/A</v>
      </c>
      <c r="AI1262" s="30">
        <v>3425</v>
      </c>
      <c r="AJ1262" s="30">
        <v>3425</v>
      </c>
      <c r="AK1262" s="26" t="s">
        <v>139</v>
      </c>
      <c r="AL1262" s="26">
        <v>25</v>
      </c>
      <c r="AM1262" s="26" t="s">
        <v>2598</v>
      </c>
      <c r="AU1262" s="26" t="s">
        <v>1526</v>
      </c>
      <c r="AV1262" s="26" t="s">
        <v>2604</v>
      </c>
      <c r="AW1262" s="26" t="s">
        <v>2777</v>
      </c>
      <c r="BB1262" s="26" t="s">
        <v>2488</v>
      </c>
      <c r="BC1262" s="26" t="s">
        <v>2442</v>
      </c>
      <c r="BD1262" s="37">
        <v>44041</v>
      </c>
      <c r="BE1262" s="30">
        <v>34930</v>
      </c>
      <c r="BF1262" s="30">
        <v>36155</v>
      </c>
      <c r="BG1262" s="37" t="s">
        <v>2443</v>
      </c>
      <c r="BI1262" s="37"/>
      <c r="BJ1262" s="37"/>
      <c r="BK1262" s="37"/>
      <c r="BL1262" s="37"/>
      <c r="BM1262" s="37"/>
      <c r="BN1262" s="26"/>
      <c r="BO1262" s="26"/>
      <c r="BP1262" s="26"/>
      <c r="BQ1262" s="38"/>
      <c r="BR1262" s="26"/>
      <c r="BS1262" s="26"/>
      <c r="BT1262" s="26"/>
      <c r="BU1262" s="26"/>
      <c r="BV1262" s="39"/>
    </row>
    <row r="1263" spans="1:74" ht="15" hidden="1" customHeight="1">
      <c r="A1263" s="26">
        <v>2020</v>
      </c>
      <c r="B1263" s="26">
        <v>1259</v>
      </c>
      <c r="C1263" s="26" t="s">
        <v>129</v>
      </c>
      <c r="D1263" s="26" t="s">
        <v>2433</v>
      </c>
      <c r="E1263" s="26" t="s">
        <v>2434</v>
      </c>
      <c r="F1263" s="27">
        <v>43978</v>
      </c>
      <c r="G1263" s="107" t="s">
        <v>2840</v>
      </c>
      <c r="H1263" s="26" t="s">
        <v>1402</v>
      </c>
      <c r="I1263" s="26" t="s">
        <v>1402</v>
      </c>
      <c r="J1263" s="28" t="s">
        <v>2841</v>
      </c>
      <c r="K1263" s="26" t="s">
        <v>135</v>
      </c>
      <c r="L1263" s="26" t="s">
        <v>2437</v>
      </c>
      <c r="M1263" s="26" t="s">
        <v>137</v>
      </c>
      <c r="N1263" s="26" t="s">
        <v>138</v>
      </c>
      <c r="O1263" s="26" t="s">
        <v>138</v>
      </c>
      <c r="Q1263" s="30">
        <v>68</v>
      </c>
      <c r="R1263" s="30">
        <v>3870</v>
      </c>
      <c r="S1263" s="31" t="e">
        <f>#N/A</f>
        <v>#N/A</v>
      </c>
      <c r="T1263" s="30">
        <v>1182</v>
      </c>
      <c r="AB1263" s="33" t="e">
        <f>#N/A</f>
        <v>#N/A</v>
      </c>
      <c r="AC1263" s="30">
        <v>2100</v>
      </c>
      <c r="AD1263" s="30" t="e">
        <f>#N/A</f>
        <v>#N/A</v>
      </c>
      <c r="AE1263" s="34">
        <v>0.82</v>
      </c>
      <c r="AG1263" s="30" t="e">
        <f>#N/A</f>
        <v>#N/A</v>
      </c>
      <c r="AH1263" s="30" t="e">
        <f>#N/A</f>
        <v>#N/A</v>
      </c>
      <c r="AI1263" s="30">
        <v>3105</v>
      </c>
      <c r="AJ1263" s="30">
        <v>3105</v>
      </c>
      <c r="AK1263" s="26" t="s">
        <v>139</v>
      </c>
      <c r="AL1263" s="26">
        <v>25</v>
      </c>
      <c r="AM1263" s="26" t="s">
        <v>2598</v>
      </c>
      <c r="AU1263" s="26" t="s">
        <v>1526</v>
      </c>
      <c r="AV1263" s="26" t="s">
        <v>2604</v>
      </c>
      <c r="AW1263" s="26" t="s">
        <v>2777</v>
      </c>
      <c r="BB1263" s="26" t="s">
        <v>2488</v>
      </c>
      <c r="BC1263" s="26" t="s">
        <v>2442</v>
      </c>
      <c r="BD1263" s="37">
        <v>44041</v>
      </c>
      <c r="BE1263" s="30">
        <v>34930</v>
      </c>
      <c r="BF1263" s="30">
        <v>36155</v>
      </c>
      <c r="BG1263" s="37" t="s">
        <v>2443</v>
      </c>
      <c r="BI1263" s="37"/>
      <c r="BJ1263" s="37"/>
      <c r="BK1263" s="37"/>
      <c r="BL1263" s="37"/>
      <c r="BM1263" s="37"/>
      <c r="BN1263" s="26"/>
      <c r="BO1263" s="26"/>
      <c r="BP1263" s="26"/>
      <c r="BQ1263" s="38"/>
      <c r="BR1263" s="26"/>
      <c r="BS1263" s="26"/>
      <c r="BT1263" s="26"/>
      <c r="BU1263" s="26"/>
      <c r="BV1263" s="39"/>
    </row>
    <row r="1264" spans="1:74" ht="15" hidden="1" customHeight="1">
      <c r="A1264" s="26">
        <v>2020</v>
      </c>
      <c r="B1264" s="26">
        <v>1260</v>
      </c>
      <c r="C1264" s="26" t="s">
        <v>129</v>
      </c>
      <c r="D1264" s="26" t="s">
        <v>2433</v>
      </c>
      <c r="E1264" s="26" t="s">
        <v>2434</v>
      </c>
      <c r="F1264" s="27">
        <v>43978</v>
      </c>
      <c r="G1264" s="107" t="s">
        <v>2842</v>
      </c>
      <c r="H1264" s="26" t="s">
        <v>1402</v>
      </c>
      <c r="I1264" s="26" t="s">
        <v>1402</v>
      </c>
      <c r="J1264" s="28" t="s">
        <v>2843</v>
      </c>
      <c r="K1264" s="26" t="s">
        <v>135</v>
      </c>
      <c r="L1264" s="26" t="s">
        <v>2437</v>
      </c>
      <c r="M1264" s="26" t="s">
        <v>137</v>
      </c>
      <c r="N1264" s="26" t="s">
        <v>138</v>
      </c>
      <c r="O1264" s="26" t="s">
        <v>138</v>
      </c>
      <c r="Q1264" s="30">
        <v>69</v>
      </c>
      <c r="R1264" s="30">
        <v>4420</v>
      </c>
      <c r="S1264" s="31" t="e">
        <f>#N/A</f>
        <v>#N/A</v>
      </c>
      <c r="T1264" s="30">
        <v>1215</v>
      </c>
      <c r="AB1264" s="33" t="e">
        <f>#N/A</f>
        <v>#N/A</v>
      </c>
      <c r="AC1264" s="30">
        <v>2100</v>
      </c>
      <c r="AD1264" s="30" t="e">
        <f>#N/A</f>
        <v>#N/A</v>
      </c>
      <c r="AE1264" s="34">
        <v>0.98</v>
      </c>
      <c r="AG1264" s="30" t="e">
        <f>#N/A</f>
        <v>#N/A</v>
      </c>
      <c r="AH1264" s="30" t="e">
        <f>#N/A</f>
        <v>#N/A</v>
      </c>
      <c r="AI1264" s="30">
        <v>3546</v>
      </c>
      <c r="AJ1264" s="30">
        <v>3546</v>
      </c>
      <c r="AK1264" s="26" t="s">
        <v>139</v>
      </c>
      <c r="AL1264" s="26">
        <v>25</v>
      </c>
      <c r="AM1264" s="26" t="s">
        <v>2598</v>
      </c>
      <c r="AU1264" s="26" t="s">
        <v>1526</v>
      </c>
      <c r="AV1264" s="26" t="s">
        <v>2604</v>
      </c>
      <c r="AW1264" s="26" t="s">
        <v>2777</v>
      </c>
      <c r="BB1264" s="26" t="s">
        <v>2488</v>
      </c>
      <c r="BC1264" s="26" t="s">
        <v>2442</v>
      </c>
      <c r="BD1264" s="37">
        <v>44041</v>
      </c>
      <c r="BE1264" s="30">
        <v>34930</v>
      </c>
      <c r="BF1264" s="30">
        <v>36155</v>
      </c>
      <c r="BG1264" s="37" t="s">
        <v>2443</v>
      </c>
      <c r="BI1264" s="37"/>
      <c r="BJ1264" s="37"/>
      <c r="BK1264" s="37"/>
      <c r="BL1264" s="37"/>
      <c r="BM1264" s="37"/>
      <c r="BN1264" s="26"/>
      <c r="BO1264" s="26"/>
      <c r="BP1264" s="26"/>
      <c r="BQ1264" s="38"/>
      <c r="BR1264" s="26"/>
      <c r="BS1264" s="26"/>
      <c r="BT1264" s="26"/>
      <c r="BU1264" s="26"/>
      <c r="BV1264" s="39"/>
    </row>
    <row r="1265" spans="1:74" ht="15" hidden="1" customHeight="1">
      <c r="A1265" s="26">
        <v>2020</v>
      </c>
      <c r="B1265" s="26">
        <v>1261</v>
      </c>
      <c r="C1265" s="26" t="s">
        <v>129</v>
      </c>
      <c r="D1265" s="26" t="s">
        <v>2433</v>
      </c>
      <c r="E1265" s="26" t="s">
        <v>2434</v>
      </c>
      <c r="F1265" s="27">
        <v>43978</v>
      </c>
      <c r="G1265" s="107" t="s">
        <v>2844</v>
      </c>
      <c r="H1265" s="26" t="s">
        <v>1402</v>
      </c>
      <c r="I1265" s="26" t="s">
        <v>1402</v>
      </c>
      <c r="J1265" s="28" t="s">
        <v>1084</v>
      </c>
      <c r="K1265" s="26" t="s">
        <v>135</v>
      </c>
      <c r="L1265" s="26" t="s">
        <v>2437</v>
      </c>
      <c r="M1265" s="26" t="s">
        <v>137</v>
      </c>
      <c r="N1265" s="26" t="s">
        <v>138</v>
      </c>
      <c r="O1265" s="26" t="s">
        <v>138</v>
      </c>
      <c r="Q1265" s="30">
        <v>72</v>
      </c>
      <c r="R1265" s="30">
        <v>5610</v>
      </c>
      <c r="S1265" s="31" t="e">
        <f>#N/A</f>
        <v>#N/A</v>
      </c>
      <c r="T1265" s="30">
        <v>1426</v>
      </c>
      <c r="AB1265" s="33" t="e">
        <f>#N/A</f>
        <v>#N/A</v>
      </c>
      <c r="AC1265" s="30">
        <v>2100</v>
      </c>
      <c r="AD1265" s="30" t="e">
        <f>#N/A</f>
        <v>#N/A</v>
      </c>
      <c r="AE1265" s="34">
        <v>0.98</v>
      </c>
      <c r="AG1265" s="30" t="e">
        <f>#N/A</f>
        <v>#N/A</v>
      </c>
      <c r="AH1265" s="30" t="e">
        <f>#N/A</f>
        <v>#N/A</v>
      </c>
      <c r="AI1265" s="30">
        <v>4500</v>
      </c>
      <c r="AJ1265" s="30">
        <v>4500</v>
      </c>
      <c r="AK1265" s="26" t="s">
        <v>139</v>
      </c>
      <c r="AL1265" s="26">
        <v>25</v>
      </c>
      <c r="AM1265" s="26" t="s">
        <v>2598</v>
      </c>
      <c r="AU1265" s="26" t="s">
        <v>1526</v>
      </c>
      <c r="AV1265" s="26" t="s">
        <v>2604</v>
      </c>
      <c r="AW1265" s="26" t="s">
        <v>2777</v>
      </c>
      <c r="BB1265" s="26" t="s">
        <v>2488</v>
      </c>
      <c r="BC1265" s="26" t="s">
        <v>2442</v>
      </c>
      <c r="BD1265" s="37">
        <v>44041</v>
      </c>
      <c r="BE1265" s="30">
        <v>34930</v>
      </c>
      <c r="BF1265" s="30">
        <v>36155</v>
      </c>
      <c r="BG1265" s="37" t="s">
        <v>2443</v>
      </c>
      <c r="BI1265" s="37"/>
      <c r="BJ1265" s="37"/>
      <c r="BK1265" s="37"/>
      <c r="BL1265" s="37"/>
      <c r="BM1265" s="37"/>
      <c r="BN1265" s="26"/>
      <c r="BO1265" s="26"/>
      <c r="BP1265" s="26"/>
      <c r="BQ1265" s="38"/>
      <c r="BR1265" s="26"/>
      <c r="BS1265" s="26"/>
      <c r="BT1265" s="26"/>
      <c r="BU1265" s="26"/>
      <c r="BV1265" s="39"/>
    </row>
    <row r="1266" spans="1:74" ht="15" hidden="1" customHeight="1">
      <c r="A1266" s="26">
        <v>2020</v>
      </c>
      <c r="B1266" s="26">
        <v>1262</v>
      </c>
      <c r="C1266" s="26" t="s">
        <v>129</v>
      </c>
      <c r="D1266" s="26" t="s">
        <v>2433</v>
      </c>
      <c r="E1266" s="26" t="s">
        <v>2434</v>
      </c>
      <c r="F1266" s="27">
        <v>43978</v>
      </c>
      <c r="G1266" s="107" t="s">
        <v>2845</v>
      </c>
      <c r="H1266" s="26" t="s">
        <v>1402</v>
      </c>
      <c r="I1266" s="26" t="s">
        <v>1402</v>
      </c>
      <c r="J1266" s="28" t="s">
        <v>2846</v>
      </c>
      <c r="K1266" s="26" t="s">
        <v>135</v>
      </c>
      <c r="L1266" s="26" t="s">
        <v>2437</v>
      </c>
      <c r="M1266" s="26" t="s">
        <v>137</v>
      </c>
      <c r="N1266" s="26" t="s">
        <v>138</v>
      </c>
      <c r="O1266" s="26" t="s">
        <v>138</v>
      </c>
      <c r="Q1266" s="30">
        <v>64</v>
      </c>
      <c r="R1266" s="30">
        <v>3050</v>
      </c>
      <c r="S1266" s="31" t="e">
        <f>#N/A</f>
        <v>#N/A</v>
      </c>
      <c r="T1266" s="30">
        <v>857</v>
      </c>
      <c r="AB1266" s="33" t="e">
        <f>#N/A</f>
        <v>#N/A</v>
      </c>
      <c r="AC1266" s="30">
        <v>2100</v>
      </c>
      <c r="AD1266" s="30" t="e">
        <f>#N/A</f>
        <v>#N/A</v>
      </c>
      <c r="AE1266" s="34">
        <v>0.94</v>
      </c>
      <c r="AG1266" s="30" t="e">
        <f>#N/A</f>
        <v>#N/A</v>
      </c>
      <c r="AH1266" s="30" t="e">
        <f>#N/A</f>
        <v>#N/A</v>
      </c>
      <c r="AI1266" s="30">
        <v>2447</v>
      </c>
      <c r="AJ1266" s="30">
        <v>2447</v>
      </c>
      <c r="AK1266" s="26" t="s">
        <v>139</v>
      </c>
      <c r="AL1266" s="26">
        <v>25</v>
      </c>
      <c r="AM1266" s="26" t="s">
        <v>2598</v>
      </c>
      <c r="AU1266" s="26" t="s">
        <v>1526</v>
      </c>
      <c r="AV1266" s="26" t="s">
        <v>2604</v>
      </c>
      <c r="AW1266" s="26" t="s">
        <v>2777</v>
      </c>
      <c r="BB1266" s="26" t="s">
        <v>2488</v>
      </c>
      <c r="BC1266" s="26" t="s">
        <v>2442</v>
      </c>
      <c r="BD1266" s="37">
        <v>44041</v>
      </c>
      <c r="BE1266" s="30">
        <v>34930</v>
      </c>
      <c r="BF1266" s="30">
        <v>36155</v>
      </c>
      <c r="BG1266" s="37" t="s">
        <v>2443</v>
      </c>
      <c r="BI1266" s="37"/>
      <c r="BJ1266" s="37"/>
      <c r="BK1266" s="37"/>
      <c r="BL1266" s="37"/>
      <c r="BM1266" s="37"/>
      <c r="BN1266" s="26"/>
      <c r="BO1266" s="26"/>
      <c r="BP1266" s="26"/>
      <c r="BQ1266" s="38"/>
      <c r="BR1266" s="26"/>
      <c r="BS1266" s="26"/>
      <c r="BT1266" s="26"/>
      <c r="BU1266" s="26"/>
      <c r="BV1266" s="39"/>
    </row>
    <row r="1267" spans="1:74" ht="15" hidden="1" customHeight="1">
      <c r="A1267" s="26">
        <v>2020</v>
      </c>
      <c r="B1267" s="26">
        <v>1263</v>
      </c>
      <c r="C1267" s="26" t="s">
        <v>129</v>
      </c>
      <c r="D1267" s="26" t="s">
        <v>2433</v>
      </c>
      <c r="E1267" s="26" t="s">
        <v>2434</v>
      </c>
      <c r="F1267" s="27">
        <v>43978</v>
      </c>
      <c r="G1267" s="107" t="s">
        <v>2847</v>
      </c>
      <c r="H1267" s="26" t="s">
        <v>1402</v>
      </c>
      <c r="I1267" s="26" t="s">
        <v>1402</v>
      </c>
      <c r="J1267" s="28" t="s">
        <v>2848</v>
      </c>
      <c r="K1267" s="26" t="s">
        <v>135</v>
      </c>
      <c r="L1267" s="26" t="s">
        <v>2437</v>
      </c>
      <c r="M1267" s="26" t="s">
        <v>137</v>
      </c>
      <c r="N1267" s="26" t="s">
        <v>138</v>
      </c>
      <c r="O1267" s="26" t="s">
        <v>138</v>
      </c>
      <c r="Q1267" s="30">
        <v>71</v>
      </c>
      <c r="R1267" s="30">
        <v>4590</v>
      </c>
      <c r="S1267" s="31" t="e">
        <f>#N/A</f>
        <v>#N/A</v>
      </c>
      <c r="T1267" s="30">
        <v>1306</v>
      </c>
      <c r="AB1267" s="33" t="e">
        <f>#N/A</f>
        <v>#N/A</v>
      </c>
      <c r="AC1267" s="30">
        <v>2100</v>
      </c>
      <c r="AD1267" s="30" t="e">
        <f>#N/A</f>
        <v>#N/A</v>
      </c>
      <c r="AE1267" s="34">
        <v>0.94</v>
      </c>
      <c r="AG1267" s="30" t="e">
        <f>#N/A</f>
        <v>#N/A</v>
      </c>
      <c r="AH1267" s="30" t="e">
        <f>#N/A</f>
        <v>#N/A</v>
      </c>
      <c r="AI1267" s="30">
        <v>3682</v>
      </c>
      <c r="AJ1267" s="30">
        <v>3682</v>
      </c>
      <c r="AK1267" s="26" t="s">
        <v>139</v>
      </c>
      <c r="AL1267" s="26">
        <v>25</v>
      </c>
      <c r="AM1267" s="26" t="s">
        <v>2598</v>
      </c>
      <c r="AU1267" s="26" t="s">
        <v>1526</v>
      </c>
      <c r="AV1267" s="26" t="s">
        <v>2604</v>
      </c>
      <c r="AW1267" s="26" t="s">
        <v>2777</v>
      </c>
      <c r="BB1267" s="26" t="s">
        <v>2488</v>
      </c>
      <c r="BC1267" s="26" t="s">
        <v>2442</v>
      </c>
      <c r="BD1267" s="37">
        <v>44041</v>
      </c>
      <c r="BE1267" s="30">
        <v>34930</v>
      </c>
      <c r="BF1267" s="30">
        <v>36155</v>
      </c>
      <c r="BG1267" s="37" t="s">
        <v>2443</v>
      </c>
      <c r="BI1267" s="37"/>
      <c r="BJ1267" s="37"/>
      <c r="BK1267" s="37"/>
      <c r="BL1267" s="37"/>
      <c r="BM1267" s="37"/>
      <c r="BN1267" s="26"/>
      <c r="BO1267" s="26"/>
      <c r="BP1267" s="26"/>
      <c r="BQ1267" s="38"/>
      <c r="BR1267" s="26"/>
      <c r="BS1267" s="26"/>
      <c r="BT1267" s="26"/>
      <c r="BU1267" s="26"/>
      <c r="BV1267" s="39"/>
    </row>
    <row r="1268" spans="1:74" ht="15" hidden="1" customHeight="1">
      <c r="A1268" s="26">
        <v>2020</v>
      </c>
      <c r="B1268" s="26">
        <v>1264</v>
      </c>
      <c r="C1268" s="26" t="s">
        <v>129</v>
      </c>
      <c r="D1268" s="26" t="s">
        <v>2433</v>
      </c>
      <c r="E1268" s="26" t="s">
        <v>2434</v>
      </c>
      <c r="F1268" s="27">
        <v>43978</v>
      </c>
      <c r="G1268" s="107" t="s">
        <v>2849</v>
      </c>
      <c r="H1268" s="26" t="s">
        <v>1402</v>
      </c>
      <c r="I1268" s="26" t="s">
        <v>1402</v>
      </c>
      <c r="J1268" s="28" t="s">
        <v>2850</v>
      </c>
      <c r="K1268" s="26" t="s">
        <v>135</v>
      </c>
      <c r="L1268" s="26" t="s">
        <v>2437</v>
      </c>
      <c r="M1268" s="26" t="s">
        <v>137</v>
      </c>
      <c r="N1268" s="26" t="s">
        <v>138</v>
      </c>
      <c r="O1268" s="26" t="s">
        <v>138</v>
      </c>
      <c r="Q1268" s="30">
        <v>73</v>
      </c>
      <c r="R1268" s="30">
        <v>6040</v>
      </c>
      <c r="S1268" s="31" t="e">
        <f>#N/A</f>
        <v>#N/A</v>
      </c>
      <c r="T1268" s="30">
        <v>1651</v>
      </c>
      <c r="AB1268" s="33" t="e">
        <f>#N/A</f>
        <v>#N/A</v>
      </c>
      <c r="AC1268" s="30">
        <v>2100</v>
      </c>
      <c r="AD1268" s="30" t="e">
        <f>#N/A</f>
        <v>#N/A</v>
      </c>
      <c r="AE1268" s="34">
        <v>0.94</v>
      </c>
      <c r="AG1268" s="30" t="e">
        <f>#N/A</f>
        <v>#N/A</v>
      </c>
      <c r="AH1268" s="30" t="e">
        <f>#N/A</f>
        <v>#N/A</v>
      </c>
      <c r="AI1268" s="30">
        <v>4845</v>
      </c>
      <c r="AJ1268" s="30">
        <v>4845</v>
      </c>
      <c r="AK1268" s="26" t="s">
        <v>139</v>
      </c>
      <c r="AL1268" s="26">
        <v>25</v>
      </c>
      <c r="AM1268" s="26" t="s">
        <v>2598</v>
      </c>
      <c r="AU1268" s="26" t="s">
        <v>1526</v>
      </c>
      <c r="AV1268" s="26" t="s">
        <v>2604</v>
      </c>
      <c r="AW1268" s="26" t="s">
        <v>2777</v>
      </c>
      <c r="BB1268" s="26" t="s">
        <v>2488</v>
      </c>
      <c r="BC1268" s="26" t="s">
        <v>2442</v>
      </c>
      <c r="BD1268" s="37">
        <v>44041</v>
      </c>
      <c r="BE1268" s="30">
        <v>34930</v>
      </c>
      <c r="BF1268" s="30">
        <v>36155</v>
      </c>
      <c r="BG1268" s="37" t="s">
        <v>2443</v>
      </c>
      <c r="BI1268" s="37"/>
      <c r="BJ1268" s="37"/>
      <c r="BK1268" s="37"/>
      <c r="BL1268" s="37"/>
      <c r="BM1268" s="37"/>
      <c r="BN1268" s="26"/>
      <c r="BO1268" s="26"/>
      <c r="BP1268" s="26"/>
      <c r="BQ1268" s="38"/>
      <c r="BR1268" s="26"/>
      <c r="BS1268" s="26"/>
      <c r="BT1268" s="26"/>
      <c r="BU1268" s="26"/>
      <c r="BV1268" s="39"/>
    </row>
    <row r="1269" spans="1:74" ht="15" hidden="1" customHeight="1">
      <c r="A1269" s="26">
        <v>2020</v>
      </c>
      <c r="B1269" s="26">
        <v>1265</v>
      </c>
      <c r="C1269" s="26" t="s">
        <v>129</v>
      </c>
      <c r="D1269" s="26" t="s">
        <v>2433</v>
      </c>
      <c r="E1269" s="26" t="s">
        <v>2434</v>
      </c>
      <c r="F1269" s="27">
        <v>43978</v>
      </c>
      <c r="G1269" s="107" t="s">
        <v>2851</v>
      </c>
      <c r="H1269" s="26" t="s">
        <v>1402</v>
      </c>
      <c r="I1269" s="26" t="s">
        <v>1402</v>
      </c>
      <c r="J1269" s="28" t="s">
        <v>2852</v>
      </c>
      <c r="K1269" s="26" t="s">
        <v>135</v>
      </c>
      <c r="L1269" s="26" t="s">
        <v>2437</v>
      </c>
      <c r="M1269" s="26" t="s">
        <v>137</v>
      </c>
      <c r="N1269" s="26" t="s">
        <v>138</v>
      </c>
      <c r="O1269" s="26" t="s">
        <v>138</v>
      </c>
      <c r="Q1269" s="30">
        <v>75</v>
      </c>
      <c r="R1269" s="30">
        <v>5440</v>
      </c>
      <c r="S1269" s="31" t="e">
        <f>#N/A</f>
        <v>#N/A</v>
      </c>
      <c r="T1269" s="30">
        <v>1408</v>
      </c>
      <c r="AB1269" s="33" t="e">
        <f>#N/A</f>
        <v>#N/A</v>
      </c>
      <c r="AC1269" s="30">
        <v>2100</v>
      </c>
      <c r="AD1269" s="30" t="e">
        <f>#N/A</f>
        <v>#N/A</v>
      </c>
      <c r="AE1269" s="34">
        <v>0.94</v>
      </c>
      <c r="AG1269" s="30" t="e">
        <f>#N/A</f>
        <v>#N/A</v>
      </c>
      <c r="AH1269" s="30" t="e">
        <f>#N/A</f>
        <v>#N/A</v>
      </c>
      <c r="AI1269" s="30">
        <v>4364</v>
      </c>
      <c r="AJ1269" s="30">
        <v>4364</v>
      </c>
      <c r="AK1269" s="26" t="s">
        <v>139</v>
      </c>
      <c r="AL1269" s="26">
        <v>25</v>
      </c>
      <c r="AM1269" s="26" t="s">
        <v>2598</v>
      </c>
      <c r="AU1269" s="26" t="s">
        <v>1526</v>
      </c>
      <c r="AV1269" s="26" t="s">
        <v>2604</v>
      </c>
      <c r="AW1269" s="26" t="s">
        <v>2777</v>
      </c>
      <c r="BB1269" s="26" t="s">
        <v>2488</v>
      </c>
      <c r="BC1269" s="26" t="s">
        <v>2442</v>
      </c>
      <c r="BD1269" s="37">
        <v>44041</v>
      </c>
      <c r="BE1269" s="30">
        <v>34930</v>
      </c>
      <c r="BF1269" s="30">
        <v>36155</v>
      </c>
      <c r="BG1269" s="37" t="s">
        <v>2443</v>
      </c>
      <c r="BI1269" s="37"/>
      <c r="BJ1269" s="37"/>
      <c r="BK1269" s="37"/>
      <c r="BL1269" s="37"/>
      <c r="BM1269" s="37"/>
      <c r="BN1269" s="26"/>
      <c r="BO1269" s="26"/>
      <c r="BP1269" s="26"/>
      <c r="BQ1269" s="38"/>
      <c r="BR1269" s="26"/>
      <c r="BS1269" s="26"/>
      <c r="BT1269" s="26"/>
      <c r="BU1269" s="26"/>
      <c r="BV1269" s="39"/>
    </row>
    <row r="1270" spans="1:74" ht="15" hidden="1" customHeight="1">
      <c r="A1270" s="26">
        <v>2020</v>
      </c>
      <c r="B1270" s="26">
        <v>1266</v>
      </c>
      <c r="C1270" s="26" t="s">
        <v>129</v>
      </c>
      <c r="D1270" s="26" t="s">
        <v>2433</v>
      </c>
      <c r="E1270" s="26" t="s">
        <v>2434</v>
      </c>
      <c r="F1270" s="27">
        <v>43978</v>
      </c>
      <c r="G1270" s="107" t="s">
        <v>2853</v>
      </c>
      <c r="H1270" s="26" t="s">
        <v>1402</v>
      </c>
      <c r="I1270" s="26" t="s">
        <v>1402</v>
      </c>
      <c r="J1270" s="28" t="s">
        <v>2854</v>
      </c>
      <c r="K1270" s="26" t="s">
        <v>135</v>
      </c>
      <c r="L1270" s="26" t="s">
        <v>2437</v>
      </c>
      <c r="M1270" s="26" t="s">
        <v>137</v>
      </c>
      <c r="N1270" s="26" t="s">
        <v>138</v>
      </c>
      <c r="O1270" s="26" t="s">
        <v>138</v>
      </c>
      <c r="Q1270" s="30">
        <v>69</v>
      </c>
      <c r="R1270" s="30">
        <v>4400</v>
      </c>
      <c r="S1270" s="31" t="e">
        <f>#N/A</f>
        <v>#N/A</v>
      </c>
      <c r="T1270" s="30">
        <v>1172</v>
      </c>
      <c r="AB1270" s="33" t="e">
        <f>#N/A</f>
        <v>#N/A</v>
      </c>
      <c r="AC1270" s="30">
        <v>2100</v>
      </c>
      <c r="AD1270" s="30" t="e">
        <f>#N/A</f>
        <v>#N/A</v>
      </c>
      <c r="AE1270" s="34">
        <v>0.96</v>
      </c>
      <c r="AG1270" s="30" t="e">
        <f>#N/A</f>
        <v>#N/A</v>
      </c>
      <c r="AH1270" s="30" t="e">
        <f>#N/A</f>
        <v>#N/A</v>
      </c>
      <c r="AI1270" s="30">
        <v>3530</v>
      </c>
      <c r="AJ1270" s="30">
        <v>3530</v>
      </c>
      <c r="AK1270" s="26" t="s">
        <v>139</v>
      </c>
      <c r="AL1270" s="26">
        <v>25</v>
      </c>
      <c r="AM1270" s="26" t="s">
        <v>2598</v>
      </c>
      <c r="AU1270" s="26" t="s">
        <v>1526</v>
      </c>
      <c r="AV1270" s="26" t="s">
        <v>2604</v>
      </c>
      <c r="AW1270" s="26" t="s">
        <v>2777</v>
      </c>
      <c r="BB1270" s="26" t="s">
        <v>2488</v>
      </c>
      <c r="BC1270" s="26" t="s">
        <v>2442</v>
      </c>
      <c r="BD1270" s="37">
        <v>44041</v>
      </c>
      <c r="BE1270" s="30">
        <v>34930</v>
      </c>
      <c r="BF1270" s="30">
        <v>36155</v>
      </c>
      <c r="BG1270" s="37" t="s">
        <v>2443</v>
      </c>
      <c r="BI1270" s="37"/>
      <c r="BJ1270" s="37"/>
      <c r="BK1270" s="37"/>
      <c r="BL1270" s="37"/>
      <c r="BM1270" s="37"/>
      <c r="BN1270" s="26"/>
      <c r="BO1270" s="26"/>
      <c r="BP1270" s="26"/>
      <c r="BQ1270" s="38"/>
      <c r="BR1270" s="26"/>
      <c r="BS1270" s="26"/>
      <c r="BT1270" s="26"/>
      <c r="BU1270" s="26"/>
      <c r="BV1270" s="39"/>
    </row>
    <row r="1271" spans="1:74" ht="15" hidden="1" customHeight="1">
      <c r="A1271" s="26">
        <v>2020</v>
      </c>
      <c r="B1271" s="26">
        <v>1267</v>
      </c>
      <c r="C1271" s="26" t="s">
        <v>129</v>
      </c>
      <c r="D1271" s="26" t="s">
        <v>2433</v>
      </c>
      <c r="E1271" s="26" t="s">
        <v>2434</v>
      </c>
      <c r="F1271" s="27">
        <v>43978</v>
      </c>
      <c r="G1271" s="107" t="s">
        <v>2855</v>
      </c>
      <c r="H1271" s="26" t="s">
        <v>1402</v>
      </c>
      <c r="I1271" s="26" t="s">
        <v>1402</v>
      </c>
      <c r="J1271" s="28" t="s">
        <v>2856</v>
      </c>
      <c r="K1271" s="26" t="s">
        <v>135</v>
      </c>
      <c r="L1271" s="26" t="s">
        <v>2437</v>
      </c>
      <c r="M1271" s="26" t="s">
        <v>137</v>
      </c>
      <c r="N1271" s="26" t="s">
        <v>138</v>
      </c>
      <c r="O1271" s="26" t="s">
        <v>138</v>
      </c>
      <c r="Q1271" s="30">
        <v>68</v>
      </c>
      <c r="R1271" s="30">
        <v>3640</v>
      </c>
      <c r="S1271" s="31" t="e">
        <f>#N/A</f>
        <v>#N/A</v>
      </c>
      <c r="T1271" s="30">
        <v>914</v>
      </c>
      <c r="AB1271" s="33" t="e">
        <f>#N/A</f>
        <v>#N/A</v>
      </c>
      <c r="AC1271" s="30">
        <v>2100</v>
      </c>
      <c r="AD1271" s="30" t="e">
        <f>#N/A</f>
        <v>#N/A</v>
      </c>
      <c r="AE1271" s="34">
        <v>0.96</v>
      </c>
      <c r="AG1271" s="30" t="e">
        <f>#N/A</f>
        <v>#N/A</v>
      </c>
      <c r="AH1271" s="30" t="e">
        <f>#N/A</f>
        <v>#N/A</v>
      </c>
      <c r="AI1271" s="30">
        <v>2920</v>
      </c>
      <c r="AJ1271" s="30">
        <v>2920</v>
      </c>
      <c r="AK1271" s="26" t="s">
        <v>139</v>
      </c>
      <c r="AL1271" s="26">
        <v>25</v>
      </c>
      <c r="AM1271" s="26" t="s">
        <v>2598</v>
      </c>
      <c r="AU1271" s="26" t="s">
        <v>1526</v>
      </c>
      <c r="AV1271" s="26" t="s">
        <v>2604</v>
      </c>
      <c r="AW1271" s="26" t="s">
        <v>2777</v>
      </c>
      <c r="BB1271" s="26" t="s">
        <v>2488</v>
      </c>
      <c r="BC1271" s="26" t="s">
        <v>2442</v>
      </c>
      <c r="BD1271" s="37">
        <v>44041</v>
      </c>
      <c r="BE1271" s="30">
        <v>34930</v>
      </c>
      <c r="BF1271" s="30">
        <v>36155</v>
      </c>
      <c r="BG1271" s="37" t="s">
        <v>2443</v>
      </c>
      <c r="BI1271" s="37"/>
      <c r="BJ1271" s="37"/>
      <c r="BK1271" s="37"/>
      <c r="BL1271" s="37"/>
      <c r="BM1271" s="37"/>
      <c r="BN1271" s="26"/>
      <c r="BO1271" s="26"/>
      <c r="BP1271" s="26"/>
      <c r="BQ1271" s="38"/>
      <c r="BR1271" s="26"/>
      <c r="BS1271" s="26"/>
      <c r="BT1271" s="26"/>
      <c r="BU1271" s="26"/>
      <c r="BV1271" s="39"/>
    </row>
    <row r="1272" spans="1:74" ht="15" hidden="1" customHeight="1">
      <c r="A1272" s="26">
        <v>2020</v>
      </c>
      <c r="B1272" s="26">
        <v>1268</v>
      </c>
      <c r="C1272" s="26" t="s">
        <v>129</v>
      </c>
      <c r="D1272" s="26" t="s">
        <v>2433</v>
      </c>
      <c r="E1272" s="26" t="s">
        <v>2434</v>
      </c>
      <c r="F1272" s="27">
        <v>43978</v>
      </c>
      <c r="G1272" s="107" t="s">
        <v>2857</v>
      </c>
      <c r="H1272" s="26" t="s">
        <v>1402</v>
      </c>
      <c r="I1272" s="26" t="s">
        <v>1402</v>
      </c>
      <c r="J1272" s="28" t="s">
        <v>2858</v>
      </c>
      <c r="K1272" s="26" t="s">
        <v>135</v>
      </c>
      <c r="L1272" s="26" t="s">
        <v>2437</v>
      </c>
      <c r="M1272" s="26" t="s">
        <v>137</v>
      </c>
      <c r="N1272" s="26" t="s">
        <v>138</v>
      </c>
      <c r="O1272" s="26" t="s">
        <v>138</v>
      </c>
      <c r="Q1272" s="30">
        <v>67</v>
      </c>
      <c r="R1272" s="30">
        <v>4800</v>
      </c>
      <c r="S1272" s="31" t="e">
        <f>#N/A</f>
        <v>#N/A</v>
      </c>
      <c r="T1272" s="30">
        <v>1152</v>
      </c>
      <c r="AB1272" s="33" t="e">
        <f>#N/A</f>
        <v>#N/A</v>
      </c>
      <c r="AC1272" s="30">
        <v>2100</v>
      </c>
      <c r="AD1272" s="30" t="e">
        <f>#N/A</f>
        <v>#N/A</v>
      </c>
      <c r="AE1272" s="34">
        <v>0.91</v>
      </c>
      <c r="AG1272" s="30" t="e">
        <f>#N/A</f>
        <v>#N/A</v>
      </c>
      <c r="AH1272" s="30" t="e">
        <f>#N/A</f>
        <v>#N/A</v>
      </c>
      <c r="AI1272" s="30">
        <v>3851</v>
      </c>
      <c r="AJ1272" s="30">
        <v>3851</v>
      </c>
      <c r="AK1272" s="26" t="s">
        <v>139</v>
      </c>
      <c r="AL1272" s="26">
        <v>25</v>
      </c>
      <c r="AM1272" s="26" t="s">
        <v>2598</v>
      </c>
      <c r="AU1272" s="26" t="s">
        <v>1526</v>
      </c>
      <c r="AV1272" s="26" t="s">
        <v>2604</v>
      </c>
      <c r="AW1272" s="26" t="s">
        <v>2777</v>
      </c>
      <c r="BB1272" s="26" t="s">
        <v>2488</v>
      </c>
      <c r="BC1272" s="26" t="s">
        <v>2442</v>
      </c>
      <c r="BD1272" s="37">
        <v>44041</v>
      </c>
      <c r="BE1272" s="30">
        <v>34930</v>
      </c>
      <c r="BF1272" s="30">
        <v>36155</v>
      </c>
      <c r="BG1272" s="37" t="s">
        <v>2443</v>
      </c>
      <c r="BI1272" s="37"/>
      <c r="BJ1272" s="37"/>
      <c r="BK1272" s="37"/>
      <c r="BL1272" s="37"/>
      <c r="BM1272" s="37"/>
      <c r="BN1272" s="26"/>
      <c r="BO1272" s="26"/>
      <c r="BP1272" s="26"/>
      <c r="BQ1272" s="38"/>
      <c r="BR1272" s="26"/>
      <c r="BS1272" s="26"/>
      <c r="BT1272" s="26"/>
      <c r="BU1272" s="26"/>
      <c r="BV1272" s="39"/>
    </row>
    <row r="1273" spans="1:74" ht="15" hidden="1" customHeight="1">
      <c r="A1273" s="26">
        <v>2020</v>
      </c>
      <c r="B1273" s="26">
        <v>1269</v>
      </c>
      <c r="C1273" s="26" t="s">
        <v>129</v>
      </c>
      <c r="D1273" s="26" t="s">
        <v>2433</v>
      </c>
      <c r="E1273" s="26" t="s">
        <v>2434</v>
      </c>
      <c r="F1273" s="27">
        <v>43978</v>
      </c>
      <c r="G1273" s="107" t="s">
        <v>2859</v>
      </c>
      <c r="H1273" s="26" t="s">
        <v>1402</v>
      </c>
      <c r="I1273" s="26" t="s">
        <v>1402</v>
      </c>
      <c r="J1273" s="28" t="s">
        <v>2860</v>
      </c>
      <c r="K1273" s="26" t="s">
        <v>135</v>
      </c>
      <c r="L1273" s="26" t="s">
        <v>2437</v>
      </c>
      <c r="M1273" s="26" t="s">
        <v>137</v>
      </c>
      <c r="N1273" s="26" t="s">
        <v>138</v>
      </c>
      <c r="O1273" s="26" t="s">
        <v>138</v>
      </c>
      <c r="Q1273" s="30">
        <v>70</v>
      </c>
      <c r="R1273" s="30">
        <v>4590</v>
      </c>
      <c r="S1273" s="31" t="e">
        <f>#N/A</f>
        <v>#N/A</v>
      </c>
      <c r="T1273" s="30">
        <v>1263</v>
      </c>
      <c r="AB1273" s="33" t="e">
        <f>#N/A</f>
        <v>#N/A</v>
      </c>
      <c r="AC1273" s="30">
        <v>2100</v>
      </c>
      <c r="AD1273" s="30" t="e">
        <f>#N/A</f>
        <v>#N/A</v>
      </c>
      <c r="AE1273" s="34">
        <v>0.91</v>
      </c>
      <c r="AG1273" s="30" t="e">
        <f>#N/A</f>
        <v>#N/A</v>
      </c>
      <c r="AH1273" s="30" t="e">
        <f>#N/A</f>
        <v>#N/A</v>
      </c>
      <c r="AI1273" s="30">
        <v>3682</v>
      </c>
      <c r="AJ1273" s="30">
        <v>3682</v>
      </c>
      <c r="AK1273" s="26" t="s">
        <v>139</v>
      </c>
      <c r="AL1273" s="26">
        <v>25</v>
      </c>
      <c r="AM1273" s="26" t="s">
        <v>2598</v>
      </c>
      <c r="AU1273" s="26" t="s">
        <v>1526</v>
      </c>
      <c r="AV1273" s="26" t="s">
        <v>2604</v>
      </c>
      <c r="AW1273" s="26" t="s">
        <v>2777</v>
      </c>
      <c r="BB1273" s="26" t="s">
        <v>2488</v>
      </c>
      <c r="BC1273" s="26" t="s">
        <v>2442</v>
      </c>
      <c r="BD1273" s="37">
        <v>44041</v>
      </c>
      <c r="BE1273" s="30">
        <v>34930</v>
      </c>
      <c r="BF1273" s="30">
        <v>36155</v>
      </c>
      <c r="BG1273" s="37" t="s">
        <v>2443</v>
      </c>
      <c r="BI1273" s="37"/>
      <c r="BJ1273" s="37"/>
      <c r="BK1273" s="37"/>
      <c r="BL1273" s="37"/>
      <c r="BM1273" s="37"/>
      <c r="BN1273" s="26"/>
      <c r="BO1273" s="26"/>
      <c r="BP1273" s="26"/>
      <c r="BQ1273" s="38"/>
      <c r="BR1273" s="26"/>
      <c r="BS1273" s="26"/>
      <c r="BT1273" s="26"/>
      <c r="BU1273" s="26"/>
      <c r="BV1273" s="39"/>
    </row>
    <row r="1274" spans="1:74" ht="15" hidden="1" customHeight="1">
      <c r="A1274" s="26">
        <v>2020</v>
      </c>
      <c r="B1274" s="26">
        <v>1270</v>
      </c>
      <c r="C1274" s="26" t="s">
        <v>129</v>
      </c>
      <c r="D1274" s="26" t="s">
        <v>2433</v>
      </c>
      <c r="E1274" s="26" t="s">
        <v>2434</v>
      </c>
      <c r="F1274" s="27">
        <v>43978</v>
      </c>
      <c r="G1274" s="107" t="s">
        <v>2861</v>
      </c>
      <c r="H1274" s="26" t="s">
        <v>1402</v>
      </c>
      <c r="I1274" s="26" t="s">
        <v>1402</v>
      </c>
      <c r="J1274" s="28" t="s">
        <v>2862</v>
      </c>
      <c r="K1274" s="26" t="s">
        <v>135</v>
      </c>
      <c r="L1274" s="26" t="s">
        <v>2437</v>
      </c>
      <c r="M1274" s="26" t="s">
        <v>137</v>
      </c>
      <c r="N1274" s="26" t="s">
        <v>138</v>
      </c>
      <c r="O1274" s="26" t="s">
        <v>138</v>
      </c>
      <c r="Q1274" s="30">
        <v>71</v>
      </c>
      <c r="R1274" s="30">
        <v>4990</v>
      </c>
      <c r="S1274" s="31" t="e">
        <f>#N/A</f>
        <v>#N/A</v>
      </c>
      <c r="T1274" s="30">
        <v>1471</v>
      </c>
      <c r="AB1274" s="33" t="e">
        <f>#N/A</f>
        <v>#N/A</v>
      </c>
      <c r="AC1274" s="30">
        <v>2100</v>
      </c>
      <c r="AD1274" s="30" t="e">
        <f>#N/A</f>
        <v>#N/A</v>
      </c>
      <c r="AE1274" s="34">
        <v>0.98</v>
      </c>
      <c r="AG1274" s="30" t="e">
        <f>#N/A</f>
        <v>#N/A</v>
      </c>
      <c r="AH1274" s="30" t="e">
        <f>#N/A</f>
        <v>#N/A</v>
      </c>
      <c r="AI1274" s="30">
        <v>4003</v>
      </c>
      <c r="AJ1274" s="30">
        <v>4003</v>
      </c>
      <c r="AK1274" s="26" t="s">
        <v>139</v>
      </c>
      <c r="AL1274" s="26">
        <v>25</v>
      </c>
      <c r="AM1274" s="26" t="s">
        <v>2598</v>
      </c>
      <c r="AU1274" s="26" t="s">
        <v>1526</v>
      </c>
      <c r="AV1274" s="26" t="s">
        <v>2604</v>
      </c>
      <c r="AW1274" s="26" t="s">
        <v>2777</v>
      </c>
      <c r="BB1274" s="26" t="s">
        <v>2488</v>
      </c>
      <c r="BC1274" s="26" t="s">
        <v>2442</v>
      </c>
      <c r="BD1274" s="37">
        <v>44041</v>
      </c>
      <c r="BE1274" s="30">
        <v>34930</v>
      </c>
      <c r="BF1274" s="30">
        <v>36155</v>
      </c>
      <c r="BG1274" s="37" t="s">
        <v>2443</v>
      </c>
      <c r="BI1274" s="37"/>
      <c r="BJ1274" s="37"/>
      <c r="BK1274" s="37"/>
      <c r="BL1274" s="37"/>
      <c r="BM1274" s="37"/>
      <c r="BN1274" s="26"/>
      <c r="BO1274" s="26"/>
      <c r="BP1274" s="26"/>
      <c r="BQ1274" s="38"/>
      <c r="BR1274" s="26"/>
      <c r="BS1274" s="26"/>
      <c r="BT1274" s="26"/>
      <c r="BU1274" s="26"/>
      <c r="BV1274" s="39"/>
    </row>
    <row r="1275" spans="1:74" ht="15" hidden="1" customHeight="1">
      <c r="A1275" s="26">
        <v>2020</v>
      </c>
      <c r="B1275" s="26">
        <v>1271</v>
      </c>
      <c r="C1275" s="26" t="s">
        <v>129</v>
      </c>
      <c r="D1275" s="26" t="s">
        <v>2433</v>
      </c>
      <c r="E1275" s="26" t="s">
        <v>2434</v>
      </c>
      <c r="F1275" s="27">
        <v>43978</v>
      </c>
      <c r="G1275" s="107" t="s">
        <v>2863</v>
      </c>
      <c r="H1275" s="26" t="s">
        <v>1402</v>
      </c>
      <c r="I1275" s="26" t="s">
        <v>1402</v>
      </c>
      <c r="J1275" s="28" t="s">
        <v>2864</v>
      </c>
      <c r="K1275" s="26" t="s">
        <v>135</v>
      </c>
      <c r="L1275" s="26" t="s">
        <v>2437</v>
      </c>
      <c r="M1275" s="26" t="s">
        <v>137</v>
      </c>
      <c r="N1275" s="26" t="s">
        <v>138</v>
      </c>
      <c r="O1275" s="26" t="s">
        <v>138</v>
      </c>
      <c r="Q1275" s="30">
        <v>64</v>
      </c>
      <c r="R1275" s="30">
        <v>3440</v>
      </c>
      <c r="S1275" s="31" t="e">
        <f>#N/A</f>
        <v>#N/A</v>
      </c>
      <c r="T1275" s="30">
        <v>922</v>
      </c>
      <c r="AB1275" s="33" t="e">
        <f>#N/A</f>
        <v>#N/A</v>
      </c>
      <c r="AC1275" s="30">
        <v>2100</v>
      </c>
      <c r="AD1275" s="30" t="e">
        <f>#N/A</f>
        <v>#N/A</v>
      </c>
      <c r="AE1275" s="34">
        <v>0.98</v>
      </c>
      <c r="AG1275" s="30" t="e">
        <f>#N/A</f>
        <v>#N/A</v>
      </c>
      <c r="AH1275" s="30" t="e">
        <f>#N/A</f>
        <v>#N/A</v>
      </c>
      <c r="AI1275" s="30">
        <v>2760</v>
      </c>
      <c r="AJ1275" s="30">
        <v>2760</v>
      </c>
      <c r="AK1275" s="26" t="s">
        <v>139</v>
      </c>
      <c r="AL1275" s="26">
        <v>25</v>
      </c>
      <c r="AM1275" s="26" t="s">
        <v>2598</v>
      </c>
      <c r="AU1275" s="26" t="s">
        <v>1526</v>
      </c>
      <c r="AV1275" s="26" t="s">
        <v>2604</v>
      </c>
      <c r="AW1275" s="26" t="s">
        <v>2777</v>
      </c>
      <c r="BB1275" s="26" t="s">
        <v>2488</v>
      </c>
      <c r="BC1275" s="26" t="s">
        <v>2442</v>
      </c>
      <c r="BD1275" s="37">
        <v>44041</v>
      </c>
      <c r="BE1275" s="30">
        <v>34930</v>
      </c>
      <c r="BF1275" s="30">
        <v>36155</v>
      </c>
      <c r="BG1275" s="37" t="s">
        <v>2443</v>
      </c>
      <c r="BI1275" s="37"/>
      <c r="BJ1275" s="37"/>
      <c r="BK1275" s="37"/>
      <c r="BL1275" s="37"/>
      <c r="BM1275" s="37"/>
      <c r="BN1275" s="26"/>
      <c r="BO1275" s="26"/>
      <c r="BP1275" s="26"/>
      <c r="BQ1275" s="38"/>
      <c r="BR1275" s="26"/>
      <c r="BS1275" s="26"/>
      <c r="BT1275" s="26"/>
      <c r="BU1275" s="26"/>
      <c r="BV1275" s="39"/>
    </row>
    <row r="1276" spans="1:74" ht="15" hidden="1" customHeight="1">
      <c r="A1276" s="26">
        <v>2020</v>
      </c>
      <c r="B1276" s="26">
        <v>1272</v>
      </c>
      <c r="C1276" s="26" t="s">
        <v>129</v>
      </c>
      <c r="D1276" s="26" t="s">
        <v>2433</v>
      </c>
      <c r="E1276" s="26" t="s">
        <v>2434</v>
      </c>
      <c r="F1276" s="27">
        <v>43978</v>
      </c>
      <c r="G1276" s="107" t="s">
        <v>2865</v>
      </c>
      <c r="H1276" s="26" t="s">
        <v>1402</v>
      </c>
      <c r="I1276" s="26" t="s">
        <v>1402</v>
      </c>
      <c r="J1276" s="28" t="s">
        <v>2866</v>
      </c>
      <c r="K1276" s="26" t="s">
        <v>135</v>
      </c>
      <c r="L1276" s="26" t="s">
        <v>2437</v>
      </c>
      <c r="M1276" s="26" t="s">
        <v>137</v>
      </c>
      <c r="N1276" s="26" t="s">
        <v>138</v>
      </c>
      <c r="O1276" s="26" t="s">
        <v>138</v>
      </c>
      <c r="Q1276" s="30">
        <v>72</v>
      </c>
      <c r="R1276" s="30">
        <v>4760</v>
      </c>
      <c r="S1276" s="31" t="e">
        <f>#N/A</f>
        <v>#N/A</v>
      </c>
      <c r="T1276" s="30">
        <v>1124</v>
      </c>
      <c r="AB1276" s="33" t="e">
        <f>#N/A</f>
        <v>#N/A</v>
      </c>
      <c r="AC1276" s="30">
        <v>2100</v>
      </c>
      <c r="AD1276" s="30" t="e">
        <f>#N/A</f>
        <v>#N/A</v>
      </c>
      <c r="AE1276" s="34">
        <v>0.98</v>
      </c>
      <c r="AG1276" s="30" t="e">
        <f>#N/A</f>
        <v>#N/A</v>
      </c>
      <c r="AH1276" s="30" t="e">
        <f>#N/A</f>
        <v>#N/A</v>
      </c>
      <c r="AI1276" s="30">
        <v>3818</v>
      </c>
      <c r="AJ1276" s="30">
        <v>3818</v>
      </c>
      <c r="AK1276" s="26" t="s">
        <v>139</v>
      </c>
      <c r="AL1276" s="26">
        <v>25</v>
      </c>
      <c r="AM1276" s="26" t="s">
        <v>2598</v>
      </c>
      <c r="AU1276" s="26" t="s">
        <v>1526</v>
      </c>
      <c r="AV1276" s="26" t="s">
        <v>2604</v>
      </c>
      <c r="AW1276" s="26" t="s">
        <v>2777</v>
      </c>
      <c r="BB1276" s="26" t="s">
        <v>2488</v>
      </c>
      <c r="BC1276" s="26" t="s">
        <v>2442</v>
      </c>
      <c r="BD1276" s="37">
        <v>44041</v>
      </c>
      <c r="BE1276" s="30">
        <v>34930</v>
      </c>
      <c r="BF1276" s="30">
        <v>36155</v>
      </c>
      <c r="BG1276" s="37" t="s">
        <v>2443</v>
      </c>
      <c r="BI1276" s="37"/>
      <c r="BJ1276" s="37"/>
      <c r="BK1276" s="37"/>
      <c r="BL1276" s="37"/>
      <c r="BM1276" s="37"/>
      <c r="BN1276" s="26"/>
      <c r="BO1276" s="26"/>
      <c r="BP1276" s="26"/>
      <c r="BQ1276" s="38"/>
      <c r="BR1276" s="26"/>
      <c r="BS1276" s="26"/>
      <c r="BT1276" s="26"/>
      <c r="BU1276" s="26"/>
      <c r="BV1276" s="39"/>
    </row>
    <row r="1277" spans="1:74" ht="15" hidden="1" customHeight="1">
      <c r="A1277" s="26">
        <v>2020</v>
      </c>
      <c r="B1277" s="26">
        <v>1273</v>
      </c>
      <c r="C1277" s="26" t="s">
        <v>129</v>
      </c>
      <c r="D1277" s="26" t="s">
        <v>2433</v>
      </c>
      <c r="E1277" s="26" t="s">
        <v>2434</v>
      </c>
      <c r="F1277" s="27">
        <v>43978</v>
      </c>
      <c r="G1277" s="107" t="s">
        <v>2867</v>
      </c>
      <c r="H1277" s="26" t="s">
        <v>1402</v>
      </c>
      <c r="I1277" s="26" t="s">
        <v>1402</v>
      </c>
      <c r="J1277" s="28" t="s">
        <v>2868</v>
      </c>
      <c r="K1277" s="26" t="s">
        <v>135</v>
      </c>
      <c r="L1277" s="26" t="s">
        <v>2437</v>
      </c>
      <c r="M1277" s="26" t="s">
        <v>137</v>
      </c>
      <c r="N1277" s="26" t="s">
        <v>138</v>
      </c>
      <c r="O1277" s="26" t="s">
        <v>138</v>
      </c>
      <c r="Q1277" s="30">
        <v>71</v>
      </c>
      <c r="R1277" s="30">
        <v>4290</v>
      </c>
      <c r="S1277" s="31" t="e">
        <f>#N/A</f>
        <v>#N/A</v>
      </c>
      <c r="T1277" s="30">
        <v>1175</v>
      </c>
      <c r="AB1277" s="33" t="e">
        <f>#N/A</f>
        <v>#N/A</v>
      </c>
      <c r="AC1277" s="30">
        <v>2100</v>
      </c>
      <c r="AD1277" s="30" t="e">
        <f>#N/A</f>
        <v>#N/A</v>
      </c>
      <c r="AE1277" s="34">
        <v>0.98</v>
      </c>
      <c r="AG1277" s="30" t="e">
        <f>#N/A</f>
        <v>#N/A</v>
      </c>
      <c r="AH1277" s="30" t="e">
        <f>#N/A</f>
        <v>#N/A</v>
      </c>
      <c r="AI1277" s="30">
        <v>3441</v>
      </c>
      <c r="AJ1277" s="30">
        <v>3441</v>
      </c>
      <c r="AK1277" s="26" t="s">
        <v>139</v>
      </c>
      <c r="AL1277" s="26">
        <v>25</v>
      </c>
      <c r="AM1277" s="26" t="s">
        <v>2598</v>
      </c>
      <c r="AU1277" s="26" t="s">
        <v>1526</v>
      </c>
      <c r="AV1277" s="26" t="s">
        <v>2604</v>
      </c>
      <c r="AW1277" s="26" t="s">
        <v>2777</v>
      </c>
      <c r="BB1277" s="26" t="s">
        <v>2488</v>
      </c>
      <c r="BC1277" s="26" t="s">
        <v>2442</v>
      </c>
      <c r="BD1277" s="37">
        <v>44041</v>
      </c>
      <c r="BE1277" s="30">
        <v>34930</v>
      </c>
      <c r="BF1277" s="30">
        <v>36155</v>
      </c>
      <c r="BG1277" s="37" t="s">
        <v>2443</v>
      </c>
      <c r="BI1277" s="37"/>
      <c r="BJ1277" s="37"/>
      <c r="BK1277" s="37"/>
      <c r="BL1277" s="37"/>
      <c r="BM1277" s="37"/>
      <c r="BN1277" s="26"/>
      <c r="BO1277" s="26"/>
      <c r="BP1277" s="26"/>
      <c r="BQ1277" s="38"/>
      <c r="BR1277" s="26"/>
      <c r="BS1277" s="26"/>
      <c r="BT1277" s="26"/>
      <c r="BU1277" s="26"/>
      <c r="BV1277" s="39"/>
    </row>
    <row r="1278" spans="1:74" ht="15" hidden="1" customHeight="1">
      <c r="A1278" s="26">
        <v>2020</v>
      </c>
      <c r="B1278" s="26">
        <v>1274</v>
      </c>
      <c r="C1278" s="26" t="s">
        <v>129</v>
      </c>
      <c r="D1278" s="26" t="s">
        <v>2433</v>
      </c>
      <c r="E1278" s="26" t="s">
        <v>2434</v>
      </c>
      <c r="F1278" s="27">
        <v>43978</v>
      </c>
      <c r="G1278" s="107" t="s">
        <v>2869</v>
      </c>
      <c r="H1278" s="26" t="s">
        <v>1402</v>
      </c>
      <c r="I1278" s="26" t="s">
        <v>1402</v>
      </c>
      <c r="J1278" s="28" t="s">
        <v>2870</v>
      </c>
      <c r="K1278" s="26" t="s">
        <v>135</v>
      </c>
      <c r="L1278" s="26" t="s">
        <v>2437</v>
      </c>
      <c r="M1278" s="26" t="s">
        <v>137</v>
      </c>
      <c r="N1278" s="26" t="s">
        <v>138</v>
      </c>
      <c r="O1278" s="26" t="s">
        <v>138</v>
      </c>
      <c r="Q1278" s="30">
        <v>63</v>
      </c>
      <c r="R1278" s="30">
        <v>3540</v>
      </c>
      <c r="S1278" s="31" t="e">
        <f>#N/A</f>
        <v>#N/A</v>
      </c>
      <c r="T1278" s="30">
        <v>1020</v>
      </c>
      <c r="AB1278" s="33" t="e">
        <f>#N/A</f>
        <v>#N/A</v>
      </c>
      <c r="AC1278" s="30">
        <v>2100</v>
      </c>
      <c r="AD1278" s="30" t="e">
        <f>#N/A</f>
        <v>#N/A</v>
      </c>
      <c r="AE1278" s="34">
        <v>0.76</v>
      </c>
      <c r="AG1278" s="30" t="e">
        <f>#N/A</f>
        <v>#N/A</v>
      </c>
      <c r="AH1278" s="30" t="e">
        <f>#N/A</f>
        <v>#N/A</v>
      </c>
      <c r="AI1278" s="30">
        <v>2840</v>
      </c>
      <c r="AJ1278" s="30">
        <v>2840</v>
      </c>
      <c r="AK1278" s="26" t="s">
        <v>139</v>
      </c>
      <c r="AL1278" s="26">
        <v>25</v>
      </c>
      <c r="AM1278" s="26" t="s">
        <v>2598</v>
      </c>
      <c r="AU1278" s="26" t="s">
        <v>1526</v>
      </c>
      <c r="AV1278" s="26" t="s">
        <v>2604</v>
      </c>
      <c r="AW1278" s="26" t="s">
        <v>2777</v>
      </c>
      <c r="BB1278" s="26" t="s">
        <v>2488</v>
      </c>
      <c r="BC1278" s="26" t="s">
        <v>2442</v>
      </c>
      <c r="BD1278" s="37">
        <v>44041</v>
      </c>
      <c r="BE1278" s="30">
        <v>34930</v>
      </c>
      <c r="BF1278" s="30">
        <v>36155</v>
      </c>
      <c r="BG1278" s="37" t="s">
        <v>2443</v>
      </c>
      <c r="BI1278" s="37"/>
      <c r="BJ1278" s="37"/>
      <c r="BK1278" s="37"/>
      <c r="BL1278" s="37"/>
      <c r="BM1278" s="37"/>
      <c r="BN1278" s="26"/>
      <c r="BO1278" s="26"/>
      <c r="BP1278" s="26"/>
      <c r="BQ1278" s="38"/>
      <c r="BR1278" s="26"/>
      <c r="BS1278" s="26"/>
      <c r="BT1278" s="26"/>
      <c r="BU1278" s="26"/>
      <c r="BV1278" s="39"/>
    </row>
    <row r="1279" spans="1:74" ht="15" hidden="1" customHeight="1">
      <c r="A1279" s="26">
        <v>2020</v>
      </c>
      <c r="B1279" s="26">
        <v>1275</v>
      </c>
      <c r="C1279" s="26" t="s">
        <v>129</v>
      </c>
      <c r="D1279" s="26" t="s">
        <v>2433</v>
      </c>
      <c r="E1279" s="26" t="s">
        <v>2434</v>
      </c>
      <c r="F1279" s="27">
        <v>43978</v>
      </c>
      <c r="G1279" s="107" t="s">
        <v>2871</v>
      </c>
      <c r="H1279" s="26" t="s">
        <v>1402</v>
      </c>
      <c r="I1279" s="26" t="s">
        <v>1402</v>
      </c>
      <c r="J1279" s="28" t="s">
        <v>2872</v>
      </c>
      <c r="K1279" s="26" t="s">
        <v>135</v>
      </c>
      <c r="L1279" s="26" t="s">
        <v>2437</v>
      </c>
      <c r="M1279" s="26" t="s">
        <v>137</v>
      </c>
      <c r="N1279" s="26" t="s">
        <v>138</v>
      </c>
      <c r="O1279" s="26" t="s">
        <v>138</v>
      </c>
      <c r="Q1279" s="30">
        <v>72</v>
      </c>
      <c r="R1279" s="30">
        <v>5180</v>
      </c>
      <c r="S1279" s="31" t="e">
        <f>#N/A</f>
        <v>#N/A</v>
      </c>
      <c r="T1279" s="30">
        <v>1240</v>
      </c>
      <c r="AB1279" s="33" t="e">
        <f>#N/A</f>
        <v>#N/A</v>
      </c>
      <c r="AC1279" s="30">
        <v>2100</v>
      </c>
      <c r="AD1279" s="30" t="e">
        <f>#N/A</f>
        <v>#N/A</v>
      </c>
      <c r="AE1279" s="34">
        <v>0.76</v>
      </c>
      <c r="AG1279" s="30" t="e">
        <f>#N/A</f>
        <v>#N/A</v>
      </c>
      <c r="AH1279" s="30" t="e">
        <f>#N/A</f>
        <v>#N/A</v>
      </c>
      <c r="AI1279" s="30">
        <v>4155</v>
      </c>
      <c r="AJ1279" s="30">
        <v>4155</v>
      </c>
      <c r="AK1279" s="26" t="s">
        <v>139</v>
      </c>
      <c r="AL1279" s="26">
        <v>25</v>
      </c>
      <c r="AM1279" s="26" t="s">
        <v>2598</v>
      </c>
      <c r="AU1279" s="26" t="s">
        <v>1526</v>
      </c>
      <c r="AV1279" s="26" t="s">
        <v>2604</v>
      </c>
      <c r="AW1279" s="26" t="s">
        <v>2777</v>
      </c>
      <c r="BB1279" s="26" t="s">
        <v>2488</v>
      </c>
      <c r="BC1279" s="26" t="s">
        <v>2442</v>
      </c>
      <c r="BD1279" s="37">
        <v>44041</v>
      </c>
      <c r="BE1279" s="30">
        <v>34930</v>
      </c>
      <c r="BF1279" s="30">
        <v>36155</v>
      </c>
      <c r="BG1279" s="37" t="s">
        <v>2443</v>
      </c>
      <c r="BI1279" s="37"/>
      <c r="BJ1279" s="37"/>
      <c r="BK1279" s="37"/>
      <c r="BL1279" s="37"/>
      <c r="BM1279" s="37"/>
      <c r="BN1279" s="26"/>
      <c r="BO1279" s="26"/>
      <c r="BP1279" s="26"/>
      <c r="BQ1279" s="38"/>
      <c r="BR1279" s="26"/>
      <c r="BS1279" s="26"/>
      <c r="BT1279" s="26"/>
      <c r="BU1279" s="26"/>
      <c r="BV1279" s="39"/>
    </row>
    <row r="1280" spans="1:74" ht="15" hidden="1" customHeight="1">
      <c r="A1280" s="26">
        <v>2020</v>
      </c>
      <c r="B1280" s="26">
        <v>1276</v>
      </c>
      <c r="C1280" s="26" t="s">
        <v>129</v>
      </c>
      <c r="D1280" s="26" t="s">
        <v>2433</v>
      </c>
      <c r="E1280" s="26" t="s">
        <v>2434</v>
      </c>
      <c r="F1280" s="27">
        <v>43978</v>
      </c>
      <c r="G1280" s="107" t="s">
        <v>2873</v>
      </c>
      <c r="H1280" s="26" t="s">
        <v>1402</v>
      </c>
      <c r="I1280" s="26" t="s">
        <v>1402</v>
      </c>
      <c r="J1280" s="28" t="s">
        <v>2874</v>
      </c>
      <c r="K1280" s="26" t="s">
        <v>135</v>
      </c>
      <c r="L1280" s="26" t="s">
        <v>2437</v>
      </c>
      <c r="M1280" s="26" t="s">
        <v>137</v>
      </c>
      <c r="N1280" s="26" t="s">
        <v>138</v>
      </c>
      <c r="O1280" s="26" t="s">
        <v>138</v>
      </c>
      <c r="Q1280" s="30">
        <v>67</v>
      </c>
      <c r="R1280" s="30">
        <v>4620</v>
      </c>
      <c r="S1280" s="31" t="e">
        <f>#N/A</f>
        <v>#N/A</v>
      </c>
      <c r="T1280" s="30">
        <v>1307</v>
      </c>
      <c r="AB1280" s="33" t="e">
        <f>#N/A</f>
        <v>#N/A</v>
      </c>
      <c r="AC1280" s="30">
        <v>2100</v>
      </c>
      <c r="AD1280" s="30" t="e">
        <f>#N/A</f>
        <v>#N/A</v>
      </c>
      <c r="AE1280" s="34">
        <v>0.95</v>
      </c>
      <c r="AG1280" s="30" t="e">
        <f>#N/A</f>
        <v>#N/A</v>
      </c>
      <c r="AH1280" s="30" t="e">
        <f>#N/A</f>
        <v>#N/A</v>
      </c>
      <c r="AI1280" s="30">
        <v>3706</v>
      </c>
      <c r="AJ1280" s="30">
        <v>3706</v>
      </c>
      <c r="AK1280" s="26" t="s">
        <v>139</v>
      </c>
      <c r="AL1280" s="26">
        <v>25</v>
      </c>
      <c r="AM1280" s="26" t="s">
        <v>2598</v>
      </c>
      <c r="AU1280" s="26" t="s">
        <v>1526</v>
      </c>
      <c r="AV1280" s="26" t="s">
        <v>2604</v>
      </c>
      <c r="AW1280" s="26" t="s">
        <v>2777</v>
      </c>
      <c r="BB1280" s="26" t="s">
        <v>2488</v>
      </c>
      <c r="BC1280" s="26" t="s">
        <v>2442</v>
      </c>
      <c r="BD1280" s="37">
        <v>44041</v>
      </c>
      <c r="BE1280" s="30">
        <v>34930</v>
      </c>
      <c r="BF1280" s="30">
        <v>36155</v>
      </c>
      <c r="BG1280" s="37" t="s">
        <v>2443</v>
      </c>
      <c r="BI1280" s="37"/>
      <c r="BJ1280" s="37"/>
      <c r="BK1280" s="37"/>
      <c r="BL1280" s="37"/>
      <c r="BM1280" s="37"/>
      <c r="BN1280" s="26"/>
      <c r="BO1280" s="26"/>
      <c r="BP1280" s="26"/>
      <c r="BQ1280" s="38"/>
      <c r="BR1280" s="26"/>
      <c r="BS1280" s="26"/>
      <c r="BT1280" s="26"/>
      <c r="BU1280" s="26"/>
      <c r="BV1280" s="39"/>
    </row>
    <row r="1281" spans="1:74" ht="15" hidden="1" customHeight="1">
      <c r="A1281" s="26">
        <v>2020</v>
      </c>
      <c r="B1281" s="26">
        <v>1277</v>
      </c>
      <c r="C1281" s="26" t="s">
        <v>129</v>
      </c>
      <c r="D1281" s="26" t="s">
        <v>2433</v>
      </c>
      <c r="E1281" s="26" t="s">
        <v>2434</v>
      </c>
      <c r="F1281" s="27">
        <v>43978</v>
      </c>
      <c r="G1281" s="107" t="s">
        <v>2875</v>
      </c>
      <c r="H1281" s="26" t="s">
        <v>1402</v>
      </c>
      <c r="I1281" s="26" t="s">
        <v>1402</v>
      </c>
      <c r="J1281" s="28" t="s">
        <v>2876</v>
      </c>
      <c r="K1281" s="26" t="s">
        <v>135</v>
      </c>
      <c r="L1281" s="26" t="s">
        <v>2437</v>
      </c>
      <c r="M1281" s="26" t="s">
        <v>137</v>
      </c>
      <c r="N1281" s="26" t="s">
        <v>138</v>
      </c>
      <c r="O1281" s="26" t="s">
        <v>138</v>
      </c>
      <c r="Q1281" s="30">
        <v>67</v>
      </c>
      <c r="R1281" s="30">
        <v>4040</v>
      </c>
      <c r="S1281" s="31" t="e">
        <f>#N/A</f>
        <v>#N/A</v>
      </c>
      <c r="T1281" s="30">
        <v>1139</v>
      </c>
      <c r="AB1281" s="33" t="e">
        <f>#N/A</f>
        <v>#N/A</v>
      </c>
      <c r="AC1281" s="30">
        <v>2100</v>
      </c>
      <c r="AD1281" s="30" t="e">
        <f>#N/A</f>
        <v>#N/A</v>
      </c>
      <c r="AE1281" s="34">
        <v>0.95</v>
      </c>
      <c r="AG1281" s="30" t="e">
        <f>#N/A</f>
        <v>#N/A</v>
      </c>
      <c r="AH1281" s="30" t="e">
        <f>#N/A</f>
        <v>#N/A</v>
      </c>
      <c r="AI1281" s="30">
        <v>3241</v>
      </c>
      <c r="AJ1281" s="30">
        <v>3241</v>
      </c>
      <c r="AK1281" s="26" t="s">
        <v>139</v>
      </c>
      <c r="AL1281" s="26">
        <v>25</v>
      </c>
      <c r="AM1281" s="26" t="s">
        <v>2598</v>
      </c>
      <c r="AU1281" s="26" t="s">
        <v>1526</v>
      </c>
      <c r="AV1281" s="26" t="s">
        <v>2604</v>
      </c>
      <c r="AW1281" s="26" t="s">
        <v>2777</v>
      </c>
      <c r="BB1281" s="26" t="s">
        <v>2488</v>
      </c>
      <c r="BC1281" s="26" t="s">
        <v>2442</v>
      </c>
      <c r="BD1281" s="37">
        <v>44041</v>
      </c>
      <c r="BE1281" s="30">
        <v>34930</v>
      </c>
      <c r="BF1281" s="30">
        <v>36155</v>
      </c>
      <c r="BG1281" s="37" t="s">
        <v>2443</v>
      </c>
      <c r="BI1281" s="37"/>
      <c r="BJ1281" s="37"/>
      <c r="BK1281" s="37"/>
      <c r="BL1281" s="37"/>
      <c r="BM1281" s="37"/>
      <c r="BN1281" s="26"/>
      <c r="BO1281" s="26"/>
      <c r="BP1281" s="26"/>
      <c r="BQ1281" s="38"/>
      <c r="BR1281" s="26"/>
      <c r="BS1281" s="26"/>
      <c r="BT1281" s="26"/>
      <c r="BU1281" s="26"/>
      <c r="BV1281" s="39"/>
    </row>
    <row r="1282" spans="1:74" ht="15" hidden="1" customHeight="1">
      <c r="A1282" s="26">
        <v>2020</v>
      </c>
      <c r="B1282" s="26">
        <v>1278</v>
      </c>
      <c r="C1282" s="26" t="s">
        <v>129</v>
      </c>
      <c r="D1282" s="26" t="s">
        <v>2433</v>
      </c>
      <c r="E1282" s="26" t="s">
        <v>2434</v>
      </c>
      <c r="F1282" s="27">
        <v>43978</v>
      </c>
      <c r="G1282" s="107" t="s">
        <v>2877</v>
      </c>
      <c r="H1282" s="26" t="s">
        <v>1402</v>
      </c>
      <c r="I1282" s="26" t="s">
        <v>1402</v>
      </c>
      <c r="J1282" s="28" t="s">
        <v>2878</v>
      </c>
      <c r="K1282" s="26" t="s">
        <v>135</v>
      </c>
      <c r="L1282" s="26" t="s">
        <v>2437</v>
      </c>
      <c r="M1282" s="26" t="s">
        <v>137</v>
      </c>
      <c r="N1282" s="26" t="s">
        <v>138</v>
      </c>
      <c r="O1282" s="26" t="s">
        <v>138</v>
      </c>
      <c r="Q1282" s="30">
        <v>74</v>
      </c>
      <c r="R1282" s="30">
        <v>5220</v>
      </c>
      <c r="S1282" s="31" t="e">
        <f>#N/A</f>
        <v>#N/A</v>
      </c>
      <c r="T1282" s="30">
        <v>1298</v>
      </c>
      <c r="AB1282" s="33" t="e">
        <f>#N/A</f>
        <v>#N/A</v>
      </c>
      <c r="AC1282" s="30">
        <v>2100</v>
      </c>
      <c r="AD1282" s="30" t="e">
        <f>#N/A</f>
        <v>#N/A</v>
      </c>
      <c r="AE1282" s="34">
        <v>0.9</v>
      </c>
      <c r="AG1282" s="30" t="e">
        <f>#N/A</f>
        <v>#N/A</v>
      </c>
      <c r="AH1282" s="30" t="e">
        <f>#N/A</f>
        <v>#N/A</v>
      </c>
      <c r="AI1282" s="30">
        <v>4187</v>
      </c>
      <c r="AJ1282" s="30">
        <v>4187</v>
      </c>
      <c r="AK1282" s="26" t="s">
        <v>139</v>
      </c>
      <c r="AL1282" s="26">
        <v>25</v>
      </c>
      <c r="AM1282" s="26" t="s">
        <v>2598</v>
      </c>
      <c r="AU1282" s="26" t="s">
        <v>1526</v>
      </c>
      <c r="AV1282" s="26" t="s">
        <v>2604</v>
      </c>
      <c r="AW1282" s="26" t="s">
        <v>2777</v>
      </c>
      <c r="BB1282" s="26" t="s">
        <v>2488</v>
      </c>
      <c r="BC1282" s="26" t="s">
        <v>2442</v>
      </c>
      <c r="BD1282" s="37">
        <v>44041</v>
      </c>
      <c r="BE1282" s="30">
        <v>34930</v>
      </c>
      <c r="BF1282" s="30">
        <v>36155</v>
      </c>
      <c r="BG1282" s="37" t="s">
        <v>2443</v>
      </c>
      <c r="BI1282" s="37"/>
      <c r="BJ1282" s="37"/>
      <c r="BK1282" s="37"/>
      <c r="BL1282" s="37"/>
      <c r="BM1282" s="37"/>
      <c r="BN1282" s="26"/>
      <c r="BO1282" s="26"/>
      <c r="BP1282" s="26"/>
      <c r="BQ1282" s="38"/>
      <c r="BR1282" s="26"/>
      <c r="BS1282" s="26"/>
      <c r="BT1282" s="26"/>
      <c r="BU1282" s="26"/>
      <c r="BV1282" s="39"/>
    </row>
    <row r="1283" spans="1:74" ht="15" hidden="1" customHeight="1">
      <c r="A1283" s="26">
        <v>2020</v>
      </c>
      <c r="B1283" s="26">
        <v>1279</v>
      </c>
      <c r="C1283" s="26" t="s">
        <v>129</v>
      </c>
      <c r="D1283" s="26" t="s">
        <v>2433</v>
      </c>
      <c r="E1283" s="26" t="s">
        <v>2434</v>
      </c>
      <c r="F1283" s="27">
        <v>43978</v>
      </c>
      <c r="G1283" s="107" t="s">
        <v>2879</v>
      </c>
      <c r="H1283" s="26" t="s">
        <v>1402</v>
      </c>
      <c r="I1283" s="26" t="s">
        <v>1402</v>
      </c>
      <c r="J1283" s="28" t="s">
        <v>2880</v>
      </c>
      <c r="K1283" s="26" t="s">
        <v>135</v>
      </c>
      <c r="L1283" s="26" t="s">
        <v>2437</v>
      </c>
      <c r="M1283" s="26" t="s">
        <v>137</v>
      </c>
      <c r="N1283" s="26" t="s">
        <v>138</v>
      </c>
      <c r="O1283" s="26" t="s">
        <v>138</v>
      </c>
      <c r="Q1283" s="30">
        <v>68</v>
      </c>
      <c r="R1283" s="30">
        <v>3960</v>
      </c>
      <c r="S1283" s="31" t="e">
        <f>#N/A</f>
        <v>#N/A</v>
      </c>
      <c r="T1283" s="30">
        <v>1177</v>
      </c>
      <c r="AB1283" s="33" t="e">
        <f>#N/A</f>
        <v>#N/A</v>
      </c>
      <c r="AC1283" s="30">
        <v>2100</v>
      </c>
      <c r="AD1283" s="30" t="e">
        <f>#N/A</f>
        <v>#N/A</v>
      </c>
      <c r="AE1283" s="34">
        <v>0.9</v>
      </c>
      <c r="AG1283" s="30" t="e">
        <f>#N/A</f>
        <v>#N/A</v>
      </c>
      <c r="AH1283" s="30" t="e">
        <f>#N/A</f>
        <v>#N/A</v>
      </c>
      <c r="AI1283" s="30">
        <v>3177</v>
      </c>
      <c r="AJ1283" s="30">
        <v>3177</v>
      </c>
      <c r="AK1283" s="26" t="s">
        <v>139</v>
      </c>
      <c r="AL1283" s="26">
        <v>25</v>
      </c>
      <c r="AM1283" s="26" t="s">
        <v>2598</v>
      </c>
      <c r="AU1283" s="26" t="s">
        <v>1526</v>
      </c>
      <c r="AV1283" s="26" t="s">
        <v>2604</v>
      </c>
      <c r="AW1283" s="26" t="s">
        <v>2777</v>
      </c>
      <c r="BB1283" s="26" t="s">
        <v>2488</v>
      </c>
      <c r="BC1283" s="26" t="s">
        <v>2442</v>
      </c>
      <c r="BD1283" s="37">
        <v>44041</v>
      </c>
      <c r="BE1283" s="30">
        <v>34930</v>
      </c>
      <c r="BF1283" s="30">
        <v>36155</v>
      </c>
      <c r="BG1283" s="37" t="s">
        <v>2443</v>
      </c>
      <c r="BI1283" s="37"/>
      <c r="BJ1283" s="37"/>
      <c r="BK1283" s="37"/>
      <c r="BL1283" s="37"/>
      <c r="BM1283" s="37"/>
      <c r="BN1283" s="26"/>
      <c r="BO1283" s="26"/>
      <c r="BP1283" s="26"/>
      <c r="BQ1283" s="38"/>
      <c r="BR1283" s="26"/>
      <c r="BS1283" s="26"/>
      <c r="BT1283" s="26"/>
      <c r="BU1283" s="26"/>
      <c r="BV1283" s="39"/>
    </row>
    <row r="1284" spans="1:74" ht="15" hidden="1" customHeight="1">
      <c r="A1284" s="26">
        <v>2020</v>
      </c>
      <c r="B1284" s="26">
        <v>1280</v>
      </c>
      <c r="C1284" s="26" t="s">
        <v>129</v>
      </c>
      <c r="D1284" s="26" t="s">
        <v>2433</v>
      </c>
      <c r="E1284" s="26" t="s">
        <v>2434</v>
      </c>
      <c r="F1284" s="27">
        <v>43978</v>
      </c>
      <c r="G1284" s="107" t="s">
        <v>2881</v>
      </c>
      <c r="H1284" s="26" t="s">
        <v>1402</v>
      </c>
      <c r="I1284" s="26" t="s">
        <v>1402</v>
      </c>
      <c r="J1284" s="28" t="s">
        <v>2882</v>
      </c>
      <c r="K1284" s="26" t="s">
        <v>135</v>
      </c>
      <c r="L1284" s="26" t="s">
        <v>2437</v>
      </c>
      <c r="M1284" s="26" t="s">
        <v>137</v>
      </c>
      <c r="N1284" s="26" t="s">
        <v>138</v>
      </c>
      <c r="O1284" s="26" t="s">
        <v>138</v>
      </c>
      <c r="Q1284" s="30">
        <v>73</v>
      </c>
      <c r="R1284" s="30">
        <v>5380</v>
      </c>
      <c r="S1284" s="31" t="e">
        <f>#N/A</f>
        <v>#N/A</v>
      </c>
      <c r="T1284" s="30">
        <v>1225</v>
      </c>
      <c r="AB1284" s="33" t="e">
        <f>#N/A</f>
        <v>#N/A</v>
      </c>
      <c r="AC1284" s="30">
        <v>2100</v>
      </c>
      <c r="AD1284" s="30" t="e">
        <f>#N/A</f>
        <v>#N/A</v>
      </c>
      <c r="AE1284" s="34">
        <v>0.94</v>
      </c>
      <c r="AG1284" s="30" t="e">
        <f>#N/A</f>
        <v>#N/A</v>
      </c>
      <c r="AH1284" s="30" t="e">
        <f>#N/A</f>
        <v>#N/A</v>
      </c>
      <c r="AI1284" s="30">
        <v>4316</v>
      </c>
      <c r="AJ1284" s="30">
        <v>4316</v>
      </c>
      <c r="AK1284" s="26" t="s">
        <v>139</v>
      </c>
      <c r="AL1284" s="26">
        <v>25</v>
      </c>
      <c r="AM1284" s="26" t="s">
        <v>2598</v>
      </c>
      <c r="AU1284" s="26" t="s">
        <v>1526</v>
      </c>
      <c r="AV1284" s="26" t="s">
        <v>2604</v>
      </c>
      <c r="AW1284" s="26" t="s">
        <v>2777</v>
      </c>
      <c r="BB1284" s="26" t="s">
        <v>2488</v>
      </c>
      <c r="BC1284" s="26" t="s">
        <v>2442</v>
      </c>
      <c r="BD1284" s="37">
        <v>44041</v>
      </c>
      <c r="BE1284" s="30">
        <v>34930</v>
      </c>
      <c r="BF1284" s="30">
        <v>36155</v>
      </c>
      <c r="BG1284" s="37" t="s">
        <v>2443</v>
      </c>
      <c r="BI1284" s="37"/>
      <c r="BJ1284" s="37"/>
      <c r="BK1284" s="37"/>
      <c r="BL1284" s="37"/>
      <c r="BM1284" s="37"/>
      <c r="BN1284" s="26"/>
      <c r="BO1284" s="26"/>
      <c r="BP1284" s="26"/>
      <c r="BQ1284" s="38"/>
      <c r="BR1284" s="26"/>
      <c r="BS1284" s="26"/>
      <c r="BT1284" s="26"/>
      <c r="BU1284" s="26"/>
      <c r="BV1284" s="39"/>
    </row>
    <row r="1285" spans="1:74" ht="15" hidden="1" customHeight="1">
      <c r="A1285" s="26">
        <v>2020</v>
      </c>
      <c r="B1285" s="26">
        <v>1281</v>
      </c>
      <c r="C1285" s="26" t="s">
        <v>129</v>
      </c>
      <c r="D1285" s="26" t="s">
        <v>2433</v>
      </c>
      <c r="E1285" s="26" t="s">
        <v>2434</v>
      </c>
      <c r="F1285" s="27">
        <v>43978</v>
      </c>
      <c r="G1285" s="107" t="s">
        <v>2883</v>
      </c>
      <c r="H1285" s="26" t="s">
        <v>1402</v>
      </c>
      <c r="I1285" s="26" t="s">
        <v>1402</v>
      </c>
      <c r="J1285" s="28" t="s">
        <v>2884</v>
      </c>
      <c r="K1285" s="26" t="s">
        <v>135</v>
      </c>
      <c r="L1285" s="26" t="s">
        <v>2437</v>
      </c>
      <c r="M1285" s="26" t="s">
        <v>137</v>
      </c>
      <c r="N1285" s="26" t="s">
        <v>138</v>
      </c>
      <c r="O1285" s="26" t="s">
        <v>138</v>
      </c>
      <c r="Q1285" s="30">
        <v>75</v>
      </c>
      <c r="R1285" s="30">
        <v>5280</v>
      </c>
      <c r="S1285" s="31" t="e">
        <f>#N/A</f>
        <v>#N/A</v>
      </c>
      <c r="T1285" s="30">
        <v>1451</v>
      </c>
      <c r="AB1285" s="33" t="e">
        <f>#N/A</f>
        <v>#N/A</v>
      </c>
      <c r="AC1285" s="30">
        <v>2100</v>
      </c>
      <c r="AD1285" s="30" t="e">
        <f>#N/A</f>
        <v>#N/A</v>
      </c>
      <c r="AE1285" s="34">
        <v>0.94</v>
      </c>
      <c r="AG1285" s="30" t="e">
        <f>#N/A</f>
        <v>#N/A</v>
      </c>
      <c r="AH1285" s="30" t="e">
        <f>#N/A</f>
        <v>#N/A</v>
      </c>
      <c r="AI1285" s="30">
        <v>4236</v>
      </c>
      <c r="AJ1285" s="30">
        <v>4236</v>
      </c>
      <c r="AK1285" s="26" t="s">
        <v>139</v>
      </c>
      <c r="AL1285" s="26">
        <v>25</v>
      </c>
      <c r="AM1285" s="26" t="s">
        <v>2598</v>
      </c>
      <c r="AU1285" s="26" t="s">
        <v>1526</v>
      </c>
      <c r="AV1285" s="26" t="s">
        <v>2604</v>
      </c>
      <c r="AW1285" s="26" t="s">
        <v>2777</v>
      </c>
      <c r="BB1285" s="26" t="s">
        <v>2488</v>
      </c>
      <c r="BC1285" s="26" t="s">
        <v>2442</v>
      </c>
      <c r="BD1285" s="37">
        <v>44041</v>
      </c>
      <c r="BE1285" s="30">
        <v>34930</v>
      </c>
      <c r="BF1285" s="30">
        <v>36155</v>
      </c>
      <c r="BG1285" s="37" t="s">
        <v>2443</v>
      </c>
      <c r="BI1285" s="37"/>
      <c r="BJ1285" s="37"/>
      <c r="BK1285" s="37"/>
      <c r="BL1285" s="37"/>
      <c r="BM1285" s="37"/>
      <c r="BN1285" s="26"/>
      <c r="BO1285" s="26"/>
      <c r="BP1285" s="26"/>
      <c r="BQ1285" s="38"/>
      <c r="BR1285" s="26"/>
      <c r="BS1285" s="26"/>
      <c r="BT1285" s="26"/>
      <c r="BU1285" s="26"/>
      <c r="BV1285" s="39"/>
    </row>
    <row r="1286" spans="1:74" ht="15" hidden="1" customHeight="1">
      <c r="A1286" s="26">
        <v>2020</v>
      </c>
      <c r="B1286" s="26">
        <v>1282</v>
      </c>
      <c r="C1286" s="26" t="s">
        <v>129</v>
      </c>
      <c r="D1286" s="26" t="s">
        <v>2433</v>
      </c>
      <c r="E1286" s="26" t="s">
        <v>2434</v>
      </c>
      <c r="F1286" s="27">
        <v>43978</v>
      </c>
      <c r="G1286" s="107" t="s">
        <v>2885</v>
      </c>
      <c r="H1286" s="26" t="s">
        <v>1402</v>
      </c>
      <c r="I1286" s="26" t="s">
        <v>1402</v>
      </c>
      <c r="J1286" s="28" t="s">
        <v>2886</v>
      </c>
      <c r="K1286" s="26" t="s">
        <v>135</v>
      </c>
      <c r="L1286" s="26" t="s">
        <v>2437</v>
      </c>
      <c r="M1286" s="26" t="s">
        <v>137</v>
      </c>
      <c r="N1286" s="26" t="s">
        <v>138</v>
      </c>
      <c r="O1286" s="26" t="s">
        <v>138</v>
      </c>
      <c r="Q1286" s="30">
        <v>66</v>
      </c>
      <c r="R1286" s="30">
        <v>3650</v>
      </c>
      <c r="S1286" s="31" t="e">
        <f>#N/A</f>
        <v>#N/A</v>
      </c>
      <c r="T1286" s="30">
        <v>969</v>
      </c>
      <c r="AB1286" s="33" t="e">
        <f>#N/A</f>
        <v>#N/A</v>
      </c>
      <c r="AC1286" s="30">
        <v>2100</v>
      </c>
      <c r="AD1286" s="30" t="e">
        <f>#N/A</f>
        <v>#N/A</v>
      </c>
      <c r="AE1286" s="34">
        <v>0.95</v>
      </c>
      <c r="AG1286" s="30" t="e">
        <f>#N/A</f>
        <v>#N/A</v>
      </c>
      <c r="AH1286" s="30" t="e">
        <f>#N/A</f>
        <v>#N/A</v>
      </c>
      <c r="AI1286" s="30">
        <v>2928</v>
      </c>
      <c r="AJ1286" s="30">
        <v>2928</v>
      </c>
      <c r="AK1286" s="26" t="s">
        <v>139</v>
      </c>
      <c r="AL1286" s="26">
        <v>25</v>
      </c>
      <c r="AM1286" s="26" t="s">
        <v>2598</v>
      </c>
      <c r="AU1286" s="26" t="s">
        <v>1526</v>
      </c>
      <c r="AV1286" s="26" t="s">
        <v>2604</v>
      </c>
      <c r="AW1286" s="26" t="s">
        <v>2777</v>
      </c>
      <c r="BB1286" s="26" t="s">
        <v>2488</v>
      </c>
      <c r="BC1286" s="26" t="s">
        <v>2442</v>
      </c>
      <c r="BD1286" s="37">
        <v>44041</v>
      </c>
      <c r="BE1286" s="30">
        <v>34930</v>
      </c>
      <c r="BF1286" s="30">
        <v>36155</v>
      </c>
      <c r="BG1286" s="37" t="s">
        <v>2443</v>
      </c>
      <c r="BI1286" s="37"/>
      <c r="BJ1286" s="37"/>
      <c r="BK1286" s="37"/>
      <c r="BL1286" s="37"/>
      <c r="BM1286" s="37"/>
      <c r="BN1286" s="26"/>
      <c r="BO1286" s="26"/>
      <c r="BP1286" s="26"/>
      <c r="BQ1286" s="38"/>
      <c r="BR1286" s="26"/>
      <c r="BS1286" s="26"/>
      <c r="BT1286" s="26"/>
      <c r="BU1286" s="26"/>
      <c r="BV1286" s="39"/>
    </row>
    <row r="1287" spans="1:74" ht="15" hidden="1" customHeight="1">
      <c r="A1287" s="26">
        <v>2020</v>
      </c>
      <c r="B1287" s="26">
        <v>1283</v>
      </c>
      <c r="C1287" s="26" t="s">
        <v>129</v>
      </c>
      <c r="D1287" s="26" t="s">
        <v>2433</v>
      </c>
      <c r="E1287" s="26" t="s">
        <v>2434</v>
      </c>
      <c r="F1287" s="27">
        <v>43978</v>
      </c>
      <c r="G1287" s="107" t="s">
        <v>2887</v>
      </c>
      <c r="H1287" s="26" t="s">
        <v>1402</v>
      </c>
      <c r="I1287" s="26" t="s">
        <v>1402</v>
      </c>
      <c r="J1287" s="28" t="s">
        <v>2888</v>
      </c>
      <c r="K1287" s="26" t="s">
        <v>135</v>
      </c>
      <c r="L1287" s="26" t="s">
        <v>2437</v>
      </c>
      <c r="M1287" s="26" t="s">
        <v>137</v>
      </c>
      <c r="N1287" s="26" t="s">
        <v>138</v>
      </c>
      <c r="O1287" s="26" t="s">
        <v>138</v>
      </c>
      <c r="Q1287" s="30">
        <v>72</v>
      </c>
      <c r="R1287" s="30">
        <v>5690</v>
      </c>
      <c r="S1287" s="31" t="e">
        <f>#N/A</f>
        <v>#N/A</v>
      </c>
      <c r="T1287" s="30">
        <v>1536</v>
      </c>
      <c r="AB1287" s="33" t="e">
        <f>#N/A</f>
        <v>#N/A</v>
      </c>
      <c r="AC1287" s="30">
        <v>2100</v>
      </c>
      <c r="AD1287" s="30" t="e">
        <f>#N/A</f>
        <v>#N/A</v>
      </c>
      <c r="AE1287" s="34">
        <v>0.95</v>
      </c>
      <c r="AG1287" s="30" t="e">
        <f>#N/A</f>
        <v>#N/A</v>
      </c>
      <c r="AH1287" s="30" t="e">
        <f>#N/A</f>
        <v>#N/A</v>
      </c>
      <c r="AI1287" s="30">
        <v>4565</v>
      </c>
      <c r="AJ1287" s="30">
        <v>4565</v>
      </c>
      <c r="AK1287" s="26" t="s">
        <v>139</v>
      </c>
      <c r="AL1287" s="26">
        <v>25</v>
      </c>
      <c r="AM1287" s="26" t="s">
        <v>2598</v>
      </c>
      <c r="AU1287" s="26" t="s">
        <v>1526</v>
      </c>
      <c r="AV1287" s="26" t="s">
        <v>2604</v>
      </c>
      <c r="AW1287" s="26" t="s">
        <v>2777</v>
      </c>
      <c r="BB1287" s="26" t="s">
        <v>2488</v>
      </c>
      <c r="BC1287" s="26" t="s">
        <v>2442</v>
      </c>
      <c r="BD1287" s="37">
        <v>44041</v>
      </c>
      <c r="BE1287" s="30">
        <v>34930</v>
      </c>
      <c r="BF1287" s="30">
        <v>36155</v>
      </c>
      <c r="BG1287" s="37" t="s">
        <v>2443</v>
      </c>
      <c r="BI1287" s="37"/>
      <c r="BJ1287" s="37"/>
      <c r="BK1287" s="37"/>
      <c r="BL1287" s="37"/>
      <c r="BM1287" s="37"/>
      <c r="BN1287" s="26"/>
      <c r="BO1287" s="26"/>
      <c r="BP1287" s="26"/>
      <c r="BQ1287" s="38"/>
      <c r="BR1287" s="26"/>
      <c r="BS1287" s="26"/>
      <c r="BT1287" s="26"/>
      <c r="BU1287" s="26"/>
      <c r="BV1287" s="39"/>
    </row>
    <row r="1288" spans="1:74" ht="15" hidden="1" customHeight="1">
      <c r="A1288" s="26">
        <v>2020</v>
      </c>
      <c r="B1288" s="26">
        <v>1284</v>
      </c>
      <c r="C1288" s="26" t="s">
        <v>129</v>
      </c>
      <c r="D1288" s="26" t="s">
        <v>2433</v>
      </c>
      <c r="E1288" s="26" t="s">
        <v>2434</v>
      </c>
      <c r="F1288" s="27">
        <v>43978</v>
      </c>
      <c r="G1288" s="107" t="s">
        <v>2889</v>
      </c>
      <c r="H1288" s="26" t="s">
        <v>1402</v>
      </c>
      <c r="I1288" s="26" t="s">
        <v>1402</v>
      </c>
      <c r="J1288" s="28" t="s">
        <v>2890</v>
      </c>
      <c r="K1288" s="26" t="s">
        <v>135</v>
      </c>
      <c r="L1288" s="26" t="s">
        <v>2437</v>
      </c>
      <c r="M1288" s="26" t="s">
        <v>137</v>
      </c>
      <c r="N1288" s="26" t="s">
        <v>138</v>
      </c>
      <c r="O1288" s="26" t="s">
        <v>138</v>
      </c>
      <c r="Q1288" s="30">
        <v>71</v>
      </c>
      <c r="R1288" s="30">
        <v>4810</v>
      </c>
      <c r="S1288" s="31" t="e">
        <f>#N/A</f>
        <v>#N/A</v>
      </c>
      <c r="T1288" s="30">
        <v>1332</v>
      </c>
      <c r="AB1288" s="33" t="e">
        <f>#N/A</f>
        <v>#N/A</v>
      </c>
      <c r="AC1288" s="30">
        <v>2100</v>
      </c>
      <c r="AD1288" s="30" t="e">
        <f>#N/A</f>
        <v>#N/A</v>
      </c>
      <c r="AE1288" s="34">
        <v>0.92</v>
      </c>
      <c r="AG1288" s="30" t="e">
        <f>#N/A</f>
        <v>#N/A</v>
      </c>
      <c r="AH1288" s="30" t="e">
        <f>#N/A</f>
        <v>#N/A</v>
      </c>
      <c r="AI1288" s="30">
        <v>3859</v>
      </c>
      <c r="AJ1288" s="30">
        <v>3859</v>
      </c>
      <c r="AK1288" s="26" t="s">
        <v>139</v>
      </c>
      <c r="AL1288" s="26">
        <v>25</v>
      </c>
      <c r="AM1288" s="26" t="s">
        <v>2598</v>
      </c>
      <c r="AU1288" s="26" t="s">
        <v>1526</v>
      </c>
      <c r="AV1288" s="26" t="s">
        <v>2604</v>
      </c>
      <c r="AW1288" s="26" t="s">
        <v>2777</v>
      </c>
      <c r="BB1288" s="26" t="s">
        <v>2488</v>
      </c>
      <c r="BC1288" s="26" t="s">
        <v>2442</v>
      </c>
      <c r="BD1288" s="37">
        <v>44041</v>
      </c>
      <c r="BE1288" s="30">
        <v>34930</v>
      </c>
      <c r="BF1288" s="30">
        <v>36155</v>
      </c>
      <c r="BG1288" s="37" t="s">
        <v>2443</v>
      </c>
      <c r="BI1288" s="37"/>
      <c r="BJ1288" s="37"/>
      <c r="BK1288" s="37"/>
      <c r="BL1288" s="37"/>
      <c r="BM1288" s="37"/>
      <c r="BN1288" s="26"/>
      <c r="BO1288" s="26"/>
      <c r="BP1288" s="26"/>
      <c r="BQ1288" s="38"/>
      <c r="BR1288" s="26"/>
      <c r="BS1288" s="26"/>
      <c r="BT1288" s="26"/>
      <c r="BU1288" s="26"/>
      <c r="BV1288" s="39"/>
    </row>
    <row r="1289" spans="1:74" ht="15" hidden="1" customHeight="1">
      <c r="A1289" s="26">
        <v>2020</v>
      </c>
      <c r="B1289" s="26">
        <v>1285</v>
      </c>
      <c r="C1289" s="26" t="s">
        <v>129</v>
      </c>
      <c r="D1289" s="26" t="s">
        <v>2433</v>
      </c>
      <c r="E1289" s="26" t="s">
        <v>2434</v>
      </c>
      <c r="F1289" s="27">
        <v>43978</v>
      </c>
      <c r="G1289" s="107" t="s">
        <v>2891</v>
      </c>
      <c r="H1289" s="26" t="s">
        <v>1402</v>
      </c>
      <c r="I1289" s="26" t="s">
        <v>1402</v>
      </c>
      <c r="J1289" s="28" t="s">
        <v>2892</v>
      </c>
      <c r="K1289" s="26" t="s">
        <v>135</v>
      </c>
      <c r="L1289" s="26" t="s">
        <v>2437</v>
      </c>
      <c r="M1289" s="26" t="s">
        <v>137</v>
      </c>
      <c r="N1289" s="26" t="s">
        <v>138</v>
      </c>
      <c r="O1289" s="26" t="s">
        <v>138</v>
      </c>
      <c r="Q1289" s="30">
        <v>70</v>
      </c>
      <c r="R1289" s="30">
        <v>4800</v>
      </c>
      <c r="S1289" s="31" t="e">
        <f>#N/A</f>
        <v>#N/A</v>
      </c>
      <c r="T1289" s="30">
        <v>1508</v>
      </c>
      <c r="AB1289" s="33" t="e">
        <f>#N/A</f>
        <v>#N/A</v>
      </c>
      <c r="AC1289" s="30">
        <v>2100</v>
      </c>
      <c r="AD1289" s="30" t="e">
        <f>#N/A</f>
        <v>#N/A</v>
      </c>
      <c r="AE1289" s="34">
        <v>0.92</v>
      </c>
      <c r="AG1289" s="30" t="e">
        <f>#N/A</f>
        <v>#N/A</v>
      </c>
      <c r="AH1289" s="30" t="e">
        <f>#N/A</f>
        <v>#N/A</v>
      </c>
      <c r="AI1289" s="30">
        <v>3851</v>
      </c>
      <c r="AJ1289" s="30">
        <v>3851</v>
      </c>
      <c r="AK1289" s="26" t="s">
        <v>139</v>
      </c>
      <c r="AL1289" s="26">
        <v>25</v>
      </c>
      <c r="AM1289" s="26" t="s">
        <v>2598</v>
      </c>
      <c r="AU1289" s="26" t="s">
        <v>1526</v>
      </c>
      <c r="AV1289" s="26" t="s">
        <v>2604</v>
      </c>
      <c r="AW1289" s="26" t="s">
        <v>2777</v>
      </c>
      <c r="BB1289" s="26" t="s">
        <v>2488</v>
      </c>
      <c r="BC1289" s="26" t="s">
        <v>2442</v>
      </c>
      <c r="BD1289" s="37">
        <v>44041</v>
      </c>
      <c r="BE1289" s="30">
        <v>34930</v>
      </c>
      <c r="BF1289" s="30">
        <v>36155</v>
      </c>
      <c r="BG1289" s="37" t="s">
        <v>2443</v>
      </c>
      <c r="BI1289" s="37"/>
      <c r="BJ1289" s="37"/>
      <c r="BK1289" s="37"/>
      <c r="BL1289" s="37"/>
      <c r="BM1289" s="37"/>
      <c r="BN1289" s="26"/>
      <c r="BO1289" s="26"/>
      <c r="BP1289" s="26"/>
      <c r="BQ1289" s="38"/>
      <c r="BR1289" s="26"/>
      <c r="BS1289" s="26"/>
      <c r="BT1289" s="26"/>
      <c r="BU1289" s="26"/>
      <c r="BV1289" s="39"/>
    </row>
    <row r="1290" spans="1:74" s="52" customFormat="1" ht="15" hidden="1" customHeight="1">
      <c r="A1290" s="40">
        <v>2020</v>
      </c>
      <c r="B1290" s="40">
        <v>1286</v>
      </c>
      <c r="C1290" s="40" t="s">
        <v>129</v>
      </c>
      <c r="D1290" s="40" t="s">
        <v>2433</v>
      </c>
      <c r="E1290" s="40" t="s">
        <v>2434</v>
      </c>
      <c r="F1290" s="41">
        <v>43978</v>
      </c>
      <c r="G1290" s="114" t="s">
        <v>2893</v>
      </c>
      <c r="H1290" s="40" t="s">
        <v>1402</v>
      </c>
      <c r="I1290" s="40" t="s">
        <v>1402</v>
      </c>
      <c r="J1290" s="42" t="s">
        <v>2894</v>
      </c>
      <c r="K1290" s="40" t="s">
        <v>135</v>
      </c>
      <c r="L1290" s="40" t="s">
        <v>2437</v>
      </c>
      <c r="M1290" s="40" t="s">
        <v>137</v>
      </c>
      <c r="N1290" s="40" t="s">
        <v>138</v>
      </c>
      <c r="O1290" s="40" t="s">
        <v>138</v>
      </c>
      <c r="P1290" s="43"/>
      <c r="Q1290" s="36">
        <v>76</v>
      </c>
      <c r="R1290" s="36">
        <v>5870</v>
      </c>
      <c r="S1290" s="44" t="e">
        <f>#N/A</f>
        <v>#N/A</v>
      </c>
      <c r="T1290" s="36">
        <v>1374</v>
      </c>
      <c r="U1290" s="36"/>
      <c r="V1290" s="45"/>
      <c r="W1290" s="36"/>
      <c r="X1290" s="36"/>
      <c r="Y1290" s="36"/>
      <c r="Z1290" s="36"/>
      <c r="AA1290" s="36"/>
      <c r="AB1290" s="46" t="e">
        <f>#N/A</f>
        <v>#N/A</v>
      </c>
      <c r="AC1290" s="36">
        <v>2100</v>
      </c>
      <c r="AD1290" s="36" t="e">
        <f>#N/A</f>
        <v>#N/A</v>
      </c>
      <c r="AE1290" s="47">
        <v>0.92</v>
      </c>
      <c r="AF1290" s="48"/>
      <c r="AG1290" s="36" t="e">
        <f>#N/A</f>
        <v>#N/A</v>
      </c>
      <c r="AH1290" s="36" t="e">
        <f>#N/A</f>
        <v>#N/A</v>
      </c>
      <c r="AI1290" s="36">
        <v>0</v>
      </c>
      <c r="AJ1290" s="36">
        <v>0</v>
      </c>
      <c r="AK1290" s="40" t="s">
        <v>139</v>
      </c>
      <c r="AL1290" s="40">
        <v>25</v>
      </c>
      <c r="AM1290" s="40" t="s">
        <v>2598</v>
      </c>
      <c r="AN1290" s="40" t="s">
        <v>2717</v>
      </c>
      <c r="AO1290" s="36"/>
      <c r="AP1290" s="36"/>
      <c r="AQ1290" s="36"/>
      <c r="AR1290" s="36">
        <v>12327</v>
      </c>
      <c r="AS1290" s="36"/>
      <c r="AT1290" s="36">
        <f>+AR1290</f>
        <v>12327</v>
      </c>
      <c r="AU1290" s="40" t="s">
        <v>1526</v>
      </c>
      <c r="AV1290" s="40" t="s">
        <v>2604</v>
      </c>
      <c r="AW1290" s="40" t="s">
        <v>2777</v>
      </c>
      <c r="AX1290" s="40"/>
      <c r="AY1290" s="40"/>
      <c r="AZ1290" s="40"/>
      <c r="BA1290" s="40"/>
      <c r="BB1290" s="40" t="s">
        <v>2488</v>
      </c>
      <c r="BC1290" s="40"/>
      <c r="BD1290" s="49"/>
      <c r="BE1290" s="36"/>
      <c r="BF1290" s="36">
        <v>36155</v>
      </c>
      <c r="BG1290" s="49"/>
      <c r="BH1290" s="49"/>
      <c r="BI1290" s="49"/>
      <c r="BJ1290" s="49"/>
      <c r="BK1290" s="49"/>
      <c r="BL1290" s="49"/>
      <c r="BM1290" s="49"/>
      <c r="BN1290" s="40"/>
      <c r="BO1290" s="40"/>
      <c r="BP1290" s="40"/>
      <c r="BQ1290" s="50"/>
      <c r="BR1290" s="40"/>
      <c r="BS1290" s="40"/>
      <c r="BT1290" s="40"/>
      <c r="BU1290" s="40"/>
      <c r="BV1290" s="51"/>
    </row>
    <row r="1291" spans="1:74" s="52" customFormat="1" ht="15" hidden="1" customHeight="1">
      <c r="A1291" s="40">
        <v>2020</v>
      </c>
      <c r="B1291" s="40">
        <v>1287</v>
      </c>
      <c r="C1291" s="40" t="s">
        <v>129</v>
      </c>
      <c r="D1291" s="40" t="s">
        <v>2433</v>
      </c>
      <c r="E1291" s="40" t="s">
        <v>2434</v>
      </c>
      <c r="F1291" s="41">
        <v>43978</v>
      </c>
      <c r="G1291" s="114" t="s">
        <v>2895</v>
      </c>
      <c r="H1291" s="40" t="s">
        <v>1402</v>
      </c>
      <c r="I1291" s="40" t="s">
        <v>1402</v>
      </c>
      <c r="J1291" s="42" t="s">
        <v>2896</v>
      </c>
      <c r="K1291" s="40" t="s">
        <v>135</v>
      </c>
      <c r="L1291" s="40" t="s">
        <v>2437</v>
      </c>
      <c r="M1291" s="40" t="s">
        <v>137</v>
      </c>
      <c r="N1291" s="40" t="s">
        <v>138</v>
      </c>
      <c r="O1291" s="40" t="s">
        <v>138</v>
      </c>
      <c r="P1291" s="43"/>
      <c r="Q1291" s="36">
        <v>68</v>
      </c>
      <c r="R1291" s="36">
        <v>4260</v>
      </c>
      <c r="S1291" s="44" t="e">
        <f>#N/A</f>
        <v>#N/A</v>
      </c>
      <c r="T1291" s="36">
        <v>1198</v>
      </c>
      <c r="U1291" s="36"/>
      <c r="V1291" s="45"/>
      <c r="W1291" s="36"/>
      <c r="X1291" s="36"/>
      <c r="Y1291" s="36"/>
      <c r="Z1291" s="36"/>
      <c r="AA1291" s="36"/>
      <c r="AB1291" s="46" t="e">
        <f>#N/A</f>
        <v>#N/A</v>
      </c>
      <c r="AC1291" s="36">
        <v>2100</v>
      </c>
      <c r="AD1291" s="36" t="e">
        <f>#N/A</f>
        <v>#N/A</v>
      </c>
      <c r="AE1291" s="47">
        <v>0.92</v>
      </c>
      <c r="AF1291" s="48"/>
      <c r="AG1291" s="36" t="e">
        <f>#N/A</f>
        <v>#N/A</v>
      </c>
      <c r="AH1291" s="36" t="e">
        <f>#N/A</f>
        <v>#N/A</v>
      </c>
      <c r="AI1291" s="36">
        <v>0</v>
      </c>
      <c r="AJ1291" s="36">
        <v>0</v>
      </c>
      <c r="AK1291" s="40" t="s">
        <v>139</v>
      </c>
      <c r="AL1291" s="40">
        <v>25</v>
      </c>
      <c r="AM1291" s="40" t="s">
        <v>2598</v>
      </c>
      <c r="AN1291" s="40" t="s">
        <v>2717</v>
      </c>
      <c r="AO1291" s="36"/>
      <c r="AP1291" s="36"/>
      <c r="AQ1291" s="36"/>
      <c r="AR1291" s="36">
        <v>8946</v>
      </c>
      <c r="AS1291" s="36"/>
      <c r="AT1291" s="36">
        <f>+AR1291</f>
        <v>8946</v>
      </c>
      <c r="AU1291" s="40" t="s">
        <v>1526</v>
      </c>
      <c r="AV1291" s="40" t="s">
        <v>2604</v>
      </c>
      <c r="AW1291" s="40" t="s">
        <v>2777</v>
      </c>
      <c r="AX1291" s="40"/>
      <c r="AY1291" s="40"/>
      <c r="AZ1291" s="40"/>
      <c r="BA1291" s="40"/>
      <c r="BB1291" s="40" t="s">
        <v>2488</v>
      </c>
      <c r="BC1291" s="40"/>
      <c r="BD1291" s="49"/>
      <c r="BE1291" s="36"/>
      <c r="BF1291" s="36">
        <v>36155</v>
      </c>
      <c r="BG1291" s="49"/>
      <c r="BH1291" s="49"/>
      <c r="BI1291" s="49"/>
      <c r="BJ1291" s="49"/>
      <c r="BK1291" s="49"/>
      <c r="BL1291" s="49"/>
      <c r="BM1291" s="49"/>
      <c r="BN1291" s="40"/>
      <c r="BO1291" s="40"/>
      <c r="BP1291" s="40"/>
      <c r="BQ1291" s="50"/>
      <c r="BR1291" s="40"/>
      <c r="BS1291" s="40"/>
      <c r="BT1291" s="40"/>
      <c r="BU1291" s="40"/>
      <c r="BV1291" s="51"/>
    </row>
    <row r="1292" spans="1:74" ht="15" hidden="1" customHeight="1">
      <c r="A1292" s="26">
        <v>2020</v>
      </c>
      <c r="B1292" s="26">
        <v>1288</v>
      </c>
      <c r="C1292" s="26" t="s">
        <v>129</v>
      </c>
      <c r="D1292" s="26" t="s">
        <v>2433</v>
      </c>
      <c r="E1292" s="26" t="s">
        <v>2434</v>
      </c>
      <c r="F1292" s="27">
        <v>43978</v>
      </c>
      <c r="G1292" s="107" t="s">
        <v>2897</v>
      </c>
      <c r="H1292" s="26" t="s">
        <v>1402</v>
      </c>
      <c r="I1292" s="26" t="s">
        <v>1402</v>
      </c>
      <c r="J1292" s="28" t="s">
        <v>2898</v>
      </c>
      <c r="K1292" s="26" t="s">
        <v>135</v>
      </c>
      <c r="L1292" s="26" t="s">
        <v>2437</v>
      </c>
      <c r="M1292" s="26" t="s">
        <v>137</v>
      </c>
      <c r="N1292" s="26" t="s">
        <v>138</v>
      </c>
      <c r="O1292" s="26" t="s">
        <v>138</v>
      </c>
      <c r="Q1292" s="30">
        <v>77</v>
      </c>
      <c r="R1292" s="30">
        <v>6040</v>
      </c>
      <c r="S1292" s="31" t="e">
        <f>#N/A</f>
        <v>#N/A</v>
      </c>
      <c r="T1292" s="30">
        <v>1671</v>
      </c>
      <c r="AB1292" s="33" t="e">
        <f>#N/A</f>
        <v>#N/A</v>
      </c>
      <c r="AC1292" s="30">
        <v>2100</v>
      </c>
      <c r="AD1292" s="30" t="e">
        <f>#N/A</f>
        <v>#N/A</v>
      </c>
      <c r="AE1292" s="34">
        <v>0.84</v>
      </c>
      <c r="AG1292" s="30" t="e">
        <f>#N/A</f>
        <v>#N/A</v>
      </c>
      <c r="AH1292" s="30" t="e">
        <f>#N/A</f>
        <v>#N/A</v>
      </c>
      <c r="AI1292" s="30">
        <v>4845</v>
      </c>
      <c r="AJ1292" s="30">
        <v>4845</v>
      </c>
      <c r="AK1292" s="26" t="s">
        <v>139</v>
      </c>
      <c r="AL1292" s="26">
        <v>25</v>
      </c>
      <c r="AM1292" s="26" t="s">
        <v>2598</v>
      </c>
      <c r="AU1292" s="26" t="s">
        <v>1526</v>
      </c>
      <c r="AV1292" s="26" t="s">
        <v>2604</v>
      </c>
      <c r="AW1292" s="26" t="s">
        <v>2777</v>
      </c>
      <c r="BB1292" s="26" t="s">
        <v>2488</v>
      </c>
      <c r="BC1292" s="26" t="s">
        <v>2442</v>
      </c>
      <c r="BD1292" s="37">
        <v>44041</v>
      </c>
      <c r="BE1292" s="30">
        <v>34930</v>
      </c>
      <c r="BF1292" s="30">
        <v>36155</v>
      </c>
      <c r="BG1292" s="37" t="s">
        <v>2443</v>
      </c>
      <c r="BI1292" s="37"/>
      <c r="BJ1292" s="37"/>
      <c r="BK1292" s="37"/>
      <c r="BL1292" s="37"/>
      <c r="BM1292" s="37"/>
      <c r="BN1292" s="26"/>
      <c r="BO1292" s="26"/>
      <c r="BP1292" s="26"/>
      <c r="BQ1292" s="38"/>
      <c r="BR1292" s="26"/>
      <c r="BS1292" s="26"/>
      <c r="BT1292" s="26"/>
      <c r="BU1292" s="26"/>
      <c r="BV1292" s="39"/>
    </row>
    <row r="1293" spans="1:74" ht="15" hidden="1" customHeight="1">
      <c r="A1293" s="26">
        <v>2020</v>
      </c>
      <c r="B1293" s="26">
        <v>1289</v>
      </c>
      <c r="C1293" s="26" t="s">
        <v>129</v>
      </c>
      <c r="D1293" s="26" t="s">
        <v>2433</v>
      </c>
      <c r="E1293" s="26" t="s">
        <v>2434</v>
      </c>
      <c r="F1293" s="27">
        <v>43978</v>
      </c>
      <c r="G1293" s="107" t="s">
        <v>2899</v>
      </c>
      <c r="H1293" s="26" t="s">
        <v>1402</v>
      </c>
      <c r="I1293" s="26" t="s">
        <v>1402</v>
      </c>
      <c r="J1293" s="28" t="s">
        <v>2900</v>
      </c>
      <c r="K1293" s="26" t="s">
        <v>135</v>
      </c>
      <c r="L1293" s="26" t="s">
        <v>2437</v>
      </c>
      <c r="M1293" s="26" t="s">
        <v>137</v>
      </c>
      <c r="N1293" s="26" t="s">
        <v>138</v>
      </c>
      <c r="O1293" s="26" t="s">
        <v>138</v>
      </c>
      <c r="Q1293" s="30">
        <v>74</v>
      </c>
      <c r="R1293" s="30">
        <v>5410</v>
      </c>
      <c r="S1293" s="31" t="e">
        <f>#N/A</f>
        <v>#N/A</v>
      </c>
      <c r="T1293" s="30">
        <v>1426</v>
      </c>
      <c r="AB1293" s="33" t="e">
        <f>#N/A</f>
        <v>#N/A</v>
      </c>
      <c r="AC1293" s="30">
        <v>2100</v>
      </c>
      <c r="AD1293" s="30" t="e">
        <f>#N/A</f>
        <v>#N/A</v>
      </c>
      <c r="AE1293" s="34">
        <v>0.84</v>
      </c>
      <c r="AG1293" s="30" t="e">
        <f>#N/A</f>
        <v>#N/A</v>
      </c>
      <c r="AH1293" s="30" t="e">
        <f>#N/A</f>
        <v>#N/A</v>
      </c>
      <c r="AI1293" s="30">
        <v>4340</v>
      </c>
      <c r="AJ1293" s="30">
        <v>4340</v>
      </c>
      <c r="AK1293" s="26" t="s">
        <v>139</v>
      </c>
      <c r="AL1293" s="26">
        <v>25</v>
      </c>
      <c r="AM1293" s="26" t="s">
        <v>2598</v>
      </c>
      <c r="AU1293" s="26" t="s">
        <v>1526</v>
      </c>
      <c r="AV1293" s="26" t="s">
        <v>2604</v>
      </c>
      <c r="AW1293" s="26" t="s">
        <v>2777</v>
      </c>
      <c r="BB1293" s="26" t="s">
        <v>2488</v>
      </c>
      <c r="BC1293" s="26" t="s">
        <v>2442</v>
      </c>
      <c r="BD1293" s="37">
        <v>44041</v>
      </c>
      <c r="BE1293" s="30">
        <v>34930</v>
      </c>
      <c r="BF1293" s="30">
        <v>36155</v>
      </c>
      <c r="BG1293" s="37" t="s">
        <v>2443</v>
      </c>
      <c r="BI1293" s="37"/>
      <c r="BJ1293" s="37"/>
      <c r="BK1293" s="37"/>
      <c r="BL1293" s="37"/>
      <c r="BM1293" s="37"/>
      <c r="BN1293" s="26"/>
      <c r="BO1293" s="26"/>
      <c r="BP1293" s="26"/>
      <c r="BQ1293" s="38"/>
      <c r="BR1293" s="26"/>
      <c r="BS1293" s="26"/>
      <c r="BT1293" s="26"/>
      <c r="BU1293" s="26"/>
      <c r="BV1293" s="39"/>
    </row>
    <row r="1294" spans="1:74" ht="15" hidden="1" customHeight="1">
      <c r="A1294" s="26">
        <v>2020</v>
      </c>
      <c r="B1294" s="26">
        <v>1290</v>
      </c>
      <c r="C1294" s="26" t="s">
        <v>129</v>
      </c>
      <c r="D1294" s="26" t="s">
        <v>2433</v>
      </c>
      <c r="E1294" s="26" t="s">
        <v>2434</v>
      </c>
      <c r="F1294" s="27">
        <v>43978</v>
      </c>
      <c r="G1294" s="107" t="s">
        <v>2901</v>
      </c>
      <c r="H1294" s="26" t="s">
        <v>1402</v>
      </c>
      <c r="I1294" s="26" t="s">
        <v>1402</v>
      </c>
      <c r="J1294" s="28" t="s">
        <v>2902</v>
      </c>
      <c r="K1294" s="26" t="s">
        <v>135</v>
      </c>
      <c r="L1294" s="26" t="s">
        <v>2437</v>
      </c>
      <c r="M1294" s="26" t="s">
        <v>137</v>
      </c>
      <c r="N1294" s="26" t="s">
        <v>138</v>
      </c>
      <c r="O1294" s="26" t="s">
        <v>138</v>
      </c>
      <c r="Q1294" s="30">
        <v>69</v>
      </c>
      <c r="R1294" s="30">
        <v>4100</v>
      </c>
      <c r="S1294" s="31" t="e">
        <f>#N/A</f>
        <v>#N/A</v>
      </c>
      <c r="T1294" s="30">
        <v>1128</v>
      </c>
      <c r="AB1294" s="33" t="e">
        <f>#N/A</f>
        <v>#N/A</v>
      </c>
      <c r="AC1294" s="30">
        <v>2100</v>
      </c>
      <c r="AD1294" s="30" t="e">
        <f>#N/A</f>
        <v>#N/A</v>
      </c>
      <c r="AE1294" s="34">
        <v>0.88</v>
      </c>
      <c r="AG1294" s="30" t="e">
        <f>#N/A</f>
        <v>#N/A</v>
      </c>
      <c r="AH1294" s="30" t="e">
        <f>#N/A</f>
        <v>#N/A</v>
      </c>
      <c r="AI1294" s="30">
        <v>3289</v>
      </c>
      <c r="AJ1294" s="30">
        <v>3289</v>
      </c>
      <c r="AK1294" s="26" t="s">
        <v>139</v>
      </c>
      <c r="AL1294" s="26">
        <v>25</v>
      </c>
      <c r="AM1294" s="26" t="s">
        <v>2598</v>
      </c>
      <c r="AU1294" s="26" t="s">
        <v>1526</v>
      </c>
      <c r="AV1294" s="26" t="s">
        <v>2604</v>
      </c>
      <c r="AW1294" s="26" t="s">
        <v>2903</v>
      </c>
      <c r="BB1294" s="26" t="s">
        <v>2488</v>
      </c>
      <c r="BC1294" s="26" t="s">
        <v>2442</v>
      </c>
      <c r="BD1294" s="37">
        <v>44041</v>
      </c>
      <c r="BE1294" s="30">
        <v>34930</v>
      </c>
      <c r="BF1294" s="30">
        <v>36155</v>
      </c>
      <c r="BG1294" s="37" t="s">
        <v>2443</v>
      </c>
      <c r="BI1294" s="37"/>
      <c r="BJ1294" s="37"/>
      <c r="BK1294" s="37"/>
      <c r="BL1294" s="37"/>
      <c r="BM1294" s="37"/>
      <c r="BN1294" s="26"/>
      <c r="BO1294" s="26"/>
      <c r="BP1294" s="26"/>
      <c r="BQ1294" s="38"/>
      <c r="BR1294" s="26"/>
      <c r="BS1294" s="26"/>
      <c r="BT1294" s="26"/>
      <c r="BU1294" s="26"/>
      <c r="BV1294" s="39"/>
    </row>
    <row r="1295" spans="1:74" ht="15" hidden="1" customHeight="1">
      <c r="A1295" s="26">
        <v>2020</v>
      </c>
      <c r="B1295" s="26">
        <v>1291</v>
      </c>
      <c r="C1295" s="26" t="s">
        <v>129</v>
      </c>
      <c r="D1295" s="26" t="s">
        <v>2433</v>
      </c>
      <c r="E1295" s="26" t="s">
        <v>2434</v>
      </c>
      <c r="F1295" s="27">
        <v>43978</v>
      </c>
      <c r="G1295" s="107" t="s">
        <v>2904</v>
      </c>
      <c r="H1295" s="26" t="s">
        <v>1402</v>
      </c>
      <c r="I1295" s="26" t="s">
        <v>1402</v>
      </c>
      <c r="J1295" s="28" t="s">
        <v>2905</v>
      </c>
      <c r="K1295" s="26" t="s">
        <v>135</v>
      </c>
      <c r="L1295" s="26" t="s">
        <v>2437</v>
      </c>
      <c r="M1295" s="26" t="s">
        <v>137</v>
      </c>
      <c r="N1295" s="26" t="s">
        <v>138</v>
      </c>
      <c r="O1295" s="26" t="s">
        <v>138</v>
      </c>
      <c r="Q1295" s="30">
        <v>65</v>
      </c>
      <c r="R1295" s="30">
        <v>3970</v>
      </c>
      <c r="S1295" s="31" t="e">
        <f>#N/A</f>
        <v>#N/A</v>
      </c>
      <c r="T1295" s="30">
        <v>1165</v>
      </c>
      <c r="AB1295" s="33" t="e">
        <f>#N/A</f>
        <v>#N/A</v>
      </c>
      <c r="AC1295" s="30">
        <v>2100</v>
      </c>
      <c r="AD1295" s="30" t="e">
        <f>#N/A</f>
        <v>#N/A</v>
      </c>
      <c r="AE1295" s="34">
        <v>0.88</v>
      </c>
      <c r="AG1295" s="30" t="e">
        <f>#N/A</f>
        <v>#N/A</v>
      </c>
      <c r="AH1295" s="30" t="e">
        <f>#N/A</f>
        <v>#N/A</v>
      </c>
      <c r="AI1295" s="30">
        <v>3185</v>
      </c>
      <c r="AJ1295" s="30">
        <v>3185</v>
      </c>
      <c r="AK1295" s="26" t="s">
        <v>139</v>
      </c>
      <c r="AL1295" s="26">
        <v>25</v>
      </c>
      <c r="AM1295" s="26" t="s">
        <v>2598</v>
      </c>
      <c r="AU1295" s="26" t="s">
        <v>1526</v>
      </c>
      <c r="AV1295" s="26" t="s">
        <v>2604</v>
      </c>
      <c r="AW1295" s="26" t="s">
        <v>2903</v>
      </c>
      <c r="BB1295" s="26" t="s">
        <v>2488</v>
      </c>
      <c r="BC1295" s="26" t="s">
        <v>2442</v>
      </c>
      <c r="BD1295" s="37">
        <v>44041</v>
      </c>
      <c r="BE1295" s="30">
        <v>34930</v>
      </c>
      <c r="BF1295" s="30">
        <v>36155</v>
      </c>
      <c r="BG1295" s="37" t="s">
        <v>2443</v>
      </c>
      <c r="BI1295" s="37"/>
      <c r="BJ1295" s="37"/>
      <c r="BK1295" s="37"/>
      <c r="BL1295" s="37"/>
      <c r="BM1295" s="37"/>
      <c r="BN1295" s="26"/>
      <c r="BO1295" s="26"/>
      <c r="BP1295" s="26"/>
      <c r="BQ1295" s="38"/>
      <c r="BR1295" s="26"/>
      <c r="BS1295" s="26"/>
      <c r="BT1295" s="26"/>
      <c r="BU1295" s="26"/>
      <c r="BV1295" s="39"/>
    </row>
    <row r="1296" spans="1:74" ht="15" hidden="1" customHeight="1">
      <c r="A1296" s="26">
        <v>2020</v>
      </c>
      <c r="B1296" s="26">
        <v>1292</v>
      </c>
      <c r="C1296" s="26" t="s">
        <v>129</v>
      </c>
      <c r="D1296" s="26" t="s">
        <v>2433</v>
      </c>
      <c r="E1296" s="26" t="s">
        <v>2434</v>
      </c>
      <c r="F1296" s="27">
        <v>43978</v>
      </c>
      <c r="G1296" s="107" t="s">
        <v>2906</v>
      </c>
      <c r="H1296" s="26" t="s">
        <v>1402</v>
      </c>
      <c r="I1296" s="26" t="s">
        <v>1402</v>
      </c>
      <c r="J1296" s="28" t="s">
        <v>2907</v>
      </c>
      <c r="K1296" s="26" t="s">
        <v>135</v>
      </c>
      <c r="L1296" s="26" t="s">
        <v>2437</v>
      </c>
      <c r="M1296" s="26" t="s">
        <v>137</v>
      </c>
      <c r="N1296" s="26" t="s">
        <v>138</v>
      </c>
      <c r="O1296" s="26" t="s">
        <v>138</v>
      </c>
      <c r="Q1296" s="30">
        <v>64</v>
      </c>
      <c r="R1296" s="30">
        <v>3590</v>
      </c>
      <c r="S1296" s="31" t="e">
        <f>#N/A</f>
        <v>#N/A</v>
      </c>
      <c r="T1296" s="30">
        <v>1046</v>
      </c>
      <c r="AB1296" s="33" t="e">
        <f>#N/A</f>
        <v>#N/A</v>
      </c>
      <c r="AC1296" s="30">
        <v>2100</v>
      </c>
      <c r="AD1296" s="30" t="e">
        <f>#N/A</f>
        <v>#N/A</v>
      </c>
      <c r="AE1296" s="34">
        <v>0.85</v>
      </c>
      <c r="AG1296" s="30" t="e">
        <f>#N/A</f>
        <v>#N/A</v>
      </c>
      <c r="AH1296" s="30" t="e">
        <f>#N/A</f>
        <v>#N/A</v>
      </c>
      <c r="AI1296" s="30">
        <v>2880</v>
      </c>
      <c r="AJ1296" s="30">
        <v>2880</v>
      </c>
      <c r="AK1296" s="26" t="s">
        <v>139</v>
      </c>
      <c r="AL1296" s="26">
        <v>25</v>
      </c>
      <c r="AM1296" s="26" t="s">
        <v>2598</v>
      </c>
      <c r="AU1296" s="26" t="s">
        <v>1526</v>
      </c>
      <c r="AV1296" s="26" t="s">
        <v>2604</v>
      </c>
      <c r="AW1296" s="26" t="s">
        <v>2903</v>
      </c>
      <c r="BB1296" s="26" t="s">
        <v>2488</v>
      </c>
      <c r="BC1296" s="26" t="s">
        <v>2442</v>
      </c>
      <c r="BD1296" s="37">
        <v>44041</v>
      </c>
      <c r="BE1296" s="30">
        <v>34930</v>
      </c>
      <c r="BF1296" s="30">
        <v>36155</v>
      </c>
      <c r="BG1296" s="37" t="s">
        <v>2443</v>
      </c>
      <c r="BI1296" s="37"/>
      <c r="BJ1296" s="37"/>
      <c r="BK1296" s="37"/>
      <c r="BL1296" s="37"/>
      <c r="BM1296" s="37"/>
      <c r="BN1296" s="26"/>
      <c r="BO1296" s="26"/>
      <c r="BP1296" s="26"/>
      <c r="BQ1296" s="38"/>
      <c r="BR1296" s="26"/>
      <c r="BS1296" s="26"/>
      <c r="BT1296" s="26"/>
      <c r="BU1296" s="26"/>
      <c r="BV1296" s="39"/>
    </row>
    <row r="1297" spans="1:74" ht="15" hidden="1" customHeight="1">
      <c r="A1297" s="26">
        <v>2020</v>
      </c>
      <c r="B1297" s="26">
        <v>1293</v>
      </c>
      <c r="C1297" s="26" t="s">
        <v>129</v>
      </c>
      <c r="D1297" s="26" t="s">
        <v>2433</v>
      </c>
      <c r="E1297" s="26" t="s">
        <v>2434</v>
      </c>
      <c r="F1297" s="27">
        <v>43978</v>
      </c>
      <c r="G1297" s="107" t="s">
        <v>2908</v>
      </c>
      <c r="H1297" s="26" t="s">
        <v>1402</v>
      </c>
      <c r="I1297" s="26" t="s">
        <v>1402</v>
      </c>
      <c r="J1297" s="28" t="s">
        <v>2909</v>
      </c>
      <c r="K1297" s="26" t="s">
        <v>135</v>
      </c>
      <c r="L1297" s="26" t="s">
        <v>2437</v>
      </c>
      <c r="M1297" s="26" t="s">
        <v>137</v>
      </c>
      <c r="N1297" s="26" t="s">
        <v>138</v>
      </c>
      <c r="O1297" s="26" t="s">
        <v>138</v>
      </c>
      <c r="Q1297" s="30">
        <v>66</v>
      </c>
      <c r="R1297" s="30">
        <v>3690</v>
      </c>
      <c r="S1297" s="31" t="e">
        <f>#N/A</f>
        <v>#N/A</v>
      </c>
      <c r="T1297" s="30">
        <v>1079</v>
      </c>
      <c r="AB1297" s="33" t="e">
        <f>#N/A</f>
        <v>#N/A</v>
      </c>
      <c r="AC1297" s="30">
        <v>2100</v>
      </c>
      <c r="AD1297" s="30" t="e">
        <f>#N/A</f>
        <v>#N/A</v>
      </c>
      <c r="AE1297" s="34">
        <v>0.85</v>
      </c>
      <c r="AG1297" s="30" t="e">
        <f>#N/A</f>
        <v>#N/A</v>
      </c>
      <c r="AH1297" s="30" t="e">
        <f>#N/A</f>
        <v>#N/A</v>
      </c>
      <c r="AI1297" s="30">
        <v>2960</v>
      </c>
      <c r="AJ1297" s="30">
        <v>2960</v>
      </c>
      <c r="AK1297" s="26" t="s">
        <v>139</v>
      </c>
      <c r="AL1297" s="26">
        <v>25</v>
      </c>
      <c r="AM1297" s="26" t="s">
        <v>2598</v>
      </c>
      <c r="AU1297" s="26" t="s">
        <v>1526</v>
      </c>
      <c r="AV1297" s="26" t="s">
        <v>2604</v>
      </c>
      <c r="AW1297" s="26" t="s">
        <v>2903</v>
      </c>
      <c r="BB1297" s="26" t="s">
        <v>2488</v>
      </c>
      <c r="BC1297" s="26" t="s">
        <v>2442</v>
      </c>
      <c r="BD1297" s="37">
        <v>44041</v>
      </c>
      <c r="BE1297" s="30">
        <v>34930</v>
      </c>
      <c r="BF1297" s="30">
        <v>36155</v>
      </c>
      <c r="BG1297" s="37" t="s">
        <v>2443</v>
      </c>
      <c r="BI1297" s="37"/>
      <c r="BJ1297" s="37"/>
      <c r="BK1297" s="37"/>
      <c r="BL1297" s="37"/>
      <c r="BM1297" s="37"/>
      <c r="BN1297" s="26"/>
      <c r="BO1297" s="26"/>
      <c r="BP1297" s="26"/>
      <c r="BQ1297" s="38"/>
      <c r="BR1297" s="26"/>
      <c r="BS1297" s="26"/>
      <c r="BT1297" s="26"/>
      <c r="BU1297" s="26"/>
      <c r="BV1297" s="39"/>
    </row>
    <row r="1298" spans="1:74" ht="15" hidden="1" customHeight="1">
      <c r="A1298" s="26">
        <v>2020</v>
      </c>
      <c r="B1298" s="26">
        <v>1294</v>
      </c>
      <c r="C1298" s="26" t="s">
        <v>129</v>
      </c>
      <c r="D1298" s="26" t="s">
        <v>2433</v>
      </c>
      <c r="E1298" s="26" t="s">
        <v>2434</v>
      </c>
      <c r="F1298" s="27">
        <v>43978</v>
      </c>
      <c r="G1298" s="107" t="s">
        <v>2910</v>
      </c>
      <c r="H1298" s="26" t="s">
        <v>1402</v>
      </c>
      <c r="I1298" s="26" t="s">
        <v>1402</v>
      </c>
      <c r="J1298" s="28" t="s">
        <v>2911</v>
      </c>
      <c r="K1298" s="26" t="s">
        <v>135</v>
      </c>
      <c r="L1298" s="26" t="s">
        <v>2437</v>
      </c>
      <c r="M1298" s="26" t="s">
        <v>137</v>
      </c>
      <c r="N1298" s="26" t="s">
        <v>138</v>
      </c>
      <c r="O1298" s="26" t="s">
        <v>138</v>
      </c>
      <c r="Q1298" s="30">
        <v>72</v>
      </c>
      <c r="R1298" s="30">
        <v>4820</v>
      </c>
      <c r="S1298" s="31" t="e">
        <f>#N/A</f>
        <v>#N/A</v>
      </c>
      <c r="T1298" s="30">
        <v>1158</v>
      </c>
      <c r="AB1298" s="33" t="e">
        <f>#N/A</f>
        <v>#N/A</v>
      </c>
      <c r="AC1298" s="30">
        <v>2100</v>
      </c>
      <c r="AD1298" s="30" t="e">
        <f>#N/A</f>
        <v>#N/A</v>
      </c>
      <c r="AE1298" s="34">
        <v>0.86</v>
      </c>
      <c r="AG1298" s="30" t="e">
        <f>#N/A</f>
        <v>#N/A</v>
      </c>
      <c r="AH1298" s="30" t="e">
        <f>#N/A</f>
        <v>#N/A</v>
      </c>
      <c r="AI1298" s="30">
        <v>3867</v>
      </c>
      <c r="AJ1298" s="30">
        <v>3867</v>
      </c>
      <c r="AK1298" s="26" t="s">
        <v>139</v>
      </c>
      <c r="AL1298" s="26">
        <v>25</v>
      </c>
      <c r="AM1298" s="26" t="s">
        <v>2598</v>
      </c>
      <c r="AU1298" s="26" t="s">
        <v>1526</v>
      </c>
      <c r="AV1298" s="26" t="s">
        <v>2604</v>
      </c>
      <c r="AW1298" s="26" t="s">
        <v>2903</v>
      </c>
      <c r="BB1298" s="26" t="s">
        <v>2488</v>
      </c>
      <c r="BC1298" s="26" t="s">
        <v>2442</v>
      </c>
      <c r="BD1298" s="37">
        <v>44041</v>
      </c>
      <c r="BE1298" s="30">
        <v>34930</v>
      </c>
      <c r="BF1298" s="30">
        <v>36155</v>
      </c>
      <c r="BG1298" s="37" t="s">
        <v>2443</v>
      </c>
      <c r="BI1298" s="37"/>
      <c r="BJ1298" s="37"/>
      <c r="BK1298" s="37"/>
      <c r="BL1298" s="37"/>
      <c r="BM1298" s="37"/>
      <c r="BN1298" s="26"/>
      <c r="BO1298" s="26"/>
      <c r="BP1298" s="26"/>
      <c r="BQ1298" s="38"/>
      <c r="BR1298" s="26"/>
      <c r="BS1298" s="26"/>
      <c r="BT1298" s="26"/>
      <c r="BU1298" s="26"/>
      <c r="BV1298" s="39"/>
    </row>
    <row r="1299" spans="1:74" ht="15" customHeight="1">
      <c r="A1299" s="26">
        <v>2020</v>
      </c>
      <c r="B1299" s="26">
        <v>1295</v>
      </c>
      <c r="C1299" s="26" t="s">
        <v>129</v>
      </c>
      <c r="D1299" s="26" t="s">
        <v>2433</v>
      </c>
      <c r="E1299" s="26" t="s">
        <v>2434</v>
      </c>
      <c r="F1299" s="27">
        <v>43978</v>
      </c>
      <c r="G1299" s="107" t="s">
        <v>2912</v>
      </c>
      <c r="H1299" s="26" t="s">
        <v>1402</v>
      </c>
      <c r="I1299" s="26" t="s">
        <v>1402</v>
      </c>
      <c r="J1299" s="28" t="s">
        <v>2913</v>
      </c>
      <c r="K1299" s="26" t="s">
        <v>2574</v>
      </c>
      <c r="L1299" s="26" t="s">
        <v>2437</v>
      </c>
      <c r="M1299" s="26" t="s">
        <v>137</v>
      </c>
      <c r="N1299" s="26" t="s">
        <v>138</v>
      </c>
      <c r="O1299" s="26" t="s">
        <v>138</v>
      </c>
      <c r="Q1299" s="30">
        <v>75</v>
      </c>
      <c r="R1299" s="30">
        <v>5670</v>
      </c>
      <c r="S1299" s="31" t="e">
        <f>#N/A</f>
        <v>#N/A</v>
      </c>
      <c r="T1299" s="30">
        <v>1403</v>
      </c>
      <c r="AB1299" s="33" t="e">
        <f>#N/A</f>
        <v>#N/A</v>
      </c>
      <c r="AC1299" s="30">
        <v>2100</v>
      </c>
      <c r="AD1299" s="30" t="e">
        <f>#N/A</f>
        <v>#N/A</v>
      </c>
      <c r="AE1299" s="34">
        <v>0.95</v>
      </c>
      <c r="AG1299" s="30" t="e">
        <f>#N/A</f>
        <v>#N/A</v>
      </c>
      <c r="AH1299" s="30" t="e">
        <f>#N/A</f>
        <v>#N/A</v>
      </c>
      <c r="AI1299" s="30">
        <v>5701</v>
      </c>
      <c r="AJ1299" s="30">
        <v>5701</v>
      </c>
      <c r="AK1299" s="26" t="s">
        <v>139</v>
      </c>
      <c r="AL1299" s="26">
        <v>25</v>
      </c>
      <c r="AM1299" s="26" t="s">
        <v>2598</v>
      </c>
      <c r="AU1299" s="26" t="s">
        <v>1526</v>
      </c>
      <c r="AV1299" s="126" t="s">
        <v>2914</v>
      </c>
      <c r="AW1299" s="126" t="s">
        <v>2915</v>
      </c>
      <c r="BB1299" s="26" t="s">
        <v>2577</v>
      </c>
      <c r="BC1299" s="26" t="s">
        <v>2442</v>
      </c>
      <c r="BD1299" s="37">
        <v>44036</v>
      </c>
      <c r="BE1299" s="30">
        <v>34930</v>
      </c>
      <c r="BF1299" s="30">
        <v>35641</v>
      </c>
      <c r="BG1299" s="37" t="s">
        <v>2443</v>
      </c>
      <c r="BI1299" s="37"/>
      <c r="BJ1299" s="37"/>
      <c r="BK1299" s="37"/>
      <c r="BL1299" s="37"/>
      <c r="BM1299" s="37"/>
      <c r="BN1299" s="26"/>
      <c r="BO1299" s="26"/>
      <c r="BP1299" s="26"/>
      <c r="BQ1299" s="38"/>
      <c r="BR1299" s="26"/>
      <c r="BS1299" s="26"/>
      <c r="BT1299" s="26"/>
      <c r="BU1299" s="26"/>
      <c r="BV1299" s="39"/>
    </row>
    <row r="1300" spans="1:74" ht="15" customHeight="1">
      <c r="A1300" s="26">
        <v>2020</v>
      </c>
      <c r="B1300" s="26">
        <v>1296</v>
      </c>
      <c r="C1300" s="26" t="s">
        <v>129</v>
      </c>
      <c r="D1300" s="26" t="s">
        <v>2433</v>
      </c>
      <c r="E1300" s="26" t="s">
        <v>2434</v>
      </c>
      <c r="F1300" s="27">
        <v>43978</v>
      </c>
      <c r="G1300" s="107" t="s">
        <v>2916</v>
      </c>
      <c r="H1300" s="26" t="s">
        <v>1402</v>
      </c>
      <c r="I1300" s="26" t="s">
        <v>1402</v>
      </c>
      <c r="J1300" s="28" t="s">
        <v>2917</v>
      </c>
      <c r="K1300" s="26" t="s">
        <v>2574</v>
      </c>
      <c r="L1300" s="26" t="s">
        <v>2437</v>
      </c>
      <c r="M1300" s="26" t="s">
        <v>137</v>
      </c>
      <c r="N1300" s="26" t="s">
        <v>138</v>
      </c>
      <c r="O1300" s="26" t="s">
        <v>138</v>
      </c>
      <c r="Q1300" s="30">
        <v>71</v>
      </c>
      <c r="R1300" s="30">
        <v>4310</v>
      </c>
      <c r="S1300" s="31" t="e">
        <f>#N/A</f>
        <v>#N/A</v>
      </c>
      <c r="T1300" s="30">
        <v>1180</v>
      </c>
      <c r="AB1300" s="33" t="e">
        <f>#N/A</f>
        <v>#N/A</v>
      </c>
      <c r="AC1300" s="30">
        <v>2100</v>
      </c>
      <c r="AD1300" s="30" t="e">
        <f>#N/A</f>
        <v>#N/A</v>
      </c>
      <c r="AE1300" s="34">
        <v>0.95</v>
      </c>
      <c r="AG1300" s="30" t="e">
        <f>#N/A</f>
        <v>#N/A</v>
      </c>
      <c r="AH1300" s="30" t="e">
        <f>#N/A</f>
        <v>#N/A</v>
      </c>
      <c r="AI1300" s="30">
        <v>4322</v>
      </c>
      <c r="AJ1300" s="30">
        <v>4322</v>
      </c>
      <c r="AK1300" s="26" t="s">
        <v>139</v>
      </c>
      <c r="AL1300" s="26">
        <v>25</v>
      </c>
      <c r="AM1300" s="26" t="s">
        <v>2598</v>
      </c>
      <c r="AU1300" s="26" t="s">
        <v>1526</v>
      </c>
      <c r="AV1300" s="126" t="s">
        <v>2914</v>
      </c>
      <c r="AW1300" s="126" t="s">
        <v>2915</v>
      </c>
      <c r="BB1300" s="26" t="s">
        <v>2577</v>
      </c>
      <c r="BC1300" s="26" t="s">
        <v>2442</v>
      </c>
      <c r="BD1300" s="37">
        <v>44036</v>
      </c>
      <c r="BE1300" s="30">
        <v>34930</v>
      </c>
      <c r="BF1300" s="30">
        <v>35641</v>
      </c>
      <c r="BG1300" s="37" t="s">
        <v>2443</v>
      </c>
      <c r="BI1300" s="37"/>
      <c r="BJ1300" s="37"/>
      <c r="BK1300" s="37"/>
      <c r="BL1300" s="37"/>
      <c r="BM1300" s="37"/>
      <c r="BN1300" s="26"/>
      <c r="BO1300" s="26"/>
      <c r="BP1300" s="26"/>
      <c r="BQ1300" s="38"/>
      <c r="BR1300" s="26"/>
      <c r="BS1300" s="26"/>
      <c r="BT1300" s="26"/>
      <c r="BU1300" s="26"/>
      <c r="BV1300" s="39"/>
    </row>
    <row r="1301" spans="1:74" ht="15" customHeight="1">
      <c r="A1301" s="26">
        <v>2020</v>
      </c>
      <c r="B1301" s="26">
        <v>1297</v>
      </c>
      <c r="C1301" s="26" t="s">
        <v>129</v>
      </c>
      <c r="D1301" s="26" t="s">
        <v>2433</v>
      </c>
      <c r="E1301" s="26" t="s">
        <v>2434</v>
      </c>
      <c r="F1301" s="27">
        <v>43978</v>
      </c>
      <c r="G1301" s="107" t="s">
        <v>2918</v>
      </c>
      <c r="H1301" s="26" t="s">
        <v>1402</v>
      </c>
      <c r="I1301" s="26" t="s">
        <v>1402</v>
      </c>
      <c r="J1301" s="28" t="s">
        <v>2919</v>
      </c>
      <c r="K1301" s="26" t="s">
        <v>2574</v>
      </c>
      <c r="L1301" s="26" t="s">
        <v>2437</v>
      </c>
      <c r="M1301" s="26" t="s">
        <v>137</v>
      </c>
      <c r="N1301" s="26" t="s">
        <v>138</v>
      </c>
      <c r="O1301" s="26" t="s">
        <v>138</v>
      </c>
      <c r="Q1301" s="30">
        <v>78</v>
      </c>
      <c r="R1301" s="30">
        <v>6430</v>
      </c>
      <c r="S1301" s="31" t="e">
        <f>#N/A</f>
        <v>#N/A</v>
      </c>
      <c r="T1301" s="30">
        <v>1580</v>
      </c>
      <c r="AB1301" s="33" t="e">
        <f>#N/A</f>
        <v>#N/A</v>
      </c>
      <c r="AC1301" s="30">
        <v>2100</v>
      </c>
      <c r="AD1301" s="30" t="e">
        <f>#N/A</f>
        <v>#N/A</v>
      </c>
      <c r="AE1301" s="34">
        <v>0.95</v>
      </c>
      <c r="AG1301" s="30" t="e">
        <f>#N/A</f>
        <v>#N/A</v>
      </c>
      <c r="AH1301" s="30" t="e">
        <f>#N/A</f>
        <v>#N/A</v>
      </c>
      <c r="AI1301" s="30">
        <v>6522</v>
      </c>
      <c r="AJ1301" s="30">
        <v>6522</v>
      </c>
      <c r="AK1301" s="26" t="s">
        <v>139</v>
      </c>
      <c r="AL1301" s="26">
        <v>25</v>
      </c>
      <c r="AM1301" s="26" t="s">
        <v>2598</v>
      </c>
      <c r="AU1301" s="26" t="s">
        <v>1526</v>
      </c>
      <c r="AV1301" s="126" t="s">
        <v>2914</v>
      </c>
      <c r="AW1301" s="126" t="s">
        <v>2915</v>
      </c>
      <c r="BB1301" s="26" t="s">
        <v>2577</v>
      </c>
      <c r="BC1301" s="26" t="s">
        <v>2442</v>
      </c>
      <c r="BD1301" s="37">
        <v>44036</v>
      </c>
      <c r="BE1301" s="30">
        <v>34930</v>
      </c>
      <c r="BF1301" s="30">
        <v>35641</v>
      </c>
      <c r="BG1301" s="37" t="s">
        <v>2443</v>
      </c>
      <c r="BI1301" s="37"/>
      <c r="BJ1301" s="37"/>
      <c r="BK1301" s="37"/>
      <c r="BL1301" s="37"/>
      <c r="BM1301" s="37"/>
      <c r="BN1301" s="26"/>
      <c r="BO1301" s="26"/>
      <c r="BP1301" s="26"/>
      <c r="BQ1301" s="38"/>
      <c r="BR1301" s="26"/>
      <c r="BS1301" s="26"/>
      <c r="BT1301" s="26"/>
      <c r="BU1301" s="26"/>
      <c r="BV1301" s="39"/>
    </row>
    <row r="1302" spans="1:74" ht="15" customHeight="1">
      <c r="A1302" s="26">
        <v>2020</v>
      </c>
      <c r="B1302" s="26">
        <v>1298</v>
      </c>
      <c r="C1302" s="26" t="s">
        <v>129</v>
      </c>
      <c r="D1302" s="26" t="s">
        <v>2433</v>
      </c>
      <c r="E1302" s="26" t="s">
        <v>2434</v>
      </c>
      <c r="F1302" s="27">
        <v>43978</v>
      </c>
      <c r="G1302" s="107" t="s">
        <v>2920</v>
      </c>
      <c r="H1302" s="26" t="s">
        <v>1402</v>
      </c>
      <c r="I1302" s="26" t="s">
        <v>1402</v>
      </c>
      <c r="J1302" s="28" t="s">
        <v>2921</v>
      </c>
      <c r="K1302" s="26" t="s">
        <v>2574</v>
      </c>
      <c r="L1302" s="26" t="s">
        <v>2437</v>
      </c>
      <c r="M1302" s="26" t="s">
        <v>137</v>
      </c>
      <c r="N1302" s="26" t="s">
        <v>138</v>
      </c>
      <c r="O1302" s="26" t="s">
        <v>138</v>
      </c>
      <c r="Q1302" s="30">
        <v>70</v>
      </c>
      <c r="R1302" s="30">
        <v>4570</v>
      </c>
      <c r="S1302" s="31" t="e">
        <f>#N/A</f>
        <v>#N/A</v>
      </c>
      <c r="T1302" s="30">
        <v>1313</v>
      </c>
      <c r="AB1302" s="33" t="e">
        <f>#N/A</f>
        <v>#N/A</v>
      </c>
      <c r="AC1302" s="30">
        <v>2100</v>
      </c>
      <c r="AD1302" s="30" t="e">
        <f>#N/A</f>
        <v>#N/A</v>
      </c>
      <c r="AE1302" s="34">
        <v>0.95</v>
      </c>
      <c r="AG1302" s="30" t="e">
        <f>#N/A</f>
        <v>#N/A</v>
      </c>
      <c r="AH1302" s="30" t="e">
        <f>#N/A</f>
        <v>#N/A</v>
      </c>
      <c r="AI1302" s="30">
        <v>4635</v>
      </c>
      <c r="AJ1302" s="30">
        <v>4635</v>
      </c>
      <c r="AK1302" s="26" t="s">
        <v>139</v>
      </c>
      <c r="AL1302" s="26">
        <v>25</v>
      </c>
      <c r="AM1302" s="26" t="s">
        <v>2598</v>
      </c>
      <c r="AU1302" s="26" t="s">
        <v>1526</v>
      </c>
      <c r="AV1302" s="126" t="s">
        <v>2914</v>
      </c>
      <c r="AW1302" s="126" t="s">
        <v>2915</v>
      </c>
      <c r="BB1302" s="26" t="s">
        <v>2577</v>
      </c>
      <c r="BC1302" s="26" t="s">
        <v>2442</v>
      </c>
      <c r="BD1302" s="37">
        <v>44036</v>
      </c>
      <c r="BE1302" s="30">
        <v>34930</v>
      </c>
      <c r="BF1302" s="30">
        <v>35641</v>
      </c>
      <c r="BG1302" s="37" t="s">
        <v>2443</v>
      </c>
      <c r="BI1302" s="37"/>
      <c r="BJ1302" s="37"/>
      <c r="BK1302" s="37"/>
      <c r="BL1302" s="37"/>
      <c r="BM1302" s="37"/>
      <c r="BN1302" s="26"/>
      <c r="BO1302" s="26"/>
      <c r="BP1302" s="26"/>
      <c r="BQ1302" s="38"/>
      <c r="BR1302" s="26"/>
      <c r="BS1302" s="26"/>
      <c r="BT1302" s="26"/>
      <c r="BU1302" s="26"/>
      <c r="BV1302" s="39"/>
    </row>
    <row r="1303" spans="1:74" ht="15" customHeight="1">
      <c r="A1303" s="26">
        <v>2020</v>
      </c>
      <c r="B1303" s="26">
        <v>1299</v>
      </c>
      <c r="C1303" s="26" t="s">
        <v>129</v>
      </c>
      <c r="D1303" s="26" t="s">
        <v>2433</v>
      </c>
      <c r="E1303" s="26" t="s">
        <v>2434</v>
      </c>
      <c r="F1303" s="27">
        <v>43978</v>
      </c>
      <c r="G1303" s="107" t="s">
        <v>2922</v>
      </c>
      <c r="H1303" s="26" t="s">
        <v>1402</v>
      </c>
      <c r="I1303" s="26" t="s">
        <v>1402</v>
      </c>
      <c r="J1303" s="30" t="s">
        <v>2923</v>
      </c>
      <c r="K1303" s="26" t="s">
        <v>2574</v>
      </c>
      <c r="L1303" s="26" t="s">
        <v>2437</v>
      </c>
      <c r="M1303" s="26" t="s">
        <v>137</v>
      </c>
      <c r="N1303" s="26" t="s">
        <v>138</v>
      </c>
      <c r="O1303" s="26" t="s">
        <v>138</v>
      </c>
      <c r="Q1303" s="30">
        <v>75</v>
      </c>
      <c r="R1303" s="30">
        <v>5040</v>
      </c>
      <c r="S1303" s="31" t="e">
        <f>#N/A</f>
        <v>#N/A</v>
      </c>
      <c r="T1303" s="30">
        <v>1832</v>
      </c>
      <c r="AB1303" s="33" t="e">
        <f>#N/A</f>
        <v>#N/A</v>
      </c>
      <c r="AC1303" s="30">
        <v>2100</v>
      </c>
      <c r="AD1303" s="30" t="e">
        <f>#N/A</f>
        <v>#N/A</v>
      </c>
      <c r="AE1303" s="34">
        <v>0.88</v>
      </c>
      <c r="AG1303" s="30" t="e">
        <f>#N/A</f>
        <v>#N/A</v>
      </c>
      <c r="AH1303" s="30" t="e">
        <f>#N/A</f>
        <v>#N/A</v>
      </c>
      <c r="AI1303" s="30">
        <v>5112</v>
      </c>
      <c r="AJ1303" s="30">
        <v>5112</v>
      </c>
      <c r="AK1303" s="26" t="s">
        <v>139</v>
      </c>
      <c r="AL1303" s="26">
        <v>25</v>
      </c>
      <c r="AM1303" s="26" t="s">
        <v>2598</v>
      </c>
      <c r="AU1303" s="26" t="s">
        <v>1526</v>
      </c>
      <c r="AV1303" s="126" t="s">
        <v>2914</v>
      </c>
      <c r="AW1303" s="126" t="s">
        <v>2915</v>
      </c>
      <c r="BB1303" s="26" t="s">
        <v>2577</v>
      </c>
      <c r="BC1303" s="26" t="s">
        <v>2442</v>
      </c>
      <c r="BD1303" s="37">
        <v>44036</v>
      </c>
      <c r="BE1303" s="30">
        <v>34930</v>
      </c>
      <c r="BF1303" s="30">
        <v>35641</v>
      </c>
      <c r="BG1303" s="37" t="s">
        <v>2443</v>
      </c>
      <c r="BI1303" s="37"/>
      <c r="BJ1303" s="37"/>
      <c r="BK1303" s="37"/>
      <c r="BL1303" s="37"/>
      <c r="BM1303" s="37"/>
      <c r="BN1303" s="26"/>
      <c r="BO1303" s="26"/>
      <c r="BP1303" s="26"/>
      <c r="BQ1303" s="38"/>
      <c r="BR1303" s="26"/>
      <c r="BS1303" s="26"/>
      <c r="BT1303" s="26"/>
      <c r="BU1303" s="26"/>
      <c r="BV1303" s="39"/>
    </row>
    <row r="1304" spans="1:74" ht="15" customHeight="1">
      <c r="A1304" s="26">
        <v>2020</v>
      </c>
      <c r="B1304" s="26">
        <v>1300</v>
      </c>
      <c r="C1304" s="26" t="s">
        <v>129</v>
      </c>
      <c r="D1304" s="26" t="s">
        <v>2433</v>
      </c>
      <c r="E1304" s="26" t="s">
        <v>2434</v>
      </c>
      <c r="F1304" s="27">
        <v>43978</v>
      </c>
      <c r="G1304" s="107" t="s">
        <v>2924</v>
      </c>
      <c r="H1304" s="26" t="s">
        <v>1402</v>
      </c>
      <c r="I1304" s="26" t="s">
        <v>1402</v>
      </c>
      <c r="J1304" s="28" t="s">
        <v>2925</v>
      </c>
      <c r="K1304" s="26" t="s">
        <v>2574</v>
      </c>
      <c r="L1304" s="26" t="s">
        <v>2437</v>
      </c>
      <c r="M1304" s="26" t="s">
        <v>137</v>
      </c>
      <c r="N1304" s="26" t="s">
        <v>138</v>
      </c>
      <c r="O1304" s="26" t="s">
        <v>138</v>
      </c>
      <c r="Q1304" s="30">
        <v>68</v>
      </c>
      <c r="R1304" s="30">
        <v>4080</v>
      </c>
      <c r="S1304" s="31" t="e">
        <f>#N/A</f>
        <v>#N/A</v>
      </c>
      <c r="T1304" s="30">
        <v>1171</v>
      </c>
      <c r="AB1304" s="33" t="e">
        <f>#N/A</f>
        <v>#N/A</v>
      </c>
      <c r="AC1304" s="30">
        <v>2100</v>
      </c>
      <c r="AD1304" s="30" t="e">
        <f>#N/A</f>
        <v>#N/A</v>
      </c>
      <c r="AE1304" s="34">
        <v>0.88</v>
      </c>
      <c r="AG1304" s="30" t="e">
        <f>#N/A</f>
        <v>#N/A</v>
      </c>
      <c r="AH1304" s="30" t="e">
        <f>#N/A</f>
        <v>#N/A</v>
      </c>
      <c r="AI1304" s="30">
        <v>4138</v>
      </c>
      <c r="AJ1304" s="30">
        <v>4138</v>
      </c>
      <c r="AK1304" s="26" t="s">
        <v>139</v>
      </c>
      <c r="AL1304" s="26">
        <v>25</v>
      </c>
      <c r="AM1304" s="26" t="s">
        <v>2598</v>
      </c>
      <c r="AU1304" s="26" t="s">
        <v>1526</v>
      </c>
      <c r="AV1304" s="126" t="s">
        <v>2914</v>
      </c>
      <c r="AW1304" s="126" t="s">
        <v>2915</v>
      </c>
      <c r="BB1304" s="26" t="s">
        <v>2577</v>
      </c>
      <c r="BC1304" s="26" t="s">
        <v>2442</v>
      </c>
      <c r="BD1304" s="37">
        <v>44036</v>
      </c>
      <c r="BE1304" s="30">
        <v>34930</v>
      </c>
      <c r="BF1304" s="30">
        <v>35641</v>
      </c>
      <c r="BG1304" s="37" t="s">
        <v>2443</v>
      </c>
      <c r="BI1304" s="37"/>
      <c r="BJ1304" s="37"/>
      <c r="BK1304" s="37"/>
      <c r="BL1304" s="37"/>
      <c r="BM1304" s="37"/>
      <c r="BN1304" s="26"/>
      <c r="BO1304" s="26"/>
      <c r="BP1304" s="26"/>
      <c r="BQ1304" s="38"/>
      <c r="BR1304" s="26"/>
      <c r="BS1304" s="26"/>
      <c r="BT1304" s="26"/>
      <c r="BU1304" s="26"/>
      <c r="BV1304" s="39"/>
    </row>
    <row r="1305" spans="1:74" ht="15" customHeight="1">
      <c r="A1305" s="26">
        <v>2020</v>
      </c>
      <c r="B1305" s="26">
        <v>1301</v>
      </c>
      <c r="C1305" s="26" t="s">
        <v>129</v>
      </c>
      <c r="D1305" s="26" t="s">
        <v>2433</v>
      </c>
      <c r="E1305" s="26" t="s">
        <v>2434</v>
      </c>
      <c r="F1305" s="27">
        <v>43978</v>
      </c>
      <c r="G1305" s="107" t="s">
        <v>2926</v>
      </c>
      <c r="H1305" s="26" t="s">
        <v>1402</v>
      </c>
      <c r="I1305" s="26" t="s">
        <v>1402</v>
      </c>
      <c r="J1305" s="28" t="s">
        <v>2927</v>
      </c>
      <c r="K1305" s="26" t="s">
        <v>2574</v>
      </c>
      <c r="L1305" s="26" t="s">
        <v>2437</v>
      </c>
      <c r="M1305" s="26" t="s">
        <v>137</v>
      </c>
      <c r="N1305" s="26" t="s">
        <v>138</v>
      </c>
      <c r="O1305" s="26" t="s">
        <v>138</v>
      </c>
      <c r="Q1305" s="30">
        <v>76</v>
      </c>
      <c r="R1305" s="30">
        <v>7001</v>
      </c>
      <c r="S1305" s="31" t="e">
        <f>#N/A</f>
        <v>#N/A</v>
      </c>
      <c r="T1305" s="30">
        <v>2087</v>
      </c>
      <c r="AB1305" s="33" t="e">
        <f>#N/A</f>
        <v>#N/A</v>
      </c>
      <c r="AC1305" s="30">
        <v>2100</v>
      </c>
      <c r="AD1305" s="30" t="e">
        <f>#N/A</f>
        <v>#N/A</v>
      </c>
      <c r="AE1305" s="34">
        <v>0.77</v>
      </c>
      <c r="AG1305" s="30" t="e">
        <f>#N/A</f>
        <v>#N/A</v>
      </c>
      <c r="AH1305" s="30" t="e">
        <f>#N/A</f>
        <v>#N/A</v>
      </c>
      <c r="AI1305" s="30">
        <v>7101</v>
      </c>
      <c r="AJ1305" s="30">
        <v>7101</v>
      </c>
      <c r="AK1305" s="26" t="s">
        <v>139</v>
      </c>
      <c r="AL1305" s="26">
        <v>25</v>
      </c>
      <c r="AM1305" s="26" t="s">
        <v>2598</v>
      </c>
      <c r="AU1305" s="26" t="s">
        <v>1526</v>
      </c>
      <c r="AV1305" s="126" t="s">
        <v>2914</v>
      </c>
      <c r="AW1305" s="126" t="s">
        <v>2915</v>
      </c>
      <c r="BB1305" s="26" t="s">
        <v>2577</v>
      </c>
      <c r="BC1305" s="26" t="s">
        <v>2442</v>
      </c>
      <c r="BD1305" s="37">
        <v>44036</v>
      </c>
      <c r="BE1305" s="30">
        <v>34930</v>
      </c>
      <c r="BF1305" s="30">
        <v>35641</v>
      </c>
      <c r="BG1305" s="37" t="s">
        <v>2443</v>
      </c>
      <c r="BI1305" s="37"/>
      <c r="BJ1305" s="37"/>
      <c r="BK1305" s="37"/>
      <c r="BL1305" s="37"/>
      <c r="BM1305" s="37"/>
      <c r="BN1305" s="26"/>
      <c r="BO1305" s="26"/>
      <c r="BP1305" s="26"/>
      <c r="BQ1305" s="38"/>
      <c r="BR1305" s="26"/>
      <c r="BS1305" s="26"/>
      <c r="BT1305" s="26"/>
      <c r="BU1305" s="26"/>
      <c r="BV1305" s="39"/>
    </row>
    <row r="1306" spans="1:74" ht="15" customHeight="1">
      <c r="A1306" s="26">
        <v>2020</v>
      </c>
      <c r="B1306" s="26">
        <v>1302</v>
      </c>
      <c r="C1306" s="26" t="s">
        <v>129</v>
      </c>
      <c r="D1306" s="26" t="s">
        <v>2433</v>
      </c>
      <c r="E1306" s="26" t="s">
        <v>2434</v>
      </c>
      <c r="F1306" s="27">
        <v>43978</v>
      </c>
      <c r="G1306" s="107" t="s">
        <v>2928</v>
      </c>
      <c r="H1306" s="26" t="s">
        <v>1402</v>
      </c>
      <c r="I1306" s="26" t="s">
        <v>1402</v>
      </c>
      <c r="J1306" s="28" t="s">
        <v>2929</v>
      </c>
      <c r="K1306" s="26" t="s">
        <v>2574</v>
      </c>
      <c r="L1306" s="26" t="s">
        <v>2437</v>
      </c>
      <c r="M1306" s="26" t="s">
        <v>137</v>
      </c>
      <c r="N1306" s="26" t="s">
        <v>138</v>
      </c>
      <c r="O1306" s="26" t="s">
        <v>138</v>
      </c>
      <c r="Q1306" s="30">
        <v>79</v>
      </c>
      <c r="R1306" s="30">
        <v>6870</v>
      </c>
      <c r="S1306" s="31" t="e">
        <f>#N/A</f>
        <v>#N/A</v>
      </c>
      <c r="T1306" s="30">
        <v>1665</v>
      </c>
      <c r="AB1306" s="33" t="e">
        <f>#N/A</f>
        <v>#N/A</v>
      </c>
      <c r="AC1306" s="30">
        <v>2100</v>
      </c>
      <c r="AD1306" s="30" t="e">
        <f>#N/A</f>
        <v>#N/A</v>
      </c>
      <c r="AE1306" s="34">
        <v>0.77</v>
      </c>
      <c r="AG1306" s="30" t="e">
        <f>#N/A</f>
        <v>#N/A</v>
      </c>
      <c r="AH1306" s="30" t="e">
        <f>#N/A</f>
        <v>#N/A</v>
      </c>
      <c r="AI1306" s="30">
        <v>6968</v>
      </c>
      <c r="AJ1306" s="30">
        <v>6968</v>
      </c>
      <c r="AK1306" s="26" t="s">
        <v>139</v>
      </c>
      <c r="AL1306" s="26">
        <v>25</v>
      </c>
      <c r="AM1306" s="26" t="s">
        <v>2598</v>
      </c>
      <c r="AU1306" s="26" t="s">
        <v>1526</v>
      </c>
      <c r="AV1306" s="126" t="s">
        <v>2914</v>
      </c>
      <c r="AW1306" s="126" t="s">
        <v>2915</v>
      </c>
      <c r="BB1306" s="26" t="s">
        <v>2577</v>
      </c>
      <c r="BC1306" s="26" t="s">
        <v>2442</v>
      </c>
      <c r="BD1306" s="37">
        <v>44036</v>
      </c>
      <c r="BE1306" s="30">
        <v>34930</v>
      </c>
      <c r="BF1306" s="30">
        <v>35641</v>
      </c>
      <c r="BG1306" s="37" t="s">
        <v>2443</v>
      </c>
      <c r="BI1306" s="37"/>
      <c r="BJ1306" s="37"/>
      <c r="BK1306" s="37"/>
      <c r="BL1306" s="37"/>
      <c r="BM1306" s="37"/>
      <c r="BN1306" s="26"/>
      <c r="BO1306" s="26"/>
      <c r="BP1306" s="26"/>
      <c r="BQ1306" s="38"/>
      <c r="BR1306" s="26"/>
      <c r="BS1306" s="26"/>
      <c r="BT1306" s="26"/>
      <c r="BU1306" s="26"/>
      <c r="BV1306" s="39"/>
    </row>
    <row r="1307" spans="1:74" ht="15" customHeight="1">
      <c r="A1307" s="26">
        <v>2020</v>
      </c>
      <c r="B1307" s="26">
        <v>1303</v>
      </c>
      <c r="C1307" s="26" t="s">
        <v>129</v>
      </c>
      <c r="D1307" s="26" t="s">
        <v>2433</v>
      </c>
      <c r="E1307" s="26" t="s">
        <v>2434</v>
      </c>
      <c r="F1307" s="27">
        <v>43978</v>
      </c>
      <c r="G1307" s="107" t="s">
        <v>2930</v>
      </c>
      <c r="H1307" s="26" t="s">
        <v>1402</v>
      </c>
      <c r="I1307" s="26" t="s">
        <v>1402</v>
      </c>
      <c r="J1307" s="28" t="s">
        <v>2931</v>
      </c>
      <c r="K1307" s="26" t="s">
        <v>2574</v>
      </c>
      <c r="L1307" s="26" t="s">
        <v>2437</v>
      </c>
      <c r="M1307" s="26" t="s">
        <v>137</v>
      </c>
      <c r="N1307" s="26" t="s">
        <v>138</v>
      </c>
      <c r="O1307" s="26" t="s">
        <v>138</v>
      </c>
      <c r="Q1307" s="30">
        <v>73</v>
      </c>
      <c r="R1307" s="30">
        <v>5110</v>
      </c>
      <c r="S1307" s="31" t="e">
        <f>#N/A</f>
        <v>#N/A</v>
      </c>
      <c r="T1307" s="30">
        <v>1439</v>
      </c>
      <c r="AB1307" s="33" t="e">
        <f>#N/A</f>
        <v>#N/A</v>
      </c>
      <c r="AC1307" s="30">
        <v>2100</v>
      </c>
      <c r="AD1307" s="30" t="e">
        <f>#N/A</f>
        <v>#N/A</v>
      </c>
      <c r="AE1307" s="34">
        <v>0.8</v>
      </c>
      <c r="AG1307" s="30" t="e">
        <f>#N/A</f>
        <v>#N/A</v>
      </c>
      <c r="AH1307" s="30" t="e">
        <f>#N/A</f>
        <v>#N/A</v>
      </c>
      <c r="AI1307" s="30">
        <v>5183</v>
      </c>
      <c r="AJ1307" s="30">
        <v>5183</v>
      </c>
      <c r="AK1307" s="26" t="s">
        <v>139</v>
      </c>
      <c r="AL1307" s="26">
        <v>25</v>
      </c>
      <c r="AM1307" s="26" t="s">
        <v>2598</v>
      </c>
      <c r="AU1307" s="26" t="s">
        <v>1526</v>
      </c>
      <c r="AV1307" s="126" t="s">
        <v>2914</v>
      </c>
      <c r="AW1307" s="126" t="s">
        <v>2915</v>
      </c>
      <c r="BB1307" s="26" t="s">
        <v>2577</v>
      </c>
      <c r="BC1307" s="26" t="s">
        <v>2442</v>
      </c>
      <c r="BD1307" s="37">
        <v>44036</v>
      </c>
      <c r="BE1307" s="30">
        <v>34930</v>
      </c>
      <c r="BF1307" s="30">
        <v>35641</v>
      </c>
      <c r="BG1307" s="37" t="s">
        <v>2443</v>
      </c>
      <c r="BI1307" s="37"/>
      <c r="BJ1307" s="37"/>
      <c r="BK1307" s="37"/>
      <c r="BL1307" s="37"/>
      <c r="BM1307" s="37"/>
      <c r="BN1307" s="26"/>
      <c r="BO1307" s="26"/>
      <c r="BP1307" s="26"/>
      <c r="BQ1307" s="38"/>
      <c r="BR1307" s="26"/>
      <c r="BS1307" s="26"/>
      <c r="BT1307" s="26"/>
      <c r="BU1307" s="26"/>
      <c r="BV1307" s="39"/>
    </row>
    <row r="1308" spans="1:74" ht="15" customHeight="1">
      <c r="A1308" s="26">
        <v>2020</v>
      </c>
      <c r="B1308" s="26">
        <v>1304</v>
      </c>
      <c r="C1308" s="26" t="s">
        <v>129</v>
      </c>
      <c r="D1308" s="26" t="s">
        <v>2433</v>
      </c>
      <c r="E1308" s="26" t="s">
        <v>2434</v>
      </c>
      <c r="F1308" s="27">
        <v>43978</v>
      </c>
      <c r="G1308" s="107" t="s">
        <v>2932</v>
      </c>
      <c r="H1308" s="26" t="s">
        <v>1402</v>
      </c>
      <c r="I1308" s="26" t="s">
        <v>1402</v>
      </c>
      <c r="J1308" s="28" t="s">
        <v>2933</v>
      </c>
      <c r="K1308" s="26" t="s">
        <v>2574</v>
      </c>
      <c r="L1308" s="26" t="s">
        <v>2437</v>
      </c>
      <c r="M1308" s="26" t="s">
        <v>137</v>
      </c>
      <c r="N1308" s="26" t="s">
        <v>138</v>
      </c>
      <c r="O1308" s="26" t="s">
        <v>138</v>
      </c>
      <c r="Q1308" s="30">
        <v>75</v>
      </c>
      <c r="R1308" s="30">
        <v>5560</v>
      </c>
      <c r="S1308" s="31" t="e">
        <f>#N/A</f>
        <v>#N/A</v>
      </c>
      <c r="T1308" s="30">
        <v>1526</v>
      </c>
      <c r="AB1308" s="33" t="e">
        <f>#N/A</f>
        <v>#N/A</v>
      </c>
      <c r="AC1308" s="30">
        <v>2100</v>
      </c>
      <c r="AD1308" s="30" t="e">
        <f>#N/A</f>
        <v>#N/A</v>
      </c>
      <c r="AE1308" s="34">
        <v>0.8</v>
      </c>
      <c r="AG1308" s="30" t="e">
        <f>#N/A</f>
        <v>#N/A</v>
      </c>
      <c r="AH1308" s="30" t="e">
        <f>#N/A</f>
        <v>#N/A</v>
      </c>
      <c r="AI1308" s="30">
        <v>5640</v>
      </c>
      <c r="AJ1308" s="30">
        <v>5640</v>
      </c>
      <c r="AK1308" s="26" t="s">
        <v>139</v>
      </c>
      <c r="AL1308" s="26">
        <v>25</v>
      </c>
      <c r="AM1308" s="26" t="s">
        <v>2598</v>
      </c>
      <c r="AU1308" s="26" t="s">
        <v>1526</v>
      </c>
      <c r="AV1308" s="126" t="s">
        <v>2914</v>
      </c>
      <c r="AW1308" s="126" t="s">
        <v>2915</v>
      </c>
      <c r="BB1308" s="26" t="s">
        <v>2577</v>
      </c>
      <c r="BC1308" s="26" t="s">
        <v>2442</v>
      </c>
      <c r="BD1308" s="37">
        <v>44036</v>
      </c>
      <c r="BE1308" s="30">
        <v>34930</v>
      </c>
      <c r="BF1308" s="30">
        <v>35641</v>
      </c>
      <c r="BG1308" s="37" t="s">
        <v>2443</v>
      </c>
      <c r="BI1308" s="37"/>
      <c r="BJ1308" s="37"/>
      <c r="BK1308" s="37"/>
      <c r="BL1308" s="37"/>
      <c r="BM1308" s="37"/>
      <c r="BN1308" s="26"/>
      <c r="BO1308" s="26"/>
      <c r="BP1308" s="26"/>
      <c r="BQ1308" s="38"/>
      <c r="BR1308" s="26"/>
      <c r="BS1308" s="26"/>
      <c r="BT1308" s="26"/>
      <c r="BU1308" s="26"/>
      <c r="BV1308" s="39"/>
    </row>
    <row r="1309" spans="1:74" ht="15" customHeight="1">
      <c r="A1309" s="26">
        <v>2020</v>
      </c>
      <c r="B1309" s="26">
        <v>1305</v>
      </c>
      <c r="C1309" s="26" t="s">
        <v>129</v>
      </c>
      <c r="D1309" s="26" t="s">
        <v>2433</v>
      </c>
      <c r="E1309" s="26" t="s">
        <v>2434</v>
      </c>
      <c r="F1309" s="27">
        <v>43978</v>
      </c>
      <c r="G1309" s="107" t="s">
        <v>2934</v>
      </c>
      <c r="H1309" s="26" t="s">
        <v>1402</v>
      </c>
      <c r="I1309" s="26" t="s">
        <v>1402</v>
      </c>
      <c r="J1309" s="28" t="s">
        <v>2935</v>
      </c>
      <c r="K1309" s="26" t="s">
        <v>2574</v>
      </c>
      <c r="L1309" s="26" t="s">
        <v>2437</v>
      </c>
      <c r="M1309" s="26" t="s">
        <v>137</v>
      </c>
      <c r="N1309" s="26" t="s">
        <v>138</v>
      </c>
      <c r="O1309" s="26" t="s">
        <v>138</v>
      </c>
      <c r="Q1309" s="30">
        <v>78</v>
      </c>
      <c r="R1309" s="30">
        <v>7240</v>
      </c>
      <c r="S1309" s="31" t="e">
        <f>#N/A</f>
        <v>#N/A</v>
      </c>
      <c r="T1309" s="30">
        <v>1944</v>
      </c>
      <c r="AB1309" s="33" t="e">
        <f>#N/A</f>
        <v>#N/A</v>
      </c>
      <c r="AC1309" s="30">
        <v>2100</v>
      </c>
      <c r="AD1309" s="30" t="e">
        <f>#N/A</f>
        <v>#N/A</v>
      </c>
      <c r="AE1309" s="34">
        <v>0.98</v>
      </c>
      <c r="AG1309" s="30" t="e">
        <f>#N/A</f>
        <v>#N/A</v>
      </c>
      <c r="AH1309" s="30" t="e">
        <f>#N/A</f>
        <v>#N/A</v>
      </c>
      <c r="AI1309" s="30">
        <v>7302</v>
      </c>
      <c r="AJ1309" s="30">
        <v>7302</v>
      </c>
      <c r="AK1309" s="26" t="s">
        <v>139</v>
      </c>
      <c r="AL1309" s="26">
        <v>25</v>
      </c>
      <c r="AM1309" s="26" t="s">
        <v>2598</v>
      </c>
      <c r="AU1309" s="26" t="s">
        <v>1526</v>
      </c>
      <c r="AV1309" s="126" t="s">
        <v>2914</v>
      </c>
      <c r="AW1309" s="126" t="s">
        <v>2915</v>
      </c>
      <c r="BB1309" s="26" t="s">
        <v>2577</v>
      </c>
      <c r="BC1309" s="26" t="s">
        <v>2442</v>
      </c>
      <c r="BD1309" s="37">
        <v>44036</v>
      </c>
      <c r="BE1309" s="30">
        <v>34930</v>
      </c>
      <c r="BF1309" s="30">
        <v>35641</v>
      </c>
      <c r="BG1309" s="37" t="s">
        <v>2443</v>
      </c>
      <c r="BI1309" s="37"/>
      <c r="BJ1309" s="37"/>
      <c r="BK1309" s="37"/>
      <c r="BL1309" s="37"/>
      <c r="BM1309" s="37"/>
      <c r="BN1309" s="26"/>
      <c r="BO1309" s="26"/>
      <c r="BP1309" s="26"/>
      <c r="BQ1309" s="38"/>
      <c r="BR1309" s="26"/>
      <c r="BS1309" s="26"/>
      <c r="BT1309" s="26"/>
      <c r="BU1309" s="26"/>
      <c r="BV1309" s="39"/>
    </row>
    <row r="1310" spans="1:74" ht="15" customHeight="1">
      <c r="A1310" s="26">
        <v>2020</v>
      </c>
      <c r="B1310" s="26">
        <v>1306</v>
      </c>
      <c r="C1310" s="26" t="s">
        <v>129</v>
      </c>
      <c r="D1310" s="26" t="s">
        <v>2433</v>
      </c>
      <c r="E1310" s="26" t="s">
        <v>2434</v>
      </c>
      <c r="F1310" s="27">
        <v>43978</v>
      </c>
      <c r="G1310" s="107" t="s">
        <v>2936</v>
      </c>
      <c r="H1310" s="26" t="s">
        <v>1402</v>
      </c>
      <c r="I1310" s="26" t="s">
        <v>1402</v>
      </c>
      <c r="J1310" s="28" t="s">
        <v>2937</v>
      </c>
      <c r="K1310" s="26" t="s">
        <v>2574</v>
      </c>
      <c r="L1310" s="26" t="s">
        <v>2437</v>
      </c>
      <c r="M1310" s="26" t="s">
        <v>137</v>
      </c>
      <c r="N1310" s="26" t="s">
        <v>138</v>
      </c>
      <c r="O1310" s="26" t="s">
        <v>138</v>
      </c>
      <c r="Q1310" s="30">
        <v>68</v>
      </c>
      <c r="R1310" s="30">
        <v>3980</v>
      </c>
      <c r="S1310" s="31" t="e">
        <f>#N/A</f>
        <v>#N/A</v>
      </c>
      <c r="T1310" s="30">
        <v>1166</v>
      </c>
      <c r="AB1310" s="33" t="e">
        <f>#N/A</f>
        <v>#N/A</v>
      </c>
      <c r="AC1310" s="30">
        <v>2100</v>
      </c>
      <c r="AD1310" s="30" t="e">
        <f>#N/A</f>
        <v>#N/A</v>
      </c>
      <c r="AE1310" s="34">
        <v>0.98</v>
      </c>
      <c r="AG1310" s="30" t="e">
        <f>#N/A</f>
        <v>#N/A</v>
      </c>
      <c r="AH1310" s="30" t="e">
        <f>#N/A</f>
        <v>#N/A</v>
      </c>
      <c r="AI1310" s="30">
        <v>4037</v>
      </c>
      <c r="AJ1310" s="30">
        <v>4037</v>
      </c>
      <c r="AK1310" s="26" t="s">
        <v>139</v>
      </c>
      <c r="AL1310" s="26">
        <v>25</v>
      </c>
      <c r="AM1310" s="26" t="s">
        <v>2598</v>
      </c>
      <c r="AU1310" s="26" t="s">
        <v>1526</v>
      </c>
      <c r="AV1310" s="126" t="s">
        <v>2914</v>
      </c>
      <c r="AW1310" s="126" t="s">
        <v>2915</v>
      </c>
      <c r="BB1310" s="26" t="s">
        <v>2577</v>
      </c>
      <c r="BC1310" s="26" t="s">
        <v>2442</v>
      </c>
      <c r="BD1310" s="37">
        <v>44036</v>
      </c>
      <c r="BE1310" s="30">
        <v>34930</v>
      </c>
      <c r="BF1310" s="30">
        <v>35641</v>
      </c>
      <c r="BG1310" s="37" t="s">
        <v>2443</v>
      </c>
      <c r="BI1310" s="37"/>
      <c r="BJ1310" s="37"/>
      <c r="BK1310" s="37"/>
      <c r="BL1310" s="37"/>
      <c r="BM1310" s="37"/>
      <c r="BN1310" s="26"/>
      <c r="BO1310" s="26"/>
      <c r="BP1310" s="26"/>
      <c r="BQ1310" s="38"/>
      <c r="BR1310" s="26"/>
      <c r="BS1310" s="26"/>
      <c r="BT1310" s="26"/>
      <c r="BU1310" s="26"/>
      <c r="BV1310" s="39"/>
    </row>
    <row r="1311" spans="1:74" ht="15" customHeight="1">
      <c r="A1311" s="26">
        <v>2020</v>
      </c>
      <c r="B1311" s="26">
        <v>1307</v>
      </c>
      <c r="C1311" s="26" t="s">
        <v>129</v>
      </c>
      <c r="D1311" s="26" t="s">
        <v>2433</v>
      </c>
      <c r="E1311" s="26" t="s">
        <v>2434</v>
      </c>
      <c r="F1311" s="27">
        <v>43978</v>
      </c>
      <c r="G1311" s="107" t="s">
        <v>2938</v>
      </c>
      <c r="H1311" s="26" t="s">
        <v>1402</v>
      </c>
      <c r="I1311" s="26" t="s">
        <v>1402</v>
      </c>
      <c r="J1311" s="28" t="s">
        <v>2939</v>
      </c>
      <c r="K1311" s="26" t="s">
        <v>2574</v>
      </c>
      <c r="L1311" s="26" t="s">
        <v>2437</v>
      </c>
      <c r="M1311" s="26" t="s">
        <v>137</v>
      </c>
      <c r="N1311" s="26" t="s">
        <v>138</v>
      </c>
      <c r="O1311" s="26" t="s">
        <v>138</v>
      </c>
      <c r="Q1311" s="30">
        <v>78</v>
      </c>
      <c r="R1311" s="30">
        <v>5810</v>
      </c>
      <c r="S1311" s="31" t="e">
        <f>#N/A</f>
        <v>#N/A</v>
      </c>
      <c r="T1311" s="30">
        <v>1405</v>
      </c>
      <c r="AB1311" s="33" t="e">
        <f>#N/A</f>
        <v>#N/A</v>
      </c>
      <c r="AC1311" s="30">
        <v>2100</v>
      </c>
      <c r="AD1311" s="30" t="e">
        <f>#N/A</f>
        <v>#N/A</v>
      </c>
      <c r="AE1311" s="34">
        <v>0.98</v>
      </c>
      <c r="AG1311" s="30" t="e">
        <f>#N/A</f>
        <v>#N/A</v>
      </c>
      <c r="AH1311" s="30" t="e">
        <f>#N/A</f>
        <v>#N/A</v>
      </c>
      <c r="AI1311" s="30">
        <v>5893</v>
      </c>
      <c r="AJ1311" s="30">
        <v>5893</v>
      </c>
      <c r="AK1311" s="26" t="s">
        <v>139</v>
      </c>
      <c r="AL1311" s="26">
        <v>25</v>
      </c>
      <c r="AM1311" s="26" t="s">
        <v>2598</v>
      </c>
      <c r="AU1311" s="26" t="s">
        <v>1526</v>
      </c>
      <c r="AV1311" s="126" t="s">
        <v>2914</v>
      </c>
      <c r="AW1311" s="126" t="s">
        <v>2915</v>
      </c>
      <c r="BB1311" s="26" t="s">
        <v>2577</v>
      </c>
      <c r="BC1311" s="26" t="s">
        <v>2442</v>
      </c>
      <c r="BD1311" s="37">
        <v>44036</v>
      </c>
      <c r="BE1311" s="30">
        <v>34930</v>
      </c>
      <c r="BF1311" s="30">
        <v>35641</v>
      </c>
      <c r="BG1311" s="37" t="s">
        <v>2443</v>
      </c>
      <c r="BI1311" s="37"/>
      <c r="BJ1311" s="37"/>
      <c r="BK1311" s="37"/>
      <c r="BL1311" s="37"/>
      <c r="BM1311" s="37"/>
      <c r="BN1311" s="26"/>
      <c r="BO1311" s="26"/>
      <c r="BP1311" s="26"/>
      <c r="BQ1311" s="38"/>
      <c r="BR1311" s="26"/>
      <c r="BS1311" s="26"/>
      <c r="BT1311" s="26"/>
      <c r="BU1311" s="26"/>
      <c r="BV1311" s="39"/>
    </row>
    <row r="1312" spans="1:74" ht="15" customHeight="1">
      <c r="A1312" s="26">
        <v>2020</v>
      </c>
      <c r="B1312" s="26">
        <v>1308</v>
      </c>
      <c r="C1312" s="26" t="s">
        <v>129</v>
      </c>
      <c r="D1312" s="26" t="s">
        <v>2433</v>
      </c>
      <c r="E1312" s="26" t="s">
        <v>2434</v>
      </c>
      <c r="F1312" s="27">
        <v>43978</v>
      </c>
      <c r="G1312" s="107" t="s">
        <v>2940</v>
      </c>
      <c r="H1312" s="26" t="s">
        <v>1402</v>
      </c>
      <c r="I1312" s="26" t="s">
        <v>1402</v>
      </c>
      <c r="J1312" s="28" t="s">
        <v>2941</v>
      </c>
      <c r="K1312" s="26" t="s">
        <v>2574</v>
      </c>
      <c r="L1312" s="26" t="s">
        <v>2437</v>
      </c>
      <c r="M1312" s="26" t="s">
        <v>137</v>
      </c>
      <c r="N1312" s="26" t="s">
        <v>138</v>
      </c>
      <c r="O1312" s="26" t="s">
        <v>138</v>
      </c>
      <c r="Q1312" s="30">
        <v>75</v>
      </c>
      <c r="R1312" s="30">
        <v>6800</v>
      </c>
      <c r="S1312" s="31" t="e">
        <f>#N/A</f>
        <v>#N/A</v>
      </c>
      <c r="T1312" s="30">
        <v>2066</v>
      </c>
      <c r="AB1312" s="33" t="e">
        <f>#N/A</f>
        <v>#N/A</v>
      </c>
      <c r="AC1312" s="30">
        <v>2100</v>
      </c>
      <c r="AD1312" s="30" t="e">
        <f>#N/A</f>
        <v>#N/A</v>
      </c>
      <c r="AE1312" s="34">
        <v>0.98</v>
      </c>
      <c r="AG1312" s="30" t="e">
        <f>#N/A</f>
        <v>#N/A</v>
      </c>
      <c r="AH1312" s="30" t="e">
        <f>#N/A</f>
        <v>#N/A</v>
      </c>
      <c r="AI1312" s="30">
        <v>6897</v>
      </c>
      <c r="AJ1312" s="30">
        <v>6897</v>
      </c>
      <c r="AK1312" s="26" t="s">
        <v>139</v>
      </c>
      <c r="AL1312" s="26">
        <v>25</v>
      </c>
      <c r="AM1312" s="26" t="s">
        <v>2598</v>
      </c>
      <c r="AU1312" s="26" t="s">
        <v>1526</v>
      </c>
      <c r="AV1312" s="126" t="s">
        <v>2914</v>
      </c>
      <c r="AW1312" s="126" t="s">
        <v>2915</v>
      </c>
      <c r="BB1312" s="26" t="s">
        <v>2577</v>
      </c>
      <c r="BC1312" s="26" t="s">
        <v>2442</v>
      </c>
      <c r="BD1312" s="37">
        <v>44036</v>
      </c>
      <c r="BE1312" s="30">
        <v>34930</v>
      </c>
      <c r="BF1312" s="30">
        <v>35641</v>
      </c>
      <c r="BG1312" s="37" t="s">
        <v>2443</v>
      </c>
      <c r="BI1312" s="37"/>
      <c r="BJ1312" s="37"/>
      <c r="BK1312" s="37"/>
      <c r="BL1312" s="37"/>
      <c r="BM1312" s="37"/>
      <c r="BN1312" s="26"/>
      <c r="BO1312" s="26"/>
      <c r="BP1312" s="26"/>
      <c r="BQ1312" s="38"/>
      <c r="BR1312" s="26"/>
      <c r="BS1312" s="26"/>
      <c r="BT1312" s="26"/>
      <c r="BU1312" s="26"/>
      <c r="BV1312" s="39"/>
    </row>
    <row r="1313" spans="1:74" ht="15" customHeight="1">
      <c r="A1313" s="26">
        <v>2020</v>
      </c>
      <c r="B1313" s="26">
        <v>1309</v>
      </c>
      <c r="C1313" s="26" t="s">
        <v>129</v>
      </c>
      <c r="D1313" s="26" t="s">
        <v>2433</v>
      </c>
      <c r="E1313" s="26" t="s">
        <v>2434</v>
      </c>
      <c r="F1313" s="27">
        <v>43978</v>
      </c>
      <c r="G1313" s="107" t="s">
        <v>2942</v>
      </c>
      <c r="H1313" s="26" t="s">
        <v>1402</v>
      </c>
      <c r="I1313" s="26" t="s">
        <v>1402</v>
      </c>
      <c r="J1313" s="28" t="s">
        <v>2943</v>
      </c>
      <c r="K1313" s="26" t="s">
        <v>2574</v>
      </c>
      <c r="L1313" s="26" t="s">
        <v>2437</v>
      </c>
      <c r="M1313" s="26" t="s">
        <v>137</v>
      </c>
      <c r="N1313" s="26" t="s">
        <v>138</v>
      </c>
      <c r="O1313" s="26" t="s">
        <v>138</v>
      </c>
      <c r="Q1313" s="30">
        <v>70</v>
      </c>
      <c r="R1313" s="30">
        <v>4500</v>
      </c>
      <c r="S1313" s="31" t="e">
        <f>#N/A</f>
        <v>#N/A</v>
      </c>
      <c r="T1313" s="30">
        <v>1318</v>
      </c>
      <c r="AB1313" s="33" t="e">
        <f>#N/A</f>
        <v>#N/A</v>
      </c>
      <c r="AC1313" s="30">
        <v>2100</v>
      </c>
      <c r="AD1313" s="30" t="e">
        <f>#N/A</f>
        <v>#N/A</v>
      </c>
      <c r="AE1313" s="34">
        <v>0.94</v>
      </c>
      <c r="AG1313" s="30" t="e">
        <f>#N/A</f>
        <v>#N/A</v>
      </c>
      <c r="AH1313" s="30" t="e">
        <f>#N/A</f>
        <v>#N/A</v>
      </c>
      <c r="AI1313" s="30">
        <v>4564</v>
      </c>
      <c r="AJ1313" s="30">
        <v>4564</v>
      </c>
      <c r="AK1313" s="26" t="s">
        <v>139</v>
      </c>
      <c r="AL1313" s="26">
        <v>25</v>
      </c>
      <c r="AM1313" s="26" t="s">
        <v>2598</v>
      </c>
      <c r="AU1313" s="26" t="s">
        <v>1526</v>
      </c>
      <c r="AV1313" s="126" t="s">
        <v>2914</v>
      </c>
      <c r="AW1313" s="126" t="s">
        <v>2915</v>
      </c>
      <c r="BB1313" s="26" t="s">
        <v>2577</v>
      </c>
      <c r="BC1313" s="26" t="s">
        <v>2442</v>
      </c>
      <c r="BD1313" s="37">
        <v>44036</v>
      </c>
      <c r="BE1313" s="30">
        <v>34930</v>
      </c>
      <c r="BF1313" s="30">
        <v>35641</v>
      </c>
      <c r="BG1313" s="37" t="s">
        <v>2443</v>
      </c>
      <c r="BI1313" s="37"/>
      <c r="BJ1313" s="37"/>
      <c r="BK1313" s="37"/>
      <c r="BL1313" s="37"/>
      <c r="BM1313" s="37"/>
      <c r="BN1313" s="26"/>
      <c r="BO1313" s="26"/>
      <c r="BP1313" s="26"/>
      <c r="BQ1313" s="38"/>
      <c r="BR1313" s="26"/>
      <c r="BS1313" s="26"/>
      <c r="BT1313" s="26"/>
      <c r="BU1313" s="26"/>
      <c r="BV1313" s="39"/>
    </row>
    <row r="1314" spans="1:74" ht="15" customHeight="1">
      <c r="A1314" s="26">
        <v>2020</v>
      </c>
      <c r="B1314" s="26">
        <v>1310</v>
      </c>
      <c r="C1314" s="26" t="s">
        <v>129</v>
      </c>
      <c r="D1314" s="26" t="s">
        <v>2433</v>
      </c>
      <c r="E1314" s="26" t="s">
        <v>2434</v>
      </c>
      <c r="F1314" s="27">
        <v>43978</v>
      </c>
      <c r="G1314" s="107" t="s">
        <v>2944</v>
      </c>
      <c r="H1314" s="26" t="s">
        <v>1402</v>
      </c>
      <c r="I1314" s="26" t="s">
        <v>1402</v>
      </c>
      <c r="J1314" s="28" t="s">
        <v>2945</v>
      </c>
      <c r="K1314" s="26" t="s">
        <v>2574</v>
      </c>
      <c r="L1314" s="26" t="s">
        <v>2437</v>
      </c>
      <c r="M1314" s="26" t="s">
        <v>137</v>
      </c>
      <c r="N1314" s="26" t="s">
        <v>138</v>
      </c>
      <c r="O1314" s="26" t="s">
        <v>138</v>
      </c>
      <c r="Q1314" s="30">
        <v>73</v>
      </c>
      <c r="R1314" s="30">
        <v>5480</v>
      </c>
      <c r="S1314" s="31" t="e">
        <f>#N/A</f>
        <v>#N/A</v>
      </c>
      <c r="T1314" s="30">
        <v>1643</v>
      </c>
      <c r="AB1314" s="33" t="e">
        <f>#N/A</f>
        <v>#N/A</v>
      </c>
      <c r="AC1314" s="30">
        <v>2100</v>
      </c>
      <c r="AD1314" s="30" t="e">
        <f>#N/A</f>
        <v>#N/A</v>
      </c>
      <c r="AE1314" s="34">
        <v>0.94</v>
      </c>
      <c r="AG1314" s="30" t="e">
        <f>#N/A</f>
        <v>#N/A</v>
      </c>
      <c r="AH1314" s="30" t="e">
        <f>#N/A</f>
        <v>#N/A</v>
      </c>
      <c r="AI1314" s="30">
        <v>5558</v>
      </c>
      <c r="AJ1314" s="30">
        <v>5558</v>
      </c>
      <c r="AK1314" s="26" t="s">
        <v>139</v>
      </c>
      <c r="AL1314" s="26">
        <v>25</v>
      </c>
      <c r="AM1314" s="26" t="s">
        <v>2598</v>
      </c>
      <c r="AU1314" s="26" t="s">
        <v>1526</v>
      </c>
      <c r="AV1314" s="126" t="s">
        <v>2914</v>
      </c>
      <c r="AW1314" s="126" t="s">
        <v>2915</v>
      </c>
      <c r="BB1314" s="26" t="s">
        <v>2577</v>
      </c>
      <c r="BC1314" s="26" t="s">
        <v>2442</v>
      </c>
      <c r="BD1314" s="37">
        <v>44036</v>
      </c>
      <c r="BE1314" s="30">
        <v>34930</v>
      </c>
      <c r="BF1314" s="30">
        <v>35641</v>
      </c>
      <c r="BG1314" s="37" t="s">
        <v>2443</v>
      </c>
      <c r="BI1314" s="37"/>
      <c r="BJ1314" s="37"/>
      <c r="BK1314" s="37"/>
      <c r="BL1314" s="37"/>
      <c r="BM1314" s="37"/>
      <c r="BN1314" s="26"/>
      <c r="BO1314" s="26"/>
      <c r="BP1314" s="26"/>
      <c r="BQ1314" s="38"/>
      <c r="BR1314" s="26"/>
      <c r="BS1314" s="26"/>
      <c r="BT1314" s="26"/>
      <c r="BU1314" s="26"/>
      <c r="BV1314" s="39"/>
    </row>
    <row r="1315" spans="1:74" ht="15" customHeight="1">
      <c r="A1315" s="26">
        <v>2020</v>
      </c>
      <c r="B1315" s="26">
        <v>1311</v>
      </c>
      <c r="C1315" s="26" t="s">
        <v>129</v>
      </c>
      <c r="D1315" s="26" t="s">
        <v>2433</v>
      </c>
      <c r="E1315" s="26" t="s">
        <v>2434</v>
      </c>
      <c r="F1315" s="27">
        <v>43978</v>
      </c>
      <c r="G1315" s="107" t="s">
        <v>2946</v>
      </c>
      <c r="H1315" s="26" t="s">
        <v>1402</v>
      </c>
      <c r="I1315" s="26" t="s">
        <v>1402</v>
      </c>
      <c r="J1315" s="28" t="s">
        <v>2947</v>
      </c>
      <c r="K1315" s="26" t="s">
        <v>2574</v>
      </c>
      <c r="L1315" s="26" t="s">
        <v>2437</v>
      </c>
      <c r="M1315" s="26" t="s">
        <v>137</v>
      </c>
      <c r="N1315" s="26" t="s">
        <v>138</v>
      </c>
      <c r="O1315" s="26" t="s">
        <v>138</v>
      </c>
      <c r="Q1315" s="30">
        <v>75</v>
      </c>
      <c r="R1315" s="30">
        <v>5360</v>
      </c>
      <c r="S1315" s="31" t="e">
        <f>#N/A</f>
        <v>#N/A</v>
      </c>
      <c r="T1315" s="30">
        <v>1348</v>
      </c>
      <c r="AB1315" s="33" t="e">
        <f>#N/A</f>
        <v>#N/A</v>
      </c>
      <c r="AC1315" s="30">
        <v>2100</v>
      </c>
      <c r="AD1315" s="30" t="e">
        <f>#N/A</f>
        <v>#N/A</v>
      </c>
      <c r="AE1315" s="34">
        <v>0.75</v>
      </c>
      <c r="AG1315" s="30" t="e">
        <f>#N/A</f>
        <v>#N/A</v>
      </c>
      <c r="AH1315" s="30" t="e">
        <f>#N/A</f>
        <v>#N/A</v>
      </c>
      <c r="AI1315" s="30">
        <v>5437</v>
      </c>
      <c r="AJ1315" s="30">
        <v>5437</v>
      </c>
      <c r="AK1315" s="26" t="s">
        <v>139</v>
      </c>
      <c r="AL1315" s="26">
        <v>25</v>
      </c>
      <c r="AM1315" s="26" t="s">
        <v>2598</v>
      </c>
      <c r="AU1315" s="26" t="s">
        <v>1526</v>
      </c>
      <c r="AV1315" s="126" t="s">
        <v>2914</v>
      </c>
      <c r="AW1315" s="126" t="s">
        <v>2915</v>
      </c>
      <c r="BB1315" s="26" t="s">
        <v>2577</v>
      </c>
      <c r="BC1315" s="26" t="s">
        <v>2442</v>
      </c>
      <c r="BD1315" s="37">
        <v>44036</v>
      </c>
      <c r="BE1315" s="30">
        <v>34930</v>
      </c>
      <c r="BF1315" s="30">
        <v>35641</v>
      </c>
      <c r="BG1315" s="37" t="s">
        <v>2443</v>
      </c>
      <c r="BI1315" s="37"/>
      <c r="BJ1315" s="37"/>
      <c r="BK1315" s="37"/>
      <c r="BL1315" s="37"/>
      <c r="BM1315" s="37"/>
      <c r="BN1315" s="26"/>
      <c r="BO1315" s="26"/>
      <c r="BP1315" s="26"/>
      <c r="BQ1315" s="38"/>
      <c r="BR1315" s="26"/>
      <c r="BS1315" s="26"/>
      <c r="BT1315" s="26"/>
      <c r="BU1315" s="26"/>
      <c r="BV1315" s="39"/>
    </row>
    <row r="1316" spans="1:74" ht="15" customHeight="1">
      <c r="A1316" s="26">
        <v>2020</v>
      </c>
      <c r="B1316" s="26">
        <v>1312</v>
      </c>
      <c r="C1316" s="26" t="s">
        <v>129</v>
      </c>
      <c r="D1316" s="26" t="s">
        <v>2433</v>
      </c>
      <c r="E1316" s="26" t="s">
        <v>2434</v>
      </c>
      <c r="F1316" s="27">
        <v>43978</v>
      </c>
      <c r="G1316" s="107" t="s">
        <v>2948</v>
      </c>
      <c r="H1316" s="26" t="s">
        <v>1402</v>
      </c>
      <c r="I1316" s="26" t="s">
        <v>1402</v>
      </c>
      <c r="J1316" s="28" t="s">
        <v>2949</v>
      </c>
      <c r="K1316" s="26" t="s">
        <v>2574</v>
      </c>
      <c r="L1316" s="26" t="s">
        <v>2437</v>
      </c>
      <c r="M1316" s="26" t="s">
        <v>137</v>
      </c>
      <c r="N1316" s="26" t="s">
        <v>138</v>
      </c>
      <c r="O1316" s="26" t="s">
        <v>138</v>
      </c>
      <c r="Q1316" s="30">
        <v>77</v>
      </c>
      <c r="R1316" s="30">
        <v>6720</v>
      </c>
      <c r="S1316" s="31" t="e">
        <f>#N/A</f>
        <v>#N/A</v>
      </c>
      <c r="T1316" s="30">
        <v>1626</v>
      </c>
      <c r="AB1316" s="33" t="e">
        <f>#N/A</f>
        <v>#N/A</v>
      </c>
      <c r="AC1316" s="30">
        <v>2100</v>
      </c>
      <c r="AD1316" s="30" t="e">
        <f>#N/A</f>
        <v>#N/A</v>
      </c>
      <c r="AE1316" s="34">
        <v>0.75</v>
      </c>
      <c r="AG1316" s="30" t="e">
        <f>#N/A</f>
        <v>#N/A</v>
      </c>
      <c r="AH1316" s="30" t="e">
        <f>#N/A</f>
        <v>#N/A</v>
      </c>
      <c r="AI1316" s="30">
        <v>6816</v>
      </c>
      <c r="AJ1316" s="30">
        <v>6816</v>
      </c>
      <c r="AK1316" s="26" t="s">
        <v>139</v>
      </c>
      <c r="AL1316" s="26">
        <v>25</v>
      </c>
      <c r="AM1316" s="26" t="s">
        <v>2598</v>
      </c>
      <c r="AU1316" s="26" t="s">
        <v>1526</v>
      </c>
      <c r="AV1316" s="126" t="s">
        <v>2914</v>
      </c>
      <c r="AW1316" s="126" t="s">
        <v>2915</v>
      </c>
      <c r="BB1316" s="26" t="s">
        <v>2577</v>
      </c>
      <c r="BC1316" s="26" t="s">
        <v>2442</v>
      </c>
      <c r="BD1316" s="37">
        <v>44036</v>
      </c>
      <c r="BE1316" s="30">
        <v>34930</v>
      </c>
      <c r="BF1316" s="30">
        <v>35641</v>
      </c>
      <c r="BG1316" s="37" t="s">
        <v>2443</v>
      </c>
      <c r="BI1316" s="37"/>
      <c r="BJ1316" s="37"/>
      <c r="BK1316" s="37"/>
      <c r="BL1316" s="37"/>
      <c r="BM1316" s="37"/>
      <c r="BN1316" s="26"/>
      <c r="BO1316" s="26"/>
      <c r="BP1316" s="26"/>
      <c r="BQ1316" s="38"/>
      <c r="BR1316" s="26"/>
      <c r="BS1316" s="26"/>
      <c r="BT1316" s="26"/>
      <c r="BU1316" s="26"/>
      <c r="BV1316" s="39"/>
    </row>
    <row r="1317" spans="1:74" ht="15" customHeight="1">
      <c r="A1317" s="26">
        <v>2020</v>
      </c>
      <c r="B1317" s="26">
        <v>1313</v>
      </c>
      <c r="C1317" s="26" t="s">
        <v>129</v>
      </c>
      <c r="D1317" s="26" t="s">
        <v>2433</v>
      </c>
      <c r="E1317" s="26" t="s">
        <v>2434</v>
      </c>
      <c r="F1317" s="27">
        <v>43978</v>
      </c>
      <c r="G1317" s="107" t="s">
        <v>2950</v>
      </c>
      <c r="H1317" s="26" t="s">
        <v>1402</v>
      </c>
      <c r="I1317" s="26" t="s">
        <v>1402</v>
      </c>
      <c r="J1317" s="28" t="s">
        <v>2951</v>
      </c>
      <c r="K1317" s="26" t="s">
        <v>2574</v>
      </c>
      <c r="L1317" s="26" t="s">
        <v>2437</v>
      </c>
      <c r="M1317" s="26" t="s">
        <v>137</v>
      </c>
      <c r="N1317" s="26" t="s">
        <v>138</v>
      </c>
      <c r="O1317" s="26" t="s">
        <v>138</v>
      </c>
      <c r="Q1317" s="30">
        <v>75</v>
      </c>
      <c r="R1317" s="30">
        <v>5700</v>
      </c>
      <c r="S1317" s="31" t="e">
        <f>#N/A</f>
        <v>#N/A</v>
      </c>
      <c r="T1317" s="30">
        <v>1545</v>
      </c>
      <c r="AB1317" s="33" t="e">
        <f>#N/A</f>
        <v>#N/A</v>
      </c>
      <c r="AC1317" s="30">
        <v>2100</v>
      </c>
      <c r="AD1317" s="30" t="e">
        <f>#N/A</f>
        <v>#N/A</v>
      </c>
      <c r="AE1317" s="34">
        <v>0.92</v>
      </c>
      <c r="AG1317" s="30" t="e">
        <f>#N/A</f>
        <v>#N/A</v>
      </c>
      <c r="AH1317" s="30" t="e">
        <f>#N/A</f>
        <v>#N/A</v>
      </c>
      <c r="AI1317" s="30">
        <v>5782</v>
      </c>
      <c r="AJ1317" s="30">
        <v>5782</v>
      </c>
      <c r="AK1317" s="26" t="s">
        <v>139</v>
      </c>
      <c r="AL1317" s="26">
        <v>25</v>
      </c>
      <c r="AM1317" s="26" t="s">
        <v>2598</v>
      </c>
      <c r="AU1317" s="26" t="s">
        <v>1526</v>
      </c>
      <c r="AV1317" s="126" t="s">
        <v>2914</v>
      </c>
      <c r="AW1317" s="126" t="s">
        <v>2915</v>
      </c>
      <c r="BB1317" s="26" t="s">
        <v>2577</v>
      </c>
      <c r="BC1317" s="26" t="s">
        <v>2442</v>
      </c>
      <c r="BD1317" s="37">
        <v>44036</v>
      </c>
      <c r="BE1317" s="30">
        <v>34930</v>
      </c>
      <c r="BF1317" s="30">
        <v>35641</v>
      </c>
      <c r="BG1317" s="37" t="s">
        <v>2443</v>
      </c>
      <c r="BI1317" s="37"/>
      <c r="BJ1317" s="37"/>
      <c r="BK1317" s="37"/>
      <c r="BL1317" s="37"/>
      <c r="BM1317" s="37"/>
      <c r="BN1317" s="26"/>
      <c r="BO1317" s="26"/>
      <c r="BP1317" s="26"/>
      <c r="BQ1317" s="38"/>
      <c r="BR1317" s="26"/>
      <c r="BS1317" s="26"/>
      <c r="BT1317" s="26"/>
      <c r="BU1317" s="26"/>
      <c r="BV1317" s="39"/>
    </row>
    <row r="1318" spans="1:74" ht="15" customHeight="1">
      <c r="A1318" s="26">
        <v>2020</v>
      </c>
      <c r="B1318" s="26">
        <v>1314</v>
      </c>
      <c r="C1318" s="26" t="s">
        <v>129</v>
      </c>
      <c r="D1318" s="26" t="s">
        <v>2433</v>
      </c>
      <c r="E1318" s="26" t="s">
        <v>2434</v>
      </c>
      <c r="F1318" s="27">
        <v>43978</v>
      </c>
      <c r="G1318" s="107" t="s">
        <v>2952</v>
      </c>
      <c r="H1318" s="26" t="s">
        <v>1402</v>
      </c>
      <c r="I1318" s="26" t="s">
        <v>1402</v>
      </c>
      <c r="J1318" s="28" t="s">
        <v>2953</v>
      </c>
      <c r="K1318" s="26" t="s">
        <v>2574</v>
      </c>
      <c r="L1318" s="26" t="s">
        <v>2437</v>
      </c>
      <c r="M1318" s="26" t="s">
        <v>137</v>
      </c>
      <c r="N1318" s="26" t="s">
        <v>138</v>
      </c>
      <c r="O1318" s="26" t="s">
        <v>138</v>
      </c>
      <c r="Q1318" s="30">
        <v>68</v>
      </c>
      <c r="R1318" s="30">
        <v>4200</v>
      </c>
      <c r="S1318" s="31" t="e">
        <f>#N/A</f>
        <v>#N/A</v>
      </c>
      <c r="T1318" s="30">
        <v>1278</v>
      </c>
      <c r="AB1318" s="33" t="e">
        <f>#N/A</f>
        <v>#N/A</v>
      </c>
      <c r="AC1318" s="30">
        <v>2100</v>
      </c>
      <c r="AD1318" s="30" t="e">
        <f>#N/A</f>
        <v>#N/A</v>
      </c>
      <c r="AE1318" s="34">
        <v>0.92</v>
      </c>
      <c r="AG1318" s="30" t="e">
        <f>#N/A</f>
        <v>#N/A</v>
      </c>
      <c r="AH1318" s="30" t="e">
        <f>#N/A</f>
        <v>#N/A</v>
      </c>
      <c r="AI1318" s="30">
        <v>4260</v>
      </c>
      <c r="AJ1318" s="30">
        <v>4260</v>
      </c>
      <c r="AK1318" s="26" t="s">
        <v>139</v>
      </c>
      <c r="AL1318" s="26">
        <v>25</v>
      </c>
      <c r="AM1318" s="26" t="s">
        <v>2598</v>
      </c>
      <c r="AU1318" s="26" t="s">
        <v>1526</v>
      </c>
      <c r="AV1318" s="126" t="s">
        <v>2914</v>
      </c>
      <c r="AW1318" s="126" t="s">
        <v>2915</v>
      </c>
      <c r="BB1318" s="26" t="s">
        <v>2577</v>
      </c>
      <c r="BC1318" s="26" t="s">
        <v>2442</v>
      </c>
      <c r="BD1318" s="37">
        <v>44036</v>
      </c>
      <c r="BE1318" s="30">
        <v>34930</v>
      </c>
      <c r="BF1318" s="30">
        <v>35641</v>
      </c>
      <c r="BG1318" s="37" t="s">
        <v>2443</v>
      </c>
      <c r="BI1318" s="37"/>
      <c r="BJ1318" s="37"/>
      <c r="BK1318" s="37"/>
      <c r="BL1318" s="37"/>
      <c r="BM1318" s="37"/>
      <c r="BN1318" s="26"/>
      <c r="BO1318" s="26"/>
      <c r="BP1318" s="26"/>
      <c r="BQ1318" s="38"/>
      <c r="BR1318" s="26"/>
      <c r="BS1318" s="26"/>
      <c r="BT1318" s="26"/>
      <c r="BU1318" s="26"/>
      <c r="BV1318" s="39"/>
    </row>
    <row r="1319" spans="1:74" ht="15" customHeight="1">
      <c r="A1319" s="26">
        <v>2020</v>
      </c>
      <c r="B1319" s="26">
        <v>1315</v>
      </c>
      <c r="C1319" s="26" t="s">
        <v>129</v>
      </c>
      <c r="D1319" s="26" t="s">
        <v>2433</v>
      </c>
      <c r="E1319" s="26" t="s">
        <v>2434</v>
      </c>
      <c r="F1319" s="27">
        <v>43978</v>
      </c>
      <c r="G1319" s="107" t="s">
        <v>2954</v>
      </c>
      <c r="H1319" s="26" t="s">
        <v>1402</v>
      </c>
      <c r="I1319" s="26" t="s">
        <v>1402</v>
      </c>
      <c r="J1319" s="28" t="s">
        <v>2955</v>
      </c>
      <c r="K1319" s="26" t="s">
        <v>2574</v>
      </c>
      <c r="L1319" s="26" t="s">
        <v>2437</v>
      </c>
      <c r="M1319" s="26" t="s">
        <v>137</v>
      </c>
      <c r="N1319" s="26" t="s">
        <v>138</v>
      </c>
      <c r="O1319" s="26" t="s">
        <v>138</v>
      </c>
      <c r="Q1319" s="30">
        <v>71</v>
      </c>
      <c r="R1319" s="30">
        <v>4540</v>
      </c>
      <c r="S1319" s="31" t="e">
        <f>#N/A</f>
        <v>#N/A</v>
      </c>
      <c r="T1319" s="30">
        <v>1275</v>
      </c>
      <c r="AB1319" s="33" t="e">
        <f>#N/A</f>
        <v>#N/A</v>
      </c>
      <c r="AC1319" s="30">
        <v>2100</v>
      </c>
      <c r="AD1319" s="30" t="e">
        <f>#N/A</f>
        <v>#N/A</v>
      </c>
      <c r="AE1319" s="34">
        <v>0.98</v>
      </c>
      <c r="AG1319" s="30" t="e">
        <f>#N/A</f>
        <v>#N/A</v>
      </c>
      <c r="AH1319" s="30" t="e">
        <f>#N/A</f>
        <v>#N/A</v>
      </c>
      <c r="AI1319" s="30">
        <v>4605</v>
      </c>
      <c r="AJ1319" s="30">
        <v>4605</v>
      </c>
      <c r="AK1319" s="26" t="s">
        <v>139</v>
      </c>
      <c r="AL1319" s="26">
        <v>25</v>
      </c>
      <c r="AM1319" s="26" t="s">
        <v>2598</v>
      </c>
      <c r="AU1319" s="26" t="s">
        <v>1526</v>
      </c>
      <c r="AV1319" s="126" t="s">
        <v>2914</v>
      </c>
      <c r="AW1319" s="126" t="s">
        <v>2915</v>
      </c>
      <c r="BB1319" s="26" t="s">
        <v>2577</v>
      </c>
      <c r="BC1319" s="26" t="s">
        <v>2442</v>
      </c>
      <c r="BD1319" s="37">
        <v>44036</v>
      </c>
      <c r="BE1319" s="30">
        <v>34930</v>
      </c>
      <c r="BF1319" s="30">
        <v>35641</v>
      </c>
      <c r="BG1319" s="37" t="s">
        <v>2443</v>
      </c>
      <c r="BI1319" s="37"/>
      <c r="BJ1319" s="37"/>
      <c r="BK1319" s="37"/>
      <c r="BL1319" s="37"/>
      <c r="BM1319" s="37"/>
      <c r="BN1319" s="26"/>
      <c r="BO1319" s="26"/>
      <c r="BP1319" s="26"/>
      <c r="BQ1319" s="38"/>
      <c r="BR1319" s="26"/>
      <c r="BS1319" s="26"/>
      <c r="BT1319" s="26"/>
      <c r="BU1319" s="26"/>
      <c r="BV1319" s="39"/>
    </row>
    <row r="1320" spans="1:74" ht="15" customHeight="1">
      <c r="A1320" s="26">
        <v>2020</v>
      </c>
      <c r="B1320" s="26">
        <v>1316</v>
      </c>
      <c r="C1320" s="26" t="s">
        <v>129</v>
      </c>
      <c r="D1320" s="26" t="s">
        <v>2433</v>
      </c>
      <c r="E1320" s="26" t="s">
        <v>2434</v>
      </c>
      <c r="F1320" s="27">
        <v>43978</v>
      </c>
      <c r="G1320" s="107" t="s">
        <v>2956</v>
      </c>
      <c r="H1320" s="26" t="s">
        <v>1402</v>
      </c>
      <c r="I1320" s="26" t="s">
        <v>1402</v>
      </c>
      <c r="J1320" s="28" t="s">
        <v>2957</v>
      </c>
      <c r="K1320" s="26" t="s">
        <v>2574</v>
      </c>
      <c r="L1320" s="26" t="s">
        <v>2437</v>
      </c>
      <c r="M1320" s="26" t="s">
        <v>137</v>
      </c>
      <c r="N1320" s="26" t="s">
        <v>138</v>
      </c>
      <c r="O1320" s="26" t="s">
        <v>138</v>
      </c>
      <c r="Q1320" s="30">
        <v>62</v>
      </c>
      <c r="R1320" s="30">
        <v>2530</v>
      </c>
      <c r="S1320" s="31" t="e">
        <f>#N/A</f>
        <v>#N/A</v>
      </c>
      <c r="T1320" s="30">
        <v>499</v>
      </c>
      <c r="AB1320" s="33" t="e">
        <f>#N/A</f>
        <v>#N/A</v>
      </c>
      <c r="AC1320" s="30">
        <v>2100</v>
      </c>
      <c r="AD1320" s="30" t="e">
        <f>#N/A</f>
        <v>#N/A</v>
      </c>
      <c r="AE1320" s="34">
        <v>0.98</v>
      </c>
      <c r="AG1320" s="30" t="e">
        <f>#N/A</f>
        <v>#N/A</v>
      </c>
      <c r="AH1320" s="30" t="e">
        <f>#N/A</f>
        <v>#N/A</v>
      </c>
      <c r="AI1320" s="30">
        <v>2566</v>
      </c>
      <c r="AJ1320" s="30">
        <v>2566</v>
      </c>
      <c r="AK1320" s="26" t="s">
        <v>139</v>
      </c>
      <c r="AL1320" s="26">
        <v>25</v>
      </c>
      <c r="AM1320" s="26" t="s">
        <v>2598</v>
      </c>
      <c r="AU1320" s="26" t="s">
        <v>1526</v>
      </c>
      <c r="AV1320" s="126" t="s">
        <v>2914</v>
      </c>
      <c r="AW1320" s="126" t="s">
        <v>2915</v>
      </c>
      <c r="BB1320" s="26" t="s">
        <v>2577</v>
      </c>
      <c r="BC1320" s="26" t="s">
        <v>2442</v>
      </c>
      <c r="BD1320" s="37">
        <v>44036</v>
      </c>
      <c r="BE1320" s="30">
        <v>34930</v>
      </c>
      <c r="BF1320" s="30">
        <v>35641</v>
      </c>
      <c r="BG1320" s="37" t="s">
        <v>2443</v>
      </c>
      <c r="BI1320" s="37"/>
      <c r="BJ1320" s="37"/>
      <c r="BK1320" s="37"/>
      <c r="BL1320" s="37"/>
      <c r="BM1320" s="37"/>
      <c r="BN1320" s="26"/>
      <c r="BO1320" s="26"/>
      <c r="BP1320" s="26"/>
      <c r="BQ1320" s="38"/>
      <c r="BR1320" s="26"/>
      <c r="BS1320" s="26"/>
      <c r="BT1320" s="26"/>
      <c r="BU1320" s="26"/>
      <c r="BV1320" s="39"/>
    </row>
    <row r="1321" spans="1:74" ht="15" customHeight="1">
      <c r="A1321" s="26">
        <v>2020</v>
      </c>
      <c r="B1321" s="26">
        <v>1317</v>
      </c>
      <c r="C1321" s="26" t="s">
        <v>129</v>
      </c>
      <c r="D1321" s="26" t="s">
        <v>2433</v>
      </c>
      <c r="E1321" s="26" t="s">
        <v>2434</v>
      </c>
      <c r="F1321" s="27">
        <v>43978</v>
      </c>
      <c r="G1321" s="107" t="s">
        <v>2958</v>
      </c>
      <c r="H1321" s="26" t="s">
        <v>1402</v>
      </c>
      <c r="I1321" s="26" t="s">
        <v>1402</v>
      </c>
      <c r="J1321" s="28" t="s">
        <v>2959</v>
      </c>
      <c r="K1321" s="26" t="s">
        <v>2574</v>
      </c>
      <c r="L1321" s="26" t="s">
        <v>2437</v>
      </c>
      <c r="M1321" s="26" t="s">
        <v>137</v>
      </c>
      <c r="N1321" s="26" t="s">
        <v>138</v>
      </c>
      <c r="O1321" s="26" t="s">
        <v>138</v>
      </c>
      <c r="Q1321" s="30">
        <v>66</v>
      </c>
      <c r="R1321" s="30">
        <v>3880</v>
      </c>
      <c r="S1321" s="31" t="e">
        <f>#N/A</f>
        <v>#N/A</v>
      </c>
      <c r="T1321" s="30">
        <v>1042</v>
      </c>
      <c r="AB1321" s="33" t="e">
        <f>#N/A</f>
        <v>#N/A</v>
      </c>
      <c r="AC1321" s="30">
        <v>2100</v>
      </c>
      <c r="AD1321" s="30" t="e">
        <f>#N/A</f>
        <v>#N/A</v>
      </c>
      <c r="AE1321" s="34">
        <v>0.94</v>
      </c>
      <c r="AG1321" s="30" t="e">
        <f>#N/A</f>
        <v>#N/A</v>
      </c>
      <c r="AH1321" s="30" t="e">
        <f>#N/A</f>
        <v>#N/A</v>
      </c>
      <c r="AI1321" s="30">
        <v>3935</v>
      </c>
      <c r="AJ1321" s="30">
        <v>3935</v>
      </c>
      <c r="AK1321" s="26" t="s">
        <v>139</v>
      </c>
      <c r="AL1321" s="26">
        <v>25</v>
      </c>
      <c r="AM1321" s="26" t="s">
        <v>2598</v>
      </c>
      <c r="AU1321" s="26" t="s">
        <v>1526</v>
      </c>
      <c r="AV1321" s="126" t="s">
        <v>2914</v>
      </c>
      <c r="AW1321" s="126" t="s">
        <v>2915</v>
      </c>
      <c r="BB1321" s="26" t="s">
        <v>2577</v>
      </c>
      <c r="BC1321" s="26" t="s">
        <v>2442</v>
      </c>
      <c r="BD1321" s="37">
        <v>44036</v>
      </c>
      <c r="BE1321" s="30">
        <v>34930</v>
      </c>
      <c r="BF1321" s="30">
        <v>35641</v>
      </c>
      <c r="BG1321" s="37" t="s">
        <v>2443</v>
      </c>
      <c r="BI1321" s="37"/>
      <c r="BJ1321" s="37"/>
      <c r="BK1321" s="37"/>
      <c r="BL1321" s="37"/>
      <c r="BM1321" s="37"/>
      <c r="BN1321" s="26"/>
      <c r="BO1321" s="26"/>
      <c r="BP1321" s="26"/>
      <c r="BQ1321" s="38"/>
      <c r="BR1321" s="26"/>
      <c r="BS1321" s="26"/>
      <c r="BT1321" s="26"/>
      <c r="BU1321" s="26"/>
      <c r="BV1321" s="39"/>
    </row>
    <row r="1322" spans="1:74" ht="15" customHeight="1">
      <c r="A1322" s="26">
        <v>2020</v>
      </c>
      <c r="B1322" s="26">
        <v>1318</v>
      </c>
      <c r="C1322" s="26" t="s">
        <v>129</v>
      </c>
      <c r="D1322" s="26" t="s">
        <v>2433</v>
      </c>
      <c r="E1322" s="26" t="s">
        <v>2434</v>
      </c>
      <c r="F1322" s="27">
        <v>43978</v>
      </c>
      <c r="G1322" s="107" t="s">
        <v>2960</v>
      </c>
      <c r="H1322" s="26" t="s">
        <v>1402</v>
      </c>
      <c r="I1322" s="26" t="s">
        <v>1402</v>
      </c>
      <c r="J1322" s="28" t="s">
        <v>2961</v>
      </c>
      <c r="K1322" s="26" t="s">
        <v>2574</v>
      </c>
      <c r="L1322" s="26" t="s">
        <v>2437</v>
      </c>
      <c r="M1322" s="26" t="s">
        <v>137</v>
      </c>
      <c r="N1322" s="26" t="s">
        <v>138</v>
      </c>
      <c r="O1322" s="26" t="s">
        <v>138</v>
      </c>
      <c r="Q1322" s="30">
        <v>71</v>
      </c>
      <c r="R1322" s="30">
        <v>4660</v>
      </c>
      <c r="S1322" s="31" t="e">
        <f>#N/A</f>
        <v>#N/A</v>
      </c>
      <c r="T1322" s="30">
        <v>1304</v>
      </c>
      <c r="AB1322" s="33" t="e">
        <f>#N/A</f>
        <v>#N/A</v>
      </c>
      <c r="AC1322" s="30">
        <v>2100</v>
      </c>
      <c r="AD1322" s="30" t="e">
        <f>#N/A</f>
        <v>#N/A</v>
      </c>
      <c r="AE1322" s="34">
        <v>0.94</v>
      </c>
      <c r="AG1322" s="30" t="e">
        <f>#N/A</f>
        <v>#N/A</v>
      </c>
      <c r="AH1322" s="30" t="e">
        <f>#N/A</f>
        <v>#N/A</v>
      </c>
      <c r="AI1322" s="30">
        <v>4727</v>
      </c>
      <c r="AJ1322" s="30">
        <v>4727</v>
      </c>
      <c r="AK1322" s="26" t="s">
        <v>139</v>
      </c>
      <c r="AL1322" s="26">
        <v>25</v>
      </c>
      <c r="AM1322" s="26" t="s">
        <v>2598</v>
      </c>
      <c r="AU1322" s="26" t="s">
        <v>1526</v>
      </c>
      <c r="AV1322" s="126" t="s">
        <v>2914</v>
      </c>
      <c r="AW1322" s="126" t="s">
        <v>2915</v>
      </c>
      <c r="BB1322" s="26" t="s">
        <v>2577</v>
      </c>
      <c r="BC1322" s="26" t="s">
        <v>2442</v>
      </c>
      <c r="BD1322" s="37">
        <v>44036</v>
      </c>
      <c r="BE1322" s="30">
        <v>34930</v>
      </c>
      <c r="BF1322" s="30">
        <v>35641</v>
      </c>
      <c r="BG1322" s="37" t="s">
        <v>2443</v>
      </c>
      <c r="BI1322" s="37"/>
      <c r="BJ1322" s="37"/>
      <c r="BK1322" s="37"/>
      <c r="BL1322" s="37"/>
      <c r="BM1322" s="37"/>
      <c r="BN1322" s="26"/>
      <c r="BO1322" s="26"/>
      <c r="BP1322" s="26"/>
      <c r="BQ1322" s="38"/>
      <c r="BR1322" s="26"/>
      <c r="BS1322" s="26"/>
      <c r="BT1322" s="26"/>
      <c r="BU1322" s="26"/>
      <c r="BV1322" s="39"/>
    </row>
    <row r="1323" spans="1:74" ht="15" customHeight="1">
      <c r="A1323" s="26">
        <v>2020</v>
      </c>
      <c r="B1323" s="26">
        <v>1319</v>
      </c>
      <c r="C1323" s="26" t="s">
        <v>129</v>
      </c>
      <c r="D1323" s="26" t="s">
        <v>2433</v>
      </c>
      <c r="E1323" s="26" t="s">
        <v>2434</v>
      </c>
      <c r="F1323" s="27">
        <v>43978</v>
      </c>
      <c r="G1323" s="107" t="s">
        <v>2962</v>
      </c>
      <c r="H1323" s="26" t="s">
        <v>1402</v>
      </c>
      <c r="I1323" s="26" t="s">
        <v>1402</v>
      </c>
      <c r="J1323" s="28" t="s">
        <v>2963</v>
      </c>
      <c r="K1323" s="26" t="s">
        <v>2574</v>
      </c>
      <c r="L1323" s="26" t="s">
        <v>2437</v>
      </c>
      <c r="M1323" s="26" t="s">
        <v>137</v>
      </c>
      <c r="N1323" s="26" t="s">
        <v>138</v>
      </c>
      <c r="O1323" s="26" t="s">
        <v>138</v>
      </c>
      <c r="Q1323" s="30">
        <v>75</v>
      </c>
      <c r="R1323" s="30">
        <v>5050</v>
      </c>
      <c r="S1323" s="31" t="e">
        <f>#N/A</f>
        <v>#N/A</v>
      </c>
      <c r="T1323" s="30">
        <v>1303</v>
      </c>
      <c r="AB1323" s="33" t="e">
        <f>#N/A</f>
        <v>#N/A</v>
      </c>
      <c r="AC1323" s="30">
        <v>2100</v>
      </c>
      <c r="AD1323" s="30" t="e">
        <f>#N/A</f>
        <v>#N/A</v>
      </c>
      <c r="AE1323" s="34">
        <v>0.93</v>
      </c>
      <c r="AG1323" s="30" t="e">
        <f>#N/A</f>
        <v>#N/A</v>
      </c>
      <c r="AH1323" s="30" t="e">
        <f>#N/A</f>
        <v>#N/A</v>
      </c>
      <c r="AI1323" s="30">
        <v>5122</v>
      </c>
      <c r="AJ1323" s="30">
        <v>5122</v>
      </c>
      <c r="AK1323" s="26" t="s">
        <v>139</v>
      </c>
      <c r="AL1323" s="26">
        <v>25</v>
      </c>
      <c r="AM1323" s="26" t="s">
        <v>2598</v>
      </c>
      <c r="AU1323" s="26" t="s">
        <v>1526</v>
      </c>
      <c r="AV1323" s="126" t="s">
        <v>2914</v>
      </c>
      <c r="AW1323" s="126" t="s">
        <v>2915</v>
      </c>
      <c r="BB1323" s="26" t="s">
        <v>2577</v>
      </c>
      <c r="BC1323" s="26" t="s">
        <v>2442</v>
      </c>
      <c r="BD1323" s="37">
        <v>44036</v>
      </c>
      <c r="BE1323" s="30">
        <v>34930</v>
      </c>
      <c r="BF1323" s="30">
        <v>35641</v>
      </c>
      <c r="BG1323" s="37" t="s">
        <v>2443</v>
      </c>
      <c r="BI1323" s="37"/>
      <c r="BJ1323" s="37"/>
      <c r="BK1323" s="37"/>
      <c r="BL1323" s="37"/>
      <c r="BM1323" s="37"/>
      <c r="BN1323" s="26"/>
      <c r="BO1323" s="26"/>
      <c r="BP1323" s="26"/>
      <c r="BQ1323" s="38"/>
      <c r="BR1323" s="26"/>
      <c r="BS1323" s="26"/>
      <c r="BT1323" s="26"/>
      <c r="BU1323" s="26"/>
      <c r="BV1323" s="39"/>
    </row>
    <row r="1324" spans="1:74" ht="15" customHeight="1">
      <c r="A1324" s="26">
        <v>2020</v>
      </c>
      <c r="B1324" s="26">
        <v>1320</v>
      </c>
      <c r="C1324" s="26" t="s">
        <v>129</v>
      </c>
      <c r="D1324" s="26" t="s">
        <v>2433</v>
      </c>
      <c r="E1324" s="26" t="s">
        <v>2434</v>
      </c>
      <c r="F1324" s="27">
        <v>43978</v>
      </c>
      <c r="G1324" s="107" t="s">
        <v>2964</v>
      </c>
      <c r="H1324" s="26" t="s">
        <v>1402</v>
      </c>
      <c r="I1324" s="26" t="s">
        <v>1402</v>
      </c>
      <c r="J1324" s="28" t="s">
        <v>2965</v>
      </c>
      <c r="K1324" s="26" t="s">
        <v>2574</v>
      </c>
      <c r="L1324" s="26" t="s">
        <v>2437</v>
      </c>
      <c r="M1324" s="26" t="s">
        <v>137</v>
      </c>
      <c r="N1324" s="26" t="s">
        <v>138</v>
      </c>
      <c r="O1324" s="26" t="s">
        <v>138</v>
      </c>
      <c r="Q1324" s="30">
        <v>68</v>
      </c>
      <c r="R1324" s="30">
        <v>4010</v>
      </c>
      <c r="S1324" s="31" t="e">
        <f>#N/A</f>
        <v>#N/A</v>
      </c>
      <c r="T1324" s="30">
        <v>1126</v>
      </c>
      <c r="AB1324" s="33" t="e">
        <f>#N/A</f>
        <v>#N/A</v>
      </c>
      <c r="AC1324" s="30">
        <v>2100</v>
      </c>
      <c r="AD1324" s="30" t="e">
        <f>#N/A</f>
        <v>#N/A</v>
      </c>
      <c r="AE1324" s="34">
        <v>0.93</v>
      </c>
      <c r="AG1324" s="30" t="e">
        <f>#N/A</f>
        <v>#N/A</v>
      </c>
      <c r="AH1324" s="30" t="e">
        <f>#N/A</f>
        <v>#N/A</v>
      </c>
      <c r="AI1324" s="30">
        <v>4067</v>
      </c>
      <c r="AJ1324" s="30">
        <v>4067</v>
      </c>
      <c r="AK1324" s="26" t="s">
        <v>139</v>
      </c>
      <c r="AL1324" s="26">
        <v>25</v>
      </c>
      <c r="AM1324" s="26" t="s">
        <v>2598</v>
      </c>
      <c r="AU1324" s="26" t="s">
        <v>1526</v>
      </c>
      <c r="AV1324" s="126" t="s">
        <v>2914</v>
      </c>
      <c r="AW1324" s="126" t="s">
        <v>2915</v>
      </c>
      <c r="BB1324" s="26" t="s">
        <v>2577</v>
      </c>
      <c r="BC1324" s="26" t="s">
        <v>2442</v>
      </c>
      <c r="BD1324" s="37">
        <v>44036</v>
      </c>
      <c r="BE1324" s="30">
        <v>34930</v>
      </c>
      <c r="BF1324" s="30">
        <v>35641</v>
      </c>
      <c r="BG1324" s="37" t="s">
        <v>2443</v>
      </c>
      <c r="BI1324" s="37"/>
      <c r="BJ1324" s="37"/>
      <c r="BK1324" s="37"/>
      <c r="BL1324" s="37"/>
      <c r="BM1324" s="37"/>
      <c r="BN1324" s="26"/>
      <c r="BO1324" s="26"/>
      <c r="BP1324" s="26"/>
      <c r="BQ1324" s="38"/>
      <c r="BR1324" s="26"/>
      <c r="BS1324" s="26"/>
      <c r="BT1324" s="26"/>
      <c r="BU1324" s="26"/>
      <c r="BV1324" s="39"/>
    </row>
    <row r="1325" spans="1:74" ht="15" customHeight="1">
      <c r="A1325" s="26">
        <v>2020</v>
      </c>
      <c r="B1325" s="26">
        <v>1321</v>
      </c>
      <c r="C1325" s="26" t="s">
        <v>129</v>
      </c>
      <c r="D1325" s="26" t="s">
        <v>2433</v>
      </c>
      <c r="E1325" s="26" t="s">
        <v>2434</v>
      </c>
      <c r="F1325" s="27">
        <v>43978</v>
      </c>
      <c r="G1325" s="107" t="s">
        <v>2966</v>
      </c>
      <c r="H1325" s="26" t="s">
        <v>1402</v>
      </c>
      <c r="I1325" s="26" t="s">
        <v>1402</v>
      </c>
      <c r="J1325" s="28" t="s">
        <v>2967</v>
      </c>
      <c r="K1325" s="26" t="s">
        <v>2574</v>
      </c>
      <c r="L1325" s="26" t="s">
        <v>2437</v>
      </c>
      <c r="M1325" s="26" t="s">
        <v>137</v>
      </c>
      <c r="N1325" s="26" t="s">
        <v>138</v>
      </c>
      <c r="O1325" s="26" t="s">
        <v>138</v>
      </c>
      <c r="Q1325" s="30">
        <v>73</v>
      </c>
      <c r="R1325" s="30">
        <v>5550</v>
      </c>
      <c r="S1325" s="31" t="e">
        <f>#N/A</f>
        <v>#N/A</v>
      </c>
      <c r="T1325" s="30">
        <v>1558</v>
      </c>
      <c r="AB1325" s="33" t="e">
        <f>#N/A</f>
        <v>#N/A</v>
      </c>
      <c r="AC1325" s="30">
        <v>2100</v>
      </c>
      <c r="AD1325" s="30" t="e">
        <f>#N/A</f>
        <v>#N/A</v>
      </c>
      <c r="AE1325" s="34">
        <v>0.98</v>
      </c>
      <c r="AG1325" s="30" t="e">
        <f>#N/A</f>
        <v>#N/A</v>
      </c>
      <c r="AH1325" s="30" t="e">
        <f>#N/A</f>
        <v>#N/A</v>
      </c>
      <c r="AI1325" s="30">
        <v>5629</v>
      </c>
      <c r="AJ1325" s="30">
        <v>5629</v>
      </c>
      <c r="AK1325" s="26" t="s">
        <v>139</v>
      </c>
      <c r="AL1325" s="26">
        <v>25</v>
      </c>
      <c r="AM1325" s="26" t="s">
        <v>2598</v>
      </c>
      <c r="AU1325" s="26" t="s">
        <v>1526</v>
      </c>
      <c r="AV1325" s="126" t="s">
        <v>2914</v>
      </c>
      <c r="AW1325" s="126" t="s">
        <v>2915</v>
      </c>
      <c r="BB1325" s="26" t="s">
        <v>2577</v>
      </c>
      <c r="BC1325" s="26" t="s">
        <v>2442</v>
      </c>
      <c r="BD1325" s="37">
        <v>44036</v>
      </c>
      <c r="BE1325" s="30">
        <v>34930</v>
      </c>
      <c r="BF1325" s="30">
        <v>35641</v>
      </c>
      <c r="BG1325" s="37" t="s">
        <v>2443</v>
      </c>
      <c r="BI1325" s="37"/>
      <c r="BJ1325" s="37"/>
      <c r="BK1325" s="37"/>
      <c r="BL1325" s="37"/>
      <c r="BM1325" s="37"/>
      <c r="BN1325" s="26"/>
      <c r="BO1325" s="26"/>
      <c r="BP1325" s="26"/>
      <c r="BQ1325" s="38"/>
      <c r="BR1325" s="26"/>
      <c r="BS1325" s="26"/>
      <c r="BT1325" s="26"/>
      <c r="BU1325" s="26"/>
      <c r="BV1325" s="39"/>
    </row>
    <row r="1326" spans="1:74" ht="15" customHeight="1">
      <c r="A1326" s="26">
        <v>2020</v>
      </c>
      <c r="B1326" s="26">
        <v>1322</v>
      </c>
      <c r="C1326" s="26" t="s">
        <v>129</v>
      </c>
      <c r="D1326" s="26" t="s">
        <v>2433</v>
      </c>
      <c r="E1326" s="26" t="s">
        <v>2434</v>
      </c>
      <c r="F1326" s="27">
        <v>43978</v>
      </c>
      <c r="G1326" s="107" t="s">
        <v>2968</v>
      </c>
      <c r="H1326" s="26" t="s">
        <v>1402</v>
      </c>
      <c r="I1326" s="26" t="s">
        <v>1402</v>
      </c>
      <c r="J1326" s="28" t="s">
        <v>2969</v>
      </c>
      <c r="K1326" s="26" t="s">
        <v>2574</v>
      </c>
      <c r="L1326" s="26" t="s">
        <v>2437</v>
      </c>
      <c r="M1326" s="26" t="s">
        <v>137</v>
      </c>
      <c r="N1326" s="26" t="s">
        <v>138</v>
      </c>
      <c r="O1326" s="26" t="s">
        <v>138</v>
      </c>
      <c r="Q1326" s="30">
        <v>71</v>
      </c>
      <c r="R1326" s="30">
        <v>4820</v>
      </c>
      <c r="S1326" s="31" t="e">
        <f>#N/A</f>
        <v>#N/A</v>
      </c>
      <c r="T1326" s="30">
        <v>1457</v>
      </c>
      <c r="AB1326" s="33" t="e">
        <f>#N/A</f>
        <v>#N/A</v>
      </c>
      <c r="AC1326" s="30">
        <v>2100</v>
      </c>
      <c r="AD1326" s="30" t="e">
        <f>#N/A</f>
        <v>#N/A</v>
      </c>
      <c r="AE1326" s="34">
        <v>0.98</v>
      </c>
      <c r="AG1326" s="30" t="e">
        <f>#N/A</f>
        <v>#N/A</v>
      </c>
      <c r="AH1326" s="30" t="e">
        <f>#N/A</f>
        <v>#N/A</v>
      </c>
      <c r="AI1326" s="30">
        <v>4889</v>
      </c>
      <c r="AJ1326" s="30">
        <v>4889</v>
      </c>
      <c r="AK1326" s="26" t="s">
        <v>139</v>
      </c>
      <c r="AL1326" s="26">
        <v>25</v>
      </c>
      <c r="AM1326" s="26" t="s">
        <v>2598</v>
      </c>
      <c r="AU1326" s="26" t="s">
        <v>1526</v>
      </c>
      <c r="AV1326" s="126" t="s">
        <v>2914</v>
      </c>
      <c r="AW1326" s="126" t="s">
        <v>2915</v>
      </c>
      <c r="BB1326" s="26" t="s">
        <v>2577</v>
      </c>
      <c r="BC1326" s="26" t="s">
        <v>2442</v>
      </c>
      <c r="BD1326" s="37">
        <v>44036</v>
      </c>
      <c r="BE1326" s="30">
        <v>34930</v>
      </c>
      <c r="BF1326" s="30">
        <v>35641</v>
      </c>
      <c r="BG1326" s="37" t="s">
        <v>2443</v>
      </c>
      <c r="BI1326" s="37"/>
      <c r="BJ1326" s="37"/>
      <c r="BK1326" s="37"/>
      <c r="BL1326" s="37"/>
      <c r="BM1326" s="37"/>
      <c r="BN1326" s="26"/>
      <c r="BO1326" s="26"/>
      <c r="BP1326" s="26"/>
      <c r="BQ1326" s="38"/>
      <c r="BR1326" s="26"/>
      <c r="BS1326" s="26"/>
      <c r="BT1326" s="26"/>
      <c r="BU1326" s="26"/>
      <c r="BV1326" s="39"/>
    </row>
    <row r="1327" spans="1:74" ht="15" customHeight="1">
      <c r="A1327" s="26">
        <v>2020</v>
      </c>
      <c r="B1327" s="26">
        <v>1323</v>
      </c>
      <c r="C1327" s="26" t="s">
        <v>129</v>
      </c>
      <c r="D1327" s="26" t="s">
        <v>2433</v>
      </c>
      <c r="E1327" s="26" t="s">
        <v>2434</v>
      </c>
      <c r="F1327" s="27">
        <v>43978</v>
      </c>
      <c r="G1327" s="107" t="s">
        <v>2970</v>
      </c>
      <c r="H1327" s="26" t="s">
        <v>1402</v>
      </c>
      <c r="I1327" s="26" t="s">
        <v>1402</v>
      </c>
      <c r="J1327" s="28" t="s">
        <v>2971</v>
      </c>
      <c r="K1327" s="26" t="s">
        <v>2574</v>
      </c>
      <c r="L1327" s="26" t="s">
        <v>2437</v>
      </c>
      <c r="M1327" s="26" t="s">
        <v>137</v>
      </c>
      <c r="N1327" s="26" t="s">
        <v>138</v>
      </c>
      <c r="O1327" s="26" t="s">
        <v>138</v>
      </c>
      <c r="Q1327" s="30">
        <v>74</v>
      </c>
      <c r="R1327" s="30">
        <v>4720</v>
      </c>
      <c r="S1327" s="31" t="e">
        <f>#N/A</f>
        <v>#N/A</v>
      </c>
      <c r="T1327" s="30">
        <v>1285</v>
      </c>
      <c r="AB1327" s="33" t="e">
        <f>#N/A</f>
        <v>#N/A</v>
      </c>
      <c r="AC1327" s="30">
        <v>2100</v>
      </c>
      <c r="AD1327" s="30" t="e">
        <f>#N/A</f>
        <v>#N/A</v>
      </c>
      <c r="AE1327" s="34">
        <v>0.94</v>
      </c>
      <c r="AG1327" s="30" t="e">
        <f>#N/A</f>
        <v>#N/A</v>
      </c>
      <c r="AH1327" s="30" t="e">
        <f>#N/A</f>
        <v>#N/A</v>
      </c>
      <c r="AI1327" s="30">
        <v>4787</v>
      </c>
      <c r="AJ1327" s="30">
        <v>4787</v>
      </c>
      <c r="AK1327" s="26" t="s">
        <v>139</v>
      </c>
      <c r="AL1327" s="26">
        <v>25</v>
      </c>
      <c r="AM1327" s="26" t="s">
        <v>2598</v>
      </c>
      <c r="AU1327" s="26" t="s">
        <v>1526</v>
      </c>
      <c r="AV1327" s="126" t="s">
        <v>2914</v>
      </c>
      <c r="AW1327" s="126" t="s">
        <v>2915</v>
      </c>
      <c r="BB1327" s="26" t="s">
        <v>2577</v>
      </c>
      <c r="BC1327" s="26" t="s">
        <v>2442</v>
      </c>
      <c r="BD1327" s="37">
        <v>44036</v>
      </c>
      <c r="BE1327" s="30">
        <v>34930</v>
      </c>
      <c r="BF1327" s="30">
        <v>35641</v>
      </c>
      <c r="BG1327" s="37" t="s">
        <v>2443</v>
      </c>
      <c r="BI1327" s="37"/>
      <c r="BJ1327" s="37"/>
      <c r="BK1327" s="37"/>
      <c r="BL1327" s="37"/>
      <c r="BM1327" s="37"/>
      <c r="BN1327" s="26"/>
      <c r="BO1327" s="26"/>
      <c r="BP1327" s="26"/>
      <c r="BQ1327" s="38"/>
      <c r="BR1327" s="26"/>
      <c r="BS1327" s="26"/>
      <c r="BT1327" s="26"/>
      <c r="BU1327" s="26"/>
      <c r="BV1327" s="39"/>
    </row>
    <row r="1328" spans="1:74" ht="15" customHeight="1" thickBot="1">
      <c r="A1328" s="82">
        <v>2020</v>
      </c>
      <c r="B1328" s="82">
        <v>1324</v>
      </c>
      <c r="C1328" s="82" t="s">
        <v>129</v>
      </c>
      <c r="D1328" s="82" t="s">
        <v>2433</v>
      </c>
      <c r="E1328" s="82" t="s">
        <v>2434</v>
      </c>
      <c r="F1328" s="95">
        <v>43978</v>
      </c>
      <c r="G1328" s="82" t="s">
        <v>2972</v>
      </c>
      <c r="H1328" s="82" t="s">
        <v>1402</v>
      </c>
      <c r="I1328" s="82" t="s">
        <v>1402</v>
      </c>
      <c r="J1328" s="84" t="s">
        <v>2973</v>
      </c>
      <c r="K1328" s="82" t="s">
        <v>2574</v>
      </c>
      <c r="L1328" s="82" t="s">
        <v>2437</v>
      </c>
      <c r="M1328" s="82" t="s">
        <v>137</v>
      </c>
      <c r="N1328" s="82" t="s">
        <v>138</v>
      </c>
      <c r="O1328" s="82" t="s">
        <v>138</v>
      </c>
      <c r="P1328" s="85"/>
      <c r="Q1328" s="63">
        <v>73</v>
      </c>
      <c r="R1328" s="63">
        <v>5230</v>
      </c>
      <c r="S1328" s="86" t="e">
        <f>#N/A</f>
        <v>#N/A</v>
      </c>
      <c r="T1328" s="63">
        <v>1433</v>
      </c>
      <c r="U1328" s="63"/>
      <c r="V1328" s="87"/>
      <c r="W1328" s="63"/>
      <c r="X1328" s="63"/>
      <c r="Y1328" s="63"/>
      <c r="Z1328" s="63"/>
      <c r="AA1328" s="63"/>
      <c r="AB1328" s="88" t="e">
        <f>#N/A</f>
        <v>#N/A</v>
      </c>
      <c r="AC1328" s="63">
        <v>2100</v>
      </c>
      <c r="AD1328" s="63" t="e">
        <f>#N/A</f>
        <v>#N/A</v>
      </c>
      <c r="AE1328" s="89">
        <v>0.94</v>
      </c>
      <c r="AF1328" s="90"/>
      <c r="AG1328" s="63" t="e">
        <f>#N/A</f>
        <v>#N/A</v>
      </c>
      <c r="AH1328" s="63" t="e">
        <f>#N/A</f>
        <v>#N/A</v>
      </c>
      <c r="AI1328" s="63">
        <v>5305</v>
      </c>
      <c r="AJ1328" s="63">
        <v>5305</v>
      </c>
      <c r="AK1328" s="82" t="s">
        <v>139</v>
      </c>
      <c r="AL1328" s="82">
        <v>25</v>
      </c>
      <c r="AM1328" s="82" t="s">
        <v>2598</v>
      </c>
      <c r="AN1328" s="82"/>
      <c r="AO1328" s="63"/>
      <c r="AP1328" s="63"/>
      <c r="AQ1328" s="63"/>
      <c r="AR1328" s="57"/>
      <c r="AS1328" s="63"/>
      <c r="AT1328" s="57"/>
      <c r="AU1328" s="82" t="s">
        <v>1526</v>
      </c>
      <c r="AV1328" s="130" t="s">
        <v>2914</v>
      </c>
      <c r="AW1328" s="130" t="s">
        <v>2915</v>
      </c>
      <c r="AX1328" s="82"/>
      <c r="AY1328" s="82"/>
      <c r="AZ1328" s="82"/>
      <c r="BA1328" s="82"/>
      <c r="BB1328" s="82" t="s">
        <v>2577</v>
      </c>
      <c r="BC1328" s="82" t="s">
        <v>2442</v>
      </c>
      <c r="BD1328" s="83">
        <v>44036</v>
      </c>
      <c r="BE1328" s="63">
        <v>34930</v>
      </c>
      <c r="BF1328" s="63">
        <v>35641</v>
      </c>
      <c r="BG1328" s="83" t="s">
        <v>2443</v>
      </c>
      <c r="BH1328" s="83"/>
      <c r="BI1328" s="83"/>
      <c r="BJ1328" s="83"/>
      <c r="BK1328" s="83"/>
      <c r="BL1328" s="83"/>
      <c r="BM1328" s="83"/>
      <c r="BN1328" s="82"/>
      <c r="BO1328" s="82"/>
      <c r="BP1328" s="82"/>
      <c r="BQ1328" s="91"/>
      <c r="BR1328" s="82"/>
      <c r="BS1328" s="82"/>
      <c r="BT1328" s="82"/>
      <c r="BU1328" s="82"/>
      <c r="BV1328" s="92"/>
    </row>
    <row r="1329" spans="1:74" ht="15" hidden="1" customHeight="1">
      <c r="A1329" s="67">
        <v>2020</v>
      </c>
      <c r="B1329" s="67">
        <v>1325</v>
      </c>
      <c r="C1329" s="67" t="s">
        <v>129</v>
      </c>
      <c r="D1329" s="67" t="s">
        <v>2433</v>
      </c>
      <c r="E1329" s="67" t="s">
        <v>2434</v>
      </c>
      <c r="F1329" s="68">
        <v>43984</v>
      </c>
      <c r="G1329" s="131" t="s">
        <v>2974</v>
      </c>
      <c r="H1329" s="26" t="s">
        <v>1402</v>
      </c>
      <c r="I1329" s="26" t="s">
        <v>1402</v>
      </c>
      <c r="J1329" s="69" t="s">
        <v>2975</v>
      </c>
      <c r="K1329" s="67" t="s">
        <v>135</v>
      </c>
      <c r="L1329" s="26" t="s">
        <v>2437</v>
      </c>
      <c r="M1329" s="26" t="s">
        <v>137</v>
      </c>
      <c r="N1329" s="26" t="s">
        <v>138</v>
      </c>
      <c r="O1329" s="26" t="s">
        <v>138</v>
      </c>
      <c r="P1329" s="70"/>
      <c r="Q1329" s="71">
        <v>76</v>
      </c>
      <c r="R1329" s="71">
        <v>7110</v>
      </c>
      <c r="S1329" s="72" t="e">
        <f>#N/A</f>
        <v>#N/A</v>
      </c>
      <c r="T1329" s="71">
        <v>1840</v>
      </c>
      <c r="U1329" s="71"/>
      <c r="V1329" s="73"/>
      <c r="W1329" s="71"/>
      <c r="X1329" s="71"/>
      <c r="Y1329" s="71"/>
      <c r="Z1329" s="71"/>
      <c r="AA1329" s="71"/>
      <c r="AB1329" s="74" t="e">
        <f>#N/A</f>
        <v>#N/A</v>
      </c>
      <c r="AC1329" s="71">
        <v>2100</v>
      </c>
      <c r="AD1329" s="71" t="e">
        <f>#N/A</f>
        <v>#N/A</v>
      </c>
      <c r="AE1329" s="75">
        <v>0.94153846153846155</v>
      </c>
      <c r="AF1329" s="76"/>
      <c r="AG1329" s="71" t="e">
        <f>#N/A</f>
        <v>#N/A</v>
      </c>
      <c r="AH1329" s="71" t="e">
        <f>#N/A</f>
        <v>#N/A</v>
      </c>
      <c r="AI1329" s="71"/>
      <c r="AJ1329" s="71">
        <v>5972</v>
      </c>
      <c r="AK1329" s="67" t="s">
        <v>139</v>
      </c>
      <c r="AL1329" s="67">
        <v>26</v>
      </c>
      <c r="AM1329" s="67" t="s">
        <v>2976</v>
      </c>
      <c r="AN1329" s="67"/>
      <c r="AO1329" s="71"/>
      <c r="AP1329" s="71"/>
      <c r="AQ1329" s="71"/>
      <c r="AR1329" s="77"/>
      <c r="AS1329" s="71"/>
      <c r="AT1329" s="77"/>
      <c r="AU1329" s="67" t="s">
        <v>1526</v>
      </c>
      <c r="AV1329" s="67" t="s">
        <v>2599</v>
      </c>
      <c r="AW1329" s="67" t="s">
        <v>2600</v>
      </c>
      <c r="AX1329" s="110" t="s">
        <v>2977</v>
      </c>
      <c r="AY1329" s="132"/>
      <c r="AZ1329" s="132"/>
      <c r="BA1329" s="67"/>
      <c r="BB1329" s="67" t="s">
        <v>2488</v>
      </c>
      <c r="BC1329" s="67" t="s">
        <v>2442</v>
      </c>
      <c r="BD1329" s="78">
        <v>44036</v>
      </c>
      <c r="BE1329" s="71">
        <v>34930</v>
      </c>
      <c r="BF1329" s="71">
        <v>35641</v>
      </c>
      <c r="BG1329" s="78" t="s">
        <v>2443</v>
      </c>
      <c r="BH1329" s="78"/>
      <c r="BI1329" s="78"/>
      <c r="BJ1329" s="78"/>
      <c r="BK1329" s="78"/>
      <c r="BL1329" s="78"/>
      <c r="BM1329" s="78"/>
      <c r="BN1329" s="67"/>
      <c r="BO1329" s="67"/>
      <c r="BP1329" s="67"/>
      <c r="BQ1329" s="79"/>
      <c r="BR1329" s="67"/>
      <c r="BS1329" s="67"/>
      <c r="BT1329" s="67"/>
      <c r="BU1329" s="67"/>
      <c r="BV1329" s="80"/>
    </row>
    <row r="1330" spans="1:74" ht="15" hidden="1" customHeight="1">
      <c r="A1330" s="26">
        <v>2020</v>
      </c>
      <c r="B1330" s="26">
        <v>1326</v>
      </c>
      <c r="C1330" s="26" t="s">
        <v>129</v>
      </c>
      <c r="D1330" s="26" t="s">
        <v>2433</v>
      </c>
      <c r="E1330" s="26" t="s">
        <v>2434</v>
      </c>
      <c r="F1330" s="27">
        <v>43984</v>
      </c>
      <c r="G1330" s="107" t="s">
        <v>2978</v>
      </c>
      <c r="H1330" s="26" t="s">
        <v>1402</v>
      </c>
      <c r="I1330" s="26" t="s">
        <v>1402</v>
      </c>
      <c r="J1330" s="28" t="s">
        <v>2979</v>
      </c>
      <c r="K1330" s="26" t="s">
        <v>135</v>
      </c>
      <c r="L1330" s="26" t="s">
        <v>2437</v>
      </c>
      <c r="M1330" s="26" t="s">
        <v>137</v>
      </c>
      <c r="N1330" s="26" t="s">
        <v>138</v>
      </c>
      <c r="O1330" s="26" t="s">
        <v>138</v>
      </c>
      <c r="Q1330" s="30">
        <v>68</v>
      </c>
      <c r="R1330" s="30">
        <v>4780</v>
      </c>
      <c r="S1330" s="31" t="e">
        <f>#N/A</f>
        <v>#N/A</v>
      </c>
      <c r="T1330" s="30">
        <v>1355</v>
      </c>
      <c r="AB1330" s="33" t="e">
        <f>#N/A</f>
        <v>#N/A</v>
      </c>
      <c r="AC1330" s="30">
        <v>2100</v>
      </c>
      <c r="AD1330" s="30" t="e">
        <f>#N/A</f>
        <v>#N/A</v>
      </c>
      <c r="AE1330" s="34">
        <v>0.94</v>
      </c>
      <c r="AG1330" s="30" t="e">
        <f>#N/A</f>
        <v>#N/A</v>
      </c>
      <c r="AH1330" s="30" t="e">
        <f>#N/A</f>
        <v>#N/A</v>
      </c>
      <c r="AJ1330" s="30">
        <v>4015</v>
      </c>
      <c r="AK1330" s="26" t="s">
        <v>139</v>
      </c>
      <c r="AL1330" s="26">
        <v>26</v>
      </c>
      <c r="AM1330" s="26" t="s">
        <v>2976</v>
      </c>
      <c r="AU1330" s="26" t="s">
        <v>1526</v>
      </c>
      <c r="AV1330" s="67" t="s">
        <v>2599</v>
      </c>
      <c r="AW1330" s="67" t="s">
        <v>2600</v>
      </c>
      <c r="AX1330" s="110" t="s">
        <v>2977</v>
      </c>
      <c r="BB1330" s="26" t="s">
        <v>2488</v>
      </c>
      <c r="BC1330" s="26" t="s">
        <v>2442</v>
      </c>
      <c r="BD1330" s="37">
        <v>44036</v>
      </c>
      <c r="BE1330" s="30">
        <v>34930</v>
      </c>
      <c r="BF1330" s="30">
        <v>35641</v>
      </c>
      <c r="BG1330" s="37" t="s">
        <v>2443</v>
      </c>
      <c r="BI1330" s="37"/>
      <c r="BJ1330" s="37"/>
      <c r="BK1330" s="37"/>
      <c r="BL1330" s="37"/>
      <c r="BM1330" s="37"/>
      <c r="BN1330" s="26"/>
      <c r="BO1330" s="26"/>
      <c r="BP1330" s="26"/>
      <c r="BQ1330" s="38"/>
      <c r="BR1330" s="26"/>
      <c r="BS1330" s="26"/>
      <c r="BT1330" s="26"/>
      <c r="BU1330" s="26"/>
      <c r="BV1330" s="39"/>
    </row>
    <row r="1331" spans="1:74" ht="15" hidden="1" customHeight="1">
      <c r="A1331" s="26">
        <v>2020</v>
      </c>
      <c r="B1331" s="26">
        <v>1327</v>
      </c>
      <c r="C1331" s="26" t="s">
        <v>129</v>
      </c>
      <c r="D1331" s="26" t="s">
        <v>2433</v>
      </c>
      <c r="E1331" s="26" t="s">
        <v>2434</v>
      </c>
      <c r="F1331" s="27">
        <v>43984</v>
      </c>
      <c r="G1331" s="107" t="s">
        <v>2980</v>
      </c>
      <c r="H1331" s="26" t="s">
        <v>1402</v>
      </c>
      <c r="I1331" s="26" t="s">
        <v>1402</v>
      </c>
      <c r="J1331" s="28" t="s">
        <v>2981</v>
      </c>
      <c r="K1331" s="26" t="s">
        <v>135</v>
      </c>
      <c r="L1331" s="26" t="s">
        <v>2437</v>
      </c>
      <c r="M1331" s="26" t="s">
        <v>137</v>
      </c>
      <c r="N1331" s="26" t="s">
        <v>138</v>
      </c>
      <c r="O1331" s="26" t="s">
        <v>138</v>
      </c>
      <c r="Q1331" s="30">
        <v>72</v>
      </c>
      <c r="R1331" s="30">
        <v>5510</v>
      </c>
      <c r="S1331" s="31" t="e">
        <f>#N/A</f>
        <v>#N/A</v>
      </c>
      <c r="T1331" s="30">
        <v>1433</v>
      </c>
      <c r="AB1331" s="33" t="e">
        <f>#N/A</f>
        <v>#N/A</v>
      </c>
      <c r="AC1331" s="30">
        <v>2100</v>
      </c>
      <c r="AD1331" s="30" t="e">
        <f>#N/A</f>
        <v>#N/A</v>
      </c>
      <c r="AE1331" s="34">
        <v>0.98</v>
      </c>
      <c r="AG1331" s="30" t="e">
        <f>#N/A</f>
        <v>#N/A</v>
      </c>
      <c r="AH1331" s="30" t="e">
        <f>#N/A</f>
        <v>#N/A</v>
      </c>
      <c r="AJ1331" s="30">
        <v>4628</v>
      </c>
      <c r="AK1331" s="26" t="s">
        <v>139</v>
      </c>
      <c r="AL1331" s="26">
        <v>26</v>
      </c>
      <c r="AM1331" s="26" t="s">
        <v>2976</v>
      </c>
      <c r="AU1331" s="26" t="s">
        <v>1526</v>
      </c>
      <c r="AV1331" s="67" t="s">
        <v>2599</v>
      </c>
      <c r="AW1331" s="67" t="s">
        <v>2600</v>
      </c>
      <c r="AX1331" s="110" t="s">
        <v>2977</v>
      </c>
      <c r="BB1331" s="26" t="s">
        <v>2488</v>
      </c>
      <c r="BC1331" s="26" t="s">
        <v>2442</v>
      </c>
      <c r="BD1331" s="37">
        <v>44036</v>
      </c>
      <c r="BE1331" s="30">
        <v>34930</v>
      </c>
      <c r="BF1331" s="30">
        <v>35641</v>
      </c>
      <c r="BG1331" s="37" t="s">
        <v>2443</v>
      </c>
      <c r="BI1331" s="37"/>
      <c r="BJ1331" s="37"/>
      <c r="BK1331" s="37"/>
      <c r="BL1331" s="37"/>
      <c r="BM1331" s="37"/>
      <c r="BN1331" s="26"/>
      <c r="BO1331" s="26"/>
      <c r="BP1331" s="26"/>
      <c r="BQ1331" s="38"/>
      <c r="BR1331" s="26"/>
      <c r="BS1331" s="26"/>
      <c r="BT1331" s="26"/>
      <c r="BU1331" s="26"/>
      <c r="BV1331" s="39"/>
    </row>
    <row r="1332" spans="1:74" ht="15" hidden="1" customHeight="1">
      <c r="A1332" s="26">
        <v>2020</v>
      </c>
      <c r="B1332" s="26">
        <v>1328</v>
      </c>
      <c r="C1332" s="26" t="s">
        <v>129</v>
      </c>
      <c r="D1332" s="26" t="s">
        <v>2433</v>
      </c>
      <c r="E1332" s="26" t="s">
        <v>2434</v>
      </c>
      <c r="F1332" s="27">
        <v>43984</v>
      </c>
      <c r="G1332" s="107" t="s">
        <v>2982</v>
      </c>
      <c r="H1332" s="26" t="s">
        <v>1402</v>
      </c>
      <c r="I1332" s="26" t="s">
        <v>1402</v>
      </c>
      <c r="J1332" s="28" t="s">
        <v>2983</v>
      </c>
      <c r="K1332" s="26" t="s">
        <v>135</v>
      </c>
      <c r="L1332" s="26" t="s">
        <v>2437</v>
      </c>
      <c r="M1332" s="26" t="s">
        <v>137</v>
      </c>
      <c r="N1332" s="26" t="s">
        <v>138</v>
      </c>
      <c r="O1332" s="26" t="s">
        <v>138</v>
      </c>
      <c r="Q1332" s="30">
        <v>75</v>
      </c>
      <c r="R1332" s="30">
        <v>6670</v>
      </c>
      <c r="S1332" s="31" t="e">
        <f>#N/A</f>
        <v>#N/A</v>
      </c>
      <c r="T1332" s="30">
        <v>1840</v>
      </c>
      <c r="AB1332" s="33" t="e">
        <f>#N/A</f>
        <v>#N/A</v>
      </c>
      <c r="AC1332" s="30">
        <v>2100</v>
      </c>
      <c r="AD1332" s="30" t="e">
        <f>#N/A</f>
        <v>#N/A</v>
      </c>
      <c r="AE1332" s="34">
        <v>0.98</v>
      </c>
      <c r="AG1332" s="30" t="e">
        <f>#N/A</f>
        <v>#N/A</v>
      </c>
      <c r="AH1332" s="30" t="e">
        <f>#N/A</f>
        <v>#N/A</v>
      </c>
      <c r="AJ1332" s="30">
        <v>5603</v>
      </c>
      <c r="AK1332" s="26" t="s">
        <v>139</v>
      </c>
      <c r="AL1332" s="26">
        <v>26</v>
      </c>
      <c r="AM1332" s="26" t="s">
        <v>2976</v>
      </c>
      <c r="AU1332" s="26" t="s">
        <v>1526</v>
      </c>
      <c r="AV1332" s="67" t="s">
        <v>2599</v>
      </c>
      <c r="AW1332" s="67" t="s">
        <v>2600</v>
      </c>
      <c r="AX1332" s="110" t="s">
        <v>2977</v>
      </c>
      <c r="BB1332" s="26" t="s">
        <v>2488</v>
      </c>
      <c r="BC1332" s="26" t="s">
        <v>2442</v>
      </c>
      <c r="BD1332" s="37">
        <v>44036</v>
      </c>
      <c r="BE1332" s="30">
        <v>34930</v>
      </c>
      <c r="BF1332" s="30">
        <v>35641</v>
      </c>
      <c r="BG1332" s="37" t="s">
        <v>2443</v>
      </c>
      <c r="BI1332" s="37"/>
      <c r="BJ1332" s="37"/>
      <c r="BK1332" s="37"/>
      <c r="BL1332" s="37"/>
      <c r="BM1332" s="37"/>
      <c r="BN1332" s="26"/>
      <c r="BO1332" s="26"/>
      <c r="BP1332" s="26"/>
      <c r="BQ1332" s="38"/>
      <c r="BR1332" s="26"/>
      <c r="BS1332" s="26"/>
      <c r="BT1332" s="26"/>
      <c r="BU1332" s="26"/>
      <c r="BV1332" s="39"/>
    </row>
    <row r="1333" spans="1:74" ht="15" hidden="1" customHeight="1">
      <c r="A1333" s="26">
        <v>2020</v>
      </c>
      <c r="B1333" s="26">
        <v>1329</v>
      </c>
      <c r="C1333" s="26" t="s">
        <v>129</v>
      </c>
      <c r="D1333" s="26" t="s">
        <v>2433</v>
      </c>
      <c r="E1333" s="26" t="s">
        <v>2434</v>
      </c>
      <c r="F1333" s="27">
        <v>43984</v>
      </c>
      <c r="G1333" s="107" t="s">
        <v>2984</v>
      </c>
      <c r="H1333" s="26" t="s">
        <v>1402</v>
      </c>
      <c r="I1333" s="26" t="s">
        <v>1402</v>
      </c>
      <c r="J1333" s="28" t="s">
        <v>2985</v>
      </c>
      <c r="K1333" s="26" t="s">
        <v>135</v>
      </c>
      <c r="L1333" s="26" t="s">
        <v>2437</v>
      </c>
      <c r="M1333" s="26" t="s">
        <v>137</v>
      </c>
      <c r="N1333" s="26" t="s">
        <v>138</v>
      </c>
      <c r="O1333" s="26" t="s">
        <v>138</v>
      </c>
      <c r="Q1333" s="30">
        <v>78</v>
      </c>
      <c r="R1333" s="30">
        <v>7190</v>
      </c>
      <c r="S1333" s="31" t="e">
        <f>#N/A</f>
        <v>#N/A</v>
      </c>
      <c r="T1333" s="30">
        <v>1725</v>
      </c>
      <c r="AB1333" s="33" t="e">
        <f>#N/A</f>
        <v>#N/A</v>
      </c>
      <c r="AC1333" s="30">
        <v>2100</v>
      </c>
      <c r="AD1333" s="30" t="e">
        <f>#N/A</f>
        <v>#N/A</v>
      </c>
      <c r="AE1333" s="34">
        <v>0.94969696969696971</v>
      </c>
      <c r="AG1333" s="30" t="e">
        <f>#N/A</f>
        <v>#N/A</v>
      </c>
      <c r="AH1333" s="30" t="e">
        <f>#N/A</f>
        <v>#N/A</v>
      </c>
      <c r="AJ1333" s="30">
        <v>6040</v>
      </c>
      <c r="AK1333" s="26" t="s">
        <v>139</v>
      </c>
      <c r="AL1333" s="26">
        <v>26</v>
      </c>
      <c r="AM1333" s="26" t="s">
        <v>2976</v>
      </c>
      <c r="AU1333" s="26" t="s">
        <v>1526</v>
      </c>
      <c r="AV1333" s="67" t="s">
        <v>2599</v>
      </c>
      <c r="AW1333" s="67" t="s">
        <v>2600</v>
      </c>
      <c r="AX1333" s="110" t="s">
        <v>2977</v>
      </c>
      <c r="BB1333" s="26" t="s">
        <v>2488</v>
      </c>
      <c r="BC1333" s="26" t="s">
        <v>2442</v>
      </c>
      <c r="BD1333" s="37">
        <v>44036</v>
      </c>
      <c r="BE1333" s="30">
        <v>34930</v>
      </c>
      <c r="BF1333" s="30">
        <v>35641</v>
      </c>
      <c r="BG1333" s="37" t="s">
        <v>2443</v>
      </c>
      <c r="BI1333" s="37"/>
      <c r="BJ1333" s="37"/>
      <c r="BK1333" s="37"/>
      <c r="BL1333" s="37"/>
      <c r="BM1333" s="37"/>
      <c r="BN1333" s="26"/>
      <c r="BO1333" s="26"/>
      <c r="BP1333" s="26"/>
      <c r="BQ1333" s="38"/>
      <c r="BR1333" s="26"/>
      <c r="BS1333" s="26"/>
      <c r="BT1333" s="26"/>
      <c r="BU1333" s="26"/>
      <c r="BV1333" s="39"/>
    </row>
    <row r="1334" spans="1:74" ht="15" hidden="1" customHeight="1">
      <c r="A1334" s="26">
        <v>2020</v>
      </c>
      <c r="B1334" s="26">
        <v>1330</v>
      </c>
      <c r="C1334" s="26" t="s">
        <v>129</v>
      </c>
      <c r="D1334" s="26" t="s">
        <v>2433</v>
      </c>
      <c r="E1334" s="26" t="s">
        <v>2434</v>
      </c>
      <c r="F1334" s="27">
        <v>43984</v>
      </c>
      <c r="G1334" s="107" t="s">
        <v>2986</v>
      </c>
      <c r="H1334" s="26" t="s">
        <v>1402</v>
      </c>
      <c r="I1334" s="26" t="s">
        <v>1402</v>
      </c>
      <c r="J1334" s="28" t="s">
        <v>2987</v>
      </c>
      <c r="K1334" s="26" t="s">
        <v>135</v>
      </c>
      <c r="L1334" s="26" t="s">
        <v>2437</v>
      </c>
      <c r="M1334" s="26" t="s">
        <v>137</v>
      </c>
      <c r="N1334" s="26" t="s">
        <v>138</v>
      </c>
      <c r="O1334" s="26" t="s">
        <v>138</v>
      </c>
      <c r="Q1334" s="30">
        <v>64</v>
      </c>
      <c r="R1334" s="30">
        <v>3500</v>
      </c>
      <c r="S1334" s="31" t="e">
        <f>#N/A</f>
        <v>#N/A</v>
      </c>
      <c r="T1334" s="30">
        <v>800</v>
      </c>
      <c r="AB1334" s="33" t="e">
        <f>#N/A</f>
        <v>#N/A</v>
      </c>
      <c r="AC1334" s="30">
        <v>2100</v>
      </c>
      <c r="AD1334" s="30" t="e">
        <f>#N/A</f>
        <v>#N/A</v>
      </c>
      <c r="AE1334" s="34">
        <v>0.95</v>
      </c>
      <c r="AF1334" s="35">
        <v>0.03</v>
      </c>
      <c r="AG1334" s="30" t="e">
        <f>#N/A</f>
        <v>#N/A</v>
      </c>
      <c r="AH1334" s="30" t="e">
        <f>#N/A</f>
        <v>#N/A</v>
      </c>
      <c r="AJ1334" s="30">
        <v>2852</v>
      </c>
      <c r="AK1334" s="26" t="s">
        <v>139</v>
      </c>
      <c r="AL1334" s="26">
        <v>26</v>
      </c>
      <c r="AM1334" s="26" t="s">
        <v>2976</v>
      </c>
      <c r="AU1334" s="26" t="s">
        <v>1526</v>
      </c>
      <c r="AV1334" s="67" t="s">
        <v>2599</v>
      </c>
      <c r="AW1334" s="67" t="s">
        <v>2600</v>
      </c>
      <c r="AX1334" s="110" t="s">
        <v>2977</v>
      </c>
      <c r="BB1334" s="26" t="s">
        <v>2488</v>
      </c>
      <c r="BC1334" s="26" t="s">
        <v>2442</v>
      </c>
      <c r="BD1334" s="37">
        <v>44036</v>
      </c>
      <c r="BE1334" s="30">
        <v>34930</v>
      </c>
      <c r="BF1334" s="30">
        <v>35641</v>
      </c>
      <c r="BG1334" s="37" t="s">
        <v>2443</v>
      </c>
      <c r="BI1334" s="37"/>
      <c r="BJ1334" s="37"/>
      <c r="BK1334" s="37"/>
      <c r="BL1334" s="37"/>
      <c r="BM1334" s="37"/>
      <c r="BN1334" s="26"/>
      <c r="BO1334" s="26"/>
      <c r="BP1334" s="26"/>
      <c r="BQ1334" s="38"/>
      <c r="BR1334" s="26"/>
      <c r="BS1334" s="26"/>
      <c r="BT1334" s="26"/>
      <c r="BU1334" s="26"/>
      <c r="BV1334" s="39"/>
    </row>
    <row r="1335" spans="1:74" ht="15" hidden="1" customHeight="1">
      <c r="A1335" s="26">
        <v>2020</v>
      </c>
      <c r="B1335" s="26">
        <v>1331</v>
      </c>
      <c r="C1335" s="26" t="s">
        <v>129</v>
      </c>
      <c r="D1335" s="26" t="s">
        <v>2433</v>
      </c>
      <c r="E1335" s="26" t="s">
        <v>2434</v>
      </c>
      <c r="F1335" s="27">
        <v>43984</v>
      </c>
      <c r="G1335" s="107" t="s">
        <v>2988</v>
      </c>
      <c r="H1335" s="26" t="s">
        <v>1402</v>
      </c>
      <c r="I1335" s="26" t="s">
        <v>1402</v>
      </c>
      <c r="J1335" s="28" t="s">
        <v>2989</v>
      </c>
      <c r="K1335" s="26" t="s">
        <v>135</v>
      </c>
      <c r="L1335" s="26" t="s">
        <v>2437</v>
      </c>
      <c r="M1335" s="26" t="s">
        <v>137</v>
      </c>
      <c r="N1335" s="26" t="s">
        <v>138</v>
      </c>
      <c r="O1335" s="26" t="s">
        <v>138</v>
      </c>
      <c r="Q1335" s="30">
        <v>73</v>
      </c>
      <c r="R1335" s="30">
        <v>5750</v>
      </c>
      <c r="S1335" s="31" t="e">
        <f>#N/A</f>
        <v>#N/A</v>
      </c>
      <c r="T1335" s="30">
        <v>1590</v>
      </c>
      <c r="AB1335" s="33" t="e">
        <f>#N/A</f>
        <v>#N/A</v>
      </c>
      <c r="AC1335" s="30">
        <v>2100</v>
      </c>
      <c r="AD1335" s="30" t="e">
        <f>#N/A</f>
        <v>#N/A</v>
      </c>
      <c r="AE1335" s="34">
        <v>0.98</v>
      </c>
      <c r="AG1335" s="30" t="e">
        <f>#N/A</f>
        <v>#N/A</v>
      </c>
      <c r="AH1335" s="30" t="e">
        <f>#N/A</f>
        <v>#N/A</v>
      </c>
      <c r="AJ1335" s="30">
        <v>4830</v>
      </c>
      <c r="AK1335" s="26" t="s">
        <v>139</v>
      </c>
      <c r="AL1335" s="26">
        <v>26</v>
      </c>
      <c r="AM1335" s="26" t="s">
        <v>2976</v>
      </c>
      <c r="AU1335" s="26" t="s">
        <v>1526</v>
      </c>
      <c r="AV1335" s="67" t="s">
        <v>2599</v>
      </c>
      <c r="AW1335" s="67" t="s">
        <v>2600</v>
      </c>
      <c r="AX1335" s="110" t="s">
        <v>2977</v>
      </c>
      <c r="BB1335" s="26" t="s">
        <v>2488</v>
      </c>
      <c r="BC1335" s="26" t="s">
        <v>2442</v>
      </c>
      <c r="BD1335" s="37">
        <v>44036</v>
      </c>
      <c r="BE1335" s="30">
        <v>34930</v>
      </c>
      <c r="BF1335" s="30">
        <v>35641</v>
      </c>
      <c r="BG1335" s="37" t="s">
        <v>2443</v>
      </c>
      <c r="BI1335" s="37"/>
      <c r="BJ1335" s="37"/>
      <c r="BK1335" s="37"/>
      <c r="BL1335" s="37"/>
      <c r="BM1335" s="37"/>
      <c r="BN1335" s="26"/>
      <c r="BO1335" s="26"/>
      <c r="BP1335" s="26"/>
      <c r="BQ1335" s="38"/>
      <c r="BR1335" s="26"/>
      <c r="BS1335" s="26"/>
      <c r="BT1335" s="26"/>
      <c r="BU1335" s="26"/>
      <c r="BV1335" s="39"/>
    </row>
    <row r="1336" spans="1:74" ht="15" hidden="1" customHeight="1">
      <c r="A1336" s="26">
        <v>2020</v>
      </c>
      <c r="B1336" s="26">
        <v>1332</v>
      </c>
      <c r="C1336" s="26" t="s">
        <v>129</v>
      </c>
      <c r="D1336" s="26" t="s">
        <v>2433</v>
      </c>
      <c r="E1336" s="26" t="s">
        <v>2434</v>
      </c>
      <c r="F1336" s="27">
        <v>43984</v>
      </c>
      <c r="G1336" s="107" t="s">
        <v>2990</v>
      </c>
      <c r="H1336" s="26" t="s">
        <v>1402</v>
      </c>
      <c r="I1336" s="26" t="s">
        <v>1402</v>
      </c>
      <c r="J1336" s="28" t="s">
        <v>2991</v>
      </c>
      <c r="K1336" s="26" t="s">
        <v>135</v>
      </c>
      <c r="L1336" s="26" t="s">
        <v>2437</v>
      </c>
      <c r="M1336" s="26" t="s">
        <v>137</v>
      </c>
      <c r="N1336" s="26" t="s">
        <v>138</v>
      </c>
      <c r="O1336" s="26" t="s">
        <v>138</v>
      </c>
      <c r="Q1336" s="30">
        <v>71</v>
      </c>
      <c r="R1336" s="30">
        <v>4930</v>
      </c>
      <c r="S1336" s="31" t="e">
        <f>#N/A</f>
        <v>#N/A</v>
      </c>
      <c r="T1336" s="30">
        <v>1260</v>
      </c>
      <c r="AB1336" s="33" t="e">
        <f>#N/A</f>
        <v>#N/A</v>
      </c>
      <c r="AC1336" s="30">
        <v>2100</v>
      </c>
      <c r="AD1336" s="30" t="e">
        <f>#N/A</f>
        <v>#N/A</v>
      </c>
      <c r="AE1336" s="34">
        <v>0.98</v>
      </c>
      <c r="AG1336" s="30" t="e">
        <f>#N/A</f>
        <v>#N/A</v>
      </c>
      <c r="AH1336" s="30" t="e">
        <f>#N/A</f>
        <v>#N/A</v>
      </c>
      <c r="AJ1336" s="30">
        <v>4141</v>
      </c>
      <c r="AK1336" s="26" t="s">
        <v>139</v>
      </c>
      <c r="AL1336" s="26">
        <v>26</v>
      </c>
      <c r="AM1336" s="26" t="s">
        <v>2976</v>
      </c>
      <c r="AU1336" s="26" t="s">
        <v>1526</v>
      </c>
      <c r="AV1336" s="67" t="s">
        <v>2599</v>
      </c>
      <c r="AW1336" s="67" t="s">
        <v>2600</v>
      </c>
      <c r="AX1336" s="110" t="s">
        <v>2977</v>
      </c>
      <c r="BB1336" s="26" t="s">
        <v>2488</v>
      </c>
      <c r="BC1336" s="26" t="s">
        <v>2442</v>
      </c>
      <c r="BD1336" s="37">
        <v>44036</v>
      </c>
      <c r="BE1336" s="30">
        <v>34930</v>
      </c>
      <c r="BF1336" s="30">
        <v>35641</v>
      </c>
      <c r="BG1336" s="37" t="s">
        <v>2443</v>
      </c>
      <c r="BI1336" s="37"/>
      <c r="BJ1336" s="37"/>
      <c r="BK1336" s="37"/>
      <c r="BL1336" s="37"/>
      <c r="BM1336" s="37"/>
      <c r="BN1336" s="26"/>
      <c r="BO1336" s="26"/>
      <c r="BP1336" s="26"/>
      <c r="BQ1336" s="38"/>
      <c r="BR1336" s="26"/>
      <c r="BS1336" s="26"/>
      <c r="BT1336" s="26"/>
      <c r="BU1336" s="26"/>
      <c r="BV1336" s="39"/>
    </row>
    <row r="1337" spans="1:74" ht="15" hidden="1" customHeight="1">
      <c r="A1337" s="26">
        <v>2020</v>
      </c>
      <c r="B1337" s="26">
        <v>1333</v>
      </c>
      <c r="C1337" s="26" t="s">
        <v>129</v>
      </c>
      <c r="D1337" s="26" t="s">
        <v>2433</v>
      </c>
      <c r="E1337" s="26" t="s">
        <v>2434</v>
      </c>
      <c r="F1337" s="27">
        <v>43984</v>
      </c>
      <c r="G1337" s="107" t="s">
        <v>2992</v>
      </c>
      <c r="H1337" s="26" t="s">
        <v>1402</v>
      </c>
      <c r="I1337" s="26" t="s">
        <v>1402</v>
      </c>
      <c r="J1337" s="28" t="s">
        <v>1084</v>
      </c>
      <c r="K1337" s="26" t="s">
        <v>135</v>
      </c>
      <c r="L1337" s="26" t="s">
        <v>2437</v>
      </c>
      <c r="M1337" s="26" t="s">
        <v>137</v>
      </c>
      <c r="N1337" s="26" t="s">
        <v>138</v>
      </c>
      <c r="O1337" s="26" t="s">
        <v>138</v>
      </c>
      <c r="Q1337" s="30">
        <v>72</v>
      </c>
      <c r="R1337" s="30">
        <v>5570</v>
      </c>
      <c r="S1337" s="31" t="e">
        <f>#N/A</f>
        <v>#N/A</v>
      </c>
      <c r="T1337" s="30">
        <v>1580</v>
      </c>
      <c r="AB1337" s="33" t="e">
        <f>#N/A</f>
        <v>#N/A</v>
      </c>
      <c r="AC1337" s="30">
        <v>2100</v>
      </c>
      <c r="AD1337" s="30" t="e">
        <f>#N/A</f>
        <v>#N/A</v>
      </c>
      <c r="AE1337" s="34">
        <v>0.94666666666666666</v>
      </c>
      <c r="AG1337" s="30" t="e">
        <f>#N/A</f>
        <v>#N/A</v>
      </c>
      <c r="AH1337" s="30" t="e">
        <f>#N/A</f>
        <v>#N/A</v>
      </c>
      <c r="AJ1337" s="30">
        <v>4679</v>
      </c>
      <c r="AK1337" s="26" t="s">
        <v>139</v>
      </c>
      <c r="AL1337" s="26">
        <v>26</v>
      </c>
      <c r="AM1337" s="26" t="s">
        <v>2976</v>
      </c>
      <c r="AU1337" s="26" t="s">
        <v>1526</v>
      </c>
      <c r="AV1337" s="67" t="s">
        <v>2599</v>
      </c>
      <c r="AW1337" s="67" t="s">
        <v>2600</v>
      </c>
      <c r="AX1337" s="110" t="s">
        <v>2977</v>
      </c>
      <c r="BB1337" s="26" t="s">
        <v>2488</v>
      </c>
      <c r="BC1337" s="26" t="s">
        <v>2442</v>
      </c>
      <c r="BD1337" s="37">
        <v>44036</v>
      </c>
      <c r="BE1337" s="30">
        <v>34930</v>
      </c>
      <c r="BF1337" s="30">
        <v>35641</v>
      </c>
      <c r="BG1337" s="37" t="s">
        <v>2443</v>
      </c>
      <c r="BI1337" s="37"/>
      <c r="BJ1337" s="37"/>
      <c r="BK1337" s="37"/>
      <c r="BL1337" s="37"/>
      <c r="BM1337" s="37"/>
      <c r="BN1337" s="26"/>
      <c r="BO1337" s="26"/>
      <c r="BP1337" s="26"/>
      <c r="BQ1337" s="38"/>
      <c r="BR1337" s="26"/>
      <c r="BS1337" s="26"/>
      <c r="BT1337" s="26"/>
      <c r="BU1337" s="26"/>
      <c r="BV1337" s="39"/>
    </row>
    <row r="1338" spans="1:74" ht="15" hidden="1" customHeight="1">
      <c r="A1338" s="26">
        <v>2020</v>
      </c>
      <c r="B1338" s="26">
        <v>1334</v>
      </c>
      <c r="C1338" s="26" t="s">
        <v>129</v>
      </c>
      <c r="D1338" s="26" t="s">
        <v>2433</v>
      </c>
      <c r="E1338" s="26" t="s">
        <v>2434</v>
      </c>
      <c r="F1338" s="27">
        <v>43984</v>
      </c>
      <c r="G1338" s="107" t="s">
        <v>2993</v>
      </c>
      <c r="H1338" s="26" t="s">
        <v>1402</v>
      </c>
      <c r="I1338" s="26" t="s">
        <v>1402</v>
      </c>
      <c r="J1338" s="28" t="s">
        <v>1084</v>
      </c>
      <c r="K1338" s="26" t="s">
        <v>135</v>
      </c>
      <c r="L1338" s="26" t="s">
        <v>2437</v>
      </c>
      <c r="M1338" s="26" t="s">
        <v>137</v>
      </c>
      <c r="N1338" s="26" t="s">
        <v>138</v>
      </c>
      <c r="O1338" s="26" t="s">
        <v>138</v>
      </c>
      <c r="Q1338" s="30">
        <v>72</v>
      </c>
      <c r="R1338" s="30">
        <v>6080</v>
      </c>
      <c r="S1338" s="31" t="e">
        <f>#N/A</f>
        <v>#N/A</v>
      </c>
      <c r="T1338" s="30">
        <v>1740</v>
      </c>
      <c r="AB1338" s="33" t="e">
        <f>#N/A</f>
        <v>#N/A</v>
      </c>
      <c r="AC1338" s="30">
        <v>2100</v>
      </c>
      <c r="AD1338" s="30" t="e">
        <f>#N/A</f>
        <v>#N/A</v>
      </c>
      <c r="AE1338" s="34">
        <v>0.95</v>
      </c>
      <c r="AG1338" s="30" t="e">
        <f>#N/A</f>
        <v>#N/A</v>
      </c>
      <c r="AH1338" s="30" t="e">
        <f>#N/A</f>
        <v>#N/A</v>
      </c>
      <c r="AJ1338" s="30">
        <v>5107</v>
      </c>
      <c r="AK1338" s="26" t="s">
        <v>139</v>
      </c>
      <c r="AL1338" s="26">
        <v>26</v>
      </c>
      <c r="AM1338" s="26" t="s">
        <v>2976</v>
      </c>
      <c r="AU1338" s="26" t="s">
        <v>1526</v>
      </c>
      <c r="AV1338" s="67" t="s">
        <v>2599</v>
      </c>
      <c r="AW1338" s="67" t="s">
        <v>2600</v>
      </c>
      <c r="AX1338" s="110" t="s">
        <v>2977</v>
      </c>
      <c r="BB1338" s="26" t="s">
        <v>2488</v>
      </c>
      <c r="BC1338" s="26" t="s">
        <v>2442</v>
      </c>
      <c r="BD1338" s="37">
        <v>44036</v>
      </c>
      <c r="BE1338" s="30">
        <v>34930</v>
      </c>
      <c r="BF1338" s="30">
        <v>35641</v>
      </c>
      <c r="BG1338" s="37" t="s">
        <v>2443</v>
      </c>
      <c r="BI1338" s="37"/>
      <c r="BJ1338" s="37"/>
      <c r="BK1338" s="37"/>
      <c r="BL1338" s="37"/>
      <c r="BM1338" s="37"/>
      <c r="BN1338" s="26"/>
      <c r="BO1338" s="26"/>
      <c r="BP1338" s="26"/>
      <c r="BQ1338" s="38"/>
      <c r="BR1338" s="26"/>
      <c r="BS1338" s="26"/>
      <c r="BT1338" s="26"/>
      <c r="BU1338" s="26"/>
      <c r="BV1338" s="39"/>
    </row>
    <row r="1339" spans="1:74" ht="15" hidden="1" customHeight="1">
      <c r="A1339" s="26">
        <v>2020</v>
      </c>
      <c r="B1339" s="26">
        <v>1335</v>
      </c>
      <c r="C1339" s="26" t="s">
        <v>129</v>
      </c>
      <c r="D1339" s="26" t="s">
        <v>2433</v>
      </c>
      <c r="E1339" s="26" t="s">
        <v>2434</v>
      </c>
      <c r="F1339" s="27">
        <v>43984</v>
      </c>
      <c r="G1339" s="107" t="s">
        <v>2994</v>
      </c>
      <c r="H1339" s="26" t="s">
        <v>1402</v>
      </c>
      <c r="I1339" s="26" t="s">
        <v>1402</v>
      </c>
      <c r="J1339" s="28" t="s">
        <v>2995</v>
      </c>
      <c r="K1339" s="26" t="s">
        <v>135</v>
      </c>
      <c r="L1339" s="26" t="s">
        <v>2437</v>
      </c>
      <c r="M1339" s="26" t="s">
        <v>137</v>
      </c>
      <c r="N1339" s="26" t="s">
        <v>138</v>
      </c>
      <c r="O1339" s="26" t="s">
        <v>138</v>
      </c>
      <c r="Q1339" s="30">
        <v>69</v>
      </c>
      <c r="R1339" s="30">
        <v>4420</v>
      </c>
      <c r="S1339" s="31" t="e">
        <f>#N/A</f>
        <v>#N/A</v>
      </c>
      <c r="T1339" s="30">
        <v>1095</v>
      </c>
      <c r="AB1339" s="33" t="e">
        <f>#N/A</f>
        <v>#N/A</v>
      </c>
      <c r="AC1339" s="30">
        <v>2100</v>
      </c>
      <c r="AD1339" s="30" t="e">
        <f>#N/A</f>
        <v>#N/A</v>
      </c>
      <c r="AE1339" s="34">
        <v>0.98</v>
      </c>
      <c r="AG1339" s="30" t="e">
        <f>#N/A</f>
        <v>#N/A</v>
      </c>
      <c r="AH1339" s="30" t="e">
        <f>#N/A</f>
        <v>#N/A</v>
      </c>
      <c r="AJ1339" s="30">
        <v>3713</v>
      </c>
      <c r="AK1339" s="26" t="s">
        <v>139</v>
      </c>
      <c r="AL1339" s="26">
        <v>26</v>
      </c>
      <c r="AM1339" s="26" t="s">
        <v>2976</v>
      </c>
      <c r="AU1339" s="26" t="s">
        <v>1526</v>
      </c>
      <c r="AV1339" s="67" t="s">
        <v>2599</v>
      </c>
      <c r="AW1339" s="67" t="s">
        <v>2600</v>
      </c>
      <c r="AX1339" s="110" t="s">
        <v>2977</v>
      </c>
      <c r="BB1339" s="26" t="s">
        <v>2488</v>
      </c>
      <c r="BC1339" s="26" t="s">
        <v>2442</v>
      </c>
      <c r="BD1339" s="37">
        <v>44036</v>
      </c>
      <c r="BE1339" s="30">
        <v>34930</v>
      </c>
      <c r="BF1339" s="30">
        <v>35641</v>
      </c>
      <c r="BG1339" s="37" t="s">
        <v>2443</v>
      </c>
      <c r="BI1339" s="37"/>
      <c r="BJ1339" s="37"/>
      <c r="BK1339" s="37"/>
      <c r="BL1339" s="37"/>
      <c r="BM1339" s="37"/>
      <c r="BN1339" s="26"/>
      <c r="BO1339" s="26"/>
      <c r="BP1339" s="26"/>
      <c r="BQ1339" s="38"/>
      <c r="BR1339" s="26"/>
      <c r="BS1339" s="26"/>
      <c r="BT1339" s="26"/>
      <c r="BU1339" s="26"/>
      <c r="BV1339" s="39"/>
    </row>
    <row r="1340" spans="1:74" ht="15" hidden="1" customHeight="1">
      <c r="A1340" s="26">
        <v>2020</v>
      </c>
      <c r="B1340" s="26">
        <v>1336</v>
      </c>
      <c r="C1340" s="26" t="s">
        <v>129</v>
      </c>
      <c r="D1340" s="26" t="s">
        <v>2433</v>
      </c>
      <c r="E1340" s="26" t="s">
        <v>2434</v>
      </c>
      <c r="F1340" s="27">
        <v>43984</v>
      </c>
      <c r="G1340" s="107" t="s">
        <v>2996</v>
      </c>
      <c r="H1340" s="26" t="s">
        <v>1402</v>
      </c>
      <c r="I1340" s="26" t="s">
        <v>1402</v>
      </c>
      <c r="J1340" s="28" t="s">
        <v>2997</v>
      </c>
      <c r="K1340" s="26" t="s">
        <v>135</v>
      </c>
      <c r="L1340" s="26" t="s">
        <v>2437</v>
      </c>
      <c r="M1340" s="26" t="s">
        <v>137</v>
      </c>
      <c r="N1340" s="26" t="s">
        <v>138</v>
      </c>
      <c r="O1340" s="26" t="s">
        <v>138</v>
      </c>
      <c r="Q1340" s="30">
        <v>75</v>
      </c>
      <c r="R1340" s="30">
        <v>6170</v>
      </c>
      <c r="S1340" s="31" t="e">
        <f>#N/A</f>
        <v>#N/A</v>
      </c>
      <c r="T1340" s="30">
        <v>1695</v>
      </c>
      <c r="AB1340" s="33" t="e">
        <f>#N/A</f>
        <v>#N/A</v>
      </c>
      <c r="AC1340" s="30">
        <v>2100</v>
      </c>
      <c r="AD1340" s="30" t="e">
        <f>#N/A</f>
        <v>#N/A</v>
      </c>
      <c r="AE1340" s="34">
        <v>0.98</v>
      </c>
      <c r="AG1340" s="30" t="e">
        <f>#N/A</f>
        <v>#N/A</v>
      </c>
      <c r="AH1340" s="30" t="e">
        <f>#N/A</f>
        <v>#N/A</v>
      </c>
      <c r="AJ1340" s="30">
        <v>5183</v>
      </c>
      <c r="AK1340" s="26" t="s">
        <v>139</v>
      </c>
      <c r="AL1340" s="26">
        <v>26</v>
      </c>
      <c r="AM1340" s="26" t="s">
        <v>2976</v>
      </c>
      <c r="AU1340" s="26" t="s">
        <v>1526</v>
      </c>
      <c r="AV1340" s="67" t="s">
        <v>2599</v>
      </c>
      <c r="AW1340" s="67" t="s">
        <v>2600</v>
      </c>
      <c r="AX1340" s="110" t="s">
        <v>2977</v>
      </c>
      <c r="BB1340" s="26" t="s">
        <v>2488</v>
      </c>
      <c r="BC1340" s="26" t="s">
        <v>2442</v>
      </c>
      <c r="BD1340" s="37">
        <v>44036</v>
      </c>
      <c r="BE1340" s="30">
        <v>34930</v>
      </c>
      <c r="BF1340" s="30">
        <v>35641</v>
      </c>
      <c r="BG1340" s="37" t="s">
        <v>2443</v>
      </c>
      <c r="BI1340" s="37"/>
      <c r="BJ1340" s="37"/>
      <c r="BK1340" s="37"/>
      <c r="BL1340" s="37"/>
      <c r="BM1340" s="37"/>
      <c r="BN1340" s="26"/>
      <c r="BO1340" s="26"/>
      <c r="BP1340" s="26"/>
      <c r="BQ1340" s="38"/>
      <c r="BR1340" s="26"/>
      <c r="BS1340" s="26"/>
      <c r="BT1340" s="26"/>
      <c r="BU1340" s="26"/>
      <c r="BV1340" s="39"/>
    </row>
    <row r="1341" spans="1:74" ht="15" hidden="1" customHeight="1">
      <c r="A1341" s="26">
        <v>2020</v>
      </c>
      <c r="B1341" s="26">
        <v>1337</v>
      </c>
      <c r="C1341" s="26" t="s">
        <v>129</v>
      </c>
      <c r="D1341" s="26" t="s">
        <v>2433</v>
      </c>
      <c r="E1341" s="26" t="s">
        <v>2434</v>
      </c>
      <c r="F1341" s="27">
        <v>43984</v>
      </c>
      <c r="G1341" s="107" t="s">
        <v>2998</v>
      </c>
      <c r="H1341" s="26" t="s">
        <v>1402</v>
      </c>
      <c r="I1341" s="26" t="s">
        <v>1402</v>
      </c>
      <c r="J1341" s="28" t="s">
        <v>2999</v>
      </c>
      <c r="K1341" s="26" t="s">
        <v>135</v>
      </c>
      <c r="L1341" s="26" t="s">
        <v>2437</v>
      </c>
      <c r="M1341" s="26" t="s">
        <v>137</v>
      </c>
      <c r="N1341" s="26" t="s">
        <v>138</v>
      </c>
      <c r="O1341" s="26" t="s">
        <v>138</v>
      </c>
      <c r="Q1341" s="30">
        <v>71</v>
      </c>
      <c r="R1341" s="30">
        <v>4950</v>
      </c>
      <c r="S1341" s="31" t="e">
        <f>#N/A</f>
        <v>#N/A</v>
      </c>
      <c r="T1341" s="30">
        <v>1320</v>
      </c>
      <c r="AB1341" s="33" t="e">
        <f>#N/A</f>
        <v>#N/A</v>
      </c>
      <c r="AC1341" s="30">
        <v>2100</v>
      </c>
      <c r="AD1341" s="30" t="e">
        <f>#N/A</f>
        <v>#N/A</v>
      </c>
      <c r="AE1341" s="34">
        <v>0.84666666666666668</v>
      </c>
      <c r="AG1341" s="30" t="e">
        <f>#N/A</f>
        <v>#N/A</v>
      </c>
      <c r="AH1341" s="30" t="e">
        <f>#N/A</f>
        <v>#N/A</v>
      </c>
      <c r="AJ1341" s="30">
        <v>4158</v>
      </c>
      <c r="AK1341" s="26" t="s">
        <v>139</v>
      </c>
      <c r="AL1341" s="26">
        <v>26</v>
      </c>
      <c r="AM1341" s="26" t="s">
        <v>2976</v>
      </c>
      <c r="AU1341" s="26" t="s">
        <v>1526</v>
      </c>
      <c r="AV1341" s="67" t="s">
        <v>2599</v>
      </c>
      <c r="AW1341" s="67" t="s">
        <v>2600</v>
      </c>
      <c r="AX1341" s="110" t="s">
        <v>2977</v>
      </c>
      <c r="BB1341" s="26" t="s">
        <v>2488</v>
      </c>
      <c r="BC1341" s="26" t="s">
        <v>2442</v>
      </c>
      <c r="BD1341" s="37">
        <v>44036</v>
      </c>
      <c r="BE1341" s="30">
        <v>34930</v>
      </c>
      <c r="BF1341" s="30">
        <v>35641</v>
      </c>
      <c r="BG1341" s="37" t="s">
        <v>2443</v>
      </c>
      <c r="BI1341" s="37"/>
      <c r="BJ1341" s="37"/>
      <c r="BK1341" s="37"/>
      <c r="BL1341" s="37"/>
      <c r="BM1341" s="37"/>
      <c r="BN1341" s="26"/>
      <c r="BO1341" s="26"/>
      <c r="BP1341" s="26"/>
      <c r="BQ1341" s="38"/>
      <c r="BR1341" s="26"/>
      <c r="BS1341" s="26"/>
      <c r="BT1341" s="26"/>
      <c r="BU1341" s="26"/>
      <c r="BV1341" s="39"/>
    </row>
    <row r="1342" spans="1:74" ht="15" hidden="1" customHeight="1">
      <c r="A1342" s="26">
        <v>2020</v>
      </c>
      <c r="B1342" s="26">
        <v>1338</v>
      </c>
      <c r="C1342" s="26" t="s">
        <v>129</v>
      </c>
      <c r="D1342" s="26" t="s">
        <v>2433</v>
      </c>
      <c r="E1342" s="26" t="s">
        <v>2434</v>
      </c>
      <c r="F1342" s="27">
        <v>43984</v>
      </c>
      <c r="G1342" s="107" t="s">
        <v>3000</v>
      </c>
      <c r="H1342" s="26" t="s">
        <v>1402</v>
      </c>
      <c r="I1342" s="26" t="s">
        <v>1402</v>
      </c>
      <c r="J1342" s="28" t="s">
        <v>3001</v>
      </c>
      <c r="K1342" s="26" t="s">
        <v>135</v>
      </c>
      <c r="L1342" s="26" t="s">
        <v>2437</v>
      </c>
      <c r="M1342" s="26" t="s">
        <v>137</v>
      </c>
      <c r="N1342" s="26" t="s">
        <v>138</v>
      </c>
      <c r="O1342" s="26" t="s">
        <v>138</v>
      </c>
      <c r="Q1342" s="30">
        <v>78</v>
      </c>
      <c r="R1342" s="30">
        <v>6680</v>
      </c>
      <c r="S1342" s="31" t="e">
        <f>#N/A</f>
        <v>#N/A</v>
      </c>
      <c r="T1342" s="30">
        <v>1855</v>
      </c>
      <c r="AB1342" s="33" t="e">
        <f>#N/A</f>
        <v>#N/A</v>
      </c>
      <c r="AC1342" s="30">
        <v>2100</v>
      </c>
      <c r="AD1342" s="30" t="e">
        <f>#N/A</f>
        <v>#N/A</v>
      </c>
      <c r="AE1342" s="34">
        <v>0.85</v>
      </c>
      <c r="AG1342" s="30" t="e">
        <f>#N/A</f>
        <v>#N/A</v>
      </c>
      <c r="AH1342" s="30" t="e">
        <f>#N/A</f>
        <v>#N/A</v>
      </c>
      <c r="AJ1342" s="30">
        <v>5611</v>
      </c>
      <c r="AK1342" s="26" t="s">
        <v>139</v>
      </c>
      <c r="AL1342" s="26">
        <v>26</v>
      </c>
      <c r="AM1342" s="26" t="s">
        <v>2976</v>
      </c>
      <c r="AU1342" s="26" t="s">
        <v>1526</v>
      </c>
      <c r="AV1342" s="67" t="s">
        <v>2599</v>
      </c>
      <c r="AW1342" s="67" t="s">
        <v>2600</v>
      </c>
      <c r="AX1342" s="110" t="s">
        <v>2977</v>
      </c>
      <c r="BB1342" s="26" t="s">
        <v>2488</v>
      </c>
      <c r="BC1342" s="26" t="s">
        <v>2442</v>
      </c>
      <c r="BD1342" s="37">
        <v>44036</v>
      </c>
      <c r="BE1342" s="30">
        <v>34930</v>
      </c>
      <c r="BF1342" s="30">
        <v>35641</v>
      </c>
      <c r="BG1342" s="37" t="s">
        <v>2443</v>
      </c>
      <c r="BI1342" s="37"/>
      <c r="BJ1342" s="37"/>
      <c r="BK1342" s="37"/>
      <c r="BL1342" s="37"/>
      <c r="BM1342" s="37"/>
      <c r="BN1342" s="26"/>
      <c r="BO1342" s="26"/>
      <c r="BP1342" s="26"/>
      <c r="BQ1342" s="38"/>
      <c r="BR1342" s="26"/>
      <c r="BS1342" s="26"/>
      <c r="BT1342" s="26"/>
      <c r="BU1342" s="26"/>
      <c r="BV1342" s="39"/>
    </row>
    <row r="1343" spans="1:74" ht="15" hidden="1" customHeight="1">
      <c r="A1343" s="26">
        <v>2020</v>
      </c>
      <c r="B1343" s="26">
        <v>1339</v>
      </c>
      <c r="C1343" s="26" t="s">
        <v>129</v>
      </c>
      <c r="D1343" s="26" t="s">
        <v>2433</v>
      </c>
      <c r="E1343" s="26" t="s">
        <v>2434</v>
      </c>
      <c r="F1343" s="27">
        <v>43984</v>
      </c>
      <c r="G1343" s="107" t="s">
        <v>3002</v>
      </c>
      <c r="H1343" s="26" t="s">
        <v>1402</v>
      </c>
      <c r="I1343" s="26" t="s">
        <v>1402</v>
      </c>
      <c r="J1343" s="28" t="s">
        <v>3003</v>
      </c>
      <c r="K1343" s="26" t="s">
        <v>135</v>
      </c>
      <c r="L1343" s="26" t="s">
        <v>2437</v>
      </c>
      <c r="M1343" s="26" t="s">
        <v>137</v>
      </c>
      <c r="N1343" s="26" t="s">
        <v>138</v>
      </c>
      <c r="O1343" s="26" t="s">
        <v>138</v>
      </c>
      <c r="Q1343" s="30">
        <v>70</v>
      </c>
      <c r="R1343" s="30">
        <v>4300</v>
      </c>
      <c r="S1343" s="31" t="e">
        <f>#N/A</f>
        <v>#N/A</v>
      </c>
      <c r="T1343" s="30">
        <v>1145</v>
      </c>
      <c r="AB1343" s="33" t="e">
        <f>#N/A</f>
        <v>#N/A</v>
      </c>
      <c r="AC1343" s="30">
        <v>2100</v>
      </c>
      <c r="AD1343" s="30" t="e">
        <f>#N/A</f>
        <v>#N/A</v>
      </c>
      <c r="AE1343" s="34">
        <v>0.91103448275862065</v>
      </c>
      <c r="AG1343" s="30" t="e">
        <f>#N/A</f>
        <v>#N/A</v>
      </c>
      <c r="AH1343" s="30" t="e">
        <f>#N/A</f>
        <v>#N/A</v>
      </c>
      <c r="AJ1343" s="30">
        <v>3612</v>
      </c>
      <c r="AK1343" s="26" t="s">
        <v>139</v>
      </c>
      <c r="AL1343" s="26">
        <v>26</v>
      </c>
      <c r="AM1343" s="26" t="s">
        <v>2976</v>
      </c>
      <c r="AU1343" s="26" t="s">
        <v>1526</v>
      </c>
      <c r="AV1343" s="67" t="s">
        <v>2599</v>
      </c>
      <c r="AW1343" s="67" t="s">
        <v>2600</v>
      </c>
      <c r="AX1343" s="110" t="s">
        <v>2977</v>
      </c>
      <c r="BB1343" s="26" t="s">
        <v>2488</v>
      </c>
      <c r="BC1343" s="26" t="s">
        <v>2442</v>
      </c>
      <c r="BD1343" s="37">
        <v>44036</v>
      </c>
      <c r="BE1343" s="30">
        <v>34930</v>
      </c>
      <c r="BF1343" s="30">
        <v>35641</v>
      </c>
      <c r="BG1343" s="37" t="s">
        <v>2443</v>
      </c>
      <c r="BI1343" s="37"/>
      <c r="BJ1343" s="37"/>
      <c r="BK1343" s="37"/>
      <c r="BL1343" s="37"/>
      <c r="BM1343" s="37"/>
      <c r="BN1343" s="26"/>
      <c r="BO1343" s="26"/>
      <c r="BP1343" s="26"/>
      <c r="BQ1343" s="38"/>
      <c r="BR1343" s="26"/>
      <c r="BS1343" s="26"/>
      <c r="BT1343" s="26"/>
      <c r="BU1343" s="26"/>
      <c r="BV1343" s="39"/>
    </row>
    <row r="1344" spans="1:74" ht="15" hidden="1" customHeight="1">
      <c r="A1344" s="26">
        <v>2020</v>
      </c>
      <c r="B1344" s="26">
        <v>1340</v>
      </c>
      <c r="C1344" s="26" t="s">
        <v>129</v>
      </c>
      <c r="D1344" s="26" t="s">
        <v>2433</v>
      </c>
      <c r="E1344" s="26" t="s">
        <v>2434</v>
      </c>
      <c r="F1344" s="27">
        <v>43984</v>
      </c>
      <c r="G1344" s="107" t="s">
        <v>3004</v>
      </c>
      <c r="H1344" s="26" t="s">
        <v>1402</v>
      </c>
      <c r="I1344" s="26" t="s">
        <v>1402</v>
      </c>
      <c r="J1344" s="28" t="s">
        <v>3005</v>
      </c>
      <c r="K1344" s="26" t="s">
        <v>135</v>
      </c>
      <c r="L1344" s="26" t="s">
        <v>2437</v>
      </c>
      <c r="M1344" s="26" t="s">
        <v>137</v>
      </c>
      <c r="N1344" s="26" t="s">
        <v>138</v>
      </c>
      <c r="O1344" s="26" t="s">
        <v>138</v>
      </c>
      <c r="Q1344" s="30">
        <v>71</v>
      </c>
      <c r="R1344" s="30">
        <v>5750</v>
      </c>
      <c r="S1344" s="31" t="e">
        <f>#N/A</f>
        <v>#N/A</v>
      </c>
      <c r="T1344" s="30">
        <v>1685</v>
      </c>
      <c r="AB1344" s="33" t="e">
        <f>#N/A</f>
        <v>#N/A</v>
      </c>
      <c r="AC1344" s="30">
        <v>2100</v>
      </c>
      <c r="AD1344" s="30" t="e">
        <f>#N/A</f>
        <v>#N/A</v>
      </c>
      <c r="AE1344" s="34">
        <v>0.91</v>
      </c>
      <c r="AG1344" s="30" t="e">
        <f>#N/A</f>
        <v>#N/A</v>
      </c>
      <c r="AH1344" s="30" t="e">
        <f>#N/A</f>
        <v>#N/A</v>
      </c>
      <c r="AJ1344" s="30">
        <v>4830</v>
      </c>
      <c r="AK1344" s="26" t="s">
        <v>139</v>
      </c>
      <c r="AL1344" s="26">
        <v>26</v>
      </c>
      <c r="AM1344" s="26" t="s">
        <v>2976</v>
      </c>
      <c r="AU1344" s="26" t="s">
        <v>1526</v>
      </c>
      <c r="AV1344" s="67" t="s">
        <v>2599</v>
      </c>
      <c r="AW1344" s="67" t="s">
        <v>2600</v>
      </c>
      <c r="AX1344" s="110" t="s">
        <v>2977</v>
      </c>
      <c r="BB1344" s="26" t="s">
        <v>2488</v>
      </c>
      <c r="BC1344" s="26" t="s">
        <v>2442</v>
      </c>
      <c r="BD1344" s="37">
        <v>44036</v>
      </c>
      <c r="BE1344" s="30">
        <v>34930</v>
      </c>
      <c r="BF1344" s="30">
        <v>35641</v>
      </c>
      <c r="BG1344" s="37" t="s">
        <v>2443</v>
      </c>
      <c r="BI1344" s="37"/>
      <c r="BJ1344" s="37"/>
      <c r="BK1344" s="37"/>
      <c r="BL1344" s="37"/>
      <c r="BM1344" s="37"/>
      <c r="BN1344" s="26"/>
      <c r="BO1344" s="26"/>
      <c r="BP1344" s="26"/>
      <c r="BQ1344" s="38"/>
      <c r="BR1344" s="26"/>
      <c r="BS1344" s="26"/>
      <c r="BT1344" s="26"/>
      <c r="BU1344" s="26"/>
      <c r="BV1344" s="39"/>
    </row>
    <row r="1345" spans="1:74" ht="15" hidden="1" customHeight="1">
      <c r="A1345" s="26">
        <v>2020</v>
      </c>
      <c r="B1345" s="26">
        <v>1341</v>
      </c>
      <c r="C1345" s="26" t="s">
        <v>129</v>
      </c>
      <c r="D1345" s="26" t="s">
        <v>2433</v>
      </c>
      <c r="E1345" s="26" t="s">
        <v>2434</v>
      </c>
      <c r="F1345" s="27">
        <v>43984</v>
      </c>
      <c r="G1345" s="107" t="s">
        <v>3006</v>
      </c>
      <c r="H1345" s="26" t="s">
        <v>1402</v>
      </c>
      <c r="I1345" s="26" t="s">
        <v>1402</v>
      </c>
      <c r="J1345" s="28" t="s">
        <v>3007</v>
      </c>
      <c r="K1345" s="26" t="s">
        <v>135</v>
      </c>
      <c r="L1345" s="26" t="s">
        <v>2437</v>
      </c>
      <c r="M1345" s="26" t="s">
        <v>137</v>
      </c>
      <c r="N1345" s="26" t="s">
        <v>138</v>
      </c>
      <c r="O1345" s="26" t="s">
        <v>138</v>
      </c>
      <c r="Q1345" s="30">
        <v>78</v>
      </c>
      <c r="R1345" s="30">
        <v>4320</v>
      </c>
      <c r="S1345" s="31" t="e">
        <f>#N/A</f>
        <v>#N/A</v>
      </c>
      <c r="T1345" s="30">
        <v>1380</v>
      </c>
      <c r="AB1345" s="33" t="e">
        <f>#N/A</f>
        <v>#N/A</v>
      </c>
      <c r="AC1345" s="30">
        <v>2100</v>
      </c>
      <c r="AD1345" s="30" t="e">
        <f>#N/A</f>
        <v>#N/A</v>
      </c>
      <c r="AE1345" s="34">
        <v>0.98</v>
      </c>
      <c r="AG1345" s="30" t="e">
        <f>#N/A</f>
        <v>#N/A</v>
      </c>
      <c r="AH1345" s="30" t="e">
        <f>#N/A</f>
        <v>#N/A</v>
      </c>
      <c r="AJ1345" s="30">
        <v>3629</v>
      </c>
      <c r="AK1345" s="26" t="s">
        <v>139</v>
      </c>
      <c r="AL1345" s="26">
        <v>26</v>
      </c>
      <c r="AM1345" s="26" t="s">
        <v>2976</v>
      </c>
      <c r="AU1345" s="26" t="s">
        <v>1526</v>
      </c>
      <c r="AV1345" s="67" t="s">
        <v>2599</v>
      </c>
      <c r="AW1345" s="67" t="s">
        <v>2600</v>
      </c>
      <c r="AX1345" s="110" t="s">
        <v>2977</v>
      </c>
      <c r="BB1345" s="26" t="s">
        <v>2488</v>
      </c>
      <c r="BC1345" s="26" t="s">
        <v>2442</v>
      </c>
      <c r="BD1345" s="37">
        <v>44036</v>
      </c>
      <c r="BE1345" s="30">
        <v>34930</v>
      </c>
      <c r="BF1345" s="30">
        <v>35641</v>
      </c>
      <c r="BG1345" s="37" t="s">
        <v>2443</v>
      </c>
      <c r="BI1345" s="37"/>
      <c r="BJ1345" s="37"/>
      <c r="BK1345" s="37"/>
      <c r="BL1345" s="37"/>
      <c r="BM1345" s="37"/>
      <c r="BN1345" s="26"/>
      <c r="BO1345" s="26"/>
      <c r="BP1345" s="26"/>
      <c r="BQ1345" s="38"/>
      <c r="BR1345" s="26"/>
      <c r="BS1345" s="26"/>
      <c r="BT1345" s="26"/>
      <c r="BU1345" s="26"/>
      <c r="BV1345" s="39"/>
    </row>
    <row r="1346" spans="1:74" ht="15" hidden="1" customHeight="1">
      <c r="A1346" s="26">
        <v>2020</v>
      </c>
      <c r="B1346" s="26">
        <v>1342</v>
      </c>
      <c r="C1346" s="26" t="s">
        <v>129</v>
      </c>
      <c r="D1346" s="26" t="s">
        <v>2433</v>
      </c>
      <c r="E1346" s="26" t="s">
        <v>2434</v>
      </c>
      <c r="F1346" s="27">
        <v>43984</v>
      </c>
      <c r="G1346" s="107" t="s">
        <v>3008</v>
      </c>
      <c r="H1346" s="26" t="s">
        <v>1402</v>
      </c>
      <c r="I1346" s="26" t="s">
        <v>1402</v>
      </c>
      <c r="J1346" s="28" t="s">
        <v>3009</v>
      </c>
      <c r="K1346" s="26" t="s">
        <v>135</v>
      </c>
      <c r="L1346" s="26" t="s">
        <v>2437</v>
      </c>
      <c r="M1346" s="26" t="s">
        <v>137</v>
      </c>
      <c r="N1346" s="26" t="s">
        <v>138</v>
      </c>
      <c r="O1346" s="26" t="s">
        <v>138</v>
      </c>
      <c r="Q1346" s="30">
        <v>67</v>
      </c>
      <c r="R1346" s="30">
        <v>3900</v>
      </c>
      <c r="S1346" s="31" t="e">
        <f>#N/A</f>
        <v>#N/A</v>
      </c>
      <c r="T1346" s="30">
        <v>998</v>
      </c>
      <c r="AB1346" s="33" t="e">
        <f>#N/A</f>
        <v>#N/A</v>
      </c>
      <c r="AC1346" s="30">
        <v>2100</v>
      </c>
      <c r="AD1346" s="30" t="e">
        <f>#N/A</f>
        <v>#N/A</v>
      </c>
      <c r="AE1346" s="34">
        <v>0.98</v>
      </c>
      <c r="AG1346" s="30" t="e">
        <f>#N/A</f>
        <v>#N/A</v>
      </c>
      <c r="AH1346" s="30" t="e">
        <f>#N/A</f>
        <v>#N/A</v>
      </c>
      <c r="AJ1346" s="30">
        <v>3276</v>
      </c>
      <c r="AK1346" s="26" t="s">
        <v>139</v>
      </c>
      <c r="AL1346" s="26">
        <v>26</v>
      </c>
      <c r="AM1346" s="26" t="s">
        <v>2976</v>
      </c>
      <c r="AU1346" s="26" t="s">
        <v>1526</v>
      </c>
      <c r="AV1346" s="67" t="s">
        <v>2599</v>
      </c>
      <c r="AW1346" s="67" t="s">
        <v>2600</v>
      </c>
      <c r="AX1346" s="110" t="s">
        <v>2977</v>
      </c>
      <c r="BB1346" s="26" t="s">
        <v>2488</v>
      </c>
      <c r="BC1346" s="26" t="s">
        <v>2442</v>
      </c>
      <c r="BD1346" s="37">
        <v>44036</v>
      </c>
      <c r="BE1346" s="30">
        <v>34930</v>
      </c>
      <c r="BF1346" s="30">
        <v>35641</v>
      </c>
      <c r="BG1346" s="37" t="s">
        <v>2443</v>
      </c>
      <c r="BI1346" s="37"/>
      <c r="BJ1346" s="37"/>
      <c r="BK1346" s="37"/>
      <c r="BL1346" s="37"/>
      <c r="BM1346" s="37"/>
      <c r="BN1346" s="26"/>
      <c r="BO1346" s="26"/>
      <c r="BP1346" s="26"/>
      <c r="BQ1346" s="38"/>
      <c r="BR1346" s="26"/>
      <c r="BS1346" s="26"/>
      <c r="BT1346" s="26"/>
      <c r="BU1346" s="26"/>
      <c r="BV1346" s="39"/>
    </row>
    <row r="1347" spans="1:74" ht="15" hidden="1" customHeight="1">
      <c r="A1347" s="26">
        <v>2020</v>
      </c>
      <c r="B1347" s="26">
        <v>1343</v>
      </c>
      <c r="C1347" s="26" t="s">
        <v>129</v>
      </c>
      <c r="D1347" s="26" t="s">
        <v>2433</v>
      </c>
      <c r="E1347" s="26" t="s">
        <v>2434</v>
      </c>
      <c r="F1347" s="27">
        <v>43984</v>
      </c>
      <c r="G1347" s="107" t="s">
        <v>3010</v>
      </c>
      <c r="H1347" s="26" t="s">
        <v>1402</v>
      </c>
      <c r="I1347" s="26" t="s">
        <v>1402</v>
      </c>
      <c r="J1347" s="28" t="s">
        <v>3011</v>
      </c>
      <c r="K1347" s="26" t="s">
        <v>135</v>
      </c>
      <c r="L1347" s="26" t="s">
        <v>2437</v>
      </c>
      <c r="M1347" s="26" t="s">
        <v>137</v>
      </c>
      <c r="N1347" s="26" t="s">
        <v>138</v>
      </c>
      <c r="O1347" s="26" t="s">
        <v>138</v>
      </c>
      <c r="Q1347" s="30">
        <v>70</v>
      </c>
      <c r="R1347" s="30">
        <v>5300</v>
      </c>
      <c r="S1347" s="31" t="e">
        <f>#N/A</f>
        <v>#N/A</v>
      </c>
      <c r="T1347" s="30">
        <v>1430</v>
      </c>
      <c r="AB1347" s="33" t="e">
        <f>#N/A</f>
        <v>#N/A</v>
      </c>
      <c r="AC1347" s="30">
        <v>2100</v>
      </c>
      <c r="AD1347" s="30" t="e">
        <f>#N/A</f>
        <v>#N/A</v>
      </c>
      <c r="AE1347" s="34">
        <v>0.91749999999999998</v>
      </c>
      <c r="AG1347" s="30" t="e">
        <f>#N/A</f>
        <v>#N/A</v>
      </c>
      <c r="AH1347" s="30" t="e">
        <f>#N/A</f>
        <v>#N/A</v>
      </c>
      <c r="AJ1347" s="30">
        <v>4452</v>
      </c>
      <c r="AK1347" s="26" t="s">
        <v>139</v>
      </c>
      <c r="AL1347" s="26">
        <v>26</v>
      </c>
      <c r="AM1347" s="26" t="s">
        <v>2976</v>
      </c>
      <c r="AU1347" s="26" t="s">
        <v>1526</v>
      </c>
      <c r="AV1347" s="67" t="s">
        <v>2599</v>
      </c>
      <c r="AW1347" s="67" t="s">
        <v>2600</v>
      </c>
      <c r="AX1347" s="110" t="s">
        <v>2977</v>
      </c>
      <c r="BB1347" s="26" t="s">
        <v>2488</v>
      </c>
      <c r="BC1347" s="26" t="s">
        <v>2442</v>
      </c>
      <c r="BD1347" s="37">
        <v>44036</v>
      </c>
      <c r="BE1347" s="30">
        <v>34930</v>
      </c>
      <c r="BF1347" s="30">
        <v>35641</v>
      </c>
      <c r="BG1347" s="37" t="s">
        <v>2443</v>
      </c>
      <c r="BI1347" s="37"/>
      <c r="BJ1347" s="37"/>
      <c r="BK1347" s="37"/>
      <c r="BL1347" s="37"/>
      <c r="BM1347" s="37"/>
      <c r="BN1347" s="26"/>
      <c r="BO1347" s="26"/>
      <c r="BP1347" s="26"/>
      <c r="BQ1347" s="38"/>
      <c r="BR1347" s="26"/>
      <c r="BS1347" s="26"/>
      <c r="BT1347" s="26"/>
      <c r="BU1347" s="26"/>
      <c r="BV1347" s="39"/>
    </row>
    <row r="1348" spans="1:74" ht="15" hidden="1" customHeight="1">
      <c r="A1348" s="26">
        <v>2020</v>
      </c>
      <c r="B1348" s="26">
        <v>1344</v>
      </c>
      <c r="C1348" s="26" t="s">
        <v>129</v>
      </c>
      <c r="D1348" s="26" t="s">
        <v>2433</v>
      </c>
      <c r="E1348" s="26" t="s">
        <v>2434</v>
      </c>
      <c r="F1348" s="27">
        <v>43984</v>
      </c>
      <c r="G1348" s="107" t="s">
        <v>3012</v>
      </c>
      <c r="H1348" s="26" t="s">
        <v>1402</v>
      </c>
      <c r="I1348" s="26" t="s">
        <v>1402</v>
      </c>
      <c r="J1348" s="28" t="s">
        <v>3013</v>
      </c>
      <c r="K1348" s="26" t="s">
        <v>135</v>
      </c>
      <c r="L1348" s="26" t="s">
        <v>2437</v>
      </c>
      <c r="M1348" s="26" t="s">
        <v>137</v>
      </c>
      <c r="N1348" s="26" t="s">
        <v>138</v>
      </c>
      <c r="O1348" s="26" t="s">
        <v>138</v>
      </c>
      <c r="Q1348" s="30">
        <v>67</v>
      </c>
      <c r="R1348" s="30">
        <v>4250</v>
      </c>
      <c r="S1348" s="31" t="e">
        <f>#N/A</f>
        <v>#N/A</v>
      </c>
      <c r="T1348" s="30">
        <v>1220</v>
      </c>
      <c r="AB1348" s="33" t="e">
        <f>#N/A</f>
        <v>#N/A</v>
      </c>
      <c r="AC1348" s="30">
        <v>2100</v>
      </c>
      <c r="AD1348" s="30" t="e">
        <f>#N/A</f>
        <v>#N/A</v>
      </c>
      <c r="AE1348" s="34">
        <v>0.92</v>
      </c>
      <c r="AG1348" s="30" t="e">
        <f>#N/A</f>
        <v>#N/A</v>
      </c>
      <c r="AH1348" s="30" t="e">
        <f>#N/A</f>
        <v>#N/A</v>
      </c>
      <c r="AJ1348" s="30">
        <v>3570</v>
      </c>
      <c r="AK1348" s="26" t="s">
        <v>139</v>
      </c>
      <c r="AL1348" s="26">
        <v>26</v>
      </c>
      <c r="AM1348" s="26" t="s">
        <v>2976</v>
      </c>
      <c r="AU1348" s="26" t="s">
        <v>1526</v>
      </c>
      <c r="AV1348" s="67" t="s">
        <v>2599</v>
      </c>
      <c r="AW1348" s="67" t="s">
        <v>2600</v>
      </c>
      <c r="AX1348" s="110" t="s">
        <v>2977</v>
      </c>
      <c r="BB1348" s="26" t="s">
        <v>2488</v>
      </c>
      <c r="BC1348" s="26" t="s">
        <v>2442</v>
      </c>
      <c r="BD1348" s="37">
        <v>44036</v>
      </c>
      <c r="BE1348" s="30">
        <v>34930</v>
      </c>
      <c r="BF1348" s="30">
        <v>35641</v>
      </c>
      <c r="BG1348" s="37" t="s">
        <v>2443</v>
      </c>
      <c r="BI1348" s="37"/>
      <c r="BJ1348" s="37"/>
      <c r="BK1348" s="37"/>
      <c r="BL1348" s="37"/>
      <c r="BM1348" s="37"/>
      <c r="BN1348" s="26"/>
      <c r="BO1348" s="26"/>
      <c r="BP1348" s="26"/>
      <c r="BQ1348" s="38"/>
      <c r="BR1348" s="26"/>
      <c r="BS1348" s="26"/>
      <c r="BT1348" s="26"/>
      <c r="BU1348" s="26"/>
      <c r="BV1348" s="39"/>
    </row>
    <row r="1349" spans="1:74" ht="15" hidden="1" customHeight="1">
      <c r="A1349" s="26">
        <v>2020</v>
      </c>
      <c r="B1349" s="26">
        <v>1345</v>
      </c>
      <c r="C1349" s="26" t="s">
        <v>129</v>
      </c>
      <c r="D1349" s="26" t="s">
        <v>2433</v>
      </c>
      <c r="E1349" s="26" t="s">
        <v>2434</v>
      </c>
      <c r="F1349" s="27">
        <v>43984</v>
      </c>
      <c r="G1349" s="107" t="s">
        <v>3014</v>
      </c>
      <c r="H1349" s="26" t="s">
        <v>1402</v>
      </c>
      <c r="I1349" s="26" t="s">
        <v>1402</v>
      </c>
      <c r="J1349" s="28" t="s">
        <v>3015</v>
      </c>
      <c r="K1349" s="26" t="s">
        <v>135</v>
      </c>
      <c r="L1349" s="26" t="s">
        <v>2437</v>
      </c>
      <c r="M1349" s="26" t="s">
        <v>137</v>
      </c>
      <c r="N1349" s="26" t="s">
        <v>138</v>
      </c>
      <c r="O1349" s="26" t="s">
        <v>138</v>
      </c>
      <c r="Q1349" s="30">
        <v>71</v>
      </c>
      <c r="R1349" s="30">
        <v>5050</v>
      </c>
      <c r="S1349" s="31" t="e">
        <f>#N/A</f>
        <v>#N/A</v>
      </c>
      <c r="T1349" s="30">
        <v>1220</v>
      </c>
      <c r="AB1349" s="33" t="e">
        <f>#N/A</f>
        <v>#N/A</v>
      </c>
      <c r="AC1349" s="30">
        <v>2100</v>
      </c>
      <c r="AD1349" s="30" t="e">
        <f>#N/A</f>
        <v>#N/A</v>
      </c>
      <c r="AE1349" s="34">
        <v>0.94666666666666666</v>
      </c>
      <c r="AG1349" s="30" t="e">
        <f>#N/A</f>
        <v>#N/A</v>
      </c>
      <c r="AH1349" s="30" t="e">
        <f>#N/A</f>
        <v>#N/A</v>
      </c>
      <c r="AJ1349" s="30">
        <v>4242</v>
      </c>
      <c r="AK1349" s="26" t="s">
        <v>139</v>
      </c>
      <c r="AL1349" s="26">
        <v>26</v>
      </c>
      <c r="AM1349" s="26" t="s">
        <v>2976</v>
      </c>
      <c r="AU1349" s="26" t="s">
        <v>1526</v>
      </c>
      <c r="AV1349" s="67" t="s">
        <v>2599</v>
      </c>
      <c r="AW1349" s="67" t="s">
        <v>2600</v>
      </c>
      <c r="AX1349" s="110" t="s">
        <v>2977</v>
      </c>
      <c r="BB1349" s="26" t="s">
        <v>2488</v>
      </c>
      <c r="BC1349" s="26" t="s">
        <v>2442</v>
      </c>
      <c r="BD1349" s="37">
        <v>44036</v>
      </c>
      <c r="BE1349" s="30">
        <v>34930</v>
      </c>
      <c r="BF1349" s="30">
        <v>35641</v>
      </c>
      <c r="BG1349" s="37" t="s">
        <v>2443</v>
      </c>
      <c r="BI1349" s="37"/>
      <c r="BJ1349" s="37"/>
      <c r="BK1349" s="37"/>
      <c r="BL1349" s="37"/>
      <c r="BM1349" s="37"/>
      <c r="BN1349" s="26"/>
      <c r="BO1349" s="26"/>
      <c r="BP1349" s="26"/>
      <c r="BQ1349" s="38"/>
      <c r="BR1349" s="26"/>
      <c r="BS1349" s="26"/>
      <c r="BT1349" s="26"/>
      <c r="BU1349" s="26"/>
      <c r="BV1349" s="39"/>
    </row>
    <row r="1350" spans="1:74" ht="15" hidden="1" customHeight="1">
      <c r="A1350" s="26">
        <v>2020</v>
      </c>
      <c r="B1350" s="26">
        <v>1346</v>
      </c>
      <c r="C1350" s="26" t="s">
        <v>129</v>
      </c>
      <c r="D1350" s="26" t="s">
        <v>2433</v>
      </c>
      <c r="E1350" s="26" t="s">
        <v>2434</v>
      </c>
      <c r="F1350" s="27">
        <v>43984</v>
      </c>
      <c r="G1350" s="107" t="s">
        <v>3016</v>
      </c>
      <c r="H1350" s="26" t="s">
        <v>1402</v>
      </c>
      <c r="I1350" s="26" t="s">
        <v>1402</v>
      </c>
      <c r="J1350" s="28" t="s">
        <v>3017</v>
      </c>
      <c r="K1350" s="26" t="s">
        <v>135</v>
      </c>
      <c r="L1350" s="26" t="s">
        <v>2437</v>
      </c>
      <c r="M1350" s="26" t="s">
        <v>137</v>
      </c>
      <c r="N1350" s="26" t="s">
        <v>138</v>
      </c>
      <c r="O1350" s="26" t="s">
        <v>138</v>
      </c>
      <c r="Q1350" s="30">
        <v>65</v>
      </c>
      <c r="R1350" s="30">
        <v>3360</v>
      </c>
      <c r="S1350" s="31" t="e">
        <f>#N/A</f>
        <v>#N/A</v>
      </c>
      <c r="T1350" s="30">
        <v>740</v>
      </c>
      <c r="AB1350" s="33" t="e">
        <f>#N/A</f>
        <v>#N/A</v>
      </c>
      <c r="AC1350" s="30">
        <v>2100</v>
      </c>
      <c r="AD1350" s="30" t="e">
        <f>#N/A</f>
        <v>#N/A</v>
      </c>
      <c r="AE1350" s="34">
        <v>0.95</v>
      </c>
      <c r="AG1350" s="30" t="e">
        <f>#N/A</f>
        <v>#N/A</v>
      </c>
      <c r="AH1350" s="30" t="e">
        <f>#N/A</f>
        <v>#N/A</v>
      </c>
      <c r="AJ1350" s="30">
        <v>2822</v>
      </c>
      <c r="AK1350" s="26" t="s">
        <v>139</v>
      </c>
      <c r="AL1350" s="26">
        <v>26</v>
      </c>
      <c r="AM1350" s="26" t="s">
        <v>2976</v>
      </c>
      <c r="AU1350" s="26" t="s">
        <v>1526</v>
      </c>
      <c r="AV1350" s="67" t="s">
        <v>2599</v>
      </c>
      <c r="AW1350" s="67" t="s">
        <v>2600</v>
      </c>
      <c r="AX1350" s="110" t="s">
        <v>2977</v>
      </c>
      <c r="BB1350" s="26" t="s">
        <v>2488</v>
      </c>
      <c r="BC1350" s="26" t="s">
        <v>2442</v>
      </c>
      <c r="BD1350" s="37">
        <v>44036</v>
      </c>
      <c r="BE1350" s="30">
        <v>34930</v>
      </c>
      <c r="BF1350" s="30">
        <v>35641</v>
      </c>
      <c r="BG1350" s="37" t="s">
        <v>2443</v>
      </c>
      <c r="BI1350" s="37"/>
      <c r="BJ1350" s="37"/>
      <c r="BK1350" s="37"/>
      <c r="BL1350" s="37"/>
      <c r="BM1350" s="37"/>
      <c r="BN1350" s="26"/>
      <c r="BO1350" s="26"/>
      <c r="BP1350" s="26"/>
      <c r="BQ1350" s="38"/>
      <c r="BR1350" s="26"/>
      <c r="BS1350" s="26"/>
      <c r="BT1350" s="26"/>
      <c r="BU1350" s="26"/>
      <c r="BV1350" s="39"/>
    </row>
    <row r="1351" spans="1:74" ht="15" hidden="1" customHeight="1">
      <c r="A1351" s="26">
        <v>2020</v>
      </c>
      <c r="B1351" s="26">
        <v>1347</v>
      </c>
      <c r="C1351" s="26" t="s">
        <v>129</v>
      </c>
      <c r="D1351" s="26" t="s">
        <v>2433</v>
      </c>
      <c r="E1351" s="26" t="s">
        <v>2434</v>
      </c>
      <c r="F1351" s="27">
        <v>43984</v>
      </c>
      <c r="G1351" s="107" t="s">
        <v>3018</v>
      </c>
      <c r="H1351" s="26" t="s">
        <v>1402</v>
      </c>
      <c r="I1351" s="26" t="s">
        <v>1402</v>
      </c>
      <c r="J1351" s="28" t="s">
        <v>3019</v>
      </c>
      <c r="K1351" s="26" t="s">
        <v>135</v>
      </c>
      <c r="L1351" s="26" t="s">
        <v>2437</v>
      </c>
      <c r="M1351" s="26" t="s">
        <v>137</v>
      </c>
      <c r="N1351" s="26" t="s">
        <v>138</v>
      </c>
      <c r="O1351" s="26" t="s">
        <v>138</v>
      </c>
      <c r="Q1351" s="30">
        <v>69</v>
      </c>
      <c r="R1351" s="30">
        <v>3800</v>
      </c>
      <c r="S1351" s="31" t="e">
        <f>#N/A</f>
        <v>#N/A</v>
      </c>
      <c r="T1351" s="30">
        <v>918</v>
      </c>
      <c r="AB1351" s="33" t="e">
        <f>#N/A</f>
        <v>#N/A</v>
      </c>
      <c r="AC1351" s="30">
        <v>2100</v>
      </c>
      <c r="AD1351" s="30" t="e">
        <f>#N/A</f>
        <v>#N/A</v>
      </c>
      <c r="AE1351" s="34">
        <v>0.85096774193548386</v>
      </c>
      <c r="AG1351" s="30" t="e">
        <f>#N/A</f>
        <v>#N/A</v>
      </c>
      <c r="AH1351" s="30" t="e">
        <f>#N/A</f>
        <v>#N/A</v>
      </c>
      <c r="AJ1351" s="30">
        <v>3192</v>
      </c>
      <c r="AK1351" s="26" t="s">
        <v>139</v>
      </c>
      <c r="AL1351" s="26">
        <v>26</v>
      </c>
      <c r="AM1351" s="26" t="s">
        <v>2976</v>
      </c>
      <c r="AU1351" s="26" t="s">
        <v>1526</v>
      </c>
      <c r="AV1351" s="67" t="s">
        <v>2599</v>
      </c>
      <c r="AW1351" s="67" t="s">
        <v>2600</v>
      </c>
      <c r="AX1351" s="110" t="s">
        <v>2977</v>
      </c>
      <c r="BB1351" s="26" t="s">
        <v>2488</v>
      </c>
      <c r="BC1351" s="26" t="s">
        <v>2442</v>
      </c>
      <c r="BD1351" s="37">
        <v>44036</v>
      </c>
      <c r="BE1351" s="30">
        <v>34930</v>
      </c>
      <c r="BF1351" s="30">
        <v>35641</v>
      </c>
      <c r="BG1351" s="37" t="s">
        <v>2443</v>
      </c>
      <c r="BI1351" s="37"/>
      <c r="BJ1351" s="37"/>
      <c r="BK1351" s="37"/>
      <c r="BL1351" s="37"/>
      <c r="BM1351" s="37"/>
      <c r="BN1351" s="26"/>
      <c r="BO1351" s="26"/>
      <c r="BP1351" s="26"/>
      <c r="BQ1351" s="38"/>
      <c r="BR1351" s="26"/>
      <c r="BS1351" s="26"/>
      <c r="BT1351" s="26"/>
      <c r="BU1351" s="26"/>
      <c r="BV1351" s="39"/>
    </row>
    <row r="1352" spans="1:74" ht="15" hidden="1" customHeight="1">
      <c r="A1352" s="26">
        <v>2020</v>
      </c>
      <c r="B1352" s="26">
        <v>1348</v>
      </c>
      <c r="C1352" s="26" t="s">
        <v>129</v>
      </c>
      <c r="D1352" s="26" t="s">
        <v>2433</v>
      </c>
      <c r="E1352" s="26" t="s">
        <v>2434</v>
      </c>
      <c r="F1352" s="27">
        <v>43984</v>
      </c>
      <c r="G1352" s="107" t="s">
        <v>3020</v>
      </c>
      <c r="H1352" s="26" t="s">
        <v>1402</v>
      </c>
      <c r="I1352" s="26" t="s">
        <v>1402</v>
      </c>
      <c r="J1352" s="28" t="s">
        <v>3021</v>
      </c>
      <c r="K1352" s="26" t="s">
        <v>135</v>
      </c>
      <c r="L1352" s="26" t="s">
        <v>2437</v>
      </c>
      <c r="M1352" s="26" t="s">
        <v>137</v>
      </c>
      <c r="N1352" s="26" t="s">
        <v>138</v>
      </c>
      <c r="O1352" s="26" t="s">
        <v>138</v>
      </c>
      <c r="Q1352" s="30">
        <v>65</v>
      </c>
      <c r="R1352" s="30">
        <v>3750</v>
      </c>
      <c r="S1352" s="31" t="e">
        <f>#N/A</f>
        <v>#N/A</v>
      </c>
      <c r="T1352" s="30">
        <v>965</v>
      </c>
      <c r="AB1352" s="33" t="e">
        <f>#N/A</f>
        <v>#N/A</v>
      </c>
      <c r="AC1352" s="30">
        <v>2100</v>
      </c>
      <c r="AD1352" s="30" t="e">
        <f>#N/A</f>
        <v>#N/A</v>
      </c>
      <c r="AE1352" s="34">
        <v>0.85</v>
      </c>
      <c r="AG1352" s="30" t="e">
        <f>#N/A</f>
        <v>#N/A</v>
      </c>
      <c r="AH1352" s="30" t="e">
        <f>#N/A</f>
        <v>#N/A</v>
      </c>
      <c r="AJ1352" s="30">
        <v>3150</v>
      </c>
      <c r="AK1352" s="26" t="s">
        <v>139</v>
      </c>
      <c r="AL1352" s="26">
        <v>26</v>
      </c>
      <c r="AM1352" s="26" t="s">
        <v>2976</v>
      </c>
      <c r="AU1352" s="26" t="s">
        <v>1526</v>
      </c>
      <c r="AV1352" s="67" t="s">
        <v>2599</v>
      </c>
      <c r="AW1352" s="67" t="s">
        <v>2600</v>
      </c>
      <c r="AX1352" s="110" t="s">
        <v>2977</v>
      </c>
      <c r="BB1352" s="26" t="s">
        <v>2488</v>
      </c>
      <c r="BC1352" s="26" t="s">
        <v>2442</v>
      </c>
      <c r="BD1352" s="37">
        <v>44036</v>
      </c>
      <c r="BE1352" s="30">
        <v>34930</v>
      </c>
      <c r="BF1352" s="30">
        <v>35641</v>
      </c>
      <c r="BG1352" s="37" t="s">
        <v>2443</v>
      </c>
      <c r="BI1352" s="37"/>
      <c r="BJ1352" s="37"/>
      <c r="BK1352" s="37"/>
      <c r="BL1352" s="37"/>
      <c r="BM1352" s="37"/>
      <c r="BN1352" s="26"/>
      <c r="BO1352" s="26"/>
      <c r="BP1352" s="26"/>
      <c r="BQ1352" s="38"/>
      <c r="BR1352" s="26"/>
      <c r="BS1352" s="26"/>
      <c r="BT1352" s="26"/>
      <c r="BU1352" s="26"/>
      <c r="BV1352" s="39"/>
    </row>
    <row r="1353" spans="1:74" ht="15" hidden="1" customHeight="1">
      <c r="A1353" s="26">
        <v>2020</v>
      </c>
      <c r="B1353" s="26">
        <v>1349</v>
      </c>
      <c r="C1353" s="26" t="s">
        <v>129</v>
      </c>
      <c r="D1353" s="26" t="s">
        <v>2433</v>
      </c>
      <c r="E1353" s="26" t="s">
        <v>2434</v>
      </c>
      <c r="F1353" s="27">
        <v>43984</v>
      </c>
      <c r="G1353" s="107" t="s">
        <v>3022</v>
      </c>
      <c r="H1353" s="26" t="s">
        <v>1402</v>
      </c>
      <c r="I1353" s="26" t="s">
        <v>1402</v>
      </c>
      <c r="J1353" s="28" t="s">
        <v>3023</v>
      </c>
      <c r="K1353" s="26" t="s">
        <v>135</v>
      </c>
      <c r="L1353" s="26" t="s">
        <v>2437</v>
      </c>
      <c r="M1353" s="26" t="s">
        <v>137</v>
      </c>
      <c r="N1353" s="26" t="s">
        <v>138</v>
      </c>
      <c r="O1353" s="26" t="s">
        <v>138</v>
      </c>
      <c r="Q1353" s="30">
        <v>72</v>
      </c>
      <c r="R1353" s="30">
        <v>4530</v>
      </c>
      <c r="S1353" s="31" t="e">
        <f>#N/A</f>
        <v>#N/A</v>
      </c>
      <c r="T1353" s="30">
        <v>1140</v>
      </c>
      <c r="AB1353" s="33" t="e">
        <f>#N/A</f>
        <v>#N/A</v>
      </c>
      <c r="AC1353" s="30">
        <v>2100</v>
      </c>
      <c r="AD1353" s="30" t="e">
        <f>#N/A</f>
        <v>#N/A</v>
      </c>
      <c r="AE1353" s="34">
        <v>0.94551724137931037</v>
      </c>
      <c r="AG1353" s="30" t="e">
        <f>#N/A</f>
        <v>#N/A</v>
      </c>
      <c r="AH1353" s="30" t="e">
        <f>#N/A</f>
        <v>#N/A</v>
      </c>
      <c r="AJ1353" s="30">
        <v>3805</v>
      </c>
      <c r="AK1353" s="26" t="s">
        <v>139</v>
      </c>
      <c r="AL1353" s="26">
        <v>26</v>
      </c>
      <c r="AM1353" s="26" t="s">
        <v>2976</v>
      </c>
      <c r="AU1353" s="26" t="s">
        <v>1526</v>
      </c>
      <c r="AV1353" s="67" t="s">
        <v>2599</v>
      </c>
      <c r="AW1353" s="67" t="s">
        <v>2600</v>
      </c>
      <c r="AX1353" s="110" t="s">
        <v>2977</v>
      </c>
      <c r="BB1353" s="26" t="s">
        <v>2488</v>
      </c>
      <c r="BC1353" s="26" t="s">
        <v>2442</v>
      </c>
      <c r="BD1353" s="37">
        <v>44036</v>
      </c>
      <c r="BE1353" s="30">
        <v>34930</v>
      </c>
      <c r="BF1353" s="30">
        <v>35641</v>
      </c>
      <c r="BG1353" s="37" t="s">
        <v>2443</v>
      </c>
      <c r="BI1353" s="37"/>
      <c r="BJ1353" s="37"/>
      <c r="BK1353" s="37"/>
      <c r="BL1353" s="37"/>
      <c r="BM1353" s="37"/>
      <c r="BN1353" s="26"/>
      <c r="BO1353" s="26"/>
      <c r="BP1353" s="26"/>
      <c r="BQ1353" s="38"/>
      <c r="BR1353" s="26"/>
      <c r="BS1353" s="26"/>
      <c r="BT1353" s="26"/>
      <c r="BU1353" s="26"/>
      <c r="BV1353" s="39"/>
    </row>
    <row r="1354" spans="1:74" ht="15" hidden="1" customHeight="1">
      <c r="A1354" s="26">
        <v>2020</v>
      </c>
      <c r="B1354" s="26">
        <v>1350</v>
      </c>
      <c r="C1354" s="26" t="s">
        <v>129</v>
      </c>
      <c r="D1354" s="26" t="s">
        <v>2433</v>
      </c>
      <c r="E1354" s="26" t="s">
        <v>2434</v>
      </c>
      <c r="F1354" s="27">
        <v>43984</v>
      </c>
      <c r="G1354" s="107" t="s">
        <v>3024</v>
      </c>
      <c r="H1354" s="26" t="s">
        <v>1402</v>
      </c>
      <c r="I1354" s="26" t="s">
        <v>1402</v>
      </c>
      <c r="J1354" s="28" t="s">
        <v>3025</v>
      </c>
      <c r="K1354" s="26" t="s">
        <v>135</v>
      </c>
      <c r="L1354" s="26" t="s">
        <v>2437</v>
      </c>
      <c r="M1354" s="26" t="s">
        <v>137</v>
      </c>
      <c r="N1354" s="26" t="s">
        <v>138</v>
      </c>
      <c r="O1354" s="26" t="s">
        <v>138</v>
      </c>
      <c r="Q1354" s="30">
        <v>77</v>
      </c>
      <c r="R1354" s="30">
        <v>6870</v>
      </c>
      <c r="S1354" s="31" t="e">
        <f>#N/A</f>
        <v>#N/A</v>
      </c>
      <c r="T1354" s="30">
        <v>1810</v>
      </c>
      <c r="AB1354" s="33" t="e">
        <f>#N/A</f>
        <v>#N/A</v>
      </c>
      <c r="AC1354" s="30">
        <v>2100</v>
      </c>
      <c r="AD1354" s="30" t="e">
        <f>#N/A</f>
        <v>#N/A</v>
      </c>
      <c r="AE1354" s="34">
        <v>0.95</v>
      </c>
      <c r="AG1354" s="30" t="e">
        <f>#N/A</f>
        <v>#N/A</v>
      </c>
      <c r="AH1354" s="30" t="e">
        <f>#N/A</f>
        <v>#N/A</v>
      </c>
      <c r="AJ1354" s="30">
        <v>5673</v>
      </c>
      <c r="AK1354" s="26" t="s">
        <v>139</v>
      </c>
      <c r="AL1354" s="26">
        <v>26</v>
      </c>
      <c r="AM1354" s="26" t="s">
        <v>2976</v>
      </c>
      <c r="AU1354" s="26" t="s">
        <v>1526</v>
      </c>
      <c r="AV1354" s="67" t="s">
        <v>2599</v>
      </c>
      <c r="AW1354" s="67" t="s">
        <v>2600</v>
      </c>
      <c r="AX1354" s="110" t="s">
        <v>2977</v>
      </c>
      <c r="BB1354" s="26" t="s">
        <v>2488</v>
      </c>
      <c r="BC1354" s="26" t="s">
        <v>2442</v>
      </c>
      <c r="BD1354" s="37">
        <v>44036</v>
      </c>
      <c r="BE1354" s="30">
        <v>34930</v>
      </c>
      <c r="BF1354" s="30">
        <v>35641</v>
      </c>
      <c r="BG1354" s="37" t="s">
        <v>2443</v>
      </c>
      <c r="BI1354" s="37"/>
      <c r="BJ1354" s="37"/>
      <c r="BK1354" s="37"/>
      <c r="BL1354" s="37"/>
      <c r="BM1354" s="37"/>
      <c r="BN1354" s="26"/>
      <c r="BO1354" s="26"/>
      <c r="BP1354" s="26"/>
      <c r="BQ1354" s="38"/>
      <c r="BR1354" s="26"/>
      <c r="BS1354" s="26"/>
      <c r="BT1354" s="26"/>
      <c r="BU1354" s="26"/>
      <c r="BV1354" s="39"/>
    </row>
    <row r="1355" spans="1:74" ht="15" hidden="1" customHeight="1">
      <c r="A1355" s="26">
        <v>2020</v>
      </c>
      <c r="B1355" s="26">
        <v>1351</v>
      </c>
      <c r="C1355" s="26" t="s">
        <v>129</v>
      </c>
      <c r="D1355" s="26" t="s">
        <v>2433</v>
      </c>
      <c r="E1355" s="26" t="s">
        <v>2434</v>
      </c>
      <c r="F1355" s="27">
        <v>43984</v>
      </c>
      <c r="G1355" s="107" t="s">
        <v>3026</v>
      </c>
      <c r="H1355" s="26" t="s">
        <v>1402</v>
      </c>
      <c r="I1355" s="26" t="s">
        <v>1402</v>
      </c>
      <c r="J1355" s="28" t="s">
        <v>3027</v>
      </c>
      <c r="K1355" s="26" t="s">
        <v>135</v>
      </c>
      <c r="L1355" s="26" t="s">
        <v>2437</v>
      </c>
      <c r="M1355" s="26" t="s">
        <v>137</v>
      </c>
      <c r="N1355" s="26" t="s">
        <v>138</v>
      </c>
      <c r="O1355" s="26" t="s">
        <v>138</v>
      </c>
      <c r="Q1355" s="30">
        <v>73</v>
      </c>
      <c r="R1355" s="30">
        <v>6250</v>
      </c>
      <c r="S1355" s="31" t="e">
        <f>#N/A</f>
        <v>#N/A</v>
      </c>
      <c r="T1355" s="30">
        <v>1445</v>
      </c>
      <c r="AB1355" s="33" t="e">
        <f>#N/A</f>
        <v>#N/A</v>
      </c>
      <c r="AC1355" s="30">
        <v>2100</v>
      </c>
      <c r="AD1355" s="30" t="e">
        <f>#N/A</f>
        <v>#N/A</v>
      </c>
      <c r="AE1355" s="34">
        <v>0.98</v>
      </c>
      <c r="AG1355" s="30" t="e">
        <f>#N/A</f>
        <v>#N/A</v>
      </c>
      <c r="AH1355" s="30" t="e">
        <f>#N/A</f>
        <v>#N/A</v>
      </c>
      <c r="AJ1355" s="30">
        <v>5250</v>
      </c>
      <c r="AK1355" s="26" t="s">
        <v>139</v>
      </c>
      <c r="AL1355" s="26">
        <v>26</v>
      </c>
      <c r="AM1355" s="26" t="s">
        <v>2976</v>
      </c>
      <c r="AU1355" s="26" t="s">
        <v>1526</v>
      </c>
      <c r="AV1355" s="67" t="s">
        <v>2599</v>
      </c>
      <c r="AW1355" s="67" t="s">
        <v>2600</v>
      </c>
      <c r="AX1355" s="110" t="s">
        <v>2977</v>
      </c>
      <c r="BB1355" s="26" t="s">
        <v>2488</v>
      </c>
      <c r="BC1355" s="26" t="s">
        <v>2442</v>
      </c>
      <c r="BD1355" s="37">
        <v>44036</v>
      </c>
      <c r="BE1355" s="30">
        <v>34930</v>
      </c>
      <c r="BF1355" s="30">
        <v>35641</v>
      </c>
      <c r="BG1355" s="37" t="s">
        <v>2443</v>
      </c>
      <c r="BI1355" s="37"/>
      <c r="BJ1355" s="37"/>
      <c r="BK1355" s="37"/>
      <c r="BL1355" s="37"/>
      <c r="BM1355" s="37"/>
      <c r="BN1355" s="26"/>
      <c r="BO1355" s="26"/>
      <c r="BP1355" s="26"/>
      <c r="BQ1355" s="38"/>
      <c r="BR1355" s="26"/>
      <c r="BS1355" s="26"/>
      <c r="BT1355" s="26"/>
      <c r="BU1355" s="26"/>
      <c r="BV1355" s="39"/>
    </row>
    <row r="1356" spans="1:74" ht="15" hidden="1" customHeight="1">
      <c r="A1356" s="26">
        <v>2020</v>
      </c>
      <c r="B1356" s="26">
        <v>1352</v>
      </c>
      <c r="C1356" s="26" t="s">
        <v>129</v>
      </c>
      <c r="D1356" s="26" t="s">
        <v>2433</v>
      </c>
      <c r="E1356" s="26" t="s">
        <v>2434</v>
      </c>
      <c r="F1356" s="27">
        <v>43984</v>
      </c>
      <c r="G1356" s="107" t="s">
        <v>3028</v>
      </c>
      <c r="H1356" s="26" t="s">
        <v>1402</v>
      </c>
      <c r="I1356" s="26" t="s">
        <v>1402</v>
      </c>
      <c r="J1356" s="28" t="s">
        <v>3029</v>
      </c>
      <c r="K1356" s="26" t="s">
        <v>135</v>
      </c>
      <c r="L1356" s="26" t="s">
        <v>2437</v>
      </c>
      <c r="M1356" s="26" t="s">
        <v>137</v>
      </c>
      <c r="N1356" s="26" t="s">
        <v>138</v>
      </c>
      <c r="O1356" s="26" t="s">
        <v>138</v>
      </c>
      <c r="Q1356" s="30">
        <v>74</v>
      </c>
      <c r="R1356" s="30">
        <v>5680</v>
      </c>
      <c r="S1356" s="31" t="e">
        <f>#N/A</f>
        <v>#N/A</v>
      </c>
      <c r="T1356" s="30">
        <v>1125</v>
      </c>
      <c r="AB1356" s="33" t="e">
        <f>#N/A</f>
        <v>#N/A</v>
      </c>
      <c r="AC1356" s="30">
        <v>2100</v>
      </c>
      <c r="AD1356" s="30" t="e">
        <f>#N/A</f>
        <v>#N/A</v>
      </c>
      <c r="AE1356" s="34">
        <v>0.98</v>
      </c>
      <c r="AG1356" s="30" t="e">
        <f>#N/A</f>
        <v>#N/A</v>
      </c>
      <c r="AH1356" s="30" t="e">
        <f>#N/A</f>
        <v>#N/A</v>
      </c>
      <c r="AJ1356" s="30">
        <v>4771</v>
      </c>
      <c r="AK1356" s="26" t="s">
        <v>139</v>
      </c>
      <c r="AL1356" s="26">
        <v>26</v>
      </c>
      <c r="AM1356" s="26" t="s">
        <v>2976</v>
      </c>
      <c r="AU1356" s="26" t="s">
        <v>1526</v>
      </c>
      <c r="AV1356" s="67" t="s">
        <v>2599</v>
      </c>
      <c r="AW1356" s="67" t="s">
        <v>2600</v>
      </c>
      <c r="AX1356" s="110" t="s">
        <v>2977</v>
      </c>
      <c r="BB1356" s="26" t="s">
        <v>2488</v>
      </c>
      <c r="BC1356" s="26" t="s">
        <v>2442</v>
      </c>
      <c r="BD1356" s="37">
        <v>44036</v>
      </c>
      <c r="BE1356" s="30">
        <v>34930</v>
      </c>
      <c r="BF1356" s="30">
        <v>35641</v>
      </c>
      <c r="BG1356" s="37" t="s">
        <v>2443</v>
      </c>
      <c r="BI1356" s="37"/>
      <c r="BJ1356" s="37"/>
      <c r="BK1356" s="37"/>
      <c r="BL1356" s="37"/>
      <c r="BM1356" s="37"/>
      <c r="BN1356" s="26"/>
      <c r="BO1356" s="26"/>
      <c r="BP1356" s="26"/>
      <c r="BQ1356" s="38"/>
      <c r="BR1356" s="26"/>
      <c r="BS1356" s="26"/>
      <c r="BT1356" s="26"/>
      <c r="BU1356" s="26"/>
      <c r="BV1356" s="39"/>
    </row>
    <row r="1357" spans="1:74" ht="15" hidden="1" customHeight="1">
      <c r="A1357" s="26">
        <v>2020</v>
      </c>
      <c r="B1357" s="26">
        <v>1353</v>
      </c>
      <c r="C1357" s="26" t="s">
        <v>129</v>
      </c>
      <c r="D1357" s="26" t="s">
        <v>2433</v>
      </c>
      <c r="E1357" s="26" t="s">
        <v>2434</v>
      </c>
      <c r="F1357" s="27">
        <v>43984</v>
      </c>
      <c r="G1357" s="107" t="s">
        <v>3030</v>
      </c>
      <c r="H1357" s="26" t="s">
        <v>1402</v>
      </c>
      <c r="I1357" s="26" t="s">
        <v>1402</v>
      </c>
      <c r="J1357" s="28" t="s">
        <v>3031</v>
      </c>
      <c r="K1357" s="26" t="s">
        <v>135</v>
      </c>
      <c r="L1357" s="26" t="s">
        <v>2437</v>
      </c>
      <c r="M1357" s="26" t="s">
        <v>137</v>
      </c>
      <c r="N1357" s="26" t="s">
        <v>138</v>
      </c>
      <c r="O1357" s="26" t="s">
        <v>138</v>
      </c>
      <c r="Q1357" s="30">
        <v>66</v>
      </c>
      <c r="R1357" s="30">
        <v>3990</v>
      </c>
      <c r="S1357" s="31" t="e">
        <f>#N/A</f>
        <v>#N/A</v>
      </c>
      <c r="T1357" s="30">
        <v>1010</v>
      </c>
      <c r="AB1357" s="33" t="e">
        <f>#N/A</f>
        <v>#N/A</v>
      </c>
      <c r="AC1357" s="30">
        <v>2100</v>
      </c>
      <c r="AD1357" s="30" t="e">
        <f>#N/A</f>
        <v>#N/A</v>
      </c>
      <c r="AE1357" s="34">
        <v>0.94551724137931037</v>
      </c>
      <c r="AG1357" s="30" t="e">
        <f>#N/A</f>
        <v>#N/A</v>
      </c>
      <c r="AH1357" s="30" t="e">
        <f>#N/A</f>
        <v>#N/A</v>
      </c>
      <c r="AJ1357" s="30">
        <v>3352</v>
      </c>
      <c r="AK1357" s="26" t="s">
        <v>139</v>
      </c>
      <c r="AL1357" s="26">
        <v>26</v>
      </c>
      <c r="AM1357" s="26" t="s">
        <v>2976</v>
      </c>
      <c r="AU1357" s="26" t="s">
        <v>1526</v>
      </c>
      <c r="AV1357" s="67" t="s">
        <v>2599</v>
      </c>
      <c r="AW1357" s="67" t="s">
        <v>2600</v>
      </c>
      <c r="AX1357" s="110" t="s">
        <v>2977</v>
      </c>
      <c r="BB1357" s="26" t="s">
        <v>2488</v>
      </c>
      <c r="BC1357" s="26" t="s">
        <v>2442</v>
      </c>
      <c r="BD1357" s="37">
        <v>44036</v>
      </c>
      <c r="BE1357" s="30">
        <v>34930</v>
      </c>
      <c r="BF1357" s="30">
        <v>35641</v>
      </c>
      <c r="BG1357" s="37" t="s">
        <v>2443</v>
      </c>
      <c r="BI1357" s="37"/>
      <c r="BJ1357" s="37"/>
      <c r="BK1357" s="37"/>
      <c r="BL1357" s="37"/>
      <c r="BM1357" s="37"/>
      <c r="BN1357" s="26"/>
      <c r="BO1357" s="26"/>
      <c r="BP1357" s="26"/>
      <c r="BQ1357" s="38"/>
      <c r="BR1357" s="26"/>
      <c r="BS1357" s="26"/>
      <c r="BT1357" s="26"/>
      <c r="BU1357" s="26"/>
      <c r="BV1357" s="39"/>
    </row>
    <row r="1358" spans="1:74" ht="15" hidden="1" customHeight="1">
      <c r="A1358" s="26">
        <v>2020</v>
      </c>
      <c r="B1358" s="26">
        <v>1354</v>
      </c>
      <c r="C1358" s="26" t="s">
        <v>129</v>
      </c>
      <c r="D1358" s="26" t="s">
        <v>2433</v>
      </c>
      <c r="E1358" s="26" t="s">
        <v>2434</v>
      </c>
      <c r="F1358" s="27">
        <v>43984</v>
      </c>
      <c r="G1358" s="107" t="s">
        <v>3032</v>
      </c>
      <c r="H1358" s="26" t="s">
        <v>1402</v>
      </c>
      <c r="I1358" s="26" t="s">
        <v>1402</v>
      </c>
      <c r="J1358" s="28" t="s">
        <v>3033</v>
      </c>
      <c r="K1358" s="26" t="s">
        <v>135</v>
      </c>
      <c r="L1358" s="26" t="s">
        <v>2437</v>
      </c>
      <c r="M1358" s="26" t="s">
        <v>137</v>
      </c>
      <c r="N1358" s="26" t="s">
        <v>138</v>
      </c>
      <c r="O1358" s="26" t="s">
        <v>138</v>
      </c>
      <c r="Q1358" s="30">
        <v>69</v>
      </c>
      <c r="R1358" s="30">
        <v>4650</v>
      </c>
      <c r="S1358" s="31" t="e">
        <f>#N/A</f>
        <v>#N/A</v>
      </c>
      <c r="T1358" s="30">
        <v>1130</v>
      </c>
      <c r="AB1358" s="33" t="e">
        <f>#N/A</f>
        <v>#N/A</v>
      </c>
      <c r="AC1358" s="30">
        <v>2100</v>
      </c>
      <c r="AD1358" s="30" t="e">
        <f>#N/A</f>
        <v>#N/A</v>
      </c>
      <c r="AE1358" s="34">
        <v>0.95</v>
      </c>
      <c r="AG1358" s="30" t="e">
        <f>#N/A</f>
        <v>#N/A</v>
      </c>
      <c r="AH1358" s="30" t="e">
        <f>#N/A</f>
        <v>#N/A</v>
      </c>
      <c r="AJ1358" s="30">
        <v>3906</v>
      </c>
      <c r="AK1358" s="26" t="s">
        <v>139</v>
      </c>
      <c r="AL1358" s="26">
        <v>26</v>
      </c>
      <c r="AM1358" s="26" t="s">
        <v>2976</v>
      </c>
      <c r="AU1358" s="26" t="s">
        <v>1526</v>
      </c>
      <c r="AV1358" s="67" t="s">
        <v>2599</v>
      </c>
      <c r="AW1358" s="67" t="s">
        <v>2600</v>
      </c>
      <c r="AX1358" s="110" t="s">
        <v>2977</v>
      </c>
      <c r="BB1358" s="26" t="s">
        <v>2488</v>
      </c>
      <c r="BC1358" s="26" t="s">
        <v>2442</v>
      </c>
      <c r="BD1358" s="37">
        <v>44036</v>
      </c>
      <c r="BE1358" s="30">
        <v>34930</v>
      </c>
      <c r="BF1358" s="30">
        <v>35641</v>
      </c>
      <c r="BG1358" s="37" t="s">
        <v>2443</v>
      </c>
      <c r="BI1358" s="37"/>
      <c r="BJ1358" s="37"/>
      <c r="BK1358" s="37"/>
      <c r="BL1358" s="37"/>
      <c r="BM1358" s="37"/>
      <c r="BN1358" s="26"/>
      <c r="BO1358" s="26"/>
      <c r="BP1358" s="26"/>
      <c r="BQ1358" s="38"/>
      <c r="BR1358" s="26"/>
      <c r="BS1358" s="26"/>
      <c r="BT1358" s="26"/>
      <c r="BU1358" s="26"/>
      <c r="BV1358" s="39"/>
    </row>
    <row r="1359" spans="1:74" ht="15" hidden="1" customHeight="1">
      <c r="A1359" s="26">
        <v>2020</v>
      </c>
      <c r="B1359" s="26">
        <v>1355</v>
      </c>
      <c r="C1359" s="26" t="s">
        <v>129</v>
      </c>
      <c r="D1359" s="26" t="s">
        <v>2433</v>
      </c>
      <c r="E1359" s="26" t="s">
        <v>2434</v>
      </c>
      <c r="F1359" s="27">
        <v>43984</v>
      </c>
      <c r="G1359" s="107" t="s">
        <v>3034</v>
      </c>
      <c r="H1359" s="26" t="s">
        <v>1402</v>
      </c>
      <c r="I1359" s="26" t="s">
        <v>1402</v>
      </c>
      <c r="J1359" s="28" t="s">
        <v>3035</v>
      </c>
      <c r="K1359" s="26" t="s">
        <v>135</v>
      </c>
      <c r="L1359" s="26" t="s">
        <v>2437</v>
      </c>
      <c r="M1359" s="26" t="s">
        <v>137</v>
      </c>
      <c r="N1359" s="26" t="s">
        <v>138</v>
      </c>
      <c r="O1359" s="26" t="s">
        <v>138</v>
      </c>
      <c r="Q1359" s="30">
        <v>69</v>
      </c>
      <c r="R1359" s="30">
        <v>4650</v>
      </c>
      <c r="S1359" s="31" t="e">
        <f>#N/A</f>
        <v>#N/A</v>
      </c>
      <c r="T1359" s="30">
        <v>1275</v>
      </c>
      <c r="AB1359" s="33" t="e">
        <f>#N/A</f>
        <v>#N/A</v>
      </c>
      <c r="AC1359" s="30">
        <v>2100</v>
      </c>
      <c r="AD1359" s="30" t="e">
        <f>#N/A</f>
        <v>#N/A</v>
      </c>
      <c r="AE1359" s="34">
        <v>0.94969696969696971</v>
      </c>
      <c r="AG1359" s="30" t="e">
        <f>#N/A</f>
        <v>#N/A</v>
      </c>
      <c r="AH1359" s="30" t="e">
        <f>#N/A</f>
        <v>#N/A</v>
      </c>
      <c r="AJ1359" s="30">
        <v>3906</v>
      </c>
      <c r="AK1359" s="26" t="s">
        <v>139</v>
      </c>
      <c r="AL1359" s="26">
        <v>26</v>
      </c>
      <c r="AM1359" s="26" t="s">
        <v>2976</v>
      </c>
      <c r="AU1359" s="26" t="s">
        <v>1526</v>
      </c>
      <c r="AV1359" s="67" t="s">
        <v>2599</v>
      </c>
      <c r="AW1359" s="67" t="s">
        <v>2600</v>
      </c>
      <c r="AX1359" s="110" t="s">
        <v>2977</v>
      </c>
      <c r="BB1359" s="26" t="s">
        <v>2488</v>
      </c>
      <c r="BC1359" s="26" t="s">
        <v>2442</v>
      </c>
      <c r="BD1359" s="37">
        <v>44036</v>
      </c>
      <c r="BE1359" s="30">
        <v>34930</v>
      </c>
      <c r="BF1359" s="30">
        <v>35641</v>
      </c>
      <c r="BG1359" s="37" t="s">
        <v>2443</v>
      </c>
      <c r="BI1359" s="37"/>
      <c r="BJ1359" s="37"/>
      <c r="BK1359" s="37"/>
      <c r="BL1359" s="37"/>
      <c r="BM1359" s="37"/>
      <c r="BN1359" s="26"/>
      <c r="BO1359" s="26"/>
      <c r="BP1359" s="26"/>
      <c r="BQ1359" s="38"/>
      <c r="BR1359" s="26"/>
      <c r="BS1359" s="26"/>
      <c r="BT1359" s="26"/>
      <c r="BU1359" s="26"/>
      <c r="BV1359" s="39"/>
    </row>
    <row r="1360" spans="1:74" ht="15" hidden="1" customHeight="1">
      <c r="A1360" s="26">
        <v>2020</v>
      </c>
      <c r="B1360" s="26">
        <v>1356</v>
      </c>
      <c r="C1360" s="26" t="s">
        <v>129</v>
      </c>
      <c r="D1360" s="26" t="s">
        <v>2433</v>
      </c>
      <c r="E1360" s="26" t="s">
        <v>2434</v>
      </c>
      <c r="F1360" s="27">
        <v>43984</v>
      </c>
      <c r="G1360" s="107" t="s">
        <v>3036</v>
      </c>
      <c r="H1360" s="26" t="s">
        <v>1402</v>
      </c>
      <c r="I1360" s="26" t="s">
        <v>1402</v>
      </c>
      <c r="J1360" s="28" t="s">
        <v>3037</v>
      </c>
      <c r="K1360" s="26" t="s">
        <v>135</v>
      </c>
      <c r="L1360" s="26" t="s">
        <v>2437</v>
      </c>
      <c r="M1360" s="26" t="s">
        <v>137</v>
      </c>
      <c r="N1360" s="26" t="s">
        <v>138</v>
      </c>
      <c r="O1360" s="26" t="s">
        <v>138</v>
      </c>
      <c r="Q1360" s="30">
        <v>63</v>
      </c>
      <c r="R1360" s="30">
        <v>3080</v>
      </c>
      <c r="S1360" s="31" t="e">
        <f>#N/A</f>
        <v>#N/A</v>
      </c>
      <c r="T1360" s="30">
        <v>795</v>
      </c>
      <c r="AB1360" s="33" t="e">
        <f>#N/A</f>
        <v>#N/A</v>
      </c>
      <c r="AC1360" s="30">
        <v>2100</v>
      </c>
      <c r="AD1360" s="30" t="e">
        <f>#N/A</f>
        <v>#N/A</v>
      </c>
      <c r="AE1360" s="34">
        <v>0.95</v>
      </c>
      <c r="AG1360" s="30" t="e">
        <f>#N/A</f>
        <v>#N/A</v>
      </c>
      <c r="AH1360" s="30" t="e">
        <f>#N/A</f>
        <v>#N/A</v>
      </c>
      <c r="AJ1360" s="30">
        <v>2587</v>
      </c>
      <c r="AK1360" s="26" t="s">
        <v>139</v>
      </c>
      <c r="AL1360" s="26">
        <v>26</v>
      </c>
      <c r="AM1360" s="26" t="s">
        <v>2976</v>
      </c>
      <c r="AU1360" s="26" t="s">
        <v>1526</v>
      </c>
      <c r="AV1360" s="67" t="s">
        <v>2599</v>
      </c>
      <c r="AW1360" s="67" t="s">
        <v>2600</v>
      </c>
      <c r="AX1360" s="110" t="s">
        <v>2977</v>
      </c>
      <c r="BB1360" s="26" t="s">
        <v>2488</v>
      </c>
      <c r="BC1360" s="26" t="s">
        <v>2442</v>
      </c>
      <c r="BD1360" s="37">
        <v>44036</v>
      </c>
      <c r="BE1360" s="30">
        <v>34930</v>
      </c>
      <c r="BF1360" s="30">
        <v>35641</v>
      </c>
      <c r="BG1360" s="37" t="s">
        <v>2443</v>
      </c>
      <c r="BI1360" s="37"/>
      <c r="BJ1360" s="37"/>
      <c r="BK1360" s="37"/>
      <c r="BL1360" s="37"/>
      <c r="BM1360" s="37"/>
      <c r="BN1360" s="26"/>
      <c r="BO1360" s="26"/>
      <c r="BP1360" s="26"/>
      <c r="BQ1360" s="38"/>
      <c r="BR1360" s="26"/>
      <c r="BS1360" s="26"/>
      <c r="BT1360" s="26"/>
      <c r="BU1360" s="26"/>
      <c r="BV1360" s="39"/>
    </row>
    <row r="1361" spans="1:74" ht="15" hidden="1" customHeight="1">
      <c r="A1361" s="26">
        <v>2020</v>
      </c>
      <c r="B1361" s="26">
        <v>1357</v>
      </c>
      <c r="C1361" s="26" t="s">
        <v>129</v>
      </c>
      <c r="D1361" s="26" t="s">
        <v>2433</v>
      </c>
      <c r="E1361" s="26" t="s">
        <v>2434</v>
      </c>
      <c r="F1361" s="27">
        <v>43984</v>
      </c>
      <c r="G1361" s="107" t="s">
        <v>3038</v>
      </c>
      <c r="H1361" s="26" t="s">
        <v>1402</v>
      </c>
      <c r="I1361" s="26" t="s">
        <v>1402</v>
      </c>
      <c r="J1361" s="28" t="s">
        <v>3039</v>
      </c>
      <c r="K1361" s="26" t="s">
        <v>135</v>
      </c>
      <c r="L1361" s="26" t="s">
        <v>2437</v>
      </c>
      <c r="M1361" s="26" t="s">
        <v>137</v>
      </c>
      <c r="N1361" s="26" t="s">
        <v>138</v>
      </c>
      <c r="O1361" s="26" t="s">
        <v>138</v>
      </c>
      <c r="Q1361" s="30">
        <v>74</v>
      </c>
      <c r="R1361" s="30">
        <v>5750</v>
      </c>
      <c r="S1361" s="31" t="e">
        <f>#N/A</f>
        <v>#N/A</v>
      </c>
      <c r="T1361" s="30">
        <v>1535</v>
      </c>
      <c r="AB1361" s="33" t="e">
        <f>#N/A</f>
        <v>#N/A</v>
      </c>
      <c r="AC1361" s="30">
        <v>2100</v>
      </c>
      <c r="AD1361" s="30" t="e">
        <f>#N/A</f>
        <v>#N/A</v>
      </c>
      <c r="AE1361" s="34">
        <v>0.87189189189189187</v>
      </c>
      <c r="AG1361" s="30" t="e">
        <f>#N/A</f>
        <v>#N/A</v>
      </c>
      <c r="AH1361" s="30" t="e">
        <f>#N/A</f>
        <v>#N/A</v>
      </c>
      <c r="AJ1361" s="30">
        <v>4830</v>
      </c>
      <c r="AK1361" s="26" t="s">
        <v>139</v>
      </c>
      <c r="AL1361" s="26">
        <v>26</v>
      </c>
      <c r="AM1361" s="26" t="s">
        <v>2976</v>
      </c>
      <c r="AU1361" s="26" t="s">
        <v>1526</v>
      </c>
      <c r="AV1361" s="67" t="s">
        <v>3040</v>
      </c>
      <c r="AW1361" s="67" t="s">
        <v>2709</v>
      </c>
      <c r="AX1361" s="110" t="s">
        <v>2977</v>
      </c>
      <c r="BB1361" s="26" t="s">
        <v>2488</v>
      </c>
      <c r="BC1361" s="26" t="s">
        <v>2442</v>
      </c>
      <c r="BD1361" s="37">
        <v>44036</v>
      </c>
      <c r="BE1361" s="30">
        <v>34930</v>
      </c>
      <c r="BF1361" s="30">
        <v>35641</v>
      </c>
      <c r="BG1361" s="37" t="s">
        <v>2443</v>
      </c>
      <c r="BI1361" s="37"/>
      <c r="BJ1361" s="37"/>
      <c r="BK1361" s="37"/>
      <c r="BL1361" s="37"/>
      <c r="BM1361" s="37"/>
      <c r="BN1361" s="26"/>
      <c r="BO1361" s="26"/>
      <c r="BP1361" s="26"/>
      <c r="BQ1361" s="38"/>
      <c r="BR1361" s="26"/>
      <c r="BS1361" s="26"/>
      <c r="BT1361" s="26"/>
      <c r="BU1361" s="26"/>
      <c r="BV1361" s="39"/>
    </row>
    <row r="1362" spans="1:74" ht="15" hidden="1" customHeight="1">
      <c r="A1362" s="26">
        <v>2020</v>
      </c>
      <c r="B1362" s="26">
        <v>1358</v>
      </c>
      <c r="C1362" s="26" t="s">
        <v>129</v>
      </c>
      <c r="D1362" s="26" t="s">
        <v>2433</v>
      </c>
      <c r="E1362" s="26" t="s">
        <v>2434</v>
      </c>
      <c r="F1362" s="27">
        <v>43984</v>
      </c>
      <c r="G1362" s="107" t="s">
        <v>3041</v>
      </c>
      <c r="H1362" s="26" t="s">
        <v>1402</v>
      </c>
      <c r="I1362" s="26" t="s">
        <v>1402</v>
      </c>
      <c r="J1362" s="28" t="s">
        <v>3042</v>
      </c>
      <c r="K1362" s="26" t="s">
        <v>135</v>
      </c>
      <c r="L1362" s="26" t="s">
        <v>2437</v>
      </c>
      <c r="M1362" s="26" t="s">
        <v>137</v>
      </c>
      <c r="N1362" s="26" t="s">
        <v>138</v>
      </c>
      <c r="O1362" s="26" t="s">
        <v>138</v>
      </c>
      <c r="Q1362" s="30">
        <v>73</v>
      </c>
      <c r="R1362" s="30">
        <v>3250</v>
      </c>
      <c r="S1362" s="31" t="e">
        <f>#N/A</f>
        <v>#N/A</v>
      </c>
      <c r="T1362" s="30">
        <v>815</v>
      </c>
      <c r="AB1362" s="33" t="e">
        <f>#N/A</f>
        <v>#N/A</v>
      </c>
      <c r="AC1362" s="30">
        <v>2100</v>
      </c>
      <c r="AD1362" s="30" t="e">
        <f>#N/A</f>
        <v>#N/A</v>
      </c>
      <c r="AE1362" s="34">
        <v>0.87</v>
      </c>
      <c r="AG1362" s="30" t="e">
        <f>#N/A</f>
        <v>#N/A</v>
      </c>
      <c r="AH1362" s="30" t="e">
        <f>#N/A</f>
        <v>#N/A</v>
      </c>
      <c r="AJ1362" s="30">
        <v>2730</v>
      </c>
      <c r="AK1362" s="26" t="s">
        <v>139</v>
      </c>
      <c r="AL1362" s="26">
        <v>26</v>
      </c>
      <c r="AM1362" s="26" t="s">
        <v>2976</v>
      </c>
      <c r="AU1362" s="26" t="s">
        <v>1526</v>
      </c>
      <c r="AV1362" s="67" t="s">
        <v>3040</v>
      </c>
      <c r="AW1362" s="67" t="s">
        <v>2709</v>
      </c>
      <c r="AX1362" s="110" t="s">
        <v>2977</v>
      </c>
      <c r="BB1362" s="26" t="s">
        <v>2488</v>
      </c>
      <c r="BC1362" s="26" t="s">
        <v>2442</v>
      </c>
      <c r="BD1362" s="37">
        <v>44036</v>
      </c>
      <c r="BE1362" s="30">
        <v>34930</v>
      </c>
      <c r="BF1362" s="30">
        <v>35641</v>
      </c>
      <c r="BG1362" s="37" t="s">
        <v>2443</v>
      </c>
      <c r="BI1362" s="37"/>
      <c r="BJ1362" s="37"/>
      <c r="BK1362" s="37"/>
      <c r="BL1362" s="37"/>
      <c r="BM1362" s="37"/>
      <c r="BN1362" s="26"/>
      <c r="BO1362" s="26"/>
      <c r="BP1362" s="26"/>
      <c r="BQ1362" s="38"/>
      <c r="BR1362" s="26"/>
      <c r="BS1362" s="26"/>
      <c r="BT1362" s="26"/>
      <c r="BU1362" s="26"/>
      <c r="BV1362" s="39"/>
    </row>
    <row r="1363" spans="1:74" ht="15" hidden="1" customHeight="1">
      <c r="A1363" s="26">
        <v>2020</v>
      </c>
      <c r="B1363" s="26">
        <v>1359</v>
      </c>
      <c r="C1363" s="26" t="s">
        <v>129</v>
      </c>
      <c r="D1363" s="26" t="s">
        <v>2433</v>
      </c>
      <c r="E1363" s="26" t="s">
        <v>2434</v>
      </c>
      <c r="F1363" s="27">
        <v>43984</v>
      </c>
      <c r="G1363" s="107" t="s">
        <v>3043</v>
      </c>
      <c r="H1363" s="26" t="s">
        <v>1402</v>
      </c>
      <c r="I1363" s="26" t="s">
        <v>1402</v>
      </c>
      <c r="J1363" s="28" t="s">
        <v>3044</v>
      </c>
      <c r="K1363" s="26" t="s">
        <v>135</v>
      </c>
      <c r="L1363" s="26" t="s">
        <v>2437</v>
      </c>
      <c r="M1363" s="26" t="s">
        <v>137</v>
      </c>
      <c r="N1363" s="26" t="s">
        <v>138</v>
      </c>
      <c r="O1363" s="26" t="s">
        <v>138</v>
      </c>
      <c r="Q1363" s="30">
        <v>72</v>
      </c>
      <c r="R1363" s="30">
        <v>4770</v>
      </c>
      <c r="S1363" s="31" t="e">
        <f>#N/A</f>
        <v>#N/A</v>
      </c>
      <c r="T1363" s="30">
        <v>1395</v>
      </c>
      <c r="AB1363" s="33" t="e">
        <f>#N/A</f>
        <v>#N/A</v>
      </c>
      <c r="AC1363" s="30">
        <v>2100</v>
      </c>
      <c r="AD1363" s="30" t="e">
        <f>#N/A</f>
        <v>#N/A</v>
      </c>
      <c r="AE1363" s="34">
        <v>0.79249999999999998</v>
      </c>
      <c r="AG1363" s="30" t="e">
        <f>#N/A</f>
        <v>#N/A</v>
      </c>
      <c r="AH1363" s="30" t="e">
        <f>#N/A</f>
        <v>#N/A</v>
      </c>
      <c r="AJ1363" s="30">
        <v>4007</v>
      </c>
      <c r="AK1363" s="26" t="s">
        <v>139</v>
      </c>
      <c r="AL1363" s="26">
        <v>26</v>
      </c>
      <c r="AM1363" s="26" t="s">
        <v>2976</v>
      </c>
      <c r="AU1363" s="26" t="s">
        <v>1526</v>
      </c>
      <c r="AV1363" s="67" t="s">
        <v>3040</v>
      </c>
      <c r="AW1363" s="67" t="s">
        <v>2709</v>
      </c>
      <c r="AX1363" s="110" t="s">
        <v>2977</v>
      </c>
      <c r="BB1363" s="26" t="s">
        <v>2488</v>
      </c>
      <c r="BC1363" s="26" t="s">
        <v>2442</v>
      </c>
      <c r="BD1363" s="37">
        <v>44036</v>
      </c>
      <c r="BE1363" s="30">
        <v>34930</v>
      </c>
      <c r="BF1363" s="30">
        <v>35641</v>
      </c>
      <c r="BG1363" s="37" t="s">
        <v>2443</v>
      </c>
      <c r="BI1363" s="37"/>
      <c r="BJ1363" s="37"/>
      <c r="BK1363" s="37"/>
      <c r="BL1363" s="37"/>
      <c r="BM1363" s="37"/>
      <c r="BN1363" s="26"/>
      <c r="BO1363" s="26"/>
      <c r="BP1363" s="26"/>
      <c r="BQ1363" s="38"/>
      <c r="BR1363" s="26"/>
      <c r="BS1363" s="26"/>
      <c r="BT1363" s="26"/>
      <c r="BU1363" s="26"/>
      <c r="BV1363" s="39"/>
    </row>
    <row r="1364" spans="1:74" ht="15" hidden="1" customHeight="1">
      <c r="A1364" s="26">
        <v>2020</v>
      </c>
      <c r="B1364" s="26">
        <v>1360</v>
      </c>
      <c r="C1364" s="26" t="s">
        <v>129</v>
      </c>
      <c r="D1364" s="26" t="s">
        <v>2433</v>
      </c>
      <c r="E1364" s="26" t="s">
        <v>2434</v>
      </c>
      <c r="F1364" s="27">
        <v>43984</v>
      </c>
      <c r="G1364" s="107" t="s">
        <v>3045</v>
      </c>
      <c r="H1364" s="26" t="s">
        <v>1402</v>
      </c>
      <c r="I1364" s="26" t="s">
        <v>1402</v>
      </c>
      <c r="J1364" s="28" t="s">
        <v>3046</v>
      </c>
      <c r="K1364" s="26" t="s">
        <v>135</v>
      </c>
      <c r="L1364" s="26" t="s">
        <v>2437</v>
      </c>
      <c r="M1364" s="26" t="s">
        <v>137</v>
      </c>
      <c r="N1364" s="26" t="s">
        <v>138</v>
      </c>
      <c r="O1364" s="26" t="s">
        <v>138</v>
      </c>
      <c r="Q1364" s="30">
        <v>70</v>
      </c>
      <c r="R1364" s="30">
        <v>4700</v>
      </c>
      <c r="S1364" s="31" t="e">
        <f>#N/A</f>
        <v>#N/A</v>
      </c>
      <c r="T1364" s="30">
        <v>1330</v>
      </c>
      <c r="AB1364" s="33" t="e">
        <f>#N/A</f>
        <v>#N/A</v>
      </c>
      <c r="AC1364" s="30">
        <v>2100</v>
      </c>
      <c r="AD1364" s="30" t="e">
        <f>#N/A</f>
        <v>#N/A</v>
      </c>
      <c r="AE1364" s="34">
        <v>0.79</v>
      </c>
      <c r="AG1364" s="30" t="e">
        <f>#N/A</f>
        <v>#N/A</v>
      </c>
      <c r="AH1364" s="30" t="e">
        <f>#N/A</f>
        <v>#N/A</v>
      </c>
      <c r="AJ1364" s="30">
        <v>3948</v>
      </c>
      <c r="AK1364" s="26" t="s">
        <v>139</v>
      </c>
      <c r="AL1364" s="26">
        <v>26</v>
      </c>
      <c r="AM1364" s="26" t="s">
        <v>2976</v>
      </c>
      <c r="AU1364" s="26" t="s">
        <v>1526</v>
      </c>
      <c r="AV1364" s="67" t="s">
        <v>3040</v>
      </c>
      <c r="AW1364" s="67" t="s">
        <v>2709</v>
      </c>
      <c r="AX1364" s="110" t="s">
        <v>2977</v>
      </c>
      <c r="BB1364" s="26" t="s">
        <v>2488</v>
      </c>
      <c r="BC1364" s="26" t="s">
        <v>2442</v>
      </c>
      <c r="BD1364" s="37">
        <v>44036</v>
      </c>
      <c r="BE1364" s="30">
        <v>34930</v>
      </c>
      <c r="BF1364" s="30">
        <v>35641</v>
      </c>
      <c r="BG1364" s="37" t="s">
        <v>2443</v>
      </c>
      <c r="BI1364" s="37"/>
      <c r="BJ1364" s="37"/>
      <c r="BK1364" s="37"/>
      <c r="BL1364" s="37"/>
      <c r="BM1364" s="37"/>
      <c r="BN1364" s="26"/>
      <c r="BO1364" s="26"/>
      <c r="BP1364" s="26"/>
      <c r="BQ1364" s="38"/>
      <c r="BR1364" s="26"/>
      <c r="BS1364" s="26"/>
      <c r="BT1364" s="26"/>
      <c r="BU1364" s="26"/>
      <c r="BV1364" s="39"/>
    </row>
    <row r="1365" spans="1:74" ht="15" hidden="1" customHeight="1">
      <c r="A1365" s="26">
        <v>2020</v>
      </c>
      <c r="B1365" s="26">
        <v>1361</v>
      </c>
      <c r="C1365" s="26" t="s">
        <v>129</v>
      </c>
      <c r="D1365" s="26" t="s">
        <v>2433</v>
      </c>
      <c r="E1365" s="26" t="s">
        <v>2434</v>
      </c>
      <c r="F1365" s="27">
        <v>43984</v>
      </c>
      <c r="G1365" s="107" t="s">
        <v>3047</v>
      </c>
      <c r="H1365" s="26" t="s">
        <v>1402</v>
      </c>
      <c r="I1365" s="26" t="s">
        <v>1402</v>
      </c>
      <c r="J1365" s="28" t="s">
        <v>3048</v>
      </c>
      <c r="K1365" s="26" t="s">
        <v>135</v>
      </c>
      <c r="L1365" s="26" t="s">
        <v>2437</v>
      </c>
      <c r="M1365" s="26" t="s">
        <v>137</v>
      </c>
      <c r="N1365" s="26" t="s">
        <v>138</v>
      </c>
      <c r="O1365" s="26" t="s">
        <v>138</v>
      </c>
      <c r="Q1365" s="30">
        <v>66</v>
      </c>
      <c r="R1365" s="30">
        <v>4360</v>
      </c>
      <c r="S1365" s="31" t="e">
        <f>#N/A</f>
        <v>#N/A</v>
      </c>
      <c r="T1365" s="30">
        <v>1160</v>
      </c>
      <c r="AB1365" s="33" t="e">
        <f>#N/A</f>
        <v>#N/A</v>
      </c>
      <c r="AC1365" s="30">
        <v>2100</v>
      </c>
      <c r="AD1365" s="30" t="e">
        <f>#N/A</f>
        <v>#N/A</v>
      </c>
      <c r="AE1365" s="34">
        <v>0.94969696969696971</v>
      </c>
      <c r="AG1365" s="30" t="e">
        <f>#N/A</f>
        <v>#N/A</v>
      </c>
      <c r="AH1365" s="30" t="e">
        <f>#N/A</f>
        <v>#N/A</v>
      </c>
      <c r="AJ1365" s="30">
        <v>3662</v>
      </c>
      <c r="AK1365" s="26" t="s">
        <v>139</v>
      </c>
      <c r="AL1365" s="26">
        <v>26</v>
      </c>
      <c r="AM1365" s="26" t="s">
        <v>2976</v>
      </c>
      <c r="AU1365" s="26" t="s">
        <v>1526</v>
      </c>
      <c r="AV1365" s="67" t="s">
        <v>3040</v>
      </c>
      <c r="AW1365" s="67" t="s">
        <v>2709</v>
      </c>
      <c r="AX1365" s="110" t="s">
        <v>2977</v>
      </c>
      <c r="BB1365" s="26" t="s">
        <v>2488</v>
      </c>
      <c r="BC1365" s="26" t="s">
        <v>2442</v>
      </c>
      <c r="BD1365" s="37">
        <v>44036</v>
      </c>
      <c r="BE1365" s="30">
        <v>34930</v>
      </c>
      <c r="BF1365" s="30">
        <v>35641</v>
      </c>
      <c r="BG1365" s="37" t="s">
        <v>2443</v>
      </c>
      <c r="BI1365" s="37"/>
      <c r="BJ1365" s="37"/>
      <c r="BK1365" s="37"/>
      <c r="BL1365" s="37"/>
      <c r="BM1365" s="37"/>
      <c r="BN1365" s="26"/>
      <c r="BO1365" s="26"/>
      <c r="BP1365" s="26"/>
      <c r="BQ1365" s="38"/>
      <c r="BR1365" s="26"/>
      <c r="BS1365" s="26"/>
      <c r="BT1365" s="26"/>
      <c r="BU1365" s="26"/>
      <c r="BV1365" s="39"/>
    </row>
    <row r="1366" spans="1:74" ht="15" hidden="1" customHeight="1">
      <c r="A1366" s="26">
        <v>2020</v>
      </c>
      <c r="B1366" s="26">
        <v>1362</v>
      </c>
      <c r="C1366" s="26" t="s">
        <v>129</v>
      </c>
      <c r="D1366" s="26" t="s">
        <v>2433</v>
      </c>
      <c r="E1366" s="26" t="s">
        <v>2434</v>
      </c>
      <c r="F1366" s="27">
        <v>43984</v>
      </c>
      <c r="G1366" s="107" t="s">
        <v>3049</v>
      </c>
      <c r="H1366" s="26" t="s">
        <v>1402</v>
      </c>
      <c r="I1366" s="26" t="s">
        <v>1402</v>
      </c>
      <c r="J1366" s="28" t="s">
        <v>3050</v>
      </c>
      <c r="K1366" s="26" t="s">
        <v>135</v>
      </c>
      <c r="L1366" s="26" t="s">
        <v>2437</v>
      </c>
      <c r="M1366" s="26" t="s">
        <v>137</v>
      </c>
      <c r="N1366" s="26" t="s">
        <v>138</v>
      </c>
      <c r="O1366" s="26" t="s">
        <v>138</v>
      </c>
      <c r="Q1366" s="30">
        <v>69</v>
      </c>
      <c r="R1366" s="30">
        <v>4600</v>
      </c>
      <c r="S1366" s="31" t="e">
        <f>#N/A</f>
        <v>#N/A</v>
      </c>
      <c r="T1366" s="30">
        <v>1245</v>
      </c>
      <c r="AB1366" s="33" t="e">
        <f>#N/A</f>
        <v>#N/A</v>
      </c>
      <c r="AC1366" s="30">
        <v>2100</v>
      </c>
      <c r="AD1366" s="30" t="e">
        <f>#N/A</f>
        <v>#N/A</v>
      </c>
      <c r="AE1366" s="34">
        <v>0.95</v>
      </c>
      <c r="AG1366" s="30" t="e">
        <f>#N/A</f>
        <v>#N/A</v>
      </c>
      <c r="AH1366" s="30" t="e">
        <f>#N/A</f>
        <v>#N/A</v>
      </c>
      <c r="AJ1366" s="30">
        <v>3864</v>
      </c>
      <c r="AK1366" s="26" t="s">
        <v>139</v>
      </c>
      <c r="AL1366" s="26">
        <v>26</v>
      </c>
      <c r="AM1366" s="26" t="s">
        <v>2976</v>
      </c>
      <c r="AU1366" s="26" t="s">
        <v>1526</v>
      </c>
      <c r="AV1366" s="67" t="s">
        <v>3040</v>
      </c>
      <c r="AW1366" s="67" t="s">
        <v>2709</v>
      </c>
      <c r="AX1366" s="110" t="s">
        <v>2977</v>
      </c>
      <c r="BB1366" s="26" t="s">
        <v>2488</v>
      </c>
      <c r="BC1366" s="26" t="s">
        <v>2442</v>
      </c>
      <c r="BD1366" s="37">
        <v>44036</v>
      </c>
      <c r="BE1366" s="30">
        <v>34930</v>
      </c>
      <c r="BF1366" s="30">
        <v>35641</v>
      </c>
      <c r="BG1366" s="37" t="s">
        <v>2443</v>
      </c>
      <c r="BI1366" s="37"/>
      <c r="BJ1366" s="37"/>
      <c r="BK1366" s="37"/>
      <c r="BL1366" s="37"/>
      <c r="BM1366" s="37"/>
      <c r="BN1366" s="26"/>
      <c r="BO1366" s="26"/>
      <c r="BP1366" s="26"/>
      <c r="BQ1366" s="38"/>
      <c r="BR1366" s="26"/>
      <c r="BS1366" s="26"/>
      <c r="BT1366" s="26"/>
      <c r="BU1366" s="26"/>
      <c r="BV1366" s="39"/>
    </row>
    <row r="1367" spans="1:74" ht="15" hidden="1" customHeight="1">
      <c r="A1367" s="26">
        <v>2020</v>
      </c>
      <c r="B1367" s="26">
        <v>1363</v>
      </c>
      <c r="C1367" s="26" t="s">
        <v>129</v>
      </c>
      <c r="D1367" s="26" t="s">
        <v>2433</v>
      </c>
      <c r="E1367" s="26" t="s">
        <v>2434</v>
      </c>
      <c r="F1367" s="27">
        <v>43984</v>
      </c>
      <c r="G1367" s="107" t="s">
        <v>3051</v>
      </c>
      <c r="H1367" s="26" t="s">
        <v>1402</v>
      </c>
      <c r="I1367" s="26" t="s">
        <v>1402</v>
      </c>
      <c r="J1367" s="28" t="s">
        <v>3052</v>
      </c>
      <c r="K1367" s="26" t="s">
        <v>135</v>
      </c>
      <c r="L1367" s="26" t="s">
        <v>2437</v>
      </c>
      <c r="M1367" s="26" t="s">
        <v>137</v>
      </c>
      <c r="N1367" s="26" t="s">
        <v>138</v>
      </c>
      <c r="O1367" s="26" t="s">
        <v>138</v>
      </c>
      <c r="Q1367" s="30">
        <v>71</v>
      </c>
      <c r="R1367" s="30">
        <v>5900</v>
      </c>
      <c r="S1367" s="31" t="e">
        <f>#N/A</f>
        <v>#N/A</v>
      </c>
      <c r="T1367" s="30">
        <v>1315</v>
      </c>
      <c r="AB1367" s="33" t="e">
        <f>#N/A</f>
        <v>#N/A</v>
      </c>
      <c r="AC1367" s="30">
        <v>2100</v>
      </c>
      <c r="AD1367" s="30" t="e">
        <f>#N/A</f>
        <v>#N/A</v>
      </c>
      <c r="AE1367" s="34">
        <v>0.98</v>
      </c>
      <c r="AG1367" s="30" t="e">
        <f>#N/A</f>
        <v>#N/A</v>
      </c>
      <c r="AH1367" s="30" t="e">
        <f>#N/A</f>
        <v>#N/A</v>
      </c>
      <c r="AJ1367" s="30">
        <v>4956</v>
      </c>
      <c r="AK1367" s="26" t="s">
        <v>139</v>
      </c>
      <c r="AL1367" s="26">
        <v>26</v>
      </c>
      <c r="AM1367" s="26" t="s">
        <v>2976</v>
      </c>
      <c r="AU1367" s="26" t="s">
        <v>1526</v>
      </c>
      <c r="AV1367" s="67" t="s">
        <v>3040</v>
      </c>
      <c r="AW1367" s="67" t="s">
        <v>2709</v>
      </c>
      <c r="AX1367" s="110" t="s">
        <v>2977</v>
      </c>
      <c r="BB1367" s="26" t="s">
        <v>2488</v>
      </c>
      <c r="BC1367" s="26" t="s">
        <v>2442</v>
      </c>
      <c r="BD1367" s="37">
        <v>44036</v>
      </c>
      <c r="BE1367" s="30">
        <v>34930</v>
      </c>
      <c r="BF1367" s="30">
        <v>35641</v>
      </c>
      <c r="BG1367" s="37" t="s">
        <v>2443</v>
      </c>
      <c r="BI1367" s="37"/>
      <c r="BJ1367" s="37"/>
      <c r="BK1367" s="37"/>
      <c r="BL1367" s="37"/>
      <c r="BM1367" s="37"/>
      <c r="BN1367" s="26"/>
      <c r="BO1367" s="26"/>
      <c r="BP1367" s="26"/>
      <c r="BQ1367" s="38"/>
      <c r="BR1367" s="26"/>
      <c r="BS1367" s="26"/>
      <c r="BT1367" s="26"/>
      <c r="BU1367" s="26"/>
      <c r="BV1367" s="39"/>
    </row>
    <row r="1368" spans="1:74" ht="15" hidden="1" customHeight="1">
      <c r="A1368" s="26">
        <v>2020</v>
      </c>
      <c r="B1368" s="26">
        <v>1364</v>
      </c>
      <c r="C1368" s="26" t="s">
        <v>129</v>
      </c>
      <c r="D1368" s="26" t="s">
        <v>2433</v>
      </c>
      <c r="E1368" s="26" t="s">
        <v>2434</v>
      </c>
      <c r="F1368" s="27">
        <v>43984</v>
      </c>
      <c r="G1368" s="107" t="s">
        <v>3053</v>
      </c>
      <c r="H1368" s="26" t="s">
        <v>1402</v>
      </c>
      <c r="I1368" s="26" t="s">
        <v>1402</v>
      </c>
      <c r="J1368" s="28" t="s">
        <v>3054</v>
      </c>
      <c r="K1368" s="26" t="s">
        <v>135</v>
      </c>
      <c r="L1368" s="26" t="s">
        <v>2437</v>
      </c>
      <c r="M1368" s="26" t="s">
        <v>137</v>
      </c>
      <c r="N1368" s="26" t="s">
        <v>138</v>
      </c>
      <c r="O1368" s="26" t="s">
        <v>138</v>
      </c>
      <c r="Q1368" s="30">
        <v>67</v>
      </c>
      <c r="R1368" s="30">
        <v>4200</v>
      </c>
      <c r="S1368" s="31" t="e">
        <f>#N/A</f>
        <v>#N/A</v>
      </c>
      <c r="T1368" s="30">
        <v>1035</v>
      </c>
      <c r="AB1368" s="33" t="e">
        <f>#N/A</f>
        <v>#N/A</v>
      </c>
      <c r="AC1368" s="30">
        <v>2100</v>
      </c>
      <c r="AD1368" s="30" t="e">
        <f>#N/A</f>
        <v>#N/A</v>
      </c>
      <c r="AE1368" s="34">
        <v>0.98</v>
      </c>
      <c r="AG1368" s="30" t="e">
        <f>#N/A</f>
        <v>#N/A</v>
      </c>
      <c r="AH1368" s="30" t="e">
        <f>#N/A</f>
        <v>#N/A</v>
      </c>
      <c r="AJ1368" s="30">
        <v>3528</v>
      </c>
      <c r="AK1368" s="26" t="s">
        <v>139</v>
      </c>
      <c r="AL1368" s="26">
        <v>26</v>
      </c>
      <c r="AM1368" s="26" t="s">
        <v>2976</v>
      </c>
      <c r="AU1368" s="26" t="s">
        <v>1526</v>
      </c>
      <c r="AV1368" s="67" t="s">
        <v>3040</v>
      </c>
      <c r="AW1368" s="67" t="s">
        <v>2709</v>
      </c>
      <c r="AX1368" s="110" t="s">
        <v>2977</v>
      </c>
      <c r="BB1368" s="26" t="s">
        <v>2488</v>
      </c>
      <c r="BC1368" s="26" t="s">
        <v>2442</v>
      </c>
      <c r="BD1368" s="37">
        <v>44036</v>
      </c>
      <c r="BE1368" s="30">
        <v>34930</v>
      </c>
      <c r="BF1368" s="30">
        <v>35641</v>
      </c>
      <c r="BG1368" s="37" t="s">
        <v>2443</v>
      </c>
      <c r="BI1368" s="37"/>
      <c r="BJ1368" s="37"/>
      <c r="BK1368" s="37"/>
      <c r="BL1368" s="37"/>
      <c r="BM1368" s="37"/>
      <c r="BN1368" s="26"/>
      <c r="BO1368" s="26"/>
      <c r="BP1368" s="26"/>
      <c r="BQ1368" s="38"/>
      <c r="BR1368" s="26"/>
      <c r="BS1368" s="26"/>
      <c r="BT1368" s="26"/>
      <c r="BU1368" s="26"/>
      <c r="BV1368" s="39"/>
    </row>
    <row r="1369" spans="1:74" ht="15" hidden="1" customHeight="1">
      <c r="A1369" s="26">
        <v>2020</v>
      </c>
      <c r="B1369" s="26">
        <v>1365</v>
      </c>
      <c r="C1369" s="26" t="s">
        <v>129</v>
      </c>
      <c r="D1369" s="26" t="s">
        <v>2433</v>
      </c>
      <c r="E1369" s="26" t="s">
        <v>2434</v>
      </c>
      <c r="F1369" s="27">
        <v>43984</v>
      </c>
      <c r="G1369" s="107" t="s">
        <v>3055</v>
      </c>
      <c r="H1369" s="26" t="s">
        <v>1402</v>
      </c>
      <c r="I1369" s="26" t="s">
        <v>1402</v>
      </c>
      <c r="J1369" s="28" t="s">
        <v>3056</v>
      </c>
      <c r="K1369" s="26" t="s">
        <v>135</v>
      </c>
      <c r="L1369" s="26" t="s">
        <v>2437</v>
      </c>
      <c r="M1369" s="26" t="s">
        <v>137</v>
      </c>
      <c r="N1369" s="26" t="s">
        <v>138</v>
      </c>
      <c r="O1369" s="26" t="s">
        <v>138</v>
      </c>
      <c r="Q1369" s="30">
        <v>65</v>
      </c>
      <c r="R1369" s="30">
        <v>3800</v>
      </c>
      <c r="S1369" s="31" t="e">
        <f>#N/A</f>
        <v>#N/A</v>
      </c>
      <c r="T1369" s="30">
        <v>1025</v>
      </c>
      <c r="AB1369" s="33" t="e">
        <f>#N/A</f>
        <v>#N/A</v>
      </c>
      <c r="AC1369" s="30">
        <v>2100</v>
      </c>
      <c r="AD1369" s="30" t="e">
        <f>#N/A</f>
        <v>#N/A</v>
      </c>
      <c r="AE1369" s="34">
        <v>0.91548387096774186</v>
      </c>
      <c r="AG1369" s="30" t="e">
        <f>#N/A</f>
        <v>#N/A</v>
      </c>
      <c r="AH1369" s="30" t="e">
        <f>#N/A</f>
        <v>#N/A</v>
      </c>
      <c r="AJ1369" s="30">
        <v>3192</v>
      </c>
      <c r="AK1369" s="26" t="s">
        <v>139</v>
      </c>
      <c r="AL1369" s="26">
        <v>26</v>
      </c>
      <c r="AM1369" s="26" t="s">
        <v>2976</v>
      </c>
      <c r="AU1369" s="26" t="s">
        <v>1526</v>
      </c>
      <c r="AV1369" s="67" t="s">
        <v>3040</v>
      </c>
      <c r="AW1369" s="67" t="s">
        <v>2709</v>
      </c>
      <c r="AX1369" s="110" t="s">
        <v>2977</v>
      </c>
      <c r="BB1369" s="26" t="s">
        <v>2488</v>
      </c>
      <c r="BC1369" s="26" t="s">
        <v>2442</v>
      </c>
      <c r="BD1369" s="37">
        <v>44036</v>
      </c>
      <c r="BE1369" s="30">
        <v>34930</v>
      </c>
      <c r="BF1369" s="30">
        <v>35641</v>
      </c>
      <c r="BG1369" s="37" t="s">
        <v>2443</v>
      </c>
      <c r="BI1369" s="37"/>
      <c r="BJ1369" s="37"/>
      <c r="BK1369" s="37"/>
      <c r="BL1369" s="37"/>
      <c r="BM1369" s="37"/>
      <c r="BN1369" s="26"/>
      <c r="BO1369" s="26"/>
      <c r="BP1369" s="26"/>
      <c r="BQ1369" s="38"/>
      <c r="BR1369" s="26"/>
      <c r="BS1369" s="26"/>
      <c r="BT1369" s="26"/>
      <c r="BU1369" s="26"/>
      <c r="BV1369" s="39"/>
    </row>
    <row r="1370" spans="1:74" ht="15" hidden="1" customHeight="1">
      <c r="A1370" s="26">
        <v>2020</v>
      </c>
      <c r="B1370" s="26">
        <v>1366</v>
      </c>
      <c r="C1370" s="26" t="s">
        <v>129</v>
      </c>
      <c r="D1370" s="26" t="s">
        <v>2433</v>
      </c>
      <c r="E1370" s="26" t="s">
        <v>2434</v>
      </c>
      <c r="F1370" s="27">
        <v>43984</v>
      </c>
      <c r="G1370" s="107" t="s">
        <v>3057</v>
      </c>
      <c r="H1370" s="26" t="s">
        <v>1402</v>
      </c>
      <c r="I1370" s="26" t="s">
        <v>1402</v>
      </c>
      <c r="J1370" s="28" t="s">
        <v>3058</v>
      </c>
      <c r="K1370" s="26" t="s">
        <v>135</v>
      </c>
      <c r="L1370" s="26" t="s">
        <v>2437</v>
      </c>
      <c r="M1370" s="26" t="s">
        <v>137</v>
      </c>
      <c r="N1370" s="26" t="s">
        <v>138</v>
      </c>
      <c r="O1370" s="26" t="s">
        <v>138</v>
      </c>
      <c r="Q1370" s="30">
        <v>70</v>
      </c>
      <c r="R1370" s="30">
        <v>4380</v>
      </c>
      <c r="S1370" s="31" t="e">
        <f>#N/A</f>
        <v>#N/A</v>
      </c>
      <c r="T1370" s="30">
        <v>1215</v>
      </c>
      <c r="AB1370" s="33" t="e">
        <f>#N/A</f>
        <v>#N/A</v>
      </c>
      <c r="AC1370" s="30">
        <v>2100</v>
      </c>
      <c r="AD1370" s="30" t="e">
        <f>#N/A</f>
        <v>#N/A</v>
      </c>
      <c r="AE1370" s="34">
        <v>0.92</v>
      </c>
      <c r="AG1370" s="30" t="e">
        <f>#N/A</f>
        <v>#N/A</v>
      </c>
      <c r="AH1370" s="30" t="e">
        <f>#N/A</f>
        <v>#N/A</v>
      </c>
      <c r="AJ1370" s="30">
        <v>3679</v>
      </c>
      <c r="AK1370" s="26" t="s">
        <v>139</v>
      </c>
      <c r="AL1370" s="26">
        <v>26</v>
      </c>
      <c r="AM1370" s="26" t="s">
        <v>2976</v>
      </c>
      <c r="AU1370" s="26" t="s">
        <v>1526</v>
      </c>
      <c r="AV1370" s="67" t="s">
        <v>3040</v>
      </c>
      <c r="AW1370" s="67" t="s">
        <v>2709</v>
      </c>
      <c r="AX1370" s="110" t="s">
        <v>2977</v>
      </c>
      <c r="BB1370" s="26" t="s">
        <v>2488</v>
      </c>
      <c r="BC1370" s="26" t="s">
        <v>2442</v>
      </c>
      <c r="BD1370" s="37">
        <v>44036</v>
      </c>
      <c r="BE1370" s="30">
        <v>34930</v>
      </c>
      <c r="BF1370" s="30">
        <v>35641</v>
      </c>
      <c r="BG1370" s="37" t="s">
        <v>2443</v>
      </c>
      <c r="BI1370" s="37"/>
      <c r="BJ1370" s="37"/>
      <c r="BK1370" s="37"/>
      <c r="BL1370" s="37"/>
      <c r="BM1370" s="37"/>
      <c r="BN1370" s="26"/>
      <c r="BO1370" s="26"/>
      <c r="BP1370" s="26"/>
      <c r="BQ1370" s="38"/>
      <c r="BR1370" s="26"/>
      <c r="BS1370" s="26"/>
      <c r="BT1370" s="26"/>
      <c r="BU1370" s="26"/>
      <c r="BV1370" s="39"/>
    </row>
    <row r="1371" spans="1:74" ht="15" hidden="1" customHeight="1">
      <c r="A1371" s="26">
        <v>2020</v>
      </c>
      <c r="B1371" s="26">
        <v>1367</v>
      </c>
      <c r="C1371" s="26" t="s">
        <v>129</v>
      </c>
      <c r="D1371" s="26" t="s">
        <v>2433</v>
      </c>
      <c r="E1371" s="26" t="s">
        <v>2434</v>
      </c>
      <c r="F1371" s="27">
        <v>43984</v>
      </c>
      <c r="G1371" s="107" t="s">
        <v>3059</v>
      </c>
      <c r="H1371" s="26" t="s">
        <v>1402</v>
      </c>
      <c r="I1371" s="26" t="s">
        <v>1402</v>
      </c>
      <c r="J1371" s="28" t="s">
        <v>3060</v>
      </c>
      <c r="K1371" s="26" t="s">
        <v>135</v>
      </c>
      <c r="L1371" s="26" t="s">
        <v>2437</v>
      </c>
      <c r="M1371" s="26" t="s">
        <v>137</v>
      </c>
      <c r="N1371" s="26" t="s">
        <v>138</v>
      </c>
      <c r="O1371" s="26" t="s">
        <v>138</v>
      </c>
      <c r="Q1371" s="30">
        <v>77</v>
      </c>
      <c r="R1371" s="30">
        <v>7100</v>
      </c>
      <c r="S1371" s="31" t="e">
        <f>#N/A</f>
        <v>#N/A</v>
      </c>
      <c r="T1371" s="30">
        <v>1630</v>
      </c>
      <c r="AB1371" s="33" t="e">
        <f>#N/A</f>
        <v>#N/A</v>
      </c>
      <c r="AC1371" s="30">
        <v>2100</v>
      </c>
      <c r="AD1371" s="30" t="e">
        <f>#N/A</f>
        <v>#N/A</v>
      </c>
      <c r="AE1371" s="34">
        <v>0.98</v>
      </c>
      <c r="AG1371" s="30" t="e">
        <f>#N/A</f>
        <v>#N/A</v>
      </c>
      <c r="AH1371" s="30" t="e">
        <f>#N/A</f>
        <v>#N/A</v>
      </c>
      <c r="AJ1371" s="30">
        <v>5964</v>
      </c>
      <c r="AK1371" s="26" t="s">
        <v>139</v>
      </c>
      <c r="AL1371" s="26">
        <v>26</v>
      </c>
      <c r="AM1371" s="26" t="s">
        <v>2976</v>
      </c>
      <c r="AU1371" s="26" t="s">
        <v>1526</v>
      </c>
      <c r="AV1371" s="67" t="s">
        <v>3040</v>
      </c>
      <c r="AW1371" s="67" t="s">
        <v>2709</v>
      </c>
      <c r="AX1371" s="110" t="s">
        <v>2977</v>
      </c>
      <c r="BB1371" s="26" t="s">
        <v>2488</v>
      </c>
      <c r="BC1371" s="26" t="s">
        <v>2442</v>
      </c>
      <c r="BD1371" s="37">
        <v>44036</v>
      </c>
      <c r="BE1371" s="30">
        <v>34930</v>
      </c>
      <c r="BF1371" s="30">
        <v>35641</v>
      </c>
      <c r="BG1371" s="37" t="s">
        <v>2443</v>
      </c>
      <c r="BI1371" s="37"/>
      <c r="BJ1371" s="37"/>
      <c r="BK1371" s="37"/>
      <c r="BL1371" s="37"/>
      <c r="BM1371" s="37"/>
      <c r="BN1371" s="26"/>
      <c r="BO1371" s="26"/>
      <c r="BP1371" s="26"/>
      <c r="BQ1371" s="38"/>
      <c r="BR1371" s="26"/>
      <c r="BS1371" s="26"/>
      <c r="BT1371" s="26"/>
      <c r="BU1371" s="26"/>
      <c r="BV1371" s="39"/>
    </row>
    <row r="1372" spans="1:74" ht="15" hidden="1" customHeight="1">
      <c r="A1372" s="26">
        <v>2020</v>
      </c>
      <c r="B1372" s="26">
        <v>1368</v>
      </c>
      <c r="C1372" s="26" t="s">
        <v>129</v>
      </c>
      <c r="D1372" s="26" t="s">
        <v>2433</v>
      </c>
      <c r="E1372" s="26" t="s">
        <v>2434</v>
      </c>
      <c r="F1372" s="27">
        <v>43984</v>
      </c>
      <c r="G1372" s="107" t="s">
        <v>3061</v>
      </c>
      <c r="H1372" s="26" t="s">
        <v>1402</v>
      </c>
      <c r="I1372" s="26" t="s">
        <v>1402</v>
      </c>
      <c r="J1372" s="28" t="s">
        <v>3062</v>
      </c>
      <c r="K1372" s="26" t="s">
        <v>135</v>
      </c>
      <c r="L1372" s="26" t="s">
        <v>2437</v>
      </c>
      <c r="M1372" s="26" t="s">
        <v>137</v>
      </c>
      <c r="N1372" s="26" t="s">
        <v>138</v>
      </c>
      <c r="O1372" s="26" t="s">
        <v>138</v>
      </c>
      <c r="Q1372" s="30">
        <v>66</v>
      </c>
      <c r="R1372" s="30">
        <v>4010</v>
      </c>
      <c r="S1372" s="31" t="e">
        <f>#N/A</f>
        <v>#N/A</v>
      </c>
      <c r="T1372" s="30">
        <v>1024</v>
      </c>
      <c r="AB1372" s="33" t="e">
        <f>#N/A</f>
        <v>#N/A</v>
      </c>
      <c r="AC1372" s="30">
        <v>2100</v>
      </c>
      <c r="AD1372" s="30" t="e">
        <f>#N/A</f>
        <v>#N/A</v>
      </c>
      <c r="AE1372" s="34">
        <v>0.98</v>
      </c>
      <c r="AG1372" s="30" t="e">
        <f>#N/A</f>
        <v>#N/A</v>
      </c>
      <c r="AH1372" s="30" t="e">
        <f>#N/A</f>
        <v>#N/A</v>
      </c>
      <c r="AJ1372" s="30">
        <v>3368</v>
      </c>
      <c r="AK1372" s="26" t="s">
        <v>139</v>
      </c>
      <c r="AL1372" s="26">
        <v>26</v>
      </c>
      <c r="AM1372" s="26" t="s">
        <v>2976</v>
      </c>
      <c r="AU1372" s="26" t="s">
        <v>1526</v>
      </c>
      <c r="AV1372" s="67" t="s">
        <v>3040</v>
      </c>
      <c r="AW1372" s="67" t="s">
        <v>2709</v>
      </c>
      <c r="AX1372" s="110" t="s">
        <v>2977</v>
      </c>
      <c r="BB1372" s="26" t="s">
        <v>2488</v>
      </c>
      <c r="BC1372" s="26" t="s">
        <v>2442</v>
      </c>
      <c r="BD1372" s="37">
        <v>44036</v>
      </c>
      <c r="BE1372" s="30">
        <v>34930</v>
      </c>
      <c r="BF1372" s="30">
        <v>35641</v>
      </c>
      <c r="BG1372" s="37" t="s">
        <v>2443</v>
      </c>
      <c r="BI1372" s="37"/>
      <c r="BJ1372" s="37"/>
      <c r="BK1372" s="37"/>
      <c r="BL1372" s="37"/>
      <c r="BM1372" s="37"/>
      <c r="BN1372" s="26"/>
      <c r="BO1372" s="26"/>
      <c r="BP1372" s="26"/>
      <c r="BQ1372" s="38"/>
      <c r="BR1372" s="26"/>
      <c r="BS1372" s="26"/>
      <c r="BT1372" s="26"/>
      <c r="BU1372" s="26"/>
      <c r="BV1372" s="39"/>
    </row>
    <row r="1373" spans="1:74" ht="15" hidden="1" customHeight="1">
      <c r="A1373" s="26">
        <v>2020</v>
      </c>
      <c r="B1373" s="26">
        <v>1369</v>
      </c>
      <c r="C1373" s="26" t="s">
        <v>129</v>
      </c>
      <c r="D1373" s="26" t="s">
        <v>2433</v>
      </c>
      <c r="E1373" s="26" t="s">
        <v>2434</v>
      </c>
      <c r="F1373" s="27">
        <v>43984</v>
      </c>
      <c r="G1373" s="107" t="s">
        <v>3063</v>
      </c>
      <c r="H1373" s="26" t="s">
        <v>1402</v>
      </c>
      <c r="I1373" s="26" t="s">
        <v>1402</v>
      </c>
      <c r="J1373" s="28" t="s">
        <v>3064</v>
      </c>
      <c r="K1373" s="26" t="s">
        <v>135</v>
      </c>
      <c r="L1373" s="26" t="s">
        <v>2437</v>
      </c>
      <c r="M1373" s="26" t="s">
        <v>137</v>
      </c>
      <c r="N1373" s="26" t="s">
        <v>138</v>
      </c>
      <c r="O1373" s="26" t="s">
        <v>138</v>
      </c>
      <c r="Q1373" s="30">
        <v>71</v>
      </c>
      <c r="R1373" s="30">
        <v>4300</v>
      </c>
      <c r="S1373" s="31" t="e">
        <f>#N/A</f>
        <v>#N/A</v>
      </c>
      <c r="T1373" s="30">
        <v>770</v>
      </c>
      <c r="AB1373" s="33" t="e">
        <f>#N/A</f>
        <v>#N/A</v>
      </c>
      <c r="AC1373" s="30">
        <v>2100</v>
      </c>
      <c r="AD1373" s="30" t="e">
        <f>#N/A</f>
        <v>#N/A</v>
      </c>
      <c r="AE1373" s="34">
        <v>0.94</v>
      </c>
      <c r="AG1373" s="30" t="e">
        <f>#N/A</f>
        <v>#N/A</v>
      </c>
      <c r="AH1373" s="30" t="e">
        <f>#N/A</f>
        <v>#N/A</v>
      </c>
      <c r="AJ1373" s="30">
        <v>3612</v>
      </c>
      <c r="AK1373" s="26" t="s">
        <v>139</v>
      </c>
      <c r="AL1373" s="26">
        <v>26</v>
      </c>
      <c r="AM1373" s="26" t="s">
        <v>2976</v>
      </c>
      <c r="AU1373" s="26" t="s">
        <v>1526</v>
      </c>
      <c r="AV1373" s="67" t="s">
        <v>3040</v>
      </c>
      <c r="AW1373" s="67" t="s">
        <v>2709</v>
      </c>
      <c r="AX1373" s="110" t="s">
        <v>2977</v>
      </c>
      <c r="BB1373" s="26" t="s">
        <v>2488</v>
      </c>
      <c r="BC1373" s="26" t="s">
        <v>2442</v>
      </c>
      <c r="BD1373" s="37">
        <v>44036</v>
      </c>
      <c r="BE1373" s="30">
        <v>34930</v>
      </c>
      <c r="BF1373" s="30">
        <v>35641</v>
      </c>
      <c r="BG1373" s="37" t="s">
        <v>2443</v>
      </c>
      <c r="BI1373" s="37"/>
      <c r="BJ1373" s="37"/>
      <c r="BK1373" s="37"/>
      <c r="BL1373" s="37"/>
      <c r="BM1373" s="37"/>
      <c r="BN1373" s="26"/>
      <c r="BO1373" s="26"/>
      <c r="BP1373" s="26"/>
      <c r="BQ1373" s="38"/>
      <c r="BR1373" s="26"/>
      <c r="BS1373" s="26"/>
      <c r="BT1373" s="26"/>
      <c r="BU1373" s="26"/>
      <c r="BV1373" s="39"/>
    </row>
    <row r="1374" spans="1:74" ht="15" hidden="1" customHeight="1">
      <c r="A1374" s="26">
        <v>2020</v>
      </c>
      <c r="B1374" s="26">
        <v>1370</v>
      </c>
      <c r="C1374" s="26" t="s">
        <v>129</v>
      </c>
      <c r="D1374" s="26" t="s">
        <v>2433</v>
      </c>
      <c r="E1374" s="26" t="s">
        <v>2434</v>
      </c>
      <c r="F1374" s="27">
        <v>43984</v>
      </c>
      <c r="G1374" s="107" t="s">
        <v>3065</v>
      </c>
      <c r="H1374" s="26" t="s">
        <v>1402</v>
      </c>
      <c r="I1374" s="26" t="s">
        <v>1402</v>
      </c>
      <c r="J1374" s="28" t="s">
        <v>3066</v>
      </c>
      <c r="K1374" s="26" t="s">
        <v>135</v>
      </c>
      <c r="L1374" s="26" t="s">
        <v>2437</v>
      </c>
      <c r="M1374" s="26" t="s">
        <v>137</v>
      </c>
      <c r="N1374" s="26" t="s">
        <v>138</v>
      </c>
      <c r="O1374" s="26" t="s">
        <v>138</v>
      </c>
      <c r="Q1374" s="30">
        <v>69</v>
      </c>
      <c r="R1374" s="30">
        <v>5100</v>
      </c>
      <c r="S1374" s="31" t="e">
        <f>#N/A</f>
        <v>#N/A</v>
      </c>
      <c r="T1374" s="30">
        <v>1625</v>
      </c>
      <c r="AB1374" s="33" t="e">
        <f>#N/A</f>
        <v>#N/A</v>
      </c>
      <c r="AC1374" s="30">
        <v>2100</v>
      </c>
      <c r="AD1374" s="30" t="e">
        <f>#N/A</f>
        <v>#N/A</v>
      </c>
      <c r="AE1374" s="34">
        <v>0.94</v>
      </c>
      <c r="AG1374" s="30" t="e">
        <f>#N/A</f>
        <v>#N/A</v>
      </c>
      <c r="AH1374" s="30" t="e">
        <f>#N/A</f>
        <v>#N/A</v>
      </c>
      <c r="AJ1374" s="30">
        <v>4284</v>
      </c>
      <c r="AK1374" s="26" t="s">
        <v>139</v>
      </c>
      <c r="AL1374" s="26">
        <v>26</v>
      </c>
      <c r="AM1374" s="26" t="s">
        <v>2976</v>
      </c>
      <c r="AU1374" s="26" t="s">
        <v>1526</v>
      </c>
      <c r="AV1374" s="67" t="s">
        <v>3040</v>
      </c>
      <c r="AW1374" s="67" t="s">
        <v>2709</v>
      </c>
      <c r="AX1374" s="110" t="s">
        <v>2977</v>
      </c>
      <c r="BB1374" s="26" t="s">
        <v>2488</v>
      </c>
      <c r="BC1374" s="26" t="s">
        <v>2442</v>
      </c>
      <c r="BD1374" s="37">
        <v>44036</v>
      </c>
      <c r="BE1374" s="30">
        <v>34930</v>
      </c>
      <c r="BF1374" s="30">
        <v>35641</v>
      </c>
      <c r="BG1374" s="37" t="s">
        <v>2443</v>
      </c>
      <c r="BI1374" s="37"/>
      <c r="BJ1374" s="37"/>
      <c r="BK1374" s="37"/>
      <c r="BL1374" s="37"/>
      <c r="BM1374" s="37"/>
      <c r="BN1374" s="26"/>
      <c r="BO1374" s="26"/>
      <c r="BP1374" s="26"/>
      <c r="BQ1374" s="38"/>
      <c r="BR1374" s="26"/>
      <c r="BS1374" s="26"/>
      <c r="BT1374" s="26"/>
      <c r="BU1374" s="26"/>
      <c r="BV1374" s="39"/>
    </row>
    <row r="1375" spans="1:74" ht="15" hidden="1" customHeight="1">
      <c r="A1375" s="26">
        <v>2020</v>
      </c>
      <c r="B1375" s="26">
        <v>1371</v>
      </c>
      <c r="C1375" s="26" t="s">
        <v>129</v>
      </c>
      <c r="D1375" s="26" t="s">
        <v>2433</v>
      </c>
      <c r="E1375" s="26" t="s">
        <v>2434</v>
      </c>
      <c r="F1375" s="27">
        <v>43984</v>
      </c>
      <c r="G1375" s="107" t="s">
        <v>3067</v>
      </c>
      <c r="H1375" s="26" t="s">
        <v>1402</v>
      </c>
      <c r="I1375" s="26" t="s">
        <v>1402</v>
      </c>
      <c r="J1375" s="28" t="s">
        <v>3068</v>
      </c>
      <c r="K1375" s="26" t="s">
        <v>135</v>
      </c>
      <c r="L1375" s="26" t="s">
        <v>2437</v>
      </c>
      <c r="M1375" s="26" t="s">
        <v>137</v>
      </c>
      <c r="N1375" s="26" t="s">
        <v>138</v>
      </c>
      <c r="O1375" s="26" t="s">
        <v>138</v>
      </c>
      <c r="Q1375" s="30">
        <v>65</v>
      </c>
      <c r="R1375" s="30">
        <v>3820</v>
      </c>
      <c r="S1375" s="31" t="e">
        <f>#N/A</f>
        <v>#N/A</v>
      </c>
      <c r="T1375" s="30">
        <v>1035</v>
      </c>
      <c r="AB1375" s="33" t="e">
        <f>#N/A</f>
        <v>#N/A</v>
      </c>
      <c r="AC1375" s="30">
        <v>2100</v>
      </c>
      <c r="AD1375" s="30" t="e">
        <f>#N/A</f>
        <v>#N/A</v>
      </c>
      <c r="AE1375" s="34">
        <v>0.94428571428571428</v>
      </c>
      <c r="AG1375" s="30" t="e">
        <f>#N/A</f>
        <v>#N/A</v>
      </c>
      <c r="AH1375" s="30" t="e">
        <f>#N/A</f>
        <v>#N/A</v>
      </c>
      <c r="AJ1375" s="30">
        <v>3209</v>
      </c>
      <c r="AK1375" s="26" t="s">
        <v>139</v>
      </c>
      <c r="AL1375" s="26">
        <v>26</v>
      </c>
      <c r="AM1375" s="26" t="s">
        <v>2976</v>
      </c>
      <c r="AU1375" s="26" t="s">
        <v>1526</v>
      </c>
      <c r="AV1375" s="67" t="s">
        <v>3040</v>
      </c>
      <c r="AW1375" s="67" t="s">
        <v>2709</v>
      </c>
      <c r="AX1375" s="110" t="s">
        <v>2977</v>
      </c>
      <c r="BB1375" s="26" t="s">
        <v>2488</v>
      </c>
      <c r="BC1375" s="26" t="s">
        <v>2442</v>
      </c>
      <c r="BD1375" s="37">
        <v>44036</v>
      </c>
      <c r="BE1375" s="30">
        <v>34930</v>
      </c>
      <c r="BF1375" s="30">
        <v>35641</v>
      </c>
      <c r="BG1375" s="37" t="s">
        <v>2443</v>
      </c>
      <c r="BI1375" s="37"/>
      <c r="BJ1375" s="37"/>
      <c r="BK1375" s="37"/>
      <c r="BL1375" s="37"/>
      <c r="BM1375" s="37"/>
      <c r="BN1375" s="26"/>
      <c r="BO1375" s="26"/>
      <c r="BP1375" s="26"/>
      <c r="BQ1375" s="38"/>
      <c r="BR1375" s="26"/>
      <c r="BS1375" s="26"/>
      <c r="BT1375" s="26"/>
      <c r="BU1375" s="26"/>
      <c r="BV1375" s="39"/>
    </row>
    <row r="1376" spans="1:74" ht="15" hidden="1" customHeight="1">
      <c r="A1376" s="26">
        <v>2020</v>
      </c>
      <c r="B1376" s="26">
        <v>1372</v>
      </c>
      <c r="C1376" s="26" t="s">
        <v>129</v>
      </c>
      <c r="D1376" s="26" t="s">
        <v>2433</v>
      </c>
      <c r="E1376" s="26" t="s">
        <v>2434</v>
      </c>
      <c r="F1376" s="27">
        <v>43984</v>
      </c>
      <c r="G1376" s="107" t="s">
        <v>3069</v>
      </c>
      <c r="H1376" s="26" t="s">
        <v>1402</v>
      </c>
      <c r="I1376" s="26" t="s">
        <v>1402</v>
      </c>
      <c r="J1376" s="28" t="s">
        <v>3070</v>
      </c>
      <c r="K1376" s="26" t="s">
        <v>135</v>
      </c>
      <c r="L1376" s="26" t="s">
        <v>2437</v>
      </c>
      <c r="M1376" s="26" t="s">
        <v>137</v>
      </c>
      <c r="N1376" s="26" t="s">
        <v>138</v>
      </c>
      <c r="O1376" s="26" t="s">
        <v>138</v>
      </c>
      <c r="Q1376" s="30">
        <v>68</v>
      </c>
      <c r="R1376" s="30">
        <v>5000</v>
      </c>
      <c r="S1376" s="31" t="e">
        <f>#N/A</f>
        <v>#N/A</v>
      </c>
      <c r="T1376" s="30">
        <v>1360</v>
      </c>
      <c r="AB1376" s="33" t="e">
        <f>#N/A</f>
        <v>#N/A</v>
      </c>
      <c r="AC1376" s="30">
        <v>2100</v>
      </c>
      <c r="AD1376" s="30" t="e">
        <f>#N/A</f>
        <v>#N/A</v>
      </c>
      <c r="AE1376" s="34">
        <v>0.94</v>
      </c>
      <c r="AG1376" s="30" t="e">
        <f>#N/A</f>
        <v>#N/A</v>
      </c>
      <c r="AH1376" s="30" t="e">
        <f>#N/A</f>
        <v>#N/A</v>
      </c>
      <c r="AJ1376" s="30">
        <v>4200</v>
      </c>
      <c r="AK1376" s="26" t="s">
        <v>139</v>
      </c>
      <c r="AL1376" s="26">
        <v>26</v>
      </c>
      <c r="AM1376" s="26" t="s">
        <v>2976</v>
      </c>
      <c r="AU1376" s="26" t="s">
        <v>1526</v>
      </c>
      <c r="AV1376" s="67" t="s">
        <v>3040</v>
      </c>
      <c r="AW1376" s="67" t="s">
        <v>2709</v>
      </c>
      <c r="AX1376" s="110" t="s">
        <v>2977</v>
      </c>
      <c r="BB1376" s="26" t="s">
        <v>2488</v>
      </c>
      <c r="BC1376" s="26" t="s">
        <v>2442</v>
      </c>
      <c r="BD1376" s="37">
        <v>44036</v>
      </c>
      <c r="BE1376" s="30">
        <v>34930</v>
      </c>
      <c r="BF1376" s="30">
        <v>35641</v>
      </c>
      <c r="BG1376" s="37" t="s">
        <v>2443</v>
      </c>
      <c r="BI1376" s="37"/>
      <c r="BJ1376" s="37"/>
      <c r="BK1376" s="37"/>
      <c r="BL1376" s="37"/>
      <c r="BM1376" s="37"/>
      <c r="BN1376" s="26"/>
      <c r="BO1376" s="26"/>
      <c r="BP1376" s="26"/>
      <c r="BQ1376" s="38"/>
      <c r="BR1376" s="26"/>
      <c r="BS1376" s="26"/>
      <c r="BT1376" s="26"/>
      <c r="BU1376" s="26"/>
      <c r="BV1376" s="39"/>
    </row>
    <row r="1377" spans="1:74" ht="15" hidden="1" customHeight="1">
      <c r="A1377" s="26">
        <v>2020</v>
      </c>
      <c r="B1377" s="26">
        <v>1373</v>
      </c>
      <c r="C1377" s="26" t="s">
        <v>129</v>
      </c>
      <c r="D1377" s="26" t="s">
        <v>2433</v>
      </c>
      <c r="E1377" s="26" t="s">
        <v>2434</v>
      </c>
      <c r="F1377" s="27">
        <v>43984</v>
      </c>
      <c r="G1377" s="107" t="s">
        <v>3071</v>
      </c>
      <c r="H1377" s="26" t="s">
        <v>1402</v>
      </c>
      <c r="I1377" s="26" t="s">
        <v>1402</v>
      </c>
      <c r="J1377" s="28" t="s">
        <v>1084</v>
      </c>
      <c r="K1377" s="26" t="s">
        <v>135</v>
      </c>
      <c r="L1377" s="26" t="s">
        <v>2437</v>
      </c>
      <c r="M1377" s="26" t="s">
        <v>137</v>
      </c>
      <c r="N1377" s="26" t="s">
        <v>138</v>
      </c>
      <c r="O1377" s="26" t="s">
        <v>138</v>
      </c>
      <c r="Q1377" s="30">
        <v>74</v>
      </c>
      <c r="R1377" s="30">
        <v>5860</v>
      </c>
      <c r="S1377" s="31" t="e">
        <f>#N/A</f>
        <v>#N/A</v>
      </c>
      <c r="T1377" s="30">
        <v>1590</v>
      </c>
      <c r="AB1377" s="33" t="e">
        <f>#N/A</f>
        <v>#N/A</v>
      </c>
      <c r="AC1377" s="30">
        <v>2100</v>
      </c>
      <c r="AD1377" s="30" t="e">
        <f>#N/A</f>
        <v>#N/A</v>
      </c>
      <c r="AE1377" s="34">
        <v>0.82374999999999998</v>
      </c>
      <c r="AG1377" s="30" t="e">
        <f>#N/A</f>
        <v>#N/A</v>
      </c>
      <c r="AH1377" s="30" t="e">
        <f>#N/A</f>
        <v>#N/A</v>
      </c>
      <c r="AJ1377" s="30">
        <v>4922</v>
      </c>
      <c r="AK1377" s="26" t="s">
        <v>139</v>
      </c>
      <c r="AL1377" s="26">
        <v>26</v>
      </c>
      <c r="AM1377" s="26" t="s">
        <v>2976</v>
      </c>
      <c r="AU1377" s="26" t="s">
        <v>1526</v>
      </c>
      <c r="AV1377" s="67" t="s">
        <v>3040</v>
      </c>
      <c r="AW1377" s="67" t="s">
        <v>2709</v>
      </c>
      <c r="AX1377" s="110" t="s">
        <v>2977</v>
      </c>
      <c r="BB1377" s="26" t="s">
        <v>2488</v>
      </c>
      <c r="BC1377" s="26" t="s">
        <v>2442</v>
      </c>
      <c r="BD1377" s="37">
        <v>44036</v>
      </c>
      <c r="BE1377" s="30">
        <v>34930</v>
      </c>
      <c r="BF1377" s="30">
        <v>35641</v>
      </c>
      <c r="BG1377" s="37" t="s">
        <v>2443</v>
      </c>
      <c r="BI1377" s="37"/>
      <c r="BJ1377" s="37"/>
      <c r="BK1377" s="37"/>
      <c r="BL1377" s="37"/>
      <c r="BM1377" s="37"/>
      <c r="BN1377" s="26"/>
      <c r="BO1377" s="26"/>
      <c r="BP1377" s="26"/>
      <c r="BQ1377" s="38"/>
      <c r="BR1377" s="26"/>
      <c r="BS1377" s="26"/>
      <c r="BT1377" s="26"/>
      <c r="BU1377" s="26"/>
      <c r="BV1377" s="39"/>
    </row>
    <row r="1378" spans="1:74" ht="15" hidden="1" customHeight="1">
      <c r="A1378" s="26">
        <v>2020</v>
      </c>
      <c r="B1378" s="26">
        <v>1374</v>
      </c>
      <c r="C1378" s="26" t="s">
        <v>129</v>
      </c>
      <c r="D1378" s="26" t="s">
        <v>2433</v>
      </c>
      <c r="E1378" s="26" t="s">
        <v>2434</v>
      </c>
      <c r="F1378" s="27">
        <v>43984</v>
      </c>
      <c r="G1378" s="107" t="s">
        <v>3072</v>
      </c>
      <c r="H1378" s="26" t="s">
        <v>1402</v>
      </c>
      <c r="I1378" s="26" t="s">
        <v>1402</v>
      </c>
      <c r="J1378" s="28" t="s">
        <v>3073</v>
      </c>
      <c r="K1378" s="26" t="s">
        <v>135</v>
      </c>
      <c r="L1378" s="26" t="s">
        <v>2437</v>
      </c>
      <c r="M1378" s="26" t="s">
        <v>137</v>
      </c>
      <c r="N1378" s="26" t="s">
        <v>138</v>
      </c>
      <c r="O1378" s="26" t="s">
        <v>138</v>
      </c>
      <c r="Q1378" s="30">
        <v>76</v>
      </c>
      <c r="R1378" s="30">
        <v>7100</v>
      </c>
      <c r="S1378" s="31" t="e">
        <f>#N/A</f>
        <v>#N/A</v>
      </c>
      <c r="T1378" s="30">
        <v>2065</v>
      </c>
      <c r="AB1378" s="33" t="e">
        <f>#N/A</f>
        <v>#N/A</v>
      </c>
      <c r="AC1378" s="30">
        <v>2100</v>
      </c>
      <c r="AD1378" s="30" t="e">
        <f>#N/A</f>
        <v>#N/A</v>
      </c>
      <c r="AE1378" s="34">
        <v>0.82</v>
      </c>
      <c r="AG1378" s="30" t="e">
        <f>#N/A</f>
        <v>#N/A</v>
      </c>
      <c r="AH1378" s="30" t="e">
        <f>#N/A</f>
        <v>#N/A</v>
      </c>
      <c r="AJ1378" s="30">
        <v>5964</v>
      </c>
      <c r="AK1378" s="26" t="s">
        <v>139</v>
      </c>
      <c r="AL1378" s="26">
        <v>26</v>
      </c>
      <c r="AM1378" s="26" t="s">
        <v>2976</v>
      </c>
      <c r="AU1378" s="26" t="s">
        <v>1526</v>
      </c>
      <c r="AV1378" s="67" t="s">
        <v>3040</v>
      </c>
      <c r="AW1378" s="67" t="s">
        <v>2709</v>
      </c>
      <c r="AX1378" s="110" t="s">
        <v>2977</v>
      </c>
      <c r="BB1378" s="26" t="s">
        <v>2488</v>
      </c>
      <c r="BC1378" s="26" t="s">
        <v>2442</v>
      </c>
      <c r="BD1378" s="37">
        <v>44036</v>
      </c>
      <c r="BE1378" s="30">
        <v>34930</v>
      </c>
      <c r="BF1378" s="30">
        <v>35641</v>
      </c>
      <c r="BG1378" s="37" t="s">
        <v>2443</v>
      </c>
      <c r="BI1378" s="37"/>
      <c r="BJ1378" s="37"/>
      <c r="BK1378" s="37"/>
      <c r="BL1378" s="37"/>
      <c r="BM1378" s="37"/>
      <c r="BN1378" s="26"/>
      <c r="BO1378" s="26"/>
      <c r="BP1378" s="26"/>
      <c r="BQ1378" s="38"/>
      <c r="BR1378" s="26"/>
      <c r="BS1378" s="26"/>
      <c r="BT1378" s="26"/>
      <c r="BU1378" s="26"/>
      <c r="BV1378" s="39"/>
    </row>
    <row r="1379" spans="1:74" ht="15" hidden="1" customHeight="1">
      <c r="A1379" s="26">
        <v>2020</v>
      </c>
      <c r="B1379" s="26">
        <v>1375</v>
      </c>
      <c r="C1379" s="26" t="s">
        <v>129</v>
      </c>
      <c r="D1379" s="26" t="s">
        <v>2433</v>
      </c>
      <c r="E1379" s="26" t="s">
        <v>2434</v>
      </c>
      <c r="F1379" s="27">
        <v>43984</v>
      </c>
      <c r="G1379" s="107" t="s">
        <v>3074</v>
      </c>
      <c r="H1379" s="26" t="s">
        <v>1402</v>
      </c>
      <c r="I1379" s="26" t="s">
        <v>1402</v>
      </c>
      <c r="J1379" s="28" t="s">
        <v>1084</v>
      </c>
      <c r="K1379" s="26" t="s">
        <v>135</v>
      </c>
      <c r="L1379" s="26" t="s">
        <v>2437</v>
      </c>
      <c r="M1379" s="26" t="s">
        <v>137</v>
      </c>
      <c r="N1379" s="26" t="s">
        <v>138</v>
      </c>
      <c r="O1379" s="26" t="s">
        <v>138</v>
      </c>
      <c r="Q1379" s="30">
        <v>73</v>
      </c>
      <c r="R1379" s="30">
        <v>5400</v>
      </c>
      <c r="S1379" s="31" t="e">
        <f>#N/A</f>
        <v>#N/A</v>
      </c>
      <c r="T1379" s="30">
        <v>1225</v>
      </c>
      <c r="AB1379" s="33" t="e">
        <f>#N/A</f>
        <v>#N/A</v>
      </c>
      <c r="AC1379" s="30">
        <v>2100</v>
      </c>
      <c r="AD1379" s="30" t="e">
        <f>#N/A</f>
        <v>#N/A</v>
      </c>
      <c r="AE1379" s="34">
        <v>0.98</v>
      </c>
      <c r="AG1379" s="30" t="e">
        <f>#N/A</f>
        <v>#N/A</v>
      </c>
      <c r="AH1379" s="30" t="e">
        <f>#N/A</f>
        <v>#N/A</v>
      </c>
      <c r="AJ1379" s="30">
        <v>4536</v>
      </c>
      <c r="AK1379" s="26" t="s">
        <v>139</v>
      </c>
      <c r="AL1379" s="26">
        <v>26</v>
      </c>
      <c r="AM1379" s="26" t="s">
        <v>2976</v>
      </c>
      <c r="AU1379" s="26" t="s">
        <v>1526</v>
      </c>
      <c r="AV1379" s="67" t="s">
        <v>3040</v>
      </c>
      <c r="AW1379" s="67" t="s">
        <v>2709</v>
      </c>
      <c r="AX1379" s="110" t="s">
        <v>2977</v>
      </c>
      <c r="BB1379" s="26" t="s">
        <v>2488</v>
      </c>
      <c r="BC1379" s="26" t="s">
        <v>2442</v>
      </c>
      <c r="BD1379" s="37">
        <v>44036</v>
      </c>
      <c r="BE1379" s="30">
        <v>34930</v>
      </c>
      <c r="BF1379" s="30">
        <v>35641</v>
      </c>
      <c r="BG1379" s="37" t="s">
        <v>2443</v>
      </c>
      <c r="BI1379" s="37"/>
      <c r="BJ1379" s="37"/>
      <c r="BK1379" s="37"/>
      <c r="BL1379" s="37"/>
      <c r="BM1379" s="37"/>
      <c r="BN1379" s="26"/>
      <c r="BO1379" s="26"/>
      <c r="BP1379" s="26"/>
      <c r="BQ1379" s="38"/>
      <c r="BR1379" s="26"/>
      <c r="BS1379" s="26"/>
      <c r="BT1379" s="26"/>
      <c r="BU1379" s="26"/>
      <c r="BV1379" s="39"/>
    </row>
    <row r="1380" spans="1:74" ht="15" hidden="1" customHeight="1">
      <c r="A1380" s="26">
        <v>2020</v>
      </c>
      <c r="B1380" s="26">
        <v>1376</v>
      </c>
      <c r="C1380" s="26" t="s">
        <v>129</v>
      </c>
      <c r="D1380" s="26" t="s">
        <v>2433</v>
      </c>
      <c r="E1380" s="26" t="s">
        <v>2434</v>
      </c>
      <c r="F1380" s="27">
        <v>43984</v>
      </c>
      <c r="G1380" s="107" t="s">
        <v>3075</v>
      </c>
      <c r="H1380" s="26" t="s">
        <v>1402</v>
      </c>
      <c r="I1380" s="26" t="s">
        <v>1402</v>
      </c>
      <c r="J1380" s="28" t="s">
        <v>3076</v>
      </c>
      <c r="K1380" s="26" t="s">
        <v>135</v>
      </c>
      <c r="L1380" s="26" t="s">
        <v>2437</v>
      </c>
      <c r="M1380" s="26" t="s">
        <v>137</v>
      </c>
      <c r="N1380" s="26" t="s">
        <v>138</v>
      </c>
      <c r="O1380" s="26" t="s">
        <v>138</v>
      </c>
      <c r="Q1380" s="30">
        <v>68</v>
      </c>
      <c r="R1380" s="30">
        <v>4300</v>
      </c>
      <c r="S1380" s="31" t="e">
        <f>#N/A</f>
        <v>#N/A</v>
      </c>
      <c r="T1380" s="30">
        <v>1225</v>
      </c>
      <c r="AB1380" s="33" t="e">
        <f>#N/A</f>
        <v>#N/A</v>
      </c>
      <c r="AC1380" s="30">
        <v>2100</v>
      </c>
      <c r="AD1380" s="30" t="e">
        <f>#N/A</f>
        <v>#N/A</v>
      </c>
      <c r="AE1380" s="34">
        <v>0.98</v>
      </c>
      <c r="AG1380" s="30" t="e">
        <f>#N/A</f>
        <v>#N/A</v>
      </c>
      <c r="AH1380" s="30" t="e">
        <f>#N/A</f>
        <v>#N/A</v>
      </c>
      <c r="AJ1380" s="30">
        <v>3612</v>
      </c>
      <c r="AK1380" s="26" t="s">
        <v>139</v>
      </c>
      <c r="AL1380" s="26">
        <v>26</v>
      </c>
      <c r="AM1380" s="26" t="s">
        <v>2976</v>
      </c>
      <c r="AU1380" s="26" t="s">
        <v>1526</v>
      </c>
      <c r="AV1380" s="67" t="s">
        <v>3040</v>
      </c>
      <c r="AW1380" s="67" t="s">
        <v>2709</v>
      </c>
      <c r="AX1380" s="110" t="s">
        <v>2977</v>
      </c>
      <c r="BB1380" s="26" t="s">
        <v>2488</v>
      </c>
      <c r="BC1380" s="26" t="s">
        <v>2442</v>
      </c>
      <c r="BD1380" s="37">
        <v>44036</v>
      </c>
      <c r="BE1380" s="30">
        <v>34930</v>
      </c>
      <c r="BF1380" s="30">
        <v>35641</v>
      </c>
      <c r="BG1380" s="37" t="s">
        <v>2443</v>
      </c>
      <c r="BI1380" s="37"/>
      <c r="BJ1380" s="37"/>
      <c r="BK1380" s="37"/>
      <c r="BL1380" s="37"/>
      <c r="BM1380" s="37"/>
      <c r="BN1380" s="26"/>
      <c r="BO1380" s="26"/>
      <c r="BP1380" s="26"/>
      <c r="BQ1380" s="38"/>
      <c r="BR1380" s="26"/>
      <c r="BS1380" s="26"/>
      <c r="BT1380" s="26"/>
      <c r="BU1380" s="26"/>
      <c r="BV1380" s="39"/>
    </row>
    <row r="1381" spans="1:74" ht="15" hidden="1" customHeight="1">
      <c r="A1381" s="26">
        <v>2020</v>
      </c>
      <c r="B1381" s="26">
        <v>1377</v>
      </c>
      <c r="C1381" s="26" t="s">
        <v>129</v>
      </c>
      <c r="D1381" s="26" t="s">
        <v>2433</v>
      </c>
      <c r="E1381" s="26" t="s">
        <v>2434</v>
      </c>
      <c r="F1381" s="27">
        <v>43984</v>
      </c>
      <c r="G1381" s="107" t="s">
        <v>3077</v>
      </c>
      <c r="H1381" s="26" t="s">
        <v>1402</v>
      </c>
      <c r="I1381" s="26" t="s">
        <v>1402</v>
      </c>
      <c r="J1381" s="28" t="s">
        <v>3078</v>
      </c>
      <c r="K1381" s="26" t="s">
        <v>135</v>
      </c>
      <c r="L1381" s="26" t="s">
        <v>2437</v>
      </c>
      <c r="M1381" s="26" t="s">
        <v>137</v>
      </c>
      <c r="N1381" s="26" t="s">
        <v>138</v>
      </c>
      <c r="O1381" s="26" t="s">
        <v>138</v>
      </c>
      <c r="Q1381" s="30">
        <v>64</v>
      </c>
      <c r="R1381" s="30">
        <v>3470</v>
      </c>
      <c r="S1381" s="31" t="e">
        <f>#N/A</f>
        <v>#N/A</v>
      </c>
      <c r="T1381" s="30">
        <v>940</v>
      </c>
      <c r="AB1381" s="33" t="e">
        <f>#N/A</f>
        <v>#N/A</v>
      </c>
      <c r="AC1381" s="30">
        <v>2100</v>
      </c>
      <c r="AD1381" s="30" t="e">
        <f>#N/A</f>
        <v>#N/A</v>
      </c>
      <c r="AE1381" s="34">
        <v>0.94666666666666666</v>
      </c>
      <c r="AG1381" s="30" t="e">
        <f>#N/A</f>
        <v>#N/A</v>
      </c>
      <c r="AH1381" s="30" t="e">
        <f>#N/A</f>
        <v>#N/A</v>
      </c>
      <c r="AJ1381" s="30">
        <v>2915</v>
      </c>
      <c r="AK1381" s="26" t="s">
        <v>139</v>
      </c>
      <c r="AL1381" s="26">
        <v>26</v>
      </c>
      <c r="AM1381" s="26" t="s">
        <v>2976</v>
      </c>
      <c r="AU1381" s="26" t="s">
        <v>1526</v>
      </c>
      <c r="AV1381" s="67" t="s">
        <v>3040</v>
      </c>
      <c r="AW1381" s="67" t="s">
        <v>2709</v>
      </c>
      <c r="AX1381" s="110" t="s">
        <v>2977</v>
      </c>
      <c r="BB1381" s="26" t="s">
        <v>2488</v>
      </c>
      <c r="BC1381" s="26" t="s">
        <v>2442</v>
      </c>
      <c r="BD1381" s="37">
        <v>44036</v>
      </c>
      <c r="BE1381" s="30">
        <v>34930</v>
      </c>
      <c r="BF1381" s="30">
        <v>35641</v>
      </c>
      <c r="BG1381" s="37" t="s">
        <v>2443</v>
      </c>
      <c r="BI1381" s="37"/>
      <c r="BJ1381" s="37"/>
      <c r="BK1381" s="37"/>
      <c r="BL1381" s="37"/>
      <c r="BM1381" s="37"/>
      <c r="BN1381" s="26"/>
      <c r="BO1381" s="26"/>
      <c r="BP1381" s="26"/>
      <c r="BQ1381" s="38"/>
      <c r="BR1381" s="26"/>
      <c r="BS1381" s="26"/>
      <c r="BT1381" s="26"/>
      <c r="BU1381" s="26"/>
      <c r="BV1381" s="39"/>
    </row>
    <row r="1382" spans="1:74" ht="15" hidden="1" customHeight="1">
      <c r="A1382" s="26">
        <v>2020</v>
      </c>
      <c r="B1382" s="26">
        <v>1378</v>
      </c>
      <c r="C1382" s="26" t="s">
        <v>129</v>
      </c>
      <c r="D1382" s="26" t="s">
        <v>2433</v>
      </c>
      <c r="E1382" s="26" t="s">
        <v>2434</v>
      </c>
      <c r="F1382" s="27">
        <v>43984</v>
      </c>
      <c r="G1382" s="107" t="s">
        <v>3079</v>
      </c>
      <c r="H1382" s="26" t="s">
        <v>1402</v>
      </c>
      <c r="I1382" s="26" t="s">
        <v>1402</v>
      </c>
      <c r="J1382" s="28" t="s">
        <v>3080</v>
      </c>
      <c r="K1382" s="26" t="s">
        <v>135</v>
      </c>
      <c r="L1382" s="26" t="s">
        <v>2437</v>
      </c>
      <c r="M1382" s="26" t="s">
        <v>137</v>
      </c>
      <c r="N1382" s="26" t="s">
        <v>138</v>
      </c>
      <c r="O1382" s="26" t="s">
        <v>138</v>
      </c>
      <c r="Q1382" s="30">
        <v>71</v>
      </c>
      <c r="R1382" s="30">
        <v>4870</v>
      </c>
      <c r="S1382" s="31" t="e">
        <f>#N/A</f>
        <v>#N/A</v>
      </c>
      <c r="T1382" s="30">
        <v>1305</v>
      </c>
      <c r="AB1382" s="33" t="e">
        <f>#N/A</f>
        <v>#N/A</v>
      </c>
      <c r="AC1382" s="30">
        <v>2100</v>
      </c>
      <c r="AD1382" s="30" t="e">
        <f>#N/A</f>
        <v>#N/A</v>
      </c>
      <c r="AE1382" s="34">
        <v>0.95</v>
      </c>
      <c r="AG1382" s="30" t="e">
        <f>#N/A</f>
        <v>#N/A</v>
      </c>
      <c r="AH1382" s="30" t="e">
        <f>#N/A</f>
        <v>#N/A</v>
      </c>
      <c r="AJ1382" s="30">
        <v>4091</v>
      </c>
      <c r="AK1382" s="26" t="s">
        <v>139</v>
      </c>
      <c r="AL1382" s="26">
        <v>26</v>
      </c>
      <c r="AM1382" s="26" t="s">
        <v>2976</v>
      </c>
      <c r="AU1382" s="26" t="s">
        <v>1526</v>
      </c>
      <c r="AV1382" s="67" t="s">
        <v>3040</v>
      </c>
      <c r="AW1382" s="67" t="s">
        <v>2709</v>
      </c>
      <c r="AX1382" s="110" t="s">
        <v>2977</v>
      </c>
      <c r="BB1382" s="26" t="s">
        <v>2488</v>
      </c>
      <c r="BC1382" s="26" t="s">
        <v>2442</v>
      </c>
      <c r="BD1382" s="37">
        <v>44036</v>
      </c>
      <c r="BE1382" s="30">
        <v>34930</v>
      </c>
      <c r="BF1382" s="30">
        <v>35641</v>
      </c>
      <c r="BG1382" s="37" t="s">
        <v>2443</v>
      </c>
      <c r="BI1382" s="37"/>
      <c r="BJ1382" s="37"/>
      <c r="BK1382" s="37"/>
      <c r="BL1382" s="37"/>
      <c r="BM1382" s="37"/>
      <c r="BN1382" s="26"/>
      <c r="BO1382" s="26"/>
      <c r="BP1382" s="26"/>
      <c r="BQ1382" s="38"/>
      <c r="BR1382" s="26"/>
      <c r="BS1382" s="26"/>
      <c r="BT1382" s="26"/>
      <c r="BU1382" s="26"/>
      <c r="BV1382" s="39"/>
    </row>
    <row r="1383" spans="1:74" ht="15" hidden="1" customHeight="1">
      <c r="A1383" s="26">
        <v>2020</v>
      </c>
      <c r="B1383" s="26">
        <v>1379</v>
      </c>
      <c r="C1383" s="26" t="s">
        <v>129</v>
      </c>
      <c r="D1383" s="26" t="s">
        <v>2433</v>
      </c>
      <c r="E1383" s="26" t="s">
        <v>2434</v>
      </c>
      <c r="F1383" s="27">
        <v>43984</v>
      </c>
      <c r="G1383" s="107" t="s">
        <v>3081</v>
      </c>
      <c r="H1383" s="26" t="s">
        <v>1402</v>
      </c>
      <c r="I1383" s="26" t="s">
        <v>1402</v>
      </c>
      <c r="J1383" s="28" t="s">
        <v>3082</v>
      </c>
      <c r="K1383" s="26" t="s">
        <v>135</v>
      </c>
      <c r="L1383" s="26" t="s">
        <v>2437</v>
      </c>
      <c r="M1383" s="26" t="s">
        <v>137</v>
      </c>
      <c r="N1383" s="26" t="s">
        <v>138</v>
      </c>
      <c r="O1383" s="26" t="s">
        <v>138</v>
      </c>
      <c r="Q1383" s="30">
        <v>76</v>
      </c>
      <c r="R1383" s="30">
        <v>6560</v>
      </c>
      <c r="S1383" s="31" t="e">
        <f>#N/A</f>
        <v>#N/A</v>
      </c>
      <c r="T1383" s="30">
        <v>1740</v>
      </c>
      <c r="AB1383" s="33" t="e">
        <f>#N/A</f>
        <v>#N/A</v>
      </c>
      <c r="AC1383" s="30">
        <v>2100</v>
      </c>
      <c r="AD1383" s="30" t="e">
        <f>#N/A</f>
        <v>#N/A</v>
      </c>
      <c r="AE1383" s="34">
        <v>0.92117647058823526</v>
      </c>
      <c r="AG1383" s="30" t="e">
        <f>#N/A</f>
        <v>#N/A</v>
      </c>
      <c r="AH1383" s="30" t="e">
        <f>#N/A</f>
        <v>#N/A</v>
      </c>
      <c r="AJ1383" s="30">
        <v>5510</v>
      </c>
      <c r="AK1383" s="26" t="s">
        <v>139</v>
      </c>
      <c r="AL1383" s="26">
        <v>26</v>
      </c>
      <c r="AM1383" s="26" t="s">
        <v>2976</v>
      </c>
      <c r="AU1383" s="26" t="s">
        <v>1526</v>
      </c>
      <c r="AV1383" s="67" t="s">
        <v>3040</v>
      </c>
      <c r="AW1383" s="67" t="s">
        <v>2709</v>
      </c>
      <c r="AX1383" s="110" t="s">
        <v>2977</v>
      </c>
      <c r="BB1383" s="26" t="s">
        <v>2488</v>
      </c>
      <c r="BC1383" s="26" t="s">
        <v>2442</v>
      </c>
      <c r="BD1383" s="37">
        <v>44036</v>
      </c>
      <c r="BE1383" s="30">
        <v>34930</v>
      </c>
      <c r="BF1383" s="30">
        <v>35641</v>
      </c>
      <c r="BG1383" s="37" t="s">
        <v>2443</v>
      </c>
      <c r="BI1383" s="37"/>
      <c r="BJ1383" s="37"/>
      <c r="BK1383" s="37"/>
      <c r="BL1383" s="37"/>
      <c r="BM1383" s="37"/>
      <c r="BN1383" s="26"/>
      <c r="BO1383" s="26"/>
      <c r="BP1383" s="26"/>
      <c r="BQ1383" s="38"/>
      <c r="BR1383" s="26"/>
      <c r="BS1383" s="26"/>
      <c r="BT1383" s="26"/>
      <c r="BU1383" s="26"/>
      <c r="BV1383" s="39"/>
    </row>
    <row r="1384" spans="1:74" ht="15" hidden="1" customHeight="1">
      <c r="A1384" s="26">
        <v>2020</v>
      </c>
      <c r="B1384" s="26">
        <v>1380</v>
      </c>
      <c r="C1384" s="26" t="s">
        <v>129</v>
      </c>
      <c r="D1384" s="26" t="s">
        <v>2433</v>
      </c>
      <c r="E1384" s="26" t="s">
        <v>2434</v>
      </c>
      <c r="F1384" s="27">
        <v>43984</v>
      </c>
      <c r="G1384" s="107" t="s">
        <v>3083</v>
      </c>
      <c r="H1384" s="26" t="s">
        <v>1402</v>
      </c>
      <c r="I1384" s="26" t="s">
        <v>1402</v>
      </c>
      <c r="J1384" s="28" t="s">
        <v>3084</v>
      </c>
      <c r="K1384" s="26" t="s">
        <v>135</v>
      </c>
      <c r="L1384" s="26" t="s">
        <v>2437</v>
      </c>
      <c r="M1384" s="26" t="s">
        <v>137</v>
      </c>
      <c r="N1384" s="26" t="s">
        <v>138</v>
      </c>
      <c r="O1384" s="26" t="s">
        <v>138</v>
      </c>
      <c r="Q1384" s="30">
        <v>71</v>
      </c>
      <c r="R1384" s="30">
        <v>4580</v>
      </c>
      <c r="S1384" s="31" t="e">
        <f>#N/A</f>
        <v>#N/A</v>
      </c>
      <c r="T1384" s="30">
        <v>1045</v>
      </c>
      <c r="AB1384" s="33" t="e">
        <f>#N/A</f>
        <v>#N/A</v>
      </c>
      <c r="AC1384" s="30">
        <v>2100</v>
      </c>
      <c r="AD1384" s="30" t="e">
        <f>#N/A</f>
        <v>#N/A</v>
      </c>
      <c r="AE1384" s="34">
        <v>0.92</v>
      </c>
      <c r="AG1384" s="30" t="e">
        <f>#N/A</f>
        <v>#N/A</v>
      </c>
      <c r="AH1384" s="30" t="e">
        <f>#N/A</f>
        <v>#N/A</v>
      </c>
      <c r="AJ1384" s="30">
        <v>3847</v>
      </c>
      <c r="AK1384" s="26" t="s">
        <v>139</v>
      </c>
      <c r="AL1384" s="26">
        <v>26</v>
      </c>
      <c r="AM1384" s="26" t="s">
        <v>2976</v>
      </c>
      <c r="AU1384" s="26" t="s">
        <v>1526</v>
      </c>
      <c r="AV1384" s="67" t="s">
        <v>3040</v>
      </c>
      <c r="AW1384" s="67" t="s">
        <v>2709</v>
      </c>
      <c r="AX1384" s="110" t="s">
        <v>2977</v>
      </c>
      <c r="BB1384" s="26" t="s">
        <v>2488</v>
      </c>
      <c r="BC1384" s="26" t="s">
        <v>2442</v>
      </c>
      <c r="BD1384" s="37">
        <v>44036</v>
      </c>
      <c r="BE1384" s="30">
        <v>34930</v>
      </c>
      <c r="BF1384" s="30">
        <v>35641</v>
      </c>
      <c r="BG1384" s="37" t="s">
        <v>2443</v>
      </c>
      <c r="BI1384" s="37"/>
      <c r="BJ1384" s="37"/>
      <c r="BK1384" s="37"/>
      <c r="BL1384" s="37"/>
      <c r="BM1384" s="37"/>
      <c r="BN1384" s="26"/>
      <c r="BO1384" s="26"/>
      <c r="BP1384" s="26"/>
      <c r="BQ1384" s="38"/>
      <c r="BR1384" s="26"/>
      <c r="BS1384" s="26"/>
      <c r="BT1384" s="26"/>
      <c r="BU1384" s="26"/>
      <c r="BV1384" s="39"/>
    </row>
    <row r="1385" spans="1:74" ht="15" hidden="1" customHeight="1">
      <c r="A1385" s="26">
        <v>2020</v>
      </c>
      <c r="B1385" s="26">
        <v>1381</v>
      </c>
      <c r="C1385" s="26" t="s">
        <v>129</v>
      </c>
      <c r="D1385" s="26" t="s">
        <v>2433</v>
      </c>
      <c r="E1385" s="26" t="s">
        <v>2434</v>
      </c>
      <c r="F1385" s="27">
        <v>43984</v>
      </c>
      <c r="G1385" s="107" t="s">
        <v>3085</v>
      </c>
      <c r="H1385" s="26" t="s">
        <v>1402</v>
      </c>
      <c r="I1385" s="26" t="s">
        <v>1402</v>
      </c>
      <c r="J1385" s="28" t="s">
        <v>3086</v>
      </c>
      <c r="K1385" s="26" t="s">
        <v>135</v>
      </c>
      <c r="L1385" s="26" t="s">
        <v>2437</v>
      </c>
      <c r="M1385" s="26" t="s">
        <v>137</v>
      </c>
      <c r="N1385" s="26" t="s">
        <v>138</v>
      </c>
      <c r="O1385" s="26" t="s">
        <v>138</v>
      </c>
      <c r="Q1385" s="30">
        <v>79</v>
      </c>
      <c r="R1385" s="30">
        <v>4260</v>
      </c>
      <c r="S1385" s="31" t="e">
        <f>#N/A</f>
        <v>#N/A</v>
      </c>
      <c r="T1385" s="30">
        <v>1565</v>
      </c>
      <c r="AB1385" s="33" t="e">
        <f>#N/A</f>
        <v>#N/A</v>
      </c>
      <c r="AC1385" s="30">
        <v>2100</v>
      </c>
      <c r="AD1385" s="30" t="e">
        <f>#N/A</f>
        <v>#N/A</v>
      </c>
      <c r="AE1385" s="34">
        <v>0.89666666666666661</v>
      </c>
      <c r="AG1385" s="30" t="e">
        <f>#N/A</f>
        <v>#N/A</v>
      </c>
      <c r="AH1385" s="30" t="e">
        <f>#N/A</f>
        <v>#N/A</v>
      </c>
      <c r="AJ1385" s="30">
        <v>3578</v>
      </c>
      <c r="AK1385" s="26" t="s">
        <v>139</v>
      </c>
      <c r="AL1385" s="26">
        <v>26</v>
      </c>
      <c r="AM1385" s="26" t="s">
        <v>2976</v>
      </c>
      <c r="AU1385" s="26" t="s">
        <v>1526</v>
      </c>
      <c r="AV1385" s="67" t="s">
        <v>3040</v>
      </c>
      <c r="AW1385" s="67" t="s">
        <v>2709</v>
      </c>
      <c r="AX1385" s="110" t="s">
        <v>2977</v>
      </c>
      <c r="BB1385" s="26" t="s">
        <v>2488</v>
      </c>
      <c r="BC1385" s="26" t="s">
        <v>2442</v>
      </c>
      <c r="BD1385" s="37">
        <v>44036</v>
      </c>
      <c r="BE1385" s="30">
        <v>34930</v>
      </c>
      <c r="BF1385" s="30">
        <v>35641</v>
      </c>
      <c r="BG1385" s="37" t="s">
        <v>2443</v>
      </c>
      <c r="BI1385" s="37"/>
      <c r="BJ1385" s="37"/>
      <c r="BK1385" s="37"/>
      <c r="BL1385" s="37"/>
      <c r="BM1385" s="37"/>
      <c r="BN1385" s="26"/>
      <c r="BO1385" s="26"/>
      <c r="BP1385" s="26"/>
      <c r="BQ1385" s="38"/>
      <c r="BR1385" s="26"/>
      <c r="BS1385" s="26"/>
      <c r="BT1385" s="26"/>
      <c r="BU1385" s="26"/>
      <c r="BV1385" s="39"/>
    </row>
    <row r="1386" spans="1:74" ht="15" hidden="1" customHeight="1">
      <c r="A1386" s="26">
        <v>2020</v>
      </c>
      <c r="B1386" s="26">
        <v>1382</v>
      </c>
      <c r="C1386" s="26" t="s">
        <v>129</v>
      </c>
      <c r="D1386" s="26" t="s">
        <v>2433</v>
      </c>
      <c r="E1386" s="26" t="s">
        <v>2434</v>
      </c>
      <c r="F1386" s="27">
        <v>43984</v>
      </c>
      <c r="G1386" s="107" t="s">
        <v>3087</v>
      </c>
      <c r="H1386" s="26" t="s">
        <v>1402</v>
      </c>
      <c r="I1386" s="26" t="s">
        <v>1402</v>
      </c>
      <c r="J1386" s="28" t="s">
        <v>3088</v>
      </c>
      <c r="K1386" s="26" t="s">
        <v>135</v>
      </c>
      <c r="L1386" s="26" t="s">
        <v>2437</v>
      </c>
      <c r="M1386" s="26" t="s">
        <v>137</v>
      </c>
      <c r="N1386" s="26" t="s">
        <v>138</v>
      </c>
      <c r="O1386" s="26" t="s">
        <v>138</v>
      </c>
      <c r="Q1386" s="30">
        <v>75</v>
      </c>
      <c r="R1386" s="30">
        <v>5700</v>
      </c>
      <c r="S1386" s="31" t="e">
        <f>#N/A</f>
        <v>#N/A</v>
      </c>
      <c r="T1386" s="30">
        <v>1615</v>
      </c>
      <c r="AB1386" s="33" t="e">
        <f>#N/A</f>
        <v>#N/A</v>
      </c>
      <c r="AC1386" s="30">
        <v>2100</v>
      </c>
      <c r="AD1386" s="30" t="e">
        <f>#N/A</f>
        <v>#N/A</v>
      </c>
      <c r="AE1386" s="34">
        <v>0.9</v>
      </c>
      <c r="AG1386" s="30" t="e">
        <f>#N/A</f>
        <v>#N/A</v>
      </c>
      <c r="AH1386" s="30" t="e">
        <f>#N/A</f>
        <v>#N/A</v>
      </c>
      <c r="AJ1386" s="30">
        <v>4788</v>
      </c>
      <c r="AK1386" s="26" t="s">
        <v>139</v>
      </c>
      <c r="AL1386" s="26">
        <v>26</v>
      </c>
      <c r="AM1386" s="26" t="s">
        <v>2976</v>
      </c>
      <c r="AU1386" s="26" t="s">
        <v>1526</v>
      </c>
      <c r="AV1386" s="67" t="s">
        <v>3040</v>
      </c>
      <c r="AW1386" s="67" t="s">
        <v>2709</v>
      </c>
      <c r="AX1386" s="110" t="s">
        <v>2977</v>
      </c>
      <c r="BB1386" s="26" t="s">
        <v>2488</v>
      </c>
      <c r="BC1386" s="26" t="s">
        <v>2442</v>
      </c>
      <c r="BD1386" s="37">
        <v>44036</v>
      </c>
      <c r="BE1386" s="30">
        <v>34930</v>
      </c>
      <c r="BF1386" s="30">
        <v>35641</v>
      </c>
      <c r="BG1386" s="37" t="s">
        <v>2443</v>
      </c>
      <c r="BI1386" s="37"/>
      <c r="BJ1386" s="37"/>
      <c r="BK1386" s="37"/>
      <c r="BL1386" s="37"/>
      <c r="BM1386" s="37"/>
      <c r="BN1386" s="26"/>
      <c r="BO1386" s="26"/>
      <c r="BP1386" s="26"/>
      <c r="BQ1386" s="38"/>
      <c r="BR1386" s="26"/>
      <c r="BS1386" s="26"/>
      <c r="BT1386" s="26"/>
      <c r="BU1386" s="26"/>
      <c r="BV1386" s="39"/>
    </row>
    <row r="1387" spans="1:74" ht="15" hidden="1" customHeight="1">
      <c r="A1387" s="26">
        <v>2020</v>
      </c>
      <c r="B1387" s="26">
        <v>1383</v>
      </c>
      <c r="C1387" s="26" t="s">
        <v>129</v>
      </c>
      <c r="D1387" s="26" t="s">
        <v>2433</v>
      </c>
      <c r="E1387" s="26" t="s">
        <v>2434</v>
      </c>
      <c r="F1387" s="27">
        <v>43984</v>
      </c>
      <c r="G1387" s="107" t="s">
        <v>3089</v>
      </c>
      <c r="H1387" s="26" t="s">
        <v>1402</v>
      </c>
      <c r="I1387" s="26" t="s">
        <v>1402</v>
      </c>
      <c r="J1387" s="28" t="s">
        <v>1084</v>
      </c>
      <c r="K1387" s="26" t="s">
        <v>135</v>
      </c>
      <c r="L1387" s="26" t="s">
        <v>2437</v>
      </c>
      <c r="M1387" s="26" t="s">
        <v>137</v>
      </c>
      <c r="N1387" s="26" t="s">
        <v>138</v>
      </c>
      <c r="O1387" s="26" t="s">
        <v>138</v>
      </c>
      <c r="Q1387" s="30">
        <v>74</v>
      </c>
      <c r="R1387" s="30">
        <v>6300</v>
      </c>
      <c r="S1387" s="31" t="e">
        <f>#N/A</f>
        <v>#N/A</v>
      </c>
      <c r="T1387" s="30">
        <v>1480</v>
      </c>
      <c r="AB1387" s="33" t="e">
        <f>#N/A</f>
        <v>#N/A</v>
      </c>
      <c r="AC1387" s="30">
        <v>2100</v>
      </c>
      <c r="AD1387" s="30" t="e">
        <f>#N/A</f>
        <v>#N/A</v>
      </c>
      <c r="AE1387" s="34">
        <v>0.90592592592592591</v>
      </c>
      <c r="AG1387" s="30" t="e">
        <f>#N/A</f>
        <v>#N/A</v>
      </c>
      <c r="AH1387" s="30" t="e">
        <f>#N/A</f>
        <v>#N/A</v>
      </c>
      <c r="AJ1387" s="30">
        <v>5292</v>
      </c>
      <c r="AK1387" s="26" t="s">
        <v>139</v>
      </c>
      <c r="AL1387" s="26">
        <v>26</v>
      </c>
      <c r="AM1387" s="26" t="s">
        <v>2976</v>
      </c>
      <c r="AU1387" s="26" t="s">
        <v>1526</v>
      </c>
      <c r="AV1387" s="67" t="s">
        <v>3040</v>
      </c>
      <c r="AW1387" s="67" t="s">
        <v>2709</v>
      </c>
      <c r="AX1387" s="110" t="s">
        <v>2977</v>
      </c>
      <c r="BB1387" s="26" t="s">
        <v>2488</v>
      </c>
      <c r="BC1387" s="26" t="s">
        <v>2442</v>
      </c>
      <c r="BD1387" s="37">
        <v>44036</v>
      </c>
      <c r="BE1387" s="30">
        <v>34930</v>
      </c>
      <c r="BF1387" s="30">
        <v>35641</v>
      </c>
      <c r="BG1387" s="37" t="s">
        <v>2443</v>
      </c>
      <c r="BI1387" s="37"/>
      <c r="BJ1387" s="37"/>
      <c r="BK1387" s="37"/>
      <c r="BL1387" s="37"/>
      <c r="BM1387" s="37"/>
      <c r="BN1387" s="26"/>
      <c r="BO1387" s="26"/>
      <c r="BP1387" s="26"/>
      <c r="BQ1387" s="38"/>
      <c r="BR1387" s="26"/>
      <c r="BS1387" s="26"/>
      <c r="BT1387" s="26"/>
      <c r="BU1387" s="26"/>
      <c r="BV1387" s="39"/>
    </row>
    <row r="1388" spans="1:74" ht="15" hidden="1" customHeight="1">
      <c r="A1388" s="26">
        <v>2020</v>
      </c>
      <c r="B1388" s="26">
        <v>1384</v>
      </c>
      <c r="C1388" s="26" t="s">
        <v>129</v>
      </c>
      <c r="D1388" s="26" t="s">
        <v>2433</v>
      </c>
      <c r="E1388" s="26" t="s">
        <v>2434</v>
      </c>
      <c r="F1388" s="27">
        <v>43984</v>
      </c>
      <c r="G1388" s="107" t="s">
        <v>3090</v>
      </c>
      <c r="H1388" s="26" t="s">
        <v>1402</v>
      </c>
      <c r="I1388" s="26" t="s">
        <v>1402</v>
      </c>
      <c r="J1388" s="28" t="s">
        <v>3091</v>
      </c>
      <c r="K1388" s="26" t="s">
        <v>135</v>
      </c>
      <c r="L1388" s="26" t="s">
        <v>2437</v>
      </c>
      <c r="M1388" s="26" t="s">
        <v>137</v>
      </c>
      <c r="N1388" s="26" t="s">
        <v>138</v>
      </c>
      <c r="O1388" s="26" t="s">
        <v>138</v>
      </c>
      <c r="Q1388" s="30">
        <v>66</v>
      </c>
      <c r="R1388" s="30">
        <v>4150</v>
      </c>
      <c r="S1388" s="31" t="e">
        <f>#N/A</f>
        <v>#N/A</v>
      </c>
      <c r="T1388" s="30">
        <v>1186</v>
      </c>
      <c r="AB1388" s="33" t="e">
        <f>#N/A</f>
        <v>#N/A</v>
      </c>
      <c r="AC1388" s="30">
        <v>2100</v>
      </c>
      <c r="AD1388" s="30" t="e">
        <f>#N/A</f>
        <v>#N/A</v>
      </c>
      <c r="AE1388" s="34">
        <v>0.91</v>
      </c>
      <c r="AG1388" s="30" t="e">
        <f>#N/A</f>
        <v>#N/A</v>
      </c>
      <c r="AH1388" s="30" t="e">
        <f>#N/A</f>
        <v>#N/A</v>
      </c>
      <c r="AJ1388" s="30">
        <v>3486</v>
      </c>
      <c r="AK1388" s="26" t="s">
        <v>139</v>
      </c>
      <c r="AL1388" s="26">
        <v>26</v>
      </c>
      <c r="AM1388" s="26" t="s">
        <v>2976</v>
      </c>
      <c r="AU1388" s="26" t="s">
        <v>1526</v>
      </c>
      <c r="AV1388" s="67" t="s">
        <v>2695</v>
      </c>
      <c r="AW1388" s="67" t="s">
        <v>3092</v>
      </c>
      <c r="AX1388" s="110" t="s">
        <v>3093</v>
      </c>
      <c r="BB1388" s="26" t="s">
        <v>2488</v>
      </c>
      <c r="BC1388" s="26" t="s">
        <v>2442</v>
      </c>
      <c r="BD1388" s="37">
        <v>44036</v>
      </c>
      <c r="BE1388" s="30">
        <v>34930</v>
      </c>
      <c r="BF1388" s="30">
        <v>35641</v>
      </c>
      <c r="BG1388" s="37" t="s">
        <v>2443</v>
      </c>
      <c r="BI1388" s="37"/>
      <c r="BJ1388" s="37"/>
      <c r="BK1388" s="37"/>
      <c r="BL1388" s="37"/>
      <c r="BM1388" s="37"/>
      <c r="BN1388" s="26"/>
      <c r="BO1388" s="26"/>
      <c r="BP1388" s="26"/>
      <c r="BQ1388" s="38"/>
      <c r="BR1388" s="26"/>
      <c r="BS1388" s="26"/>
      <c r="BT1388" s="26"/>
      <c r="BU1388" s="26"/>
      <c r="BV1388" s="39"/>
    </row>
    <row r="1389" spans="1:74" ht="15" hidden="1" customHeight="1">
      <c r="A1389" s="26">
        <v>2020</v>
      </c>
      <c r="B1389" s="26">
        <v>1385</v>
      </c>
      <c r="C1389" s="26" t="s">
        <v>129</v>
      </c>
      <c r="D1389" s="26" t="s">
        <v>2433</v>
      </c>
      <c r="E1389" s="26" t="s">
        <v>2434</v>
      </c>
      <c r="F1389" s="27">
        <v>43984</v>
      </c>
      <c r="G1389" s="107" t="s">
        <v>3094</v>
      </c>
      <c r="H1389" s="26" t="s">
        <v>1402</v>
      </c>
      <c r="I1389" s="26" t="s">
        <v>1402</v>
      </c>
      <c r="J1389" s="28" t="s">
        <v>3095</v>
      </c>
      <c r="K1389" s="26" t="s">
        <v>135</v>
      </c>
      <c r="L1389" s="26" t="s">
        <v>2437</v>
      </c>
      <c r="M1389" s="26" t="s">
        <v>137</v>
      </c>
      <c r="N1389" s="26" t="s">
        <v>138</v>
      </c>
      <c r="O1389" s="26" t="s">
        <v>138</v>
      </c>
      <c r="Q1389" s="30">
        <v>66</v>
      </c>
      <c r="R1389" s="30">
        <v>3870</v>
      </c>
      <c r="S1389" s="31" t="e">
        <f>#N/A</f>
        <v>#N/A</v>
      </c>
      <c r="T1389" s="30">
        <v>980</v>
      </c>
      <c r="AB1389" s="33" t="e">
        <f>#N/A</f>
        <v>#N/A</v>
      </c>
      <c r="AC1389" s="30">
        <v>2100</v>
      </c>
      <c r="AD1389" s="30" t="e">
        <f>#N/A</f>
        <v>#N/A</v>
      </c>
      <c r="AE1389" s="34">
        <v>0.91333333333333333</v>
      </c>
      <c r="AG1389" s="30" t="e">
        <f>#N/A</f>
        <v>#N/A</v>
      </c>
      <c r="AH1389" s="30" t="e">
        <f>#N/A</f>
        <v>#N/A</v>
      </c>
      <c r="AJ1389" s="30">
        <v>3251</v>
      </c>
      <c r="AK1389" s="26" t="s">
        <v>139</v>
      </c>
      <c r="AL1389" s="26">
        <v>26</v>
      </c>
      <c r="AM1389" s="26" t="s">
        <v>2976</v>
      </c>
      <c r="AU1389" s="26" t="s">
        <v>1526</v>
      </c>
      <c r="AV1389" s="67" t="s">
        <v>2695</v>
      </c>
      <c r="AW1389" s="67" t="s">
        <v>3092</v>
      </c>
      <c r="AX1389" s="110" t="s">
        <v>3093</v>
      </c>
      <c r="BB1389" s="26" t="s">
        <v>2488</v>
      </c>
      <c r="BC1389" s="26" t="s">
        <v>2442</v>
      </c>
      <c r="BD1389" s="37">
        <v>44036</v>
      </c>
      <c r="BE1389" s="30">
        <v>34930</v>
      </c>
      <c r="BF1389" s="30">
        <v>35641</v>
      </c>
      <c r="BG1389" s="37" t="s">
        <v>2443</v>
      </c>
      <c r="BI1389" s="37"/>
      <c r="BJ1389" s="37"/>
      <c r="BK1389" s="37"/>
      <c r="BL1389" s="37"/>
      <c r="BM1389" s="37"/>
      <c r="BN1389" s="26"/>
      <c r="BO1389" s="26"/>
      <c r="BP1389" s="26"/>
      <c r="BQ1389" s="38"/>
      <c r="BR1389" s="26"/>
      <c r="BS1389" s="26"/>
      <c r="BT1389" s="26"/>
      <c r="BU1389" s="26"/>
      <c r="BV1389" s="39"/>
    </row>
    <row r="1390" spans="1:74" ht="15" hidden="1" customHeight="1">
      <c r="A1390" s="26">
        <v>2020</v>
      </c>
      <c r="B1390" s="26">
        <v>1386</v>
      </c>
      <c r="C1390" s="26" t="s">
        <v>129</v>
      </c>
      <c r="D1390" s="26" t="s">
        <v>2433</v>
      </c>
      <c r="E1390" s="26" t="s">
        <v>2434</v>
      </c>
      <c r="F1390" s="27">
        <v>43984</v>
      </c>
      <c r="G1390" s="107" t="s">
        <v>3096</v>
      </c>
      <c r="H1390" s="26" t="s">
        <v>1402</v>
      </c>
      <c r="I1390" s="26" t="s">
        <v>1402</v>
      </c>
      <c r="J1390" s="28" t="s">
        <v>3097</v>
      </c>
      <c r="K1390" s="26" t="s">
        <v>135</v>
      </c>
      <c r="L1390" s="26" t="s">
        <v>2437</v>
      </c>
      <c r="M1390" s="26" t="s">
        <v>137</v>
      </c>
      <c r="N1390" s="26" t="s">
        <v>138</v>
      </c>
      <c r="O1390" s="26" t="s">
        <v>138</v>
      </c>
      <c r="Q1390" s="30">
        <v>66</v>
      </c>
      <c r="R1390" s="30">
        <v>4200</v>
      </c>
      <c r="S1390" s="31" t="e">
        <f>#N/A</f>
        <v>#N/A</v>
      </c>
      <c r="T1390" s="30">
        <v>1070</v>
      </c>
      <c r="AB1390" s="33" t="e">
        <f>#N/A</f>
        <v>#N/A</v>
      </c>
      <c r="AC1390" s="30">
        <v>2100</v>
      </c>
      <c r="AD1390" s="30" t="e">
        <f>#N/A</f>
        <v>#N/A</v>
      </c>
      <c r="AE1390" s="34">
        <v>0.91</v>
      </c>
      <c r="AG1390" s="30" t="e">
        <f>#N/A</f>
        <v>#N/A</v>
      </c>
      <c r="AH1390" s="30" t="e">
        <f>#N/A</f>
        <v>#N/A</v>
      </c>
      <c r="AJ1390" s="30">
        <v>3628</v>
      </c>
      <c r="AK1390" s="26" t="s">
        <v>139</v>
      </c>
      <c r="AL1390" s="26">
        <v>26</v>
      </c>
      <c r="AM1390" s="26" t="s">
        <v>2976</v>
      </c>
      <c r="AU1390" s="26" t="s">
        <v>1526</v>
      </c>
      <c r="AV1390" s="67" t="s">
        <v>2695</v>
      </c>
      <c r="AW1390" s="67" t="s">
        <v>3092</v>
      </c>
      <c r="AX1390" s="110" t="s">
        <v>3093</v>
      </c>
      <c r="BB1390" s="26" t="s">
        <v>2488</v>
      </c>
      <c r="BC1390" s="26" t="s">
        <v>2442</v>
      </c>
      <c r="BD1390" s="37">
        <v>44036</v>
      </c>
      <c r="BE1390" s="30">
        <v>34930</v>
      </c>
      <c r="BF1390" s="30">
        <v>35641</v>
      </c>
      <c r="BG1390" s="37" t="s">
        <v>2443</v>
      </c>
      <c r="BI1390" s="37"/>
      <c r="BJ1390" s="37"/>
      <c r="BK1390" s="37"/>
      <c r="BL1390" s="37"/>
      <c r="BM1390" s="37"/>
      <c r="BN1390" s="26"/>
      <c r="BO1390" s="26"/>
      <c r="BP1390" s="26"/>
      <c r="BQ1390" s="38"/>
      <c r="BR1390" s="26"/>
      <c r="BS1390" s="26"/>
      <c r="BT1390" s="26"/>
      <c r="BU1390" s="26"/>
      <c r="BV1390" s="39"/>
    </row>
    <row r="1391" spans="1:74" ht="15" hidden="1" customHeight="1">
      <c r="A1391" s="26">
        <v>2020</v>
      </c>
      <c r="B1391" s="26">
        <v>1387</v>
      </c>
      <c r="C1391" s="26" t="s">
        <v>129</v>
      </c>
      <c r="D1391" s="26" t="s">
        <v>2433</v>
      </c>
      <c r="E1391" s="26" t="s">
        <v>2434</v>
      </c>
      <c r="F1391" s="27">
        <v>43984</v>
      </c>
      <c r="G1391" s="107" t="s">
        <v>3098</v>
      </c>
      <c r="H1391" s="26" t="s">
        <v>1402</v>
      </c>
      <c r="I1391" s="26" t="s">
        <v>1402</v>
      </c>
      <c r="J1391" s="28" t="s">
        <v>3099</v>
      </c>
      <c r="K1391" s="26" t="s">
        <v>135</v>
      </c>
      <c r="L1391" s="26" t="s">
        <v>2437</v>
      </c>
      <c r="M1391" s="26" t="s">
        <v>137</v>
      </c>
      <c r="N1391" s="26" t="s">
        <v>138</v>
      </c>
      <c r="O1391" s="26" t="s">
        <v>138</v>
      </c>
      <c r="Q1391" s="30">
        <v>73</v>
      </c>
      <c r="R1391" s="30">
        <v>4800</v>
      </c>
      <c r="S1391" s="31" t="e">
        <f>#N/A</f>
        <v>#N/A</v>
      </c>
      <c r="T1391" s="30">
        <v>1150</v>
      </c>
      <c r="AB1391" s="33" t="e">
        <f>#N/A</f>
        <v>#N/A</v>
      </c>
      <c r="AC1391" s="30">
        <v>2100</v>
      </c>
      <c r="AD1391" s="30" t="e">
        <f>#N/A</f>
        <v>#N/A</v>
      </c>
      <c r="AE1391" s="34">
        <v>0.98</v>
      </c>
      <c r="AG1391" s="30" t="e">
        <f>#N/A</f>
        <v>#N/A</v>
      </c>
      <c r="AH1391" s="30" t="e">
        <f>#N/A</f>
        <v>#N/A</v>
      </c>
      <c r="AJ1391" s="30">
        <v>4032</v>
      </c>
      <c r="AK1391" s="26" t="s">
        <v>139</v>
      </c>
      <c r="AL1391" s="26">
        <v>26</v>
      </c>
      <c r="AM1391" s="26" t="s">
        <v>2976</v>
      </c>
      <c r="AU1391" s="26" t="s">
        <v>1526</v>
      </c>
      <c r="AV1391" s="67" t="s">
        <v>2695</v>
      </c>
      <c r="AW1391" s="67" t="s">
        <v>3092</v>
      </c>
      <c r="AX1391" s="110" t="s">
        <v>3093</v>
      </c>
      <c r="BB1391" s="26" t="s">
        <v>2488</v>
      </c>
      <c r="BC1391" s="26" t="s">
        <v>2442</v>
      </c>
      <c r="BD1391" s="37">
        <v>44036</v>
      </c>
      <c r="BE1391" s="30">
        <v>34930</v>
      </c>
      <c r="BF1391" s="30">
        <v>35641</v>
      </c>
      <c r="BG1391" s="37" t="s">
        <v>2443</v>
      </c>
      <c r="BI1391" s="37"/>
      <c r="BJ1391" s="37"/>
      <c r="BK1391" s="37"/>
      <c r="BL1391" s="37"/>
      <c r="BM1391" s="37"/>
      <c r="BN1391" s="26"/>
      <c r="BO1391" s="26"/>
      <c r="BP1391" s="26"/>
      <c r="BQ1391" s="38"/>
      <c r="BR1391" s="26"/>
      <c r="BS1391" s="26"/>
      <c r="BT1391" s="26"/>
      <c r="BU1391" s="26"/>
      <c r="BV1391" s="39"/>
    </row>
    <row r="1392" spans="1:74" ht="15" hidden="1" customHeight="1">
      <c r="A1392" s="26">
        <v>2020</v>
      </c>
      <c r="B1392" s="26">
        <v>1388</v>
      </c>
      <c r="C1392" s="26" t="s">
        <v>129</v>
      </c>
      <c r="D1392" s="26" t="s">
        <v>2433</v>
      </c>
      <c r="E1392" s="26" t="s">
        <v>2434</v>
      </c>
      <c r="F1392" s="27">
        <v>43984</v>
      </c>
      <c r="G1392" s="107" t="s">
        <v>3100</v>
      </c>
      <c r="H1392" s="26" t="s">
        <v>1402</v>
      </c>
      <c r="I1392" s="26" t="s">
        <v>1402</v>
      </c>
      <c r="J1392" s="28" t="s">
        <v>3101</v>
      </c>
      <c r="K1392" s="26" t="s">
        <v>135</v>
      </c>
      <c r="L1392" s="26" t="s">
        <v>2437</v>
      </c>
      <c r="M1392" s="26" t="s">
        <v>137</v>
      </c>
      <c r="N1392" s="26" t="s">
        <v>138</v>
      </c>
      <c r="O1392" s="26" t="s">
        <v>138</v>
      </c>
      <c r="Q1392" s="30">
        <v>70</v>
      </c>
      <c r="R1392" s="30">
        <v>4620</v>
      </c>
      <c r="S1392" s="31" t="e">
        <f>#N/A</f>
        <v>#N/A</v>
      </c>
      <c r="T1392" s="30">
        <v>1285</v>
      </c>
      <c r="AB1392" s="33" t="e">
        <f>#N/A</f>
        <v>#N/A</v>
      </c>
      <c r="AC1392" s="30">
        <v>2100</v>
      </c>
      <c r="AD1392" s="30" t="e">
        <f>#N/A</f>
        <v>#N/A</v>
      </c>
      <c r="AE1392" s="34">
        <v>0.98</v>
      </c>
      <c r="AG1392" s="30" t="e">
        <f>#N/A</f>
        <v>#N/A</v>
      </c>
      <c r="AH1392" s="30" t="e">
        <f>#N/A</f>
        <v>#N/A</v>
      </c>
      <c r="AJ1392" s="30">
        <v>3881</v>
      </c>
      <c r="AK1392" s="26" t="s">
        <v>139</v>
      </c>
      <c r="AL1392" s="26">
        <v>26</v>
      </c>
      <c r="AM1392" s="26" t="s">
        <v>2976</v>
      </c>
      <c r="AU1392" s="26" t="s">
        <v>1526</v>
      </c>
      <c r="AV1392" s="67" t="s">
        <v>2695</v>
      </c>
      <c r="AW1392" s="67" t="s">
        <v>3092</v>
      </c>
      <c r="AX1392" s="110" t="s">
        <v>3093</v>
      </c>
      <c r="BB1392" s="26" t="s">
        <v>2488</v>
      </c>
      <c r="BC1392" s="26" t="s">
        <v>2442</v>
      </c>
      <c r="BD1392" s="37">
        <v>44036</v>
      </c>
      <c r="BE1392" s="30">
        <v>34930</v>
      </c>
      <c r="BF1392" s="30">
        <v>35641</v>
      </c>
      <c r="BG1392" s="37" t="s">
        <v>2443</v>
      </c>
      <c r="BI1392" s="37"/>
      <c r="BJ1392" s="37"/>
      <c r="BK1392" s="37"/>
      <c r="BL1392" s="37"/>
      <c r="BM1392" s="37"/>
      <c r="BN1392" s="26"/>
      <c r="BO1392" s="26"/>
      <c r="BP1392" s="26"/>
      <c r="BQ1392" s="38"/>
      <c r="BR1392" s="26"/>
      <c r="BS1392" s="26"/>
      <c r="BT1392" s="26"/>
      <c r="BU1392" s="26"/>
      <c r="BV1392" s="39"/>
    </row>
    <row r="1393" spans="1:74" ht="15" hidden="1" customHeight="1">
      <c r="A1393" s="26">
        <v>2020</v>
      </c>
      <c r="B1393" s="26">
        <v>1389</v>
      </c>
      <c r="C1393" s="26" t="s">
        <v>129</v>
      </c>
      <c r="D1393" s="26" t="s">
        <v>2433</v>
      </c>
      <c r="E1393" s="26" t="s">
        <v>2434</v>
      </c>
      <c r="F1393" s="27">
        <v>43984</v>
      </c>
      <c r="G1393" s="107" t="s">
        <v>3102</v>
      </c>
      <c r="H1393" s="26" t="s">
        <v>1402</v>
      </c>
      <c r="I1393" s="26" t="s">
        <v>1402</v>
      </c>
      <c r="J1393" s="28" t="s">
        <v>3103</v>
      </c>
      <c r="K1393" s="26" t="s">
        <v>135</v>
      </c>
      <c r="L1393" s="26" t="s">
        <v>2437</v>
      </c>
      <c r="M1393" s="26" t="s">
        <v>137</v>
      </c>
      <c r="N1393" s="26" t="s">
        <v>138</v>
      </c>
      <c r="O1393" s="26" t="s">
        <v>138</v>
      </c>
      <c r="Q1393" s="30">
        <v>66</v>
      </c>
      <c r="R1393" s="30">
        <v>4680</v>
      </c>
      <c r="S1393" s="31" t="e">
        <f>#N/A</f>
        <v>#N/A</v>
      </c>
      <c r="T1393" s="30">
        <v>1380</v>
      </c>
      <c r="AB1393" s="33" t="e">
        <f>#N/A</f>
        <v>#N/A</v>
      </c>
      <c r="AC1393" s="30">
        <v>2100</v>
      </c>
      <c r="AD1393" s="30" t="e">
        <f>#N/A</f>
        <v>#N/A</v>
      </c>
      <c r="AE1393" s="34">
        <v>0.94774193548387098</v>
      </c>
      <c r="AG1393" s="30" t="e">
        <f>#N/A</f>
        <v>#N/A</v>
      </c>
      <c r="AH1393" s="30" t="e">
        <f>#N/A</f>
        <v>#N/A</v>
      </c>
      <c r="AJ1393" s="30">
        <v>3931</v>
      </c>
      <c r="AK1393" s="26" t="s">
        <v>139</v>
      </c>
      <c r="AL1393" s="26">
        <v>26</v>
      </c>
      <c r="AM1393" s="26" t="s">
        <v>2976</v>
      </c>
      <c r="AU1393" s="26" t="s">
        <v>1526</v>
      </c>
      <c r="AV1393" s="67" t="s">
        <v>2695</v>
      </c>
      <c r="AW1393" s="67" t="s">
        <v>3092</v>
      </c>
      <c r="AX1393" s="110" t="s">
        <v>3093</v>
      </c>
      <c r="BB1393" s="26" t="s">
        <v>2488</v>
      </c>
      <c r="BC1393" s="26" t="s">
        <v>2442</v>
      </c>
      <c r="BD1393" s="37">
        <v>44036</v>
      </c>
      <c r="BE1393" s="30">
        <v>34930</v>
      </c>
      <c r="BF1393" s="30">
        <v>35641</v>
      </c>
      <c r="BG1393" s="37" t="s">
        <v>2443</v>
      </c>
      <c r="BI1393" s="37"/>
      <c r="BJ1393" s="37"/>
      <c r="BK1393" s="37"/>
      <c r="BL1393" s="37"/>
      <c r="BM1393" s="37"/>
      <c r="BN1393" s="26"/>
      <c r="BO1393" s="26"/>
      <c r="BP1393" s="26"/>
      <c r="BQ1393" s="38"/>
      <c r="BR1393" s="26"/>
      <c r="BS1393" s="26"/>
      <c r="BT1393" s="26"/>
      <c r="BU1393" s="26"/>
      <c r="BV1393" s="39"/>
    </row>
    <row r="1394" spans="1:74" ht="15" hidden="1" customHeight="1">
      <c r="A1394" s="26">
        <v>2020</v>
      </c>
      <c r="B1394" s="26">
        <v>1390</v>
      </c>
      <c r="C1394" s="26" t="s">
        <v>129</v>
      </c>
      <c r="D1394" s="26" t="s">
        <v>2433</v>
      </c>
      <c r="E1394" s="26" t="s">
        <v>2434</v>
      </c>
      <c r="F1394" s="27">
        <v>43984</v>
      </c>
      <c r="G1394" s="107" t="s">
        <v>3104</v>
      </c>
      <c r="H1394" s="26" t="s">
        <v>1402</v>
      </c>
      <c r="I1394" s="26" t="s">
        <v>1402</v>
      </c>
      <c r="J1394" s="28" t="s">
        <v>3105</v>
      </c>
      <c r="K1394" s="26" t="s">
        <v>135</v>
      </c>
      <c r="L1394" s="26" t="s">
        <v>2437</v>
      </c>
      <c r="M1394" s="26" t="s">
        <v>137</v>
      </c>
      <c r="N1394" s="26" t="s">
        <v>138</v>
      </c>
      <c r="O1394" s="26" t="s">
        <v>138</v>
      </c>
      <c r="Q1394" s="30">
        <v>68</v>
      </c>
      <c r="R1394" s="30">
        <v>4450</v>
      </c>
      <c r="S1394" s="31" t="e">
        <f>#N/A</f>
        <v>#N/A</v>
      </c>
      <c r="T1394" s="30">
        <v>1300</v>
      </c>
      <c r="AB1394" s="33" t="e">
        <f>#N/A</f>
        <v>#N/A</v>
      </c>
      <c r="AC1394" s="30">
        <v>2100</v>
      </c>
      <c r="AD1394" s="30" t="e">
        <f>#N/A</f>
        <v>#N/A</v>
      </c>
      <c r="AE1394" s="34">
        <v>0.95</v>
      </c>
      <c r="AG1394" s="30" t="e">
        <f>#N/A</f>
        <v>#N/A</v>
      </c>
      <c r="AH1394" s="30" t="e">
        <f>#N/A</f>
        <v>#N/A</v>
      </c>
      <c r="AJ1394" s="30">
        <v>3738</v>
      </c>
      <c r="AK1394" s="26" t="s">
        <v>139</v>
      </c>
      <c r="AL1394" s="26">
        <v>26</v>
      </c>
      <c r="AM1394" s="26" t="s">
        <v>2976</v>
      </c>
      <c r="AU1394" s="26" t="s">
        <v>1526</v>
      </c>
      <c r="AV1394" s="67" t="s">
        <v>2695</v>
      </c>
      <c r="AW1394" s="67" t="s">
        <v>3092</v>
      </c>
      <c r="AX1394" s="110" t="s">
        <v>3093</v>
      </c>
      <c r="BB1394" s="26" t="s">
        <v>2488</v>
      </c>
      <c r="BC1394" s="26" t="s">
        <v>2442</v>
      </c>
      <c r="BD1394" s="37">
        <v>44036</v>
      </c>
      <c r="BE1394" s="30">
        <v>34930</v>
      </c>
      <c r="BF1394" s="30">
        <v>35641</v>
      </c>
      <c r="BG1394" s="37" t="s">
        <v>2443</v>
      </c>
      <c r="BI1394" s="37"/>
      <c r="BJ1394" s="37"/>
      <c r="BK1394" s="37"/>
      <c r="BL1394" s="37"/>
      <c r="BM1394" s="37"/>
      <c r="BN1394" s="26"/>
      <c r="BO1394" s="26"/>
      <c r="BP1394" s="26"/>
      <c r="BQ1394" s="38"/>
      <c r="BR1394" s="26"/>
      <c r="BS1394" s="26"/>
      <c r="BT1394" s="26"/>
      <c r="BU1394" s="26"/>
      <c r="BV1394" s="39"/>
    </row>
    <row r="1395" spans="1:74" ht="15" hidden="1" customHeight="1">
      <c r="A1395" s="26">
        <v>2020</v>
      </c>
      <c r="B1395" s="26">
        <v>1391</v>
      </c>
      <c r="C1395" s="26" t="s">
        <v>129</v>
      </c>
      <c r="D1395" s="26" t="s">
        <v>2433</v>
      </c>
      <c r="E1395" s="26" t="s">
        <v>2434</v>
      </c>
      <c r="F1395" s="27">
        <v>43984</v>
      </c>
      <c r="G1395" s="107" t="s">
        <v>3106</v>
      </c>
      <c r="H1395" s="26" t="s">
        <v>1402</v>
      </c>
      <c r="I1395" s="26" t="s">
        <v>1402</v>
      </c>
      <c r="J1395" s="28" t="s">
        <v>3107</v>
      </c>
      <c r="K1395" s="26" t="s">
        <v>135</v>
      </c>
      <c r="L1395" s="26" t="s">
        <v>2437</v>
      </c>
      <c r="M1395" s="26" t="s">
        <v>137</v>
      </c>
      <c r="N1395" s="26" t="s">
        <v>138</v>
      </c>
      <c r="O1395" s="26" t="s">
        <v>138</v>
      </c>
      <c r="Q1395" s="30">
        <v>77</v>
      </c>
      <c r="R1395" s="30">
        <v>7800</v>
      </c>
      <c r="S1395" s="31" t="e">
        <f>#N/A</f>
        <v>#N/A</v>
      </c>
      <c r="T1395" s="30">
        <v>1960</v>
      </c>
      <c r="AB1395" s="33" t="e">
        <f>#N/A</f>
        <v>#N/A</v>
      </c>
      <c r="AC1395" s="30">
        <v>2100</v>
      </c>
      <c r="AD1395" s="30" t="e">
        <f>#N/A</f>
        <v>#N/A</v>
      </c>
      <c r="AE1395" s="34">
        <v>0.82210526315789467</v>
      </c>
      <c r="AG1395" s="30" t="e">
        <f>#N/A</f>
        <v>#N/A</v>
      </c>
      <c r="AH1395" s="30" t="e">
        <f>#N/A</f>
        <v>#N/A</v>
      </c>
      <c r="AJ1395" s="30">
        <v>6552</v>
      </c>
      <c r="AK1395" s="26" t="s">
        <v>139</v>
      </c>
      <c r="AL1395" s="26">
        <v>26</v>
      </c>
      <c r="AM1395" s="26" t="s">
        <v>2976</v>
      </c>
      <c r="AU1395" s="26" t="s">
        <v>1526</v>
      </c>
      <c r="AV1395" s="67" t="s">
        <v>2695</v>
      </c>
      <c r="AW1395" s="67" t="s">
        <v>3092</v>
      </c>
      <c r="AX1395" s="110" t="s">
        <v>3093</v>
      </c>
      <c r="BB1395" s="26" t="s">
        <v>2488</v>
      </c>
      <c r="BC1395" s="26" t="s">
        <v>2442</v>
      </c>
      <c r="BD1395" s="37">
        <v>44036</v>
      </c>
      <c r="BE1395" s="30">
        <v>34930</v>
      </c>
      <c r="BF1395" s="30">
        <v>35641</v>
      </c>
      <c r="BG1395" s="37" t="s">
        <v>2443</v>
      </c>
      <c r="BI1395" s="37"/>
      <c r="BJ1395" s="37"/>
      <c r="BK1395" s="37"/>
      <c r="BL1395" s="37"/>
      <c r="BM1395" s="37"/>
      <c r="BN1395" s="26"/>
      <c r="BO1395" s="26"/>
      <c r="BP1395" s="26"/>
      <c r="BQ1395" s="38"/>
      <c r="BR1395" s="26"/>
      <c r="BS1395" s="26"/>
      <c r="BT1395" s="26"/>
      <c r="BU1395" s="26"/>
      <c r="BV1395" s="39"/>
    </row>
    <row r="1396" spans="1:74" ht="15" hidden="1" customHeight="1">
      <c r="A1396" s="26">
        <v>2020</v>
      </c>
      <c r="B1396" s="26">
        <v>1392</v>
      </c>
      <c r="C1396" s="26" t="s">
        <v>129</v>
      </c>
      <c r="D1396" s="26" t="s">
        <v>2433</v>
      </c>
      <c r="E1396" s="26" t="s">
        <v>2434</v>
      </c>
      <c r="F1396" s="27">
        <v>43984</v>
      </c>
      <c r="G1396" s="107" t="s">
        <v>3108</v>
      </c>
      <c r="H1396" s="26" t="s">
        <v>1402</v>
      </c>
      <c r="I1396" s="26" t="s">
        <v>1402</v>
      </c>
      <c r="J1396" s="28" t="s">
        <v>3109</v>
      </c>
      <c r="K1396" s="26" t="s">
        <v>135</v>
      </c>
      <c r="L1396" s="26" t="s">
        <v>2437</v>
      </c>
      <c r="M1396" s="26" t="s">
        <v>137</v>
      </c>
      <c r="N1396" s="26" t="s">
        <v>138</v>
      </c>
      <c r="O1396" s="26" t="s">
        <v>138</v>
      </c>
      <c r="Q1396" s="30">
        <v>71</v>
      </c>
      <c r="R1396" s="30">
        <v>5430</v>
      </c>
      <c r="S1396" s="31" t="e">
        <f>#N/A</f>
        <v>#N/A</v>
      </c>
      <c r="T1396" s="30">
        <v>1485</v>
      </c>
      <c r="AB1396" s="33" t="e">
        <f>#N/A</f>
        <v>#N/A</v>
      </c>
      <c r="AC1396" s="30">
        <v>2100</v>
      </c>
      <c r="AD1396" s="30" t="e">
        <f>#N/A</f>
        <v>#N/A</v>
      </c>
      <c r="AE1396" s="34">
        <v>0.82</v>
      </c>
      <c r="AG1396" s="30" t="e">
        <f>#N/A</f>
        <v>#N/A</v>
      </c>
      <c r="AH1396" s="30" t="e">
        <f>#N/A</f>
        <v>#N/A</v>
      </c>
      <c r="AJ1396" s="30">
        <v>4561</v>
      </c>
      <c r="AK1396" s="26" t="s">
        <v>139</v>
      </c>
      <c r="AL1396" s="26">
        <v>26</v>
      </c>
      <c r="AM1396" s="26" t="s">
        <v>2976</v>
      </c>
      <c r="AU1396" s="26" t="s">
        <v>1526</v>
      </c>
      <c r="AV1396" s="67" t="s">
        <v>2695</v>
      </c>
      <c r="AW1396" s="67" t="s">
        <v>3092</v>
      </c>
      <c r="AX1396" s="110" t="s">
        <v>3093</v>
      </c>
      <c r="BB1396" s="26" t="s">
        <v>2488</v>
      </c>
      <c r="BC1396" s="26" t="s">
        <v>2442</v>
      </c>
      <c r="BD1396" s="37">
        <v>44036</v>
      </c>
      <c r="BE1396" s="30">
        <v>34930</v>
      </c>
      <c r="BF1396" s="30">
        <v>35641</v>
      </c>
      <c r="BG1396" s="37" t="s">
        <v>2443</v>
      </c>
      <c r="BI1396" s="37"/>
      <c r="BJ1396" s="37"/>
      <c r="BK1396" s="37"/>
      <c r="BL1396" s="37"/>
      <c r="BM1396" s="37"/>
      <c r="BN1396" s="26"/>
      <c r="BO1396" s="26"/>
      <c r="BP1396" s="26"/>
      <c r="BQ1396" s="38"/>
      <c r="BR1396" s="26"/>
      <c r="BS1396" s="26"/>
      <c r="BT1396" s="26"/>
      <c r="BU1396" s="26"/>
      <c r="BV1396" s="39"/>
    </row>
    <row r="1397" spans="1:74" ht="15" hidden="1" customHeight="1">
      <c r="A1397" s="26">
        <v>2020</v>
      </c>
      <c r="B1397" s="26">
        <v>1393</v>
      </c>
      <c r="C1397" s="26" t="s">
        <v>129</v>
      </c>
      <c r="D1397" s="26" t="s">
        <v>2433</v>
      </c>
      <c r="E1397" s="26" t="s">
        <v>2434</v>
      </c>
      <c r="F1397" s="27">
        <v>43984</v>
      </c>
      <c r="G1397" s="107" t="s">
        <v>3110</v>
      </c>
      <c r="H1397" s="26" t="s">
        <v>1402</v>
      </c>
      <c r="I1397" s="26" t="s">
        <v>1402</v>
      </c>
      <c r="J1397" s="28" t="s">
        <v>3111</v>
      </c>
      <c r="K1397" s="26" t="s">
        <v>135</v>
      </c>
      <c r="L1397" s="26" t="s">
        <v>2437</v>
      </c>
      <c r="M1397" s="26" t="s">
        <v>137</v>
      </c>
      <c r="N1397" s="26" t="s">
        <v>138</v>
      </c>
      <c r="O1397" s="26" t="s">
        <v>138</v>
      </c>
      <c r="Q1397" s="30">
        <v>76</v>
      </c>
      <c r="R1397" s="30">
        <v>7760</v>
      </c>
      <c r="S1397" s="31" t="e">
        <f>#N/A</f>
        <v>#N/A</v>
      </c>
      <c r="T1397" s="30">
        <v>1735</v>
      </c>
      <c r="AB1397" s="33" t="e">
        <f>#N/A</f>
        <v>#N/A</v>
      </c>
      <c r="AC1397" s="30">
        <v>2100</v>
      </c>
      <c r="AD1397" s="30" t="e">
        <f>#N/A</f>
        <v>#N/A</v>
      </c>
      <c r="AE1397" s="34">
        <v>0.92285714285714282</v>
      </c>
      <c r="AG1397" s="30" t="e">
        <f>#N/A</f>
        <v>#N/A</v>
      </c>
      <c r="AH1397" s="30" t="e">
        <f>#N/A</f>
        <v>#N/A</v>
      </c>
      <c r="AJ1397" s="30">
        <v>6518</v>
      </c>
      <c r="AK1397" s="26" t="s">
        <v>139</v>
      </c>
      <c r="AL1397" s="26">
        <v>26</v>
      </c>
      <c r="AM1397" s="26" t="s">
        <v>2976</v>
      </c>
      <c r="AU1397" s="26" t="s">
        <v>1526</v>
      </c>
      <c r="AV1397" s="67" t="s">
        <v>2695</v>
      </c>
      <c r="AW1397" s="67" t="s">
        <v>3092</v>
      </c>
      <c r="AX1397" s="110" t="s">
        <v>3093</v>
      </c>
      <c r="BB1397" s="26" t="s">
        <v>2488</v>
      </c>
      <c r="BC1397" s="26" t="s">
        <v>2442</v>
      </c>
      <c r="BD1397" s="37">
        <v>44036</v>
      </c>
      <c r="BE1397" s="30">
        <v>34930</v>
      </c>
      <c r="BF1397" s="30">
        <v>35641</v>
      </c>
      <c r="BG1397" s="37" t="s">
        <v>2443</v>
      </c>
      <c r="BI1397" s="37"/>
      <c r="BJ1397" s="37"/>
      <c r="BK1397" s="37"/>
      <c r="BL1397" s="37"/>
      <c r="BM1397" s="37"/>
      <c r="BN1397" s="26"/>
      <c r="BO1397" s="26"/>
      <c r="BP1397" s="26"/>
      <c r="BQ1397" s="38"/>
      <c r="BR1397" s="26"/>
      <c r="BS1397" s="26"/>
      <c r="BT1397" s="26"/>
      <c r="BU1397" s="26"/>
      <c r="BV1397" s="39"/>
    </row>
    <row r="1398" spans="1:74" ht="15" hidden="1" customHeight="1">
      <c r="A1398" s="26">
        <v>2020</v>
      </c>
      <c r="B1398" s="26">
        <v>1394</v>
      </c>
      <c r="C1398" s="26" t="s">
        <v>129</v>
      </c>
      <c r="D1398" s="26" t="s">
        <v>2433</v>
      </c>
      <c r="E1398" s="26" t="s">
        <v>2434</v>
      </c>
      <c r="F1398" s="27">
        <v>43984</v>
      </c>
      <c r="G1398" s="107" t="s">
        <v>3112</v>
      </c>
      <c r="H1398" s="26" t="s">
        <v>1402</v>
      </c>
      <c r="I1398" s="26" t="s">
        <v>1402</v>
      </c>
      <c r="J1398" s="28" t="s">
        <v>3113</v>
      </c>
      <c r="K1398" s="26" t="s">
        <v>135</v>
      </c>
      <c r="L1398" s="26" t="s">
        <v>2437</v>
      </c>
      <c r="M1398" s="26" t="s">
        <v>137</v>
      </c>
      <c r="N1398" s="26" t="s">
        <v>138</v>
      </c>
      <c r="O1398" s="26" t="s">
        <v>138</v>
      </c>
      <c r="Q1398" s="30">
        <v>70</v>
      </c>
      <c r="R1398" s="30">
        <v>5000</v>
      </c>
      <c r="S1398" s="31" t="e">
        <f>#N/A</f>
        <v>#N/A</v>
      </c>
      <c r="T1398" s="30">
        <v>1315</v>
      </c>
      <c r="AB1398" s="33" t="e">
        <f>#N/A</f>
        <v>#N/A</v>
      </c>
      <c r="AC1398" s="30">
        <v>2100</v>
      </c>
      <c r="AD1398" s="30" t="e">
        <f>#N/A</f>
        <v>#N/A</v>
      </c>
      <c r="AE1398" s="34">
        <v>0.92</v>
      </c>
      <c r="AG1398" s="30" t="e">
        <f>#N/A</f>
        <v>#N/A</v>
      </c>
      <c r="AH1398" s="30" t="e">
        <f>#N/A</f>
        <v>#N/A</v>
      </c>
      <c r="AJ1398" s="30">
        <v>4200</v>
      </c>
      <c r="AK1398" s="26" t="s">
        <v>139</v>
      </c>
      <c r="AL1398" s="26">
        <v>26</v>
      </c>
      <c r="AM1398" s="26" t="s">
        <v>2976</v>
      </c>
      <c r="AU1398" s="26" t="s">
        <v>1526</v>
      </c>
      <c r="AV1398" s="67" t="s">
        <v>2695</v>
      </c>
      <c r="AW1398" s="67" t="s">
        <v>3092</v>
      </c>
      <c r="AX1398" s="110" t="s">
        <v>3093</v>
      </c>
      <c r="BB1398" s="26" t="s">
        <v>2488</v>
      </c>
      <c r="BC1398" s="26" t="s">
        <v>2442</v>
      </c>
      <c r="BD1398" s="37">
        <v>44036</v>
      </c>
      <c r="BE1398" s="30">
        <v>34930</v>
      </c>
      <c r="BF1398" s="30">
        <v>35641</v>
      </c>
      <c r="BG1398" s="37" t="s">
        <v>2443</v>
      </c>
      <c r="BI1398" s="37"/>
      <c r="BJ1398" s="37"/>
      <c r="BK1398" s="37"/>
      <c r="BL1398" s="37"/>
      <c r="BM1398" s="37"/>
      <c r="BN1398" s="26"/>
      <c r="BO1398" s="26"/>
      <c r="BP1398" s="26"/>
      <c r="BQ1398" s="38"/>
      <c r="BR1398" s="26"/>
      <c r="BS1398" s="26"/>
      <c r="BT1398" s="26"/>
      <c r="BU1398" s="26"/>
      <c r="BV1398" s="39"/>
    </row>
    <row r="1399" spans="1:74" ht="15" hidden="1" customHeight="1">
      <c r="A1399" s="26">
        <v>2020</v>
      </c>
      <c r="B1399" s="26">
        <v>1395</v>
      </c>
      <c r="C1399" s="26" t="s">
        <v>129</v>
      </c>
      <c r="D1399" s="26" t="s">
        <v>2433</v>
      </c>
      <c r="E1399" s="26" t="s">
        <v>2434</v>
      </c>
      <c r="F1399" s="27">
        <v>43984</v>
      </c>
      <c r="G1399" s="107" t="s">
        <v>3114</v>
      </c>
      <c r="H1399" s="26" t="s">
        <v>1402</v>
      </c>
      <c r="I1399" s="26" t="s">
        <v>1402</v>
      </c>
      <c r="J1399" s="28" t="s">
        <v>3115</v>
      </c>
      <c r="K1399" s="26" t="s">
        <v>135</v>
      </c>
      <c r="L1399" s="26" t="s">
        <v>2437</v>
      </c>
      <c r="M1399" s="26" t="s">
        <v>137</v>
      </c>
      <c r="N1399" s="26" t="s">
        <v>138</v>
      </c>
      <c r="O1399" s="26" t="s">
        <v>138</v>
      </c>
      <c r="Q1399" s="30">
        <v>68</v>
      </c>
      <c r="R1399" s="30">
        <v>4500</v>
      </c>
      <c r="S1399" s="31" t="e">
        <f>#N/A</f>
        <v>#N/A</v>
      </c>
      <c r="T1399" s="30">
        <v>1250</v>
      </c>
      <c r="AB1399" s="33" t="e">
        <f>#N/A</f>
        <v>#N/A</v>
      </c>
      <c r="AC1399" s="30">
        <v>2100</v>
      </c>
      <c r="AD1399" s="30" t="e">
        <f>#N/A</f>
        <v>#N/A</v>
      </c>
      <c r="AE1399" s="34">
        <v>0.86571428571428566</v>
      </c>
      <c r="AG1399" s="30" t="e">
        <f>#N/A</f>
        <v>#N/A</v>
      </c>
      <c r="AH1399" s="30" t="e">
        <f>#N/A</f>
        <v>#N/A</v>
      </c>
      <c r="AJ1399" s="30">
        <v>3780</v>
      </c>
      <c r="AK1399" s="26" t="s">
        <v>139</v>
      </c>
      <c r="AL1399" s="26">
        <v>26</v>
      </c>
      <c r="AM1399" s="26" t="s">
        <v>2976</v>
      </c>
      <c r="AU1399" s="26" t="s">
        <v>1526</v>
      </c>
      <c r="AV1399" s="67" t="s">
        <v>2695</v>
      </c>
      <c r="AW1399" s="67" t="s">
        <v>3092</v>
      </c>
      <c r="AX1399" s="110" t="s">
        <v>3093</v>
      </c>
      <c r="BB1399" s="26" t="s">
        <v>2488</v>
      </c>
      <c r="BC1399" s="26" t="s">
        <v>2442</v>
      </c>
      <c r="BD1399" s="37">
        <v>44036</v>
      </c>
      <c r="BE1399" s="30">
        <v>34930</v>
      </c>
      <c r="BF1399" s="30">
        <v>35641</v>
      </c>
      <c r="BG1399" s="37" t="s">
        <v>2443</v>
      </c>
      <c r="BI1399" s="37"/>
      <c r="BJ1399" s="37"/>
      <c r="BK1399" s="37"/>
      <c r="BL1399" s="37"/>
      <c r="BM1399" s="37"/>
      <c r="BN1399" s="26"/>
      <c r="BO1399" s="26"/>
      <c r="BP1399" s="26"/>
      <c r="BQ1399" s="38"/>
      <c r="BR1399" s="26"/>
      <c r="BS1399" s="26"/>
      <c r="BT1399" s="26"/>
      <c r="BU1399" s="26"/>
      <c r="BV1399" s="39"/>
    </row>
    <row r="1400" spans="1:74" ht="15" hidden="1" customHeight="1">
      <c r="A1400" s="26">
        <v>2020</v>
      </c>
      <c r="B1400" s="26">
        <v>1396</v>
      </c>
      <c r="C1400" s="26" t="s">
        <v>129</v>
      </c>
      <c r="D1400" s="26" t="s">
        <v>2433</v>
      </c>
      <c r="E1400" s="26" t="s">
        <v>2434</v>
      </c>
      <c r="F1400" s="27">
        <v>43984</v>
      </c>
      <c r="G1400" s="107" t="s">
        <v>3116</v>
      </c>
      <c r="H1400" s="26" t="s">
        <v>1402</v>
      </c>
      <c r="I1400" s="26" t="s">
        <v>1402</v>
      </c>
      <c r="J1400" s="28" t="s">
        <v>3117</v>
      </c>
      <c r="K1400" s="26" t="s">
        <v>135</v>
      </c>
      <c r="L1400" s="26" t="s">
        <v>2437</v>
      </c>
      <c r="M1400" s="26" t="s">
        <v>137</v>
      </c>
      <c r="N1400" s="26" t="s">
        <v>138</v>
      </c>
      <c r="O1400" s="26" t="s">
        <v>138</v>
      </c>
      <c r="Q1400" s="30">
        <v>70</v>
      </c>
      <c r="R1400" s="30">
        <v>5340</v>
      </c>
      <c r="S1400" s="31" t="e">
        <f>#N/A</f>
        <v>#N/A</v>
      </c>
      <c r="T1400" s="30">
        <v>1350</v>
      </c>
      <c r="AB1400" s="33" t="e">
        <f>#N/A</f>
        <v>#N/A</v>
      </c>
      <c r="AC1400" s="30">
        <v>2100</v>
      </c>
      <c r="AD1400" s="30" t="e">
        <f>#N/A</f>
        <v>#N/A</v>
      </c>
      <c r="AE1400" s="34">
        <v>0.87</v>
      </c>
      <c r="AG1400" s="30" t="e">
        <f>#N/A</f>
        <v>#N/A</v>
      </c>
      <c r="AH1400" s="30" t="e">
        <f>#N/A</f>
        <v>#N/A</v>
      </c>
      <c r="AJ1400" s="30">
        <v>4486</v>
      </c>
      <c r="AK1400" s="26" t="s">
        <v>139</v>
      </c>
      <c r="AL1400" s="26">
        <v>26</v>
      </c>
      <c r="AM1400" s="26" t="s">
        <v>2976</v>
      </c>
      <c r="AU1400" s="26" t="s">
        <v>1526</v>
      </c>
      <c r="AV1400" s="67" t="s">
        <v>2695</v>
      </c>
      <c r="AW1400" s="67" t="s">
        <v>3092</v>
      </c>
      <c r="AX1400" s="110" t="s">
        <v>3093</v>
      </c>
      <c r="BB1400" s="26" t="s">
        <v>2488</v>
      </c>
      <c r="BC1400" s="26" t="s">
        <v>2442</v>
      </c>
      <c r="BD1400" s="37">
        <v>44036</v>
      </c>
      <c r="BE1400" s="30">
        <v>34930</v>
      </c>
      <c r="BF1400" s="30">
        <v>35641</v>
      </c>
      <c r="BG1400" s="37" t="s">
        <v>2443</v>
      </c>
      <c r="BI1400" s="37"/>
      <c r="BJ1400" s="37"/>
      <c r="BK1400" s="37"/>
      <c r="BL1400" s="37"/>
      <c r="BM1400" s="37"/>
      <c r="BN1400" s="26"/>
      <c r="BO1400" s="26"/>
      <c r="BP1400" s="26"/>
      <c r="BQ1400" s="38"/>
      <c r="BR1400" s="26"/>
      <c r="BS1400" s="26"/>
      <c r="BT1400" s="26"/>
      <c r="BU1400" s="26"/>
      <c r="BV1400" s="39"/>
    </row>
    <row r="1401" spans="1:74" ht="15" hidden="1" customHeight="1">
      <c r="A1401" s="26">
        <v>2020</v>
      </c>
      <c r="B1401" s="26">
        <v>1397</v>
      </c>
      <c r="C1401" s="26" t="s">
        <v>129</v>
      </c>
      <c r="D1401" s="26" t="s">
        <v>2433</v>
      </c>
      <c r="E1401" s="26" t="s">
        <v>2434</v>
      </c>
      <c r="F1401" s="27">
        <v>43984</v>
      </c>
      <c r="G1401" s="107" t="s">
        <v>3118</v>
      </c>
      <c r="H1401" s="26" t="s">
        <v>1402</v>
      </c>
      <c r="I1401" s="26" t="s">
        <v>1402</v>
      </c>
      <c r="J1401" s="28" t="s">
        <v>3119</v>
      </c>
      <c r="K1401" s="26" t="s">
        <v>135</v>
      </c>
      <c r="L1401" s="26" t="s">
        <v>2437</v>
      </c>
      <c r="M1401" s="26" t="s">
        <v>137</v>
      </c>
      <c r="N1401" s="26" t="s">
        <v>138</v>
      </c>
      <c r="O1401" s="26" t="s">
        <v>138</v>
      </c>
      <c r="Q1401" s="30">
        <v>72</v>
      </c>
      <c r="R1401" s="30">
        <v>4830</v>
      </c>
      <c r="S1401" s="31" t="e">
        <f>#N/A</f>
        <v>#N/A</v>
      </c>
      <c r="T1401" s="30">
        <v>1310</v>
      </c>
      <c r="AB1401" s="33" t="e">
        <f>#N/A</f>
        <v>#N/A</v>
      </c>
      <c r="AC1401" s="30">
        <v>2100</v>
      </c>
      <c r="AD1401" s="30" t="e">
        <f>#N/A</f>
        <v>#N/A</v>
      </c>
      <c r="AE1401" s="34">
        <v>0.90857142857142859</v>
      </c>
      <c r="AG1401" s="30" t="e">
        <f>#N/A</f>
        <v>#N/A</v>
      </c>
      <c r="AH1401" s="30" t="e">
        <f>#N/A</f>
        <v>#N/A</v>
      </c>
      <c r="AJ1401" s="30">
        <v>4057</v>
      </c>
      <c r="AK1401" s="26" t="s">
        <v>139</v>
      </c>
      <c r="AL1401" s="26">
        <v>26</v>
      </c>
      <c r="AM1401" s="26" t="s">
        <v>2976</v>
      </c>
      <c r="AU1401" s="26" t="s">
        <v>1526</v>
      </c>
      <c r="AV1401" s="67" t="s">
        <v>2695</v>
      </c>
      <c r="AW1401" s="67" t="s">
        <v>3092</v>
      </c>
      <c r="AX1401" s="110" t="s">
        <v>3093</v>
      </c>
      <c r="BB1401" s="26" t="s">
        <v>2488</v>
      </c>
      <c r="BC1401" s="26" t="s">
        <v>2442</v>
      </c>
      <c r="BD1401" s="37">
        <v>44036</v>
      </c>
      <c r="BE1401" s="30">
        <v>34930</v>
      </c>
      <c r="BF1401" s="30">
        <v>35641</v>
      </c>
      <c r="BG1401" s="37" t="s">
        <v>2443</v>
      </c>
      <c r="BI1401" s="37"/>
      <c r="BJ1401" s="37"/>
      <c r="BK1401" s="37"/>
      <c r="BL1401" s="37"/>
      <c r="BM1401" s="37"/>
      <c r="BN1401" s="26"/>
      <c r="BO1401" s="26"/>
      <c r="BP1401" s="26"/>
      <c r="BQ1401" s="38"/>
      <c r="BR1401" s="26"/>
      <c r="BS1401" s="26"/>
      <c r="BT1401" s="26"/>
      <c r="BU1401" s="26"/>
      <c r="BV1401" s="39"/>
    </row>
    <row r="1402" spans="1:74" ht="15" hidden="1" customHeight="1">
      <c r="A1402" s="26">
        <v>2020</v>
      </c>
      <c r="B1402" s="26">
        <v>1398</v>
      </c>
      <c r="C1402" s="26" t="s">
        <v>129</v>
      </c>
      <c r="D1402" s="26" t="s">
        <v>2433</v>
      </c>
      <c r="E1402" s="26" t="s">
        <v>2434</v>
      </c>
      <c r="F1402" s="27">
        <v>43984</v>
      </c>
      <c r="G1402" s="107" t="s">
        <v>3120</v>
      </c>
      <c r="H1402" s="26" t="s">
        <v>1402</v>
      </c>
      <c r="I1402" s="26" t="s">
        <v>1402</v>
      </c>
      <c r="J1402" s="28" t="s">
        <v>1084</v>
      </c>
      <c r="K1402" s="26" t="s">
        <v>135</v>
      </c>
      <c r="L1402" s="26" t="s">
        <v>2437</v>
      </c>
      <c r="M1402" s="26" t="s">
        <v>137</v>
      </c>
      <c r="N1402" s="26" t="s">
        <v>138</v>
      </c>
      <c r="O1402" s="26" t="s">
        <v>138</v>
      </c>
      <c r="Q1402" s="30">
        <v>70</v>
      </c>
      <c r="R1402" s="30">
        <v>5040</v>
      </c>
      <c r="S1402" s="31" t="e">
        <f>#N/A</f>
        <v>#N/A</v>
      </c>
      <c r="T1402" s="30">
        <v>1245</v>
      </c>
      <c r="AB1402" s="33" t="e">
        <f>#N/A</f>
        <v>#N/A</v>
      </c>
      <c r="AC1402" s="30">
        <v>2100</v>
      </c>
      <c r="AD1402" s="30" t="e">
        <f>#N/A</f>
        <v>#N/A</v>
      </c>
      <c r="AE1402" s="34">
        <v>0.91</v>
      </c>
      <c r="AG1402" s="30" t="e">
        <f>#N/A</f>
        <v>#N/A</v>
      </c>
      <c r="AH1402" s="30" t="e">
        <f>#N/A</f>
        <v>#N/A</v>
      </c>
      <c r="AJ1402" s="30">
        <v>4234</v>
      </c>
      <c r="AK1402" s="26" t="s">
        <v>139</v>
      </c>
      <c r="AL1402" s="26">
        <v>26</v>
      </c>
      <c r="AM1402" s="26" t="s">
        <v>2976</v>
      </c>
      <c r="AU1402" s="26" t="s">
        <v>1526</v>
      </c>
      <c r="AV1402" s="67" t="s">
        <v>2695</v>
      </c>
      <c r="AW1402" s="67" t="s">
        <v>3092</v>
      </c>
      <c r="AX1402" s="110" t="s">
        <v>3093</v>
      </c>
      <c r="BB1402" s="26" t="s">
        <v>2488</v>
      </c>
      <c r="BC1402" s="26" t="s">
        <v>2442</v>
      </c>
      <c r="BD1402" s="37">
        <v>44036</v>
      </c>
      <c r="BE1402" s="30">
        <v>34930</v>
      </c>
      <c r="BF1402" s="30">
        <v>35641</v>
      </c>
      <c r="BG1402" s="37" t="s">
        <v>2443</v>
      </c>
      <c r="BI1402" s="37"/>
      <c r="BJ1402" s="37"/>
      <c r="BK1402" s="37"/>
      <c r="BL1402" s="37"/>
      <c r="BM1402" s="37"/>
      <c r="BN1402" s="26"/>
      <c r="BO1402" s="26"/>
      <c r="BP1402" s="26"/>
      <c r="BQ1402" s="38"/>
      <c r="BR1402" s="26"/>
      <c r="BS1402" s="26"/>
      <c r="BT1402" s="26"/>
      <c r="BU1402" s="26"/>
      <c r="BV1402" s="39"/>
    </row>
    <row r="1403" spans="1:74" ht="15" hidden="1" customHeight="1">
      <c r="A1403" s="26">
        <v>2020</v>
      </c>
      <c r="B1403" s="26">
        <v>1399</v>
      </c>
      <c r="C1403" s="26" t="s">
        <v>129</v>
      </c>
      <c r="D1403" s="26" t="s">
        <v>2433</v>
      </c>
      <c r="E1403" s="26" t="s">
        <v>2434</v>
      </c>
      <c r="F1403" s="27">
        <v>43984</v>
      </c>
      <c r="G1403" s="107" t="s">
        <v>3121</v>
      </c>
      <c r="H1403" s="26" t="s">
        <v>1402</v>
      </c>
      <c r="I1403" s="26" t="s">
        <v>1402</v>
      </c>
      <c r="J1403" s="28" t="s">
        <v>3122</v>
      </c>
      <c r="K1403" s="26" t="s">
        <v>135</v>
      </c>
      <c r="L1403" s="26" t="s">
        <v>2437</v>
      </c>
      <c r="M1403" s="26" t="s">
        <v>137</v>
      </c>
      <c r="N1403" s="26" t="s">
        <v>138</v>
      </c>
      <c r="O1403" s="26" t="s">
        <v>138</v>
      </c>
      <c r="Q1403" s="30">
        <v>72</v>
      </c>
      <c r="R1403" s="30">
        <v>4750</v>
      </c>
      <c r="S1403" s="31" t="e">
        <f>#N/A</f>
        <v>#N/A</v>
      </c>
      <c r="T1403" s="30">
        <v>1180</v>
      </c>
      <c r="AB1403" s="33" t="e">
        <f>#N/A</f>
        <v>#N/A</v>
      </c>
      <c r="AC1403" s="30">
        <v>2100</v>
      </c>
      <c r="AD1403" s="30" t="e">
        <f>#N/A</f>
        <v>#N/A</v>
      </c>
      <c r="AE1403" s="34">
        <v>0.91333333333333333</v>
      </c>
      <c r="AG1403" s="30" t="e">
        <f>#N/A</f>
        <v>#N/A</v>
      </c>
      <c r="AH1403" s="30" t="e">
        <f>#N/A</f>
        <v>#N/A</v>
      </c>
      <c r="AJ1403" s="133">
        <v>2020</v>
      </c>
      <c r="AK1403" s="26" t="s">
        <v>139</v>
      </c>
      <c r="AL1403" s="26">
        <v>26</v>
      </c>
      <c r="AM1403" s="26" t="s">
        <v>2976</v>
      </c>
      <c r="AU1403" s="26" t="s">
        <v>1526</v>
      </c>
      <c r="AV1403" s="67" t="s">
        <v>2695</v>
      </c>
      <c r="AW1403" s="67" t="s">
        <v>3092</v>
      </c>
      <c r="AX1403" s="110" t="s">
        <v>3093</v>
      </c>
      <c r="BB1403" s="26" t="s">
        <v>2488</v>
      </c>
      <c r="BC1403" s="26" t="s">
        <v>2442</v>
      </c>
      <c r="BD1403" s="37">
        <v>44036</v>
      </c>
      <c r="BE1403" s="30">
        <v>34930</v>
      </c>
      <c r="BF1403" s="30">
        <v>35641</v>
      </c>
      <c r="BG1403" s="37" t="s">
        <v>2443</v>
      </c>
      <c r="BI1403" s="37"/>
      <c r="BJ1403" s="37"/>
      <c r="BK1403" s="37"/>
      <c r="BL1403" s="37"/>
      <c r="BM1403" s="37"/>
      <c r="BN1403" s="26"/>
      <c r="BO1403" s="26"/>
      <c r="BP1403" s="26"/>
      <c r="BQ1403" s="38"/>
      <c r="BR1403" s="26"/>
      <c r="BS1403" s="26"/>
      <c r="BT1403" s="26"/>
      <c r="BU1403" s="26"/>
      <c r="BV1403" s="39"/>
    </row>
    <row r="1404" spans="1:74" ht="15" hidden="1" customHeight="1">
      <c r="A1404" s="26">
        <v>2020</v>
      </c>
      <c r="B1404" s="26">
        <v>1400</v>
      </c>
      <c r="C1404" s="26" t="s">
        <v>129</v>
      </c>
      <c r="D1404" s="26" t="s">
        <v>2433</v>
      </c>
      <c r="E1404" s="26" t="s">
        <v>2434</v>
      </c>
      <c r="F1404" s="27">
        <v>43984</v>
      </c>
      <c r="G1404" s="107" t="s">
        <v>3123</v>
      </c>
      <c r="H1404" s="26" t="s">
        <v>1402</v>
      </c>
      <c r="I1404" s="26" t="s">
        <v>1402</v>
      </c>
      <c r="J1404" s="28" t="s">
        <v>3124</v>
      </c>
      <c r="K1404" s="26" t="s">
        <v>135</v>
      </c>
      <c r="L1404" s="26" t="s">
        <v>2437</v>
      </c>
      <c r="M1404" s="26" t="s">
        <v>137</v>
      </c>
      <c r="N1404" s="26" t="s">
        <v>138</v>
      </c>
      <c r="O1404" s="26" t="s">
        <v>138</v>
      </c>
      <c r="Q1404" s="30">
        <v>73</v>
      </c>
      <c r="R1404" s="30">
        <v>5700</v>
      </c>
      <c r="S1404" s="31" t="e">
        <f>#N/A</f>
        <v>#N/A</v>
      </c>
      <c r="T1404" s="30">
        <v>1364</v>
      </c>
      <c r="AB1404" s="33" t="e">
        <f>#N/A</f>
        <v>#N/A</v>
      </c>
      <c r="AC1404" s="30">
        <v>2100</v>
      </c>
      <c r="AD1404" s="30" t="e">
        <f>#N/A</f>
        <v>#N/A</v>
      </c>
      <c r="AE1404" s="34">
        <v>0.91</v>
      </c>
      <c r="AG1404" s="30" t="e">
        <f>#N/A</f>
        <v>#N/A</v>
      </c>
      <c r="AH1404" s="30" t="e">
        <f>#N/A</f>
        <v>#N/A</v>
      </c>
      <c r="AJ1404" s="30">
        <v>5788</v>
      </c>
      <c r="AK1404" s="26" t="s">
        <v>139</v>
      </c>
      <c r="AL1404" s="26">
        <v>26</v>
      </c>
      <c r="AM1404" s="26" t="s">
        <v>2976</v>
      </c>
      <c r="AU1404" s="26" t="s">
        <v>1526</v>
      </c>
      <c r="AV1404" s="67" t="s">
        <v>2695</v>
      </c>
      <c r="AW1404" s="67" t="s">
        <v>3092</v>
      </c>
      <c r="AX1404" s="110" t="s">
        <v>3093</v>
      </c>
      <c r="BB1404" s="26" t="s">
        <v>2488</v>
      </c>
      <c r="BC1404" s="26" t="s">
        <v>2442</v>
      </c>
      <c r="BD1404" s="37">
        <v>44041</v>
      </c>
      <c r="BE1404" s="30">
        <v>34930</v>
      </c>
      <c r="BF1404" s="30">
        <v>36755</v>
      </c>
      <c r="BG1404" s="37" t="s">
        <v>2443</v>
      </c>
      <c r="BH1404" s="37" t="s">
        <v>3125</v>
      </c>
      <c r="BI1404" s="37"/>
      <c r="BJ1404" s="37"/>
      <c r="BK1404" s="37"/>
      <c r="BL1404" s="37"/>
      <c r="BM1404" s="37"/>
      <c r="BN1404" s="26"/>
      <c r="BO1404" s="26"/>
      <c r="BP1404" s="26"/>
      <c r="BQ1404" s="38"/>
      <c r="BR1404" s="26"/>
      <c r="BS1404" s="26"/>
      <c r="BT1404" s="26"/>
      <c r="BU1404" s="26"/>
      <c r="BV1404" s="39"/>
    </row>
    <row r="1405" spans="1:74" ht="15" hidden="1" customHeight="1">
      <c r="A1405" s="26">
        <v>2020</v>
      </c>
      <c r="B1405" s="26">
        <v>1401</v>
      </c>
      <c r="C1405" s="26" t="s">
        <v>129</v>
      </c>
      <c r="D1405" s="26" t="s">
        <v>2433</v>
      </c>
      <c r="E1405" s="26" t="s">
        <v>2434</v>
      </c>
      <c r="F1405" s="27">
        <v>43984</v>
      </c>
      <c r="G1405" s="107" t="s">
        <v>3126</v>
      </c>
      <c r="H1405" s="26" t="s">
        <v>1402</v>
      </c>
      <c r="I1405" s="26" t="s">
        <v>1402</v>
      </c>
      <c r="J1405" s="28" t="s">
        <v>3127</v>
      </c>
      <c r="K1405" s="26" t="s">
        <v>135</v>
      </c>
      <c r="L1405" s="26" t="s">
        <v>2437</v>
      </c>
      <c r="M1405" s="26" t="s">
        <v>137</v>
      </c>
      <c r="N1405" s="26" t="s">
        <v>138</v>
      </c>
      <c r="O1405" s="26" t="s">
        <v>138</v>
      </c>
      <c r="Q1405" s="30">
        <v>70</v>
      </c>
      <c r="R1405" s="30">
        <v>4710</v>
      </c>
      <c r="S1405" s="31" t="e">
        <f>#N/A</f>
        <v>#N/A</v>
      </c>
      <c r="T1405" s="30">
        <v>1135</v>
      </c>
      <c r="AB1405" s="33" t="e">
        <f>#N/A</f>
        <v>#N/A</v>
      </c>
      <c r="AC1405" s="30">
        <v>2100</v>
      </c>
      <c r="AD1405" s="30" t="e">
        <f>#N/A</f>
        <v>#N/A</v>
      </c>
      <c r="AG1405" s="30" t="e">
        <f>#N/A</f>
        <v>#N/A</v>
      </c>
      <c r="AH1405" s="30" t="e">
        <f>#N/A</f>
        <v>#N/A</v>
      </c>
      <c r="AJ1405" s="30">
        <v>4956</v>
      </c>
      <c r="AK1405" s="26" t="s">
        <v>139</v>
      </c>
      <c r="AL1405" s="26">
        <v>26</v>
      </c>
      <c r="AM1405" s="26" t="s">
        <v>2976</v>
      </c>
      <c r="AU1405" s="26" t="s">
        <v>1526</v>
      </c>
      <c r="AV1405" s="67" t="s">
        <v>2695</v>
      </c>
      <c r="AW1405" s="67" t="s">
        <v>3092</v>
      </c>
      <c r="AX1405" s="110" t="s">
        <v>3093</v>
      </c>
      <c r="BB1405" s="26" t="s">
        <v>2488</v>
      </c>
      <c r="BC1405" s="26" t="s">
        <v>2442</v>
      </c>
      <c r="BD1405" s="37">
        <v>44041</v>
      </c>
      <c r="BE1405" s="30">
        <v>34930</v>
      </c>
      <c r="BF1405" s="30">
        <v>36755</v>
      </c>
      <c r="BG1405" s="37" t="s">
        <v>2443</v>
      </c>
      <c r="BI1405" s="37"/>
      <c r="BJ1405" s="37"/>
      <c r="BK1405" s="37"/>
      <c r="BL1405" s="37"/>
      <c r="BM1405" s="37"/>
      <c r="BN1405" s="26"/>
      <c r="BO1405" s="26"/>
      <c r="BP1405" s="26"/>
      <c r="BQ1405" s="38"/>
      <c r="BR1405" s="26"/>
      <c r="BS1405" s="26"/>
      <c r="BT1405" s="26"/>
      <c r="BU1405" s="26"/>
      <c r="BV1405" s="39"/>
    </row>
    <row r="1406" spans="1:74" ht="15" hidden="1" customHeight="1">
      <c r="A1406" s="26">
        <v>2020</v>
      </c>
      <c r="B1406" s="26">
        <v>1402</v>
      </c>
      <c r="C1406" s="26" t="s">
        <v>129</v>
      </c>
      <c r="D1406" s="26" t="s">
        <v>2433</v>
      </c>
      <c r="E1406" s="26" t="s">
        <v>2434</v>
      </c>
      <c r="F1406" s="27">
        <v>43984</v>
      </c>
      <c r="G1406" s="107" t="s">
        <v>3128</v>
      </c>
      <c r="H1406" s="26" t="s">
        <v>1402</v>
      </c>
      <c r="I1406" s="26" t="s">
        <v>1402</v>
      </c>
      <c r="J1406" s="28" t="s">
        <v>3129</v>
      </c>
      <c r="K1406" s="26" t="s">
        <v>135</v>
      </c>
      <c r="L1406" s="26" t="s">
        <v>2437</v>
      </c>
      <c r="M1406" s="26" t="s">
        <v>137</v>
      </c>
      <c r="N1406" s="26" t="s">
        <v>138</v>
      </c>
      <c r="O1406" s="26" t="s">
        <v>138</v>
      </c>
      <c r="Q1406" s="30">
        <v>68</v>
      </c>
      <c r="R1406" s="30">
        <v>4380</v>
      </c>
      <c r="S1406" s="31" t="e">
        <f>#N/A</f>
        <v>#N/A</v>
      </c>
      <c r="T1406" s="30">
        <v>1155</v>
      </c>
      <c r="AB1406" s="33" t="e">
        <f>#N/A</f>
        <v>#N/A</v>
      </c>
      <c r="AC1406" s="30">
        <v>2100</v>
      </c>
      <c r="AD1406" s="30" t="e">
        <f>#N/A</f>
        <v>#N/A</v>
      </c>
      <c r="AG1406" s="30" t="e">
        <f>#N/A</f>
        <v>#N/A</v>
      </c>
      <c r="AH1406" s="30" t="e">
        <f>#N/A</f>
        <v>#N/A</v>
      </c>
      <c r="AJ1406" s="30">
        <v>4679</v>
      </c>
      <c r="AK1406" s="26" t="s">
        <v>139</v>
      </c>
      <c r="AL1406" s="26">
        <v>26</v>
      </c>
      <c r="AM1406" s="26" t="s">
        <v>2976</v>
      </c>
      <c r="AU1406" s="26" t="s">
        <v>1526</v>
      </c>
      <c r="AV1406" s="67" t="s">
        <v>2695</v>
      </c>
      <c r="AW1406" s="67" t="s">
        <v>3092</v>
      </c>
      <c r="AX1406" s="110" t="s">
        <v>3093</v>
      </c>
      <c r="BB1406" s="26" t="s">
        <v>2488</v>
      </c>
      <c r="BC1406" s="26" t="s">
        <v>2442</v>
      </c>
      <c r="BD1406" s="37">
        <v>44041</v>
      </c>
      <c r="BE1406" s="30">
        <v>34930</v>
      </c>
      <c r="BF1406" s="30">
        <v>36755</v>
      </c>
      <c r="BG1406" s="37" t="s">
        <v>2443</v>
      </c>
      <c r="BI1406" s="37"/>
      <c r="BJ1406" s="37"/>
      <c r="BK1406" s="37"/>
      <c r="BL1406" s="37"/>
      <c r="BM1406" s="37"/>
      <c r="BN1406" s="26"/>
      <c r="BO1406" s="26"/>
      <c r="BP1406" s="26"/>
      <c r="BQ1406" s="38"/>
      <c r="BR1406" s="26"/>
      <c r="BS1406" s="26"/>
      <c r="BT1406" s="26"/>
      <c r="BU1406" s="26"/>
      <c r="BV1406" s="39"/>
    </row>
    <row r="1407" spans="1:74" ht="15" hidden="1" customHeight="1">
      <c r="A1407" s="26">
        <v>2020</v>
      </c>
      <c r="B1407" s="26">
        <v>1403</v>
      </c>
      <c r="C1407" s="26" t="s">
        <v>129</v>
      </c>
      <c r="D1407" s="26" t="s">
        <v>2433</v>
      </c>
      <c r="E1407" s="26" t="s">
        <v>2434</v>
      </c>
      <c r="F1407" s="27">
        <v>43984</v>
      </c>
      <c r="G1407" s="107" t="s">
        <v>3130</v>
      </c>
      <c r="H1407" s="26" t="s">
        <v>1402</v>
      </c>
      <c r="I1407" s="26" t="s">
        <v>1402</v>
      </c>
      <c r="J1407" s="28" t="s">
        <v>3131</v>
      </c>
      <c r="K1407" s="26" t="s">
        <v>135</v>
      </c>
      <c r="L1407" s="26" t="s">
        <v>2437</v>
      </c>
      <c r="M1407" s="26" t="s">
        <v>137</v>
      </c>
      <c r="N1407" s="26" t="s">
        <v>138</v>
      </c>
      <c r="O1407" s="26" t="s">
        <v>138</v>
      </c>
      <c r="Q1407" s="30">
        <v>76</v>
      </c>
      <c r="R1407" s="30">
        <v>6770</v>
      </c>
      <c r="S1407" s="31" t="e">
        <f>#N/A</f>
        <v>#N/A</v>
      </c>
      <c r="T1407" s="30">
        <v>1720</v>
      </c>
      <c r="AB1407" s="33" t="e">
        <f>#N/A</f>
        <v>#N/A</v>
      </c>
      <c r="AC1407" s="30">
        <v>2100</v>
      </c>
      <c r="AD1407" s="30" t="e">
        <f>#N/A</f>
        <v>#N/A</v>
      </c>
      <c r="AG1407" s="30" t="e">
        <f>#N/A</f>
        <v>#N/A</v>
      </c>
      <c r="AH1407" s="30" t="e">
        <f>#N/A</f>
        <v>#N/A</v>
      </c>
      <c r="AJ1407" s="30">
        <v>4686</v>
      </c>
      <c r="AK1407" s="26" t="s">
        <v>139</v>
      </c>
      <c r="AL1407" s="26">
        <v>26</v>
      </c>
      <c r="AM1407" s="26" t="s">
        <v>2976</v>
      </c>
      <c r="AU1407" s="26" t="s">
        <v>1526</v>
      </c>
      <c r="AV1407" s="67" t="s">
        <v>2695</v>
      </c>
      <c r="AW1407" s="67" t="s">
        <v>3092</v>
      </c>
      <c r="AX1407" s="110" t="s">
        <v>3093</v>
      </c>
      <c r="BB1407" s="26" t="s">
        <v>2488</v>
      </c>
      <c r="BC1407" s="26" t="s">
        <v>2442</v>
      </c>
      <c r="BD1407" s="37">
        <v>44041</v>
      </c>
      <c r="BE1407" s="30">
        <v>34930</v>
      </c>
      <c r="BF1407" s="30">
        <v>36755</v>
      </c>
      <c r="BG1407" s="37" t="s">
        <v>2443</v>
      </c>
      <c r="BI1407" s="37"/>
      <c r="BJ1407" s="37"/>
      <c r="BK1407" s="37"/>
      <c r="BL1407" s="37"/>
      <c r="BM1407" s="37"/>
      <c r="BN1407" s="26"/>
      <c r="BO1407" s="26"/>
      <c r="BP1407" s="26"/>
      <c r="BQ1407" s="38"/>
      <c r="BR1407" s="26"/>
      <c r="BS1407" s="26"/>
      <c r="BT1407" s="26"/>
      <c r="BU1407" s="26"/>
      <c r="BV1407" s="39"/>
    </row>
    <row r="1408" spans="1:74" ht="15" hidden="1" customHeight="1">
      <c r="A1408" s="26">
        <v>2020</v>
      </c>
      <c r="B1408" s="26">
        <v>1404</v>
      </c>
      <c r="C1408" s="26" t="s">
        <v>129</v>
      </c>
      <c r="D1408" s="26" t="s">
        <v>2433</v>
      </c>
      <c r="E1408" s="26" t="s">
        <v>2434</v>
      </c>
      <c r="F1408" s="27">
        <v>43984</v>
      </c>
      <c r="G1408" s="107" t="s">
        <v>3132</v>
      </c>
      <c r="H1408" s="26" t="s">
        <v>1402</v>
      </c>
      <c r="I1408" s="26" t="s">
        <v>1402</v>
      </c>
      <c r="J1408" s="28" t="s">
        <v>3133</v>
      </c>
      <c r="K1408" s="26" t="s">
        <v>135</v>
      </c>
      <c r="L1408" s="26" t="s">
        <v>2437</v>
      </c>
      <c r="M1408" s="26" t="s">
        <v>137</v>
      </c>
      <c r="N1408" s="26" t="s">
        <v>138</v>
      </c>
      <c r="O1408" s="26" t="s">
        <v>138</v>
      </c>
      <c r="Q1408" s="30">
        <v>70</v>
      </c>
      <c r="R1408" s="30">
        <v>4850</v>
      </c>
      <c r="S1408" s="31" t="e">
        <f>#N/A</f>
        <v>#N/A</v>
      </c>
      <c r="T1408" s="30">
        <v>1415</v>
      </c>
      <c r="AB1408" s="33" t="e">
        <f>#N/A</f>
        <v>#N/A</v>
      </c>
      <c r="AC1408" s="30">
        <v>2100</v>
      </c>
      <c r="AD1408" s="30" t="e">
        <f>#N/A</f>
        <v>#N/A</v>
      </c>
      <c r="AG1408" s="30" t="e">
        <f>#N/A</f>
        <v>#N/A</v>
      </c>
      <c r="AH1408" s="30" t="e">
        <f>#N/A</f>
        <v>#N/A</v>
      </c>
      <c r="AJ1408" s="30">
        <v>4074</v>
      </c>
      <c r="AK1408" s="26" t="s">
        <v>139</v>
      </c>
      <c r="AL1408" s="26">
        <v>26</v>
      </c>
      <c r="AM1408" s="26" t="s">
        <v>2976</v>
      </c>
      <c r="AU1408" s="26" t="s">
        <v>1526</v>
      </c>
      <c r="AV1408" s="67" t="s">
        <v>2695</v>
      </c>
      <c r="AW1408" s="67" t="s">
        <v>3092</v>
      </c>
      <c r="AX1408" s="110" t="s">
        <v>3093</v>
      </c>
      <c r="BB1408" s="26" t="s">
        <v>2488</v>
      </c>
      <c r="BC1408" s="26" t="s">
        <v>2442</v>
      </c>
      <c r="BD1408" s="37">
        <v>44041</v>
      </c>
      <c r="BE1408" s="30">
        <v>34930</v>
      </c>
      <c r="BF1408" s="30">
        <v>36755</v>
      </c>
      <c r="BG1408" s="37" t="s">
        <v>2443</v>
      </c>
      <c r="BI1408" s="37"/>
      <c r="BJ1408" s="37"/>
      <c r="BK1408" s="37"/>
      <c r="BL1408" s="37"/>
      <c r="BM1408" s="37"/>
      <c r="BN1408" s="26"/>
      <c r="BO1408" s="26"/>
      <c r="BP1408" s="26"/>
      <c r="BQ1408" s="38"/>
      <c r="BR1408" s="26"/>
      <c r="BS1408" s="26"/>
      <c r="BT1408" s="26"/>
      <c r="BU1408" s="26"/>
      <c r="BV1408" s="39"/>
    </row>
    <row r="1409" spans="1:74" ht="15" hidden="1" customHeight="1">
      <c r="A1409" s="26">
        <v>2020</v>
      </c>
      <c r="B1409" s="26">
        <v>1405</v>
      </c>
      <c r="C1409" s="26" t="s">
        <v>129</v>
      </c>
      <c r="D1409" s="26" t="s">
        <v>2433</v>
      </c>
      <c r="E1409" s="26" t="s">
        <v>2434</v>
      </c>
      <c r="F1409" s="27">
        <v>43984</v>
      </c>
      <c r="G1409" s="107" t="s">
        <v>3134</v>
      </c>
      <c r="H1409" s="26" t="s">
        <v>1402</v>
      </c>
      <c r="I1409" s="26" t="s">
        <v>1402</v>
      </c>
      <c r="J1409" s="28" t="s">
        <v>3135</v>
      </c>
      <c r="K1409" s="26" t="s">
        <v>135</v>
      </c>
      <c r="L1409" s="26" t="s">
        <v>2437</v>
      </c>
      <c r="M1409" s="26" t="s">
        <v>137</v>
      </c>
      <c r="N1409" s="26" t="s">
        <v>138</v>
      </c>
      <c r="O1409" s="26" t="s">
        <v>138</v>
      </c>
      <c r="Q1409" s="30">
        <v>65</v>
      </c>
      <c r="R1409" s="30">
        <v>3940</v>
      </c>
      <c r="S1409" s="31" t="e">
        <f>#N/A</f>
        <v>#N/A</v>
      </c>
      <c r="T1409" s="30">
        <v>1000</v>
      </c>
      <c r="AB1409" s="33" t="e">
        <f>#N/A</f>
        <v>#N/A</v>
      </c>
      <c r="AC1409" s="30">
        <v>2100</v>
      </c>
      <c r="AD1409" s="30" t="e">
        <f>#N/A</f>
        <v>#N/A</v>
      </c>
      <c r="AG1409" s="30" t="e">
        <f>#N/A</f>
        <v>#N/A</v>
      </c>
      <c r="AH1409" s="30" t="e">
        <f>#N/A</f>
        <v>#N/A</v>
      </c>
      <c r="AJ1409" s="30">
        <v>5510</v>
      </c>
      <c r="AK1409" s="26" t="s">
        <v>139</v>
      </c>
      <c r="AL1409" s="26">
        <v>26</v>
      </c>
      <c r="AM1409" s="26" t="s">
        <v>2976</v>
      </c>
      <c r="AU1409" s="26" t="s">
        <v>1526</v>
      </c>
      <c r="AV1409" s="67" t="s">
        <v>2695</v>
      </c>
      <c r="AW1409" s="67" t="s">
        <v>3092</v>
      </c>
      <c r="AX1409" s="110" t="s">
        <v>3093</v>
      </c>
      <c r="BB1409" s="26" t="s">
        <v>2488</v>
      </c>
      <c r="BC1409" s="26" t="s">
        <v>2442</v>
      </c>
      <c r="BD1409" s="37">
        <v>44041</v>
      </c>
      <c r="BE1409" s="30">
        <v>34930</v>
      </c>
      <c r="BF1409" s="30">
        <v>36755</v>
      </c>
      <c r="BG1409" s="37" t="s">
        <v>2443</v>
      </c>
      <c r="BI1409" s="37"/>
      <c r="BJ1409" s="37"/>
      <c r="BK1409" s="37"/>
      <c r="BL1409" s="37"/>
      <c r="BM1409" s="37"/>
      <c r="BN1409" s="26"/>
      <c r="BO1409" s="26"/>
      <c r="BP1409" s="26"/>
      <c r="BQ1409" s="38"/>
      <c r="BR1409" s="26"/>
      <c r="BS1409" s="26"/>
      <c r="BT1409" s="26"/>
      <c r="BU1409" s="26"/>
      <c r="BV1409" s="39"/>
    </row>
    <row r="1410" spans="1:74" ht="15" hidden="1" customHeight="1">
      <c r="A1410" s="26">
        <v>2020</v>
      </c>
      <c r="B1410" s="26">
        <v>1406</v>
      </c>
      <c r="C1410" s="26" t="s">
        <v>129</v>
      </c>
      <c r="D1410" s="26" t="s">
        <v>2433</v>
      </c>
      <c r="E1410" s="26" t="s">
        <v>2434</v>
      </c>
      <c r="F1410" s="27">
        <v>43984</v>
      </c>
      <c r="G1410" s="107" t="s">
        <v>3136</v>
      </c>
      <c r="H1410" s="26" t="s">
        <v>1402</v>
      </c>
      <c r="I1410" s="26" t="s">
        <v>1402</v>
      </c>
      <c r="J1410" s="28" t="s">
        <v>3137</v>
      </c>
      <c r="K1410" s="26" t="s">
        <v>135</v>
      </c>
      <c r="L1410" s="26" t="s">
        <v>2437</v>
      </c>
      <c r="M1410" s="26" t="s">
        <v>137</v>
      </c>
      <c r="N1410" s="26" t="s">
        <v>138</v>
      </c>
      <c r="O1410" s="26" t="s">
        <v>138</v>
      </c>
      <c r="Q1410" s="30">
        <v>67</v>
      </c>
      <c r="R1410" s="30">
        <v>4600</v>
      </c>
      <c r="S1410" s="31" t="e">
        <f>#N/A</f>
        <v>#N/A</v>
      </c>
      <c r="T1410" s="30">
        <v>1270</v>
      </c>
      <c r="AB1410" s="33" t="e">
        <f>#N/A</f>
        <v>#N/A</v>
      </c>
      <c r="AC1410" s="30">
        <v>2100</v>
      </c>
      <c r="AD1410" s="30" t="e">
        <f>#N/A</f>
        <v>#N/A</v>
      </c>
      <c r="AG1410" s="30" t="e">
        <f>#N/A</f>
        <v>#N/A</v>
      </c>
      <c r="AH1410" s="30" t="e">
        <f>#N/A</f>
        <v>#N/A</v>
      </c>
      <c r="AJ1410" s="30">
        <v>3963</v>
      </c>
      <c r="AK1410" s="26" t="s">
        <v>139</v>
      </c>
      <c r="AL1410" s="26">
        <v>26</v>
      </c>
      <c r="AM1410" s="26" t="s">
        <v>2976</v>
      </c>
      <c r="AU1410" s="26" t="s">
        <v>1526</v>
      </c>
      <c r="AV1410" s="67" t="s">
        <v>2695</v>
      </c>
      <c r="AW1410" s="67" t="s">
        <v>3092</v>
      </c>
      <c r="AX1410" s="110" t="s">
        <v>3093</v>
      </c>
      <c r="BB1410" s="26" t="s">
        <v>2488</v>
      </c>
      <c r="BC1410" s="26" t="s">
        <v>2442</v>
      </c>
      <c r="BD1410" s="37">
        <v>44041</v>
      </c>
      <c r="BE1410" s="30">
        <v>34930</v>
      </c>
      <c r="BF1410" s="30">
        <v>36755</v>
      </c>
      <c r="BG1410" s="37" t="s">
        <v>2443</v>
      </c>
      <c r="BI1410" s="37"/>
      <c r="BJ1410" s="37"/>
      <c r="BK1410" s="37"/>
      <c r="BL1410" s="37"/>
      <c r="BM1410" s="37"/>
      <c r="BN1410" s="26"/>
      <c r="BO1410" s="26"/>
      <c r="BP1410" s="26"/>
      <c r="BQ1410" s="38"/>
      <c r="BR1410" s="26"/>
      <c r="BS1410" s="26"/>
      <c r="BT1410" s="26"/>
      <c r="BU1410" s="26"/>
      <c r="BV1410" s="39"/>
    </row>
    <row r="1411" spans="1:74" ht="15" hidden="1" customHeight="1">
      <c r="A1411" s="26">
        <v>2020</v>
      </c>
      <c r="B1411" s="26">
        <v>1407</v>
      </c>
      <c r="C1411" s="26" t="s">
        <v>129</v>
      </c>
      <c r="D1411" s="26" t="s">
        <v>2433</v>
      </c>
      <c r="E1411" s="26" t="s">
        <v>2434</v>
      </c>
      <c r="F1411" s="27">
        <v>43984</v>
      </c>
      <c r="G1411" s="107" t="s">
        <v>3138</v>
      </c>
      <c r="H1411" s="26" t="s">
        <v>1402</v>
      </c>
      <c r="I1411" s="26" t="s">
        <v>1402</v>
      </c>
      <c r="J1411" s="28" t="s">
        <v>3139</v>
      </c>
      <c r="K1411" s="26" t="s">
        <v>135</v>
      </c>
      <c r="L1411" s="26" t="s">
        <v>2437</v>
      </c>
      <c r="M1411" s="26" t="s">
        <v>137</v>
      </c>
      <c r="N1411" s="26" t="s">
        <v>138</v>
      </c>
      <c r="O1411" s="26" t="s">
        <v>138</v>
      </c>
      <c r="Q1411" s="30">
        <v>69</v>
      </c>
      <c r="R1411" s="30">
        <v>5600</v>
      </c>
      <c r="S1411" s="31" t="e">
        <f>#N/A</f>
        <v>#N/A</v>
      </c>
      <c r="T1411" s="30">
        <v>1640</v>
      </c>
      <c r="AB1411" s="33" t="e">
        <f>#N/A</f>
        <v>#N/A</v>
      </c>
      <c r="AC1411" s="30">
        <v>2100</v>
      </c>
      <c r="AD1411" s="30" t="e">
        <f>#N/A</f>
        <v>#N/A</v>
      </c>
      <c r="AG1411" s="30" t="e">
        <f>#N/A</f>
        <v>#N/A</v>
      </c>
      <c r="AH1411" s="30" t="e">
        <f>#N/A</f>
        <v>#N/A</v>
      </c>
      <c r="AJ1411" s="30">
        <v>4704</v>
      </c>
      <c r="AK1411" s="26" t="s">
        <v>139</v>
      </c>
      <c r="AL1411" s="26">
        <v>26</v>
      </c>
      <c r="AM1411" s="26" t="s">
        <v>2976</v>
      </c>
      <c r="AU1411" s="26" t="s">
        <v>1526</v>
      </c>
      <c r="AV1411" s="67" t="s">
        <v>2695</v>
      </c>
      <c r="AW1411" s="67" t="s">
        <v>3092</v>
      </c>
      <c r="AX1411" s="110" t="s">
        <v>3093</v>
      </c>
      <c r="BB1411" s="26" t="s">
        <v>2488</v>
      </c>
      <c r="BC1411" s="26" t="s">
        <v>2442</v>
      </c>
      <c r="BD1411" s="37">
        <v>44041</v>
      </c>
      <c r="BE1411" s="30">
        <v>34930</v>
      </c>
      <c r="BF1411" s="30">
        <v>36755</v>
      </c>
      <c r="BG1411" s="37" t="s">
        <v>2443</v>
      </c>
      <c r="BI1411" s="37"/>
      <c r="BJ1411" s="37"/>
      <c r="BK1411" s="37"/>
      <c r="BL1411" s="37"/>
      <c r="BM1411" s="37"/>
      <c r="BN1411" s="26"/>
      <c r="BO1411" s="26"/>
      <c r="BP1411" s="26"/>
      <c r="BQ1411" s="38"/>
      <c r="BR1411" s="26"/>
      <c r="BS1411" s="26"/>
      <c r="BT1411" s="26"/>
      <c r="BU1411" s="26"/>
      <c r="BV1411" s="39"/>
    </row>
    <row r="1412" spans="1:74" ht="15" hidden="1" customHeight="1">
      <c r="A1412" s="26">
        <v>2020</v>
      </c>
      <c r="B1412" s="26">
        <v>1408</v>
      </c>
      <c r="C1412" s="26" t="s">
        <v>129</v>
      </c>
      <c r="D1412" s="26" t="s">
        <v>2433</v>
      </c>
      <c r="E1412" s="26" t="s">
        <v>2434</v>
      </c>
      <c r="F1412" s="27">
        <v>43984</v>
      </c>
      <c r="G1412" s="107" t="s">
        <v>3140</v>
      </c>
      <c r="H1412" s="26" t="s">
        <v>1402</v>
      </c>
      <c r="I1412" s="26" t="s">
        <v>1402</v>
      </c>
      <c r="J1412" s="28" t="s">
        <v>3141</v>
      </c>
      <c r="K1412" s="26" t="s">
        <v>135</v>
      </c>
      <c r="L1412" s="26" t="s">
        <v>2437</v>
      </c>
      <c r="M1412" s="26" t="s">
        <v>137</v>
      </c>
      <c r="N1412" s="26" t="s">
        <v>138</v>
      </c>
      <c r="O1412" s="26" t="s">
        <v>138</v>
      </c>
      <c r="Q1412" s="30">
        <v>66</v>
      </c>
      <c r="R1412" s="30">
        <v>4150</v>
      </c>
      <c r="S1412" s="31" t="e">
        <f>#N/A</f>
        <v>#N/A</v>
      </c>
      <c r="T1412" s="30">
        <v>950</v>
      </c>
      <c r="AB1412" s="33" t="e">
        <f>#N/A</f>
        <v>#N/A</v>
      </c>
      <c r="AC1412" s="30">
        <v>2100</v>
      </c>
      <c r="AD1412" s="30" t="e">
        <f>#N/A</f>
        <v>#N/A</v>
      </c>
      <c r="AG1412" s="30" t="e">
        <f>#N/A</f>
        <v>#N/A</v>
      </c>
      <c r="AH1412" s="30" t="e">
        <f>#N/A</f>
        <v>#N/A</v>
      </c>
      <c r="AJ1412" s="30">
        <v>3486</v>
      </c>
      <c r="AK1412" s="26" t="s">
        <v>139</v>
      </c>
      <c r="AL1412" s="26">
        <v>26</v>
      </c>
      <c r="AM1412" s="26" t="s">
        <v>2976</v>
      </c>
      <c r="AU1412" s="26" t="s">
        <v>1526</v>
      </c>
      <c r="AV1412" s="67" t="s">
        <v>2695</v>
      </c>
      <c r="AW1412" s="67" t="s">
        <v>3092</v>
      </c>
      <c r="AX1412" s="110" t="s">
        <v>3093</v>
      </c>
      <c r="BB1412" s="26" t="s">
        <v>2488</v>
      </c>
      <c r="BC1412" s="26" t="s">
        <v>2442</v>
      </c>
      <c r="BD1412" s="37">
        <v>44041</v>
      </c>
      <c r="BE1412" s="30">
        <v>34930</v>
      </c>
      <c r="BF1412" s="30">
        <v>36755</v>
      </c>
      <c r="BG1412" s="37" t="s">
        <v>2443</v>
      </c>
      <c r="BI1412" s="37"/>
      <c r="BJ1412" s="37"/>
      <c r="BK1412" s="37"/>
      <c r="BL1412" s="37"/>
      <c r="BM1412" s="37"/>
      <c r="BN1412" s="26"/>
      <c r="BO1412" s="26"/>
      <c r="BP1412" s="26"/>
      <c r="BQ1412" s="38"/>
      <c r="BR1412" s="26"/>
      <c r="BS1412" s="26"/>
      <c r="BT1412" s="26"/>
      <c r="BU1412" s="26"/>
      <c r="BV1412" s="39"/>
    </row>
    <row r="1413" spans="1:74" ht="15" hidden="1" customHeight="1">
      <c r="A1413" s="26">
        <v>2020</v>
      </c>
      <c r="B1413" s="26">
        <v>1409</v>
      </c>
      <c r="C1413" s="26" t="s">
        <v>129</v>
      </c>
      <c r="D1413" s="26" t="s">
        <v>2433</v>
      </c>
      <c r="E1413" s="26" t="s">
        <v>2434</v>
      </c>
      <c r="F1413" s="27">
        <v>43984</v>
      </c>
      <c r="G1413" s="107" t="s">
        <v>3142</v>
      </c>
      <c r="H1413" s="26" t="s">
        <v>1402</v>
      </c>
      <c r="I1413" s="26" t="s">
        <v>1402</v>
      </c>
      <c r="J1413" s="28" t="s">
        <v>3143</v>
      </c>
      <c r="K1413" s="26" t="s">
        <v>135</v>
      </c>
      <c r="L1413" s="26" t="s">
        <v>2437</v>
      </c>
      <c r="M1413" s="26" t="s">
        <v>137</v>
      </c>
      <c r="N1413" s="26" t="s">
        <v>138</v>
      </c>
      <c r="O1413" s="26" t="s">
        <v>138</v>
      </c>
      <c r="Q1413" s="30">
        <v>72</v>
      </c>
      <c r="R1413" s="30">
        <v>5650</v>
      </c>
      <c r="S1413" s="31" t="e">
        <f>#N/A</f>
        <v>#N/A</v>
      </c>
      <c r="T1413" s="30">
        <v>1400</v>
      </c>
      <c r="AB1413" s="33" t="e">
        <f>#N/A</f>
        <v>#N/A</v>
      </c>
      <c r="AC1413" s="30">
        <v>2100</v>
      </c>
      <c r="AD1413" s="30" t="e">
        <f>#N/A</f>
        <v>#N/A</v>
      </c>
      <c r="AG1413" s="30" t="e">
        <f>#N/A</f>
        <v>#N/A</v>
      </c>
      <c r="AH1413" s="30" t="e">
        <f>#N/A</f>
        <v>#N/A</v>
      </c>
      <c r="AJ1413" s="30">
        <v>4746</v>
      </c>
      <c r="AK1413" s="26" t="s">
        <v>139</v>
      </c>
      <c r="AL1413" s="26">
        <v>26</v>
      </c>
      <c r="AM1413" s="26" t="s">
        <v>2976</v>
      </c>
      <c r="AU1413" s="26" t="s">
        <v>1526</v>
      </c>
      <c r="AV1413" s="67" t="s">
        <v>2695</v>
      </c>
      <c r="AW1413" s="67" t="s">
        <v>3092</v>
      </c>
      <c r="AX1413" s="110" t="s">
        <v>3093</v>
      </c>
      <c r="BB1413" s="26" t="s">
        <v>2488</v>
      </c>
      <c r="BC1413" s="26" t="s">
        <v>2442</v>
      </c>
      <c r="BD1413" s="37">
        <v>44041</v>
      </c>
      <c r="BE1413" s="30">
        <v>34930</v>
      </c>
      <c r="BF1413" s="30">
        <v>36755</v>
      </c>
      <c r="BG1413" s="37" t="s">
        <v>2443</v>
      </c>
      <c r="BI1413" s="37"/>
      <c r="BJ1413" s="37"/>
      <c r="BK1413" s="37"/>
      <c r="BL1413" s="37"/>
      <c r="BM1413" s="37"/>
      <c r="BN1413" s="26"/>
      <c r="BO1413" s="26"/>
      <c r="BP1413" s="26"/>
      <c r="BQ1413" s="38"/>
      <c r="BR1413" s="26"/>
      <c r="BS1413" s="26"/>
      <c r="BT1413" s="26"/>
      <c r="BU1413" s="26"/>
      <c r="BV1413" s="39"/>
    </row>
    <row r="1414" spans="1:74" ht="15" hidden="1" customHeight="1">
      <c r="A1414" s="26">
        <v>2020</v>
      </c>
      <c r="B1414" s="26">
        <v>1410</v>
      </c>
      <c r="C1414" s="26" t="s">
        <v>129</v>
      </c>
      <c r="D1414" s="26" t="s">
        <v>2433</v>
      </c>
      <c r="E1414" s="26" t="s">
        <v>2434</v>
      </c>
      <c r="F1414" s="27">
        <v>43984</v>
      </c>
      <c r="G1414" s="107" t="s">
        <v>3144</v>
      </c>
      <c r="H1414" s="26" t="s">
        <v>1402</v>
      </c>
      <c r="I1414" s="26" t="s">
        <v>1402</v>
      </c>
      <c r="J1414" s="28" t="s">
        <v>3145</v>
      </c>
      <c r="K1414" s="26" t="s">
        <v>135</v>
      </c>
      <c r="L1414" s="26" t="s">
        <v>2437</v>
      </c>
      <c r="M1414" s="26" t="s">
        <v>137</v>
      </c>
      <c r="N1414" s="26" t="s">
        <v>138</v>
      </c>
      <c r="O1414" s="26" t="s">
        <v>138</v>
      </c>
      <c r="Q1414" s="30">
        <v>73</v>
      </c>
      <c r="R1414" s="30">
        <v>5290</v>
      </c>
      <c r="S1414" s="31" t="e">
        <f>#N/A</f>
        <v>#N/A</v>
      </c>
      <c r="T1414" s="30">
        <v>1400</v>
      </c>
      <c r="AB1414" s="33" t="e">
        <f>#N/A</f>
        <v>#N/A</v>
      </c>
      <c r="AC1414" s="30">
        <v>2100</v>
      </c>
      <c r="AD1414" s="30" t="e">
        <f>#N/A</f>
        <v>#N/A</v>
      </c>
      <c r="AG1414" s="30" t="e">
        <f>#N/A</f>
        <v>#N/A</v>
      </c>
      <c r="AH1414" s="30" t="e">
        <f>#N/A</f>
        <v>#N/A</v>
      </c>
      <c r="AJ1414" s="30">
        <v>4444</v>
      </c>
      <c r="AK1414" s="26" t="s">
        <v>139</v>
      </c>
      <c r="AL1414" s="26">
        <v>26</v>
      </c>
      <c r="AM1414" s="26" t="s">
        <v>2976</v>
      </c>
      <c r="AU1414" s="26" t="s">
        <v>1526</v>
      </c>
      <c r="AV1414" s="67" t="s">
        <v>2695</v>
      </c>
      <c r="AW1414" s="67" t="s">
        <v>3092</v>
      </c>
      <c r="AX1414" s="110" t="s">
        <v>3093</v>
      </c>
      <c r="BB1414" s="26" t="s">
        <v>2488</v>
      </c>
      <c r="BC1414" s="26" t="s">
        <v>2442</v>
      </c>
      <c r="BD1414" s="37">
        <v>44041</v>
      </c>
      <c r="BE1414" s="30">
        <v>34930</v>
      </c>
      <c r="BF1414" s="30">
        <v>36755</v>
      </c>
      <c r="BG1414" s="37" t="s">
        <v>2443</v>
      </c>
      <c r="BI1414" s="37"/>
      <c r="BJ1414" s="37"/>
      <c r="BK1414" s="37"/>
      <c r="BL1414" s="37"/>
      <c r="BM1414" s="37"/>
      <c r="BN1414" s="26"/>
      <c r="BO1414" s="26"/>
      <c r="BP1414" s="26"/>
      <c r="BQ1414" s="38"/>
      <c r="BR1414" s="26"/>
      <c r="BS1414" s="26"/>
      <c r="BT1414" s="26"/>
      <c r="BU1414" s="26"/>
      <c r="BV1414" s="39"/>
    </row>
    <row r="1415" spans="1:74" ht="15" hidden="1" customHeight="1">
      <c r="A1415" s="26">
        <v>2020</v>
      </c>
      <c r="B1415" s="26">
        <v>1411</v>
      </c>
      <c r="C1415" s="26" t="s">
        <v>129</v>
      </c>
      <c r="D1415" s="26" t="s">
        <v>2433</v>
      </c>
      <c r="E1415" s="26" t="s">
        <v>2434</v>
      </c>
      <c r="F1415" s="27">
        <v>43984</v>
      </c>
      <c r="G1415" s="107" t="s">
        <v>3146</v>
      </c>
      <c r="H1415" s="26" t="s">
        <v>1402</v>
      </c>
      <c r="I1415" s="26" t="s">
        <v>1402</v>
      </c>
      <c r="J1415" s="28" t="s">
        <v>1084</v>
      </c>
      <c r="K1415" s="26" t="s">
        <v>135</v>
      </c>
      <c r="L1415" s="26" t="s">
        <v>2437</v>
      </c>
      <c r="M1415" s="26" t="s">
        <v>137</v>
      </c>
      <c r="N1415" s="26" t="s">
        <v>138</v>
      </c>
      <c r="O1415" s="26" t="s">
        <v>138</v>
      </c>
      <c r="Q1415" s="30">
        <v>68</v>
      </c>
      <c r="R1415" s="30">
        <v>4680</v>
      </c>
      <c r="S1415" s="31" t="e">
        <f>#N/A</f>
        <v>#N/A</v>
      </c>
      <c r="T1415" s="30">
        <v>1290</v>
      </c>
      <c r="AB1415" s="33" t="e">
        <f>#N/A</f>
        <v>#N/A</v>
      </c>
      <c r="AC1415" s="30">
        <v>2100</v>
      </c>
      <c r="AD1415" s="30" t="e">
        <f>#N/A</f>
        <v>#N/A</v>
      </c>
      <c r="AG1415" s="30" t="e">
        <f>#N/A</f>
        <v>#N/A</v>
      </c>
      <c r="AH1415" s="30" t="e">
        <f>#N/A</f>
        <v>#N/A</v>
      </c>
      <c r="AJ1415" s="30">
        <v>3931</v>
      </c>
      <c r="AK1415" s="26" t="s">
        <v>139</v>
      </c>
      <c r="AL1415" s="26">
        <v>26</v>
      </c>
      <c r="AM1415" s="26" t="s">
        <v>2976</v>
      </c>
      <c r="AU1415" s="26" t="s">
        <v>1526</v>
      </c>
      <c r="AV1415" s="67" t="s">
        <v>2695</v>
      </c>
      <c r="AW1415" s="67" t="s">
        <v>3092</v>
      </c>
      <c r="AX1415" s="110" t="s">
        <v>3093</v>
      </c>
      <c r="BB1415" s="26" t="s">
        <v>2488</v>
      </c>
      <c r="BC1415" s="26" t="s">
        <v>2442</v>
      </c>
      <c r="BD1415" s="37">
        <v>44041</v>
      </c>
      <c r="BE1415" s="30">
        <v>34930</v>
      </c>
      <c r="BF1415" s="30">
        <v>36755</v>
      </c>
      <c r="BG1415" s="37" t="s">
        <v>2443</v>
      </c>
      <c r="BI1415" s="37"/>
      <c r="BJ1415" s="37"/>
      <c r="BK1415" s="37"/>
      <c r="BL1415" s="37"/>
      <c r="BM1415" s="37"/>
      <c r="BN1415" s="26"/>
      <c r="BO1415" s="26"/>
      <c r="BP1415" s="26"/>
      <c r="BQ1415" s="38"/>
      <c r="BR1415" s="26"/>
      <c r="BS1415" s="26"/>
      <c r="BT1415" s="26"/>
      <c r="BU1415" s="26"/>
      <c r="BV1415" s="39"/>
    </row>
    <row r="1416" spans="1:74" ht="15" hidden="1" customHeight="1">
      <c r="A1416" s="26">
        <v>2020</v>
      </c>
      <c r="B1416" s="26">
        <v>1412</v>
      </c>
      <c r="C1416" s="26" t="s">
        <v>129</v>
      </c>
      <c r="D1416" s="26" t="s">
        <v>2433</v>
      </c>
      <c r="E1416" s="26" t="s">
        <v>2434</v>
      </c>
      <c r="F1416" s="27">
        <v>43984</v>
      </c>
      <c r="G1416" s="107" t="s">
        <v>3147</v>
      </c>
      <c r="H1416" s="26" t="s">
        <v>1402</v>
      </c>
      <c r="I1416" s="26" t="s">
        <v>1402</v>
      </c>
      <c r="J1416" s="28" t="s">
        <v>1084</v>
      </c>
      <c r="K1416" s="26" t="s">
        <v>135</v>
      </c>
      <c r="L1416" s="26" t="s">
        <v>2437</v>
      </c>
      <c r="M1416" s="26" t="s">
        <v>137</v>
      </c>
      <c r="N1416" s="26" t="s">
        <v>138</v>
      </c>
      <c r="O1416" s="26" t="s">
        <v>138</v>
      </c>
      <c r="Q1416" s="30">
        <v>81</v>
      </c>
      <c r="R1416" s="30">
        <v>8200</v>
      </c>
      <c r="S1416" s="31" t="e">
        <f>#N/A</f>
        <v>#N/A</v>
      </c>
      <c r="T1416" s="30">
        <v>1955</v>
      </c>
      <c r="AB1416" s="33" t="e">
        <f>#N/A</f>
        <v>#N/A</v>
      </c>
      <c r="AC1416" s="30">
        <v>2100</v>
      </c>
      <c r="AD1416" s="30" t="e">
        <f>#N/A</f>
        <v>#N/A</v>
      </c>
      <c r="AG1416" s="30" t="e">
        <f>#N/A</f>
        <v>#N/A</v>
      </c>
      <c r="AH1416" s="30" t="e">
        <f>#N/A</f>
        <v>#N/A</v>
      </c>
      <c r="AJ1416" s="30">
        <v>6888</v>
      </c>
      <c r="AK1416" s="26" t="s">
        <v>139</v>
      </c>
      <c r="AL1416" s="26">
        <v>26</v>
      </c>
      <c r="AM1416" s="26" t="s">
        <v>2976</v>
      </c>
      <c r="AU1416" s="26" t="s">
        <v>1526</v>
      </c>
      <c r="AV1416" s="67" t="s">
        <v>2695</v>
      </c>
      <c r="AW1416" s="67" t="s">
        <v>3092</v>
      </c>
      <c r="AX1416" s="110" t="s">
        <v>3093</v>
      </c>
      <c r="BB1416" s="26" t="s">
        <v>2488</v>
      </c>
      <c r="BC1416" s="26" t="s">
        <v>2442</v>
      </c>
      <c r="BD1416" s="37">
        <v>44041</v>
      </c>
      <c r="BE1416" s="30">
        <v>34930</v>
      </c>
      <c r="BF1416" s="30">
        <v>36755</v>
      </c>
      <c r="BG1416" s="37" t="s">
        <v>2443</v>
      </c>
      <c r="BI1416" s="37"/>
      <c r="BJ1416" s="37"/>
      <c r="BK1416" s="37"/>
      <c r="BL1416" s="37"/>
      <c r="BM1416" s="37"/>
      <c r="BN1416" s="26"/>
      <c r="BO1416" s="26"/>
      <c r="BP1416" s="26"/>
      <c r="BQ1416" s="38"/>
      <c r="BR1416" s="26"/>
      <c r="BS1416" s="26"/>
      <c r="BT1416" s="26"/>
      <c r="BU1416" s="26"/>
      <c r="BV1416" s="39"/>
    </row>
    <row r="1417" spans="1:74" ht="15" hidden="1" customHeight="1">
      <c r="A1417" s="26">
        <v>2020</v>
      </c>
      <c r="B1417" s="26">
        <v>1413</v>
      </c>
      <c r="C1417" s="26" t="s">
        <v>129</v>
      </c>
      <c r="D1417" s="26" t="s">
        <v>2433</v>
      </c>
      <c r="E1417" s="26" t="s">
        <v>2434</v>
      </c>
      <c r="F1417" s="27">
        <v>43984</v>
      </c>
      <c r="G1417" s="107" t="s">
        <v>3148</v>
      </c>
      <c r="H1417" s="26" t="s">
        <v>1402</v>
      </c>
      <c r="I1417" s="26" t="s">
        <v>1402</v>
      </c>
      <c r="J1417" s="28" t="s">
        <v>3149</v>
      </c>
      <c r="K1417" s="26" t="s">
        <v>135</v>
      </c>
      <c r="L1417" s="26" t="s">
        <v>2437</v>
      </c>
      <c r="M1417" s="26" t="s">
        <v>137</v>
      </c>
      <c r="N1417" s="26" t="s">
        <v>138</v>
      </c>
      <c r="O1417" s="26" t="s">
        <v>138</v>
      </c>
      <c r="Q1417" s="30">
        <v>67</v>
      </c>
      <c r="R1417" s="30">
        <v>3970</v>
      </c>
      <c r="S1417" s="31" t="e">
        <f>#N/A</f>
        <v>#N/A</v>
      </c>
      <c r="T1417" s="30">
        <v>1025</v>
      </c>
      <c r="AB1417" s="33" t="e">
        <f>#N/A</f>
        <v>#N/A</v>
      </c>
      <c r="AC1417" s="30">
        <v>2100</v>
      </c>
      <c r="AD1417" s="30" t="e">
        <f>#N/A</f>
        <v>#N/A</v>
      </c>
      <c r="AG1417" s="30" t="e">
        <f>#N/A</f>
        <v>#N/A</v>
      </c>
      <c r="AH1417" s="30" t="e">
        <f>#N/A</f>
        <v>#N/A</v>
      </c>
      <c r="AJ1417" s="30">
        <v>3335</v>
      </c>
      <c r="AK1417" s="26" t="s">
        <v>139</v>
      </c>
      <c r="AL1417" s="26">
        <v>26</v>
      </c>
      <c r="AM1417" s="26" t="s">
        <v>2976</v>
      </c>
      <c r="AU1417" s="26" t="s">
        <v>1526</v>
      </c>
      <c r="AV1417" s="67" t="s">
        <v>3092</v>
      </c>
      <c r="AW1417" s="67" t="s">
        <v>3150</v>
      </c>
      <c r="AX1417" s="110" t="s">
        <v>3093</v>
      </c>
      <c r="BB1417" s="26" t="s">
        <v>2488</v>
      </c>
      <c r="BC1417" s="26" t="s">
        <v>2442</v>
      </c>
      <c r="BD1417" s="37">
        <v>44041</v>
      </c>
      <c r="BE1417" s="30">
        <v>34930</v>
      </c>
      <c r="BF1417" s="30">
        <v>36755</v>
      </c>
      <c r="BG1417" s="37" t="s">
        <v>2443</v>
      </c>
      <c r="BI1417" s="37"/>
      <c r="BJ1417" s="37"/>
      <c r="BK1417" s="37"/>
      <c r="BL1417" s="37"/>
      <c r="BM1417" s="37"/>
      <c r="BN1417" s="26"/>
      <c r="BO1417" s="26"/>
      <c r="BP1417" s="26"/>
      <c r="BQ1417" s="38"/>
      <c r="BR1417" s="26"/>
      <c r="BS1417" s="26"/>
      <c r="BT1417" s="26"/>
      <c r="BU1417" s="26"/>
      <c r="BV1417" s="39"/>
    </row>
    <row r="1418" spans="1:74" ht="15" hidden="1" customHeight="1">
      <c r="A1418" s="26">
        <v>2020</v>
      </c>
      <c r="B1418" s="26">
        <v>1414</v>
      </c>
      <c r="C1418" s="26" t="s">
        <v>129</v>
      </c>
      <c r="D1418" s="26" t="s">
        <v>2433</v>
      </c>
      <c r="E1418" s="26" t="s">
        <v>2434</v>
      </c>
      <c r="F1418" s="27">
        <v>43984</v>
      </c>
      <c r="G1418" s="107" t="s">
        <v>3151</v>
      </c>
      <c r="H1418" s="26" t="s">
        <v>1402</v>
      </c>
      <c r="I1418" s="26" t="s">
        <v>1402</v>
      </c>
      <c r="J1418" s="28" t="s">
        <v>3152</v>
      </c>
      <c r="K1418" s="26" t="s">
        <v>135</v>
      </c>
      <c r="L1418" s="26" t="s">
        <v>2437</v>
      </c>
      <c r="M1418" s="26" t="s">
        <v>137</v>
      </c>
      <c r="N1418" s="26" t="s">
        <v>138</v>
      </c>
      <c r="O1418" s="26" t="s">
        <v>138</v>
      </c>
      <c r="Q1418" s="30">
        <v>69</v>
      </c>
      <c r="R1418" s="30">
        <v>5390</v>
      </c>
      <c r="S1418" s="31" t="e">
        <f>#N/A</f>
        <v>#N/A</v>
      </c>
      <c r="T1418" s="30">
        <v>1430</v>
      </c>
      <c r="AB1418" s="33" t="e">
        <f>#N/A</f>
        <v>#N/A</v>
      </c>
      <c r="AC1418" s="30">
        <v>2100</v>
      </c>
      <c r="AD1418" s="30" t="e">
        <f>#N/A</f>
        <v>#N/A</v>
      </c>
      <c r="AG1418" s="30" t="e">
        <f>#N/A</f>
        <v>#N/A</v>
      </c>
      <c r="AH1418" s="30" t="e">
        <f>#N/A</f>
        <v>#N/A</v>
      </c>
      <c r="AJ1418" s="30">
        <v>4528</v>
      </c>
      <c r="AK1418" s="26" t="s">
        <v>139</v>
      </c>
      <c r="AL1418" s="26">
        <v>26</v>
      </c>
      <c r="AM1418" s="26" t="s">
        <v>2976</v>
      </c>
      <c r="AU1418" s="26" t="s">
        <v>1526</v>
      </c>
      <c r="AV1418" s="67" t="s">
        <v>3092</v>
      </c>
      <c r="AW1418" s="67" t="s">
        <v>3150</v>
      </c>
      <c r="AX1418" s="110" t="s">
        <v>3093</v>
      </c>
      <c r="BB1418" s="26" t="s">
        <v>2488</v>
      </c>
      <c r="BC1418" s="26" t="s">
        <v>2442</v>
      </c>
      <c r="BD1418" s="37">
        <v>44041</v>
      </c>
      <c r="BE1418" s="30">
        <v>34930</v>
      </c>
      <c r="BF1418" s="30">
        <v>36755</v>
      </c>
      <c r="BG1418" s="37" t="s">
        <v>2443</v>
      </c>
      <c r="BI1418" s="37"/>
      <c r="BJ1418" s="37"/>
      <c r="BK1418" s="37"/>
      <c r="BL1418" s="37"/>
      <c r="BM1418" s="37"/>
      <c r="BN1418" s="26"/>
      <c r="BO1418" s="26"/>
      <c r="BP1418" s="26"/>
      <c r="BQ1418" s="38"/>
      <c r="BR1418" s="26"/>
      <c r="BS1418" s="26"/>
      <c r="BT1418" s="26"/>
      <c r="BU1418" s="26"/>
      <c r="BV1418" s="39"/>
    </row>
    <row r="1419" spans="1:74" ht="15" hidden="1" customHeight="1">
      <c r="A1419" s="26">
        <v>2020</v>
      </c>
      <c r="B1419" s="26">
        <v>1415</v>
      </c>
      <c r="C1419" s="26" t="s">
        <v>129</v>
      </c>
      <c r="D1419" s="26" t="s">
        <v>2433</v>
      </c>
      <c r="E1419" s="26" t="s">
        <v>2434</v>
      </c>
      <c r="F1419" s="27">
        <v>43984</v>
      </c>
      <c r="G1419" s="107" t="s">
        <v>3153</v>
      </c>
      <c r="H1419" s="26" t="s">
        <v>1402</v>
      </c>
      <c r="I1419" s="26" t="s">
        <v>1402</v>
      </c>
      <c r="J1419" s="28" t="s">
        <v>1084</v>
      </c>
      <c r="K1419" s="26" t="s">
        <v>135</v>
      </c>
      <c r="L1419" s="26" t="s">
        <v>2437</v>
      </c>
      <c r="M1419" s="26" t="s">
        <v>137</v>
      </c>
      <c r="N1419" s="26" t="s">
        <v>138</v>
      </c>
      <c r="O1419" s="26" t="s">
        <v>138</v>
      </c>
      <c r="Q1419" s="30">
        <v>73</v>
      </c>
      <c r="R1419" s="30">
        <v>5800</v>
      </c>
      <c r="S1419" s="31" t="e">
        <f>#N/A</f>
        <v>#N/A</v>
      </c>
      <c r="T1419" s="30">
        <v>1485</v>
      </c>
      <c r="AB1419" s="33" t="e">
        <f>#N/A</f>
        <v>#N/A</v>
      </c>
      <c r="AC1419" s="30">
        <v>2100</v>
      </c>
      <c r="AD1419" s="30" t="e">
        <f>#N/A</f>
        <v>#N/A</v>
      </c>
      <c r="AG1419" s="30" t="e">
        <f>#N/A</f>
        <v>#N/A</v>
      </c>
      <c r="AH1419" s="30" t="e">
        <f>#N/A</f>
        <v>#N/A</v>
      </c>
      <c r="AJ1419" s="30">
        <v>4872</v>
      </c>
      <c r="AK1419" s="26" t="s">
        <v>139</v>
      </c>
      <c r="AL1419" s="26">
        <v>26</v>
      </c>
      <c r="AM1419" s="26" t="s">
        <v>2976</v>
      </c>
      <c r="AU1419" s="26" t="s">
        <v>1526</v>
      </c>
      <c r="AV1419" s="67" t="s">
        <v>3092</v>
      </c>
      <c r="AW1419" s="67" t="s">
        <v>3150</v>
      </c>
      <c r="AX1419" s="110" t="s">
        <v>3093</v>
      </c>
      <c r="BB1419" s="26" t="s">
        <v>2488</v>
      </c>
      <c r="BC1419" s="26" t="s">
        <v>2442</v>
      </c>
      <c r="BD1419" s="37">
        <v>44041</v>
      </c>
      <c r="BE1419" s="30">
        <v>34930</v>
      </c>
      <c r="BF1419" s="30">
        <v>36755</v>
      </c>
      <c r="BG1419" s="37" t="s">
        <v>2443</v>
      </c>
      <c r="BI1419" s="37"/>
      <c r="BJ1419" s="37"/>
      <c r="BK1419" s="37"/>
      <c r="BL1419" s="37"/>
      <c r="BM1419" s="37"/>
      <c r="BN1419" s="26"/>
      <c r="BO1419" s="26"/>
      <c r="BP1419" s="26"/>
      <c r="BQ1419" s="38"/>
      <c r="BR1419" s="26"/>
      <c r="BS1419" s="26"/>
      <c r="BT1419" s="26"/>
      <c r="BU1419" s="26"/>
      <c r="BV1419" s="39"/>
    </row>
    <row r="1420" spans="1:74" ht="15" hidden="1" customHeight="1">
      <c r="A1420" s="26">
        <v>2020</v>
      </c>
      <c r="B1420" s="26">
        <v>1416</v>
      </c>
      <c r="C1420" s="26" t="s">
        <v>129</v>
      </c>
      <c r="D1420" s="26" t="s">
        <v>2433</v>
      </c>
      <c r="E1420" s="26" t="s">
        <v>2434</v>
      </c>
      <c r="F1420" s="27">
        <v>43984</v>
      </c>
      <c r="G1420" s="107" t="s">
        <v>3154</v>
      </c>
      <c r="H1420" s="26" t="s">
        <v>1402</v>
      </c>
      <c r="I1420" s="26" t="s">
        <v>1402</v>
      </c>
      <c r="J1420" s="28" t="s">
        <v>3155</v>
      </c>
      <c r="K1420" s="26" t="s">
        <v>135</v>
      </c>
      <c r="L1420" s="26" t="s">
        <v>2437</v>
      </c>
      <c r="M1420" s="26" t="s">
        <v>137</v>
      </c>
      <c r="N1420" s="26" t="s">
        <v>138</v>
      </c>
      <c r="O1420" s="26" t="s">
        <v>138</v>
      </c>
      <c r="Q1420" s="30">
        <v>78</v>
      </c>
      <c r="R1420" s="30">
        <v>7340</v>
      </c>
      <c r="S1420" s="31" t="e">
        <f>#N/A</f>
        <v>#N/A</v>
      </c>
      <c r="T1420" s="30">
        <v>1605</v>
      </c>
      <c r="AB1420" s="33" t="e">
        <f>#N/A</f>
        <v>#N/A</v>
      </c>
      <c r="AC1420" s="30">
        <v>2100</v>
      </c>
      <c r="AD1420" s="30" t="e">
        <f>#N/A</f>
        <v>#N/A</v>
      </c>
      <c r="AG1420" s="30" t="e">
        <f>#N/A</f>
        <v>#N/A</v>
      </c>
      <c r="AH1420" s="30" t="e">
        <f>#N/A</f>
        <v>#N/A</v>
      </c>
      <c r="AJ1420" s="30">
        <v>6166</v>
      </c>
      <c r="AK1420" s="26" t="s">
        <v>139</v>
      </c>
      <c r="AL1420" s="26">
        <v>26</v>
      </c>
      <c r="AM1420" s="26" t="s">
        <v>2976</v>
      </c>
      <c r="AU1420" s="26" t="s">
        <v>1526</v>
      </c>
      <c r="AV1420" s="67" t="s">
        <v>3092</v>
      </c>
      <c r="AW1420" s="67" t="s">
        <v>3150</v>
      </c>
      <c r="AX1420" s="110" t="s">
        <v>3093</v>
      </c>
      <c r="BB1420" s="26" t="s">
        <v>2488</v>
      </c>
      <c r="BC1420" s="26" t="s">
        <v>2442</v>
      </c>
      <c r="BD1420" s="37">
        <v>44041</v>
      </c>
      <c r="BE1420" s="30">
        <v>34930</v>
      </c>
      <c r="BF1420" s="30">
        <v>36755</v>
      </c>
      <c r="BG1420" s="37" t="s">
        <v>2443</v>
      </c>
      <c r="BI1420" s="37"/>
      <c r="BJ1420" s="37"/>
      <c r="BK1420" s="37"/>
      <c r="BL1420" s="37"/>
      <c r="BM1420" s="37"/>
      <c r="BN1420" s="26"/>
      <c r="BO1420" s="26"/>
      <c r="BP1420" s="26"/>
      <c r="BQ1420" s="38"/>
      <c r="BR1420" s="26"/>
      <c r="BS1420" s="26"/>
      <c r="BT1420" s="26"/>
      <c r="BU1420" s="26"/>
      <c r="BV1420" s="39"/>
    </row>
    <row r="1421" spans="1:74" ht="15" hidden="1" customHeight="1">
      <c r="A1421" s="26">
        <v>2020</v>
      </c>
      <c r="B1421" s="26">
        <v>1417</v>
      </c>
      <c r="C1421" s="26" t="s">
        <v>129</v>
      </c>
      <c r="D1421" s="26" t="s">
        <v>2433</v>
      </c>
      <c r="E1421" s="26" t="s">
        <v>2434</v>
      </c>
      <c r="F1421" s="27">
        <v>43984</v>
      </c>
      <c r="G1421" s="107" t="s">
        <v>3156</v>
      </c>
      <c r="H1421" s="26" t="s">
        <v>1402</v>
      </c>
      <c r="I1421" s="26" t="s">
        <v>1402</v>
      </c>
      <c r="J1421" s="28" t="s">
        <v>3157</v>
      </c>
      <c r="K1421" s="26" t="s">
        <v>135</v>
      </c>
      <c r="L1421" s="26" t="s">
        <v>2437</v>
      </c>
      <c r="M1421" s="26" t="s">
        <v>137</v>
      </c>
      <c r="N1421" s="26" t="s">
        <v>138</v>
      </c>
      <c r="O1421" s="26" t="s">
        <v>138</v>
      </c>
      <c r="Q1421" s="30">
        <v>62</v>
      </c>
      <c r="R1421" s="30">
        <v>3400</v>
      </c>
      <c r="S1421" s="31" t="e">
        <f>#N/A</f>
        <v>#N/A</v>
      </c>
      <c r="T1421" s="30">
        <v>845</v>
      </c>
      <c r="AB1421" s="33" t="e">
        <f>#N/A</f>
        <v>#N/A</v>
      </c>
      <c r="AC1421" s="30">
        <v>2100</v>
      </c>
      <c r="AD1421" s="30" t="e">
        <f>#N/A</f>
        <v>#N/A</v>
      </c>
      <c r="AG1421" s="30" t="e">
        <f>#N/A</f>
        <v>#N/A</v>
      </c>
      <c r="AH1421" s="30" t="e">
        <f>#N/A</f>
        <v>#N/A</v>
      </c>
      <c r="AJ1421" s="30">
        <v>2856</v>
      </c>
      <c r="AK1421" s="26" t="s">
        <v>139</v>
      </c>
      <c r="AL1421" s="26">
        <v>26</v>
      </c>
      <c r="AM1421" s="26" t="s">
        <v>2976</v>
      </c>
      <c r="AU1421" s="26" t="s">
        <v>1526</v>
      </c>
      <c r="AV1421" s="67" t="s">
        <v>3092</v>
      </c>
      <c r="AW1421" s="67" t="s">
        <v>3150</v>
      </c>
      <c r="AX1421" s="110" t="s">
        <v>3093</v>
      </c>
      <c r="BB1421" s="26" t="s">
        <v>2488</v>
      </c>
      <c r="BC1421" s="26" t="s">
        <v>2442</v>
      </c>
      <c r="BD1421" s="37">
        <v>44041</v>
      </c>
      <c r="BE1421" s="30">
        <v>34930</v>
      </c>
      <c r="BF1421" s="30">
        <v>36755</v>
      </c>
      <c r="BG1421" s="37" t="s">
        <v>2443</v>
      </c>
      <c r="BI1421" s="37"/>
      <c r="BJ1421" s="37"/>
      <c r="BK1421" s="37"/>
      <c r="BL1421" s="37"/>
      <c r="BM1421" s="37"/>
      <c r="BN1421" s="26"/>
      <c r="BO1421" s="26"/>
      <c r="BP1421" s="26"/>
      <c r="BQ1421" s="38"/>
      <c r="BR1421" s="26"/>
      <c r="BS1421" s="26"/>
      <c r="BT1421" s="26"/>
      <c r="BU1421" s="26"/>
      <c r="BV1421" s="39"/>
    </row>
    <row r="1422" spans="1:74" ht="15" hidden="1" customHeight="1">
      <c r="A1422" s="26">
        <v>2020</v>
      </c>
      <c r="B1422" s="26">
        <v>1418</v>
      </c>
      <c r="C1422" s="26" t="s">
        <v>129</v>
      </c>
      <c r="D1422" s="26" t="s">
        <v>2433</v>
      </c>
      <c r="E1422" s="26" t="s">
        <v>2434</v>
      </c>
      <c r="F1422" s="27">
        <v>43984</v>
      </c>
      <c r="G1422" s="107" t="s">
        <v>3158</v>
      </c>
      <c r="H1422" s="26" t="s">
        <v>1402</v>
      </c>
      <c r="I1422" s="26" t="s">
        <v>1402</v>
      </c>
      <c r="J1422" s="28" t="s">
        <v>3159</v>
      </c>
      <c r="K1422" s="26" t="s">
        <v>135</v>
      </c>
      <c r="L1422" s="26" t="s">
        <v>2437</v>
      </c>
      <c r="M1422" s="26" t="s">
        <v>137</v>
      </c>
      <c r="N1422" s="26" t="s">
        <v>138</v>
      </c>
      <c r="O1422" s="26" t="s">
        <v>138</v>
      </c>
      <c r="Q1422" s="30">
        <v>68</v>
      </c>
      <c r="R1422" s="30">
        <v>4150</v>
      </c>
      <c r="S1422" s="31" t="e">
        <f>#N/A</f>
        <v>#N/A</v>
      </c>
      <c r="T1422" s="30">
        <v>990</v>
      </c>
      <c r="AB1422" s="33" t="e">
        <f>#N/A</f>
        <v>#N/A</v>
      </c>
      <c r="AC1422" s="30">
        <v>2100</v>
      </c>
      <c r="AD1422" s="30" t="e">
        <f>#N/A</f>
        <v>#N/A</v>
      </c>
      <c r="AG1422" s="30" t="e">
        <f>#N/A</f>
        <v>#N/A</v>
      </c>
      <c r="AH1422" s="30" t="e">
        <f>#N/A</f>
        <v>#N/A</v>
      </c>
      <c r="AJ1422" s="30">
        <v>3486</v>
      </c>
      <c r="AK1422" s="26" t="s">
        <v>139</v>
      </c>
      <c r="AL1422" s="26">
        <v>26</v>
      </c>
      <c r="AM1422" s="26" t="s">
        <v>2976</v>
      </c>
      <c r="AU1422" s="26" t="s">
        <v>1526</v>
      </c>
      <c r="AV1422" s="67" t="s">
        <v>3092</v>
      </c>
      <c r="AW1422" s="67" t="s">
        <v>3150</v>
      </c>
      <c r="AX1422" s="110" t="s">
        <v>3093</v>
      </c>
      <c r="BB1422" s="26" t="s">
        <v>2488</v>
      </c>
      <c r="BC1422" s="26" t="s">
        <v>2442</v>
      </c>
      <c r="BD1422" s="37">
        <v>44041</v>
      </c>
      <c r="BE1422" s="30">
        <v>34930</v>
      </c>
      <c r="BF1422" s="30">
        <v>36755</v>
      </c>
      <c r="BG1422" s="37" t="s">
        <v>2443</v>
      </c>
      <c r="BI1422" s="37"/>
      <c r="BJ1422" s="37"/>
      <c r="BK1422" s="37"/>
      <c r="BL1422" s="37"/>
      <c r="BM1422" s="37"/>
      <c r="BN1422" s="26"/>
      <c r="BO1422" s="26"/>
      <c r="BP1422" s="26"/>
      <c r="BQ1422" s="38"/>
      <c r="BR1422" s="26"/>
      <c r="BS1422" s="26"/>
      <c r="BT1422" s="26"/>
      <c r="BU1422" s="26"/>
      <c r="BV1422" s="39"/>
    </row>
    <row r="1423" spans="1:74" ht="15" hidden="1" customHeight="1">
      <c r="A1423" s="26">
        <v>2020</v>
      </c>
      <c r="B1423" s="26">
        <v>1419</v>
      </c>
      <c r="C1423" s="26" t="s">
        <v>129</v>
      </c>
      <c r="D1423" s="26" t="s">
        <v>2433</v>
      </c>
      <c r="E1423" s="26" t="s">
        <v>2434</v>
      </c>
      <c r="F1423" s="27">
        <v>43984</v>
      </c>
      <c r="G1423" s="107" t="s">
        <v>3160</v>
      </c>
      <c r="H1423" s="26" t="s">
        <v>1402</v>
      </c>
      <c r="I1423" s="26" t="s">
        <v>1402</v>
      </c>
      <c r="J1423" s="28" t="s">
        <v>3161</v>
      </c>
      <c r="K1423" s="26" t="s">
        <v>135</v>
      </c>
      <c r="L1423" s="26" t="s">
        <v>2437</v>
      </c>
      <c r="M1423" s="26" t="s">
        <v>137</v>
      </c>
      <c r="N1423" s="26" t="s">
        <v>138</v>
      </c>
      <c r="O1423" s="26" t="s">
        <v>138</v>
      </c>
      <c r="Q1423" s="30">
        <v>73</v>
      </c>
      <c r="R1423" s="30">
        <v>5820</v>
      </c>
      <c r="S1423" s="31" t="e">
        <f>#N/A</f>
        <v>#N/A</v>
      </c>
      <c r="T1423" s="30">
        <v>1535</v>
      </c>
      <c r="AB1423" s="33" t="e">
        <f>#N/A</f>
        <v>#N/A</v>
      </c>
      <c r="AC1423" s="30">
        <v>2100</v>
      </c>
      <c r="AD1423" s="30" t="e">
        <f>#N/A</f>
        <v>#N/A</v>
      </c>
      <c r="AG1423" s="30" t="e">
        <f>#N/A</f>
        <v>#N/A</v>
      </c>
      <c r="AH1423" s="30" t="e">
        <f>#N/A</f>
        <v>#N/A</v>
      </c>
      <c r="AJ1423" s="30">
        <v>4889</v>
      </c>
      <c r="AK1423" s="26" t="s">
        <v>139</v>
      </c>
      <c r="AL1423" s="26">
        <v>26</v>
      </c>
      <c r="AM1423" s="26" t="s">
        <v>2976</v>
      </c>
      <c r="AU1423" s="26" t="s">
        <v>1526</v>
      </c>
      <c r="AV1423" s="67" t="s">
        <v>3092</v>
      </c>
      <c r="AW1423" s="67" t="s">
        <v>3150</v>
      </c>
      <c r="AX1423" s="110" t="s">
        <v>3093</v>
      </c>
      <c r="BB1423" s="26" t="s">
        <v>2488</v>
      </c>
      <c r="BC1423" s="26" t="s">
        <v>2442</v>
      </c>
      <c r="BD1423" s="37">
        <v>44041</v>
      </c>
      <c r="BE1423" s="30">
        <v>34930</v>
      </c>
      <c r="BF1423" s="30">
        <v>36755</v>
      </c>
      <c r="BG1423" s="37" t="s">
        <v>2443</v>
      </c>
      <c r="BI1423" s="37"/>
      <c r="BJ1423" s="37"/>
      <c r="BK1423" s="37"/>
      <c r="BL1423" s="37"/>
      <c r="BM1423" s="37"/>
      <c r="BN1423" s="26"/>
      <c r="BO1423" s="26"/>
      <c r="BP1423" s="26"/>
      <c r="BQ1423" s="38"/>
      <c r="BR1423" s="26"/>
      <c r="BS1423" s="26"/>
      <c r="BT1423" s="26"/>
      <c r="BU1423" s="26"/>
      <c r="BV1423" s="39"/>
    </row>
    <row r="1424" spans="1:74" ht="15" hidden="1" customHeight="1">
      <c r="A1424" s="26">
        <v>2020</v>
      </c>
      <c r="B1424" s="26">
        <v>1420</v>
      </c>
      <c r="C1424" s="26" t="s">
        <v>129</v>
      </c>
      <c r="D1424" s="26" t="s">
        <v>2433</v>
      </c>
      <c r="E1424" s="26" t="s">
        <v>2434</v>
      </c>
      <c r="F1424" s="27">
        <v>43984</v>
      </c>
      <c r="G1424" s="107" t="s">
        <v>3162</v>
      </c>
      <c r="H1424" s="26" t="s">
        <v>1402</v>
      </c>
      <c r="I1424" s="26" t="s">
        <v>1402</v>
      </c>
      <c r="J1424" s="28" t="s">
        <v>3163</v>
      </c>
      <c r="K1424" s="26" t="s">
        <v>135</v>
      </c>
      <c r="L1424" s="26" t="s">
        <v>2437</v>
      </c>
      <c r="M1424" s="26" t="s">
        <v>137</v>
      </c>
      <c r="N1424" s="26" t="s">
        <v>138</v>
      </c>
      <c r="O1424" s="26" t="s">
        <v>138</v>
      </c>
      <c r="Q1424" s="30">
        <v>78</v>
      </c>
      <c r="R1424" s="30">
        <v>7830</v>
      </c>
      <c r="S1424" s="31" t="e">
        <f>#N/A</f>
        <v>#N/A</v>
      </c>
      <c r="T1424" s="30">
        <v>1880</v>
      </c>
      <c r="AB1424" s="33" t="e">
        <f>#N/A</f>
        <v>#N/A</v>
      </c>
      <c r="AC1424" s="30">
        <v>2100</v>
      </c>
      <c r="AD1424" s="30" t="e">
        <f>#N/A</f>
        <v>#N/A</v>
      </c>
      <c r="AG1424" s="30" t="e">
        <f>#N/A</f>
        <v>#N/A</v>
      </c>
      <c r="AH1424" s="30" t="e">
        <f>#N/A</f>
        <v>#N/A</v>
      </c>
      <c r="AJ1424" s="30">
        <v>6577</v>
      </c>
      <c r="AK1424" s="26" t="s">
        <v>139</v>
      </c>
      <c r="AL1424" s="26">
        <v>26</v>
      </c>
      <c r="AM1424" s="26" t="s">
        <v>2976</v>
      </c>
      <c r="AU1424" s="26" t="s">
        <v>1526</v>
      </c>
      <c r="AV1424" s="67" t="s">
        <v>3092</v>
      </c>
      <c r="AW1424" s="67" t="s">
        <v>3150</v>
      </c>
      <c r="AX1424" s="110" t="s">
        <v>3093</v>
      </c>
      <c r="BB1424" s="26" t="s">
        <v>2488</v>
      </c>
      <c r="BC1424" s="26" t="s">
        <v>2442</v>
      </c>
      <c r="BD1424" s="37">
        <v>44041</v>
      </c>
      <c r="BE1424" s="30">
        <v>34930</v>
      </c>
      <c r="BF1424" s="30">
        <v>36755</v>
      </c>
      <c r="BG1424" s="37" t="s">
        <v>2443</v>
      </c>
      <c r="BI1424" s="37"/>
      <c r="BJ1424" s="37"/>
      <c r="BK1424" s="37"/>
      <c r="BL1424" s="37"/>
      <c r="BM1424" s="37"/>
      <c r="BN1424" s="26"/>
      <c r="BO1424" s="26"/>
      <c r="BP1424" s="26"/>
      <c r="BQ1424" s="38"/>
      <c r="BR1424" s="26"/>
      <c r="BS1424" s="26"/>
      <c r="BT1424" s="26"/>
      <c r="BU1424" s="26"/>
      <c r="BV1424" s="39"/>
    </row>
    <row r="1425" spans="1:74" ht="15" hidden="1" customHeight="1">
      <c r="A1425" s="26">
        <v>2020</v>
      </c>
      <c r="B1425" s="26">
        <v>1421</v>
      </c>
      <c r="C1425" s="26" t="s">
        <v>129</v>
      </c>
      <c r="D1425" s="26" t="s">
        <v>2433</v>
      </c>
      <c r="E1425" s="26" t="s">
        <v>2434</v>
      </c>
      <c r="F1425" s="27">
        <v>43984</v>
      </c>
      <c r="G1425" s="107" t="s">
        <v>3164</v>
      </c>
      <c r="H1425" s="26" t="s">
        <v>1402</v>
      </c>
      <c r="I1425" s="26" t="s">
        <v>1402</v>
      </c>
      <c r="J1425" s="28" t="s">
        <v>3165</v>
      </c>
      <c r="K1425" s="26" t="s">
        <v>135</v>
      </c>
      <c r="L1425" s="26" t="s">
        <v>2437</v>
      </c>
      <c r="M1425" s="26" t="s">
        <v>137</v>
      </c>
      <c r="N1425" s="26" t="s">
        <v>138</v>
      </c>
      <c r="O1425" s="26" t="s">
        <v>138</v>
      </c>
      <c r="Q1425" s="30">
        <v>66</v>
      </c>
      <c r="R1425" s="30">
        <v>4020</v>
      </c>
      <c r="S1425" s="31" t="e">
        <f>#N/A</f>
        <v>#N/A</v>
      </c>
      <c r="T1425" s="30">
        <v>1035</v>
      </c>
      <c r="AB1425" s="33" t="e">
        <f>#N/A</f>
        <v>#N/A</v>
      </c>
      <c r="AC1425" s="30">
        <v>2100</v>
      </c>
      <c r="AD1425" s="30" t="e">
        <f>#N/A</f>
        <v>#N/A</v>
      </c>
      <c r="AG1425" s="30" t="e">
        <f>#N/A</f>
        <v>#N/A</v>
      </c>
      <c r="AH1425" s="30" t="e">
        <f>#N/A</f>
        <v>#N/A</v>
      </c>
      <c r="AJ1425" s="30">
        <v>3377</v>
      </c>
      <c r="AK1425" s="26" t="s">
        <v>139</v>
      </c>
      <c r="AL1425" s="26">
        <v>26</v>
      </c>
      <c r="AM1425" s="26" t="s">
        <v>2976</v>
      </c>
      <c r="AU1425" s="26" t="s">
        <v>1526</v>
      </c>
      <c r="AV1425" s="67" t="s">
        <v>3092</v>
      </c>
      <c r="AW1425" s="67" t="s">
        <v>3150</v>
      </c>
      <c r="AX1425" s="110" t="s">
        <v>3093</v>
      </c>
      <c r="BB1425" s="26" t="s">
        <v>2488</v>
      </c>
      <c r="BC1425" s="26" t="s">
        <v>2442</v>
      </c>
      <c r="BD1425" s="37">
        <v>44041</v>
      </c>
      <c r="BE1425" s="30">
        <v>34930</v>
      </c>
      <c r="BF1425" s="30">
        <v>36755</v>
      </c>
      <c r="BG1425" s="37" t="s">
        <v>2443</v>
      </c>
      <c r="BI1425" s="37"/>
      <c r="BJ1425" s="37"/>
      <c r="BK1425" s="37"/>
      <c r="BL1425" s="37"/>
      <c r="BM1425" s="37"/>
      <c r="BN1425" s="26"/>
      <c r="BO1425" s="26"/>
      <c r="BP1425" s="26"/>
      <c r="BQ1425" s="38"/>
      <c r="BR1425" s="26"/>
      <c r="BS1425" s="26"/>
      <c r="BT1425" s="26"/>
      <c r="BU1425" s="26"/>
      <c r="BV1425" s="39"/>
    </row>
    <row r="1426" spans="1:74" ht="15" hidden="1" customHeight="1">
      <c r="A1426" s="26">
        <v>2020</v>
      </c>
      <c r="B1426" s="26">
        <v>1422</v>
      </c>
      <c r="C1426" s="26" t="s">
        <v>129</v>
      </c>
      <c r="D1426" s="26" t="s">
        <v>2433</v>
      </c>
      <c r="E1426" s="26" t="s">
        <v>2434</v>
      </c>
      <c r="F1426" s="27">
        <v>43984</v>
      </c>
      <c r="G1426" s="107" t="s">
        <v>3166</v>
      </c>
      <c r="H1426" s="26" t="s">
        <v>1402</v>
      </c>
      <c r="I1426" s="26" t="s">
        <v>1402</v>
      </c>
      <c r="J1426" s="28" t="s">
        <v>3167</v>
      </c>
      <c r="K1426" s="26" t="s">
        <v>135</v>
      </c>
      <c r="L1426" s="26" t="s">
        <v>2437</v>
      </c>
      <c r="M1426" s="26" t="s">
        <v>137</v>
      </c>
      <c r="N1426" s="26" t="s">
        <v>138</v>
      </c>
      <c r="O1426" s="26" t="s">
        <v>138</v>
      </c>
      <c r="Q1426" s="30">
        <v>66</v>
      </c>
      <c r="R1426" s="30">
        <v>4010</v>
      </c>
      <c r="S1426" s="31" t="e">
        <f>#N/A</f>
        <v>#N/A</v>
      </c>
      <c r="T1426" s="30">
        <v>1010</v>
      </c>
      <c r="AB1426" s="33" t="e">
        <f>#N/A</f>
        <v>#N/A</v>
      </c>
      <c r="AC1426" s="30">
        <v>2100</v>
      </c>
      <c r="AD1426" s="30" t="e">
        <f>#N/A</f>
        <v>#N/A</v>
      </c>
      <c r="AG1426" s="30" t="e">
        <f>#N/A</f>
        <v>#N/A</v>
      </c>
      <c r="AH1426" s="30" t="e">
        <f>#N/A</f>
        <v>#N/A</v>
      </c>
      <c r="AJ1426" s="30">
        <v>3368</v>
      </c>
      <c r="AK1426" s="26" t="s">
        <v>139</v>
      </c>
      <c r="AL1426" s="26">
        <v>26</v>
      </c>
      <c r="AM1426" s="26" t="s">
        <v>2976</v>
      </c>
      <c r="AU1426" s="26" t="s">
        <v>1526</v>
      </c>
      <c r="AV1426" s="67" t="s">
        <v>3092</v>
      </c>
      <c r="AW1426" s="67" t="s">
        <v>3150</v>
      </c>
      <c r="AX1426" s="110" t="s">
        <v>3093</v>
      </c>
      <c r="BB1426" s="26" t="s">
        <v>2488</v>
      </c>
      <c r="BC1426" s="26" t="s">
        <v>2442</v>
      </c>
      <c r="BD1426" s="37">
        <v>44041</v>
      </c>
      <c r="BE1426" s="30">
        <v>34930</v>
      </c>
      <c r="BF1426" s="30">
        <v>36755</v>
      </c>
      <c r="BG1426" s="37" t="s">
        <v>2443</v>
      </c>
      <c r="BI1426" s="37"/>
      <c r="BJ1426" s="37"/>
      <c r="BK1426" s="37"/>
      <c r="BL1426" s="37"/>
      <c r="BM1426" s="37"/>
      <c r="BN1426" s="26"/>
      <c r="BO1426" s="26"/>
      <c r="BP1426" s="26"/>
      <c r="BQ1426" s="38"/>
      <c r="BR1426" s="26"/>
      <c r="BS1426" s="26"/>
      <c r="BT1426" s="26"/>
      <c r="BU1426" s="26"/>
      <c r="BV1426" s="39"/>
    </row>
    <row r="1427" spans="1:74" ht="15" hidden="1" customHeight="1">
      <c r="A1427" s="26">
        <v>2020</v>
      </c>
      <c r="B1427" s="26">
        <v>1423</v>
      </c>
      <c r="C1427" s="26" t="s">
        <v>129</v>
      </c>
      <c r="D1427" s="26" t="s">
        <v>2433</v>
      </c>
      <c r="E1427" s="26" t="s">
        <v>2434</v>
      </c>
      <c r="F1427" s="27">
        <v>43984</v>
      </c>
      <c r="G1427" s="107" t="s">
        <v>3168</v>
      </c>
      <c r="H1427" s="26" t="s">
        <v>1402</v>
      </c>
      <c r="I1427" s="26" t="s">
        <v>1402</v>
      </c>
      <c r="J1427" s="28" t="s">
        <v>3169</v>
      </c>
      <c r="K1427" s="26" t="s">
        <v>135</v>
      </c>
      <c r="L1427" s="26" t="s">
        <v>2437</v>
      </c>
      <c r="M1427" s="26" t="s">
        <v>137</v>
      </c>
      <c r="N1427" s="26" t="s">
        <v>138</v>
      </c>
      <c r="O1427" s="26" t="s">
        <v>138</v>
      </c>
      <c r="Q1427" s="30">
        <v>66</v>
      </c>
      <c r="R1427" s="30">
        <v>4010</v>
      </c>
      <c r="S1427" s="31" t="e">
        <f>#N/A</f>
        <v>#N/A</v>
      </c>
      <c r="T1427" s="30">
        <v>1065</v>
      </c>
      <c r="AB1427" s="33" t="e">
        <f>#N/A</f>
        <v>#N/A</v>
      </c>
      <c r="AC1427" s="30">
        <v>2100</v>
      </c>
      <c r="AD1427" s="30" t="e">
        <f>#N/A</f>
        <v>#N/A</v>
      </c>
      <c r="AG1427" s="30" t="e">
        <f>#N/A</f>
        <v>#N/A</v>
      </c>
      <c r="AH1427" s="30" t="e">
        <f>#N/A</f>
        <v>#N/A</v>
      </c>
      <c r="AJ1427" s="30">
        <v>3368</v>
      </c>
      <c r="AK1427" s="26" t="s">
        <v>139</v>
      </c>
      <c r="AL1427" s="26">
        <v>26</v>
      </c>
      <c r="AM1427" s="26" t="s">
        <v>2976</v>
      </c>
      <c r="AU1427" s="26" t="s">
        <v>1526</v>
      </c>
      <c r="AV1427" s="67" t="s">
        <v>3092</v>
      </c>
      <c r="AW1427" s="67" t="s">
        <v>3150</v>
      </c>
      <c r="AX1427" s="110" t="s">
        <v>3093</v>
      </c>
      <c r="BB1427" s="26" t="s">
        <v>2488</v>
      </c>
      <c r="BC1427" s="26" t="s">
        <v>2442</v>
      </c>
      <c r="BD1427" s="37">
        <v>44041</v>
      </c>
      <c r="BE1427" s="30">
        <v>34930</v>
      </c>
      <c r="BF1427" s="30">
        <v>36755</v>
      </c>
      <c r="BG1427" s="37" t="s">
        <v>2443</v>
      </c>
      <c r="BI1427" s="37"/>
      <c r="BJ1427" s="37"/>
      <c r="BK1427" s="37"/>
      <c r="BL1427" s="37"/>
      <c r="BM1427" s="37"/>
      <c r="BN1427" s="26"/>
      <c r="BO1427" s="26"/>
      <c r="BP1427" s="26"/>
      <c r="BQ1427" s="38"/>
      <c r="BR1427" s="26"/>
      <c r="BS1427" s="26"/>
      <c r="BT1427" s="26"/>
      <c r="BU1427" s="26"/>
      <c r="BV1427" s="39"/>
    </row>
    <row r="1428" spans="1:74" ht="15" hidden="1" customHeight="1">
      <c r="A1428" s="26">
        <v>2020</v>
      </c>
      <c r="B1428" s="26">
        <v>1424</v>
      </c>
      <c r="C1428" s="26" t="s">
        <v>129</v>
      </c>
      <c r="D1428" s="26" t="s">
        <v>2433</v>
      </c>
      <c r="E1428" s="26" t="s">
        <v>2434</v>
      </c>
      <c r="F1428" s="27">
        <v>43984</v>
      </c>
      <c r="G1428" s="107" t="s">
        <v>3170</v>
      </c>
      <c r="H1428" s="26" t="s">
        <v>1402</v>
      </c>
      <c r="I1428" s="26" t="s">
        <v>1402</v>
      </c>
      <c r="J1428" s="28" t="s">
        <v>3171</v>
      </c>
      <c r="K1428" s="26" t="s">
        <v>135</v>
      </c>
      <c r="L1428" s="26" t="s">
        <v>2437</v>
      </c>
      <c r="M1428" s="26" t="s">
        <v>137</v>
      </c>
      <c r="N1428" s="26" t="s">
        <v>138</v>
      </c>
      <c r="O1428" s="26" t="s">
        <v>138</v>
      </c>
      <c r="Q1428" s="30">
        <v>76</v>
      </c>
      <c r="R1428" s="30">
        <v>6380</v>
      </c>
      <c r="S1428" s="31" t="e">
        <f>#N/A</f>
        <v>#N/A</v>
      </c>
      <c r="T1428" s="30">
        <v>1570</v>
      </c>
      <c r="AB1428" s="33" t="e">
        <f>#N/A</f>
        <v>#N/A</v>
      </c>
      <c r="AC1428" s="30">
        <v>2100</v>
      </c>
      <c r="AD1428" s="30" t="e">
        <f>#N/A</f>
        <v>#N/A</v>
      </c>
      <c r="AG1428" s="30" t="e">
        <f>#N/A</f>
        <v>#N/A</v>
      </c>
      <c r="AH1428" s="30" t="e">
        <f>#N/A</f>
        <v>#N/A</v>
      </c>
      <c r="AJ1428" s="30">
        <v>5359</v>
      </c>
      <c r="AK1428" s="26" t="s">
        <v>139</v>
      </c>
      <c r="AL1428" s="26">
        <v>26</v>
      </c>
      <c r="AM1428" s="26" t="s">
        <v>2976</v>
      </c>
      <c r="AU1428" s="26" t="s">
        <v>1526</v>
      </c>
      <c r="AV1428" s="67" t="s">
        <v>3092</v>
      </c>
      <c r="AW1428" s="67" t="s">
        <v>3150</v>
      </c>
      <c r="AX1428" s="110" t="s">
        <v>3093</v>
      </c>
      <c r="BB1428" s="26" t="s">
        <v>2488</v>
      </c>
      <c r="BC1428" s="26" t="s">
        <v>2442</v>
      </c>
      <c r="BD1428" s="37">
        <v>44041</v>
      </c>
      <c r="BE1428" s="30">
        <v>34930</v>
      </c>
      <c r="BF1428" s="30">
        <v>36755</v>
      </c>
      <c r="BG1428" s="37" t="s">
        <v>2443</v>
      </c>
      <c r="BI1428" s="37"/>
      <c r="BJ1428" s="37"/>
      <c r="BK1428" s="37"/>
      <c r="BL1428" s="37"/>
      <c r="BM1428" s="37"/>
      <c r="BN1428" s="26"/>
      <c r="BO1428" s="26"/>
      <c r="BP1428" s="26"/>
      <c r="BQ1428" s="38"/>
      <c r="BR1428" s="26"/>
      <c r="BS1428" s="26"/>
      <c r="BT1428" s="26"/>
      <c r="BU1428" s="26"/>
      <c r="BV1428" s="39"/>
    </row>
    <row r="1429" spans="1:74" ht="15" hidden="1" customHeight="1">
      <c r="A1429" s="26">
        <v>2020</v>
      </c>
      <c r="B1429" s="26">
        <v>1425</v>
      </c>
      <c r="C1429" s="26" t="s">
        <v>129</v>
      </c>
      <c r="D1429" s="26" t="s">
        <v>2433</v>
      </c>
      <c r="E1429" s="26" t="s">
        <v>2434</v>
      </c>
      <c r="F1429" s="27">
        <v>43984</v>
      </c>
      <c r="G1429" s="107" t="s">
        <v>3172</v>
      </c>
      <c r="H1429" s="26" t="s">
        <v>1402</v>
      </c>
      <c r="I1429" s="26" t="s">
        <v>1402</v>
      </c>
      <c r="J1429" s="28" t="s">
        <v>3173</v>
      </c>
      <c r="K1429" s="26" t="s">
        <v>135</v>
      </c>
      <c r="L1429" s="26" t="s">
        <v>2437</v>
      </c>
      <c r="M1429" s="26" t="s">
        <v>137</v>
      </c>
      <c r="N1429" s="26" t="s">
        <v>138</v>
      </c>
      <c r="O1429" s="26" t="s">
        <v>138</v>
      </c>
      <c r="Q1429" s="30">
        <v>69</v>
      </c>
      <c r="R1429" s="30">
        <v>4520</v>
      </c>
      <c r="S1429" s="31" t="e">
        <f>#N/A</f>
        <v>#N/A</v>
      </c>
      <c r="T1429" s="30">
        <v>1095</v>
      </c>
      <c r="AB1429" s="33" t="e">
        <f>#N/A</f>
        <v>#N/A</v>
      </c>
      <c r="AC1429" s="30">
        <v>2100</v>
      </c>
      <c r="AD1429" s="30" t="e">
        <f>#N/A</f>
        <v>#N/A</v>
      </c>
      <c r="AG1429" s="30" t="e">
        <f>#N/A</f>
        <v>#N/A</v>
      </c>
      <c r="AH1429" s="30" t="e">
        <f>#N/A</f>
        <v>#N/A</v>
      </c>
      <c r="AJ1429" s="30">
        <v>3797</v>
      </c>
      <c r="AK1429" s="26" t="s">
        <v>139</v>
      </c>
      <c r="AL1429" s="26">
        <v>26</v>
      </c>
      <c r="AM1429" s="26" t="s">
        <v>2976</v>
      </c>
      <c r="AU1429" s="26" t="s">
        <v>1526</v>
      </c>
      <c r="AV1429" s="67" t="s">
        <v>3092</v>
      </c>
      <c r="AW1429" s="67" t="s">
        <v>3150</v>
      </c>
      <c r="AX1429" s="110" t="s">
        <v>3093</v>
      </c>
      <c r="BB1429" s="26" t="s">
        <v>2488</v>
      </c>
      <c r="BC1429" s="26" t="s">
        <v>2442</v>
      </c>
      <c r="BD1429" s="37">
        <v>44041</v>
      </c>
      <c r="BE1429" s="30">
        <v>34930</v>
      </c>
      <c r="BF1429" s="30">
        <v>36755</v>
      </c>
      <c r="BG1429" s="37" t="s">
        <v>2443</v>
      </c>
      <c r="BI1429" s="37"/>
      <c r="BJ1429" s="37"/>
      <c r="BK1429" s="37"/>
      <c r="BL1429" s="37"/>
      <c r="BM1429" s="37"/>
      <c r="BN1429" s="26"/>
      <c r="BO1429" s="26"/>
      <c r="BP1429" s="26"/>
      <c r="BQ1429" s="38"/>
      <c r="BR1429" s="26"/>
      <c r="BS1429" s="26"/>
      <c r="BT1429" s="26"/>
      <c r="BU1429" s="26"/>
      <c r="BV1429" s="39"/>
    </row>
    <row r="1430" spans="1:74" ht="15" hidden="1" customHeight="1">
      <c r="A1430" s="26">
        <v>2020</v>
      </c>
      <c r="B1430" s="26">
        <v>1426</v>
      </c>
      <c r="C1430" s="26" t="s">
        <v>129</v>
      </c>
      <c r="D1430" s="26" t="s">
        <v>2433</v>
      </c>
      <c r="E1430" s="26" t="s">
        <v>2434</v>
      </c>
      <c r="F1430" s="27">
        <v>43984</v>
      </c>
      <c r="G1430" s="107" t="s">
        <v>3174</v>
      </c>
      <c r="H1430" s="26" t="s">
        <v>1402</v>
      </c>
      <c r="I1430" s="26" t="s">
        <v>1402</v>
      </c>
      <c r="J1430" s="28" t="s">
        <v>1084</v>
      </c>
      <c r="K1430" s="26" t="s">
        <v>135</v>
      </c>
      <c r="L1430" s="26" t="s">
        <v>2437</v>
      </c>
      <c r="M1430" s="26" t="s">
        <v>137</v>
      </c>
      <c r="N1430" s="26" t="s">
        <v>138</v>
      </c>
      <c r="O1430" s="26" t="s">
        <v>138</v>
      </c>
      <c r="Q1430" s="30">
        <v>70</v>
      </c>
      <c r="R1430" s="30">
        <v>5300</v>
      </c>
      <c r="S1430" s="31" t="e">
        <f>#N/A</f>
        <v>#N/A</v>
      </c>
      <c r="T1430" s="30">
        <v>1315</v>
      </c>
      <c r="AB1430" s="33" t="e">
        <f>#N/A</f>
        <v>#N/A</v>
      </c>
      <c r="AC1430" s="30">
        <v>2100</v>
      </c>
      <c r="AD1430" s="30" t="e">
        <f>#N/A</f>
        <v>#N/A</v>
      </c>
      <c r="AG1430" s="30" t="e">
        <f>#N/A</f>
        <v>#N/A</v>
      </c>
      <c r="AH1430" s="30" t="e">
        <f>#N/A</f>
        <v>#N/A</v>
      </c>
      <c r="AJ1430" s="30">
        <v>4452</v>
      </c>
      <c r="AK1430" s="26" t="s">
        <v>139</v>
      </c>
      <c r="AL1430" s="26">
        <v>26</v>
      </c>
      <c r="AM1430" s="26" t="s">
        <v>2976</v>
      </c>
      <c r="AU1430" s="26" t="s">
        <v>1526</v>
      </c>
      <c r="AV1430" s="67" t="s">
        <v>3092</v>
      </c>
      <c r="AW1430" s="67" t="s">
        <v>3150</v>
      </c>
      <c r="AX1430" s="110" t="s">
        <v>3093</v>
      </c>
      <c r="BB1430" s="26" t="s">
        <v>2488</v>
      </c>
      <c r="BC1430" s="26" t="s">
        <v>2442</v>
      </c>
      <c r="BD1430" s="37">
        <v>44041</v>
      </c>
      <c r="BE1430" s="30">
        <v>34930</v>
      </c>
      <c r="BF1430" s="30">
        <v>36755</v>
      </c>
      <c r="BG1430" s="37" t="s">
        <v>2443</v>
      </c>
      <c r="BI1430" s="37"/>
      <c r="BJ1430" s="37"/>
      <c r="BK1430" s="37"/>
      <c r="BL1430" s="37"/>
      <c r="BM1430" s="37"/>
      <c r="BN1430" s="26"/>
      <c r="BO1430" s="26"/>
      <c r="BP1430" s="26"/>
      <c r="BQ1430" s="38"/>
      <c r="BR1430" s="26"/>
      <c r="BS1430" s="26"/>
      <c r="BT1430" s="26"/>
      <c r="BU1430" s="26"/>
      <c r="BV1430" s="39"/>
    </row>
    <row r="1431" spans="1:74" ht="15" hidden="1" customHeight="1">
      <c r="A1431" s="26">
        <v>2020</v>
      </c>
      <c r="B1431" s="26">
        <v>1427</v>
      </c>
      <c r="C1431" s="26" t="s">
        <v>129</v>
      </c>
      <c r="D1431" s="26" t="s">
        <v>2433</v>
      </c>
      <c r="E1431" s="26" t="s">
        <v>2434</v>
      </c>
      <c r="F1431" s="27">
        <v>43984</v>
      </c>
      <c r="G1431" s="107" t="s">
        <v>3175</v>
      </c>
      <c r="H1431" s="26" t="s">
        <v>1402</v>
      </c>
      <c r="I1431" s="26" t="s">
        <v>1402</v>
      </c>
      <c r="J1431" s="28" t="s">
        <v>3176</v>
      </c>
      <c r="K1431" s="26" t="s">
        <v>135</v>
      </c>
      <c r="L1431" s="26" t="s">
        <v>2437</v>
      </c>
      <c r="M1431" s="26" t="s">
        <v>137</v>
      </c>
      <c r="N1431" s="26" t="s">
        <v>138</v>
      </c>
      <c r="O1431" s="26" t="s">
        <v>138</v>
      </c>
      <c r="Q1431" s="30">
        <v>69</v>
      </c>
      <c r="R1431" s="30">
        <v>4700</v>
      </c>
      <c r="S1431" s="31" t="e">
        <f>#N/A</f>
        <v>#N/A</v>
      </c>
      <c r="T1431" s="30">
        <v>1252</v>
      </c>
      <c r="AB1431" s="33" t="e">
        <f>#N/A</f>
        <v>#N/A</v>
      </c>
      <c r="AC1431" s="30">
        <v>2100</v>
      </c>
      <c r="AD1431" s="30" t="e">
        <f>#N/A</f>
        <v>#N/A</v>
      </c>
      <c r="AG1431" s="30" t="e">
        <f>#N/A</f>
        <v>#N/A</v>
      </c>
      <c r="AH1431" s="30" t="e">
        <f>#N/A</f>
        <v>#N/A</v>
      </c>
      <c r="AJ1431" s="30">
        <v>3948</v>
      </c>
      <c r="AK1431" s="26" t="s">
        <v>139</v>
      </c>
      <c r="AL1431" s="26">
        <v>26</v>
      </c>
      <c r="AM1431" s="26" t="s">
        <v>2976</v>
      </c>
      <c r="AU1431" s="26" t="s">
        <v>1526</v>
      </c>
      <c r="AV1431" s="67" t="s">
        <v>3092</v>
      </c>
      <c r="AW1431" s="67" t="s">
        <v>3150</v>
      </c>
      <c r="AX1431" s="110" t="s">
        <v>3093</v>
      </c>
      <c r="BB1431" s="26" t="s">
        <v>2488</v>
      </c>
      <c r="BC1431" s="26" t="s">
        <v>2442</v>
      </c>
      <c r="BD1431" s="37">
        <v>44041</v>
      </c>
      <c r="BE1431" s="30">
        <v>34930</v>
      </c>
      <c r="BF1431" s="30">
        <v>36755</v>
      </c>
      <c r="BG1431" s="37" t="s">
        <v>2443</v>
      </c>
      <c r="BI1431" s="37"/>
      <c r="BJ1431" s="37"/>
      <c r="BK1431" s="37"/>
      <c r="BL1431" s="37"/>
      <c r="BM1431" s="37"/>
      <c r="BN1431" s="26"/>
      <c r="BO1431" s="26"/>
      <c r="BP1431" s="26"/>
      <c r="BQ1431" s="38"/>
      <c r="BR1431" s="26"/>
      <c r="BS1431" s="26"/>
      <c r="BT1431" s="26"/>
      <c r="BU1431" s="26"/>
      <c r="BV1431" s="39"/>
    </row>
    <row r="1432" spans="1:74" ht="15" hidden="1" customHeight="1">
      <c r="A1432" s="26">
        <v>2020</v>
      </c>
      <c r="B1432" s="26">
        <v>1428</v>
      </c>
      <c r="C1432" s="26" t="s">
        <v>129</v>
      </c>
      <c r="D1432" s="26" t="s">
        <v>2433</v>
      </c>
      <c r="E1432" s="26" t="s">
        <v>2434</v>
      </c>
      <c r="F1432" s="27">
        <v>43984</v>
      </c>
      <c r="G1432" s="107" t="s">
        <v>3177</v>
      </c>
      <c r="H1432" s="26" t="s">
        <v>1402</v>
      </c>
      <c r="I1432" s="26" t="s">
        <v>1402</v>
      </c>
      <c r="J1432" s="28" t="s">
        <v>3178</v>
      </c>
      <c r="K1432" s="26" t="s">
        <v>135</v>
      </c>
      <c r="L1432" s="26" t="s">
        <v>2437</v>
      </c>
      <c r="M1432" s="26" t="s">
        <v>137</v>
      </c>
      <c r="N1432" s="26" t="s">
        <v>138</v>
      </c>
      <c r="O1432" s="26" t="s">
        <v>138</v>
      </c>
      <c r="Q1432" s="30">
        <v>69</v>
      </c>
      <c r="R1432" s="30">
        <v>4620</v>
      </c>
      <c r="S1432" s="31" t="e">
        <f>#N/A</f>
        <v>#N/A</v>
      </c>
      <c r="T1432" s="30">
        <v>1245</v>
      </c>
      <c r="AB1432" s="33" t="e">
        <f>#N/A</f>
        <v>#N/A</v>
      </c>
      <c r="AC1432" s="30">
        <v>2100</v>
      </c>
      <c r="AD1432" s="30" t="e">
        <f>#N/A</f>
        <v>#N/A</v>
      </c>
      <c r="AG1432" s="30" t="e">
        <f>#N/A</f>
        <v>#N/A</v>
      </c>
      <c r="AH1432" s="30" t="e">
        <f>#N/A</f>
        <v>#N/A</v>
      </c>
      <c r="AJ1432" s="30">
        <v>3881</v>
      </c>
      <c r="AK1432" s="26" t="s">
        <v>139</v>
      </c>
      <c r="AL1432" s="26">
        <v>26</v>
      </c>
      <c r="AM1432" s="26" t="s">
        <v>2976</v>
      </c>
      <c r="AU1432" s="26" t="s">
        <v>1526</v>
      </c>
      <c r="AV1432" s="67" t="s">
        <v>3092</v>
      </c>
      <c r="AW1432" s="67" t="s">
        <v>3150</v>
      </c>
      <c r="AX1432" s="110" t="s">
        <v>3093</v>
      </c>
      <c r="BB1432" s="26" t="s">
        <v>2488</v>
      </c>
      <c r="BC1432" s="26" t="s">
        <v>2442</v>
      </c>
      <c r="BD1432" s="37">
        <v>44041</v>
      </c>
      <c r="BE1432" s="30">
        <v>34930</v>
      </c>
      <c r="BF1432" s="30">
        <v>36755</v>
      </c>
      <c r="BG1432" s="37" t="s">
        <v>2443</v>
      </c>
      <c r="BI1432" s="37"/>
      <c r="BJ1432" s="37"/>
      <c r="BK1432" s="37"/>
      <c r="BL1432" s="37"/>
      <c r="BM1432" s="37"/>
      <c r="BN1432" s="26"/>
      <c r="BO1432" s="26"/>
      <c r="BP1432" s="26"/>
      <c r="BQ1432" s="38"/>
      <c r="BR1432" s="26"/>
      <c r="BS1432" s="26"/>
      <c r="BT1432" s="26"/>
      <c r="BU1432" s="26"/>
      <c r="BV1432" s="39"/>
    </row>
    <row r="1433" spans="1:74" ht="15" hidden="1" customHeight="1">
      <c r="A1433" s="26">
        <v>2020</v>
      </c>
      <c r="B1433" s="26">
        <v>1429</v>
      </c>
      <c r="C1433" s="26" t="s">
        <v>129</v>
      </c>
      <c r="D1433" s="26" t="s">
        <v>2433</v>
      </c>
      <c r="E1433" s="26" t="s">
        <v>2434</v>
      </c>
      <c r="F1433" s="27">
        <v>43984</v>
      </c>
      <c r="G1433" s="107" t="s">
        <v>3179</v>
      </c>
      <c r="H1433" s="26" t="s">
        <v>1402</v>
      </c>
      <c r="I1433" s="26" t="s">
        <v>1402</v>
      </c>
      <c r="J1433" s="28" t="s">
        <v>3180</v>
      </c>
      <c r="K1433" s="26" t="s">
        <v>135</v>
      </c>
      <c r="L1433" s="26" t="s">
        <v>2437</v>
      </c>
      <c r="M1433" s="26" t="s">
        <v>137</v>
      </c>
      <c r="N1433" s="26" t="s">
        <v>138</v>
      </c>
      <c r="O1433" s="26" t="s">
        <v>138</v>
      </c>
      <c r="Q1433" s="30">
        <v>69</v>
      </c>
      <c r="R1433" s="30">
        <v>4150</v>
      </c>
      <c r="S1433" s="31" t="e">
        <f>#N/A</f>
        <v>#N/A</v>
      </c>
      <c r="T1433" s="30">
        <v>1115</v>
      </c>
      <c r="AB1433" s="33" t="e">
        <f>#N/A</f>
        <v>#N/A</v>
      </c>
      <c r="AC1433" s="30">
        <v>2100</v>
      </c>
      <c r="AD1433" s="30" t="e">
        <f>#N/A</f>
        <v>#N/A</v>
      </c>
      <c r="AG1433" s="30" t="e">
        <f>#N/A</f>
        <v>#N/A</v>
      </c>
      <c r="AH1433" s="30" t="e">
        <f>#N/A</f>
        <v>#N/A</v>
      </c>
      <c r="AJ1433" s="30">
        <v>3486</v>
      </c>
      <c r="AK1433" s="26" t="s">
        <v>139</v>
      </c>
      <c r="AL1433" s="26">
        <v>26</v>
      </c>
      <c r="AM1433" s="26" t="s">
        <v>2976</v>
      </c>
      <c r="AU1433" s="26" t="s">
        <v>1526</v>
      </c>
      <c r="AV1433" s="67" t="s">
        <v>3092</v>
      </c>
      <c r="AW1433" s="67" t="s">
        <v>3150</v>
      </c>
      <c r="AX1433" s="110" t="s">
        <v>3093</v>
      </c>
      <c r="BB1433" s="26" t="s">
        <v>2488</v>
      </c>
      <c r="BC1433" s="26" t="s">
        <v>2442</v>
      </c>
      <c r="BD1433" s="37">
        <v>44041</v>
      </c>
      <c r="BE1433" s="30">
        <v>34930</v>
      </c>
      <c r="BF1433" s="30">
        <v>36755</v>
      </c>
      <c r="BG1433" s="37" t="s">
        <v>2443</v>
      </c>
      <c r="BI1433" s="37"/>
      <c r="BJ1433" s="37"/>
      <c r="BK1433" s="37"/>
      <c r="BL1433" s="37"/>
      <c r="BM1433" s="37"/>
      <c r="BN1433" s="26"/>
      <c r="BO1433" s="26"/>
      <c r="BP1433" s="26"/>
      <c r="BQ1433" s="38"/>
      <c r="BR1433" s="26"/>
      <c r="BS1433" s="26"/>
      <c r="BT1433" s="26"/>
      <c r="BU1433" s="26"/>
      <c r="BV1433" s="39"/>
    </row>
    <row r="1434" spans="1:74" ht="15" hidden="1" customHeight="1">
      <c r="A1434" s="26">
        <v>2020</v>
      </c>
      <c r="B1434" s="26">
        <v>1430</v>
      </c>
      <c r="C1434" s="26" t="s">
        <v>129</v>
      </c>
      <c r="D1434" s="26" t="s">
        <v>2433</v>
      </c>
      <c r="E1434" s="26" t="s">
        <v>2434</v>
      </c>
      <c r="F1434" s="27">
        <v>43984</v>
      </c>
      <c r="G1434" s="107" t="s">
        <v>3181</v>
      </c>
      <c r="H1434" s="26" t="s">
        <v>1402</v>
      </c>
      <c r="I1434" s="26" t="s">
        <v>1402</v>
      </c>
      <c r="J1434" s="28" t="s">
        <v>3182</v>
      </c>
      <c r="K1434" s="26" t="s">
        <v>135</v>
      </c>
      <c r="L1434" s="26" t="s">
        <v>2437</v>
      </c>
      <c r="M1434" s="26" t="s">
        <v>137</v>
      </c>
      <c r="N1434" s="26" t="s">
        <v>138</v>
      </c>
      <c r="O1434" s="26" t="s">
        <v>138</v>
      </c>
      <c r="Q1434" s="30">
        <v>64</v>
      </c>
      <c r="R1434" s="30">
        <v>3730</v>
      </c>
      <c r="S1434" s="31" t="e">
        <f>#N/A</f>
        <v>#N/A</v>
      </c>
      <c r="T1434" s="30">
        <v>970</v>
      </c>
      <c r="AB1434" s="33" t="e">
        <f>#N/A</f>
        <v>#N/A</v>
      </c>
      <c r="AC1434" s="30">
        <v>2100</v>
      </c>
      <c r="AD1434" s="30" t="e">
        <f>#N/A</f>
        <v>#N/A</v>
      </c>
      <c r="AG1434" s="30" t="e">
        <f>#N/A</f>
        <v>#N/A</v>
      </c>
      <c r="AH1434" s="30" t="e">
        <f>#N/A</f>
        <v>#N/A</v>
      </c>
      <c r="AJ1434" s="30">
        <v>3133</v>
      </c>
      <c r="AK1434" s="26" t="s">
        <v>139</v>
      </c>
      <c r="AL1434" s="26">
        <v>26</v>
      </c>
      <c r="AM1434" s="26" t="s">
        <v>2976</v>
      </c>
      <c r="AU1434" s="26" t="s">
        <v>1526</v>
      </c>
      <c r="AV1434" s="67" t="s">
        <v>3092</v>
      </c>
      <c r="AW1434" s="67" t="s">
        <v>3150</v>
      </c>
      <c r="AX1434" s="110" t="s">
        <v>3093</v>
      </c>
      <c r="BB1434" s="26" t="s">
        <v>2488</v>
      </c>
      <c r="BC1434" s="26" t="s">
        <v>2442</v>
      </c>
      <c r="BD1434" s="37">
        <v>44041</v>
      </c>
      <c r="BE1434" s="30">
        <v>34930</v>
      </c>
      <c r="BF1434" s="30">
        <v>36755</v>
      </c>
      <c r="BG1434" s="37" t="s">
        <v>2443</v>
      </c>
      <c r="BI1434" s="37"/>
      <c r="BJ1434" s="37"/>
      <c r="BK1434" s="37"/>
      <c r="BL1434" s="37"/>
      <c r="BM1434" s="37"/>
      <c r="BN1434" s="26"/>
      <c r="BO1434" s="26"/>
      <c r="BP1434" s="26"/>
      <c r="BQ1434" s="38"/>
      <c r="BR1434" s="26"/>
      <c r="BS1434" s="26"/>
      <c r="BT1434" s="26"/>
      <c r="BU1434" s="26"/>
      <c r="BV1434" s="39"/>
    </row>
    <row r="1435" spans="1:74" ht="15" hidden="1" customHeight="1">
      <c r="A1435" s="26">
        <v>2020</v>
      </c>
      <c r="B1435" s="26">
        <v>1431</v>
      </c>
      <c r="C1435" s="26" t="s">
        <v>129</v>
      </c>
      <c r="D1435" s="26" t="s">
        <v>2433</v>
      </c>
      <c r="E1435" s="26" t="s">
        <v>2434</v>
      </c>
      <c r="F1435" s="27">
        <v>43984</v>
      </c>
      <c r="G1435" s="107" t="s">
        <v>3183</v>
      </c>
      <c r="H1435" s="26" t="s">
        <v>1402</v>
      </c>
      <c r="I1435" s="26" t="s">
        <v>1402</v>
      </c>
      <c r="J1435" s="28" t="s">
        <v>1084</v>
      </c>
      <c r="K1435" s="26" t="s">
        <v>135</v>
      </c>
      <c r="L1435" s="26" t="s">
        <v>2437</v>
      </c>
      <c r="M1435" s="26" t="s">
        <v>137</v>
      </c>
      <c r="N1435" s="26" t="s">
        <v>138</v>
      </c>
      <c r="O1435" s="26" t="s">
        <v>138</v>
      </c>
      <c r="Q1435" s="30">
        <v>69</v>
      </c>
      <c r="R1435" s="30">
        <v>4550</v>
      </c>
      <c r="S1435" s="31" t="e">
        <f>#N/A</f>
        <v>#N/A</v>
      </c>
      <c r="T1435" s="30">
        <v>1185</v>
      </c>
      <c r="AB1435" s="33" t="e">
        <f>#N/A</f>
        <v>#N/A</v>
      </c>
      <c r="AC1435" s="30">
        <v>2100</v>
      </c>
      <c r="AD1435" s="30" t="e">
        <f>#N/A</f>
        <v>#N/A</v>
      </c>
      <c r="AG1435" s="30" t="e">
        <f>#N/A</f>
        <v>#N/A</v>
      </c>
      <c r="AH1435" s="30" t="e">
        <f>#N/A</f>
        <v>#N/A</v>
      </c>
      <c r="AJ1435" s="30">
        <v>3822</v>
      </c>
      <c r="AK1435" s="26" t="s">
        <v>139</v>
      </c>
      <c r="AL1435" s="26">
        <v>26</v>
      </c>
      <c r="AM1435" s="26" t="s">
        <v>2976</v>
      </c>
      <c r="AU1435" s="26" t="s">
        <v>1526</v>
      </c>
      <c r="AV1435" s="67" t="s">
        <v>3092</v>
      </c>
      <c r="AW1435" s="67" t="s">
        <v>3150</v>
      </c>
      <c r="AX1435" s="110" t="s">
        <v>3093</v>
      </c>
      <c r="BB1435" s="26" t="s">
        <v>2488</v>
      </c>
      <c r="BC1435" s="26" t="s">
        <v>2442</v>
      </c>
      <c r="BD1435" s="37">
        <v>44041</v>
      </c>
      <c r="BE1435" s="30">
        <v>34930</v>
      </c>
      <c r="BF1435" s="30">
        <v>36755</v>
      </c>
      <c r="BG1435" s="37" t="s">
        <v>2443</v>
      </c>
      <c r="BI1435" s="37"/>
      <c r="BJ1435" s="37"/>
      <c r="BK1435" s="37"/>
      <c r="BL1435" s="37"/>
      <c r="BM1435" s="37"/>
      <c r="BN1435" s="26"/>
      <c r="BO1435" s="26"/>
      <c r="BP1435" s="26"/>
      <c r="BQ1435" s="38"/>
      <c r="BR1435" s="26"/>
      <c r="BS1435" s="26"/>
      <c r="BT1435" s="26"/>
      <c r="BU1435" s="26"/>
      <c r="BV1435" s="39"/>
    </row>
    <row r="1436" spans="1:74" ht="15" hidden="1" customHeight="1">
      <c r="A1436" s="26">
        <v>2020</v>
      </c>
      <c r="B1436" s="26">
        <v>1432</v>
      </c>
      <c r="C1436" s="26" t="s">
        <v>129</v>
      </c>
      <c r="D1436" s="26" t="s">
        <v>2433</v>
      </c>
      <c r="E1436" s="26" t="s">
        <v>2434</v>
      </c>
      <c r="F1436" s="27">
        <v>43984</v>
      </c>
      <c r="G1436" s="107" t="s">
        <v>3184</v>
      </c>
      <c r="H1436" s="26" t="s">
        <v>1402</v>
      </c>
      <c r="I1436" s="26" t="s">
        <v>1402</v>
      </c>
      <c r="J1436" s="28" t="s">
        <v>3185</v>
      </c>
      <c r="K1436" s="26" t="s">
        <v>135</v>
      </c>
      <c r="L1436" s="26" t="s">
        <v>2437</v>
      </c>
      <c r="M1436" s="26" t="s">
        <v>137</v>
      </c>
      <c r="N1436" s="26" t="s">
        <v>138</v>
      </c>
      <c r="O1436" s="26" t="s">
        <v>138</v>
      </c>
      <c r="Q1436" s="30">
        <v>68</v>
      </c>
      <c r="R1436" s="30">
        <v>4320</v>
      </c>
      <c r="S1436" s="31" t="e">
        <f>#N/A</f>
        <v>#N/A</v>
      </c>
      <c r="T1436" s="30">
        <v>1120</v>
      </c>
      <c r="AB1436" s="33" t="e">
        <f>#N/A</f>
        <v>#N/A</v>
      </c>
      <c r="AC1436" s="30">
        <v>2100</v>
      </c>
      <c r="AD1436" s="30" t="e">
        <f>#N/A</f>
        <v>#N/A</v>
      </c>
      <c r="AG1436" s="30" t="e">
        <f>#N/A</f>
        <v>#N/A</v>
      </c>
      <c r="AH1436" s="30" t="e">
        <f>#N/A</f>
        <v>#N/A</v>
      </c>
      <c r="AJ1436" s="30">
        <v>3629</v>
      </c>
      <c r="AK1436" s="26" t="s">
        <v>139</v>
      </c>
      <c r="AL1436" s="26">
        <v>26</v>
      </c>
      <c r="AM1436" s="26" t="s">
        <v>2976</v>
      </c>
      <c r="AU1436" s="26" t="s">
        <v>1526</v>
      </c>
      <c r="AV1436" s="67" t="s">
        <v>3092</v>
      </c>
      <c r="AW1436" s="67" t="s">
        <v>3150</v>
      </c>
      <c r="AX1436" s="110" t="s">
        <v>3093</v>
      </c>
      <c r="BB1436" s="26" t="s">
        <v>2488</v>
      </c>
      <c r="BC1436" s="26" t="s">
        <v>2442</v>
      </c>
      <c r="BD1436" s="37">
        <v>44041</v>
      </c>
      <c r="BE1436" s="30">
        <v>34930</v>
      </c>
      <c r="BF1436" s="30">
        <v>36755</v>
      </c>
      <c r="BG1436" s="37" t="s">
        <v>2443</v>
      </c>
      <c r="BI1436" s="37"/>
      <c r="BJ1436" s="37"/>
      <c r="BK1436" s="37"/>
      <c r="BL1436" s="37"/>
      <c r="BM1436" s="37"/>
      <c r="BN1436" s="26"/>
      <c r="BO1436" s="26"/>
      <c r="BP1436" s="26"/>
      <c r="BQ1436" s="38"/>
      <c r="BR1436" s="26"/>
      <c r="BS1436" s="26"/>
      <c r="BT1436" s="26"/>
      <c r="BU1436" s="26"/>
      <c r="BV1436" s="39"/>
    </row>
    <row r="1437" spans="1:74" ht="15" hidden="1" customHeight="1">
      <c r="A1437" s="26">
        <v>2020</v>
      </c>
      <c r="B1437" s="26">
        <v>1433</v>
      </c>
      <c r="C1437" s="26" t="s">
        <v>129</v>
      </c>
      <c r="D1437" s="26" t="s">
        <v>2433</v>
      </c>
      <c r="E1437" s="26" t="s">
        <v>2434</v>
      </c>
      <c r="F1437" s="27">
        <v>43984</v>
      </c>
      <c r="G1437" s="107" t="s">
        <v>3186</v>
      </c>
      <c r="H1437" s="26" t="s">
        <v>1402</v>
      </c>
      <c r="I1437" s="26" t="s">
        <v>1402</v>
      </c>
      <c r="J1437" s="28" t="s">
        <v>1084</v>
      </c>
      <c r="K1437" s="26" t="s">
        <v>135</v>
      </c>
      <c r="L1437" s="26" t="s">
        <v>2437</v>
      </c>
      <c r="M1437" s="26" t="s">
        <v>137</v>
      </c>
      <c r="N1437" s="26" t="s">
        <v>138</v>
      </c>
      <c r="O1437" s="26" t="s">
        <v>138</v>
      </c>
      <c r="Q1437" s="30">
        <v>74</v>
      </c>
      <c r="R1437" s="30">
        <v>6380</v>
      </c>
      <c r="S1437" s="31" t="e">
        <f>#N/A</f>
        <v>#N/A</v>
      </c>
      <c r="T1437" s="30">
        <v>1710</v>
      </c>
      <c r="AB1437" s="33" t="e">
        <f>#N/A</f>
        <v>#N/A</v>
      </c>
      <c r="AC1437" s="30">
        <v>2100</v>
      </c>
      <c r="AD1437" s="30" t="e">
        <f>#N/A</f>
        <v>#N/A</v>
      </c>
      <c r="AG1437" s="30" t="e">
        <f>#N/A</f>
        <v>#N/A</v>
      </c>
      <c r="AH1437" s="30" t="e">
        <f>#N/A</f>
        <v>#N/A</v>
      </c>
      <c r="AJ1437" s="30">
        <v>5359</v>
      </c>
      <c r="AK1437" s="26" t="s">
        <v>139</v>
      </c>
      <c r="AL1437" s="26">
        <v>26</v>
      </c>
      <c r="AM1437" s="26" t="s">
        <v>2976</v>
      </c>
      <c r="AU1437" s="26" t="s">
        <v>1526</v>
      </c>
      <c r="AV1437" s="67" t="s">
        <v>3092</v>
      </c>
      <c r="AW1437" s="67" t="s">
        <v>3150</v>
      </c>
      <c r="AX1437" s="110" t="s">
        <v>3093</v>
      </c>
      <c r="BB1437" s="26" t="s">
        <v>2488</v>
      </c>
      <c r="BC1437" s="26" t="s">
        <v>2442</v>
      </c>
      <c r="BD1437" s="37">
        <v>44041</v>
      </c>
      <c r="BE1437" s="30">
        <v>34930</v>
      </c>
      <c r="BF1437" s="30">
        <v>36755</v>
      </c>
      <c r="BG1437" s="37" t="s">
        <v>2443</v>
      </c>
      <c r="BI1437" s="37"/>
      <c r="BJ1437" s="37"/>
      <c r="BK1437" s="37"/>
      <c r="BL1437" s="37"/>
      <c r="BM1437" s="37"/>
      <c r="BN1437" s="26"/>
      <c r="BO1437" s="26"/>
      <c r="BP1437" s="26"/>
      <c r="BQ1437" s="38"/>
      <c r="BR1437" s="26"/>
      <c r="BS1437" s="26"/>
      <c r="BT1437" s="26"/>
      <c r="BU1437" s="26"/>
      <c r="BV1437" s="39"/>
    </row>
    <row r="1438" spans="1:74" ht="15" hidden="1" customHeight="1">
      <c r="A1438" s="26">
        <v>2020</v>
      </c>
      <c r="B1438" s="26">
        <v>1434</v>
      </c>
      <c r="C1438" s="26" t="s">
        <v>129</v>
      </c>
      <c r="D1438" s="26" t="s">
        <v>2433</v>
      </c>
      <c r="E1438" s="26" t="s">
        <v>2434</v>
      </c>
      <c r="F1438" s="27">
        <v>43984</v>
      </c>
      <c r="G1438" s="107" t="s">
        <v>3187</v>
      </c>
      <c r="H1438" s="26" t="s">
        <v>1402</v>
      </c>
      <c r="I1438" s="26" t="s">
        <v>1402</v>
      </c>
      <c r="J1438" s="28" t="s">
        <v>3188</v>
      </c>
      <c r="K1438" s="26" t="s">
        <v>135</v>
      </c>
      <c r="L1438" s="26" t="s">
        <v>2437</v>
      </c>
      <c r="M1438" s="26" t="s">
        <v>137</v>
      </c>
      <c r="N1438" s="26" t="s">
        <v>138</v>
      </c>
      <c r="O1438" s="26" t="s">
        <v>138</v>
      </c>
      <c r="Q1438" s="30">
        <v>67</v>
      </c>
      <c r="R1438" s="30">
        <v>4520</v>
      </c>
      <c r="S1438" s="31" t="e">
        <f>#N/A</f>
        <v>#N/A</v>
      </c>
      <c r="T1438" s="30">
        <v>1130</v>
      </c>
      <c r="AB1438" s="33" t="e">
        <f>#N/A</f>
        <v>#N/A</v>
      </c>
      <c r="AC1438" s="30">
        <v>2100</v>
      </c>
      <c r="AD1438" s="30" t="e">
        <f>#N/A</f>
        <v>#N/A</v>
      </c>
      <c r="AG1438" s="30" t="e">
        <f>#N/A</f>
        <v>#N/A</v>
      </c>
      <c r="AH1438" s="30" t="e">
        <f>#N/A</f>
        <v>#N/A</v>
      </c>
      <c r="AJ1438" s="30">
        <v>3797</v>
      </c>
      <c r="AK1438" s="26" t="s">
        <v>139</v>
      </c>
      <c r="AL1438" s="26">
        <v>26</v>
      </c>
      <c r="AM1438" s="26" t="s">
        <v>2976</v>
      </c>
      <c r="AU1438" s="26" t="s">
        <v>1526</v>
      </c>
      <c r="AV1438" s="67" t="s">
        <v>3092</v>
      </c>
      <c r="AW1438" s="67" t="s">
        <v>3150</v>
      </c>
      <c r="AX1438" s="110" t="s">
        <v>3093</v>
      </c>
      <c r="BB1438" s="26" t="s">
        <v>2488</v>
      </c>
      <c r="BC1438" s="26" t="s">
        <v>2442</v>
      </c>
      <c r="BD1438" s="37">
        <v>44041</v>
      </c>
      <c r="BE1438" s="30">
        <v>34930</v>
      </c>
      <c r="BF1438" s="30">
        <v>36755</v>
      </c>
      <c r="BG1438" s="37" t="s">
        <v>2443</v>
      </c>
      <c r="BI1438" s="37"/>
      <c r="BJ1438" s="37"/>
      <c r="BK1438" s="37"/>
      <c r="BL1438" s="37"/>
      <c r="BM1438" s="37"/>
      <c r="BN1438" s="26"/>
      <c r="BO1438" s="26"/>
      <c r="BP1438" s="26"/>
      <c r="BQ1438" s="38"/>
      <c r="BR1438" s="26"/>
      <c r="BS1438" s="26"/>
      <c r="BT1438" s="26"/>
      <c r="BU1438" s="26"/>
      <c r="BV1438" s="39"/>
    </row>
    <row r="1439" spans="1:74" ht="15" hidden="1" customHeight="1">
      <c r="A1439" s="26">
        <v>2020</v>
      </c>
      <c r="B1439" s="26">
        <v>1435</v>
      </c>
      <c r="C1439" s="26" t="s">
        <v>129</v>
      </c>
      <c r="D1439" s="26" t="s">
        <v>2433</v>
      </c>
      <c r="E1439" s="26" t="s">
        <v>2434</v>
      </c>
      <c r="F1439" s="27">
        <v>43984</v>
      </c>
      <c r="G1439" s="107" t="s">
        <v>3189</v>
      </c>
      <c r="H1439" s="26" t="s">
        <v>1402</v>
      </c>
      <c r="I1439" s="26" t="s">
        <v>1402</v>
      </c>
      <c r="J1439" s="28" t="s">
        <v>3190</v>
      </c>
      <c r="K1439" s="26" t="s">
        <v>135</v>
      </c>
      <c r="L1439" s="26" t="s">
        <v>2437</v>
      </c>
      <c r="M1439" s="26" t="s">
        <v>137</v>
      </c>
      <c r="N1439" s="26" t="s">
        <v>138</v>
      </c>
      <c r="O1439" s="26" t="s">
        <v>138</v>
      </c>
      <c r="Q1439" s="30">
        <v>73</v>
      </c>
      <c r="R1439" s="30">
        <v>5970</v>
      </c>
      <c r="S1439" s="31" t="e">
        <f>#N/A</f>
        <v>#N/A</v>
      </c>
      <c r="T1439" s="30">
        <v>1455</v>
      </c>
      <c r="AB1439" s="33" t="e">
        <f>#N/A</f>
        <v>#N/A</v>
      </c>
      <c r="AC1439" s="30">
        <v>2100</v>
      </c>
      <c r="AD1439" s="30" t="e">
        <f>#N/A</f>
        <v>#N/A</v>
      </c>
      <c r="AG1439" s="30" t="e">
        <f>#N/A</f>
        <v>#N/A</v>
      </c>
      <c r="AH1439" s="30" t="e">
        <f>#N/A</f>
        <v>#N/A</v>
      </c>
      <c r="AJ1439" s="30">
        <v>5015</v>
      </c>
      <c r="AK1439" s="26" t="s">
        <v>139</v>
      </c>
      <c r="AL1439" s="26">
        <v>26</v>
      </c>
      <c r="AM1439" s="26" t="s">
        <v>2976</v>
      </c>
      <c r="AU1439" s="26" t="s">
        <v>1526</v>
      </c>
      <c r="AV1439" s="67" t="s">
        <v>3092</v>
      </c>
      <c r="AW1439" s="67" t="s">
        <v>3150</v>
      </c>
      <c r="AX1439" s="110" t="s">
        <v>3093</v>
      </c>
      <c r="BB1439" s="26" t="s">
        <v>2488</v>
      </c>
      <c r="BC1439" s="26" t="s">
        <v>2442</v>
      </c>
      <c r="BD1439" s="37">
        <v>44041</v>
      </c>
      <c r="BE1439" s="30">
        <v>34930</v>
      </c>
      <c r="BF1439" s="30">
        <v>36755</v>
      </c>
      <c r="BG1439" s="37" t="s">
        <v>2443</v>
      </c>
      <c r="BI1439" s="37"/>
      <c r="BJ1439" s="37"/>
      <c r="BK1439" s="37"/>
      <c r="BL1439" s="37"/>
      <c r="BM1439" s="37"/>
      <c r="BN1439" s="26"/>
      <c r="BO1439" s="26"/>
      <c r="BP1439" s="26"/>
      <c r="BQ1439" s="38"/>
      <c r="BR1439" s="26"/>
      <c r="BS1439" s="26"/>
      <c r="BT1439" s="26"/>
      <c r="BU1439" s="26"/>
      <c r="BV1439" s="39"/>
    </row>
    <row r="1440" spans="1:74" ht="15" hidden="1" customHeight="1">
      <c r="A1440" s="26">
        <v>2020</v>
      </c>
      <c r="B1440" s="26">
        <v>1436</v>
      </c>
      <c r="C1440" s="26" t="s">
        <v>129</v>
      </c>
      <c r="D1440" s="26" t="s">
        <v>2433</v>
      </c>
      <c r="E1440" s="26" t="s">
        <v>2434</v>
      </c>
      <c r="F1440" s="27">
        <v>43984</v>
      </c>
      <c r="G1440" s="107" t="s">
        <v>3191</v>
      </c>
      <c r="H1440" s="26" t="s">
        <v>1402</v>
      </c>
      <c r="I1440" s="26" t="s">
        <v>1402</v>
      </c>
      <c r="J1440" s="28" t="s">
        <v>3192</v>
      </c>
      <c r="K1440" s="26" t="s">
        <v>135</v>
      </c>
      <c r="L1440" s="26" t="s">
        <v>2437</v>
      </c>
      <c r="M1440" s="26" t="s">
        <v>137</v>
      </c>
      <c r="N1440" s="26" t="s">
        <v>138</v>
      </c>
      <c r="O1440" s="26" t="s">
        <v>138</v>
      </c>
      <c r="Q1440" s="30">
        <v>71</v>
      </c>
      <c r="R1440" s="30">
        <v>4880</v>
      </c>
      <c r="S1440" s="31" t="e">
        <f>#N/A</f>
        <v>#N/A</v>
      </c>
      <c r="T1440" s="30">
        <v>1265</v>
      </c>
      <c r="AB1440" s="33" t="e">
        <f>#N/A</f>
        <v>#N/A</v>
      </c>
      <c r="AC1440" s="30">
        <v>2100</v>
      </c>
      <c r="AD1440" s="30" t="e">
        <f>#N/A</f>
        <v>#N/A</v>
      </c>
      <c r="AG1440" s="30" t="e">
        <f>#N/A</f>
        <v>#N/A</v>
      </c>
      <c r="AH1440" s="30" t="e">
        <f>#N/A</f>
        <v>#N/A</v>
      </c>
      <c r="AJ1440" s="30">
        <v>4099</v>
      </c>
      <c r="AK1440" s="26" t="s">
        <v>139</v>
      </c>
      <c r="AL1440" s="26">
        <v>26</v>
      </c>
      <c r="AM1440" s="26" t="s">
        <v>2976</v>
      </c>
      <c r="AU1440" s="26" t="s">
        <v>1526</v>
      </c>
      <c r="AV1440" s="67" t="s">
        <v>3092</v>
      </c>
      <c r="AW1440" s="67" t="s">
        <v>3150</v>
      </c>
      <c r="AX1440" s="110" t="s">
        <v>3093</v>
      </c>
      <c r="BB1440" s="26" t="s">
        <v>2488</v>
      </c>
      <c r="BC1440" s="26" t="s">
        <v>2442</v>
      </c>
      <c r="BD1440" s="37">
        <v>44041</v>
      </c>
      <c r="BE1440" s="30">
        <v>34930</v>
      </c>
      <c r="BF1440" s="30">
        <v>36755</v>
      </c>
      <c r="BG1440" s="37" t="s">
        <v>2443</v>
      </c>
      <c r="BI1440" s="37"/>
      <c r="BJ1440" s="37"/>
      <c r="BK1440" s="37"/>
      <c r="BL1440" s="37"/>
      <c r="BM1440" s="37"/>
      <c r="BN1440" s="26"/>
      <c r="BO1440" s="26"/>
      <c r="BP1440" s="26"/>
      <c r="BQ1440" s="38"/>
      <c r="BR1440" s="26"/>
      <c r="BS1440" s="26"/>
      <c r="BT1440" s="26"/>
      <c r="BU1440" s="26"/>
      <c r="BV1440" s="39"/>
    </row>
    <row r="1441" spans="1:74" ht="15" hidden="1" customHeight="1">
      <c r="A1441" s="26">
        <v>2020</v>
      </c>
      <c r="B1441" s="26">
        <v>1437</v>
      </c>
      <c r="C1441" s="26" t="s">
        <v>129</v>
      </c>
      <c r="D1441" s="26" t="s">
        <v>2433</v>
      </c>
      <c r="E1441" s="26" t="s">
        <v>2434</v>
      </c>
      <c r="F1441" s="27">
        <v>43984</v>
      </c>
      <c r="G1441" s="107" t="s">
        <v>3193</v>
      </c>
      <c r="H1441" s="26" t="s">
        <v>1402</v>
      </c>
      <c r="I1441" s="26" t="s">
        <v>1402</v>
      </c>
      <c r="J1441" s="28" t="s">
        <v>3194</v>
      </c>
      <c r="K1441" s="26" t="s">
        <v>135</v>
      </c>
      <c r="L1441" s="26" t="s">
        <v>2437</v>
      </c>
      <c r="M1441" s="26" t="s">
        <v>137</v>
      </c>
      <c r="N1441" s="26" t="s">
        <v>138</v>
      </c>
      <c r="O1441" s="26" t="s">
        <v>138</v>
      </c>
      <c r="Q1441" s="30">
        <v>62</v>
      </c>
      <c r="R1441" s="30">
        <v>3690</v>
      </c>
      <c r="S1441" s="31" t="e">
        <f>#N/A</f>
        <v>#N/A</v>
      </c>
      <c r="T1441" s="30">
        <v>1020</v>
      </c>
      <c r="AB1441" s="33" t="e">
        <f>#N/A</f>
        <v>#N/A</v>
      </c>
      <c r="AC1441" s="30">
        <v>2100</v>
      </c>
      <c r="AD1441" s="30" t="e">
        <f>#N/A</f>
        <v>#N/A</v>
      </c>
      <c r="AG1441" s="30" t="e">
        <f>#N/A</f>
        <v>#N/A</v>
      </c>
      <c r="AH1441" s="30" t="e">
        <f>#N/A</f>
        <v>#N/A</v>
      </c>
      <c r="AJ1441" s="30">
        <v>3100</v>
      </c>
      <c r="AK1441" s="26" t="s">
        <v>139</v>
      </c>
      <c r="AL1441" s="26">
        <v>26</v>
      </c>
      <c r="AM1441" s="26" t="s">
        <v>2976</v>
      </c>
      <c r="AU1441" s="26" t="s">
        <v>1526</v>
      </c>
      <c r="AV1441" s="110" t="s">
        <v>3195</v>
      </c>
      <c r="AW1441" s="110" t="s">
        <v>3196</v>
      </c>
      <c r="BB1441" s="26" t="s">
        <v>2488</v>
      </c>
      <c r="BC1441" s="26" t="s">
        <v>2442</v>
      </c>
      <c r="BD1441" s="37">
        <v>44041</v>
      </c>
      <c r="BE1441" s="30">
        <v>34930</v>
      </c>
      <c r="BF1441" s="30">
        <v>36755</v>
      </c>
      <c r="BG1441" s="37" t="s">
        <v>2443</v>
      </c>
      <c r="BI1441" s="37"/>
      <c r="BJ1441" s="37"/>
      <c r="BK1441" s="37"/>
      <c r="BL1441" s="37"/>
      <c r="BM1441" s="37"/>
      <c r="BN1441" s="26"/>
      <c r="BO1441" s="26"/>
      <c r="BP1441" s="26"/>
      <c r="BQ1441" s="38"/>
      <c r="BR1441" s="26"/>
      <c r="BS1441" s="26"/>
      <c r="BT1441" s="26"/>
      <c r="BU1441" s="26"/>
      <c r="BV1441" s="39"/>
    </row>
    <row r="1442" spans="1:74" ht="15" hidden="1" customHeight="1">
      <c r="A1442" s="26">
        <v>2020</v>
      </c>
      <c r="B1442" s="26">
        <v>1438</v>
      </c>
      <c r="C1442" s="26" t="s">
        <v>129</v>
      </c>
      <c r="D1442" s="26" t="s">
        <v>2433</v>
      </c>
      <c r="E1442" s="26" t="s">
        <v>2434</v>
      </c>
      <c r="F1442" s="27">
        <v>43984</v>
      </c>
      <c r="G1442" s="107" t="s">
        <v>3197</v>
      </c>
      <c r="H1442" s="26" t="s">
        <v>1402</v>
      </c>
      <c r="I1442" s="26" t="s">
        <v>1402</v>
      </c>
      <c r="J1442" s="28" t="s">
        <v>3198</v>
      </c>
      <c r="K1442" s="26" t="s">
        <v>135</v>
      </c>
      <c r="L1442" s="26" t="s">
        <v>2437</v>
      </c>
      <c r="M1442" s="26" t="s">
        <v>137</v>
      </c>
      <c r="N1442" s="26" t="s">
        <v>138</v>
      </c>
      <c r="O1442" s="26" t="s">
        <v>138</v>
      </c>
      <c r="Q1442" s="30">
        <v>64</v>
      </c>
      <c r="R1442" s="30">
        <v>3560</v>
      </c>
      <c r="S1442" s="31" t="e">
        <f>#N/A</f>
        <v>#N/A</v>
      </c>
      <c r="T1442" s="30">
        <v>830</v>
      </c>
      <c r="AB1442" s="33" t="e">
        <f>#N/A</f>
        <v>#N/A</v>
      </c>
      <c r="AC1442" s="30">
        <v>2100</v>
      </c>
      <c r="AD1442" s="30" t="e">
        <f>#N/A</f>
        <v>#N/A</v>
      </c>
      <c r="AG1442" s="30" t="e">
        <f>#N/A</f>
        <v>#N/A</v>
      </c>
      <c r="AH1442" s="30" t="e">
        <f>#N/A</f>
        <v>#N/A</v>
      </c>
      <c r="AJ1442" s="30">
        <v>2990</v>
      </c>
      <c r="AK1442" s="26" t="s">
        <v>139</v>
      </c>
      <c r="AL1442" s="26">
        <v>26</v>
      </c>
      <c r="AM1442" s="26" t="s">
        <v>2976</v>
      </c>
      <c r="AU1442" s="26" t="s">
        <v>1526</v>
      </c>
      <c r="AV1442" s="110" t="s">
        <v>3195</v>
      </c>
      <c r="AW1442" s="110" t="s">
        <v>3196</v>
      </c>
      <c r="BB1442" s="26" t="s">
        <v>2488</v>
      </c>
      <c r="BC1442" s="26" t="s">
        <v>2442</v>
      </c>
      <c r="BD1442" s="37">
        <v>44041</v>
      </c>
      <c r="BE1442" s="30">
        <v>34930</v>
      </c>
      <c r="BF1442" s="30">
        <v>36755</v>
      </c>
      <c r="BG1442" s="37" t="s">
        <v>2443</v>
      </c>
      <c r="BI1442" s="37"/>
      <c r="BJ1442" s="37"/>
      <c r="BK1442" s="37"/>
      <c r="BL1442" s="37"/>
      <c r="BM1442" s="37"/>
      <c r="BN1442" s="26"/>
      <c r="BO1442" s="26"/>
      <c r="BP1442" s="26"/>
      <c r="BQ1442" s="38"/>
      <c r="BR1442" s="26"/>
      <c r="BS1442" s="26"/>
      <c r="BT1442" s="26"/>
      <c r="BU1442" s="26"/>
      <c r="BV1442" s="39"/>
    </row>
    <row r="1443" spans="1:74" ht="15" hidden="1" customHeight="1">
      <c r="A1443" s="26">
        <v>2020</v>
      </c>
      <c r="B1443" s="26">
        <v>1439</v>
      </c>
      <c r="C1443" s="26" t="s">
        <v>129</v>
      </c>
      <c r="D1443" s="26" t="s">
        <v>2433</v>
      </c>
      <c r="E1443" s="26" t="s">
        <v>2434</v>
      </c>
      <c r="F1443" s="27">
        <v>43984</v>
      </c>
      <c r="G1443" s="107" t="s">
        <v>3199</v>
      </c>
      <c r="H1443" s="26" t="s">
        <v>1402</v>
      </c>
      <c r="I1443" s="26" t="s">
        <v>1402</v>
      </c>
      <c r="J1443" s="28" t="s">
        <v>3200</v>
      </c>
      <c r="K1443" s="26" t="s">
        <v>135</v>
      </c>
      <c r="L1443" s="26" t="s">
        <v>2437</v>
      </c>
      <c r="M1443" s="26" t="s">
        <v>137</v>
      </c>
      <c r="N1443" s="26" t="s">
        <v>138</v>
      </c>
      <c r="O1443" s="26" t="s">
        <v>138</v>
      </c>
      <c r="Q1443" s="30">
        <v>80</v>
      </c>
      <c r="R1443" s="30">
        <v>7700</v>
      </c>
      <c r="S1443" s="31" t="e">
        <f>#N/A</f>
        <v>#N/A</v>
      </c>
      <c r="T1443" s="30">
        <v>2240</v>
      </c>
      <c r="AB1443" s="33" t="e">
        <f>#N/A</f>
        <v>#N/A</v>
      </c>
      <c r="AC1443" s="30">
        <v>2100</v>
      </c>
      <c r="AD1443" s="30" t="e">
        <f>#N/A</f>
        <v>#N/A</v>
      </c>
      <c r="AG1443" s="30" t="e">
        <f>#N/A</f>
        <v>#N/A</v>
      </c>
      <c r="AH1443" s="30" t="e">
        <f>#N/A</f>
        <v>#N/A</v>
      </c>
      <c r="AJ1443" s="30">
        <v>6468</v>
      </c>
      <c r="AK1443" s="26" t="s">
        <v>139</v>
      </c>
      <c r="AL1443" s="26">
        <v>26</v>
      </c>
      <c r="AM1443" s="26" t="s">
        <v>2976</v>
      </c>
      <c r="AU1443" s="26" t="s">
        <v>1526</v>
      </c>
      <c r="AV1443" s="110" t="s">
        <v>3195</v>
      </c>
      <c r="AW1443" s="110" t="s">
        <v>3196</v>
      </c>
      <c r="BB1443" s="26" t="s">
        <v>2488</v>
      </c>
      <c r="BC1443" s="26" t="s">
        <v>2442</v>
      </c>
      <c r="BD1443" s="37">
        <v>44041</v>
      </c>
      <c r="BE1443" s="30">
        <v>34930</v>
      </c>
      <c r="BF1443" s="30">
        <v>36755</v>
      </c>
      <c r="BG1443" s="37" t="s">
        <v>2443</v>
      </c>
      <c r="BI1443" s="37"/>
      <c r="BJ1443" s="37"/>
      <c r="BK1443" s="37"/>
      <c r="BL1443" s="37"/>
      <c r="BM1443" s="37"/>
      <c r="BN1443" s="26"/>
      <c r="BO1443" s="26"/>
      <c r="BP1443" s="26"/>
      <c r="BQ1443" s="38"/>
      <c r="BR1443" s="26"/>
      <c r="BS1443" s="26"/>
      <c r="BT1443" s="26"/>
      <c r="BU1443" s="26"/>
      <c r="BV1443" s="39"/>
    </row>
    <row r="1444" spans="1:74" ht="15" hidden="1" customHeight="1">
      <c r="A1444" s="26">
        <v>2020</v>
      </c>
      <c r="B1444" s="26">
        <v>1440</v>
      </c>
      <c r="C1444" s="26" t="s">
        <v>129</v>
      </c>
      <c r="D1444" s="26" t="s">
        <v>2433</v>
      </c>
      <c r="E1444" s="26" t="s">
        <v>2434</v>
      </c>
      <c r="F1444" s="27">
        <v>43984</v>
      </c>
      <c r="G1444" s="107" t="s">
        <v>3201</v>
      </c>
      <c r="H1444" s="26" t="s">
        <v>1402</v>
      </c>
      <c r="I1444" s="26" t="s">
        <v>1402</v>
      </c>
      <c r="J1444" s="28" t="s">
        <v>3202</v>
      </c>
      <c r="K1444" s="26" t="s">
        <v>135</v>
      </c>
      <c r="L1444" s="26" t="s">
        <v>2437</v>
      </c>
      <c r="M1444" s="26" t="s">
        <v>137</v>
      </c>
      <c r="N1444" s="26" t="s">
        <v>138</v>
      </c>
      <c r="O1444" s="26" t="s">
        <v>138</v>
      </c>
      <c r="Q1444" s="30">
        <v>71</v>
      </c>
      <c r="R1444" s="30">
        <v>5240</v>
      </c>
      <c r="S1444" s="31" t="e">
        <f>#N/A</f>
        <v>#N/A</v>
      </c>
      <c r="T1444" s="30">
        <v>1476</v>
      </c>
      <c r="AB1444" s="33" t="e">
        <f>#N/A</f>
        <v>#N/A</v>
      </c>
      <c r="AC1444" s="30">
        <v>2100</v>
      </c>
      <c r="AD1444" s="30" t="e">
        <f>#N/A</f>
        <v>#N/A</v>
      </c>
      <c r="AG1444" s="30" t="e">
        <f>#N/A</f>
        <v>#N/A</v>
      </c>
      <c r="AH1444" s="30" t="e">
        <f>#N/A</f>
        <v>#N/A</v>
      </c>
      <c r="AJ1444" s="30">
        <v>4402</v>
      </c>
      <c r="AK1444" s="26" t="s">
        <v>139</v>
      </c>
      <c r="AL1444" s="26">
        <v>26</v>
      </c>
      <c r="AM1444" s="26" t="s">
        <v>2976</v>
      </c>
      <c r="AU1444" s="26" t="s">
        <v>1526</v>
      </c>
      <c r="AV1444" s="110" t="s">
        <v>3195</v>
      </c>
      <c r="AW1444" s="110" t="s">
        <v>3196</v>
      </c>
      <c r="BB1444" s="26" t="s">
        <v>2488</v>
      </c>
      <c r="BC1444" s="26" t="s">
        <v>2442</v>
      </c>
      <c r="BD1444" s="37">
        <v>44041</v>
      </c>
      <c r="BE1444" s="30">
        <v>34930</v>
      </c>
      <c r="BF1444" s="30">
        <v>36755</v>
      </c>
      <c r="BG1444" s="37" t="s">
        <v>2443</v>
      </c>
      <c r="BI1444" s="37"/>
      <c r="BJ1444" s="37"/>
      <c r="BK1444" s="37"/>
      <c r="BL1444" s="37"/>
      <c r="BM1444" s="37"/>
      <c r="BN1444" s="26"/>
      <c r="BO1444" s="26"/>
      <c r="BP1444" s="26"/>
      <c r="BQ1444" s="38"/>
      <c r="BR1444" s="26"/>
      <c r="BS1444" s="26"/>
      <c r="BT1444" s="26"/>
      <c r="BU1444" s="26"/>
      <c r="BV1444" s="39"/>
    </row>
    <row r="1445" spans="1:74" ht="15" hidden="1" customHeight="1">
      <c r="A1445" s="26">
        <v>2020</v>
      </c>
      <c r="B1445" s="26">
        <v>1441</v>
      </c>
      <c r="C1445" s="26" t="s">
        <v>129</v>
      </c>
      <c r="D1445" s="26" t="s">
        <v>2433</v>
      </c>
      <c r="E1445" s="26" t="s">
        <v>2434</v>
      </c>
      <c r="F1445" s="27">
        <v>43984</v>
      </c>
      <c r="G1445" s="107" t="s">
        <v>3203</v>
      </c>
      <c r="H1445" s="26" t="s">
        <v>1402</v>
      </c>
      <c r="I1445" s="26" t="s">
        <v>1402</v>
      </c>
      <c r="J1445" s="28" t="s">
        <v>1084</v>
      </c>
      <c r="K1445" s="26" t="s">
        <v>135</v>
      </c>
      <c r="L1445" s="26" t="s">
        <v>2437</v>
      </c>
      <c r="M1445" s="26" t="s">
        <v>137</v>
      </c>
      <c r="N1445" s="26" t="s">
        <v>138</v>
      </c>
      <c r="O1445" s="26" t="s">
        <v>138</v>
      </c>
      <c r="Q1445" s="30">
        <v>74</v>
      </c>
      <c r="R1445" s="30">
        <v>5460</v>
      </c>
      <c r="S1445" s="31" t="e">
        <f>#N/A</f>
        <v>#N/A</v>
      </c>
      <c r="T1445" s="30">
        <v>1445</v>
      </c>
      <c r="AB1445" s="33" t="e">
        <f>#N/A</f>
        <v>#N/A</v>
      </c>
      <c r="AC1445" s="30">
        <v>2100</v>
      </c>
      <c r="AD1445" s="30" t="e">
        <f>#N/A</f>
        <v>#N/A</v>
      </c>
      <c r="AG1445" s="30" t="e">
        <f>#N/A</f>
        <v>#N/A</v>
      </c>
      <c r="AH1445" s="30" t="e">
        <f>#N/A</f>
        <v>#N/A</v>
      </c>
      <c r="AJ1445" s="133">
        <v>4586</v>
      </c>
      <c r="AK1445" s="26" t="s">
        <v>139</v>
      </c>
      <c r="AL1445" s="26">
        <v>26</v>
      </c>
      <c r="AM1445" s="26" t="s">
        <v>2976</v>
      </c>
      <c r="AU1445" s="26" t="s">
        <v>1526</v>
      </c>
      <c r="AV1445" s="110" t="s">
        <v>3195</v>
      </c>
      <c r="AW1445" s="110" t="s">
        <v>3196</v>
      </c>
      <c r="BB1445" s="26" t="s">
        <v>2488</v>
      </c>
      <c r="BC1445" s="26" t="s">
        <v>2442</v>
      </c>
      <c r="BD1445" s="37">
        <v>44041</v>
      </c>
      <c r="BE1445" s="30">
        <v>34930</v>
      </c>
      <c r="BF1445" s="30">
        <v>36755</v>
      </c>
      <c r="BG1445" s="37" t="s">
        <v>2443</v>
      </c>
      <c r="BI1445" s="37"/>
      <c r="BJ1445" s="37"/>
      <c r="BK1445" s="37"/>
      <c r="BL1445" s="37"/>
      <c r="BM1445" s="37"/>
      <c r="BN1445" s="26"/>
      <c r="BO1445" s="26"/>
      <c r="BP1445" s="26"/>
      <c r="BQ1445" s="38"/>
      <c r="BR1445" s="26"/>
      <c r="BS1445" s="26"/>
      <c r="BT1445" s="26"/>
      <c r="BU1445" s="26"/>
      <c r="BV1445" s="39"/>
    </row>
    <row r="1446" spans="1:74" ht="15" hidden="1" customHeight="1">
      <c r="A1446" s="26">
        <v>2020</v>
      </c>
      <c r="B1446" s="26">
        <v>1442</v>
      </c>
      <c r="C1446" s="26" t="s">
        <v>129</v>
      </c>
      <c r="D1446" s="26" t="s">
        <v>2433</v>
      </c>
      <c r="E1446" s="26" t="s">
        <v>2434</v>
      </c>
      <c r="F1446" s="27">
        <v>43984</v>
      </c>
      <c r="G1446" s="107" t="s">
        <v>3204</v>
      </c>
      <c r="H1446" s="26" t="s">
        <v>1402</v>
      </c>
      <c r="I1446" s="26" t="s">
        <v>1402</v>
      </c>
      <c r="J1446" s="28" t="s">
        <v>1084</v>
      </c>
      <c r="K1446" s="26" t="s">
        <v>135</v>
      </c>
      <c r="L1446" s="26" t="s">
        <v>2437</v>
      </c>
      <c r="M1446" s="26" t="s">
        <v>137</v>
      </c>
      <c r="N1446" s="26" t="s">
        <v>138</v>
      </c>
      <c r="O1446" s="26" t="s">
        <v>138</v>
      </c>
      <c r="Q1446" s="30">
        <v>80</v>
      </c>
      <c r="R1446" s="30">
        <v>8150</v>
      </c>
      <c r="S1446" s="31" t="e">
        <f>#N/A</f>
        <v>#N/A</v>
      </c>
      <c r="T1446" s="30">
        <v>2015</v>
      </c>
      <c r="AB1446" s="33" t="e">
        <f>#N/A</f>
        <v>#N/A</v>
      </c>
      <c r="AC1446" s="30">
        <v>2100</v>
      </c>
      <c r="AD1446" s="30" t="e">
        <f>#N/A</f>
        <v>#N/A</v>
      </c>
      <c r="AG1446" s="30" t="e">
        <f>#N/A</f>
        <v>#N/A</v>
      </c>
      <c r="AH1446" s="30" t="e">
        <f>#N/A</f>
        <v>#N/A</v>
      </c>
      <c r="AI1446" s="30">
        <v>6846</v>
      </c>
      <c r="AJ1446" s="30">
        <v>6846</v>
      </c>
      <c r="AK1446" s="26" t="s">
        <v>139</v>
      </c>
      <c r="AL1446" s="26">
        <v>26</v>
      </c>
      <c r="AM1446" s="26" t="s">
        <v>2976</v>
      </c>
      <c r="AU1446" s="26" t="s">
        <v>1526</v>
      </c>
      <c r="AV1446" s="110" t="s">
        <v>3195</v>
      </c>
      <c r="AW1446" s="110" t="s">
        <v>3196</v>
      </c>
      <c r="BB1446" s="26" t="s">
        <v>2488</v>
      </c>
      <c r="BC1446" s="26" t="s">
        <v>3205</v>
      </c>
      <c r="BD1446" s="37">
        <v>44065</v>
      </c>
      <c r="BE1446" s="30">
        <v>35143</v>
      </c>
      <c r="BF1446" s="30">
        <v>38788</v>
      </c>
      <c r="BG1446" s="37" t="s">
        <v>3206</v>
      </c>
      <c r="BI1446" s="37"/>
      <c r="BJ1446" s="37"/>
      <c r="BK1446" s="37"/>
      <c r="BL1446" s="37"/>
      <c r="BM1446" s="37"/>
      <c r="BN1446" s="26"/>
      <c r="BO1446" s="26"/>
      <c r="BP1446" s="26"/>
      <c r="BQ1446" s="38"/>
      <c r="BR1446" s="26"/>
      <c r="BS1446" s="26"/>
      <c r="BT1446" s="26"/>
      <c r="BU1446" s="26"/>
      <c r="BV1446" s="39"/>
    </row>
    <row r="1447" spans="1:74" ht="15" hidden="1" customHeight="1">
      <c r="A1447" s="26">
        <v>2020</v>
      </c>
      <c r="B1447" s="26">
        <v>1443</v>
      </c>
      <c r="C1447" s="26" t="s">
        <v>129</v>
      </c>
      <c r="D1447" s="26" t="s">
        <v>2433</v>
      </c>
      <c r="E1447" s="26" t="s">
        <v>2434</v>
      </c>
      <c r="F1447" s="27">
        <v>43984</v>
      </c>
      <c r="G1447" s="107" t="s">
        <v>3207</v>
      </c>
      <c r="H1447" s="26" t="s">
        <v>1402</v>
      </c>
      <c r="I1447" s="26" t="s">
        <v>1402</v>
      </c>
      <c r="J1447" s="28" t="s">
        <v>3208</v>
      </c>
      <c r="K1447" s="26" t="s">
        <v>135</v>
      </c>
      <c r="L1447" s="26" t="s">
        <v>2437</v>
      </c>
      <c r="M1447" s="26" t="s">
        <v>137</v>
      </c>
      <c r="N1447" s="26" t="s">
        <v>138</v>
      </c>
      <c r="O1447" s="26" t="s">
        <v>138</v>
      </c>
      <c r="Q1447" s="30">
        <v>66</v>
      </c>
      <c r="R1447" s="30">
        <v>3770</v>
      </c>
      <c r="S1447" s="31" t="e">
        <f>#N/A</f>
        <v>#N/A</v>
      </c>
      <c r="T1447" s="30">
        <v>1110</v>
      </c>
      <c r="AB1447" s="33" t="e">
        <f>#N/A</f>
        <v>#N/A</v>
      </c>
      <c r="AC1447" s="30">
        <v>2100</v>
      </c>
      <c r="AD1447" s="30" t="e">
        <f>#N/A</f>
        <v>#N/A</v>
      </c>
      <c r="AG1447" s="30" t="e">
        <f>#N/A</f>
        <v>#N/A</v>
      </c>
      <c r="AH1447" s="30" t="e">
        <f>#N/A</f>
        <v>#N/A</v>
      </c>
      <c r="AI1447" s="30">
        <v>3467</v>
      </c>
      <c r="AJ1447" s="30">
        <v>3467</v>
      </c>
      <c r="AK1447" s="26" t="s">
        <v>139</v>
      </c>
      <c r="AL1447" s="26">
        <v>26</v>
      </c>
      <c r="AM1447" s="26" t="s">
        <v>2976</v>
      </c>
      <c r="AU1447" s="26" t="s">
        <v>1526</v>
      </c>
      <c r="AV1447" s="110" t="s">
        <v>3195</v>
      </c>
      <c r="AW1447" s="110" t="s">
        <v>3196</v>
      </c>
      <c r="BB1447" s="26" t="s">
        <v>2488</v>
      </c>
      <c r="BC1447" s="26" t="s">
        <v>3205</v>
      </c>
      <c r="BD1447" s="37">
        <v>44065</v>
      </c>
      <c r="BE1447" s="30">
        <v>35143</v>
      </c>
      <c r="BF1447" s="30">
        <v>38788</v>
      </c>
      <c r="BG1447" s="37" t="s">
        <v>3206</v>
      </c>
      <c r="BI1447" s="37"/>
      <c r="BJ1447" s="37"/>
      <c r="BK1447" s="37"/>
      <c r="BL1447" s="37"/>
      <c r="BM1447" s="37"/>
      <c r="BN1447" s="26"/>
      <c r="BO1447" s="26"/>
      <c r="BP1447" s="26"/>
      <c r="BQ1447" s="38"/>
      <c r="BR1447" s="26"/>
      <c r="BS1447" s="26"/>
      <c r="BT1447" s="26"/>
      <c r="BU1447" s="26"/>
      <c r="BV1447" s="39"/>
    </row>
    <row r="1448" spans="1:74" ht="15" hidden="1" customHeight="1">
      <c r="A1448" s="26">
        <v>2020</v>
      </c>
      <c r="B1448" s="26">
        <v>1444</v>
      </c>
      <c r="C1448" s="26" t="s">
        <v>129</v>
      </c>
      <c r="D1448" s="26" t="s">
        <v>2433</v>
      </c>
      <c r="E1448" s="26" t="s">
        <v>2434</v>
      </c>
      <c r="F1448" s="27">
        <v>43984</v>
      </c>
      <c r="G1448" s="107" t="s">
        <v>3209</v>
      </c>
      <c r="H1448" s="26" t="s">
        <v>1402</v>
      </c>
      <c r="I1448" s="26" t="s">
        <v>1402</v>
      </c>
      <c r="J1448" s="28" t="s">
        <v>3210</v>
      </c>
      <c r="K1448" s="26" t="s">
        <v>135</v>
      </c>
      <c r="L1448" s="26" t="s">
        <v>2437</v>
      </c>
      <c r="M1448" s="26" t="s">
        <v>137</v>
      </c>
      <c r="N1448" s="26" t="s">
        <v>138</v>
      </c>
      <c r="O1448" s="26" t="s">
        <v>138</v>
      </c>
      <c r="Q1448" s="30">
        <v>65</v>
      </c>
      <c r="R1448" s="30">
        <v>3760</v>
      </c>
      <c r="S1448" s="31" t="e">
        <f>#N/A</f>
        <v>#N/A</v>
      </c>
      <c r="T1448" s="30">
        <v>1065</v>
      </c>
      <c r="AB1448" s="33" t="e">
        <f>#N/A</f>
        <v>#N/A</v>
      </c>
      <c r="AC1448" s="30">
        <v>2100</v>
      </c>
      <c r="AD1448" s="30" t="e">
        <f>#N/A</f>
        <v>#N/A</v>
      </c>
      <c r="AG1448" s="30" t="e">
        <f>#N/A</f>
        <v>#N/A</v>
      </c>
      <c r="AH1448" s="30" t="e">
        <f>#N/A</f>
        <v>#N/A</v>
      </c>
      <c r="AI1448" s="30">
        <v>3544</v>
      </c>
      <c r="AJ1448" s="30">
        <v>3544</v>
      </c>
      <c r="AK1448" s="26" t="s">
        <v>139</v>
      </c>
      <c r="AL1448" s="26">
        <v>26</v>
      </c>
      <c r="AM1448" s="26" t="s">
        <v>2976</v>
      </c>
      <c r="AU1448" s="26" t="s">
        <v>1526</v>
      </c>
      <c r="AV1448" s="110" t="s">
        <v>3195</v>
      </c>
      <c r="AW1448" s="110" t="s">
        <v>3196</v>
      </c>
      <c r="BB1448" s="26" t="s">
        <v>2488</v>
      </c>
      <c r="BC1448" s="26" t="s">
        <v>3205</v>
      </c>
      <c r="BD1448" s="37">
        <v>44065</v>
      </c>
      <c r="BE1448" s="30">
        <v>35143</v>
      </c>
      <c r="BF1448" s="30">
        <v>38788</v>
      </c>
      <c r="BG1448" s="37" t="s">
        <v>3206</v>
      </c>
      <c r="BI1448" s="37"/>
      <c r="BJ1448" s="37"/>
      <c r="BK1448" s="37"/>
      <c r="BL1448" s="37"/>
      <c r="BM1448" s="37"/>
      <c r="BN1448" s="26"/>
      <c r="BO1448" s="26"/>
      <c r="BP1448" s="26"/>
      <c r="BQ1448" s="38"/>
      <c r="BR1448" s="26"/>
      <c r="BS1448" s="26"/>
      <c r="BT1448" s="26"/>
      <c r="BU1448" s="26"/>
      <c r="BV1448" s="39"/>
    </row>
    <row r="1449" spans="1:74" ht="15" hidden="1" customHeight="1">
      <c r="A1449" s="26">
        <v>2020</v>
      </c>
      <c r="B1449" s="26">
        <v>1445</v>
      </c>
      <c r="C1449" s="26" t="s">
        <v>129</v>
      </c>
      <c r="D1449" s="26" t="s">
        <v>2433</v>
      </c>
      <c r="E1449" s="26" t="s">
        <v>2434</v>
      </c>
      <c r="F1449" s="27">
        <v>43984</v>
      </c>
      <c r="G1449" s="107" t="s">
        <v>3211</v>
      </c>
      <c r="H1449" s="26" t="s">
        <v>1402</v>
      </c>
      <c r="I1449" s="26" t="s">
        <v>1402</v>
      </c>
      <c r="J1449" s="28" t="s">
        <v>3212</v>
      </c>
      <c r="K1449" s="26" t="s">
        <v>135</v>
      </c>
      <c r="L1449" s="26" t="s">
        <v>2437</v>
      </c>
      <c r="M1449" s="26" t="s">
        <v>137</v>
      </c>
      <c r="N1449" s="26" t="s">
        <v>138</v>
      </c>
      <c r="O1449" s="26" t="s">
        <v>138</v>
      </c>
      <c r="Q1449" s="30">
        <v>70</v>
      </c>
      <c r="R1449" s="30">
        <v>4800</v>
      </c>
      <c r="S1449" s="31" t="e">
        <f>#N/A</f>
        <v>#N/A</v>
      </c>
      <c r="T1449" s="30">
        <v>1260</v>
      </c>
      <c r="AB1449" s="33" t="e">
        <f>#N/A</f>
        <v>#N/A</v>
      </c>
      <c r="AC1449" s="30">
        <v>2100</v>
      </c>
      <c r="AD1449" s="30" t="e">
        <f>#N/A</f>
        <v>#N/A</v>
      </c>
      <c r="AG1449" s="30" t="e">
        <f>#N/A</f>
        <v>#N/A</v>
      </c>
      <c r="AH1449" s="30" t="e">
        <f>#N/A</f>
        <v>#N/A</v>
      </c>
      <c r="AI1449" s="30">
        <v>4032</v>
      </c>
      <c r="AJ1449" s="30">
        <v>4032</v>
      </c>
      <c r="AK1449" s="26" t="s">
        <v>139</v>
      </c>
      <c r="AL1449" s="26">
        <v>26</v>
      </c>
      <c r="AM1449" s="26" t="s">
        <v>2976</v>
      </c>
      <c r="AU1449" s="26" t="s">
        <v>1526</v>
      </c>
      <c r="AV1449" s="110" t="s">
        <v>3195</v>
      </c>
      <c r="AW1449" s="110" t="s">
        <v>3196</v>
      </c>
      <c r="BB1449" s="26" t="s">
        <v>2488</v>
      </c>
      <c r="BC1449" s="26" t="s">
        <v>3205</v>
      </c>
      <c r="BD1449" s="37">
        <v>44065</v>
      </c>
      <c r="BE1449" s="30">
        <v>35143</v>
      </c>
      <c r="BF1449" s="30">
        <v>38788</v>
      </c>
      <c r="BG1449" s="37" t="s">
        <v>3206</v>
      </c>
      <c r="BI1449" s="37"/>
      <c r="BJ1449" s="37"/>
      <c r="BK1449" s="37"/>
      <c r="BL1449" s="37"/>
      <c r="BM1449" s="37"/>
      <c r="BN1449" s="26"/>
      <c r="BO1449" s="26"/>
      <c r="BP1449" s="26"/>
      <c r="BQ1449" s="38"/>
      <c r="BR1449" s="26"/>
      <c r="BS1449" s="26"/>
      <c r="BT1449" s="26"/>
      <c r="BU1449" s="26"/>
      <c r="BV1449" s="39"/>
    </row>
    <row r="1450" spans="1:74" ht="15" hidden="1" customHeight="1">
      <c r="A1450" s="26">
        <v>2020</v>
      </c>
      <c r="B1450" s="26">
        <v>1446</v>
      </c>
      <c r="C1450" s="26" t="s">
        <v>129</v>
      </c>
      <c r="D1450" s="26" t="s">
        <v>2433</v>
      </c>
      <c r="E1450" s="26" t="s">
        <v>2434</v>
      </c>
      <c r="F1450" s="27">
        <v>43984</v>
      </c>
      <c r="G1450" s="107" t="s">
        <v>3213</v>
      </c>
      <c r="H1450" s="26" t="s">
        <v>1402</v>
      </c>
      <c r="I1450" s="26" t="s">
        <v>1402</v>
      </c>
      <c r="J1450" s="28" t="s">
        <v>3214</v>
      </c>
      <c r="K1450" s="26" t="s">
        <v>135</v>
      </c>
      <c r="L1450" s="26" t="s">
        <v>2437</v>
      </c>
      <c r="M1450" s="26" t="s">
        <v>137</v>
      </c>
      <c r="N1450" s="26" t="s">
        <v>138</v>
      </c>
      <c r="O1450" s="26" t="s">
        <v>138</v>
      </c>
      <c r="Q1450" s="30">
        <v>66</v>
      </c>
      <c r="R1450" s="30">
        <v>4200</v>
      </c>
      <c r="S1450" s="31" t="e">
        <f>#N/A</f>
        <v>#N/A</v>
      </c>
      <c r="T1450" s="30">
        <v>1005</v>
      </c>
      <c r="AB1450" s="33" t="e">
        <f>#N/A</f>
        <v>#N/A</v>
      </c>
      <c r="AC1450" s="30">
        <v>2100</v>
      </c>
      <c r="AD1450" s="30" t="e">
        <f>#N/A</f>
        <v>#N/A</v>
      </c>
      <c r="AG1450" s="30" t="e">
        <f>#N/A</f>
        <v>#N/A</v>
      </c>
      <c r="AH1450" s="30" t="e">
        <f>#N/A</f>
        <v>#N/A</v>
      </c>
      <c r="AI1450" s="30">
        <v>3528</v>
      </c>
      <c r="AJ1450" s="30">
        <v>3528</v>
      </c>
      <c r="AK1450" s="26" t="s">
        <v>139</v>
      </c>
      <c r="AL1450" s="26">
        <v>26</v>
      </c>
      <c r="AM1450" s="26" t="s">
        <v>2976</v>
      </c>
      <c r="AU1450" s="26" t="s">
        <v>1526</v>
      </c>
      <c r="AV1450" s="110" t="s">
        <v>3195</v>
      </c>
      <c r="AW1450" s="110" t="s">
        <v>3196</v>
      </c>
      <c r="BB1450" s="26" t="s">
        <v>2488</v>
      </c>
      <c r="BC1450" s="26" t="s">
        <v>3205</v>
      </c>
      <c r="BD1450" s="37">
        <v>44065</v>
      </c>
      <c r="BE1450" s="30">
        <v>35143</v>
      </c>
      <c r="BF1450" s="30">
        <v>38788</v>
      </c>
      <c r="BG1450" s="37" t="s">
        <v>3206</v>
      </c>
      <c r="BI1450" s="37"/>
      <c r="BJ1450" s="37"/>
      <c r="BK1450" s="37"/>
      <c r="BL1450" s="37"/>
      <c r="BM1450" s="37"/>
      <c r="BN1450" s="26"/>
      <c r="BO1450" s="26"/>
      <c r="BP1450" s="26"/>
      <c r="BQ1450" s="38"/>
      <c r="BR1450" s="26"/>
      <c r="BS1450" s="26"/>
      <c r="BT1450" s="26"/>
      <c r="BU1450" s="26"/>
      <c r="BV1450" s="39"/>
    </row>
    <row r="1451" spans="1:74" ht="15" hidden="1" customHeight="1">
      <c r="A1451" s="26">
        <v>2020</v>
      </c>
      <c r="B1451" s="26">
        <v>1447</v>
      </c>
      <c r="C1451" s="26" t="s">
        <v>129</v>
      </c>
      <c r="D1451" s="26" t="s">
        <v>2433</v>
      </c>
      <c r="E1451" s="26" t="s">
        <v>2434</v>
      </c>
      <c r="F1451" s="27">
        <v>43984</v>
      </c>
      <c r="G1451" s="107" t="s">
        <v>3215</v>
      </c>
      <c r="H1451" s="26" t="s">
        <v>1402</v>
      </c>
      <c r="I1451" s="26" t="s">
        <v>1402</v>
      </c>
      <c r="J1451" s="28" t="s">
        <v>3216</v>
      </c>
      <c r="K1451" s="26" t="s">
        <v>135</v>
      </c>
      <c r="L1451" s="26" t="s">
        <v>2437</v>
      </c>
      <c r="M1451" s="26" t="s">
        <v>137</v>
      </c>
      <c r="N1451" s="26" t="s">
        <v>138</v>
      </c>
      <c r="O1451" s="26" t="s">
        <v>138</v>
      </c>
      <c r="Q1451" s="30">
        <v>73</v>
      </c>
      <c r="R1451" s="30">
        <v>5840</v>
      </c>
      <c r="S1451" s="31" t="e">
        <f>#N/A</f>
        <v>#N/A</v>
      </c>
      <c r="T1451" s="30">
        <v>1705</v>
      </c>
      <c r="AB1451" s="33" t="e">
        <f>#N/A</f>
        <v>#N/A</v>
      </c>
      <c r="AC1451" s="30">
        <v>2100</v>
      </c>
      <c r="AD1451" s="30" t="e">
        <f>#N/A</f>
        <v>#N/A</v>
      </c>
      <c r="AG1451" s="30" t="e">
        <f>#N/A</f>
        <v>#N/A</v>
      </c>
      <c r="AH1451" s="30" t="e">
        <f>#N/A</f>
        <v>#N/A</v>
      </c>
      <c r="AI1451" s="30">
        <v>4906</v>
      </c>
      <c r="AJ1451" s="30">
        <v>4906</v>
      </c>
      <c r="AK1451" s="26" t="s">
        <v>139</v>
      </c>
      <c r="AL1451" s="26">
        <v>26</v>
      </c>
      <c r="AM1451" s="26" t="s">
        <v>2976</v>
      </c>
      <c r="AU1451" s="26" t="s">
        <v>1526</v>
      </c>
      <c r="AV1451" s="110" t="s">
        <v>3195</v>
      </c>
      <c r="AW1451" s="110" t="s">
        <v>3196</v>
      </c>
      <c r="BB1451" s="26" t="s">
        <v>2488</v>
      </c>
      <c r="BC1451" s="26" t="s">
        <v>3205</v>
      </c>
      <c r="BD1451" s="37">
        <v>44065</v>
      </c>
      <c r="BE1451" s="30">
        <v>35143</v>
      </c>
      <c r="BF1451" s="30">
        <v>38788</v>
      </c>
      <c r="BG1451" s="37" t="s">
        <v>3206</v>
      </c>
      <c r="BI1451" s="37"/>
      <c r="BJ1451" s="37"/>
      <c r="BK1451" s="37"/>
      <c r="BL1451" s="37"/>
      <c r="BM1451" s="37"/>
      <c r="BN1451" s="26"/>
      <c r="BO1451" s="26"/>
      <c r="BP1451" s="26"/>
      <c r="BQ1451" s="38"/>
      <c r="BR1451" s="26"/>
      <c r="BS1451" s="26"/>
      <c r="BT1451" s="26"/>
      <c r="BU1451" s="26"/>
      <c r="BV1451" s="39"/>
    </row>
    <row r="1452" spans="1:74" ht="15" hidden="1" customHeight="1">
      <c r="A1452" s="26">
        <v>2020</v>
      </c>
      <c r="B1452" s="26">
        <v>1448</v>
      </c>
      <c r="C1452" s="26" t="s">
        <v>129</v>
      </c>
      <c r="D1452" s="26" t="s">
        <v>2433</v>
      </c>
      <c r="E1452" s="26" t="s">
        <v>2434</v>
      </c>
      <c r="F1452" s="27">
        <v>43984</v>
      </c>
      <c r="G1452" s="107" t="s">
        <v>3217</v>
      </c>
      <c r="H1452" s="26" t="s">
        <v>1402</v>
      </c>
      <c r="I1452" s="26" t="s">
        <v>1402</v>
      </c>
      <c r="J1452" s="28" t="s">
        <v>3218</v>
      </c>
      <c r="K1452" s="26" t="s">
        <v>135</v>
      </c>
      <c r="L1452" s="26" t="s">
        <v>2437</v>
      </c>
      <c r="M1452" s="26" t="s">
        <v>137</v>
      </c>
      <c r="N1452" s="26" t="s">
        <v>138</v>
      </c>
      <c r="O1452" s="26" t="s">
        <v>138</v>
      </c>
      <c r="Q1452" s="30">
        <v>70</v>
      </c>
      <c r="R1452" s="30">
        <v>5260</v>
      </c>
      <c r="S1452" s="31" t="e">
        <f>#N/A</f>
        <v>#N/A</v>
      </c>
      <c r="T1452" s="30">
        <v>1340</v>
      </c>
      <c r="AB1452" s="33" t="e">
        <f>#N/A</f>
        <v>#N/A</v>
      </c>
      <c r="AC1452" s="30">
        <v>2100</v>
      </c>
      <c r="AD1452" s="30" t="e">
        <f>#N/A</f>
        <v>#N/A</v>
      </c>
      <c r="AG1452" s="30" t="e">
        <f>#N/A</f>
        <v>#N/A</v>
      </c>
      <c r="AH1452" s="30" t="e">
        <f>#N/A</f>
        <v>#N/A</v>
      </c>
      <c r="AI1452" s="30">
        <v>4418</v>
      </c>
      <c r="AJ1452" s="30">
        <v>4418</v>
      </c>
      <c r="AK1452" s="26" t="s">
        <v>139</v>
      </c>
      <c r="AL1452" s="26">
        <v>26</v>
      </c>
      <c r="AM1452" s="26" t="s">
        <v>2976</v>
      </c>
      <c r="AU1452" s="26" t="s">
        <v>1526</v>
      </c>
      <c r="AV1452" s="110" t="s">
        <v>3195</v>
      </c>
      <c r="AW1452" s="110" t="s">
        <v>3196</v>
      </c>
      <c r="BB1452" s="26" t="s">
        <v>2488</v>
      </c>
      <c r="BC1452" s="26" t="s">
        <v>3205</v>
      </c>
      <c r="BD1452" s="37">
        <v>44065</v>
      </c>
      <c r="BE1452" s="30">
        <v>35143</v>
      </c>
      <c r="BF1452" s="30">
        <v>38788</v>
      </c>
      <c r="BG1452" s="37" t="s">
        <v>3206</v>
      </c>
      <c r="BI1452" s="37"/>
      <c r="BJ1452" s="37"/>
      <c r="BK1452" s="37"/>
      <c r="BL1452" s="37"/>
      <c r="BM1452" s="37"/>
      <c r="BN1452" s="26"/>
      <c r="BO1452" s="26"/>
      <c r="BP1452" s="26"/>
      <c r="BQ1452" s="38"/>
      <c r="BR1452" s="26"/>
      <c r="BS1452" s="26"/>
      <c r="BT1452" s="26"/>
      <c r="BU1452" s="26"/>
      <c r="BV1452" s="39"/>
    </row>
    <row r="1453" spans="1:74" ht="15" hidden="1" customHeight="1">
      <c r="A1453" s="26">
        <v>2020</v>
      </c>
      <c r="B1453" s="26">
        <v>1449</v>
      </c>
      <c r="C1453" s="26" t="s">
        <v>129</v>
      </c>
      <c r="D1453" s="26" t="s">
        <v>2433</v>
      </c>
      <c r="E1453" s="26" t="s">
        <v>2434</v>
      </c>
      <c r="F1453" s="27">
        <v>43984</v>
      </c>
      <c r="G1453" s="107" t="s">
        <v>3219</v>
      </c>
      <c r="H1453" s="26" t="s">
        <v>1402</v>
      </c>
      <c r="I1453" s="26" t="s">
        <v>1402</v>
      </c>
      <c r="J1453" s="28" t="s">
        <v>3220</v>
      </c>
      <c r="K1453" s="26" t="s">
        <v>135</v>
      </c>
      <c r="L1453" s="26" t="s">
        <v>2437</v>
      </c>
      <c r="M1453" s="26" t="s">
        <v>137</v>
      </c>
      <c r="N1453" s="26" t="s">
        <v>138</v>
      </c>
      <c r="O1453" s="26" t="s">
        <v>138</v>
      </c>
      <c r="Q1453" s="30">
        <v>65</v>
      </c>
      <c r="R1453" s="30">
        <v>3920</v>
      </c>
      <c r="S1453" s="31" t="e">
        <f>#N/A</f>
        <v>#N/A</v>
      </c>
      <c r="T1453" s="30">
        <v>1005</v>
      </c>
      <c r="AB1453" s="33" t="e">
        <f>#N/A</f>
        <v>#N/A</v>
      </c>
      <c r="AC1453" s="30">
        <v>2100</v>
      </c>
      <c r="AD1453" s="30" t="e">
        <f>#N/A</f>
        <v>#N/A</v>
      </c>
      <c r="AG1453" s="30" t="e">
        <f>#N/A</f>
        <v>#N/A</v>
      </c>
      <c r="AH1453" s="30" t="e">
        <f>#N/A</f>
        <v>#N/A</v>
      </c>
      <c r="AI1453" s="30">
        <v>3293</v>
      </c>
      <c r="AJ1453" s="30">
        <v>3293</v>
      </c>
      <c r="AK1453" s="26" t="s">
        <v>139</v>
      </c>
      <c r="AL1453" s="26">
        <v>26</v>
      </c>
      <c r="AM1453" s="26" t="s">
        <v>2976</v>
      </c>
      <c r="AU1453" s="26" t="s">
        <v>1526</v>
      </c>
      <c r="AV1453" s="110" t="s">
        <v>3195</v>
      </c>
      <c r="AW1453" s="110" t="s">
        <v>3196</v>
      </c>
      <c r="BB1453" s="26" t="s">
        <v>2488</v>
      </c>
      <c r="BC1453" s="26" t="s">
        <v>3205</v>
      </c>
      <c r="BD1453" s="37">
        <v>44065</v>
      </c>
      <c r="BE1453" s="30">
        <v>35143</v>
      </c>
      <c r="BF1453" s="30">
        <v>38788</v>
      </c>
      <c r="BG1453" s="37" t="s">
        <v>3206</v>
      </c>
      <c r="BI1453" s="37"/>
      <c r="BJ1453" s="37"/>
      <c r="BK1453" s="37"/>
      <c r="BL1453" s="37"/>
      <c r="BM1453" s="37"/>
      <c r="BN1453" s="26"/>
      <c r="BO1453" s="26"/>
      <c r="BP1453" s="26"/>
      <c r="BQ1453" s="38"/>
      <c r="BR1453" s="26"/>
      <c r="BS1453" s="26"/>
      <c r="BT1453" s="26"/>
      <c r="BU1453" s="26"/>
      <c r="BV1453" s="39"/>
    </row>
    <row r="1454" spans="1:74" ht="15" hidden="1" customHeight="1">
      <c r="A1454" s="26">
        <v>2020</v>
      </c>
      <c r="B1454" s="26">
        <v>1450</v>
      </c>
      <c r="C1454" s="26" t="s">
        <v>129</v>
      </c>
      <c r="D1454" s="26" t="s">
        <v>2433</v>
      </c>
      <c r="E1454" s="26" t="s">
        <v>2434</v>
      </c>
      <c r="F1454" s="27">
        <v>43984</v>
      </c>
      <c r="G1454" s="107" t="s">
        <v>3221</v>
      </c>
      <c r="H1454" s="26" t="s">
        <v>1402</v>
      </c>
      <c r="I1454" s="26" t="s">
        <v>1402</v>
      </c>
      <c r="J1454" s="28" t="s">
        <v>3222</v>
      </c>
      <c r="K1454" s="26" t="s">
        <v>135</v>
      </c>
      <c r="L1454" s="26" t="s">
        <v>2437</v>
      </c>
      <c r="M1454" s="26" t="s">
        <v>137</v>
      </c>
      <c r="N1454" s="26" t="s">
        <v>138</v>
      </c>
      <c r="O1454" s="26" t="s">
        <v>138</v>
      </c>
      <c r="Q1454" s="30">
        <v>78</v>
      </c>
      <c r="R1454" s="30">
        <v>6880</v>
      </c>
      <c r="S1454" s="31" t="e">
        <f>#N/A</f>
        <v>#N/A</v>
      </c>
      <c r="T1454" s="30">
        <v>1815</v>
      </c>
      <c r="AB1454" s="33" t="e">
        <f>#N/A</f>
        <v>#N/A</v>
      </c>
      <c r="AC1454" s="30">
        <v>2100</v>
      </c>
      <c r="AD1454" s="30" t="e">
        <f>#N/A</f>
        <v>#N/A</v>
      </c>
      <c r="AG1454" s="30" t="e">
        <f>#N/A</f>
        <v>#N/A</v>
      </c>
      <c r="AH1454" s="30" t="e">
        <f>#N/A</f>
        <v>#N/A</v>
      </c>
      <c r="AI1454" s="30">
        <v>5779</v>
      </c>
      <c r="AJ1454" s="30">
        <v>5779</v>
      </c>
      <c r="AK1454" s="26" t="s">
        <v>139</v>
      </c>
      <c r="AL1454" s="26">
        <v>26</v>
      </c>
      <c r="AM1454" s="26" t="s">
        <v>2976</v>
      </c>
      <c r="AU1454" s="26" t="s">
        <v>1526</v>
      </c>
      <c r="AV1454" s="110" t="s">
        <v>3195</v>
      </c>
      <c r="AW1454" s="110" t="s">
        <v>3196</v>
      </c>
      <c r="BB1454" s="26" t="s">
        <v>2488</v>
      </c>
      <c r="BC1454" s="26" t="s">
        <v>3205</v>
      </c>
      <c r="BD1454" s="37">
        <v>44065</v>
      </c>
      <c r="BE1454" s="30">
        <v>35143</v>
      </c>
      <c r="BF1454" s="30">
        <v>38788</v>
      </c>
      <c r="BG1454" s="37" t="s">
        <v>3206</v>
      </c>
      <c r="BI1454" s="37"/>
      <c r="BJ1454" s="37"/>
      <c r="BK1454" s="37"/>
      <c r="BL1454" s="37"/>
      <c r="BM1454" s="37"/>
      <c r="BN1454" s="26"/>
      <c r="BO1454" s="26"/>
      <c r="BP1454" s="26"/>
      <c r="BQ1454" s="38"/>
      <c r="BR1454" s="26"/>
      <c r="BS1454" s="26"/>
      <c r="BT1454" s="26"/>
      <c r="BU1454" s="26"/>
      <c r="BV1454" s="39"/>
    </row>
    <row r="1455" spans="1:74" ht="15" hidden="1" customHeight="1">
      <c r="A1455" s="26">
        <v>2020</v>
      </c>
      <c r="B1455" s="26">
        <v>1451</v>
      </c>
      <c r="C1455" s="26" t="s">
        <v>129</v>
      </c>
      <c r="D1455" s="26" t="s">
        <v>2433</v>
      </c>
      <c r="E1455" s="26" t="s">
        <v>2434</v>
      </c>
      <c r="F1455" s="27">
        <v>43984</v>
      </c>
      <c r="G1455" s="107" t="s">
        <v>3223</v>
      </c>
      <c r="H1455" s="26" t="s">
        <v>1402</v>
      </c>
      <c r="I1455" s="26" t="s">
        <v>1402</v>
      </c>
      <c r="J1455" s="28" t="s">
        <v>3224</v>
      </c>
      <c r="K1455" s="26" t="s">
        <v>135</v>
      </c>
      <c r="L1455" s="26" t="s">
        <v>2437</v>
      </c>
      <c r="M1455" s="26" t="s">
        <v>137</v>
      </c>
      <c r="N1455" s="26" t="s">
        <v>138</v>
      </c>
      <c r="O1455" s="26" t="s">
        <v>138</v>
      </c>
      <c r="Q1455" s="30">
        <v>75</v>
      </c>
      <c r="R1455" s="30">
        <v>5840</v>
      </c>
      <c r="S1455" s="31" t="e">
        <f>#N/A</f>
        <v>#N/A</v>
      </c>
      <c r="T1455" s="30">
        <v>1550</v>
      </c>
      <c r="AB1455" s="33" t="e">
        <f>#N/A</f>
        <v>#N/A</v>
      </c>
      <c r="AC1455" s="30">
        <v>2100</v>
      </c>
      <c r="AD1455" s="30" t="e">
        <f>#N/A</f>
        <v>#N/A</v>
      </c>
      <c r="AG1455" s="30" t="e">
        <f>#N/A</f>
        <v>#N/A</v>
      </c>
      <c r="AH1455" s="30" t="e">
        <f>#N/A</f>
        <v>#N/A</v>
      </c>
      <c r="AI1455" s="30">
        <v>4906</v>
      </c>
      <c r="AJ1455" s="30">
        <v>4906</v>
      </c>
      <c r="AK1455" s="26" t="s">
        <v>139</v>
      </c>
      <c r="AL1455" s="26">
        <v>26</v>
      </c>
      <c r="AM1455" s="26" t="s">
        <v>2976</v>
      </c>
      <c r="AU1455" s="26" t="s">
        <v>1526</v>
      </c>
      <c r="AV1455" s="110" t="s">
        <v>3195</v>
      </c>
      <c r="AW1455" s="110" t="s">
        <v>3196</v>
      </c>
      <c r="BB1455" s="26" t="s">
        <v>2488</v>
      </c>
      <c r="BC1455" s="26" t="s">
        <v>3205</v>
      </c>
      <c r="BD1455" s="37">
        <v>44065</v>
      </c>
      <c r="BE1455" s="30">
        <v>35143</v>
      </c>
      <c r="BF1455" s="30">
        <v>38788</v>
      </c>
      <c r="BG1455" s="37" t="s">
        <v>3206</v>
      </c>
      <c r="BI1455" s="37"/>
      <c r="BJ1455" s="37"/>
      <c r="BK1455" s="37"/>
      <c r="BL1455" s="37"/>
      <c r="BM1455" s="37"/>
      <c r="BN1455" s="26"/>
      <c r="BO1455" s="26"/>
      <c r="BP1455" s="26"/>
      <c r="BQ1455" s="38"/>
      <c r="BR1455" s="26"/>
      <c r="BS1455" s="26"/>
      <c r="BT1455" s="26"/>
      <c r="BU1455" s="26"/>
      <c r="BV1455" s="39"/>
    </row>
    <row r="1456" spans="1:74" ht="15" hidden="1" customHeight="1">
      <c r="A1456" s="26">
        <v>2020</v>
      </c>
      <c r="B1456" s="26">
        <v>1452</v>
      </c>
      <c r="C1456" s="26" t="s">
        <v>129</v>
      </c>
      <c r="D1456" s="26" t="s">
        <v>2433</v>
      </c>
      <c r="E1456" s="26" t="s">
        <v>2434</v>
      </c>
      <c r="F1456" s="27">
        <v>43984</v>
      </c>
      <c r="G1456" s="107" t="s">
        <v>3225</v>
      </c>
      <c r="H1456" s="26" t="s">
        <v>1402</v>
      </c>
      <c r="I1456" s="26" t="s">
        <v>1402</v>
      </c>
      <c r="J1456" s="28" t="s">
        <v>3226</v>
      </c>
      <c r="K1456" s="26" t="s">
        <v>135</v>
      </c>
      <c r="L1456" s="26" t="s">
        <v>2437</v>
      </c>
      <c r="M1456" s="26" t="s">
        <v>137</v>
      </c>
      <c r="N1456" s="26" t="s">
        <v>138</v>
      </c>
      <c r="O1456" s="26" t="s">
        <v>138</v>
      </c>
      <c r="Q1456" s="30">
        <v>64</v>
      </c>
      <c r="R1456" s="30">
        <v>3500</v>
      </c>
      <c r="S1456" s="31" t="e">
        <f>#N/A</f>
        <v>#N/A</v>
      </c>
      <c r="T1456" s="30">
        <v>1040</v>
      </c>
      <c r="AB1456" s="33" t="e">
        <f>#N/A</f>
        <v>#N/A</v>
      </c>
      <c r="AC1456" s="30">
        <v>2100</v>
      </c>
      <c r="AD1456" s="30" t="e">
        <f>#N/A</f>
        <v>#N/A</v>
      </c>
      <c r="AG1456" s="30" t="e">
        <f>#N/A</f>
        <v>#N/A</v>
      </c>
      <c r="AH1456" s="30" t="e">
        <f>#N/A</f>
        <v>#N/A</v>
      </c>
      <c r="AI1456" s="30">
        <v>2940</v>
      </c>
      <c r="AJ1456" s="30">
        <v>2940</v>
      </c>
      <c r="AK1456" s="26" t="s">
        <v>139</v>
      </c>
      <c r="AL1456" s="26">
        <v>26</v>
      </c>
      <c r="AM1456" s="26" t="s">
        <v>2976</v>
      </c>
      <c r="AU1456" s="26" t="s">
        <v>1526</v>
      </c>
      <c r="AV1456" s="110" t="s">
        <v>3195</v>
      </c>
      <c r="AW1456" s="110" t="s">
        <v>3196</v>
      </c>
      <c r="BB1456" s="26" t="s">
        <v>2488</v>
      </c>
      <c r="BC1456" s="26" t="s">
        <v>3205</v>
      </c>
      <c r="BD1456" s="37">
        <v>44065</v>
      </c>
      <c r="BE1456" s="30">
        <v>35143</v>
      </c>
      <c r="BF1456" s="30">
        <v>38788</v>
      </c>
      <c r="BG1456" s="37" t="s">
        <v>3206</v>
      </c>
      <c r="BI1456" s="37"/>
      <c r="BJ1456" s="37"/>
      <c r="BK1456" s="37"/>
      <c r="BL1456" s="37"/>
      <c r="BM1456" s="37"/>
      <c r="BN1456" s="26"/>
      <c r="BO1456" s="26"/>
      <c r="BP1456" s="26"/>
      <c r="BQ1456" s="38"/>
      <c r="BR1456" s="26"/>
      <c r="BS1456" s="26"/>
      <c r="BT1456" s="26"/>
      <c r="BU1456" s="26"/>
      <c r="BV1456" s="39"/>
    </row>
    <row r="1457" spans="1:74" ht="15" hidden="1" customHeight="1">
      <c r="A1457" s="26">
        <v>2020</v>
      </c>
      <c r="B1457" s="26">
        <v>1453</v>
      </c>
      <c r="C1457" s="26" t="s">
        <v>129</v>
      </c>
      <c r="D1457" s="26" t="s">
        <v>2433</v>
      </c>
      <c r="E1457" s="26" t="s">
        <v>2434</v>
      </c>
      <c r="F1457" s="27">
        <v>43984</v>
      </c>
      <c r="G1457" s="107" t="s">
        <v>3227</v>
      </c>
      <c r="H1457" s="26" t="s">
        <v>1402</v>
      </c>
      <c r="I1457" s="26" t="s">
        <v>1402</v>
      </c>
      <c r="J1457" s="28" t="s">
        <v>3228</v>
      </c>
      <c r="K1457" s="26" t="s">
        <v>135</v>
      </c>
      <c r="L1457" s="26" t="s">
        <v>2437</v>
      </c>
      <c r="M1457" s="26" t="s">
        <v>137</v>
      </c>
      <c r="N1457" s="26" t="s">
        <v>138</v>
      </c>
      <c r="O1457" s="26" t="s">
        <v>138</v>
      </c>
      <c r="Q1457" s="30">
        <v>70</v>
      </c>
      <c r="R1457" s="30">
        <v>5400</v>
      </c>
      <c r="S1457" s="31" t="e">
        <f>#N/A</f>
        <v>#N/A</v>
      </c>
      <c r="T1457" s="30">
        <v>1476</v>
      </c>
      <c r="AB1457" s="33" t="e">
        <f>#N/A</f>
        <v>#N/A</v>
      </c>
      <c r="AC1457" s="30">
        <v>2100</v>
      </c>
      <c r="AD1457" s="30" t="e">
        <f>#N/A</f>
        <v>#N/A</v>
      </c>
      <c r="AG1457" s="30" t="e">
        <f>#N/A</f>
        <v>#N/A</v>
      </c>
      <c r="AH1457" s="30" t="e">
        <f>#N/A</f>
        <v>#N/A</v>
      </c>
      <c r="AI1457" s="30">
        <v>4536</v>
      </c>
      <c r="AJ1457" s="30">
        <v>4536</v>
      </c>
      <c r="AK1457" s="26" t="s">
        <v>139</v>
      </c>
      <c r="AL1457" s="26">
        <v>26</v>
      </c>
      <c r="AM1457" s="26" t="s">
        <v>2976</v>
      </c>
      <c r="AU1457" s="26" t="s">
        <v>1526</v>
      </c>
      <c r="AV1457" s="110" t="s">
        <v>3195</v>
      </c>
      <c r="AW1457" s="110" t="s">
        <v>3196</v>
      </c>
      <c r="BB1457" s="26" t="s">
        <v>2488</v>
      </c>
      <c r="BC1457" s="26" t="s">
        <v>3205</v>
      </c>
      <c r="BD1457" s="37">
        <v>44065</v>
      </c>
      <c r="BE1457" s="30">
        <v>35143</v>
      </c>
      <c r="BF1457" s="30">
        <v>38788</v>
      </c>
      <c r="BG1457" s="37" t="s">
        <v>3206</v>
      </c>
      <c r="BI1457" s="37"/>
      <c r="BJ1457" s="37"/>
      <c r="BK1457" s="37"/>
      <c r="BL1457" s="37"/>
      <c r="BM1457" s="37"/>
      <c r="BN1457" s="26"/>
      <c r="BO1457" s="26"/>
      <c r="BP1457" s="26"/>
      <c r="BQ1457" s="38"/>
      <c r="BR1457" s="26"/>
      <c r="BS1457" s="26"/>
      <c r="BT1457" s="26"/>
      <c r="BU1457" s="26"/>
      <c r="BV1457" s="39"/>
    </row>
    <row r="1458" spans="1:74" ht="15" hidden="1" customHeight="1">
      <c r="A1458" s="26">
        <v>2020</v>
      </c>
      <c r="B1458" s="26">
        <v>1454</v>
      </c>
      <c r="C1458" s="26" t="s">
        <v>129</v>
      </c>
      <c r="D1458" s="26" t="s">
        <v>2433</v>
      </c>
      <c r="E1458" s="26" t="s">
        <v>2434</v>
      </c>
      <c r="F1458" s="27">
        <v>43984</v>
      </c>
      <c r="G1458" s="107" t="s">
        <v>3229</v>
      </c>
      <c r="H1458" s="26" t="s">
        <v>1402</v>
      </c>
      <c r="I1458" s="26" t="s">
        <v>1402</v>
      </c>
      <c r="J1458" s="28" t="s">
        <v>3230</v>
      </c>
      <c r="K1458" s="26" t="s">
        <v>135</v>
      </c>
      <c r="L1458" s="26" t="s">
        <v>2437</v>
      </c>
      <c r="M1458" s="26" t="s">
        <v>137</v>
      </c>
      <c r="N1458" s="26" t="s">
        <v>138</v>
      </c>
      <c r="O1458" s="26" t="s">
        <v>138</v>
      </c>
      <c r="Q1458" s="30">
        <v>76</v>
      </c>
      <c r="R1458" s="30">
        <v>7560</v>
      </c>
      <c r="S1458" s="31" t="e">
        <f>#N/A</f>
        <v>#N/A</v>
      </c>
      <c r="T1458" s="30">
        <v>1755</v>
      </c>
      <c r="AB1458" s="33" t="e">
        <f>#N/A</f>
        <v>#N/A</v>
      </c>
      <c r="AC1458" s="30">
        <v>2100</v>
      </c>
      <c r="AD1458" s="30" t="e">
        <f>#N/A</f>
        <v>#N/A</v>
      </c>
      <c r="AG1458" s="30" t="e">
        <f>#N/A</f>
        <v>#N/A</v>
      </c>
      <c r="AH1458" s="30" t="e">
        <f>#N/A</f>
        <v>#N/A</v>
      </c>
      <c r="AI1458" s="30">
        <v>6350</v>
      </c>
      <c r="AJ1458" s="30">
        <v>6350</v>
      </c>
      <c r="AK1458" s="26" t="s">
        <v>139</v>
      </c>
      <c r="AL1458" s="26">
        <v>26</v>
      </c>
      <c r="AM1458" s="26" t="s">
        <v>2976</v>
      </c>
      <c r="AU1458" s="26" t="s">
        <v>1526</v>
      </c>
      <c r="AV1458" s="110" t="s">
        <v>3195</v>
      </c>
      <c r="AW1458" s="110" t="s">
        <v>3196</v>
      </c>
      <c r="BB1458" s="26" t="s">
        <v>2488</v>
      </c>
      <c r="BC1458" s="26" t="s">
        <v>3205</v>
      </c>
      <c r="BD1458" s="37">
        <v>44065</v>
      </c>
      <c r="BE1458" s="30">
        <v>35143</v>
      </c>
      <c r="BF1458" s="30">
        <v>38788</v>
      </c>
      <c r="BG1458" s="37" t="s">
        <v>3206</v>
      </c>
      <c r="BI1458" s="37"/>
      <c r="BJ1458" s="37"/>
      <c r="BK1458" s="37"/>
      <c r="BL1458" s="37"/>
      <c r="BM1458" s="37"/>
      <c r="BN1458" s="26"/>
      <c r="BO1458" s="26"/>
      <c r="BP1458" s="26"/>
      <c r="BQ1458" s="38"/>
      <c r="BR1458" s="26"/>
      <c r="BS1458" s="26"/>
      <c r="BT1458" s="26"/>
      <c r="BU1458" s="26"/>
      <c r="BV1458" s="39"/>
    </row>
    <row r="1459" spans="1:74" ht="15" hidden="1" customHeight="1">
      <c r="A1459" s="26">
        <v>2020</v>
      </c>
      <c r="B1459" s="26">
        <v>1455</v>
      </c>
      <c r="C1459" s="26" t="s">
        <v>129</v>
      </c>
      <c r="D1459" s="26" t="s">
        <v>2433</v>
      </c>
      <c r="E1459" s="26" t="s">
        <v>2434</v>
      </c>
      <c r="F1459" s="27">
        <v>43984</v>
      </c>
      <c r="G1459" s="107" t="s">
        <v>3231</v>
      </c>
      <c r="H1459" s="26" t="s">
        <v>1402</v>
      </c>
      <c r="I1459" s="26" t="s">
        <v>1402</v>
      </c>
      <c r="J1459" s="28" t="s">
        <v>3232</v>
      </c>
      <c r="K1459" s="26" t="s">
        <v>135</v>
      </c>
      <c r="L1459" s="26" t="s">
        <v>2437</v>
      </c>
      <c r="M1459" s="26" t="s">
        <v>137</v>
      </c>
      <c r="N1459" s="26" t="s">
        <v>138</v>
      </c>
      <c r="O1459" s="26" t="s">
        <v>138</v>
      </c>
      <c r="Q1459" s="30">
        <v>70</v>
      </c>
      <c r="R1459" s="30">
        <v>5000</v>
      </c>
      <c r="S1459" s="31" t="e">
        <f>#N/A</f>
        <v>#N/A</v>
      </c>
      <c r="T1459" s="30">
        <v>1462</v>
      </c>
      <c r="AB1459" s="33" t="e">
        <f>#N/A</f>
        <v>#N/A</v>
      </c>
      <c r="AC1459" s="30">
        <v>2100</v>
      </c>
      <c r="AD1459" s="30" t="e">
        <f>#N/A</f>
        <v>#N/A</v>
      </c>
      <c r="AG1459" s="30" t="e">
        <f>#N/A</f>
        <v>#N/A</v>
      </c>
      <c r="AH1459" s="30" t="e">
        <f>#N/A</f>
        <v>#N/A</v>
      </c>
      <c r="AI1459" s="30">
        <v>4200</v>
      </c>
      <c r="AJ1459" s="30">
        <v>4200</v>
      </c>
      <c r="AK1459" s="26" t="s">
        <v>139</v>
      </c>
      <c r="AL1459" s="26">
        <v>26</v>
      </c>
      <c r="AM1459" s="26" t="s">
        <v>2976</v>
      </c>
      <c r="AU1459" s="26" t="s">
        <v>1526</v>
      </c>
      <c r="AV1459" s="110" t="s">
        <v>3195</v>
      </c>
      <c r="AW1459" s="110" t="s">
        <v>3196</v>
      </c>
      <c r="BB1459" s="26" t="s">
        <v>2488</v>
      </c>
      <c r="BC1459" s="26" t="s">
        <v>3205</v>
      </c>
      <c r="BD1459" s="37">
        <v>44065</v>
      </c>
      <c r="BE1459" s="30">
        <v>35143</v>
      </c>
      <c r="BF1459" s="30">
        <v>38788</v>
      </c>
      <c r="BG1459" s="37" t="s">
        <v>3206</v>
      </c>
      <c r="BI1459" s="37"/>
      <c r="BJ1459" s="37"/>
      <c r="BK1459" s="37"/>
      <c r="BL1459" s="37"/>
      <c r="BM1459" s="37"/>
      <c r="BN1459" s="26"/>
      <c r="BO1459" s="26"/>
      <c r="BP1459" s="26"/>
      <c r="BQ1459" s="38"/>
      <c r="BR1459" s="26"/>
      <c r="BS1459" s="26"/>
      <c r="BT1459" s="26"/>
      <c r="BU1459" s="26"/>
      <c r="BV1459" s="39"/>
    </row>
    <row r="1460" spans="1:74" ht="15" hidden="1" customHeight="1">
      <c r="A1460" s="26">
        <v>2020</v>
      </c>
      <c r="B1460" s="26">
        <v>1456</v>
      </c>
      <c r="C1460" s="26" t="s">
        <v>129</v>
      </c>
      <c r="D1460" s="26" t="s">
        <v>2433</v>
      </c>
      <c r="E1460" s="26" t="s">
        <v>2434</v>
      </c>
      <c r="F1460" s="27">
        <v>43984</v>
      </c>
      <c r="G1460" s="107" t="s">
        <v>3233</v>
      </c>
      <c r="H1460" s="26" t="s">
        <v>1402</v>
      </c>
      <c r="I1460" s="26" t="s">
        <v>1402</v>
      </c>
      <c r="J1460" s="28" t="s">
        <v>3234</v>
      </c>
      <c r="K1460" s="26" t="s">
        <v>135</v>
      </c>
      <c r="L1460" s="26" t="s">
        <v>2437</v>
      </c>
      <c r="M1460" s="26" t="s">
        <v>137</v>
      </c>
      <c r="N1460" s="26" t="s">
        <v>138</v>
      </c>
      <c r="O1460" s="26" t="s">
        <v>138</v>
      </c>
      <c r="Q1460" s="30">
        <v>77</v>
      </c>
      <c r="R1460" s="30">
        <v>7210</v>
      </c>
      <c r="S1460" s="31" t="e">
        <f>#N/A</f>
        <v>#N/A</v>
      </c>
      <c r="T1460" s="30">
        <v>1885</v>
      </c>
      <c r="AB1460" s="33" t="e">
        <f>#N/A</f>
        <v>#N/A</v>
      </c>
      <c r="AC1460" s="30">
        <v>2100</v>
      </c>
      <c r="AD1460" s="30" t="e">
        <f>#N/A</f>
        <v>#N/A</v>
      </c>
      <c r="AG1460" s="30" t="e">
        <f>#N/A</f>
        <v>#N/A</v>
      </c>
      <c r="AH1460" s="30" t="e">
        <f>#N/A</f>
        <v>#N/A</v>
      </c>
      <c r="AI1460" s="30">
        <v>6056</v>
      </c>
      <c r="AJ1460" s="30">
        <v>6056</v>
      </c>
      <c r="AK1460" s="26" t="s">
        <v>139</v>
      </c>
      <c r="AL1460" s="26">
        <v>26</v>
      </c>
      <c r="AM1460" s="26" t="s">
        <v>2976</v>
      </c>
      <c r="AU1460" s="26" t="s">
        <v>1526</v>
      </c>
      <c r="AV1460" s="110" t="s">
        <v>3195</v>
      </c>
      <c r="AW1460" s="110" t="s">
        <v>3196</v>
      </c>
      <c r="BB1460" s="26" t="s">
        <v>2488</v>
      </c>
      <c r="BC1460" s="26" t="s">
        <v>3205</v>
      </c>
      <c r="BD1460" s="37">
        <v>44065</v>
      </c>
      <c r="BE1460" s="30">
        <v>35143</v>
      </c>
      <c r="BF1460" s="30">
        <v>38788</v>
      </c>
      <c r="BG1460" s="37" t="s">
        <v>3206</v>
      </c>
      <c r="BI1460" s="37"/>
      <c r="BJ1460" s="37"/>
      <c r="BK1460" s="37"/>
      <c r="BL1460" s="37"/>
      <c r="BM1460" s="37"/>
      <c r="BN1460" s="26"/>
      <c r="BO1460" s="26"/>
      <c r="BP1460" s="26"/>
      <c r="BQ1460" s="38"/>
      <c r="BR1460" s="26"/>
      <c r="BS1460" s="26"/>
      <c r="BT1460" s="26"/>
      <c r="BU1460" s="26"/>
      <c r="BV1460" s="39"/>
    </row>
    <row r="1461" spans="1:74" ht="15" hidden="1" customHeight="1">
      <c r="A1461" s="26">
        <v>2020</v>
      </c>
      <c r="B1461" s="26">
        <v>1457</v>
      </c>
      <c r="C1461" s="26" t="s">
        <v>129</v>
      </c>
      <c r="D1461" s="26" t="s">
        <v>2433</v>
      </c>
      <c r="E1461" s="26" t="s">
        <v>2434</v>
      </c>
      <c r="F1461" s="27">
        <v>43984</v>
      </c>
      <c r="G1461" s="107" t="s">
        <v>3235</v>
      </c>
      <c r="H1461" s="26" t="s">
        <v>1402</v>
      </c>
      <c r="I1461" s="26" t="s">
        <v>1402</v>
      </c>
      <c r="J1461" s="28" t="s">
        <v>3236</v>
      </c>
      <c r="K1461" s="26" t="s">
        <v>135</v>
      </c>
      <c r="L1461" s="26" t="s">
        <v>2437</v>
      </c>
      <c r="M1461" s="26" t="s">
        <v>137</v>
      </c>
      <c r="N1461" s="26" t="s">
        <v>138</v>
      </c>
      <c r="O1461" s="26" t="s">
        <v>138</v>
      </c>
      <c r="Q1461" s="30">
        <v>67</v>
      </c>
      <c r="R1461" s="30">
        <v>4200</v>
      </c>
      <c r="S1461" s="31" t="e">
        <f>#N/A</f>
        <v>#N/A</v>
      </c>
      <c r="T1461" s="30">
        <v>1145</v>
      </c>
      <c r="AB1461" s="33" t="e">
        <f>#N/A</f>
        <v>#N/A</v>
      </c>
      <c r="AC1461" s="30">
        <v>2100</v>
      </c>
      <c r="AD1461" s="30" t="e">
        <f>#N/A</f>
        <v>#N/A</v>
      </c>
      <c r="AG1461" s="30" t="e">
        <f>#N/A</f>
        <v>#N/A</v>
      </c>
      <c r="AH1461" s="30" t="e">
        <f>#N/A</f>
        <v>#N/A</v>
      </c>
      <c r="AI1461" s="30">
        <v>3528</v>
      </c>
      <c r="AJ1461" s="30">
        <v>3528</v>
      </c>
      <c r="AK1461" s="26" t="s">
        <v>139</v>
      </c>
      <c r="AL1461" s="26">
        <v>26</v>
      </c>
      <c r="AM1461" s="26" t="s">
        <v>2976</v>
      </c>
      <c r="AU1461" s="26" t="s">
        <v>1526</v>
      </c>
      <c r="AV1461" s="110" t="s">
        <v>3195</v>
      </c>
      <c r="AW1461" s="110" t="s">
        <v>3196</v>
      </c>
      <c r="BB1461" s="26" t="s">
        <v>2488</v>
      </c>
      <c r="BC1461" s="26" t="s">
        <v>3205</v>
      </c>
      <c r="BD1461" s="37">
        <v>44065</v>
      </c>
      <c r="BE1461" s="30">
        <v>35143</v>
      </c>
      <c r="BF1461" s="30">
        <v>38788</v>
      </c>
      <c r="BG1461" s="37" t="s">
        <v>3206</v>
      </c>
      <c r="BI1461" s="37"/>
      <c r="BJ1461" s="37"/>
      <c r="BK1461" s="37"/>
      <c r="BL1461" s="37"/>
      <c r="BM1461" s="37"/>
      <c r="BN1461" s="26"/>
      <c r="BO1461" s="26"/>
      <c r="BP1461" s="26"/>
      <c r="BQ1461" s="38"/>
      <c r="BR1461" s="26"/>
      <c r="BS1461" s="26"/>
      <c r="BT1461" s="26"/>
      <c r="BU1461" s="26"/>
      <c r="BV1461" s="39"/>
    </row>
    <row r="1462" spans="1:74" ht="15" hidden="1" customHeight="1">
      <c r="A1462" s="26">
        <v>2020</v>
      </c>
      <c r="B1462" s="26">
        <v>1458</v>
      </c>
      <c r="C1462" s="26" t="s">
        <v>129</v>
      </c>
      <c r="D1462" s="26" t="s">
        <v>2433</v>
      </c>
      <c r="E1462" s="26" t="s">
        <v>2434</v>
      </c>
      <c r="F1462" s="27">
        <v>43984</v>
      </c>
      <c r="G1462" s="107" t="s">
        <v>3237</v>
      </c>
      <c r="H1462" s="26" t="s">
        <v>1402</v>
      </c>
      <c r="I1462" s="26" t="s">
        <v>1402</v>
      </c>
      <c r="J1462" s="28" t="s">
        <v>3238</v>
      </c>
      <c r="K1462" s="26" t="s">
        <v>135</v>
      </c>
      <c r="L1462" s="26" t="s">
        <v>2437</v>
      </c>
      <c r="M1462" s="26" t="s">
        <v>137</v>
      </c>
      <c r="N1462" s="26" t="s">
        <v>138</v>
      </c>
      <c r="O1462" s="26" t="s">
        <v>138</v>
      </c>
      <c r="Q1462" s="30">
        <v>69</v>
      </c>
      <c r="R1462" s="30">
        <v>4740</v>
      </c>
      <c r="S1462" s="31" t="e">
        <f>#N/A</f>
        <v>#N/A</v>
      </c>
      <c r="T1462" s="30">
        <v>1270</v>
      </c>
      <c r="AB1462" s="33" t="e">
        <f>#N/A</f>
        <v>#N/A</v>
      </c>
      <c r="AC1462" s="30">
        <v>2100</v>
      </c>
      <c r="AD1462" s="30" t="e">
        <f>#N/A</f>
        <v>#N/A</v>
      </c>
      <c r="AG1462" s="30" t="e">
        <f>#N/A</f>
        <v>#N/A</v>
      </c>
      <c r="AH1462" s="30" t="e">
        <f>#N/A</f>
        <v>#N/A</v>
      </c>
      <c r="AI1462" s="30">
        <v>3982</v>
      </c>
      <c r="AJ1462" s="30">
        <v>3982</v>
      </c>
      <c r="AK1462" s="26" t="s">
        <v>139</v>
      </c>
      <c r="AL1462" s="26">
        <v>26</v>
      </c>
      <c r="AM1462" s="26" t="s">
        <v>2976</v>
      </c>
      <c r="AU1462" s="26" t="s">
        <v>1526</v>
      </c>
      <c r="AV1462" s="110" t="s">
        <v>3195</v>
      </c>
      <c r="AW1462" s="110" t="s">
        <v>3196</v>
      </c>
      <c r="BB1462" s="26" t="s">
        <v>2488</v>
      </c>
      <c r="BC1462" s="26" t="s">
        <v>3205</v>
      </c>
      <c r="BD1462" s="37">
        <v>44065</v>
      </c>
      <c r="BE1462" s="30">
        <v>35143</v>
      </c>
      <c r="BF1462" s="30">
        <v>38788</v>
      </c>
      <c r="BG1462" s="37" t="s">
        <v>3206</v>
      </c>
      <c r="BI1462" s="37"/>
      <c r="BJ1462" s="37"/>
      <c r="BK1462" s="37"/>
      <c r="BL1462" s="37"/>
      <c r="BM1462" s="37"/>
      <c r="BN1462" s="26"/>
      <c r="BO1462" s="26"/>
      <c r="BP1462" s="26"/>
      <c r="BQ1462" s="38"/>
      <c r="BR1462" s="26"/>
      <c r="BS1462" s="26"/>
      <c r="BT1462" s="26"/>
      <c r="BU1462" s="26"/>
      <c r="BV1462" s="39"/>
    </row>
    <row r="1463" spans="1:74" ht="15" hidden="1" customHeight="1">
      <c r="A1463" s="26">
        <v>2020</v>
      </c>
      <c r="B1463" s="26">
        <v>1459</v>
      </c>
      <c r="C1463" s="26" t="s">
        <v>129</v>
      </c>
      <c r="D1463" s="26" t="s">
        <v>2433</v>
      </c>
      <c r="E1463" s="26" t="s">
        <v>2434</v>
      </c>
      <c r="F1463" s="27">
        <v>43984</v>
      </c>
      <c r="G1463" s="107" t="s">
        <v>3239</v>
      </c>
      <c r="H1463" s="26" t="s">
        <v>1402</v>
      </c>
      <c r="I1463" s="26" t="s">
        <v>1402</v>
      </c>
      <c r="J1463" s="28" t="s">
        <v>3240</v>
      </c>
      <c r="K1463" s="26" t="s">
        <v>135</v>
      </c>
      <c r="L1463" s="26" t="s">
        <v>2437</v>
      </c>
      <c r="M1463" s="26" t="s">
        <v>137</v>
      </c>
      <c r="N1463" s="26" t="s">
        <v>138</v>
      </c>
      <c r="O1463" s="26" t="s">
        <v>138</v>
      </c>
      <c r="Q1463" s="30">
        <v>67</v>
      </c>
      <c r="R1463" s="30">
        <v>4370</v>
      </c>
      <c r="S1463" s="31" t="e">
        <f>#N/A</f>
        <v>#N/A</v>
      </c>
      <c r="T1463" s="30">
        <v>1142</v>
      </c>
      <c r="AB1463" s="33" t="e">
        <f>#N/A</f>
        <v>#N/A</v>
      </c>
      <c r="AC1463" s="30">
        <v>2100</v>
      </c>
      <c r="AD1463" s="30" t="e">
        <f>#N/A</f>
        <v>#N/A</v>
      </c>
      <c r="AG1463" s="30" t="e">
        <f>#N/A</f>
        <v>#N/A</v>
      </c>
      <c r="AH1463" s="30" t="e">
        <f>#N/A</f>
        <v>#N/A</v>
      </c>
      <c r="AI1463" s="30">
        <v>3671</v>
      </c>
      <c r="AJ1463" s="30">
        <v>3671</v>
      </c>
      <c r="AK1463" s="26" t="s">
        <v>139</v>
      </c>
      <c r="AL1463" s="26">
        <v>26</v>
      </c>
      <c r="AM1463" s="26" t="s">
        <v>2976</v>
      </c>
      <c r="AU1463" s="26" t="s">
        <v>1526</v>
      </c>
      <c r="AV1463" s="110" t="s">
        <v>3195</v>
      </c>
      <c r="AW1463" s="110" t="s">
        <v>3196</v>
      </c>
      <c r="BB1463" s="26" t="s">
        <v>2488</v>
      </c>
      <c r="BC1463" s="26" t="s">
        <v>3205</v>
      </c>
      <c r="BD1463" s="37">
        <v>44065</v>
      </c>
      <c r="BE1463" s="30">
        <v>35143</v>
      </c>
      <c r="BF1463" s="30">
        <v>38788</v>
      </c>
      <c r="BG1463" s="37" t="s">
        <v>3206</v>
      </c>
      <c r="BI1463" s="37"/>
      <c r="BJ1463" s="37"/>
      <c r="BK1463" s="37"/>
      <c r="BL1463" s="37"/>
      <c r="BM1463" s="37"/>
      <c r="BN1463" s="26"/>
      <c r="BO1463" s="26"/>
      <c r="BP1463" s="26"/>
      <c r="BQ1463" s="38"/>
      <c r="BR1463" s="26"/>
      <c r="BS1463" s="26"/>
      <c r="BT1463" s="26"/>
      <c r="BU1463" s="26"/>
      <c r="BV1463" s="39"/>
    </row>
    <row r="1464" spans="1:74" ht="15" hidden="1" customHeight="1">
      <c r="A1464" s="26">
        <v>2020</v>
      </c>
      <c r="B1464" s="26">
        <v>1460</v>
      </c>
      <c r="C1464" s="26" t="s">
        <v>129</v>
      </c>
      <c r="D1464" s="26" t="s">
        <v>2433</v>
      </c>
      <c r="E1464" s="26" t="s">
        <v>2434</v>
      </c>
      <c r="F1464" s="27">
        <v>43984</v>
      </c>
      <c r="G1464" s="107" t="s">
        <v>3241</v>
      </c>
      <c r="H1464" s="26" t="s">
        <v>1402</v>
      </c>
      <c r="I1464" s="26" t="s">
        <v>1402</v>
      </c>
      <c r="J1464" s="28" t="s">
        <v>3242</v>
      </c>
      <c r="K1464" s="26" t="s">
        <v>135</v>
      </c>
      <c r="L1464" s="26" t="s">
        <v>2437</v>
      </c>
      <c r="M1464" s="26" t="s">
        <v>137</v>
      </c>
      <c r="N1464" s="26" t="s">
        <v>138</v>
      </c>
      <c r="O1464" s="26" t="s">
        <v>138</v>
      </c>
      <c r="Q1464" s="30">
        <v>67</v>
      </c>
      <c r="R1464" s="30">
        <v>4160</v>
      </c>
      <c r="S1464" s="31" t="e">
        <f>#N/A</f>
        <v>#N/A</v>
      </c>
      <c r="T1464" s="30">
        <v>1008</v>
      </c>
      <c r="AB1464" s="33" t="e">
        <f>#N/A</f>
        <v>#N/A</v>
      </c>
      <c r="AC1464" s="30">
        <v>2100</v>
      </c>
      <c r="AD1464" s="30" t="e">
        <f>#N/A</f>
        <v>#N/A</v>
      </c>
      <c r="AG1464" s="30" t="e">
        <f>#N/A</f>
        <v>#N/A</v>
      </c>
      <c r="AH1464" s="30" t="e">
        <f>#N/A</f>
        <v>#N/A</v>
      </c>
      <c r="AI1464" s="30">
        <v>3494</v>
      </c>
      <c r="AJ1464" s="30">
        <v>3494</v>
      </c>
      <c r="AK1464" s="26" t="s">
        <v>139</v>
      </c>
      <c r="AL1464" s="26">
        <v>26</v>
      </c>
      <c r="AM1464" s="26" t="s">
        <v>2976</v>
      </c>
      <c r="AU1464" s="26" t="s">
        <v>1526</v>
      </c>
      <c r="AV1464" s="110" t="s">
        <v>3195</v>
      </c>
      <c r="AW1464" s="110" t="s">
        <v>3196</v>
      </c>
      <c r="BB1464" s="26" t="s">
        <v>2488</v>
      </c>
      <c r="BC1464" s="26" t="s">
        <v>3205</v>
      </c>
      <c r="BD1464" s="37">
        <v>44065</v>
      </c>
      <c r="BE1464" s="30">
        <v>35143</v>
      </c>
      <c r="BF1464" s="30">
        <v>38788</v>
      </c>
      <c r="BG1464" s="37" t="s">
        <v>3206</v>
      </c>
      <c r="BI1464" s="37"/>
      <c r="BJ1464" s="37"/>
      <c r="BK1464" s="37"/>
      <c r="BL1464" s="37"/>
      <c r="BM1464" s="37"/>
      <c r="BN1464" s="26"/>
      <c r="BO1464" s="26"/>
      <c r="BP1464" s="26"/>
      <c r="BQ1464" s="38"/>
      <c r="BR1464" s="26"/>
      <c r="BS1464" s="26"/>
      <c r="BT1464" s="26"/>
      <c r="BU1464" s="26"/>
      <c r="BV1464" s="39"/>
    </row>
    <row r="1465" spans="1:74" ht="15" hidden="1" customHeight="1">
      <c r="A1465" s="26">
        <v>2020</v>
      </c>
      <c r="B1465" s="26">
        <v>1461</v>
      </c>
      <c r="C1465" s="26" t="s">
        <v>129</v>
      </c>
      <c r="D1465" s="26" t="s">
        <v>2433</v>
      </c>
      <c r="E1465" s="26" t="s">
        <v>2434</v>
      </c>
      <c r="F1465" s="27">
        <v>43984</v>
      </c>
      <c r="G1465" s="107" t="s">
        <v>3243</v>
      </c>
      <c r="H1465" s="26" t="s">
        <v>1402</v>
      </c>
      <c r="I1465" s="26" t="s">
        <v>1402</v>
      </c>
      <c r="J1465" s="28" t="s">
        <v>3244</v>
      </c>
      <c r="K1465" s="26" t="s">
        <v>135</v>
      </c>
      <c r="L1465" s="26" t="s">
        <v>2437</v>
      </c>
      <c r="M1465" s="26" t="s">
        <v>137</v>
      </c>
      <c r="N1465" s="26" t="s">
        <v>138</v>
      </c>
      <c r="O1465" s="26" t="s">
        <v>138</v>
      </c>
      <c r="Q1465" s="30">
        <v>66</v>
      </c>
      <c r="R1465" s="30">
        <v>4000</v>
      </c>
      <c r="S1465" s="31" t="e">
        <f>#N/A</f>
        <v>#N/A</v>
      </c>
      <c r="T1465" s="30">
        <v>1020</v>
      </c>
      <c r="AB1465" s="33" t="e">
        <f>#N/A</f>
        <v>#N/A</v>
      </c>
      <c r="AC1465" s="30">
        <v>2100</v>
      </c>
      <c r="AD1465" s="30" t="e">
        <f>#N/A</f>
        <v>#N/A</v>
      </c>
      <c r="AG1465" s="30" t="e">
        <f>#N/A</f>
        <v>#N/A</v>
      </c>
      <c r="AH1465" s="30" t="e">
        <f>#N/A</f>
        <v>#N/A</v>
      </c>
      <c r="AI1465" s="30">
        <v>3360</v>
      </c>
      <c r="AJ1465" s="30">
        <v>3360</v>
      </c>
      <c r="AK1465" s="26" t="s">
        <v>139</v>
      </c>
      <c r="AL1465" s="26">
        <v>26</v>
      </c>
      <c r="AM1465" s="26" t="s">
        <v>2976</v>
      </c>
      <c r="AU1465" s="26" t="s">
        <v>1526</v>
      </c>
      <c r="AV1465" s="110" t="s">
        <v>3195</v>
      </c>
      <c r="AW1465" s="110" t="s">
        <v>3196</v>
      </c>
      <c r="BB1465" s="26" t="s">
        <v>2488</v>
      </c>
      <c r="BC1465" s="26" t="s">
        <v>3205</v>
      </c>
      <c r="BD1465" s="37">
        <v>44065</v>
      </c>
      <c r="BE1465" s="30">
        <v>35143</v>
      </c>
      <c r="BF1465" s="30">
        <v>38788</v>
      </c>
      <c r="BG1465" s="37" t="s">
        <v>3206</v>
      </c>
      <c r="BI1465" s="37"/>
      <c r="BJ1465" s="37"/>
      <c r="BK1465" s="37"/>
      <c r="BL1465" s="37"/>
      <c r="BM1465" s="37"/>
      <c r="BN1465" s="26"/>
      <c r="BO1465" s="26"/>
      <c r="BP1465" s="26"/>
      <c r="BQ1465" s="38"/>
      <c r="BR1465" s="26"/>
      <c r="BS1465" s="26"/>
      <c r="BT1465" s="26"/>
      <c r="BU1465" s="26"/>
      <c r="BV1465" s="39"/>
    </row>
    <row r="1466" spans="1:74" ht="15" hidden="1" customHeight="1">
      <c r="A1466" s="26">
        <v>2020</v>
      </c>
      <c r="B1466" s="26">
        <v>1462</v>
      </c>
      <c r="C1466" s="26" t="s">
        <v>129</v>
      </c>
      <c r="D1466" s="26" t="s">
        <v>2433</v>
      </c>
      <c r="E1466" s="26" t="s">
        <v>2434</v>
      </c>
      <c r="F1466" s="27">
        <v>43984</v>
      </c>
      <c r="G1466" s="107" t="s">
        <v>3245</v>
      </c>
      <c r="H1466" s="26" t="s">
        <v>1402</v>
      </c>
      <c r="I1466" s="26" t="s">
        <v>1402</v>
      </c>
      <c r="J1466" s="28" t="s">
        <v>3246</v>
      </c>
      <c r="K1466" s="26" t="s">
        <v>135</v>
      </c>
      <c r="L1466" s="26" t="s">
        <v>2437</v>
      </c>
      <c r="M1466" s="26" t="s">
        <v>137</v>
      </c>
      <c r="N1466" s="26" t="s">
        <v>138</v>
      </c>
      <c r="O1466" s="26" t="s">
        <v>138</v>
      </c>
      <c r="Q1466" s="30">
        <v>65</v>
      </c>
      <c r="R1466" s="30">
        <v>4500</v>
      </c>
      <c r="S1466" s="31" t="e">
        <f>#N/A</f>
        <v>#N/A</v>
      </c>
      <c r="T1466" s="30">
        <v>1210</v>
      </c>
      <c r="AB1466" s="33" t="e">
        <f>#N/A</f>
        <v>#N/A</v>
      </c>
      <c r="AC1466" s="30">
        <v>2100</v>
      </c>
      <c r="AD1466" s="30" t="e">
        <f>#N/A</f>
        <v>#N/A</v>
      </c>
      <c r="AG1466" s="30" t="e">
        <f>#N/A</f>
        <v>#N/A</v>
      </c>
      <c r="AH1466" s="30" t="e">
        <f>#N/A</f>
        <v>#N/A</v>
      </c>
      <c r="AI1466" s="30">
        <v>3780</v>
      </c>
      <c r="AJ1466" s="30">
        <v>3780</v>
      </c>
      <c r="AK1466" s="26" t="s">
        <v>139</v>
      </c>
      <c r="AL1466" s="26">
        <v>26</v>
      </c>
      <c r="AM1466" s="26" t="s">
        <v>2976</v>
      </c>
      <c r="AU1466" s="26" t="s">
        <v>1526</v>
      </c>
      <c r="AV1466" s="110" t="s">
        <v>3195</v>
      </c>
      <c r="AW1466" s="110" t="s">
        <v>3196</v>
      </c>
      <c r="BB1466" s="26" t="s">
        <v>2488</v>
      </c>
      <c r="BC1466" s="26" t="s">
        <v>3205</v>
      </c>
      <c r="BD1466" s="37">
        <v>44065</v>
      </c>
      <c r="BE1466" s="30">
        <v>35143</v>
      </c>
      <c r="BF1466" s="30">
        <v>38788</v>
      </c>
      <c r="BG1466" s="37" t="s">
        <v>3206</v>
      </c>
      <c r="BI1466" s="37"/>
      <c r="BJ1466" s="37"/>
      <c r="BK1466" s="37"/>
      <c r="BL1466" s="37"/>
      <c r="BM1466" s="37"/>
      <c r="BN1466" s="26"/>
      <c r="BO1466" s="26"/>
      <c r="BP1466" s="26"/>
      <c r="BQ1466" s="38"/>
      <c r="BR1466" s="26"/>
      <c r="BS1466" s="26"/>
      <c r="BT1466" s="26"/>
      <c r="BU1466" s="26"/>
      <c r="BV1466" s="39"/>
    </row>
    <row r="1467" spans="1:74" ht="15" hidden="1" customHeight="1">
      <c r="A1467" s="26">
        <v>2020</v>
      </c>
      <c r="B1467" s="26">
        <v>1463</v>
      </c>
      <c r="C1467" s="26" t="s">
        <v>129</v>
      </c>
      <c r="D1467" s="26" t="s">
        <v>2433</v>
      </c>
      <c r="E1467" s="26" t="s">
        <v>2434</v>
      </c>
      <c r="F1467" s="27">
        <v>43984</v>
      </c>
      <c r="G1467" s="107" t="s">
        <v>3247</v>
      </c>
      <c r="H1467" s="26" t="s">
        <v>1402</v>
      </c>
      <c r="I1467" s="26" t="s">
        <v>1402</v>
      </c>
      <c r="J1467" s="28" t="s">
        <v>3248</v>
      </c>
      <c r="K1467" s="26" t="s">
        <v>135</v>
      </c>
      <c r="L1467" s="26" t="s">
        <v>2437</v>
      </c>
      <c r="M1467" s="26" t="s">
        <v>137</v>
      </c>
      <c r="N1467" s="26" t="s">
        <v>138</v>
      </c>
      <c r="O1467" s="26" t="s">
        <v>138</v>
      </c>
      <c r="Q1467" s="30">
        <v>64</v>
      </c>
      <c r="R1467" s="30">
        <v>3970</v>
      </c>
      <c r="S1467" s="31" t="e">
        <f>#N/A</f>
        <v>#N/A</v>
      </c>
      <c r="T1467" s="30">
        <v>1055</v>
      </c>
      <c r="AB1467" s="33" t="e">
        <f>#N/A</f>
        <v>#N/A</v>
      </c>
      <c r="AC1467" s="30">
        <v>2100</v>
      </c>
      <c r="AD1467" s="30" t="e">
        <f>#N/A</f>
        <v>#N/A</v>
      </c>
      <c r="AG1467" s="30" t="e">
        <f>#N/A</f>
        <v>#N/A</v>
      </c>
      <c r="AH1467" s="30" t="e">
        <f>#N/A</f>
        <v>#N/A</v>
      </c>
      <c r="AI1467" s="30">
        <v>3335</v>
      </c>
      <c r="AJ1467" s="30">
        <v>3335</v>
      </c>
      <c r="AK1467" s="26" t="s">
        <v>139</v>
      </c>
      <c r="AL1467" s="26">
        <v>26</v>
      </c>
      <c r="AM1467" s="26" t="s">
        <v>2976</v>
      </c>
      <c r="AU1467" s="26" t="s">
        <v>1526</v>
      </c>
      <c r="AV1467" s="110" t="s">
        <v>3195</v>
      </c>
      <c r="AW1467" s="110" t="s">
        <v>3196</v>
      </c>
      <c r="BB1467" s="26" t="s">
        <v>2488</v>
      </c>
      <c r="BC1467" s="26" t="s">
        <v>3205</v>
      </c>
      <c r="BD1467" s="37">
        <v>44065</v>
      </c>
      <c r="BE1467" s="30">
        <v>35143</v>
      </c>
      <c r="BF1467" s="30">
        <v>38788</v>
      </c>
      <c r="BG1467" s="37" t="s">
        <v>3206</v>
      </c>
      <c r="BI1467" s="37"/>
      <c r="BJ1467" s="37"/>
      <c r="BK1467" s="37"/>
      <c r="BL1467" s="37"/>
      <c r="BM1467" s="37"/>
      <c r="BN1467" s="26"/>
      <c r="BO1467" s="26"/>
      <c r="BP1467" s="26"/>
      <c r="BQ1467" s="38"/>
      <c r="BR1467" s="26"/>
      <c r="BS1467" s="26"/>
      <c r="BT1467" s="26"/>
      <c r="BU1467" s="26"/>
      <c r="BV1467" s="39"/>
    </row>
    <row r="1468" spans="1:74" ht="15" hidden="1" customHeight="1">
      <c r="A1468" s="26">
        <v>2020</v>
      </c>
      <c r="B1468" s="26">
        <v>1464</v>
      </c>
      <c r="C1468" s="26" t="s">
        <v>129</v>
      </c>
      <c r="D1468" s="26" t="s">
        <v>2433</v>
      </c>
      <c r="E1468" s="26" t="s">
        <v>2434</v>
      </c>
      <c r="F1468" s="27">
        <v>43984</v>
      </c>
      <c r="G1468" s="107" t="s">
        <v>3249</v>
      </c>
      <c r="H1468" s="26" t="s">
        <v>1402</v>
      </c>
      <c r="I1468" s="26" t="s">
        <v>1402</v>
      </c>
      <c r="J1468" s="28" t="s">
        <v>3250</v>
      </c>
      <c r="K1468" s="26" t="s">
        <v>135</v>
      </c>
      <c r="L1468" s="26" t="s">
        <v>2437</v>
      </c>
      <c r="M1468" s="26" t="s">
        <v>137</v>
      </c>
      <c r="N1468" s="26" t="s">
        <v>138</v>
      </c>
      <c r="O1468" s="26" t="s">
        <v>138</v>
      </c>
      <c r="Q1468" s="30">
        <v>84</v>
      </c>
      <c r="R1468" s="30">
        <v>9780</v>
      </c>
      <c r="S1468" s="31" t="e">
        <f>#N/A</f>
        <v>#N/A</v>
      </c>
      <c r="T1468" s="30">
        <v>2330</v>
      </c>
      <c r="AB1468" s="33" t="e">
        <f>#N/A</f>
        <v>#N/A</v>
      </c>
      <c r="AC1468" s="30">
        <v>2100</v>
      </c>
      <c r="AD1468" s="30" t="e">
        <f>#N/A</f>
        <v>#N/A</v>
      </c>
      <c r="AG1468" s="30" t="e">
        <f>#N/A</f>
        <v>#N/A</v>
      </c>
      <c r="AH1468" s="30" t="e">
        <f>#N/A</f>
        <v>#N/A</v>
      </c>
      <c r="AI1468" s="30">
        <v>8215</v>
      </c>
      <c r="AJ1468" s="30">
        <v>8215</v>
      </c>
      <c r="AK1468" s="26" t="s">
        <v>139</v>
      </c>
      <c r="AL1468" s="26">
        <v>26</v>
      </c>
      <c r="AM1468" s="26" t="s">
        <v>2976</v>
      </c>
      <c r="AU1468" s="26" t="s">
        <v>1526</v>
      </c>
      <c r="AV1468" s="110" t="s">
        <v>3195</v>
      </c>
      <c r="AW1468" s="110" t="s">
        <v>3196</v>
      </c>
      <c r="BB1468" s="26" t="s">
        <v>2488</v>
      </c>
      <c r="BC1468" s="26" t="s">
        <v>3205</v>
      </c>
      <c r="BD1468" s="37">
        <v>44065</v>
      </c>
      <c r="BE1468" s="30">
        <v>35143</v>
      </c>
      <c r="BF1468" s="30">
        <v>38788</v>
      </c>
      <c r="BG1468" s="37" t="s">
        <v>3206</v>
      </c>
      <c r="BI1468" s="37"/>
      <c r="BJ1468" s="37"/>
      <c r="BK1468" s="37"/>
      <c r="BL1468" s="37"/>
      <c r="BM1468" s="37"/>
      <c r="BN1468" s="26"/>
      <c r="BO1468" s="26"/>
      <c r="BP1468" s="26"/>
      <c r="BQ1468" s="38"/>
      <c r="BR1468" s="26"/>
      <c r="BS1468" s="26"/>
      <c r="BT1468" s="26"/>
      <c r="BU1468" s="26"/>
      <c r="BV1468" s="39"/>
    </row>
    <row r="1469" spans="1:74" ht="15" hidden="1" customHeight="1">
      <c r="A1469" s="26">
        <v>2020</v>
      </c>
      <c r="B1469" s="26">
        <v>1465</v>
      </c>
      <c r="C1469" s="26" t="s">
        <v>129</v>
      </c>
      <c r="D1469" s="26" t="s">
        <v>2433</v>
      </c>
      <c r="E1469" s="26" t="s">
        <v>2434</v>
      </c>
      <c r="F1469" s="27">
        <v>43984</v>
      </c>
      <c r="G1469" s="107" t="s">
        <v>3251</v>
      </c>
      <c r="H1469" s="26" t="s">
        <v>1402</v>
      </c>
      <c r="I1469" s="26" t="s">
        <v>1402</v>
      </c>
      <c r="J1469" s="28" t="s">
        <v>3252</v>
      </c>
      <c r="K1469" s="26" t="s">
        <v>135</v>
      </c>
      <c r="L1469" s="26" t="s">
        <v>2437</v>
      </c>
      <c r="M1469" s="26" t="s">
        <v>137</v>
      </c>
      <c r="N1469" s="26" t="s">
        <v>138</v>
      </c>
      <c r="O1469" s="26" t="s">
        <v>138</v>
      </c>
      <c r="Q1469" s="30">
        <v>67</v>
      </c>
      <c r="R1469" s="30">
        <v>4800</v>
      </c>
      <c r="S1469" s="31" t="e">
        <f>#N/A</f>
        <v>#N/A</v>
      </c>
      <c r="T1469" s="30">
        <v>1395</v>
      </c>
      <c r="AB1469" s="33" t="e">
        <f>#N/A</f>
        <v>#N/A</v>
      </c>
      <c r="AC1469" s="30">
        <v>2100</v>
      </c>
      <c r="AD1469" s="30" t="e">
        <f>#N/A</f>
        <v>#N/A</v>
      </c>
      <c r="AG1469" s="30" t="e">
        <f>#N/A</f>
        <v>#N/A</v>
      </c>
      <c r="AH1469" s="30" t="e">
        <f>#N/A</f>
        <v>#N/A</v>
      </c>
      <c r="AI1469" s="30">
        <v>4032</v>
      </c>
      <c r="AJ1469" s="30">
        <v>4032</v>
      </c>
      <c r="AK1469" s="26" t="s">
        <v>139</v>
      </c>
      <c r="AL1469" s="26">
        <v>26</v>
      </c>
      <c r="AM1469" s="26" t="s">
        <v>2976</v>
      </c>
      <c r="AU1469" s="26" t="s">
        <v>1526</v>
      </c>
      <c r="AV1469" s="110" t="s">
        <v>3195</v>
      </c>
      <c r="AW1469" s="110" t="s">
        <v>3196</v>
      </c>
      <c r="BB1469" s="26" t="s">
        <v>2488</v>
      </c>
      <c r="BC1469" s="26" t="s">
        <v>3205</v>
      </c>
      <c r="BD1469" s="37">
        <v>44065</v>
      </c>
      <c r="BE1469" s="30">
        <v>35143</v>
      </c>
      <c r="BF1469" s="30">
        <v>38788</v>
      </c>
      <c r="BG1469" s="37" t="s">
        <v>3206</v>
      </c>
      <c r="BI1469" s="37"/>
      <c r="BJ1469" s="37"/>
      <c r="BK1469" s="37"/>
      <c r="BL1469" s="37"/>
      <c r="BM1469" s="37"/>
      <c r="BN1469" s="26"/>
      <c r="BO1469" s="26"/>
      <c r="BP1469" s="26"/>
      <c r="BQ1469" s="38"/>
      <c r="BR1469" s="26"/>
      <c r="BS1469" s="26"/>
      <c r="BT1469" s="26"/>
      <c r="BU1469" s="26"/>
      <c r="BV1469" s="39"/>
    </row>
    <row r="1470" spans="1:74" ht="15" hidden="1" customHeight="1">
      <c r="A1470" s="26">
        <v>2020</v>
      </c>
      <c r="B1470" s="26">
        <v>1466</v>
      </c>
      <c r="C1470" s="26" t="s">
        <v>129</v>
      </c>
      <c r="D1470" s="26" t="s">
        <v>2433</v>
      </c>
      <c r="E1470" s="26" t="s">
        <v>2434</v>
      </c>
      <c r="F1470" s="27">
        <v>43984</v>
      </c>
      <c r="G1470" s="107" t="s">
        <v>3253</v>
      </c>
      <c r="H1470" s="26" t="s">
        <v>1402</v>
      </c>
      <c r="I1470" s="26" t="s">
        <v>1402</v>
      </c>
      <c r="J1470" s="28" t="s">
        <v>1084</v>
      </c>
      <c r="K1470" s="26" t="s">
        <v>135</v>
      </c>
      <c r="L1470" s="26" t="s">
        <v>2437</v>
      </c>
      <c r="M1470" s="26" t="s">
        <v>137</v>
      </c>
      <c r="N1470" s="26" t="s">
        <v>138</v>
      </c>
      <c r="O1470" s="26" t="s">
        <v>138</v>
      </c>
      <c r="Q1470" s="30">
        <v>66</v>
      </c>
      <c r="R1470" s="30">
        <v>4750</v>
      </c>
      <c r="S1470" s="31" t="e">
        <f>#N/A</f>
        <v>#N/A</v>
      </c>
      <c r="T1470" s="30">
        <v>1306</v>
      </c>
      <c r="AB1470" s="33" t="e">
        <f>#N/A</f>
        <v>#N/A</v>
      </c>
      <c r="AC1470" s="30">
        <v>2100</v>
      </c>
      <c r="AD1470" s="30" t="e">
        <f>#N/A</f>
        <v>#N/A</v>
      </c>
      <c r="AG1470" s="30" t="e">
        <f>#N/A</f>
        <v>#N/A</v>
      </c>
      <c r="AH1470" s="30" t="e">
        <f>#N/A</f>
        <v>#N/A</v>
      </c>
      <c r="AI1470" s="30">
        <v>3990</v>
      </c>
      <c r="AJ1470" s="30">
        <v>3990</v>
      </c>
      <c r="AK1470" s="26" t="s">
        <v>139</v>
      </c>
      <c r="AL1470" s="26">
        <v>26</v>
      </c>
      <c r="AM1470" s="26" t="s">
        <v>2976</v>
      </c>
      <c r="AU1470" s="26" t="s">
        <v>1526</v>
      </c>
      <c r="AV1470" s="110" t="s">
        <v>3195</v>
      </c>
      <c r="AW1470" s="110" t="s">
        <v>3196</v>
      </c>
      <c r="BB1470" s="26" t="s">
        <v>2488</v>
      </c>
      <c r="BC1470" s="26" t="s">
        <v>3205</v>
      </c>
      <c r="BD1470" s="37">
        <v>44065</v>
      </c>
      <c r="BE1470" s="30">
        <v>35143</v>
      </c>
      <c r="BF1470" s="30">
        <v>38788</v>
      </c>
      <c r="BG1470" s="37" t="s">
        <v>3206</v>
      </c>
      <c r="BI1470" s="37"/>
      <c r="BJ1470" s="37"/>
      <c r="BK1470" s="37"/>
      <c r="BL1470" s="37"/>
      <c r="BM1470" s="37"/>
      <c r="BN1470" s="26"/>
      <c r="BO1470" s="26"/>
      <c r="BP1470" s="26"/>
      <c r="BQ1470" s="38"/>
      <c r="BR1470" s="26"/>
      <c r="BS1470" s="26"/>
      <c r="BT1470" s="26"/>
      <c r="BU1470" s="26"/>
      <c r="BV1470" s="39"/>
    </row>
    <row r="1471" spans="1:74" ht="15" hidden="1" customHeight="1">
      <c r="A1471" s="26">
        <v>2020</v>
      </c>
      <c r="B1471" s="26">
        <v>1467</v>
      </c>
      <c r="C1471" s="26" t="s">
        <v>129</v>
      </c>
      <c r="D1471" s="26" t="s">
        <v>2433</v>
      </c>
      <c r="E1471" s="26" t="s">
        <v>2434</v>
      </c>
      <c r="F1471" s="27">
        <v>43984</v>
      </c>
      <c r="G1471" s="107" t="s">
        <v>3254</v>
      </c>
      <c r="H1471" s="26" t="s">
        <v>1402</v>
      </c>
      <c r="I1471" s="26" t="s">
        <v>1402</v>
      </c>
      <c r="J1471" s="28" t="s">
        <v>1084</v>
      </c>
      <c r="K1471" s="26" t="s">
        <v>135</v>
      </c>
      <c r="L1471" s="26" t="s">
        <v>2437</v>
      </c>
      <c r="M1471" s="26" t="s">
        <v>137</v>
      </c>
      <c r="N1471" s="26" t="s">
        <v>138</v>
      </c>
      <c r="O1471" s="26" t="s">
        <v>138</v>
      </c>
      <c r="Q1471" s="30">
        <v>78</v>
      </c>
      <c r="R1471" s="30">
        <v>7600</v>
      </c>
      <c r="S1471" s="31" t="e">
        <f>#N/A</f>
        <v>#N/A</v>
      </c>
      <c r="T1471" s="30">
        <v>1910</v>
      </c>
      <c r="AB1471" s="33" t="e">
        <f>#N/A</f>
        <v>#N/A</v>
      </c>
      <c r="AC1471" s="30">
        <v>2100</v>
      </c>
      <c r="AD1471" s="30" t="e">
        <f>#N/A</f>
        <v>#N/A</v>
      </c>
      <c r="AG1471" s="30" t="e">
        <f>#N/A</f>
        <v>#N/A</v>
      </c>
      <c r="AH1471" s="30" t="e">
        <f>#N/A</f>
        <v>#N/A</v>
      </c>
      <c r="AI1471" s="30">
        <v>6384</v>
      </c>
      <c r="AJ1471" s="30">
        <v>6384</v>
      </c>
      <c r="AK1471" s="26" t="s">
        <v>139</v>
      </c>
      <c r="AL1471" s="26">
        <v>26</v>
      </c>
      <c r="AM1471" s="26" t="s">
        <v>2976</v>
      </c>
      <c r="AU1471" s="26" t="s">
        <v>1526</v>
      </c>
      <c r="AV1471" s="110" t="s">
        <v>3195</v>
      </c>
      <c r="AW1471" s="110" t="s">
        <v>3196</v>
      </c>
      <c r="BB1471" s="26" t="s">
        <v>2488</v>
      </c>
      <c r="BC1471" s="26" t="s">
        <v>3205</v>
      </c>
      <c r="BD1471" s="37">
        <v>44065</v>
      </c>
      <c r="BE1471" s="30">
        <v>35143</v>
      </c>
      <c r="BF1471" s="30">
        <v>38788</v>
      </c>
      <c r="BG1471" s="37" t="s">
        <v>3206</v>
      </c>
      <c r="BI1471" s="37"/>
      <c r="BJ1471" s="37"/>
      <c r="BK1471" s="37"/>
      <c r="BL1471" s="37"/>
      <c r="BM1471" s="37"/>
      <c r="BN1471" s="26"/>
      <c r="BO1471" s="26"/>
      <c r="BP1471" s="26"/>
      <c r="BQ1471" s="38"/>
      <c r="BR1471" s="26"/>
      <c r="BS1471" s="26"/>
      <c r="BT1471" s="26"/>
      <c r="BU1471" s="26"/>
      <c r="BV1471" s="39"/>
    </row>
    <row r="1472" spans="1:74" ht="15" hidden="1" customHeight="1">
      <c r="A1472" s="26">
        <v>2020</v>
      </c>
      <c r="B1472" s="26">
        <v>1468</v>
      </c>
      <c r="C1472" s="26" t="s">
        <v>129</v>
      </c>
      <c r="D1472" s="26" t="s">
        <v>2433</v>
      </c>
      <c r="E1472" s="26" t="s">
        <v>2434</v>
      </c>
      <c r="F1472" s="27">
        <v>43984</v>
      </c>
      <c r="G1472" s="107" t="s">
        <v>3255</v>
      </c>
      <c r="H1472" s="26" t="s">
        <v>1402</v>
      </c>
      <c r="I1472" s="26" t="s">
        <v>1402</v>
      </c>
      <c r="J1472" s="28" t="s">
        <v>3256</v>
      </c>
      <c r="K1472" s="26" t="s">
        <v>135</v>
      </c>
      <c r="L1472" s="26" t="s">
        <v>2437</v>
      </c>
      <c r="M1472" s="26" t="s">
        <v>137</v>
      </c>
      <c r="N1472" s="26" t="s">
        <v>138</v>
      </c>
      <c r="O1472" s="26" t="s">
        <v>138</v>
      </c>
      <c r="Q1472" s="30">
        <v>66</v>
      </c>
      <c r="R1472" s="30">
        <v>3590</v>
      </c>
      <c r="S1472" s="31" t="e">
        <f>#N/A</f>
        <v>#N/A</v>
      </c>
      <c r="T1472" s="30">
        <v>840</v>
      </c>
      <c r="AB1472" s="33" t="e">
        <f>#N/A</f>
        <v>#N/A</v>
      </c>
      <c r="AC1472" s="30">
        <v>2100</v>
      </c>
      <c r="AD1472" s="30" t="e">
        <f>#N/A</f>
        <v>#N/A</v>
      </c>
      <c r="AG1472" s="30" t="e">
        <f>#N/A</f>
        <v>#N/A</v>
      </c>
      <c r="AH1472" s="30" t="e">
        <f>#N/A</f>
        <v>#N/A</v>
      </c>
      <c r="AI1472" s="30">
        <v>3016</v>
      </c>
      <c r="AJ1472" s="30">
        <v>3016</v>
      </c>
      <c r="AK1472" s="26" t="s">
        <v>139</v>
      </c>
      <c r="AL1472" s="26">
        <v>26</v>
      </c>
      <c r="AM1472" s="26" t="s">
        <v>2976</v>
      </c>
      <c r="AU1472" s="26" t="s">
        <v>1526</v>
      </c>
      <c r="AV1472" s="110" t="s">
        <v>3195</v>
      </c>
      <c r="AW1472" s="110" t="s">
        <v>3196</v>
      </c>
      <c r="BB1472" s="26" t="s">
        <v>2488</v>
      </c>
      <c r="BC1472" s="26" t="s">
        <v>3205</v>
      </c>
      <c r="BD1472" s="37">
        <v>44065</v>
      </c>
      <c r="BE1472" s="30">
        <v>35143</v>
      </c>
      <c r="BF1472" s="30">
        <v>38788</v>
      </c>
      <c r="BG1472" s="37" t="s">
        <v>3206</v>
      </c>
      <c r="BI1472" s="37"/>
      <c r="BJ1472" s="37"/>
      <c r="BK1472" s="37"/>
      <c r="BL1472" s="37"/>
      <c r="BM1472" s="37"/>
      <c r="BN1472" s="26"/>
      <c r="BO1472" s="26"/>
      <c r="BP1472" s="26"/>
      <c r="BQ1472" s="38"/>
      <c r="BR1472" s="26"/>
      <c r="BS1472" s="26"/>
      <c r="BT1472" s="26"/>
      <c r="BU1472" s="26"/>
      <c r="BV1472" s="39"/>
    </row>
    <row r="1473" spans="1:74" ht="15" hidden="1" customHeight="1">
      <c r="A1473" s="26">
        <v>2020</v>
      </c>
      <c r="B1473" s="26">
        <v>1469</v>
      </c>
      <c r="C1473" s="26" t="s">
        <v>129</v>
      </c>
      <c r="D1473" s="26" t="s">
        <v>2433</v>
      </c>
      <c r="E1473" s="26" t="s">
        <v>2434</v>
      </c>
      <c r="F1473" s="27">
        <v>43984</v>
      </c>
      <c r="G1473" s="107" t="s">
        <v>3257</v>
      </c>
      <c r="H1473" s="26" t="s">
        <v>1402</v>
      </c>
      <c r="I1473" s="26" t="s">
        <v>1402</v>
      </c>
      <c r="J1473" s="28" t="s">
        <v>3258</v>
      </c>
      <c r="K1473" s="26" t="s">
        <v>135</v>
      </c>
      <c r="L1473" s="26" t="s">
        <v>2437</v>
      </c>
      <c r="M1473" s="26" t="s">
        <v>137</v>
      </c>
      <c r="N1473" s="26" t="s">
        <v>138</v>
      </c>
      <c r="O1473" s="26" t="s">
        <v>138</v>
      </c>
      <c r="Q1473" s="30">
        <v>76</v>
      </c>
      <c r="R1473" s="30">
        <v>8000</v>
      </c>
      <c r="S1473" s="31" t="e">
        <f>#N/A</f>
        <v>#N/A</v>
      </c>
      <c r="T1473" s="30">
        <v>2045</v>
      </c>
      <c r="AB1473" s="33" t="e">
        <f>#N/A</f>
        <v>#N/A</v>
      </c>
      <c r="AC1473" s="30">
        <v>2100</v>
      </c>
      <c r="AD1473" s="30" t="e">
        <f>#N/A</f>
        <v>#N/A</v>
      </c>
      <c r="AG1473" s="30" t="e">
        <f>#N/A</f>
        <v>#N/A</v>
      </c>
      <c r="AH1473" s="30" t="e">
        <f>#N/A</f>
        <v>#N/A</v>
      </c>
      <c r="AI1473" s="30">
        <v>6720</v>
      </c>
      <c r="AJ1473" s="30">
        <v>6720</v>
      </c>
      <c r="AK1473" s="26" t="s">
        <v>139</v>
      </c>
      <c r="AL1473" s="26">
        <v>26</v>
      </c>
      <c r="AM1473" s="26" t="s">
        <v>2976</v>
      </c>
      <c r="AU1473" s="26" t="s">
        <v>1526</v>
      </c>
      <c r="AV1473" s="110" t="s">
        <v>3195</v>
      </c>
      <c r="AW1473" s="110" t="s">
        <v>3196</v>
      </c>
      <c r="BB1473" s="26" t="s">
        <v>2488</v>
      </c>
      <c r="BC1473" s="26" t="s">
        <v>3205</v>
      </c>
      <c r="BD1473" s="37">
        <v>44065</v>
      </c>
      <c r="BE1473" s="30">
        <v>35143</v>
      </c>
      <c r="BF1473" s="30">
        <v>38788</v>
      </c>
      <c r="BG1473" s="37" t="s">
        <v>3206</v>
      </c>
      <c r="BI1473" s="37"/>
      <c r="BJ1473" s="37"/>
      <c r="BK1473" s="37"/>
      <c r="BL1473" s="37"/>
      <c r="BM1473" s="37"/>
      <c r="BN1473" s="26"/>
      <c r="BO1473" s="26"/>
      <c r="BP1473" s="26"/>
      <c r="BQ1473" s="38"/>
      <c r="BR1473" s="26"/>
      <c r="BS1473" s="26"/>
      <c r="BT1473" s="26"/>
      <c r="BU1473" s="26"/>
      <c r="BV1473" s="39"/>
    </row>
    <row r="1474" spans="1:74" ht="15" hidden="1" customHeight="1">
      <c r="A1474" s="26">
        <v>2020</v>
      </c>
      <c r="B1474" s="26">
        <v>1470</v>
      </c>
      <c r="C1474" s="26" t="s">
        <v>129</v>
      </c>
      <c r="D1474" s="26" t="s">
        <v>2433</v>
      </c>
      <c r="E1474" s="26" t="s">
        <v>2434</v>
      </c>
      <c r="F1474" s="27">
        <v>43984</v>
      </c>
      <c r="G1474" s="107" t="s">
        <v>3259</v>
      </c>
      <c r="H1474" s="26" t="s">
        <v>1402</v>
      </c>
      <c r="I1474" s="26" t="s">
        <v>1402</v>
      </c>
      <c r="J1474" s="28" t="s">
        <v>1084</v>
      </c>
      <c r="K1474" s="26" t="s">
        <v>135</v>
      </c>
      <c r="L1474" s="26" t="s">
        <v>2437</v>
      </c>
      <c r="M1474" s="26" t="s">
        <v>137</v>
      </c>
      <c r="N1474" s="26" t="s">
        <v>138</v>
      </c>
      <c r="O1474" s="26" t="s">
        <v>138</v>
      </c>
      <c r="Q1474" s="30">
        <v>69</v>
      </c>
      <c r="R1474" s="30">
        <v>5130</v>
      </c>
      <c r="S1474" s="31" t="e">
        <f>#N/A</f>
        <v>#N/A</v>
      </c>
      <c r="T1474" s="30">
        <v>1385</v>
      </c>
      <c r="AB1474" s="33" t="e">
        <f>#N/A</f>
        <v>#N/A</v>
      </c>
      <c r="AC1474" s="30">
        <v>2100</v>
      </c>
      <c r="AD1474" s="30" t="e">
        <f>#N/A</f>
        <v>#N/A</v>
      </c>
      <c r="AG1474" s="30" t="e">
        <f>#N/A</f>
        <v>#N/A</v>
      </c>
      <c r="AH1474" s="30" t="e">
        <f>#N/A</f>
        <v>#N/A</v>
      </c>
      <c r="AI1474" s="30">
        <v>4309</v>
      </c>
      <c r="AJ1474" s="30">
        <v>4309</v>
      </c>
      <c r="AK1474" s="26" t="s">
        <v>139</v>
      </c>
      <c r="AL1474" s="26">
        <v>26</v>
      </c>
      <c r="AM1474" s="26" t="s">
        <v>2976</v>
      </c>
      <c r="AU1474" s="26" t="s">
        <v>1526</v>
      </c>
      <c r="AV1474" s="110" t="s">
        <v>3195</v>
      </c>
      <c r="AW1474" s="110" t="s">
        <v>3196</v>
      </c>
      <c r="BB1474" s="26" t="s">
        <v>2488</v>
      </c>
      <c r="BC1474" s="26" t="s">
        <v>3205</v>
      </c>
      <c r="BD1474" s="37">
        <v>44065</v>
      </c>
      <c r="BE1474" s="30">
        <v>35143</v>
      </c>
      <c r="BF1474" s="30">
        <v>38788</v>
      </c>
      <c r="BG1474" s="37" t="s">
        <v>3206</v>
      </c>
      <c r="BI1474" s="37"/>
      <c r="BJ1474" s="37"/>
      <c r="BK1474" s="37"/>
      <c r="BL1474" s="37"/>
      <c r="BM1474" s="37"/>
      <c r="BN1474" s="26"/>
      <c r="BO1474" s="26"/>
      <c r="BP1474" s="26"/>
      <c r="BQ1474" s="38"/>
      <c r="BR1474" s="26"/>
      <c r="BS1474" s="26"/>
      <c r="BT1474" s="26"/>
      <c r="BU1474" s="26"/>
      <c r="BV1474" s="39"/>
    </row>
    <row r="1475" spans="1:74" ht="15" hidden="1" customHeight="1">
      <c r="A1475" s="26">
        <v>2020</v>
      </c>
      <c r="B1475" s="26">
        <v>1471</v>
      </c>
      <c r="C1475" s="26" t="s">
        <v>129</v>
      </c>
      <c r="D1475" s="26" t="s">
        <v>2433</v>
      </c>
      <c r="E1475" s="26" t="s">
        <v>2434</v>
      </c>
      <c r="F1475" s="27">
        <v>43984</v>
      </c>
      <c r="G1475" s="107" t="s">
        <v>3260</v>
      </c>
      <c r="H1475" s="26" t="s">
        <v>1402</v>
      </c>
      <c r="I1475" s="26" t="s">
        <v>1402</v>
      </c>
      <c r="J1475" s="28" t="s">
        <v>3261</v>
      </c>
      <c r="K1475" s="26" t="s">
        <v>135</v>
      </c>
      <c r="L1475" s="26" t="s">
        <v>2437</v>
      </c>
      <c r="M1475" s="26" t="s">
        <v>137</v>
      </c>
      <c r="N1475" s="26" t="s">
        <v>138</v>
      </c>
      <c r="O1475" s="26" t="s">
        <v>138</v>
      </c>
      <c r="Q1475" s="30">
        <v>75</v>
      </c>
      <c r="R1475" s="30">
        <v>6950</v>
      </c>
      <c r="S1475" s="31" t="e">
        <f>#N/A</f>
        <v>#N/A</v>
      </c>
      <c r="T1475" s="30">
        <v>1790</v>
      </c>
      <c r="AB1475" s="33" t="e">
        <f>#N/A</f>
        <v>#N/A</v>
      </c>
      <c r="AC1475" s="30">
        <v>2100</v>
      </c>
      <c r="AD1475" s="30" t="e">
        <f>#N/A</f>
        <v>#N/A</v>
      </c>
      <c r="AG1475" s="30" t="e">
        <f>#N/A</f>
        <v>#N/A</v>
      </c>
      <c r="AH1475" s="30" t="e">
        <f>#N/A</f>
        <v>#N/A</v>
      </c>
      <c r="AI1475" s="30">
        <v>5838</v>
      </c>
      <c r="AJ1475" s="30">
        <v>5838</v>
      </c>
      <c r="AK1475" s="26" t="s">
        <v>139</v>
      </c>
      <c r="AL1475" s="26">
        <v>26</v>
      </c>
      <c r="AM1475" s="26" t="s">
        <v>2976</v>
      </c>
      <c r="AU1475" s="26" t="s">
        <v>1526</v>
      </c>
      <c r="AV1475" s="110" t="s">
        <v>3195</v>
      </c>
      <c r="AW1475" s="110" t="s">
        <v>3196</v>
      </c>
      <c r="BB1475" s="26" t="s">
        <v>2488</v>
      </c>
      <c r="BC1475" s="26" t="s">
        <v>3205</v>
      </c>
      <c r="BD1475" s="37">
        <v>44065</v>
      </c>
      <c r="BE1475" s="30">
        <v>35143</v>
      </c>
      <c r="BF1475" s="30">
        <v>38788</v>
      </c>
      <c r="BG1475" s="37" t="s">
        <v>3206</v>
      </c>
      <c r="BI1475" s="37"/>
      <c r="BJ1475" s="37"/>
      <c r="BK1475" s="37"/>
      <c r="BL1475" s="37"/>
      <c r="BM1475" s="37"/>
      <c r="BN1475" s="26"/>
      <c r="BO1475" s="26"/>
      <c r="BP1475" s="26"/>
      <c r="BQ1475" s="38"/>
      <c r="BR1475" s="26"/>
      <c r="BS1475" s="26"/>
      <c r="BT1475" s="26"/>
      <c r="BU1475" s="26"/>
      <c r="BV1475" s="39"/>
    </row>
    <row r="1476" spans="1:74" ht="15" hidden="1" customHeight="1">
      <c r="A1476" s="26">
        <v>2020</v>
      </c>
      <c r="B1476" s="26">
        <v>1472</v>
      </c>
      <c r="C1476" s="26" t="s">
        <v>129</v>
      </c>
      <c r="D1476" s="26" t="s">
        <v>2433</v>
      </c>
      <c r="E1476" s="26" t="s">
        <v>2434</v>
      </c>
      <c r="F1476" s="27">
        <v>43984</v>
      </c>
      <c r="G1476" s="107" t="s">
        <v>3262</v>
      </c>
      <c r="H1476" s="26" t="s">
        <v>1402</v>
      </c>
      <c r="I1476" s="26" t="s">
        <v>1402</v>
      </c>
      <c r="J1476" s="28" t="s">
        <v>3263</v>
      </c>
      <c r="K1476" s="26" t="s">
        <v>135</v>
      </c>
      <c r="L1476" s="26" t="s">
        <v>2437</v>
      </c>
      <c r="M1476" s="26" t="s">
        <v>137</v>
      </c>
      <c r="N1476" s="26" t="s">
        <v>138</v>
      </c>
      <c r="O1476" s="26" t="s">
        <v>138</v>
      </c>
      <c r="Q1476" s="30">
        <v>72</v>
      </c>
      <c r="R1476" s="30">
        <v>5740</v>
      </c>
      <c r="S1476" s="31" t="e">
        <f>#N/A</f>
        <v>#N/A</v>
      </c>
      <c r="T1476" s="30">
        <v>1580</v>
      </c>
      <c r="AB1476" s="33" t="e">
        <f>#N/A</f>
        <v>#N/A</v>
      </c>
      <c r="AC1476" s="30">
        <v>2100</v>
      </c>
      <c r="AD1476" s="30" t="e">
        <f>#N/A</f>
        <v>#N/A</v>
      </c>
      <c r="AG1476" s="30" t="e">
        <f>#N/A</f>
        <v>#N/A</v>
      </c>
      <c r="AH1476" s="30" t="e">
        <f>#N/A</f>
        <v>#N/A</v>
      </c>
      <c r="AI1476" s="30">
        <v>4822</v>
      </c>
      <c r="AJ1476" s="30">
        <v>4822</v>
      </c>
      <c r="AK1476" s="26" t="s">
        <v>139</v>
      </c>
      <c r="AL1476" s="26">
        <v>26</v>
      </c>
      <c r="AM1476" s="26" t="s">
        <v>2976</v>
      </c>
      <c r="AU1476" s="26" t="s">
        <v>1526</v>
      </c>
      <c r="AV1476" s="110" t="s">
        <v>3195</v>
      </c>
      <c r="AW1476" s="110" t="s">
        <v>3196</v>
      </c>
      <c r="BB1476" s="26" t="s">
        <v>2488</v>
      </c>
      <c r="BC1476" s="26" t="s">
        <v>3205</v>
      </c>
      <c r="BD1476" s="37">
        <v>44065</v>
      </c>
      <c r="BE1476" s="30">
        <v>35143</v>
      </c>
      <c r="BF1476" s="30">
        <v>38788</v>
      </c>
      <c r="BG1476" s="37" t="s">
        <v>3206</v>
      </c>
      <c r="BI1476" s="37"/>
      <c r="BJ1476" s="37"/>
      <c r="BK1476" s="37"/>
      <c r="BL1476" s="37"/>
      <c r="BM1476" s="37"/>
      <c r="BN1476" s="26"/>
      <c r="BO1476" s="26"/>
      <c r="BP1476" s="26"/>
      <c r="BQ1476" s="38"/>
      <c r="BR1476" s="26"/>
      <c r="BS1476" s="26"/>
      <c r="BT1476" s="26"/>
      <c r="BU1476" s="26"/>
      <c r="BV1476" s="39"/>
    </row>
    <row r="1477" spans="1:74" ht="15" hidden="1" customHeight="1">
      <c r="A1477" s="26">
        <v>2020</v>
      </c>
      <c r="B1477" s="26">
        <v>1473</v>
      </c>
      <c r="C1477" s="26" t="s">
        <v>129</v>
      </c>
      <c r="D1477" s="26" t="s">
        <v>2433</v>
      </c>
      <c r="E1477" s="26" t="s">
        <v>2434</v>
      </c>
      <c r="F1477" s="27">
        <v>43984</v>
      </c>
      <c r="G1477" s="107" t="s">
        <v>3264</v>
      </c>
      <c r="H1477" s="26" t="s">
        <v>1402</v>
      </c>
      <c r="I1477" s="26" t="s">
        <v>1402</v>
      </c>
      <c r="J1477" s="28" t="s">
        <v>3265</v>
      </c>
      <c r="K1477" s="26" t="s">
        <v>135</v>
      </c>
      <c r="L1477" s="26" t="s">
        <v>2437</v>
      </c>
      <c r="M1477" s="26" t="s">
        <v>137</v>
      </c>
      <c r="N1477" s="26" t="s">
        <v>138</v>
      </c>
      <c r="O1477" s="26" t="s">
        <v>138</v>
      </c>
      <c r="Q1477" s="30">
        <v>77</v>
      </c>
      <c r="R1477" s="30">
        <v>7080</v>
      </c>
      <c r="S1477" s="31" t="e">
        <f>#N/A</f>
        <v>#N/A</v>
      </c>
      <c r="T1477" s="30">
        <v>1930</v>
      </c>
      <c r="AB1477" s="33" t="e">
        <f>#N/A</f>
        <v>#N/A</v>
      </c>
      <c r="AC1477" s="30">
        <v>2100</v>
      </c>
      <c r="AD1477" s="30" t="e">
        <f>#N/A</f>
        <v>#N/A</v>
      </c>
      <c r="AG1477" s="30" t="e">
        <f>#N/A</f>
        <v>#N/A</v>
      </c>
      <c r="AH1477" s="30" t="e">
        <f>#N/A</f>
        <v>#N/A</v>
      </c>
      <c r="AI1477" s="30">
        <v>5947</v>
      </c>
      <c r="AJ1477" s="30">
        <v>5947</v>
      </c>
      <c r="AK1477" s="26" t="s">
        <v>139</v>
      </c>
      <c r="AL1477" s="26">
        <v>26</v>
      </c>
      <c r="AM1477" s="26" t="s">
        <v>2976</v>
      </c>
      <c r="AU1477" s="26" t="s">
        <v>1526</v>
      </c>
      <c r="AV1477" s="110" t="s">
        <v>3195</v>
      </c>
      <c r="AW1477" s="110" t="s">
        <v>3196</v>
      </c>
      <c r="BB1477" s="26" t="s">
        <v>2488</v>
      </c>
      <c r="BC1477" s="26" t="s">
        <v>3205</v>
      </c>
      <c r="BD1477" s="37">
        <v>44065</v>
      </c>
      <c r="BE1477" s="30">
        <v>35143</v>
      </c>
      <c r="BF1477" s="30">
        <v>38788</v>
      </c>
      <c r="BG1477" s="37" t="s">
        <v>3206</v>
      </c>
      <c r="BI1477" s="37"/>
      <c r="BJ1477" s="37"/>
      <c r="BK1477" s="37"/>
      <c r="BL1477" s="37"/>
      <c r="BM1477" s="37"/>
      <c r="BN1477" s="26"/>
      <c r="BO1477" s="26"/>
      <c r="BP1477" s="26"/>
      <c r="BQ1477" s="38"/>
      <c r="BR1477" s="26"/>
      <c r="BS1477" s="26"/>
      <c r="BT1477" s="26"/>
      <c r="BU1477" s="26"/>
      <c r="BV1477" s="39"/>
    </row>
    <row r="1478" spans="1:74" ht="15" hidden="1" customHeight="1">
      <c r="A1478" s="26">
        <v>2020</v>
      </c>
      <c r="B1478" s="26">
        <v>1474</v>
      </c>
      <c r="C1478" s="26" t="s">
        <v>129</v>
      </c>
      <c r="D1478" s="26" t="s">
        <v>2433</v>
      </c>
      <c r="E1478" s="26" t="s">
        <v>2434</v>
      </c>
      <c r="F1478" s="27">
        <v>43984</v>
      </c>
      <c r="G1478" s="107" t="s">
        <v>3266</v>
      </c>
      <c r="H1478" s="26" t="s">
        <v>1402</v>
      </c>
      <c r="I1478" s="26" t="s">
        <v>1402</v>
      </c>
      <c r="J1478" s="28" t="s">
        <v>3267</v>
      </c>
      <c r="K1478" s="26" t="s">
        <v>135</v>
      </c>
      <c r="L1478" s="26" t="s">
        <v>2437</v>
      </c>
      <c r="M1478" s="26" t="s">
        <v>137</v>
      </c>
      <c r="N1478" s="26" t="s">
        <v>138</v>
      </c>
      <c r="O1478" s="26" t="s">
        <v>138</v>
      </c>
      <c r="Q1478" s="30">
        <v>66</v>
      </c>
      <c r="R1478" s="30">
        <v>4050</v>
      </c>
      <c r="S1478" s="31" t="e">
        <f>#N/A</f>
        <v>#N/A</v>
      </c>
      <c r="T1478" s="30">
        <v>1165</v>
      </c>
      <c r="AB1478" s="33" t="e">
        <f>#N/A</f>
        <v>#N/A</v>
      </c>
      <c r="AC1478" s="30">
        <v>2100</v>
      </c>
      <c r="AD1478" s="30" t="e">
        <f>#N/A</f>
        <v>#N/A</v>
      </c>
      <c r="AG1478" s="30" t="e">
        <f>#N/A</f>
        <v>#N/A</v>
      </c>
      <c r="AH1478" s="30" t="e">
        <f>#N/A</f>
        <v>#N/A</v>
      </c>
      <c r="AI1478" s="30">
        <v>3402</v>
      </c>
      <c r="AJ1478" s="30">
        <v>3402</v>
      </c>
      <c r="AK1478" s="26" t="s">
        <v>139</v>
      </c>
      <c r="AL1478" s="26">
        <v>26</v>
      </c>
      <c r="AM1478" s="26" t="s">
        <v>2976</v>
      </c>
      <c r="AU1478" s="26" t="s">
        <v>1526</v>
      </c>
      <c r="AV1478" s="110" t="s">
        <v>3195</v>
      </c>
      <c r="AW1478" s="110" t="s">
        <v>3196</v>
      </c>
      <c r="BB1478" s="26" t="s">
        <v>2488</v>
      </c>
      <c r="BC1478" s="26" t="s">
        <v>3205</v>
      </c>
      <c r="BD1478" s="37">
        <v>44065</v>
      </c>
      <c r="BE1478" s="30">
        <v>35143</v>
      </c>
      <c r="BF1478" s="30">
        <v>38788</v>
      </c>
      <c r="BG1478" s="37" t="s">
        <v>3206</v>
      </c>
      <c r="BI1478" s="37"/>
      <c r="BJ1478" s="37"/>
      <c r="BK1478" s="37"/>
      <c r="BL1478" s="37"/>
      <c r="BM1478" s="37"/>
      <c r="BN1478" s="26"/>
      <c r="BO1478" s="26"/>
      <c r="BP1478" s="26"/>
      <c r="BQ1478" s="38"/>
      <c r="BR1478" s="26"/>
      <c r="BS1478" s="26"/>
      <c r="BT1478" s="26"/>
      <c r="BU1478" s="26"/>
      <c r="BV1478" s="39"/>
    </row>
    <row r="1479" spans="1:74" ht="15" hidden="1" customHeight="1">
      <c r="A1479" s="26">
        <v>2020</v>
      </c>
      <c r="B1479" s="26">
        <v>1475</v>
      </c>
      <c r="C1479" s="26" t="s">
        <v>129</v>
      </c>
      <c r="D1479" s="26" t="s">
        <v>2433</v>
      </c>
      <c r="E1479" s="26" t="s">
        <v>2434</v>
      </c>
      <c r="F1479" s="27">
        <v>43984</v>
      </c>
      <c r="G1479" s="107" t="s">
        <v>3268</v>
      </c>
      <c r="H1479" s="26" t="s">
        <v>1402</v>
      </c>
      <c r="I1479" s="26" t="s">
        <v>1402</v>
      </c>
      <c r="J1479" s="28" t="s">
        <v>3269</v>
      </c>
      <c r="K1479" s="26" t="s">
        <v>135</v>
      </c>
      <c r="L1479" s="26" t="s">
        <v>2437</v>
      </c>
      <c r="M1479" s="26" t="s">
        <v>137</v>
      </c>
      <c r="N1479" s="26" t="s">
        <v>138</v>
      </c>
      <c r="O1479" s="26" t="s">
        <v>138</v>
      </c>
      <c r="Q1479" s="30">
        <v>69</v>
      </c>
      <c r="R1479" s="30">
        <v>4880</v>
      </c>
      <c r="S1479" s="31" t="e">
        <f>#N/A</f>
        <v>#N/A</v>
      </c>
      <c r="T1479" s="30">
        <v>1250</v>
      </c>
      <c r="AB1479" s="33" t="e">
        <f>#N/A</f>
        <v>#N/A</v>
      </c>
      <c r="AC1479" s="30">
        <v>2100</v>
      </c>
      <c r="AD1479" s="30" t="e">
        <f>#N/A</f>
        <v>#N/A</v>
      </c>
      <c r="AG1479" s="30" t="e">
        <f>#N/A</f>
        <v>#N/A</v>
      </c>
      <c r="AH1479" s="30" t="e">
        <f>#N/A</f>
        <v>#N/A</v>
      </c>
      <c r="AI1479" s="30">
        <v>4099</v>
      </c>
      <c r="AJ1479" s="30">
        <v>4099</v>
      </c>
      <c r="AK1479" s="26" t="s">
        <v>139</v>
      </c>
      <c r="AL1479" s="26">
        <v>26</v>
      </c>
      <c r="AM1479" s="26" t="s">
        <v>2976</v>
      </c>
      <c r="AU1479" s="26" t="s">
        <v>1526</v>
      </c>
      <c r="AV1479" s="110" t="s">
        <v>3195</v>
      </c>
      <c r="AW1479" s="110" t="s">
        <v>3196</v>
      </c>
      <c r="BB1479" s="26" t="s">
        <v>2488</v>
      </c>
      <c r="BC1479" s="26" t="s">
        <v>3205</v>
      </c>
      <c r="BD1479" s="37">
        <v>44065</v>
      </c>
      <c r="BE1479" s="30">
        <v>35143</v>
      </c>
      <c r="BF1479" s="30">
        <v>38788</v>
      </c>
      <c r="BG1479" s="37" t="s">
        <v>3206</v>
      </c>
      <c r="BI1479" s="37"/>
      <c r="BJ1479" s="37"/>
      <c r="BK1479" s="37"/>
      <c r="BL1479" s="37"/>
      <c r="BM1479" s="37"/>
      <c r="BN1479" s="26"/>
      <c r="BO1479" s="26"/>
      <c r="BP1479" s="26"/>
      <c r="BQ1479" s="38"/>
      <c r="BR1479" s="26"/>
      <c r="BS1479" s="26"/>
      <c r="BT1479" s="26"/>
      <c r="BU1479" s="26"/>
      <c r="BV1479" s="39"/>
    </row>
    <row r="1480" spans="1:74" ht="15" hidden="1" customHeight="1">
      <c r="A1480" s="26">
        <v>2020</v>
      </c>
      <c r="B1480" s="26">
        <v>1476</v>
      </c>
      <c r="C1480" s="26" t="s">
        <v>129</v>
      </c>
      <c r="D1480" s="26" t="s">
        <v>2433</v>
      </c>
      <c r="E1480" s="26" t="s">
        <v>2434</v>
      </c>
      <c r="F1480" s="27">
        <v>43984</v>
      </c>
      <c r="G1480" s="107" t="s">
        <v>3270</v>
      </c>
      <c r="H1480" s="26" t="s">
        <v>1402</v>
      </c>
      <c r="I1480" s="26" t="s">
        <v>1402</v>
      </c>
      <c r="J1480" s="28" t="s">
        <v>3271</v>
      </c>
      <c r="K1480" s="26" t="s">
        <v>135</v>
      </c>
      <c r="L1480" s="26" t="s">
        <v>2437</v>
      </c>
      <c r="M1480" s="26" t="s">
        <v>137</v>
      </c>
      <c r="N1480" s="26" t="s">
        <v>138</v>
      </c>
      <c r="O1480" s="26" t="s">
        <v>138</v>
      </c>
      <c r="Q1480" s="30">
        <v>71</v>
      </c>
      <c r="R1480" s="30">
        <v>4990</v>
      </c>
      <c r="S1480" s="31" t="e">
        <f>#N/A</f>
        <v>#N/A</v>
      </c>
      <c r="T1480" s="30">
        <v>1325</v>
      </c>
      <c r="AB1480" s="33" t="e">
        <f>#N/A</f>
        <v>#N/A</v>
      </c>
      <c r="AC1480" s="30">
        <v>2100</v>
      </c>
      <c r="AD1480" s="30" t="e">
        <f>#N/A</f>
        <v>#N/A</v>
      </c>
      <c r="AG1480" s="30" t="e">
        <f>#N/A</f>
        <v>#N/A</v>
      </c>
      <c r="AH1480" s="30" t="e">
        <f>#N/A</f>
        <v>#N/A</v>
      </c>
      <c r="AI1480" s="30">
        <v>4199</v>
      </c>
      <c r="AJ1480" s="30">
        <v>4199</v>
      </c>
      <c r="AK1480" s="26" t="s">
        <v>139</v>
      </c>
      <c r="AL1480" s="26">
        <v>26</v>
      </c>
      <c r="AM1480" s="26" t="s">
        <v>2976</v>
      </c>
      <c r="AU1480" s="26" t="s">
        <v>1526</v>
      </c>
      <c r="AV1480" s="110" t="s">
        <v>3195</v>
      </c>
      <c r="AW1480" s="110" t="s">
        <v>3196</v>
      </c>
      <c r="BB1480" s="26" t="s">
        <v>2488</v>
      </c>
      <c r="BC1480" s="26" t="s">
        <v>3205</v>
      </c>
      <c r="BD1480" s="37">
        <v>44065</v>
      </c>
      <c r="BE1480" s="30">
        <v>35143</v>
      </c>
      <c r="BF1480" s="30">
        <v>38788</v>
      </c>
      <c r="BG1480" s="37" t="s">
        <v>3206</v>
      </c>
      <c r="BI1480" s="37"/>
      <c r="BJ1480" s="37"/>
      <c r="BK1480" s="37"/>
      <c r="BL1480" s="37"/>
      <c r="BM1480" s="37"/>
      <c r="BN1480" s="26"/>
      <c r="BO1480" s="26"/>
      <c r="BP1480" s="26"/>
      <c r="BQ1480" s="38"/>
      <c r="BR1480" s="26"/>
      <c r="BS1480" s="26"/>
      <c r="BT1480" s="26"/>
      <c r="BU1480" s="26"/>
      <c r="BV1480" s="39"/>
    </row>
    <row r="1481" spans="1:74" ht="15" hidden="1" customHeight="1">
      <c r="A1481" s="26">
        <v>2020</v>
      </c>
      <c r="B1481" s="26">
        <v>1477</v>
      </c>
      <c r="C1481" s="26" t="s">
        <v>129</v>
      </c>
      <c r="D1481" s="26" t="s">
        <v>2433</v>
      </c>
      <c r="E1481" s="26" t="s">
        <v>2434</v>
      </c>
      <c r="F1481" s="27">
        <v>43984</v>
      </c>
      <c r="G1481" s="107" t="s">
        <v>3272</v>
      </c>
      <c r="H1481" s="26" t="s">
        <v>1402</v>
      </c>
      <c r="I1481" s="26" t="s">
        <v>1402</v>
      </c>
      <c r="J1481" s="28" t="s">
        <v>3273</v>
      </c>
      <c r="K1481" s="26" t="s">
        <v>135</v>
      </c>
      <c r="L1481" s="26" t="s">
        <v>2437</v>
      </c>
      <c r="M1481" s="26" t="s">
        <v>137</v>
      </c>
      <c r="N1481" s="26" t="s">
        <v>138</v>
      </c>
      <c r="O1481" s="26" t="s">
        <v>138</v>
      </c>
      <c r="Q1481" s="30">
        <v>75</v>
      </c>
      <c r="R1481" s="30">
        <v>6240</v>
      </c>
      <c r="S1481" s="31" t="e">
        <f>#N/A</f>
        <v>#N/A</v>
      </c>
      <c r="T1481" s="30">
        <v>1794</v>
      </c>
      <c r="AB1481" s="33" t="e">
        <f>#N/A</f>
        <v>#N/A</v>
      </c>
      <c r="AC1481" s="30">
        <v>2100</v>
      </c>
      <c r="AD1481" s="30" t="e">
        <f>#N/A</f>
        <v>#N/A</v>
      </c>
      <c r="AG1481" s="30" t="e">
        <f>#N/A</f>
        <v>#N/A</v>
      </c>
      <c r="AH1481" s="30" t="e">
        <f>#N/A</f>
        <v>#N/A</v>
      </c>
      <c r="AI1481" s="30">
        <v>5242</v>
      </c>
      <c r="AJ1481" s="30">
        <v>5242</v>
      </c>
      <c r="AK1481" s="26" t="s">
        <v>139</v>
      </c>
      <c r="AL1481" s="26">
        <v>26</v>
      </c>
      <c r="AM1481" s="26" t="s">
        <v>2976</v>
      </c>
      <c r="AU1481" s="26" t="s">
        <v>1526</v>
      </c>
      <c r="AV1481" s="110" t="s">
        <v>3195</v>
      </c>
      <c r="AW1481" s="110" t="s">
        <v>3196</v>
      </c>
      <c r="BB1481" s="26" t="s">
        <v>2488</v>
      </c>
      <c r="BC1481" s="26" t="s">
        <v>3205</v>
      </c>
      <c r="BD1481" s="37">
        <v>44065</v>
      </c>
      <c r="BE1481" s="30">
        <v>35143</v>
      </c>
      <c r="BF1481" s="30">
        <v>38788</v>
      </c>
      <c r="BG1481" s="37" t="s">
        <v>3206</v>
      </c>
      <c r="BI1481" s="37"/>
      <c r="BJ1481" s="37"/>
      <c r="BK1481" s="37"/>
      <c r="BL1481" s="37"/>
      <c r="BM1481" s="37"/>
      <c r="BN1481" s="26"/>
      <c r="BO1481" s="26"/>
      <c r="BP1481" s="26"/>
      <c r="BQ1481" s="38"/>
      <c r="BR1481" s="26"/>
      <c r="BS1481" s="26"/>
      <c r="BT1481" s="26"/>
      <c r="BU1481" s="26"/>
      <c r="BV1481" s="39"/>
    </row>
    <row r="1482" spans="1:74" ht="15" hidden="1" customHeight="1">
      <c r="A1482" s="26">
        <v>2020</v>
      </c>
      <c r="B1482" s="26">
        <v>1478</v>
      </c>
      <c r="C1482" s="26" t="s">
        <v>129</v>
      </c>
      <c r="D1482" s="26" t="s">
        <v>2433</v>
      </c>
      <c r="E1482" s="26" t="s">
        <v>2434</v>
      </c>
      <c r="F1482" s="27">
        <v>43984</v>
      </c>
      <c r="G1482" s="107" t="s">
        <v>3274</v>
      </c>
      <c r="H1482" s="26" t="s">
        <v>1402</v>
      </c>
      <c r="I1482" s="26" t="s">
        <v>1402</v>
      </c>
      <c r="J1482" s="28" t="s">
        <v>3275</v>
      </c>
      <c r="K1482" s="26" t="s">
        <v>135</v>
      </c>
      <c r="L1482" s="26" t="s">
        <v>2437</v>
      </c>
      <c r="M1482" s="26" t="s">
        <v>137</v>
      </c>
      <c r="N1482" s="26" t="s">
        <v>138</v>
      </c>
      <c r="O1482" s="26" t="s">
        <v>138</v>
      </c>
      <c r="Q1482" s="30">
        <v>64</v>
      </c>
      <c r="R1482" s="30">
        <v>3150</v>
      </c>
      <c r="S1482" s="31" t="e">
        <f>#N/A</f>
        <v>#N/A</v>
      </c>
      <c r="T1482" s="30">
        <v>725</v>
      </c>
      <c r="AB1482" s="33" t="e">
        <f>#N/A</f>
        <v>#N/A</v>
      </c>
      <c r="AC1482" s="30">
        <v>2100</v>
      </c>
      <c r="AD1482" s="30" t="e">
        <f>#N/A</f>
        <v>#N/A</v>
      </c>
      <c r="AG1482" s="30" t="e">
        <f>#N/A</f>
        <v>#N/A</v>
      </c>
      <c r="AH1482" s="30" t="e">
        <f>#N/A</f>
        <v>#N/A</v>
      </c>
      <c r="AI1482" s="30">
        <v>2646</v>
      </c>
      <c r="AJ1482" s="30">
        <v>2646</v>
      </c>
      <c r="AK1482" s="26" t="s">
        <v>139</v>
      </c>
      <c r="AL1482" s="26">
        <v>26</v>
      </c>
      <c r="AM1482" s="26" t="s">
        <v>2976</v>
      </c>
      <c r="AU1482" s="26" t="s">
        <v>1526</v>
      </c>
      <c r="AV1482" s="110" t="s">
        <v>3195</v>
      </c>
      <c r="AW1482" s="110" t="s">
        <v>3196</v>
      </c>
      <c r="BB1482" s="26" t="s">
        <v>2488</v>
      </c>
      <c r="BC1482" s="26" t="s">
        <v>3205</v>
      </c>
      <c r="BD1482" s="37">
        <v>44065</v>
      </c>
      <c r="BE1482" s="30">
        <v>35143</v>
      </c>
      <c r="BF1482" s="30">
        <v>38788</v>
      </c>
      <c r="BG1482" s="37" t="s">
        <v>3206</v>
      </c>
      <c r="BI1482" s="37"/>
      <c r="BJ1482" s="37"/>
      <c r="BK1482" s="37"/>
      <c r="BL1482" s="37"/>
      <c r="BM1482" s="37"/>
      <c r="BN1482" s="26"/>
      <c r="BO1482" s="26"/>
      <c r="BP1482" s="26"/>
      <c r="BQ1482" s="38"/>
      <c r="BR1482" s="26"/>
      <c r="BS1482" s="26"/>
      <c r="BT1482" s="26"/>
      <c r="BU1482" s="26"/>
      <c r="BV1482" s="39"/>
    </row>
    <row r="1483" spans="1:74" ht="15" hidden="1" customHeight="1">
      <c r="A1483" s="26">
        <v>2020</v>
      </c>
      <c r="B1483" s="26">
        <v>1479</v>
      </c>
      <c r="C1483" s="26" t="s">
        <v>129</v>
      </c>
      <c r="D1483" s="26" t="s">
        <v>2433</v>
      </c>
      <c r="E1483" s="26" t="s">
        <v>2434</v>
      </c>
      <c r="F1483" s="27">
        <v>43984</v>
      </c>
      <c r="G1483" s="107" t="s">
        <v>3276</v>
      </c>
      <c r="H1483" s="26" t="s">
        <v>1402</v>
      </c>
      <c r="I1483" s="26" t="s">
        <v>1402</v>
      </c>
      <c r="J1483" s="28" t="s">
        <v>3277</v>
      </c>
      <c r="K1483" s="26" t="s">
        <v>135</v>
      </c>
      <c r="L1483" s="26" t="s">
        <v>2437</v>
      </c>
      <c r="M1483" s="26" t="s">
        <v>137</v>
      </c>
      <c r="N1483" s="26" t="s">
        <v>138</v>
      </c>
      <c r="O1483" s="26" t="s">
        <v>138</v>
      </c>
      <c r="Q1483" s="30">
        <v>70</v>
      </c>
      <c r="R1483" s="30">
        <v>4770</v>
      </c>
      <c r="S1483" s="31" t="e">
        <f>#N/A</f>
        <v>#N/A</v>
      </c>
      <c r="T1483" s="30">
        <v>1330</v>
      </c>
      <c r="AB1483" s="33" t="e">
        <f>#N/A</f>
        <v>#N/A</v>
      </c>
      <c r="AC1483" s="30">
        <v>2100</v>
      </c>
      <c r="AD1483" s="30" t="e">
        <f>#N/A</f>
        <v>#N/A</v>
      </c>
      <c r="AG1483" s="30" t="e">
        <f>#N/A</f>
        <v>#N/A</v>
      </c>
      <c r="AH1483" s="30" t="e">
        <f>#N/A</f>
        <v>#N/A</v>
      </c>
      <c r="AI1483" s="30">
        <v>4007</v>
      </c>
      <c r="AJ1483" s="30">
        <v>4007</v>
      </c>
      <c r="AK1483" s="26" t="s">
        <v>139</v>
      </c>
      <c r="AL1483" s="26">
        <v>26</v>
      </c>
      <c r="AM1483" s="26" t="s">
        <v>2976</v>
      </c>
      <c r="AU1483" s="26" t="s">
        <v>1526</v>
      </c>
      <c r="AV1483" s="110" t="s">
        <v>3195</v>
      </c>
      <c r="AW1483" s="110" t="s">
        <v>3196</v>
      </c>
      <c r="BB1483" s="26" t="s">
        <v>2488</v>
      </c>
      <c r="BC1483" s="26" t="s">
        <v>3205</v>
      </c>
      <c r="BD1483" s="37">
        <v>44065</v>
      </c>
      <c r="BE1483" s="30">
        <v>35143</v>
      </c>
      <c r="BF1483" s="30">
        <v>38788</v>
      </c>
      <c r="BG1483" s="37" t="s">
        <v>3206</v>
      </c>
      <c r="BI1483" s="37"/>
      <c r="BJ1483" s="37"/>
      <c r="BK1483" s="37"/>
      <c r="BL1483" s="37"/>
      <c r="BM1483" s="37"/>
      <c r="BN1483" s="26"/>
      <c r="BO1483" s="26"/>
      <c r="BP1483" s="26"/>
      <c r="BQ1483" s="38"/>
      <c r="BR1483" s="26"/>
      <c r="BS1483" s="26"/>
      <c r="BT1483" s="26"/>
      <c r="BU1483" s="26"/>
      <c r="BV1483" s="39"/>
    </row>
    <row r="1484" spans="1:74" ht="15" hidden="1" customHeight="1">
      <c r="A1484" s="26">
        <v>2020</v>
      </c>
      <c r="B1484" s="26">
        <v>1480</v>
      </c>
      <c r="C1484" s="26" t="s">
        <v>129</v>
      </c>
      <c r="D1484" s="26" t="s">
        <v>2433</v>
      </c>
      <c r="E1484" s="26" t="s">
        <v>2434</v>
      </c>
      <c r="F1484" s="27">
        <v>43984</v>
      </c>
      <c r="G1484" s="107" t="s">
        <v>3278</v>
      </c>
      <c r="H1484" s="26" t="s">
        <v>1402</v>
      </c>
      <c r="I1484" s="26" t="s">
        <v>1402</v>
      </c>
      <c r="J1484" s="28" t="s">
        <v>3279</v>
      </c>
      <c r="K1484" s="26" t="s">
        <v>135</v>
      </c>
      <c r="L1484" s="26" t="s">
        <v>2437</v>
      </c>
      <c r="M1484" s="26" t="s">
        <v>137</v>
      </c>
      <c r="N1484" s="26" t="s">
        <v>138</v>
      </c>
      <c r="O1484" s="26" t="s">
        <v>138</v>
      </c>
      <c r="Q1484" s="30">
        <v>69</v>
      </c>
      <c r="R1484" s="30">
        <v>4720</v>
      </c>
      <c r="S1484" s="31" t="e">
        <f>#N/A</f>
        <v>#N/A</v>
      </c>
      <c r="T1484" s="30">
        <v>1372</v>
      </c>
      <c r="AB1484" s="33" t="e">
        <f>#N/A</f>
        <v>#N/A</v>
      </c>
      <c r="AC1484" s="30">
        <v>2100</v>
      </c>
      <c r="AD1484" s="30" t="e">
        <f>#N/A</f>
        <v>#N/A</v>
      </c>
      <c r="AG1484" s="30" t="e">
        <f>#N/A</f>
        <v>#N/A</v>
      </c>
      <c r="AH1484" s="30" t="e">
        <f>#N/A</f>
        <v>#N/A</v>
      </c>
      <c r="AI1484" s="30">
        <v>3965</v>
      </c>
      <c r="AJ1484" s="30">
        <v>3965</v>
      </c>
      <c r="AK1484" s="26" t="s">
        <v>139</v>
      </c>
      <c r="AL1484" s="26">
        <v>26</v>
      </c>
      <c r="AM1484" s="26" t="s">
        <v>2976</v>
      </c>
      <c r="AU1484" s="26" t="s">
        <v>1526</v>
      </c>
      <c r="AV1484" s="110" t="s">
        <v>3195</v>
      </c>
      <c r="AW1484" s="110" t="s">
        <v>3196</v>
      </c>
      <c r="BB1484" s="26" t="s">
        <v>2488</v>
      </c>
      <c r="BC1484" s="26" t="s">
        <v>3205</v>
      </c>
      <c r="BD1484" s="37">
        <v>44065</v>
      </c>
      <c r="BE1484" s="30">
        <v>35143</v>
      </c>
      <c r="BF1484" s="30">
        <v>38788</v>
      </c>
      <c r="BG1484" s="37" t="s">
        <v>3206</v>
      </c>
      <c r="BI1484" s="37"/>
      <c r="BJ1484" s="37"/>
      <c r="BK1484" s="37"/>
      <c r="BL1484" s="37"/>
      <c r="BM1484" s="37"/>
      <c r="BN1484" s="26"/>
      <c r="BO1484" s="26"/>
      <c r="BP1484" s="26"/>
      <c r="BQ1484" s="38"/>
      <c r="BR1484" s="26"/>
      <c r="BS1484" s="26"/>
      <c r="BT1484" s="26"/>
      <c r="BU1484" s="26"/>
      <c r="BV1484" s="39"/>
    </row>
    <row r="1485" spans="1:74" ht="15" hidden="1" customHeight="1">
      <c r="A1485" s="26">
        <v>2020</v>
      </c>
      <c r="B1485" s="26">
        <v>1481</v>
      </c>
      <c r="C1485" s="26" t="s">
        <v>129</v>
      </c>
      <c r="D1485" s="26" t="s">
        <v>2433</v>
      </c>
      <c r="E1485" s="26" t="s">
        <v>2434</v>
      </c>
      <c r="F1485" s="27">
        <v>43984</v>
      </c>
      <c r="G1485" s="107" t="s">
        <v>3280</v>
      </c>
      <c r="H1485" s="26" t="s">
        <v>1402</v>
      </c>
      <c r="I1485" s="26" t="s">
        <v>1402</v>
      </c>
      <c r="J1485" s="28" t="s">
        <v>3281</v>
      </c>
      <c r="K1485" s="26" t="s">
        <v>135</v>
      </c>
      <c r="L1485" s="26" t="s">
        <v>2437</v>
      </c>
      <c r="M1485" s="26" t="s">
        <v>137</v>
      </c>
      <c r="N1485" s="26" t="s">
        <v>138</v>
      </c>
      <c r="O1485" s="26" t="s">
        <v>138</v>
      </c>
      <c r="Q1485" s="30">
        <v>75</v>
      </c>
      <c r="R1485" s="30">
        <v>6000</v>
      </c>
      <c r="S1485" s="31" t="e">
        <f>#N/A</f>
        <v>#N/A</v>
      </c>
      <c r="T1485" s="30">
        <v>1645</v>
      </c>
      <c r="AB1485" s="33" t="e">
        <f>#N/A</f>
        <v>#N/A</v>
      </c>
      <c r="AC1485" s="30">
        <v>2100</v>
      </c>
      <c r="AD1485" s="30" t="e">
        <f>#N/A</f>
        <v>#N/A</v>
      </c>
      <c r="AG1485" s="30" t="e">
        <f>#N/A</f>
        <v>#N/A</v>
      </c>
      <c r="AH1485" s="30" t="e">
        <f>#N/A</f>
        <v>#N/A</v>
      </c>
      <c r="AI1485" s="30">
        <v>4040</v>
      </c>
      <c r="AJ1485" s="30">
        <v>4040</v>
      </c>
      <c r="AK1485" s="26" t="s">
        <v>139</v>
      </c>
      <c r="AL1485" s="26">
        <v>26</v>
      </c>
      <c r="AM1485" s="26" t="s">
        <v>2976</v>
      </c>
      <c r="AU1485" s="26" t="s">
        <v>1526</v>
      </c>
      <c r="AV1485" s="110" t="s">
        <v>3195</v>
      </c>
      <c r="AW1485" s="110" t="s">
        <v>3196</v>
      </c>
      <c r="BB1485" s="26" t="s">
        <v>2488</v>
      </c>
      <c r="BC1485" s="26" t="s">
        <v>3205</v>
      </c>
      <c r="BD1485" s="37">
        <v>44065</v>
      </c>
      <c r="BE1485" s="30">
        <v>35143</v>
      </c>
      <c r="BF1485" s="30">
        <v>38788</v>
      </c>
      <c r="BG1485" s="37" t="s">
        <v>3206</v>
      </c>
      <c r="BI1485" s="37"/>
      <c r="BJ1485" s="37"/>
      <c r="BK1485" s="37"/>
      <c r="BL1485" s="37"/>
      <c r="BM1485" s="37"/>
      <c r="BN1485" s="26"/>
      <c r="BO1485" s="26"/>
      <c r="BP1485" s="26"/>
      <c r="BQ1485" s="38"/>
      <c r="BR1485" s="26"/>
      <c r="BS1485" s="26"/>
      <c r="BT1485" s="26"/>
      <c r="BU1485" s="26"/>
      <c r="BV1485" s="39"/>
    </row>
    <row r="1486" spans="1:74" ht="15" hidden="1" customHeight="1">
      <c r="A1486" s="26">
        <v>2020</v>
      </c>
      <c r="B1486" s="26">
        <v>1482</v>
      </c>
      <c r="C1486" s="26" t="s">
        <v>129</v>
      </c>
      <c r="D1486" s="26" t="s">
        <v>2433</v>
      </c>
      <c r="E1486" s="26" t="s">
        <v>2434</v>
      </c>
      <c r="F1486" s="27">
        <v>43984</v>
      </c>
      <c r="G1486" s="107" t="s">
        <v>3282</v>
      </c>
      <c r="H1486" s="26" t="s">
        <v>1402</v>
      </c>
      <c r="I1486" s="26" t="s">
        <v>1402</v>
      </c>
      <c r="J1486" s="28" t="s">
        <v>3283</v>
      </c>
      <c r="K1486" s="26" t="s">
        <v>135</v>
      </c>
      <c r="L1486" s="26" t="s">
        <v>2437</v>
      </c>
      <c r="M1486" s="26" t="s">
        <v>137</v>
      </c>
      <c r="N1486" s="26" t="s">
        <v>138</v>
      </c>
      <c r="O1486" s="26" t="s">
        <v>138</v>
      </c>
      <c r="Q1486" s="30">
        <v>76</v>
      </c>
      <c r="R1486" s="30">
        <v>6170</v>
      </c>
      <c r="S1486" s="31" t="e">
        <f>#N/A</f>
        <v>#N/A</v>
      </c>
      <c r="T1486" s="30">
        <v>1430</v>
      </c>
      <c r="AB1486" s="33" t="e">
        <f>#N/A</f>
        <v>#N/A</v>
      </c>
      <c r="AC1486" s="30">
        <v>2100</v>
      </c>
      <c r="AD1486" s="30" t="e">
        <f>#N/A</f>
        <v>#N/A</v>
      </c>
      <c r="AG1486" s="30" t="e">
        <f>#N/A</f>
        <v>#N/A</v>
      </c>
      <c r="AH1486" s="30" t="e">
        <f>#N/A</f>
        <v>#N/A</v>
      </c>
      <c r="AI1486" s="30">
        <v>5183</v>
      </c>
      <c r="AJ1486" s="30">
        <v>5183</v>
      </c>
      <c r="AK1486" s="26" t="s">
        <v>139</v>
      </c>
      <c r="AL1486" s="26">
        <v>26</v>
      </c>
      <c r="AM1486" s="26" t="s">
        <v>2976</v>
      </c>
      <c r="AU1486" s="26" t="s">
        <v>1526</v>
      </c>
      <c r="AV1486" s="110" t="s">
        <v>3195</v>
      </c>
      <c r="AW1486" s="110" t="s">
        <v>3196</v>
      </c>
      <c r="BB1486" s="26" t="s">
        <v>2488</v>
      </c>
      <c r="BC1486" s="26" t="s">
        <v>3205</v>
      </c>
      <c r="BD1486" s="37">
        <v>44065</v>
      </c>
      <c r="BE1486" s="30">
        <v>35143</v>
      </c>
      <c r="BF1486" s="30">
        <v>38788</v>
      </c>
      <c r="BG1486" s="37" t="s">
        <v>3206</v>
      </c>
      <c r="BI1486" s="37"/>
      <c r="BJ1486" s="37"/>
      <c r="BK1486" s="37"/>
      <c r="BL1486" s="37"/>
      <c r="BM1486" s="37"/>
      <c r="BN1486" s="26"/>
      <c r="BO1486" s="26"/>
      <c r="BP1486" s="26"/>
      <c r="BQ1486" s="38"/>
      <c r="BR1486" s="26"/>
      <c r="BS1486" s="26"/>
      <c r="BT1486" s="26"/>
      <c r="BU1486" s="26"/>
      <c r="BV1486" s="39"/>
    </row>
    <row r="1487" spans="1:74" ht="15" hidden="1" customHeight="1">
      <c r="A1487" s="26">
        <v>2020</v>
      </c>
      <c r="B1487" s="26">
        <v>1483</v>
      </c>
      <c r="C1487" s="26" t="s">
        <v>129</v>
      </c>
      <c r="D1487" s="26" t="s">
        <v>2433</v>
      </c>
      <c r="E1487" s="26" t="s">
        <v>2434</v>
      </c>
      <c r="F1487" s="27">
        <v>43984</v>
      </c>
      <c r="G1487" s="107" t="s">
        <v>3284</v>
      </c>
      <c r="H1487" s="26" t="s">
        <v>1402</v>
      </c>
      <c r="I1487" s="26" t="s">
        <v>1402</v>
      </c>
      <c r="J1487" s="28" t="s">
        <v>3285</v>
      </c>
      <c r="K1487" s="26" t="s">
        <v>135</v>
      </c>
      <c r="L1487" s="26" t="s">
        <v>2437</v>
      </c>
      <c r="M1487" s="26" t="s">
        <v>137</v>
      </c>
      <c r="N1487" s="26" t="s">
        <v>138</v>
      </c>
      <c r="O1487" s="26" t="s">
        <v>138</v>
      </c>
      <c r="Q1487" s="30">
        <v>67</v>
      </c>
      <c r="R1487" s="30">
        <v>4180</v>
      </c>
      <c r="S1487" s="31" t="e">
        <f>#N/A</f>
        <v>#N/A</v>
      </c>
      <c r="T1487" s="30">
        <v>1090</v>
      </c>
      <c r="AB1487" s="33" t="e">
        <f>#N/A</f>
        <v>#N/A</v>
      </c>
      <c r="AC1487" s="30">
        <v>2100</v>
      </c>
      <c r="AD1487" s="30" t="e">
        <f>#N/A</f>
        <v>#N/A</v>
      </c>
      <c r="AG1487" s="30" t="e">
        <f>#N/A</f>
        <v>#N/A</v>
      </c>
      <c r="AH1487" s="30" t="e">
        <f>#N/A</f>
        <v>#N/A</v>
      </c>
      <c r="AI1487" s="30">
        <v>3511</v>
      </c>
      <c r="AJ1487" s="30">
        <v>3511</v>
      </c>
      <c r="AK1487" s="26" t="s">
        <v>139</v>
      </c>
      <c r="AL1487" s="26">
        <v>26</v>
      </c>
      <c r="AM1487" s="26" t="s">
        <v>2976</v>
      </c>
      <c r="AU1487" s="26" t="s">
        <v>1526</v>
      </c>
      <c r="AV1487" s="110" t="s">
        <v>3195</v>
      </c>
      <c r="AW1487" s="110" t="s">
        <v>3196</v>
      </c>
      <c r="BB1487" s="26" t="s">
        <v>2488</v>
      </c>
      <c r="BC1487" s="26" t="s">
        <v>3205</v>
      </c>
      <c r="BD1487" s="37">
        <v>44065</v>
      </c>
      <c r="BE1487" s="30">
        <v>35143</v>
      </c>
      <c r="BF1487" s="30">
        <v>38788</v>
      </c>
      <c r="BG1487" s="37" t="s">
        <v>3206</v>
      </c>
      <c r="BI1487" s="37"/>
      <c r="BJ1487" s="37"/>
      <c r="BK1487" s="37"/>
      <c r="BL1487" s="37"/>
      <c r="BM1487" s="37"/>
      <c r="BN1487" s="26"/>
      <c r="BO1487" s="26"/>
      <c r="BP1487" s="26"/>
      <c r="BQ1487" s="38"/>
      <c r="BR1487" s="26"/>
      <c r="BS1487" s="26"/>
      <c r="BT1487" s="26"/>
      <c r="BU1487" s="26"/>
      <c r="BV1487" s="39"/>
    </row>
    <row r="1488" spans="1:74" ht="15" hidden="1" customHeight="1">
      <c r="A1488" s="26">
        <v>2020</v>
      </c>
      <c r="B1488" s="26">
        <v>1484</v>
      </c>
      <c r="C1488" s="26" t="s">
        <v>129</v>
      </c>
      <c r="D1488" s="26" t="s">
        <v>2433</v>
      </c>
      <c r="E1488" s="26" t="s">
        <v>2434</v>
      </c>
      <c r="F1488" s="27">
        <v>43984</v>
      </c>
      <c r="G1488" s="107" t="s">
        <v>3286</v>
      </c>
      <c r="H1488" s="26" t="s">
        <v>1402</v>
      </c>
      <c r="I1488" s="26" t="s">
        <v>1402</v>
      </c>
      <c r="J1488" s="28" t="s">
        <v>3287</v>
      </c>
      <c r="K1488" s="26" t="s">
        <v>135</v>
      </c>
      <c r="L1488" s="26" t="s">
        <v>2437</v>
      </c>
      <c r="M1488" s="26" t="s">
        <v>137</v>
      </c>
      <c r="N1488" s="26" t="s">
        <v>138</v>
      </c>
      <c r="O1488" s="26" t="s">
        <v>138</v>
      </c>
      <c r="Q1488" s="30">
        <v>71</v>
      </c>
      <c r="R1488" s="30">
        <v>4670</v>
      </c>
      <c r="S1488" s="31" t="e">
        <f>#N/A</f>
        <v>#N/A</v>
      </c>
      <c r="T1488" s="30">
        <v>1225</v>
      </c>
      <c r="AB1488" s="33" t="e">
        <f>#N/A</f>
        <v>#N/A</v>
      </c>
      <c r="AC1488" s="30">
        <v>2100</v>
      </c>
      <c r="AD1488" s="30" t="e">
        <f>#N/A</f>
        <v>#N/A</v>
      </c>
      <c r="AG1488" s="30" t="e">
        <f>#N/A</f>
        <v>#N/A</v>
      </c>
      <c r="AH1488" s="30" t="e">
        <f>#N/A</f>
        <v>#N/A</v>
      </c>
      <c r="AI1488" s="30">
        <v>3923</v>
      </c>
      <c r="AJ1488" s="30">
        <v>3923</v>
      </c>
      <c r="AK1488" s="26" t="s">
        <v>139</v>
      </c>
      <c r="AL1488" s="26">
        <v>26</v>
      </c>
      <c r="AM1488" s="26" t="s">
        <v>2976</v>
      </c>
      <c r="AU1488" s="26" t="s">
        <v>1526</v>
      </c>
      <c r="AV1488" s="110" t="s">
        <v>3195</v>
      </c>
      <c r="AW1488" s="110" t="s">
        <v>3196</v>
      </c>
      <c r="BB1488" s="26" t="s">
        <v>2488</v>
      </c>
      <c r="BC1488" s="26" t="s">
        <v>3205</v>
      </c>
      <c r="BD1488" s="37">
        <v>44065</v>
      </c>
      <c r="BE1488" s="30">
        <v>35143</v>
      </c>
      <c r="BF1488" s="30">
        <v>38788</v>
      </c>
      <c r="BG1488" s="37" t="s">
        <v>3206</v>
      </c>
      <c r="BI1488" s="37"/>
      <c r="BJ1488" s="37"/>
      <c r="BK1488" s="37"/>
      <c r="BL1488" s="37"/>
      <c r="BM1488" s="37"/>
      <c r="BN1488" s="26"/>
      <c r="BO1488" s="26"/>
      <c r="BP1488" s="26"/>
      <c r="BQ1488" s="38"/>
      <c r="BR1488" s="26"/>
      <c r="BS1488" s="26"/>
      <c r="BT1488" s="26"/>
      <c r="BU1488" s="26"/>
      <c r="BV1488" s="39"/>
    </row>
    <row r="1489" spans="1:74" ht="15" hidden="1" customHeight="1">
      <c r="A1489" s="26">
        <v>2020</v>
      </c>
      <c r="B1489" s="26">
        <v>1485</v>
      </c>
      <c r="C1489" s="26" t="s">
        <v>129</v>
      </c>
      <c r="D1489" s="26" t="s">
        <v>2433</v>
      </c>
      <c r="E1489" s="26" t="s">
        <v>2434</v>
      </c>
      <c r="F1489" s="27">
        <v>43984</v>
      </c>
      <c r="G1489" s="107" t="s">
        <v>3288</v>
      </c>
      <c r="H1489" s="26" t="s">
        <v>1402</v>
      </c>
      <c r="I1489" s="26" t="s">
        <v>1402</v>
      </c>
      <c r="J1489" s="28" t="s">
        <v>3289</v>
      </c>
      <c r="K1489" s="26" t="s">
        <v>135</v>
      </c>
      <c r="L1489" s="26" t="s">
        <v>2437</v>
      </c>
      <c r="M1489" s="26" t="s">
        <v>137</v>
      </c>
      <c r="N1489" s="26" t="s">
        <v>138</v>
      </c>
      <c r="O1489" s="26" t="s">
        <v>138</v>
      </c>
      <c r="Q1489" s="30">
        <v>66</v>
      </c>
      <c r="R1489" s="30">
        <v>4190</v>
      </c>
      <c r="S1489" s="31" t="e">
        <f>#N/A</f>
        <v>#N/A</v>
      </c>
      <c r="T1489" s="30">
        <v>1120</v>
      </c>
      <c r="AB1489" s="33" t="e">
        <f>#N/A</f>
        <v>#N/A</v>
      </c>
      <c r="AC1489" s="30">
        <v>2100</v>
      </c>
      <c r="AD1489" s="30" t="e">
        <f>#N/A</f>
        <v>#N/A</v>
      </c>
      <c r="AG1489" s="30" t="e">
        <f>#N/A</f>
        <v>#N/A</v>
      </c>
      <c r="AH1489" s="30" t="e">
        <f>#N/A</f>
        <v>#N/A</v>
      </c>
      <c r="AI1489" s="30">
        <v>3520</v>
      </c>
      <c r="AJ1489" s="30">
        <v>3520</v>
      </c>
      <c r="AK1489" s="26" t="s">
        <v>139</v>
      </c>
      <c r="AL1489" s="26">
        <v>26</v>
      </c>
      <c r="AM1489" s="26" t="s">
        <v>2976</v>
      </c>
      <c r="AU1489" s="26" t="s">
        <v>1526</v>
      </c>
      <c r="AV1489" s="110" t="s">
        <v>3195</v>
      </c>
      <c r="AW1489" s="110" t="s">
        <v>3196</v>
      </c>
      <c r="BB1489" s="26" t="s">
        <v>2488</v>
      </c>
      <c r="BC1489" s="26" t="s">
        <v>3205</v>
      </c>
      <c r="BD1489" s="37">
        <v>44065</v>
      </c>
      <c r="BE1489" s="30">
        <v>35143</v>
      </c>
      <c r="BF1489" s="30">
        <v>38788</v>
      </c>
      <c r="BG1489" s="37" t="s">
        <v>3206</v>
      </c>
      <c r="BI1489" s="37"/>
      <c r="BJ1489" s="37"/>
      <c r="BK1489" s="37"/>
      <c r="BL1489" s="37"/>
      <c r="BM1489" s="37"/>
      <c r="BN1489" s="26"/>
      <c r="BO1489" s="26"/>
      <c r="BP1489" s="26"/>
      <c r="BQ1489" s="38"/>
      <c r="BR1489" s="26"/>
      <c r="BS1489" s="26"/>
      <c r="BT1489" s="26"/>
      <c r="BU1489" s="26"/>
      <c r="BV1489" s="39"/>
    </row>
    <row r="1490" spans="1:74" ht="15" hidden="1" customHeight="1">
      <c r="A1490" s="26">
        <v>2020</v>
      </c>
      <c r="B1490" s="26">
        <v>1486</v>
      </c>
      <c r="C1490" s="26" t="s">
        <v>129</v>
      </c>
      <c r="D1490" s="26" t="s">
        <v>2433</v>
      </c>
      <c r="E1490" s="26" t="s">
        <v>2434</v>
      </c>
      <c r="F1490" s="27">
        <v>43984</v>
      </c>
      <c r="G1490" s="107" t="s">
        <v>3290</v>
      </c>
      <c r="H1490" s="26" t="s">
        <v>1402</v>
      </c>
      <c r="I1490" s="26" t="s">
        <v>1402</v>
      </c>
      <c r="J1490" s="28" t="s">
        <v>3291</v>
      </c>
      <c r="K1490" s="26" t="s">
        <v>135</v>
      </c>
      <c r="L1490" s="26" t="s">
        <v>2437</v>
      </c>
      <c r="M1490" s="26" t="s">
        <v>137</v>
      </c>
      <c r="N1490" s="26" t="s">
        <v>138</v>
      </c>
      <c r="O1490" s="26" t="s">
        <v>138</v>
      </c>
      <c r="Q1490" s="30">
        <v>66</v>
      </c>
      <c r="R1490" s="30">
        <v>4270</v>
      </c>
      <c r="S1490" s="31" t="e">
        <f>#N/A</f>
        <v>#N/A</v>
      </c>
      <c r="T1490" s="30">
        <v>1055</v>
      </c>
      <c r="AB1490" s="33" t="e">
        <f>#N/A</f>
        <v>#N/A</v>
      </c>
      <c r="AC1490" s="30">
        <v>2100</v>
      </c>
      <c r="AD1490" s="30" t="e">
        <f>#N/A</f>
        <v>#N/A</v>
      </c>
      <c r="AG1490" s="30" t="e">
        <f>#N/A</f>
        <v>#N/A</v>
      </c>
      <c r="AH1490" s="30" t="e">
        <f>#N/A</f>
        <v>#N/A</v>
      </c>
      <c r="AI1490" s="30">
        <v>3587</v>
      </c>
      <c r="AJ1490" s="30">
        <v>3587</v>
      </c>
      <c r="AK1490" s="26" t="s">
        <v>139</v>
      </c>
      <c r="AL1490" s="26">
        <v>26</v>
      </c>
      <c r="AM1490" s="26" t="s">
        <v>2976</v>
      </c>
      <c r="AU1490" s="26" t="s">
        <v>1526</v>
      </c>
      <c r="AV1490" s="110" t="s">
        <v>3195</v>
      </c>
      <c r="AW1490" s="110" t="s">
        <v>3196</v>
      </c>
      <c r="BB1490" s="26" t="s">
        <v>2488</v>
      </c>
      <c r="BC1490" s="26" t="s">
        <v>3205</v>
      </c>
      <c r="BD1490" s="37">
        <v>44065</v>
      </c>
      <c r="BE1490" s="30">
        <v>35143</v>
      </c>
      <c r="BF1490" s="30">
        <v>38788</v>
      </c>
      <c r="BG1490" s="37" t="s">
        <v>3206</v>
      </c>
      <c r="BI1490" s="37"/>
      <c r="BJ1490" s="37"/>
      <c r="BK1490" s="37"/>
      <c r="BL1490" s="37"/>
      <c r="BM1490" s="37"/>
      <c r="BN1490" s="26"/>
      <c r="BO1490" s="26"/>
      <c r="BP1490" s="26"/>
      <c r="BQ1490" s="38"/>
      <c r="BR1490" s="26"/>
      <c r="BS1490" s="26"/>
      <c r="BT1490" s="26"/>
      <c r="BU1490" s="26"/>
      <c r="BV1490" s="39"/>
    </row>
    <row r="1491" spans="1:74" ht="15" hidden="1" customHeight="1">
      <c r="A1491" s="26">
        <v>2020</v>
      </c>
      <c r="B1491" s="26">
        <v>1487</v>
      </c>
      <c r="C1491" s="26" t="s">
        <v>129</v>
      </c>
      <c r="D1491" s="26" t="s">
        <v>2433</v>
      </c>
      <c r="E1491" s="26" t="s">
        <v>2434</v>
      </c>
      <c r="F1491" s="27">
        <v>43984</v>
      </c>
      <c r="G1491" s="107" t="s">
        <v>3292</v>
      </c>
      <c r="H1491" s="26" t="s">
        <v>1402</v>
      </c>
      <c r="I1491" s="26" t="s">
        <v>1402</v>
      </c>
      <c r="J1491" s="28" t="s">
        <v>3293</v>
      </c>
      <c r="K1491" s="26" t="s">
        <v>135</v>
      </c>
      <c r="L1491" s="26" t="s">
        <v>2437</v>
      </c>
      <c r="M1491" s="26" t="s">
        <v>137</v>
      </c>
      <c r="N1491" s="26" t="s">
        <v>138</v>
      </c>
      <c r="O1491" s="26" t="s">
        <v>138</v>
      </c>
      <c r="Q1491" s="30">
        <v>67</v>
      </c>
      <c r="R1491" s="30">
        <v>6650</v>
      </c>
      <c r="S1491" s="31" t="e">
        <f>#N/A</f>
        <v>#N/A</v>
      </c>
      <c r="T1491" s="30">
        <v>1925</v>
      </c>
      <c r="AB1491" s="33" t="e">
        <f>#N/A</f>
        <v>#N/A</v>
      </c>
      <c r="AC1491" s="30">
        <v>2100</v>
      </c>
      <c r="AD1491" s="30" t="e">
        <f>#N/A</f>
        <v>#N/A</v>
      </c>
      <c r="AG1491" s="30" t="e">
        <f>#N/A</f>
        <v>#N/A</v>
      </c>
      <c r="AH1491" s="30" t="e">
        <f>#N/A</f>
        <v>#N/A</v>
      </c>
      <c r="AI1491" s="30">
        <v>5586</v>
      </c>
      <c r="AJ1491" s="30">
        <v>5586</v>
      </c>
      <c r="AK1491" s="26" t="s">
        <v>139</v>
      </c>
      <c r="AL1491" s="26">
        <v>26</v>
      </c>
      <c r="AM1491" s="26" t="s">
        <v>2976</v>
      </c>
      <c r="AU1491" s="26" t="s">
        <v>1526</v>
      </c>
      <c r="AV1491" s="110" t="s">
        <v>3195</v>
      </c>
      <c r="AW1491" s="110" t="s">
        <v>3196</v>
      </c>
      <c r="BB1491" s="26" t="s">
        <v>2488</v>
      </c>
      <c r="BC1491" s="26" t="s">
        <v>3205</v>
      </c>
      <c r="BD1491" s="37">
        <v>44065</v>
      </c>
      <c r="BE1491" s="30">
        <v>35143</v>
      </c>
      <c r="BF1491" s="30">
        <v>38788</v>
      </c>
      <c r="BG1491" s="37" t="s">
        <v>3206</v>
      </c>
      <c r="BI1491" s="37"/>
      <c r="BJ1491" s="37"/>
      <c r="BK1491" s="37"/>
      <c r="BL1491" s="37"/>
      <c r="BM1491" s="37"/>
      <c r="BN1491" s="26"/>
      <c r="BO1491" s="26"/>
      <c r="BP1491" s="26"/>
      <c r="BQ1491" s="38"/>
      <c r="BR1491" s="26"/>
      <c r="BS1491" s="26"/>
      <c r="BT1491" s="26"/>
      <c r="BU1491" s="26"/>
      <c r="BV1491" s="39"/>
    </row>
    <row r="1492" spans="1:74" ht="15" hidden="1" customHeight="1">
      <c r="A1492" s="26">
        <v>2020</v>
      </c>
      <c r="B1492" s="26">
        <v>1488</v>
      </c>
      <c r="C1492" s="26" t="s">
        <v>129</v>
      </c>
      <c r="D1492" s="26" t="s">
        <v>2433</v>
      </c>
      <c r="E1492" s="26" t="s">
        <v>2434</v>
      </c>
      <c r="F1492" s="27">
        <v>43984</v>
      </c>
      <c r="G1492" s="107" t="s">
        <v>3294</v>
      </c>
      <c r="H1492" s="26" t="s">
        <v>1402</v>
      </c>
      <c r="I1492" s="26" t="s">
        <v>1402</v>
      </c>
      <c r="J1492" s="28" t="s">
        <v>3295</v>
      </c>
      <c r="K1492" s="26" t="s">
        <v>135</v>
      </c>
      <c r="L1492" s="26" t="s">
        <v>2437</v>
      </c>
      <c r="M1492" s="26" t="s">
        <v>137</v>
      </c>
      <c r="N1492" s="26" t="s">
        <v>138</v>
      </c>
      <c r="O1492" s="26" t="s">
        <v>138</v>
      </c>
      <c r="Q1492" s="30">
        <v>70</v>
      </c>
      <c r="R1492" s="30">
        <v>4540</v>
      </c>
      <c r="S1492" s="31" t="e">
        <f>#N/A</f>
        <v>#N/A</v>
      </c>
      <c r="T1492" s="30">
        <v>1300</v>
      </c>
      <c r="AB1492" s="33" t="e">
        <f>#N/A</f>
        <v>#N/A</v>
      </c>
      <c r="AC1492" s="30">
        <v>2100</v>
      </c>
      <c r="AD1492" s="30" t="e">
        <f>#N/A</f>
        <v>#N/A</v>
      </c>
      <c r="AG1492" s="30" t="e">
        <f>#N/A</f>
        <v>#N/A</v>
      </c>
      <c r="AH1492" s="30" t="e">
        <f>#N/A</f>
        <v>#N/A</v>
      </c>
      <c r="AI1492" s="30">
        <v>3814</v>
      </c>
      <c r="AJ1492" s="30">
        <v>3814</v>
      </c>
      <c r="AK1492" s="26" t="s">
        <v>139</v>
      </c>
      <c r="AL1492" s="26">
        <v>26</v>
      </c>
      <c r="AM1492" s="26" t="s">
        <v>2976</v>
      </c>
      <c r="AU1492" s="26" t="s">
        <v>1526</v>
      </c>
      <c r="AV1492" s="110" t="s">
        <v>3195</v>
      </c>
      <c r="AW1492" s="110" t="s">
        <v>3196</v>
      </c>
      <c r="BB1492" s="26" t="s">
        <v>2488</v>
      </c>
      <c r="BC1492" s="26" t="s">
        <v>3205</v>
      </c>
      <c r="BD1492" s="37">
        <v>44065</v>
      </c>
      <c r="BE1492" s="30">
        <v>35143</v>
      </c>
      <c r="BF1492" s="30">
        <v>38788</v>
      </c>
      <c r="BG1492" s="37" t="s">
        <v>3206</v>
      </c>
      <c r="BI1492" s="37"/>
      <c r="BJ1492" s="37"/>
      <c r="BK1492" s="37"/>
      <c r="BL1492" s="37"/>
      <c r="BM1492" s="37"/>
      <c r="BN1492" s="26"/>
      <c r="BO1492" s="26"/>
      <c r="BP1492" s="26"/>
      <c r="BQ1492" s="38"/>
      <c r="BR1492" s="26"/>
      <c r="BS1492" s="26"/>
      <c r="BT1492" s="26"/>
      <c r="BU1492" s="26"/>
      <c r="BV1492" s="39"/>
    </row>
    <row r="1493" spans="1:74" ht="15" hidden="1" customHeight="1">
      <c r="A1493" s="26">
        <v>2020</v>
      </c>
      <c r="B1493" s="26">
        <v>1489</v>
      </c>
      <c r="C1493" s="26" t="s">
        <v>129</v>
      </c>
      <c r="D1493" s="26" t="s">
        <v>2433</v>
      </c>
      <c r="E1493" s="26" t="s">
        <v>2434</v>
      </c>
      <c r="F1493" s="27">
        <v>43984</v>
      </c>
      <c r="G1493" s="107" t="s">
        <v>3296</v>
      </c>
      <c r="H1493" s="26" t="s">
        <v>1402</v>
      </c>
      <c r="I1493" s="26" t="s">
        <v>1402</v>
      </c>
      <c r="J1493" s="28" t="s">
        <v>3297</v>
      </c>
      <c r="K1493" s="26" t="s">
        <v>135</v>
      </c>
      <c r="L1493" s="26" t="s">
        <v>2437</v>
      </c>
      <c r="M1493" s="26" t="s">
        <v>137</v>
      </c>
      <c r="N1493" s="26" t="s">
        <v>138</v>
      </c>
      <c r="O1493" s="26" t="s">
        <v>138</v>
      </c>
      <c r="Q1493" s="30">
        <v>66</v>
      </c>
      <c r="R1493" s="30">
        <v>4460</v>
      </c>
      <c r="S1493" s="31" t="e">
        <f>#N/A</f>
        <v>#N/A</v>
      </c>
      <c r="T1493" s="30">
        <v>1182</v>
      </c>
      <c r="AB1493" s="33" t="e">
        <f>#N/A</f>
        <v>#N/A</v>
      </c>
      <c r="AC1493" s="30">
        <v>2100</v>
      </c>
      <c r="AD1493" s="30" t="e">
        <f>#N/A</f>
        <v>#N/A</v>
      </c>
      <c r="AG1493" s="30" t="e">
        <f>#N/A</f>
        <v>#N/A</v>
      </c>
      <c r="AH1493" s="30" t="e">
        <f>#N/A</f>
        <v>#N/A</v>
      </c>
      <c r="AI1493" s="30">
        <v>3746</v>
      </c>
      <c r="AJ1493" s="30">
        <v>3746</v>
      </c>
      <c r="AK1493" s="26" t="s">
        <v>139</v>
      </c>
      <c r="AL1493" s="26">
        <v>26</v>
      </c>
      <c r="AM1493" s="26" t="s">
        <v>2976</v>
      </c>
      <c r="AU1493" s="26" t="s">
        <v>1526</v>
      </c>
      <c r="AV1493" s="110" t="s">
        <v>3195</v>
      </c>
      <c r="AW1493" s="110" t="s">
        <v>3196</v>
      </c>
      <c r="BB1493" s="26" t="s">
        <v>2488</v>
      </c>
      <c r="BC1493" s="26" t="s">
        <v>3205</v>
      </c>
      <c r="BD1493" s="37">
        <v>44065</v>
      </c>
      <c r="BE1493" s="30">
        <v>35143</v>
      </c>
      <c r="BF1493" s="30">
        <v>38788</v>
      </c>
      <c r="BG1493" s="37" t="s">
        <v>3206</v>
      </c>
      <c r="BI1493" s="37"/>
      <c r="BJ1493" s="37"/>
      <c r="BK1493" s="37"/>
      <c r="BL1493" s="37"/>
      <c r="BM1493" s="37"/>
      <c r="BN1493" s="26"/>
      <c r="BO1493" s="26"/>
      <c r="BP1493" s="26"/>
      <c r="BQ1493" s="38"/>
      <c r="BR1493" s="26"/>
      <c r="BS1493" s="26"/>
      <c r="BT1493" s="26"/>
      <c r="BU1493" s="26"/>
      <c r="BV1493" s="39"/>
    </row>
    <row r="1494" spans="1:74" ht="15" hidden="1" customHeight="1">
      <c r="A1494" s="26">
        <v>2020</v>
      </c>
      <c r="B1494" s="26">
        <v>1490</v>
      </c>
      <c r="C1494" s="26" t="s">
        <v>129</v>
      </c>
      <c r="D1494" s="26" t="s">
        <v>2433</v>
      </c>
      <c r="E1494" s="26" t="s">
        <v>2434</v>
      </c>
      <c r="F1494" s="27">
        <v>43984</v>
      </c>
      <c r="G1494" s="107" t="s">
        <v>3298</v>
      </c>
      <c r="H1494" s="26" t="s">
        <v>1402</v>
      </c>
      <c r="I1494" s="26" t="s">
        <v>1402</v>
      </c>
      <c r="J1494" s="28" t="s">
        <v>3299</v>
      </c>
      <c r="K1494" s="26" t="s">
        <v>135</v>
      </c>
      <c r="L1494" s="26" t="s">
        <v>2437</v>
      </c>
      <c r="M1494" s="26" t="s">
        <v>137</v>
      </c>
      <c r="N1494" s="26" t="s">
        <v>138</v>
      </c>
      <c r="O1494" s="26" t="s">
        <v>138</v>
      </c>
      <c r="Q1494" s="30">
        <v>72</v>
      </c>
      <c r="R1494" s="30">
        <v>5970</v>
      </c>
      <c r="S1494" s="31" t="e">
        <f>#N/A</f>
        <v>#N/A</v>
      </c>
      <c r="T1494" s="30">
        <v>1510</v>
      </c>
      <c r="AB1494" s="33" t="e">
        <f>#N/A</f>
        <v>#N/A</v>
      </c>
      <c r="AC1494" s="30">
        <v>2100</v>
      </c>
      <c r="AD1494" s="30" t="e">
        <f>#N/A</f>
        <v>#N/A</v>
      </c>
      <c r="AG1494" s="30" t="e">
        <f>#N/A</f>
        <v>#N/A</v>
      </c>
      <c r="AH1494" s="30" t="e">
        <f>#N/A</f>
        <v>#N/A</v>
      </c>
      <c r="AI1494" s="30">
        <v>5015</v>
      </c>
      <c r="AJ1494" s="30">
        <v>5015</v>
      </c>
      <c r="AK1494" s="26" t="s">
        <v>139</v>
      </c>
      <c r="AL1494" s="26">
        <v>26</v>
      </c>
      <c r="AM1494" s="26" t="s">
        <v>2976</v>
      </c>
      <c r="AU1494" s="26" t="s">
        <v>1526</v>
      </c>
      <c r="AV1494" s="110" t="s">
        <v>3195</v>
      </c>
      <c r="AW1494" s="110" t="s">
        <v>3196</v>
      </c>
      <c r="BB1494" s="26" t="s">
        <v>2488</v>
      </c>
      <c r="BC1494" s="26" t="s">
        <v>3205</v>
      </c>
      <c r="BD1494" s="37">
        <v>44065</v>
      </c>
      <c r="BE1494" s="30">
        <v>35143</v>
      </c>
      <c r="BF1494" s="30">
        <v>38788</v>
      </c>
      <c r="BG1494" s="37" t="s">
        <v>3206</v>
      </c>
      <c r="BI1494" s="37"/>
      <c r="BJ1494" s="37"/>
      <c r="BK1494" s="37"/>
      <c r="BL1494" s="37"/>
      <c r="BM1494" s="37"/>
      <c r="BN1494" s="26"/>
      <c r="BO1494" s="26"/>
      <c r="BP1494" s="26"/>
      <c r="BQ1494" s="38"/>
      <c r="BR1494" s="26"/>
      <c r="BS1494" s="26"/>
      <c r="BT1494" s="26"/>
      <c r="BU1494" s="26"/>
      <c r="BV1494" s="39"/>
    </row>
    <row r="1495" spans="1:74" ht="15" hidden="1" customHeight="1">
      <c r="A1495" s="26">
        <v>2020</v>
      </c>
      <c r="B1495" s="26">
        <v>1491</v>
      </c>
      <c r="C1495" s="26" t="s">
        <v>129</v>
      </c>
      <c r="D1495" s="26" t="s">
        <v>2433</v>
      </c>
      <c r="E1495" s="26" t="s">
        <v>2434</v>
      </c>
      <c r="F1495" s="27">
        <v>43984</v>
      </c>
      <c r="G1495" s="107" t="s">
        <v>3300</v>
      </c>
      <c r="H1495" s="26" t="s">
        <v>1402</v>
      </c>
      <c r="I1495" s="26" t="s">
        <v>1402</v>
      </c>
      <c r="J1495" s="28" t="s">
        <v>3301</v>
      </c>
      <c r="K1495" s="26" t="s">
        <v>135</v>
      </c>
      <c r="L1495" s="26" t="s">
        <v>2437</v>
      </c>
      <c r="M1495" s="26" t="s">
        <v>137</v>
      </c>
      <c r="N1495" s="26" t="s">
        <v>138</v>
      </c>
      <c r="O1495" s="26" t="s">
        <v>138</v>
      </c>
      <c r="Q1495" s="30">
        <v>71</v>
      </c>
      <c r="R1495" s="30">
        <v>4560</v>
      </c>
      <c r="S1495" s="31" t="e">
        <f>#N/A</f>
        <v>#N/A</v>
      </c>
      <c r="T1495" s="30">
        <v>1170</v>
      </c>
      <c r="AB1495" s="33" t="e">
        <f>#N/A</f>
        <v>#N/A</v>
      </c>
      <c r="AC1495" s="30">
        <v>2100</v>
      </c>
      <c r="AD1495" s="30" t="e">
        <f>#N/A</f>
        <v>#N/A</v>
      </c>
      <c r="AG1495" s="30" t="e">
        <f>#N/A</f>
        <v>#N/A</v>
      </c>
      <c r="AH1495" s="30" t="e">
        <f>#N/A</f>
        <v>#N/A</v>
      </c>
      <c r="AI1495" s="30">
        <v>3830</v>
      </c>
      <c r="AJ1495" s="30">
        <v>3830</v>
      </c>
      <c r="AK1495" s="26" t="s">
        <v>139</v>
      </c>
      <c r="AL1495" s="26">
        <v>26</v>
      </c>
      <c r="AM1495" s="26" t="s">
        <v>2976</v>
      </c>
      <c r="AU1495" s="26" t="s">
        <v>1526</v>
      </c>
      <c r="AV1495" s="110" t="s">
        <v>3195</v>
      </c>
      <c r="AW1495" s="110" t="s">
        <v>3196</v>
      </c>
      <c r="BB1495" s="26" t="s">
        <v>2488</v>
      </c>
      <c r="BC1495" s="26" t="s">
        <v>3205</v>
      </c>
      <c r="BD1495" s="37">
        <v>44065</v>
      </c>
      <c r="BE1495" s="30">
        <v>35143</v>
      </c>
      <c r="BF1495" s="30">
        <v>38788</v>
      </c>
      <c r="BG1495" s="37" t="s">
        <v>3206</v>
      </c>
      <c r="BI1495" s="37"/>
      <c r="BJ1495" s="37"/>
      <c r="BK1495" s="37"/>
      <c r="BL1495" s="37"/>
      <c r="BM1495" s="37"/>
      <c r="BN1495" s="26"/>
      <c r="BO1495" s="26"/>
      <c r="BP1495" s="26"/>
      <c r="BQ1495" s="38"/>
      <c r="BR1495" s="26"/>
      <c r="BS1495" s="26"/>
      <c r="BT1495" s="26"/>
      <c r="BU1495" s="26"/>
      <c r="BV1495" s="39"/>
    </row>
    <row r="1496" spans="1:74" ht="15" hidden="1" customHeight="1">
      <c r="A1496" s="26">
        <v>2020</v>
      </c>
      <c r="B1496" s="26">
        <v>1492</v>
      </c>
      <c r="C1496" s="26" t="s">
        <v>129</v>
      </c>
      <c r="D1496" s="26" t="s">
        <v>2433</v>
      </c>
      <c r="E1496" s="26" t="s">
        <v>2434</v>
      </c>
      <c r="F1496" s="27">
        <v>43984</v>
      </c>
      <c r="G1496" s="107" t="s">
        <v>3302</v>
      </c>
      <c r="H1496" s="26" t="s">
        <v>1402</v>
      </c>
      <c r="I1496" s="26" t="s">
        <v>1402</v>
      </c>
      <c r="J1496" s="28" t="s">
        <v>3303</v>
      </c>
      <c r="K1496" s="26" t="s">
        <v>135</v>
      </c>
      <c r="L1496" s="26" t="s">
        <v>2437</v>
      </c>
      <c r="M1496" s="26" t="s">
        <v>137</v>
      </c>
      <c r="N1496" s="26" t="s">
        <v>138</v>
      </c>
      <c r="O1496" s="26" t="s">
        <v>138</v>
      </c>
      <c r="Q1496" s="30">
        <v>73</v>
      </c>
      <c r="R1496" s="30">
        <v>5870</v>
      </c>
      <c r="S1496" s="31" t="e">
        <f>#N/A</f>
        <v>#N/A</v>
      </c>
      <c r="T1496" s="30">
        <v>1736</v>
      </c>
      <c r="AB1496" s="33" t="e">
        <f>#N/A</f>
        <v>#N/A</v>
      </c>
      <c r="AC1496" s="30">
        <v>2100</v>
      </c>
      <c r="AD1496" s="30" t="e">
        <f>#N/A</f>
        <v>#N/A</v>
      </c>
      <c r="AG1496" s="30" t="e">
        <f>#N/A</f>
        <v>#N/A</v>
      </c>
      <c r="AH1496" s="30" t="e">
        <f>#N/A</f>
        <v>#N/A</v>
      </c>
      <c r="AI1496" s="30">
        <v>4931</v>
      </c>
      <c r="AJ1496" s="30">
        <v>4931</v>
      </c>
      <c r="AK1496" s="26" t="s">
        <v>139</v>
      </c>
      <c r="AL1496" s="26">
        <v>26</v>
      </c>
      <c r="AM1496" s="26" t="s">
        <v>2976</v>
      </c>
      <c r="AU1496" s="26" t="s">
        <v>1526</v>
      </c>
      <c r="AV1496" s="110" t="s">
        <v>3195</v>
      </c>
      <c r="AW1496" s="110" t="s">
        <v>3196</v>
      </c>
      <c r="BB1496" s="26" t="s">
        <v>2488</v>
      </c>
      <c r="BC1496" s="26" t="s">
        <v>3205</v>
      </c>
      <c r="BD1496" s="37">
        <v>44065</v>
      </c>
      <c r="BE1496" s="30">
        <v>35143</v>
      </c>
      <c r="BF1496" s="30">
        <v>38788</v>
      </c>
      <c r="BG1496" s="37" t="s">
        <v>3206</v>
      </c>
      <c r="BI1496" s="37"/>
      <c r="BJ1496" s="37"/>
      <c r="BK1496" s="37"/>
      <c r="BL1496" s="37"/>
      <c r="BM1496" s="37"/>
      <c r="BN1496" s="26"/>
      <c r="BO1496" s="26"/>
      <c r="BP1496" s="26"/>
      <c r="BQ1496" s="38"/>
      <c r="BR1496" s="26"/>
      <c r="BS1496" s="26"/>
      <c r="BT1496" s="26"/>
      <c r="BU1496" s="26"/>
      <c r="BV1496" s="39"/>
    </row>
    <row r="1497" spans="1:74" ht="15" hidden="1" customHeight="1">
      <c r="A1497" s="26">
        <v>2020</v>
      </c>
      <c r="B1497" s="26">
        <v>1493</v>
      </c>
      <c r="C1497" s="26" t="s">
        <v>129</v>
      </c>
      <c r="D1497" s="26" t="s">
        <v>2433</v>
      </c>
      <c r="E1497" s="26" t="s">
        <v>2434</v>
      </c>
      <c r="F1497" s="27">
        <v>43984</v>
      </c>
      <c r="G1497" s="107" t="s">
        <v>3304</v>
      </c>
      <c r="H1497" s="26" t="s">
        <v>1402</v>
      </c>
      <c r="I1497" s="26" t="s">
        <v>1402</v>
      </c>
      <c r="J1497" s="28" t="s">
        <v>3305</v>
      </c>
      <c r="K1497" s="26" t="s">
        <v>135</v>
      </c>
      <c r="L1497" s="26" t="s">
        <v>2437</v>
      </c>
      <c r="M1497" s="26" t="s">
        <v>137</v>
      </c>
      <c r="N1497" s="26" t="s">
        <v>138</v>
      </c>
      <c r="O1497" s="26" t="s">
        <v>138</v>
      </c>
      <c r="Q1497" s="30">
        <v>74</v>
      </c>
      <c r="R1497" s="30">
        <v>5400</v>
      </c>
      <c r="S1497" s="31" t="e">
        <f>#N/A</f>
        <v>#N/A</v>
      </c>
      <c r="T1497" s="30">
        <v>1300</v>
      </c>
      <c r="AB1497" s="33" t="e">
        <f>#N/A</f>
        <v>#N/A</v>
      </c>
      <c r="AC1497" s="30">
        <v>2100</v>
      </c>
      <c r="AD1497" s="30" t="e">
        <f>#N/A</f>
        <v>#N/A</v>
      </c>
      <c r="AG1497" s="30" t="e">
        <f>#N/A</f>
        <v>#N/A</v>
      </c>
      <c r="AH1497" s="30" t="e">
        <f>#N/A</f>
        <v>#N/A</v>
      </c>
      <c r="AI1497" s="30">
        <v>4536</v>
      </c>
      <c r="AJ1497" s="30">
        <v>4536</v>
      </c>
      <c r="AK1497" s="26" t="s">
        <v>139</v>
      </c>
      <c r="AL1497" s="26">
        <v>26</v>
      </c>
      <c r="AM1497" s="26" t="s">
        <v>2976</v>
      </c>
      <c r="AU1497" s="26" t="s">
        <v>1526</v>
      </c>
      <c r="AV1497" s="110" t="s">
        <v>3195</v>
      </c>
      <c r="AW1497" s="110" t="s">
        <v>3196</v>
      </c>
      <c r="BB1497" s="26" t="s">
        <v>2488</v>
      </c>
      <c r="BC1497" s="26" t="s">
        <v>3205</v>
      </c>
      <c r="BD1497" s="37">
        <v>44065</v>
      </c>
      <c r="BE1497" s="30">
        <v>35143</v>
      </c>
      <c r="BF1497" s="30">
        <v>38788</v>
      </c>
      <c r="BG1497" s="37" t="s">
        <v>3206</v>
      </c>
      <c r="BI1497" s="37"/>
      <c r="BJ1497" s="37"/>
      <c r="BK1497" s="37"/>
      <c r="BL1497" s="37"/>
      <c r="BM1497" s="37"/>
      <c r="BN1497" s="26"/>
      <c r="BO1497" s="26"/>
      <c r="BP1497" s="26"/>
      <c r="BQ1497" s="38"/>
      <c r="BR1497" s="26"/>
      <c r="BS1497" s="26"/>
      <c r="BT1497" s="26"/>
      <c r="BU1497" s="26"/>
      <c r="BV1497" s="39"/>
    </row>
    <row r="1498" spans="1:74" ht="15" hidden="1" customHeight="1">
      <c r="A1498" s="26">
        <v>2020</v>
      </c>
      <c r="B1498" s="26">
        <v>1494</v>
      </c>
      <c r="C1498" s="26" t="s">
        <v>129</v>
      </c>
      <c r="D1498" s="26" t="s">
        <v>2433</v>
      </c>
      <c r="E1498" s="26" t="s">
        <v>2434</v>
      </c>
      <c r="F1498" s="27">
        <v>43984</v>
      </c>
      <c r="G1498" s="107" t="s">
        <v>3306</v>
      </c>
      <c r="H1498" s="26" t="s">
        <v>1402</v>
      </c>
      <c r="I1498" s="26" t="s">
        <v>1402</v>
      </c>
      <c r="J1498" s="28" t="s">
        <v>3307</v>
      </c>
      <c r="K1498" s="26" t="s">
        <v>135</v>
      </c>
      <c r="L1498" s="26" t="s">
        <v>2437</v>
      </c>
      <c r="M1498" s="26" t="s">
        <v>137</v>
      </c>
      <c r="N1498" s="26" t="s">
        <v>138</v>
      </c>
      <c r="O1498" s="26" t="s">
        <v>138</v>
      </c>
      <c r="Q1498" s="30">
        <v>65</v>
      </c>
      <c r="R1498" s="30">
        <v>3460</v>
      </c>
      <c r="S1498" s="31" t="e">
        <f>#N/A</f>
        <v>#N/A</v>
      </c>
      <c r="T1498" s="30">
        <v>900</v>
      </c>
      <c r="AB1498" s="33" t="e">
        <f>#N/A</f>
        <v>#N/A</v>
      </c>
      <c r="AC1498" s="30">
        <v>2100</v>
      </c>
      <c r="AD1498" s="30" t="e">
        <f>#N/A</f>
        <v>#N/A</v>
      </c>
      <c r="AG1498" s="30" t="e">
        <f>#N/A</f>
        <v>#N/A</v>
      </c>
      <c r="AH1498" s="30" t="e">
        <f>#N/A</f>
        <v>#N/A</v>
      </c>
      <c r="AI1498" s="30">
        <v>2906</v>
      </c>
      <c r="AJ1498" s="30">
        <v>2906</v>
      </c>
      <c r="AK1498" s="26" t="s">
        <v>139</v>
      </c>
      <c r="AL1498" s="26">
        <v>26</v>
      </c>
      <c r="AM1498" s="26" t="s">
        <v>2976</v>
      </c>
      <c r="AU1498" s="26" t="s">
        <v>1526</v>
      </c>
      <c r="AV1498" s="110" t="s">
        <v>3195</v>
      </c>
      <c r="AW1498" s="110" t="s">
        <v>3196</v>
      </c>
      <c r="BB1498" s="26" t="s">
        <v>2488</v>
      </c>
      <c r="BC1498" s="26" t="s">
        <v>3205</v>
      </c>
      <c r="BD1498" s="37">
        <v>44065</v>
      </c>
      <c r="BE1498" s="30">
        <v>35143</v>
      </c>
      <c r="BF1498" s="30">
        <v>38788</v>
      </c>
      <c r="BG1498" s="37" t="s">
        <v>3206</v>
      </c>
      <c r="BI1498" s="37"/>
      <c r="BJ1498" s="37"/>
      <c r="BK1498" s="37"/>
      <c r="BL1498" s="37"/>
      <c r="BM1498" s="37"/>
      <c r="BN1498" s="26"/>
      <c r="BO1498" s="26"/>
      <c r="BP1498" s="26"/>
      <c r="BQ1498" s="38"/>
      <c r="BR1498" s="26"/>
      <c r="BS1498" s="26"/>
      <c r="BT1498" s="26"/>
      <c r="BU1498" s="26"/>
      <c r="BV1498" s="39"/>
    </row>
    <row r="1499" spans="1:74" ht="15" hidden="1" customHeight="1">
      <c r="A1499" s="26">
        <v>2020</v>
      </c>
      <c r="B1499" s="26">
        <v>1495</v>
      </c>
      <c r="C1499" s="26" t="s">
        <v>129</v>
      </c>
      <c r="D1499" s="26" t="s">
        <v>2433</v>
      </c>
      <c r="E1499" s="26" t="s">
        <v>2434</v>
      </c>
      <c r="F1499" s="27">
        <v>43984</v>
      </c>
      <c r="G1499" s="107" t="s">
        <v>3308</v>
      </c>
      <c r="H1499" s="26" t="s">
        <v>1402</v>
      </c>
      <c r="I1499" s="26" t="s">
        <v>1402</v>
      </c>
      <c r="J1499" s="28" t="s">
        <v>3309</v>
      </c>
      <c r="K1499" s="26" t="s">
        <v>135</v>
      </c>
      <c r="L1499" s="26" t="s">
        <v>2437</v>
      </c>
      <c r="M1499" s="26" t="s">
        <v>137</v>
      </c>
      <c r="N1499" s="26" t="s">
        <v>138</v>
      </c>
      <c r="O1499" s="26" t="s">
        <v>138</v>
      </c>
      <c r="Q1499" s="30">
        <v>67</v>
      </c>
      <c r="R1499" s="30">
        <v>4240</v>
      </c>
      <c r="S1499" s="31" t="e">
        <f>#N/A</f>
        <v>#N/A</v>
      </c>
      <c r="T1499" s="30">
        <v>1090</v>
      </c>
      <c r="AB1499" s="33" t="e">
        <f>#N/A</f>
        <v>#N/A</v>
      </c>
      <c r="AC1499" s="30">
        <v>2100</v>
      </c>
      <c r="AD1499" s="30" t="e">
        <f>#N/A</f>
        <v>#N/A</v>
      </c>
      <c r="AG1499" s="30" t="e">
        <f>#N/A</f>
        <v>#N/A</v>
      </c>
      <c r="AH1499" s="30" t="e">
        <f>#N/A</f>
        <v>#N/A</v>
      </c>
      <c r="AI1499" s="30">
        <v>3562</v>
      </c>
      <c r="AJ1499" s="30">
        <v>3562</v>
      </c>
      <c r="AK1499" s="26" t="s">
        <v>139</v>
      </c>
      <c r="AL1499" s="26">
        <v>26</v>
      </c>
      <c r="AM1499" s="26" t="s">
        <v>2976</v>
      </c>
      <c r="AU1499" s="26" t="s">
        <v>1526</v>
      </c>
      <c r="AV1499" s="110" t="s">
        <v>3195</v>
      </c>
      <c r="AW1499" s="110" t="s">
        <v>3196</v>
      </c>
      <c r="BB1499" s="26" t="s">
        <v>2488</v>
      </c>
      <c r="BC1499" s="26" t="s">
        <v>3205</v>
      </c>
      <c r="BD1499" s="37">
        <v>44065</v>
      </c>
      <c r="BE1499" s="30">
        <v>35143</v>
      </c>
      <c r="BF1499" s="30">
        <v>38788</v>
      </c>
      <c r="BG1499" s="37" t="s">
        <v>3206</v>
      </c>
      <c r="BI1499" s="37"/>
      <c r="BJ1499" s="37"/>
      <c r="BK1499" s="37"/>
      <c r="BL1499" s="37"/>
      <c r="BM1499" s="37"/>
      <c r="BN1499" s="26"/>
      <c r="BO1499" s="26"/>
      <c r="BP1499" s="26"/>
      <c r="BQ1499" s="38"/>
      <c r="BR1499" s="26"/>
      <c r="BS1499" s="26"/>
      <c r="BT1499" s="26"/>
      <c r="BU1499" s="26"/>
      <c r="BV1499" s="39"/>
    </row>
    <row r="1500" spans="1:74" ht="15" hidden="1" customHeight="1">
      <c r="A1500" s="26">
        <v>2020</v>
      </c>
      <c r="B1500" s="26">
        <v>1496</v>
      </c>
      <c r="C1500" s="26" t="s">
        <v>129</v>
      </c>
      <c r="D1500" s="26" t="s">
        <v>2433</v>
      </c>
      <c r="E1500" s="26" t="s">
        <v>2434</v>
      </c>
      <c r="F1500" s="27">
        <v>43984</v>
      </c>
      <c r="G1500" s="107" t="s">
        <v>3310</v>
      </c>
      <c r="H1500" s="26" t="s">
        <v>1402</v>
      </c>
      <c r="I1500" s="26" t="s">
        <v>1402</v>
      </c>
      <c r="J1500" s="28" t="s">
        <v>3311</v>
      </c>
      <c r="K1500" s="26" t="s">
        <v>135</v>
      </c>
      <c r="L1500" s="26" t="s">
        <v>2437</v>
      </c>
      <c r="M1500" s="26" t="s">
        <v>137</v>
      </c>
      <c r="N1500" s="26" t="s">
        <v>138</v>
      </c>
      <c r="O1500" s="26" t="s">
        <v>138</v>
      </c>
      <c r="Q1500" s="30">
        <v>70</v>
      </c>
      <c r="R1500" s="30">
        <v>5500</v>
      </c>
      <c r="S1500" s="31" t="e">
        <f>#N/A</f>
        <v>#N/A</v>
      </c>
      <c r="T1500" s="30">
        <v>1450</v>
      </c>
      <c r="AB1500" s="33" t="e">
        <f>#N/A</f>
        <v>#N/A</v>
      </c>
      <c r="AC1500" s="30">
        <v>2100</v>
      </c>
      <c r="AD1500" s="30" t="e">
        <f>#N/A</f>
        <v>#N/A</v>
      </c>
      <c r="AG1500" s="30" t="e">
        <f>#N/A</f>
        <v>#N/A</v>
      </c>
      <c r="AH1500" s="30" t="e">
        <f>#N/A</f>
        <v>#N/A</v>
      </c>
      <c r="AI1500" s="30">
        <v>4620</v>
      </c>
      <c r="AJ1500" s="30">
        <v>4620</v>
      </c>
      <c r="AK1500" s="26" t="s">
        <v>139</v>
      </c>
      <c r="AL1500" s="26">
        <v>26</v>
      </c>
      <c r="AM1500" s="26" t="s">
        <v>2976</v>
      </c>
      <c r="AU1500" s="26" t="s">
        <v>1526</v>
      </c>
      <c r="AV1500" s="110" t="s">
        <v>3195</v>
      </c>
      <c r="AW1500" s="110" t="s">
        <v>3196</v>
      </c>
      <c r="BB1500" s="26" t="s">
        <v>2488</v>
      </c>
      <c r="BC1500" s="26" t="s">
        <v>3205</v>
      </c>
      <c r="BD1500" s="37">
        <v>44065</v>
      </c>
      <c r="BE1500" s="30">
        <v>35143</v>
      </c>
      <c r="BF1500" s="30">
        <v>38788</v>
      </c>
      <c r="BG1500" s="37" t="s">
        <v>3206</v>
      </c>
      <c r="BI1500" s="37"/>
      <c r="BJ1500" s="37"/>
      <c r="BK1500" s="37"/>
      <c r="BL1500" s="37"/>
      <c r="BM1500" s="37"/>
      <c r="BN1500" s="26"/>
      <c r="BO1500" s="26"/>
      <c r="BP1500" s="26"/>
      <c r="BQ1500" s="38"/>
      <c r="BR1500" s="26"/>
      <c r="BS1500" s="26"/>
      <c r="BT1500" s="26"/>
      <c r="BU1500" s="26"/>
      <c r="BV1500" s="39"/>
    </row>
    <row r="1501" spans="1:74" ht="15" hidden="1" customHeight="1">
      <c r="A1501" s="26">
        <v>2020</v>
      </c>
      <c r="B1501" s="26">
        <v>1497</v>
      </c>
      <c r="C1501" s="26" t="s">
        <v>129</v>
      </c>
      <c r="D1501" s="26" t="s">
        <v>2433</v>
      </c>
      <c r="E1501" s="26" t="s">
        <v>2434</v>
      </c>
      <c r="F1501" s="27">
        <v>43984</v>
      </c>
      <c r="G1501" s="107" t="s">
        <v>3312</v>
      </c>
      <c r="H1501" s="26" t="s">
        <v>1402</v>
      </c>
      <c r="I1501" s="26" t="s">
        <v>1402</v>
      </c>
      <c r="J1501" s="28" t="s">
        <v>3313</v>
      </c>
      <c r="K1501" s="26" t="s">
        <v>135</v>
      </c>
      <c r="L1501" s="26" t="s">
        <v>2437</v>
      </c>
      <c r="M1501" s="26" t="s">
        <v>137</v>
      </c>
      <c r="N1501" s="26" t="s">
        <v>138</v>
      </c>
      <c r="O1501" s="26" t="s">
        <v>138</v>
      </c>
      <c r="Q1501" s="30">
        <v>73</v>
      </c>
      <c r="R1501" s="30">
        <v>5420</v>
      </c>
      <c r="S1501" s="31" t="e">
        <f>#N/A</f>
        <v>#N/A</v>
      </c>
      <c r="T1501" s="30">
        <v>1615</v>
      </c>
      <c r="AB1501" s="33" t="e">
        <f>#N/A</f>
        <v>#N/A</v>
      </c>
      <c r="AC1501" s="30">
        <v>2100</v>
      </c>
      <c r="AD1501" s="30" t="e">
        <f>#N/A</f>
        <v>#N/A</v>
      </c>
      <c r="AG1501" s="30" t="e">
        <f>#N/A</f>
        <v>#N/A</v>
      </c>
      <c r="AH1501" s="30" t="e">
        <f>#N/A</f>
        <v>#N/A</v>
      </c>
      <c r="AI1501" s="30">
        <v>4553</v>
      </c>
      <c r="AJ1501" s="30">
        <v>4553</v>
      </c>
      <c r="AK1501" s="26" t="s">
        <v>139</v>
      </c>
      <c r="AL1501" s="26">
        <v>26</v>
      </c>
      <c r="AM1501" s="26" t="s">
        <v>2976</v>
      </c>
      <c r="AU1501" s="26" t="s">
        <v>1526</v>
      </c>
      <c r="AV1501" s="110" t="s">
        <v>3195</v>
      </c>
      <c r="AW1501" s="110" t="s">
        <v>3196</v>
      </c>
      <c r="BB1501" s="26" t="s">
        <v>2488</v>
      </c>
      <c r="BC1501" s="26" t="s">
        <v>3205</v>
      </c>
      <c r="BD1501" s="37">
        <v>44065</v>
      </c>
      <c r="BE1501" s="30">
        <v>35143</v>
      </c>
      <c r="BF1501" s="30">
        <v>38788</v>
      </c>
      <c r="BG1501" s="37" t="s">
        <v>3206</v>
      </c>
      <c r="BI1501" s="37"/>
      <c r="BJ1501" s="37"/>
      <c r="BK1501" s="37"/>
      <c r="BL1501" s="37"/>
      <c r="BM1501" s="37"/>
      <c r="BN1501" s="26"/>
      <c r="BO1501" s="26"/>
      <c r="BP1501" s="26"/>
      <c r="BQ1501" s="38"/>
      <c r="BR1501" s="26"/>
      <c r="BS1501" s="26"/>
      <c r="BT1501" s="26"/>
      <c r="BU1501" s="26"/>
      <c r="BV1501" s="39"/>
    </row>
    <row r="1502" spans="1:74" ht="15" hidden="1" customHeight="1">
      <c r="A1502" s="26">
        <v>2020</v>
      </c>
      <c r="B1502" s="26">
        <v>1498</v>
      </c>
      <c r="C1502" s="26" t="s">
        <v>129</v>
      </c>
      <c r="D1502" s="26" t="s">
        <v>2433</v>
      </c>
      <c r="E1502" s="26" t="s">
        <v>2434</v>
      </c>
      <c r="F1502" s="27">
        <v>43984</v>
      </c>
      <c r="G1502" s="107" t="s">
        <v>3314</v>
      </c>
      <c r="H1502" s="26" t="s">
        <v>1402</v>
      </c>
      <c r="I1502" s="26" t="s">
        <v>1402</v>
      </c>
      <c r="J1502" s="28" t="s">
        <v>3315</v>
      </c>
      <c r="K1502" s="26" t="s">
        <v>135</v>
      </c>
      <c r="L1502" s="26" t="s">
        <v>2437</v>
      </c>
      <c r="M1502" s="26" t="s">
        <v>137</v>
      </c>
      <c r="N1502" s="26" t="s">
        <v>138</v>
      </c>
      <c r="O1502" s="26" t="s">
        <v>138</v>
      </c>
      <c r="Q1502" s="30">
        <v>69</v>
      </c>
      <c r="R1502" s="30">
        <v>4640</v>
      </c>
      <c r="S1502" s="31" t="e">
        <f>#N/A</f>
        <v>#N/A</v>
      </c>
      <c r="T1502" s="30">
        <v>1285</v>
      </c>
      <c r="AB1502" s="33" t="e">
        <f>#N/A</f>
        <v>#N/A</v>
      </c>
      <c r="AC1502" s="30">
        <v>2100</v>
      </c>
      <c r="AD1502" s="30" t="e">
        <f>#N/A</f>
        <v>#N/A</v>
      </c>
      <c r="AG1502" s="30" t="e">
        <f>#N/A</f>
        <v>#N/A</v>
      </c>
      <c r="AH1502" s="30" t="e">
        <f>#N/A</f>
        <v>#N/A</v>
      </c>
      <c r="AI1502" s="30">
        <v>3898</v>
      </c>
      <c r="AJ1502" s="30">
        <v>3898</v>
      </c>
      <c r="AK1502" s="26" t="s">
        <v>139</v>
      </c>
      <c r="AL1502" s="26">
        <v>26</v>
      </c>
      <c r="AM1502" s="26" t="s">
        <v>2976</v>
      </c>
      <c r="AU1502" s="26" t="s">
        <v>1526</v>
      </c>
      <c r="AV1502" s="110" t="s">
        <v>3195</v>
      </c>
      <c r="AW1502" s="110" t="s">
        <v>3196</v>
      </c>
      <c r="BB1502" s="26" t="s">
        <v>2488</v>
      </c>
      <c r="BC1502" s="26" t="s">
        <v>3205</v>
      </c>
      <c r="BD1502" s="37">
        <v>44065</v>
      </c>
      <c r="BE1502" s="30">
        <v>35143</v>
      </c>
      <c r="BF1502" s="30">
        <v>38788</v>
      </c>
      <c r="BG1502" s="37" t="s">
        <v>3206</v>
      </c>
      <c r="BI1502" s="37"/>
      <c r="BJ1502" s="37"/>
      <c r="BK1502" s="37"/>
      <c r="BL1502" s="37"/>
      <c r="BM1502" s="37"/>
      <c r="BN1502" s="26"/>
      <c r="BO1502" s="26"/>
      <c r="BP1502" s="26"/>
      <c r="BQ1502" s="38"/>
      <c r="BR1502" s="26"/>
      <c r="BS1502" s="26"/>
      <c r="BT1502" s="26"/>
      <c r="BU1502" s="26"/>
      <c r="BV1502" s="39"/>
    </row>
    <row r="1503" spans="1:74" ht="15" hidden="1" customHeight="1">
      <c r="A1503" s="26">
        <v>2020</v>
      </c>
      <c r="B1503" s="26">
        <v>1499</v>
      </c>
      <c r="C1503" s="26" t="s">
        <v>129</v>
      </c>
      <c r="D1503" s="26" t="s">
        <v>2433</v>
      </c>
      <c r="E1503" s="26" t="s">
        <v>2434</v>
      </c>
      <c r="F1503" s="27">
        <v>43984</v>
      </c>
      <c r="G1503" s="107" t="s">
        <v>3316</v>
      </c>
      <c r="H1503" s="26" t="s">
        <v>1402</v>
      </c>
      <c r="I1503" s="26" t="s">
        <v>1402</v>
      </c>
      <c r="J1503" s="28" t="s">
        <v>3317</v>
      </c>
      <c r="K1503" s="26" t="s">
        <v>135</v>
      </c>
      <c r="L1503" s="26" t="s">
        <v>2437</v>
      </c>
      <c r="M1503" s="26" t="s">
        <v>137</v>
      </c>
      <c r="N1503" s="26" t="s">
        <v>138</v>
      </c>
      <c r="O1503" s="26" t="s">
        <v>138</v>
      </c>
      <c r="Q1503" s="30">
        <v>68</v>
      </c>
      <c r="R1503" s="30">
        <v>3880</v>
      </c>
      <c r="S1503" s="31" t="e">
        <f>#N/A</f>
        <v>#N/A</v>
      </c>
      <c r="T1503" s="30">
        <v>1125</v>
      </c>
      <c r="AB1503" s="33" t="e">
        <f>#N/A</f>
        <v>#N/A</v>
      </c>
      <c r="AC1503" s="30">
        <v>2100</v>
      </c>
      <c r="AD1503" s="30" t="e">
        <f>#N/A</f>
        <v>#N/A</v>
      </c>
      <c r="AG1503" s="30" t="e">
        <f>#N/A</f>
        <v>#N/A</v>
      </c>
      <c r="AH1503" s="30" t="e">
        <f>#N/A</f>
        <v>#N/A</v>
      </c>
      <c r="AI1503" s="30">
        <v>3259</v>
      </c>
      <c r="AJ1503" s="30">
        <v>3259</v>
      </c>
      <c r="AK1503" s="26" t="s">
        <v>139</v>
      </c>
      <c r="AL1503" s="26">
        <v>26</v>
      </c>
      <c r="AM1503" s="26" t="s">
        <v>2976</v>
      </c>
      <c r="AU1503" s="26" t="s">
        <v>1526</v>
      </c>
      <c r="AV1503" s="110" t="s">
        <v>3195</v>
      </c>
      <c r="AW1503" s="110" t="s">
        <v>3196</v>
      </c>
      <c r="BB1503" s="26" t="s">
        <v>2488</v>
      </c>
      <c r="BC1503" s="26" t="s">
        <v>3205</v>
      </c>
      <c r="BD1503" s="37">
        <v>44065</v>
      </c>
      <c r="BE1503" s="30">
        <v>35143</v>
      </c>
      <c r="BF1503" s="30">
        <v>38788</v>
      </c>
      <c r="BG1503" s="37" t="s">
        <v>3206</v>
      </c>
      <c r="BI1503" s="37"/>
      <c r="BJ1503" s="37"/>
      <c r="BK1503" s="37"/>
      <c r="BL1503" s="37"/>
      <c r="BM1503" s="37"/>
      <c r="BN1503" s="26"/>
      <c r="BO1503" s="26"/>
      <c r="BP1503" s="26"/>
      <c r="BQ1503" s="38"/>
      <c r="BR1503" s="26"/>
      <c r="BS1503" s="26"/>
      <c r="BT1503" s="26"/>
      <c r="BU1503" s="26"/>
      <c r="BV1503" s="39"/>
    </row>
    <row r="1504" spans="1:74" ht="15" hidden="1" customHeight="1">
      <c r="A1504" s="26">
        <v>2020</v>
      </c>
      <c r="B1504" s="26">
        <v>1500</v>
      </c>
      <c r="C1504" s="26" t="s">
        <v>129</v>
      </c>
      <c r="D1504" s="26" t="s">
        <v>2433</v>
      </c>
      <c r="E1504" s="26" t="s">
        <v>2434</v>
      </c>
      <c r="F1504" s="27">
        <v>43984</v>
      </c>
      <c r="G1504" s="107" t="s">
        <v>3318</v>
      </c>
      <c r="H1504" s="26" t="s">
        <v>1402</v>
      </c>
      <c r="I1504" s="26" t="s">
        <v>1402</v>
      </c>
      <c r="J1504" s="28" t="s">
        <v>3319</v>
      </c>
      <c r="K1504" s="26" t="s">
        <v>135</v>
      </c>
      <c r="L1504" s="26" t="s">
        <v>2437</v>
      </c>
      <c r="M1504" s="26" t="s">
        <v>137</v>
      </c>
      <c r="N1504" s="26" t="s">
        <v>138</v>
      </c>
      <c r="O1504" s="26" t="s">
        <v>138</v>
      </c>
      <c r="Q1504" s="30">
        <v>68</v>
      </c>
      <c r="R1504" s="30">
        <v>3870</v>
      </c>
      <c r="S1504" s="31" t="e">
        <f>#N/A</f>
        <v>#N/A</v>
      </c>
      <c r="T1504" s="30">
        <v>930</v>
      </c>
      <c r="AB1504" s="33" t="e">
        <f>#N/A</f>
        <v>#N/A</v>
      </c>
      <c r="AC1504" s="30">
        <v>2100</v>
      </c>
      <c r="AD1504" s="30" t="e">
        <f>#N/A</f>
        <v>#N/A</v>
      </c>
      <c r="AG1504" s="30" t="e">
        <f>#N/A</f>
        <v>#N/A</v>
      </c>
      <c r="AH1504" s="30" t="e">
        <f>#N/A</f>
        <v>#N/A</v>
      </c>
      <c r="AI1504" s="30">
        <v>3251</v>
      </c>
      <c r="AJ1504" s="30">
        <v>3251</v>
      </c>
      <c r="AK1504" s="26" t="s">
        <v>139</v>
      </c>
      <c r="AL1504" s="26">
        <v>26</v>
      </c>
      <c r="AM1504" s="26" t="s">
        <v>2976</v>
      </c>
      <c r="AU1504" s="26" t="s">
        <v>1526</v>
      </c>
      <c r="AV1504" s="110" t="s">
        <v>3195</v>
      </c>
      <c r="AW1504" s="110" t="s">
        <v>3196</v>
      </c>
      <c r="BB1504" s="26" t="s">
        <v>2488</v>
      </c>
      <c r="BC1504" s="26" t="s">
        <v>3205</v>
      </c>
      <c r="BD1504" s="37">
        <v>44065</v>
      </c>
      <c r="BE1504" s="30">
        <v>35143</v>
      </c>
      <c r="BF1504" s="30">
        <v>38788</v>
      </c>
      <c r="BG1504" s="37" t="s">
        <v>3206</v>
      </c>
      <c r="BI1504" s="37"/>
      <c r="BJ1504" s="37"/>
      <c r="BK1504" s="37"/>
      <c r="BL1504" s="37"/>
      <c r="BM1504" s="37"/>
      <c r="BN1504" s="26"/>
      <c r="BO1504" s="26"/>
      <c r="BP1504" s="26"/>
      <c r="BQ1504" s="38"/>
      <c r="BR1504" s="26"/>
      <c r="BS1504" s="26"/>
      <c r="BT1504" s="26"/>
      <c r="BU1504" s="26"/>
      <c r="BV1504" s="39"/>
    </row>
    <row r="1505" spans="1:74" ht="15" hidden="1" customHeight="1">
      <c r="A1505" s="26">
        <v>2020</v>
      </c>
      <c r="B1505" s="26">
        <v>1501</v>
      </c>
      <c r="C1505" s="26" t="s">
        <v>129</v>
      </c>
      <c r="D1505" s="26" t="s">
        <v>2433</v>
      </c>
      <c r="E1505" s="26" t="s">
        <v>2434</v>
      </c>
      <c r="F1505" s="27">
        <v>43984</v>
      </c>
      <c r="G1505" s="107" t="s">
        <v>3320</v>
      </c>
      <c r="H1505" s="26" t="s">
        <v>1402</v>
      </c>
      <c r="I1505" s="26" t="s">
        <v>1402</v>
      </c>
      <c r="J1505" s="28" t="s">
        <v>3321</v>
      </c>
      <c r="K1505" s="26" t="s">
        <v>135</v>
      </c>
      <c r="L1505" s="26" t="s">
        <v>2437</v>
      </c>
      <c r="M1505" s="26" t="s">
        <v>137</v>
      </c>
      <c r="N1505" s="26" t="s">
        <v>138</v>
      </c>
      <c r="O1505" s="26" t="s">
        <v>138</v>
      </c>
      <c r="Q1505" s="30">
        <v>73</v>
      </c>
      <c r="R1505" s="30">
        <v>3480</v>
      </c>
      <c r="S1505" s="31" t="e">
        <f>#N/A</f>
        <v>#N/A</v>
      </c>
      <c r="T1505" s="30">
        <v>954</v>
      </c>
      <c r="AB1505" s="33" t="e">
        <f>#N/A</f>
        <v>#N/A</v>
      </c>
      <c r="AC1505" s="30">
        <v>2100</v>
      </c>
      <c r="AD1505" s="30" t="e">
        <f>#N/A</f>
        <v>#N/A</v>
      </c>
      <c r="AG1505" s="30" t="e">
        <f>#N/A</f>
        <v>#N/A</v>
      </c>
      <c r="AH1505" s="30" t="e">
        <f>#N/A</f>
        <v>#N/A</v>
      </c>
      <c r="AI1505" s="30">
        <v>2923</v>
      </c>
      <c r="AJ1505" s="30">
        <v>2923</v>
      </c>
      <c r="AK1505" s="26" t="s">
        <v>139</v>
      </c>
      <c r="AL1505" s="26">
        <v>26</v>
      </c>
      <c r="AM1505" s="26" t="s">
        <v>2976</v>
      </c>
      <c r="AU1505" s="26" t="s">
        <v>1526</v>
      </c>
      <c r="AV1505" s="110" t="s">
        <v>3195</v>
      </c>
      <c r="AW1505" s="110" t="s">
        <v>3196</v>
      </c>
      <c r="BB1505" s="26" t="s">
        <v>2488</v>
      </c>
      <c r="BC1505" s="26" t="s">
        <v>3205</v>
      </c>
      <c r="BD1505" s="37">
        <v>44065</v>
      </c>
      <c r="BE1505" s="30">
        <v>35143</v>
      </c>
      <c r="BF1505" s="30">
        <v>38788</v>
      </c>
      <c r="BG1505" s="37" t="s">
        <v>3206</v>
      </c>
      <c r="BI1505" s="37"/>
      <c r="BJ1505" s="37"/>
      <c r="BK1505" s="37"/>
      <c r="BL1505" s="37"/>
      <c r="BM1505" s="37"/>
      <c r="BN1505" s="26"/>
      <c r="BO1505" s="26"/>
      <c r="BP1505" s="26"/>
      <c r="BQ1505" s="38"/>
      <c r="BR1505" s="26"/>
      <c r="BS1505" s="26"/>
      <c r="BT1505" s="26"/>
      <c r="BU1505" s="26"/>
      <c r="BV1505" s="39"/>
    </row>
    <row r="1506" spans="1:74" ht="15" hidden="1" customHeight="1">
      <c r="A1506" s="26">
        <v>2020</v>
      </c>
      <c r="B1506" s="26">
        <v>1502</v>
      </c>
      <c r="C1506" s="26" t="s">
        <v>129</v>
      </c>
      <c r="D1506" s="26" t="s">
        <v>2433</v>
      </c>
      <c r="E1506" s="26" t="s">
        <v>2434</v>
      </c>
      <c r="F1506" s="27">
        <v>43984</v>
      </c>
      <c r="G1506" s="107" t="s">
        <v>3322</v>
      </c>
      <c r="H1506" s="26" t="s">
        <v>1402</v>
      </c>
      <c r="I1506" s="26" t="s">
        <v>1402</v>
      </c>
      <c r="J1506" s="28" t="s">
        <v>3323</v>
      </c>
      <c r="K1506" s="26" t="s">
        <v>135</v>
      </c>
      <c r="L1506" s="26" t="s">
        <v>2437</v>
      </c>
      <c r="M1506" s="26" t="s">
        <v>137</v>
      </c>
      <c r="N1506" s="26" t="s">
        <v>138</v>
      </c>
      <c r="O1506" s="26" t="s">
        <v>138</v>
      </c>
      <c r="Q1506" s="30">
        <v>70</v>
      </c>
      <c r="R1506" s="30">
        <v>4560</v>
      </c>
      <c r="S1506" s="31" t="e">
        <f>#N/A</f>
        <v>#N/A</v>
      </c>
      <c r="T1506" s="30">
        <v>1116</v>
      </c>
      <c r="AB1506" s="33" t="e">
        <f>#N/A</f>
        <v>#N/A</v>
      </c>
      <c r="AC1506" s="30">
        <v>2100</v>
      </c>
      <c r="AD1506" s="30" t="e">
        <f>#N/A</f>
        <v>#N/A</v>
      </c>
      <c r="AG1506" s="30" t="e">
        <f>#N/A</f>
        <v>#N/A</v>
      </c>
      <c r="AH1506" s="30" t="e">
        <f>#N/A</f>
        <v>#N/A</v>
      </c>
      <c r="AI1506" s="30">
        <v>3820</v>
      </c>
      <c r="AJ1506" s="30">
        <v>3820</v>
      </c>
      <c r="AK1506" s="26" t="s">
        <v>139</v>
      </c>
      <c r="AL1506" s="26">
        <v>26</v>
      </c>
      <c r="AM1506" s="26" t="s">
        <v>2976</v>
      </c>
      <c r="AU1506" s="26" t="s">
        <v>1526</v>
      </c>
      <c r="AV1506" s="110" t="s">
        <v>3195</v>
      </c>
      <c r="AW1506" s="110" t="s">
        <v>3196</v>
      </c>
      <c r="BB1506" s="26" t="s">
        <v>2488</v>
      </c>
      <c r="BC1506" s="26" t="s">
        <v>3205</v>
      </c>
      <c r="BD1506" s="37">
        <v>44065</v>
      </c>
      <c r="BE1506" s="30">
        <v>35143</v>
      </c>
      <c r="BF1506" s="30">
        <v>38788</v>
      </c>
      <c r="BG1506" s="37" t="s">
        <v>3206</v>
      </c>
      <c r="BI1506" s="37"/>
      <c r="BJ1506" s="37"/>
      <c r="BK1506" s="37"/>
      <c r="BL1506" s="37"/>
      <c r="BM1506" s="37"/>
      <c r="BN1506" s="26"/>
      <c r="BO1506" s="26"/>
      <c r="BP1506" s="26"/>
      <c r="BQ1506" s="38"/>
      <c r="BR1506" s="26"/>
      <c r="BS1506" s="26"/>
      <c r="BT1506" s="26"/>
      <c r="BU1506" s="26"/>
      <c r="BV1506" s="39"/>
    </row>
    <row r="1507" spans="1:74" ht="15" hidden="1" customHeight="1">
      <c r="A1507" s="26">
        <v>2020</v>
      </c>
      <c r="B1507" s="26">
        <v>1503</v>
      </c>
      <c r="C1507" s="26" t="s">
        <v>129</v>
      </c>
      <c r="D1507" s="26" t="s">
        <v>2433</v>
      </c>
      <c r="E1507" s="26" t="s">
        <v>2434</v>
      </c>
      <c r="F1507" s="27">
        <v>43984</v>
      </c>
      <c r="G1507" s="107" t="s">
        <v>3324</v>
      </c>
      <c r="H1507" s="26" t="s">
        <v>1402</v>
      </c>
      <c r="I1507" s="26" t="s">
        <v>1402</v>
      </c>
      <c r="J1507" s="28" t="s">
        <v>3325</v>
      </c>
      <c r="K1507" s="26" t="s">
        <v>135</v>
      </c>
      <c r="L1507" s="26" t="s">
        <v>2437</v>
      </c>
      <c r="M1507" s="26" t="s">
        <v>137</v>
      </c>
      <c r="N1507" s="26" t="s">
        <v>138</v>
      </c>
      <c r="O1507" s="26" t="s">
        <v>138</v>
      </c>
      <c r="Q1507" s="30">
        <v>67</v>
      </c>
      <c r="R1507" s="30">
        <v>4390</v>
      </c>
      <c r="S1507" s="31" t="e">
        <f>#N/A</f>
        <v>#N/A</v>
      </c>
      <c r="T1507" s="30">
        <v>1265</v>
      </c>
      <c r="AB1507" s="33" t="e">
        <f>#N/A</f>
        <v>#N/A</v>
      </c>
      <c r="AC1507" s="30">
        <v>2100</v>
      </c>
      <c r="AD1507" s="30" t="e">
        <f>#N/A</f>
        <v>#N/A</v>
      </c>
      <c r="AG1507" s="30" t="e">
        <f>#N/A</f>
        <v>#N/A</v>
      </c>
      <c r="AH1507" s="30" t="e">
        <f>#N/A</f>
        <v>#N/A</v>
      </c>
      <c r="AI1507" s="30">
        <v>3688</v>
      </c>
      <c r="AJ1507" s="30">
        <v>3688</v>
      </c>
      <c r="AK1507" s="26" t="s">
        <v>139</v>
      </c>
      <c r="AL1507" s="26">
        <v>26</v>
      </c>
      <c r="AM1507" s="26" t="s">
        <v>2976</v>
      </c>
      <c r="AU1507" s="26" t="s">
        <v>1526</v>
      </c>
      <c r="AV1507" s="110" t="s">
        <v>3195</v>
      </c>
      <c r="AW1507" s="110" t="s">
        <v>3196</v>
      </c>
      <c r="BB1507" s="26" t="s">
        <v>2488</v>
      </c>
      <c r="BC1507" s="26" t="s">
        <v>3205</v>
      </c>
      <c r="BD1507" s="37">
        <v>44065</v>
      </c>
      <c r="BE1507" s="30">
        <v>35143</v>
      </c>
      <c r="BF1507" s="30">
        <v>38788</v>
      </c>
      <c r="BG1507" s="37" t="s">
        <v>3206</v>
      </c>
      <c r="BI1507" s="37"/>
      <c r="BJ1507" s="37"/>
      <c r="BK1507" s="37"/>
      <c r="BL1507" s="37"/>
      <c r="BM1507" s="37"/>
      <c r="BN1507" s="26"/>
      <c r="BO1507" s="26"/>
      <c r="BP1507" s="26"/>
      <c r="BQ1507" s="38"/>
      <c r="BR1507" s="26"/>
      <c r="BS1507" s="26"/>
      <c r="BT1507" s="26"/>
      <c r="BU1507" s="26"/>
      <c r="BV1507" s="39"/>
    </row>
    <row r="1508" spans="1:74" ht="15" hidden="1" customHeight="1">
      <c r="A1508" s="26">
        <v>2020</v>
      </c>
      <c r="B1508" s="26">
        <v>1504</v>
      </c>
      <c r="C1508" s="26" t="s">
        <v>129</v>
      </c>
      <c r="D1508" s="26" t="s">
        <v>2433</v>
      </c>
      <c r="E1508" s="26" t="s">
        <v>2434</v>
      </c>
      <c r="F1508" s="27">
        <v>43984</v>
      </c>
      <c r="G1508" s="107" t="s">
        <v>3326</v>
      </c>
      <c r="H1508" s="26" t="s">
        <v>1402</v>
      </c>
      <c r="I1508" s="26" t="s">
        <v>1402</v>
      </c>
      <c r="J1508" s="28" t="s">
        <v>3327</v>
      </c>
      <c r="K1508" s="26" t="s">
        <v>135</v>
      </c>
      <c r="L1508" s="26" t="s">
        <v>2437</v>
      </c>
      <c r="M1508" s="26" t="s">
        <v>137</v>
      </c>
      <c r="N1508" s="26" t="s">
        <v>138</v>
      </c>
      <c r="O1508" s="26" t="s">
        <v>138</v>
      </c>
      <c r="Q1508" s="30">
        <v>77</v>
      </c>
      <c r="R1508" s="30">
        <v>6680</v>
      </c>
      <c r="S1508" s="31" t="e">
        <f>#N/A</f>
        <v>#N/A</v>
      </c>
      <c r="T1508" s="30">
        <v>1600</v>
      </c>
      <c r="AB1508" s="33" t="e">
        <f>#N/A</f>
        <v>#N/A</v>
      </c>
      <c r="AC1508" s="30">
        <v>2100</v>
      </c>
      <c r="AD1508" s="30" t="e">
        <f>#N/A</f>
        <v>#N/A</v>
      </c>
      <c r="AG1508" s="30" t="e">
        <f>#N/A</f>
        <v>#N/A</v>
      </c>
      <c r="AH1508" s="30" t="e">
        <f>#N/A</f>
        <v>#N/A</v>
      </c>
      <c r="AI1508" s="30">
        <v>5611</v>
      </c>
      <c r="AJ1508" s="30">
        <v>5611</v>
      </c>
      <c r="AK1508" s="26" t="s">
        <v>139</v>
      </c>
      <c r="AL1508" s="26">
        <v>26</v>
      </c>
      <c r="AM1508" s="26" t="s">
        <v>2976</v>
      </c>
      <c r="AU1508" s="26" t="s">
        <v>1526</v>
      </c>
      <c r="AV1508" s="110" t="s">
        <v>3195</v>
      </c>
      <c r="AW1508" s="110" t="s">
        <v>3196</v>
      </c>
      <c r="BB1508" s="26" t="s">
        <v>2488</v>
      </c>
      <c r="BC1508" s="26" t="s">
        <v>3205</v>
      </c>
      <c r="BD1508" s="37">
        <v>44065</v>
      </c>
      <c r="BE1508" s="30">
        <v>35143</v>
      </c>
      <c r="BF1508" s="30">
        <v>38788</v>
      </c>
      <c r="BG1508" s="37" t="s">
        <v>3206</v>
      </c>
      <c r="BI1508" s="37"/>
      <c r="BJ1508" s="37"/>
      <c r="BK1508" s="37"/>
      <c r="BL1508" s="37"/>
      <c r="BM1508" s="37"/>
      <c r="BN1508" s="26"/>
      <c r="BO1508" s="26"/>
      <c r="BP1508" s="26"/>
      <c r="BQ1508" s="38"/>
      <c r="BR1508" s="26"/>
      <c r="BS1508" s="26"/>
      <c r="BT1508" s="26"/>
      <c r="BU1508" s="26"/>
      <c r="BV1508" s="39"/>
    </row>
    <row r="1509" spans="1:74" ht="15" hidden="1" customHeight="1">
      <c r="A1509" s="26">
        <v>2020</v>
      </c>
      <c r="B1509" s="26">
        <v>1505</v>
      </c>
      <c r="C1509" s="26" t="s">
        <v>129</v>
      </c>
      <c r="D1509" s="26" t="s">
        <v>2433</v>
      </c>
      <c r="E1509" s="26" t="s">
        <v>2434</v>
      </c>
      <c r="F1509" s="27">
        <v>43984</v>
      </c>
      <c r="G1509" s="107" t="s">
        <v>3328</v>
      </c>
      <c r="H1509" s="26" t="s">
        <v>1402</v>
      </c>
      <c r="I1509" s="26" t="s">
        <v>1402</v>
      </c>
      <c r="J1509" s="28" t="s">
        <v>3329</v>
      </c>
      <c r="K1509" s="26" t="s">
        <v>135</v>
      </c>
      <c r="L1509" s="26" t="s">
        <v>2437</v>
      </c>
      <c r="M1509" s="26" t="s">
        <v>137</v>
      </c>
      <c r="N1509" s="26" t="s">
        <v>138</v>
      </c>
      <c r="O1509" s="26" t="s">
        <v>138</v>
      </c>
      <c r="Q1509" s="30">
        <v>70</v>
      </c>
      <c r="R1509" s="30">
        <v>5380</v>
      </c>
      <c r="S1509" s="31" t="e">
        <f>#N/A</f>
        <v>#N/A</v>
      </c>
      <c r="T1509" s="30">
        <v>1470</v>
      </c>
      <c r="AB1509" s="33" t="e">
        <f>#N/A</f>
        <v>#N/A</v>
      </c>
      <c r="AC1509" s="30">
        <v>2100</v>
      </c>
      <c r="AD1509" s="30" t="e">
        <f>#N/A</f>
        <v>#N/A</v>
      </c>
      <c r="AG1509" s="30" t="e">
        <f>#N/A</f>
        <v>#N/A</v>
      </c>
      <c r="AH1509" s="30" t="e">
        <f>#N/A</f>
        <v>#N/A</v>
      </c>
      <c r="AI1509" s="30">
        <v>4519</v>
      </c>
      <c r="AJ1509" s="30">
        <v>4519</v>
      </c>
      <c r="AK1509" s="26" t="s">
        <v>139</v>
      </c>
      <c r="AL1509" s="26">
        <v>26</v>
      </c>
      <c r="AM1509" s="26" t="s">
        <v>2976</v>
      </c>
      <c r="AU1509" s="26" t="s">
        <v>1526</v>
      </c>
      <c r="AV1509" s="110" t="s">
        <v>3195</v>
      </c>
      <c r="AW1509" s="110" t="s">
        <v>3196</v>
      </c>
      <c r="BB1509" s="26" t="s">
        <v>2488</v>
      </c>
      <c r="BC1509" s="26" t="s">
        <v>3205</v>
      </c>
      <c r="BD1509" s="37">
        <v>44065</v>
      </c>
      <c r="BE1509" s="30">
        <v>35143</v>
      </c>
      <c r="BF1509" s="30">
        <v>38788</v>
      </c>
      <c r="BG1509" s="37" t="s">
        <v>3206</v>
      </c>
      <c r="BI1509" s="37"/>
      <c r="BJ1509" s="37"/>
      <c r="BK1509" s="37"/>
      <c r="BL1509" s="37"/>
      <c r="BM1509" s="37"/>
      <c r="BN1509" s="26"/>
      <c r="BO1509" s="26"/>
      <c r="BP1509" s="26"/>
      <c r="BQ1509" s="38"/>
      <c r="BR1509" s="26"/>
      <c r="BS1509" s="26"/>
      <c r="BT1509" s="26"/>
      <c r="BU1509" s="26"/>
      <c r="BV1509" s="39"/>
    </row>
    <row r="1510" spans="1:74" ht="15" hidden="1" customHeight="1">
      <c r="A1510" s="26">
        <v>2020</v>
      </c>
      <c r="B1510" s="26">
        <v>1506</v>
      </c>
      <c r="C1510" s="26" t="s">
        <v>129</v>
      </c>
      <c r="D1510" s="26" t="s">
        <v>2433</v>
      </c>
      <c r="E1510" s="26" t="s">
        <v>2434</v>
      </c>
      <c r="F1510" s="27">
        <v>43984</v>
      </c>
      <c r="G1510" s="107" t="s">
        <v>3330</v>
      </c>
      <c r="H1510" s="26" t="s">
        <v>1402</v>
      </c>
      <c r="I1510" s="26" t="s">
        <v>1402</v>
      </c>
      <c r="J1510" s="28" t="s">
        <v>3331</v>
      </c>
      <c r="K1510" s="26" t="s">
        <v>135</v>
      </c>
      <c r="L1510" s="26" t="s">
        <v>2437</v>
      </c>
      <c r="M1510" s="26" t="s">
        <v>137</v>
      </c>
      <c r="N1510" s="26" t="s">
        <v>138</v>
      </c>
      <c r="O1510" s="26" t="s">
        <v>138</v>
      </c>
      <c r="Q1510" s="30">
        <v>79</v>
      </c>
      <c r="R1510" s="30">
        <v>6250</v>
      </c>
      <c r="S1510" s="31" t="e">
        <f>#N/A</f>
        <v>#N/A</v>
      </c>
      <c r="T1510" s="30">
        <v>1970</v>
      </c>
      <c r="AB1510" s="33" t="e">
        <f>#N/A</f>
        <v>#N/A</v>
      </c>
      <c r="AC1510" s="30">
        <v>2100</v>
      </c>
      <c r="AD1510" s="30" t="e">
        <f>#N/A</f>
        <v>#N/A</v>
      </c>
      <c r="AG1510" s="30" t="e">
        <f>#N/A</f>
        <v>#N/A</v>
      </c>
      <c r="AH1510" s="30" t="e">
        <f>#N/A</f>
        <v>#N/A</v>
      </c>
      <c r="AI1510" s="30">
        <v>5250</v>
      </c>
      <c r="AJ1510" s="30">
        <v>5250</v>
      </c>
      <c r="AK1510" s="26" t="s">
        <v>139</v>
      </c>
      <c r="AL1510" s="26">
        <v>26</v>
      </c>
      <c r="AM1510" s="26" t="s">
        <v>2976</v>
      </c>
      <c r="AU1510" s="26" t="s">
        <v>1526</v>
      </c>
      <c r="AV1510" s="110" t="s">
        <v>3195</v>
      </c>
      <c r="AW1510" s="110" t="s">
        <v>3196</v>
      </c>
      <c r="BB1510" s="26" t="s">
        <v>2488</v>
      </c>
      <c r="BC1510" s="26" t="s">
        <v>3205</v>
      </c>
      <c r="BD1510" s="37">
        <v>44065</v>
      </c>
      <c r="BE1510" s="30">
        <v>35143</v>
      </c>
      <c r="BF1510" s="30">
        <v>38788</v>
      </c>
      <c r="BG1510" s="37" t="s">
        <v>3206</v>
      </c>
      <c r="BI1510" s="37"/>
      <c r="BJ1510" s="37"/>
      <c r="BK1510" s="37"/>
      <c r="BL1510" s="37"/>
      <c r="BM1510" s="37"/>
      <c r="BN1510" s="26"/>
      <c r="BO1510" s="26"/>
      <c r="BP1510" s="26"/>
      <c r="BQ1510" s="38"/>
      <c r="BR1510" s="26"/>
      <c r="BS1510" s="26"/>
      <c r="BT1510" s="26"/>
      <c r="BU1510" s="26"/>
      <c r="BV1510" s="39"/>
    </row>
    <row r="1511" spans="1:74" ht="15" hidden="1" customHeight="1">
      <c r="A1511" s="26">
        <v>2020</v>
      </c>
      <c r="B1511" s="26">
        <v>1507</v>
      </c>
      <c r="C1511" s="26" t="s">
        <v>129</v>
      </c>
      <c r="D1511" s="26" t="s">
        <v>2433</v>
      </c>
      <c r="E1511" s="26" t="s">
        <v>2434</v>
      </c>
      <c r="F1511" s="27">
        <v>43984</v>
      </c>
      <c r="G1511" s="107" t="s">
        <v>3332</v>
      </c>
      <c r="H1511" s="26" t="s">
        <v>1402</v>
      </c>
      <c r="I1511" s="26" t="s">
        <v>1402</v>
      </c>
      <c r="J1511" s="28" t="s">
        <v>3333</v>
      </c>
      <c r="K1511" s="26" t="s">
        <v>135</v>
      </c>
      <c r="L1511" s="26" t="s">
        <v>2437</v>
      </c>
      <c r="M1511" s="26" t="s">
        <v>137</v>
      </c>
      <c r="N1511" s="26" t="s">
        <v>138</v>
      </c>
      <c r="O1511" s="26" t="s">
        <v>138</v>
      </c>
      <c r="Q1511" s="30">
        <v>69</v>
      </c>
      <c r="R1511" s="30">
        <v>4710</v>
      </c>
      <c r="S1511" s="31" t="e">
        <f>#N/A</f>
        <v>#N/A</v>
      </c>
      <c r="T1511" s="30">
        <v>1340</v>
      </c>
      <c r="AB1511" s="33" t="e">
        <f>#N/A</f>
        <v>#N/A</v>
      </c>
      <c r="AC1511" s="30">
        <v>2100</v>
      </c>
      <c r="AD1511" s="30" t="e">
        <f>#N/A</f>
        <v>#N/A</v>
      </c>
      <c r="AG1511" s="30" t="e">
        <f>#N/A</f>
        <v>#N/A</v>
      </c>
      <c r="AH1511" s="30" t="e">
        <f>#N/A</f>
        <v>#N/A</v>
      </c>
      <c r="AI1511" s="30">
        <v>3956</v>
      </c>
      <c r="AJ1511" s="30">
        <v>3956</v>
      </c>
      <c r="AK1511" s="26" t="s">
        <v>139</v>
      </c>
      <c r="AL1511" s="26">
        <v>26</v>
      </c>
      <c r="AM1511" s="26" t="s">
        <v>2976</v>
      </c>
      <c r="AU1511" s="26" t="s">
        <v>1526</v>
      </c>
      <c r="AV1511" s="110" t="s">
        <v>3195</v>
      </c>
      <c r="AW1511" s="110" t="s">
        <v>3196</v>
      </c>
      <c r="BB1511" s="26" t="s">
        <v>2488</v>
      </c>
      <c r="BC1511" s="26" t="s">
        <v>3205</v>
      </c>
      <c r="BD1511" s="37">
        <v>44065</v>
      </c>
      <c r="BE1511" s="30">
        <v>35143</v>
      </c>
      <c r="BF1511" s="30">
        <v>38788</v>
      </c>
      <c r="BG1511" s="37" t="s">
        <v>3206</v>
      </c>
      <c r="BI1511" s="37"/>
      <c r="BJ1511" s="37"/>
      <c r="BK1511" s="37"/>
      <c r="BL1511" s="37"/>
      <c r="BM1511" s="37"/>
      <c r="BN1511" s="26"/>
      <c r="BO1511" s="26"/>
      <c r="BP1511" s="26"/>
      <c r="BQ1511" s="38"/>
      <c r="BR1511" s="26"/>
      <c r="BS1511" s="26"/>
      <c r="BT1511" s="26"/>
      <c r="BU1511" s="26"/>
      <c r="BV1511" s="39"/>
    </row>
    <row r="1512" spans="1:74" ht="15" hidden="1" customHeight="1">
      <c r="A1512" s="26">
        <v>2020</v>
      </c>
      <c r="B1512" s="26">
        <v>1508</v>
      </c>
      <c r="C1512" s="26" t="s">
        <v>129</v>
      </c>
      <c r="D1512" s="26" t="s">
        <v>2433</v>
      </c>
      <c r="E1512" s="26" t="s">
        <v>2434</v>
      </c>
      <c r="F1512" s="27">
        <v>43984</v>
      </c>
      <c r="G1512" s="107" t="s">
        <v>3334</v>
      </c>
      <c r="H1512" s="26" t="s">
        <v>1402</v>
      </c>
      <c r="I1512" s="26" t="s">
        <v>1402</v>
      </c>
      <c r="J1512" s="28" t="s">
        <v>3335</v>
      </c>
      <c r="K1512" s="26" t="s">
        <v>135</v>
      </c>
      <c r="L1512" s="26" t="s">
        <v>2437</v>
      </c>
      <c r="M1512" s="26" t="s">
        <v>137</v>
      </c>
      <c r="N1512" s="26" t="s">
        <v>138</v>
      </c>
      <c r="O1512" s="26" t="s">
        <v>138</v>
      </c>
      <c r="Q1512" s="30">
        <v>67</v>
      </c>
      <c r="R1512" s="30">
        <v>4050</v>
      </c>
      <c r="S1512" s="31" t="e">
        <f>#N/A</f>
        <v>#N/A</v>
      </c>
      <c r="T1512" s="30">
        <v>1169</v>
      </c>
      <c r="AB1512" s="33" t="e">
        <f>#N/A</f>
        <v>#N/A</v>
      </c>
      <c r="AC1512" s="30">
        <v>2100</v>
      </c>
      <c r="AD1512" s="30" t="e">
        <f>#N/A</f>
        <v>#N/A</v>
      </c>
      <c r="AG1512" s="30" t="e">
        <f>#N/A</f>
        <v>#N/A</v>
      </c>
      <c r="AH1512" s="30" t="e">
        <f>#N/A</f>
        <v>#N/A</v>
      </c>
      <c r="AI1512" s="30">
        <v>3402</v>
      </c>
      <c r="AJ1512" s="30">
        <v>3402</v>
      </c>
      <c r="AK1512" s="26" t="s">
        <v>139</v>
      </c>
      <c r="AL1512" s="26">
        <v>26</v>
      </c>
      <c r="AM1512" s="26" t="s">
        <v>2976</v>
      </c>
      <c r="AU1512" s="26" t="s">
        <v>1526</v>
      </c>
      <c r="AV1512" s="110" t="s">
        <v>3195</v>
      </c>
      <c r="AW1512" s="110" t="s">
        <v>3196</v>
      </c>
      <c r="BB1512" s="26" t="s">
        <v>2488</v>
      </c>
      <c r="BC1512" s="26" t="s">
        <v>3205</v>
      </c>
      <c r="BD1512" s="37">
        <v>44065</v>
      </c>
      <c r="BE1512" s="30">
        <v>35143</v>
      </c>
      <c r="BF1512" s="30">
        <v>38788</v>
      </c>
      <c r="BG1512" s="37" t="s">
        <v>3206</v>
      </c>
      <c r="BI1512" s="37"/>
      <c r="BJ1512" s="37"/>
      <c r="BK1512" s="37"/>
      <c r="BL1512" s="37"/>
      <c r="BM1512" s="37"/>
      <c r="BN1512" s="26"/>
      <c r="BO1512" s="26"/>
      <c r="BP1512" s="26"/>
      <c r="BQ1512" s="38"/>
      <c r="BR1512" s="26"/>
      <c r="BS1512" s="26"/>
      <c r="BT1512" s="26"/>
      <c r="BU1512" s="26"/>
      <c r="BV1512" s="39"/>
    </row>
    <row r="1513" spans="1:74" ht="15" hidden="1" customHeight="1">
      <c r="A1513" s="26">
        <v>2020</v>
      </c>
      <c r="B1513" s="26">
        <v>1509</v>
      </c>
      <c r="C1513" s="26" t="s">
        <v>129</v>
      </c>
      <c r="D1513" s="26" t="s">
        <v>2433</v>
      </c>
      <c r="E1513" s="26" t="s">
        <v>2434</v>
      </c>
      <c r="F1513" s="27">
        <v>43984</v>
      </c>
      <c r="G1513" s="107" t="s">
        <v>3336</v>
      </c>
      <c r="H1513" s="26" t="s">
        <v>1402</v>
      </c>
      <c r="I1513" s="26" t="s">
        <v>1402</v>
      </c>
      <c r="J1513" s="28" t="s">
        <v>3337</v>
      </c>
      <c r="K1513" s="26" t="s">
        <v>135</v>
      </c>
      <c r="L1513" s="26" t="s">
        <v>2437</v>
      </c>
      <c r="M1513" s="26" t="s">
        <v>137</v>
      </c>
      <c r="N1513" s="26" t="s">
        <v>138</v>
      </c>
      <c r="O1513" s="26" t="s">
        <v>138</v>
      </c>
      <c r="Q1513" s="30">
        <v>67</v>
      </c>
      <c r="R1513" s="30">
        <v>4200</v>
      </c>
      <c r="S1513" s="31" t="e">
        <f>#N/A</f>
        <v>#N/A</v>
      </c>
      <c r="T1513" s="30">
        <v>1145</v>
      </c>
      <c r="AB1513" s="33" t="e">
        <f>#N/A</f>
        <v>#N/A</v>
      </c>
      <c r="AC1513" s="30">
        <v>2100</v>
      </c>
      <c r="AD1513" s="30" t="e">
        <f>#N/A</f>
        <v>#N/A</v>
      </c>
      <c r="AG1513" s="30" t="e">
        <f>#N/A</f>
        <v>#N/A</v>
      </c>
      <c r="AH1513" s="30" t="e">
        <f>#N/A</f>
        <v>#N/A</v>
      </c>
      <c r="AI1513" s="30">
        <v>3528</v>
      </c>
      <c r="AJ1513" s="30">
        <v>3528</v>
      </c>
      <c r="AK1513" s="26" t="s">
        <v>139</v>
      </c>
      <c r="AL1513" s="26">
        <v>26</v>
      </c>
      <c r="AM1513" s="26" t="s">
        <v>2976</v>
      </c>
      <c r="AU1513" s="26" t="s">
        <v>1526</v>
      </c>
      <c r="AV1513" s="110" t="s">
        <v>3195</v>
      </c>
      <c r="AW1513" s="110" t="s">
        <v>3196</v>
      </c>
      <c r="BB1513" s="26" t="s">
        <v>2488</v>
      </c>
      <c r="BC1513" s="26" t="s">
        <v>3205</v>
      </c>
      <c r="BD1513" s="37">
        <v>44065</v>
      </c>
      <c r="BE1513" s="30">
        <v>35143</v>
      </c>
      <c r="BF1513" s="30">
        <v>38788</v>
      </c>
      <c r="BG1513" s="37" t="s">
        <v>3206</v>
      </c>
      <c r="BI1513" s="37"/>
      <c r="BJ1513" s="37"/>
      <c r="BK1513" s="37"/>
      <c r="BL1513" s="37"/>
      <c r="BM1513" s="37"/>
      <c r="BN1513" s="26"/>
      <c r="BO1513" s="26"/>
      <c r="BP1513" s="26"/>
      <c r="BQ1513" s="38"/>
      <c r="BR1513" s="26"/>
      <c r="BS1513" s="26"/>
      <c r="BT1513" s="26"/>
      <c r="BU1513" s="26"/>
      <c r="BV1513" s="39"/>
    </row>
    <row r="1514" spans="1:74" ht="15" hidden="1" customHeight="1">
      <c r="A1514" s="26">
        <v>2020</v>
      </c>
      <c r="B1514" s="26">
        <v>1510</v>
      </c>
      <c r="C1514" s="26" t="s">
        <v>129</v>
      </c>
      <c r="D1514" s="26" t="s">
        <v>2433</v>
      </c>
      <c r="E1514" s="26" t="s">
        <v>2434</v>
      </c>
      <c r="F1514" s="27">
        <v>43984</v>
      </c>
      <c r="G1514" s="107" t="s">
        <v>3338</v>
      </c>
      <c r="H1514" s="26" t="s">
        <v>1402</v>
      </c>
      <c r="I1514" s="26" t="s">
        <v>1402</v>
      </c>
      <c r="J1514" s="28" t="s">
        <v>3339</v>
      </c>
      <c r="K1514" s="26" t="s">
        <v>135</v>
      </c>
      <c r="L1514" s="26" t="s">
        <v>2437</v>
      </c>
      <c r="M1514" s="26" t="s">
        <v>137</v>
      </c>
      <c r="N1514" s="26" t="s">
        <v>138</v>
      </c>
      <c r="O1514" s="26" t="s">
        <v>138</v>
      </c>
      <c r="Q1514" s="30">
        <v>66</v>
      </c>
      <c r="R1514" s="30">
        <v>4000</v>
      </c>
      <c r="S1514" s="31" t="e">
        <f>#N/A</f>
        <v>#N/A</v>
      </c>
      <c r="T1514" s="30">
        <v>1065</v>
      </c>
      <c r="AB1514" s="33" t="e">
        <f>#N/A</f>
        <v>#N/A</v>
      </c>
      <c r="AC1514" s="30">
        <v>2100</v>
      </c>
      <c r="AD1514" s="30" t="e">
        <f>#N/A</f>
        <v>#N/A</v>
      </c>
      <c r="AG1514" s="30" t="e">
        <f>#N/A</f>
        <v>#N/A</v>
      </c>
      <c r="AH1514" s="30" t="e">
        <f>#N/A</f>
        <v>#N/A</v>
      </c>
      <c r="AI1514" s="30">
        <v>3360</v>
      </c>
      <c r="AJ1514" s="30">
        <v>3360</v>
      </c>
      <c r="AK1514" s="26" t="s">
        <v>139</v>
      </c>
      <c r="AL1514" s="26">
        <v>26</v>
      </c>
      <c r="AM1514" s="26" t="s">
        <v>2976</v>
      </c>
      <c r="AU1514" s="26" t="s">
        <v>1526</v>
      </c>
      <c r="AV1514" s="110" t="s">
        <v>3195</v>
      </c>
      <c r="AW1514" s="110" t="s">
        <v>3196</v>
      </c>
      <c r="BB1514" s="26" t="s">
        <v>2488</v>
      </c>
      <c r="BC1514" s="26" t="s">
        <v>3205</v>
      </c>
      <c r="BD1514" s="37">
        <v>44065</v>
      </c>
      <c r="BE1514" s="30">
        <v>35143</v>
      </c>
      <c r="BF1514" s="30">
        <v>38788</v>
      </c>
      <c r="BG1514" s="37" t="s">
        <v>3206</v>
      </c>
      <c r="BI1514" s="37"/>
      <c r="BJ1514" s="37"/>
      <c r="BK1514" s="37"/>
      <c r="BL1514" s="37"/>
      <c r="BM1514" s="37"/>
      <c r="BN1514" s="26"/>
      <c r="BO1514" s="26"/>
      <c r="BP1514" s="26"/>
      <c r="BQ1514" s="38"/>
      <c r="BR1514" s="26"/>
      <c r="BS1514" s="26"/>
      <c r="BT1514" s="26"/>
      <c r="BU1514" s="26"/>
      <c r="BV1514" s="39"/>
    </row>
    <row r="1515" spans="1:74" ht="15" hidden="1" customHeight="1">
      <c r="A1515" s="26">
        <v>2020</v>
      </c>
      <c r="B1515" s="26">
        <v>1511</v>
      </c>
      <c r="C1515" s="26" t="s">
        <v>129</v>
      </c>
      <c r="D1515" s="26" t="s">
        <v>2433</v>
      </c>
      <c r="E1515" s="26" t="s">
        <v>2434</v>
      </c>
      <c r="F1515" s="27">
        <v>43984</v>
      </c>
      <c r="G1515" s="107" t="s">
        <v>3340</v>
      </c>
      <c r="H1515" s="26" t="s">
        <v>1402</v>
      </c>
      <c r="I1515" s="26" t="s">
        <v>1402</v>
      </c>
      <c r="J1515" s="28" t="s">
        <v>3341</v>
      </c>
      <c r="K1515" s="26" t="s">
        <v>135</v>
      </c>
      <c r="L1515" s="26" t="s">
        <v>2437</v>
      </c>
      <c r="M1515" s="26" t="s">
        <v>137</v>
      </c>
      <c r="N1515" s="26" t="s">
        <v>138</v>
      </c>
      <c r="O1515" s="26" t="s">
        <v>138</v>
      </c>
      <c r="Q1515" s="30">
        <v>69</v>
      </c>
      <c r="R1515" s="30">
        <v>5370</v>
      </c>
      <c r="S1515" s="31" t="e">
        <f>#N/A</f>
        <v>#N/A</v>
      </c>
      <c r="T1515" s="30">
        <v>1365</v>
      </c>
      <c r="AB1515" s="33" t="e">
        <f>#N/A</f>
        <v>#N/A</v>
      </c>
      <c r="AC1515" s="30">
        <v>2100</v>
      </c>
      <c r="AD1515" s="30" t="e">
        <f>#N/A</f>
        <v>#N/A</v>
      </c>
      <c r="AG1515" s="30" t="e">
        <f>#N/A</f>
        <v>#N/A</v>
      </c>
      <c r="AH1515" s="30" t="e">
        <f>#N/A</f>
        <v>#N/A</v>
      </c>
      <c r="AI1515" s="30">
        <v>4511</v>
      </c>
      <c r="AJ1515" s="30">
        <v>4511</v>
      </c>
      <c r="AK1515" s="26" t="s">
        <v>139</v>
      </c>
      <c r="AL1515" s="26">
        <v>26</v>
      </c>
      <c r="AM1515" s="26" t="s">
        <v>2976</v>
      </c>
      <c r="AU1515" s="26" t="s">
        <v>1526</v>
      </c>
      <c r="AV1515" s="110" t="s">
        <v>3195</v>
      </c>
      <c r="AW1515" s="110" t="s">
        <v>3196</v>
      </c>
      <c r="BB1515" s="26" t="s">
        <v>2488</v>
      </c>
      <c r="BC1515" s="26" t="s">
        <v>3205</v>
      </c>
      <c r="BD1515" s="37">
        <v>44065</v>
      </c>
      <c r="BE1515" s="30">
        <v>35143</v>
      </c>
      <c r="BF1515" s="30">
        <v>38788</v>
      </c>
      <c r="BG1515" s="37" t="s">
        <v>3206</v>
      </c>
      <c r="BI1515" s="37"/>
      <c r="BJ1515" s="37"/>
      <c r="BK1515" s="37"/>
      <c r="BL1515" s="37"/>
      <c r="BM1515" s="37"/>
      <c r="BN1515" s="26"/>
      <c r="BO1515" s="26"/>
      <c r="BP1515" s="26"/>
      <c r="BQ1515" s="38"/>
      <c r="BR1515" s="26"/>
      <c r="BS1515" s="26"/>
      <c r="BT1515" s="26"/>
      <c r="BU1515" s="26"/>
      <c r="BV1515" s="39"/>
    </row>
    <row r="1516" spans="1:74" ht="15" hidden="1" customHeight="1">
      <c r="A1516" s="26">
        <v>2020</v>
      </c>
      <c r="B1516" s="26">
        <v>1512</v>
      </c>
      <c r="C1516" s="26" t="s">
        <v>129</v>
      </c>
      <c r="D1516" s="26" t="s">
        <v>2433</v>
      </c>
      <c r="E1516" s="26" t="s">
        <v>2434</v>
      </c>
      <c r="F1516" s="27">
        <v>43984</v>
      </c>
      <c r="G1516" s="107" t="s">
        <v>3342</v>
      </c>
      <c r="H1516" s="26" t="s">
        <v>1402</v>
      </c>
      <c r="I1516" s="26" t="s">
        <v>1402</v>
      </c>
      <c r="J1516" s="28" t="s">
        <v>3343</v>
      </c>
      <c r="K1516" s="26" t="s">
        <v>135</v>
      </c>
      <c r="L1516" s="26" t="s">
        <v>2437</v>
      </c>
      <c r="M1516" s="26" t="s">
        <v>137</v>
      </c>
      <c r="N1516" s="26" t="s">
        <v>138</v>
      </c>
      <c r="O1516" s="26" t="s">
        <v>138</v>
      </c>
      <c r="Q1516" s="30">
        <v>66</v>
      </c>
      <c r="R1516" s="30">
        <v>4030</v>
      </c>
      <c r="S1516" s="31" t="e">
        <f>#N/A</f>
        <v>#N/A</v>
      </c>
      <c r="T1516" s="30">
        <v>1035</v>
      </c>
      <c r="AB1516" s="33" t="e">
        <f>#N/A</f>
        <v>#N/A</v>
      </c>
      <c r="AC1516" s="30">
        <v>2100</v>
      </c>
      <c r="AD1516" s="30" t="e">
        <f>#N/A</f>
        <v>#N/A</v>
      </c>
      <c r="AG1516" s="30" t="e">
        <f>#N/A</f>
        <v>#N/A</v>
      </c>
      <c r="AH1516" s="30" t="e">
        <f>#N/A</f>
        <v>#N/A</v>
      </c>
      <c r="AI1516" s="30">
        <v>3385</v>
      </c>
      <c r="AJ1516" s="30">
        <v>3385</v>
      </c>
      <c r="AK1516" s="26" t="s">
        <v>139</v>
      </c>
      <c r="AL1516" s="26">
        <v>26</v>
      </c>
      <c r="AM1516" s="26" t="s">
        <v>2976</v>
      </c>
      <c r="AU1516" s="26" t="s">
        <v>1526</v>
      </c>
      <c r="AV1516" s="110" t="s">
        <v>3195</v>
      </c>
      <c r="AW1516" s="110" t="s">
        <v>3196</v>
      </c>
      <c r="BB1516" s="26" t="s">
        <v>2488</v>
      </c>
      <c r="BC1516" s="26" t="s">
        <v>3205</v>
      </c>
      <c r="BD1516" s="37">
        <v>44065</v>
      </c>
      <c r="BE1516" s="30">
        <v>35143</v>
      </c>
      <c r="BF1516" s="30">
        <v>38788</v>
      </c>
      <c r="BG1516" s="37" t="s">
        <v>3206</v>
      </c>
      <c r="BI1516" s="37"/>
      <c r="BJ1516" s="37"/>
      <c r="BK1516" s="37"/>
      <c r="BL1516" s="37"/>
      <c r="BM1516" s="37"/>
      <c r="BN1516" s="26"/>
      <c r="BO1516" s="26"/>
      <c r="BP1516" s="26"/>
      <c r="BQ1516" s="38"/>
      <c r="BR1516" s="26"/>
      <c r="BS1516" s="26"/>
      <c r="BT1516" s="26"/>
      <c r="BU1516" s="26"/>
      <c r="BV1516" s="39"/>
    </row>
    <row r="1517" spans="1:74" ht="15" hidden="1" customHeight="1">
      <c r="A1517" s="26">
        <v>2020</v>
      </c>
      <c r="B1517" s="26">
        <v>1513</v>
      </c>
      <c r="C1517" s="26" t="s">
        <v>129</v>
      </c>
      <c r="D1517" s="26" t="s">
        <v>2433</v>
      </c>
      <c r="E1517" s="26" t="s">
        <v>2434</v>
      </c>
      <c r="F1517" s="27">
        <v>43984</v>
      </c>
      <c r="G1517" s="107" t="s">
        <v>3344</v>
      </c>
      <c r="H1517" s="26" t="s">
        <v>1402</v>
      </c>
      <c r="I1517" s="26" t="s">
        <v>1402</v>
      </c>
      <c r="J1517" s="28" t="s">
        <v>3345</v>
      </c>
      <c r="K1517" s="26" t="s">
        <v>135</v>
      </c>
      <c r="L1517" s="26" t="s">
        <v>2437</v>
      </c>
      <c r="M1517" s="26" t="s">
        <v>137</v>
      </c>
      <c r="N1517" s="26" t="s">
        <v>138</v>
      </c>
      <c r="O1517" s="26" t="s">
        <v>138</v>
      </c>
      <c r="Q1517" s="30">
        <v>72</v>
      </c>
      <c r="R1517" s="30">
        <v>5440</v>
      </c>
      <c r="S1517" s="31" t="e">
        <f>#N/A</f>
        <v>#N/A</v>
      </c>
      <c r="T1517" s="30">
        <v>1580</v>
      </c>
      <c r="AB1517" s="33" t="e">
        <f>#N/A</f>
        <v>#N/A</v>
      </c>
      <c r="AC1517" s="30">
        <v>2100</v>
      </c>
      <c r="AD1517" s="30" t="e">
        <f>#N/A</f>
        <v>#N/A</v>
      </c>
      <c r="AG1517" s="30" t="e">
        <f>#N/A</f>
        <v>#N/A</v>
      </c>
      <c r="AH1517" s="30" t="e">
        <f>#N/A</f>
        <v>#N/A</v>
      </c>
      <c r="AI1517" s="30">
        <v>4570</v>
      </c>
      <c r="AJ1517" s="30">
        <v>4570</v>
      </c>
      <c r="AK1517" s="26" t="s">
        <v>139</v>
      </c>
      <c r="AL1517" s="26">
        <v>26</v>
      </c>
      <c r="AM1517" s="26" t="s">
        <v>2976</v>
      </c>
      <c r="AU1517" s="26" t="s">
        <v>1526</v>
      </c>
      <c r="AV1517" s="110" t="s">
        <v>3195</v>
      </c>
      <c r="AW1517" s="110" t="s">
        <v>3196</v>
      </c>
      <c r="BB1517" s="26" t="s">
        <v>2488</v>
      </c>
      <c r="BC1517" s="26" t="s">
        <v>3205</v>
      </c>
      <c r="BD1517" s="37">
        <v>44065</v>
      </c>
      <c r="BE1517" s="30">
        <v>35143</v>
      </c>
      <c r="BF1517" s="30">
        <v>38788</v>
      </c>
      <c r="BG1517" s="37" t="s">
        <v>3206</v>
      </c>
      <c r="BI1517" s="37"/>
      <c r="BJ1517" s="37"/>
      <c r="BK1517" s="37"/>
      <c r="BL1517" s="37"/>
      <c r="BM1517" s="37"/>
      <c r="BN1517" s="26"/>
      <c r="BO1517" s="26"/>
      <c r="BP1517" s="26"/>
      <c r="BQ1517" s="38"/>
      <c r="BR1517" s="26"/>
      <c r="BS1517" s="26"/>
      <c r="BT1517" s="26"/>
      <c r="BU1517" s="26"/>
      <c r="BV1517" s="39"/>
    </row>
    <row r="1518" spans="1:74" ht="15" hidden="1" customHeight="1">
      <c r="A1518" s="26">
        <v>2020</v>
      </c>
      <c r="B1518" s="26">
        <v>1514</v>
      </c>
      <c r="C1518" s="26" t="s">
        <v>129</v>
      </c>
      <c r="D1518" s="26" t="s">
        <v>2433</v>
      </c>
      <c r="E1518" s="26" t="s">
        <v>2434</v>
      </c>
      <c r="F1518" s="27">
        <v>43984</v>
      </c>
      <c r="G1518" s="107" t="s">
        <v>3346</v>
      </c>
      <c r="H1518" s="26" t="s">
        <v>1402</v>
      </c>
      <c r="I1518" s="26" t="s">
        <v>1402</v>
      </c>
      <c r="J1518" s="28" t="s">
        <v>3347</v>
      </c>
      <c r="K1518" s="26" t="s">
        <v>135</v>
      </c>
      <c r="L1518" s="26" t="s">
        <v>2437</v>
      </c>
      <c r="M1518" s="26" t="s">
        <v>137</v>
      </c>
      <c r="N1518" s="26" t="s">
        <v>138</v>
      </c>
      <c r="O1518" s="26" t="s">
        <v>138</v>
      </c>
      <c r="Q1518" s="30">
        <v>65</v>
      </c>
      <c r="R1518" s="30">
        <v>3950</v>
      </c>
      <c r="S1518" s="31" t="e">
        <f>#N/A</f>
        <v>#N/A</v>
      </c>
      <c r="T1518" s="30">
        <v>1104</v>
      </c>
      <c r="AB1518" s="33" t="e">
        <f>#N/A</f>
        <v>#N/A</v>
      </c>
      <c r="AC1518" s="30">
        <v>2100</v>
      </c>
      <c r="AD1518" s="30" t="e">
        <f>#N/A</f>
        <v>#N/A</v>
      </c>
      <c r="AG1518" s="30" t="e">
        <f>#N/A</f>
        <v>#N/A</v>
      </c>
      <c r="AH1518" s="30" t="e">
        <f>#N/A</f>
        <v>#N/A</v>
      </c>
      <c r="AI1518" s="30">
        <v>3318</v>
      </c>
      <c r="AJ1518" s="30">
        <v>3318</v>
      </c>
      <c r="AK1518" s="26" t="s">
        <v>139</v>
      </c>
      <c r="AL1518" s="26">
        <v>26</v>
      </c>
      <c r="AM1518" s="26" t="s">
        <v>2976</v>
      </c>
      <c r="AU1518" s="26" t="s">
        <v>1526</v>
      </c>
      <c r="AV1518" s="110" t="s">
        <v>3195</v>
      </c>
      <c r="AW1518" s="110" t="s">
        <v>3196</v>
      </c>
      <c r="BB1518" s="26" t="s">
        <v>2488</v>
      </c>
      <c r="BC1518" s="26" t="s">
        <v>3205</v>
      </c>
      <c r="BD1518" s="37">
        <v>44065</v>
      </c>
      <c r="BE1518" s="30">
        <v>35143</v>
      </c>
      <c r="BF1518" s="30">
        <v>38788</v>
      </c>
      <c r="BG1518" s="37" t="s">
        <v>3206</v>
      </c>
      <c r="BI1518" s="37"/>
      <c r="BJ1518" s="37"/>
      <c r="BK1518" s="37"/>
      <c r="BL1518" s="37"/>
      <c r="BM1518" s="37"/>
      <c r="BN1518" s="26"/>
      <c r="BO1518" s="26"/>
      <c r="BP1518" s="26"/>
      <c r="BQ1518" s="38"/>
      <c r="BR1518" s="26"/>
      <c r="BS1518" s="26"/>
      <c r="BT1518" s="26"/>
      <c r="BU1518" s="26"/>
      <c r="BV1518" s="39"/>
    </row>
    <row r="1519" spans="1:74" ht="15" hidden="1" customHeight="1">
      <c r="A1519" s="26">
        <v>2020</v>
      </c>
      <c r="B1519" s="26">
        <v>1515</v>
      </c>
      <c r="C1519" s="26" t="s">
        <v>129</v>
      </c>
      <c r="D1519" s="26" t="s">
        <v>2433</v>
      </c>
      <c r="E1519" s="26" t="s">
        <v>2434</v>
      </c>
      <c r="F1519" s="27">
        <v>43984</v>
      </c>
      <c r="G1519" s="107" t="s">
        <v>3348</v>
      </c>
      <c r="H1519" s="26" t="s">
        <v>1402</v>
      </c>
      <c r="I1519" s="26" t="s">
        <v>1402</v>
      </c>
      <c r="J1519" s="28" t="s">
        <v>3349</v>
      </c>
      <c r="K1519" s="26" t="s">
        <v>135</v>
      </c>
      <c r="L1519" s="26" t="s">
        <v>2437</v>
      </c>
      <c r="M1519" s="26" t="s">
        <v>137</v>
      </c>
      <c r="N1519" s="26" t="s">
        <v>138</v>
      </c>
      <c r="O1519" s="26" t="s">
        <v>138</v>
      </c>
      <c r="Q1519" s="30">
        <v>64</v>
      </c>
      <c r="R1519" s="30">
        <v>5930</v>
      </c>
      <c r="S1519" s="31" t="e">
        <f>#N/A</f>
        <v>#N/A</v>
      </c>
      <c r="T1519" s="30">
        <v>1455</v>
      </c>
      <c r="AB1519" s="33" t="e">
        <f>#N/A</f>
        <v>#N/A</v>
      </c>
      <c r="AC1519" s="30">
        <v>2100</v>
      </c>
      <c r="AD1519" s="30" t="e">
        <f>#N/A</f>
        <v>#N/A</v>
      </c>
      <c r="AG1519" s="30" t="e">
        <f>#N/A</f>
        <v>#N/A</v>
      </c>
      <c r="AH1519" s="30" t="e">
        <f>#N/A</f>
        <v>#N/A</v>
      </c>
      <c r="AI1519" s="30">
        <v>4981</v>
      </c>
      <c r="AJ1519" s="30">
        <v>4981</v>
      </c>
      <c r="AK1519" s="26" t="s">
        <v>139</v>
      </c>
      <c r="AL1519" s="26">
        <v>26</v>
      </c>
      <c r="AM1519" s="26" t="s">
        <v>2976</v>
      </c>
      <c r="AU1519" s="26" t="s">
        <v>1526</v>
      </c>
      <c r="AV1519" s="110" t="s">
        <v>3195</v>
      </c>
      <c r="AW1519" s="110" t="s">
        <v>3196</v>
      </c>
      <c r="BB1519" s="26" t="s">
        <v>2488</v>
      </c>
      <c r="BC1519" s="26" t="s">
        <v>3205</v>
      </c>
      <c r="BD1519" s="37">
        <v>44065</v>
      </c>
      <c r="BE1519" s="30">
        <v>35143</v>
      </c>
      <c r="BF1519" s="30">
        <v>38788</v>
      </c>
      <c r="BG1519" s="37" t="s">
        <v>3206</v>
      </c>
      <c r="BI1519" s="37"/>
      <c r="BJ1519" s="37"/>
      <c r="BK1519" s="37"/>
      <c r="BL1519" s="37"/>
      <c r="BM1519" s="37"/>
      <c r="BN1519" s="26"/>
      <c r="BO1519" s="26"/>
      <c r="BP1519" s="26"/>
      <c r="BQ1519" s="38"/>
      <c r="BR1519" s="26"/>
      <c r="BS1519" s="26"/>
      <c r="BT1519" s="26"/>
      <c r="BU1519" s="26"/>
      <c r="BV1519" s="39"/>
    </row>
    <row r="1520" spans="1:74" ht="15" hidden="1" customHeight="1">
      <c r="A1520" s="26">
        <v>2020</v>
      </c>
      <c r="B1520" s="26">
        <v>1516</v>
      </c>
      <c r="C1520" s="26" t="s">
        <v>129</v>
      </c>
      <c r="D1520" s="26" t="s">
        <v>2433</v>
      </c>
      <c r="E1520" s="26" t="s">
        <v>2434</v>
      </c>
      <c r="F1520" s="27">
        <v>43984</v>
      </c>
      <c r="G1520" s="107" t="s">
        <v>3350</v>
      </c>
      <c r="H1520" s="26" t="s">
        <v>1402</v>
      </c>
      <c r="I1520" s="26" t="s">
        <v>1402</v>
      </c>
      <c r="J1520" s="28" t="s">
        <v>3351</v>
      </c>
      <c r="K1520" s="26" t="s">
        <v>135</v>
      </c>
      <c r="L1520" s="26" t="s">
        <v>2437</v>
      </c>
      <c r="M1520" s="26" t="s">
        <v>137</v>
      </c>
      <c r="N1520" s="26" t="s">
        <v>138</v>
      </c>
      <c r="O1520" s="26" t="s">
        <v>138</v>
      </c>
      <c r="Q1520" s="30">
        <v>63</v>
      </c>
      <c r="R1520" s="30">
        <v>3650</v>
      </c>
      <c r="S1520" s="31" t="e">
        <f>#N/A</f>
        <v>#N/A</v>
      </c>
      <c r="T1520" s="30">
        <v>953</v>
      </c>
      <c r="AB1520" s="33" t="e">
        <f>#N/A</f>
        <v>#N/A</v>
      </c>
      <c r="AC1520" s="30">
        <v>2100</v>
      </c>
      <c r="AD1520" s="30" t="e">
        <f>#N/A</f>
        <v>#N/A</v>
      </c>
      <c r="AG1520" s="30" t="e">
        <f>#N/A</f>
        <v>#N/A</v>
      </c>
      <c r="AH1520" s="30" t="e">
        <f>#N/A</f>
        <v>#N/A</v>
      </c>
      <c r="AI1520" s="30">
        <v>3066</v>
      </c>
      <c r="AJ1520" s="30">
        <v>3066</v>
      </c>
      <c r="AK1520" s="26" t="s">
        <v>139</v>
      </c>
      <c r="AL1520" s="26">
        <v>26</v>
      </c>
      <c r="AM1520" s="26" t="s">
        <v>2976</v>
      </c>
      <c r="AU1520" s="26" t="s">
        <v>1526</v>
      </c>
      <c r="AV1520" s="110" t="s">
        <v>3195</v>
      </c>
      <c r="AW1520" s="110" t="s">
        <v>3196</v>
      </c>
      <c r="BB1520" s="26" t="s">
        <v>2488</v>
      </c>
      <c r="BC1520" s="26" t="s">
        <v>3205</v>
      </c>
      <c r="BD1520" s="37">
        <v>44065</v>
      </c>
      <c r="BE1520" s="30">
        <v>35143</v>
      </c>
      <c r="BF1520" s="30">
        <v>38788</v>
      </c>
      <c r="BG1520" s="37" t="s">
        <v>3206</v>
      </c>
      <c r="BI1520" s="37"/>
      <c r="BJ1520" s="37"/>
      <c r="BK1520" s="37"/>
      <c r="BL1520" s="37"/>
      <c r="BM1520" s="37"/>
      <c r="BN1520" s="26"/>
      <c r="BO1520" s="26"/>
      <c r="BP1520" s="26"/>
      <c r="BQ1520" s="38"/>
      <c r="BR1520" s="26"/>
      <c r="BS1520" s="26"/>
      <c r="BT1520" s="26"/>
      <c r="BU1520" s="26"/>
      <c r="BV1520" s="39"/>
    </row>
    <row r="1521" spans="1:74" ht="15" hidden="1" customHeight="1">
      <c r="A1521" s="26">
        <v>2020</v>
      </c>
      <c r="B1521" s="26">
        <v>1517</v>
      </c>
      <c r="C1521" s="26" t="s">
        <v>129</v>
      </c>
      <c r="D1521" s="26" t="s">
        <v>2433</v>
      </c>
      <c r="E1521" s="26" t="s">
        <v>2434</v>
      </c>
      <c r="F1521" s="27">
        <v>43984</v>
      </c>
      <c r="G1521" s="107" t="s">
        <v>3352</v>
      </c>
      <c r="H1521" s="26" t="s">
        <v>1402</v>
      </c>
      <c r="I1521" s="26" t="s">
        <v>1402</v>
      </c>
      <c r="J1521" s="28" t="s">
        <v>3353</v>
      </c>
      <c r="K1521" s="26" t="s">
        <v>135</v>
      </c>
      <c r="L1521" s="26" t="s">
        <v>2437</v>
      </c>
      <c r="M1521" s="26" t="s">
        <v>137</v>
      </c>
      <c r="N1521" s="26" t="s">
        <v>138</v>
      </c>
      <c r="O1521" s="26" t="s">
        <v>138</v>
      </c>
      <c r="Q1521" s="30">
        <v>64</v>
      </c>
      <c r="R1521" s="30">
        <v>3960</v>
      </c>
      <c r="S1521" s="31" t="e">
        <f>#N/A</f>
        <v>#N/A</v>
      </c>
      <c r="T1521" s="30">
        <v>908</v>
      </c>
      <c r="AB1521" s="33" t="e">
        <f>#N/A</f>
        <v>#N/A</v>
      </c>
      <c r="AC1521" s="30">
        <v>2100</v>
      </c>
      <c r="AD1521" s="30" t="e">
        <f>#N/A</f>
        <v>#N/A</v>
      </c>
      <c r="AG1521" s="30" t="e">
        <f>#N/A</f>
        <v>#N/A</v>
      </c>
      <c r="AH1521" s="30" t="e">
        <f>#N/A</f>
        <v>#N/A</v>
      </c>
      <c r="AI1521" s="30">
        <v>3326</v>
      </c>
      <c r="AJ1521" s="30">
        <v>3326</v>
      </c>
      <c r="AK1521" s="26" t="s">
        <v>139</v>
      </c>
      <c r="AL1521" s="26">
        <v>26</v>
      </c>
      <c r="AM1521" s="26" t="s">
        <v>2976</v>
      </c>
      <c r="AU1521" s="26" t="s">
        <v>1526</v>
      </c>
      <c r="AV1521" s="110" t="s">
        <v>3195</v>
      </c>
      <c r="AW1521" s="110" t="s">
        <v>3196</v>
      </c>
      <c r="BB1521" s="26" t="s">
        <v>2488</v>
      </c>
      <c r="BC1521" s="26" t="s">
        <v>3205</v>
      </c>
      <c r="BD1521" s="37">
        <v>44065</v>
      </c>
      <c r="BE1521" s="30">
        <v>35143</v>
      </c>
      <c r="BF1521" s="30">
        <v>38788</v>
      </c>
      <c r="BG1521" s="37" t="s">
        <v>3206</v>
      </c>
      <c r="BI1521" s="37"/>
      <c r="BJ1521" s="37"/>
      <c r="BK1521" s="37"/>
      <c r="BL1521" s="37"/>
      <c r="BM1521" s="37"/>
      <c r="BN1521" s="26"/>
      <c r="BO1521" s="26"/>
      <c r="BP1521" s="26"/>
      <c r="BQ1521" s="38"/>
      <c r="BR1521" s="26"/>
      <c r="BS1521" s="26"/>
      <c r="BT1521" s="26"/>
      <c r="BU1521" s="26"/>
      <c r="BV1521" s="39"/>
    </row>
    <row r="1522" spans="1:74" ht="15" hidden="1" customHeight="1">
      <c r="A1522" s="26">
        <v>2020</v>
      </c>
      <c r="B1522" s="26">
        <v>1518</v>
      </c>
      <c r="C1522" s="26" t="s">
        <v>129</v>
      </c>
      <c r="D1522" s="26" t="s">
        <v>2433</v>
      </c>
      <c r="E1522" s="26" t="s">
        <v>2434</v>
      </c>
      <c r="F1522" s="27">
        <v>43984</v>
      </c>
      <c r="G1522" s="107" t="s">
        <v>3354</v>
      </c>
      <c r="H1522" s="26" t="s">
        <v>1402</v>
      </c>
      <c r="I1522" s="26" t="s">
        <v>1402</v>
      </c>
      <c r="J1522" s="28" t="s">
        <v>3355</v>
      </c>
      <c r="K1522" s="26" t="s">
        <v>135</v>
      </c>
      <c r="L1522" s="26" t="s">
        <v>2437</v>
      </c>
      <c r="M1522" s="26" t="s">
        <v>137</v>
      </c>
      <c r="N1522" s="26" t="s">
        <v>138</v>
      </c>
      <c r="O1522" s="26" t="s">
        <v>138</v>
      </c>
      <c r="Q1522" s="30">
        <v>74</v>
      </c>
      <c r="R1522" s="30">
        <v>5500</v>
      </c>
      <c r="S1522" s="31" t="e">
        <f>#N/A</f>
        <v>#N/A</v>
      </c>
      <c r="T1522" s="30">
        <v>1455</v>
      </c>
      <c r="AB1522" s="33" t="e">
        <f>#N/A</f>
        <v>#N/A</v>
      </c>
      <c r="AC1522" s="30">
        <v>2100</v>
      </c>
      <c r="AD1522" s="30" t="e">
        <f>#N/A</f>
        <v>#N/A</v>
      </c>
      <c r="AG1522" s="30" t="e">
        <f>#N/A</f>
        <v>#N/A</v>
      </c>
      <c r="AH1522" s="30" t="e">
        <f>#N/A</f>
        <v>#N/A</v>
      </c>
      <c r="AI1522" s="30">
        <v>4620</v>
      </c>
      <c r="AJ1522" s="30">
        <v>4620</v>
      </c>
      <c r="AK1522" s="26" t="s">
        <v>139</v>
      </c>
      <c r="AL1522" s="26">
        <v>26</v>
      </c>
      <c r="AM1522" s="26" t="s">
        <v>2976</v>
      </c>
      <c r="AU1522" s="26" t="s">
        <v>1526</v>
      </c>
      <c r="AV1522" s="110" t="s">
        <v>3195</v>
      </c>
      <c r="AW1522" s="110" t="s">
        <v>3196</v>
      </c>
      <c r="BB1522" s="26" t="s">
        <v>2488</v>
      </c>
      <c r="BC1522" s="26" t="s">
        <v>3205</v>
      </c>
      <c r="BD1522" s="37">
        <v>44065</v>
      </c>
      <c r="BE1522" s="30">
        <v>35143</v>
      </c>
      <c r="BF1522" s="30">
        <v>38788</v>
      </c>
      <c r="BG1522" s="37" t="s">
        <v>3206</v>
      </c>
      <c r="BI1522" s="37"/>
      <c r="BJ1522" s="37"/>
      <c r="BK1522" s="37"/>
      <c r="BL1522" s="37"/>
      <c r="BM1522" s="37"/>
      <c r="BN1522" s="26"/>
      <c r="BO1522" s="26"/>
      <c r="BP1522" s="26"/>
      <c r="BQ1522" s="38"/>
      <c r="BR1522" s="26"/>
      <c r="BS1522" s="26"/>
      <c r="BT1522" s="26"/>
      <c r="BU1522" s="26"/>
      <c r="BV1522" s="39"/>
    </row>
    <row r="1523" spans="1:74" ht="15" hidden="1" customHeight="1">
      <c r="A1523" s="26">
        <v>2020</v>
      </c>
      <c r="B1523" s="26">
        <v>1519</v>
      </c>
      <c r="C1523" s="26" t="s">
        <v>129</v>
      </c>
      <c r="D1523" s="26" t="s">
        <v>2433</v>
      </c>
      <c r="E1523" s="26" t="s">
        <v>2434</v>
      </c>
      <c r="F1523" s="27">
        <v>43984</v>
      </c>
      <c r="G1523" s="107" t="s">
        <v>3356</v>
      </c>
      <c r="H1523" s="26" t="s">
        <v>1402</v>
      </c>
      <c r="I1523" s="26" t="s">
        <v>1402</v>
      </c>
      <c r="J1523" s="28" t="s">
        <v>3357</v>
      </c>
      <c r="K1523" s="26" t="s">
        <v>135</v>
      </c>
      <c r="L1523" s="26" t="s">
        <v>2437</v>
      </c>
      <c r="M1523" s="26" t="s">
        <v>137</v>
      </c>
      <c r="N1523" s="26" t="s">
        <v>138</v>
      </c>
      <c r="O1523" s="26" t="s">
        <v>138</v>
      </c>
      <c r="Q1523" s="30">
        <v>68</v>
      </c>
      <c r="R1523" s="30">
        <v>3730</v>
      </c>
      <c r="S1523" s="31" t="e">
        <f>#N/A</f>
        <v>#N/A</v>
      </c>
      <c r="T1523" s="30">
        <v>932</v>
      </c>
      <c r="AB1523" s="33" t="e">
        <f>#N/A</f>
        <v>#N/A</v>
      </c>
      <c r="AC1523" s="30">
        <v>2100</v>
      </c>
      <c r="AD1523" s="30" t="e">
        <f>#N/A</f>
        <v>#N/A</v>
      </c>
      <c r="AG1523" s="30" t="e">
        <f>#N/A</f>
        <v>#N/A</v>
      </c>
      <c r="AH1523" s="30" t="e">
        <f>#N/A</f>
        <v>#N/A</v>
      </c>
      <c r="AI1523" s="30">
        <v>3133</v>
      </c>
      <c r="AJ1523" s="30">
        <v>3133</v>
      </c>
      <c r="AK1523" s="26" t="s">
        <v>139</v>
      </c>
      <c r="AL1523" s="26">
        <v>26</v>
      </c>
      <c r="AM1523" s="26" t="s">
        <v>2976</v>
      </c>
      <c r="AU1523" s="26" t="s">
        <v>1526</v>
      </c>
      <c r="AV1523" s="110" t="s">
        <v>3195</v>
      </c>
      <c r="AW1523" s="110" t="s">
        <v>3196</v>
      </c>
      <c r="BB1523" s="26" t="s">
        <v>2488</v>
      </c>
      <c r="BC1523" s="26" t="s">
        <v>3205</v>
      </c>
      <c r="BD1523" s="37">
        <v>44065</v>
      </c>
      <c r="BE1523" s="30">
        <v>35143</v>
      </c>
      <c r="BF1523" s="30">
        <v>38788</v>
      </c>
      <c r="BG1523" s="37" t="s">
        <v>3206</v>
      </c>
      <c r="BI1523" s="37"/>
      <c r="BJ1523" s="37"/>
      <c r="BK1523" s="37"/>
      <c r="BL1523" s="37"/>
      <c r="BM1523" s="37"/>
      <c r="BN1523" s="26"/>
      <c r="BO1523" s="26"/>
      <c r="BP1523" s="26"/>
      <c r="BQ1523" s="38"/>
      <c r="BR1523" s="26"/>
      <c r="BS1523" s="26"/>
      <c r="BT1523" s="26"/>
      <c r="BU1523" s="26"/>
      <c r="BV1523" s="39"/>
    </row>
    <row r="1524" spans="1:74" ht="15" hidden="1" customHeight="1">
      <c r="A1524" s="26">
        <v>2020</v>
      </c>
      <c r="B1524" s="26">
        <v>1520</v>
      </c>
      <c r="C1524" s="26" t="s">
        <v>129</v>
      </c>
      <c r="D1524" s="26" t="s">
        <v>2433</v>
      </c>
      <c r="E1524" s="26" t="s">
        <v>2434</v>
      </c>
      <c r="F1524" s="27">
        <v>43984</v>
      </c>
      <c r="G1524" s="107" t="s">
        <v>3358</v>
      </c>
      <c r="H1524" s="26" t="s">
        <v>1402</v>
      </c>
      <c r="I1524" s="26" t="s">
        <v>1402</v>
      </c>
      <c r="J1524" s="28" t="s">
        <v>3359</v>
      </c>
      <c r="K1524" s="26" t="s">
        <v>135</v>
      </c>
      <c r="L1524" s="26" t="s">
        <v>2437</v>
      </c>
      <c r="M1524" s="26" t="s">
        <v>137</v>
      </c>
      <c r="N1524" s="26" t="s">
        <v>138</v>
      </c>
      <c r="O1524" s="26" t="s">
        <v>138</v>
      </c>
      <c r="Q1524" s="30">
        <v>71</v>
      </c>
      <c r="R1524" s="30">
        <v>4720</v>
      </c>
      <c r="S1524" s="31" t="e">
        <f>#N/A</f>
        <v>#N/A</v>
      </c>
      <c r="T1524" s="30">
        <v>1175</v>
      </c>
      <c r="AB1524" s="33" t="e">
        <f>#N/A</f>
        <v>#N/A</v>
      </c>
      <c r="AC1524" s="30">
        <v>2100</v>
      </c>
      <c r="AD1524" s="30" t="e">
        <f>#N/A</f>
        <v>#N/A</v>
      </c>
      <c r="AG1524" s="30" t="e">
        <f>#N/A</f>
        <v>#N/A</v>
      </c>
      <c r="AH1524" s="30" t="e">
        <f>#N/A</f>
        <v>#N/A</v>
      </c>
      <c r="AI1524" s="30">
        <v>3965</v>
      </c>
      <c r="AJ1524" s="30">
        <v>3965</v>
      </c>
      <c r="AK1524" s="26" t="s">
        <v>139</v>
      </c>
      <c r="AL1524" s="26">
        <v>26</v>
      </c>
      <c r="AM1524" s="26" t="s">
        <v>2976</v>
      </c>
      <c r="AU1524" s="26" t="s">
        <v>1526</v>
      </c>
      <c r="AV1524" s="110" t="s">
        <v>3195</v>
      </c>
      <c r="AW1524" s="110" t="s">
        <v>3196</v>
      </c>
      <c r="BB1524" s="26" t="s">
        <v>2488</v>
      </c>
      <c r="BC1524" s="26" t="s">
        <v>3205</v>
      </c>
      <c r="BD1524" s="37">
        <v>44065</v>
      </c>
      <c r="BE1524" s="30">
        <v>35143</v>
      </c>
      <c r="BF1524" s="30">
        <v>38788</v>
      </c>
      <c r="BG1524" s="37" t="s">
        <v>3206</v>
      </c>
      <c r="BI1524" s="37"/>
      <c r="BJ1524" s="37"/>
      <c r="BK1524" s="37"/>
      <c r="BL1524" s="37"/>
      <c r="BM1524" s="37"/>
      <c r="BN1524" s="26"/>
      <c r="BO1524" s="26"/>
      <c r="BP1524" s="26"/>
      <c r="BQ1524" s="38"/>
      <c r="BR1524" s="26"/>
      <c r="BS1524" s="26"/>
      <c r="BT1524" s="26"/>
      <c r="BU1524" s="26"/>
      <c r="BV1524" s="39"/>
    </row>
    <row r="1525" spans="1:74" ht="15" hidden="1" customHeight="1">
      <c r="A1525" s="26">
        <v>2020</v>
      </c>
      <c r="B1525" s="26">
        <v>1521</v>
      </c>
      <c r="C1525" s="26" t="s">
        <v>129</v>
      </c>
      <c r="D1525" s="26" t="s">
        <v>2433</v>
      </c>
      <c r="E1525" s="26" t="s">
        <v>2434</v>
      </c>
      <c r="F1525" s="27">
        <v>43984</v>
      </c>
      <c r="G1525" s="107" t="s">
        <v>3360</v>
      </c>
      <c r="H1525" s="26" t="s">
        <v>1402</v>
      </c>
      <c r="I1525" s="26" t="s">
        <v>1402</v>
      </c>
      <c r="J1525" s="28" t="s">
        <v>3361</v>
      </c>
      <c r="K1525" s="26" t="s">
        <v>135</v>
      </c>
      <c r="L1525" s="26" t="s">
        <v>2437</v>
      </c>
      <c r="M1525" s="26" t="s">
        <v>137</v>
      </c>
      <c r="N1525" s="26" t="s">
        <v>138</v>
      </c>
      <c r="O1525" s="26" t="s">
        <v>138</v>
      </c>
      <c r="Q1525" s="30">
        <v>72</v>
      </c>
      <c r="R1525" s="30">
        <v>5200</v>
      </c>
      <c r="S1525" s="31" t="e">
        <f>#N/A</f>
        <v>#N/A</v>
      </c>
      <c r="T1525" s="30">
        <v>1416</v>
      </c>
      <c r="AB1525" s="33" t="e">
        <f>#N/A</f>
        <v>#N/A</v>
      </c>
      <c r="AC1525" s="30">
        <v>2100</v>
      </c>
      <c r="AD1525" s="30" t="e">
        <f>#N/A</f>
        <v>#N/A</v>
      </c>
      <c r="AG1525" s="30" t="e">
        <f>#N/A</f>
        <v>#N/A</v>
      </c>
      <c r="AH1525" s="30" t="e">
        <f>#N/A</f>
        <v>#N/A</v>
      </c>
      <c r="AI1525" s="30">
        <v>4368</v>
      </c>
      <c r="AJ1525" s="30">
        <v>4368</v>
      </c>
      <c r="AK1525" s="26" t="s">
        <v>139</v>
      </c>
      <c r="AL1525" s="26">
        <v>26</v>
      </c>
      <c r="AM1525" s="26" t="s">
        <v>2976</v>
      </c>
      <c r="AU1525" s="26" t="s">
        <v>1526</v>
      </c>
      <c r="AV1525" s="110" t="s">
        <v>3195</v>
      </c>
      <c r="AW1525" s="110" t="s">
        <v>3196</v>
      </c>
      <c r="BB1525" s="26" t="s">
        <v>2488</v>
      </c>
      <c r="BC1525" s="26" t="s">
        <v>3205</v>
      </c>
      <c r="BD1525" s="37">
        <v>44065</v>
      </c>
      <c r="BE1525" s="30">
        <v>35143</v>
      </c>
      <c r="BF1525" s="30">
        <v>38788</v>
      </c>
      <c r="BG1525" s="37" t="s">
        <v>3206</v>
      </c>
      <c r="BI1525" s="37"/>
      <c r="BJ1525" s="37"/>
      <c r="BK1525" s="37"/>
      <c r="BL1525" s="37"/>
      <c r="BM1525" s="37"/>
      <c r="BN1525" s="26"/>
      <c r="BO1525" s="26"/>
      <c r="BP1525" s="26"/>
      <c r="BQ1525" s="38"/>
      <c r="BR1525" s="26"/>
      <c r="BS1525" s="26"/>
      <c r="BT1525" s="26"/>
      <c r="BU1525" s="26"/>
      <c r="BV1525" s="39"/>
    </row>
    <row r="1526" spans="1:74" ht="15" hidden="1" customHeight="1">
      <c r="A1526" s="26">
        <v>2020</v>
      </c>
      <c r="B1526" s="26">
        <v>1522</v>
      </c>
      <c r="C1526" s="26" t="s">
        <v>129</v>
      </c>
      <c r="D1526" s="26" t="s">
        <v>2433</v>
      </c>
      <c r="E1526" s="26" t="s">
        <v>2434</v>
      </c>
      <c r="F1526" s="27">
        <v>43984</v>
      </c>
      <c r="G1526" s="107" t="s">
        <v>3362</v>
      </c>
      <c r="H1526" s="26" t="s">
        <v>1402</v>
      </c>
      <c r="I1526" s="26" t="s">
        <v>1402</v>
      </c>
      <c r="J1526" s="28" t="s">
        <v>1084</v>
      </c>
      <c r="K1526" s="26" t="s">
        <v>135</v>
      </c>
      <c r="L1526" s="26" t="s">
        <v>2437</v>
      </c>
      <c r="M1526" s="26" t="s">
        <v>137</v>
      </c>
      <c r="N1526" s="26" t="s">
        <v>138</v>
      </c>
      <c r="O1526" s="26" t="s">
        <v>138</v>
      </c>
      <c r="Q1526" s="30">
        <v>78</v>
      </c>
      <c r="R1526" s="30">
        <v>7100</v>
      </c>
      <c r="S1526" s="31" t="e">
        <f>#N/A</f>
        <v>#N/A</v>
      </c>
      <c r="T1526" s="30">
        <v>1740</v>
      </c>
      <c r="AB1526" s="33" t="e">
        <f>#N/A</f>
        <v>#N/A</v>
      </c>
      <c r="AC1526" s="30">
        <v>2100</v>
      </c>
      <c r="AD1526" s="30" t="e">
        <f>#N/A</f>
        <v>#N/A</v>
      </c>
      <c r="AG1526" s="30" t="e">
        <f>#N/A</f>
        <v>#N/A</v>
      </c>
      <c r="AH1526" s="30" t="e">
        <f>#N/A</f>
        <v>#N/A</v>
      </c>
      <c r="AI1526" s="30">
        <v>5964</v>
      </c>
      <c r="AJ1526" s="30">
        <v>5964</v>
      </c>
      <c r="AK1526" s="26" t="s">
        <v>139</v>
      </c>
      <c r="AL1526" s="26">
        <v>26</v>
      </c>
      <c r="AM1526" s="26" t="s">
        <v>2976</v>
      </c>
      <c r="AU1526" s="26" t="s">
        <v>1526</v>
      </c>
      <c r="AV1526" s="110" t="s">
        <v>3195</v>
      </c>
      <c r="AW1526" s="110" t="s">
        <v>3196</v>
      </c>
      <c r="BB1526" s="26" t="s">
        <v>2488</v>
      </c>
      <c r="BC1526" s="26" t="s">
        <v>3205</v>
      </c>
      <c r="BD1526" s="37">
        <v>44065</v>
      </c>
      <c r="BE1526" s="30">
        <v>35143</v>
      </c>
      <c r="BF1526" s="30">
        <v>38788</v>
      </c>
      <c r="BG1526" s="37" t="s">
        <v>3206</v>
      </c>
      <c r="BI1526" s="37"/>
      <c r="BJ1526" s="37"/>
      <c r="BK1526" s="37"/>
      <c r="BL1526" s="37"/>
      <c r="BM1526" s="37"/>
      <c r="BN1526" s="26"/>
      <c r="BO1526" s="26"/>
      <c r="BP1526" s="26"/>
      <c r="BQ1526" s="38"/>
      <c r="BR1526" s="26"/>
      <c r="BS1526" s="26"/>
      <c r="BT1526" s="26"/>
      <c r="BU1526" s="26"/>
      <c r="BV1526" s="39"/>
    </row>
    <row r="1527" spans="1:74" ht="15" hidden="1" customHeight="1">
      <c r="A1527" s="26">
        <v>2020</v>
      </c>
      <c r="B1527" s="26">
        <v>1523</v>
      </c>
      <c r="C1527" s="26" t="s">
        <v>129</v>
      </c>
      <c r="D1527" s="26" t="s">
        <v>2433</v>
      </c>
      <c r="E1527" s="26" t="s">
        <v>2434</v>
      </c>
      <c r="F1527" s="27">
        <v>43984</v>
      </c>
      <c r="G1527" s="107" t="s">
        <v>3363</v>
      </c>
      <c r="H1527" s="26" t="s">
        <v>1402</v>
      </c>
      <c r="I1527" s="26" t="s">
        <v>1402</v>
      </c>
      <c r="J1527" s="28" t="s">
        <v>3364</v>
      </c>
      <c r="K1527" s="26" t="s">
        <v>135</v>
      </c>
      <c r="L1527" s="26" t="s">
        <v>2437</v>
      </c>
      <c r="M1527" s="26" t="s">
        <v>137</v>
      </c>
      <c r="N1527" s="26" t="s">
        <v>138</v>
      </c>
      <c r="O1527" s="26" t="s">
        <v>138</v>
      </c>
      <c r="Q1527" s="30">
        <v>67</v>
      </c>
      <c r="R1527" s="30">
        <v>3910</v>
      </c>
      <c r="S1527" s="31" t="e">
        <f>#N/A</f>
        <v>#N/A</v>
      </c>
      <c r="T1527" s="30">
        <v>1006</v>
      </c>
      <c r="AB1527" s="33" t="e">
        <f>#N/A</f>
        <v>#N/A</v>
      </c>
      <c r="AC1527" s="30">
        <v>2100</v>
      </c>
      <c r="AD1527" s="30" t="e">
        <f>#N/A</f>
        <v>#N/A</v>
      </c>
      <c r="AG1527" s="30" t="e">
        <f>#N/A</f>
        <v>#N/A</v>
      </c>
      <c r="AH1527" s="30" t="e">
        <f>#N/A</f>
        <v>#N/A</v>
      </c>
      <c r="AI1527" s="30">
        <v>3284</v>
      </c>
      <c r="AJ1527" s="30">
        <v>3284</v>
      </c>
      <c r="AK1527" s="26" t="s">
        <v>139</v>
      </c>
      <c r="AL1527" s="26">
        <v>26</v>
      </c>
      <c r="AM1527" s="26" t="s">
        <v>2976</v>
      </c>
      <c r="AU1527" s="26" t="s">
        <v>1526</v>
      </c>
      <c r="AV1527" s="110" t="s">
        <v>3365</v>
      </c>
      <c r="AW1527" s="110" t="s">
        <v>3366</v>
      </c>
      <c r="BB1527" s="26" t="s">
        <v>2488</v>
      </c>
      <c r="BC1527" s="26" t="s">
        <v>3205</v>
      </c>
      <c r="BD1527" s="37">
        <v>44065</v>
      </c>
      <c r="BE1527" s="30">
        <v>35143</v>
      </c>
      <c r="BF1527" s="30">
        <v>38788</v>
      </c>
      <c r="BG1527" s="37" t="s">
        <v>3206</v>
      </c>
      <c r="BI1527" s="37"/>
      <c r="BJ1527" s="37"/>
      <c r="BK1527" s="37"/>
      <c r="BL1527" s="37"/>
      <c r="BM1527" s="37"/>
      <c r="BN1527" s="26"/>
      <c r="BO1527" s="26"/>
      <c r="BP1527" s="26"/>
      <c r="BQ1527" s="38"/>
      <c r="BR1527" s="26"/>
      <c r="BS1527" s="26"/>
      <c r="BT1527" s="26"/>
      <c r="BU1527" s="26"/>
      <c r="BV1527" s="39"/>
    </row>
    <row r="1528" spans="1:74" ht="15" hidden="1" customHeight="1">
      <c r="A1528" s="26">
        <v>2020</v>
      </c>
      <c r="B1528" s="26">
        <v>1524</v>
      </c>
      <c r="C1528" s="26" t="s">
        <v>129</v>
      </c>
      <c r="D1528" s="26" t="s">
        <v>2433</v>
      </c>
      <c r="E1528" s="26" t="s">
        <v>2434</v>
      </c>
      <c r="F1528" s="27">
        <v>43984</v>
      </c>
      <c r="G1528" s="107" t="s">
        <v>3367</v>
      </c>
      <c r="H1528" s="26" t="s">
        <v>1402</v>
      </c>
      <c r="I1528" s="26" t="s">
        <v>1402</v>
      </c>
      <c r="J1528" s="28" t="s">
        <v>3368</v>
      </c>
      <c r="K1528" s="26" t="s">
        <v>135</v>
      </c>
      <c r="L1528" s="26" t="s">
        <v>2437</v>
      </c>
      <c r="M1528" s="26" t="s">
        <v>137</v>
      </c>
      <c r="N1528" s="26" t="s">
        <v>138</v>
      </c>
      <c r="O1528" s="26" t="s">
        <v>138</v>
      </c>
      <c r="Q1528" s="30">
        <v>68</v>
      </c>
      <c r="R1528" s="30">
        <v>4710</v>
      </c>
      <c r="S1528" s="31" t="e">
        <f>#N/A</f>
        <v>#N/A</v>
      </c>
      <c r="T1528" s="30">
        <v>1355</v>
      </c>
      <c r="AB1528" s="33" t="e">
        <f>#N/A</f>
        <v>#N/A</v>
      </c>
      <c r="AC1528" s="30">
        <v>2100</v>
      </c>
      <c r="AD1528" s="30" t="e">
        <f>#N/A</f>
        <v>#N/A</v>
      </c>
      <c r="AG1528" s="30" t="e">
        <f>#N/A</f>
        <v>#N/A</v>
      </c>
      <c r="AH1528" s="30" t="e">
        <f>#N/A</f>
        <v>#N/A</v>
      </c>
      <c r="AI1528" s="30">
        <v>3956</v>
      </c>
      <c r="AJ1528" s="30">
        <v>3956</v>
      </c>
      <c r="AK1528" s="26" t="s">
        <v>139</v>
      </c>
      <c r="AL1528" s="26">
        <v>26</v>
      </c>
      <c r="AM1528" s="26" t="s">
        <v>2976</v>
      </c>
      <c r="AU1528" s="26" t="s">
        <v>1526</v>
      </c>
      <c r="AV1528" s="110" t="s">
        <v>3365</v>
      </c>
      <c r="AW1528" s="110" t="s">
        <v>3366</v>
      </c>
      <c r="BB1528" s="26" t="s">
        <v>2488</v>
      </c>
      <c r="BC1528" s="26" t="s">
        <v>3205</v>
      </c>
      <c r="BD1528" s="37">
        <v>44065</v>
      </c>
      <c r="BE1528" s="30">
        <v>35143</v>
      </c>
      <c r="BF1528" s="30">
        <v>38788</v>
      </c>
      <c r="BG1528" s="37" t="s">
        <v>3206</v>
      </c>
      <c r="BI1528" s="37"/>
      <c r="BJ1528" s="37"/>
      <c r="BK1528" s="37"/>
      <c r="BL1528" s="37"/>
      <c r="BM1528" s="37"/>
      <c r="BN1528" s="26"/>
      <c r="BO1528" s="26"/>
      <c r="BP1528" s="26"/>
      <c r="BQ1528" s="38"/>
      <c r="BR1528" s="26"/>
      <c r="BS1528" s="26"/>
      <c r="BT1528" s="26"/>
      <c r="BU1528" s="26"/>
      <c r="BV1528" s="39"/>
    </row>
    <row r="1529" spans="1:74" ht="15" hidden="1" customHeight="1">
      <c r="A1529" s="26">
        <v>2020</v>
      </c>
      <c r="B1529" s="26">
        <v>1525</v>
      </c>
      <c r="C1529" s="26" t="s">
        <v>129</v>
      </c>
      <c r="D1529" s="26" t="s">
        <v>2433</v>
      </c>
      <c r="E1529" s="26" t="s">
        <v>2434</v>
      </c>
      <c r="F1529" s="27">
        <v>43984</v>
      </c>
      <c r="G1529" s="107" t="s">
        <v>3369</v>
      </c>
      <c r="H1529" s="26" t="s">
        <v>1402</v>
      </c>
      <c r="I1529" s="26" t="s">
        <v>1402</v>
      </c>
      <c r="J1529" s="28" t="s">
        <v>3370</v>
      </c>
      <c r="K1529" s="26" t="s">
        <v>135</v>
      </c>
      <c r="L1529" s="26" t="s">
        <v>2437</v>
      </c>
      <c r="M1529" s="26" t="s">
        <v>137</v>
      </c>
      <c r="N1529" s="26" t="s">
        <v>138</v>
      </c>
      <c r="O1529" s="26" t="s">
        <v>138</v>
      </c>
      <c r="Q1529" s="30">
        <v>71</v>
      </c>
      <c r="R1529" s="30">
        <v>5040</v>
      </c>
      <c r="S1529" s="31" t="e">
        <f>#N/A</f>
        <v>#N/A</v>
      </c>
      <c r="T1529" s="30">
        <v>1385</v>
      </c>
      <c r="AB1529" s="33" t="e">
        <f>#N/A</f>
        <v>#N/A</v>
      </c>
      <c r="AC1529" s="30">
        <v>2100</v>
      </c>
      <c r="AD1529" s="30" t="e">
        <f>#N/A</f>
        <v>#N/A</v>
      </c>
      <c r="AG1529" s="30" t="e">
        <f>#N/A</f>
        <v>#N/A</v>
      </c>
      <c r="AH1529" s="30" t="e">
        <f>#N/A</f>
        <v>#N/A</v>
      </c>
      <c r="AI1529" s="30">
        <v>4234</v>
      </c>
      <c r="AJ1529" s="30">
        <v>4234</v>
      </c>
      <c r="AK1529" s="26" t="s">
        <v>139</v>
      </c>
      <c r="AL1529" s="26">
        <v>26</v>
      </c>
      <c r="AM1529" s="26" t="s">
        <v>2976</v>
      </c>
      <c r="AU1529" s="26" t="s">
        <v>1526</v>
      </c>
      <c r="AV1529" s="110" t="s">
        <v>3365</v>
      </c>
      <c r="AW1529" s="110" t="s">
        <v>3366</v>
      </c>
      <c r="BB1529" s="26" t="s">
        <v>2488</v>
      </c>
      <c r="BC1529" s="26" t="s">
        <v>3205</v>
      </c>
      <c r="BD1529" s="37">
        <v>44065</v>
      </c>
      <c r="BE1529" s="30">
        <v>35143</v>
      </c>
      <c r="BF1529" s="30">
        <v>38788</v>
      </c>
      <c r="BG1529" s="37" t="s">
        <v>3206</v>
      </c>
      <c r="BI1529" s="37"/>
      <c r="BJ1529" s="37"/>
      <c r="BK1529" s="37"/>
      <c r="BL1529" s="37"/>
      <c r="BM1529" s="37"/>
      <c r="BN1529" s="26"/>
      <c r="BO1529" s="26"/>
      <c r="BP1529" s="26"/>
      <c r="BQ1529" s="38"/>
      <c r="BR1529" s="26"/>
      <c r="BS1529" s="26"/>
      <c r="BT1529" s="26"/>
      <c r="BU1529" s="26"/>
      <c r="BV1529" s="39"/>
    </row>
    <row r="1530" spans="1:74" ht="15" hidden="1" customHeight="1">
      <c r="A1530" s="26">
        <v>2020</v>
      </c>
      <c r="B1530" s="26">
        <v>1526</v>
      </c>
      <c r="C1530" s="26" t="s">
        <v>129</v>
      </c>
      <c r="D1530" s="26" t="s">
        <v>2433</v>
      </c>
      <c r="E1530" s="26" t="s">
        <v>2434</v>
      </c>
      <c r="F1530" s="27">
        <v>43984</v>
      </c>
      <c r="G1530" s="107" t="s">
        <v>3371</v>
      </c>
      <c r="H1530" s="26" t="s">
        <v>1402</v>
      </c>
      <c r="I1530" s="26" t="s">
        <v>1402</v>
      </c>
      <c r="J1530" s="28" t="s">
        <v>3372</v>
      </c>
      <c r="K1530" s="26" t="s">
        <v>135</v>
      </c>
      <c r="L1530" s="26" t="s">
        <v>2437</v>
      </c>
      <c r="M1530" s="26" t="s">
        <v>137</v>
      </c>
      <c r="N1530" s="26" t="s">
        <v>138</v>
      </c>
      <c r="O1530" s="26" t="s">
        <v>138</v>
      </c>
      <c r="Q1530" s="30">
        <v>72</v>
      </c>
      <c r="R1530" s="30">
        <v>4850</v>
      </c>
      <c r="S1530" s="31" t="e">
        <f>#N/A</f>
        <v>#N/A</v>
      </c>
      <c r="T1530" s="30">
        <v>1135</v>
      </c>
      <c r="AB1530" s="33" t="e">
        <f>#N/A</f>
        <v>#N/A</v>
      </c>
      <c r="AC1530" s="30">
        <v>2100</v>
      </c>
      <c r="AD1530" s="30" t="e">
        <f>#N/A</f>
        <v>#N/A</v>
      </c>
      <c r="AG1530" s="30" t="e">
        <f>#N/A</f>
        <v>#N/A</v>
      </c>
      <c r="AH1530" s="30" t="e">
        <f>#N/A</f>
        <v>#N/A</v>
      </c>
      <c r="AI1530" s="30">
        <v>4074</v>
      </c>
      <c r="AJ1530" s="30">
        <v>4074</v>
      </c>
      <c r="AK1530" s="26" t="s">
        <v>139</v>
      </c>
      <c r="AL1530" s="26">
        <v>26</v>
      </c>
      <c r="AM1530" s="26" t="s">
        <v>2976</v>
      </c>
      <c r="AU1530" s="26" t="s">
        <v>1526</v>
      </c>
      <c r="AV1530" s="110" t="s">
        <v>3365</v>
      </c>
      <c r="AW1530" s="110" t="s">
        <v>3366</v>
      </c>
      <c r="BB1530" s="26" t="s">
        <v>2488</v>
      </c>
      <c r="BC1530" s="26" t="s">
        <v>3205</v>
      </c>
      <c r="BD1530" s="37">
        <v>44065</v>
      </c>
      <c r="BE1530" s="30">
        <v>35143</v>
      </c>
      <c r="BF1530" s="30">
        <v>38788</v>
      </c>
      <c r="BG1530" s="37" t="s">
        <v>3206</v>
      </c>
      <c r="BI1530" s="37"/>
      <c r="BJ1530" s="37"/>
      <c r="BK1530" s="37"/>
      <c r="BL1530" s="37"/>
      <c r="BM1530" s="37"/>
      <c r="BN1530" s="26"/>
      <c r="BO1530" s="26"/>
      <c r="BP1530" s="26"/>
      <c r="BQ1530" s="38"/>
      <c r="BR1530" s="26"/>
      <c r="BS1530" s="26"/>
      <c r="BT1530" s="26"/>
      <c r="BU1530" s="26"/>
      <c r="BV1530" s="39"/>
    </row>
    <row r="1531" spans="1:74" ht="15" hidden="1" customHeight="1">
      <c r="A1531" s="26">
        <v>2020</v>
      </c>
      <c r="B1531" s="26">
        <v>1527</v>
      </c>
      <c r="C1531" s="26" t="s">
        <v>129</v>
      </c>
      <c r="D1531" s="26" t="s">
        <v>2433</v>
      </c>
      <c r="E1531" s="26" t="s">
        <v>2434</v>
      </c>
      <c r="F1531" s="27">
        <v>43984</v>
      </c>
      <c r="G1531" s="107" t="s">
        <v>3373</v>
      </c>
      <c r="H1531" s="26" t="s">
        <v>1402</v>
      </c>
      <c r="I1531" s="26" t="s">
        <v>1402</v>
      </c>
      <c r="J1531" s="28" t="s">
        <v>3374</v>
      </c>
      <c r="K1531" s="26" t="s">
        <v>135</v>
      </c>
      <c r="L1531" s="26" t="s">
        <v>2437</v>
      </c>
      <c r="M1531" s="26" t="s">
        <v>137</v>
      </c>
      <c r="N1531" s="26" t="s">
        <v>138</v>
      </c>
      <c r="O1531" s="26" t="s">
        <v>138</v>
      </c>
      <c r="Q1531" s="30">
        <v>82</v>
      </c>
      <c r="R1531" s="30">
        <v>7900</v>
      </c>
      <c r="S1531" s="31" t="e">
        <f>#N/A</f>
        <v>#N/A</v>
      </c>
      <c r="T1531" s="30">
        <v>2090</v>
      </c>
      <c r="AB1531" s="33" t="e">
        <f>#N/A</f>
        <v>#N/A</v>
      </c>
      <c r="AC1531" s="30">
        <v>2100</v>
      </c>
      <c r="AD1531" s="30" t="e">
        <f>#N/A</f>
        <v>#N/A</v>
      </c>
      <c r="AG1531" s="30" t="e">
        <f>#N/A</f>
        <v>#N/A</v>
      </c>
      <c r="AH1531" s="30" t="e">
        <f>#N/A</f>
        <v>#N/A</v>
      </c>
      <c r="AI1531" s="30">
        <v>6636</v>
      </c>
      <c r="AJ1531" s="30">
        <v>6636</v>
      </c>
      <c r="AK1531" s="26" t="s">
        <v>139</v>
      </c>
      <c r="AL1531" s="26">
        <v>26</v>
      </c>
      <c r="AM1531" s="26" t="s">
        <v>2976</v>
      </c>
      <c r="AU1531" s="26" t="s">
        <v>1526</v>
      </c>
      <c r="AV1531" s="110" t="s">
        <v>3365</v>
      </c>
      <c r="AW1531" s="110" t="s">
        <v>3366</v>
      </c>
      <c r="BB1531" s="26" t="s">
        <v>2488</v>
      </c>
      <c r="BC1531" s="26" t="s">
        <v>3205</v>
      </c>
      <c r="BD1531" s="37">
        <v>44065</v>
      </c>
      <c r="BE1531" s="30">
        <v>35143</v>
      </c>
      <c r="BF1531" s="30">
        <v>38788</v>
      </c>
      <c r="BG1531" s="37" t="s">
        <v>3206</v>
      </c>
      <c r="BI1531" s="37"/>
      <c r="BJ1531" s="37"/>
      <c r="BK1531" s="37"/>
      <c r="BL1531" s="37"/>
      <c r="BM1531" s="37"/>
      <c r="BN1531" s="26"/>
      <c r="BO1531" s="26"/>
      <c r="BP1531" s="26"/>
      <c r="BQ1531" s="38"/>
      <c r="BR1531" s="26"/>
      <c r="BS1531" s="26"/>
      <c r="BT1531" s="26"/>
      <c r="BU1531" s="26"/>
      <c r="BV1531" s="39"/>
    </row>
    <row r="1532" spans="1:74" ht="15" hidden="1" customHeight="1">
      <c r="A1532" s="26">
        <v>2020</v>
      </c>
      <c r="B1532" s="26">
        <v>1528</v>
      </c>
      <c r="C1532" s="26" t="s">
        <v>129</v>
      </c>
      <c r="D1532" s="26" t="s">
        <v>2433</v>
      </c>
      <c r="E1532" s="26" t="s">
        <v>2434</v>
      </c>
      <c r="F1532" s="27">
        <v>43984</v>
      </c>
      <c r="G1532" s="107" t="s">
        <v>3375</v>
      </c>
      <c r="H1532" s="26" t="s">
        <v>1402</v>
      </c>
      <c r="I1532" s="26" t="s">
        <v>1402</v>
      </c>
      <c r="J1532" s="28" t="s">
        <v>1084</v>
      </c>
      <c r="K1532" s="26" t="s">
        <v>135</v>
      </c>
      <c r="L1532" s="26" t="s">
        <v>2437</v>
      </c>
      <c r="M1532" s="26" t="s">
        <v>137</v>
      </c>
      <c r="N1532" s="26" t="s">
        <v>138</v>
      </c>
      <c r="O1532" s="26" t="s">
        <v>138</v>
      </c>
      <c r="Q1532" s="30">
        <v>65</v>
      </c>
      <c r="R1532" s="30">
        <v>4580</v>
      </c>
      <c r="S1532" s="31" t="e">
        <f>#N/A</f>
        <v>#N/A</v>
      </c>
      <c r="T1532" s="30">
        <v>1430</v>
      </c>
      <c r="AB1532" s="33" t="e">
        <f>#N/A</f>
        <v>#N/A</v>
      </c>
      <c r="AC1532" s="30">
        <v>2100</v>
      </c>
      <c r="AD1532" s="30" t="e">
        <f>#N/A</f>
        <v>#N/A</v>
      </c>
      <c r="AG1532" s="30" t="e">
        <f>#N/A</f>
        <v>#N/A</v>
      </c>
      <c r="AH1532" s="30" t="e">
        <f>#N/A</f>
        <v>#N/A</v>
      </c>
      <c r="AI1532" s="30">
        <v>3847</v>
      </c>
      <c r="AJ1532" s="30">
        <v>3847</v>
      </c>
      <c r="AK1532" s="26" t="s">
        <v>139</v>
      </c>
      <c r="AL1532" s="26">
        <v>26</v>
      </c>
      <c r="AM1532" s="26" t="s">
        <v>2976</v>
      </c>
      <c r="AU1532" s="26" t="s">
        <v>1526</v>
      </c>
      <c r="AV1532" s="110" t="s">
        <v>3365</v>
      </c>
      <c r="AW1532" s="110" t="s">
        <v>3366</v>
      </c>
      <c r="BB1532" s="26" t="s">
        <v>2488</v>
      </c>
      <c r="BC1532" s="26" t="s">
        <v>3205</v>
      </c>
      <c r="BD1532" s="37">
        <v>44065</v>
      </c>
      <c r="BE1532" s="30">
        <v>35143</v>
      </c>
      <c r="BF1532" s="30">
        <v>38788</v>
      </c>
      <c r="BG1532" s="37" t="s">
        <v>3206</v>
      </c>
      <c r="BI1532" s="37"/>
      <c r="BJ1532" s="37"/>
      <c r="BK1532" s="37"/>
      <c r="BL1532" s="37"/>
      <c r="BM1532" s="37"/>
      <c r="BN1532" s="26"/>
      <c r="BO1532" s="26"/>
      <c r="BP1532" s="26"/>
      <c r="BQ1532" s="38"/>
      <c r="BR1532" s="26"/>
      <c r="BS1532" s="26"/>
      <c r="BT1532" s="26"/>
      <c r="BU1532" s="26"/>
      <c r="BV1532" s="39"/>
    </row>
    <row r="1533" spans="1:74" ht="15" hidden="1" customHeight="1">
      <c r="A1533" s="26">
        <v>2020</v>
      </c>
      <c r="B1533" s="26">
        <v>1529</v>
      </c>
      <c r="C1533" s="26" t="s">
        <v>129</v>
      </c>
      <c r="D1533" s="26" t="s">
        <v>2433</v>
      </c>
      <c r="E1533" s="26" t="s">
        <v>2434</v>
      </c>
      <c r="F1533" s="27">
        <v>43984</v>
      </c>
      <c r="G1533" s="107" t="s">
        <v>3376</v>
      </c>
      <c r="H1533" s="26" t="s">
        <v>1402</v>
      </c>
      <c r="I1533" s="26" t="s">
        <v>1402</v>
      </c>
      <c r="J1533" s="28" t="s">
        <v>3377</v>
      </c>
      <c r="K1533" s="26" t="s">
        <v>135</v>
      </c>
      <c r="L1533" s="26" t="s">
        <v>2437</v>
      </c>
      <c r="M1533" s="26" t="s">
        <v>137</v>
      </c>
      <c r="N1533" s="26" t="s">
        <v>138</v>
      </c>
      <c r="O1533" s="26" t="s">
        <v>138</v>
      </c>
      <c r="Q1533" s="30">
        <v>71</v>
      </c>
      <c r="R1533" s="30">
        <v>5220</v>
      </c>
      <c r="S1533" s="31" t="e">
        <f>#N/A</f>
        <v>#N/A</v>
      </c>
      <c r="T1533" s="30">
        <v>1400</v>
      </c>
      <c r="AB1533" s="33" t="e">
        <f>#N/A</f>
        <v>#N/A</v>
      </c>
      <c r="AC1533" s="30">
        <v>2100</v>
      </c>
      <c r="AD1533" s="30" t="e">
        <f>#N/A</f>
        <v>#N/A</v>
      </c>
      <c r="AG1533" s="30" t="e">
        <f>#N/A</f>
        <v>#N/A</v>
      </c>
      <c r="AH1533" s="30" t="e">
        <f>#N/A</f>
        <v>#N/A</v>
      </c>
      <c r="AI1533" s="30">
        <v>4385</v>
      </c>
      <c r="AJ1533" s="30">
        <v>4385</v>
      </c>
      <c r="AK1533" s="26" t="s">
        <v>139</v>
      </c>
      <c r="AL1533" s="26">
        <v>26</v>
      </c>
      <c r="AM1533" s="26" t="s">
        <v>2976</v>
      </c>
      <c r="AU1533" s="26" t="s">
        <v>1526</v>
      </c>
      <c r="AV1533" s="110" t="s">
        <v>3365</v>
      </c>
      <c r="AW1533" s="110" t="s">
        <v>3366</v>
      </c>
      <c r="BB1533" s="26" t="s">
        <v>2488</v>
      </c>
      <c r="BC1533" s="26" t="s">
        <v>3205</v>
      </c>
      <c r="BD1533" s="37">
        <v>44065</v>
      </c>
      <c r="BE1533" s="30">
        <v>35143</v>
      </c>
      <c r="BF1533" s="30">
        <v>38788</v>
      </c>
      <c r="BG1533" s="37" t="s">
        <v>3206</v>
      </c>
      <c r="BI1533" s="37"/>
      <c r="BJ1533" s="37"/>
      <c r="BK1533" s="37"/>
      <c r="BL1533" s="37"/>
      <c r="BM1533" s="37"/>
      <c r="BN1533" s="26"/>
      <c r="BO1533" s="26"/>
      <c r="BP1533" s="26"/>
      <c r="BQ1533" s="38"/>
      <c r="BR1533" s="26"/>
      <c r="BS1533" s="26"/>
      <c r="BT1533" s="26"/>
      <c r="BU1533" s="26"/>
      <c r="BV1533" s="39"/>
    </row>
    <row r="1534" spans="1:74" ht="15" hidden="1" customHeight="1">
      <c r="A1534" s="26">
        <v>2020</v>
      </c>
      <c r="B1534" s="26">
        <v>1530</v>
      </c>
      <c r="C1534" s="26" t="s">
        <v>129</v>
      </c>
      <c r="D1534" s="26" t="s">
        <v>2433</v>
      </c>
      <c r="E1534" s="26" t="s">
        <v>2434</v>
      </c>
      <c r="F1534" s="27">
        <v>43984</v>
      </c>
      <c r="G1534" s="107" t="s">
        <v>3378</v>
      </c>
      <c r="H1534" s="26" t="s">
        <v>1402</v>
      </c>
      <c r="I1534" s="26" t="s">
        <v>1402</v>
      </c>
      <c r="J1534" s="28" t="s">
        <v>3379</v>
      </c>
      <c r="K1534" s="26" t="s">
        <v>135</v>
      </c>
      <c r="L1534" s="26" t="s">
        <v>2437</v>
      </c>
      <c r="M1534" s="26" t="s">
        <v>137</v>
      </c>
      <c r="N1534" s="26" t="s">
        <v>138</v>
      </c>
      <c r="O1534" s="26" t="s">
        <v>138</v>
      </c>
      <c r="Q1534" s="30">
        <v>72</v>
      </c>
      <c r="R1534" s="30">
        <v>5460</v>
      </c>
      <c r="S1534" s="31" t="e">
        <f>#N/A</f>
        <v>#N/A</v>
      </c>
      <c r="T1534" s="30">
        <v>1550</v>
      </c>
      <c r="AB1534" s="33" t="e">
        <f>#N/A</f>
        <v>#N/A</v>
      </c>
      <c r="AC1534" s="30">
        <v>2100</v>
      </c>
      <c r="AD1534" s="30" t="e">
        <f>#N/A</f>
        <v>#N/A</v>
      </c>
      <c r="AG1534" s="30" t="e">
        <f>#N/A</f>
        <v>#N/A</v>
      </c>
      <c r="AH1534" s="30" t="e">
        <f>#N/A</f>
        <v>#N/A</v>
      </c>
      <c r="AI1534" s="30">
        <v>4586</v>
      </c>
      <c r="AJ1534" s="30">
        <v>4586</v>
      </c>
      <c r="AK1534" s="26" t="s">
        <v>139</v>
      </c>
      <c r="AL1534" s="26">
        <v>26</v>
      </c>
      <c r="AM1534" s="26" t="s">
        <v>2976</v>
      </c>
      <c r="AU1534" s="26" t="s">
        <v>1526</v>
      </c>
      <c r="AV1534" s="110" t="s">
        <v>3365</v>
      </c>
      <c r="AW1534" s="110" t="s">
        <v>3366</v>
      </c>
      <c r="BB1534" s="26" t="s">
        <v>2488</v>
      </c>
      <c r="BC1534" s="26" t="s">
        <v>3205</v>
      </c>
      <c r="BD1534" s="37">
        <v>44065</v>
      </c>
      <c r="BE1534" s="30">
        <v>35143</v>
      </c>
      <c r="BF1534" s="30">
        <v>38788</v>
      </c>
      <c r="BG1534" s="37" t="s">
        <v>3206</v>
      </c>
      <c r="BI1534" s="37"/>
      <c r="BJ1534" s="37"/>
      <c r="BK1534" s="37"/>
      <c r="BL1534" s="37"/>
      <c r="BM1534" s="37"/>
      <c r="BN1534" s="26"/>
      <c r="BO1534" s="26"/>
      <c r="BP1534" s="26"/>
      <c r="BQ1534" s="38"/>
      <c r="BR1534" s="26"/>
      <c r="BS1534" s="26"/>
      <c r="BT1534" s="26"/>
      <c r="BU1534" s="26"/>
      <c r="BV1534" s="39"/>
    </row>
    <row r="1535" spans="1:74" ht="15" hidden="1" customHeight="1">
      <c r="A1535" s="26">
        <v>2020</v>
      </c>
      <c r="B1535" s="26">
        <v>1531</v>
      </c>
      <c r="C1535" s="26" t="s">
        <v>129</v>
      </c>
      <c r="D1535" s="26" t="s">
        <v>2433</v>
      </c>
      <c r="E1535" s="26" t="s">
        <v>2434</v>
      </c>
      <c r="F1535" s="27">
        <v>43984</v>
      </c>
      <c r="G1535" s="107" t="s">
        <v>3380</v>
      </c>
      <c r="H1535" s="26" t="s">
        <v>1402</v>
      </c>
      <c r="I1535" s="26" t="s">
        <v>1402</v>
      </c>
      <c r="J1535" s="28" t="s">
        <v>3381</v>
      </c>
      <c r="K1535" s="26" t="s">
        <v>135</v>
      </c>
      <c r="L1535" s="26" t="s">
        <v>2437</v>
      </c>
      <c r="M1535" s="26" t="s">
        <v>137</v>
      </c>
      <c r="N1535" s="26" t="s">
        <v>138</v>
      </c>
      <c r="O1535" s="26" t="s">
        <v>138</v>
      </c>
      <c r="Q1535" s="30">
        <v>67</v>
      </c>
      <c r="R1535" s="30">
        <v>4750</v>
      </c>
      <c r="S1535" s="31" t="e">
        <f>#N/A</f>
        <v>#N/A</v>
      </c>
      <c r="T1535" s="30">
        <v>1305</v>
      </c>
      <c r="AB1535" s="33" t="e">
        <f>#N/A</f>
        <v>#N/A</v>
      </c>
      <c r="AC1535" s="30">
        <v>2100</v>
      </c>
      <c r="AD1535" s="30" t="e">
        <f>#N/A</f>
        <v>#N/A</v>
      </c>
      <c r="AG1535" s="30" t="e">
        <f>#N/A</f>
        <v>#N/A</v>
      </c>
      <c r="AH1535" s="30" t="e">
        <f>#N/A</f>
        <v>#N/A</v>
      </c>
      <c r="AI1535" s="30">
        <v>3990</v>
      </c>
      <c r="AJ1535" s="30">
        <v>3990</v>
      </c>
      <c r="AK1535" s="26" t="s">
        <v>139</v>
      </c>
      <c r="AL1535" s="26">
        <v>26</v>
      </c>
      <c r="AM1535" s="26" t="s">
        <v>2976</v>
      </c>
      <c r="AU1535" s="26" t="s">
        <v>1526</v>
      </c>
      <c r="AV1535" s="110" t="s">
        <v>3365</v>
      </c>
      <c r="AW1535" s="110" t="s">
        <v>3366</v>
      </c>
      <c r="BB1535" s="26" t="s">
        <v>2488</v>
      </c>
      <c r="BC1535" s="26" t="s">
        <v>3205</v>
      </c>
      <c r="BD1535" s="37">
        <v>44065</v>
      </c>
      <c r="BE1535" s="30">
        <v>35143</v>
      </c>
      <c r="BF1535" s="30">
        <v>38788</v>
      </c>
      <c r="BG1535" s="37" t="s">
        <v>3206</v>
      </c>
      <c r="BI1535" s="37"/>
      <c r="BJ1535" s="37"/>
      <c r="BK1535" s="37"/>
      <c r="BL1535" s="37"/>
      <c r="BM1535" s="37"/>
      <c r="BN1535" s="26"/>
      <c r="BO1535" s="26"/>
      <c r="BP1535" s="26"/>
      <c r="BQ1535" s="38"/>
      <c r="BR1535" s="26"/>
      <c r="BS1535" s="26"/>
      <c r="BT1535" s="26"/>
      <c r="BU1535" s="26"/>
      <c r="BV1535" s="39"/>
    </row>
    <row r="1536" spans="1:74" ht="15" hidden="1" customHeight="1">
      <c r="A1536" s="26">
        <v>2020</v>
      </c>
      <c r="B1536" s="26">
        <v>1532</v>
      </c>
      <c r="C1536" s="26" t="s">
        <v>129</v>
      </c>
      <c r="D1536" s="26" t="s">
        <v>2433</v>
      </c>
      <c r="E1536" s="26" t="s">
        <v>2434</v>
      </c>
      <c r="F1536" s="27">
        <v>43984</v>
      </c>
      <c r="G1536" s="107" t="s">
        <v>3382</v>
      </c>
      <c r="H1536" s="26" t="s">
        <v>1402</v>
      </c>
      <c r="I1536" s="26" t="s">
        <v>1402</v>
      </c>
      <c r="J1536" s="28" t="s">
        <v>3383</v>
      </c>
      <c r="K1536" s="26" t="s">
        <v>135</v>
      </c>
      <c r="L1536" s="26" t="s">
        <v>2437</v>
      </c>
      <c r="M1536" s="26" t="s">
        <v>137</v>
      </c>
      <c r="N1536" s="26" t="s">
        <v>138</v>
      </c>
      <c r="O1536" s="26" t="s">
        <v>138</v>
      </c>
      <c r="Q1536" s="30">
        <v>62</v>
      </c>
      <c r="R1536" s="30">
        <v>3280</v>
      </c>
      <c r="S1536" s="31" t="e">
        <f>#N/A</f>
        <v>#N/A</v>
      </c>
      <c r="T1536" s="30">
        <v>860</v>
      </c>
      <c r="AB1536" s="33" t="e">
        <f>#N/A</f>
        <v>#N/A</v>
      </c>
      <c r="AC1536" s="30">
        <v>2100</v>
      </c>
      <c r="AD1536" s="30" t="e">
        <f>#N/A</f>
        <v>#N/A</v>
      </c>
      <c r="AG1536" s="30" t="e">
        <f>#N/A</f>
        <v>#N/A</v>
      </c>
      <c r="AH1536" s="30" t="e">
        <f>#N/A</f>
        <v>#N/A</v>
      </c>
      <c r="AI1536" s="30">
        <v>2755</v>
      </c>
      <c r="AJ1536" s="30">
        <v>2755</v>
      </c>
      <c r="AK1536" s="26" t="s">
        <v>139</v>
      </c>
      <c r="AL1536" s="26">
        <v>26</v>
      </c>
      <c r="AM1536" s="26" t="s">
        <v>2976</v>
      </c>
      <c r="AU1536" s="26" t="s">
        <v>1526</v>
      </c>
      <c r="AV1536" s="110" t="s">
        <v>3365</v>
      </c>
      <c r="AW1536" s="110" t="s">
        <v>3366</v>
      </c>
      <c r="BB1536" s="26" t="s">
        <v>2488</v>
      </c>
      <c r="BC1536" s="26" t="s">
        <v>3205</v>
      </c>
      <c r="BD1536" s="37">
        <v>44065</v>
      </c>
      <c r="BE1536" s="30">
        <v>35143</v>
      </c>
      <c r="BF1536" s="30">
        <v>38788</v>
      </c>
      <c r="BG1536" s="37" t="s">
        <v>3206</v>
      </c>
      <c r="BI1536" s="37"/>
      <c r="BJ1536" s="37"/>
      <c r="BK1536" s="37"/>
      <c r="BL1536" s="37"/>
      <c r="BM1536" s="37"/>
      <c r="BN1536" s="26"/>
      <c r="BO1536" s="26"/>
      <c r="BP1536" s="26"/>
      <c r="BQ1536" s="38"/>
      <c r="BR1536" s="26"/>
      <c r="BS1536" s="26"/>
      <c r="BT1536" s="26"/>
      <c r="BU1536" s="26"/>
      <c r="BV1536" s="39"/>
    </row>
    <row r="1537" spans="1:74" ht="15" hidden="1" customHeight="1">
      <c r="A1537" s="26">
        <v>2020</v>
      </c>
      <c r="B1537" s="26">
        <v>1533</v>
      </c>
      <c r="C1537" s="26" t="s">
        <v>129</v>
      </c>
      <c r="D1537" s="26" t="s">
        <v>2433</v>
      </c>
      <c r="E1537" s="26" t="s">
        <v>2434</v>
      </c>
      <c r="F1537" s="27">
        <v>43984</v>
      </c>
      <c r="G1537" s="107" t="s">
        <v>3384</v>
      </c>
      <c r="H1537" s="26" t="s">
        <v>1402</v>
      </c>
      <c r="I1537" s="26" t="s">
        <v>1402</v>
      </c>
      <c r="J1537" s="28" t="s">
        <v>3385</v>
      </c>
      <c r="K1537" s="26" t="s">
        <v>135</v>
      </c>
      <c r="L1537" s="26" t="s">
        <v>2437</v>
      </c>
      <c r="M1537" s="26" t="s">
        <v>137</v>
      </c>
      <c r="N1537" s="26" t="s">
        <v>138</v>
      </c>
      <c r="O1537" s="26" t="s">
        <v>138</v>
      </c>
      <c r="Q1537" s="30">
        <v>73</v>
      </c>
      <c r="R1537" s="30">
        <v>5890</v>
      </c>
      <c r="S1537" s="31" t="e">
        <f>#N/A</f>
        <v>#N/A</v>
      </c>
      <c r="T1537" s="30">
        <v>1445</v>
      </c>
      <c r="AB1537" s="33" t="e">
        <f>#N/A</f>
        <v>#N/A</v>
      </c>
      <c r="AC1537" s="30">
        <v>2100</v>
      </c>
      <c r="AD1537" s="30" t="e">
        <f>#N/A</f>
        <v>#N/A</v>
      </c>
      <c r="AG1537" s="30" t="e">
        <f>#N/A</f>
        <v>#N/A</v>
      </c>
      <c r="AH1537" s="30" t="e">
        <f>#N/A</f>
        <v>#N/A</v>
      </c>
      <c r="AI1537" s="30">
        <v>4948</v>
      </c>
      <c r="AJ1537" s="30">
        <v>4948</v>
      </c>
      <c r="AK1537" s="26" t="s">
        <v>139</v>
      </c>
      <c r="AL1537" s="26">
        <v>26</v>
      </c>
      <c r="AM1537" s="26" t="s">
        <v>2976</v>
      </c>
      <c r="AU1537" s="26" t="s">
        <v>1526</v>
      </c>
      <c r="AV1537" s="110" t="s">
        <v>3365</v>
      </c>
      <c r="AW1537" s="110" t="s">
        <v>3366</v>
      </c>
      <c r="BB1537" s="26" t="s">
        <v>2488</v>
      </c>
      <c r="BC1537" s="26" t="s">
        <v>3205</v>
      </c>
      <c r="BD1537" s="37">
        <v>44065</v>
      </c>
      <c r="BE1537" s="30">
        <v>35143</v>
      </c>
      <c r="BF1537" s="30">
        <v>38788</v>
      </c>
      <c r="BG1537" s="37" t="s">
        <v>3206</v>
      </c>
      <c r="BI1537" s="37"/>
      <c r="BJ1537" s="37"/>
      <c r="BK1537" s="37"/>
      <c r="BL1537" s="37"/>
      <c r="BM1537" s="37"/>
      <c r="BN1537" s="26"/>
      <c r="BO1537" s="26"/>
      <c r="BP1537" s="26"/>
      <c r="BQ1537" s="38"/>
      <c r="BR1537" s="26"/>
      <c r="BS1537" s="26"/>
      <c r="BT1537" s="26"/>
      <c r="BU1537" s="26"/>
      <c r="BV1537" s="39"/>
    </row>
    <row r="1538" spans="1:74" ht="15" hidden="1" customHeight="1">
      <c r="A1538" s="26">
        <v>2020</v>
      </c>
      <c r="B1538" s="26">
        <v>1534</v>
      </c>
      <c r="C1538" s="26" t="s">
        <v>129</v>
      </c>
      <c r="D1538" s="26" t="s">
        <v>2433</v>
      </c>
      <c r="E1538" s="26" t="s">
        <v>2434</v>
      </c>
      <c r="F1538" s="27">
        <v>43984</v>
      </c>
      <c r="G1538" s="107" t="s">
        <v>3386</v>
      </c>
      <c r="H1538" s="26" t="s">
        <v>1402</v>
      </c>
      <c r="I1538" s="26" t="s">
        <v>1402</v>
      </c>
      <c r="J1538" s="28" t="s">
        <v>3387</v>
      </c>
      <c r="K1538" s="26" t="s">
        <v>135</v>
      </c>
      <c r="L1538" s="26" t="s">
        <v>2437</v>
      </c>
      <c r="M1538" s="26" t="s">
        <v>137</v>
      </c>
      <c r="N1538" s="26" t="s">
        <v>138</v>
      </c>
      <c r="O1538" s="26" t="s">
        <v>138</v>
      </c>
      <c r="Q1538" s="30">
        <v>64</v>
      </c>
      <c r="R1538" s="30">
        <v>3280</v>
      </c>
      <c r="S1538" s="31" t="e">
        <f>#N/A</f>
        <v>#N/A</v>
      </c>
      <c r="T1538" s="30">
        <v>772</v>
      </c>
      <c r="AB1538" s="33" t="e">
        <f>#N/A</f>
        <v>#N/A</v>
      </c>
      <c r="AC1538" s="30">
        <v>2100</v>
      </c>
      <c r="AD1538" s="30" t="e">
        <f>#N/A</f>
        <v>#N/A</v>
      </c>
      <c r="AG1538" s="30" t="e">
        <f>#N/A</f>
        <v>#N/A</v>
      </c>
      <c r="AH1538" s="30" t="e">
        <f>#N/A</f>
        <v>#N/A</v>
      </c>
      <c r="AI1538" s="30">
        <v>2755</v>
      </c>
      <c r="AJ1538" s="30">
        <v>2755</v>
      </c>
      <c r="AK1538" s="26" t="s">
        <v>139</v>
      </c>
      <c r="AL1538" s="26">
        <v>26</v>
      </c>
      <c r="AM1538" s="26" t="s">
        <v>2976</v>
      </c>
      <c r="AU1538" s="26" t="s">
        <v>1526</v>
      </c>
      <c r="AV1538" s="110" t="s">
        <v>3365</v>
      </c>
      <c r="AW1538" s="110" t="s">
        <v>3366</v>
      </c>
      <c r="BB1538" s="26" t="s">
        <v>2488</v>
      </c>
      <c r="BC1538" s="26" t="s">
        <v>3205</v>
      </c>
      <c r="BD1538" s="37">
        <v>44065</v>
      </c>
      <c r="BE1538" s="30">
        <v>35143</v>
      </c>
      <c r="BF1538" s="30">
        <v>38788</v>
      </c>
      <c r="BG1538" s="37" t="s">
        <v>3206</v>
      </c>
      <c r="BI1538" s="37"/>
      <c r="BJ1538" s="37"/>
      <c r="BK1538" s="37"/>
      <c r="BL1538" s="37"/>
      <c r="BM1538" s="37"/>
      <c r="BN1538" s="26"/>
      <c r="BO1538" s="26"/>
      <c r="BP1538" s="26"/>
      <c r="BQ1538" s="38"/>
      <c r="BR1538" s="26"/>
      <c r="BS1538" s="26"/>
      <c r="BT1538" s="26"/>
      <c r="BU1538" s="26"/>
      <c r="BV1538" s="39"/>
    </row>
    <row r="1539" spans="1:74" ht="15" hidden="1" customHeight="1">
      <c r="A1539" s="26">
        <v>2020</v>
      </c>
      <c r="B1539" s="26">
        <v>1535</v>
      </c>
      <c r="C1539" s="26" t="s">
        <v>129</v>
      </c>
      <c r="D1539" s="26" t="s">
        <v>2433</v>
      </c>
      <c r="E1539" s="26" t="s">
        <v>2434</v>
      </c>
      <c r="F1539" s="27">
        <v>43984</v>
      </c>
      <c r="G1539" s="107" t="s">
        <v>3388</v>
      </c>
      <c r="H1539" s="26" t="s">
        <v>1402</v>
      </c>
      <c r="I1539" s="26" t="s">
        <v>1402</v>
      </c>
      <c r="J1539" s="28" t="s">
        <v>3389</v>
      </c>
      <c r="K1539" s="26" t="s">
        <v>135</v>
      </c>
      <c r="L1539" s="26" t="s">
        <v>2437</v>
      </c>
      <c r="M1539" s="26" t="s">
        <v>137</v>
      </c>
      <c r="N1539" s="26" t="s">
        <v>138</v>
      </c>
      <c r="O1539" s="26" t="s">
        <v>138</v>
      </c>
      <c r="Q1539" s="30">
        <v>61</v>
      </c>
      <c r="R1539" s="30">
        <v>3320</v>
      </c>
      <c r="S1539" s="31" t="e">
        <f>#N/A</f>
        <v>#N/A</v>
      </c>
      <c r="T1539" s="30">
        <v>855</v>
      </c>
      <c r="AB1539" s="33" t="e">
        <f>#N/A</f>
        <v>#N/A</v>
      </c>
      <c r="AC1539" s="30">
        <v>2100</v>
      </c>
      <c r="AD1539" s="30" t="e">
        <f>#N/A</f>
        <v>#N/A</v>
      </c>
      <c r="AG1539" s="30" t="e">
        <f>#N/A</f>
        <v>#N/A</v>
      </c>
      <c r="AH1539" s="30" t="e">
        <f>#N/A</f>
        <v>#N/A</v>
      </c>
      <c r="AI1539" s="30">
        <v>2789</v>
      </c>
      <c r="AJ1539" s="30">
        <v>2789</v>
      </c>
      <c r="AK1539" s="26" t="s">
        <v>139</v>
      </c>
      <c r="AL1539" s="26">
        <v>26</v>
      </c>
      <c r="AM1539" s="26" t="s">
        <v>2976</v>
      </c>
      <c r="AU1539" s="26" t="s">
        <v>1526</v>
      </c>
      <c r="AV1539" s="110" t="s">
        <v>3365</v>
      </c>
      <c r="AW1539" s="110" t="s">
        <v>3366</v>
      </c>
      <c r="BB1539" s="26" t="s">
        <v>2488</v>
      </c>
      <c r="BC1539" s="26" t="s">
        <v>3205</v>
      </c>
      <c r="BD1539" s="37">
        <v>44065</v>
      </c>
      <c r="BE1539" s="30">
        <v>35143</v>
      </c>
      <c r="BF1539" s="30">
        <v>38788</v>
      </c>
      <c r="BG1539" s="37" t="s">
        <v>3206</v>
      </c>
      <c r="BI1539" s="37"/>
      <c r="BJ1539" s="37"/>
      <c r="BK1539" s="37"/>
      <c r="BL1539" s="37"/>
      <c r="BM1539" s="37"/>
      <c r="BN1539" s="26"/>
      <c r="BO1539" s="26"/>
      <c r="BP1539" s="26"/>
      <c r="BQ1539" s="38"/>
      <c r="BR1539" s="26"/>
      <c r="BS1539" s="26"/>
      <c r="BT1539" s="26"/>
      <c r="BU1539" s="26"/>
      <c r="BV1539" s="39"/>
    </row>
    <row r="1540" spans="1:74" ht="15" hidden="1" customHeight="1">
      <c r="A1540" s="26">
        <v>2020</v>
      </c>
      <c r="B1540" s="26">
        <v>1536</v>
      </c>
      <c r="C1540" s="26" t="s">
        <v>129</v>
      </c>
      <c r="D1540" s="26" t="s">
        <v>2433</v>
      </c>
      <c r="E1540" s="26" t="s">
        <v>2434</v>
      </c>
      <c r="F1540" s="27">
        <v>43984</v>
      </c>
      <c r="G1540" s="107" t="s">
        <v>3390</v>
      </c>
      <c r="H1540" s="26" t="s">
        <v>1402</v>
      </c>
      <c r="I1540" s="26" t="s">
        <v>1402</v>
      </c>
      <c r="J1540" s="28" t="s">
        <v>3391</v>
      </c>
      <c r="K1540" s="26" t="s">
        <v>135</v>
      </c>
      <c r="L1540" s="26" t="s">
        <v>2437</v>
      </c>
      <c r="M1540" s="26" t="s">
        <v>137</v>
      </c>
      <c r="N1540" s="26" t="s">
        <v>138</v>
      </c>
      <c r="O1540" s="26" t="s">
        <v>138</v>
      </c>
      <c r="Q1540" s="30">
        <v>70</v>
      </c>
      <c r="R1540" s="30">
        <v>4860</v>
      </c>
      <c r="S1540" s="31" t="e">
        <f>#N/A</f>
        <v>#N/A</v>
      </c>
      <c r="T1540" s="30">
        <v>1445</v>
      </c>
      <c r="AB1540" s="33" t="e">
        <f>#N/A</f>
        <v>#N/A</v>
      </c>
      <c r="AC1540" s="30">
        <v>2100</v>
      </c>
      <c r="AD1540" s="30" t="e">
        <f>#N/A</f>
        <v>#N/A</v>
      </c>
      <c r="AG1540" s="30" t="e">
        <f>#N/A</f>
        <v>#N/A</v>
      </c>
      <c r="AH1540" s="30" t="e">
        <f>#N/A</f>
        <v>#N/A</v>
      </c>
      <c r="AI1540" s="30">
        <v>4082</v>
      </c>
      <c r="AJ1540" s="30">
        <v>4082</v>
      </c>
      <c r="AK1540" s="26" t="s">
        <v>139</v>
      </c>
      <c r="AL1540" s="26">
        <v>26</v>
      </c>
      <c r="AM1540" s="26" t="s">
        <v>2976</v>
      </c>
      <c r="AU1540" s="26" t="s">
        <v>1526</v>
      </c>
      <c r="AV1540" s="110" t="s">
        <v>3365</v>
      </c>
      <c r="AW1540" s="110" t="s">
        <v>3366</v>
      </c>
      <c r="BB1540" s="26" t="s">
        <v>2488</v>
      </c>
      <c r="BC1540" s="26" t="s">
        <v>3205</v>
      </c>
      <c r="BD1540" s="37">
        <v>44065</v>
      </c>
      <c r="BE1540" s="30">
        <v>35143</v>
      </c>
      <c r="BF1540" s="30">
        <v>38788</v>
      </c>
      <c r="BG1540" s="37" t="s">
        <v>3206</v>
      </c>
      <c r="BI1540" s="37"/>
      <c r="BJ1540" s="37"/>
      <c r="BK1540" s="37"/>
      <c r="BL1540" s="37"/>
      <c r="BM1540" s="37"/>
      <c r="BN1540" s="26"/>
      <c r="BO1540" s="26"/>
      <c r="BP1540" s="26"/>
      <c r="BQ1540" s="38"/>
      <c r="BR1540" s="26"/>
      <c r="BS1540" s="26"/>
      <c r="BT1540" s="26"/>
      <c r="BU1540" s="26"/>
      <c r="BV1540" s="39"/>
    </row>
    <row r="1541" spans="1:74" ht="15" hidden="1" customHeight="1">
      <c r="A1541" s="26">
        <v>2020</v>
      </c>
      <c r="B1541" s="26">
        <v>1537</v>
      </c>
      <c r="C1541" s="26" t="s">
        <v>129</v>
      </c>
      <c r="D1541" s="26" t="s">
        <v>2433</v>
      </c>
      <c r="E1541" s="26" t="s">
        <v>2434</v>
      </c>
      <c r="F1541" s="27">
        <v>43984</v>
      </c>
      <c r="G1541" s="107" t="s">
        <v>3392</v>
      </c>
      <c r="H1541" s="26" t="s">
        <v>1402</v>
      </c>
      <c r="I1541" s="26" t="s">
        <v>1402</v>
      </c>
      <c r="J1541" s="28" t="s">
        <v>3393</v>
      </c>
      <c r="K1541" s="26" t="s">
        <v>135</v>
      </c>
      <c r="L1541" s="26" t="s">
        <v>2437</v>
      </c>
      <c r="M1541" s="26" t="s">
        <v>137</v>
      </c>
      <c r="N1541" s="26" t="s">
        <v>138</v>
      </c>
      <c r="O1541" s="26" t="s">
        <v>138</v>
      </c>
      <c r="Q1541" s="30">
        <v>63</v>
      </c>
      <c r="R1541" s="30">
        <v>3210</v>
      </c>
      <c r="S1541" s="31" t="e">
        <f>#N/A</f>
        <v>#N/A</v>
      </c>
      <c r="T1541" s="30">
        <v>670</v>
      </c>
      <c r="AB1541" s="33" t="e">
        <f>#N/A</f>
        <v>#N/A</v>
      </c>
      <c r="AC1541" s="30">
        <v>2100</v>
      </c>
      <c r="AD1541" s="30" t="e">
        <f>#N/A</f>
        <v>#N/A</v>
      </c>
      <c r="AG1541" s="30" t="e">
        <f>#N/A</f>
        <v>#N/A</v>
      </c>
      <c r="AH1541" s="30" t="e">
        <f>#N/A</f>
        <v>#N/A</v>
      </c>
      <c r="AI1541" s="30">
        <v>2696</v>
      </c>
      <c r="AJ1541" s="30">
        <v>2696</v>
      </c>
      <c r="AK1541" s="26" t="s">
        <v>139</v>
      </c>
      <c r="AL1541" s="26">
        <v>26</v>
      </c>
      <c r="AM1541" s="26" t="s">
        <v>2976</v>
      </c>
      <c r="AU1541" s="26" t="s">
        <v>1526</v>
      </c>
      <c r="AV1541" s="110" t="s">
        <v>3365</v>
      </c>
      <c r="AW1541" s="110" t="s">
        <v>3366</v>
      </c>
      <c r="BB1541" s="26" t="s">
        <v>2488</v>
      </c>
      <c r="BC1541" s="26" t="s">
        <v>3205</v>
      </c>
      <c r="BD1541" s="37">
        <v>44065</v>
      </c>
      <c r="BE1541" s="30">
        <v>35143</v>
      </c>
      <c r="BF1541" s="30">
        <v>38788</v>
      </c>
      <c r="BG1541" s="37" t="s">
        <v>3206</v>
      </c>
      <c r="BI1541" s="37"/>
      <c r="BJ1541" s="37"/>
      <c r="BK1541" s="37"/>
      <c r="BL1541" s="37"/>
      <c r="BM1541" s="37"/>
      <c r="BN1541" s="26"/>
      <c r="BO1541" s="26"/>
      <c r="BP1541" s="26"/>
      <c r="BQ1541" s="38"/>
      <c r="BR1541" s="26"/>
      <c r="BS1541" s="26"/>
      <c r="BT1541" s="26"/>
      <c r="BU1541" s="26"/>
      <c r="BV1541" s="39"/>
    </row>
    <row r="1542" spans="1:74" ht="15" hidden="1" customHeight="1">
      <c r="A1542" s="26">
        <v>2020</v>
      </c>
      <c r="B1542" s="26">
        <v>1538</v>
      </c>
      <c r="C1542" s="26" t="s">
        <v>129</v>
      </c>
      <c r="D1542" s="26" t="s">
        <v>2433</v>
      </c>
      <c r="E1542" s="26" t="s">
        <v>2434</v>
      </c>
      <c r="F1542" s="27">
        <v>43984</v>
      </c>
      <c r="G1542" s="107" t="s">
        <v>3394</v>
      </c>
      <c r="H1542" s="26" t="s">
        <v>1402</v>
      </c>
      <c r="I1542" s="26" t="s">
        <v>1402</v>
      </c>
      <c r="J1542" s="28" t="s">
        <v>3395</v>
      </c>
      <c r="K1542" s="26" t="s">
        <v>135</v>
      </c>
      <c r="L1542" s="26" t="s">
        <v>2437</v>
      </c>
      <c r="M1542" s="26" t="s">
        <v>137</v>
      </c>
      <c r="N1542" s="26" t="s">
        <v>138</v>
      </c>
      <c r="O1542" s="26" t="s">
        <v>138</v>
      </c>
      <c r="Q1542" s="30">
        <v>71</v>
      </c>
      <c r="R1542" s="30">
        <v>5000</v>
      </c>
      <c r="S1542" s="31" t="e">
        <f>#N/A</f>
        <v>#N/A</v>
      </c>
      <c r="T1542" s="30">
        <v>1340</v>
      </c>
      <c r="AB1542" s="33" t="e">
        <f>#N/A</f>
        <v>#N/A</v>
      </c>
      <c r="AC1542" s="30">
        <v>2100</v>
      </c>
      <c r="AD1542" s="30" t="e">
        <f>#N/A</f>
        <v>#N/A</v>
      </c>
      <c r="AG1542" s="30" t="e">
        <f>#N/A</f>
        <v>#N/A</v>
      </c>
      <c r="AH1542" s="30" t="e">
        <f>#N/A</f>
        <v>#N/A</v>
      </c>
      <c r="AI1542" s="30">
        <v>4200</v>
      </c>
      <c r="AJ1542" s="30">
        <v>4200</v>
      </c>
      <c r="AK1542" s="26" t="s">
        <v>139</v>
      </c>
      <c r="AL1542" s="26">
        <v>26</v>
      </c>
      <c r="AM1542" s="26" t="s">
        <v>2976</v>
      </c>
      <c r="AU1542" s="26" t="s">
        <v>1526</v>
      </c>
      <c r="AV1542" s="110" t="s">
        <v>3365</v>
      </c>
      <c r="AW1542" s="110" t="s">
        <v>3366</v>
      </c>
      <c r="BB1542" s="26" t="s">
        <v>2488</v>
      </c>
      <c r="BC1542" s="26" t="s">
        <v>3205</v>
      </c>
      <c r="BD1542" s="37">
        <v>44065</v>
      </c>
      <c r="BE1542" s="30">
        <v>35143</v>
      </c>
      <c r="BF1542" s="30">
        <v>38788</v>
      </c>
      <c r="BG1542" s="37" t="s">
        <v>3206</v>
      </c>
      <c r="BI1542" s="37"/>
      <c r="BJ1542" s="37"/>
      <c r="BK1542" s="37"/>
      <c r="BL1542" s="37"/>
      <c r="BM1542" s="37"/>
      <c r="BN1542" s="26"/>
      <c r="BO1542" s="26"/>
      <c r="BP1542" s="26"/>
      <c r="BQ1542" s="38"/>
      <c r="BR1542" s="26"/>
      <c r="BS1542" s="26"/>
      <c r="BT1542" s="26"/>
      <c r="BU1542" s="26"/>
      <c r="BV1542" s="39"/>
    </row>
    <row r="1543" spans="1:74" ht="15" hidden="1" customHeight="1">
      <c r="A1543" s="26">
        <v>2020</v>
      </c>
      <c r="B1543" s="26">
        <v>1539</v>
      </c>
      <c r="C1543" s="26" t="s">
        <v>129</v>
      </c>
      <c r="D1543" s="26" t="s">
        <v>2433</v>
      </c>
      <c r="E1543" s="26" t="s">
        <v>2434</v>
      </c>
      <c r="F1543" s="27">
        <v>43984</v>
      </c>
      <c r="G1543" s="107" t="s">
        <v>3396</v>
      </c>
      <c r="H1543" s="26" t="s">
        <v>1402</v>
      </c>
      <c r="I1543" s="26" t="s">
        <v>1402</v>
      </c>
      <c r="J1543" s="28" t="s">
        <v>3397</v>
      </c>
      <c r="K1543" s="26" t="s">
        <v>135</v>
      </c>
      <c r="L1543" s="26" t="s">
        <v>2437</v>
      </c>
      <c r="M1543" s="26" t="s">
        <v>137</v>
      </c>
      <c r="N1543" s="26" t="s">
        <v>138</v>
      </c>
      <c r="O1543" s="26" t="s">
        <v>138</v>
      </c>
      <c r="Q1543" s="30">
        <v>62</v>
      </c>
      <c r="R1543" s="30">
        <v>3130</v>
      </c>
      <c r="S1543" s="31" t="e">
        <f>#N/A</f>
        <v>#N/A</v>
      </c>
      <c r="T1543" s="30">
        <v>814</v>
      </c>
      <c r="AB1543" s="33" t="e">
        <f>#N/A</f>
        <v>#N/A</v>
      </c>
      <c r="AC1543" s="30">
        <v>2100</v>
      </c>
      <c r="AD1543" s="30" t="e">
        <f>#N/A</f>
        <v>#N/A</v>
      </c>
      <c r="AG1543" s="30" t="e">
        <f>#N/A</f>
        <v>#N/A</v>
      </c>
      <c r="AH1543" s="30" t="e">
        <f>#N/A</f>
        <v>#N/A</v>
      </c>
      <c r="AI1543" s="30">
        <v>2629</v>
      </c>
      <c r="AJ1543" s="30">
        <v>2629</v>
      </c>
      <c r="AK1543" s="26" t="s">
        <v>139</v>
      </c>
      <c r="AL1543" s="26">
        <v>26</v>
      </c>
      <c r="AM1543" s="26" t="s">
        <v>2976</v>
      </c>
      <c r="AU1543" s="26" t="s">
        <v>1526</v>
      </c>
      <c r="AV1543" s="110" t="s">
        <v>3365</v>
      </c>
      <c r="AW1543" s="110" t="s">
        <v>3366</v>
      </c>
      <c r="BB1543" s="26" t="s">
        <v>2488</v>
      </c>
      <c r="BC1543" s="26" t="s">
        <v>3205</v>
      </c>
      <c r="BD1543" s="37">
        <v>44065</v>
      </c>
      <c r="BE1543" s="30">
        <v>35143</v>
      </c>
      <c r="BF1543" s="30">
        <v>38788</v>
      </c>
      <c r="BG1543" s="37" t="s">
        <v>3206</v>
      </c>
      <c r="BI1543" s="37"/>
      <c r="BJ1543" s="37"/>
      <c r="BK1543" s="37"/>
      <c r="BL1543" s="37"/>
      <c r="BM1543" s="37"/>
      <c r="BN1543" s="26"/>
      <c r="BO1543" s="26"/>
      <c r="BP1543" s="26"/>
      <c r="BQ1543" s="38"/>
      <c r="BR1543" s="26"/>
      <c r="BS1543" s="26"/>
      <c r="BT1543" s="26"/>
      <c r="BU1543" s="26"/>
      <c r="BV1543" s="39"/>
    </row>
    <row r="1544" spans="1:74" ht="15" hidden="1" customHeight="1">
      <c r="A1544" s="26">
        <v>2020</v>
      </c>
      <c r="B1544" s="26">
        <v>1540</v>
      </c>
      <c r="C1544" s="26" t="s">
        <v>129</v>
      </c>
      <c r="D1544" s="26" t="s">
        <v>2433</v>
      </c>
      <c r="E1544" s="26" t="s">
        <v>2434</v>
      </c>
      <c r="F1544" s="27">
        <v>43984</v>
      </c>
      <c r="G1544" s="107" t="s">
        <v>3398</v>
      </c>
      <c r="H1544" s="26" t="s">
        <v>1402</v>
      </c>
      <c r="I1544" s="26" t="s">
        <v>1402</v>
      </c>
      <c r="J1544" s="28" t="s">
        <v>3399</v>
      </c>
      <c r="K1544" s="26" t="s">
        <v>135</v>
      </c>
      <c r="L1544" s="26" t="s">
        <v>2437</v>
      </c>
      <c r="M1544" s="26" t="s">
        <v>137</v>
      </c>
      <c r="N1544" s="26" t="s">
        <v>138</v>
      </c>
      <c r="O1544" s="26" t="s">
        <v>138</v>
      </c>
      <c r="Q1544" s="30">
        <v>64</v>
      </c>
      <c r="R1544" s="30">
        <v>3850</v>
      </c>
      <c r="S1544" s="31" t="e">
        <f>#N/A</f>
        <v>#N/A</v>
      </c>
      <c r="T1544" s="30">
        <v>1030</v>
      </c>
      <c r="AB1544" s="33" t="e">
        <f>#N/A</f>
        <v>#N/A</v>
      </c>
      <c r="AC1544" s="30">
        <v>2100</v>
      </c>
      <c r="AD1544" s="30" t="e">
        <f>#N/A</f>
        <v>#N/A</v>
      </c>
      <c r="AG1544" s="30" t="e">
        <f>#N/A</f>
        <v>#N/A</v>
      </c>
      <c r="AH1544" s="30" t="e">
        <f>#N/A</f>
        <v>#N/A</v>
      </c>
      <c r="AI1544" s="30">
        <v>3234</v>
      </c>
      <c r="AJ1544" s="30">
        <v>3234</v>
      </c>
      <c r="AK1544" s="26" t="s">
        <v>139</v>
      </c>
      <c r="AL1544" s="26">
        <v>26</v>
      </c>
      <c r="AM1544" s="26" t="s">
        <v>2976</v>
      </c>
      <c r="AU1544" s="26" t="s">
        <v>1526</v>
      </c>
      <c r="AV1544" s="110" t="s">
        <v>3365</v>
      </c>
      <c r="AW1544" s="110" t="s">
        <v>3366</v>
      </c>
      <c r="BB1544" s="26" t="s">
        <v>2488</v>
      </c>
      <c r="BC1544" s="26" t="s">
        <v>3205</v>
      </c>
      <c r="BD1544" s="37">
        <v>44065</v>
      </c>
      <c r="BE1544" s="30">
        <v>35143</v>
      </c>
      <c r="BF1544" s="30">
        <v>38788</v>
      </c>
      <c r="BG1544" s="37" t="s">
        <v>3206</v>
      </c>
      <c r="BI1544" s="37"/>
      <c r="BJ1544" s="37"/>
      <c r="BK1544" s="37"/>
      <c r="BL1544" s="37"/>
      <c r="BM1544" s="37"/>
      <c r="BN1544" s="26"/>
      <c r="BO1544" s="26"/>
      <c r="BP1544" s="26"/>
      <c r="BQ1544" s="38"/>
      <c r="BR1544" s="26"/>
      <c r="BS1544" s="26"/>
      <c r="BT1544" s="26"/>
      <c r="BU1544" s="26"/>
      <c r="BV1544" s="39"/>
    </row>
    <row r="1545" spans="1:74" ht="15" hidden="1" customHeight="1">
      <c r="A1545" s="26">
        <v>2020</v>
      </c>
      <c r="B1545" s="26">
        <v>1541</v>
      </c>
      <c r="C1545" s="26" t="s">
        <v>129</v>
      </c>
      <c r="D1545" s="26" t="s">
        <v>2433</v>
      </c>
      <c r="E1545" s="26" t="s">
        <v>2434</v>
      </c>
      <c r="F1545" s="27">
        <v>43984</v>
      </c>
      <c r="G1545" s="107" t="s">
        <v>3400</v>
      </c>
      <c r="H1545" s="26" t="s">
        <v>1402</v>
      </c>
      <c r="I1545" s="26" t="s">
        <v>1402</v>
      </c>
      <c r="J1545" s="28" t="s">
        <v>3401</v>
      </c>
      <c r="K1545" s="26" t="s">
        <v>135</v>
      </c>
      <c r="L1545" s="26" t="s">
        <v>2437</v>
      </c>
      <c r="M1545" s="26" t="s">
        <v>137</v>
      </c>
      <c r="N1545" s="26" t="s">
        <v>138</v>
      </c>
      <c r="O1545" s="26" t="s">
        <v>138</v>
      </c>
      <c r="Q1545" s="30">
        <v>74</v>
      </c>
      <c r="R1545" s="30">
        <v>5370</v>
      </c>
      <c r="S1545" s="31" t="e">
        <f>#N/A</f>
        <v>#N/A</v>
      </c>
      <c r="T1545" s="30">
        <v>1280</v>
      </c>
      <c r="AB1545" s="33" t="e">
        <f>#N/A</f>
        <v>#N/A</v>
      </c>
      <c r="AC1545" s="30">
        <v>2100</v>
      </c>
      <c r="AD1545" s="30" t="e">
        <f>#N/A</f>
        <v>#N/A</v>
      </c>
      <c r="AG1545" s="30" t="e">
        <f>#N/A</f>
        <v>#N/A</v>
      </c>
      <c r="AH1545" s="30" t="e">
        <f>#N/A</f>
        <v>#N/A</v>
      </c>
      <c r="AI1545" s="30">
        <v>4511</v>
      </c>
      <c r="AJ1545" s="30">
        <v>4511</v>
      </c>
      <c r="AK1545" s="26" t="s">
        <v>139</v>
      </c>
      <c r="AL1545" s="26">
        <v>26</v>
      </c>
      <c r="AM1545" s="26" t="s">
        <v>2976</v>
      </c>
      <c r="AU1545" s="26" t="s">
        <v>1526</v>
      </c>
      <c r="AV1545" s="110" t="s">
        <v>3365</v>
      </c>
      <c r="AW1545" s="110" t="s">
        <v>3366</v>
      </c>
      <c r="BB1545" s="26" t="s">
        <v>2488</v>
      </c>
      <c r="BC1545" s="26" t="s">
        <v>3205</v>
      </c>
      <c r="BD1545" s="37">
        <v>44065</v>
      </c>
      <c r="BE1545" s="30">
        <v>35143</v>
      </c>
      <c r="BF1545" s="30">
        <v>38788</v>
      </c>
      <c r="BG1545" s="37" t="s">
        <v>3206</v>
      </c>
      <c r="BI1545" s="37"/>
      <c r="BJ1545" s="37"/>
      <c r="BK1545" s="37"/>
      <c r="BL1545" s="37"/>
      <c r="BM1545" s="37"/>
      <c r="BN1545" s="26"/>
      <c r="BO1545" s="26"/>
      <c r="BP1545" s="26"/>
      <c r="BQ1545" s="38"/>
      <c r="BR1545" s="26"/>
      <c r="BS1545" s="26"/>
      <c r="BT1545" s="26"/>
      <c r="BU1545" s="26"/>
      <c r="BV1545" s="39"/>
    </row>
    <row r="1546" spans="1:74" ht="15" hidden="1" customHeight="1">
      <c r="A1546" s="26">
        <v>2020</v>
      </c>
      <c r="B1546" s="26">
        <v>1542</v>
      </c>
      <c r="C1546" s="26" t="s">
        <v>129</v>
      </c>
      <c r="D1546" s="26" t="s">
        <v>2433</v>
      </c>
      <c r="E1546" s="26" t="s">
        <v>2434</v>
      </c>
      <c r="F1546" s="27">
        <v>43984</v>
      </c>
      <c r="G1546" s="107" t="s">
        <v>3402</v>
      </c>
      <c r="H1546" s="26" t="s">
        <v>1402</v>
      </c>
      <c r="I1546" s="26" t="s">
        <v>1402</v>
      </c>
      <c r="J1546" s="28" t="s">
        <v>3403</v>
      </c>
      <c r="K1546" s="26" t="s">
        <v>135</v>
      </c>
      <c r="L1546" s="26" t="s">
        <v>2437</v>
      </c>
      <c r="M1546" s="26" t="s">
        <v>137</v>
      </c>
      <c r="N1546" s="26" t="s">
        <v>138</v>
      </c>
      <c r="O1546" s="26" t="s">
        <v>138</v>
      </c>
      <c r="Q1546" s="30">
        <v>77</v>
      </c>
      <c r="R1546" s="30">
        <v>6790</v>
      </c>
      <c r="S1546" s="31" t="e">
        <f>#N/A</f>
        <v>#N/A</v>
      </c>
      <c r="T1546" s="30">
        <v>1630</v>
      </c>
      <c r="AB1546" s="33" t="e">
        <f>#N/A</f>
        <v>#N/A</v>
      </c>
      <c r="AC1546" s="30">
        <v>2100</v>
      </c>
      <c r="AD1546" s="30" t="e">
        <f>#N/A</f>
        <v>#N/A</v>
      </c>
      <c r="AG1546" s="30" t="e">
        <f>#N/A</f>
        <v>#N/A</v>
      </c>
      <c r="AH1546" s="30" t="e">
        <f>#N/A</f>
        <v>#N/A</v>
      </c>
      <c r="AI1546" s="30">
        <v>5704</v>
      </c>
      <c r="AJ1546" s="30">
        <v>5704</v>
      </c>
      <c r="AK1546" s="26" t="s">
        <v>139</v>
      </c>
      <c r="AL1546" s="26">
        <v>26</v>
      </c>
      <c r="AM1546" s="26" t="s">
        <v>2976</v>
      </c>
      <c r="AU1546" s="26" t="s">
        <v>1526</v>
      </c>
      <c r="AV1546" s="110" t="s">
        <v>3365</v>
      </c>
      <c r="AW1546" s="110" t="s">
        <v>3366</v>
      </c>
      <c r="BB1546" s="26" t="s">
        <v>2488</v>
      </c>
      <c r="BC1546" s="26" t="s">
        <v>3205</v>
      </c>
      <c r="BD1546" s="37">
        <v>44065</v>
      </c>
      <c r="BE1546" s="30">
        <v>35143</v>
      </c>
      <c r="BF1546" s="30">
        <v>38788</v>
      </c>
      <c r="BG1546" s="37" t="s">
        <v>3206</v>
      </c>
      <c r="BI1546" s="37"/>
      <c r="BJ1546" s="37"/>
      <c r="BK1546" s="37"/>
      <c r="BL1546" s="37"/>
      <c r="BM1546" s="37"/>
      <c r="BN1546" s="26"/>
      <c r="BO1546" s="26"/>
      <c r="BP1546" s="26"/>
      <c r="BQ1546" s="38"/>
      <c r="BR1546" s="26"/>
      <c r="BS1546" s="26"/>
      <c r="BT1546" s="26"/>
      <c r="BU1546" s="26"/>
      <c r="BV1546" s="39"/>
    </row>
    <row r="1547" spans="1:74" ht="15" hidden="1" customHeight="1">
      <c r="A1547" s="26">
        <v>2020</v>
      </c>
      <c r="B1547" s="26">
        <v>1543</v>
      </c>
      <c r="C1547" s="26" t="s">
        <v>129</v>
      </c>
      <c r="D1547" s="26" t="s">
        <v>2433</v>
      </c>
      <c r="E1547" s="26" t="s">
        <v>2434</v>
      </c>
      <c r="F1547" s="27">
        <v>43984</v>
      </c>
      <c r="G1547" s="107" t="s">
        <v>3404</v>
      </c>
      <c r="H1547" s="26" t="s">
        <v>1402</v>
      </c>
      <c r="I1547" s="26" t="s">
        <v>1402</v>
      </c>
      <c r="J1547" s="28" t="s">
        <v>3405</v>
      </c>
      <c r="K1547" s="26" t="s">
        <v>135</v>
      </c>
      <c r="L1547" s="26" t="s">
        <v>2437</v>
      </c>
      <c r="M1547" s="26" t="s">
        <v>137</v>
      </c>
      <c r="N1547" s="26" t="s">
        <v>138</v>
      </c>
      <c r="O1547" s="26" t="s">
        <v>138</v>
      </c>
      <c r="Q1547" s="30">
        <v>74</v>
      </c>
      <c r="R1547" s="30">
        <v>6210</v>
      </c>
      <c r="S1547" s="31" t="e">
        <f>#N/A</f>
        <v>#N/A</v>
      </c>
      <c r="T1547" s="30">
        <v>1315</v>
      </c>
      <c r="AB1547" s="33" t="e">
        <f>#N/A</f>
        <v>#N/A</v>
      </c>
      <c r="AC1547" s="30">
        <v>2100</v>
      </c>
      <c r="AD1547" s="30" t="e">
        <f>#N/A</f>
        <v>#N/A</v>
      </c>
      <c r="AG1547" s="30" t="e">
        <f>#N/A</f>
        <v>#N/A</v>
      </c>
      <c r="AH1547" s="30" t="e">
        <f>#N/A</f>
        <v>#N/A</v>
      </c>
      <c r="AI1547" s="30">
        <v>5216</v>
      </c>
      <c r="AJ1547" s="30">
        <v>5216</v>
      </c>
      <c r="AK1547" s="26" t="s">
        <v>139</v>
      </c>
      <c r="AL1547" s="26">
        <v>26</v>
      </c>
      <c r="AM1547" s="26" t="s">
        <v>2976</v>
      </c>
      <c r="AU1547" s="26" t="s">
        <v>1526</v>
      </c>
      <c r="AV1547" s="110" t="s">
        <v>3365</v>
      </c>
      <c r="AW1547" s="110" t="s">
        <v>3366</v>
      </c>
      <c r="BB1547" s="26" t="s">
        <v>2488</v>
      </c>
      <c r="BC1547" s="26" t="s">
        <v>3205</v>
      </c>
      <c r="BD1547" s="37">
        <v>44065</v>
      </c>
      <c r="BE1547" s="30">
        <v>35143</v>
      </c>
      <c r="BF1547" s="30">
        <v>38788</v>
      </c>
      <c r="BG1547" s="37" t="s">
        <v>3206</v>
      </c>
      <c r="BI1547" s="37"/>
      <c r="BJ1547" s="37"/>
      <c r="BK1547" s="37"/>
      <c r="BL1547" s="37"/>
      <c r="BM1547" s="37"/>
      <c r="BN1547" s="26"/>
      <c r="BO1547" s="26"/>
      <c r="BP1547" s="26"/>
      <c r="BQ1547" s="38"/>
      <c r="BR1547" s="26"/>
      <c r="BS1547" s="26"/>
      <c r="BT1547" s="26"/>
      <c r="BU1547" s="26"/>
      <c r="BV1547" s="39"/>
    </row>
    <row r="1548" spans="1:74" ht="15" hidden="1" customHeight="1">
      <c r="A1548" s="26">
        <v>2020</v>
      </c>
      <c r="B1548" s="26">
        <v>1544</v>
      </c>
      <c r="C1548" s="26" t="s">
        <v>129</v>
      </c>
      <c r="D1548" s="26" t="s">
        <v>2433</v>
      </c>
      <c r="E1548" s="26" t="s">
        <v>2434</v>
      </c>
      <c r="F1548" s="27">
        <v>43984</v>
      </c>
      <c r="G1548" s="107" t="s">
        <v>3406</v>
      </c>
      <c r="H1548" s="26" t="s">
        <v>1402</v>
      </c>
      <c r="I1548" s="26" t="s">
        <v>1402</v>
      </c>
      <c r="J1548" s="28" t="s">
        <v>3407</v>
      </c>
      <c r="K1548" s="26" t="s">
        <v>135</v>
      </c>
      <c r="L1548" s="26" t="s">
        <v>2437</v>
      </c>
      <c r="M1548" s="26" t="s">
        <v>137</v>
      </c>
      <c r="N1548" s="26" t="s">
        <v>138</v>
      </c>
      <c r="O1548" s="26" t="s">
        <v>138</v>
      </c>
      <c r="Q1548" s="30">
        <v>73</v>
      </c>
      <c r="R1548" s="30">
        <v>5680</v>
      </c>
      <c r="S1548" s="31" t="e">
        <f>#N/A</f>
        <v>#N/A</v>
      </c>
      <c r="T1548" s="30">
        <v>1452</v>
      </c>
      <c r="AB1548" s="33" t="e">
        <f>#N/A</f>
        <v>#N/A</v>
      </c>
      <c r="AC1548" s="30">
        <v>2100</v>
      </c>
      <c r="AD1548" s="30" t="e">
        <f>#N/A</f>
        <v>#N/A</v>
      </c>
      <c r="AG1548" s="30" t="e">
        <f>#N/A</f>
        <v>#N/A</v>
      </c>
      <c r="AH1548" s="30" t="e">
        <f>#N/A</f>
        <v>#N/A</v>
      </c>
      <c r="AI1548" s="30">
        <v>4771</v>
      </c>
      <c r="AJ1548" s="30">
        <v>4771</v>
      </c>
      <c r="AK1548" s="26" t="s">
        <v>139</v>
      </c>
      <c r="AL1548" s="26">
        <v>26</v>
      </c>
      <c r="AM1548" s="26" t="s">
        <v>2976</v>
      </c>
      <c r="AU1548" s="26" t="s">
        <v>1526</v>
      </c>
      <c r="AV1548" s="110" t="s">
        <v>3365</v>
      </c>
      <c r="AW1548" s="110" t="s">
        <v>3366</v>
      </c>
      <c r="BB1548" s="26" t="s">
        <v>2488</v>
      </c>
      <c r="BC1548" s="26" t="s">
        <v>3205</v>
      </c>
      <c r="BD1548" s="37">
        <v>44065</v>
      </c>
      <c r="BE1548" s="30">
        <v>35143</v>
      </c>
      <c r="BF1548" s="30">
        <v>38788</v>
      </c>
      <c r="BG1548" s="37" t="s">
        <v>3206</v>
      </c>
      <c r="BI1548" s="37"/>
      <c r="BJ1548" s="37"/>
      <c r="BK1548" s="37"/>
      <c r="BL1548" s="37"/>
      <c r="BM1548" s="37"/>
      <c r="BN1548" s="26"/>
      <c r="BO1548" s="26"/>
      <c r="BP1548" s="26"/>
      <c r="BQ1548" s="38"/>
      <c r="BR1548" s="26"/>
      <c r="BS1548" s="26"/>
      <c r="BT1548" s="26"/>
      <c r="BU1548" s="26"/>
      <c r="BV1548" s="39"/>
    </row>
    <row r="1549" spans="1:74" ht="15" hidden="1" customHeight="1">
      <c r="A1549" s="26">
        <v>2020</v>
      </c>
      <c r="B1549" s="26">
        <v>1545</v>
      </c>
      <c r="C1549" s="26" t="s">
        <v>129</v>
      </c>
      <c r="D1549" s="26" t="s">
        <v>2433</v>
      </c>
      <c r="E1549" s="26" t="s">
        <v>2434</v>
      </c>
      <c r="F1549" s="27">
        <v>43984</v>
      </c>
      <c r="G1549" s="107" t="s">
        <v>3408</v>
      </c>
      <c r="H1549" s="26" t="s">
        <v>1402</v>
      </c>
      <c r="I1549" s="26" t="s">
        <v>1402</v>
      </c>
      <c r="J1549" s="28" t="s">
        <v>3409</v>
      </c>
      <c r="K1549" s="26" t="s">
        <v>135</v>
      </c>
      <c r="L1549" s="26" t="s">
        <v>2437</v>
      </c>
      <c r="M1549" s="26" t="s">
        <v>137</v>
      </c>
      <c r="N1549" s="26" t="s">
        <v>138</v>
      </c>
      <c r="O1549" s="26" t="s">
        <v>138</v>
      </c>
      <c r="Q1549" s="30">
        <v>68</v>
      </c>
      <c r="R1549" s="30">
        <v>4260</v>
      </c>
      <c r="S1549" s="31" t="e">
        <f>#N/A</f>
        <v>#N/A</v>
      </c>
      <c r="T1549" s="30">
        <v>1120</v>
      </c>
      <c r="AB1549" s="33" t="e">
        <f>#N/A</f>
        <v>#N/A</v>
      </c>
      <c r="AC1549" s="30">
        <v>2100</v>
      </c>
      <c r="AD1549" s="30" t="e">
        <f>#N/A</f>
        <v>#N/A</v>
      </c>
      <c r="AG1549" s="30" t="e">
        <f>#N/A</f>
        <v>#N/A</v>
      </c>
      <c r="AH1549" s="30" t="e">
        <f>#N/A</f>
        <v>#N/A</v>
      </c>
      <c r="AI1549" s="30">
        <v>3578</v>
      </c>
      <c r="AJ1549" s="30">
        <v>3578</v>
      </c>
      <c r="AK1549" s="26" t="s">
        <v>139</v>
      </c>
      <c r="AL1549" s="26">
        <v>26</v>
      </c>
      <c r="AM1549" s="26" t="s">
        <v>2976</v>
      </c>
      <c r="AU1549" s="26" t="s">
        <v>1526</v>
      </c>
      <c r="AV1549" s="110" t="s">
        <v>3365</v>
      </c>
      <c r="AW1549" s="110" t="s">
        <v>3366</v>
      </c>
      <c r="BB1549" s="26" t="s">
        <v>2488</v>
      </c>
      <c r="BC1549" s="26" t="s">
        <v>3205</v>
      </c>
      <c r="BD1549" s="37">
        <v>44065</v>
      </c>
      <c r="BE1549" s="30">
        <v>35143</v>
      </c>
      <c r="BF1549" s="30">
        <v>38788</v>
      </c>
      <c r="BG1549" s="37" t="s">
        <v>3206</v>
      </c>
      <c r="BI1549" s="37"/>
      <c r="BJ1549" s="37"/>
      <c r="BK1549" s="37"/>
      <c r="BL1549" s="37"/>
      <c r="BM1549" s="37"/>
      <c r="BN1549" s="26"/>
      <c r="BO1549" s="26"/>
      <c r="BP1549" s="26"/>
      <c r="BQ1549" s="38"/>
      <c r="BR1549" s="26"/>
      <c r="BS1549" s="26"/>
      <c r="BT1549" s="26"/>
      <c r="BU1549" s="26"/>
      <c r="BV1549" s="39"/>
    </row>
    <row r="1550" spans="1:74" ht="15" hidden="1" customHeight="1">
      <c r="A1550" s="26">
        <v>2020</v>
      </c>
      <c r="B1550" s="26">
        <v>1546</v>
      </c>
      <c r="C1550" s="26" t="s">
        <v>129</v>
      </c>
      <c r="D1550" s="26" t="s">
        <v>2433</v>
      </c>
      <c r="E1550" s="26" t="s">
        <v>2434</v>
      </c>
      <c r="F1550" s="27">
        <v>43984</v>
      </c>
      <c r="G1550" s="107" t="s">
        <v>3410</v>
      </c>
      <c r="H1550" s="26" t="s">
        <v>1402</v>
      </c>
      <c r="I1550" s="26" t="s">
        <v>1402</v>
      </c>
      <c r="J1550" s="28" t="s">
        <v>3411</v>
      </c>
      <c r="K1550" s="26" t="s">
        <v>135</v>
      </c>
      <c r="L1550" s="26" t="s">
        <v>2437</v>
      </c>
      <c r="M1550" s="26" t="s">
        <v>137</v>
      </c>
      <c r="N1550" s="26" t="s">
        <v>138</v>
      </c>
      <c r="O1550" s="26" t="s">
        <v>138</v>
      </c>
      <c r="Q1550" s="30">
        <v>68</v>
      </c>
      <c r="R1550" s="30">
        <v>4130</v>
      </c>
      <c r="S1550" s="31" t="e">
        <f>#N/A</f>
        <v>#N/A</v>
      </c>
      <c r="T1550" s="30">
        <v>1132</v>
      </c>
      <c r="AB1550" s="33" t="e">
        <f>#N/A</f>
        <v>#N/A</v>
      </c>
      <c r="AC1550" s="30">
        <v>2100</v>
      </c>
      <c r="AD1550" s="30" t="e">
        <f>#N/A</f>
        <v>#N/A</v>
      </c>
      <c r="AG1550" s="30" t="e">
        <f>#N/A</f>
        <v>#N/A</v>
      </c>
      <c r="AH1550" s="30" t="e">
        <f>#N/A</f>
        <v>#N/A</v>
      </c>
      <c r="AI1550" s="30">
        <v>3469</v>
      </c>
      <c r="AJ1550" s="30">
        <v>3469</v>
      </c>
      <c r="AK1550" s="26" t="s">
        <v>139</v>
      </c>
      <c r="AL1550" s="26">
        <v>26</v>
      </c>
      <c r="AM1550" s="26" t="s">
        <v>2976</v>
      </c>
      <c r="AU1550" s="26" t="s">
        <v>1526</v>
      </c>
      <c r="AV1550" s="67" t="s">
        <v>3365</v>
      </c>
      <c r="AW1550" s="67" t="s">
        <v>3366</v>
      </c>
      <c r="BB1550" s="26" t="s">
        <v>2488</v>
      </c>
      <c r="BC1550" s="26" t="s">
        <v>3205</v>
      </c>
      <c r="BD1550" s="37">
        <v>44065</v>
      </c>
      <c r="BE1550" s="30">
        <v>35143</v>
      </c>
      <c r="BF1550" s="30">
        <v>38788</v>
      </c>
      <c r="BG1550" s="37" t="s">
        <v>3206</v>
      </c>
      <c r="BI1550" s="37"/>
      <c r="BJ1550" s="37"/>
      <c r="BK1550" s="37"/>
      <c r="BL1550" s="37"/>
      <c r="BM1550" s="37"/>
      <c r="BN1550" s="26"/>
      <c r="BO1550" s="26"/>
      <c r="BP1550" s="26"/>
      <c r="BQ1550" s="38"/>
      <c r="BR1550" s="26"/>
      <c r="BS1550" s="26"/>
      <c r="BT1550" s="26"/>
      <c r="BU1550" s="26"/>
      <c r="BV1550" s="39"/>
    </row>
    <row r="1551" spans="1:74" ht="15" hidden="1" customHeight="1">
      <c r="A1551" s="26">
        <v>2020</v>
      </c>
      <c r="B1551" s="26">
        <v>1547</v>
      </c>
      <c r="C1551" s="26" t="s">
        <v>129</v>
      </c>
      <c r="D1551" s="26" t="s">
        <v>2433</v>
      </c>
      <c r="E1551" s="26" t="s">
        <v>2434</v>
      </c>
      <c r="F1551" s="27">
        <v>43984</v>
      </c>
      <c r="G1551" s="107" t="s">
        <v>3412</v>
      </c>
      <c r="H1551" s="26" t="s">
        <v>1402</v>
      </c>
      <c r="I1551" s="26" t="s">
        <v>1402</v>
      </c>
      <c r="J1551" s="28" t="s">
        <v>3413</v>
      </c>
      <c r="K1551" s="26" t="s">
        <v>135</v>
      </c>
      <c r="L1551" s="26" t="s">
        <v>2437</v>
      </c>
      <c r="M1551" s="26" t="s">
        <v>137</v>
      </c>
      <c r="N1551" s="26" t="s">
        <v>138</v>
      </c>
      <c r="O1551" s="26" t="s">
        <v>138</v>
      </c>
      <c r="Q1551" s="30">
        <v>68</v>
      </c>
      <c r="R1551" s="30">
        <v>4460</v>
      </c>
      <c r="S1551" s="31" t="e">
        <f>#N/A</f>
        <v>#N/A</v>
      </c>
      <c r="T1551" s="30">
        <v>1230</v>
      </c>
      <c r="AB1551" s="33" t="e">
        <f>#N/A</f>
        <v>#N/A</v>
      </c>
      <c r="AC1551" s="30">
        <v>2100</v>
      </c>
      <c r="AD1551" s="30" t="e">
        <f>#N/A</f>
        <v>#N/A</v>
      </c>
      <c r="AG1551" s="30" t="e">
        <f>#N/A</f>
        <v>#N/A</v>
      </c>
      <c r="AH1551" s="30" t="e">
        <f>#N/A</f>
        <v>#N/A</v>
      </c>
      <c r="AI1551" s="30">
        <v>3746</v>
      </c>
      <c r="AJ1551" s="30">
        <v>3746</v>
      </c>
      <c r="AK1551" s="26" t="s">
        <v>139</v>
      </c>
      <c r="AL1551" s="26">
        <v>26</v>
      </c>
      <c r="AM1551" s="26" t="s">
        <v>2976</v>
      </c>
      <c r="AU1551" s="26" t="s">
        <v>1526</v>
      </c>
      <c r="AV1551" s="67" t="s">
        <v>3365</v>
      </c>
      <c r="AW1551" s="67" t="s">
        <v>3366</v>
      </c>
      <c r="BB1551" s="26" t="s">
        <v>2488</v>
      </c>
      <c r="BC1551" s="26" t="s">
        <v>3205</v>
      </c>
      <c r="BD1551" s="37">
        <v>44065</v>
      </c>
      <c r="BE1551" s="30">
        <v>35143</v>
      </c>
      <c r="BF1551" s="30">
        <v>38788</v>
      </c>
      <c r="BG1551" s="37" t="s">
        <v>3206</v>
      </c>
      <c r="BI1551" s="37"/>
      <c r="BJ1551" s="37"/>
      <c r="BK1551" s="37"/>
      <c r="BL1551" s="37"/>
      <c r="BM1551" s="37"/>
      <c r="BN1551" s="26"/>
      <c r="BO1551" s="26"/>
      <c r="BP1551" s="26"/>
      <c r="BQ1551" s="38"/>
      <c r="BR1551" s="26"/>
      <c r="BS1551" s="26"/>
      <c r="BT1551" s="26"/>
      <c r="BU1551" s="26"/>
      <c r="BV1551" s="39"/>
    </row>
    <row r="1552" spans="1:74" ht="15" hidden="1" customHeight="1">
      <c r="A1552" s="26">
        <v>2020</v>
      </c>
      <c r="B1552" s="26">
        <v>1548</v>
      </c>
      <c r="C1552" s="26" t="s">
        <v>129</v>
      </c>
      <c r="D1552" s="26" t="s">
        <v>2433</v>
      </c>
      <c r="E1552" s="26" t="s">
        <v>2434</v>
      </c>
      <c r="F1552" s="27">
        <v>43984</v>
      </c>
      <c r="G1552" s="107" t="s">
        <v>3414</v>
      </c>
      <c r="H1552" s="26" t="s">
        <v>1402</v>
      </c>
      <c r="I1552" s="26" t="s">
        <v>1402</v>
      </c>
      <c r="J1552" s="28" t="s">
        <v>3415</v>
      </c>
      <c r="K1552" s="26" t="s">
        <v>135</v>
      </c>
      <c r="L1552" s="26" t="s">
        <v>2437</v>
      </c>
      <c r="M1552" s="26" t="s">
        <v>137</v>
      </c>
      <c r="N1552" s="26" t="s">
        <v>138</v>
      </c>
      <c r="O1552" s="26" t="s">
        <v>138</v>
      </c>
      <c r="Q1552" s="30">
        <v>72</v>
      </c>
      <c r="R1552" s="30">
        <v>5800</v>
      </c>
      <c r="S1552" s="31" t="e">
        <f>#N/A</f>
        <v>#N/A</v>
      </c>
      <c r="T1552" s="30">
        <v>1485</v>
      </c>
      <c r="AB1552" s="33" t="e">
        <f>#N/A</f>
        <v>#N/A</v>
      </c>
      <c r="AC1552" s="30">
        <v>2100</v>
      </c>
      <c r="AD1552" s="30" t="e">
        <f>#N/A</f>
        <v>#N/A</v>
      </c>
      <c r="AG1552" s="30" t="e">
        <f>#N/A</f>
        <v>#N/A</v>
      </c>
      <c r="AH1552" s="30" t="e">
        <f>#N/A</f>
        <v>#N/A</v>
      </c>
      <c r="AI1552" s="30">
        <v>4872</v>
      </c>
      <c r="AJ1552" s="30">
        <v>4872</v>
      </c>
      <c r="AK1552" s="26" t="s">
        <v>139</v>
      </c>
      <c r="AL1552" s="26">
        <v>26</v>
      </c>
      <c r="AM1552" s="26" t="s">
        <v>2976</v>
      </c>
      <c r="AU1552" s="26" t="s">
        <v>1526</v>
      </c>
      <c r="AV1552" s="67" t="s">
        <v>3365</v>
      </c>
      <c r="AW1552" s="67" t="s">
        <v>3366</v>
      </c>
      <c r="BB1552" s="26" t="s">
        <v>2488</v>
      </c>
      <c r="BC1552" s="26" t="s">
        <v>3205</v>
      </c>
      <c r="BD1552" s="37">
        <v>44065</v>
      </c>
      <c r="BE1552" s="30">
        <v>35143</v>
      </c>
      <c r="BF1552" s="30">
        <v>38788</v>
      </c>
      <c r="BG1552" s="37" t="s">
        <v>3206</v>
      </c>
      <c r="BI1552" s="37"/>
      <c r="BJ1552" s="37"/>
      <c r="BK1552" s="37"/>
      <c r="BL1552" s="37"/>
      <c r="BM1552" s="37"/>
      <c r="BN1552" s="26"/>
      <c r="BO1552" s="26"/>
      <c r="BP1552" s="26"/>
      <c r="BQ1552" s="38"/>
      <c r="BR1552" s="26"/>
      <c r="BS1552" s="26"/>
      <c r="BT1552" s="26"/>
      <c r="BU1552" s="26"/>
      <c r="BV1552" s="39"/>
    </row>
    <row r="1553" spans="1:74" ht="15" hidden="1" customHeight="1">
      <c r="A1553" s="26">
        <v>2020</v>
      </c>
      <c r="B1553" s="26">
        <v>1549</v>
      </c>
      <c r="C1553" s="26" t="s">
        <v>129</v>
      </c>
      <c r="D1553" s="26" t="s">
        <v>2433</v>
      </c>
      <c r="E1553" s="26" t="s">
        <v>2434</v>
      </c>
      <c r="F1553" s="27">
        <v>43984</v>
      </c>
      <c r="G1553" s="107" t="s">
        <v>3416</v>
      </c>
      <c r="H1553" s="26" t="s">
        <v>1402</v>
      </c>
      <c r="I1553" s="26" t="s">
        <v>1402</v>
      </c>
      <c r="J1553" s="28" t="s">
        <v>3417</v>
      </c>
      <c r="K1553" s="26" t="s">
        <v>135</v>
      </c>
      <c r="L1553" s="26" t="s">
        <v>2437</v>
      </c>
      <c r="M1553" s="26" t="s">
        <v>137</v>
      </c>
      <c r="N1553" s="26" t="s">
        <v>138</v>
      </c>
      <c r="O1553" s="26" t="s">
        <v>138</v>
      </c>
      <c r="Q1553" s="30">
        <v>63</v>
      </c>
      <c r="R1553" s="30">
        <v>3310</v>
      </c>
      <c r="S1553" s="31" t="e">
        <f>#N/A</f>
        <v>#N/A</v>
      </c>
      <c r="T1553" s="30">
        <v>945</v>
      </c>
      <c r="AB1553" s="33" t="e">
        <f>#N/A</f>
        <v>#N/A</v>
      </c>
      <c r="AC1553" s="30">
        <v>2100</v>
      </c>
      <c r="AD1553" s="30" t="e">
        <f>#N/A</f>
        <v>#N/A</v>
      </c>
      <c r="AG1553" s="30" t="e">
        <f>#N/A</f>
        <v>#N/A</v>
      </c>
      <c r="AH1553" s="30" t="e">
        <f>#N/A</f>
        <v>#N/A</v>
      </c>
      <c r="AI1553" s="30">
        <v>2780</v>
      </c>
      <c r="AJ1553" s="30">
        <v>2780</v>
      </c>
      <c r="AK1553" s="26" t="s">
        <v>139</v>
      </c>
      <c r="AL1553" s="26">
        <v>26</v>
      </c>
      <c r="AM1553" s="26" t="s">
        <v>2976</v>
      </c>
      <c r="AU1553" s="26" t="s">
        <v>1526</v>
      </c>
      <c r="AV1553" s="67" t="s">
        <v>3365</v>
      </c>
      <c r="AW1553" s="67" t="s">
        <v>3366</v>
      </c>
      <c r="BB1553" s="26" t="s">
        <v>2488</v>
      </c>
      <c r="BC1553" s="26" t="s">
        <v>3205</v>
      </c>
      <c r="BD1553" s="37">
        <v>44065</v>
      </c>
      <c r="BE1553" s="30">
        <v>35143</v>
      </c>
      <c r="BF1553" s="30">
        <v>38788</v>
      </c>
      <c r="BG1553" s="37" t="s">
        <v>3206</v>
      </c>
      <c r="BI1553" s="37"/>
      <c r="BJ1553" s="37"/>
      <c r="BK1553" s="37"/>
      <c r="BL1553" s="37"/>
      <c r="BM1553" s="37"/>
      <c r="BN1553" s="26"/>
      <c r="BO1553" s="26"/>
      <c r="BP1553" s="26"/>
      <c r="BQ1553" s="38"/>
      <c r="BR1553" s="26"/>
      <c r="BS1553" s="26"/>
      <c r="BT1553" s="26"/>
      <c r="BU1553" s="26"/>
      <c r="BV1553" s="39"/>
    </row>
    <row r="1554" spans="1:74" ht="15" hidden="1" customHeight="1">
      <c r="A1554" s="26">
        <v>2020</v>
      </c>
      <c r="B1554" s="26">
        <v>1550</v>
      </c>
      <c r="C1554" s="26" t="s">
        <v>129</v>
      </c>
      <c r="D1554" s="26" t="s">
        <v>2433</v>
      </c>
      <c r="E1554" s="26" t="s">
        <v>2434</v>
      </c>
      <c r="F1554" s="27">
        <v>43984</v>
      </c>
      <c r="G1554" s="107" t="s">
        <v>3418</v>
      </c>
      <c r="H1554" s="26" t="s">
        <v>1402</v>
      </c>
      <c r="I1554" s="26" t="s">
        <v>1402</v>
      </c>
      <c r="J1554" s="28" t="s">
        <v>3419</v>
      </c>
      <c r="K1554" s="26" t="s">
        <v>135</v>
      </c>
      <c r="L1554" s="26" t="s">
        <v>2437</v>
      </c>
      <c r="M1554" s="26" t="s">
        <v>137</v>
      </c>
      <c r="N1554" s="26" t="s">
        <v>138</v>
      </c>
      <c r="O1554" s="26" t="s">
        <v>138</v>
      </c>
      <c r="Q1554" s="30">
        <v>62</v>
      </c>
      <c r="R1554" s="30">
        <v>3550</v>
      </c>
      <c r="S1554" s="31" t="e">
        <f>#N/A</f>
        <v>#N/A</v>
      </c>
      <c r="T1554" s="30">
        <v>1080</v>
      </c>
      <c r="AB1554" s="33" t="e">
        <f>#N/A</f>
        <v>#N/A</v>
      </c>
      <c r="AC1554" s="30">
        <v>2100</v>
      </c>
      <c r="AD1554" s="30" t="e">
        <f>#N/A</f>
        <v>#N/A</v>
      </c>
      <c r="AG1554" s="30" t="e">
        <f>#N/A</f>
        <v>#N/A</v>
      </c>
      <c r="AH1554" s="30" t="e">
        <f>#N/A</f>
        <v>#N/A</v>
      </c>
      <c r="AI1554" s="30">
        <v>2982</v>
      </c>
      <c r="AJ1554" s="30">
        <v>2982</v>
      </c>
      <c r="AK1554" s="26" t="s">
        <v>139</v>
      </c>
      <c r="AL1554" s="26">
        <v>26</v>
      </c>
      <c r="AM1554" s="26" t="s">
        <v>2976</v>
      </c>
      <c r="AU1554" s="26" t="s">
        <v>1526</v>
      </c>
      <c r="AV1554" s="67" t="s">
        <v>3365</v>
      </c>
      <c r="AW1554" s="67" t="s">
        <v>3366</v>
      </c>
      <c r="BB1554" s="26" t="s">
        <v>2488</v>
      </c>
      <c r="BC1554" s="26" t="s">
        <v>3205</v>
      </c>
      <c r="BD1554" s="37">
        <v>44065</v>
      </c>
      <c r="BE1554" s="30">
        <v>35143</v>
      </c>
      <c r="BF1554" s="30">
        <v>38788</v>
      </c>
      <c r="BG1554" s="37" t="s">
        <v>3206</v>
      </c>
      <c r="BI1554" s="37"/>
      <c r="BJ1554" s="37"/>
      <c r="BK1554" s="37"/>
      <c r="BL1554" s="37"/>
      <c r="BM1554" s="37"/>
      <c r="BN1554" s="26"/>
      <c r="BO1554" s="26"/>
      <c r="BP1554" s="26"/>
      <c r="BQ1554" s="38"/>
      <c r="BR1554" s="26"/>
      <c r="BS1554" s="26"/>
      <c r="BT1554" s="26"/>
      <c r="BU1554" s="26"/>
      <c r="BV1554" s="39"/>
    </row>
    <row r="1555" spans="1:74" ht="15" hidden="1" customHeight="1">
      <c r="A1555" s="26">
        <v>2020</v>
      </c>
      <c r="B1555" s="26">
        <v>1551</v>
      </c>
      <c r="C1555" s="26" t="s">
        <v>129</v>
      </c>
      <c r="D1555" s="26" t="s">
        <v>2433</v>
      </c>
      <c r="E1555" s="26" t="s">
        <v>2434</v>
      </c>
      <c r="F1555" s="27">
        <v>43984</v>
      </c>
      <c r="G1555" s="107" t="s">
        <v>3420</v>
      </c>
      <c r="H1555" s="26" t="s">
        <v>1402</v>
      </c>
      <c r="I1555" s="26" t="s">
        <v>1402</v>
      </c>
      <c r="J1555" s="28" t="s">
        <v>3421</v>
      </c>
      <c r="K1555" s="26" t="s">
        <v>135</v>
      </c>
      <c r="L1555" s="26" t="s">
        <v>2437</v>
      </c>
      <c r="M1555" s="26" t="s">
        <v>137</v>
      </c>
      <c r="N1555" s="26" t="s">
        <v>138</v>
      </c>
      <c r="O1555" s="26" t="s">
        <v>138</v>
      </c>
      <c r="Q1555" s="30">
        <v>71</v>
      </c>
      <c r="R1555" s="30">
        <v>4310</v>
      </c>
      <c r="S1555" s="31" t="e">
        <f>#N/A</f>
        <v>#N/A</v>
      </c>
      <c r="T1555" s="30">
        <v>1090</v>
      </c>
      <c r="AB1555" s="33" t="e">
        <f>#N/A</f>
        <v>#N/A</v>
      </c>
      <c r="AC1555" s="30">
        <v>2100</v>
      </c>
      <c r="AD1555" s="30" t="e">
        <f>#N/A</f>
        <v>#N/A</v>
      </c>
      <c r="AG1555" s="30" t="e">
        <f>#N/A</f>
        <v>#N/A</v>
      </c>
      <c r="AH1555" s="30" t="e">
        <f>#N/A</f>
        <v>#N/A</v>
      </c>
      <c r="AI1555" s="30">
        <v>3620</v>
      </c>
      <c r="AJ1555" s="30">
        <v>3620</v>
      </c>
      <c r="AK1555" s="26" t="s">
        <v>139</v>
      </c>
      <c r="AL1555" s="26">
        <v>26</v>
      </c>
      <c r="AM1555" s="26" t="s">
        <v>2976</v>
      </c>
      <c r="AU1555" s="26" t="s">
        <v>1526</v>
      </c>
      <c r="AV1555" s="67" t="s">
        <v>3365</v>
      </c>
      <c r="AW1555" s="67" t="s">
        <v>3366</v>
      </c>
      <c r="BB1555" s="26" t="s">
        <v>2488</v>
      </c>
      <c r="BC1555" s="26" t="s">
        <v>3205</v>
      </c>
      <c r="BD1555" s="37">
        <v>44065</v>
      </c>
      <c r="BE1555" s="30">
        <v>35143</v>
      </c>
      <c r="BF1555" s="30">
        <v>38788</v>
      </c>
      <c r="BG1555" s="37" t="s">
        <v>3206</v>
      </c>
      <c r="BI1555" s="37"/>
      <c r="BJ1555" s="37"/>
      <c r="BK1555" s="37"/>
      <c r="BL1555" s="37"/>
      <c r="BM1555" s="37"/>
      <c r="BN1555" s="26"/>
      <c r="BO1555" s="26"/>
      <c r="BP1555" s="26"/>
      <c r="BQ1555" s="38"/>
      <c r="BR1555" s="26"/>
      <c r="BS1555" s="26"/>
      <c r="BT1555" s="26"/>
      <c r="BU1555" s="26"/>
      <c r="BV1555" s="39"/>
    </row>
    <row r="1556" spans="1:74" ht="15" hidden="1" customHeight="1">
      <c r="A1556" s="26">
        <v>2020</v>
      </c>
      <c r="B1556" s="26">
        <v>1552</v>
      </c>
      <c r="C1556" s="26" t="s">
        <v>129</v>
      </c>
      <c r="D1556" s="26" t="s">
        <v>2433</v>
      </c>
      <c r="E1556" s="26" t="s">
        <v>2434</v>
      </c>
      <c r="F1556" s="27">
        <v>43984</v>
      </c>
      <c r="G1556" s="26" t="s">
        <v>3422</v>
      </c>
      <c r="H1556" s="26" t="s">
        <v>1402</v>
      </c>
      <c r="I1556" s="26" t="s">
        <v>1402</v>
      </c>
      <c r="J1556" s="28" t="s">
        <v>3423</v>
      </c>
      <c r="K1556" s="26" t="s">
        <v>135</v>
      </c>
      <c r="L1556" s="26" t="s">
        <v>2437</v>
      </c>
      <c r="M1556" s="26" t="s">
        <v>137</v>
      </c>
      <c r="N1556" s="26" t="s">
        <v>138</v>
      </c>
      <c r="O1556" s="26" t="s">
        <v>138</v>
      </c>
      <c r="Q1556" s="30">
        <v>72</v>
      </c>
      <c r="R1556" s="30">
        <v>5350</v>
      </c>
      <c r="S1556" s="31" t="e">
        <f>#N/A</f>
        <v>#N/A</v>
      </c>
      <c r="T1556" s="30">
        <v>1400</v>
      </c>
      <c r="AB1556" s="33" t="e">
        <f>#N/A</f>
        <v>#N/A</v>
      </c>
      <c r="AC1556" s="30">
        <v>2100</v>
      </c>
      <c r="AD1556" s="30" t="e">
        <f>#N/A</f>
        <v>#N/A</v>
      </c>
      <c r="AG1556" s="30" t="e">
        <f>#N/A</f>
        <v>#N/A</v>
      </c>
      <c r="AH1556" s="30" t="e">
        <f>#N/A</f>
        <v>#N/A</v>
      </c>
      <c r="AI1556" s="30">
        <v>4494</v>
      </c>
      <c r="AJ1556" s="30">
        <v>4494</v>
      </c>
      <c r="AK1556" s="26" t="s">
        <v>139</v>
      </c>
      <c r="AL1556" s="26">
        <v>26</v>
      </c>
      <c r="AM1556" s="26" t="s">
        <v>2976</v>
      </c>
      <c r="AU1556" s="26" t="s">
        <v>1526</v>
      </c>
      <c r="AV1556" s="67" t="s">
        <v>3365</v>
      </c>
      <c r="AW1556" s="67" t="s">
        <v>3366</v>
      </c>
      <c r="BB1556" s="26" t="s">
        <v>2488</v>
      </c>
      <c r="BC1556" s="26" t="s">
        <v>3205</v>
      </c>
      <c r="BD1556" s="37">
        <v>44065</v>
      </c>
      <c r="BE1556" s="30">
        <v>35143</v>
      </c>
      <c r="BF1556" s="30">
        <v>38788</v>
      </c>
      <c r="BG1556" s="37" t="s">
        <v>3206</v>
      </c>
      <c r="BI1556" s="37"/>
      <c r="BJ1556" s="37"/>
      <c r="BK1556" s="37"/>
      <c r="BL1556" s="37"/>
      <c r="BM1556" s="37"/>
      <c r="BN1556" s="26"/>
      <c r="BO1556" s="26"/>
      <c r="BP1556" s="26"/>
      <c r="BQ1556" s="38"/>
      <c r="BR1556" s="26"/>
      <c r="BS1556" s="26"/>
      <c r="BT1556" s="26"/>
      <c r="BU1556" s="26"/>
      <c r="BV1556" s="39"/>
    </row>
    <row r="1557" spans="1:74" ht="15" hidden="1" customHeight="1">
      <c r="A1557" s="26">
        <v>2020</v>
      </c>
      <c r="B1557" s="26">
        <v>1553</v>
      </c>
      <c r="C1557" s="26" t="s">
        <v>129</v>
      </c>
      <c r="D1557" s="26" t="s">
        <v>2433</v>
      </c>
      <c r="E1557" s="26" t="s">
        <v>2434</v>
      </c>
      <c r="F1557" s="27">
        <v>43984</v>
      </c>
      <c r="G1557" s="131" t="s">
        <v>3424</v>
      </c>
      <c r="H1557" s="26" t="s">
        <v>1402</v>
      </c>
      <c r="I1557" s="26" t="s">
        <v>1402</v>
      </c>
      <c r="J1557" s="28" t="s">
        <v>3425</v>
      </c>
      <c r="K1557" s="26" t="s">
        <v>135</v>
      </c>
      <c r="L1557" s="26" t="s">
        <v>2437</v>
      </c>
      <c r="M1557" s="26" t="s">
        <v>137</v>
      </c>
      <c r="N1557" s="26" t="s">
        <v>138</v>
      </c>
      <c r="O1557" s="26" t="s">
        <v>138</v>
      </c>
      <c r="Q1557" s="30">
        <v>69</v>
      </c>
      <c r="R1557" s="30">
        <v>5120</v>
      </c>
      <c r="S1557" s="31" t="e">
        <f>#N/A</f>
        <v>#N/A</v>
      </c>
      <c r="T1557" s="30">
        <v>1360</v>
      </c>
      <c r="AB1557" s="33" t="e">
        <f>#N/A</f>
        <v>#N/A</v>
      </c>
      <c r="AC1557" s="30">
        <v>2100</v>
      </c>
      <c r="AD1557" s="30" t="e">
        <f>#N/A</f>
        <v>#N/A</v>
      </c>
      <c r="AG1557" s="30" t="e">
        <f>#N/A</f>
        <v>#N/A</v>
      </c>
      <c r="AH1557" s="30" t="e">
        <f>#N/A</f>
        <v>#N/A</v>
      </c>
      <c r="AI1557" s="30">
        <v>4301</v>
      </c>
      <c r="AJ1557" s="30">
        <v>4301</v>
      </c>
      <c r="AK1557" s="26" t="s">
        <v>139</v>
      </c>
      <c r="AL1557" s="26">
        <v>26</v>
      </c>
      <c r="AM1557" s="26" t="s">
        <v>2976</v>
      </c>
      <c r="AU1557" s="26" t="s">
        <v>1526</v>
      </c>
      <c r="AV1557" s="67" t="s">
        <v>3365</v>
      </c>
      <c r="AW1557" s="67" t="s">
        <v>3366</v>
      </c>
      <c r="BB1557" s="26" t="s">
        <v>2488</v>
      </c>
      <c r="BC1557" s="26" t="s">
        <v>3205</v>
      </c>
      <c r="BD1557" s="37">
        <v>44065</v>
      </c>
      <c r="BE1557" s="30">
        <v>35143</v>
      </c>
      <c r="BF1557" s="30">
        <v>38788</v>
      </c>
      <c r="BG1557" s="37" t="s">
        <v>3206</v>
      </c>
      <c r="BI1557" s="37"/>
      <c r="BJ1557" s="37"/>
      <c r="BK1557" s="37"/>
      <c r="BL1557" s="37"/>
      <c r="BM1557" s="37"/>
      <c r="BN1557" s="26"/>
      <c r="BO1557" s="26"/>
      <c r="BP1557" s="26"/>
      <c r="BQ1557" s="38"/>
      <c r="BR1557" s="26"/>
      <c r="BS1557" s="26"/>
      <c r="BT1557" s="26"/>
      <c r="BU1557" s="26"/>
      <c r="BV1557" s="39"/>
    </row>
    <row r="1558" spans="1:74" ht="15" hidden="1" customHeight="1">
      <c r="A1558" s="26">
        <v>2020</v>
      </c>
      <c r="B1558" s="26">
        <v>1554</v>
      </c>
      <c r="C1558" s="26" t="s">
        <v>129</v>
      </c>
      <c r="D1558" s="26" t="s">
        <v>2433</v>
      </c>
      <c r="E1558" s="26" t="s">
        <v>2434</v>
      </c>
      <c r="F1558" s="27">
        <v>43984</v>
      </c>
      <c r="G1558" s="107" t="s">
        <v>3426</v>
      </c>
      <c r="H1558" s="26" t="s">
        <v>1402</v>
      </c>
      <c r="I1558" s="26" t="s">
        <v>1402</v>
      </c>
      <c r="J1558" s="28" t="s">
        <v>3427</v>
      </c>
      <c r="K1558" s="26" t="s">
        <v>135</v>
      </c>
      <c r="L1558" s="26" t="s">
        <v>2437</v>
      </c>
      <c r="M1558" s="26" t="s">
        <v>137</v>
      </c>
      <c r="N1558" s="26" t="s">
        <v>138</v>
      </c>
      <c r="O1558" s="26" t="s">
        <v>138</v>
      </c>
      <c r="Q1558" s="30">
        <v>71</v>
      </c>
      <c r="R1558" s="30">
        <v>4830</v>
      </c>
      <c r="S1558" s="31" t="e">
        <f>#N/A</f>
        <v>#N/A</v>
      </c>
      <c r="T1558" s="30">
        <v>1285</v>
      </c>
      <c r="AB1558" s="33" t="e">
        <f>#N/A</f>
        <v>#N/A</v>
      </c>
      <c r="AC1558" s="30">
        <v>2100</v>
      </c>
      <c r="AD1558" s="30" t="e">
        <f>#N/A</f>
        <v>#N/A</v>
      </c>
      <c r="AG1558" s="30" t="e">
        <f>#N/A</f>
        <v>#N/A</v>
      </c>
      <c r="AH1558" s="30" t="e">
        <f>#N/A</f>
        <v>#N/A</v>
      </c>
      <c r="AI1558" s="30">
        <v>4057</v>
      </c>
      <c r="AJ1558" s="30">
        <v>4057</v>
      </c>
      <c r="AK1558" s="26" t="s">
        <v>139</v>
      </c>
      <c r="AL1558" s="26">
        <v>26</v>
      </c>
      <c r="AM1558" s="26" t="s">
        <v>2976</v>
      </c>
      <c r="AU1558" s="26" t="s">
        <v>1526</v>
      </c>
      <c r="AV1558" s="67" t="s">
        <v>3365</v>
      </c>
      <c r="AW1558" s="67" t="s">
        <v>3366</v>
      </c>
      <c r="BB1558" s="26" t="s">
        <v>2488</v>
      </c>
      <c r="BC1558" s="26" t="s">
        <v>3205</v>
      </c>
      <c r="BD1558" s="37">
        <v>44065</v>
      </c>
      <c r="BE1558" s="30">
        <v>35143</v>
      </c>
      <c r="BF1558" s="30">
        <v>38788</v>
      </c>
      <c r="BG1558" s="37" t="s">
        <v>3206</v>
      </c>
      <c r="BI1558" s="37"/>
      <c r="BJ1558" s="37"/>
      <c r="BK1558" s="37"/>
      <c r="BL1558" s="37"/>
      <c r="BM1558" s="37"/>
      <c r="BN1558" s="26"/>
      <c r="BO1558" s="26"/>
      <c r="BP1558" s="26"/>
      <c r="BQ1558" s="38"/>
      <c r="BR1558" s="26"/>
      <c r="BS1558" s="26"/>
      <c r="BT1558" s="26"/>
      <c r="BU1558" s="26"/>
      <c r="BV1558" s="39"/>
    </row>
    <row r="1559" spans="1:74" ht="15" customHeight="1">
      <c r="A1559" s="26">
        <v>2020</v>
      </c>
      <c r="B1559" s="26">
        <v>1555</v>
      </c>
      <c r="C1559" s="26" t="s">
        <v>129</v>
      </c>
      <c r="D1559" s="26" t="s">
        <v>2433</v>
      </c>
      <c r="E1559" s="26" t="s">
        <v>2434</v>
      </c>
      <c r="F1559" s="27">
        <v>43984</v>
      </c>
      <c r="G1559" s="107" t="s">
        <v>3428</v>
      </c>
      <c r="H1559" s="26" t="s">
        <v>1402</v>
      </c>
      <c r="I1559" s="26" t="s">
        <v>1402</v>
      </c>
      <c r="J1559" s="28" t="s">
        <v>3429</v>
      </c>
      <c r="K1559" s="26" t="s">
        <v>2574</v>
      </c>
      <c r="L1559" s="26" t="s">
        <v>2437</v>
      </c>
      <c r="M1559" s="26" t="s">
        <v>137</v>
      </c>
      <c r="N1559" s="26" t="s">
        <v>138</v>
      </c>
      <c r="O1559" s="26" t="s">
        <v>138</v>
      </c>
      <c r="Q1559" s="30">
        <v>74</v>
      </c>
      <c r="R1559" s="30">
        <v>5550</v>
      </c>
      <c r="S1559" s="31" t="e">
        <f>#N/A</f>
        <v>#N/A</v>
      </c>
      <c r="T1559" s="30">
        <v>1585</v>
      </c>
      <c r="AB1559" s="33" t="e">
        <f>#N/A</f>
        <v>#N/A</v>
      </c>
      <c r="AC1559" s="30">
        <v>2100</v>
      </c>
      <c r="AD1559" s="30" t="e">
        <f>#N/A</f>
        <v>#N/A</v>
      </c>
      <c r="AE1559" s="34">
        <v>0.79249999999999998</v>
      </c>
      <c r="AG1559" s="30" t="e">
        <f>#N/A</f>
        <v>#N/A</v>
      </c>
      <c r="AH1559" s="30" t="e">
        <f>#N/A</f>
        <v>#N/A</v>
      </c>
      <c r="AI1559" s="30">
        <v>6220</v>
      </c>
      <c r="AJ1559" s="30">
        <v>6220</v>
      </c>
      <c r="AK1559" s="26" t="s">
        <v>139</v>
      </c>
      <c r="AL1559" s="26">
        <v>26</v>
      </c>
      <c r="AM1559" s="26" t="s">
        <v>2976</v>
      </c>
      <c r="AU1559" s="26" t="s">
        <v>1526</v>
      </c>
      <c r="AV1559" s="67" t="s">
        <v>3430</v>
      </c>
      <c r="AW1559" s="67" t="s">
        <v>3431</v>
      </c>
      <c r="AX1559" s="110" t="s">
        <v>3432</v>
      </c>
      <c r="BB1559" s="26" t="s">
        <v>2577</v>
      </c>
      <c r="BC1559" s="26" t="s">
        <v>2442</v>
      </c>
      <c r="BD1559" s="37">
        <v>44036</v>
      </c>
      <c r="BE1559" s="30">
        <v>34930</v>
      </c>
      <c r="BF1559" s="30">
        <v>35641</v>
      </c>
      <c r="BG1559" s="37" t="s">
        <v>2443</v>
      </c>
      <c r="BI1559" s="37"/>
      <c r="BJ1559" s="37"/>
      <c r="BK1559" s="37"/>
      <c r="BL1559" s="37"/>
      <c r="BM1559" s="37"/>
      <c r="BN1559" s="26"/>
      <c r="BO1559" s="26"/>
      <c r="BP1559" s="26"/>
      <c r="BQ1559" s="38"/>
      <c r="BR1559" s="26"/>
      <c r="BS1559" s="26"/>
      <c r="BT1559" s="26"/>
      <c r="BU1559" s="26"/>
      <c r="BV1559" s="39"/>
    </row>
    <row r="1560" spans="1:74" ht="15" customHeight="1">
      <c r="A1560" s="26">
        <v>2020</v>
      </c>
      <c r="B1560" s="26">
        <v>1556</v>
      </c>
      <c r="C1560" s="26" t="s">
        <v>129</v>
      </c>
      <c r="D1560" s="26" t="s">
        <v>2433</v>
      </c>
      <c r="E1560" s="26" t="s">
        <v>2434</v>
      </c>
      <c r="F1560" s="27">
        <v>43984</v>
      </c>
      <c r="G1560" s="107" t="s">
        <v>3433</v>
      </c>
      <c r="H1560" s="26" t="s">
        <v>1402</v>
      </c>
      <c r="I1560" s="26" t="s">
        <v>1402</v>
      </c>
      <c r="J1560" s="28" t="s">
        <v>3434</v>
      </c>
      <c r="K1560" s="26" t="s">
        <v>2574</v>
      </c>
      <c r="L1560" s="26" t="s">
        <v>2437</v>
      </c>
      <c r="M1560" s="26" t="s">
        <v>137</v>
      </c>
      <c r="N1560" s="26" t="s">
        <v>138</v>
      </c>
      <c r="O1560" s="26" t="s">
        <v>138</v>
      </c>
      <c r="Q1560" s="30">
        <v>82</v>
      </c>
      <c r="R1560" s="30">
        <v>8080</v>
      </c>
      <c r="S1560" s="31" t="e">
        <f>#N/A</f>
        <v>#N/A</v>
      </c>
      <c r="T1560" s="30">
        <v>2108</v>
      </c>
      <c r="AB1560" s="33" t="e">
        <f>#N/A</f>
        <v>#N/A</v>
      </c>
      <c r="AC1560" s="30">
        <v>2100</v>
      </c>
      <c r="AD1560" s="30" t="e">
        <f>#N/A</f>
        <v>#N/A</v>
      </c>
      <c r="AE1560" s="34">
        <v>0.79</v>
      </c>
      <c r="AG1560" s="30" t="e">
        <f>#N/A</f>
        <v>#N/A</v>
      </c>
      <c r="AH1560" s="30" t="e">
        <f>#N/A</f>
        <v>#N/A</v>
      </c>
      <c r="AI1560" s="30">
        <v>9061</v>
      </c>
      <c r="AJ1560" s="30">
        <v>9061</v>
      </c>
      <c r="AK1560" s="26" t="s">
        <v>139</v>
      </c>
      <c r="AL1560" s="26">
        <v>26</v>
      </c>
      <c r="AM1560" s="26" t="s">
        <v>2976</v>
      </c>
      <c r="AU1560" s="26" t="s">
        <v>1526</v>
      </c>
      <c r="AV1560" s="67" t="s">
        <v>3430</v>
      </c>
      <c r="AW1560" s="67" t="s">
        <v>3431</v>
      </c>
      <c r="AX1560" s="110" t="s">
        <v>3432</v>
      </c>
      <c r="BB1560" s="26" t="s">
        <v>2577</v>
      </c>
      <c r="BC1560" s="26" t="s">
        <v>2442</v>
      </c>
      <c r="BD1560" s="37">
        <v>44036</v>
      </c>
      <c r="BE1560" s="30">
        <v>34930</v>
      </c>
      <c r="BF1560" s="30">
        <v>35641</v>
      </c>
      <c r="BG1560" s="37" t="s">
        <v>2443</v>
      </c>
      <c r="BI1560" s="37"/>
      <c r="BJ1560" s="37"/>
      <c r="BK1560" s="37"/>
      <c r="BL1560" s="37"/>
      <c r="BM1560" s="37"/>
      <c r="BN1560" s="26"/>
      <c r="BO1560" s="26"/>
      <c r="BP1560" s="26"/>
      <c r="BQ1560" s="38"/>
      <c r="BR1560" s="26"/>
      <c r="BS1560" s="26"/>
      <c r="BT1560" s="26"/>
      <c r="BU1560" s="26"/>
      <c r="BV1560" s="39"/>
    </row>
    <row r="1561" spans="1:74" ht="15" customHeight="1">
      <c r="A1561" s="26">
        <v>2020</v>
      </c>
      <c r="B1561" s="26">
        <v>1557</v>
      </c>
      <c r="C1561" s="26" t="s">
        <v>129</v>
      </c>
      <c r="D1561" s="26" t="s">
        <v>2433</v>
      </c>
      <c r="E1561" s="26" t="s">
        <v>2434</v>
      </c>
      <c r="F1561" s="27">
        <v>43984</v>
      </c>
      <c r="G1561" s="107" t="s">
        <v>3435</v>
      </c>
      <c r="H1561" s="26" t="s">
        <v>1402</v>
      </c>
      <c r="I1561" s="26" t="s">
        <v>1402</v>
      </c>
      <c r="J1561" s="28" t="s">
        <v>3436</v>
      </c>
      <c r="K1561" s="26" t="s">
        <v>2574</v>
      </c>
      <c r="L1561" s="26" t="s">
        <v>2437</v>
      </c>
      <c r="M1561" s="26" t="s">
        <v>137</v>
      </c>
      <c r="N1561" s="26" t="s">
        <v>138</v>
      </c>
      <c r="O1561" s="26" t="s">
        <v>138</v>
      </c>
      <c r="Q1561" s="30">
        <v>72</v>
      </c>
      <c r="R1561" s="30">
        <v>5090</v>
      </c>
      <c r="S1561" s="31" t="e">
        <f>#N/A</f>
        <v>#N/A</v>
      </c>
      <c r="T1561" s="30">
        <v>1288</v>
      </c>
      <c r="AB1561" s="33" t="e">
        <f>#N/A</f>
        <v>#N/A</v>
      </c>
      <c r="AC1561" s="30">
        <v>2100</v>
      </c>
      <c r="AD1561" s="30" t="e">
        <f>#N/A</f>
        <v>#N/A</v>
      </c>
      <c r="AE1561" s="34">
        <v>0.94666666666666666</v>
      </c>
      <c r="AG1561" s="30" t="e">
        <f>#N/A</f>
        <v>#N/A</v>
      </c>
      <c r="AH1561" s="30" t="e">
        <f>#N/A</f>
        <v>#N/A</v>
      </c>
      <c r="AI1561" s="30">
        <v>5708</v>
      </c>
      <c r="AJ1561" s="30">
        <v>5708</v>
      </c>
      <c r="AK1561" s="26" t="s">
        <v>139</v>
      </c>
      <c r="AL1561" s="26">
        <v>26</v>
      </c>
      <c r="AM1561" s="26" t="s">
        <v>2976</v>
      </c>
      <c r="AU1561" s="26" t="s">
        <v>1526</v>
      </c>
      <c r="AV1561" s="67" t="s">
        <v>3430</v>
      </c>
      <c r="AW1561" s="67" t="s">
        <v>3431</v>
      </c>
      <c r="AX1561" s="110" t="s">
        <v>3432</v>
      </c>
      <c r="BB1561" s="26" t="s">
        <v>2577</v>
      </c>
      <c r="BC1561" s="26" t="s">
        <v>2442</v>
      </c>
      <c r="BD1561" s="37">
        <v>44036</v>
      </c>
      <c r="BE1561" s="30">
        <v>34930</v>
      </c>
      <c r="BF1561" s="30">
        <v>35641</v>
      </c>
      <c r="BG1561" s="37" t="s">
        <v>2443</v>
      </c>
      <c r="BI1561" s="37"/>
      <c r="BJ1561" s="37"/>
      <c r="BK1561" s="37"/>
      <c r="BL1561" s="37"/>
      <c r="BM1561" s="37"/>
      <c r="BN1561" s="26"/>
      <c r="BO1561" s="26"/>
      <c r="BP1561" s="26"/>
      <c r="BQ1561" s="38"/>
      <c r="BR1561" s="26"/>
      <c r="BS1561" s="26"/>
      <c r="BT1561" s="26"/>
      <c r="BU1561" s="26"/>
      <c r="BV1561" s="39"/>
    </row>
    <row r="1562" spans="1:74" ht="15" customHeight="1">
      <c r="A1562" s="26">
        <v>2020</v>
      </c>
      <c r="B1562" s="26">
        <v>1558</v>
      </c>
      <c r="C1562" s="26" t="s">
        <v>129</v>
      </c>
      <c r="D1562" s="26" t="s">
        <v>2433</v>
      </c>
      <c r="E1562" s="26" t="s">
        <v>2434</v>
      </c>
      <c r="F1562" s="27">
        <v>43984</v>
      </c>
      <c r="G1562" s="107" t="s">
        <v>3437</v>
      </c>
      <c r="H1562" s="26" t="s">
        <v>1402</v>
      </c>
      <c r="I1562" s="26" t="s">
        <v>1402</v>
      </c>
      <c r="J1562" s="28" t="s">
        <v>3438</v>
      </c>
      <c r="K1562" s="26" t="s">
        <v>2574</v>
      </c>
      <c r="L1562" s="26" t="s">
        <v>2437</v>
      </c>
      <c r="M1562" s="26" t="s">
        <v>137</v>
      </c>
      <c r="N1562" s="26" t="s">
        <v>138</v>
      </c>
      <c r="O1562" s="26" t="s">
        <v>138</v>
      </c>
      <c r="Q1562" s="30">
        <v>73</v>
      </c>
      <c r="R1562" s="30">
        <v>5370</v>
      </c>
      <c r="S1562" s="31" t="e">
        <f>#N/A</f>
        <v>#N/A</v>
      </c>
      <c r="T1562" s="30">
        <v>1464</v>
      </c>
      <c r="AB1562" s="33" t="e">
        <f>#N/A</f>
        <v>#N/A</v>
      </c>
      <c r="AC1562" s="30">
        <v>2100</v>
      </c>
      <c r="AD1562" s="30" t="e">
        <f>#N/A</f>
        <v>#N/A</v>
      </c>
      <c r="AE1562" s="34">
        <v>0.95</v>
      </c>
      <c r="AG1562" s="30" t="e">
        <f>#N/A</f>
        <v>#N/A</v>
      </c>
      <c r="AH1562" s="30" t="e">
        <f>#N/A</f>
        <v>#N/A</v>
      </c>
      <c r="AI1562" s="30">
        <v>6022</v>
      </c>
      <c r="AJ1562" s="30">
        <v>6022</v>
      </c>
      <c r="AK1562" s="26" t="s">
        <v>139</v>
      </c>
      <c r="AL1562" s="26">
        <v>26</v>
      </c>
      <c r="AM1562" s="26" t="s">
        <v>2976</v>
      </c>
      <c r="AU1562" s="26" t="s">
        <v>1526</v>
      </c>
      <c r="AV1562" s="67" t="s">
        <v>3430</v>
      </c>
      <c r="AW1562" s="67" t="s">
        <v>3431</v>
      </c>
      <c r="AX1562" s="110" t="s">
        <v>3432</v>
      </c>
      <c r="BB1562" s="26" t="s">
        <v>2577</v>
      </c>
      <c r="BC1562" s="26" t="s">
        <v>2442</v>
      </c>
      <c r="BD1562" s="37">
        <v>44036</v>
      </c>
      <c r="BE1562" s="30">
        <v>34930</v>
      </c>
      <c r="BF1562" s="30">
        <v>35641</v>
      </c>
      <c r="BG1562" s="37" t="s">
        <v>2443</v>
      </c>
      <c r="BI1562" s="37"/>
      <c r="BJ1562" s="37"/>
      <c r="BK1562" s="37"/>
      <c r="BL1562" s="37"/>
      <c r="BM1562" s="37"/>
      <c r="BN1562" s="26"/>
      <c r="BO1562" s="26"/>
      <c r="BP1562" s="26"/>
      <c r="BQ1562" s="38"/>
      <c r="BR1562" s="26"/>
      <c r="BS1562" s="26"/>
      <c r="BT1562" s="26"/>
      <c r="BU1562" s="26"/>
      <c r="BV1562" s="39"/>
    </row>
    <row r="1563" spans="1:74" ht="15" customHeight="1">
      <c r="A1563" s="26">
        <v>2020</v>
      </c>
      <c r="B1563" s="26">
        <v>1559</v>
      </c>
      <c r="C1563" s="26" t="s">
        <v>129</v>
      </c>
      <c r="D1563" s="26" t="s">
        <v>2433</v>
      </c>
      <c r="E1563" s="26" t="s">
        <v>2434</v>
      </c>
      <c r="F1563" s="27">
        <v>43984</v>
      </c>
      <c r="G1563" s="107" t="s">
        <v>3439</v>
      </c>
      <c r="H1563" s="26" t="s">
        <v>1402</v>
      </c>
      <c r="I1563" s="26" t="s">
        <v>1402</v>
      </c>
      <c r="J1563" s="28" t="s">
        <v>3440</v>
      </c>
      <c r="K1563" s="26" t="s">
        <v>2574</v>
      </c>
      <c r="L1563" s="26" t="s">
        <v>2437</v>
      </c>
      <c r="M1563" s="26" t="s">
        <v>137</v>
      </c>
      <c r="N1563" s="26" t="s">
        <v>138</v>
      </c>
      <c r="O1563" s="26" t="s">
        <v>138</v>
      </c>
      <c r="Q1563" s="30">
        <v>68</v>
      </c>
      <c r="R1563" s="30">
        <v>3900</v>
      </c>
      <c r="S1563" s="31" t="e">
        <f>#N/A</f>
        <v>#N/A</v>
      </c>
      <c r="T1563" s="30">
        <v>815</v>
      </c>
      <c r="AB1563" s="33" t="e">
        <f>#N/A</f>
        <v>#N/A</v>
      </c>
      <c r="AC1563" s="30">
        <v>2100</v>
      </c>
      <c r="AD1563" s="30" t="e">
        <f>#N/A</f>
        <v>#N/A</v>
      </c>
      <c r="AE1563" s="34">
        <v>0.92117647058823526</v>
      </c>
      <c r="AG1563" s="30" t="e">
        <f>#N/A</f>
        <v>#N/A</v>
      </c>
      <c r="AH1563" s="30" t="e">
        <f>#N/A</f>
        <v>#N/A</v>
      </c>
      <c r="AI1563" s="30">
        <v>4301</v>
      </c>
      <c r="AJ1563" s="30">
        <v>4301</v>
      </c>
      <c r="AK1563" s="26" t="s">
        <v>139</v>
      </c>
      <c r="AL1563" s="26">
        <v>26</v>
      </c>
      <c r="AM1563" s="26" t="s">
        <v>2976</v>
      </c>
      <c r="AU1563" s="26" t="s">
        <v>1526</v>
      </c>
      <c r="AV1563" s="67" t="s">
        <v>3430</v>
      </c>
      <c r="AW1563" s="67" t="s">
        <v>3431</v>
      </c>
      <c r="AX1563" s="110" t="s">
        <v>3432</v>
      </c>
      <c r="BB1563" s="26" t="s">
        <v>2577</v>
      </c>
      <c r="BC1563" s="26" t="s">
        <v>2442</v>
      </c>
      <c r="BD1563" s="37">
        <v>44036</v>
      </c>
      <c r="BE1563" s="30">
        <v>34930</v>
      </c>
      <c r="BF1563" s="30">
        <v>35641</v>
      </c>
      <c r="BG1563" s="37" t="s">
        <v>2443</v>
      </c>
      <c r="BI1563" s="37"/>
      <c r="BJ1563" s="37"/>
      <c r="BK1563" s="37"/>
      <c r="BL1563" s="37"/>
      <c r="BM1563" s="37"/>
      <c r="BN1563" s="26"/>
      <c r="BO1563" s="26"/>
      <c r="BP1563" s="26"/>
      <c r="BQ1563" s="38"/>
      <c r="BR1563" s="26"/>
      <c r="BS1563" s="26"/>
      <c r="BT1563" s="26"/>
      <c r="BU1563" s="26"/>
      <c r="BV1563" s="39"/>
    </row>
    <row r="1564" spans="1:74" ht="15" customHeight="1">
      <c r="A1564" s="26">
        <v>2020</v>
      </c>
      <c r="B1564" s="26">
        <v>1560</v>
      </c>
      <c r="C1564" s="26" t="s">
        <v>129</v>
      </c>
      <c r="D1564" s="26" t="s">
        <v>2433</v>
      </c>
      <c r="E1564" s="26" t="s">
        <v>2434</v>
      </c>
      <c r="F1564" s="27">
        <v>43984</v>
      </c>
      <c r="G1564" s="107" t="s">
        <v>3441</v>
      </c>
      <c r="H1564" s="26" t="s">
        <v>1402</v>
      </c>
      <c r="I1564" s="26" t="s">
        <v>1402</v>
      </c>
      <c r="J1564" s="28" t="s">
        <v>3442</v>
      </c>
      <c r="K1564" s="26" t="s">
        <v>2574</v>
      </c>
      <c r="L1564" s="26" t="s">
        <v>2437</v>
      </c>
      <c r="M1564" s="26" t="s">
        <v>137</v>
      </c>
      <c r="N1564" s="26" t="s">
        <v>138</v>
      </c>
      <c r="O1564" s="26" t="s">
        <v>138</v>
      </c>
      <c r="Q1564" s="30">
        <v>68</v>
      </c>
      <c r="R1564" s="30">
        <v>4520</v>
      </c>
      <c r="S1564" s="31" t="e">
        <f>#N/A</f>
        <v>#N/A</v>
      </c>
      <c r="T1564" s="30">
        <v>700</v>
      </c>
      <c r="AB1564" s="33" t="e">
        <f>#N/A</f>
        <v>#N/A</v>
      </c>
      <c r="AC1564" s="30">
        <v>2100</v>
      </c>
      <c r="AD1564" s="30" t="e">
        <f>#N/A</f>
        <v>#N/A</v>
      </c>
      <c r="AE1564" s="34">
        <v>0.92</v>
      </c>
      <c r="AG1564" s="30" t="e">
        <f>#N/A</f>
        <v>#N/A</v>
      </c>
      <c r="AH1564" s="30" t="e">
        <f>#N/A</f>
        <v>#N/A</v>
      </c>
      <c r="AI1564" s="30">
        <v>5069</v>
      </c>
      <c r="AJ1564" s="30">
        <v>5069</v>
      </c>
      <c r="AK1564" s="26" t="s">
        <v>139</v>
      </c>
      <c r="AL1564" s="26">
        <v>26</v>
      </c>
      <c r="AM1564" s="26" t="s">
        <v>2976</v>
      </c>
      <c r="AU1564" s="26" t="s">
        <v>1526</v>
      </c>
      <c r="AV1564" s="67" t="s">
        <v>3430</v>
      </c>
      <c r="AW1564" s="67" t="s">
        <v>3431</v>
      </c>
      <c r="AX1564" s="110" t="s">
        <v>3432</v>
      </c>
      <c r="BB1564" s="26" t="s">
        <v>2577</v>
      </c>
      <c r="BC1564" s="26" t="s">
        <v>2442</v>
      </c>
      <c r="BD1564" s="37">
        <v>44036</v>
      </c>
      <c r="BE1564" s="30">
        <v>34930</v>
      </c>
      <c r="BF1564" s="30">
        <v>35641</v>
      </c>
      <c r="BG1564" s="37" t="s">
        <v>2443</v>
      </c>
      <c r="BI1564" s="37"/>
      <c r="BJ1564" s="37"/>
      <c r="BK1564" s="37"/>
      <c r="BL1564" s="37"/>
      <c r="BM1564" s="37"/>
      <c r="BN1564" s="26"/>
      <c r="BO1564" s="26"/>
      <c r="BP1564" s="26"/>
      <c r="BQ1564" s="38"/>
      <c r="BR1564" s="26"/>
      <c r="BS1564" s="26"/>
      <c r="BT1564" s="26"/>
      <c r="BU1564" s="26"/>
      <c r="BV1564" s="39"/>
    </row>
    <row r="1565" spans="1:74" ht="15" customHeight="1">
      <c r="A1565" s="26">
        <v>2020</v>
      </c>
      <c r="B1565" s="26">
        <v>1561</v>
      </c>
      <c r="C1565" s="26" t="s">
        <v>129</v>
      </c>
      <c r="D1565" s="26" t="s">
        <v>2433</v>
      </c>
      <c r="E1565" s="26" t="s">
        <v>2434</v>
      </c>
      <c r="F1565" s="27">
        <v>43984</v>
      </c>
      <c r="G1565" s="107" t="s">
        <v>3443</v>
      </c>
      <c r="H1565" s="26" t="s">
        <v>1402</v>
      </c>
      <c r="I1565" s="26" t="s">
        <v>1402</v>
      </c>
      <c r="J1565" s="28" t="s">
        <v>3444</v>
      </c>
      <c r="K1565" s="26" t="s">
        <v>2574</v>
      </c>
      <c r="L1565" s="26" t="s">
        <v>2437</v>
      </c>
      <c r="M1565" s="26" t="s">
        <v>137</v>
      </c>
      <c r="N1565" s="26" t="s">
        <v>138</v>
      </c>
      <c r="O1565" s="26" t="s">
        <v>138</v>
      </c>
      <c r="Q1565" s="30">
        <v>70</v>
      </c>
      <c r="R1565" s="30">
        <v>5380</v>
      </c>
      <c r="S1565" s="31" t="e">
        <f>#N/A</f>
        <v>#N/A</v>
      </c>
      <c r="T1565" s="30">
        <v>1410</v>
      </c>
      <c r="AB1565" s="33" t="e">
        <f>#N/A</f>
        <v>#N/A</v>
      </c>
      <c r="AC1565" s="30">
        <v>2100</v>
      </c>
      <c r="AD1565" s="30" t="e">
        <f>#N/A</f>
        <v>#N/A</v>
      </c>
      <c r="AE1565" s="34">
        <v>0.98</v>
      </c>
      <c r="AG1565" s="30" t="e">
        <f>#N/A</f>
        <v>#N/A</v>
      </c>
      <c r="AH1565" s="30" t="e">
        <f>#N/A</f>
        <v>#N/A</v>
      </c>
      <c r="AI1565" s="30">
        <v>6033</v>
      </c>
      <c r="AJ1565" s="30">
        <v>6033</v>
      </c>
      <c r="AK1565" s="26" t="s">
        <v>139</v>
      </c>
      <c r="AL1565" s="26">
        <v>26</v>
      </c>
      <c r="AM1565" s="26" t="s">
        <v>2976</v>
      </c>
      <c r="AU1565" s="26" t="s">
        <v>1526</v>
      </c>
      <c r="AV1565" s="67" t="s">
        <v>3430</v>
      </c>
      <c r="AW1565" s="67" t="s">
        <v>3431</v>
      </c>
      <c r="AX1565" s="110" t="s">
        <v>3432</v>
      </c>
      <c r="BB1565" s="26" t="s">
        <v>2577</v>
      </c>
      <c r="BC1565" s="26" t="s">
        <v>2442</v>
      </c>
      <c r="BD1565" s="37">
        <v>44036</v>
      </c>
      <c r="BE1565" s="30">
        <v>34930</v>
      </c>
      <c r="BF1565" s="30">
        <v>35641</v>
      </c>
      <c r="BG1565" s="37" t="s">
        <v>2443</v>
      </c>
      <c r="BI1565" s="37"/>
      <c r="BJ1565" s="37"/>
      <c r="BK1565" s="37"/>
      <c r="BL1565" s="37"/>
      <c r="BM1565" s="37"/>
      <c r="BN1565" s="26"/>
      <c r="BO1565" s="26"/>
      <c r="BP1565" s="26"/>
      <c r="BQ1565" s="38"/>
      <c r="BR1565" s="26"/>
      <c r="BS1565" s="26"/>
      <c r="BT1565" s="26"/>
      <c r="BU1565" s="26"/>
      <c r="BV1565" s="39"/>
    </row>
    <row r="1566" spans="1:74" ht="15" customHeight="1">
      <c r="A1566" s="26">
        <v>2020</v>
      </c>
      <c r="B1566" s="26">
        <v>1562</v>
      </c>
      <c r="C1566" s="26" t="s">
        <v>129</v>
      </c>
      <c r="D1566" s="26" t="s">
        <v>2433</v>
      </c>
      <c r="E1566" s="26" t="s">
        <v>2434</v>
      </c>
      <c r="F1566" s="27">
        <v>43984</v>
      </c>
      <c r="G1566" s="107" t="s">
        <v>3445</v>
      </c>
      <c r="H1566" s="26" t="s">
        <v>1402</v>
      </c>
      <c r="I1566" s="26" t="s">
        <v>1402</v>
      </c>
      <c r="J1566" s="28" t="s">
        <v>3446</v>
      </c>
      <c r="K1566" s="26" t="s">
        <v>2574</v>
      </c>
      <c r="L1566" s="26" t="s">
        <v>2437</v>
      </c>
      <c r="M1566" s="26" t="s">
        <v>137</v>
      </c>
      <c r="N1566" s="26" t="s">
        <v>138</v>
      </c>
      <c r="O1566" s="26" t="s">
        <v>138</v>
      </c>
      <c r="Q1566" s="30">
        <v>73</v>
      </c>
      <c r="R1566" s="30">
        <v>5300</v>
      </c>
      <c r="S1566" s="31" t="e">
        <f>#N/A</f>
        <v>#N/A</v>
      </c>
      <c r="T1566" s="30">
        <v>1416</v>
      </c>
      <c r="AB1566" s="33" t="e">
        <f>#N/A</f>
        <v>#N/A</v>
      </c>
      <c r="AC1566" s="30">
        <v>2100</v>
      </c>
      <c r="AD1566" s="30" t="e">
        <f>#N/A</f>
        <v>#N/A</v>
      </c>
      <c r="AE1566" s="34">
        <v>0.98</v>
      </c>
      <c r="AG1566" s="30" t="e">
        <f>#N/A</f>
        <v>#N/A</v>
      </c>
      <c r="AH1566" s="30" t="e">
        <f>#N/A</f>
        <v>#N/A</v>
      </c>
      <c r="AI1566" s="30">
        <v>5943</v>
      </c>
      <c r="AJ1566" s="30">
        <v>5943</v>
      </c>
      <c r="AK1566" s="26" t="s">
        <v>139</v>
      </c>
      <c r="AL1566" s="26">
        <v>26</v>
      </c>
      <c r="AM1566" s="26" t="s">
        <v>2976</v>
      </c>
      <c r="AU1566" s="26" t="s">
        <v>1526</v>
      </c>
      <c r="AV1566" s="67" t="s">
        <v>3430</v>
      </c>
      <c r="AW1566" s="67" t="s">
        <v>3431</v>
      </c>
      <c r="AX1566" s="110" t="s">
        <v>3432</v>
      </c>
      <c r="BB1566" s="26" t="s">
        <v>2577</v>
      </c>
      <c r="BC1566" s="26" t="s">
        <v>2442</v>
      </c>
      <c r="BD1566" s="37">
        <v>44036</v>
      </c>
      <c r="BE1566" s="30">
        <v>34930</v>
      </c>
      <c r="BF1566" s="30">
        <v>35641</v>
      </c>
      <c r="BG1566" s="37" t="s">
        <v>2443</v>
      </c>
      <c r="BI1566" s="37"/>
      <c r="BJ1566" s="37"/>
      <c r="BK1566" s="37"/>
      <c r="BL1566" s="37"/>
      <c r="BM1566" s="37"/>
      <c r="BN1566" s="26"/>
      <c r="BO1566" s="26"/>
      <c r="BP1566" s="26"/>
      <c r="BQ1566" s="38"/>
      <c r="BR1566" s="26"/>
      <c r="BS1566" s="26"/>
      <c r="BT1566" s="26"/>
      <c r="BU1566" s="26"/>
      <c r="BV1566" s="39"/>
    </row>
    <row r="1567" spans="1:74" ht="15" customHeight="1">
      <c r="A1567" s="26">
        <v>2020</v>
      </c>
      <c r="B1567" s="26">
        <v>1563</v>
      </c>
      <c r="C1567" s="26" t="s">
        <v>129</v>
      </c>
      <c r="D1567" s="26" t="s">
        <v>2433</v>
      </c>
      <c r="E1567" s="26" t="s">
        <v>2434</v>
      </c>
      <c r="F1567" s="27">
        <v>43984</v>
      </c>
      <c r="G1567" s="107" t="s">
        <v>3447</v>
      </c>
      <c r="H1567" s="26" t="s">
        <v>1402</v>
      </c>
      <c r="I1567" s="26" t="s">
        <v>1402</v>
      </c>
      <c r="J1567" s="28" t="s">
        <v>3448</v>
      </c>
      <c r="K1567" s="26" t="s">
        <v>2574</v>
      </c>
      <c r="L1567" s="26" t="s">
        <v>2437</v>
      </c>
      <c r="M1567" s="26" t="s">
        <v>137</v>
      </c>
      <c r="N1567" s="26" t="s">
        <v>138</v>
      </c>
      <c r="O1567" s="26" t="s">
        <v>138</v>
      </c>
      <c r="Q1567" s="30">
        <v>76</v>
      </c>
      <c r="R1567" s="30">
        <v>5620</v>
      </c>
      <c r="S1567" s="31" t="e">
        <f>#N/A</f>
        <v>#N/A</v>
      </c>
      <c r="T1567" s="30">
        <v>1535</v>
      </c>
      <c r="AB1567" s="33" t="e">
        <f>#N/A</f>
        <v>#N/A</v>
      </c>
      <c r="AC1567" s="30">
        <v>2100</v>
      </c>
      <c r="AD1567" s="30" t="e">
        <f>#N/A</f>
        <v>#N/A</v>
      </c>
      <c r="AE1567" s="34">
        <v>0.98</v>
      </c>
      <c r="AG1567" s="30" t="e">
        <f>#N/A</f>
        <v>#N/A</v>
      </c>
      <c r="AH1567" s="30" t="e">
        <f>#N/A</f>
        <v>#N/A</v>
      </c>
      <c r="AI1567" s="30">
        <v>6302</v>
      </c>
      <c r="AJ1567" s="30">
        <v>6302</v>
      </c>
      <c r="AK1567" s="26" t="s">
        <v>139</v>
      </c>
      <c r="AL1567" s="26">
        <v>26</v>
      </c>
      <c r="AM1567" s="26" t="s">
        <v>2976</v>
      </c>
      <c r="AU1567" s="26" t="s">
        <v>1526</v>
      </c>
      <c r="AV1567" s="67" t="s">
        <v>3430</v>
      </c>
      <c r="AW1567" s="67" t="s">
        <v>3431</v>
      </c>
      <c r="AX1567" s="110" t="s">
        <v>3432</v>
      </c>
      <c r="BB1567" s="26" t="s">
        <v>2577</v>
      </c>
      <c r="BC1567" s="26" t="s">
        <v>2442</v>
      </c>
      <c r="BD1567" s="37">
        <v>44036</v>
      </c>
      <c r="BE1567" s="30">
        <v>34930</v>
      </c>
      <c r="BF1567" s="30">
        <v>35641</v>
      </c>
      <c r="BG1567" s="37" t="s">
        <v>2443</v>
      </c>
      <c r="BI1567" s="37"/>
      <c r="BJ1567" s="37"/>
      <c r="BK1567" s="37"/>
      <c r="BL1567" s="37"/>
      <c r="BM1567" s="37"/>
      <c r="BN1567" s="26"/>
      <c r="BO1567" s="26"/>
      <c r="BP1567" s="26"/>
      <c r="BQ1567" s="38"/>
      <c r="BR1567" s="26"/>
      <c r="BS1567" s="26"/>
      <c r="BT1567" s="26"/>
      <c r="BU1567" s="26"/>
      <c r="BV1567" s="39"/>
    </row>
    <row r="1568" spans="1:74" ht="15" customHeight="1">
      <c r="A1568" s="26">
        <v>2020</v>
      </c>
      <c r="B1568" s="26">
        <v>1564</v>
      </c>
      <c r="C1568" s="26" t="s">
        <v>129</v>
      </c>
      <c r="D1568" s="26" t="s">
        <v>2433</v>
      </c>
      <c r="E1568" s="26" t="s">
        <v>2434</v>
      </c>
      <c r="F1568" s="27">
        <v>43984</v>
      </c>
      <c r="G1568" s="107" t="s">
        <v>3449</v>
      </c>
      <c r="H1568" s="26" t="s">
        <v>1402</v>
      </c>
      <c r="I1568" s="26" t="s">
        <v>1402</v>
      </c>
      <c r="J1568" s="28" t="s">
        <v>3450</v>
      </c>
      <c r="K1568" s="26" t="s">
        <v>2574</v>
      </c>
      <c r="L1568" s="26" t="s">
        <v>2437</v>
      </c>
      <c r="M1568" s="26" t="s">
        <v>137</v>
      </c>
      <c r="N1568" s="26" t="s">
        <v>138</v>
      </c>
      <c r="O1568" s="26" t="s">
        <v>138</v>
      </c>
      <c r="Q1568" s="30">
        <v>68</v>
      </c>
      <c r="R1568" s="30">
        <v>4790</v>
      </c>
      <c r="S1568" s="31" t="e">
        <f>#N/A</f>
        <v>#N/A</v>
      </c>
      <c r="T1568" s="30">
        <v>1250</v>
      </c>
      <c r="AB1568" s="33" t="e">
        <f>#N/A</f>
        <v>#N/A</v>
      </c>
      <c r="AC1568" s="30">
        <v>2100</v>
      </c>
      <c r="AD1568" s="30" t="e">
        <f>#N/A</f>
        <v>#N/A</v>
      </c>
      <c r="AE1568" s="34">
        <v>0.98</v>
      </c>
      <c r="AG1568" s="30" t="e">
        <f>#N/A</f>
        <v>#N/A</v>
      </c>
      <c r="AH1568" s="30" t="e">
        <f>#N/A</f>
        <v>#N/A</v>
      </c>
      <c r="AI1568" s="30">
        <v>5372</v>
      </c>
      <c r="AJ1568" s="30">
        <v>5372</v>
      </c>
      <c r="AK1568" s="26" t="s">
        <v>139</v>
      </c>
      <c r="AL1568" s="26">
        <v>26</v>
      </c>
      <c r="AM1568" s="26" t="s">
        <v>2976</v>
      </c>
      <c r="AU1568" s="26" t="s">
        <v>1526</v>
      </c>
      <c r="AV1568" s="67" t="s">
        <v>3430</v>
      </c>
      <c r="AW1568" s="67" t="s">
        <v>3431</v>
      </c>
      <c r="AX1568" s="110" t="s">
        <v>3432</v>
      </c>
      <c r="BB1568" s="26" t="s">
        <v>2577</v>
      </c>
      <c r="BC1568" s="26" t="s">
        <v>2442</v>
      </c>
      <c r="BD1568" s="37">
        <v>44036</v>
      </c>
      <c r="BE1568" s="30">
        <v>34930</v>
      </c>
      <c r="BF1568" s="30">
        <v>35641</v>
      </c>
      <c r="BG1568" s="37" t="s">
        <v>2443</v>
      </c>
      <c r="BI1568" s="37"/>
      <c r="BJ1568" s="37"/>
      <c r="BK1568" s="37"/>
      <c r="BL1568" s="37"/>
      <c r="BM1568" s="37"/>
      <c r="BN1568" s="26"/>
      <c r="BO1568" s="26"/>
      <c r="BP1568" s="26"/>
      <c r="BQ1568" s="38"/>
      <c r="BR1568" s="26"/>
      <c r="BS1568" s="26"/>
      <c r="BT1568" s="26"/>
      <c r="BU1568" s="26"/>
      <c r="BV1568" s="39"/>
    </row>
    <row r="1569" spans="1:74" ht="15" customHeight="1">
      <c r="A1569" s="26">
        <v>2020</v>
      </c>
      <c r="B1569" s="26">
        <v>1565</v>
      </c>
      <c r="C1569" s="26" t="s">
        <v>129</v>
      </c>
      <c r="D1569" s="26" t="s">
        <v>2433</v>
      </c>
      <c r="E1569" s="26" t="s">
        <v>2434</v>
      </c>
      <c r="F1569" s="27">
        <v>43984</v>
      </c>
      <c r="G1569" s="107" t="s">
        <v>3451</v>
      </c>
      <c r="H1569" s="26" t="s">
        <v>1402</v>
      </c>
      <c r="I1569" s="26" t="s">
        <v>1402</v>
      </c>
      <c r="J1569" s="28" t="s">
        <v>3452</v>
      </c>
      <c r="K1569" s="26" t="s">
        <v>2574</v>
      </c>
      <c r="L1569" s="26" t="s">
        <v>2437</v>
      </c>
      <c r="M1569" s="26" t="s">
        <v>137</v>
      </c>
      <c r="N1569" s="26" t="s">
        <v>138</v>
      </c>
      <c r="O1569" s="26" t="s">
        <v>138</v>
      </c>
      <c r="Q1569" s="30">
        <v>63</v>
      </c>
      <c r="R1569" s="30">
        <v>3460</v>
      </c>
      <c r="S1569" s="31" t="e">
        <f>#N/A</f>
        <v>#N/A</v>
      </c>
      <c r="T1569" s="30">
        <v>918</v>
      </c>
      <c r="AB1569" s="33" t="e">
        <f>#N/A</f>
        <v>#N/A</v>
      </c>
      <c r="AC1569" s="30">
        <v>2100</v>
      </c>
      <c r="AD1569" s="30" t="e">
        <f>#N/A</f>
        <v>#N/A</v>
      </c>
      <c r="AE1569" s="34">
        <v>0.94969696969696971</v>
      </c>
      <c r="AG1569" s="30" t="e">
        <f>#N/A</f>
        <v>#N/A</v>
      </c>
      <c r="AH1569" s="30" t="e">
        <f>#N/A</f>
        <v>#N/A</v>
      </c>
      <c r="AI1569" s="30">
        <v>3880</v>
      </c>
      <c r="AJ1569" s="30">
        <v>3880</v>
      </c>
      <c r="AK1569" s="26" t="s">
        <v>139</v>
      </c>
      <c r="AL1569" s="26">
        <v>26</v>
      </c>
      <c r="AM1569" s="26" t="s">
        <v>2976</v>
      </c>
      <c r="AU1569" s="26" t="s">
        <v>1526</v>
      </c>
      <c r="AV1569" s="67" t="s">
        <v>3430</v>
      </c>
      <c r="AW1569" s="67" t="s">
        <v>3431</v>
      </c>
      <c r="AX1569" s="110" t="s">
        <v>3432</v>
      </c>
      <c r="BB1569" s="26" t="s">
        <v>2577</v>
      </c>
      <c r="BC1569" s="26" t="s">
        <v>2442</v>
      </c>
      <c r="BD1569" s="37">
        <v>44036</v>
      </c>
      <c r="BE1569" s="30">
        <v>34930</v>
      </c>
      <c r="BF1569" s="30">
        <v>35641</v>
      </c>
      <c r="BG1569" s="37" t="s">
        <v>2443</v>
      </c>
      <c r="BI1569" s="37"/>
      <c r="BJ1569" s="37"/>
      <c r="BK1569" s="37"/>
      <c r="BL1569" s="37"/>
      <c r="BM1569" s="37"/>
      <c r="BN1569" s="26"/>
      <c r="BO1569" s="26"/>
      <c r="BP1569" s="26"/>
      <c r="BQ1569" s="38"/>
      <c r="BR1569" s="26"/>
      <c r="BS1569" s="26"/>
      <c r="BT1569" s="26"/>
      <c r="BU1569" s="26"/>
      <c r="BV1569" s="39"/>
    </row>
    <row r="1570" spans="1:74" ht="15" customHeight="1">
      <c r="A1570" s="26">
        <v>2020</v>
      </c>
      <c r="B1570" s="26">
        <v>1566</v>
      </c>
      <c r="C1570" s="26" t="s">
        <v>129</v>
      </c>
      <c r="D1570" s="26" t="s">
        <v>2433</v>
      </c>
      <c r="E1570" s="26" t="s">
        <v>2434</v>
      </c>
      <c r="F1570" s="27">
        <v>43984</v>
      </c>
      <c r="G1570" s="107" t="s">
        <v>3453</v>
      </c>
      <c r="H1570" s="26" t="s">
        <v>1402</v>
      </c>
      <c r="I1570" s="26" t="s">
        <v>1402</v>
      </c>
      <c r="J1570" s="28" t="s">
        <v>3454</v>
      </c>
      <c r="K1570" s="26" t="s">
        <v>2574</v>
      </c>
      <c r="L1570" s="26" t="s">
        <v>2437</v>
      </c>
      <c r="M1570" s="26" t="s">
        <v>137</v>
      </c>
      <c r="N1570" s="26" t="s">
        <v>138</v>
      </c>
      <c r="O1570" s="26" t="s">
        <v>138</v>
      </c>
      <c r="Q1570" s="30">
        <v>74</v>
      </c>
      <c r="R1570" s="30">
        <v>6210</v>
      </c>
      <c r="S1570" s="31" t="e">
        <f>#N/A</f>
        <v>#N/A</v>
      </c>
      <c r="T1570" s="30">
        <v>1586</v>
      </c>
      <c r="AB1570" s="33" t="e">
        <f>#N/A</f>
        <v>#N/A</v>
      </c>
      <c r="AC1570" s="30">
        <v>2100</v>
      </c>
      <c r="AD1570" s="30" t="e">
        <f>#N/A</f>
        <v>#N/A</v>
      </c>
      <c r="AE1570" s="34">
        <v>0.95</v>
      </c>
      <c r="AG1570" s="30" t="e">
        <f>#N/A</f>
        <v>#N/A</v>
      </c>
      <c r="AH1570" s="30" t="e">
        <f>#N/A</f>
        <v>#N/A</v>
      </c>
      <c r="AI1570" s="30">
        <v>6964</v>
      </c>
      <c r="AJ1570" s="30">
        <v>6964</v>
      </c>
      <c r="AK1570" s="26" t="s">
        <v>139</v>
      </c>
      <c r="AL1570" s="26">
        <v>26</v>
      </c>
      <c r="AM1570" s="26" t="s">
        <v>2976</v>
      </c>
      <c r="AU1570" s="26" t="s">
        <v>1526</v>
      </c>
      <c r="AV1570" s="67" t="s">
        <v>3430</v>
      </c>
      <c r="AW1570" s="67" t="s">
        <v>3431</v>
      </c>
      <c r="AX1570" s="110" t="s">
        <v>3432</v>
      </c>
      <c r="BB1570" s="26" t="s">
        <v>2577</v>
      </c>
      <c r="BC1570" s="26" t="s">
        <v>2442</v>
      </c>
      <c r="BD1570" s="37">
        <v>44036</v>
      </c>
      <c r="BE1570" s="30">
        <v>34930</v>
      </c>
      <c r="BF1570" s="30">
        <v>35641</v>
      </c>
      <c r="BG1570" s="37" t="s">
        <v>2443</v>
      </c>
      <c r="BI1570" s="37"/>
      <c r="BJ1570" s="37"/>
      <c r="BK1570" s="37"/>
      <c r="BL1570" s="37"/>
      <c r="BM1570" s="37"/>
      <c r="BN1570" s="26"/>
      <c r="BO1570" s="26"/>
      <c r="BP1570" s="26"/>
      <c r="BQ1570" s="38"/>
      <c r="BR1570" s="26"/>
      <c r="BS1570" s="26"/>
      <c r="BT1570" s="26"/>
      <c r="BU1570" s="26"/>
      <c r="BV1570" s="39"/>
    </row>
    <row r="1571" spans="1:74" ht="15" customHeight="1">
      <c r="A1571" s="26">
        <v>2020</v>
      </c>
      <c r="B1571" s="26">
        <v>1567</v>
      </c>
      <c r="C1571" s="26" t="s">
        <v>129</v>
      </c>
      <c r="D1571" s="26" t="s">
        <v>2433</v>
      </c>
      <c r="E1571" s="26" t="s">
        <v>2434</v>
      </c>
      <c r="F1571" s="27">
        <v>43984</v>
      </c>
      <c r="G1571" s="107" t="s">
        <v>3455</v>
      </c>
      <c r="H1571" s="26" t="s">
        <v>1402</v>
      </c>
      <c r="I1571" s="26" t="s">
        <v>1402</v>
      </c>
      <c r="J1571" s="28" t="s">
        <v>3456</v>
      </c>
      <c r="K1571" s="26" t="s">
        <v>2574</v>
      </c>
      <c r="L1571" s="26" t="s">
        <v>2437</v>
      </c>
      <c r="M1571" s="26" t="s">
        <v>137</v>
      </c>
      <c r="N1571" s="26" t="s">
        <v>138</v>
      </c>
      <c r="O1571" s="26" t="s">
        <v>138</v>
      </c>
      <c r="Q1571" s="30">
        <v>76</v>
      </c>
      <c r="R1571" s="30">
        <v>6230</v>
      </c>
      <c r="S1571" s="31" t="e">
        <f>#N/A</f>
        <v>#N/A</v>
      </c>
      <c r="T1571" s="30">
        <v>1630</v>
      </c>
      <c r="AB1571" s="33" t="e">
        <f>#N/A</f>
        <v>#N/A</v>
      </c>
      <c r="AC1571" s="30">
        <v>2100</v>
      </c>
      <c r="AD1571" s="30" t="e">
        <f>#N/A</f>
        <v>#N/A</v>
      </c>
      <c r="AE1571" s="34">
        <v>0.94551724137931037</v>
      </c>
      <c r="AG1571" s="30" t="e">
        <f>#N/A</f>
        <v>#N/A</v>
      </c>
      <c r="AH1571" s="30" t="e">
        <f>#N/A</f>
        <v>#N/A</v>
      </c>
      <c r="AI1571" s="30">
        <v>6986</v>
      </c>
      <c r="AJ1571" s="30">
        <v>6986</v>
      </c>
      <c r="AK1571" s="26" t="s">
        <v>139</v>
      </c>
      <c r="AL1571" s="26">
        <v>26</v>
      </c>
      <c r="AM1571" s="26" t="s">
        <v>2976</v>
      </c>
      <c r="AU1571" s="26" t="s">
        <v>1526</v>
      </c>
      <c r="AV1571" s="67" t="s">
        <v>3430</v>
      </c>
      <c r="AW1571" s="67" t="s">
        <v>3431</v>
      </c>
      <c r="AX1571" s="110" t="s">
        <v>3432</v>
      </c>
      <c r="BB1571" s="26" t="s">
        <v>2577</v>
      </c>
      <c r="BC1571" s="26" t="s">
        <v>2442</v>
      </c>
      <c r="BD1571" s="37">
        <v>44036</v>
      </c>
      <c r="BE1571" s="30">
        <v>34930</v>
      </c>
      <c r="BF1571" s="30">
        <v>35641</v>
      </c>
      <c r="BG1571" s="37" t="s">
        <v>2443</v>
      </c>
      <c r="BI1571" s="37"/>
      <c r="BJ1571" s="37"/>
      <c r="BK1571" s="37"/>
      <c r="BL1571" s="37"/>
      <c r="BM1571" s="37"/>
      <c r="BN1571" s="26"/>
      <c r="BO1571" s="26"/>
      <c r="BP1571" s="26"/>
      <c r="BQ1571" s="38"/>
      <c r="BR1571" s="26"/>
      <c r="BS1571" s="26"/>
      <c r="BT1571" s="26"/>
      <c r="BU1571" s="26"/>
      <c r="BV1571" s="39"/>
    </row>
    <row r="1572" spans="1:74" ht="15" customHeight="1">
      <c r="A1572" s="26">
        <v>2020</v>
      </c>
      <c r="B1572" s="26">
        <v>1568</v>
      </c>
      <c r="C1572" s="26" t="s">
        <v>129</v>
      </c>
      <c r="D1572" s="26" t="s">
        <v>2433</v>
      </c>
      <c r="E1572" s="26" t="s">
        <v>2434</v>
      </c>
      <c r="F1572" s="27">
        <v>43984</v>
      </c>
      <c r="G1572" s="107" t="s">
        <v>3457</v>
      </c>
      <c r="H1572" s="26" t="s">
        <v>1402</v>
      </c>
      <c r="I1572" s="26" t="s">
        <v>1402</v>
      </c>
      <c r="J1572" s="28" t="s">
        <v>3458</v>
      </c>
      <c r="K1572" s="26" t="s">
        <v>2574</v>
      </c>
      <c r="L1572" s="26" t="s">
        <v>2437</v>
      </c>
      <c r="M1572" s="26" t="s">
        <v>137</v>
      </c>
      <c r="N1572" s="26" t="s">
        <v>138</v>
      </c>
      <c r="O1572" s="26" t="s">
        <v>138</v>
      </c>
      <c r="Q1572" s="30">
        <v>65</v>
      </c>
      <c r="R1572" s="30">
        <v>4260</v>
      </c>
      <c r="S1572" s="31" t="e">
        <f>#N/A</f>
        <v>#N/A</v>
      </c>
      <c r="T1572" s="30">
        <v>1230</v>
      </c>
      <c r="AB1572" s="33" t="e">
        <f>#N/A</f>
        <v>#N/A</v>
      </c>
      <c r="AC1572" s="30">
        <v>2100</v>
      </c>
      <c r="AD1572" s="30" t="e">
        <f>#N/A</f>
        <v>#N/A</v>
      </c>
      <c r="AE1572" s="34">
        <v>0.95</v>
      </c>
      <c r="AG1572" s="30" t="e">
        <f>#N/A</f>
        <v>#N/A</v>
      </c>
      <c r="AH1572" s="30" t="e">
        <f>#N/A</f>
        <v>#N/A</v>
      </c>
      <c r="AI1572" s="30">
        <v>4777</v>
      </c>
      <c r="AJ1572" s="30">
        <v>4777</v>
      </c>
      <c r="AK1572" s="26" t="s">
        <v>139</v>
      </c>
      <c r="AL1572" s="26">
        <v>26</v>
      </c>
      <c r="AM1572" s="26" t="s">
        <v>2976</v>
      </c>
      <c r="AU1572" s="26" t="s">
        <v>1526</v>
      </c>
      <c r="AV1572" s="67" t="s">
        <v>3430</v>
      </c>
      <c r="AW1572" s="67" t="s">
        <v>3431</v>
      </c>
      <c r="AX1572" s="110" t="s">
        <v>3432</v>
      </c>
      <c r="BB1572" s="26" t="s">
        <v>2577</v>
      </c>
      <c r="BC1572" s="26" t="s">
        <v>2442</v>
      </c>
      <c r="BD1572" s="37">
        <v>44036</v>
      </c>
      <c r="BE1572" s="30">
        <v>34930</v>
      </c>
      <c r="BF1572" s="30">
        <v>35641</v>
      </c>
      <c r="BG1572" s="37" t="s">
        <v>2443</v>
      </c>
      <c r="BI1572" s="37"/>
      <c r="BJ1572" s="37"/>
      <c r="BK1572" s="37"/>
      <c r="BL1572" s="37"/>
      <c r="BM1572" s="37"/>
      <c r="BN1572" s="26"/>
      <c r="BO1572" s="26"/>
      <c r="BP1572" s="26"/>
      <c r="BQ1572" s="38"/>
      <c r="BR1572" s="26"/>
      <c r="BS1572" s="26"/>
      <c r="BT1572" s="26"/>
      <c r="BU1572" s="26"/>
      <c r="BV1572" s="39"/>
    </row>
    <row r="1573" spans="1:74" ht="15" customHeight="1">
      <c r="A1573" s="26">
        <v>2020</v>
      </c>
      <c r="B1573" s="26">
        <v>1569</v>
      </c>
      <c r="C1573" s="26" t="s">
        <v>129</v>
      </c>
      <c r="D1573" s="26" t="s">
        <v>2433</v>
      </c>
      <c r="E1573" s="26" t="s">
        <v>2434</v>
      </c>
      <c r="F1573" s="27">
        <v>43984</v>
      </c>
      <c r="G1573" s="107" t="s">
        <v>3459</v>
      </c>
      <c r="H1573" s="26" t="s">
        <v>1402</v>
      </c>
      <c r="I1573" s="26" t="s">
        <v>1402</v>
      </c>
      <c r="J1573" s="28" t="s">
        <v>3460</v>
      </c>
      <c r="K1573" s="26" t="s">
        <v>2574</v>
      </c>
      <c r="L1573" s="26" t="s">
        <v>2437</v>
      </c>
      <c r="M1573" s="26" t="s">
        <v>137</v>
      </c>
      <c r="N1573" s="26" t="s">
        <v>138</v>
      </c>
      <c r="O1573" s="26" t="s">
        <v>138</v>
      </c>
      <c r="Q1573" s="30">
        <v>70</v>
      </c>
      <c r="R1573" s="30">
        <v>4940</v>
      </c>
      <c r="S1573" s="31" t="e">
        <f>#N/A</f>
        <v>#N/A</v>
      </c>
      <c r="T1573" s="30">
        <v>1396</v>
      </c>
      <c r="AB1573" s="33" t="e">
        <f>#N/A</f>
        <v>#N/A</v>
      </c>
      <c r="AC1573" s="30">
        <v>2100</v>
      </c>
      <c r="AD1573" s="30" t="e">
        <f>#N/A</f>
        <v>#N/A</v>
      </c>
      <c r="AE1573" s="34">
        <v>0.98</v>
      </c>
      <c r="AG1573" s="30" t="e">
        <f>#N/A</f>
        <v>#N/A</v>
      </c>
      <c r="AH1573" s="30" t="e">
        <f>#N/A</f>
        <v>#N/A</v>
      </c>
      <c r="AI1573" s="30">
        <v>5540</v>
      </c>
      <c r="AJ1573" s="30">
        <v>5540</v>
      </c>
      <c r="AK1573" s="26" t="s">
        <v>139</v>
      </c>
      <c r="AL1573" s="26">
        <v>26</v>
      </c>
      <c r="AM1573" s="26" t="s">
        <v>2976</v>
      </c>
      <c r="AU1573" s="26" t="s">
        <v>1526</v>
      </c>
      <c r="AV1573" s="67" t="s">
        <v>3430</v>
      </c>
      <c r="AW1573" s="67" t="s">
        <v>3431</v>
      </c>
      <c r="AX1573" s="110" t="s">
        <v>3432</v>
      </c>
      <c r="BB1573" s="26" t="s">
        <v>2577</v>
      </c>
      <c r="BC1573" s="26" t="s">
        <v>2442</v>
      </c>
      <c r="BD1573" s="37">
        <v>44036</v>
      </c>
      <c r="BE1573" s="30">
        <v>34930</v>
      </c>
      <c r="BF1573" s="30">
        <v>35641</v>
      </c>
      <c r="BG1573" s="37" t="s">
        <v>2443</v>
      </c>
      <c r="BI1573" s="37"/>
      <c r="BJ1573" s="37"/>
      <c r="BK1573" s="37"/>
      <c r="BL1573" s="37"/>
      <c r="BM1573" s="37"/>
      <c r="BN1573" s="26"/>
      <c r="BO1573" s="26"/>
      <c r="BP1573" s="26"/>
      <c r="BQ1573" s="38"/>
      <c r="BR1573" s="26"/>
      <c r="BS1573" s="26"/>
      <c r="BT1573" s="26"/>
      <c r="BU1573" s="26"/>
      <c r="BV1573" s="39"/>
    </row>
    <row r="1574" spans="1:74" ht="15" customHeight="1">
      <c r="A1574" s="26">
        <v>2020</v>
      </c>
      <c r="B1574" s="26">
        <v>1570</v>
      </c>
      <c r="C1574" s="26" t="s">
        <v>129</v>
      </c>
      <c r="D1574" s="26" t="s">
        <v>2433</v>
      </c>
      <c r="E1574" s="26" t="s">
        <v>2434</v>
      </c>
      <c r="F1574" s="27">
        <v>43984</v>
      </c>
      <c r="G1574" s="107" t="s">
        <v>3461</v>
      </c>
      <c r="H1574" s="26" t="s">
        <v>1402</v>
      </c>
      <c r="I1574" s="26" t="s">
        <v>1402</v>
      </c>
      <c r="J1574" s="28" t="s">
        <v>3462</v>
      </c>
      <c r="K1574" s="26" t="s">
        <v>2574</v>
      </c>
      <c r="L1574" s="26" t="s">
        <v>2437</v>
      </c>
      <c r="M1574" s="26" t="s">
        <v>137</v>
      </c>
      <c r="N1574" s="26" t="s">
        <v>138</v>
      </c>
      <c r="O1574" s="26" t="s">
        <v>138</v>
      </c>
      <c r="Q1574" s="30">
        <v>65</v>
      </c>
      <c r="R1574" s="30">
        <v>3760</v>
      </c>
      <c r="S1574" s="31" t="e">
        <f>#N/A</f>
        <v>#N/A</v>
      </c>
      <c r="T1574" s="30">
        <v>925</v>
      </c>
      <c r="AB1574" s="33" t="e">
        <f>#N/A</f>
        <v>#N/A</v>
      </c>
      <c r="AC1574" s="30">
        <v>2100</v>
      </c>
      <c r="AD1574" s="30" t="e">
        <f>#N/A</f>
        <v>#N/A</v>
      </c>
      <c r="AE1574" s="34">
        <v>0.98</v>
      </c>
      <c r="AG1574" s="30" t="e">
        <f>#N/A</f>
        <v>#N/A</v>
      </c>
      <c r="AH1574" s="30" t="e">
        <f>#N/A</f>
        <v>#N/A</v>
      </c>
      <c r="AI1574" s="30">
        <v>4216</v>
      </c>
      <c r="AJ1574" s="30">
        <v>4216</v>
      </c>
      <c r="AK1574" s="26" t="s">
        <v>139</v>
      </c>
      <c r="AL1574" s="26">
        <v>26</v>
      </c>
      <c r="AM1574" s="26" t="s">
        <v>2976</v>
      </c>
      <c r="AU1574" s="26" t="s">
        <v>1526</v>
      </c>
      <c r="AV1574" s="67" t="s">
        <v>3430</v>
      </c>
      <c r="AW1574" s="67" t="s">
        <v>3431</v>
      </c>
      <c r="AX1574" s="110" t="s">
        <v>3432</v>
      </c>
      <c r="BB1574" s="26" t="s">
        <v>2577</v>
      </c>
      <c r="BC1574" s="26" t="s">
        <v>2442</v>
      </c>
      <c r="BD1574" s="37">
        <v>44036</v>
      </c>
      <c r="BE1574" s="30">
        <v>34930</v>
      </c>
      <c r="BF1574" s="30">
        <v>35641</v>
      </c>
      <c r="BG1574" s="37" t="s">
        <v>2443</v>
      </c>
      <c r="BI1574" s="37"/>
      <c r="BJ1574" s="37"/>
      <c r="BK1574" s="37"/>
      <c r="BL1574" s="37"/>
      <c r="BM1574" s="37"/>
      <c r="BN1574" s="26"/>
      <c r="BO1574" s="26"/>
      <c r="BP1574" s="26"/>
      <c r="BQ1574" s="38"/>
      <c r="BR1574" s="26"/>
      <c r="BS1574" s="26"/>
      <c r="BT1574" s="26"/>
      <c r="BU1574" s="26"/>
      <c r="BV1574" s="39"/>
    </row>
    <row r="1575" spans="1:74" ht="15" customHeight="1">
      <c r="A1575" s="26">
        <v>2020</v>
      </c>
      <c r="B1575" s="26">
        <v>1571</v>
      </c>
      <c r="C1575" s="26" t="s">
        <v>129</v>
      </c>
      <c r="D1575" s="26" t="s">
        <v>2433</v>
      </c>
      <c r="E1575" s="26" t="s">
        <v>2434</v>
      </c>
      <c r="F1575" s="27">
        <v>43984</v>
      </c>
      <c r="G1575" s="107" t="s">
        <v>3463</v>
      </c>
      <c r="H1575" s="26" t="s">
        <v>1402</v>
      </c>
      <c r="I1575" s="26" t="s">
        <v>1402</v>
      </c>
      <c r="J1575" s="28" t="s">
        <v>3464</v>
      </c>
      <c r="K1575" s="26" t="s">
        <v>2574</v>
      </c>
      <c r="L1575" s="26" t="s">
        <v>2437</v>
      </c>
      <c r="M1575" s="26" t="s">
        <v>137</v>
      </c>
      <c r="N1575" s="26" t="s">
        <v>138</v>
      </c>
      <c r="O1575" s="26" t="s">
        <v>138</v>
      </c>
      <c r="Q1575" s="30">
        <v>76</v>
      </c>
      <c r="R1575" s="30">
        <v>6590</v>
      </c>
      <c r="S1575" s="31" t="e">
        <f>#N/A</f>
        <v>#N/A</v>
      </c>
      <c r="T1575" s="30">
        <v>1600</v>
      </c>
      <c r="AB1575" s="33" t="e">
        <f>#N/A</f>
        <v>#N/A</v>
      </c>
      <c r="AC1575" s="30">
        <v>2100</v>
      </c>
      <c r="AD1575" s="30" t="e">
        <f>#N/A</f>
        <v>#N/A</v>
      </c>
      <c r="AE1575" s="34">
        <v>0.98</v>
      </c>
      <c r="AG1575" s="30" t="e">
        <f>#N/A</f>
        <v>#N/A</v>
      </c>
      <c r="AH1575" s="30" t="e">
        <f>#N/A</f>
        <v>#N/A</v>
      </c>
      <c r="AI1575" s="30">
        <v>7390</v>
      </c>
      <c r="AJ1575" s="30">
        <v>7390</v>
      </c>
      <c r="AK1575" s="26" t="s">
        <v>139</v>
      </c>
      <c r="AL1575" s="26">
        <v>26</v>
      </c>
      <c r="AM1575" s="26" t="s">
        <v>2976</v>
      </c>
      <c r="AU1575" s="26" t="s">
        <v>1526</v>
      </c>
      <c r="AV1575" s="67" t="s">
        <v>3430</v>
      </c>
      <c r="AW1575" s="67" t="s">
        <v>3431</v>
      </c>
      <c r="AX1575" s="110" t="s">
        <v>3432</v>
      </c>
      <c r="BB1575" s="26" t="s">
        <v>2577</v>
      </c>
      <c r="BC1575" s="26" t="s">
        <v>2442</v>
      </c>
      <c r="BD1575" s="37">
        <v>44036</v>
      </c>
      <c r="BE1575" s="30">
        <v>34930</v>
      </c>
      <c r="BF1575" s="30">
        <v>35641</v>
      </c>
      <c r="BG1575" s="37" t="s">
        <v>2443</v>
      </c>
      <c r="BI1575" s="37"/>
      <c r="BJ1575" s="37"/>
      <c r="BK1575" s="37"/>
      <c r="BL1575" s="37"/>
      <c r="BM1575" s="37"/>
      <c r="BN1575" s="26"/>
      <c r="BO1575" s="26"/>
      <c r="BP1575" s="26"/>
      <c r="BQ1575" s="38"/>
      <c r="BR1575" s="26"/>
      <c r="BS1575" s="26"/>
      <c r="BT1575" s="26"/>
      <c r="BU1575" s="26"/>
      <c r="BV1575" s="39"/>
    </row>
    <row r="1576" spans="1:74" ht="15" customHeight="1">
      <c r="A1576" s="26">
        <v>2020</v>
      </c>
      <c r="B1576" s="26">
        <v>1572</v>
      </c>
      <c r="C1576" s="26" t="s">
        <v>129</v>
      </c>
      <c r="D1576" s="26" t="s">
        <v>2433</v>
      </c>
      <c r="E1576" s="26" t="s">
        <v>2434</v>
      </c>
      <c r="F1576" s="27">
        <v>43984</v>
      </c>
      <c r="G1576" s="107" t="s">
        <v>3465</v>
      </c>
      <c r="H1576" s="26" t="s">
        <v>1402</v>
      </c>
      <c r="I1576" s="26" t="s">
        <v>1402</v>
      </c>
      <c r="J1576" s="28" t="s">
        <v>3466</v>
      </c>
      <c r="K1576" s="26" t="s">
        <v>2574</v>
      </c>
      <c r="L1576" s="26" t="s">
        <v>2437</v>
      </c>
      <c r="M1576" s="26" t="s">
        <v>137</v>
      </c>
      <c r="N1576" s="26" t="s">
        <v>138</v>
      </c>
      <c r="O1576" s="26" t="s">
        <v>138</v>
      </c>
      <c r="Q1576" s="30">
        <v>72</v>
      </c>
      <c r="R1576" s="30">
        <v>6000</v>
      </c>
      <c r="S1576" s="31" t="e">
        <f>#N/A</f>
        <v>#N/A</v>
      </c>
      <c r="T1576" s="30">
        <v>1655</v>
      </c>
      <c r="AB1576" s="33" t="e">
        <f>#N/A</f>
        <v>#N/A</v>
      </c>
      <c r="AC1576" s="30">
        <v>2100</v>
      </c>
      <c r="AD1576" s="30" t="e">
        <f>#N/A</f>
        <v>#N/A</v>
      </c>
      <c r="AE1576" s="34">
        <v>0.98</v>
      </c>
      <c r="AG1576" s="30" t="e">
        <f>#N/A</f>
        <v>#N/A</v>
      </c>
      <c r="AH1576" s="30" t="e">
        <f>#N/A</f>
        <v>#N/A</v>
      </c>
      <c r="AI1576" s="30">
        <v>6728</v>
      </c>
      <c r="AJ1576" s="30">
        <v>6728</v>
      </c>
      <c r="AK1576" s="26" t="s">
        <v>139</v>
      </c>
      <c r="AL1576" s="26">
        <v>26</v>
      </c>
      <c r="AM1576" s="26" t="s">
        <v>2976</v>
      </c>
      <c r="AU1576" s="26" t="s">
        <v>1526</v>
      </c>
      <c r="AV1576" s="67" t="s">
        <v>3430</v>
      </c>
      <c r="AW1576" s="67" t="s">
        <v>3431</v>
      </c>
      <c r="AX1576" s="110" t="s">
        <v>3432</v>
      </c>
      <c r="BB1576" s="26" t="s">
        <v>2577</v>
      </c>
      <c r="BC1576" s="26" t="s">
        <v>2442</v>
      </c>
      <c r="BD1576" s="37">
        <v>44036</v>
      </c>
      <c r="BE1576" s="30">
        <v>34930</v>
      </c>
      <c r="BF1576" s="30">
        <v>35641</v>
      </c>
      <c r="BG1576" s="37" t="s">
        <v>2443</v>
      </c>
      <c r="BI1576" s="37"/>
      <c r="BJ1576" s="37"/>
      <c r="BK1576" s="37"/>
      <c r="BL1576" s="37"/>
      <c r="BM1576" s="37"/>
      <c r="BN1576" s="26"/>
      <c r="BO1576" s="26"/>
      <c r="BP1576" s="26"/>
      <c r="BQ1576" s="38"/>
      <c r="BR1576" s="26"/>
      <c r="BS1576" s="26"/>
      <c r="BT1576" s="26"/>
      <c r="BU1576" s="26"/>
      <c r="BV1576" s="39"/>
    </row>
    <row r="1577" spans="1:74" ht="15" customHeight="1">
      <c r="A1577" s="26">
        <v>2020</v>
      </c>
      <c r="B1577" s="26">
        <v>1573</v>
      </c>
      <c r="C1577" s="26" t="s">
        <v>129</v>
      </c>
      <c r="D1577" s="26" t="s">
        <v>2433</v>
      </c>
      <c r="E1577" s="26" t="s">
        <v>2434</v>
      </c>
      <c r="F1577" s="27">
        <v>43984</v>
      </c>
      <c r="G1577" s="107" t="s">
        <v>3467</v>
      </c>
      <c r="H1577" s="26" t="s">
        <v>1402</v>
      </c>
      <c r="I1577" s="26" t="s">
        <v>1402</v>
      </c>
      <c r="J1577" s="28" t="s">
        <v>3468</v>
      </c>
      <c r="K1577" s="26" t="s">
        <v>2574</v>
      </c>
      <c r="L1577" s="26" t="s">
        <v>2437</v>
      </c>
      <c r="M1577" s="26" t="s">
        <v>137</v>
      </c>
      <c r="N1577" s="26" t="s">
        <v>138</v>
      </c>
      <c r="O1577" s="26" t="s">
        <v>138</v>
      </c>
      <c r="Q1577" s="30">
        <v>72</v>
      </c>
      <c r="R1577" s="30">
        <v>5920</v>
      </c>
      <c r="S1577" s="31" t="e">
        <f>#N/A</f>
        <v>#N/A</v>
      </c>
      <c r="T1577" s="30">
        <v>1600</v>
      </c>
      <c r="AB1577" s="33" t="e">
        <f>#N/A</f>
        <v>#N/A</v>
      </c>
      <c r="AC1577" s="30">
        <v>2100</v>
      </c>
      <c r="AD1577" s="30" t="e">
        <f>#N/A</f>
        <v>#N/A</v>
      </c>
      <c r="AE1577" s="34">
        <v>0.94428571428571428</v>
      </c>
      <c r="AG1577" s="30" t="e">
        <f>#N/A</f>
        <v>#N/A</v>
      </c>
      <c r="AH1577" s="30" t="e">
        <f>#N/A</f>
        <v>#N/A</v>
      </c>
      <c r="AI1577" s="30">
        <v>6639</v>
      </c>
      <c r="AJ1577" s="30">
        <v>6639</v>
      </c>
      <c r="AK1577" s="26" t="s">
        <v>139</v>
      </c>
      <c r="AL1577" s="26">
        <v>26</v>
      </c>
      <c r="AM1577" s="26" t="s">
        <v>2976</v>
      </c>
      <c r="AU1577" s="26" t="s">
        <v>1526</v>
      </c>
      <c r="AV1577" s="67" t="s">
        <v>3430</v>
      </c>
      <c r="AW1577" s="67" t="s">
        <v>3431</v>
      </c>
      <c r="AX1577" s="110" t="s">
        <v>3432</v>
      </c>
      <c r="BB1577" s="26" t="s">
        <v>2577</v>
      </c>
      <c r="BC1577" s="26" t="s">
        <v>2442</v>
      </c>
      <c r="BD1577" s="37">
        <v>44036</v>
      </c>
      <c r="BE1577" s="30">
        <v>34930</v>
      </c>
      <c r="BF1577" s="30">
        <v>35641</v>
      </c>
      <c r="BG1577" s="37" t="s">
        <v>2443</v>
      </c>
      <c r="BI1577" s="37"/>
      <c r="BJ1577" s="37"/>
      <c r="BK1577" s="37"/>
      <c r="BL1577" s="37"/>
      <c r="BM1577" s="37"/>
      <c r="BN1577" s="26"/>
      <c r="BO1577" s="26"/>
      <c r="BP1577" s="26"/>
      <c r="BQ1577" s="38"/>
      <c r="BR1577" s="26"/>
      <c r="BS1577" s="26"/>
      <c r="BT1577" s="26"/>
      <c r="BU1577" s="26"/>
      <c r="BV1577" s="39"/>
    </row>
    <row r="1578" spans="1:74" ht="15" customHeight="1">
      <c r="A1578" s="26">
        <v>2020</v>
      </c>
      <c r="B1578" s="26">
        <v>1574</v>
      </c>
      <c r="C1578" s="26" t="s">
        <v>129</v>
      </c>
      <c r="D1578" s="26" t="s">
        <v>2433</v>
      </c>
      <c r="E1578" s="26" t="s">
        <v>2434</v>
      </c>
      <c r="F1578" s="27">
        <v>43984</v>
      </c>
      <c r="G1578" s="107" t="s">
        <v>3469</v>
      </c>
      <c r="H1578" s="26" t="s">
        <v>1402</v>
      </c>
      <c r="I1578" s="26" t="s">
        <v>1402</v>
      </c>
      <c r="J1578" s="28" t="s">
        <v>3470</v>
      </c>
      <c r="K1578" s="26" t="s">
        <v>2574</v>
      </c>
      <c r="L1578" s="26" t="s">
        <v>2437</v>
      </c>
      <c r="M1578" s="26" t="s">
        <v>137</v>
      </c>
      <c r="N1578" s="26" t="s">
        <v>138</v>
      </c>
      <c r="O1578" s="26" t="s">
        <v>138</v>
      </c>
      <c r="Q1578" s="30">
        <v>69</v>
      </c>
      <c r="R1578" s="30">
        <v>4490</v>
      </c>
      <c r="S1578" s="31" t="e">
        <f>#N/A</f>
        <v>#N/A</v>
      </c>
      <c r="T1578" s="30">
        <v>1236</v>
      </c>
      <c r="AB1578" s="33" t="e">
        <f>#N/A</f>
        <v>#N/A</v>
      </c>
      <c r="AC1578" s="30">
        <v>2100</v>
      </c>
      <c r="AD1578" s="30" t="e">
        <f>#N/A</f>
        <v>#N/A</v>
      </c>
      <c r="AE1578" s="34">
        <v>0.94</v>
      </c>
      <c r="AG1578" s="30" t="e">
        <f>#N/A</f>
        <v>#N/A</v>
      </c>
      <c r="AH1578" s="30" t="e">
        <f>#N/A</f>
        <v>#N/A</v>
      </c>
      <c r="AI1578" s="30">
        <v>5035</v>
      </c>
      <c r="AJ1578" s="30">
        <v>5035</v>
      </c>
      <c r="AK1578" s="26" t="s">
        <v>139</v>
      </c>
      <c r="AL1578" s="26">
        <v>26</v>
      </c>
      <c r="AM1578" s="26" t="s">
        <v>2976</v>
      </c>
      <c r="AU1578" s="26" t="s">
        <v>1526</v>
      </c>
      <c r="AV1578" s="67" t="s">
        <v>3430</v>
      </c>
      <c r="AW1578" s="67" t="s">
        <v>3431</v>
      </c>
      <c r="AX1578" s="110" t="s">
        <v>3432</v>
      </c>
      <c r="BB1578" s="26" t="s">
        <v>2577</v>
      </c>
      <c r="BC1578" s="26" t="s">
        <v>2442</v>
      </c>
      <c r="BD1578" s="37">
        <v>44036</v>
      </c>
      <c r="BE1578" s="30">
        <v>34930</v>
      </c>
      <c r="BF1578" s="30">
        <v>35641</v>
      </c>
      <c r="BG1578" s="37" t="s">
        <v>2443</v>
      </c>
      <c r="BI1578" s="37"/>
      <c r="BJ1578" s="37"/>
      <c r="BK1578" s="37"/>
      <c r="BL1578" s="37"/>
      <c r="BM1578" s="37"/>
      <c r="BN1578" s="26"/>
      <c r="BO1578" s="26"/>
      <c r="BP1578" s="26"/>
      <c r="BQ1578" s="38"/>
      <c r="BR1578" s="26"/>
      <c r="BS1578" s="26"/>
      <c r="BT1578" s="26"/>
      <c r="BU1578" s="26"/>
      <c r="BV1578" s="39"/>
    </row>
    <row r="1579" spans="1:74" ht="15" customHeight="1">
      <c r="A1579" s="26">
        <v>2020</v>
      </c>
      <c r="B1579" s="26">
        <v>1575</v>
      </c>
      <c r="C1579" s="26" t="s">
        <v>129</v>
      </c>
      <c r="D1579" s="26" t="s">
        <v>2433</v>
      </c>
      <c r="E1579" s="26" t="s">
        <v>2434</v>
      </c>
      <c r="F1579" s="27">
        <v>43984</v>
      </c>
      <c r="G1579" s="107" t="s">
        <v>3471</v>
      </c>
      <c r="H1579" s="26" t="s">
        <v>1402</v>
      </c>
      <c r="I1579" s="26" t="s">
        <v>1402</v>
      </c>
      <c r="J1579" s="28" t="s">
        <v>3472</v>
      </c>
      <c r="K1579" s="26" t="s">
        <v>2574</v>
      </c>
      <c r="L1579" s="26" t="s">
        <v>2437</v>
      </c>
      <c r="M1579" s="26" t="s">
        <v>137</v>
      </c>
      <c r="N1579" s="26" t="s">
        <v>138</v>
      </c>
      <c r="O1579" s="26" t="s">
        <v>138</v>
      </c>
      <c r="Q1579" s="30">
        <v>65</v>
      </c>
      <c r="R1579" s="30">
        <v>4150</v>
      </c>
      <c r="S1579" s="31" t="e">
        <f>#N/A</f>
        <v>#N/A</v>
      </c>
      <c r="T1579" s="30">
        <v>1255</v>
      </c>
      <c r="AB1579" s="33" t="e">
        <f>#N/A</f>
        <v>#N/A</v>
      </c>
      <c r="AC1579" s="30">
        <v>2100</v>
      </c>
      <c r="AD1579" s="30" t="e">
        <f>#N/A</f>
        <v>#N/A</v>
      </c>
      <c r="AE1579" s="34">
        <v>0.95058823529411762</v>
      </c>
      <c r="AG1579" s="30" t="e">
        <f>#N/A</f>
        <v>#N/A</v>
      </c>
      <c r="AH1579" s="30" t="e">
        <f>#N/A</f>
        <v>#N/A</v>
      </c>
      <c r="AI1579" s="30">
        <v>4654</v>
      </c>
      <c r="AJ1579" s="30">
        <v>4654</v>
      </c>
      <c r="AK1579" s="26" t="s">
        <v>139</v>
      </c>
      <c r="AL1579" s="26">
        <v>26</v>
      </c>
      <c r="AM1579" s="26" t="s">
        <v>2976</v>
      </c>
      <c r="AU1579" s="26" t="s">
        <v>1526</v>
      </c>
      <c r="AV1579" s="67" t="s">
        <v>3430</v>
      </c>
      <c r="AW1579" s="67" t="s">
        <v>3431</v>
      </c>
      <c r="AX1579" s="110" t="s">
        <v>3432</v>
      </c>
      <c r="BB1579" s="26" t="s">
        <v>2577</v>
      </c>
      <c r="BC1579" s="26" t="s">
        <v>2442</v>
      </c>
      <c r="BD1579" s="37">
        <v>44036</v>
      </c>
      <c r="BE1579" s="30">
        <v>34930</v>
      </c>
      <c r="BF1579" s="30">
        <v>35641</v>
      </c>
      <c r="BG1579" s="37" t="s">
        <v>2443</v>
      </c>
      <c r="BI1579" s="37"/>
      <c r="BJ1579" s="37"/>
      <c r="BK1579" s="37"/>
      <c r="BL1579" s="37"/>
      <c r="BM1579" s="37"/>
      <c r="BN1579" s="26"/>
      <c r="BO1579" s="26"/>
      <c r="BP1579" s="26"/>
      <c r="BQ1579" s="38"/>
      <c r="BR1579" s="26"/>
      <c r="BS1579" s="26"/>
      <c r="BT1579" s="26"/>
      <c r="BU1579" s="26"/>
      <c r="BV1579" s="39"/>
    </row>
    <row r="1580" spans="1:74" ht="15" customHeight="1">
      <c r="A1580" s="26">
        <v>2020</v>
      </c>
      <c r="B1580" s="26">
        <v>1576</v>
      </c>
      <c r="C1580" s="26" t="s">
        <v>129</v>
      </c>
      <c r="D1580" s="26" t="s">
        <v>2433</v>
      </c>
      <c r="E1580" s="26" t="s">
        <v>2434</v>
      </c>
      <c r="F1580" s="27">
        <v>43984</v>
      </c>
      <c r="G1580" s="107" t="s">
        <v>3473</v>
      </c>
      <c r="H1580" s="26" t="s">
        <v>1402</v>
      </c>
      <c r="I1580" s="26" t="s">
        <v>1402</v>
      </c>
      <c r="J1580" s="28" t="s">
        <v>3474</v>
      </c>
      <c r="K1580" s="26" t="s">
        <v>2574</v>
      </c>
      <c r="L1580" s="26" t="s">
        <v>2437</v>
      </c>
      <c r="M1580" s="26" t="s">
        <v>137</v>
      </c>
      <c r="N1580" s="26" t="s">
        <v>138</v>
      </c>
      <c r="O1580" s="26" t="s">
        <v>138</v>
      </c>
      <c r="Q1580" s="30">
        <v>66</v>
      </c>
      <c r="R1580" s="30">
        <v>3600</v>
      </c>
      <c r="S1580" s="31" t="e">
        <f>#N/A</f>
        <v>#N/A</v>
      </c>
      <c r="T1580" s="30">
        <v>970</v>
      </c>
      <c r="AB1580" s="33" t="e">
        <f>#N/A</f>
        <v>#N/A</v>
      </c>
      <c r="AC1580" s="30">
        <v>2100</v>
      </c>
      <c r="AD1580" s="30" t="e">
        <f>#N/A</f>
        <v>#N/A</v>
      </c>
      <c r="AE1580" s="34">
        <v>0.95</v>
      </c>
      <c r="AG1580" s="30" t="e">
        <f>#N/A</f>
        <v>#N/A</v>
      </c>
      <c r="AH1580" s="30" t="e">
        <f>#N/A</f>
        <v>#N/A</v>
      </c>
      <c r="AI1580" s="30">
        <v>4037</v>
      </c>
      <c r="AJ1580" s="30">
        <v>4037</v>
      </c>
      <c r="AK1580" s="26" t="s">
        <v>139</v>
      </c>
      <c r="AL1580" s="26">
        <v>26</v>
      </c>
      <c r="AM1580" s="26" t="s">
        <v>2976</v>
      </c>
      <c r="AU1580" s="26" t="s">
        <v>1526</v>
      </c>
      <c r="AV1580" s="67" t="s">
        <v>3430</v>
      </c>
      <c r="AW1580" s="67" t="s">
        <v>3431</v>
      </c>
      <c r="AX1580" s="110" t="s">
        <v>3432</v>
      </c>
      <c r="BB1580" s="26" t="s">
        <v>2577</v>
      </c>
      <c r="BC1580" s="26" t="s">
        <v>2442</v>
      </c>
      <c r="BD1580" s="37">
        <v>44036</v>
      </c>
      <c r="BE1580" s="30">
        <v>34930</v>
      </c>
      <c r="BF1580" s="30">
        <v>35641</v>
      </c>
      <c r="BG1580" s="37" t="s">
        <v>2443</v>
      </c>
      <c r="BI1580" s="37"/>
      <c r="BJ1580" s="37"/>
      <c r="BK1580" s="37"/>
      <c r="BL1580" s="37"/>
      <c r="BM1580" s="37"/>
      <c r="BN1580" s="26"/>
      <c r="BO1580" s="26"/>
      <c r="BP1580" s="26"/>
      <c r="BQ1580" s="38"/>
      <c r="BR1580" s="26"/>
      <c r="BS1580" s="26"/>
      <c r="BT1580" s="26"/>
      <c r="BU1580" s="26"/>
      <c r="BV1580" s="39"/>
    </row>
    <row r="1581" spans="1:74" ht="15" customHeight="1">
      <c r="A1581" s="26">
        <v>2020</v>
      </c>
      <c r="B1581" s="26">
        <v>1577</v>
      </c>
      <c r="C1581" s="26" t="s">
        <v>129</v>
      </c>
      <c r="D1581" s="26" t="s">
        <v>2433</v>
      </c>
      <c r="E1581" s="26" t="s">
        <v>2434</v>
      </c>
      <c r="F1581" s="27">
        <v>43984</v>
      </c>
      <c r="G1581" s="107" t="s">
        <v>3475</v>
      </c>
      <c r="H1581" s="26" t="s">
        <v>1402</v>
      </c>
      <c r="I1581" s="26" t="s">
        <v>1402</v>
      </c>
      <c r="J1581" s="28" t="s">
        <v>3476</v>
      </c>
      <c r="K1581" s="26" t="s">
        <v>2574</v>
      </c>
      <c r="L1581" s="26" t="s">
        <v>2437</v>
      </c>
      <c r="M1581" s="26" t="s">
        <v>137</v>
      </c>
      <c r="N1581" s="26" t="s">
        <v>138</v>
      </c>
      <c r="O1581" s="26" t="s">
        <v>138</v>
      </c>
      <c r="Q1581" s="30">
        <v>73</v>
      </c>
      <c r="R1581" s="30">
        <v>5940</v>
      </c>
      <c r="S1581" s="31" t="e">
        <f>#N/A</f>
        <v>#N/A</v>
      </c>
      <c r="T1581" s="30">
        <v>1595</v>
      </c>
      <c r="AB1581" s="33" t="e">
        <f>#N/A</f>
        <v>#N/A</v>
      </c>
      <c r="AC1581" s="30">
        <v>2100</v>
      </c>
      <c r="AD1581" s="30" t="e">
        <f>#N/A</f>
        <v>#N/A</v>
      </c>
      <c r="AE1581" s="34">
        <v>0.92117647058823526</v>
      </c>
      <c r="AG1581" s="30" t="e">
        <f>#N/A</f>
        <v>#N/A</v>
      </c>
      <c r="AH1581" s="30" t="e">
        <f>#N/A</f>
        <v>#N/A</v>
      </c>
      <c r="AI1581" s="30">
        <v>6661</v>
      </c>
      <c r="AJ1581" s="30">
        <v>6661</v>
      </c>
      <c r="AK1581" s="26" t="s">
        <v>139</v>
      </c>
      <c r="AL1581" s="26">
        <v>26</v>
      </c>
      <c r="AM1581" s="26" t="s">
        <v>2976</v>
      </c>
      <c r="AU1581" s="26" t="s">
        <v>1526</v>
      </c>
      <c r="AV1581" s="67" t="s">
        <v>3430</v>
      </c>
      <c r="AW1581" s="67" t="s">
        <v>3431</v>
      </c>
      <c r="AX1581" s="110" t="s">
        <v>3432</v>
      </c>
      <c r="BB1581" s="26" t="s">
        <v>2577</v>
      </c>
      <c r="BC1581" s="26" t="s">
        <v>2442</v>
      </c>
      <c r="BD1581" s="37">
        <v>44036</v>
      </c>
      <c r="BE1581" s="30">
        <v>34930</v>
      </c>
      <c r="BF1581" s="30">
        <v>35641</v>
      </c>
      <c r="BG1581" s="37" t="s">
        <v>2443</v>
      </c>
      <c r="BI1581" s="37"/>
      <c r="BJ1581" s="37"/>
      <c r="BK1581" s="37"/>
      <c r="BL1581" s="37"/>
      <c r="BM1581" s="37"/>
      <c r="BN1581" s="26"/>
      <c r="BO1581" s="26"/>
      <c r="BP1581" s="26"/>
      <c r="BQ1581" s="38"/>
      <c r="BR1581" s="26"/>
      <c r="BS1581" s="26"/>
      <c r="BT1581" s="26"/>
      <c r="BU1581" s="26"/>
      <c r="BV1581" s="39"/>
    </row>
    <row r="1582" spans="1:74" ht="15" customHeight="1">
      <c r="A1582" s="26">
        <v>2020</v>
      </c>
      <c r="B1582" s="26">
        <v>1578</v>
      </c>
      <c r="C1582" s="26" t="s">
        <v>129</v>
      </c>
      <c r="D1582" s="26" t="s">
        <v>2433</v>
      </c>
      <c r="E1582" s="26" t="s">
        <v>2434</v>
      </c>
      <c r="F1582" s="27">
        <v>43984</v>
      </c>
      <c r="G1582" s="107" t="s">
        <v>3477</v>
      </c>
      <c r="H1582" s="26" t="s">
        <v>1402</v>
      </c>
      <c r="I1582" s="26" t="s">
        <v>1402</v>
      </c>
      <c r="J1582" s="28" t="s">
        <v>3478</v>
      </c>
      <c r="K1582" s="26" t="s">
        <v>2574</v>
      </c>
      <c r="L1582" s="26" t="s">
        <v>2437</v>
      </c>
      <c r="M1582" s="26" t="s">
        <v>137</v>
      </c>
      <c r="N1582" s="26" t="s">
        <v>138</v>
      </c>
      <c r="O1582" s="26" t="s">
        <v>138</v>
      </c>
      <c r="Q1582" s="30">
        <v>78</v>
      </c>
      <c r="R1582" s="30">
        <v>6950</v>
      </c>
      <c r="S1582" s="31" t="e">
        <f>#N/A</f>
        <v>#N/A</v>
      </c>
      <c r="T1582" s="30">
        <v>1835</v>
      </c>
      <c r="AB1582" s="33" t="e">
        <f>#N/A</f>
        <v>#N/A</v>
      </c>
      <c r="AC1582" s="30">
        <v>2100</v>
      </c>
      <c r="AD1582" s="30" t="e">
        <f>#N/A</f>
        <v>#N/A</v>
      </c>
      <c r="AE1582" s="34">
        <v>0.92</v>
      </c>
      <c r="AG1582" s="30" t="e">
        <f>#N/A</f>
        <v>#N/A</v>
      </c>
      <c r="AH1582" s="30" t="e">
        <f>#N/A</f>
        <v>#N/A</v>
      </c>
      <c r="AI1582" s="30">
        <v>7794</v>
      </c>
      <c r="AJ1582" s="30">
        <v>7794</v>
      </c>
      <c r="AK1582" s="26" t="s">
        <v>139</v>
      </c>
      <c r="AL1582" s="26">
        <v>26</v>
      </c>
      <c r="AM1582" s="26" t="s">
        <v>2976</v>
      </c>
      <c r="AU1582" s="26" t="s">
        <v>1526</v>
      </c>
      <c r="AV1582" s="67" t="s">
        <v>3430</v>
      </c>
      <c r="AW1582" s="67" t="s">
        <v>3431</v>
      </c>
      <c r="AX1582" s="110" t="s">
        <v>3432</v>
      </c>
      <c r="BB1582" s="26" t="s">
        <v>2577</v>
      </c>
      <c r="BC1582" s="26" t="s">
        <v>2442</v>
      </c>
      <c r="BD1582" s="37">
        <v>44036</v>
      </c>
      <c r="BE1582" s="30">
        <v>34930</v>
      </c>
      <c r="BF1582" s="30">
        <v>35641</v>
      </c>
      <c r="BG1582" s="37" t="s">
        <v>2443</v>
      </c>
      <c r="BI1582" s="37"/>
      <c r="BJ1582" s="37"/>
      <c r="BK1582" s="37"/>
      <c r="BL1582" s="37"/>
      <c r="BM1582" s="37"/>
      <c r="BN1582" s="26"/>
      <c r="BO1582" s="26"/>
      <c r="BP1582" s="26"/>
      <c r="BQ1582" s="38"/>
      <c r="BR1582" s="26"/>
      <c r="BS1582" s="26"/>
      <c r="BT1582" s="26"/>
      <c r="BU1582" s="26"/>
      <c r="BV1582" s="39"/>
    </row>
    <row r="1583" spans="1:74" ht="15" customHeight="1">
      <c r="A1583" s="26">
        <v>2020</v>
      </c>
      <c r="B1583" s="26">
        <v>1579</v>
      </c>
      <c r="C1583" s="26" t="s">
        <v>129</v>
      </c>
      <c r="D1583" s="26" t="s">
        <v>2433</v>
      </c>
      <c r="E1583" s="26" t="s">
        <v>2434</v>
      </c>
      <c r="F1583" s="27">
        <v>43984</v>
      </c>
      <c r="G1583" s="107" t="s">
        <v>3479</v>
      </c>
      <c r="H1583" s="26" t="s">
        <v>1402</v>
      </c>
      <c r="I1583" s="26" t="s">
        <v>1402</v>
      </c>
      <c r="J1583" s="28" t="s">
        <v>3480</v>
      </c>
      <c r="K1583" s="26" t="s">
        <v>2574</v>
      </c>
      <c r="L1583" s="26" t="s">
        <v>2437</v>
      </c>
      <c r="M1583" s="26" t="s">
        <v>137</v>
      </c>
      <c r="N1583" s="26" t="s">
        <v>138</v>
      </c>
      <c r="O1583" s="26" t="s">
        <v>138</v>
      </c>
      <c r="Q1583" s="30">
        <v>73</v>
      </c>
      <c r="R1583" s="30">
        <v>5330</v>
      </c>
      <c r="S1583" s="31" t="e">
        <f>#N/A</f>
        <v>#N/A</v>
      </c>
      <c r="T1583" s="30">
        <v>1445</v>
      </c>
      <c r="AB1583" s="33" t="e">
        <f>#N/A</f>
        <v>#N/A</v>
      </c>
      <c r="AC1583" s="30">
        <v>2100</v>
      </c>
      <c r="AD1583" s="30" t="e">
        <f>#N/A</f>
        <v>#N/A</v>
      </c>
      <c r="AE1583" s="34">
        <v>0.94666666666666666</v>
      </c>
      <c r="AG1583" s="30" t="e">
        <f>#N/A</f>
        <v>#N/A</v>
      </c>
      <c r="AH1583" s="30" t="e">
        <f>#N/A</f>
        <v>#N/A</v>
      </c>
      <c r="AI1583" s="30">
        <v>5977</v>
      </c>
      <c r="AJ1583" s="30">
        <v>5977</v>
      </c>
      <c r="AK1583" s="26" t="s">
        <v>139</v>
      </c>
      <c r="AL1583" s="26">
        <v>26</v>
      </c>
      <c r="AM1583" s="26" t="s">
        <v>2976</v>
      </c>
      <c r="AU1583" s="26" t="s">
        <v>1526</v>
      </c>
      <c r="AV1583" s="67" t="s">
        <v>3430</v>
      </c>
      <c r="AW1583" s="67" t="s">
        <v>3431</v>
      </c>
      <c r="AX1583" s="110" t="s">
        <v>3432</v>
      </c>
      <c r="BB1583" s="26" t="s">
        <v>2577</v>
      </c>
      <c r="BC1583" s="26" t="s">
        <v>2442</v>
      </c>
      <c r="BD1583" s="37">
        <v>44036</v>
      </c>
      <c r="BE1583" s="30">
        <v>34930</v>
      </c>
      <c r="BF1583" s="30">
        <v>35641</v>
      </c>
      <c r="BG1583" s="37" t="s">
        <v>2443</v>
      </c>
      <c r="BI1583" s="37"/>
      <c r="BJ1583" s="37"/>
      <c r="BK1583" s="37"/>
      <c r="BL1583" s="37"/>
      <c r="BM1583" s="37"/>
      <c r="BN1583" s="26"/>
      <c r="BO1583" s="26"/>
      <c r="BP1583" s="26"/>
      <c r="BQ1583" s="38"/>
      <c r="BR1583" s="26"/>
      <c r="BS1583" s="26"/>
      <c r="BT1583" s="26"/>
      <c r="BU1583" s="26"/>
      <c r="BV1583" s="39"/>
    </row>
    <row r="1584" spans="1:74" ht="15" customHeight="1">
      <c r="A1584" s="26">
        <v>2020</v>
      </c>
      <c r="B1584" s="26">
        <v>1580</v>
      </c>
      <c r="C1584" s="26" t="s">
        <v>129</v>
      </c>
      <c r="D1584" s="26" t="s">
        <v>2433</v>
      </c>
      <c r="E1584" s="26" t="s">
        <v>2434</v>
      </c>
      <c r="F1584" s="27">
        <v>43984</v>
      </c>
      <c r="G1584" s="107" t="s">
        <v>3481</v>
      </c>
      <c r="H1584" s="26" t="s">
        <v>1402</v>
      </c>
      <c r="I1584" s="26" t="s">
        <v>1402</v>
      </c>
      <c r="J1584" s="28" t="s">
        <v>3482</v>
      </c>
      <c r="K1584" s="26" t="s">
        <v>2574</v>
      </c>
      <c r="L1584" s="26" t="s">
        <v>2437</v>
      </c>
      <c r="M1584" s="26" t="s">
        <v>137</v>
      </c>
      <c r="N1584" s="26" t="s">
        <v>138</v>
      </c>
      <c r="O1584" s="26" t="s">
        <v>138</v>
      </c>
      <c r="Q1584" s="30">
        <v>74</v>
      </c>
      <c r="R1584" s="30">
        <v>5380</v>
      </c>
      <c r="S1584" s="31" t="e">
        <f>#N/A</f>
        <v>#N/A</v>
      </c>
      <c r="T1584" s="30">
        <v>1475</v>
      </c>
      <c r="AB1584" s="33" t="e">
        <f>#N/A</f>
        <v>#N/A</v>
      </c>
      <c r="AC1584" s="30">
        <v>2100</v>
      </c>
      <c r="AD1584" s="30" t="e">
        <f>#N/A</f>
        <v>#N/A</v>
      </c>
      <c r="AE1584" s="34">
        <v>0.95</v>
      </c>
      <c r="AG1584" s="30" t="e">
        <f>#N/A</f>
        <v>#N/A</v>
      </c>
      <c r="AH1584" s="30" t="e">
        <f>#N/A</f>
        <v>#N/A</v>
      </c>
      <c r="AI1584" s="30">
        <v>6033</v>
      </c>
      <c r="AJ1584" s="30">
        <v>6033</v>
      </c>
      <c r="AK1584" s="26" t="s">
        <v>139</v>
      </c>
      <c r="AL1584" s="26">
        <v>26</v>
      </c>
      <c r="AM1584" s="26" t="s">
        <v>2976</v>
      </c>
      <c r="AU1584" s="26" t="s">
        <v>1526</v>
      </c>
      <c r="AV1584" s="67" t="s">
        <v>3430</v>
      </c>
      <c r="AW1584" s="67" t="s">
        <v>3431</v>
      </c>
      <c r="AX1584" s="110" t="s">
        <v>3432</v>
      </c>
      <c r="BB1584" s="26" t="s">
        <v>2577</v>
      </c>
      <c r="BC1584" s="26" t="s">
        <v>2442</v>
      </c>
      <c r="BD1584" s="37">
        <v>44036</v>
      </c>
      <c r="BE1584" s="30">
        <v>34930</v>
      </c>
      <c r="BF1584" s="30">
        <v>35641</v>
      </c>
      <c r="BG1584" s="37" t="s">
        <v>2443</v>
      </c>
      <c r="BI1584" s="37"/>
      <c r="BJ1584" s="37"/>
      <c r="BK1584" s="37"/>
      <c r="BL1584" s="37"/>
      <c r="BM1584" s="37"/>
      <c r="BN1584" s="26"/>
      <c r="BO1584" s="26"/>
      <c r="BP1584" s="26"/>
      <c r="BQ1584" s="38"/>
      <c r="BR1584" s="26"/>
      <c r="BS1584" s="26"/>
      <c r="BT1584" s="26"/>
      <c r="BU1584" s="26"/>
      <c r="BV1584" s="39"/>
    </row>
    <row r="1585" spans="1:74" ht="15" customHeight="1">
      <c r="A1585" s="26">
        <v>2020</v>
      </c>
      <c r="B1585" s="26">
        <v>1581</v>
      </c>
      <c r="C1585" s="26" t="s">
        <v>129</v>
      </c>
      <c r="D1585" s="26" t="s">
        <v>2433</v>
      </c>
      <c r="E1585" s="26" t="s">
        <v>2434</v>
      </c>
      <c r="F1585" s="27">
        <v>43984</v>
      </c>
      <c r="G1585" s="107" t="s">
        <v>3483</v>
      </c>
      <c r="H1585" s="26" t="s">
        <v>1402</v>
      </c>
      <c r="I1585" s="26" t="s">
        <v>1402</v>
      </c>
      <c r="J1585" s="28" t="s">
        <v>3484</v>
      </c>
      <c r="K1585" s="26" t="s">
        <v>2574</v>
      </c>
      <c r="L1585" s="26" t="s">
        <v>2437</v>
      </c>
      <c r="M1585" s="26" t="s">
        <v>137</v>
      </c>
      <c r="N1585" s="26" t="s">
        <v>138</v>
      </c>
      <c r="O1585" s="26" t="s">
        <v>138</v>
      </c>
      <c r="Q1585" s="30">
        <v>73</v>
      </c>
      <c r="R1585" s="30">
        <v>4910</v>
      </c>
      <c r="S1585" s="31" t="e">
        <f>#N/A</f>
        <v>#N/A</v>
      </c>
      <c r="T1585" s="30">
        <v>1410</v>
      </c>
      <c r="AB1585" s="33" t="e">
        <f>#N/A</f>
        <v>#N/A</v>
      </c>
      <c r="AC1585" s="30">
        <v>2100</v>
      </c>
      <c r="AD1585" s="30" t="e">
        <f>#N/A</f>
        <v>#N/A</v>
      </c>
      <c r="AE1585" s="34">
        <v>0.98</v>
      </c>
      <c r="AG1585" s="30" t="e">
        <f>#N/A</f>
        <v>#N/A</v>
      </c>
      <c r="AH1585" s="30" t="e">
        <f>#N/A</f>
        <v>#N/A</v>
      </c>
      <c r="AI1585" s="30">
        <v>5506</v>
      </c>
      <c r="AJ1585" s="30">
        <v>5506</v>
      </c>
      <c r="AK1585" s="26" t="s">
        <v>139</v>
      </c>
      <c r="AL1585" s="26">
        <v>26</v>
      </c>
      <c r="AM1585" s="26" t="s">
        <v>2976</v>
      </c>
      <c r="AU1585" s="26" t="s">
        <v>1526</v>
      </c>
      <c r="AV1585" s="67" t="s">
        <v>3430</v>
      </c>
      <c r="AW1585" s="67" t="s">
        <v>3431</v>
      </c>
      <c r="AX1585" s="110" t="s">
        <v>3432</v>
      </c>
      <c r="BB1585" s="26" t="s">
        <v>2577</v>
      </c>
      <c r="BC1585" s="26" t="s">
        <v>2442</v>
      </c>
      <c r="BD1585" s="37">
        <v>44036</v>
      </c>
      <c r="BE1585" s="30">
        <v>34930</v>
      </c>
      <c r="BF1585" s="30">
        <v>35641</v>
      </c>
      <c r="BG1585" s="37" t="s">
        <v>2443</v>
      </c>
      <c r="BI1585" s="37"/>
      <c r="BJ1585" s="37"/>
      <c r="BK1585" s="37"/>
      <c r="BL1585" s="37"/>
      <c r="BM1585" s="37"/>
      <c r="BN1585" s="26"/>
      <c r="BO1585" s="26"/>
      <c r="BP1585" s="26"/>
      <c r="BQ1585" s="38"/>
      <c r="BR1585" s="26"/>
      <c r="BS1585" s="26"/>
      <c r="BT1585" s="26"/>
      <c r="BU1585" s="26"/>
      <c r="BV1585" s="39"/>
    </row>
    <row r="1586" spans="1:74" ht="15" customHeight="1">
      <c r="A1586" s="26">
        <v>2020</v>
      </c>
      <c r="B1586" s="26">
        <v>1582</v>
      </c>
      <c r="C1586" s="26" t="s">
        <v>129</v>
      </c>
      <c r="D1586" s="26" t="s">
        <v>2433</v>
      </c>
      <c r="E1586" s="26" t="s">
        <v>2434</v>
      </c>
      <c r="F1586" s="27">
        <v>43984</v>
      </c>
      <c r="G1586" s="107" t="s">
        <v>3485</v>
      </c>
      <c r="H1586" s="26" t="s">
        <v>1402</v>
      </c>
      <c r="I1586" s="26" t="s">
        <v>1402</v>
      </c>
      <c r="J1586" s="28" t="s">
        <v>3486</v>
      </c>
      <c r="K1586" s="26" t="s">
        <v>2574</v>
      </c>
      <c r="L1586" s="26" t="s">
        <v>2437</v>
      </c>
      <c r="M1586" s="26" t="s">
        <v>137</v>
      </c>
      <c r="N1586" s="26" t="s">
        <v>138</v>
      </c>
      <c r="O1586" s="26" t="s">
        <v>138</v>
      </c>
      <c r="Q1586" s="30">
        <v>71</v>
      </c>
      <c r="R1586" s="30">
        <v>4870</v>
      </c>
      <c r="S1586" s="31" t="e">
        <f>#N/A</f>
        <v>#N/A</v>
      </c>
      <c r="T1586" s="30">
        <v>1290</v>
      </c>
      <c r="AB1586" s="33" t="e">
        <f>#N/A</f>
        <v>#N/A</v>
      </c>
      <c r="AC1586" s="30">
        <v>2100</v>
      </c>
      <c r="AD1586" s="30" t="e">
        <f>#N/A</f>
        <v>#N/A</v>
      </c>
      <c r="AE1586" s="34">
        <v>0.98</v>
      </c>
      <c r="AG1586" s="30" t="e">
        <f>#N/A</f>
        <v>#N/A</v>
      </c>
      <c r="AH1586" s="30" t="e">
        <f>#N/A</f>
        <v>#N/A</v>
      </c>
      <c r="AI1586" s="30">
        <v>5461</v>
      </c>
      <c r="AJ1586" s="30">
        <v>5461</v>
      </c>
      <c r="AK1586" s="26" t="s">
        <v>139</v>
      </c>
      <c r="AL1586" s="26">
        <v>26</v>
      </c>
      <c r="AM1586" s="26" t="s">
        <v>2976</v>
      </c>
      <c r="AU1586" s="26" t="s">
        <v>1526</v>
      </c>
      <c r="AV1586" s="67" t="s">
        <v>3430</v>
      </c>
      <c r="AW1586" s="67" t="s">
        <v>3431</v>
      </c>
      <c r="AX1586" s="110" t="s">
        <v>3432</v>
      </c>
      <c r="BB1586" s="26" t="s">
        <v>2577</v>
      </c>
      <c r="BC1586" s="26" t="s">
        <v>2442</v>
      </c>
      <c r="BD1586" s="37">
        <v>44036</v>
      </c>
      <c r="BE1586" s="30">
        <v>34930</v>
      </c>
      <c r="BF1586" s="30">
        <v>35641</v>
      </c>
      <c r="BG1586" s="37" t="s">
        <v>2443</v>
      </c>
      <c r="BI1586" s="37"/>
      <c r="BJ1586" s="37"/>
      <c r="BK1586" s="37"/>
      <c r="BL1586" s="37"/>
      <c r="BM1586" s="37"/>
      <c r="BN1586" s="26"/>
      <c r="BO1586" s="26"/>
      <c r="BP1586" s="26"/>
      <c r="BQ1586" s="38"/>
      <c r="BR1586" s="26"/>
      <c r="BS1586" s="26"/>
      <c r="BT1586" s="26"/>
      <c r="BU1586" s="26"/>
      <c r="BV1586" s="39"/>
    </row>
    <row r="1587" spans="1:74" ht="15" customHeight="1">
      <c r="A1587" s="26">
        <v>2020</v>
      </c>
      <c r="B1587" s="26">
        <v>1583</v>
      </c>
      <c r="C1587" s="26" t="s">
        <v>129</v>
      </c>
      <c r="D1587" s="26" t="s">
        <v>2433</v>
      </c>
      <c r="E1587" s="26" t="s">
        <v>2434</v>
      </c>
      <c r="F1587" s="27">
        <v>43984</v>
      </c>
      <c r="G1587" s="107" t="s">
        <v>3487</v>
      </c>
      <c r="H1587" s="26" t="s">
        <v>1402</v>
      </c>
      <c r="I1587" s="26" t="s">
        <v>1402</v>
      </c>
      <c r="J1587" s="28" t="s">
        <v>3488</v>
      </c>
      <c r="K1587" s="26" t="s">
        <v>2574</v>
      </c>
      <c r="L1587" s="26" t="s">
        <v>2437</v>
      </c>
      <c r="M1587" s="26" t="s">
        <v>137</v>
      </c>
      <c r="N1587" s="26" t="s">
        <v>138</v>
      </c>
      <c r="O1587" s="26" t="s">
        <v>138</v>
      </c>
      <c r="Q1587" s="30">
        <v>70</v>
      </c>
      <c r="R1587" s="30">
        <v>5280</v>
      </c>
      <c r="S1587" s="31" t="e">
        <f>#N/A</f>
        <v>#N/A</v>
      </c>
      <c r="T1587" s="30">
        <v>1420</v>
      </c>
      <c r="AB1587" s="33" t="e">
        <f>#N/A</f>
        <v>#N/A</v>
      </c>
      <c r="AC1587" s="30">
        <v>2100</v>
      </c>
      <c r="AD1587" s="30" t="e">
        <f>#N/A</f>
        <v>#N/A</v>
      </c>
      <c r="AE1587" s="34">
        <v>0.94428571428571428</v>
      </c>
      <c r="AG1587" s="30" t="e">
        <f>#N/A</f>
        <v>#N/A</v>
      </c>
      <c r="AH1587" s="30" t="e">
        <f>#N/A</f>
        <v>#N/A</v>
      </c>
      <c r="AI1587" s="30">
        <v>5921</v>
      </c>
      <c r="AJ1587" s="30">
        <v>5921</v>
      </c>
      <c r="AK1587" s="26" t="s">
        <v>139</v>
      </c>
      <c r="AL1587" s="26">
        <v>26</v>
      </c>
      <c r="AM1587" s="26" t="s">
        <v>2976</v>
      </c>
      <c r="AU1587" s="26" t="s">
        <v>1526</v>
      </c>
      <c r="AV1587" s="67" t="s">
        <v>3430</v>
      </c>
      <c r="AW1587" s="67" t="s">
        <v>3431</v>
      </c>
      <c r="AX1587" s="110" t="s">
        <v>3432</v>
      </c>
      <c r="BB1587" s="26" t="s">
        <v>2577</v>
      </c>
      <c r="BC1587" s="26" t="s">
        <v>2442</v>
      </c>
      <c r="BD1587" s="37">
        <v>44036</v>
      </c>
      <c r="BE1587" s="30">
        <v>34930</v>
      </c>
      <c r="BF1587" s="30">
        <v>35641</v>
      </c>
      <c r="BG1587" s="37" t="s">
        <v>2443</v>
      </c>
      <c r="BI1587" s="37"/>
      <c r="BJ1587" s="37"/>
      <c r="BK1587" s="37"/>
      <c r="BL1587" s="37"/>
      <c r="BM1587" s="37"/>
      <c r="BN1587" s="26"/>
      <c r="BO1587" s="26"/>
      <c r="BP1587" s="26"/>
      <c r="BQ1587" s="38"/>
      <c r="BR1587" s="26"/>
      <c r="BS1587" s="26"/>
      <c r="BT1587" s="26"/>
      <c r="BU1587" s="26"/>
      <c r="BV1587" s="39"/>
    </row>
    <row r="1588" spans="1:74" ht="15" customHeight="1">
      <c r="A1588" s="26">
        <v>2020</v>
      </c>
      <c r="B1588" s="26">
        <v>1584</v>
      </c>
      <c r="C1588" s="26" t="s">
        <v>129</v>
      </c>
      <c r="D1588" s="26" t="s">
        <v>2433</v>
      </c>
      <c r="E1588" s="26" t="s">
        <v>2434</v>
      </c>
      <c r="F1588" s="27">
        <v>43984</v>
      </c>
      <c r="G1588" s="107" t="s">
        <v>3489</v>
      </c>
      <c r="H1588" s="26" t="s">
        <v>1402</v>
      </c>
      <c r="I1588" s="26" t="s">
        <v>1402</v>
      </c>
      <c r="J1588" s="28" t="s">
        <v>3490</v>
      </c>
      <c r="K1588" s="26" t="s">
        <v>2574</v>
      </c>
      <c r="L1588" s="26" t="s">
        <v>2437</v>
      </c>
      <c r="M1588" s="26" t="s">
        <v>137</v>
      </c>
      <c r="N1588" s="26" t="s">
        <v>138</v>
      </c>
      <c r="O1588" s="26" t="s">
        <v>138</v>
      </c>
      <c r="Q1588" s="30">
        <v>77</v>
      </c>
      <c r="R1588" s="30">
        <v>6360</v>
      </c>
      <c r="S1588" s="31" t="e">
        <f>#N/A</f>
        <v>#N/A</v>
      </c>
      <c r="T1588" s="30">
        <v>1760</v>
      </c>
      <c r="AB1588" s="33" t="e">
        <f>#N/A</f>
        <v>#N/A</v>
      </c>
      <c r="AC1588" s="30">
        <v>2100</v>
      </c>
      <c r="AD1588" s="30" t="e">
        <f>#N/A</f>
        <v>#N/A</v>
      </c>
      <c r="AE1588" s="34">
        <v>0.94</v>
      </c>
      <c r="AG1588" s="30" t="e">
        <f>#N/A</f>
        <v>#N/A</v>
      </c>
      <c r="AH1588" s="30" t="e">
        <f>#N/A</f>
        <v>#N/A</v>
      </c>
      <c r="AI1588" s="30">
        <v>7132</v>
      </c>
      <c r="AJ1588" s="30">
        <v>7132</v>
      </c>
      <c r="AK1588" s="26" t="s">
        <v>139</v>
      </c>
      <c r="AL1588" s="26">
        <v>26</v>
      </c>
      <c r="AM1588" s="26" t="s">
        <v>2976</v>
      </c>
      <c r="AU1588" s="26" t="s">
        <v>1526</v>
      </c>
      <c r="AV1588" s="67" t="s">
        <v>3430</v>
      </c>
      <c r="AW1588" s="67" t="s">
        <v>3431</v>
      </c>
      <c r="AX1588" s="110" t="s">
        <v>3432</v>
      </c>
      <c r="BB1588" s="26" t="s">
        <v>2577</v>
      </c>
      <c r="BC1588" s="26" t="s">
        <v>2442</v>
      </c>
      <c r="BD1588" s="37">
        <v>44036</v>
      </c>
      <c r="BE1588" s="30">
        <v>34930</v>
      </c>
      <c r="BF1588" s="30">
        <v>35641</v>
      </c>
      <c r="BG1588" s="37" t="s">
        <v>2443</v>
      </c>
      <c r="BI1588" s="37"/>
      <c r="BJ1588" s="37"/>
      <c r="BK1588" s="37"/>
      <c r="BL1588" s="37"/>
      <c r="BM1588" s="37"/>
      <c r="BN1588" s="26"/>
      <c r="BO1588" s="26"/>
      <c r="BP1588" s="26"/>
      <c r="BQ1588" s="38"/>
      <c r="BR1588" s="26"/>
      <c r="BS1588" s="26"/>
      <c r="BT1588" s="26"/>
      <c r="BU1588" s="26"/>
      <c r="BV1588" s="39"/>
    </row>
    <row r="1589" spans="1:74" ht="15" customHeight="1">
      <c r="A1589" s="26">
        <v>2020</v>
      </c>
      <c r="B1589" s="26">
        <v>1585</v>
      </c>
      <c r="C1589" s="26" t="s">
        <v>129</v>
      </c>
      <c r="D1589" s="26" t="s">
        <v>2433</v>
      </c>
      <c r="E1589" s="26" t="s">
        <v>2434</v>
      </c>
      <c r="F1589" s="27">
        <v>43984</v>
      </c>
      <c r="G1589" s="107" t="s">
        <v>3491</v>
      </c>
      <c r="H1589" s="26" t="s">
        <v>1402</v>
      </c>
      <c r="I1589" s="26" t="s">
        <v>1402</v>
      </c>
      <c r="J1589" s="28" t="s">
        <v>3492</v>
      </c>
      <c r="K1589" s="26" t="s">
        <v>2574</v>
      </c>
      <c r="L1589" s="26" t="s">
        <v>2437</v>
      </c>
      <c r="M1589" s="26" t="s">
        <v>137</v>
      </c>
      <c r="N1589" s="26" t="s">
        <v>138</v>
      </c>
      <c r="O1589" s="26" t="s">
        <v>138</v>
      </c>
      <c r="Q1589" s="30">
        <v>68</v>
      </c>
      <c r="R1589" s="30">
        <v>3910</v>
      </c>
      <c r="S1589" s="31" t="e">
        <f>#N/A</f>
        <v>#N/A</v>
      </c>
      <c r="T1589" s="30">
        <v>800</v>
      </c>
      <c r="AB1589" s="33" t="e">
        <f>#N/A</f>
        <v>#N/A</v>
      </c>
      <c r="AC1589" s="30">
        <v>2100</v>
      </c>
      <c r="AD1589" s="30" t="e">
        <f>#N/A</f>
        <v>#N/A</v>
      </c>
      <c r="AE1589" s="34">
        <v>0.91333333333333333</v>
      </c>
      <c r="AG1589" s="30" t="e">
        <f>#N/A</f>
        <v>#N/A</v>
      </c>
      <c r="AH1589" s="30" t="e">
        <f>#N/A</f>
        <v>#N/A</v>
      </c>
      <c r="AI1589" s="30">
        <v>4385</v>
      </c>
      <c r="AJ1589" s="30">
        <v>4385</v>
      </c>
      <c r="AK1589" s="26" t="s">
        <v>139</v>
      </c>
      <c r="AL1589" s="26">
        <v>26</v>
      </c>
      <c r="AM1589" s="26" t="s">
        <v>2976</v>
      </c>
      <c r="AU1589" s="26" t="s">
        <v>1526</v>
      </c>
      <c r="AV1589" s="67" t="s">
        <v>3430</v>
      </c>
      <c r="AW1589" s="67" t="s">
        <v>3431</v>
      </c>
      <c r="AX1589" s="110" t="s">
        <v>3493</v>
      </c>
      <c r="BB1589" s="26" t="s">
        <v>2577</v>
      </c>
      <c r="BC1589" s="26" t="s">
        <v>2442</v>
      </c>
      <c r="BD1589" s="37">
        <v>44036</v>
      </c>
      <c r="BE1589" s="30">
        <v>34930</v>
      </c>
      <c r="BF1589" s="30">
        <v>35641</v>
      </c>
      <c r="BG1589" s="37" t="s">
        <v>2443</v>
      </c>
      <c r="BI1589" s="37"/>
      <c r="BJ1589" s="37"/>
      <c r="BK1589" s="37"/>
      <c r="BL1589" s="37"/>
      <c r="BM1589" s="37"/>
      <c r="BN1589" s="26"/>
      <c r="BO1589" s="26"/>
      <c r="BP1589" s="26"/>
      <c r="BQ1589" s="38"/>
      <c r="BR1589" s="26"/>
      <c r="BS1589" s="26"/>
      <c r="BT1589" s="26"/>
      <c r="BU1589" s="26"/>
      <c r="BV1589" s="39"/>
    </row>
    <row r="1590" spans="1:74" ht="15" customHeight="1">
      <c r="A1590" s="26">
        <v>2020</v>
      </c>
      <c r="B1590" s="26">
        <v>1586</v>
      </c>
      <c r="C1590" s="26" t="s">
        <v>129</v>
      </c>
      <c r="D1590" s="26" t="s">
        <v>2433</v>
      </c>
      <c r="E1590" s="26" t="s">
        <v>2434</v>
      </c>
      <c r="F1590" s="27">
        <v>43984</v>
      </c>
      <c r="G1590" s="107" t="s">
        <v>3494</v>
      </c>
      <c r="H1590" s="26" t="s">
        <v>1402</v>
      </c>
      <c r="I1590" s="26" t="s">
        <v>1402</v>
      </c>
      <c r="J1590" s="28" t="s">
        <v>3495</v>
      </c>
      <c r="K1590" s="26" t="s">
        <v>2574</v>
      </c>
      <c r="L1590" s="26" t="s">
        <v>2437</v>
      </c>
      <c r="M1590" s="26" t="s">
        <v>137</v>
      </c>
      <c r="N1590" s="26" t="s">
        <v>138</v>
      </c>
      <c r="O1590" s="26" t="s">
        <v>138</v>
      </c>
      <c r="Q1590" s="30">
        <v>67</v>
      </c>
      <c r="R1590" s="30">
        <v>4030</v>
      </c>
      <c r="S1590" s="31" t="e">
        <f>#N/A</f>
        <v>#N/A</v>
      </c>
      <c r="T1590" s="30">
        <v>1155</v>
      </c>
      <c r="AB1590" s="33" t="e">
        <f>#N/A</f>
        <v>#N/A</v>
      </c>
      <c r="AC1590" s="30">
        <v>2100</v>
      </c>
      <c r="AD1590" s="30" t="e">
        <f>#N/A</f>
        <v>#N/A</v>
      </c>
      <c r="AE1590" s="34">
        <v>0.91</v>
      </c>
      <c r="AG1590" s="30" t="e">
        <f>#N/A</f>
        <v>#N/A</v>
      </c>
      <c r="AH1590" s="30" t="e">
        <f>#N/A</f>
        <v>#N/A</v>
      </c>
      <c r="AI1590" s="30">
        <v>4519</v>
      </c>
      <c r="AJ1590" s="30">
        <v>4519</v>
      </c>
      <c r="AK1590" s="26" t="s">
        <v>139</v>
      </c>
      <c r="AL1590" s="26">
        <v>26</v>
      </c>
      <c r="AM1590" s="26" t="s">
        <v>2976</v>
      </c>
      <c r="AU1590" s="26" t="s">
        <v>1526</v>
      </c>
      <c r="AV1590" s="67" t="s">
        <v>3430</v>
      </c>
      <c r="AW1590" s="67" t="s">
        <v>3431</v>
      </c>
      <c r="AX1590" s="110" t="s">
        <v>3493</v>
      </c>
      <c r="BB1590" s="26" t="s">
        <v>2577</v>
      </c>
      <c r="BC1590" s="26" t="s">
        <v>2442</v>
      </c>
      <c r="BD1590" s="37">
        <v>44036</v>
      </c>
      <c r="BE1590" s="30">
        <v>34930</v>
      </c>
      <c r="BF1590" s="30">
        <v>35641</v>
      </c>
      <c r="BG1590" s="37" t="s">
        <v>2443</v>
      </c>
      <c r="BI1590" s="37"/>
      <c r="BJ1590" s="37"/>
      <c r="BK1590" s="37"/>
      <c r="BL1590" s="37"/>
      <c r="BM1590" s="37"/>
      <c r="BN1590" s="26"/>
      <c r="BO1590" s="26"/>
      <c r="BP1590" s="26"/>
      <c r="BQ1590" s="38"/>
      <c r="BR1590" s="26"/>
      <c r="BS1590" s="26"/>
      <c r="BT1590" s="26"/>
      <c r="BU1590" s="26"/>
      <c r="BV1590" s="39"/>
    </row>
    <row r="1591" spans="1:74" ht="15" customHeight="1">
      <c r="A1591" s="26">
        <v>2020</v>
      </c>
      <c r="B1591" s="26">
        <v>1587</v>
      </c>
      <c r="C1591" s="26" t="s">
        <v>129</v>
      </c>
      <c r="D1591" s="26" t="s">
        <v>2433</v>
      </c>
      <c r="E1591" s="26" t="s">
        <v>2434</v>
      </c>
      <c r="F1591" s="27">
        <v>43984</v>
      </c>
      <c r="G1591" s="107" t="s">
        <v>3496</v>
      </c>
      <c r="H1591" s="26" t="s">
        <v>1402</v>
      </c>
      <c r="I1591" s="26" t="s">
        <v>1402</v>
      </c>
      <c r="J1591" s="28" t="s">
        <v>3497</v>
      </c>
      <c r="K1591" s="26" t="s">
        <v>2574</v>
      </c>
      <c r="L1591" s="26" t="s">
        <v>2437</v>
      </c>
      <c r="M1591" s="26" t="s">
        <v>137</v>
      </c>
      <c r="N1591" s="26" t="s">
        <v>138</v>
      </c>
      <c r="O1591" s="26" t="s">
        <v>138</v>
      </c>
      <c r="Q1591" s="30">
        <v>68</v>
      </c>
      <c r="R1591" s="30">
        <v>3970</v>
      </c>
      <c r="S1591" s="31" t="e">
        <f>#N/A</f>
        <v>#N/A</v>
      </c>
      <c r="T1591" s="30">
        <v>1150</v>
      </c>
      <c r="AB1591" s="33" t="e">
        <f>#N/A</f>
        <v>#N/A</v>
      </c>
      <c r="AC1591" s="30">
        <v>2100</v>
      </c>
      <c r="AD1591" s="30" t="e">
        <f>#N/A</f>
        <v>#N/A</v>
      </c>
      <c r="AE1591" s="34">
        <v>0.94969696969696971</v>
      </c>
      <c r="AG1591" s="30" t="e">
        <f>#N/A</f>
        <v>#N/A</v>
      </c>
      <c r="AH1591" s="30" t="e">
        <f>#N/A</f>
        <v>#N/A</v>
      </c>
      <c r="AI1591" s="30">
        <v>4452</v>
      </c>
      <c r="AJ1591" s="30">
        <v>4452</v>
      </c>
      <c r="AK1591" s="26" t="s">
        <v>139</v>
      </c>
      <c r="AL1591" s="26">
        <v>26</v>
      </c>
      <c r="AM1591" s="26" t="s">
        <v>2976</v>
      </c>
      <c r="AU1591" s="26" t="s">
        <v>1526</v>
      </c>
      <c r="AV1591" s="67" t="s">
        <v>3430</v>
      </c>
      <c r="AW1591" s="67" t="s">
        <v>3431</v>
      </c>
      <c r="AX1591" s="110" t="s">
        <v>3493</v>
      </c>
      <c r="BB1591" s="26" t="s">
        <v>2577</v>
      </c>
      <c r="BC1591" s="26" t="s">
        <v>2442</v>
      </c>
      <c r="BD1591" s="37">
        <v>44036</v>
      </c>
      <c r="BE1591" s="30">
        <v>34930</v>
      </c>
      <c r="BF1591" s="30">
        <v>35641</v>
      </c>
      <c r="BG1591" s="37" t="s">
        <v>2443</v>
      </c>
      <c r="BI1591" s="37"/>
      <c r="BJ1591" s="37"/>
      <c r="BK1591" s="37"/>
      <c r="BL1591" s="37"/>
      <c r="BM1591" s="37"/>
      <c r="BN1591" s="26"/>
      <c r="BO1591" s="26"/>
      <c r="BP1591" s="26"/>
      <c r="BQ1591" s="38"/>
      <c r="BR1591" s="26"/>
      <c r="BS1591" s="26"/>
      <c r="BT1591" s="26"/>
      <c r="BU1591" s="26"/>
      <c r="BV1591" s="39"/>
    </row>
    <row r="1592" spans="1:74" ht="15" customHeight="1">
      <c r="A1592" s="26">
        <v>2020</v>
      </c>
      <c r="B1592" s="26">
        <v>1588</v>
      </c>
      <c r="C1592" s="26" t="s">
        <v>129</v>
      </c>
      <c r="D1592" s="26" t="s">
        <v>2433</v>
      </c>
      <c r="E1592" s="26" t="s">
        <v>2434</v>
      </c>
      <c r="F1592" s="27">
        <v>43984</v>
      </c>
      <c r="G1592" s="107" t="s">
        <v>3498</v>
      </c>
      <c r="H1592" s="26" t="s">
        <v>1402</v>
      </c>
      <c r="I1592" s="26" t="s">
        <v>1402</v>
      </c>
      <c r="J1592" s="28" t="s">
        <v>3499</v>
      </c>
      <c r="K1592" s="26" t="s">
        <v>2574</v>
      </c>
      <c r="L1592" s="26" t="s">
        <v>2437</v>
      </c>
      <c r="M1592" s="26" t="s">
        <v>137</v>
      </c>
      <c r="N1592" s="26" t="s">
        <v>138</v>
      </c>
      <c r="O1592" s="26" t="s">
        <v>138</v>
      </c>
      <c r="Q1592" s="30">
        <v>72</v>
      </c>
      <c r="R1592" s="30">
        <v>5690</v>
      </c>
      <c r="S1592" s="31" t="e">
        <f>#N/A</f>
        <v>#N/A</v>
      </c>
      <c r="T1592" s="30">
        <v>1644</v>
      </c>
      <c r="AB1592" s="33" t="e">
        <f>#N/A</f>
        <v>#N/A</v>
      </c>
      <c r="AC1592" s="30">
        <v>2100</v>
      </c>
      <c r="AD1592" s="30" t="e">
        <f>#N/A</f>
        <v>#N/A</v>
      </c>
      <c r="AE1592" s="34">
        <v>0.95</v>
      </c>
      <c r="AG1592" s="30" t="e">
        <f>#N/A</f>
        <v>#N/A</v>
      </c>
      <c r="AH1592" s="30" t="e">
        <f>#N/A</f>
        <v>#N/A</v>
      </c>
      <c r="AI1592" s="30">
        <v>6381</v>
      </c>
      <c r="AJ1592" s="30">
        <v>6381</v>
      </c>
      <c r="AK1592" s="26" t="s">
        <v>139</v>
      </c>
      <c r="AL1592" s="26">
        <v>26</v>
      </c>
      <c r="AM1592" s="26" t="s">
        <v>2976</v>
      </c>
      <c r="AU1592" s="26" t="s">
        <v>1526</v>
      </c>
      <c r="AV1592" s="67" t="s">
        <v>3430</v>
      </c>
      <c r="AW1592" s="67" t="s">
        <v>3431</v>
      </c>
      <c r="AX1592" s="110" t="s">
        <v>3493</v>
      </c>
      <c r="BB1592" s="26" t="s">
        <v>2577</v>
      </c>
      <c r="BC1592" s="26" t="s">
        <v>2442</v>
      </c>
      <c r="BD1592" s="37">
        <v>44036</v>
      </c>
      <c r="BE1592" s="30">
        <v>34930</v>
      </c>
      <c r="BF1592" s="30">
        <v>35641</v>
      </c>
      <c r="BG1592" s="37" t="s">
        <v>2443</v>
      </c>
      <c r="BI1592" s="37"/>
      <c r="BJ1592" s="37"/>
      <c r="BK1592" s="37"/>
      <c r="BL1592" s="37"/>
      <c r="BM1592" s="37"/>
      <c r="BN1592" s="26"/>
      <c r="BO1592" s="26"/>
      <c r="BP1592" s="26"/>
      <c r="BQ1592" s="38"/>
      <c r="BR1592" s="26"/>
      <c r="BS1592" s="26"/>
      <c r="BT1592" s="26"/>
      <c r="BU1592" s="26"/>
      <c r="BV1592" s="39"/>
    </row>
    <row r="1593" spans="1:74" ht="15" customHeight="1">
      <c r="A1593" s="26">
        <v>2020</v>
      </c>
      <c r="B1593" s="26">
        <v>1589</v>
      </c>
      <c r="C1593" s="26" t="s">
        <v>129</v>
      </c>
      <c r="D1593" s="26" t="s">
        <v>2433</v>
      </c>
      <c r="E1593" s="26" t="s">
        <v>2434</v>
      </c>
      <c r="F1593" s="27">
        <v>43984</v>
      </c>
      <c r="G1593" s="107" t="s">
        <v>3500</v>
      </c>
      <c r="H1593" s="26" t="s">
        <v>1402</v>
      </c>
      <c r="I1593" s="26" t="s">
        <v>1402</v>
      </c>
      <c r="J1593" s="28" t="s">
        <v>3501</v>
      </c>
      <c r="K1593" s="26" t="s">
        <v>2574</v>
      </c>
      <c r="L1593" s="26" t="s">
        <v>2437</v>
      </c>
      <c r="M1593" s="26" t="s">
        <v>137</v>
      </c>
      <c r="N1593" s="26" t="s">
        <v>138</v>
      </c>
      <c r="O1593" s="26" t="s">
        <v>138</v>
      </c>
      <c r="Q1593" s="30">
        <v>74</v>
      </c>
      <c r="R1593" s="30">
        <v>5100</v>
      </c>
      <c r="S1593" s="31" t="e">
        <f>#N/A</f>
        <v>#N/A</v>
      </c>
      <c r="T1593" s="30">
        <v>1400</v>
      </c>
      <c r="AB1593" s="33" t="e">
        <f>#N/A</f>
        <v>#N/A</v>
      </c>
      <c r="AC1593" s="30">
        <v>2100</v>
      </c>
      <c r="AD1593" s="30" t="e">
        <f>#N/A</f>
        <v>#N/A</v>
      </c>
      <c r="AE1593" s="34">
        <v>0.91103448275862065</v>
      </c>
      <c r="AG1593" s="30" t="e">
        <f>#N/A</f>
        <v>#N/A</v>
      </c>
      <c r="AH1593" s="30" t="e">
        <f>#N/A</f>
        <v>#N/A</v>
      </c>
      <c r="AI1593" s="30">
        <v>5719</v>
      </c>
      <c r="AJ1593" s="30">
        <v>5719</v>
      </c>
      <c r="AK1593" s="26" t="s">
        <v>139</v>
      </c>
      <c r="AL1593" s="26">
        <v>26</v>
      </c>
      <c r="AM1593" s="26" t="s">
        <v>2976</v>
      </c>
      <c r="AU1593" s="26" t="s">
        <v>1526</v>
      </c>
      <c r="AV1593" s="67" t="s">
        <v>3430</v>
      </c>
      <c r="AW1593" s="67" t="s">
        <v>3431</v>
      </c>
      <c r="AX1593" s="110" t="s">
        <v>3493</v>
      </c>
      <c r="BB1593" s="26" t="s">
        <v>2577</v>
      </c>
      <c r="BC1593" s="26" t="s">
        <v>2442</v>
      </c>
      <c r="BD1593" s="37">
        <v>44036</v>
      </c>
      <c r="BE1593" s="30">
        <v>34930</v>
      </c>
      <c r="BF1593" s="30">
        <v>35641</v>
      </c>
      <c r="BG1593" s="37" t="s">
        <v>2443</v>
      </c>
      <c r="BI1593" s="37"/>
      <c r="BJ1593" s="37"/>
      <c r="BK1593" s="37"/>
      <c r="BL1593" s="37"/>
      <c r="BM1593" s="37"/>
      <c r="BN1593" s="26"/>
      <c r="BO1593" s="26"/>
      <c r="BP1593" s="26"/>
      <c r="BQ1593" s="38"/>
      <c r="BR1593" s="26"/>
      <c r="BS1593" s="26"/>
      <c r="BT1593" s="26"/>
      <c r="BU1593" s="26"/>
      <c r="BV1593" s="39"/>
    </row>
    <row r="1594" spans="1:74" ht="15" customHeight="1">
      <c r="A1594" s="26">
        <v>2020</v>
      </c>
      <c r="B1594" s="26">
        <v>1590</v>
      </c>
      <c r="C1594" s="26" t="s">
        <v>129</v>
      </c>
      <c r="D1594" s="26" t="s">
        <v>2433</v>
      </c>
      <c r="E1594" s="26" t="s">
        <v>2434</v>
      </c>
      <c r="F1594" s="27">
        <v>43984</v>
      </c>
      <c r="G1594" s="107" t="s">
        <v>3502</v>
      </c>
      <c r="H1594" s="26" t="s">
        <v>1402</v>
      </c>
      <c r="I1594" s="26" t="s">
        <v>1402</v>
      </c>
      <c r="J1594" s="28" t="s">
        <v>3503</v>
      </c>
      <c r="K1594" s="26" t="s">
        <v>2574</v>
      </c>
      <c r="L1594" s="26" t="s">
        <v>2437</v>
      </c>
      <c r="M1594" s="26" t="s">
        <v>137</v>
      </c>
      <c r="N1594" s="26" t="s">
        <v>138</v>
      </c>
      <c r="O1594" s="26" t="s">
        <v>138</v>
      </c>
      <c r="Q1594" s="30">
        <v>67</v>
      </c>
      <c r="R1594" s="30">
        <v>3830</v>
      </c>
      <c r="S1594" s="31" t="e">
        <f>#N/A</f>
        <v>#N/A</v>
      </c>
      <c r="T1594" s="30">
        <v>1038</v>
      </c>
      <c r="AB1594" s="33" t="e">
        <f>#N/A</f>
        <v>#N/A</v>
      </c>
      <c r="AC1594" s="30">
        <v>2100</v>
      </c>
      <c r="AD1594" s="30" t="e">
        <f>#N/A</f>
        <v>#N/A</v>
      </c>
      <c r="AE1594" s="34">
        <v>0.91</v>
      </c>
      <c r="AG1594" s="30" t="e">
        <f>#N/A</f>
        <v>#N/A</v>
      </c>
      <c r="AH1594" s="30" t="e">
        <f>#N/A</f>
        <v>#N/A</v>
      </c>
      <c r="AI1594" s="30">
        <v>4295</v>
      </c>
      <c r="AJ1594" s="30">
        <v>4295</v>
      </c>
      <c r="AK1594" s="26" t="s">
        <v>139</v>
      </c>
      <c r="AL1594" s="26">
        <v>26</v>
      </c>
      <c r="AM1594" s="26" t="s">
        <v>2976</v>
      </c>
      <c r="AU1594" s="26" t="s">
        <v>1526</v>
      </c>
      <c r="AV1594" s="67" t="s">
        <v>3430</v>
      </c>
      <c r="AW1594" s="67" t="s">
        <v>3431</v>
      </c>
      <c r="AX1594" s="110" t="s">
        <v>3493</v>
      </c>
      <c r="BB1594" s="26" t="s">
        <v>2577</v>
      </c>
      <c r="BC1594" s="26" t="s">
        <v>2442</v>
      </c>
      <c r="BD1594" s="37">
        <v>44036</v>
      </c>
      <c r="BE1594" s="30">
        <v>34930</v>
      </c>
      <c r="BF1594" s="30">
        <v>35641</v>
      </c>
      <c r="BG1594" s="37" t="s">
        <v>2443</v>
      </c>
      <c r="BI1594" s="37"/>
      <c r="BJ1594" s="37"/>
      <c r="BK1594" s="37"/>
      <c r="BL1594" s="37"/>
      <c r="BM1594" s="37"/>
      <c r="BN1594" s="26"/>
      <c r="BO1594" s="26"/>
      <c r="BP1594" s="26"/>
      <c r="BQ1594" s="38"/>
      <c r="BR1594" s="26"/>
      <c r="BS1594" s="26"/>
      <c r="BT1594" s="26"/>
      <c r="BU1594" s="26"/>
      <c r="BV1594" s="39"/>
    </row>
    <row r="1595" spans="1:74" ht="15" customHeight="1">
      <c r="A1595" s="26">
        <v>2020</v>
      </c>
      <c r="B1595" s="26">
        <v>1591</v>
      </c>
      <c r="C1595" s="26" t="s">
        <v>129</v>
      </c>
      <c r="D1595" s="26" t="s">
        <v>2433</v>
      </c>
      <c r="E1595" s="26" t="s">
        <v>2434</v>
      </c>
      <c r="F1595" s="27">
        <v>43984</v>
      </c>
      <c r="G1595" s="107" t="s">
        <v>3504</v>
      </c>
      <c r="H1595" s="26" t="s">
        <v>1402</v>
      </c>
      <c r="I1595" s="26" t="s">
        <v>1402</v>
      </c>
      <c r="J1595" s="28" t="s">
        <v>3505</v>
      </c>
      <c r="K1595" s="26" t="s">
        <v>2574</v>
      </c>
      <c r="L1595" s="26" t="s">
        <v>2437</v>
      </c>
      <c r="M1595" s="26" t="s">
        <v>137</v>
      </c>
      <c r="N1595" s="26" t="s">
        <v>138</v>
      </c>
      <c r="O1595" s="26" t="s">
        <v>138</v>
      </c>
      <c r="Q1595" s="30">
        <v>60</v>
      </c>
      <c r="R1595" s="30">
        <v>2470</v>
      </c>
      <c r="S1595" s="31" t="e">
        <f>#N/A</f>
        <v>#N/A</v>
      </c>
      <c r="T1595" s="30">
        <v>492</v>
      </c>
      <c r="AB1595" s="33" t="e">
        <f>#N/A</f>
        <v>#N/A</v>
      </c>
      <c r="AC1595" s="30">
        <v>2100</v>
      </c>
      <c r="AD1595" s="30" t="e">
        <f>#N/A</f>
        <v>#N/A</v>
      </c>
      <c r="AE1595" s="34">
        <v>0.94666666666666666</v>
      </c>
      <c r="AG1595" s="30" t="e">
        <f>#N/A</f>
        <v>#N/A</v>
      </c>
      <c r="AH1595" s="30" t="e">
        <f>#N/A</f>
        <v>#N/A</v>
      </c>
      <c r="AI1595" s="30">
        <v>2770</v>
      </c>
      <c r="AJ1595" s="30">
        <v>2770</v>
      </c>
      <c r="AK1595" s="26" t="s">
        <v>139</v>
      </c>
      <c r="AL1595" s="26">
        <v>26</v>
      </c>
      <c r="AM1595" s="26" t="s">
        <v>2976</v>
      </c>
      <c r="AU1595" s="26" t="s">
        <v>1526</v>
      </c>
      <c r="AV1595" s="67" t="s">
        <v>3430</v>
      </c>
      <c r="AW1595" s="67" t="s">
        <v>3431</v>
      </c>
      <c r="AX1595" s="110" t="s">
        <v>3493</v>
      </c>
      <c r="BB1595" s="26" t="s">
        <v>2577</v>
      </c>
      <c r="BC1595" s="26" t="s">
        <v>2442</v>
      </c>
      <c r="BD1595" s="37">
        <v>44036</v>
      </c>
      <c r="BE1595" s="30">
        <v>34930</v>
      </c>
      <c r="BF1595" s="30">
        <v>35641</v>
      </c>
      <c r="BG1595" s="37" t="s">
        <v>2443</v>
      </c>
      <c r="BI1595" s="37"/>
      <c r="BJ1595" s="37"/>
      <c r="BK1595" s="37"/>
      <c r="BL1595" s="37"/>
      <c r="BM1595" s="37"/>
      <c r="BN1595" s="26"/>
      <c r="BO1595" s="26"/>
      <c r="BP1595" s="26"/>
      <c r="BQ1595" s="38"/>
      <c r="BR1595" s="26"/>
      <c r="BS1595" s="26"/>
      <c r="BT1595" s="26"/>
      <c r="BU1595" s="26"/>
      <c r="BV1595" s="39"/>
    </row>
    <row r="1596" spans="1:74" ht="15" customHeight="1">
      <c r="A1596" s="26">
        <v>2020</v>
      </c>
      <c r="B1596" s="26">
        <v>1592</v>
      </c>
      <c r="C1596" s="26" t="s">
        <v>129</v>
      </c>
      <c r="D1596" s="26" t="s">
        <v>2433</v>
      </c>
      <c r="E1596" s="26" t="s">
        <v>2434</v>
      </c>
      <c r="F1596" s="27">
        <v>43984</v>
      </c>
      <c r="G1596" s="107" t="s">
        <v>3506</v>
      </c>
      <c r="H1596" s="26" t="s">
        <v>1402</v>
      </c>
      <c r="I1596" s="26" t="s">
        <v>1402</v>
      </c>
      <c r="J1596" s="28" t="s">
        <v>3507</v>
      </c>
      <c r="K1596" s="26" t="s">
        <v>2574</v>
      </c>
      <c r="L1596" s="26" t="s">
        <v>2437</v>
      </c>
      <c r="M1596" s="26" t="s">
        <v>137</v>
      </c>
      <c r="N1596" s="26" t="s">
        <v>138</v>
      </c>
      <c r="O1596" s="26" t="s">
        <v>138</v>
      </c>
      <c r="Q1596" s="30">
        <v>74</v>
      </c>
      <c r="R1596" s="30">
        <v>6011</v>
      </c>
      <c r="S1596" s="31" t="e">
        <f>#N/A</f>
        <v>#N/A</v>
      </c>
      <c r="T1596" s="30">
        <v>1595</v>
      </c>
      <c r="AB1596" s="33" t="e">
        <f>#N/A</f>
        <v>#N/A</v>
      </c>
      <c r="AC1596" s="30">
        <v>2100</v>
      </c>
      <c r="AD1596" s="30" t="e">
        <f>#N/A</f>
        <v>#N/A</v>
      </c>
      <c r="AE1596" s="34">
        <v>0.95</v>
      </c>
      <c r="AG1596" s="30" t="e">
        <f>#N/A</f>
        <v>#N/A</v>
      </c>
      <c r="AH1596" s="30" t="e">
        <f>#N/A</f>
        <v>#N/A</v>
      </c>
      <c r="AI1596" s="30">
        <v>6741</v>
      </c>
      <c r="AJ1596" s="30">
        <v>6741</v>
      </c>
      <c r="AK1596" s="26" t="s">
        <v>139</v>
      </c>
      <c r="AL1596" s="26">
        <v>26</v>
      </c>
      <c r="AM1596" s="26" t="s">
        <v>2976</v>
      </c>
      <c r="AU1596" s="26" t="s">
        <v>1526</v>
      </c>
      <c r="AV1596" s="67" t="s">
        <v>3430</v>
      </c>
      <c r="AW1596" s="67" t="s">
        <v>3431</v>
      </c>
      <c r="AX1596" s="110" t="s">
        <v>3493</v>
      </c>
      <c r="BB1596" s="26" t="s">
        <v>2577</v>
      </c>
      <c r="BC1596" s="26" t="s">
        <v>2442</v>
      </c>
      <c r="BD1596" s="37">
        <v>44036</v>
      </c>
      <c r="BE1596" s="30">
        <v>34930</v>
      </c>
      <c r="BF1596" s="30">
        <v>35641</v>
      </c>
      <c r="BG1596" s="37" t="s">
        <v>2443</v>
      </c>
      <c r="BI1596" s="37"/>
      <c r="BJ1596" s="37"/>
      <c r="BK1596" s="37"/>
      <c r="BL1596" s="37"/>
      <c r="BM1596" s="37"/>
      <c r="BN1596" s="26"/>
      <c r="BO1596" s="26"/>
      <c r="BP1596" s="26"/>
      <c r="BQ1596" s="38"/>
      <c r="BR1596" s="26"/>
      <c r="BS1596" s="26"/>
      <c r="BT1596" s="26"/>
      <c r="BU1596" s="26"/>
      <c r="BV1596" s="39"/>
    </row>
    <row r="1597" spans="1:74" ht="15" customHeight="1">
      <c r="A1597" s="26">
        <v>2020</v>
      </c>
      <c r="B1597" s="26">
        <v>1593</v>
      </c>
      <c r="C1597" s="26" t="s">
        <v>129</v>
      </c>
      <c r="D1597" s="26" t="s">
        <v>2433</v>
      </c>
      <c r="E1597" s="26" t="s">
        <v>2434</v>
      </c>
      <c r="F1597" s="27">
        <v>43984</v>
      </c>
      <c r="G1597" s="107" t="s">
        <v>3508</v>
      </c>
      <c r="H1597" s="26" t="s">
        <v>1402</v>
      </c>
      <c r="I1597" s="26" t="s">
        <v>1402</v>
      </c>
      <c r="J1597" s="28" t="s">
        <v>3509</v>
      </c>
      <c r="K1597" s="26" t="s">
        <v>2574</v>
      </c>
      <c r="L1597" s="26" t="s">
        <v>2437</v>
      </c>
      <c r="M1597" s="26" t="s">
        <v>137</v>
      </c>
      <c r="N1597" s="26" t="s">
        <v>138</v>
      </c>
      <c r="O1597" s="26" t="s">
        <v>138</v>
      </c>
      <c r="Q1597" s="30">
        <v>75</v>
      </c>
      <c r="R1597" s="30">
        <v>6150</v>
      </c>
      <c r="S1597" s="31" t="e">
        <f>#N/A</f>
        <v>#N/A</v>
      </c>
      <c r="T1597" s="30">
        <v>1607</v>
      </c>
      <c r="AB1597" s="33" t="e">
        <f>#N/A</f>
        <v>#N/A</v>
      </c>
      <c r="AC1597" s="30">
        <v>2100</v>
      </c>
      <c r="AD1597" s="30" t="e">
        <f>#N/A</f>
        <v>#N/A</v>
      </c>
      <c r="AE1597" s="34">
        <v>0.82374999999999998</v>
      </c>
      <c r="AG1597" s="30" t="e">
        <f>#N/A</f>
        <v>#N/A</v>
      </c>
      <c r="AH1597" s="30" t="e">
        <f>#N/A</f>
        <v>#N/A</v>
      </c>
      <c r="AI1597" s="30">
        <v>6897</v>
      </c>
      <c r="AJ1597" s="30">
        <v>6897</v>
      </c>
      <c r="AK1597" s="26" t="s">
        <v>139</v>
      </c>
      <c r="AL1597" s="26">
        <v>26</v>
      </c>
      <c r="AM1597" s="26" t="s">
        <v>2976</v>
      </c>
      <c r="AU1597" s="26" t="s">
        <v>1526</v>
      </c>
      <c r="AV1597" s="67" t="s">
        <v>3430</v>
      </c>
      <c r="AW1597" s="67" t="s">
        <v>3431</v>
      </c>
      <c r="AX1597" s="110" t="s">
        <v>3493</v>
      </c>
      <c r="BB1597" s="26" t="s">
        <v>2577</v>
      </c>
      <c r="BC1597" s="26" t="s">
        <v>2442</v>
      </c>
      <c r="BD1597" s="37">
        <v>44036</v>
      </c>
      <c r="BE1597" s="30">
        <v>34930</v>
      </c>
      <c r="BF1597" s="30">
        <v>35641</v>
      </c>
      <c r="BG1597" s="37" t="s">
        <v>2443</v>
      </c>
      <c r="BI1597" s="37"/>
      <c r="BJ1597" s="37"/>
      <c r="BK1597" s="37"/>
      <c r="BL1597" s="37"/>
      <c r="BM1597" s="37"/>
      <c r="BN1597" s="26"/>
      <c r="BO1597" s="26"/>
      <c r="BP1597" s="26"/>
      <c r="BQ1597" s="38"/>
      <c r="BR1597" s="26"/>
      <c r="BS1597" s="26"/>
      <c r="BT1597" s="26"/>
      <c r="BU1597" s="26"/>
      <c r="BV1597" s="39"/>
    </row>
    <row r="1598" spans="1:74" ht="15" customHeight="1">
      <c r="A1598" s="26">
        <v>2020</v>
      </c>
      <c r="B1598" s="26">
        <v>1594</v>
      </c>
      <c r="C1598" s="26" t="s">
        <v>129</v>
      </c>
      <c r="D1598" s="26" t="s">
        <v>2433</v>
      </c>
      <c r="E1598" s="26" t="s">
        <v>2434</v>
      </c>
      <c r="F1598" s="27">
        <v>43984</v>
      </c>
      <c r="G1598" s="107" t="s">
        <v>3510</v>
      </c>
      <c r="H1598" s="26" t="s">
        <v>1402</v>
      </c>
      <c r="I1598" s="26" t="s">
        <v>1402</v>
      </c>
      <c r="J1598" s="28" t="s">
        <v>3511</v>
      </c>
      <c r="K1598" s="26" t="s">
        <v>2574</v>
      </c>
      <c r="L1598" s="26" t="s">
        <v>2437</v>
      </c>
      <c r="M1598" s="26" t="s">
        <v>137</v>
      </c>
      <c r="N1598" s="26" t="s">
        <v>138</v>
      </c>
      <c r="O1598" s="26" t="s">
        <v>138</v>
      </c>
      <c r="Q1598" s="30">
        <v>64</v>
      </c>
      <c r="R1598" s="30">
        <v>4130</v>
      </c>
      <c r="S1598" s="31" t="e">
        <f>#N/A</f>
        <v>#N/A</v>
      </c>
      <c r="T1598" s="30">
        <v>1038</v>
      </c>
      <c r="AB1598" s="33" t="e">
        <f>#N/A</f>
        <v>#N/A</v>
      </c>
      <c r="AC1598" s="30">
        <v>2100</v>
      </c>
      <c r="AD1598" s="30" t="e">
        <f>#N/A</f>
        <v>#N/A</v>
      </c>
      <c r="AE1598" s="34">
        <v>0.82</v>
      </c>
      <c r="AG1598" s="30" t="e">
        <f>#N/A</f>
        <v>#N/A</v>
      </c>
      <c r="AH1598" s="30" t="e">
        <f>#N/A</f>
        <v>#N/A</v>
      </c>
      <c r="AI1598" s="30">
        <v>4631</v>
      </c>
      <c r="AJ1598" s="30">
        <v>4631</v>
      </c>
      <c r="AK1598" s="26" t="s">
        <v>139</v>
      </c>
      <c r="AL1598" s="26">
        <v>26</v>
      </c>
      <c r="AM1598" s="26" t="s">
        <v>2976</v>
      </c>
      <c r="AU1598" s="26" t="s">
        <v>1526</v>
      </c>
      <c r="AV1598" s="67" t="s">
        <v>3430</v>
      </c>
      <c r="AW1598" s="67" t="s">
        <v>3431</v>
      </c>
      <c r="AX1598" s="110" t="s">
        <v>3493</v>
      </c>
      <c r="BB1598" s="26" t="s">
        <v>2577</v>
      </c>
      <c r="BC1598" s="26" t="s">
        <v>2442</v>
      </c>
      <c r="BD1598" s="37">
        <v>44036</v>
      </c>
      <c r="BE1598" s="30">
        <v>34930</v>
      </c>
      <c r="BF1598" s="30">
        <v>35641</v>
      </c>
      <c r="BG1598" s="37" t="s">
        <v>2443</v>
      </c>
      <c r="BI1598" s="37"/>
      <c r="BJ1598" s="37"/>
      <c r="BK1598" s="37"/>
      <c r="BL1598" s="37"/>
      <c r="BM1598" s="37"/>
      <c r="BN1598" s="26"/>
      <c r="BO1598" s="26"/>
      <c r="BP1598" s="26"/>
      <c r="BQ1598" s="38"/>
      <c r="BR1598" s="26"/>
      <c r="BS1598" s="26"/>
      <c r="BT1598" s="26"/>
      <c r="BU1598" s="26"/>
      <c r="BV1598" s="39"/>
    </row>
    <row r="1599" spans="1:74" ht="15" customHeight="1">
      <c r="A1599" s="26">
        <v>2020</v>
      </c>
      <c r="B1599" s="26">
        <v>1595</v>
      </c>
      <c r="C1599" s="26" t="s">
        <v>129</v>
      </c>
      <c r="D1599" s="26" t="s">
        <v>2433</v>
      </c>
      <c r="E1599" s="26" t="s">
        <v>2434</v>
      </c>
      <c r="F1599" s="27">
        <v>43984</v>
      </c>
      <c r="G1599" s="107" t="s">
        <v>3512</v>
      </c>
      <c r="H1599" s="26" t="s">
        <v>1402</v>
      </c>
      <c r="I1599" s="26" t="s">
        <v>1402</v>
      </c>
      <c r="J1599" s="28" t="s">
        <v>3513</v>
      </c>
      <c r="K1599" s="26" t="s">
        <v>2574</v>
      </c>
      <c r="L1599" s="26" t="s">
        <v>2437</v>
      </c>
      <c r="M1599" s="26" t="s">
        <v>137</v>
      </c>
      <c r="N1599" s="26" t="s">
        <v>138</v>
      </c>
      <c r="O1599" s="26" t="s">
        <v>138</v>
      </c>
      <c r="Q1599" s="30">
        <v>70</v>
      </c>
      <c r="R1599" s="30">
        <v>4700</v>
      </c>
      <c r="S1599" s="31" t="e">
        <f>#N/A</f>
        <v>#N/A</v>
      </c>
      <c r="T1599" s="30">
        <v>1235</v>
      </c>
      <c r="AB1599" s="33" t="e">
        <f>#N/A</f>
        <v>#N/A</v>
      </c>
      <c r="AC1599" s="30">
        <v>2100</v>
      </c>
      <c r="AD1599" s="30" t="e">
        <f>#N/A</f>
        <v>#N/A</v>
      </c>
      <c r="AE1599" s="34">
        <v>0.98</v>
      </c>
      <c r="AG1599" s="30" t="e">
        <f>#N/A</f>
        <v>#N/A</v>
      </c>
      <c r="AH1599" s="30" t="e">
        <f>#N/A</f>
        <v>#N/A</v>
      </c>
      <c r="AI1599" s="30">
        <v>5271</v>
      </c>
      <c r="AJ1599" s="30">
        <v>5271</v>
      </c>
      <c r="AK1599" s="26" t="s">
        <v>139</v>
      </c>
      <c r="AL1599" s="26">
        <v>26</v>
      </c>
      <c r="AM1599" s="26" t="s">
        <v>2976</v>
      </c>
      <c r="AU1599" s="26" t="s">
        <v>1526</v>
      </c>
      <c r="AV1599" s="67" t="s">
        <v>3430</v>
      </c>
      <c r="AW1599" s="67" t="s">
        <v>3431</v>
      </c>
      <c r="AX1599" s="110" t="s">
        <v>3493</v>
      </c>
      <c r="BB1599" s="26" t="s">
        <v>2577</v>
      </c>
      <c r="BC1599" s="26" t="s">
        <v>2442</v>
      </c>
      <c r="BD1599" s="37">
        <v>44036</v>
      </c>
      <c r="BE1599" s="30">
        <v>34930</v>
      </c>
      <c r="BF1599" s="30">
        <v>35641</v>
      </c>
      <c r="BG1599" s="37" t="s">
        <v>2443</v>
      </c>
      <c r="BI1599" s="37"/>
      <c r="BJ1599" s="37"/>
      <c r="BK1599" s="37"/>
      <c r="BL1599" s="37"/>
      <c r="BM1599" s="37"/>
      <c r="BN1599" s="26"/>
      <c r="BO1599" s="26"/>
      <c r="BP1599" s="26"/>
      <c r="BQ1599" s="38"/>
      <c r="BR1599" s="26"/>
      <c r="BS1599" s="26"/>
      <c r="BT1599" s="26"/>
      <c r="BU1599" s="26"/>
      <c r="BV1599" s="39"/>
    </row>
    <row r="1600" spans="1:74" ht="15" customHeight="1">
      <c r="A1600" s="26">
        <v>2020</v>
      </c>
      <c r="B1600" s="26">
        <v>1596</v>
      </c>
      <c r="C1600" s="26" t="s">
        <v>129</v>
      </c>
      <c r="D1600" s="26" t="s">
        <v>2433</v>
      </c>
      <c r="E1600" s="26" t="s">
        <v>2434</v>
      </c>
      <c r="F1600" s="27">
        <v>43984</v>
      </c>
      <c r="G1600" s="107" t="s">
        <v>3514</v>
      </c>
      <c r="H1600" s="26" t="s">
        <v>1402</v>
      </c>
      <c r="I1600" s="26" t="s">
        <v>1402</v>
      </c>
      <c r="J1600" s="28" t="s">
        <v>3515</v>
      </c>
      <c r="K1600" s="26" t="s">
        <v>2574</v>
      </c>
      <c r="L1600" s="26" t="s">
        <v>2437</v>
      </c>
      <c r="M1600" s="26" t="s">
        <v>137</v>
      </c>
      <c r="N1600" s="26" t="s">
        <v>138</v>
      </c>
      <c r="O1600" s="26" t="s">
        <v>138</v>
      </c>
      <c r="Q1600" s="30">
        <v>70</v>
      </c>
      <c r="R1600" s="30">
        <v>5120</v>
      </c>
      <c r="S1600" s="31" t="e">
        <f>#N/A</f>
        <v>#N/A</v>
      </c>
      <c r="T1600" s="30">
        <v>1495</v>
      </c>
      <c r="AB1600" s="33" t="e">
        <f>#N/A</f>
        <v>#N/A</v>
      </c>
      <c r="AC1600" s="30">
        <v>2100</v>
      </c>
      <c r="AD1600" s="30" t="e">
        <f>#N/A</f>
        <v>#N/A</v>
      </c>
      <c r="AE1600" s="34">
        <v>0.98</v>
      </c>
      <c r="AG1600" s="30" t="e">
        <f>#N/A</f>
        <v>#N/A</v>
      </c>
      <c r="AH1600" s="30" t="e">
        <f>#N/A</f>
        <v>#N/A</v>
      </c>
      <c r="AI1600" s="30">
        <v>5742</v>
      </c>
      <c r="AJ1600" s="30">
        <v>5742</v>
      </c>
      <c r="AK1600" s="26" t="s">
        <v>139</v>
      </c>
      <c r="AL1600" s="26">
        <v>26</v>
      </c>
      <c r="AM1600" s="26" t="s">
        <v>2976</v>
      </c>
      <c r="AU1600" s="26" t="s">
        <v>1526</v>
      </c>
      <c r="AV1600" s="67" t="s">
        <v>3430</v>
      </c>
      <c r="AW1600" s="67" t="s">
        <v>3431</v>
      </c>
      <c r="AX1600" s="110" t="s">
        <v>3493</v>
      </c>
      <c r="BB1600" s="26" t="s">
        <v>2577</v>
      </c>
      <c r="BC1600" s="26" t="s">
        <v>2442</v>
      </c>
      <c r="BD1600" s="37">
        <v>44036</v>
      </c>
      <c r="BE1600" s="30">
        <v>34930</v>
      </c>
      <c r="BF1600" s="30">
        <v>35641</v>
      </c>
      <c r="BG1600" s="37" t="s">
        <v>2443</v>
      </c>
      <c r="BI1600" s="37"/>
      <c r="BJ1600" s="37"/>
      <c r="BK1600" s="37"/>
      <c r="BL1600" s="37"/>
      <c r="BM1600" s="37"/>
      <c r="BN1600" s="26"/>
      <c r="BO1600" s="26"/>
      <c r="BP1600" s="26"/>
      <c r="BQ1600" s="38"/>
      <c r="BR1600" s="26"/>
      <c r="BS1600" s="26"/>
      <c r="BT1600" s="26"/>
      <c r="BU1600" s="26"/>
      <c r="BV1600" s="39"/>
    </row>
    <row r="1601" spans="1:74" ht="15" customHeight="1">
      <c r="A1601" s="26">
        <v>2020</v>
      </c>
      <c r="B1601" s="26">
        <v>1597</v>
      </c>
      <c r="C1601" s="26" t="s">
        <v>129</v>
      </c>
      <c r="D1601" s="26" t="s">
        <v>2433</v>
      </c>
      <c r="E1601" s="26" t="s">
        <v>2434</v>
      </c>
      <c r="F1601" s="27">
        <v>43984</v>
      </c>
      <c r="G1601" s="107" t="s">
        <v>3516</v>
      </c>
      <c r="H1601" s="26" t="s">
        <v>1402</v>
      </c>
      <c r="I1601" s="26" t="s">
        <v>1402</v>
      </c>
      <c r="J1601" s="28" t="s">
        <v>3517</v>
      </c>
      <c r="K1601" s="26" t="s">
        <v>2574</v>
      </c>
      <c r="L1601" s="26" t="s">
        <v>2437</v>
      </c>
      <c r="M1601" s="26" t="s">
        <v>137</v>
      </c>
      <c r="N1601" s="26" t="s">
        <v>138</v>
      </c>
      <c r="O1601" s="26" t="s">
        <v>138</v>
      </c>
      <c r="Q1601" s="30">
        <v>72</v>
      </c>
      <c r="R1601" s="30">
        <v>5290</v>
      </c>
      <c r="S1601" s="31" t="e">
        <f>#N/A</f>
        <v>#N/A</v>
      </c>
      <c r="T1601" s="30">
        <v>1390</v>
      </c>
      <c r="AB1601" s="33" t="e">
        <f>#N/A</f>
        <v>#N/A</v>
      </c>
      <c r="AC1601" s="30">
        <v>2100</v>
      </c>
      <c r="AD1601" s="30" t="e">
        <f>#N/A</f>
        <v>#N/A</v>
      </c>
      <c r="AE1601" s="34">
        <v>0.94969696969696971</v>
      </c>
      <c r="AG1601" s="30" t="e">
        <f>#N/A</f>
        <v>#N/A</v>
      </c>
      <c r="AH1601" s="30" t="e">
        <f>#N/A</f>
        <v>#N/A</v>
      </c>
      <c r="AI1601" s="30">
        <v>5932</v>
      </c>
      <c r="AJ1601" s="30">
        <v>5932</v>
      </c>
      <c r="AK1601" s="26" t="s">
        <v>139</v>
      </c>
      <c r="AL1601" s="26">
        <v>26</v>
      </c>
      <c r="AM1601" s="26" t="s">
        <v>2976</v>
      </c>
      <c r="AU1601" s="26" t="s">
        <v>1526</v>
      </c>
      <c r="AV1601" s="67" t="s">
        <v>3430</v>
      </c>
      <c r="AW1601" s="67" t="s">
        <v>3431</v>
      </c>
      <c r="AX1601" s="110" t="s">
        <v>3493</v>
      </c>
      <c r="BB1601" s="26" t="s">
        <v>2577</v>
      </c>
      <c r="BC1601" s="26" t="s">
        <v>2442</v>
      </c>
      <c r="BD1601" s="37">
        <v>44036</v>
      </c>
      <c r="BE1601" s="30">
        <v>34930</v>
      </c>
      <c r="BF1601" s="30">
        <v>35641</v>
      </c>
      <c r="BG1601" s="37" t="s">
        <v>2443</v>
      </c>
      <c r="BI1601" s="37"/>
      <c r="BJ1601" s="37"/>
      <c r="BK1601" s="37"/>
      <c r="BL1601" s="37"/>
      <c r="BM1601" s="37"/>
      <c r="BN1601" s="26"/>
      <c r="BO1601" s="26"/>
      <c r="BP1601" s="26"/>
      <c r="BQ1601" s="38"/>
      <c r="BR1601" s="26"/>
      <c r="BS1601" s="26"/>
      <c r="BT1601" s="26"/>
      <c r="BU1601" s="26"/>
      <c r="BV1601" s="39"/>
    </row>
    <row r="1602" spans="1:74" ht="15" customHeight="1">
      <c r="A1602" s="26">
        <v>2020</v>
      </c>
      <c r="B1602" s="26">
        <v>1598</v>
      </c>
      <c r="C1602" s="26" t="s">
        <v>129</v>
      </c>
      <c r="D1602" s="26" t="s">
        <v>2433</v>
      </c>
      <c r="E1602" s="26" t="s">
        <v>2434</v>
      </c>
      <c r="F1602" s="27">
        <v>43984</v>
      </c>
      <c r="G1602" s="107" t="s">
        <v>3518</v>
      </c>
      <c r="H1602" s="26" t="s">
        <v>1402</v>
      </c>
      <c r="I1602" s="26" t="s">
        <v>1402</v>
      </c>
      <c r="J1602" s="28" t="s">
        <v>3519</v>
      </c>
      <c r="K1602" s="26" t="s">
        <v>2574</v>
      </c>
      <c r="L1602" s="26" t="s">
        <v>2437</v>
      </c>
      <c r="M1602" s="26" t="s">
        <v>137</v>
      </c>
      <c r="N1602" s="26" t="s">
        <v>138</v>
      </c>
      <c r="O1602" s="26" t="s">
        <v>138</v>
      </c>
      <c r="Q1602" s="30">
        <v>64</v>
      </c>
      <c r="R1602" s="30">
        <v>3470</v>
      </c>
      <c r="S1602" s="31" t="e">
        <f>#N/A</f>
        <v>#N/A</v>
      </c>
      <c r="T1602" s="30">
        <v>940</v>
      </c>
      <c r="AB1602" s="33" t="e">
        <f>#N/A</f>
        <v>#N/A</v>
      </c>
      <c r="AC1602" s="30">
        <v>2100</v>
      </c>
      <c r="AD1602" s="30" t="e">
        <f>#N/A</f>
        <v>#N/A</v>
      </c>
      <c r="AE1602" s="34">
        <v>0.95</v>
      </c>
      <c r="AG1602" s="30" t="e">
        <f>#N/A</f>
        <v>#N/A</v>
      </c>
      <c r="AH1602" s="30" t="e">
        <f>#N/A</f>
        <v>#N/A</v>
      </c>
      <c r="AI1602" s="30">
        <v>3891</v>
      </c>
      <c r="AJ1602" s="30">
        <v>3891</v>
      </c>
      <c r="AK1602" s="26" t="s">
        <v>139</v>
      </c>
      <c r="AL1602" s="26">
        <v>26</v>
      </c>
      <c r="AM1602" s="26" t="s">
        <v>2976</v>
      </c>
      <c r="AU1602" s="26" t="s">
        <v>1526</v>
      </c>
      <c r="AV1602" s="67" t="s">
        <v>3430</v>
      </c>
      <c r="AW1602" s="67" t="s">
        <v>3431</v>
      </c>
      <c r="AX1602" s="110" t="s">
        <v>3493</v>
      </c>
      <c r="BB1602" s="26" t="s">
        <v>2577</v>
      </c>
      <c r="BC1602" s="26" t="s">
        <v>2442</v>
      </c>
      <c r="BD1602" s="37">
        <v>44036</v>
      </c>
      <c r="BE1602" s="30">
        <v>34930</v>
      </c>
      <c r="BF1602" s="30">
        <v>35641</v>
      </c>
      <c r="BG1602" s="37" t="s">
        <v>2443</v>
      </c>
      <c r="BI1602" s="37"/>
      <c r="BJ1602" s="37"/>
      <c r="BK1602" s="37"/>
      <c r="BL1602" s="37"/>
      <c r="BM1602" s="37"/>
      <c r="BN1602" s="26"/>
      <c r="BO1602" s="26"/>
      <c r="BP1602" s="26"/>
      <c r="BQ1602" s="38"/>
      <c r="BR1602" s="26"/>
      <c r="BS1602" s="26"/>
      <c r="BT1602" s="26"/>
      <c r="BU1602" s="26"/>
      <c r="BV1602" s="39"/>
    </row>
    <row r="1603" spans="1:74" ht="15" customHeight="1">
      <c r="A1603" s="26">
        <v>2020</v>
      </c>
      <c r="B1603" s="26">
        <v>1599</v>
      </c>
      <c r="C1603" s="26" t="s">
        <v>129</v>
      </c>
      <c r="D1603" s="26" t="s">
        <v>2433</v>
      </c>
      <c r="E1603" s="26" t="s">
        <v>2434</v>
      </c>
      <c r="F1603" s="27">
        <v>43984</v>
      </c>
      <c r="G1603" s="107" t="s">
        <v>3520</v>
      </c>
      <c r="H1603" s="26" t="s">
        <v>1402</v>
      </c>
      <c r="I1603" s="26" t="s">
        <v>1402</v>
      </c>
      <c r="J1603" s="28" t="s">
        <v>3521</v>
      </c>
      <c r="K1603" s="26" t="s">
        <v>2574</v>
      </c>
      <c r="L1603" s="26" t="s">
        <v>2437</v>
      </c>
      <c r="M1603" s="26" t="s">
        <v>137</v>
      </c>
      <c r="N1603" s="26" t="s">
        <v>138</v>
      </c>
      <c r="O1603" s="26" t="s">
        <v>138</v>
      </c>
      <c r="Q1603" s="30">
        <v>69</v>
      </c>
      <c r="R1603" s="30">
        <v>4880</v>
      </c>
      <c r="S1603" s="31" t="e">
        <f>#N/A</f>
        <v>#N/A</v>
      </c>
      <c r="T1603" s="30">
        <v>1305</v>
      </c>
      <c r="AB1603" s="33" t="e">
        <f>#N/A</f>
        <v>#N/A</v>
      </c>
      <c r="AC1603" s="30">
        <v>2100</v>
      </c>
      <c r="AD1603" s="30" t="e">
        <f>#N/A</f>
        <v>#N/A</v>
      </c>
      <c r="AE1603" s="34">
        <v>0.82210526315789467</v>
      </c>
      <c r="AG1603" s="30" t="e">
        <f>#N/A</f>
        <v>#N/A</v>
      </c>
      <c r="AH1603" s="30" t="e">
        <f>#N/A</f>
        <v>#N/A</v>
      </c>
      <c r="AI1603" s="30">
        <v>5472</v>
      </c>
      <c r="AJ1603" s="30">
        <v>5472</v>
      </c>
      <c r="AK1603" s="26" t="s">
        <v>139</v>
      </c>
      <c r="AL1603" s="26">
        <v>26</v>
      </c>
      <c r="AM1603" s="26" t="s">
        <v>2976</v>
      </c>
      <c r="AU1603" s="26" t="s">
        <v>1526</v>
      </c>
      <c r="AV1603" s="67" t="s">
        <v>3430</v>
      </c>
      <c r="AW1603" s="67" t="s">
        <v>3431</v>
      </c>
      <c r="AX1603" s="110" t="s">
        <v>3493</v>
      </c>
      <c r="BB1603" s="26" t="s">
        <v>2577</v>
      </c>
      <c r="BC1603" s="26" t="s">
        <v>2442</v>
      </c>
      <c r="BD1603" s="37">
        <v>44036</v>
      </c>
      <c r="BE1603" s="30">
        <v>34930</v>
      </c>
      <c r="BF1603" s="30">
        <v>35641</v>
      </c>
      <c r="BG1603" s="37" t="s">
        <v>2443</v>
      </c>
      <c r="BI1603" s="37"/>
      <c r="BJ1603" s="37"/>
      <c r="BK1603" s="37"/>
      <c r="BL1603" s="37"/>
      <c r="BM1603" s="37"/>
      <c r="BN1603" s="26"/>
      <c r="BO1603" s="26"/>
      <c r="BP1603" s="26"/>
      <c r="BQ1603" s="38"/>
      <c r="BR1603" s="26"/>
      <c r="BS1603" s="26"/>
      <c r="BT1603" s="26"/>
      <c r="BU1603" s="26"/>
      <c r="BV1603" s="39"/>
    </row>
    <row r="1604" spans="1:74" ht="15" customHeight="1" thickBot="1">
      <c r="A1604" s="82">
        <v>2020</v>
      </c>
      <c r="B1604" s="82">
        <v>1600</v>
      </c>
      <c r="C1604" s="82" t="s">
        <v>129</v>
      </c>
      <c r="D1604" s="82" t="s">
        <v>2433</v>
      </c>
      <c r="E1604" s="82" t="s">
        <v>2434</v>
      </c>
      <c r="F1604" s="95">
        <v>43984</v>
      </c>
      <c r="G1604" s="82" t="s">
        <v>3522</v>
      </c>
      <c r="H1604" s="82" t="s">
        <v>1402</v>
      </c>
      <c r="I1604" s="82" t="s">
        <v>1402</v>
      </c>
      <c r="J1604" s="84" t="s">
        <v>3523</v>
      </c>
      <c r="K1604" s="82" t="s">
        <v>2574</v>
      </c>
      <c r="L1604" s="82" t="s">
        <v>2437</v>
      </c>
      <c r="M1604" s="82" t="s">
        <v>137</v>
      </c>
      <c r="N1604" s="82" t="s">
        <v>138</v>
      </c>
      <c r="O1604" s="82" t="s">
        <v>138</v>
      </c>
      <c r="P1604" s="85"/>
      <c r="Q1604" s="63">
        <v>78</v>
      </c>
      <c r="R1604" s="63">
        <v>7170</v>
      </c>
      <c r="S1604" s="86" t="e">
        <f>#N/A</f>
        <v>#N/A</v>
      </c>
      <c r="T1604" s="63">
        <v>1820</v>
      </c>
      <c r="U1604" s="63"/>
      <c r="V1604" s="87"/>
      <c r="W1604" s="63"/>
      <c r="X1604" s="63"/>
      <c r="Y1604" s="63"/>
      <c r="Z1604" s="63"/>
      <c r="AA1604" s="63"/>
      <c r="AB1604" s="88" t="e">
        <f>#N/A</f>
        <v>#N/A</v>
      </c>
      <c r="AC1604" s="63">
        <v>2100</v>
      </c>
      <c r="AD1604" s="63" t="e">
        <f>#N/A</f>
        <v>#N/A</v>
      </c>
      <c r="AE1604" s="89">
        <v>0.82</v>
      </c>
      <c r="AF1604" s="90"/>
      <c r="AG1604" s="63" t="e">
        <f>#N/A</f>
        <v>#N/A</v>
      </c>
      <c r="AH1604" s="63" t="e">
        <f>#N/A</f>
        <v>#N/A</v>
      </c>
      <c r="AI1604" s="63">
        <v>8040</v>
      </c>
      <c r="AJ1604" s="63">
        <v>8040</v>
      </c>
      <c r="AK1604" s="82" t="s">
        <v>139</v>
      </c>
      <c r="AL1604" s="82">
        <v>26</v>
      </c>
      <c r="AM1604" s="82" t="s">
        <v>2976</v>
      </c>
      <c r="AN1604" s="82"/>
      <c r="AO1604" s="63"/>
      <c r="AP1604" s="63"/>
      <c r="AQ1604" s="63"/>
      <c r="AR1604" s="57"/>
      <c r="AS1604" s="63"/>
      <c r="AT1604" s="57"/>
      <c r="AU1604" s="82" t="s">
        <v>1526</v>
      </c>
      <c r="AV1604" s="82" t="s">
        <v>3430</v>
      </c>
      <c r="AW1604" s="82" t="s">
        <v>3431</v>
      </c>
      <c r="AX1604" s="130" t="s">
        <v>3493</v>
      </c>
      <c r="AY1604" s="82"/>
      <c r="AZ1604" s="82"/>
      <c r="BA1604" s="82"/>
      <c r="BB1604" s="82" t="s">
        <v>2577</v>
      </c>
      <c r="BC1604" s="82" t="s">
        <v>2442</v>
      </c>
      <c r="BD1604" s="83">
        <v>44036</v>
      </c>
      <c r="BE1604" s="63">
        <v>34930</v>
      </c>
      <c r="BF1604" s="63">
        <v>35641</v>
      </c>
      <c r="BG1604" s="83" t="s">
        <v>2443</v>
      </c>
      <c r="BH1604" s="83"/>
      <c r="BI1604" s="83"/>
      <c r="BJ1604" s="83"/>
      <c r="BK1604" s="83"/>
      <c r="BL1604" s="83"/>
      <c r="BM1604" s="83"/>
      <c r="BN1604" s="82"/>
      <c r="BO1604" s="82"/>
      <c r="BP1604" s="82"/>
      <c r="BQ1604" s="91"/>
      <c r="BR1604" s="82"/>
      <c r="BS1604" s="82"/>
      <c r="BT1604" s="82"/>
      <c r="BU1604" s="82"/>
      <c r="BV1604" s="92"/>
    </row>
    <row r="1605" spans="1:74" ht="15" hidden="1" customHeight="1">
      <c r="A1605" s="67">
        <v>2020</v>
      </c>
      <c r="B1605" s="67">
        <v>1601</v>
      </c>
      <c r="C1605" s="67" t="s">
        <v>129</v>
      </c>
      <c r="D1605" s="67" t="s">
        <v>2433</v>
      </c>
      <c r="E1605" s="67" t="s">
        <v>2434</v>
      </c>
      <c r="F1605" s="68">
        <v>43985</v>
      </c>
      <c r="G1605" s="131" t="s">
        <v>3524</v>
      </c>
      <c r="H1605" s="67" t="s">
        <v>1402</v>
      </c>
      <c r="I1605" s="67" t="s">
        <v>1402</v>
      </c>
      <c r="J1605" s="69" t="s">
        <v>3525</v>
      </c>
      <c r="K1605" s="67" t="s">
        <v>1483</v>
      </c>
      <c r="L1605" s="67" t="s">
        <v>2437</v>
      </c>
      <c r="M1605" s="67" t="s">
        <v>137</v>
      </c>
      <c r="N1605" s="67" t="s">
        <v>138</v>
      </c>
      <c r="O1605" s="67" t="s">
        <v>138</v>
      </c>
      <c r="P1605" s="70">
        <v>62</v>
      </c>
      <c r="Q1605" s="71">
        <v>75</v>
      </c>
      <c r="R1605" s="71">
        <v>7120</v>
      </c>
      <c r="S1605" s="72" t="e">
        <f>#N/A</f>
        <v>#N/A</v>
      </c>
      <c r="T1605" s="71">
        <v>1970</v>
      </c>
      <c r="U1605" s="71">
        <v>1668</v>
      </c>
      <c r="V1605" s="73">
        <v>4.7619047619047619</v>
      </c>
      <c r="W1605" s="71">
        <v>53</v>
      </c>
      <c r="X1605" s="71" t="e">
        <f>#N/A</f>
        <v>#N/A</v>
      </c>
      <c r="Y1605" s="71" t="e">
        <f>#N/A</f>
        <v>#N/A</v>
      </c>
      <c r="Z1605" s="71"/>
      <c r="AA1605" s="71"/>
      <c r="AB1605" s="74" t="e">
        <f>#N/A</f>
        <v>#N/A</v>
      </c>
      <c r="AC1605" s="71">
        <v>2100</v>
      </c>
      <c r="AD1605" s="71" t="e">
        <f>#N/A</f>
        <v>#N/A</v>
      </c>
      <c r="AE1605" s="75">
        <v>0.94551724137931037</v>
      </c>
      <c r="AF1605" s="76"/>
      <c r="AG1605" s="71" t="e">
        <f>#N/A</f>
        <v>#N/A</v>
      </c>
      <c r="AH1605" s="71" t="e">
        <f>#N/A</f>
        <v>#N/A</v>
      </c>
      <c r="AI1605" s="71">
        <v>7945</v>
      </c>
      <c r="AJ1605" s="71">
        <v>7385</v>
      </c>
      <c r="AK1605" s="67" t="s">
        <v>139</v>
      </c>
      <c r="AL1605" s="67">
        <v>27</v>
      </c>
      <c r="AM1605" s="67" t="s">
        <v>3526</v>
      </c>
      <c r="AN1605" s="67"/>
      <c r="AO1605" s="71"/>
      <c r="AP1605" s="71"/>
      <c r="AQ1605" s="71"/>
      <c r="AR1605" s="77"/>
      <c r="AS1605" s="71"/>
      <c r="AT1605" s="77"/>
      <c r="AU1605" s="67" t="s">
        <v>1526</v>
      </c>
      <c r="AV1605" s="67" t="s">
        <v>3527</v>
      </c>
      <c r="AW1605" s="67"/>
      <c r="AX1605" s="110"/>
      <c r="AY1605" s="67"/>
      <c r="AZ1605" s="67"/>
      <c r="BA1605" s="67"/>
      <c r="BB1605" s="67" t="s">
        <v>2441</v>
      </c>
      <c r="BC1605" s="67" t="s">
        <v>2442</v>
      </c>
      <c r="BD1605" s="78">
        <v>44048</v>
      </c>
      <c r="BE1605" s="71">
        <v>34930</v>
      </c>
      <c r="BF1605" s="71">
        <v>36755</v>
      </c>
      <c r="BG1605" s="78" t="s">
        <v>2443</v>
      </c>
      <c r="BH1605" s="78"/>
      <c r="BI1605" s="78"/>
      <c r="BJ1605" s="78"/>
      <c r="BK1605" s="78"/>
      <c r="BL1605" s="78"/>
      <c r="BM1605" s="78"/>
      <c r="BN1605" s="67"/>
      <c r="BO1605" s="67"/>
      <c r="BP1605" s="67"/>
      <c r="BQ1605" s="79"/>
      <c r="BR1605" s="67"/>
      <c r="BS1605" s="67"/>
      <c r="BT1605" s="67"/>
      <c r="BU1605" s="67"/>
      <c r="BV1605" s="80"/>
    </row>
    <row r="1606" spans="1:74" ht="15" hidden="1" customHeight="1">
      <c r="A1606" s="26">
        <v>2020</v>
      </c>
      <c r="B1606" s="26">
        <v>1602</v>
      </c>
      <c r="C1606" s="26" t="s">
        <v>129</v>
      </c>
      <c r="D1606" s="26" t="s">
        <v>2433</v>
      </c>
      <c r="E1606" s="26" t="s">
        <v>2434</v>
      </c>
      <c r="F1606" s="27">
        <v>43985</v>
      </c>
      <c r="G1606" s="107" t="s">
        <v>3528</v>
      </c>
      <c r="H1606" s="26" t="s">
        <v>1402</v>
      </c>
      <c r="I1606" s="26" t="s">
        <v>1402</v>
      </c>
      <c r="J1606" s="28" t="s">
        <v>3529</v>
      </c>
      <c r="K1606" s="26" t="s">
        <v>1483</v>
      </c>
      <c r="L1606" s="26" t="s">
        <v>2437</v>
      </c>
      <c r="M1606" s="26" t="s">
        <v>137</v>
      </c>
      <c r="N1606" s="26" t="s">
        <v>138</v>
      </c>
      <c r="O1606" s="26" t="s">
        <v>138</v>
      </c>
      <c r="P1606" s="29">
        <v>63</v>
      </c>
      <c r="Q1606" s="30">
        <v>67</v>
      </c>
      <c r="R1606" s="30">
        <v>4340</v>
      </c>
      <c r="S1606" s="31" t="e">
        <f>#N/A</f>
        <v>#N/A</v>
      </c>
      <c r="T1606" s="30">
        <v>1219</v>
      </c>
      <c r="U1606" s="30">
        <v>1068</v>
      </c>
      <c r="V1606" s="32">
        <v>4.615384615384615</v>
      </c>
      <c r="W1606" s="30">
        <v>58</v>
      </c>
      <c r="X1606" s="30" t="e">
        <f>#N/A</f>
        <v>#N/A</v>
      </c>
      <c r="Y1606" s="30" t="e">
        <f>#N/A</f>
        <v>#N/A</v>
      </c>
      <c r="AB1606" s="33" t="e">
        <f>#N/A</f>
        <v>#N/A</v>
      </c>
      <c r="AC1606" s="30">
        <v>2100</v>
      </c>
      <c r="AD1606" s="30" t="e">
        <f>#N/A</f>
        <v>#N/A</v>
      </c>
      <c r="AE1606" s="34">
        <v>0.86</v>
      </c>
      <c r="AG1606" s="30" t="e">
        <f>#N/A</f>
        <v>#N/A</v>
      </c>
      <c r="AH1606" s="30" t="e">
        <f>#N/A</f>
        <v>#N/A</v>
      </c>
      <c r="AI1606" s="30">
        <v>5153</v>
      </c>
      <c r="AJ1606" s="30">
        <v>4593</v>
      </c>
      <c r="AK1606" s="26" t="s">
        <v>139</v>
      </c>
      <c r="AL1606" s="26">
        <v>27</v>
      </c>
      <c r="AM1606" s="26" t="s">
        <v>3526</v>
      </c>
      <c r="AU1606" s="26" t="s">
        <v>1526</v>
      </c>
      <c r="AV1606" s="67" t="s">
        <v>3530</v>
      </c>
      <c r="BB1606" s="26" t="s">
        <v>2441</v>
      </c>
      <c r="BC1606" s="26" t="s">
        <v>2442</v>
      </c>
      <c r="BD1606" s="37">
        <v>44048</v>
      </c>
      <c r="BE1606" s="30">
        <v>34930</v>
      </c>
      <c r="BF1606" s="30">
        <v>36755</v>
      </c>
      <c r="BG1606" s="37" t="s">
        <v>2443</v>
      </c>
      <c r="BI1606" s="37"/>
      <c r="BJ1606" s="37"/>
      <c r="BK1606" s="37"/>
      <c r="BL1606" s="37"/>
      <c r="BM1606" s="37"/>
      <c r="BN1606" s="26"/>
      <c r="BO1606" s="26"/>
      <c r="BP1606" s="26"/>
      <c r="BQ1606" s="38"/>
      <c r="BR1606" s="26"/>
      <c r="BS1606" s="26"/>
      <c r="BT1606" s="26"/>
      <c r="BU1606" s="26"/>
      <c r="BV1606" s="39"/>
    </row>
    <row r="1607" spans="1:74" ht="15" hidden="1" customHeight="1">
      <c r="A1607" s="26">
        <v>2020</v>
      </c>
      <c r="B1607" s="26">
        <v>1603</v>
      </c>
      <c r="C1607" s="26" t="s">
        <v>129</v>
      </c>
      <c r="D1607" s="26" t="s">
        <v>2433</v>
      </c>
      <c r="E1607" s="26" t="s">
        <v>2434</v>
      </c>
      <c r="F1607" s="27">
        <v>43985</v>
      </c>
      <c r="G1607" s="107" t="s">
        <v>3531</v>
      </c>
      <c r="H1607" s="26" t="s">
        <v>1402</v>
      </c>
      <c r="I1607" s="26" t="s">
        <v>1402</v>
      </c>
      <c r="J1607" s="28" t="s">
        <v>3532</v>
      </c>
      <c r="K1607" s="26" t="s">
        <v>1483</v>
      </c>
      <c r="L1607" s="26" t="s">
        <v>2437</v>
      </c>
      <c r="M1607" s="26" t="s">
        <v>137</v>
      </c>
      <c r="N1607" s="26" t="s">
        <v>138</v>
      </c>
      <c r="O1607" s="26" t="s">
        <v>138</v>
      </c>
      <c r="P1607" s="29">
        <v>64</v>
      </c>
      <c r="Q1607" s="30">
        <v>64</v>
      </c>
      <c r="R1607" s="30">
        <v>5370</v>
      </c>
      <c r="S1607" s="31" t="e">
        <f>#N/A</f>
        <v>#N/A</v>
      </c>
      <c r="T1607" s="30">
        <v>1447</v>
      </c>
      <c r="U1607" s="30">
        <v>1213</v>
      </c>
      <c r="V1607" s="32">
        <v>4.838709677419355</v>
      </c>
      <c r="W1607" s="30">
        <v>50</v>
      </c>
      <c r="X1607" s="30" t="e">
        <f>#N/A</f>
        <v>#N/A</v>
      </c>
      <c r="Y1607" s="30" t="e">
        <f>#N/A</f>
        <v>#N/A</v>
      </c>
      <c r="AB1607" s="33" t="e">
        <f>#N/A</f>
        <v>#N/A</v>
      </c>
      <c r="AC1607" s="30">
        <v>2100</v>
      </c>
      <c r="AD1607" s="30" t="e">
        <f>#N/A</f>
        <v>#N/A</v>
      </c>
      <c r="AE1607" s="34">
        <v>0.80352941176470583</v>
      </c>
      <c r="AG1607" s="30" t="e">
        <f>#N/A</f>
        <v>#N/A</v>
      </c>
      <c r="AH1607" s="30" t="e">
        <f>#N/A</f>
        <v>#N/A</v>
      </c>
      <c r="AI1607" s="30">
        <v>6131</v>
      </c>
      <c r="AJ1607" s="30">
        <v>5571</v>
      </c>
      <c r="AK1607" s="26" t="s">
        <v>139</v>
      </c>
      <c r="AL1607" s="26">
        <v>27</v>
      </c>
      <c r="AM1607" s="26" t="s">
        <v>3526</v>
      </c>
      <c r="AU1607" s="26" t="s">
        <v>1526</v>
      </c>
      <c r="AV1607" s="67" t="s">
        <v>3533</v>
      </c>
      <c r="BB1607" s="26" t="s">
        <v>2441</v>
      </c>
      <c r="BC1607" s="26" t="s">
        <v>2442</v>
      </c>
      <c r="BD1607" s="37">
        <v>44048</v>
      </c>
      <c r="BE1607" s="30">
        <v>34930</v>
      </c>
      <c r="BF1607" s="30">
        <v>36755</v>
      </c>
      <c r="BG1607" s="37" t="s">
        <v>2443</v>
      </c>
      <c r="BI1607" s="37"/>
      <c r="BJ1607" s="37"/>
      <c r="BK1607" s="37"/>
      <c r="BL1607" s="37"/>
      <c r="BM1607" s="37"/>
      <c r="BN1607" s="26"/>
      <c r="BO1607" s="26"/>
      <c r="BP1607" s="26"/>
      <c r="BQ1607" s="38"/>
      <c r="BR1607" s="26"/>
      <c r="BS1607" s="26"/>
      <c r="BT1607" s="26"/>
      <c r="BU1607" s="26"/>
      <c r="BV1607" s="39"/>
    </row>
    <row r="1608" spans="1:74" ht="15" hidden="1" customHeight="1">
      <c r="A1608" s="26">
        <v>2020</v>
      </c>
      <c r="B1608" s="26">
        <v>1604</v>
      </c>
      <c r="C1608" s="26" t="s">
        <v>129</v>
      </c>
      <c r="D1608" s="26" t="s">
        <v>2433</v>
      </c>
      <c r="E1608" s="26" t="s">
        <v>2434</v>
      </c>
      <c r="F1608" s="27">
        <v>43985</v>
      </c>
      <c r="G1608" s="107" t="s">
        <v>3534</v>
      </c>
      <c r="H1608" s="26" t="s">
        <v>1402</v>
      </c>
      <c r="I1608" s="26" t="s">
        <v>1402</v>
      </c>
      <c r="J1608" s="28" t="s">
        <v>3535</v>
      </c>
      <c r="K1608" s="26" t="s">
        <v>1483</v>
      </c>
      <c r="L1608" s="26" t="s">
        <v>2437</v>
      </c>
      <c r="M1608" s="26" t="s">
        <v>137</v>
      </c>
      <c r="N1608" s="26" t="s">
        <v>138</v>
      </c>
      <c r="O1608" s="26" t="s">
        <v>138</v>
      </c>
      <c r="P1608" s="29">
        <v>65</v>
      </c>
      <c r="Q1608" s="30">
        <v>59</v>
      </c>
      <c r="R1608" s="30">
        <v>3540</v>
      </c>
      <c r="S1608" s="31" t="e">
        <f>#N/A</f>
        <v>#N/A</v>
      </c>
      <c r="T1608" s="30">
        <v>1053</v>
      </c>
      <c r="U1608" s="30">
        <v>934</v>
      </c>
      <c r="V1608" s="32">
        <v>4.615384615384615</v>
      </c>
      <c r="W1608" s="30">
        <v>58</v>
      </c>
      <c r="X1608" s="30" t="e">
        <f>#N/A</f>
        <v>#N/A</v>
      </c>
      <c r="Y1608" s="30" t="e">
        <f>#N/A</f>
        <v>#N/A</v>
      </c>
      <c r="AB1608" s="33" t="e">
        <f>#N/A</f>
        <v>#N/A</v>
      </c>
      <c r="AC1608" s="30">
        <v>2100</v>
      </c>
      <c r="AD1608" s="30" t="e">
        <f>#N/A</f>
        <v>#N/A</v>
      </c>
      <c r="AE1608" s="34">
        <v>0.95058823529411762</v>
      </c>
      <c r="AG1608" s="30" t="e">
        <f>#N/A</f>
        <v>#N/A</v>
      </c>
      <c r="AH1608" s="30" t="e">
        <f>#N/A</f>
        <v>#N/A</v>
      </c>
      <c r="AI1608" s="30">
        <v>4232</v>
      </c>
      <c r="AJ1608" s="30">
        <v>3672</v>
      </c>
      <c r="AK1608" s="26" t="s">
        <v>139</v>
      </c>
      <c r="AL1608" s="26">
        <v>27</v>
      </c>
      <c r="AM1608" s="26" t="s">
        <v>3526</v>
      </c>
      <c r="AU1608" s="26" t="s">
        <v>1526</v>
      </c>
      <c r="AV1608" s="67" t="s">
        <v>3536</v>
      </c>
      <c r="BB1608" s="26" t="s">
        <v>2441</v>
      </c>
      <c r="BC1608" s="26" t="s">
        <v>2442</v>
      </c>
      <c r="BD1608" s="37">
        <v>44048</v>
      </c>
      <c r="BE1608" s="30">
        <v>34930</v>
      </c>
      <c r="BF1608" s="30">
        <v>36755</v>
      </c>
      <c r="BG1608" s="37" t="s">
        <v>2443</v>
      </c>
      <c r="BI1608" s="37"/>
      <c r="BJ1608" s="37"/>
      <c r="BK1608" s="37"/>
      <c r="BL1608" s="37"/>
      <c r="BM1608" s="37"/>
      <c r="BN1608" s="26"/>
      <c r="BO1608" s="26"/>
      <c r="BP1608" s="26"/>
      <c r="BQ1608" s="38"/>
      <c r="BR1608" s="26"/>
      <c r="BS1608" s="26"/>
      <c r="BT1608" s="26"/>
      <c r="BU1608" s="26"/>
      <c r="BV1608" s="39"/>
    </row>
    <row r="1609" spans="1:74" ht="15" hidden="1" customHeight="1">
      <c r="A1609" s="26">
        <v>2020</v>
      </c>
      <c r="B1609" s="26">
        <v>1605</v>
      </c>
      <c r="C1609" s="26" t="s">
        <v>129</v>
      </c>
      <c r="D1609" s="26" t="s">
        <v>2433</v>
      </c>
      <c r="E1609" s="26" t="s">
        <v>2434</v>
      </c>
      <c r="F1609" s="27">
        <v>43985</v>
      </c>
      <c r="G1609" s="107" t="s">
        <v>3537</v>
      </c>
      <c r="H1609" s="26" t="s">
        <v>1402</v>
      </c>
      <c r="I1609" s="26" t="s">
        <v>1402</v>
      </c>
      <c r="J1609" s="28" t="s">
        <v>3538</v>
      </c>
      <c r="K1609" s="26" t="s">
        <v>1483</v>
      </c>
      <c r="L1609" s="26" t="s">
        <v>2437</v>
      </c>
      <c r="M1609" s="26" t="s">
        <v>137</v>
      </c>
      <c r="N1609" s="26" t="s">
        <v>138</v>
      </c>
      <c r="O1609" s="26" t="s">
        <v>138</v>
      </c>
      <c r="P1609" s="29">
        <v>66</v>
      </c>
      <c r="Q1609" s="30">
        <v>59</v>
      </c>
      <c r="R1609" s="30">
        <v>3250</v>
      </c>
      <c r="S1609" s="31" t="e">
        <f>#N/A</f>
        <v>#N/A</v>
      </c>
      <c r="T1609" s="30">
        <v>1016</v>
      </c>
      <c r="U1609" s="30">
        <v>862</v>
      </c>
      <c r="V1609" s="32">
        <v>4.6875</v>
      </c>
      <c r="W1609" s="30">
        <v>55</v>
      </c>
      <c r="X1609" s="30" t="e">
        <f>#N/A</f>
        <v>#N/A</v>
      </c>
      <c r="Y1609" s="30" t="e">
        <f>#N/A</f>
        <v>#N/A</v>
      </c>
      <c r="AB1609" s="33" t="e">
        <f>#N/A</f>
        <v>#N/A</v>
      </c>
      <c r="AC1609" s="30">
        <v>2100</v>
      </c>
      <c r="AD1609" s="30" t="e">
        <f>#N/A</f>
        <v>#N/A</v>
      </c>
      <c r="AE1609" s="34">
        <v>0.98</v>
      </c>
      <c r="AG1609" s="30" t="e">
        <f>#N/A</f>
        <v>#N/A</v>
      </c>
      <c r="AH1609" s="30" t="e">
        <f>#N/A</f>
        <v>#N/A</v>
      </c>
      <c r="AI1609" s="30">
        <v>3932</v>
      </c>
      <c r="AJ1609" s="30">
        <v>3372</v>
      </c>
      <c r="AK1609" s="26" t="s">
        <v>139</v>
      </c>
      <c r="AL1609" s="26">
        <v>27</v>
      </c>
      <c r="AM1609" s="26" t="s">
        <v>3526</v>
      </c>
      <c r="AU1609" s="26" t="s">
        <v>1526</v>
      </c>
      <c r="AV1609" s="67" t="s">
        <v>3539</v>
      </c>
      <c r="BB1609" s="26" t="s">
        <v>2441</v>
      </c>
      <c r="BC1609" s="26" t="s">
        <v>2442</v>
      </c>
      <c r="BD1609" s="37">
        <v>44048</v>
      </c>
      <c r="BE1609" s="30">
        <v>34930</v>
      </c>
      <c r="BF1609" s="30">
        <v>36755</v>
      </c>
      <c r="BG1609" s="37" t="s">
        <v>2443</v>
      </c>
      <c r="BI1609" s="37"/>
      <c r="BJ1609" s="37"/>
      <c r="BK1609" s="37"/>
      <c r="BL1609" s="37"/>
      <c r="BM1609" s="37"/>
      <c r="BN1609" s="26"/>
      <c r="BO1609" s="26"/>
      <c r="BP1609" s="26"/>
      <c r="BQ1609" s="38"/>
      <c r="BR1609" s="26"/>
      <c r="BS1609" s="26"/>
      <c r="BT1609" s="26"/>
      <c r="BU1609" s="26"/>
      <c r="BV1609" s="39"/>
    </row>
    <row r="1610" spans="1:74" ht="15" hidden="1" customHeight="1">
      <c r="A1610" s="26">
        <v>2020</v>
      </c>
      <c r="B1610" s="26">
        <v>1606</v>
      </c>
      <c r="C1610" s="26" t="s">
        <v>129</v>
      </c>
      <c r="D1610" s="26" t="s">
        <v>2433</v>
      </c>
      <c r="E1610" s="26" t="s">
        <v>2434</v>
      </c>
      <c r="F1610" s="27">
        <v>43985</v>
      </c>
      <c r="G1610" s="107" t="s">
        <v>3540</v>
      </c>
      <c r="H1610" s="26" t="s">
        <v>1402</v>
      </c>
      <c r="I1610" s="26" t="s">
        <v>1402</v>
      </c>
      <c r="J1610" s="28" t="s">
        <v>3541</v>
      </c>
      <c r="K1610" s="26" t="s">
        <v>1483</v>
      </c>
      <c r="L1610" s="26" t="s">
        <v>2437</v>
      </c>
      <c r="M1610" s="26" t="s">
        <v>137</v>
      </c>
      <c r="N1610" s="26" t="s">
        <v>138</v>
      </c>
      <c r="O1610" s="26" t="s">
        <v>138</v>
      </c>
      <c r="P1610" s="29">
        <v>67</v>
      </c>
      <c r="Q1610" s="30">
        <v>62</v>
      </c>
      <c r="R1610" s="30">
        <v>3310</v>
      </c>
      <c r="S1610" s="31" t="e">
        <f>#N/A</f>
        <v>#N/A</v>
      </c>
      <c r="T1610" s="30">
        <v>1009</v>
      </c>
      <c r="U1610" s="30">
        <v>877</v>
      </c>
      <c r="V1610" s="32">
        <v>4.5454545454545459</v>
      </c>
      <c r="W1610" s="30">
        <v>57</v>
      </c>
      <c r="X1610" s="30" t="e">
        <f>#N/A</f>
        <v>#N/A</v>
      </c>
      <c r="Y1610" s="30" t="e">
        <f>#N/A</f>
        <v>#N/A</v>
      </c>
      <c r="AB1610" s="33" t="e">
        <f>#N/A</f>
        <v>#N/A</v>
      </c>
      <c r="AC1610" s="30">
        <v>2100</v>
      </c>
      <c r="AD1610" s="30" t="e">
        <f>#N/A</f>
        <v>#N/A</v>
      </c>
      <c r="AE1610" s="34">
        <v>0.91333333333333333</v>
      </c>
      <c r="AG1610" s="30" t="e">
        <f>#N/A</f>
        <v>#N/A</v>
      </c>
      <c r="AH1610" s="30" t="e">
        <f>#N/A</f>
        <v>#N/A</v>
      </c>
      <c r="AI1610" s="30">
        <v>3994</v>
      </c>
      <c r="AJ1610" s="30">
        <v>3434</v>
      </c>
      <c r="AK1610" s="26" t="s">
        <v>139</v>
      </c>
      <c r="AL1610" s="26">
        <v>27</v>
      </c>
      <c r="AM1610" s="26" t="s">
        <v>3526</v>
      </c>
      <c r="AU1610" s="26" t="s">
        <v>1526</v>
      </c>
      <c r="AV1610" s="67" t="s">
        <v>3542</v>
      </c>
      <c r="BB1610" s="26" t="s">
        <v>2441</v>
      </c>
      <c r="BC1610" s="26" t="s">
        <v>2442</v>
      </c>
      <c r="BD1610" s="37">
        <v>44048</v>
      </c>
      <c r="BE1610" s="30">
        <v>34930</v>
      </c>
      <c r="BF1610" s="30">
        <v>36755</v>
      </c>
      <c r="BG1610" s="37" t="s">
        <v>2443</v>
      </c>
      <c r="BI1610" s="37"/>
      <c r="BJ1610" s="37"/>
      <c r="BK1610" s="37"/>
      <c r="BL1610" s="37"/>
      <c r="BM1610" s="37"/>
      <c r="BN1610" s="26"/>
      <c r="BO1610" s="26"/>
      <c r="BP1610" s="26"/>
      <c r="BQ1610" s="38"/>
      <c r="BR1610" s="26"/>
      <c r="BS1610" s="26"/>
      <c r="BT1610" s="26"/>
      <c r="BU1610" s="26"/>
      <c r="BV1610" s="39"/>
    </row>
    <row r="1611" spans="1:74" ht="15" hidden="1" customHeight="1">
      <c r="A1611" s="26">
        <v>2020</v>
      </c>
      <c r="B1611" s="26">
        <v>1607</v>
      </c>
      <c r="C1611" s="26" t="s">
        <v>129</v>
      </c>
      <c r="D1611" s="26" t="s">
        <v>2433</v>
      </c>
      <c r="E1611" s="26" t="s">
        <v>2434</v>
      </c>
      <c r="F1611" s="27">
        <v>43985</v>
      </c>
      <c r="G1611" s="107" t="s">
        <v>3543</v>
      </c>
      <c r="H1611" s="26" t="s">
        <v>1402</v>
      </c>
      <c r="I1611" s="26" t="s">
        <v>1402</v>
      </c>
      <c r="J1611" s="28" t="s">
        <v>3544</v>
      </c>
      <c r="K1611" s="26" t="s">
        <v>1483</v>
      </c>
      <c r="L1611" s="26" t="s">
        <v>2437</v>
      </c>
      <c r="M1611" s="26" t="s">
        <v>137</v>
      </c>
      <c r="N1611" s="26" t="s">
        <v>138</v>
      </c>
      <c r="O1611" s="26" t="s">
        <v>138</v>
      </c>
      <c r="P1611" s="29">
        <v>68</v>
      </c>
      <c r="Q1611" s="30">
        <v>77</v>
      </c>
      <c r="R1611" s="30">
        <v>6670</v>
      </c>
      <c r="S1611" s="31" t="e">
        <f>#N/A</f>
        <v>#N/A</v>
      </c>
      <c r="T1611" s="30">
        <v>1728</v>
      </c>
      <c r="U1611" s="30">
        <v>1546</v>
      </c>
      <c r="V1611" s="32">
        <v>4.838709677419355</v>
      </c>
      <c r="W1611" s="30">
        <v>49</v>
      </c>
      <c r="X1611" s="30" t="e">
        <f>#N/A</f>
        <v>#N/A</v>
      </c>
      <c r="Y1611" s="30" t="e">
        <f>#N/A</f>
        <v>#N/A</v>
      </c>
      <c r="AB1611" s="33" t="e">
        <f>#N/A</f>
        <v>#N/A</v>
      </c>
      <c r="AC1611" s="30">
        <v>2100</v>
      </c>
      <c r="AD1611" s="30" t="e">
        <f>#N/A</f>
        <v>#N/A</v>
      </c>
      <c r="AE1611" s="34">
        <v>0.83714285714285708</v>
      </c>
      <c r="AG1611" s="30" t="e">
        <f>#N/A</f>
        <v>#N/A</v>
      </c>
      <c r="AH1611" s="30" t="e">
        <f>#N/A</f>
        <v>#N/A</v>
      </c>
      <c r="AI1611" s="30">
        <v>7479</v>
      </c>
      <c r="AJ1611" s="30">
        <v>6919</v>
      </c>
      <c r="AK1611" s="26" t="s">
        <v>139</v>
      </c>
      <c r="AL1611" s="26">
        <v>27</v>
      </c>
      <c r="AM1611" s="26" t="s">
        <v>3526</v>
      </c>
      <c r="AU1611" s="26" t="s">
        <v>1526</v>
      </c>
      <c r="AV1611" s="67" t="s">
        <v>3545</v>
      </c>
      <c r="BB1611" s="26" t="s">
        <v>2441</v>
      </c>
      <c r="BC1611" s="26" t="s">
        <v>2442</v>
      </c>
      <c r="BD1611" s="37">
        <v>44048</v>
      </c>
      <c r="BE1611" s="30">
        <v>34930</v>
      </c>
      <c r="BF1611" s="30">
        <v>36755</v>
      </c>
      <c r="BG1611" s="37" t="s">
        <v>2443</v>
      </c>
      <c r="BI1611" s="37"/>
      <c r="BJ1611" s="37"/>
      <c r="BK1611" s="37"/>
      <c r="BL1611" s="37"/>
      <c r="BM1611" s="37"/>
      <c r="BN1611" s="26"/>
      <c r="BO1611" s="26"/>
      <c r="BP1611" s="26"/>
      <c r="BQ1611" s="38"/>
      <c r="BR1611" s="26"/>
      <c r="BS1611" s="26"/>
      <c r="BT1611" s="26"/>
      <c r="BU1611" s="26"/>
      <c r="BV1611" s="39"/>
    </row>
    <row r="1612" spans="1:74" ht="15" hidden="1" customHeight="1">
      <c r="A1612" s="26">
        <v>2020</v>
      </c>
      <c r="B1612" s="26">
        <v>1608</v>
      </c>
      <c r="C1612" s="26" t="s">
        <v>129</v>
      </c>
      <c r="D1612" s="26" t="s">
        <v>2433</v>
      </c>
      <c r="E1612" s="26" t="s">
        <v>2434</v>
      </c>
      <c r="F1612" s="27">
        <v>43985</v>
      </c>
      <c r="G1612" s="107" t="s">
        <v>3546</v>
      </c>
      <c r="H1612" s="26" t="s">
        <v>1402</v>
      </c>
      <c r="I1612" s="26" t="s">
        <v>1402</v>
      </c>
      <c r="J1612" s="28" t="s">
        <v>3547</v>
      </c>
      <c r="K1612" s="26" t="s">
        <v>1483</v>
      </c>
      <c r="L1612" s="26" t="s">
        <v>2437</v>
      </c>
      <c r="M1612" s="26" t="s">
        <v>137</v>
      </c>
      <c r="N1612" s="26" t="s">
        <v>138</v>
      </c>
      <c r="O1612" s="26" t="s">
        <v>138</v>
      </c>
      <c r="P1612" s="29">
        <v>69</v>
      </c>
      <c r="Q1612" s="30">
        <v>68</v>
      </c>
      <c r="R1612" s="30">
        <v>4440</v>
      </c>
      <c r="S1612" s="31" t="e">
        <f>#N/A</f>
        <v>#N/A</v>
      </c>
      <c r="T1612" s="30">
        <v>1208</v>
      </c>
      <c r="U1612" s="30">
        <v>1010</v>
      </c>
      <c r="V1612" s="32">
        <v>4.7619047619047619</v>
      </c>
      <c r="W1612" s="30">
        <v>53</v>
      </c>
      <c r="X1612" s="30" t="e">
        <f>#N/A</f>
        <v>#N/A</v>
      </c>
      <c r="Y1612" s="30" t="e">
        <f>#N/A</f>
        <v>#N/A</v>
      </c>
      <c r="AB1612" s="33" t="e">
        <f>#N/A</f>
        <v>#N/A</v>
      </c>
      <c r="AC1612" s="30">
        <v>2100</v>
      </c>
      <c r="AD1612" s="30" t="e">
        <f>#N/A</f>
        <v>#N/A</v>
      </c>
      <c r="AE1612" s="34">
        <v>0.89304347826086949</v>
      </c>
      <c r="AG1612" s="30" t="e">
        <f>#N/A</f>
        <v>#N/A</v>
      </c>
      <c r="AH1612" s="30" t="e">
        <f>#N/A</f>
        <v>#N/A</v>
      </c>
      <c r="AI1612" s="30">
        <v>5166</v>
      </c>
      <c r="AJ1612" s="30">
        <v>4606</v>
      </c>
      <c r="AK1612" s="26" t="s">
        <v>139</v>
      </c>
      <c r="AL1612" s="26">
        <v>27</v>
      </c>
      <c r="AM1612" s="26" t="s">
        <v>3526</v>
      </c>
      <c r="AU1612" s="26" t="s">
        <v>1526</v>
      </c>
      <c r="AV1612" s="67" t="s">
        <v>3548</v>
      </c>
      <c r="BB1612" s="26" t="s">
        <v>2441</v>
      </c>
      <c r="BC1612" s="26" t="s">
        <v>2442</v>
      </c>
      <c r="BD1612" s="37">
        <v>44048</v>
      </c>
      <c r="BE1612" s="30">
        <v>34930</v>
      </c>
      <c r="BF1612" s="30">
        <v>36755</v>
      </c>
      <c r="BG1612" s="37" t="s">
        <v>2443</v>
      </c>
      <c r="BI1612" s="37"/>
      <c r="BJ1612" s="37"/>
      <c r="BK1612" s="37"/>
      <c r="BL1612" s="37"/>
      <c r="BM1612" s="37"/>
      <c r="BN1612" s="26"/>
      <c r="BO1612" s="26"/>
      <c r="BP1612" s="26"/>
      <c r="BQ1612" s="38"/>
      <c r="BR1612" s="26"/>
      <c r="BS1612" s="26"/>
      <c r="BT1612" s="26"/>
      <c r="BU1612" s="26"/>
      <c r="BV1612" s="39"/>
    </row>
    <row r="1613" spans="1:74" ht="15" hidden="1" customHeight="1">
      <c r="A1613" s="26">
        <v>2020</v>
      </c>
      <c r="B1613" s="26">
        <v>1609</v>
      </c>
      <c r="C1613" s="26" t="s">
        <v>129</v>
      </c>
      <c r="D1613" s="26" t="s">
        <v>2433</v>
      </c>
      <c r="E1613" s="26" t="s">
        <v>2434</v>
      </c>
      <c r="F1613" s="27">
        <v>43985</v>
      </c>
      <c r="G1613" s="107" t="s">
        <v>3549</v>
      </c>
      <c r="H1613" s="26" t="s">
        <v>1402</v>
      </c>
      <c r="I1613" s="26" t="s">
        <v>1402</v>
      </c>
      <c r="J1613" s="28" t="s">
        <v>3550</v>
      </c>
      <c r="K1613" s="26" t="s">
        <v>1483</v>
      </c>
      <c r="L1613" s="26" t="s">
        <v>2437</v>
      </c>
      <c r="M1613" s="26" t="s">
        <v>137</v>
      </c>
      <c r="N1613" s="26" t="s">
        <v>138</v>
      </c>
      <c r="O1613" s="26" t="s">
        <v>138</v>
      </c>
      <c r="P1613" s="29">
        <v>70</v>
      </c>
      <c r="Q1613" s="30">
        <v>75</v>
      </c>
      <c r="R1613" s="30">
        <v>7260</v>
      </c>
      <c r="S1613" s="31" t="e">
        <f>#N/A</f>
        <v>#N/A</v>
      </c>
      <c r="T1613" s="30">
        <v>1888</v>
      </c>
      <c r="U1613" s="30">
        <v>1557</v>
      </c>
      <c r="V1613" s="32">
        <v>5.1724137931034484</v>
      </c>
      <c r="W1613" s="30">
        <v>42</v>
      </c>
      <c r="X1613" s="30" t="e">
        <f>#N/A</f>
        <v>#N/A</v>
      </c>
      <c r="Y1613" s="30" t="e">
        <f>#N/A</f>
        <v>#N/A</v>
      </c>
      <c r="AB1613" s="33" t="e">
        <f>#N/A</f>
        <v>#N/A</v>
      </c>
      <c r="AC1613" s="30">
        <v>2100</v>
      </c>
      <c r="AD1613" s="30" t="e">
        <f>#N/A</f>
        <v>#N/A</v>
      </c>
      <c r="AE1613" s="34">
        <v>0.91103448275862065</v>
      </c>
      <c r="AG1613" s="30" t="e">
        <f>#N/A</f>
        <v>#N/A</v>
      </c>
      <c r="AH1613" s="30" t="e">
        <f>#N/A</f>
        <v>#N/A</v>
      </c>
      <c r="AI1613" s="30">
        <v>8092</v>
      </c>
      <c r="AJ1613" s="30">
        <v>7532</v>
      </c>
      <c r="AK1613" s="26" t="s">
        <v>139</v>
      </c>
      <c r="AL1613" s="26">
        <v>27</v>
      </c>
      <c r="AM1613" s="26" t="s">
        <v>3526</v>
      </c>
      <c r="AU1613" s="26" t="s">
        <v>1526</v>
      </c>
      <c r="AV1613" s="67" t="s">
        <v>3551</v>
      </c>
      <c r="BB1613" s="26" t="s">
        <v>2441</v>
      </c>
      <c r="BC1613" s="26" t="s">
        <v>2442</v>
      </c>
      <c r="BD1613" s="37">
        <v>44048</v>
      </c>
      <c r="BE1613" s="30">
        <v>34930</v>
      </c>
      <c r="BF1613" s="30">
        <v>36755</v>
      </c>
      <c r="BG1613" s="37" t="s">
        <v>2443</v>
      </c>
      <c r="BI1613" s="37"/>
      <c r="BJ1613" s="37"/>
      <c r="BK1613" s="37"/>
      <c r="BL1613" s="37"/>
      <c r="BM1613" s="37"/>
      <c r="BN1613" s="26"/>
      <c r="BO1613" s="26"/>
      <c r="BP1613" s="26"/>
      <c r="BQ1613" s="38"/>
      <c r="BR1613" s="26"/>
      <c r="BS1613" s="26"/>
      <c r="BT1613" s="26"/>
      <c r="BU1613" s="26"/>
      <c r="BV1613" s="39"/>
    </row>
    <row r="1614" spans="1:74" ht="15" hidden="1" customHeight="1">
      <c r="A1614" s="26">
        <v>2020</v>
      </c>
      <c r="B1614" s="26">
        <v>1610</v>
      </c>
      <c r="C1614" s="26" t="s">
        <v>129</v>
      </c>
      <c r="D1614" s="26" t="s">
        <v>2433</v>
      </c>
      <c r="E1614" s="26" t="s">
        <v>2434</v>
      </c>
      <c r="F1614" s="27">
        <v>43985</v>
      </c>
      <c r="G1614" s="107" t="s">
        <v>3552</v>
      </c>
      <c r="H1614" s="26" t="s">
        <v>1402</v>
      </c>
      <c r="I1614" s="26" t="s">
        <v>1402</v>
      </c>
      <c r="J1614" s="28" t="s">
        <v>3553</v>
      </c>
      <c r="K1614" s="26" t="s">
        <v>1483</v>
      </c>
      <c r="L1614" s="26" t="s">
        <v>2437</v>
      </c>
      <c r="M1614" s="26" t="s">
        <v>137</v>
      </c>
      <c r="N1614" s="26" t="s">
        <v>138</v>
      </c>
      <c r="O1614" s="26" t="s">
        <v>138</v>
      </c>
      <c r="P1614" s="29">
        <v>71</v>
      </c>
      <c r="Q1614" s="30">
        <v>76</v>
      </c>
      <c r="R1614" s="30">
        <v>6400</v>
      </c>
      <c r="S1614" s="31" t="e">
        <f>#N/A</f>
        <v>#N/A</v>
      </c>
      <c r="T1614" s="30">
        <v>1589</v>
      </c>
      <c r="U1614" s="30">
        <v>1419</v>
      </c>
      <c r="V1614" s="32">
        <v>5.0847457627118642</v>
      </c>
      <c r="W1614" s="30">
        <v>46</v>
      </c>
      <c r="X1614" s="30" t="e">
        <f>#N/A</f>
        <v>#N/A</v>
      </c>
      <c r="Y1614" s="30" t="e">
        <f>#N/A</f>
        <v>#N/A</v>
      </c>
      <c r="AB1614" s="33" t="e">
        <f>#N/A</f>
        <v>#N/A</v>
      </c>
      <c r="AC1614" s="30">
        <v>2100</v>
      </c>
      <c r="AD1614" s="30" t="e">
        <f>#N/A</f>
        <v>#N/A</v>
      </c>
      <c r="AE1614" s="34">
        <v>0.98</v>
      </c>
      <c r="AG1614" s="30" t="e">
        <f>#N/A</f>
        <v>#N/A</v>
      </c>
      <c r="AH1614" s="30" t="e">
        <f>#N/A</f>
        <v>#N/A</v>
      </c>
      <c r="AI1614" s="30">
        <v>7199</v>
      </c>
      <c r="AJ1614" s="30">
        <v>6639</v>
      </c>
      <c r="AK1614" s="26" t="s">
        <v>139</v>
      </c>
      <c r="AL1614" s="26">
        <v>27</v>
      </c>
      <c r="AM1614" s="26" t="s">
        <v>3526</v>
      </c>
      <c r="AU1614" s="26" t="s">
        <v>1526</v>
      </c>
      <c r="AV1614" s="67" t="s">
        <v>3554</v>
      </c>
      <c r="BB1614" s="26" t="s">
        <v>2441</v>
      </c>
      <c r="BC1614" s="26" t="s">
        <v>2442</v>
      </c>
      <c r="BD1614" s="37">
        <v>44048</v>
      </c>
      <c r="BE1614" s="30">
        <v>34930</v>
      </c>
      <c r="BF1614" s="30">
        <v>36755</v>
      </c>
      <c r="BG1614" s="37" t="s">
        <v>2443</v>
      </c>
      <c r="BI1614" s="37"/>
      <c r="BJ1614" s="37"/>
      <c r="BK1614" s="37"/>
      <c r="BL1614" s="37"/>
      <c r="BM1614" s="37"/>
      <c r="BN1614" s="26"/>
      <c r="BO1614" s="26"/>
      <c r="BP1614" s="26"/>
      <c r="BQ1614" s="38"/>
      <c r="BR1614" s="26"/>
      <c r="BS1614" s="26"/>
      <c r="BT1614" s="26"/>
      <c r="BU1614" s="26"/>
      <c r="BV1614" s="39"/>
    </row>
    <row r="1615" spans="1:74" ht="15" hidden="1" customHeight="1">
      <c r="A1615" s="26">
        <v>2020</v>
      </c>
      <c r="B1615" s="26">
        <v>1611</v>
      </c>
      <c r="C1615" s="26" t="s">
        <v>129</v>
      </c>
      <c r="D1615" s="26" t="s">
        <v>2433</v>
      </c>
      <c r="E1615" s="26" t="s">
        <v>2434</v>
      </c>
      <c r="F1615" s="27">
        <v>43985</v>
      </c>
      <c r="G1615" s="107" t="s">
        <v>3555</v>
      </c>
      <c r="H1615" s="26" t="s">
        <v>1402</v>
      </c>
      <c r="I1615" s="26" t="s">
        <v>1402</v>
      </c>
      <c r="J1615" s="28" t="s">
        <v>3556</v>
      </c>
      <c r="K1615" s="26" t="s">
        <v>1483</v>
      </c>
      <c r="L1615" s="26" t="s">
        <v>2437</v>
      </c>
      <c r="M1615" s="26" t="s">
        <v>137</v>
      </c>
      <c r="N1615" s="26" t="s">
        <v>138</v>
      </c>
      <c r="O1615" s="26" t="s">
        <v>138</v>
      </c>
      <c r="P1615" s="29">
        <v>72</v>
      </c>
      <c r="Q1615" s="30">
        <v>64</v>
      </c>
      <c r="R1615" s="30">
        <v>3890</v>
      </c>
      <c r="S1615" s="31" t="e">
        <f>#N/A</f>
        <v>#N/A</v>
      </c>
      <c r="T1615" s="30">
        <v>1227</v>
      </c>
      <c r="U1615" s="30">
        <v>1026</v>
      </c>
      <c r="V1615" s="32">
        <v>4.838709677419355</v>
      </c>
      <c r="W1615" s="30">
        <v>48</v>
      </c>
      <c r="X1615" s="30" t="e">
        <f>#N/A</f>
        <v>#N/A</v>
      </c>
      <c r="Y1615" s="30" t="e">
        <f>#N/A</f>
        <v>#N/A</v>
      </c>
      <c r="AB1615" s="33" t="e">
        <f>#N/A</f>
        <v>#N/A</v>
      </c>
      <c r="AC1615" s="30">
        <v>2100</v>
      </c>
      <c r="AD1615" s="30" t="e">
        <f>#N/A</f>
        <v>#N/A</v>
      </c>
      <c r="AE1615" s="34">
        <v>0.83185185185185184</v>
      </c>
      <c r="AG1615" s="30" t="e">
        <f>#N/A</f>
        <v>#N/A</v>
      </c>
      <c r="AH1615" s="30" t="e">
        <f>#N/A</f>
        <v>#N/A</v>
      </c>
      <c r="AI1615" s="30">
        <v>4595</v>
      </c>
      <c r="AJ1615" s="30">
        <v>4035</v>
      </c>
      <c r="AK1615" s="26" t="s">
        <v>139</v>
      </c>
      <c r="AL1615" s="26">
        <v>27</v>
      </c>
      <c r="AM1615" s="26" t="s">
        <v>3526</v>
      </c>
      <c r="AU1615" s="26" t="s">
        <v>1526</v>
      </c>
      <c r="AV1615" s="67" t="s">
        <v>3557</v>
      </c>
      <c r="BB1615" s="26" t="s">
        <v>2441</v>
      </c>
      <c r="BC1615" s="26" t="s">
        <v>2442</v>
      </c>
      <c r="BD1615" s="37">
        <v>44048</v>
      </c>
      <c r="BE1615" s="30">
        <v>34930</v>
      </c>
      <c r="BF1615" s="30">
        <v>36755</v>
      </c>
      <c r="BG1615" s="37" t="s">
        <v>2443</v>
      </c>
      <c r="BI1615" s="37"/>
      <c r="BJ1615" s="37"/>
      <c r="BK1615" s="37"/>
      <c r="BL1615" s="37"/>
      <c r="BM1615" s="37"/>
      <c r="BN1615" s="26"/>
      <c r="BO1615" s="26"/>
      <c r="BP1615" s="26"/>
      <c r="BQ1615" s="38"/>
      <c r="BR1615" s="26"/>
      <c r="BS1615" s="26"/>
      <c r="BT1615" s="26"/>
      <c r="BU1615" s="26"/>
      <c r="BV1615" s="39"/>
    </row>
    <row r="1616" spans="1:74" ht="15" hidden="1" customHeight="1">
      <c r="A1616" s="26">
        <v>2020</v>
      </c>
      <c r="B1616" s="26">
        <v>1612</v>
      </c>
      <c r="C1616" s="26" t="s">
        <v>129</v>
      </c>
      <c r="D1616" s="26" t="s">
        <v>2433</v>
      </c>
      <c r="E1616" s="26" t="s">
        <v>2434</v>
      </c>
      <c r="F1616" s="27">
        <v>43985</v>
      </c>
      <c r="G1616" s="125" t="s">
        <v>3558</v>
      </c>
      <c r="H1616" s="26" t="s">
        <v>1402</v>
      </c>
      <c r="I1616" s="26" t="s">
        <v>1402</v>
      </c>
      <c r="J1616" s="112" t="s">
        <v>3559</v>
      </c>
      <c r="K1616" s="26" t="s">
        <v>1483</v>
      </c>
      <c r="L1616" s="26" t="s">
        <v>2437</v>
      </c>
      <c r="M1616" s="26" t="s">
        <v>137</v>
      </c>
      <c r="N1616" s="26" t="s">
        <v>138</v>
      </c>
      <c r="O1616" s="26" t="s">
        <v>138</v>
      </c>
      <c r="P1616" s="29">
        <v>73</v>
      </c>
      <c r="Q1616" s="30">
        <v>73</v>
      </c>
      <c r="R1616" s="30">
        <v>6200</v>
      </c>
      <c r="S1616" s="31" t="e">
        <f>#N/A</f>
        <v>#N/A</v>
      </c>
      <c r="T1616" s="30">
        <v>1643</v>
      </c>
      <c r="U1616" s="30">
        <v>1372</v>
      </c>
      <c r="V1616" s="32">
        <v>5</v>
      </c>
      <c r="W1616" s="30">
        <v>51</v>
      </c>
      <c r="X1616" s="30" t="e">
        <f>#N/A</f>
        <v>#N/A</v>
      </c>
      <c r="Y1616" s="30" t="e">
        <f>#N/A</f>
        <v>#N/A</v>
      </c>
      <c r="AB1616" s="33" t="e">
        <f>#N/A</f>
        <v>#N/A</v>
      </c>
      <c r="AC1616" s="30">
        <v>2100</v>
      </c>
      <c r="AD1616" s="30" t="e">
        <f>#N/A</f>
        <v>#N/A</v>
      </c>
      <c r="AE1616" s="34">
        <v>0.83294117647058818</v>
      </c>
      <c r="AG1616" s="30" t="e">
        <f>#N/A</f>
        <v>#N/A</v>
      </c>
      <c r="AH1616" s="30" t="e">
        <f>#N/A</f>
        <v>#N/A</v>
      </c>
      <c r="AI1616" s="30">
        <v>6992</v>
      </c>
      <c r="AJ1616" s="30">
        <v>6432</v>
      </c>
      <c r="AK1616" s="26" t="s">
        <v>139</v>
      </c>
      <c r="AL1616" s="26">
        <v>27</v>
      </c>
      <c r="AM1616" s="26" t="s">
        <v>3526</v>
      </c>
      <c r="AU1616" s="26" t="s">
        <v>1526</v>
      </c>
      <c r="AV1616" s="67" t="s">
        <v>3560</v>
      </c>
      <c r="AW1616" s="134" t="s">
        <v>2369</v>
      </c>
      <c r="BB1616" s="26" t="s">
        <v>2441</v>
      </c>
      <c r="BC1616" s="26" t="s">
        <v>2442</v>
      </c>
      <c r="BD1616" s="37">
        <v>44048</v>
      </c>
      <c r="BE1616" s="30">
        <v>34930</v>
      </c>
      <c r="BF1616" s="30">
        <v>36755</v>
      </c>
      <c r="BG1616" s="37" t="s">
        <v>2443</v>
      </c>
      <c r="BI1616" s="37"/>
      <c r="BJ1616" s="37"/>
      <c r="BK1616" s="37"/>
      <c r="BL1616" s="37"/>
      <c r="BM1616" s="37"/>
      <c r="BN1616" s="26"/>
      <c r="BO1616" s="26"/>
      <c r="BP1616" s="26"/>
      <c r="BQ1616" s="38"/>
      <c r="BR1616" s="26"/>
      <c r="BS1616" s="26"/>
      <c r="BT1616" s="26"/>
      <c r="BU1616" s="26"/>
      <c r="BV1616" s="39"/>
    </row>
    <row r="1617" spans="1:74" ht="15" hidden="1" customHeight="1">
      <c r="A1617" s="26">
        <v>2020</v>
      </c>
      <c r="B1617" s="26">
        <v>1613</v>
      </c>
      <c r="C1617" s="26" t="s">
        <v>129</v>
      </c>
      <c r="D1617" s="26" t="s">
        <v>2433</v>
      </c>
      <c r="E1617" s="26" t="s">
        <v>2434</v>
      </c>
      <c r="F1617" s="27">
        <v>43985</v>
      </c>
      <c r="G1617" s="125" t="s">
        <v>3561</v>
      </c>
      <c r="H1617" s="26" t="s">
        <v>1402</v>
      </c>
      <c r="I1617" s="26" t="s">
        <v>1402</v>
      </c>
      <c r="J1617" s="112" t="s">
        <v>3562</v>
      </c>
      <c r="K1617" s="26" t="s">
        <v>1483</v>
      </c>
      <c r="L1617" s="26" t="s">
        <v>2437</v>
      </c>
      <c r="M1617" s="26" t="s">
        <v>137</v>
      </c>
      <c r="N1617" s="26" t="s">
        <v>138</v>
      </c>
      <c r="O1617" s="26" t="s">
        <v>138</v>
      </c>
      <c r="P1617" s="29">
        <v>74</v>
      </c>
      <c r="Q1617" s="30">
        <v>76</v>
      </c>
      <c r="R1617" s="30">
        <v>6490</v>
      </c>
      <c r="S1617" s="31" t="e">
        <f>#N/A</f>
        <v>#N/A</v>
      </c>
      <c r="T1617" s="30">
        <v>1899</v>
      </c>
      <c r="U1617" s="30">
        <v>1589</v>
      </c>
      <c r="V1617" s="32">
        <v>4.838709677419355</v>
      </c>
      <c r="W1617" s="30">
        <v>49</v>
      </c>
      <c r="X1617" s="30" t="e">
        <f>#N/A</f>
        <v>#N/A</v>
      </c>
      <c r="Y1617" s="30" t="e">
        <f>#N/A</f>
        <v>#N/A</v>
      </c>
      <c r="AB1617" s="33" t="e">
        <f>#N/A</f>
        <v>#N/A</v>
      </c>
      <c r="AC1617" s="30">
        <v>2100</v>
      </c>
      <c r="AD1617" s="30" t="e">
        <f>#N/A</f>
        <v>#N/A</v>
      </c>
      <c r="AE1617" s="34">
        <v>0.91939393939393943</v>
      </c>
      <c r="AG1617" s="30" t="e">
        <f>#N/A</f>
        <v>#N/A</v>
      </c>
      <c r="AH1617" s="30" t="e">
        <f>#N/A</f>
        <v>#N/A</v>
      </c>
      <c r="AI1617" s="30">
        <v>7293</v>
      </c>
      <c r="AJ1617" s="30">
        <v>6733</v>
      </c>
      <c r="AK1617" s="26" t="s">
        <v>139</v>
      </c>
      <c r="AL1617" s="26">
        <v>27</v>
      </c>
      <c r="AM1617" s="26" t="s">
        <v>3526</v>
      </c>
      <c r="AU1617" s="26" t="s">
        <v>1526</v>
      </c>
      <c r="AV1617" s="67" t="s">
        <v>2903</v>
      </c>
      <c r="AW1617" s="134" t="s">
        <v>3563</v>
      </c>
      <c r="BB1617" s="26" t="s">
        <v>2441</v>
      </c>
      <c r="BC1617" s="26" t="s">
        <v>2442</v>
      </c>
      <c r="BD1617" s="37">
        <v>44048</v>
      </c>
      <c r="BE1617" s="30">
        <v>34930</v>
      </c>
      <c r="BF1617" s="30">
        <v>36755</v>
      </c>
      <c r="BG1617" s="37" t="s">
        <v>2443</v>
      </c>
      <c r="BI1617" s="37"/>
      <c r="BJ1617" s="37"/>
      <c r="BK1617" s="37"/>
      <c r="BL1617" s="37"/>
      <c r="BM1617" s="37"/>
      <c r="BN1617" s="26"/>
      <c r="BO1617" s="26"/>
      <c r="BP1617" s="26"/>
      <c r="BQ1617" s="38"/>
      <c r="BR1617" s="26"/>
      <c r="BS1617" s="26"/>
      <c r="BT1617" s="26"/>
      <c r="BU1617" s="26"/>
      <c r="BV1617" s="39"/>
    </row>
    <row r="1618" spans="1:74" ht="15" hidden="1" customHeight="1">
      <c r="A1618" s="26">
        <v>2020</v>
      </c>
      <c r="B1618" s="26">
        <v>1614</v>
      </c>
      <c r="C1618" s="26" t="s">
        <v>129</v>
      </c>
      <c r="D1618" s="26" t="s">
        <v>2433</v>
      </c>
      <c r="E1618" s="26" t="s">
        <v>2434</v>
      </c>
      <c r="F1618" s="27">
        <v>43985</v>
      </c>
      <c r="G1618" s="107" t="s">
        <v>3564</v>
      </c>
      <c r="H1618" s="26" t="s">
        <v>1402</v>
      </c>
      <c r="I1618" s="26" t="s">
        <v>1402</v>
      </c>
      <c r="J1618" s="28" t="s">
        <v>3565</v>
      </c>
      <c r="K1618" s="26" t="s">
        <v>1483</v>
      </c>
      <c r="L1618" s="26" t="s">
        <v>2437</v>
      </c>
      <c r="M1618" s="26" t="s">
        <v>137</v>
      </c>
      <c r="N1618" s="26" t="s">
        <v>138</v>
      </c>
      <c r="O1618" s="26" t="s">
        <v>138</v>
      </c>
      <c r="P1618" s="29">
        <v>75</v>
      </c>
      <c r="Q1618" s="30">
        <v>74</v>
      </c>
      <c r="R1618" s="30">
        <v>6080</v>
      </c>
      <c r="S1618" s="31" t="e">
        <f>#N/A</f>
        <v>#N/A</v>
      </c>
      <c r="T1618" s="30">
        <v>1686</v>
      </c>
      <c r="U1618" s="30">
        <v>1433</v>
      </c>
      <c r="V1618" s="32">
        <v>4.7619047619047619</v>
      </c>
      <c r="W1618" s="30">
        <v>53</v>
      </c>
      <c r="X1618" s="30" t="e">
        <f>#N/A</f>
        <v>#N/A</v>
      </c>
      <c r="Y1618" s="30" t="e">
        <f>#N/A</f>
        <v>#N/A</v>
      </c>
      <c r="AB1618" s="33" t="e">
        <f>#N/A</f>
        <v>#N/A</v>
      </c>
      <c r="AC1618" s="30">
        <v>2100</v>
      </c>
      <c r="AD1618" s="30" t="e">
        <f>#N/A</f>
        <v>#N/A</v>
      </c>
      <c r="AE1618" s="34">
        <v>0.94551724137931037</v>
      </c>
      <c r="AG1618" s="30" t="e">
        <f>#N/A</f>
        <v>#N/A</v>
      </c>
      <c r="AH1618" s="30" t="e">
        <f>#N/A</f>
        <v>#N/A</v>
      </c>
      <c r="AI1618" s="30">
        <v>6867</v>
      </c>
      <c r="AJ1618" s="30">
        <v>6307</v>
      </c>
      <c r="AK1618" s="26" t="s">
        <v>139</v>
      </c>
      <c r="AL1618" s="26">
        <v>27</v>
      </c>
      <c r="AM1618" s="26" t="s">
        <v>3526</v>
      </c>
      <c r="AU1618" s="26" t="s">
        <v>1526</v>
      </c>
      <c r="AV1618" s="67" t="s">
        <v>3527</v>
      </c>
      <c r="BB1618" s="26" t="s">
        <v>2441</v>
      </c>
      <c r="BC1618" s="26" t="s">
        <v>2442</v>
      </c>
      <c r="BD1618" s="37">
        <v>44048</v>
      </c>
      <c r="BE1618" s="30">
        <v>34930</v>
      </c>
      <c r="BF1618" s="30">
        <v>36755</v>
      </c>
      <c r="BG1618" s="37" t="s">
        <v>2443</v>
      </c>
      <c r="BI1618" s="37"/>
      <c r="BJ1618" s="37"/>
      <c r="BK1618" s="37"/>
      <c r="BL1618" s="37"/>
      <c r="BM1618" s="37"/>
      <c r="BN1618" s="26"/>
      <c r="BO1618" s="26"/>
      <c r="BP1618" s="26"/>
      <c r="BQ1618" s="38"/>
      <c r="BR1618" s="26"/>
      <c r="BS1618" s="26"/>
      <c r="BT1618" s="26"/>
      <c r="BU1618" s="26"/>
      <c r="BV1618" s="39"/>
    </row>
    <row r="1619" spans="1:74" ht="15" hidden="1" customHeight="1">
      <c r="A1619" s="26">
        <v>2020</v>
      </c>
      <c r="B1619" s="26">
        <v>1615</v>
      </c>
      <c r="C1619" s="26" t="s">
        <v>129</v>
      </c>
      <c r="D1619" s="26" t="s">
        <v>2433</v>
      </c>
      <c r="E1619" s="26" t="s">
        <v>2434</v>
      </c>
      <c r="F1619" s="27">
        <v>43985</v>
      </c>
      <c r="G1619" s="107" t="s">
        <v>3566</v>
      </c>
      <c r="H1619" s="26" t="s">
        <v>1402</v>
      </c>
      <c r="I1619" s="26" t="s">
        <v>1402</v>
      </c>
      <c r="J1619" s="28" t="s">
        <v>3567</v>
      </c>
      <c r="K1619" s="26" t="s">
        <v>1483</v>
      </c>
      <c r="L1619" s="26" t="s">
        <v>2437</v>
      </c>
      <c r="M1619" s="26" t="s">
        <v>137</v>
      </c>
      <c r="N1619" s="26" t="s">
        <v>138</v>
      </c>
      <c r="O1619" s="26" t="s">
        <v>138</v>
      </c>
      <c r="P1619" s="29">
        <v>76</v>
      </c>
      <c r="Q1619" s="30">
        <v>73</v>
      </c>
      <c r="R1619" s="30">
        <v>5350</v>
      </c>
      <c r="S1619" s="31" t="e">
        <f>#N/A</f>
        <v>#N/A</v>
      </c>
      <c r="T1619" s="30">
        <v>1594</v>
      </c>
      <c r="U1619" s="30">
        <v>1370</v>
      </c>
      <c r="V1619" s="32">
        <v>4.7619047619047619</v>
      </c>
      <c r="W1619" s="30">
        <v>53</v>
      </c>
      <c r="X1619" s="30" t="e">
        <f>#N/A</f>
        <v>#N/A</v>
      </c>
      <c r="Y1619" s="30" t="e">
        <f>#N/A</f>
        <v>#N/A</v>
      </c>
      <c r="AB1619" s="33" t="e">
        <f>#N/A</f>
        <v>#N/A</v>
      </c>
      <c r="AC1619" s="30">
        <v>2100</v>
      </c>
      <c r="AD1619" s="30" t="e">
        <f>#N/A</f>
        <v>#N/A</v>
      </c>
      <c r="AE1619" s="34">
        <v>0.94774193548387098</v>
      </c>
      <c r="AG1619" s="30" t="e">
        <f>#N/A</f>
        <v>#N/A</v>
      </c>
      <c r="AH1619" s="30" t="e">
        <f>#N/A</f>
        <v>#N/A</v>
      </c>
      <c r="AI1619" s="30">
        <v>6110</v>
      </c>
      <c r="AJ1619" s="30">
        <v>5550</v>
      </c>
      <c r="AK1619" s="26" t="s">
        <v>139</v>
      </c>
      <c r="AL1619" s="26">
        <v>27</v>
      </c>
      <c r="AM1619" s="26" t="s">
        <v>3526</v>
      </c>
      <c r="AU1619" s="26" t="s">
        <v>1526</v>
      </c>
      <c r="AV1619" s="67" t="s">
        <v>3551</v>
      </c>
      <c r="BB1619" s="26" t="s">
        <v>2441</v>
      </c>
      <c r="BC1619" s="26" t="s">
        <v>2442</v>
      </c>
      <c r="BD1619" s="37">
        <v>44048</v>
      </c>
      <c r="BE1619" s="30">
        <v>34930</v>
      </c>
      <c r="BF1619" s="30">
        <v>36755</v>
      </c>
      <c r="BG1619" s="37" t="s">
        <v>2443</v>
      </c>
      <c r="BI1619" s="37"/>
      <c r="BJ1619" s="37"/>
      <c r="BK1619" s="37"/>
      <c r="BL1619" s="37"/>
      <c r="BM1619" s="37"/>
      <c r="BN1619" s="26"/>
      <c r="BO1619" s="26"/>
      <c r="BP1619" s="26"/>
      <c r="BQ1619" s="38"/>
      <c r="BR1619" s="26"/>
      <c r="BS1619" s="26"/>
      <c r="BT1619" s="26"/>
      <c r="BU1619" s="26"/>
      <c r="BV1619" s="39"/>
    </row>
    <row r="1620" spans="1:74" ht="15" hidden="1" customHeight="1">
      <c r="A1620" s="26">
        <v>2020</v>
      </c>
      <c r="B1620" s="26">
        <v>1616</v>
      </c>
      <c r="C1620" s="26" t="s">
        <v>129</v>
      </c>
      <c r="D1620" s="26" t="s">
        <v>2433</v>
      </c>
      <c r="E1620" s="26" t="s">
        <v>2434</v>
      </c>
      <c r="F1620" s="27">
        <v>43985</v>
      </c>
      <c r="G1620" s="125" t="s">
        <v>3568</v>
      </c>
      <c r="H1620" s="26" t="s">
        <v>1402</v>
      </c>
      <c r="I1620" s="26" t="s">
        <v>1402</v>
      </c>
      <c r="J1620" s="112" t="s">
        <v>3569</v>
      </c>
      <c r="K1620" s="26" t="s">
        <v>1483</v>
      </c>
      <c r="L1620" s="26" t="s">
        <v>2437</v>
      </c>
      <c r="M1620" s="26" t="s">
        <v>137</v>
      </c>
      <c r="N1620" s="26" t="s">
        <v>138</v>
      </c>
      <c r="O1620" s="26" t="s">
        <v>138</v>
      </c>
      <c r="P1620" s="29">
        <v>77</v>
      </c>
      <c r="Q1620" s="30">
        <v>76</v>
      </c>
      <c r="R1620" s="30">
        <v>6780</v>
      </c>
      <c r="S1620" s="31" t="e">
        <f>#N/A</f>
        <v>#N/A</v>
      </c>
      <c r="T1620" s="30">
        <v>1805</v>
      </c>
      <c r="U1620" s="30">
        <v>1534</v>
      </c>
      <c r="V1620" s="32">
        <v>4.615384615384615</v>
      </c>
      <c r="W1620" s="30">
        <v>56</v>
      </c>
      <c r="X1620" s="30" t="e">
        <f>#N/A</f>
        <v>#N/A</v>
      </c>
      <c r="Y1620" s="30" t="e">
        <f>#N/A</f>
        <v>#N/A</v>
      </c>
      <c r="AB1620" s="33" t="e">
        <f>#N/A</f>
        <v>#N/A</v>
      </c>
      <c r="AC1620" s="30">
        <v>2100</v>
      </c>
      <c r="AD1620" s="30" t="e">
        <f>#N/A</f>
        <v>#N/A</v>
      </c>
      <c r="AE1620" s="34">
        <v>0.94</v>
      </c>
      <c r="AG1620" s="30" t="e">
        <f>#N/A</f>
        <v>#N/A</v>
      </c>
      <c r="AH1620" s="30" t="e">
        <f>#N/A</f>
        <v>#N/A</v>
      </c>
      <c r="AI1620" s="30">
        <v>7594</v>
      </c>
      <c r="AJ1620" s="30">
        <v>7034</v>
      </c>
      <c r="AK1620" s="26" t="s">
        <v>139</v>
      </c>
      <c r="AL1620" s="26">
        <v>27</v>
      </c>
      <c r="AM1620" s="26" t="s">
        <v>3526</v>
      </c>
      <c r="AU1620" s="26" t="s">
        <v>1526</v>
      </c>
      <c r="AV1620" s="67" t="s">
        <v>3560</v>
      </c>
      <c r="AW1620" s="134" t="s">
        <v>2369</v>
      </c>
      <c r="BB1620" s="26" t="s">
        <v>2441</v>
      </c>
      <c r="BC1620" s="26" t="s">
        <v>2442</v>
      </c>
      <c r="BD1620" s="37">
        <v>44048</v>
      </c>
      <c r="BE1620" s="30">
        <v>34930</v>
      </c>
      <c r="BF1620" s="30">
        <v>36755</v>
      </c>
      <c r="BG1620" s="37" t="s">
        <v>2443</v>
      </c>
      <c r="BI1620" s="37"/>
      <c r="BJ1620" s="37"/>
      <c r="BK1620" s="37"/>
      <c r="BL1620" s="37"/>
      <c r="BM1620" s="37"/>
      <c r="BN1620" s="26"/>
      <c r="BO1620" s="26"/>
      <c r="BP1620" s="26"/>
      <c r="BQ1620" s="38"/>
      <c r="BR1620" s="26"/>
      <c r="BS1620" s="26"/>
      <c r="BT1620" s="26"/>
      <c r="BU1620" s="26"/>
      <c r="BV1620" s="39"/>
    </row>
    <row r="1621" spans="1:74" ht="15" hidden="1" customHeight="1">
      <c r="A1621" s="26">
        <v>2020</v>
      </c>
      <c r="B1621" s="26">
        <v>1617</v>
      </c>
      <c r="C1621" s="26" t="s">
        <v>129</v>
      </c>
      <c r="D1621" s="26" t="s">
        <v>2433</v>
      </c>
      <c r="E1621" s="26" t="s">
        <v>2434</v>
      </c>
      <c r="F1621" s="27">
        <v>43985</v>
      </c>
      <c r="G1621" s="125" t="s">
        <v>3570</v>
      </c>
      <c r="H1621" s="26" t="s">
        <v>1402</v>
      </c>
      <c r="I1621" s="26" t="s">
        <v>1402</v>
      </c>
      <c r="J1621" s="112" t="s">
        <v>3571</v>
      </c>
      <c r="K1621" s="26" t="s">
        <v>1483</v>
      </c>
      <c r="L1621" s="26" t="s">
        <v>2437</v>
      </c>
      <c r="M1621" s="26" t="s">
        <v>137</v>
      </c>
      <c r="N1621" s="26" t="s">
        <v>138</v>
      </c>
      <c r="O1621" s="26" t="s">
        <v>138</v>
      </c>
      <c r="P1621" s="29">
        <v>78</v>
      </c>
      <c r="Q1621" s="30">
        <v>77</v>
      </c>
      <c r="R1621" s="30">
        <v>7260</v>
      </c>
      <c r="S1621" s="31" t="e">
        <f>#N/A</f>
        <v>#N/A</v>
      </c>
      <c r="T1621" s="30">
        <v>1924</v>
      </c>
      <c r="U1621" s="30">
        <v>1637</v>
      </c>
      <c r="V1621" s="32">
        <v>4.6875</v>
      </c>
      <c r="W1621" s="30">
        <v>55</v>
      </c>
      <c r="X1621" s="30" t="e">
        <f>#N/A</f>
        <v>#N/A</v>
      </c>
      <c r="Y1621" s="30" t="e">
        <f>#N/A</f>
        <v>#N/A</v>
      </c>
      <c r="AB1621" s="33" t="e">
        <f>#N/A</f>
        <v>#N/A</v>
      </c>
      <c r="AC1621" s="30">
        <v>2100</v>
      </c>
      <c r="AD1621" s="30" t="e">
        <f>#N/A</f>
        <v>#N/A</v>
      </c>
      <c r="AE1621" s="34">
        <v>0</v>
      </c>
      <c r="AG1621" s="30" t="e">
        <f>#N/A</f>
        <v>#N/A</v>
      </c>
      <c r="AH1621" s="30" t="e">
        <f>#N/A</f>
        <v>#N/A</v>
      </c>
      <c r="AI1621" s="30">
        <v>7598</v>
      </c>
      <c r="AJ1621" s="30">
        <v>7038</v>
      </c>
      <c r="AK1621" s="26" t="s">
        <v>139</v>
      </c>
      <c r="AL1621" s="26">
        <v>27</v>
      </c>
      <c r="AM1621" s="26" t="s">
        <v>3526</v>
      </c>
      <c r="AU1621" s="26" t="s">
        <v>1526</v>
      </c>
      <c r="AV1621" s="67" t="s">
        <v>3572</v>
      </c>
      <c r="AW1621" s="134" t="s">
        <v>3573</v>
      </c>
      <c r="BB1621" s="26" t="s">
        <v>2441</v>
      </c>
      <c r="BC1621" s="26" t="s">
        <v>2442</v>
      </c>
      <c r="BD1621" s="37">
        <v>44048</v>
      </c>
      <c r="BE1621" s="30">
        <v>34930</v>
      </c>
      <c r="BF1621" s="30">
        <v>36755</v>
      </c>
      <c r="BG1621" s="37" t="s">
        <v>2443</v>
      </c>
      <c r="BI1621" s="37"/>
      <c r="BJ1621" s="37"/>
      <c r="BK1621" s="37"/>
      <c r="BL1621" s="37"/>
      <c r="BM1621" s="37"/>
      <c r="BN1621" s="26"/>
      <c r="BO1621" s="26"/>
      <c r="BP1621" s="26"/>
      <c r="BQ1621" s="38"/>
      <c r="BR1621" s="26"/>
      <c r="BS1621" s="26"/>
      <c r="BT1621" s="26"/>
      <c r="BU1621" s="26"/>
      <c r="BV1621" s="39"/>
    </row>
    <row r="1622" spans="1:74" ht="15" hidden="1" customHeight="1">
      <c r="A1622" s="26">
        <v>2020</v>
      </c>
      <c r="B1622" s="26">
        <v>1618</v>
      </c>
      <c r="C1622" s="26" t="s">
        <v>129</v>
      </c>
      <c r="D1622" s="26" t="s">
        <v>2433</v>
      </c>
      <c r="E1622" s="26" t="s">
        <v>2434</v>
      </c>
      <c r="F1622" s="27">
        <v>43985</v>
      </c>
      <c r="G1622" s="107" t="s">
        <v>3574</v>
      </c>
      <c r="H1622" s="26" t="s">
        <v>1402</v>
      </c>
      <c r="I1622" s="26" t="s">
        <v>1402</v>
      </c>
      <c r="J1622" s="28" t="s">
        <v>3575</v>
      </c>
      <c r="K1622" s="26" t="s">
        <v>1483</v>
      </c>
      <c r="L1622" s="26" t="s">
        <v>2437</v>
      </c>
      <c r="M1622" s="26" t="s">
        <v>137</v>
      </c>
      <c r="N1622" s="26" t="s">
        <v>138</v>
      </c>
      <c r="O1622" s="26" t="s">
        <v>138</v>
      </c>
      <c r="P1622" s="29">
        <v>79</v>
      </c>
      <c r="Q1622" s="30">
        <v>69</v>
      </c>
      <c r="R1622" s="30">
        <v>5030</v>
      </c>
      <c r="S1622" s="31" t="e">
        <f>#N/A</f>
        <v>#N/A</v>
      </c>
      <c r="T1622" s="30">
        <v>1345</v>
      </c>
      <c r="U1622" s="30">
        <v>1173</v>
      </c>
      <c r="V1622" s="32">
        <v>4.838709677419355</v>
      </c>
      <c r="W1622" s="30">
        <v>50</v>
      </c>
      <c r="X1622" s="30" t="e">
        <f>#N/A</f>
        <v>#N/A</v>
      </c>
      <c r="Y1622" s="30" t="e">
        <f>#N/A</f>
        <v>#N/A</v>
      </c>
      <c r="AB1622" s="33" t="e">
        <f>#N/A</f>
        <v>#N/A</v>
      </c>
      <c r="AC1622" s="30">
        <v>2100</v>
      </c>
      <c r="AD1622" s="30" t="e">
        <f>#N/A</f>
        <v>#N/A</v>
      </c>
      <c r="AE1622" s="34">
        <v>0.83714285714285708</v>
      </c>
      <c r="AG1622" s="30" t="e">
        <f>#N/A</f>
        <v>#N/A</v>
      </c>
      <c r="AH1622" s="30" t="e">
        <f>#N/A</f>
        <v>#N/A</v>
      </c>
      <c r="AI1622" s="30">
        <v>5778</v>
      </c>
      <c r="AJ1622" s="30">
        <v>5218</v>
      </c>
      <c r="AK1622" s="26" t="s">
        <v>139</v>
      </c>
      <c r="AL1622" s="26">
        <v>27</v>
      </c>
      <c r="AM1622" s="26" t="s">
        <v>3526</v>
      </c>
      <c r="AU1622" s="26" t="s">
        <v>1526</v>
      </c>
      <c r="AV1622" s="67" t="s">
        <v>3557</v>
      </c>
      <c r="BB1622" s="26" t="s">
        <v>2441</v>
      </c>
      <c r="BC1622" s="26" t="s">
        <v>2442</v>
      </c>
      <c r="BD1622" s="37">
        <v>44048</v>
      </c>
      <c r="BE1622" s="30">
        <v>34930</v>
      </c>
      <c r="BF1622" s="30">
        <v>36755</v>
      </c>
      <c r="BG1622" s="37" t="s">
        <v>2443</v>
      </c>
      <c r="BI1622" s="37"/>
      <c r="BJ1622" s="37"/>
      <c r="BK1622" s="37"/>
      <c r="BL1622" s="37"/>
      <c r="BM1622" s="37"/>
      <c r="BN1622" s="26"/>
      <c r="BO1622" s="26"/>
      <c r="BP1622" s="26"/>
      <c r="BQ1622" s="38"/>
      <c r="BR1622" s="26"/>
      <c r="BS1622" s="26"/>
      <c r="BT1622" s="26"/>
      <c r="BU1622" s="26"/>
      <c r="BV1622" s="39"/>
    </row>
    <row r="1623" spans="1:74" ht="15" hidden="1" customHeight="1">
      <c r="A1623" s="26">
        <v>2020</v>
      </c>
      <c r="B1623" s="26">
        <v>1619</v>
      </c>
      <c r="C1623" s="26" t="s">
        <v>129</v>
      </c>
      <c r="D1623" s="26" t="s">
        <v>2433</v>
      </c>
      <c r="E1623" s="26" t="s">
        <v>2434</v>
      </c>
      <c r="F1623" s="27">
        <v>43985</v>
      </c>
      <c r="G1623" s="107" t="s">
        <v>3576</v>
      </c>
      <c r="H1623" s="26" t="s">
        <v>1402</v>
      </c>
      <c r="I1623" s="26" t="s">
        <v>1402</v>
      </c>
      <c r="J1623" s="28" t="s">
        <v>3577</v>
      </c>
      <c r="K1623" s="26" t="s">
        <v>1483</v>
      </c>
      <c r="L1623" s="26" t="s">
        <v>2437</v>
      </c>
      <c r="M1623" s="26" t="s">
        <v>137</v>
      </c>
      <c r="N1623" s="26" t="s">
        <v>138</v>
      </c>
      <c r="O1623" s="26" t="s">
        <v>138</v>
      </c>
      <c r="P1623" s="29">
        <v>80</v>
      </c>
      <c r="Q1623" s="30">
        <v>73</v>
      </c>
      <c r="R1623" s="30">
        <v>6180</v>
      </c>
      <c r="S1623" s="31" t="e">
        <f>#N/A</f>
        <v>#N/A</v>
      </c>
      <c r="T1623" s="30">
        <v>1795</v>
      </c>
      <c r="U1623" s="30">
        <v>1519</v>
      </c>
      <c r="V1623" s="32">
        <v>4.7619047619047619</v>
      </c>
      <c r="W1623" s="30">
        <v>53</v>
      </c>
      <c r="X1623" s="30" t="e">
        <f>#N/A</f>
        <v>#N/A</v>
      </c>
      <c r="Y1623" s="30" t="e">
        <f>#N/A</f>
        <v>#N/A</v>
      </c>
      <c r="AB1623" s="33" t="e">
        <f>#N/A</f>
        <v>#N/A</v>
      </c>
      <c r="AC1623" s="30">
        <v>2100</v>
      </c>
      <c r="AD1623" s="30" t="e">
        <f>#N/A</f>
        <v>#N/A</v>
      </c>
      <c r="AE1623" s="34">
        <v>0.91939393939393943</v>
      </c>
      <c r="AG1623" s="30" t="e">
        <f>#N/A</f>
        <v>#N/A</v>
      </c>
      <c r="AH1623" s="30" t="e">
        <f>#N/A</f>
        <v>#N/A</v>
      </c>
      <c r="AI1623" s="30">
        <v>6971</v>
      </c>
      <c r="AJ1623" s="30">
        <v>6411</v>
      </c>
      <c r="AK1623" s="26" t="s">
        <v>139</v>
      </c>
      <c r="AL1623" s="26">
        <v>27</v>
      </c>
      <c r="AM1623" s="26" t="s">
        <v>3526</v>
      </c>
      <c r="AU1623" s="26" t="s">
        <v>1526</v>
      </c>
      <c r="AV1623" s="67" t="s">
        <v>3578</v>
      </c>
      <c r="BB1623" s="26" t="s">
        <v>2441</v>
      </c>
      <c r="BC1623" s="26" t="s">
        <v>2442</v>
      </c>
      <c r="BD1623" s="37">
        <v>44048</v>
      </c>
      <c r="BE1623" s="30">
        <v>34930</v>
      </c>
      <c r="BF1623" s="30">
        <v>36755</v>
      </c>
      <c r="BG1623" s="37" t="s">
        <v>2443</v>
      </c>
      <c r="BI1623" s="37"/>
      <c r="BJ1623" s="37"/>
      <c r="BK1623" s="37"/>
      <c r="BL1623" s="37"/>
      <c r="BM1623" s="37"/>
      <c r="BN1623" s="26"/>
      <c r="BO1623" s="26"/>
      <c r="BP1623" s="26"/>
      <c r="BQ1623" s="38"/>
      <c r="BR1623" s="26"/>
      <c r="BS1623" s="26"/>
      <c r="BT1623" s="26"/>
      <c r="BU1623" s="26"/>
      <c r="BV1623" s="39"/>
    </row>
    <row r="1624" spans="1:74" ht="15" hidden="1" customHeight="1">
      <c r="A1624" s="26">
        <v>2020</v>
      </c>
      <c r="B1624" s="26">
        <v>1620</v>
      </c>
      <c r="C1624" s="26" t="s">
        <v>129</v>
      </c>
      <c r="D1624" s="26" t="s">
        <v>2433</v>
      </c>
      <c r="E1624" s="26" t="s">
        <v>2434</v>
      </c>
      <c r="F1624" s="27">
        <v>43985</v>
      </c>
      <c r="G1624" s="107" t="s">
        <v>3579</v>
      </c>
      <c r="H1624" s="26" t="s">
        <v>1402</v>
      </c>
      <c r="I1624" s="26" t="s">
        <v>1402</v>
      </c>
      <c r="J1624" s="28" t="s">
        <v>3580</v>
      </c>
      <c r="K1624" s="26" t="s">
        <v>1483</v>
      </c>
      <c r="L1624" s="26" t="s">
        <v>2437</v>
      </c>
      <c r="M1624" s="26" t="s">
        <v>137</v>
      </c>
      <c r="N1624" s="26" t="s">
        <v>138</v>
      </c>
      <c r="O1624" s="26" t="s">
        <v>138</v>
      </c>
      <c r="P1624" s="29">
        <v>81</v>
      </c>
      <c r="Q1624" s="30">
        <v>66</v>
      </c>
      <c r="R1624" s="30">
        <v>3860</v>
      </c>
      <c r="S1624" s="31" t="e">
        <f>#N/A</f>
        <v>#N/A</v>
      </c>
      <c r="T1624" s="30">
        <v>946</v>
      </c>
      <c r="U1624" s="30">
        <v>890</v>
      </c>
      <c r="V1624" s="32">
        <v>4.615384615384615</v>
      </c>
      <c r="W1624" s="30">
        <v>56</v>
      </c>
      <c r="X1624" s="30" t="e">
        <f>#N/A</f>
        <v>#N/A</v>
      </c>
      <c r="Y1624" s="30" t="e">
        <f>#N/A</f>
        <v>#N/A</v>
      </c>
      <c r="AB1624" s="33" t="e">
        <f>#N/A</f>
        <v>#N/A</v>
      </c>
      <c r="AC1624" s="30">
        <v>2100</v>
      </c>
      <c r="AD1624" s="30" t="e">
        <f>#N/A</f>
        <v>#N/A</v>
      </c>
      <c r="AE1624" s="34">
        <v>0.62</v>
      </c>
      <c r="AG1624" s="30" t="e">
        <f>#N/A</f>
        <v>#N/A</v>
      </c>
      <c r="AH1624" s="30" t="e">
        <f>#N/A</f>
        <v>#N/A</v>
      </c>
      <c r="AI1624" s="30">
        <v>4564</v>
      </c>
      <c r="AJ1624" s="30">
        <v>4004</v>
      </c>
      <c r="AK1624" s="26" t="s">
        <v>139</v>
      </c>
      <c r="AL1624" s="26">
        <v>27</v>
      </c>
      <c r="AM1624" s="26" t="s">
        <v>3526</v>
      </c>
      <c r="AU1624" s="26" t="s">
        <v>1526</v>
      </c>
      <c r="AV1624" s="67" t="s">
        <v>3581</v>
      </c>
      <c r="BB1624" s="26" t="s">
        <v>2441</v>
      </c>
      <c r="BC1624" s="26" t="s">
        <v>2442</v>
      </c>
      <c r="BD1624" s="37">
        <v>44048</v>
      </c>
      <c r="BE1624" s="30">
        <v>34930</v>
      </c>
      <c r="BF1624" s="30">
        <v>36755</v>
      </c>
      <c r="BG1624" s="37" t="s">
        <v>2443</v>
      </c>
      <c r="BI1624" s="37"/>
      <c r="BJ1624" s="37"/>
      <c r="BK1624" s="37"/>
      <c r="BL1624" s="37"/>
      <c r="BM1624" s="37"/>
      <c r="BN1624" s="26"/>
      <c r="BO1624" s="26"/>
      <c r="BP1624" s="26"/>
      <c r="BQ1624" s="38"/>
      <c r="BR1624" s="26"/>
      <c r="BS1624" s="26"/>
      <c r="BT1624" s="26"/>
      <c r="BU1624" s="26"/>
      <c r="BV1624" s="39"/>
    </row>
    <row r="1625" spans="1:74" ht="15" hidden="1" customHeight="1">
      <c r="A1625" s="26">
        <v>2020</v>
      </c>
      <c r="B1625" s="26">
        <v>1621</v>
      </c>
      <c r="C1625" s="26" t="s">
        <v>129</v>
      </c>
      <c r="D1625" s="26" t="s">
        <v>2433</v>
      </c>
      <c r="E1625" s="26" t="s">
        <v>2434</v>
      </c>
      <c r="F1625" s="27">
        <v>43985</v>
      </c>
      <c r="G1625" s="125" t="s">
        <v>3582</v>
      </c>
      <c r="H1625" s="26" t="s">
        <v>1402</v>
      </c>
      <c r="I1625" s="26" t="s">
        <v>1402</v>
      </c>
      <c r="J1625" s="112" t="s">
        <v>3583</v>
      </c>
      <c r="K1625" s="26" t="s">
        <v>1483</v>
      </c>
      <c r="L1625" s="26" t="s">
        <v>2437</v>
      </c>
      <c r="M1625" s="26" t="s">
        <v>137</v>
      </c>
      <c r="N1625" s="26" t="s">
        <v>138</v>
      </c>
      <c r="O1625" s="26" t="s">
        <v>138</v>
      </c>
      <c r="P1625" s="29">
        <v>82</v>
      </c>
      <c r="Q1625" s="30">
        <v>68</v>
      </c>
      <c r="R1625" s="30">
        <v>4940</v>
      </c>
      <c r="S1625" s="31" t="e">
        <f>#N/A</f>
        <v>#N/A</v>
      </c>
      <c r="T1625" s="30">
        <v>1270</v>
      </c>
      <c r="U1625" s="30">
        <v>1067</v>
      </c>
      <c r="V1625" s="32">
        <v>5</v>
      </c>
      <c r="W1625" s="30">
        <v>51</v>
      </c>
      <c r="X1625" s="30" t="e">
        <f>#N/A</f>
        <v>#N/A</v>
      </c>
      <c r="Y1625" s="30" t="e">
        <f>#N/A</f>
        <v>#N/A</v>
      </c>
      <c r="AB1625" s="33" t="e">
        <f>#N/A</f>
        <v>#N/A</v>
      </c>
      <c r="AC1625" s="30">
        <v>2100</v>
      </c>
      <c r="AD1625" s="30" t="e">
        <f>#N/A</f>
        <v>#N/A</v>
      </c>
      <c r="AE1625" s="34">
        <v>0.63517241379310341</v>
      </c>
      <c r="AG1625" s="30" t="e">
        <f>#N/A</f>
        <v>#N/A</v>
      </c>
      <c r="AH1625" s="30" t="e">
        <f>#N/A</f>
        <v>#N/A</v>
      </c>
      <c r="AI1625" s="30">
        <v>5685</v>
      </c>
      <c r="AJ1625" s="30">
        <v>5125</v>
      </c>
      <c r="AK1625" s="26" t="s">
        <v>139</v>
      </c>
      <c r="AL1625" s="26">
        <v>27</v>
      </c>
      <c r="AM1625" s="26" t="s">
        <v>3526</v>
      </c>
      <c r="AU1625" s="26" t="s">
        <v>1526</v>
      </c>
      <c r="AV1625" s="67" t="s">
        <v>2903</v>
      </c>
      <c r="AW1625" s="134" t="s">
        <v>3563</v>
      </c>
      <c r="BB1625" s="26" t="s">
        <v>2441</v>
      </c>
      <c r="BC1625" s="26" t="s">
        <v>2442</v>
      </c>
      <c r="BD1625" s="37">
        <v>44048</v>
      </c>
      <c r="BE1625" s="30">
        <v>34930</v>
      </c>
      <c r="BF1625" s="30">
        <v>36755</v>
      </c>
      <c r="BG1625" s="37" t="s">
        <v>2443</v>
      </c>
      <c r="BI1625" s="37"/>
      <c r="BJ1625" s="37"/>
      <c r="BK1625" s="37"/>
      <c r="BL1625" s="37"/>
      <c r="BM1625" s="37"/>
      <c r="BN1625" s="26"/>
      <c r="BO1625" s="26"/>
      <c r="BP1625" s="26"/>
      <c r="BQ1625" s="38"/>
      <c r="BR1625" s="26"/>
      <c r="BS1625" s="26"/>
      <c r="BT1625" s="26"/>
      <c r="BU1625" s="26"/>
      <c r="BV1625" s="39"/>
    </row>
    <row r="1626" spans="1:74" ht="15" hidden="1" customHeight="1">
      <c r="A1626" s="26">
        <v>2020</v>
      </c>
      <c r="B1626" s="26">
        <v>1622</v>
      </c>
      <c r="C1626" s="26" t="s">
        <v>129</v>
      </c>
      <c r="D1626" s="26" t="s">
        <v>2433</v>
      </c>
      <c r="E1626" s="26" t="s">
        <v>2434</v>
      </c>
      <c r="F1626" s="27">
        <v>43985</v>
      </c>
      <c r="G1626" s="107" t="s">
        <v>3584</v>
      </c>
      <c r="H1626" s="26" t="s">
        <v>1402</v>
      </c>
      <c r="I1626" s="26" t="s">
        <v>1402</v>
      </c>
      <c r="J1626" s="28" t="s">
        <v>3585</v>
      </c>
      <c r="K1626" s="26" t="s">
        <v>1483</v>
      </c>
      <c r="L1626" s="26" t="s">
        <v>2437</v>
      </c>
      <c r="M1626" s="26" t="s">
        <v>137</v>
      </c>
      <c r="N1626" s="26" t="s">
        <v>138</v>
      </c>
      <c r="O1626" s="26" t="s">
        <v>138</v>
      </c>
      <c r="P1626" s="29">
        <v>83</v>
      </c>
      <c r="Q1626" s="30">
        <v>63</v>
      </c>
      <c r="R1626" s="30">
        <v>3450</v>
      </c>
      <c r="S1626" s="31" t="e">
        <f>#N/A</f>
        <v>#N/A</v>
      </c>
      <c r="T1626" s="30">
        <v>850</v>
      </c>
      <c r="U1626" s="30">
        <v>727</v>
      </c>
      <c r="V1626" s="32">
        <v>4.8</v>
      </c>
      <c r="W1626" s="30">
        <v>53</v>
      </c>
      <c r="X1626" s="30" t="e">
        <f>#N/A</f>
        <v>#N/A</v>
      </c>
      <c r="Y1626" s="30" t="e">
        <f>#N/A</f>
        <v>#N/A</v>
      </c>
      <c r="AB1626" s="33" t="e">
        <f>#N/A</f>
        <v>#N/A</v>
      </c>
      <c r="AC1626" s="30">
        <v>2100</v>
      </c>
      <c r="AD1626" s="30" t="e">
        <f>#N/A</f>
        <v>#N/A</v>
      </c>
      <c r="AE1626" s="34">
        <v>0.86888888888888882</v>
      </c>
      <c r="AG1626" s="30" t="e">
        <f>#N/A</f>
        <v>#N/A</v>
      </c>
      <c r="AH1626" s="30" t="e">
        <f>#N/A</f>
        <v>#N/A</v>
      </c>
      <c r="AI1626" s="30">
        <v>4139</v>
      </c>
      <c r="AJ1626" s="30">
        <v>3579</v>
      </c>
      <c r="AK1626" s="26" t="s">
        <v>139</v>
      </c>
      <c r="AL1626" s="26">
        <v>27</v>
      </c>
      <c r="AM1626" s="26" t="s">
        <v>3526</v>
      </c>
      <c r="AU1626" s="26" t="s">
        <v>1526</v>
      </c>
      <c r="AV1626" s="67" t="s">
        <v>3548</v>
      </c>
      <c r="BB1626" s="26" t="s">
        <v>2441</v>
      </c>
      <c r="BC1626" s="26" t="s">
        <v>2442</v>
      </c>
      <c r="BD1626" s="37">
        <v>44048</v>
      </c>
      <c r="BE1626" s="30">
        <v>34930</v>
      </c>
      <c r="BF1626" s="30">
        <v>36755</v>
      </c>
      <c r="BG1626" s="37" t="s">
        <v>2443</v>
      </c>
      <c r="BI1626" s="37"/>
      <c r="BJ1626" s="37"/>
      <c r="BK1626" s="37"/>
      <c r="BL1626" s="37"/>
      <c r="BM1626" s="37"/>
      <c r="BN1626" s="26"/>
      <c r="BO1626" s="26"/>
      <c r="BP1626" s="26"/>
      <c r="BQ1626" s="38"/>
      <c r="BR1626" s="26"/>
      <c r="BS1626" s="26"/>
      <c r="BT1626" s="26"/>
      <c r="BU1626" s="26"/>
      <c r="BV1626" s="39"/>
    </row>
    <row r="1627" spans="1:74" ht="15" hidden="1" customHeight="1">
      <c r="A1627" s="26">
        <v>2020</v>
      </c>
      <c r="B1627" s="26">
        <v>1623</v>
      </c>
      <c r="C1627" s="26" t="s">
        <v>129</v>
      </c>
      <c r="D1627" s="26" t="s">
        <v>2433</v>
      </c>
      <c r="E1627" s="26" t="s">
        <v>2434</v>
      </c>
      <c r="F1627" s="27">
        <v>43985</v>
      </c>
      <c r="G1627" s="125" t="s">
        <v>3586</v>
      </c>
      <c r="H1627" s="26" t="s">
        <v>1402</v>
      </c>
      <c r="I1627" s="26" t="s">
        <v>1402</v>
      </c>
      <c r="J1627" s="112" t="s">
        <v>3587</v>
      </c>
      <c r="K1627" s="26" t="s">
        <v>1483</v>
      </c>
      <c r="L1627" s="26" t="s">
        <v>2437</v>
      </c>
      <c r="M1627" s="26" t="s">
        <v>137</v>
      </c>
      <c r="N1627" s="26" t="s">
        <v>138</v>
      </c>
      <c r="O1627" s="26" t="s">
        <v>138</v>
      </c>
      <c r="P1627" s="29">
        <v>84</v>
      </c>
      <c r="Q1627" s="30">
        <v>65</v>
      </c>
      <c r="R1627" s="30">
        <v>3880</v>
      </c>
      <c r="S1627" s="31" t="e">
        <f>#N/A</f>
        <v>#N/A</v>
      </c>
      <c r="T1627" s="30">
        <v>949</v>
      </c>
      <c r="U1627" s="30">
        <v>847</v>
      </c>
      <c r="V1627" s="32">
        <v>4.9000000000000004</v>
      </c>
      <c r="W1627" s="30">
        <v>52</v>
      </c>
      <c r="X1627" s="30" t="e">
        <f>#N/A</f>
        <v>#N/A</v>
      </c>
      <c r="Y1627" s="30" t="e">
        <f>#N/A</f>
        <v>#N/A</v>
      </c>
      <c r="AB1627" s="33" t="e">
        <f>#N/A</f>
        <v>#N/A</v>
      </c>
      <c r="AC1627" s="30">
        <v>2100</v>
      </c>
      <c r="AD1627" s="30" t="e">
        <f>#N/A</f>
        <v>#N/A</v>
      </c>
      <c r="AE1627" s="34">
        <v>0.84956521739130431</v>
      </c>
      <c r="AG1627" s="30" t="e">
        <f>#N/A</f>
        <v>#N/A</v>
      </c>
      <c r="AH1627" s="30" t="e">
        <f>#N/A</f>
        <v>#N/A</v>
      </c>
      <c r="AI1627" s="30">
        <v>4585</v>
      </c>
      <c r="AJ1627" s="30">
        <v>4025</v>
      </c>
      <c r="AK1627" s="26" t="s">
        <v>139</v>
      </c>
      <c r="AL1627" s="26">
        <v>27</v>
      </c>
      <c r="AM1627" s="26" t="s">
        <v>3526</v>
      </c>
      <c r="AU1627" s="26" t="s">
        <v>1526</v>
      </c>
      <c r="AV1627" s="67" t="s">
        <v>3588</v>
      </c>
      <c r="AW1627" s="134" t="s">
        <v>2418</v>
      </c>
      <c r="BB1627" s="26" t="s">
        <v>2441</v>
      </c>
      <c r="BC1627" s="26" t="s">
        <v>2442</v>
      </c>
      <c r="BD1627" s="37">
        <v>44048</v>
      </c>
      <c r="BE1627" s="30">
        <v>34930</v>
      </c>
      <c r="BF1627" s="30">
        <v>36755</v>
      </c>
      <c r="BG1627" s="37" t="s">
        <v>2443</v>
      </c>
      <c r="BI1627" s="37"/>
      <c r="BJ1627" s="37"/>
      <c r="BK1627" s="37"/>
      <c r="BL1627" s="37"/>
      <c r="BM1627" s="37"/>
      <c r="BN1627" s="26"/>
      <c r="BO1627" s="26"/>
      <c r="BP1627" s="26"/>
      <c r="BQ1627" s="38"/>
      <c r="BR1627" s="26"/>
      <c r="BS1627" s="26"/>
      <c r="BT1627" s="26"/>
      <c r="BU1627" s="26"/>
      <c r="BV1627" s="39"/>
    </row>
    <row r="1628" spans="1:74" ht="15" hidden="1" customHeight="1">
      <c r="A1628" s="26">
        <v>2020</v>
      </c>
      <c r="B1628" s="26">
        <v>1624</v>
      </c>
      <c r="C1628" s="26" t="s">
        <v>129</v>
      </c>
      <c r="D1628" s="26" t="s">
        <v>2433</v>
      </c>
      <c r="E1628" s="26" t="s">
        <v>2434</v>
      </c>
      <c r="F1628" s="27">
        <v>43985</v>
      </c>
      <c r="G1628" s="107" t="s">
        <v>3589</v>
      </c>
      <c r="H1628" s="26" t="s">
        <v>1402</v>
      </c>
      <c r="I1628" s="26" t="s">
        <v>1402</v>
      </c>
      <c r="J1628" s="28" t="s">
        <v>3590</v>
      </c>
      <c r="K1628" s="26" t="s">
        <v>1483</v>
      </c>
      <c r="L1628" s="26" t="s">
        <v>2437</v>
      </c>
      <c r="M1628" s="26" t="s">
        <v>137</v>
      </c>
      <c r="N1628" s="26" t="s">
        <v>138</v>
      </c>
      <c r="O1628" s="26" t="s">
        <v>138</v>
      </c>
      <c r="P1628" s="29">
        <v>85</v>
      </c>
      <c r="Q1628" s="30">
        <v>64</v>
      </c>
      <c r="R1628" s="30">
        <v>3580</v>
      </c>
      <c r="S1628" s="31" t="e">
        <f>#N/A</f>
        <v>#N/A</v>
      </c>
      <c r="T1628" s="30">
        <v>1063</v>
      </c>
      <c r="U1628" s="30">
        <v>900</v>
      </c>
      <c r="V1628" s="32">
        <v>4.615384615384615</v>
      </c>
      <c r="W1628" s="30">
        <v>56</v>
      </c>
      <c r="X1628" s="30" t="e">
        <f>#N/A</f>
        <v>#N/A</v>
      </c>
      <c r="Y1628" s="30" t="e">
        <f>#N/A</f>
        <v>#N/A</v>
      </c>
      <c r="AB1628" s="33" t="e">
        <f>#N/A</f>
        <v>#N/A</v>
      </c>
      <c r="AC1628" s="30">
        <v>2100</v>
      </c>
      <c r="AD1628" s="30" t="e">
        <f>#N/A</f>
        <v>#N/A</v>
      </c>
      <c r="AE1628" s="34">
        <v>0.81870967741935485</v>
      </c>
      <c r="AG1628" s="30" t="e">
        <f>#N/A</f>
        <v>#N/A</v>
      </c>
      <c r="AH1628" s="30" t="e">
        <f>#N/A</f>
        <v>#N/A</v>
      </c>
      <c r="AI1628" s="30">
        <v>4274</v>
      </c>
      <c r="AJ1628" s="30">
        <v>3714</v>
      </c>
      <c r="AK1628" s="26" t="s">
        <v>139</v>
      </c>
      <c r="AL1628" s="26">
        <v>27</v>
      </c>
      <c r="AM1628" s="26" t="s">
        <v>3526</v>
      </c>
      <c r="AU1628" s="26" t="s">
        <v>1526</v>
      </c>
      <c r="AV1628" s="67" t="s">
        <v>3533</v>
      </c>
      <c r="BB1628" s="26" t="s">
        <v>2441</v>
      </c>
      <c r="BC1628" s="26" t="s">
        <v>2442</v>
      </c>
      <c r="BD1628" s="37">
        <v>44048</v>
      </c>
      <c r="BE1628" s="30">
        <v>34930</v>
      </c>
      <c r="BF1628" s="30">
        <v>36755</v>
      </c>
      <c r="BG1628" s="37" t="s">
        <v>2443</v>
      </c>
      <c r="BI1628" s="37"/>
      <c r="BJ1628" s="37"/>
      <c r="BK1628" s="37"/>
      <c r="BL1628" s="37"/>
      <c r="BM1628" s="37"/>
      <c r="BN1628" s="26"/>
      <c r="BO1628" s="26"/>
      <c r="BP1628" s="26"/>
      <c r="BQ1628" s="38"/>
      <c r="BR1628" s="26"/>
      <c r="BS1628" s="26"/>
      <c r="BT1628" s="26"/>
      <c r="BU1628" s="26"/>
      <c r="BV1628" s="39"/>
    </row>
    <row r="1629" spans="1:74" ht="15" hidden="1" customHeight="1">
      <c r="A1629" s="26">
        <v>2020</v>
      </c>
      <c r="B1629" s="26">
        <v>1625</v>
      </c>
      <c r="C1629" s="26" t="s">
        <v>129</v>
      </c>
      <c r="D1629" s="26" t="s">
        <v>2433</v>
      </c>
      <c r="E1629" s="26" t="s">
        <v>2434</v>
      </c>
      <c r="F1629" s="27">
        <v>43985</v>
      </c>
      <c r="G1629" s="107" t="s">
        <v>3591</v>
      </c>
      <c r="H1629" s="26" t="s">
        <v>1402</v>
      </c>
      <c r="I1629" s="26" t="s">
        <v>1402</v>
      </c>
      <c r="J1629" s="28" t="s">
        <v>3592</v>
      </c>
      <c r="K1629" s="26" t="s">
        <v>1483</v>
      </c>
      <c r="L1629" s="26" t="s">
        <v>2437</v>
      </c>
      <c r="M1629" s="26" t="s">
        <v>137</v>
      </c>
      <c r="N1629" s="26" t="s">
        <v>138</v>
      </c>
      <c r="O1629" s="26" t="s">
        <v>138</v>
      </c>
      <c r="P1629" s="29">
        <v>86</v>
      </c>
      <c r="Q1629" s="30">
        <v>63</v>
      </c>
      <c r="R1629" s="30">
        <v>3740</v>
      </c>
      <c r="S1629" s="31" t="e">
        <f>#N/A</f>
        <v>#N/A</v>
      </c>
      <c r="T1629" s="30">
        <v>950</v>
      </c>
      <c r="U1629" s="30">
        <v>801</v>
      </c>
      <c r="V1629" s="32">
        <v>4.5454545454545459</v>
      </c>
      <c r="W1629" s="30">
        <v>59</v>
      </c>
      <c r="X1629" s="30" t="e">
        <f>#N/A</f>
        <v>#N/A</v>
      </c>
      <c r="Y1629" s="30" t="e">
        <f>#N/A</f>
        <v>#N/A</v>
      </c>
      <c r="AB1629" s="33" t="e">
        <f>#N/A</f>
        <v>#N/A</v>
      </c>
      <c r="AC1629" s="30">
        <v>2100</v>
      </c>
      <c r="AD1629" s="30" t="e">
        <f>#N/A</f>
        <v>#N/A</v>
      </c>
      <c r="AE1629" s="34">
        <v>0.88909090909090904</v>
      </c>
      <c r="AG1629" s="30" t="e">
        <f>#N/A</f>
        <v>#N/A</v>
      </c>
      <c r="AH1629" s="30" t="e">
        <f>#N/A</f>
        <v>#N/A</v>
      </c>
      <c r="AI1629" s="30">
        <v>4440</v>
      </c>
      <c r="AJ1629" s="30">
        <v>3880</v>
      </c>
      <c r="AK1629" s="26" t="s">
        <v>139</v>
      </c>
      <c r="AL1629" s="26">
        <v>27</v>
      </c>
      <c r="AM1629" s="26" t="s">
        <v>3526</v>
      </c>
      <c r="AU1629" s="26" t="s">
        <v>1526</v>
      </c>
      <c r="AV1629" s="67" t="s">
        <v>3593</v>
      </c>
      <c r="BB1629" s="26" t="s">
        <v>2441</v>
      </c>
      <c r="BC1629" s="26" t="s">
        <v>2442</v>
      </c>
      <c r="BD1629" s="37">
        <v>44048</v>
      </c>
      <c r="BE1629" s="30">
        <v>34930</v>
      </c>
      <c r="BF1629" s="30">
        <v>36755</v>
      </c>
      <c r="BG1629" s="37" t="s">
        <v>2443</v>
      </c>
      <c r="BI1629" s="37"/>
      <c r="BJ1629" s="37"/>
      <c r="BK1629" s="37"/>
      <c r="BL1629" s="37"/>
      <c r="BM1629" s="37"/>
      <c r="BN1629" s="26"/>
      <c r="BO1629" s="26"/>
      <c r="BP1629" s="26"/>
      <c r="BQ1629" s="38"/>
      <c r="BR1629" s="26"/>
      <c r="BS1629" s="26"/>
      <c r="BT1629" s="26"/>
      <c r="BU1629" s="26"/>
      <c r="BV1629" s="39"/>
    </row>
    <row r="1630" spans="1:74" ht="15" hidden="1" customHeight="1">
      <c r="A1630" s="26">
        <v>2020</v>
      </c>
      <c r="B1630" s="26">
        <v>1626</v>
      </c>
      <c r="C1630" s="26" t="s">
        <v>129</v>
      </c>
      <c r="D1630" s="26" t="s">
        <v>2433</v>
      </c>
      <c r="E1630" s="26" t="s">
        <v>2434</v>
      </c>
      <c r="F1630" s="27">
        <v>43985</v>
      </c>
      <c r="G1630" s="125" t="s">
        <v>3594</v>
      </c>
      <c r="H1630" s="26" t="s">
        <v>1402</v>
      </c>
      <c r="I1630" s="26" t="s">
        <v>1402</v>
      </c>
      <c r="J1630" s="112" t="s">
        <v>3595</v>
      </c>
      <c r="K1630" s="26" t="s">
        <v>1483</v>
      </c>
      <c r="L1630" s="26" t="s">
        <v>2437</v>
      </c>
      <c r="M1630" s="26" t="s">
        <v>137</v>
      </c>
      <c r="N1630" s="26" t="s">
        <v>138</v>
      </c>
      <c r="O1630" s="26" t="s">
        <v>138</v>
      </c>
      <c r="P1630" s="29">
        <v>87</v>
      </c>
      <c r="Q1630" s="30">
        <v>73</v>
      </c>
      <c r="R1630" s="30">
        <v>5860</v>
      </c>
      <c r="S1630" s="31" t="e">
        <f>#N/A</f>
        <v>#N/A</v>
      </c>
      <c r="T1630" s="30">
        <v>1697</v>
      </c>
      <c r="U1630" s="30">
        <v>1457</v>
      </c>
      <c r="V1630" s="32">
        <v>4.838709677419355</v>
      </c>
      <c r="W1630" s="30">
        <v>50</v>
      </c>
      <c r="X1630" s="30" t="e">
        <f>#N/A</f>
        <v>#N/A</v>
      </c>
      <c r="Y1630" s="30" t="e">
        <f>#N/A</f>
        <v>#N/A</v>
      </c>
      <c r="AB1630" s="33" t="e">
        <f>#N/A</f>
        <v>#N/A</v>
      </c>
      <c r="AC1630" s="30">
        <v>2100</v>
      </c>
      <c r="AD1630" s="30" t="e">
        <f>#N/A</f>
        <v>#N/A</v>
      </c>
      <c r="AE1630" s="34">
        <v>0.98</v>
      </c>
      <c r="AG1630" s="30" t="e">
        <f>#N/A</f>
        <v>#N/A</v>
      </c>
      <c r="AH1630" s="30" t="e">
        <f>#N/A</f>
        <v>#N/A</v>
      </c>
      <c r="AI1630" s="30">
        <v>6639</v>
      </c>
      <c r="AJ1630" s="30">
        <v>6079</v>
      </c>
      <c r="AK1630" s="26" t="s">
        <v>139</v>
      </c>
      <c r="AL1630" s="26">
        <v>27</v>
      </c>
      <c r="AM1630" s="26" t="s">
        <v>3526</v>
      </c>
      <c r="AU1630" s="26" t="s">
        <v>1526</v>
      </c>
      <c r="AV1630" s="67" t="s">
        <v>3572</v>
      </c>
      <c r="AW1630" s="134" t="s">
        <v>3573</v>
      </c>
      <c r="BB1630" s="26" t="s">
        <v>2441</v>
      </c>
      <c r="BC1630" s="26" t="s">
        <v>2442</v>
      </c>
      <c r="BD1630" s="37">
        <v>44048</v>
      </c>
      <c r="BE1630" s="30">
        <v>34930</v>
      </c>
      <c r="BF1630" s="30">
        <v>36755</v>
      </c>
      <c r="BG1630" s="37" t="s">
        <v>2443</v>
      </c>
      <c r="BI1630" s="37"/>
      <c r="BJ1630" s="37"/>
      <c r="BK1630" s="37"/>
      <c r="BL1630" s="37"/>
      <c r="BM1630" s="37"/>
      <c r="BN1630" s="26"/>
      <c r="BO1630" s="26"/>
      <c r="BP1630" s="26"/>
      <c r="BQ1630" s="38"/>
      <c r="BR1630" s="26"/>
      <c r="BS1630" s="26"/>
      <c r="BT1630" s="26"/>
      <c r="BU1630" s="26"/>
      <c r="BV1630" s="39"/>
    </row>
    <row r="1631" spans="1:74" ht="15" hidden="1" customHeight="1">
      <c r="A1631" s="26">
        <v>2020</v>
      </c>
      <c r="B1631" s="26">
        <v>1627</v>
      </c>
      <c r="C1631" s="26" t="s">
        <v>129</v>
      </c>
      <c r="D1631" s="26" t="s">
        <v>2433</v>
      </c>
      <c r="E1631" s="26" t="s">
        <v>2434</v>
      </c>
      <c r="F1631" s="27">
        <v>43985</v>
      </c>
      <c r="G1631" s="107" t="s">
        <v>3596</v>
      </c>
      <c r="H1631" s="26" t="s">
        <v>1402</v>
      </c>
      <c r="I1631" s="26" t="s">
        <v>1402</v>
      </c>
      <c r="J1631" s="28" t="s">
        <v>3597</v>
      </c>
      <c r="K1631" s="26" t="s">
        <v>1483</v>
      </c>
      <c r="L1631" s="26" t="s">
        <v>2437</v>
      </c>
      <c r="M1631" s="26" t="s">
        <v>137</v>
      </c>
      <c r="N1631" s="26" t="s">
        <v>138</v>
      </c>
      <c r="O1631" s="26" t="s">
        <v>138</v>
      </c>
      <c r="P1631" s="29">
        <v>88</v>
      </c>
      <c r="Q1631" s="30">
        <v>70</v>
      </c>
      <c r="R1631" s="30">
        <v>5070</v>
      </c>
      <c r="S1631" s="31" t="e">
        <f>#N/A</f>
        <v>#N/A</v>
      </c>
      <c r="T1631" s="30">
        <v>1286</v>
      </c>
      <c r="U1631" s="30">
        <v>1111</v>
      </c>
      <c r="V1631" s="32">
        <v>4.918032786885246</v>
      </c>
      <c r="W1631" s="30">
        <v>45</v>
      </c>
      <c r="X1631" s="30" t="e">
        <f>#N/A</f>
        <v>#N/A</v>
      </c>
      <c r="Y1631" s="30" t="e">
        <f>#N/A</f>
        <v>#N/A</v>
      </c>
      <c r="AB1631" s="33" t="e">
        <f>#N/A</f>
        <v>#N/A</v>
      </c>
      <c r="AC1631" s="30">
        <v>2100</v>
      </c>
      <c r="AD1631" s="30" t="e">
        <f>#N/A</f>
        <v>#N/A</v>
      </c>
      <c r="AE1631" s="34">
        <v>0.63384615384615384</v>
      </c>
      <c r="AG1631" s="30" t="e">
        <f>#N/A</f>
        <v>#N/A</v>
      </c>
      <c r="AH1631" s="30" t="e">
        <f>#N/A</f>
        <v>#N/A</v>
      </c>
      <c r="AI1631" s="30">
        <v>5820</v>
      </c>
      <c r="AJ1631" s="30">
        <v>5260</v>
      </c>
      <c r="AK1631" s="26" t="s">
        <v>139</v>
      </c>
      <c r="AL1631" s="26">
        <v>27</v>
      </c>
      <c r="AM1631" s="26" t="s">
        <v>3526</v>
      </c>
      <c r="AU1631" s="26" t="s">
        <v>1526</v>
      </c>
      <c r="AV1631" s="67" t="s">
        <v>3598</v>
      </c>
      <c r="BB1631" s="26" t="s">
        <v>2441</v>
      </c>
      <c r="BC1631" s="26" t="s">
        <v>2442</v>
      </c>
      <c r="BD1631" s="37">
        <v>44048</v>
      </c>
      <c r="BE1631" s="30">
        <v>34930</v>
      </c>
      <c r="BF1631" s="30">
        <v>36755</v>
      </c>
      <c r="BG1631" s="37" t="s">
        <v>2443</v>
      </c>
      <c r="BI1631" s="37"/>
      <c r="BJ1631" s="37"/>
      <c r="BK1631" s="37"/>
      <c r="BL1631" s="37"/>
      <c r="BM1631" s="37"/>
      <c r="BN1631" s="26"/>
      <c r="BO1631" s="26"/>
      <c r="BP1631" s="26"/>
      <c r="BQ1631" s="38"/>
      <c r="BR1631" s="26"/>
      <c r="BS1631" s="26"/>
      <c r="BT1631" s="26"/>
      <c r="BU1631" s="26"/>
      <c r="BV1631" s="39"/>
    </row>
    <row r="1632" spans="1:74" ht="15" hidden="1" customHeight="1">
      <c r="A1632" s="26">
        <v>2020</v>
      </c>
      <c r="B1632" s="26">
        <v>1628</v>
      </c>
      <c r="C1632" s="26" t="s">
        <v>129</v>
      </c>
      <c r="D1632" s="26" t="s">
        <v>2433</v>
      </c>
      <c r="E1632" s="26" t="s">
        <v>2434</v>
      </c>
      <c r="F1632" s="27">
        <v>43985</v>
      </c>
      <c r="G1632" s="107" t="s">
        <v>3599</v>
      </c>
      <c r="H1632" s="26" t="s">
        <v>1402</v>
      </c>
      <c r="I1632" s="26" t="s">
        <v>1402</v>
      </c>
      <c r="J1632" s="28" t="s">
        <v>3600</v>
      </c>
      <c r="K1632" s="26" t="s">
        <v>1483</v>
      </c>
      <c r="L1632" s="26" t="s">
        <v>2437</v>
      </c>
      <c r="M1632" s="26" t="s">
        <v>137</v>
      </c>
      <c r="N1632" s="26" t="s">
        <v>138</v>
      </c>
      <c r="O1632" s="26" t="s">
        <v>138</v>
      </c>
      <c r="P1632" s="29">
        <v>89</v>
      </c>
      <c r="Q1632" s="30">
        <v>71</v>
      </c>
      <c r="R1632" s="30">
        <v>4730</v>
      </c>
      <c r="S1632" s="31" t="e">
        <f>#N/A</f>
        <v>#N/A</v>
      </c>
      <c r="T1632" s="30">
        <v>1281</v>
      </c>
      <c r="U1632" s="30">
        <v>1109</v>
      </c>
      <c r="V1632" s="32">
        <v>4.5454545454545459</v>
      </c>
      <c r="W1632" s="30">
        <v>57</v>
      </c>
      <c r="X1632" s="30" t="e">
        <f>#N/A</f>
        <v>#N/A</v>
      </c>
      <c r="Y1632" s="30" t="e">
        <f>#N/A</f>
        <v>#N/A</v>
      </c>
      <c r="AB1632" s="33" t="e">
        <f>#N/A</f>
        <v>#N/A</v>
      </c>
      <c r="AC1632" s="30">
        <v>2100</v>
      </c>
      <c r="AD1632" s="30" t="e">
        <f>#N/A</f>
        <v>#N/A</v>
      </c>
      <c r="AE1632" s="34">
        <v>0.86235294117647054</v>
      </c>
      <c r="AG1632" s="30" t="e">
        <f>#N/A</f>
        <v>#N/A</v>
      </c>
      <c r="AH1632" s="30" t="e">
        <f>#N/A</f>
        <v>#N/A</v>
      </c>
      <c r="AI1632" s="30">
        <v>5467</v>
      </c>
      <c r="AJ1632" s="30">
        <v>4907</v>
      </c>
      <c r="AK1632" s="26" t="s">
        <v>139</v>
      </c>
      <c r="AL1632" s="26">
        <v>27</v>
      </c>
      <c r="AM1632" s="26" t="s">
        <v>3526</v>
      </c>
      <c r="AU1632" s="26" t="s">
        <v>1526</v>
      </c>
      <c r="AV1632" s="67" t="s">
        <v>3601</v>
      </c>
      <c r="BB1632" s="26" t="s">
        <v>2441</v>
      </c>
      <c r="BC1632" s="26" t="s">
        <v>2442</v>
      </c>
      <c r="BD1632" s="37">
        <v>44048</v>
      </c>
      <c r="BE1632" s="30">
        <v>34930</v>
      </c>
      <c r="BF1632" s="30">
        <v>36755</v>
      </c>
      <c r="BG1632" s="37" t="s">
        <v>2443</v>
      </c>
      <c r="BI1632" s="37"/>
      <c r="BJ1632" s="37"/>
      <c r="BK1632" s="37"/>
      <c r="BL1632" s="37"/>
      <c r="BM1632" s="37"/>
      <c r="BN1632" s="26"/>
      <c r="BO1632" s="26"/>
      <c r="BP1632" s="26"/>
      <c r="BQ1632" s="38"/>
      <c r="BR1632" s="26"/>
      <c r="BS1632" s="26"/>
      <c r="BT1632" s="26"/>
      <c r="BU1632" s="26"/>
      <c r="BV1632" s="39"/>
    </row>
    <row r="1633" spans="1:74" ht="15" hidden="1" customHeight="1">
      <c r="A1633" s="26">
        <v>2020</v>
      </c>
      <c r="B1633" s="26">
        <v>1629</v>
      </c>
      <c r="C1633" s="26" t="s">
        <v>129</v>
      </c>
      <c r="D1633" s="26" t="s">
        <v>2433</v>
      </c>
      <c r="E1633" s="26" t="s">
        <v>2434</v>
      </c>
      <c r="F1633" s="27">
        <v>43985</v>
      </c>
      <c r="G1633" s="107" t="s">
        <v>3602</v>
      </c>
      <c r="H1633" s="26" t="s">
        <v>1402</v>
      </c>
      <c r="I1633" s="26" t="s">
        <v>1402</v>
      </c>
      <c r="J1633" s="28" t="s">
        <v>3603</v>
      </c>
      <c r="K1633" s="26" t="s">
        <v>1483</v>
      </c>
      <c r="L1633" s="26" t="s">
        <v>2437</v>
      </c>
      <c r="M1633" s="26" t="s">
        <v>137</v>
      </c>
      <c r="N1633" s="26" t="s">
        <v>138</v>
      </c>
      <c r="O1633" s="26" t="s">
        <v>138</v>
      </c>
      <c r="P1633" s="29">
        <v>90</v>
      </c>
      <c r="Q1633" s="30">
        <v>63</v>
      </c>
      <c r="R1633" s="30">
        <v>5650</v>
      </c>
      <c r="S1633" s="31" t="e">
        <f>#N/A</f>
        <v>#N/A</v>
      </c>
      <c r="T1633" s="30">
        <v>1637</v>
      </c>
      <c r="U1633" s="30">
        <v>1423</v>
      </c>
      <c r="V1633" s="32">
        <v>4.918032786885246</v>
      </c>
      <c r="W1633" s="30">
        <v>52</v>
      </c>
      <c r="X1633" s="30" t="e">
        <f>#N/A</f>
        <v>#N/A</v>
      </c>
      <c r="Y1633" s="30" t="e">
        <f>#N/A</f>
        <v>#N/A</v>
      </c>
      <c r="AB1633" s="33" t="e">
        <f>#N/A</f>
        <v>#N/A</v>
      </c>
      <c r="AC1633" s="30">
        <v>2100</v>
      </c>
      <c r="AD1633" s="30" t="e">
        <f>#N/A</f>
        <v>#N/A</v>
      </c>
      <c r="AE1633" s="34">
        <v>0.98</v>
      </c>
      <c r="AG1633" s="30" t="e">
        <f>#N/A</f>
        <v>#N/A</v>
      </c>
      <c r="AH1633" s="30" t="e">
        <f>#N/A</f>
        <v>#N/A</v>
      </c>
      <c r="AI1633" s="30">
        <v>6421</v>
      </c>
      <c r="AJ1633" s="30">
        <v>5861</v>
      </c>
      <c r="AK1633" s="26" t="s">
        <v>139</v>
      </c>
      <c r="AL1633" s="26">
        <v>27</v>
      </c>
      <c r="AM1633" s="26" t="s">
        <v>3526</v>
      </c>
      <c r="AU1633" s="26" t="s">
        <v>1526</v>
      </c>
      <c r="AV1633" s="67" t="s">
        <v>3604</v>
      </c>
      <c r="BB1633" s="26" t="s">
        <v>2441</v>
      </c>
      <c r="BC1633" s="26" t="s">
        <v>2442</v>
      </c>
      <c r="BD1633" s="37">
        <v>44048</v>
      </c>
      <c r="BE1633" s="30">
        <v>34930</v>
      </c>
      <c r="BF1633" s="30">
        <v>36755</v>
      </c>
      <c r="BG1633" s="37" t="s">
        <v>2443</v>
      </c>
      <c r="BI1633" s="37"/>
      <c r="BJ1633" s="37"/>
      <c r="BK1633" s="37"/>
      <c r="BL1633" s="37"/>
      <c r="BM1633" s="37"/>
      <c r="BN1633" s="26"/>
      <c r="BO1633" s="26"/>
      <c r="BP1633" s="26"/>
      <c r="BQ1633" s="38"/>
      <c r="BR1633" s="26"/>
      <c r="BS1633" s="26"/>
      <c r="BT1633" s="26"/>
      <c r="BU1633" s="26"/>
      <c r="BV1633" s="39"/>
    </row>
    <row r="1634" spans="1:74" ht="15" hidden="1" customHeight="1">
      <c r="A1634" s="26">
        <v>2020</v>
      </c>
      <c r="B1634" s="26">
        <v>1630</v>
      </c>
      <c r="C1634" s="26" t="s">
        <v>129</v>
      </c>
      <c r="D1634" s="26" t="s">
        <v>2433</v>
      </c>
      <c r="E1634" s="26" t="s">
        <v>2434</v>
      </c>
      <c r="F1634" s="27">
        <v>43985</v>
      </c>
      <c r="G1634" s="107" t="s">
        <v>3605</v>
      </c>
      <c r="H1634" s="26" t="s">
        <v>1402</v>
      </c>
      <c r="I1634" s="26" t="s">
        <v>1402</v>
      </c>
      <c r="J1634" s="28" t="s">
        <v>3606</v>
      </c>
      <c r="K1634" s="26" t="s">
        <v>1483</v>
      </c>
      <c r="L1634" s="26" t="s">
        <v>2437</v>
      </c>
      <c r="M1634" s="26" t="s">
        <v>137</v>
      </c>
      <c r="N1634" s="26" t="s">
        <v>138</v>
      </c>
      <c r="O1634" s="26" t="s">
        <v>138</v>
      </c>
      <c r="P1634" s="29">
        <v>91</v>
      </c>
      <c r="Q1634" s="30">
        <v>72</v>
      </c>
      <c r="R1634" s="30">
        <v>5680</v>
      </c>
      <c r="S1634" s="31" t="e">
        <f>#N/A</f>
        <v>#N/A</v>
      </c>
      <c r="T1634" s="30">
        <v>1471</v>
      </c>
      <c r="U1634" s="30">
        <v>1290</v>
      </c>
      <c r="V1634" s="32">
        <v>4.918032786885246</v>
      </c>
      <c r="W1634" s="30">
        <v>47</v>
      </c>
      <c r="X1634" s="30" t="e">
        <f>#N/A</f>
        <v>#N/A</v>
      </c>
      <c r="Y1634" s="30" t="e">
        <f>#N/A</f>
        <v>#N/A</v>
      </c>
      <c r="AB1634" s="33" t="e">
        <f>#N/A</f>
        <v>#N/A</v>
      </c>
      <c r="AC1634" s="30">
        <v>2100</v>
      </c>
      <c r="AD1634" s="30" t="e">
        <f>#N/A</f>
        <v>#N/A</v>
      </c>
      <c r="AE1634" s="34">
        <v>0.79818181818181821</v>
      </c>
      <c r="AG1634" s="30" t="e">
        <f>#N/A</f>
        <v>#N/A</v>
      </c>
      <c r="AH1634" s="30" t="e">
        <f>#N/A</f>
        <v>#N/A</v>
      </c>
      <c r="AI1634" s="30">
        <v>6452</v>
      </c>
      <c r="AJ1634" s="30">
        <v>5892</v>
      </c>
      <c r="AK1634" s="26" t="s">
        <v>139</v>
      </c>
      <c r="AL1634" s="26">
        <v>27</v>
      </c>
      <c r="AM1634" s="26" t="s">
        <v>3526</v>
      </c>
      <c r="AU1634" s="26" t="s">
        <v>1526</v>
      </c>
      <c r="AV1634" s="67" t="s">
        <v>3607</v>
      </c>
      <c r="BB1634" s="26" t="s">
        <v>2441</v>
      </c>
      <c r="BC1634" s="26" t="s">
        <v>2442</v>
      </c>
      <c r="BD1634" s="37">
        <v>44048</v>
      </c>
      <c r="BE1634" s="30">
        <v>34930</v>
      </c>
      <c r="BF1634" s="30">
        <v>36755</v>
      </c>
      <c r="BG1634" s="37" t="s">
        <v>2443</v>
      </c>
      <c r="BI1634" s="37"/>
      <c r="BJ1634" s="37"/>
      <c r="BK1634" s="37"/>
      <c r="BL1634" s="37"/>
      <c r="BM1634" s="37"/>
      <c r="BN1634" s="26"/>
      <c r="BO1634" s="26"/>
      <c r="BP1634" s="26"/>
      <c r="BQ1634" s="38"/>
      <c r="BR1634" s="26"/>
      <c r="BS1634" s="26"/>
      <c r="BT1634" s="26"/>
      <c r="BU1634" s="26"/>
      <c r="BV1634" s="39"/>
    </row>
    <row r="1635" spans="1:74" ht="15" hidden="1" customHeight="1">
      <c r="A1635" s="26">
        <v>2020</v>
      </c>
      <c r="B1635" s="26">
        <v>1631</v>
      </c>
      <c r="C1635" s="26" t="s">
        <v>129</v>
      </c>
      <c r="D1635" s="26" t="s">
        <v>2433</v>
      </c>
      <c r="E1635" s="26" t="s">
        <v>2434</v>
      </c>
      <c r="F1635" s="27">
        <v>43985</v>
      </c>
      <c r="G1635" s="107" t="s">
        <v>3608</v>
      </c>
      <c r="H1635" s="26" t="s">
        <v>1402</v>
      </c>
      <c r="I1635" s="26" t="s">
        <v>1402</v>
      </c>
      <c r="J1635" s="28" t="s">
        <v>3609</v>
      </c>
      <c r="K1635" s="26" t="s">
        <v>1483</v>
      </c>
      <c r="L1635" s="26" t="s">
        <v>2437</v>
      </c>
      <c r="M1635" s="26" t="s">
        <v>137</v>
      </c>
      <c r="N1635" s="26" t="s">
        <v>138</v>
      </c>
      <c r="O1635" s="26" t="s">
        <v>138</v>
      </c>
      <c r="P1635" s="29">
        <v>92</v>
      </c>
      <c r="Q1635" s="30">
        <v>83</v>
      </c>
      <c r="R1635" s="30">
        <v>8700</v>
      </c>
      <c r="S1635" s="31" t="e">
        <f>#N/A</f>
        <v>#N/A</v>
      </c>
      <c r="T1635" s="30">
        <v>2325</v>
      </c>
      <c r="U1635" s="30">
        <v>1894</v>
      </c>
      <c r="V1635" s="32">
        <v>5</v>
      </c>
      <c r="W1635" s="30">
        <v>45</v>
      </c>
      <c r="X1635" s="30" t="e">
        <f>#N/A</f>
        <v>#N/A</v>
      </c>
      <c r="Y1635" s="30" t="e">
        <f>#N/A</f>
        <v>#N/A</v>
      </c>
      <c r="AB1635" s="33" t="e">
        <f>#N/A</f>
        <v>#N/A</v>
      </c>
      <c r="AC1635" s="30">
        <v>2100</v>
      </c>
      <c r="AD1635" s="30" t="e">
        <f>#N/A</f>
        <v>#N/A</v>
      </c>
      <c r="AE1635" s="34">
        <v>0.87655172413793103</v>
      </c>
      <c r="AG1635" s="30" t="e">
        <f>#N/A</f>
        <v>#N/A</v>
      </c>
      <c r="AH1635" s="30" t="e">
        <f>#N/A</f>
        <v>#N/A</v>
      </c>
      <c r="AI1635" s="30">
        <v>9585</v>
      </c>
      <c r="AJ1635" s="30">
        <v>9025</v>
      </c>
      <c r="AK1635" s="26" t="s">
        <v>139</v>
      </c>
      <c r="AL1635" s="26">
        <v>27</v>
      </c>
      <c r="AM1635" s="26" t="s">
        <v>3526</v>
      </c>
      <c r="AU1635" s="26" t="s">
        <v>1526</v>
      </c>
      <c r="AV1635" s="67" t="s">
        <v>3610</v>
      </c>
      <c r="BB1635" s="26" t="s">
        <v>2441</v>
      </c>
      <c r="BC1635" s="26" t="s">
        <v>2442</v>
      </c>
      <c r="BD1635" s="37">
        <v>44048</v>
      </c>
      <c r="BE1635" s="30">
        <v>34930</v>
      </c>
      <c r="BF1635" s="30">
        <v>36755</v>
      </c>
      <c r="BG1635" s="37" t="s">
        <v>2443</v>
      </c>
      <c r="BI1635" s="37"/>
      <c r="BJ1635" s="37"/>
      <c r="BK1635" s="37"/>
      <c r="BL1635" s="37"/>
      <c r="BM1635" s="37"/>
      <c r="BN1635" s="26"/>
      <c r="BO1635" s="26"/>
      <c r="BP1635" s="26"/>
      <c r="BQ1635" s="38"/>
      <c r="BR1635" s="26"/>
      <c r="BS1635" s="26"/>
      <c r="BT1635" s="26"/>
      <c r="BU1635" s="26"/>
      <c r="BV1635" s="39"/>
    </row>
    <row r="1636" spans="1:74" ht="15" hidden="1" customHeight="1">
      <c r="A1636" s="26">
        <v>2020</v>
      </c>
      <c r="B1636" s="26">
        <v>1632</v>
      </c>
      <c r="C1636" s="26" t="s">
        <v>129</v>
      </c>
      <c r="D1636" s="26" t="s">
        <v>2433</v>
      </c>
      <c r="E1636" s="26" t="s">
        <v>2434</v>
      </c>
      <c r="F1636" s="27">
        <v>43985</v>
      </c>
      <c r="G1636" s="107" t="s">
        <v>3611</v>
      </c>
      <c r="H1636" s="26" t="s">
        <v>1402</v>
      </c>
      <c r="I1636" s="26" t="s">
        <v>1402</v>
      </c>
      <c r="J1636" s="28" t="s">
        <v>3612</v>
      </c>
      <c r="K1636" s="26" t="s">
        <v>1483</v>
      </c>
      <c r="L1636" s="26" t="s">
        <v>2437</v>
      </c>
      <c r="M1636" s="26" t="s">
        <v>137</v>
      </c>
      <c r="N1636" s="26" t="s">
        <v>138</v>
      </c>
      <c r="O1636" s="26" t="s">
        <v>138</v>
      </c>
      <c r="P1636" s="29">
        <v>93</v>
      </c>
      <c r="Q1636" s="30">
        <v>75</v>
      </c>
      <c r="R1636" s="30">
        <v>6440</v>
      </c>
      <c r="S1636" s="31" t="e">
        <f>#N/A</f>
        <v>#N/A</v>
      </c>
      <c r="T1636" s="30">
        <v>1918</v>
      </c>
      <c r="U1636" s="30">
        <v>1595</v>
      </c>
      <c r="V1636" s="32">
        <v>4.838709677419355</v>
      </c>
      <c r="W1636" s="30">
        <v>50</v>
      </c>
      <c r="X1636" s="30" t="e">
        <f>#N/A</f>
        <v>#N/A</v>
      </c>
      <c r="Y1636" s="30" t="e">
        <f>#N/A</f>
        <v>#N/A</v>
      </c>
      <c r="AB1636" s="33" t="e">
        <f>#N/A</f>
        <v>#N/A</v>
      </c>
      <c r="AC1636" s="30">
        <v>2100</v>
      </c>
      <c r="AD1636" s="30" t="e">
        <f>#N/A</f>
        <v>#N/A</v>
      </c>
      <c r="AE1636" s="34">
        <v>0.93833333333333335</v>
      </c>
      <c r="AG1636" s="30" t="e">
        <f>#N/A</f>
        <v>#N/A</v>
      </c>
      <c r="AH1636" s="30" t="e">
        <f>#N/A</f>
        <v>#N/A</v>
      </c>
      <c r="AI1636" s="30">
        <v>7241</v>
      </c>
      <c r="AJ1636" s="30">
        <v>6681</v>
      </c>
      <c r="AK1636" s="26" t="s">
        <v>139</v>
      </c>
      <c r="AL1636" s="26">
        <v>27</v>
      </c>
      <c r="AM1636" s="26" t="s">
        <v>3526</v>
      </c>
      <c r="AU1636" s="26" t="s">
        <v>1526</v>
      </c>
      <c r="AV1636" s="67" t="s">
        <v>3613</v>
      </c>
      <c r="BB1636" s="26" t="s">
        <v>2441</v>
      </c>
      <c r="BC1636" s="26" t="s">
        <v>2442</v>
      </c>
      <c r="BD1636" s="37">
        <v>44048</v>
      </c>
      <c r="BE1636" s="30">
        <v>34930</v>
      </c>
      <c r="BF1636" s="30">
        <v>36755</v>
      </c>
      <c r="BG1636" s="37" t="s">
        <v>2443</v>
      </c>
      <c r="BI1636" s="37"/>
      <c r="BJ1636" s="37"/>
      <c r="BK1636" s="37"/>
      <c r="BL1636" s="37"/>
      <c r="BM1636" s="37"/>
      <c r="BN1636" s="26"/>
      <c r="BO1636" s="26"/>
      <c r="BP1636" s="26"/>
      <c r="BQ1636" s="38"/>
      <c r="BR1636" s="26"/>
      <c r="BS1636" s="26"/>
      <c r="BT1636" s="26"/>
      <c r="BU1636" s="26"/>
      <c r="BV1636" s="39"/>
    </row>
    <row r="1637" spans="1:74" ht="15" hidden="1" customHeight="1">
      <c r="A1637" s="26">
        <v>2020</v>
      </c>
      <c r="B1637" s="26">
        <v>1633</v>
      </c>
      <c r="C1637" s="26" t="s">
        <v>129</v>
      </c>
      <c r="D1637" s="26" t="s">
        <v>2433</v>
      </c>
      <c r="E1637" s="26" t="s">
        <v>2434</v>
      </c>
      <c r="F1637" s="27">
        <v>43985</v>
      </c>
      <c r="G1637" s="107" t="s">
        <v>3614</v>
      </c>
      <c r="H1637" s="26" t="s">
        <v>1402</v>
      </c>
      <c r="I1637" s="26" t="s">
        <v>1402</v>
      </c>
      <c r="J1637" s="28" t="s">
        <v>3615</v>
      </c>
      <c r="K1637" s="26" t="s">
        <v>1483</v>
      </c>
      <c r="L1637" s="26" t="s">
        <v>2437</v>
      </c>
      <c r="M1637" s="26" t="s">
        <v>137</v>
      </c>
      <c r="N1637" s="26" t="s">
        <v>138</v>
      </c>
      <c r="O1637" s="26" t="s">
        <v>138</v>
      </c>
      <c r="P1637" s="29">
        <v>94</v>
      </c>
      <c r="Q1637" s="30">
        <v>68</v>
      </c>
      <c r="R1637" s="30">
        <v>5420</v>
      </c>
      <c r="S1637" s="31" t="e">
        <f>#N/A</f>
        <v>#N/A</v>
      </c>
      <c r="T1637" s="30">
        <v>1550</v>
      </c>
      <c r="U1637" s="30">
        <v>1355</v>
      </c>
      <c r="V1637" s="32">
        <v>4.918032786885246</v>
      </c>
      <c r="W1637" s="30">
        <v>52</v>
      </c>
      <c r="X1637" s="30" t="e">
        <f>#N/A</f>
        <v>#N/A</v>
      </c>
      <c r="Y1637" s="30" t="e">
        <f>#N/A</f>
        <v>#N/A</v>
      </c>
      <c r="AB1637" s="33" t="e">
        <f>#N/A</f>
        <v>#N/A</v>
      </c>
      <c r="AC1637" s="30">
        <v>2100</v>
      </c>
      <c r="AD1637" s="30" t="e">
        <f>#N/A</f>
        <v>#N/A</v>
      </c>
      <c r="AE1637" s="34">
        <v>0.98</v>
      </c>
      <c r="AG1637" s="30" t="e">
        <f>#N/A</f>
        <v>#N/A</v>
      </c>
      <c r="AH1637" s="30" t="e">
        <f>#N/A</f>
        <v>#N/A</v>
      </c>
      <c r="AI1637" s="30">
        <v>6183</v>
      </c>
      <c r="AJ1637" s="30">
        <v>5623</v>
      </c>
      <c r="AK1637" s="26" t="s">
        <v>139</v>
      </c>
      <c r="AL1637" s="26">
        <v>27</v>
      </c>
      <c r="AM1637" s="26" t="s">
        <v>3526</v>
      </c>
      <c r="AU1637" s="26" t="s">
        <v>1526</v>
      </c>
      <c r="AV1637" s="67" t="s">
        <v>3616</v>
      </c>
      <c r="BB1637" s="26" t="s">
        <v>2441</v>
      </c>
      <c r="BC1637" s="26" t="s">
        <v>2442</v>
      </c>
      <c r="BD1637" s="37">
        <v>44048</v>
      </c>
      <c r="BE1637" s="30">
        <v>34930</v>
      </c>
      <c r="BF1637" s="30">
        <v>36755</v>
      </c>
      <c r="BG1637" s="37" t="s">
        <v>2443</v>
      </c>
      <c r="BI1637" s="37"/>
      <c r="BJ1637" s="37"/>
      <c r="BK1637" s="37"/>
      <c r="BL1637" s="37"/>
      <c r="BM1637" s="37"/>
      <c r="BN1637" s="26"/>
      <c r="BO1637" s="26"/>
      <c r="BP1637" s="26"/>
      <c r="BQ1637" s="38"/>
      <c r="BR1637" s="26"/>
      <c r="BS1637" s="26"/>
      <c r="BT1637" s="26"/>
      <c r="BU1637" s="26"/>
      <c r="BV1637" s="39"/>
    </row>
    <row r="1638" spans="1:74" ht="15" hidden="1" customHeight="1">
      <c r="A1638" s="26">
        <v>2020</v>
      </c>
      <c r="B1638" s="26">
        <v>1634</v>
      </c>
      <c r="C1638" s="26" t="s">
        <v>129</v>
      </c>
      <c r="D1638" s="26" t="s">
        <v>2433</v>
      </c>
      <c r="E1638" s="26" t="s">
        <v>2434</v>
      </c>
      <c r="F1638" s="27">
        <v>43985</v>
      </c>
      <c r="G1638" s="107" t="s">
        <v>3617</v>
      </c>
      <c r="H1638" s="26" t="s">
        <v>1402</v>
      </c>
      <c r="I1638" s="26" t="s">
        <v>1402</v>
      </c>
      <c r="J1638" s="28" t="s">
        <v>3618</v>
      </c>
      <c r="K1638" s="26" t="s">
        <v>1483</v>
      </c>
      <c r="L1638" s="26" t="s">
        <v>2437</v>
      </c>
      <c r="M1638" s="26" t="s">
        <v>137</v>
      </c>
      <c r="N1638" s="26" t="s">
        <v>138</v>
      </c>
      <c r="O1638" s="26" t="s">
        <v>138</v>
      </c>
      <c r="P1638" s="29">
        <v>95</v>
      </c>
      <c r="Q1638" s="30">
        <v>62</v>
      </c>
      <c r="R1638" s="30">
        <v>3220</v>
      </c>
      <c r="S1638" s="31" t="e">
        <f>#N/A</f>
        <v>#N/A</v>
      </c>
      <c r="T1638" s="30">
        <v>867</v>
      </c>
      <c r="U1638" s="30">
        <v>747</v>
      </c>
      <c r="V1638" s="32">
        <v>4.5454545454545459</v>
      </c>
      <c r="W1638" s="30">
        <v>57</v>
      </c>
      <c r="X1638" s="30" t="e">
        <f>#N/A</f>
        <v>#N/A</v>
      </c>
      <c r="Y1638" s="30" t="e">
        <f>#N/A</f>
        <v>#N/A</v>
      </c>
      <c r="AB1638" s="33" t="e">
        <f>#N/A</f>
        <v>#N/A</v>
      </c>
      <c r="AC1638" s="30">
        <v>2100</v>
      </c>
      <c r="AD1638" s="30" t="e">
        <f>#N/A</f>
        <v>#N/A</v>
      </c>
      <c r="AE1638" s="34">
        <v>0.38624999999999998</v>
      </c>
      <c r="AG1638" s="30" t="e">
        <f>#N/A</f>
        <v>#N/A</v>
      </c>
      <c r="AH1638" s="30" t="e">
        <f>#N/A</f>
        <v>#N/A</v>
      </c>
      <c r="AI1638" s="30">
        <v>3900</v>
      </c>
      <c r="AJ1638" s="30">
        <v>3340</v>
      </c>
      <c r="AK1638" s="26" t="s">
        <v>139</v>
      </c>
      <c r="AL1638" s="26">
        <v>27</v>
      </c>
      <c r="AM1638" s="26" t="s">
        <v>3526</v>
      </c>
      <c r="AU1638" s="26" t="s">
        <v>1526</v>
      </c>
      <c r="AV1638" s="67" t="s">
        <v>3542</v>
      </c>
      <c r="BB1638" s="26" t="s">
        <v>2441</v>
      </c>
      <c r="BC1638" s="26" t="s">
        <v>2442</v>
      </c>
      <c r="BD1638" s="37">
        <v>44048</v>
      </c>
      <c r="BE1638" s="30">
        <v>34930</v>
      </c>
      <c r="BF1638" s="30">
        <v>36755</v>
      </c>
      <c r="BG1638" s="37" t="s">
        <v>2443</v>
      </c>
      <c r="BI1638" s="37"/>
      <c r="BJ1638" s="37"/>
      <c r="BK1638" s="37"/>
      <c r="BL1638" s="37"/>
      <c r="BM1638" s="37"/>
      <c r="BN1638" s="26"/>
      <c r="BO1638" s="26"/>
      <c r="BP1638" s="26"/>
      <c r="BQ1638" s="38"/>
      <c r="BR1638" s="26"/>
      <c r="BS1638" s="26"/>
      <c r="BT1638" s="26"/>
      <c r="BU1638" s="26"/>
      <c r="BV1638" s="39"/>
    </row>
    <row r="1639" spans="1:74" ht="15" hidden="1" customHeight="1">
      <c r="A1639" s="26">
        <v>2020</v>
      </c>
      <c r="B1639" s="26">
        <v>1635</v>
      </c>
      <c r="C1639" s="26" t="s">
        <v>129</v>
      </c>
      <c r="D1639" s="26" t="s">
        <v>2433</v>
      </c>
      <c r="E1639" s="26" t="s">
        <v>2434</v>
      </c>
      <c r="F1639" s="27">
        <v>43985</v>
      </c>
      <c r="G1639" s="107" t="s">
        <v>3619</v>
      </c>
      <c r="H1639" s="26" t="s">
        <v>1402</v>
      </c>
      <c r="I1639" s="26" t="s">
        <v>1402</v>
      </c>
      <c r="J1639" s="28" t="s">
        <v>3620</v>
      </c>
      <c r="K1639" s="26" t="s">
        <v>1483</v>
      </c>
      <c r="L1639" s="26" t="s">
        <v>2437</v>
      </c>
      <c r="M1639" s="26" t="s">
        <v>137</v>
      </c>
      <c r="N1639" s="26" t="s">
        <v>138</v>
      </c>
      <c r="O1639" s="26" t="s">
        <v>138</v>
      </c>
      <c r="P1639" s="29">
        <v>96</v>
      </c>
      <c r="Q1639" s="30">
        <v>68</v>
      </c>
      <c r="R1639" s="30">
        <v>4560</v>
      </c>
      <c r="S1639" s="31" t="e">
        <f>#N/A</f>
        <v>#N/A</v>
      </c>
      <c r="T1639" s="30">
        <v>1229</v>
      </c>
      <c r="U1639" s="30">
        <v>1062</v>
      </c>
      <c r="V1639" s="32">
        <v>4.838709677419355</v>
      </c>
      <c r="W1639" s="30">
        <v>49</v>
      </c>
      <c r="X1639" s="30" t="e">
        <f>#N/A</f>
        <v>#N/A</v>
      </c>
      <c r="Y1639" s="30" t="e">
        <f>#N/A</f>
        <v>#N/A</v>
      </c>
      <c r="AB1639" s="33" t="e">
        <f>#N/A</f>
        <v>#N/A</v>
      </c>
      <c r="AC1639" s="30">
        <v>2100</v>
      </c>
      <c r="AD1639" s="30" t="e">
        <f>#N/A</f>
        <v>#N/A</v>
      </c>
      <c r="AE1639" s="34">
        <v>0.98</v>
      </c>
      <c r="AG1639" s="30" t="e">
        <f>#N/A</f>
        <v>#N/A</v>
      </c>
      <c r="AH1639" s="30" t="e">
        <f>#N/A</f>
        <v>#N/A</v>
      </c>
      <c r="AI1639" s="30">
        <v>5291</v>
      </c>
      <c r="AJ1639" s="30">
        <v>4731</v>
      </c>
      <c r="AK1639" s="26" t="s">
        <v>139</v>
      </c>
      <c r="AL1639" s="26">
        <v>27</v>
      </c>
      <c r="AM1639" s="26" t="s">
        <v>3526</v>
      </c>
      <c r="AU1639" s="26" t="s">
        <v>1526</v>
      </c>
      <c r="AV1639" s="67" t="s">
        <v>3545</v>
      </c>
      <c r="BB1639" s="26" t="s">
        <v>2441</v>
      </c>
      <c r="BC1639" s="26" t="s">
        <v>2442</v>
      </c>
      <c r="BD1639" s="37">
        <v>44048</v>
      </c>
      <c r="BE1639" s="30">
        <v>34930</v>
      </c>
      <c r="BF1639" s="30">
        <v>36755</v>
      </c>
      <c r="BG1639" s="37" t="s">
        <v>2443</v>
      </c>
      <c r="BI1639" s="37"/>
      <c r="BJ1639" s="37"/>
      <c r="BK1639" s="37"/>
      <c r="BL1639" s="37"/>
      <c r="BM1639" s="37"/>
      <c r="BN1639" s="26"/>
      <c r="BO1639" s="26"/>
      <c r="BP1639" s="26"/>
      <c r="BQ1639" s="38"/>
      <c r="BR1639" s="26"/>
      <c r="BS1639" s="26"/>
      <c r="BT1639" s="26"/>
      <c r="BU1639" s="26"/>
      <c r="BV1639" s="39"/>
    </row>
    <row r="1640" spans="1:74" ht="15" hidden="1" customHeight="1">
      <c r="A1640" s="26">
        <v>2020</v>
      </c>
      <c r="B1640" s="26">
        <v>1636</v>
      </c>
      <c r="C1640" s="26" t="s">
        <v>129</v>
      </c>
      <c r="D1640" s="26" t="s">
        <v>2433</v>
      </c>
      <c r="E1640" s="26" t="s">
        <v>2434</v>
      </c>
      <c r="F1640" s="27">
        <v>43985</v>
      </c>
      <c r="G1640" s="107" t="s">
        <v>3621</v>
      </c>
      <c r="H1640" s="26" t="s">
        <v>1402</v>
      </c>
      <c r="I1640" s="26" t="s">
        <v>1402</v>
      </c>
      <c r="J1640" s="28" t="s">
        <v>3622</v>
      </c>
      <c r="K1640" s="26" t="s">
        <v>1483</v>
      </c>
      <c r="L1640" s="26" t="s">
        <v>2437</v>
      </c>
      <c r="M1640" s="26" t="s">
        <v>137</v>
      </c>
      <c r="N1640" s="26" t="s">
        <v>138</v>
      </c>
      <c r="O1640" s="26" t="s">
        <v>138</v>
      </c>
      <c r="P1640" s="29">
        <v>97</v>
      </c>
      <c r="Q1640" s="30">
        <v>73</v>
      </c>
      <c r="R1640" s="30">
        <v>5370</v>
      </c>
      <c r="S1640" s="31" t="e">
        <f>#N/A</f>
        <v>#N/A</v>
      </c>
      <c r="T1640" s="30">
        <v>1414</v>
      </c>
      <c r="U1640" s="30">
        <v>1236</v>
      </c>
      <c r="V1640" s="32">
        <v>4.918032786885246</v>
      </c>
      <c r="W1640" s="30">
        <v>52</v>
      </c>
      <c r="X1640" s="30" t="e">
        <f>#N/A</f>
        <v>#N/A</v>
      </c>
      <c r="Y1640" s="30" t="e">
        <f>#N/A</f>
        <v>#N/A</v>
      </c>
      <c r="AB1640" s="33" t="e">
        <f>#N/A</f>
        <v>#N/A</v>
      </c>
      <c r="AC1640" s="30">
        <v>2100</v>
      </c>
      <c r="AD1640" s="30" t="e">
        <f>#N/A</f>
        <v>#N/A</v>
      </c>
      <c r="AE1640" s="34">
        <v>0.98</v>
      </c>
      <c r="AG1640" s="30" t="e">
        <f>#N/A</f>
        <v>#N/A</v>
      </c>
      <c r="AH1640" s="30" t="e">
        <f>#N/A</f>
        <v>#N/A</v>
      </c>
      <c r="AI1640" s="30">
        <v>6131</v>
      </c>
      <c r="AJ1640" s="30">
        <v>5571</v>
      </c>
      <c r="AK1640" s="26" t="s">
        <v>139</v>
      </c>
      <c r="AL1640" s="26">
        <v>27</v>
      </c>
      <c r="AM1640" s="26" t="s">
        <v>3526</v>
      </c>
      <c r="AU1640" s="26" t="s">
        <v>1526</v>
      </c>
      <c r="AV1640" s="67" t="s">
        <v>3536</v>
      </c>
      <c r="BB1640" s="26" t="s">
        <v>2441</v>
      </c>
      <c r="BC1640" s="26" t="s">
        <v>2442</v>
      </c>
      <c r="BD1640" s="37">
        <v>44048</v>
      </c>
      <c r="BE1640" s="30">
        <v>34930</v>
      </c>
      <c r="BF1640" s="30">
        <v>36755</v>
      </c>
      <c r="BG1640" s="37" t="s">
        <v>2443</v>
      </c>
      <c r="BI1640" s="37"/>
      <c r="BJ1640" s="37"/>
      <c r="BK1640" s="37"/>
      <c r="BL1640" s="37"/>
      <c r="BM1640" s="37"/>
      <c r="BN1640" s="26"/>
      <c r="BO1640" s="26"/>
      <c r="BP1640" s="26"/>
      <c r="BQ1640" s="38"/>
      <c r="BR1640" s="26"/>
      <c r="BS1640" s="26"/>
      <c r="BT1640" s="26"/>
      <c r="BU1640" s="26"/>
      <c r="BV1640" s="39"/>
    </row>
    <row r="1641" spans="1:74" ht="15" hidden="1" customHeight="1">
      <c r="A1641" s="26">
        <v>2020</v>
      </c>
      <c r="B1641" s="26">
        <v>1637</v>
      </c>
      <c r="C1641" s="26" t="s">
        <v>129</v>
      </c>
      <c r="D1641" s="26" t="s">
        <v>2433</v>
      </c>
      <c r="E1641" s="26" t="s">
        <v>2434</v>
      </c>
      <c r="F1641" s="27">
        <v>43985</v>
      </c>
      <c r="G1641" s="107" t="s">
        <v>3623</v>
      </c>
      <c r="H1641" s="26" t="s">
        <v>1402</v>
      </c>
      <c r="I1641" s="26" t="s">
        <v>1402</v>
      </c>
      <c r="J1641" s="28" t="s">
        <v>3624</v>
      </c>
      <c r="K1641" s="26" t="s">
        <v>1483</v>
      </c>
      <c r="L1641" s="26" t="s">
        <v>2437</v>
      </c>
      <c r="M1641" s="26" t="s">
        <v>137</v>
      </c>
      <c r="N1641" s="26" t="s">
        <v>138</v>
      </c>
      <c r="O1641" s="26" t="s">
        <v>138</v>
      </c>
      <c r="P1641" s="29">
        <v>98</v>
      </c>
      <c r="Q1641" s="30">
        <v>73</v>
      </c>
      <c r="R1641" s="30">
        <v>5650</v>
      </c>
      <c r="S1641" s="31" t="e">
        <f>#N/A</f>
        <v>#N/A</v>
      </c>
      <c r="T1641" s="30">
        <v>1443</v>
      </c>
      <c r="U1641" s="30">
        <v>1235</v>
      </c>
      <c r="V1641" s="32">
        <v>4.838709677419355</v>
      </c>
      <c r="W1641" s="30">
        <v>49</v>
      </c>
      <c r="X1641" s="30" t="e">
        <f>#N/A</f>
        <v>#N/A</v>
      </c>
      <c r="Y1641" s="30" t="e">
        <f>#N/A</f>
        <v>#N/A</v>
      </c>
      <c r="AB1641" s="33" t="e">
        <f>#N/A</f>
        <v>#N/A</v>
      </c>
      <c r="AC1641" s="30">
        <v>2100</v>
      </c>
      <c r="AD1641" s="30" t="e">
        <f>#N/A</f>
        <v>#N/A</v>
      </c>
      <c r="AE1641" s="34">
        <v>0.98</v>
      </c>
      <c r="AG1641" s="30" t="e">
        <f>#N/A</f>
        <v>#N/A</v>
      </c>
      <c r="AH1641" s="30" t="e">
        <f>#N/A</f>
        <v>#N/A</v>
      </c>
      <c r="AI1641" s="30">
        <v>6421</v>
      </c>
      <c r="AJ1641" s="30">
        <v>5861</v>
      </c>
      <c r="AK1641" s="26" t="s">
        <v>139</v>
      </c>
      <c r="AL1641" s="26">
        <v>27</v>
      </c>
      <c r="AM1641" s="26" t="s">
        <v>3526</v>
      </c>
      <c r="AU1641" s="26" t="s">
        <v>1526</v>
      </c>
      <c r="AV1641" s="67" t="s">
        <v>3625</v>
      </c>
      <c r="BB1641" s="26" t="s">
        <v>2441</v>
      </c>
      <c r="BC1641" s="26" t="s">
        <v>2442</v>
      </c>
      <c r="BD1641" s="37">
        <v>44048</v>
      </c>
      <c r="BE1641" s="30">
        <v>34930</v>
      </c>
      <c r="BF1641" s="30">
        <v>36755</v>
      </c>
      <c r="BG1641" s="37" t="s">
        <v>2443</v>
      </c>
      <c r="BI1641" s="37"/>
      <c r="BJ1641" s="37"/>
      <c r="BK1641" s="37"/>
      <c r="BL1641" s="37"/>
      <c r="BM1641" s="37"/>
      <c r="BN1641" s="26"/>
      <c r="BO1641" s="26"/>
      <c r="BP1641" s="26"/>
      <c r="BQ1641" s="38"/>
      <c r="BR1641" s="26"/>
      <c r="BS1641" s="26"/>
      <c r="BT1641" s="26"/>
      <c r="BU1641" s="26"/>
      <c r="BV1641" s="39"/>
    </row>
    <row r="1642" spans="1:74" ht="15" hidden="1" customHeight="1">
      <c r="A1642" s="26">
        <v>2020</v>
      </c>
      <c r="B1642" s="26">
        <v>1638</v>
      </c>
      <c r="C1642" s="26" t="s">
        <v>129</v>
      </c>
      <c r="D1642" s="26" t="s">
        <v>2433</v>
      </c>
      <c r="E1642" s="26" t="s">
        <v>2434</v>
      </c>
      <c r="F1642" s="27">
        <v>43985</v>
      </c>
      <c r="G1642" s="107" t="s">
        <v>3626</v>
      </c>
      <c r="H1642" s="26" t="s">
        <v>1402</v>
      </c>
      <c r="I1642" s="26" t="s">
        <v>1402</v>
      </c>
      <c r="J1642" s="28" t="s">
        <v>3627</v>
      </c>
      <c r="K1642" s="26" t="s">
        <v>1483</v>
      </c>
      <c r="L1642" s="26" t="s">
        <v>2437</v>
      </c>
      <c r="M1642" s="26" t="s">
        <v>137</v>
      </c>
      <c r="N1642" s="26" t="s">
        <v>138</v>
      </c>
      <c r="O1642" s="26" t="s">
        <v>138</v>
      </c>
      <c r="P1642" s="29">
        <v>99</v>
      </c>
      <c r="Q1642" s="30">
        <v>70</v>
      </c>
      <c r="R1642" s="30">
        <v>4830</v>
      </c>
      <c r="S1642" s="31" t="e">
        <f>#N/A</f>
        <v>#N/A</v>
      </c>
      <c r="T1642" s="30">
        <v>1311</v>
      </c>
      <c r="U1642" s="30">
        <v>1107</v>
      </c>
      <c r="V1642" s="32">
        <v>5.0847457627118642</v>
      </c>
      <c r="W1642" s="30">
        <v>46</v>
      </c>
      <c r="X1642" s="30" t="e">
        <f>#N/A</f>
        <v>#N/A</v>
      </c>
      <c r="Y1642" s="30" t="e">
        <f>#N/A</f>
        <v>#N/A</v>
      </c>
      <c r="AB1642" s="33" t="e">
        <f>#N/A</f>
        <v>#N/A</v>
      </c>
      <c r="AC1642" s="30">
        <v>2100</v>
      </c>
      <c r="AD1642" s="30" t="e">
        <f>#N/A</f>
        <v>#N/A</v>
      </c>
      <c r="AE1642" s="34">
        <v>0.98</v>
      </c>
      <c r="AG1642" s="30" t="e">
        <f>#N/A</f>
        <v>#N/A</v>
      </c>
      <c r="AH1642" s="30" t="e">
        <f>#N/A</f>
        <v>#N/A</v>
      </c>
      <c r="AI1642" s="30">
        <v>5571</v>
      </c>
      <c r="AJ1642" s="30">
        <v>5011</v>
      </c>
      <c r="AK1642" s="26" t="s">
        <v>139</v>
      </c>
      <c r="AL1642" s="26">
        <v>27</v>
      </c>
      <c r="AM1642" s="26" t="s">
        <v>3526</v>
      </c>
      <c r="AU1642" s="26" t="s">
        <v>1526</v>
      </c>
      <c r="AV1642" s="67" t="s">
        <v>3539</v>
      </c>
      <c r="BB1642" s="26" t="s">
        <v>2441</v>
      </c>
      <c r="BC1642" s="26" t="s">
        <v>2442</v>
      </c>
      <c r="BD1642" s="37">
        <v>44048</v>
      </c>
      <c r="BE1642" s="30">
        <v>34930</v>
      </c>
      <c r="BF1642" s="30">
        <v>36755</v>
      </c>
      <c r="BG1642" s="37" t="s">
        <v>2443</v>
      </c>
      <c r="BI1642" s="37"/>
      <c r="BJ1642" s="37"/>
      <c r="BK1642" s="37"/>
      <c r="BL1642" s="37"/>
      <c r="BM1642" s="37"/>
      <c r="BN1642" s="26"/>
      <c r="BO1642" s="26"/>
      <c r="BP1642" s="26"/>
      <c r="BQ1642" s="38"/>
      <c r="BR1642" s="26"/>
      <c r="BS1642" s="26"/>
      <c r="BT1642" s="26"/>
      <c r="BU1642" s="26"/>
      <c r="BV1642" s="39"/>
    </row>
    <row r="1643" spans="1:74" ht="15" hidden="1" customHeight="1">
      <c r="A1643" s="26">
        <v>2020</v>
      </c>
      <c r="B1643" s="26">
        <v>1639</v>
      </c>
      <c r="C1643" s="26" t="s">
        <v>129</v>
      </c>
      <c r="D1643" s="26" t="s">
        <v>2433</v>
      </c>
      <c r="E1643" s="26" t="s">
        <v>2434</v>
      </c>
      <c r="F1643" s="27">
        <v>43985</v>
      </c>
      <c r="G1643" s="107" t="s">
        <v>3628</v>
      </c>
      <c r="H1643" s="26" t="s">
        <v>1402</v>
      </c>
      <c r="I1643" s="26" t="s">
        <v>1402</v>
      </c>
      <c r="J1643" s="28" t="s">
        <v>3629</v>
      </c>
      <c r="K1643" s="26" t="s">
        <v>1483</v>
      </c>
      <c r="L1643" s="26" t="s">
        <v>2437</v>
      </c>
      <c r="M1643" s="26" t="s">
        <v>137</v>
      </c>
      <c r="N1643" s="26" t="s">
        <v>138</v>
      </c>
      <c r="O1643" s="26" t="s">
        <v>138</v>
      </c>
      <c r="P1643" s="29">
        <v>100</v>
      </c>
      <c r="Q1643" s="30">
        <v>69</v>
      </c>
      <c r="R1643" s="30">
        <v>4440</v>
      </c>
      <c r="S1643" s="31" t="e">
        <f>#N/A</f>
        <v>#N/A</v>
      </c>
      <c r="T1643" s="30">
        <v>1192</v>
      </c>
      <c r="U1643" s="30">
        <v>1044</v>
      </c>
      <c r="V1643" s="32">
        <v>4.918032786885246</v>
      </c>
      <c r="W1643" s="30">
        <v>52</v>
      </c>
      <c r="X1643" s="30" t="e">
        <f>#N/A</f>
        <v>#N/A</v>
      </c>
      <c r="Y1643" s="30" t="e">
        <f>#N/A</f>
        <v>#N/A</v>
      </c>
      <c r="AB1643" s="33" t="e">
        <f>#N/A</f>
        <v>#N/A</v>
      </c>
      <c r="AC1643" s="30">
        <v>2100</v>
      </c>
      <c r="AD1643" s="30" t="e">
        <f>#N/A</f>
        <v>#N/A</v>
      </c>
      <c r="AE1643" s="34">
        <v>0.94774193548387098</v>
      </c>
      <c r="AG1643" s="30" t="e">
        <f>#N/A</f>
        <v>#N/A</v>
      </c>
      <c r="AH1643" s="30" t="e">
        <f>#N/A</f>
        <v>#N/A</v>
      </c>
      <c r="AI1643" s="30">
        <v>5166</v>
      </c>
      <c r="AJ1643" s="30">
        <v>4606</v>
      </c>
      <c r="AK1643" s="26" t="s">
        <v>139</v>
      </c>
      <c r="AL1643" s="26">
        <v>27</v>
      </c>
      <c r="AM1643" s="26" t="s">
        <v>3526</v>
      </c>
      <c r="AU1643" s="26" t="s">
        <v>1526</v>
      </c>
      <c r="AV1643" s="67" t="s">
        <v>3554</v>
      </c>
      <c r="BB1643" s="26" t="s">
        <v>2441</v>
      </c>
      <c r="BC1643" s="26" t="s">
        <v>2442</v>
      </c>
      <c r="BD1643" s="37">
        <v>44048</v>
      </c>
      <c r="BE1643" s="30">
        <v>34930</v>
      </c>
      <c r="BF1643" s="30">
        <v>36755</v>
      </c>
      <c r="BG1643" s="37" t="s">
        <v>2443</v>
      </c>
      <c r="BI1643" s="37"/>
      <c r="BJ1643" s="37"/>
      <c r="BK1643" s="37"/>
      <c r="BL1643" s="37"/>
      <c r="BM1643" s="37"/>
      <c r="BN1643" s="26"/>
      <c r="BO1643" s="26"/>
      <c r="BP1643" s="26"/>
      <c r="BQ1643" s="38"/>
      <c r="BR1643" s="26"/>
      <c r="BS1643" s="26"/>
      <c r="BT1643" s="26"/>
      <c r="BU1643" s="26"/>
      <c r="BV1643" s="39"/>
    </row>
    <row r="1644" spans="1:74" ht="15" hidden="1" customHeight="1">
      <c r="A1644" s="26">
        <v>2020</v>
      </c>
      <c r="B1644" s="26">
        <v>1640</v>
      </c>
      <c r="C1644" s="26" t="s">
        <v>129</v>
      </c>
      <c r="D1644" s="26" t="s">
        <v>2433</v>
      </c>
      <c r="E1644" s="26" t="s">
        <v>2434</v>
      </c>
      <c r="F1644" s="27">
        <v>43985</v>
      </c>
      <c r="G1644" s="107" t="s">
        <v>3630</v>
      </c>
      <c r="H1644" s="26" t="s">
        <v>1402</v>
      </c>
      <c r="I1644" s="26" t="s">
        <v>1402</v>
      </c>
      <c r="J1644" s="28" t="s">
        <v>3631</v>
      </c>
      <c r="K1644" s="26" t="s">
        <v>1483</v>
      </c>
      <c r="L1644" s="26" t="s">
        <v>2437</v>
      </c>
      <c r="M1644" s="26" t="s">
        <v>137</v>
      </c>
      <c r="N1644" s="26" t="s">
        <v>138</v>
      </c>
      <c r="O1644" s="26" t="s">
        <v>138</v>
      </c>
      <c r="P1644" s="29">
        <v>101</v>
      </c>
      <c r="Q1644" s="30">
        <v>65</v>
      </c>
      <c r="R1644" s="30">
        <v>4320</v>
      </c>
      <c r="S1644" s="31" t="e">
        <f>#N/A</f>
        <v>#N/A</v>
      </c>
      <c r="T1644" s="30">
        <v>1262</v>
      </c>
      <c r="U1644" s="30">
        <v>1055</v>
      </c>
      <c r="V1644" s="32">
        <v>4.838709677419355</v>
      </c>
      <c r="W1644" s="30">
        <v>50</v>
      </c>
      <c r="X1644" s="30" t="e">
        <f>#N/A</f>
        <v>#N/A</v>
      </c>
      <c r="Y1644" s="30" t="e">
        <f>#N/A</f>
        <v>#N/A</v>
      </c>
      <c r="AB1644" s="33" t="e">
        <f>#N/A</f>
        <v>#N/A</v>
      </c>
      <c r="AC1644" s="30">
        <v>2100</v>
      </c>
      <c r="AD1644" s="30" t="e">
        <f>#N/A</f>
        <v>#N/A</v>
      </c>
      <c r="AE1644" s="34">
        <v>0.98</v>
      </c>
      <c r="AG1644" s="30" t="e">
        <f>#N/A</f>
        <v>#N/A</v>
      </c>
      <c r="AH1644" s="30" t="e">
        <f>#N/A</f>
        <v>#N/A</v>
      </c>
      <c r="AI1644" s="30">
        <v>5042</v>
      </c>
      <c r="AJ1644" s="30">
        <v>4482</v>
      </c>
      <c r="AK1644" s="26" t="s">
        <v>139</v>
      </c>
      <c r="AL1644" s="26">
        <v>27</v>
      </c>
      <c r="AM1644" s="26" t="s">
        <v>3526</v>
      </c>
      <c r="AU1644" s="26" t="s">
        <v>1526</v>
      </c>
      <c r="AV1644" s="67" t="s">
        <v>3607</v>
      </c>
      <c r="BB1644" s="26" t="s">
        <v>2441</v>
      </c>
      <c r="BC1644" s="26" t="s">
        <v>2442</v>
      </c>
      <c r="BD1644" s="37">
        <v>44048</v>
      </c>
      <c r="BE1644" s="30">
        <v>34930</v>
      </c>
      <c r="BF1644" s="30">
        <v>36755</v>
      </c>
      <c r="BG1644" s="37" t="s">
        <v>2443</v>
      </c>
      <c r="BI1644" s="37"/>
      <c r="BJ1644" s="37"/>
      <c r="BK1644" s="37"/>
      <c r="BL1644" s="37"/>
      <c r="BM1644" s="37"/>
      <c r="BN1644" s="26"/>
      <c r="BO1644" s="26"/>
      <c r="BP1644" s="26"/>
      <c r="BQ1644" s="38"/>
      <c r="BR1644" s="26"/>
      <c r="BS1644" s="26"/>
      <c r="BT1644" s="26"/>
      <c r="BU1644" s="26"/>
      <c r="BV1644" s="39"/>
    </row>
    <row r="1645" spans="1:74" ht="15" hidden="1" customHeight="1">
      <c r="A1645" s="26">
        <v>2020</v>
      </c>
      <c r="B1645" s="26">
        <v>1641</v>
      </c>
      <c r="C1645" s="26" t="s">
        <v>129</v>
      </c>
      <c r="D1645" s="26" t="s">
        <v>2433</v>
      </c>
      <c r="E1645" s="26" t="s">
        <v>2434</v>
      </c>
      <c r="F1645" s="27">
        <v>43985</v>
      </c>
      <c r="G1645" s="107" t="s">
        <v>3632</v>
      </c>
      <c r="H1645" s="26" t="s">
        <v>1402</v>
      </c>
      <c r="I1645" s="26" t="s">
        <v>1402</v>
      </c>
      <c r="J1645" s="28" t="s">
        <v>3633</v>
      </c>
      <c r="K1645" s="26" t="s">
        <v>1483</v>
      </c>
      <c r="L1645" s="26" t="s">
        <v>2437</v>
      </c>
      <c r="M1645" s="26" t="s">
        <v>137</v>
      </c>
      <c r="N1645" s="26" t="s">
        <v>138</v>
      </c>
      <c r="O1645" s="26" t="s">
        <v>138</v>
      </c>
      <c r="P1645" s="29">
        <v>102</v>
      </c>
      <c r="Q1645" s="30">
        <v>70</v>
      </c>
      <c r="R1645" s="30">
        <v>5640</v>
      </c>
      <c r="S1645" s="31" t="e">
        <f>#N/A</f>
        <v>#N/A</v>
      </c>
      <c r="T1645" s="30">
        <v>1644</v>
      </c>
      <c r="U1645" s="30">
        <v>1405</v>
      </c>
      <c r="V1645" s="32">
        <v>5</v>
      </c>
      <c r="W1645" s="30">
        <v>44</v>
      </c>
      <c r="X1645" s="30" t="e">
        <f>#N/A</f>
        <v>#N/A</v>
      </c>
      <c r="Y1645" s="30" t="e">
        <f>#N/A</f>
        <v>#N/A</v>
      </c>
      <c r="AB1645" s="33" t="e">
        <f>#N/A</f>
        <v>#N/A</v>
      </c>
      <c r="AC1645" s="30">
        <v>2100</v>
      </c>
      <c r="AD1645" s="30" t="e">
        <f>#N/A</f>
        <v>#N/A</v>
      </c>
      <c r="AE1645" s="34">
        <v>0.92285714285714282</v>
      </c>
      <c r="AG1645" s="30" t="e">
        <f>#N/A</f>
        <v>#N/A</v>
      </c>
      <c r="AH1645" s="30" t="e">
        <f>#N/A</f>
        <v>#N/A</v>
      </c>
      <c r="AI1645" s="30">
        <v>6411</v>
      </c>
      <c r="AJ1645" s="30">
        <v>5851</v>
      </c>
      <c r="AK1645" s="26" t="s">
        <v>139</v>
      </c>
      <c r="AL1645" s="26">
        <v>27</v>
      </c>
      <c r="AM1645" s="26" t="s">
        <v>3526</v>
      </c>
      <c r="AU1645" s="26" t="s">
        <v>1526</v>
      </c>
      <c r="AV1645" s="67" t="s">
        <v>3634</v>
      </c>
      <c r="BB1645" s="26" t="s">
        <v>2441</v>
      </c>
      <c r="BC1645" s="26" t="s">
        <v>2442</v>
      </c>
      <c r="BD1645" s="37">
        <v>44048</v>
      </c>
      <c r="BE1645" s="30">
        <v>34930</v>
      </c>
      <c r="BF1645" s="30">
        <v>36755</v>
      </c>
      <c r="BG1645" s="37" t="s">
        <v>2443</v>
      </c>
      <c r="BI1645" s="37"/>
      <c r="BJ1645" s="37"/>
      <c r="BK1645" s="37"/>
      <c r="BL1645" s="37"/>
      <c r="BM1645" s="37"/>
      <c r="BN1645" s="26"/>
      <c r="BO1645" s="26"/>
      <c r="BP1645" s="26"/>
      <c r="BQ1645" s="38"/>
      <c r="BR1645" s="26"/>
      <c r="BS1645" s="26"/>
      <c r="BT1645" s="26"/>
      <c r="BU1645" s="26"/>
      <c r="BV1645" s="39"/>
    </row>
    <row r="1646" spans="1:74" ht="15" hidden="1" customHeight="1">
      <c r="A1646" s="26">
        <v>2020</v>
      </c>
      <c r="B1646" s="26">
        <v>1642</v>
      </c>
      <c r="C1646" s="26" t="s">
        <v>129</v>
      </c>
      <c r="D1646" s="26" t="s">
        <v>2433</v>
      </c>
      <c r="E1646" s="26" t="s">
        <v>2434</v>
      </c>
      <c r="F1646" s="27">
        <v>43985</v>
      </c>
      <c r="G1646" s="107" t="s">
        <v>3635</v>
      </c>
      <c r="H1646" s="26" t="s">
        <v>1402</v>
      </c>
      <c r="I1646" s="26" t="s">
        <v>1402</v>
      </c>
      <c r="J1646" s="28" t="s">
        <v>3636</v>
      </c>
      <c r="K1646" s="26" t="s">
        <v>1483</v>
      </c>
      <c r="L1646" s="26" t="s">
        <v>2437</v>
      </c>
      <c r="M1646" s="26" t="s">
        <v>137</v>
      </c>
      <c r="N1646" s="26" t="s">
        <v>138</v>
      </c>
      <c r="O1646" s="26" t="s">
        <v>138</v>
      </c>
      <c r="P1646" s="29">
        <v>103</v>
      </c>
      <c r="Q1646" s="30">
        <v>61</v>
      </c>
      <c r="R1646" s="30">
        <v>2980</v>
      </c>
      <c r="S1646" s="31" t="e">
        <f>#N/A</f>
        <v>#N/A</v>
      </c>
      <c r="T1646" s="30">
        <v>804</v>
      </c>
      <c r="U1646" s="30">
        <v>645</v>
      </c>
      <c r="V1646" s="32">
        <v>4.838709677419355</v>
      </c>
      <c r="W1646" s="30">
        <v>49</v>
      </c>
      <c r="X1646" s="30" t="e">
        <f>#N/A</f>
        <v>#N/A</v>
      </c>
      <c r="Y1646" s="30" t="e">
        <f>#N/A</f>
        <v>#N/A</v>
      </c>
      <c r="AB1646" s="33" t="e">
        <f>#N/A</f>
        <v>#N/A</v>
      </c>
      <c r="AC1646" s="30">
        <v>2100</v>
      </c>
      <c r="AD1646" s="30" t="e">
        <f>#N/A</f>
        <v>#N/A</v>
      </c>
      <c r="AE1646" s="34">
        <v>0.92736842105263151</v>
      </c>
      <c r="AG1646" s="30" t="e">
        <f>#N/A</f>
        <v>#N/A</v>
      </c>
      <c r="AH1646" s="30" t="e">
        <f>#N/A</f>
        <v>#N/A</v>
      </c>
      <c r="AI1646" s="30">
        <v>3651</v>
      </c>
      <c r="AJ1646" s="30">
        <v>3091</v>
      </c>
      <c r="AK1646" s="26" t="s">
        <v>139</v>
      </c>
      <c r="AL1646" s="26">
        <v>27</v>
      </c>
      <c r="AM1646" s="26" t="s">
        <v>3526</v>
      </c>
      <c r="AU1646" s="26" t="s">
        <v>1526</v>
      </c>
      <c r="AV1646" s="67" t="s">
        <v>3578</v>
      </c>
      <c r="BB1646" s="26" t="s">
        <v>2441</v>
      </c>
      <c r="BC1646" s="26" t="s">
        <v>2442</v>
      </c>
      <c r="BD1646" s="37">
        <v>44048</v>
      </c>
      <c r="BE1646" s="30">
        <v>34930</v>
      </c>
      <c r="BF1646" s="30">
        <v>36755</v>
      </c>
      <c r="BG1646" s="37" t="s">
        <v>2443</v>
      </c>
      <c r="BI1646" s="37"/>
      <c r="BJ1646" s="37"/>
      <c r="BK1646" s="37"/>
      <c r="BL1646" s="37"/>
      <c r="BM1646" s="37"/>
      <c r="BN1646" s="26"/>
      <c r="BO1646" s="26"/>
      <c r="BP1646" s="26"/>
      <c r="BQ1646" s="38"/>
      <c r="BR1646" s="26"/>
      <c r="BS1646" s="26"/>
      <c r="BT1646" s="26"/>
      <c r="BU1646" s="26"/>
      <c r="BV1646" s="39"/>
    </row>
    <row r="1647" spans="1:74" ht="15" hidden="1" customHeight="1">
      <c r="A1647" s="26">
        <v>2020</v>
      </c>
      <c r="B1647" s="26">
        <v>1643</v>
      </c>
      <c r="C1647" s="26" t="s">
        <v>129</v>
      </c>
      <c r="D1647" s="26" t="s">
        <v>2433</v>
      </c>
      <c r="E1647" s="26" t="s">
        <v>2434</v>
      </c>
      <c r="F1647" s="27">
        <v>43985</v>
      </c>
      <c r="G1647" s="107" t="s">
        <v>3637</v>
      </c>
      <c r="H1647" s="26" t="s">
        <v>1402</v>
      </c>
      <c r="I1647" s="26" t="s">
        <v>1402</v>
      </c>
      <c r="J1647" s="28" t="s">
        <v>3638</v>
      </c>
      <c r="K1647" s="26" t="s">
        <v>1483</v>
      </c>
      <c r="L1647" s="26" t="s">
        <v>2437</v>
      </c>
      <c r="M1647" s="26" t="s">
        <v>137</v>
      </c>
      <c r="N1647" s="26" t="s">
        <v>138</v>
      </c>
      <c r="O1647" s="26" t="s">
        <v>138</v>
      </c>
      <c r="P1647" s="29">
        <v>104</v>
      </c>
      <c r="Q1647" s="30">
        <v>65</v>
      </c>
      <c r="R1647" s="30">
        <v>6320</v>
      </c>
      <c r="S1647" s="31" t="e">
        <f>#N/A</f>
        <v>#N/A</v>
      </c>
      <c r="T1647" s="30">
        <v>1788</v>
      </c>
      <c r="U1647" s="30">
        <v>1493</v>
      </c>
      <c r="V1647" s="32">
        <v>4.8</v>
      </c>
      <c r="W1647" s="30">
        <v>49</v>
      </c>
      <c r="X1647" s="30" t="e">
        <f>#N/A</f>
        <v>#N/A</v>
      </c>
      <c r="Y1647" s="30" t="e">
        <f>#N/A</f>
        <v>#N/A</v>
      </c>
      <c r="AB1647" s="33" t="e">
        <f>#N/A</f>
        <v>#N/A</v>
      </c>
      <c r="AC1647" s="30">
        <v>2100</v>
      </c>
      <c r="AD1647" s="30" t="e">
        <f>#N/A</f>
        <v>#N/A</v>
      </c>
      <c r="AE1647" s="34">
        <v>0.88322580645161286</v>
      </c>
      <c r="AG1647" s="30" t="e">
        <f>#N/A</f>
        <v>#N/A</v>
      </c>
      <c r="AH1647" s="30" t="e">
        <f>#N/A</f>
        <v>#N/A</v>
      </c>
      <c r="AI1647" s="30">
        <v>7116</v>
      </c>
      <c r="AJ1647" s="30">
        <v>6556</v>
      </c>
      <c r="AK1647" s="26" t="s">
        <v>139</v>
      </c>
      <c r="AL1647" s="26">
        <v>27</v>
      </c>
      <c r="AM1647" s="26" t="s">
        <v>3526</v>
      </c>
      <c r="AU1647" s="26" t="s">
        <v>1526</v>
      </c>
      <c r="AV1647" s="67" t="s">
        <v>3639</v>
      </c>
      <c r="BB1647" s="26" t="s">
        <v>2441</v>
      </c>
      <c r="BC1647" s="26" t="s">
        <v>2442</v>
      </c>
      <c r="BD1647" s="37">
        <v>44048</v>
      </c>
      <c r="BE1647" s="30">
        <v>34930</v>
      </c>
      <c r="BF1647" s="30">
        <v>36755</v>
      </c>
      <c r="BG1647" s="37" t="s">
        <v>2443</v>
      </c>
      <c r="BI1647" s="37"/>
      <c r="BJ1647" s="37"/>
      <c r="BK1647" s="37"/>
      <c r="BL1647" s="37"/>
      <c r="BM1647" s="37"/>
      <c r="BN1647" s="26"/>
      <c r="BO1647" s="26"/>
      <c r="BP1647" s="26"/>
      <c r="BQ1647" s="38"/>
      <c r="BR1647" s="26"/>
      <c r="BS1647" s="26"/>
      <c r="BT1647" s="26"/>
      <c r="BU1647" s="26"/>
      <c r="BV1647" s="39"/>
    </row>
    <row r="1648" spans="1:74" ht="15" hidden="1" customHeight="1">
      <c r="A1648" s="26">
        <v>2020</v>
      </c>
      <c r="B1648" s="26">
        <v>1644</v>
      </c>
      <c r="C1648" s="26" t="s">
        <v>129</v>
      </c>
      <c r="D1648" s="26" t="s">
        <v>2433</v>
      </c>
      <c r="E1648" s="26" t="s">
        <v>2434</v>
      </c>
      <c r="F1648" s="27">
        <v>43985</v>
      </c>
      <c r="G1648" s="107" t="s">
        <v>3640</v>
      </c>
      <c r="H1648" s="26" t="s">
        <v>1402</v>
      </c>
      <c r="I1648" s="26" t="s">
        <v>1402</v>
      </c>
      <c r="J1648" s="28" t="s">
        <v>3641</v>
      </c>
      <c r="K1648" s="26" t="s">
        <v>1483</v>
      </c>
      <c r="L1648" s="26" t="s">
        <v>2437</v>
      </c>
      <c r="M1648" s="26" t="s">
        <v>137</v>
      </c>
      <c r="N1648" s="26" t="s">
        <v>138</v>
      </c>
      <c r="O1648" s="26" t="s">
        <v>138</v>
      </c>
      <c r="P1648" s="29">
        <v>105</v>
      </c>
      <c r="Q1648" s="30">
        <v>67</v>
      </c>
      <c r="R1648" s="30">
        <v>4170</v>
      </c>
      <c r="S1648" s="31" t="e">
        <f>#N/A</f>
        <v>#N/A</v>
      </c>
      <c r="T1648" s="30">
        <v>1180</v>
      </c>
      <c r="U1648" s="30">
        <v>1002</v>
      </c>
      <c r="V1648" s="32">
        <v>5</v>
      </c>
      <c r="W1648" s="30">
        <v>51</v>
      </c>
      <c r="X1648" s="30" t="e">
        <f>#N/A</f>
        <v>#N/A</v>
      </c>
      <c r="Y1648" s="30" t="e">
        <f>#N/A</f>
        <v>#N/A</v>
      </c>
      <c r="AB1648" s="33" t="e">
        <f>#N/A</f>
        <v>#N/A</v>
      </c>
      <c r="AC1648" s="30">
        <v>2100</v>
      </c>
      <c r="AD1648" s="30" t="e">
        <f>#N/A</f>
        <v>#N/A</v>
      </c>
      <c r="AE1648" s="34">
        <v>0.83714285714285708</v>
      </c>
      <c r="AG1648" s="30" t="e">
        <f>#N/A</f>
        <v>#N/A</v>
      </c>
      <c r="AH1648" s="30" t="e">
        <f>#N/A</f>
        <v>#N/A</v>
      </c>
      <c r="AI1648" s="30">
        <v>4886</v>
      </c>
      <c r="AJ1648" s="30">
        <v>4326</v>
      </c>
      <c r="AK1648" s="26" t="s">
        <v>139</v>
      </c>
      <c r="AL1648" s="26">
        <v>27</v>
      </c>
      <c r="AM1648" s="26" t="s">
        <v>3526</v>
      </c>
      <c r="AU1648" s="26" t="s">
        <v>1526</v>
      </c>
      <c r="AV1648" s="67" t="s">
        <v>3616</v>
      </c>
      <c r="BB1648" s="26" t="s">
        <v>2441</v>
      </c>
      <c r="BC1648" s="26" t="s">
        <v>2442</v>
      </c>
      <c r="BD1648" s="37">
        <v>44048</v>
      </c>
      <c r="BE1648" s="30">
        <v>34930</v>
      </c>
      <c r="BF1648" s="30">
        <v>36755</v>
      </c>
      <c r="BG1648" s="37" t="s">
        <v>2443</v>
      </c>
      <c r="BI1648" s="37"/>
      <c r="BJ1648" s="37"/>
      <c r="BK1648" s="37"/>
      <c r="BL1648" s="37"/>
      <c r="BM1648" s="37"/>
      <c r="BN1648" s="26"/>
      <c r="BO1648" s="26"/>
      <c r="BP1648" s="26"/>
      <c r="BQ1648" s="38"/>
      <c r="BR1648" s="26"/>
      <c r="BS1648" s="26"/>
      <c r="BT1648" s="26"/>
      <c r="BU1648" s="26"/>
      <c r="BV1648" s="39"/>
    </row>
    <row r="1649" spans="1:74" ht="15" hidden="1" customHeight="1">
      <c r="A1649" s="26">
        <v>2020</v>
      </c>
      <c r="B1649" s="26">
        <v>1645</v>
      </c>
      <c r="C1649" s="26" t="s">
        <v>129</v>
      </c>
      <c r="D1649" s="26" t="s">
        <v>2433</v>
      </c>
      <c r="E1649" s="26" t="s">
        <v>2434</v>
      </c>
      <c r="F1649" s="27">
        <v>43985</v>
      </c>
      <c r="G1649" s="107" t="s">
        <v>3642</v>
      </c>
      <c r="H1649" s="26" t="s">
        <v>1402</v>
      </c>
      <c r="I1649" s="26" t="s">
        <v>1402</v>
      </c>
      <c r="J1649" s="28" t="s">
        <v>3643</v>
      </c>
      <c r="K1649" s="26" t="s">
        <v>1483</v>
      </c>
      <c r="L1649" s="26" t="s">
        <v>2437</v>
      </c>
      <c r="M1649" s="26" t="s">
        <v>137</v>
      </c>
      <c r="N1649" s="26" t="s">
        <v>138</v>
      </c>
      <c r="O1649" s="26" t="s">
        <v>138</v>
      </c>
      <c r="P1649" s="29">
        <v>106</v>
      </c>
      <c r="Q1649" s="30">
        <v>79</v>
      </c>
      <c r="R1649" s="30">
        <v>6230</v>
      </c>
      <c r="S1649" s="31" t="e">
        <f>#N/A</f>
        <v>#N/A</v>
      </c>
      <c r="T1649" s="30">
        <v>1320</v>
      </c>
      <c r="U1649" s="30">
        <v>1128</v>
      </c>
      <c r="V1649" s="32">
        <v>4.615384615384615</v>
      </c>
      <c r="W1649" s="30">
        <v>56</v>
      </c>
      <c r="X1649" s="30" t="e">
        <f>#N/A</f>
        <v>#N/A</v>
      </c>
      <c r="Y1649" s="30" t="e">
        <f>#N/A</f>
        <v>#N/A</v>
      </c>
      <c r="AB1649" s="33" t="e">
        <f>#N/A</f>
        <v>#N/A</v>
      </c>
      <c r="AC1649" s="30">
        <v>2100</v>
      </c>
      <c r="AD1649" s="30" t="e">
        <f>#N/A</f>
        <v>#N/A</v>
      </c>
      <c r="AE1649" s="34">
        <v>0.78645161290322574</v>
      </c>
      <c r="AG1649" s="30" t="e">
        <f>#N/A</f>
        <v>#N/A</v>
      </c>
      <c r="AH1649" s="30" t="e">
        <f>#N/A</f>
        <v>#N/A</v>
      </c>
      <c r="AI1649" s="30">
        <v>7023</v>
      </c>
      <c r="AJ1649" s="30">
        <v>6463</v>
      </c>
      <c r="AK1649" s="26" t="s">
        <v>139</v>
      </c>
      <c r="AL1649" s="26">
        <v>27</v>
      </c>
      <c r="AM1649" s="26" t="s">
        <v>3526</v>
      </c>
      <c r="AU1649" s="26" t="s">
        <v>1526</v>
      </c>
      <c r="AV1649" s="67" t="s">
        <v>3644</v>
      </c>
      <c r="BB1649" s="26" t="s">
        <v>2441</v>
      </c>
      <c r="BC1649" s="26" t="s">
        <v>2442</v>
      </c>
      <c r="BD1649" s="37">
        <v>44048</v>
      </c>
      <c r="BE1649" s="30">
        <v>34930</v>
      </c>
      <c r="BF1649" s="30">
        <v>36755</v>
      </c>
      <c r="BG1649" s="37" t="s">
        <v>2443</v>
      </c>
      <c r="BI1649" s="37"/>
      <c r="BJ1649" s="37"/>
      <c r="BK1649" s="37"/>
      <c r="BL1649" s="37"/>
      <c r="BM1649" s="37"/>
      <c r="BN1649" s="26"/>
      <c r="BO1649" s="26"/>
      <c r="BP1649" s="26"/>
      <c r="BQ1649" s="38"/>
      <c r="BR1649" s="26"/>
      <c r="BS1649" s="26"/>
      <c r="BT1649" s="26"/>
      <c r="BU1649" s="26"/>
      <c r="BV1649" s="39"/>
    </row>
    <row r="1650" spans="1:74" ht="15" hidden="1" customHeight="1">
      <c r="A1650" s="26">
        <v>2020</v>
      </c>
      <c r="B1650" s="26">
        <v>1646</v>
      </c>
      <c r="C1650" s="26" t="s">
        <v>129</v>
      </c>
      <c r="D1650" s="26" t="s">
        <v>2433</v>
      </c>
      <c r="E1650" s="26" t="s">
        <v>2434</v>
      </c>
      <c r="F1650" s="27">
        <v>43985</v>
      </c>
      <c r="G1650" s="107" t="s">
        <v>3645</v>
      </c>
      <c r="H1650" s="26" t="s">
        <v>1402</v>
      </c>
      <c r="I1650" s="26" t="s">
        <v>1402</v>
      </c>
      <c r="J1650" s="28" t="s">
        <v>3646</v>
      </c>
      <c r="K1650" s="26" t="s">
        <v>1483</v>
      </c>
      <c r="L1650" s="26" t="s">
        <v>2437</v>
      </c>
      <c r="M1650" s="26" t="s">
        <v>137</v>
      </c>
      <c r="N1650" s="26" t="s">
        <v>138</v>
      </c>
      <c r="O1650" s="26" t="s">
        <v>138</v>
      </c>
      <c r="P1650" s="29">
        <v>107</v>
      </c>
      <c r="Q1650" s="30">
        <v>66</v>
      </c>
      <c r="R1650" s="30">
        <v>3840</v>
      </c>
      <c r="S1650" s="31" t="e">
        <f>#N/A</f>
        <v>#N/A</v>
      </c>
      <c r="T1650" s="30">
        <v>1169</v>
      </c>
      <c r="U1650" s="30">
        <v>957</v>
      </c>
      <c r="V1650" s="32">
        <v>4.6875</v>
      </c>
      <c r="W1650" s="30">
        <v>55</v>
      </c>
      <c r="X1650" s="30" t="e">
        <f>#N/A</f>
        <v>#N/A</v>
      </c>
      <c r="Y1650" s="30" t="e">
        <f>#N/A</f>
        <v>#N/A</v>
      </c>
      <c r="AB1650" s="33" t="e">
        <f>#N/A</f>
        <v>#N/A</v>
      </c>
      <c r="AC1650" s="30">
        <v>2100</v>
      </c>
      <c r="AD1650" s="30" t="e">
        <f>#N/A</f>
        <v>#N/A</v>
      </c>
      <c r="AE1650" s="34">
        <v>0.87743589743589745</v>
      </c>
      <c r="AG1650" s="30" t="e">
        <f>#N/A</f>
        <v>#N/A</v>
      </c>
      <c r="AH1650" s="30" t="e">
        <f>#N/A</f>
        <v>#N/A</v>
      </c>
      <c r="AI1650" s="30">
        <v>4544</v>
      </c>
      <c r="AJ1650" s="30">
        <v>3984</v>
      </c>
      <c r="AK1650" s="26" t="s">
        <v>139</v>
      </c>
      <c r="AL1650" s="26">
        <v>27</v>
      </c>
      <c r="AM1650" s="26" t="s">
        <v>3526</v>
      </c>
      <c r="AU1650" s="26" t="s">
        <v>1526</v>
      </c>
      <c r="AV1650" s="67" t="s">
        <v>3647</v>
      </c>
      <c r="BB1650" s="26" t="s">
        <v>2441</v>
      </c>
      <c r="BC1650" s="26" t="s">
        <v>2442</v>
      </c>
      <c r="BD1650" s="37">
        <v>44048</v>
      </c>
      <c r="BE1650" s="30">
        <v>34930</v>
      </c>
      <c r="BF1650" s="30">
        <v>36755</v>
      </c>
      <c r="BG1650" s="37" t="s">
        <v>2443</v>
      </c>
      <c r="BI1650" s="37"/>
      <c r="BJ1650" s="37"/>
      <c r="BK1650" s="37"/>
      <c r="BL1650" s="37"/>
      <c r="BM1650" s="37"/>
      <c r="BN1650" s="26"/>
      <c r="BO1650" s="26"/>
      <c r="BP1650" s="26"/>
      <c r="BQ1650" s="38"/>
      <c r="BR1650" s="26"/>
      <c r="BS1650" s="26"/>
      <c r="BT1650" s="26"/>
      <c r="BU1650" s="26"/>
      <c r="BV1650" s="39"/>
    </row>
    <row r="1651" spans="1:74" ht="15" hidden="1" customHeight="1">
      <c r="A1651" s="26">
        <v>2020</v>
      </c>
      <c r="B1651" s="26">
        <v>1647</v>
      </c>
      <c r="C1651" s="26" t="s">
        <v>129</v>
      </c>
      <c r="D1651" s="26" t="s">
        <v>2433</v>
      </c>
      <c r="E1651" s="26" t="s">
        <v>2434</v>
      </c>
      <c r="F1651" s="27">
        <v>43985</v>
      </c>
      <c r="G1651" s="107" t="s">
        <v>3648</v>
      </c>
      <c r="H1651" s="26" t="s">
        <v>1402</v>
      </c>
      <c r="I1651" s="26" t="s">
        <v>1402</v>
      </c>
      <c r="J1651" s="28" t="s">
        <v>3649</v>
      </c>
      <c r="K1651" s="26" t="s">
        <v>1483</v>
      </c>
      <c r="L1651" s="26" t="s">
        <v>2437</v>
      </c>
      <c r="M1651" s="26" t="s">
        <v>137</v>
      </c>
      <c r="N1651" s="26" t="s">
        <v>138</v>
      </c>
      <c r="O1651" s="26" t="s">
        <v>138</v>
      </c>
      <c r="P1651" s="29">
        <v>108</v>
      </c>
      <c r="Q1651" s="30">
        <v>70</v>
      </c>
      <c r="R1651" s="30">
        <v>4730</v>
      </c>
      <c r="S1651" s="31" t="e">
        <f>#N/A</f>
        <v>#N/A</v>
      </c>
      <c r="T1651" s="30">
        <v>1211</v>
      </c>
      <c r="U1651" s="30">
        <v>1031</v>
      </c>
      <c r="V1651" s="32">
        <v>4.615384615384615</v>
      </c>
      <c r="W1651" s="30">
        <v>56</v>
      </c>
      <c r="X1651" s="30" t="e">
        <f>#N/A</f>
        <v>#N/A</v>
      </c>
      <c r="Y1651" s="30" t="e">
        <f>#N/A</f>
        <v>#N/A</v>
      </c>
      <c r="AB1651" s="33" t="e">
        <f>#N/A</f>
        <v>#N/A</v>
      </c>
      <c r="AC1651" s="30">
        <v>2100</v>
      </c>
      <c r="AD1651" s="30" t="e">
        <f>#N/A</f>
        <v>#N/A</v>
      </c>
      <c r="AE1651" s="34">
        <v>0.98</v>
      </c>
      <c r="AG1651" s="30" t="e">
        <f>#N/A</f>
        <v>#N/A</v>
      </c>
      <c r="AH1651" s="30" t="e">
        <f>#N/A</f>
        <v>#N/A</v>
      </c>
      <c r="AI1651" s="30">
        <v>5467</v>
      </c>
      <c r="AJ1651" s="30">
        <v>4907</v>
      </c>
      <c r="AK1651" s="26" t="s">
        <v>139</v>
      </c>
      <c r="AL1651" s="26">
        <v>27</v>
      </c>
      <c r="AM1651" s="26" t="s">
        <v>3526</v>
      </c>
      <c r="AU1651" s="26" t="s">
        <v>1526</v>
      </c>
      <c r="AV1651" s="67" t="s">
        <v>3616</v>
      </c>
      <c r="BB1651" s="26" t="s">
        <v>2441</v>
      </c>
      <c r="BC1651" s="26" t="s">
        <v>2442</v>
      </c>
      <c r="BD1651" s="37">
        <v>44048</v>
      </c>
      <c r="BE1651" s="30">
        <v>34930</v>
      </c>
      <c r="BF1651" s="30">
        <v>36755</v>
      </c>
      <c r="BG1651" s="37" t="s">
        <v>2443</v>
      </c>
      <c r="BI1651" s="37"/>
      <c r="BJ1651" s="37"/>
      <c r="BK1651" s="37"/>
      <c r="BL1651" s="37"/>
      <c r="BM1651" s="37"/>
      <c r="BN1651" s="26"/>
      <c r="BO1651" s="26"/>
      <c r="BP1651" s="26"/>
      <c r="BQ1651" s="38"/>
      <c r="BR1651" s="26"/>
      <c r="BS1651" s="26"/>
      <c r="BT1651" s="26"/>
      <c r="BU1651" s="26"/>
      <c r="BV1651" s="39"/>
    </row>
    <row r="1652" spans="1:74" ht="15" hidden="1" customHeight="1">
      <c r="A1652" s="26">
        <v>2020</v>
      </c>
      <c r="B1652" s="26">
        <v>1648</v>
      </c>
      <c r="C1652" s="26" t="s">
        <v>129</v>
      </c>
      <c r="D1652" s="26" t="s">
        <v>2433</v>
      </c>
      <c r="E1652" s="26" t="s">
        <v>2434</v>
      </c>
      <c r="F1652" s="27">
        <v>43985</v>
      </c>
      <c r="G1652" s="107" t="s">
        <v>3650</v>
      </c>
      <c r="H1652" s="26" t="s">
        <v>1402</v>
      </c>
      <c r="I1652" s="26" t="s">
        <v>1402</v>
      </c>
      <c r="J1652" s="28" t="s">
        <v>3651</v>
      </c>
      <c r="K1652" s="26" t="s">
        <v>1483</v>
      </c>
      <c r="L1652" s="26" t="s">
        <v>2437</v>
      </c>
      <c r="M1652" s="26" t="s">
        <v>137</v>
      </c>
      <c r="N1652" s="26" t="s">
        <v>138</v>
      </c>
      <c r="O1652" s="26" t="s">
        <v>138</v>
      </c>
      <c r="P1652" s="29">
        <v>109</v>
      </c>
      <c r="Q1652" s="30">
        <v>71</v>
      </c>
      <c r="R1652" s="30">
        <v>5620</v>
      </c>
      <c r="S1652" s="31" t="e">
        <f>#N/A</f>
        <v>#N/A</v>
      </c>
      <c r="T1652" s="30">
        <v>1622</v>
      </c>
      <c r="U1652" s="30">
        <v>1374</v>
      </c>
      <c r="V1652" s="32">
        <v>4.7619047619047619</v>
      </c>
      <c r="W1652" s="30">
        <v>53</v>
      </c>
      <c r="X1652" s="30" t="e">
        <f>#N/A</f>
        <v>#N/A</v>
      </c>
      <c r="Y1652" s="30" t="e">
        <f>#N/A</f>
        <v>#N/A</v>
      </c>
      <c r="AB1652" s="33" t="e">
        <f>#N/A</f>
        <v>#N/A</v>
      </c>
      <c r="AC1652" s="30">
        <v>2100</v>
      </c>
      <c r="AD1652" s="30" t="e">
        <f>#N/A</f>
        <v>#N/A</v>
      </c>
      <c r="AE1652" s="34">
        <v>0.9514285714285714</v>
      </c>
      <c r="AG1652" s="30" t="e">
        <f>#N/A</f>
        <v>#N/A</v>
      </c>
      <c r="AH1652" s="30" t="e">
        <f>#N/A</f>
        <v>#N/A</v>
      </c>
      <c r="AI1652" s="30">
        <v>6390</v>
      </c>
      <c r="AJ1652" s="30">
        <v>5830</v>
      </c>
      <c r="AK1652" s="26" t="s">
        <v>139</v>
      </c>
      <c r="AL1652" s="26">
        <v>27</v>
      </c>
      <c r="AM1652" s="26" t="s">
        <v>3526</v>
      </c>
      <c r="AU1652" s="26" t="s">
        <v>1526</v>
      </c>
      <c r="AV1652" s="67" t="s">
        <v>3652</v>
      </c>
      <c r="BB1652" s="26" t="s">
        <v>2441</v>
      </c>
      <c r="BC1652" s="26" t="s">
        <v>2442</v>
      </c>
      <c r="BD1652" s="37">
        <v>44048</v>
      </c>
      <c r="BE1652" s="30">
        <v>34930</v>
      </c>
      <c r="BF1652" s="30">
        <v>36755</v>
      </c>
      <c r="BG1652" s="37" t="s">
        <v>2443</v>
      </c>
      <c r="BI1652" s="37"/>
      <c r="BJ1652" s="37"/>
      <c r="BK1652" s="37"/>
      <c r="BL1652" s="37"/>
      <c r="BM1652" s="37"/>
      <c r="BN1652" s="26"/>
      <c r="BO1652" s="26"/>
      <c r="BP1652" s="26"/>
      <c r="BQ1652" s="38"/>
      <c r="BR1652" s="26"/>
      <c r="BS1652" s="26"/>
      <c r="BT1652" s="26"/>
      <c r="BU1652" s="26"/>
      <c r="BV1652" s="39"/>
    </row>
    <row r="1653" spans="1:74" ht="15" hidden="1" customHeight="1">
      <c r="A1653" s="26">
        <v>2020</v>
      </c>
      <c r="B1653" s="26">
        <v>1649</v>
      </c>
      <c r="C1653" s="26" t="s">
        <v>129</v>
      </c>
      <c r="D1653" s="26" t="s">
        <v>2433</v>
      </c>
      <c r="E1653" s="26" t="s">
        <v>2434</v>
      </c>
      <c r="F1653" s="27">
        <v>43985</v>
      </c>
      <c r="G1653" s="125" t="s">
        <v>3653</v>
      </c>
      <c r="H1653" s="26" t="s">
        <v>1402</v>
      </c>
      <c r="I1653" s="26" t="s">
        <v>1402</v>
      </c>
      <c r="J1653" s="112" t="s">
        <v>3654</v>
      </c>
      <c r="K1653" s="26" t="s">
        <v>1483</v>
      </c>
      <c r="L1653" s="26" t="s">
        <v>2437</v>
      </c>
      <c r="M1653" s="26" t="s">
        <v>137</v>
      </c>
      <c r="N1653" s="26" t="s">
        <v>138</v>
      </c>
      <c r="O1653" s="26" t="s">
        <v>138</v>
      </c>
      <c r="P1653" s="29">
        <v>110</v>
      </c>
      <c r="Q1653" s="30">
        <v>77</v>
      </c>
      <c r="R1653" s="30">
        <v>6140</v>
      </c>
      <c r="S1653" s="31" t="e">
        <f>#N/A</f>
        <v>#N/A</v>
      </c>
      <c r="T1653" s="30">
        <v>1732</v>
      </c>
      <c r="U1653" s="30">
        <v>1448</v>
      </c>
      <c r="V1653" s="32">
        <v>4.918032786885246</v>
      </c>
      <c r="W1653" s="30">
        <v>52</v>
      </c>
      <c r="X1653" s="30" t="e">
        <f>#N/A</f>
        <v>#N/A</v>
      </c>
      <c r="Y1653" s="30" t="e">
        <f>#N/A</f>
        <v>#N/A</v>
      </c>
      <c r="AB1653" s="33" t="e">
        <f>#N/A</f>
        <v>#N/A</v>
      </c>
      <c r="AC1653" s="30">
        <v>2100</v>
      </c>
      <c r="AD1653" s="30" t="e">
        <f>#N/A</f>
        <v>#N/A</v>
      </c>
      <c r="AE1653" s="34">
        <v>0.68967741935483873</v>
      </c>
      <c r="AG1653" s="30" t="e">
        <f>#N/A</f>
        <v>#N/A</v>
      </c>
      <c r="AH1653" s="30" t="e">
        <f>#N/A</f>
        <v>#N/A</v>
      </c>
      <c r="AI1653" s="30">
        <v>6930</v>
      </c>
      <c r="AJ1653" s="30">
        <v>6370</v>
      </c>
      <c r="AK1653" s="26" t="s">
        <v>139</v>
      </c>
      <c r="AL1653" s="26">
        <v>27</v>
      </c>
      <c r="AM1653" s="26" t="s">
        <v>3526</v>
      </c>
      <c r="AU1653" s="26" t="s">
        <v>1526</v>
      </c>
      <c r="AV1653" s="67" t="s">
        <v>3560</v>
      </c>
      <c r="AW1653" s="134" t="s">
        <v>2369</v>
      </c>
      <c r="BB1653" s="26" t="s">
        <v>2441</v>
      </c>
      <c r="BC1653" s="26" t="s">
        <v>2442</v>
      </c>
      <c r="BD1653" s="37">
        <v>44048</v>
      </c>
      <c r="BE1653" s="30">
        <v>34930</v>
      </c>
      <c r="BF1653" s="30">
        <v>36755</v>
      </c>
      <c r="BG1653" s="37" t="s">
        <v>2443</v>
      </c>
      <c r="BI1653" s="37"/>
      <c r="BJ1653" s="37"/>
      <c r="BK1653" s="37"/>
      <c r="BL1653" s="37"/>
      <c r="BM1653" s="37"/>
      <c r="BN1653" s="26"/>
      <c r="BO1653" s="26"/>
      <c r="BP1653" s="26"/>
      <c r="BQ1653" s="38"/>
      <c r="BR1653" s="26"/>
      <c r="BS1653" s="26"/>
      <c r="BT1653" s="26"/>
      <c r="BU1653" s="26"/>
      <c r="BV1653" s="39"/>
    </row>
    <row r="1654" spans="1:74" ht="15" hidden="1" customHeight="1">
      <c r="A1654" s="26">
        <v>2020</v>
      </c>
      <c r="B1654" s="26">
        <v>1650</v>
      </c>
      <c r="C1654" s="26" t="s">
        <v>129</v>
      </c>
      <c r="D1654" s="26" t="s">
        <v>2433</v>
      </c>
      <c r="E1654" s="26" t="s">
        <v>2434</v>
      </c>
      <c r="F1654" s="27">
        <v>43985</v>
      </c>
      <c r="G1654" s="107" t="s">
        <v>3655</v>
      </c>
      <c r="H1654" s="26" t="s">
        <v>1402</v>
      </c>
      <c r="I1654" s="26" t="s">
        <v>1402</v>
      </c>
      <c r="J1654" s="112" t="s">
        <v>3656</v>
      </c>
      <c r="K1654" s="26" t="s">
        <v>1483</v>
      </c>
      <c r="L1654" s="26" t="s">
        <v>2437</v>
      </c>
      <c r="M1654" s="26" t="s">
        <v>137</v>
      </c>
      <c r="N1654" s="26" t="s">
        <v>138</v>
      </c>
      <c r="O1654" s="26" t="s">
        <v>138</v>
      </c>
      <c r="P1654" s="29">
        <v>111</v>
      </c>
      <c r="Q1654" s="30">
        <v>72</v>
      </c>
      <c r="R1654" s="30">
        <v>5740</v>
      </c>
      <c r="S1654" s="31" t="e">
        <f>#N/A</f>
        <v>#N/A</v>
      </c>
      <c r="T1654" s="30">
        <v>1613</v>
      </c>
      <c r="U1654" s="30">
        <v>1382</v>
      </c>
      <c r="V1654" s="32">
        <v>4.838709677419355</v>
      </c>
      <c r="W1654" s="30">
        <v>50</v>
      </c>
      <c r="X1654" s="30" t="e">
        <f>#N/A</f>
        <v>#N/A</v>
      </c>
      <c r="Y1654" s="30" t="e">
        <f>#N/A</f>
        <v>#N/A</v>
      </c>
      <c r="AB1654" s="33" t="e">
        <f>#N/A</f>
        <v>#N/A</v>
      </c>
      <c r="AC1654" s="30">
        <v>2100</v>
      </c>
      <c r="AD1654" s="30" t="e">
        <f>#N/A</f>
        <v>#N/A</v>
      </c>
      <c r="AE1654" s="34">
        <v>0.87655172413793103</v>
      </c>
      <c r="AG1654" s="30" t="e">
        <f>#N/A</f>
        <v>#N/A</v>
      </c>
      <c r="AH1654" s="30" t="e">
        <f>#N/A</f>
        <v>#N/A</v>
      </c>
      <c r="AI1654" s="30">
        <v>6515</v>
      </c>
      <c r="AJ1654" s="30">
        <v>5955</v>
      </c>
      <c r="AK1654" s="26" t="s">
        <v>139</v>
      </c>
      <c r="AL1654" s="26">
        <v>27</v>
      </c>
      <c r="AM1654" s="26" t="s">
        <v>3526</v>
      </c>
      <c r="AU1654" s="26" t="s">
        <v>1526</v>
      </c>
      <c r="AV1654" s="67" t="s">
        <v>3613</v>
      </c>
      <c r="BB1654" s="26" t="s">
        <v>2441</v>
      </c>
      <c r="BC1654" s="26" t="s">
        <v>2442</v>
      </c>
      <c r="BD1654" s="37">
        <v>44048</v>
      </c>
      <c r="BE1654" s="30">
        <v>34930</v>
      </c>
      <c r="BF1654" s="30">
        <v>36755</v>
      </c>
      <c r="BG1654" s="37" t="s">
        <v>2443</v>
      </c>
      <c r="BI1654" s="37"/>
      <c r="BJ1654" s="37"/>
      <c r="BK1654" s="37"/>
      <c r="BL1654" s="37"/>
      <c r="BM1654" s="37"/>
      <c r="BN1654" s="26"/>
      <c r="BO1654" s="26"/>
      <c r="BP1654" s="26"/>
      <c r="BQ1654" s="38"/>
      <c r="BR1654" s="26"/>
      <c r="BS1654" s="26"/>
      <c r="BT1654" s="26"/>
      <c r="BU1654" s="26"/>
      <c r="BV1654" s="39"/>
    </row>
    <row r="1655" spans="1:74" ht="15" hidden="1" customHeight="1">
      <c r="A1655" s="26">
        <v>2020</v>
      </c>
      <c r="B1655" s="26">
        <v>1651</v>
      </c>
      <c r="C1655" s="26" t="s">
        <v>129</v>
      </c>
      <c r="D1655" s="26" t="s">
        <v>2433</v>
      </c>
      <c r="E1655" s="26" t="s">
        <v>2434</v>
      </c>
      <c r="F1655" s="27">
        <v>43985</v>
      </c>
      <c r="G1655" s="125" t="s">
        <v>3657</v>
      </c>
      <c r="H1655" s="26" t="s">
        <v>1402</v>
      </c>
      <c r="I1655" s="26" t="s">
        <v>1402</v>
      </c>
      <c r="J1655" s="112" t="s">
        <v>3658</v>
      </c>
      <c r="K1655" s="26" t="s">
        <v>1483</v>
      </c>
      <c r="L1655" s="26" t="s">
        <v>2437</v>
      </c>
      <c r="M1655" s="26" t="s">
        <v>137</v>
      </c>
      <c r="N1655" s="26" t="s">
        <v>138</v>
      </c>
      <c r="O1655" s="26" t="s">
        <v>138</v>
      </c>
      <c r="P1655" s="29">
        <v>112</v>
      </c>
      <c r="Q1655" s="30">
        <v>73</v>
      </c>
      <c r="R1655" s="30">
        <v>5480</v>
      </c>
      <c r="S1655" s="31" t="e">
        <f>#N/A</f>
        <v>#N/A</v>
      </c>
      <c r="T1655" s="30">
        <v>1359</v>
      </c>
      <c r="U1655" s="30">
        <v>1155</v>
      </c>
      <c r="V1655" s="32">
        <v>4.918032786885246</v>
      </c>
      <c r="W1655" s="30">
        <v>47</v>
      </c>
      <c r="X1655" s="30" t="e">
        <f>#N/A</f>
        <v>#N/A</v>
      </c>
      <c r="Y1655" s="30" t="e">
        <f>#N/A</f>
        <v>#N/A</v>
      </c>
      <c r="AB1655" s="33" t="e">
        <f>#N/A</f>
        <v>#N/A</v>
      </c>
      <c r="AC1655" s="30">
        <v>2100</v>
      </c>
      <c r="AD1655" s="30" t="e">
        <f>#N/A</f>
        <v>#N/A</v>
      </c>
      <c r="AE1655" s="34">
        <v>0.98</v>
      </c>
      <c r="AG1655" s="30" t="e">
        <f>#N/A</f>
        <v>#N/A</v>
      </c>
      <c r="AH1655" s="30" t="e">
        <f>#N/A</f>
        <v>#N/A</v>
      </c>
      <c r="AI1655" s="30">
        <v>6245</v>
      </c>
      <c r="AJ1655" s="30">
        <v>5685</v>
      </c>
      <c r="AK1655" s="26" t="s">
        <v>139</v>
      </c>
      <c r="AL1655" s="26">
        <v>27</v>
      </c>
      <c r="AM1655" s="26" t="s">
        <v>3526</v>
      </c>
      <c r="AU1655" s="26" t="s">
        <v>1526</v>
      </c>
      <c r="AV1655" s="67" t="s">
        <v>3572</v>
      </c>
      <c r="AW1655" s="134" t="s">
        <v>3573</v>
      </c>
      <c r="BB1655" s="26" t="s">
        <v>2441</v>
      </c>
      <c r="BC1655" s="26" t="s">
        <v>2442</v>
      </c>
      <c r="BD1655" s="37">
        <v>44048</v>
      </c>
      <c r="BE1655" s="30">
        <v>34930</v>
      </c>
      <c r="BF1655" s="30">
        <v>36755</v>
      </c>
      <c r="BG1655" s="37" t="s">
        <v>2443</v>
      </c>
      <c r="BI1655" s="37"/>
      <c r="BJ1655" s="37"/>
      <c r="BK1655" s="37"/>
      <c r="BL1655" s="37"/>
      <c r="BM1655" s="37"/>
      <c r="BN1655" s="26"/>
      <c r="BO1655" s="26"/>
      <c r="BP1655" s="26"/>
      <c r="BQ1655" s="38"/>
      <c r="BR1655" s="26"/>
      <c r="BS1655" s="26"/>
      <c r="BT1655" s="26"/>
      <c r="BU1655" s="26"/>
      <c r="BV1655" s="39"/>
    </row>
    <row r="1656" spans="1:74" ht="15" hidden="1" customHeight="1">
      <c r="A1656" s="26">
        <v>2020</v>
      </c>
      <c r="B1656" s="26">
        <v>1652</v>
      </c>
      <c r="C1656" s="26" t="s">
        <v>129</v>
      </c>
      <c r="D1656" s="26" t="s">
        <v>2433</v>
      </c>
      <c r="E1656" s="26" t="s">
        <v>2434</v>
      </c>
      <c r="F1656" s="27">
        <v>43985</v>
      </c>
      <c r="G1656" s="107" t="s">
        <v>3659</v>
      </c>
      <c r="H1656" s="26" t="s">
        <v>1402</v>
      </c>
      <c r="I1656" s="26" t="s">
        <v>1402</v>
      </c>
      <c r="J1656" s="28" t="s">
        <v>3660</v>
      </c>
      <c r="K1656" s="26" t="s">
        <v>1483</v>
      </c>
      <c r="L1656" s="26" t="s">
        <v>2437</v>
      </c>
      <c r="M1656" s="26" t="s">
        <v>137</v>
      </c>
      <c r="N1656" s="26" t="s">
        <v>138</v>
      </c>
      <c r="O1656" s="26" t="s">
        <v>138</v>
      </c>
      <c r="P1656" s="29">
        <v>113</v>
      </c>
      <c r="Q1656" s="30">
        <v>79</v>
      </c>
      <c r="R1656" s="30">
        <v>5300</v>
      </c>
      <c r="S1656" s="31" t="e">
        <f>#N/A</f>
        <v>#N/A</v>
      </c>
      <c r="T1656" s="30">
        <v>1547</v>
      </c>
      <c r="U1656" s="30">
        <v>1277</v>
      </c>
      <c r="V1656" s="32">
        <v>4.6875</v>
      </c>
      <c r="W1656" s="30">
        <v>55</v>
      </c>
      <c r="X1656" s="30" t="e">
        <f>#N/A</f>
        <v>#N/A</v>
      </c>
      <c r="Y1656" s="30" t="e">
        <f>#N/A</f>
        <v>#N/A</v>
      </c>
      <c r="AB1656" s="33" t="e">
        <f>#N/A</f>
        <v>#N/A</v>
      </c>
      <c r="AC1656" s="30">
        <v>2100</v>
      </c>
      <c r="AD1656" s="30" t="e">
        <f>#N/A</f>
        <v>#N/A</v>
      </c>
      <c r="AE1656" s="34">
        <v>0.93833333333333335</v>
      </c>
      <c r="AG1656" s="30" t="e">
        <f>#N/A</f>
        <v>#N/A</v>
      </c>
      <c r="AH1656" s="30" t="e">
        <f>#N/A</f>
        <v>#N/A</v>
      </c>
      <c r="AI1656" s="30">
        <v>6058</v>
      </c>
      <c r="AJ1656" s="30">
        <v>5498</v>
      </c>
      <c r="AK1656" s="26" t="s">
        <v>139</v>
      </c>
      <c r="AL1656" s="26">
        <v>27</v>
      </c>
      <c r="AM1656" s="26" t="s">
        <v>3526</v>
      </c>
      <c r="AU1656" s="26" t="s">
        <v>1526</v>
      </c>
      <c r="AV1656" s="67" t="s">
        <v>3639</v>
      </c>
      <c r="BB1656" s="26" t="s">
        <v>2441</v>
      </c>
      <c r="BC1656" s="26" t="s">
        <v>2442</v>
      </c>
      <c r="BD1656" s="37">
        <v>44048</v>
      </c>
      <c r="BE1656" s="30">
        <v>34930</v>
      </c>
      <c r="BF1656" s="30">
        <v>36755</v>
      </c>
      <c r="BG1656" s="37" t="s">
        <v>2443</v>
      </c>
      <c r="BI1656" s="37"/>
      <c r="BJ1656" s="37"/>
      <c r="BK1656" s="37"/>
      <c r="BL1656" s="37"/>
      <c r="BM1656" s="37"/>
      <c r="BN1656" s="26"/>
      <c r="BO1656" s="26"/>
      <c r="BP1656" s="26"/>
      <c r="BQ1656" s="38"/>
      <c r="BR1656" s="26"/>
      <c r="BS1656" s="26"/>
      <c r="BT1656" s="26"/>
      <c r="BU1656" s="26"/>
      <c r="BV1656" s="39"/>
    </row>
    <row r="1657" spans="1:74" ht="15" hidden="1" customHeight="1">
      <c r="A1657" s="26">
        <v>2020</v>
      </c>
      <c r="B1657" s="26">
        <v>1653</v>
      </c>
      <c r="C1657" s="26" t="s">
        <v>129</v>
      </c>
      <c r="D1657" s="26" t="s">
        <v>2433</v>
      </c>
      <c r="E1657" s="26" t="s">
        <v>2434</v>
      </c>
      <c r="F1657" s="27">
        <v>43985</v>
      </c>
      <c r="G1657" s="107" t="s">
        <v>3661</v>
      </c>
      <c r="H1657" s="26" t="s">
        <v>1402</v>
      </c>
      <c r="I1657" s="26" t="s">
        <v>1402</v>
      </c>
      <c r="J1657" s="28" t="s">
        <v>3662</v>
      </c>
      <c r="K1657" s="26" t="s">
        <v>1483</v>
      </c>
      <c r="L1657" s="26" t="s">
        <v>2437</v>
      </c>
      <c r="M1657" s="26" t="s">
        <v>137</v>
      </c>
      <c r="N1657" s="26" t="s">
        <v>138</v>
      </c>
      <c r="O1657" s="26" t="s">
        <v>138</v>
      </c>
      <c r="P1657" s="29">
        <v>114</v>
      </c>
      <c r="Q1657" s="30">
        <v>78</v>
      </c>
      <c r="R1657" s="30">
        <v>5240</v>
      </c>
      <c r="S1657" s="31" t="e">
        <f>#N/A</f>
        <v>#N/A</v>
      </c>
      <c r="T1657" s="30">
        <v>1617</v>
      </c>
      <c r="U1657" s="30">
        <v>1410</v>
      </c>
      <c r="V1657" s="32">
        <v>4.7619047619047619</v>
      </c>
      <c r="W1657" s="30">
        <v>48</v>
      </c>
      <c r="X1657" s="30" t="e">
        <f>#N/A</f>
        <v>#N/A</v>
      </c>
      <c r="Y1657" s="30" t="e">
        <f>#N/A</f>
        <v>#N/A</v>
      </c>
      <c r="AB1657" s="33" t="e">
        <f>#N/A</f>
        <v>#N/A</v>
      </c>
      <c r="AC1657" s="30">
        <v>2100</v>
      </c>
      <c r="AD1657" s="30" t="e">
        <f>#N/A</f>
        <v>#N/A</v>
      </c>
      <c r="AE1657" s="34">
        <v>0.98</v>
      </c>
      <c r="AG1657" s="30" t="e">
        <f>#N/A</f>
        <v>#N/A</v>
      </c>
      <c r="AH1657" s="30" t="e">
        <f>#N/A</f>
        <v>#N/A</v>
      </c>
      <c r="AI1657" s="30">
        <v>5996</v>
      </c>
      <c r="AJ1657" s="30">
        <v>5436</v>
      </c>
      <c r="AK1657" s="26" t="s">
        <v>139</v>
      </c>
      <c r="AL1657" s="26">
        <v>27</v>
      </c>
      <c r="AM1657" s="26" t="s">
        <v>3526</v>
      </c>
      <c r="AU1657" s="26" t="s">
        <v>1526</v>
      </c>
      <c r="AV1657" s="67" t="s">
        <v>3581</v>
      </c>
      <c r="BB1657" s="26" t="s">
        <v>2441</v>
      </c>
      <c r="BC1657" s="26" t="s">
        <v>2442</v>
      </c>
      <c r="BD1657" s="37">
        <v>44048</v>
      </c>
      <c r="BE1657" s="30">
        <v>34930</v>
      </c>
      <c r="BF1657" s="30">
        <v>36755</v>
      </c>
      <c r="BG1657" s="37" t="s">
        <v>2443</v>
      </c>
      <c r="BI1657" s="37"/>
      <c r="BJ1657" s="37"/>
      <c r="BK1657" s="37"/>
      <c r="BL1657" s="37"/>
      <c r="BM1657" s="37"/>
      <c r="BN1657" s="26"/>
      <c r="BO1657" s="26"/>
      <c r="BP1657" s="26"/>
      <c r="BQ1657" s="38"/>
      <c r="BR1657" s="26"/>
      <c r="BS1657" s="26"/>
      <c r="BT1657" s="26"/>
      <c r="BU1657" s="26"/>
      <c r="BV1657" s="39"/>
    </row>
    <row r="1658" spans="1:74" ht="15" hidden="1" customHeight="1">
      <c r="A1658" s="26">
        <v>2020</v>
      </c>
      <c r="B1658" s="26">
        <v>1654</v>
      </c>
      <c r="C1658" s="26" t="s">
        <v>129</v>
      </c>
      <c r="D1658" s="26" t="s">
        <v>2433</v>
      </c>
      <c r="E1658" s="26" t="s">
        <v>2434</v>
      </c>
      <c r="F1658" s="27">
        <v>43985</v>
      </c>
      <c r="G1658" s="107" t="s">
        <v>3663</v>
      </c>
      <c r="H1658" s="26" t="s">
        <v>1402</v>
      </c>
      <c r="I1658" s="26" t="s">
        <v>1402</v>
      </c>
      <c r="J1658" s="28" t="s">
        <v>3664</v>
      </c>
      <c r="K1658" s="26" t="s">
        <v>1483</v>
      </c>
      <c r="L1658" s="26" t="s">
        <v>2437</v>
      </c>
      <c r="M1658" s="26" t="s">
        <v>137</v>
      </c>
      <c r="N1658" s="26" t="s">
        <v>138</v>
      </c>
      <c r="O1658" s="26" t="s">
        <v>138</v>
      </c>
      <c r="P1658" s="29">
        <v>115</v>
      </c>
      <c r="Q1658" s="30">
        <v>70</v>
      </c>
      <c r="R1658" s="30">
        <v>5200</v>
      </c>
      <c r="S1658" s="31" t="e">
        <f>#N/A</f>
        <v>#N/A</v>
      </c>
      <c r="T1658" s="30">
        <v>1504</v>
      </c>
      <c r="U1658" s="30">
        <v>1218</v>
      </c>
      <c r="V1658" s="32">
        <v>4.838709677419355</v>
      </c>
      <c r="W1658" s="30">
        <v>49</v>
      </c>
      <c r="X1658" s="30" t="e">
        <f>#N/A</f>
        <v>#N/A</v>
      </c>
      <c r="Y1658" s="30" t="e">
        <f>#N/A</f>
        <v>#N/A</v>
      </c>
      <c r="AB1658" s="33" t="e">
        <f>#N/A</f>
        <v>#N/A</v>
      </c>
      <c r="AC1658" s="30">
        <v>2100</v>
      </c>
      <c r="AD1658" s="30" t="e">
        <f>#N/A</f>
        <v>#N/A</v>
      </c>
      <c r="AE1658" s="34">
        <v>0.86235294117647054</v>
      </c>
      <c r="AG1658" s="30" t="e">
        <f>#N/A</f>
        <v>#N/A</v>
      </c>
      <c r="AH1658" s="30" t="e">
        <f>#N/A</f>
        <v>#N/A</v>
      </c>
      <c r="AI1658" s="30">
        <v>5954</v>
      </c>
      <c r="AJ1658" s="30">
        <v>5394</v>
      </c>
      <c r="AK1658" s="26" t="s">
        <v>139</v>
      </c>
      <c r="AL1658" s="26">
        <v>27</v>
      </c>
      <c r="AM1658" s="26" t="s">
        <v>3526</v>
      </c>
      <c r="AU1658" s="26" t="s">
        <v>1526</v>
      </c>
      <c r="AV1658" s="67" t="s">
        <v>3542</v>
      </c>
      <c r="BB1658" s="26" t="s">
        <v>2441</v>
      </c>
      <c r="BC1658" s="26" t="s">
        <v>2442</v>
      </c>
      <c r="BD1658" s="37">
        <v>44048</v>
      </c>
      <c r="BE1658" s="30">
        <v>34930</v>
      </c>
      <c r="BF1658" s="30">
        <v>36755</v>
      </c>
      <c r="BG1658" s="37" t="s">
        <v>2443</v>
      </c>
      <c r="BI1658" s="37"/>
      <c r="BJ1658" s="37"/>
      <c r="BK1658" s="37"/>
      <c r="BL1658" s="37"/>
      <c r="BM1658" s="37"/>
      <c r="BN1658" s="26"/>
      <c r="BO1658" s="26"/>
      <c r="BP1658" s="26"/>
      <c r="BQ1658" s="38"/>
      <c r="BR1658" s="26"/>
      <c r="BS1658" s="26"/>
      <c r="BT1658" s="26"/>
      <c r="BU1658" s="26"/>
      <c r="BV1658" s="39"/>
    </row>
    <row r="1659" spans="1:74" ht="15" hidden="1" customHeight="1">
      <c r="A1659" s="26">
        <v>2020</v>
      </c>
      <c r="B1659" s="26">
        <v>1655</v>
      </c>
      <c r="C1659" s="26" t="s">
        <v>129</v>
      </c>
      <c r="D1659" s="26" t="s">
        <v>2433</v>
      </c>
      <c r="E1659" s="26" t="s">
        <v>2434</v>
      </c>
      <c r="F1659" s="27">
        <v>43985</v>
      </c>
      <c r="G1659" s="107" t="s">
        <v>3665</v>
      </c>
      <c r="H1659" s="26" t="s">
        <v>1402</v>
      </c>
      <c r="I1659" s="26" t="s">
        <v>1402</v>
      </c>
      <c r="J1659" s="28" t="s">
        <v>3666</v>
      </c>
      <c r="K1659" s="26" t="s">
        <v>1483</v>
      </c>
      <c r="L1659" s="26" t="s">
        <v>2437</v>
      </c>
      <c r="M1659" s="26" t="s">
        <v>137</v>
      </c>
      <c r="N1659" s="26" t="s">
        <v>138</v>
      </c>
      <c r="O1659" s="26" t="s">
        <v>138</v>
      </c>
      <c r="P1659" s="29">
        <v>116</v>
      </c>
      <c r="Q1659" s="30">
        <v>66</v>
      </c>
      <c r="R1659" s="30">
        <v>3990</v>
      </c>
      <c r="S1659" s="31" t="e">
        <f>#N/A</f>
        <v>#N/A</v>
      </c>
      <c r="T1659" s="30">
        <v>1040</v>
      </c>
      <c r="U1659" s="30">
        <v>954</v>
      </c>
      <c r="V1659" s="32">
        <v>4.7619047619047619</v>
      </c>
      <c r="W1659" s="30">
        <v>53</v>
      </c>
      <c r="X1659" s="30" t="e">
        <f>#N/A</f>
        <v>#N/A</v>
      </c>
      <c r="Y1659" s="30" t="e">
        <f>#N/A</f>
        <v>#N/A</v>
      </c>
      <c r="AB1659" s="33" t="e">
        <f>#N/A</f>
        <v>#N/A</v>
      </c>
      <c r="AC1659" s="30">
        <v>2100</v>
      </c>
      <c r="AD1659" s="30" t="e">
        <f>#N/A</f>
        <v>#N/A</v>
      </c>
      <c r="AE1659" s="34">
        <v>0.50380952380952382</v>
      </c>
      <c r="AG1659" s="30" t="e">
        <f>#N/A</f>
        <v>#N/A</v>
      </c>
      <c r="AH1659" s="30" t="e">
        <f>#N/A</f>
        <v>#N/A</v>
      </c>
      <c r="AI1659" s="30">
        <v>4699</v>
      </c>
      <c r="AJ1659" s="30">
        <v>4139</v>
      </c>
      <c r="AK1659" s="26" t="s">
        <v>139</v>
      </c>
      <c r="AL1659" s="26">
        <v>27</v>
      </c>
      <c r="AM1659" s="26" t="s">
        <v>3526</v>
      </c>
      <c r="AU1659" s="26" t="s">
        <v>1526</v>
      </c>
      <c r="AV1659" s="67" t="s">
        <v>3554</v>
      </c>
      <c r="BB1659" s="26" t="s">
        <v>2441</v>
      </c>
      <c r="BC1659" s="26" t="s">
        <v>2442</v>
      </c>
      <c r="BD1659" s="37">
        <v>44048</v>
      </c>
      <c r="BE1659" s="30">
        <v>34930</v>
      </c>
      <c r="BF1659" s="30">
        <v>36755</v>
      </c>
      <c r="BG1659" s="37" t="s">
        <v>2443</v>
      </c>
      <c r="BI1659" s="37"/>
      <c r="BJ1659" s="37"/>
      <c r="BK1659" s="37"/>
      <c r="BL1659" s="37"/>
      <c r="BM1659" s="37"/>
      <c r="BN1659" s="26"/>
      <c r="BO1659" s="26"/>
      <c r="BP1659" s="26"/>
      <c r="BQ1659" s="38"/>
      <c r="BR1659" s="26"/>
      <c r="BS1659" s="26"/>
      <c r="BT1659" s="26"/>
      <c r="BU1659" s="26"/>
      <c r="BV1659" s="39"/>
    </row>
    <row r="1660" spans="1:74" ht="15" hidden="1" customHeight="1">
      <c r="A1660" s="26">
        <v>2020</v>
      </c>
      <c r="B1660" s="26">
        <v>1656</v>
      </c>
      <c r="C1660" s="26" t="s">
        <v>129</v>
      </c>
      <c r="D1660" s="26" t="s">
        <v>2433</v>
      </c>
      <c r="E1660" s="26" t="s">
        <v>2434</v>
      </c>
      <c r="F1660" s="27">
        <v>43985</v>
      </c>
      <c r="G1660" s="107" t="s">
        <v>3667</v>
      </c>
      <c r="H1660" s="26" t="s">
        <v>1402</v>
      </c>
      <c r="I1660" s="26" t="s">
        <v>1402</v>
      </c>
      <c r="J1660" s="28" t="s">
        <v>3668</v>
      </c>
      <c r="K1660" s="26" t="s">
        <v>1483</v>
      </c>
      <c r="L1660" s="26" t="s">
        <v>2437</v>
      </c>
      <c r="M1660" s="26" t="s">
        <v>137</v>
      </c>
      <c r="N1660" s="26" t="s">
        <v>138</v>
      </c>
      <c r="O1660" s="26" t="s">
        <v>138</v>
      </c>
      <c r="P1660" s="29">
        <v>117</v>
      </c>
      <c r="Q1660" s="30">
        <v>76</v>
      </c>
      <c r="R1660" s="30">
        <v>6820</v>
      </c>
      <c r="S1660" s="31" t="e">
        <f>#N/A</f>
        <v>#N/A</v>
      </c>
      <c r="T1660" s="30">
        <v>1775</v>
      </c>
      <c r="U1660" s="30">
        <v>1565</v>
      </c>
      <c r="V1660" s="32">
        <v>4.918032786885246</v>
      </c>
      <c r="W1660" s="30">
        <v>52</v>
      </c>
      <c r="X1660" s="30" t="e">
        <f>#N/A</f>
        <v>#N/A</v>
      </c>
      <c r="Y1660" s="30" t="e">
        <f>#N/A</f>
        <v>#N/A</v>
      </c>
      <c r="AB1660" s="33" t="e">
        <f>#N/A</f>
        <v>#N/A</v>
      </c>
      <c r="AC1660" s="30">
        <v>2100</v>
      </c>
      <c r="AD1660" s="30" t="e">
        <f>#N/A</f>
        <v>#N/A</v>
      </c>
      <c r="AE1660" s="34">
        <v>0.90857142857142859</v>
      </c>
      <c r="AG1660" s="30" t="e">
        <f>#N/A</f>
        <v>#N/A</v>
      </c>
      <c r="AH1660" s="30" t="e">
        <f>#N/A</f>
        <v>#N/A</v>
      </c>
      <c r="AI1660" s="30">
        <v>7635</v>
      </c>
      <c r="AJ1660" s="30">
        <v>7075</v>
      </c>
      <c r="AK1660" s="26" t="s">
        <v>139</v>
      </c>
      <c r="AL1660" s="26">
        <v>27</v>
      </c>
      <c r="AM1660" s="26" t="s">
        <v>3526</v>
      </c>
      <c r="AU1660" s="26" t="s">
        <v>1526</v>
      </c>
      <c r="AV1660" s="67" t="s">
        <v>3539</v>
      </c>
      <c r="BB1660" s="26" t="s">
        <v>2441</v>
      </c>
      <c r="BC1660" s="26" t="s">
        <v>2442</v>
      </c>
      <c r="BD1660" s="37">
        <v>44048</v>
      </c>
      <c r="BE1660" s="30">
        <v>34930</v>
      </c>
      <c r="BF1660" s="30">
        <v>36755</v>
      </c>
      <c r="BG1660" s="37" t="s">
        <v>2443</v>
      </c>
      <c r="BI1660" s="37"/>
      <c r="BJ1660" s="37"/>
      <c r="BK1660" s="37"/>
      <c r="BL1660" s="37"/>
      <c r="BM1660" s="37"/>
      <c r="BN1660" s="26"/>
      <c r="BO1660" s="26"/>
      <c r="BP1660" s="26"/>
      <c r="BQ1660" s="38"/>
      <c r="BR1660" s="26"/>
      <c r="BS1660" s="26"/>
      <c r="BT1660" s="26"/>
      <c r="BU1660" s="26"/>
      <c r="BV1660" s="39"/>
    </row>
    <row r="1661" spans="1:74" ht="15" hidden="1" customHeight="1">
      <c r="A1661" s="26">
        <v>2020</v>
      </c>
      <c r="B1661" s="26">
        <v>1657</v>
      </c>
      <c r="C1661" s="26" t="s">
        <v>129</v>
      </c>
      <c r="D1661" s="26" t="s">
        <v>2433</v>
      </c>
      <c r="E1661" s="26" t="s">
        <v>2434</v>
      </c>
      <c r="F1661" s="27">
        <v>43985</v>
      </c>
      <c r="G1661" s="107" t="s">
        <v>3669</v>
      </c>
      <c r="H1661" s="26" t="s">
        <v>1402</v>
      </c>
      <c r="I1661" s="26" t="s">
        <v>1402</v>
      </c>
      <c r="J1661" s="28" t="s">
        <v>3670</v>
      </c>
      <c r="K1661" s="26" t="s">
        <v>1483</v>
      </c>
      <c r="L1661" s="26" t="s">
        <v>2437</v>
      </c>
      <c r="M1661" s="26" t="s">
        <v>137</v>
      </c>
      <c r="N1661" s="26" t="s">
        <v>138</v>
      </c>
      <c r="O1661" s="26" t="s">
        <v>138</v>
      </c>
      <c r="P1661" s="29">
        <v>118</v>
      </c>
      <c r="Q1661" s="30">
        <v>68</v>
      </c>
      <c r="R1661" s="30">
        <v>4460</v>
      </c>
      <c r="S1661" s="31" t="e">
        <f>#N/A</f>
        <v>#N/A</v>
      </c>
      <c r="T1661" s="30">
        <v>1221</v>
      </c>
      <c r="U1661" s="30">
        <v>1036</v>
      </c>
      <c r="V1661" s="32">
        <v>4.5454545454545459</v>
      </c>
      <c r="W1661" s="30">
        <v>59</v>
      </c>
      <c r="X1661" s="30" t="e">
        <f>#N/A</f>
        <v>#N/A</v>
      </c>
      <c r="Y1661" s="30" t="e">
        <f>#N/A</f>
        <v>#N/A</v>
      </c>
      <c r="AB1661" s="33" t="e">
        <f>#N/A</f>
        <v>#N/A</v>
      </c>
      <c r="AC1661" s="30">
        <v>2100</v>
      </c>
      <c r="AD1661" s="30" t="e">
        <f>#N/A</f>
        <v>#N/A</v>
      </c>
      <c r="AE1661" s="34">
        <v>0.88624999999999998</v>
      </c>
      <c r="AG1661" s="30" t="e">
        <f>#N/A</f>
        <v>#N/A</v>
      </c>
      <c r="AH1661" s="30" t="e">
        <f>#N/A</f>
        <v>#N/A</v>
      </c>
      <c r="AI1661" s="30">
        <v>5187</v>
      </c>
      <c r="AJ1661" s="30">
        <v>4627</v>
      </c>
      <c r="AK1661" s="26" t="s">
        <v>139</v>
      </c>
      <c r="AL1661" s="26">
        <v>27</v>
      </c>
      <c r="AM1661" s="26" t="s">
        <v>3526</v>
      </c>
      <c r="AU1661" s="26" t="s">
        <v>1526</v>
      </c>
      <c r="AV1661" s="67" t="s">
        <v>3593</v>
      </c>
      <c r="BB1661" s="26" t="s">
        <v>2441</v>
      </c>
      <c r="BC1661" s="26" t="s">
        <v>2442</v>
      </c>
      <c r="BD1661" s="37">
        <v>44048</v>
      </c>
      <c r="BE1661" s="30">
        <v>34930</v>
      </c>
      <c r="BF1661" s="30">
        <v>36755</v>
      </c>
      <c r="BG1661" s="37" t="s">
        <v>2443</v>
      </c>
      <c r="BI1661" s="37"/>
      <c r="BJ1661" s="37"/>
      <c r="BK1661" s="37"/>
      <c r="BL1661" s="37"/>
      <c r="BM1661" s="37"/>
      <c r="BN1661" s="26"/>
      <c r="BO1661" s="26"/>
      <c r="BP1661" s="26"/>
      <c r="BQ1661" s="38"/>
      <c r="BR1661" s="26"/>
      <c r="BS1661" s="26"/>
      <c r="BT1661" s="26"/>
      <c r="BU1661" s="26"/>
      <c r="BV1661" s="39"/>
    </row>
    <row r="1662" spans="1:74" ht="15" hidden="1" customHeight="1">
      <c r="A1662" s="26">
        <v>2020</v>
      </c>
      <c r="B1662" s="26">
        <v>1658</v>
      </c>
      <c r="C1662" s="26" t="s">
        <v>129</v>
      </c>
      <c r="D1662" s="26" t="s">
        <v>2433</v>
      </c>
      <c r="E1662" s="26" t="s">
        <v>2434</v>
      </c>
      <c r="F1662" s="27">
        <v>43985</v>
      </c>
      <c r="G1662" s="107" t="s">
        <v>3671</v>
      </c>
      <c r="H1662" s="26" t="s">
        <v>1402</v>
      </c>
      <c r="I1662" s="26" t="s">
        <v>1402</v>
      </c>
      <c r="J1662" s="28" t="s">
        <v>3672</v>
      </c>
      <c r="K1662" s="26" t="s">
        <v>1483</v>
      </c>
      <c r="L1662" s="26" t="s">
        <v>2437</v>
      </c>
      <c r="M1662" s="26" t="s">
        <v>137</v>
      </c>
      <c r="N1662" s="26" t="s">
        <v>138</v>
      </c>
      <c r="O1662" s="26" t="s">
        <v>138</v>
      </c>
      <c r="P1662" s="29">
        <v>119</v>
      </c>
      <c r="Q1662" s="30">
        <v>70</v>
      </c>
      <c r="R1662" s="30">
        <v>5030</v>
      </c>
      <c r="S1662" s="31" t="e">
        <f>#N/A</f>
        <v>#N/A</v>
      </c>
      <c r="T1662" s="30">
        <v>1497</v>
      </c>
      <c r="U1662" s="30">
        <v>1282</v>
      </c>
      <c r="V1662" s="32">
        <v>4.7619047619047619</v>
      </c>
      <c r="W1662" s="30">
        <v>53</v>
      </c>
      <c r="X1662" s="30" t="e">
        <f>#N/A</f>
        <v>#N/A</v>
      </c>
      <c r="Y1662" s="30" t="e">
        <f>#N/A</f>
        <v>#N/A</v>
      </c>
      <c r="AB1662" s="33" t="e">
        <f>#N/A</f>
        <v>#N/A</v>
      </c>
      <c r="AC1662" s="30">
        <v>2100</v>
      </c>
      <c r="AD1662" s="30" t="e">
        <f>#N/A</f>
        <v>#N/A</v>
      </c>
      <c r="AE1662" s="34">
        <v>0.98</v>
      </c>
      <c r="AG1662" s="30" t="e">
        <f>#N/A</f>
        <v>#N/A</v>
      </c>
      <c r="AH1662" s="30" t="e">
        <f>#N/A</f>
        <v>#N/A</v>
      </c>
      <c r="AI1662" s="30">
        <v>5778</v>
      </c>
      <c r="AJ1662" s="30">
        <v>5218</v>
      </c>
      <c r="AK1662" s="26" t="s">
        <v>139</v>
      </c>
      <c r="AL1662" s="26">
        <v>27</v>
      </c>
      <c r="AM1662" s="26" t="s">
        <v>3526</v>
      </c>
      <c r="AU1662" s="26" t="s">
        <v>1526</v>
      </c>
      <c r="AV1662" s="67" t="s">
        <v>3593</v>
      </c>
      <c r="BB1662" s="26" t="s">
        <v>2441</v>
      </c>
      <c r="BC1662" s="26" t="s">
        <v>2442</v>
      </c>
      <c r="BD1662" s="37">
        <v>44048</v>
      </c>
      <c r="BE1662" s="30">
        <v>34930</v>
      </c>
      <c r="BF1662" s="30">
        <v>36755</v>
      </c>
      <c r="BG1662" s="37" t="s">
        <v>2443</v>
      </c>
      <c r="BI1662" s="37"/>
      <c r="BJ1662" s="37"/>
      <c r="BK1662" s="37"/>
      <c r="BL1662" s="37"/>
      <c r="BM1662" s="37"/>
      <c r="BN1662" s="26"/>
      <c r="BO1662" s="26"/>
      <c r="BP1662" s="26"/>
      <c r="BQ1662" s="38"/>
      <c r="BR1662" s="26"/>
      <c r="BS1662" s="26"/>
      <c r="BT1662" s="26"/>
      <c r="BU1662" s="26"/>
      <c r="BV1662" s="39"/>
    </row>
    <row r="1663" spans="1:74" ht="15" hidden="1" customHeight="1">
      <c r="A1663" s="26">
        <v>2020</v>
      </c>
      <c r="B1663" s="26">
        <v>1659</v>
      </c>
      <c r="C1663" s="26" t="s">
        <v>129</v>
      </c>
      <c r="D1663" s="26" t="s">
        <v>2433</v>
      </c>
      <c r="E1663" s="26" t="s">
        <v>2434</v>
      </c>
      <c r="F1663" s="27">
        <v>43985</v>
      </c>
      <c r="G1663" s="107" t="s">
        <v>3673</v>
      </c>
      <c r="H1663" s="26" t="s">
        <v>1402</v>
      </c>
      <c r="I1663" s="26" t="s">
        <v>1402</v>
      </c>
      <c r="J1663" s="28" t="s">
        <v>3674</v>
      </c>
      <c r="K1663" s="26" t="s">
        <v>1483</v>
      </c>
      <c r="L1663" s="26" t="s">
        <v>2437</v>
      </c>
      <c r="M1663" s="26" t="s">
        <v>137</v>
      </c>
      <c r="N1663" s="26" t="s">
        <v>138</v>
      </c>
      <c r="O1663" s="26" t="s">
        <v>138</v>
      </c>
      <c r="P1663" s="29">
        <v>120</v>
      </c>
      <c r="Q1663" s="30">
        <v>67</v>
      </c>
      <c r="R1663" s="30">
        <v>4180</v>
      </c>
      <c r="S1663" s="31" t="e">
        <f>#N/A</f>
        <v>#N/A</v>
      </c>
      <c r="T1663" s="30">
        <v>1202</v>
      </c>
      <c r="U1663" s="30">
        <v>1004</v>
      </c>
      <c r="V1663" s="32">
        <v>4.5454545454545459</v>
      </c>
      <c r="W1663" s="30">
        <v>59</v>
      </c>
      <c r="X1663" s="30" t="e">
        <f>#N/A</f>
        <v>#N/A</v>
      </c>
      <c r="Y1663" s="30" t="e">
        <f>#N/A</f>
        <v>#N/A</v>
      </c>
      <c r="AB1663" s="33" t="e">
        <f>#N/A</f>
        <v>#N/A</v>
      </c>
      <c r="AC1663" s="30">
        <v>2100</v>
      </c>
      <c r="AD1663" s="30" t="e">
        <f>#N/A</f>
        <v>#N/A</v>
      </c>
      <c r="AE1663" s="34">
        <v>0.88624999999999998</v>
      </c>
      <c r="AG1663" s="30" t="e">
        <f>#N/A</f>
        <v>#N/A</v>
      </c>
      <c r="AH1663" s="30" t="e">
        <f>#N/A</f>
        <v>#N/A</v>
      </c>
      <c r="AI1663" s="30">
        <v>4896</v>
      </c>
      <c r="AJ1663" s="30">
        <v>4336</v>
      </c>
      <c r="AK1663" s="26" t="s">
        <v>139</v>
      </c>
      <c r="AL1663" s="26">
        <v>27</v>
      </c>
      <c r="AM1663" s="26" t="s">
        <v>3526</v>
      </c>
      <c r="AU1663" s="26" t="s">
        <v>1526</v>
      </c>
      <c r="AV1663" s="67" t="s">
        <v>3613</v>
      </c>
      <c r="BB1663" s="26" t="s">
        <v>2441</v>
      </c>
      <c r="BC1663" s="26" t="s">
        <v>2442</v>
      </c>
      <c r="BD1663" s="37">
        <v>44048</v>
      </c>
      <c r="BE1663" s="30">
        <v>34930</v>
      </c>
      <c r="BF1663" s="30">
        <v>36755</v>
      </c>
      <c r="BG1663" s="37" t="s">
        <v>2443</v>
      </c>
      <c r="BI1663" s="37"/>
      <c r="BJ1663" s="37"/>
      <c r="BK1663" s="37"/>
      <c r="BL1663" s="37"/>
      <c r="BM1663" s="37"/>
      <c r="BN1663" s="26"/>
      <c r="BO1663" s="26"/>
      <c r="BP1663" s="26"/>
      <c r="BQ1663" s="38"/>
      <c r="BR1663" s="26"/>
      <c r="BS1663" s="26"/>
      <c r="BT1663" s="26"/>
      <c r="BU1663" s="26"/>
      <c r="BV1663" s="39"/>
    </row>
    <row r="1664" spans="1:74" ht="15" hidden="1" customHeight="1">
      <c r="A1664" s="26">
        <v>2020</v>
      </c>
      <c r="B1664" s="26">
        <v>1660</v>
      </c>
      <c r="C1664" s="26" t="s">
        <v>129</v>
      </c>
      <c r="D1664" s="26" t="s">
        <v>2433</v>
      </c>
      <c r="E1664" s="26" t="s">
        <v>2434</v>
      </c>
      <c r="F1664" s="27">
        <v>43985</v>
      </c>
      <c r="G1664" s="107" t="s">
        <v>3675</v>
      </c>
      <c r="H1664" s="26" t="s">
        <v>1402</v>
      </c>
      <c r="I1664" s="26" t="s">
        <v>1402</v>
      </c>
      <c r="J1664" s="28" t="s">
        <v>3676</v>
      </c>
      <c r="K1664" s="26" t="s">
        <v>1483</v>
      </c>
      <c r="L1664" s="26" t="s">
        <v>2437</v>
      </c>
      <c r="M1664" s="26" t="s">
        <v>137</v>
      </c>
      <c r="N1664" s="26" t="s">
        <v>138</v>
      </c>
      <c r="O1664" s="26" t="s">
        <v>138</v>
      </c>
      <c r="P1664" s="29">
        <v>121</v>
      </c>
      <c r="Q1664" s="30">
        <v>72</v>
      </c>
      <c r="R1664" s="30">
        <v>5280</v>
      </c>
      <c r="S1664" s="31" t="e">
        <f>#N/A</f>
        <v>#N/A</v>
      </c>
      <c r="T1664" s="30">
        <v>1586</v>
      </c>
      <c r="U1664" s="30">
        <v>1312</v>
      </c>
      <c r="V1664" s="32">
        <v>4.838709677419355</v>
      </c>
      <c r="W1664" s="30">
        <v>50</v>
      </c>
      <c r="X1664" s="30" t="e">
        <f>#N/A</f>
        <v>#N/A</v>
      </c>
      <c r="Y1664" s="30" t="e">
        <f>#N/A</f>
        <v>#N/A</v>
      </c>
      <c r="AB1664" s="33" t="e">
        <f>#N/A</f>
        <v>#N/A</v>
      </c>
      <c r="AC1664" s="30">
        <v>2100</v>
      </c>
      <c r="AD1664" s="30" t="e">
        <f>#N/A</f>
        <v>#N/A</v>
      </c>
      <c r="AE1664" s="34">
        <v>0.94</v>
      </c>
      <c r="AG1664" s="30" t="e">
        <f>#N/A</f>
        <v>#N/A</v>
      </c>
      <c r="AH1664" s="30" t="e">
        <f>#N/A</f>
        <v>#N/A</v>
      </c>
      <c r="AI1664" s="30">
        <v>6037</v>
      </c>
      <c r="AJ1664" s="30">
        <v>5477</v>
      </c>
      <c r="AK1664" s="26" t="s">
        <v>139</v>
      </c>
      <c r="AL1664" s="26">
        <v>27</v>
      </c>
      <c r="AM1664" s="26" t="s">
        <v>3526</v>
      </c>
      <c r="AU1664" s="26" t="s">
        <v>1526</v>
      </c>
      <c r="AV1664" s="67" t="s">
        <v>3604</v>
      </c>
      <c r="BB1664" s="26" t="s">
        <v>2441</v>
      </c>
      <c r="BC1664" s="26" t="s">
        <v>2442</v>
      </c>
      <c r="BD1664" s="37">
        <v>44048</v>
      </c>
      <c r="BE1664" s="30">
        <v>34930</v>
      </c>
      <c r="BF1664" s="30">
        <v>36755</v>
      </c>
      <c r="BG1664" s="37" t="s">
        <v>2443</v>
      </c>
      <c r="BI1664" s="37"/>
      <c r="BJ1664" s="37"/>
      <c r="BK1664" s="37"/>
      <c r="BL1664" s="37"/>
      <c r="BM1664" s="37"/>
      <c r="BN1664" s="26"/>
      <c r="BO1664" s="26"/>
      <c r="BP1664" s="26"/>
      <c r="BQ1664" s="38"/>
      <c r="BR1664" s="26"/>
      <c r="BS1664" s="26"/>
      <c r="BT1664" s="26"/>
      <c r="BU1664" s="26"/>
      <c r="BV1664" s="39"/>
    </row>
    <row r="1665" spans="1:74" ht="15" hidden="1" customHeight="1">
      <c r="A1665" s="26">
        <v>2020</v>
      </c>
      <c r="B1665" s="26">
        <v>1661</v>
      </c>
      <c r="C1665" s="26" t="s">
        <v>129</v>
      </c>
      <c r="D1665" s="26" t="s">
        <v>2433</v>
      </c>
      <c r="E1665" s="26" t="s">
        <v>2434</v>
      </c>
      <c r="F1665" s="27">
        <v>43985</v>
      </c>
      <c r="G1665" s="107" t="s">
        <v>3677</v>
      </c>
      <c r="H1665" s="26" t="s">
        <v>1402</v>
      </c>
      <c r="I1665" s="26" t="s">
        <v>1402</v>
      </c>
      <c r="J1665" s="28" t="s">
        <v>3678</v>
      </c>
      <c r="K1665" s="26" t="s">
        <v>1483</v>
      </c>
      <c r="L1665" s="26" t="s">
        <v>2437</v>
      </c>
      <c r="M1665" s="26" t="s">
        <v>137</v>
      </c>
      <c r="N1665" s="26" t="s">
        <v>138</v>
      </c>
      <c r="O1665" s="26" t="s">
        <v>138</v>
      </c>
      <c r="P1665" s="29">
        <v>122</v>
      </c>
      <c r="Q1665" s="30">
        <v>72</v>
      </c>
      <c r="R1665" s="30">
        <v>5430</v>
      </c>
      <c r="S1665" s="31" t="e">
        <f>#N/A</f>
        <v>#N/A</v>
      </c>
      <c r="T1665" s="30">
        <v>1573</v>
      </c>
      <c r="U1665" s="30">
        <v>1310</v>
      </c>
      <c r="V1665" s="32">
        <v>4.838709677419355</v>
      </c>
      <c r="W1665" s="30">
        <v>50</v>
      </c>
      <c r="X1665" s="30" t="e">
        <f>#N/A</f>
        <v>#N/A</v>
      </c>
      <c r="Y1665" s="30" t="e">
        <f>#N/A</f>
        <v>#N/A</v>
      </c>
      <c r="AB1665" s="33" t="e">
        <f>#N/A</f>
        <v>#N/A</v>
      </c>
      <c r="AC1665" s="30">
        <v>2100</v>
      </c>
      <c r="AD1665" s="30" t="e">
        <f>#N/A</f>
        <v>#N/A</v>
      </c>
      <c r="AE1665" s="34">
        <v>0.91103448275862065</v>
      </c>
      <c r="AG1665" s="30" t="e">
        <f>#N/A</f>
        <v>#N/A</v>
      </c>
      <c r="AH1665" s="30" t="e">
        <f>#N/A</f>
        <v>#N/A</v>
      </c>
      <c r="AI1665" s="30">
        <v>6193</v>
      </c>
      <c r="AJ1665" s="30">
        <v>5633</v>
      </c>
      <c r="AK1665" s="26" t="s">
        <v>139</v>
      </c>
      <c r="AL1665" s="26">
        <v>27</v>
      </c>
      <c r="AM1665" s="26" t="s">
        <v>3526</v>
      </c>
      <c r="AU1665" s="26" t="s">
        <v>1526</v>
      </c>
      <c r="AV1665" s="67" t="s">
        <v>3610</v>
      </c>
      <c r="BB1665" s="26" t="s">
        <v>2441</v>
      </c>
      <c r="BC1665" s="26" t="s">
        <v>2442</v>
      </c>
      <c r="BD1665" s="37">
        <v>44048</v>
      </c>
      <c r="BE1665" s="30">
        <v>34930</v>
      </c>
      <c r="BF1665" s="30">
        <v>36755</v>
      </c>
      <c r="BG1665" s="37" t="s">
        <v>2443</v>
      </c>
      <c r="BI1665" s="37"/>
      <c r="BJ1665" s="37"/>
      <c r="BK1665" s="37"/>
      <c r="BL1665" s="37"/>
      <c r="BM1665" s="37"/>
      <c r="BN1665" s="26"/>
      <c r="BO1665" s="26"/>
      <c r="BP1665" s="26"/>
      <c r="BQ1665" s="38"/>
      <c r="BR1665" s="26"/>
      <c r="BS1665" s="26"/>
      <c r="BT1665" s="26"/>
      <c r="BU1665" s="26"/>
      <c r="BV1665" s="39"/>
    </row>
    <row r="1666" spans="1:74" ht="15" hidden="1" customHeight="1">
      <c r="A1666" s="26">
        <v>2020</v>
      </c>
      <c r="B1666" s="26">
        <v>1662</v>
      </c>
      <c r="C1666" s="26" t="s">
        <v>129</v>
      </c>
      <c r="D1666" s="26" t="s">
        <v>2433</v>
      </c>
      <c r="E1666" s="26" t="s">
        <v>2434</v>
      </c>
      <c r="F1666" s="27">
        <v>43985</v>
      </c>
      <c r="G1666" s="107" t="s">
        <v>3679</v>
      </c>
      <c r="H1666" s="26" t="s">
        <v>1402</v>
      </c>
      <c r="I1666" s="26" t="s">
        <v>1402</v>
      </c>
      <c r="J1666" s="28" t="s">
        <v>3680</v>
      </c>
      <c r="K1666" s="26" t="s">
        <v>1483</v>
      </c>
      <c r="L1666" s="26" t="s">
        <v>2437</v>
      </c>
      <c r="M1666" s="26" t="s">
        <v>137</v>
      </c>
      <c r="N1666" s="26" t="s">
        <v>138</v>
      </c>
      <c r="O1666" s="26" t="s">
        <v>138</v>
      </c>
      <c r="P1666" s="29">
        <v>123</v>
      </c>
      <c r="Q1666" s="30">
        <v>70</v>
      </c>
      <c r="R1666" s="30">
        <v>4800</v>
      </c>
      <c r="S1666" s="31" t="e">
        <f>#N/A</f>
        <v>#N/A</v>
      </c>
      <c r="T1666" s="30">
        <v>1339</v>
      </c>
      <c r="U1666" s="30">
        <v>1120</v>
      </c>
      <c r="V1666" s="32">
        <v>4.7619047619047619</v>
      </c>
      <c r="W1666" s="30">
        <v>53</v>
      </c>
      <c r="X1666" s="30" t="e">
        <f>#N/A</f>
        <v>#N/A</v>
      </c>
      <c r="Y1666" s="30" t="e">
        <f>#N/A</f>
        <v>#N/A</v>
      </c>
      <c r="AB1666" s="33" t="e">
        <f>#N/A</f>
        <v>#N/A</v>
      </c>
      <c r="AC1666" s="30">
        <v>2100</v>
      </c>
      <c r="AD1666" s="30" t="e">
        <f>#N/A</f>
        <v>#N/A</v>
      </c>
      <c r="AE1666" s="34">
        <v>0.90857142857142859</v>
      </c>
      <c r="AG1666" s="30" t="e">
        <f>#N/A</f>
        <v>#N/A</v>
      </c>
      <c r="AH1666" s="30" t="e">
        <f>#N/A</f>
        <v>#N/A</v>
      </c>
      <c r="AI1666" s="30">
        <v>5540</v>
      </c>
      <c r="AJ1666" s="30">
        <v>4980</v>
      </c>
      <c r="AK1666" s="26" t="s">
        <v>139</v>
      </c>
      <c r="AL1666" s="26">
        <v>27</v>
      </c>
      <c r="AM1666" s="26" t="s">
        <v>3526</v>
      </c>
      <c r="AU1666" s="26" t="s">
        <v>1526</v>
      </c>
      <c r="AV1666" s="67" t="s">
        <v>3634</v>
      </c>
      <c r="BB1666" s="26" t="s">
        <v>2441</v>
      </c>
      <c r="BC1666" s="26" t="s">
        <v>2442</v>
      </c>
      <c r="BD1666" s="37">
        <v>44048</v>
      </c>
      <c r="BE1666" s="30">
        <v>34930</v>
      </c>
      <c r="BF1666" s="30">
        <v>36755</v>
      </c>
      <c r="BG1666" s="37" t="s">
        <v>2443</v>
      </c>
      <c r="BI1666" s="37"/>
      <c r="BJ1666" s="37"/>
      <c r="BK1666" s="37"/>
      <c r="BL1666" s="37"/>
      <c r="BM1666" s="37"/>
      <c r="BN1666" s="26"/>
      <c r="BO1666" s="26"/>
      <c r="BP1666" s="26"/>
      <c r="BQ1666" s="38"/>
      <c r="BR1666" s="26"/>
      <c r="BS1666" s="26"/>
      <c r="BT1666" s="26"/>
      <c r="BU1666" s="26"/>
      <c r="BV1666" s="39"/>
    </row>
    <row r="1667" spans="1:74" ht="15" hidden="1" customHeight="1">
      <c r="A1667" s="26">
        <v>2020</v>
      </c>
      <c r="B1667" s="26">
        <v>1663</v>
      </c>
      <c r="C1667" s="26" t="s">
        <v>129</v>
      </c>
      <c r="D1667" s="26" t="s">
        <v>2433</v>
      </c>
      <c r="E1667" s="26" t="s">
        <v>2434</v>
      </c>
      <c r="F1667" s="27">
        <v>43985</v>
      </c>
      <c r="G1667" s="107" t="s">
        <v>3681</v>
      </c>
      <c r="H1667" s="26" t="s">
        <v>1402</v>
      </c>
      <c r="I1667" s="26" t="s">
        <v>1402</v>
      </c>
      <c r="J1667" s="28" t="s">
        <v>3682</v>
      </c>
      <c r="K1667" s="26" t="s">
        <v>1483</v>
      </c>
      <c r="L1667" s="26" t="s">
        <v>2437</v>
      </c>
      <c r="M1667" s="26" t="s">
        <v>137</v>
      </c>
      <c r="N1667" s="26" t="s">
        <v>138</v>
      </c>
      <c r="O1667" s="26" t="s">
        <v>138</v>
      </c>
      <c r="P1667" s="29">
        <v>124</v>
      </c>
      <c r="Q1667" s="30">
        <v>76</v>
      </c>
      <c r="R1667" s="30">
        <v>7070</v>
      </c>
      <c r="S1667" s="31" t="e">
        <f>#N/A</f>
        <v>#N/A</v>
      </c>
      <c r="T1667" s="30">
        <v>1855</v>
      </c>
      <c r="U1667" s="30">
        <v>1600</v>
      </c>
      <c r="V1667" s="32">
        <v>4.7619047619047619</v>
      </c>
      <c r="W1667" s="30">
        <v>53</v>
      </c>
      <c r="X1667" s="30" t="e">
        <f>#N/A</f>
        <v>#N/A</v>
      </c>
      <c r="Y1667" s="30" t="e">
        <f>#N/A</f>
        <v>#N/A</v>
      </c>
      <c r="AB1667" s="33" t="e">
        <f>#N/A</f>
        <v>#N/A</v>
      </c>
      <c r="AC1667" s="30">
        <v>2100</v>
      </c>
      <c r="AD1667" s="30" t="e">
        <f>#N/A</f>
        <v>#N/A</v>
      </c>
      <c r="AE1667" s="34">
        <v>0.9514285714285714</v>
      </c>
      <c r="AG1667" s="30" t="e">
        <f>#N/A</f>
        <v>#N/A</v>
      </c>
      <c r="AH1667" s="30" t="e">
        <f>#N/A</f>
        <v>#N/A</v>
      </c>
      <c r="AI1667" s="30">
        <v>7894</v>
      </c>
      <c r="AJ1667" s="30">
        <v>7334</v>
      </c>
      <c r="AK1667" s="26" t="s">
        <v>139</v>
      </c>
      <c r="AL1667" s="26">
        <v>27</v>
      </c>
      <c r="AM1667" s="26" t="s">
        <v>3526</v>
      </c>
      <c r="AU1667" s="26" t="s">
        <v>1526</v>
      </c>
      <c r="AV1667" s="67" t="s">
        <v>3683</v>
      </c>
      <c r="BB1667" s="26" t="s">
        <v>2441</v>
      </c>
      <c r="BC1667" s="26" t="s">
        <v>2442</v>
      </c>
      <c r="BD1667" s="37">
        <v>44048</v>
      </c>
      <c r="BE1667" s="30">
        <v>34930</v>
      </c>
      <c r="BF1667" s="30">
        <v>36755</v>
      </c>
      <c r="BG1667" s="37" t="s">
        <v>2443</v>
      </c>
      <c r="BI1667" s="37"/>
      <c r="BJ1667" s="37"/>
      <c r="BK1667" s="37"/>
      <c r="BL1667" s="37"/>
      <c r="BM1667" s="37"/>
      <c r="BN1667" s="26"/>
      <c r="BO1667" s="26"/>
      <c r="BP1667" s="26"/>
      <c r="BQ1667" s="38"/>
      <c r="BR1667" s="26"/>
      <c r="BS1667" s="26"/>
      <c r="BT1667" s="26"/>
      <c r="BU1667" s="26"/>
      <c r="BV1667" s="39"/>
    </row>
    <row r="1668" spans="1:74" ht="15" hidden="1" customHeight="1">
      <c r="A1668" s="26">
        <v>2020</v>
      </c>
      <c r="B1668" s="26">
        <v>1664</v>
      </c>
      <c r="C1668" s="26" t="s">
        <v>129</v>
      </c>
      <c r="D1668" s="26" t="s">
        <v>2433</v>
      </c>
      <c r="E1668" s="26" t="s">
        <v>2434</v>
      </c>
      <c r="F1668" s="27">
        <v>43985</v>
      </c>
      <c r="G1668" s="125" t="s">
        <v>3684</v>
      </c>
      <c r="H1668" s="26" t="s">
        <v>1402</v>
      </c>
      <c r="I1668" s="26" t="s">
        <v>1402</v>
      </c>
      <c r="J1668" s="112" t="s">
        <v>3685</v>
      </c>
      <c r="K1668" s="26" t="s">
        <v>1483</v>
      </c>
      <c r="L1668" s="26" t="s">
        <v>2437</v>
      </c>
      <c r="M1668" s="26" t="s">
        <v>137</v>
      </c>
      <c r="N1668" s="26" t="s">
        <v>138</v>
      </c>
      <c r="O1668" s="26" t="s">
        <v>138</v>
      </c>
      <c r="P1668" s="29">
        <v>125</v>
      </c>
      <c r="Q1668" s="30">
        <v>68</v>
      </c>
      <c r="R1668" s="30">
        <v>4380</v>
      </c>
      <c r="S1668" s="31" t="e">
        <f>#N/A</f>
        <v>#N/A</v>
      </c>
      <c r="T1668" s="30">
        <v>1314</v>
      </c>
      <c r="U1668" s="30">
        <v>1119</v>
      </c>
      <c r="V1668" s="32">
        <v>4.8</v>
      </c>
      <c r="W1668" s="30">
        <v>53</v>
      </c>
      <c r="X1668" s="30" t="e">
        <f>#N/A</f>
        <v>#N/A</v>
      </c>
      <c r="Y1668" s="30" t="e">
        <f>#N/A</f>
        <v>#N/A</v>
      </c>
      <c r="AB1668" s="33" t="e">
        <f>#N/A</f>
        <v>#N/A</v>
      </c>
      <c r="AC1668" s="30">
        <v>2100</v>
      </c>
      <c r="AD1668" s="30" t="e">
        <f>#N/A</f>
        <v>#N/A</v>
      </c>
      <c r="AE1668" s="34">
        <v>0.98</v>
      </c>
      <c r="AG1668" s="30" t="e">
        <f>#N/A</f>
        <v>#N/A</v>
      </c>
      <c r="AH1668" s="30" t="e">
        <f>#N/A</f>
        <v>#N/A</v>
      </c>
      <c r="AI1668" s="30">
        <v>5104</v>
      </c>
      <c r="AJ1668" s="30">
        <v>4544</v>
      </c>
      <c r="AK1668" s="26" t="s">
        <v>139</v>
      </c>
      <c r="AL1668" s="26">
        <v>27</v>
      </c>
      <c r="AM1668" s="26" t="s">
        <v>3526</v>
      </c>
      <c r="AU1668" s="26" t="s">
        <v>1526</v>
      </c>
      <c r="AV1668" s="67" t="s">
        <v>3588</v>
      </c>
      <c r="AW1668" s="134" t="s">
        <v>2418</v>
      </c>
      <c r="BB1668" s="26" t="s">
        <v>2441</v>
      </c>
      <c r="BC1668" s="26" t="s">
        <v>2442</v>
      </c>
      <c r="BD1668" s="37">
        <v>44048</v>
      </c>
      <c r="BE1668" s="30">
        <v>34930</v>
      </c>
      <c r="BF1668" s="30">
        <v>36755</v>
      </c>
      <c r="BG1668" s="37" t="s">
        <v>2443</v>
      </c>
      <c r="BI1668" s="37"/>
      <c r="BJ1668" s="37"/>
      <c r="BK1668" s="37"/>
      <c r="BL1668" s="37"/>
      <c r="BM1668" s="37"/>
      <c r="BN1668" s="26"/>
      <c r="BO1668" s="26"/>
      <c r="BP1668" s="26"/>
      <c r="BQ1668" s="38"/>
      <c r="BR1668" s="26"/>
      <c r="BS1668" s="26"/>
      <c r="BT1668" s="26"/>
      <c r="BU1668" s="26"/>
      <c r="BV1668" s="39"/>
    </row>
    <row r="1669" spans="1:74" ht="15" hidden="1" customHeight="1">
      <c r="A1669" s="26">
        <v>2020</v>
      </c>
      <c r="B1669" s="26">
        <v>1665</v>
      </c>
      <c r="C1669" s="26" t="s">
        <v>129</v>
      </c>
      <c r="D1669" s="26" t="s">
        <v>2433</v>
      </c>
      <c r="E1669" s="26" t="s">
        <v>2434</v>
      </c>
      <c r="F1669" s="27">
        <v>43985</v>
      </c>
      <c r="G1669" s="107" t="s">
        <v>3686</v>
      </c>
      <c r="H1669" s="26" t="s">
        <v>1402</v>
      </c>
      <c r="I1669" s="26" t="s">
        <v>1402</v>
      </c>
      <c r="J1669" s="28" t="s">
        <v>3687</v>
      </c>
      <c r="K1669" s="26" t="s">
        <v>1483</v>
      </c>
      <c r="L1669" s="26" t="s">
        <v>2437</v>
      </c>
      <c r="M1669" s="26" t="s">
        <v>137</v>
      </c>
      <c r="N1669" s="26" t="s">
        <v>138</v>
      </c>
      <c r="O1669" s="26" t="s">
        <v>138</v>
      </c>
      <c r="P1669" s="29">
        <v>126</v>
      </c>
      <c r="Q1669" s="30">
        <v>67</v>
      </c>
      <c r="R1669" s="30">
        <v>4200</v>
      </c>
      <c r="S1669" s="31" t="e">
        <f>#N/A</f>
        <v>#N/A</v>
      </c>
      <c r="T1669" s="30">
        <v>1115</v>
      </c>
      <c r="U1669" s="30">
        <v>940</v>
      </c>
      <c r="V1669" s="32">
        <v>4.5454545454545459</v>
      </c>
      <c r="W1669" s="30">
        <v>59</v>
      </c>
      <c r="X1669" s="30" t="e">
        <f>#N/A</f>
        <v>#N/A</v>
      </c>
      <c r="Y1669" s="30" t="e">
        <f>#N/A</f>
        <v>#N/A</v>
      </c>
      <c r="AB1669" s="33" t="e">
        <f>#N/A</f>
        <v>#N/A</v>
      </c>
      <c r="AC1669" s="30">
        <v>2100</v>
      </c>
      <c r="AD1669" s="30" t="e">
        <f>#N/A</f>
        <v>#N/A</v>
      </c>
      <c r="AE1669" s="34">
        <v>0.21076923076923079</v>
      </c>
      <c r="AG1669" s="30" t="e">
        <f>#N/A</f>
        <v>#N/A</v>
      </c>
      <c r="AH1669" s="30" t="e">
        <f>#N/A</f>
        <v>#N/A</v>
      </c>
      <c r="AI1669" s="30">
        <v>4917</v>
      </c>
      <c r="AJ1669" s="30">
        <v>4357</v>
      </c>
      <c r="AK1669" s="26" t="s">
        <v>139</v>
      </c>
      <c r="AL1669" s="26">
        <v>27</v>
      </c>
      <c r="AM1669" s="26" t="s">
        <v>3526</v>
      </c>
      <c r="AU1669" s="26" t="s">
        <v>1526</v>
      </c>
      <c r="AV1669" s="67" t="s">
        <v>3647</v>
      </c>
      <c r="BB1669" s="26" t="s">
        <v>2441</v>
      </c>
      <c r="BC1669" s="26" t="s">
        <v>2442</v>
      </c>
      <c r="BD1669" s="37">
        <v>44048</v>
      </c>
      <c r="BE1669" s="30">
        <v>34930</v>
      </c>
      <c r="BF1669" s="30">
        <v>36755</v>
      </c>
      <c r="BG1669" s="37" t="s">
        <v>2443</v>
      </c>
      <c r="BI1669" s="37"/>
      <c r="BJ1669" s="37"/>
      <c r="BK1669" s="37"/>
      <c r="BL1669" s="37"/>
      <c r="BM1669" s="37"/>
      <c r="BN1669" s="26"/>
      <c r="BO1669" s="26"/>
      <c r="BP1669" s="26"/>
      <c r="BQ1669" s="38"/>
      <c r="BR1669" s="26"/>
      <c r="BS1669" s="26"/>
      <c r="BT1669" s="26"/>
      <c r="BU1669" s="26"/>
      <c r="BV1669" s="39"/>
    </row>
    <row r="1670" spans="1:74" ht="15" hidden="1" customHeight="1">
      <c r="A1670" s="26">
        <v>2020</v>
      </c>
      <c r="B1670" s="26">
        <v>1666</v>
      </c>
      <c r="C1670" s="26" t="s">
        <v>129</v>
      </c>
      <c r="D1670" s="26" t="s">
        <v>2433</v>
      </c>
      <c r="E1670" s="26" t="s">
        <v>2434</v>
      </c>
      <c r="F1670" s="27">
        <v>43985</v>
      </c>
      <c r="G1670" s="107" t="s">
        <v>3688</v>
      </c>
      <c r="H1670" s="26" t="s">
        <v>1402</v>
      </c>
      <c r="I1670" s="26" t="s">
        <v>1402</v>
      </c>
      <c r="J1670" s="28" t="s">
        <v>3689</v>
      </c>
      <c r="K1670" s="26" t="s">
        <v>1483</v>
      </c>
      <c r="L1670" s="26" t="s">
        <v>2437</v>
      </c>
      <c r="M1670" s="26" t="s">
        <v>137</v>
      </c>
      <c r="N1670" s="26" t="s">
        <v>138</v>
      </c>
      <c r="O1670" s="26" t="s">
        <v>138</v>
      </c>
      <c r="P1670" s="29">
        <v>127</v>
      </c>
      <c r="Q1670" s="30">
        <v>74</v>
      </c>
      <c r="R1670" s="30">
        <v>6220</v>
      </c>
      <c r="S1670" s="31" t="e">
        <f>#N/A</f>
        <v>#N/A</v>
      </c>
      <c r="T1670" s="30">
        <v>1762</v>
      </c>
      <c r="U1670" s="30">
        <v>1481</v>
      </c>
      <c r="V1670" s="32">
        <v>5</v>
      </c>
      <c r="W1670" s="30">
        <v>44</v>
      </c>
      <c r="X1670" s="30" t="e">
        <f>#N/A</f>
        <v>#N/A</v>
      </c>
      <c r="Y1670" s="30" t="e">
        <f>#N/A</f>
        <v>#N/A</v>
      </c>
      <c r="AB1670" s="33" t="e">
        <f>#N/A</f>
        <v>#N/A</v>
      </c>
      <c r="AC1670" s="30">
        <v>2100</v>
      </c>
      <c r="AD1670" s="30" t="e">
        <f>#N/A</f>
        <v>#N/A</v>
      </c>
      <c r="AE1670" s="34">
        <v>0.89304347826086949</v>
      </c>
      <c r="AG1670" s="30" t="e">
        <f>#N/A</f>
        <v>#N/A</v>
      </c>
      <c r="AH1670" s="30" t="e">
        <f>#N/A</f>
        <v>#N/A</v>
      </c>
      <c r="AI1670" s="30">
        <v>7013</v>
      </c>
      <c r="AJ1670" s="30">
        <v>6453</v>
      </c>
      <c r="AK1670" s="26" t="s">
        <v>139</v>
      </c>
      <c r="AL1670" s="26">
        <v>27</v>
      </c>
      <c r="AM1670" s="26" t="s">
        <v>3526</v>
      </c>
      <c r="AU1670" s="26" t="s">
        <v>1526</v>
      </c>
      <c r="AV1670" s="67" t="s">
        <v>3560</v>
      </c>
      <c r="BB1670" s="26" t="s">
        <v>2441</v>
      </c>
      <c r="BC1670" s="26" t="s">
        <v>2442</v>
      </c>
      <c r="BD1670" s="37">
        <v>44048</v>
      </c>
      <c r="BE1670" s="30">
        <v>34930</v>
      </c>
      <c r="BF1670" s="30">
        <v>36755</v>
      </c>
      <c r="BG1670" s="37" t="s">
        <v>2443</v>
      </c>
      <c r="BI1670" s="37"/>
      <c r="BJ1670" s="37"/>
      <c r="BK1670" s="37"/>
      <c r="BL1670" s="37"/>
      <c r="BM1670" s="37"/>
      <c r="BN1670" s="26"/>
      <c r="BO1670" s="26"/>
      <c r="BP1670" s="26"/>
      <c r="BQ1670" s="38"/>
      <c r="BR1670" s="26"/>
      <c r="BS1670" s="26"/>
      <c r="BT1670" s="26"/>
      <c r="BU1670" s="26"/>
      <c r="BV1670" s="39"/>
    </row>
    <row r="1671" spans="1:74" ht="15" hidden="1" customHeight="1">
      <c r="A1671" s="26">
        <v>2020</v>
      </c>
      <c r="B1671" s="26">
        <v>1667</v>
      </c>
      <c r="C1671" s="26" t="s">
        <v>129</v>
      </c>
      <c r="D1671" s="26" t="s">
        <v>2433</v>
      </c>
      <c r="E1671" s="26" t="s">
        <v>2434</v>
      </c>
      <c r="F1671" s="27">
        <v>43985</v>
      </c>
      <c r="G1671" s="107" t="s">
        <v>3690</v>
      </c>
      <c r="H1671" s="26" t="s">
        <v>1402</v>
      </c>
      <c r="I1671" s="26" t="s">
        <v>1402</v>
      </c>
      <c r="J1671" s="28" t="s">
        <v>3691</v>
      </c>
      <c r="K1671" s="26" t="s">
        <v>1483</v>
      </c>
      <c r="L1671" s="26" t="s">
        <v>2437</v>
      </c>
      <c r="M1671" s="26" t="s">
        <v>137</v>
      </c>
      <c r="N1671" s="26" t="s">
        <v>138</v>
      </c>
      <c r="O1671" s="26" t="s">
        <v>138</v>
      </c>
      <c r="P1671" s="29">
        <v>128</v>
      </c>
      <c r="Q1671" s="30">
        <v>69</v>
      </c>
      <c r="R1671" s="30">
        <v>5200</v>
      </c>
      <c r="S1671" s="31" t="e">
        <f>#N/A</f>
        <v>#N/A</v>
      </c>
      <c r="T1671" s="30">
        <v>1660</v>
      </c>
      <c r="U1671" s="30">
        <v>1463</v>
      </c>
      <c r="V1671" s="32">
        <v>4.838709677419355</v>
      </c>
      <c r="W1671" s="30">
        <v>53</v>
      </c>
      <c r="X1671" s="30" t="e">
        <f>#N/A</f>
        <v>#N/A</v>
      </c>
      <c r="Y1671" s="30" t="e">
        <f>#N/A</f>
        <v>#N/A</v>
      </c>
      <c r="AB1671" s="33" t="e">
        <f>#N/A</f>
        <v>#N/A</v>
      </c>
      <c r="AC1671" s="30">
        <v>2100</v>
      </c>
      <c r="AD1671" s="30" t="e">
        <f>#N/A</f>
        <v>#N/A</v>
      </c>
      <c r="AE1671" s="34">
        <v>0.89666666666666661</v>
      </c>
      <c r="AG1671" s="30" t="e">
        <f>#N/A</f>
        <v>#N/A</v>
      </c>
      <c r="AH1671" s="30" t="e">
        <f>#N/A</f>
        <v>#N/A</v>
      </c>
      <c r="AI1671" s="30">
        <v>5954</v>
      </c>
      <c r="AJ1671" s="30">
        <v>5394</v>
      </c>
      <c r="AK1671" s="26" t="s">
        <v>139</v>
      </c>
      <c r="AL1671" s="26">
        <v>27</v>
      </c>
      <c r="AM1671" s="26" t="s">
        <v>3526</v>
      </c>
      <c r="AU1671" s="26" t="s">
        <v>1526</v>
      </c>
      <c r="AV1671" s="67" t="s">
        <v>3581</v>
      </c>
      <c r="BB1671" s="26" t="s">
        <v>2441</v>
      </c>
      <c r="BC1671" s="26" t="s">
        <v>2442</v>
      </c>
      <c r="BD1671" s="37">
        <v>44048</v>
      </c>
      <c r="BE1671" s="30">
        <v>34930</v>
      </c>
      <c r="BF1671" s="30">
        <v>36755</v>
      </c>
      <c r="BG1671" s="37" t="s">
        <v>2443</v>
      </c>
      <c r="BI1671" s="37"/>
      <c r="BJ1671" s="37"/>
      <c r="BK1671" s="37"/>
      <c r="BL1671" s="37"/>
      <c r="BM1671" s="37"/>
      <c r="BN1671" s="26"/>
      <c r="BO1671" s="26"/>
      <c r="BP1671" s="26"/>
      <c r="BQ1671" s="38"/>
      <c r="BR1671" s="26"/>
      <c r="BS1671" s="26"/>
      <c r="BT1671" s="26"/>
      <c r="BU1671" s="26"/>
      <c r="BV1671" s="39"/>
    </row>
    <row r="1672" spans="1:74" ht="15" hidden="1" customHeight="1">
      <c r="A1672" s="26">
        <v>2020</v>
      </c>
      <c r="B1672" s="26">
        <v>1668</v>
      </c>
      <c r="C1672" s="26" t="s">
        <v>129</v>
      </c>
      <c r="D1672" s="26" t="s">
        <v>2433</v>
      </c>
      <c r="E1672" s="26" t="s">
        <v>2434</v>
      </c>
      <c r="F1672" s="27">
        <v>43985</v>
      </c>
      <c r="G1672" s="107" t="s">
        <v>3692</v>
      </c>
      <c r="H1672" s="26" t="s">
        <v>1402</v>
      </c>
      <c r="I1672" s="26" t="s">
        <v>1402</v>
      </c>
      <c r="J1672" s="28" t="s">
        <v>3693</v>
      </c>
      <c r="K1672" s="26" t="s">
        <v>1483</v>
      </c>
      <c r="L1672" s="26" t="s">
        <v>2437</v>
      </c>
      <c r="M1672" s="26" t="s">
        <v>137</v>
      </c>
      <c r="N1672" s="26" t="s">
        <v>138</v>
      </c>
      <c r="O1672" s="26" t="s">
        <v>138</v>
      </c>
      <c r="P1672" s="29">
        <v>129</v>
      </c>
      <c r="Q1672" s="30">
        <v>67</v>
      </c>
      <c r="R1672" s="30">
        <v>4270</v>
      </c>
      <c r="S1672" s="31" t="e">
        <f>#N/A</f>
        <v>#N/A</v>
      </c>
      <c r="T1672" s="30">
        <v>1180</v>
      </c>
      <c r="U1672" s="30">
        <v>984</v>
      </c>
      <c r="V1672" s="32">
        <v>4.838709677419355</v>
      </c>
      <c r="W1672" s="30">
        <v>50</v>
      </c>
      <c r="X1672" s="30" t="e">
        <f>#N/A</f>
        <v>#N/A</v>
      </c>
      <c r="Y1672" s="30" t="e">
        <f>#N/A</f>
        <v>#N/A</v>
      </c>
      <c r="AB1672" s="33" t="e">
        <f>#N/A</f>
        <v>#N/A</v>
      </c>
      <c r="AC1672" s="30">
        <v>2100</v>
      </c>
      <c r="AD1672" s="30" t="e">
        <f>#N/A</f>
        <v>#N/A</v>
      </c>
      <c r="AE1672" s="34">
        <v>0.39463414634146338</v>
      </c>
      <c r="AG1672" s="30" t="e">
        <f>#N/A</f>
        <v>#N/A</v>
      </c>
      <c r="AH1672" s="30" t="e">
        <f>#N/A</f>
        <v>#N/A</v>
      </c>
      <c r="AI1672" s="30">
        <v>4990</v>
      </c>
      <c r="AJ1672" s="30">
        <v>4430</v>
      </c>
      <c r="AK1672" s="26" t="s">
        <v>139</v>
      </c>
      <c r="AL1672" s="26">
        <v>27</v>
      </c>
      <c r="AM1672" s="26" t="s">
        <v>3526</v>
      </c>
      <c r="AU1672" s="26" t="s">
        <v>1526</v>
      </c>
      <c r="AV1672" s="67" t="s">
        <v>3533</v>
      </c>
      <c r="BB1672" s="26" t="s">
        <v>2441</v>
      </c>
      <c r="BC1672" s="26" t="s">
        <v>2442</v>
      </c>
      <c r="BD1672" s="37">
        <v>44048</v>
      </c>
      <c r="BE1672" s="30">
        <v>34930</v>
      </c>
      <c r="BF1672" s="30">
        <v>36755</v>
      </c>
      <c r="BG1672" s="37" t="s">
        <v>2443</v>
      </c>
      <c r="BI1672" s="37"/>
      <c r="BJ1672" s="37"/>
      <c r="BK1672" s="37"/>
      <c r="BL1672" s="37"/>
      <c r="BM1672" s="37"/>
      <c r="BN1672" s="26"/>
      <c r="BO1672" s="26"/>
      <c r="BP1672" s="26"/>
      <c r="BQ1672" s="38"/>
      <c r="BR1672" s="26"/>
      <c r="BS1672" s="26"/>
      <c r="BT1672" s="26"/>
      <c r="BU1672" s="26"/>
      <c r="BV1672" s="39"/>
    </row>
    <row r="1673" spans="1:74" ht="15" hidden="1" customHeight="1">
      <c r="A1673" s="26">
        <v>2020</v>
      </c>
      <c r="B1673" s="26">
        <v>1669</v>
      </c>
      <c r="C1673" s="26" t="s">
        <v>129</v>
      </c>
      <c r="D1673" s="26" t="s">
        <v>2433</v>
      </c>
      <c r="E1673" s="26" t="s">
        <v>2434</v>
      </c>
      <c r="F1673" s="27">
        <v>43985</v>
      </c>
      <c r="G1673" s="107" t="s">
        <v>3694</v>
      </c>
      <c r="H1673" s="26" t="s">
        <v>1402</v>
      </c>
      <c r="I1673" s="26" t="s">
        <v>1402</v>
      </c>
      <c r="J1673" s="28" t="s">
        <v>3695</v>
      </c>
      <c r="K1673" s="26" t="s">
        <v>1483</v>
      </c>
      <c r="L1673" s="26" t="s">
        <v>2437</v>
      </c>
      <c r="M1673" s="26" t="s">
        <v>137</v>
      </c>
      <c r="N1673" s="26" t="s">
        <v>138</v>
      </c>
      <c r="O1673" s="26" t="s">
        <v>138</v>
      </c>
      <c r="P1673" s="29">
        <v>130</v>
      </c>
      <c r="Q1673" s="30">
        <v>62</v>
      </c>
      <c r="R1673" s="30">
        <v>3150</v>
      </c>
      <c r="S1673" s="31" t="e">
        <f>#N/A</f>
        <v>#N/A</v>
      </c>
      <c r="T1673" s="30">
        <v>934</v>
      </c>
      <c r="U1673" s="30">
        <v>804</v>
      </c>
      <c r="V1673" s="32">
        <v>4.7619047619047619</v>
      </c>
      <c r="W1673" s="30">
        <v>57</v>
      </c>
      <c r="X1673" s="30" t="e">
        <f>#N/A</f>
        <v>#N/A</v>
      </c>
      <c r="Y1673" s="30" t="e">
        <f>#N/A</f>
        <v>#N/A</v>
      </c>
      <c r="AB1673" s="33" t="e">
        <f>#N/A</f>
        <v>#N/A</v>
      </c>
      <c r="AC1673" s="30">
        <v>2100</v>
      </c>
      <c r="AD1673" s="30" t="e">
        <f>#N/A</f>
        <v>#N/A</v>
      </c>
      <c r="AE1673" s="34">
        <v>0.92285714285714282</v>
      </c>
      <c r="AG1673" s="30" t="e">
        <f>#N/A</f>
        <v>#N/A</v>
      </c>
      <c r="AH1673" s="30" t="e">
        <f>#N/A</f>
        <v>#N/A</v>
      </c>
      <c r="AI1673" s="30">
        <v>3828</v>
      </c>
      <c r="AJ1673" s="30">
        <v>3268</v>
      </c>
      <c r="AK1673" s="26" t="s">
        <v>139</v>
      </c>
      <c r="AL1673" s="26">
        <v>27</v>
      </c>
      <c r="AM1673" s="26" t="s">
        <v>3526</v>
      </c>
      <c r="AU1673" s="26" t="s">
        <v>1526</v>
      </c>
      <c r="AV1673" s="67" t="s">
        <v>3652</v>
      </c>
      <c r="BB1673" s="26" t="s">
        <v>2441</v>
      </c>
      <c r="BC1673" s="26" t="s">
        <v>2442</v>
      </c>
      <c r="BD1673" s="37">
        <v>44048</v>
      </c>
      <c r="BE1673" s="30">
        <v>34930</v>
      </c>
      <c r="BF1673" s="30">
        <v>36755</v>
      </c>
      <c r="BG1673" s="37" t="s">
        <v>2443</v>
      </c>
      <c r="BI1673" s="37"/>
      <c r="BJ1673" s="37"/>
      <c r="BK1673" s="37"/>
      <c r="BL1673" s="37"/>
      <c r="BM1673" s="37"/>
      <c r="BN1673" s="26"/>
      <c r="BO1673" s="26"/>
      <c r="BP1673" s="26"/>
      <c r="BQ1673" s="38"/>
      <c r="BR1673" s="26"/>
      <c r="BS1673" s="26"/>
      <c r="BT1673" s="26"/>
      <c r="BU1673" s="26"/>
      <c r="BV1673" s="39"/>
    </row>
    <row r="1674" spans="1:74" ht="15" hidden="1" customHeight="1">
      <c r="A1674" s="26">
        <v>2020</v>
      </c>
      <c r="B1674" s="26">
        <v>1670</v>
      </c>
      <c r="C1674" s="26" t="s">
        <v>129</v>
      </c>
      <c r="D1674" s="26" t="s">
        <v>2433</v>
      </c>
      <c r="E1674" s="26" t="s">
        <v>2434</v>
      </c>
      <c r="F1674" s="27">
        <v>43985</v>
      </c>
      <c r="G1674" s="107" t="s">
        <v>3696</v>
      </c>
      <c r="H1674" s="26" t="s">
        <v>1402</v>
      </c>
      <c r="I1674" s="26" t="s">
        <v>1402</v>
      </c>
      <c r="J1674" s="28" t="s">
        <v>3697</v>
      </c>
      <c r="K1674" s="26" t="s">
        <v>1483</v>
      </c>
      <c r="L1674" s="26" t="s">
        <v>2437</v>
      </c>
      <c r="M1674" s="26" t="s">
        <v>137</v>
      </c>
      <c r="N1674" s="26" t="s">
        <v>138</v>
      </c>
      <c r="O1674" s="26" t="s">
        <v>138</v>
      </c>
      <c r="P1674" s="29">
        <v>131</v>
      </c>
      <c r="Q1674" s="30">
        <v>73</v>
      </c>
      <c r="R1674" s="30">
        <v>5150</v>
      </c>
      <c r="S1674" s="31" t="e">
        <f>#N/A</f>
        <v>#N/A</v>
      </c>
      <c r="T1674" s="30">
        <v>1315</v>
      </c>
      <c r="U1674" s="30">
        <v>1117</v>
      </c>
      <c r="V1674" s="32">
        <v>5</v>
      </c>
      <c r="W1674" s="30">
        <v>51</v>
      </c>
      <c r="X1674" s="30" t="e">
        <f>#N/A</f>
        <v>#N/A</v>
      </c>
      <c r="Y1674" s="30" t="e">
        <f>#N/A</f>
        <v>#N/A</v>
      </c>
      <c r="AB1674" s="33" t="e">
        <f>#N/A</f>
        <v>#N/A</v>
      </c>
      <c r="AC1674" s="30">
        <v>2100</v>
      </c>
      <c r="AD1674" s="30" t="e">
        <f>#N/A</f>
        <v>#N/A</v>
      </c>
      <c r="AE1674" s="34">
        <v>0.79818181818181821</v>
      </c>
      <c r="AG1674" s="30" t="e">
        <f>#N/A</f>
        <v>#N/A</v>
      </c>
      <c r="AH1674" s="30" t="e">
        <f>#N/A</f>
        <v>#N/A</v>
      </c>
      <c r="AI1674" s="30">
        <v>5903</v>
      </c>
      <c r="AJ1674" s="30">
        <v>5343</v>
      </c>
      <c r="AK1674" s="26" t="s">
        <v>139</v>
      </c>
      <c r="AL1674" s="26">
        <v>27</v>
      </c>
      <c r="AM1674" s="26" t="s">
        <v>3526</v>
      </c>
      <c r="AU1674" s="26" t="s">
        <v>1526</v>
      </c>
      <c r="AV1674" s="67" t="s">
        <v>3601</v>
      </c>
      <c r="BB1674" s="26" t="s">
        <v>2441</v>
      </c>
      <c r="BC1674" s="26" t="s">
        <v>2442</v>
      </c>
      <c r="BD1674" s="37">
        <v>44048</v>
      </c>
      <c r="BE1674" s="30">
        <v>34930</v>
      </c>
      <c r="BF1674" s="30">
        <v>36755</v>
      </c>
      <c r="BG1674" s="37" t="s">
        <v>2443</v>
      </c>
      <c r="BI1674" s="37"/>
      <c r="BJ1674" s="37"/>
      <c r="BK1674" s="37"/>
      <c r="BL1674" s="37"/>
      <c r="BM1674" s="37"/>
      <c r="BN1674" s="26"/>
      <c r="BO1674" s="26"/>
      <c r="BP1674" s="26"/>
      <c r="BQ1674" s="38"/>
      <c r="BR1674" s="26"/>
      <c r="BS1674" s="26"/>
      <c r="BT1674" s="26"/>
      <c r="BU1674" s="26"/>
      <c r="BV1674" s="39"/>
    </row>
    <row r="1675" spans="1:74" ht="15" hidden="1" customHeight="1">
      <c r="A1675" s="26">
        <v>2020</v>
      </c>
      <c r="B1675" s="26">
        <v>1671</v>
      </c>
      <c r="C1675" s="26" t="s">
        <v>129</v>
      </c>
      <c r="D1675" s="26" t="s">
        <v>2433</v>
      </c>
      <c r="E1675" s="26" t="s">
        <v>2434</v>
      </c>
      <c r="F1675" s="27">
        <v>43985</v>
      </c>
      <c r="G1675" s="107" t="s">
        <v>3698</v>
      </c>
      <c r="H1675" s="26" t="s">
        <v>1402</v>
      </c>
      <c r="I1675" s="26" t="s">
        <v>1402</v>
      </c>
      <c r="J1675" s="28" t="s">
        <v>3699</v>
      </c>
      <c r="K1675" s="26" t="s">
        <v>1483</v>
      </c>
      <c r="L1675" s="26" t="s">
        <v>2437</v>
      </c>
      <c r="M1675" s="26" t="s">
        <v>137</v>
      </c>
      <c r="N1675" s="26" t="s">
        <v>138</v>
      </c>
      <c r="O1675" s="26" t="s">
        <v>138</v>
      </c>
      <c r="P1675" s="29">
        <v>132</v>
      </c>
      <c r="Q1675" s="30">
        <v>76</v>
      </c>
      <c r="R1675" s="30">
        <v>6610</v>
      </c>
      <c r="S1675" s="31" t="e">
        <f>#N/A</f>
        <v>#N/A</v>
      </c>
      <c r="T1675" s="30">
        <v>1829</v>
      </c>
      <c r="U1675" s="30">
        <v>1556</v>
      </c>
      <c r="V1675" s="32">
        <v>5</v>
      </c>
      <c r="W1675" s="30">
        <v>51</v>
      </c>
      <c r="X1675" s="30" t="e">
        <f>#N/A</f>
        <v>#N/A</v>
      </c>
      <c r="Y1675" s="30" t="e">
        <f>#N/A</f>
        <v>#N/A</v>
      </c>
      <c r="AB1675" s="33" t="e">
        <f>#N/A</f>
        <v>#N/A</v>
      </c>
      <c r="AC1675" s="30">
        <v>2100</v>
      </c>
      <c r="AD1675" s="30" t="e">
        <f>#N/A</f>
        <v>#N/A</v>
      </c>
      <c r="AE1675" s="34">
        <v>0.92594594594594593</v>
      </c>
      <c r="AG1675" s="30" t="e">
        <f>#N/A</f>
        <v>#N/A</v>
      </c>
      <c r="AH1675" s="30" t="e">
        <f>#N/A</f>
        <v>#N/A</v>
      </c>
      <c r="AI1675" s="30">
        <v>7417</v>
      </c>
      <c r="AJ1675" s="30">
        <v>6857</v>
      </c>
      <c r="AK1675" s="26" t="s">
        <v>139</v>
      </c>
      <c r="AL1675" s="26">
        <v>27</v>
      </c>
      <c r="AM1675" s="26" t="s">
        <v>3526</v>
      </c>
      <c r="AU1675" s="26" t="s">
        <v>1526</v>
      </c>
      <c r="AV1675" s="67" t="s">
        <v>3527</v>
      </c>
      <c r="BB1675" s="26" t="s">
        <v>2441</v>
      </c>
      <c r="BC1675" s="26" t="s">
        <v>2442</v>
      </c>
      <c r="BD1675" s="37">
        <v>44048</v>
      </c>
      <c r="BE1675" s="30">
        <v>34930</v>
      </c>
      <c r="BF1675" s="30">
        <v>36755</v>
      </c>
      <c r="BG1675" s="37" t="s">
        <v>2443</v>
      </c>
      <c r="BI1675" s="37"/>
      <c r="BJ1675" s="37"/>
      <c r="BK1675" s="37"/>
      <c r="BL1675" s="37"/>
      <c r="BM1675" s="37"/>
      <c r="BN1675" s="26"/>
      <c r="BO1675" s="26"/>
      <c r="BP1675" s="26"/>
      <c r="BQ1675" s="38"/>
      <c r="BR1675" s="26"/>
      <c r="BS1675" s="26"/>
      <c r="BT1675" s="26"/>
      <c r="BU1675" s="26"/>
      <c r="BV1675" s="39"/>
    </row>
    <row r="1676" spans="1:74" ht="15" hidden="1" customHeight="1">
      <c r="A1676" s="26">
        <v>2020</v>
      </c>
      <c r="B1676" s="26">
        <v>1672</v>
      </c>
      <c r="C1676" s="26" t="s">
        <v>129</v>
      </c>
      <c r="D1676" s="26" t="s">
        <v>2433</v>
      </c>
      <c r="E1676" s="26" t="s">
        <v>2434</v>
      </c>
      <c r="F1676" s="27">
        <v>43985</v>
      </c>
      <c r="G1676" s="107" t="s">
        <v>3700</v>
      </c>
      <c r="H1676" s="26" t="s">
        <v>1402</v>
      </c>
      <c r="I1676" s="26" t="s">
        <v>1402</v>
      </c>
      <c r="J1676" s="28" t="s">
        <v>3701</v>
      </c>
      <c r="K1676" s="26" t="s">
        <v>1483</v>
      </c>
      <c r="L1676" s="26" t="s">
        <v>2437</v>
      </c>
      <c r="M1676" s="26" t="s">
        <v>137</v>
      </c>
      <c r="N1676" s="26" t="s">
        <v>138</v>
      </c>
      <c r="O1676" s="26" t="s">
        <v>138</v>
      </c>
      <c r="P1676" s="29">
        <v>133</v>
      </c>
      <c r="Q1676" s="30">
        <v>72</v>
      </c>
      <c r="R1676" s="30">
        <v>5620</v>
      </c>
      <c r="S1676" s="31" t="e">
        <f>#N/A</f>
        <v>#N/A</v>
      </c>
      <c r="T1676" s="30">
        <v>1472</v>
      </c>
      <c r="U1676" s="30">
        <v>1311</v>
      </c>
      <c r="V1676" s="32">
        <v>4.838709677419355</v>
      </c>
      <c r="W1676" s="30">
        <v>49</v>
      </c>
      <c r="X1676" s="30" t="e">
        <f>#N/A</f>
        <v>#N/A</v>
      </c>
      <c r="Y1676" s="30" t="e">
        <f>#N/A</f>
        <v>#N/A</v>
      </c>
      <c r="AB1676" s="33" t="e">
        <f>#N/A</f>
        <v>#N/A</v>
      </c>
      <c r="AC1676" s="30">
        <v>2100</v>
      </c>
      <c r="AD1676" s="30" t="e">
        <f>#N/A</f>
        <v>#N/A</v>
      </c>
      <c r="AE1676" s="34">
        <v>0.91939393939393943</v>
      </c>
      <c r="AG1676" s="30" t="e">
        <f>#N/A</f>
        <v>#N/A</v>
      </c>
      <c r="AH1676" s="30" t="e">
        <f>#N/A</f>
        <v>#N/A</v>
      </c>
      <c r="AI1676" s="30">
        <v>6390</v>
      </c>
      <c r="AJ1676" s="30">
        <v>5830</v>
      </c>
      <c r="AK1676" s="26" t="s">
        <v>139</v>
      </c>
      <c r="AL1676" s="26">
        <v>27</v>
      </c>
      <c r="AM1676" s="26" t="s">
        <v>3526</v>
      </c>
      <c r="AU1676" s="26" t="s">
        <v>1526</v>
      </c>
      <c r="AV1676" s="67" t="s">
        <v>3607</v>
      </c>
      <c r="BB1676" s="26" t="s">
        <v>2441</v>
      </c>
      <c r="BC1676" s="26" t="s">
        <v>2442</v>
      </c>
      <c r="BD1676" s="37">
        <v>44048</v>
      </c>
      <c r="BE1676" s="30">
        <v>34930</v>
      </c>
      <c r="BF1676" s="30">
        <v>36755</v>
      </c>
      <c r="BG1676" s="37" t="s">
        <v>2443</v>
      </c>
      <c r="BI1676" s="37"/>
      <c r="BJ1676" s="37"/>
      <c r="BK1676" s="37"/>
      <c r="BL1676" s="37"/>
      <c r="BM1676" s="37"/>
      <c r="BN1676" s="26"/>
      <c r="BO1676" s="26"/>
      <c r="BP1676" s="26"/>
      <c r="BQ1676" s="38"/>
      <c r="BR1676" s="26"/>
      <c r="BS1676" s="26"/>
      <c r="BT1676" s="26"/>
      <c r="BU1676" s="26"/>
      <c r="BV1676" s="39"/>
    </row>
    <row r="1677" spans="1:74" ht="15" hidden="1" customHeight="1">
      <c r="A1677" s="26">
        <v>2020</v>
      </c>
      <c r="B1677" s="26">
        <v>1673</v>
      </c>
      <c r="C1677" s="26" t="s">
        <v>129</v>
      </c>
      <c r="D1677" s="26" t="s">
        <v>2433</v>
      </c>
      <c r="E1677" s="26" t="s">
        <v>2434</v>
      </c>
      <c r="F1677" s="27">
        <v>43985</v>
      </c>
      <c r="G1677" s="107" t="s">
        <v>3702</v>
      </c>
      <c r="H1677" s="26" t="s">
        <v>1402</v>
      </c>
      <c r="I1677" s="26" t="s">
        <v>1402</v>
      </c>
      <c r="J1677" s="28" t="s">
        <v>3703</v>
      </c>
      <c r="K1677" s="26" t="s">
        <v>1483</v>
      </c>
      <c r="L1677" s="26" t="s">
        <v>2437</v>
      </c>
      <c r="M1677" s="26" t="s">
        <v>137</v>
      </c>
      <c r="N1677" s="26" t="s">
        <v>138</v>
      </c>
      <c r="O1677" s="26" t="s">
        <v>138</v>
      </c>
      <c r="P1677" s="29">
        <v>134</v>
      </c>
      <c r="Q1677" s="30">
        <v>68</v>
      </c>
      <c r="R1677" s="30">
        <v>4320</v>
      </c>
      <c r="S1677" s="31" t="e">
        <f>#N/A</f>
        <v>#N/A</v>
      </c>
      <c r="T1677" s="30">
        <v>1057</v>
      </c>
      <c r="U1677" s="30">
        <v>940</v>
      </c>
      <c r="V1677" s="32">
        <v>4.838709677419355</v>
      </c>
      <c r="W1677" s="30">
        <v>49</v>
      </c>
      <c r="X1677" s="30" t="e">
        <f>#N/A</f>
        <v>#N/A</v>
      </c>
      <c r="Y1677" s="30" t="e">
        <f>#N/A</f>
        <v>#N/A</v>
      </c>
      <c r="AB1677" s="33" t="e">
        <f>#N/A</f>
        <v>#N/A</v>
      </c>
      <c r="AC1677" s="30">
        <v>2100</v>
      </c>
      <c r="AD1677" s="30" t="e">
        <f>#N/A</f>
        <v>#N/A</v>
      </c>
      <c r="AE1677" s="34">
        <v>0.87285714285714289</v>
      </c>
      <c r="AG1677" s="30" t="e">
        <f>#N/A</f>
        <v>#N/A</v>
      </c>
      <c r="AH1677" s="30" t="e">
        <f>#N/A</f>
        <v>#N/A</v>
      </c>
      <c r="AI1677" s="30">
        <v>5042</v>
      </c>
      <c r="AJ1677" s="30">
        <v>4482</v>
      </c>
      <c r="AK1677" s="26" t="s">
        <v>139</v>
      </c>
      <c r="AL1677" s="26">
        <v>27</v>
      </c>
      <c r="AM1677" s="26" t="s">
        <v>3526</v>
      </c>
      <c r="AU1677" s="26" t="s">
        <v>1526</v>
      </c>
      <c r="AV1677" s="67" t="s">
        <v>3551</v>
      </c>
      <c r="BB1677" s="26" t="s">
        <v>2441</v>
      </c>
      <c r="BC1677" s="26" t="s">
        <v>2442</v>
      </c>
      <c r="BD1677" s="37">
        <v>44048</v>
      </c>
      <c r="BE1677" s="30">
        <v>34930</v>
      </c>
      <c r="BF1677" s="30">
        <v>36755</v>
      </c>
      <c r="BG1677" s="37" t="s">
        <v>2443</v>
      </c>
      <c r="BI1677" s="37"/>
      <c r="BJ1677" s="37"/>
      <c r="BK1677" s="37"/>
      <c r="BL1677" s="37"/>
      <c r="BM1677" s="37"/>
      <c r="BN1677" s="26"/>
      <c r="BO1677" s="26"/>
      <c r="BP1677" s="26"/>
      <c r="BQ1677" s="38"/>
      <c r="BR1677" s="26"/>
      <c r="BS1677" s="26"/>
      <c r="BT1677" s="26"/>
      <c r="BU1677" s="26"/>
      <c r="BV1677" s="39"/>
    </row>
    <row r="1678" spans="1:74" ht="15" hidden="1" customHeight="1">
      <c r="A1678" s="26">
        <v>2020</v>
      </c>
      <c r="B1678" s="26">
        <v>1674</v>
      </c>
      <c r="C1678" s="26" t="s">
        <v>129</v>
      </c>
      <c r="D1678" s="26" t="s">
        <v>2433</v>
      </c>
      <c r="E1678" s="26" t="s">
        <v>2434</v>
      </c>
      <c r="F1678" s="27">
        <v>43985</v>
      </c>
      <c r="G1678" s="107" t="s">
        <v>3704</v>
      </c>
      <c r="H1678" s="26" t="s">
        <v>1402</v>
      </c>
      <c r="I1678" s="26" t="s">
        <v>1402</v>
      </c>
      <c r="J1678" s="28" t="s">
        <v>3705</v>
      </c>
      <c r="K1678" s="26" t="s">
        <v>1483</v>
      </c>
      <c r="L1678" s="26" t="s">
        <v>2437</v>
      </c>
      <c r="M1678" s="26" t="s">
        <v>137</v>
      </c>
      <c r="N1678" s="26" t="s">
        <v>138</v>
      </c>
      <c r="O1678" s="26" t="s">
        <v>138</v>
      </c>
      <c r="P1678" s="29">
        <v>135</v>
      </c>
      <c r="Q1678" s="30">
        <v>70</v>
      </c>
      <c r="R1678" s="30">
        <v>4540</v>
      </c>
      <c r="S1678" s="31" t="e">
        <f>#N/A</f>
        <v>#N/A</v>
      </c>
      <c r="T1678" s="30">
        <v>1226</v>
      </c>
      <c r="U1678" s="30">
        <v>1075</v>
      </c>
      <c r="V1678" s="32">
        <v>4.615384615384615</v>
      </c>
      <c r="W1678" s="30">
        <v>56</v>
      </c>
      <c r="X1678" s="30" t="e">
        <f>#N/A</f>
        <v>#N/A</v>
      </c>
      <c r="Y1678" s="30" t="e">
        <f>#N/A</f>
        <v>#N/A</v>
      </c>
      <c r="AB1678" s="33" t="e">
        <f>#N/A</f>
        <v>#N/A</v>
      </c>
      <c r="AC1678" s="30">
        <v>2100</v>
      </c>
      <c r="AD1678" s="30" t="e">
        <f>#N/A</f>
        <v>#N/A</v>
      </c>
      <c r="AE1678" s="34">
        <v>0.79481481481481475</v>
      </c>
      <c r="AG1678" s="30" t="e">
        <f>#N/A</f>
        <v>#N/A</v>
      </c>
      <c r="AH1678" s="30" t="e">
        <f>#N/A</f>
        <v>#N/A</v>
      </c>
      <c r="AI1678" s="30">
        <v>5270</v>
      </c>
      <c r="AJ1678" s="30">
        <v>4710</v>
      </c>
      <c r="AK1678" s="26" t="s">
        <v>139</v>
      </c>
      <c r="AL1678" s="26">
        <v>27</v>
      </c>
      <c r="AM1678" s="26" t="s">
        <v>3526</v>
      </c>
      <c r="AU1678" s="26" t="s">
        <v>1526</v>
      </c>
      <c r="AV1678" s="67" t="s">
        <v>3625</v>
      </c>
      <c r="BB1678" s="26" t="s">
        <v>2441</v>
      </c>
      <c r="BC1678" s="26" t="s">
        <v>2442</v>
      </c>
      <c r="BD1678" s="37">
        <v>44048</v>
      </c>
      <c r="BE1678" s="30">
        <v>34930</v>
      </c>
      <c r="BF1678" s="30">
        <v>36755</v>
      </c>
      <c r="BG1678" s="37" t="s">
        <v>2443</v>
      </c>
      <c r="BI1678" s="37"/>
      <c r="BJ1678" s="37"/>
      <c r="BK1678" s="37"/>
      <c r="BL1678" s="37"/>
      <c r="BM1678" s="37"/>
      <c r="BN1678" s="26"/>
      <c r="BO1678" s="26"/>
      <c r="BP1678" s="26"/>
      <c r="BQ1678" s="38"/>
      <c r="BR1678" s="26"/>
      <c r="BS1678" s="26"/>
      <c r="BT1678" s="26"/>
      <c r="BU1678" s="26"/>
      <c r="BV1678" s="39"/>
    </row>
    <row r="1679" spans="1:74" ht="15" hidden="1" customHeight="1">
      <c r="A1679" s="26">
        <v>2020</v>
      </c>
      <c r="B1679" s="26">
        <v>1675</v>
      </c>
      <c r="C1679" s="26" t="s">
        <v>129</v>
      </c>
      <c r="D1679" s="26" t="s">
        <v>2433</v>
      </c>
      <c r="E1679" s="26" t="s">
        <v>2434</v>
      </c>
      <c r="F1679" s="27">
        <v>43985</v>
      </c>
      <c r="G1679" s="107" t="s">
        <v>3706</v>
      </c>
      <c r="H1679" s="26" t="s">
        <v>1402</v>
      </c>
      <c r="I1679" s="26" t="s">
        <v>1402</v>
      </c>
      <c r="J1679" s="28" t="s">
        <v>3707</v>
      </c>
      <c r="K1679" s="26" t="s">
        <v>1483</v>
      </c>
      <c r="L1679" s="26" t="s">
        <v>2437</v>
      </c>
      <c r="M1679" s="26" t="s">
        <v>137</v>
      </c>
      <c r="N1679" s="26" t="s">
        <v>138</v>
      </c>
      <c r="O1679" s="26" t="s">
        <v>138</v>
      </c>
      <c r="P1679" s="29">
        <v>136</v>
      </c>
      <c r="Q1679" s="30">
        <v>75</v>
      </c>
      <c r="R1679" s="30">
        <v>3750</v>
      </c>
      <c r="S1679" s="31" t="e">
        <f>#N/A</f>
        <v>#N/A</v>
      </c>
      <c r="T1679" s="30">
        <v>927</v>
      </c>
      <c r="U1679" s="30">
        <v>803</v>
      </c>
      <c r="V1679" s="32">
        <v>4.918032786885246</v>
      </c>
      <c r="W1679" s="30">
        <v>52</v>
      </c>
      <c r="X1679" s="30" t="e">
        <f>#N/A</f>
        <v>#N/A</v>
      </c>
      <c r="Y1679" s="30" t="e">
        <f>#N/A</f>
        <v>#N/A</v>
      </c>
      <c r="AB1679" s="33" t="e">
        <f>#N/A</f>
        <v>#N/A</v>
      </c>
      <c r="AC1679" s="30">
        <v>2100</v>
      </c>
      <c r="AD1679" s="30" t="e">
        <f>#N/A</f>
        <v>#N/A</v>
      </c>
      <c r="AE1679" s="34">
        <v>0.80352941176470583</v>
      </c>
      <c r="AG1679" s="30" t="e">
        <f>#N/A</f>
        <v>#N/A</v>
      </c>
      <c r="AH1679" s="30" t="e">
        <f>#N/A</f>
        <v>#N/A</v>
      </c>
      <c r="AI1679" s="30">
        <v>4450</v>
      </c>
      <c r="AJ1679" s="30">
        <v>3890</v>
      </c>
      <c r="AK1679" s="26" t="s">
        <v>139</v>
      </c>
      <c r="AL1679" s="26">
        <v>27</v>
      </c>
      <c r="AM1679" s="26" t="s">
        <v>3526</v>
      </c>
      <c r="AU1679" s="26" t="s">
        <v>1526</v>
      </c>
      <c r="AV1679" s="67" t="s">
        <v>3598</v>
      </c>
      <c r="BB1679" s="26" t="s">
        <v>2441</v>
      </c>
      <c r="BC1679" s="26" t="s">
        <v>2442</v>
      </c>
      <c r="BD1679" s="37">
        <v>44048</v>
      </c>
      <c r="BE1679" s="30">
        <v>34930</v>
      </c>
      <c r="BF1679" s="30">
        <v>36755</v>
      </c>
      <c r="BG1679" s="37" t="s">
        <v>2443</v>
      </c>
      <c r="BI1679" s="37"/>
      <c r="BJ1679" s="37"/>
      <c r="BK1679" s="37"/>
      <c r="BL1679" s="37"/>
      <c r="BM1679" s="37"/>
      <c r="BN1679" s="26"/>
      <c r="BO1679" s="26"/>
      <c r="BP1679" s="26"/>
      <c r="BQ1679" s="38"/>
      <c r="BR1679" s="26"/>
      <c r="BS1679" s="26"/>
      <c r="BT1679" s="26"/>
      <c r="BU1679" s="26"/>
      <c r="BV1679" s="39"/>
    </row>
    <row r="1680" spans="1:74" ht="15" hidden="1" customHeight="1">
      <c r="A1680" s="26">
        <v>2020</v>
      </c>
      <c r="B1680" s="26">
        <v>1676</v>
      </c>
      <c r="C1680" s="26" t="s">
        <v>129</v>
      </c>
      <c r="D1680" s="26" t="s">
        <v>2433</v>
      </c>
      <c r="E1680" s="26" t="s">
        <v>2434</v>
      </c>
      <c r="F1680" s="27">
        <v>43985</v>
      </c>
      <c r="G1680" s="107" t="s">
        <v>3708</v>
      </c>
      <c r="H1680" s="26" t="s">
        <v>1402</v>
      </c>
      <c r="I1680" s="26" t="s">
        <v>1402</v>
      </c>
      <c r="J1680" s="28" t="s">
        <v>3709</v>
      </c>
      <c r="K1680" s="26" t="s">
        <v>1483</v>
      </c>
      <c r="L1680" s="26" t="s">
        <v>2437</v>
      </c>
      <c r="M1680" s="26" t="s">
        <v>137</v>
      </c>
      <c r="N1680" s="26" t="s">
        <v>138</v>
      </c>
      <c r="O1680" s="26" t="s">
        <v>138</v>
      </c>
      <c r="P1680" s="29">
        <v>137</v>
      </c>
      <c r="Q1680" s="30">
        <v>63</v>
      </c>
      <c r="R1680" s="30">
        <v>3320</v>
      </c>
      <c r="S1680" s="31" t="e">
        <f>#N/A</f>
        <v>#N/A</v>
      </c>
      <c r="T1680" s="30">
        <v>801</v>
      </c>
      <c r="U1680" s="30">
        <v>721</v>
      </c>
      <c r="V1680" s="32">
        <v>4.918032786885246</v>
      </c>
      <c r="W1680" s="30">
        <v>47</v>
      </c>
      <c r="X1680" s="30" t="e">
        <f>#N/A</f>
        <v>#N/A</v>
      </c>
      <c r="Y1680" s="30" t="e">
        <f>#N/A</f>
        <v>#N/A</v>
      </c>
      <c r="AB1680" s="33" t="e">
        <f>#N/A</f>
        <v>#N/A</v>
      </c>
      <c r="AC1680" s="30">
        <v>2100</v>
      </c>
      <c r="AD1680" s="30" t="e">
        <f>#N/A</f>
        <v>#N/A</v>
      </c>
      <c r="AE1680" s="34">
        <v>0.91939393939393943</v>
      </c>
      <c r="AG1680" s="30" t="e">
        <f>#N/A</f>
        <v>#N/A</v>
      </c>
      <c r="AH1680" s="30" t="e">
        <f>#N/A</f>
        <v>#N/A</v>
      </c>
      <c r="AI1680" s="30">
        <v>4004</v>
      </c>
      <c r="AJ1680" s="30">
        <v>3444</v>
      </c>
      <c r="AK1680" s="26" t="s">
        <v>139</v>
      </c>
      <c r="AL1680" s="26">
        <v>27</v>
      </c>
      <c r="AM1680" s="26" t="s">
        <v>3526</v>
      </c>
      <c r="AU1680" s="26" t="s">
        <v>1526</v>
      </c>
      <c r="AV1680" s="67" t="s">
        <v>3601</v>
      </c>
      <c r="BB1680" s="26" t="s">
        <v>2441</v>
      </c>
      <c r="BC1680" s="26" t="s">
        <v>2442</v>
      </c>
      <c r="BD1680" s="37">
        <v>44048</v>
      </c>
      <c r="BE1680" s="30">
        <v>34930</v>
      </c>
      <c r="BF1680" s="30">
        <v>36755</v>
      </c>
      <c r="BG1680" s="37" t="s">
        <v>2443</v>
      </c>
      <c r="BI1680" s="37"/>
      <c r="BJ1680" s="37"/>
      <c r="BK1680" s="37"/>
      <c r="BL1680" s="37"/>
      <c r="BM1680" s="37"/>
      <c r="BN1680" s="26"/>
      <c r="BO1680" s="26"/>
      <c r="BP1680" s="26"/>
      <c r="BQ1680" s="38"/>
      <c r="BR1680" s="26"/>
      <c r="BS1680" s="26"/>
      <c r="BT1680" s="26"/>
      <c r="BU1680" s="26"/>
      <c r="BV1680" s="39"/>
    </row>
    <row r="1681" spans="1:74" ht="15" hidden="1" customHeight="1">
      <c r="A1681" s="26">
        <v>2020</v>
      </c>
      <c r="B1681" s="26">
        <v>1677</v>
      </c>
      <c r="C1681" s="26" t="s">
        <v>129</v>
      </c>
      <c r="D1681" s="26" t="s">
        <v>2433</v>
      </c>
      <c r="E1681" s="26" t="s">
        <v>2434</v>
      </c>
      <c r="F1681" s="27">
        <v>43985</v>
      </c>
      <c r="G1681" s="107" t="s">
        <v>3710</v>
      </c>
      <c r="H1681" s="26" t="s">
        <v>1402</v>
      </c>
      <c r="I1681" s="26" t="s">
        <v>1402</v>
      </c>
      <c r="J1681" s="28" t="s">
        <v>3711</v>
      </c>
      <c r="K1681" s="26" t="s">
        <v>1483</v>
      </c>
      <c r="L1681" s="26" t="s">
        <v>2437</v>
      </c>
      <c r="M1681" s="26" t="s">
        <v>137</v>
      </c>
      <c r="N1681" s="26" t="s">
        <v>138</v>
      </c>
      <c r="O1681" s="26" t="s">
        <v>138</v>
      </c>
      <c r="P1681" s="29">
        <v>138</v>
      </c>
      <c r="Q1681" s="30">
        <v>70</v>
      </c>
      <c r="R1681" s="30">
        <v>4580</v>
      </c>
      <c r="S1681" s="31" t="e">
        <f>#N/A</f>
        <v>#N/A</v>
      </c>
      <c r="T1681" s="30">
        <v>1127</v>
      </c>
      <c r="U1681" s="30">
        <v>996</v>
      </c>
      <c r="V1681" s="32">
        <v>4.7619047619047619</v>
      </c>
      <c r="W1681" s="30">
        <v>56</v>
      </c>
      <c r="X1681" s="30" t="e">
        <f>#N/A</f>
        <v>#N/A</v>
      </c>
      <c r="Y1681" s="30" t="e">
        <f>#N/A</f>
        <v>#N/A</v>
      </c>
      <c r="AB1681" s="33" t="e">
        <f>#N/A</f>
        <v>#N/A</v>
      </c>
      <c r="AC1681" s="30">
        <v>2100</v>
      </c>
      <c r="AD1681" s="30" t="e">
        <f>#N/A</f>
        <v>#N/A</v>
      </c>
      <c r="AE1681" s="34">
        <v>0.95058823529411762</v>
      </c>
      <c r="AG1681" s="30" t="e">
        <f>#N/A</f>
        <v>#N/A</v>
      </c>
      <c r="AH1681" s="30" t="e">
        <f>#N/A</f>
        <v>#N/A</v>
      </c>
      <c r="AI1681" s="30">
        <v>5311</v>
      </c>
      <c r="AJ1681" s="30">
        <v>4751</v>
      </c>
      <c r="AK1681" s="26" t="s">
        <v>139</v>
      </c>
      <c r="AL1681" s="26">
        <v>27</v>
      </c>
      <c r="AM1681" s="26" t="s">
        <v>3526</v>
      </c>
      <c r="AU1681" s="26" t="s">
        <v>1526</v>
      </c>
      <c r="AV1681" s="67" t="s">
        <v>3530</v>
      </c>
      <c r="BB1681" s="26" t="s">
        <v>2441</v>
      </c>
      <c r="BC1681" s="26" t="s">
        <v>2442</v>
      </c>
      <c r="BD1681" s="37">
        <v>44048</v>
      </c>
      <c r="BE1681" s="30">
        <v>34930</v>
      </c>
      <c r="BF1681" s="30">
        <v>36755</v>
      </c>
      <c r="BG1681" s="37" t="s">
        <v>2443</v>
      </c>
      <c r="BI1681" s="37"/>
      <c r="BJ1681" s="37"/>
      <c r="BK1681" s="37"/>
      <c r="BL1681" s="37"/>
      <c r="BM1681" s="37"/>
      <c r="BN1681" s="26"/>
      <c r="BO1681" s="26"/>
      <c r="BP1681" s="26"/>
      <c r="BQ1681" s="38"/>
      <c r="BR1681" s="26"/>
      <c r="BS1681" s="26"/>
      <c r="BT1681" s="26"/>
      <c r="BU1681" s="26"/>
      <c r="BV1681" s="39"/>
    </row>
    <row r="1682" spans="1:74" ht="15" hidden="1" customHeight="1">
      <c r="A1682" s="26">
        <v>2020</v>
      </c>
      <c r="B1682" s="26">
        <v>1678</v>
      </c>
      <c r="C1682" s="26" t="s">
        <v>129</v>
      </c>
      <c r="D1682" s="26" t="s">
        <v>2433</v>
      </c>
      <c r="E1682" s="26" t="s">
        <v>2434</v>
      </c>
      <c r="F1682" s="27">
        <v>43985</v>
      </c>
      <c r="G1682" s="107" t="s">
        <v>3712</v>
      </c>
      <c r="H1682" s="26" t="s">
        <v>1402</v>
      </c>
      <c r="I1682" s="26" t="s">
        <v>1402</v>
      </c>
      <c r="J1682" s="28" t="s">
        <v>3713</v>
      </c>
      <c r="K1682" s="26" t="s">
        <v>1483</v>
      </c>
      <c r="L1682" s="26" t="s">
        <v>2437</v>
      </c>
      <c r="M1682" s="26" t="s">
        <v>137</v>
      </c>
      <c r="N1682" s="26" t="s">
        <v>138</v>
      </c>
      <c r="O1682" s="26" t="s">
        <v>138</v>
      </c>
      <c r="P1682" s="29">
        <v>139</v>
      </c>
      <c r="Q1682" s="30">
        <v>72</v>
      </c>
      <c r="R1682" s="30">
        <v>5710</v>
      </c>
      <c r="S1682" s="31" t="e">
        <f>#N/A</f>
        <v>#N/A</v>
      </c>
      <c r="T1682" s="30">
        <v>1419</v>
      </c>
      <c r="U1682" s="30">
        <v>1235</v>
      </c>
      <c r="V1682" s="32">
        <v>5</v>
      </c>
      <c r="W1682" s="30">
        <v>44</v>
      </c>
      <c r="X1682" s="30" t="e">
        <f>#N/A</f>
        <v>#N/A</v>
      </c>
      <c r="Y1682" s="30" t="e">
        <f>#N/A</f>
        <v>#N/A</v>
      </c>
      <c r="AB1682" s="33" t="e">
        <f>#N/A</f>
        <v>#N/A</v>
      </c>
      <c r="AC1682" s="30">
        <v>2100</v>
      </c>
      <c r="AD1682" s="30" t="e">
        <f>#N/A</f>
        <v>#N/A</v>
      </c>
      <c r="AE1682" s="34">
        <v>0.98</v>
      </c>
      <c r="AG1682" s="30" t="e">
        <f>#N/A</f>
        <v>#N/A</v>
      </c>
      <c r="AH1682" s="30" t="e">
        <f>#N/A</f>
        <v>#N/A</v>
      </c>
      <c r="AI1682" s="30">
        <v>6484</v>
      </c>
      <c r="AJ1682" s="30">
        <v>5924</v>
      </c>
      <c r="AK1682" s="26" t="s">
        <v>139</v>
      </c>
      <c r="AL1682" s="26">
        <v>27</v>
      </c>
      <c r="AM1682" s="26" t="s">
        <v>3526</v>
      </c>
      <c r="AU1682" s="26" t="s">
        <v>1526</v>
      </c>
      <c r="AV1682" s="67" t="s">
        <v>3598</v>
      </c>
      <c r="BB1682" s="26" t="s">
        <v>2441</v>
      </c>
      <c r="BC1682" s="26" t="s">
        <v>2442</v>
      </c>
      <c r="BD1682" s="37">
        <v>44048</v>
      </c>
      <c r="BE1682" s="30">
        <v>34930</v>
      </c>
      <c r="BF1682" s="30">
        <v>36755</v>
      </c>
      <c r="BG1682" s="37" t="s">
        <v>2443</v>
      </c>
      <c r="BI1682" s="37"/>
      <c r="BJ1682" s="37"/>
      <c r="BK1682" s="37"/>
      <c r="BL1682" s="37"/>
      <c r="BM1682" s="37"/>
      <c r="BN1682" s="26"/>
      <c r="BO1682" s="26"/>
      <c r="BP1682" s="26"/>
      <c r="BQ1682" s="38"/>
      <c r="BR1682" s="26"/>
      <c r="BS1682" s="26"/>
      <c r="BT1682" s="26"/>
      <c r="BU1682" s="26"/>
      <c r="BV1682" s="39"/>
    </row>
    <row r="1683" spans="1:74" ht="15" hidden="1" customHeight="1">
      <c r="A1683" s="26">
        <v>2020</v>
      </c>
      <c r="B1683" s="26">
        <v>1679</v>
      </c>
      <c r="C1683" s="26" t="s">
        <v>129</v>
      </c>
      <c r="D1683" s="26" t="s">
        <v>2433</v>
      </c>
      <c r="E1683" s="26" t="s">
        <v>2434</v>
      </c>
      <c r="F1683" s="27">
        <v>43985</v>
      </c>
      <c r="G1683" s="107" t="s">
        <v>3714</v>
      </c>
      <c r="H1683" s="26" t="s">
        <v>1402</v>
      </c>
      <c r="I1683" s="26" t="s">
        <v>1402</v>
      </c>
      <c r="J1683" s="28" t="s">
        <v>3715</v>
      </c>
      <c r="K1683" s="26" t="s">
        <v>1483</v>
      </c>
      <c r="L1683" s="26" t="s">
        <v>2437</v>
      </c>
      <c r="M1683" s="26" t="s">
        <v>137</v>
      </c>
      <c r="N1683" s="26" t="s">
        <v>138</v>
      </c>
      <c r="O1683" s="26" t="s">
        <v>138</v>
      </c>
      <c r="P1683" s="29">
        <v>140</v>
      </c>
      <c r="Q1683" s="30">
        <v>75</v>
      </c>
      <c r="R1683" s="30">
        <v>5970</v>
      </c>
      <c r="S1683" s="31" t="e">
        <f>#N/A</f>
        <v>#N/A</v>
      </c>
      <c r="T1683" s="30">
        <v>1594</v>
      </c>
      <c r="U1683" s="30">
        <v>1351</v>
      </c>
      <c r="V1683" s="32">
        <v>4.6875</v>
      </c>
      <c r="W1683" s="30">
        <v>55</v>
      </c>
      <c r="X1683" s="30" t="e">
        <f>#N/A</f>
        <v>#N/A</v>
      </c>
      <c r="Y1683" s="30" t="e">
        <f>#N/A</f>
        <v>#N/A</v>
      </c>
      <c r="AB1683" s="33" t="e">
        <f>#N/A</f>
        <v>#N/A</v>
      </c>
      <c r="AC1683" s="30">
        <v>2100</v>
      </c>
      <c r="AD1683" s="30" t="e">
        <f>#N/A</f>
        <v>#N/A</v>
      </c>
      <c r="AE1683" s="34">
        <v>0.94874999999999998</v>
      </c>
      <c r="AG1683" s="30" t="e">
        <f>#N/A</f>
        <v>#N/A</v>
      </c>
      <c r="AH1683" s="30" t="e">
        <f>#N/A</f>
        <v>#N/A</v>
      </c>
      <c r="AI1683" s="30">
        <v>6663</v>
      </c>
      <c r="AJ1683" s="30">
        <v>6103</v>
      </c>
      <c r="AK1683" s="26" t="s">
        <v>139</v>
      </c>
      <c r="AL1683" s="26">
        <v>27</v>
      </c>
      <c r="AM1683" s="26" t="s">
        <v>3526</v>
      </c>
      <c r="AU1683" s="26" t="s">
        <v>1526</v>
      </c>
      <c r="AV1683" s="67" t="s">
        <v>3644</v>
      </c>
      <c r="BB1683" s="26" t="s">
        <v>2441</v>
      </c>
      <c r="BC1683" s="26" t="s">
        <v>2442</v>
      </c>
      <c r="BD1683" s="37">
        <v>44048</v>
      </c>
      <c r="BE1683" s="30">
        <v>34930</v>
      </c>
      <c r="BF1683" s="30">
        <v>36755</v>
      </c>
      <c r="BG1683" s="37" t="s">
        <v>2443</v>
      </c>
      <c r="BI1683" s="37"/>
      <c r="BJ1683" s="37"/>
      <c r="BK1683" s="37"/>
      <c r="BL1683" s="37"/>
      <c r="BM1683" s="37"/>
      <c r="BN1683" s="26"/>
      <c r="BO1683" s="26"/>
      <c r="BP1683" s="26"/>
      <c r="BQ1683" s="38"/>
      <c r="BR1683" s="26"/>
      <c r="BS1683" s="26"/>
      <c r="BT1683" s="26"/>
      <c r="BU1683" s="26"/>
      <c r="BV1683" s="39"/>
    </row>
    <row r="1684" spans="1:74" ht="15" hidden="1" customHeight="1">
      <c r="A1684" s="26">
        <v>2020</v>
      </c>
      <c r="B1684" s="26">
        <v>1680</v>
      </c>
      <c r="C1684" s="26" t="s">
        <v>129</v>
      </c>
      <c r="D1684" s="26" t="s">
        <v>2433</v>
      </c>
      <c r="E1684" s="26" t="s">
        <v>2434</v>
      </c>
      <c r="F1684" s="27">
        <v>43985</v>
      </c>
      <c r="G1684" s="107" t="s">
        <v>3716</v>
      </c>
      <c r="H1684" s="26" t="s">
        <v>1402</v>
      </c>
      <c r="I1684" s="26" t="s">
        <v>1402</v>
      </c>
      <c r="J1684" s="28" t="s">
        <v>3717</v>
      </c>
      <c r="K1684" s="26" t="s">
        <v>1483</v>
      </c>
      <c r="L1684" s="26" t="s">
        <v>2437</v>
      </c>
      <c r="M1684" s="26" t="s">
        <v>137</v>
      </c>
      <c r="N1684" s="26" t="s">
        <v>138</v>
      </c>
      <c r="O1684" s="26" t="s">
        <v>138</v>
      </c>
      <c r="P1684" s="29">
        <v>141</v>
      </c>
      <c r="Q1684" s="30">
        <v>69</v>
      </c>
      <c r="R1684" s="30">
        <v>4900</v>
      </c>
      <c r="S1684" s="31" t="e">
        <f>#N/A</f>
        <v>#N/A</v>
      </c>
      <c r="T1684" s="30">
        <v>1362</v>
      </c>
      <c r="U1684" s="30">
        <v>1174</v>
      </c>
      <c r="V1684" s="32">
        <v>5</v>
      </c>
      <c r="W1684" s="30">
        <v>55</v>
      </c>
      <c r="X1684" s="30" t="e">
        <f>#N/A</f>
        <v>#N/A</v>
      </c>
      <c r="Y1684" s="30" t="e">
        <f>#N/A</f>
        <v>#N/A</v>
      </c>
      <c r="AB1684" s="33" t="e">
        <f>#N/A</f>
        <v>#N/A</v>
      </c>
      <c r="AC1684" s="30">
        <v>2100</v>
      </c>
      <c r="AD1684" s="30" t="e">
        <f>#N/A</f>
        <v>#N/A</v>
      </c>
      <c r="AE1684" s="34">
        <v>0.88624999999999998</v>
      </c>
      <c r="AG1684" s="30" t="e">
        <f>#N/A</f>
        <v>#N/A</v>
      </c>
      <c r="AH1684" s="30" t="e">
        <f>#N/A</f>
        <v>#N/A</v>
      </c>
      <c r="AI1684" s="30">
        <v>5643</v>
      </c>
      <c r="AJ1684" s="30">
        <v>5083</v>
      </c>
      <c r="AK1684" s="26" t="s">
        <v>139</v>
      </c>
      <c r="AL1684" s="26">
        <v>27</v>
      </c>
      <c r="AM1684" s="26" t="s">
        <v>3526</v>
      </c>
      <c r="AU1684" s="26" t="s">
        <v>1526</v>
      </c>
      <c r="AV1684" s="67" t="s">
        <v>3610</v>
      </c>
      <c r="BB1684" s="26" t="s">
        <v>2441</v>
      </c>
      <c r="BC1684" s="26" t="s">
        <v>2442</v>
      </c>
      <c r="BD1684" s="37">
        <v>44048</v>
      </c>
      <c r="BE1684" s="30">
        <v>34930</v>
      </c>
      <c r="BF1684" s="30">
        <v>36755</v>
      </c>
      <c r="BG1684" s="37" t="s">
        <v>2443</v>
      </c>
      <c r="BI1684" s="37"/>
      <c r="BJ1684" s="37"/>
      <c r="BK1684" s="37"/>
      <c r="BL1684" s="37"/>
      <c r="BM1684" s="37"/>
      <c r="BN1684" s="26"/>
      <c r="BO1684" s="26"/>
      <c r="BP1684" s="26"/>
      <c r="BQ1684" s="38"/>
      <c r="BR1684" s="26"/>
      <c r="BS1684" s="26"/>
      <c r="BT1684" s="26"/>
      <c r="BU1684" s="26"/>
      <c r="BV1684" s="39"/>
    </row>
    <row r="1685" spans="1:74" ht="15" hidden="1" customHeight="1">
      <c r="A1685" s="26">
        <v>2020</v>
      </c>
      <c r="B1685" s="26">
        <v>1681</v>
      </c>
      <c r="C1685" s="26" t="s">
        <v>129</v>
      </c>
      <c r="D1685" s="26" t="s">
        <v>2433</v>
      </c>
      <c r="E1685" s="26" t="s">
        <v>2434</v>
      </c>
      <c r="F1685" s="27">
        <v>43985</v>
      </c>
      <c r="G1685" s="107" t="s">
        <v>3718</v>
      </c>
      <c r="H1685" s="26" t="s">
        <v>1402</v>
      </c>
      <c r="I1685" s="26" t="s">
        <v>1402</v>
      </c>
      <c r="J1685" s="28" t="s">
        <v>3719</v>
      </c>
      <c r="K1685" s="26" t="s">
        <v>1483</v>
      </c>
      <c r="L1685" s="26" t="s">
        <v>2437</v>
      </c>
      <c r="M1685" s="26" t="s">
        <v>137</v>
      </c>
      <c r="N1685" s="26" t="s">
        <v>138</v>
      </c>
      <c r="O1685" s="26" t="s">
        <v>138</v>
      </c>
      <c r="P1685" s="29">
        <v>142</v>
      </c>
      <c r="Q1685" s="30">
        <v>69</v>
      </c>
      <c r="R1685" s="30">
        <v>5020</v>
      </c>
      <c r="S1685" s="31" t="e">
        <f>#N/A</f>
        <v>#N/A</v>
      </c>
      <c r="T1685" s="30">
        <v>1273</v>
      </c>
      <c r="U1685" s="30">
        <v>1117</v>
      </c>
      <c r="V1685" s="32">
        <v>5.1724137931034484</v>
      </c>
      <c r="W1685" s="30">
        <v>42</v>
      </c>
      <c r="X1685" s="30" t="e">
        <f>#N/A</f>
        <v>#N/A</v>
      </c>
      <c r="Y1685" s="30" t="e">
        <f>#N/A</f>
        <v>#N/A</v>
      </c>
      <c r="AB1685" s="33" t="e">
        <f>#N/A</f>
        <v>#N/A</v>
      </c>
      <c r="AC1685" s="30">
        <v>2100</v>
      </c>
      <c r="AD1685" s="30" t="e">
        <f>#N/A</f>
        <v>#N/A</v>
      </c>
      <c r="AE1685" s="34">
        <v>0.48</v>
      </c>
      <c r="AG1685" s="30" t="e">
        <f>#N/A</f>
        <v>#N/A</v>
      </c>
      <c r="AH1685" s="30" t="e">
        <f>#N/A</f>
        <v>#N/A</v>
      </c>
      <c r="AI1685" s="30">
        <v>5768</v>
      </c>
      <c r="AJ1685" s="30">
        <v>5208</v>
      </c>
      <c r="AK1685" s="26" t="s">
        <v>139</v>
      </c>
      <c r="AL1685" s="26">
        <v>27</v>
      </c>
      <c r="AM1685" s="26" t="s">
        <v>3526</v>
      </c>
      <c r="AU1685" s="26" t="s">
        <v>1526</v>
      </c>
      <c r="AV1685" s="67" t="s">
        <v>3530</v>
      </c>
      <c r="BB1685" s="26" t="s">
        <v>2441</v>
      </c>
      <c r="BC1685" s="26" t="s">
        <v>2442</v>
      </c>
      <c r="BD1685" s="37">
        <v>44048</v>
      </c>
      <c r="BE1685" s="30">
        <v>34930</v>
      </c>
      <c r="BF1685" s="30">
        <v>36755</v>
      </c>
      <c r="BG1685" s="37" t="s">
        <v>2443</v>
      </c>
      <c r="BI1685" s="37"/>
      <c r="BJ1685" s="37"/>
      <c r="BK1685" s="37"/>
      <c r="BL1685" s="37"/>
      <c r="BM1685" s="37"/>
      <c r="BN1685" s="26"/>
      <c r="BO1685" s="26"/>
      <c r="BP1685" s="26"/>
      <c r="BQ1685" s="38"/>
      <c r="BR1685" s="26"/>
      <c r="BS1685" s="26"/>
      <c r="BT1685" s="26"/>
      <c r="BU1685" s="26"/>
      <c r="BV1685" s="39"/>
    </row>
    <row r="1686" spans="1:74" ht="15" hidden="1" customHeight="1">
      <c r="A1686" s="26">
        <v>2020</v>
      </c>
      <c r="B1686" s="26">
        <v>1682</v>
      </c>
      <c r="C1686" s="26" t="s">
        <v>129</v>
      </c>
      <c r="D1686" s="26" t="s">
        <v>2433</v>
      </c>
      <c r="E1686" s="26" t="s">
        <v>2434</v>
      </c>
      <c r="F1686" s="27">
        <v>43985</v>
      </c>
      <c r="G1686" s="107" t="s">
        <v>3720</v>
      </c>
      <c r="H1686" s="26" t="s">
        <v>1402</v>
      </c>
      <c r="I1686" s="26" t="s">
        <v>1402</v>
      </c>
      <c r="J1686" s="28" t="s">
        <v>3721</v>
      </c>
      <c r="K1686" s="26" t="s">
        <v>1483</v>
      </c>
      <c r="L1686" s="26" t="s">
        <v>2437</v>
      </c>
      <c r="M1686" s="26" t="s">
        <v>137</v>
      </c>
      <c r="N1686" s="26" t="s">
        <v>138</v>
      </c>
      <c r="O1686" s="26" t="s">
        <v>138</v>
      </c>
      <c r="P1686" s="29">
        <v>143</v>
      </c>
      <c r="Q1686" s="30">
        <v>71</v>
      </c>
      <c r="R1686" s="30">
        <v>5200</v>
      </c>
      <c r="S1686" s="31" t="e">
        <f>#N/A</f>
        <v>#N/A</v>
      </c>
      <c r="T1686" s="30">
        <v>1494</v>
      </c>
      <c r="U1686" s="30">
        <v>1271</v>
      </c>
      <c r="V1686" s="32">
        <v>4.838709677419355</v>
      </c>
      <c r="W1686" s="30">
        <v>49</v>
      </c>
      <c r="X1686" s="30" t="e">
        <f>#N/A</f>
        <v>#N/A</v>
      </c>
      <c r="Y1686" s="30" t="e">
        <f>#N/A</f>
        <v>#N/A</v>
      </c>
      <c r="AB1686" s="33" t="e">
        <f>#N/A</f>
        <v>#N/A</v>
      </c>
      <c r="AC1686" s="30">
        <v>2100</v>
      </c>
      <c r="AD1686" s="30" t="e">
        <f>#N/A</f>
        <v>#N/A</v>
      </c>
      <c r="AE1686" s="34">
        <v>0.403728813559322</v>
      </c>
      <c r="AG1686" s="30" t="e">
        <f>#N/A</f>
        <v>#N/A</v>
      </c>
      <c r="AH1686" s="30" t="e">
        <f>#N/A</f>
        <v>#N/A</v>
      </c>
      <c r="AI1686" s="30">
        <v>5954</v>
      </c>
      <c r="AJ1686" s="30">
        <v>5394</v>
      </c>
      <c r="AK1686" s="26" t="s">
        <v>139</v>
      </c>
      <c r="AL1686" s="26">
        <v>27</v>
      </c>
      <c r="AM1686" s="26" t="s">
        <v>3526</v>
      </c>
      <c r="AU1686" s="26" t="s">
        <v>1526</v>
      </c>
      <c r="AV1686" s="67" t="s">
        <v>3683</v>
      </c>
      <c r="BB1686" s="26" t="s">
        <v>2441</v>
      </c>
      <c r="BC1686" s="26" t="s">
        <v>2442</v>
      </c>
      <c r="BD1686" s="37">
        <v>44048</v>
      </c>
      <c r="BE1686" s="30">
        <v>34930</v>
      </c>
      <c r="BF1686" s="30">
        <v>36755</v>
      </c>
      <c r="BG1686" s="37" t="s">
        <v>2443</v>
      </c>
      <c r="BI1686" s="37"/>
      <c r="BJ1686" s="37"/>
      <c r="BK1686" s="37"/>
      <c r="BL1686" s="37"/>
      <c r="BM1686" s="37"/>
      <c r="BN1686" s="26"/>
      <c r="BO1686" s="26"/>
      <c r="BP1686" s="26"/>
      <c r="BQ1686" s="38"/>
      <c r="BR1686" s="26"/>
      <c r="BS1686" s="26"/>
      <c r="BT1686" s="26"/>
      <c r="BU1686" s="26"/>
      <c r="BV1686" s="39"/>
    </row>
    <row r="1687" spans="1:74" ht="15" hidden="1" customHeight="1">
      <c r="A1687" s="26">
        <v>2020</v>
      </c>
      <c r="B1687" s="26">
        <v>1683</v>
      </c>
      <c r="C1687" s="26" t="s">
        <v>129</v>
      </c>
      <c r="D1687" s="26" t="s">
        <v>2433</v>
      </c>
      <c r="E1687" s="26" t="s">
        <v>2434</v>
      </c>
      <c r="F1687" s="27">
        <v>43985</v>
      </c>
      <c r="G1687" s="107" t="s">
        <v>3722</v>
      </c>
      <c r="H1687" s="26" t="s">
        <v>1402</v>
      </c>
      <c r="I1687" s="26" t="s">
        <v>1402</v>
      </c>
      <c r="J1687" s="28" t="s">
        <v>3723</v>
      </c>
      <c r="K1687" s="26" t="s">
        <v>1483</v>
      </c>
      <c r="L1687" s="26" t="s">
        <v>2437</v>
      </c>
      <c r="M1687" s="26" t="s">
        <v>137</v>
      </c>
      <c r="N1687" s="26" t="s">
        <v>138</v>
      </c>
      <c r="O1687" s="26" t="s">
        <v>138</v>
      </c>
      <c r="P1687" s="29">
        <v>144</v>
      </c>
      <c r="Q1687" s="30">
        <v>67</v>
      </c>
      <c r="R1687" s="30">
        <v>4160</v>
      </c>
      <c r="S1687" s="31" t="e">
        <f>#N/A</f>
        <v>#N/A</v>
      </c>
      <c r="T1687" s="30">
        <v>1095</v>
      </c>
      <c r="U1687" s="30">
        <v>928</v>
      </c>
      <c r="V1687" s="32">
        <v>4.7619047619047619</v>
      </c>
      <c r="W1687" s="30">
        <v>52</v>
      </c>
      <c r="X1687" s="30" t="e">
        <f>#N/A</f>
        <v>#N/A</v>
      </c>
      <c r="Y1687" s="30" t="e">
        <f>#N/A</f>
        <v>#N/A</v>
      </c>
      <c r="AB1687" s="33" t="e">
        <f>#N/A</f>
        <v>#N/A</v>
      </c>
      <c r="AC1687" s="30">
        <v>2100</v>
      </c>
      <c r="AD1687" s="30" t="e">
        <f>#N/A</f>
        <v>#N/A</v>
      </c>
      <c r="AE1687" s="34">
        <v>0.78645161290322574</v>
      </c>
      <c r="AG1687" s="30" t="e">
        <f>#N/A</f>
        <v>#N/A</v>
      </c>
      <c r="AH1687" s="30" t="e">
        <f>#N/A</f>
        <v>#N/A</v>
      </c>
      <c r="AI1687" s="30">
        <v>4876</v>
      </c>
      <c r="AJ1687" s="30">
        <v>4316</v>
      </c>
      <c r="AK1687" s="26" t="s">
        <v>139</v>
      </c>
      <c r="AL1687" s="26">
        <v>27</v>
      </c>
      <c r="AM1687" s="26" t="s">
        <v>3526</v>
      </c>
      <c r="AU1687" s="26" t="s">
        <v>1526</v>
      </c>
      <c r="AV1687" s="67" t="s">
        <v>3536</v>
      </c>
      <c r="BB1687" s="26" t="s">
        <v>2441</v>
      </c>
      <c r="BC1687" s="26" t="s">
        <v>2442</v>
      </c>
      <c r="BD1687" s="37">
        <v>44048</v>
      </c>
      <c r="BE1687" s="30">
        <v>34930</v>
      </c>
      <c r="BF1687" s="30">
        <v>36755</v>
      </c>
      <c r="BG1687" s="37" t="s">
        <v>2443</v>
      </c>
      <c r="BI1687" s="37"/>
      <c r="BJ1687" s="37"/>
      <c r="BK1687" s="37"/>
      <c r="BL1687" s="37"/>
      <c r="BM1687" s="37"/>
      <c r="BN1687" s="26"/>
      <c r="BO1687" s="26"/>
      <c r="BP1687" s="26"/>
      <c r="BQ1687" s="38"/>
      <c r="BR1687" s="26"/>
      <c r="BS1687" s="26"/>
      <c r="BT1687" s="26"/>
      <c r="BU1687" s="26"/>
      <c r="BV1687" s="39"/>
    </row>
    <row r="1688" spans="1:74" ht="15" hidden="1" customHeight="1">
      <c r="A1688" s="26">
        <v>2020</v>
      </c>
      <c r="B1688" s="26">
        <v>1684</v>
      </c>
      <c r="C1688" s="26" t="s">
        <v>129</v>
      </c>
      <c r="D1688" s="26" t="s">
        <v>2433</v>
      </c>
      <c r="E1688" s="26" t="s">
        <v>2434</v>
      </c>
      <c r="F1688" s="27">
        <v>43985</v>
      </c>
      <c r="G1688" s="107" t="s">
        <v>3724</v>
      </c>
      <c r="H1688" s="26" t="s">
        <v>1402</v>
      </c>
      <c r="I1688" s="26" t="s">
        <v>1402</v>
      </c>
      <c r="J1688" s="28" t="s">
        <v>3725</v>
      </c>
      <c r="K1688" s="26" t="s">
        <v>1483</v>
      </c>
      <c r="L1688" s="26" t="s">
        <v>2437</v>
      </c>
      <c r="M1688" s="26" t="s">
        <v>137</v>
      </c>
      <c r="N1688" s="26" t="s">
        <v>138</v>
      </c>
      <c r="O1688" s="26" t="s">
        <v>138</v>
      </c>
      <c r="P1688" s="29">
        <v>145</v>
      </c>
      <c r="Q1688" s="30">
        <v>70</v>
      </c>
      <c r="R1688" s="30">
        <v>4830</v>
      </c>
      <c r="S1688" s="31" t="e">
        <f>#N/A</f>
        <v>#N/A</v>
      </c>
      <c r="T1688" s="30">
        <v>1418</v>
      </c>
      <c r="U1688" s="30">
        <v>1196</v>
      </c>
      <c r="V1688" s="32">
        <v>4.918032786885246</v>
      </c>
      <c r="W1688" s="30">
        <v>56</v>
      </c>
      <c r="X1688" s="30" t="e">
        <f>#N/A</f>
        <v>#N/A</v>
      </c>
      <c r="Y1688" s="30" t="e">
        <f>#N/A</f>
        <v>#N/A</v>
      </c>
      <c r="AB1688" s="33" t="e">
        <f>#N/A</f>
        <v>#N/A</v>
      </c>
      <c r="AC1688" s="30">
        <v>2100</v>
      </c>
      <c r="AD1688" s="30" t="e">
        <f>#N/A</f>
        <v>#N/A</v>
      </c>
      <c r="AE1688" s="34">
        <v>0.98</v>
      </c>
      <c r="AG1688" s="30" t="e">
        <f>#N/A</f>
        <v>#N/A</v>
      </c>
      <c r="AH1688" s="30" t="e">
        <f>#N/A</f>
        <v>#N/A</v>
      </c>
      <c r="AI1688" s="30">
        <v>5571</v>
      </c>
      <c r="AJ1688" s="30">
        <v>5011</v>
      </c>
      <c r="AK1688" s="26" t="s">
        <v>139</v>
      </c>
      <c r="AL1688" s="26">
        <v>27</v>
      </c>
      <c r="AM1688" s="26" t="s">
        <v>3526</v>
      </c>
      <c r="AU1688" s="26" t="s">
        <v>1526</v>
      </c>
      <c r="AV1688" s="67" t="s">
        <v>3644</v>
      </c>
      <c r="BB1688" s="26" t="s">
        <v>2441</v>
      </c>
      <c r="BC1688" s="26" t="s">
        <v>2442</v>
      </c>
      <c r="BD1688" s="37">
        <v>44048</v>
      </c>
      <c r="BE1688" s="30">
        <v>34930</v>
      </c>
      <c r="BF1688" s="30">
        <v>36755</v>
      </c>
      <c r="BG1688" s="37" t="s">
        <v>2443</v>
      </c>
      <c r="BI1688" s="37"/>
      <c r="BJ1688" s="37"/>
      <c r="BK1688" s="37"/>
      <c r="BL1688" s="37"/>
      <c r="BM1688" s="37"/>
      <c r="BN1688" s="26"/>
      <c r="BO1688" s="26"/>
      <c r="BP1688" s="26"/>
      <c r="BQ1688" s="38"/>
      <c r="BR1688" s="26"/>
      <c r="BS1688" s="26"/>
      <c r="BT1688" s="26"/>
      <c r="BU1688" s="26"/>
      <c r="BV1688" s="39"/>
    </row>
    <row r="1689" spans="1:74" ht="15" hidden="1" customHeight="1">
      <c r="A1689" s="26">
        <v>2020</v>
      </c>
      <c r="B1689" s="26">
        <v>1685</v>
      </c>
      <c r="C1689" s="26" t="s">
        <v>129</v>
      </c>
      <c r="D1689" s="26" t="s">
        <v>2433</v>
      </c>
      <c r="E1689" s="26" t="s">
        <v>2434</v>
      </c>
      <c r="F1689" s="27">
        <v>43985</v>
      </c>
      <c r="G1689" s="107" t="s">
        <v>3726</v>
      </c>
      <c r="H1689" s="26" t="s">
        <v>1402</v>
      </c>
      <c r="I1689" s="26" t="s">
        <v>1402</v>
      </c>
      <c r="J1689" s="28" t="s">
        <v>3727</v>
      </c>
      <c r="K1689" s="26" t="s">
        <v>1483</v>
      </c>
      <c r="L1689" s="26" t="s">
        <v>2437</v>
      </c>
      <c r="M1689" s="26" t="s">
        <v>137</v>
      </c>
      <c r="N1689" s="26" t="s">
        <v>138</v>
      </c>
      <c r="O1689" s="26" t="s">
        <v>138</v>
      </c>
      <c r="P1689" s="29">
        <v>146</v>
      </c>
      <c r="Q1689" s="30">
        <v>67</v>
      </c>
      <c r="R1689" s="30">
        <v>4080</v>
      </c>
      <c r="S1689" s="31" t="e">
        <f>#N/A</f>
        <v>#N/A</v>
      </c>
      <c r="T1689" s="30">
        <v>1103</v>
      </c>
      <c r="U1689" s="30">
        <v>1124</v>
      </c>
      <c r="V1689" s="32">
        <v>4.4776119402985071</v>
      </c>
      <c r="W1689" s="30">
        <v>60</v>
      </c>
      <c r="X1689" s="30" t="e">
        <f>#N/A</f>
        <v>#N/A</v>
      </c>
      <c r="Y1689" s="30" t="e">
        <f>#N/A</f>
        <v>#N/A</v>
      </c>
      <c r="AB1689" s="33" t="e">
        <f>#N/A</f>
        <v>#N/A</v>
      </c>
      <c r="AC1689" s="30">
        <v>2100</v>
      </c>
      <c r="AD1689" s="30" t="e">
        <f>#N/A</f>
        <v>#N/A</v>
      </c>
      <c r="AE1689" s="34">
        <v>0.90105263157894733</v>
      </c>
      <c r="AG1689" s="30" t="e">
        <f>#N/A</f>
        <v>#N/A</v>
      </c>
      <c r="AH1689" s="30" t="e">
        <f>#N/A</f>
        <v>#N/A</v>
      </c>
      <c r="AI1689" s="30">
        <v>4793</v>
      </c>
      <c r="AJ1689" s="30">
        <v>4233</v>
      </c>
      <c r="AK1689" s="26" t="s">
        <v>139</v>
      </c>
      <c r="AL1689" s="26">
        <v>27</v>
      </c>
      <c r="AM1689" s="26" t="s">
        <v>3526</v>
      </c>
      <c r="AU1689" s="26" t="s">
        <v>1526</v>
      </c>
      <c r="AV1689" s="67" t="s">
        <v>3639</v>
      </c>
      <c r="BB1689" s="26" t="s">
        <v>2441</v>
      </c>
      <c r="BC1689" s="26" t="s">
        <v>2442</v>
      </c>
      <c r="BD1689" s="37">
        <v>44048</v>
      </c>
      <c r="BE1689" s="30">
        <v>34930</v>
      </c>
      <c r="BF1689" s="30">
        <v>36755</v>
      </c>
      <c r="BG1689" s="37" t="s">
        <v>2443</v>
      </c>
      <c r="BI1689" s="37"/>
      <c r="BJ1689" s="37"/>
      <c r="BK1689" s="37"/>
      <c r="BL1689" s="37"/>
      <c r="BM1689" s="37"/>
      <c r="BN1689" s="26"/>
      <c r="BO1689" s="26"/>
      <c r="BP1689" s="26"/>
      <c r="BQ1689" s="38"/>
      <c r="BR1689" s="26"/>
      <c r="BS1689" s="26"/>
      <c r="BT1689" s="26"/>
      <c r="BU1689" s="26"/>
      <c r="BV1689" s="39"/>
    </row>
    <row r="1690" spans="1:74" ht="15" hidden="1" customHeight="1">
      <c r="A1690" s="26">
        <v>2020</v>
      </c>
      <c r="B1690" s="26">
        <v>1686</v>
      </c>
      <c r="C1690" s="26" t="s">
        <v>129</v>
      </c>
      <c r="D1690" s="26" t="s">
        <v>2433</v>
      </c>
      <c r="E1690" s="26" t="s">
        <v>2434</v>
      </c>
      <c r="F1690" s="27">
        <v>43985</v>
      </c>
      <c r="G1690" s="125" t="s">
        <v>3728</v>
      </c>
      <c r="H1690" s="26" t="s">
        <v>1402</v>
      </c>
      <c r="I1690" s="26" t="s">
        <v>1402</v>
      </c>
      <c r="J1690" s="112" t="s">
        <v>3729</v>
      </c>
      <c r="K1690" s="26" t="s">
        <v>1483</v>
      </c>
      <c r="L1690" s="26" t="s">
        <v>2437</v>
      </c>
      <c r="M1690" s="26" t="s">
        <v>137</v>
      </c>
      <c r="N1690" s="26" t="s">
        <v>138</v>
      </c>
      <c r="O1690" s="26" t="s">
        <v>138</v>
      </c>
      <c r="P1690" s="29">
        <v>147</v>
      </c>
      <c r="Q1690" s="30">
        <v>76</v>
      </c>
      <c r="R1690" s="30">
        <v>6550</v>
      </c>
      <c r="S1690" s="31" t="e">
        <f>#N/A</f>
        <v>#N/A</v>
      </c>
      <c r="T1690" s="30">
        <v>1860</v>
      </c>
      <c r="U1690" s="30">
        <v>1559</v>
      </c>
      <c r="V1690" s="32">
        <v>4.2857142857142856</v>
      </c>
      <c r="W1690" s="30">
        <v>45</v>
      </c>
      <c r="X1690" s="30" t="e">
        <f>#N/A</f>
        <v>#N/A</v>
      </c>
      <c r="Y1690" s="30" t="e">
        <f>#N/A</f>
        <v>#N/A</v>
      </c>
      <c r="AB1690" s="33" t="e">
        <f>#N/A</f>
        <v>#N/A</v>
      </c>
      <c r="AC1690" s="30">
        <v>2100</v>
      </c>
      <c r="AD1690" s="30" t="e">
        <f>#N/A</f>
        <v>#N/A</v>
      </c>
      <c r="AE1690" s="34">
        <v>0.83294117647058818</v>
      </c>
      <c r="AG1690" s="30" t="e">
        <f>#N/A</f>
        <v>#N/A</v>
      </c>
      <c r="AH1690" s="30" t="e">
        <f>#N/A</f>
        <v>#N/A</v>
      </c>
      <c r="AI1690" s="30">
        <v>7355</v>
      </c>
      <c r="AJ1690" s="30">
        <v>6795</v>
      </c>
      <c r="AK1690" s="26" t="s">
        <v>139</v>
      </c>
      <c r="AL1690" s="26">
        <v>27</v>
      </c>
      <c r="AM1690" s="26" t="s">
        <v>3526</v>
      </c>
      <c r="AU1690" s="26" t="s">
        <v>1526</v>
      </c>
      <c r="AV1690" s="67" t="s">
        <v>2903</v>
      </c>
      <c r="AW1690" s="134" t="s">
        <v>3563</v>
      </c>
      <c r="BB1690" s="26" t="s">
        <v>2441</v>
      </c>
      <c r="BC1690" s="26" t="s">
        <v>2442</v>
      </c>
      <c r="BD1690" s="37">
        <v>44048</v>
      </c>
      <c r="BE1690" s="30">
        <v>34930</v>
      </c>
      <c r="BF1690" s="30">
        <v>36755</v>
      </c>
      <c r="BG1690" s="37" t="s">
        <v>2443</v>
      </c>
      <c r="BI1690" s="37"/>
      <c r="BJ1690" s="37"/>
      <c r="BK1690" s="37"/>
      <c r="BL1690" s="37"/>
      <c r="BM1690" s="37"/>
      <c r="BN1690" s="26"/>
      <c r="BO1690" s="26"/>
      <c r="BP1690" s="26"/>
      <c r="BQ1690" s="38"/>
      <c r="BR1690" s="26"/>
      <c r="BS1690" s="26"/>
      <c r="BT1690" s="26"/>
      <c r="BU1690" s="26"/>
      <c r="BV1690" s="39"/>
    </row>
    <row r="1691" spans="1:74" ht="15" hidden="1" customHeight="1">
      <c r="A1691" s="26">
        <v>2020</v>
      </c>
      <c r="B1691" s="26">
        <v>1687</v>
      </c>
      <c r="C1691" s="26" t="s">
        <v>129</v>
      </c>
      <c r="D1691" s="26" t="s">
        <v>2433</v>
      </c>
      <c r="E1691" s="26" t="s">
        <v>2434</v>
      </c>
      <c r="F1691" s="27">
        <v>43985</v>
      </c>
      <c r="G1691" s="107" t="s">
        <v>3730</v>
      </c>
      <c r="H1691" s="26" t="s">
        <v>1402</v>
      </c>
      <c r="I1691" s="26" t="s">
        <v>1402</v>
      </c>
      <c r="J1691" s="112" t="s">
        <v>3731</v>
      </c>
      <c r="K1691" s="26" t="s">
        <v>1483</v>
      </c>
      <c r="L1691" s="26" t="s">
        <v>2437</v>
      </c>
      <c r="M1691" s="26" t="s">
        <v>137</v>
      </c>
      <c r="N1691" s="26" t="s">
        <v>138</v>
      </c>
      <c r="O1691" s="26" t="s">
        <v>138</v>
      </c>
      <c r="P1691" s="29">
        <v>148</v>
      </c>
      <c r="Q1691" s="30">
        <v>66</v>
      </c>
      <c r="R1691" s="30">
        <v>3720</v>
      </c>
      <c r="S1691" s="31" t="e">
        <f>#N/A</f>
        <v>#N/A</v>
      </c>
      <c r="T1691" s="30">
        <v>1010</v>
      </c>
      <c r="U1691" s="30">
        <v>868</v>
      </c>
      <c r="V1691" s="32">
        <v>4.615384615384615</v>
      </c>
      <c r="W1691" s="30">
        <v>56</v>
      </c>
      <c r="X1691" s="30" t="e">
        <f>#N/A</f>
        <v>#N/A</v>
      </c>
      <c r="Y1691" s="30" t="e">
        <f>#N/A</f>
        <v>#N/A</v>
      </c>
      <c r="AB1691" s="33" t="e">
        <f>#N/A</f>
        <v>#N/A</v>
      </c>
      <c r="AC1691" s="30">
        <v>2100</v>
      </c>
      <c r="AD1691" s="30" t="e">
        <f>#N/A</f>
        <v>#N/A</v>
      </c>
      <c r="AE1691" s="34">
        <v>0.89666666666666661</v>
      </c>
      <c r="AG1691" s="30" t="e">
        <f>#N/A</f>
        <v>#N/A</v>
      </c>
      <c r="AH1691" s="30" t="e">
        <f>#N/A</f>
        <v>#N/A</v>
      </c>
      <c r="AI1691" s="30">
        <v>4419</v>
      </c>
      <c r="AJ1691" s="30">
        <v>3859</v>
      </c>
      <c r="AK1691" s="26" t="s">
        <v>139</v>
      </c>
      <c r="AL1691" s="26">
        <v>27</v>
      </c>
      <c r="AM1691" s="26" t="s">
        <v>3526</v>
      </c>
      <c r="AU1691" s="26" t="s">
        <v>1526</v>
      </c>
      <c r="AV1691" s="67" t="s">
        <v>3578</v>
      </c>
      <c r="BB1691" s="26" t="s">
        <v>2441</v>
      </c>
      <c r="BC1691" s="26" t="s">
        <v>2442</v>
      </c>
      <c r="BD1691" s="37">
        <v>44048</v>
      </c>
      <c r="BE1691" s="30">
        <v>34930</v>
      </c>
      <c r="BF1691" s="30">
        <v>36755</v>
      </c>
      <c r="BG1691" s="37" t="s">
        <v>2443</v>
      </c>
      <c r="BI1691" s="37"/>
      <c r="BJ1691" s="37"/>
      <c r="BK1691" s="37"/>
      <c r="BL1691" s="37"/>
      <c r="BM1691" s="37"/>
      <c r="BN1691" s="26"/>
      <c r="BO1691" s="26"/>
      <c r="BP1691" s="26"/>
      <c r="BQ1691" s="38"/>
      <c r="BR1691" s="26"/>
      <c r="BS1691" s="26"/>
      <c r="BT1691" s="26"/>
      <c r="BU1691" s="26"/>
      <c r="BV1691" s="39"/>
    </row>
    <row r="1692" spans="1:74" ht="15" hidden="1" customHeight="1">
      <c r="A1692" s="26">
        <v>2020</v>
      </c>
      <c r="B1692" s="26">
        <v>1688</v>
      </c>
      <c r="C1692" s="26" t="s">
        <v>129</v>
      </c>
      <c r="D1692" s="26" t="s">
        <v>2433</v>
      </c>
      <c r="E1692" s="26" t="s">
        <v>2434</v>
      </c>
      <c r="F1692" s="27">
        <v>43985</v>
      </c>
      <c r="G1692" s="125" t="s">
        <v>3732</v>
      </c>
      <c r="H1692" s="26" t="s">
        <v>1402</v>
      </c>
      <c r="I1692" s="26" t="s">
        <v>1402</v>
      </c>
      <c r="J1692" s="112" t="s">
        <v>3733</v>
      </c>
      <c r="K1692" s="26" t="s">
        <v>1483</v>
      </c>
      <c r="L1692" s="26" t="s">
        <v>2437</v>
      </c>
      <c r="M1692" s="26" t="s">
        <v>137</v>
      </c>
      <c r="N1692" s="26" t="s">
        <v>138</v>
      </c>
      <c r="O1692" s="26" t="s">
        <v>138</v>
      </c>
      <c r="P1692" s="29">
        <v>149</v>
      </c>
      <c r="Q1692" s="30">
        <v>64</v>
      </c>
      <c r="R1692" s="30">
        <v>3720</v>
      </c>
      <c r="S1692" s="31" t="e">
        <f>#N/A</f>
        <v>#N/A</v>
      </c>
      <c r="T1692" s="30">
        <v>1090</v>
      </c>
      <c r="U1692" s="30">
        <v>929</v>
      </c>
      <c r="V1692" s="32">
        <v>4.5999999999999996</v>
      </c>
      <c r="W1692" s="30">
        <v>56</v>
      </c>
      <c r="X1692" s="30" t="e">
        <f>#N/A</f>
        <v>#N/A</v>
      </c>
      <c r="Y1692" s="30" t="e">
        <f>#N/A</f>
        <v>#N/A</v>
      </c>
      <c r="AB1692" s="33" t="e">
        <f>#N/A</f>
        <v>#N/A</v>
      </c>
      <c r="AC1692" s="30">
        <v>2100</v>
      </c>
      <c r="AD1692" s="30" t="e">
        <f>#N/A</f>
        <v>#N/A</v>
      </c>
      <c r="AE1692" s="34">
        <v>0.94774193548387098</v>
      </c>
      <c r="AG1692" s="30" t="e">
        <f>#N/A</f>
        <v>#N/A</v>
      </c>
      <c r="AH1692" s="30" t="e">
        <f>#N/A</f>
        <v>#N/A</v>
      </c>
      <c r="AI1692" s="30">
        <v>4419</v>
      </c>
      <c r="AJ1692" s="30">
        <v>3859</v>
      </c>
      <c r="AK1692" s="26" t="s">
        <v>139</v>
      </c>
      <c r="AL1692" s="26">
        <v>27</v>
      </c>
      <c r="AM1692" s="26" t="s">
        <v>3526</v>
      </c>
      <c r="AU1692" s="26" t="s">
        <v>1526</v>
      </c>
      <c r="AV1692" s="67" t="s">
        <v>3588</v>
      </c>
      <c r="AW1692" s="134" t="s">
        <v>2418</v>
      </c>
      <c r="BB1692" s="26" t="s">
        <v>2441</v>
      </c>
      <c r="BC1692" s="26" t="s">
        <v>2442</v>
      </c>
      <c r="BD1692" s="37">
        <v>44048</v>
      </c>
      <c r="BE1692" s="30">
        <v>34930</v>
      </c>
      <c r="BF1692" s="30">
        <v>36755</v>
      </c>
      <c r="BG1692" s="37" t="s">
        <v>2443</v>
      </c>
      <c r="BI1692" s="37"/>
      <c r="BJ1692" s="37"/>
      <c r="BK1692" s="37"/>
      <c r="BL1692" s="37"/>
      <c r="BM1692" s="37"/>
      <c r="BN1692" s="26"/>
      <c r="BO1692" s="26"/>
      <c r="BP1692" s="26"/>
      <c r="BQ1692" s="38"/>
      <c r="BR1692" s="26"/>
      <c r="BS1692" s="26"/>
      <c r="BT1692" s="26"/>
      <c r="BU1692" s="26"/>
      <c r="BV1692" s="39"/>
    </row>
    <row r="1693" spans="1:74" ht="15" hidden="1" customHeight="1">
      <c r="A1693" s="26">
        <v>2020</v>
      </c>
      <c r="B1693" s="26">
        <v>1689</v>
      </c>
      <c r="C1693" s="26" t="s">
        <v>129</v>
      </c>
      <c r="D1693" s="26" t="s">
        <v>2433</v>
      </c>
      <c r="E1693" s="26" t="s">
        <v>2434</v>
      </c>
      <c r="F1693" s="27">
        <v>43985</v>
      </c>
      <c r="G1693" s="107" t="s">
        <v>3734</v>
      </c>
      <c r="H1693" s="26" t="s">
        <v>1402</v>
      </c>
      <c r="I1693" s="26" t="s">
        <v>1402</v>
      </c>
      <c r="J1693" s="28" t="s">
        <v>3735</v>
      </c>
      <c r="K1693" s="26" t="s">
        <v>1483</v>
      </c>
      <c r="L1693" s="26" t="s">
        <v>2437</v>
      </c>
      <c r="M1693" s="26" t="s">
        <v>137</v>
      </c>
      <c r="N1693" s="26" t="s">
        <v>138</v>
      </c>
      <c r="O1693" s="26" t="s">
        <v>138</v>
      </c>
      <c r="P1693" s="29">
        <v>150</v>
      </c>
      <c r="Q1693" s="30">
        <v>63</v>
      </c>
      <c r="R1693" s="30">
        <v>4000</v>
      </c>
      <c r="S1693" s="31" t="e">
        <f>#N/A</f>
        <v>#N/A</v>
      </c>
      <c r="T1693" s="30">
        <v>1043</v>
      </c>
      <c r="U1693" s="30">
        <v>865</v>
      </c>
      <c r="V1693" s="32">
        <v>4.5454545454545459</v>
      </c>
      <c r="W1693" s="30">
        <v>57</v>
      </c>
      <c r="X1693" s="30" t="e">
        <f>#N/A</f>
        <v>#N/A</v>
      </c>
      <c r="Y1693" s="30" t="e">
        <f>#N/A</f>
        <v>#N/A</v>
      </c>
      <c r="AB1693" s="33" t="e">
        <f>#N/A</f>
        <v>#N/A</v>
      </c>
      <c r="AC1693" s="30">
        <v>2100</v>
      </c>
      <c r="AD1693" s="30" t="e">
        <f>#N/A</f>
        <v>#N/A</v>
      </c>
      <c r="AE1693" s="34">
        <v>0.86235294117647054</v>
      </c>
      <c r="AG1693" s="30" t="e">
        <f>#N/A</f>
        <v>#N/A</v>
      </c>
      <c r="AH1693" s="30" t="e">
        <f>#N/A</f>
        <v>#N/A</v>
      </c>
      <c r="AI1693" s="30">
        <v>4710</v>
      </c>
      <c r="AJ1693" s="30">
        <v>4150</v>
      </c>
      <c r="AK1693" s="26" t="s">
        <v>139</v>
      </c>
      <c r="AL1693" s="26">
        <v>27</v>
      </c>
      <c r="AM1693" s="26" t="s">
        <v>3526</v>
      </c>
      <c r="AU1693" s="26" t="s">
        <v>1526</v>
      </c>
      <c r="AV1693" s="67" t="s">
        <v>3625</v>
      </c>
      <c r="BB1693" s="26" t="s">
        <v>2441</v>
      </c>
      <c r="BC1693" s="26" t="s">
        <v>2442</v>
      </c>
      <c r="BD1693" s="37">
        <v>44048</v>
      </c>
      <c r="BE1693" s="30">
        <v>34930</v>
      </c>
      <c r="BF1693" s="30">
        <v>36755</v>
      </c>
      <c r="BG1693" s="37" t="s">
        <v>2443</v>
      </c>
      <c r="BI1693" s="37"/>
      <c r="BJ1693" s="37"/>
      <c r="BK1693" s="37"/>
      <c r="BL1693" s="37"/>
      <c r="BM1693" s="37"/>
      <c r="BN1693" s="26"/>
      <c r="BO1693" s="26"/>
      <c r="BP1693" s="26"/>
      <c r="BQ1693" s="38"/>
      <c r="BR1693" s="26"/>
      <c r="BS1693" s="26"/>
      <c r="BT1693" s="26"/>
      <c r="BU1693" s="26"/>
      <c r="BV1693" s="39"/>
    </row>
    <row r="1694" spans="1:74" ht="15" hidden="1" customHeight="1">
      <c r="A1694" s="26">
        <v>2020</v>
      </c>
      <c r="B1694" s="26">
        <v>1690</v>
      </c>
      <c r="C1694" s="26" t="s">
        <v>129</v>
      </c>
      <c r="D1694" s="26" t="s">
        <v>2433</v>
      </c>
      <c r="E1694" s="26" t="s">
        <v>2434</v>
      </c>
      <c r="F1694" s="27">
        <v>43985</v>
      </c>
      <c r="G1694" s="107" t="s">
        <v>3736</v>
      </c>
      <c r="H1694" s="26" t="s">
        <v>1402</v>
      </c>
      <c r="I1694" s="26" t="s">
        <v>1402</v>
      </c>
      <c r="J1694" s="28" t="s">
        <v>3737</v>
      </c>
      <c r="K1694" s="26" t="s">
        <v>1483</v>
      </c>
      <c r="L1694" s="26" t="s">
        <v>2437</v>
      </c>
      <c r="M1694" s="26" t="s">
        <v>137</v>
      </c>
      <c r="N1694" s="26" t="s">
        <v>138</v>
      </c>
      <c r="O1694" s="26" t="s">
        <v>138</v>
      </c>
      <c r="P1694" s="29">
        <v>151</v>
      </c>
      <c r="Q1694" s="30">
        <v>69</v>
      </c>
      <c r="R1694" s="30">
        <v>5330</v>
      </c>
      <c r="S1694" s="31" t="e">
        <f>#N/A</f>
        <v>#N/A</v>
      </c>
      <c r="T1694" s="30">
        <v>1251</v>
      </c>
      <c r="U1694" s="30">
        <v>1074</v>
      </c>
      <c r="V1694" s="32">
        <v>4.2857142857142856</v>
      </c>
      <c r="W1694" s="30">
        <v>44</v>
      </c>
      <c r="X1694" s="30" t="e">
        <f>#N/A</f>
        <v>#N/A</v>
      </c>
      <c r="Y1694" s="30" t="e">
        <f>#N/A</f>
        <v>#N/A</v>
      </c>
      <c r="AB1694" s="33" t="e">
        <f>#N/A</f>
        <v>#N/A</v>
      </c>
      <c r="AC1694" s="30">
        <v>2100</v>
      </c>
      <c r="AD1694" s="30" t="e">
        <f>#N/A</f>
        <v>#N/A</v>
      </c>
      <c r="AE1694" s="34">
        <v>0.39304347826086955</v>
      </c>
      <c r="AG1694" s="30" t="e">
        <f>#N/A</f>
        <v>#N/A</v>
      </c>
      <c r="AH1694" s="30" t="e">
        <f>#N/A</f>
        <v>#N/A</v>
      </c>
      <c r="AI1694" s="30">
        <v>6089</v>
      </c>
      <c r="AJ1694" s="30">
        <v>5529</v>
      </c>
      <c r="AK1694" s="26" t="s">
        <v>139</v>
      </c>
      <c r="AL1694" s="26">
        <v>27</v>
      </c>
      <c r="AM1694" s="26" t="s">
        <v>3526</v>
      </c>
      <c r="AU1694" s="26" t="s">
        <v>1526</v>
      </c>
      <c r="AV1694" s="67" t="s">
        <v>3604</v>
      </c>
      <c r="BB1694" s="26" t="s">
        <v>2441</v>
      </c>
      <c r="BC1694" s="26" t="s">
        <v>2442</v>
      </c>
      <c r="BD1694" s="37">
        <v>44048</v>
      </c>
      <c r="BE1694" s="30">
        <v>34930</v>
      </c>
      <c r="BF1694" s="30">
        <v>36755</v>
      </c>
      <c r="BG1694" s="37" t="s">
        <v>2443</v>
      </c>
      <c r="BI1694" s="37"/>
      <c r="BJ1694" s="37"/>
      <c r="BK1694" s="37"/>
      <c r="BL1694" s="37"/>
      <c r="BM1694" s="37"/>
      <c r="BN1694" s="26"/>
      <c r="BO1694" s="26"/>
      <c r="BP1694" s="26"/>
      <c r="BQ1694" s="38"/>
      <c r="BR1694" s="26"/>
      <c r="BS1694" s="26"/>
      <c r="BT1694" s="26"/>
      <c r="BU1694" s="26"/>
      <c r="BV1694" s="39"/>
    </row>
    <row r="1695" spans="1:74" ht="15" hidden="1" customHeight="1">
      <c r="A1695" s="26">
        <v>2020</v>
      </c>
      <c r="B1695" s="26">
        <v>1691</v>
      </c>
      <c r="C1695" s="26" t="s">
        <v>129</v>
      </c>
      <c r="D1695" s="26" t="s">
        <v>2433</v>
      </c>
      <c r="E1695" s="26" t="s">
        <v>2434</v>
      </c>
      <c r="F1695" s="27">
        <v>43985</v>
      </c>
      <c r="G1695" s="107" t="s">
        <v>3738</v>
      </c>
      <c r="H1695" s="26" t="s">
        <v>1402</v>
      </c>
      <c r="I1695" s="26" t="s">
        <v>1402</v>
      </c>
      <c r="J1695" s="28" t="s">
        <v>3739</v>
      </c>
      <c r="K1695" s="26" t="s">
        <v>1483</v>
      </c>
      <c r="L1695" s="26" t="s">
        <v>2437</v>
      </c>
      <c r="M1695" s="26" t="s">
        <v>137</v>
      </c>
      <c r="N1695" s="26" t="s">
        <v>138</v>
      </c>
      <c r="O1695" s="26" t="s">
        <v>138</v>
      </c>
      <c r="P1695" s="29">
        <v>152</v>
      </c>
      <c r="Q1695" s="30">
        <v>67</v>
      </c>
      <c r="R1695" s="30">
        <v>4140</v>
      </c>
      <c r="S1695" s="31" t="e">
        <f>#N/A</f>
        <v>#N/A</v>
      </c>
      <c r="T1695" s="30">
        <v>1144</v>
      </c>
      <c r="U1695" s="30">
        <v>947</v>
      </c>
      <c r="V1695" s="32">
        <v>4.6875</v>
      </c>
      <c r="W1695" s="30">
        <v>55</v>
      </c>
      <c r="X1695" s="30" t="e">
        <f>#N/A</f>
        <v>#N/A</v>
      </c>
      <c r="Y1695" s="30" t="e">
        <f>#N/A</f>
        <v>#N/A</v>
      </c>
      <c r="AB1695" s="33" t="e">
        <f>#N/A</f>
        <v>#N/A</v>
      </c>
      <c r="AC1695" s="30">
        <v>2100</v>
      </c>
      <c r="AD1695" s="30" t="e">
        <f>#N/A</f>
        <v>#N/A</v>
      </c>
      <c r="AE1695" s="34">
        <v>0.94296296296296289</v>
      </c>
      <c r="AG1695" s="30" t="e">
        <f>#N/A</f>
        <v>#N/A</v>
      </c>
      <c r="AH1695" s="30" t="e">
        <f>#N/A</f>
        <v>#N/A</v>
      </c>
      <c r="AI1695" s="30">
        <v>4855</v>
      </c>
      <c r="AJ1695" s="30">
        <v>4295</v>
      </c>
      <c r="AK1695" s="26" t="s">
        <v>139</v>
      </c>
      <c r="AL1695" s="26">
        <v>27</v>
      </c>
      <c r="AM1695" s="26" t="s">
        <v>3526</v>
      </c>
      <c r="AU1695" s="26" t="s">
        <v>1526</v>
      </c>
      <c r="AV1695" s="67" t="s">
        <v>3527</v>
      </c>
      <c r="BB1695" s="26" t="s">
        <v>2441</v>
      </c>
      <c r="BC1695" s="26" t="s">
        <v>2442</v>
      </c>
      <c r="BD1695" s="37">
        <v>44048</v>
      </c>
      <c r="BE1695" s="30">
        <v>34930</v>
      </c>
      <c r="BF1695" s="30">
        <v>36755</v>
      </c>
      <c r="BG1695" s="37" t="s">
        <v>2443</v>
      </c>
      <c r="BI1695" s="37"/>
      <c r="BJ1695" s="37"/>
      <c r="BK1695" s="37"/>
      <c r="BL1695" s="37"/>
      <c r="BM1695" s="37"/>
      <c r="BN1695" s="26"/>
      <c r="BO1695" s="26"/>
      <c r="BP1695" s="26"/>
      <c r="BQ1695" s="38"/>
      <c r="BR1695" s="26"/>
      <c r="BS1695" s="26"/>
      <c r="BT1695" s="26"/>
      <c r="BU1695" s="26"/>
      <c r="BV1695" s="39"/>
    </row>
    <row r="1696" spans="1:74" ht="15" hidden="1" customHeight="1">
      <c r="A1696" s="26">
        <v>2020</v>
      </c>
      <c r="B1696" s="26">
        <v>1692</v>
      </c>
      <c r="C1696" s="26" t="s">
        <v>129</v>
      </c>
      <c r="D1696" s="26" t="s">
        <v>2433</v>
      </c>
      <c r="E1696" s="26" t="s">
        <v>2434</v>
      </c>
      <c r="F1696" s="27">
        <v>43985</v>
      </c>
      <c r="G1696" s="107" t="s">
        <v>3740</v>
      </c>
      <c r="H1696" s="26" t="s">
        <v>1402</v>
      </c>
      <c r="I1696" s="26" t="s">
        <v>1402</v>
      </c>
      <c r="J1696" s="28" t="s">
        <v>3741</v>
      </c>
      <c r="K1696" s="26" t="s">
        <v>1483</v>
      </c>
      <c r="L1696" s="26" t="s">
        <v>2437</v>
      </c>
      <c r="M1696" s="26" t="s">
        <v>137</v>
      </c>
      <c r="N1696" s="26" t="s">
        <v>138</v>
      </c>
      <c r="O1696" s="26" t="s">
        <v>138</v>
      </c>
      <c r="P1696" s="29">
        <v>153</v>
      </c>
      <c r="Q1696" s="30">
        <v>75</v>
      </c>
      <c r="R1696" s="30">
        <v>6460</v>
      </c>
      <c r="S1696" s="31" t="e">
        <f>#N/A</f>
        <v>#N/A</v>
      </c>
      <c r="T1696" s="30">
        <v>1791</v>
      </c>
      <c r="U1696" s="30">
        <v>1521</v>
      </c>
      <c r="V1696" s="32">
        <v>4.7619047619047619</v>
      </c>
      <c r="W1696" s="30">
        <v>56</v>
      </c>
      <c r="X1696" s="30" t="e">
        <f>#N/A</f>
        <v>#N/A</v>
      </c>
      <c r="Y1696" s="30" t="e">
        <f>#N/A</f>
        <v>#N/A</v>
      </c>
      <c r="AB1696" s="33" t="e">
        <f>#N/A</f>
        <v>#N/A</v>
      </c>
      <c r="AC1696" s="30">
        <v>2100</v>
      </c>
      <c r="AD1696" s="30" t="e">
        <f>#N/A</f>
        <v>#N/A</v>
      </c>
      <c r="AE1696" s="34">
        <v>0.70727272727272728</v>
      </c>
      <c r="AG1696" s="30" t="e">
        <f>#N/A</f>
        <v>#N/A</v>
      </c>
      <c r="AH1696" s="30" t="e">
        <f>#N/A</f>
        <v>#N/A</v>
      </c>
      <c r="AI1696" s="30">
        <v>7262</v>
      </c>
      <c r="AJ1696" s="30">
        <v>6702</v>
      </c>
      <c r="AK1696" s="26" t="s">
        <v>139</v>
      </c>
      <c r="AL1696" s="26">
        <v>27</v>
      </c>
      <c r="AM1696" s="26" t="s">
        <v>3526</v>
      </c>
      <c r="AU1696" s="26" t="s">
        <v>1526</v>
      </c>
      <c r="AV1696" s="67" t="s">
        <v>3647</v>
      </c>
      <c r="BB1696" s="26" t="s">
        <v>2441</v>
      </c>
      <c r="BC1696" s="26" t="s">
        <v>2442</v>
      </c>
      <c r="BD1696" s="37">
        <v>44048</v>
      </c>
      <c r="BE1696" s="30">
        <v>34930</v>
      </c>
      <c r="BF1696" s="30">
        <v>36755</v>
      </c>
      <c r="BG1696" s="37" t="s">
        <v>2443</v>
      </c>
      <c r="BI1696" s="37"/>
      <c r="BJ1696" s="37"/>
      <c r="BK1696" s="37"/>
      <c r="BL1696" s="37"/>
      <c r="BM1696" s="37"/>
      <c r="BN1696" s="26"/>
      <c r="BO1696" s="26"/>
      <c r="BP1696" s="26"/>
      <c r="BQ1696" s="38"/>
      <c r="BR1696" s="26"/>
      <c r="BS1696" s="26"/>
      <c r="BT1696" s="26"/>
      <c r="BU1696" s="26"/>
      <c r="BV1696" s="39"/>
    </row>
    <row r="1697" spans="1:74" ht="15" hidden="1" customHeight="1">
      <c r="A1697" s="26">
        <v>2020</v>
      </c>
      <c r="B1697" s="26">
        <v>1693</v>
      </c>
      <c r="C1697" s="26" t="s">
        <v>129</v>
      </c>
      <c r="D1697" s="26" t="s">
        <v>2433</v>
      </c>
      <c r="E1697" s="26" t="s">
        <v>2434</v>
      </c>
      <c r="F1697" s="27">
        <v>43985</v>
      </c>
      <c r="G1697" s="107" t="s">
        <v>3742</v>
      </c>
      <c r="H1697" s="26" t="s">
        <v>1402</v>
      </c>
      <c r="I1697" s="26" t="s">
        <v>1402</v>
      </c>
      <c r="J1697" s="28" t="s">
        <v>3743</v>
      </c>
      <c r="K1697" s="26" t="s">
        <v>1483</v>
      </c>
      <c r="L1697" s="26" t="s">
        <v>2437</v>
      </c>
      <c r="M1697" s="26" t="s">
        <v>137</v>
      </c>
      <c r="N1697" s="26" t="s">
        <v>138</v>
      </c>
      <c r="O1697" s="26" t="s">
        <v>138</v>
      </c>
      <c r="P1697" s="29">
        <v>154</v>
      </c>
      <c r="Q1697" s="30">
        <v>63</v>
      </c>
      <c r="R1697" s="30">
        <v>3550</v>
      </c>
      <c r="S1697" s="31" t="e">
        <f>#N/A</f>
        <v>#N/A</v>
      </c>
      <c r="T1697" s="30">
        <v>1075</v>
      </c>
      <c r="U1697" s="30">
        <v>933</v>
      </c>
      <c r="V1697" s="32">
        <v>4.838709677419355</v>
      </c>
      <c r="W1697" s="30">
        <v>49</v>
      </c>
      <c r="X1697" s="30" t="e">
        <f>#N/A</f>
        <v>#N/A</v>
      </c>
      <c r="Y1697" s="30" t="e">
        <f>#N/A</f>
        <v>#N/A</v>
      </c>
      <c r="AB1697" s="33" t="e">
        <f>#N/A</f>
        <v>#N/A</v>
      </c>
      <c r="AC1697" s="30">
        <v>2100</v>
      </c>
      <c r="AD1697" s="30" t="e">
        <f>#N/A</f>
        <v>#N/A</v>
      </c>
      <c r="AE1697" s="34">
        <v>0.98</v>
      </c>
      <c r="AG1697" s="30" t="e">
        <f>#N/A</f>
        <v>#N/A</v>
      </c>
      <c r="AH1697" s="30" t="e">
        <f>#N/A</f>
        <v>#N/A</v>
      </c>
      <c r="AI1697" s="30">
        <v>4243</v>
      </c>
      <c r="AJ1697" s="30">
        <v>3683</v>
      </c>
      <c r="AK1697" s="26" t="s">
        <v>139</v>
      </c>
      <c r="AL1697" s="26">
        <v>27</v>
      </c>
      <c r="AM1697" s="26" t="s">
        <v>3526</v>
      </c>
      <c r="AU1697" s="26" t="s">
        <v>1526</v>
      </c>
      <c r="AV1697" s="67" t="s">
        <v>3578</v>
      </c>
      <c r="BB1697" s="26" t="s">
        <v>2441</v>
      </c>
      <c r="BC1697" s="26" t="s">
        <v>2442</v>
      </c>
      <c r="BD1697" s="37">
        <v>44048</v>
      </c>
      <c r="BE1697" s="30">
        <v>34930</v>
      </c>
      <c r="BF1697" s="30">
        <v>36755</v>
      </c>
      <c r="BG1697" s="37" t="s">
        <v>2443</v>
      </c>
      <c r="BI1697" s="37"/>
      <c r="BJ1697" s="37"/>
      <c r="BK1697" s="37"/>
      <c r="BL1697" s="37"/>
      <c r="BM1697" s="37"/>
      <c r="BN1697" s="26"/>
      <c r="BO1697" s="26"/>
      <c r="BP1697" s="26"/>
      <c r="BQ1697" s="38"/>
      <c r="BR1697" s="26"/>
      <c r="BS1697" s="26"/>
      <c r="BT1697" s="26"/>
      <c r="BU1697" s="26"/>
      <c r="BV1697" s="39"/>
    </row>
    <row r="1698" spans="1:74" ht="15" hidden="1" customHeight="1">
      <c r="A1698" s="26">
        <v>2020</v>
      </c>
      <c r="B1698" s="26">
        <v>1694</v>
      </c>
      <c r="C1698" s="26" t="s">
        <v>129</v>
      </c>
      <c r="D1698" s="26" t="s">
        <v>2433</v>
      </c>
      <c r="E1698" s="26" t="s">
        <v>2434</v>
      </c>
      <c r="F1698" s="27">
        <v>43985</v>
      </c>
      <c r="G1698" s="107" t="s">
        <v>3744</v>
      </c>
      <c r="H1698" s="26" t="s">
        <v>1402</v>
      </c>
      <c r="I1698" s="26" t="s">
        <v>1402</v>
      </c>
      <c r="J1698" s="28" t="s">
        <v>3745</v>
      </c>
      <c r="K1698" s="26" t="s">
        <v>1483</v>
      </c>
      <c r="L1698" s="26" t="s">
        <v>2437</v>
      </c>
      <c r="M1698" s="26" t="s">
        <v>137</v>
      </c>
      <c r="N1698" s="26" t="s">
        <v>138</v>
      </c>
      <c r="O1698" s="26" t="s">
        <v>138</v>
      </c>
      <c r="P1698" s="29">
        <v>155</v>
      </c>
      <c r="Q1698" s="30">
        <v>62</v>
      </c>
      <c r="R1698" s="30">
        <v>5820</v>
      </c>
      <c r="S1698" s="31" t="e">
        <f>#N/A</f>
        <v>#N/A</v>
      </c>
      <c r="T1698" s="30">
        <v>1333</v>
      </c>
      <c r="U1698" s="30">
        <v>1094</v>
      </c>
      <c r="V1698" s="32">
        <v>5</v>
      </c>
      <c r="W1698" s="30">
        <v>44</v>
      </c>
      <c r="X1698" s="30" t="e">
        <f>#N/A</f>
        <v>#N/A</v>
      </c>
      <c r="Y1698" s="30" t="e">
        <f>#N/A</f>
        <v>#N/A</v>
      </c>
      <c r="AB1698" s="33" t="e">
        <f>#N/A</f>
        <v>#N/A</v>
      </c>
      <c r="AC1698" s="30">
        <v>2100</v>
      </c>
      <c r="AD1698" s="30" t="e">
        <f>#N/A</f>
        <v>#N/A</v>
      </c>
      <c r="AE1698" s="34">
        <v>0.16918918918918921</v>
      </c>
      <c r="AG1698" s="30" t="e">
        <f>#N/A</f>
        <v>#N/A</v>
      </c>
      <c r="AH1698" s="30" t="e">
        <f>#N/A</f>
        <v>#N/A</v>
      </c>
      <c r="AI1698" s="30">
        <v>6598</v>
      </c>
      <c r="AJ1698" s="30">
        <v>6038</v>
      </c>
      <c r="AK1698" s="26" t="s">
        <v>139</v>
      </c>
      <c r="AL1698" s="26">
        <v>27</v>
      </c>
      <c r="AM1698" s="26" t="s">
        <v>3526</v>
      </c>
      <c r="AU1698" s="26" t="s">
        <v>1526</v>
      </c>
      <c r="AV1698" s="67" t="s">
        <v>3548</v>
      </c>
      <c r="BB1698" s="26" t="s">
        <v>2441</v>
      </c>
      <c r="BC1698" s="26" t="s">
        <v>2442</v>
      </c>
      <c r="BD1698" s="37">
        <v>44048</v>
      </c>
      <c r="BE1698" s="30">
        <v>34930</v>
      </c>
      <c r="BF1698" s="30">
        <v>36755</v>
      </c>
      <c r="BG1698" s="37" t="s">
        <v>2443</v>
      </c>
      <c r="BI1698" s="37"/>
      <c r="BJ1698" s="37"/>
      <c r="BK1698" s="37"/>
      <c r="BL1698" s="37"/>
      <c r="BM1698" s="37"/>
      <c r="BN1698" s="26"/>
      <c r="BO1698" s="26"/>
      <c r="BP1698" s="26"/>
      <c r="BQ1698" s="38"/>
      <c r="BR1698" s="26"/>
      <c r="BS1698" s="26"/>
      <c r="BT1698" s="26"/>
      <c r="BU1698" s="26"/>
      <c r="BV1698" s="39"/>
    </row>
    <row r="1699" spans="1:74" ht="15" hidden="1" customHeight="1">
      <c r="A1699" s="26">
        <v>2020</v>
      </c>
      <c r="B1699" s="26">
        <v>1695</v>
      </c>
      <c r="C1699" s="26" t="s">
        <v>129</v>
      </c>
      <c r="D1699" s="26" t="s">
        <v>2433</v>
      </c>
      <c r="E1699" s="26" t="s">
        <v>2434</v>
      </c>
      <c r="F1699" s="27">
        <v>43985</v>
      </c>
      <c r="G1699" s="107" t="s">
        <v>3746</v>
      </c>
      <c r="H1699" s="26" t="s">
        <v>1402</v>
      </c>
      <c r="I1699" s="26" t="s">
        <v>1402</v>
      </c>
      <c r="J1699" s="28" t="s">
        <v>3747</v>
      </c>
      <c r="K1699" s="26" t="s">
        <v>1483</v>
      </c>
      <c r="L1699" s="26" t="s">
        <v>2437</v>
      </c>
      <c r="M1699" s="26" t="s">
        <v>137</v>
      </c>
      <c r="N1699" s="26" t="s">
        <v>138</v>
      </c>
      <c r="O1699" s="26" t="s">
        <v>138</v>
      </c>
      <c r="P1699" s="29">
        <v>156</v>
      </c>
      <c r="Q1699" s="30">
        <v>64</v>
      </c>
      <c r="R1699" s="30">
        <v>3390</v>
      </c>
      <c r="S1699" s="31" t="e">
        <f>#N/A</f>
        <v>#N/A</v>
      </c>
      <c r="T1699" s="30">
        <v>942</v>
      </c>
      <c r="U1699" s="30">
        <v>828</v>
      </c>
      <c r="V1699" s="32">
        <v>4.5454545454545459</v>
      </c>
      <c r="W1699" s="30">
        <v>57</v>
      </c>
      <c r="X1699" s="30" t="e">
        <f>#N/A</f>
        <v>#N/A</v>
      </c>
      <c r="Y1699" s="30" t="e">
        <f>#N/A</f>
        <v>#N/A</v>
      </c>
      <c r="AB1699" s="33" t="e">
        <f>#N/A</f>
        <v>#N/A</v>
      </c>
      <c r="AC1699" s="30">
        <v>2100</v>
      </c>
      <c r="AD1699" s="30" t="e">
        <f>#N/A</f>
        <v>#N/A</v>
      </c>
      <c r="AE1699" s="34">
        <v>0.98</v>
      </c>
      <c r="AG1699" s="30" t="e">
        <f>#N/A</f>
        <v>#N/A</v>
      </c>
      <c r="AH1699" s="30" t="e">
        <f>#N/A</f>
        <v>#N/A</v>
      </c>
      <c r="AI1699" s="30">
        <v>4077</v>
      </c>
      <c r="AJ1699" s="30">
        <v>3517</v>
      </c>
      <c r="AK1699" s="26" t="s">
        <v>139</v>
      </c>
      <c r="AL1699" s="26">
        <v>27</v>
      </c>
      <c r="AM1699" s="26" t="s">
        <v>3526</v>
      </c>
      <c r="AU1699" s="26" t="s">
        <v>1526</v>
      </c>
      <c r="AV1699" s="67" t="s">
        <v>3557</v>
      </c>
      <c r="BB1699" s="26" t="s">
        <v>2441</v>
      </c>
      <c r="BC1699" s="26" t="s">
        <v>2442</v>
      </c>
      <c r="BD1699" s="37">
        <v>44048</v>
      </c>
      <c r="BE1699" s="30">
        <v>34930</v>
      </c>
      <c r="BF1699" s="30">
        <v>36755</v>
      </c>
      <c r="BG1699" s="37" t="s">
        <v>2443</v>
      </c>
      <c r="BI1699" s="37"/>
      <c r="BJ1699" s="37"/>
      <c r="BK1699" s="37"/>
      <c r="BL1699" s="37"/>
      <c r="BM1699" s="37"/>
      <c r="BN1699" s="26"/>
      <c r="BO1699" s="26"/>
      <c r="BP1699" s="26"/>
      <c r="BQ1699" s="38"/>
      <c r="BR1699" s="26"/>
      <c r="BS1699" s="26"/>
      <c r="BT1699" s="26"/>
      <c r="BU1699" s="26"/>
      <c r="BV1699" s="39"/>
    </row>
    <row r="1700" spans="1:74" ht="15" hidden="1" customHeight="1">
      <c r="A1700" s="26">
        <v>2020</v>
      </c>
      <c r="B1700" s="26">
        <v>1696</v>
      </c>
      <c r="C1700" s="26" t="s">
        <v>129</v>
      </c>
      <c r="D1700" s="26" t="s">
        <v>2433</v>
      </c>
      <c r="E1700" s="26" t="s">
        <v>2434</v>
      </c>
      <c r="F1700" s="27">
        <v>43985</v>
      </c>
      <c r="G1700" s="107" t="s">
        <v>3748</v>
      </c>
      <c r="H1700" s="26" t="s">
        <v>1402</v>
      </c>
      <c r="I1700" s="26" t="s">
        <v>1402</v>
      </c>
      <c r="J1700" s="28" t="s">
        <v>3749</v>
      </c>
      <c r="K1700" s="26" t="s">
        <v>1483</v>
      </c>
      <c r="L1700" s="26" t="s">
        <v>2437</v>
      </c>
      <c r="M1700" s="26" t="s">
        <v>137</v>
      </c>
      <c r="N1700" s="26" t="s">
        <v>138</v>
      </c>
      <c r="O1700" s="26" t="s">
        <v>138</v>
      </c>
      <c r="P1700" s="29">
        <v>157</v>
      </c>
      <c r="Q1700" s="30">
        <v>73</v>
      </c>
      <c r="R1700" s="30">
        <v>5920</v>
      </c>
      <c r="S1700" s="31" t="e">
        <f>#N/A</f>
        <v>#N/A</v>
      </c>
      <c r="T1700" s="30">
        <v>1465</v>
      </c>
      <c r="U1700" s="30">
        <v>1243</v>
      </c>
      <c r="V1700" s="32">
        <v>5</v>
      </c>
      <c r="W1700" s="30">
        <v>44</v>
      </c>
      <c r="X1700" s="30" t="e">
        <f>#N/A</f>
        <v>#N/A</v>
      </c>
      <c r="Y1700" s="30" t="e">
        <f>#N/A</f>
        <v>#N/A</v>
      </c>
      <c r="AB1700" s="33" t="e">
        <f>#N/A</f>
        <v>#N/A</v>
      </c>
      <c r="AC1700" s="30">
        <v>2100</v>
      </c>
      <c r="AD1700" s="30" t="e">
        <f>#N/A</f>
        <v>#N/A</v>
      </c>
      <c r="AE1700" s="34">
        <v>0.98</v>
      </c>
      <c r="AG1700" s="30" t="e">
        <f>#N/A</f>
        <v>#N/A</v>
      </c>
      <c r="AH1700" s="30" t="e">
        <f>#N/A</f>
        <v>#N/A</v>
      </c>
      <c r="AI1700" s="30">
        <v>6701</v>
      </c>
      <c r="AJ1700" s="30">
        <v>6141</v>
      </c>
      <c r="AK1700" s="26" t="s">
        <v>139</v>
      </c>
      <c r="AL1700" s="26">
        <v>27</v>
      </c>
      <c r="AM1700" s="26" t="s">
        <v>3526</v>
      </c>
      <c r="AU1700" s="26" t="s">
        <v>1526</v>
      </c>
      <c r="AV1700" s="67" t="s">
        <v>3683</v>
      </c>
      <c r="BB1700" s="26" t="s">
        <v>2441</v>
      </c>
      <c r="BC1700" s="26" t="s">
        <v>2442</v>
      </c>
      <c r="BD1700" s="37">
        <v>44048</v>
      </c>
      <c r="BE1700" s="30">
        <v>34930</v>
      </c>
      <c r="BF1700" s="30">
        <v>36755</v>
      </c>
      <c r="BG1700" s="37" t="s">
        <v>2443</v>
      </c>
      <c r="BI1700" s="37"/>
      <c r="BJ1700" s="37"/>
      <c r="BK1700" s="37"/>
      <c r="BL1700" s="37"/>
      <c r="BM1700" s="37"/>
      <c r="BN1700" s="26"/>
      <c r="BO1700" s="26"/>
      <c r="BP1700" s="26"/>
      <c r="BQ1700" s="38"/>
      <c r="BR1700" s="26"/>
      <c r="BS1700" s="26"/>
      <c r="BT1700" s="26"/>
      <c r="BU1700" s="26"/>
      <c r="BV1700" s="39"/>
    </row>
    <row r="1701" spans="1:74" ht="15" hidden="1" customHeight="1" thickBot="1">
      <c r="A1701" s="82">
        <v>2020</v>
      </c>
      <c r="B1701" s="82">
        <v>1697</v>
      </c>
      <c r="C1701" s="82" t="s">
        <v>129</v>
      </c>
      <c r="D1701" s="82" t="s">
        <v>2433</v>
      </c>
      <c r="E1701" s="82" t="s">
        <v>2434</v>
      </c>
      <c r="F1701" s="95">
        <v>43985</v>
      </c>
      <c r="G1701" s="82" t="s">
        <v>3750</v>
      </c>
      <c r="H1701" s="82" t="s">
        <v>1402</v>
      </c>
      <c r="I1701" s="82" t="s">
        <v>1402</v>
      </c>
      <c r="J1701" s="84" t="s">
        <v>3751</v>
      </c>
      <c r="K1701" s="82" t="s">
        <v>1483</v>
      </c>
      <c r="L1701" s="82" t="s">
        <v>2437</v>
      </c>
      <c r="M1701" s="82" t="s">
        <v>137</v>
      </c>
      <c r="N1701" s="82" t="s">
        <v>138</v>
      </c>
      <c r="O1701" s="82" t="s">
        <v>138</v>
      </c>
      <c r="P1701" s="85">
        <v>158</v>
      </c>
      <c r="Q1701" s="63">
        <v>65</v>
      </c>
      <c r="R1701" s="63">
        <v>3860</v>
      </c>
      <c r="S1701" s="86" t="e">
        <f>#N/A</f>
        <v>#N/A</v>
      </c>
      <c r="T1701" s="63">
        <v>1084</v>
      </c>
      <c r="U1701" s="63">
        <v>940</v>
      </c>
      <c r="V1701" s="87">
        <v>4.5454545454545459</v>
      </c>
      <c r="W1701" s="63">
        <v>57</v>
      </c>
      <c r="X1701" s="63" t="e">
        <f>#N/A</f>
        <v>#N/A</v>
      </c>
      <c r="Y1701" s="63" t="e">
        <f>#N/A</f>
        <v>#N/A</v>
      </c>
      <c r="Z1701" s="63"/>
      <c r="AA1701" s="63"/>
      <c r="AB1701" s="88" t="e">
        <f>#N/A</f>
        <v>#N/A</v>
      </c>
      <c r="AC1701" s="63">
        <v>2100</v>
      </c>
      <c r="AD1701" s="63">
        <f>INT(AC1701*R1701/1000)*(100%-AF1701)</f>
        <v>8106</v>
      </c>
      <c r="AE1701" s="89">
        <v>0.98</v>
      </c>
      <c r="AF1701" s="90"/>
      <c r="AG1701" s="63" t="e">
        <f>#N/A</f>
        <v>#N/A</v>
      </c>
      <c r="AH1701" s="63" t="e">
        <f>#N/A</f>
        <v>#N/A</v>
      </c>
      <c r="AI1701" s="63">
        <v>4564</v>
      </c>
      <c r="AJ1701" s="63">
        <v>4004</v>
      </c>
      <c r="AK1701" s="82" t="s">
        <v>139</v>
      </c>
      <c r="AL1701" s="82">
        <v>27</v>
      </c>
      <c r="AM1701" s="82" t="s">
        <v>3526</v>
      </c>
      <c r="AN1701" s="82"/>
      <c r="AO1701" s="63"/>
      <c r="AP1701" s="63"/>
      <c r="AQ1701" s="63"/>
      <c r="AR1701" s="57"/>
      <c r="AS1701" s="63"/>
      <c r="AT1701" s="57"/>
      <c r="AU1701" s="82" t="s">
        <v>1526</v>
      </c>
      <c r="AV1701" s="82" t="s">
        <v>3652</v>
      </c>
      <c r="AW1701" s="82"/>
      <c r="AX1701" s="82"/>
      <c r="AY1701" s="82"/>
      <c r="AZ1701" s="82"/>
      <c r="BA1701" s="82"/>
      <c r="BB1701" s="82" t="s">
        <v>2441</v>
      </c>
      <c r="BC1701" s="82" t="s">
        <v>2442</v>
      </c>
      <c r="BD1701" s="83">
        <v>44048</v>
      </c>
      <c r="BE1701" s="63">
        <v>34930</v>
      </c>
      <c r="BF1701" s="63">
        <v>36755</v>
      </c>
      <c r="BG1701" s="83" t="s">
        <v>2443</v>
      </c>
      <c r="BH1701" s="83"/>
      <c r="BI1701" s="83"/>
      <c r="BJ1701" s="83"/>
      <c r="BK1701" s="83"/>
      <c r="BL1701" s="83"/>
      <c r="BM1701" s="83"/>
      <c r="BN1701" s="82"/>
      <c r="BO1701" s="82"/>
      <c r="BP1701" s="82"/>
      <c r="BQ1701" s="91"/>
      <c r="BR1701" s="82"/>
      <c r="BS1701" s="82"/>
      <c r="BT1701" s="82"/>
      <c r="BU1701" s="82"/>
      <c r="BV1701" s="92"/>
    </row>
    <row r="1702" spans="1:74" ht="15" hidden="1" customHeight="1">
      <c r="A1702" s="67">
        <v>2020</v>
      </c>
      <c r="B1702" s="67">
        <f>+B1701+1</f>
        <v>1698</v>
      </c>
      <c r="C1702" s="26" t="s">
        <v>129</v>
      </c>
      <c r="D1702" s="26" t="s">
        <v>2433</v>
      </c>
      <c r="E1702" s="26" t="s">
        <v>2434</v>
      </c>
      <c r="F1702" s="68">
        <v>43991</v>
      </c>
      <c r="G1702" s="107" t="s">
        <v>3752</v>
      </c>
      <c r="H1702" s="26" t="s">
        <v>1402</v>
      </c>
      <c r="I1702" s="26" t="s">
        <v>1402</v>
      </c>
      <c r="J1702" s="69" t="s">
        <v>3753</v>
      </c>
      <c r="K1702" s="26" t="s">
        <v>135</v>
      </c>
      <c r="L1702" s="26" t="s">
        <v>2437</v>
      </c>
      <c r="M1702" s="26" t="s">
        <v>137</v>
      </c>
      <c r="N1702" s="26" t="s">
        <v>138</v>
      </c>
      <c r="O1702" s="26" t="s">
        <v>138</v>
      </c>
      <c r="P1702" s="70"/>
      <c r="Q1702" s="71">
        <v>71</v>
      </c>
      <c r="R1702" s="71">
        <v>5780</v>
      </c>
      <c r="S1702" s="31" t="e">
        <f>#N/A</f>
        <v>#N/A</v>
      </c>
      <c r="T1702" s="71">
        <v>1380</v>
      </c>
      <c r="U1702" s="71"/>
      <c r="V1702" s="73"/>
      <c r="W1702" s="71"/>
      <c r="X1702" s="71"/>
      <c r="Y1702" s="71"/>
      <c r="Z1702" s="71"/>
      <c r="AA1702" s="71"/>
      <c r="AB1702" s="74" t="e">
        <f>#N/A</f>
        <v>#N/A</v>
      </c>
      <c r="AC1702" s="30">
        <v>2100</v>
      </c>
      <c r="AD1702" s="71">
        <f>INT(AC1702*R1702/1000)*(100%-AF1702)</f>
        <v>12138</v>
      </c>
      <c r="AE1702" s="75">
        <v>0.86</v>
      </c>
      <c r="AF1702" s="76"/>
      <c r="AG1702" s="71" t="e">
        <f>#N/A</f>
        <v>#N/A</v>
      </c>
      <c r="AH1702" s="30" t="e">
        <f>#N/A</f>
        <v>#N/A</v>
      </c>
      <c r="AI1702" s="71">
        <v>4077</v>
      </c>
      <c r="AJ1702" s="71">
        <v>4077</v>
      </c>
      <c r="AK1702" s="67" t="s">
        <v>139</v>
      </c>
      <c r="AL1702" s="67">
        <v>28</v>
      </c>
      <c r="AM1702" s="67" t="s">
        <v>3754</v>
      </c>
      <c r="AN1702" s="67"/>
      <c r="AO1702" s="71"/>
      <c r="AP1702" s="71"/>
      <c r="AQ1702" s="71"/>
      <c r="AR1702" s="77"/>
      <c r="AS1702" s="71"/>
      <c r="AT1702" s="77"/>
      <c r="AU1702" s="26" t="s">
        <v>1526</v>
      </c>
      <c r="AV1702" s="67" t="s">
        <v>3530</v>
      </c>
      <c r="AW1702" s="67" t="s">
        <v>3539</v>
      </c>
      <c r="AX1702" s="67" t="s">
        <v>3536</v>
      </c>
      <c r="AY1702" s="67"/>
      <c r="AZ1702" s="67"/>
      <c r="BA1702" s="67"/>
      <c r="BB1702" s="67" t="s">
        <v>2488</v>
      </c>
      <c r="BC1702" s="67" t="s">
        <v>3205</v>
      </c>
      <c r="BD1702" s="78">
        <v>44067</v>
      </c>
      <c r="BE1702" s="30">
        <v>35439</v>
      </c>
      <c r="BF1702" s="71">
        <v>41093</v>
      </c>
      <c r="BG1702" s="78" t="s">
        <v>3206</v>
      </c>
      <c r="BH1702" s="78"/>
      <c r="BI1702" s="78"/>
      <c r="BJ1702" s="78"/>
      <c r="BK1702" s="78"/>
      <c r="BL1702" s="78"/>
      <c r="BM1702" s="78"/>
      <c r="BN1702" s="67"/>
      <c r="BO1702" s="67"/>
      <c r="BP1702" s="67"/>
      <c r="BQ1702" s="79"/>
      <c r="BR1702" s="67"/>
      <c r="BS1702" s="67"/>
      <c r="BT1702" s="67"/>
      <c r="BU1702" s="67"/>
      <c r="BV1702" s="80"/>
    </row>
    <row r="1703" spans="1:74" ht="15" hidden="1" customHeight="1">
      <c r="A1703" s="26">
        <v>2020</v>
      </c>
      <c r="B1703" s="26">
        <f>+B1702+1</f>
        <v>1699</v>
      </c>
      <c r="C1703" s="26" t="s">
        <v>129</v>
      </c>
      <c r="D1703" s="26" t="s">
        <v>2433</v>
      </c>
      <c r="E1703" s="26" t="s">
        <v>2434</v>
      </c>
      <c r="F1703" s="68">
        <v>43991</v>
      </c>
      <c r="G1703" s="107" t="s">
        <v>3755</v>
      </c>
      <c r="H1703" s="26" t="s">
        <v>1402</v>
      </c>
      <c r="I1703" s="26" t="s">
        <v>1402</v>
      </c>
      <c r="J1703" s="28" t="s">
        <v>3756</v>
      </c>
      <c r="K1703" s="26" t="s">
        <v>135</v>
      </c>
      <c r="L1703" s="26" t="s">
        <v>2437</v>
      </c>
      <c r="M1703" s="26" t="s">
        <v>137</v>
      </c>
      <c r="N1703" s="26" t="s">
        <v>138</v>
      </c>
      <c r="O1703" s="26" t="s">
        <v>138</v>
      </c>
      <c r="Q1703" s="30">
        <v>72</v>
      </c>
      <c r="R1703" s="30">
        <v>4940</v>
      </c>
      <c r="S1703" s="31" t="e">
        <f>#N/A</f>
        <v>#N/A</v>
      </c>
      <c r="T1703" s="30">
        <v>1275</v>
      </c>
      <c r="AB1703" s="33" t="e">
        <f>#N/A</f>
        <v>#N/A</v>
      </c>
      <c r="AC1703" s="30">
        <v>2100</v>
      </c>
      <c r="AD1703" s="30" t="e">
        <f>#N/A</f>
        <v>#N/A</v>
      </c>
      <c r="AE1703" s="34">
        <v>0.86</v>
      </c>
      <c r="AG1703" s="30" t="e">
        <f>#N/A</f>
        <v>#N/A</v>
      </c>
      <c r="AH1703" s="30" t="e">
        <f>#N/A</f>
        <v>#N/A</v>
      </c>
      <c r="AI1703" s="30">
        <v>4253</v>
      </c>
      <c r="AJ1703" s="30">
        <v>4253</v>
      </c>
      <c r="AK1703" s="26" t="s">
        <v>139</v>
      </c>
      <c r="AL1703" s="26">
        <v>28</v>
      </c>
      <c r="AM1703" s="26" t="s">
        <v>3754</v>
      </c>
      <c r="AU1703" s="26" t="s">
        <v>1526</v>
      </c>
      <c r="AV1703" s="67" t="s">
        <v>3530</v>
      </c>
      <c r="AW1703" s="67" t="s">
        <v>3539</v>
      </c>
      <c r="AX1703" s="67" t="s">
        <v>3536</v>
      </c>
      <c r="AY1703" s="67"/>
      <c r="BB1703" s="26" t="s">
        <v>2488</v>
      </c>
      <c r="BC1703" s="26" t="s">
        <v>3205</v>
      </c>
      <c r="BD1703" s="37">
        <v>44067</v>
      </c>
      <c r="BE1703" s="30">
        <v>35439</v>
      </c>
      <c r="BF1703" s="30">
        <v>41093</v>
      </c>
      <c r="BG1703" s="37" t="s">
        <v>3206</v>
      </c>
      <c r="BI1703" s="37"/>
      <c r="BJ1703" s="37"/>
      <c r="BK1703" s="37"/>
      <c r="BL1703" s="37"/>
      <c r="BM1703" s="37"/>
      <c r="BN1703" s="26"/>
      <c r="BO1703" s="26"/>
      <c r="BP1703" s="26"/>
      <c r="BQ1703" s="38"/>
      <c r="BR1703" s="26"/>
      <c r="BS1703" s="26"/>
      <c r="BT1703" s="26"/>
      <c r="BU1703" s="26"/>
      <c r="BV1703" s="39"/>
    </row>
    <row r="1704" spans="1:74" ht="15" hidden="1" customHeight="1">
      <c r="A1704" s="26">
        <v>2020</v>
      </c>
      <c r="B1704" s="26" t="e">
        <f>#N/A</f>
        <v>#N/A</v>
      </c>
      <c r="C1704" s="26" t="s">
        <v>129</v>
      </c>
      <c r="D1704" s="26" t="s">
        <v>2433</v>
      </c>
      <c r="E1704" s="26" t="s">
        <v>2434</v>
      </c>
      <c r="F1704" s="68">
        <v>43991</v>
      </c>
      <c r="G1704" s="107" t="s">
        <v>3757</v>
      </c>
      <c r="H1704" s="26" t="s">
        <v>1402</v>
      </c>
      <c r="I1704" s="26" t="s">
        <v>1402</v>
      </c>
      <c r="J1704" s="28" t="s">
        <v>3758</v>
      </c>
      <c r="K1704" s="26" t="s">
        <v>135</v>
      </c>
      <c r="L1704" s="26" t="s">
        <v>2437</v>
      </c>
      <c r="M1704" s="26" t="s">
        <v>137</v>
      </c>
      <c r="N1704" s="26" t="s">
        <v>138</v>
      </c>
      <c r="O1704" s="26" t="s">
        <v>138</v>
      </c>
      <c r="Q1704" s="30">
        <v>69</v>
      </c>
      <c r="R1704" s="30">
        <v>4520</v>
      </c>
      <c r="S1704" s="31" t="e">
        <f>#N/A</f>
        <v>#N/A</v>
      </c>
      <c r="T1704" s="30">
        <v>1265</v>
      </c>
      <c r="AB1704" s="33" t="e">
        <f>#N/A</f>
        <v>#N/A</v>
      </c>
      <c r="AC1704" s="30">
        <v>2100</v>
      </c>
      <c r="AD1704" s="30" t="e">
        <f>#N/A</f>
        <v>#N/A</v>
      </c>
      <c r="AE1704" s="34">
        <v>0.92</v>
      </c>
      <c r="AG1704" s="30" t="e">
        <f>#N/A</f>
        <v>#N/A</v>
      </c>
      <c r="AH1704" s="30" t="e">
        <f>#N/A</f>
        <v>#N/A</v>
      </c>
      <c r="AI1704" s="30">
        <v>3892</v>
      </c>
      <c r="AJ1704" s="30">
        <v>3892</v>
      </c>
      <c r="AK1704" s="26" t="s">
        <v>139</v>
      </c>
      <c r="AL1704" s="26">
        <v>28</v>
      </c>
      <c r="AM1704" s="26" t="s">
        <v>3754</v>
      </c>
      <c r="AU1704" s="26" t="s">
        <v>1526</v>
      </c>
      <c r="AV1704" s="67" t="s">
        <v>3530</v>
      </c>
      <c r="AW1704" s="67" t="s">
        <v>3539</v>
      </c>
      <c r="AX1704" s="67" t="s">
        <v>3536</v>
      </c>
      <c r="AY1704" s="67"/>
      <c r="BB1704" s="26" t="s">
        <v>2488</v>
      </c>
      <c r="BC1704" s="26" t="s">
        <v>3205</v>
      </c>
      <c r="BD1704" s="37">
        <v>44067</v>
      </c>
      <c r="BE1704" s="30">
        <v>35439</v>
      </c>
      <c r="BF1704" s="30">
        <v>41093</v>
      </c>
      <c r="BG1704" s="37" t="s">
        <v>3206</v>
      </c>
      <c r="BI1704" s="37"/>
      <c r="BJ1704" s="37"/>
      <c r="BK1704" s="37"/>
      <c r="BL1704" s="37"/>
      <c r="BM1704" s="37"/>
      <c r="BN1704" s="26"/>
      <c r="BO1704" s="26"/>
      <c r="BP1704" s="26"/>
      <c r="BQ1704" s="38"/>
      <c r="BR1704" s="26"/>
      <c r="BS1704" s="26"/>
      <c r="BT1704" s="26"/>
      <c r="BU1704" s="26"/>
      <c r="BV1704" s="39"/>
    </row>
    <row r="1705" spans="1:74" ht="15" hidden="1" customHeight="1">
      <c r="A1705" s="26">
        <v>2020</v>
      </c>
      <c r="B1705" s="26" t="e">
        <f>#N/A</f>
        <v>#N/A</v>
      </c>
      <c r="C1705" s="26" t="s">
        <v>129</v>
      </c>
      <c r="D1705" s="26" t="s">
        <v>2433</v>
      </c>
      <c r="E1705" s="26" t="s">
        <v>2434</v>
      </c>
      <c r="F1705" s="68">
        <v>43991</v>
      </c>
      <c r="G1705" s="107" t="s">
        <v>3759</v>
      </c>
      <c r="H1705" s="26" t="s">
        <v>1402</v>
      </c>
      <c r="I1705" s="26" t="s">
        <v>1402</v>
      </c>
      <c r="J1705" s="28" t="s">
        <v>3760</v>
      </c>
      <c r="K1705" s="26" t="s">
        <v>135</v>
      </c>
      <c r="L1705" s="26" t="s">
        <v>2437</v>
      </c>
      <c r="M1705" s="26" t="s">
        <v>137</v>
      </c>
      <c r="N1705" s="26" t="s">
        <v>138</v>
      </c>
      <c r="O1705" s="26" t="s">
        <v>138</v>
      </c>
      <c r="Q1705" s="30">
        <v>69</v>
      </c>
      <c r="R1705" s="30">
        <v>5390</v>
      </c>
      <c r="S1705" s="31" t="e">
        <f>#N/A</f>
        <v>#N/A</v>
      </c>
      <c r="T1705" s="30">
        <v>1500</v>
      </c>
      <c r="AB1705" s="33" t="e">
        <f>#N/A</f>
        <v>#N/A</v>
      </c>
      <c r="AC1705" s="30">
        <v>2100</v>
      </c>
      <c r="AD1705" s="30" t="e">
        <f>#N/A</f>
        <v>#N/A</v>
      </c>
      <c r="AE1705" s="34">
        <v>0.92</v>
      </c>
      <c r="AG1705" s="30" t="e">
        <f>#N/A</f>
        <v>#N/A</v>
      </c>
      <c r="AH1705" s="30" t="e">
        <f>#N/A</f>
        <v>#N/A</v>
      </c>
      <c r="AI1705" s="30">
        <v>4641</v>
      </c>
      <c r="AJ1705" s="30">
        <v>4641</v>
      </c>
      <c r="AK1705" s="26" t="s">
        <v>139</v>
      </c>
      <c r="AL1705" s="26">
        <v>28</v>
      </c>
      <c r="AM1705" s="26" t="s">
        <v>3754</v>
      </c>
      <c r="AU1705" s="26" t="s">
        <v>1526</v>
      </c>
      <c r="AV1705" s="67" t="s">
        <v>3530</v>
      </c>
      <c r="AW1705" s="67" t="s">
        <v>3539</v>
      </c>
      <c r="AX1705" s="67" t="s">
        <v>3536</v>
      </c>
      <c r="AY1705" s="67"/>
      <c r="BB1705" s="26" t="s">
        <v>2488</v>
      </c>
      <c r="BC1705" s="26" t="s">
        <v>3205</v>
      </c>
      <c r="BD1705" s="37">
        <v>44067</v>
      </c>
      <c r="BE1705" s="30">
        <v>35439</v>
      </c>
      <c r="BF1705" s="30">
        <v>41093</v>
      </c>
      <c r="BG1705" s="37" t="s">
        <v>3206</v>
      </c>
      <c r="BI1705" s="37"/>
      <c r="BJ1705" s="37"/>
      <c r="BK1705" s="37"/>
      <c r="BL1705" s="37"/>
      <c r="BM1705" s="37"/>
      <c r="BN1705" s="26"/>
      <c r="BO1705" s="26"/>
      <c r="BP1705" s="26"/>
      <c r="BQ1705" s="38"/>
      <c r="BR1705" s="26"/>
      <c r="BS1705" s="26"/>
      <c r="BT1705" s="26"/>
      <c r="BU1705" s="26"/>
      <c r="BV1705" s="39"/>
    </row>
    <row r="1706" spans="1:74" ht="15" hidden="1" customHeight="1">
      <c r="A1706" s="26">
        <v>2020</v>
      </c>
      <c r="B1706" s="26" t="e">
        <f>#N/A</f>
        <v>#N/A</v>
      </c>
      <c r="C1706" s="26" t="s">
        <v>129</v>
      </c>
      <c r="D1706" s="26" t="s">
        <v>2433</v>
      </c>
      <c r="E1706" s="26" t="s">
        <v>2434</v>
      </c>
      <c r="F1706" s="68">
        <v>43991</v>
      </c>
      <c r="G1706" s="107" t="s">
        <v>3761</v>
      </c>
      <c r="H1706" s="26" t="s">
        <v>1402</v>
      </c>
      <c r="I1706" s="26" t="s">
        <v>1402</v>
      </c>
      <c r="J1706" s="28" t="s">
        <v>3762</v>
      </c>
      <c r="K1706" s="26" t="s">
        <v>135</v>
      </c>
      <c r="L1706" s="26" t="s">
        <v>2437</v>
      </c>
      <c r="M1706" s="26" t="s">
        <v>137</v>
      </c>
      <c r="N1706" s="26" t="s">
        <v>138</v>
      </c>
      <c r="O1706" s="26" t="s">
        <v>138</v>
      </c>
      <c r="Q1706" s="30">
        <v>67</v>
      </c>
      <c r="R1706" s="30">
        <v>4240</v>
      </c>
      <c r="S1706" s="31" t="e">
        <f>#N/A</f>
        <v>#N/A</v>
      </c>
      <c r="T1706" s="30">
        <v>970</v>
      </c>
      <c r="AB1706" s="33" t="e">
        <f>#N/A</f>
        <v>#N/A</v>
      </c>
      <c r="AC1706" s="30">
        <v>2100</v>
      </c>
      <c r="AD1706" s="30" t="e">
        <f>#N/A</f>
        <v>#N/A</v>
      </c>
      <c r="AE1706" s="34">
        <v>0.81</v>
      </c>
      <c r="AG1706" s="30" t="e">
        <f>#N/A</f>
        <v>#N/A</v>
      </c>
      <c r="AH1706" s="30" t="e">
        <f>#N/A</f>
        <v>#N/A</v>
      </c>
      <c r="AI1706" s="30">
        <v>3651</v>
      </c>
      <c r="AJ1706" s="30">
        <v>3651</v>
      </c>
      <c r="AK1706" s="26" t="s">
        <v>139</v>
      </c>
      <c r="AL1706" s="26">
        <v>28</v>
      </c>
      <c r="AM1706" s="26" t="s">
        <v>3754</v>
      </c>
      <c r="AU1706" s="26" t="s">
        <v>1526</v>
      </c>
      <c r="AV1706" s="67" t="s">
        <v>3530</v>
      </c>
      <c r="AW1706" s="67" t="s">
        <v>3539</v>
      </c>
      <c r="AX1706" s="67" t="s">
        <v>3536</v>
      </c>
      <c r="AY1706" s="67"/>
      <c r="BB1706" s="26" t="s">
        <v>2488</v>
      </c>
      <c r="BC1706" s="26" t="s">
        <v>3205</v>
      </c>
      <c r="BD1706" s="37">
        <v>44067</v>
      </c>
      <c r="BE1706" s="30">
        <v>35439</v>
      </c>
      <c r="BF1706" s="30">
        <v>41093</v>
      </c>
      <c r="BG1706" s="37" t="s">
        <v>3206</v>
      </c>
      <c r="BI1706" s="37"/>
      <c r="BJ1706" s="37"/>
      <c r="BK1706" s="37"/>
      <c r="BL1706" s="37"/>
      <c r="BM1706" s="37"/>
      <c r="BN1706" s="26"/>
      <c r="BO1706" s="26"/>
      <c r="BP1706" s="26"/>
      <c r="BQ1706" s="38"/>
      <c r="BR1706" s="26"/>
      <c r="BS1706" s="26"/>
      <c r="BT1706" s="26"/>
      <c r="BU1706" s="26"/>
      <c r="BV1706" s="39"/>
    </row>
    <row r="1707" spans="1:74" ht="15" hidden="1" customHeight="1">
      <c r="A1707" s="26">
        <v>2020</v>
      </c>
      <c r="B1707" s="26" t="e">
        <f>#N/A</f>
        <v>#N/A</v>
      </c>
      <c r="C1707" s="26" t="s">
        <v>129</v>
      </c>
      <c r="D1707" s="26" t="s">
        <v>2433</v>
      </c>
      <c r="E1707" s="26" t="s">
        <v>2434</v>
      </c>
      <c r="F1707" s="68">
        <v>43991</v>
      </c>
      <c r="G1707" s="107" t="s">
        <v>3763</v>
      </c>
      <c r="H1707" s="26" t="s">
        <v>1402</v>
      </c>
      <c r="I1707" s="26" t="s">
        <v>1402</v>
      </c>
      <c r="J1707" s="28" t="s">
        <v>3764</v>
      </c>
      <c r="K1707" s="26" t="s">
        <v>135</v>
      </c>
      <c r="L1707" s="26" t="s">
        <v>2437</v>
      </c>
      <c r="M1707" s="26" t="s">
        <v>137</v>
      </c>
      <c r="N1707" s="26" t="s">
        <v>138</v>
      </c>
      <c r="O1707" s="26" t="s">
        <v>138</v>
      </c>
      <c r="Q1707" s="30">
        <v>68</v>
      </c>
      <c r="R1707" s="30">
        <v>4750</v>
      </c>
      <c r="S1707" s="31" t="e">
        <f>#N/A</f>
        <v>#N/A</v>
      </c>
      <c r="T1707" s="30">
        <v>1327</v>
      </c>
      <c r="AB1707" s="33" t="e">
        <f>#N/A</f>
        <v>#N/A</v>
      </c>
      <c r="AC1707" s="30">
        <v>2100</v>
      </c>
      <c r="AD1707" s="30" t="e">
        <f>#N/A</f>
        <v>#N/A</v>
      </c>
      <c r="AE1707" s="34">
        <v>0.81</v>
      </c>
      <c r="AG1707" s="30" t="e">
        <f>#N/A</f>
        <v>#N/A</v>
      </c>
      <c r="AH1707" s="30" t="e">
        <f>#N/A</f>
        <v>#N/A</v>
      </c>
      <c r="AI1707" s="30">
        <v>4090</v>
      </c>
      <c r="AJ1707" s="30">
        <v>4090</v>
      </c>
      <c r="AK1707" s="26" t="s">
        <v>139</v>
      </c>
      <c r="AL1707" s="26">
        <v>28</v>
      </c>
      <c r="AM1707" s="26" t="s">
        <v>3754</v>
      </c>
      <c r="AU1707" s="26" t="s">
        <v>1526</v>
      </c>
      <c r="AV1707" s="67" t="s">
        <v>3530</v>
      </c>
      <c r="AW1707" s="67" t="s">
        <v>3539</v>
      </c>
      <c r="AX1707" s="67" t="s">
        <v>3536</v>
      </c>
      <c r="AY1707" s="67"/>
      <c r="BB1707" s="26" t="s">
        <v>2488</v>
      </c>
      <c r="BC1707" s="26" t="s">
        <v>3205</v>
      </c>
      <c r="BD1707" s="37">
        <v>44067</v>
      </c>
      <c r="BE1707" s="30">
        <v>35439</v>
      </c>
      <c r="BF1707" s="30">
        <v>41093</v>
      </c>
      <c r="BG1707" s="37" t="s">
        <v>3206</v>
      </c>
      <c r="BI1707" s="37"/>
      <c r="BJ1707" s="37"/>
      <c r="BK1707" s="37"/>
      <c r="BL1707" s="37"/>
      <c r="BM1707" s="37"/>
      <c r="BN1707" s="26"/>
      <c r="BO1707" s="26"/>
      <c r="BP1707" s="26"/>
      <c r="BQ1707" s="38"/>
      <c r="BR1707" s="26"/>
      <c r="BS1707" s="26"/>
      <c r="BT1707" s="26"/>
      <c r="BU1707" s="26"/>
      <c r="BV1707" s="39"/>
    </row>
    <row r="1708" spans="1:74" ht="15" hidden="1" customHeight="1">
      <c r="A1708" s="26">
        <v>2020</v>
      </c>
      <c r="B1708" s="26" t="e">
        <f>#N/A</f>
        <v>#N/A</v>
      </c>
      <c r="C1708" s="26" t="s">
        <v>129</v>
      </c>
      <c r="D1708" s="26" t="s">
        <v>2433</v>
      </c>
      <c r="E1708" s="26" t="s">
        <v>2434</v>
      </c>
      <c r="F1708" s="68">
        <v>43991</v>
      </c>
      <c r="G1708" s="107" t="s">
        <v>3765</v>
      </c>
      <c r="H1708" s="26" t="s">
        <v>1402</v>
      </c>
      <c r="I1708" s="26" t="s">
        <v>1402</v>
      </c>
      <c r="J1708" s="28" t="s">
        <v>3766</v>
      </c>
      <c r="K1708" s="26" t="s">
        <v>135</v>
      </c>
      <c r="L1708" s="26" t="s">
        <v>2437</v>
      </c>
      <c r="M1708" s="26" t="s">
        <v>137</v>
      </c>
      <c r="N1708" s="26" t="s">
        <v>138</v>
      </c>
      <c r="O1708" s="26" t="s">
        <v>138</v>
      </c>
      <c r="Q1708" s="30">
        <v>70</v>
      </c>
      <c r="R1708" s="30">
        <v>5630</v>
      </c>
      <c r="S1708" s="31" t="e">
        <f>#N/A</f>
        <v>#N/A</v>
      </c>
      <c r="T1708" s="30">
        <v>1430</v>
      </c>
      <c r="AB1708" s="33" t="e">
        <f>#N/A</f>
        <v>#N/A</v>
      </c>
      <c r="AC1708" s="30">
        <v>2100</v>
      </c>
      <c r="AD1708" s="30" t="e">
        <f>#N/A</f>
        <v>#N/A</v>
      </c>
      <c r="AE1708" s="34">
        <v>0.88</v>
      </c>
      <c r="AG1708" s="30" t="e">
        <f>#N/A</f>
        <v>#N/A</v>
      </c>
      <c r="AH1708" s="30" t="e">
        <f>#N/A</f>
        <v>#N/A</v>
      </c>
      <c r="AI1708" s="30">
        <v>4047</v>
      </c>
      <c r="AJ1708" s="30">
        <v>4047</v>
      </c>
      <c r="AK1708" s="26" t="s">
        <v>139</v>
      </c>
      <c r="AL1708" s="26">
        <v>28</v>
      </c>
      <c r="AM1708" s="26" t="s">
        <v>3754</v>
      </c>
      <c r="AU1708" s="26" t="s">
        <v>1526</v>
      </c>
      <c r="AV1708" s="67" t="s">
        <v>3530</v>
      </c>
      <c r="AW1708" s="67" t="s">
        <v>3539</v>
      </c>
      <c r="AX1708" s="67" t="s">
        <v>3536</v>
      </c>
      <c r="AY1708" s="67"/>
      <c r="BB1708" s="26" t="s">
        <v>2488</v>
      </c>
      <c r="BC1708" s="26" t="s">
        <v>3205</v>
      </c>
      <c r="BD1708" s="37">
        <v>44067</v>
      </c>
      <c r="BE1708" s="30">
        <v>35439</v>
      </c>
      <c r="BF1708" s="30">
        <v>41093</v>
      </c>
      <c r="BG1708" s="37" t="s">
        <v>3206</v>
      </c>
      <c r="BI1708" s="37"/>
      <c r="BJ1708" s="37"/>
      <c r="BK1708" s="37"/>
      <c r="BL1708" s="37"/>
      <c r="BM1708" s="37"/>
      <c r="BN1708" s="26"/>
      <c r="BO1708" s="26"/>
      <c r="BP1708" s="26"/>
      <c r="BQ1708" s="38"/>
      <c r="BR1708" s="26"/>
      <c r="BS1708" s="26"/>
      <c r="BT1708" s="26"/>
      <c r="BU1708" s="26"/>
      <c r="BV1708" s="39"/>
    </row>
    <row r="1709" spans="1:74" ht="15" hidden="1" customHeight="1">
      <c r="A1709" s="26">
        <v>2020</v>
      </c>
      <c r="B1709" s="26" t="e">
        <f>#N/A</f>
        <v>#N/A</v>
      </c>
      <c r="C1709" s="26" t="s">
        <v>129</v>
      </c>
      <c r="D1709" s="26" t="s">
        <v>2433</v>
      </c>
      <c r="E1709" s="26" t="s">
        <v>2434</v>
      </c>
      <c r="F1709" s="68">
        <v>43991</v>
      </c>
      <c r="G1709" s="107" t="s">
        <v>3767</v>
      </c>
      <c r="H1709" s="26" t="s">
        <v>1402</v>
      </c>
      <c r="I1709" s="26" t="s">
        <v>1402</v>
      </c>
      <c r="J1709" s="28" t="s">
        <v>3768</v>
      </c>
      <c r="K1709" s="26" t="s">
        <v>135</v>
      </c>
      <c r="L1709" s="26" t="s">
        <v>2437</v>
      </c>
      <c r="M1709" s="26" t="s">
        <v>137</v>
      </c>
      <c r="N1709" s="26" t="s">
        <v>138</v>
      </c>
      <c r="O1709" s="26" t="s">
        <v>138</v>
      </c>
      <c r="Q1709" s="30">
        <v>73</v>
      </c>
      <c r="R1709" s="30">
        <v>6000</v>
      </c>
      <c r="S1709" s="31" t="e">
        <f>#N/A</f>
        <v>#N/A</v>
      </c>
      <c r="T1709" s="30">
        <v>1645</v>
      </c>
      <c r="AB1709" s="33" t="e">
        <f>#N/A</f>
        <v>#N/A</v>
      </c>
      <c r="AC1709" s="30">
        <v>2100</v>
      </c>
      <c r="AD1709" s="30" t="e">
        <f>#N/A</f>
        <v>#N/A</v>
      </c>
      <c r="AE1709" s="34">
        <v>0.88</v>
      </c>
      <c r="AG1709" s="30" t="e">
        <f>#N/A</f>
        <v>#N/A</v>
      </c>
      <c r="AH1709" s="30" t="e">
        <f>#N/A</f>
        <v>#N/A</v>
      </c>
      <c r="AI1709" s="30">
        <v>5033</v>
      </c>
      <c r="AJ1709" s="30">
        <v>5033</v>
      </c>
      <c r="AK1709" s="26" t="s">
        <v>139</v>
      </c>
      <c r="AL1709" s="26">
        <v>28</v>
      </c>
      <c r="AM1709" s="26" t="s">
        <v>3754</v>
      </c>
      <c r="AU1709" s="26" t="s">
        <v>1526</v>
      </c>
      <c r="AV1709" s="67" t="s">
        <v>3530</v>
      </c>
      <c r="AW1709" s="67" t="s">
        <v>3539</v>
      </c>
      <c r="AX1709" s="67" t="s">
        <v>3536</v>
      </c>
      <c r="AY1709" s="67"/>
      <c r="BB1709" s="26" t="s">
        <v>2488</v>
      </c>
      <c r="BC1709" s="26" t="s">
        <v>3205</v>
      </c>
      <c r="BD1709" s="37">
        <v>44067</v>
      </c>
      <c r="BE1709" s="30">
        <v>35439</v>
      </c>
      <c r="BF1709" s="30">
        <v>41093</v>
      </c>
      <c r="BG1709" s="37" t="s">
        <v>3206</v>
      </c>
      <c r="BI1709" s="37"/>
      <c r="BJ1709" s="37"/>
      <c r="BK1709" s="37"/>
      <c r="BL1709" s="37"/>
      <c r="BM1709" s="37"/>
      <c r="BN1709" s="26"/>
      <c r="BO1709" s="26"/>
      <c r="BP1709" s="26"/>
      <c r="BQ1709" s="38"/>
      <c r="BR1709" s="26"/>
      <c r="BS1709" s="26"/>
      <c r="BT1709" s="26"/>
      <c r="BU1709" s="26"/>
      <c r="BV1709" s="39"/>
    </row>
    <row r="1710" spans="1:74" ht="15" hidden="1" customHeight="1">
      <c r="A1710" s="26">
        <v>2020</v>
      </c>
      <c r="B1710" s="26" t="e">
        <f>#N/A</f>
        <v>#N/A</v>
      </c>
      <c r="C1710" s="26" t="s">
        <v>129</v>
      </c>
      <c r="D1710" s="26" t="s">
        <v>2433</v>
      </c>
      <c r="E1710" s="26" t="s">
        <v>2434</v>
      </c>
      <c r="F1710" s="68">
        <v>43991</v>
      </c>
      <c r="G1710" s="107" t="s">
        <v>3769</v>
      </c>
      <c r="H1710" s="26" t="s">
        <v>1402</v>
      </c>
      <c r="I1710" s="26" t="s">
        <v>1402</v>
      </c>
      <c r="J1710" s="28" t="s">
        <v>3770</v>
      </c>
      <c r="K1710" s="26" t="s">
        <v>135</v>
      </c>
      <c r="L1710" s="26" t="s">
        <v>2437</v>
      </c>
      <c r="M1710" s="26" t="s">
        <v>137</v>
      </c>
      <c r="N1710" s="26" t="s">
        <v>138</v>
      </c>
      <c r="O1710" s="26" t="s">
        <v>138</v>
      </c>
      <c r="Q1710" s="30">
        <v>70</v>
      </c>
      <c r="R1710" s="30">
        <v>4900</v>
      </c>
      <c r="S1710" s="31" t="e">
        <f>#N/A</f>
        <v>#N/A</v>
      </c>
      <c r="T1710" s="30">
        <v>1300</v>
      </c>
      <c r="AB1710" s="33" t="e">
        <f>#N/A</f>
        <v>#N/A</v>
      </c>
      <c r="AC1710" s="30">
        <v>2100</v>
      </c>
      <c r="AD1710" s="30" t="e">
        <f>#N/A</f>
        <v>#N/A</v>
      </c>
      <c r="AE1710" s="34">
        <v>0.98</v>
      </c>
      <c r="AG1710" s="30" t="e">
        <f>#N/A</f>
        <v>#N/A</v>
      </c>
      <c r="AH1710" s="30" t="e">
        <f>#N/A</f>
        <v>#N/A</v>
      </c>
      <c r="AI1710" s="30">
        <v>4119</v>
      </c>
      <c r="AJ1710" s="30">
        <v>4119</v>
      </c>
      <c r="AK1710" s="26" t="s">
        <v>139</v>
      </c>
      <c r="AL1710" s="26">
        <v>28</v>
      </c>
      <c r="AM1710" s="26" t="s">
        <v>3754</v>
      </c>
      <c r="AU1710" s="26" t="s">
        <v>1526</v>
      </c>
      <c r="AV1710" s="67" t="s">
        <v>3530</v>
      </c>
      <c r="AW1710" s="67" t="s">
        <v>3539</v>
      </c>
      <c r="AX1710" s="67" t="s">
        <v>3536</v>
      </c>
      <c r="AY1710" s="67"/>
      <c r="BB1710" s="26" t="s">
        <v>2488</v>
      </c>
      <c r="BC1710" s="26" t="s">
        <v>3205</v>
      </c>
      <c r="BD1710" s="37">
        <v>44067</v>
      </c>
      <c r="BE1710" s="30">
        <v>35439</v>
      </c>
      <c r="BF1710" s="30">
        <v>41093</v>
      </c>
      <c r="BG1710" s="37" t="s">
        <v>3206</v>
      </c>
      <c r="BI1710" s="37"/>
      <c r="BJ1710" s="37"/>
      <c r="BK1710" s="37"/>
      <c r="BL1710" s="37"/>
      <c r="BM1710" s="37"/>
      <c r="BN1710" s="26"/>
      <c r="BO1710" s="26"/>
      <c r="BP1710" s="26"/>
      <c r="BQ1710" s="38"/>
      <c r="BR1710" s="26"/>
      <c r="BS1710" s="26"/>
      <c r="BT1710" s="26"/>
      <c r="BU1710" s="26"/>
      <c r="BV1710" s="39"/>
    </row>
    <row r="1711" spans="1:74" ht="15" hidden="1" customHeight="1">
      <c r="A1711" s="26">
        <v>2020</v>
      </c>
      <c r="B1711" s="26" t="e">
        <f>#N/A</f>
        <v>#N/A</v>
      </c>
      <c r="C1711" s="26" t="s">
        <v>129</v>
      </c>
      <c r="D1711" s="26" t="s">
        <v>2433</v>
      </c>
      <c r="E1711" s="26" t="s">
        <v>2434</v>
      </c>
      <c r="F1711" s="68">
        <v>43991</v>
      </c>
      <c r="G1711" s="107" t="s">
        <v>3771</v>
      </c>
      <c r="H1711" s="26" t="s">
        <v>1402</v>
      </c>
      <c r="I1711" s="26" t="s">
        <v>1402</v>
      </c>
      <c r="J1711" s="28" t="s">
        <v>3772</v>
      </c>
      <c r="K1711" s="26" t="s">
        <v>135</v>
      </c>
      <c r="L1711" s="26" t="s">
        <v>2437</v>
      </c>
      <c r="M1711" s="26" t="s">
        <v>137</v>
      </c>
      <c r="N1711" s="26" t="s">
        <v>138</v>
      </c>
      <c r="O1711" s="26" t="s">
        <v>138</v>
      </c>
      <c r="Q1711" s="30">
        <v>76</v>
      </c>
      <c r="R1711" s="30">
        <v>6650</v>
      </c>
      <c r="S1711" s="31" t="e">
        <f>#N/A</f>
        <v>#N/A</v>
      </c>
      <c r="T1711" s="30">
        <v>1632</v>
      </c>
      <c r="AB1711" s="33" t="e">
        <f>#N/A</f>
        <v>#N/A</v>
      </c>
      <c r="AC1711" s="30">
        <v>2100</v>
      </c>
      <c r="AD1711" s="30" t="e">
        <f>#N/A</f>
        <v>#N/A</v>
      </c>
      <c r="AE1711" s="34">
        <v>0.98</v>
      </c>
      <c r="AG1711" s="30" t="e">
        <f>#N/A</f>
        <v>#N/A</v>
      </c>
      <c r="AH1711" s="30" t="e">
        <f>#N/A</f>
        <v>#N/A</v>
      </c>
      <c r="AI1711" s="30">
        <v>5726</v>
      </c>
      <c r="AJ1711" s="30">
        <v>5726</v>
      </c>
      <c r="AK1711" s="26" t="s">
        <v>139</v>
      </c>
      <c r="AL1711" s="26">
        <v>28</v>
      </c>
      <c r="AM1711" s="26" t="s">
        <v>3754</v>
      </c>
      <c r="AU1711" s="26" t="s">
        <v>1526</v>
      </c>
      <c r="AV1711" s="67" t="s">
        <v>3530</v>
      </c>
      <c r="AW1711" s="67" t="s">
        <v>3539</v>
      </c>
      <c r="AX1711" s="67" t="s">
        <v>3536</v>
      </c>
      <c r="AY1711" s="67"/>
      <c r="BB1711" s="26" t="s">
        <v>2488</v>
      </c>
      <c r="BC1711" s="26" t="s">
        <v>3205</v>
      </c>
      <c r="BD1711" s="37">
        <v>44067</v>
      </c>
      <c r="BE1711" s="30">
        <v>35439</v>
      </c>
      <c r="BF1711" s="30">
        <v>41093</v>
      </c>
      <c r="BG1711" s="37" t="s">
        <v>3206</v>
      </c>
      <c r="BI1711" s="37"/>
      <c r="BJ1711" s="37"/>
      <c r="BK1711" s="37"/>
      <c r="BL1711" s="37"/>
      <c r="BM1711" s="37"/>
      <c r="BN1711" s="26"/>
      <c r="BO1711" s="26"/>
      <c r="BP1711" s="26"/>
      <c r="BQ1711" s="38"/>
      <c r="BR1711" s="26"/>
      <c r="BS1711" s="26"/>
      <c r="BT1711" s="26"/>
      <c r="BU1711" s="26"/>
      <c r="BV1711" s="39"/>
    </row>
    <row r="1712" spans="1:74" ht="15" hidden="1" customHeight="1">
      <c r="A1712" s="26">
        <v>2020</v>
      </c>
      <c r="B1712" s="26" t="e">
        <f>#N/A</f>
        <v>#N/A</v>
      </c>
      <c r="C1712" s="26" t="s">
        <v>129</v>
      </c>
      <c r="D1712" s="26" t="s">
        <v>2433</v>
      </c>
      <c r="E1712" s="26" t="s">
        <v>2434</v>
      </c>
      <c r="F1712" s="68">
        <v>43991</v>
      </c>
      <c r="G1712" s="107" t="s">
        <v>3773</v>
      </c>
      <c r="H1712" s="26" t="s">
        <v>1402</v>
      </c>
      <c r="I1712" s="26" t="s">
        <v>1402</v>
      </c>
      <c r="J1712" s="28" t="s">
        <v>3774</v>
      </c>
      <c r="K1712" s="26" t="s">
        <v>135</v>
      </c>
      <c r="L1712" s="26" t="s">
        <v>2437</v>
      </c>
      <c r="M1712" s="26" t="s">
        <v>137</v>
      </c>
      <c r="N1712" s="26" t="s">
        <v>138</v>
      </c>
      <c r="O1712" s="26" t="s">
        <v>138</v>
      </c>
      <c r="Q1712" s="30">
        <v>68</v>
      </c>
      <c r="R1712" s="30">
        <v>4410</v>
      </c>
      <c r="S1712" s="31" t="e">
        <f>#N/A</f>
        <v>#N/A</v>
      </c>
      <c r="T1712" s="30">
        <v>1051</v>
      </c>
      <c r="AB1712" s="33" t="e">
        <f>#N/A</f>
        <v>#N/A</v>
      </c>
      <c r="AC1712" s="30">
        <v>2100</v>
      </c>
      <c r="AD1712" s="30" t="e">
        <f>#N/A</f>
        <v>#N/A</v>
      </c>
      <c r="AE1712" s="34">
        <v>0.94</v>
      </c>
      <c r="AG1712" s="30" t="e">
        <f>#N/A</f>
        <v>#N/A</v>
      </c>
      <c r="AH1712" s="30" t="e">
        <f>#N/A</f>
        <v>#N/A</v>
      </c>
      <c r="AI1712" s="30">
        <v>3797</v>
      </c>
      <c r="AJ1712" s="30">
        <v>3797</v>
      </c>
      <c r="AK1712" s="26" t="s">
        <v>139</v>
      </c>
      <c r="AL1712" s="26">
        <v>28</v>
      </c>
      <c r="AM1712" s="26" t="s">
        <v>3754</v>
      </c>
      <c r="AU1712" s="26" t="s">
        <v>1526</v>
      </c>
      <c r="AV1712" s="67" t="s">
        <v>3530</v>
      </c>
      <c r="AW1712" s="67" t="s">
        <v>3539</v>
      </c>
      <c r="AX1712" s="67" t="s">
        <v>3536</v>
      </c>
      <c r="AY1712" s="67"/>
      <c r="BB1712" s="26" t="s">
        <v>2488</v>
      </c>
      <c r="BC1712" s="26" t="s">
        <v>3205</v>
      </c>
      <c r="BD1712" s="37">
        <v>44067</v>
      </c>
      <c r="BE1712" s="30">
        <v>35439</v>
      </c>
      <c r="BF1712" s="30">
        <v>41093</v>
      </c>
      <c r="BG1712" s="37" t="s">
        <v>3206</v>
      </c>
      <c r="BI1712" s="37"/>
      <c r="BJ1712" s="37"/>
      <c r="BK1712" s="37"/>
      <c r="BL1712" s="37"/>
      <c r="BM1712" s="37"/>
      <c r="BN1712" s="26"/>
      <c r="BO1712" s="26"/>
      <c r="BP1712" s="26"/>
      <c r="BQ1712" s="38"/>
      <c r="BR1712" s="26"/>
      <c r="BS1712" s="26"/>
      <c r="BT1712" s="26"/>
      <c r="BU1712" s="26"/>
      <c r="BV1712" s="39"/>
    </row>
    <row r="1713" spans="1:74" ht="15" hidden="1" customHeight="1">
      <c r="A1713" s="26">
        <v>2020</v>
      </c>
      <c r="B1713" s="26" t="e">
        <f>#N/A</f>
        <v>#N/A</v>
      </c>
      <c r="C1713" s="26" t="s">
        <v>129</v>
      </c>
      <c r="D1713" s="26" t="s">
        <v>2433</v>
      </c>
      <c r="E1713" s="26" t="s">
        <v>2434</v>
      </c>
      <c r="F1713" s="68">
        <v>43991</v>
      </c>
      <c r="G1713" s="107" t="s">
        <v>3775</v>
      </c>
      <c r="H1713" s="26" t="s">
        <v>1402</v>
      </c>
      <c r="I1713" s="26" t="s">
        <v>1402</v>
      </c>
      <c r="J1713" s="28" t="s">
        <v>3776</v>
      </c>
      <c r="K1713" s="26" t="s">
        <v>135</v>
      </c>
      <c r="L1713" s="26" t="s">
        <v>2437</v>
      </c>
      <c r="M1713" s="26" t="s">
        <v>137</v>
      </c>
      <c r="N1713" s="26" t="s">
        <v>138</v>
      </c>
      <c r="O1713" s="26" t="s">
        <v>138</v>
      </c>
      <c r="Q1713" s="30">
        <v>69</v>
      </c>
      <c r="R1713" s="30">
        <v>5340</v>
      </c>
      <c r="S1713" s="31" t="e">
        <f>#N/A</f>
        <v>#N/A</v>
      </c>
      <c r="T1713" s="30">
        <v>1350</v>
      </c>
      <c r="AB1713" s="33" t="e">
        <f>#N/A</f>
        <v>#N/A</v>
      </c>
      <c r="AC1713" s="30">
        <v>2100</v>
      </c>
      <c r="AD1713" s="30" t="e">
        <f>#N/A</f>
        <v>#N/A</v>
      </c>
      <c r="AE1713" s="34">
        <v>0.94</v>
      </c>
      <c r="AG1713" s="30" t="e">
        <f>#N/A</f>
        <v>#N/A</v>
      </c>
      <c r="AH1713" s="30" t="e">
        <f>#N/A</f>
        <v>#N/A</v>
      </c>
      <c r="AI1713" s="30">
        <v>4598</v>
      </c>
      <c r="AJ1713" s="30">
        <v>4598</v>
      </c>
      <c r="AK1713" s="26" t="s">
        <v>139</v>
      </c>
      <c r="AL1713" s="26">
        <v>28</v>
      </c>
      <c r="AM1713" s="26" t="s">
        <v>3754</v>
      </c>
      <c r="AU1713" s="26" t="s">
        <v>1526</v>
      </c>
      <c r="AV1713" s="67" t="s">
        <v>3530</v>
      </c>
      <c r="AW1713" s="67" t="s">
        <v>3539</v>
      </c>
      <c r="AX1713" s="67" t="s">
        <v>3536</v>
      </c>
      <c r="AY1713" s="67"/>
      <c r="BB1713" s="26" t="s">
        <v>2488</v>
      </c>
      <c r="BC1713" s="26" t="s">
        <v>3205</v>
      </c>
      <c r="BD1713" s="37">
        <v>44067</v>
      </c>
      <c r="BE1713" s="30">
        <v>35439</v>
      </c>
      <c r="BF1713" s="30">
        <v>41093</v>
      </c>
      <c r="BG1713" s="37" t="s">
        <v>3206</v>
      </c>
      <c r="BI1713" s="37"/>
      <c r="BJ1713" s="37"/>
      <c r="BK1713" s="37"/>
      <c r="BL1713" s="37"/>
      <c r="BM1713" s="37"/>
      <c r="BN1713" s="26"/>
      <c r="BO1713" s="26"/>
      <c r="BP1713" s="26"/>
      <c r="BQ1713" s="38"/>
      <c r="BR1713" s="26"/>
      <c r="BS1713" s="26"/>
      <c r="BT1713" s="26"/>
      <c r="BU1713" s="26"/>
      <c r="BV1713" s="39"/>
    </row>
    <row r="1714" spans="1:74" ht="15" hidden="1" customHeight="1">
      <c r="A1714" s="26">
        <v>2020</v>
      </c>
      <c r="B1714" s="26" t="e">
        <f>#N/A</f>
        <v>#N/A</v>
      </c>
      <c r="C1714" s="26" t="s">
        <v>129</v>
      </c>
      <c r="D1714" s="26" t="s">
        <v>2433</v>
      </c>
      <c r="E1714" s="26" t="s">
        <v>2434</v>
      </c>
      <c r="F1714" s="68">
        <v>43991</v>
      </c>
      <c r="G1714" s="107" t="s">
        <v>3777</v>
      </c>
      <c r="H1714" s="26" t="s">
        <v>1402</v>
      </c>
      <c r="I1714" s="26" t="s">
        <v>1402</v>
      </c>
      <c r="J1714" s="28" t="s">
        <v>3778</v>
      </c>
      <c r="K1714" s="26" t="s">
        <v>135</v>
      </c>
      <c r="L1714" s="26" t="s">
        <v>2437</v>
      </c>
      <c r="M1714" s="26" t="s">
        <v>137</v>
      </c>
      <c r="N1714" s="26" t="s">
        <v>138</v>
      </c>
      <c r="O1714" s="26" t="s">
        <v>138</v>
      </c>
      <c r="Q1714" s="30">
        <v>62</v>
      </c>
      <c r="R1714" s="30">
        <v>4430</v>
      </c>
      <c r="S1714" s="31" t="e">
        <f>#N/A</f>
        <v>#N/A</v>
      </c>
      <c r="T1714" s="30">
        <v>1184</v>
      </c>
      <c r="AB1714" s="33" t="e">
        <f>#N/A</f>
        <v>#N/A</v>
      </c>
      <c r="AC1714" s="30">
        <v>2100</v>
      </c>
      <c r="AD1714" s="30" t="e">
        <f>#N/A</f>
        <v>#N/A</v>
      </c>
      <c r="AE1714" s="34">
        <v>0.76</v>
      </c>
      <c r="AG1714" s="30" t="e">
        <f>#N/A</f>
        <v>#N/A</v>
      </c>
      <c r="AH1714" s="30" t="e">
        <f>#N/A</f>
        <v>#N/A</v>
      </c>
      <c r="AI1714" s="30">
        <v>3814</v>
      </c>
      <c r="AJ1714" s="30">
        <v>3814</v>
      </c>
      <c r="AK1714" s="26" t="s">
        <v>139</v>
      </c>
      <c r="AL1714" s="26">
        <v>28</v>
      </c>
      <c r="AM1714" s="26" t="s">
        <v>3754</v>
      </c>
      <c r="AU1714" s="26" t="s">
        <v>1526</v>
      </c>
      <c r="AV1714" s="67" t="s">
        <v>3530</v>
      </c>
      <c r="AW1714" s="67" t="s">
        <v>3539</v>
      </c>
      <c r="AX1714" s="67" t="s">
        <v>3536</v>
      </c>
      <c r="AY1714" s="67"/>
      <c r="BB1714" s="26" t="s">
        <v>2488</v>
      </c>
      <c r="BC1714" s="26" t="s">
        <v>3205</v>
      </c>
      <c r="BD1714" s="37">
        <v>44067</v>
      </c>
      <c r="BE1714" s="30">
        <v>35439</v>
      </c>
      <c r="BF1714" s="30">
        <v>41093</v>
      </c>
      <c r="BG1714" s="37" t="s">
        <v>3206</v>
      </c>
      <c r="BI1714" s="37"/>
      <c r="BJ1714" s="37"/>
      <c r="BK1714" s="37"/>
      <c r="BL1714" s="37"/>
      <c r="BM1714" s="37"/>
      <c r="BN1714" s="26"/>
      <c r="BO1714" s="26"/>
      <c r="BP1714" s="26"/>
      <c r="BQ1714" s="38"/>
      <c r="BR1714" s="26"/>
      <c r="BS1714" s="26"/>
      <c r="BT1714" s="26"/>
      <c r="BU1714" s="26"/>
      <c r="BV1714" s="39"/>
    </row>
    <row r="1715" spans="1:74" ht="15" hidden="1" customHeight="1">
      <c r="A1715" s="26">
        <v>2020</v>
      </c>
      <c r="B1715" s="26" t="e">
        <f>#N/A</f>
        <v>#N/A</v>
      </c>
      <c r="C1715" s="26" t="s">
        <v>129</v>
      </c>
      <c r="D1715" s="26" t="s">
        <v>2433</v>
      </c>
      <c r="E1715" s="26" t="s">
        <v>2434</v>
      </c>
      <c r="F1715" s="68">
        <v>43991</v>
      </c>
      <c r="G1715" s="107" t="s">
        <v>3779</v>
      </c>
      <c r="H1715" s="26" t="s">
        <v>1402</v>
      </c>
      <c r="I1715" s="26" t="s">
        <v>1402</v>
      </c>
      <c r="J1715" s="28" t="s">
        <v>3780</v>
      </c>
      <c r="K1715" s="26" t="s">
        <v>135</v>
      </c>
      <c r="L1715" s="26" t="s">
        <v>2437</v>
      </c>
      <c r="M1715" s="26" t="s">
        <v>137</v>
      </c>
      <c r="N1715" s="26" t="s">
        <v>138</v>
      </c>
      <c r="O1715" s="26" t="s">
        <v>138</v>
      </c>
      <c r="Q1715" s="30">
        <v>70</v>
      </c>
      <c r="R1715" s="30">
        <v>6530</v>
      </c>
      <c r="S1715" s="31" t="e">
        <f>#N/A</f>
        <v>#N/A</v>
      </c>
      <c r="T1715" s="30">
        <v>1670</v>
      </c>
      <c r="AB1715" s="33" t="e">
        <f>#N/A</f>
        <v>#N/A</v>
      </c>
      <c r="AC1715" s="30">
        <v>2100</v>
      </c>
      <c r="AD1715" s="30" t="e">
        <f>#N/A</f>
        <v>#N/A</v>
      </c>
      <c r="AE1715" s="34">
        <v>0.76</v>
      </c>
      <c r="AG1715" s="30" t="e">
        <f>#N/A</f>
        <v>#N/A</v>
      </c>
      <c r="AH1715" s="30" t="e">
        <f>#N/A</f>
        <v>#N/A</v>
      </c>
      <c r="AI1715" s="30">
        <v>5622</v>
      </c>
      <c r="AJ1715" s="30">
        <v>5622</v>
      </c>
      <c r="AK1715" s="26" t="s">
        <v>139</v>
      </c>
      <c r="AL1715" s="26">
        <v>28</v>
      </c>
      <c r="AM1715" s="26" t="s">
        <v>3754</v>
      </c>
      <c r="AU1715" s="26" t="s">
        <v>1526</v>
      </c>
      <c r="AV1715" s="67" t="s">
        <v>3530</v>
      </c>
      <c r="AW1715" s="67" t="s">
        <v>3539</v>
      </c>
      <c r="AX1715" s="67" t="s">
        <v>3536</v>
      </c>
      <c r="AY1715" s="67"/>
      <c r="BB1715" s="26" t="s">
        <v>2488</v>
      </c>
      <c r="BC1715" s="26" t="s">
        <v>3205</v>
      </c>
      <c r="BD1715" s="37">
        <v>44067</v>
      </c>
      <c r="BE1715" s="30">
        <v>35439</v>
      </c>
      <c r="BF1715" s="30">
        <v>41093</v>
      </c>
      <c r="BG1715" s="37" t="s">
        <v>3206</v>
      </c>
      <c r="BI1715" s="37"/>
      <c r="BJ1715" s="37"/>
      <c r="BK1715" s="37"/>
      <c r="BL1715" s="37"/>
      <c r="BM1715" s="37"/>
      <c r="BN1715" s="26"/>
      <c r="BO1715" s="26"/>
      <c r="BP1715" s="26"/>
      <c r="BQ1715" s="38"/>
      <c r="BR1715" s="26"/>
      <c r="BS1715" s="26"/>
      <c r="BT1715" s="26"/>
      <c r="BU1715" s="26"/>
      <c r="BV1715" s="39"/>
    </row>
    <row r="1716" spans="1:74" ht="15" hidden="1" customHeight="1">
      <c r="A1716" s="26">
        <v>2020</v>
      </c>
      <c r="B1716" s="26" t="e">
        <f>#N/A</f>
        <v>#N/A</v>
      </c>
      <c r="C1716" s="26" t="s">
        <v>129</v>
      </c>
      <c r="D1716" s="26" t="s">
        <v>2433</v>
      </c>
      <c r="E1716" s="26" t="s">
        <v>2434</v>
      </c>
      <c r="F1716" s="68">
        <v>43991</v>
      </c>
      <c r="G1716" s="107" t="s">
        <v>3781</v>
      </c>
      <c r="H1716" s="26" t="s">
        <v>1402</v>
      </c>
      <c r="I1716" s="26" t="s">
        <v>1402</v>
      </c>
      <c r="J1716" s="28" t="s">
        <v>3782</v>
      </c>
      <c r="K1716" s="26" t="s">
        <v>135</v>
      </c>
      <c r="L1716" s="26" t="s">
        <v>2437</v>
      </c>
      <c r="M1716" s="26" t="s">
        <v>137</v>
      </c>
      <c r="N1716" s="26" t="s">
        <v>138</v>
      </c>
      <c r="O1716" s="26" t="s">
        <v>138</v>
      </c>
      <c r="Q1716" s="30">
        <v>63</v>
      </c>
      <c r="R1716" s="30">
        <v>3400</v>
      </c>
      <c r="S1716" s="31" t="e">
        <f>#N/A</f>
        <v>#N/A</v>
      </c>
      <c r="T1716" s="30">
        <v>792</v>
      </c>
      <c r="AB1716" s="33" t="e">
        <f>#N/A</f>
        <v>#N/A</v>
      </c>
      <c r="AC1716" s="30">
        <v>2100</v>
      </c>
      <c r="AD1716" s="30" t="e">
        <f>#N/A</f>
        <v>#N/A</v>
      </c>
      <c r="AE1716" s="34">
        <v>0.98</v>
      </c>
      <c r="AG1716" s="30" t="e">
        <f>#N/A</f>
        <v>#N/A</v>
      </c>
      <c r="AH1716" s="30" t="e">
        <f>#N/A</f>
        <v>#N/A</v>
      </c>
      <c r="AI1716" s="30">
        <v>2927</v>
      </c>
      <c r="AJ1716" s="30">
        <v>2927</v>
      </c>
      <c r="AK1716" s="26" t="s">
        <v>139</v>
      </c>
      <c r="AL1716" s="26">
        <v>28</v>
      </c>
      <c r="AM1716" s="26" t="s">
        <v>3754</v>
      </c>
      <c r="AU1716" s="26" t="s">
        <v>1526</v>
      </c>
      <c r="AV1716" s="67" t="s">
        <v>3530</v>
      </c>
      <c r="AW1716" s="67" t="s">
        <v>3539</v>
      </c>
      <c r="AX1716" s="67" t="s">
        <v>3536</v>
      </c>
      <c r="AY1716" s="67"/>
      <c r="BB1716" s="26" t="s">
        <v>2488</v>
      </c>
      <c r="BC1716" s="26" t="s">
        <v>3205</v>
      </c>
      <c r="BD1716" s="37">
        <v>44067</v>
      </c>
      <c r="BE1716" s="30">
        <v>35439</v>
      </c>
      <c r="BF1716" s="30">
        <v>41093</v>
      </c>
      <c r="BG1716" s="37" t="s">
        <v>3206</v>
      </c>
      <c r="BI1716" s="37"/>
      <c r="BJ1716" s="37"/>
      <c r="BK1716" s="37"/>
      <c r="BL1716" s="37"/>
      <c r="BM1716" s="37"/>
      <c r="BN1716" s="26"/>
      <c r="BO1716" s="26"/>
      <c r="BP1716" s="26"/>
      <c r="BQ1716" s="38"/>
      <c r="BR1716" s="26"/>
      <c r="BS1716" s="26"/>
      <c r="BT1716" s="26"/>
      <c r="BU1716" s="26"/>
      <c r="BV1716" s="39"/>
    </row>
    <row r="1717" spans="1:74" ht="15" hidden="1" customHeight="1">
      <c r="A1717" s="26">
        <v>2020</v>
      </c>
      <c r="B1717" s="26" t="e">
        <f>#N/A</f>
        <v>#N/A</v>
      </c>
      <c r="C1717" s="26" t="s">
        <v>129</v>
      </c>
      <c r="D1717" s="26" t="s">
        <v>2433</v>
      </c>
      <c r="E1717" s="26" t="s">
        <v>2434</v>
      </c>
      <c r="F1717" s="68">
        <v>43991</v>
      </c>
      <c r="G1717" s="107" t="s">
        <v>3783</v>
      </c>
      <c r="H1717" s="26" t="s">
        <v>1402</v>
      </c>
      <c r="I1717" s="26" t="s">
        <v>1402</v>
      </c>
      <c r="J1717" s="28" t="s">
        <v>3784</v>
      </c>
      <c r="K1717" s="26" t="s">
        <v>135</v>
      </c>
      <c r="L1717" s="26" t="s">
        <v>2437</v>
      </c>
      <c r="M1717" s="26" t="s">
        <v>137</v>
      </c>
      <c r="N1717" s="26" t="s">
        <v>138</v>
      </c>
      <c r="O1717" s="26" t="s">
        <v>138</v>
      </c>
      <c r="Q1717" s="30">
        <v>73</v>
      </c>
      <c r="R1717" s="30">
        <v>6370</v>
      </c>
      <c r="S1717" s="31" t="e">
        <f>#N/A</f>
        <v>#N/A</v>
      </c>
      <c r="T1717" s="30">
        <v>1710</v>
      </c>
      <c r="AB1717" s="33" t="e">
        <f>#N/A</f>
        <v>#N/A</v>
      </c>
      <c r="AC1717" s="30">
        <v>2100</v>
      </c>
      <c r="AD1717" s="30" t="e">
        <f>#N/A</f>
        <v>#N/A</v>
      </c>
      <c r="AE1717" s="34">
        <v>0.98</v>
      </c>
      <c r="AG1717" s="30" t="e">
        <f>#N/A</f>
        <v>#N/A</v>
      </c>
      <c r="AH1717" s="30" t="e">
        <f>#N/A</f>
        <v>#N/A</v>
      </c>
      <c r="AI1717" s="30">
        <v>5487</v>
      </c>
      <c r="AJ1717" s="30">
        <v>5487</v>
      </c>
      <c r="AK1717" s="26" t="s">
        <v>139</v>
      </c>
      <c r="AL1717" s="26">
        <v>28</v>
      </c>
      <c r="AM1717" s="26" t="s">
        <v>3754</v>
      </c>
      <c r="AU1717" s="26" t="s">
        <v>1526</v>
      </c>
      <c r="AV1717" s="67" t="s">
        <v>3530</v>
      </c>
      <c r="AW1717" s="67" t="s">
        <v>3539</v>
      </c>
      <c r="AX1717" s="67" t="s">
        <v>3536</v>
      </c>
      <c r="AY1717" s="67"/>
      <c r="BB1717" s="26" t="s">
        <v>2488</v>
      </c>
      <c r="BC1717" s="26" t="s">
        <v>3205</v>
      </c>
      <c r="BD1717" s="37">
        <v>44067</v>
      </c>
      <c r="BE1717" s="30">
        <v>35439</v>
      </c>
      <c r="BF1717" s="30">
        <v>41093</v>
      </c>
      <c r="BG1717" s="37" t="s">
        <v>3206</v>
      </c>
      <c r="BI1717" s="37"/>
      <c r="BJ1717" s="37"/>
      <c r="BK1717" s="37"/>
      <c r="BL1717" s="37"/>
      <c r="BM1717" s="37"/>
      <c r="BN1717" s="26"/>
      <c r="BO1717" s="26"/>
      <c r="BP1717" s="26"/>
      <c r="BQ1717" s="38"/>
      <c r="BR1717" s="26"/>
      <c r="BS1717" s="26"/>
      <c r="BT1717" s="26"/>
      <c r="BU1717" s="26"/>
      <c r="BV1717" s="39"/>
    </row>
    <row r="1718" spans="1:74" ht="15" hidden="1" customHeight="1">
      <c r="A1718" s="26">
        <v>2020</v>
      </c>
      <c r="B1718" s="26" t="e">
        <f>#N/A</f>
        <v>#N/A</v>
      </c>
      <c r="C1718" s="26" t="s">
        <v>129</v>
      </c>
      <c r="D1718" s="26" t="s">
        <v>2433</v>
      </c>
      <c r="E1718" s="26" t="s">
        <v>2434</v>
      </c>
      <c r="F1718" s="68">
        <v>43991</v>
      </c>
      <c r="G1718" s="107" t="s">
        <v>3785</v>
      </c>
      <c r="H1718" s="26" t="s">
        <v>1402</v>
      </c>
      <c r="I1718" s="26" t="s">
        <v>1402</v>
      </c>
      <c r="J1718" s="28" t="s">
        <v>3786</v>
      </c>
      <c r="K1718" s="26" t="s">
        <v>135</v>
      </c>
      <c r="L1718" s="26" t="s">
        <v>2437</v>
      </c>
      <c r="M1718" s="26" t="s">
        <v>137</v>
      </c>
      <c r="N1718" s="26" t="s">
        <v>138</v>
      </c>
      <c r="O1718" s="26" t="s">
        <v>138</v>
      </c>
      <c r="Q1718" s="30">
        <v>69</v>
      </c>
      <c r="R1718" s="30">
        <v>4200</v>
      </c>
      <c r="S1718" s="31" t="e">
        <f>#N/A</f>
        <v>#N/A</v>
      </c>
      <c r="T1718" s="30">
        <v>918</v>
      </c>
      <c r="AB1718" s="33" t="e">
        <f>#N/A</f>
        <v>#N/A</v>
      </c>
      <c r="AC1718" s="30">
        <v>2100</v>
      </c>
      <c r="AD1718" s="30" t="e">
        <f>#N/A</f>
        <v>#N/A</v>
      </c>
      <c r="AE1718" s="34">
        <v>0.77</v>
      </c>
      <c r="AG1718" s="30" t="e">
        <f>#N/A</f>
        <v>#N/A</v>
      </c>
      <c r="AH1718" s="30" t="e">
        <f>#N/A</f>
        <v>#N/A</v>
      </c>
      <c r="AI1718" s="30">
        <v>3616</v>
      </c>
      <c r="AJ1718" s="30">
        <v>3616</v>
      </c>
      <c r="AK1718" s="26" t="s">
        <v>139</v>
      </c>
      <c r="AL1718" s="26">
        <v>28</v>
      </c>
      <c r="AM1718" s="26" t="s">
        <v>3754</v>
      </c>
      <c r="AU1718" s="26" t="s">
        <v>1526</v>
      </c>
      <c r="AV1718" s="67" t="s">
        <v>3530</v>
      </c>
      <c r="AW1718" s="67" t="s">
        <v>3539</v>
      </c>
      <c r="AX1718" s="67" t="s">
        <v>3536</v>
      </c>
      <c r="AY1718" s="67"/>
      <c r="BB1718" s="26" t="s">
        <v>2488</v>
      </c>
      <c r="BC1718" s="26" t="s">
        <v>3205</v>
      </c>
      <c r="BD1718" s="37">
        <v>44067</v>
      </c>
      <c r="BE1718" s="30">
        <v>35439</v>
      </c>
      <c r="BF1718" s="30">
        <v>41093</v>
      </c>
      <c r="BG1718" s="37" t="s">
        <v>3206</v>
      </c>
      <c r="BI1718" s="37"/>
      <c r="BJ1718" s="37"/>
      <c r="BK1718" s="37"/>
      <c r="BL1718" s="37"/>
      <c r="BM1718" s="37"/>
      <c r="BN1718" s="26"/>
      <c r="BO1718" s="26"/>
      <c r="BP1718" s="26"/>
      <c r="BQ1718" s="38"/>
      <c r="BR1718" s="26"/>
      <c r="BS1718" s="26"/>
      <c r="BT1718" s="26"/>
      <c r="BU1718" s="26"/>
      <c r="BV1718" s="39"/>
    </row>
    <row r="1719" spans="1:74" ht="15" hidden="1" customHeight="1">
      <c r="A1719" s="26">
        <v>2020</v>
      </c>
      <c r="B1719" s="26" t="e">
        <f>#N/A</f>
        <v>#N/A</v>
      </c>
      <c r="C1719" s="26" t="s">
        <v>129</v>
      </c>
      <c r="D1719" s="26" t="s">
        <v>2433</v>
      </c>
      <c r="E1719" s="26" t="s">
        <v>2434</v>
      </c>
      <c r="F1719" s="68">
        <v>43991</v>
      </c>
      <c r="G1719" s="107" t="s">
        <v>3787</v>
      </c>
      <c r="H1719" s="26" t="s">
        <v>1402</v>
      </c>
      <c r="I1719" s="26" t="s">
        <v>1402</v>
      </c>
      <c r="J1719" s="28" t="s">
        <v>3788</v>
      </c>
      <c r="K1719" s="26" t="s">
        <v>135</v>
      </c>
      <c r="L1719" s="26" t="s">
        <v>2437</v>
      </c>
      <c r="M1719" s="26" t="s">
        <v>137</v>
      </c>
      <c r="N1719" s="26" t="s">
        <v>138</v>
      </c>
      <c r="O1719" s="26" t="s">
        <v>138</v>
      </c>
      <c r="Q1719" s="30">
        <v>72</v>
      </c>
      <c r="R1719" s="30">
        <v>5400</v>
      </c>
      <c r="S1719" s="31" t="e">
        <f>#N/A</f>
        <v>#N/A</v>
      </c>
      <c r="T1719" s="30">
        <v>1315</v>
      </c>
      <c r="AB1719" s="33" t="e">
        <f>#N/A</f>
        <v>#N/A</v>
      </c>
      <c r="AC1719" s="30">
        <v>2100</v>
      </c>
      <c r="AD1719" s="30" t="e">
        <f>#N/A</f>
        <v>#N/A</v>
      </c>
      <c r="AE1719" s="34">
        <v>0.77</v>
      </c>
      <c r="AG1719" s="30" t="e">
        <f>#N/A</f>
        <v>#N/A</v>
      </c>
      <c r="AH1719" s="30" t="e">
        <f>#N/A</f>
        <v>#N/A</v>
      </c>
      <c r="AI1719" s="30">
        <v>4649</v>
      </c>
      <c r="AJ1719" s="30">
        <v>4649</v>
      </c>
      <c r="AK1719" s="26" t="s">
        <v>139</v>
      </c>
      <c r="AL1719" s="26">
        <v>28</v>
      </c>
      <c r="AM1719" s="26" t="s">
        <v>3754</v>
      </c>
      <c r="AU1719" s="26" t="s">
        <v>1526</v>
      </c>
      <c r="AV1719" s="67" t="s">
        <v>3616</v>
      </c>
      <c r="AW1719" s="67" t="s">
        <v>3554</v>
      </c>
      <c r="AX1719" s="67" t="s">
        <v>3647</v>
      </c>
      <c r="AY1719" s="67" t="s">
        <v>3527</v>
      </c>
      <c r="BB1719" s="26" t="s">
        <v>2488</v>
      </c>
      <c r="BC1719" s="26" t="s">
        <v>3205</v>
      </c>
      <c r="BD1719" s="37">
        <v>44067</v>
      </c>
      <c r="BE1719" s="30">
        <v>35439</v>
      </c>
      <c r="BF1719" s="30">
        <v>41093</v>
      </c>
      <c r="BG1719" s="37" t="s">
        <v>3206</v>
      </c>
      <c r="BI1719" s="37"/>
      <c r="BJ1719" s="37"/>
      <c r="BK1719" s="37"/>
      <c r="BL1719" s="37"/>
      <c r="BM1719" s="37"/>
      <c r="BN1719" s="26"/>
      <c r="BO1719" s="26"/>
      <c r="BP1719" s="26"/>
      <c r="BQ1719" s="38"/>
      <c r="BR1719" s="26"/>
      <c r="BS1719" s="26"/>
      <c r="BT1719" s="26"/>
      <c r="BU1719" s="26"/>
      <c r="BV1719" s="39"/>
    </row>
    <row r="1720" spans="1:74" ht="15" hidden="1" customHeight="1">
      <c r="A1720" s="26">
        <v>2020</v>
      </c>
      <c r="B1720" s="26" t="e">
        <f>#N/A</f>
        <v>#N/A</v>
      </c>
      <c r="C1720" s="26" t="s">
        <v>129</v>
      </c>
      <c r="D1720" s="26" t="s">
        <v>2433</v>
      </c>
      <c r="E1720" s="26" t="s">
        <v>2434</v>
      </c>
      <c r="F1720" s="68">
        <v>43991</v>
      </c>
      <c r="G1720" s="107" t="s">
        <v>3789</v>
      </c>
      <c r="H1720" s="26" t="s">
        <v>1402</v>
      </c>
      <c r="I1720" s="26" t="s">
        <v>1402</v>
      </c>
      <c r="J1720" s="28" t="s">
        <v>3790</v>
      </c>
      <c r="K1720" s="26" t="s">
        <v>135</v>
      </c>
      <c r="L1720" s="26" t="s">
        <v>2437</v>
      </c>
      <c r="M1720" s="26" t="s">
        <v>137</v>
      </c>
      <c r="N1720" s="26" t="s">
        <v>138</v>
      </c>
      <c r="O1720" s="26" t="s">
        <v>138</v>
      </c>
      <c r="Q1720" s="30">
        <v>68</v>
      </c>
      <c r="R1720" s="30">
        <v>4380</v>
      </c>
      <c r="S1720" s="31" t="e">
        <f>#N/A</f>
        <v>#N/A</v>
      </c>
      <c r="T1720" s="30">
        <v>1110</v>
      </c>
      <c r="AB1720" s="33" t="e">
        <f>#N/A</f>
        <v>#N/A</v>
      </c>
      <c r="AC1720" s="30">
        <v>2100</v>
      </c>
      <c r="AD1720" s="30" t="e">
        <f>#N/A</f>
        <v>#N/A</v>
      </c>
      <c r="AE1720" s="34">
        <v>0.93</v>
      </c>
      <c r="AG1720" s="30" t="e">
        <f>#N/A</f>
        <v>#N/A</v>
      </c>
      <c r="AH1720" s="30" t="e">
        <f>#N/A</f>
        <v>#N/A</v>
      </c>
      <c r="AI1720" s="30">
        <v>3771</v>
      </c>
      <c r="AJ1720" s="30">
        <v>3771</v>
      </c>
      <c r="AK1720" s="26" t="s">
        <v>139</v>
      </c>
      <c r="AL1720" s="26">
        <v>28</v>
      </c>
      <c r="AM1720" s="26" t="s">
        <v>3754</v>
      </c>
      <c r="AU1720" s="26" t="s">
        <v>1526</v>
      </c>
      <c r="AV1720" s="67" t="s">
        <v>3616</v>
      </c>
      <c r="AW1720" s="67" t="s">
        <v>3554</v>
      </c>
      <c r="AX1720" s="67" t="s">
        <v>3647</v>
      </c>
      <c r="AY1720" s="67" t="s">
        <v>3527</v>
      </c>
      <c r="BB1720" s="26" t="s">
        <v>2488</v>
      </c>
      <c r="BC1720" s="26" t="s">
        <v>3205</v>
      </c>
      <c r="BD1720" s="37">
        <v>44067</v>
      </c>
      <c r="BE1720" s="30">
        <v>35439</v>
      </c>
      <c r="BF1720" s="30">
        <v>41093</v>
      </c>
      <c r="BG1720" s="37" t="s">
        <v>3206</v>
      </c>
      <c r="BI1720" s="37"/>
      <c r="BJ1720" s="37"/>
      <c r="BK1720" s="37"/>
      <c r="BL1720" s="37"/>
      <c r="BM1720" s="37"/>
      <c r="BN1720" s="26"/>
      <c r="BO1720" s="26"/>
      <c r="BP1720" s="26"/>
      <c r="BQ1720" s="38"/>
      <c r="BR1720" s="26"/>
      <c r="BS1720" s="26"/>
      <c r="BT1720" s="26"/>
      <c r="BU1720" s="26"/>
      <c r="BV1720" s="39"/>
    </row>
    <row r="1721" spans="1:74" ht="15" hidden="1" customHeight="1">
      <c r="A1721" s="26">
        <v>2020</v>
      </c>
      <c r="B1721" s="26" t="e">
        <f>#N/A</f>
        <v>#N/A</v>
      </c>
      <c r="C1721" s="26" t="s">
        <v>129</v>
      </c>
      <c r="D1721" s="26" t="s">
        <v>2433</v>
      </c>
      <c r="E1721" s="26" t="s">
        <v>2434</v>
      </c>
      <c r="F1721" s="68">
        <v>43991</v>
      </c>
      <c r="G1721" s="107" t="s">
        <v>3791</v>
      </c>
      <c r="H1721" s="26" t="s">
        <v>1402</v>
      </c>
      <c r="I1721" s="26" t="s">
        <v>1402</v>
      </c>
      <c r="J1721" s="28" t="s">
        <v>1084</v>
      </c>
      <c r="K1721" s="26" t="s">
        <v>135</v>
      </c>
      <c r="L1721" s="26" t="s">
        <v>2437</v>
      </c>
      <c r="M1721" s="26" t="s">
        <v>137</v>
      </c>
      <c r="N1721" s="26" t="s">
        <v>138</v>
      </c>
      <c r="O1721" s="26" t="s">
        <v>138</v>
      </c>
      <c r="Q1721" s="30">
        <v>76</v>
      </c>
      <c r="R1721" s="30">
        <v>7250</v>
      </c>
      <c r="S1721" s="31" t="e">
        <f>#N/A</f>
        <v>#N/A</v>
      </c>
      <c r="T1721" s="30">
        <v>1780</v>
      </c>
      <c r="AB1721" s="33" t="e">
        <f>#N/A</f>
        <v>#N/A</v>
      </c>
      <c r="AC1721" s="30">
        <v>2100</v>
      </c>
      <c r="AD1721" s="30" t="e">
        <f>#N/A</f>
        <v>#N/A</v>
      </c>
      <c r="AE1721" s="34">
        <v>0.93</v>
      </c>
      <c r="AG1721" s="30" t="e">
        <f>#N/A</f>
        <v>#N/A</v>
      </c>
      <c r="AH1721" s="30" t="e">
        <f>#N/A</f>
        <v>#N/A</v>
      </c>
      <c r="AI1721" s="30">
        <v>6242</v>
      </c>
      <c r="AJ1721" s="30">
        <v>6242</v>
      </c>
      <c r="AK1721" s="26" t="s">
        <v>139</v>
      </c>
      <c r="AL1721" s="26">
        <v>28</v>
      </c>
      <c r="AM1721" s="26" t="s">
        <v>3754</v>
      </c>
      <c r="AU1721" s="26" t="s">
        <v>1526</v>
      </c>
      <c r="AV1721" s="67" t="s">
        <v>3616</v>
      </c>
      <c r="AW1721" s="67" t="s">
        <v>3554</v>
      </c>
      <c r="AX1721" s="67" t="s">
        <v>3647</v>
      </c>
      <c r="AY1721" s="67" t="s">
        <v>3527</v>
      </c>
      <c r="BB1721" s="26" t="s">
        <v>2488</v>
      </c>
      <c r="BC1721" s="26" t="s">
        <v>3205</v>
      </c>
      <c r="BD1721" s="37">
        <v>44067</v>
      </c>
      <c r="BE1721" s="30">
        <v>35439</v>
      </c>
      <c r="BF1721" s="30">
        <v>41093</v>
      </c>
      <c r="BG1721" s="37" t="s">
        <v>3206</v>
      </c>
      <c r="BI1721" s="37"/>
      <c r="BJ1721" s="37"/>
      <c r="BK1721" s="37"/>
      <c r="BL1721" s="37"/>
      <c r="BM1721" s="37"/>
      <c r="BN1721" s="26"/>
      <c r="BO1721" s="26"/>
      <c r="BP1721" s="26"/>
      <c r="BQ1721" s="38"/>
      <c r="BR1721" s="26"/>
      <c r="BS1721" s="26"/>
      <c r="BT1721" s="26"/>
      <c r="BU1721" s="26"/>
      <c r="BV1721" s="39"/>
    </row>
    <row r="1722" spans="1:74" ht="15" hidden="1" customHeight="1">
      <c r="A1722" s="26">
        <v>2020</v>
      </c>
      <c r="B1722" s="26" t="e">
        <f>#N/A</f>
        <v>#N/A</v>
      </c>
      <c r="C1722" s="26" t="s">
        <v>129</v>
      </c>
      <c r="D1722" s="26" t="s">
        <v>2433</v>
      </c>
      <c r="E1722" s="26" t="s">
        <v>2434</v>
      </c>
      <c r="F1722" s="68">
        <v>43991</v>
      </c>
      <c r="G1722" s="107" t="s">
        <v>3792</v>
      </c>
      <c r="H1722" s="26" t="s">
        <v>1402</v>
      </c>
      <c r="I1722" s="26" t="s">
        <v>1402</v>
      </c>
      <c r="J1722" s="28" t="s">
        <v>3793</v>
      </c>
      <c r="K1722" s="26" t="s">
        <v>135</v>
      </c>
      <c r="L1722" s="26" t="s">
        <v>2437</v>
      </c>
      <c r="M1722" s="26" t="s">
        <v>137</v>
      </c>
      <c r="N1722" s="26" t="s">
        <v>138</v>
      </c>
      <c r="O1722" s="26" t="s">
        <v>138</v>
      </c>
      <c r="Q1722" s="30">
        <v>73</v>
      </c>
      <c r="R1722" s="30">
        <v>5020</v>
      </c>
      <c r="S1722" s="31" t="e">
        <f>#N/A</f>
        <v>#N/A</v>
      </c>
      <c r="T1722" s="30">
        <v>1145</v>
      </c>
      <c r="AB1722" s="33" t="e">
        <f>#N/A</f>
        <v>#N/A</v>
      </c>
      <c r="AC1722" s="30">
        <v>2100</v>
      </c>
      <c r="AD1722" s="30" t="e">
        <f>#N/A</f>
        <v>#N/A</v>
      </c>
      <c r="AE1722" s="34">
        <v>0.81</v>
      </c>
      <c r="AG1722" s="30" t="e">
        <f>#N/A</f>
        <v>#N/A</v>
      </c>
      <c r="AH1722" s="30" t="e">
        <f>#N/A</f>
        <v>#N/A</v>
      </c>
      <c r="AI1722" s="30">
        <v>4322</v>
      </c>
      <c r="AJ1722" s="30">
        <v>4322</v>
      </c>
      <c r="AK1722" s="26" t="s">
        <v>139</v>
      </c>
      <c r="AL1722" s="26">
        <v>28</v>
      </c>
      <c r="AM1722" s="26" t="s">
        <v>3754</v>
      </c>
      <c r="AU1722" s="26" t="s">
        <v>1526</v>
      </c>
      <c r="AV1722" s="67" t="s">
        <v>3616</v>
      </c>
      <c r="AW1722" s="67" t="s">
        <v>3554</v>
      </c>
      <c r="AX1722" s="67" t="s">
        <v>3647</v>
      </c>
      <c r="AY1722" s="67" t="s">
        <v>3527</v>
      </c>
      <c r="AZ1722" s="67" t="s">
        <v>3794</v>
      </c>
      <c r="BB1722" s="26" t="s">
        <v>2488</v>
      </c>
      <c r="BC1722" s="26" t="s">
        <v>3205</v>
      </c>
      <c r="BD1722" s="37">
        <v>44067</v>
      </c>
      <c r="BE1722" s="30">
        <v>35439</v>
      </c>
      <c r="BF1722" s="30">
        <v>41093</v>
      </c>
      <c r="BG1722" s="37" t="s">
        <v>3206</v>
      </c>
      <c r="BI1722" s="37"/>
      <c r="BJ1722" s="37"/>
      <c r="BK1722" s="37"/>
      <c r="BL1722" s="37"/>
      <c r="BM1722" s="37"/>
      <c r="BN1722" s="26"/>
      <c r="BO1722" s="26"/>
      <c r="BP1722" s="26"/>
      <c r="BQ1722" s="38"/>
      <c r="BR1722" s="26"/>
      <c r="BS1722" s="26"/>
      <c r="BT1722" s="26"/>
      <c r="BU1722" s="26"/>
      <c r="BV1722" s="39"/>
    </row>
    <row r="1723" spans="1:74" ht="15" hidden="1" customHeight="1">
      <c r="A1723" s="26">
        <v>2020</v>
      </c>
      <c r="B1723" s="26" t="e">
        <f>#N/A</f>
        <v>#N/A</v>
      </c>
      <c r="C1723" s="26" t="s">
        <v>129</v>
      </c>
      <c r="D1723" s="26" t="s">
        <v>2433</v>
      </c>
      <c r="E1723" s="26" t="s">
        <v>2434</v>
      </c>
      <c r="F1723" s="68">
        <v>43991</v>
      </c>
      <c r="G1723" s="107" t="s">
        <v>3795</v>
      </c>
      <c r="H1723" s="26" t="s">
        <v>1402</v>
      </c>
      <c r="I1723" s="26" t="s">
        <v>1402</v>
      </c>
      <c r="J1723" s="28" t="s">
        <v>3796</v>
      </c>
      <c r="K1723" s="26" t="s">
        <v>135</v>
      </c>
      <c r="L1723" s="26" t="s">
        <v>2437</v>
      </c>
      <c r="M1723" s="26" t="s">
        <v>137</v>
      </c>
      <c r="N1723" s="26" t="s">
        <v>138</v>
      </c>
      <c r="O1723" s="26" t="s">
        <v>138</v>
      </c>
      <c r="Q1723" s="30">
        <v>68</v>
      </c>
      <c r="R1723" s="30">
        <v>4080</v>
      </c>
      <c r="S1723" s="31" t="e">
        <f>#N/A</f>
        <v>#N/A</v>
      </c>
      <c r="T1723" s="30">
        <v>1110</v>
      </c>
      <c r="AB1723" s="33" t="e">
        <f>#N/A</f>
        <v>#N/A</v>
      </c>
      <c r="AC1723" s="30">
        <v>2100</v>
      </c>
      <c r="AD1723" s="30" t="e">
        <f>#N/A</f>
        <v>#N/A</v>
      </c>
      <c r="AE1723" s="34">
        <v>0.81</v>
      </c>
      <c r="AG1723" s="30" t="e">
        <f>#N/A</f>
        <v>#N/A</v>
      </c>
      <c r="AH1723" s="30" t="e">
        <f>#N/A</f>
        <v>#N/A</v>
      </c>
      <c r="AI1723" s="30">
        <v>3513</v>
      </c>
      <c r="AJ1723" s="30">
        <v>3513</v>
      </c>
      <c r="AK1723" s="26" t="s">
        <v>139</v>
      </c>
      <c r="AL1723" s="26">
        <v>28</v>
      </c>
      <c r="AM1723" s="26" t="s">
        <v>3754</v>
      </c>
      <c r="AU1723" s="26" t="s">
        <v>1526</v>
      </c>
      <c r="AV1723" s="67" t="s">
        <v>3616</v>
      </c>
      <c r="AW1723" s="67" t="s">
        <v>3554</v>
      </c>
      <c r="AX1723" s="67" t="s">
        <v>3647</v>
      </c>
      <c r="AY1723" s="67" t="s">
        <v>3527</v>
      </c>
      <c r="AZ1723" s="67" t="s">
        <v>3794</v>
      </c>
      <c r="BB1723" s="26" t="s">
        <v>2488</v>
      </c>
      <c r="BC1723" s="26" t="s">
        <v>3205</v>
      </c>
      <c r="BD1723" s="37">
        <v>44067</v>
      </c>
      <c r="BE1723" s="30">
        <v>35439</v>
      </c>
      <c r="BF1723" s="30">
        <v>41093</v>
      </c>
      <c r="BG1723" s="37" t="s">
        <v>3206</v>
      </c>
      <c r="BI1723" s="37"/>
      <c r="BJ1723" s="37"/>
      <c r="BK1723" s="37"/>
      <c r="BL1723" s="37"/>
      <c r="BM1723" s="37"/>
      <c r="BN1723" s="26"/>
      <c r="BO1723" s="26"/>
      <c r="BP1723" s="26"/>
      <c r="BQ1723" s="38"/>
      <c r="BR1723" s="26"/>
      <c r="BS1723" s="26"/>
      <c r="BT1723" s="26"/>
      <c r="BU1723" s="26"/>
      <c r="BV1723" s="39"/>
    </row>
    <row r="1724" spans="1:74" ht="15" hidden="1" customHeight="1">
      <c r="A1724" s="26">
        <v>2020</v>
      </c>
      <c r="B1724" s="26" t="e">
        <f>#N/A</f>
        <v>#N/A</v>
      </c>
      <c r="C1724" s="26" t="s">
        <v>129</v>
      </c>
      <c r="D1724" s="26" t="s">
        <v>2433</v>
      </c>
      <c r="E1724" s="26" t="s">
        <v>2434</v>
      </c>
      <c r="F1724" s="68">
        <v>43991</v>
      </c>
      <c r="G1724" s="107" t="s">
        <v>3797</v>
      </c>
      <c r="H1724" s="26" t="s">
        <v>1402</v>
      </c>
      <c r="I1724" s="26" t="s">
        <v>1402</v>
      </c>
      <c r="J1724" s="28" t="s">
        <v>3798</v>
      </c>
      <c r="K1724" s="26" t="s">
        <v>135</v>
      </c>
      <c r="L1724" s="26" t="s">
        <v>2437</v>
      </c>
      <c r="M1724" s="26" t="s">
        <v>137</v>
      </c>
      <c r="N1724" s="26" t="s">
        <v>138</v>
      </c>
      <c r="O1724" s="26" t="s">
        <v>138</v>
      </c>
      <c r="Q1724" s="30">
        <v>72</v>
      </c>
      <c r="R1724" s="30">
        <v>5320</v>
      </c>
      <c r="S1724" s="31" t="e">
        <f>#N/A</f>
        <v>#N/A</v>
      </c>
      <c r="T1724" s="30">
        <v>1092</v>
      </c>
      <c r="AB1724" s="33" t="e">
        <f>#N/A</f>
        <v>#N/A</v>
      </c>
      <c r="AC1724" s="30">
        <v>2100</v>
      </c>
      <c r="AD1724" s="30" t="e">
        <f>#N/A</f>
        <v>#N/A</v>
      </c>
      <c r="AE1724" s="34">
        <v>0.93</v>
      </c>
      <c r="AG1724" s="30" t="e">
        <f>#N/A</f>
        <v>#N/A</v>
      </c>
      <c r="AH1724" s="30" t="e">
        <f>#N/A</f>
        <v>#N/A</v>
      </c>
      <c r="AI1724" s="30">
        <v>4581</v>
      </c>
      <c r="AJ1724" s="30">
        <v>4581</v>
      </c>
      <c r="AK1724" s="26" t="s">
        <v>139</v>
      </c>
      <c r="AL1724" s="26">
        <v>28</v>
      </c>
      <c r="AM1724" s="26" t="s">
        <v>3754</v>
      </c>
      <c r="AU1724" s="26" t="s">
        <v>1526</v>
      </c>
      <c r="AV1724" s="67" t="s">
        <v>3616</v>
      </c>
      <c r="AW1724" s="67" t="s">
        <v>3554</v>
      </c>
      <c r="AX1724" s="67" t="s">
        <v>3647</v>
      </c>
      <c r="AY1724" s="67" t="s">
        <v>3527</v>
      </c>
      <c r="AZ1724" s="67" t="s">
        <v>3794</v>
      </c>
      <c r="BB1724" s="26" t="s">
        <v>2488</v>
      </c>
      <c r="BC1724" s="26" t="s">
        <v>3205</v>
      </c>
      <c r="BD1724" s="37">
        <v>44067</v>
      </c>
      <c r="BE1724" s="30">
        <v>35439</v>
      </c>
      <c r="BF1724" s="30">
        <v>41093</v>
      </c>
      <c r="BG1724" s="37" t="s">
        <v>3206</v>
      </c>
      <c r="BI1724" s="37"/>
      <c r="BJ1724" s="37"/>
      <c r="BK1724" s="37"/>
      <c r="BL1724" s="37"/>
      <c r="BM1724" s="37"/>
      <c r="BN1724" s="26"/>
      <c r="BO1724" s="26"/>
      <c r="BP1724" s="26"/>
      <c r="BQ1724" s="38"/>
      <c r="BR1724" s="26"/>
      <c r="BS1724" s="26"/>
      <c r="BT1724" s="26"/>
      <c r="BU1724" s="26"/>
      <c r="BV1724" s="39"/>
    </row>
    <row r="1725" spans="1:74" ht="15" hidden="1" customHeight="1">
      <c r="A1725" s="26">
        <v>2020</v>
      </c>
      <c r="B1725" s="26" t="e">
        <f>#N/A</f>
        <v>#N/A</v>
      </c>
      <c r="C1725" s="26" t="s">
        <v>129</v>
      </c>
      <c r="D1725" s="26" t="s">
        <v>2433</v>
      </c>
      <c r="E1725" s="26" t="s">
        <v>2434</v>
      </c>
      <c r="F1725" s="68">
        <v>43991</v>
      </c>
      <c r="G1725" s="107" t="s">
        <v>3799</v>
      </c>
      <c r="H1725" s="26" t="s">
        <v>1402</v>
      </c>
      <c r="I1725" s="26" t="s">
        <v>1402</v>
      </c>
      <c r="J1725" s="28" t="s">
        <v>3800</v>
      </c>
      <c r="K1725" s="26" t="s">
        <v>135</v>
      </c>
      <c r="L1725" s="26" t="s">
        <v>2437</v>
      </c>
      <c r="M1725" s="26" t="s">
        <v>137</v>
      </c>
      <c r="N1725" s="26" t="s">
        <v>138</v>
      </c>
      <c r="O1725" s="26" t="s">
        <v>138</v>
      </c>
      <c r="Q1725" s="30">
        <v>69</v>
      </c>
      <c r="R1725" s="30">
        <v>4620</v>
      </c>
      <c r="S1725" s="31" t="e">
        <f>#N/A</f>
        <v>#N/A</v>
      </c>
      <c r="T1725" s="30">
        <v>1255</v>
      </c>
      <c r="AB1725" s="33" t="e">
        <f>#N/A</f>
        <v>#N/A</v>
      </c>
      <c r="AC1725" s="30">
        <v>2100</v>
      </c>
      <c r="AD1725" s="30" t="e">
        <f>#N/A</f>
        <v>#N/A</v>
      </c>
      <c r="AE1725" s="34">
        <v>0.93</v>
      </c>
      <c r="AG1725" s="30" t="e">
        <f>#N/A</f>
        <v>#N/A</v>
      </c>
      <c r="AH1725" s="30" t="e">
        <f>#N/A</f>
        <v>#N/A</v>
      </c>
      <c r="AI1725" s="30">
        <v>3978</v>
      </c>
      <c r="AJ1725" s="30">
        <v>3978</v>
      </c>
      <c r="AK1725" s="26" t="s">
        <v>139</v>
      </c>
      <c r="AL1725" s="26">
        <v>28</v>
      </c>
      <c r="AM1725" s="26" t="s">
        <v>3754</v>
      </c>
      <c r="AU1725" s="26" t="s">
        <v>1526</v>
      </c>
      <c r="AV1725" s="67" t="s">
        <v>3616</v>
      </c>
      <c r="AW1725" s="67" t="s">
        <v>3554</v>
      </c>
      <c r="AX1725" s="67" t="s">
        <v>3647</v>
      </c>
      <c r="AY1725" s="67" t="s">
        <v>3527</v>
      </c>
      <c r="AZ1725" s="67" t="s">
        <v>3794</v>
      </c>
      <c r="BB1725" s="26" t="s">
        <v>2488</v>
      </c>
      <c r="BC1725" s="26" t="s">
        <v>3205</v>
      </c>
      <c r="BD1725" s="37">
        <v>44067</v>
      </c>
      <c r="BE1725" s="30">
        <v>35439</v>
      </c>
      <c r="BF1725" s="30">
        <v>41093</v>
      </c>
      <c r="BG1725" s="37" t="s">
        <v>3206</v>
      </c>
      <c r="BI1725" s="37"/>
      <c r="BJ1725" s="37"/>
      <c r="BK1725" s="37"/>
      <c r="BL1725" s="37"/>
      <c r="BM1725" s="37"/>
      <c r="BN1725" s="26"/>
      <c r="BO1725" s="26"/>
      <c r="BP1725" s="26"/>
      <c r="BQ1725" s="38"/>
      <c r="BR1725" s="26"/>
      <c r="BS1725" s="26"/>
      <c r="BT1725" s="26"/>
      <c r="BU1725" s="26"/>
      <c r="BV1725" s="39"/>
    </row>
    <row r="1726" spans="1:74" ht="15" hidden="1" customHeight="1">
      <c r="A1726" s="26">
        <v>2020</v>
      </c>
      <c r="B1726" s="26" t="e">
        <f>#N/A</f>
        <v>#N/A</v>
      </c>
      <c r="C1726" s="26" t="s">
        <v>129</v>
      </c>
      <c r="D1726" s="26" t="s">
        <v>2433</v>
      </c>
      <c r="E1726" s="26" t="s">
        <v>2434</v>
      </c>
      <c r="F1726" s="68">
        <v>43991</v>
      </c>
      <c r="G1726" s="107" t="s">
        <v>3801</v>
      </c>
      <c r="H1726" s="26" t="s">
        <v>1402</v>
      </c>
      <c r="I1726" s="26" t="s">
        <v>1402</v>
      </c>
      <c r="J1726" s="28" t="s">
        <v>3802</v>
      </c>
      <c r="K1726" s="26" t="s">
        <v>135</v>
      </c>
      <c r="L1726" s="26" t="s">
        <v>2437</v>
      </c>
      <c r="M1726" s="26" t="s">
        <v>137</v>
      </c>
      <c r="N1726" s="26" t="s">
        <v>138</v>
      </c>
      <c r="O1726" s="26" t="s">
        <v>138</v>
      </c>
      <c r="Q1726" s="30">
        <v>69</v>
      </c>
      <c r="R1726" s="30">
        <v>4830</v>
      </c>
      <c r="S1726" s="31" t="e">
        <f>#N/A</f>
        <v>#N/A</v>
      </c>
      <c r="T1726" s="30">
        <v>1265</v>
      </c>
      <c r="AB1726" s="33" t="e">
        <f>#N/A</f>
        <v>#N/A</v>
      </c>
      <c r="AC1726" s="30">
        <v>2100</v>
      </c>
      <c r="AD1726" s="30" t="e">
        <f>#N/A</f>
        <v>#N/A</v>
      </c>
      <c r="AE1726" s="34">
        <v>0.86</v>
      </c>
      <c r="AG1726" s="30" t="e">
        <f>#N/A</f>
        <v>#N/A</v>
      </c>
      <c r="AH1726" s="30" t="e">
        <f>#N/A</f>
        <v>#N/A</v>
      </c>
      <c r="AI1726" s="30">
        <v>4159</v>
      </c>
      <c r="AJ1726" s="30">
        <v>4159</v>
      </c>
      <c r="AK1726" s="26" t="s">
        <v>139</v>
      </c>
      <c r="AL1726" s="26">
        <v>28</v>
      </c>
      <c r="AM1726" s="26" t="s">
        <v>3754</v>
      </c>
      <c r="AU1726" s="26" t="s">
        <v>1526</v>
      </c>
      <c r="AV1726" s="67" t="s">
        <v>3616</v>
      </c>
      <c r="AW1726" s="67" t="s">
        <v>3554</v>
      </c>
      <c r="AX1726" s="67" t="s">
        <v>3647</v>
      </c>
      <c r="AY1726" s="67" t="s">
        <v>3527</v>
      </c>
      <c r="AZ1726" s="67" t="s">
        <v>3794</v>
      </c>
      <c r="BB1726" s="26" t="s">
        <v>2488</v>
      </c>
      <c r="BC1726" s="26" t="s">
        <v>3205</v>
      </c>
      <c r="BD1726" s="37">
        <v>44067</v>
      </c>
      <c r="BE1726" s="30">
        <v>35439</v>
      </c>
      <c r="BF1726" s="30">
        <v>41093</v>
      </c>
      <c r="BG1726" s="37" t="s">
        <v>3206</v>
      </c>
      <c r="BI1726" s="37"/>
      <c r="BJ1726" s="37"/>
      <c r="BK1726" s="37"/>
      <c r="BL1726" s="37"/>
      <c r="BM1726" s="37"/>
      <c r="BN1726" s="26"/>
      <c r="BO1726" s="26"/>
      <c r="BP1726" s="26"/>
      <c r="BQ1726" s="38"/>
      <c r="BR1726" s="26"/>
      <c r="BS1726" s="26"/>
      <c r="BT1726" s="26"/>
      <c r="BU1726" s="26"/>
      <c r="BV1726" s="39"/>
    </row>
    <row r="1727" spans="1:74" ht="15" hidden="1" customHeight="1">
      <c r="A1727" s="26">
        <v>2020</v>
      </c>
      <c r="B1727" s="26" t="e">
        <f>#N/A</f>
        <v>#N/A</v>
      </c>
      <c r="C1727" s="26" t="s">
        <v>129</v>
      </c>
      <c r="D1727" s="26" t="s">
        <v>2433</v>
      </c>
      <c r="E1727" s="26" t="s">
        <v>2434</v>
      </c>
      <c r="F1727" s="68">
        <v>43991</v>
      </c>
      <c r="G1727" s="107" t="s">
        <v>3803</v>
      </c>
      <c r="H1727" s="26" t="s">
        <v>1402</v>
      </c>
      <c r="I1727" s="26" t="s">
        <v>1402</v>
      </c>
      <c r="J1727" s="28" t="s">
        <v>3804</v>
      </c>
      <c r="K1727" s="26" t="s">
        <v>135</v>
      </c>
      <c r="L1727" s="26" t="s">
        <v>2437</v>
      </c>
      <c r="M1727" s="26" t="s">
        <v>137</v>
      </c>
      <c r="N1727" s="26" t="s">
        <v>138</v>
      </c>
      <c r="O1727" s="26" t="s">
        <v>138</v>
      </c>
      <c r="Q1727" s="30">
        <v>63</v>
      </c>
      <c r="R1727" s="30">
        <v>3240</v>
      </c>
      <c r="S1727" s="31" t="e">
        <f>#N/A</f>
        <v>#N/A</v>
      </c>
      <c r="T1727" s="30">
        <v>870</v>
      </c>
      <c r="AB1727" s="33" t="e">
        <f>#N/A</f>
        <v>#N/A</v>
      </c>
      <c r="AC1727" s="30">
        <v>2100</v>
      </c>
      <c r="AD1727" s="30" t="e">
        <f>#N/A</f>
        <v>#N/A</v>
      </c>
      <c r="AE1727" s="34">
        <v>0.86</v>
      </c>
      <c r="AG1727" s="30" t="e">
        <f>#N/A</f>
        <v>#N/A</v>
      </c>
      <c r="AH1727" s="30" t="e">
        <f>#N/A</f>
        <v>#N/A</v>
      </c>
      <c r="AI1727" s="30">
        <v>2790</v>
      </c>
      <c r="AJ1727" s="30">
        <v>2790</v>
      </c>
      <c r="AK1727" s="26" t="s">
        <v>139</v>
      </c>
      <c r="AL1727" s="26">
        <v>28</v>
      </c>
      <c r="AM1727" s="26" t="s">
        <v>3754</v>
      </c>
      <c r="AU1727" s="26" t="s">
        <v>1526</v>
      </c>
      <c r="AV1727" s="67" t="s">
        <v>3616</v>
      </c>
      <c r="AW1727" s="67" t="s">
        <v>3554</v>
      </c>
      <c r="AX1727" s="67" t="s">
        <v>3647</v>
      </c>
      <c r="AY1727" s="67" t="s">
        <v>3527</v>
      </c>
      <c r="AZ1727" s="67" t="s">
        <v>3794</v>
      </c>
      <c r="BB1727" s="26" t="s">
        <v>2488</v>
      </c>
      <c r="BC1727" s="26" t="s">
        <v>3205</v>
      </c>
      <c r="BD1727" s="37">
        <v>44067</v>
      </c>
      <c r="BE1727" s="30">
        <v>35439</v>
      </c>
      <c r="BF1727" s="30">
        <v>41093</v>
      </c>
      <c r="BG1727" s="37" t="s">
        <v>3206</v>
      </c>
      <c r="BI1727" s="37"/>
      <c r="BJ1727" s="37"/>
      <c r="BK1727" s="37"/>
      <c r="BL1727" s="37"/>
      <c r="BM1727" s="37"/>
      <c r="BN1727" s="26"/>
      <c r="BO1727" s="26"/>
      <c r="BP1727" s="26"/>
      <c r="BQ1727" s="38"/>
      <c r="BR1727" s="26"/>
      <c r="BS1727" s="26"/>
      <c r="BT1727" s="26"/>
      <c r="BU1727" s="26"/>
      <c r="BV1727" s="39"/>
    </row>
    <row r="1728" spans="1:74" ht="15" hidden="1" customHeight="1">
      <c r="A1728" s="26">
        <v>2020</v>
      </c>
      <c r="B1728" s="26" t="e">
        <f>#N/A</f>
        <v>#N/A</v>
      </c>
      <c r="C1728" s="26" t="s">
        <v>129</v>
      </c>
      <c r="D1728" s="26" t="s">
        <v>2433</v>
      </c>
      <c r="E1728" s="26" t="s">
        <v>2434</v>
      </c>
      <c r="F1728" s="68">
        <v>43991</v>
      </c>
      <c r="G1728" s="107" t="s">
        <v>3805</v>
      </c>
      <c r="H1728" s="26" t="s">
        <v>1402</v>
      </c>
      <c r="I1728" s="26" t="s">
        <v>1402</v>
      </c>
      <c r="J1728" s="28" t="s">
        <v>3806</v>
      </c>
      <c r="K1728" s="26" t="s">
        <v>135</v>
      </c>
      <c r="L1728" s="26" t="s">
        <v>2437</v>
      </c>
      <c r="M1728" s="26" t="s">
        <v>137</v>
      </c>
      <c r="N1728" s="26" t="s">
        <v>138</v>
      </c>
      <c r="O1728" s="26" t="s">
        <v>138</v>
      </c>
      <c r="Q1728" s="30">
        <v>70</v>
      </c>
      <c r="R1728" s="30">
        <v>4640</v>
      </c>
      <c r="S1728" s="31" t="e">
        <f>#N/A</f>
        <v>#N/A</v>
      </c>
      <c r="T1728" s="30">
        <v>1156</v>
      </c>
      <c r="AB1728" s="33" t="e">
        <f>#N/A</f>
        <v>#N/A</v>
      </c>
      <c r="AC1728" s="30">
        <v>2100</v>
      </c>
      <c r="AD1728" s="30" t="e">
        <f>#N/A</f>
        <v>#N/A</v>
      </c>
      <c r="AE1728" s="34">
        <v>0.82</v>
      </c>
      <c r="AG1728" s="30" t="e">
        <f>#N/A</f>
        <v>#N/A</v>
      </c>
      <c r="AH1728" s="30" t="e">
        <f>#N/A</f>
        <v>#N/A</v>
      </c>
      <c r="AI1728" s="30">
        <v>3995</v>
      </c>
      <c r="AJ1728" s="30">
        <v>3995</v>
      </c>
      <c r="AK1728" s="26" t="s">
        <v>139</v>
      </c>
      <c r="AL1728" s="26">
        <v>28</v>
      </c>
      <c r="AM1728" s="26" t="s">
        <v>3754</v>
      </c>
      <c r="AU1728" s="26" t="s">
        <v>1526</v>
      </c>
      <c r="AV1728" s="67" t="s">
        <v>3616</v>
      </c>
      <c r="AW1728" s="67" t="s">
        <v>3554</v>
      </c>
      <c r="AX1728" s="67" t="s">
        <v>3647</v>
      </c>
      <c r="AY1728" s="67" t="s">
        <v>3527</v>
      </c>
      <c r="AZ1728" s="67" t="s">
        <v>3794</v>
      </c>
      <c r="BB1728" s="26" t="s">
        <v>2488</v>
      </c>
      <c r="BC1728" s="26" t="s">
        <v>3205</v>
      </c>
      <c r="BD1728" s="37">
        <v>44067</v>
      </c>
      <c r="BE1728" s="30">
        <v>35439</v>
      </c>
      <c r="BF1728" s="30">
        <v>41093</v>
      </c>
      <c r="BG1728" s="37" t="s">
        <v>3206</v>
      </c>
      <c r="BI1728" s="37"/>
      <c r="BJ1728" s="37"/>
      <c r="BK1728" s="37"/>
      <c r="BL1728" s="37"/>
      <c r="BM1728" s="37"/>
      <c r="BN1728" s="26"/>
      <c r="BO1728" s="26"/>
      <c r="BP1728" s="26"/>
      <c r="BQ1728" s="38"/>
      <c r="BR1728" s="26"/>
      <c r="BS1728" s="26"/>
      <c r="BT1728" s="26"/>
      <c r="BU1728" s="26"/>
      <c r="BV1728" s="39"/>
    </row>
    <row r="1729" spans="1:74" ht="15" hidden="1" customHeight="1">
      <c r="A1729" s="26">
        <v>2020</v>
      </c>
      <c r="B1729" s="26" t="e">
        <f>#N/A</f>
        <v>#N/A</v>
      </c>
      <c r="C1729" s="26" t="s">
        <v>129</v>
      </c>
      <c r="D1729" s="26" t="s">
        <v>2433</v>
      </c>
      <c r="E1729" s="26" t="s">
        <v>2434</v>
      </c>
      <c r="F1729" s="68">
        <v>43991</v>
      </c>
      <c r="G1729" s="107" t="s">
        <v>3807</v>
      </c>
      <c r="H1729" s="26" t="s">
        <v>1402</v>
      </c>
      <c r="I1729" s="26" t="s">
        <v>1402</v>
      </c>
      <c r="J1729" s="28" t="s">
        <v>3808</v>
      </c>
      <c r="K1729" s="26" t="s">
        <v>135</v>
      </c>
      <c r="L1729" s="26" t="s">
        <v>2437</v>
      </c>
      <c r="M1729" s="26" t="s">
        <v>137</v>
      </c>
      <c r="N1729" s="26" t="s">
        <v>138</v>
      </c>
      <c r="O1729" s="26" t="s">
        <v>138</v>
      </c>
      <c r="Q1729" s="30">
        <v>80</v>
      </c>
      <c r="R1729" s="30">
        <v>8750</v>
      </c>
      <c r="S1729" s="31" t="e">
        <f>#N/A</f>
        <v>#N/A</v>
      </c>
      <c r="T1729" s="30">
        <v>2170</v>
      </c>
      <c r="AB1729" s="33" t="e">
        <f>#N/A</f>
        <v>#N/A</v>
      </c>
      <c r="AC1729" s="30">
        <v>2100</v>
      </c>
      <c r="AD1729" s="30" t="e">
        <f>#N/A</f>
        <v>#N/A</v>
      </c>
      <c r="AE1729" s="34">
        <v>0.82</v>
      </c>
      <c r="AG1729" s="30" t="e">
        <f>#N/A</f>
        <v>#N/A</v>
      </c>
      <c r="AH1729" s="30" t="e">
        <f>#N/A</f>
        <v>#N/A</v>
      </c>
      <c r="AI1729" s="30">
        <v>7534</v>
      </c>
      <c r="AJ1729" s="30">
        <v>7534</v>
      </c>
      <c r="AK1729" s="26" t="s">
        <v>139</v>
      </c>
      <c r="AL1729" s="26">
        <v>28</v>
      </c>
      <c r="AM1729" s="26" t="s">
        <v>3754</v>
      </c>
      <c r="AU1729" s="26" t="s">
        <v>1526</v>
      </c>
      <c r="AV1729" s="67" t="s">
        <v>3616</v>
      </c>
      <c r="AW1729" s="67" t="s">
        <v>3554</v>
      </c>
      <c r="AX1729" s="67" t="s">
        <v>3647</v>
      </c>
      <c r="AY1729" s="67" t="s">
        <v>3527</v>
      </c>
      <c r="AZ1729" s="67" t="s">
        <v>3794</v>
      </c>
      <c r="BB1729" s="26" t="s">
        <v>2488</v>
      </c>
      <c r="BC1729" s="26" t="s">
        <v>3205</v>
      </c>
      <c r="BD1729" s="37">
        <v>44067</v>
      </c>
      <c r="BE1729" s="30">
        <v>35439</v>
      </c>
      <c r="BF1729" s="30">
        <v>41093</v>
      </c>
      <c r="BG1729" s="37" t="s">
        <v>3206</v>
      </c>
      <c r="BI1729" s="37"/>
      <c r="BJ1729" s="37"/>
      <c r="BK1729" s="37"/>
      <c r="BL1729" s="37"/>
      <c r="BM1729" s="37"/>
      <c r="BN1729" s="26"/>
      <c r="BO1729" s="26"/>
      <c r="BP1729" s="26"/>
      <c r="BQ1729" s="38"/>
      <c r="BR1729" s="26"/>
      <c r="BS1729" s="26"/>
      <c r="BT1729" s="26"/>
      <c r="BU1729" s="26"/>
      <c r="BV1729" s="39"/>
    </row>
    <row r="1730" spans="1:74" ht="15" hidden="1" customHeight="1">
      <c r="A1730" s="26">
        <v>2020</v>
      </c>
      <c r="B1730" s="26" t="e">
        <f>#N/A</f>
        <v>#N/A</v>
      </c>
      <c r="C1730" s="26" t="s">
        <v>129</v>
      </c>
      <c r="D1730" s="26" t="s">
        <v>2433</v>
      </c>
      <c r="E1730" s="26" t="s">
        <v>2434</v>
      </c>
      <c r="F1730" s="68">
        <v>43991</v>
      </c>
      <c r="G1730" s="107" t="s">
        <v>3809</v>
      </c>
      <c r="H1730" s="26" t="s">
        <v>1402</v>
      </c>
      <c r="I1730" s="26" t="s">
        <v>1402</v>
      </c>
      <c r="J1730" s="28" t="s">
        <v>3810</v>
      </c>
      <c r="K1730" s="26" t="s">
        <v>135</v>
      </c>
      <c r="L1730" s="26" t="s">
        <v>2437</v>
      </c>
      <c r="M1730" s="26" t="s">
        <v>137</v>
      </c>
      <c r="N1730" s="26" t="s">
        <v>138</v>
      </c>
      <c r="O1730" s="26" t="s">
        <v>138</v>
      </c>
      <c r="Q1730" s="30">
        <v>79</v>
      </c>
      <c r="R1730" s="30">
        <v>7400</v>
      </c>
      <c r="S1730" s="31" t="e">
        <f>#N/A</f>
        <v>#N/A</v>
      </c>
      <c r="T1730" s="30">
        <v>1935</v>
      </c>
      <c r="AB1730" s="33" t="e">
        <f>#N/A</f>
        <v>#N/A</v>
      </c>
      <c r="AC1730" s="30">
        <v>2100</v>
      </c>
      <c r="AD1730" s="30" t="e">
        <f>#N/A</f>
        <v>#N/A</v>
      </c>
      <c r="AE1730" s="34">
        <v>0.89</v>
      </c>
      <c r="AG1730" s="30" t="e">
        <f>#N/A</f>
        <v>#N/A</v>
      </c>
      <c r="AH1730" s="30" t="e">
        <f>#N/A</f>
        <v>#N/A</v>
      </c>
      <c r="AI1730" s="30">
        <v>6371</v>
      </c>
      <c r="AJ1730" s="30">
        <v>6371</v>
      </c>
      <c r="AK1730" s="26" t="s">
        <v>139</v>
      </c>
      <c r="AL1730" s="26">
        <v>28</v>
      </c>
      <c r="AM1730" s="26" t="s">
        <v>3754</v>
      </c>
      <c r="AU1730" s="26" t="s">
        <v>1526</v>
      </c>
      <c r="AV1730" s="67" t="s">
        <v>3616</v>
      </c>
      <c r="AW1730" s="67" t="s">
        <v>3554</v>
      </c>
      <c r="AX1730" s="67" t="s">
        <v>3647</v>
      </c>
      <c r="AY1730" s="67" t="s">
        <v>3527</v>
      </c>
      <c r="AZ1730" s="67" t="s">
        <v>3794</v>
      </c>
      <c r="BB1730" s="26" t="s">
        <v>2488</v>
      </c>
      <c r="BC1730" s="26" t="s">
        <v>3205</v>
      </c>
      <c r="BD1730" s="37">
        <v>44067</v>
      </c>
      <c r="BE1730" s="30">
        <v>35439</v>
      </c>
      <c r="BF1730" s="30">
        <v>41093</v>
      </c>
      <c r="BG1730" s="37" t="s">
        <v>3206</v>
      </c>
      <c r="BI1730" s="37"/>
      <c r="BJ1730" s="37"/>
      <c r="BK1730" s="37"/>
      <c r="BL1730" s="37"/>
      <c r="BM1730" s="37"/>
      <c r="BN1730" s="26"/>
      <c r="BO1730" s="26"/>
      <c r="BP1730" s="26"/>
      <c r="BQ1730" s="38"/>
      <c r="BR1730" s="26"/>
      <c r="BS1730" s="26"/>
      <c r="BT1730" s="26"/>
      <c r="BU1730" s="26"/>
      <c r="BV1730" s="39"/>
    </row>
    <row r="1731" spans="1:74" ht="15" hidden="1" customHeight="1">
      <c r="A1731" s="26">
        <v>2020</v>
      </c>
      <c r="B1731" s="26" t="e">
        <f>#N/A</f>
        <v>#N/A</v>
      </c>
      <c r="C1731" s="26" t="s">
        <v>129</v>
      </c>
      <c r="D1731" s="26" t="s">
        <v>2433</v>
      </c>
      <c r="E1731" s="26" t="s">
        <v>2434</v>
      </c>
      <c r="F1731" s="68">
        <v>43991</v>
      </c>
      <c r="G1731" s="107" t="s">
        <v>3811</v>
      </c>
      <c r="H1731" s="26" t="s">
        <v>1402</v>
      </c>
      <c r="I1731" s="26" t="s">
        <v>1402</v>
      </c>
      <c r="J1731" s="28" t="s">
        <v>3812</v>
      </c>
      <c r="K1731" s="26" t="s">
        <v>135</v>
      </c>
      <c r="L1731" s="26" t="s">
        <v>2437</v>
      </c>
      <c r="M1731" s="26" t="s">
        <v>137</v>
      </c>
      <c r="N1731" s="26" t="s">
        <v>138</v>
      </c>
      <c r="O1731" s="26" t="s">
        <v>138</v>
      </c>
      <c r="Q1731" s="30">
        <v>67</v>
      </c>
      <c r="R1731" s="30">
        <v>4010</v>
      </c>
      <c r="S1731" s="31" t="e">
        <f>#N/A</f>
        <v>#N/A</v>
      </c>
      <c r="T1731" s="30">
        <v>910</v>
      </c>
      <c r="AB1731" s="33" t="e">
        <f>#N/A</f>
        <v>#N/A</v>
      </c>
      <c r="AC1731" s="30">
        <v>2100</v>
      </c>
      <c r="AD1731" s="30" t="e">
        <f>#N/A</f>
        <v>#N/A</v>
      </c>
      <c r="AE1731" s="34">
        <v>0.89</v>
      </c>
      <c r="AG1731" s="30" t="e">
        <f>#N/A</f>
        <v>#N/A</v>
      </c>
      <c r="AH1731" s="30" t="e">
        <f>#N/A</f>
        <v>#N/A</v>
      </c>
      <c r="AI1731" s="30">
        <v>3453</v>
      </c>
      <c r="AJ1731" s="30">
        <v>3453</v>
      </c>
      <c r="AK1731" s="26" t="s">
        <v>139</v>
      </c>
      <c r="AL1731" s="26">
        <v>28</v>
      </c>
      <c r="AM1731" s="26" t="s">
        <v>3754</v>
      </c>
      <c r="AU1731" s="26" t="s">
        <v>1526</v>
      </c>
      <c r="AV1731" s="67" t="s">
        <v>3616</v>
      </c>
      <c r="AW1731" s="67" t="s">
        <v>3554</v>
      </c>
      <c r="AX1731" s="67" t="s">
        <v>3647</v>
      </c>
      <c r="AY1731" s="67" t="s">
        <v>3527</v>
      </c>
      <c r="AZ1731" s="67" t="s">
        <v>3794</v>
      </c>
      <c r="BB1731" s="26" t="s">
        <v>2488</v>
      </c>
      <c r="BC1731" s="26" t="s">
        <v>3205</v>
      </c>
      <c r="BD1731" s="37">
        <v>44067</v>
      </c>
      <c r="BE1731" s="30">
        <v>35439</v>
      </c>
      <c r="BF1731" s="30">
        <v>41093</v>
      </c>
      <c r="BG1731" s="37" t="s">
        <v>3206</v>
      </c>
      <c r="BI1731" s="37"/>
      <c r="BJ1731" s="37"/>
      <c r="BK1731" s="37"/>
      <c r="BL1731" s="37"/>
      <c r="BM1731" s="37"/>
      <c r="BN1731" s="26"/>
      <c r="BO1731" s="26"/>
      <c r="BP1731" s="26"/>
      <c r="BQ1731" s="38"/>
      <c r="BR1731" s="26"/>
      <c r="BS1731" s="26"/>
      <c r="BT1731" s="26"/>
      <c r="BU1731" s="26"/>
      <c r="BV1731" s="39"/>
    </row>
    <row r="1732" spans="1:74" ht="15" hidden="1" customHeight="1">
      <c r="A1732" s="26">
        <v>2020</v>
      </c>
      <c r="B1732" s="26" t="e">
        <f>#N/A</f>
        <v>#N/A</v>
      </c>
      <c r="C1732" s="26" t="s">
        <v>129</v>
      </c>
      <c r="D1732" s="26" t="s">
        <v>2433</v>
      </c>
      <c r="E1732" s="26" t="s">
        <v>2434</v>
      </c>
      <c r="F1732" s="68">
        <v>43991</v>
      </c>
      <c r="G1732" s="107" t="s">
        <v>3813</v>
      </c>
      <c r="H1732" s="26" t="s">
        <v>1402</v>
      </c>
      <c r="I1732" s="26" t="s">
        <v>1402</v>
      </c>
      <c r="J1732" s="28" t="s">
        <v>3814</v>
      </c>
      <c r="K1732" s="26" t="s">
        <v>135</v>
      </c>
      <c r="L1732" s="26" t="s">
        <v>2437</v>
      </c>
      <c r="M1732" s="26" t="s">
        <v>137</v>
      </c>
      <c r="N1732" s="26" t="s">
        <v>138</v>
      </c>
      <c r="O1732" s="26" t="s">
        <v>138</v>
      </c>
      <c r="Q1732" s="30">
        <v>66</v>
      </c>
      <c r="R1732" s="30">
        <v>3880</v>
      </c>
      <c r="S1732" s="31" t="e">
        <f>#N/A</f>
        <v>#N/A</v>
      </c>
      <c r="T1732" s="30">
        <v>900</v>
      </c>
      <c r="AB1732" s="33" t="e">
        <f>#N/A</f>
        <v>#N/A</v>
      </c>
      <c r="AC1732" s="30">
        <v>2100</v>
      </c>
      <c r="AD1732" s="30" t="e">
        <f>#N/A</f>
        <v>#N/A</v>
      </c>
      <c r="AE1732" s="34">
        <v>0.98</v>
      </c>
      <c r="AG1732" s="30" t="e">
        <f>#N/A</f>
        <v>#N/A</v>
      </c>
      <c r="AH1732" s="30" t="e">
        <f>#N/A</f>
        <v>#N/A</v>
      </c>
      <c r="AI1732" s="30">
        <v>3341</v>
      </c>
      <c r="AJ1732" s="30">
        <v>3341</v>
      </c>
      <c r="AK1732" s="26" t="s">
        <v>139</v>
      </c>
      <c r="AL1732" s="26">
        <v>28</v>
      </c>
      <c r="AM1732" s="26" t="s">
        <v>3754</v>
      </c>
      <c r="AU1732" s="26" t="s">
        <v>1526</v>
      </c>
      <c r="AV1732" s="67" t="s">
        <v>3616</v>
      </c>
      <c r="AW1732" s="67" t="s">
        <v>3554</v>
      </c>
      <c r="AX1732" s="67" t="s">
        <v>3647</v>
      </c>
      <c r="AY1732" s="67" t="s">
        <v>3527</v>
      </c>
      <c r="AZ1732" s="67" t="s">
        <v>3794</v>
      </c>
      <c r="BB1732" s="26" t="s">
        <v>2488</v>
      </c>
      <c r="BC1732" s="26" t="s">
        <v>3205</v>
      </c>
      <c r="BD1732" s="37">
        <v>44067</v>
      </c>
      <c r="BE1732" s="30">
        <v>35439</v>
      </c>
      <c r="BF1732" s="30">
        <v>41093</v>
      </c>
      <c r="BG1732" s="37" t="s">
        <v>3206</v>
      </c>
      <c r="BI1732" s="37"/>
      <c r="BJ1732" s="37"/>
      <c r="BK1732" s="37"/>
      <c r="BL1732" s="37"/>
      <c r="BM1732" s="37"/>
      <c r="BN1732" s="26"/>
      <c r="BO1732" s="26"/>
      <c r="BP1732" s="26"/>
      <c r="BQ1732" s="38"/>
      <c r="BR1732" s="26"/>
      <c r="BS1732" s="26"/>
      <c r="BT1732" s="26"/>
      <c r="BU1732" s="26"/>
      <c r="BV1732" s="39"/>
    </row>
    <row r="1733" spans="1:74" ht="15" hidden="1" customHeight="1">
      <c r="A1733" s="26">
        <v>2020</v>
      </c>
      <c r="B1733" s="26" t="e">
        <f>#N/A</f>
        <v>#N/A</v>
      </c>
      <c r="C1733" s="26" t="s">
        <v>129</v>
      </c>
      <c r="D1733" s="26" t="s">
        <v>2433</v>
      </c>
      <c r="E1733" s="26" t="s">
        <v>2434</v>
      </c>
      <c r="F1733" s="68">
        <v>43991</v>
      </c>
      <c r="G1733" s="107" t="s">
        <v>3815</v>
      </c>
      <c r="H1733" s="26" t="s">
        <v>1402</v>
      </c>
      <c r="I1733" s="26" t="s">
        <v>1402</v>
      </c>
      <c r="J1733" s="28" t="s">
        <v>3816</v>
      </c>
      <c r="K1733" s="26" t="s">
        <v>135</v>
      </c>
      <c r="L1733" s="26" t="s">
        <v>2437</v>
      </c>
      <c r="M1733" s="26" t="s">
        <v>137</v>
      </c>
      <c r="N1733" s="26" t="s">
        <v>138</v>
      </c>
      <c r="O1733" s="26" t="s">
        <v>138</v>
      </c>
      <c r="Q1733" s="30">
        <v>69</v>
      </c>
      <c r="R1733" s="30">
        <v>4000</v>
      </c>
      <c r="S1733" s="31" t="e">
        <f>#N/A</f>
        <v>#N/A</v>
      </c>
      <c r="T1733" s="30">
        <v>935</v>
      </c>
      <c r="AB1733" s="33" t="e">
        <f>#N/A</f>
        <v>#N/A</v>
      </c>
      <c r="AC1733" s="30">
        <v>2100</v>
      </c>
      <c r="AD1733" s="30" t="e">
        <f>#N/A</f>
        <v>#N/A</v>
      </c>
      <c r="AE1733" s="34">
        <v>0.98</v>
      </c>
      <c r="AG1733" s="30" t="e">
        <f>#N/A</f>
        <v>#N/A</v>
      </c>
      <c r="AH1733" s="30" t="e">
        <f>#N/A</f>
        <v>#N/A</v>
      </c>
      <c r="AI1733" s="30">
        <v>3444</v>
      </c>
      <c r="AJ1733" s="30">
        <v>3444</v>
      </c>
      <c r="AK1733" s="26" t="s">
        <v>139</v>
      </c>
      <c r="AL1733" s="26">
        <v>28</v>
      </c>
      <c r="AM1733" s="26" t="s">
        <v>3754</v>
      </c>
      <c r="AU1733" s="26" t="s">
        <v>1526</v>
      </c>
      <c r="AV1733" s="67" t="s">
        <v>3616</v>
      </c>
      <c r="AW1733" s="67" t="s">
        <v>3554</v>
      </c>
      <c r="AX1733" s="67" t="s">
        <v>3647</v>
      </c>
      <c r="AY1733" s="67" t="s">
        <v>3527</v>
      </c>
      <c r="AZ1733" s="67" t="s">
        <v>3794</v>
      </c>
      <c r="BB1733" s="26" t="s">
        <v>2488</v>
      </c>
      <c r="BC1733" s="26" t="s">
        <v>3205</v>
      </c>
      <c r="BD1733" s="37">
        <v>44067</v>
      </c>
      <c r="BE1733" s="30">
        <v>35439</v>
      </c>
      <c r="BF1733" s="30">
        <v>41093</v>
      </c>
      <c r="BG1733" s="37" t="s">
        <v>3206</v>
      </c>
      <c r="BI1733" s="37"/>
      <c r="BJ1733" s="37"/>
      <c r="BK1733" s="37"/>
      <c r="BL1733" s="37"/>
      <c r="BM1733" s="37"/>
      <c r="BN1733" s="26"/>
      <c r="BO1733" s="26"/>
      <c r="BP1733" s="26"/>
      <c r="BQ1733" s="38"/>
      <c r="BR1733" s="26"/>
      <c r="BS1733" s="26"/>
      <c r="BT1733" s="26"/>
      <c r="BU1733" s="26"/>
      <c r="BV1733" s="39"/>
    </row>
    <row r="1734" spans="1:74" ht="15" hidden="1" customHeight="1">
      <c r="A1734" s="26">
        <v>2020</v>
      </c>
      <c r="B1734" s="26" t="e">
        <f>#N/A</f>
        <v>#N/A</v>
      </c>
      <c r="C1734" s="26" t="s">
        <v>129</v>
      </c>
      <c r="D1734" s="26" t="s">
        <v>2433</v>
      </c>
      <c r="E1734" s="26" t="s">
        <v>2434</v>
      </c>
      <c r="F1734" s="68">
        <v>43991</v>
      </c>
      <c r="G1734" s="107" t="s">
        <v>3817</v>
      </c>
      <c r="H1734" s="26" t="s">
        <v>1402</v>
      </c>
      <c r="I1734" s="26" t="s">
        <v>1402</v>
      </c>
      <c r="J1734" s="28" t="s">
        <v>3818</v>
      </c>
      <c r="K1734" s="26" t="s">
        <v>135</v>
      </c>
      <c r="L1734" s="26" t="s">
        <v>2437</v>
      </c>
      <c r="M1734" s="26" t="s">
        <v>137</v>
      </c>
      <c r="N1734" s="26" t="s">
        <v>138</v>
      </c>
      <c r="O1734" s="26" t="s">
        <v>138</v>
      </c>
      <c r="Q1734" s="30">
        <v>65</v>
      </c>
      <c r="R1734" s="30">
        <v>3730</v>
      </c>
      <c r="S1734" s="31" t="e">
        <f>#N/A</f>
        <v>#N/A</v>
      </c>
      <c r="T1734" s="30">
        <v>804</v>
      </c>
      <c r="AB1734" s="33" t="e">
        <f>#N/A</f>
        <v>#N/A</v>
      </c>
      <c r="AC1734" s="30">
        <v>2100</v>
      </c>
      <c r="AD1734" s="30" t="e">
        <f>#N/A</f>
        <v>#N/A</v>
      </c>
      <c r="AE1734" s="34">
        <v>0.82</v>
      </c>
      <c r="AG1734" s="30" t="e">
        <f>#N/A</f>
        <v>#N/A</v>
      </c>
      <c r="AH1734" s="30" t="e">
        <f>#N/A</f>
        <v>#N/A</v>
      </c>
      <c r="AI1734" s="30">
        <v>3212</v>
      </c>
      <c r="AJ1734" s="30">
        <v>3212</v>
      </c>
      <c r="AK1734" s="26" t="s">
        <v>139</v>
      </c>
      <c r="AL1734" s="26">
        <v>28</v>
      </c>
      <c r="AM1734" s="26" t="s">
        <v>3754</v>
      </c>
      <c r="AU1734" s="26" t="s">
        <v>1526</v>
      </c>
      <c r="AV1734" s="67" t="s">
        <v>3616</v>
      </c>
      <c r="AW1734" s="67" t="s">
        <v>3554</v>
      </c>
      <c r="AX1734" s="67" t="s">
        <v>3647</v>
      </c>
      <c r="AY1734" s="67" t="s">
        <v>3527</v>
      </c>
      <c r="AZ1734" s="67" t="s">
        <v>3794</v>
      </c>
      <c r="BB1734" s="26" t="s">
        <v>2488</v>
      </c>
      <c r="BC1734" s="26" t="s">
        <v>3205</v>
      </c>
      <c r="BD1734" s="37">
        <v>44067</v>
      </c>
      <c r="BE1734" s="30">
        <v>35439</v>
      </c>
      <c r="BF1734" s="30">
        <v>41093</v>
      </c>
      <c r="BG1734" s="37" t="s">
        <v>3206</v>
      </c>
      <c r="BI1734" s="37"/>
      <c r="BJ1734" s="37"/>
      <c r="BK1734" s="37"/>
      <c r="BL1734" s="37"/>
      <c r="BM1734" s="37"/>
      <c r="BN1734" s="26"/>
      <c r="BO1734" s="26"/>
      <c r="BP1734" s="26"/>
      <c r="BQ1734" s="38"/>
      <c r="BR1734" s="26"/>
      <c r="BS1734" s="26"/>
      <c r="BT1734" s="26"/>
      <c r="BU1734" s="26"/>
      <c r="BV1734" s="39"/>
    </row>
    <row r="1735" spans="1:74" ht="15" hidden="1" customHeight="1">
      <c r="A1735" s="26">
        <v>2020</v>
      </c>
      <c r="B1735" s="26" t="e">
        <f>#N/A</f>
        <v>#N/A</v>
      </c>
      <c r="C1735" s="26" t="s">
        <v>129</v>
      </c>
      <c r="D1735" s="26" t="s">
        <v>2433</v>
      </c>
      <c r="E1735" s="26" t="s">
        <v>2434</v>
      </c>
      <c r="F1735" s="68">
        <v>43991</v>
      </c>
      <c r="G1735" s="107" t="s">
        <v>3819</v>
      </c>
      <c r="H1735" s="26" t="s">
        <v>1402</v>
      </c>
      <c r="I1735" s="26" t="s">
        <v>1402</v>
      </c>
      <c r="J1735" s="28" t="s">
        <v>3820</v>
      </c>
      <c r="K1735" s="26" t="s">
        <v>135</v>
      </c>
      <c r="L1735" s="26" t="s">
        <v>2437</v>
      </c>
      <c r="M1735" s="26" t="s">
        <v>137</v>
      </c>
      <c r="N1735" s="26" t="s">
        <v>138</v>
      </c>
      <c r="O1735" s="26" t="s">
        <v>138</v>
      </c>
      <c r="Q1735" s="30">
        <v>71</v>
      </c>
      <c r="R1735" s="30">
        <v>5210</v>
      </c>
      <c r="S1735" s="31" t="e">
        <f>#N/A</f>
        <v>#N/A</v>
      </c>
      <c r="T1735" s="30">
        <v>1350</v>
      </c>
      <c r="AB1735" s="33" t="e">
        <f>#N/A</f>
        <v>#N/A</v>
      </c>
      <c r="AC1735" s="30">
        <v>2100</v>
      </c>
      <c r="AD1735" s="30" t="e">
        <f>#N/A</f>
        <v>#N/A</v>
      </c>
      <c r="AE1735" s="34">
        <v>0.82</v>
      </c>
      <c r="AG1735" s="30" t="e">
        <f>#N/A</f>
        <v>#N/A</v>
      </c>
      <c r="AH1735" s="30" t="e">
        <f>#N/A</f>
        <v>#N/A</v>
      </c>
      <c r="AI1735" s="30">
        <v>4486</v>
      </c>
      <c r="AJ1735" s="30">
        <v>4486</v>
      </c>
      <c r="AK1735" s="26" t="s">
        <v>139</v>
      </c>
      <c r="AL1735" s="26">
        <v>28</v>
      </c>
      <c r="AM1735" s="26" t="s">
        <v>3754</v>
      </c>
      <c r="AU1735" s="26" t="s">
        <v>1526</v>
      </c>
      <c r="AV1735" s="67" t="s">
        <v>3616</v>
      </c>
      <c r="AW1735" s="67" t="s">
        <v>3554</v>
      </c>
      <c r="AX1735" s="67" t="s">
        <v>3647</v>
      </c>
      <c r="AY1735" s="67" t="s">
        <v>3527</v>
      </c>
      <c r="AZ1735" s="67" t="s">
        <v>3794</v>
      </c>
      <c r="BB1735" s="26" t="s">
        <v>2488</v>
      </c>
      <c r="BC1735" s="26" t="s">
        <v>3205</v>
      </c>
      <c r="BD1735" s="37">
        <v>44067</v>
      </c>
      <c r="BE1735" s="30">
        <v>35439</v>
      </c>
      <c r="BF1735" s="30">
        <v>41093</v>
      </c>
      <c r="BG1735" s="37" t="s">
        <v>3206</v>
      </c>
      <c r="BI1735" s="37"/>
      <c r="BJ1735" s="37"/>
      <c r="BK1735" s="37"/>
      <c r="BL1735" s="37"/>
      <c r="BM1735" s="37"/>
      <c r="BN1735" s="26"/>
      <c r="BO1735" s="26"/>
      <c r="BP1735" s="26"/>
      <c r="BQ1735" s="38"/>
      <c r="BR1735" s="26"/>
      <c r="BS1735" s="26"/>
      <c r="BT1735" s="26"/>
      <c r="BU1735" s="26"/>
      <c r="BV1735" s="39"/>
    </row>
    <row r="1736" spans="1:74" ht="15" hidden="1" customHeight="1">
      <c r="A1736" s="26">
        <v>2020</v>
      </c>
      <c r="B1736" s="26" t="e">
        <f>#N/A</f>
        <v>#N/A</v>
      </c>
      <c r="C1736" s="26" t="s">
        <v>129</v>
      </c>
      <c r="D1736" s="26" t="s">
        <v>2433</v>
      </c>
      <c r="E1736" s="26" t="s">
        <v>2434</v>
      </c>
      <c r="F1736" s="68">
        <v>43991</v>
      </c>
      <c r="G1736" s="107" t="s">
        <v>3821</v>
      </c>
      <c r="H1736" s="26" t="s">
        <v>1402</v>
      </c>
      <c r="I1736" s="26" t="s">
        <v>1402</v>
      </c>
      <c r="J1736" s="28" t="s">
        <v>3822</v>
      </c>
      <c r="K1736" s="26" t="s">
        <v>135</v>
      </c>
      <c r="L1736" s="26" t="s">
        <v>2437</v>
      </c>
      <c r="M1736" s="26" t="s">
        <v>137</v>
      </c>
      <c r="N1736" s="26" t="s">
        <v>138</v>
      </c>
      <c r="O1736" s="26" t="s">
        <v>138</v>
      </c>
      <c r="Q1736" s="30">
        <v>75</v>
      </c>
      <c r="R1736" s="30">
        <v>6580</v>
      </c>
      <c r="S1736" s="31" t="e">
        <f>#N/A</f>
        <v>#N/A</v>
      </c>
      <c r="T1736" s="30">
        <v>1646</v>
      </c>
      <c r="AB1736" s="33" t="e">
        <f>#N/A</f>
        <v>#N/A</v>
      </c>
      <c r="AC1736" s="30">
        <v>2100</v>
      </c>
      <c r="AD1736" s="30" t="e">
        <f>#N/A</f>
        <v>#N/A</v>
      </c>
      <c r="AE1736" s="34">
        <v>0.91</v>
      </c>
      <c r="AG1736" s="30" t="e">
        <f>#N/A</f>
        <v>#N/A</v>
      </c>
      <c r="AH1736" s="30" t="e">
        <f>#N/A</f>
        <v>#N/A</v>
      </c>
      <c r="AI1736" s="30">
        <v>5665</v>
      </c>
      <c r="AJ1736" s="30">
        <v>5665</v>
      </c>
      <c r="AK1736" s="26" t="s">
        <v>139</v>
      </c>
      <c r="AL1736" s="26">
        <v>28</v>
      </c>
      <c r="AM1736" s="26" t="s">
        <v>3754</v>
      </c>
      <c r="AU1736" s="26" t="s">
        <v>1526</v>
      </c>
      <c r="AV1736" s="67" t="s">
        <v>3616</v>
      </c>
      <c r="AW1736" s="67" t="s">
        <v>3554</v>
      </c>
      <c r="AX1736" s="67" t="s">
        <v>3647</v>
      </c>
      <c r="AY1736" s="67" t="s">
        <v>3527</v>
      </c>
      <c r="AZ1736" s="67" t="s">
        <v>3794</v>
      </c>
      <c r="BB1736" s="26" t="s">
        <v>2488</v>
      </c>
      <c r="BC1736" s="26" t="s">
        <v>3205</v>
      </c>
      <c r="BD1736" s="37">
        <v>44067</v>
      </c>
      <c r="BE1736" s="30">
        <v>35439</v>
      </c>
      <c r="BF1736" s="30">
        <v>41093</v>
      </c>
      <c r="BG1736" s="37" t="s">
        <v>3206</v>
      </c>
      <c r="BI1736" s="37"/>
      <c r="BJ1736" s="37"/>
      <c r="BK1736" s="37"/>
      <c r="BL1736" s="37"/>
      <c r="BM1736" s="37"/>
      <c r="BN1736" s="26"/>
      <c r="BO1736" s="26"/>
      <c r="BP1736" s="26"/>
      <c r="BQ1736" s="38"/>
      <c r="BR1736" s="26"/>
      <c r="BS1736" s="26"/>
      <c r="BT1736" s="26"/>
      <c r="BU1736" s="26"/>
      <c r="BV1736" s="39"/>
    </row>
    <row r="1737" spans="1:74" ht="15" hidden="1" customHeight="1">
      <c r="A1737" s="26">
        <v>2020</v>
      </c>
      <c r="B1737" s="26" t="e">
        <f>#N/A</f>
        <v>#N/A</v>
      </c>
      <c r="C1737" s="26" t="s">
        <v>129</v>
      </c>
      <c r="D1737" s="26" t="s">
        <v>2433</v>
      </c>
      <c r="E1737" s="26" t="s">
        <v>2434</v>
      </c>
      <c r="F1737" s="68">
        <v>43991</v>
      </c>
      <c r="G1737" s="107" t="s">
        <v>3823</v>
      </c>
      <c r="H1737" s="26" t="s">
        <v>1402</v>
      </c>
      <c r="I1737" s="26" t="s">
        <v>1402</v>
      </c>
      <c r="J1737" s="28" t="s">
        <v>3824</v>
      </c>
      <c r="K1737" s="26" t="s">
        <v>135</v>
      </c>
      <c r="L1737" s="26" t="s">
        <v>2437</v>
      </c>
      <c r="M1737" s="26" t="s">
        <v>137</v>
      </c>
      <c r="N1737" s="26" t="s">
        <v>138</v>
      </c>
      <c r="O1737" s="26" t="s">
        <v>138</v>
      </c>
      <c r="Q1737" s="30">
        <v>65</v>
      </c>
      <c r="R1737" s="30">
        <v>4150</v>
      </c>
      <c r="S1737" s="31" t="e">
        <f>#N/A</f>
        <v>#N/A</v>
      </c>
      <c r="T1737" s="30">
        <v>925</v>
      </c>
      <c r="AB1737" s="33" t="e">
        <f>#N/A</f>
        <v>#N/A</v>
      </c>
      <c r="AC1737" s="30">
        <v>2100</v>
      </c>
      <c r="AD1737" s="30" t="e">
        <f>#N/A</f>
        <v>#N/A</v>
      </c>
      <c r="AE1737" s="34">
        <v>0.91</v>
      </c>
      <c r="AG1737" s="30" t="e">
        <f>#N/A</f>
        <v>#N/A</v>
      </c>
      <c r="AH1737" s="30" t="e">
        <f>#N/A</f>
        <v>#N/A</v>
      </c>
      <c r="AI1737" s="30">
        <v>3573</v>
      </c>
      <c r="AJ1737" s="30">
        <v>3573</v>
      </c>
      <c r="AK1737" s="26" t="s">
        <v>139</v>
      </c>
      <c r="AL1737" s="26">
        <v>28</v>
      </c>
      <c r="AM1737" s="26" t="s">
        <v>3754</v>
      </c>
      <c r="AU1737" s="26" t="s">
        <v>1526</v>
      </c>
      <c r="AV1737" s="67" t="s">
        <v>3616</v>
      </c>
      <c r="AW1737" s="67" t="s">
        <v>3554</v>
      </c>
      <c r="AX1737" s="67" t="s">
        <v>3647</v>
      </c>
      <c r="AY1737" s="67" t="s">
        <v>3527</v>
      </c>
      <c r="AZ1737" s="67" t="s">
        <v>3794</v>
      </c>
      <c r="BB1737" s="26" t="s">
        <v>2488</v>
      </c>
      <c r="BC1737" s="26" t="s">
        <v>3205</v>
      </c>
      <c r="BD1737" s="37">
        <v>44067</v>
      </c>
      <c r="BE1737" s="30">
        <v>35439</v>
      </c>
      <c r="BF1737" s="30">
        <v>41093</v>
      </c>
      <c r="BG1737" s="37" t="s">
        <v>3206</v>
      </c>
      <c r="BI1737" s="37"/>
      <c r="BJ1737" s="37"/>
      <c r="BK1737" s="37"/>
      <c r="BL1737" s="37"/>
      <c r="BM1737" s="37"/>
      <c r="BN1737" s="26"/>
      <c r="BO1737" s="26"/>
      <c r="BP1737" s="26"/>
      <c r="BQ1737" s="38"/>
      <c r="BR1737" s="26"/>
      <c r="BS1737" s="26"/>
      <c r="BT1737" s="26"/>
      <c r="BU1737" s="26"/>
      <c r="BV1737" s="39"/>
    </row>
    <row r="1738" spans="1:74" ht="15" hidden="1" customHeight="1">
      <c r="A1738" s="26">
        <v>2020</v>
      </c>
      <c r="B1738" s="26" t="e">
        <f>#N/A</f>
        <v>#N/A</v>
      </c>
      <c r="C1738" s="26" t="s">
        <v>129</v>
      </c>
      <c r="D1738" s="26" t="s">
        <v>2433</v>
      </c>
      <c r="E1738" s="26" t="s">
        <v>2434</v>
      </c>
      <c r="F1738" s="68">
        <v>43991</v>
      </c>
      <c r="G1738" s="107" t="s">
        <v>3825</v>
      </c>
      <c r="H1738" s="26" t="s">
        <v>1402</v>
      </c>
      <c r="I1738" s="26" t="s">
        <v>1402</v>
      </c>
      <c r="J1738" s="28" t="s">
        <v>3826</v>
      </c>
      <c r="K1738" s="26" t="s">
        <v>135</v>
      </c>
      <c r="L1738" s="26" t="s">
        <v>2437</v>
      </c>
      <c r="M1738" s="26" t="s">
        <v>137</v>
      </c>
      <c r="N1738" s="26" t="s">
        <v>138</v>
      </c>
      <c r="O1738" s="26" t="s">
        <v>138</v>
      </c>
      <c r="Q1738" s="30">
        <v>70</v>
      </c>
      <c r="R1738" s="30">
        <v>4340</v>
      </c>
      <c r="S1738" s="31" t="e">
        <f>#N/A</f>
        <v>#N/A</v>
      </c>
      <c r="T1738" s="30">
        <v>1165</v>
      </c>
      <c r="AB1738" s="33" t="e">
        <f>#N/A</f>
        <v>#N/A</v>
      </c>
      <c r="AC1738" s="30">
        <v>2100</v>
      </c>
      <c r="AD1738" s="30" t="e">
        <f>#N/A</f>
        <v>#N/A</v>
      </c>
      <c r="AE1738" s="34">
        <v>0.94</v>
      </c>
      <c r="AG1738" s="30" t="e">
        <f>#N/A</f>
        <v>#N/A</v>
      </c>
      <c r="AH1738" s="30" t="e">
        <f>#N/A</f>
        <v>#N/A</v>
      </c>
      <c r="AI1738" s="30">
        <v>3737</v>
      </c>
      <c r="AJ1738" s="30">
        <v>3737</v>
      </c>
      <c r="AK1738" s="26" t="s">
        <v>139</v>
      </c>
      <c r="AL1738" s="26">
        <v>28</v>
      </c>
      <c r="AM1738" s="26" t="s">
        <v>3754</v>
      </c>
      <c r="AU1738" s="26" t="s">
        <v>1526</v>
      </c>
      <c r="AV1738" s="67" t="s">
        <v>3616</v>
      </c>
      <c r="AW1738" s="67" t="s">
        <v>3554</v>
      </c>
      <c r="AX1738" s="67" t="s">
        <v>3647</v>
      </c>
      <c r="AY1738" s="67" t="s">
        <v>3527</v>
      </c>
      <c r="AZ1738" s="67" t="s">
        <v>3794</v>
      </c>
      <c r="BB1738" s="26" t="s">
        <v>2488</v>
      </c>
      <c r="BC1738" s="26" t="s">
        <v>3205</v>
      </c>
      <c r="BD1738" s="37">
        <v>44067</v>
      </c>
      <c r="BE1738" s="30">
        <v>35439</v>
      </c>
      <c r="BF1738" s="30">
        <v>41093</v>
      </c>
      <c r="BG1738" s="37" t="s">
        <v>3206</v>
      </c>
      <c r="BI1738" s="37"/>
      <c r="BJ1738" s="37"/>
      <c r="BK1738" s="37"/>
      <c r="BL1738" s="37"/>
      <c r="BM1738" s="37"/>
      <c r="BN1738" s="26"/>
      <c r="BO1738" s="26"/>
      <c r="BP1738" s="26"/>
      <c r="BQ1738" s="38"/>
      <c r="BR1738" s="26"/>
      <c r="BS1738" s="26"/>
      <c r="BT1738" s="26"/>
      <c r="BU1738" s="26"/>
      <c r="BV1738" s="39"/>
    </row>
    <row r="1739" spans="1:74" ht="15" hidden="1" customHeight="1">
      <c r="A1739" s="26">
        <v>2020</v>
      </c>
      <c r="B1739" s="26" t="e">
        <f>#N/A</f>
        <v>#N/A</v>
      </c>
      <c r="C1739" s="26" t="s">
        <v>129</v>
      </c>
      <c r="D1739" s="26" t="s">
        <v>2433</v>
      </c>
      <c r="E1739" s="26" t="s">
        <v>2434</v>
      </c>
      <c r="F1739" s="68">
        <v>43991</v>
      </c>
      <c r="G1739" s="107" t="s">
        <v>3827</v>
      </c>
      <c r="H1739" s="26" t="s">
        <v>1402</v>
      </c>
      <c r="I1739" s="26" t="s">
        <v>1402</v>
      </c>
      <c r="J1739" s="28" t="s">
        <v>1084</v>
      </c>
      <c r="K1739" s="26" t="s">
        <v>135</v>
      </c>
      <c r="L1739" s="26" t="s">
        <v>2437</v>
      </c>
      <c r="M1739" s="26" t="s">
        <v>137</v>
      </c>
      <c r="N1739" s="26" t="s">
        <v>138</v>
      </c>
      <c r="O1739" s="26" t="s">
        <v>138</v>
      </c>
      <c r="Q1739" s="30">
        <v>70</v>
      </c>
      <c r="R1739" s="30">
        <v>4430</v>
      </c>
      <c r="S1739" s="31" t="e">
        <f>#N/A</f>
        <v>#N/A</v>
      </c>
      <c r="T1739" s="30">
        <v>1270</v>
      </c>
      <c r="AB1739" s="33" t="e">
        <f>#N/A</f>
        <v>#N/A</v>
      </c>
      <c r="AC1739" s="30">
        <v>2100</v>
      </c>
      <c r="AD1739" s="30" t="e">
        <f>#N/A</f>
        <v>#N/A</v>
      </c>
      <c r="AE1739" s="34">
        <v>0.94</v>
      </c>
      <c r="AG1739" s="30" t="e">
        <f>#N/A</f>
        <v>#N/A</v>
      </c>
      <c r="AH1739" s="30" t="e">
        <f>#N/A</f>
        <v>#N/A</v>
      </c>
      <c r="AI1739" s="30">
        <v>3814</v>
      </c>
      <c r="AJ1739" s="30">
        <v>3814</v>
      </c>
      <c r="AK1739" s="26" t="s">
        <v>139</v>
      </c>
      <c r="AL1739" s="26">
        <v>28</v>
      </c>
      <c r="AM1739" s="26" t="s">
        <v>3754</v>
      </c>
      <c r="AU1739" s="26" t="s">
        <v>1526</v>
      </c>
      <c r="AV1739" s="67" t="s">
        <v>3616</v>
      </c>
      <c r="AW1739" s="67" t="s">
        <v>3554</v>
      </c>
      <c r="AX1739" s="67" t="s">
        <v>3647</v>
      </c>
      <c r="AY1739" s="67" t="s">
        <v>3527</v>
      </c>
      <c r="AZ1739" s="67" t="s">
        <v>3794</v>
      </c>
      <c r="BB1739" s="26" t="s">
        <v>2488</v>
      </c>
      <c r="BC1739" s="26" t="s">
        <v>3205</v>
      </c>
      <c r="BD1739" s="37">
        <v>44067</v>
      </c>
      <c r="BE1739" s="30">
        <v>35439</v>
      </c>
      <c r="BF1739" s="30">
        <v>41093</v>
      </c>
      <c r="BG1739" s="37" t="s">
        <v>3206</v>
      </c>
      <c r="BI1739" s="37"/>
      <c r="BJ1739" s="37"/>
      <c r="BK1739" s="37"/>
      <c r="BL1739" s="37"/>
      <c r="BM1739" s="37"/>
      <c r="BN1739" s="26"/>
      <c r="BO1739" s="26"/>
      <c r="BP1739" s="26"/>
      <c r="BQ1739" s="38"/>
      <c r="BR1739" s="26"/>
      <c r="BS1739" s="26"/>
      <c r="BT1739" s="26"/>
      <c r="BU1739" s="26"/>
      <c r="BV1739" s="39"/>
    </row>
    <row r="1740" spans="1:74" ht="15" hidden="1" customHeight="1">
      <c r="A1740" s="26">
        <v>2020</v>
      </c>
      <c r="B1740" s="26" t="e">
        <f>#N/A</f>
        <v>#N/A</v>
      </c>
      <c r="C1740" s="26" t="s">
        <v>129</v>
      </c>
      <c r="D1740" s="26" t="s">
        <v>2433</v>
      </c>
      <c r="E1740" s="26" t="s">
        <v>2434</v>
      </c>
      <c r="F1740" s="68">
        <v>43991</v>
      </c>
      <c r="G1740" s="107" t="s">
        <v>3828</v>
      </c>
      <c r="H1740" s="26" t="s">
        <v>1402</v>
      </c>
      <c r="I1740" s="26" t="s">
        <v>1402</v>
      </c>
      <c r="J1740" s="28" t="s">
        <v>3829</v>
      </c>
      <c r="K1740" s="26" t="s">
        <v>135</v>
      </c>
      <c r="L1740" s="26" t="s">
        <v>2437</v>
      </c>
      <c r="M1740" s="26" t="s">
        <v>137</v>
      </c>
      <c r="N1740" s="26" t="s">
        <v>138</v>
      </c>
      <c r="O1740" s="26" t="s">
        <v>138</v>
      </c>
      <c r="Q1740" s="30">
        <v>72</v>
      </c>
      <c r="R1740" s="30">
        <v>5690</v>
      </c>
      <c r="S1740" s="31" t="e">
        <f>#N/A</f>
        <v>#N/A</v>
      </c>
      <c r="T1740" s="30">
        <v>1215</v>
      </c>
      <c r="AB1740" s="33" t="e">
        <f>#N/A</f>
        <v>#N/A</v>
      </c>
      <c r="AC1740" s="30">
        <v>2100</v>
      </c>
      <c r="AD1740" s="30" t="e">
        <f>#N/A</f>
        <v>#N/A</v>
      </c>
      <c r="AE1740" s="34">
        <v>0.8</v>
      </c>
      <c r="AG1740" s="30" t="e">
        <f>#N/A</f>
        <v>#N/A</v>
      </c>
      <c r="AH1740" s="30" t="e">
        <f>#N/A</f>
        <v>#N/A</v>
      </c>
      <c r="AI1740" s="30">
        <v>4899</v>
      </c>
      <c r="AJ1740" s="30">
        <v>4899</v>
      </c>
      <c r="AK1740" s="26" t="s">
        <v>139</v>
      </c>
      <c r="AL1740" s="26">
        <v>28</v>
      </c>
      <c r="AM1740" s="26" t="s">
        <v>3754</v>
      </c>
      <c r="AU1740" s="26" t="s">
        <v>1526</v>
      </c>
      <c r="AV1740" s="67" t="s">
        <v>3616</v>
      </c>
      <c r="AW1740" s="67" t="s">
        <v>3554</v>
      </c>
      <c r="AX1740" s="67" t="s">
        <v>3647</v>
      </c>
      <c r="AY1740" s="67" t="s">
        <v>3527</v>
      </c>
      <c r="AZ1740" s="67" t="s">
        <v>3794</v>
      </c>
      <c r="BB1740" s="26" t="s">
        <v>2488</v>
      </c>
      <c r="BC1740" s="26" t="s">
        <v>3205</v>
      </c>
      <c r="BD1740" s="37">
        <v>44067</v>
      </c>
      <c r="BE1740" s="30">
        <v>35439</v>
      </c>
      <c r="BF1740" s="30">
        <v>41093</v>
      </c>
      <c r="BG1740" s="37" t="s">
        <v>3206</v>
      </c>
      <c r="BI1740" s="37"/>
      <c r="BJ1740" s="37"/>
      <c r="BK1740" s="37"/>
      <c r="BL1740" s="37"/>
      <c r="BM1740" s="37"/>
      <c r="BN1740" s="26"/>
      <c r="BO1740" s="26"/>
      <c r="BP1740" s="26"/>
      <c r="BQ1740" s="38"/>
      <c r="BR1740" s="26"/>
      <c r="BS1740" s="26"/>
      <c r="BT1740" s="26"/>
      <c r="BU1740" s="26"/>
      <c r="BV1740" s="39"/>
    </row>
    <row r="1741" spans="1:74" ht="15" hidden="1" customHeight="1">
      <c r="A1741" s="26">
        <v>2020</v>
      </c>
      <c r="B1741" s="26" t="e">
        <f>#N/A</f>
        <v>#N/A</v>
      </c>
      <c r="C1741" s="26" t="s">
        <v>129</v>
      </c>
      <c r="D1741" s="26" t="s">
        <v>2433</v>
      </c>
      <c r="E1741" s="26" t="s">
        <v>2434</v>
      </c>
      <c r="F1741" s="68">
        <v>43991</v>
      </c>
      <c r="G1741" s="107" t="s">
        <v>3830</v>
      </c>
      <c r="H1741" s="26" t="s">
        <v>1402</v>
      </c>
      <c r="I1741" s="26" t="s">
        <v>1402</v>
      </c>
      <c r="J1741" s="28" t="s">
        <v>3831</v>
      </c>
      <c r="K1741" s="26" t="s">
        <v>135</v>
      </c>
      <c r="L1741" s="26" t="s">
        <v>2437</v>
      </c>
      <c r="M1741" s="26" t="s">
        <v>137</v>
      </c>
      <c r="N1741" s="26" t="s">
        <v>138</v>
      </c>
      <c r="O1741" s="26" t="s">
        <v>138</v>
      </c>
      <c r="Q1741" s="30">
        <v>74</v>
      </c>
      <c r="R1741" s="30">
        <v>6300</v>
      </c>
      <c r="S1741" s="31" t="e">
        <f>#N/A</f>
        <v>#N/A</v>
      </c>
      <c r="T1741" s="30">
        <v>1415</v>
      </c>
      <c r="AB1741" s="33" t="e">
        <f>#N/A</f>
        <v>#N/A</v>
      </c>
      <c r="AC1741" s="30">
        <v>2100</v>
      </c>
      <c r="AD1741" s="30" t="e">
        <f>#N/A</f>
        <v>#N/A</v>
      </c>
      <c r="AE1741" s="34">
        <v>0.8</v>
      </c>
      <c r="AG1741" s="30" t="e">
        <f>#N/A</f>
        <v>#N/A</v>
      </c>
      <c r="AH1741" s="30" t="e">
        <f>#N/A</f>
        <v>#N/A</v>
      </c>
      <c r="AI1741" s="30">
        <v>5424</v>
      </c>
      <c r="AJ1741" s="30">
        <v>5424</v>
      </c>
      <c r="AK1741" s="26" t="s">
        <v>139</v>
      </c>
      <c r="AL1741" s="26">
        <v>28</v>
      </c>
      <c r="AM1741" s="26" t="s">
        <v>3754</v>
      </c>
      <c r="AU1741" s="26" t="s">
        <v>1526</v>
      </c>
      <c r="AV1741" s="67" t="s">
        <v>3616</v>
      </c>
      <c r="AW1741" s="67" t="s">
        <v>3554</v>
      </c>
      <c r="AX1741" s="67" t="s">
        <v>3647</v>
      </c>
      <c r="AY1741" s="67" t="s">
        <v>3527</v>
      </c>
      <c r="AZ1741" s="67" t="s">
        <v>3794</v>
      </c>
      <c r="BB1741" s="26" t="s">
        <v>2488</v>
      </c>
      <c r="BC1741" s="26" t="s">
        <v>3205</v>
      </c>
      <c r="BD1741" s="37">
        <v>44067</v>
      </c>
      <c r="BE1741" s="30">
        <v>35439</v>
      </c>
      <c r="BF1741" s="30">
        <v>41093</v>
      </c>
      <c r="BG1741" s="37" t="s">
        <v>3206</v>
      </c>
      <c r="BI1741" s="37"/>
      <c r="BJ1741" s="37"/>
      <c r="BK1741" s="37"/>
      <c r="BL1741" s="37"/>
      <c r="BM1741" s="37"/>
      <c r="BN1741" s="26"/>
      <c r="BO1741" s="26"/>
      <c r="BP1741" s="26"/>
      <c r="BQ1741" s="38"/>
      <c r="BR1741" s="26"/>
      <c r="BS1741" s="26"/>
      <c r="BT1741" s="26"/>
      <c r="BU1741" s="26"/>
      <c r="BV1741" s="39"/>
    </row>
    <row r="1742" spans="1:74" ht="15" hidden="1" customHeight="1">
      <c r="A1742" s="26">
        <v>2020</v>
      </c>
      <c r="B1742" s="26" t="e">
        <f>#N/A</f>
        <v>#N/A</v>
      </c>
      <c r="C1742" s="26" t="s">
        <v>129</v>
      </c>
      <c r="D1742" s="26" t="s">
        <v>2433</v>
      </c>
      <c r="E1742" s="26" t="s">
        <v>2434</v>
      </c>
      <c r="F1742" s="68">
        <v>43991</v>
      </c>
      <c r="G1742" s="107" t="s">
        <v>3832</v>
      </c>
      <c r="H1742" s="26" t="s">
        <v>1402</v>
      </c>
      <c r="I1742" s="26" t="s">
        <v>1402</v>
      </c>
      <c r="J1742" s="28" t="s">
        <v>3833</v>
      </c>
      <c r="K1742" s="26" t="s">
        <v>135</v>
      </c>
      <c r="L1742" s="26" t="s">
        <v>2437</v>
      </c>
      <c r="M1742" s="26" t="s">
        <v>137</v>
      </c>
      <c r="N1742" s="26" t="s">
        <v>138</v>
      </c>
      <c r="O1742" s="26" t="s">
        <v>138</v>
      </c>
      <c r="Q1742" s="30">
        <v>70</v>
      </c>
      <c r="R1742" s="30">
        <v>4680</v>
      </c>
      <c r="S1742" s="31" t="e">
        <f>#N/A</f>
        <v>#N/A</v>
      </c>
      <c r="T1742" s="30">
        <v>1115</v>
      </c>
      <c r="AB1742" s="33" t="e">
        <f>#N/A</f>
        <v>#N/A</v>
      </c>
      <c r="AC1742" s="30">
        <v>2100</v>
      </c>
      <c r="AD1742" s="30" t="e">
        <f>#N/A</f>
        <v>#N/A</v>
      </c>
      <c r="AE1742" s="34">
        <v>0.65</v>
      </c>
      <c r="AG1742" s="30" t="e">
        <f>#N/A</f>
        <v>#N/A</v>
      </c>
      <c r="AH1742" s="30" t="e">
        <f>#N/A</f>
        <v>#N/A</v>
      </c>
      <c r="AI1742" s="30">
        <v>4029</v>
      </c>
      <c r="AJ1742" s="30">
        <v>4029</v>
      </c>
      <c r="AK1742" s="26" t="s">
        <v>139</v>
      </c>
      <c r="AL1742" s="26">
        <v>28</v>
      </c>
      <c r="AM1742" s="26" t="s">
        <v>3754</v>
      </c>
      <c r="AU1742" s="26" t="s">
        <v>1526</v>
      </c>
      <c r="AV1742" s="67" t="s">
        <v>3545</v>
      </c>
      <c r="AW1742" s="67" t="s">
        <v>3639</v>
      </c>
      <c r="AX1742" s="67" t="s">
        <v>3598</v>
      </c>
      <c r="AY1742" s="67" t="s">
        <v>3794</v>
      </c>
      <c r="BB1742" s="26" t="s">
        <v>2488</v>
      </c>
      <c r="BC1742" s="26" t="s">
        <v>3205</v>
      </c>
      <c r="BD1742" s="37">
        <v>44067</v>
      </c>
      <c r="BE1742" s="30">
        <v>35439</v>
      </c>
      <c r="BF1742" s="30">
        <v>41093</v>
      </c>
      <c r="BG1742" s="37" t="s">
        <v>3206</v>
      </c>
      <c r="BI1742" s="37"/>
      <c r="BJ1742" s="37"/>
      <c r="BK1742" s="37"/>
      <c r="BL1742" s="37"/>
      <c r="BM1742" s="37"/>
      <c r="BN1742" s="26"/>
      <c r="BO1742" s="26"/>
      <c r="BP1742" s="26"/>
      <c r="BQ1742" s="38"/>
      <c r="BR1742" s="26"/>
      <c r="BS1742" s="26"/>
      <c r="BT1742" s="26"/>
      <c r="BU1742" s="26"/>
      <c r="BV1742" s="39"/>
    </row>
    <row r="1743" spans="1:74" ht="15" hidden="1" customHeight="1">
      <c r="A1743" s="26">
        <v>2020</v>
      </c>
      <c r="B1743" s="26" t="e">
        <f>#N/A</f>
        <v>#N/A</v>
      </c>
      <c r="C1743" s="26" t="s">
        <v>129</v>
      </c>
      <c r="D1743" s="26" t="s">
        <v>2433</v>
      </c>
      <c r="E1743" s="26" t="s">
        <v>2434</v>
      </c>
      <c r="F1743" s="68">
        <v>43991</v>
      </c>
      <c r="G1743" s="107" t="s">
        <v>3834</v>
      </c>
      <c r="H1743" s="26" t="s">
        <v>1402</v>
      </c>
      <c r="I1743" s="26" t="s">
        <v>1402</v>
      </c>
      <c r="J1743" s="28" t="s">
        <v>1084</v>
      </c>
      <c r="K1743" s="26" t="s">
        <v>135</v>
      </c>
      <c r="L1743" s="26" t="s">
        <v>2437</v>
      </c>
      <c r="M1743" s="26" t="s">
        <v>137</v>
      </c>
      <c r="N1743" s="26" t="s">
        <v>138</v>
      </c>
      <c r="O1743" s="26" t="s">
        <v>138</v>
      </c>
      <c r="Q1743" s="30">
        <v>65</v>
      </c>
      <c r="R1743" s="30">
        <v>3530</v>
      </c>
      <c r="S1743" s="31" t="e">
        <f>#N/A</f>
        <v>#N/A</v>
      </c>
      <c r="T1743" s="30">
        <v>760</v>
      </c>
      <c r="AB1743" s="33" t="e">
        <f>#N/A</f>
        <v>#N/A</v>
      </c>
      <c r="AC1743" s="30">
        <v>2100</v>
      </c>
      <c r="AD1743" s="30" t="e">
        <f>#N/A</f>
        <v>#N/A</v>
      </c>
      <c r="AE1743" s="34">
        <v>0.65</v>
      </c>
      <c r="AG1743" s="30" t="e">
        <f>#N/A</f>
        <v>#N/A</v>
      </c>
      <c r="AH1743" s="30" t="e">
        <f>#N/A</f>
        <v>#N/A</v>
      </c>
      <c r="AI1743" s="30">
        <v>3039</v>
      </c>
      <c r="AJ1743" s="30">
        <v>3039</v>
      </c>
      <c r="AK1743" s="26" t="s">
        <v>139</v>
      </c>
      <c r="AL1743" s="26">
        <v>28</v>
      </c>
      <c r="AM1743" s="26" t="s">
        <v>3754</v>
      </c>
      <c r="AU1743" s="26" t="s">
        <v>1526</v>
      </c>
      <c r="AV1743" s="67" t="s">
        <v>3545</v>
      </c>
      <c r="AW1743" s="67" t="s">
        <v>3639</v>
      </c>
      <c r="AX1743" s="67" t="s">
        <v>3598</v>
      </c>
      <c r="AY1743" s="67" t="s">
        <v>3794</v>
      </c>
      <c r="BB1743" s="26" t="s">
        <v>2488</v>
      </c>
      <c r="BC1743" s="26" t="s">
        <v>3205</v>
      </c>
      <c r="BD1743" s="37">
        <v>44067</v>
      </c>
      <c r="BE1743" s="30">
        <v>35439</v>
      </c>
      <c r="BF1743" s="30">
        <v>41093</v>
      </c>
      <c r="BG1743" s="37" t="s">
        <v>3206</v>
      </c>
      <c r="BI1743" s="37"/>
      <c r="BJ1743" s="37"/>
      <c r="BK1743" s="37"/>
      <c r="BL1743" s="37"/>
      <c r="BM1743" s="37"/>
      <c r="BN1743" s="26"/>
      <c r="BO1743" s="26"/>
      <c r="BP1743" s="26"/>
      <c r="BQ1743" s="38"/>
      <c r="BR1743" s="26"/>
      <c r="BS1743" s="26"/>
      <c r="BT1743" s="26"/>
      <c r="BU1743" s="26"/>
      <c r="BV1743" s="39"/>
    </row>
    <row r="1744" spans="1:74" ht="15" hidden="1" customHeight="1">
      <c r="A1744" s="26">
        <v>2020</v>
      </c>
      <c r="B1744" s="26" t="e">
        <f>#N/A</f>
        <v>#N/A</v>
      </c>
      <c r="C1744" s="26" t="s">
        <v>129</v>
      </c>
      <c r="D1744" s="26" t="s">
        <v>2433</v>
      </c>
      <c r="E1744" s="26" t="s">
        <v>2434</v>
      </c>
      <c r="F1744" s="68">
        <v>43991</v>
      </c>
      <c r="G1744" s="107" t="s">
        <v>3835</v>
      </c>
      <c r="H1744" s="26" t="s">
        <v>1402</v>
      </c>
      <c r="I1744" s="26" t="s">
        <v>1402</v>
      </c>
      <c r="J1744" s="28" t="s">
        <v>3836</v>
      </c>
      <c r="K1744" s="26" t="s">
        <v>135</v>
      </c>
      <c r="L1744" s="26" t="s">
        <v>2437</v>
      </c>
      <c r="M1744" s="26" t="s">
        <v>137</v>
      </c>
      <c r="N1744" s="26" t="s">
        <v>138</v>
      </c>
      <c r="O1744" s="26" t="s">
        <v>138</v>
      </c>
      <c r="Q1744" s="30">
        <v>71</v>
      </c>
      <c r="R1744" s="30">
        <v>5120</v>
      </c>
      <c r="S1744" s="31" t="e">
        <f>#N/A</f>
        <v>#N/A</v>
      </c>
      <c r="T1744" s="30">
        <v>1265</v>
      </c>
      <c r="AB1744" s="33" t="e">
        <f>#N/A</f>
        <v>#N/A</v>
      </c>
      <c r="AC1744" s="30">
        <v>2100</v>
      </c>
      <c r="AD1744" s="30" t="e">
        <f>#N/A</f>
        <v>#N/A</v>
      </c>
      <c r="AE1744" s="34">
        <v>0.65857142857142859</v>
      </c>
      <c r="AG1744" s="30" t="e">
        <f>#N/A</f>
        <v>#N/A</v>
      </c>
      <c r="AH1744" s="30" t="e">
        <f>#N/A</f>
        <v>#N/A</v>
      </c>
      <c r="AI1744" s="30">
        <v>4408</v>
      </c>
      <c r="AJ1744" s="30">
        <v>4408</v>
      </c>
      <c r="AK1744" s="26" t="s">
        <v>139</v>
      </c>
      <c r="AL1744" s="26">
        <v>28</v>
      </c>
      <c r="AM1744" s="26" t="s">
        <v>3754</v>
      </c>
      <c r="AU1744" s="26" t="s">
        <v>1526</v>
      </c>
      <c r="AV1744" s="67" t="s">
        <v>3545</v>
      </c>
      <c r="AW1744" s="67" t="s">
        <v>3639</v>
      </c>
      <c r="AX1744" s="67" t="s">
        <v>3598</v>
      </c>
      <c r="AY1744" s="67" t="s">
        <v>3794</v>
      </c>
      <c r="BB1744" s="26" t="s">
        <v>2488</v>
      </c>
      <c r="BC1744" s="26" t="s">
        <v>3205</v>
      </c>
      <c r="BD1744" s="37">
        <v>44067</v>
      </c>
      <c r="BE1744" s="30">
        <v>35439</v>
      </c>
      <c r="BF1744" s="30">
        <v>41093</v>
      </c>
      <c r="BG1744" s="37" t="s">
        <v>3206</v>
      </c>
      <c r="BI1744" s="37"/>
      <c r="BJ1744" s="37"/>
      <c r="BK1744" s="37"/>
      <c r="BL1744" s="37"/>
      <c r="BM1744" s="37"/>
      <c r="BN1744" s="26"/>
      <c r="BO1744" s="26"/>
      <c r="BP1744" s="26"/>
      <c r="BQ1744" s="38"/>
      <c r="BR1744" s="26"/>
      <c r="BS1744" s="26"/>
      <c r="BT1744" s="26"/>
      <c r="BU1744" s="26"/>
      <c r="BV1744" s="39"/>
    </row>
    <row r="1745" spans="1:74" ht="15" hidden="1" customHeight="1">
      <c r="A1745" s="26">
        <v>2020</v>
      </c>
      <c r="B1745" s="26" t="e">
        <f>#N/A</f>
        <v>#N/A</v>
      </c>
      <c r="C1745" s="26" t="s">
        <v>129</v>
      </c>
      <c r="D1745" s="26" t="s">
        <v>2433</v>
      </c>
      <c r="E1745" s="26" t="s">
        <v>2434</v>
      </c>
      <c r="F1745" s="68">
        <v>43991</v>
      </c>
      <c r="G1745" s="107" t="s">
        <v>3837</v>
      </c>
      <c r="H1745" s="26" t="s">
        <v>1402</v>
      </c>
      <c r="I1745" s="26" t="s">
        <v>1402</v>
      </c>
      <c r="J1745" s="28" t="s">
        <v>3838</v>
      </c>
      <c r="K1745" s="26" t="s">
        <v>135</v>
      </c>
      <c r="L1745" s="26" t="s">
        <v>2437</v>
      </c>
      <c r="M1745" s="26" t="s">
        <v>137</v>
      </c>
      <c r="N1745" s="26" t="s">
        <v>138</v>
      </c>
      <c r="O1745" s="26" t="s">
        <v>138</v>
      </c>
      <c r="Q1745" s="30">
        <v>75</v>
      </c>
      <c r="R1745" s="30">
        <v>6470</v>
      </c>
      <c r="S1745" s="31" t="e">
        <f>#N/A</f>
        <v>#N/A</v>
      </c>
      <c r="T1745" s="30">
        <v>1545</v>
      </c>
      <c r="AB1745" s="33" t="e">
        <f>#N/A</f>
        <v>#N/A</v>
      </c>
      <c r="AC1745" s="30">
        <v>2100</v>
      </c>
      <c r="AD1745" s="30" t="e">
        <f>#N/A</f>
        <v>#N/A</v>
      </c>
      <c r="AE1745" s="34">
        <v>0.66</v>
      </c>
      <c r="AG1745" s="30" t="e">
        <f>#N/A</f>
        <v>#N/A</v>
      </c>
      <c r="AH1745" s="30" t="e">
        <f>#N/A</f>
        <v>#N/A</v>
      </c>
      <c r="AI1745" s="30">
        <v>5571</v>
      </c>
      <c r="AJ1745" s="30">
        <v>5571</v>
      </c>
      <c r="AK1745" s="26" t="s">
        <v>139</v>
      </c>
      <c r="AL1745" s="26">
        <v>28</v>
      </c>
      <c r="AM1745" s="26" t="s">
        <v>3754</v>
      </c>
      <c r="AU1745" s="26" t="s">
        <v>1526</v>
      </c>
      <c r="AV1745" s="67" t="s">
        <v>3545</v>
      </c>
      <c r="AW1745" s="67" t="s">
        <v>3639</v>
      </c>
      <c r="AX1745" s="67" t="s">
        <v>3598</v>
      </c>
      <c r="AY1745" s="67" t="s">
        <v>3794</v>
      </c>
      <c r="BB1745" s="26" t="s">
        <v>2488</v>
      </c>
      <c r="BC1745" s="26" t="s">
        <v>3205</v>
      </c>
      <c r="BD1745" s="37">
        <v>44067</v>
      </c>
      <c r="BE1745" s="30">
        <v>35439</v>
      </c>
      <c r="BF1745" s="30">
        <v>41093</v>
      </c>
      <c r="BG1745" s="37" t="s">
        <v>3206</v>
      </c>
      <c r="BI1745" s="37"/>
      <c r="BJ1745" s="37"/>
      <c r="BK1745" s="37"/>
      <c r="BL1745" s="37"/>
      <c r="BM1745" s="37"/>
      <c r="BN1745" s="26"/>
      <c r="BO1745" s="26"/>
      <c r="BP1745" s="26"/>
      <c r="BQ1745" s="38"/>
      <c r="BR1745" s="26"/>
      <c r="BS1745" s="26"/>
      <c r="BT1745" s="26"/>
      <c r="BU1745" s="26"/>
      <c r="BV1745" s="39"/>
    </row>
    <row r="1746" spans="1:74" ht="15" hidden="1" customHeight="1">
      <c r="A1746" s="26">
        <v>2020</v>
      </c>
      <c r="B1746" s="26" t="e">
        <f>#N/A</f>
        <v>#N/A</v>
      </c>
      <c r="C1746" s="26" t="s">
        <v>129</v>
      </c>
      <c r="D1746" s="26" t="s">
        <v>2433</v>
      </c>
      <c r="E1746" s="26" t="s">
        <v>2434</v>
      </c>
      <c r="F1746" s="68">
        <v>43991</v>
      </c>
      <c r="G1746" s="107" t="s">
        <v>3839</v>
      </c>
      <c r="H1746" s="26" t="s">
        <v>1402</v>
      </c>
      <c r="I1746" s="26" t="s">
        <v>1402</v>
      </c>
      <c r="J1746" s="28" t="s">
        <v>3840</v>
      </c>
      <c r="K1746" s="26" t="s">
        <v>135</v>
      </c>
      <c r="L1746" s="26" t="s">
        <v>2437</v>
      </c>
      <c r="M1746" s="26" t="s">
        <v>137</v>
      </c>
      <c r="N1746" s="26" t="s">
        <v>138</v>
      </c>
      <c r="O1746" s="26" t="s">
        <v>138</v>
      </c>
      <c r="Q1746" s="30">
        <v>74</v>
      </c>
      <c r="R1746" s="30">
        <v>7140</v>
      </c>
      <c r="S1746" s="31" t="e">
        <f>#N/A</f>
        <v>#N/A</v>
      </c>
      <c r="T1746" s="30">
        <v>1870</v>
      </c>
      <c r="AB1746" s="33" t="e">
        <f>#N/A</f>
        <v>#N/A</v>
      </c>
      <c r="AC1746" s="30">
        <v>2100</v>
      </c>
      <c r="AD1746" s="30" t="e">
        <f>#N/A</f>
        <v>#N/A</v>
      </c>
      <c r="AE1746" s="34">
        <v>0.88909090909090904</v>
      </c>
      <c r="AG1746" s="30" t="e">
        <f>#N/A</f>
        <v>#N/A</v>
      </c>
      <c r="AH1746" s="30" t="e">
        <f>#N/A</f>
        <v>#N/A</v>
      </c>
      <c r="AI1746" s="30">
        <v>6148</v>
      </c>
      <c r="AJ1746" s="30">
        <v>6148</v>
      </c>
      <c r="AK1746" s="26" t="s">
        <v>139</v>
      </c>
      <c r="AL1746" s="26">
        <v>28</v>
      </c>
      <c r="AM1746" s="26" t="s">
        <v>3754</v>
      </c>
      <c r="AU1746" s="26" t="s">
        <v>1526</v>
      </c>
      <c r="AV1746" s="67" t="s">
        <v>3545</v>
      </c>
      <c r="AW1746" s="67" t="s">
        <v>3639</v>
      </c>
      <c r="AX1746" s="67" t="s">
        <v>3598</v>
      </c>
      <c r="AY1746" s="67" t="s">
        <v>3794</v>
      </c>
      <c r="BB1746" s="26" t="s">
        <v>2488</v>
      </c>
      <c r="BC1746" s="26" t="s">
        <v>3205</v>
      </c>
      <c r="BD1746" s="37">
        <v>44067</v>
      </c>
      <c r="BE1746" s="30">
        <v>35439</v>
      </c>
      <c r="BF1746" s="30">
        <v>41093</v>
      </c>
      <c r="BG1746" s="37" t="s">
        <v>3206</v>
      </c>
      <c r="BI1746" s="37"/>
      <c r="BJ1746" s="37"/>
      <c r="BK1746" s="37"/>
      <c r="BL1746" s="37"/>
      <c r="BM1746" s="37"/>
      <c r="BN1746" s="26"/>
      <c r="BO1746" s="26"/>
      <c r="BP1746" s="26"/>
      <c r="BQ1746" s="38"/>
      <c r="BR1746" s="26"/>
      <c r="BS1746" s="26"/>
      <c r="BT1746" s="26"/>
      <c r="BU1746" s="26"/>
      <c r="BV1746" s="39"/>
    </row>
    <row r="1747" spans="1:74" ht="15" hidden="1" customHeight="1">
      <c r="A1747" s="26">
        <v>2020</v>
      </c>
      <c r="B1747" s="26" t="e">
        <f>#N/A</f>
        <v>#N/A</v>
      </c>
      <c r="C1747" s="26" t="s">
        <v>129</v>
      </c>
      <c r="D1747" s="26" t="s">
        <v>2433</v>
      </c>
      <c r="E1747" s="26" t="s">
        <v>2434</v>
      </c>
      <c r="F1747" s="68">
        <v>43991</v>
      </c>
      <c r="G1747" s="107" t="s">
        <v>3841</v>
      </c>
      <c r="H1747" s="26" t="s">
        <v>1402</v>
      </c>
      <c r="I1747" s="26" t="s">
        <v>1402</v>
      </c>
      <c r="J1747" s="28" t="s">
        <v>1084</v>
      </c>
      <c r="K1747" s="26" t="s">
        <v>135</v>
      </c>
      <c r="L1747" s="26" t="s">
        <v>2437</v>
      </c>
      <c r="M1747" s="26" t="s">
        <v>137</v>
      </c>
      <c r="N1747" s="26" t="s">
        <v>138</v>
      </c>
      <c r="O1747" s="26" t="s">
        <v>138</v>
      </c>
      <c r="Q1747" s="30">
        <v>74</v>
      </c>
      <c r="R1747" s="30">
        <v>6480</v>
      </c>
      <c r="S1747" s="31" t="e">
        <f>#N/A</f>
        <v>#N/A</v>
      </c>
      <c r="T1747" s="30">
        <v>1500</v>
      </c>
      <c r="AB1747" s="33" t="e">
        <f>#N/A</f>
        <v>#N/A</v>
      </c>
      <c r="AC1747" s="30">
        <v>2100</v>
      </c>
      <c r="AD1747" s="30" t="e">
        <f>#N/A</f>
        <v>#N/A</v>
      </c>
      <c r="AE1747" s="34">
        <v>0.89</v>
      </c>
      <c r="AG1747" s="30" t="e">
        <f>#N/A</f>
        <v>#N/A</v>
      </c>
      <c r="AH1747" s="30" t="e">
        <f>#N/A</f>
        <v>#N/A</v>
      </c>
      <c r="AI1747" s="30">
        <v>5579</v>
      </c>
      <c r="AJ1747" s="30">
        <v>5579</v>
      </c>
      <c r="AK1747" s="26" t="s">
        <v>139</v>
      </c>
      <c r="AL1747" s="26">
        <v>28</v>
      </c>
      <c r="AM1747" s="26" t="s">
        <v>3754</v>
      </c>
      <c r="AU1747" s="26" t="s">
        <v>1526</v>
      </c>
      <c r="AV1747" s="67" t="s">
        <v>3545</v>
      </c>
      <c r="AW1747" s="67" t="s">
        <v>3639</v>
      </c>
      <c r="AX1747" s="67" t="s">
        <v>3598</v>
      </c>
      <c r="AY1747" s="67" t="s">
        <v>3794</v>
      </c>
      <c r="BB1747" s="26" t="s">
        <v>2488</v>
      </c>
      <c r="BC1747" s="26" t="s">
        <v>3205</v>
      </c>
      <c r="BD1747" s="37">
        <v>44067</v>
      </c>
      <c r="BE1747" s="30">
        <v>35439</v>
      </c>
      <c r="BF1747" s="30">
        <v>41093</v>
      </c>
      <c r="BG1747" s="37" t="s">
        <v>3206</v>
      </c>
      <c r="BI1747" s="37"/>
      <c r="BJ1747" s="37"/>
      <c r="BK1747" s="37"/>
      <c r="BL1747" s="37"/>
      <c r="BM1747" s="37"/>
      <c r="BN1747" s="26"/>
      <c r="BO1747" s="26"/>
      <c r="BP1747" s="26"/>
      <c r="BQ1747" s="38"/>
      <c r="BR1747" s="26"/>
      <c r="BS1747" s="26"/>
      <c r="BT1747" s="26"/>
      <c r="BU1747" s="26"/>
      <c r="BV1747" s="39"/>
    </row>
    <row r="1748" spans="1:74" ht="15" hidden="1" customHeight="1">
      <c r="A1748" s="26">
        <v>2020</v>
      </c>
      <c r="B1748" s="26" t="e">
        <f>#N/A</f>
        <v>#N/A</v>
      </c>
      <c r="C1748" s="26" t="s">
        <v>129</v>
      </c>
      <c r="D1748" s="26" t="s">
        <v>2433</v>
      </c>
      <c r="E1748" s="26" t="s">
        <v>2434</v>
      </c>
      <c r="F1748" s="68">
        <v>43991</v>
      </c>
      <c r="G1748" s="107" t="s">
        <v>3842</v>
      </c>
      <c r="H1748" s="26" t="s">
        <v>1402</v>
      </c>
      <c r="I1748" s="26" t="s">
        <v>1402</v>
      </c>
      <c r="J1748" s="28" t="s">
        <v>3843</v>
      </c>
      <c r="K1748" s="26" t="s">
        <v>135</v>
      </c>
      <c r="L1748" s="26" t="s">
        <v>2437</v>
      </c>
      <c r="M1748" s="26" t="s">
        <v>137</v>
      </c>
      <c r="N1748" s="26" t="s">
        <v>138</v>
      </c>
      <c r="O1748" s="26" t="s">
        <v>138</v>
      </c>
      <c r="Q1748" s="30">
        <v>76</v>
      </c>
      <c r="R1748" s="30">
        <v>6320</v>
      </c>
      <c r="S1748" s="31" t="e">
        <f>#N/A</f>
        <v>#N/A</v>
      </c>
      <c r="T1748" s="30">
        <v>1605</v>
      </c>
      <c r="AB1748" s="33" t="e">
        <f>#N/A</f>
        <v>#N/A</v>
      </c>
      <c r="AC1748" s="30">
        <v>2100</v>
      </c>
      <c r="AD1748" s="30" t="e">
        <f>#N/A</f>
        <v>#N/A</v>
      </c>
      <c r="AE1748" s="34">
        <v>0.90307692307692311</v>
      </c>
      <c r="AG1748" s="30" t="e">
        <f>#N/A</f>
        <v>#N/A</v>
      </c>
      <c r="AH1748" s="30" t="e">
        <f>#N/A</f>
        <v>#N/A</v>
      </c>
      <c r="AI1748" s="30">
        <v>5442</v>
      </c>
      <c r="AJ1748" s="30">
        <v>5442</v>
      </c>
      <c r="AK1748" s="26" t="s">
        <v>139</v>
      </c>
      <c r="AL1748" s="26">
        <v>28</v>
      </c>
      <c r="AM1748" s="26" t="s">
        <v>3754</v>
      </c>
      <c r="AU1748" s="26" t="s">
        <v>1526</v>
      </c>
      <c r="AV1748" s="67" t="s">
        <v>3545</v>
      </c>
      <c r="AW1748" s="67" t="s">
        <v>3639</v>
      </c>
      <c r="AX1748" s="67" t="s">
        <v>3598</v>
      </c>
      <c r="AY1748" s="67" t="s">
        <v>3794</v>
      </c>
      <c r="BB1748" s="26" t="s">
        <v>2488</v>
      </c>
      <c r="BC1748" s="26" t="s">
        <v>3205</v>
      </c>
      <c r="BD1748" s="37">
        <v>44067</v>
      </c>
      <c r="BE1748" s="30">
        <v>35439</v>
      </c>
      <c r="BF1748" s="30">
        <v>41093</v>
      </c>
      <c r="BG1748" s="37" t="s">
        <v>3206</v>
      </c>
      <c r="BI1748" s="37"/>
      <c r="BJ1748" s="37"/>
      <c r="BK1748" s="37"/>
      <c r="BL1748" s="37"/>
      <c r="BM1748" s="37"/>
      <c r="BN1748" s="26"/>
      <c r="BO1748" s="26"/>
      <c r="BP1748" s="26"/>
      <c r="BQ1748" s="38"/>
      <c r="BR1748" s="26"/>
      <c r="BS1748" s="26"/>
      <c r="BT1748" s="26"/>
      <c r="BU1748" s="26"/>
      <c r="BV1748" s="39"/>
    </row>
    <row r="1749" spans="1:74" ht="15" hidden="1" customHeight="1">
      <c r="A1749" s="26">
        <v>2020</v>
      </c>
      <c r="B1749" s="26" t="e">
        <f>#N/A</f>
        <v>#N/A</v>
      </c>
      <c r="C1749" s="26" t="s">
        <v>129</v>
      </c>
      <c r="D1749" s="26" t="s">
        <v>2433</v>
      </c>
      <c r="E1749" s="26" t="s">
        <v>2434</v>
      </c>
      <c r="F1749" s="68">
        <v>43991</v>
      </c>
      <c r="G1749" s="107" t="s">
        <v>3844</v>
      </c>
      <c r="H1749" s="26" t="s">
        <v>1402</v>
      </c>
      <c r="I1749" s="26" t="s">
        <v>1402</v>
      </c>
      <c r="J1749" s="28" t="s">
        <v>3845</v>
      </c>
      <c r="K1749" s="26" t="s">
        <v>135</v>
      </c>
      <c r="L1749" s="26" t="s">
        <v>2437</v>
      </c>
      <c r="M1749" s="26" t="s">
        <v>137</v>
      </c>
      <c r="N1749" s="26" t="s">
        <v>138</v>
      </c>
      <c r="O1749" s="26" t="s">
        <v>138</v>
      </c>
      <c r="Q1749" s="30">
        <v>74</v>
      </c>
      <c r="R1749" s="30">
        <v>6380</v>
      </c>
      <c r="S1749" s="31" t="e">
        <f>#N/A</f>
        <v>#N/A</v>
      </c>
      <c r="T1749" s="30">
        <v>1835</v>
      </c>
      <c r="AB1749" s="33" t="e">
        <f>#N/A</f>
        <v>#N/A</v>
      </c>
      <c r="AC1749" s="30">
        <v>2100</v>
      </c>
      <c r="AD1749" s="30" t="e">
        <f>#N/A</f>
        <v>#N/A</v>
      </c>
      <c r="AE1749" s="34">
        <v>0.9</v>
      </c>
      <c r="AG1749" s="30" t="e">
        <f>#N/A</f>
        <v>#N/A</v>
      </c>
      <c r="AH1749" s="30" t="e">
        <f>#N/A</f>
        <v>#N/A</v>
      </c>
      <c r="AI1749" s="30">
        <v>5493</v>
      </c>
      <c r="AJ1749" s="30">
        <v>5493</v>
      </c>
      <c r="AK1749" s="26" t="s">
        <v>139</v>
      </c>
      <c r="AL1749" s="26">
        <v>28</v>
      </c>
      <c r="AM1749" s="26" t="s">
        <v>3754</v>
      </c>
      <c r="AU1749" s="26" t="s">
        <v>1526</v>
      </c>
      <c r="AV1749" s="67" t="s">
        <v>3545</v>
      </c>
      <c r="AW1749" s="67" t="s">
        <v>3639</v>
      </c>
      <c r="AX1749" s="67" t="s">
        <v>3598</v>
      </c>
      <c r="AY1749" s="67" t="s">
        <v>3794</v>
      </c>
      <c r="BB1749" s="26" t="s">
        <v>2488</v>
      </c>
      <c r="BC1749" s="26" t="s">
        <v>3205</v>
      </c>
      <c r="BD1749" s="37">
        <v>44067</v>
      </c>
      <c r="BE1749" s="30">
        <v>35439</v>
      </c>
      <c r="BF1749" s="30">
        <v>41093</v>
      </c>
      <c r="BG1749" s="37" t="s">
        <v>3206</v>
      </c>
      <c r="BI1749" s="37"/>
      <c r="BJ1749" s="37"/>
      <c r="BK1749" s="37"/>
      <c r="BL1749" s="37"/>
      <c r="BM1749" s="37"/>
      <c r="BN1749" s="26"/>
      <c r="BO1749" s="26"/>
      <c r="BP1749" s="26"/>
      <c r="BQ1749" s="38"/>
      <c r="BR1749" s="26"/>
      <c r="BS1749" s="26"/>
      <c r="BT1749" s="26"/>
      <c r="BU1749" s="26"/>
      <c r="BV1749" s="39"/>
    </row>
    <row r="1750" spans="1:74" ht="15" hidden="1" customHeight="1">
      <c r="A1750" s="26">
        <v>2020</v>
      </c>
      <c r="B1750" s="26" t="e">
        <f>#N/A</f>
        <v>#N/A</v>
      </c>
      <c r="C1750" s="26" t="s">
        <v>129</v>
      </c>
      <c r="D1750" s="26" t="s">
        <v>2433</v>
      </c>
      <c r="E1750" s="26" t="s">
        <v>2434</v>
      </c>
      <c r="F1750" s="68">
        <v>43991</v>
      </c>
      <c r="G1750" s="107" t="s">
        <v>3846</v>
      </c>
      <c r="H1750" s="26" t="s">
        <v>1402</v>
      </c>
      <c r="I1750" s="26" t="s">
        <v>1402</v>
      </c>
      <c r="J1750" s="28" t="s">
        <v>1084</v>
      </c>
      <c r="K1750" s="26" t="s">
        <v>135</v>
      </c>
      <c r="L1750" s="26" t="s">
        <v>2437</v>
      </c>
      <c r="M1750" s="26" t="s">
        <v>137</v>
      </c>
      <c r="N1750" s="26" t="s">
        <v>138</v>
      </c>
      <c r="O1750" s="26" t="s">
        <v>138</v>
      </c>
      <c r="Q1750" s="30">
        <v>72</v>
      </c>
      <c r="R1750" s="30">
        <v>5360</v>
      </c>
      <c r="S1750" s="31" t="e">
        <f>#N/A</f>
        <v>#N/A</v>
      </c>
      <c r="T1750" s="30">
        <v>1175</v>
      </c>
      <c r="AB1750" s="33" t="e">
        <f>#N/A</f>
        <v>#N/A</v>
      </c>
      <c r="AC1750" s="30">
        <v>2100</v>
      </c>
      <c r="AD1750" s="30" t="e">
        <f>#N/A</f>
        <v>#N/A</v>
      </c>
      <c r="AE1750" s="34">
        <v>0.94</v>
      </c>
      <c r="AG1750" s="30" t="e">
        <f>#N/A</f>
        <v>#N/A</v>
      </c>
      <c r="AH1750" s="30" t="e">
        <f>#N/A</f>
        <v>#N/A</v>
      </c>
      <c r="AI1750" s="30">
        <v>4615</v>
      </c>
      <c r="AJ1750" s="30">
        <v>4615</v>
      </c>
      <c r="AK1750" s="26" t="s">
        <v>139</v>
      </c>
      <c r="AL1750" s="26">
        <v>28</v>
      </c>
      <c r="AM1750" s="26" t="s">
        <v>3754</v>
      </c>
      <c r="AU1750" s="26" t="s">
        <v>1526</v>
      </c>
      <c r="AV1750" s="67" t="s">
        <v>3545</v>
      </c>
      <c r="AW1750" s="67" t="s">
        <v>3639</v>
      </c>
      <c r="AX1750" s="67" t="s">
        <v>3598</v>
      </c>
      <c r="AY1750" s="67" t="s">
        <v>3794</v>
      </c>
      <c r="BB1750" s="26" t="s">
        <v>2488</v>
      </c>
      <c r="BC1750" s="26" t="s">
        <v>3205</v>
      </c>
      <c r="BD1750" s="37">
        <v>44067</v>
      </c>
      <c r="BE1750" s="30">
        <v>35439</v>
      </c>
      <c r="BF1750" s="30">
        <v>41093</v>
      </c>
      <c r="BG1750" s="37" t="s">
        <v>3206</v>
      </c>
      <c r="BI1750" s="37"/>
      <c r="BJ1750" s="37"/>
      <c r="BK1750" s="37"/>
      <c r="BL1750" s="37"/>
      <c r="BM1750" s="37"/>
      <c r="BN1750" s="26"/>
      <c r="BO1750" s="26"/>
      <c r="BP1750" s="26"/>
      <c r="BQ1750" s="38"/>
      <c r="BR1750" s="26"/>
      <c r="BS1750" s="26"/>
      <c r="BT1750" s="26"/>
      <c r="BU1750" s="26"/>
      <c r="BV1750" s="39"/>
    </row>
    <row r="1751" spans="1:74" ht="15" hidden="1" customHeight="1">
      <c r="A1751" s="26">
        <v>2020</v>
      </c>
      <c r="B1751" s="26" t="e">
        <f>#N/A</f>
        <v>#N/A</v>
      </c>
      <c r="C1751" s="26" t="s">
        <v>129</v>
      </c>
      <c r="D1751" s="26" t="s">
        <v>2433</v>
      </c>
      <c r="E1751" s="26" t="s">
        <v>2434</v>
      </c>
      <c r="F1751" s="68">
        <v>43991</v>
      </c>
      <c r="G1751" s="107" t="s">
        <v>3847</v>
      </c>
      <c r="H1751" s="26" t="s">
        <v>1402</v>
      </c>
      <c r="I1751" s="26" t="s">
        <v>1402</v>
      </c>
      <c r="J1751" s="28" t="s">
        <v>1084</v>
      </c>
      <c r="K1751" s="26" t="s">
        <v>135</v>
      </c>
      <c r="L1751" s="26" t="s">
        <v>2437</v>
      </c>
      <c r="M1751" s="26" t="s">
        <v>137</v>
      </c>
      <c r="N1751" s="26" t="s">
        <v>138</v>
      </c>
      <c r="O1751" s="26" t="s">
        <v>138</v>
      </c>
      <c r="Q1751" s="30">
        <v>76</v>
      </c>
      <c r="R1751" s="30">
        <v>7270</v>
      </c>
      <c r="S1751" s="31" t="e">
        <f>#N/A</f>
        <v>#N/A</v>
      </c>
      <c r="T1751" s="30">
        <v>1765</v>
      </c>
      <c r="AB1751" s="33" t="e">
        <f>#N/A</f>
        <v>#N/A</v>
      </c>
      <c r="AC1751" s="30">
        <v>2100</v>
      </c>
      <c r="AD1751" s="30" t="e">
        <f>#N/A</f>
        <v>#N/A</v>
      </c>
      <c r="AE1751" s="34">
        <v>0.94</v>
      </c>
      <c r="AG1751" s="30" t="e">
        <f>#N/A</f>
        <v>#N/A</v>
      </c>
      <c r="AH1751" s="30" t="e">
        <f>#N/A</f>
        <v>#N/A</v>
      </c>
      <c r="AI1751" s="30">
        <v>6259</v>
      </c>
      <c r="AJ1751" s="30">
        <v>6259</v>
      </c>
      <c r="AK1751" s="26" t="s">
        <v>139</v>
      </c>
      <c r="AL1751" s="26">
        <v>28</v>
      </c>
      <c r="AM1751" s="26" t="s">
        <v>3754</v>
      </c>
      <c r="AU1751" s="26" t="s">
        <v>1526</v>
      </c>
      <c r="AV1751" s="67" t="s">
        <v>3545</v>
      </c>
      <c r="AW1751" s="67" t="s">
        <v>3639</v>
      </c>
      <c r="AX1751" s="67" t="s">
        <v>3598</v>
      </c>
      <c r="AY1751" s="67" t="s">
        <v>3794</v>
      </c>
      <c r="BB1751" s="26" t="s">
        <v>2488</v>
      </c>
      <c r="BC1751" s="26" t="s">
        <v>3205</v>
      </c>
      <c r="BD1751" s="37">
        <v>44067</v>
      </c>
      <c r="BE1751" s="30">
        <v>35439</v>
      </c>
      <c r="BF1751" s="30">
        <v>41093</v>
      </c>
      <c r="BG1751" s="37" t="s">
        <v>3206</v>
      </c>
      <c r="BI1751" s="37"/>
      <c r="BJ1751" s="37"/>
      <c r="BK1751" s="37"/>
      <c r="BL1751" s="37"/>
      <c r="BM1751" s="37"/>
      <c r="BN1751" s="26"/>
      <c r="BO1751" s="26"/>
      <c r="BP1751" s="26"/>
      <c r="BQ1751" s="38"/>
      <c r="BR1751" s="26"/>
      <c r="BS1751" s="26"/>
      <c r="BT1751" s="26"/>
      <c r="BU1751" s="26"/>
      <c r="BV1751" s="39"/>
    </row>
    <row r="1752" spans="1:74" ht="15" hidden="1" customHeight="1">
      <c r="A1752" s="26">
        <v>2020</v>
      </c>
      <c r="B1752" s="26" t="e">
        <f>#N/A</f>
        <v>#N/A</v>
      </c>
      <c r="C1752" s="26" t="s">
        <v>129</v>
      </c>
      <c r="D1752" s="26" t="s">
        <v>2433</v>
      </c>
      <c r="E1752" s="26" t="s">
        <v>2434</v>
      </c>
      <c r="F1752" s="68">
        <v>43991</v>
      </c>
      <c r="G1752" s="107" t="s">
        <v>3848</v>
      </c>
      <c r="H1752" s="26" t="s">
        <v>1402</v>
      </c>
      <c r="I1752" s="26" t="s">
        <v>1402</v>
      </c>
      <c r="J1752" s="28" t="s">
        <v>3849</v>
      </c>
      <c r="K1752" s="26" t="s">
        <v>135</v>
      </c>
      <c r="L1752" s="26" t="s">
        <v>2437</v>
      </c>
      <c r="M1752" s="26" t="s">
        <v>137</v>
      </c>
      <c r="N1752" s="26" t="s">
        <v>138</v>
      </c>
      <c r="O1752" s="26" t="s">
        <v>138</v>
      </c>
      <c r="Q1752" s="30">
        <v>73</v>
      </c>
      <c r="R1752" s="30">
        <v>6670</v>
      </c>
      <c r="S1752" s="31" t="e">
        <f>#N/A</f>
        <v>#N/A</v>
      </c>
      <c r="T1752" s="30">
        <v>1565</v>
      </c>
      <c r="AB1752" s="33" t="e">
        <f>#N/A</f>
        <v>#N/A</v>
      </c>
      <c r="AC1752" s="30">
        <v>2100</v>
      </c>
      <c r="AD1752" s="30" t="e">
        <f>#N/A</f>
        <v>#N/A</v>
      </c>
      <c r="AE1752" s="34">
        <v>0.93454545454545457</v>
      </c>
      <c r="AG1752" s="30" t="e">
        <f>#N/A</f>
        <v>#N/A</v>
      </c>
      <c r="AH1752" s="30" t="e">
        <f>#N/A</f>
        <v>#N/A</v>
      </c>
      <c r="AI1752" s="30">
        <v>5743</v>
      </c>
      <c r="AJ1752" s="30">
        <v>5743</v>
      </c>
      <c r="AK1752" s="26" t="s">
        <v>139</v>
      </c>
      <c r="AL1752" s="26">
        <v>28</v>
      </c>
      <c r="AM1752" s="26" t="s">
        <v>3754</v>
      </c>
      <c r="AU1752" s="26" t="s">
        <v>1526</v>
      </c>
      <c r="AV1752" s="67" t="s">
        <v>3545</v>
      </c>
      <c r="AW1752" s="67" t="s">
        <v>3639</v>
      </c>
      <c r="AX1752" s="67" t="s">
        <v>3598</v>
      </c>
      <c r="AY1752" s="67" t="s">
        <v>3794</v>
      </c>
      <c r="BB1752" s="26" t="s">
        <v>2488</v>
      </c>
      <c r="BC1752" s="26" t="s">
        <v>3205</v>
      </c>
      <c r="BD1752" s="37">
        <v>44067</v>
      </c>
      <c r="BE1752" s="30">
        <v>35439</v>
      </c>
      <c r="BF1752" s="30">
        <v>41093</v>
      </c>
      <c r="BG1752" s="37" t="s">
        <v>3206</v>
      </c>
      <c r="BI1752" s="37"/>
      <c r="BJ1752" s="37"/>
      <c r="BK1752" s="37"/>
      <c r="BL1752" s="37"/>
      <c r="BM1752" s="37"/>
      <c r="BN1752" s="26"/>
      <c r="BO1752" s="26"/>
      <c r="BP1752" s="26"/>
      <c r="BQ1752" s="38"/>
      <c r="BR1752" s="26"/>
      <c r="BS1752" s="26"/>
      <c r="BT1752" s="26"/>
      <c r="BU1752" s="26"/>
      <c r="BV1752" s="39"/>
    </row>
    <row r="1753" spans="1:74" ht="15" hidden="1" customHeight="1">
      <c r="A1753" s="26">
        <v>2020</v>
      </c>
      <c r="B1753" s="26" t="e">
        <f>#N/A</f>
        <v>#N/A</v>
      </c>
      <c r="C1753" s="26" t="s">
        <v>129</v>
      </c>
      <c r="D1753" s="26" t="s">
        <v>2433</v>
      </c>
      <c r="E1753" s="26" t="s">
        <v>2434</v>
      </c>
      <c r="F1753" s="68">
        <v>43991</v>
      </c>
      <c r="G1753" s="107" t="s">
        <v>3850</v>
      </c>
      <c r="H1753" s="26" t="s">
        <v>1402</v>
      </c>
      <c r="I1753" s="26" t="s">
        <v>1402</v>
      </c>
      <c r="J1753" s="28" t="s">
        <v>3851</v>
      </c>
      <c r="K1753" s="26" t="s">
        <v>135</v>
      </c>
      <c r="L1753" s="26" t="s">
        <v>2437</v>
      </c>
      <c r="M1753" s="26" t="s">
        <v>137</v>
      </c>
      <c r="N1753" s="26" t="s">
        <v>138</v>
      </c>
      <c r="O1753" s="26" t="s">
        <v>138</v>
      </c>
      <c r="Q1753" s="30">
        <v>67</v>
      </c>
      <c r="R1753" s="30">
        <v>4650</v>
      </c>
      <c r="S1753" s="31" t="e">
        <f>#N/A</f>
        <v>#N/A</v>
      </c>
      <c r="T1753" s="30">
        <v>1170</v>
      </c>
      <c r="AB1753" s="33" t="e">
        <f>#N/A</f>
        <v>#N/A</v>
      </c>
      <c r="AC1753" s="30">
        <v>2100</v>
      </c>
      <c r="AD1753" s="30" t="e">
        <f>#N/A</f>
        <v>#N/A</v>
      </c>
      <c r="AE1753" s="34">
        <v>0.93</v>
      </c>
      <c r="AG1753" s="30" t="e">
        <f>#N/A</f>
        <v>#N/A</v>
      </c>
      <c r="AH1753" s="30" t="e">
        <f>#N/A</f>
        <v>#N/A</v>
      </c>
      <c r="AI1753" s="30">
        <v>4004</v>
      </c>
      <c r="AJ1753" s="30">
        <v>4004</v>
      </c>
      <c r="AK1753" s="26" t="s">
        <v>139</v>
      </c>
      <c r="AL1753" s="26">
        <v>28</v>
      </c>
      <c r="AM1753" s="26" t="s">
        <v>3754</v>
      </c>
      <c r="AU1753" s="26" t="s">
        <v>1526</v>
      </c>
      <c r="AV1753" s="67" t="s">
        <v>3545</v>
      </c>
      <c r="AW1753" s="67" t="s">
        <v>3639</v>
      </c>
      <c r="AX1753" s="67" t="s">
        <v>3598</v>
      </c>
      <c r="AY1753" s="67" t="s">
        <v>3794</v>
      </c>
      <c r="BB1753" s="26" t="s">
        <v>2488</v>
      </c>
      <c r="BC1753" s="26" t="s">
        <v>3205</v>
      </c>
      <c r="BD1753" s="37">
        <v>44067</v>
      </c>
      <c r="BE1753" s="30">
        <v>35439</v>
      </c>
      <c r="BF1753" s="30">
        <v>41093</v>
      </c>
      <c r="BG1753" s="37" t="s">
        <v>3206</v>
      </c>
      <c r="BI1753" s="37"/>
      <c r="BJ1753" s="37"/>
      <c r="BK1753" s="37"/>
      <c r="BL1753" s="37"/>
      <c r="BM1753" s="37"/>
      <c r="BN1753" s="26"/>
      <c r="BO1753" s="26"/>
      <c r="BP1753" s="26"/>
      <c r="BQ1753" s="38"/>
      <c r="BR1753" s="26"/>
      <c r="BS1753" s="26"/>
      <c r="BT1753" s="26"/>
      <c r="BU1753" s="26"/>
      <c r="BV1753" s="39"/>
    </row>
    <row r="1754" spans="1:74" ht="15" hidden="1" customHeight="1">
      <c r="A1754" s="26">
        <v>2020</v>
      </c>
      <c r="B1754" s="26" t="e">
        <f>#N/A</f>
        <v>#N/A</v>
      </c>
      <c r="C1754" s="26" t="s">
        <v>129</v>
      </c>
      <c r="D1754" s="26" t="s">
        <v>2433</v>
      </c>
      <c r="E1754" s="26" t="s">
        <v>2434</v>
      </c>
      <c r="F1754" s="68">
        <v>43991</v>
      </c>
      <c r="G1754" s="107" t="s">
        <v>3852</v>
      </c>
      <c r="H1754" s="26" t="s">
        <v>1402</v>
      </c>
      <c r="I1754" s="26" t="s">
        <v>1402</v>
      </c>
      <c r="K1754" s="26" t="s">
        <v>135</v>
      </c>
      <c r="L1754" s="26" t="s">
        <v>2437</v>
      </c>
      <c r="M1754" s="26" t="s">
        <v>137</v>
      </c>
      <c r="N1754" s="26" t="s">
        <v>138</v>
      </c>
      <c r="O1754" s="26" t="s">
        <v>138</v>
      </c>
      <c r="Q1754" s="30">
        <v>73</v>
      </c>
      <c r="R1754" s="30">
        <v>6160</v>
      </c>
      <c r="S1754" s="31" t="e">
        <f>#N/A</f>
        <v>#N/A</v>
      </c>
      <c r="T1754" s="30">
        <v>1337</v>
      </c>
      <c r="AB1754" s="33" t="e">
        <f>#N/A</f>
        <v>#N/A</v>
      </c>
      <c r="AC1754" s="30">
        <v>2100</v>
      </c>
      <c r="AD1754" s="30" t="e">
        <f>#N/A</f>
        <v>#N/A</v>
      </c>
      <c r="AE1754" s="34">
        <v>0.88476190476190475</v>
      </c>
      <c r="AG1754" s="30" t="e">
        <f>#N/A</f>
        <v>#N/A</v>
      </c>
      <c r="AH1754" s="30" t="e">
        <f>#N/A</f>
        <v>#N/A</v>
      </c>
      <c r="AI1754" s="30">
        <v>5304</v>
      </c>
      <c r="AJ1754" s="30">
        <v>5304</v>
      </c>
      <c r="AK1754" s="26" t="s">
        <v>139</v>
      </c>
      <c r="AL1754" s="26">
        <v>28</v>
      </c>
      <c r="AM1754" s="26" t="s">
        <v>3754</v>
      </c>
      <c r="AU1754" s="26" t="s">
        <v>1526</v>
      </c>
      <c r="AV1754" s="67" t="s">
        <v>3545</v>
      </c>
      <c r="AW1754" s="67" t="s">
        <v>3639</v>
      </c>
      <c r="AX1754" s="67" t="s">
        <v>3598</v>
      </c>
      <c r="AY1754" s="67" t="s">
        <v>3794</v>
      </c>
      <c r="BB1754" s="26" t="s">
        <v>2488</v>
      </c>
      <c r="BC1754" s="26" t="s">
        <v>3205</v>
      </c>
      <c r="BD1754" s="37">
        <v>44067</v>
      </c>
      <c r="BE1754" s="30">
        <v>35439</v>
      </c>
      <c r="BF1754" s="30">
        <v>41093</v>
      </c>
      <c r="BG1754" s="37" t="s">
        <v>3206</v>
      </c>
      <c r="BI1754" s="37"/>
      <c r="BJ1754" s="37"/>
      <c r="BK1754" s="37"/>
      <c r="BL1754" s="37"/>
      <c r="BM1754" s="37"/>
      <c r="BN1754" s="26"/>
      <c r="BO1754" s="26"/>
      <c r="BP1754" s="26"/>
      <c r="BQ1754" s="38"/>
      <c r="BR1754" s="26"/>
      <c r="BS1754" s="26"/>
      <c r="BT1754" s="26"/>
      <c r="BU1754" s="26"/>
      <c r="BV1754" s="39"/>
    </row>
    <row r="1755" spans="1:74" ht="15" hidden="1" customHeight="1">
      <c r="A1755" s="26">
        <v>2020</v>
      </c>
      <c r="B1755" s="26" t="e">
        <f>#N/A</f>
        <v>#N/A</v>
      </c>
      <c r="C1755" s="26" t="s">
        <v>129</v>
      </c>
      <c r="D1755" s="26" t="s">
        <v>2433</v>
      </c>
      <c r="E1755" s="26" t="s">
        <v>2434</v>
      </c>
      <c r="F1755" s="68">
        <v>43991</v>
      </c>
      <c r="G1755" s="107" t="s">
        <v>3853</v>
      </c>
      <c r="H1755" s="26" t="s">
        <v>1402</v>
      </c>
      <c r="I1755" s="26" t="s">
        <v>1402</v>
      </c>
      <c r="J1755" s="28" t="s">
        <v>3854</v>
      </c>
      <c r="K1755" s="26" t="s">
        <v>135</v>
      </c>
      <c r="L1755" s="26" t="s">
        <v>2437</v>
      </c>
      <c r="M1755" s="26" t="s">
        <v>137</v>
      </c>
      <c r="N1755" s="26" t="s">
        <v>138</v>
      </c>
      <c r="O1755" s="26" t="s">
        <v>138</v>
      </c>
      <c r="Q1755" s="30">
        <v>73</v>
      </c>
      <c r="R1755" s="30">
        <v>6540</v>
      </c>
      <c r="S1755" s="31" t="e">
        <f>#N/A</f>
        <v>#N/A</v>
      </c>
      <c r="T1755" s="30">
        <v>1770</v>
      </c>
      <c r="AB1755" s="33" t="e">
        <f>#N/A</f>
        <v>#N/A</v>
      </c>
      <c r="AC1755" s="30">
        <v>2100</v>
      </c>
      <c r="AD1755" s="30" t="e">
        <f>#N/A</f>
        <v>#N/A</v>
      </c>
      <c r="AE1755" s="34">
        <v>0.88</v>
      </c>
      <c r="AG1755" s="30" t="e">
        <f>#N/A</f>
        <v>#N/A</v>
      </c>
      <c r="AH1755" s="30" t="e">
        <f>#N/A</f>
        <v>#N/A</v>
      </c>
      <c r="AI1755" s="30">
        <v>5631</v>
      </c>
      <c r="AJ1755" s="30">
        <v>5631</v>
      </c>
      <c r="AK1755" s="26" t="s">
        <v>139</v>
      </c>
      <c r="AL1755" s="26">
        <v>28</v>
      </c>
      <c r="AM1755" s="26" t="s">
        <v>3754</v>
      </c>
      <c r="AU1755" s="26" t="s">
        <v>1526</v>
      </c>
      <c r="AV1755" s="67" t="s">
        <v>3545</v>
      </c>
      <c r="AW1755" s="67" t="s">
        <v>3639</v>
      </c>
      <c r="AX1755" s="67" t="s">
        <v>3598</v>
      </c>
      <c r="AY1755" s="67" t="s">
        <v>3794</v>
      </c>
      <c r="BB1755" s="26" t="s">
        <v>2488</v>
      </c>
      <c r="BC1755" s="26" t="s">
        <v>3205</v>
      </c>
      <c r="BD1755" s="37">
        <v>44067</v>
      </c>
      <c r="BE1755" s="30">
        <v>35439</v>
      </c>
      <c r="BF1755" s="30">
        <v>41093</v>
      </c>
      <c r="BG1755" s="37" t="s">
        <v>3206</v>
      </c>
      <c r="BI1755" s="37"/>
      <c r="BJ1755" s="37"/>
      <c r="BK1755" s="37"/>
      <c r="BL1755" s="37"/>
      <c r="BM1755" s="37"/>
      <c r="BN1755" s="26"/>
      <c r="BO1755" s="26"/>
      <c r="BP1755" s="26"/>
      <c r="BQ1755" s="38"/>
      <c r="BR1755" s="26"/>
      <c r="BS1755" s="26"/>
      <c r="BT1755" s="26"/>
      <c r="BU1755" s="26"/>
      <c r="BV1755" s="39"/>
    </row>
    <row r="1756" spans="1:74" ht="15" hidden="1" customHeight="1">
      <c r="A1756" s="26">
        <v>2020</v>
      </c>
      <c r="B1756" s="26" t="e">
        <f>#N/A</f>
        <v>#N/A</v>
      </c>
      <c r="C1756" s="26" t="s">
        <v>129</v>
      </c>
      <c r="D1756" s="26" t="s">
        <v>2433</v>
      </c>
      <c r="E1756" s="26" t="s">
        <v>2434</v>
      </c>
      <c r="F1756" s="68">
        <v>43991</v>
      </c>
      <c r="G1756" s="107" t="s">
        <v>3855</v>
      </c>
      <c r="H1756" s="26" t="s">
        <v>1402</v>
      </c>
      <c r="I1756" s="26" t="s">
        <v>1402</v>
      </c>
      <c r="J1756" s="28" t="s">
        <v>3856</v>
      </c>
      <c r="K1756" s="26" t="s">
        <v>135</v>
      </c>
      <c r="L1756" s="26" t="s">
        <v>2437</v>
      </c>
      <c r="M1756" s="26" t="s">
        <v>137</v>
      </c>
      <c r="N1756" s="26" t="s">
        <v>138</v>
      </c>
      <c r="O1756" s="26" t="s">
        <v>138</v>
      </c>
      <c r="Q1756" s="30">
        <v>66</v>
      </c>
      <c r="R1756" s="30">
        <v>3670</v>
      </c>
      <c r="S1756" s="31" t="e">
        <f>#N/A</f>
        <v>#N/A</v>
      </c>
      <c r="T1756" s="30">
        <v>860</v>
      </c>
      <c r="AB1756" s="33" t="e">
        <f>#N/A</f>
        <v>#N/A</v>
      </c>
      <c r="AC1756" s="30">
        <v>2100</v>
      </c>
      <c r="AD1756" s="30" t="e">
        <f>#N/A</f>
        <v>#N/A</v>
      </c>
      <c r="AE1756" s="34">
        <v>0.80608695652173912</v>
      </c>
      <c r="AG1756" s="30" t="e">
        <f>#N/A</f>
        <v>#N/A</v>
      </c>
      <c r="AH1756" s="30" t="e">
        <f>#N/A</f>
        <v>#N/A</v>
      </c>
      <c r="AI1756" s="30">
        <v>3160</v>
      </c>
      <c r="AJ1756" s="30">
        <v>3160</v>
      </c>
      <c r="AK1756" s="26" t="s">
        <v>139</v>
      </c>
      <c r="AL1756" s="26">
        <v>28</v>
      </c>
      <c r="AM1756" s="26" t="s">
        <v>3754</v>
      </c>
      <c r="AU1756" s="26" t="s">
        <v>1526</v>
      </c>
      <c r="AV1756" s="67" t="s">
        <v>3545</v>
      </c>
      <c r="AW1756" s="67" t="s">
        <v>3639</v>
      </c>
      <c r="AX1756" s="67" t="s">
        <v>3598</v>
      </c>
      <c r="AY1756" s="67" t="s">
        <v>3794</v>
      </c>
      <c r="BB1756" s="26" t="s">
        <v>2488</v>
      </c>
      <c r="BC1756" s="26" t="s">
        <v>3205</v>
      </c>
      <c r="BD1756" s="37">
        <v>44067</v>
      </c>
      <c r="BE1756" s="30">
        <v>35439</v>
      </c>
      <c r="BF1756" s="30">
        <v>41093</v>
      </c>
      <c r="BG1756" s="37" t="s">
        <v>3206</v>
      </c>
      <c r="BI1756" s="37"/>
      <c r="BJ1756" s="37"/>
      <c r="BK1756" s="37"/>
      <c r="BL1756" s="37"/>
      <c r="BM1756" s="37"/>
      <c r="BN1756" s="26"/>
      <c r="BO1756" s="26"/>
      <c r="BP1756" s="26"/>
      <c r="BQ1756" s="38"/>
      <c r="BR1756" s="26"/>
      <c r="BS1756" s="26"/>
      <c r="BT1756" s="26"/>
      <c r="BU1756" s="26"/>
      <c r="BV1756" s="39"/>
    </row>
    <row r="1757" spans="1:74" ht="15" hidden="1" customHeight="1">
      <c r="A1757" s="26">
        <v>2020</v>
      </c>
      <c r="B1757" s="26" t="e">
        <f>#N/A</f>
        <v>#N/A</v>
      </c>
      <c r="C1757" s="26" t="s">
        <v>129</v>
      </c>
      <c r="D1757" s="26" t="s">
        <v>2433</v>
      </c>
      <c r="E1757" s="26" t="s">
        <v>2434</v>
      </c>
      <c r="F1757" s="68">
        <v>43991</v>
      </c>
      <c r="G1757" s="107" t="s">
        <v>3857</v>
      </c>
      <c r="H1757" s="26" t="s">
        <v>1402</v>
      </c>
      <c r="I1757" s="26" t="s">
        <v>1402</v>
      </c>
      <c r="K1757" s="26" t="s">
        <v>135</v>
      </c>
      <c r="L1757" s="26" t="s">
        <v>2437</v>
      </c>
      <c r="M1757" s="26" t="s">
        <v>137</v>
      </c>
      <c r="N1757" s="26" t="s">
        <v>138</v>
      </c>
      <c r="O1757" s="26" t="s">
        <v>138</v>
      </c>
      <c r="Q1757" s="30">
        <v>70</v>
      </c>
      <c r="R1757" s="30">
        <v>5260</v>
      </c>
      <c r="S1757" s="31" t="e">
        <f>#N/A</f>
        <v>#N/A</v>
      </c>
      <c r="T1757" s="30">
        <v>1375</v>
      </c>
      <c r="AB1757" s="33" t="e">
        <f>#N/A</f>
        <v>#N/A</v>
      </c>
      <c r="AC1757" s="30">
        <v>2100</v>
      </c>
      <c r="AD1757" s="30" t="e">
        <f>#N/A</f>
        <v>#N/A</v>
      </c>
      <c r="AE1757" s="34">
        <v>0.81</v>
      </c>
      <c r="AG1757" s="30" t="e">
        <f>#N/A</f>
        <v>#N/A</v>
      </c>
      <c r="AH1757" s="30" t="e">
        <f>#N/A</f>
        <v>#N/A</v>
      </c>
      <c r="AI1757" s="30">
        <v>4529</v>
      </c>
      <c r="AJ1757" s="30">
        <v>4529</v>
      </c>
      <c r="AK1757" s="26" t="s">
        <v>139</v>
      </c>
      <c r="AL1757" s="26">
        <v>28</v>
      </c>
      <c r="AM1757" s="26" t="s">
        <v>3754</v>
      </c>
      <c r="AU1757" s="26" t="s">
        <v>1526</v>
      </c>
      <c r="AV1757" s="67" t="s">
        <v>3545</v>
      </c>
      <c r="AW1757" s="67" t="s">
        <v>3639</v>
      </c>
      <c r="AX1757" s="67" t="s">
        <v>3598</v>
      </c>
      <c r="AY1757" s="67" t="s">
        <v>3794</v>
      </c>
      <c r="BB1757" s="26" t="s">
        <v>2488</v>
      </c>
      <c r="BC1757" s="26" t="s">
        <v>3205</v>
      </c>
      <c r="BD1757" s="37">
        <v>44067</v>
      </c>
      <c r="BE1757" s="30">
        <v>35439</v>
      </c>
      <c r="BF1757" s="30">
        <v>41093</v>
      </c>
      <c r="BG1757" s="37" t="s">
        <v>3206</v>
      </c>
      <c r="BI1757" s="37"/>
      <c r="BJ1757" s="37"/>
      <c r="BK1757" s="37"/>
      <c r="BL1757" s="37"/>
      <c r="BM1757" s="37"/>
      <c r="BN1757" s="26"/>
      <c r="BO1757" s="26"/>
      <c r="BP1757" s="26"/>
      <c r="BQ1757" s="38"/>
      <c r="BR1757" s="26"/>
      <c r="BS1757" s="26"/>
      <c r="BT1757" s="26"/>
      <c r="BU1757" s="26"/>
      <c r="BV1757" s="39"/>
    </row>
    <row r="1758" spans="1:74" ht="15" hidden="1" customHeight="1">
      <c r="A1758" s="26">
        <v>2020</v>
      </c>
      <c r="B1758" s="26" t="e">
        <f>#N/A</f>
        <v>#N/A</v>
      </c>
      <c r="C1758" s="26" t="s">
        <v>129</v>
      </c>
      <c r="D1758" s="26" t="s">
        <v>2433</v>
      </c>
      <c r="E1758" s="26" t="s">
        <v>2434</v>
      </c>
      <c r="F1758" s="68">
        <v>43991</v>
      </c>
      <c r="G1758" s="107" t="s">
        <v>3858</v>
      </c>
      <c r="H1758" s="26" t="s">
        <v>1402</v>
      </c>
      <c r="I1758" s="26" t="s">
        <v>1402</v>
      </c>
      <c r="J1758" s="28" t="s">
        <v>3859</v>
      </c>
      <c r="K1758" s="26" t="s">
        <v>135</v>
      </c>
      <c r="L1758" s="26" t="s">
        <v>2437</v>
      </c>
      <c r="M1758" s="26" t="s">
        <v>137</v>
      </c>
      <c r="N1758" s="26" t="s">
        <v>138</v>
      </c>
      <c r="O1758" s="26" t="s">
        <v>138</v>
      </c>
      <c r="Q1758" s="30">
        <v>69</v>
      </c>
      <c r="R1758" s="30">
        <v>4620</v>
      </c>
      <c r="S1758" s="31" t="e">
        <f>#N/A</f>
        <v>#N/A</v>
      </c>
      <c r="T1758" s="30">
        <v>1260</v>
      </c>
      <c r="AB1758" s="33" t="e">
        <f>#N/A</f>
        <v>#N/A</v>
      </c>
      <c r="AC1758" s="30">
        <v>2100</v>
      </c>
      <c r="AD1758" s="30" t="e">
        <f>#N/A</f>
        <v>#N/A</v>
      </c>
      <c r="AE1758" s="34">
        <v>0.78</v>
      </c>
      <c r="AG1758" s="30" t="e">
        <f>#N/A</f>
        <v>#N/A</v>
      </c>
      <c r="AH1758" s="30" t="e">
        <f>#N/A</f>
        <v>#N/A</v>
      </c>
      <c r="AI1758" s="30">
        <v>3978</v>
      </c>
      <c r="AJ1758" s="30">
        <v>3978</v>
      </c>
      <c r="AK1758" s="26" t="s">
        <v>139</v>
      </c>
      <c r="AL1758" s="26">
        <v>28</v>
      </c>
      <c r="AM1758" s="26" t="s">
        <v>3754</v>
      </c>
      <c r="AU1758" s="26" t="s">
        <v>1526</v>
      </c>
      <c r="AV1758" s="67" t="s">
        <v>3545</v>
      </c>
      <c r="AW1758" s="67" t="s">
        <v>3639</v>
      </c>
      <c r="AX1758" s="67" t="s">
        <v>3598</v>
      </c>
      <c r="AY1758" s="67" t="s">
        <v>3794</v>
      </c>
      <c r="BB1758" s="26" t="s">
        <v>2488</v>
      </c>
      <c r="BC1758" s="26" t="s">
        <v>3205</v>
      </c>
      <c r="BD1758" s="37">
        <v>44067</v>
      </c>
      <c r="BE1758" s="30">
        <v>35439</v>
      </c>
      <c r="BF1758" s="30">
        <v>41093</v>
      </c>
      <c r="BG1758" s="37" t="s">
        <v>3206</v>
      </c>
      <c r="BI1758" s="37"/>
      <c r="BJ1758" s="37"/>
      <c r="BK1758" s="37"/>
      <c r="BL1758" s="37"/>
      <c r="BM1758" s="37"/>
      <c r="BN1758" s="26"/>
      <c r="BO1758" s="26"/>
      <c r="BP1758" s="26"/>
      <c r="BQ1758" s="38"/>
      <c r="BR1758" s="26"/>
      <c r="BS1758" s="26"/>
      <c r="BT1758" s="26"/>
      <c r="BU1758" s="26"/>
      <c r="BV1758" s="39"/>
    </row>
    <row r="1759" spans="1:74" ht="15" hidden="1" customHeight="1">
      <c r="A1759" s="26">
        <v>2020</v>
      </c>
      <c r="B1759" s="26" t="e">
        <f>#N/A</f>
        <v>#N/A</v>
      </c>
      <c r="C1759" s="26" t="s">
        <v>129</v>
      </c>
      <c r="D1759" s="26" t="s">
        <v>2433</v>
      </c>
      <c r="E1759" s="26" t="s">
        <v>2434</v>
      </c>
      <c r="F1759" s="68">
        <v>43991</v>
      </c>
      <c r="G1759" s="107" t="s">
        <v>3860</v>
      </c>
      <c r="H1759" s="26" t="s">
        <v>1402</v>
      </c>
      <c r="I1759" s="26" t="s">
        <v>1402</v>
      </c>
      <c r="J1759" s="28" t="s">
        <v>3861</v>
      </c>
      <c r="K1759" s="26" t="s">
        <v>135</v>
      </c>
      <c r="L1759" s="26" t="s">
        <v>2437</v>
      </c>
      <c r="M1759" s="26" t="s">
        <v>137</v>
      </c>
      <c r="N1759" s="26" t="s">
        <v>138</v>
      </c>
      <c r="O1759" s="26" t="s">
        <v>138</v>
      </c>
      <c r="Q1759" s="30">
        <v>67</v>
      </c>
      <c r="R1759" s="30">
        <v>4200</v>
      </c>
      <c r="S1759" s="31" t="e">
        <f>#N/A</f>
        <v>#N/A</v>
      </c>
      <c r="T1759" s="30">
        <v>1125</v>
      </c>
      <c r="AB1759" s="33" t="e">
        <f>#N/A</f>
        <v>#N/A</v>
      </c>
      <c r="AC1759" s="30">
        <v>2100</v>
      </c>
      <c r="AD1759" s="30" t="e">
        <f>#N/A</f>
        <v>#N/A</v>
      </c>
      <c r="AE1759" s="34">
        <v>0.78</v>
      </c>
      <c r="AG1759" s="30" t="e">
        <f>#N/A</f>
        <v>#N/A</v>
      </c>
      <c r="AH1759" s="30" t="e">
        <f>#N/A</f>
        <v>#N/A</v>
      </c>
      <c r="AI1759" s="30">
        <v>3616</v>
      </c>
      <c r="AJ1759" s="30">
        <v>3616</v>
      </c>
      <c r="AK1759" s="26" t="s">
        <v>139</v>
      </c>
      <c r="AL1759" s="26">
        <v>28</v>
      </c>
      <c r="AM1759" s="26" t="s">
        <v>3754</v>
      </c>
      <c r="AU1759" s="26" t="s">
        <v>1526</v>
      </c>
      <c r="AV1759" s="67" t="s">
        <v>3545</v>
      </c>
      <c r="AW1759" s="67" t="s">
        <v>3639</v>
      </c>
      <c r="AX1759" s="67" t="s">
        <v>3598</v>
      </c>
      <c r="AY1759" s="67" t="s">
        <v>3794</v>
      </c>
      <c r="BB1759" s="26" t="s">
        <v>2488</v>
      </c>
      <c r="BC1759" s="26" t="s">
        <v>3205</v>
      </c>
      <c r="BD1759" s="37">
        <v>44067</v>
      </c>
      <c r="BE1759" s="30">
        <v>35439</v>
      </c>
      <c r="BF1759" s="30">
        <v>41093</v>
      </c>
      <c r="BG1759" s="37" t="s">
        <v>3206</v>
      </c>
      <c r="BI1759" s="37"/>
      <c r="BJ1759" s="37"/>
      <c r="BK1759" s="37"/>
      <c r="BL1759" s="37"/>
      <c r="BM1759" s="37"/>
      <c r="BN1759" s="26"/>
      <c r="BO1759" s="26"/>
      <c r="BP1759" s="26"/>
      <c r="BQ1759" s="38"/>
      <c r="BR1759" s="26"/>
      <c r="BS1759" s="26"/>
      <c r="BT1759" s="26"/>
      <c r="BU1759" s="26"/>
      <c r="BV1759" s="39"/>
    </row>
    <row r="1760" spans="1:74" ht="15" hidden="1" customHeight="1">
      <c r="A1760" s="26">
        <v>2020</v>
      </c>
      <c r="B1760" s="26" t="e">
        <f>#N/A</f>
        <v>#N/A</v>
      </c>
      <c r="C1760" s="26" t="s">
        <v>129</v>
      </c>
      <c r="D1760" s="26" t="s">
        <v>2433</v>
      </c>
      <c r="E1760" s="26" t="s">
        <v>2434</v>
      </c>
      <c r="F1760" s="68">
        <v>43991</v>
      </c>
      <c r="G1760" s="107" t="s">
        <v>3862</v>
      </c>
      <c r="H1760" s="26" t="s">
        <v>1402</v>
      </c>
      <c r="I1760" s="26" t="s">
        <v>1402</v>
      </c>
      <c r="J1760" s="28" t="s">
        <v>3863</v>
      </c>
      <c r="K1760" s="26" t="s">
        <v>135</v>
      </c>
      <c r="L1760" s="26" t="s">
        <v>2437</v>
      </c>
      <c r="M1760" s="26" t="s">
        <v>137</v>
      </c>
      <c r="N1760" s="26" t="s">
        <v>138</v>
      </c>
      <c r="O1760" s="26" t="s">
        <v>138</v>
      </c>
      <c r="Q1760" s="30">
        <v>71</v>
      </c>
      <c r="R1760" s="30">
        <v>5000</v>
      </c>
      <c r="S1760" s="31" t="e">
        <f>#N/A</f>
        <v>#N/A</v>
      </c>
      <c r="T1760" s="30">
        <v>1265</v>
      </c>
      <c r="AB1760" s="33" t="e">
        <f>#N/A</f>
        <v>#N/A</v>
      </c>
      <c r="AC1760" s="30">
        <v>2100</v>
      </c>
      <c r="AD1760" s="30" t="e">
        <f>#N/A</f>
        <v>#N/A</v>
      </c>
      <c r="AE1760" s="34">
        <v>0.93833333333333335</v>
      </c>
      <c r="AG1760" s="30" t="e">
        <f>#N/A</f>
        <v>#N/A</v>
      </c>
      <c r="AH1760" s="30" t="e">
        <f>#N/A</f>
        <v>#N/A</v>
      </c>
      <c r="AI1760" s="30">
        <v>4305</v>
      </c>
      <c r="AJ1760" s="30">
        <v>4305</v>
      </c>
      <c r="AK1760" s="26" t="s">
        <v>139</v>
      </c>
      <c r="AL1760" s="26">
        <v>28</v>
      </c>
      <c r="AM1760" s="26" t="s">
        <v>3754</v>
      </c>
      <c r="AU1760" s="26" t="s">
        <v>1526</v>
      </c>
      <c r="AV1760" s="67" t="s">
        <v>3545</v>
      </c>
      <c r="AW1760" s="67" t="s">
        <v>3639</v>
      </c>
      <c r="AX1760" s="67" t="s">
        <v>3598</v>
      </c>
      <c r="AY1760" s="67" t="s">
        <v>3794</v>
      </c>
      <c r="BB1760" s="26" t="s">
        <v>2488</v>
      </c>
      <c r="BC1760" s="26" t="s">
        <v>3205</v>
      </c>
      <c r="BD1760" s="37">
        <v>44067</v>
      </c>
      <c r="BE1760" s="30">
        <v>35439</v>
      </c>
      <c r="BF1760" s="30">
        <v>41093</v>
      </c>
      <c r="BG1760" s="37" t="s">
        <v>3206</v>
      </c>
      <c r="BI1760" s="37"/>
      <c r="BJ1760" s="37"/>
      <c r="BK1760" s="37"/>
      <c r="BL1760" s="37"/>
      <c r="BM1760" s="37"/>
      <c r="BN1760" s="26"/>
      <c r="BO1760" s="26"/>
      <c r="BP1760" s="26"/>
      <c r="BQ1760" s="38"/>
      <c r="BR1760" s="26"/>
      <c r="BS1760" s="26"/>
      <c r="BT1760" s="26"/>
      <c r="BU1760" s="26"/>
      <c r="BV1760" s="39"/>
    </row>
    <row r="1761" spans="1:74" ht="15" hidden="1" customHeight="1">
      <c r="A1761" s="26">
        <v>2020</v>
      </c>
      <c r="B1761" s="26" t="e">
        <f>#N/A</f>
        <v>#N/A</v>
      </c>
      <c r="C1761" s="26" t="s">
        <v>129</v>
      </c>
      <c r="D1761" s="26" t="s">
        <v>2433</v>
      </c>
      <c r="E1761" s="26" t="s">
        <v>2434</v>
      </c>
      <c r="F1761" s="68">
        <v>43991</v>
      </c>
      <c r="G1761" s="107" t="s">
        <v>3864</v>
      </c>
      <c r="H1761" s="26" t="s">
        <v>1402</v>
      </c>
      <c r="I1761" s="26" t="s">
        <v>1402</v>
      </c>
      <c r="J1761" s="28" t="s">
        <v>3865</v>
      </c>
      <c r="K1761" s="26" t="s">
        <v>135</v>
      </c>
      <c r="L1761" s="26" t="s">
        <v>2437</v>
      </c>
      <c r="M1761" s="26" t="s">
        <v>137</v>
      </c>
      <c r="N1761" s="26" t="s">
        <v>138</v>
      </c>
      <c r="O1761" s="26" t="s">
        <v>138</v>
      </c>
      <c r="Q1761" s="30">
        <v>71</v>
      </c>
      <c r="R1761" s="30">
        <v>5900</v>
      </c>
      <c r="S1761" s="31" t="e">
        <f>#N/A</f>
        <v>#N/A</v>
      </c>
      <c r="T1761" s="30">
        <v>1534</v>
      </c>
      <c r="AB1761" s="33" t="e">
        <f>#N/A</f>
        <v>#N/A</v>
      </c>
      <c r="AC1761" s="30">
        <v>2100</v>
      </c>
      <c r="AD1761" s="30" t="e">
        <f>#N/A</f>
        <v>#N/A</v>
      </c>
      <c r="AE1761" s="34">
        <v>0.94</v>
      </c>
      <c r="AG1761" s="30" t="e">
        <f>#N/A</f>
        <v>#N/A</v>
      </c>
      <c r="AH1761" s="30" t="e">
        <f>#N/A</f>
        <v>#N/A</v>
      </c>
      <c r="AI1761" s="30">
        <v>5080</v>
      </c>
      <c r="AJ1761" s="30">
        <v>5080</v>
      </c>
      <c r="AK1761" s="26" t="s">
        <v>139</v>
      </c>
      <c r="AL1761" s="26">
        <v>28</v>
      </c>
      <c r="AM1761" s="26" t="s">
        <v>3754</v>
      </c>
      <c r="AU1761" s="26" t="s">
        <v>1526</v>
      </c>
      <c r="AV1761" s="67" t="s">
        <v>3545</v>
      </c>
      <c r="AW1761" s="67" t="s">
        <v>3639</v>
      </c>
      <c r="AX1761" s="67" t="s">
        <v>3598</v>
      </c>
      <c r="AY1761" s="67" t="s">
        <v>3794</v>
      </c>
      <c r="BB1761" s="26" t="s">
        <v>2488</v>
      </c>
      <c r="BC1761" s="26" t="s">
        <v>3205</v>
      </c>
      <c r="BD1761" s="37">
        <v>44067</v>
      </c>
      <c r="BE1761" s="30">
        <v>35439</v>
      </c>
      <c r="BF1761" s="30">
        <v>41093</v>
      </c>
      <c r="BG1761" s="37" t="s">
        <v>3206</v>
      </c>
      <c r="BI1761" s="37"/>
      <c r="BJ1761" s="37"/>
      <c r="BK1761" s="37"/>
      <c r="BL1761" s="37"/>
      <c r="BM1761" s="37"/>
      <c r="BN1761" s="26"/>
      <c r="BO1761" s="26"/>
      <c r="BP1761" s="26"/>
      <c r="BQ1761" s="38"/>
      <c r="BR1761" s="26"/>
      <c r="BS1761" s="26"/>
      <c r="BT1761" s="26"/>
      <c r="BU1761" s="26"/>
      <c r="BV1761" s="39"/>
    </row>
    <row r="1762" spans="1:74" ht="15" hidden="1" customHeight="1">
      <c r="A1762" s="26">
        <v>2020</v>
      </c>
      <c r="B1762" s="26" t="e">
        <f>#N/A</f>
        <v>#N/A</v>
      </c>
      <c r="C1762" s="26" t="s">
        <v>129</v>
      </c>
      <c r="D1762" s="26" t="s">
        <v>2433</v>
      </c>
      <c r="E1762" s="26" t="s">
        <v>2434</v>
      </c>
      <c r="F1762" s="68">
        <v>43991</v>
      </c>
      <c r="G1762" s="107" t="s">
        <v>3866</v>
      </c>
      <c r="H1762" s="26" t="s">
        <v>1402</v>
      </c>
      <c r="I1762" s="26" t="s">
        <v>1402</v>
      </c>
      <c r="J1762" s="28" t="s">
        <v>3867</v>
      </c>
      <c r="K1762" s="26" t="s">
        <v>135</v>
      </c>
      <c r="L1762" s="26" t="s">
        <v>2437</v>
      </c>
      <c r="M1762" s="26" t="s">
        <v>137</v>
      </c>
      <c r="N1762" s="26" t="s">
        <v>138</v>
      </c>
      <c r="O1762" s="26" t="s">
        <v>138</v>
      </c>
      <c r="Q1762" s="30">
        <v>65</v>
      </c>
      <c r="R1762" s="30">
        <v>3300</v>
      </c>
      <c r="S1762" s="31" t="e">
        <f>#N/A</f>
        <v>#N/A</v>
      </c>
      <c r="T1762" s="30">
        <v>645</v>
      </c>
      <c r="AB1762" s="33" t="e">
        <f>#N/A</f>
        <v>#N/A</v>
      </c>
      <c r="AC1762" s="30">
        <v>2100</v>
      </c>
      <c r="AD1762" s="30" t="e">
        <f>#N/A</f>
        <v>#N/A</v>
      </c>
      <c r="AE1762" s="34">
        <v>0.93454545454545457</v>
      </c>
      <c r="AG1762" s="30" t="e">
        <f>#N/A</f>
        <v>#N/A</v>
      </c>
      <c r="AH1762" s="30" t="e">
        <f>#N/A</f>
        <v>#N/A</v>
      </c>
      <c r="AI1762" s="30">
        <v>2841</v>
      </c>
      <c r="AJ1762" s="30">
        <v>2841</v>
      </c>
      <c r="AK1762" s="26" t="s">
        <v>139</v>
      </c>
      <c r="AL1762" s="26">
        <v>28</v>
      </c>
      <c r="AM1762" s="26" t="s">
        <v>3754</v>
      </c>
      <c r="AU1762" s="26" t="s">
        <v>1526</v>
      </c>
      <c r="AV1762" s="67" t="s">
        <v>3545</v>
      </c>
      <c r="AW1762" s="67" t="s">
        <v>3639</v>
      </c>
      <c r="AX1762" s="67" t="s">
        <v>3598</v>
      </c>
      <c r="AY1762" s="67" t="s">
        <v>3794</v>
      </c>
      <c r="BB1762" s="26" t="s">
        <v>2488</v>
      </c>
      <c r="BC1762" s="26" t="s">
        <v>3205</v>
      </c>
      <c r="BD1762" s="37">
        <v>44067</v>
      </c>
      <c r="BE1762" s="30">
        <v>35439</v>
      </c>
      <c r="BF1762" s="30">
        <v>41093</v>
      </c>
      <c r="BG1762" s="37" t="s">
        <v>3206</v>
      </c>
      <c r="BI1762" s="37"/>
      <c r="BJ1762" s="37"/>
      <c r="BK1762" s="37"/>
      <c r="BL1762" s="37"/>
      <c r="BM1762" s="37"/>
      <c r="BN1762" s="26"/>
      <c r="BO1762" s="26"/>
      <c r="BP1762" s="26"/>
      <c r="BQ1762" s="38"/>
      <c r="BR1762" s="26"/>
      <c r="BS1762" s="26"/>
      <c r="BT1762" s="26"/>
      <c r="BU1762" s="26"/>
      <c r="BV1762" s="39"/>
    </row>
    <row r="1763" spans="1:74" ht="15" hidden="1" customHeight="1">
      <c r="A1763" s="26">
        <v>2020</v>
      </c>
      <c r="B1763" s="26" t="e">
        <f>#N/A</f>
        <v>#N/A</v>
      </c>
      <c r="C1763" s="26" t="s">
        <v>129</v>
      </c>
      <c r="D1763" s="26" t="s">
        <v>2433</v>
      </c>
      <c r="E1763" s="26" t="s">
        <v>2434</v>
      </c>
      <c r="F1763" s="68">
        <v>43991</v>
      </c>
      <c r="G1763" s="107" t="s">
        <v>3868</v>
      </c>
      <c r="H1763" s="26" t="s">
        <v>1402</v>
      </c>
      <c r="I1763" s="26" t="s">
        <v>1402</v>
      </c>
      <c r="J1763" s="28" t="s">
        <v>3869</v>
      </c>
      <c r="K1763" s="26" t="s">
        <v>135</v>
      </c>
      <c r="L1763" s="26" t="s">
        <v>2437</v>
      </c>
      <c r="M1763" s="26" t="s">
        <v>137</v>
      </c>
      <c r="N1763" s="26" t="s">
        <v>138</v>
      </c>
      <c r="O1763" s="26" t="s">
        <v>138</v>
      </c>
      <c r="Q1763" s="30">
        <v>74</v>
      </c>
      <c r="R1763" s="30">
        <v>5980</v>
      </c>
      <c r="S1763" s="31" t="e">
        <f>#N/A</f>
        <v>#N/A</v>
      </c>
      <c r="T1763" s="30">
        <v>1410</v>
      </c>
      <c r="AB1763" s="33" t="e">
        <f>#N/A</f>
        <v>#N/A</v>
      </c>
      <c r="AC1763" s="30">
        <v>2100</v>
      </c>
      <c r="AD1763" s="30" t="e">
        <f>#N/A</f>
        <v>#N/A</v>
      </c>
      <c r="AE1763" s="34">
        <v>0.93</v>
      </c>
      <c r="AG1763" s="30" t="e">
        <f>#N/A</f>
        <v>#N/A</v>
      </c>
      <c r="AH1763" s="30" t="e">
        <f>#N/A</f>
        <v>#N/A</v>
      </c>
      <c r="AI1763" s="30">
        <v>5149</v>
      </c>
      <c r="AJ1763" s="30">
        <v>5149</v>
      </c>
      <c r="AK1763" s="26" t="s">
        <v>139</v>
      </c>
      <c r="AL1763" s="26">
        <v>28</v>
      </c>
      <c r="AM1763" s="26" t="s">
        <v>3754</v>
      </c>
      <c r="AU1763" s="26" t="s">
        <v>1526</v>
      </c>
      <c r="AV1763" s="67" t="s">
        <v>3545</v>
      </c>
      <c r="AW1763" s="67" t="s">
        <v>3639</v>
      </c>
      <c r="AX1763" s="67" t="s">
        <v>3598</v>
      </c>
      <c r="AY1763" s="67" t="s">
        <v>3794</v>
      </c>
      <c r="BB1763" s="26" t="s">
        <v>2488</v>
      </c>
      <c r="BC1763" s="26" t="s">
        <v>3205</v>
      </c>
      <c r="BD1763" s="37">
        <v>44067</v>
      </c>
      <c r="BE1763" s="30">
        <v>35439</v>
      </c>
      <c r="BF1763" s="30">
        <v>41093</v>
      </c>
      <c r="BG1763" s="37" t="s">
        <v>3206</v>
      </c>
      <c r="BI1763" s="37"/>
      <c r="BJ1763" s="37"/>
      <c r="BK1763" s="37"/>
      <c r="BL1763" s="37"/>
      <c r="BM1763" s="37"/>
      <c r="BN1763" s="26"/>
      <c r="BO1763" s="26"/>
      <c r="BP1763" s="26"/>
      <c r="BQ1763" s="38"/>
      <c r="BR1763" s="26"/>
      <c r="BS1763" s="26"/>
      <c r="BT1763" s="26"/>
      <c r="BU1763" s="26"/>
      <c r="BV1763" s="39"/>
    </row>
    <row r="1764" spans="1:74" ht="15" hidden="1" customHeight="1">
      <c r="A1764" s="26">
        <v>2020</v>
      </c>
      <c r="B1764" s="26" t="e">
        <f>#N/A</f>
        <v>#N/A</v>
      </c>
      <c r="C1764" s="26" t="s">
        <v>129</v>
      </c>
      <c r="D1764" s="26" t="s">
        <v>2433</v>
      </c>
      <c r="E1764" s="26" t="s">
        <v>2434</v>
      </c>
      <c r="F1764" s="68">
        <v>43991</v>
      </c>
      <c r="G1764" s="107" t="s">
        <v>3870</v>
      </c>
      <c r="H1764" s="26" t="s">
        <v>1402</v>
      </c>
      <c r="I1764" s="26" t="s">
        <v>1402</v>
      </c>
      <c r="J1764" s="28" t="s">
        <v>3871</v>
      </c>
      <c r="K1764" s="26" t="s">
        <v>135</v>
      </c>
      <c r="L1764" s="26" t="s">
        <v>2437</v>
      </c>
      <c r="M1764" s="26" t="s">
        <v>137</v>
      </c>
      <c r="N1764" s="26" t="s">
        <v>138</v>
      </c>
      <c r="O1764" s="26" t="s">
        <v>138</v>
      </c>
      <c r="Q1764" s="30">
        <v>68</v>
      </c>
      <c r="R1764" s="30">
        <v>4500</v>
      </c>
      <c r="S1764" s="31" t="e">
        <f>#N/A</f>
        <v>#N/A</v>
      </c>
      <c r="T1764" s="30">
        <v>1140</v>
      </c>
      <c r="AB1764" s="33" t="e">
        <f>#N/A</f>
        <v>#N/A</v>
      </c>
      <c r="AC1764" s="30">
        <v>2100</v>
      </c>
      <c r="AD1764" s="30" t="e">
        <f>#N/A</f>
        <v>#N/A</v>
      </c>
      <c r="AE1764" s="34">
        <v>0.98</v>
      </c>
      <c r="AG1764" s="30" t="e">
        <f>#N/A</f>
        <v>#N/A</v>
      </c>
      <c r="AH1764" s="30" t="e">
        <f>#N/A</f>
        <v>#N/A</v>
      </c>
      <c r="AI1764" s="30">
        <v>3875</v>
      </c>
      <c r="AJ1764" s="30">
        <v>3875</v>
      </c>
      <c r="AK1764" s="26" t="s">
        <v>139</v>
      </c>
      <c r="AL1764" s="26">
        <v>28</v>
      </c>
      <c r="AM1764" s="26" t="s">
        <v>3754</v>
      </c>
      <c r="AU1764" s="26" t="s">
        <v>1526</v>
      </c>
      <c r="AV1764" s="67" t="s">
        <v>3545</v>
      </c>
      <c r="AW1764" s="67" t="s">
        <v>3639</v>
      </c>
      <c r="AX1764" s="67" t="s">
        <v>3598</v>
      </c>
      <c r="AY1764" s="67" t="s">
        <v>3794</v>
      </c>
      <c r="BB1764" s="26" t="s">
        <v>2488</v>
      </c>
      <c r="BC1764" s="26" t="s">
        <v>3205</v>
      </c>
      <c r="BD1764" s="37">
        <v>44067</v>
      </c>
      <c r="BE1764" s="30">
        <v>35439</v>
      </c>
      <c r="BF1764" s="30">
        <v>41093</v>
      </c>
      <c r="BG1764" s="37" t="s">
        <v>3206</v>
      </c>
      <c r="BI1764" s="37"/>
      <c r="BJ1764" s="37"/>
      <c r="BK1764" s="37"/>
      <c r="BL1764" s="37"/>
      <c r="BM1764" s="37"/>
      <c r="BN1764" s="26"/>
      <c r="BO1764" s="26"/>
      <c r="BP1764" s="26"/>
      <c r="BQ1764" s="38"/>
      <c r="BR1764" s="26"/>
      <c r="BS1764" s="26"/>
      <c r="BT1764" s="26"/>
      <c r="BU1764" s="26"/>
      <c r="BV1764" s="39"/>
    </row>
    <row r="1765" spans="1:74" ht="15" hidden="1" customHeight="1">
      <c r="A1765" s="26">
        <v>2020</v>
      </c>
      <c r="B1765" s="26" t="e">
        <f>#N/A</f>
        <v>#N/A</v>
      </c>
      <c r="C1765" s="26" t="s">
        <v>129</v>
      </c>
      <c r="D1765" s="26" t="s">
        <v>2433</v>
      </c>
      <c r="E1765" s="26" t="s">
        <v>2434</v>
      </c>
      <c r="F1765" s="68">
        <v>43991</v>
      </c>
      <c r="G1765" s="107" t="s">
        <v>3872</v>
      </c>
      <c r="H1765" s="26" t="s">
        <v>1402</v>
      </c>
      <c r="I1765" s="26" t="s">
        <v>1402</v>
      </c>
      <c r="J1765" s="28" t="s">
        <v>3873</v>
      </c>
      <c r="K1765" s="26" t="s">
        <v>135</v>
      </c>
      <c r="L1765" s="26" t="s">
        <v>2437</v>
      </c>
      <c r="M1765" s="26" t="s">
        <v>137</v>
      </c>
      <c r="N1765" s="26" t="s">
        <v>138</v>
      </c>
      <c r="O1765" s="26" t="s">
        <v>138</v>
      </c>
      <c r="Q1765" s="30">
        <v>75</v>
      </c>
      <c r="R1765" s="30">
        <v>5520</v>
      </c>
      <c r="S1765" s="31" t="e">
        <f>#N/A</f>
        <v>#N/A</v>
      </c>
      <c r="T1765" s="30">
        <v>1495</v>
      </c>
      <c r="AB1765" s="33" t="e">
        <f>#N/A</f>
        <v>#N/A</v>
      </c>
      <c r="AC1765" s="30">
        <v>2100</v>
      </c>
      <c r="AD1765" s="30" t="e">
        <f>#N/A</f>
        <v>#N/A</v>
      </c>
      <c r="AE1765" s="34">
        <v>0.98</v>
      </c>
      <c r="AG1765" s="30" t="e">
        <f>#N/A</f>
        <v>#N/A</v>
      </c>
      <c r="AH1765" s="30" t="e">
        <f>#N/A</f>
        <v>#N/A</v>
      </c>
      <c r="AI1765" s="30">
        <v>4753</v>
      </c>
      <c r="AJ1765" s="30">
        <v>4753</v>
      </c>
      <c r="AK1765" s="26" t="s">
        <v>139</v>
      </c>
      <c r="AL1765" s="26">
        <v>28</v>
      </c>
      <c r="AM1765" s="26" t="s">
        <v>3754</v>
      </c>
      <c r="AU1765" s="26" t="s">
        <v>1526</v>
      </c>
      <c r="AV1765" s="67" t="s">
        <v>3545</v>
      </c>
      <c r="AW1765" s="67" t="s">
        <v>3639</v>
      </c>
      <c r="AX1765" s="67" t="s">
        <v>3598</v>
      </c>
      <c r="AY1765" s="67" t="s">
        <v>3794</v>
      </c>
      <c r="BB1765" s="26" t="s">
        <v>2488</v>
      </c>
      <c r="BC1765" s="26" t="s">
        <v>3205</v>
      </c>
      <c r="BD1765" s="37">
        <v>44067</v>
      </c>
      <c r="BE1765" s="30">
        <v>35439</v>
      </c>
      <c r="BF1765" s="30">
        <v>41093</v>
      </c>
      <c r="BG1765" s="37" t="s">
        <v>3206</v>
      </c>
      <c r="BI1765" s="37"/>
      <c r="BJ1765" s="37"/>
      <c r="BK1765" s="37"/>
      <c r="BL1765" s="37"/>
      <c r="BM1765" s="37"/>
      <c r="BN1765" s="26"/>
      <c r="BO1765" s="26"/>
      <c r="BP1765" s="26"/>
      <c r="BQ1765" s="38"/>
      <c r="BR1765" s="26"/>
      <c r="BS1765" s="26"/>
      <c r="BT1765" s="26"/>
      <c r="BU1765" s="26"/>
      <c r="BV1765" s="39"/>
    </row>
    <row r="1766" spans="1:74" ht="15" hidden="1" customHeight="1">
      <c r="A1766" s="26">
        <v>2020</v>
      </c>
      <c r="B1766" s="26" t="e">
        <f>#N/A</f>
        <v>#N/A</v>
      </c>
      <c r="C1766" s="26" t="s">
        <v>129</v>
      </c>
      <c r="D1766" s="26" t="s">
        <v>2433</v>
      </c>
      <c r="E1766" s="26" t="s">
        <v>2434</v>
      </c>
      <c r="F1766" s="68">
        <v>43991</v>
      </c>
      <c r="G1766" s="107" t="s">
        <v>3874</v>
      </c>
      <c r="H1766" s="26" t="s">
        <v>1402</v>
      </c>
      <c r="I1766" s="26" t="s">
        <v>1402</v>
      </c>
      <c r="J1766" s="28" t="s">
        <v>3875</v>
      </c>
      <c r="K1766" s="26" t="s">
        <v>135</v>
      </c>
      <c r="L1766" s="26" t="s">
        <v>2437</v>
      </c>
      <c r="M1766" s="26" t="s">
        <v>137</v>
      </c>
      <c r="N1766" s="26" t="s">
        <v>138</v>
      </c>
      <c r="O1766" s="26" t="s">
        <v>138</v>
      </c>
      <c r="Q1766" s="30">
        <v>69</v>
      </c>
      <c r="R1766" s="30">
        <v>4400</v>
      </c>
      <c r="S1766" s="31" t="e">
        <f>#N/A</f>
        <v>#N/A</v>
      </c>
      <c r="T1766" s="30">
        <v>1075</v>
      </c>
      <c r="AB1766" s="33" t="e">
        <f>#N/A</f>
        <v>#N/A</v>
      </c>
      <c r="AC1766" s="30">
        <v>2100</v>
      </c>
      <c r="AD1766" s="30" t="e">
        <f>#N/A</f>
        <v>#N/A</v>
      </c>
      <c r="AE1766" s="34">
        <v>0.88476190476190475</v>
      </c>
      <c r="AG1766" s="30" t="e">
        <f>#N/A</f>
        <v>#N/A</v>
      </c>
      <c r="AH1766" s="30" t="e">
        <f>#N/A</f>
        <v>#N/A</v>
      </c>
      <c r="AI1766" s="30">
        <v>3788</v>
      </c>
      <c r="AJ1766" s="30">
        <v>3788</v>
      </c>
      <c r="AK1766" s="26" t="s">
        <v>139</v>
      </c>
      <c r="AL1766" s="26">
        <v>28</v>
      </c>
      <c r="AM1766" s="26" t="s">
        <v>3754</v>
      </c>
      <c r="AU1766" s="26" t="s">
        <v>1526</v>
      </c>
      <c r="AV1766" s="67" t="s">
        <v>3634</v>
      </c>
      <c r="AW1766" s="67" t="s">
        <v>3613</v>
      </c>
      <c r="AX1766" s="67" t="s">
        <v>3610</v>
      </c>
      <c r="AY1766" s="67" t="s">
        <v>3794</v>
      </c>
      <c r="BB1766" s="26" t="s">
        <v>2488</v>
      </c>
      <c r="BC1766" s="26" t="s">
        <v>3205</v>
      </c>
      <c r="BD1766" s="37">
        <v>44067</v>
      </c>
      <c r="BE1766" s="30">
        <v>35439</v>
      </c>
      <c r="BF1766" s="30">
        <v>41093</v>
      </c>
      <c r="BG1766" s="37" t="s">
        <v>3206</v>
      </c>
      <c r="BI1766" s="37"/>
      <c r="BJ1766" s="37"/>
      <c r="BK1766" s="37"/>
      <c r="BL1766" s="37"/>
      <c r="BM1766" s="37"/>
      <c r="BN1766" s="26"/>
      <c r="BO1766" s="26"/>
      <c r="BP1766" s="26"/>
      <c r="BQ1766" s="38"/>
      <c r="BR1766" s="26"/>
      <c r="BS1766" s="26"/>
      <c r="BT1766" s="26"/>
      <c r="BU1766" s="26"/>
      <c r="BV1766" s="39"/>
    </row>
    <row r="1767" spans="1:74" ht="15" hidden="1" customHeight="1">
      <c r="A1767" s="26">
        <v>2020</v>
      </c>
      <c r="B1767" s="26" t="e">
        <f>#N/A</f>
        <v>#N/A</v>
      </c>
      <c r="C1767" s="26" t="s">
        <v>129</v>
      </c>
      <c r="D1767" s="26" t="s">
        <v>2433</v>
      </c>
      <c r="E1767" s="26" t="s">
        <v>2434</v>
      </c>
      <c r="F1767" s="68">
        <v>43991</v>
      </c>
      <c r="G1767" s="107" t="s">
        <v>3876</v>
      </c>
      <c r="H1767" s="26" t="s">
        <v>1402</v>
      </c>
      <c r="I1767" s="26" t="s">
        <v>1402</v>
      </c>
      <c r="J1767" s="28" t="s">
        <v>3877</v>
      </c>
      <c r="K1767" s="26" t="s">
        <v>135</v>
      </c>
      <c r="L1767" s="26" t="s">
        <v>2437</v>
      </c>
      <c r="M1767" s="26" t="s">
        <v>137</v>
      </c>
      <c r="N1767" s="26" t="s">
        <v>138</v>
      </c>
      <c r="O1767" s="26" t="s">
        <v>138</v>
      </c>
      <c r="Q1767" s="30">
        <v>72</v>
      </c>
      <c r="R1767" s="30">
        <v>4680</v>
      </c>
      <c r="S1767" s="31" t="e">
        <f>#N/A</f>
        <v>#N/A</v>
      </c>
      <c r="T1767" s="30">
        <v>1152</v>
      </c>
      <c r="AB1767" s="33" t="e">
        <f>#N/A</f>
        <v>#N/A</v>
      </c>
      <c r="AC1767" s="30">
        <v>2100</v>
      </c>
      <c r="AD1767" s="30" t="e">
        <f>#N/A</f>
        <v>#N/A</v>
      </c>
      <c r="AE1767" s="34">
        <v>0.88</v>
      </c>
      <c r="AG1767" s="30" t="e">
        <f>#N/A</f>
        <v>#N/A</v>
      </c>
      <c r="AH1767" s="30" t="e">
        <f>#N/A</f>
        <v>#N/A</v>
      </c>
      <c r="AI1767" s="30">
        <v>4029</v>
      </c>
      <c r="AJ1767" s="30">
        <v>4029</v>
      </c>
      <c r="AK1767" s="26" t="s">
        <v>139</v>
      </c>
      <c r="AL1767" s="26">
        <v>28</v>
      </c>
      <c r="AM1767" s="26" t="s">
        <v>3754</v>
      </c>
      <c r="AU1767" s="26" t="s">
        <v>1526</v>
      </c>
      <c r="AV1767" s="67" t="s">
        <v>3634</v>
      </c>
      <c r="AW1767" s="67" t="s">
        <v>3613</v>
      </c>
      <c r="AX1767" s="67" t="s">
        <v>3610</v>
      </c>
      <c r="AY1767" s="67" t="s">
        <v>3794</v>
      </c>
      <c r="BB1767" s="26" t="s">
        <v>2488</v>
      </c>
      <c r="BC1767" s="26" t="s">
        <v>3205</v>
      </c>
      <c r="BD1767" s="37">
        <v>44067</v>
      </c>
      <c r="BE1767" s="30">
        <v>35439</v>
      </c>
      <c r="BF1767" s="30">
        <v>41093</v>
      </c>
      <c r="BG1767" s="37" t="s">
        <v>3206</v>
      </c>
      <c r="BI1767" s="37"/>
      <c r="BJ1767" s="37"/>
      <c r="BK1767" s="37"/>
      <c r="BL1767" s="37"/>
      <c r="BM1767" s="37"/>
      <c r="BN1767" s="26"/>
      <c r="BO1767" s="26"/>
      <c r="BP1767" s="26"/>
      <c r="BQ1767" s="38"/>
      <c r="BR1767" s="26"/>
      <c r="BS1767" s="26"/>
      <c r="BT1767" s="26"/>
      <c r="BU1767" s="26"/>
      <c r="BV1767" s="39"/>
    </row>
    <row r="1768" spans="1:74" ht="15" hidden="1" customHeight="1">
      <c r="A1768" s="26">
        <v>2020</v>
      </c>
      <c r="B1768" s="26" t="e">
        <f>#N/A</f>
        <v>#N/A</v>
      </c>
      <c r="C1768" s="26" t="s">
        <v>129</v>
      </c>
      <c r="D1768" s="26" t="s">
        <v>2433</v>
      </c>
      <c r="E1768" s="26" t="s">
        <v>2434</v>
      </c>
      <c r="F1768" s="68">
        <v>43991</v>
      </c>
      <c r="G1768" s="107" t="s">
        <v>3878</v>
      </c>
      <c r="H1768" s="26" t="s">
        <v>1402</v>
      </c>
      <c r="I1768" s="26" t="s">
        <v>1402</v>
      </c>
      <c r="J1768" s="28" t="s">
        <v>3879</v>
      </c>
      <c r="K1768" s="26" t="s">
        <v>135</v>
      </c>
      <c r="L1768" s="26" t="s">
        <v>2437</v>
      </c>
      <c r="M1768" s="26" t="s">
        <v>137</v>
      </c>
      <c r="N1768" s="26" t="s">
        <v>138</v>
      </c>
      <c r="O1768" s="26" t="s">
        <v>138</v>
      </c>
      <c r="Q1768" s="30">
        <v>68</v>
      </c>
      <c r="R1768" s="30">
        <v>4980</v>
      </c>
      <c r="S1768" s="31" t="e">
        <f>#N/A</f>
        <v>#N/A</v>
      </c>
      <c r="T1768" s="30">
        <v>1290</v>
      </c>
      <c r="AB1768" s="33" t="e">
        <f>#N/A</f>
        <v>#N/A</v>
      </c>
      <c r="AC1768" s="30">
        <v>2100</v>
      </c>
      <c r="AD1768" s="30" t="e">
        <f>#N/A</f>
        <v>#N/A</v>
      </c>
      <c r="AE1768" s="34">
        <v>0.78769230769230769</v>
      </c>
      <c r="AG1768" s="30" t="e">
        <f>#N/A</f>
        <v>#N/A</v>
      </c>
      <c r="AH1768" s="30" t="e">
        <f>#N/A</f>
        <v>#N/A</v>
      </c>
      <c r="AI1768" s="30">
        <v>4288</v>
      </c>
      <c r="AJ1768" s="30">
        <v>4288</v>
      </c>
      <c r="AK1768" s="26" t="s">
        <v>139</v>
      </c>
      <c r="AL1768" s="26">
        <v>28</v>
      </c>
      <c r="AM1768" s="26" t="s">
        <v>3754</v>
      </c>
      <c r="AU1768" s="26" t="s">
        <v>1526</v>
      </c>
      <c r="AV1768" s="67" t="s">
        <v>3634</v>
      </c>
      <c r="AW1768" s="67" t="s">
        <v>3613</v>
      </c>
      <c r="AX1768" s="67" t="s">
        <v>3610</v>
      </c>
      <c r="AY1768" s="67" t="s">
        <v>3794</v>
      </c>
      <c r="BB1768" s="26" t="s">
        <v>2488</v>
      </c>
      <c r="BC1768" s="26" t="s">
        <v>3205</v>
      </c>
      <c r="BD1768" s="37">
        <v>44067</v>
      </c>
      <c r="BE1768" s="30">
        <v>35439</v>
      </c>
      <c r="BF1768" s="30">
        <v>41093</v>
      </c>
      <c r="BG1768" s="37" t="s">
        <v>3206</v>
      </c>
      <c r="BI1768" s="37"/>
      <c r="BJ1768" s="37"/>
      <c r="BK1768" s="37"/>
      <c r="BL1768" s="37"/>
      <c r="BM1768" s="37"/>
      <c r="BN1768" s="26"/>
      <c r="BO1768" s="26"/>
      <c r="BP1768" s="26"/>
      <c r="BQ1768" s="38"/>
      <c r="BR1768" s="26"/>
      <c r="BS1768" s="26"/>
      <c r="BT1768" s="26"/>
      <c r="BU1768" s="26"/>
      <c r="BV1768" s="39"/>
    </row>
    <row r="1769" spans="1:74" ht="15" hidden="1" customHeight="1">
      <c r="A1769" s="26">
        <v>2020</v>
      </c>
      <c r="B1769" s="26" t="e">
        <f>#N/A</f>
        <v>#N/A</v>
      </c>
      <c r="C1769" s="26" t="s">
        <v>129</v>
      </c>
      <c r="D1769" s="26" t="s">
        <v>2433</v>
      </c>
      <c r="E1769" s="26" t="s">
        <v>2434</v>
      </c>
      <c r="F1769" s="68">
        <v>43991</v>
      </c>
      <c r="G1769" s="107" t="s">
        <v>3880</v>
      </c>
      <c r="H1769" s="26" t="s">
        <v>1402</v>
      </c>
      <c r="I1769" s="26" t="s">
        <v>1402</v>
      </c>
      <c r="J1769" s="28" t="s">
        <v>3881</v>
      </c>
      <c r="K1769" s="26" t="s">
        <v>135</v>
      </c>
      <c r="L1769" s="26" t="s">
        <v>2437</v>
      </c>
      <c r="M1769" s="26" t="s">
        <v>137</v>
      </c>
      <c r="N1769" s="26" t="s">
        <v>138</v>
      </c>
      <c r="O1769" s="26" t="s">
        <v>138</v>
      </c>
      <c r="Q1769" s="30">
        <v>66</v>
      </c>
      <c r="R1769" s="30">
        <v>3770</v>
      </c>
      <c r="S1769" s="31" t="e">
        <f>#N/A</f>
        <v>#N/A</v>
      </c>
      <c r="T1769" s="30">
        <v>940</v>
      </c>
      <c r="AB1769" s="33" t="e">
        <f>#N/A</f>
        <v>#N/A</v>
      </c>
      <c r="AC1769" s="30">
        <v>2100</v>
      </c>
      <c r="AD1769" s="30" t="e">
        <f>#N/A</f>
        <v>#N/A</v>
      </c>
      <c r="AE1769" s="34">
        <v>0.79</v>
      </c>
      <c r="AG1769" s="30" t="e">
        <f>#N/A</f>
        <v>#N/A</v>
      </c>
      <c r="AH1769" s="30" t="e">
        <f>#N/A</f>
        <v>#N/A</v>
      </c>
      <c r="AI1769" s="30">
        <v>3246</v>
      </c>
      <c r="AJ1769" s="30">
        <v>3246</v>
      </c>
      <c r="AK1769" s="26" t="s">
        <v>139</v>
      </c>
      <c r="AL1769" s="26">
        <v>28</v>
      </c>
      <c r="AM1769" s="26" t="s">
        <v>3754</v>
      </c>
      <c r="AU1769" s="26" t="s">
        <v>1526</v>
      </c>
      <c r="AV1769" s="67" t="s">
        <v>3634</v>
      </c>
      <c r="AW1769" s="67" t="s">
        <v>3613</v>
      </c>
      <c r="AX1769" s="67" t="s">
        <v>3610</v>
      </c>
      <c r="AY1769" s="67" t="s">
        <v>3794</v>
      </c>
      <c r="BB1769" s="26" t="s">
        <v>2488</v>
      </c>
      <c r="BC1769" s="26" t="s">
        <v>3205</v>
      </c>
      <c r="BD1769" s="37">
        <v>44067</v>
      </c>
      <c r="BE1769" s="30">
        <v>35439</v>
      </c>
      <c r="BF1769" s="30">
        <v>41093</v>
      </c>
      <c r="BG1769" s="37" t="s">
        <v>3206</v>
      </c>
      <c r="BI1769" s="37"/>
      <c r="BJ1769" s="37"/>
      <c r="BK1769" s="37"/>
      <c r="BL1769" s="37"/>
      <c r="BM1769" s="37"/>
      <c r="BN1769" s="26"/>
      <c r="BO1769" s="26"/>
      <c r="BP1769" s="26"/>
      <c r="BQ1769" s="38"/>
      <c r="BR1769" s="26"/>
      <c r="BS1769" s="26"/>
      <c r="BT1769" s="26"/>
      <c r="BU1769" s="26"/>
      <c r="BV1769" s="39"/>
    </row>
    <row r="1770" spans="1:74" ht="15" hidden="1" customHeight="1">
      <c r="A1770" s="26">
        <v>2020</v>
      </c>
      <c r="B1770" s="26" t="e">
        <f>#N/A</f>
        <v>#N/A</v>
      </c>
      <c r="C1770" s="26" t="s">
        <v>129</v>
      </c>
      <c r="D1770" s="26" t="s">
        <v>2433</v>
      </c>
      <c r="E1770" s="26" t="s">
        <v>2434</v>
      </c>
      <c r="F1770" s="68">
        <v>43991</v>
      </c>
      <c r="G1770" s="107" t="s">
        <v>3882</v>
      </c>
      <c r="H1770" s="26" t="s">
        <v>1402</v>
      </c>
      <c r="I1770" s="26" t="s">
        <v>1402</v>
      </c>
      <c r="J1770" s="28" t="s">
        <v>3883</v>
      </c>
      <c r="K1770" s="26" t="s">
        <v>135</v>
      </c>
      <c r="L1770" s="26" t="s">
        <v>2437</v>
      </c>
      <c r="M1770" s="26" t="s">
        <v>137</v>
      </c>
      <c r="N1770" s="26" t="s">
        <v>138</v>
      </c>
      <c r="O1770" s="26" t="s">
        <v>138</v>
      </c>
      <c r="Q1770" s="30">
        <v>69</v>
      </c>
      <c r="R1770" s="30">
        <v>4720</v>
      </c>
      <c r="S1770" s="31" t="e">
        <f>#N/A</f>
        <v>#N/A</v>
      </c>
      <c r="T1770" s="30">
        <v>1280</v>
      </c>
      <c r="AB1770" s="33" t="e">
        <f>#N/A</f>
        <v>#N/A</v>
      </c>
      <c r="AC1770" s="30">
        <v>2100</v>
      </c>
      <c r="AD1770" s="30" t="e">
        <f>#N/A</f>
        <v>#N/A</v>
      </c>
      <c r="AE1770" s="34">
        <v>0.98</v>
      </c>
      <c r="AG1770" s="30" t="e">
        <f>#N/A</f>
        <v>#N/A</v>
      </c>
      <c r="AH1770" s="30" t="e">
        <f>#N/A</f>
        <v>#N/A</v>
      </c>
      <c r="AI1770" s="30">
        <v>4064</v>
      </c>
      <c r="AJ1770" s="30">
        <v>4064</v>
      </c>
      <c r="AK1770" s="26" t="s">
        <v>139</v>
      </c>
      <c r="AL1770" s="26">
        <v>28</v>
      </c>
      <c r="AM1770" s="26" t="s">
        <v>3754</v>
      </c>
      <c r="AU1770" s="26" t="s">
        <v>1526</v>
      </c>
      <c r="AV1770" s="67" t="s">
        <v>3634</v>
      </c>
      <c r="AW1770" s="67" t="s">
        <v>3613</v>
      </c>
      <c r="AX1770" s="67" t="s">
        <v>3610</v>
      </c>
      <c r="AY1770" s="67" t="s">
        <v>3794</v>
      </c>
      <c r="BB1770" s="26" t="s">
        <v>2488</v>
      </c>
      <c r="BC1770" s="26" t="s">
        <v>3205</v>
      </c>
      <c r="BD1770" s="37">
        <v>44067</v>
      </c>
      <c r="BE1770" s="30">
        <v>35439</v>
      </c>
      <c r="BF1770" s="30">
        <v>41093</v>
      </c>
      <c r="BG1770" s="37" t="s">
        <v>3206</v>
      </c>
      <c r="BI1770" s="37"/>
      <c r="BJ1770" s="37"/>
      <c r="BK1770" s="37"/>
      <c r="BL1770" s="37"/>
      <c r="BM1770" s="37"/>
      <c r="BN1770" s="26"/>
      <c r="BO1770" s="26"/>
      <c r="BP1770" s="26"/>
      <c r="BQ1770" s="38"/>
      <c r="BR1770" s="26"/>
      <c r="BS1770" s="26"/>
      <c r="BT1770" s="26"/>
      <c r="BU1770" s="26"/>
      <c r="BV1770" s="39"/>
    </row>
    <row r="1771" spans="1:74" ht="15" hidden="1" customHeight="1">
      <c r="A1771" s="26">
        <v>2020</v>
      </c>
      <c r="B1771" s="26" t="e">
        <f>#N/A</f>
        <v>#N/A</v>
      </c>
      <c r="C1771" s="26" t="s">
        <v>129</v>
      </c>
      <c r="D1771" s="26" t="s">
        <v>2433</v>
      </c>
      <c r="E1771" s="26" t="s">
        <v>2434</v>
      </c>
      <c r="F1771" s="68">
        <v>43991</v>
      </c>
      <c r="G1771" s="107" t="s">
        <v>3884</v>
      </c>
      <c r="H1771" s="26" t="s">
        <v>1402</v>
      </c>
      <c r="I1771" s="26" t="s">
        <v>1402</v>
      </c>
      <c r="J1771" s="28" t="s">
        <v>3885</v>
      </c>
      <c r="K1771" s="26" t="s">
        <v>135</v>
      </c>
      <c r="L1771" s="26" t="s">
        <v>2437</v>
      </c>
      <c r="M1771" s="26" t="s">
        <v>137</v>
      </c>
      <c r="N1771" s="26" t="s">
        <v>138</v>
      </c>
      <c r="O1771" s="26" t="s">
        <v>138</v>
      </c>
      <c r="Q1771" s="30">
        <v>63</v>
      </c>
      <c r="R1771" s="30">
        <v>3610</v>
      </c>
      <c r="S1771" s="31" t="e">
        <f>#N/A</f>
        <v>#N/A</v>
      </c>
      <c r="T1771" s="30">
        <v>1030</v>
      </c>
      <c r="AB1771" s="33" t="e">
        <f>#N/A</f>
        <v>#N/A</v>
      </c>
      <c r="AC1771" s="30">
        <v>2100</v>
      </c>
      <c r="AD1771" s="30" t="e">
        <f>#N/A</f>
        <v>#N/A</v>
      </c>
      <c r="AE1771" s="34">
        <v>0.98</v>
      </c>
      <c r="AG1771" s="30" t="e">
        <f>#N/A</f>
        <v>#N/A</v>
      </c>
      <c r="AH1771" s="30" t="e">
        <f>#N/A</f>
        <v>#N/A</v>
      </c>
      <c r="AI1771" s="30">
        <v>3108</v>
      </c>
      <c r="AJ1771" s="30">
        <v>3108</v>
      </c>
      <c r="AK1771" s="26" t="s">
        <v>139</v>
      </c>
      <c r="AL1771" s="26">
        <v>28</v>
      </c>
      <c r="AM1771" s="26" t="s">
        <v>3754</v>
      </c>
      <c r="AU1771" s="26" t="s">
        <v>1526</v>
      </c>
      <c r="AV1771" s="67" t="s">
        <v>3634</v>
      </c>
      <c r="AW1771" s="67" t="s">
        <v>3613</v>
      </c>
      <c r="AX1771" s="67" t="s">
        <v>3610</v>
      </c>
      <c r="AY1771" s="67" t="s">
        <v>3794</v>
      </c>
      <c r="BB1771" s="26" t="s">
        <v>2488</v>
      </c>
      <c r="BC1771" s="26" t="s">
        <v>3205</v>
      </c>
      <c r="BD1771" s="37">
        <v>44067</v>
      </c>
      <c r="BE1771" s="30">
        <v>35439</v>
      </c>
      <c r="BF1771" s="30">
        <v>41093</v>
      </c>
      <c r="BG1771" s="37" t="s">
        <v>3206</v>
      </c>
      <c r="BI1771" s="37"/>
      <c r="BJ1771" s="37"/>
      <c r="BK1771" s="37"/>
      <c r="BL1771" s="37"/>
      <c r="BM1771" s="37"/>
      <c r="BN1771" s="26"/>
      <c r="BO1771" s="26"/>
      <c r="BP1771" s="26"/>
      <c r="BQ1771" s="38"/>
      <c r="BR1771" s="26"/>
      <c r="BS1771" s="26"/>
      <c r="BT1771" s="26"/>
      <c r="BU1771" s="26"/>
      <c r="BV1771" s="39"/>
    </row>
    <row r="1772" spans="1:74" ht="15" hidden="1" customHeight="1">
      <c r="A1772" s="26">
        <v>2020</v>
      </c>
      <c r="B1772" s="26" t="e">
        <f>#N/A</f>
        <v>#N/A</v>
      </c>
      <c r="C1772" s="26" t="s">
        <v>129</v>
      </c>
      <c r="D1772" s="26" t="s">
        <v>2433</v>
      </c>
      <c r="E1772" s="26" t="s">
        <v>2434</v>
      </c>
      <c r="F1772" s="68">
        <v>43991</v>
      </c>
      <c r="G1772" s="107" t="s">
        <v>3886</v>
      </c>
      <c r="H1772" s="26" t="s">
        <v>1402</v>
      </c>
      <c r="I1772" s="26" t="s">
        <v>1402</v>
      </c>
      <c r="J1772" s="28" t="s">
        <v>3887</v>
      </c>
      <c r="K1772" s="26" t="s">
        <v>135</v>
      </c>
      <c r="L1772" s="26" t="s">
        <v>2437</v>
      </c>
      <c r="M1772" s="26" t="s">
        <v>137</v>
      </c>
      <c r="N1772" s="26" t="s">
        <v>138</v>
      </c>
      <c r="O1772" s="26" t="s">
        <v>138</v>
      </c>
      <c r="Q1772" s="30">
        <v>66</v>
      </c>
      <c r="R1772" s="30">
        <v>3700</v>
      </c>
      <c r="S1772" s="31" t="e">
        <f>#N/A</f>
        <v>#N/A</v>
      </c>
      <c r="T1772" s="30">
        <v>700</v>
      </c>
      <c r="AB1772" s="33" t="e">
        <f>#N/A</f>
        <v>#N/A</v>
      </c>
      <c r="AC1772" s="30">
        <v>2100</v>
      </c>
      <c r="AD1772" s="30" t="e">
        <f>#N/A</f>
        <v>#N/A</v>
      </c>
      <c r="AE1772" s="34">
        <v>0.93652173913043479</v>
      </c>
      <c r="AG1772" s="30" t="e">
        <f>#N/A</f>
        <v>#N/A</v>
      </c>
      <c r="AH1772" s="30" t="e">
        <f>#N/A</f>
        <v>#N/A</v>
      </c>
      <c r="AI1772" s="30">
        <v>3186</v>
      </c>
      <c r="AJ1772" s="30">
        <v>3186</v>
      </c>
      <c r="AK1772" s="26" t="s">
        <v>139</v>
      </c>
      <c r="AL1772" s="26">
        <v>28</v>
      </c>
      <c r="AM1772" s="26" t="s">
        <v>3754</v>
      </c>
      <c r="AU1772" s="26" t="s">
        <v>1526</v>
      </c>
      <c r="AV1772" s="67" t="s">
        <v>3634</v>
      </c>
      <c r="AW1772" s="67" t="s">
        <v>3613</v>
      </c>
      <c r="AX1772" s="67" t="s">
        <v>3610</v>
      </c>
      <c r="AY1772" s="67" t="s">
        <v>3794</v>
      </c>
      <c r="BB1772" s="26" t="s">
        <v>2488</v>
      </c>
      <c r="BC1772" s="26" t="s">
        <v>3205</v>
      </c>
      <c r="BD1772" s="37">
        <v>44067</v>
      </c>
      <c r="BE1772" s="30">
        <v>35439</v>
      </c>
      <c r="BF1772" s="30">
        <v>41093</v>
      </c>
      <c r="BG1772" s="37" t="s">
        <v>3206</v>
      </c>
      <c r="BI1772" s="37"/>
      <c r="BJ1772" s="37"/>
      <c r="BK1772" s="37"/>
      <c r="BL1772" s="37"/>
      <c r="BM1772" s="37"/>
      <c r="BN1772" s="26"/>
      <c r="BO1772" s="26"/>
      <c r="BP1772" s="26"/>
      <c r="BQ1772" s="38"/>
      <c r="BR1772" s="26"/>
      <c r="BS1772" s="26"/>
      <c r="BT1772" s="26"/>
      <c r="BU1772" s="26"/>
      <c r="BV1772" s="39"/>
    </row>
    <row r="1773" spans="1:74" ht="15" hidden="1" customHeight="1">
      <c r="A1773" s="26">
        <v>2020</v>
      </c>
      <c r="B1773" s="26" t="e">
        <f>#N/A</f>
        <v>#N/A</v>
      </c>
      <c r="C1773" s="26" t="s">
        <v>129</v>
      </c>
      <c r="D1773" s="26" t="s">
        <v>2433</v>
      </c>
      <c r="E1773" s="26" t="s">
        <v>2434</v>
      </c>
      <c r="F1773" s="68">
        <v>43991</v>
      </c>
      <c r="G1773" s="107" t="s">
        <v>3888</v>
      </c>
      <c r="H1773" s="26" t="s">
        <v>1402</v>
      </c>
      <c r="I1773" s="26" t="s">
        <v>1402</v>
      </c>
      <c r="J1773" s="28" t="s">
        <v>3889</v>
      </c>
      <c r="K1773" s="26" t="s">
        <v>135</v>
      </c>
      <c r="L1773" s="26" t="s">
        <v>2437</v>
      </c>
      <c r="M1773" s="26" t="s">
        <v>137</v>
      </c>
      <c r="N1773" s="26" t="s">
        <v>138</v>
      </c>
      <c r="O1773" s="26" t="s">
        <v>138</v>
      </c>
      <c r="Q1773" s="30">
        <v>73</v>
      </c>
      <c r="R1773" s="30">
        <v>5760</v>
      </c>
      <c r="S1773" s="31" t="e">
        <f>#N/A</f>
        <v>#N/A</v>
      </c>
      <c r="T1773" s="30">
        <v>1425</v>
      </c>
      <c r="AB1773" s="33" t="e">
        <f>#N/A</f>
        <v>#N/A</v>
      </c>
      <c r="AC1773" s="30">
        <v>2100</v>
      </c>
      <c r="AD1773" s="30" t="e">
        <f>#N/A</f>
        <v>#N/A</v>
      </c>
      <c r="AE1773" s="34">
        <v>0.94</v>
      </c>
      <c r="AG1773" s="30" t="e">
        <f>#N/A</f>
        <v>#N/A</v>
      </c>
      <c r="AH1773" s="30" t="e">
        <f>#N/A</f>
        <v>#N/A</v>
      </c>
      <c r="AI1773" s="30">
        <v>4959</v>
      </c>
      <c r="AJ1773" s="30">
        <v>4959</v>
      </c>
      <c r="AK1773" s="26" t="s">
        <v>139</v>
      </c>
      <c r="AL1773" s="26">
        <v>28</v>
      </c>
      <c r="AM1773" s="26" t="s">
        <v>3754</v>
      </c>
      <c r="AU1773" s="26" t="s">
        <v>1526</v>
      </c>
      <c r="AV1773" s="67" t="s">
        <v>3634</v>
      </c>
      <c r="AW1773" s="67" t="s">
        <v>3613</v>
      </c>
      <c r="AX1773" s="67" t="s">
        <v>3610</v>
      </c>
      <c r="AY1773" s="67" t="s">
        <v>3794</v>
      </c>
      <c r="BB1773" s="26" t="s">
        <v>2488</v>
      </c>
      <c r="BC1773" s="26" t="s">
        <v>3205</v>
      </c>
      <c r="BD1773" s="37">
        <v>44067</v>
      </c>
      <c r="BE1773" s="30">
        <v>35439</v>
      </c>
      <c r="BF1773" s="30">
        <v>41093</v>
      </c>
      <c r="BG1773" s="37" t="s">
        <v>3206</v>
      </c>
      <c r="BI1773" s="37"/>
      <c r="BJ1773" s="37"/>
      <c r="BK1773" s="37"/>
      <c r="BL1773" s="37"/>
      <c r="BM1773" s="37"/>
      <c r="BN1773" s="26"/>
      <c r="BO1773" s="26"/>
      <c r="BP1773" s="26"/>
      <c r="BQ1773" s="38"/>
      <c r="BR1773" s="26"/>
      <c r="BS1773" s="26"/>
      <c r="BT1773" s="26"/>
      <c r="BU1773" s="26"/>
      <c r="BV1773" s="39"/>
    </row>
    <row r="1774" spans="1:74" ht="15" hidden="1" customHeight="1">
      <c r="A1774" s="26">
        <v>2020</v>
      </c>
      <c r="B1774" s="26" t="e">
        <f>#N/A</f>
        <v>#N/A</v>
      </c>
      <c r="C1774" s="26" t="s">
        <v>129</v>
      </c>
      <c r="D1774" s="26" t="s">
        <v>2433</v>
      </c>
      <c r="E1774" s="26" t="s">
        <v>2434</v>
      </c>
      <c r="F1774" s="68">
        <v>43991</v>
      </c>
      <c r="G1774" s="107" t="s">
        <v>3890</v>
      </c>
      <c r="H1774" s="26" t="s">
        <v>1402</v>
      </c>
      <c r="I1774" s="26" t="s">
        <v>1402</v>
      </c>
      <c r="J1774" s="28" t="s">
        <v>3891</v>
      </c>
      <c r="K1774" s="26" t="s">
        <v>135</v>
      </c>
      <c r="L1774" s="26" t="s">
        <v>2437</v>
      </c>
      <c r="M1774" s="26" t="s">
        <v>137</v>
      </c>
      <c r="N1774" s="26" t="s">
        <v>138</v>
      </c>
      <c r="O1774" s="26" t="s">
        <v>138</v>
      </c>
      <c r="Q1774" s="30">
        <v>67</v>
      </c>
      <c r="R1774" s="30">
        <v>4400</v>
      </c>
      <c r="S1774" s="31" t="e">
        <f>#N/A</f>
        <v>#N/A</v>
      </c>
      <c r="T1774" s="30">
        <v>1095</v>
      </c>
      <c r="AB1774" s="33" t="e">
        <f>#N/A</f>
        <v>#N/A</v>
      </c>
      <c r="AC1774" s="30">
        <v>2100</v>
      </c>
      <c r="AD1774" s="30" t="e">
        <f>#N/A</f>
        <v>#N/A</v>
      </c>
      <c r="AE1774" s="34">
        <v>0.81333333333333335</v>
      </c>
      <c r="AG1774" s="30" t="e">
        <f>#N/A</f>
        <v>#N/A</v>
      </c>
      <c r="AH1774" s="30" t="e">
        <f>#N/A</f>
        <v>#N/A</v>
      </c>
      <c r="AI1774" s="30">
        <v>3788</v>
      </c>
      <c r="AJ1774" s="30">
        <v>3788</v>
      </c>
      <c r="AK1774" s="26" t="s">
        <v>139</v>
      </c>
      <c r="AL1774" s="26">
        <v>28</v>
      </c>
      <c r="AM1774" s="26" t="s">
        <v>3754</v>
      </c>
      <c r="AU1774" s="26" t="s">
        <v>1526</v>
      </c>
      <c r="AV1774" s="67" t="s">
        <v>3634</v>
      </c>
      <c r="AW1774" s="67" t="s">
        <v>3613</v>
      </c>
      <c r="AX1774" s="67" t="s">
        <v>3610</v>
      </c>
      <c r="AY1774" s="67" t="s">
        <v>3794</v>
      </c>
      <c r="BB1774" s="26" t="s">
        <v>2488</v>
      </c>
      <c r="BC1774" s="26" t="s">
        <v>3205</v>
      </c>
      <c r="BD1774" s="37">
        <v>44067</v>
      </c>
      <c r="BE1774" s="30">
        <v>35439</v>
      </c>
      <c r="BF1774" s="30">
        <v>41093</v>
      </c>
      <c r="BG1774" s="37" t="s">
        <v>3206</v>
      </c>
      <c r="BI1774" s="37"/>
      <c r="BJ1774" s="37"/>
      <c r="BK1774" s="37"/>
      <c r="BL1774" s="37"/>
      <c r="BM1774" s="37"/>
      <c r="BN1774" s="26"/>
      <c r="BO1774" s="26"/>
      <c r="BP1774" s="26"/>
      <c r="BQ1774" s="38"/>
      <c r="BR1774" s="26"/>
      <c r="BS1774" s="26"/>
      <c r="BT1774" s="26"/>
      <c r="BU1774" s="26"/>
      <c r="BV1774" s="39"/>
    </row>
    <row r="1775" spans="1:74" ht="15" hidden="1" customHeight="1">
      <c r="A1775" s="26">
        <v>2020</v>
      </c>
      <c r="B1775" s="26" t="e">
        <f>#N/A</f>
        <v>#N/A</v>
      </c>
      <c r="C1775" s="26" t="s">
        <v>129</v>
      </c>
      <c r="D1775" s="26" t="s">
        <v>2433</v>
      </c>
      <c r="E1775" s="26" t="s">
        <v>2434</v>
      </c>
      <c r="F1775" s="68">
        <v>43991</v>
      </c>
      <c r="G1775" s="107" t="s">
        <v>3892</v>
      </c>
      <c r="H1775" s="26" t="s">
        <v>1402</v>
      </c>
      <c r="I1775" s="26" t="s">
        <v>1402</v>
      </c>
      <c r="J1775" s="28" t="s">
        <v>3893</v>
      </c>
      <c r="K1775" s="26" t="s">
        <v>135</v>
      </c>
      <c r="L1775" s="26" t="s">
        <v>2437</v>
      </c>
      <c r="M1775" s="26" t="s">
        <v>137</v>
      </c>
      <c r="N1775" s="26" t="s">
        <v>138</v>
      </c>
      <c r="O1775" s="26" t="s">
        <v>138</v>
      </c>
      <c r="Q1775" s="30">
        <v>65</v>
      </c>
      <c r="R1775" s="30">
        <v>3500</v>
      </c>
      <c r="S1775" s="31" t="e">
        <f>#N/A</f>
        <v>#N/A</v>
      </c>
      <c r="T1775" s="30">
        <v>875</v>
      </c>
      <c r="AB1775" s="33" t="e">
        <f>#N/A</f>
        <v>#N/A</v>
      </c>
      <c r="AC1775" s="30">
        <v>2100</v>
      </c>
      <c r="AD1775" s="30" t="e">
        <f>#N/A</f>
        <v>#N/A</v>
      </c>
      <c r="AE1775" s="34">
        <v>0.81</v>
      </c>
      <c r="AG1775" s="30" t="e">
        <f>#N/A</f>
        <v>#N/A</v>
      </c>
      <c r="AH1775" s="30" t="e">
        <f>#N/A</f>
        <v>#N/A</v>
      </c>
      <c r="AI1775" s="30">
        <v>3014</v>
      </c>
      <c r="AJ1775" s="30">
        <v>3014</v>
      </c>
      <c r="AK1775" s="26" t="s">
        <v>139</v>
      </c>
      <c r="AL1775" s="26">
        <v>28</v>
      </c>
      <c r="AM1775" s="26" t="s">
        <v>3754</v>
      </c>
      <c r="AU1775" s="26" t="s">
        <v>1526</v>
      </c>
      <c r="AV1775" s="67" t="s">
        <v>3634</v>
      </c>
      <c r="AW1775" s="67" t="s">
        <v>3613</v>
      </c>
      <c r="AX1775" s="67" t="s">
        <v>3610</v>
      </c>
      <c r="AY1775" s="67" t="s">
        <v>3794</v>
      </c>
      <c r="BB1775" s="26" t="s">
        <v>2488</v>
      </c>
      <c r="BC1775" s="26" t="s">
        <v>3205</v>
      </c>
      <c r="BD1775" s="37">
        <v>44067</v>
      </c>
      <c r="BE1775" s="30">
        <v>35439</v>
      </c>
      <c r="BF1775" s="30">
        <v>41093</v>
      </c>
      <c r="BG1775" s="37" t="s">
        <v>3206</v>
      </c>
      <c r="BI1775" s="37"/>
      <c r="BJ1775" s="37"/>
      <c r="BK1775" s="37"/>
      <c r="BL1775" s="37"/>
      <c r="BM1775" s="37"/>
      <c r="BN1775" s="26"/>
      <c r="BO1775" s="26"/>
      <c r="BP1775" s="26"/>
      <c r="BQ1775" s="38"/>
      <c r="BR1775" s="26"/>
      <c r="BS1775" s="26"/>
      <c r="BT1775" s="26"/>
      <c r="BU1775" s="26"/>
      <c r="BV1775" s="39"/>
    </row>
    <row r="1776" spans="1:74" ht="15" hidden="1" customHeight="1">
      <c r="A1776" s="26">
        <v>2020</v>
      </c>
      <c r="B1776" s="26" t="e">
        <f>#N/A</f>
        <v>#N/A</v>
      </c>
      <c r="C1776" s="26" t="s">
        <v>129</v>
      </c>
      <c r="D1776" s="26" t="s">
        <v>2433</v>
      </c>
      <c r="E1776" s="26" t="s">
        <v>2434</v>
      </c>
      <c r="F1776" s="68">
        <v>43991</v>
      </c>
      <c r="G1776" s="107" t="s">
        <v>3894</v>
      </c>
      <c r="H1776" s="26" t="s">
        <v>1402</v>
      </c>
      <c r="I1776" s="26" t="s">
        <v>1402</v>
      </c>
      <c r="J1776" s="28" t="s">
        <v>3895</v>
      </c>
      <c r="K1776" s="26" t="s">
        <v>135</v>
      </c>
      <c r="L1776" s="26" t="s">
        <v>2437</v>
      </c>
      <c r="M1776" s="26" t="s">
        <v>137</v>
      </c>
      <c r="N1776" s="26" t="s">
        <v>138</v>
      </c>
      <c r="O1776" s="26" t="s">
        <v>138</v>
      </c>
      <c r="Q1776" s="30">
        <v>76</v>
      </c>
      <c r="R1776" s="30">
        <v>6850</v>
      </c>
      <c r="S1776" s="31" t="e">
        <f>#N/A</f>
        <v>#N/A</v>
      </c>
      <c r="T1776" s="30">
        <v>1695</v>
      </c>
      <c r="AB1776" s="33" t="e">
        <f>#N/A</f>
        <v>#N/A</v>
      </c>
      <c r="AC1776" s="30">
        <v>2100</v>
      </c>
      <c r="AD1776" s="30" t="e">
        <f>#N/A</f>
        <v>#N/A</v>
      </c>
      <c r="AE1776" s="34">
        <v>0.81333333333333335</v>
      </c>
      <c r="AG1776" s="30" t="e">
        <f>#N/A</f>
        <v>#N/A</v>
      </c>
      <c r="AH1776" s="30" t="e">
        <f>#N/A</f>
        <v>#N/A</v>
      </c>
      <c r="AI1776" s="30">
        <v>5898</v>
      </c>
      <c r="AJ1776" s="30">
        <v>5898</v>
      </c>
      <c r="AK1776" s="26" t="s">
        <v>139</v>
      </c>
      <c r="AL1776" s="26">
        <v>28</v>
      </c>
      <c r="AM1776" s="26" t="s">
        <v>3754</v>
      </c>
      <c r="AU1776" s="26" t="s">
        <v>1526</v>
      </c>
      <c r="AV1776" s="67" t="s">
        <v>3634</v>
      </c>
      <c r="AW1776" s="67" t="s">
        <v>3613</v>
      </c>
      <c r="AX1776" s="67" t="s">
        <v>3610</v>
      </c>
      <c r="AY1776" s="67" t="s">
        <v>3794</v>
      </c>
      <c r="BB1776" s="26" t="s">
        <v>2488</v>
      </c>
      <c r="BC1776" s="26" t="s">
        <v>3205</v>
      </c>
      <c r="BD1776" s="37">
        <v>44067</v>
      </c>
      <c r="BE1776" s="30">
        <v>35439</v>
      </c>
      <c r="BF1776" s="30">
        <v>41093</v>
      </c>
      <c r="BG1776" s="37" t="s">
        <v>3206</v>
      </c>
      <c r="BI1776" s="37"/>
      <c r="BJ1776" s="37"/>
      <c r="BK1776" s="37"/>
      <c r="BL1776" s="37"/>
      <c r="BM1776" s="37"/>
      <c r="BN1776" s="26"/>
      <c r="BO1776" s="26"/>
      <c r="BP1776" s="26"/>
      <c r="BQ1776" s="38"/>
      <c r="BR1776" s="26"/>
      <c r="BS1776" s="26"/>
      <c r="BT1776" s="26"/>
      <c r="BU1776" s="26"/>
      <c r="BV1776" s="39"/>
    </row>
    <row r="1777" spans="1:74" ht="15" hidden="1" customHeight="1">
      <c r="A1777" s="26">
        <v>2020</v>
      </c>
      <c r="B1777" s="26" t="e">
        <f>#N/A</f>
        <v>#N/A</v>
      </c>
      <c r="C1777" s="26" t="s">
        <v>129</v>
      </c>
      <c r="D1777" s="26" t="s">
        <v>2433</v>
      </c>
      <c r="E1777" s="26" t="s">
        <v>2434</v>
      </c>
      <c r="F1777" s="68">
        <v>43991</v>
      </c>
      <c r="G1777" s="107" t="s">
        <v>3896</v>
      </c>
      <c r="H1777" s="26" t="s">
        <v>1402</v>
      </c>
      <c r="I1777" s="26" t="s">
        <v>1402</v>
      </c>
      <c r="J1777" s="28" t="s">
        <v>3897</v>
      </c>
      <c r="K1777" s="26" t="s">
        <v>135</v>
      </c>
      <c r="L1777" s="26" t="s">
        <v>2437</v>
      </c>
      <c r="M1777" s="26" t="s">
        <v>137</v>
      </c>
      <c r="N1777" s="26" t="s">
        <v>138</v>
      </c>
      <c r="O1777" s="26" t="s">
        <v>138</v>
      </c>
      <c r="Q1777" s="30">
        <v>65</v>
      </c>
      <c r="R1777" s="30">
        <v>3720</v>
      </c>
      <c r="S1777" s="31" t="e">
        <f>#N/A</f>
        <v>#N/A</v>
      </c>
      <c r="T1777" s="30">
        <v>940</v>
      </c>
      <c r="AB1777" s="33" t="e">
        <f>#N/A</f>
        <v>#N/A</v>
      </c>
      <c r="AC1777" s="30">
        <v>2100</v>
      </c>
      <c r="AD1777" s="30" t="e">
        <f>#N/A</f>
        <v>#N/A</v>
      </c>
      <c r="AE1777" s="34">
        <v>0.81</v>
      </c>
      <c r="AG1777" s="30" t="e">
        <f>#N/A</f>
        <v>#N/A</v>
      </c>
      <c r="AH1777" s="30" t="e">
        <f>#N/A</f>
        <v>#N/A</v>
      </c>
      <c r="AI1777" s="30">
        <v>3203</v>
      </c>
      <c r="AJ1777" s="30">
        <v>3203</v>
      </c>
      <c r="AK1777" s="26" t="s">
        <v>139</v>
      </c>
      <c r="AL1777" s="26">
        <v>28</v>
      </c>
      <c r="AM1777" s="26" t="s">
        <v>3754</v>
      </c>
      <c r="AU1777" s="26" t="s">
        <v>1526</v>
      </c>
      <c r="AV1777" s="67" t="s">
        <v>3634</v>
      </c>
      <c r="AW1777" s="67" t="s">
        <v>3613</v>
      </c>
      <c r="AX1777" s="67" t="s">
        <v>3610</v>
      </c>
      <c r="AY1777" s="67" t="s">
        <v>3794</v>
      </c>
      <c r="BB1777" s="26" t="s">
        <v>2488</v>
      </c>
      <c r="BC1777" s="26" t="s">
        <v>3205</v>
      </c>
      <c r="BD1777" s="37">
        <v>44067</v>
      </c>
      <c r="BE1777" s="30">
        <v>35439</v>
      </c>
      <c r="BF1777" s="30">
        <v>41093</v>
      </c>
      <c r="BG1777" s="37" t="s">
        <v>3206</v>
      </c>
      <c r="BI1777" s="37"/>
      <c r="BJ1777" s="37"/>
      <c r="BK1777" s="37"/>
      <c r="BL1777" s="37"/>
      <c r="BM1777" s="37"/>
      <c r="BN1777" s="26"/>
      <c r="BO1777" s="26"/>
      <c r="BP1777" s="26"/>
      <c r="BQ1777" s="38"/>
      <c r="BR1777" s="26"/>
      <c r="BS1777" s="26"/>
      <c r="BT1777" s="26"/>
      <c r="BU1777" s="26"/>
      <c r="BV1777" s="39"/>
    </row>
    <row r="1778" spans="1:74" ht="15" hidden="1" customHeight="1">
      <c r="A1778" s="26">
        <v>2020</v>
      </c>
      <c r="B1778" s="26" t="e">
        <f>#N/A</f>
        <v>#N/A</v>
      </c>
      <c r="C1778" s="26" t="s">
        <v>129</v>
      </c>
      <c r="D1778" s="26" t="s">
        <v>2433</v>
      </c>
      <c r="E1778" s="26" t="s">
        <v>2434</v>
      </c>
      <c r="F1778" s="68">
        <v>43991</v>
      </c>
      <c r="G1778" s="107" t="s">
        <v>3898</v>
      </c>
      <c r="H1778" s="26" t="s">
        <v>1402</v>
      </c>
      <c r="I1778" s="26" t="s">
        <v>1402</v>
      </c>
      <c r="J1778" s="28" t="s">
        <v>3899</v>
      </c>
      <c r="K1778" s="26" t="s">
        <v>135</v>
      </c>
      <c r="L1778" s="26" t="s">
        <v>2437</v>
      </c>
      <c r="M1778" s="26" t="s">
        <v>137</v>
      </c>
      <c r="N1778" s="26" t="s">
        <v>138</v>
      </c>
      <c r="O1778" s="26" t="s">
        <v>138</v>
      </c>
      <c r="Q1778" s="30">
        <v>66</v>
      </c>
      <c r="R1778" s="30">
        <v>3860</v>
      </c>
      <c r="S1778" s="31" t="e">
        <f>#N/A</f>
        <v>#N/A</v>
      </c>
      <c r="T1778" s="30">
        <v>1075</v>
      </c>
      <c r="AB1778" s="33" t="e">
        <f>#N/A</f>
        <v>#N/A</v>
      </c>
      <c r="AC1778" s="30">
        <v>2100</v>
      </c>
      <c r="AD1778" s="30" t="e">
        <f>#N/A</f>
        <v>#N/A</v>
      </c>
      <c r="AE1778" s="34">
        <v>0.98</v>
      </c>
      <c r="AG1778" s="30" t="e">
        <f>#N/A</f>
        <v>#N/A</v>
      </c>
      <c r="AH1778" s="30" t="e">
        <f>#N/A</f>
        <v>#N/A</v>
      </c>
      <c r="AI1778" s="30">
        <v>3323</v>
      </c>
      <c r="AJ1778" s="30">
        <v>3323</v>
      </c>
      <c r="AK1778" s="26" t="s">
        <v>139</v>
      </c>
      <c r="AL1778" s="26">
        <v>28</v>
      </c>
      <c r="AM1778" s="26" t="s">
        <v>3754</v>
      </c>
      <c r="AU1778" s="26" t="s">
        <v>1526</v>
      </c>
      <c r="AV1778" s="67" t="s">
        <v>3634</v>
      </c>
      <c r="AW1778" s="67" t="s">
        <v>3613</v>
      </c>
      <c r="AX1778" s="67" t="s">
        <v>3610</v>
      </c>
      <c r="AY1778" s="67" t="s">
        <v>3794</v>
      </c>
      <c r="BB1778" s="26" t="s">
        <v>2488</v>
      </c>
      <c r="BC1778" s="26" t="s">
        <v>3205</v>
      </c>
      <c r="BD1778" s="37">
        <v>44067</v>
      </c>
      <c r="BE1778" s="30">
        <v>35439</v>
      </c>
      <c r="BF1778" s="30">
        <v>41093</v>
      </c>
      <c r="BG1778" s="37" t="s">
        <v>3206</v>
      </c>
      <c r="BI1778" s="37"/>
      <c r="BJ1778" s="37"/>
      <c r="BK1778" s="37"/>
      <c r="BL1778" s="37"/>
      <c r="BM1778" s="37"/>
      <c r="BN1778" s="26"/>
      <c r="BO1778" s="26"/>
      <c r="BP1778" s="26"/>
      <c r="BQ1778" s="38"/>
      <c r="BR1778" s="26"/>
      <c r="BS1778" s="26"/>
      <c r="BT1778" s="26"/>
      <c r="BU1778" s="26"/>
      <c r="BV1778" s="39"/>
    </row>
    <row r="1779" spans="1:74" ht="15" hidden="1" customHeight="1">
      <c r="A1779" s="26">
        <v>2020</v>
      </c>
      <c r="B1779" s="26" t="e">
        <f>#N/A</f>
        <v>#N/A</v>
      </c>
      <c r="C1779" s="26" t="s">
        <v>129</v>
      </c>
      <c r="D1779" s="26" t="s">
        <v>2433</v>
      </c>
      <c r="E1779" s="26" t="s">
        <v>2434</v>
      </c>
      <c r="F1779" s="68">
        <v>43991</v>
      </c>
      <c r="G1779" s="107" t="s">
        <v>3900</v>
      </c>
      <c r="H1779" s="26" t="s">
        <v>1402</v>
      </c>
      <c r="I1779" s="26" t="s">
        <v>1402</v>
      </c>
      <c r="J1779" s="28" t="s">
        <v>3901</v>
      </c>
      <c r="K1779" s="26" t="s">
        <v>135</v>
      </c>
      <c r="L1779" s="26" t="s">
        <v>2437</v>
      </c>
      <c r="M1779" s="26" t="s">
        <v>137</v>
      </c>
      <c r="N1779" s="26" t="s">
        <v>138</v>
      </c>
      <c r="O1779" s="26" t="s">
        <v>138</v>
      </c>
      <c r="Q1779" s="30">
        <v>67</v>
      </c>
      <c r="R1779" s="30">
        <v>4650</v>
      </c>
      <c r="S1779" s="31" t="e">
        <f>#N/A</f>
        <v>#N/A</v>
      </c>
      <c r="T1779" s="30">
        <v>1316</v>
      </c>
      <c r="AB1779" s="33" t="e">
        <f>#N/A</f>
        <v>#N/A</v>
      </c>
      <c r="AC1779" s="30">
        <v>2100</v>
      </c>
      <c r="AD1779" s="30" t="e">
        <f>#N/A</f>
        <v>#N/A</v>
      </c>
      <c r="AE1779" s="34">
        <v>0.98</v>
      </c>
      <c r="AG1779" s="30" t="e">
        <f>#N/A</f>
        <v>#N/A</v>
      </c>
      <c r="AH1779" s="30" t="e">
        <f>#N/A</f>
        <v>#N/A</v>
      </c>
      <c r="AI1779" s="30">
        <v>4004</v>
      </c>
      <c r="AJ1779" s="30">
        <v>4004</v>
      </c>
      <c r="AK1779" s="26" t="s">
        <v>139</v>
      </c>
      <c r="AL1779" s="26">
        <v>28</v>
      </c>
      <c r="AM1779" s="26" t="s">
        <v>3754</v>
      </c>
      <c r="AU1779" s="26" t="s">
        <v>1526</v>
      </c>
      <c r="AV1779" s="67" t="s">
        <v>3634</v>
      </c>
      <c r="AW1779" s="67" t="s">
        <v>3613</v>
      </c>
      <c r="AX1779" s="67" t="s">
        <v>3610</v>
      </c>
      <c r="AY1779" s="67" t="s">
        <v>3794</v>
      </c>
      <c r="BB1779" s="26" t="s">
        <v>2488</v>
      </c>
      <c r="BC1779" s="26" t="s">
        <v>3205</v>
      </c>
      <c r="BD1779" s="37">
        <v>44067</v>
      </c>
      <c r="BE1779" s="30">
        <v>35439</v>
      </c>
      <c r="BF1779" s="30">
        <v>41093</v>
      </c>
      <c r="BG1779" s="37" t="s">
        <v>3206</v>
      </c>
      <c r="BI1779" s="37"/>
      <c r="BJ1779" s="37"/>
      <c r="BK1779" s="37"/>
      <c r="BL1779" s="37"/>
      <c r="BM1779" s="37"/>
      <c r="BN1779" s="26"/>
      <c r="BO1779" s="26"/>
      <c r="BP1779" s="26"/>
      <c r="BQ1779" s="38"/>
      <c r="BR1779" s="26"/>
      <c r="BS1779" s="26"/>
      <c r="BT1779" s="26"/>
      <c r="BU1779" s="26"/>
      <c r="BV1779" s="39"/>
    </row>
    <row r="1780" spans="1:74" ht="15" hidden="1" customHeight="1">
      <c r="A1780" s="26">
        <v>2020</v>
      </c>
      <c r="B1780" s="26" t="e">
        <f>#N/A</f>
        <v>#N/A</v>
      </c>
      <c r="C1780" s="26" t="s">
        <v>129</v>
      </c>
      <c r="D1780" s="26" t="s">
        <v>2433</v>
      </c>
      <c r="E1780" s="26" t="s">
        <v>2434</v>
      </c>
      <c r="F1780" s="68">
        <v>43991</v>
      </c>
      <c r="G1780" s="107" t="s">
        <v>3902</v>
      </c>
      <c r="H1780" s="26" t="s">
        <v>1402</v>
      </c>
      <c r="I1780" s="26" t="s">
        <v>1402</v>
      </c>
      <c r="J1780" s="28" t="s">
        <v>3903</v>
      </c>
      <c r="K1780" s="26" t="s">
        <v>135</v>
      </c>
      <c r="L1780" s="26" t="s">
        <v>2437</v>
      </c>
      <c r="M1780" s="26" t="s">
        <v>137</v>
      </c>
      <c r="N1780" s="26" t="s">
        <v>138</v>
      </c>
      <c r="O1780" s="26" t="s">
        <v>138</v>
      </c>
      <c r="Q1780" s="30">
        <v>65</v>
      </c>
      <c r="R1780" s="30">
        <v>4150</v>
      </c>
      <c r="S1780" s="31" t="e">
        <f>#N/A</f>
        <v>#N/A</v>
      </c>
      <c r="T1780" s="30">
        <v>1130</v>
      </c>
      <c r="AB1780" s="33" t="e">
        <f>#N/A</f>
        <v>#N/A</v>
      </c>
      <c r="AC1780" s="30">
        <v>2100</v>
      </c>
      <c r="AD1780" s="30" t="e">
        <f>#N/A</f>
        <v>#N/A</v>
      </c>
      <c r="AE1780" s="34">
        <v>0.98</v>
      </c>
      <c r="AG1780" s="30" t="e">
        <f>#N/A</f>
        <v>#N/A</v>
      </c>
      <c r="AH1780" s="30" t="e">
        <f>#N/A</f>
        <v>#N/A</v>
      </c>
      <c r="AI1780" s="30">
        <v>3573</v>
      </c>
      <c r="AJ1780" s="30">
        <v>3573</v>
      </c>
      <c r="AK1780" s="26" t="s">
        <v>139</v>
      </c>
      <c r="AL1780" s="26">
        <v>28</v>
      </c>
      <c r="AM1780" s="26" t="s">
        <v>3754</v>
      </c>
      <c r="AU1780" s="26" t="s">
        <v>1526</v>
      </c>
      <c r="AV1780" s="67" t="s">
        <v>3634</v>
      </c>
      <c r="AW1780" s="67" t="s">
        <v>3613</v>
      </c>
      <c r="AX1780" s="67" t="s">
        <v>3610</v>
      </c>
      <c r="AY1780" s="67" t="s">
        <v>3794</v>
      </c>
      <c r="BB1780" s="26" t="s">
        <v>2488</v>
      </c>
      <c r="BC1780" s="26" t="s">
        <v>3205</v>
      </c>
      <c r="BD1780" s="37">
        <v>44067</v>
      </c>
      <c r="BE1780" s="30">
        <v>35439</v>
      </c>
      <c r="BF1780" s="30">
        <v>41093</v>
      </c>
      <c r="BG1780" s="37" t="s">
        <v>3206</v>
      </c>
      <c r="BI1780" s="37"/>
      <c r="BJ1780" s="37"/>
      <c r="BK1780" s="37"/>
      <c r="BL1780" s="37"/>
      <c r="BM1780" s="37"/>
      <c r="BN1780" s="26"/>
      <c r="BO1780" s="26"/>
      <c r="BP1780" s="26"/>
      <c r="BQ1780" s="38"/>
      <c r="BR1780" s="26"/>
      <c r="BS1780" s="26"/>
      <c r="BT1780" s="26"/>
      <c r="BU1780" s="26"/>
      <c r="BV1780" s="39"/>
    </row>
    <row r="1781" spans="1:74" ht="15" hidden="1" customHeight="1">
      <c r="A1781" s="26">
        <v>2020</v>
      </c>
      <c r="B1781" s="26" t="e">
        <f>#N/A</f>
        <v>#N/A</v>
      </c>
      <c r="C1781" s="26" t="s">
        <v>129</v>
      </c>
      <c r="D1781" s="26" t="s">
        <v>2433</v>
      </c>
      <c r="E1781" s="26" t="s">
        <v>2434</v>
      </c>
      <c r="F1781" s="68">
        <v>43991</v>
      </c>
      <c r="G1781" s="107" t="s">
        <v>3904</v>
      </c>
      <c r="H1781" s="26" t="s">
        <v>1402</v>
      </c>
      <c r="I1781" s="26" t="s">
        <v>1402</v>
      </c>
      <c r="J1781" s="28" t="s">
        <v>3905</v>
      </c>
      <c r="K1781" s="26" t="s">
        <v>135</v>
      </c>
      <c r="L1781" s="26" t="s">
        <v>2437</v>
      </c>
      <c r="M1781" s="26" t="s">
        <v>137</v>
      </c>
      <c r="N1781" s="26" t="s">
        <v>138</v>
      </c>
      <c r="O1781" s="26" t="s">
        <v>138</v>
      </c>
      <c r="Q1781" s="30">
        <v>70</v>
      </c>
      <c r="R1781" s="30">
        <v>4940</v>
      </c>
      <c r="S1781" s="31" t="e">
        <f>#N/A</f>
        <v>#N/A</v>
      </c>
      <c r="T1781" s="30">
        <v>1385</v>
      </c>
      <c r="AB1781" s="33" t="e">
        <f>#N/A</f>
        <v>#N/A</v>
      </c>
      <c r="AC1781" s="30">
        <v>2100</v>
      </c>
      <c r="AD1781" s="30" t="e">
        <f>#N/A</f>
        <v>#N/A</v>
      </c>
      <c r="AE1781" s="34">
        <v>0.98</v>
      </c>
      <c r="AG1781" s="30" t="e">
        <f>#N/A</f>
        <v>#N/A</v>
      </c>
      <c r="AH1781" s="30" t="e">
        <f>#N/A</f>
        <v>#N/A</v>
      </c>
      <c r="AI1781" s="30">
        <v>4253</v>
      </c>
      <c r="AJ1781" s="30">
        <v>4253</v>
      </c>
      <c r="AK1781" s="26" t="s">
        <v>139</v>
      </c>
      <c r="AL1781" s="26">
        <v>28</v>
      </c>
      <c r="AM1781" s="26" t="s">
        <v>3754</v>
      </c>
      <c r="AU1781" s="26" t="s">
        <v>1526</v>
      </c>
      <c r="AV1781" s="67" t="s">
        <v>3634</v>
      </c>
      <c r="AW1781" s="67" t="s">
        <v>3613</v>
      </c>
      <c r="AX1781" s="67" t="s">
        <v>3610</v>
      </c>
      <c r="AY1781" s="67" t="s">
        <v>3794</v>
      </c>
      <c r="BB1781" s="26" t="s">
        <v>2488</v>
      </c>
      <c r="BC1781" s="26" t="s">
        <v>3205</v>
      </c>
      <c r="BD1781" s="37">
        <v>44067</v>
      </c>
      <c r="BE1781" s="30">
        <v>35439</v>
      </c>
      <c r="BF1781" s="30">
        <v>41093</v>
      </c>
      <c r="BG1781" s="37" t="s">
        <v>3206</v>
      </c>
      <c r="BI1781" s="37"/>
      <c r="BJ1781" s="37"/>
      <c r="BK1781" s="37"/>
      <c r="BL1781" s="37"/>
      <c r="BM1781" s="37"/>
      <c r="BN1781" s="26"/>
      <c r="BO1781" s="26"/>
      <c r="BP1781" s="26"/>
      <c r="BQ1781" s="38"/>
      <c r="BR1781" s="26"/>
      <c r="BS1781" s="26"/>
      <c r="BT1781" s="26"/>
      <c r="BU1781" s="26"/>
      <c r="BV1781" s="39"/>
    </row>
    <row r="1782" spans="1:74" ht="15" hidden="1" customHeight="1">
      <c r="A1782" s="26">
        <v>2020</v>
      </c>
      <c r="B1782" s="26" t="e">
        <f>#N/A</f>
        <v>#N/A</v>
      </c>
      <c r="C1782" s="26" t="s">
        <v>129</v>
      </c>
      <c r="D1782" s="26" t="s">
        <v>2433</v>
      </c>
      <c r="E1782" s="26" t="s">
        <v>2434</v>
      </c>
      <c r="F1782" s="68">
        <v>43991</v>
      </c>
      <c r="G1782" s="107" t="s">
        <v>3906</v>
      </c>
      <c r="H1782" s="26" t="s">
        <v>1402</v>
      </c>
      <c r="I1782" s="26" t="s">
        <v>1402</v>
      </c>
      <c r="J1782" s="28" t="s">
        <v>3907</v>
      </c>
      <c r="K1782" s="26" t="s">
        <v>135</v>
      </c>
      <c r="L1782" s="26" t="s">
        <v>2437</v>
      </c>
      <c r="M1782" s="26" t="s">
        <v>137</v>
      </c>
      <c r="N1782" s="26" t="s">
        <v>138</v>
      </c>
      <c r="O1782" s="26" t="s">
        <v>138</v>
      </c>
      <c r="Q1782" s="30">
        <v>69</v>
      </c>
      <c r="R1782" s="30">
        <v>4890</v>
      </c>
      <c r="S1782" s="31" t="e">
        <f>#N/A</f>
        <v>#N/A</v>
      </c>
      <c r="T1782" s="30">
        <v>1435</v>
      </c>
      <c r="AB1782" s="33" t="e">
        <f>#N/A</f>
        <v>#N/A</v>
      </c>
      <c r="AC1782" s="30">
        <v>2100</v>
      </c>
      <c r="AD1782" s="30" t="e">
        <f>#N/A</f>
        <v>#N/A</v>
      </c>
      <c r="AE1782" s="34">
        <v>0.82374999999999998</v>
      </c>
      <c r="AG1782" s="30" t="e">
        <f>#N/A</f>
        <v>#N/A</v>
      </c>
      <c r="AH1782" s="30" t="e">
        <f>#N/A</f>
        <v>#N/A</v>
      </c>
      <c r="AI1782" s="30">
        <v>4210</v>
      </c>
      <c r="AJ1782" s="30">
        <v>4210</v>
      </c>
      <c r="AK1782" s="26" t="s">
        <v>139</v>
      </c>
      <c r="AL1782" s="26">
        <v>28</v>
      </c>
      <c r="AM1782" s="26" t="s">
        <v>3754</v>
      </c>
      <c r="AU1782" s="26" t="s">
        <v>1526</v>
      </c>
      <c r="AV1782" s="67" t="s">
        <v>3634</v>
      </c>
      <c r="AW1782" s="67" t="s">
        <v>3613</v>
      </c>
      <c r="AX1782" s="67" t="s">
        <v>3610</v>
      </c>
      <c r="AY1782" s="67" t="s">
        <v>3794</v>
      </c>
      <c r="BB1782" s="26" t="s">
        <v>2488</v>
      </c>
      <c r="BC1782" s="26" t="s">
        <v>3205</v>
      </c>
      <c r="BD1782" s="37">
        <v>44067</v>
      </c>
      <c r="BE1782" s="30">
        <v>35439</v>
      </c>
      <c r="BF1782" s="30">
        <v>41093</v>
      </c>
      <c r="BG1782" s="37" t="s">
        <v>3206</v>
      </c>
      <c r="BI1782" s="37"/>
      <c r="BJ1782" s="37"/>
      <c r="BK1782" s="37"/>
      <c r="BL1782" s="37"/>
      <c r="BM1782" s="37"/>
      <c r="BN1782" s="26"/>
      <c r="BO1782" s="26"/>
      <c r="BP1782" s="26"/>
      <c r="BQ1782" s="38"/>
      <c r="BR1782" s="26"/>
      <c r="BS1782" s="26"/>
      <c r="BT1782" s="26"/>
      <c r="BU1782" s="26"/>
      <c r="BV1782" s="39"/>
    </row>
    <row r="1783" spans="1:74" ht="15" hidden="1" customHeight="1">
      <c r="A1783" s="26">
        <v>2020</v>
      </c>
      <c r="B1783" s="26" t="e">
        <f>#N/A</f>
        <v>#N/A</v>
      </c>
      <c r="C1783" s="26" t="s">
        <v>129</v>
      </c>
      <c r="D1783" s="26" t="s">
        <v>2433</v>
      </c>
      <c r="E1783" s="26" t="s">
        <v>2434</v>
      </c>
      <c r="F1783" s="68">
        <v>43991</v>
      </c>
      <c r="G1783" s="107" t="s">
        <v>3908</v>
      </c>
      <c r="H1783" s="26" t="s">
        <v>1402</v>
      </c>
      <c r="I1783" s="26" t="s">
        <v>1402</v>
      </c>
      <c r="K1783" s="26" t="s">
        <v>135</v>
      </c>
      <c r="L1783" s="26" t="s">
        <v>2437</v>
      </c>
      <c r="M1783" s="26" t="s">
        <v>137</v>
      </c>
      <c r="N1783" s="26" t="s">
        <v>138</v>
      </c>
      <c r="O1783" s="26" t="s">
        <v>138</v>
      </c>
      <c r="Q1783" s="30">
        <v>73</v>
      </c>
      <c r="R1783" s="30">
        <v>5820</v>
      </c>
      <c r="S1783" s="31" t="e">
        <f>#N/A</f>
        <v>#N/A</v>
      </c>
      <c r="T1783" s="30">
        <v>1520</v>
      </c>
      <c r="AB1783" s="33" t="e">
        <f>#N/A</f>
        <v>#N/A</v>
      </c>
      <c r="AC1783" s="30">
        <v>2100</v>
      </c>
      <c r="AD1783" s="30" t="e">
        <f>#N/A</f>
        <v>#N/A</v>
      </c>
      <c r="AE1783" s="34">
        <v>0.82</v>
      </c>
      <c r="AG1783" s="30" t="e">
        <f>#N/A</f>
        <v>#N/A</v>
      </c>
      <c r="AH1783" s="30" t="e">
        <f>#N/A</f>
        <v>#N/A</v>
      </c>
      <c r="AI1783" s="30">
        <v>5011</v>
      </c>
      <c r="AJ1783" s="30">
        <v>5011</v>
      </c>
      <c r="AK1783" s="26" t="s">
        <v>139</v>
      </c>
      <c r="AL1783" s="26">
        <v>28</v>
      </c>
      <c r="AM1783" s="26" t="s">
        <v>3754</v>
      </c>
      <c r="AU1783" s="26" t="s">
        <v>1526</v>
      </c>
      <c r="AV1783" s="67" t="s">
        <v>3634</v>
      </c>
      <c r="AW1783" s="67" t="s">
        <v>3613</v>
      </c>
      <c r="AX1783" s="67" t="s">
        <v>3610</v>
      </c>
      <c r="AY1783" s="67" t="s">
        <v>3794</v>
      </c>
      <c r="BB1783" s="26" t="s">
        <v>2488</v>
      </c>
      <c r="BC1783" s="26" t="s">
        <v>3205</v>
      </c>
      <c r="BD1783" s="37">
        <v>44067</v>
      </c>
      <c r="BE1783" s="30">
        <v>35439</v>
      </c>
      <c r="BF1783" s="30">
        <v>41093</v>
      </c>
      <c r="BG1783" s="37" t="s">
        <v>3206</v>
      </c>
      <c r="BI1783" s="37"/>
      <c r="BJ1783" s="37"/>
      <c r="BK1783" s="37"/>
      <c r="BL1783" s="37"/>
      <c r="BM1783" s="37"/>
      <c r="BN1783" s="26"/>
      <c r="BO1783" s="26"/>
      <c r="BP1783" s="26"/>
      <c r="BQ1783" s="38"/>
      <c r="BR1783" s="26"/>
      <c r="BS1783" s="26"/>
      <c r="BT1783" s="26"/>
      <c r="BU1783" s="26"/>
      <c r="BV1783" s="39"/>
    </row>
    <row r="1784" spans="1:74" ht="15" hidden="1" customHeight="1">
      <c r="A1784" s="26">
        <v>2020</v>
      </c>
      <c r="B1784" s="26" t="e">
        <f>#N/A</f>
        <v>#N/A</v>
      </c>
      <c r="C1784" s="26" t="s">
        <v>129</v>
      </c>
      <c r="D1784" s="26" t="s">
        <v>2433</v>
      </c>
      <c r="E1784" s="26" t="s">
        <v>2434</v>
      </c>
      <c r="F1784" s="68">
        <v>43991</v>
      </c>
      <c r="G1784" s="107" t="s">
        <v>3909</v>
      </c>
      <c r="H1784" s="26" t="s">
        <v>1402</v>
      </c>
      <c r="I1784" s="26" t="s">
        <v>1402</v>
      </c>
      <c r="J1784" s="28" t="s">
        <v>3910</v>
      </c>
      <c r="K1784" s="26" t="s">
        <v>135</v>
      </c>
      <c r="L1784" s="26" t="s">
        <v>2437</v>
      </c>
      <c r="M1784" s="26" t="s">
        <v>137</v>
      </c>
      <c r="N1784" s="26" t="s">
        <v>138</v>
      </c>
      <c r="O1784" s="26" t="s">
        <v>138</v>
      </c>
      <c r="Q1784" s="30">
        <v>68</v>
      </c>
      <c r="R1784" s="30">
        <v>4860</v>
      </c>
      <c r="S1784" s="31" t="e">
        <f>#N/A</f>
        <v>#N/A</v>
      </c>
      <c r="T1784" s="30">
        <v>1305</v>
      </c>
      <c r="AB1784" s="33" t="e">
        <f>#N/A</f>
        <v>#N/A</v>
      </c>
      <c r="AC1784" s="30">
        <v>2100</v>
      </c>
      <c r="AD1784" s="30" t="e">
        <f>#N/A</f>
        <v>#N/A</v>
      </c>
      <c r="AE1784" s="34">
        <v>0.98</v>
      </c>
      <c r="AG1784" s="30" t="e">
        <f>#N/A</f>
        <v>#N/A</v>
      </c>
      <c r="AH1784" s="30" t="e">
        <f>#N/A</f>
        <v>#N/A</v>
      </c>
      <c r="AI1784" s="30">
        <v>4184</v>
      </c>
      <c r="AJ1784" s="30">
        <v>4184</v>
      </c>
      <c r="AK1784" s="26" t="s">
        <v>139</v>
      </c>
      <c r="AL1784" s="26">
        <v>28</v>
      </c>
      <c r="AM1784" s="26" t="s">
        <v>3754</v>
      </c>
      <c r="AU1784" s="26" t="s">
        <v>1526</v>
      </c>
      <c r="AV1784" s="67" t="s">
        <v>3634</v>
      </c>
      <c r="AW1784" s="67" t="s">
        <v>3613</v>
      </c>
      <c r="AX1784" s="67" t="s">
        <v>3610</v>
      </c>
      <c r="AY1784" s="67" t="s">
        <v>3794</v>
      </c>
      <c r="BB1784" s="26" t="s">
        <v>2488</v>
      </c>
      <c r="BC1784" s="26" t="s">
        <v>3205</v>
      </c>
      <c r="BD1784" s="37">
        <v>44067</v>
      </c>
      <c r="BE1784" s="30">
        <v>35439</v>
      </c>
      <c r="BF1784" s="30">
        <v>41093</v>
      </c>
      <c r="BG1784" s="37" t="s">
        <v>3206</v>
      </c>
      <c r="BI1784" s="37"/>
      <c r="BJ1784" s="37"/>
      <c r="BK1784" s="37"/>
      <c r="BL1784" s="37"/>
      <c r="BM1784" s="37"/>
      <c r="BN1784" s="26"/>
      <c r="BO1784" s="26"/>
      <c r="BP1784" s="26"/>
      <c r="BQ1784" s="38"/>
      <c r="BR1784" s="26"/>
      <c r="BS1784" s="26"/>
      <c r="BT1784" s="26"/>
      <c r="BU1784" s="26"/>
      <c r="BV1784" s="39"/>
    </row>
    <row r="1785" spans="1:74" ht="15" hidden="1" customHeight="1">
      <c r="A1785" s="26">
        <v>2020</v>
      </c>
      <c r="B1785" s="26" t="e">
        <f>#N/A</f>
        <v>#N/A</v>
      </c>
      <c r="C1785" s="26" t="s">
        <v>129</v>
      </c>
      <c r="D1785" s="26" t="s">
        <v>2433</v>
      </c>
      <c r="E1785" s="26" t="s">
        <v>2434</v>
      </c>
      <c r="F1785" s="68">
        <v>43991</v>
      </c>
      <c r="G1785" s="107" t="s">
        <v>3911</v>
      </c>
      <c r="H1785" s="26" t="s">
        <v>1402</v>
      </c>
      <c r="I1785" s="26" t="s">
        <v>1402</v>
      </c>
      <c r="J1785" s="28" t="s">
        <v>3912</v>
      </c>
      <c r="K1785" s="26" t="s">
        <v>135</v>
      </c>
      <c r="L1785" s="26" t="s">
        <v>2437</v>
      </c>
      <c r="M1785" s="26" t="s">
        <v>137</v>
      </c>
      <c r="N1785" s="26" t="s">
        <v>138</v>
      </c>
      <c r="O1785" s="26" t="s">
        <v>138</v>
      </c>
      <c r="Q1785" s="30">
        <v>70</v>
      </c>
      <c r="R1785" s="30">
        <v>5200</v>
      </c>
      <c r="S1785" s="31" t="e">
        <f>#N/A</f>
        <v>#N/A</v>
      </c>
      <c r="T1785" s="30">
        <v>1350</v>
      </c>
      <c r="AB1785" s="33" t="e">
        <f>#N/A</f>
        <v>#N/A</v>
      </c>
      <c r="AC1785" s="30">
        <v>2100</v>
      </c>
      <c r="AD1785" s="30" t="e">
        <f>#N/A</f>
        <v>#N/A</v>
      </c>
      <c r="AE1785" s="34">
        <v>0.98</v>
      </c>
      <c r="AG1785" s="30" t="e">
        <f>#N/A</f>
        <v>#N/A</v>
      </c>
      <c r="AH1785" s="30" t="e">
        <f>#N/A</f>
        <v>#N/A</v>
      </c>
      <c r="AI1785" s="30">
        <v>4477</v>
      </c>
      <c r="AJ1785" s="30">
        <v>4477</v>
      </c>
      <c r="AK1785" s="26" t="s">
        <v>139</v>
      </c>
      <c r="AL1785" s="26">
        <v>28</v>
      </c>
      <c r="AM1785" s="26" t="s">
        <v>3754</v>
      </c>
      <c r="AU1785" s="26" t="s">
        <v>1526</v>
      </c>
      <c r="AV1785" s="67" t="s">
        <v>3634</v>
      </c>
      <c r="AW1785" s="67" t="s">
        <v>3613</v>
      </c>
      <c r="AX1785" s="67" t="s">
        <v>3610</v>
      </c>
      <c r="AY1785" s="67" t="s">
        <v>3794</v>
      </c>
      <c r="BB1785" s="26" t="s">
        <v>2488</v>
      </c>
      <c r="BC1785" s="26" t="s">
        <v>3205</v>
      </c>
      <c r="BD1785" s="37">
        <v>44067</v>
      </c>
      <c r="BE1785" s="30">
        <v>35439</v>
      </c>
      <c r="BF1785" s="30">
        <v>41093</v>
      </c>
      <c r="BG1785" s="37" t="s">
        <v>3206</v>
      </c>
      <c r="BI1785" s="37"/>
      <c r="BJ1785" s="37"/>
      <c r="BK1785" s="37"/>
      <c r="BL1785" s="37"/>
      <c r="BM1785" s="37"/>
      <c r="BN1785" s="26"/>
      <c r="BO1785" s="26"/>
      <c r="BP1785" s="26"/>
      <c r="BQ1785" s="38"/>
      <c r="BR1785" s="26"/>
      <c r="BS1785" s="26"/>
      <c r="BT1785" s="26"/>
      <c r="BU1785" s="26"/>
      <c r="BV1785" s="39"/>
    </row>
    <row r="1786" spans="1:74" ht="15" hidden="1" customHeight="1">
      <c r="A1786" s="26">
        <v>2020</v>
      </c>
      <c r="B1786" s="26" t="e">
        <f>#N/A</f>
        <v>#N/A</v>
      </c>
      <c r="C1786" s="26" t="s">
        <v>129</v>
      </c>
      <c r="D1786" s="26" t="s">
        <v>2433</v>
      </c>
      <c r="E1786" s="26" t="s">
        <v>2434</v>
      </c>
      <c r="F1786" s="68">
        <v>43991</v>
      </c>
      <c r="G1786" s="107" t="s">
        <v>3913</v>
      </c>
      <c r="H1786" s="26" t="s">
        <v>1402</v>
      </c>
      <c r="I1786" s="26" t="s">
        <v>1402</v>
      </c>
      <c r="J1786" s="28" t="s">
        <v>3914</v>
      </c>
      <c r="K1786" s="26" t="s">
        <v>135</v>
      </c>
      <c r="L1786" s="26" t="s">
        <v>2437</v>
      </c>
      <c r="M1786" s="26" t="s">
        <v>137</v>
      </c>
      <c r="N1786" s="26" t="s">
        <v>138</v>
      </c>
      <c r="O1786" s="26" t="s">
        <v>138</v>
      </c>
      <c r="Q1786" s="30">
        <v>75</v>
      </c>
      <c r="R1786" s="30">
        <v>6720</v>
      </c>
      <c r="S1786" s="31" t="e">
        <f>#N/A</f>
        <v>#N/A</v>
      </c>
      <c r="T1786" s="30">
        <v>1640</v>
      </c>
      <c r="AB1786" s="33" t="e">
        <f>#N/A</f>
        <v>#N/A</v>
      </c>
      <c r="AC1786" s="30">
        <v>2100</v>
      </c>
      <c r="AD1786" s="30" t="e">
        <f>#N/A</f>
        <v>#N/A</v>
      </c>
      <c r="AE1786" s="34">
        <v>0.83</v>
      </c>
      <c r="AG1786" s="30" t="e">
        <f>#N/A</f>
        <v>#N/A</v>
      </c>
      <c r="AH1786" s="30" t="e">
        <f>#N/A</f>
        <v>#N/A</v>
      </c>
      <c r="AI1786" s="30">
        <v>5786</v>
      </c>
      <c r="AJ1786" s="30">
        <v>5786</v>
      </c>
      <c r="AK1786" s="26" t="s">
        <v>139</v>
      </c>
      <c r="AL1786" s="26">
        <v>28</v>
      </c>
      <c r="AM1786" s="26" t="s">
        <v>3754</v>
      </c>
      <c r="AU1786" s="26" t="s">
        <v>1526</v>
      </c>
      <c r="AV1786" s="67" t="s">
        <v>3634</v>
      </c>
      <c r="AW1786" s="67" t="s">
        <v>3613</v>
      </c>
      <c r="AX1786" s="67" t="s">
        <v>3610</v>
      </c>
      <c r="AY1786" s="67" t="s">
        <v>3794</v>
      </c>
      <c r="BB1786" s="26" t="s">
        <v>2488</v>
      </c>
      <c r="BC1786" s="26" t="s">
        <v>3205</v>
      </c>
      <c r="BD1786" s="37">
        <v>44067</v>
      </c>
      <c r="BE1786" s="30">
        <v>35439</v>
      </c>
      <c r="BF1786" s="30">
        <v>41093</v>
      </c>
      <c r="BG1786" s="37" t="s">
        <v>3206</v>
      </c>
      <c r="BI1786" s="37"/>
      <c r="BJ1786" s="37"/>
      <c r="BK1786" s="37"/>
      <c r="BL1786" s="37"/>
      <c r="BM1786" s="37"/>
      <c r="BN1786" s="26"/>
      <c r="BO1786" s="26"/>
      <c r="BP1786" s="26"/>
      <c r="BQ1786" s="38"/>
      <c r="BR1786" s="26"/>
      <c r="BS1786" s="26"/>
      <c r="BT1786" s="26"/>
      <c r="BU1786" s="26"/>
      <c r="BV1786" s="39"/>
    </row>
    <row r="1787" spans="1:74" ht="15" hidden="1" customHeight="1">
      <c r="A1787" s="26">
        <v>2020</v>
      </c>
      <c r="B1787" s="26" t="e">
        <f>#N/A</f>
        <v>#N/A</v>
      </c>
      <c r="C1787" s="26" t="s">
        <v>129</v>
      </c>
      <c r="D1787" s="26" t="s">
        <v>2433</v>
      </c>
      <c r="E1787" s="26" t="s">
        <v>2434</v>
      </c>
      <c r="F1787" s="68">
        <v>43991</v>
      </c>
      <c r="G1787" s="107" t="s">
        <v>3915</v>
      </c>
      <c r="H1787" s="26" t="s">
        <v>1402</v>
      </c>
      <c r="I1787" s="26" t="s">
        <v>1402</v>
      </c>
      <c r="J1787" s="28" t="s">
        <v>3916</v>
      </c>
      <c r="K1787" s="26" t="s">
        <v>135</v>
      </c>
      <c r="L1787" s="26" t="s">
        <v>2437</v>
      </c>
      <c r="M1787" s="26" t="s">
        <v>137</v>
      </c>
      <c r="N1787" s="26" t="s">
        <v>138</v>
      </c>
      <c r="O1787" s="26" t="s">
        <v>138</v>
      </c>
      <c r="Q1787" s="30">
        <v>72</v>
      </c>
      <c r="R1787" s="30">
        <v>5480</v>
      </c>
      <c r="S1787" s="31" t="e">
        <f>#N/A</f>
        <v>#N/A</v>
      </c>
      <c r="T1787" s="30">
        <v>1312</v>
      </c>
      <c r="AB1787" s="33" t="e">
        <f>#N/A</f>
        <v>#N/A</v>
      </c>
      <c r="AC1787" s="30">
        <v>2100</v>
      </c>
      <c r="AD1787" s="30" t="e">
        <f>#N/A</f>
        <v>#N/A</v>
      </c>
      <c r="AE1787" s="34">
        <v>0.83</v>
      </c>
      <c r="AG1787" s="30" t="e">
        <f>#N/A</f>
        <v>#N/A</v>
      </c>
      <c r="AH1787" s="30" t="e">
        <f>#N/A</f>
        <v>#N/A</v>
      </c>
      <c r="AI1787" s="30">
        <v>4718</v>
      </c>
      <c r="AJ1787" s="30">
        <v>4718</v>
      </c>
      <c r="AK1787" s="26" t="s">
        <v>139</v>
      </c>
      <c r="AL1787" s="26">
        <v>28</v>
      </c>
      <c r="AM1787" s="26" t="s">
        <v>3754</v>
      </c>
      <c r="AU1787" s="26" t="s">
        <v>1526</v>
      </c>
      <c r="AV1787" s="67" t="s">
        <v>3634</v>
      </c>
      <c r="AW1787" s="67" t="s">
        <v>3613</v>
      </c>
      <c r="AX1787" s="67" t="s">
        <v>3610</v>
      </c>
      <c r="AY1787" s="67" t="s">
        <v>3794</v>
      </c>
      <c r="BB1787" s="26" t="s">
        <v>2488</v>
      </c>
      <c r="BC1787" s="26" t="s">
        <v>3205</v>
      </c>
      <c r="BD1787" s="37">
        <v>44067</v>
      </c>
      <c r="BE1787" s="30">
        <v>35439</v>
      </c>
      <c r="BF1787" s="30">
        <v>41093</v>
      </c>
      <c r="BG1787" s="37" t="s">
        <v>3206</v>
      </c>
      <c r="BI1787" s="37"/>
      <c r="BJ1787" s="37"/>
      <c r="BK1787" s="37"/>
      <c r="BL1787" s="37"/>
      <c r="BM1787" s="37"/>
      <c r="BN1787" s="26"/>
      <c r="BO1787" s="26"/>
      <c r="BP1787" s="26"/>
      <c r="BQ1787" s="38"/>
      <c r="BR1787" s="26"/>
      <c r="BS1787" s="26"/>
      <c r="BT1787" s="26"/>
      <c r="BU1787" s="26"/>
      <c r="BV1787" s="39"/>
    </row>
    <row r="1788" spans="1:74" ht="15" hidden="1" customHeight="1">
      <c r="A1788" s="26">
        <v>2020</v>
      </c>
      <c r="B1788" s="26" t="e">
        <f>#N/A</f>
        <v>#N/A</v>
      </c>
      <c r="C1788" s="26" t="s">
        <v>129</v>
      </c>
      <c r="D1788" s="26" t="s">
        <v>2433</v>
      </c>
      <c r="E1788" s="26" t="s">
        <v>2434</v>
      </c>
      <c r="F1788" s="68">
        <v>43991</v>
      </c>
      <c r="G1788" s="107" t="s">
        <v>3917</v>
      </c>
      <c r="H1788" s="26" t="s">
        <v>1402</v>
      </c>
      <c r="I1788" s="26" t="s">
        <v>1402</v>
      </c>
      <c r="J1788" s="28" t="s">
        <v>3918</v>
      </c>
      <c r="K1788" s="26" t="s">
        <v>135</v>
      </c>
      <c r="L1788" s="26" t="s">
        <v>2437</v>
      </c>
      <c r="M1788" s="26" t="s">
        <v>137</v>
      </c>
      <c r="N1788" s="26" t="s">
        <v>138</v>
      </c>
      <c r="O1788" s="26" t="s">
        <v>138</v>
      </c>
      <c r="Q1788" s="30">
        <v>73</v>
      </c>
      <c r="R1788" s="30">
        <v>5990</v>
      </c>
      <c r="S1788" s="31" t="e">
        <f>#N/A</f>
        <v>#N/A</v>
      </c>
      <c r="T1788" s="30">
        <v>1542</v>
      </c>
      <c r="AB1788" s="33" t="e">
        <f>#N/A</f>
        <v>#N/A</v>
      </c>
      <c r="AC1788" s="30">
        <v>2100</v>
      </c>
      <c r="AD1788" s="30" t="e">
        <f>#N/A</f>
        <v>#N/A</v>
      </c>
      <c r="AE1788" s="34">
        <v>0.98</v>
      </c>
      <c r="AG1788" s="30" t="e">
        <f>#N/A</f>
        <v>#N/A</v>
      </c>
      <c r="AH1788" s="30" t="e">
        <f>#N/A</f>
        <v>#N/A</v>
      </c>
      <c r="AI1788" s="30">
        <v>5157</v>
      </c>
      <c r="AJ1788" s="30">
        <v>5157</v>
      </c>
      <c r="AK1788" s="26" t="s">
        <v>139</v>
      </c>
      <c r="AL1788" s="26">
        <v>28</v>
      </c>
      <c r="AM1788" s="26" t="s">
        <v>3754</v>
      </c>
      <c r="AU1788" s="26" t="s">
        <v>1526</v>
      </c>
      <c r="AV1788" s="67" t="s">
        <v>3634</v>
      </c>
      <c r="AW1788" s="67" t="s">
        <v>3613</v>
      </c>
      <c r="AX1788" s="67" t="s">
        <v>3610</v>
      </c>
      <c r="AY1788" s="67" t="s">
        <v>3794</v>
      </c>
      <c r="BB1788" s="26" t="s">
        <v>2488</v>
      </c>
      <c r="BC1788" s="26" t="s">
        <v>3205</v>
      </c>
      <c r="BD1788" s="37">
        <v>44067</v>
      </c>
      <c r="BE1788" s="30">
        <v>35439</v>
      </c>
      <c r="BF1788" s="30">
        <v>41093</v>
      </c>
      <c r="BG1788" s="37" t="s">
        <v>3206</v>
      </c>
      <c r="BI1788" s="37"/>
      <c r="BJ1788" s="37"/>
      <c r="BK1788" s="37"/>
      <c r="BL1788" s="37"/>
      <c r="BM1788" s="37"/>
      <c r="BN1788" s="26"/>
      <c r="BO1788" s="26"/>
      <c r="BP1788" s="26"/>
      <c r="BQ1788" s="38"/>
      <c r="BR1788" s="26"/>
      <c r="BS1788" s="26"/>
      <c r="BT1788" s="26"/>
      <c r="BU1788" s="26"/>
      <c r="BV1788" s="39"/>
    </row>
    <row r="1789" spans="1:74" ht="15" hidden="1" customHeight="1">
      <c r="A1789" s="26">
        <v>2020</v>
      </c>
      <c r="B1789" s="26" t="e">
        <f>#N/A</f>
        <v>#N/A</v>
      </c>
      <c r="C1789" s="26" t="s">
        <v>129</v>
      </c>
      <c r="D1789" s="26" t="s">
        <v>2433</v>
      </c>
      <c r="E1789" s="26" t="s">
        <v>2434</v>
      </c>
      <c r="F1789" s="68">
        <v>43991</v>
      </c>
      <c r="G1789" s="107" t="s">
        <v>3919</v>
      </c>
      <c r="H1789" s="26" t="s">
        <v>1402</v>
      </c>
      <c r="I1789" s="26" t="s">
        <v>1402</v>
      </c>
      <c r="J1789" s="28" t="s">
        <v>3920</v>
      </c>
      <c r="K1789" s="26" t="s">
        <v>135</v>
      </c>
      <c r="L1789" s="26" t="s">
        <v>2437</v>
      </c>
      <c r="M1789" s="26" t="s">
        <v>137</v>
      </c>
      <c r="N1789" s="26" t="s">
        <v>138</v>
      </c>
      <c r="O1789" s="26" t="s">
        <v>138</v>
      </c>
      <c r="Q1789" s="30">
        <v>67</v>
      </c>
      <c r="R1789" s="30">
        <v>4510</v>
      </c>
      <c r="S1789" s="31" t="e">
        <f>#N/A</f>
        <v>#N/A</v>
      </c>
      <c r="T1789" s="30">
        <v>1126</v>
      </c>
      <c r="AB1789" s="33" t="e">
        <f>#N/A</f>
        <v>#N/A</v>
      </c>
      <c r="AC1789" s="30">
        <v>2100</v>
      </c>
      <c r="AD1789" s="30" t="e">
        <f>#N/A</f>
        <v>#N/A</v>
      </c>
      <c r="AE1789" s="34">
        <v>0.98</v>
      </c>
      <c r="AG1789" s="30" t="e">
        <f>#N/A</f>
        <v>#N/A</v>
      </c>
      <c r="AH1789" s="30" t="e">
        <f>#N/A</f>
        <v>#N/A</v>
      </c>
      <c r="AI1789" s="30">
        <v>3883</v>
      </c>
      <c r="AJ1789" s="30">
        <v>3883</v>
      </c>
      <c r="AK1789" s="26" t="s">
        <v>139</v>
      </c>
      <c r="AL1789" s="26">
        <v>28</v>
      </c>
      <c r="AM1789" s="26" t="s">
        <v>3754</v>
      </c>
      <c r="AU1789" s="26" t="s">
        <v>1526</v>
      </c>
      <c r="AV1789" s="67" t="s">
        <v>3634</v>
      </c>
      <c r="AW1789" s="67" t="s">
        <v>3613</v>
      </c>
      <c r="AX1789" s="67" t="s">
        <v>3610</v>
      </c>
      <c r="AY1789" s="67" t="s">
        <v>3794</v>
      </c>
      <c r="BB1789" s="26" t="s">
        <v>2488</v>
      </c>
      <c r="BC1789" s="26" t="s">
        <v>3205</v>
      </c>
      <c r="BD1789" s="37">
        <v>44067</v>
      </c>
      <c r="BE1789" s="30">
        <v>35439</v>
      </c>
      <c r="BF1789" s="30">
        <v>41093</v>
      </c>
      <c r="BG1789" s="37" t="s">
        <v>3206</v>
      </c>
      <c r="BI1789" s="37"/>
      <c r="BJ1789" s="37"/>
      <c r="BK1789" s="37"/>
      <c r="BL1789" s="37"/>
      <c r="BM1789" s="37"/>
      <c r="BN1789" s="26"/>
      <c r="BO1789" s="26"/>
      <c r="BP1789" s="26"/>
      <c r="BQ1789" s="38"/>
      <c r="BR1789" s="26"/>
      <c r="BS1789" s="26"/>
      <c r="BT1789" s="26"/>
      <c r="BU1789" s="26"/>
      <c r="BV1789" s="39"/>
    </row>
    <row r="1790" spans="1:74" ht="15" hidden="1" customHeight="1">
      <c r="A1790" s="26">
        <v>2020</v>
      </c>
      <c r="B1790" s="26" t="e">
        <f>#N/A</f>
        <v>#N/A</v>
      </c>
      <c r="C1790" s="26" t="s">
        <v>129</v>
      </c>
      <c r="D1790" s="26" t="s">
        <v>2433</v>
      </c>
      <c r="E1790" s="26" t="s">
        <v>2434</v>
      </c>
      <c r="F1790" s="68">
        <v>43991</v>
      </c>
      <c r="G1790" s="107" t="s">
        <v>3921</v>
      </c>
      <c r="H1790" s="26" t="s">
        <v>1402</v>
      </c>
      <c r="I1790" s="26" t="s">
        <v>1402</v>
      </c>
      <c r="J1790" s="28" t="s">
        <v>3922</v>
      </c>
      <c r="K1790" s="26" t="s">
        <v>135</v>
      </c>
      <c r="L1790" s="26" t="s">
        <v>2437</v>
      </c>
      <c r="M1790" s="26" t="s">
        <v>137</v>
      </c>
      <c r="N1790" s="26" t="s">
        <v>138</v>
      </c>
      <c r="O1790" s="26" t="s">
        <v>138</v>
      </c>
      <c r="Q1790" s="30">
        <v>69</v>
      </c>
      <c r="R1790" s="30">
        <v>5630</v>
      </c>
      <c r="S1790" s="31" t="e">
        <f>#N/A</f>
        <v>#N/A</v>
      </c>
      <c r="T1790" s="30">
        <v>1615</v>
      </c>
      <c r="AB1790" s="33" t="e">
        <f>#N/A</f>
        <v>#N/A</v>
      </c>
      <c r="AC1790" s="30">
        <v>2100</v>
      </c>
      <c r="AD1790" s="30" t="e">
        <f>#N/A</f>
        <v>#N/A</v>
      </c>
      <c r="AE1790" s="34">
        <v>0.66</v>
      </c>
      <c r="AG1790" s="30" t="e">
        <f>#N/A</f>
        <v>#N/A</v>
      </c>
      <c r="AH1790" s="30" t="e">
        <f>#N/A</f>
        <v>#N/A</v>
      </c>
      <c r="AI1790" s="30">
        <v>4847</v>
      </c>
      <c r="AJ1790" s="30">
        <v>4847</v>
      </c>
      <c r="AK1790" s="26" t="s">
        <v>139</v>
      </c>
      <c r="AL1790" s="26">
        <v>28</v>
      </c>
      <c r="AM1790" s="26" t="s">
        <v>3754</v>
      </c>
      <c r="AU1790" s="26" t="s">
        <v>1526</v>
      </c>
      <c r="AV1790" s="67" t="s">
        <v>3634</v>
      </c>
      <c r="AW1790" s="67" t="s">
        <v>3613</v>
      </c>
      <c r="AX1790" s="67" t="s">
        <v>3610</v>
      </c>
      <c r="AY1790" s="67" t="s">
        <v>3794</v>
      </c>
      <c r="BB1790" s="26" t="s">
        <v>2488</v>
      </c>
      <c r="BC1790" s="26" t="s">
        <v>3205</v>
      </c>
      <c r="BD1790" s="37">
        <v>44067</v>
      </c>
      <c r="BE1790" s="30">
        <v>35439</v>
      </c>
      <c r="BF1790" s="30">
        <v>41093</v>
      </c>
      <c r="BG1790" s="37" t="s">
        <v>3206</v>
      </c>
      <c r="BI1790" s="37"/>
      <c r="BJ1790" s="37"/>
      <c r="BK1790" s="37"/>
      <c r="BL1790" s="37"/>
      <c r="BM1790" s="37"/>
      <c r="BN1790" s="26"/>
      <c r="BO1790" s="26"/>
      <c r="BP1790" s="26"/>
      <c r="BQ1790" s="38"/>
      <c r="BR1790" s="26"/>
      <c r="BS1790" s="26"/>
      <c r="BT1790" s="26"/>
      <c r="BU1790" s="26"/>
      <c r="BV1790" s="39"/>
    </row>
    <row r="1791" spans="1:74" ht="15" hidden="1" customHeight="1">
      <c r="A1791" s="26">
        <v>2020</v>
      </c>
      <c r="B1791" s="26" t="e">
        <f>#N/A</f>
        <v>#N/A</v>
      </c>
      <c r="C1791" s="26" t="s">
        <v>129</v>
      </c>
      <c r="D1791" s="26" t="s">
        <v>2433</v>
      </c>
      <c r="E1791" s="26" t="s">
        <v>2434</v>
      </c>
      <c r="F1791" s="68">
        <v>43991</v>
      </c>
      <c r="G1791" s="107" t="s">
        <v>3923</v>
      </c>
      <c r="H1791" s="26" t="s">
        <v>1402</v>
      </c>
      <c r="I1791" s="26" t="s">
        <v>1402</v>
      </c>
      <c r="J1791" s="28" t="s">
        <v>3924</v>
      </c>
      <c r="K1791" s="26" t="s">
        <v>135</v>
      </c>
      <c r="L1791" s="26" t="s">
        <v>2437</v>
      </c>
      <c r="M1791" s="26" t="s">
        <v>137</v>
      </c>
      <c r="N1791" s="26" t="s">
        <v>138</v>
      </c>
      <c r="O1791" s="26" t="s">
        <v>138</v>
      </c>
      <c r="Q1791" s="30">
        <v>68</v>
      </c>
      <c r="R1791" s="30">
        <v>4700</v>
      </c>
      <c r="S1791" s="31" t="e">
        <f>#N/A</f>
        <v>#N/A</v>
      </c>
      <c r="T1791" s="30">
        <v>1170</v>
      </c>
      <c r="AB1791" s="33" t="e">
        <f>#N/A</f>
        <v>#N/A</v>
      </c>
      <c r="AC1791" s="30">
        <v>2100</v>
      </c>
      <c r="AD1791" s="30" t="e">
        <f>#N/A</f>
        <v>#N/A</v>
      </c>
      <c r="AE1791" s="34">
        <v>0.66</v>
      </c>
      <c r="AG1791" s="30" t="e">
        <f>#N/A</f>
        <v>#N/A</v>
      </c>
      <c r="AH1791" s="30" t="e">
        <f>#N/A</f>
        <v>#N/A</v>
      </c>
      <c r="AI1791" s="30">
        <v>4047</v>
      </c>
      <c r="AJ1791" s="30">
        <v>4047</v>
      </c>
      <c r="AK1791" s="26" t="s">
        <v>139</v>
      </c>
      <c r="AL1791" s="26">
        <v>28</v>
      </c>
      <c r="AM1791" s="26" t="s">
        <v>3754</v>
      </c>
      <c r="AU1791" s="26" t="s">
        <v>1526</v>
      </c>
      <c r="AV1791" s="67" t="s">
        <v>3634</v>
      </c>
      <c r="AW1791" s="67" t="s">
        <v>3613</v>
      </c>
      <c r="AX1791" s="67" t="s">
        <v>3610</v>
      </c>
      <c r="AY1791" s="67" t="s">
        <v>3794</v>
      </c>
      <c r="BB1791" s="26" t="s">
        <v>2488</v>
      </c>
      <c r="BC1791" s="26" t="s">
        <v>3205</v>
      </c>
      <c r="BD1791" s="37">
        <v>44067</v>
      </c>
      <c r="BE1791" s="30">
        <v>35439</v>
      </c>
      <c r="BF1791" s="30">
        <v>41093</v>
      </c>
      <c r="BG1791" s="37" t="s">
        <v>3206</v>
      </c>
      <c r="BI1791" s="37"/>
      <c r="BJ1791" s="37"/>
      <c r="BK1791" s="37"/>
      <c r="BL1791" s="37"/>
      <c r="BM1791" s="37"/>
      <c r="BN1791" s="26"/>
      <c r="BO1791" s="26"/>
      <c r="BP1791" s="26"/>
      <c r="BQ1791" s="38"/>
      <c r="BR1791" s="26"/>
      <c r="BS1791" s="26"/>
      <c r="BT1791" s="26"/>
      <c r="BU1791" s="26"/>
      <c r="BV1791" s="39"/>
    </row>
    <row r="1792" spans="1:74" ht="15" hidden="1" customHeight="1">
      <c r="A1792" s="26">
        <v>2020</v>
      </c>
      <c r="B1792" s="26" t="e">
        <f>#N/A</f>
        <v>#N/A</v>
      </c>
      <c r="C1792" s="26" t="s">
        <v>129</v>
      </c>
      <c r="D1792" s="26" t="s">
        <v>2433</v>
      </c>
      <c r="E1792" s="26" t="s">
        <v>2434</v>
      </c>
      <c r="F1792" s="68">
        <v>43991</v>
      </c>
      <c r="G1792" s="107" t="s">
        <v>3925</v>
      </c>
      <c r="H1792" s="26" t="s">
        <v>1402</v>
      </c>
      <c r="I1792" s="26" t="s">
        <v>1402</v>
      </c>
      <c r="J1792" s="28" t="s">
        <v>3926</v>
      </c>
      <c r="K1792" s="26" t="s">
        <v>135</v>
      </c>
      <c r="L1792" s="26" t="s">
        <v>2437</v>
      </c>
      <c r="M1792" s="26" t="s">
        <v>137</v>
      </c>
      <c r="N1792" s="26" t="s">
        <v>138</v>
      </c>
      <c r="O1792" s="26" t="s">
        <v>138</v>
      </c>
      <c r="Q1792" s="30">
        <v>71</v>
      </c>
      <c r="R1792" s="30">
        <v>4610</v>
      </c>
      <c r="S1792" s="31" t="e">
        <f>#N/A</f>
        <v>#N/A</v>
      </c>
      <c r="T1792" s="30">
        <v>1040</v>
      </c>
      <c r="AB1792" s="33" t="e">
        <f>#N/A</f>
        <v>#N/A</v>
      </c>
      <c r="AC1792" s="30">
        <v>2100</v>
      </c>
      <c r="AD1792" s="30" t="e">
        <f>#N/A</f>
        <v>#N/A</v>
      </c>
      <c r="AE1792" s="34">
        <v>0.86461538461538456</v>
      </c>
      <c r="AG1792" s="30" t="e">
        <f>#N/A</f>
        <v>#N/A</v>
      </c>
      <c r="AH1792" s="30" t="e">
        <f>#N/A</f>
        <v>#N/A</v>
      </c>
      <c r="AI1792" s="30">
        <v>3969</v>
      </c>
      <c r="AJ1792" s="30">
        <v>3969</v>
      </c>
      <c r="AK1792" s="26" t="s">
        <v>139</v>
      </c>
      <c r="AL1792" s="26">
        <v>28</v>
      </c>
      <c r="AM1792" s="26" t="s">
        <v>3754</v>
      </c>
      <c r="AU1792" s="26" t="s">
        <v>1526</v>
      </c>
      <c r="AV1792" s="67" t="s">
        <v>3634</v>
      </c>
      <c r="AW1792" s="67" t="s">
        <v>3613</v>
      </c>
      <c r="AX1792" s="67" t="s">
        <v>3610</v>
      </c>
      <c r="AY1792" s="67" t="s">
        <v>3794</v>
      </c>
      <c r="BB1792" s="26" t="s">
        <v>2488</v>
      </c>
      <c r="BC1792" s="26" t="s">
        <v>3205</v>
      </c>
      <c r="BD1792" s="37">
        <v>44067</v>
      </c>
      <c r="BE1792" s="30">
        <v>35439</v>
      </c>
      <c r="BF1792" s="30">
        <v>41093</v>
      </c>
      <c r="BG1792" s="37" t="s">
        <v>3206</v>
      </c>
      <c r="BI1792" s="37"/>
      <c r="BJ1792" s="37"/>
      <c r="BK1792" s="37"/>
      <c r="BL1792" s="37"/>
      <c r="BM1792" s="37"/>
      <c r="BN1792" s="26"/>
      <c r="BO1792" s="26"/>
      <c r="BP1792" s="26"/>
      <c r="BQ1792" s="38"/>
      <c r="BR1792" s="26"/>
      <c r="BS1792" s="26"/>
      <c r="BT1792" s="26"/>
      <c r="BU1792" s="26"/>
      <c r="BV1792" s="39"/>
    </row>
    <row r="1793" spans="1:74" ht="15" hidden="1" customHeight="1">
      <c r="A1793" s="26">
        <v>2020</v>
      </c>
      <c r="B1793" s="26" t="e">
        <f>#N/A</f>
        <v>#N/A</v>
      </c>
      <c r="C1793" s="26" t="s">
        <v>129</v>
      </c>
      <c r="D1793" s="26" t="s">
        <v>2433</v>
      </c>
      <c r="E1793" s="26" t="s">
        <v>2434</v>
      </c>
      <c r="F1793" s="68">
        <v>43991</v>
      </c>
      <c r="G1793" s="107" t="s">
        <v>3927</v>
      </c>
      <c r="H1793" s="26" t="s">
        <v>1402</v>
      </c>
      <c r="I1793" s="26" t="s">
        <v>1402</v>
      </c>
      <c r="K1793" s="26" t="s">
        <v>135</v>
      </c>
      <c r="L1793" s="26" t="s">
        <v>2437</v>
      </c>
      <c r="M1793" s="26" t="s">
        <v>137</v>
      </c>
      <c r="N1793" s="26" t="s">
        <v>138</v>
      </c>
      <c r="O1793" s="26" t="s">
        <v>138</v>
      </c>
      <c r="Q1793" s="30">
        <v>77</v>
      </c>
      <c r="R1793" s="30">
        <v>7050</v>
      </c>
      <c r="S1793" s="31" t="e">
        <f>#N/A</f>
        <v>#N/A</v>
      </c>
      <c r="T1793" s="30">
        <v>1635</v>
      </c>
      <c r="AB1793" s="33" t="e">
        <f>#N/A</f>
        <v>#N/A</v>
      </c>
      <c r="AC1793" s="30">
        <v>2100</v>
      </c>
      <c r="AD1793" s="30" t="e">
        <f>#N/A</f>
        <v>#N/A</v>
      </c>
      <c r="AE1793" s="34">
        <v>0.86</v>
      </c>
      <c r="AG1793" s="30" t="e">
        <f>#N/A</f>
        <v>#N/A</v>
      </c>
      <c r="AH1793" s="30" t="e">
        <f>#N/A</f>
        <v>#N/A</v>
      </c>
      <c r="AI1793" s="30">
        <v>6070</v>
      </c>
      <c r="AJ1793" s="30">
        <v>6070</v>
      </c>
      <c r="AK1793" s="26" t="s">
        <v>139</v>
      </c>
      <c r="AL1793" s="26">
        <v>28</v>
      </c>
      <c r="AM1793" s="26" t="s">
        <v>3754</v>
      </c>
      <c r="AU1793" s="26" t="s">
        <v>1526</v>
      </c>
      <c r="AV1793" s="67" t="s">
        <v>3634</v>
      </c>
      <c r="AW1793" s="67" t="s">
        <v>3613</v>
      </c>
      <c r="AX1793" s="67" t="s">
        <v>3610</v>
      </c>
      <c r="AY1793" s="67" t="s">
        <v>3794</v>
      </c>
      <c r="BB1793" s="26" t="s">
        <v>2488</v>
      </c>
      <c r="BC1793" s="26" t="s">
        <v>3205</v>
      </c>
      <c r="BD1793" s="37">
        <v>44067</v>
      </c>
      <c r="BE1793" s="30">
        <v>35439</v>
      </c>
      <c r="BF1793" s="30">
        <v>41093</v>
      </c>
      <c r="BG1793" s="37" t="s">
        <v>3206</v>
      </c>
      <c r="BI1793" s="37"/>
      <c r="BJ1793" s="37"/>
      <c r="BK1793" s="37"/>
      <c r="BL1793" s="37"/>
      <c r="BM1793" s="37"/>
      <c r="BN1793" s="26"/>
      <c r="BO1793" s="26"/>
      <c r="BP1793" s="26"/>
      <c r="BQ1793" s="38"/>
      <c r="BR1793" s="26"/>
      <c r="BS1793" s="26"/>
      <c r="BT1793" s="26"/>
      <c r="BU1793" s="26"/>
      <c r="BV1793" s="39"/>
    </row>
    <row r="1794" spans="1:74" ht="15" hidden="1" customHeight="1">
      <c r="A1794" s="26">
        <v>2020</v>
      </c>
      <c r="B1794" s="26" t="e">
        <f>#N/A</f>
        <v>#N/A</v>
      </c>
      <c r="C1794" s="26" t="s">
        <v>129</v>
      </c>
      <c r="D1794" s="26" t="s">
        <v>2433</v>
      </c>
      <c r="E1794" s="26" t="s">
        <v>2434</v>
      </c>
      <c r="F1794" s="68">
        <v>43991</v>
      </c>
      <c r="G1794" s="107" t="s">
        <v>3928</v>
      </c>
      <c r="H1794" s="26" t="s">
        <v>1402</v>
      </c>
      <c r="I1794" s="26" t="s">
        <v>1402</v>
      </c>
      <c r="J1794" s="28" t="s">
        <v>3929</v>
      </c>
      <c r="K1794" s="26" t="s">
        <v>135</v>
      </c>
      <c r="L1794" s="26" t="s">
        <v>2437</v>
      </c>
      <c r="M1794" s="26" t="s">
        <v>137</v>
      </c>
      <c r="N1794" s="26" t="s">
        <v>138</v>
      </c>
      <c r="O1794" s="26" t="s">
        <v>138</v>
      </c>
      <c r="Q1794" s="30">
        <v>69</v>
      </c>
      <c r="R1794" s="30">
        <v>4180</v>
      </c>
      <c r="S1794" s="31" t="e">
        <f>#N/A</f>
        <v>#N/A</v>
      </c>
      <c r="T1794" s="30">
        <v>1050</v>
      </c>
      <c r="AB1794" s="33" t="e">
        <f>#N/A</f>
        <v>#N/A</v>
      </c>
      <c r="AC1794" s="30">
        <v>2100</v>
      </c>
      <c r="AD1794" s="30" t="e">
        <f>#N/A</f>
        <v>#N/A</v>
      </c>
      <c r="AE1794" s="34">
        <v>0.80608695652173912</v>
      </c>
      <c r="AG1794" s="30" t="e">
        <f>#N/A</f>
        <v>#N/A</v>
      </c>
      <c r="AH1794" s="30" t="e">
        <f>#N/A</f>
        <v>#N/A</v>
      </c>
      <c r="AI1794" s="30">
        <v>3599</v>
      </c>
      <c r="AJ1794" s="30">
        <v>3599</v>
      </c>
      <c r="AK1794" s="26" t="s">
        <v>139</v>
      </c>
      <c r="AL1794" s="26">
        <v>28</v>
      </c>
      <c r="AM1794" s="26" t="s">
        <v>3754</v>
      </c>
      <c r="AU1794" s="26" t="s">
        <v>1526</v>
      </c>
      <c r="AV1794" s="67" t="s">
        <v>3652</v>
      </c>
      <c r="AW1794" s="67" t="s">
        <v>3578</v>
      </c>
      <c r="AX1794" s="67" t="s">
        <v>3548</v>
      </c>
      <c r="AY1794" s="67" t="s">
        <v>3794</v>
      </c>
      <c r="BB1794" s="26" t="s">
        <v>2488</v>
      </c>
      <c r="BC1794" s="26" t="s">
        <v>3205</v>
      </c>
      <c r="BD1794" s="37">
        <v>44067</v>
      </c>
      <c r="BE1794" s="30">
        <v>35439</v>
      </c>
      <c r="BF1794" s="30">
        <v>41093</v>
      </c>
      <c r="BG1794" s="37" t="s">
        <v>3206</v>
      </c>
      <c r="BI1794" s="37"/>
      <c r="BJ1794" s="37"/>
      <c r="BK1794" s="37"/>
      <c r="BL1794" s="37"/>
      <c r="BM1794" s="37"/>
      <c r="BN1794" s="26"/>
      <c r="BO1794" s="26"/>
      <c r="BP1794" s="26"/>
      <c r="BQ1794" s="38"/>
      <c r="BR1794" s="26"/>
      <c r="BS1794" s="26"/>
      <c r="BT1794" s="26"/>
      <c r="BU1794" s="26"/>
      <c r="BV1794" s="39"/>
    </row>
    <row r="1795" spans="1:74" ht="15" hidden="1" customHeight="1">
      <c r="A1795" s="26">
        <v>2020</v>
      </c>
      <c r="B1795" s="26" t="e">
        <f>#N/A</f>
        <v>#N/A</v>
      </c>
      <c r="C1795" s="26" t="s">
        <v>129</v>
      </c>
      <c r="D1795" s="26" t="s">
        <v>2433</v>
      </c>
      <c r="E1795" s="26" t="s">
        <v>2434</v>
      </c>
      <c r="F1795" s="68">
        <v>43991</v>
      </c>
      <c r="G1795" s="107" t="s">
        <v>3930</v>
      </c>
      <c r="H1795" s="26" t="s">
        <v>1402</v>
      </c>
      <c r="I1795" s="26" t="s">
        <v>1402</v>
      </c>
      <c r="J1795" s="28" t="s">
        <v>3931</v>
      </c>
      <c r="K1795" s="26" t="s">
        <v>135</v>
      </c>
      <c r="L1795" s="26" t="s">
        <v>2437</v>
      </c>
      <c r="M1795" s="26" t="s">
        <v>137</v>
      </c>
      <c r="N1795" s="26" t="s">
        <v>138</v>
      </c>
      <c r="O1795" s="26" t="s">
        <v>138</v>
      </c>
      <c r="Q1795" s="30">
        <v>69</v>
      </c>
      <c r="R1795" s="30">
        <v>5250</v>
      </c>
      <c r="S1795" s="31" t="e">
        <f>#N/A</f>
        <v>#N/A</v>
      </c>
      <c r="T1795" s="30">
        <v>1475</v>
      </c>
      <c r="AB1795" s="33" t="e">
        <f>#N/A</f>
        <v>#N/A</v>
      </c>
      <c r="AC1795" s="30">
        <v>2100</v>
      </c>
      <c r="AD1795" s="30" t="e">
        <f>#N/A</f>
        <v>#N/A</v>
      </c>
      <c r="AE1795" s="34">
        <v>0.81</v>
      </c>
      <c r="AG1795" s="30" t="e">
        <f>#N/A</f>
        <v>#N/A</v>
      </c>
      <c r="AH1795" s="30" t="e">
        <f>#N/A</f>
        <v>#N/A</v>
      </c>
      <c r="AI1795" s="30">
        <v>4520</v>
      </c>
      <c r="AJ1795" s="30">
        <v>4520</v>
      </c>
      <c r="AK1795" s="26" t="s">
        <v>139</v>
      </c>
      <c r="AL1795" s="26">
        <v>28</v>
      </c>
      <c r="AM1795" s="26" t="s">
        <v>3754</v>
      </c>
      <c r="AU1795" s="26" t="s">
        <v>1526</v>
      </c>
      <c r="AV1795" s="67" t="s">
        <v>3652</v>
      </c>
      <c r="AW1795" s="67" t="s">
        <v>3578</v>
      </c>
      <c r="AX1795" s="67" t="s">
        <v>3548</v>
      </c>
      <c r="AY1795" s="67" t="s">
        <v>3794</v>
      </c>
      <c r="BB1795" s="26" t="s">
        <v>2488</v>
      </c>
      <c r="BC1795" s="26" t="s">
        <v>3205</v>
      </c>
      <c r="BD1795" s="37">
        <v>44067</v>
      </c>
      <c r="BE1795" s="30">
        <v>35439</v>
      </c>
      <c r="BF1795" s="30">
        <v>41093</v>
      </c>
      <c r="BG1795" s="37" t="s">
        <v>3206</v>
      </c>
      <c r="BI1795" s="37"/>
      <c r="BJ1795" s="37"/>
      <c r="BK1795" s="37"/>
      <c r="BL1795" s="37"/>
      <c r="BM1795" s="37"/>
      <c r="BN1795" s="26"/>
      <c r="BO1795" s="26"/>
      <c r="BP1795" s="26"/>
      <c r="BQ1795" s="38"/>
      <c r="BR1795" s="26"/>
      <c r="BS1795" s="26"/>
      <c r="BT1795" s="26"/>
      <c r="BU1795" s="26"/>
      <c r="BV1795" s="39"/>
    </row>
    <row r="1796" spans="1:74" ht="15" hidden="1" customHeight="1">
      <c r="A1796" s="26">
        <v>2020</v>
      </c>
      <c r="B1796" s="26" t="e">
        <f>#N/A</f>
        <v>#N/A</v>
      </c>
      <c r="C1796" s="26" t="s">
        <v>129</v>
      </c>
      <c r="D1796" s="26" t="s">
        <v>2433</v>
      </c>
      <c r="E1796" s="26" t="s">
        <v>2434</v>
      </c>
      <c r="F1796" s="68">
        <v>43991</v>
      </c>
      <c r="G1796" s="107" t="s">
        <v>3932</v>
      </c>
      <c r="H1796" s="26" t="s">
        <v>1402</v>
      </c>
      <c r="I1796" s="26" t="s">
        <v>1402</v>
      </c>
      <c r="J1796" s="28" t="s">
        <v>3933</v>
      </c>
      <c r="K1796" s="26" t="s">
        <v>135</v>
      </c>
      <c r="L1796" s="26" t="s">
        <v>2437</v>
      </c>
      <c r="M1796" s="26" t="s">
        <v>137</v>
      </c>
      <c r="N1796" s="26" t="s">
        <v>138</v>
      </c>
      <c r="O1796" s="26" t="s">
        <v>138</v>
      </c>
      <c r="Q1796" s="30">
        <v>73</v>
      </c>
      <c r="R1796" s="30">
        <v>6670</v>
      </c>
      <c r="S1796" s="31" t="e">
        <f>#N/A</f>
        <v>#N/A</v>
      </c>
      <c r="T1796" s="30">
        <v>1530</v>
      </c>
      <c r="AB1796" s="33" t="e">
        <f>#N/A</f>
        <v>#N/A</v>
      </c>
      <c r="AC1796" s="30">
        <v>2100</v>
      </c>
      <c r="AD1796" s="30" t="e">
        <f>#N/A</f>
        <v>#N/A</v>
      </c>
      <c r="AE1796" s="34">
        <v>0.98</v>
      </c>
      <c r="AG1796" s="30" t="e">
        <f>#N/A</f>
        <v>#N/A</v>
      </c>
      <c r="AH1796" s="30" t="e">
        <f>#N/A</f>
        <v>#N/A</v>
      </c>
      <c r="AI1796" s="30">
        <v>5743</v>
      </c>
      <c r="AJ1796" s="30">
        <v>5743</v>
      </c>
      <c r="AK1796" s="26" t="s">
        <v>139</v>
      </c>
      <c r="AL1796" s="26">
        <v>28</v>
      </c>
      <c r="AM1796" s="26" t="s">
        <v>3754</v>
      </c>
      <c r="AU1796" s="26" t="s">
        <v>1526</v>
      </c>
      <c r="AV1796" s="67" t="s">
        <v>3652</v>
      </c>
      <c r="AW1796" s="67" t="s">
        <v>3578</v>
      </c>
      <c r="AX1796" s="67" t="s">
        <v>3548</v>
      </c>
      <c r="AY1796" s="67" t="s">
        <v>3794</v>
      </c>
      <c r="BB1796" s="26" t="s">
        <v>2488</v>
      </c>
      <c r="BC1796" s="26" t="s">
        <v>3205</v>
      </c>
      <c r="BD1796" s="37">
        <v>44067</v>
      </c>
      <c r="BE1796" s="30">
        <v>35439</v>
      </c>
      <c r="BF1796" s="30">
        <v>41093</v>
      </c>
      <c r="BG1796" s="37" t="s">
        <v>3206</v>
      </c>
      <c r="BI1796" s="37"/>
      <c r="BJ1796" s="37"/>
      <c r="BK1796" s="37"/>
      <c r="BL1796" s="37"/>
      <c r="BM1796" s="37"/>
      <c r="BN1796" s="26"/>
      <c r="BO1796" s="26"/>
      <c r="BP1796" s="26"/>
      <c r="BQ1796" s="38"/>
      <c r="BR1796" s="26"/>
      <c r="BS1796" s="26"/>
      <c r="BT1796" s="26"/>
      <c r="BU1796" s="26"/>
      <c r="BV1796" s="39"/>
    </row>
    <row r="1797" spans="1:74" ht="15" hidden="1" customHeight="1">
      <c r="A1797" s="26">
        <v>2020</v>
      </c>
      <c r="B1797" s="26" t="e">
        <f>#N/A</f>
        <v>#N/A</v>
      </c>
      <c r="C1797" s="26" t="s">
        <v>129</v>
      </c>
      <c r="D1797" s="26" t="s">
        <v>2433</v>
      </c>
      <c r="E1797" s="26" t="s">
        <v>2434</v>
      </c>
      <c r="F1797" s="68">
        <v>43991</v>
      </c>
      <c r="G1797" s="107" t="s">
        <v>3934</v>
      </c>
      <c r="H1797" s="26" t="s">
        <v>1402</v>
      </c>
      <c r="I1797" s="26" t="s">
        <v>1402</v>
      </c>
      <c r="J1797" s="28" t="s">
        <v>3935</v>
      </c>
      <c r="K1797" s="26" t="s">
        <v>135</v>
      </c>
      <c r="L1797" s="26" t="s">
        <v>2437</v>
      </c>
      <c r="M1797" s="26" t="s">
        <v>137</v>
      </c>
      <c r="N1797" s="26" t="s">
        <v>138</v>
      </c>
      <c r="O1797" s="26" t="s">
        <v>138</v>
      </c>
      <c r="Q1797" s="30">
        <v>68</v>
      </c>
      <c r="R1797" s="30">
        <v>4530</v>
      </c>
      <c r="S1797" s="31" t="e">
        <f>#N/A</f>
        <v>#N/A</v>
      </c>
      <c r="T1797" s="30">
        <v>1300</v>
      </c>
      <c r="AB1797" s="33" t="e">
        <f>#N/A</f>
        <v>#N/A</v>
      </c>
      <c r="AC1797" s="30">
        <v>2100</v>
      </c>
      <c r="AD1797" s="30" t="e">
        <f>#N/A</f>
        <v>#N/A</v>
      </c>
      <c r="AE1797" s="34">
        <v>0.98</v>
      </c>
      <c r="AG1797" s="30" t="e">
        <f>#N/A</f>
        <v>#N/A</v>
      </c>
      <c r="AH1797" s="30" t="e">
        <f>#N/A</f>
        <v>#N/A</v>
      </c>
      <c r="AI1797" s="30">
        <v>3900</v>
      </c>
      <c r="AJ1797" s="30">
        <v>3900</v>
      </c>
      <c r="AK1797" s="26" t="s">
        <v>139</v>
      </c>
      <c r="AL1797" s="26">
        <v>28</v>
      </c>
      <c r="AM1797" s="26" t="s">
        <v>3754</v>
      </c>
      <c r="AU1797" s="26" t="s">
        <v>1526</v>
      </c>
      <c r="AV1797" s="67" t="s">
        <v>3652</v>
      </c>
      <c r="AW1797" s="67" t="s">
        <v>3578</v>
      </c>
      <c r="AX1797" s="67" t="s">
        <v>3548</v>
      </c>
      <c r="AY1797" s="67" t="s">
        <v>3794</v>
      </c>
      <c r="BB1797" s="26" t="s">
        <v>2488</v>
      </c>
      <c r="BC1797" s="26" t="s">
        <v>3205</v>
      </c>
      <c r="BD1797" s="37">
        <v>44067</v>
      </c>
      <c r="BE1797" s="30">
        <v>35439</v>
      </c>
      <c r="BF1797" s="30">
        <v>41093</v>
      </c>
      <c r="BG1797" s="37" t="s">
        <v>3206</v>
      </c>
      <c r="BI1797" s="37"/>
      <c r="BJ1797" s="37"/>
      <c r="BK1797" s="37"/>
      <c r="BL1797" s="37"/>
      <c r="BM1797" s="37"/>
      <c r="BN1797" s="26"/>
      <c r="BO1797" s="26"/>
      <c r="BP1797" s="26"/>
      <c r="BQ1797" s="38"/>
      <c r="BR1797" s="26"/>
      <c r="BS1797" s="26"/>
      <c r="BT1797" s="26"/>
      <c r="BU1797" s="26"/>
      <c r="BV1797" s="39"/>
    </row>
    <row r="1798" spans="1:74" ht="15" hidden="1" customHeight="1">
      <c r="A1798" s="26">
        <v>2020</v>
      </c>
      <c r="B1798" s="26" t="e">
        <f>#N/A</f>
        <v>#N/A</v>
      </c>
      <c r="C1798" s="26" t="s">
        <v>129</v>
      </c>
      <c r="D1798" s="26" t="s">
        <v>2433</v>
      </c>
      <c r="E1798" s="26" t="s">
        <v>2434</v>
      </c>
      <c r="F1798" s="68">
        <v>43991</v>
      </c>
      <c r="G1798" s="107" t="s">
        <v>3936</v>
      </c>
      <c r="H1798" s="26" t="s">
        <v>1402</v>
      </c>
      <c r="I1798" s="26" t="s">
        <v>1402</v>
      </c>
      <c r="J1798" s="28" t="s">
        <v>3937</v>
      </c>
      <c r="K1798" s="26" t="s">
        <v>135</v>
      </c>
      <c r="L1798" s="26" t="s">
        <v>2437</v>
      </c>
      <c r="M1798" s="26" t="s">
        <v>137</v>
      </c>
      <c r="N1798" s="26" t="s">
        <v>138</v>
      </c>
      <c r="O1798" s="26" t="s">
        <v>138</v>
      </c>
      <c r="Q1798" s="30">
        <v>67</v>
      </c>
      <c r="R1798" s="30">
        <v>4190</v>
      </c>
      <c r="S1798" s="31" t="e">
        <f>#N/A</f>
        <v>#N/A</v>
      </c>
      <c r="T1798" s="30">
        <v>1056</v>
      </c>
      <c r="AB1798" s="33" t="e">
        <f>#N/A</f>
        <v>#N/A</v>
      </c>
      <c r="AC1798" s="30">
        <v>2100</v>
      </c>
      <c r="AD1798" s="30" t="e">
        <f>#N/A</f>
        <v>#N/A</v>
      </c>
      <c r="AE1798" s="34">
        <v>0.98</v>
      </c>
      <c r="AG1798" s="30" t="e">
        <f>#N/A</f>
        <v>#N/A</v>
      </c>
      <c r="AH1798" s="30" t="e">
        <f>#N/A</f>
        <v>#N/A</v>
      </c>
      <c r="AI1798" s="30">
        <v>3608</v>
      </c>
      <c r="AJ1798" s="30">
        <v>3608</v>
      </c>
      <c r="AK1798" s="26" t="s">
        <v>139</v>
      </c>
      <c r="AL1798" s="26">
        <v>28</v>
      </c>
      <c r="AM1798" s="26" t="s">
        <v>3754</v>
      </c>
      <c r="AU1798" s="26" t="s">
        <v>1526</v>
      </c>
      <c r="AV1798" s="67" t="s">
        <v>3652</v>
      </c>
      <c r="AW1798" s="67" t="s">
        <v>3578</v>
      </c>
      <c r="AX1798" s="67" t="s">
        <v>3548</v>
      </c>
      <c r="AY1798" s="67" t="s">
        <v>3794</v>
      </c>
      <c r="BB1798" s="26" t="s">
        <v>2488</v>
      </c>
      <c r="BC1798" s="26" t="s">
        <v>3205</v>
      </c>
      <c r="BD1798" s="37">
        <v>44067</v>
      </c>
      <c r="BE1798" s="30">
        <v>35439</v>
      </c>
      <c r="BF1798" s="30">
        <v>41093</v>
      </c>
      <c r="BG1798" s="37" t="s">
        <v>3206</v>
      </c>
      <c r="BI1798" s="37"/>
      <c r="BJ1798" s="37"/>
      <c r="BK1798" s="37"/>
      <c r="BL1798" s="37"/>
      <c r="BM1798" s="37"/>
      <c r="BN1798" s="26"/>
      <c r="BO1798" s="26"/>
      <c r="BP1798" s="26"/>
      <c r="BQ1798" s="38"/>
      <c r="BR1798" s="26"/>
      <c r="BS1798" s="26"/>
      <c r="BT1798" s="26"/>
      <c r="BU1798" s="26"/>
      <c r="BV1798" s="39"/>
    </row>
    <row r="1799" spans="1:74" ht="15" hidden="1" customHeight="1">
      <c r="A1799" s="26">
        <v>2020</v>
      </c>
      <c r="B1799" s="26" t="e">
        <f>#N/A</f>
        <v>#N/A</v>
      </c>
      <c r="C1799" s="26" t="s">
        <v>129</v>
      </c>
      <c r="D1799" s="26" t="s">
        <v>2433</v>
      </c>
      <c r="E1799" s="26" t="s">
        <v>2434</v>
      </c>
      <c r="F1799" s="68">
        <v>43991</v>
      </c>
      <c r="G1799" s="107" t="s">
        <v>3938</v>
      </c>
      <c r="H1799" s="26" t="s">
        <v>1402</v>
      </c>
      <c r="I1799" s="26" t="s">
        <v>1402</v>
      </c>
      <c r="J1799" s="28" t="s">
        <v>3939</v>
      </c>
      <c r="K1799" s="26" t="s">
        <v>135</v>
      </c>
      <c r="L1799" s="26" t="s">
        <v>2437</v>
      </c>
      <c r="M1799" s="26" t="s">
        <v>137</v>
      </c>
      <c r="N1799" s="26" t="s">
        <v>138</v>
      </c>
      <c r="O1799" s="26" t="s">
        <v>138</v>
      </c>
      <c r="Q1799" s="30">
        <v>70</v>
      </c>
      <c r="R1799" s="30">
        <v>5200</v>
      </c>
      <c r="S1799" s="31" t="e">
        <f>#N/A</f>
        <v>#N/A</v>
      </c>
      <c r="T1799" s="30">
        <v>1285</v>
      </c>
      <c r="AB1799" s="33" t="e">
        <f>#N/A</f>
        <v>#N/A</v>
      </c>
      <c r="AC1799" s="30">
        <v>2100</v>
      </c>
      <c r="AD1799" s="30" t="e">
        <f>#N/A</f>
        <v>#N/A</v>
      </c>
      <c r="AE1799" s="34">
        <v>0.98</v>
      </c>
      <c r="AG1799" s="30" t="e">
        <f>#N/A</f>
        <v>#N/A</v>
      </c>
      <c r="AH1799" s="30" t="e">
        <f>#N/A</f>
        <v>#N/A</v>
      </c>
      <c r="AI1799" s="30">
        <v>4477</v>
      </c>
      <c r="AJ1799" s="30">
        <v>4477</v>
      </c>
      <c r="AK1799" s="26" t="s">
        <v>139</v>
      </c>
      <c r="AL1799" s="26">
        <v>28</v>
      </c>
      <c r="AM1799" s="26" t="s">
        <v>3754</v>
      </c>
      <c r="AU1799" s="26" t="s">
        <v>1526</v>
      </c>
      <c r="AV1799" s="67" t="s">
        <v>3652</v>
      </c>
      <c r="AW1799" s="67" t="s">
        <v>3578</v>
      </c>
      <c r="AX1799" s="67" t="s">
        <v>3548</v>
      </c>
      <c r="AY1799" s="67" t="s">
        <v>3794</v>
      </c>
      <c r="BB1799" s="26" t="s">
        <v>2488</v>
      </c>
      <c r="BC1799" s="26" t="s">
        <v>3205</v>
      </c>
      <c r="BD1799" s="37">
        <v>44067</v>
      </c>
      <c r="BE1799" s="30">
        <v>35439</v>
      </c>
      <c r="BF1799" s="30">
        <v>41093</v>
      </c>
      <c r="BG1799" s="37" t="s">
        <v>3206</v>
      </c>
      <c r="BI1799" s="37"/>
      <c r="BJ1799" s="37"/>
      <c r="BK1799" s="37"/>
      <c r="BL1799" s="37"/>
      <c r="BM1799" s="37"/>
      <c r="BN1799" s="26"/>
      <c r="BO1799" s="26"/>
      <c r="BP1799" s="26"/>
      <c r="BQ1799" s="38"/>
      <c r="BR1799" s="26"/>
      <c r="BS1799" s="26"/>
      <c r="BT1799" s="26"/>
      <c r="BU1799" s="26"/>
      <c r="BV1799" s="39"/>
    </row>
    <row r="1800" spans="1:74" ht="15" hidden="1" customHeight="1">
      <c r="A1800" s="26">
        <v>2020</v>
      </c>
      <c r="B1800" s="26" t="e">
        <f>#N/A</f>
        <v>#N/A</v>
      </c>
      <c r="C1800" s="26" t="s">
        <v>129</v>
      </c>
      <c r="D1800" s="26" t="s">
        <v>2433</v>
      </c>
      <c r="E1800" s="26" t="s">
        <v>2434</v>
      </c>
      <c r="F1800" s="68">
        <v>43991</v>
      </c>
      <c r="G1800" s="107" t="s">
        <v>3940</v>
      </c>
      <c r="H1800" s="26" t="s">
        <v>1402</v>
      </c>
      <c r="I1800" s="26" t="s">
        <v>1402</v>
      </c>
      <c r="J1800" s="28" t="s">
        <v>3941</v>
      </c>
      <c r="K1800" s="26" t="s">
        <v>135</v>
      </c>
      <c r="L1800" s="26" t="s">
        <v>2437</v>
      </c>
      <c r="M1800" s="26" t="s">
        <v>137</v>
      </c>
      <c r="N1800" s="26" t="s">
        <v>138</v>
      </c>
      <c r="O1800" s="26" t="s">
        <v>138</v>
      </c>
      <c r="Q1800" s="30">
        <v>68</v>
      </c>
      <c r="R1800" s="30">
        <v>4250</v>
      </c>
      <c r="S1800" s="31" t="e">
        <f>#N/A</f>
        <v>#N/A</v>
      </c>
      <c r="T1800" s="30">
        <v>996</v>
      </c>
      <c r="AB1800" s="33" t="e">
        <f>#N/A</f>
        <v>#N/A</v>
      </c>
      <c r="AC1800" s="30">
        <v>2100</v>
      </c>
      <c r="AD1800" s="30" t="e">
        <f>#N/A</f>
        <v>#N/A</v>
      </c>
      <c r="AE1800" s="34">
        <v>0.89304347826086949</v>
      </c>
      <c r="AG1800" s="30" t="e">
        <f>#N/A</f>
        <v>#N/A</v>
      </c>
      <c r="AH1800" s="30" t="e">
        <f>#N/A</f>
        <v>#N/A</v>
      </c>
      <c r="AI1800" s="30">
        <v>3659</v>
      </c>
      <c r="AJ1800" s="30">
        <v>3659</v>
      </c>
      <c r="AK1800" s="26" t="s">
        <v>139</v>
      </c>
      <c r="AL1800" s="26">
        <v>28</v>
      </c>
      <c r="AM1800" s="26" t="s">
        <v>3754</v>
      </c>
      <c r="AU1800" s="26" t="s">
        <v>1526</v>
      </c>
      <c r="AV1800" s="67" t="s">
        <v>3652</v>
      </c>
      <c r="AW1800" s="67" t="s">
        <v>3578</v>
      </c>
      <c r="AX1800" s="67" t="s">
        <v>3548</v>
      </c>
      <c r="AY1800" s="67" t="s">
        <v>3794</v>
      </c>
      <c r="BB1800" s="26" t="s">
        <v>2488</v>
      </c>
      <c r="BC1800" s="26" t="s">
        <v>3205</v>
      </c>
      <c r="BD1800" s="37">
        <v>44067</v>
      </c>
      <c r="BE1800" s="30">
        <v>35439</v>
      </c>
      <c r="BF1800" s="30">
        <v>41093</v>
      </c>
      <c r="BG1800" s="37" t="s">
        <v>3206</v>
      </c>
      <c r="BI1800" s="37"/>
      <c r="BJ1800" s="37"/>
      <c r="BK1800" s="37"/>
      <c r="BL1800" s="37"/>
      <c r="BM1800" s="37"/>
      <c r="BN1800" s="26"/>
      <c r="BO1800" s="26"/>
      <c r="BP1800" s="26"/>
      <c r="BQ1800" s="38"/>
      <c r="BR1800" s="26"/>
      <c r="BS1800" s="26"/>
      <c r="BT1800" s="26"/>
      <c r="BU1800" s="26"/>
      <c r="BV1800" s="39"/>
    </row>
    <row r="1801" spans="1:74" ht="15" hidden="1" customHeight="1">
      <c r="A1801" s="26">
        <v>2020</v>
      </c>
      <c r="B1801" s="26" t="e">
        <f>#N/A</f>
        <v>#N/A</v>
      </c>
      <c r="C1801" s="26" t="s">
        <v>129</v>
      </c>
      <c r="D1801" s="26" t="s">
        <v>2433</v>
      </c>
      <c r="E1801" s="26" t="s">
        <v>2434</v>
      </c>
      <c r="F1801" s="68">
        <v>43991</v>
      </c>
      <c r="G1801" s="107" t="s">
        <v>3942</v>
      </c>
      <c r="H1801" s="26" t="s">
        <v>1402</v>
      </c>
      <c r="I1801" s="26" t="s">
        <v>1402</v>
      </c>
      <c r="J1801" s="28" t="s">
        <v>3943</v>
      </c>
      <c r="K1801" s="26" t="s">
        <v>135</v>
      </c>
      <c r="L1801" s="26" t="s">
        <v>2437</v>
      </c>
      <c r="M1801" s="26" t="s">
        <v>137</v>
      </c>
      <c r="N1801" s="26" t="s">
        <v>138</v>
      </c>
      <c r="O1801" s="26" t="s">
        <v>138</v>
      </c>
      <c r="Q1801" s="30">
        <v>74</v>
      </c>
      <c r="R1801" s="30">
        <v>6420</v>
      </c>
      <c r="S1801" s="31" t="e">
        <f>#N/A</f>
        <v>#N/A</v>
      </c>
      <c r="T1801" s="30">
        <v>1602</v>
      </c>
      <c r="AB1801" s="33" t="e">
        <f>#N/A</f>
        <v>#N/A</v>
      </c>
      <c r="AC1801" s="30">
        <v>2100</v>
      </c>
      <c r="AD1801" s="30" t="e">
        <f>#N/A</f>
        <v>#N/A</v>
      </c>
      <c r="AE1801" s="34">
        <v>0.89</v>
      </c>
      <c r="AG1801" s="30" t="e">
        <f>#N/A</f>
        <v>#N/A</v>
      </c>
      <c r="AH1801" s="30" t="e">
        <f>#N/A</f>
        <v>#N/A</v>
      </c>
      <c r="AI1801" s="30">
        <v>5528</v>
      </c>
      <c r="AJ1801" s="30">
        <v>5528</v>
      </c>
      <c r="AK1801" s="26" t="s">
        <v>139</v>
      </c>
      <c r="AL1801" s="26">
        <v>28</v>
      </c>
      <c r="AM1801" s="26" t="s">
        <v>3754</v>
      </c>
      <c r="AU1801" s="26" t="s">
        <v>1526</v>
      </c>
      <c r="AV1801" s="67" t="s">
        <v>3652</v>
      </c>
      <c r="AW1801" s="67" t="s">
        <v>3578</v>
      </c>
      <c r="AX1801" s="67" t="s">
        <v>3548</v>
      </c>
      <c r="AY1801" s="67" t="s">
        <v>3794</v>
      </c>
      <c r="BB1801" s="26" t="s">
        <v>2488</v>
      </c>
      <c r="BC1801" s="26" t="s">
        <v>3205</v>
      </c>
      <c r="BD1801" s="37">
        <v>44067</v>
      </c>
      <c r="BE1801" s="30">
        <v>35439</v>
      </c>
      <c r="BF1801" s="30">
        <v>41093</v>
      </c>
      <c r="BG1801" s="37" t="s">
        <v>3206</v>
      </c>
      <c r="BI1801" s="37"/>
      <c r="BJ1801" s="37"/>
      <c r="BK1801" s="37"/>
      <c r="BL1801" s="37"/>
      <c r="BM1801" s="37"/>
      <c r="BN1801" s="26"/>
      <c r="BO1801" s="26"/>
      <c r="BP1801" s="26"/>
      <c r="BQ1801" s="38"/>
      <c r="BR1801" s="26"/>
      <c r="BS1801" s="26"/>
      <c r="BT1801" s="26"/>
      <c r="BU1801" s="26"/>
      <c r="BV1801" s="39"/>
    </row>
    <row r="1802" spans="1:74" ht="15" hidden="1" customHeight="1">
      <c r="A1802" s="26">
        <v>2020</v>
      </c>
      <c r="B1802" s="26" t="e">
        <f>#N/A</f>
        <v>#N/A</v>
      </c>
      <c r="C1802" s="26" t="s">
        <v>129</v>
      </c>
      <c r="D1802" s="26" t="s">
        <v>2433</v>
      </c>
      <c r="E1802" s="26" t="s">
        <v>2434</v>
      </c>
      <c r="F1802" s="68">
        <v>43991</v>
      </c>
      <c r="G1802" s="107" t="s">
        <v>3944</v>
      </c>
      <c r="H1802" s="26" t="s">
        <v>1402</v>
      </c>
      <c r="I1802" s="26" t="s">
        <v>1402</v>
      </c>
      <c r="J1802" s="28" t="s">
        <v>1084</v>
      </c>
      <c r="K1802" s="26" t="s">
        <v>135</v>
      </c>
      <c r="L1802" s="26" t="s">
        <v>2437</v>
      </c>
      <c r="M1802" s="26" t="s">
        <v>137</v>
      </c>
      <c r="N1802" s="26" t="s">
        <v>138</v>
      </c>
      <c r="O1802" s="26" t="s">
        <v>138</v>
      </c>
      <c r="Q1802" s="30">
        <v>71</v>
      </c>
      <c r="R1802" s="30">
        <v>5100</v>
      </c>
      <c r="S1802" s="31" t="e">
        <f>#N/A</f>
        <v>#N/A</v>
      </c>
      <c r="T1802" s="30">
        <v>1312</v>
      </c>
      <c r="AB1802" s="33" t="e">
        <f>#N/A</f>
        <v>#N/A</v>
      </c>
      <c r="AC1802" s="30">
        <v>2100</v>
      </c>
      <c r="AD1802" s="30" t="e">
        <f>#N/A</f>
        <v>#N/A</v>
      </c>
      <c r="AE1802" s="34">
        <v>0.81333333333333335</v>
      </c>
      <c r="AG1802" s="30" t="e">
        <f>#N/A</f>
        <v>#N/A</v>
      </c>
      <c r="AH1802" s="30" t="e">
        <f>#N/A</f>
        <v>#N/A</v>
      </c>
      <c r="AI1802" s="30">
        <v>4391</v>
      </c>
      <c r="AJ1802" s="30">
        <v>4391</v>
      </c>
      <c r="AK1802" s="26" t="s">
        <v>139</v>
      </c>
      <c r="AL1802" s="26">
        <v>28</v>
      </c>
      <c r="AM1802" s="26" t="s">
        <v>3754</v>
      </c>
      <c r="AU1802" s="26" t="s">
        <v>1526</v>
      </c>
      <c r="AV1802" s="67" t="s">
        <v>3652</v>
      </c>
      <c r="AW1802" s="67" t="s">
        <v>3578</v>
      </c>
      <c r="AX1802" s="67" t="s">
        <v>3548</v>
      </c>
      <c r="AY1802" s="67" t="s">
        <v>3794</v>
      </c>
      <c r="BB1802" s="26" t="s">
        <v>2488</v>
      </c>
      <c r="BC1802" s="26" t="s">
        <v>3205</v>
      </c>
      <c r="BD1802" s="37">
        <v>44067</v>
      </c>
      <c r="BE1802" s="30">
        <v>35439</v>
      </c>
      <c r="BF1802" s="30">
        <v>41093</v>
      </c>
      <c r="BG1802" s="37" t="s">
        <v>3206</v>
      </c>
      <c r="BI1802" s="37"/>
      <c r="BJ1802" s="37"/>
      <c r="BK1802" s="37"/>
      <c r="BL1802" s="37"/>
      <c r="BM1802" s="37"/>
      <c r="BN1802" s="26"/>
      <c r="BO1802" s="26"/>
      <c r="BP1802" s="26"/>
      <c r="BQ1802" s="38"/>
      <c r="BR1802" s="26"/>
      <c r="BS1802" s="26"/>
      <c r="BT1802" s="26"/>
      <c r="BU1802" s="26"/>
      <c r="BV1802" s="39"/>
    </row>
    <row r="1803" spans="1:74" ht="15" hidden="1" customHeight="1">
      <c r="A1803" s="26">
        <v>2020</v>
      </c>
      <c r="B1803" s="26" t="e">
        <f>#N/A</f>
        <v>#N/A</v>
      </c>
      <c r="C1803" s="26" t="s">
        <v>129</v>
      </c>
      <c r="D1803" s="26" t="s">
        <v>2433</v>
      </c>
      <c r="E1803" s="26" t="s">
        <v>2434</v>
      </c>
      <c r="F1803" s="68">
        <v>43991</v>
      </c>
      <c r="G1803" s="107" t="s">
        <v>3945</v>
      </c>
      <c r="H1803" s="26" t="s">
        <v>1402</v>
      </c>
      <c r="I1803" s="26" t="s">
        <v>1402</v>
      </c>
      <c r="J1803" s="28" t="s">
        <v>1084</v>
      </c>
      <c r="K1803" s="26" t="s">
        <v>135</v>
      </c>
      <c r="L1803" s="26" t="s">
        <v>2437</v>
      </c>
      <c r="M1803" s="26" t="s">
        <v>137</v>
      </c>
      <c r="N1803" s="26" t="s">
        <v>138</v>
      </c>
      <c r="O1803" s="26" t="s">
        <v>138</v>
      </c>
      <c r="Q1803" s="30">
        <v>73</v>
      </c>
      <c r="R1803" s="30">
        <v>6600</v>
      </c>
      <c r="S1803" s="31" t="e">
        <f>#N/A</f>
        <v>#N/A</v>
      </c>
      <c r="T1803" s="30">
        <v>1866</v>
      </c>
      <c r="AB1803" s="33" t="e">
        <f>#N/A</f>
        <v>#N/A</v>
      </c>
      <c r="AC1803" s="30">
        <v>2100</v>
      </c>
      <c r="AD1803" s="30" t="e">
        <f>#N/A</f>
        <v>#N/A</v>
      </c>
      <c r="AE1803" s="34">
        <v>0.81</v>
      </c>
      <c r="AG1803" s="30" t="e">
        <f>#N/A</f>
        <v>#N/A</v>
      </c>
      <c r="AH1803" s="30" t="e">
        <f>#N/A</f>
        <v>#N/A</v>
      </c>
      <c r="AI1803" s="30">
        <v>5683</v>
      </c>
      <c r="AJ1803" s="30">
        <v>5683</v>
      </c>
      <c r="AK1803" s="26" t="s">
        <v>139</v>
      </c>
      <c r="AL1803" s="26">
        <v>28</v>
      </c>
      <c r="AM1803" s="26" t="s">
        <v>3754</v>
      </c>
      <c r="AU1803" s="26" t="s">
        <v>1526</v>
      </c>
      <c r="AV1803" s="67" t="s">
        <v>3652</v>
      </c>
      <c r="AW1803" s="67" t="s">
        <v>3578</v>
      </c>
      <c r="AX1803" s="67" t="s">
        <v>3548</v>
      </c>
      <c r="AY1803" s="67" t="s">
        <v>3794</v>
      </c>
      <c r="BB1803" s="26" t="s">
        <v>2488</v>
      </c>
      <c r="BC1803" s="26" t="s">
        <v>3205</v>
      </c>
      <c r="BD1803" s="37">
        <v>44067</v>
      </c>
      <c r="BE1803" s="30">
        <v>35439</v>
      </c>
      <c r="BF1803" s="30">
        <v>41093</v>
      </c>
      <c r="BG1803" s="37" t="s">
        <v>3206</v>
      </c>
      <c r="BI1803" s="37"/>
      <c r="BJ1803" s="37"/>
      <c r="BK1803" s="37"/>
      <c r="BL1803" s="37"/>
      <c r="BM1803" s="37"/>
      <c r="BN1803" s="26"/>
      <c r="BO1803" s="26"/>
      <c r="BP1803" s="26"/>
      <c r="BQ1803" s="38"/>
      <c r="BR1803" s="26"/>
      <c r="BS1803" s="26"/>
      <c r="BT1803" s="26"/>
      <c r="BU1803" s="26"/>
      <c r="BV1803" s="39"/>
    </row>
    <row r="1804" spans="1:74" ht="15" hidden="1" customHeight="1">
      <c r="A1804" s="26">
        <v>2020</v>
      </c>
      <c r="B1804" s="26" t="e">
        <f>#N/A</f>
        <v>#N/A</v>
      </c>
      <c r="C1804" s="26" t="s">
        <v>129</v>
      </c>
      <c r="D1804" s="26" t="s">
        <v>2433</v>
      </c>
      <c r="E1804" s="26" t="s">
        <v>2434</v>
      </c>
      <c r="F1804" s="68">
        <v>43991</v>
      </c>
      <c r="G1804" s="107" t="s">
        <v>3946</v>
      </c>
      <c r="H1804" s="26" t="s">
        <v>1402</v>
      </c>
      <c r="I1804" s="26" t="s">
        <v>1402</v>
      </c>
      <c r="J1804" s="28" t="s">
        <v>3947</v>
      </c>
      <c r="K1804" s="26" t="s">
        <v>135</v>
      </c>
      <c r="L1804" s="26" t="s">
        <v>2437</v>
      </c>
      <c r="M1804" s="26" t="s">
        <v>137</v>
      </c>
      <c r="N1804" s="26" t="s">
        <v>138</v>
      </c>
      <c r="O1804" s="26" t="s">
        <v>138</v>
      </c>
      <c r="Q1804" s="30">
        <v>79</v>
      </c>
      <c r="R1804" s="30">
        <v>5480</v>
      </c>
      <c r="S1804" s="31" t="e">
        <f>#N/A</f>
        <v>#N/A</v>
      </c>
      <c r="T1804" s="30">
        <v>1716</v>
      </c>
      <c r="AB1804" s="33" t="e">
        <f>#N/A</f>
        <v>#N/A</v>
      </c>
      <c r="AC1804" s="30">
        <v>2100</v>
      </c>
      <c r="AD1804" s="30" t="e">
        <f>#N/A</f>
        <v>#N/A</v>
      </c>
      <c r="AE1804" s="34">
        <v>0.98</v>
      </c>
      <c r="AG1804" s="30" t="e">
        <f>#N/A</f>
        <v>#N/A</v>
      </c>
      <c r="AH1804" s="30" t="e">
        <f>#N/A</f>
        <v>#N/A</v>
      </c>
      <c r="AI1804" s="30">
        <v>4718</v>
      </c>
      <c r="AJ1804" s="30">
        <v>4718</v>
      </c>
      <c r="AK1804" s="26" t="s">
        <v>139</v>
      </c>
      <c r="AL1804" s="26">
        <v>28</v>
      </c>
      <c r="AM1804" s="26" t="s">
        <v>3754</v>
      </c>
      <c r="AU1804" s="26" t="s">
        <v>1526</v>
      </c>
      <c r="AV1804" s="67" t="s">
        <v>3652</v>
      </c>
      <c r="AW1804" s="67" t="s">
        <v>3578</v>
      </c>
      <c r="AX1804" s="67" t="s">
        <v>3548</v>
      </c>
      <c r="AY1804" s="67" t="s">
        <v>3794</v>
      </c>
      <c r="BB1804" s="26" t="s">
        <v>2488</v>
      </c>
      <c r="BC1804" s="26" t="s">
        <v>3205</v>
      </c>
      <c r="BD1804" s="37">
        <v>44067</v>
      </c>
      <c r="BE1804" s="30">
        <v>35439</v>
      </c>
      <c r="BF1804" s="30">
        <v>41093</v>
      </c>
      <c r="BG1804" s="37" t="s">
        <v>3206</v>
      </c>
      <c r="BI1804" s="37"/>
      <c r="BJ1804" s="37"/>
      <c r="BK1804" s="37"/>
      <c r="BL1804" s="37"/>
      <c r="BM1804" s="37"/>
      <c r="BN1804" s="26"/>
      <c r="BO1804" s="26"/>
      <c r="BP1804" s="26"/>
      <c r="BQ1804" s="38"/>
      <c r="BR1804" s="26"/>
      <c r="BS1804" s="26"/>
      <c r="BT1804" s="26"/>
      <c r="BU1804" s="26"/>
      <c r="BV1804" s="39"/>
    </row>
    <row r="1805" spans="1:74" ht="15" hidden="1" customHeight="1">
      <c r="A1805" s="26">
        <v>2020</v>
      </c>
      <c r="B1805" s="26" t="e">
        <f>#N/A</f>
        <v>#N/A</v>
      </c>
      <c r="C1805" s="26" t="s">
        <v>129</v>
      </c>
      <c r="D1805" s="26" t="s">
        <v>2433</v>
      </c>
      <c r="E1805" s="26" t="s">
        <v>2434</v>
      </c>
      <c r="F1805" s="68">
        <v>43991</v>
      </c>
      <c r="G1805" s="107" t="s">
        <v>3948</v>
      </c>
      <c r="H1805" s="26" t="s">
        <v>1402</v>
      </c>
      <c r="I1805" s="26" t="s">
        <v>1402</v>
      </c>
      <c r="J1805" s="28" t="s">
        <v>1084</v>
      </c>
      <c r="K1805" s="26" t="s">
        <v>135</v>
      </c>
      <c r="L1805" s="26" t="s">
        <v>2437</v>
      </c>
      <c r="M1805" s="26" t="s">
        <v>137</v>
      </c>
      <c r="N1805" s="26" t="s">
        <v>138</v>
      </c>
      <c r="O1805" s="26" t="s">
        <v>138</v>
      </c>
      <c r="Q1805" s="30">
        <v>74</v>
      </c>
      <c r="R1805" s="30">
        <v>6210</v>
      </c>
      <c r="S1805" s="31" t="e">
        <f>#N/A</f>
        <v>#N/A</v>
      </c>
      <c r="T1805" s="30">
        <v>1722</v>
      </c>
      <c r="AB1805" s="33" t="e">
        <f>#N/A</f>
        <v>#N/A</v>
      </c>
      <c r="AC1805" s="30">
        <v>2100</v>
      </c>
      <c r="AD1805" s="30" t="e">
        <f>#N/A</f>
        <v>#N/A</v>
      </c>
      <c r="AE1805" s="34">
        <v>0.98</v>
      </c>
      <c r="AG1805" s="30" t="e">
        <f>#N/A</f>
        <v>#N/A</v>
      </c>
      <c r="AH1805" s="30" t="e">
        <f>#N/A</f>
        <v>#N/A</v>
      </c>
      <c r="AI1805" s="30">
        <v>5347</v>
      </c>
      <c r="AJ1805" s="30">
        <v>5347</v>
      </c>
      <c r="AK1805" s="26" t="s">
        <v>139</v>
      </c>
      <c r="AL1805" s="26">
        <v>28</v>
      </c>
      <c r="AM1805" s="26" t="s">
        <v>3754</v>
      </c>
      <c r="AU1805" s="26" t="s">
        <v>1526</v>
      </c>
      <c r="AV1805" s="67" t="s">
        <v>3652</v>
      </c>
      <c r="AW1805" s="67" t="s">
        <v>3578</v>
      </c>
      <c r="AX1805" s="67" t="s">
        <v>3548</v>
      </c>
      <c r="AY1805" s="67" t="s">
        <v>3794</v>
      </c>
      <c r="BB1805" s="26" t="s">
        <v>2488</v>
      </c>
      <c r="BC1805" s="26" t="s">
        <v>3205</v>
      </c>
      <c r="BD1805" s="37">
        <v>44067</v>
      </c>
      <c r="BE1805" s="30">
        <v>35439</v>
      </c>
      <c r="BF1805" s="30">
        <v>41093</v>
      </c>
      <c r="BG1805" s="37" t="s">
        <v>3206</v>
      </c>
      <c r="BI1805" s="37"/>
      <c r="BJ1805" s="37"/>
      <c r="BK1805" s="37"/>
      <c r="BL1805" s="37"/>
      <c r="BM1805" s="37"/>
      <c r="BN1805" s="26"/>
      <c r="BO1805" s="26"/>
      <c r="BP1805" s="26"/>
      <c r="BQ1805" s="38"/>
      <c r="BR1805" s="26"/>
      <c r="BS1805" s="26"/>
      <c r="BT1805" s="26"/>
      <c r="BU1805" s="26"/>
      <c r="BV1805" s="39"/>
    </row>
    <row r="1806" spans="1:74" ht="15" hidden="1" customHeight="1">
      <c r="A1806" s="26">
        <v>2020</v>
      </c>
      <c r="B1806" s="26" t="e">
        <f>#N/A</f>
        <v>#N/A</v>
      </c>
      <c r="C1806" s="26" t="s">
        <v>129</v>
      </c>
      <c r="D1806" s="26" t="s">
        <v>2433</v>
      </c>
      <c r="E1806" s="26" t="s">
        <v>2434</v>
      </c>
      <c r="F1806" s="68">
        <v>43991</v>
      </c>
      <c r="G1806" s="107" t="s">
        <v>3949</v>
      </c>
      <c r="H1806" s="26" t="s">
        <v>1402</v>
      </c>
      <c r="I1806" s="26" t="s">
        <v>1402</v>
      </c>
      <c r="J1806" s="28" t="s">
        <v>3950</v>
      </c>
      <c r="K1806" s="26" t="s">
        <v>135</v>
      </c>
      <c r="L1806" s="26" t="s">
        <v>2437</v>
      </c>
      <c r="M1806" s="26" t="s">
        <v>137</v>
      </c>
      <c r="N1806" s="26" t="s">
        <v>138</v>
      </c>
      <c r="O1806" s="26" t="s">
        <v>138</v>
      </c>
      <c r="Q1806" s="30">
        <v>73</v>
      </c>
      <c r="R1806" s="30">
        <v>6700</v>
      </c>
      <c r="S1806" s="31" t="e">
        <f>#N/A</f>
        <v>#N/A</v>
      </c>
      <c r="T1806" s="30">
        <v>1702</v>
      </c>
      <c r="AB1806" s="33" t="e">
        <f>#N/A</f>
        <v>#N/A</v>
      </c>
      <c r="AC1806" s="30">
        <v>2100</v>
      </c>
      <c r="AD1806" s="30" t="e">
        <f>#N/A</f>
        <v>#N/A</v>
      </c>
      <c r="AE1806" s="34">
        <v>0.98</v>
      </c>
      <c r="AG1806" s="30" t="e">
        <f>#N/A</f>
        <v>#N/A</v>
      </c>
      <c r="AH1806" s="30" t="e">
        <f>#N/A</f>
        <v>#N/A</v>
      </c>
      <c r="AI1806" s="30">
        <v>5769</v>
      </c>
      <c r="AJ1806" s="30">
        <v>5769</v>
      </c>
      <c r="AK1806" s="26" t="s">
        <v>139</v>
      </c>
      <c r="AL1806" s="26">
        <v>28</v>
      </c>
      <c r="AM1806" s="26" t="s">
        <v>3754</v>
      </c>
      <c r="AU1806" s="26" t="s">
        <v>1526</v>
      </c>
      <c r="AV1806" s="67" t="s">
        <v>3652</v>
      </c>
      <c r="AW1806" s="67" t="s">
        <v>3578</v>
      </c>
      <c r="AX1806" s="67" t="s">
        <v>3548</v>
      </c>
      <c r="AY1806" s="67" t="s">
        <v>3794</v>
      </c>
      <c r="BB1806" s="26" t="s">
        <v>2488</v>
      </c>
      <c r="BC1806" s="26" t="s">
        <v>3205</v>
      </c>
      <c r="BD1806" s="37">
        <v>44067</v>
      </c>
      <c r="BE1806" s="30">
        <v>35439</v>
      </c>
      <c r="BF1806" s="30">
        <v>41093</v>
      </c>
      <c r="BG1806" s="37" t="s">
        <v>3206</v>
      </c>
      <c r="BI1806" s="37"/>
      <c r="BJ1806" s="37"/>
      <c r="BK1806" s="37"/>
      <c r="BL1806" s="37"/>
      <c r="BM1806" s="37"/>
      <c r="BN1806" s="26"/>
      <c r="BO1806" s="26"/>
      <c r="BP1806" s="26"/>
      <c r="BQ1806" s="38"/>
      <c r="BR1806" s="26"/>
      <c r="BS1806" s="26"/>
      <c r="BT1806" s="26"/>
      <c r="BU1806" s="26"/>
      <c r="BV1806" s="39"/>
    </row>
    <row r="1807" spans="1:74" ht="15" hidden="1" customHeight="1">
      <c r="A1807" s="26">
        <v>2020</v>
      </c>
      <c r="B1807" s="26" t="e">
        <f>#N/A</f>
        <v>#N/A</v>
      </c>
      <c r="C1807" s="26" t="s">
        <v>129</v>
      </c>
      <c r="D1807" s="26" t="s">
        <v>2433</v>
      </c>
      <c r="E1807" s="26" t="s">
        <v>2434</v>
      </c>
      <c r="F1807" s="68">
        <v>43991</v>
      </c>
      <c r="G1807" s="107" t="s">
        <v>3951</v>
      </c>
      <c r="H1807" s="26" t="s">
        <v>1402</v>
      </c>
      <c r="I1807" s="26" t="s">
        <v>1402</v>
      </c>
      <c r="J1807" s="28" t="s">
        <v>3952</v>
      </c>
      <c r="K1807" s="26" t="s">
        <v>135</v>
      </c>
      <c r="L1807" s="26" t="s">
        <v>2437</v>
      </c>
      <c r="M1807" s="26" t="s">
        <v>137</v>
      </c>
      <c r="N1807" s="26" t="s">
        <v>138</v>
      </c>
      <c r="O1807" s="26" t="s">
        <v>138</v>
      </c>
      <c r="Q1807" s="30">
        <v>70</v>
      </c>
      <c r="R1807" s="30">
        <v>5320</v>
      </c>
      <c r="S1807" s="31" t="e">
        <f>#N/A</f>
        <v>#N/A</v>
      </c>
      <c r="T1807" s="30">
        <v>1410</v>
      </c>
      <c r="AB1807" s="33" t="e">
        <f>#N/A</f>
        <v>#N/A</v>
      </c>
      <c r="AC1807" s="30">
        <v>2100</v>
      </c>
      <c r="AD1807" s="30" t="e">
        <f>#N/A</f>
        <v>#N/A</v>
      </c>
      <c r="AE1807" s="34">
        <v>0.98</v>
      </c>
      <c r="AG1807" s="30" t="e">
        <f>#N/A</f>
        <v>#N/A</v>
      </c>
      <c r="AH1807" s="30" t="e">
        <f>#N/A</f>
        <v>#N/A</v>
      </c>
      <c r="AI1807" s="30">
        <v>4581</v>
      </c>
      <c r="AJ1807" s="30">
        <v>4581</v>
      </c>
      <c r="AK1807" s="26" t="s">
        <v>139</v>
      </c>
      <c r="AL1807" s="26">
        <v>28</v>
      </c>
      <c r="AM1807" s="26" t="s">
        <v>3754</v>
      </c>
      <c r="AU1807" s="26" t="s">
        <v>1526</v>
      </c>
      <c r="AV1807" s="67" t="s">
        <v>3652</v>
      </c>
      <c r="AW1807" s="67" t="s">
        <v>3578</v>
      </c>
      <c r="AX1807" s="67" t="s">
        <v>3548</v>
      </c>
      <c r="AY1807" s="67" t="s">
        <v>3794</v>
      </c>
      <c r="BB1807" s="26" t="s">
        <v>2488</v>
      </c>
      <c r="BC1807" s="26" t="s">
        <v>3205</v>
      </c>
      <c r="BD1807" s="37">
        <v>44067</v>
      </c>
      <c r="BE1807" s="30">
        <v>35439</v>
      </c>
      <c r="BF1807" s="30">
        <v>41093</v>
      </c>
      <c r="BG1807" s="37" t="s">
        <v>3206</v>
      </c>
      <c r="BI1807" s="37"/>
      <c r="BJ1807" s="37"/>
      <c r="BK1807" s="37"/>
      <c r="BL1807" s="37"/>
      <c r="BM1807" s="37"/>
      <c r="BN1807" s="26"/>
      <c r="BO1807" s="26"/>
      <c r="BP1807" s="26"/>
      <c r="BQ1807" s="38"/>
      <c r="BR1807" s="26"/>
      <c r="BS1807" s="26"/>
      <c r="BT1807" s="26"/>
      <c r="BU1807" s="26"/>
      <c r="BV1807" s="39"/>
    </row>
    <row r="1808" spans="1:74" ht="15" hidden="1" customHeight="1">
      <c r="A1808" s="26">
        <v>2020</v>
      </c>
      <c r="B1808" s="26" t="e">
        <f>#N/A</f>
        <v>#N/A</v>
      </c>
      <c r="C1808" s="26" t="s">
        <v>129</v>
      </c>
      <c r="D1808" s="26" t="s">
        <v>2433</v>
      </c>
      <c r="E1808" s="26" t="s">
        <v>2434</v>
      </c>
      <c r="F1808" s="68">
        <v>43991</v>
      </c>
      <c r="G1808" s="107" t="s">
        <v>3953</v>
      </c>
      <c r="H1808" s="26" t="s">
        <v>1402</v>
      </c>
      <c r="I1808" s="26" t="s">
        <v>1402</v>
      </c>
      <c r="J1808" s="28" t="s">
        <v>3954</v>
      </c>
      <c r="K1808" s="26" t="s">
        <v>135</v>
      </c>
      <c r="L1808" s="26" t="s">
        <v>2437</v>
      </c>
      <c r="M1808" s="26" t="s">
        <v>137</v>
      </c>
      <c r="N1808" s="26" t="s">
        <v>138</v>
      </c>
      <c r="O1808" s="26" t="s">
        <v>138</v>
      </c>
      <c r="Q1808" s="30">
        <v>67</v>
      </c>
      <c r="R1808" s="30">
        <v>4430</v>
      </c>
      <c r="S1808" s="31" t="e">
        <f>#N/A</f>
        <v>#N/A</v>
      </c>
      <c r="T1808" s="30">
        <v>1120</v>
      </c>
      <c r="AB1808" s="33" t="e">
        <f>#N/A</f>
        <v>#N/A</v>
      </c>
      <c r="AC1808" s="30">
        <v>2100</v>
      </c>
      <c r="AD1808" s="30" t="e">
        <f>#N/A</f>
        <v>#N/A</v>
      </c>
      <c r="AE1808" s="34">
        <v>0.98</v>
      </c>
      <c r="AG1808" s="30" t="e">
        <f>#N/A</f>
        <v>#N/A</v>
      </c>
      <c r="AH1808" s="30" t="e">
        <f>#N/A</f>
        <v>#N/A</v>
      </c>
      <c r="AI1808" s="30">
        <v>3814</v>
      </c>
      <c r="AJ1808" s="30">
        <v>3814</v>
      </c>
      <c r="AK1808" s="26" t="s">
        <v>139</v>
      </c>
      <c r="AL1808" s="26">
        <v>28</v>
      </c>
      <c r="AM1808" s="26" t="s">
        <v>3754</v>
      </c>
      <c r="AU1808" s="26" t="s">
        <v>1526</v>
      </c>
      <c r="AV1808" s="67" t="s">
        <v>3652</v>
      </c>
      <c r="AW1808" s="67" t="s">
        <v>3578</v>
      </c>
      <c r="AX1808" s="67" t="s">
        <v>3548</v>
      </c>
      <c r="AY1808" s="67" t="s">
        <v>3794</v>
      </c>
      <c r="BB1808" s="26" t="s">
        <v>2488</v>
      </c>
      <c r="BC1808" s="26" t="s">
        <v>3205</v>
      </c>
      <c r="BD1808" s="37">
        <v>44067</v>
      </c>
      <c r="BE1808" s="30">
        <v>35439</v>
      </c>
      <c r="BF1808" s="30">
        <v>41093</v>
      </c>
      <c r="BG1808" s="37" t="s">
        <v>3206</v>
      </c>
      <c r="BI1808" s="37"/>
      <c r="BJ1808" s="37"/>
      <c r="BK1808" s="37"/>
      <c r="BL1808" s="37"/>
      <c r="BM1808" s="37"/>
      <c r="BN1808" s="26"/>
      <c r="BO1808" s="26"/>
      <c r="BP1808" s="26"/>
      <c r="BQ1808" s="38"/>
      <c r="BR1808" s="26"/>
      <c r="BS1808" s="26"/>
      <c r="BT1808" s="26"/>
      <c r="BU1808" s="26"/>
      <c r="BV1808" s="39"/>
    </row>
    <row r="1809" spans="1:74" ht="15" hidden="1" customHeight="1">
      <c r="A1809" s="26">
        <v>2020</v>
      </c>
      <c r="B1809" s="26" t="e">
        <f>#N/A</f>
        <v>#N/A</v>
      </c>
      <c r="C1809" s="26" t="s">
        <v>129</v>
      </c>
      <c r="D1809" s="26" t="s">
        <v>2433</v>
      </c>
      <c r="E1809" s="26" t="s">
        <v>2434</v>
      </c>
      <c r="F1809" s="68">
        <v>43991</v>
      </c>
      <c r="G1809" s="107" t="s">
        <v>3955</v>
      </c>
      <c r="H1809" s="26" t="s">
        <v>1402</v>
      </c>
      <c r="I1809" s="26" t="s">
        <v>1402</v>
      </c>
      <c r="J1809" s="28" t="s">
        <v>3956</v>
      </c>
      <c r="K1809" s="26" t="s">
        <v>135</v>
      </c>
      <c r="L1809" s="26" t="s">
        <v>2437</v>
      </c>
      <c r="M1809" s="26" t="s">
        <v>137</v>
      </c>
      <c r="N1809" s="26" t="s">
        <v>138</v>
      </c>
      <c r="O1809" s="26" t="s">
        <v>138</v>
      </c>
      <c r="Q1809" s="30">
        <v>73</v>
      </c>
      <c r="R1809" s="30">
        <v>6360</v>
      </c>
      <c r="S1809" s="31" t="e">
        <f>#N/A</f>
        <v>#N/A</v>
      </c>
      <c r="T1809" s="30">
        <v>1655</v>
      </c>
      <c r="AB1809" s="33" t="e">
        <f>#N/A</f>
        <v>#N/A</v>
      </c>
      <c r="AC1809" s="30">
        <v>2100</v>
      </c>
      <c r="AD1809" s="30" t="e">
        <f>#N/A</f>
        <v>#N/A</v>
      </c>
      <c r="AE1809" s="34">
        <v>0.98</v>
      </c>
      <c r="AG1809" s="30" t="e">
        <f>#N/A</f>
        <v>#N/A</v>
      </c>
      <c r="AH1809" s="30" t="e">
        <f>#N/A</f>
        <v>#N/A</v>
      </c>
      <c r="AI1809" s="30">
        <v>5416</v>
      </c>
      <c r="AJ1809" s="30">
        <v>5416</v>
      </c>
      <c r="AK1809" s="26" t="s">
        <v>139</v>
      </c>
      <c r="AL1809" s="26">
        <v>28</v>
      </c>
      <c r="AM1809" s="26" t="s">
        <v>3754</v>
      </c>
      <c r="AU1809" s="26" t="s">
        <v>1526</v>
      </c>
      <c r="AV1809" s="67" t="s">
        <v>3652</v>
      </c>
      <c r="AW1809" s="67" t="s">
        <v>3578</v>
      </c>
      <c r="AX1809" s="67" t="s">
        <v>3548</v>
      </c>
      <c r="AY1809" s="67" t="s">
        <v>3794</v>
      </c>
      <c r="BB1809" s="26" t="s">
        <v>2488</v>
      </c>
      <c r="BC1809" s="26" t="s">
        <v>3205</v>
      </c>
      <c r="BD1809" s="37">
        <v>44067</v>
      </c>
      <c r="BE1809" s="30">
        <v>35439</v>
      </c>
      <c r="BF1809" s="30">
        <v>41093</v>
      </c>
      <c r="BG1809" s="37" t="s">
        <v>3206</v>
      </c>
      <c r="BI1809" s="37"/>
      <c r="BJ1809" s="37"/>
      <c r="BK1809" s="37"/>
      <c r="BL1809" s="37"/>
      <c r="BM1809" s="37"/>
      <c r="BN1809" s="26"/>
      <c r="BO1809" s="26"/>
      <c r="BP1809" s="26"/>
      <c r="BQ1809" s="38"/>
      <c r="BR1809" s="26"/>
      <c r="BS1809" s="26"/>
      <c r="BT1809" s="26"/>
      <c r="BU1809" s="26"/>
      <c r="BV1809" s="39"/>
    </row>
    <row r="1810" spans="1:74" ht="15" hidden="1" customHeight="1">
      <c r="A1810" s="26">
        <v>2020</v>
      </c>
      <c r="B1810" s="26" t="e">
        <f>#N/A</f>
        <v>#N/A</v>
      </c>
      <c r="C1810" s="26" t="s">
        <v>129</v>
      </c>
      <c r="D1810" s="26" t="s">
        <v>2433</v>
      </c>
      <c r="E1810" s="26" t="s">
        <v>2434</v>
      </c>
      <c r="F1810" s="68">
        <v>43991</v>
      </c>
      <c r="G1810" s="107" t="s">
        <v>3957</v>
      </c>
      <c r="H1810" s="26" t="s">
        <v>1402</v>
      </c>
      <c r="I1810" s="26" t="s">
        <v>1402</v>
      </c>
      <c r="J1810" s="28" t="s">
        <v>3958</v>
      </c>
      <c r="K1810" s="26" t="s">
        <v>135</v>
      </c>
      <c r="L1810" s="26" t="s">
        <v>2437</v>
      </c>
      <c r="M1810" s="26" t="s">
        <v>137</v>
      </c>
      <c r="N1810" s="26" t="s">
        <v>138</v>
      </c>
      <c r="O1810" s="26" t="s">
        <v>138</v>
      </c>
      <c r="Q1810" s="30">
        <v>76</v>
      </c>
      <c r="R1810" s="30">
        <v>6900</v>
      </c>
      <c r="S1810" s="31" t="e">
        <f>#N/A</f>
        <v>#N/A</v>
      </c>
      <c r="T1810" s="30">
        <v>1886</v>
      </c>
      <c r="AB1810" s="33" t="e">
        <f>#N/A</f>
        <v>#N/A</v>
      </c>
      <c r="AC1810" s="30">
        <v>2100</v>
      </c>
      <c r="AD1810" s="30" t="e">
        <f>#N/A</f>
        <v>#N/A</v>
      </c>
      <c r="AE1810" s="34">
        <v>0.77166666666666661</v>
      </c>
      <c r="AG1810" s="30" t="e">
        <f>#N/A</f>
        <v>#N/A</v>
      </c>
      <c r="AH1810" s="30" t="e">
        <f>#N/A</f>
        <v>#N/A</v>
      </c>
      <c r="AI1810" s="30">
        <v>5941</v>
      </c>
      <c r="AJ1810" s="30">
        <v>5941</v>
      </c>
      <c r="AK1810" s="26" t="s">
        <v>139</v>
      </c>
      <c r="AL1810" s="26">
        <v>28</v>
      </c>
      <c r="AM1810" s="26" t="s">
        <v>3754</v>
      </c>
      <c r="AU1810" s="26" t="s">
        <v>1526</v>
      </c>
      <c r="AV1810" s="67" t="s">
        <v>3652</v>
      </c>
      <c r="AW1810" s="67" t="s">
        <v>3578</v>
      </c>
      <c r="AX1810" s="67" t="s">
        <v>3548</v>
      </c>
      <c r="AY1810" s="67" t="s">
        <v>3794</v>
      </c>
      <c r="BB1810" s="26" t="s">
        <v>2488</v>
      </c>
      <c r="BC1810" s="26" t="s">
        <v>3205</v>
      </c>
      <c r="BD1810" s="37">
        <v>44067</v>
      </c>
      <c r="BE1810" s="30">
        <v>35439</v>
      </c>
      <c r="BF1810" s="30">
        <v>41093</v>
      </c>
      <c r="BG1810" s="37" t="s">
        <v>3206</v>
      </c>
      <c r="BI1810" s="37"/>
      <c r="BJ1810" s="37"/>
      <c r="BK1810" s="37"/>
      <c r="BL1810" s="37"/>
      <c r="BM1810" s="37"/>
      <c r="BN1810" s="26"/>
      <c r="BO1810" s="26"/>
      <c r="BP1810" s="26"/>
      <c r="BQ1810" s="38"/>
      <c r="BR1810" s="26"/>
      <c r="BS1810" s="26"/>
      <c r="BT1810" s="26"/>
      <c r="BU1810" s="26"/>
      <c r="BV1810" s="39"/>
    </row>
    <row r="1811" spans="1:74" ht="15" hidden="1" customHeight="1">
      <c r="A1811" s="26">
        <v>2020</v>
      </c>
      <c r="B1811" s="26" t="e">
        <f>#N/A</f>
        <v>#N/A</v>
      </c>
      <c r="C1811" s="26" t="s">
        <v>129</v>
      </c>
      <c r="D1811" s="26" t="s">
        <v>2433</v>
      </c>
      <c r="E1811" s="26" t="s">
        <v>2434</v>
      </c>
      <c r="F1811" s="68">
        <v>43991</v>
      </c>
      <c r="G1811" s="107" t="s">
        <v>3959</v>
      </c>
      <c r="H1811" s="26" t="s">
        <v>1402</v>
      </c>
      <c r="I1811" s="26" t="s">
        <v>1402</v>
      </c>
      <c r="J1811" s="28" t="s">
        <v>3960</v>
      </c>
      <c r="K1811" s="26" t="s">
        <v>135</v>
      </c>
      <c r="L1811" s="26" t="s">
        <v>2437</v>
      </c>
      <c r="M1811" s="26" t="s">
        <v>137</v>
      </c>
      <c r="N1811" s="26" t="s">
        <v>138</v>
      </c>
      <c r="O1811" s="26" t="s">
        <v>138</v>
      </c>
      <c r="Q1811" s="30">
        <v>77</v>
      </c>
      <c r="R1811" s="30">
        <v>7280</v>
      </c>
      <c r="S1811" s="31" t="e">
        <f>#N/A</f>
        <v>#N/A</v>
      </c>
      <c r="T1811" s="30">
        <v>1736</v>
      </c>
      <c r="AB1811" s="33" t="e">
        <f>#N/A</f>
        <v>#N/A</v>
      </c>
      <c r="AC1811" s="30">
        <v>2100</v>
      </c>
      <c r="AD1811" s="30" t="e">
        <f>#N/A</f>
        <v>#N/A</v>
      </c>
      <c r="AE1811" s="34">
        <v>0.77</v>
      </c>
      <c r="AG1811" s="30" t="e">
        <f>#N/A</f>
        <v>#N/A</v>
      </c>
      <c r="AH1811" s="30" t="e">
        <f>#N/A</f>
        <v>#N/A</v>
      </c>
      <c r="AI1811" s="30">
        <v>6268</v>
      </c>
      <c r="AJ1811" s="30">
        <v>6268</v>
      </c>
      <c r="AK1811" s="26" t="s">
        <v>139</v>
      </c>
      <c r="AL1811" s="26">
        <v>28</v>
      </c>
      <c r="AM1811" s="26" t="s">
        <v>3754</v>
      </c>
      <c r="AU1811" s="26" t="s">
        <v>1526</v>
      </c>
      <c r="AV1811" s="67" t="s">
        <v>3652</v>
      </c>
      <c r="AW1811" s="67" t="s">
        <v>3578</v>
      </c>
      <c r="AX1811" s="67" t="s">
        <v>3548</v>
      </c>
      <c r="AY1811" s="67" t="s">
        <v>3794</v>
      </c>
      <c r="BB1811" s="26" t="s">
        <v>2488</v>
      </c>
      <c r="BC1811" s="26" t="s">
        <v>3205</v>
      </c>
      <c r="BD1811" s="37">
        <v>44067</v>
      </c>
      <c r="BE1811" s="30">
        <v>35439</v>
      </c>
      <c r="BF1811" s="30">
        <v>41093</v>
      </c>
      <c r="BG1811" s="37" t="s">
        <v>3206</v>
      </c>
      <c r="BI1811" s="37"/>
      <c r="BJ1811" s="37"/>
      <c r="BK1811" s="37"/>
      <c r="BL1811" s="37"/>
      <c r="BM1811" s="37"/>
      <c r="BN1811" s="26"/>
      <c r="BO1811" s="26"/>
      <c r="BP1811" s="26"/>
      <c r="BQ1811" s="38"/>
      <c r="BR1811" s="26"/>
      <c r="BS1811" s="26"/>
      <c r="BT1811" s="26"/>
      <c r="BU1811" s="26"/>
      <c r="BV1811" s="39"/>
    </row>
    <row r="1812" spans="1:74" ht="15" hidden="1" customHeight="1">
      <c r="A1812" s="26">
        <v>2020</v>
      </c>
      <c r="B1812" s="26" t="e">
        <f>#N/A</f>
        <v>#N/A</v>
      </c>
      <c r="C1812" s="26" t="s">
        <v>129</v>
      </c>
      <c r="D1812" s="26" t="s">
        <v>2433</v>
      </c>
      <c r="E1812" s="26" t="s">
        <v>2434</v>
      </c>
      <c r="F1812" s="68">
        <v>43991</v>
      </c>
      <c r="G1812" s="107" t="s">
        <v>3961</v>
      </c>
      <c r="H1812" s="26" t="s">
        <v>1402</v>
      </c>
      <c r="I1812" s="26" t="s">
        <v>1402</v>
      </c>
      <c r="J1812" s="28" t="s">
        <v>3962</v>
      </c>
      <c r="K1812" s="26" t="s">
        <v>135</v>
      </c>
      <c r="L1812" s="26" t="s">
        <v>2437</v>
      </c>
      <c r="M1812" s="26" t="s">
        <v>137</v>
      </c>
      <c r="N1812" s="26" t="s">
        <v>138</v>
      </c>
      <c r="O1812" s="26" t="s">
        <v>138</v>
      </c>
      <c r="Q1812" s="30">
        <v>71</v>
      </c>
      <c r="R1812" s="30">
        <v>5600</v>
      </c>
      <c r="S1812" s="31" t="e">
        <f>#N/A</f>
        <v>#N/A</v>
      </c>
      <c r="T1812" s="30">
        <v>1515</v>
      </c>
      <c r="AB1812" s="33" t="e">
        <f>#N/A</f>
        <v>#N/A</v>
      </c>
      <c r="AC1812" s="30">
        <v>2100</v>
      </c>
      <c r="AD1812" s="30" t="e">
        <f>#N/A</f>
        <v>#N/A</v>
      </c>
      <c r="AE1812" s="34">
        <v>0.38740740740740737</v>
      </c>
      <c r="AG1812" s="30" t="e">
        <f>#N/A</f>
        <v>#N/A</v>
      </c>
      <c r="AH1812" s="30" t="e">
        <f>#N/A</f>
        <v>#N/A</v>
      </c>
      <c r="AI1812" s="30">
        <v>4822</v>
      </c>
      <c r="AJ1812" s="30">
        <v>4822</v>
      </c>
      <c r="AK1812" s="26" t="s">
        <v>139</v>
      </c>
      <c r="AL1812" s="26">
        <v>28</v>
      </c>
      <c r="AM1812" s="26" t="s">
        <v>3754</v>
      </c>
      <c r="AU1812" s="26" t="s">
        <v>1526</v>
      </c>
      <c r="AV1812" s="67" t="s">
        <v>3652</v>
      </c>
      <c r="AW1812" s="67" t="s">
        <v>3578</v>
      </c>
      <c r="AX1812" s="67" t="s">
        <v>3548</v>
      </c>
      <c r="AY1812" s="67" t="s">
        <v>3794</v>
      </c>
      <c r="BB1812" s="26" t="s">
        <v>2488</v>
      </c>
      <c r="BC1812" s="26" t="s">
        <v>3205</v>
      </c>
      <c r="BD1812" s="37">
        <v>44067</v>
      </c>
      <c r="BE1812" s="30">
        <v>35439</v>
      </c>
      <c r="BF1812" s="30">
        <v>41093</v>
      </c>
      <c r="BG1812" s="37" t="s">
        <v>3206</v>
      </c>
      <c r="BI1812" s="37"/>
      <c r="BJ1812" s="37"/>
      <c r="BK1812" s="37"/>
      <c r="BL1812" s="37"/>
      <c r="BM1812" s="37"/>
      <c r="BN1812" s="26"/>
      <c r="BO1812" s="26"/>
      <c r="BP1812" s="26"/>
      <c r="BQ1812" s="38"/>
      <c r="BR1812" s="26"/>
      <c r="BS1812" s="26"/>
      <c r="BT1812" s="26"/>
      <c r="BU1812" s="26"/>
      <c r="BV1812" s="39"/>
    </row>
    <row r="1813" spans="1:74" ht="15" hidden="1" customHeight="1">
      <c r="A1813" s="26">
        <v>2020</v>
      </c>
      <c r="B1813" s="26" t="e">
        <f>#N/A</f>
        <v>#N/A</v>
      </c>
      <c r="C1813" s="26" t="s">
        <v>129</v>
      </c>
      <c r="D1813" s="26" t="s">
        <v>2433</v>
      </c>
      <c r="E1813" s="26" t="s">
        <v>2434</v>
      </c>
      <c r="F1813" s="68">
        <v>43991</v>
      </c>
      <c r="G1813" s="107" t="s">
        <v>3963</v>
      </c>
      <c r="H1813" s="26" t="s">
        <v>1402</v>
      </c>
      <c r="I1813" s="26" t="s">
        <v>1402</v>
      </c>
      <c r="J1813" s="28" t="s">
        <v>1084</v>
      </c>
      <c r="K1813" s="26" t="s">
        <v>135</v>
      </c>
      <c r="L1813" s="26" t="s">
        <v>2437</v>
      </c>
      <c r="M1813" s="26" t="s">
        <v>137</v>
      </c>
      <c r="N1813" s="26" t="s">
        <v>138</v>
      </c>
      <c r="O1813" s="26" t="s">
        <v>138</v>
      </c>
      <c r="Q1813" s="30">
        <v>75</v>
      </c>
      <c r="R1813" s="30">
        <v>6880</v>
      </c>
      <c r="S1813" s="31" t="e">
        <f>#N/A</f>
        <v>#N/A</v>
      </c>
      <c r="T1813" s="30">
        <v>1802</v>
      </c>
      <c r="AB1813" s="33" t="e">
        <f>#N/A</f>
        <v>#N/A</v>
      </c>
      <c r="AC1813" s="30">
        <v>2100</v>
      </c>
      <c r="AD1813" s="30" t="e">
        <f>#N/A</f>
        <v>#N/A</v>
      </c>
      <c r="AE1813" s="34">
        <v>0.39</v>
      </c>
      <c r="AG1813" s="30" t="e">
        <f>#N/A</f>
        <v>#N/A</v>
      </c>
      <c r="AH1813" s="30" t="e">
        <f>#N/A</f>
        <v>#N/A</v>
      </c>
      <c r="AI1813" s="30">
        <v>5924</v>
      </c>
      <c r="AJ1813" s="30">
        <v>5924</v>
      </c>
      <c r="AK1813" s="26" t="s">
        <v>139</v>
      </c>
      <c r="AL1813" s="26">
        <v>28</v>
      </c>
      <c r="AM1813" s="26" t="s">
        <v>3754</v>
      </c>
      <c r="AU1813" s="26" t="s">
        <v>1526</v>
      </c>
      <c r="AV1813" s="67" t="s">
        <v>3652</v>
      </c>
      <c r="AW1813" s="67" t="s">
        <v>3578</v>
      </c>
      <c r="AX1813" s="67" t="s">
        <v>3548</v>
      </c>
      <c r="AY1813" s="67" t="s">
        <v>3794</v>
      </c>
      <c r="BB1813" s="26" t="s">
        <v>2488</v>
      </c>
      <c r="BC1813" s="26" t="s">
        <v>3205</v>
      </c>
      <c r="BD1813" s="37">
        <v>44067</v>
      </c>
      <c r="BE1813" s="30">
        <v>35439</v>
      </c>
      <c r="BF1813" s="30">
        <v>41093</v>
      </c>
      <c r="BG1813" s="37" t="s">
        <v>3206</v>
      </c>
      <c r="BI1813" s="37"/>
      <c r="BJ1813" s="37"/>
      <c r="BK1813" s="37"/>
      <c r="BL1813" s="37"/>
      <c r="BM1813" s="37"/>
      <c r="BN1813" s="26"/>
      <c r="BO1813" s="26"/>
      <c r="BP1813" s="26"/>
      <c r="BQ1813" s="38"/>
      <c r="BR1813" s="26"/>
      <c r="BS1813" s="26"/>
      <c r="BT1813" s="26"/>
      <c r="BU1813" s="26"/>
      <c r="BV1813" s="39"/>
    </row>
    <row r="1814" spans="1:74" ht="15" hidden="1" customHeight="1">
      <c r="A1814" s="26">
        <v>2020</v>
      </c>
      <c r="B1814" s="26" t="e">
        <f>#N/A</f>
        <v>#N/A</v>
      </c>
      <c r="C1814" s="26" t="s">
        <v>129</v>
      </c>
      <c r="D1814" s="26" t="s">
        <v>2433</v>
      </c>
      <c r="E1814" s="26" t="s">
        <v>2434</v>
      </c>
      <c r="F1814" s="68">
        <v>43991</v>
      </c>
      <c r="G1814" s="107" t="s">
        <v>3964</v>
      </c>
      <c r="H1814" s="26" t="s">
        <v>1402</v>
      </c>
      <c r="I1814" s="26" t="s">
        <v>1402</v>
      </c>
      <c r="J1814" s="28" t="s">
        <v>3965</v>
      </c>
      <c r="K1814" s="26" t="s">
        <v>135</v>
      </c>
      <c r="L1814" s="26" t="s">
        <v>2437</v>
      </c>
      <c r="M1814" s="26" t="s">
        <v>137</v>
      </c>
      <c r="N1814" s="26" t="s">
        <v>138</v>
      </c>
      <c r="O1814" s="26" t="s">
        <v>138</v>
      </c>
      <c r="Q1814" s="30">
        <v>63</v>
      </c>
      <c r="R1814" s="30">
        <v>3220</v>
      </c>
      <c r="S1814" s="31" t="e">
        <f>#N/A</f>
        <v>#N/A</v>
      </c>
      <c r="T1814" s="30">
        <v>885</v>
      </c>
      <c r="AB1814" s="33" t="e">
        <f>#N/A</f>
        <v>#N/A</v>
      </c>
      <c r="AC1814" s="30">
        <v>2100</v>
      </c>
      <c r="AD1814" s="30" t="e">
        <f>#N/A</f>
        <v>#N/A</v>
      </c>
      <c r="AE1814" s="34">
        <v>0.93833333333333335</v>
      </c>
      <c r="AG1814" s="30" t="e">
        <f>#N/A</f>
        <v>#N/A</v>
      </c>
      <c r="AH1814" s="30" t="e">
        <f>#N/A</f>
        <v>#N/A</v>
      </c>
      <c r="AI1814" s="30">
        <v>2772</v>
      </c>
      <c r="AJ1814" s="30">
        <v>2772</v>
      </c>
      <c r="AK1814" s="26" t="s">
        <v>139</v>
      </c>
      <c r="AL1814" s="26">
        <v>28</v>
      </c>
      <c r="AM1814" s="26" t="s">
        <v>3754</v>
      </c>
      <c r="AU1814" s="26" t="s">
        <v>1526</v>
      </c>
      <c r="AV1814" s="67" t="s">
        <v>3652</v>
      </c>
      <c r="AW1814" s="67" t="s">
        <v>3578</v>
      </c>
      <c r="AX1814" s="67" t="s">
        <v>3548</v>
      </c>
      <c r="AY1814" s="67" t="s">
        <v>3794</v>
      </c>
      <c r="BB1814" s="26" t="s">
        <v>2488</v>
      </c>
      <c r="BC1814" s="26" t="s">
        <v>3205</v>
      </c>
      <c r="BD1814" s="37">
        <v>44067</v>
      </c>
      <c r="BE1814" s="30">
        <v>35439</v>
      </c>
      <c r="BF1814" s="30">
        <v>41093</v>
      </c>
      <c r="BG1814" s="37" t="s">
        <v>3206</v>
      </c>
      <c r="BI1814" s="37"/>
      <c r="BJ1814" s="37"/>
      <c r="BK1814" s="37"/>
      <c r="BL1814" s="37"/>
      <c r="BM1814" s="37"/>
      <c r="BN1814" s="26"/>
      <c r="BO1814" s="26"/>
      <c r="BP1814" s="26"/>
      <c r="BQ1814" s="38"/>
      <c r="BR1814" s="26"/>
      <c r="BS1814" s="26"/>
      <c r="BT1814" s="26"/>
      <c r="BU1814" s="26"/>
      <c r="BV1814" s="39"/>
    </row>
    <row r="1815" spans="1:74" ht="15" hidden="1" customHeight="1">
      <c r="A1815" s="26">
        <v>2020</v>
      </c>
      <c r="B1815" s="26" t="e">
        <f>#N/A</f>
        <v>#N/A</v>
      </c>
      <c r="C1815" s="26" t="s">
        <v>129</v>
      </c>
      <c r="D1815" s="26" t="s">
        <v>2433</v>
      </c>
      <c r="E1815" s="26" t="s">
        <v>2434</v>
      </c>
      <c r="F1815" s="68">
        <v>43991</v>
      </c>
      <c r="G1815" s="107" t="s">
        <v>3966</v>
      </c>
      <c r="H1815" s="26" t="s">
        <v>1402</v>
      </c>
      <c r="I1815" s="26" t="s">
        <v>1402</v>
      </c>
      <c r="J1815" s="28" t="s">
        <v>3967</v>
      </c>
      <c r="K1815" s="26" t="s">
        <v>135</v>
      </c>
      <c r="L1815" s="26" t="s">
        <v>2437</v>
      </c>
      <c r="M1815" s="26" t="s">
        <v>137</v>
      </c>
      <c r="N1815" s="26" t="s">
        <v>138</v>
      </c>
      <c r="O1815" s="26" t="s">
        <v>138</v>
      </c>
      <c r="Q1815" s="30">
        <v>66</v>
      </c>
      <c r="R1815" s="30">
        <v>4480</v>
      </c>
      <c r="S1815" s="31" t="e">
        <f>#N/A</f>
        <v>#N/A</v>
      </c>
      <c r="T1815" s="30">
        <v>1200</v>
      </c>
      <c r="AB1815" s="33" t="e">
        <f>#N/A</f>
        <v>#N/A</v>
      </c>
      <c r="AC1815" s="30">
        <v>2100</v>
      </c>
      <c r="AD1815" s="30" t="e">
        <f>#N/A</f>
        <v>#N/A</v>
      </c>
      <c r="AE1815" s="34">
        <v>0.94</v>
      </c>
      <c r="AG1815" s="30" t="e">
        <f>#N/A</f>
        <v>#N/A</v>
      </c>
      <c r="AH1815" s="30" t="e">
        <f>#N/A</f>
        <v>#N/A</v>
      </c>
      <c r="AI1815" s="30">
        <v>3857</v>
      </c>
      <c r="AJ1815" s="30">
        <v>3857</v>
      </c>
      <c r="AK1815" s="26" t="s">
        <v>139</v>
      </c>
      <c r="AL1815" s="26">
        <v>28</v>
      </c>
      <c r="AM1815" s="26" t="s">
        <v>3754</v>
      </c>
      <c r="AU1815" s="26" t="s">
        <v>1526</v>
      </c>
      <c r="AV1815" s="67" t="s">
        <v>3652</v>
      </c>
      <c r="AW1815" s="67" t="s">
        <v>3578</v>
      </c>
      <c r="AX1815" s="67" t="s">
        <v>3548</v>
      </c>
      <c r="AY1815" s="67" t="s">
        <v>3794</v>
      </c>
      <c r="BB1815" s="26" t="s">
        <v>2488</v>
      </c>
      <c r="BC1815" s="26" t="s">
        <v>3205</v>
      </c>
      <c r="BD1815" s="37">
        <v>44067</v>
      </c>
      <c r="BE1815" s="30">
        <v>35439</v>
      </c>
      <c r="BF1815" s="30">
        <v>41093</v>
      </c>
      <c r="BG1815" s="37" t="s">
        <v>3206</v>
      </c>
      <c r="BI1815" s="37"/>
      <c r="BJ1815" s="37"/>
      <c r="BK1815" s="37"/>
      <c r="BL1815" s="37"/>
      <c r="BM1815" s="37"/>
      <c r="BN1815" s="26"/>
      <c r="BO1815" s="26"/>
      <c r="BP1815" s="26"/>
      <c r="BQ1815" s="38"/>
      <c r="BR1815" s="26"/>
      <c r="BS1815" s="26"/>
      <c r="BT1815" s="26"/>
      <c r="BU1815" s="26"/>
      <c r="BV1815" s="39"/>
    </row>
    <row r="1816" spans="1:74" ht="15" hidden="1" customHeight="1">
      <c r="A1816" s="26">
        <v>2020</v>
      </c>
      <c r="B1816" s="26" t="e">
        <f>#N/A</f>
        <v>#N/A</v>
      </c>
      <c r="C1816" s="26" t="s">
        <v>129</v>
      </c>
      <c r="D1816" s="26" t="s">
        <v>2433</v>
      </c>
      <c r="E1816" s="26" t="s">
        <v>2434</v>
      </c>
      <c r="F1816" s="68">
        <v>43991</v>
      </c>
      <c r="G1816" s="107" t="s">
        <v>3968</v>
      </c>
      <c r="H1816" s="26" t="s">
        <v>1402</v>
      </c>
      <c r="I1816" s="26" t="s">
        <v>1402</v>
      </c>
      <c r="J1816" s="28" t="s">
        <v>3969</v>
      </c>
      <c r="K1816" s="26" t="s">
        <v>135</v>
      </c>
      <c r="L1816" s="26" t="s">
        <v>2437</v>
      </c>
      <c r="M1816" s="26" t="s">
        <v>137</v>
      </c>
      <c r="N1816" s="26" t="s">
        <v>138</v>
      </c>
      <c r="O1816" s="26" t="s">
        <v>138</v>
      </c>
      <c r="Q1816" s="30">
        <v>73</v>
      </c>
      <c r="R1816" s="30">
        <v>5200</v>
      </c>
      <c r="S1816" s="31" t="e">
        <f>#N/A</f>
        <v>#N/A</v>
      </c>
      <c r="T1816" s="30">
        <v>1114</v>
      </c>
      <c r="AB1816" s="33" t="e">
        <f>#N/A</f>
        <v>#N/A</v>
      </c>
      <c r="AC1816" s="30">
        <v>2100</v>
      </c>
      <c r="AD1816" s="30" t="e">
        <f>#N/A</f>
        <v>#N/A</v>
      </c>
      <c r="AE1816" s="34">
        <v>0.86888888888888882</v>
      </c>
      <c r="AG1816" s="30" t="e">
        <f>#N/A</f>
        <v>#N/A</v>
      </c>
      <c r="AH1816" s="30" t="e">
        <f>#N/A</f>
        <v>#N/A</v>
      </c>
      <c r="AI1816" s="30">
        <v>4477</v>
      </c>
      <c r="AJ1816" s="30">
        <v>4477</v>
      </c>
      <c r="AK1816" s="26" t="s">
        <v>139</v>
      </c>
      <c r="AL1816" s="26">
        <v>28</v>
      </c>
      <c r="AM1816" s="26" t="s">
        <v>3754</v>
      </c>
      <c r="AU1816" s="26" t="s">
        <v>1526</v>
      </c>
      <c r="AV1816" s="67" t="s">
        <v>3652</v>
      </c>
      <c r="AW1816" s="67" t="s">
        <v>3578</v>
      </c>
      <c r="AX1816" s="67" t="s">
        <v>3548</v>
      </c>
      <c r="AY1816" s="67" t="s">
        <v>3794</v>
      </c>
      <c r="BB1816" s="26" t="s">
        <v>2488</v>
      </c>
      <c r="BC1816" s="26" t="s">
        <v>3205</v>
      </c>
      <c r="BD1816" s="37">
        <v>44067</v>
      </c>
      <c r="BE1816" s="30">
        <v>35439</v>
      </c>
      <c r="BF1816" s="30">
        <v>41093</v>
      </c>
      <c r="BG1816" s="37" t="s">
        <v>3206</v>
      </c>
      <c r="BI1816" s="37"/>
      <c r="BJ1816" s="37"/>
      <c r="BK1816" s="37"/>
      <c r="BL1816" s="37"/>
      <c r="BM1816" s="37"/>
      <c r="BN1816" s="26"/>
      <c r="BO1816" s="26"/>
      <c r="BP1816" s="26"/>
      <c r="BQ1816" s="38"/>
      <c r="BR1816" s="26"/>
      <c r="BS1816" s="26"/>
      <c r="BT1816" s="26"/>
      <c r="BU1816" s="26"/>
      <c r="BV1816" s="39"/>
    </row>
    <row r="1817" spans="1:74" ht="15" hidden="1" customHeight="1">
      <c r="A1817" s="26">
        <v>2020</v>
      </c>
      <c r="B1817" s="26" t="e">
        <f>#N/A</f>
        <v>#N/A</v>
      </c>
      <c r="C1817" s="26" t="s">
        <v>129</v>
      </c>
      <c r="D1817" s="26" t="s">
        <v>2433</v>
      </c>
      <c r="E1817" s="26" t="s">
        <v>2434</v>
      </c>
      <c r="F1817" s="68">
        <v>43991</v>
      </c>
      <c r="G1817" s="107" t="s">
        <v>3970</v>
      </c>
      <c r="H1817" s="26" t="s">
        <v>1402</v>
      </c>
      <c r="I1817" s="26" t="s">
        <v>1402</v>
      </c>
      <c r="J1817" s="28" t="s">
        <v>3971</v>
      </c>
      <c r="K1817" s="26" t="s">
        <v>135</v>
      </c>
      <c r="L1817" s="26" t="s">
        <v>2437</v>
      </c>
      <c r="M1817" s="26" t="s">
        <v>137</v>
      </c>
      <c r="N1817" s="26" t="s">
        <v>138</v>
      </c>
      <c r="O1817" s="26" t="s">
        <v>138</v>
      </c>
      <c r="Q1817" s="30">
        <v>69</v>
      </c>
      <c r="R1817" s="30">
        <v>5150</v>
      </c>
      <c r="S1817" s="31" t="e">
        <f>#N/A</f>
        <v>#N/A</v>
      </c>
      <c r="T1817" s="30">
        <v>1362</v>
      </c>
      <c r="AB1817" s="33" t="e">
        <f>#N/A</f>
        <v>#N/A</v>
      </c>
      <c r="AC1817" s="30">
        <v>2100</v>
      </c>
      <c r="AD1817" s="30" t="e">
        <f>#N/A</f>
        <v>#N/A</v>
      </c>
      <c r="AE1817" s="34">
        <v>0.87</v>
      </c>
      <c r="AG1817" s="30" t="e">
        <f>#N/A</f>
        <v>#N/A</v>
      </c>
      <c r="AH1817" s="30" t="e">
        <f>#N/A</f>
        <v>#N/A</v>
      </c>
      <c r="AI1817" s="30">
        <v>4434</v>
      </c>
      <c r="AJ1817" s="30">
        <v>4434</v>
      </c>
      <c r="AK1817" s="26" t="s">
        <v>139</v>
      </c>
      <c r="AL1817" s="26">
        <v>28</v>
      </c>
      <c r="AM1817" s="26" t="s">
        <v>3754</v>
      </c>
      <c r="AU1817" s="26" t="s">
        <v>1526</v>
      </c>
      <c r="AV1817" s="67" t="s">
        <v>3652</v>
      </c>
      <c r="AW1817" s="67" t="s">
        <v>3578</v>
      </c>
      <c r="AX1817" s="67" t="s">
        <v>3548</v>
      </c>
      <c r="AY1817" s="67" t="s">
        <v>3794</v>
      </c>
      <c r="BB1817" s="26" t="s">
        <v>2488</v>
      </c>
      <c r="BC1817" s="26" t="s">
        <v>3205</v>
      </c>
      <c r="BD1817" s="37">
        <v>44067</v>
      </c>
      <c r="BE1817" s="30">
        <v>35439</v>
      </c>
      <c r="BF1817" s="30">
        <v>41093</v>
      </c>
      <c r="BG1817" s="37" t="s">
        <v>3206</v>
      </c>
      <c r="BI1817" s="37"/>
      <c r="BJ1817" s="37"/>
      <c r="BK1817" s="37"/>
      <c r="BL1817" s="37"/>
      <c r="BM1817" s="37"/>
      <c r="BN1817" s="26"/>
      <c r="BO1817" s="26"/>
      <c r="BP1817" s="26"/>
      <c r="BQ1817" s="38"/>
      <c r="BR1817" s="26"/>
      <c r="BS1817" s="26"/>
      <c r="BT1817" s="26"/>
      <c r="BU1817" s="26"/>
      <c r="BV1817" s="39"/>
    </row>
    <row r="1818" spans="1:74" ht="15" hidden="1" customHeight="1">
      <c r="A1818" s="26">
        <v>2020</v>
      </c>
      <c r="B1818" s="26" t="e">
        <f>#N/A</f>
        <v>#N/A</v>
      </c>
      <c r="C1818" s="26" t="s">
        <v>129</v>
      </c>
      <c r="D1818" s="26" t="s">
        <v>2433</v>
      </c>
      <c r="E1818" s="26" t="s">
        <v>2434</v>
      </c>
      <c r="F1818" s="68">
        <v>43991</v>
      </c>
      <c r="G1818" s="107" t="s">
        <v>3972</v>
      </c>
      <c r="H1818" s="26" t="s">
        <v>1402</v>
      </c>
      <c r="I1818" s="26" t="s">
        <v>1402</v>
      </c>
      <c r="J1818" s="28" t="s">
        <v>1084</v>
      </c>
      <c r="K1818" s="26" t="s">
        <v>135</v>
      </c>
      <c r="L1818" s="26" t="s">
        <v>2437</v>
      </c>
      <c r="M1818" s="26" t="s">
        <v>137</v>
      </c>
      <c r="N1818" s="26" t="s">
        <v>138</v>
      </c>
      <c r="O1818" s="26" t="s">
        <v>138</v>
      </c>
      <c r="Q1818" s="30">
        <v>65</v>
      </c>
      <c r="R1818" s="30">
        <v>3850</v>
      </c>
      <c r="S1818" s="31" t="e">
        <f>#N/A</f>
        <v>#N/A</v>
      </c>
      <c r="T1818" s="30">
        <v>1012</v>
      </c>
      <c r="AB1818" s="33" t="e">
        <f>#N/A</f>
        <v>#N/A</v>
      </c>
      <c r="AC1818" s="30">
        <v>2100</v>
      </c>
      <c r="AD1818" s="30" t="e">
        <f>#N/A</f>
        <v>#N/A</v>
      </c>
      <c r="AE1818" s="34">
        <v>0.46387096774193548</v>
      </c>
      <c r="AG1818" s="30" t="e">
        <f>#N/A</f>
        <v>#N/A</v>
      </c>
      <c r="AH1818" s="30" t="e">
        <f>#N/A</f>
        <v>#N/A</v>
      </c>
      <c r="AI1818" s="30">
        <v>3315</v>
      </c>
      <c r="AJ1818" s="30">
        <v>3315</v>
      </c>
      <c r="AK1818" s="26" t="s">
        <v>139</v>
      </c>
      <c r="AL1818" s="26">
        <v>28</v>
      </c>
      <c r="AM1818" s="26" t="s">
        <v>3754</v>
      </c>
      <c r="AU1818" s="26" t="s">
        <v>1526</v>
      </c>
      <c r="AV1818" s="67" t="s">
        <v>3652</v>
      </c>
      <c r="AW1818" s="67" t="s">
        <v>3578</v>
      </c>
      <c r="AX1818" s="67" t="s">
        <v>3548</v>
      </c>
      <c r="AY1818" s="67" t="s">
        <v>3794</v>
      </c>
      <c r="BB1818" s="26" t="s">
        <v>2488</v>
      </c>
      <c r="BC1818" s="26" t="s">
        <v>3205</v>
      </c>
      <c r="BD1818" s="37">
        <v>44067</v>
      </c>
      <c r="BE1818" s="30">
        <v>35439</v>
      </c>
      <c r="BF1818" s="30">
        <v>41093</v>
      </c>
      <c r="BG1818" s="37" t="s">
        <v>3206</v>
      </c>
      <c r="BI1818" s="37"/>
      <c r="BJ1818" s="37"/>
      <c r="BK1818" s="37"/>
      <c r="BL1818" s="37"/>
      <c r="BM1818" s="37"/>
      <c r="BN1818" s="26"/>
      <c r="BO1818" s="26"/>
      <c r="BP1818" s="26"/>
      <c r="BQ1818" s="38"/>
      <c r="BR1818" s="26"/>
      <c r="BS1818" s="26"/>
      <c r="BT1818" s="26"/>
      <c r="BU1818" s="26"/>
      <c r="BV1818" s="39"/>
    </row>
    <row r="1819" spans="1:74" ht="15" hidden="1" customHeight="1">
      <c r="A1819" s="26">
        <v>2020</v>
      </c>
      <c r="B1819" s="26" t="e">
        <f>#N/A</f>
        <v>#N/A</v>
      </c>
      <c r="C1819" s="26" t="s">
        <v>129</v>
      </c>
      <c r="D1819" s="26" t="s">
        <v>2433</v>
      </c>
      <c r="E1819" s="26" t="s">
        <v>2434</v>
      </c>
      <c r="F1819" s="68">
        <v>43991</v>
      </c>
      <c r="G1819" s="107" t="s">
        <v>3973</v>
      </c>
      <c r="H1819" s="26" t="s">
        <v>1402</v>
      </c>
      <c r="I1819" s="26" t="s">
        <v>1402</v>
      </c>
      <c r="J1819" s="28" t="s">
        <v>3974</v>
      </c>
      <c r="K1819" s="26" t="s">
        <v>135</v>
      </c>
      <c r="L1819" s="26" t="s">
        <v>2437</v>
      </c>
      <c r="M1819" s="26" t="s">
        <v>137</v>
      </c>
      <c r="N1819" s="26" t="s">
        <v>138</v>
      </c>
      <c r="O1819" s="26" t="s">
        <v>138</v>
      </c>
      <c r="Q1819" s="30">
        <v>68</v>
      </c>
      <c r="R1819" s="30">
        <v>4530</v>
      </c>
      <c r="S1819" s="31" t="e">
        <f>#N/A</f>
        <v>#N/A</v>
      </c>
      <c r="T1819" s="30">
        <v>1215</v>
      </c>
      <c r="AB1819" s="33" t="e">
        <f>#N/A</f>
        <v>#N/A</v>
      </c>
      <c r="AC1819" s="30">
        <v>2100</v>
      </c>
      <c r="AD1819" s="30" t="e">
        <f>#N/A</f>
        <v>#N/A</v>
      </c>
      <c r="AE1819" s="34">
        <v>0.46</v>
      </c>
      <c r="AG1819" s="30" t="e">
        <f>#N/A</f>
        <v>#N/A</v>
      </c>
      <c r="AH1819" s="30" t="e">
        <f>#N/A</f>
        <v>#N/A</v>
      </c>
      <c r="AI1819" s="30">
        <v>3900</v>
      </c>
      <c r="AJ1819" s="30">
        <v>3900</v>
      </c>
      <c r="AK1819" s="26" t="s">
        <v>139</v>
      </c>
      <c r="AL1819" s="26">
        <v>28</v>
      </c>
      <c r="AM1819" s="26" t="s">
        <v>3754</v>
      </c>
      <c r="AU1819" s="26" t="s">
        <v>1526</v>
      </c>
      <c r="AV1819" s="67" t="s">
        <v>3652</v>
      </c>
      <c r="AW1819" s="67" t="s">
        <v>3578</v>
      </c>
      <c r="AX1819" s="67" t="s">
        <v>3548</v>
      </c>
      <c r="AY1819" s="67" t="s">
        <v>3794</v>
      </c>
      <c r="BB1819" s="26" t="s">
        <v>2488</v>
      </c>
      <c r="BC1819" s="26" t="s">
        <v>3205</v>
      </c>
      <c r="BD1819" s="37">
        <v>44067</v>
      </c>
      <c r="BE1819" s="30">
        <v>35439</v>
      </c>
      <c r="BF1819" s="30">
        <v>41093</v>
      </c>
      <c r="BG1819" s="37" t="s">
        <v>3206</v>
      </c>
      <c r="BI1819" s="37"/>
      <c r="BJ1819" s="37"/>
      <c r="BK1819" s="37"/>
      <c r="BL1819" s="37"/>
      <c r="BM1819" s="37"/>
      <c r="BN1819" s="26"/>
      <c r="BO1819" s="26"/>
      <c r="BP1819" s="26"/>
      <c r="BQ1819" s="38"/>
      <c r="BR1819" s="26"/>
      <c r="BS1819" s="26"/>
      <c r="BT1819" s="26"/>
      <c r="BU1819" s="26"/>
      <c r="BV1819" s="39"/>
    </row>
    <row r="1820" spans="1:74" ht="15" hidden="1" customHeight="1">
      <c r="A1820" s="26">
        <v>2020</v>
      </c>
      <c r="B1820" s="26" t="e">
        <f>#N/A</f>
        <v>#N/A</v>
      </c>
      <c r="C1820" s="26" t="s">
        <v>129</v>
      </c>
      <c r="D1820" s="26" t="s">
        <v>2433</v>
      </c>
      <c r="E1820" s="26" t="s">
        <v>2434</v>
      </c>
      <c r="F1820" s="68">
        <v>43991</v>
      </c>
      <c r="G1820" s="107" t="s">
        <v>3975</v>
      </c>
      <c r="H1820" s="26" t="s">
        <v>1402</v>
      </c>
      <c r="I1820" s="26" t="s">
        <v>1402</v>
      </c>
      <c r="J1820" s="28" t="s">
        <v>3976</v>
      </c>
      <c r="K1820" s="26" t="s">
        <v>135</v>
      </c>
      <c r="L1820" s="26" t="s">
        <v>2437</v>
      </c>
      <c r="M1820" s="26" t="s">
        <v>137</v>
      </c>
      <c r="N1820" s="26" t="s">
        <v>138</v>
      </c>
      <c r="O1820" s="26" t="s">
        <v>138</v>
      </c>
      <c r="Q1820" s="30">
        <v>70</v>
      </c>
      <c r="R1820" s="30">
        <v>4960</v>
      </c>
      <c r="S1820" s="31" t="e">
        <f>#N/A</f>
        <v>#N/A</v>
      </c>
      <c r="T1820" s="30">
        <v>1195</v>
      </c>
      <c r="AB1820" s="33" t="e">
        <f>#N/A</f>
        <v>#N/A</v>
      </c>
      <c r="AC1820" s="30">
        <v>2100</v>
      </c>
      <c r="AD1820" s="30" t="e">
        <f>#N/A</f>
        <v>#N/A</v>
      </c>
      <c r="AE1820" s="34">
        <v>0.84363636363636363</v>
      </c>
      <c r="AG1820" s="30" t="e">
        <f>#N/A</f>
        <v>#N/A</v>
      </c>
      <c r="AH1820" s="30" t="e">
        <f>#N/A</f>
        <v>#N/A</v>
      </c>
      <c r="AI1820" s="30">
        <v>4271</v>
      </c>
      <c r="AJ1820" s="30">
        <v>4271</v>
      </c>
      <c r="AK1820" s="26" t="s">
        <v>139</v>
      </c>
      <c r="AL1820" s="26">
        <v>28</v>
      </c>
      <c r="AM1820" s="26" t="s">
        <v>3754</v>
      </c>
      <c r="AU1820" s="26" t="s">
        <v>1526</v>
      </c>
      <c r="AV1820" s="67" t="s">
        <v>3652</v>
      </c>
      <c r="AW1820" s="67" t="s">
        <v>3578</v>
      </c>
      <c r="AX1820" s="67" t="s">
        <v>3548</v>
      </c>
      <c r="AY1820" s="67" t="s">
        <v>3794</v>
      </c>
      <c r="BB1820" s="26" t="s">
        <v>2488</v>
      </c>
      <c r="BC1820" s="26" t="s">
        <v>3205</v>
      </c>
      <c r="BD1820" s="37">
        <v>44067</v>
      </c>
      <c r="BE1820" s="30">
        <v>35439</v>
      </c>
      <c r="BF1820" s="30">
        <v>41093</v>
      </c>
      <c r="BG1820" s="37" t="s">
        <v>3206</v>
      </c>
      <c r="BI1820" s="37"/>
      <c r="BJ1820" s="37"/>
      <c r="BK1820" s="37"/>
      <c r="BL1820" s="37"/>
      <c r="BM1820" s="37"/>
      <c r="BN1820" s="26"/>
      <c r="BO1820" s="26"/>
      <c r="BP1820" s="26"/>
      <c r="BQ1820" s="38"/>
      <c r="BR1820" s="26"/>
      <c r="BS1820" s="26"/>
      <c r="BT1820" s="26"/>
      <c r="BU1820" s="26"/>
      <c r="BV1820" s="39"/>
    </row>
    <row r="1821" spans="1:74" ht="15" hidden="1" customHeight="1">
      <c r="A1821" s="26">
        <v>2020</v>
      </c>
      <c r="B1821" s="26" t="e">
        <f>#N/A</f>
        <v>#N/A</v>
      </c>
      <c r="C1821" s="26" t="s">
        <v>129</v>
      </c>
      <c r="D1821" s="26" t="s">
        <v>2433</v>
      </c>
      <c r="E1821" s="26" t="s">
        <v>2434</v>
      </c>
      <c r="F1821" s="68">
        <v>43991</v>
      </c>
      <c r="G1821" s="107" t="s">
        <v>3977</v>
      </c>
      <c r="H1821" s="26" t="s">
        <v>1402</v>
      </c>
      <c r="I1821" s="26" t="s">
        <v>1402</v>
      </c>
      <c r="J1821" s="28" t="s">
        <v>3978</v>
      </c>
      <c r="K1821" s="26" t="s">
        <v>135</v>
      </c>
      <c r="L1821" s="26" t="s">
        <v>2437</v>
      </c>
      <c r="M1821" s="26" t="s">
        <v>137</v>
      </c>
      <c r="N1821" s="26" t="s">
        <v>138</v>
      </c>
      <c r="O1821" s="26" t="s">
        <v>138</v>
      </c>
      <c r="Q1821" s="30">
        <v>69</v>
      </c>
      <c r="R1821" s="30">
        <v>4800</v>
      </c>
      <c r="S1821" s="31" t="e">
        <f>#N/A</f>
        <v>#N/A</v>
      </c>
      <c r="T1821" s="30">
        <v>1170</v>
      </c>
      <c r="AB1821" s="33" t="e">
        <f>#N/A</f>
        <v>#N/A</v>
      </c>
      <c r="AC1821" s="30">
        <v>2100</v>
      </c>
      <c r="AD1821" s="30" t="e">
        <f>#N/A</f>
        <v>#N/A</v>
      </c>
      <c r="AE1821" s="34">
        <v>0.84</v>
      </c>
      <c r="AG1821" s="30" t="e">
        <f>#N/A</f>
        <v>#N/A</v>
      </c>
      <c r="AH1821" s="30" t="e">
        <f>#N/A</f>
        <v>#N/A</v>
      </c>
      <c r="AI1821" s="30">
        <v>4133</v>
      </c>
      <c r="AJ1821" s="30">
        <v>4133</v>
      </c>
      <c r="AK1821" s="26" t="s">
        <v>139</v>
      </c>
      <c r="AL1821" s="26">
        <v>28</v>
      </c>
      <c r="AM1821" s="26" t="s">
        <v>3754</v>
      </c>
      <c r="AU1821" s="26" t="s">
        <v>1526</v>
      </c>
      <c r="AV1821" s="67" t="s">
        <v>3652</v>
      </c>
      <c r="AW1821" s="67" t="s">
        <v>3578</v>
      </c>
      <c r="AX1821" s="67" t="s">
        <v>3548</v>
      </c>
      <c r="AY1821" s="67" t="s">
        <v>3794</v>
      </c>
      <c r="BB1821" s="26" t="s">
        <v>2488</v>
      </c>
      <c r="BC1821" s="26" t="s">
        <v>3205</v>
      </c>
      <c r="BD1821" s="37">
        <v>44067</v>
      </c>
      <c r="BE1821" s="30">
        <v>35439</v>
      </c>
      <c r="BF1821" s="30">
        <v>41093</v>
      </c>
      <c r="BG1821" s="37" t="s">
        <v>3206</v>
      </c>
      <c r="BI1821" s="37"/>
      <c r="BJ1821" s="37"/>
      <c r="BK1821" s="37"/>
      <c r="BL1821" s="37"/>
      <c r="BM1821" s="37"/>
      <c r="BN1821" s="26"/>
      <c r="BO1821" s="26"/>
      <c r="BP1821" s="26"/>
      <c r="BQ1821" s="38"/>
      <c r="BR1821" s="26"/>
      <c r="BS1821" s="26"/>
      <c r="BT1821" s="26"/>
      <c r="BU1821" s="26"/>
      <c r="BV1821" s="39"/>
    </row>
    <row r="1822" spans="1:74" ht="15" hidden="1" customHeight="1">
      <c r="A1822" s="26">
        <v>2020</v>
      </c>
      <c r="B1822" s="26" t="e">
        <f>#N/A</f>
        <v>#N/A</v>
      </c>
      <c r="C1822" s="26" t="s">
        <v>129</v>
      </c>
      <c r="D1822" s="26" t="s">
        <v>2433</v>
      </c>
      <c r="E1822" s="26" t="s">
        <v>2434</v>
      </c>
      <c r="F1822" s="68">
        <v>43991</v>
      </c>
      <c r="G1822" s="107" t="s">
        <v>3979</v>
      </c>
      <c r="H1822" s="26" t="s">
        <v>1402</v>
      </c>
      <c r="I1822" s="26" t="s">
        <v>1402</v>
      </c>
      <c r="J1822" s="28" t="s">
        <v>3980</v>
      </c>
      <c r="K1822" s="26" t="s">
        <v>135</v>
      </c>
      <c r="L1822" s="26" t="s">
        <v>2437</v>
      </c>
      <c r="M1822" s="26" t="s">
        <v>137</v>
      </c>
      <c r="N1822" s="26" t="s">
        <v>138</v>
      </c>
      <c r="O1822" s="26" t="s">
        <v>138</v>
      </c>
      <c r="Q1822" s="30">
        <v>79</v>
      </c>
      <c r="R1822" s="30">
        <v>6530</v>
      </c>
      <c r="S1822" s="31" t="e">
        <f>#N/A</f>
        <v>#N/A</v>
      </c>
      <c r="T1822" s="30">
        <v>1530</v>
      </c>
      <c r="AB1822" s="33" t="e">
        <f>#N/A</f>
        <v>#N/A</v>
      </c>
      <c r="AC1822" s="30">
        <v>2100</v>
      </c>
      <c r="AD1822" s="30" t="e">
        <f>#N/A</f>
        <v>#N/A</v>
      </c>
      <c r="AE1822" s="34">
        <v>0.98</v>
      </c>
      <c r="AG1822" s="30" t="e">
        <f>#N/A</f>
        <v>#N/A</v>
      </c>
      <c r="AH1822" s="30" t="e">
        <f>#N/A</f>
        <v>#N/A</v>
      </c>
      <c r="AI1822" s="30">
        <v>5622</v>
      </c>
      <c r="AJ1822" s="30">
        <v>5622</v>
      </c>
      <c r="AK1822" s="26" t="s">
        <v>139</v>
      </c>
      <c r="AL1822" s="26">
        <v>28</v>
      </c>
      <c r="AM1822" s="26" t="s">
        <v>3754</v>
      </c>
      <c r="AU1822" s="26" t="s">
        <v>1526</v>
      </c>
      <c r="AV1822" s="67" t="s">
        <v>3560</v>
      </c>
      <c r="AW1822" s="67" t="s">
        <v>3794</v>
      </c>
      <c r="BB1822" s="26" t="s">
        <v>2488</v>
      </c>
      <c r="BC1822" s="26" t="s">
        <v>3205</v>
      </c>
      <c r="BD1822" s="37">
        <v>44067</v>
      </c>
      <c r="BE1822" s="30">
        <v>35439</v>
      </c>
      <c r="BF1822" s="30">
        <v>41093</v>
      </c>
      <c r="BG1822" s="37" t="s">
        <v>3206</v>
      </c>
      <c r="BI1822" s="37"/>
      <c r="BJ1822" s="37"/>
      <c r="BK1822" s="37"/>
      <c r="BL1822" s="37"/>
      <c r="BM1822" s="37"/>
      <c r="BN1822" s="26"/>
      <c r="BO1822" s="26"/>
      <c r="BP1822" s="26"/>
      <c r="BQ1822" s="38"/>
      <c r="BR1822" s="26"/>
      <c r="BS1822" s="26"/>
      <c r="BT1822" s="26"/>
      <c r="BU1822" s="26"/>
      <c r="BV1822" s="39"/>
    </row>
    <row r="1823" spans="1:74" ht="15" hidden="1" customHeight="1">
      <c r="A1823" s="26">
        <v>2020</v>
      </c>
      <c r="B1823" s="26" t="e">
        <f>#N/A</f>
        <v>#N/A</v>
      </c>
      <c r="C1823" s="26" t="s">
        <v>129</v>
      </c>
      <c r="D1823" s="26" t="s">
        <v>2433</v>
      </c>
      <c r="E1823" s="26" t="s">
        <v>2434</v>
      </c>
      <c r="F1823" s="68">
        <v>43991</v>
      </c>
      <c r="G1823" s="107" t="s">
        <v>3981</v>
      </c>
      <c r="H1823" s="26" t="s">
        <v>1402</v>
      </c>
      <c r="I1823" s="26" t="s">
        <v>1402</v>
      </c>
      <c r="J1823" s="28" t="s">
        <v>3982</v>
      </c>
      <c r="K1823" s="26" t="s">
        <v>135</v>
      </c>
      <c r="L1823" s="26" t="s">
        <v>2437</v>
      </c>
      <c r="M1823" s="26" t="s">
        <v>137</v>
      </c>
      <c r="N1823" s="26" t="s">
        <v>138</v>
      </c>
      <c r="O1823" s="26" t="s">
        <v>138</v>
      </c>
      <c r="Q1823" s="30">
        <v>65</v>
      </c>
      <c r="R1823" s="30">
        <v>4030</v>
      </c>
      <c r="S1823" s="31" t="e">
        <f>#N/A</f>
        <v>#N/A</v>
      </c>
      <c r="T1823" s="30">
        <v>1134</v>
      </c>
      <c r="AB1823" s="33" t="e">
        <f>#N/A</f>
        <v>#N/A</v>
      </c>
      <c r="AC1823" s="30">
        <v>2100</v>
      </c>
      <c r="AD1823" s="30" t="e">
        <f>#N/A</f>
        <v>#N/A</v>
      </c>
      <c r="AE1823" s="34">
        <v>0.98</v>
      </c>
      <c r="AG1823" s="30" t="e">
        <f>#N/A</f>
        <v>#N/A</v>
      </c>
      <c r="AH1823" s="30" t="e">
        <f>#N/A</f>
        <v>#N/A</v>
      </c>
      <c r="AI1823" s="30">
        <v>3470</v>
      </c>
      <c r="AJ1823" s="30">
        <v>3470</v>
      </c>
      <c r="AK1823" s="26" t="s">
        <v>139</v>
      </c>
      <c r="AL1823" s="26">
        <v>28</v>
      </c>
      <c r="AM1823" s="26" t="s">
        <v>3754</v>
      </c>
      <c r="AU1823" s="26" t="s">
        <v>1526</v>
      </c>
      <c r="AV1823" s="67" t="s">
        <v>3560</v>
      </c>
      <c r="AW1823" s="67" t="s">
        <v>3794</v>
      </c>
      <c r="BB1823" s="26" t="s">
        <v>2488</v>
      </c>
      <c r="BC1823" s="26" t="s">
        <v>3205</v>
      </c>
      <c r="BD1823" s="37">
        <v>44067</v>
      </c>
      <c r="BE1823" s="30">
        <v>35439</v>
      </c>
      <c r="BF1823" s="30">
        <v>41093</v>
      </c>
      <c r="BG1823" s="37" t="s">
        <v>3206</v>
      </c>
      <c r="BI1823" s="37"/>
      <c r="BJ1823" s="37"/>
      <c r="BK1823" s="37"/>
      <c r="BL1823" s="37"/>
      <c r="BM1823" s="37"/>
      <c r="BN1823" s="26"/>
      <c r="BO1823" s="26"/>
      <c r="BP1823" s="26"/>
      <c r="BQ1823" s="38"/>
      <c r="BR1823" s="26"/>
      <c r="BS1823" s="26"/>
      <c r="BT1823" s="26"/>
      <c r="BU1823" s="26"/>
      <c r="BV1823" s="39"/>
    </row>
    <row r="1824" spans="1:74" ht="15" hidden="1" customHeight="1">
      <c r="A1824" s="26">
        <v>2020</v>
      </c>
      <c r="B1824" s="26" t="e">
        <f>#N/A</f>
        <v>#N/A</v>
      </c>
      <c r="C1824" s="26" t="s">
        <v>129</v>
      </c>
      <c r="D1824" s="26" t="s">
        <v>2433</v>
      </c>
      <c r="E1824" s="26" t="s">
        <v>2434</v>
      </c>
      <c r="F1824" s="68">
        <v>43991</v>
      </c>
      <c r="G1824" s="107" t="s">
        <v>3983</v>
      </c>
      <c r="H1824" s="26" t="s">
        <v>1402</v>
      </c>
      <c r="I1824" s="26" t="s">
        <v>1402</v>
      </c>
      <c r="J1824" s="28" t="s">
        <v>3984</v>
      </c>
      <c r="K1824" s="26" t="s">
        <v>135</v>
      </c>
      <c r="L1824" s="26" t="s">
        <v>2437</v>
      </c>
      <c r="M1824" s="26" t="s">
        <v>137</v>
      </c>
      <c r="N1824" s="26" t="s">
        <v>138</v>
      </c>
      <c r="O1824" s="26" t="s">
        <v>138</v>
      </c>
      <c r="Q1824" s="30">
        <v>67</v>
      </c>
      <c r="R1824" s="30">
        <v>4000</v>
      </c>
      <c r="S1824" s="31" t="e">
        <f>#N/A</f>
        <v>#N/A</v>
      </c>
      <c r="T1824" s="30">
        <v>1016</v>
      </c>
      <c r="AB1824" s="33" t="e">
        <f>#N/A</f>
        <v>#N/A</v>
      </c>
      <c r="AC1824" s="30">
        <v>2100</v>
      </c>
      <c r="AD1824" s="30" t="e">
        <f>#N/A</f>
        <v>#N/A</v>
      </c>
      <c r="AE1824" s="34">
        <v>0.59904761904761905</v>
      </c>
      <c r="AG1824" s="30" t="e">
        <f>#N/A</f>
        <v>#N/A</v>
      </c>
      <c r="AH1824" s="30" t="e">
        <f>#N/A</f>
        <v>#N/A</v>
      </c>
      <c r="AI1824" s="30">
        <v>3444</v>
      </c>
      <c r="AJ1824" s="30">
        <v>3444</v>
      </c>
      <c r="AK1824" s="26" t="s">
        <v>139</v>
      </c>
      <c r="AL1824" s="26">
        <v>28</v>
      </c>
      <c r="AM1824" s="26" t="s">
        <v>3754</v>
      </c>
      <c r="AU1824" s="26" t="s">
        <v>1526</v>
      </c>
      <c r="AV1824" s="67" t="s">
        <v>3560</v>
      </c>
      <c r="AW1824" s="67" t="s">
        <v>3794</v>
      </c>
      <c r="BB1824" s="26" t="s">
        <v>2488</v>
      </c>
      <c r="BC1824" s="26" t="s">
        <v>3205</v>
      </c>
      <c r="BD1824" s="37">
        <v>44067</v>
      </c>
      <c r="BE1824" s="30">
        <v>35439</v>
      </c>
      <c r="BF1824" s="30">
        <v>41093</v>
      </c>
      <c r="BG1824" s="37" t="s">
        <v>3206</v>
      </c>
      <c r="BI1824" s="37"/>
      <c r="BJ1824" s="37"/>
      <c r="BK1824" s="37"/>
      <c r="BL1824" s="37"/>
      <c r="BM1824" s="37"/>
      <c r="BN1824" s="26"/>
      <c r="BO1824" s="26"/>
      <c r="BP1824" s="26"/>
      <c r="BQ1824" s="38"/>
      <c r="BR1824" s="26"/>
      <c r="BS1824" s="26"/>
      <c r="BT1824" s="26"/>
      <c r="BU1824" s="26"/>
      <c r="BV1824" s="39"/>
    </row>
    <row r="1825" spans="1:74" ht="15" hidden="1" customHeight="1">
      <c r="A1825" s="26">
        <v>2020</v>
      </c>
      <c r="B1825" s="26" t="e">
        <f>#N/A</f>
        <v>#N/A</v>
      </c>
      <c r="C1825" s="26" t="s">
        <v>129</v>
      </c>
      <c r="D1825" s="26" t="s">
        <v>2433</v>
      </c>
      <c r="E1825" s="26" t="s">
        <v>2434</v>
      </c>
      <c r="F1825" s="68">
        <v>43991</v>
      </c>
      <c r="G1825" s="107" t="s">
        <v>3985</v>
      </c>
      <c r="H1825" s="26" t="s">
        <v>1402</v>
      </c>
      <c r="I1825" s="26" t="s">
        <v>1402</v>
      </c>
      <c r="J1825" s="28" t="s">
        <v>3986</v>
      </c>
      <c r="K1825" s="26" t="s">
        <v>135</v>
      </c>
      <c r="L1825" s="26" t="s">
        <v>2437</v>
      </c>
      <c r="M1825" s="26" t="s">
        <v>137</v>
      </c>
      <c r="N1825" s="26" t="s">
        <v>138</v>
      </c>
      <c r="O1825" s="26" t="s">
        <v>138</v>
      </c>
      <c r="Q1825" s="30">
        <v>74</v>
      </c>
      <c r="R1825" s="30">
        <v>6300</v>
      </c>
      <c r="S1825" s="31" t="e">
        <f>#N/A</f>
        <v>#N/A</v>
      </c>
      <c r="T1825" s="30">
        <v>1734</v>
      </c>
      <c r="AB1825" s="33" t="e">
        <f>#N/A</f>
        <v>#N/A</v>
      </c>
      <c r="AC1825" s="30">
        <v>2100</v>
      </c>
      <c r="AD1825" s="30" t="e">
        <f>#N/A</f>
        <v>#N/A</v>
      </c>
      <c r="AE1825" s="34">
        <v>0.6</v>
      </c>
      <c r="AG1825" s="30" t="e">
        <f>#N/A</f>
        <v>#N/A</v>
      </c>
      <c r="AH1825" s="30" t="e">
        <f>#N/A</f>
        <v>#N/A</v>
      </c>
      <c r="AI1825" s="30">
        <v>5424</v>
      </c>
      <c r="AJ1825" s="30">
        <v>5424</v>
      </c>
      <c r="AK1825" s="26" t="s">
        <v>139</v>
      </c>
      <c r="AL1825" s="26">
        <v>28</v>
      </c>
      <c r="AM1825" s="26" t="s">
        <v>3754</v>
      </c>
      <c r="AU1825" s="26" t="s">
        <v>1526</v>
      </c>
      <c r="AV1825" s="67" t="s">
        <v>3560</v>
      </c>
      <c r="AW1825" s="67" t="s">
        <v>3794</v>
      </c>
      <c r="BB1825" s="26" t="s">
        <v>2488</v>
      </c>
      <c r="BC1825" s="26" t="s">
        <v>3205</v>
      </c>
      <c r="BD1825" s="37">
        <v>44067</v>
      </c>
      <c r="BE1825" s="30">
        <v>35439</v>
      </c>
      <c r="BF1825" s="30">
        <v>41093</v>
      </c>
      <c r="BG1825" s="37" t="s">
        <v>3206</v>
      </c>
      <c r="BI1825" s="37"/>
      <c r="BJ1825" s="37"/>
      <c r="BK1825" s="37"/>
      <c r="BL1825" s="37"/>
      <c r="BM1825" s="37"/>
      <c r="BN1825" s="26"/>
      <c r="BO1825" s="26"/>
      <c r="BP1825" s="26"/>
      <c r="BQ1825" s="38"/>
      <c r="BR1825" s="26"/>
      <c r="BS1825" s="26"/>
      <c r="BT1825" s="26"/>
      <c r="BU1825" s="26"/>
      <c r="BV1825" s="39"/>
    </row>
    <row r="1826" spans="1:74" ht="15" hidden="1" customHeight="1">
      <c r="A1826" s="26">
        <v>2020</v>
      </c>
      <c r="B1826" s="26" t="e">
        <f>#N/A</f>
        <v>#N/A</v>
      </c>
      <c r="C1826" s="26" t="s">
        <v>129</v>
      </c>
      <c r="D1826" s="26" t="s">
        <v>2433</v>
      </c>
      <c r="E1826" s="26" t="s">
        <v>2434</v>
      </c>
      <c r="F1826" s="68">
        <v>43991</v>
      </c>
      <c r="G1826" s="107" t="s">
        <v>3987</v>
      </c>
      <c r="H1826" s="26" t="s">
        <v>1402</v>
      </c>
      <c r="I1826" s="26" t="s">
        <v>1402</v>
      </c>
      <c r="J1826" s="28" t="s">
        <v>3988</v>
      </c>
      <c r="K1826" s="26" t="s">
        <v>135</v>
      </c>
      <c r="L1826" s="26" t="s">
        <v>2437</v>
      </c>
      <c r="M1826" s="26" t="s">
        <v>137</v>
      </c>
      <c r="N1826" s="26" t="s">
        <v>138</v>
      </c>
      <c r="O1826" s="26" t="s">
        <v>138</v>
      </c>
      <c r="Q1826" s="30">
        <v>70</v>
      </c>
      <c r="R1826" s="30">
        <v>4850</v>
      </c>
      <c r="S1826" s="31" t="e">
        <f>#N/A</f>
        <v>#N/A</v>
      </c>
      <c r="T1826" s="30">
        <v>1255</v>
      </c>
      <c r="AB1826" s="33" t="e">
        <f>#N/A</f>
        <v>#N/A</v>
      </c>
      <c r="AC1826" s="30">
        <v>2100</v>
      </c>
      <c r="AD1826" s="30" t="e">
        <f>#N/A</f>
        <v>#N/A</v>
      </c>
      <c r="AE1826" s="34">
        <v>0.92999999999999994</v>
      </c>
      <c r="AG1826" s="30" t="e">
        <f>#N/A</f>
        <v>#N/A</v>
      </c>
      <c r="AH1826" s="30" t="e">
        <f>#N/A</f>
        <v>#N/A</v>
      </c>
      <c r="AI1826" s="30">
        <v>4176</v>
      </c>
      <c r="AJ1826" s="30">
        <v>4176</v>
      </c>
      <c r="AK1826" s="26" t="s">
        <v>139</v>
      </c>
      <c r="AL1826" s="26">
        <v>28</v>
      </c>
      <c r="AM1826" s="26" t="s">
        <v>3754</v>
      </c>
      <c r="AU1826" s="26" t="s">
        <v>1526</v>
      </c>
      <c r="AV1826" s="67" t="s">
        <v>3560</v>
      </c>
      <c r="AW1826" s="67" t="s">
        <v>3794</v>
      </c>
      <c r="BB1826" s="26" t="s">
        <v>2488</v>
      </c>
      <c r="BC1826" s="26" t="s">
        <v>3205</v>
      </c>
      <c r="BD1826" s="37">
        <v>44067</v>
      </c>
      <c r="BE1826" s="30">
        <v>35439</v>
      </c>
      <c r="BF1826" s="30">
        <v>41093</v>
      </c>
      <c r="BG1826" s="37" t="s">
        <v>3206</v>
      </c>
      <c r="BI1826" s="37"/>
      <c r="BJ1826" s="37"/>
      <c r="BK1826" s="37"/>
      <c r="BL1826" s="37"/>
      <c r="BM1826" s="37"/>
      <c r="BN1826" s="26"/>
      <c r="BO1826" s="26"/>
      <c r="BP1826" s="26"/>
      <c r="BQ1826" s="38"/>
      <c r="BR1826" s="26"/>
      <c r="BS1826" s="26"/>
      <c r="BT1826" s="26"/>
      <c r="BU1826" s="26"/>
      <c r="BV1826" s="39"/>
    </row>
    <row r="1827" spans="1:74" ht="15" hidden="1" customHeight="1">
      <c r="A1827" s="26">
        <v>2020</v>
      </c>
      <c r="B1827" s="26" t="e">
        <f>#N/A</f>
        <v>#N/A</v>
      </c>
      <c r="C1827" s="26" t="s">
        <v>129</v>
      </c>
      <c r="D1827" s="26" t="s">
        <v>2433</v>
      </c>
      <c r="E1827" s="26" t="s">
        <v>2434</v>
      </c>
      <c r="F1827" s="68">
        <v>43991</v>
      </c>
      <c r="G1827" s="107" t="s">
        <v>3989</v>
      </c>
      <c r="H1827" s="26" t="s">
        <v>1402</v>
      </c>
      <c r="I1827" s="26" t="s">
        <v>1402</v>
      </c>
      <c r="J1827" s="28" t="s">
        <v>3990</v>
      </c>
      <c r="K1827" s="26" t="s">
        <v>135</v>
      </c>
      <c r="L1827" s="26" t="s">
        <v>2437</v>
      </c>
      <c r="M1827" s="26" t="s">
        <v>137</v>
      </c>
      <c r="N1827" s="26" t="s">
        <v>138</v>
      </c>
      <c r="O1827" s="26" t="s">
        <v>138</v>
      </c>
      <c r="Q1827" s="30">
        <v>68</v>
      </c>
      <c r="R1827" s="30">
        <v>4460</v>
      </c>
      <c r="S1827" s="31" t="e">
        <f>#N/A</f>
        <v>#N/A</v>
      </c>
      <c r="T1827" s="30">
        <v>1180</v>
      </c>
      <c r="AB1827" s="33" t="e">
        <f>#N/A</f>
        <v>#N/A</v>
      </c>
      <c r="AC1827" s="30">
        <v>2100</v>
      </c>
      <c r="AD1827" s="30" t="e">
        <f>#N/A</f>
        <v>#N/A</v>
      </c>
      <c r="AE1827" s="34">
        <v>0.93</v>
      </c>
      <c r="AG1827" s="30" t="e">
        <f>#N/A</f>
        <v>#N/A</v>
      </c>
      <c r="AH1827" s="30" t="e">
        <f>#N/A</f>
        <v>#N/A</v>
      </c>
      <c r="AI1827" s="30">
        <v>3840</v>
      </c>
      <c r="AJ1827" s="30">
        <v>3840</v>
      </c>
      <c r="AK1827" s="26" t="s">
        <v>139</v>
      </c>
      <c r="AL1827" s="26">
        <v>28</v>
      </c>
      <c r="AM1827" s="26" t="s">
        <v>3754</v>
      </c>
      <c r="AU1827" s="26" t="s">
        <v>1526</v>
      </c>
      <c r="AV1827" s="67" t="s">
        <v>3560</v>
      </c>
      <c r="AW1827" s="67" t="s">
        <v>3794</v>
      </c>
      <c r="BB1827" s="26" t="s">
        <v>2488</v>
      </c>
      <c r="BC1827" s="26" t="s">
        <v>3205</v>
      </c>
      <c r="BD1827" s="37">
        <v>44067</v>
      </c>
      <c r="BE1827" s="30">
        <v>35439</v>
      </c>
      <c r="BF1827" s="30">
        <v>41093</v>
      </c>
      <c r="BG1827" s="37" t="s">
        <v>3206</v>
      </c>
      <c r="BI1827" s="37"/>
      <c r="BJ1827" s="37"/>
      <c r="BK1827" s="37"/>
      <c r="BL1827" s="37"/>
      <c r="BM1827" s="37"/>
      <c r="BN1827" s="26"/>
      <c r="BO1827" s="26"/>
      <c r="BP1827" s="26"/>
      <c r="BQ1827" s="38"/>
      <c r="BR1827" s="26"/>
      <c r="BS1827" s="26"/>
      <c r="BT1827" s="26"/>
      <c r="BU1827" s="26"/>
      <c r="BV1827" s="39"/>
    </row>
    <row r="1828" spans="1:74" ht="15" hidden="1" customHeight="1">
      <c r="A1828" s="26">
        <v>2020</v>
      </c>
      <c r="B1828" s="26" t="e">
        <f>#N/A</f>
        <v>#N/A</v>
      </c>
      <c r="C1828" s="26" t="s">
        <v>129</v>
      </c>
      <c r="D1828" s="26" t="s">
        <v>2433</v>
      </c>
      <c r="E1828" s="26" t="s">
        <v>2434</v>
      </c>
      <c r="F1828" s="68">
        <v>43991</v>
      </c>
      <c r="G1828" s="107" t="s">
        <v>3991</v>
      </c>
      <c r="H1828" s="26" t="s">
        <v>1402</v>
      </c>
      <c r="I1828" s="26" t="s">
        <v>1402</v>
      </c>
      <c r="J1828" s="28" t="s">
        <v>1084</v>
      </c>
      <c r="K1828" s="26" t="s">
        <v>135</v>
      </c>
      <c r="L1828" s="26" t="s">
        <v>2437</v>
      </c>
      <c r="M1828" s="26" t="s">
        <v>137</v>
      </c>
      <c r="N1828" s="26" t="s">
        <v>138</v>
      </c>
      <c r="O1828" s="26" t="s">
        <v>138</v>
      </c>
      <c r="Q1828" s="30">
        <v>72</v>
      </c>
      <c r="R1828" s="30">
        <v>5220</v>
      </c>
      <c r="S1828" s="31" t="e">
        <f>#N/A</f>
        <v>#N/A</v>
      </c>
      <c r="T1828" s="30">
        <v>1315</v>
      </c>
      <c r="AB1828" s="33" t="e">
        <f>#N/A</f>
        <v>#N/A</v>
      </c>
      <c r="AC1828" s="30">
        <v>2100</v>
      </c>
      <c r="AD1828" s="30" t="e">
        <f>#N/A</f>
        <v>#N/A</v>
      </c>
      <c r="AE1828" s="34">
        <v>0.88476190476190475</v>
      </c>
      <c r="AG1828" s="30" t="e">
        <f>#N/A</f>
        <v>#N/A</v>
      </c>
      <c r="AH1828" s="30" t="e">
        <f>#N/A</f>
        <v>#N/A</v>
      </c>
      <c r="AI1828" s="30">
        <v>4494</v>
      </c>
      <c r="AJ1828" s="30">
        <v>4494</v>
      </c>
      <c r="AK1828" s="26" t="s">
        <v>139</v>
      </c>
      <c r="AL1828" s="26">
        <v>28</v>
      </c>
      <c r="AM1828" s="26" t="s">
        <v>3754</v>
      </c>
      <c r="AU1828" s="26" t="s">
        <v>1526</v>
      </c>
      <c r="AV1828" s="67" t="s">
        <v>3560</v>
      </c>
      <c r="AW1828" s="67" t="s">
        <v>3794</v>
      </c>
      <c r="BB1828" s="26" t="s">
        <v>2488</v>
      </c>
      <c r="BC1828" s="26" t="s">
        <v>3205</v>
      </c>
      <c r="BD1828" s="37">
        <v>44067</v>
      </c>
      <c r="BE1828" s="30">
        <v>35439</v>
      </c>
      <c r="BF1828" s="30">
        <v>41093</v>
      </c>
      <c r="BG1828" s="37" t="s">
        <v>3206</v>
      </c>
      <c r="BI1828" s="37"/>
      <c r="BJ1828" s="37"/>
      <c r="BK1828" s="37"/>
      <c r="BL1828" s="37"/>
      <c r="BM1828" s="37"/>
      <c r="BN1828" s="26"/>
      <c r="BO1828" s="26"/>
      <c r="BP1828" s="26"/>
      <c r="BQ1828" s="38"/>
      <c r="BR1828" s="26"/>
      <c r="BS1828" s="26"/>
      <c r="BT1828" s="26"/>
      <c r="BU1828" s="26"/>
      <c r="BV1828" s="39"/>
    </row>
    <row r="1829" spans="1:74" ht="15" hidden="1" customHeight="1">
      <c r="A1829" s="26">
        <v>2020</v>
      </c>
      <c r="B1829" s="26" t="e">
        <f>#N/A</f>
        <v>#N/A</v>
      </c>
      <c r="C1829" s="26" t="s">
        <v>129</v>
      </c>
      <c r="D1829" s="26" t="s">
        <v>2433</v>
      </c>
      <c r="E1829" s="26" t="s">
        <v>2434</v>
      </c>
      <c r="F1829" s="68">
        <v>43991</v>
      </c>
      <c r="G1829" s="107" t="s">
        <v>3992</v>
      </c>
      <c r="H1829" s="26" t="s">
        <v>1402</v>
      </c>
      <c r="I1829" s="26" t="s">
        <v>1402</v>
      </c>
      <c r="J1829" s="28" t="s">
        <v>3993</v>
      </c>
      <c r="K1829" s="26" t="s">
        <v>135</v>
      </c>
      <c r="L1829" s="26" t="s">
        <v>2437</v>
      </c>
      <c r="M1829" s="26" t="s">
        <v>137</v>
      </c>
      <c r="N1829" s="26" t="s">
        <v>138</v>
      </c>
      <c r="O1829" s="26" t="s">
        <v>138</v>
      </c>
      <c r="Q1829" s="30">
        <v>70</v>
      </c>
      <c r="R1829" s="30">
        <v>5160</v>
      </c>
      <c r="S1829" s="31" t="e">
        <f>#N/A</f>
        <v>#N/A</v>
      </c>
      <c r="T1829" s="30">
        <v>1436</v>
      </c>
      <c r="AB1829" s="33" t="e">
        <f>#N/A</f>
        <v>#N/A</v>
      </c>
      <c r="AC1829" s="30">
        <v>2100</v>
      </c>
      <c r="AD1829" s="30" t="e">
        <f>#N/A</f>
        <v>#N/A</v>
      </c>
      <c r="AE1829" s="34">
        <v>0.88</v>
      </c>
      <c r="AG1829" s="30" t="e">
        <f>#N/A</f>
        <v>#N/A</v>
      </c>
      <c r="AH1829" s="30" t="e">
        <f>#N/A</f>
        <v>#N/A</v>
      </c>
      <c r="AI1829" s="30">
        <v>4443</v>
      </c>
      <c r="AJ1829" s="30">
        <v>4443</v>
      </c>
      <c r="AK1829" s="26" t="s">
        <v>139</v>
      </c>
      <c r="AL1829" s="26">
        <v>28</v>
      </c>
      <c r="AM1829" s="26" t="s">
        <v>3754</v>
      </c>
      <c r="AU1829" s="26" t="s">
        <v>1526</v>
      </c>
      <c r="AV1829" s="67" t="s">
        <v>3560</v>
      </c>
      <c r="AW1829" s="67" t="s">
        <v>3794</v>
      </c>
      <c r="BB1829" s="26" t="s">
        <v>2488</v>
      </c>
      <c r="BC1829" s="26" t="s">
        <v>3205</v>
      </c>
      <c r="BD1829" s="37">
        <v>44067</v>
      </c>
      <c r="BE1829" s="30">
        <v>35439</v>
      </c>
      <c r="BF1829" s="30">
        <v>41093</v>
      </c>
      <c r="BG1829" s="37" t="s">
        <v>3206</v>
      </c>
      <c r="BI1829" s="37"/>
      <c r="BJ1829" s="37"/>
      <c r="BK1829" s="37"/>
      <c r="BL1829" s="37"/>
      <c r="BM1829" s="37"/>
      <c r="BN1829" s="26"/>
      <c r="BO1829" s="26"/>
      <c r="BP1829" s="26"/>
      <c r="BQ1829" s="38"/>
      <c r="BR1829" s="26"/>
      <c r="BS1829" s="26"/>
      <c r="BT1829" s="26"/>
      <c r="BU1829" s="26"/>
      <c r="BV1829" s="39"/>
    </row>
    <row r="1830" spans="1:74" ht="15" hidden="1" customHeight="1">
      <c r="A1830" s="26">
        <v>2020</v>
      </c>
      <c r="B1830" s="26" t="e">
        <f>#N/A</f>
        <v>#N/A</v>
      </c>
      <c r="C1830" s="26" t="s">
        <v>129</v>
      </c>
      <c r="D1830" s="26" t="s">
        <v>2433</v>
      </c>
      <c r="E1830" s="26" t="s">
        <v>2434</v>
      </c>
      <c r="F1830" s="68">
        <v>43991</v>
      </c>
      <c r="G1830" s="107" t="s">
        <v>3994</v>
      </c>
      <c r="H1830" s="26" t="s">
        <v>1402</v>
      </c>
      <c r="I1830" s="26" t="s">
        <v>1402</v>
      </c>
      <c r="J1830" s="28" t="s">
        <v>3995</v>
      </c>
      <c r="K1830" s="26" t="s">
        <v>135</v>
      </c>
      <c r="L1830" s="26" t="s">
        <v>2437</v>
      </c>
      <c r="M1830" s="26" t="s">
        <v>137</v>
      </c>
      <c r="N1830" s="26" t="s">
        <v>138</v>
      </c>
      <c r="O1830" s="26" t="s">
        <v>138</v>
      </c>
      <c r="Q1830" s="30">
        <v>79</v>
      </c>
      <c r="R1830" s="30">
        <v>8730</v>
      </c>
      <c r="S1830" s="31" t="e">
        <f>#N/A</f>
        <v>#N/A</v>
      </c>
      <c r="T1830" s="30">
        <v>2314</v>
      </c>
      <c r="AB1830" s="33" t="e">
        <f>#N/A</f>
        <v>#N/A</v>
      </c>
      <c r="AC1830" s="30">
        <v>2100</v>
      </c>
      <c r="AD1830" s="30" t="e">
        <f>#N/A</f>
        <v>#N/A</v>
      </c>
      <c r="AE1830" s="34">
        <v>0.98</v>
      </c>
      <c r="AG1830" s="30" t="e">
        <f>#N/A</f>
        <v>#N/A</v>
      </c>
      <c r="AH1830" s="30" t="e">
        <f>#N/A</f>
        <v>#N/A</v>
      </c>
      <c r="AI1830" s="30">
        <v>7517</v>
      </c>
      <c r="AJ1830" s="30">
        <v>7517</v>
      </c>
      <c r="AK1830" s="26" t="s">
        <v>139</v>
      </c>
      <c r="AL1830" s="26">
        <v>28</v>
      </c>
      <c r="AM1830" s="26" t="s">
        <v>3754</v>
      </c>
      <c r="AU1830" s="26" t="s">
        <v>1526</v>
      </c>
      <c r="AV1830" s="67" t="s">
        <v>3560</v>
      </c>
      <c r="AW1830" s="67" t="s">
        <v>3794</v>
      </c>
      <c r="BB1830" s="26" t="s">
        <v>2488</v>
      </c>
      <c r="BC1830" s="26" t="s">
        <v>3205</v>
      </c>
      <c r="BD1830" s="37">
        <v>44067</v>
      </c>
      <c r="BE1830" s="30">
        <v>35439</v>
      </c>
      <c r="BF1830" s="30">
        <v>41093</v>
      </c>
      <c r="BG1830" s="37" t="s">
        <v>3206</v>
      </c>
      <c r="BI1830" s="37"/>
      <c r="BJ1830" s="37"/>
      <c r="BK1830" s="37"/>
      <c r="BL1830" s="37"/>
      <c r="BM1830" s="37"/>
      <c r="BN1830" s="26"/>
      <c r="BO1830" s="26"/>
      <c r="BP1830" s="26"/>
      <c r="BQ1830" s="38"/>
      <c r="BR1830" s="26"/>
      <c r="BS1830" s="26"/>
      <c r="BT1830" s="26"/>
      <c r="BU1830" s="26"/>
      <c r="BV1830" s="39"/>
    </row>
    <row r="1831" spans="1:74" ht="15" hidden="1" customHeight="1">
      <c r="A1831" s="26">
        <v>2020</v>
      </c>
      <c r="B1831" s="26" t="e">
        <f>#N/A</f>
        <v>#N/A</v>
      </c>
      <c r="C1831" s="26" t="s">
        <v>129</v>
      </c>
      <c r="D1831" s="26" t="s">
        <v>2433</v>
      </c>
      <c r="E1831" s="26" t="s">
        <v>2434</v>
      </c>
      <c r="F1831" s="68">
        <v>43991</v>
      </c>
      <c r="G1831" s="107" t="s">
        <v>3996</v>
      </c>
      <c r="H1831" s="26" t="s">
        <v>1402</v>
      </c>
      <c r="I1831" s="26" t="s">
        <v>1402</v>
      </c>
      <c r="J1831" s="28" t="s">
        <v>3997</v>
      </c>
      <c r="K1831" s="26" t="s">
        <v>135</v>
      </c>
      <c r="L1831" s="26" t="s">
        <v>2437</v>
      </c>
      <c r="M1831" s="26" t="s">
        <v>137</v>
      </c>
      <c r="N1831" s="26" t="s">
        <v>138</v>
      </c>
      <c r="O1831" s="26" t="s">
        <v>138</v>
      </c>
      <c r="Q1831" s="30">
        <v>68</v>
      </c>
      <c r="R1831" s="30">
        <v>4900</v>
      </c>
      <c r="S1831" s="31" t="e">
        <f>#N/A</f>
        <v>#N/A</v>
      </c>
      <c r="T1831" s="30">
        <v>1025</v>
      </c>
      <c r="AB1831" s="33" t="e">
        <f>#N/A</f>
        <v>#N/A</v>
      </c>
      <c r="AC1831" s="30">
        <v>2100</v>
      </c>
      <c r="AD1831" s="30" t="e">
        <f>#N/A</f>
        <v>#N/A</v>
      </c>
      <c r="AE1831" s="34">
        <v>0.98</v>
      </c>
      <c r="AG1831" s="30" t="e">
        <f>#N/A</f>
        <v>#N/A</v>
      </c>
      <c r="AH1831" s="30" t="e">
        <f>#N/A</f>
        <v>#N/A</v>
      </c>
      <c r="AI1831" s="30">
        <v>4219</v>
      </c>
      <c r="AJ1831" s="30">
        <v>4219</v>
      </c>
      <c r="AK1831" s="26" t="s">
        <v>139</v>
      </c>
      <c r="AL1831" s="26">
        <v>28</v>
      </c>
      <c r="AM1831" s="26" t="s">
        <v>3754</v>
      </c>
      <c r="AU1831" s="26" t="s">
        <v>1526</v>
      </c>
      <c r="AV1831" s="67" t="s">
        <v>3560</v>
      </c>
      <c r="AW1831" s="67" t="s">
        <v>3794</v>
      </c>
      <c r="BB1831" s="26" t="s">
        <v>2488</v>
      </c>
      <c r="BC1831" s="26" t="s">
        <v>3205</v>
      </c>
      <c r="BD1831" s="37">
        <v>44067</v>
      </c>
      <c r="BE1831" s="30">
        <v>35439</v>
      </c>
      <c r="BF1831" s="30">
        <v>41093</v>
      </c>
      <c r="BG1831" s="37" t="s">
        <v>3206</v>
      </c>
      <c r="BI1831" s="37"/>
      <c r="BJ1831" s="37"/>
      <c r="BK1831" s="37"/>
      <c r="BL1831" s="37"/>
      <c r="BM1831" s="37"/>
      <c r="BN1831" s="26"/>
      <c r="BO1831" s="26"/>
      <c r="BP1831" s="26"/>
      <c r="BQ1831" s="38"/>
      <c r="BR1831" s="26"/>
      <c r="BS1831" s="26"/>
      <c r="BT1831" s="26"/>
      <c r="BU1831" s="26"/>
      <c r="BV1831" s="39"/>
    </row>
    <row r="1832" spans="1:74" ht="15" hidden="1" customHeight="1">
      <c r="A1832" s="26">
        <v>2020</v>
      </c>
      <c r="B1832" s="26" t="e">
        <f>#N/A</f>
        <v>#N/A</v>
      </c>
      <c r="C1832" s="26" t="s">
        <v>129</v>
      </c>
      <c r="D1832" s="26" t="s">
        <v>2433</v>
      </c>
      <c r="E1832" s="26" t="s">
        <v>2434</v>
      </c>
      <c r="F1832" s="68">
        <v>43991</v>
      </c>
      <c r="G1832" s="107" t="s">
        <v>3998</v>
      </c>
      <c r="H1832" s="26" t="s">
        <v>1402</v>
      </c>
      <c r="I1832" s="26" t="s">
        <v>1402</v>
      </c>
      <c r="J1832" s="28" t="s">
        <v>3999</v>
      </c>
      <c r="K1832" s="26" t="s">
        <v>135</v>
      </c>
      <c r="L1832" s="26" t="s">
        <v>2437</v>
      </c>
      <c r="M1832" s="26" t="s">
        <v>137</v>
      </c>
      <c r="N1832" s="26" t="s">
        <v>138</v>
      </c>
      <c r="O1832" s="26" t="s">
        <v>138</v>
      </c>
      <c r="Q1832" s="30">
        <v>72</v>
      </c>
      <c r="R1832" s="30">
        <v>4970</v>
      </c>
      <c r="S1832" s="31" t="e">
        <f>#N/A</f>
        <v>#N/A</v>
      </c>
      <c r="T1832" s="30">
        <v>1320</v>
      </c>
      <c r="AB1832" s="33" t="e">
        <f>#N/A</f>
        <v>#N/A</v>
      </c>
      <c r="AC1832" s="30">
        <v>2100</v>
      </c>
      <c r="AD1832" s="30" t="e">
        <f>#N/A</f>
        <v>#N/A</v>
      </c>
      <c r="AE1832" s="34">
        <v>0.83714285714285708</v>
      </c>
      <c r="AG1832" s="30" t="e">
        <f>#N/A</f>
        <v>#N/A</v>
      </c>
      <c r="AH1832" s="30" t="e">
        <f>#N/A</f>
        <v>#N/A</v>
      </c>
      <c r="AI1832" s="30">
        <v>4279</v>
      </c>
      <c r="AJ1832" s="30">
        <v>4279</v>
      </c>
      <c r="AK1832" s="26" t="s">
        <v>139</v>
      </c>
      <c r="AL1832" s="26">
        <v>28</v>
      </c>
      <c r="AM1832" s="26" t="s">
        <v>3754</v>
      </c>
      <c r="AU1832" s="26" t="s">
        <v>1526</v>
      </c>
      <c r="AV1832" s="67" t="s">
        <v>3560</v>
      </c>
      <c r="AW1832" s="67" t="s">
        <v>3794</v>
      </c>
      <c r="BB1832" s="26" t="s">
        <v>2488</v>
      </c>
      <c r="BC1832" s="26" t="s">
        <v>3205</v>
      </c>
      <c r="BD1832" s="37">
        <v>44067</v>
      </c>
      <c r="BE1832" s="30">
        <v>35439</v>
      </c>
      <c r="BF1832" s="30">
        <v>41093</v>
      </c>
      <c r="BG1832" s="37" t="s">
        <v>3206</v>
      </c>
      <c r="BI1832" s="37"/>
      <c r="BJ1832" s="37"/>
      <c r="BK1832" s="37"/>
      <c r="BL1832" s="37"/>
      <c r="BM1832" s="37"/>
      <c r="BN1832" s="26"/>
      <c r="BO1832" s="26"/>
      <c r="BP1832" s="26"/>
      <c r="BQ1832" s="38"/>
      <c r="BR1832" s="26"/>
      <c r="BS1832" s="26"/>
      <c r="BT1832" s="26"/>
      <c r="BU1832" s="26"/>
      <c r="BV1832" s="39"/>
    </row>
    <row r="1833" spans="1:74" ht="15" hidden="1" customHeight="1">
      <c r="A1833" s="26">
        <v>2020</v>
      </c>
      <c r="B1833" s="26" t="e">
        <f>#N/A</f>
        <v>#N/A</v>
      </c>
      <c r="C1833" s="26" t="s">
        <v>129</v>
      </c>
      <c r="D1833" s="26" t="s">
        <v>2433</v>
      </c>
      <c r="E1833" s="26" t="s">
        <v>2434</v>
      </c>
      <c r="F1833" s="68">
        <v>43991</v>
      </c>
      <c r="G1833" s="107" t="s">
        <v>4000</v>
      </c>
      <c r="H1833" s="26" t="s">
        <v>1402</v>
      </c>
      <c r="I1833" s="26" t="s">
        <v>1402</v>
      </c>
      <c r="J1833" s="28" t="s">
        <v>4001</v>
      </c>
      <c r="K1833" s="26" t="s">
        <v>135</v>
      </c>
      <c r="L1833" s="26" t="s">
        <v>2437</v>
      </c>
      <c r="M1833" s="26" t="s">
        <v>137</v>
      </c>
      <c r="N1833" s="26" t="s">
        <v>138</v>
      </c>
      <c r="O1833" s="26" t="s">
        <v>138</v>
      </c>
      <c r="Q1833" s="30">
        <v>65</v>
      </c>
      <c r="R1833" s="30">
        <v>3700</v>
      </c>
      <c r="S1833" s="31" t="e">
        <f>#N/A</f>
        <v>#N/A</v>
      </c>
      <c r="T1833" s="30">
        <v>892</v>
      </c>
      <c r="AB1833" s="33" t="e">
        <f>#N/A</f>
        <v>#N/A</v>
      </c>
      <c r="AC1833" s="30">
        <v>2100</v>
      </c>
      <c r="AD1833" s="30" t="e">
        <f>#N/A</f>
        <v>#N/A</v>
      </c>
      <c r="AE1833" s="34">
        <v>0.84</v>
      </c>
      <c r="AG1833" s="30" t="e">
        <f>#N/A</f>
        <v>#N/A</v>
      </c>
      <c r="AH1833" s="30" t="e">
        <f>#N/A</f>
        <v>#N/A</v>
      </c>
      <c r="AI1833" s="30">
        <v>3186</v>
      </c>
      <c r="AJ1833" s="30">
        <v>3186</v>
      </c>
      <c r="AK1833" s="26" t="s">
        <v>139</v>
      </c>
      <c r="AL1833" s="26">
        <v>28</v>
      </c>
      <c r="AM1833" s="26" t="s">
        <v>3754</v>
      </c>
      <c r="AU1833" s="26" t="s">
        <v>1526</v>
      </c>
      <c r="AV1833" s="67" t="s">
        <v>3560</v>
      </c>
      <c r="AW1833" s="67" t="s">
        <v>3794</v>
      </c>
      <c r="BB1833" s="26" t="s">
        <v>2488</v>
      </c>
      <c r="BC1833" s="26" t="s">
        <v>3205</v>
      </c>
      <c r="BD1833" s="37">
        <v>44067</v>
      </c>
      <c r="BE1833" s="30">
        <v>35439</v>
      </c>
      <c r="BF1833" s="30">
        <v>41093</v>
      </c>
      <c r="BG1833" s="37" t="s">
        <v>3206</v>
      </c>
      <c r="BI1833" s="37"/>
      <c r="BJ1833" s="37"/>
      <c r="BK1833" s="37"/>
      <c r="BL1833" s="37"/>
      <c r="BM1833" s="37"/>
      <c r="BN1833" s="26"/>
      <c r="BO1833" s="26"/>
      <c r="BP1833" s="26"/>
      <c r="BQ1833" s="38"/>
      <c r="BR1833" s="26"/>
      <c r="BS1833" s="26"/>
      <c r="BT1833" s="26"/>
      <c r="BU1833" s="26"/>
      <c r="BV1833" s="39"/>
    </row>
    <row r="1834" spans="1:74" ht="15" hidden="1" customHeight="1">
      <c r="A1834" s="26">
        <v>2020</v>
      </c>
      <c r="B1834" s="26" t="e">
        <f>#N/A</f>
        <v>#N/A</v>
      </c>
      <c r="C1834" s="26" t="s">
        <v>129</v>
      </c>
      <c r="D1834" s="26" t="s">
        <v>2433</v>
      </c>
      <c r="E1834" s="26" t="s">
        <v>2434</v>
      </c>
      <c r="F1834" s="68">
        <v>43991</v>
      </c>
      <c r="G1834" s="107" t="s">
        <v>4002</v>
      </c>
      <c r="H1834" s="26" t="s">
        <v>1402</v>
      </c>
      <c r="I1834" s="26" t="s">
        <v>1402</v>
      </c>
      <c r="J1834" s="28" t="s">
        <v>1084</v>
      </c>
      <c r="K1834" s="26" t="s">
        <v>135</v>
      </c>
      <c r="L1834" s="26" t="s">
        <v>2437</v>
      </c>
      <c r="M1834" s="26" t="s">
        <v>137</v>
      </c>
      <c r="N1834" s="26" t="s">
        <v>138</v>
      </c>
      <c r="O1834" s="26" t="s">
        <v>138</v>
      </c>
      <c r="Q1834" s="30">
        <v>82</v>
      </c>
      <c r="R1834" s="30">
        <v>8800</v>
      </c>
      <c r="S1834" s="31" t="e">
        <f>#N/A</f>
        <v>#N/A</v>
      </c>
      <c r="T1834" s="30">
        <v>2340</v>
      </c>
      <c r="AB1834" s="33" t="e">
        <f>#N/A</f>
        <v>#N/A</v>
      </c>
      <c r="AC1834" s="30">
        <v>2100</v>
      </c>
      <c r="AD1834" s="30" t="e">
        <f>#N/A</f>
        <v>#N/A</v>
      </c>
      <c r="AE1834" s="34">
        <v>0.50380952380952382</v>
      </c>
      <c r="AG1834" s="30" t="e">
        <f>#N/A</f>
        <v>#N/A</v>
      </c>
      <c r="AH1834" s="30" t="e">
        <f>#N/A</f>
        <v>#N/A</v>
      </c>
      <c r="AI1834" s="30">
        <v>7577</v>
      </c>
      <c r="AJ1834" s="30">
        <v>7577</v>
      </c>
      <c r="AK1834" s="26" t="s">
        <v>139</v>
      </c>
      <c r="AL1834" s="26">
        <v>28</v>
      </c>
      <c r="AM1834" s="26" t="s">
        <v>3754</v>
      </c>
      <c r="AU1834" s="26" t="s">
        <v>1526</v>
      </c>
      <c r="AV1834" s="67" t="s">
        <v>3560</v>
      </c>
      <c r="AW1834" s="67" t="s">
        <v>3794</v>
      </c>
      <c r="BB1834" s="26" t="s">
        <v>2488</v>
      </c>
      <c r="BC1834" s="26" t="s">
        <v>3205</v>
      </c>
      <c r="BD1834" s="37">
        <v>44067</v>
      </c>
      <c r="BE1834" s="30">
        <v>35439</v>
      </c>
      <c r="BF1834" s="30">
        <v>41093</v>
      </c>
      <c r="BG1834" s="37" t="s">
        <v>3206</v>
      </c>
      <c r="BI1834" s="37"/>
      <c r="BJ1834" s="37"/>
      <c r="BK1834" s="37"/>
      <c r="BL1834" s="37"/>
      <c r="BM1834" s="37"/>
      <c r="BN1834" s="26"/>
      <c r="BO1834" s="26"/>
      <c r="BP1834" s="26"/>
      <c r="BQ1834" s="38"/>
      <c r="BR1834" s="26"/>
      <c r="BS1834" s="26"/>
      <c r="BT1834" s="26"/>
      <c r="BU1834" s="26"/>
      <c r="BV1834" s="39"/>
    </row>
    <row r="1835" spans="1:74" ht="15" hidden="1" customHeight="1">
      <c r="A1835" s="26">
        <v>2020</v>
      </c>
      <c r="B1835" s="26" t="e">
        <f>#N/A</f>
        <v>#N/A</v>
      </c>
      <c r="C1835" s="26" t="s">
        <v>129</v>
      </c>
      <c r="D1835" s="26" t="s">
        <v>2433</v>
      </c>
      <c r="E1835" s="26" t="s">
        <v>2434</v>
      </c>
      <c r="F1835" s="68">
        <v>43991</v>
      </c>
      <c r="G1835" s="107" t="s">
        <v>4003</v>
      </c>
      <c r="H1835" s="26" t="s">
        <v>1402</v>
      </c>
      <c r="I1835" s="26" t="s">
        <v>1402</v>
      </c>
      <c r="J1835" s="28" t="s">
        <v>4004</v>
      </c>
      <c r="K1835" s="26" t="s">
        <v>135</v>
      </c>
      <c r="L1835" s="26" t="s">
        <v>2437</v>
      </c>
      <c r="M1835" s="26" t="s">
        <v>137</v>
      </c>
      <c r="N1835" s="26" t="s">
        <v>138</v>
      </c>
      <c r="O1835" s="26" t="s">
        <v>138</v>
      </c>
      <c r="Q1835" s="30">
        <v>64</v>
      </c>
      <c r="R1835" s="30">
        <v>4000</v>
      </c>
      <c r="S1835" s="31" t="e">
        <f>#N/A</f>
        <v>#N/A</v>
      </c>
      <c r="T1835" s="30">
        <v>925</v>
      </c>
      <c r="AB1835" s="33" t="e">
        <f>#N/A</f>
        <v>#N/A</v>
      </c>
      <c r="AC1835" s="30">
        <v>2100</v>
      </c>
      <c r="AD1835" s="30" t="e">
        <f>#N/A</f>
        <v>#N/A</v>
      </c>
      <c r="AE1835" s="34">
        <v>0.5</v>
      </c>
      <c r="AG1835" s="30" t="e">
        <f>#N/A</f>
        <v>#N/A</v>
      </c>
      <c r="AH1835" s="30" t="e">
        <f>#N/A</f>
        <v>#N/A</v>
      </c>
      <c r="AI1835" s="30">
        <v>3444</v>
      </c>
      <c r="AJ1835" s="30">
        <v>3444</v>
      </c>
      <c r="AK1835" s="26" t="s">
        <v>139</v>
      </c>
      <c r="AL1835" s="26">
        <v>28</v>
      </c>
      <c r="AM1835" s="26" t="s">
        <v>3754</v>
      </c>
      <c r="AU1835" s="26" t="s">
        <v>1526</v>
      </c>
      <c r="AV1835" s="67" t="s">
        <v>3560</v>
      </c>
      <c r="AW1835" s="67" t="s">
        <v>3794</v>
      </c>
      <c r="BB1835" s="26" t="s">
        <v>2488</v>
      </c>
      <c r="BC1835" s="26" t="s">
        <v>3205</v>
      </c>
      <c r="BD1835" s="37">
        <v>44067</v>
      </c>
      <c r="BE1835" s="30">
        <v>35439</v>
      </c>
      <c r="BF1835" s="30">
        <v>41093</v>
      </c>
      <c r="BG1835" s="37" t="s">
        <v>3206</v>
      </c>
      <c r="BI1835" s="37"/>
      <c r="BJ1835" s="37"/>
      <c r="BK1835" s="37"/>
      <c r="BL1835" s="37"/>
      <c r="BM1835" s="37"/>
      <c r="BN1835" s="26"/>
      <c r="BO1835" s="26"/>
      <c r="BP1835" s="26"/>
      <c r="BQ1835" s="38"/>
      <c r="BR1835" s="26"/>
      <c r="BS1835" s="26"/>
      <c r="BT1835" s="26"/>
      <c r="BU1835" s="26"/>
      <c r="BV1835" s="39"/>
    </row>
    <row r="1836" spans="1:74" ht="15" hidden="1" customHeight="1">
      <c r="A1836" s="26">
        <v>2020</v>
      </c>
      <c r="B1836" s="26" t="e">
        <f>#N/A</f>
        <v>#N/A</v>
      </c>
      <c r="C1836" s="26" t="s">
        <v>129</v>
      </c>
      <c r="D1836" s="26" t="s">
        <v>2433</v>
      </c>
      <c r="E1836" s="26" t="s">
        <v>2434</v>
      </c>
      <c r="F1836" s="68">
        <v>43991</v>
      </c>
      <c r="G1836" s="107" t="s">
        <v>4005</v>
      </c>
      <c r="H1836" s="26" t="s">
        <v>1402</v>
      </c>
      <c r="I1836" s="26" t="s">
        <v>1402</v>
      </c>
      <c r="J1836" s="28" t="s">
        <v>4006</v>
      </c>
      <c r="K1836" s="26" t="s">
        <v>135</v>
      </c>
      <c r="L1836" s="26" t="s">
        <v>2437</v>
      </c>
      <c r="M1836" s="26" t="s">
        <v>137</v>
      </c>
      <c r="N1836" s="26" t="s">
        <v>138</v>
      </c>
      <c r="O1836" s="26" t="s">
        <v>138</v>
      </c>
      <c r="Q1836" s="30">
        <v>74</v>
      </c>
      <c r="R1836" s="30">
        <v>5600</v>
      </c>
      <c r="S1836" s="31" t="e">
        <f>#N/A</f>
        <v>#N/A</v>
      </c>
      <c r="T1836" s="30">
        <v>1470</v>
      </c>
      <c r="AB1836" s="33" t="e">
        <f>#N/A</f>
        <v>#N/A</v>
      </c>
      <c r="AC1836" s="30">
        <v>2100</v>
      </c>
      <c r="AD1836" s="30" t="e">
        <f>#N/A</f>
        <v>#N/A</v>
      </c>
      <c r="AE1836" s="34">
        <v>0.93454545454545457</v>
      </c>
      <c r="AG1836" s="30" t="e">
        <f>#N/A</f>
        <v>#N/A</v>
      </c>
      <c r="AH1836" s="30" t="e">
        <f>#N/A</f>
        <v>#N/A</v>
      </c>
      <c r="AI1836" s="30">
        <v>4822</v>
      </c>
      <c r="AJ1836" s="30">
        <v>4822</v>
      </c>
      <c r="AK1836" s="26" t="s">
        <v>139</v>
      </c>
      <c r="AL1836" s="26">
        <v>28</v>
      </c>
      <c r="AM1836" s="26" t="s">
        <v>3754</v>
      </c>
      <c r="AU1836" s="26" t="s">
        <v>1526</v>
      </c>
      <c r="AV1836" s="67" t="s">
        <v>3560</v>
      </c>
      <c r="AW1836" s="67" t="s">
        <v>3794</v>
      </c>
      <c r="BB1836" s="26" t="s">
        <v>2488</v>
      </c>
      <c r="BC1836" s="26" t="s">
        <v>3205</v>
      </c>
      <c r="BD1836" s="37">
        <v>44067</v>
      </c>
      <c r="BE1836" s="30">
        <v>35439</v>
      </c>
      <c r="BF1836" s="30">
        <v>41093</v>
      </c>
      <c r="BG1836" s="37" t="s">
        <v>3206</v>
      </c>
      <c r="BI1836" s="37"/>
      <c r="BJ1836" s="37"/>
      <c r="BK1836" s="37"/>
      <c r="BL1836" s="37"/>
      <c r="BM1836" s="37"/>
      <c r="BN1836" s="26"/>
      <c r="BO1836" s="26"/>
      <c r="BP1836" s="26"/>
      <c r="BQ1836" s="38"/>
      <c r="BR1836" s="26"/>
      <c r="BS1836" s="26"/>
      <c r="BT1836" s="26"/>
      <c r="BU1836" s="26"/>
      <c r="BV1836" s="39"/>
    </row>
    <row r="1837" spans="1:74" ht="15" hidden="1" customHeight="1">
      <c r="A1837" s="26">
        <v>2020</v>
      </c>
      <c r="B1837" s="26" t="e">
        <f>#N/A</f>
        <v>#N/A</v>
      </c>
      <c r="C1837" s="26" t="s">
        <v>129</v>
      </c>
      <c r="D1837" s="26" t="s">
        <v>2433</v>
      </c>
      <c r="E1837" s="26" t="s">
        <v>2434</v>
      </c>
      <c r="F1837" s="68">
        <v>43991</v>
      </c>
      <c r="G1837" s="107" t="s">
        <v>4007</v>
      </c>
      <c r="H1837" s="26" t="s">
        <v>1402</v>
      </c>
      <c r="I1837" s="26" t="s">
        <v>1402</v>
      </c>
      <c r="J1837" s="28" t="s">
        <v>4008</v>
      </c>
      <c r="K1837" s="26" t="s">
        <v>135</v>
      </c>
      <c r="L1837" s="26" t="s">
        <v>2437</v>
      </c>
      <c r="M1837" s="26" t="s">
        <v>137</v>
      </c>
      <c r="N1837" s="26" t="s">
        <v>138</v>
      </c>
      <c r="O1837" s="26" t="s">
        <v>138</v>
      </c>
      <c r="Q1837" s="30">
        <v>74</v>
      </c>
      <c r="R1837" s="30">
        <v>5600</v>
      </c>
      <c r="S1837" s="31" t="e">
        <f>#N/A</f>
        <v>#N/A</v>
      </c>
      <c r="T1837" s="30">
        <v>1520</v>
      </c>
      <c r="AB1837" s="33" t="e">
        <f>#N/A</f>
        <v>#N/A</v>
      </c>
      <c r="AC1837" s="30">
        <v>2100</v>
      </c>
      <c r="AD1837" s="30" t="e">
        <f>#N/A</f>
        <v>#N/A</v>
      </c>
      <c r="AE1837" s="34">
        <v>0.93</v>
      </c>
      <c r="AG1837" s="30" t="e">
        <f>#N/A</f>
        <v>#N/A</v>
      </c>
      <c r="AH1837" s="30" t="e">
        <f>#N/A</f>
        <v>#N/A</v>
      </c>
      <c r="AI1837" s="30">
        <v>4822</v>
      </c>
      <c r="AJ1837" s="30">
        <v>4822</v>
      </c>
      <c r="AK1837" s="26" t="s">
        <v>139</v>
      </c>
      <c r="AL1837" s="26">
        <v>28</v>
      </c>
      <c r="AM1837" s="26" t="s">
        <v>3754</v>
      </c>
      <c r="AU1837" s="26" t="s">
        <v>1526</v>
      </c>
      <c r="AV1837" s="67" t="s">
        <v>3560</v>
      </c>
      <c r="AW1837" s="67" t="s">
        <v>3794</v>
      </c>
      <c r="BB1837" s="26" t="s">
        <v>2488</v>
      </c>
      <c r="BC1837" s="26" t="s">
        <v>3205</v>
      </c>
      <c r="BD1837" s="37">
        <v>44067</v>
      </c>
      <c r="BE1837" s="30">
        <v>35439</v>
      </c>
      <c r="BF1837" s="30">
        <v>41093</v>
      </c>
      <c r="BG1837" s="37" t="s">
        <v>3206</v>
      </c>
      <c r="BI1837" s="37"/>
      <c r="BJ1837" s="37"/>
      <c r="BK1837" s="37"/>
      <c r="BL1837" s="37"/>
      <c r="BM1837" s="37"/>
      <c r="BN1837" s="26"/>
      <c r="BO1837" s="26"/>
      <c r="BP1837" s="26"/>
      <c r="BQ1837" s="38"/>
      <c r="BR1837" s="26"/>
      <c r="BS1837" s="26"/>
      <c r="BT1837" s="26"/>
      <c r="BU1837" s="26"/>
      <c r="BV1837" s="39"/>
    </row>
    <row r="1838" spans="1:74" ht="15" hidden="1" customHeight="1">
      <c r="A1838" s="26">
        <v>2020</v>
      </c>
      <c r="B1838" s="26" t="e">
        <f>#N/A</f>
        <v>#N/A</v>
      </c>
      <c r="C1838" s="26" t="s">
        <v>129</v>
      </c>
      <c r="D1838" s="26" t="s">
        <v>2433</v>
      </c>
      <c r="E1838" s="26" t="s">
        <v>2434</v>
      </c>
      <c r="F1838" s="68">
        <v>43991</v>
      </c>
      <c r="G1838" s="107" t="s">
        <v>4009</v>
      </c>
      <c r="H1838" s="26" t="s">
        <v>1402</v>
      </c>
      <c r="I1838" s="26" t="s">
        <v>1402</v>
      </c>
      <c r="J1838" s="28" t="s">
        <v>4010</v>
      </c>
      <c r="K1838" s="26" t="s">
        <v>135</v>
      </c>
      <c r="L1838" s="26" t="s">
        <v>2437</v>
      </c>
      <c r="M1838" s="26" t="s">
        <v>137</v>
      </c>
      <c r="N1838" s="26" t="s">
        <v>138</v>
      </c>
      <c r="O1838" s="26" t="s">
        <v>138</v>
      </c>
      <c r="Q1838" s="30">
        <v>68</v>
      </c>
      <c r="R1838" s="30">
        <v>4720</v>
      </c>
      <c r="S1838" s="31" t="e">
        <f>#N/A</f>
        <v>#N/A</v>
      </c>
      <c r="T1838" s="30">
        <v>1310</v>
      </c>
      <c r="AB1838" s="33" t="e">
        <f>#N/A</f>
        <v>#N/A</v>
      </c>
      <c r="AC1838" s="30">
        <v>2100</v>
      </c>
      <c r="AD1838" s="30" t="e">
        <f>#N/A</f>
        <v>#N/A</v>
      </c>
      <c r="AE1838" s="34">
        <v>0.73</v>
      </c>
      <c r="AG1838" s="30" t="e">
        <f>#N/A</f>
        <v>#N/A</v>
      </c>
      <c r="AH1838" s="30" t="e">
        <f>#N/A</f>
        <v>#N/A</v>
      </c>
      <c r="AI1838" s="30">
        <v>4064</v>
      </c>
      <c r="AJ1838" s="30">
        <v>4064</v>
      </c>
      <c r="AK1838" s="26" t="s">
        <v>139</v>
      </c>
      <c r="AL1838" s="26">
        <v>28</v>
      </c>
      <c r="AM1838" s="26" t="s">
        <v>3754</v>
      </c>
      <c r="AU1838" s="26" t="s">
        <v>1526</v>
      </c>
      <c r="AV1838" s="67" t="s">
        <v>3560</v>
      </c>
      <c r="AW1838" s="67" t="s">
        <v>3794</v>
      </c>
      <c r="BB1838" s="26" t="s">
        <v>2488</v>
      </c>
      <c r="BC1838" s="26" t="s">
        <v>3205</v>
      </c>
      <c r="BD1838" s="37">
        <v>44067</v>
      </c>
      <c r="BE1838" s="30">
        <v>35439</v>
      </c>
      <c r="BF1838" s="30">
        <v>41093</v>
      </c>
      <c r="BG1838" s="37" t="s">
        <v>3206</v>
      </c>
      <c r="BI1838" s="37"/>
      <c r="BJ1838" s="37"/>
      <c r="BK1838" s="37"/>
      <c r="BL1838" s="37"/>
      <c r="BM1838" s="37"/>
      <c r="BN1838" s="26"/>
      <c r="BO1838" s="26"/>
      <c r="BP1838" s="26"/>
      <c r="BQ1838" s="38"/>
      <c r="BR1838" s="26"/>
      <c r="BS1838" s="26"/>
      <c r="BT1838" s="26"/>
      <c r="BU1838" s="26"/>
      <c r="BV1838" s="39"/>
    </row>
    <row r="1839" spans="1:74" ht="15" hidden="1" customHeight="1">
      <c r="A1839" s="26">
        <v>2020</v>
      </c>
      <c r="B1839" s="26" t="e">
        <f>#N/A</f>
        <v>#N/A</v>
      </c>
      <c r="C1839" s="26" t="s">
        <v>129</v>
      </c>
      <c r="D1839" s="26" t="s">
        <v>2433</v>
      </c>
      <c r="E1839" s="26" t="s">
        <v>2434</v>
      </c>
      <c r="F1839" s="68">
        <v>43991</v>
      </c>
      <c r="G1839" s="107" t="s">
        <v>4011</v>
      </c>
      <c r="H1839" s="26" t="s">
        <v>1402</v>
      </c>
      <c r="I1839" s="26" t="s">
        <v>1402</v>
      </c>
      <c r="J1839" s="28" t="s">
        <v>4012</v>
      </c>
      <c r="K1839" s="26" t="s">
        <v>135</v>
      </c>
      <c r="L1839" s="26" t="s">
        <v>2437</v>
      </c>
      <c r="M1839" s="26" t="s">
        <v>137</v>
      </c>
      <c r="N1839" s="26" t="s">
        <v>138</v>
      </c>
      <c r="O1839" s="26" t="s">
        <v>138</v>
      </c>
      <c r="Q1839" s="30">
        <v>78</v>
      </c>
      <c r="R1839" s="30">
        <v>7150</v>
      </c>
      <c r="S1839" s="31" t="e">
        <f>#N/A</f>
        <v>#N/A</v>
      </c>
      <c r="T1839" s="30">
        <v>2350</v>
      </c>
      <c r="AB1839" s="33" t="e">
        <f>#N/A</f>
        <v>#N/A</v>
      </c>
      <c r="AC1839" s="30">
        <v>2100</v>
      </c>
      <c r="AD1839" s="30" t="e">
        <f>#N/A</f>
        <v>#N/A</v>
      </c>
      <c r="AE1839" s="34">
        <v>0.73</v>
      </c>
      <c r="AG1839" s="30" t="e">
        <f>#N/A</f>
        <v>#N/A</v>
      </c>
      <c r="AH1839" s="30" t="e">
        <f>#N/A</f>
        <v>#N/A</v>
      </c>
      <c r="AI1839" s="30">
        <v>6156</v>
      </c>
      <c r="AJ1839" s="30">
        <v>6156</v>
      </c>
      <c r="AK1839" s="26" t="s">
        <v>139</v>
      </c>
      <c r="AL1839" s="26">
        <v>28</v>
      </c>
      <c r="AM1839" s="26" t="s">
        <v>3754</v>
      </c>
      <c r="AU1839" s="26" t="s">
        <v>1526</v>
      </c>
      <c r="AV1839" s="67" t="s">
        <v>3560</v>
      </c>
      <c r="AW1839" s="67" t="s">
        <v>3794</v>
      </c>
      <c r="BB1839" s="26" t="s">
        <v>2488</v>
      </c>
      <c r="BC1839" s="26" t="s">
        <v>3205</v>
      </c>
      <c r="BD1839" s="37">
        <v>44067</v>
      </c>
      <c r="BE1839" s="30">
        <v>35439</v>
      </c>
      <c r="BF1839" s="30">
        <v>41093</v>
      </c>
      <c r="BG1839" s="37" t="s">
        <v>3206</v>
      </c>
      <c r="BI1839" s="37"/>
      <c r="BJ1839" s="37"/>
      <c r="BK1839" s="37"/>
      <c r="BL1839" s="37"/>
      <c r="BM1839" s="37"/>
      <c r="BN1839" s="26"/>
      <c r="BO1839" s="26"/>
      <c r="BP1839" s="26"/>
      <c r="BQ1839" s="38"/>
      <c r="BR1839" s="26"/>
      <c r="BS1839" s="26"/>
      <c r="BT1839" s="26"/>
      <c r="BU1839" s="26"/>
      <c r="BV1839" s="39"/>
    </row>
    <row r="1840" spans="1:74" ht="15" hidden="1" customHeight="1">
      <c r="A1840" s="26">
        <v>2020</v>
      </c>
      <c r="B1840" s="26" t="e">
        <f>#N/A</f>
        <v>#N/A</v>
      </c>
      <c r="C1840" s="26" t="s">
        <v>129</v>
      </c>
      <c r="D1840" s="26" t="s">
        <v>2433</v>
      </c>
      <c r="E1840" s="26" t="s">
        <v>2434</v>
      </c>
      <c r="F1840" s="68">
        <v>43991</v>
      </c>
      <c r="G1840" s="107" t="s">
        <v>4013</v>
      </c>
      <c r="H1840" s="26" t="s">
        <v>1402</v>
      </c>
      <c r="I1840" s="26" t="s">
        <v>1402</v>
      </c>
      <c r="J1840" s="28" t="s">
        <v>4014</v>
      </c>
      <c r="K1840" s="26" t="s">
        <v>135</v>
      </c>
      <c r="L1840" s="26" t="s">
        <v>2437</v>
      </c>
      <c r="M1840" s="26" t="s">
        <v>137</v>
      </c>
      <c r="N1840" s="26" t="s">
        <v>138</v>
      </c>
      <c r="O1840" s="26" t="s">
        <v>138</v>
      </c>
      <c r="Q1840" s="30">
        <v>71</v>
      </c>
      <c r="R1840" s="30">
        <v>5480</v>
      </c>
      <c r="S1840" s="31" t="e">
        <f>#N/A</f>
        <v>#N/A</v>
      </c>
      <c r="T1840" s="30">
        <v>1420</v>
      </c>
      <c r="AB1840" s="33" t="e">
        <f>#N/A</f>
        <v>#N/A</v>
      </c>
      <c r="AC1840" s="30">
        <v>2100</v>
      </c>
      <c r="AD1840" s="30" t="e">
        <f>#N/A</f>
        <v>#N/A</v>
      </c>
      <c r="AE1840" s="34">
        <v>0.94551724137931037</v>
      </c>
      <c r="AG1840" s="30" t="e">
        <f>#N/A</f>
        <v>#N/A</v>
      </c>
      <c r="AH1840" s="30" t="e">
        <f>#N/A</f>
        <v>#N/A</v>
      </c>
      <c r="AI1840" s="30">
        <v>4718</v>
      </c>
      <c r="AJ1840" s="30">
        <v>4718</v>
      </c>
      <c r="AK1840" s="26" t="s">
        <v>139</v>
      </c>
      <c r="AL1840" s="26">
        <v>28</v>
      </c>
      <c r="AM1840" s="26" t="s">
        <v>3754</v>
      </c>
      <c r="AU1840" s="26" t="s">
        <v>1526</v>
      </c>
      <c r="AV1840" s="67" t="s">
        <v>3560</v>
      </c>
      <c r="AW1840" s="67" t="s">
        <v>3794</v>
      </c>
      <c r="BB1840" s="26" t="s">
        <v>2488</v>
      </c>
      <c r="BC1840" s="26" t="s">
        <v>3205</v>
      </c>
      <c r="BD1840" s="37">
        <v>44067</v>
      </c>
      <c r="BE1840" s="30">
        <v>35439</v>
      </c>
      <c r="BF1840" s="30">
        <v>41093</v>
      </c>
      <c r="BG1840" s="37" t="s">
        <v>3206</v>
      </c>
      <c r="BI1840" s="37"/>
      <c r="BJ1840" s="37"/>
      <c r="BK1840" s="37"/>
      <c r="BL1840" s="37"/>
      <c r="BM1840" s="37"/>
      <c r="BN1840" s="26"/>
      <c r="BO1840" s="26"/>
      <c r="BP1840" s="26"/>
      <c r="BQ1840" s="38"/>
      <c r="BR1840" s="26"/>
      <c r="BS1840" s="26"/>
      <c r="BT1840" s="26"/>
      <c r="BU1840" s="26"/>
      <c r="BV1840" s="39"/>
    </row>
    <row r="1841" spans="1:74" ht="15" hidden="1" customHeight="1">
      <c r="A1841" s="26">
        <v>2020</v>
      </c>
      <c r="B1841" s="26" t="e">
        <f>#N/A</f>
        <v>#N/A</v>
      </c>
      <c r="C1841" s="26" t="s">
        <v>129</v>
      </c>
      <c r="D1841" s="26" t="s">
        <v>2433</v>
      </c>
      <c r="E1841" s="26" t="s">
        <v>2434</v>
      </c>
      <c r="F1841" s="68">
        <v>43991</v>
      </c>
      <c r="G1841" s="107" t="s">
        <v>4015</v>
      </c>
      <c r="H1841" s="26" t="s">
        <v>1402</v>
      </c>
      <c r="I1841" s="26" t="s">
        <v>1402</v>
      </c>
      <c r="J1841" s="28" t="s">
        <v>4016</v>
      </c>
      <c r="K1841" s="26" t="s">
        <v>135</v>
      </c>
      <c r="L1841" s="26" t="s">
        <v>2437</v>
      </c>
      <c r="M1841" s="26" t="s">
        <v>137</v>
      </c>
      <c r="N1841" s="26" t="s">
        <v>138</v>
      </c>
      <c r="O1841" s="26" t="s">
        <v>138</v>
      </c>
      <c r="Q1841" s="30">
        <v>70</v>
      </c>
      <c r="R1841" s="30">
        <v>5480</v>
      </c>
      <c r="S1841" s="31" t="e">
        <f>#N/A</f>
        <v>#N/A</v>
      </c>
      <c r="T1841" s="30">
        <v>1370</v>
      </c>
      <c r="AB1841" s="33" t="e">
        <f>#N/A</f>
        <v>#N/A</v>
      </c>
      <c r="AC1841" s="30">
        <v>2100</v>
      </c>
      <c r="AD1841" s="30" t="e">
        <f>#N/A</f>
        <v>#N/A</v>
      </c>
      <c r="AE1841" s="34">
        <v>0.95</v>
      </c>
      <c r="AG1841" s="30" t="e">
        <f>#N/A</f>
        <v>#N/A</v>
      </c>
      <c r="AH1841" s="30" t="e">
        <f>#N/A</f>
        <v>#N/A</v>
      </c>
      <c r="AI1841" s="30">
        <v>4718</v>
      </c>
      <c r="AJ1841" s="30">
        <v>4718</v>
      </c>
      <c r="AK1841" s="26" t="s">
        <v>139</v>
      </c>
      <c r="AL1841" s="26">
        <v>28</v>
      </c>
      <c r="AM1841" s="26" t="s">
        <v>3754</v>
      </c>
      <c r="AU1841" s="26" t="s">
        <v>1526</v>
      </c>
      <c r="AV1841" s="67" t="s">
        <v>3560</v>
      </c>
      <c r="AW1841" s="67" t="s">
        <v>3794</v>
      </c>
      <c r="BB1841" s="26" t="s">
        <v>2488</v>
      </c>
      <c r="BC1841" s="26" t="s">
        <v>3205</v>
      </c>
      <c r="BD1841" s="37">
        <v>44067</v>
      </c>
      <c r="BE1841" s="30">
        <v>35439</v>
      </c>
      <c r="BF1841" s="30">
        <v>41093</v>
      </c>
      <c r="BG1841" s="37" t="s">
        <v>3206</v>
      </c>
      <c r="BI1841" s="37"/>
      <c r="BJ1841" s="37"/>
      <c r="BK1841" s="37"/>
      <c r="BL1841" s="37"/>
      <c r="BM1841" s="37"/>
      <c r="BN1841" s="26"/>
      <c r="BO1841" s="26"/>
      <c r="BP1841" s="26"/>
      <c r="BQ1841" s="38"/>
      <c r="BR1841" s="26"/>
      <c r="BS1841" s="26"/>
      <c r="BT1841" s="26"/>
      <c r="BU1841" s="26"/>
      <c r="BV1841" s="39"/>
    </row>
    <row r="1842" spans="1:74" ht="15" hidden="1" customHeight="1">
      <c r="A1842" s="26">
        <v>2020</v>
      </c>
      <c r="B1842" s="26" t="e">
        <f>#N/A</f>
        <v>#N/A</v>
      </c>
      <c r="C1842" s="26" t="s">
        <v>129</v>
      </c>
      <c r="D1842" s="26" t="s">
        <v>2433</v>
      </c>
      <c r="E1842" s="26" t="s">
        <v>2434</v>
      </c>
      <c r="F1842" s="68">
        <v>43991</v>
      </c>
      <c r="G1842" s="107" t="s">
        <v>4017</v>
      </c>
      <c r="H1842" s="26" t="s">
        <v>1402</v>
      </c>
      <c r="I1842" s="26" t="s">
        <v>1402</v>
      </c>
      <c r="J1842" s="28" t="s">
        <v>4018</v>
      </c>
      <c r="K1842" s="26" t="s">
        <v>135</v>
      </c>
      <c r="L1842" s="26" t="s">
        <v>2437</v>
      </c>
      <c r="M1842" s="26" t="s">
        <v>137</v>
      </c>
      <c r="N1842" s="26" t="s">
        <v>138</v>
      </c>
      <c r="O1842" s="26" t="s">
        <v>138</v>
      </c>
      <c r="Q1842" s="30">
        <v>64</v>
      </c>
      <c r="R1842" s="30">
        <v>4100</v>
      </c>
      <c r="S1842" s="31" t="e">
        <f>#N/A</f>
        <v>#N/A</v>
      </c>
      <c r="T1842" s="30">
        <v>1090</v>
      </c>
      <c r="AB1842" s="33" t="e">
        <f>#N/A</f>
        <v>#N/A</v>
      </c>
      <c r="AC1842" s="30">
        <v>2100</v>
      </c>
      <c r="AD1842" s="30" t="e">
        <f>#N/A</f>
        <v>#N/A</v>
      </c>
      <c r="AE1842" s="34">
        <v>0.98</v>
      </c>
      <c r="AG1842" s="30" t="e">
        <f>#N/A</f>
        <v>#N/A</v>
      </c>
      <c r="AH1842" s="30" t="e">
        <f>#N/A</f>
        <v>#N/A</v>
      </c>
      <c r="AI1842" s="30">
        <v>3580</v>
      </c>
      <c r="AJ1842" s="30">
        <v>3580</v>
      </c>
      <c r="AK1842" s="26" t="s">
        <v>139</v>
      </c>
      <c r="AL1842" s="26">
        <v>28</v>
      </c>
      <c r="AM1842" s="26" t="s">
        <v>3754</v>
      </c>
      <c r="AU1842" s="26" t="s">
        <v>1526</v>
      </c>
      <c r="AV1842" s="67" t="s">
        <v>3560</v>
      </c>
      <c r="AW1842" s="67" t="s">
        <v>3794</v>
      </c>
      <c r="BB1842" s="26" t="s">
        <v>2488</v>
      </c>
      <c r="BC1842" s="26" t="s">
        <v>3205</v>
      </c>
      <c r="BD1842" s="37">
        <v>44067</v>
      </c>
      <c r="BE1842" s="30">
        <v>35439</v>
      </c>
      <c r="BF1842" s="30">
        <v>41093</v>
      </c>
      <c r="BG1842" s="37" t="s">
        <v>3206</v>
      </c>
      <c r="BI1842" s="37"/>
      <c r="BJ1842" s="37"/>
      <c r="BK1842" s="37"/>
      <c r="BL1842" s="37"/>
      <c r="BM1842" s="37"/>
      <c r="BN1842" s="26"/>
      <c r="BO1842" s="26"/>
      <c r="BP1842" s="26"/>
      <c r="BQ1842" s="38"/>
      <c r="BR1842" s="26"/>
      <c r="BS1842" s="26"/>
      <c r="BT1842" s="26"/>
      <c r="BU1842" s="26"/>
      <c r="BV1842" s="39"/>
    </row>
    <row r="1843" spans="1:74" ht="15" hidden="1" customHeight="1">
      <c r="A1843" s="26">
        <v>2020</v>
      </c>
      <c r="B1843" s="26" t="e">
        <f>#N/A</f>
        <v>#N/A</v>
      </c>
      <c r="C1843" s="26" t="s">
        <v>129</v>
      </c>
      <c r="D1843" s="26" t="s">
        <v>2433</v>
      </c>
      <c r="E1843" s="26" t="s">
        <v>2434</v>
      </c>
      <c r="F1843" s="68">
        <v>43991</v>
      </c>
      <c r="G1843" s="107" t="s">
        <v>4019</v>
      </c>
      <c r="H1843" s="26" t="s">
        <v>1402</v>
      </c>
      <c r="I1843" s="26" t="s">
        <v>1402</v>
      </c>
      <c r="J1843" s="28" t="s">
        <v>1084</v>
      </c>
      <c r="K1843" s="26" t="s">
        <v>135</v>
      </c>
      <c r="L1843" s="26" t="s">
        <v>2437</v>
      </c>
      <c r="M1843" s="26" t="s">
        <v>137</v>
      </c>
      <c r="N1843" s="26" t="s">
        <v>138</v>
      </c>
      <c r="O1843" s="26" t="s">
        <v>138</v>
      </c>
      <c r="Q1843" s="30">
        <v>66</v>
      </c>
      <c r="R1843" s="30">
        <v>5040</v>
      </c>
      <c r="S1843" s="31" t="e">
        <f>#N/A</f>
        <v>#N/A</v>
      </c>
      <c r="T1843" s="30">
        <v>1340</v>
      </c>
      <c r="AB1843" s="33" t="e">
        <f>#N/A</f>
        <v>#N/A</v>
      </c>
      <c r="AC1843" s="30">
        <v>2100</v>
      </c>
      <c r="AD1843" s="30" t="e">
        <f>#N/A</f>
        <v>#N/A</v>
      </c>
      <c r="AE1843" s="34">
        <v>0.98</v>
      </c>
      <c r="AG1843" s="30" t="e">
        <f>#N/A</f>
        <v>#N/A</v>
      </c>
      <c r="AH1843" s="30" t="e">
        <f>#N/A</f>
        <v>#N/A</v>
      </c>
      <c r="AI1843" s="30">
        <v>4339</v>
      </c>
      <c r="AJ1843" s="30">
        <v>4339</v>
      </c>
      <c r="AK1843" s="26" t="s">
        <v>139</v>
      </c>
      <c r="AL1843" s="26">
        <v>28</v>
      </c>
      <c r="AM1843" s="26" t="s">
        <v>3754</v>
      </c>
      <c r="AU1843" s="26" t="s">
        <v>1526</v>
      </c>
      <c r="AV1843" s="67" t="s">
        <v>3560</v>
      </c>
      <c r="AW1843" s="67" t="s">
        <v>3794</v>
      </c>
      <c r="BB1843" s="26" t="s">
        <v>2488</v>
      </c>
      <c r="BC1843" s="26" t="s">
        <v>3205</v>
      </c>
      <c r="BD1843" s="37">
        <v>44067</v>
      </c>
      <c r="BE1843" s="30">
        <v>35439</v>
      </c>
      <c r="BF1843" s="30">
        <v>41093</v>
      </c>
      <c r="BG1843" s="37" t="s">
        <v>3206</v>
      </c>
      <c r="BI1843" s="37"/>
      <c r="BJ1843" s="37"/>
      <c r="BK1843" s="37"/>
      <c r="BL1843" s="37"/>
      <c r="BM1843" s="37"/>
      <c r="BN1843" s="26"/>
      <c r="BO1843" s="26"/>
      <c r="BP1843" s="26"/>
      <c r="BQ1843" s="38"/>
      <c r="BR1843" s="26"/>
      <c r="BS1843" s="26"/>
      <c r="BT1843" s="26"/>
      <c r="BU1843" s="26"/>
      <c r="BV1843" s="39"/>
    </row>
    <row r="1844" spans="1:74" ht="15" hidden="1" customHeight="1">
      <c r="A1844" s="26">
        <v>2020</v>
      </c>
      <c r="B1844" s="26" t="e">
        <f>#N/A</f>
        <v>#N/A</v>
      </c>
      <c r="C1844" s="26" t="s">
        <v>129</v>
      </c>
      <c r="D1844" s="26" t="s">
        <v>2433</v>
      </c>
      <c r="E1844" s="26" t="s">
        <v>2434</v>
      </c>
      <c r="F1844" s="68">
        <v>43991</v>
      </c>
      <c r="G1844" s="107" t="s">
        <v>4020</v>
      </c>
      <c r="H1844" s="26" t="s">
        <v>1402</v>
      </c>
      <c r="I1844" s="26" t="s">
        <v>1402</v>
      </c>
      <c r="J1844" s="28" t="s">
        <v>4021</v>
      </c>
      <c r="K1844" s="26" t="s">
        <v>135</v>
      </c>
      <c r="L1844" s="26" t="s">
        <v>2437</v>
      </c>
      <c r="M1844" s="26" t="s">
        <v>137</v>
      </c>
      <c r="N1844" s="26" t="s">
        <v>138</v>
      </c>
      <c r="O1844" s="26" t="s">
        <v>138</v>
      </c>
      <c r="Q1844" s="30">
        <v>62</v>
      </c>
      <c r="R1844" s="30">
        <v>3400</v>
      </c>
      <c r="S1844" s="31" t="e">
        <f>#N/A</f>
        <v>#N/A</v>
      </c>
      <c r="T1844" s="30">
        <v>810</v>
      </c>
      <c r="AB1844" s="33" t="e">
        <f>#N/A</f>
        <v>#N/A</v>
      </c>
      <c r="AC1844" s="30">
        <v>2100</v>
      </c>
      <c r="AD1844" s="30" t="e">
        <f>#N/A</f>
        <v>#N/A</v>
      </c>
      <c r="AE1844" s="34">
        <v>0.88909090909090904</v>
      </c>
      <c r="AG1844" s="30" t="e">
        <f>#N/A</f>
        <v>#N/A</v>
      </c>
      <c r="AH1844" s="30" t="e">
        <f>#N/A</f>
        <v>#N/A</v>
      </c>
      <c r="AI1844" s="30">
        <v>2927</v>
      </c>
      <c r="AJ1844" s="30">
        <v>2927</v>
      </c>
      <c r="AK1844" s="26" t="s">
        <v>139</v>
      </c>
      <c r="AL1844" s="26">
        <v>28</v>
      </c>
      <c r="AM1844" s="26" t="s">
        <v>3754</v>
      </c>
      <c r="AU1844" s="26" t="s">
        <v>1526</v>
      </c>
      <c r="AV1844" s="67" t="s">
        <v>3560</v>
      </c>
      <c r="AW1844" s="67" t="s">
        <v>3794</v>
      </c>
      <c r="BB1844" s="26" t="s">
        <v>2488</v>
      </c>
      <c r="BC1844" s="26" t="s">
        <v>3205</v>
      </c>
      <c r="BD1844" s="37">
        <v>44067</v>
      </c>
      <c r="BE1844" s="30">
        <v>35439</v>
      </c>
      <c r="BF1844" s="30">
        <v>41093</v>
      </c>
      <c r="BG1844" s="37" t="s">
        <v>3206</v>
      </c>
      <c r="BI1844" s="37"/>
      <c r="BJ1844" s="37"/>
      <c r="BK1844" s="37"/>
      <c r="BL1844" s="37"/>
      <c r="BM1844" s="37"/>
      <c r="BN1844" s="26"/>
      <c r="BO1844" s="26"/>
      <c r="BP1844" s="26"/>
      <c r="BQ1844" s="38"/>
      <c r="BR1844" s="26"/>
      <c r="BS1844" s="26"/>
      <c r="BT1844" s="26"/>
      <c r="BU1844" s="26"/>
      <c r="BV1844" s="39"/>
    </row>
    <row r="1845" spans="1:74" ht="15" hidden="1" customHeight="1">
      <c r="A1845" s="26">
        <v>2020</v>
      </c>
      <c r="B1845" s="26" t="e">
        <f>#N/A</f>
        <v>#N/A</v>
      </c>
      <c r="C1845" s="26" t="s">
        <v>129</v>
      </c>
      <c r="D1845" s="26" t="s">
        <v>2433</v>
      </c>
      <c r="E1845" s="26" t="s">
        <v>2434</v>
      </c>
      <c r="F1845" s="68">
        <v>43991</v>
      </c>
      <c r="G1845" s="107" t="s">
        <v>4022</v>
      </c>
      <c r="H1845" s="26" t="s">
        <v>1402</v>
      </c>
      <c r="I1845" s="26" t="s">
        <v>1402</v>
      </c>
      <c r="J1845" s="28" t="s">
        <v>4023</v>
      </c>
      <c r="K1845" s="26" t="s">
        <v>135</v>
      </c>
      <c r="L1845" s="26" t="s">
        <v>2437</v>
      </c>
      <c r="M1845" s="26" t="s">
        <v>137</v>
      </c>
      <c r="N1845" s="26" t="s">
        <v>138</v>
      </c>
      <c r="O1845" s="26" t="s">
        <v>138</v>
      </c>
      <c r="Q1845" s="30">
        <v>67</v>
      </c>
      <c r="R1845" s="30">
        <v>3960</v>
      </c>
      <c r="S1845" s="31" t="e">
        <f>#N/A</f>
        <v>#N/A</v>
      </c>
      <c r="T1845" s="30">
        <v>924</v>
      </c>
      <c r="AB1845" s="33" t="e">
        <f>#N/A</f>
        <v>#N/A</v>
      </c>
      <c r="AC1845" s="30">
        <v>2100</v>
      </c>
      <c r="AD1845" s="30" t="e">
        <f>#N/A</f>
        <v>#N/A</v>
      </c>
      <c r="AE1845" s="34">
        <v>0.89</v>
      </c>
      <c r="AG1845" s="30" t="e">
        <f>#N/A</f>
        <v>#N/A</v>
      </c>
      <c r="AH1845" s="30" t="e">
        <f>#N/A</f>
        <v>#N/A</v>
      </c>
      <c r="AI1845" s="30">
        <v>3410</v>
      </c>
      <c r="AJ1845" s="30">
        <v>3410</v>
      </c>
      <c r="AK1845" s="26" t="s">
        <v>139</v>
      </c>
      <c r="AL1845" s="26">
        <v>28</v>
      </c>
      <c r="AM1845" s="26" t="s">
        <v>3754</v>
      </c>
      <c r="AU1845" s="26" t="s">
        <v>1526</v>
      </c>
      <c r="AV1845" s="67" t="s">
        <v>3560</v>
      </c>
      <c r="AW1845" s="67" t="s">
        <v>3794</v>
      </c>
      <c r="BB1845" s="26" t="s">
        <v>2488</v>
      </c>
      <c r="BC1845" s="26" t="s">
        <v>3205</v>
      </c>
      <c r="BD1845" s="37">
        <v>44067</v>
      </c>
      <c r="BE1845" s="30">
        <v>35439</v>
      </c>
      <c r="BF1845" s="30">
        <v>41093</v>
      </c>
      <c r="BG1845" s="37" t="s">
        <v>3206</v>
      </c>
      <c r="BI1845" s="37"/>
      <c r="BJ1845" s="37"/>
      <c r="BK1845" s="37"/>
      <c r="BL1845" s="37"/>
      <c r="BM1845" s="37"/>
      <c r="BN1845" s="26"/>
      <c r="BO1845" s="26"/>
      <c r="BP1845" s="26"/>
      <c r="BQ1845" s="38"/>
      <c r="BR1845" s="26"/>
      <c r="BS1845" s="26"/>
      <c r="BT1845" s="26"/>
      <c r="BU1845" s="26"/>
      <c r="BV1845" s="39"/>
    </row>
    <row r="1846" spans="1:74" ht="15" hidden="1" customHeight="1">
      <c r="A1846" s="26">
        <v>2020</v>
      </c>
      <c r="B1846" s="26" t="e">
        <f>#N/A</f>
        <v>#N/A</v>
      </c>
      <c r="C1846" s="26" t="s">
        <v>129</v>
      </c>
      <c r="D1846" s="26" t="s">
        <v>2433</v>
      </c>
      <c r="E1846" s="26" t="s">
        <v>2434</v>
      </c>
      <c r="F1846" s="68">
        <v>43991</v>
      </c>
      <c r="G1846" s="107" t="s">
        <v>4024</v>
      </c>
      <c r="H1846" s="26" t="s">
        <v>1402</v>
      </c>
      <c r="I1846" s="26" t="s">
        <v>1402</v>
      </c>
      <c r="J1846" s="28" t="s">
        <v>4025</v>
      </c>
      <c r="K1846" s="26" t="s">
        <v>135</v>
      </c>
      <c r="L1846" s="26" t="s">
        <v>2437</v>
      </c>
      <c r="M1846" s="26" t="s">
        <v>137</v>
      </c>
      <c r="N1846" s="26" t="s">
        <v>138</v>
      </c>
      <c r="O1846" s="26" t="s">
        <v>138</v>
      </c>
      <c r="Q1846" s="30">
        <v>76</v>
      </c>
      <c r="R1846" s="30">
        <v>6380</v>
      </c>
      <c r="S1846" s="31" t="e">
        <f>#N/A</f>
        <v>#N/A</v>
      </c>
      <c r="T1846" s="30">
        <v>1700</v>
      </c>
      <c r="AB1846" s="33" t="e">
        <f>#N/A</f>
        <v>#N/A</v>
      </c>
      <c r="AC1846" s="30">
        <v>2100</v>
      </c>
      <c r="AD1846" s="30" t="e">
        <f>#N/A</f>
        <v>#N/A</v>
      </c>
      <c r="AE1846" s="34">
        <v>0.86</v>
      </c>
      <c r="AG1846" s="30" t="e">
        <f>#N/A</f>
        <v>#N/A</v>
      </c>
      <c r="AH1846" s="30" t="e">
        <f>#N/A</f>
        <v>#N/A</v>
      </c>
      <c r="AI1846" s="30">
        <v>5493</v>
      </c>
      <c r="AJ1846" s="30">
        <v>5493</v>
      </c>
      <c r="AK1846" s="26" t="s">
        <v>139</v>
      </c>
      <c r="AL1846" s="26">
        <v>28</v>
      </c>
      <c r="AM1846" s="26" t="s">
        <v>3754</v>
      </c>
      <c r="AU1846" s="26" t="s">
        <v>1526</v>
      </c>
      <c r="AV1846" s="67" t="s">
        <v>3560</v>
      </c>
      <c r="AW1846" s="67" t="s">
        <v>3794</v>
      </c>
      <c r="BB1846" s="26" t="s">
        <v>2488</v>
      </c>
      <c r="BC1846" s="26" t="s">
        <v>3205</v>
      </c>
      <c r="BD1846" s="37">
        <v>44067</v>
      </c>
      <c r="BE1846" s="30">
        <v>35439</v>
      </c>
      <c r="BF1846" s="30">
        <v>41093</v>
      </c>
      <c r="BG1846" s="37" t="s">
        <v>3206</v>
      </c>
      <c r="BI1846" s="37"/>
      <c r="BJ1846" s="37"/>
      <c r="BK1846" s="37"/>
      <c r="BL1846" s="37"/>
      <c r="BM1846" s="37"/>
      <c r="BN1846" s="26"/>
      <c r="BO1846" s="26"/>
      <c r="BP1846" s="26"/>
      <c r="BQ1846" s="38"/>
      <c r="BR1846" s="26"/>
      <c r="BS1846" s="26"/>
      <c r="BT1846" s="26"/>
      <c r="BU1846" s="26"/>
      <c r="BV1846" s="39"/>
    </row>
    <row r="1847" spans="1:74" ht="15" hidden="1" customHeight="1">
      <c r="A1847" s="26">
        <v>2020</v>
      </c>
      <c r="B1847" s="26" t="e">
        <f>#N/A</f>
        <v>#N/A</v>
      </c>
      <c r="C1847" s="26" t="s">
        <v>129</v>
      </c>
      <c r="D1847" s="26" t="s">
        <v>2433</v>
      </c>
      <c r="E1847" s="26" t="s">
        <v>2434</v>
      </c>
      <c r="F1847" s="68">
        <v>43991</v>
      </c>
      <c r="G1847" s="107" t="s">
        <v>4026</v>
      </c>
      <c r="H1847" s="26" t="s">
        <v>1402</v>
      </c>
      <c r="I1847" s="26" t="s">
        <v>1402</v>
      </c>
      <c r="J1847" s="28" t="s">
        <v>4027</v>
      </c>
      <c r="K1847" s="26" t="s">
        <v>135</v>
      </c>
      <c r="L1847" s="26" t="s">
        <v>2437</v>
      </c>
      <c r="M1847" s="26" t="s">
        <v>137</v>
      </c>
      <c r="N1847" s="26" t="s">
        <v>138</v>
      </c>
      <c r="O1847" s="26" t="s">
        <v>138</v>
      </c>
      <c r="Q1847" s="30">
        <v>65</v>
      </c>
      <c r="R1847" s="30">
        <v>4110</v>
      </c>
      <c r="S1847" s="31" t="e">
        <f>#N/A</f>
        <v>#N/A</v>
      </c>
      <c r="T1847" s="30">
        <v>1071</v>
      </c>
      <c r="AB1847" s="33" t="e">
        <f>#N/A</f>
        <v>#N/A</v>
      </c>
      <c r="AC1847" s="30">
        <v>2100</v>
      </c>
      <c r="AD1847" s="30" t="e">
        <f>#N/A</f>
        <v>#N/A</v>
      </c>
      <c r="AE1847" s="34">
        <v>0.86</v>
      </c>
      <c r="AG1847" s="30" t="e">
        <f>#N/A</f>
        <v>#N/A</v>
      </c>
      <c r="AH1847" s="30" t="e">
        <f>#N/A</f>
        <v>#N/A</v>
      </c>
      <c r="AI1847" s="30">
        <v>3539</v>
      </c>
      <c r="AJ1847" s="30">
        <v>3539</v>
      </c>
      <c r="AK1847" s="26" t="s">
        <v>139</v>
      </c>
      <c r="AL1847" s="26">
        <v>28</v>
      </c>
      <c r="AM1847" s="26" t="s">
        <v>3754</v>
      </c>
      <c r="AU1847" s="26" t="s">
        <v>1526</v>
      </c>
      <c r="AV1847" s="67" t="s">
        <v>3560</v>
      </c>
      <c r="AW1847" s="67" t="s">
        <v>3794</v>
      </c>
      <c r="BB1847" s="26" t="s">
        <v>2488</v>
      </c>
      <c r="BC1847" s="26" t="s">
        <v>3205</v>
      </c>
      <c r="BD1847" s="37">
        <v>44067</v>
      </c>
      <c r="BE1847" s="30">
        <v>35439</v>
      </c>
      <c r="BF1847" s="30">
        <v>41093</v>
      </c>
      <c r="BG1847" s="37" t="s">
        <v>3206</v>
      </c>
      <c r="BI1847" s="37"/>
      <c r="BJ1847" s="37"/>
      <c r="BK1847" s="37"/>
      <c r="BL1847" s="37"/>
      <c r="BM1847" s="37"/>
      <c r="BN1847" s="26"/>
      <c r="BO1847" s="26"/>
      <c r="BP1847" s="26"/>
      <c r="BQ1847" s="38"/>
      <c r="BR1847" s="26"/>
      <c r="BS1847" s="26"/>
      <c r="BT1847" s="26"/>
      <c r="BU1847" s="26"/>
      <c r="BV1847" s="39"/>
    </row>
    <row r="1848" spans="1:74" ht="15" hidden="1" customHeight="1">
      <c r="A1848" s="26">
        <v>2020</v>
      </c>
      <c r="B1848" s="26" t="e">
        <f>#N/A</f>
        <v>#N/A</v>
      </c>
      <c r="C1848" s="26" t="s">
        <v>129</v>
      </c>
      <c r="D1848" s="26" t="s">
        <v>2433</v>
      </c>
      <c r="E1848" s="26" t="s">
        <v>2434</v>
      </c>
      <c r="F1848" s="68">
        <v>43991</v>
      </c>
      <c r="G1848" s="107" t="s">
        <v>4028</v>
      </c>
      <c r="H1848" s="26" t="s">
        <v>1402</v>
      </c>
      <c r="I1848" s="26" t="s">
        <v>1402</v>
      </c>
      <c r="J1848" s="28" t="s">
        <v>4029</v>
      </c>
      <c r="K1848" s="26" t="s">
        <v>135</v>
      </c>
      <c r="L1848" s="26" t="s">
        <v>2437</v>
      </c>
      <c r="M1848" s="26" t="s">
        <v>137</v>
      </c>
      <c r="N1848" s="26" t="s">
        <v>138</v>
      </c>
      <c r="O1848" s="26" t="s">
        <v>138</v>
      </c>
      <c r="Q1848" s="30">
        <v>73</v>
      </c>
      <c r="R1848" s="30">
        <v>6340</v>
      </c>
      <c r="S1848" s="31" t="e">
        <f>#N/A</f>
        <v>#N/A</v>
      </c>
      <c r="T1848" s="30">
        <v>1830</v>
      </c>
      <c r="AB1848" s="33" t="e">
        <f>#N/A</f>
        <v>#N/A</v>
      </c>
      <c r="AC1848" s="30">
        <v>2100</v>
      </c>
      <c r="AD1848" s="30" t="e">
        <f>#N/A</f>
        <v>#N/A</v>
      </c>
      <c r="AE1848" s="34">
        <v>0.93238095238095231</v>
      </c>
      <c r="AG1848" s="30" t="e">
        <f>#N/A</f>
        <v>#N/A</v>
      </c>
      <c r="AH1848" s="30" t="e">
        <f>#N/A</f>
        <v>#N/A</v>
      </c>
      <c r="AI1848" s="30">
        <v>5459</v>
      </c>
      <c r="AJ1848" s="30">
        <v>5459</v>
      </c>
      <c r="AK1848" s="26" t="s">
        <v>139</v>
      </c>
      <c r="AL1848" s="26">
        <v>28</v>
      </c>
      <c r="AM1848" s="26" t="s">
        <v>3754</v>
      </c>
      <c r="AU1848" s="26" t="s">
        <v>1526</v>
      </c>
      <c r="AV1848" s="67" t="s">
        <v>3560</v>
      </c>
      <c r="AW1848" s="67" t="s">
        <v>3794</v>
      </c>
      <c r="BB1848" s="26" t="s">
        <v>2488</v>
      </c>
      <c r="BC1848" s="26" t="s">
        <v>3205</v>
      </c>
      <c r="BD1848" s="37">
        <v>44067</v>
      </c>
      <c r="BE1848" s="30">
        <v>35439</v>
      </c>
      <c r="BF1848" s="30">
        <v>41093</v>
      </c>
      <c r="BG1848" s="37" t="s">
        <v>3206</v>
      </c>
      <c r="BI1848" s="37"/>
      <c r="BJ1848" s="37"/>
      <c r="BK1848" s="37"/>
      <c r="BL1848" s="37"/>
      <c r="BM1848" s="37"/>
      <c r="BN1848" s="26"/>
      <c r="BO1848" s="26"/>
      <c r="BP1848" s="26"/>
      <c r="BQ1848" s="38"/>
      <c r="BR1848" s="26"/>
      <c r="BS1848" s="26"/>
      <c r="BT1848" s="26"/>
      <c r="BU1848" s="26"/>
      <c r="BV1848" s="39"/>
    </row>
    <row r="1849" spans="1:74" ht="15" hidden="1" customHeight="1">
      <c r="A1849" s="26">
        <v>2020</v>
      </c>
      <c r="B1849" s="26" t="e">
        <f>#N/A</f>
        <v>#N/A</v>
      </c>
      <c r="C1849" s="26" t="s">
        <v>129</v>
      </c>
      <c r="D1849" s="26" t="s">
        <v>2433</v>
      </c>
      <c r="E1849" s="26" t="s">
        <v>2434</v>
      </c>
      <c r="F1849" s="68">
        <v>43991</v>
      </c>
      <c r="G1849" s="107" t="s">
        <v>4030</v>
      </c>
      <c r="H1849" s="26" t="s">
        <v>1402</v>
      </c>
      <c r="I1849" s="26" t="s">
        <v>1402</v>
      </c>
      <c r="J1849" s="28" t="s">
        <v>1084</v>
      </c>
      <c r="K1849" s="26" t="s">
        <v>135</v>
      </c>
      <c r="L1849" s="26" t="s">
        <v>2437</v>
      </c>
      <c r="M1849" s="26" t="s">
        <v>137</v>
      </c>
      <c r="N1849" s="26" t="s">
        <v>138</v>
      </c>
      <c r="O1849" s="26" t="s">
        <v>138</v>
      </c>
      <c r="Q1849" s="30">
        <v>77</v>
      </c>
      <c r="R1849" s="30">
        <v>7520</v>
      </c>
      <c r="S1849" s="31" t="e">
        <f>#N/A</f>
        <v>#N/A</v>
      </c>
      <c r="T1849" s="30">
        <v>2020</v>
      </c>
      <c r="AB1849" s="33" t="e">
        <f>#N/A</f>
        <v>#N/A</v>
      </c>
      <c r="AC1849" s="30">
        <v>2100</v>
      </c>
      <c r="AD1849" s="30" t="e">
        <f>#N/A</f>
        <v>#N/A</v>
      </c>
      <c r="AE1849" s="34">
        <v>0.93</v>
      </c>
      <c r="AG1849" s="30" t="e">
        <f>#N/A</f>
        <v>#N/A</v>
      </c>
      <c r="AH1849" s="30" t="e">
        <f>#N/A</f>
        <v>#N/A</v>
      </c>
      <c r="AI1849" s="30">
        <v>6475</v>
      </c>
      <c r="AJ1849" s="30">
        <v>6475</v>
      </c>
      <c r="AK1849" s="26" t="s">
        <v>139</v>
      </c>
      <c r="AL1849" s="26">
        <v>28</v>
      </c>
      <c r="AM1849" s="26" t="s">
        <v>3754</v>
      </c>
      <c r="AU1849" s="26" t="s">
        <v>1526</v>
      </c>
      <c r="AV1849" s="67" t="s">
        <v>3560</v>
      </c>
      <c r="AW1849" s="67" t="s">
        <v>3794</v>
      </c>
      <c r="BB1849" s="26" t="s">
        <v>2488</v>
      </c>
      <c r="BC1849" s="26" t="s">
        <v>3205</v>
      </c>
      <c r="BD1849" s="37">
        <v>44067</v>
      </c>
      <c r="BE1849" s="30">
        <v>35439</v>
      </c>
      <c r="BF1849" s="30">
        <v>41093</v>
      </c>
      <c r="BG1849" s="37" t="s">
        <v>3206</v>
      </c>
      <c r="BI1849" s="37"/>
      <c r="BJ1849" s="37"/>
      <c r="BK1849" s="37"/>
      <c r="BL1849" s="37"/>
      <c r="BM1849" s="37"/>
      <c r="BN1849" s="26"/>
      <c r="BO1849" s="26"/>
      <c r="BP1849" s="26"/>
      <c r="BQ1849" s="38"/>
      <c r="BR1849" s="26"/>
      <c r="BS1849" s="26"/>
      <c r="BT1849" s="26"/>
      <c r="BU1849" s="26"/>
      <c r="BV1849" s="39"/>
    </row>
    <row r="1850" spans="1:74" ht="15" hidden="1" customHeight="1">
      <c r="A1850" s="26">
        <v>2020</v>
      </c>
      <c r="B1850" s="26" t="e">
        <f>#N/A</f>
        <v>#N/A</v>
      </c>
      <c r="C1850" s="26" t="s">
        <v>129</v>
      </c>
      <c r="D1850" s="26" t="s">
        <v>2433</v>
      </c>
      <c r="E1850" s="26" t="s">
        <v>2434</v>
      </c>
      <c r="F1850" s="68">
        <v>43991</v>
      </c>
      <c r="G1850" s="107" t="s">
        <v>4031</v>
      </c>
      <c r="H1850" s="26" t="s">
        <v>1402</v>
      </c>
      <c r="I1850" s="26" t="s">
        <v>1402</v>
      </c>
      <c r="J1850" s="28" t="s">
        <v>4032</v>
      </c>
      <c r="K1850" s="26" t="s">
        <v>135</v>
      </c>
      <c r="L1850" s="26" t="s">
        <v>2437</v>
      </c>
      <c r="M1850" s="26" t="s">
        <v>137</v>
      </c>
      <c r="N1850" s="26" t="s">
        <v>138</v>
      </c>
      <c r="O1850" s="26" t="s">
        <v>138</v>
      </c>
      <c r="Q1850" s="30">
        <v>68</v>
      </c>
      <c r="R1850" s="30">
        <v>4500</v>
      </c>
      <c r="S1850" s="31" t="e">
        <f>#N/A</f>
        <v>#N/A</v>
      </c>
      <c r="T1850" s="30">
        <v>1172</v>
      </c>
      <c r="AB1850" s="33" t="e">
        <f>#N/A</f>
        <v>#N/A</v>
      </c>
      <c r="AC1850" s="30">
        <v>2100</v>
      </c>
      <c r="AD1850" s="30" t="e">
        <f>#N/A</f>
        <v>#N/A</v>
      </c>
      <c r="AE1850" s="34">
        <v>0.91103448275862065</v>
      </c>
      <c r="AG1850" s="30" t="e">
        <f>#N/A</f>
        <v>#N/A</v>
      </c>
      <c r="AH1850" s="30" t="e">
        <f>#N/A</f>
        <v>#N/A</v>
      </c>
      <c r="AI1850" s="30">
        <v>3875</v>
      </c>
      <c r="AJ1850" s="30">
        <v>3875</v>
      </c>
      <c r="AK1850" s="26" t="s">
        <v>139</v>
      </c>
      <c r="AL1850" s="26">
        <v>28</v>
      </c>
      <c r="AM1850" s="26" t="s">
        <v>3754</v>
      </c>
      <c r="AU1850" s="26" t="s">
        <v>1526</v>
      </c>
      <c r="AV1850" s="67" t="s">
        <v>3560</v>
      </c>
      <c r="AW1850" s="67" t="s">
        <v>3794</v>
      </c>
      <c r="BB1850" s="26" t="s">
        <v>2488</v>
      </c>
      <c r="BC1850" s="26" t="s">
        <v>3205</v>
      </c>
      <c r="BD1850" s="37">
        <v>44067</v>
      </c>
      <c r="BE1850" s="30">
        <v>35439</v>
      </c>
      <c r="BF1850" s="30">
        <v>41093</v>
      </c>
      <c r="BG1850" s="37" t="s">
        <v>3206</v>
      </c>
      <c r="BI1850" s="37"/>
      <c r="BJ1850" s="37"/>
      <c r="BK1850" s="37"/>
      <c r="BL1850" s="37"/>
      <c r="BM1850" s="37"/>
      <c r="BN1850" s="26"/>
      <c r="BO1850" s="26"/>
      <c r="BP1850" s="26"/>
      <c r="BQ1850" s="38"/>
      <c r="BR1850" s="26"/>
      <c r="BS1850" s="26"/>
      <c r="BT1850" s="26"/>
      <c r="BU1850" s="26"/>
      <c r="BV1850" s="39"/>
    </row>
    <row r="1851" spans="1:74" ht="15" hidden="1" customHeight="1">
      <c r="A1851" s="26">
        <v>2020</v>
      </c>
      <c r="B1851" s="26" t="e">
        <f>#N/A</f>
        <v>#N/A</v>
      </c>
      <c r="C1851" s="26" t="s">
        <v>129</v>
      </c>
      <c r="D1851" s="26" t="s">
        <v>2433</v>
      </c>
      <c r="E1851" s="26" t="s">
        <v>2434</v>
      </c>
      <c r="F1851" s="68">
        <v>43991</v>
      </c>
      <c r="G1851" s="107" t="s">
        <v>4033</v>
      </c>
      <c r="H1851" s="26" t="s">
        <v>1402</v>
      </c>
      <c r="I1851" s="26" t="s">
        <v>1402</v>
      </c>
      <c r="J1851" s="28" t="s">
        <v>4034</v>
      </c>
      <c r="K1851" s="26" t="s">
        <v>135</v>
      </c>
      <c r="L1851" s="26" t="s">
        <v>2437</v>
      </c>
      <c r="M1851" s="26" t="s">
        <v>137</v>
      </c>
      <c r="N1851" s="26" t="s">
        <v>138</v>
      </c>
      <c r="O1851" s="26" t="s">
        <v>138</v>
      </c>
      <c r="Q1851" s="30">
        <v>77</v>
      </c>
      <c r="R1851" s="30">
        <v>5900</v>
      </c>
      <c r="S1851" s="31" t="e">
        <f>#N/A</f>
        <v>#N/A</v>
      </c>
      <c r="T1851" s="30">
        <v>1595</v>
      </c>
      <c r="AB1851" s="33" t="e">
        <f>#N/A</f>
        <v>#N/A</v>
      </c>
      <c r="AC1851" s="30">
        <v>2100</v>
      </c>
      <c r="AD1851" s="30" t="e">
        <f>#N/A</f>
        <v>#N/A</v>
      </c>
      <c r="AE1851" s="34">
        <v>0.91</v>
      </c>
      <c r="AG1851" s="30" t="e">
        <f>#N/A</f>
        <v>#N/A</v>
      </c>
      <c r="AH1851" s="30" t="e">
        <f>#N/A</f>
        <v>#N/A</v>
      </c>
      <c r="AI1851" s="30">
        <v>5080</v>
      </c>
      <c r="AJ1851" s="30">
        <v>5080</v>
      </c>
      <c r="AK1851" s="26" t="s">
        <v>139</v>
      </c>
      <c r="AL1851" s="26">
        <v>28</v>
      </c>
      <c r="AM1851" s="26" t="s">
        <v>3754</v>
      </c>
      <c r="AU1851" s="26" t="s">
        <v>1526</v>
      </c>
      <c r="AV1851" s="67" t="s">
        <v>3560</v>
      </c>
      <c r="AW1851" s="67" t="s">
        <v>3794</v>
      </c>
      <c r="BB1851" s="26" t="s">
        <v>2488</v>
      </c>
      <c r="BC1851" s="26" t="s">
        <v>3205</v>
      </c>
      <c r="BD1851" s="37">
        <v>44067</v>
      </c>
      <c r="BE1851" s="30">
        <v>35439</v>
      </c>
      <c r="BF1851" s="30">
        <v>41093</v>
      </c>
      <c r="BG1851" s="37" t="s">
        <v>3206</v>
      </c>
      <c r="BI1851" s="37"/>
      <c r="BJ1851" s="37"/>
      <c r="BK1851" s="37"/>
      <c r="BL1851" s="37"/>
      <c r="BM1851" s="37"/>
      <c r="BN1851" s="26"/>
      <c r="BO1851" s="26"/>
      <c r="BP1851" s="26"/>
      <c r="BQ1851" s="38"/>
      <c r="BR1851" s="26"/>
      <c r="BS1851" s="26"/>
      <c r="BT1851" s="26"/>
      <c r="BU1851" s="26"/>
      <c r="BV1851" s="39"/>
    </row>
    <row r="1852" spans="1:74" ht="15" hidden="1" customHeight="1">
      <c r="A1852" s="26">
        <v>2020</v>
      </c>
      <c r="B1852" s="26" t="e">
        <f>#N/A</f>
        <v>#N/A</v>
      </c>
      <c r="C1852" s="26" t="s">
        <v>129</v>
      </c>
      <c r="D1852" s="26" t="s">
        <v>2433</v>
      </c>
      <c r="E1852" s="26" t="s">
        <v>2434</v>
      </c>
      <c r="F1852" s="68">
        <v>43991</v>
      </c>
      <c r="G1852" s="107" t="s">
        <v>4035</v>
      </c>
      <c r="H1852" s="26" t="s">
        <v>1402</v>
      </c>
      <c r="I1852" s="26" t="s">
        <v>1402</v>
      </c>
      <c r="J1852" s="28" t="s">
        <v>4036</v>
      </c>
      <c r="K1852" s="26" t="s">
        <v>135</v>
      </c>
      <c r="L1852" s="26" t="s">
        <v>2437</v>
      </c>
      <c r="M1852" s="26" t="s">
        <v>137</v>
      </c>
      <c r="N1852" s="26" t="s">
        <v>138</v>
      </c>
      <c r="O1852" s="26" t="s">
        <v>138</v>
      </c>
      <c r="Q1852" s="30">
        <v>70</v>
      </c>
      <c r="R1852" s="30">
        <v>4790</v>
      </c>
      <c r="S1852" s="31" t="e">
        <f>#N/A</f>
        <v>#N/A</v>
      </c>
      <c r="T1852" s="30">
        <v>1285</v>
      </c>
      <c r="AB1852" s="33" t="e">
        <f>#N/A</f>
        <v>#N/A</v>
      </c>
      <c r="AC1852" s="30">
        <v>2100</v>
      </c>
      <c r="AD1852" s="30" t="e">
        <f>#N/A</f>
        <v>#N/A</v>
      </c>
      <c r="AE1852" s="34">
        <v>0.98</v>
      </c>
      <c r="AG1852" s="30" t="e">
        <f>#N/A</f>
        <v>#N/A</v>
      </c>
      <c r="AH1852" s="30" t="e">
        <f>#N/A</f>
        <v>#N/A</v>
      </c>
      <c r="AI1852" s="30">
        <v>4124</v>
      </c>
      <c r="AJ1852" s="30">
        <v>4124</v>
      </c>
      <c r="AK1852" s="26" t="s">
        <v>139</v>
      </c>
      <c r="AL1852" s="26">
        <v>28</v>
      </c>
      <c r="AM1852" s="26" t="s">
        <v>3754</v>
      </c>
      <c r="AU1852" s="26" t="s">
        <v>1526</v>
      </c>
      <c r="AV1852" s="67" t="s">
        <v>3560</v>
      </c>
      <c r="AW1852" s="67" t="s">
        <v>3794</v>
      </c>
      <c r="BB1852" s="26" t="s">
        <v>2488</v>
      </c>
      <c r="BC1852" s="26" t="s">
        <v>3205</v>
      </c>
      <c r="BD1852" s="37">
        <v>44067</v>
      </c>
      <c r="BE1852" s="30">
        <v>35439</v>
      </c>
      <c r="BF1852" s="30">
        <v>41093</v>
      </c>
      <c r="BG1852" s="37" t="s">
        <v>3206</v>
      </c>
      <c r="BI1852" s="37"/>
      <c r="BJ1852" s="37"/>
      <c r="BK1852" s="37"/>
      <c r="BL1852" s="37"/>
      <c r="BM1852" s="37"/>
      <c r="BN1852" s="26"/>
      <c r="BO1852" s="26"/>
      <c r="BP1852" s="26"/>
      <c r="BQ1852" s="38"/>
      <c r="BR1852" s="26"/>
      <c r="BS1852" s="26"/>
      <c r="BT1852" s="26"/>
      <c r="BU1852" s="26"/>
      <c r="BV1852" s="39"/>
    </row>
    <row r="1853" spans="1:74" ht="15" hidden="1" customHeight="1">
      <c r="A1853" s="26">
        <v>2020</v>
      </c>
      <c r="B1853" s="26" t="e">
        <f>#N/A</f>
        <v>#N/A</v>
      </c>
      <c r="C1853" s="26" t="s">
        <v>129</v>
      </c>
      <c r="D1853" s="26" t="s">
        <v>2433</v>
      </c>
      <c r="E1853" s="26" t="s">
        <v>2434</v>
      </c>
      <c r="F1853" s="68">
        <v>43991</v>
      </c>
      <c r="G1853" s="107" t="s">
        <v>4037</v>
      </c>
      <c r="H1853" s="26" t="s">
        <v>1402</v>
      </c>
      <c r="I1853" s="26" t="s">
        <v>1402</v>
      </c>
      <c r="J1853" s="28" t="s">
        <v>4038</v>
      </c>
      <c r="K1853" s="26" t="s">
        <v>135</v>
      </c>
      <c r="L1853" s="26" t="s">
        <v>2437</v>
      </c>
      <c r="M1853" s="26" t="s">
        <v>137</v>
      </c>
      <c r="N1853" s="26" t="s">
        <v>138</v>
      </c>
      <c r="O1853" s="26" t="s">
        <v>138</v>
      </c>
      <c r="Q1853" s="30">
        <v>70</v>
      </c>
      <c r="R1853" s="30">
        <v>5870</v>
      </c>
      <c r="S1853" s="31" t="e">
        <f>#N/A</f>
        <v>#N/A</v>
      </c>
      <c r="T1853" s="30">
        <v>1545</v>
      </c>
      <c r="AB1853" s="33" t="e">
        <f>#N/A</f>
        <v>#N/A</v>
      </c>
      <c r="AC1853" s="30">
        <v>2100</v>
      </c>
      <c r="AD1853" s="30" t="e">
        <f>#N/A</f>
        <v>#N/A</v>
      </c>
      <c r="AE1853" s="34">
        <v>0.98</v>
      </c>
      <c r="AG1853" s="30" t="e">
        <f>#N/A</f>
        <v>#N/A</v>
      </c>
      <c r="AH1853" s="30" t="e">
        <f>#N/A</f>
        <v>#N/A</v>
      </c>
      <c r="AI1853" s="30">
        <v>5054</v>
      </c>
      <c r="AJ1853" s="30">
        <v>5054</v>
      </c>
      <c r="AK1853" s="26" t="s">
        <v>139</v>
      </c>
      <c r="AL1853" s="26">
        <v>28</v>
      </c>
      <c r="AM1853" s="26" t="s">
        <v>3754</v>
      </c>
      <c r="AU1853" s="26" t="s">
        <v>1526</v>
      </c>
      <c r="AV1853" s="67" t="s">
        <v>3560</v>
      </c>
      <c r="AW1853" s="67" t="s">
        <v>3794</v>
      </c>
      <c r="BB1853" s="26" t="s">
        <v>2488</v>
      </c>
      <c r="BC1853" s="26" t="s">
        <v>3205</v>
      </c>
      <c r="BD1853" s="37">
        <v>44067</v>
      </c>
      <c r="BE1853" s="30">
        <v>35439</v>
      </c>
      <c r="BF1853" s="30">
        <v>41093</v>
      </c>
      <c r="BG1853" s="37" t="s">
        <v>3206</v>
      </c>
      <c r="BI1853" s="37"/>
      <c r="BJ1853" s="37"/>
      <c r="BK1853" s="37"/>
      <c r="BL1853" s="37"/>
      <c r="BM1853" s="37"/>
      <c r="BN1853" s="26"/>
      <c r="BO1853" s="26"/>
      <c r="BP1853" s="26"/>
      <c r="BQ1853" s="38"/>
      <c r="BR1853" s="26"/>
      <c r="BS1853" s="26"/>
      <c r="BT1853" s="26"/>
      <c r="BU1853" s="26"/>
      <c r="BV1853" s="39"/>
    </row>
    <row r="1854" spans="1:74" ht="15" hidden="1" customHeight="1">
      <c r="A1854" s="26">
        <v>2020</v>
      </c>
      <c r="B1854" s="26" t="e">
        <f>#N/A</f>
        <v>#N/A</v>
      </c>
      <c r="C1854" s="26" t="s">
        <v>129</v>
      </c>
      <c r="D1854" s="26" t="s">
        <v>2433</v>
      </c>
      <c r="E1854" s="26" t="s">
        <v>2434</v>
      </c>
      <c r="F1854" s="68">
        <v>43991</v>
      </c>
      <c r="G1854" s="107" t="s">
        <v>4039</v>
      </c>
      <c r="H1854" s="26" t="s">
        <v>1402</v>
      </c>
      <c r="I1854" s="26" t="s">
        <v>1402</v>
      </c>
      <c r="J1854" s="28" t="s">
        <v>4040</v>
      </c>
      <c r="K1854" s="26" t="s">
        <v>135</v>
      </c>
      <c r="L1854" s="26" t="s">
        <v>2437</v>
      </c>
      <c r="M1854" s="26" t="s">
        <v>137</v>
      </c>
      <c r="N1854" s="26" t="s">
        <v>138</v>
      </c>
      <c r="O1854" s="26" t="s">
        <v>138</v>
      </c>
      <c r="Q1854" s="30">
        <v>74</v>
      </c>
      <c r="R1854" s="30">
        <v>5880</v>
      </c>
      <c r="S1854" s="31" t="e">
        <f>#N/A</f>
        <v>#N/A</v>
      </c>
      <c r="T1854" s="30">
        <v>1446</v>
      </c>
      <c r="AB1854" s="33" t="e">
        <f>#N/A</f>
        <v>#N/A</v>
      </c>
      <c r="AC1854" s="30">
        <v>2100</v>
      </c>
      <c r="AD1854" s="30" t="e">
        <f>#N/A</f>
        <v>#N/A</v>
      </c>
      <c r="AE1854" s="34">
        <v>0.98</v>
      </c>
      <c r="AG1854" s="30" t="e">
        <f>#N/A</f>
        <v>#N/A</v>
      </c>
      <c r="AH1854" s="30" t="e">
        <f>#N/A</f>
        <v>#N/A</v>
      </c>
      <c r="AI1854" s="30">
        <v>5063</v>
      </c>
      <c r="AJ1854" s="30">
        <v>5063</v>
      </c>
      <c r="AK1854" s="26" t="s">
        <v>139</v>
      </c>
      <c r="AL1854" s="26">
        <v>28</v>
      </c>
      <c r="AM1854" s="26" t="s">
        <v>3754</v>
      </c>
      <c r="AU1854" s="26" t="s">
        <v>1526</v>
      </c>
      <c r="AV1854" s="67" t="s">
        <v>3560</v>
      </c>
      <c r="AW1854" s="67" t="s">
        <v>3794</v>
      </c>
      <c r="BB1854" s="26" t="s">
        <v>2488</v>
      </c>
      <c r="BC1854" s="26" t="s">
        <v>3205</v>
      </c>
      <c r="BD1854" s="37">
        <v>44067</v>
      </c>
      <c r="BE1854" s="30">
        <v>35439</v>
      </c>
      <c r="BF1854" s="30">
        <v>41093</v>
      </c>
      <c r="BG1854" s="37" t="s">
        <v>3206</v>
      </c>
      <c r="BI1854" s="37"/>
      <c r="BJ1854" s="37"/>
      <c r="BK1854" s="37"/>
      <c r="BL1854" s="37"/>
      <c r="BM1854" s="37"/>
      <c r="BN1854" s="26"/>
      <c r="BO1854" s="26"/>
      <c r="BP1854" s="26"/>
      <c r="BQ1854" s="38"/>
      <c r="BR1854" s="26"/>
      <c r="BS1854" s="26"/>
      <c r="BT1854" s="26"/>
      <c r="BU1854" s="26"/>
      <c r="BV1854" s="39"/>
    </row>
    <row r="1855" spans="1:74" ht="15" hidden="1" customHeight="1">
      <c r="A1855" s="26">
        <v>2020</v>
      </c>
      <c r="B1855" s="26" t="e">
        <f>#N/A</f>
        <v>#N/A</v>
      </c>
      <c r="C1855" s="26" t="s">
        <v>129</v>
      </c>
      <c r="D1855" s="26" t="s">
        <v>2433</v>
      </c>
      <c r="E1855" s="26" t="s">
        <v>2434</v>
      </c>
      <c r="F1855" s="68">
        <v>43991</v>
      </c>
      <c r="G1855" s="107" t="s">
        <v>4041</v>
      </c>
      <c r="H1855" s="26" t="s">
        <v>1402</v>
      </c>
      <c r="I1855" s="26" t="s">
        <v>1402</v>
      </c>
      <c r="J1855" s="28" t="s">
        <v>4042</v>
      </c>
      <c r="K1855" s="26" t="s">
        <v>135</v>
      </c>
      <c r="L1855" s="26" t="s">
        <v>2437</v>
      </c>
      <c r="M1855" s="26" t="s">
        <v>137</v>
      </c>
      <c r="N1855" s="26" t="s">
        <v>138</v>
      </c>
      <c r="O1855" s="26" t="s">
        <v>138</v>
      </c>
      <c r="Q1855" s="30">
        <v>67</v>
      </c>
      <c r="R1855" s="30">
        <v>4780</v>
      </c>
      <c r="S1855" s="31" t="e">
        <f>#N/A</f>
        <v>#N/A</v>
      </c>
      <c r="T1855" s="30">
        <v>1172</v>
      </c>
      <c r="AB1855" s="33" t="e">
        <f>#N/A</f>
        <v>#N/A</v>
      </c>
      <c r="AC1855" s="30">
        <v>2100</v>
      </c>
      <c r="AD1855" s="30" t="e">
        <f>#N/A</f>
        <v>#N/A</v>
      </c>
      <c r="AE1855" s="34">
        <v>0.98</v>
      </c>
      <c r="AG1855" s="30" t="e">
        <f>#N/A</f>
        <v>#N/A</v>
      </c>
      <c r="AH1855" s="30" t="e">
        <f>#N/A</f>
        <v>#N/A</v>
      </c>
      <c r="AI1855" s="30">
        <v>4116</v>
      </c>
      <c r="AJ1855" s="30">
        <v>4116</v>
      </c>
      <c r="AK1855" s="26" t="s">
        <v>139</v>
      </c>
      <c r="AL1855" s="26">
        <v>28</v>
      </c>
      <c r="AM1855" s="26" t="s">
        <v>3754</v>
      </c>
      <c r="AU1855" s="26" t="s">
        <v>1526</v>
      </c>
      <c r="AV1855" s="67" t="s">
        <v>3560</v>
      </c>
      <c r="AW1855" s="67" t="s">
        <v>3794</v>
      </c>
      <c r="BB1855" s="26" t="s">
        <v>2488</v>
      </c>
      <c r="BC1855" s="26" t="s">
        <v>3205</v>
      </c>
      <c r="BD1855" s="37">
        <v>44067</v>
      </c>
      <c r="BE1855" s="30">
        <v>35439</v>
      </c>
      <c r="BF1855" s="30">
        <v>41093</v>
      </c>
      <c r="BG1855" s="37" t="s">
        <v>3206</v>
      </c>
      <c r="BI1855" s="37"/>
      <c r="BJ1855" s="37"/>
      <c r="BK1855" s="37"/>
      <c r="BL1855" s="37"/>
      <c r="BM1855" s="37"/>
      <c r="BN1855" s="26"/>
      <c r="BO1855" s="26"/>
      <c r="BP1855" s="26"/>
      <c r="BQ1855" s="38"/>
      <c r="BR1855" s="26"/>
      <c r="BS1855" s="26"/>
      <c r="BT1855" s="26"/>
      <c r="BU1855" s="26"/>
      <c r="BV1855" s="39"/>
    </row>
    <row r="1856" spans="1:74" ht="15" hidden="1" customHeight="1">
      <c r="A1856" s="26">
        <v>2020</v>
      </c>
      <c r="B1856" s="26" t="e">
        <f>#N/A</f>
        <v>#N/A</v>
      </c>
      <c r="C1856" s="26" t="s">
        <v>129</v>
      </c>
      <c r="D1856" s="26" t="s">
        <v>2433</v>
      </c>
      <c r="E1856" s="26" t="s">
        <v>2434</v>
      </c>
      <c r="F1856" s="68">
        <v>43991</v>
      </c>
      <c r="G1856" s="107" t="s">
        <v>4043</v>
      </c>
      <c r="H1856" s="26" t="s">
        <v>1402</v>
      </c>
      <c r="I1856" s="26" t="s">
        <v>1402</v>
      </c>
      <c r="J1856" s="28" t="s">
        <v>4044</v>
      </c>
      <c r="K1856" s="26" t="s">
        <v>135</v>
      </c>
      <c r="L1856" s="26" t="s">
        <v>2437</v>
      </c>
      <c r="M1856" s="26" t="s">
        <v>137</v>
      </c>
      <c r="N1856" s="26" t="s">
        <v>138</v>
      </c>
      <c r="O1856" s="26" t="s">
        <v>138</v>
      </c>
      <c r="Q1856" s="30">
        <v>69</v>
      </c>
      <c r="R1856" s="30">
        <v>4890</v>
      </c>
      <c r="S1856" s="31" t="e">
        <f>#N/A</f>
        <v>#N/A</v>
      </c>
      <c r="T1856" s="30">
        <v>1255</v>
      </c>
      <c r="AB1856" s="33" t="e">
        <f>#N/A</f>
        <v>#N/A</v>
      </c>
      <c r="AC1856" s="30">
        <v>2100</v>
      </c>
      <c r="AD1856" s="30" t="e">
        <f>#N/A</f>
        <v>#N/A</v>
      </c>
      <c r="AE1856" s="34">
        <v>0.9</v>
      </c>
      <c r="AG1856" s="30" t="e">
        <f>#N/A</f>
        <v>#N/A</v>
      </c>
      <c r="AH1856" s="30" t="e">
        <f>#N/A</f>
        <v>#N/A</v>
      </c>
      <c r="AI1856" s="30">
        <v>4210</v>
      </c>
      <c r="AJ1856" s="30">
        <v>4210</v>
      </c>
      <c r="AK1856" s="26" t="s">
        <v>139</v>
      </c>
      <c r="AL1856" s="26">
        <v>28</v>
      </c>
      <c r="AM1856" s="26" t="s">
        <v>3754</v>
      </c>
      <c r="AU1856" s="26" t="s">
        <v>1526</v>
      </c>
      <c r="AV1856" s="67" t="s">
        <v>3560</v>
      </c>
      <c r="AW1856" s="67" t="s">
        <v>3794</v>
      </c>
      <c r="BB1856" s="26" t="s">
        <v>2488</v>
      </c>
      <c r="BC1856" s="26" t="s">
        <v>3205</v>
      </c>
      <c r="BD1856" s="37">
        <v>44067</v>
      </c>
      <c r="BE1856" s="30">
        <v>35439</v>
      </c>
      <c r="BF1856" s="30">
        <v>41093</v>
      </c>
      <c r="BG1856" s="37" t="s">
        <v>3206</v>
      </c>
      <c r="BI1856" s="37"/>
      <c r="BJ1856" s="37"/>
      <c r="BK1856" s="37"/>
      <c r="BL1856" s="37"/>
      <c r="BM1856" s="37"/>
      <c r="BN1856" s="26"/>
      <c r="BO1856" s="26"/>
      <c r="BP1856" s="26"/>
      <c r="BQ1856" s="38"/>
      <c r="BR1856" s="26"/>
      <c r="BS1856" s="26"/>
      <c r="BT1856" s="26"/>
      <c r="BU1856" s="26"/>
      <c r="BV1856" s="39"/>
    </row>
    <row r="1857" spans="1:74" ht="15" hidden="1" customHeight="1">
      <c r="A1857" s="26">
        <v>2020</v>
      </c>
      <c r="B1857" s="26" t="e">
        <f>#N/A</f>
        <v>#N/A</v>
      </c>
      <c r="C1857" s="26" t="s">
        <v>129</v>
      </c>
      <c r="D1857" s="26" t="s">
        <v>2433</v>
      </c>
      <c r="E1857" s="26" t="s">
        <v>2434</v>
      </c>
      <c r="F1857" s="68">
        <v>43991</v>
      </c>
      <c r="G1857" s="107" t="s">
        <v>4045</v>
      </c>
      <c r="H1857" s="26" t="s">
        <v>1402</v>
      </c>
      <c r="I1857" s="26" t="s">
        <v>1402</v>
      </c>
      <c r="J1857" s="28" t="s">
        <v>4046</v>
      </c>
      <c r="K1857" s="26" t="s">
        <v>135</v>
      </c>
      <c r="L1857" s="26" t="s">
        <v>2437</v>
      </c>
      <c r="M1857" s="26" t="s">
        <v>137</v>
      </c>
      <c r="N1857" s="26" t="s">
        <v>138</v>
      </c>
      <c r="O1857" s="26" t="s">
        <v>138</v>
      </c>
      <c r="Q1857" s="30">
        <v>65</v>
      </c>
      <c r="R1857" s="30">
        <v>4010</v>
      </c>
      <c r="S1857" s="31" t="e">
        <f>#N/A</f>
        <v>#N/A</v>
      </c>
      <c r="T1857" s="30">
        <v>1045</v>
      </c>
      <c r="AB1857" s="33" t="e">
        <f>#N/A</f>
        <v>#N/A</v>
      </c>
      <c r="AC1857" s="30">
        <v>2100</v>
      </c>
      <c r="AD1857" s="30" t="e">
        <f>#N/A</f>
        <v>#N/A</v>
      </c>
      <c r="AE1857" s="34">
        <v>0.9</v>
      </c>
      <c r="AG1857" s="30" t="e">
        <f>#N/A</f>
        <v>#N/A</v>
      </c>
      <c r="AH1857" s="30" t="e">
        <f>#N/A</f>
        <v>#N/A</v>
      </c>
      <c r="AI1857" s="30">
        <v>3453</v>
      </c>
      <c r="AJ1857" s="30">
        <v>3453</v>
      </c>
      <c r="AK1857" s="26" t="s">
        <v>139</v>
      </c>
      <c r="AL1857" s="26">
        <v>28</v>
      </c>
      <c r="AM1857" s="26" t="s">
        <v>3754</v>
      </c>
      <c r="AU1857" s="26" t="s">
        <v>1526</v>
      </c>
      <c r="AV1857" s="67" t="s">
        <v>3560</v>
      </c>
      <c r="AW1857" s="67" t="s">
        <v>3794</v>
      </c>
      <c r="BB1857" s="26" t="s">
        <v>2488</v>
      </c>
      <c r="BC1857" s="26" t="s">
        <v>3205</v>
      </c>
      <c r="BD1857" s="37">
        <v>44067</v>
      </c>
      <c r="BE1857" s="30">
        <v>35439</v>
      </c>
      <c r="BF1857" s="30">
        <v>41093</v>
      </c>
      <c r="BG1857" s="37" t="s">
        <v>3206</v>
      </c>
      <c r="BI1857" s="37"/>
      <c r="BJ1857" s="37"/>
      <c r="BK1857" s="37"/>
      <c r="BL1857" s="37"/>
      <c r="BM1857" s="37"/>
      <c r="BN1857" s="26"/>
      <c r="BO1857" s="26"/>
      <c r="BP1857" s="26"/>
      <c r="BQ1857" s="38"/>
      <c r="BR1857" s="26"/>
      <c r="BS1857" s="26"/>
      <c r="BT1857" s="26"/>
      <c r="BU1857" s="26"/>
      <c r="BV1857" s="39"/>
    </row>
    <row r="1858" spans="1:74" ht="15" hidden="1" customHeight="1">
      <c r="A1858" s="26">
        <v>2020</v>
      </c>
      <c r="B1858" s="26" t="e">
        <f>#N/A</f>
        <v>#N/A</v>
      </c>
      <c r="C1858" s="26" t="s">
        <v>129</v>
      </c>
      <c r="D1858" s="26" t="s">
        <v>2433</v>
      </c>
      <c r="E1858" s="26" t="s">
        <v>2434</v>
      </c>
      <c r="F1858" s="68">
        <v>43991</v>
      </c>
      <c r="G1858" s="107" t="s">
        <v>4047</v>
      </c>
      <c r="H1858" s="26" t="s">
        <v>1402</v>
      </c>
      <c r="I1858" s="26" t="s">
        <v>1402</v>
      </c>
      <c r="J1858" s="28" t="s">
        <v>4048</v>
      </c>
      <c r="K1858" s="26" t="s">
        <v>135</v>
      </c>
      <c r="L1858" s="26" t="s">
        <v>2437</v>
      </c>
      <c r="M1858" s="26" t="s">
        <v>137</v>
      </c>
      <c r="N1858" s="26" t="s">
        <v>138</v>
      </c>
      <c r="O1858" s="26" t="s">
        <v>138</v>
      </c>
      <c r="Q1858" s="30">
        <v>78</v>
      </c>
      <c r="R1858" s="30">
        <v>7840</v>
      </c>
      <c r="S1858" s="31" t="e">
        <f>#N/A</f>
        <v>#N/A</v>
      </c>
      <c r="T1858" s="30">
        <v>1970</v>
      </c>
      <c r="AB1858" s="33" t="e">
        <f>#N/A</f>
        <v>#N/A</v>
      </c>
      <c r="AC1858" s="30">
        <v>2100</v>
      </c>
      <c r="AD1858" s="30" t="e">
        <f>#N/A</f>
        <v>#N/A</v>
      </c>
      <c r="AE1858" s="34">
        <v>0.76260869565217393</v>
      </c>
      <c r="AG1858" s="30" t="e">
        <f>#N/A</f>
        <v>#N/A</v>
      </c>
      <c r="AH1858" s="30" t="e">
        <f>#N/A</f>
        <v>#N/A</v>
      </c>
      <c r="AI1858" s="30">
        <v>6750</v>
      </c>
      <c r="AJ1858" s="30">
        <v>6750</v>
      </c>
      <c r="AK1858" s="26" t="s">
        <v>139</v>
      </c>
      <c r="AL1858" s="26">
        <v>28</v>
      </c>
      <c r="AM1858" s="26" t="s">
        <v>3754</v>
      </c>
      <c r="AU1858" s="26" t="s">
        <v>1526</v>
      </c>
      <c r="AV1858" s="67" t="s">
        <v>3588</v>
      </c>
      <c r="AW1858" s="67" t="s">
        <v>3560</v>
      </c>
      <c r="AX1858" s="67" t="s">
        <v>3652</v>
      </c>
      <c r="AY1858" s="67" t="s">
        <v>3794</v>
      </c>
      <c r="BB1858" s="26" t="s">
        <v>2488</v>
      </c>
      <c r="BC1858" s="26" t="s">
        <v>3205</v>
      </c>
      <c r="BD1858" s="37">
        <v>44067</v>
      </c>
      <c r="BE1858" s="30">
        <v>35439</v>
      </c>
      <c r="BF1858" s="30">
        <v>41093</v>
      </c>
      <c r="BG1858" s="37" t="s">
        <v>3206</v>
      </c>
      <c r="BI1858" s="37"/>
      <c r="BJ1858" s="37"/>
      <c r="BK1858" s="37"/>
      <c r="BL1858" s="37"/>
      <c r="BM1858" s="37"/>
      <c r="BN1858" s="26"/>
      <c r="BO1858" s="26"/>
      <c r="BP1858" s="26"/>
      <c r="BQ1858" s="38"/>
      <c r="BR1858" s="26"/>
      <c r="BS1858" s="26"/>
      <c r="BT1858" s="26"/>
      <c r="BU1858" s="26"/>
      <c r="BV1858" s="39"/>
    </row>
    <row r="1859" spans="1:74" ht="15" hidden="1" customHeight="1">
      <c r="A1859" s="26">
        <v>2020</v>
      </c>
      <c r="B1859" s="26" t="e">
        <f>#N/A</f>
        <v>#N/A</v>
      </c>
      <c r="C1859" s="26" t="s">
        <v>129</v>
      </c>
      <c r="D1859" s="26" t="s">
        <v>2433</v>
      </c>
      <c r="E1859" s="26" t="s">
        <v>2434</v>
      </c>
      <c r="F1859" s="68">
        <v>43991</v>
      </c>
      <c r="G1859" s="107" t="s">
        <v>4049</v>
      </c>
      <c r="H1859" s="26" t="s">
        <v>1402</v>
      </c>
      <c r="I1859" s="26" t="s">
        <v>1402</v>
      </c>
      <c r="J1859" s="28" t="s">
        <v>4050</v>
      </c>
      <c r="K1859" s="26" t="s">
        <v>135</v>
      </c>
      <c r="L1859" s="26" t="s">
        <v>2437</v>
      </c>
      <c r="M1859" s="26" t="s">
        <v>137</v>
      </c>
      <c r="N1859" s="26" t="s">
        <v>138</v>
      </c>
      <c r="O1859" s="26" t="s">
        <v>138</v>
      </c>
      <c r="Q1859" s="30">
        <v>75</v>
      </c>
      <c r="R1859" s="30">
        <v>6400</v>
      </c>
      <c r="S1859" s="31" t="e">
        <f>#N/A</f>
        <v>#N/A</v>
      </c>
      <c r="T1859" s="30">
        <v>1602</v>
      </c>
      <c r="AB1859" s="33" t="e">
        <f>#N/A</f>
        <v>#N/A</v>
      </c>
      <c r="AC1859" s="30">
        <v>2100</v>
      </c>
      <c r="AD1859" s="30" t="e">
        <f>#N/A</f>
        <v>#N/A</v>
      </c>
      <c r="AE1859" s="34">
        <v>0.76</v>
      </c>
      <c r="AG1859" s="30" t="e">
        <f>#N/A</f>
        <v>#N/A</v>
      </c>
      <c r="AH1859" s="30" t="e">
        <f>#N/A</f>
        <v>#N/A</v>
      </c>
      <c r="AI1859" s="30">
        <v>5510</v>
      </c>
      <c r="AJ1859" s="30">
        <v>5510</v>
      </c>
      <c r="AK1859" s="26" t="s">
        <v>139</v>
      </c>
      <c r="AL1859" s="26">
        <v>28</v>
      </c>
      <c r="AM1859" s="26" t="s">
        <v>3754</v>
      </c>
      <c r="AU1859" s="26" t="s">
        <v>1526</v>
      </c>
      <c r="AV1859" s="67" t="s">
        <v>3588</v>
      </c>
      <c r="AW1859" s="67" t="s">
        <v>3560</v>
      </c>
      <c r="AX1859" s="67" t="s">
        <v>3652</v>
      </c>
      <c r="AY1859" s="67" t="s">
        <v>3794</v>
      </c>
      <c r="BB1859" s="26" t="s">
        <v>2488</v>
      </c>
      <c r="BC1859" s="26" t="s">
        <v>3205</v>
      </c>
      <c r="BD1859" s="37">
        <v>44067</v>
      </c>
      <c r="BE1859" s="30">
        <v>35439</v>
      </c>
      <c r="BF1859" s="30">
        <v>41093</v>
      </c>
      <c r="BG1859" s="37" t="s">
        <v>3206</v>
      </c>
      <c r="BI1859" s="37"/>
      <c r="BJ1859" s="37"/>
      <c r="BK1859" s="37"/>
      <c r="BL1859" s="37"/>
      <c r="BM1859" s="37"/>
      <c r="BN1859" s="26"/>
      <c r="BO1859" s="26"/>
      <c r="BP1859" s="26"/>
      <c r="BQ1859" s="38"/>
      <c r="BR1859" s="26"/>
      <c r="BS1859" s="26"/>
      <c r="BT1859" s="26"/>
      <c r="BU1859" s="26"/>
      <c r="BV1859" s="39"/>
    </row>
    <row r="1860" spans="1:74" ht="15" hidden="1" customHeight="1">
      <c r="A1860" s="26">
        <v>2020</v>
      </c>
      <c r="B1860" s="26" t="e">
        <f>#N/A</f>
        <v>#N/A</v>
      </c>
      <c r="C1860" s="26" t="s">
        <v>129</v>
      </c>
      <c r="D1860" s="26" t="s">
        <v>2433</v>
      </c>
      <c r="E1860" s="26" t="s">
        <v>2434</v>
      </c>
      <c r="F1860" s="68">
        <v>43991</v>
      </c>
      <c r="G1860" s="107" t="s">
        <v>4051</v>
      </c>
      <c r="H1860" s="26" t="s">
        <v>1402</v>
      </c>
      <c r="I1860" s="26" t="s">
        <v>1402</v>
      </c>
      <c r="J1860" s="28" t="s">
        <v>4052</v>
      </c>
      <c r="K1860" s="26" t="s">
        <v>135</v>
      </c>
      <c r="L1860" s="26" t="s">
        <v>2437</v>
      </c>
      <c r="M1860" s="26" t="s">
        <v>137</v>
      </c>
      <c r="N1860" s="26" t="s">
        <v>138</v>
      </c>
      <c r="O1860" s="26" t="s">
        <v>138</v>
      </c>
      <c r="Q1860" s="30">
        <v>68</v>
      </c>
      <c r="R1860" s="30">
        <v>4400</v>
      </c>
      <c r="S1860" s="31" t="e">
        <f>#N/A</f>
        <v>#N/A</v>
      </c>
      <c r="T1860" s="30">
        <v>1045</v>
      </c>
      <c r="AB1860" s="33" t="e">
        <f>#N/A</f>
        <v>#N/A</v>
      </c>
      <c r="AC1860" s="30">
        <v>2100</v>
      </c>
      <c r="AD1860" s="30" t="e">
        <f>#N/A</f>
        <v>#N/A</v>
      </c>
      <c r="AE1860" s="34">
        <v>0.88909090909090904</v>
      </c>
      <c r="AG1860" s="30" t="e">
        <f>#N/A</f>
        <v>#N/A</v>
      </c>
      <c r="AH1860" s="30" t="e">
        <f>#N/A</f>
        <v>#N/A</v>
      </c>
      <c r="AI1860" s="30">
        <v>3788</v>
      </c>
      <c r="AJ1860" s="30">
        <v>3788</v>
      </c>
      <c r="AK1860" s="26" t="s">
        <v>139</v>
      </c>
      <c r="AL1860" s="26">
        <v>28</v>
      </c>
      <c r="AM1860" s="26" t="s">
        <v>3754</v>
      </c>
      <c r="AU1860" s="26" t="s">
        <v>1526</v>
      </c>
      <c r="AV1860" s="67" t="s">
        <v>3588</v>
      </c>
      <c r="AW1860" s="67" t="s">
        <v>3560</v>
      </c>
      <c r="AX1860" s="67" t="s">
        <v>3652</v>
      </c>
      <c r="AY1860" s="67" t="s">
        <v>3794</v>
      </c>
      <c r="BB1860" s="26" t="s">
        <v>2488</v>
      </c>
      <c r="BC1860" s="26" t="s">
        <v>3205</v>
      </c>
      <c r="BD1860" s="37">
        <v>44067</v>
      </c>
      <c r="BE1860" s="30">
        <v>35439</v>
      </c>
      <c r="BF1860" s="30">
        <v>41093</v>
      </c>
      <c r="BG1860" s="37" t="s">
        <v>3206</v>
      </c>
      <c r="BI1860" s="37"/>
      <c r="BJ1860" s="37"/>
      <c r="BK1860" s="37"/>
      <c r="BL1860" s="37"/>
      <c r="BM1860" s="37"/>
      <c r="BN1860" s="26"/>
      <c r="BO1860" s="26"/>
      <c r="BP1860" s="26"/>
      <c r="BQ1860" s="38"/>
      <c r="BR1860" s="26"/>
      <c r="BS1860" s="26"/>
      <c r="BT1860" s="26"/>
      <c r="BU1860" s="26"/>
      <c r="BV1860" s="39"/>
    </row>
    <row r="1861" spans="1:74" ht="15" hidden="1" customHeight="1">
      <c r="A1861" s="26">
        <v>2020</v>
      </c>
      <c r="B1861" s="26" t="e">
        <f>#N/A</f>
        <v>#N/A</v>
      </c>
      <c r="C1861" s="26" t="s">
        <v>129</v>
      </c>
      <c r="D1861" s="26" t="s">
        <v>2433</v>
      </c>
      <c r="E1861" s="26" t="s">
        <v>2434</v>
      </c>
      <c r="F1861" s="68">
        <v>43991</v>
      </c>
      <c r="G1861" s="107" t="s">
        <v>4053</v>
      </c>
      <c r="H1861" s="26" t="s">
        <v>1402</v>
      </c>
      <c r="I1861" s="26" t="s">
        <v>1402</v>
      </c>
      <c r="J1861" s="28" t="s">
        <v>4054</v>
      </c>
      <c r="K1861" s="26" t="s">
        <v>135</v>
      </c>
      <c r="L1861" s="26" t="s">
        <v>2437</v>
      </c>
      <c r="M1861" s="26" t="s">
        <v>137</v>
      </c>
      <c r="N1861" s="26" t="s">
        <v>138</v>
      </c>
      <c r="O1861" s="26" t="s">
        <v>138</v>
      </c>
      <c r="Q1861" s="30">
        <v>66</v>
      </c>
      <c r="R1861" s="30">
        <v>4680</v>
      </c>
      <c r="S1861" s="31" t="e">
        <f>#N/A</f>
        <v>#N/A</v>
      </c>
      <c r="T1861" s="30">
        <v>1272</v>
      </c>
      <c r="AB1861" s="33" t="e">
        <f>#N/A</f>
        <v>#N/A</v>
      </c>
      <c r="AC1861" s="30">
        <v>2100</v>
      </c>
      <c r="AD1861" s="30" t="e">
        <f>#N/A</f>
        <v>#N/A</v>
      </c>
      <c r="AE1861" s="34">
        <v>0.89</v>
      </c>
      <c r="AG1861" s="30" t="e">
        <f>#N/A</f>
        <v>#N/A</v>
      </c>
      <c r="AH1861" s="30" t="e">
        <f>#N/A</f>
        <v>#N/A</v>
      </c>
      <c r="AI1861" s="30">
        <v>4029</v>
      </c>
      <c r="AJ1861" s="30">
        <v>4029</v>
      </c>
      <c r="AK1861" s="26" t="s">
        <v>139</v>
      </c>
      <c r="AL1861" s="26">
        <v>28</v>
      </c>
      <c r="AM1861" s="26" t="s">
        <v>3754</v>
      </c>
      <c r="AU1861" s="26" t="s">
        <v>1526</v>
      </c>
      <c r="AV1861" s="67" t="s">
        <v>3588</v>
      </c>
      <c r="AW1861" s="67" t="s">
        <v>3560</v>
      </c>
      <c r="AX1861" s="67" t="s">
        <v>3652</v>
      </c>
      <c r="AY1861" s="67" t="s">
        <v>3794</v>
      </c>
      <c r="BB1861" s="26" t="s">
        <v>2488</v>
      </c>
      <c r="BC1861" s="26" t="s">
        <v>3205</v>
      </c>
      <c r="BD1861" s="37">
        <v>44067</v>
      </c>
      <c r="BE1861" s="30">
        <v>35439</v>
      </c>
      <c r="BF1861" s="30">
        <v>41093</v>
      </c>
      <c r="BG1861" s="37" t="s">
        <v>3206</v>
      </c>
      <c r="BI1861" s="37"/>
      <c r="BJ1861" s="37"/>
      <c r="BK1861" s="37"/>
      <c r="BL1861" s="37"/>
      <c r="BM1861" s="37"/>
      <c r="BN1861" s="26"/>
      <c r="BO1861" s="26"/>
      <c r="BP1861" s="26"/>
      <c r="BQ1861" s="38"/>
      <c r="BR1861" s="26"/>
      <c r="BS1861" s="26"/>
      <c r="BT1861" s="26"/>
      <c r="BU1861" s="26"/>
      <c r="BV1861" s="39"/>
    </row>
    <row r="1862" spans="1:74" ht="15" hidden="1" customHeight="1">
      <c r="A1862" s="26">
        <v>2020</v>
      </c>
      <c r="B1862" s="26" t="e">
        <f>#N/A</f>
        <v>#N/A</v>
      </c>
      <c r="C1862" s="26" t="s">
        <v>129</v>
      </c>
      <c r="D1862" s="26" t="s">
        <v>2433</v>
      </c>
      <c r="E1862" s="26" t="s">
        <v>2434</v>
      </c>
      <c r="F1862" s="68">
        <v>43991</v>
      </c>
      <c r="G1862" s="107" t="s">
        <v>4055</v>
      </c>
      <c r="H1862" s="26" t="s">
        <v>1402</v>
      </c>
      <c r="I1862" s="26" t="s">
        <v>1402</v>
      </c>
      <c r="J1862" s="28" t="s">
        <v>4056</v>
      </c>
      <c r="K1862" s="26" t="s">
        <v>135</v>
      </c>
      <c r="L1862" s="26" t="s">
        <v>2437</v>
      </c>
      <c r="M1862" s="26" t="s">
        <v>137</v>
      </c>
      <c r="N1862" s="26" t="s">
        <v>138</v>
      </c>
      <c r="O1862" s="26" t="s">
        <v>138</v>
      </c>
      <c r="Q1862" s="30">
        <v>68</v>
      </c>
      <c r="R1862" s="30">
        <v>5040</v>
      </c>
      <c r="S1862" s="31" t="e">
        <f>#N/A</f>
        <v>#N/A</v>
      </c>
      <c r="T1862" s="30">
        <v>1430</v>
      </c>
      <c r="AB1862" s="33" t="e">
        <f>#N/A</f>
        <v>#N/A</v>
      </c>
      <c r="AC1862" s="30">
        <v>2100</v>
      </c>
      <c r="AD1862" s="30" t="e">
        <f>#N/A</f>
        <v>#N/A</v>
      </c>
      <c r="AE1862" s="34">
        <v>0.98</v>
      </c>
      <c r="AG1862" s="30" t="e">
        <f>#N/A</f>
        <v>#N/A</v>
      </c>
      <c r="AH1862" s="30" t="e">
        <f>#N/A</f>
        <v>#N/A</v>
      </c>
      <c r="AI1862" s="30">
        <v>4339</v>
      </c>
      <c r="AJ1862" s="30">
        <v>4339</v>
      </c>
      <c r="AK1862" s="26" t="s">
        <v>139</v>
      </c>
      <c r="AL1862" s="26">
        <v>28</v>
      </c>
      <c r="AM1862" s="26" t="s">
        <v>3754</v>
      </c>
      <c r="AU1862" s="26" t="s">
        <v>1526</v>
      </c>
      <c r="AV1862" s="67" t="s">
        <v>3588</v>
      </c>
      <c r="AW1862" s="67" t="s">
        <v>3560</v>
      </c>
      <c r="AX1862" s="67" t="s">
        <v>3652</v>
      </c>
      <c r="AY1862" s="67" t="s">
        <v>3794</v>
      </c>
      <c r="BB1862" s="26" t="s">
        <v>2488</v>
      </c>
      <c r="BC1862" s="26" t="s">
        <v>3205</v>
      </c>
      <c r="BD1862" s="37">
        <v>44067</v>
      </c>
      <c r="BE1862" s="30">
        <v>35439</v>
      </c>
      <c r="BF1862" s="30">
        <v>41093</v>
      </c>
      <c r="BG1862" s="37" t="s">
        <v>3206</v>
      </c>
      <c r="BI1862" s="37"/>
      <c r="BJ1862" s="37"/>
      <c r="BK1862" s="37"/>
      <c r="BL1862" s="37"/>
      <c r="BM1862" s="37"/>
      <c r="BN1862" s="26"/>
      <c r="BO1862" s="26"/>
      <c r="BP1862" s="26"/>
      <c r="BQ1862" s="38"/>
      <c r="BR1862" s="26"/>
      <c r="BS1862" s="26"/>
      <c r="BT1862" s="26"/>
      <c r="BU1862" s="26"/>
      <c r="BV1862" s="39"/>
    </row>
    <row r="1863" spans="1:74" ht="15" hidden="1" customHeight="1">
      <c r="A1863" s="26">
        <v>2020</v>
      </c>
      <c r="B1863" s="26" t="e">
        <f>#N/A</f>
        <v>#N/A</v>
      </c>
      <c r="C1863" s="26" t="s">
        <v>129</v>
      </c>
      <c r="D1863" s="26" t="s">
        <v>2433</v>
      </c>
      <c r="E1863" s="26" t="s">
        <v>2434</v>
      </c>
      <c r="F1863" s="68">
        <v>43991</v>
      </c>
      <c r="G1863" s="107" t="s">
        <v>4057</v>
      </c>
      <c r="H1863" s="26" t="s">
        <v>1402</v>
      </c>
      <c r="I1863" s="26" t="s">
        <v>1402</v>
      </c>
      <c r="J1863" s="28" t="s">
        <v>4058</v>
      </c>
      <c r="K1863" s="26" t="s">
        <v>135</v>
      </c>
      <c r="L1863" s="26" t="s">
        <v>2437</v>
      </c>
      <c r="M1863" s="26" t="s">
        <v>137</v>
      </c>
      <c r="N1863" s="26" t="s">
        <v>138</v>
      </c>
      <c r="O1863" s="26" t="s">
        <v>138</v>
      </c>
      <c r="Q1863" s="30">
        <v>68</v>
      </c>
      <c r="R1863" s="30">
        <v>5000</v>
      </c>
      <c r="S1863" s="31" t="e">
        <f>#N/A</f>
        <v>#N/A</v>
      </c>
      <c r="T1863" s="30">
        <v>1250</v>
      </c>
      <c r="AB1863" s="33" t="e">
        <f>#N/A</f>
        <v>#N/A</v>
      </c>
      <c r="AC1863" s="30">
        <v>2100</v>
      </c>
      <c r="AD1863" s="30" t="e">
        <f>#N/A</f>
        <v>#N/A</v>
      </c>
      <c r="AE1863" s="34">
        <v>0.98</v>
      </c>
      <c r="AG1863" s="30" t="e">
        <f>#N/A</f>
        <v>#N/A</v>
      </c>
      <c r="AH1863" s="30" t="e">
        <f>#N/A</f>
        <v>#N/A</v>
      </c>
      <c r="AI1863" s="30">
        <v>4305</v>
      </c>
      <c r="AJ1863" s="30">
        <v>4305</v>
      </c>
      <c r="AK1863" s="26" t="s">
        <v>139</v>
      </c>
      <c r="AL1863" s="26">
        <v>28</v>
      </c>
      <c r="AM1863" s="26" t="s">
        <v>3754</v>
      </c>
      <c r="AU1863" s="26" t="s">
        <v>1526</v>
      </c>
      <c r="AV1863" s="67" t="s">
        <v>3588</v>
      </c>
      <c r="AW1863" s="67" t="s">
        <v>3560</v>
      </c>
      <c r="AX1863" s="67" t="s">
        <v>3652</v>
      </c>
      <c r="AY1863" s="67" t="s">
        <v>3794</v>
      </c>
      <c r="BB1863" s="26" t="s">
        <v>2488</v>
      </c>
      <c r="BC1863" s="26" t="s">
        <v>3205</v>
      </c>
      <c r="BD1863" s="37">
        <v>44067</v>
      </c>
      <c r="BE1863" s="30">
        <v>35439</v>
      </c>
      <c r="BF1863" s="30">
        <v>41093</v>
      </c>
      <c r="BG1863" s="37" t="s">
        <v>3206</v>
      </c>
      <c r="BI1863" s="37"/>
      <c r="BJ1863" s="37"/>
      <c r="BK1863" s="37"/>
      <c r="BL1863" s="37"/>
      <c r="BM1863" s="37"/>
      <c r="BN1863" s="26"/>
      <c r="BO1863" s="26"/>
      <c r="BP1863" s="26"/>
      <c r="BQ1863" s="38"/>
      <c r="BR1863" s="26"/>
      <c r="BS1863" s="26"/>
      <c r="BT1863" s="26"/>
      <c r="BU1863" s="26"/>
      <c r="BV1863" s="39"/>
    </row>
    <row r="1864" spans="1:74" ht="15" hidden="1" customHeight="1">
      <c r="A1864" s="26">
        <v>2020</v>
      </c>
      <c r="B1864" s="26" t="e">
        <f>#N/A</f>
        <v>#N/A</v>
      </c>
      <c r="C1864" s="26" t="s">
        <v>129</v>
      </c>
      <c r="D1864" s="26" t="s">
        <v>2433</v>
      </c>
      <c r="E1864" s="26" t="s">
        <v>2434</v>
      </c>
      <c r="F1864" s="68">
        <v>43991</v>
      </c>
      <c r="G1864" s="107" t="s">
        <v>4059</v>
      </c>
      <c r="H1864" s="26" t="s">
        <v>1402</v>
      </c>
      <c r="I1864" s="26" t="s">
        <v>1402</v>
      </c>
      <c r="J1864" s="28" t="s">
        <v>4060</v>
      </c>
      <c r="K1864" s="26" t="s">
        <v>135</v>
      </c>
      <c r="L1864" s="26" t="s">
        <v>2437</v>
      </c>
      <c r="M1864" s="26" t="s">
        <v>137</v>
      </c>
      <c r="N1864" s="26" t="s">
        <v>138</v>
      </c>
      <c r="O1864" s="26" t="s">
        <v>138</v>
      </c>
      <c r="Q1864" s="30">
        <v>74</v>
      </c>
      <c r="R1864" s="30">
        <v>5860</v>
      </c>
      <c r="S1864" s="31" t="e">
        <f>#N/A</f>
        <v>#N/A</v>
      </c>
      <c r="T1864" s="30">
        <v>1525</v>
      </c>
      <c r="AB1864" s="33" t="e">
        <f>#N/A</f>
        <v>#N/A</v>
      </c>
      <c r="AC1864" s="30">
        <v>2100</v>
      </c>
      <c r="AD1864" s="30" t="e">
        <f>#N/A</f>
        <v>#N/A</v>
      </c>
      <c r="AE1864" s="34">
        <v>0.79818181818181821</v>
      </c>
      <c r="AG1864" s="30" t="e">
        <f>#N/A</f>
        <v>#N/A</v>
      </c>
      <c r="AH1864" s="30" t="e">
        <f>#N/A</f>
        <v>#N/A</v>
      </c>
      <c r="AI1864" s="30">
        <v>5045</v>
      </c>
      <c r="AJ1864" s="30">
        <v>5045</v>
      </c>
      <c r="AK1864" s="26" t="s">
        <v>139</v>
      </c>
      <c r="AL1864" s="26">
        <v>28</v>
      </c>
      <c r="AM1864" s="26" t="s">
        <v>3754</v>
      </c>
      <c r="AU1864" s="26" t="s">
        <v>1526</v>
      </c>
      <c r="AV1864" s="67" t="s">
        <v>3588</v>
      </c>
      <c r="AW1864" s="67" t="s">
        <v>3560</v>
      </c>
      <c r="AX1864" s="67" t="s">
        <v>3652</v>
      </c>
      <c r="AY1864" s="67" t="s">
        <v>3794</v>
      </c>
      <c r="BB1864" s="26" t="s">
        <v>2488</v>
      </c>
      <c r="BC1864" s="26" t="s">
        <v>3205</v>
      </c>
      <c r="BD1864" s="37">
        <v>44067</v>
      </c>
      <c r="BE1864" s="30">
        <v>35439</v>
      </c>
      <c r="BF1864" s="30">
        <v>41093</v>
      </c>
      <c r="BG1864" s="37" t="s">
        <v>3206</v>
      </c>
      <c r="BI1864" s="37"/>
      <c r="BJ1864" s="37"/>
      <c r="BK1864" s="37"/>
      <c r="BL1864" s="37"/>
      <c r="BM1864" s="37"/>
      <c r="BN1864" s="26"/>
      <c r="BO1864" s="26"/>
      <c r="BP1864" s="26"/>
      <c r="BQ1864" s="38"/>
      <c r="BR1864" s="26"/>
      <c r="BS1864" s="26"/>
      <c r="BT1864" s="26"/>
      <c r="BU1864" s="26"/>
      <c r="BV1864" s="39"/>
    </row>
    <row r="1865" spans="1:74" ht="15" hidden="1" customHeight="1">
      <c r="A1865" s="26">
        <v>2020</v>
      </c>
      <c r="B1865" s="26" t="e">
        <f>#N/A</f>
        <v>#N/A</v>
      </c>
      <c r="C1865" s="26" t="s">
        <v>129</v>
      </c>
      <c r="D1865" s="26" t="s">
        <v>2433</v>
      </c>
      <c r="E1865" s="26" t="s">
        <v>2434</v>
      </c>
      <c r="F1865" s="68">
        <v>43991</v>
      </c>
      <c r="G1865" s="107" t="s">
        <v>4061</v>
      </c>
      <c r="H1865" s="26" t="s">
        <v>1402</v>
      </c>
      <c r="I1865" s="26" t="s">
        <v>1402</v>
      </c>
      <c r="J1865" s="28" t="s">
        <v>1084</v>
      </c>
      <c r="K1865" s="26" t="s">
        <v>135</v>
      </c>
      <c r="L1865" s="26" t="s">
        <v>2437</v>
      </c>
      <c r="M1865" s="26" t="s">
        <v>137</v>
      </c>
      <c r="N1865" s="26" t="s">
        <v>138</v>
      </c>
      <c r="O1865" s="26" t="s">
        <v>138</v>
      </c>
      <c r="Q1865" s="30">
        <v>64</v>
      </c>
      <c r="R1865" s="30">
        <v>3700</v>
      </c>
      <c r="S1865" s="31" t="e">
        <f>#N/A</f>
        <v>#N/A</v>
      </c>
      <c r="T1865" s="30">
        <v>845</v>
      </c>
      <c r="AB1865" s="33" t="e">
        <f>#N/A</f>
        <v>#N/A</v>
      </c>
      <c r="AC1865" s="30">
        <v>2100</v>
      </c>
      <c r="AD1865" s="30" t="e">
        <f>#N/A</f>
        <v>#N/A</v>
      </c>
      <c r="AE1865" s="34">
        <v>0.8</v>
      </c>
      <c r="AG1865" s="30" t="e">
        <f>#N/A</f>
        <v>#N/A</v>
      </c>
      <c r="AH1865" s="30" t="e">
        <f>#N/A</f>
        <v>#N/A</v>
      </c>
      <c r="AI1865" s="30">
        <v>3186</v>
      </c>
      <c r="AJ1865" s="30">
        <v>3186</v>
      </c>
      <c r="AK1865" s="26" t="s">
        <v>139</v>
      </c>
      <c r="AL1865" s="26">
        <v>28</v>
      </c>
      <c r="AM1865" s="26" t="s">
        <v>3754</v>
      </c>
      <c r="AU1865" s="26" t="s">
        <v>1526</v>
      </c>
      <c r="AV1865" s="67" t="s">
        <v>3588</v>
      </c>
      <c r="AW1865" s="67" t="s">
        <v>3560</v>
      </c>
      <c r="AX1865" s="67" t="s">
        <v>3652</v>
      </c>
      <c r="AY1865" s="67" t="s">
        <v>3794</v>
      </c>
      <c r="BB1865" s="26" t="s">
        <v>2488</v>
      </c>
      <c r="BC1865" s="26" t="s">
        <v>3205</v>
      </c>
      <c r="BD1865" s="37">
        <v>44067</v>
      </c>
      <c r="BE1865" s="30">
        <v>35439</v>
      </c>
      <c r="BF1865" s="30">
        <v>41093</v>
      </c>
      <c r="BG1865" s="37" t="s">
        <v>3206</v>
      </c>
      <c r="BI1865" s="37"/>
      <c r="BJ1865" s="37"/>
      <c r="BK1865" s="37"/>
      <c r="BL1865" s="37"/>
      <c r="BM1865" s="37"/>
      <c r="BN1865" s="26"/>
      <c r="BO1865" s="26"/>
      <c r="BP1865" s="26"/>
      <c r="BQ1865" s="38"/>
      <c r="BR1865" s="26"/>
      <c r="BS1865" s="26"/>
      <c r="BT1865" s="26"/>
      <c r="BU1865" s="26"/>
      <c r="BV1865" s="39"/>
    </row>
    <row r="1866" spans="1:74" ht="15" hidden="1" customHeight="1">
      <c r="A1866" s="26">
        <v>2020</v>
      </c>
      <c r="B1866" s="26" t="e">
        <f>#N/A</f>
        <v>#N/A</v>
      </c>
      <c r="C1866" s="26" t="s">
        <v>129</v>
      </c>
      <c r="D1866" s="26" t="s">
        <v>2433</v>
      </c>
      <c r="E1866" s="26" t="s">
        <v>2434</v>
      </c>
      <c r="F1866" s="68">
        <v>43991</v>
      </c>
      <c r="G1866" s="107" t="s">
        <v>4062</v>
      </c>
      <c r="H1866" s="26" t="s">
        <v>1402</v>
      </c>
      <c r="I1866" s="26" t="s">
        <v>1402</v>
      </c>
      <c r="J1866" s="28" t="s">
        <v>4063</v>
      </c>
      <c r="K1866" s="26" t="s">
        <v>135</v>
      </c>
      <c r="L1866" s="26" t="s">
        <v>2437</v>
      </c>
      <c r="M1866" s="26" t="s">
        <v>137</v>
      </c>
      <c r="N1866" s="26" t="s">
        <v>138</v>
      </c>
      <c r="O1866" s="26" t="s">
        <v>138</v>
      </c>
      <c r="Q1866" s="30">
        <v>65</v>
      </c>
      <c r="R1866" s="30">
        <v>4020</v>
      </c>
      <c r="S1866" s="31" t="e">
        <f>#N/A</f>
        <v>#N/A</v>
      </c>
      <c r="T1866" s="30">
        <v>1110</v>
      </c>
      <c r="AB1866" s="33" t="e">
        <f>#N/A</f>
        <v>#N/A</v>
      </c>
      <c r="AC1866" s="30">
        <v>2100</v>
      </c>
      <c r="AD1866" s="30" t="e">
        <f>#N/A</f>
        <v>#N/A</v>
      </c>
      <c r="AE1866" s="34">
        <v>0.90857142857142859</v>
      </c>
      <c r="AG1866" s="30" t="e">
        <f>#N/A</f>
        <v>#N/A</v>
      </c>
      <c r="AH1866" s="30" t="e">
        <f>#N/A</f>
        <v>#N/A</v>
      </c>
      <c r="AI1866" s="30">
        <v>3461</v>
      </c>
      <c r="AJ1866" s="30">
        <v>3461</v>
      </c>
      <c r="AK1866" s="26" t="s">
        <v>139</v>
      </c>
      <c r="AL1866" s="26">
        <v>28</v>
      </c>
      <c r="AM1866" s="26" t="s">
        <v>3754</v>
      </c>
      <c r="AU1866" s="26" t="s">
        <v>1526</v>
      </c>
      <c r="AV1866" s="67" t="s">
        <v>3588</v>
      </c>
      <c r="AW1866" s="67" t="s">
        <v>3560</v>
      </c>
      <c r="AX1866" s="67" t="s">
        <v>3652</v>
      </c>
      <c r="AY1866" s="67" t="s">
        <v>3794</v>
      </c>
      <c r="BB1866" s="26" t="s">
        <v>2488</v>
      </c>
      <c r="BC1866" s="26" t="s">
        <v>3205</v>
      </c>
      <c r="BD1866" s="37">
        <v>44067</v>
      </c>
      <c r="BE1866" s="30">
        <v>35439</v>
      </c>
      <c r="BF1866" s="30">
        <v>41093</v>
      </c>
      <c r="BG1866" s="37" t="s">
        <v>3206</v>
      </c>
      <c r="BI1866" s="37"/>
      <c r="BJ1866" s="37"/>
      <c r="BK1866" s="37"/>
      <c r="BL1866" s="37"/>
      <c r="BM1866" s="37"/>
      <c r="BN1866" s="26"/>
      <c r="BO1866" s="26"/>
      <c r="BP1866" s="26"/>
      <c r="BQ1866" s="38"/>
      <c r="BR1866" s="26"/>
      <c r="BS1866" s="26"/>
      <c r="BT1866" s="26"/>
      <c r="BU1866" s="26"/>
      <c r="BV1866" s="39"/>
    </row>
    <row r="1867" spans="1:74" ht="15" hidden="1" customHeight="1">
      <c r="A1867" s="26">
        <v>2020</v>
      </c>
      <c r="B1867" s="26" t="e">
        <f>#N/A</f>
        <v>#N/A</v>
      </c>
      <c r="C1867" s="26" t="s">
        <v>129</v>
      </c>
      <c r="D1867" s="26" t="s">
        <v>2433</v>
      </c>
      <c r="E1867" s="26" t="s">
        <v>2434</v>
      </c>
      <c r="F1867" s="68">
        <v>43991</v>
      </c>
      <c r="G1867" s="107" t="s">
        <v>4064</v>
      </c>
      <c r="H1867" s="26" t="s">
        <v>1402</v>
      </c>
      <c r="I1867" s="26" t="s">
        <v>1402</v>
      </c>
      <c r="J1867" s="28" t="s">
        <v>1084</v>
      </c>
      <c r="K1867" s="26" t="s">
        <v>135</v>
      </c>
      <c r="L1867" s="26" t="s">
        <v>2437</v>
      </c>
      <c r="M1867" s="26" t="s">
        <v>137</v>
      </c>
      <c r="N1867" s="26" t="s">
        <v>138</v>
      </c>
      <c r="O1867" s="26" t="s">
        <v>138</v>
      </c>
      <c r="Q1867" s="30">
        <v>68</v>
      </c>
      <c r="R1867" s="30">
        <v>4760</v>
      </c>
      <c r="S1867" s="31" t="e">
        <f>#N/A</f>
        <v>#N/A</v>
      </c>
      <c r="T1867" s="30">
        <v>1340</v>
      </c>
      <c r="AB1867" s="33" t="e">
        <f>#N/A</f>
        <v>#N/A</v>
      </c>
      <c r="AC1867" s="30">
        <v>2100</v>
      </c>
      <c r="AD1867" s="30" t="e">
        <f>#N/A</f>
        <v>#N/A</v>
      </c>
      <c r="AE1867" s="34">
        <v>0.91</v>
      </c>
      <c r="AG1867" s="30" t="e">
        <f>#N/A</f>
        <v>#N/A</v>
      </c>
      <c r="AH1867" s="30" t="e">
        <f>#N/A</f>
        <v>#N/A</v>
      </c>
      <c r="AI1867" s="30">
        <v>4098</v>
      </c>
      <c r="AJ1867" s="30">
        <v>4098</v>
      </c>
      <c r="AK1867" s="26" t="s">
        <v>139</v>
      </c>
      <c r="AL1867" s="26">
        <v>28</v>
      </c>
      <c r="AM1867" s="26" t="s">
        <v>3754</v>
      </c>
      <c r="AU1867" s="26" t="s">
        <v>1526</v>
      </c>
      <c r="AV1867" s="67" t="s">
        <v>3588</v>
      </c>
      <c r="AW1867" s="67" t="s">
        <v>3560</v>
      </c>
      <c r="AX1867" s="67" t="s">
        <v>3652</v>
      </c>
      <c r="AY1867" s="67" t="s">
        <v>3794</v>
      </c>
      <c r="BB1867" s="26" t="s">
        <v>2488</v>
      </c>
      <c r="BC1867" s="26" t="s">
        <v>3205</v>
      </c>
      <c r="BD1867" s="37">
        <v>44067</v>
      </c>
      <c r="BE1867" s="30">
        <v>35439</v>
      </c>
      <c r="BF1867" s="30">
        <v>41093</v>
      </c>
      <c r="BG1867" s="37" t="s">
        <v>3206</v>
      </c>
      <c r="BI1867" s="37"/>
      <c r="BJ1867" s="37"/>
      <c r="BK1867" s="37"/>
      <c r="BL1867" s="37"/>
      <c r="BM1867" s="37"/>
      <c r="BN1867" s="26"/>
      <c r="BO1867" s="26"/>
      <c r="BP1867" s="26"/>
      <c r="BQ1867" s="38"/>
      <c r="BR1867" s="26"/>
      <c r="BS1867" s="26"/>
      <c r="BT1867" s="26"/>
      <c r="BU1867" s="26"/>
      <c r="BV1867" s="39"/>
    </row>
    <row r="1868" spans="1:74" ht="15" hidden="1" customHeight="1">
      <c r="A1868" s="26">
        <v>2020</v>
      </c>
      <c r="B1868" s="26" t="e">
        <f>#N/A</f>
        <v>#N/A</v>
      </c>
      <c r="C1868" s="26" t="s">
        <v>129</v>
      </c>
      <c r="D1868" s="26" t="s">
        <v>2433</v>
      </c>
      <c r="E1868" s="26" t="s">
        <v>2434</v>
      </c>
      <c r="F1868" s="68">
        <v>43991</v>
      </c>
      <c r="G1868" s="107" t="s">
        <v>4065</v>
      </c>
      <c r="H1868" s="26" t="s">
        <v>1402</v>
      </c>
      <c r="I1868" s="26" t="s">
        <v>1402</v>
      </c>
      <c r="J1868" s="28" t="s">
        <v>4066</v>
      </c>
      <c r="K1868" s="26" t="s">
        <v>135</v>
      </c>
      <c r="L1868" s="26" t="s">
        <v>2437</v>
      </c>
      <c r="M1868" s="26" t="s">
        <v>137</v>
      </c>
      <c r="N1868" s="26" t="s">
        <v>138</v>
      </c>
      <c r="O1868" s="26" t="s">
        <v>138</v>
      </c>
      <c r="Q1868" s="30">
        <v>72</v>
      </c>
      <c r="R1868" s="30">
        <v>5400</v>
      </c>
      <c r="S1868" s="31" t="e">
        <f>#N/A</f>
        <v>#N/A</v>
      </c>
      <c r="T1868" s="30">
        <v>1340</v>
      </c>
      <c r="AB1868" s="33" t="e">
        <f>#N/A</f>
        <v>#N/A</v>
      </c>
      <c r="AC1868" s="30">
        <v>2100</v>
      </c>
      <c r="AD1868" s="30" t="e">
        <f>#N/A</f>
        <v>#N/A</v>
      </c>
      <c r="AE1868" s="34">
        <v>0.94551724137931037</v>
      </c>
      <c r="AG1868" s="30" t="e">
        <f>#N/A</f>
        <v>#N/A</v>
      </c>
      <c r="AH1868" s="30" t="e">
        <f>#N/A</f>
        <v>#N/A</v>
      </c>
      <c r="AI1868" s="30">
        <v>4649</v>
      </c>
      <c r="AJ1868" s="30">
        <v>4649</v>
      </c>
      <c r="AK1868" s="26" t="s">
        <v>139</v>
      </c>
      <c r="AL1868" s="26">
        <v>28</v>
      </c>
      <c r="AM1868" s="26" t="s">
        <v>3754</v>
      </c>
      <c r="AU1868" s="26" t="s">
        <v>1526</v>
      </c>
      <c r="AV1868" s="67" t="s">
        <v>3588</v>
      </c>
      <c r="AW1868" s="67" t="s">
        <v>3560</v>
      </c>
      <c r="AX1868" s="67" t="s">
        <v>3652</v>
      </c>
      <c r="AY1868" s="67" t="s">
        <v>3794</v>
      </c>
      <c r="BB1868" s="26" t="s">
        <v>2488</v>
      </c>
      <c r="BC1868" s="26" t="s">
        <v>3205</v>
      </c>
      <c r="BD1868" s="37">
        <v>44067</v>
      </c>
      <c r="BE1868" s="30">
        <v>35439</v>
      </c>
      <c r="BF1868" s="30">
        <v>41093</v>
      </c>
      <c r="BG1868" s="37" t="s">
        <v>3206</v>
      </c>
      <c r="BI1868" s="37"/>
      <c r="BJ1868" s="37"/>
      <c r="BK1868" s="37"/>
      <c r="BL1868" s="37"/>
      <c r="BM1868" s="37"/>
      <c r="BN1868" s="26"/>
      <c r="BO1868" s="26"/>
      <c r="BP1868" s="26"/>
      <c r="BQ1868" s="38"/>
      <c r="BR1868" s="26"/>
      <c r="BS1868" s="26"/>
      <c r="BT1868" s="26"/>
      <c r="BU1868" s="26"/>
      <c r="BV1868" s="39"/>
    </row>
    <row r="1869" spans="1:74" ht="15" hidden="1" customHeight="1">
      <c r="A1869" s="26">
        <v>2020</v>
      </c>
      <c r="B1869" s="26" t="e">
        <f>#N/A</f>
        <v>#N/A</v>
      </c>
      <c r="C1869" s="26" t="s">
        <v>129</v>
      </c>
      <c r="D1869" s="26" t="s">
        <v>2433</v>
      </c>
      <c r="E1869" s="26" t="s">
        <v>2434</v>
      </c>
      <c r="F1869" s="68">
        <v>43991</v>
      </c>
      <c r="G1869" s="107" t="s">
        <v>4067</v>
      </c>
      <c r="H1869" s="26" t="s">
        <v>1402</v>
      </c>
      <c r="I1869" s="26" t="s">
        <v>1402</v>
      </c>
      <c r="J1869" s="28" t="s">
        <v>4068</v>
      </c>
      <c r="K1869" s="26" t="s">
        <v>135</v>
      </c>
      <c r="L1869" s="26" t="s">
        <v>2437</v>
      </c>
      <c r="M1869" s="26" t="s">
        <v>137</v>
      </c>
      <c r="N1869" s="26" t="s">
        <v>138</v>
      </c>
      <c r="O1869" s="26" t="s">
        <v>138</v>
      </c>
      <c r="Q1869" s="30">
        <v>74</v>
      </c>
      <c r="R1869" s="30">
        <v>5690</v>
      </c>
      <c r="S1869" s="31" t="e">
        <f>#N/A</f>
        <v>#N/A</v>
      </c>
      <c r="T1869" s="30">
        <v>1440</v>
      </c>
      <c r="AB1869" s="33" t="e">
        <f>#N/A</f>
        <v>#N/A</v>
      </c>
      <c r="AC1869" s="30">
        <v>2100</v>
      </c>
      <c r="AD1869" s="30" t="e">
        <f>#N/A</f>
        <v>#N/A</v>
      </c>
      <c r="AE1869" s="34">
        <v>0.95</v>
      </c>
      <c r="AG1869" s="30" t="e">
        <f>#N/A</f>
        <v>#N/A</v>
      </c>
      <c r="AH1869" s="30" t="e">
        <f>#N/A</f>
        <v>#N/A</v>
      </c>
      <c r="AI1869" s="30">
        <v>4899</v>
      </c>
      <c r="AJ1869" s="30">
        <v>4899</v>
      </c>
      <c r="AK1869" s="26" t="s">
        <v>139</v>
      </c>
      <c r="AL1869" s="26">
        <v>28</v>
      </c>
      <c r="AM1869" s="26" t="s">
        <v>3754</v>
      </c>
      <c r="AU1869" s="26" t="s">
        <v>1526</v>
      </c>
      <c r="AV1869" s="67" t="s">
        <v>3588</v>
      </c>
      <c r="AW1869" s="67" t="s">
        <v>3560</v>
      </c>
      <c r="AX1869" s="67" t="s">
        <v>3652</v>
      </c>
      <c r="AY1869" s="67" t="s">
        <v>3794</v>
      </c>
      <c r="BB1869" s="26" t="s">
        <v>2488</v>
      </c>
      <c r="BC1869" s="26" t="s">
        <v>3205</v>
      </c>
      <c r="BD1869" s="37">
        <v>44067</v>
      </c>
      <c r="BE1869" s="30">
        <v>35439</v>
      </c>
      <c r="BF1869" s="30">
        <v>41093</v>
      </c>
      <c r="BG1869" s="37" t="s">
        <v>3206</v>
      </c>
      <c r="BI1869" s="37"/>
      <c r="BJ1869" s="37"/>
      <c r="BK1869" s="37"/>
      <c r="BL1869" s="37"/>
      <c r="BM1869" s="37"/>
      <c r="BN1869" s="26"/>
      <c r="BO1869" s="26"/>
      <c r="BP1869" s="26"/>
      <c r="BQ1869" s="38"/>
      <c r="BR1869" s="26"/>
      <c r="BS1869" s="26"/>
      <c r="BT1869" s="26"/>
      <c r="BU1869" s="26"/>
      <c r="BV1869" s="39"/>
    </row>
    <row r="1870" spans="1:74" ht="15" hidden="1" customHeight="1">
      <c r="A1870" s="26">
        <v>2020</v>
      </c>
      <c r="B1870" s="26" t="e">
        <f>#N/A</f>
        <v>#N/A</v>
      </c>
      <c r="C1870" s="26" t="s">
        <v>129</v>
      </c>
      <c r="D1870" s="26" t="s">
        <v>2433</v>
      </c>
      <c r="E1870" s="26" t="s">
        <v>2434</v>
      </c>
      <c r="F1870" s="68">
        <v>43991</v>
      </c>
      <c r="G1870" s="107" t="s">
        <v>4069</v>
      </c>
      <c r="H1870" s="26" t="s">
        <v>1402</v>
      </c>
      <c r="I1870" s="26" t="s">
        <v>1402</v>
      </c>
      <c r="J1870" s="28" t="s">
        <v>4070</v>
      </c>
      <c r="K1870" s="26" t="s">
        <v>135</v>
      </c>
      <c r="L1870" s="26" t="s">
        <v>2437</v>
      </c>
      <c r="M1870" s="26" t="s">
        <v>137</v>
      </c>
      <c r="N1870" s="26" t="s">
        <v>138</v>
      </c>
      <c r="O1870" s="26" t="s">
        <v>138</v>
      </c>
      <c r="Q1870" s="30">
        <v>72</v>
      </c>
      <c r="R1870" s="30">
        <v>5800</v>
      </c>
      <c r="S1870" s="31" t="e">
        <f>#N/A</f>
        <v>#N/A</v>
      </c>
      <c r="T1870" s="30">
        <v>1450</v>
      </c>
      <c r="AB1870" s="33" t="e">
        <f>#N/A</f>
        <v>#N/A</v>
      </c>
      <c r="AC1870" s="30">
        <v>2100</v>
      </c>
      <c r="AD1870" s="30" t="e">
        <f>#N/A</f>
        <v>#N/A</v>
      </c>
      <c r="AE1870" s="34">
        <v>0.95</v>
      </c>
      <c r="AG1870" s="30" t="e">
        <f>#N/A</f>
        <v>#N/A</v>
      </c>
      <c r="AH1870" s="30" t="e">
        <f>#N/A</f>
        <v>#N/A</v>
      </c>
      <c r="AI1870" s="30">
        <v>4994</v>
      </c>
      <c r="AJ1870" s="30">
        <v>4994</v>
      </c>
      <c r="AK1870" s="26" t="s">
        <v>139</v>
      </c>
      <c r="AL1870" s="26">
        <v>28</v>
      </c>
      <c r="AM1870" s="26" t="s">
        <v>3754</v>
      </c>
      <c r="AU1870" s="26" t="s">
        <v>1526</v>
      </c>
      <c r="AV1870" s="67" t="s">
        <v>3588</v>
      </c>
      <c r="AW1870" s="67" t="s">
        <v>3560</v>
      </c>
      <c r="AX1870" s="67" t="s">
        <v>3652</v>
      </c>
      <c r="AY1870" s="67" t="s">
        <v>3794</v>
      </c>
      <c r="BB1870" s="26" t="s">
        <v>2488</v>
      </c>
      <c r="BC1870" s="26" t="s">
        <v>3205</v>
      </c>
      <c r="BD1870" s="37">
        <v>44067</v>
      </c>
      <c r="BE1870" s="30">
        <v>35439</v>
      </c>
      <c r="BF1870" s="30">
        <v>41093</v>
      </c>
      <c r="BG1870" s="37" t="s">
        <v>3206</v>
      </c>
      <c r="BI1870" s="37"/>
      <c r="BJ1870" s="37"/>
      <c r="BK1870" s="37"/>
      <c r="BL1870" s="37"/>
      <c r="BM1870" s="37"/>
      <c r="BN1870" s="26"/>
      <c r="BO1870" s="26"/>
      <c r="BP1870" s="26"/>
      <c r="BQ1870" s="38"/>
      <c r="BR1870" s="26"/>
      <c r="BS1870" s="26"/>
      <c r="BT1870" s="26"/>
      <c r="BU1870" s="26"/>
      <c r="BV1870" s="39"/>
    </row>
    <row r="1871" spans="1:74" ht="15" hidden="1" customHeight="1">
      <c r="A1871" s="26">
        <v>2020</v>
      </c>
      <c r="B1871" s="26" t="e">
        <f>#N/A</f>
        <v>#N/A</v>
      </c>
      <c r="C1871" s="26" t="s">
        <v>129</v>
      </c>
      <c r="D1871" s="26" t="s">
        <v>2433</v>
      </c>
      <c r="E1871" s="26" t="s">
        <v>2434</v>
      </c>
      <c r="F1871" s="68">
        <v>43991</v>
      </c>
      <c r="G1871" s="107" t="s">
        <v>4071</v>
      </c>
      <c r="H1871" s="26" t="s">
        <v>1402</v>
      </c>
      <c r="I1871" s="26" t="s">
        <v>1402</v>
      </c>
      <c r="J1871" s="28" t="s">
        <v>4072</v>
      </c>
      <c r="K1871" s="26" t="s">
        <v>135</v>
      </c>
      <c r="L1871" s="26" t="s">
        <v>2437</v>
      </c>
      <c r="M1871" s="26" t="s">
        <v>137</v>
      </c>
      <c r="N1871" s="26" t="s">
        <v>138</v>
      </c>
      <c r="O1871" s="26" t="s">
        <v>138</v>
      </c>
      <c r="Q1871" s="30">
        <v>64</v>
      </c>
      <c r="R1871" s="30">
        <v>4220</v>
      </c>
      <c r="S1871" s="31" t="e">
        <f>#N/A</f>
        <v>#N/A</v>
      </c>
      <c r="T1871" s="30">
        <v>1190</v>
      </c>
      <c r="AB1871" s="33" t="e">
        <f>#N/A</f>
        <v>#N/A</v>
      </c>
      <c r="AC1871" s="30">
        <v>2100</v>
      </c>
      <c r="AD1871" s="30" t="e">
        <f>#N/A</f>
        <v>#N/A</v>
      </c>
      <c r="AE1871" s="34">
        <v>0.79818181818181821</v>
      </c>
      <c r="AG1871" s="30" t="e">
        <f>#N/A</f>
        <v>#N/A</v>
      </c>
      <c r="AH1871" s="30" t="e">
        <f>#N/A</f>
        <v>#N/A</v>
      </c>
      <c r="AI1871" s="30">
        <v>3633</v>
      </c>
      <c r="AJ1871" s="30">
        <v>3633</v>
      </c>
      <c r="AK1871" s="26" t="s">
        <v>139</v>
      </c>
      <c r="AL1871" s="26">
        <v>28</v>
      </c>
      <c r="AM1871" s="26" t="s">
        <v>3754</v>
      </c>
      <c r="AU1871" s="26" t="s">
        <v>1526</v>
      </c>
      <c r="AV1871" s="67" t="s">
        <v>3588</v>
      </c>
      <c r="AW1871" s="67" t="s">
        <v>3560</v>
      </c>
      <c r="AX1871" s="67" t="s">
        <v>3652</v>
      </c>
      <c r="AY1871" s="67" t="s">
        <v>3794</v>
      </c>
      <c r="BB1871" s="26" t="s">
        <v>2488</v>
      </c>
      <c r="BC1871" s="26" t="s">
        <v>3205</v>
      </c>
      <c r="BD1871" s="37">
        <v>44067</v>
      </c>
      <c r="BE1871" s="30">
        <v>35439</v>
      </c>
      <c r="BF1871" s="30">
        <v>41093</v>
      </c>
      <c r="BG1871" s="37" t="s">
        <v>3206</v>
      </c>
      <c r="BI1871" s="37"/>
      <c r="BJ1871" s="37"/>
      <c r="BK1871" s="37"/>
      <c r="BL1871" s="37"/>
      <c r="BM1871" s="37"/>
      <c r="BN1871" s="26"/>
      <c r="BO1871" s="26"/>
      <c r="BP1871" s="26"/>
      <c r="BQ1871" s="38"/>
      <c r="BR1871" s="26"/>
      <c r="BS1871" s="26"/>
      <c r="BT1871" s="26"/>
      <c r="BU1871" s="26"/>
      <c r="BV1871" s="39"/>
    </row>
    <row r="1872" spans="1:74" ht="15" hidden="1" customHeight="1">
      <c r="A1872" s="26">
        <v>2020</v>
      </c>
      <c r="B1872" s="26" t="e">
        <f>#N/A</f>
        <v>#N/A</v>
      </c>
      <c r="C1872" s="26" t="s">
        <v>129</v>
      </c>
      <c r="D1872" s="26" t="s">
        <v>2433</v>
      </c>
      <c r="E1872" s="26" t="s">
        <v>2434</v>
      </c>
      <c r="F1872" s="68">
        <v>43991</v>
      </c>
      <c r="G1872" s="107" t="s">
        <v>4073</v>
      </c>
      <c r="H1872" s="26" t="s">
        <v>1402</v>
      </c>
      <c r="I1872" s="26" t="s">
        <v>1402</v>
      </c>
      <c r="J1872" s="28" t="s">
        <v>4074</v>
      </c>
      <c r="K1872" s="26" t="s">
        <v>135</v>
      </c>
      <c r="L1872" s="26" t="s">
        <v>2437</v>
      </c>
      <c r="M1872" s="26" t="s">
        <v>137</v>
      </c>
      <c r="N1872" s="26" t="s">
        <v>138</v>
      </c>
      <c r="O1872" s="26" t="s">
        <v>138</v>
      </c>
      <c r="Q1872" s="30">
        <v>72</v>
      </c>
      <c r="R1872" s="30">
        <v>5510</v>
      </c>
      <c r="S1872" s="31" t="e">
        <f>#N/A</f>
        <v>#N/A</v>
      </c>
      <c r="T1872" s="30">
        <v>1455</v>
      </c>
      <c r="AB1872" s="33" t="e">
        <f>#N/A</f>
        <v>#N/A</v>
      </c>
      <c r="AC1872" s="30">
        <v>2100</v>
      </c>
      <c r="AD1872" s="30" t="e">
        <f>#N/A</f>
        <v>#N/A</v>
      </c>
      <c r="AE1872" s="34">
        <v>0.8</v>
      </c>
      <c r="AG1872" s="30" t="e">
        <f>#N/A</f>
        <v>#N/A</v>
      </c>
      <c r="AH1872" s="30" t="e">
        <f>#N/A</f>
        <v>#N/A</v>
      </c>
      <c r="AI1872" s="30">
        <v>4744</v>
      </c>
      <c r="AJ1872" s="30">
        <v>4744</v>
      </c>
      <c r="AK1872" s="26" t="s">
        <v>139</v>
      </c>
      <c r="AL1872" s="26">
        <v>28</v>
      </c>
      <c r="AM1872" s="26" t="s">
        <v>3754</v>
      </c>
      <c r="AU1872" s="26" t="s">
        <v>1526</v>
      </c>
      <c r="AV1872" s="67" t="s">
        <v>3588</v>
      </c>
      <c r="AW1872" s="67" t="s">
        <v>3560</v>
      </c>
      <c r="AX1872" s="67" t="s">
        <v>3652</v>
      </c>
      <c r="AY1872" s="67" t="s">
        <v>3794</v>
      </c>
      <c r="BB1872" s="26" t="s">
        <v>2488</v>
      </c>
      <c r="BC1872" s="26" t="s">
        <v>3205</v>
      </c>
      <c r="BD1872" s="37">
        <v>44067</v>
      </c>
      <c r="BE1872" s="30">
        <v>35439</v>
      </c>
      <c r="BF1872" s="30">
        <v>41093</v>
      </c>
      <c r="BG1872" s="37" t="s">
        <v>3206</v>
      </c>
      <c r="BI1872" s="37"/>
      <c r="BJ1872" s="37"/>
      <c r="BK1872" s="37"/>
      <c r="BL1872" s="37"/>
      <c r="BM1872" s="37"/>
      <c r="BN1872" s="26"/>
      <c r="BO1872" s="26"/>
      <c r="BP1872" s="26"/>
      <c r="BQ1872" s="38"/>
      <c r="BR1872" s="26"/>
      <c r="BS1872" s="26"/>
      <c r="BT1872" s="26"/>
      <c r="BU1872" s="26"/>
      <c r="BV1872" s="39"/>
    </row>
    <row r="1873" spans="1:74" ht="15" hidden="1" customHeight="1">
      <c r="A1873" s="26">
        <v>2020</v>
      </c>
      <c r="B1873" s="26" t="e">
        <f>#N/A</f>
        <v>#N/A</v>
      </c>
      <c r="C1873" s="26" t="s">
        <v>129</v>
      </c>
      <c r="D1873" s="26" t="s">
        <v>2433</v>
      </c>
      <c r="E1873" s="26" t="s">
        <v>2434</v>
      </c>
      <c r="F1873" s="68">
        <v>43991</v>
      </c>
      <c r="G1873" s="107" t="s">
        <v>4075</v>
      </c>
      <c r="H1873" s="26" t="s">
        <v>1402</v>
      </c>
      <c r="I1873" s="26" t="s">
        <v>1402</v>
      </c>
      <c r="J1873" s="28" t="s">
        <v>4076</v>
      </c>
      <c r="K1873" s="26" t="s">
        <v>135</v>
      </c>
      <c r="L1873" s="26" t="s">
        <v>2437</v>
      </c>
      <c r="M1873" s="26" t="s">
        <v>137</v>
      </c>
      <c r="N1873" s="26" t="s">
        <v>138</v>
      </c>
      <c r="O1873" s="26" t="s">
        <v>138</v>
      </c>
      <c r="Q1873" s="30">
        <v>66</v>
      </c>
      <c r="R1873" s="30">
        <v>3400</v>
      </c>
      <c r="S1873" s="31" t="e">
        <f>#N/A</f>
        <v>#N/A</v>
      </c>
      <c r="T1873" s="30">
        <v>830</v>
      </c>
      <c r="AB1873" s="33" t="e">
        <f>#N/A</f>
        <v>#N/A</v>
      </c>
      <c r="AC1873" s="30">
        <v>2100</v>
      </c>
      <c r="AD1873" s="30" t="e">
        <f>#N/A</f>
        <v>#N/A</v>
      </c>
      <c r="AE1873" s="34">
        <v>0.84363636363636363</v>
      </c>
      <c r="AG1873" s="30" t="e">
        <f>#N/A</f>
        <v>#N/A</v>
      </c>
      <c r="AH1873" s="30" t="e">
        <f>#N/A</f>
        <v>#N/A</v>
      </c>
      <c r="AI1873" s="30">
        <v>2927</v>
      </c>
      <c r="AJ1873" s="30">
        <v>2927</v>
      </c>
      <c r="AK1873" s="26" t="s">
        <v>139</v>
      </c>
      <c r="AL1873" s="26">
        <v>28</v>
      </c>
      <c r="AM1873" s="26" t="s">
        <v>3754</v>
      </c>
      <c r="AU1873" s="26" t="s">
        <v>1526</v>
      </c>
      <c r="AV1873" s="67" t="s">
        <v>3588</v>
      </c>
      <c r="AW1873" s="67" t="s">
        <v>3560</v>
      </c>
      <c r="AX1873" s="67" t="s">
        <v>3652</v>
      </c>
      <c r="AY1873" s="67" t="s">
        <v>3794</v>
      </c>
      <c r="BB1873" s="26" t="s">
        <v>2488</v>
      </c>
      <c r="BC1873" s="26" t="s">
        <v>3205</v>
      </c>
      <c r="BD1873" s="37">
        <v>44067</v>
      </c>
      <c r="BE1873" s="30">
        <v>35439</v>
      </c>
      <c r="BF1873" s="30">
        <v>41093</v>
      </c>
      <c r="BG1873" s="37" t="s">
        <v>3206</v>
      </c>
      <c r="BI1873" s="37"/>
      <c r="BJ1873" s="37"/>
      <c r="BK1873" s="37"/>
      <c r="BL1873" s="37"/>
      <c r="BM1873" s="37"/>
      <c r="BN1873" s="26"/>
      <c r="BO1873" s="26"/>
      <c r="BP1873" s="26"/>
      <c r="BQ1873" s="38"/>
      <c r="BR1873" s="26"/>
      <c r="BS1873" s="26"/>
      <c r="BT1873" s="26"/>
      <c r="BU1873" s="26"/>
      <c r="BV1873" s="39"/>
    </row>
    <row r="1874" spans="1:74" ht="15" hidden="1" customHeight="1">
      <c r="A1874" s="26">
        <v>2020</v>
      </c>
      <c r="B1874" s="26" t="e">
        <f>#N/A</f>
        <v>#N/A</v>
      </c>
      <c r="C1874" s="26" t="s">
        <v>129</v>
      </c>
      <c r="D1874" s="26" t="s">
        <v>2433</v>
      </c>
      <c r="E1874" s="26" t="s">
        <v>2434</v>
      </c>
      <c r="F1874" s="68">
        <v>43991</v>
      </c>
      <c r="G1874" s="107" t="s">
        <v>4077</v>
      </c>
      <c r="H1874" s="26" t="s">
        <v>1402</v>
      </c>
      <c r="I1874" s="26" t="s">
        <v>1402</v>
      </c>
      <c r="J1874" s="28" t="s">
        <v>4078</v>
      </c>
      <c r="K1874" s="26" t="s">
        <v>135</v>
      </c>
      <c r="L1874" s="26" t="s">
        <v>2437</v>
      </c>
      <c r="M1874" s="26" t="s">
        <v>137</v>
      </c>
      <c r="N1874" s="26" t="s">
        <v>138</v>
      </c>
      <c r="O1874" s="26" t="s">
        <v>138</v>
      </c>
      <c r="Q1874" s="30">
        <v>70</v>
      </c>
      <c r="R1874" s="30">
        <v>5050</v>
      </c>
      <c r="S1874" s="31" t="e">
        <f>#N/A</f>
        <v>#N/A</v>
      </c>
      <c r="T1874" s="30">
        <v>1195</v>
      </c>
      <c r="AB1874" s="33" t="e">
        <f>#N/A</f>
        <v>#N/A</v>
      </c>
      <c r="AC1874" s="30">
        <v>2100</v>
      </c>
      <c r="AD1874" s="30" t="e">
        <f>#N/A</f>
        <v>#N/A</v>
      </c>
      <c r="AE1874" s="34">
        <v>0.84</v>
      </c>
      <c r="AG1874" s="30" t="e">
        <f>#N/A</f>
        <v>#N/A</v>
      </c>
      <c r="AH1874" s="30" t="e">
        <f>#N/A</f>
        <v>#N/A</v>
      </c>
      <c r="AI1874" s="30">
        <v>4348</v>
      </c>
      <c r="AJ1874" s="30">
        <v>4348</v>
      </c>
      <c r="AK1874" s="26" t="s">
        <v>139</v>
      </c>
      <c r="AL1874" s="26">
        <v>28</v>
      </c>
      <c r="AM1874" s="26" t="s">
        <v>3754</v>
      </c>
      <c r="AU1874" s="26" t="s">
        <v>1526</v>
      </c>
      <c r="AV1874" s="67" t="s">
        <v>3588</v>
      </c>
      <c r="AW1874" s="67" t="s">
        <v>3560</v>
      </c>
      <c r="AX1874" s="67" t="s">
        <v>3652</v>
      </c>
      <c r="AY1874" s="67" t="s">
        <v>3794</v>
      </c>
      <c r="BB1874" s="26" t="s">
        <v>2488</v>
      </c>
      <c r="BC1874" s="26" t="s">
        <v>3205</v>
      </c>
      <c r="BD1874" s="37">
        <v>44067</v>
      </c>
      <c r="BE1874" s="30">
        <v>35439</v>
      </c>
      <c r="BF1874" s="30">
        <v>41093</v>
      </c>
      <c r="BG1874" s="37" t="s">
        <v>3206</v>
      </c>
      <c r="BI1874" s="37"/>
      <c r="BJ1874" s="37"/>
      <c r="BK1874" s="37"/>
      <c r="BL1874" s="37"/>
      <c r="BM1874" s="37"/>
      <c r="BN1874" s="26"/>
      <c r="BO1874" s="26"/>
      <c r="BP1874" s="26"/>
      <c r="BQ1874" s="38"/>
      <c r="BR1874" s="26"/>
      <c r="BS1874" s="26"/>
      <c r="BT1874" s="26"/>
      <c r="BU1874" s="26"/>
      <c r="BV1874" s="39"/>
    </row>
    <row r="1875" spans="1:74" ht="15" hidden="1" customHeight="1">
      <c r="A1875" s="26">
        <v>2020</v>
      </c>
      <c r="B1875" s="26" t="e">
        <f>#N/A</f>
        <v>#N/A</v>
      </c>
      <c r="C1875" s="26" t="s">
        <v>129</v>
      </c>
      <c r="D1875" s="26" t="s">
        <v>2433</v>
      </c>
      <c r="E1875" s="26" t="s">
        <v>2434</v>
      </c>
      <c r="F1875" s="68">
        <v>43991</v>
      </c>
      <c r="G1875" s="107" t="s">
        <v>4079</v>
      </c>
      <c r="H1875" s="26" t="s">
        <v>1402</v>
      </c>
      <c r="I1875" s="26" t="s">
        <v>1402</v>
      </c>
      <c r="J1875" s="28" t="s">
        <v>4080</v>
      </c>
      <c r="K1875" s="26" t="s">
        <v>135</v>
      </c>
      <c r="L1875" s="26" t="s">
        <v>2437</v>
      </c>
      <c r="M1875" s="26" t="s">
        <v>137</v>
      </c>
      <c r="N1875" s="26" t="s">
        <v>138</v>
      </c>
      <c r="O1875" s="26" t="s">
        <v>138</v>
      </c>
      <c r="Q1875" s="30">
        <v>65</v>
      </c>
      <c r="R1875" s="30">
        <v>3970</v>
      </c>
      <c r="S1875" s="31" t="e">
        <f>#N/A</f>
        <v>#N/A</v>
      </c>
      <c r="T1875" s="30">
        <v>986</v>
      </c>
      <c r="AB1875" s="33" t="e">
        <f>#N/A</f>
        <v>#N/A</v>
      </c>
      <c r="AC1875" s="30">
        <v>2100</v>
      </c>
      <c r="AD1875" s="30" t="e">
        <f>#N/A</f>
        <v>#N/A</v>
      </c>
      <c r="AE1875" s="34">
        <v>0.87655172413793103</v>
      </c>
      <c r="AG1875" s="30" t="e">
        <f>#N/A</f>
        <v>#N/A</v>
      </c>
      <c r="AH1875" s="30" t="e">
        <f>#N/A</f>
        <v>#N/A</v>
      </c>
      <c r="AI1875" s="30">
        <v>3418</v>
      </c>
      <c r="AJ1875" s="30">
        <v>3418</v>
      </c>
      <c r="AK1875" s="26" t="s">
        <v>139</v>
      </c>
      <c r="AL1875" s="26">
        <v>28</v>
      </c>
      <c r="AM1875" s="26" t="s">
        <v>3754</v>
      </c>
      <c r="AU1875" s="26" t="s">
        <v>1526</v>
      </c>
      <c r="AV1875" s="67" t="s">
        <v>3588</v>
      </c>
      <c r="AW1875" s="67" t="s">
        <v>3560</v>
      </c>
      <c r="AX1875" s="67" t="s">
        <v>3652</v>
      </c>
      <c r="AY1875" s="67" t="s">
        <v>3794</v>
      </c>
      <c r="BB1875" s="26" t="s">
        <v>2488</v>
      </c>
      <c r="BC1875" s="26" t="s">
        <v>3205</v>
      </c>
      <c r="BD1875" s="37">
        <v>44067</v>
      </c>
      <c r="BE1875" s="30">
        <v>35439</v>
      </c>
      <c r="BF1875" s="30">
        <v>41093</v>
      </c>
      <c r="BG1875" s="37" t="s">
        <v>3206</v>
      </c>
      <c r="BI1875" s="37"/>
      <c r="BJ1875" s="37"/>
      <c r="BK1875" s="37"/>
      <c r="BL1875" s="37"/>
      <c r="BM1875" s="37"/>
      <c r="BN1875" s="26"/>
      <c r="BO1875" s="26"/>
      <c r="BP1875" s="26"/>
      <c r="BQ1875" s="38"/>
      <c r="BR1875" s="26"/>
      <c r="BS1875" s="26"/>
      <c r="BT1875" s="26"/>
      <c r="BU1875" s="26"/>
      <c r="BV1875" s="39"/>
    </row>
    <row r="1876" spans="1:74" ht="15" hidden="1" customHeight="1">
      <c r="A1876" s="26">
        <v>2020</v>
      </c>
      <c r="B1876" s="26" t="e">
        <f>#N/A</f>
        <v>#N/A</v>
      </c>
      <c r="C1876" s="26" t="s">
        <v>129</v>
      </c>
      <c r="D1876" s="26" t="s">
        <v>2433</v>
      </c>
      <c r="E1876" s="26" t="s">
        <v>2434</v>
      </c>
      <c r="F1876" s="68">
        <v>43991</v>
      </c>
      <c r="G1876" s="107" t="s">
        <v>4081</v>
      </c>
      <c r="H1876" s="26" t="s">
        <v>1402</v>
      </c>
      <c r="I1876" s="26" t="s">
        <v>1402</v>
      </c>
      <c r="J1876" s="28" t="s">
        <v>4082</v>
      </c>
      <c r="K1876" s="26" t="s">
        <v>135</v>
      </c>
      <c r="L1876" s="26" t="s">
        <v>2437</v>
      </c>
      <c r="M1876" s="26" t="s">
        <v>137</v>
      </c>
      <c r="N1876" s="26" t="s">
        <v>138</v>
      </c>
      <c r="O1876" s="26" t="s">
        <v>138</v>
      </c>
      <c r="Q1876" s="30">
        <v>68</v>
      </c>
      <c r="R1876" s="30">
        <v>4760</v>
      </c>
      <c r="S1876" s="31" t="e">
        <f>#N/A</f>
        <v>#N/A</v>
      </c>
      <c r="T1876" s="30">
        <v>1215</v>
      </c>
      <c r="AB1876" s="33" t="e">
        <f>#N/A</f>
        <v>#N/A</v>
      </c>
      <c r="AC1876" s="30">
        <v>2100</v>
      </c>
      <c r="AD1876" s="30" t="e">
        <f>#N/A</f>
        <v>#N/A</v>
      </c>
      <c r="AE1876" s="34">
        <v>0.88</v>
      </c>
      <c r="AG1876" s="30" t="e">
        <f>#N/A</f>
        <v>#N/A</v>
      </c>
      <c r="AH1876" s="30" t="e">
        <f>#N/A</f>
        <v>#N/A</v>
      </c>
      <c r="AI1876" s="30">
        <v>4098</v>
      </c>
      <c r="AJ1876" s="30">
        <v>4098</v>
      </c>
      <c r="AK1876" s="26" t="s">
        <v>139</v>
      </c>
      <c r="AL1876" s="26">
        <v>28</v>
      </c>
      <c r="AM1876" s="26" t="s">
        <v>3754</v>
      </c>
      <c r="AU1876" s="26" t="s">
        <v>1526</v>
      </c>
      <c r="AV1876" s="67" t="s">
        <v>3588</v>
      </c>
      <c r="AW1876" s="67" t="s">
        <v>3560</v>
      </c>
      <c r="AX1876" s="67" t="s">
        <v>3652</v>
      </c>
      <c r="AY1876" s="67" t="s">
        <v>3794</v>
      </c>
      <c r="BB1876" s="26" t="s">
        <v>2488</v>
      </c>
      <c r="BC1876" s="26" t="s">
        <v>3205</v>
      </c>
      <c r="BD1876" s="37">
        <v>44067</v>
      </c>
      <c r="BE1876" s="30">
        <v>35439</v>
      </c>
      <c r="BF1876" s="30">
        <v>41093</v>
      </c>
      <c r="BG1876" s="37" t="s">
        <v>3206</v>
      </c>
      <c r="BI1876" s="37"/>
      <c r="BJ1876" s="37"/>
      <c r="BK1876" s="37"/>
      <c r="BL1876" s="37"/>
      <c r="BM1876" s="37"/>
      <c r="BN1876" s="26"/>
      <c r="BO1876" s="26"/>
      <c r="BP1876" s="26"/>
      <c r="BQ1876" s="38"/>
      <c r="BR1876" s="26"/>
      <c r="BS1876" s="26"/>
      <c r="BT1876" s="26"/>
      <c r="BU1876" s="26"/>
      <c r="BV1876" s="39"/>
    </row>
    <row r="1877" spans="1:74" ht="15" hidden="1" customHeight="1">
      <c r="A1877" s="26">
        <v>2020</v>
      </c>
      <c r="B1877" s="26" t="e">
        <f>#N/A</f>
        <v>#N/A</v>
      </c>
      <c r="C1877" s="26" t="s">
        <v>129</v>
      </c>
      <c r="D1877" s="26" t="s">
        <v>2433</v>
      </c>
      <c r="E1877" s="26" t="s">
        <v>2434</v>
      </c>
      <c r="F1877" s="68">
        <v>43991</v>
      </c>
      <c r="G1877" s="107" t="s">
        <v>4083</v>
      </c>
      <c r="H1877" s="26" t="s">
        <v>1402</v>
      </c>
      <c r="I1877" s="26" t="s">
        <v>1402</v>
      </c>
      <c r="J1877" s="28" t="s">
        <v>4084</v>
      </c>
      <c r="K1877" s="26" t="s">
        <v>135</v>
      </c>
      <c r="L1877" s="26" t="s">
        <v>2437</v>
      </c>
      <c r="M1877" s="26" t="s">
        <v>137</v>
      </c>
      <c r="N1877" s="26" t="s">
        <v>138</v>
      </c>
      <c r="O1877" s="26" t="s">
        <v>138</v>
      </c>
      <c r="Q1877" s="30">
        <v>65</v>
      </c>
      <c r="R1877" s="30">
        <v>3740</v>
      </c>
      <c r="S1877" s="31" t="e">
        <f>#N/A</f>
        <v>#N/A</v>
      </c>
      <c r="T1877" s="30">
        <v>1010</v>
      </c>
      <c r="AB1877" s="33" t="e">
        <f>#N/A</f>
        <v>#N/A</v>
      </c>
      <c r="AC1877" s="30">
        <v>2100</v>
      </c>
      <c r="AD1877" s="30" t="e">
        <f>#N/A</f>
        <v>#N/A</v>
      </c>
      <c r="AE1877" s="34">
        <v>0.98</v>
      </c>
      <c r="AG1877" s="30" t="e">
        <f>#N/A</f>
        <v>#N/A</v>
      </c>
      <c r="AH1877" s="30" t="e">
        <f>#N/A</f>
        <v>#N/A</v>
      </c>
      <c r="AI1877" s="30">
        <v>3220</v>
      </c>
      <c r="AJ1877" s="30">
        <v>3220</v>
      </c>
      <c r="AK1877" s="26" t="s">
        <v>139</v>
      </c>
      <c r="AL1877" s="26">
        <v>28</v>
      </c>
      <c r="AM1877" s="26" t="s">
        <v>3754</v>
      </c>
      <c r="AU1877" s="26" t="s">
        <v>1526</v>
      </c>
      <c r="AV1877" s="67" t="s">
        <v>3588</v>
      </c>
      <c r="AW1877" s="67" t="s">
        <v>3560</v>
      </c>
      <c r="AX1877" s="67" t="s">
        <v>3652</v>
      </c>
      <c r="AY1877" s="67" t="s">
        <v>3794</v>
      </c>
      <c r="BB1877" s="26" t="s">
        <v>2488</v>
      </c>
      <c r="BC1877" s="26" t="s">
        <v>3205</v>
      </c>
      <c r="BD1877" s="37">
        <v>44067</v>
      </c>
      <c r="BE1877" s="30">
        <v>35439</v>
      </c>
      <c r="BF1877" s="30">
        <v>41093</v>
      </c>
      <c r="BG1877" s="37" t="s">
        <v>3206</v>
      </c>
      <c r="BI1877" s="37"/>
      <c r="BJ1877" s="37"/>
      <c r="BK1877" s="37"/>
      <c r="BL1877" s="37"/>
      <c r="BM1877" s="37"/>
      <c r="BN1877" s="26"/>
      <c r="BO1877" s="26"/>
      <c r="BP1877" s="26"/>
      <c r="BQ1877" s="38"/>
      <c r="BR1877" s="26"/>
      <c r="BS1877" s="26"/>
      <c r="BT1877" s="26"/>
      <c r="BU1877" s="26"/>
      <c r="BV1877" s="39"/>
    </row>
    <row r="1878" spans="1:74" ht="15" hidden="1" customHeight="1">
      <c r="A1878" s="26">
        <v>2020</v>
      </c>
      <c r="B1878" s="26" t="e">
        <f>#N/A</f>
        <v>#N/A</v>
      </c>
      <c r="C1878" s="26" t="s">
        <v>129</v>
      </c>
      <c r="D1878" s="26" t="s">
        <v>2433</v>
      </c>
      <c r="E1878" s="26" t="s">
        <v>2434</v>
      </c>
      <c r="F1878" s="68">
        <v>43991</v>
      </c>
      <c r="G1878" s="107" t="s">
        <v>4085</v>
      </c>
      <c r="H1878" s="26" t="s">
        <v>1402</v>
      </c>
      <c r="I1878" s="26" t="s">
        <v>1402</v>
      </c>
      <c r="J1878" s="28" t="s">
        <v>4086</v>
      </c>
      <c r="K1878" s="26" t="s">
        <v>135</v>
      </c>
      <c r="L1878" s="26" t="s">
        <v>2437</v>
      </c>
      <c r="M1878" s="26" t="s">
        <v>137</v>
      </c>
      <c r="N1878" s="26" t="s">
        <v>138</v>
      </c>
      <c r="O1878" s="26" t="s">
        <v>138</v>
      </c>
      <c r="Q1878" s="30">
        <v>69</v>
      </c>
      <c r="R1878" s="30">
        <v>4360</v>
      </c>
      <c r="S1878" s="31" t="e">
        <f>#N/A</f>
        <v>#N/A</v>
      </c>
      <c r="T1878" s="30">
        <v>1130</v>
      </c>
      <c r="AB1878" s="33" t="e">
        <f>#N/A</f>
        <v>#N/A</v>
      </c>
      <c r="AC1878" s="30">
        <v>2100</v>
      </c>
      <c r="AD1878" s="30" t="e">
        <f>#N/A</f>
        <v>#N/A</v>
      </c>
      <c r="AE1878" s="34">
        <v>0.98</v>
      </c>
      <c r="AG1878" s="30" t="e">
        <f>#N/A</f>
        <v>#N/A</v>
      </c>
      <c r="AH1878" s="30" t="e">
        <f>#N/A</f>
        <v>#N/A</v>
      </c>
      <c r="AI1878" s="30">
        <v>3754</v>
      </c>
      <c r="AJ1878" s="30">
        <v>3754</v>
      </c>
      <c r="AK1878" s="26" t="s">
        <v>139</v>
      </c>
      <c r="AL1878" s="26">
        <v>28</v>
      </c>
      <c r="AM1878" s="26" t="s">
        <v>3754</v>
      </c>
      <c r="AU1878" s="26" t="s">
        <v>1526</v>
      </c>
      <c r="AV1878" s="67" t="s">
        <v>3588</v>
      </c>
      <c r="AW1878" s="67" t="s">
        <v>3560</v>
      </c>
      <c r="AX1878" s="67" t="s">
        <v>3652</v>
      </c>
      <c r="AY1878" s="67" t="s">
        <v>3794</v>
      </c>
      <c r="BB1878" s="26" t="s">
        <v>2488</v>
      </c>
      <c r="BC1878" s="26" t="s">
        <v>3205</v>
      </c>
      <c r="BD1878" s="37">
        <v>44067</v>
      </c>
      <c r="BE1878" s="30">
        <v>35439</v>
      </c>
      <c r="BF1878" s="30">
        <v>41093</v>
      </c>
      <c r="BG1878" s="37" t="s">
        <v>3206</v>
      </c>
      <c r="BI1878" s="37"/>
      <c r="BJ1878" s="37"/>
      <c r="BK1878" s="37"/>
      <c r="BL1878" s="37"/>
      <c r="BM1878" s="37"/>
      <c r="BN1878" s="26"/>
      <c r="BO1878" s="26"/>
      <c r="BP1878" s="26"/>
      <c r="BQ1878" s="38"/>
      <c r="BR1878" s="26"/>
      <c r="BS1878" s="26"/>
      <c r="BT1878" s="26"/>
      <c r="BU1878" s="26"/>
      <c r="BV1878" s="39"/>
    </row>
    <row r="1879" spans="1:74" ht="15" hidden="1" customHeight="1">
      <c r="A1879" s="26">
        <v>2020</v>
      </c>
      <c r="B1879" s="26" t="e">
        <f>#N/A</f>
        <v>#N/A</v>
      </c>
      <c r="C1879" s="26" t="s">
        <v>129</v>
      </c>
      <c r="D1879" s="26" t="s">
        <v>2433</v>
      </c>
      <c r="E1879" s="26" t="s">
        <v>2434</v>
      </c>
      <c r="F1879" s="68">
        <v>43991</v>
      </c>
      <c r="G1879" s="107" t="s">
        <v>4087</v>
      </c>
      <c r="H1879" s="26" t="s">
        <v>1402</v>
      </c>
      <c r="I1879" s="26" t="s">
        <v>1402</v>
      </c>
      <c r="J1879" s="28" t="s">
        <v>4088</v>
      </c>
      <c r="K1879" s="26" t="s">
        <v>135</v>
      </c>
      <c r="L1879" s="26" t="s">
        <v>2437</v>
      </c>
      <c r="M1879" s="26" t="s">
        <v>137</v>
      </c>
      <c r="N1879" s="26" t="s">
        <v>138</v>
      </c>
      <c r="O1879" s="26" t="s">
        <v>138</v>
      </c>
      <c r="Q1879" s="30">
        <v>67</v>
      </c>
      <c r="R1879" s="30">
        <v>4120</v>
      </c>
      <c r="S1879" s="31" t="e">
        <f>#N/A</f>
        <v>#N/A</v>
      </c>
      <c r="T1879" s="30">
        <v>1166</v>
      </c>
      <c r="AB1879" s="33" t="e">
        <f>#N/A</f>
        <v>#N/A</v>
      </c>
      <c r="AC1879" s="30">
        <v>2100</v>
      </c>
      <c r="AD1879" s="30" t="e">
        <f>#N/A</f>
        <v>#N/A</v>
      </c>
      <c r="AE1879" s="34">
        <v>0.93238095238095231</v>
      </c>
      <c r="AG1879" s="30" t="e">
        <f>#N/A</f>
        <v>#N/A</v>
      </c>
      <c r="AH1879" s="30" t="e">
        <f>#N/A</f>
        <v>#N/A</v>
      </c>
      <c r="AI1879" s="30">
        <v>3547</v>
      </c>
      <c r="AJ1879" s="30">
        <v>3547</v>
      </c>
      <c r="AK1879" s="26" t="s">
        <v>139</v>
      </c>
      <c r="AL1879" s="26">
        <v>28</v>
      </c>
      <c r="AM1879" s="26" t="s">
        <v>3754</v>
      </c>
      <c r="AU1879" s="26" t="s">
        <v>1526</v>
      </c>
      <c r="AV1879" s="67" t="s">
        <v>3588</v>
      </c>
      <c r="AW1879" s="67" t="s">
        <v>3560</v>
      </c>
      <c r="AX1879" s="67" t="s">
        <v>3652</v>
      </c>
      <c r="AY1879" s="67" t="s">
        <v>3794</v>
      </c>
      <c r="BB1879" s="26" t="s">
        <v>2488</v>
      </c>
      <c r="BC1879" s="26" t="s">
        <v>3205</v>
      </c>
      <c r="BD1879" s="37">
        <v>44067</v>
      </c>
      <c r="BE1879" s="30">
        <v>35439</v>
      </c>
      <c r="BF1879" s="30">
        <v>41093</v>
      </c>
      <c r="BG1879" s="37" t="s">
        <v>3206</v>
      </c>
      <c r="BI1879" s="37"/>
      <c r="BJ1879" s="37"/>
      <c r="BK1879" s="37"/>
      <c r="BL1879" s="37"/>
      <c r="BM1879" s="37"/>
      <c r="BN1879" s="26"/>
      <c r="BO1879" s="26"/>
      <c r="BP1879" s="26"/>
      <c r="BQ1879" s="38"/>
      <c r="BR1879" s="26"/>
      <c r="BS1879" s="26"/>
      <c r="BT1879" s="26"/>
      <c r="BU1879" s="26"/>
      <c r="BV1879" s="39"/>
    </row>
    <row r="1880" spans="1:74" ht="15" hidden="1" customHeight="1">
      <c r="A1880" s="26">
        <v>2020</v>
      </c>
      <c r="B1880" s="26" t="e">
        <f>#N/A</f>
        <v>#N/A</v>
      </c>
      <c r="C1880" s="26" t="s">
        <v>129</v>
      </c>
      <c r="D1880" s="26" t="s">
        <v>2433</v>
      </c>
      <c r="E1880" s="26" t="s">
        <v>2434</v>
      </c>
      <c r="F1880" s="68">
        <v>43991</v>
      </c>
      <c r="G1880" s="107" t="s">
        <v>4089</v>
      </c>
      <c r="H1880" s="26" t="s">
        <v>1402</v>
      </c>
      <c r="I1880" s="26" t="s">
        <v>1402</v>
      </c>
      <c r="J1880" s="28" t="s">
        <v>4090</v>
      </c>
      <c r="K1880" s="26" t="s">
        <v>135</v>
      </c>
      <c r="L1880" s="26" t="s">
        <v>2437</v>
      </c>
      <c r="M1880" s="26" t="s">
        <v>137</v>
      </c>
      <c r="N1880" s="26" t="s">
        <v>138</v>
      </c>
      <c r="O1880" s="26" t="s">
        <v>138</v>
      </c>
      <c r="Q1880" s="30">
        <v>63</v>
      </c>
      <c r="R1880" s="30">
        <v>3420</v>
      </c>
      <c r="S1880" s="31" t="e">
        <f>#N/A</f>
        <v>#N/A</v>
      </c>
      <c r="T1880" s="30">
        <v>894</v>
      </c>
      <c r="AB1880" s="33" t="e">
        <f>#N/A</f>
        <v>#N/A</v>
      </c>
      <c r="AC1880" s="30">
        <v>2100</v>
      </c>
      <c r="AD1880" s="30" t="e">
        <f>#N/A</f>
        <v>#N/A</v>
      </c>
      <c r="AE1880" s="34">
        <v>0.93</v>
      </c>
      <c r="AG1880" s="30" t="e">
        <f>#N/A</f>
        <v>#N/A</v>
      </c>
      <c r="AH1880" s="30" t="e">
        <f>#N/A</f>
        <v>#N/A</v>
      </c>
      <c r="AI1880" s="30">
        <v>2945</v>
      </c>
      <c r="AJ1880" s="30">
        <v>2945</v>
      </c>
      <c r="AK1880" s="26" t="s">
        <v>139</v>
      </c>
      <c r="AL1880" s="26">
        <v>28</v>
      </c>
      <c r="AM1880" s="26" t="s">
        <v>3754</v>
      </c>
      <c r="AU1880" s="26" t="s">
        <v>1526</v>
      </c>
      <c r="AV1880" s="67" t="s">
        <v>3588</v>
      </c>
      <c r="AW1880" s="67" t="s">
        <v>3560</v>
      </c>
      <c r="AX1880" s="67" t="s">
        <v>3652</v>
      </c>
      <c r="AY1880" s="67" t="s">
        <v>3794</v>
      </c>
      <c r="BB1880" s="26" t="s">
        <v>2488</v>
      </c>
      <c r="BC1880" s="26" t="s">
        <v>3205</v>
      </c>
      <c r="BD1880" s="37">
        <v>44067</v>
      </c>
      <c r="BE1880" s="30">
        <v>35439</v>
      </c>
      <c r="BF1880" s="30">
        <v>41093</v>
      </c>
      <c r="BG1880" s="37" t="s">
        <v>3206</v>
      </c>
      <c r="BI1880" s="37"/>
      <c r="BJ1880" s="37"/>
      <c r="BK1880" s="37"/>
      <c r="BL1880" s="37"/>
      <c r="BM1880" s="37"/>
      <c r="BN1880" s="26"/>
      <c r="BO1880" s="26"/>
      <c r="BP1880" s="26"/>
      <c r="BQ1880" s="38"/>
      <c r="BR1880" s="26"/>
      <c r="BS1880" s="26"/>
      <c r="BT1880" s="26"/>
      <c r="BU1880" s="26"/>
      <c r="BV1880" s="39"/>
    </row>
    <row r="1881" spans="1:74" ht="15" hidden="1" customHeight="1">
      <c r="A1881" s="26">
        <v>2020</v>
      </c>
      <c r="B1881" s="26" t="e">
        <f>#N/A</f>
        <v>#N/A</v>
      </c>
      <c r="C1881" s="26" t="s">
        <v>129</v>
      </c>
      <c r="D1881" s="26" t="s">
        <v>2433</v>
      </c>
      <c r="E1881" s="26" t="s">
        <v>2434</v>
      </c>
      <c r="F1881" s="68">
        <v>43991</v>
      </c>
      <c r="G1881" s="107" t="s">
        <v>4091</v>
      </c>
      <c r="H1881" s="26" t="s">
        <v>1402</v>
      </c>
      <c r="I1881" s="26" t="s">
        <v>1402</v>
      </c>
      <c r="J1881" s="28" t="s">
        <v>4092</v>
      </c>
      <c r="K1881" s="26" t="s">
        <v>135</v>
      </c>
      <c r="L1881" s="26" t="s">
        <v>2437</v>
      </c>
      <c r="M1881" s="26" t="s">
        <v>137</v>
      </c>
      <c r="N1881" s="26" t="s">
        <v>138</v>
      </c>
      <c r="O1881" s="26" t="s">
        <v>138</v>
      </c>
      <c r="Q1881" s="30">
        <v>65</v>
      </c>
      <c r="R1881" s="30">
        <v>4010</v>
      </c>
      <c r="S1881" s="31" t="e">
        <f>#N/A</f>
        <v>#N/A</v>
      </c>
      <c r="T1881" s="30">
        <v>1056</v>
      </c>
      <c r="AB1881" s="33" t="e">
        <f>#N/A</f>
        <v>#N/A</v>
      </c>
      <c r="AC1881" s="30">
        <v>2100</v>
      </c>
      <c r="AD1881" s="30" t="e">
        <f>#N/A</f>
        <v>#N/A</v>
      </c>
      <c r="AE1881" s="34">
        <v>0.82615384615384613</v>
      </c>
      <c r="AG1881" s="30" t="e">
        <f>#N/A</f>
        <v>#N/A</v>
      </c>
      <c r="AH1881" s="30" t="e">
        <f>#N/A</f>
        <v>#N/A</v>
      </c>
      <c r="AI1881" s="30">
        <v>3453</v>
      </c>
      <c r="AJ1881" s="30">
        <v>3453</v>
      </c>
      <c r="AK1881" s="26" t="s">
        <v>139</v>
      </c>
      <c r="AL1881" s="26">
        <v>28</v>
      </c>
      <c r="AM1881" s="26" t="s">
        <v>3754</v>
      </c>
      <c r="AU1881" s="26" t="s">
        <v>1526</v>
      </c>
      <c r="AV1881" s="67" t="s">
        <v>3588</v>
      </c>
      <c r="AW1881" s="67" t="s">
        <v>3560</v>
      </c>
      <c r="AX1881" s="67" t="s">
        <v>3652</v>
      </c>
      <c r="AY1881" s="67" t="s">
        <v>3794</v>
      </c>
      <c r="BB1881" s="26" t="s">
        <v>2488</v>
      </c>
      <c r="BC1881" s="26" t="s">
        <v>3205</v>
      </c>
      <c r="BD1881" s="37">
        <v>44067</v>
      </c>
      <c r="BE1881" s="30">
        <v>35439</v>
      </c>
      <c r="BF1881" s="30">
        <v>41093</v>
      </c>
      <c r="BG1881" s="37" t="s">
        <v>3206</v>
      </c>
      <c r="BI1881" s="37"/>
      <c r="BJ1881" s="37"/>
      <c r="BK1881" s="37"/>
      <c r="BL1881" s="37"/>
      <c r="BM1881" s="37"/>
      <c r="BN1881" s="26"/>
      <c r="BO1881" s="26"/>
      <c r="BP1881" s="26"/>
      <c r="BQ1881" s="38"/>
      <c r="BR1881" s="26"/>
      <c r="BS1881" s="26"/>
      <c r="BT1881" s="26"/>
      <c r="BU1881" s="26"/>
      <c r="BV1881" s="39"/>
    </row>
    <row r="1882" spans="1:74" ht="15" hidden="1" customHeight="1">
      <c r="A1882" s="26">
        <v>2020</v>
      </c>
      <c r="B1882" s="26" t="e">
        <f>#N/A</f>
        <v>#N/A</v>
      </c>
      <c r="C1882" s="26" t="s">
        <v>129</v>
      </c>
      <c r="D1882" s="26" t="s">
        <v>2433</v>
      </c>
      <c r="E1882" s="26" t="s">
        <v>2434</v>
      </c>
      <c r="F1882" s="68">
        <v>43991</v>
      </c>
      <c r="G1882" s="107" t="s">
        <v>4093</v>
      </c>
      <c r="H1882" s="26" t="s">
        <v>1402</v>
      </c>
      <c r="I1882" s="26" t="s">
        <v>1402</v>
      </c>
      <c r="J1882" s="28" t="s">
        <v>4094</v>
      </c>
      <c r="K1882" s="26" t="s">
        <v>135</v>
      </c>
      <c r="L1882" s="26" t="s">
        <v>2437</v>
      </c>
      <c r="M1882" s="26" t="s">
        <v>137</v>
      </c>
      <c r="N1882" s="26" t="s">
        <v>138</v>
      </c>
      <c r="O1882" s="26" t="s">
        <v>138</v>
      </c>
      <c r="Q1882" s="30">
        <v>72</v>
      </c>
      <c r="R1882" s="30">
        <v>5160</v>
      </c>
      <c r="S1882" s="31" t="e">
        <f>#N/A</f>
        <v>#N/A</v>
      </c>
      <c r="T1882" s="30">
        <v>1232</v>
      </c>
      <c r="AB1882" s="33" t="e">
        <f>#N/A</f>
        <v>#N/A</v>
      </c>
      <c r="AC1882" s="30">
        <v>2100</v>
      </c>
      <c r="AD1882" s="30" t="e">
        <f>#N/A</f>
        <v>#N/A</v>
      </c>
      <c r="AE1882" s="34">
        <v>0.83</v>
      </c>
      <c r="AG1882" s="30" t="e">
        <f>#N/A</f>
        <v>#N/A</v>
      </c>
      <c r="AH1882" s="30" t="e">
        <f>#N/A</f>
        <v>#N/A</v>
      </c>
      <c r="AI1882" s="30">
        <v>4443</v>
      </c>
      <c r="AJ1882" s="30">
        <v>4443</v>
      </c>
      <c r="AK1882" s="26" t="s">
        <v>139</v>
      </c>
      <c r="AL1882" s="26">
        <v>28</v>
      </c>
      <c r="AM1882" s="26" t="s">
        <v>3754</v>
      </c>
      <c r="AU1882" s="26" t="s">
        <v>1526</v>
      </c>
      <c r="AV1882" s="67" t="s">
        <v>3588</v>
      </c>
      <c r="AW1882" s="67" t="s">
        <v>3560</v>
      </c>
      <c r="AX1882" s="67" t="s">
        <v>3652</v>
      </c>
      <c r="AY1882" s="67" t="s">
        <v>3794</v>
      </c>
      <c r="BB1882" s="26" t="s">
        <v>2488</v>
      </c>
      <c r="BC1882" s="26" t="s">
        <v>3205</v>
      </c>
      <c r="BD1882" s="37">
        <v>44067</v>
      </c>
      <c r="BE1882" s="30">
        <v>35439</v>
      </c>
      <c r="BF1882" s="30">
        <v>41093</v>
      </c>
      <c r="BG1882" s="37" t="s">
        <v>3206</v>
      </c>
      <c r="BI1882" s="37"/>
      <c r="BJ1882" s="37"/>
      <c r="BK1882" s="37"/>
      <c r="BL1882" s="37"/>
      <c r="BM1882" s="37"/>
      <c r="BN1882" s="26"/>
      <c r="BO1882" s="26"/>
      <c r="BP1882" s="26"/>
      <c r="BQ1882" s="38"/>
      <c r="BR1882" s="26"/>
      <c r="BS1882" s="26"/>
      <c r="BT1882" s="26"/>
      <c r="BU1882" s="26"/>
      <c r="BV1882" s="39"/>
    </row>
    <row r="1883" spans="1:74" ht="15" hidden="1" customHeight="1">
      <c r="A1883" s="26">
        <v>2020</v>
      </c>
      <c r="B1883" s="26" t="e">
        <f>#N/A</f>
        <v>#N/A</v>
      </c>
      <c r="C1883" s="26" t="s">
        <v>129</v>
      </c>
      <c r="D1883" s="26" t="s">
        <v>2433</v>
      </c>
      <c r="E1883" s="26" t="s">
        <v>2434</v>
      </c>
      <c r="F1883" s="68">
        <v>43991</v>
      </c>
      <c r="G1883" s="107" t="s">
        <v>4095</v>
      </c>
      <c r="H1883" s="26" t="s">
        <v>1402</v>
      </c>
      <c r="I1883" s="26" t="s">
        <v>1402</v>
      </c>
      <c r="J1883" s="28" t="s">
        <v>4096</v>
      </c>
      <c r="K1883" s="26" t="s">
        <v>135</v>
      </c>
      <c r="L1883" s="26" t="s">
        <v>2437</v>
      </c>
      <c r="M1883" s="26" t="s">
        <v>137</v>
      </c>
      <c r="N1883" s="26" t="s">
        <v>138</v>
      </c>
      <c r="O1883" s="26" t="s">
        <v>138</v>
      </c>
      <c r="Q1883" s="30">
        <v>73</v>
      </c>
      <c r="R1883" s="30">
        <v>5060</v>
      </c>
      <c r="S1883" s="31" t="e">
        <f>#N/A</f>
        <v>#N/A</v>
      </c>
      <c r="T1883" s="30">
        <v>1426</v>
      </c>
      <c r="AB1883" s="33" t="e">
        <f>#N/A</f>
        <v>#N/A</v>
      </c>
      <c r="AC1883" s="30">
        <v>2100</v>
      </c>
      <c r="AD1883" s="30" t="e">
        <f>#N/A</f>
        <v>#N/A</v>
      </c>
      <c r="AE1883" s="34">
        <v>0.85096774193548386</v>
      </c>
      <c r="AG1883" s="30" t="e">
        <f>#N/A</f>
        <v>#N/A</v>
      </c>
      <c r="AH1883" s="30" t="e">
        <f>#N/A</f>
        <v>#N/A</v>
      </c>
      <c r="AI1883" s="30">
        <v>4357</v>
      </c>
      <c r="AJ1883" s="30">
        <v>4357</v>
      </c>
      <c r="AK1883" s="26" t="s">
        <v>139</v>
      </c>
      <c r="AL1883" s="26">
        <v>28</v>
      </c>
      <c r="AM1883" s="26" t="s">
        <v>3754</v>
      </c>
      <c r="AU1883" s="26" t="s">
        <v>1526</v>
      </c>
      <c r="AV1883" s="67" t="s">
        <v>3588</v>
      </c>
      <c r="AW1883" s="67" t="s">
        <v>3560</v>
      </c>
      <c r="AX1883" s="67" t="s">
        <v>3652</v>
      </c>
      <c r="AY1883" s="67" t="s">
        <v>3794</v>
      </c>
      <c r="BB1883" s="26" t="s">
        <v>2488</v>
      </c>
      <c r="BC1883" s="26" t="s">
        <v>3205</v>
      </c>
      <c r="BD1883" s="37">
        <v>44067</v>
      </c>
      <c r="BE1883" s="30">
        <v>35439</v>
      </c>
      <c r="BF1883" s="30">
        <v>41093</v>
      </c>
      <c r="BG1883" s="37" t="s">
        <v>3206</v>
      </c>
      <c r="BI1883" s="37"/>
      <c r="BJ1883" s="37"/>
      <c r="BK1883" s="37"/>
      <c r="BL1883" s="37"/>
      <c r="BM1883" s="37"/>
      <c r="BN1883" s="26"/>
      <c r="BO1883" s="26"/>
      <c r="BP1883" s="26"/>
      <c r="BQ1883" s="38"/>
      <c r="BR1883" s="26"/>
      <c r="BS1883" s="26"/>
      <c r="BT1883" s="26"/>
      <c r="BU1883" s="26"/>
      <c r="BV1883" s="39"/>
    </row>
    <row r="1884" spans="1:74" ht="15" hidden="1" customHeight="1">
      <c r="A1884" s="26">
        <v>2020</v>
      </c>
      <c r="B1884" s="26" t="e">
        <f>#N/A</f>
        <v>#N/A</v>
      </c>
      <c r="C1884" s="26" t="s">
        <v>129</v>
      </c>
      <c r="D1884" s="26" t="s">
        <v>2433</v>
      </c>
      <c r="E1884" s="26" t="s">
        <v>2434</v>
      </c>
      <c r="F1884" s="68">
        <v>43991</v>
      </c>
      <c r="G1884" s="107" t="s">
        <v>4097</v>
      </c>
      <c r="H1884" s="26" t="s">
        <v>1402</v>
      </c>
      <c r="I1884" s="26" t="s">
        <v>1402</v>
      </c>
      <c r="J1884" s="28" t="s">
        <v>4098</v>
      </c>
      <c r="K1884" s="26" t="s">
        <v>135</v>
      </c>
      <c r="L1884" s="26" t="s">
        <v>2437</v>
      </c>
      <c r="M1884" s="26" t="s">
        <v>137</v>
      </c>
      <c r="N1884" s="26" t="s">
        <v>138</v>
      </c>
      <c r="O1884" s="26" t="s">
        <v>138</v>
      </c>
      <c r="Q1884" s="30">
        <v>60</v>
      </c>
      <c r="R1884" s="30">
        <v>3120</v>
      </c>
      <c r="S1884" s="31" t="e">
        <f>#N/A</f>
        <v>#N/A</v>
      </c>
      <c r="T1884" s="30">
        <v>896</v>
      </c>
      <c r="AB1884" s="33" t="e">
        <f>#N/A</f>
        <v>#N/A</v>
      </c>
      <c r="AC1884" s="30">
        <v>2100</v>
      </c>
      <c r="AD1884" s="30" t="e">
        <f>#N/A</f>
        <v>#N/A</v>
      </c>
      <c r="AE1884" s="34">
        <v>0.85</v>
      </c>
      <c r="AG1884" s="30" t="e">
        <f>#N/A</f>
        <v>#N/A</v>
      </c>
      <c r="AH1884" s="30" t="e">
        <f>#N/A</f>
        <v>#N/A</v>
      </c>
      <c r="AI1884" s="30">
        <v>2686</v>
      </c>
      <c r="AJ1884" s="30">
        <v>2686</v>
      </c>
      <c r="AK1884" s="26" t="s">
        <v>139</v>
      </c>
      <c r="AL1884" s="26">
        <v>28</v>
      </c>
      <c r="AM1884" s="26" t="s">
        <v>3754</v>
      </c>
      <c r="AU1884" s="26" t="s">
        <v>1526</v>
      </c>
      <c r="AV1884" s="67" t="s">
        <v>3588</v>
      </c>
      <c r="AW1884" s="67" t="s">
        <v>3560</v>
      </c>
      <c r="AX1884" s="67" t="s">
        <v>3652</v>
      </c>
      <c r="AY1884" s="67" t="s">
        <v>3794</v>
      </c>
      <c r="BB1884" s="26" t="s">
        <v>2488</v>
      </c>
      <c r="BC1884" s="26" t="s">
        <v>3205</v>
      </c>
      <c r="BD1884" s="37">
        <v>44067</v>
      </c>
      <c r="BE1884" s="30">
        <v>35439</v>
      </c>
      <c r="BF1884" s="30">
        <v>41093</v>
      </c>
      <c r="BG1884" s="37" t="s">
        <v>3206</v>
      </c>
      <c r="BI1884" s="37"/>
      <c r="BJ1884" s="37"/>
      <c r="BK1884" s="37"/>
      <c r="BL1884" s="37"/>
      <c r="BM1884" s="37"/>
      <c r="BN1884" s="26"/>
      <c r="BO1884" s="26"/>
      <c r="BP1884" s="26"/>
      <c r="BQ1884" s="38"/>
      <c r="BR1884" s="26"/>
      <c r="BS1884" s="26"/>
      <c r="BT1884" s="26"/>
      <c r="BU1884" s="26"/>
      <c r="BV1884" s="39"/>
    </row>
    <row r="1885" spans="1:74" ht="15" hidden="1" customHeight="1">
      <c r="A1885" s="26">
        <v>2020</v>
      </c>
      <c r="B1885" s="26" t="e">
        <f>#N/A</f>
        <v>#N/A</v>
      </c>
      <c r="C1885" s="26" t="s">
        <v>129</v>
      </c>
      <c r="D1885" s="26" t="s">
        <v>2433</v>
      </c>
      <c r="E1885" s="26" t="s">
        <v>2434</v>
      </c>
      <c r="F1885" s="68">
        <v>43991</v>
      </c>
      <c r="G1885" s="107" t="s">
        <v>4099</v>
      </c>
      <c r="H1885" s="26" t="s">
        <v>1402</v>
      </c>
      <c r="I1885" s="26" t="s">
        <v>1402</v>
      </c>
      <c r="J1885" s="28" t="s">
        <v>1084</v>
      </c>
      <c r="K1885" s="26" t="s">
        <v>135</v>
      </c>
      <c r="L1885" s="26" t="s">
        <v>2437</v>
      </c>
      <c r="M1885" s="26" t="s">
        <v>137</v>
      </c>
      <c r="N1885" s="26" t="s">
        <v>138</v>
      </c>
      <c r="O1885" s="26" t="s">
        <v>138</v>
      </c>
      <c r="Q1885" s="30">
        <v>77</v>
      </c>
      <c r="R1885" s="30">
        <v>6900</v>
      </c>
      <c r="S1885" s="31" t="e">
        <f>#N/A</f>
        <v>#N/A</v>
      </c>
      <c r="T1885" s="30">
        <v>1850</v>
      </c>
      <c r="AB1885" s="33" t="e">
        <f>#N/A</f>
        <v>#N/A</v>
      </c>
      <c r="AC1885" s="30">
        <v>2100</v>
      </c>
      <c r="AD1885" s="30" t="e">
        <f>#N/A</f>
        <v>#N/A</v>
      </c>
      <c r="AE1885" s="34">
        <v>0.87473684210526315</v>
      </c>
      <c r="AG1885" s="30" t="e">
        <f>#N/A</f>
        <v>#N/A</v>
      </c>
      <c r="AH1885" s="30" t="e">
        <f>#N/A</f>
        <v>#N/A</v>
      </c>
      <c r="AI1885" s="30">
        <v>5941</v>
      </c>
      <c r="AJ1885" s="30">
        <v>5941</v>
      </c>
      <c r="AK1885" s="26" t="s">
        <v>139</v>
      </c>
      <c r="AL1885" s="26">
        <v>28</v>
      </c>
      <c r="AM1885" s="26" t="s">
        <v>3754</v>
      </c>
      <c r="AU1885" s="26" t="s">
        <v>1526</v>
      </c>
      <c r="AV1885" s="67" t="s">
        <v>3588</v>
      </c>
      <c r="AW1885" s="67" t="s">
        <v>3560</v>
      </c>
      <c r="AX1885" s="67" t="s">
        <v>3652</v>
      </c>
      <c r="AY1885" s="67" t="s">
        <v>3794</v>
      </c>
      <c r="BB1885" s="26" t="s">
        <v>2488</v>
      </c>
      <c r="BC1885" s="26" t="s">
        <v>3205</v>
      </c>
      <c r="BD1885" s="37">
        <v>44067</v>
      </c>
      <c r="BE1885" s="30">
        <v>35439</v>
      </c>
      <c r="BF1885" s="30">
        <v>41093</v>
      </c>
      <c r="BG1885" s="37" t="s">
        <v>3206</v>
      </c>
      <c r="BI1885" s="37"/>
      <c r="BJ1885" s="37"/>
      <c r="BK1885" s="37"/>
      <c r="BL1885" s="37"/>
      <c r="BM1885" s="37"/>
      <c r="BN1885" s="26"/>
      <c r="BO1885" s="26"/>
      <c r="BP1885" s="26"/>
      <c r="BQ1885" s="38"/>
      <c r="BR1885" s="26"/>
      <c r="BS1885" s="26"/>
      <c r="BT1885" s="26"/>
      <c r="BU1885" s="26"/>
      <c r="BV1885" s="39"/>
    </row>
    <row r="1886" spans="1:74" ht="15" hidden="1" customHeight="1">
      <c r="A1886" s="26">
        <v>2020</v>
      </c>
      <c r="B1886" s="26" t="e">
        <f>#N/A</f>
        <v>#N/A</v>
      </c>
      <c r="C1886" s="26" t="s">
        <v>129</v>
      </c>
      <c r="D1886" s="26" t="s">
        <v>2433</v>
      </c>
      <c r="E1886" s="26" t="s">
        <v>2434</v>
      </c>
      <c r="F1886" s="68">
        <v>43991</v>
      </c>
      <c r="G1886" s="107" t="s">
        <v>4100</v>
      </c>
      <c r="H1886" s="26" t="s">
        <v>1402</v>
      </c>
      <c r="I1886" s="26" t="s">
        <v>1402</v>
      </c>
      <c r="J1886" s="28" t="s">
        <v>4101</v>
      </c>
      <c r="K1886" s="26" t="s">
        <v>135</v>
      </c>
      <c r="L1886" s="26" t="s">
        <v>2437</v>
      </c>
      <c r="M1886" s="26" t="s">
        <v>137</v>
      </c>
      <c r="N1886" s="26" t="s">
        <v>138</v>
      </c>
      <c r="O1886" s="26" t="s">
        <v>138</v>
      </c>
      <c r="Q1886" s="30">
        <v>70</v>
      </c>
      <c r="R1886" s="30">
        <v>5360</v>
      </c>
      <c r="S1886" s="31" t="e">
        <f>#N/A</f>
        <v>#N/A</v>
      </c>
      <c r="T1886" s="30">
        <v>1454</v>
      </c>
      <c r="AB1886" s="33" t="e">
        <f>#N/A</f>
        <v>#N/A</v>
      </c>
      <c r="AC1886" s="30">
        <v>2100</v>
      </c>
      <c r="AD1886" s="30" t="e">
        <f>#N/A</f>
        <v>#N/A</v>
      </c>
      <c r="AE1886" s="34">
        <v>0.87</v>
      </c>
      <c r="AG1886" s="30" t="e">
        <f>#N/A</f>
        <v>#N/A</v>
      </c>
      <c r="AH1886" s="30" t="e">
        <f>#N/A</f>
        <v>#N/A</v>
      </c>
      <c r="AI1886" s="30">
        <v>4641</v>
      </c>
      <c r="AJ1886" s="30">
        <v>4641</v>
      </c>
      <c r="AK1886" s="26" t="s">
        <v>139</v>
      </c>
      <c r="AL1886" s="26">
        <v>28</v>
      </c>
      <c r="AM1886" s="26" t="s">
        <v>3754</v>
      </c>
      <c r="AU1886" s="26" t="s">
        <v>1526</v>
      </c>
      <c r="AV1886" s="67" t="s">
        <v>3588</v>
      </c>
      <c r="AW1886" s="67" t="s">
        <v>3560</v>
      </c>
      <c r="AX1886" s="67" t="s">
        <v>3652</v>
      </c>
      <c r="AY1886" s="67" t="s">
        <v>4102</v>
      </c>
      <c r="BB1886" s="26" t="s">
        <v>2488</v>
      </c>
      <c r="BC1886" s="26" t="s">
        <v>3205</v>
      </c>
      <c r="BD1886" s="37">
        <v>44067</v>
      </c>
      <c r="BE1886" s="30">
        <v>35439</v>
      </c>
      <c r="BF1886" s="30">
        <v>41093</v>
      </c>
      <c r="BG1886" s="37" t="s">
        <v>3206</v>
      </c>
      <c r="BI1886" s="37"/>
      <c r="BJ1886" s="37"/>
      <c r="BK1886" s="37"/>
      <c r="BL1886" s="37"/>
      <c r="BM1886" s="37"/>
      <c r="BN1886" s="26"/>
      <c r="BO1886" s="26"/>
      <c r="BP1886" s="26"/>
      <c r="BQ1886" s="38"/>
      <c r="BR1886" s="26"/>
      <c r="BS1886" s="26"/>
      <c r="BT1886" s="26"/>
      <c r="BU1886" s="26"/>
      <c r="BV1886" s="39"/>
    </row>
    <row r="1887" spans="1:74" ht="15" hidden="1" customHeight="1">
      <c r="A1887" s="26">
        <v>2020</v>
      </c>
      <c r="B1887" s="26" t="e">
        <f>#N/A</f>
        <v>#N/A</v>
      </c>
      <c r="C1887" s="26" t="s">
        <v>129</v>
      </c>
      <c r="D1887" s="26" t="s">
        <v>2433</v>
      </c>
      <c r="E1887" s="26" t="s">
        <v>2434</v>
      </c>
      <c r="F1887" s="68">
        <v>43991</v>
      </c>
      <c r="G1887" s="107" t="s">
        <v>4103</v>
      </c>
      <c r="H1887" s="26" t="s">
        <v>1402</v>
      </c>
      <c r="I1887" s="26" t="s">
        <v>1402</v>
      </c>
      <c r="J1887" s="28" t="s">
        <v>4104</v>
      </c>
      <c r="K1887" s="26" t="s">
        <v>135</v>
      </c>
      <c r="L1887" s="26" t="s">
        <v>2437</v>
      </c>
      <c r="M1887" s="26" t="s">
        <v>137</v>
      </c>
      <c r="N1887" s="26" t="s">
        <v>138</v>
      </c>
      <c r="O1887" s="26" t="s">
        <v>138</v>
      </c>
      <c r="Q1887" s="30">
        <v>61</v>
      </c>
      <c r="R1887" s="30">
        <v>2980</v>
      </c>
      <c r="S1887" s="31" t="e">
        <f>#N/A</f>
        <v>#N/A</v>
      </c>
      <c r="T1887" s="30">
        <v>785</v>
      </c>
      <c r="AB1887" s="33" t="e">
        <f>#N/A</f>
        <v>#N/A</v>
      </c>
      <c r="AC1887" s="30">
        <v>2100</v>
      </c>
      <c r="AD1887" s="30" t="e">
        <f>#N/A</f>
        <v>#N/A</v>
      </c>
      <c r="AE1887" s="34">
        <v>0.94874999999999998</v>
      </c>
      <c r="AG1887" s="30" t="e">
        <f>#N/A</f>
        <v>#N/A</v>
      </c>
      <c r="AH1887" s="30" t="e">
        <f>#N/A</f>
        <v>#N/A</v>
      </c>
      <c r="AI1887" s="30">
        <v>2566</v>
      </c>
      <c r="AJ1887" s="30">
        <v>2566</v>
      </c>
      <c r="AK1887" s="26" t="s">
        <v>139</v>
      </c>
      <c r="AL1887" s="26">
        <v>28</v>
      </c>
      <c r="AM1887" s="26" t="s">
        <v>3754</v>
      </c>
      <c r="AU1887" s="26" t="s">
        <v>1526</v>
      </c>
      <c r="AV1887" s="67" t="s">
        <v>3588</v>
      </c>
      <c r="AW1887" s="67" t="s">
        <v>3560</v>
      </c>
      <c r="AX1887" s="67" t="s">
        <v>3652</v>
      </c>
      <c r="AY1887" s="67" t="s">
        <v>4102</v>
      </c>
      <c r="BB1887" s="26" t="s">
        <v>2488</v>
      </c>
      <c r="BC1887" s="26" t="s">
        <v>3205</v>
      </c>
      <c r="BD1887" s="37">
        <v>44067</v>
      </c>
      <c r="BE1887" s="30">
        <v>35439</v>
      </c>
      <c r="BF1887" s="30">
        <v>41093</v>
      </c>
      <c r="BG1887" s="37" t="s">
        <v>3206</v>
      </c>
      <c r="BI1887" s="37"/>
      <c r="BJ1887" s="37"/>
      <c r="BK1887" s="37"/>
      <c r="BL1887" s="37"/>
      <c r="BM1887" s="37"/>
      <c r="BN1887" s="26"/>
      <c r="BO1887" s="26"/>
      <c r="BP1887" s="26"/>
      <c r="BQ1887" s="38"/>
      <c r="BR1887" s="26"/>
      <c r="BS1887" s="26"/>
      <c r="BT1887" s="26"/>
      <c r="BU1887" s="26"/>
      <c r="BV1887" s="39"/>
    </row>
    <row r="1888" spans="1:74" ht="15" hidden="1" customHeight="1">
      <c r="A1888" s="26">
        <v>2020</v>
      </c>
      <c r="B1888" s="26" t="e">
        <f>#N/A</f>
        <v>#N/A</v>
      </c>
      <c r="C1888" s="26" t="s">
        <v>129</v>
      </c>
      <c r="D1888" s="26" t="s">
        <v>2433</v>
      </c>
      <c r="E1888" s="26" t="s">
        <v>2434</v>
      </c>
      <c r="F1888" s="68">
        <v>43991</v>
      </c>
      <c r="G1888" s="107" t="s">
        <v>4105</v>
      </c>
      <c r="H1888" s="26" t="s">
        <v>1402</v>
      </c>
      <c r="I1888" s="26" t="s">
        <v>1402</v>
      </c>
      <c r="J1888" s="28" t="s">
        <v>4106</v>
      </c>
      <c r="K1888" s="26" t="s">
        <v>135</v>
      </c>
      <c r="L1888" s="26" t="s">
        <v>2437</v>
      </c>
      <c r="M1888" s="26" t="s">
        <v>137</v>
      </c>
      <c r="N1888" s="26" t="s">
        <v>138</v>
      </c>
      <c r="O1888" s="26" t="s">
        <v>138</v>
      </c>
      <c r="Q1888" s="30">
        <v>70</v>
      </c>
      <c r="R1888" s="30">
        <v>4560</v>
      </c>
      <c r="S1888" s="31" t="e">
        <f>#N/A</f>
        <v>#N/A</v>
      </c>
      <c r="T1888" s="30">
        <v>1280</v>
      </c>
      <c r="AB1888" s="33" t="e">
        <f>#N/A</f>
        <v>#N/A</v>
      </c>
      <c r="AC1888" s="30">
        <v>2100</v>
      </c>
      <c r="AD1888" s="30" t="e">
        <f>#N/A</f>
        <v>#N/A</v>
      </c>
      <c r="AE1888" s="34">
        <v>0.95</v>
      </c>
      <c r="AG1888" s="30" t="e">
        <f>#N/A</f>
        <v>#N/A</v>
      </c>
      <c r="AH1888" s="30" t="e">
        <f>#N/A</f>
        <v>#N/A</v>
      </c>
      <c r="AI1888" s="30">
        <v>3926</v>
      </c>
      <c r="AJ1888" s="30">
        <v>3926</v>
      </c>
      <c r="AK1888" s="26" t="s">
        <v>139</v>
      </c>
      <c r="AL1888" s="26">
        <v>28</v>
      </c>
      <c r="AM1888" s="26" t="s">
        <v>3754</v>
      </c>
      <c r="AU1888" s="26" t="s">
        <v>1526</v>
      </c>
      <c r="AV1888" s="67" t="s">
        <v>3588</v>
      </c>
      <c r="AW1888" s="67" t="s">
        <v>3560</v>
      </c>
      <c r="AX1888" s="67" t="s">
        <v>3652</v>
      </c>
      <c r="AY1888" s="67" t="s">
        <v>4102</v>
      </c>
      <c r="BB1888" s="26" t="s">
        <v>2488</v>
      </c>
      <c r="BC1888" s="26" t="s">
        <v>3205</v>
      </c>
      <c r="BD1888" s="37">
        <v>44067</v>
      </c>
      <c r="BE1888" s="30">
        <v>35439</v>
      </c>
      <c r="BF1888" s="30">
        <v>41093</v>
      </c>
      <c r="BG1888" s="37" t="s">
        <v>3206</v>
      </c>
      <c r="BI1888" s="37"/>
      <c r="BJ1888" s="37"/>
      <c r="BK1888" s="37"/>
      <c r="BL1888" s="37"/>
      <c r="BM1888" s="37"/>
      <c r="BN1888" s="26"/>
      <c r="BO1888" s="26"/>
      <c r="BP1888" s="26"/>
      <c r="BQ1888" s="38"/>
      <c r="BR1888" s="26"/>
      <c r="BS1888" s="26"/>
      <c r="BT1888" s="26"/>
      <c r="BU1888" s="26"/>
      <c r="BV1888" s="39"/>
    </row>
    <row r="1889" spans="1:74" ht="15" hidden="1" customHeight="1">
      <c r="A1889" s="26">
        <v>2020</v>
      </c>
      <c r="B1889" s="26" t="e">
        <f>#N/A</f>
        <v>#N/A</v>
      </c>
      <c r="C1889" s="26" t="s">
        <v>129</v>
      </c>
      <c r="D1889" s="26" t="s">
        <v>2433</v>
      </c>
      <c r="E1889" s="26" t="s">
        <v>2434</v>
      </c>
      <c r="F1889" s="68">
        <v>43991</v>
      </c>
      <c r="G1889" s="107" t="s">
        <v>4107</v>
      </c>
      <c r="H1889" s="26" t="s">
        <v>1402</v>
      </c>
      <c r="I1889" s="26" t="s">
        <v>1402</v>
      </c>
      <c r="J1889" s="28" t="s">
        <v>4108</v>
      </c>
      <c r="K1889" s="26" t="s">
        <v>135</v>
      </c>
      <c r="L1889" s="26" t="s">
        <v>2437</v>
      </c>
      <c r="M1889" s="26" t="s">
        <v>137</v>
      </c>
      <c r="N1889" s="26" t="s">
        <v>138</v>
      </c>
      <c r="O1889" s="26" t="s">
        <v>138</v>
      </c>
      <c r="Q1889" s="30">
        <v>78</v>
      </c>
      <c r="R1889" s="30">
        <v>6860</v>
      </c>
      <c r="S1889" s="31" t="e">
        <f>#N/A</f>
        <v>#N/A</v>
      </c>
      <c r="T1889" s="30">
        <v>1735</v>
      </c>
      <c r="AB1889" s="33" t="e">
        <f>#N/A</f>
        <v>#N/A</v>
      </c>
      <c r="AC1889" s="30">
        <v>2100</v>
      </c>
      <c r="AD1889" s="30" t="e">
        <f>#N/A</f>
        <v>#N/A</v>
      </c>
      <c r="AE1889" s="34">
        <v>0.83714285714285708</v>
      </c>
      <c r="AG1889" s="30" t="e">
        <f>#N/A</f>
        <v>#N/A</v>
      </c>
      <c r="AH1889" s="30" t="e">
        <f>#N/A</f>
        <v>#N/A</v>
      </c>
      <c r="AI1889" s="30">
        <v>5906</v>
      </c>
      <c r="AJ1889" s="30">
        <v>5906</v>
      </c>
      <c r="AK1889" s="26" t="s">
        <v>139</v>
      </c>
      <c r="AL1889" s="26">
        <v>28</v>
      </c>
      <c r="AM1889" s="26" t="s">
        <v>3754</v>
      </c>
      <c r="AU1889" s="26" t="s">
        <v>1526</v>
      </c>
      <c r="AV1889" s="67" t="s">
        <v>3588</v>
      </c>
      <c r="AW1889" s="67" t="s">
        <v>3560</v>
      </c>
      <c r="AX1889" s="67" t="s">
        <v>3652</v>
      </c>
      <c r="AY1889" s="67" t="s">
        <v>4102</v>
      </c>
      <c r="BB1889" s="26" t="s">
        <v>2488</v>
      </c>
      <c r="BC1889" s="26" t="s">
        <v>3205</v>
      </c>
      <c r="BD1889" s="37">
        <v>44067</v>
      </c>
      <c r="BE1889" s="30">
        <v>35439</v>
      </c>
      <c r="BF1889" s="30">
        <v>41093</v>
      </c>
      <c r="BG1889" s="37" t="s">
        <v>3206</v>
      </c>
      <c r="BI1889" s="37"/>
      <c r="BJ1889" s="37"/>
      <c r="BK1889" s="37"/>
      <c r="BL1889" s="37"/>
      <c r="BM1889" s="37"/>
      <c r="BN1889" s="26"/>
      <c r="BO1889" s="26"/>
      <c r="BP1889" s="26"/>
      <c r="BQ1889" s="38"/>
      <c r="BR1889" s="26"/>
      <c r="BS1889" s="26"/>
      <c r="BT1889" s="26"/>
      <c r="BU1889" s="26"/>
      <c r="BV1889" s="39"/>
    </row>
    <row r="1890" spans="1:74" ht="15" hidden="1" customHeight="1">
      <c r="A1890" s="26">
        <v>2020</v>
      </c>
      <c r="B1890" s="26" t="e">
        <f>#N/A</f>
        <v>#N/A</v>
      </c>
      <c r="C1890" s="26" t="s">
        <v>129</v>
      </c>
      <c r="D1890" s="26" t="s">
        <v>2433</v>
      </c>
      <c r="E1890" s="26" t="s">
        <v>2434</v>
      </c>
      <c r="F1890" s="68">
        <v>43991</v>
      </c>
      <c r="G1890" s="107" t="s">
        <v>4109</v>
      </c>
      <c r="H1890" s="26" t="s">
        <v>1402</v>
      </c>
      <c r="I1890" s="26" t="s">
        <v>1402</v>
      </c>
      <c r="J1890" s="28" t="s">
        <v>4110</v>
      </c>
      <c r="K1890" s="26" t="s">
        <v>135</v>
      </c>
      <c r="L1890" s="26" t="s">
        <v>2437</v>
      </c>
      <c r="M1890" s="26" t="s">
        <v>137</v>
      </c>
      <c r="N1890" s="26" t="s">
        <v>138</v>
      </c>
      <c r="O1890" s="26" t="s">
        <v>138</v>
      </c>
      <c r="Q1890" s="30">
        <v>69</v>
      </c>
      <c r="R1890" s="30">
        <v>4500</v>
      </c>
      <c r="S1890" s="31" t="e">
        <f>#N/A</f>
        <v>#N/A</v>
      </c>
      <c r="T1890" s="30">
        <v>1102</v>
      </c>
      <c r="AB1890" s="33" t="e">
        <f>#N/A</f>
        <v>#N/A</v>
      </c>
      <c r="AC1890" s="30">
        <v>2100</v>
      </c>
      <c r="AD1890" s="30" t="e">
        <f>#N/A</f>
        <v>#N/A</v>
      </c>
      <c r="AE1890" s="34">
        <v>0.84</v>
      </c>
      <c r="AG1890" s="30" t="e">
        <f>#N/A</f>
        <v>#N/A</v>
      </c>
      <c r="AH1890" s="30" t="e">
        <f>#N/A</f>
        <v>#N/A</v>
      </c>
      <c r="AI1890" s="30">
        <v>3875</v>
      </c>
      <c r="AJ1890" s="30">
        <v>3875</v>
      </c>
      <c r="AK1890" s="26" t="s">
        <v>139</v>
      </c>
      <c r="AL1890" s="26">
        <v>28</v>
      </c>
      <c r="AM1890" s="26" t="s">
        <v>3754</v>
      </c>
      <c r="AU1890" s="26" t="s">
        <v>1526</v>
      </c>
      <c r="AV1890" s="67" t="s">
        <v>3588</v>
      </c>
      <c r="AW1890" s="67" t="s">
        <v>3560</v>
      </c>
      <c r="AX1890" s="67" t="s">
        <v>3652</v>
      </c>
      <c r="AY1890" s="67" t="s">
        <v>4102</v>
      </c>
      <c r="BB1890" s="26" t="s">
        <v>2488</v>
      </c>
      <c r="BC1890" s="26" t="s">
        <v>3205</v>
      </c>
      <c r="BD1890" s="37">
        <v>44067</v>
      </c>
      <c r="BE1890" s="30">
        <v>35439</v>
      </c>
      <c r="BF1890" s="30">
        <v>41093</v>
      </c>
      <c r="BG1890" s="37" t="s">
        <v>3206</v>
      </c>
      <c r="BI1890" s="37"/>
      <c r="BJ1890" s="37"/>
      <c r="BK1890" s="37"/>
      <c r="BL1890" s="37"/>
      <c r="BM1890" s="37"/>
      <c r="BN1890" s="26"/>
      <c r="BO1890" s="26"/>
      <c r="BP1890" s="26"/>
      <c r="BQ1890" s="38"/>
      <c r="BR1890" s="26"/>
      <c r="BS1890" s="26"/>
      <c r="BT1890" s="26"/>
      <c r="BU1890" s="26"/>
      <c r="BV1890" s="39"/>
    </row>
    <row r="1891" spans="1:74" ht="15" hidden="1" customHeight="1">
      <c r="A1891" s="26">
        <v>2020</v>
      </c>
      <c r="B1891" s="26" t="e">
        <f>#N/A</f>
        <v>#N/A</v>
      </c>
      <c r="C1891" s="26" t="s">
        <v>129</v>
      </c>
      <c r="D1891" s="26" t="s">
        <v>2433</v>
      </c>
      <c r="E1891" s="26" t="s">
        <v>2434</v>
      </c>
      <c r="F1891" s="68">
        <v>43991</v>
      </c>
      <c r="G1891" s="107" t="s">
        <v>4111</v>
      </c>
      <c r="H1891" s="26" t="s">
        <v>1402</v>
      </c>
      <c r="I1891" s="26" t="s">
        <v>1402</v>
      </c>
      <c r="J1891" s="28" t="s">
        <v>4112</v>
      </c>
      <c r="K1891" s="26" t="s">
        <v>135</v>
      </c>
      <c r="L1891" s="26" t="s">
        <v>2437</v>
      </c>
      <c r="M1891" s="26" t="s">
        <v>137</v>
      </c>
      <c r="N1891" s="26" t="s">
        <v>138</v>
      </c>
      <c r="O1891" s="26" t="s">
        <v>138</v>
      </c>
      <c r="Q1891" s="30">
        <v>68</v>
      </c>
      <c r="R1891" s="30">
        <v>4250</v>
      </c>
      <c r="S1891" s="31" t="e">
        <f>#N/A</f>
        <v>#N/A</v>
      </c>
      <c r="T1891" s="30">
        <v>980</v>
      </c>
      <c r="AB1891" s="33" t="e">
        <f>#N/A</f>
        <v>#N/A</v>
      </c>
      <c r="AC1891" s="30">
        <v>2100</v>
      </c>
      <c r="AD1891" s="30" t="e">
        <f>#N/A</f>
        <v>#N/A</v>
      </c>
      <c r="AE1891" s="34">
        <v>0.80142857142857138</v>
      </c>
      <c r="AG1891" s="30" t="e">
        <f>#N/A</f>
        <v>#N/A</v>
      </c>
      <c r="AH1891" s="30" t="e">
        <f>#N/A</f>
        <v>#N/A</v>
      </c>
      <c r="AI1891" s="30">
        <v>3659</v>
      </c>
      <c r="AJ1891" s="30">
        <v>3659</v>
      </c>
      <c r="AK1891" s="26" t="s">
        <v>139</v>
      </c>
      <c r="AL1891" s="26">
        <v>28</v>
      </c>
      <c r="AM1891" s="26" t="s">
        <v>3754</v>
      </c>
      <c r="AU1891" s="26" t="s">
        <v>1526</v>
      </c>
      <c r="AV1891" s="67" t="s">
        <v>3588</v>
      </c>
      <c r="AW1891" s="67" t="s">
        <v>3560</v>
      </c>
      <c r="AX1891" s="67" t="s">
        <v>3652</v>
      </c>
      <c r="AY1891" s="67" t="s">
        <v>4102</v>
      </c>
      <c r="BB1891" s="26" t="s">
        <v>2488</v>
      </c>
      <c r="BC1891" s="26" t="s">
        <v>3205</v>
      </c>
      <c r="BD1891" s="37">
        <v>44067</v>
      </c>
      <c r="BE1891" s="30">
        <v>35439</v>
      </c>
      <c r="BF1891" s="30">
        <v>41093</v>
      </c>
      <c r="BG1891" s="37" t="s">
        <v>3206</v>
      </c>
      <c r="BI1891" s="37"/>
      <c r="BJ1891" s="37"/>
      <c r="BK1891" s="37"/>
      <c r="BL1891" s="37"/>
      <c r="BM1891" s="37"/>
      <c r="BN1891" s="26"/>
      <c r="BO1891" s="26"/>
      <c r="BP1891" s="26"/>
      <c r="BQ1891" s="38"/>
      <c r="BR1891" s="26"/>
      <c r="BS1891" s="26"/>
      <c r="BT1891" s="26"/>
      <c r="BU1891" s="26"/>
      <c r="BV1891" s="39"/>
    </row>
    <row r="1892" spans="1:74" ht="15" hidden="1" customHeight="1">
      <c r="A1892" s="26">
        <v>2020</v>
      </c>
      <c r="B1892" s="26" t="e">
        <f>#N/A</f>
        <v>#N/A</v>
      </c>
      <c r="C1892" s="26" t="s">
        <v>129</v>
      </c>
      <c r="D1892" s="26" t="s">
        <v>2433</v>
      </c>
      <c r="E1892" s="26" t="s">
        <v>2434</v>
      </c>
      <c r="F1892" s="68">
        <v>43991</v>
      </c>
      <c r="G1892" s="107" t="s">
        <v>4113</v>
      </c>
      <c r="H1892" s="26" t="s">
        <v>1402</v>
      </c>
      <c r="I1892" s="26" t="s">
        <v>1402</v>
      </c>
      <c r="J1892" s="28" t="s">
        <v>4114</v>
      </c>
      <c r="K1892" s="26" t="s">
        <v>135</v>
      </c>
      <c r="L1892" s="26" t="s">
        <v>2437</v>
      </c>
      <c r="M1892" s="26" t="s">
        <v>137</v>
      </c>
      <c r="N1892" s="26" t="s">
        <v>138</v>
      </c>
      <c r="O1892" s="26" t="s">
        <v>138</v>
      </c>
      <c r="Q1892" s="30">
        <v>67</v>
      </c>
      <c r="R1892" s="30">
        <v>4220</v>
      </c>
      <c r="S1892" s="31" t="e">
        <f>#N/A</f>
        <v>#N/A</v>
      </c>
      <c r="T1892" s="30">
        <v>1165</v>
      </c>
      <c r="AB1892" s="33" t="e">
        <f>#N/A</f>
        <v>#N/A</v>
      </c>
      <c r="AC1892" s="30">
        <v>2100</v>
      </c>
      <c r="AD1892" s="30" t="e">
        <f>#N/A</f>
        <v>#N/A</v>
      </c>
      <c r="AE1892" s="34">
        <v>0.8</v>
      </c>
      <c r="AG1892" s="30" t="e">
        <f>#N/A</f>
        <v>#N/A</v>
      </c>
      <c r="AH1892" s="30" t="e">
        <f>#N/A</f>
        <v>#N/A</v>
      </c>
      <c r="AI1892" s="30">
        <v>3633</v>
      </c>
      <c r="AJ1892" s="30">
        <v>3633</v>
      </c>
      <c r="AK1892" s="26" t="s">
        <v>139</v>
      </c>
      <c r="AL1892" s="26">
        <v>28</v>
      </c>
      <c r="AM1892" s="26" t="s">
        <v>3754</v>
      </c>
      <c r="AU1892" s="26" t="s">
        <v>1526</v>
      </c>
      <c r="AV1892" s="67" t="s">
        <v>3588</v>
      </c>
      <c r="AW1892" s="67" t="s">
        <v>3560</v>
      </c>
      <c r="AX1892" s="67" t="s">
        <v>3652</v>
      </c>
      <c r="AY1892" s="67" t="s">
        <v>4102</v>
      </c>
      <c r="BB1892" s="26" t="s">
        <v>2488</v>
      </c>
      <c r="BC1892" s="26" t="s">
        <v>3205</v>
      </c>
      <c r="BD1892" s="37">
        <v>44067</v>
      </c>
      <c r="BE1892" s="30">
        <v>35439</v>
      </c>
      <c r="BF1892" s="30">
        <v>41093</v>
      </c>
      <c r="BG1892" s="37" t="s">
        <v>3206</v>
      </c>
      <c r="BI1892" s="37"/>
      <c r="BJ1892" s="37"/>
      <c r="BK1892" s="37"/>
      <c r="BL1892" s="37"/>
      <c r="BM1892" s="37"/>
      <c r="BN1892" s="26"/>
      <c r="BO1892" s="26"/>
      <c r="BP1892" s="26"/>
      <c r="BQ1892" s="38"/>
      <c r="BR1892" s="26"/>
      <c r="BS1892" s="26"/>
      <c r="BT1892" s="26"/>
      <c r="BU1892" s="26"/>
      <c r="BV1892" s="39"/>
    </row>
    <row r="1893" spans="1:74" ht="15" hidden="1" customHeight="1">
      <c r="A1893" s="26">
        <v>2020</v>
      </c>
      <c r="B1893" s="26" t="e">
        <f>#N/A</f>
        <v>#N/A</v>
      </c>
      <c r="C1893" s="26" t="s">
        <v>129</v>
      </c>
      <c r="D1893" s="26" t="s">
        <v>2433</v>
      </c>
      <c r="E1893" s="26" t="s">
        <v>2434</v>
      </c>
      <c r="F1893" s="68">
        <v>43991</v>
      </c>
      <c r="G1893" s="107" t="s">
        <v>4115</v>
      </c>
      <c r="H1893" s="26" t="s">
        <v>1402</v>
      </c>
      <c r="I1893" s="26" t="s">
        <v>1402</v>
      </c>
      <c r="J1893" s="28" t="s">
        <v>4116</v>
      </c>
      <c r="K1893" s="26" t="s">
        <v>135</v>
      </c>
      <c r="L1893" s="26" t="s">
        <v>2437</v>
      </c>
      <c r="M1893" s="26" t="s">
        <v>137</v>
      </c>
      <c r="N1893" s="26" t="s">
        <v>138</v>
      </c>
      <c r="O1893" s="26" t="s">
        <v>138</v>
      </c>
      <c r="Q1893" s="30">
        <v>68</v>
      </c>
      <c r="R1893" s="30">
        <v>4770</v>
      </c>
      <c r="S1893" s="31" t="e">
        <f>#N/A</f>
        <v>#N/A</v>
      </c>
      <c r="T1893" s="30">
        <v>1262</v>
      </c>
      <c r="AB1893" s="33" t="e">
        <f>#N/A</f>
        <v>#N/A</v>
      </c>
      <c r="AC1893" s="30">
        <v>2100</v>
      </c>
      <c r="AD1893" s="30" t="e">
        <f>#N/A</f>
        <v>#N/A</v>
      </c>
      <c r="AE1893" s="34">
        <v>0.98</v>
      </c>
      <c r="AG1893" s="30" t="e">
        <f>#N/A</f>
        <v>#N/A</v>
      </c>
      <c r="AH1893" s="30" t="e">
        <f>#N/A</f>
        <v>#N/A</v>
      </c>
      <c r="AI1893" s="30">
        <v>4107</v>
      </c>
      <c r="AJ1893" s="30">
        <v>4107</v>
      </c>
      <c r="AK1893" s="26" t="s">
        <v>139</v>
      </c>
      <c r="AL1893" s="26">
        <v>28</v>
      </c>
      <c r="AM1893" s="26" t="s">
        <v>3754</v>
      </c>
      <c r="AU1893" s="26" t="s">
        <v>1526</v>
      </c>
      <c r="AV1893" s="67" t="s">
        <v>4117</v>
      </c>
      <c r="AW1893" s="67" t="s">
        <v>4102</v>
      </c>
      <c r="BB1893" s="26" t="s">
        <v>2488</v>
      </c>
      <c r="BC1893" s="26" t="s">
        <v>3205</v>
      </c>
      <c r="BD1893" s="37">
        <v>44067</v>
      </c>
      <c r="BE1893" s="30">
        <v>35439</v>
      </c>
      <c r="BF1893" s="30">
        <v>41093</v>
      </c>
      <c r="BG1893" s="37" t="s">
        <v>3206</v>
      </c>
      <c r="BI1893" s="37"/>
      <c r="BJ1893" s="37"/>
      <c r="BK1893" s="37"/>
      <c r="BL1893" s="37"/>
      <c r="BM1893" s="37"/>
      <c r="BN1893" s="26"/>
      <c r="BO1893" s="26"/>
      <c r="BP1893" s="26"/>
      <c r="BQ1893" s="38"/>
      <c r="BR1893" s="26"/>
      <c r="BS1893" s="26"/>
      <c r="BT1893" s="26"/>
      <c r="BU1893" s="26"/>
      <c r="BV1893" s="39"/>
    </row>
    <row r="1894" spans="1:74" ht="15" hidden="1" customHeight="1">
      <c r="A1894" s="26">
        <v>2020</v>
      </c>
      <c r="B1894" s="26" t="e">
        <f>#N/A</f>
        <v>#N/A</v>
      </c>
      <c r="C1894" s="26" t="s">
        <v>129</v>
      </c>
      <c r="D1894" s="26" t="s">
        <v>2433</v>
      </c>
      <c r="E1894" s="26" t="s">
        <v>2434</v>
      </c>
      <c r="F1894" s="68">
        <v>43991</v>
      </c>
      <c r="G1894" s="107" t="s">
        <v>4118</v>
      </c>
      <c r="H1894" s="26" t="s">
        <v>1402</v>
      </c>
      <c r="I1894" s="26" t="s">
        <v>1402</v>
      </c>
      <c r="J1894" s="28" t="s">
        <v>4119</v>
      </c>
      <c r="K1894" s="26" t="s">
        <v>135</v>
      </c>
      <c r="L1894" s="26" t="s">
        <v>2437</v>
      </c>
      <c r="M1894" s="26" t="s">
        <v>137</v>
      </c>
      <c r="N1894" s="26" t="s">
        <v>138</v>
      </c>
      <c r="O1894" s="26" t="s">
        <v>138</v>
      </c>
      <c r="Q1894" s="30">
        <v>73</v>
      </c>
      <c r="R1894" s="30">
        <v>5700</v>
      </c>
      <c r="S1894" s="31" t="e">
        <f>#N/A</f>
        <v>#N/A</v>
      </c>
      <c r="T1894" s="30">
        <v>1572</v>
      </c>
      <c r="AB1894" s="33" t="e">
        <f>#N/A</f>
        <v>#N/A</v>
      </c>
      <c r="AC1894" s="30">
        <v>2100</v>
      </c>
      <c r="AD1894" s="30" t="e">
        <f>#N/A</f>
        <v>#N/A</v>
      </c>
      <c r="AE1894" s="34">
        <v>0.98</v>
      </c>
      <c r="AG1894" s="30" t="e">
        <f>#N/A</f>
        <v>#N/A</v>
      </c>
      <c r="AH1894" s="30" t="e">
        <f>#N/A</f>
        <v>#N/A</v>
      </c>
      <c r="AI1894" s="30">
        <v>4908</v>
      </c>
      <c r="AJ1894" s="30">
        <v>4908</v>
      </c>
      <c r="AK1894" s="26" t="s">
        <v>139</v>
      </c>
      <c r="AL1894" s="26">
        <v>29</v>
      </c>
      <c r="AM1894" s="26" t="s">
        <v>4120</v>
      </c>
      <c r="AU1894" s="26" t="s">
        <v>1526</v>
      </c>
      <c r="AV1894" s="67" t="s">
        <v>4117</v>
      </c>
      <c r="AW1894" s="67" t="s">
        <v>4102</v>
      </c>
      <c r="BB1894" s="26" t="s">
        <v>2488</v>
      </c>
      <c r="BC1894" s="26" t="s">
        <v>3205</v>
      </c>
      <c r="BD1894" s="37">
        <v>44067</v>
      </c>
      <c r="BE1894" s="30">
        <v>35439</v>
      </c>
      <c r="BF1894" s="30">
        <v>41093</v>
      </c>
      <c r="BG1894" s="37" t="s">
        <v>3206</v>
      </c>
      <c r="BI1894" s="37"/>
      <c r="BJ1894" s="37"/>
      <c r="BK1894" s="37"/>
      <c r="BL1894" s="37"/>
      <c r="BM1894" s="37"/>
      <c r="BN1894" s="26"/>
      <c r="BO1894" s="26"/>
      <c r="BP1894" s="26"/>
      <c r="BQ1894" s="38"/>
      <c r="BR1894" s="26"/>
      <c r="BS1894" s="26"/>
      <c r="BT1894" s="26"/>
      <c r="BU1894" s="26"/>
      <c r="BV1894" s="39"/>
    </row>
    <row r="1895" spans="1:74" ht="15" hidden="1" customHeight="1">
      <c r="A1895" s="26">
        <v>2020</v>
      </c>
      <c r="B1895" s="26" t="e">
        <f>#N/A</f>
        <v>#N/A</v>
      </c>
      <c r="C1895" s="26" t="s">
        <v>129</v>
      </c>
      <c r="D1895" s="26" t="s">
        <v>2433</v>
      </c>
      <c r="E1895" s="26" t="s">
        <v>2434</v>
      </c>
      <c r="F1895" s="68">
        <v>43991</v>
      </c>
      <c r="G1895" s="107" t="s">
        <v>4121</v>
      </c>
      <c r="H1895" s="26" t="s">
        <v>1402</v>
      </c>
      <c r="I1895" s="26" t="s">
        <v>1402</v>
      </c>
      <c r="J1895" s="28" t="s">
        <v>4122</v>
      </c>
      <c r="K1895" s="26" t="s">
        <v>135</v>
      </c>
      <c r="L1895" s="26" t="s">
        <v>2437</v>
      </c>
      <c r="M1895" s="26" t="s">
        <v>137</v>
      </c>
      <c r="N1895" s="26" t="s">
        <v>138</v>
      </c>
      <c r="O1895" s="26" t="s">
        <v>138</v>
      </c>
      <c r="Q1895" s="30">
        <v>72</v>
      </c>
      <c r="R1895" s="30">
        <v>5100</v>
      </c>
      <c r="S1895" s="31" t="e">
        <f>#N/A</f>
        <v>#N/A</v>
      </c>
      <c r="T1895" s="30">
        <v>1340</v>
      </c>
      <c r="AB1895" s="33" t="e">
        <f>#N/A</f>
        <v>#N/A</v>
      </c>
      <c r="AC1895" s="30">
        <v>2100</v>
      </c>
      <c r="AD1895" s="30" t="e">
        <f>#N/A</f>
        <v>#N/A</v>
      </c>
      <c r="AE1895" s="34">
        <v>0.98</v>
      </c>
      <c r="AG1895" s="30" t="e">
        <f>#N/A</f>
        <v>#N/A</v>
      </c>
      <c r="AH1895" s="30" t="e">
        <f>#N/A</f>
        <v>#N/A</v>
      </c>
      <c r="AI1895" s="30">
        <v>4391</v>
      </c>
      <c r="AJ1895" s="30">
        <v>4391</v>
      </c>
      <c r="AK1895" s="26" t="s">
        <v>139</v>
      </c>
      <c r="AL1895" s="26">
        <v>29</v>
      </c>
      <c r="AM1895" s="26" t="s">
        <v>4120</v>
      </c>
      <c r="AU1895" s="26" t="s">
        <v>1526</v>
      </c>
      <c r="AV1895" s="67" t="s">
        <v>4117</v>
      </c>
      <c r="AW1895" s="67" t="s">
        <v>4102</v>
      </c>
      <c r="BB1895" s="26" t="s">
        <v>2488</v>
      </c>
      <c r="BC1895" s="26" t="s">
        <v>3205</v>
      </c>
      <c r="BD1895" s="37">
        <v>44067</v>
      </c>
      <c r="BE1895" s="30">
        <v>35439</v>
      </c>
      <c r="BF1895" s="30">
        <v>41093</v>
      </c>
      <c r="BG1895" s="37" t="s">
        <v>3206</v>
      </c>
      <c r="BI1895" s="37"/>
      <c r="BJ1895" s="37"/>
      <c r="BK1895" s="37"/>
      <c r="BL1895" s="37"/>
      <c r="BM1895" s="37"/>
      <c r="BN1895" s="26"/>
      <c r="BO1895" s="26"/>
      <c r="BP1895" s="26"/>
      <c r="BQ1895" s="38"/>
      <c r="BR1895" s="26"/>
      <c r="BS1895" s="26"/>
      <c r="BT1895" s="26"/>
      <c r="BU1895" s="26"/>
      <c r="BV1895" s="39"/>
    </row>
    <row r="1896" spans="1:74" ht="15" hidden="1" customHeight="1">
      <c r="A1896" s="26">
        <v>2020</v>
      </c>
      <c r="B1896" s="26" t="e">
        <f>#N/A</f>
        <v>#N/A</v>
      </c>
      <c r="C1896" s="26" t="s">
        <v>129</v>
      </c>
      <c r="D1896" s="26" t="s">
        <v>2433</v>
      </c>
      <c r="E1896" s="26" t="s">
        <v>2434</v>
      </c>
      <c r="F1896" s="68">
        <v>43991</v>
      </c>
      <c r="G1896" s="107" t="s">
        <v>4123</v>
      </c>
      <c r="H1896" s="26" t="s">
        <v>1402</v>
      </c>
      <c r="I1896" s="26" t="s">
        <v>1402</v>
      </c>
      <c r="J1896" s="28" t="s">
        <v>4124</v>
      </c>
      <c r="K1896" s="26" t="s">
        <v>135</v>
      </c>
      <c r="L1896" s="26" t="s">
        <v>2437</v>
      </c>
      <c r="M1896" s="26" t="s">
        <v>137</v>
      </c>
      <c r="N1896" s="26" t="s">
        <v>138</v>
      </c>
      <c r="O1896" s="26" t="s">
        <v>138</v>
      </c>
      <c r="Q1896" s="30">
        <v>73</v>
      </c>
      <c r="R1896" s="30">
        <v>5450</v>
      </c>
      <c r="S1896" s="31" t="e">
        <f>#N/A</f>
        <v>#N/A</v>
      </c>
      <c r="T1896" s="30">
        <v>1495</v>
      </c>
      <c r="AB1896" s="33" t="e">
        <f>#N/A</f>
        <v>#N/A</v>
      </c>
      <c r="AC1896" s="30">
        <v>2100</v>
      </c>
      <c r="AD1896" s="30" t="e">
        <f>#N/A</f>
        <v>#N/A</v>
      </c>
      <c r="AE1896" s="34">
        <v>0.98</v>
      </c>
      <c r="AG1896" s="30" t="e">
        <f>#N/A</f>
        <v>#N/A</v>
      </c>
      <c r="AH1896" s="30" t="e">
        <f>#N/A</f>
        <v>#N/A</v>
      </c>
      <c r="AI1896" s="30">
        <v>4692</v>
      </c>
      <c r="AJ1896" s="30">
        <v>4692</v>
      </c>
      <c r="AK1896" s="26" t="s">
        <v>139</v>
      </c>
      <c r="AL1896" s="26">
        <v>29</v>
      </c>
      <c r="AM1896" s="26" t="s">
        <v>4120</v>
      </c>
      <c r="AU1896" s="26" t="s">
        <v>1526</v>
      </c>
      <c r="AV1896" s="67" t="s">
        <v>4117</v>
      </c>
      <c r="AW1896" s="67" t="s">
        <v>4102</v>
      </c>
      <c r="BB1896" s="26" t="s">
        <v>2488</v>
      </c>
      <c r="BC1896" s="26" t="s">
        <v>3205</v>
      </c>
      <c r="BD1896" s="37">
        <v>44067</v>
      </c>
      <c r="BE1896" s="30">
        <v>35439</v>
      </c>
      <c r="BF1896" s="30">
        <v>41093</v>
      </c>
      <c r="BG1896" s="37" t="s">
        <v>3206</v>
      </c>
      <c r="BI1896" s="37"/>
      <c r="BJ1896" s="37"/>
      <c r="BK1896" s="37"/>
      <c r="BL1896" s="37"/>
      <c r="BM1896" s="37"/>
      <c r="BN1896" s="26"/>
      <c r="BO1896" s="26"/>
      <c r="BP1896" s="26"/>
      <c r="BQ1896" s="38"/>
      <c r="BR1896" s="26"/>
      <c r="BS1896" s="26"/>
      <c r="BT1896" s="26"/>
      <c r="BU1896" s="26"/>
      <c r="BV1896" s="39"/>
    </row>
    <row r="1897" spans="1:74" ht="15" hidden="1" customHeight="1">
      <c r="A1897" s="26">
        <v>2020</v>
      </c>
      <c r="B1897" s="26" t="e">
        <f>#N/A</f>
        <v>#N/A</v>
      </c>
      <c r="C1897" s="26" t="s">
        <v>129</v>
      </c>
      <c r="D1897" s="26" t="s">
        <v>2433</v>
      </c>
      <c r="E1897" s="26" t="s">
        <v>2434</v>
      </c>
      <c r="F1897" s="68">
        <v>43991</v>
      </c>
      <c r="G1897" s="107" t="s">
        <v>4125</v>
      </c>
      <c r="H1897" s="26" t="s">
        <v>1402</v>
      </c>
      <c r="I1897" s="26" t="s">
        <v>1402</v>
      </c>
      <c r="J1897" s="28" t="s">
        <v>4126</v>
      </c>
      <c r="K1897" s="26" t="s">
        <v>135</v>
      </c>
      <c r="L1897" s="26" t="s">
        <v>2437</v>
      </c>
      <c r="M1897" s="26" t="s">
        <v>137</v>
      </c>
      <c r="N1897" s="26" t="s">
        <v>138</v>
      </c>
      <c r="O1897" s="26" t="s">
        <v>138</v>
      </c>
      <c r="Q1897" s="30">
        <v>73</v>
      </c>
      <c r="R1897" s="30">
        <v>5560</v>
      </c>
      <c r="S1897" s="31" t="e">
        <f>#N/A</f>
        <v>#N/A</v>
      </c>
      <c r="T1897" s="30">
        <v>1485</v>
      </c>
      <c r="AB1897" s="33" t="e">
        <f>#N/A</f>
        <v>#N/A</v>
      </c>
      <c r="AC1897" s="30">
        <v>2100</v>
      </c>
      <c r="AD1897" s="30" t="e">
        <f>#N/A</f>
        <v>#N/A</v>
      </c>
      <c r="AE1897" s="34">
        <v>0.90592592592592591</v>
      </c>
      <c r="AG1897" s="30" t="e">
        <f>#N/A</f>
        <v>#N/A</v>
      </c>
      <c r="AH1897" s="30" t="e">
        <f>#N/A</f>
        <v>#N/A</v>
      </c>
      <c r="AI1897" s="30">
        <v>4787</v>
      </c>
      <c r="AJ1897" s="30">
        <v>4787</v>
      </c>
      <c r="AK1897" s="26" t="s">
        <v>139</v>
      </c>
      <c r="AL1897" s="26">
        <v>29</v>
      </c>
      <c r="AM1897" s="26" t="s">
        <v>4120</v>
      </c>
      <c r="AU1897" s="26" t="s">
        <v>1526</v>
      </c>
      <c r="AV1897" s="67" t="s">
        <v>4117</v>
      </c>
      <c r="AW1897" s="67" t="s">
        <v>4102</v>
      </c>
      <c r="BB1897" s="26" t="s">
        <v>2488</v>
      </c>
      <c r="BC1897" s="26" t="s">
        <v>3205</v>
      </c>
      <c r="BD1897" s="37">
        <v>44067</v>
      </c>
      <c r="BE1897" s="30">
        <v>35439</v>
      </c>
      <c r="BF1897" s="30">
        <v>41093</v>
      </c>
      <c r="BG1897" s="37" t="s">
        <v>3206</v>
      </c>
      <c r="BI1897" s="37"/>
      <c r="BJ1897" s="37"/>
      <c r="BK1897" s="37"/>
      <c r="BL1897" s="37"/>
      <c r="BM1897" s="37"/>
      <c r="BN1897" s="26"/>
      <c r="BO1897" s="26"/>
      <c r="BP1897" s="26"/>
      <c r="BQ1897" s="38"/>
      <c r="BR1897" s="26"/>
      <c r="BS1897" s="26"/>
      <c r="BT1897" s="26"/>
      <c r="BU1897" s="26"/>
      <c r="BV1897" s="39"/>
    </row>
    <row r="1898" spans="1:74" ht="15" hidden="1" customHeight="1">
      <c r="A1898" s="26">
        <v>2020</v>
      </c>
      <c r="B1898" s="26" t="e">
        <f>#N/A</f>
        <v>#N/A</v>
      </c>
      <c r="C1898" s="26" t="s">
        <v>129</v>
      </c>
      <c r="D1898" s="26" t="s">
        <v>2433</v>
      </c>
      <c r="E1898" s="26" t="s">
        <v>2434</v>
      </c>
      <c r="F1898" s="68">
        <v>43991</v>
      </c>
      <c r="G1898" s="107" t="s">
        <v>4127</v>
      </c>
      <c r="H1898" s="26" t="s">
        <v>1402</v>
      </c>
      <c r="I1898" s="26" t="s">
        <v>1402</v>
      </c>
      <c r="J1898" s="28" t="s">
        <v>4128</v>
      </c>
      <c r="K1898" s="26" t="s">
        <v>135</v>
      </c>
      <c r="L1898" s="26" t="s">
        <v>2437</v>
      </c>
      <c r="M1898" s="26" t="s">
        <v>137</v>
      </c>
      <c r="N1898" s="26" t="s">
        <v>138</v>
      </c>
      <c r="O1898" s="26" t="s">
        <v>138</v>
      </c>
      <c r="Q1898" s="30">
        <v>73</v>
      </c>
      <c r="R1898" s="30">
        <v>5200</v>
      </c>
      <c r="S1898" s="31" t="e">
        <f>#N/A</f>
        <v>#N/A</v>
      </c>
      <c r="T1898" s="30">
        <v>1220</v>
      </c>
      <c r="AB1898" s="33" t="e">
        <f>#N/A</f>
        <v>#N/A</v>
      </c>
      <c r="AC1898" s="30">
        <v>2100</v>
      </c>
      <c r="AD1898" s="30" t="e">
        <f>#N/A</f>
        <v>#N/A</v>
      </c>
      <c r="AE1898" s="34">
        <v>0.91</v>
      </c>
      <c r="AG1898" s="30" t="e">
        <f>#N/A</f>
        <v>#N/A</v>
      </c>
      <c r="AH1898" s="30" t="e">
        <f>#N/A</f>
        <v>#N/A</v>
      </c>
      <c r="AI1898" s="30">
        <v>4477</v>
      </c>
      <c r="AJ1898" s="30">
        <v>4477</v>
      </c>
      <c r="AK1898" s="26" t="s">
        <v>139</v>
      </c>
      <c r="AL1898" s="26">
        <v>29</v>
      </c>
      <c r="AM1898" s="26" t="s">
        <v>4120</v>
      </c>
      <c r="AU1898" s="26" t="s">
        <v>1526</v>
      </c>
      <c r="AV1898" s="67" t="s">
        <v>4117</v>
      </c>
      <c r="AW1898" s="67" t="s">
        <v>4102</v>
      </c>
      <c r="BB1898" s="26" t="s">
        <v>2488</v>
      </c>
      <c r="BC1898" s="26" t="s">
        <v>3205</v>
      </c>
      <c r="BD1898" s="37">
        <v>44067</v>
      </c>
      <c r="BE1898" s="30">
        <v>35439</v>
      </c>
      <c r="BF1898" s="30">
        <v>41093</v>
      </c>
      <c r="BG1898" s="37" t="s">
        <v>3206</v>
      </c>
      <c r="BI1898" s="37"/>
      <c r="BJ1898" s="37"/>
      <c r="BK1898" s="37"/>
      <c r="BL1898" s="37"/>
      <c r="BM1898" s="37"/>
      <c r="BN1898" s="26"/>
      <c r="BO1898" s="26"/>
      <c r="BP1898" s="26"/>
      <c r="BQ1898" s="38"/>
      <c r="BR1898" s="26"/>
      <c r="BS1898" s="26"/>
      <c r="BT1898" s="26"/>
      <c r="BU1898" s="26"/>
      <c r="BV1898" s="39"/>
    </row>
    <row r="1899" spans="1:74" ht="15" hidden="1" customHeight="1">
      <c r="A1899" s="26">
        <v>2020</v>
      </c>
      <c r="B1899" s="26" t="e">
        <f>#N/A</f>
        <v>#N/A</v>
      </c>
      <c r="C1899" s="26" t="s">
        <v>129</v>
      </c>
      <c r="D1899" s="26" t="s">
        <v>2433</v>
      </c>
      <c r="E1899" s="26" t="s">
        <v>2434</v>
      </c>
      <c r="F1899" s="68">
        <v>43991</v>
      </c>
      <c r="G1899" s="107" t="s">
        <v>4129</v>
      </c>
      <c r="H1899" s="26" t="s">
        <v>1402</v>
      </c>
      <c r="I1899" s="26" t="s">
        <v>1402</v>
      </c>
      <c r="J1899" s="28" t="s">
        <v>4130</v>
      </c>
      <c r="K1899" s="26" t="s">
        <v>135</v>
      </c>
      <c r="L1899" s="26" t="s">
        <v>2437</v>
      </c>
      <c r="M1899" s="26" t="s">
        <v>137</v>
      </c>
      <c r="N1899" s="26" t="s">
        <v>138</v>
      </c>
      <c r="O1899" s="26" t="s">
        <v>138</v>
      </c>
      <c r="Q1899" s="30">
        <v>63</v>
      </c>
      <c r="R1899" s="30">
        <v>3410</v>
      </c>
      <c r="S1899" s="31" t="e">
        <f>#N/A</f>
        <v>#N/A</v>
      </c>
      <c r="T1899" s="30">
        <v>775</v>
      </c>
      <c r="AB1899" s="33" t="e">
        <f>#N/A</f>
        <v>#N/A</v>
      </c>
      <c r="AC1899" s="30">
        <v>2100</v>
      </c>
      <c r="AD1899" s="30" t="e">
        <f>#N/A</f>
        <v>#N/A</v>
      </c>
      <c r="AE1899" s="34">
        <v>0.80758620689655169</v>
      </c>
      <c r="AG1899" s="30" t="e">
        <f>#N/A</f>
        <v>#N/A</v>
      </c>
      <c r="AH1899" s="30" t="e">
        <f>#N/A</f>
        <v>#N/A</v>
      </c>
      <c r="AI1899" s="30">
        <v>2936</v>
      </c>
      <c r="AJ1899" s="30">
        <v>2936</v>
      </c>
      <c r="AK1899" s="26" t="s">
        <v>139</v>
      </c>
      <c r="AL1899" s="26">
        <v>29</v>
      </c>
      <c r="AM1899" s="26" t="s">
        <v>4120</v>
      </c>
      <c r="AU1899" s="26" t="s">
        <v>1526</v>
      </c>
      <c r="AV1899" s="67" t="s">
        <v>4117</v>
      </c>
      <c r="AW1899" s="67" t="s">
        <v>4102</v>
      </c>
      <c r="BB1899" s="26" t="s">
        <v>2488</v>
      </c>
      <c r="BC1899" s="26" t="s">
        <v>3205</v>
      </c>
      <c r="BD1899" s="37">
        <v>44067</v>
      </c>
      <c r="BE1899" s="30">
        <v>35439</v>
      </c>
      <c r="BF1899" s="30">
        <v>41093</v>
      </c>
      <c r="BG1899" s="37" t="s">
        <v>3206</v>
      </c>
      <c r="BI1899" s="37"/>
      <c r="BJ1899" s="37"/>
      <c r="BK1899" s="37"/>
      <c r="BL1899" s="37"/>
      <c r="BM1899" s="37"/>
      <c r="BN1899" s="26"/>
      <c r="BO1899" s="26"/>
      <c r="BP1899" s="26"/>
      <c r="BQ1899" s="38"/>
      <c r="BR1899" s="26"/>
      <c r="BS1899" s="26"/>
      <c r="BT1899" s="26"/>
      <c r="BU1899" s="26"/>
      <c r="BV1899" s="39"/>
    </row>
    <row r="1900" spans="1:74" ht="15" hidden="1" customHeight="1">
      <c r="A1900" s="26">
        <v>2020</v>
      </c>
      <c r="B1900" s="26" t="e">
        <f>#N/A</f>
        <v>#N/A</v>
      </c>
      <c r="C1900" s="26" t="s">
        <v>129</v>
      </c>
      <c r="D1900" s="26" t="s">
        <v>2433</v>
      </c>
      <c r="E1900" s="26" t="s">
        <v>2434</v>
      </c>
      <c r="F1900" s="68">
        <v>43991</v>
      </c>
      <c r="G1900" s="107" t="s">
        <v>4131</v>
      </c>
      <c r="H1900" s="26" t="s">
        <v>1402</v>
      </c>
      <c r="I1900" s="26" t="s">
        <v>1402</v>
      </c>
      <c r="J1900" s="28" t="s">
        <v>4132</v>
      </c>
      <c r="K1900" s="26" t="s">
        <v>135</v>
      </c>
      <c r="L1900" s="26" t="s">
        <v>2437</v>
      </c>
      <c r="M1900" s="26" t="s">
        <v>137</v>
      </c>
      <c r="N1900" s="26" t="s">
        <v>138</v>
      </c>
      <c r="O1900" s="26" t="s">
        <v>138</v>
      </c>
      <c r="Q1900" s="30">
        <v>63</v>
      </c>
      <c r="R1900" s="30">
        <v>3360</v>
      </c>
      <c r="S1900" s="31" t="e">
        <f>#N/A</f>
        <v>#N/A</v>
      </c>
      <c r="T1900" s="30">
        <v>795</v>
      </c>
      <c r="AB1900" s="33" t="e">
        <f>#N/A</f>
        <v>#N/A</v>
      </c>
      <c r="AC1900" s="30">
        <v>2100</v>
      </c>
      <c r="AD1900" s="30" t="e">
        <f>#N/A</f>
        <v>#N/A</v>
      </c>
      <c r="AE1900" s="34">
        <v>0.81</v>
      </c>
      <c r="AG1900" s="30" t="e">
        <f>#N/A</f>
        <v>#N/A</v>
      </c>
      <c r="AH1900" s="30" t="e">
        <f>#N/A</f>
        <v>#N/A</v>
      </c>
      <c r="AI1900" s="30">
        <v>2893</v>
      </c>
      <c r="AJ1900" s="30">
        <v>2893</v>
      </c>
      <c r="AK1900" s="26" t="s">
        <v>139</v>
      </c>
      <c r="AL1900" s="26">
        <v>29</v>
      </c>
      <c r="AM1900" s="26" t="s">
        <v>4120</v>
      </c>
      <c r="AU1900" s="26" t="s">
        <v>1526</v>
      </c>
      <c r="AV1900" s="67" t="s">
        <v>4117</v>
      </c>
      <c r="AW1900" s="67" t="s">
        <v>4102</v>
      </c>
      <c r="BB1900" s="26" t="s">
        <v>2488</v>
      </c>
      <c r="BC1900" s="26" t="s">
        <v>3205</v>
      </c>
      <c r="BD1900" s="37">
        <v>44067</v>
      </c>
      <c r="BE1900" s="30">
        <v>35439</v>
      </c>
      <c r="BF1900" s="30">
        <v>41093</v>
      </c>
      <c r="BG1900" s="37" t="s">
        <v>3206</v>
      </c>
      <c r="BI1900" s="37"/>
      <c r="BJ1900" s="37"/>
      <c r="BK1900" s="37"/>
      <c r="BL1900" s="37"/>
      <c r="BM1900" s="37"/>
      <c r="BN1900" s="26"/>
      <c r="BO1900" s="26"/>
      <c r="BP1900" s="26"/>
      <c r="BQ1900" s="38"/>
      <c r="BR1900" s="26"/>
      <c r="BS1900" s="26"/>
      <c r="BT1900" s="26"/>
      <c r="BU1900" s="26"/>
      <c r="BV1900" s="39"/>
    </row>
    <row r="1901" spans="1:74" ht="15" hidden="1" customHeight="1">
      <c r="A1901" s="26">
        <v>2020</v>
      </c>
      <c r="B1901" s="26" t="e">
        <f>#N/A</f>
        <v>#N/A</v>
      </c>
      <c r="C1901" s="26" t="s">
        <v>129</v>
      </c>
      <c r="D1901" s="26" t="s">
        <v>2433</v>
      </c>
      <c r="E1901" s="26" t="s">
        <v>2434</v>
      </c>
      <c r="F1901" s="68">
        <v>43991</v>
      </c>
      <c r="G1901" s="107" t="s">
        <v>4133</v>
      </c>
      <c r="H1901" s="26" t="s">
        <v>1402</v>
      </c>
      <c r="I1901" s="26" t="s">
        <v>1402</v>
      </c>
      <c r="J1901" s="28" t="s">
        <v>1084</v>
      </c>
      <c r="K1901" s="26" t="s">
        <v>135</v>
      </c>
      <c r="L1901" s="26" t="s">
        <v>2437</v>
      </c>
      <c r="M1901" s="26" t="s">
        <v>137</v>
      </c>
      <c r="N1901" s="26" t="s">
        <v>138</v>
      </c>
      <c r="O1901" s="26" t="s">
        <v>138</v>
      </c>
      <c r="Q1901" s="30">
        <v>70</v>
      </c>
      <c r="R1901" s="30">
        <v>4950</v>
      </c>
      <c r="S1901" s="31" t="e">
        <f>#N/A</f>
        <v>#N/A</v>
      </c>
      <c r="T1901" s="30">
        <v>1147</v>
      </c>
      <c r="AB1901" s="33" t="e">
        <f>#N/A</f>
        <v>#N/A</v>
      </c>
      <c r="AC1901" s="30">
        <v>2100</v>
      </c>
      <c r="AD1901" s="30" t="e">
        <f>#N/A</f>
        <v>#N/A</v>
      </c>
      <c r="AE1901" s="34">
        <v>0.98</v>
      </c>
      <c r="AG1901" s="30" t="e">
        <f>#N/A</f>
        <v>#N/A</v>
      </c>
      <c r="AH1901" s="30" t="e">
        <f>#N/A</f>
        <v>#N/A</v>
      </c>
      <c r="AI1901" s="30">
        <v>4262</v>
      </c>
      <c r="AJ1901" s="30">
        <v>4262</v>
      </c>
      <c r="AK1901" s="26" t="s">
        <v>139</v>
      </c>
      <c r="AL1901" s="26">
        <v>29</v>
      </c>
      <c r="AM1901" s="26" t="s">
        <v>4120</v>
      </c>
      <c r="AU1901" s="26" t="s">
        <v>1526</v>
      </c>
      <c r="AV1901" s="67" t="s">
        <v>4117</v>
      </c>
      <c r="AW1901" s="67" t="s">
        <v>4102</v>
      </c>
      <c r="BB1901" s="26" t="s">
        <v>2488</v>
      </c>
      <c r="BC1901" s="26" t="s">
        <v>3205</v>
      </c>
      <c r="BD1901" s="37">
        <v>44067</v>
      </c>
      <c r="BE1901" s="30">
        <v>35439</v>
      </c>
      <c r="BF1901" s="30">
        <v>41093</v>
      </c>
      <c r="BG1901" s="37" t="s">
        <v>3206</v>
      </c>
      <c r="BI1901" s="37"/>
      <c r="BJ1901" s="37"/>
      <c r="BK1901" s="37"/>
      <c r="BL1901" s="37"/>
      <c r="BM1901" s="37"/>
      <c r="BN1901" s="26"/>
      <c r="BO1901" s="26"/>
      <c r="BP1901" s="26"/>
      <c r="BQ1901" s="38"/>
      <c r="BR1901" s="26"/>
      <c r="BS1901" s="26"/>
      <c r="BT1901" s="26"/>
      <c r="BU1901" s="26"/>
      <c r="BV1901" s="39"/>
    </row>
    <row r="1902" spans="1:74" ht="15" hidden="1" customHeight="1">
      <c r="A1902" s="26">
        <v>2020</v>
      </c>
      <c r="B1902" s="26" t="e">
        <f>#N/A</f>
        <v>#N/A</v>
      </c>
      <c r="C1902" s="26" t="s">
        <v>129</v>
      </c>
      <c r="D1902" s="26" t="s">
        <v>2433</v>
      </c>
      <c r="E1902" s="26" t="s">
        <v>2434</v>
      </c>
      <c r="F1902" s="68">
        <v>43991</v>
      </c>
      <c r="G1902" s="107" t="s">
        <v>4134</v>
      </c>
      <c r="H1902" s="26" t="s">
        <v>1402</v>
      </c>
      <c r="I1902" s="26" t="s">
        <v>1402</v>
      </c>
      <c r="J1902" s="28" t="s">
        <v>4135</v>
      </c>
      <c r="K1902" s="26" t="s">
        <v>135</v>
      </c>
      <c r="L1902" s="26" t="s">
        <v>2437</v>
      </c>
      <c r="M1902" s="26" t="s">
        <v>137</v>
      </c>
      <c r="N1902" s="26" t="s">
        <v>138</v>
      </c>
      <c r="O1902" s="26" t="s">
        <v>138</v>
      </c>
      <c r="Q1902" s="30">
        <v>67</v>
      </c>
      <c r="R1902" s="30">
        <v>4820</v>
      </c>
      <c r="S1902" s="31" t="e">
        <f>#N/A</f>
        <v>#N/A</v>
      </c>
      <c r="T1902" s="30">
        <v>1315</v>
      </c>
      <c r="AB1902" s="33" t="e">
        <f>#N/A</f>
        <v>#N/A</v>
      </c>
      <c r="AC1902" s="30">
        <v>2100</v>
      </c>
      <c r="AD1902" s="30" t="e">
        <f>#N/A</f>
        <v>#N/A</v>
      </c>
      <c r="AE1902" s="34">
        <v>0.98</v>
      </c>
      <c r="AG1902" s="30" t="e">
        <f>#N/A</f>
        <v>#N/A</v>
      </c>
      <c r="AH1902" s="30" t="e">
        <f>#N/A</f>
        <v>#N/A</v>
      </c>
      <c r="AI1902" s="30">
        <v>4150</v>
      </c>
      <c r="AJ1902" s="30">
        <v>4150</v>
      </c>
      <c r="AK1902" s="26" t="s">
        <v>139</v>
      </c>
      <c r="AL1902" s="26">
        <v>29</v>
      </c>
      <c r="AM1902" s="26" t="s">
        <v>4120</v>
      </c>
      <c r="AU1902" s="26" t="s">
        <v>1526</v>
      </c>
      <c r="AV1902" s="67" t="s">
        <v>4117</v>
      </c>
      <c r="AW1902" s="67" t="s">
        <v>4102</v>
      </c>
      <c r="BB1902" s="26" t="s">
        <v>2488</v>
      </c>
      <c r="BC1902" s="26" t="s">
        <v>3205</v>
      </c>
      <c r="BD1902" s="37">
        <v>44067</v>
      </c>
      <c r="BE1902" s="30">
        <v>35439</v>
      </c>
      <c r="BF1902" s="30">
        <v>41093</v>
      </c>
      <c r="BG1902" s="37" t="s">
        <v>3206</v>
      </c>
      <c r="BI1902" s="37"/>
      <c r="BJ1902" s="37"/>
      <c r="BK1902" s="37"/>
      <c r="BL1902" s="37"/>
      <c r="BM1902" s="37"/>
      <c r="BN1902" s="26"/>
      <c r="BO1902" s="26"/>
      <c r="BP1902" s="26"/>
      <c r="BQ1902" s="38"/>
      <c r="BR1902" s="26"/>
      <c r="BS1902" s="26"/>
      <c r="BT1902" s="26"/>
      <c r="BU1902" s="26"/>
      <c r="BV1902" s="39"/>
    </row>
    <row r="1903" spans="1:74" ht="15" hidden="1" customHeight="1">
      <c r="A1903" s="26">
        <v>2020</v>
      </c>
      <c r="B1903" s="26" t="e">
        <f>#N/A</f>
        <v>#N/A</v>
      </c>
      <c r="C1903" s="26" t="s">
        <v>129</v>
      </c>
      <c r="D1903" s="26" t="s">
        <v>2433</v>
      </c>
      <c r="E1903" s="26" t="s">
        <v>2434</v>
      </c>
      <c r="F1903" s="68">
        <v>43991</v>
      </c>
      <c r="G1903" s="107" t="s">
        <v>4136</v>
      </c>
      <c r="H1903" s="26" t="s">
        <v>1402</v>
      </c>
      <c r="I1903" s="26" t="s">
        <v>1402</v>
      </c>
      <c r="J1903" s="28" t="s">
        <v>4137</v>
      </c>
      <c r="K1903" s="26" t="s">
        <v>135</v>
      </c>
      <c r="L1903" s="26" t="s">
        <v>2437</v>
      </c>
      <c r="M1903" s="26" t="s">
        <v>137</v>
      </c>
      <c r="N1903" s="26" t="s">
        <v>138</v>
      </c>
      <c r="O1903" s="26" t="s">
        <v>138</v>
      </c>
      <c r="Q1903" s="30">
        <v>63</v>
      </c>
      <c r="R1903" s="30">
        <v>3280</v>
      </c>
      <c r="S1903" s="31" t="e">
        <f>#N/A</f>
        <v>#N/A</v>
      </c>
      <c r="T1903" s="30">
        <v>760</v>
      </c>
      <c r="AB1903" s="33" t="e">
        <f>#N/A</f>
        <v>#N/A</v>
      </c>
      <c r="AC1903" s="30">
        <v>2100</v>
      </c>
      <c r="AD1903" s="30" t="e">
        <f>#N/A</f>
        <v>#N/A</v>
      </c>
      <c r="AE1903" s="34">
        <v>0.94</v>
      </c>
      <c r="AG1903" s="30" t="e">
        <f>#N/A</f>
        <v>#N/A</v>
      </c>
      <c r="AH1903" s="30" t="e">
        <f>#N/A</f>
        <v>#N/A</v>
      </c>
      <c r="AI1903" s="30">
        <v>2824</v>
      </c>
      <c r="AJ1903" s="30">
        <v>2824</v>
      </c>
      <c r="AK1903" s="26" t="s">
        <v>139</v>
      </c>
      <c r="AL1903" s="26">
        <v>29</v>
      </c>
      <c r="AM1903" s="26" t="s">
        <v>4120</v>
      </c>
      <c r="AU1903" s="26" t="s">
        <v>1526</v>
      </c>
      <c r="AV1903" s="67" t="s">
        <v>4117</v>
      </c>
      <c r="AW1903" s="67" t="s">
        <v>4102</v>
      </c>
      <c r="BB1903" s="26" t="s">
        <v>2488</v>
      </c>
      <c r="BC1903" s="26" t="s">
        <v>3205</v>
      </c>
      <c r="BD1903" s="37">
        <v>44067</v>
      </c>
      <c r="BE1903" s="30">
        <v>35439</v>
      </c>
      <c r="BF1903" s="30">
        <v>41093</v>
      </c>
      <c r="BG1903" s="37" t="s">
        <v>3206</v>
      </c>
      <c r="BI1903" s="37"/>
      <c r="BJ1903" s="37"/>
      <c r="BK1903" s="37"/>
      <c r="BL1903" s="37"/>
      <c r="BM1903" s="37"/>
      <c r="BN1903" s="26"/>
      <c r="BO1903" s="26"/>
      <c r="BP1903" s="26"/>
      <c r="BQ1903" s="38"/>
      <c r="BR1903" s="26"/>
      <c r="BS1903" s="26"/>
      <c r="BT1903" s="26"/>
      <c r="BU1903" s="26"/>
      <c r="BV1903" s="39"/>
    </row>
    <row r="1904" spans="1:74" ht="15" hidden="1" customHeight="1">
      <c r="A1904" s="26">
        <v>2020</v>
      </c>
      <c r="B1904" s="26" t="e">
        <f>#N/A</f>
        <v>#N/A</v>
      </c>
      <c r="C1904" s="26" t="s">
        <v>129</v>
      </c>
      <c r="D1904" s="26" t="s">
        <v>2433</v>
      </c>
      <c r="E1904" s="26" t="s">
        <v>2434</v>
      </c>
      <c r="F1904" s="68">
        <v>43991</v>
      </c>
      <c r="G1904" s="107" t="s">
        <v>4138</v>
      </c>
      <c r="H1904" s="26" t="s">
        <v>1402</v>
      </c>
      <c r="I1904" s="26" t="s">
        <v>1402</v>
      </c>
      <c r="J1904" s="28" t="s">
        <v>1084</v>
      </c>
      <c r="K1904" s="26" t="s">
        <v>135</v>
      </c>
      <c r="L1904" s="26" t="s">
        <v>2437</v>
      </c>
      <c r="M1904" s="26" t="s">
        <v>137</v>
      </c>
      <c r="N1904" s="26" t="s">
        <v>138</v>
      </c>
      <c r="O1904" s="26" t="s">
        <v>138</v>
      </c>
      <c r="Q1904" s="30">
        <v>75</v>
      </c>
      <c r="R1904" s="30">
        <v>6160</v>
      </c>
      <c r="S1904" s="31" t="e">
        <f>#N/A</f>
        <v>#N/A</v>
      </c>
      <c r="T1904" s="30">
        <v>1487</v>
      </c>
      <c r="AB1904" s="33" t="e">
        <f>#N/A</f>
        <v>#N/A</v>
      </c>
      <c r="AC1904" s="30">
        <v>2100</v>
      </c>
      <c r="AD1904" s="30" t="e">
        <f>#N/A</f>
        <v>#N/A</v>
      </c>
      <c r="AE1904" s="34">
        <v>0.94</v>
      </c>
      <c r="AG1904" s="30" t="e">
        <f>#N/A</f>
        <v>#N/A</v>
      </c>
      <c r="AH1904" s="30" t="e">
        <f>#N/A</f>
        <v>#N/A</v>
      </c>
      <c r="AI1904" s="30">
        <v>5304</v>
      </c>
      <c r="AJ1904" s="30">
        <v>5304</v>
      </c>
      <c r="AK1904" s="26" t="s">
        <v>139</v>
      </c>
      <c r="AL1904" s="26">
        <v>29</v>
      </c>
      <c r="AM1904" s="26" t="s">
        <v>4120</v>
      </c>
      <c r="AU1904" s="26" t="s">
        <v>1526</v>
      </c>
      <c r="AV1904" s="67" t="s">
        <v>4117</v>
      </c>
      <c r="AW1904" s="67" t="s">
        <v>4102</v>
      </c>
      <c r="BB1904" s="26" t="s">
        <v>2488</v>
      </c>
      <c r="BC1904" s="26" t="s">
        <v>3205</v>
      </c>
      <c r="BD1904" s="37">
        <v>44067</v>
      </c>
      <c r="BE1904" s="30">
        <v>35439</v>
      </c>
      <c r="BF1904" s="30">
        <v>41093</v>
      </c>
      <c r="BG1904" s="37" t="s">
        <v>3206</v>
      </c>
      <c r="BI1904" s="37"/>
      <c r="BJ1904" s="37"/>
      <c r="BK1904" s="37"/>
      <c r="BL1904" s="37"/>
      <c r="BM1904" s="37"/>
      <c r="BN1904" s="26"/>
      <c r="BO1904" s="26"/>
      <c r="BP1904" s="26"/>
      <c r="BQ1904" s="38"/>
      <c r="BR1904" s="26"/>
      <c r="BS1904" s="26"/>
      <c r="BT1904" s="26"/>
      <c r="BU1904" s="26"/>
      <c r="BV1904" s="39"/>
    </row>
    <row r="1905" spans="1:74" ht="15" hidden="1" customHeight="1">
      <c r="A1905" s="26">
        <v>2020</v>
      </c>
      <c r="B1905" s="26" t="e">
        <f>#N/A</f>
        <v>#N/A</v>
      </c>
      <c r="C1905" s="26" t="s">
        <v>129</v>
      </c>
      <c r="D1905" s="26" t="s">
        <v>2433</v>
      </c>
      <c r="E1905" s="26" t="s">
        <v>2434</v>
      </c>
      <c r="F1905" s="68">
        <v>43991</v>
      </c>
      <c r="G1905" s="107" t="s">
        <v>4139</v>
      </c>
      <c r="H1905" s="26" t="s">
        <v>1402</v>
      </c>
      <c r="I1905" s="26" t="s">
        <v>1402</v>
      </c>
      <c r="J1905" s="28" t="s">
        <v>4140</v>
      </c>
      <c r="K1905" s="26" t="s">
        <v>135</v>
      </c>
      <c r="L1905" s="26" t="s">
        <v>2437</v>
      </c>
      <c r="M1905" s="26" t="s">
        <v>137</v>
      </c>
      <c r="N1905" s="26" t="s">
        <v>138</v>
      </c>
      <c r="O1905" s="26" t="s">
        <v>138</v>
      </c>
      <c r="Q1905" s="30">
        <v>64</v>
      </c>
      <c r="R1905" s="30">
        <v>3410</v>
      </c>
      <c r="S1905" s="31" t="e">
        <f>#N/A</f>
        <v>#N/A</v>
      </c>
      <c r="T1905" s="30">
        <v>855</v>
      </c>
      <c r="AB1905" s="33" t="e">
        <f>#N/A</f>
        <v>#N/A</v>
      </c>
      <c r="AC1905" s="30">
        <v>2100</v>
      </c>
      <c r="AD1905" s="30" t="e">
        <f>#N/A</f>
        <v>#N/A</v>
      </c>
      <c r="AE1905" s="34">
        <v>0.98</v>
      </c>
      <c r="AG1905" s="30" t="e">
        <f>#N/A</f>
        <v>#N/A</v>
      </c>
      <c r="AH1905" s="30" t="e">
        <f>#N/A</f>
        <v>#N/A</v>
      </c>
      <c r="AI1905" s="30">
        <v>2936</v>
      </c>
      <c r="AJ1905" s="30">
        <v>2936</v>
      </c>
      <c r="AK1905" s="26" t="s">
        <v>139</v>
      </c>
      <c r="AL1905" s="26">
        <v>29</v>
      </c>
      <c r="AM1905" s="26" t="s">
        <v>4120</v>
      </c>
      <c r="AU1905" s="26" t="s">
        <v>1526</v>
      </c>
      <c r="AV1905" s="67" t="s">
        <v>4117</v>
      </c>
      <c r="AW1905" s="67" t="s">
        <v>4102</v>
      </c>
      <c r="BB1905" s="26" t="s">
        <v>2488</v>
      </c>
      <c r="BC1905" s="26" t="s">
        <v>3205</v>
      </c>
      <c r="BD1905" s="37">
        <v>44067</v>
      </c>
      <c r="BE1905" s="30">
        <v>35439</v>
      </c>
      <c r="BF1905" s="30">
        <v>41093</v>
      </c>
      <c r="BG1905" s="37" t="s">
        <v>3206</v>
      </c>
      <c r="BI1905" s="37"/>
      <c r="BJ1905" s="37"/>
      <c r="BK1905" s="37"/>
      <c r="BL1905" s="37"/>
      <c r="BM1905" s="37"/>
      <c r="BN1905" s="26"/>
      <c r="BO1905" s="26"/>
      <c r="BP1905" s="26"/>
      <c r="BQ1905" s="38"/>
      <c r="BR1905" s="26"/>
      <c r="BS1905" s="26"/>
      <c r="BT1905" s="26"/>
      <c r="BU1905" s="26"/>
      <c r="BV1905" s="39"/>
    </row>
    <row r="1906" spans="1:74" ht="15" hidden="1" customHeight="1">
      <c r="A1906" s="26">
        <v>2020</v>
      </c>
      <c r="B1906" s="26" t="e">
        <f>#N/A</f>
        <v>#N/A</v>
      </c>
      <c r="C1906" s="26" t="s">
        <v>129</v>
      </c>
      <c r="D1906" s="26" t="s">
        <v>2433</v>
      </c>
      <c r="E1906" s="26" t="s">
        <v>2434</v>
      </c>
      <c r="F1906" s="68">
        <v>43991</v>
      </c>
      <c r="G1906" s="107" t="s">
        <v>4141</v>
      </c>
      <c r="H1906" s="26" t="s">
        <v>1402</v>
      </c>
      <c r="I1906" s="26" t="s">
        <v>1402</v>
      </c>
      <c r="J1906" s="28" t="s">
        <v>4142</v>
      </c>
      <c r="K1906" s="26" t="s">
        <v>135</v>
      </c>
      <c r="L1906" s="26" t="s">
        <v>2437</v>
      </c>
      <c r="M1906" s="26" t="s">
        <v>137</v>
      </c>
      <c r="N1906" s="26" t="s">
        <v>138</v>
      </c>
      <c r="O1906" s="26" t="s">
        <v>138</v>
      </c>
      <c r="Q1906" s="30">
        <v>71</v>
      </c>
      <c r="R1906" s="30">
        <v>4920</v>
      </c>
      <c r="S1906" s="31" t="e">
        <f>#N/A</f>
        <v>#N/A</v>
      </c>
      <c r="T1906" s="30">
        <v>1210</v>
      </c>
      <c r="AB1906" s="33" t="e">
        <f>#N/A</f>
        <v>#N/A</v>
      </c>
      <c r="AC1906" s="30">
        <v>2100</v>
      </c>
      <c r="AD1906" s="30" t="e">
        <f>#N/A</f>
        <v>#N/A</v>
      </c>
      <c r="AE1906" s="34">
        <v>0.98</v>
      </c>
      <c r="AG1906" s="30" t="e">
        <f>#N/A</f>
        <v>#N/A</v>
      </c>
      <c r="AH1906" s="30" t="e">
        <f>#N/A</f>
        <v>#N/A</v>
      </c>
      <c r="AI1906" s="30">
        <v>4236</v>
      </c>
      <c r="AJ1906" s="30">
        <v>4236</v>
      </c>
      <c r="AK1906" s="26" t="s">
        <v>139</v>
      </c>
      <c r="AL1906" s="26">
        <v>29</v>
      </c>
      <c r="AM1906" s="26" t="s">
        <v>4120</v>
      </c>
      <c r="AU1906" s="26" t="s">
        <v>1526</v>
      </c>
      <c r="AV1906" s="67" t="s">
        <v>4117</v>
      </c>
      <c r="AW1906" s="67" t="s">
        <v>4102</v>
      </c>
      <c r="BB1906" s="26" t="s">
        <v>2488</v>
      </c>
      <c r="BC1906" s="26" t="s">
        <v>3205</v>
      </c>
      <c r="BD1906" s="37">
        <v>44067</v>
      </c>
      <c r="BE1906" s="30">
        <v>35439</v>
      </c>
      <c r="BF1906" s="30">
        <v>41093</v>
      </c>
      <c r="BG1906" s="37" t="s">
        <v>3206</v>
      </c>
      <c r="BI1906" s="37"/>
      <c r="BJ1906" s="37"/>
      <c r="BK1906" s="37"/>
      <c r="BL1906" s="37"/>
      <c r="BM1906" s="37"/>
      <c r="BN1906" s="26"/>
      <c r="BO1906" s="26"/>
      <c r="BP1906" s="26"/>
      <c r="BQ1906" s="38"/>
      <c r="BR1906" s="26"/>
      <c r="BS1906" s="26"/>
      <c r="BT1906" s="26"/>
      <c r="BU1906" s="26"/>
      <c r="BV1906" s="39"/>
    </row>
    <row r="1907" spans="1:74" ht="15" hidden="1" customHeight="1">
      <c r="A1907" s="26">
        <v>2020</v>
      </c>
      <c r="B1907" s="26" t="e">
        <f>#N/A</f>
        <v>#N/A</v>
      </c>
      <c r="C1907" s="26" t="s">
        <v>129</v>
      </c>
      <c r="D1907" s="26" t="s">
        <v>2433</v>
      </c>
      <c r="E1907" s="26" t="s">
        <v>2434</v>
      </c>
      <c r="F1907" s="68">
        <v>43991</v>
      </c>
      <c r="G1907" s="107" t="s">
        <v>4143</v>
      </c>
      <c r="H1907" s="26" t="s">
        <v>1402</v>
      </c>
      <c r="I1907" s="26" t="s">
        <v>1402</v>
      </c>
      <c r="J1907" s="28" t="s">
        <v>4144</v>
      </c>
      <c r="K1907" s="26" t="s">
        <v>135</v>
      </c>
      <c r="L1907" s="26" t="s">
        <v>2437</v>
      </c>
      <c r="M1907" s="26" t="s">
        <v>137</v>
      </c>
      <c r="N1907" s="26" t="s">
        <v>138</v>
      </c>
      <c r="O1907" s="26" t="s">
        <v>138</v>
      </c>
      <c r="Q1907" s="30">
        <v>69</v>
      </c>
      <c r="R1907" s="30">
        <v>5080</v>
      </c>
      <c r="S1907" s="31" t="e">
        <f>#N/A</f>
        <v>#N/A</v>
      </c>
      <c r="T1907" s="30">
        <v>1412</v>
      </c>
      <c r="AB1907" s="33" t="e">
        <f>#N/A</f>
        <v>#N/A</v>
      </c>
      <c r="AC1907" s="30">
        <v>2100</v>
      </c>
      <c r="AD1907" s="30" t="e">
        <f>#N/A</f>
        <v>#N/A</v>
      </c>
      <c r="AE1907" s="34">
        <v>0.98</v>
      </c>
      <c r="AG1907" s="30" t="e">
        <f>#N/A</f>
        <v>#N/A</v>
      </c>
      <c r="AH1907" s="30" t="e">
        <f>#N/A</f>
        <v>#N/A</v>
      </c>
      <c r="AI1907" s="30">
        <v>4374</v>
      </c>
      <c r="AJ1907" s="30">
        <v>4374</v>
      </c>
      <c r="AK1907" s="26" t="s">
        <v>139</v>
      </c>
      <c r="AL1907" s="26">
        <v>29</v>
      </c>
      <c r="AM1907" s="26" t="s">
        <v>4120</v>
      </c>
      <c r="AU1907" s="26" t="s">
        <v>1526</v>
      </c>
      <c r="AV1907" s="67" t="s">
        <v>4117</v>
      </c>
      <c r="AW1907" s="67" t="s">
        <v>4102</v>
      </c>
      <c r="BB1907" s="26" t="s">
        <v>2488</v>
      </c>
      <c r="BC1907" s="26" t="s">
        <v>3205</v>
      </c>
      <c r="BD1907" s="37">
        <v>44067</v>
      </c>
      <c r="BE1907" s="30">
        <v>35439</v>
      </c>
      <c r="BF1907" s="30">
        <v>41093</v>
      </c>
      <c r="BG1907" s="37" t="s">
        <v>3206</v>
      </c>
      <c r="BI1907" s="37"/>
      <c r="BJ1907" s="37"/>
      <c r="BK1907" s="37"/>
      <c r="BL1907" s="37"/>
      <c r="BM1907" s="37"/>
      <c r="BN1907" s="26"/>
      <c r="BO1907" s="26"/>
      <c r="BP1907" s="26"/>
      <c r="BQ1907" s="38"/>
      <c r="BR1907" s="26"/>
      <c r="BS1907" s="26"/>
      <c r="BT1907" s="26"/>
      <c r="BU1907" s="26"/>
      <c r="BV1907" s="39"/>
    </row>
    <row r="1908" spans="1:74" ht="15" hidden="1" customHeight="1">
      <c r="A1908" s="26">
        <v>2020</v>
      </c>
      <c r="B1908" s="26" t="e">
        <f>#N/A</f>
        <v>#N/A</v>
      </c>
      <c r="C1908" s="26" t="s">
        <v>129</v>
      </c>
      <c r="D1908" s="26" t="s">
        <v>2433</v>
      </c>
      <c r="E1908" s="26" t="s">
        <v>2434</v>
      </c>
      <c r="F1908" s="68">
        <v>43991</v>
      </c>
      <c r="G1908" s="107" t="s">
        <v>4145</v>
      </c>
      <c r="H1908" s="26" t="s">
        <v>1402</v>
      </c>
      <c r="I1908" s="26" t="s">
        <v>1402</v>
      </c>
      <c r="J1908" s="28" t="s">
        <v>4146</v>
      </c>
      <c r="K1908" s="26" t="s">
        <v>135</v>
      </c>
      <c r="L1908" s="26" t="s">
        <v>2437</v>
      </c>
      <c r="M1908" s="26" t="s">
        <v>137</v>
      </c>
      <c r="N1908" s="26" t="s">
        <v>138</v>
      </c>
      <c r="O1908" s="26" t="s">
        <v>138</v>
      </c>
      <c r="Q1908" s="30">
        <v>71</v>
      </c>
      <c r="R1908" s="30">
        <v>4610</v>
      </c>
      <c r="S1908" s="31" t="e">
        <f>#N/A</f>
        <v>#N/A</v>
      </c>
      <c r="T1908" s="30">
        <v>1200</v>
      </c>
      <c r="AB1908" s="33" t="e">
        <f>#N/A</f>
        <v>#N/A</v>
      </c>
      <c r="AC1908" s="30">
        <v>2100</v>
      </c>
      <c r="AD1908" s="30" t="e">
        <f>#N/A</f>
        <v>#N/A</v>
      </c>
      <c r="AE1908" s="34">
        <v>0.98</v>
      </c>
      <c r="AG1908" s="30" t="e">
        <f>#N/A</f>
        <v>#N/A</v>
      </c>
      <c r="AH1908" s="30" t="e">
        <f>#N/A</f>
        <v>#N/A</v>
      </c>
      <c r="AI1908" s="30">
        <v>3969</v>
      </c>
      <c r="AJ1908" s="30">
        <v>3969</v>
      </c>
      <c r="AK1908" s="26" t="s">
        <v>139</v>
      </c>
      <c r="AL1908" s="26">
        <v>29</v>
      </c>
      <c r="AM1908" s="26" t="s">
        <v>4120</v>
      </c>
      <c r="AU1908" s="26" t="s">
        <v>1526</v>
      </c>
      <c r="AV1908" s="67" t="s">
        <v>4117</v>
      </c>
      <c r="AW1908" s="67" t="s">
        <v>4102</v>
      </c>
      <c r="BB1908" s="26" t="s">
        <v>2488</v>
      </c>
      <c r="BC1908" s="26" t="s">
        <v>3205</v>
      </c>
      <c r="BD1908" s="37">
        <v>44067</v>
      </c>
      <c r="BE1908" s="30">
        <v>35439</v>
      </c>
      <c r="BF1908" s="30">
        <v>41093</v>
      </c>
      <c r="BG1908" s="37" t="s">
        <v>3206</v>
      </c>
      <c r="BI1908" s="37"/>
      <c r="BJ1908" s="37"/>
      <c r="BK1908" s="37"/>
      <c r="BL1908" s="37"/>
      <c r="BM1908" s="37"/>
      <c r="BN1908" s="26"/>
      <c r="BO1908" s="26"/>
      <c r="BP1908" s="26"/>
      <c r="BQ1908" s="38"/>
      <c r="BR1908" s="26"/>
      <c r="BS1908" s="26"/>
      <c r="BT1908" s="26"/>
      <c r="BU1908" s="26"/>
      <c r="BV1908" s="39"/>
    </row>
    <row r="1909" spans="1:74" ht="15" hidden="1" customHeight="1">
      <c r="A1909" s="26">
        <v>2020</v>
      </c>
      <c r="B1909" s="26" t="e">
        <f>#N/A</f>
        <v>#N/A</v>
      </c>
      <c r="C1909" s="26" t="s">
        <v>129</v>
      </c>
      <c r="D1909" s="26" t="s">
        <v>2433</v>
      </c>
      <c r="E1909" s="26" t="s">
        <v>2434</v>
      </c>
      <c r="F1909" s="68">
        <v>43991</v>
      </c>
      <c r="G1909" s="107" t="s">
        <v>4147</v>
      </c>
      <c r="H1909" s="26" t="s">
        <v>1402</v>
      </c>
      <c r="I1909" s="26" t="s">
        <v>1402</v>
      </c>
      <c r="J1909" s="28" t="s">
        <v>4148</v>
      </c>
      <c r="K1909" s="26" t="s">
        <v>135</v>
      </c>
      <c r="L1909" s="26" t="s">
        <v>2437</v>
      </c>
      <c r="M1909" s="26" t="s">
        <v>137</v>
      </c>
      <c r="N1909" s="26" t="s">
        <v>138</v>
      </c>
      <c r="O1909" s="26" t="s">
        <v>138</v>
      </c>
      <c r="Q1909" s="30">
        <v>69</v>
      </c>
      <c r="R1909" s="30">
        <v>4700</v>
      </c>
      <c r="S1909" s="31" t="e">
        <f>#N/A</f>
        <v>#N/A</v>
      </c>
      <c r="T1909" s="30">
        <v>1205</v>
      </c>
      <c r="AB1909" s="33" t="e">
        <f>#N/A</f>
        <v>#N/A</v>
      </c>
      <c r="AC1909" s="30">
        <v>2100</v>
      </c>
      <c r="AD1909" s="30" t="e">
        <f>#N/A</f>
        <v>#N/A</v>
      </c>
      <c r="AE1909" s="34">
        <v>0.98</v>
      </c>
      <c r="AG1909" s="30" t="e">
        <f>#N/A</f>
        <v>#N/A</v>
      </c>
      <c r="AH1909" s="30" t="e">
        <f>#N/A</f>
        <v>#N/A</v>
      </c>
      <c r="AI1909" s="30">
        <v>4047</v>
      </c>
      <c r="AJ1909" s="30">
        <v>4047</v>
      </c>
      <c r="AK1909" s="26" t="s">
        <v>139</v>
      </c>
      <c r="AL1909" s="26">
        <v>29</v>
      </c>
      <c r="AM1909" s="26" t="s">
        <v>4120</v>
      </c>
      <c r="AU1909" s="26" t="s">
        <v>1526</v>
      </c>
      <c r="AV1909" s="67" t="s">
        <v>4117</v>
      </c>
      <c r="AW1909" s="67" t="s">
        <v>4102</v>
      </c>
      <c r="BB1909" s="26" t="s">
        <v>2488</v>
      </c>
      <c r="BC1909" s="26" t="s">
        <v>3205</v>
      </c>
      <c r="BD1909" s="37">
        <v>44067</v>
      </c>
      <c r="BE1909" s="30">
        <v>35439</v>
      </c>
      <c r="BF1909" s="30">
        <v>41093</v>
      </c>
      <c r="BG1909" s="37" t="s">
        <v>3206</v>
      </c>
      <c r="BI1909" s="37"/>
      <c r="BJ1909" s="37"/>
      <c r="BK1909" s="37"/>
      <c r="BL1909" s="37"/>
      <c r="BM1909" s="37"/>
      <c r="BN1909" s="26"/>
      <c r="BO1909" s="26"/>
      <c r="BP1909" s="26"/>
      <c r="BQ1909" s="38"/>
      <c r="BR1909" s="26"/>
      <c r="BS1909" s="26"/>
      <c r="BT1909" s="26"/>
      <c r="BU1909" s="26"/>
      <c r="BV1909" s="39"/>
    </row>
    <row r="1910" spans="1:74" ht="15" hidden="1" customHeight="1">
      <c r="A1910" s="26">
        <v>2020</v>
      </c>
      <c r="B1910" s="26" t="e">
        <f>#N/A</f>
        <v>#N/A</v>
      </c>
      <c r="C1910" s="26" t="s">
        <v>129</v>
      </c>
      <c r="D1910" s="26" t="s">
        <v>2433</v>
      </c>
      <c r="E1910" s="26" t="s">
        <v>2434</v>
      </c>
      <c r="F1910" s="68">
        <v>43991</v>
      </c>
      <c r="G1910" s="107" t="s">
        <v>4149</v>
      </c>
      <c r="H1910" s="26" t="s">
        <v>1402</v>
      </c>
      <c r="I1910" s="26" t="s">
        <v>1402</v>
      </c>
      <c r="J1910" s="28" t="s">
        <v>4150</v>
      </c>
      <c r="K1910" s="26" t="s">
        <v>135</v>
      </c>
      <c r="L1910" s="26" t="s">
        <v>2437</v>
      </c>
      <c r="M1910" s="26" t="s">
        <v>137</v>
      </c>
      <c r="N1910" s="26" t="s">
        <v>138</v>
      </c>
      <c r="O1910" s="26" t="s">
        <v>138</v>
      </c>
      <c r="Q1910" s="30">
        <v>60</v>
      </c>
      <c r="R1910" s="30">
        <v>3080</v>
      </c>
      <c r="S1910" s="31" t="e">
        <f>#N/A</f>
        <v>#N/A</v>
      </c>
      <c r="T1910" s="30">
        <v>808</v>
      </c>
      <c r="AB1910" s="33" t="e">
        <f>#N/A</f>
        <v>#N/A</v>
      </c>
      <c r="AC1910" s="30">
        <v>2100</v>
      </c>
      <c r="AD1910" s="30" t="e">
        <f>#N/A</f>
        <v>#N/A</v>
      </c>
      <c r="AE1910" s="34">
        <v>0.98</v>
      </c>
      <c r="AG1910" s="30" t="e">
        <f>#N/A</f>
        <v>#N/A</v>
      </c>
      <c r="AH1910" s="30" t="e">
        <f>#N/A</f>
        <v>#N/A</v>
      </c>
      <c r="AI1910" s="30">
        <v>2652</v>
      </c>
      <c r="AJ1910" s="30">
        <v>2652</v>
      </c>
      <c r="AK1910" s="26" t="s">
        <v>139</v>
      </c>
      <c r="AL1910" s="26">
        <v>29</v>
      </c>
      <c r="AM1910" s="26" t="s">
        <v>4120</v>
      </c>
      <c r="AU1910" s="26" t="s">
        <v>1526</v>
      </c>
      <c r="AV1910" s="67" t="s">
        <v>4117</v>
      </c>
      <c r="AW1910" s="67" t="s">
        <v>4102</v>
      </c>
      <c r="BB1910" s="26" t="s">
        <v>2488</v>
      </c>
      <c r="BC1910" s="26" t="s">
        <v>3205</v>
      </c>
      <c r="BD1910" s="37">
        <v>44067</v>
      </c>
      <c r="BE1910" s="30">
        <v>35439</v>
      </c>
      <c r="BF1910" s="30">
        <v>41093</v>
      </c>
      <c r="BG1910" s="37" t="s">
        <v>3206</v>
      </c>
      <c r="BI1910" s="37"/>
      <c r="BJ1910" s="37"/>
      <c r="BK1910" s="37"/>
      <c r="BL1910" s="37"/>
      <c r="BM1910" s="37"/>
      <c r="BN1910" s="26"/>
      <c r="BO1910" s="26"/>
      <c r="BP1910" s="26"/>
      <c r="BQ1910" s="38"/>
      <c r="BR1910" s="26"/>
      <c r="BS1910" s="26"/>
      <c r="BT1910" s="26"/>
      <c r="BU1910" s="26"/>
      <c r="BV1910" s="39"/>
    </row>
    <row r="1911" spans="1:74" ht="15" hidden="1" customHeight="1">
      <c r="A1911" s="26">
        <v>2020</v>
      </c>
      <c r="B1911" s="26" t="e">
        <f>#N/A</f>
        <v>#N/A</v>
      </c>
      <c r="C1911" s="26" t="s">
        <v>129</v>
      </c>
      <c r="D1911" s="26" t="s">
        <v>2433</v>
      </c>
      <c r="E1911" s="26" t="s">
        <v>2434</v>
      </c>
      <c r="F1911" s="68">
        <v>43991</v>
      </c>
      <c r="G1911" s="107" t="s">
        <v>4151</v>
      </c>
      <c r="H1911" s="26" t="s">
        <v>1402</v>
      </c>
      <c r="I1911" s="26" t="s">
        <v>1402</v>
      </c>
      <c r="J1911" s="28" t="s">
        <v>4152</v>
      </c>
      <c r="K1911" s="26" t="s">
        <v>135</v>
      </c>
      <c r="L1911" s="26" t="s">
        <v>2437</v>
      </c>
      <c r="M1911" s="26" t="s">
        <v>137</v>
      </c>
      <c r="N1911" s="26" t="s">
        <v>138</v>
      </c>
      <c r="O1911" s="26" t="s">
        <v>138</v>
      </c>
      <c r="Q1911" s="30">
        <v>70</v>
      </c>
      <c r="R1911" s="30">
        <v>5560</v>
      </c>
      <c r="S1911" s="31" t="e">
        <f>#N/A</f>
        <v>#N/A</v>
      </c>
      <c r="T1911" s="30">
        <v>1446</v>
      </c>
      <c r="AB1911" s="33" t="e">
        <f>#N/A</f>
        <v>#N/A</v>
      </c>
      <c r="AC1911" s="30">
        <v>2100</v>
      </c>
      <c r="AD1911" s="30" t="e">
        <f>#N/A</f>
        <v>#N/A</v>
      </c>
      <c r="AE1911" s="34">
        <v>0.83185185185185184</v>
      </c>
      <c r="AG1911" s="30" t="e">
        <f>#N/A</f>
        <v>#N/A</v>
      </c>
      <c r="AH1911" s="30" t="e">
        <f>#N/A</f>
        <v>#N/A</v>
      </c>
      <c r="AI1911" s="30">
        <v>4787</v>
      </c>
      <c r="AJ1911" s="30">
        <v>4787</v>
      </c>
      <c r="AK1911" s="26" t="s">
        <v>139</v>
      </c>
      <c r="AL1911" s="26">
        <v>29</v>
      </c>
      <c r="AM1911" s="26" t="s">
        <v>4120</v>
      </c>
      <c r="AU1911" s="26" t="s">
        <v>1526</v>
      </c>
      <c r="AV1911" s="67" t="s">
        <v>4117</v>
      </c>
      <c r="AW1911" s="67" t="s">
        <v>4102</v>
      </c>
      <c r="BB1911" s="26" t="s">
        <v>2488</v>
      </c>
      <c r="BC1911" s="26" t="s">
        <v>3205</v>
      </c>
      <c r="BD1911" s="37">
        <v>44067</v>
      </c>
      <c r="BE1911" s="30">
        <v>35439</v>
      </c>
      <c r="BF1911" s="30">
        <v>41093</v>
      </c>
      <c r="BG1911" s="37" t="s">
        <v>3206</v>
      </c>
      <c r="BI1911" s="37"/>
      <c r="BJ1911" s="37"/>
      <c r="BK1911" s="37"/>
      <c r="BL1911" s="37"/>
      <c r="BM1911" s="37"/>
      <c r="BN1911" s="26"/>
      <c r="BO1911" s="26"/>
      <c r="BP1911" s="26"/>
      <c r="BQ1911" s="38"/>
      <c r="BR1911" s="26"/>
      <c r="BS1911" s="26"/>
      <c r="BT1911" s="26"/>
      <c r="BU1911" s="26"/>
      <c r="BV1911" s="39"/>
    </row>
    <row r="1912" spans="1:74" ht="15" hidden="1" customHeight="1">
      <c r="A1912" s="26">
        <v>2020</v>
      </c>
      <c r="B1912" s="26" t="e">
        <f>#N/A</f>
        <v>#N/A</v>
      </c>
      <c r="C1912" s="26" t="s">
        <v>129</v>
      </c>
      <c r="D1912" s="26" t="s">
        <v>2433</v>
      </c>
      <c r="E1912" s="26" t="s">
        <v>2434</v>
      </c>
      <c r="F1912" s="68">
        <v>43991</v>
      </c>
      <c r="G1912" s="107" t="s">
        <v>4153</v>
      </c>
      <c r="H1912" s="26" t="s">
        <v>1402</v>
      </c>
      <c r="I1912" s="26" t="s">
        <v>1402</v>
      </c>
      <c r="J1912" s="28" t="s">
        <v>4154</v>
      </c>
      <c r="K1912" s="26" t="s">
        <v>135</v>
      </c>
      <c r="L1912" s="26" t="s">
        <v>2437</v>
      </c>
      <c r="M1912" s="26" t="s">
        <v>137</v>
      </c>
      <c r="N1912" s="26" t="s">
        <v>138</v>
      </c>
      <c r="O1912" s="26" t="s">
        <v>138</v>
      </c>
      <c r="Q1912" s="30">
        <v>67</v>
      </c>
      <c r="R1912" s="30">
        <v>4130</v>
      </c>
      <c r="S1912" s="31" t="e">
        <f>#N/A</f>
        <v>#N/A</v>
      </c>
      <c r="T1912" s="30">
        <v>1067</v>
      </c>
      <c r="AB1912" s="33" t="e">
        <f>#N/A</f>
        <v>#N/A</v>
      </c>
      <c r="AC1912" s="30">
        <v>2100</v>
      </c>
      <c r="AD1912" s="30" t="e">
        <f>#N/A</f>
        <v>#N/A</v>
      </c>
      <c r="AE1912" s="34">
        <v>0.83</v>
      </c>
      <c r="AG1912" s="30" t="e">
        <f>#N/A</f>
        <v>#N/A</v>
      </c>
      <c r="AH1912" s="30" t="e">
        <f>#N/A</f>
        <v>#N/A</v>
      </c>
      <c r="AI1912" s="30">
        <v>3556</v>
      </c>
      <c r="AJ1912" s="30">
        <v>3556</v>
      </c>
      <c r="AK1912" s="26" t="s">
        <v>139</v>
      </c>
      <c r="AL1912" s="26">
        <v>29</v>
      </c>
      <c r="AM1912" s="26" t="s">
        <v>4120</v>
      </c>
      <c r="AU1912" s="26" t="s">
        <v>1526</v>
      </c>
      <c r="AV1912" s="67" t="s">
        <v>4117</v>
      </c>
      <c r="AW1912" s="67" t="s">
        <v>4102</v>
      </c>
      <c r="BB1912" s="26" t="s">
        <v>2488</v>
      </c>
      <c r="BC1912" s="26" t="s">
        <v>3205</v>
      </c>
      <c r="BD1912" s="37">
        <v>44067</v>
      </c>
      <c r="BE1912" s="30">
        <v>35439</v>
      </c>
      <c r="BF1912" s="30">
        <v>41093</v>
      </c>
      <c r="BG1912" s="37" t="s">
        <v>3206</v>
      </c>
      <c r="BI1912" s="37"/>
      <c r="BJ1912" s="37"/>
      <c r="BK1912" s="37"/>
      <c r="BL1912" s="37"/>
      <c r="BM1912" s="37"/>
      <c r="BN1912" s="26"/>
      <c r="BO1912" s="26"/>
      <c r="BP1912" s="26"/>
      <c r="BQ1912" s="38"/>
      <c r="BR1912" s="26"/>
      <c r="BS1912" s="26"/>
      <c r="BT1912" s="26"/>
      <c r="BU1912" s="26"/>
      <c r="BV1912" s="39"/>
    </row>
    <row r="1913" spans="1:74" ht="15" hidden="1" customHeight="1">
      <c r="A1913" s="26">
        <v>2020</v>
      </c>
      <c r="B1913" s="26" t="e">
        <f>#N/A</f>
        <v>#N/A</v>
      </c>
      <c r="C1913" s="26" t="s">
        <v>129</v>
      </c>
      <c r="D1913" s="26" t="s">
        <v>2433</v>
      </c>
      <c r="E1913" s="26" t="s">
        <v>2434</v>
      </c>
      <c r="F1913" s="68">
        <v>43991</v>
      </c>
      <c r="G1913" s="107" t="s">
        <v>4155</v>
      </c>
      <c r="H1913" s="26" t="s">
        <v>1402</v>
      </c>
      <c r="I1913" s="26" t="s">
        <v>1402</v>
      </c>
      <c r="J1913" s="28" t="s">
        <v>4156</v>
      </c>
      <c r="K1913" s="26" t="s">
        <v>135</v>
      </c>
      <c r="L1913" s="26" t="s">
        <v>2437</v>
      </c>
      <c r="M1913" s="26" t="s">
        <v>137</v>
      </c>
      <c r="N1913" s="26" t="s">
        <v>138</v>
      </c>
      <c r="O1913" s="26" t="s">
        <v>138</v>
      </c>
      <c r="Q1913" s="30">
        <v>71</v>
      </c>
      <c r="R1913" s="30">
        <v>5070</v>
      </c>
      <c r="S1913" s="31" t="e">
        <f>#N/A</f>
        <v>#N/A</v>
      </c>
      <c r="T1913" s="30">
        <v>1492</v>
      </c>
      <c r="AB1913" s="33" t="e">
        <f>#N/A</f>
        <v>#N/A</v>
      </c>
      <c r="AC1913" s="30">
        <v>2100</v>
      </c>
      <c r="AD1913" s="30" t="e">
        <f>#N/A</f>
        <v>#N/A</v>
      </c>
      <c r="AE1913" s="34">
        <v>0.87285714285714289</v>
      </c>
      <c r="AG1913" s="30" t="e">
        <f>#N/A</f>
        <v>#N/A</v>
      </c>
      <c r="AH1913" s="30" t="e">
        <f>#N/A</f>
        <v>#N/A</v>
      </c>
      <c r="AI1913" s="30">
        <v>4365</v>
      </c>
      <c r="AJ1913" s="30">
        <v>4365</v>
      </c>
      <c r="AK1913" s="26" t="s">
        <v>139</v>
      </c>
      <c r="AL1913" s="26">
        <v>29</v>
      </c>
      <c r="AM1913" s="26" t="s">
        <v>4120</v>
      </c>
      <c r="AU1913" s="26" t="s">
        <v>1526</v>
      </c>
      <c r="AV1913" s="67" t="s">
        <v>4117</v>
      </c>
      <c r="AW1913" s="67" t="s">
        <v>4102</v>
      </c>
      <c r="BB1913" s="26" t="s">
        <v>2488</v>
      </c>
      <c r="BC1913" s="26" t="s">
        <v>3205</v>
      </c>
      <c r="BD1913" s="37">
        <v>44067</v>
      </c>
      <c r="BE1913" s="30">
        <v>35439</v>
      </c>
      <c r="BF1913" s="30">
        <v>41093</v>
      </c>
      <c r="BG1913" s="37" t="s">
        <v>3206</v>
      </c>
      <c r="BI1913" s="37"/>
      <c r="BJ1913" s="37"/>
      <c r="BK1913" s="37"/>
      <c r="BL1913" s="37"/>
      <c r="BM1913" s="37"/>
      <c r="BN1913" s="26"/>
      <c r="BO1913" s="26"/>
      <c r="BP1913" s="26"/>
      <c r="BQ1913" s="38"/>
      <c r="BR1913" s="26"/>
      <c r="BS1913" s="26"/>
      <c r="BT1913" s="26"/>
      <c r="BU1913" s="26"/>
      <c r="BV1913" s="39"/>
    </row>
    <row r="1914" spans="1:74" ht="15" hidden="1" customHeight="1">
      <c r="A1914" s="26">
        <v>2020</v>
      </c>
      <c r="B1914" s="26" t="e">
        <f>#N/A</f>
        <v>#N/A</v>
      </c>
      <c r="C1914" s="26" t="s">
        <v>129</v>
      </c>
      <c r="D1914" s="26" t="s">
        <v>2433</v>
      </c>
      <c r="E1914" s="26" t="s">
        <v>2434</v>
      </c>
      <c r="F1914" s="68">
        <v>43991</v>
      </c>
      <c r="G1914" s="107" t="s">
        <v>4157</v>
      </c>
      <c r="H1914" s="26" t="s">
        <v>1402</v>
      </c>
      <c r="I1914" s="26" t="s">
        <v>1402</v>
      </c>
      <c r="J1914" s="28" t="s">
        <v>1084</v>
      </c>
      <c r="K1914" s="26" t="s">
        <v>135</v>
      </c>
      <c r="L1914" s="26" t="s">
        <v>2437</v>
      </c>
      <c r="M1914" s="26" t="s">
        <v>137</v>
      </c>
      <c r="N1914" s="26" t="s">
        <v>138</v>
      </c>
      <c r="O1914" s="26" t="s">
        <v>138</v>
      </c>
      <c r="Q1914" s="30">
        <v>65</v>
      </c>
      <c r="R1914" s="30">
        <v>4580</v>
      </c>
      <c r="S1914" s="31" t="e">
        <f>#N/A</f>
        <v>#N/A</v>
      </c>
      <c r="T1914" s="30">
        <v>1272</v>
      </c>
      <c r="AB1914" s="33" t="e">
        <f>#N/A</f>
        <v>#N/A</v>
      </c>
      <c r="AC1914" s="30">
        <v>2100</v>
      </c>
      <c r="AD1914" s="30" t="e">
        <f>#N/A</f>
        <v>#N/A</v>
      </c>
      <c r="AE1914" s="34">
        <v>0.87</v>
      </c>
      <c r="AG1914" s="30" t="e">
        <f>#N/A</f>
        <v>#N/A</v>
      </c>
      <c r="AH1914" s="30" t="e">
        <f>#N/A</f>
        <v>#N/A</v>
      </c>
      <c r="AI1914" s="30">
        <v>3943</v>
      </c>
      <c r="AJ1914" s="30">
        <v>3943</v>
      </c>
      <c r="AK1914" s="26" t="s">
        <v>139</v>
      </c>
      <c r="AL1914" s="26">
        <v>29</v>
      </c>
      <c r="AM1914" s="26" t="s">
        <v>4120</v>
      </c>
      <c r="AU1914" s="26" t="s">
        <v>1526</v>
      </c>
      <c r="AV1914" s="67" t="s">
        <v>4117</v>
      </c>
      <c r="AW1914" s="67" t="s">
        <v>4102</v>
      </c>
      <c r="BB1914" s="26" t="s">
        <v>2488</v>
      </c>
      <c r="BC1914" s="26" t="s">
        <v>3205</v>
      </c>
      <c r="BD1914" s="37">
        <v>44067</v>
      </c>
      <c r="BE1914" s="30">
        <v>35439</v>
      </c>
      <c r="BF1914" s="30">
        <v>41093</v>
      </c>
      <c r="BG1914" s="37" t="s">
        <v>3206</v>
      </c>
      <c r="BI1914" s="37"/>
      <c r="BJ1914" s="37"/>
      <c r="BK1914" s="37"/>
      <c r="BL1914" s="37"/>
      <c r="BM1914" s="37"/>
      <c r="BN1914" s="26"/>
      <c r="BO1914" s="26"/>
      <c r="BP1914" s="26"/>
      <c r="BQ1914" s="38"/>
      <c r="BR1914" s="26"/>
      <c r="BS1914" s="26"/>
      <c r="BT1914" s="26"/>
      <c r="BU1914" s="26"/>
      <c r="BV1914" s="39"/>
    </row>
    <row r="1915" spans="1:74" ht="15" hidden="1" customHeight="1">
      <c r="A1915" s="26">
        <v>2020</v>
      </c>
      <c r="B1915" s="26" t="e">
        <f>#N/A</f>
        <v>#N/A</v>
      </c>
      <c r="C1915" s="26" t="s">
        <v>129</v>
      </c>
      <c r="D1915" s="26" t="s">
        <v>2433</v>
      </c>
      <c r="E1915" s="26" t="s">
        <v>2434</v>
      </c>
      <c r="F1915" s="68">
        <v>43991</v>
      </c>
      <c r="G1915" s="107" t="s">
        <v>4158</v>
      </c>
      <c r="H1915" s="26" t="s">
        <v>1402</v>
      </c>
      <c r="I1915" s="26" t="s">
        <v>1402</v>
      </c>
      <c r="J1915" s="28" t="s">
        <v>4159</v>
      </c>
      <c r="K1915" s="26" t="s">
        <v>135</v>
      </c>
      <c r="L1915" s="26" t="s">
        <v>2437</v>
      </c>
      <c r="M1915" s="26" t="s">
        <v>137</v>
      </c>
      <c r="N1915" s="26" t="s">
        <v>138</v>
      </c>
      <c r="O1915" s="26" t="s">
        <v>138</v>
      </c>
      <c r="Q1915" s="30">
        <v>75</v>
      </c>
      <c r="R1915" s="30">
        <v>5870</v>
      </c>
      <c r="S1915" s="31" t="e">
        <f>#N/A</f>
        <v>#N/A</v>
      </c>
      <c r="T1915" s="30">
        <v>1440</v>
      </c>
      <c r="AB1915" s="33" t="e">
        <f>#N/A</f>
        <v>#N/A</v>
      </c>
      <c r="AC1915" s="30">
        <v>2100</v>
      </c>
      <c r="AD1915" s="30" t="e">
        <f>#N/A</f>
        <v>#N/A</v>
      </c>
      <c r="AE1915" s="34">
        <v>0.98</v>
      </c>
      <c r="AG1915" s="30" t="e">
        <f>#N/A</f>
        <v>#N/A</v>
      </c>
      <c r="AH1915" s="30" t="e">
        <f>#N/A</f>
        <v>#N/A</v>
      </c>
      <c r="AI1915" s="30">
        <v>5054</v>
      </c>
      <c r="AJ1915" s="30">
        <v>5054</v>
      </c>
      <c r="AK1915" s="26" t="s">
        <v>139</v>
      </c>
      <c r="AL1915" s="26">
        <v>29</v>
      </c>
      <c r="AM1915" s="26" t="s">
        <v>4120</v>
      </c>
      <c r="AU1915" s="26" t="s">
        <v>1526</v>
      </c>
      <c r="AV1915" s="67" t="s">
        <v>4117</v>
      </c>
      <c r="AW1915" s="67" t="s">
        <v>4102</v>
      </c>
      <c r="BB1915" s="26" t="s">
        <v>2488</v>
      </c>
      <c r="BC1915" s="26" t="s">
        <v>3205</v>
      </c>
      <c r="BD1915" s="37">
        <v>44067</v>
      </c>
      <c r="BE1915" s="30">
        <v>35439</v>
      </c>
      <c r="BF1915" s="30">
        <v>41093</v>
      </c>
      <c r="BG1915" s="37" t="s">
        <v>3206</v>
      </c>
      <c r="BI1915" s="37"/>
      <c r="BJ1915" s="37"/>
      <c r="BK1915" s="37"/>
      <c r="BL1915" s="37"/>
      <c r="BM1915" s="37"/>
      <c r="BN1915" s="26"/>
      <c r="BO1915" s="26"/>
      <c r="BP1915" s="26"/>
      <c r="BQ1915" s="38"/>
      <c r="BR1915" s="26"/>
      <c r="BS1915" s="26"/>
      <c r="BT1915" s="26"/>
      <c r="BU1915" s="26"/>
      <c r="BV1915" s="39"/>
    </row>
    <row r="1916" spans="1:74" ht="15" hidden="1" customHeight="1">
      <c r="A1916" s="26">
        <v>2020</v>
      </c>
      <c r="B1916" s="26" t="e">
        <f>#N/A</f>
        <v>#N/A</v>
      </c>
      <c r="C1916" s="26" t="s">
        <v>129</v>
      </c>
      <c r="D1916" s="26" t="s">
        <v>2433</v>
      </c>
      <c r="E1916" s="26" t="s">
        <v>2434</v>
      </c>
      <c r="F1916" s="68">
        <v>43991</v>
      </c>
      <c r="G1916" s="107" t="s">
        <v>4160</v>
      </c>
      <c r="H1916" s="26" t="s">
        <v>1402</v>
      </c>
      <c r="I1916" s="26" t="s">
        <v>1402</v>
      </c>
      <c r="J1916" s="28" t="s">
        <v>4161</v>
      </c>
      <c r="K1916" s="26" t="s">
        <v>135</v>
      </c>
      <c r="L1916" s="26" t="s">
        <v>2437</v>
      </c>
      <c r="M1916" s="26" t="s">
        <v>137</v>
      </c>
      <c r="N1916" s="26" t="s">
        <v>138</v>
      </c>
      <c r="O1916" s="26" t="s">
        <v>138</v>
      </c>
      <c r="Q1916" s="30">
        <v>76</v>
      </c>
      <c r="R1916" s="30">
        <v>6030</v>
      </c>
      <c r="S1916" s="31" t="e">
        <f>#N/A</f>
        <v>#N/A</v>
      </c>
      <c r="T1916" s="30">
        <v>1570</v>
      </c>
      <c r="AB1916" s="33" t="e">
        <f>#N/A</f>
        <v>#N/A</v>
      </c>
      <c r="AC1916" s="30">
        <v>2100</v>
      </c>
      <c r="AD1916" s="30" t="e">
        <f>#N/A</f>
        <v>#N/A</v>
      </c>
      <c r="AE1916" s="34">
        <v>0.98</v>
      </c>
      <c r="AG1916" s="30" t="e">
        <f>#N/A</f>
        <v>#N/A</v>
      </c>
      <c r="AH1916" s="30" t="e">
        <f>#N/A</f>
        <v>#N/A</v>
      </c>
      <c r="AI1916" s="30">
        <v>5192</v>
      </c>
      <c r="AJ1916" s="30">
        <v>5192</v>
      </c>
      <c r="AK1916" s="26" t="s">
        <v>139</v>
      </c>
      <c r="AL1916" s="26">
        <v>29</v>
      </c>
      <c r="AM1916" s="26" t="s">
        <v>4120</v>
      </c>
      <c r="AU1916" s="26" t="s">
        <v>1526</v>
      </c>
      <c r="AV1916" s="67" t="s">
        <v>4117</v>
      </c>
      <c r="AW1916" s="67" t="s">
        <v>4102</v>
      </c>
      <c r="BB1916" s="26" t="s">
        <v>2488</v>
      </c>
      <c r="BC1916" s="26" t="s">
        <v>3205</v>
      </c>
      <c r="BD1916" s="37">
        <v>44067</v>
      </c>
      <c r="BE1916" s="30">
        <v>35439</v>
      </c>
      <c r="BF1916" s="30">
        <v>41093</v>
      </c>
      <c r="BG1916" s="37" t="s">
        <v>3206</v>
      </c>
      <c r="BI1916" s="37"/>
      <c r="BJ1916" s="37"/>
      <c r="BK1916" s="37"/>
      <c r="BL1916" s="37"/>
      <c r="BM1916" s="37"/>
      <c r="BN1916" s="26"/>
      <c r="BO1916" s="26"/>
      <c r="BP1916" s="26"/>
      <c r="BQ1916" s="38"/>
      <c r="BR1916" s="26"/>
      <c r="BS1916" s="26"/>
      <c r="BT1916" s="26"/>
      <c r="BU1916" s="26"/>
      <c r="BV1916" s="39"/>
    </row>
    <row r="1917" spans="1:74" ht="15" hidden="1" customHeight="1">
      <c r="A1917" s="26">
        <v>2020</v>
      </c>
      <c r="B1917" s="26" t="e">
        <f>#N/A</f>
        <v>#N/A</v>
      </c>
      <c r="C1917" s="26" t="s">
        <v>129</v>
      </c>
      <c r="D1917" s="26" t="s">
        <v>2433</v>
      </c>
      <c r="E1917" s="26" t="s">
        <v>2434</v>
      </c>
      <c r="F1917" s="68">
        <v>43991</v>
      </c>
      <c r="G1917" s="107" t="s">
        <v>4162</v>
      </c>
      <c r="H1917" s="26" t="s">
        <v>1402</v>
      </c>
      <c r="I1917" s="26" t="s">
        <v>1402</v>
      </c>
      <c r="J1917" s="28" t="s">
        <v>4163</v>
      </c>
      <c r="K1917" s="26" t="s">
        <v>135</v>
      </c>
      <c r="L1917" s="26" t="s">
        <v>2437</v>
      </c>
      <c r="M1917" s="26" t="s">
        <v>137</v>
      </c>
      <c r="N1917" s="26" t="s">
        <v>138</v>
      </c>
      <c r="O1917" s="26" t="s">
        <v>138</v>
      </c>
      <c r="Q1917" s="30">
        <v>72</v>
      </c>
      <c r="R1917" s="30">
        <v>5750</v>
      </c>
      <c r="S1917" s="31" t="e">
        <f>#N/A</f>
        <v>#N/A</v>
      </c>
      <c r="T1917" s="30">
        <v>1316</v>
      </c>
      <c r="AB1917" s="33" t="e">
        <f>#N/A</f>
        <v>#N/A</v>
      </c>
      <c r="AC1917" s="30">
        <v>2100</v>
      </c>
      <c r="AD1917" s="30" t="e">
        <f>#N/A</f>
        <v>#N/A</v>
      </c>
      <c r="AE1917" s="34">
        <v>0.90307692307692311</v>
      </c>
      <c r="AG1917" s="30" t="e">
        <f>#N/A</f>
        <v>#N/A</v>
      </c>
      <c r="AH1917" s="30" t="e">
        <f>#N/A</f>
        <v>#N/A</v>
      </c>
      <c r="AI1917" s="30">
        <v>4951</v>
      </c>
      <c r="AJ1917" s="30">
        <v>4951</v>
      </c>
      <c r="AK1917" s="26" t="s">
        <v>139</v>
      </c>
      <c r="AL1917" s="26">
        <v>29</v>
      </c>
      <c r="AM1917" s="26" t="s">
        <v>4120</v>
      </c>
      <c r="AU1917" s="26" t="s">
        <v>1526</v>
      </c>
      <c r="AV1917" s="67" t="s">
        <v>4117</v>
      </c>
      <c r="AW1917" s="67" t="s">
        <v>4102</v>
      </c>
      <c r="BB1917" s="26" t="s">
        <v>2488</v>
      </c>
      <c r="BC1917" s="26" t="s">
        <v>3205</v>
      </c>
      <c r="BD1917" s="37">
        <v>44067</v>
      </c>
      <c r="BE1917" s="30">
        <v>35439</v>
      </c>
      <c r="BF1917" s="30">
        <v>41093</v>
      </c>
      <c r="BG1917" s="37" t="s">
        <v>3206</v>
      </c>
      <c r="BI1917" s="37"/>
      <c r="BJ1917" s="37"/>
      <c r="BK1917" s="37"/>
      <c r="BL1917" s="37"/>
      <c r="BM1917" s="37"/>
      <c r="BN1917" s="26"/>
      <c r="BO1917" s="26"/>
      <c r="BP1917" s="26"/>
      <c r="BQ1917" s="38"/>
      <c r="BR1917" s="26"/>
      <c r="BS1917" s="26"/>
      <c r="BT1917" s="26"/>
      <c r="BU1917" s="26"/>
      <c r="BV1917" s="39"/>
    </row>
    <row r="1918" spans="1:74" ht="15" hidden="1" customHeight="1">
      <c r="A1918" s="26">
        <v>2020</v>
      </c>
      <c r="B1918" s="26" t="e">
        <f>#N/A</f>
        <v>#N/A</v>
      </c>
      <c r="C1918" s="26" t="s">
        <v>129</v>
      </c>
      <c r="D1918" s="26" t="s">
        <v>2433</v>
      </c>
      <c r="E1918" s="26" t="s">
        <v>2434</v>
      </c>
      <c r="F1918" s="68">
        <v>43991</v>
      </c>
      <c r="G1918" s="107" t="s">
        <v>4164</v>
      </c>
      <c r="H1918" s="26" t="s">
        <v>1402</v>
      </c>
      <c r="I1918" s="26" t="s">
        <v>1402</v>
      </c>
      <c r="J1918" s="28" t="s">
        <v>4165</v>
      </c>
      <c r="K1918" s="26" t="s">
        <v>135</v>
      </c>
      <c r="L1918" s="26" t="s">
        <v>2437</v>
      </c>
      <c r="M1918" s="26" t="s">
        <v>137</v>
      </c>
      <c r="N1918" s="26" t="s">
        <v>138</v>
      </c>
      <c r="O1918" s="26" t="s">
        <v>138</v>
      </c>
      <c r="Q1918" s="30">
        <v>63</v>
      </c>
      <c r="R1918" s="30">
        <v>3260</v>
      </c>
      <c r="S1918" s="31" t="e">
        <f>#N/A</f>
        <v>#N/A</v>
      </c>
      <c r="T1918" s="30">
        <v>820</v>
      </c>
      <c r="AB1918" s="33" t="e">
        <f>#N/A</f>
        <v>#N/A</v>
      </c>
      <c r="AC1918" s="30">
        <v>2100</v>
      </c>
      <c r="AD1918" s="30" t="e">
        <f>#N/A</f>
        <v>#N/A</v>
      </c>
      <c r="AE1918" s="34">
        <v>0.9</v>
      </c>
      <c r="AG1918" s="30" t="e">
        <f>#N/A</f>
        <v>#N/A</v>
      </c>
      <c r="AH1918" s="30" t="e">
        <f>#N/A</f>
        <v>#N/A</v>
      </c>
      <c r="AI1918" s="30">
        <v>2807</v>
      </c>
      <c r="AJ1918" s="30">
        <v>2807</v>
      </c>
      <c r="AK1918" s="26" t="s">
        <v>139</v>
      </c>
      <c r="AL1918" s="26">
        <v>29</v>
      </c>
      <c r="AM1918" s="26" t="s">
        <v>4120</v>
      </c>
      <c r="AU1918" s="26" t="s">
        <v>1526</v>
      </c>
      <c r="AV1918" s="67" t="s">
        <v>4166</v>
      </c>
      <c r="AW1918" s="67" t="s">
        <v>4102</v>
      </c>
      <c r="BB1918" s="26" t="s">
        <v>2488</v>
      </c>
      <c r="BC1918" s="26" t="s">
        <v>3205</v>
      </c>
      <c r="BD1918" s="37">
        <v>44067</v>
      </c>
      <c r="BE1918" s="30">
        <v>35439</v>
      </c>
      <c r="BF1918" s="30">
        <v>41093</v>
      </c>
      <c r="BG1918" s="37" t="s">
        <v>3206</v>
      </c>
      <c r="BI1918" s="37"/>
      <c r="BJ1918" s="37"/>
      <c r="BK1918" s="37"/>
      <c r="BL1918" s="37"/>
      <c r="BM1918" s="37"/>
      <c r="BN1918" s="26"/>
      <c r="BO1918" s="26"/>
      <c r="BP1918" s="26"/>
      <c r="BQ1918" s="38"/>
      <c r="BR1918" s="26"/>
      <c r="BS1918" s="26"/>
      <c r="BT1918" s="26"/>
      <c r="BU1918" s="26"/>
      <c r="BV1918" s="39"/>
    </row>
    <row r="1919" spans="1:74" ht="15" hidden="1" customHeight="1">
      <c r="A1919" s="26">
        <v>2020</v>
      </c>
      <c r="B1919" s="26" t="e">
        <f>#N/A</f>
        <v>#N/A</v>
      </c>
      <c r="C1919" s="26" t="s">
        <v>129</v>
      </c>
      <c r="D1919" s="26" t="s">
        <v>2433</v>
      </c>
      <c r="E1919" s="26" t="s">
        <v>2434</v>
      </c>
      <c r="F1919" s="68">
        <v>43991</v>
      </c>
      <c r="G1919" s="107" t="s">
        <v>4167</v>
      </c>
      <c r="H1919" s="26" t="s">
        <v>1402</v>
      </c>
      <c r="I1919" s="26" t="s">
        <v>1402</v>
      </c>
      <c r="J1919" s="28" t="s">
        <v>4168</v>
      </c>
      <c r="K1919" s="26" t="s">
        <v>135</v>
      </c>
      <c r="L1919" s="26" t="s">
        <v>2437</v>
      </c>
      <c r="M1919" s="26" t="s">
        <v>137</v>
      </c>
      <c r="N1919" s="26" t="s">
        <v>138</v>
      </c>
      <c r="O1919" s="26" t="s">
        <v>138</v>
      </c>
      <c r="Q1919" s="30">
        <v>64</v>
      </c>
      <c r="R1919" s="30">
        <v>3590</v>
      </c>
      <c r="S1919" s="31" t="e">
        <f>#N/A</f>
        <v>#N/A</v>
      </c>
      <c r="T1919" s="30">
        <v>1085</v>
      </c>
      <c r="AB1919" s="33" t="e">
        <f>#N/A</f>
        <v>#N/A</v>
      </c>
      <c r="AC1919" s="30">
        <v>2100</v>
      </c>
      <c r="AD1919" s="30" t="e">
        <f>#N/A</f>
        <v>#N/A</v>
      </c>
      <c r="AE1919" s="34">
        <v>0.93833333333333335</v>
      </c>
      <c r="AG1919" s="30" t="e">
        <f>#N/A</f>
        <v>#N/A</v>
      </c>
      <c r="AH1919" s="30" t="e">
        <f>#N/A</f>
        <v>#N/A</v>
      </c>
      <c r="AI1919" s="30">
        <v>3091</v>
      </c>
      <c r="AJ1919" s="30">
        <v>3091</v>
      </c>
      <c r="AK1919" s="26" t="s">
        <v>139</v>
      </c>
      <c r="AL1919" s="26">
        <v>29</v>
      </c>
      <c r="AM1919" s="26" t="s">
        <v>4120</v>
      </c>
      <c r="AU1919" s="26" t="s">
        <v>1526</v>
      </c>
      <c r="AV1919" s="67" t="s">
        <v>4166</v>
      </c>
      <c r="AW1919" s="67" t="s">
        <v>4102</v>
      </c>
      <c r="BB1919" s="26" t="s">
        <v>2488</v>
      </c>
      <c r="BC1919" s="26" t="s">
        <v>3205</v>
      </c>
      <c r="BD1919" s="37">
        <v>44067</v>
      </c>
      <c r="BE1919" s="30">
        <v>35439</v>
      </c>
      <c r="BF1919" s="30">
        <v>41093</v>
      </c>
      <c r="BG1919" s="37" t="s">
        <v>3206</v>
      </c>
      <c r="BI1919" s="37"/>
      <c r="BJ1919" s="37"/>
      <c r="BK1919" s="37"/>
      <c r="BL1919" s="37"/>
      <c r="BM1919" s="37"/>
      <c r="BN1919" s="26"/>
      <c r="BO1919" s="26"/>
      <c r="BP1919" s="26"/>
      <c r="BQ1919" s="38"/>
      <c r="BR1919" s="26"/>
      <c r="BS1919" s="26"/>
      <c r="BT1919" s="26"/>
      <c r="BU1919" s="26"/>
      <c r="BV1919" s="39"/>
    </row>
    <row r="1920" spans="1:74" ht="15" hidden="1" customHeight="1">
      <c r="A1920" s="26">
        <v>2020</v>
      </c>
      <c r="B1920" s="26" t="e">
        <f>#N/A</f>
        <v>#N/A</v>
      </c>
      <c r="C1920" s="26" t="s">
        <v>129</v>
      </c>
      <c r="D1920" s="26" t="s">
        <v>2433</v>
      </c>
      <c r="E1920" s="26" t="s">
        <v>2434</v>
      </c>
      <c r="F1920" s="68">
        <v>43991</v>
      </c>
      <c r="G1920" s="107" t="s">
        <v>4169</v>
      </c>
      <c r="H1920" s="26" t="s">
        <v>1402</v>
      </c>
      <c r="I1920" s="26" t="s">
        <v>1402</v>
      </c>
      <c r="J1920" s="28" t="s">
        <v>4170</v>
      </c>
      <c r="K1920" s="26" t="s">
        <v>135</v>
      </c>
      <c r="L1920" s="26" t="s">
        <v>2437</v>
      </c>
      <c r="M1920" s="26" t="s">
        <v>137</v>
      </c>
      <c r="N1920" s="26" t="s">
        <v>138</v>
      </c>
      <c r="O1920" s="26" t="s">
        <v>138</v>
      </c>
      <c r="Q1920" s="30">
        <v>69</v>
      </c>
      <c r="R1920" s="30">
        <v>5000</v>
      </c>
      <c r="S1920" s="31" t="e">
        <f>#N/A</f>
        <v>#N/A</v>
      </c>
      <c r="T1920" s="30">
        <v>1412</v>
      </c>
      <c r="AB1920" s="33" t="e">
        <f>#N/A</f>
        <v>#N/A</v>
      </c>
      <c r="AC1920" s="30">
        <v>2100</v>
      </c>
      <c r="AD1920" s="30" t="e">
        <f>#N/A</f>
        <v>#N/A</v>
      </c>
      <c r="AE1920" s="34">
        <v>0.94</v>
      </c>
      <c r="AG1920" s="30" t="e">
        <f>#N/A</f>
        <v>#N/A</v>
      </c>
      <c r="AH1920" s="30" t="e">
        <f>#N/A</f>
        <v>#N/A</v>
      </c>
      <c r="AI1920" s="30">
        <v>4305</v>
      </c>
      <c r="AJ1920" s="30">
        <v>4305</v>
      </c>
      <c r="AK1920" s="26" t="s">
        <v>139</v>
      </c>
      <c r="AL1920" s="26">
        <v>29</v>
      </c>
      <c r="AM1920" s="26" t="s">
        <v>4120</v>
      </c>
      <c r="AU1920" s="26" t="s">
        <v>1526</v>
      </c>
      <c r="AV1920" s="67" t="s">
        <v>4166</v>
      </c>
      <c r="AW1920" s="67" t="s">
        <v>4102</v>
      </c>
      <c r="BB1920" s="26" t="s">
        <v>2488</v>
      </c>
      <c r="BC1920" s="26" t="s">
        <v>3205</v>
      </c>
      <c r="BD1920" s="37">
        <v>44067</v>
      </c>
      <c r="BE1920" s="30">
        <v>35439</v>
      </c>
      <c r="BF1920" s="30">
        <v>41093</v>
      </c>
      <c r="BG1920" s="37" t="s">
        <v>3206</v>
      </c>
      <c r="BI1920" s="37"/>
      <c r="BJ1920" s="37"/>
      <c r="BK1920" s="37"/>
      <c r="BL1920" s="37"/>
      <c r="BM1920" s="37"/>
      <c r="BN1920" s="26"/>
      <c r="BO1920" s="26"/>
      <c r="BP1920" s="26"/>
      <c r="BQ1920" s="38"/>
      <c r="BR1920" s="26"/>
      <c r="BS1920" s="26"/>
      <c r="BT1920" s="26"/>
      <c r="BU1920" s="26"/>
      <c r="BV1920" s="39"/>
    </row>
    <row r="1921" spans="1:74" ht="15" hidden="1" customHeight="1">
      <c r="A1921" s="26">
        <v>2020</v>
      </c>
      <c r="B1921" s="26" t="e">
        <f>#N/A</f>
        <v>#N/A</v>
      </c>
      <c r="C1921" s="26" t="s">
        <v>129</v>
      </c>
      <c r="D1921" s="26" t="s">
        <v>2433</v>
      </c>
      <c r="E1921" s="26" t="s">
        <v>2434</v>
      </c>
      <c r="F1921" s="68">
        <v>43991</v>
      </c>
      <c r="G1921" s="107" t="s">
        <v>4171</v>
      </c>
      <c r="H1921" s="26" t="s">
        <v>1402</v>
      </c>
      <c r="I1921" s="26" t="s">
        <v>1402</v>
      </c>
      <c r="J1921" s="28" t="s">
        <v>4172</v>
      </c>
      <c r="K1921" s="26" t="s">
        <v>135</v>
      </c>
      <c r="L1921" s="26" t="s">
        <v>2437</v>
      </c>
      <c r="M1921" s="26" t="s">
        <v>137</v>
      </c>
      <c r="N1921" s="26" t="s">
        <v>138</v>
      </c>
      <c r="O1921" s="26" t="s">
        <v>138</v>
      </c>
      <c r="Q1921" s="30">
        <v>64</v>
      </c>
      <c r="R1921" s="30">
        <v>3630</v>
      </c>
      <c r="S1921" s="31" t="e">
        <f>#N/A</f>
        <v>#N/A</v>
      </c>
      <c r="T1921" s="30">
        <v>930</v>
      </c>
      <c r="AB1921" s="33" t="e">
        <f>#N/A</f>
        <v>#N/A</v>
      </c>
      <c r="AC1921" s="30">
        <v>2100</v>
      </c>
      <c r="AD1921" s="30" t="e">
        <f>#N/A</f>
        <v>#N/A</v>
      </c>
      <c r="AE1921" s="34">
        <v>0.98</v>
      </c>
      <c r="AG1921" s="30" t="e">
        <f>#N/A</f>
        <v>#N/A</v>
      </c>
      <c r="AH1921" s="30" t="e">
        <f>#N/A</f>
        <v>#N/A</v>
      </c>
      <c r="AI1921" s="30">
        <v>3125</v>
      </c>
      <c r="AJ1921" s="30">
        <v>3125</v>
      </c>
      <c r="AK1921" s="26" t="s">
        <v>139</v>
      </c>
      <c r="AL1921" s="26">
        <v>29</v>
      </c>
      <c r="AM1921" s="26" t="s">
        <v>4120</v>
      </c>
      <c r="AU1921" s="26" t="s">
        <v>1526</v>
      </c>
      <c r="AV1921" s="67" t="s">
        <v>4166</v>
      </c>
      <c r="AW1921" s="67" t="s">
        <v>4102</v>
      </c>
      <c r="BB1921" s="26" t="s">
        <v>2488</v>
      </c>
      <c r="BC1921" s="26" t="s">
        <v>3205</v>
      </c>
      <c r="BD1921" s="37">
        <v>44067</v>
      </c>
      <c r="BE1921" s="30">
        <v>35439</v>
      </c>
      <c r="BF1921" s="30">
        <v>41093</v>
      </c>
      <c r="BG1921" s="37" t="s">
        <v>3206</v>
      </c>
      <c r="BI1921" s="37"/>
      <c r="BJ1921" s="37"/>
      <c r="BK1921" s="37"/>
      <c r="BL1921" s="37"/>
      <c r="BM1921" s="37"/>
      <c r="BN1921" s="26"/>
      <c r="BO1921" s="26"/>
      <c r="BP1921" s="26"/>
      <c r="BQ1921" s="38"/>
      <c r="BR1921" s="26"/>
      <c r="BS1921" s="26"/>
      <c r="BT1921" s="26"/>
      <c r="BU1921" s="26"/>
      <c r="BV1921" s="39"/>
    </row>
    <row r="1922" spans="1:74" ht="15" hidden="1" customHeight="1">
      <c r="A1922" s="26">
        <v>2020</v>
      </c>
      <c r="B1922" s="26" t="e">
        <f>#N/A</f>
        <v>#N/A</v>
      </c>
      <c r="C1922" s="26" t="s">
        <v>129</v>
      </c>
      <c r="D1922" s="26" t="s">
        <v>2433</v>
      </c>
      <c r="E1922" s="26" t="s">
        <v>2434</v>
      </c>
      <c r="F1922" s="68">
        <v>43991</v>
      </c>
      <c r="G1922" s="107" t="s">
        <v>4173</v>
      </c>
      <c r="H1922" s="26" t="s">
        <v>1402</v>
      </c>
      <c r="I1922" s="26" t="s">
        <v>1402</v>
      </c>
      <c r="J1922" s="28" t="s">
        <v>4174</v>
      </c>
      <c r="K1922" s="26" t="s">
        <v>135</v>
      </c>
      <c r="L1922" s="26" t="s">
        <v>2437</v>
      </c>
      <c r="M1922" s="26" t="s">
        <v>137</v>
      </c>
      <c r="N1922" s="26" t="s">
        <v>138</v>
      </c>
      <c r="O1922" s="26" t="s">
        <v>138</v>
      </c>
      <c r="Q1922" s="30">
        <v>79</v>
      </c>
      <c r="R1922" s="30">
        <v>6920</v>
      </c>
      <c r="S1922" s="31" t="e">
        <f>#N/A</f>
        <v>#N/A</v>
      </c>
      <c r="T1922" s="30">
        <v>1675</v>
      </c>
      <c r="AB1922" s="33" t="e">
        <f>#N/A</f>
        <v>#N/A</v>
      </c>
      <c r="AC1922" s="30">
        <v>2100</v>
      </c>
      <c r="AD1922" s="30" t="e">
        <f>#N/A</f>
        <v>#N/A</v>
      </c>
      <c r="AE1922" s="34">
        <v>0.98</v>
      </c>
      <c r="AG1922" s="30" t="e">
        <f>#N/A</f>
        <v>#N/A</v>
      </c>
      <c r="AH1922" s="30" t="e">
        <f>#N/A</f>
        <v>#N/A</v>
      </c>
      <c r="AI1922" s="30">
        <v>5958</v>
      </c>
      <c r="AJ1922" s="30">
        <v>5958</v>
      </c>
      <c r="AK1922" s="26" t="s">
        <v>139</v>
      </c>
      <c r="AL1922" s="26">
        <v>29</v>
      </c>
      <c r="AM1922" s="26" t="s">
        <v>4120</v>
      </c>
      <c r="AU1922" s="26" t="s">
        <v>1526</v>
      </c>
      <c r="AV1922" s="67" t="s">
        <v>4166</v>
      </c>
      <c r="AW1922" s="67" t="s">
        <v>4102</v>
      </c>
      <c r="BB1922" s="26" t="s">
        <v>2488</v>
      </c>
      <c r="BC1922" s="26" t="s">
        <v>3205</v>
      </c>
      <c r="BD1922" s="37">
        <v>44067</v>
      </c>
      <c r="BE1922" s="30">
        <v>35439</v>
      </c>
      <c r="BF1922" s="30">
        <v>41093</v>
      </c>
      <c r="BG1922" s="37" t="s">
        <v>3206</v>
      </c>
      <c r="BI1922" s="37"/>
      <c r="BJ1922" s="37"/>
      <c r="BK1922" s="37"/>
      <c r="BL1922" s="37"/>
      <c r="BM1922" s="37"/>
      <c r="BN1922" s="26"/>
      <c r="BO1922" s="26"/>
      <c r="BP1922" s="26"/>
      <c r="BQ1922" s="38"/>
      <c r="BR1922" s="26"/>
      <c r="BS1922" s="26"/>
      <c r="BT1922" s="26"/>
      <c r="BU1922" s="26"/>
      <c r="BV1922" s="39"/>
    </row>
    <row r="1923" spans="1:74" ht="15" hidden="1" customHeight="1">
      <c r="A1923" s="26">
        <v>2020</v>
      </c>
      <c r="B1923" s="26" t="e">
        <f>#N/A</f>
        <v>#N/A</v>
      </c>
      <c r="C1923" s="26" t="s">
        <v>129</v>
      </c>
      <c r="D1923" s="26" t="s">
        <v>2433</v>
      </c>
      <c r="E1923" s="26" t="s">
        <v>2434</v>
      </c>
      <c r="F1923" s="68">
        <v>43991</v>
      </c>
      <c r="G1923" s="107" t="s">
        <v>4175</v>
      </c>
      <c r="H1923" s="26" t="s">
        <v>1402</v>
      </c>
      <c r="I1923" s="26" t="s">
        <v>1402</v>
      </c>
      <c r="J1923" s="28" t="s">
        <v>4176</v>
      </c>
      <c r="K1923" s="26" t="s">
        <v>135</v>
      </c>
      <c r="L1923" s="26" t="s">
        <v>2437</v>
      </c>
      <c r="M1923" s="26" t="s">
        <v>137</v>
      </c>
      <c r="N1923" s="26" t="s">
        <v>138</v>
      </c>
      <c r="O1923" s="26" t="s">
        <v>138</v>
      </c>
      <c r="Q1923" s="30">
        <v>65</v>
      </c>
      <c r="R1923" s="30">
        <v>4700</v>
      </c>
      <c r="S1923" s="31" t="e">
        <f>#N/A</f>
        <v>#N/A</v>
      </c>
      <c r="T1923" s="30">
        <v>1220</v>
      </c>
      <c r="AB1923" s="33" t="e">
        <f>#N/A</f>
        <v>#N/A</v>
      </c>
      <c r="AC1923" s="30">
        <v>2100</v>
      </c>
      <c r="AD1923" s="30" t="e">
        <f>#N/A</f>
        <v>#N/A</v>
      </c>
      <c r="AE1923" s="34">
        <v>0.98</v>
      </c>
      <c r="AG1923" s="30" t="e">
        <f>#N/A</f>
        <v>#N/A</v>
      </c>
      <c r="AH1923" s="30" t="e">
        <f>#N/A</f>
        <v>#N/A</v>
      </c>
      <c r="AI1923" s="30">
        <v>4047</v>
      </c>
      <c r="AJ1923" s="30">
        <v>4047</v>
      </c>
      <c r="AK1923" s="26" t="s">
        <v>139</v>
      </c>
      <c r="AL1923" s="26">
        <v>29</v>
      </c>
      <c r="AM1923" s="26" t="s">
        <v>4120</v>
      </c>
      <c r="AU1923" s="26" t="s">
        <v>1526</v>
      </c>
      <c r="AV1923" s="67" t="s">
        <v>4166</v>
      </c>
      <c r="AW1923" s="67" t="s">
        <v>4102</v>
      </c>
      <c r="BB1923" s="26" t="s">
        <v>2488</v>
      </c>
      <c r="BC1923" s="26" t="s">
        <v>3205</v>
      </c>
      <c r="BD1923" s="37">
        <v>44067</v>
      </c>
      <c r="BE1923" s="30">
        <v>35439</v>
      </c>
      <c r="BF1923" s="30">
        <v>41093</v>
      </c>
      <c r="BG1923" s="37" t="s">
        <v>3206</v>
      </c>
      <c r="BI1923" s="37"/>
      <c r="BJ1923" s="37"/>
      <c r="BK1923" s="37"/>
      <c r="BL1923" s="37"/>
      <c r="BM1923" s="37"/>
      <c r="BN1923" s="26"/>
      <c r="BO1923" s="26"/>
      <c r="BP1923" s="26"/>
      <c r="BQ1923" s="38"/>
      <c r="BR1923" s="26"/>
      <c r="BS1923" s="26"/>
      <c r="BT1923" s="26"/>
      <c r="BU1923" s="26"/>
      <c r="BV1923" s="39"/>
    </row>
    <row r="1924" spans="1:74" ht="15" hidden="1" customHeight="1">
      <c r="A1924" s="26">
        <v>2020</v>
      </c>
      <c r="B1924" s="26" t="e">
        <f>#N/A</f>
        <v>#N/A</v>
      </c>
      <c r="C1924" s="26" t="s">
        <v>129</v>
      </c>
      <c r="D1924" s="26" t="s">
        <v>2433</v>
      </c>
      <c r="E1924" s="26" t="s">
        <v>2434</v>
      </c>
      <c r="F1924" s="68">
        <v>43991</v>
      </c>
      <c r="G1924" s="107" t="s">
        <v>4177</v>
      </c>
      <c r="H1924" s="26" t="s">
        <v>1402</v>
      </c>
      <c r="I1924" s="26" t="s">
        <v>1402</v>
      </c>
      <c r="J1924" s="28" t="s">
        <v>4178</v>
      </c>
      <c r="K1924" s="26" t="s">
        <v>135</v>
      </c>
      <c r="L1924" s="26" t="s">
        <v>2437</v>
      </c>
      <c r="M1924" s="26" t="s">
        <v>137</v>
      </c>
      <c r="N1924" s="26" t="s">
        <v>138</v>
      </c>
      <c r="O1924" s="26" t="s">
        <v>138</v>
      </c>
      <c r="Q1924" s="30">
        <v>70</v>
      </c>
      <c r="R1924" s="30">
        <v>5000</v>
      </c>
      <c r="S1924" s="31" t="e">
        <f>#N/A</f>
        <v>#N/A</v>
      </c>
      <c r="T1924" s="30">
        <v>1226</v>
      </c>
      <c r="AB1924" s="33" t="e">
        <f>#N/A</f>
        <v>#N/A</v>
      </c>
      <c r="AC1924" s="30">
        <v>2100</v>
      </c>
      <c r="AD1924" s="30" t="e">
        <f>#N/A</f>
        <v>#N/A</v>
      </c>
      <c r="AE1924" s="34">
        <v>0.98</v>
      </c>
      <c r="AG1924" s="30" t="e">
        <f>#N/A</f>
        <v>#N/A</v>
      </c>
      <c r="AH1924" s="30" t="e">
        <f>#N/A</f>
        <v>#N/A</v>
      </c>
      <c r="AI1924" s="30">
        <v>4305</v>
      </c>
      <c r="AJ1924" s="30">
        <v>4305</v>
      </c>
      <c r="AK1924" s="26" t="s">
        <v>139</v>
      </c>
      <c r="AL1924" s="26">
        <v>29</v>
      </c>
      <c r="AM1924" s="26" t="s">
        <v>4120</v>
      </c>
      <c r="AU1924" s="26" t="s">
        <v>1526</v>
      </c>
      <c r="AV1924" s="67" t="s">
        <v>4166</v>
      </c>
      <c r="AW1924" s="67" t="s">
        <v>4102</v>
      </c>
      <c r="BB1924" s="26" t="s">
        <v>2488</v>
      </c>
      <c r="BC1924" s="26" t="s">
        <v>3205</v>
      </c>
      <c r="BD1924" s="37">
        <v>44067</v>
      </c>
      <c r="BE1924" s="30">
        <v>35439</v>
      </c>
      <c r="BF1924" s="30">
        <v>41093</v>
      </c>
      <c r="BG1924" s="37" t="s">
        <v>3206</v>
      </c>
      <c r="BI1924" s="37"/>
      <c r="BJ1924" s="37"/>
      <c r="BK1924" s="37"/>
      <c r="BL1924" s="37"/>
      <c r="BM1924" s="37"/>
      <c r="BN1924" s="26"/>
      <c r="BO1924" s="26"/>
      <c r="BP1924" s="26"/>
      <c r="BQ1924" s="38"/>
      <c r="BR1924" s="26"/>
      <c r="BS1924" s="26"/>
      <c r="BT1924" s="26"/>
      <c r="BU1924" s="26"/>
      <c r="BV1924" s="39"/>
    </row>
    <row r="1925" spans="1:74" ht="15" hidden="1" customHeight="1">
      <c r="A1925" s="26">
        <v>2020</v>
      </c>
      <c r="B1925" s="26" t="e">
        <f>#N/A</f>
        <v>#N/A</v>
      </c>
      <c r="C1925" s="26" t="s">
        <v>129</v>
      </c>
      <c r="D1925" s="26" t="s">
        <v>2433</v>
      </c>
      <c r="E1925" s="26" t="s">
        <v>2434</v>
      </c>
      <c r="F1925" s="68">
        <v>43991</v>
      </c>
      <c r="G1925" s="107" t="s">
        <v>4179</v>
      </c>
      <c r="H1925" s="26" t="s">
        <v>1402</v>
      </c>
      <c r="I1925" s="26" t="s">
        <v>1402</v>
      </c>
      <c r="J1925" s="28" t="s">
        <v>4180</v>
      </c>
      <c r="K1925" s="26" t="s">
        <v>135</v>
      </c>
      <c r="L1925" s="26" t="s">
        <v>2437</v>
      </c>
      <c r="M1925" s="26" t="s">
        <v>137</v>
      </c>
      <c r="N1925" s="26" t="s">
        <v>138</v>
      </c>
      <c r="O1925" s="26" t="s">
        <v>138</v>
      </c>
      <c r="Q1925" s="30">
        <v>64</v>
      </c>
      <c r="R1925" s="30">
        <v>3540</v>
      </c>
      <c r="S1925" s="31" t="e">
        <f>#N/A</f>
        <v>#N/A</v>
      </c>
      <c r="T1925" s="30">
        <v>845</v>
      </c>
      <c r="AB1925" s="33" t="e">
        <f>#N/A</f>
        <v>#N/A</v>
      </c>
      <c r="AC1925" s="30">
        <v>2100</v>
      </c>
      <c r="AD1925" s="30" t="e">
        <f>#N/A</f>
        <v>#N/A</v>
      </c>
      <c r="AE1925" s="34">
        <v>0.98</v>
      </c>
      <c r="AG1925" s="30" t="e">
        <f>#N/A</f>
        <v>#N/A</v>
      </c>
      <c r="AH1925" s="30" t="e">
        <f>#N/A</f>
        <v>#N/A</v>
      </c>
      <c r="AI1925" s="30">
        <v>3048</v>
      </c>
      <c r="AJ1925" s="30">
        <v>3048</v>
      </c>
      <c r="AK1925" s="26" t="s">
        <v>139</v>
      </c>
      <c r="AL1925" s="26">
        <v>29</v>
      </c>
      <c r="AM1925" s="26" t="s">
        <v>4120</v>
      </c>
      <c r="AU1925" s="26" t="s">
        <v>1526</v>
      </c>
      <c r="AV1925" s="67" t="s">
        <v>4166</v>
      </c>
      <c r="AW1925" s="67" t="s">
        <v>4102</v>
      </c>
      <c r="BB1925" s="26" t="s">
        <v>2488</v>
      </c>
      <c r="BC1925" s="26" t="s">
        <v>3205</v>
      </c>
      <c r="BD1925" s="37">
        <v>44067</v>
      </c>
      <c r="BE1925" s="30">
        <v>35439</v>
      </c>
      <c r="BF1925" s="30">
        <v>41093</v>
      </c>
      <c r="BG1925" s="37" t="s">
        <v>3206</v>
      </c>
      <c r="BI1925" s="37"/>
      <c r="BJ1925" s="37"/>
      <c r="BK1925" s="37"/>
      <c r="BL1925" s="37"/>
      <c r="BM1925" s="37"/>
      <c r="BN1925" s="26"/>
      <c r="BO1925" s="26"/>
      <c r="BP1925" s="26"/>
      <c r="BQ1925" s="38"/>
      <c r="BR1925" s="26"/>
      <c r="BS1925" s="26"/>
      <c r="BT1925" s="26"/>
      <c r="BU1925" s="26"/>
      <c r="BV1925" s="39"/>
    </row>
    <row r="1926" spans="1:74" ht="15" hidden="1" customHeight="1">
      <c r="A1926" s="26">
        <v>2020</v>
      </c>
      <c r="B1926" s="26" t="e">
        <f>#N/A</f>
        <v>#N/A</v>
      </c>
      <c r="C1926" s="26" t="s">
        <v>129</v>
      </c>
      <c r="D1926" s="26" t="s">
        <v>2433</v>
      </c>
      <c r="E1926" s="26" t="s">
        <v>2434</v>
      </c>
      <c r="F1926" s="68">
        <v>43991</v>
      </c>
      <c r="G1926" s="107" t="s">
        <v>4181</v>
      </c>
      <c r="H1926" s="26" t="s">
        <v>1402</v>
      </c>
      <c r="I1926" s="26" t="s">
        <v>1402</v>
      </c>
      <c r="J1926" s="28" t="s">
        <v>4182</v>
      </c>
      <c r="K1926" s="26" t="s">
        <v>135</v>
      </c>
      <c r="L1926" s="26" t="s">
        <v>2437</v>
      </c>
      <c r="M1926" s="26" t="s">
        <v>137</v>
      </c>
      <c r="N1926" s="26" t="s">
        <v>138</v>
      </c>
      <c r="O1926" s="26" t="s">
        <v>138</v>
      </c>
      <c r="Q1926" s="30">
        <v>67</v>
      </c>
      <c r="R1926" s="30">
        <v>4370</v>
      </c>
      <c r="S1926" s="31" t="e">
        <f>#N/A</f>
        <v>#N/A</v>
      </c>
      <c r="T1926" s="30">
        <v>1150</v>
      </c>
      <c r="AB1926" s="33" t="e">
        <f>#N/A</f>
        <v>#N/A</v>
      </c>
      <c r="AC1926" s="30">
        <v>2100</v>
      </c>
      <c r="AD1926" s="30" t="e">
        <f>#N/A</f>
        <v>#N/A</v>
      </c>
      <c r="AE1926" s="34">
        <v>0.98</v>
      </c>
      <c r="AG1926" s="30" t="e">
        <f>#N/A</f>
        <v>#N/A</v>
      </c>
      <c r="AH1926" s="30" t="e">
        <f>#N/A</f>
        <v>#N/A</v>
      </c>
      <c r="AI1926" s="30">
        <v>3763</v>
      </c>
      <c r="AJ1926" s="30">
        <v>3763</v>
      </c>
      <c r="AK1926" s="26" t="s">
        <v>139</v>
      </c>
      <c r="AL1926" s="26">
        <v>29</v>
      </c>
      <c r="AM1926" s="26" t="s">
        <v>4120</v>
      </c>
      <c r="AU1926" s="26" t="s">
        <v>1526</v>
      </c>
      <c r="AV1926" s="67" t="s">
        <v>4166</v>
      </c>
      <c r="AW1926" s="67" t="s">
        <v>4102</v>
      </c>
      <c r="BB1926" s="26" t="s">
        <v>2488</v>
      </c>
      <c r="BC1926" s="26" t="s">
        <v>3205</v>
      </c>
      <c r="BD1926" s="37">
        <v>44067</v>
      </c>
      <c r="BE1926" s="30">
        <v>35439</v>
      </c>
      <c r="BF1926" s="30">
        <v>41093</v>
      </c>
      <c r="BG1926" s="37" t="s">
        <v>3206</v>
      </c>
      <c r="BI1926" s="37"/>
      <c r="BJ1926" s="37"/>
      <c r="BK1926" s="37"/>
      <c r="BL1926" s="37"/>
      <c r="BM1926" s="37"/>
      <c r="BN1926" s="26"/>
      <c r="BO1926" s="26"/>
      <c r="BP1926" s="26"/>
      <c r="BQ1926" s="38"/>
      <c r="BR1926" s="26"/>
      <c r="BS1926" s="26"/>
      <c r="BT1926" s="26"/>
      <c r="BU1926" s="26"/>
      <c r="BV1926" s="39"/>
    </row>
    <row r="1927" spans="1:74" ht="15" hidden="1" customHeight="1">
      <c r="A1927" s="26">
        <v>2020</v>
      </c>
      <c r="B1927" s="26" t="e">
        <f>#N/A</f>
        <v>#N/A</v>
      </c>
      <c r="C1927" s="26" t="s">
        <v>129</v>
      </c>
      <c r="D1927" s="26" t="s">
        <v>2433</v>
      </c>
      <c r="E1927" s="26" t="s">
        <v>2434</v>
      </c>
      <c r="F1927" s="68">
        <v>43991</v>
      </c>
      <c r="G1927" s="107" t="s">
        <v>4183</v>
      </c>
      <c r="H1927" s="26" t="s">
        <v>1402</v>
      </c>
      <c r="I1927" s="26" t="s">
        <v>1402</v>
      </c>
      <c r="J1927" s="28" t="s">
        <v>4184</v>
      </c>
      <c r="K1927" s="26" t="s">
        <v>135</v>
      </c>
      <c r="L1927" s="26" t="s">
        <v>2437</v>
      </c>
      <c r="M1927" s="26" t="s">
        <v>137</v>
      </c>
      <c r="N1927" s="26" t="s">
        <v>138</v>
      </c>
      <c r="O1927" s="26" t="s">
        <v>138</v>
      </c>
      <c r="Q1927" s="30">
        <v>78</v>
      </c>
      <c r="R1927" s="30">
        <v>6720</v>
      </c>
      <c r="S1927" s="31" t="e">
        <f>#N/A</f>
        <v>#N/A</v>
      </c>
      <c r="T1927" s="30">
        <v>1650</v>
      </c>
      <c r="AB1927" s="33" t="e">
        <f>#N/A</f>
        <v>#N/A</v>
      </c>
      <c r="AC1927" s="30">
        <v>2100</v>
      </c>
      <c r="AD1927" s="30" t="e">
        <f>#N/A</f>
        <v>#N/A</v>
      </c>
      <c r="AE1927" s="34">
        <v>0.84206896551724131</v>
      </c>
      <c r="AG1927" s="30" t="e">
        <f>#N/A</f>
        <v>#N/A</v>
      </c>
      <c r="AH1927" s="30" t="e">
        <f>#N/A</f>
        <v>#N/A</v>
      </c>
      <c r="AI1927" s="30">
        <v>5786</v>
      </c>
      <c r="AJ1927" s="30">
        <v>5786</v>
      </c>
      <c r="AK1927" s="26" t="s">
        <v>139</v>
      </c>
      <c r="AL1927" s="26">
        <v>29</v>
      </c>
      <c r="AM1927" s="26" t="s">
        <v>4120</v>
      </c>
      <c r="AU1927" s="26" t="s">
        <v>1526</v>
      </c>
      <c r="AV1927" s="67" t="s">
        <v>4166</v>
      </c>
      <c r="AW1927" s="67" t="s">
        <v>4102</v>
      </c>
      <c r="BB1927" s="26" t="s">
        <v>2488</v>
      </c>
      <c r="BC1927" s="26" t="s">
        <v>3205</v>
      </c>
      <c r="BD1927" s="37">
        <v>44067</v>
      </c>
      <c r="BE1927" s="30">
        <v>35439</v>
      </c>
      <c r="BF1927" s="30">
        <v>41093</v>
      </c>
      <c r="BG1927" s="37" t="s">
        <v>3206</v>
      </c>
      <c r="BI1927" s="37"/>
      <c r="BJ1927" s="37"/>
      <c r="BK1927" s="37"/>
      <c r="BL1927" s="37"/>
      <c r="BM1927" s="37"/>
      <c r="BN1927" s="26"/>
      <c r="BO1927" s="26"/>
      <c r="BP1927" s="26"/>
      <c r="BQ1927" s="38"/>
      <c r="BR1927" s="26"/>
      <c r="BS1927" s="26"/>
      <c r="BT1927" s="26"/>
      <c r="BU1927" s="26"/>
      <c r="BV1927" s="39"/>
    </row>
    <row r="1928" spans="1:74" ht="15" hidden="1" customHeight="1">
      <c r="A1928" s="26">
        <v>2020</v>
      </c>
      <c r="B1928" s="26" t="e">
        <f>#N/A</f>
        <v>#N/A</v>
      </c>
      <c r="C1928" s="26" t="s">
        <v>129</v>
      </c>
      <c r="D1928" s="26" t="s">
        <v>2433</v>
      </c>
      <c r="E1928" s="26" t="s">
        <v>2434</v>
      </c>
      <c r="F1928" s="68">
        <v>43991</v>
      </c>
      <c r="G1928" s="107" t="s">
        <v>4185</v>
      </c>
      <c r="H1928" s="26" t="s">
        <v>1402</v>
      </c>
      <c r="I1928" s="26" t="s">
        <v>1402</v>
      </c>
      <c r="J1928" s="28" t="s">
        <v>4186</v>
      </c>
      <c r="K1928" s="26" t="s">
        <v>135</v>
      </c>
      <c r="L1928" s="26" t="s">
        <v>2437</v>
      </c>
      <c r="M1928" s="26" t="s">
        <v>137</v>
      </c>
      <c r="N1928" s="26" t="s">
        <v>138</v>
      </c>
      <c r="O1928" s="26" t="s">
        <v>138</v>
      </c>
      <c r="Q1928" s="30">
        <v>74</v>
      </c>
      <c r="R1928" s="30">
        <v>6080</v>
      </c>
      <c r="S1928" s="31" t="e">
        <f>#N/A</f>
        <v>#N/A</v>
      </c>
      <c r="T1928" s="30">
        <v>1590</v>
      </c>
      <c r="AB1928" s="33" t="e">
        <f>#N/A</f>
        <v>#N/A</v>
      </c>
      <c r="AC1928" s="30">
        <v>2100</v>
      </c>
      <c r="AD1928" s="30" t="e">
        <f>#N/A</f>
        <v>#N/A</v>
      </c>
      <c r="AE1928" s="34">
        <v>0.84</v>
      </c>
      <c r="AG1928" s="30" t="e">
        <f>#N/A</f>
        <v>#N/A</v>
      </c>
      <c r="AH1928" s="30" t="e">
        <f>#N/A</f>
        <v>#N/A</v>
      </c>
      <c r="AI1928" s="30">
        <v>5235</v>
      </c>
      <c r="AJ1928" s="30">
        <v>5235</v>
      </c>
      <c r="AK1928" s="26" t="s">
        <v>139</v>
      </c>
      <c r="AL1928" s="26">
        <v>29</v>
      </c>
      <c r="AM1928" s="26" t="s">
        <v>4120</v>
      </c>
      <c r="AU1928" s="26" t="s">
        <v>1526</v>
      </c>
      <c r="AV1928" s="67" t="s">
        <v>4166</v>
      </c>
      <c r="AW1928" s="67" t="s">
        <v>4102</v>
      </c>
      <c r="BB1928" s="26" t="s">
        <v>2488</v>
      </c>
      <c r="BC1928" s="26" t="s">
        <v>3205</v>
      </c>
      <c r="BD1928" s="37">
        <v>44067</v>
      </c>
      <c r="BE1928" s="30">
        <v>35439</v>
      </c>
      <c r="BF1928" s="30">
        <v>41093</v>
      </c>
      <c r="BG1928" s="37" t="s">
        <v>3206</v>
      </c>
      <c r="BI1928" s="37"/>
      <c r="BJ1928" s="37"/>
      <c r="BK1928" s="37"/>
      <c r="BL1928" s="37"/>
      <c r="BM1928" s="37"/>
      <c r="BN1928" s="26"/>
      <c r="BO1928" s="26"/>
      <c r="BP1928" s="26"/>
      <c r="BQ1928" s="38"/>
      <c r="BR1928" s="26"/>
      <c r="BS1928" s="26"/>
      <c r="BT1928" s="26"/>
      <c r="BU1928" s="26"/>
      <c r="BV1928" s="39"/>
    </row>
    <row r="1929" spans="1:74" ht="15" hidden="1" customHeight="1">
      <c r="A1929" s="26">
        <v>2020</v>
      </c>
      <c r="B1929" s="26" t="e">
        <f>#N/A</f>
        <v>#N/A</v>
      </c>
      <c r="C1929" s="26" t="s">
        <v>129</v>
      </c>
      <c r="D1929" s="26" t="s">
        <v>2433</v>
      </c>
      <c r="E1929" s="26" t="s">
        <v>2434</v>
      </c>
      <c r="F1929" s="68">
        <v>43991</v>
      </c>
      <c r="G1929" s="107" t="s">
        <v>4187</v>
      </c>
      <c r="H1929" s="26" t="s">
        <v>1402</v>
      </c>
      <c r="I1929" s="26" t="s">
        <v>1402</v>
      </c>
      <c r="J1929" s="28" t="s">
        <v>4188</v>
      </c>
      <c r="K1929" s="26" t="s">
        <v>135</v>
      </c>
      <c r="L1929" s="26" t="s">
        <v>2437</v>
      </c>
      <c r="M1929" s="26" t="s">
        <v>137</v>
      </c>
      <c r="N1929" s="26" t="s">
        <v>138</v>
      </c>
      <c r="O1929" s="26" t="s">
        <v>138</v>
      </c>
      <c r="Q1929" s="30">
        <v>67</v>
      </c>
      <c r="R1929" s="30">
        <v>4140</v>
      </c>
      <c r="S1929" s="31" t="e">
        <f>#N/A</f>
        <v>#N/A</v>
      </c>
      <c r="T1929" s="30">
        <v>1260</v>
      </c>
      <c r="AB1929" s="33" t="e">
        <f>#N/A</f>
        <v>#N/A</v>
      </c>
      <c r="AC1929" s="30">
        <v>2100</v>
      </c>
      <c r="AD1929" s="30" t="e">
        <f>#N/A</f>
        <v>#N/A</v>
      </c>
      <c r="AE1929" s="34">
        <v>0.98</v>
      </c>
      <c r="AG1929" s="30" t="e">
        <f>#N/A</f>
        <v>#N/A</v>
      </c>
      <c r="AH1929" s="30" t="e">
        <f>#N/A</f>
        <v>#N/A</v>
      </c>
      <c r="AI1929" s="30">
        <v>3565</v>
      </c>
      <c r="AJ1929" s="30">
        <v>3565</v>
      </c>
      <c r="AK1929" s="26" t="s">
        <v>139</v>
      </c>
      <c r="AL1929" s="26">
        <v>29</v>
      </c>
      <c r="AM1929" s="26" t="s">
        <v>4120</v>
      </c>
      <c r="AU1929" s="26" t="s">
        <v>1526</v>
      </c>
      <c r="AV1929" s="67" t="s">
        <v>4166</v>
      </c>
      <c r="AW1929" s="67" t="s">
        <v>4102</v>
      </c>
      <c r="BB1929" s="26" t="s">
        <v>2488</v>
      </c>
      <c r="BC1929" s="26" t="s">
        <v>3205</v>
      </c>
      <c r="BD1929" s="37">
        <v>44067</v>
      </c>
      <c r="BE1929" s="30">
        <v>35439</v>
      </c>
      <c r="BF1929" s="30">
        <v>41093</v>
      </c>
      <c r="BG1929" s="37" t="s">
        <v>3206</v>
      </c>
      <c r="BI1929" s="37"/>
      <c r="BJ1929" s="37"/>
      <c r="BK1929" s="37"/>
      <c r="BL1929" s="37"/>
      <c r="BM1929" s="37"/>
      <c r="BN1929" s="26"/>
      <c r="BO1929" s="26"/>
      <c r="BP1929" s="26"/>
      <c r="BQ1929" s="38"/>
      <c r="BR1929" s="26"/>
      <c r="BS1929" s="26"/>
      <c r="BT1929" s="26"/>
      <c r="BU1929" s="26"/>
      <c r="BV1929" s="39"/>
    </row>
    <row r="1930" spans="1:74" ht="15" hidden="1" customHeight="1">
      <c r="A1930" s="26">
        <v>2020</v>
      </c>
      <c r="B1930" s="26" t="e">
        <f>#N/A</f>
        <v>#N/A</v>
      </c>
      <c r="C1930" s="26" t="s">
        <v>129</v>
      </c>
      <c r="D1930" s="26" t="s">
        <v>2433</v>
      </c>
      <c r="E1930" s="26" t="s">
        <v>2434</v>
      </c>
      <c r="F1930" s="68">
        <v>43991</v>
      </c>
      <c r="G1930" s="107" t="s">
        <v>4189</v>
      </c>
      <c r="H1930" s="26" t="s">
        <v>1402</v>
      </c>
      <c r="I1930" s="26" t="s">
        <v>1402</v>
      </c>
      <c r="J1930" s="28" t="s">
        <v>4190</v>
      </c>
      <c r="K1930" s="26" t="s">
        <v>135</v>
      </c>
      <c r="L1930" s="26" t="s">
        <v>2437</v>
      </c>
      <c r="M1930" s="26" t="s">
        <v>137</v>
      </c>
      <c r="N1930" s="26" t="s">
        <v>138</v>
      </c>
      <c r="O1930" s="26" t="s">
        <v>138</v>
      </c>
      <c r="Q1930" s="30">
        <v>63</v>
      </c>
      <c r="R1930" s="30">
        <v>3800</v>
      </c>
      <c r="S1930" s="31" t="e">
        <f>#N/A</f>
        <v>#N/A</v>
      </c>
      <c r="T1930" s="30">
        <v>1012</v>
      </c>
      <c r="AB1930" s="33" t="e">
        <f>#N/A</f>
        <v>#N/A</v>
      </c>
      <c r="AC1930" s="30">
        <v>2100</v>
      </c>
      <c r="AD1930" s="30" t="e">
        <f>#N/A</f>
        <v>#N/A</v>
      </c>
      <c r="AE1930" s="34">
        <v>0.98</v>
      </c>
      <c r="AG1930" s="30" t="e">
        <f>#N/A</f>
        <v>#N/A</v>
      </c>
      <c r="AH1930" s="30" t="e">
        <f>#N/A</f>
        <v>#N/A</v>
      </c>
      <c r="AI1930" s="30">
        <v>3272</v>
      </c>
      <c r="AJ1930" s="30">
        <v>3272</v>
      </c>
      <c r="AK1930" s="26" t="s">
        <v>139</v>
      </c>
      <c r="AL1930" s="26">
        <v>29</v>
      </c>
      <c r="AM1930" s="26" t="s">
        <v>4120</v>
      </c>
      <c r="AU1930" s="26" t="s">
        <v>1526</v>
      </c>
      <c r="AV1930" s="67" t="s">
        <v>4166</v>
      </c>
      <c r="AW1930" s="67" t="s">
        <v>4102</v>
      </c>
      <c r="BB1930" s="26" t="s">
        <v>2488</v>
      </c>
      <c r="BC1930" s="26" t="s">
        <v>3205</v>
      </c>
      <c r="BD1930" s="37">
        <v>44067</v>
      </c>
      <c r="BE1930" s="30">
        <v>35439</v>
      </c>
      <c r="BF1930" s="30">
        <v>41093</v>
      </c>
      <c r="BG1930" s="37" t="s">
        <v>3206</v>
      </c>
      <c r="BI1930" s="37"/>
      <c r="BJ1930" s="37"/>
      <c r="BK1930" s="37"/>
      <c r="BL1930" s="37"/>
      <c r="BM1930" s="37"/>
      <c r="BN1930" s="26"/>
      <c r="BO1930" s="26"/>
      <c r="BP1930" s="26"/>
      <c r="BQ1930" s="38"/>
      <c r="BR1930" s="26"/>
      <c r="BS1930" s="26"/>
      <c r="BT1930" s="26"/>
      <c r="BU1930" s="26"/>
      <c r="BV1930" s="39"/>
    </row>
    <row r="1931" spans="1:74" ht="15" hidden="1" customHeight="1">
      <c r="A1931" s="26">
        <v>2020</v>
      </c>
      <c r="B1931" s="26" t="e">
        <f>#N/A</f>
        <v>#N/A</v>
      </c>
      <c r="C1931" s="26" t="s">
        <v>129</v>
      </c>
      <c r="D1931" s="26" t="s">
        <v>2433</v>
      </c>
      <c r="E1931" s="26" t="s">
        <v>2434</v>
      </c>
      <c r="F1931" s="68">
        <v>43991</v>
      </c>
      <c r="G1931" s="107" t="s">
        <v>4191</v>
      </c>
      <c r="H1931" s="26" t="s">
        <v>1402</v>
      </c>
      <c r="I1931" s="26" t="s">
        <v>1402</v>
      </c>
      <c r="J1931" s="28" t="s">
        <v>4192</v>
      </c>
      <c r="K1931" s="26" t="s">
        <v>135</v>
      </c>
      <c r="L1931" s="26" t="s">
        <v>2437</v>
      </c>
      <c r="M1931" s="26" t="s">
        <v>137</v>
      </c>
      <c r="N1931" s="26" t="s">
        <v>138</v>
      </c>
      <c r="O1931" s="26" t="s">
        <v>138</v>
      </c>
      <c r="Q1931" s="30">
        <v>72</v>
      </c>
      <c r="R1931" s="30">
        <v>4630</v>
      </c>
      <c r="S1931" s="31" t="e">
        <f>#N/A</f>
        <v>#N/A</v>
      </c>
      <c r="T1931" s="30">
        <v>995</v>
      </c>
      <c r="AB1931" s="33" t="e">
        <f>#N/A</f>
        <v>#N/A</v>
      </c>
      <c r="AC1931" s="30">
        <v>2100</v>
      </c>
      <c r="AD1931" s="30" t="e">
        <f>#N/A</f>
        <v>#N/A</v>
      </c>
      <c r="AE1931" s="34">
        <v>0.68833333333333335</v>
      </c>
      <c r="AG1931" s="30" t="e">
        <f>#N/A</f>
        <v>#N/A</v>
      </c>
      <c r="AH1931" s="30" t="e">
        <f>#N/A</f>
        <v>#N/A</v>
      </c>
      <c r="AI1931" s="30">
        <v>3986</v>
      </c>
      <c r="AJ1931" s="30">
        <v>3986</v>
      </c>
      <c r="AK1931" s="26" t="s">
        <v>139</v>
      </c>
      <c r="AL1931" s="26">
        <v>29</v>
      </c>
      <c r="AM1931" s="26" t="s">
        <v>4120</v>
      </c>
      <c r="AU1931" s="26" t="s">
        <v>1526</v>
      </c>
      <c r="AV1931" s="67" t="s">
        <v>4166</v>
      </c>
      <c r="AW1931" s="67" t="s">
        <v>4102</v>
      </c>
      <c r="BB1931" s="26" t="s">
        <v>2488</v>
      </c>
      <c r="BC1931" s="26" t="s">
        <v>3205</v>
      </c>
      <c r="BD1931" s="37">
        <v>44067</v>
      </c>
      <c r="BE1931" s="30">
        <v>35439</v>
      </c>
      <c r="BF1931" s="30">
        <v>41093</v>
      </c>
      <c r="BG1931" s="37" t="s">
        <v>3206</v>
      </c>
      <c r="BI1931" s="37"/>
      <c r="BJ1931" s="37"/>
      <c r="BK1931" s="37"/>
      <c r="BL1931" s="37"/>
      <c r="BM1931" s="37"/>
      <c r="BN1931" s="26"/>
      <c r="BO1931" s="26"/>
      <c r="BP1931" s="26"/>
      <c r="BQ1931" s="38"/>
      <c r="BR1931" s="26"/>
      <c r="BS1931" s="26"/>
      <c r="BT1931" s="26"/>
      <c r="BU1931" s="26"/>
      <c r="BV1931" s="39"/>
    </row>
    <row r="1932" spans="1:74" ht="15" hidden="1" customHeight="1">
      <c r="A1932" s="26">
        <v>2020</v>
      </c>
      <c r="B1932" s="26" t="e">
        <f>#N/A</f>
        <v>#N/A</v>
      </c>
      <c r="C1932" s="26" t="s">
        <v>129</v>
      </c>
      <c r="D1932" s="26" t="s">
        <v>2433</v>
      </c>
      <c r="E1932" s="26" t="s">
        <v>2434</v>
      </c>
      <c r="F1932" s="68">
        <v>43991</v>
      </c>
      <c r="G1932" s="107" t="s">
        <v>4193</v>
      </c>
      <c r="H1932" s="26" t="s">
        <v>1402</v>
      </c>
      <c r="I1932" s="26" t="s">
        <v>1402</v>
      </c>
      <c r="J1932" s="28" t="s">
        <v>4194</v>
      </c>
      <c r="K1932" s="26" t="s">
        <v>135</v>
      </c>
      <c r="L1932" s="26" t="s">
        <v>2437</v>
      </c>
      <c r="M1932" s="26" t="s">
        <v>137</v>
      </c>
      <c r="N1932" s="26" t="s">
        <v>138</v>
      </c>
      <c r="O1932" s="26" t="s">
        <v>138</v>
      </c>
      <c r="Q1932" s="30">
        <v>66</v>
      </c>
      <c r="R1932" s="30">
        <v>4060</v>
      </c>
      <c r="S1932" s="31" t="e">
        <f>#N/A</f>
        <v>#N/A</v>
      </c>
      <c r="T1932" s="30">
        <v>1084</v>
      </c>
      <c r="AB1932" s="33" t="e">
        <f>#N/A</f>
        <v>#N/A</v>
      </c>
      <c r="AC1932" s="30">
        <v>2100</v>
      </c>
      <c r="AD1932" s="30" t="e">
        <f>#N/A</f>
        <v>#N/A</v>
      </c>
      <c r="AE1932" s="34">
        <v>0.69</v>
      </c>
      <c r="AG1932" s="30" t="e">
        <f>#N/A</f>
        <v>#N/A</v>
      </c>
      <c r="AH1932" s="30" t="e">
        <f>#N/A</f>
        <v>#N/A</v>
      </c>
      <c r="AI1932" s="30">
        <v>3496</v>
      </c>
      <c r="AJ1932" s="30">
        <v>3496</v>
      </c>
      <c r="AK1932" s="26" t="s">
        <v>139</v>
      </c>
      <c r="AL1932" s="26">
        <v>29</v>
      </c>
      <c r="AM1932" s="26" t="s">
        <v>4120</v>
      </c>
      <c r="AU1932" s="26" t="s">
        <v>1526</v>
      </c>
      <c r="AV1932" s="67" t="s">
        <v>4166</v>
      </c>
      <c r="AW1932" s="67" t="s">
        <v>4102</v>
      </c>
      <c r="BB1932" s="26" t="s">
        <v>2488</v>
      </c>
      <c r="BC1932" s="26" t="s">
        <v>3205</v>
      </c>
      <c r="BD1932" s="37">
        <v>44067</v>
      </c>
      <c r="BE1932" s="30">
        <v>35439</v>
      </c>
      <c r="BF1932" s="30">
        <v>41093</v>
      </c>
      <c r="BG1932" s="37" t="s">
        <v>3206</v>
      </c>
      <c r="BI1932" s="37"/>
      <c r="BJ1932" s="37"/>
      <c r="BK1932" s="37"/>
      <c r="BL1932" s="37"/>
      <c r="BM1932" s="37"/>
      <c r="BN1932" s="26"/>
      <c r="BO1932" s="26"/>
      <c r="BP1932" s="26"/>
      <c r="BQ1932" s="38"/>
      <c r="BR1932" s="26"/>
      <c r="BS1932" s="26"/>
      <c r="BT1932" s="26"/>
      <c r="BU1932" s="26"/>
      <c r="BV1932" s="39"/>
    </row>
    <row r="1933" spans="1:74" ht="15" hidden="1" customHeight="1">
      <c r="A1933" s="26">
        <v>2020</v>
      </c>
      <c r="B1933" s="26" t="e">
        <f>#N/A</f>
        <v>#N/A</v>
      </c>
      <c r="C1933" s="26" t="s">
        <v>129</v>
      </c>
      <c r="D1933" s="26" t="s">
        <v>2433</v>
      </c>
      <c r="E1933" s="26" t="s">
        <v>2434</v>
      </c>
      <c r="F1933" s="68">
        <v>43991</v>
      </c>
      <c r="G1933" s="107" t="s">
        <v>4195</v>
      </c>
      <c r="H1933" s="26" t="s">
        <v>1402</v>
      </c>
      <c r="I1933" s="26" t="s">
        <v>1402</v>
      </c>
      <c r="J1933" s="28" t="s">
        <v>4196</v>
      </c>
      <c r="K1933" s="26" t="s">
        <v>135</v>
      </c>
      <c r="L1933" s="26" t="s">
        <v>2437</v>
      </c>
      <c r="M1933" s="26" t="s">
        <v>137</v>
      </c>
      <c r="N1933" s="26" t="s">
        <v>138</v>
      </c>
      <c r="O1933" s="26" t="s">
        <v>138</v>
      </c>
      <c r="Q1933" s="30">
        <v>67</v>
      </c>
      <c r="R1933" s="30">
        <v>4200</v>
      </c>
      <c r="S1933" s="31" t="e">
        <f>#N/A</f>
        <v>#N/A</v>
      </c>
      <c r="T1933" s="30">
        <v>1276</v>
      </c>
      <c r="AB1933" s="33" t="e">
        <f>#N/A</f>
        <v>#N/A</v>
      </c>
      <c r="AC1933" s="30">
        <v>2100</v>
      </c>
      <c r="AD1933" s="30" t="e">
        <f>#N/A</f>
        <v>#N/A</v>
      </c>
      <c r="AE1933" s="34">
        <v>0.89304347826086949</v>
      </c>
      <c r="AG1933" s="30" t="e">
        <f>#N/A</f>
        <v>#N/A</v>
      </c>
      <c r="AH1933" s="30" t="e">
        <f>#N/A</f>
        <v>#N/A</v>
      </c>
      <c r="AI1933" s="30">
        <v>3616</v>
      </c>
      <c r="AJ1933" s="30">
        <v>3616</v>
      </c>
      <c r="AK1933" s="26" t="s">
        <v>139</v>
      </c>
      <c r="AL1933" s="26">
        <v>29</v>
      </c>
      <c r="AM1933" s="26" t="s">
        <v>4120</v>
      </c>
      <c r="AU1933" s="26" t="s">
        <v>1526</v>
      </c>
      <c r="AV1933" s="67" t="s">
        <v>4166</v>
      </c>
      <c r="AW1933" s="67" t="s">
        <v>4102</v>
      </c>
      <c r="BB1933" s="26" t="s">
        <v>2488</v>
      </c>
      <c r="BC1933" s="26" t="s">
        <v>3205</v>
      </c>
      <c r="BD1933" s="37">
        <v>44067</v>
      </c>
      <c r="BE1933" s="30">
        <v>35439</v>
      </c>
      <c r="BF1933" s="30">
        <v>41093</v>
      </c>
      <c r="BG1933" s="37" t="s">
        <v>3206</v>
      </c>
      <c r="BI1933" s="37"/>
      <c r="BJ1933" s="37"/>
      <c r="BK1933" s="37"/>
      <c r="BL1933" s="37"/>
      <c r="BM1933" s="37"/>
      <c r="BN1933" s="26"/>
      <c r="BO1933" s="26"/>
      <c r="BP1933" s="26"/>
      <c r="BQ1933" s="38"/>
      <c r="BR1933" s="26"/>
      <c r="BS1933" s="26"/>
      <c r="BT1933" s="26"/>
      <c r="BU1933" s="26"/>
      <c r="BV1933" s="39"/>
    </row>
    <row r="1934" spans="1:74" ht="15" hidden="1" customHeight="1">
      <c r="A1934" s="26">
        <v>2020</v>
      </c>
      <c r="B1934" s="26" t="e">
        <f>#N/A</f>
        <v>#N/A</v>
      </c>
      <c r="C1934" s="26" t="s">
        <v>129</v>
      </c>
      <c r="D1934" s="26" t="s">
        <v>2433</v>
      </c>
      <c r="E1934" s="26" t="s">
        <v>2434</v>
      </c>
      <c r="F1934" s="68">
        <v>43991</v>
      </c>
      <c r="G1934" s="107" t="s">
        <v>4197</v>
      </c>
      <c r="H1934" s="26" t="s">
        <v>1402</v>
      </c>
      <c r="I1934" s="26" t="s">
        <v>1402</v>
      </c>
      <c r="J1934" s="28" t="s">
        <v>4198</v>
      </c>
      <c r="K1934" s="26" t="s">
        <v>135</v>
      </c>
      <c r="L1934" s="26" t="s">
        <v>2437</v>
      </c>
      <c r="M1934" s="26" t="s">
        <v>137</v>
      </c>
      <c r="N1934" s="26" t="s">
        <v>138</v>
      </c>
      <c r="O1934" s="26" t="s">
        <v>138</v>
      </c>
      <c r="Q1934" s="30">
        <v>68</v>
      </c>
      <c r="R1934" s="30">
        <v>4160</v>
      </c>
      <c r="S1934" s="31" t="e">
        <f>#N/A</f>
        <v>#N/A</v>
      </c>
      <c r="T1934" s="30">
        <v>980</v>
      </c>
      <c r="AB1934" s="33" t="e">
        <f>#N/A</f>
        <v>#N/A</v>
      </c>
      <c r="AC1934" s="30">
        <v>2100</v>
      </c>
      <c r="AD1934" s="30" t="e">
        <f>#N/A</f>
        <v>#N/A</v>
      </c>
      <c r="AE1934" s="34">
        <v>0.89</v>
      </c>
      <c r="AG1934" s="30" t="e">
        <f>#N/A</f>
        <v>#N/A</v>
      </c>
      <c r="AH1934" s="30" t="e">
        <f>#N/A</f>
        <v>#N/A</v>
      </c>
      <c r="AI1934" s="30">
        <v>3582</v>
      </c>
      <c r="AJ1934" s="30">
        <v>3582</v>
      </c>
      <c r="AK1934" s="26" t="s">
        <v>139</v>
      </c>
      <c r="AL1934" s="26">
        <v>29</v>
      </c>
      <c r="AM1934" s="26" t="s">
        <v>4120</v>
      </c>
      <c r="AU1934" s="26" t="s">
        <v>1526</v>
      </c>
      <c r="AV1934" s="67" t="s">
        <v>4166</v>
      </c>
      <c r="AW1934" s="67" t="s">
        <v>4102</v>
      </c>
      <c r="BB1934" s="26" t="s">
        <v>2488</v>
      </c>
      <c r="BC1934" s="26" t="s">
        <v>3205</v>
      </c>
      <c r="BD1934" s="37">
        <v>44067</v>
      </c>
      <c r="BE1934" s="30">
        <v>35439</v>
      </c>
      <c r="BF1934" s="30">
        <v>41093</v>
      </c>
      <c r="BG1934" s="37" t="s">
        <v>3206</v>
      </c>
      <c r="BI1934" s="37"/>
      <c r="BJ1934" s="37"/>
      <c r="BK1934" s="37"/>
      <c r="BL1934" s="37"/>
      <c r="BM1934" s="37"/>
      <c r="BN1934" s="26"/>
      <c r="BO1934" s="26"/>
      <c r="BP1934" s="26"/>
      <c r="BQ1934" s="38"/>
      <c r="BR1934" s="26"/>
      <c r="BS1934" s="26"/>
      <c r="BT1934" s="26"/>
      <c r="BU1934" s="26"/>
      <c r="BV1934" s="39"/>
    </row>
    <row r="1935" spans="1:74" ht="15" hidden="1" customHeight="1">
      <c r="A1935" s="26">
        <v>2020</v>
      </c>
      <c r="B1935" s="26" t="e">
        <f>#N/A</f>
        <v>#N/A</v>
      </c>
      <c r="C1935" s="26" t="s">
        <v>129</v>
      </c>
      <c r="D1935" s="26" t="s">
        <v>2433</v>
      </c>
      <c r="E1935" s="26" t="s">
        <v>2434</v>
      </c>
      <c r="F1935" s="68">
        <v>43991</v>
      </c>
      <c r="G1935" s="107" t="s">
        <v>4199</v>
      </c>
      <c r="H1935" s="26" t="s">
        <v>1402</v>
      </c>
      <c r="I1935" s="26" t="s">
        <v>1402</v>
      </c>
      <c r="J1935" s="28" t="s">
        <v>4200</v>
      </c>
      <c r="K1935" s="26" t="s">
        <v>135</v>
      </c>
      <c r="L1935" s="26" t="s">
        <v>2437</v>
      </c>
      <c r="M1935" s="26" t="s">
        <v>137</v>
      </c>
      <c r="N1935" s="26" t="s">
        <v>138</v>
      </c>
      <c r="O1935" s="26" t="s">
        <v>138</v>
      </c>
      <c r="Q1935" s="30">
        <v>70</v>
      </c>
      <c r="R1935" s="30">
        <v>4810</v>
      </c>
      <c r="S1935" s="31" t="e">
        <f>#N/A</f>
        <v>#N/A</v>
      </c>
      <c r="T1935" s="30">
        <v>1370</v>
      </c>
      <c r="AB1935" s="33" t="e">
        <f>#N/A</f>
        <v>#N/A</v>
      </c>
      <c r="AC1935" s="30">
        <v>2100</v>
      </c>
      <c r="AD1935" s="30" t="e">
        <f>#N/A</f>
        <v>#N/A</v>
      </c>
      <c r="AE1935" s="34">
        <v>0.86888888888888882</v>
      </c>
      <c r="AG1935" s="30" t="e">
        <f>#N/A</f>
        <v>#N/A</v>
      </c>
      <c r="AH1935" s="30" t="e">
        <f>#N/A</f>
        <v>#N/A</v>
      </c>
      <c r="AI1935" s="30">
        <v>4141</v>
      </c>
      <c r="AJ1935" s="30">
        <v>4141</v>
      </c>
      <c r="AK1935" s="26" t="s">
        <v>139</v>
      </c>
      <c r="AL1935" s="26">
        <v>29</v>
      </c>
      <c r="AM1935" s="26" t="s">
        <v>4120</v>
      </c>
      <c r="AU1935" s="26" t="s">
        <v>1526</v>
      </c>
      <c r="AV1935" s="67" t="s">
        <v>4166</v>
      </c>
      <c r="AW1935" s="67" t="s">
        <v>4102</v>
      </c>
      <c r="BB1935" s="26" t="s">
        <v>2488</v>
      </c>
      <c r="BC1935" s="26" t="s">
        <v>3205</v>
      </c>
      <c r="BD1935" s="37">
        <v>44067</v>
      </c>
      <c r="BE1935" s="30">
        <v>35439</v>
      </c>
      <c r="BF1935" s="30">
        <v>41093</v>
      </c>
      <c r="BG1935" s="37" t="s">
        <v>3206</v>
      </c>
      <c r="BI1935" s="37"/>
      <c r="BJ1935" s="37"/>
      <c r="BK1935" s="37"/>
      <c r="BL1935" s="37"/>
      <c r="BM1935" s="37"/>
      <c r="BN1935" s="26"/>
      <c r="BO1935" s="26"/>
      <c r="BP1935" s="26"/>
      <c r="BQ1935" s="38"/>
      <c r="BR1935" s="26"/>
      <c r="BS1935" s="26"/>
      <c r="BT1935" s="26"/>
      <c r="BU1935" s="26"/>
      <c r="BV1935" s="39"/>
    </row>
    <row r="1936" spans="1:74" ht="15" hidden="1" customHeight="1">
      <c r="A1936" s="26">
        <v>2020</v>
      </c>
      <c r="B1936" s="26" t="e">
        <f>#N/A</f>
        <v>#N/A</v>
      </c>
      <c r="C1936" s="26" t="s">
        <v>129</v>
      </c>
      <c r="D1936" s="26" t="s">
        <v>2433</v>
      </c>
      <c r="E1936" s="26" t="s">
        <v>2434</v>
      </c>
      <c r="F1936" s="68">
        <v>43991</v>
      </c>
      <c r="G1936" s="107" t="s">
        <v>4201</v>
      </c>
      <c r="H1936" s="26" t="s">
        <v>1402</v>
      </c>
      <c r="I1936" s="26" t="s">
        <v>1402</v>
      </c>
      <c r="J1936" s="28" t="s">
        <v>4202</v>
      </c>
      <c r="K1936" s="26" t="s">
        <v>135</v>
      </c>
      <c r="L1936" s="26" t="s">
        <v>2437</v>
      </c>
      <c r="M1936" s="26" t="s">
        <v>137</v>
      </c>
      <c r="N1936" s="26" t="s">
        <v>138</v>
      </c>
      <c r="O1936" s="26" t="s">
        <v>138</v>
      </c>
      <c r="Q1936" s="30">
        <v>69</v>
      </c>
      <c r="R1936" s="30">
        <v>5040</v>
      </c>
      <c r="S1936" s="31" t="e">
        <f>#N/A</f>
        <v>#N/A</v>
      </c>
      <c r="T1936" s="30">
        <v>1385</v>
      </c>
      <c r="AB1936" s="33" t="e">
        <f>#N/A</f>
        <v>#N/A</v>
      </c>
      <c r="AC1936" s="30">
        <v>2100</v>
      </c>
      <c r="AD1936" s="30" t="e">
        <f>#N/A</f>
        <v>#N/A</v>
      </c>
      <c r="AE1936" s="34">
        <v>0.87</v>
      </c>
      <c r="AG1936" s="30" t="e">
        <f>#N/A</f>
        <v>#N/A</v>
      </c>
      <c r="AH1936" s="30" t="e">
        <f>#N/A</f>
        <v>#N/A</v>
      </c>
      <c r="AI1936" s="30">
        <v>4339</v>
      </c>
      <c r="AJ1936" s="30">
        <v>4339</v>
      </c>
      <c r="AK1936" s="26" t="s">
        <v>139</v>
      </c>
      <c r="AL1936" s="26">
        <v>29</v>
      </c>
      <c r="AM1936" s="26" t="s">
        <v>4120</v>
      </c>
      <c r="AU1936" s="26" t="s">
        <v>1526</v>
      </c>
      <c r="AV1936" s="67" t="s">
        <v>4166</v>
      </c>
      <c r="AW1936" s="67" t="s">
        <v>4203</v>
      </c>
      <c r="BB1936" s="26" t="s">
        <v>2488</v>
      </c>
      <c r="BC1936" s="26" t="s">
        <v>3205</v>
      </c>
      <c r="BD1936" s="37">
        <v>44067</v>
      </c>
      <c r="BE1936" s="30">
        <v>35439</v>
      </c>
      <c r="BF1936" s="30">
        <v>41093</v>
      </c>
      <c r="BG1936" s="37" t="s">
        <v>3206</v>
      </c>
      <c r="BI1936" s="37"/>
      <c r="BJ1936" s="37"/>
      <c r="BK1936" s="37"/>
      <c r="BL1936" s="37"/>
      <c r="BM1936" s="37"/>
      <c r="BN1936" s="26"/>
      <c r="BO1936" s="26"/>
      <c r="BP1936" s="26"/>
      <c r="BQ1936" s="38"/>
      <c r="BR1936" s="26"/>
      <c r="BS1936" s="26"/>
      <c r="BT1936" s="26"/>
      <c r="BU1936" s="26"/>
      <c r="BV1936" s="39"/>
    </row>
    <row r="1937" spans="1:74" ht="15" hidden="1" customHeight="1">
      <c r="A1937" s="26">
        <v>2020</v>
      </c>
      <c r="B1937" s="26" t="e">
        <f>#N/A</f>
        <v>#N/A</v>
      </c>
      <c r="C1937" s="26" t="s">
        <v>129</v>
      </c>
      <c r="D1937" s="26" t="s">
        <v>2433</v>
      </c>
      <c r="E1937" s="26" t="s">
        <v>2434</v>
      </c>
      <c r="F1937" s="68">
        <v>43991</v>
      </c>
      <c r="G1937" s="107" t="s">
        <v>4204</v>
      </c>
      <c r="H1937" s="26" t="s">
        <v>1402</v>
      </c>
      <c r="I1937" s="26" t="s">
        <v>1402</v>
      </c>
      <c r="J1937" s="28" t="s">
        <v>4205</v>
      </c>
      <c r="K1937" s="26" t="s">
        <v>135</v>
      </c>
      <c r="L1937" s="26" t="s">
        <v>2437</v>
      </c>
      <c r="M1937" s="26" t="s">
        <v>137</v>
      </c>
      <c r="N1937" s="26" t="s">
        <v>138</v>
      </c>
      <c r="O1937" s="26" t="s">
        <v>138</v>
      </c>
      <c r="Q1937" s="30">
        <v>65</v>
      </c>
      <c r="R1937" s="30">
        <v>4000</v>
      </c>
      <c r="S1937" s="31" t="e">
        <f>#N/A</f>
        <v>#N/A</v>
      </c>
      <c r="T1937" s="30">
        <v>1115</v>
      </c>
      <c r="AB1937" s="33" t="e">
        <f>#N/A</f>
        <v>#N/A</v>
      </c>
      <c r="AC1937" s="30">
        <v>2100</v>
      </c>
      <c r="AD1937" s="30" t="e">
        <f>#N/A</f>
        <v>#N/A</v>
      </c>
      <c r="AE1937" s="34">
        <v>0.88909090909090904</v>
      </c>
      <c r="AG1937" s="30" t="e">
        <f>#N/A</f>
        <v>#N/A</v>
      </c>
      <c r="AH1937" s="30" t="e">
        <f>#N/A</f>
        <v>#N/A</v>
      </c>
      <c r="AI1937" s="30">
        <v>3444</v>
      </c>
      <c r="AJ1937" s="30">
        <v>3444</v>
      </c>
      <c r="AK1937" s="26" t="s">
        <v>139</v>
      </c>
      <c r="AL1937" s="26">
        <v>29</v>
      </c>
      <c r="AM1937" s="26" t="s">
        <v>4120</v>
      </c>
      <c r="AU1937" s="26" t="s">
        <v>1526</v>
      </c>
      <c r="AV1937" s="67" t="s">
        <v>4166</v>
      </c>
      <c r="AW1937" s="67" t="s">
        <v>4203</v>
      </c>
      <c r="BB1937" s="26" t="s">
        <v>2488</v>
      </c>
      <c r="BC1937" s="26" t="s">
        <v>3205</v>
      </c>
      <c r="BD1937" s="37">
        <v>44067</v>
      </c>
      <c r="BE1937" s="30">
        <v>35439</v>
      </c>
      <c r="BF1937" s="30">
        <v>41093</v>
      </c>
      <c r="BG1937" s="37" t="s">
        <v>3206</v>
      </c>
      <c r="BI1937" s="37"/>
      <c r="BJ1937" s="37"/>
      <c r="BK1937" s="37"/>
      <c r="BL1937" s="37"/>
      <c r="BM1937" s="37"/>
      <c r="BN1937" s="26"/>
      <c r="BO1937" s="26"/>
      <c r="BP1937" s="26"/>
      <c r="BQ1937" s="38"/>
      <c r="BR1937" s="26"/>
      <c r="BS1937" s="26"/>
      <c r="BT1937" s="26"/>
      <c r="BU1937" s="26"/>
      <c r="BV1937" s="39"/>
    </row>
    <row r="1938" spans="1:74" ht="15" hidden="1" customHeight="1">
      <c r="A1938" s="26">
        <v>2020</v>
      </c>
      <c r="B1938" s="26" t="e">
        <f>#N/A</f>
        <v>#N/A</v>
      </c>
      <c r="C1938" s="26" t="s">
        <v>129</v>
      </c>
      <c r="D1938" s="26" t="s">
        <v>2433</v>
      </c>
      <c r="E1938" s="26" t="s">
        <v>2434</v>
      </c>
      <c r="F1938" s="68">
        <v>43991</v>
      </c>
      <c r="G1938" s="107" t="s">
        <v>4206</v>
      </c>
      <c r="H1938" s="26" t="s">
        <v>1402</v>
      </c>
      <c r="I1938" s="26" t="s">
        <v>1402</v>
      </c>
      <c r="J1938" s="28" t="s">
        <v>4207</v>
      </c>
      <c r="K1938" s="26" t="s">
        <v>135</v>
      </c>
      <c r="L1938" s="26" t="s">
        <v>2437</v>
      </c>
      <c r="M1938" s="26" t="s">
        <v>137</v>
      </c>
      <c r="N1938" s="26" t="s">
        <v>138</v>
      </c>
      <c r="O1938" s="26" t="s">
        <v>138</v>
      </c>
      <c r="Q1938" s="30">
        <v>63</v>
      </c>
      <c r="R1938" s="30">
        <v>3450</v>
      </c>
      <c r="S1938" s="31" t="e">
        <f>#N/A</f>
        <v>#N/A</v>
      </c>
      <c r="T1938" s="30">
        <v>860</v>
      </c>
      <c r="AB1938" s="33" t="e">
        <f>#N/A</f>
        <v>#N/A</v>
      </c>
      <c r="AC1938" s="30">
        <v>2100</v>
      </c>
      <c r="AD1938" s="30" t="e">
        <f>#N/A</f>
        <v>#N/A</v>
      </c>
      <c r="AE1938" s="34">
        <v>0.89</v>
      </c>
      <c r="AG1938" s="30" t="e">
        <f>#N/A</f>
        <v>#N/A</v>
      </c>
      <c r="AH1938" s="30" t="e">
        <f>#N/A</f>
        <v>#N/A</v>
      </c>
      <c r="AI1938" s="30">
        <v>2970</v>
      </c>
      <c r="AJ1938" s="30">
        <v>2970</v>
      </c>
      <c r="AK1938" s="26" t="s">
        <v>139</v>
      </c>
      <c r="AL1938" s="26">
        <v>29</v>
      </c>
      <c r="AM1938" s="26" t="s">
        <v>4120</v>
      </c>
      <c r="AU1938" s="26" t="s">
        <v>1526</v>
      </c>
      <c r="AV1938" s="67" t="s">
        <v>4166</v>
      </c>
      <c r="AW1938" s="67" t="s">
        <v>4203</v>
      </c>
      <c r="BB1938" s="26" t="s">
        <v>2488</v>
      </c>
      <c r="BC1938" s="26" t="s">
        <v>3205</v>
      </c>
      <c r="BD1938" s="37">
        <v>44067</v>
      </c>
      <c r="BE1938" s="30">
        <v>35439</v>
      </c>
      <c r="BF1938" s="30">
        <v>41093</v>
      </c>
      <c r="BG1938" s="37" t="s">
        <v>3206</v>
      </c>
      <c r="BI1938" s="37"/>
      <c r="BJ1938" s="37"/>
      <c r="BK1938" s="37"/>
      <c r="BL1938" s="37"/>
      <c r="BM1938" s="37"/>
      <c r="BN1938" s="26"/>
      <c r="BO1938" s="26"/>
      <c r="BP1938" s="26"/>
      <c r="BQ1938" s="38"/>
      <c r="BR1938" s="26"/>
      <c r="BS1938" s="26"/>
      <c r="BT1938" s="26"/>
      <c r="BU1938" s="26"/>
      <c r="BV1938" s="39"/>
    </row>
    <row r="1939" spans="1:74" ht="15" hidden="1" customHeight="1">
      <c r="A1939" s="26">
        <v>2020</v>
      </c>
      <c r="B1939" s="26" t="e">
        <f>#N/A</f>
        <v>#N/A</v>
      </c>
      <c r="C1939" s="26" t="s">
        <v>129</v>
      </c>
      <c r="D1939" s="26" t="s">
        <v>2433</v>
      </c>
      <c r="E1939" s="26" t="s">
        <v>2434</v>
      </c>
      <c r="F1939" s="68">
        <v>43991</v>
      </c>
      <c r="G1939" s="107" t="s">
        <v>4208</v>
      </c>
      <c r="H1939" s="26" t="s">
        <v>1402</v>
      </c>
      <c r="I1939" s="26" t="s">
        <v>1402</v>
      </c>
      <c r="J1939" s="28" t="s">
        <v>4209</v>
      </c>
      <c r="K1939" s="26" t="s">
        <v>135</v>
      </c>
      <c r="L1939" s="26" t="s">
        <v>2437</v>
      </c>
      <c r="M1939" s="26" t="s">
        <v>137</v>
      </c>
      <c r="N1939" s="26" t="s">
        <v>138</v>
      </c>
      <c r="O1939" s="26" t="s">
        <v>138</v>
      </c>
      <c r="Q1939" s="30">
        <v>61</v>
      </c>
      <c r="R1939" s="30">
        <v>3380</v>
      </c>
      <c r="S1939" s="31" t="e">
        <f>#N/A</f>
        <v>#N/A</v>
      </c>
      <c r="T1939" s="30">
        <v>794</v>
      </c>
      <c r="AB1939" s="33" t="e">
        <f>#N/A</f>
        <v>#N/A</v>
      </c>
      <c r="AC1939" s="30">
        <v>2100</v>
      </c>
      <c r="AD1939" s="30" t="e">
        <f>#N/A</f>
        <v>#N/A</v>
      </c>
      <c r="AE1939" s="34">
        <v>0.98</v>
      </c>
      <c r="AG1939" s="30" t="e">
        <f>#N/A</f>
        <v>#N/A</v>
      </c>
      <c r="AH1939" s="30" t="e">
        <f>#N/A</f>
        <v>#N/A</v>
      </c>
      <c r="AI1939" s="30">
        <v>2910</v>
      </c>
      <c r="AJ1939" s="30">
        <v>2910</v>
      </c>
      <c r="AK1939" s="26" t="s">
        <v>139</v>
      </c>
      <c r="AL1939" s="26">
        <v>29</v>
      </c>
      <c r="AM1939" s="26" t="s">
        <v>4120</v>
      </c>
      <c r="AU1939" s="26" t="s">
        <v>1526</v>
      </c>
      <c r="AV1939" s="67" t="s">
        <v>4166</v>
      </c>
      <c r="AW1939" s="67" t="s">
        <v>4203</v>
      </c>
      <c r="BB1939" s="26" t="s">
        <v>2488</v>
      </c>
      <c r="BC1939" s="26" t="s">
        <v>3205</v>
      </c>
      <c r="BD1939" s="37">
        <v>44067</v>
      </c>
      <c r="BE1939" s="30">
        <v>35439</v>
      </c>
      <c r="BF1939" s="30">
        <v>41093</v>
      </c>
      <c r="BG1939" s="37" t="s">
        <v>3206</v>
      </c>
      <c r="BI1939" s="37"/>
      <c r="BJ1939" s="37"/>
      <c r="BK1939" s="37"/>
      <c r="BL1939" s="37"/>
      <c r="BM1939" s="37"/>
      <c r="BN1939" s="26"/>
      <c r="BO1939" s="26"/>
      <c r="BP1939" s="26"/>
      <c r="BQ1939" s="38"/>
      <c r="BR1939" s="26"/>
      <c r="BS1939" s="26"/>
      <c r="BT1939" s="26"/>
      <c r="BU1939" s="26"/>
      <c r="BV1939" s="39"/>
    </row>
    <row r="1940" spans="1:74" ht="15" hidden="1" customHeight="1">
      <c r="A1940" s="26">
        <v>2020</v>
      </c>
      <c r="B1940" s="26" t="e">
        <f>#N/A</f>
        <v>#N/A</v>
      </c>
      <c r="C1940" s="26" t="s">
        <v>129</v>
      </c>
      <c r="D1940" s="26" t="s">
        <v>2433</v>
      </c>
      <c r="E1940" s="26" t="s">
        <v>2434</v>
      </c>
      <c r="F1940" s="68">
        <v>43991</v>
      </c>
      <c r="G1940" s="107" t="s">
        <v>4210</v>
      </c>
      <c r="H1940" s="26" t="s">
        <v>1402</v>
      </c>
      <c r="I1940" s="26" t="s">
        <v>1402</v>
      </c>
      <c r="J1940" s="28" t="s">
        <v>4211</v>
      </c>
      <c r="K1940" s="26" t="s">
        <v>135</v>
      </c>
      <c r="L1940" s="26" t="s">
        <v>2437</v>
      </c>
      <c r="M1940" s="26" t="s">
        <v>137</v>
      </c>
      <c r="N1940" s="26" t="s">
        <v>138</v>
      </c>
      <c r="O1940" s="26" t="s">
        <v>138</v>
      </c>
      <c r="Q1940" s="30">
        <v>69</v>
      </c>
      <c r="R1940" s="30">
        <v>4740</v>
      </c>
      <c r="S1940" s="31" t="e">
        <f>#N/A</f>
        <v>#N/A</v>
      </c>
      <c r="T1940" s="30">
        <v>1205</v>
      </c>
      <c r="AB1940" s="33" t="e">
        <f>#N/A</f>
        <v>#N/A</v>
      </c>
      <c r="AC1940" s="30">
        <v>2100</v>
      </c>
      <c r="AD1940" s="30" t="e">
        <f>#N/A</f>
        <v>#N/A</v>
      </c>
      <c r="AE1940" s="34">
        <v>0.98</v>
      </c>
      <c r="AG1940" s="30" t="e">
        <f>#N/A</f>
        <v>#N/A</v>
      </c>
      <c r="AH1940" s="30" t="e">
        <f>#N/A</f>
        <v>#N/A</v>
      </c>
      <c r="AI1940" s="30">
        <v>4081</v>
      </c>
      <c r="AJ1940" s="30">
        <v>4081</v>
      </c>
      <c r="AK1940" s="26" t="s">
        <v>139</v>
      </c>
      <c r="AL1940" s="26">
        <v>29</v>
      </c>
      <c r="AM1940" s="26" t="s">
        <v>4120</v>
      </c>
      <c r="AU1940" s="26" t="s">
        <v>1526</v>
      </c>
      <c r="AV1940" s="67" t="s">
        <v>4166</v>
      </c>
      <c r="AW1940" s="67" t="s">
        <v>4203</v>
      </c>
      <c r="BB1940" s="26" t="s">
        <v>2488</v>
      </c>
      <c r="BC1940" s="26" t="s">
        <v>3205</v>
      </c>
      <c r="BD1940" s="37">
        <v>44067</v>
      </c>
      <c r="BE1940" s="30">
        <v>35439</v>
      </c>
      <c r="BF1940" s="30">
        <v>41093</v>
      </c>
      <c r="BG1940" s="37" t="s">
        <v>3206</v>
      </c>
      <c r="BI1940" s="37"/>
      <c r="BJ1940" s="37"/>
      <c r="BK1940" s="37"/>
      <c r="BL1940" s="37"/>
      <c r="BM1940" s="37"/>
      <c r="BN1940" s="26"/>
      <c r="BO1940" s="26"/>
      <c r="BP1940" s="26"/>
      <c r="BQ1940" s="38"/>
      <c r="BR1940" s="26"/>
      <c r="BS1940" s="26"/>
      <c r="BT1940" s="26"/>
      <c r="BU1940" s="26"/>
      <c r="BV1940" s="39"/>
    </row>
    <row r="1941" spans="1:74" ht="15" hidden="1" customHeight="1">
      <c r="A1941" s="26">
        <v>2020</v>
      </c>
      <c r="B1941" s="26" t="e">
        <f>#N/A</f>
        <v>#N/A</v>
      </c>
      <c r="C1941" s="26" t="s">
        <v>129</v>
      </c>
      <c r="D1941" s="26" t="s">
        <v>2433</v>
      </c>
      <c r="E1941" s="26" t="s">
        <v>2434</v>
      </c>
      <c r="F1941" s="68">
        <v>43991</v>
      </c>
      <c r="G1941" s="107" t="s">
        <v>4212</v>
      </c>
      <c r="H1941" s="26" t="s">
        <v>1402</v>
      </c>
      <c r="I1941" s="26" t="s">
        <v>1402</v>
      </c>
      <c r="J1941" s="28" t="s">
        <v>4213</v>
      </c>
      <c r="K1941" s="26" t="s">
        <v>135</v>
      </c>
      <c r="L1941" s="26" t="s">
        <v>2437</v>
      </c>
      <c r="M1941" s="26" t="s">
        <v>137</v>
      </c>
      <c r="N1941" s="26" t="s">
        <v>138</v>
      </c>
      <c r="O1941" s="26" t="s">
        <v>138</v>
      </c>
      <c r="Q1941" s="30">
        <v>72</v>
      </c>
      <c r="R1941" s="30">
        <v>5120</v>
      </c>
      <c r="S1941" s="31" t="e">
        <f>#N/A</f>
        <v>#N/A</v>
      </c>
      <c r="T1941" s="30">
        <v>1396</v>
      </c>
      <c r="AB1941" s="33" t="e">
        <f>#N/A</f>
        <v>#N/A</v>
      </c>
      <c r="AC1941" s="30">
        <v>2100</v>
      </c>
      <c r="AD1941" s="30" t="e">
        <f>#N/A</f>
        <v>#N/A</v>
      </c>
      <c r="AE1941" s="34">
        <v>0.94296296296296289</v>
      </c>
      <c r="AG1941" s="30" t="e">
        <f>#N/A</f>
        <v>#N/A</v>
      </c>
      <c r="AH1941" s="30" t="e">
        <f>#N/A</f>
        <v>#N/A</v>
      </c>
      <c r="AI1941" s="30">
        <v>4408</v>
      </c>
      <c r="AJ1941" s="30">
        <v>4408</v>
      </c>
      <c r="AK1941" s="26" t="s">
        <v>139</v>
      </c>
      <c r="AL1941" s="26">
        <v>29</v>
      </c>
      <c r="AM1941" s="26" t="s">
        <v>4120</v>
      </c>
      <c r="AU1941" s="26" t="s">
        <v>1526</v>
      </c>
      <c r="AV1941" s="67" t="s">
        <v>4166</v>
      </c>
      <c r="AW1941" s="67" t="s">
        <v>4203</v>
      </c>
      <c r="BB1941" s="26" t="s">
        <v>2488</v>
      </c>
      <c r="BC1941" s="26" t="s">
        <v>3205</v>
      </c>
      <c r="BD1941" s="37">
        <v>44067</v>
      </c>
      <c r="BE1941" s="30">
        <v>35439</v>
      </c>
      <c r="BF1941" s="30">
        <v>41093</v>
      </c>
      <c r="BG1941" s="37" t="s">
        <v>3206</v>
      </c>
      <c r="BI1941" s="37"/>
      <c r="BJ1941" s="37"/>
      <c r="BK1941" s="37"/>
      <c r="BL1941" s="37"/>
      <c r="BM1941" s="37"/>
      <c r="BN1941" s="26"/>
      <c r="BO1941" s="26"/>
      <c r="BP1941" s="26"/>
      <c r="BQ1941" s="38"/>
      <c r="BR1941" s="26"/>
      <c r="BS1941" s="26"/>
      <c r="BT1941" s="26"/>
      <c r="BU1941" s="26"/>
      <c r="BV1941" s="39"/>
    </row>
    <row r="1942" spans="1:74" ht="15" hidden="1" customHeight="1">
      <c r="A1942" s="26">
        <v>2020</v>
      </c>
      <c r="B1942" s="26" t="e">
        <f>#N/A</f>
        <v>#N/A</v>
      </c>
      <c r="C1942" s="26" t="s">
        <v>129</v>
      </c>
      <c r="D1942" s="26" t="s">
        <v>2433</v>
      </c>
      <c r="E1942" s="26" t="s">
        <v>2434</v>
      </c>
      <c r="F1942" s="68">
        <v>43991</v>
      </c>
      <c r="G1942" s="107" t="s">
        <v>4214</v>
      </c>
      <c r="H1942" s="26" t="s">
        <v>1402</v>
      </c>
      <c r="I1942" s="26" t="s">
        <v>1402</v>
      </c>
      <c r="J1942" s="28" t="s">
        <v>4215</v>
      </c>
      <c r="K1942" s="26" t="s">
        <v>135</v>
      </c>
      <c r="L1942" s="26" t="s">
        <v>2437</v>
      </c>
      <c r="M1942" s="26" t="s">
        <v>137</v>
      </c>
      <c r="N1942" s="26" t="s">
        <v>138</v>
      </c>
      <c r="O1942" s="26" t="s">
        <v>138</v>
      </c>
      <c r="Q1942" s="30">
        <v>63</v>
      </c>
      <c r="R1942" s="30">
        <v>3460</v>
      </c>
      <c r="S1942" s="31" t="e">
        <f>#N/A</f>
        <v>#N/A</v>
      </c>
      <c r="T1942" s="30">
        <v>985</v>
      </c>
      <c r="AB1942" s="33" t="e">
        <f>#N/A</f>
        <v>#N/A</v>
      </c>
      <c r="AC1942" s="30">
        <v>2100</v>
      </c>
      <c r="AD1942" s="30" t="e">
        <f>#N/A</f>
        <v>#N/A</v>
      </c>
      <c r="AE1942" s="34">
        <v>0.94</v>
      </c>
      <c r="AG1942" s="30" t="e">
        <f>#N/A</f>
        <v>#N/A</v>
      </c>
      <c r="AH1942" s="30" t="e">
        <f>#N/A</f>
        <v>#N/A</v>
      </c>
      <c r="AI1942" s="30">
        <v>2979</v>
      </c>
      <c r="AJ1942" s="30">
        <v>2979</v>
      </c>
      <c r="AK1942" s="26" t="s">
        <v>139</v>
      </c>
      <c r="AL1942" s="26">
        <v>29</v>
      </c>
      <c r="AM1942" s="26" t="s">
        <v>4120</v>
      </c>
      <c r="AU1942" s="26" t="s">
        <v>1526</v>
      </c>
      <c r="AV1942" s="67" t="s">
        <v>4166</v>
      </c>
      <c r="AW1942" s="67" t="s">
        <v>4203</v>
      </c>
      <c r="BB1942" s="26" t="s">
        <v>2488</v>
      </c>
      <c r="BC1942" s="26" t="s">
        <v>3205</v>
      </c>
      <c r="BD1942" s="37">
        <v>44067</v>
      </c>
      <c r="BE1942" s="30">
        <v>35439</v>
      </c>
      <c r="BF1942" s="30">
        <v>41093</v>
      </c>
      <c r="BG1942" s="37" t="s">
        <v>3206</v>
      </c>
      <c r="BI1942" s="37"/>
      <c r="BJ1942" s="37"/>
      <c r="BK1942" s="37"/>
      <c r="BL1942" s="37"/>
      <c r="BM1942" s="37"/>
      <c r="BN1942" s="26"/>
      <c r="BO1942" s="26"/>
      <c r="BP1942" s="26"/>
      <c r="BQ1942" s="38"/>
      <c r="BR1942" s="26"/>
      <c r="BS1942" s="26"/>
      <c r="BT1942" s="26"/>
      <c r="BU1942" s="26"/>
      <c r="BV1942" s="39"/>
    </row>
    <row r="1943" spans="1:74" ht="15" hidden="1" customHeight="1">
      <c r="A1943" s="26">
        <v>2020</v>
      </c>
      <c r="B1943" s="26" t="e">
        <f>#N/A</f>
        <v>#N/A</v>
      </c>
      <c r="C1943" s="26" t="s">
        <v>129</v>
      </c>
      <c r="D1943" s="26" t="s">
        <v>2433</v>
      </c>
      <c r="E1943" s="26" t="s">
        <v>2434</v>
      </c>
      <c r="F1943" s="68">
        <v>43991</v>
      </c>
      <c r="G1943" s="107" t="s">
        <v>4216</v>
      </c>
      <c r="H1943" s="26" t="s">
        <v>1402</v>
      </c>
      <c r="I1943" s="26" t="s">
        <v>1402</v>
      </c>
      <c r="J1943" s="28" t="s">
        <v>4217</v>
      </c>
      <c r="K1943" s="26" t="s">
        <v>135</v>
      </c>
      <c r="L1943" s="26" t="s">
        <v>2437</v>
      </c>
      <c r="M1943" s="26" t="s">
        <v>137</v>
      </c>
      <c r="N1943" s="26" t="s">
        <v>138</v>
      </c>
      <c r="O1943" s="26" t="s">
        <v>138</v>
      </c>
      <c r="Q1943" s="30">
        <v>62</v>
      </c>
      <c r="R1943" s="30">
        <v>3360</v>
      </c>
      <c r="S1943" s="31" t="e">
        <f>#N/A</f>
        <v>#N/A</v>
      </c>
      <c r="T1943" s="30">
        <v>860</v>
      </c>
      <c r="AB1943" s="33" t="e">
        <f>#N/A</f>
        <v>#N/A</v>
      </c>
      <c r="AC1943" s="30">
        <v>2100</v>
      </c>
      <c r="AD1943" s="30" t="e">
        <f>#N/A</f>
        <v>#N/A</v>
      </c>
      <c r="AE1943" s="34">
        <v>0.88909090909090904</v>
      </c>
      <c r="AG1943" s="30" t="e">
        <f>#N/A</f>
        <v>#N/A</v>
      </c>
      <c r="AH1943" s="30" t="e">
        <f>#N/A</f>
        <v>#N/A</v>
      </c>
      <c r="AI1943" s="30">
        <v>2893</v>
      </c>
      <c r="AJ1943" s="30">
        <v>2893</v>
      </c>
      <c r="AK1943" s="26" t="s">
        <v>139</v>
      </c>
      <c r="AL1943" s="26">
        <v>29</v>
      </c>
      <c r="AM1943" s="26" t="s">
        <v>4120</v>
      </c>
      <c r="AU1943" s="26" t="s">
        <v>1526</v>
      </c>
      <c r="AV1943" s="67" t="s">
        <v>4166</v>
      </c>
      <c r="AW1943" s="67" t="s">
        <v>4203</v>
      </c>
      <c r="BB1943" s="26" t="s">
        <v>2488</v>
      </c>
      <c r="BC1943" s="26" t="s">
        <v>3205</v>
      </c>
      <c r="BD1943" s="37">
        <v>44067</v>
      </c>
      <c r="BE1943" s="30">
        <v>35439</v>
      </c>
      <c r="BF1943" s="30">
        <v>41093</v>
      </c>
      <c r="BG1943" s="37" t="s">
        <v>3206</v>
      </c>
      <c r="BI1943" s="37"/>
      <c r="BJ1943" s="37"/>
      <c r="BK1943" s="37"/>
      <c r="BL1943" s="37"/>
      <c r="BM1943" s="37"/>
      <c r="BN1943" s="26"/>
      <c r="BO1943" s="26"/>
      <c r="BP1943" s="26"/>
      <c r="BQ1943" s="38"/>
      <c r="BR1943" s="26"/>
      <c r="BS1943" s="26"/>
      <c r="BT1943" s="26"/>
      <c r="BU1943" s="26"/>
      <c r="BV1943" s="39"/>
    </row>
    <row r="1944" spans="1:74" ht="15" hidden="1" customHeight="1">
      <c r="A1944" s="26">
        <v>2020</v>
      </c>
      <c r="B1944" s="26" t="e">
        <f>#N/A</f>
        <v>#N/A</v>
      </c>
      <c r="C1944" s="26" t="s">
        <v>129</v>
      </c>
      <c r="D1944" s="26" t="s">
        <v>2433</v>
      </c>
      <c r="E1944" s="26" t="s">
        <v>2434</v>
      </c>
      <c r="F1944" s="68">
        <v>43991</v>
      </c>
      <c r="G1944" s="107" t="s">
        <v>4218</v>
      </c>
      <c r="H1944" s="26" t="s">
        <v>1402</v>
      </c>
      <c r="I1944" s="26" t="s">
        <v>1402</v>
      </c>
      <c r="J1944" s="28" t="s">
        <v>4219</v>
      </c>
      <c r="K1944" s="26" t="s">
        <v>135</v>
      </c>
      <c r="L1944" s="26" t="s">
        <v>2437</v>
      </c>
      <c r="M1944" s="26" t="s">
        <v>137</v>
      </c>
      <c r="N1944" s="26" t="s">
        <v>138</v>
      </c>
      <c r="O1944" s="26" t="s">
        <v>138</v>
      </c>
      <c r="Q1944" s="30">
        <v>68</v>
      </c>
      <c r="R1944" s="30">
        <v>4420</v>
      </c>
      <c r="S1944" s="31" t="e">
        <f>#N/A</f>
        <v>#N/A</v>
      </c>
      <c r="T1944" s="30">
        <v>1160</v>
      </c>
      <c r="AB1944" s="33" t="e">
        <f>#N/A</f>
        <v>#N/A</v>
      </c>
      <c r="AC1944" s="30">
        <v>2100</v>
      </c>
      <c r="AD1944" s="30" t="e">
        <f>#N/A</f>
        <v>#N/A</v>
      </c>
      <c r="AE1944" s="34">
        <v>0.84363636363636363</v>
      </c>
      <c r="AG1944" s="30" t="e">
        <f>#N/A</f>
        <v>#N/A</v>
      </c>
      <c r="AH1944" s="30" t="e">
        <f>#N/A</f>
        <v>#N/A</v>
      </c>
      <c r="AI1944" s="30">
        <v>3806</v>
      </c>
      <c r="AJ1944" s="30">
        <v>3806</v>
      </c>
      <c r="AK1944" s="26" t="s">
        <v>139</v>
      </c>
      <c r="AL1944" s="26">
        <v>29</v>
      </c>
      <c r="AM1944" s="26" t="s">
        <v>4120</v>
      </c>
      <c r="AU1944" s="26" t="s">
        <v>1526</v>
      </c>
      <c r="AV1944" s="67" t="s">
        <v>4166</v>
      </c>
      <c r="AW1944" s="67" t="s">
        <v>4203</v>
      </c>
      <c r="BB1944" s="26" t="s">
        <v>2488</v>
      </c>
      <c r="BC1944" s="26" t="s">
        <v>3205</v>
      </c>
      <c r="BD1944" s="37">
        <v>44067</v>
      </c>
      <c r="BE1944" s="30">
        <v>35439</v>
      </c>
      <c r="BF1944" s="30">
        <v>41093</v>
      </c>
      <c r="BG1944" s="37" t="s">
        <v>3206</v>
      </c>
      <c r="BI1944" s="37"/>
      <c r="BJ1944" s="37"/>
      <c r="BK1944" s="37"/>
      <c r="BL1944" s="37"/>
      <c r="BM1944" s="37"/>
      <c r="BN1944" s="26"/>
      <c r="BO1944" s="26"/>
      <c r="BP1944" s="26"/>
      <c r="BQ1944" s="38"/>
      <c r="BR1944" s="26"/>
      <c r="BS1944" s="26"/>
      <c r="BT1944" s="26"/>
      <c r="BU1944" s="26"/>
      <c r="BV1944" s="39"/>
    </row>
    <row r="1945" spans="1:74" ht="15" customHeight="1">
      <c r="A1945" s="26">
        <v>2020</v>
      </c>
      <c r="B1945" s="26" t="e">
        <f>#N/A</f>
        <v>#N/A</v>
      </c>
      <c r="C1945" s="26" t="s">
        <v>129</v>
      </c>
      <c r="D1945" s="26" t="s">
        <v>2433</v>
      </c>
      <c r="E1945" s="26" t="s">
        <v>2434</v>
      </c>
      <c r="F1945" s="68">
        <v>43991</v>
      </c>
      <c r="G1945" s="107" t="s">
        <v>4220</v>
      </c>
      <c r="H1945" s="26" t="s">
        <v>1402</v>
      </c>
      <c r="I1945" s="26" t="s">
        <v>1402</v>
      </c>
      <c r="J1945" s="28" t="s">
        <v>4221</v>
      </c>
      <c r="K1945" s="26" t="s">
        <v>2574</v>
      </c>
      <c r="L1945" s="26" t="s">
        <v>2437</v>
      </c>
      <c r="M1945" s="26" t="s">
        <v>137</v>
      </c>
      <c r="N1945" s="26" t="s">
        <v>138</v>
      </c>
      <c r="O1945" s="26" t="s">
        <v>138</v>
      </c>
      <c r="Q1945" s="30">
        <v>75</v>
      </c>
      <c r="R1945" s="30">
        <v>6120</v>
      </c>
      <c r="S1945" s="31" t="e">
        <f>#N/A</f>
        <v>#N/A</v>
      </c>
      <c r="T1945" s="30">
        <v>1365</v>
      </c>
      <c r="AB1945" s="33" t="e">
        <f>#N/A</f>
        <v>#N/A</v>
      </c>
      <c r="AC1945" s="30">
        <v>2100</v>
      </c>
      <c r="AD1945" s="30" t="e">
        <f>#N/A</f>
        <v>#N/A</v>
      </c>
      <c r="AE1945" s="34">
        <v>0.98</v>
      </c>
      <c r="AG1945" s="30" t="e">
        <f>#N/A</f>
        <v>#N/A</v>
      </c>
      <c r="AH1945" s="30" t="e">
        <f>#N/A</f>
        <v>#N/A</v>
      </c>
      <c r="AI1945" s="30">
        <v>5781</v>
      </c>
      <c r="AJ1945" s="30">
        <v>5781</v>
      </c>
      <c r="AK1945" s="26" t="s">
        <v>139</v>
      </c>
      <c r="AL1945" s="26">
        <v>29</v>
      </c>
      <c r="AM1945" s="26" t="s">
        <v>4120</v>
      </c>
      <c r="AU1945" s="26" t="s">
        <v>1526</v>
      </c>
      <c r="AV1945" s="67" t="s">
        <v>4222</v>
      </c>
      <c r="AW1945" s="67" t="s">
        <v>4223</v>
      </c>
      <c r="BB1945" s="26" t="s">
        <v>2577</v>
      </c>
      <c r="BC1945" s="26" t="s">
        <v>2442</v>
      </c>
      <c r="BD1945" s="37">
        <v>44036</v>
      </c>
      <c r="BE1945" s="30">
        <v>34930</v>
      </c>
      <c r="BF1945" s="30">
        <v>35641</v>
      </c>
      <c r="BG1945" s="37" t="s">
        <v>2443</v>
      </c>
      <c r="BI1945" s="37"/>
      <c r="BJ1945" s="37"/>
      <c r="BK1945" s="37"/>
      <c r="BL1945" s="37"/>
      <c r="BM1945" s="37"/>
      <c r="BN1945" s="26"/>
      <c r="BO1945" s="26"/>
      <c r="BP1945" s="26"/>
      <c r="BQ1945" s="38"/>
      <c r="BR1945" s="26"/>
      <c r="BS1945" s="26"/>
      <c r="BT1945" s="26"/>
      <c r="BU1945" s="26"/>
      <c r="BV1945" s="39"/>
    </row>
    <row r="1946" spans="1:74" ht="15" customHeight="1">
      <c r="A1946" s="26">
        <v>2020</v>
      </c>
      <c r="B1946" s="26" t="e">
        <f>#N/A</f>
        <v>#N/A</v>
      </c>
      <c r="C1946" s="26" t="s">
        <v>129</v>
      </c>
      <c r="D1946" s="26" t="s">
        <v>2433</v>
      </c>
      <c r="E1946" s="26" t="s">
        <v>2434</v>
      </c>
      <c r="F1946" s="68">
        <v>43991</v>
      </c>
      <c r="G1946" s="107" t="s">
        <v>4224</v>
      </c>
      <c r="H1946" s="26" t="s">
        <v>1402</v>
      </c>
      <c r="I1946" s="26" t="s">
        <v>1402</v>
      </c>
      <c r="J1946" s="28" t="s">
        <v>4225</v>
      </c>
      <c r="K1946" s="26" t="s">
        <v>2574</v>
      </c>
      <c r="L1946" s="26" t="s">
        <v>2437</v>
      </c>
      <c r="M1946" s="26" t="s">
        <v>137</v>
      </c>
      <c r="N1946" s="26" t="s">
        <v>138</v>
      </c>
      <c r="O1946" s="26" t="s">
        <v>138</v>
      </c>
      <c r="Q1946" s="30">
        <v>70</v>
      </c>
      <c r="R1946" s="30">
        <v>4130</v>
      </c>
      <c r="S1946" s="31" t="e">
        <f>#N/A</f>
        <v>#N/A</v>
      </c>
      <c r="T1946" s="30">
        <v>1064</v>
      </c>
      <c r="AB1946" s="33" t="e">
        <f>#N/A</f>
        <v>#N/A</v>
      </c>
      <c r="AC1946" s="30">
        <v>2100</v>
      </c>
      <c r="AD1946" s="30" t="e">
        <f>#N/A</f>
        <v>#N/A</v>
      </c>
      <c r="AE1946" s="34">
        <v>0.98</v>
      </c>
      <c r="AG1946" s="30" t="e">
        <f>#N/A</f>
        <v>#N/A</v>
      </c>
      <c r="AH1946" s="30" t="e">
        <f>#N/A</f>
        <v>#N/A</v>
      </c>
      <c r="AI1946" s="30">
        <v>3883</v>
      </c>
      <c r="AJ1946" s="30">
        <v>3883</v>
      </c>
      <c r="AK1946" s="26" t="s">
        <v>139</v>
      </c>
      <c r="AL1946" s="26">
        <v>29</v>
      </c>
      <c r="AM1946" s="26" t="s">
        <v>4120</v>
      </c>
      <c r="AU1946" s="26" t="s">
        <v>1526</v>
      </c>
      <c r="AV1946" s="67" t="s">
        <v>4222</v>
      </c>
      <c r="AW1946" s="67" t="s">
        <v>4223</v>
      </c>
      <c r="BB1946" s="26" t="s">
        <v>2577</v>
      </c>
      <c r="BC1946" s="26" t="s">
        <v>2442</v>
      </c>
      <c r="BD1946" s="37">
        <v>44036</v>
      </c>
      <c r="BE1946" s="30">
        <v>34930</v>
      </c>
      <c r="BF1946" s="30">
        <v>35641</v>
      </c>
      <c r="BG1946" s="37" t="s">
        <v>2443</v>
      </c>
      <c r="BI1946" s="37"/>
      <c r="BJ1946" s="37"/>
      <c r="BK1946" s="37"/>
      <c r="BL1946" s="37"/>
      <c r="BM1946" s="37"/>
      <c r="BN1946" s="26"/>
      <c r="BO1946" s="26"/>
      <c r="BP1946" s="26"/>
      <c r="BQ1946" s="38"/>
      <c r="BR1946" s="26"/>
      <c r="BS1946" s="26"/>
      <c r="BT1946" s="26"/>
      <c r="BU1946" s="26"/>
      <c r="BV1946" s="39"/>
    </row>
    <row r="1947" spans="1:74" ht="15" customHeight="1">
      <c r="A1947" s="26">
        <v>2020</v>
      </c>
      <c r="B1947" s="26" t="e">
        <f>#N/A</f>
        <v>#N/A</v>
      </c>
      <c r="C1947" s="26" t="s">
        <v>129</v>
      </c>
      <c r="D1947" s="26" t="s">
        <v>2433</v>
      </c>
      <c r="E1947" s="26" t="s">
        <v>2434</v>
      </c>
      <c r="F1947" s="68">
        <v>43991</v>
      </c>
      <c r="G1947" s="107" t="s">
        <v>4226</v>
      </c>
      <c r="H1947" s="26" t="s">
        <v>1402</v>
      </c>
      <c r="I1947" s="26" t="s">
        <v>1402</v>
      </c>
      <c r="J1947" s="28" t="s">
        <v>4227</v>
      </c>
      <c r="K1947" s="26" t="s">
        <v>2574</v>
      </c>
      <c r="L1947" s="26" t="s">
        <v>2437</v>
      </c>
      <c r="M1947" s="26" t="s">
        <v>137</v>
      </c>
      <c r="N1947" s="26" t="s">
        <v>138</v>
      </c>
      <c r="O1947" s="26" t="s">
        <v>138</v>
      </c>
      <c r="Q1947" s="30">
        <v>70</v>
      </c>
      <c r="R1947" s="30">
        <v>4520</v>
      </c>
      <c r="S1947" s="31" t="e">
        <f>#N/A</f>
        <v>#N/A</v>
      </c>
      <c r="T1947" s="30">
        <v>1191</v>
      </c>
      <c r="AB1947" s="33" t="e">
        <f>#N/A</f>
        <v>#N/A</v>
      </c>
      <c r="AC1947" s="30">
        <v>2100</v>
      </c>
      <c r="AD1947" s="30" t="e">
        <f>#N/A</f>
        <v>#N/A</v>
      </c>
      <c r="AE1947" s="34">
        <v>0.87</v>
      </c>
      <c r="AG1947" s="30" t="e">
        <f>#N/A</f>
        <v>#N/A</v>
      </c>
      <c r="AH1947" s="30" t="e">
        <f>#N/A</f>
        <v>#N/A</v>
      </c>
      <c r="AI1947" s="30">
        <v>4195</v>
      </c>
      <c r="AJ1947" s="30">
        <v>4195</v>
      </c>
      <c r="AK1947" s="26" t="s">
        <v>139</v>
      </c>
      <c r="AL1947" s="26">
        <v>29</v>
      </c>
      <c r="AM1947" s="26" t="s">
        <v>4120</v>
      </c>
      <c r="AU1947" s="26" t="s">
        <v>1526</v>
      </c>
      <c r="AV1947" s="67" t="s">
        <v>4222</v>
      </c>
      <c r="AW1947" s="67" t="s">
        <v>4223</v>
      </c>
      <c r="BB1947" s="26" t="s">
        <v>2577</v>
      </c>
      <c r="BC1947" s="26" t="s">
        <v>2442</v>
      </c>
      <c r="BD1947" s="37">
        <v>44036</v>
      </c>
      <c r="BE1947" s="30">
        <v>34930</v>
      </c>
      <c r="BF1947" s="30">
        <v>35641</v>
      </c>
      <c r="BG1947" s="37" t="s">
        <v>2443</v>
      </c>
      <c r="BI1947" s="37"/>
      <c r="BJ1947" s="37"/>
      <c r="BK1947" s="37"/>
      <c r="BL1947" s="37"/>
      <c r="BM1947" s="37"/>
      <c r="BN1947" s="26"/>
      <c r="BO1947" s="26"/>
      <c r="BP1947" s="26"/>
      <c r="BQ1947" s="38"/>
      <c r="BR1947" s="26"/>
      <c r="BS1947" s="26"/>
      <c r="BT1947" s="26"/>
      <c r="BU1947" s="26"/>
      <c r="BV1947" s="39"/>
    </row>
    <row r="1948" spans="1:74" ht="15" customHeight="1">
      <c r="A1948" s="26">
        <v>2020</v>
      </c>
      <c r="B1948" s="26" t="e">
        <f>#N/A</f>
        <v>#N/A</v>
      </c>
      <c r="C1948" s="26" t="s">
        <v>129</v>
      </c>
      <c r="D1948" s="26" t="s">
        <v>2433</v>
      </c>
      <c r="E1948" s="26" t="s">
        <v>2434</v>
      </c>
      <c r="F1948" s="68">
        <v>43991</v>
      </c>
      <c r="G1948" s="107" t="s">
        <v>4228</v>
      </c>
      <c r="H1948" s="26" t="s">
        <v>1402</v>
      </c>
      <c r="I1948" s="26" t="s">
        <v>1402</v>
      </c>
      <c r="J1948" s="28" t="s">
        <v>4229</v>
      </c>
      <c r="K1948" s="26" t="s">
        <v>2574</v>
      </c>
      <c r="L1948" s="26" t="s">
        <v>2437</v>
      </c>
      <c r="M1948" s="26" t="s">
        <v>137</v>
      </c>
      <c r="N1948" s="26" t="s">
        <v>138</v>
      </c>
      <c r="O1948" s="26" t="s">
        <v>138</v>
      </c>
      <c r="Q1948" s="30">
        <v>73</v>
      </c>
      <c r="R1948" s="30">
        <v>6120</v>
      </c>
      <c r="S1948" s="31" t="e">
        <f>#N/A</f>
        <v>#N/A</v>
      </c>
      <c r="T1948" s="30">
        <v>1491</v>
      </c>
      <c r="AB1948" s="33" t="e">
        <f>#N/A</f>
        <v>#N/A</v>
      </c>
      <c r="AC1948" s="30">
        <v>2100</v>
      </c>
      <c r="AD1948" s="30" t="e">
        <f>#N/A</f>
        <v>#N/A</v>
      </c>
      <c r="AE1948" s="34">
        <v>0.87</v>
      </c>
      <c r="AG1948" s="30" t="e">
        <f>#N/A</f>
        <v>#N/A</v>
      </c>
      <c r="AH1948" s="30" t="e">
        <f>#N/A</f>
        <v>#N/A</v>
      </c>
      <c r="AI1948" s="30">
        <v>5681</v>
      </c>
      <c r="AJ1948" s="30">
        <v>5681</v>
      </c>
      <c r="AK1948" s="26" t="s">
        <v>139</v>
      </c>
      <c r="AL1948" s="26">
        <v>29</v>
      </c>
      <c r="AM1948" s="26" t="s">
        <v>4120</v>
      </c>
      <c r="AU1948" s="26" t="s">
        <v>1526</v>
      </c>
      <c r="AV1948" s="67" t="s">
        <v>4222</v>
      </c>
      <c r="AW1948" s="67" t="s">
        <v>4223</v>
      </c>
      <c r="BB1948" s="26" t="s">
        <v>2577</v>
      </c>
      <c r="BC1948" s="26" t="s">
        <v>2442</v>
      </c>
      <c r="BD1948" s="37">
        <v>44036</v>
      </c>
      <c r="BE1948" s="30">
        <v>34930</v>
      </c>
      <c r="BF1948" s="30">
        <v>35641</v>
      </c>
      <c r="BG1948" s="37" t="s">
        <v>2443</v>
      </c>
      <c r="BI1948" s="37"/>
      <c r="BJ1948" s="37"/>
      <c r="BK1948" s="37"/>
      <c r="BL1948" s="37"/>
      <c r="BM1948" s="37"/>
      <c r="BN1948" s="26"/>
      <c r="BO1948" s="26"/>
      <c r="BP1948" s="26"/>
      <c r="BQ1948" s="38"/>
      <c r="BR1948" s="26"/>
      <c r="BS1948" s="26"/>
      <c r="BT1948" s="26"/>
      <c r="BU1948" s="26"/>
      <c r="BV1948" s="39"/>
    </row>
    <row r="1949" spans="1:74" ht="15" customHeight="1">
      <c r="A1949" s="26">
        <v>2020</v>
      </c>
      <c r="B1949" s="26" t="e">
        <f>#N/A</f>
        <v>#N/A</v>
      </c>
      <c r="C1949" s="26" t="s">
        <v>129</v>
      </c>
      <c r="D1949" s="26" t="s">
        <v>2433</v>
      </c>
      <c r="E1949" s="26" t="s">
        <v>2434</v>
      </c>
      <c r="F1949" s="68">
        <v>43991</v>
      </c>
      <c r="G1949" s="107" t="s">
        <v>4230</v>
      </c>
      <c r="H1949" s="26" t="s">
        <v>1402</v>
      </c>
      <c r="I1949" s="26" t="s">
        <v>1402</v>
      </c>
      <c r="J1949" s="28" t="s">
        <v>4231</v>
      </c>
      <c r="K1949" s="26" t="s">
        <v>2574</v>
      </c>
      <c r="L1949" s="26" t="s">
        <v>2437</v>
      </c>
      <c r="M1949" s="26" t="s">
        <v>137</v>
      </c>
      <c r="N1949" s="26" t="s">
        <v>138</v>
      </c>
      <c r="O1949" s="26" t="s">
        <v>138</v>
      </c>
      <c r="Q1949" s="30">
        <v>69</v>
      </c>
      <c r="R1949" s="30">
        <v>4200</v>
      </c>
      <c r="S1949" s="31" t="e">
        <f>#N/A</f>
        <v>#N/A</v>
      </c>
      <c r="T1949" s="30">
        <v>1234</v>
      </c>
      <c r="AB1949" s="33" t="e">
        <f>#N/A</f>
        <v>#N/A</v>
      </c>
      <c r="AC1949" s="30">
        <v>2100</v>
      </c>
      <c r="AD1949" s="30" t="e">
        <f>#N/A</f>
        <v>#N/A</v>
      </c>
      <c r="AE1949" s="34">
        <v>0.98</v>
      </c>
      <c r="AG1949" s="30" t="e">
        <f>#N/A</f>
        <v>#N/A</v>
      </c>
      <c r="AH1949" s="30" t="e">
        <f>#N/A</f>
        <v>#N/A</v>
      </c>
      <c r="AI1949" s="30">
        <v>3898</v>
      </c>
      <c r="AJ1949" s="30">
        <v>3898</v>
      </c>
      <c r="AK1949" s="26" t="s">
        <v>139</v>
      </c>
      <c r="AL1949" s="26">
        <v>29</v>
      </c>
      <c r="AM1949" s="26" t="s">
        <v>4120</v>
      </c>
      <c r="AU1949" s="26" t="s">
        <v>1526</v>
      </c>
      <c r="AV1949" s="67" t="s">
        <v>4222</v>
      </c>
      <c r="AW1949" s="67" t="s">
        <v>4223</v>
      </c>
      <c r="BB1949" s="26" t="s">
        <v>2577</v>
      </c>
      <c r="BC1949" s="26" t="s">
        <v>2442</v>
      </c>
      <c r="BD1949" s="37">
        <v>44036</v>
      </c>
      <c r="BE1949" s="30">
        <v>34930</v>
      </c>
      <c r="BF1949" s="30">
        <v>35641</v>
      </c>
      <c r="BG1949" s="37" t="s">
        <v>2443</v>
      </c>
      <c r="BI1949" s="37"/>
      <c r="BJ1949" s="37"/>
      <c r="BK1949" s="37"/>
      <c r="BL1949" s="37"/>
      <c r="BM1949" s="37"/>
      <c r="BN1949" s="26"/>
      <c r="BO1949" s="26"/>
      <c r="BP1949" s="26"/>
      <c r="BQ1949" s="38"/>
      <c r="BR1949" s="26"/>
      <c r="BS1949" s="26"/>
      <c r="BT1949" s="26"/>
      <c r="BU1949" s="26"/>
      <c r="BV1949" s="39"/>
    </row>
    <row r="1950" spans="1:74" ht="15" customHeight="1">
      <c r="A1950" s="26">
        <v>2020</v>
      </c>
      <c r="B1950" s="26" t="e">
        <f>#N/A</f>
        <v>#N/A</v>
      </c>
      <c r="C1950" s="26" t="s">
        <v>129</v>
      </c>
      <c r="D1950" s="26" t="s">
        <v>2433</v>
      </c>
      <c r="E1950" s="26" t="s">
        <v>2434</v>
      </c>
      <c r="F1950" s="68">
        <v>43991</v>
      </c>
      <c r="G1950" s="107" t="s">
        <v>4232</v>
      </c>
      <c r="H1950" s="26" t="s">
        <v>1402</v>
      </c>
      <c r="I1950" s="26" t="s">
        <v>1402</v>
      </c>
      <c r="J1950" s="28" t="s">
        <v>4233</v>
      </c>
      <c r="K1950" s="26" t="s">
        <v>2574</v>
      </c>
      <c r="L1950" s="26" t="s">
        <v>2437</v>
      </c>
      <c r="M1950" s="26" t="s">
        <v>137</v>
      </c>
      <c r="N1950" s="26" t="s">
        <v>138</v>
      </c>
      <c r="O1950" s="26" t="s">
        <v>138</v>
      </c>
      <c r="Q1950" s="30">
        <v>72</v>
      </c>
      <c r="R1950" s="30">
        <v>4840</v>
      </c>
      <c r="S1950" s="31" t="e">
        <f>#N/A</f>
        <v>#N/A</v>
      </c>
      <c r="T1950" s="30">
        <v>1356</v>
      </c>
      <c r="AB1950" s="33" t="e">
        <f>#N/A</f>
        <v>#N/A</v>
      </c>
      <c r="AC1950" s="30">
        <v>2100</v>
      </c>
      <c r="AD1950" s="30" t="e">
        <f>#N/A</f>
        <v>#N/A</v>
      </c>
      <c r="AE1950" s="34">
        <v>0.98</v>
      </c>
      <c r="AG1950" s="30" t="e">
        <f>#N/A</f>
        <v>#N/A</v>
      </c>
      <c r="AH1950" s="30" t="e">
        <f>#N/A</f>
        <v>#N/A</v>
      </c>
      <c r="AI1950" s="30">
        <v>4492</v>
      </c>
      <c r="AJ1950" s="30">
        <v>4492</v>
      </c>
      <c r="AK1950" s="26" t="s">
        <v>139</v>
      </c>
      <c r="AL1950" s="26">
        <v>29</v>
      </c>
      <c r="AM1950" s="26" t="s">
        <v>4120</v>
      </c>
      <c r="AU1950" s="26" t="s">
        <v>1526</v>
      </c>
      <c r="AV1950" s="67" t="s">
        <v>4222</v>
      </c>
      <c r="AW1950" s="67" t="s">
        <v>4223</v>
      </c>
      <c r="BB1950" s="26" t="s">
        <v>2577</v>
      </c>
      <c r="BC1950" s="26" t="s">
        <v>2442</v>
      </c>
      <c r="BD1950" s="37">
        <v>44036</v>
      </c>
      <c r="BE1950" s="30">
        <v>34930</v>
      </c>
      <c r="BF1950" s="30">
        <v>35641</v>
      </c>
      <c r="BG1950" s="37" t="s">
        <v>2443</v>
      </c>
      <c r="BI1950" s="37"/>
      <c r="BJ1950" s="37"/>
      <c r="BK1950" s="37"/>
      <c r="BL1950" s="37"/>
      <c r="BM1950" s="37"/>
      <c r="BN1950" s="26"/>
      <c r="BO1950" s="26"/>
      <c r="BP1950" s="26"/>
      <c r="BQ1950" s="38"/>
      <c r="BR1950" s="26"/>
      <c r="BS1950" s="26"/>
      <c r="BT1950" s="26"/>
      <c r="BU1950" s="26"/>
      <c r="BV1950" s="39"/>
    </row>
    <row r="1951" spans="1:74" ht="15" customHeight="1">
      <c r="A1951" s="26">
        <v>2020</v>
      </c>
      <c r="B1951" s="26" t="e">
        <f>#N/A</f>
        <v>#N/A</v>
      </c>
      <c r="C1951" s="26" t="s">
        <v>129</v>
      </c>
      <c r="D1951" s="26" t="s">
        <v>2433</v>
      </c>
      <c r="E1951" s="26" t="s">
        <v>2434</v>
      </c>
      <c r="F1951" s="68">
        <v>43991</v>
      </c>
      <c r="G1951" s="107" t="s">
        <v>4234</v>
      </c>
      <c r="H1951" s="26" t="s">
        <v>1402</v>
      </c>
      <c r="I1951" s="26" t="s">
        <v>1402</v>
      </c>
      <c r="J1951" s="28" t="s">
        <v>4235</v>
      </c>
      <c r="K1951" s="26" t="s">
        <v>2574</v>
      </c>
      <c r="L1951" s="26" t="s">
        <v>2437</v>
      </c>
      <c r="M1951" s="26" t="s">
        <v>137</v>
      </c>
      <c r="N1951" s="26" t="s">
        <v>138</v>
      </c>
      <c r="O1951" s="26" t="s">
        <v>138</v>
      </c>
      <c r="Q1951" s="30">
        <v>75</v>
      </c>
      <c r="R1951" s="30">
        <v>6500</v>
      </c>
      <c r="S1951" s="31" t="e">
        <f>#N/A</f>
        <v>#N/A</v>
      </c>
      <c r="T1951" s="30">
        <v>1730</v>
      </c>
      <c r="AB1951" s="33" t="e">
        <f>#N/A</f>
        <v>#N/A</v>
      </c>
      <c r="AC1951" s="30">
        <v>2100</v>
      </c>
      <c r="AD1951" s="30" t="e">
        <f>#N/A</f>
        <v>#N/A</v>
      </c>
      <c r="AE1951" s="34">
        <v>0.98</v>
      </c>
      <c r="AG1951" s="30" t="e">
        <f>#N/A</f>
        <v>#N/A</v>
      </c>
      <c r="AH1951" s="30" t="e">
        <f>#N/A</f>
        <v>#N/A</v>
      </c>
      <c r="AI1951" s="30">
        <v>6033</v>
      </c>
      <c r="AJ1951" s="30">
        <v>6033</v>
      </c>
      <c r="AK1951" s="26" t="s">
        <v>139</v>
      </c>
      <c r="AL1951" s="26">
        <v>29</v>
      </c>
      <c r="AM1951" s="26" t="s">
        <v>4120</v>
      </c>
      <c r="AU1951" s="26" t="s">
        <v>1526</v>
      </c>
      <c r="AV1951" s="67" t="s">
        <v>4222</v>
      </c>
      <c r="AW1951" s="67" t="s">
        <v>4223</v>
      </c>
      <c r="BB1951" s="26" t="s">
        <v>2577</v>
      </c>
      <c r="BC1951" s="26" t="s">
        <v>2442</v>
      </c>
      <c r="BD1951" s="37">
        <v>44036</v>
      </c>
      <c r="BE1951" s="30">
        <v>34930</v>
      </c>
      <c r="BF1951" s="30">
        <v>35641</v>
      </c>
      <c r="BG1951" s="37" t="s">
        <v>2443</v>
      </c>
      <c r="BI1951" s="37"/>
      <c r="BJ1951" s="37"/>
      <c r="BK1951" s="37"/>
      <c r="BL1951" s="37"/>
      <c r="BM1951" s="37"/>
      <c r="BN1951" s="26"/>
      <c r="BO1951" s="26"/>
      <c r="BP1951" s="26"/>
      <c r="BQ1951" s="38"/>
      <c r="BR1951" s="26"/>
      <c r="BS1951" s="26"/>
      <c r="BT1951" s="26"/>
      <c r="BU1951" s="26"/>
      <c r="BV1951" s="39"/>
    </row>
    <row r="1952" spans="1:74" ht="15" customHeight="1">
      <c r="A1952" s="26">
        <v>2020</v>
      </c>
      <c r="B1952" s="26" t="e">
        <f>#N/A</f>
        <v>#N/A</v>
      </c>
      <c r="C1952" s="26" t="s">
        <v>129</v>
      </c>
      <c r="D1952" s="26" t="s">
        <v>2433</v>
      </c>
      <c r="E1952" s="26" t="s">
        <v>2434</v>
      </c>
      <c r="F1952" s="68">
        <v>43991</v>
      </c>
      <c r="G1952" s="107" t="s">
        <v>4236</v>
      </c>
      <c r="H1952" s="26" t="s">
        <v>1402</v>
      </c>
      <c r="I1952" s="26" t="s">
        <v>1402</v>
      </c>
      <c r="J1952" s="28" t="s">
        <v>4237</v>
      </c>
      <c r="K1952" s="26" t="s">
        <v>2574</v>
      </c>
      <c r="L1952" s="26" t="s">
        <v>2437</v>
      </c>
      <c r="M1952" s="26" t="s">
        <v>137</v>
      </c>
      <c r="N1952" s="26" t="s">
        <v>138</v>
      </c>
      <c r="O1952" s="26" t="s">
        <v>138</v>
      </c>
      <c r="Q1952" s="30">
        <v>69</v>
      </c>
      <c r="R1952" s="30">
        <v>4270</v>
      </c>
      <c r="S1952" s="31" t="e">
        <f>#N/A</f>
        <v>#N/A</v>
      </c>
      <c r="T1952" s="30">
        <v>1126</v>
      </c>
      <c r="AB1952" s="33" t="e">
        <f>#N/A</f>
        <v>#N/A</v>
      </c>
      <c r="AC1952" s="30">
        <v>2100</v>
      </c>
      <c r="AD1952" s="30" t="e">
        <f>#N/A</f>
        <v>#N/A</v>
      </c>
      <c r="AE1952" s="34">
        <v>0.98</v>
      </c>
      <c r="AG1952" s="30" t="e">
        <f>#N/A</f>
        <v>#N/A</v>
      </c>
      <c r="AH1952" s="30" t="e">
        <f>#N/A</f>
        <v>#N/A</v>
      </c>
      <c r="AI1952" s="30">
        <v>3963</v>
      </c>
      <c r="AJ1952" s="30">
        <v>3963</v>
      </c>
      <c r="AK1952" s="26" t="s">
        <v>139</v>
      </c>
      <c r="AL1952" s="26">
        <v>29</v>
      </c>
      <c r="AM1952" s="26" t="s">
        <v>4120</v>
      </c>
      <c r="AU1952" s="26" t="s">
        <v>1526</v>
      </c>
      <c r="AV1952" s="67" t="s">
        <v>4222</v>
      </c>
      <c r="AW1952" s="67" t="s">
        <v>4223</v>
      </c>
      <c r="BB1952" s="26" t="s">
        <v>2577</v>
      </c>
      <c r="BC1952" s="26" t="s">
        <v>2442</v>
      </c>
      <c r="BD1952" s="37">
        <v>44036</v>
      </c>
      <c r="BE1952" s="30">
        <v>34930</v>
      </c>
      <c r="BF1952" s="30">
        <v>35641</v>
      </c>
      <c r="BG1952" s="37" t="s">
        <v>2443</v>
      </c>
      <c r="BI1952" s="37"/>
      <c r="BJ1952" s="37"/>
      <c r="BK1952" s="37"/>
      <c r="BL1952" s="37"/>
      <c r="BM1952" s="37"/>
      <c r="BN1952" s="26"/>
      <c r="BO1952" s="26"/>
      <c r="BP1952" s="26"/>
      <c r="BQ1952" s="38"/>
      <c r="BR1952" s="26"/>
      <c r="BS1952" s="26"/>
      <c r="BT1952" s="26"/>
      <c r="BU1952" s="26"/>
      <c r="BV1952" s="39"/>
    </row>
    <row r="1953" spans="1:74" ht="15" customHeight="1">
      <c r="A1953" s="26">
        <v>2020</v>
      </c>
      <c r="B1953" s="26" t="e">
        <f>#N/A</f>
        <v>#N/A</v>
      </c>
      <c r="C1953" s="26" t="s">
        <v>129</v>
      </c>
      <c r="D1953" s="26" t="s">
        <v>2433</v>
      </c>
      <c r="E1953" s="26" t="s">
        <v>2434</v>
      </c>
      <c r="F1953" s="68">
        <v>43991</v>
      </c>
      <c r="G1953" s="107" t="s">
        <v>4238</v>
      </c>
      <c r="H1953" s="26" t="s">
        <v>1402</v>
      </c>
      <c r="I1953" s="26" t="s">
        <v>1402</v>
      </c>
      <c r="J1953" s="28" t="s">
        <v>4239</v>
      </c>
      <c r="K1953" s="26" t="s">
        <v>2574</v>
      </c>
      <c r="L1953" s="26" t="s">
        <v>2437</v>
      </c>
      <c r="M1953" s="26" t="s">
        <v>137</v>
      </c>
      <c r="N1953" s="26" t="s">
        <v>138</v>
      </c>
      <c r="O1953" s="26" t="s">
        <v>138</v>
      </c>
      <c r="Q1953" s="30">
        <v>71</v>
      </c>
      <c r="R1953" s="30">
        <v>5120</v>
      </c>
      <c r="S1953" s="31" t="e">
        <f>#N/A</f>
        <v>#N/A</v>
      </c>
      <c r="T1953" s="30">
        <v>1340</v>
      </c>
      <c r="AB1953" s="33" t="e">
        <f>#N/A</f>
        <v>#N/A</v>
      </c>
      <c r="AC1953" s="30">
        <v>2100</v>
      </c>
      <c r="AD1953" s="30" t="e">
        <f>#N/A</f>
        <v>#N/A</v>
      </c>
      <c r="AE1953" s="34">
        <v>0.92</v>
      </c>
      <c r="AG1953" s="30" t="e">
        <f>#N/A</f>
        <v>#N/A</v>
      </c>
      <c r="AH1953" s="30" t="e">
        <f>#N/A</f>
        <v>#N/A</v>
      </c>
      <c r="AI1953" s="30">
        <v>4752</v>
      </c>
      <c r="AJ1953" s="30">
        <v>4752</v>
      </c>
      <c r="AK1953" s="26" t="s">
        <v>139</v>
      </c>
      <c r="AL1953" s="26">
        <v>29</v>
      </c>
      <c r="AM1953" s="26" t="s">
        <v>4120</v>
      </c>
      <c r="AU1953" s="26" t="s">
        <v>1526</v>
      </c>
      <c r="AV1953" s="67" t="s">
        <v>4222</v>
      </c>
      <c r="AW1953" s="67" t="s">
        <v>4223</v>
      </c>
      <c r="BB1953" s="26" t="s">
        <v>2577</v>
      </c>
      <c r="BC1953" s="26" t="s">
        <v>2442</v>
      </c>
      <c r="BD1953" s="37">
        <v>44036</v>
      </c>
      <c r="BE1953" s="30">
        <v>34930</v>
      </c>
      <c r="BF1953" s="30">
        <v>35641</v>
      </c>
      <c r="BG1953" s="37" t="s">
        <v>2443</v>
      </c>
      <c r="BI1953" s="37"/>
      <c r="BJ1953" s="37"/>
      <c r="BK1953" s="37"/>
      <c r="BL1953" s="37"/>
      <c r="BM1953" s="37"/>
      <c r="BN1953" s="26"/>
      <c r="BO1953" s="26"/>
      <c r="BP1953" s="26"/>
      <c r="BQ1953" s="38"/>
      <c r="BR1953" s="26"/>
      <c r="BS1953" s="26"/>
      <c r="BT1953" s="26"/>
      <c r="BU1953" s="26"/>
      <c r="BV1953" s="39"/>
    </row>
    <row r="1954" spans="1:74" ht="15" customHeight="1">
      <c r="A1954" s="26">
        <v>2020</v>
      </c>
      <c r="B1954" s="26" t="e">
        <f>#N/A</f>
        <v>#N/A</v>
      </c>
      <c r="C1954" s="26" t="s">
        <v>129</v>
      </c>
      <c r="D1954" s="26" t="s">
        <v>2433</v>
      </c>
      <c r="E1954" s="26" t="s">
        <v>2434</v>
      </c>
      <c r="F1954" s="68">
        <v>43991</v>
      </c>
      <c r="G1954" s="107" t="s">
        <v>4240</v>
      </c>
      <c r="H1954" s="26" t="s">
        <v>1402</v>
      </c>
      <c r="I1954" s="26" t="s">
        <v>1402</v>
      </c>
      <c r="J1954" s="28" t="s">
        <v>4241</v>
      </c>
      <c r="K1954" s="26" t="s">
        <v>2574</v>
      </c>
      <c r="L1954" s="26" t="s">
        <v>2437</v>
      </c>
      <c r="M1954" s="26" t="s">
        <v>137</v>
      </c>
      <c r="N1954" s="26" t="s">
        <v>138</v>
      </c>
      <c r="O1954" s="26" t="s">
        <v>138</v>
      </c>
      <c r="Q1954" s="30">
        <v>69</v>
      </c>
      <c r="R1954" s="30">
        <v>4140</v>
      </c>
      <c r="S1954" s="31" t="e">
        <f>#N/A</f>
        <v>#N/A</v>
      </c>
      <c r="T1954" s="30">
        <v>902</v>
      </c>
      <c r="AB1954" s="33" t="e">
        <f>#N/A</f>
        <v>#N/A</v>
      </c>
      <c r="AC1954" s="30">
        <v>2100</v>
      </c>
      <c r="AD1954" s="30" t="e">
        <f>#N/A</f>
        <v>#N/A</v>
      </c>
      <c r="AE1954" s="34">
        <v>0.92</v>
      </c>
      <c r="AG1954" s="30" t="e">
        <f>#N/A</f>
        <v>#N/A</v>
      </c>
      <c r="AH1954" s="30" t="e">
        <f>#N/A</f>
        <v>#N/A</v>
      </c>
      <c r="AI1954" s="30">
        <v>3843</v>
      </c>
      <c r="AJ1954" s="30">
        <v>3843</v>
      </c>
      <c r="AK1954" s="26" t="s">
        <v>139</v>
      </c>
      <c r="AL1954" s="26">
        <v>29</v>
      </c>
      <c r="AM1954" s="26" t="s">
        <v>4120</v>
      </c>
      <c r="AU1954" s="26" t="s">
        <v>1526</v>
      </c>
      <c r="AV1954" s="67" t="s">
        <v>4222</v>
      </c>
      <c r="AW1954" s="67" t="s">
        <v>4223</v>
      </c>
      <c r="BB1954" s="26" t="s">
        <v>2577</v>
      </c>
      <c r="BC1954" s="26" t="s">
        <v>2442</v>
      </c>
      <c r="BD1954" s="37">
        <v>44036</v>
      </c>
      <c r="BE1954" s="30">
        <v>34930</v>
      </c>
      <c r="BF1954" s="30">
        <v>35641</v>
      </c>
      <c r="BG1954" s="37" t="s">
        <v>2443</v>
      </c>
      <c r="BI1954" s="37"/>
      <c r="BJ1954" s="37"/>
      <c r="BK1954" s="37"/>
      <c r="BL1954" s="37"/>
      <c r="BM1954" s="37"/>
      <c r="BN1954" s="26"/>
      <c r="BO1954" s="26"/>
      <c r="BP1954" s="26"/>
      <c r="BQ1954" s="38"/>
      <c r="BR1954" s="26"/>
      <c r="BS1954" s="26"/>
      <c r="BT1954" s="26"/>
      <c r="BU1954" s="26"/>
      <c r="BV1954" s="39"/>
    </row>
    <row r="1955" spans="1:74" ht="15" customHeight="1">
      <c r="A1955" s="26">
        <v>2020</v>
      </c>
      <c r="B1955" s="26" t="e">
        <f>#N/A</f>
        <v>#N/A</v>
      </c>
      <c r="C1955" s="26" t="s">
        <v>129</v>
      </c>
      <c r="D1955" s="26" t="s">
        <v>2433</v>
      </c>
      <c r="E1955" s="26" t="s">
        <v>2434</v>
      </c>
      <c r="F1955" s="68">
        <v>43991</v>
      </c>
      <c r="G1955" s="107" t="s">
        <v>4242</v>
      </c>
      <c r="H1955" s="26" t="s">
        <v>1402</v>
      </c>
      <c r="I1955" s="26" t="s">
        <v>1402</v>
      </c>
      <c r="J1955" s="28" t="s">
        <v>4243</v>
      </c>
      <c r="K1955" s="26" t="s">
        <v>2574</v>
      </c>
      <c r="L1955" s="26" t="s">
        <v>2437</v>
      </c>
      <c r="M1955" s="26" t="s">
        <v>137</v>
      </c>
      <c r="N1955" s="26" t="s">
        <v>138</v>
      </c>
      <c r="O1955" s="26" t="s">
        <v>138</v>
      </c>
      <c r="Q1955" s="30">
        <v>79</v>
      </c>
      <c r="R1955" s="30">
        <v>7740</v>
      </c>
      <c r="S1955" s="31" t="e">
        <f>#N/A</f>
        <v>#N/A</v>
      </c>
      <c r="T1955" s="30">
        <v>2120</v>
      </c>
      <c r="AB1955" s="33" t="e">
        <f>#N/A</f>
        <v>#N/A</v>
      </c>
      <c r="AC1955" s="30">
        <v>2100</v>
      </c>
      <c r="AD1955" s="30" t="e">
        <f>#N/A</f>
        <v>#N/A</v>
      </c>
      <c r="AE1955" s="34">
        <v>0.87</v>
      </c>
      <c r="AG1955" s="30" t="e">
        <f>#N/A</f>
        <v>#N/A</v>
      </c>
      <c r="AH1955" s="30" t="e">
        <f>#N/A</f>
        <v>#N/A</v>
      </c>
      <c r="AI1955" s="30">
        <v>7184</v>
      </c>
      <c r="AJ1955" s="30">
        <v>7184</v>
      </c>
      <c r="AK1955" s="26" t="s">
        <v>139</v>
      </c>
      <c r="AL1955" s="26">
        <v>29</v>
      </c>
      <c r="AM1955" s="26" t="s">
        <v>4120</v>
      </c>
      <c r="AU1955" s="26" t="s">
        <v>1526</v>
      </c>
      <c r="AV1955" s="67" t="s">
        <v>4222</v>
      </c>
      <c r="AW1955" s="67" t="s">
        <v>4223</v>
      </c>
      <c r="BB1955" s="26" t="s">
        <v>2577</v>
      </c>
      <c r="BC1955" s="26" t="s">
        <v>2442</v>
      </c>
      <c r="BD1955" s="37">
        <v>44036</v>
      </c>
      <c r="BE1955" s="30">
        <v>34930</v>
      </c>
      <c r="BF1955" s="30">
        <v>35641</v>
      </c>
      <c r="BG1955" s="37" t="s">
        <v>2443</v>
      </c>
      <c r="BI1955" s="37"/>
      <c r="BJ1955" s="37"/>
      <c r="BK1955" s="37"/>
      <c r="BL1955" s="37"/>
      <c r="BM1955" s="37"/>
      <c r="BN1955" s="26"/>
      <c r="BO1955" s="26"/>
      <c r="BP1955" s="26"/>
      <c r="BQ1955" s="38"/>
      <c r="BR1955" s="26"/>
      <c r="BS1955" s="26"/>
      <c r="BT1955" s="26"/>
      <c r="BU1955" s="26"/>
      <c r="BV1955" s="39"/>
    </row>
    <row r="1956" spans="1:74" ht="15" customHeight="1">
      <c r="A1956" s="26">
        <v>2020</v>
      </c>
      <c r="B1956" s="26" t="e">
        <f>#N/A</f>
        <v>#N/A</v>
      </c>
      <c r="C1956" s="26" t="s">
        <v>129</v>
      </c>
      <c r="D1956" s="26" t="s">
        <v>2433</v>
      </c>
      <c r="E1956" s="26" t="s">
        <v>2434</v>
      </c>
      <c r="F1956" s="68">
        <v>43991</v>
      </c>
      <c r="G1956" s="107" t="s">
        <v>4244</v>
      </c>
      <c r="H1956" s="26" t="s">
        <v>1402</v>
      </c>
      <c r="I1956" s="26" t="s">
        <v>1402</v>
      </c>
      <c r="J1956" s="28" t="s">
        <v>4245</v>
      </c>
      <c r="K1956" s="26" t="s">
        <v>2574</v>
      </c>
      <c r="L1956" s="26" t="s">
        <v>2437</v>
      </c>
      <c r="M1956" s="26" t="s">
        <v>137</v>
      </c>
      <c r="N1956" s="26" t="s">
        <v>138</v>
      </c>
      <c r="O1956" s="26" t="s">
        <v>138</v>
      </c>
      <c r="Q1956" s="30">
        <v>70</v>
      </c>
      <c r="R1956" s="30">
        <v>4830</v>
      </c>
      <c r="S1956" s="31" t="e">
        <f>#N/A</f>
        <v>#N/A</v>
      </c>
      <c r="T1956" s="30">
        <v>1345</v>
      </c>
      <c r="AB1956" s="33" t="e">
        <f>#N/A</f>
        <v>#N/A</v>
      </c>
      <c r="AC1956" s="30">
        <v>2100</v>
      </c>
      <c r="AD1956" s="30" t="e">
        <f>#N/A</f>
        <v>#N/A</v>
      </c>
      <c r="AE1956" s="34">
        <v>0.87</v>
      </c>
      <c r="AG1956" s="30" t="e">
        <f>#N/A</f>
        <v>#N/A</v>
      </c>
      <c r="AH1956" s="30" t="e">
        <f>#N/A</f>
        <v>#N/A</v>
      </c>
      <c r="AI1956" s="30">
        <v>4483</v>
      </c>
      <c r="AJ1956" s="30">
        <v>4483</v>
      </c>
      <c r="AK1956" s="26" t="s">
        <v>139</v>
      </c>
      <c r="AL1956" s="26">
        <v>29</v>
      </c>
      <c r="AM1956" s="26" t="s">
        <v>4120</v>
      </c>
      <c r="AU1956" s="26" t="s">
        <v>1526</v>
      </c>
      <c r="AV1956" s="67" t="s">
        <v>4222</v>
      </c>
      <c r="AW1956" s="67" t="s">
        <v>4223</v>
      </c>
      <c r="BB1956" s="26" t="s">
        <v>2577</v>
      </c>
      <c r="BC1956" s="26" t="s">
        <v>2442</v>
      </c>
      <c r="BD1956" s="37">
        <v>44036</v>
      </c>
      <c r="BE1956" s="30">
        <v>34930</v>
      </c>
      <c r="BF1956" s="30">
        <v>35641</v>
      </c>
      <c r="BG1956" s="37" t="s">
        <v>2443</v>
      </c>
      <c r="BI1956" s="37"/>
      <c r="BJ1956" s="37"/>
      <c r="BK1956" s="37"/>
      <c r="BL1956" s="37"/>
      <c r="BM1956" s="37"/>
      <c r="BN1956" s="26"/>
      <c r="BO1956" s="26"/>
      <c r="BP1956" s="26"/>
      <c r="BQ1956" s="38"/>
      <c r="BR1956" s="26"/>
      <c r="BS1956" s="26"/>
      <c r="BT1956" s="26"/>
      <c r="BU1956" s="26"/>
      <c r="BV1956" s="39"/>
    </row>
    <row r="1957" spans="1:74" ht="15" customHeight="1">
      <c r="A1957" s="26">
        <v>2020</v>
      </c>
      <c r="B1957" s="26" t="e">
        <f>#N/A</f>
        <v>#N/A</v>
      </c>
      <c r="C1957" s="26" t="s">
        <v>129</v>
      </c>
      <c r="D1957" s="26" t="s">
        <v>2433</v>
      </c>
      <c r="E1957" s="26" t="s">
        <v>2434</v>
      </c>
      <c r="F1957" s="68">
        <v>43991</v>
      </c>
      <c r="G1957" s="107" t="s">
        <v>4246</v>
      </c>
      <c r="H1957" s="26" t="s">
        <v>1402</v>
      </c>
      <c r="I1957" s="26" t="s">
        <v>1402</v>
      </c>
      <c r="J1957" s="28" t="s">
        <v>4247</v>
      </c>
      <c r="K1957" s="26" t="s">
        <v>2574</v>
      </c>
      <c r="L1957" s="26" t="s">
        <v>2437</v>
      </c>
      <c r="M1957" s="26" t="s">
        <v>137</v>
      </c>
      <c r="N1957" s="26" t="s">
        <v>138</v>
      </c>
      <c r="O1957" s="26" t="s">
        <v>138</v>
      </c>
      <c r="Q1957" s="30">
        <v>75</v>
      </c>
      <c r="R1957" s="30">
        <v>6020</v>
      </c>
      <c r="S1957" s="31" t="e">
        <f>#N/A</f>
        <v>#N/A</v>
      </c>
      <c r="T1957" s="30">
        <v>1685</v>
      </c>
      <c r="AB1957" s="33" t="e">
        <f>#N/A</f>
        <v>#N/A</v>
      </c>
      <c r="AC1957" s="30">
        <v>2100</v>
      </c>
      <c r="AD1957" s="30" t="e">
        <f>#N/A</f>
        <v>#N/A</v>
      </c>
      <c r="AE1957" s="34">
        <v>0.86</v>
      </c>
      <c r="AG1957" s="30" t="e">
        <f>#N/A</f>
        <v>#N/A</v>
      </c>
      <c r="AH1957" s="30" t="e">
        <f>#N/A</f>
        <v>#N/A</v>
      </c>
      <c r="AI1957" s="30">
        <v>5588</v>
      </c>
      <c r="AJ1957" s="30">
        <v>5588</v>
      </c>
      <c r="AK1957" s="26" t="s">
        <v>139</v>
      </c>
      <c r="AL1957" s="26">
        <v>29</v>
      </c>
      <c r="AM1957" s="26" t="s">
        <v>4120</v>
      </c>
      <c r="AU1957" s="26" t="s">
        <v>1526</v>
      </c>
      <c r="AV1957" s="67" t="s">
        <v>4222</v>
      </c>
      <c r="AW1957" s="67" t="s">
        <v>4223</v>
      </c>
      <c r="BB1957" s="26" t="s">
        <v>2577</v>
      </c>
      <c r="BC1957" s="26" t="s">
        <v>2442</v>
      </c>
      <c r="BD1957" s="37">
        <v>44036</v>
      </c>
      <c r="BE1957" s="30">
        <v>34930</v>
      </c>
      <c r="BF1957" s="30">
        <v>35641</v>
      </c>
      <c r="BG1957" s="37" t="s">
        <v>2443</v>
      </c>
      <c r="BI1957" s="37"/>
      <c r="BJ1957" s="37"/>
      <c r="BK1957" s="37"/>
      <c r="BL1957" s="37"/>
      <c r="BM1957" s="37"/>
      <c r="BN1957" s="26"/>
      <c r="BO1957" s="26"/>
      <c r="BP1957" s="26"/>
      <c r="BQ1957" s="38"/>
      <c r="BR1957" s="26"/>
      <c r="BS1957" s="26"/>
      <c r="BT1957" s="26"/>
      <c r="BU1957" s="26"/>
      <c r="BV1957" s="39"/>
    </row>
    <row r="1958" spans="1:74" ht="15" customHeight="1">
      <c r="A1958" s="26">
        <v>2020</v>
      </c>
      <c r="B1958" s="26" t="e">
        <f>#N/A</f>
        <v>#N/A</v>
      </c>
      <c r="C1958" s="26" t="s">
        <v>129</v>
      </c>
      <c r="D1958" s="26" t="s">
        <v>2433</v>
      </c>
      <c r="E1958" s="26" t="s">
        <v>2434</v>
      </c>
      <c r="F1958" s="68">
        <v>43991</v>
      </c>
      <c r="G1958" s="107" t="s">
        <v>4248</v>
      </c>
      <c r="H1958" s="26" t="s">
        <v>1402</v>
      </c>
      <c r="I1958" s="26" t="s">
        <v>1402</v>
      </c>
      <c r="J1958" s="28" t="s">
        <v>4249</v>
      </c>
      <c r="K1958" s="26" t="s">
        <v>2574</v>
      </c>
      <c r="L1958" s="26" t="s">
        <v>2437</v>
      </c>
      <c r="M1958" s="26" t="s">
        <v>137</v>
      </c>
      <c r="N1958" s="26" t="s">
        <v>138</v>
      </c>
      <c r="O1958" s="26" t="s">
        <v>138</v>
      </c>
      <c r="Q1958" s="30">
        <v>70</v>
      </c>
      <c r="R1958" s="30">
        <v>4670</v>
      </c>
      <c r="S1958" s="31" t="e">
        <f>#N/A</f>
        <v>#N/A</v>
      </c>
      <c r="T1958" s="30">
        <v>1170</v>
      </c>
      <c r="AB1958" s="33" t="e">
        <f>#N/A</f>
        <v>#N/A</v>
      </c>
      <c r="AC1958" s="30">
        <v>2100</v>
      </c>
      <c r="AD1958" s="30" t="e">
        <f>#N/A</f>
        <v>#N/A</v>
      </c>
      <c r="AE1958" s="34">
        <v>0.86</v>
      </c>
      <c r="AG1958" s="30" t="e">
        <f>#N/A</f>
        <v>#N/A</v>
      </c>
      <c r="AH1958" s="30" t="e">
        <f>#N/A</f>
        <v>#N/A</v>
      </c>
      <c r="AI1958" s="30">
        <v>4335</v>
      </c>
      <c r="AJ1958" s="30">
        <v>4335</v>
      </c>
      <c r="AK1958" s="26" t="s">
        <v>139</v>
      </c>
      <c r="AL1958" s="26">
        <v>29</v>
      </c>
      <c r="AM1958" s="26" t="s">
        <v>4120</v>
      </c>
      <c r="AU1958" s="26" t="s">
        <v>1526</v>
      </c>
      <c r="AV1958" s="67" t="s">
        <v>4222</v>
      </c>
      <c r="AW1958" s="67" t="s">
        <v>4223</v>
      </c>
      <c r="BB1958" s="26" t="s">
        <v>2577</v>
      </c>
      <c r="BC1958" s="26" t="s">
        <v>2442</v>
      </c>
      <c r="BD1958" s="37">
        <v>44036</v>
      </c>
      <c r="BE1958" s="30">
        <v>34930</v>
      </c>
      <c r="BF1958" s="30">
        <v>35641</v>
      </c>
      <c r="BG1958" s="37" t="s">
        <v>2443</v>
      </c>
      <c r="BI1958" s="37"/>
      <c r="BJ1958" s="37"/>
      <c r="BK1958" s="37"/>
      <c r="BL1958" s="37"/>
      <c r="BM1958" s="37"/>
      <c r="BN1958" s="26"/>
      <c r="BO1958" s="26"/>
      <c r="BP1958" s="26"/>
      <c r="BQ1958" s="38"/>
      <c r="BR1958" s="26"/>
      <c r="BS1958" s="26"/>
      <c r="BT1958" s="26"/>
      <c r="BU1958" s="26"/>
      <c r="BV1958" s="39"/>
    </row>
    <row r="1959" spans="1:74" ht="15" customHeight="1">
      <c r="A1959" s="26">
        <v>2020</v>
      </c>
      <c r="B1959" s="26" t="e">
        <f>#N/A</f>
        <v>#N/A</v>
      </c>
      <c r="C1959" s="26" t="s">
        <v>129</v>
      </c>
      <c r="D1959" s="26" t="s">
        <v>2433</v>
      </c>
      <c r="E1959" s="26" t="s">
        <v>2434</v>
      </c>
      <c r="F1959" s="68">
        <v>43991</v>
      </c>
      <c r="G1959" s="107" t="s">
        <v>4250</v>
      </c>
      <c r="H1959" s="26" t="s">
        <v>1402</v>
      </c>
      <c r="I1959" s="26" t="s">
        <v>1402</v>
      </c>
      <c r="J1959" s="28" t="s">
        <v>4251</v>
      </c>
      <c r="K1959" s="26" t="s">
        <v>2574</v>
      </c>
      <c r="L1959" s="26" t="s">
        <v>2437</v>
      </c>
      <c r="M1959" s="26" t="s">
        <v>137</v>
      </c>
      <c r="N1959" s="26" t="s">
        <v>138</v>
      </c>
      <c r="O1959" s="26" t="s">
        <v>138</v>
      </c>
      <c r="Q1959" s="30">
        <v>75</v>
      </c>
      <c r="R1959" s="30">
        <v>5960</v>
      </c>
      <c r="S1959" s="31" t="e">
        <f>#N/A</f>
        <v>#N/A</v>
      </c>
      <c r="T1959" s="30">
        <v>1610</v>
      </c>
      <c r="AB1959" s="33" t="e">
        <f>#N/A</f>
        <v>#N/A</v>
      </c>
      <c r="AC1959" s="30">
        <v>2100</v>
      </c>
      <c r="AD1959" s="30" t="e">
        <f>#N/A</f>
        <v>#N/A</v>
      </c>
      <c r="AE1959" s="34">
        <v>0.92</v>
      </c>
      <c r="AG1959" s="30" t="e">
        <f>#N/A</f>
        <v>#N/A</v>
      </c>
      <c r="AH1959" s="30" t="e">
        <f>#N/A</f>
        <v>#N/A</v>
      </c>
      <c r="AI1959" s="30">
        <v>5532</v>
      </c>
      <c r="AJ1959" s="30">
        <v>5532</v>
      </c>
      <c r="AK1959" s="26" t="s">
        <v>139</v>
      </c>
      <c r="AL1959" s="26">
        <v>29</v>
      </c>
      <c r="AM1959" s="26" t="s">
        <v>4120</v>
      </c>
      <c r="AU1959" s="26" t="s">
        <v>1526</v>
      </c>
      <c r="AV1959" s="67" t="s">
        <v>4222</v>
      </c>
      <c r="AW1959" s="67" t="s">
        <v>4223</v>
      </c>
      <c r="BB1959" s="26" t="s">
        <v>2577</v>
      </c>
      <c r="BC1959" s="26" t="s">
        <v>2442</v>
      </c>
      <c r="BD1959" s="37">
        <v>44036</v>
      </c>
      <c r="BE1959" s="30">
        <v>34930</v>
      </c>
      <c r="BF1959" s="30">
        <v>35641</v>
      </c>
      <c r="BG1959" s="37" t="s">
        <v>2443</v>
      </c>
      <c r="BI1959" s="37"/>
      <c r="BJ1959" s="37"/>
      <c r="BK1959" s="37"/>
      <c r="BL1959" s="37"/>
      <c r="BM1959" s="37"/>
      <c r="BN1959" s="26"/>
      <c r="BO1959" s="26"/>
      <c r="BP1959" s="26"/>
      <c r="BQ1959" s="38"/>
      <c r="BR1959" s="26"/>
      <c r="BS1959" s="26"/>
      <c r="BT1959" s="26"/>
      <c r="BU1959" s="26"/>
      <c r="BV1959" s="39"/>
    </row>
    <row r="1960" spans="1:74" ht="15" customHeight="1">
      <c r="A1960" s="26">
        <v>2020</v>
      </c>
      <c r="B1960" s="26" t="e">
        <f>#N/A</f>
        <v>#N/A</v>
      </c>
      <c r="C1960" s="26" t="s">
        <v>129</v>
      </c>
      <c r="D1960" s="26" t="s">
        <v>2433</v>
      </c>
      <c r="E1960" s="26" t="s">
        <v>2434</v>
      </c>
      <c r="F1960" s="68">
        <v>43991</v>
      </c>
      <c r="G1960" s="107" t="s">
        <v>4252</v>
      </c>
      <c r="H1960" s="26" t="s">
        <v>1402</v>
      </c>
      <c r="I1960" s="26" t="s">
        <v>1402</v>
      </c>
      <c r="J1960" s="28" t="s">
        <v>4253</v>
      </c>
      <c r="K1960" s="26" t="s">
        <v>2574</v>
      </c>
      <c r="L1960" s="26" t="s">
        <v>2437</v>
      </c>
      <c r="M1960" s="26" t="s">
        <v>137</v>
      </c>
      <c r="N1960" s="26" t="s">
        <v>138</v>
      </c>
      <c r="O1960" s="26" t="s">
        <v>138</v>
      </c>
      <c r="Q1960" s="30">
        <v>67</v>
      </c>
      <c r="R1960" s="30">
        <v>4120</v>
      </c>
      <c r="S1960" s="31" t="e">
        <f>#N/A</f>
        <v>#N/A</v>
      </c>
      <c r="T1960" s="30">
        <v>1134</v>
      </c>
      <c r="AB1960" s="33" t="e">
        <f>#N/A</f>
        <v>#N/A</v>
      </c>
      <c r="AC1960" s="30">
        <v>2100</v>
      </c>
      <c r="AD1960" s="30" t="e">
        <f>#N/A</f>
        <v>#N/A</v>
      </c>
      <c r="AE1960" s="34">
        <v>0.92</v>
      </c>
      <c r="AG1960" s="30" t="e">
        <f>#N/A</f>
        <v>#N/A</v>
      </c>
      <c r="AH1960" s="30" t="e">
        <f>#N/A</f>
        <v>#N/A</v>
      </c>
      <c r="AI1960" s="30">
        <v>3824</v>
      </c>
      <c r="AJ1960" s="30">
        <v>3824</v>
      </c>
      <c r="AK1960" s="26" t="s">
        <v>139</v>
      </c>
      <c r="AL1960" s="26">
        <v>29</v>
      </c>
      <c r="AM1960" s="26" t="s">
        <v>4120</v>
      </c>
      <c r="AU1960" s="26" t="s">
        <v>1526</v>
      </c>
      <c r="AV1960" s="67" t="s">
        <v>4222</v>
      </c>
      <c r="AW1960" s="67" t="s">
        <v>4223</v>
      </c>
      <c r="BB1960" s="26" t="s">
        <v>2577</v>
      </c>
      <c r="BC1960" s="26" t="s">
        <v>2442</v>
      </c>
      <c r="BD1960" s="37">
        <v>44036</v>
      </c>
      <c r="BE1960" s="30">
        <v>34930</v>
      </c>
      <c r="BF1960" s="30">
        <v>35641</v>
      </c>
      <c r="BG1960" s="37" t="s">
        <v>2443</v>
      </c>
      <c r="BI1960" s="37"/>
      <c r="BJ1960" s="37"/>
      <c r="BK1960" s="37"/>
      <c r="BL1960" s="37"/>
      <c r="BM1960" s="37"/>
      <c r="BN1960" s="26"/>
      <c r="BO1960" s="26"/>
      <c r="BP1960" s="26"/>
      <c r="BQ1960" s="38"/>
      <c r="BR1960" s="26"/>
      <c r="BS1960" s="26"/>
      <c r="BT1960" s="26"/>
      <c r="BU1960" s="26"/>
      <c r="BV1960" s="39"/>
    </row>
    <row r="1961" spans="1:74" ht="15" customHeight="1">
      <c r="A1961" s="26">
        <v>2020</v>
      </c>
      <c r="B1961" s="26" t="e">
        <f>#N/A</f>
        <v>#N/A</v>
      </c>
      <c r="C1961" s="26" t="s">
        <v>129</v>
      </c>
      <c r="D1961" s="26" t="s">
        <v>2433</v>
      </c>
      <c r="E1961" s="26" t="s">
        <v>2434</v>
      </c>
      <c r="F1961" s="68">
        <v>43991</v>
      </c>
      <c r="G1961" s="107" t="s">
        <v>4254</v>
      </c>
      <c r="H1961" s="26" t="s">
        <v>1402</v>
      </c>
      <c r="I1961" s="26" t="s">
        <v>1402</v>
      </c>
      <c r="J1961" s="28" t="s">
        <v>4255</v>
      </c>
      <c r="K1961" s="26" t="s">
        <v>2574</v>
      </c>
      <c r="L1961" s="26" t="s">
        <v>2437</v>
      </c>
      <c r="M1961" s="26" t="s">
        <v>137</v>
      </c>
      <c r="N1961" s="26" t="s">
        <v>138</v>
      </c>
      <c r="O1961" s="26" t="s">
        <v>138</v>
      </c>
      <c r="Q1961" s="30">
        <v>75</v>
      </c>
      <c r="R1961" s="30">
        <v>6860</v>
      </c>
      <c r="S1961" s="31" t="e">
        <f>#N/A</f>
        <v>#N/A</v>
      </c>
      <c r="T1961" s="30">
        <v>1930</v>
      </c>
      <c r="AB1961" s="33" t="e">
        <f>#N/A</f>
        <v>#N/A</v>
      </c>
      <c r="AC1961" s="30">
        <v>2100</v>
      </c>
      <c r="AD1961" s="30" t="e">
        <f>#N/A</f>
        <v>#N/A</v>
      </c>
      <c r="AE1961" s="34">
        <v>0.98</v>
      </c>
      <c r="AG1961" s="30" t="e">
        <f>#N/A</f>
        <v>#N/A</v>
      </c>
      <c r="AH1961" s="30" t="e">
        <f>#N/A</f>
        <v>#N/A</v>
      </c>
      <c r="AI1961" s="30">
        <v>6367</v>
      </c>
      <c r="AJ1961" s="30">
        <v>6367</v>
      </c>
      <c r="AK1961" s="26" t="s">
        <v>139</v>
      </c>
      <c r="AL1961" s="26">
        <v>29</v>
      </c>
      <c r="AM1961" s="26" t="s">
        <v>4120</v>
      </c>
      <c r="AU1961" s="26" t="s">
        <v>1526</v>
      </c>
      <c r="AV1961" s="67" t="s">
        <v>4222</v>
      </c>
      <c r="AW1961" s="67" t="s">
        <v>4223</v>
      </c>
      <c r="BB1961" s="26" t="s">
        <v>2577</v>
      </c>
      <c r="BC1961" s="26" t="s">
        <v>2442</v>
      </c>
      <c r="BD1961" s="37">
        <v>44036</v>
      </c>
      <c r="BE1961" s="30">
        <v>34930</v>
      </c>
      <c r="BF1961" s="30">
        <v>35641</v>
      </c>
      <c r="BG1961" s="37" t="s">
        <v>2443</v>
      </c>
      <c r="BI1961" s="37"/>
      <c r="BJ1961" s="37"/>
      <c r="BK1961" s="37"/>
      <c r="BL1961" s="37"/>
      <c r="BM1961" s="37"/>
      <c r="BN1961" s="26"/>
      <c r="BO1961" s="26"/>
      <c r="BP1961" s="26"/>
      <c r="BQ1961" s="38"/>
      <c r="BR1961" s="26"/>
      <c r="BS1961" s="26"/>
      <c r="BT1961" s="26"/>
      <c r="BU1961" s="26"/>
      <c r="BV1961" s="39"/>
    </row>
    <row r="1962" spans="1:74" ht="15" customHeight="1">
      <c r="A1962" s="26">
        <v>2020</v>
      </c>
      <c r="B1962" s="26" t="e">
        <f>#N/A</f>
        <v>#N/A</v>
      </c>
      <c r="C1962" s="26" t="s">
        <v>129</v>
      </c>
      <c r="D1962" s="26" t="s">
        <v>2433</v>
      </c>
      <c r="E1962" s="26" t="s">
        <v>2434</v>
      </c>
      <c r="F1962" s="68">
        <v>43991</v>
      </c>
      <c r="G1962" s="107" t="s">
        <v>4256</v>
      </c>
      <c r="H1962" s="26" t="s">
        <v>1402</v>
      </c>
      <c r="I1962" s="26" t="s">
        <v>1402</v>
      </c>
      <c r="J1962" s="28" t="s">
        <v>4257</v>
      </c>
      <c r="K1962" s="26" t="s">
        <v>2574</v>
      </c>
      <c r="L1962" s="26" t="s">
        <v>2437</v>
      </c>
      <c r="M1962" s="26" t="s">
        <v>137</v>
      </c>
      <c r="N1962" s="26" t="s">
        <v>138</v>
      </c>
      <c r="O1962" s="26" t="s">
        <v>138</v>
      </c>
      <c r="Q1962" s="30">
        <v>70</v>
      </c>
      <c r="R1962" s="30">
        <v>4880</v>
      </c>
      <c r="S1962" s="31" t="e">
        <f>#N/A</f>
        <v>#N/A</v>
      </c>
      <c r="T1962" s="30">
        <v>1410</v>
      </c>
      <c r="AB1962" s="33" t="e">
        <f>#N/A</f>
        <v>#N/A</v>
      </c>
      <c r="AC1962" s="30">
        <v>2100</v>
      </c>
      <c r="AD1962" s="30" t="e">
        <f>#N/A</f>
        <v>#N/A</v>
      </c>
      <c r="AE1962" s="34">
        <v>0.98</v>
      </c>
      <c r="AG1962" s="30" t="e">
        <f>#N/A</f>
        <v>#N/A</v>
      </c>
      <c r="AH1962" s="30" t="e">
        <f>#N/A</f>
        <v>#N/A</v>
      </c>
      <c r="AI1962" s="30">
        <v>4530</v>
      </c>
      <c r="AJ1962" s="30">
        <v>4530</v>
      </c>
      <c r="AK1962" s="26" t="s">
        <v>139</v>
      </c>
      <c r="AL1962" s="26">
        <v>29</v>
      </c>
      <c r="AM1962" s="26" t="s">
        <v>4120</v>
      </c>
      <c r="AU1962" s="26" t="s">
        <v>1526</v>
      </c>
      <c r="AV1962" s="67" t="s">
        <v>4222</v>
      </c>
      <c r="AW1962" s="67" t="s">
        <v>4223</v>
      </c>
      <c r="BB1962" s="26" t="s">
        <v>2577</v>
      </c>
      <c r="BC1962" s="26" t="s">
        <v>2442</v>
      </c>
      <c r="BD1962" s="37">
        <v>44036</v>
      </c>
      <c r="BE1962" s="30">
        <v>34930</v>
      </c>
      <c r="BF1962" s="30">
        <v>35641</v>
      </c>
      <c r="BG1962" s="37" t="s">
        <v>2443</v>
      </c>
      <c r="BI1962" s="37"/>
      <c r="BJ1962" s="37"/>
      <c r="BK1962" s="37"/>
      <c r="BL1962" s="37"/>
      <c r="BM1962" s="37"/>
      <c r="BN1962" s="26"/>
      <c r="BO1962" s="26"/>
      <c r="BP1962" s="26"/>
      <c r="BQ1962" s="38"/>
      <c r="BR1962" s="26"/>
      <c r="BS1962" s="26"/>
      <c r="BT1962" s="26"/>
      <c r="BU1962" s="26"/>
      <c r="BV1962" s="39"/>
    </row>
    <row r="1963" spans="1:74" ht="15" customHeight="1">
      <c r="A1963" s="26">
        <v>2020</v>
      </c>
      <c r="B1963" s="26" t="e">
        <f>#N/A</f>
        <v>#N/A</v>
      </c>
      <c r="C1963" s="26" t="s">
        <v>129</v>
      </c>
      <c r="D1963" s="26" t="s">
        <v>2433</v>
      </c>
      <c r="E1963" s="26" t="s">
        <v>2434</v>
      </c>
      <c r="F1963" s="68">
        <v>43991</v>
      </c>
      <c r="G1963" s="107" t="s">
        <v>4258</v>
      </c>
      <c r="H1963" s="26" t="s">
        <v>1402</v>
      </c>
      <c r="I1963" s="26" t="s">
        <v>1402</v>
      </c>
      <c r="J1963" s="28" t="s">
        <v>4259</v>
      </c>
      <c r="K1963" s="26" t="s">
        <v>2574</v>
      </c>
      <c r="L1963" s="26" t="s">
        <v>2437</v>
      </c>
      <c r="M1963" s="26" t="s">
        <v>137</v>
      </c>
      <c r="N1963" s="26" t="s">
        <v>138</v>
      </c>
      <c r="O1963" s="26" t="s">
        <v>138</v>
      </c>
      <c r="Q1963" s="30">
        <v>69</v>
      </c>
      <c r="R1963" s="30">
        <v>4360</v>
      </c>
      <c r="S1963" s="31" t="e">
        <f>#N/A</f>
        <v>#N/A</v>
      </c>
      <c r="T1963" s="30">
        <v>947</v>
      </c>
      <c r="AB1963" s="33" t="e">
        <f>#N/A</f>
        <v>#N/A</v>
      </c>
      <c r="AC1963" s="30">
        <v>2100</v>
      </c>
      <c r="AD1963" s="30" t="e">
        <f>#N/A</f>
        <v>#N/A</v>
      </c>
      <c r="AE1963" s="34">
        <v>0.94</v>
      </c>
      <c r="AG1963" s="30" t="e">
        <f>#N/A</f>
        <v>#N/A</v>
      </c>
      <c r="AH1963" s="30" t="e">
        <f>#N/A</f>
        <v>#N/A</v>
      </c>
      <c r="AI1963" s="30">
        <v>4047</v>
      </c>
      <c r="AJ1963" s="30">
        <v>4047</v>
      </c>
      <c r="AK1963" s="26" t="s">
        <v>139</v>
      </c>
      <c r="AL1963" s="26">
        <v>29</v>
      </c>
      <c r="AM1963" s="26" t="s">
        <v>4120</v>
      </c>
      <c r="AU1963" s="26" t="s">
        <v>1526</v>
      </c>
      <c r="AV1963" s="67" t="s">
        <v>4260</v>
      </c>
      <c r="AW1963" s="67" t="s">
        <v>4223</v>
      </c>
      <c r="BB1963" s="26" t="s">
        <v>2577</v>
      </c>
      <c r="BC1963" s="26" t="s">
        <v>2442</v>
      </c>
      <c r="BD1963" s="37">
        <v>44036</v>
      </c>
      <c r="BE1963" s="30">
        <v>34930</v>
      </c>
      <c r="BF1963" s="30">
        <v>35641</v>
      </c>
      <c r="BG1963" s="37" t="s">
        <v>2443</v>
      </c>
      <c r="BI1963" s="37"/>
      <c r="BJ1963" s="37"/>
      <c r="BK1963" s="37"/>
      <c r="BL1963" s="37"/>
      <c r="BM1963" s="37"/>
      <c r="BN1963" s="26"/>
      <c r="BO1963" s="26"/>
      <c r="BP1963" s="26"/>
      <c r="BQ1963" s="38"/>
      <c r="BR1963" s="26"/>
      <c r="BS1963" s="26"/>
      <c r="BT1963" s="26"/>
      <c r="BU1963" s="26"/>
      <c r="BV1963" s="39"/>
    </row>
    <row r="1964" spans="1:74" ht="15" customHeight="1">
      <c r="A1964" s="26">
        <v>2020</v>
      </c>
      <c r="B1964" s="26" t="e">
        <f>#N/A</f>
        <v>#N/A</v>
      </c>
      <c r="C1964" s="26" t="s">
        <v>129</v>
      </c>
      <c r="D1964" s="26" t="s">
        <v>2433</v>
      </c>
      <c r="E1964" s="26" t="s">
        <v>2434</v>
      </c>
      <c r="F1964" s="68">
        <v>43991</v>
      </c>
      <c r="G1964" s="107" t="s">
        <v>4261</v>
      </c>
      <c r="H1964" s="26" t="s">
        <v>1402</v>
      </c>
      <c r="I1964" s="26" t="s">
        <v>1402</v>
      </c>
      <c r="J1964" s="28" t="s">
        <v>4262</v>
      </c>
      <c r="K1964" s="26" t="s">
        <v>2574</v>
      </c>
      <c r="L1964" s="26" t="s">
        <v>2437</v>
      </c>
      <c r="M1964" s="26" t="s">
        <v>137</v>
      </c>
      <c r="N1964" s="26" t="s">
        <v>138</v>
      </c>
      <c r="O1964" s="26" t="s">
        <v>138</v>
      </c>
      <c r="Q1964" s="30">
        <v>70</v>
      </c>
      <c r="R1964" s="30">
        <v>4130</v>
      </c>
      <c r="S1964" s="31" t="e">
        <f>#N/A</f>
        <v>#N/A</v>
      </c>
      <c r="T1964" s="30">
        <v>1116</v>
      </c>
      <c r="AB1964" s="33" t="e">
        <f>#N/A</f>
        <v>#N/A</v>
      </c>
      <c r="AC1964" s="30">
        <v>2100</v>
      </c>
      <c r="AD1964" s="30" t="e">
        <f>#N/A</f>
        <v>#N/A</v>
      </c>
      <c r="AE1964" s="34">
        <v>0.94</v>
      </c>
      <c r="AG1964" s="30" t="e">
        <f>#N/A</f>
        <v>#N/A</v>
      </c>
      <c r="AH1964" s="30" t="e">
        <f>#N/A</f>
        <v>#N/A</v>
      </c>
      <c r="AI1964" s="30">
        <v>3833</v>
      </c>
      <c r="AJ1964" s="30">
        <v>3833</v>
      </c>
      <c r="AK1964" s="26" t="s">
        <v>139</v>
      </c>
      <c r="AL1964" s="26">
        <v>29</v>
      </c>
      <c r="AM1964" s="26" t="s">
        <v>4120</v>
      </c>
      <c r="AU1964" s="26" t="s">
        <v>1526</v>
      </c>
      <c r="AV1964" s="67" t="s">
        <v>4260</v>
      </c>
      <c r="AW1964" s="67" t="s">
        <v>4223</v>
      </c>
      <c r="BB1964" s="26" t="s">
        <v>2577</v>
      </c>
      <c r="BC1964" s="26" t="s">
        <v>2442</v>
      </c>
      <c r="BD1964" s="37">
        <v>44036</v>
      </c>
      <c r="BE1964" s="30">
        <v>34930</v>
      </c>
      <c r="BF1964" s="30">
        <v>35641</v>
      </c>
      <c r="BG1964" s="37" t="s">
        <v>2443</v>
      </c>
      <c r="BI1964" s="37"/>
      <c r="BJ1964" s="37"/>
      <c r="BK1964" s="37"/>
      <c r="BL1964" s="37"/>
      <c r="BM1964" s="37"/>
      <c r="BN1964" s="26"/>
      <c r="BO1964" s="26"/>
      <c r="BP1964" s="26"/>
      <c r="BQ1964" s="38"/>
      <c r="BR1964" s="26"/>
      <c r="BS1964" s="26"/>
      <c r="BT1964" s="26"/>
      <c r="BU1964" s="26"/>
      <c r="BV1964" s="39"/>
    </row>
    <row r="1965" spans="1:74" ht="15" customHeight="1">
      <c r="A1965" s="26">
        <v>2020</v>
      </c>
      <c r="B1965" s="26" t="e">
        <f>#N/A</f>
        <v>#N/A</v>
      </c>
      <c r="C1965" s="26" t="s">
        <v>129</v>
      </c>
      <c r="D1965" s="26" t="s">
        <v>2433</v>
      </c>
      <c r="E1965" s="26" t="s">
        <v>2434</v>
      </c>
      <c r="F1965" s="68">
        <v>43991</v>
      </c>
      <c r="G1965" s="107" t="s">
        <v>4263</v>
      </c>
      <c r="H1965" s="26" t="s">
        <v>1402</v>
      </c>
      <c r="I1965" s="26" t="s">
        <v>1402</v>
      </c>
      <c r="J1965" s="28" t="s">
        <v>4264</v>
      </c>
      <c r="K1965" s="26" t="s">
        <v>2574</v>
      </c>
      <c r="L1965" s="26" t="s">
        <v>2437</v>
      </c>
      <c r="M1965" s="26" t="s">
        <v>137</v>
      </c>
      <c r="N1965" s="26" t="s">
        <v>138</v>
      </c>
      <c r="O1965" s="26" t="s">
        <v>138</v>
      </c>
      <c r="Q1965" s="30">
        <v>84</v>
      </c>
      <c r="R1965" s="30">
        <v>8870</v>
      </c>
      <c r="S1965" s="31" t="e">
        <f>#N/A</f>
        <v>#N/A</v>
      </c>
      <c r="T1965" s="30">
        <v>2261</v>
      </c>
      <c r="AB1965" s="33" t="e">
        <f>#N/A</f>
        <v>#N/A</v>
      </c>
      <c r="AC1965" s="30">
        <v>2100</v>
      </c>
      <c r="AD1965" s="30" t="e">
        <f>#N/A</f>
        <v>#N/A</v>
      </c>
      <c r="AE1965" s="34">
        <v>0.82</v>
      </c>
      <c r="AG1965" s="30" t="e">
        <f>#N/A</f>
        <v>#N/A</v>
      </c>
      <c r="AH1965" s="30" t="e">
        <f>#N/A</f>
        <v>#N/A</v>
      </c>
      <c r="AI1965" s="30">
        <v>8233</v>
      </c>
      <c r="AJ1965" s="30">
        <v>8233</v>
      </c>
      <c r="AK1965" s="26" t="s">
        <v>139</v>
      </c>
      <c r="AL1965" s="26">
        <v>29</v>
      </c>
      <c r="AM1965" s="26" t="s">
        <v>4120</v>
      </c>
      <c r="AU1965" s="26" t="s">
        <v>1526</v>
      </c>
      <c r="AV1965" s="67" t="s">
        <v>4260</v>
      </c>
      <c r="AW1965" s="67" t="s">
        <v>4223</v>
      </c>
      <c r="BB1965" s="26" t="s">
        <v>2577</v>
      </c>
      <c r="BC1965" s="26" t="s">
        <v>2442</v>
      </c>
      <c r="BD1965" s="37">
        <v>44036</v>
      </c>
      <c r="BE1965" s="30">
        <v>34930</v>
      </c>
      <c r="BF1965" s="30">
        <v>35641</v>
      </c>
      <c r="BG1965" s="37" t="s">
        <v>2443</v>
      </c>
      <c r="BI1965" s="37"/>
      <c r="BJ1965" s="37"/>
      <c r="BK1965" s="37"/>
      <c r="BL1965" s="37"/>
      <c r="BM1965" s="37"/>
      <c r="BN1965" s="26"/>
      <c r="BO1965" s="26"/>
      <c r="BP1965" s="26"/>
      <c r="BQ1965" s="38"/>
      <c r="BR1965" s="26"/>
      <c r="BS1965" s="26"/>
      <c r="BT1965" s="26"/>
      <c r="BU1965" s="26"/>
      <c r="BV1965" s="39"/>
    </row>
    <row r="1966" spans="1:74" ht="15" customHeight="1">
      <c r="A1966" s="26">
        <v>2020</v>
      </c>
      <c r="B1966" s="26" t="e">
        <f>#N/A</f>
        <v>#N/A</v>
      </c>
      <c r="C1966" s="26" t="s">
        <v>129</v>
      </c>
      <c r="D1966" s="26" t="s">
        <v>2433</v>
      </c>
      <c r="E1966" s="26" t="s">
        <v>2434</v>
      </c>
      <c r="F1966" s="68">
        <v>43991</v>
      </c>
      <c r="G1966" s="107" t="s">
        <v>4265</v>
      </c>
      <c r="H1966" s="26" t="s">
        <v>1402</v>
      </c>
      <c r="I1966" s="26" t="s">
        <v>1402</v>
      </c>
      <c r="J1966" s="28" t="s">
        <v>4266</v>
      </c>
      <c r="K1966" s="26" t="s">
        <v>2574</v>
      </c>
      <c r="L1966" s="26" t="s">
        <v>2437</v>
      </c>
      <c r="M1966" s="26" t="s">
        <v>137</v>
      </c>
      <c r="N1966" s="26" t="s">
        <v>138</v>
      </c>
      <c r="O1966" s="26" t="s">
        <v>138</v>
      </c>
      <c r="Q1966" s="30">
        <v>72</v>
      </c>
      <c r="R1966" s="30">
        <v>4680</v>
      </c>
      <c r="S1966" s="31" t="e">
        <f>#N/A</f>
        <v>#N/A</v>
      </c>
      <c r="T1966" s="30">
        <v>1290</v>
      </c>
      <c r="AB1966" s="33" t="e">
        <f>#N/A</f>
        <v>#N/A</v>
      </c>
      <c r="AC1966" s="30">
        <v>2100</v>
      </c>
      <c r="AD1966" s="30" t="e">
        <f>#N/A</f>
        <v>#N/A</v>
      </c>
      <c r="AE1966" s="34">
        <v>0.82</v>
      </c>
      <c r="AG1966" s="30" t="e">
        <f>#N/A</f>
        <v>#N/A</v>
      </c>
      <c r="AH1966" s="30" t="e">
        <f>#N/A</f>
        <v>#N/A</v>
      </c>
      <c r="AI1966" s="30">
        <v>4344</v>
      </c>
      <c r="AJ1966" s="30">
        <v>4344</v>
      </c>
      <c r="AK1966" s="26" t="s">
        <v>139</v>
      </c>
      <c r="AL1966" s="26">
        <v>29</v>
      </c>
      <c r="AM1966" s="26" t="s">
        <v>4120</v>
      </c>
      <c r="AU1966" s="26" t="s">
        <v>1526</v>
      </c>
      <c r="AV1966" s="67" t="s">
        <v>4260</v>
      </c>
      <c r="AW1966" s="67" t="s">
        <v>4223</v>
      </c>
      <c r="BB1966" s="26" t="s">
        <v>2577</v>
      </c>
      <c r="BC1966" s="26" t="s">
        <v>2442</v>
      </c>
      <c r="BD1966" s="37">
        <v>44036</v>
      </c>
      <c r="BE1966" s="30">
        <v>34930</v>
      </c>
      <c r="BF1966" s="30">
        <v>35641</v>
      </c>
      <c r="BG1966" s="37" t="s">
        <v>2443</v>
      </c>
      <c r="BI1966" s="37"/>
      <c r="BJ1966" s="37"/>
      <c r="BK1966" s="37"/>
      <c r="BL1966" s="37"/>
      <c r="BM1966" s="37"/>
      <c r="BN1966" s="26"/>
      <c r="BO1966" s="26"/>
      <c r="BP1966" s="26"/>
      <c r="BQ1966" s="38"/>
      <c r="BR1966" s="26"/>
      <c r="BS1966" s="26"/>
      <c r="BT1966" s="26"/>
      <c r="BU1966" s="26"/>
      <c r="BV1966" s="39"/>
    </row>
    <row r="1967" spans="1:74" ht="15" customHeight="1">
      <c r="A1967" s="26">
        <v>2020</v>
      </c>
      <c r="B1967" s="26" t="e">
        <f>#N/A</f>
        <v>#N/A</v>
      </c>
      <c r="C1967" s="26" t="s">
        <v>129</v>
      </c>
      <c r="D1967" s="26" t="s">
        <v>2433</v>
      </c>
      <c r="E1967" s="26" t="s">
        <v>2434</v>
      </c>
      <c r="F1967" s="68">
        <v>43991</v>
      </c>
      <c r="G1967" s="107" t="s">
        <v>4267</v>
      </c>
      <c r="H1967" s="26" t="s">
        <v>1402</v>
      </c>
      <c r="I1967" s="26" t="s">
        <v>1402</v>
      </c>
      <c r="J1967" s="28" t="s">
        <v>4268</v>
      </c>
      <c r="K1967" s="26" t="s">
        <v>2574</v>
      </c>
      <c r="L1967" s="26" t="s">
        <v>2437</v>
      </c>
      <c r="M1967" s="26" t="s">
        <v>137</v>
      </c>
      <c r="N1967" s="26" t="s">
        <v>138</v>
      </c>
      <c r="O1967" s="26" t="s">
        <v>138</v>
      </c>
      <c r="Q1967" s="30">
        <v>79</v>
      </c>
      <c r="R1967" s="30">
        <v>7000</v>
      </c>
      <c r="S1967" s="31" t="e">
        <f>#N/A</f>
        <v>#N/A</v>
      </c>
      <c r="T1967" s="30">
        <v>1800</v>
      </c>
      <c r="AB1967" s="33" t="e">
        <f>#N/A</f>
        <v>#N/A</v>
      </c>
      <c r="AC1967" s="30">
        <v>2100</v>
      </c>
      <c r="AD1967" s="30" t="e">
        <f>#N/A</f>
        <v>#N/A</v>
      </c>
      <c r="AE1967" s="34">
        <v>0.98</v>
      </c>
      <c r="AG1967" s="30" t="e">
        <f>#N/A</f>
        <v>#N/A</v>
      </c>
      <c r="AH1967" s="30" t="e">
        <f>#N/A</f>
        <v>#N/A</v>
      </c>
      <c r="AI1967" s="30">
        <v>6497</v>
      </c>
      <c r="AJ1967" s="30">
        <v>6497</v>
      </c>
      <c r="AK1967" s="26" t="s">
        <v>139</v>
      </c>
      <c r="AL1967" s="26">
        <v>29</v>
      </c>
      <c r="AM1967" s="26" t="s">
        <v>4120</v>
      </c>
      <c r="AU1967" s="26" t="s">
        <v>1526</v>
      </c>
      <c r="AV1967" s="67" t="s">
        <v>4260</v>
      </c>
      <c r="AW1967" s="67" t="s">
        <v>4223</v>
      </c>
      <c r="BB1967" s="26" t="s">
        <v>2577</v>
      </c>
      <c r="BC1967" s="26" t="s">
        <v>2442</v>
      </c>
      <c r="BD1967" s="37">
        <v>44036</v>
      </c>
      <c r="BE1967" s="30">
        <v>34930</v>
      </c>
      <c r="BF1967" s="30">
        <v>35641</v>
      </c>
      <c r="BG1967" s="37" t="s">
        <v>2443</v>
      </c>
      <c r="BI1967" s="37"/>
      <c r="BJ1967" s="37"/>
      <c r="BK1967" s="37"/>
      <c r="BL1967" s="37"/>
      <c r="BM1967" s="37"/>
      <c r="BN1967" s="26"/>
      <c r="BO1967" s="26"/>
      <c r="BP1967" s="26"/>
      <c r="BQ1967" s="38"/>
      <c r="BR1967" s="26"/>
      <c r="BS1967" s="26"/>
      <c r="BT1967" s="26"/>
      <c r="BU1967" s="26"/>
      <c r="BV1967" s="39"/>
    </row>
    <row r="1968" spans="1:74" ht="15" customHeight="1">
      <c r="A1968" s="26">
        <v>2020</v>
      </c>
      <c r="B1968" s="26" t="e">
        <f>#N/A</f>
        <v>#N/A</v>
      </c>
      <c r="C1968" s="26" t="s">
        <v>129</v>
      </c>
      <c r="D1968" s="26" t="s">
        <v>2433</v>
      </c>
      <c r="E1968" s="26" t="s">
        <v>2434</v>
      </c>
      <c r="F1968" s="68">
        <v>43991</v>
      </c>
      <c r="G1968" s="107" t="s">
        <v>4269</v>
      </c>
      <c r="H1968" s="26" t="s">
        <v>1402</v>
      </c>
      <c r="I1968" s="26" t="s">
        <v>1402</v>
      </c>
      <c r="J1968" s="28" t="s">
        <v>4270</v>
      </c>
      <c r="K1968" s="26" t="s">
        <v>2574</v>
      </c>
      <c r="L1968" s="26" t="s">
        <v>2437</v>
      </c>
      <c r="M1968" s="26" t="s">
        <v>137</v>
      </c>
      <c r="N1968" s="26" t="s">
        <v>138</v>
      </c>
      <c r="O1968" s="26" t="s">
        <v>138</v>
      </c>
      <c r="Q1968" s="30">
        <v>83</v>
      </c>
      <c r="R1968" s="30">
        <v>7820</v>
      </c>
      <c r="S1968" s="31" t="e">
        <f>#N/A</f>
        <v>#N/A</v>
      </c>
      <c r="T1968" s="30">
        <v>1990</v>
      </c>
      <c r="AB1968" s="33" t="e">
        <f>#N/A</f>
        <v>#N/A</v>
      </c>
      <c r="AC1968" s="30">
        <v>2100</v>
      </c>
      <c r="AD1968" s="30" t="e">
        <f>#N/A</f>
        <v>#N/A</v>
      </c>
      <c r="AE1968" s="34">
        <v>0.98</v>
      </c>
      <c r="AG1968" s="30" t="e">
        <f>#N/A</f>
        <v>#N/A</v>
      </c>
      <c r="AH1968" s="30" t="e">
        <f>#N/A</f>
        <v>#N/A</v>
      </c>
      <c r="AI1968" s="30">
        <v>7259</v>
      </c>
      <c r="AJ1968" s="30">
        <v>7259</v>
      </c>
      <c r="AK1968" s="26" t="s">
        <v>139</v>
      </c>
      <c r="AL1968" s="26">
        <v>29</v>
      </c>
      <c r="AM1968" s="26" t="s">
        <v>4120</v>
      </c>
      <c r="AU1968" s="26" t="s">
        <v>1526</v>
      </c>
      <c r="AV1968" s="67" t="s">
        <v>4260</v>
      </c>
      <c r="AW1968" s="67" t="s">
        <v>4223</v>
      </c>
      <c r="BB1968" s="26" t="s">
        <v>2577</v>
      </c>
      <c r="BC1968" s="26" t="s">
        <v>2442</v>
      </c>
      <c r="BD1968" s="37">
        <v>44036</v>
      </c>
      <c r="BE1968" s="30">
        <v>34930</v>
      </c>
      <c r="BF1968" s="30">
        <v>35641</v>
      </c>
      <c r="BG1968" s="37" t="s">
        <v>2443</v>
      </c>
      <c r="BI1968" s="37"/>
      <c r="BJ1968" s="37"/>
      <c r="BK1968" s="37"/>
      <c r="BL1968" s="37"/>
      <c r="BM1968" s="37"/>
      <c r="BN1968" s="26"/>
      <c r="BO1968" s="26"/>
      <c r="BP1968" s="26"/>
      <c r="BQ1968" s="38"/>
      <c r="BR1968" s="26"/>
      <c r="BS1968" s="26"/>
      <c r="BT1968" s="26"/>
      <c r="BU1968" s="26"/>
      <c r="BV1968" s="39"/>
    </row>
    <row r="1969" spans="1:74" ht="15" customHeight="1">
      <c r="A1969" s="26">
        <v>2020</v>
      </c>
      <c r="B1969" s="26" t="e">
        <f>#N/A</f>
        <v>#N/A</v>
      </c>
      <c r="C1969" s="26" t="s">
        <v>129</v>
      </c>
      <c r="D1969" s="26" t="s">
        <v>2433</v>
      </c>
      <c r="E1969" s="26" t="s">
        <v>2434</v>
      </c>
      <c r="F1969" s="68">
        <v>43991</v>
      </c>
      <c r="G1969" s="107" t="s">
        <v>4271</v>
      </c>
      <c r="H1969" s="26" t="s">
        <v>1402</v>
      </c>
      <c r="I1969" s="26" t="s">
        <v>1402</v>
      </c>
      <c r="J1969" s="28" t="s">
        <v>4272</v>
      </c>
      <c r="K1969" s="26" t="s">
        <v>2574</v>
      </c>
      <c r="L1969" s="26" t="s">
        <v>2437</v>
      </c>
      <c r="M1969" s="26" t="s">
        <v>137</v>
      </c>
      <c r="N1969" s="26" t="s">
        <v>138</v>
      </c>
      <c r="O1969" s="26" t="s">
        <v>138</v>
      </c>
      <c r="Q1969" s="30">
        <v>75</v>
      </c>
      <c r="R1969" s="30">
        <v>6120</v>
      </c>
      <c r="S1969" s="31" t="e">
        <f>#N/A</f>
        <v>#N/A</v>
      </c>
      <c r="T1969" s="30">
        <v>1580</v>
      </c>
      <c r="AB1969" s="33" t="e">
        <f>#N/A</f>
        <v>#N/A</v>
      </c>
      <c r="AC1969" s="30">
        <v>2100</v>
      </c>
      <c r="AD1969" s="30" t="e">
        <f>#N/A</f>
        <v>#N/A</v>
      </c>
      <c r="AE1969" s="34">
        <v>0.98</v>
      </c>
      <c r="AG1969" s="30" t="e">
        <f>#N/A</f>
        <v>#N/A</v>
      </c>
      <c r="AH1969" s="30" t="e">
        <f>#N/A</f>
        <v>#N/A</v>
      </c>
      <c r="AI1969" s="30">
        <v>5681</v>
      </c>
      <c r="AJ1969" s="30">
        <v>5681</v>
      </c>
      <c r="AK1969" s="26" t="s">
        <v>139</v>
      </c>
      <c r="AL1969" s="26">
        <v>29</v>
      </c>
      <c r="AM1969" s="26" t="s">
        <v>4120</v>
      </c>
      <c r="AU1969" s="26" t="s">
        <v>1526</v>
      </c>
      <c r="AV1969" s="67" t="s">
        <v>4260</v>
      </c>
      <c r="AW1969" s="67" t="s">
        <v>4223</v>
      </c>
      <c r="BB1969" s="26" t="s">
        <v>2577</v>
      </c>
      <c r="BC1969" s="26" t="s">
        <v>2442</v>
      </c>
      <c r="BD1969" s="37">
        <v>44036</v>
      </c>
      <c r="BE1969" s="30">
        <v>34930</v>
      </c>
      <c r="BF1969" s="30">
        <v>35641</v>
      </c>
      <c r="BG1969" s="37" t="s">
        <v>2443</v>
      </c>
      <c r="BI1969" s="37"/>
      <c r="BJ1969" s="37"/>
      <c r="BK1969" s="37"/>
      <c r="BL1969" s="37"/>
      <c r="BM1969" s="37"/>
      <c r="BN1969" s="26"/>
      <c r="BO1969" s="26"/>
      <c r="BP1969" s="26"/>
      <c r="BQ1969" s="38"/>
      <c r="BR1969" s="26"/>
      <c r="BS1969" s="26"/>
      <c r="BT1969" s="26"/>
      <c r="BU1969" s="26"/>
      <c r="BV1969" s="39"/>
    </row>
    <row r="1970" spans="1:74" ht="15" customHeight="1">
      <c r="A1970" s="26">
        <v>2020</v>
      </c>
      <c r="B1970" s="26" t="e">
        <f>#N/A</f>
        <v>#N/A</v>
      </c>
      <c r="C1970" s="26" t="s">
        <v>129</v>
      </c>
      <c r="D1970" s="26" t="s">
        <v>2433</v>
      </c>
      <c r="E1970" s="26" t="s">
        <v>2434</v>
      </c>
      <c r="F1970" s="68">
        <v>43991</v>
      </c>
      <c r="G1970" s="107" t="s">
        <v>4273</v>
      </c>
      <c r="H1970" s="26" t="s">
        <v>1402</v>
      </c>
      <c r="I1970" s="26" t="s">
        <v>1402</v>
      </c>
      <c r="J1970" s="28" t="s">
        <v>4274</v>
      </c>
      <c r="K1970" s="26" t="s">
        <v>2574</v>
      </c>
      <c r="L1970" s="26" t="s">
        <v>2437</v>
      </c>
      <c r="M1970" s="26" t="s">
        <v>137</v>
      </c>
      <c r="N1970" s="26" t="s">
        <v>138</v>
      </c>
      <c r="O1970" s="26" t="s">
        <v>138</v>
      </c>
      <c r="Q1970" s="30">
        <v>74</v>
      </c>
      <c r="R1970" s="30">
        <v>5360</v>
      </c>
      <c r="S1970" s="31" t="e">
        <f>#N/A</f>
        <v>#N/A</v>
      </c>
      <c r="T1970" s="30">
        <v>1404</v>
      </c>
      <c r="AB1970" s="33" t="e">
        <f>#N/A</f>
        <v>#N/A</v>
      </c>
      <c r="AC1970" s="30">
        <v>2100</v>
      </c>
      <c r="AD1970" s="30" t="e">
        <f>#N/A</f>
        <v>#N/A</v>
      </c>
      <c r="AE1970" s="34">
        <v>0.98</v>
      </c>
      <c r="AG1970" s="30" t="e">
        <f>#N/A</f>
        <v>#N/A</v>
      </c>
      <c r="AH1970" s="30" t="e">
        <f>#N/A</f>
        <v>#N/A</v>
      </c>
      <c r="AI1970" s="30">
        <v>4975</v>
      </c>
      <c r="AJ1970" s="30">
        <v>4975</v>
      </c>
      <c r="AK1970" s="26" t="s">
        <v>139</v>
      </c>
      <c r="AL1970" s="26">
        <v>29</v>
      </c>
      <c r="AM1970" s="26" t="s">
        <v>4120</v>
      </c>
      <c r="AU1970" s="26" t="s">
        <v>1526</v>
      </c>
      <c r="AV1970" s="67" t="s">
        <v>4260</v>
      </c>
      <c r="AW1970" s="67" t="s">
        <v>4223</v>
      </c>
      <c r="BB1970" s="26" t="s">
        <v>2577</v>
      </c>
      <c r="BC1970" s="26" t="s">
        <v>2442</v>
      </c>
      <c r="BD1970" s="37">
        <v>44036</v>
      </c>
      <c r="BE1970" s="30">
        <v>34930</v>
      </c>
      <c r="BF1970" s="30">
        <v>35641</v>
      </c>
      <c r="BG1970" s="37" t="s">
        <v>2443</v>
      </c>
      <c r="BI1970" s="37"/>
      <c r="BJ1970" s="37"/>
      <c r="BK1970" s="37"/>
      <c r="BL1970" s="37"/>
      <c r="BM1970" s="37"/>
      <c r="BN1970" s="26"/>
      <c r="BO1970" s="26"/>
      <c r="BP1970" s="26"/>
      <c r="BQ1970" s="38"/>
      <c r="BR1970" s="26"/>
      <c r="BS1970" s="26"/>
      <c r="BT1970" s="26"/>
      <c r="BU1970" s="26"/>
      <c r="BV1970" s="39"/>
    </row>
    <row r="1971" spans="1:74" ht="15" customHeight="1">
      <c r="A1971" s="26">
        <v>2020</v>
      </c>
      <c r="B1971" s="26" t="e">
        <f>#N/A</f>
        <v>#N/A</v>
      </c>
      <c r="C1971" s="26" t="s">
        <v>129</v>
      </c>
      <c r="D1971" s="26" t="s">
        <v>2433</v>
      </c>
      <c r="E1971" s="26" t="s">
        <v>2434</v>
      </c>
      <c r="F1971" s="68">
        <v>43991</v>
      </c>
      <c r="G1971" s="107" t="s">
        <v>4275</v>
      </c>
      <c r="H1971" s="26" t="s">
        <v>1402</v>
      </c>
      <c r="I1971" s="26" t="s">
        <v>1402</v>
      </c>
      <c r="J1971" s="28" t="s">
        <v>4276</v>
      </c>
      <c r="K1971" s="26" t="s">
        <v>2574</v>
      </c>
      <c r="L1971" s="26" t="s">
        <v>2437</v>
      </c>
      <c r="M1971" s="26" t="s">
        <v>137</v>
      </c>
      <c r="N1971" s="26" t="s">
        <v>138</v>
      </c>
      <c r="O1971" s="26" t="s">
        <v>138</v>
      </c>
      <c r="Q1971" s="30">
        <v>69</v>
      </c>
      <c r="R1971" s="30">
        <v>4490</v>
      </c>
      <c r="S1971" s="31" t="e">
        <f>#N/A</f>
        <v>#N/A</v>
      </c>
      <c r="T1971" s="30">
        <v>1194</v>
      </c>
      <c r="AB1971" s="33" t="e">
        <f>#N/A</f>
        <v>#N/A</v>
      </c>
      <c r="AC1971" s="30">
        <v>2100</v>
      </c>
      <c r="AD1971" s="30" t="e">
        <f>#N/A</f>
        <v>#N/A</v>
      </c>
      <c r="AE1971" s="34">
        <v>0.95</v>
      </c>
      <c r="AG1971" s="30" t="e">
        <f>#N/A</f>
        <v>#N/A</v>
      </c>
      <c r="AH1971" s="30" t="e">
        <f>#N/A</f>
        <v>#N/A</v>
      </c>
      <c r="AI1971" s="30">
        <v>4168</v>
      </c>
      <c r="AJ1971" s="30">
        <v>4168</v>
      </c>
      <c r="AK1971" s="26" t="s">
        <v>139</v>
      </c>
      <c r="AL1971" s="26">
        <v>29</v>
      </c>
      <c r="AM1971" s="26" t="s">
        <v>4120</v>
      </c>
      <c r="AU1971" s="26" t="s">
        <v>1526</v>
      </c>
      <c r="AV1971" s="67" t="s">
        <v>4260</v>
      </c>
      <c r="AW1971" s="67" t="s">
        <v>4223</v>
      </c>
      <c r="BB1971" s="26" t="s">
        <v>2577</v>
      </c>
      <c r="BC1971" s="26" t="s">
        <v>2442</v>
      </c>
      <c r="BD1971" s="37">
        <v>44036</v>
      </c>
      <c r="BE1971" s="30">
        <v>34930</v>
      </c>
      <c r="BF1971" s="30">
        <v>35641</v>
      </c>
      <c r="BG1971" s="37" t="s">
        <v>2443</v>
      </c>
      <c r="BI1971" s="37"/>
      <c r="BJ1971" s="37"/>
      <c r="BK1971" s="37"/>
      <c r="BL1971" s="37"/>
      <c r="BM1971" s="37"/>
      <c r="BN1971" s="26"/>
      <c r="BO1971" s="26"/>
      <c r="BP1971" s="26"/>
      <c r="BQ1971" s="38"/>
      <c r="BR1971" s="26"/>
      <c r="BS1971" s="26"/>
      <c r="BT1971" s="26"/>
      <c r="BU1971" s="26"/>
      <c r="BV1971" s="39"/>
    </row>
    <row r="1972" spans="1:74" ht="15" customHeight="1">
      <c r="A1972" s="26">
        <v>2020</v>
      </c>
      <c r="B1972" s="26" t="e">
        <f>#N/A</f>
        <v>#N/A</v>
      </c>
      <c r="C1972" s="26" t="s">
        <v>129</v>
      </c>
      <c r="D1972" s="26" t="s">
        <v>2433</v>
      </c>
      <c r="E1972" s="26" t="s">
        <v>2434</v>
      </c>
      <c r="F1972" s="68">
        <v>43991</v>
      </c>
      <c r="G1972" s="107" t="s">
        <v>4277</v>
      </c>
      <c r="H1972" s="26" t="s">
        <v>1402</v>
      </c>
      <c r="I1972" s="26" t="s">
        <v>1402</v>
      </c>
      <c r="J1972" s="28" t="s">
        <v>4278</v>
      </c>
      <c r="K1972" s="26" t="s">
        <v>2574</v>
      </c>
      <c r="L1972" s="26" t="s">
        <v>2437</v>
      </c>
      <c r="M1972" s="26" t="s">
        <v>137</v>
      </c>
      <c r="N1972" s="26" t="s">
        <v>138</v>
      </c>
      <c r="O1972" s="26" t="s">
        <v>138</v>
      </c>
      <c r="Q1972" s="30">
        <v>72</v>
      </c>
      <c r="R1972" s="30">
        <v>4770</v>
      </c>
      <c r="S1972" s="31" t="e">
        <f>#N/A</f>
        <v>#N/A</v>
      </c>
      <c r="T1972" s="30">
        <v>1020</v>
      </c>
      <c r="AB1972" s="33" t="e">
        <f>#N/A</f>
        <v>#N/A</v>
      </c>
      <c r="AC1972" s="30">
        <v>2100</v>
      </c>
      <c r="AD1972" s="30" t="e">
        <f>#N/A</f>
        <v>#N/A</v>
      </c>
      <c r="AE1972" s="34">
        <v>0.95</v>
      </c>
      <c r="AG1972" s="30" t="e">
        <f>#N/A</f>
        <v>#N/A</v>
      </c>
      <c r="AH1972" s="30" t="e">
        <f>#N/A</f>
        <v>#N/A</v>
      </c>
      <c r="AI1972" s="30">
        <v>4428</v>
      </c>
      <c r="AJ1972" s="30">
        <v>4428</v>
      </c>
      <c r="AK1972" s="26" t="s">
        <v>139</v>
      </c>
      <c r="AL1972" s="26">
        <v>29</v>
      </c>
      <c r="AM1972" s="26" t="s">
        <v>4120</v>
      </c>
      <c r="AU1972" s="26" t="s">
        <v>1526</v>
      </c>
      <c r="AV1972" s="67" t="s">
        <v>4260</v>
      </c>
      <c r="AW1972" s="67" t="s">
        <v>4223</v>
      </c>
      <c r="BB1972" s="26" t="s">
        <v>2577</v>
      </c>
      <c r="BC1972" s="26" t="s">
        <v>2442</v>
      </c>
      <c r="BD1972" s="37">
        <v>44036</v>
      </c>
      <c r="BE1972" s="30">
        <v>34930</v>
      </c>
      <c r="BF1972" s="30">
        <v>35641</v>
      </c>
      <c r="BG1972" s="37" t="s">
        <v>2443</v>
      </c>
      <c r="BI1972" s="37"/>
      <c r="BJ1972" s="37"/>
      <c r="BK1972" s="37"/>
      <c r="BL1972" s="37"/>
      <c r="BM1972" s="37"/>
      <c r="BN1972" s="26"/>
      <c r="BO1972" s="26"/>
      <c r="BP1972" s="26"/>
      <c r="BQ1972" s="38"/>
      <c r="BR1972" s="26"/>
      <c r="BS1972" s="26"/>
      <c r="BT1972" s="26"/>
      <c r="BU1972" s="26"/>
      <c r="BV1972" s="39"/>
    </row>
    <row r="1973" spans="1:74" ht="15" customHeight="1">
      <c r="A1973" s="26">
        <v>2020</v>
      </c>
      <c r="B1973" s="26" t="e">
        <f>#N/A</f>
        <v>#N/A</v>
      </c>
      <c r="C1973" s="26" t="s">
        <v>129</v>
      </c>
      <c r="D1973" s="26" t="s">
        <v>2433</v>
      </c>
      <c r="E1973" s="26" t="s">
        <v>2434</v>
      </c>
      <c r="F1973" s="68">
        <v>43991</v>
      </c>
      <c r="G1973" s="107" t="s">
        <v>4279</v>
      </c>
      <c r="H1973" s="26" t="s">
        <v>1402</v>
      </c>
      <c r="I1973" s="26" t="s">
        <v>1402</v>
      </c>
      <c r="J1973" s="28" t="s">
        <v>4280</v>
      </c>
      <c r="K1973" s="26" t="s">
        <v>2574</v>
      </c>
      <c r="L1973" s="26" t="s">
        <v>2437</v>
      </c>
      <c r="M1973" s="26" t="s">
        <v>137</v>
      </c>
      <c r="N1973" s="26" t="s">
        <v>138</v>
      </c>
      <c r="O1973" s="26" t="s">
        <v>138</v>
      </c>
      <c r="Q1973" s="30">
        <v>72</v>
      </c>
      <c r="R1973" s="30">
        <v>5590</v>
      </c>
      <c r="S1973" s="31" t="e">
        <f>#N/A</f>
        <v>#N/A</v>
      </c>
      <c r="T1973" s="30">
        <v>1507</v>
      </c>
      <c r="AB1973" s="33" t="e">
        <f>#N/A</f>
        <v>#N/A</v>
      </c>
      <c r="AC1973" s="30">
        <v>2100</v>
      </c>
      <c r="AD1973" s="30" t="e">
        <f>#N/A</f>
        <v>#N/A</v>
      </c>
      <c r="AE1973" s="34">
        <v>0.95</v>
      </c>
      <c r="AG1973" s="30" t="e">
        <f>#N/A</f>
        <v>#N/A</v>
      </c>
      <c r="AH1973" s="30" t="e">
        <f>#N/A</f>
        <v>#N/A</v>
      </c>
      <c r="AI1973" s="30">
        <v>5189</v>
      </c>
      <c r="AJ1973" s="30">
        <v>5189</v>
      </c>
      <c r="AK1973" s="26" t="s">
        <v>139</v>
      </c>
      <c r="AL1973" s="26">
        <v>29</v>
      </c>
      <c r="AM1973" s="26" t="s">
        <v>4120</v>
      </c>
      <c r="AU1973" s="26" t="s">
        <v>1526</v>
      </c>
      <c r="AV1973" s="67" t="s">
        <v>4260</v>
      </c>
      <c r="AW1973" s="67" t="s">
        <v>4223</v>
      </c>
      <c r="BB1973" s="26" t="s">
        <v>2577</v>
      </c>
      <c r="BC1973" s="26" t="s">
        <v>2442</v>
      </c>
      <c r="BD1973" s="37">
        <v>44036</v>
      </c>
      <c r="BE1973" s="30">
        <v>34930</v>
      </c>
      <c r="BF1973" s="30">
        <v>35641</v>
      </c>
      <c r="BG1973" s="37" t="s">
        <v>2443</v>
      </c>
      <c r="BI1973" s="37"/>
      <c r="BJ1973" s="37"/>
      <c r="BK1973" s="37"/>
      <c r="BL1973" s="37"/>
      <c r="BM1973" s="37"/>
      <c r="BN1973" s="26"/>
      <c r="BO1973" s="26"/>
      <c r="BP1973" s="26"/>
      <c r="BQ1973" s="38"/>
      <c r="BR1973" s="26"/>
      <c r="BS1973" s="26"/>
      <c r="BT1973" s="26"/>
      <c r="BU1973" s="26"/>
      <c r="BV1973" s="39"/>
    </row>
    <row r="1974" spans="1:74" ht="15" customHeight="1">
      <c r="A1974" s="26">
        <v>2020</v>
      </c>
      <c r="B1974" s="26" t="e">
        <f>#N/A</f>
        <v>#N/A</v>
      </c>
      <c r="C1974" s="26" t="s">
        <v>129</v>
      </c>
      <c r="D1974" s="26" t="s">
        <v>2433</v>
      </c>
      <c r="E1974" s="26" t="s">
        <v>2434</v>
      </c>
      <c r="F1974" s="68">
        <v>43991</v>
      </c>
      <c r="G1974" s="107" t="s">
        <v>4281</v>
      </c>
      <c r="H1974" s="26" t="s">
        <v>1402</v>
      </c>
      <c r="I1974" s="26" t="s">
        <v>1402</v>
      </c>
      <c r="J1974" s="28" t="s">
        <v>4282</v>
      </c>
      <c r="K1974" s="26" t="s">
        <v>2574</v>
      </c>
      <c r="L1974" s="26" t="s">
        <v>2437</v>
      </c>
      <c r="M1974" s="26" t="s">
        <v>137</v>
      </c>
      <c r="N1974" s="26" t="s">
        <v>138</v>
      </c>
      <c r="O1974" s="26" t="s">
        <v>138</v>
      </c>
      <c r="Q1974" s="30">
        <v>72</v>
      </c>
      <c r="R1974" s="30">
        <v>5700</v>
      </c>
      <c r="S1974" s="31" t="e">
        <f>#N/A</f>
        <v>#N/A</v>
      </c>
      <c r="T1974" s="30">
        <v>1342</v>
      </c>
      <c r="AB1974" s="33" t="e">
        <f>#N/A</f>
        <v>#N/A</v>
      </c>
      <c r="AC1974" s="30">
        <v>2100</v>
      </c>
      <c r="AD1974" s="30" t="e">
        <f>#N/A</f>
        <v>#N/A</v>
      </c>
      <c r="AE1974" s="34">
        <v>0.95</v>
      </c>
      <c r="AG1974" s="30" t="e">
        <f>#N/A</f>
        <v>#N/A</v>
      </c>
      <c r="AH1974" s="30" t="e">
        <f>#N/A</f>
        <v>#N/A</v>
      </c>
      <c r="AI1974" s="30">
        <v>5291</v>
      </c>
      <c r="AJ1974" s="30">
        <v>5291</v>
      </c>
      <c r="AK1974" s="26" t="s">
        <v>139</v>
      </c>
      <c r="AL1974" s="26">
        <v>29</v>
      </c>
      <c r="AM1974" s="26" t="s">
        <v>4120</v>
      </c>
      <c r="AU1974" s="26" t="s">
        <v>1526</v>
      </c>
      <c r="AV1974" s="67" t="s">
        <v>4260</v>
      </c>
      <c r="AW1974" s="67" t="s">
        <v>4223</v>
      </c>
      <c r="BB1974" s="26" t="s">
        <v>2577</v>
      </c>
      <c r="BC1974" s="26" t="s">
        <v>2442</v>
      </c>
      <c r="BD1974" s="37">
        <v>44036</v>
      </c>
      <c r="BE1974" s="30">
        <v>34930</v>
      </c>
      <c r="BF1974" s="30">
        <v>35641</v>
      </c>
      <c r="BG1974" s="37" t="s">
        <v>2443</v>
      </c>
      <c r="BI1974" s="37"/>
      <c r="BJ1974" s="37"/>
      <c r="BK1974" s="37"/>
      <c r="BL1974" s="37"/>
      <c r="BM1974" s="37"/>
      <c r="BN1974" s="26"/>
      <c r="BO1974" s="26"/>
      <c r="BP1974" s="26"/>
      <c r="BQ1974" s="38"/>
      <c r="BR1974" s="26"/>
      <c r="BS1974" s="26"/>
      <c r="BT1974" s="26"/>
      <c r="BU1974" s="26"/>
      <c r="BV1974" s="39"/>
    </row>
    <row r="1975" spans="1:74" ht="15" customHeight="1">
      <c r="A1975" s="26">
        <v>2020</v>
      </c>
      <c r="B1975" s="26" t="e">
        <f>#N/A</f>
        <v>#N/A</v>
      </c>
      <c r="C1975" s="26" t="s">
        <v>129</v>
      </c>
      <c r="D1975" s="26" t="s">
        <v>2433</v>
      </c>
      <c r="E1975" s="26" t="s">
        <v>2434</v>
      </c>
      <c r="F1975" s="68">
        <v>43991</v>
      </c>
      <c r="G1975" s="107" t="s">
        <v>4283</v>
      </c>
      <c r="H1975" s="26" t="s">
        <v>1402</v>
      </c>
      <c r="I1975" s="26" t="s">
        <v>1402</v>
      </c>
      <c r="J1975" s="28" t="s">
        <v>4284</v>
      </c>
      <c r="K1975" s="26" t="s">
        <v>2574</v>
      </c>
      <c r="L1975" s="26" t="s">
        <v>2437</v>
      </c>
      <c r="M1975" s="26" t="s">
        <v>137</v>
      </c>
      <c r="N1975" s="26" t="s">
        <v>138</v>
      </c>
      <c r="O1975" s="26" t="s">
        <v>138</v>
      </c>
      <c r="Q1975" s="30">
        <v>73</v>
      </c>
      <c r="R1975" s="30">
        <v>5740</v>
      </c>
      <c r="S1975" s="31" t="e">
        <f>#N/A</f>
        <v>#N/A</v>
      </c>
      <c r="T1975" s="30">
        <v>1445</v>
      </c>
      <c r="AB1975" s="33" t="e">
        <f>#N/A</f>
        <v>#N/A</v>
      </c>
      <c r="AC1975" s="30">
        <v>2100</v>
      </c>
      <c r="AD1975" s="30" t="e">
        <f>#N/A</f>
        <v>#N/A</v>
      </c>
      <c r="AE1975" s="34">
        <v>0.89</v>
      </c>
      <c r="AG1975" s="30" t="e">
        <f>#N/A</f>
        <v>#N/A</v>
      </c>
      <c r="AH1975" s="30" t="e">
        <f>#N/A</f>
        <v>#N/A</v>
      </c>
      <c r="AI1975" s="30">
        <v>5328</v>
      </c>
      <c r="AJ1975" s="30">
        <v>5328</v>
      </c>
      <c r="AK1975" s="26" t="s">
        <v>139</v>
      </c>
      <c r="AL1975" s="26">
        <v>29</v>
      </c>
      <c r="AM1975" s="26" t="s">
        <v>4120</v>
      </c>
      <c r="AU1975" s="26" t="s">
        <v>1526</v>
      </c>
      <c r="AV1975" s="67" t="s">
        <v>4260</v>
      </c>
      <c r="AW1975" s="67" t="s">
        <v>4223</v>
      </c>
      <c r="BB1975" s="26" t="s">
        <v>2577</v>
      </c>
      <c r="BC1975" s="26" t="s">
        <v>2442</v>
      </c>
      <c r="BD1975" s="37">
        <v>44036</v>
      </c>
      <c r="BE1975" s="30">
        <v>34930</v>
      </c>
      <c r="BF1975" s="30">
        <v>35641</v>
      </c>
      <c r="BG1975" s="37" t="s">
        <v>2443</v>
      </c>
      <c r="BI1975" s="37"/>
      <c r="BJ1975" s="37"/>
      <c r="BK1975" s="37"/>
      <c r="BL1975" s="37"/>
      <c r="BM1975" s="37"/>
      <c r="BN1975" s="26"/>
      <c r="BO1975" s="26"/>
      <c r="BP1975" s="26"/>
      <c r="BQ1975" s="38"/>
      <c r="BR1975" s="26"/>
      <c r="BS1975" s="26"/>
      <c r="BT1975" s="26"/>
      <c r="BU1975" s="26"/>
      <c r="BV1975" s="39"/>
    </row>
    <row r="1976" spans="1:74" ht="15" customHeight="1">
      <c r="A1976" s="26">
        <v>2020</v>
      </c>
      <c r="B1976" s="26" t="e">
        <f>#N/A</f>
        <v>#N/A</v>
      </c>
      <c r="C1976" s="26" t="s">
        <v>129</v>
      </c>
      <c r="D1976" s="26" t="s">
        <v>2433</v>
      </c>
      <c r="E1976" s="26" t="s">
        <v>2434</v>
      </c>
      <c r="F1976" s="68">
        <v>43991</v>
      </c>
      <c r="G1976" s="107" t="s">
        <v>4285</v>
      </c>
      <c r="H1976" s="26" t="s">
        <v>1402</v>
      </c>
      <c r="I1976" s="26" t="s">
        <v>1402</v>
      </c>
      <c r="J1976" s="28" t="s">
        <v>4286</v>
      </c>
      <c r="K1976" s="26" t="s">
        <v>2574</v>
      </c>
      <c r="L1976" s="26" t="s">
        <v>2437</v>
      </c>
      <c r="M1976" s="26" t="s">
        <v>137</v>
      </c>
      <c r="N1976" s="26" t="s">
        <v>138</v>
      </c>
      <c r="O1976" s="26" t="s">
        <v>138</v>
      </c>
      <c r="Q1976" s="30">
        <v>72</v>
      </c>
      <c r="R1976" s="30">
        <v>5240</v>
      </c>
      <c r="S1976" s="31" t="e">
        <f>#N/A</f>
        <v>#N/A</v>
      </c>
      <c r="T1976" s="30">
        <v>1110</v>
      </c>
      <c r="AB1976" s="33" t="e">
        <f>#N/A</f>
        <v>#N/A</v>
      </c>
      <c r="AC1976" s="30">
        <v>2100</v>
      </c>
      <c r="AD1976" s="30" t="e">
        <f>#N/A</f>
        <v>#N/A</v>
      </c>
      <c r="AE1976" s="34">
        <v>0.89</v>
      </c>
      <c r="AG1976" s="30" t="e">
        <f>#N/A</f>
        <v>#N/A</v>
      </c>
      <c r="AH1976" s="30" t="e">
        <f>#N/A</f>
        <v>#N/A</v>
      </c>
      <c r="AI1976" s="30">
        <v>4864</v>
      </c>
      <c r="AJ1976" s="30">
        <v>4864</v>
      </c>
      <c r="AK1976" s="26" t="s">
        <v>139</v>
      </c>
      <c r="AL1976" s="26">
        <v>29</v>
      </c>
      <c r="AM1976" s="26" t="s">
        <v>4120</v>
      </c>
      <c r="AU1976" s="26" t="s">
        <v>1526</v>
      </c>
      <c r="AV1976" s="67" t="s">
        <v>4260</v>
      </c>
      <c r="AW1976" s="67" t="s">
        <v>4223</v>
      </c>
      <c r="BB1976" s="26" t="s">
        <v>2577</v>
      </c>
      <c r="BC1976" s="26" t="s">
        <v>2442</v>
      </c>
      <c r="BD1976" s="37">
        <v>44036</v>
      </c>
      <c r="BE1976" s="30">
        <v>34930</v>
      </c>
      <c r="BF1976" s="30">
        <v>35641</v>
      </c>
      <c r="BG1976" s="37" t="s">
        <v>2443</v>
      </c>
      <c r="BI1976" s="37"/>
      <c r="BJ1976" s="37"/>
      <c r="BK1976" s="37"/>
      <c r="BL1976" s="37"/>
      <c r="BM1976" s="37"/>
      <c r="BN1976" s="26"/>
      <c r="BO1976" s="26"/>
      <c r="BP1976" s="26"/>
      <c r="BQ1976" s="38"/>
      <c r="BR1976" s="26"/>
      <c r="BS1976" s="26"/>
      <c r="BT1976" s="26"/>
      <c r="BU1976" s="26"/>
      <c r="BV1976" s="39"/>
    </row>
    <row r="1977" spans="1:74" ht="15" customHeight="1">
      <c r="A1977" s="26">
        <v>2020</v>
      </c>
      <c r="B1977" s="26" t="e">
        <f>#N/A</f>
        <v>#N/A</v>
      </c>
      <c r="C1977" s="26" t="s">
        <v>129</v>
      </c>
      <c r="D1977" s="26" t="s">
        <v>2433</v>
      </c>
      <c r="E1977" s="26" t="s">
        <v>2434</v>
      </c>
      <c r="F1977" s="68">
        <v>43991</v>
      </c>
      <c r="G1977" s="107" t="s">
        <v>4287</v>
      </c>
      <c r="H1977" s="26" t="s">
        <v>1402</v>
      </c>
      <c r="I1977" s="26" t="s">
        <v>1402</v>
      </c>
      <c r="J1977" s="28" t="s">
        <v>4288</v>
      </c>
      <c r="K1977" s="26" t="s">
        <v>2574</v>
      </c>
      <c r="L1977" s="26" t="s">
        <v>2437</v>
      </c>
      <c r="M1977" s="26" t="s">
        <v>137</v>
      </c>
      <c r="N1977" s="26" t="s">
        <v>138</v>
      </c>
      <c r="O1977" s="26" t="s">
        <v>138</v>
      </c>
      <c r="Q1977" s="30">
        <v>71</v>
      </c>
      <c r="R1977" s="30">
        <v>5050</v>
      </c>
      <c r="S1977" s="31" t="e">
        <f>#N/A</f>
        <v>#N/A</v>
      </c>
      <c r="T1977" s="30">
        <v>1150</v>
      </c>
      <c r="AB1977" s="33" t="e">
        <f>#N/A</f>
        <v>#N/A</v>
      </c>
      <c r="AC1977" s="30">
        <v>2100</v>
      </c>
      <c r="AD1977" s="30" t="e">
        <f>#N/A</f>
        <v>#N/A</v>
      </c>
      <c r="AE1977" s="34">
        <v>0.98</v>
      </c>
      <c r="AG1977" s="30" t="e">
        <f>#N/A</f>
        <v>#N/A</v>
      </c>
      <c r="AH1977" s="30" t="e">
        <f>#N/A</f>
        <v>#N/A</v>
      </c>
      <c r="AI1977" s="30">
        <v>4687</v>
      </c>
      <c r="AJ1977" s="30">
        <v>4687</v>
      </c>
      <c r="AK1977" s="26" t="s">
        <v>139</v>
      </c>
      <c r="AL1977" s="26">
        <v>29</v>
      </c>
      <c r="AM1977" s="26" t="s">
        <v>4120</v>
      </c>
      <c r="AU1977" s="26" t="s">
        <v>1526</v>
      </c>
      <c r="AV1977" s="67" t="s">
        <v>4260</v>
      </c>
      <c r="AW1977" s="67" t="s">
        <v>4223</v>
      </c>
      <c r="BB1977" s="26" t="s">
        <v>2577</v>
      </c>
      <c r="BC1977" s="26" t="s">
        <v>2442</v>
      </c>
      <c r="BD1977" s="37">
        <v>44036</v>
      </c>
      <c r="BE1977" s="30">
        <v>34930</v>
      </c>
      <c r="BF1977" s="30">
        <v>35641</v>
      </c>
      <c r="BG1977" s="37" t="s">
        <v>2443</v>
      </c>
      <c r="BI1977" s="37"/>
      <c r="BJ1977" s="37"/>
      <c r="BK1977" s="37"/>
      <c r="BL1977" s="37"/>
      <c r="BM1977" s="37"/>
      <c r="BN1977" s="26"/>
      <c r="BO1977" s="26"/>
      <c r="BP1977" s="26"/>
      <c r="BQ1977" s="38"/>
      <c r="BR1977" s="26"/>
      <c r="BS1977" s="26"/>
      <c r="BT1977" s="26"/>
      <c r="BU1977" s="26"/>
      <c r="BV1977" s="39"/>
    </row>
    <row r="1978" spans="1:74" ht="15" customHeight="1">
      <c r="A1978" s="26">
        <v>2020</v>
      </c>
      <c r="B1978" s="26" t="e">
        <f>#N/A</f>
        <v>#N/A</v>
      </c>
      <c r="C1978" s="26" t="s">
        <v>129</v>
      </c>
      <c r="D1978" s="26" t="s">
        <v>2433</v>
      </c>
      <c r="E1978" s="26" t="s">
        <v>2434</v>
      </c>
      <c r="F1978" s="68">
        <v>43991</v>
      </c>
      <c r="G1978" s="107" t="s">
        <v>4289</v>
      </c>
      <c r="H1978" s="26" t="s">
        <v>1402</v>
      </c>
      <c r="I1978" s="26" t="s">
        <v>1402</v>
      </c>
      <c r="J1978" s="28" t="s">
        <v>4290</v>
      </c>
      <c r="K1978" s="26" t="s">
        <v>2574</v>
      </c>
      <c r="L1978" s="26" t="s">
        <v>2437</v>
      </c>
      <c r="M1978" s="26" t="s">
        <v>137</v>
      </c>
      <c r="N1978" s="26" t="s">
        <v>138</v>
      </c>
      <c r="O1978" s="26" t="s">
        <v>138</v>
      </c>
      <c r="Q1978" s="30">
        <v>74</v>
      </c>
      <c r="R1978" s="30">
        <v>6500</v>
      </c>
      <c r="S1978" s="31" t="e">
        <f>#N/A</f>
        <v>#N/A</v>
      </c>
      <c r="T1978" s="30">
        <v>1690</v>
      </c>
      <c r="AB1978" s="33" t="e">
        <f>#N/A</f>
        <v>#N/A</v>
      </c>
      <c r="AC1978" s="30">
        <v>2100</v>
      </c>
      <c r="AD1978" s="30" t="e">
        <f>#N/A</f>
        <v>#N/A</v>
      </c>
      <c r="AE1978" s="34">
        <v>0.98</v>
      </c>
      <c r="AG1978" s="30" t="e">
        <f>#N/A</f>
        <v>#N/A</v>
      </c>
      <c r="AH1978" s="30" t="e">
        <f>#N/A</f>
        <v>#N/A</v>
      </c>
      <c r="AI1978" s="30">
        <v>6033</v>
      </c>
      <c r="AJ1978" s="30">
        <v>6033</v>
      </c>
      <c r="AK1978" s="26" t="s">
        <v>139</v>
      </c>
      <c r="AL1978" s="26">
        <v>29</v>
      </c>
      <c r="AM1978" s="26" t="s">
        <v>4120</v>
      </c>
      <c r="AU1978" s="26" t="s">
        <v>1526</v>
      </c>
      <c r="AV1978" s="67" t="s">
        <v>4260</v>
      </c>
      <c r="AW1978" s="67" t="s">
        <v>4223</v>
      </c>
      <c r="BB1978" s="26" t="s">
        <v>2577</v>
      </c>
      <c r="BC1978" s="26" t="s">
        <v>2442</v>
      </c>
      <c r="BD1978" s="37">
        <v>44036</v>
      </c>
      <c r="BE1978" s="30">
        <v>34930</v>
      </c>
      <c r="BF1978" s="30">
        <v>35641</v>
      </c>
      <c r="BG1978" s="37" t="s">
        <v>2443</v>
      </c>
      <c r="BI1978" s="37"/>
      <c r="BJ1978" s="37"/>
      <c r="BK1978" s="37"/>
      <c r="BL1978" s="37"/>
      <c r="BM1978" s="37"/>
      <c r="BN1978" s="26"/>
      <c r="BO1978" s="26"/>
      <c r="BP1978" s="26"/>
      <c r="BQ1978" s="38"/>
      <c r="BR1978" s="26"/>
      <c r="BS1978" s="26"/>
      <c r="BT1978" s="26"/>
      <c r="BU1978" s="26"/>
      <c r="BV1978" s="39"/>
    </row>
    <row r="1979" spans="1:74" ht="15" customHeight="1">
      <c r="A1979" s="26">
        <v>2020</v>
      </c>
      <c r="B1979" s="26" t="e">
        <f>#N/A</f>
        <v>#N/A</v>
      </c>
      <c r="C1979" s="26" t="s">
        <v>129</v>
      </c>
      <c r="D1979" s="26" t="s">
        <v>2433</v>
      </c>
      <c r="E1979" s="26" t="s">
        <v>2434</v>
      </c>
      <c r="F1979" s="68">
        <v>43991</v>
      </c>
      <c r="G1979" s="107" t="s">
        <v>4291</v>
      </c>
      <c r="H1979" s="26" t="s">
        <v>1402</v>
      </c>
      <c r="I1979" s="26" t="s">
        <v>1402</v>
      </c>
      <c r="J1979" s="28" t="s">
        <v>4292</v>
      </c>
      <c r="K1979" s="26" t="s">
        <v>2574</v>
      </c>
      <c r="L1979" s="26" t="s">
        <v>2437</v>
      </c>
      <c r="M1979" s="26" t="s">
        <v>137</v>
      </c>
      <c r="N1979" s="26" t="s">
        <v>138</v>
      </c>
      <c r="O1979" s="26" t="s">
        <v>138</v>
      </c>
      <c r="Q1979" s="30">
        <v>71</v>
      </c>
      <c r="R1979" s="30">
        <v>5310</v>
      </c>
      <c r="S1979" s="31" t="e">
        <f>#N/A</f>
        <v>#N/A</v>
      </c>
      <c r="T1979" s="30">
        <v>1570</v>
      </c>
      <c r="AB1979" s="33" t="e">
        <f>#N/A</f>
        <v>#N/A</v>
      </c>
      <c r="AC1979" s="30">
        <v>2100</v>
      </c>
      <c r="AD1979" s="30" t="e">
        <f>#N/A</f>
        <v>#N/A</v>
      </c>
      <c r="AE1979" s="34">
        <v>0.73</v>
      </c>
      <c r="AG1979" s="30" t="e">
        <f>#N/A</f>
        <v>#N/A</v>
      </c>
      <c r="AH1979" s="30" t="e">
        <f>#N/A</f>
        <v>#N/A</v>
      </c>
      <c r="AI1979" s="30">
        <v>4929</v>
      </c>
      <c r="AJ1979" s="30">
        <v>4929</v>
      </c>
      <c r="AK1979" s="26" t="s">
        <v>139</v>
      </c>
      <c r="AL1979" s="26">
        <v>29</v>
      </c>
      <c r="AM1979" s="26" t="s">
        <v>4120</v>
      </c>
      <c r="AU1979" s="26" t="s">
        <v>1526</v>
      </c>
      <c r="AV1979" s="67" t="s">
        <v>4260</v>
      </c>
      <c r="AW1979" s="67" t="s">
        <v>4223</v>
      </c>
      <c r="BB1979" s="26" t="s">
        <v>2577</v>
      </c>
      <c r="BC1979" s="26" t="s">
        <v>2442</v>
      </c>
      <c r="BD1979" s="37">
        <v>44036</v>
      </c>
      <c r="BE1979" s="30">
        <v>34930</v>
      </c>
      <c r="BF1979" s="30">
        <v>35641</v>
      </c>
      <c r="BG1979" s="37" t="s">
        <v>2443</v>
      </c>
      <c r="BI1979" s="37"/>
      <c r="BJ1979" s="37"/>
      <c r="BK1979" s="37"/>
      <c r="BL1979" s="37"/>
      <c r="BM1979" s="37"/>
      <c r="BN1979" s="26"/>
      <c r="BO1979" s="26"/>
      <c r="BP1979" s="26"/>
      <c r="BQ1979" s="38"/>
      <c r="BR1979" s="26"/>
      <c r="BS1979" s="26"/>
      <c r="BT1979" s="26"/>
      <c r="BU1979" s="26"/>
      <c r="BV1979" s="39"/>
    </row>
    <row r="1980" spans="1:74" ht="15" customHeight="1">
      <c r="A1980" s="26">
        <v>2020</v>
      </c>
      <c r="B1980" s="26" t="e">
        <f>#N/A</f>
        <v>#N/A</v>
      </c>
      <c r="C1980" s="26" t="s">
        <v>129</v>
      </c>
      <c r="D1980" s="26" t="s">
        <v>2433</v>
      </c>
      <c r="E1980" s="26" t="s">
        <v>2434</v>
      </c>
      <c r="F1980" s="68">
        <v>43991</v>
      </c>
      <c r="G1980" s="107" t="s">
        <v>4293</v>
      </c>
      <c r="H1980" s="26" t="s">
        <v>1402</v>
      </c>
      <c r="I1980" s="26" t="s">
        <v>1402</v>
      </c>
      <c r="J1980" s="28" t="s">
        <v>4294</v>
      </c>
      <c r="K1980" s="26" t="s">
        <v>2574</v>
      </c>
      <c r="L1980" s="26" t="s">
        <v>2437</v>
      </c>
      <c r="M1980" s="26" t="s">
        <v>137</v>
      </c>
      <c r="N1980" s="26" t="s">
        <v>138</v>
      </c>
      <c r="O1980" s="26" t="s">
        <v>138</v>
      </c>
      <c r="Q1980" s="30">
        <v>75</v>
      </c>
      <c r="R1980" s="30">
        <v>5300</v>
      </c>
      <c r="S1980" s="31" t="e">
        <f>#N/A</f>
        <v>#N/A</v>
      </c>
      <c r="T1980" s="30">
        <v>1375</v>
      </c>
      <c r="AB1980" s="33" t="e">
        <f>#N/A</f>
        <v>#N/A</v>
      </c>
      <c r="AC1980" s="30">
        <v>2100</v>
      </c>
      <c r="AD1980" s="30" t="e">
        <f>#N/A</f>
        <v>#N/A</v>
      </c>
      <c r="AE1980" s="34">
        <v>0.73</v>
      </c>
      <c r="AG1980" s="30" t="e">
        <f>#N/A</f>
        <v>#N/A</v>
      </c>
      <c r="AH1980" s="30" t="e">
        <f>#N/A</f>
        <v>#N/A</v>
      </c>
      <c r="AI1980" s="30">
        <v>4919</v>
      </c>
      <c r="AJ1980" s="30">
        <v>4919</v>
      </c>
      <c r="AK1980" s="26" t="s">
        <v>139</v>
      </c>
      <c r="AL1980" s="26">
        <v>29</v>
      </c>
      <c r="AM1980" s="26" t="s">
        <v>4120</v>
      </c>
      <c r="AU1980" s="26" t="s">
        <v>1526</v>
      </c>
      <c r="AV1980" s="67" t="s">
        <v>4260</v>
      </c>
      <c r="AW1980" s="67" t="s">
        <v>4223</v>
      </c>
      <c r="BB1980" s="26" t="s">
        <v>2577</v>
      </c>
      <c r="BC1980" s="26" t="s">
        <v>2442</v>
      </c>
      <c r="BD1980" s="37">
        <v>44036</v>
      </c>
      <c r="BE1980" s="30">
        <v>34930</v>
      </c>
      <c r="BF1980" s="30">
        <v>35641</v>
      </c>
      <c r="BG1980" s="37" t="s">
        <v>2443</v>
      </c>
      <c r="BI1980" s="37"/>
      <c r="BJ1980" s="37"/>
      <c r="BK1980" s="37"/>
      <c r="BL1980" s="37"/>
      <c r="BM1980" s="37"/>
      <c r="BN1980" s="26"/>
      <c r="BO1980" s="26"/>
      <c r="BP1980" s="26"/>
      <c r="BQ1980" s="38"/>
      <c r="BR1980" s="26"/>
      <c r="BS1980" s="26"/>
      <c r="BT1980" s="26"/>
      <c r="BU1980" s="26"/>
      <c r="BV1980" s="39"/>
    </row>
    <row r="1981" spans="1:74" ht="15" customHeight="1">
      <c r="A1981" s="26">
        <v>2020</v>
      </c>
      <c r="B1981" s="26" t="e">
        <f>#N/A</f>
        <v>#N/A</v>
      </c>
      <c r="C1981" s="26" t="s">
        <v>129</v>
      </c>
      <c r="D1981" s="26" t="s">
        <v>2433</v>
      </c>
      <c r="E1981" s="26" t="s">
        <v>2434</v>
      </c>
      <c r="F1981" s="68">
        <v>43991</v>
      </c>
      <c r="G1981" s="107" t="s">
        <v>4295</v>
      </c>
      <c r="H1981" s="26" t="s">
        <v>1402</v>
      </c>
      <c r="I1981" s="26" t="s">
        <v>1402</v>
      </c>
      <c r="J1981" s="28" t="s">
        <v>4296</v>
      </c>
      <c r="K1981" s="26" t="s">
        <v>2574</v>
      </c>
      <c r="L1981" s="26" t="s">
        <v>2437</v>
      </c>
      <c r="M1981" s="26" t="s">
        <v>137</v>
      </c>
      <c r="N1981" s="26" t="s">
        <v>138</v>
      </c>
      <c r="O1981" s="26" t="s">
        <v>138</v>
      </c>
      <c r="Q1981" s="30">
        <v>75</v>
      </c>
      <c r="R1981" s="30">
        <v>6120</v>
      </c>
      <c r="S1981" s="31" t="e">
        <f>#N/A</f>
        <v>#N/A</v>
      </c>
      <c r="T1981" s="30">
        <v>1662</v>
      </c>
      <c r="AB1981" s="33" t="e">
        <f>#N/A</f>
        <v>#N/A</v>
      </c>
      <c r="AC1981" s="30">
        <v>2100</v>
      </c>
      <c r="AD1981" s="30" t="e">
        <f>#N/A</f>
        <v>#N/A</v>
      </c>
      <c r="AE1981" s="34">
        <v>0.95</v>
      </c>
      <c r="AG1981" s="30" t="e">
        <f>#N/A</f>
        <v>#N/A</v>
      </c>
      <c r="AH1981" s="30" t="e">
        <f>#N/A</f>
        <v>#N/A</v>
      </c>
      <c r="AI1981" s="30">
        <v>5681</v>
      </c>
      <c r="AJ1981" s="30">
        <v>5681</v>
      </c>
      <c r="AK1981" s="26" t="s">
        <v>139</v>
      </c>
      <c r="AL1981" s="26">
        <v>29</v>
      </c>
      <c r="AM1981" s="26" t="s">
        <v>4120</v>
      </c>
      <c r="AU1981" s="26" t="s">
        <v>1526</v>
      </c>
      <c r="AV1981" s="67" t="s">
        <v>4260</v>
      </c>
      <c r="AW1981" s="67" t="s">
        <v>4223</v>
      </c>
      <c r="BB1981" s="26" t="s">
        <v>2577</v>
      </c>
      <c r="BC1981" s="26" t="s">
        <v>2442</v>
      </c>
      <c r="BD1981" s="37">
        <v>44036</v>
      </c>
      <c r="BE1981" s="30">
        <v>34930</v>
      </c>
      <c r="BF1981" s="30">
        <v>35641</v>
      </c>
      <c r="BG1981" s="37" t="s">
        <v>2443</v>
      </c>
      <c r="BI1981" s="37"/>
      <c r="BJ1981" s="37"/>
      <c r="BK1981" s="37"/>
      <c r="BL1981" s="37"/>
      <c r="BM1981" s="37"/>
      <c r="BN1981" s="26"/>
      <c r="BO1981" s="26"/>
      <c r="BP1981" s="26"/>
      <c r="BQ1981" s="38"/>
      <c r="BR1981" s="26"/>
      <c r="BS1981" s="26"/>
      <c r="BT1981" s="26"/>
      <c r="BU1981" s="26"/>
      <c r="BV1981" s="39"/>
    </row>
    <row r="1982" spans="1:74" ht="15" customHeight="1">
      <c r="A1982" s="26">
        <v>2020</v>
      </c>
      <c r="B1982" s="26" t="e">
        <f>#N/A</f>
        <v>#N/A</v>
      </c>
      <c r="C1982" s="26" t="s">
        <v>129</v>
      </c>
      <c r="D1982" s="26" t="s">
        <v>2433</v>
      </c>
      <c r="E1982" s="26" t="s">
        <v>2434</v>
      </c>
      <c r="F1982" s="68">
        <v>43991</v>
      </c>
      <c r="G1982" s="107" t="s">
        <v>4297</v>
      </c>
      <c r="H1982" s="26" t="s">
        <v>1402</v>
      </c>
      <c r="I1982" s="26" t="s">
        <v>1402</v>
      </c>
      <c r="J1982" s="28" t="s">
        <v>4298</v>
      </c>
      <c r="K1982" s="26" t="s">
        <v>2574</v>
      </c>
      <c r="L1982" s="26" t="s">
        <v>2437</v>
      </c>
      <c r="M1982" s="26" t="s">
        <v>137</v>
      </c>
      <c r="N1982" s="26" t="s">
        <v>138</v>
      </c>
      <c r="O1982" s="26" t="s">
        <v>138</v>
      </c>
      <c r="Q1982" s="30">
        <v>76</v>
      </c>
      <c r="R1982" s="30">
        <v>4180</v>
      </c>
      <c r="S1982" s="31" t="e">
        <f>#N/A</f>
        <v>#N/A</v>
      </c>
      <c r="T1982" s="30">
        <v>1106</v>
      </c>
      <c r="AB1982" s="33" t="e">
        <f>#N/A</f>
        <v>#N/A</v>
      </c>
      <c r="AC1982" s="30">
        <v>2100</v>
      </c>
      <c r="AD1982" s="30" t="e">
        <f>#N/A</f>
        <v>#N/A</v>
      </c>
      <c r="AE1982" s="34">
        <v>0.95</v>
      </c>
      <c r="AG1982" s="30" t="e">
        <f>#N/A</f>
        <v>#N/A</v>
      </c>
      <c r="AH1982" s="30" t="e">
        <f>#N/A</f>
        <v>#N/A</v>
      </c>
      <c r="AI1982" s="30">
        <v>3880</v>
      </c>
      <c r="AJ1982" s="30">
        <v>3880</v>
      </c>
      <c r="AK1982" s="26" t="s">
        <v>139</v>
      </c>
      <c r="AL1982" s="26">
        <v>29</v>
      </c>
      <c r="AM1982" s="26" t="s">
        <v>4120</v>
      </c>
      <c r="AU1982" s="26" t="s">
        <v>1526</v>
      </c>
      <c r="AV1982" s="67" t="s">
        <v>4260</v>
      </c>
      <c r="AW1982" s="67" t="s">
        <v>4223</v>
      </c>
      <c r="BB1982" s="26" t="s">
        <v>2577</v>
      </c>
      <c r="BC1982" s="26" t="s">
        <v>2442</v>
      </c>
      <c r="BD1982" s="37">
        <v>44036</v>
      </c>
      <c r="BE1982" s="30">
        <v>34930</v>
      </c>
      <c r="BF1982" s="30">
        <v>35641</v>
      </c>
      <c r="BG1982" s="37" t="s">
        <v>2443</v>
      </c>
      <c r="BI1982" s="37"/>
      <c r="BJ1982" s="37"/>
      <c r="BK1982" s="37"/>
      <c r="BL1982" s="37"/>
      <c r="BM1982" s="37"/>
      <c r="BN1982" s="26"/>
      <c r="BO1982" s="26"/>
      <c r="BP1982" s="26"/>
      <c r="BQ1982" s="38"/>
      <c r="BR1982" s="26"/>
      <c r="BS1982" s="26"/>
      <c r="BT1982" s="26"/>
      <c r="BU1982" s="26"/>
      <c r="BV1982" s="39"/>
    </row>
    <row r="1983" spans="1:74" ht="15" customHeight="1">
      <c r="A1983" s="26">
        <v>2020</v>
      </c>
      <c r="B1983" s="26" t="e">
        <f>#N/A</f>
        <v>#N/A</v>
      </c>
      <c r="C1983" s="26" t="s">
        <v>129</v>
      </c>
      <c r="D1983" s="26" t="s">
        <v>2433</v>
      </c>
      <c r="E1983" s="26" t="s">
        <v>2434</v>
      </c>
      <c r="F1983" s="68">
        <v>43991</v>
      </c>
      <c r="G1983" s="107" t="s">
        <v>4299</v>
      </c>
      <c r="H1983" s="26" t="s">
        <v>1402</v>
      </c>
      <c r="I1983" s="26" t="s">
        <v>1402</v>
      </c>
      <c r="J1983" s="28" t="s">
        <v>4300</v>
      </c>
      <c r="K1983" s="26" t="s">
        <v>2574</v>
      </c>
      <c r="L1983" s="26" t="s">
        <v>2437</v>
      </c>
      <c r="M1983" s="26" t="s">
        <v>137</v>
      </c>
      <c r="N1983" s="26" t="s">
        <v>138</v>
      </c>
      <c r="O1983" s="26" t="s">
        <v>138</v>
      </c>
      <c r="Q1983" s="30">
        <v>77</v>
      </c>
      <c r="R1983" s="30">
        <v>6800</v>
      </c>
      <c r="S1983" s="31" t="e">
        <f>#N/A</f>
        <v>#N/A</v>
      </c>
      <c r="T1983" s="30">
        <v>1772</v>
      </c>
      <c r="AB1983" s="33" t="e">
        <f>#N/A</f>
        <v>#N/A</v>
      </c>
      <c r="AC1983" s="30">
        <v>2100</v>
      </c>
      <c r="AD1983" s="30" t="e">
        <f>#N/A</f>
        <v>#N/A</v>
      </c>
      <c r="AE1983" s="34">
        <v>0.98</v>
      </c>
      <c r="AG1983" s="30" t="e">
        <f>#N/A</f>
        <v>#N/A</v>
      </c>
      <c r="AH1983" s="30" t="e">
        <f>#N/A</f>
        <v>#N/A</v>
      </c>
      <c r="AI1983" s="30">
        <v>6312</v>
      </c>
      <c r="AJ1983" s="30">
        <v>6312</v>
      </c>
      <c r="AK1983" s="26" t="s">
        <v>139</v>
      </c>
      <c r="AL1983" s="26">
        <v>29</v>
      </c>
      <c r="AM1983" s="26" t="s">
        <v>4120</v>
      </c>
      <c r="AU1983" s="26" t="s">
        <v>1526</v>
      </c>
      <c r="AV1983" s="67" t="s">
        <v>4301</v>
      </c>
      <c r="AW1983" s="67" t="s">
        <v>4223</v>
      </c>
      <c r="BB1983" s="26" t="s">
        <v>2577</v>
      </c>
      <c r="BC1983" s="26" t="s">
        <v>2442</v>
      </c>
      <c r="BD1983" s="37">
        <v>44036</v>
      </c>
      <c r="BE1983" s="30">
        <v>34930</v>
      </c>
      <c r="BF1983" s="30">
        <v>35641</v>
      </c>
      <c r="BG1983" s="37" t="s">
        <v>2443</v>
      </c>
      <c r="BI1983" s="37"/>
      <c r="BJ1983" s="37"/>
      <c r="BK1983" s="37"/>
      <c r="BL1983" s="37"/>
      <c r="BM1983" s="37"/>
      <c r="BN1983" s="26"/>
      <c r="BO1983" s="26"/>
      <c r="BP1983" s="26"/>
      <c r="BQ1983" s="38"/>
      <c r="BR1983" s="26"/>
      <c r="BS1983" s="26"/>
      <c r="BT1983" s="26"/>
      <c r="BU1983" s="26"/>
      <c r="BV1983" s="39"/>
    </row>
    <row r="1984" spans="1:74" ht="15" customHeight="1">
      <c r="A1984" s="26">
        <v>2020</v>
      </c>
      <c r="B1984" s="26" t="e">
        <f>#N/A</f>
        <v>#N/A</v>
      </c>
      <c r="C1984" s="26" t="s">
        <v>129</v>
      </c>
      <c r="D1984" s="26" t="s">
        <v>2433</v>
      </c>
      <c r="E1984" s="26" t="s">
        <v>2434</v>
      </c>
      <c r="F1984" s="68">
        <v>43991</v>
      </c>
      <c r="G1984" s="107" t="s">
        <v>4302</v>
      </c>
      <c r="H1984" s="26" t="s">
        <v>1402</v>
      </c>
      <c r="I1984" s="26" t="s">
        <v>1402</v>
      </c>
      <c r="J1984" s="28" t="s">
        <v>4303</v>
      </c>
      <c r="K1984" s="26" t="s">
        <v>2574</v>
      </c>
      <c r="L1984" s="26" t="s">
        <v>2437</v>
      </c>
      <c r="M1984" s="26" t="s">
        <v>137</v>
      </c>
      <c r="N1984" s="26" t="s">
        <v>138</v>
      </c>
      <c r="O1984" s="26" t="s">
        <v>138</v>
      </c>
      <c r="Q1984" s="30">
        <v>75</v>
      </c>
      <c r="R1984" s="30">
        <v>5500</v>
      </c>
      <c r="S1984" s="31" t="e">
        <f>#N/A</f>
        <v>#N/A</v>
      </c>
      <c r="T1984" s="30">
        <v>1470</v>
      </c>
      <c r="AB1984" s="33" t="e">
        <f>#N/A</f>
        <v>#N/A</v>
      </c>
      <c r="AC1984" s="30">
        <v>2100</v>
      </c>
      <c r="AD1984" s="30" t="e">
        <f>#N/A</f>
        <v>#N/A</v>
      </c>
      <c r="AE1984" s="34">
        <v>0.98</v>
      </c>
      <c r="AG1984" s="30" t="e">
        <f>#N/A</f>
        <v>#N/A</v>
      </c>
      <c r="AH1984" s="30" t="e">
        <f>#N/A</f>
        <v>#N/A</v>
      </c>
      <c r="AI1984" s="30">
        <v>5105</v>
      </c>
      <c r="AJ1984" s="30">
        <v>5105</v>
      </c>
      <c r="AK1984" s="26" t="s">
        <v>139</v>
      </c>
      <c r="AL1984" s="26">
        <v>29</v>
      </c>
      <c r="AM1984" s="26" t="s">
        <v>4120</v>
      </c>
      <c r="AU1984" s="26" t="s">
        <v>1526</v>
      </c>
      <c r="AV1984" s="67" t="s">
        <v>4301</v>
      </c>
      <c r="AW1984" s="67" t="s">
        <v>4223</v>
      </c>
      <c r="BB1984" s="26" t="s">
        <v>2577</v>
      </c>
      <c r="BC1984" s="26" t="s">
        <v>2442</v>
      </c>
      <c r="BD1984" s="37">
        <v>44036</v>
      </c>
      <c r="BE1984" s="30">
        <v>34930</v>
      </c>
      <c r="BF1984" s="30">
        <v>35641</v>
      </c>
      <c r="BG1984" s="37" t="s">
        <v>2443</v>
      </c>
      <c r="BI1984" s="37"/>
      <c r="BJ1984" s="37"/>
      <c r="BK1984" s="37"/>
      <c r="BL1984" s="37"/>
      <c r="BM1984" s="37"/>
      <c r="BN1984" s="26"/>
      <c r="BO1984" s="26"/>
      <c r="BP1984" s="26"/>
      <c r="BQ1984" s="38"/>
      <c r="BR1984" s="26"/>
      <c r="BS1984" s="26"/>
      <c r="BT1984" s="26"/>
      <c r="BU1984" s="26"/>
      <c r="BV1984" s="39"/>
    </row>
    <row r="1985" spans="1:74" ht="15" customHeight="1">
      <c r="A1985" s="26">
        <v>2020</v>
      </c>
      <c r="B1985" s="26" t="e">
        <f>#N/A</f>
        <v>#N/A</v>
      </c>
      <c r="C1985" s="26" t="s">
        <v>129</v>
      </c>
      <c r="D1985" s="26" t="s">
        <v>2433</v>
      </c>
      <c r="E1985" s="26" t="s">
        <v>2434</v>
      </c>
      <c r="F1985" s="68">
        <v>43991</v>
      </c>
      <c r="G1985" s="107" t="s">
        <v>4304</v>
      </c>
      <c r="H1985" s="26" t="s">
        <v>1402</v>
      </c>
      <c r="I1985" s="26" t="s">
        <v>1402</v>
      </c>
      <c r="J1985" s="28" t="s">
        <v>4305</v>
      </c>
      <c r="K1985" s="26" t="s">
        <v>2574</v>
      </c>
      <c r="L1985" s="26" t="s">
        <v>2437</v>
      </c>
      <c r="M1985" s="26" t="s">
        <v>137</v>
      </c>
      <c r="N1985" s="26" t="s">
        <v>138</v>
      </c>
      <c r="O1985" s="26" t="s">
        <v>138</v>
      </c>
      <c r="Q1985" s="30">
        <v>72</v>
      </c>
      <c r="R1985" s="30">
        <v>4580</v>
      </c>
      <c r="S1985" s="31" t="e">
        <f>#N/A</f>
        <v>#N/A</v>
      </c>
      <c r="T1985" s="30">
        <v>1210</v>
      </c>
      <c r="AB1985" s="33" t="e">
        <f>#N/A</f>
        <v>#N/A</v>
      </c>
      <c r="AC1985" s="30">
        <v>2100</v>
      </c>
      <c r="AD1985" s="30" t="e">
        <f>#N/A</f>
        <v>#N/A</v>
      </c>
      <c r="AE1985" s="34">
        <v>0.91</v>
      </c>
      <c r="AG1985" s="30" t="e">
        <f>#N/A</f>
        <v>#N/A</v>
      </c>
      <c r="AH1985" s="30" t="e">
        <f>#N/A</f>
        <v>#N/A</v>
      </c>
      <c r="AI1985" s="30">
        <v>4251</v>
      </c>
      <c r="AJ1985" s="30">
        <v>4251</v>
      </c>
      <c r="AK1985" s="26" t="s">
        <v>139</v>
      </c>
      <c r="AL1985" s="26">
        <v>29</v>
      </c>
      <c r="AM1985" s="26" t="s">
        <v>4120</v>
      </c>
      <c r="AU1985" s="26" t="s">
        <v>1526</v>
      </c>
      <c r="AV1985" s="67" t="s">
        <v>4301</v>
      </c>
      <c r="AW1985" s="67" t="s">
        <v>4223</v>
      </c>
      <c r="BB1985" s="26" t="s">
        <v>2577</v>
      </c>
      <c r="BC1985" s="26" t="s">
        <v>2442</v>
      </c>
      <c r="BD1985" s="37">
        <v>44036</v>
      </c>
      <c r="BE1985" s="30">
        <v>34930</v>
      </c>
      <c r="BF1985" s="30">
        <v>35641</v>
      </c>
      <c r="BG1985" s="37" t="s">
        <v>2443</v>
      </c>
      <c r="BI1985" s="37"/>
      <c r="BJ1985" s="37"/>
      <c r="BK1985" s="37"/>
      <c r="BL1985" s="37"/>
      <c r="BM1985" s="37"/>
      <c r="BN1985" s="26"/>
      <c r="BO1985" s="26"/>
      <c r="BP1985" s="26"/>
      <c r="BQ1985" s="38"/>
      <c r="BR1985" s="26"/>
      <c r="BS1985" s="26"/>
      <c r="BT1985" s="26"/>
      <c r="BU1985" s="26"/>
      <c r="BV1985" s="39"/>
    </row>
    <row r="1986" spans="1:74" ht="15" customHeight="1">
      <c r="A1986" s="26">
        <v>2020</v>
      </c>
      <c r="B1986" s="26" t="e">
        <f>#N/A</f>
        <v>#N/A</v>
      </c>
      <c r="C1986" s="26" t="s">
        <v>129</v>
      </c>
      <c r="D1986" s="26" t="s">
        <v>2433</v>
      </c>
      <c r="E1986" s="26" t="s">
        <v>2434</v>
      </c>
      <c r="F1986" s="68">
        <v>43991</v>
      </c>
      <c r="G1986" s="107" t="s">
        <v>4306</v>
      </c>
      <c r="H1986" s="26" t="s">
        <v>1402</v>
      </c>
      <c r="I1986" s="26" t="s">
        <v>1402</v>
      </c>
      <c r="J1986" s="28" t="s">
        <v>4307</v>
      </c>
      <c r="K1986" s="26" t="s">
        <v>2574</v>
      </c>
      <c r="L1986" s="26" t="s">
        <v>2437</v>
      </c>
      <c r="M1986" s="26" t="s">
        <v>137</v>
      </c>
      <c r="N1986" s="26" t="s">
        <v>138</v>
      </c>
      <c r="O1986" s="26" t="s">
        <v>138</v>
      </c>
      <c r="Q1986" s="30">
        <v>76</v>
      </c>
      <c r="R1986" s="30">
        <v>6010</v>
      </c>
      <c r="S1986" s="31" t="e">
        <f>#N/A</f>
        <v>#N/A</v>
      </c>
      <c r="T1986" s="30">
        <v>1670</v>
      </c>
      <c r="AB1986" s="33" t="e">
        <f>#N/A</f>
        <v>#N/A</v>
      </c>
      <c r="AC1986" s="30">
        <v>2100</v>
      </c>
      <c r="AD1986" s="30" t="e">
        <f>#N/A</f>
        <v>#N/A</v>
      </c>
      <c r="AE1986" s="34">
        <v>0.91</v>
      </c>
      <c r="AG1986" s="30" t="e">
        <f>#N/A</f>
        <v>#N/A</v>
      </c>
      <c r="AH1986" s="30" t="e">
        <f>#N/A</f>
        <v>#N/A</v>
      </c>
      <c r="AI1986" s="30">
        <v>5578</v>
      </c>
      <c r="AJ1986" s="30">
        <v>5578</v>
      </c>
      <c r="AK1986" s="26" t="s">
        <v>139</v>
      </c>
      <c r="AL1986" s="26">
        <v>29</v>
      </c>
      <c r="AM1986" s="26" t="s">
        <v>4120</v>
      </c>
      <c r="AU1986" s="26" t="s">
        <v>1526</v>
      </c>
      <c r="AV1986" s="67" t="s">
        <v>4301</v>
      </c>
      <c r="AW1986" s="67" t="s">
        <v>4223</v>
      </c>
      <c r="BB1986" s="26" t="s">
        <v>2577</v>
      </c>
      <c r="BC1986" s="26" t="s">
        <v>2442</v>
      </c>
      <c r="BD1986" s="37">
        <v>44036</v>
      </c>
      <c r="BE1986" s="30">
        <v>34930</v>
      </c>
      <c r="BF1986" s="30">
        <v>35641</v>
      </c>
      <c r="BG1986" s="37" t="s">
        <v>2443</v>
      </c>
      <c r="BI1986" s="37"/>
      <c r="BJ1986" s="37"/>
      <c r="BK1986" s="37"/>
      <c r="BL1986" s="37"/>
      <c r="BM1986" s="37"/>
      <c r="BN1986" s="26"/>
      <c r="BO1986" s="26"/>
      <c r="BP1986" s="26"/>
      <c r="BQ1986" s="38"/>
      <c r="BR1986" s="26"/>
      <c r="BS1986" s="26"/>
      <c r="BT1986" s="26"/>
      <c r="BU1986" s="26"/>
      <c r="BV1986" s="39"/>
    </row>
    <row r="1987" spans="1:74" ht="15" customHeight="1">
      <c r="A1987" s="26">
        <v>2020</v>
      </c>
      <c r="B1987" s="26" t="e">
        <f>#N/A</f>
        <v>#N/A</v>
      </c>
      <c r="C1987" s="26" t="s">
        <v>129</v>
      </c>
      <c r="D1987" s="26" t="s">
        <v>2433</v>
      </c>
      <c r="E1987" s="26" t="s">
        <v>2434</v>
      </c>
      <c r="F1987" s="68">
        <v>43991</v>
      </c>
      <c r="G1987" s="107" t="s">
        <v>4308</v>
      </c>
      <c r="H1987" s="26" t="s">
        <v>1402</v>
      </c>
      <c r="I1987" s="26" t="s">
        <v>1402</v>
      </c>
      <c r="J1987" s="28" t="s">
        <v>4309</v>
      </c>
      <c r="K1987" s="26" t="s">
        <v>2574</v>
      </c>
      <c r="L1987" s="26" t="s">
        <v>2437</v>
      </c>
      <c r="M1987" s="26" t="s">
        <v>137</v>
      </c>
      <c r="N1987" s="26" t="s">
        <v>138</v>
      </c>
      <c r="O1987" s="26" t="s">
        <v>138</v>
      </c>
      <c r="Q1987" s="30">
        <v>61</v>
      </c>
      <c r="R1987" s="30">
        <v>2680</v>
      </c>
      <c r="S1987" s="31" t="e">
        <f>#N/A</f>
        <v>#N/A</v>
      </c>
      <c r="T1987" s="30">
        <v>675</v>
      </c>
      <c r="AB1987" s="33" t="e">
        <f>#N/A</f>
        <v>#N/A</v>
      </c>
      <c r="AC1987" s="30">
        <v>2100</v>
      </c>
      <c r="AD1987" s="30" t="e">
        <f>#N/A</f>
        <v>#N/A</v>
      </c>
      <c r="AE1987" s="34">
        <v>0.98</v>
      </c>
      <c r="AG1987" s="30" t="e">
        <f>#N/A</f>
        <v>#N/A</v>
      </c>
      <c r="AH1987" s="30" t="e">
        <f>#N/A</f>
        <v>#N/A</v>
      </c>
      <c r="AI1987" s="30">
        <v>2488</v>
      </c>
      <c r="AJ1987" s="30">
        <v>2488</v>
      </c>
      <c r="AK1987" s="26" t="s">
        <v>139</v>
      </c>
      <c r="AL1987" s="26">
        <v>29</v>
      </c>
      <c r="AM1987" s="26" t="s">
        <v>4120</v>
      </c>
      <c r="AU1987" s="26" t="s">
        <v>1526</v>
      </c>
      <c r="AV1987" s="67" t="s">
        <v>4301</v>
      </c>
      <c r="AW1987" s="67" t="s">
        <v>4223</v>
      </c>
      <c r="BB1987" s="26" t="s">
        <v>2577</v>
      </c>
      <c r="BC1987" s="26" t="s">
        <v>2442</v>
      </c>
      <c r="BD1987" s="37">
        <v>44036</v>
      </c>
      <c r="BE1987" s="30">
        <v>34930</v>
      </c>
      <c r="BF1987" s="30">
        <v>35641</v>
      </c>
      <c r="BG1987" s="37" t="s">
        <v>2443</v>
      </c>
      <c r="BI1987" s="37"/>
      <c r="BJ1987" s="37"/>
      <c r="BK1987" s="37"/>
      <c r="BL1987" s="37"/>
      <c r="BM1987" s="37"/>
      <c r="BN1987" s="26"/>
      <c r="BO1987" s="26"/>
      <c r="BP1987" s="26"/>
      <c r="BQ1987" s="38"/>
      <c r="BR1987" s="26"/>
      <c r="BS1987" s="26"/>
      <c r="BT1987" s="26"/>
      <c r="BU1987" s="26"/>
      <c r="BV1987" s="39"/>
    </row>
    <row r="1988" spans="1:74" ht="15" customHeight="1">
      <c r="A1988" s="26">
        <v>2020</v>
      </c>
      <c r="B1988" s="26" t="e">
        <f>#N/A</f>
        <v>#N/A</v>
      </c>
      <c r="C1988" s="26" t="s">
        <v>129</v>
      </c>
      <c r="D1988" s="26" t="s">
        <v>2433</v>
      </c>
      <c r="E1988" s="26" t="s">
        <v>2434</v>
      </c>
      <c r="F1988" s="68">
        <v>43991</v>
      </c>
      <c r="G1988" s="107" t="s">
        <v>4310</v>
      </c>
      <c r="H1988" s="26" t="s">
        <v>1402</v>
      </c>
      <c r="I1988" s="26" t="s">
        <v>1402</v>
      </c>
      <c r="J1988" s="28" t="s">
        <v>4311</v>
      </c>
      <c r="K1988" s="26" t="s">
        <v>2574</v>
      </c>
      <c r="L1988" s="26" t="s">
        <v>2437</v>
      </c>
      <c r="M1988" s="26" t="s">
        <v>137</v>
      </c>
      <c r="N1988" s="26" t="s">
        <v>138</v>
      </c>
      <c r="O1988" s="26" t="s">
        <v>138</v>
      </c>
      <c r="Q1988" s="30">
        <v>66</v>
      </c>
      <c r="R1988" s="30">
        <v>3770</v>
      </c>
      <c r="S1988" s="31" t="e">
        <f>#N/A</f>
        <v>#N/A</v>
      </c>
      <c r="T1988" s="30">
        <v>925</v>
      </c>
      <c r="AB1988" s="33" t="e">
        <f>#N/A</f>
        <v>#N/A</v>
      </c>
      <c r="AC1988" s="30">
        <v>2100</v>
      </c>
      <c r="AD1988" s="30" t="e">
        <f>#N/A</f>
        <v>#N/A</v>
      </c>
      <c r="AE1988" s="34">
        <v>0.98</v>
      </c>
      <c r="AG1988" s="30" t="e">
        <f>#N/A</f>
        <v>#N/A</v>
      </c>
      <c r="AH1988" s="30" t="e">
        <f>#N/A</f>
        <v>#N/A</v>
      </c>
      <c r="AI1988" s="30">
        <v>3499</v>
      </c>
      <c r="AJ1988" s="30">
        <v>3499</v>
      </c>
      <c r="AK1988" s="26" t="s">
        <v>139</v>
      </c>
      <c r="AL1988" s="26">
        <v>29</v>
      </c>
      <c r="AM1988" s="26" t="s">
        <v>4120</v>
      </c>
      <c r="AU1988" s="26" t="s">
        <v>1526</v>
      </c>
      <c r="AV1988" s="67" t="s">
        <v>4301</v>
      </c>
      <c r="AW1988" s="67" t="s">
        <v>4223</v>
      </c>
      <c r="BB1988" s="26" t="s">
        <v>2577</v>
      </c>
      <c r="BC1988" s="26" t="s">
        <v>2442</v>
      </c>
      <c r="BD1988" s="37">
        <v>44036</v>
      </c>
      <c r="BE1988" s="30">
        <v>34930</v>
      </c>
      <c r="BF1988" s="30">
        <v>35641</v>
      </c>
      <c r="BG1988" s="37" t="s">
        <v>2443</v>
      </c>
      <c r="BI1988" s="37"/>
      <c r="BJ1988" s="37"/>
      <c r="BK1988" s="37"/>
      <c r="BL1988" s="37"/>
      <c r="BM1988" s="37"/>
      <c r="BN1988" s="26"/>
      <c r="BO1988" s="26"/>
      <c r="BP1988" s="26"/>
      <c r="BQ1988" s="38"/>
      <c r="BR1988" s="26"/>
      <c r="BS1988" s="26"/>
      <c r="BT1988" s="26"/>
      <c r="BU1988" s="26"/>
      <c r="BV1988" s="39"/>
    </row>
    <row r="1989" spans="1:74" ht="15" customHeight="1">
      <c r="A1989" s="26">
        <v>2020</v>
      </c>
      <c r="B1989" s="26" t="e">
        <f>#N/A</f>
        <v>#N/A</v>
      </c>
      <c r="C1989" s="26" t="s">
        <v>129</v>
      </c>
      <c r="D1989" s="26" t="s">
        <v>2433</v>
      </c>
      <c r="E1989" s="26" t="s">
        <v>2434</v>
      </c>
      <c r="F1989" s="68">
        <v>43991</v>
      </c>
      <c r="G1989" s="107" t="s">
        <v>4312</v>
      </c>
      <c r="H1989" s="26" t="s">
        <v>1402</v>
      </c>
      <c r="I1989" s="26" t="s">
        <v>1402</v>
      </c>
      <c r="J1989" s="28" t="s">
        <v>4313</v>
      </c>
      <c r="K1989" s="26" t="s">
        <v>2574</v>
      </c>
      <c r="L1989" s="26" t="s">
        <v>2437</v>
      </c>
      <c r="M1989" s="26" t="s">
        <v>137</v>
      </c>
      <c r="N1989" s="26" t="s">
        <v>138</v>
      </c>
      <c r="O1989" s="26" t="s">
        <v>138</v>
      </c>
      <c r="Q1989" s="30">
        <v>75</v>
      </c>
      <c r="R1989" s="30">
        <v>6240</v>
      </c>
      <c r="S1989" s="31" t="e">
        <f>#N/A</f>
        <v>#N/A</v>
      </c>
      <c r="T1989" s="30">
        <v>1584</v>
      </c>
      <c r="AB1989" s="33" t="e">
        <f>#N/A</f>
        <v>#N/A</v>
      </c>
      <c r="AC1989" s="30">
        <v>2100</v>
      </c>
      <c r="AD1989" s="30" t="e">
        <f>#N/A</f>
        <v>#N/A</v>
      </c>
      <c r="AE1989" s="34">
        <v>0.98</v>
      </c>
      <c r="AG1989" s="30" t="e">
        <f>#N/A</f>
        <v>#N/A</v>
      </c>
      <c r="AH1989" s="30" t="e">
        <f>#N/A</f>
        <v>#N/A</v>
      </c>
      <c r="AI1989" s="30">
        <v>5792</v>
      </c>
      <c r="AJ1989" s="30">
        <v>5792</v>
      </c>
      <c r="AK1989" s="26" t="s">
        <v>139</v>
      </c>
      <c r="AL1989" s="26">
        <v>29</v>
      </c>
      <c r="AM1989" s="26" t="s">
        <v>4120</v>
      </c>
      <c r="AU1989" s="26" t="s">
        <v>1526</v>
      </c>
      <c r="AV1989" s="67" t="s">
        <v>4301</v>
      </c>
      <c r="AW1989" s="67" t="s">
        <v>4223</v>
      </c>
      <c r="BB1989" s="26" t="s">
        <v>2577</v>
      </c>
      <c r="BC1989" s="26" t="s">
        <v>2442</v>
      </c>
      <c r="BD1989" s="37">
        <v>44036</v>
      </c>
      <c r="BE1989" s="30">
        <v>34930</v>
      </c>
      <c r="BF1989" s="30">
        <v>35641</v>
      </c>
      <c r="BG1989" s="37" t="s">
        <v>2443</v>
      </c>
      <c r="BI1989" s="37"/>
      <c r="BJ1989" s="37"/>
      <c r="BK1989" s="37"/>
      <c r="BL1989" s="37"/>
      <c r="BM1989" s="37"/>
      <c r="BN1989" s="26"/>
      <c r="BO1989" s="26"/>
      <c r="BP1989" s="26"/>
      <c r="BQ1989" s="38"/>
      <c r="BR1989" s="26"/>
      <c r="BS1989" s="26"/>
      <c r="BT1989" s="26"/>
      <c r="BU1989" s="26"/>
      <c r="BV1989" s="39"/>
    </row>
    <row r="1990" spans="1:74" ht="15" customHeight="1">
      <c r="A1990" s="26">
        <v>2020</v>
      </c>
      <c r="B1990" s="26" t="e">
        <f>#N/A</f>
        <v>#N/A</v>
      </c>
      <c r="C1990" s="26" t="s">
        <v>129</v>
      </c>
      <c r="D1990" s="26" t="s">
        <v>2433</v>
      </c>
      <c r="E1990" s="26" t="s">
        <v>2434</v>
      </c>
      <c r="F1990" s="68">
        <v>43991</v>
      </c>
      <c r="G1990" s="107" t="s">
        <v>4314</v>
      </c>
      <c r="H1990" s="26" t="s">
        <v>1402</v>
      </c>
      <c r="I1990" s="26" t="s">
        <v>1402</v>
      </c>
      <c r="J1990" s="28" t="s">
        <v>4315</v>
      </c>
      <c r="K1990" s="26" t="s">
        <v>2574</v>
      </c>
      <c r="L1990" s="26" t="s">
        <v>2437</v>
      </c>
      <c r="M1990" s="26" t="s">
        <v>137</v>
      </c>
      <c r="N1990" s="26" t="s">
        <v>138</v>
      </c>
      <c r="O1990" s="26" t="s">
        <v>138</v>
      </c>
      <c r="Q1990" s="30">
        <v>70</v>
      </c>
      <c r="R1990" s="30">
        <v>4450</v>
      </c>
      <c r="S1990" s="31" t="e">
        <f>#N/A</f>
        <v>#N/A</v>
      </c>
      <c r="T1990" s="30">
        <v>1172</v>
      </c>
      <c r="AB1990" s="33" t="e">
        <f>#N/A</f>
        <v>#N/A</v>
      </c>
      <c r="AC1990" s="30">
        <v>2100</v>
      </c>
      <c r="AD1990" s="30" t="e">
        <f>#N/A</f>
        <v>#N/A</v>
      </c>
      <c r="AE1990" s="34">
        <v>0.98</v>
      </c>
      <c r="AG1990" s="30" t="e">
        <f>#N/A</f>
        <v>#N/A</v>
      </c>
      <c r="AH1990" s="30" t="e">
        <f>#N/A</f>
        <v>#N/A</v>
      </c>
      <c r="AI1990" s="30">
        <v>4130</v>
      </c>
      <c r="AJ1990" s="30">
        <v>4130</v>
      </c>
      <c r="AK1990" s="26" t="s">
        <v>139</v>
      </c>
      <c r="AL1990" s="26">
        <v>29</v>
      </c>
      <c r="AM1990" s="26" t="s">
        <v>4120</v>
      </c>
      <c r="AU1990" s="26" t="s">
        <v>1526</v>
      </c>
      <c r="AV1990" s="67" t="s">
        <v>4301</v>
      </c>
      <c r="AW1990" s="67" t="s">
        <v>4223</v>
      </c>
      <c r="BB1990" s="26" t="s">
        <v>2577</v>
      </c>
      <c r="BC1990" s="26" t="s">
        <v>2442</v>
      </c>
      <c r="BD1990" s="37">
        <v>44036</v>
      </c>
      <c r="BE1990" s="30">
        <v>34930</v>
      </c>
      <c r="BF1990" s="30">
        <v>35641</v>
      </c>
      <c r="BG1990" s="37" t="s">
        <v>2443</v>
      </c>
      <c r="BI1990" s="37"/>
      <c r="BJ1990" s="37"/>
      <c r="BK1990" s="37"/>
      <c r="BL1990" s="37"/>
      <c r="BM1990" s="37"/>
      <c r="BN1990" s="26"/>
      <c r="BO1990" s="26"/>
      <c r="BP1990" s="26"/>
      <c r="BQ1990" s="38"/>
      <c r="BR1990" s="26"/>
      <c r="BS1990" s="26"/>
      <c r="BT1990" s="26"/>
      <c r="BU1990" s="26"/>
      <c r="BV1990" s="39"/>
    </row>
    <row r="1991" spans="1:74" ht="15" customHeight="1">
      <c r="A1991" s="26">
        <v>2020</v>
      </c>
      <c r="B1991" s="26" t="e">
        <f>#N/A</f>
        <v>#N/A</v>
      </c>
      <c r="C1991" s="26" t="s">
        <v>129</v>
      </c>
      <c r="D1991" s="26" t="s">
        <v>2433</v>
      </c>
      <c r="E1991" s="26" t="s">
        <v>2434</v>
      </c>
      <c r="F1991" s="27">
        <v>43991</v>
      </c>
      <c r="G1991" s="26" t="s">
        <v>4316</v>
      </c>
      <c r="H1991" s="26" t="s">
        <v>1402</v>
      </c>
      <c r="I1991" s="26" t="s">
        <v>1402</v>
      </c>
      <c r="J1991" s="28" t="s">
        <v>4317</v>
      </c>
      <c r="K1991" s="26" t="s">
        <v>2574</v>
      </c>
      <c r="L1991" s="26" t="s">
        <v>2437</v>
      </c>
      <c r="M1991" s="26" t="s">
        <v>137</v>
      </c>
      <c r="N1991" s="26" t="s">
        <v>138</v>
      </c>
      <c r="O1991" s="26" t="s">
        <v>138</v>
      </c>
      <c r="Q1991" s="30">
        <v>74</v>
      </c>
      <c r="R1991" s="30">
        <v>6680</v>
      </c>
      <c r="S1991" s="31" t="e">
        <f>#N/A</f>
        <v>#N/A</v>
      </c>
      <c r="T1991" s="30">
        <v>1875</v>
      </c>
      <c r="AB1991" s="33" t="e">
        <f>#N/A</f>
        <v>#N/A</v>
      </c>
      <c r="AC1991" s="30">
        <v>2100</v>
      </c>
      <c r="AD1991" s="30" t="e">
        <f>#N/A</f>
        <v>#N/A</v>
      </c>
      <c r="AE1991" s="34">
        <v>0.95</v>
      </c>
      <c r="AG1991" s="30" t="e">
        <f>#N/A</f>
        <v>#N/A</v>
      </c>
      <c r="AH1991" s="30" t="e">
        <f>#N/A</f>
        <v>#N/A</v>
      </c>
      <c r="AI1991" s="30">
        <v>6200</v>
      </c>
      <c r="AJ1991" s="30">
        <v>6200</v>
      </c>
      <c r="AK1991" s="26" t="s">
        <v>139</v>
      </c>
      <c r="AL1991" s="26">
        <v>29</v>
      </c>
      <c r="AM1991" s="26" t="s">
        <v>4120</v>
      </c>
      <c r="AU1991" s="26" t="s">
        <v>1526</v>
      </c>
      <c r="AV1991" s="67" t="s">
        <v>4301</v>
      </c>
      <c r="AW1991" s="67" t="s">
        <v>4223</v>
      </c>
      <c r="BB1991" s="26" t="s">
        <v>2577</v>
      </c>
      <c r="BC1991" s="26" t="s">
        <v>2442</v>
      </c>
      <c r="BD1991" s="37">
        <v>44036</v>
      </c>
      <c r="BE1991" s="30">
        <v>34930</v>
      </c>
      <c r="BF1991" s="30">
        <v>35641</v>
      </c>
      <c r="BG1991" s="37" t="s">
        <v>2443</v>
      </c>
      <c r="BI1991" s="37"/>
      <c r="BJ1991" s="37"/>
      <c r="BK1991" s="37"/>
      <c r="BL1991" s="37"/>
      <c r="BM1991" s="37"/>
      <c r="BN1991" s="26"/>
      <c r="BO1991" s="26"/>
      <c r="BP1991" s="26"/>
      <c r="BQ1991" s="39"/>
      <c r="BR1991" s="26"/>
      <c r="BS1991" s="26"/>
      <c r="BT1991" s="26"/>
      <c r="BU1991" s="26"/>
      <c r="BV1991" s="39"/>
    </row>
    <row r="1992" spans="1:74" ht="15" customHeight="1">
      <c r="A1992" s="26">
        <v>2020</v>
      </c>
      <c r="B1992" s="26" t="e">
        <f>#N/A</f>
        <v>#N/A</v>
      </c>
      <c r="C1992" s="26" t="s">
        <v>129</v>
      </c>
      <c r="D1992" s="26" t="s">
        <v>2433</v>
      </c>
      <c r="E1992" s="26" t="s">
        <v>2434</v>
      </c>
      <c r="F1992" s="27">
        <v>43991</v>
      </c>
      <c r="G1992" s="26" t="s">
        <v>4318</v>
      </c>
      <c r="H1992" s="26" t="s">
        <v>1402</v>
      </c>
      <c r="I1992" s="26" t="s">
        <v>1402</v>
      </c>
      <c r="J1992" s="28" t="s">
        <v>4319</v>
      </c>
      <c r="K1992" s="26" t="s">
        <v>2574</v>
      </c>
      <c r="L1992" s="26" t="s">
        <v>2437</v>
      </c>
      <c r="M1992" s="26" t="s">
        <v>137</v>
      </c>
      <c r="N1992" s="26" t="s">
        <v>138</v>
      </c>
      <c r="O1992" s="26" t="s">
        <v>138</v>
      </c>
      <c r="Q1992" s="30">
        <v>72</v>
      </c>
      <c r="R1992" s="30">
        <v>5140</v>
      </c>
      <c r="S1992" s="31" t="e">
        <f>#N/A</f>
        <v>#N/A</v>
      </c>
      <c r="T1992" s="30">
        <v>1455</v>
      </c>
      <c r="AB1992" s="33" t="e">
        <f>#N/A</f>
        <v>#N/A</v>
      </c>
      <c r="AC1992" s="30">
        <v>2100</v>
      </c>
      <c r="AD1992" s="30" t="e">
        <f>#N/A</f>
        <v>#N/A</v>
      </c>
      <c r="AE1992" s="34">
        <v>0.95</v>
      </c>
      <c r="AG1992" s="30" t="e">
        <f>#N/A</f>
        <v>#N/A</v>
      </c>
      <c r="AH1992" s="30" t="e">
        <f>#N/A</f>
        <v>#N/A</v>
      </c>
      <c r="AI1992" s="30">
        <v>4771</v>
      </c>
      <c r="AJ1992" s="30">
        <v>4771</v>
      </c>
      <c r="AK1992" s="26" t="s">
        <v>139</v>
      </c>
      <c r="AL1992" s="26">
        <v>29</v>
      </c>
      <c r="AM1992" s="26" t="s">
        <v>4120</v>
      </c>
      <c r="AU1992" s="26" t="s">
        <v>1526</v>
      </c>
      <c r="AV1992" s="67" t="s">
        <v>4301</v>
      </c>
      <c r="AW1992" s="67" t="s">
        <v>4223</v>
      </c>
      <c r="BB1992" s="26" t="s">
        <v>2577</v>
      </c>
      <c r="BC1992" s="26" t="s">
        <v>2442</v>
      </c>
      <c r="BD1992" s="37">
        <v>44036</v>
      </c>
      <c r="BE1992" s="30">
        <v>34930</v>
      </c>
      <c r="BF1992" s="30">
        <v>35641</v>
      </c>
      <c r="BG1992" s="37" t="s">
        <v>2443</v>
      </c>
      <c r="BI1992" s="37"/>
      <c r="BJ1992" s="37"/>
      <c r="BK1992" s="37"/>
      <c r="BL1992" s="37"/>
      <c r="BM1992" s="37"/>
      <c r="BN1992" s="26"/>
      <c r="BO1992" s="26"/>
      <c r="BP1992" s="26"/>
      <c r="BQ1992" s="39"/>
      <c r="BR1992" s="26"/>
      <c r="BS1992" s="26"/>
      <c r="BT1992" s="26"/>
      <c r="BU1992" s="26"/>
      <c r="BV1992" s="39"/>
    </row>
    <row r="1993" spans="1:74" ht="15" customHeight="1">
      <c r="A1993" s="26">
        <v>2020</v>
      </c>
      <c r="B1993" s="26" t="e">
        <f>#N/A</f>
        <v>#N/A</v>
      </c>
      <c r="C1993" s="26" t="s">
        <v>129</v>
      </c>
      <c r="D1993" s="26" t="s">
        <v>2433</v>
      </c>
      <c r="E1993" s="26" t="s">
        <v>2434</v>
      </c>
      <c r="F1993" s="27">
        <v>43991</v>
      </c>
      <c r="G1993" s="26" t="s">
        <v>4320</v>
      </c>
      <c r="H1993" s="26" t="s">
        <v>1402</v>
      </c>
      <c r="I1993" s="26" t="s">
        <v>1402</v>
      </c>
      <c r="J1993" s="28" t="s">
        <v>4321</v>
      </c>
      <c r="K1993" s="26" t="s">
        <v>2574</v>
      </c>
      <c r="L1993" s="26" t="s">
        <v>2437</v>
      </c>
      <c r="M1993" s="26" t="s">
        <v>137</v>
      </c>
      <c r="N1993" s="26" t="s">
        <v>138</v>
      </c>
      <c r="O1993" s="26" t="s">
        <v>138</v>
      </c>
      <c r="Q1993" s="30">
        <v>72</v>
      </c>
      <c r="R1993" s="30">
        <v>5280</v>
      </c>
      <c r="S1993" s="31" t="e">
        <f>#N/A</f>
        <v>#N/A</v>
      </c>
      <c r="T1993" s="30">
        <v>1377</v>
      </c>
      <c r="AB1993" s="33" t="e">
        <f>#N/A</f>
        <v>#N/A</v>
      </c>
      <c r="AC1993" s="30">
        <v>2100</v>
      </c>
      <c r="AD1993" s="30" t="e">
        <f>#N/A</f>
        <v>#N/A</v>
      </c>
      <c r="AE1993" s="34">
        <v>0.92</v>
      </c>
      <c r="AG1993" s="30" t="e">
        <f>#N/A</f>
        <v>#N/A</v>
      </c>
      <c r="AH1993" s="30" t="e">
        <f>#N/A</f>
        <v>#N/A</v>
      </c>
      <c r="AI1993" s="30">
        <v>4925</v>
      </c>
      <c r="AJ1993" s="30">
        <v>4925</v>
      </c>
      <c r="AK1993" s="26" t="s">
        <v>139</v>
      </c>
      <c r="AL1993" s="26">
        <v>29</v>
      </c>
      <c r="AM1993" s="26" t="s">
        <v>4120</v>
      </c>
      <c r="AU1993" s="26" t="s">
        <v>1526</v>
      </c>
      <c r="AV1993" s="67" t="s">
        <v>4301</v>
      </c>
      <c r="AW1993" s="67" t="s">
        <v>4223</v>
      </c>
      <c r="BB1993" s="26" t="s">
        <v>2577</v>
      </c>
      <c r="BC1993" s="26" t="s">
        <v>2442</v>
      </c>
      <c r="BD1993" s="37">
        <v>44036</v>
      </c>
      <c r="BE1993" s="30">
        <v>34930</v>
      </c>
      <c r="BF1993" s="30">
        <v>35641</v>
      </c>
      <c r="BG1993" s="37" t="s">
        <v>2443</v>
      </c>
      <c r="BI1993" s="37"/>
      <c r="BJ1993" s="37"/>
      <c r="BK1993" s="37"/>
      <c r="BL1993" s="37"/>
      <c r="BM1993" s="37"/>
      <c r="BN1993" s="26"/>
      <c r="BO1993" s="26"/>
      <c r="BP1993" s="26"/>
      <c r="BQ1993" s="39"/>
      <c r="BR1993" s="26"/>
      <c r="BS1993" s="26"/>
      <c r="BT1993" s="26"/>
      <c r="BU1993" s="26"/>
      <c r="BV1993" s="39"/>
    </row>
    <row r="1994" spans="1:74" ht="15" customHeight="1">
      <c r="A1994" s="26">
        <v>2020</v>
      </c>
      <c r="B1994" s="26" t="e">
        <f>#N/A</f>
        <v>#N/A</v>
      </c>
      <c r="C1994" s="26" t="s">
        <v>129</v>
      </c>
      <c r="D1994" s="26" t="s">
        <v>2433</v>
      </c>
      <c r="E1994" s="26" t="s">
        <v>2434</v>
      </c>
      <c r="F1994" s="27">
        <v>43991</v>
      </c>
      <c r="G1994" s="26" t="s">
        <v>4322</v>
      </c>
      <c r="H1994" s="26" t="s">
        <v>1402</v>
      </c>
      <c r="I1994" s="26" t="s">
        <v>1402</v>
      </c>
      <c r="J1994" s="28" t="s">
        <v>4323</v>
      </c>
      <c r="K1994" s="26" t="s">
        <v>2574</v>
      </c>
      <c r="L1994" s="26" t="s">
        <v>2437</v>
      </c>
      <c r="M1994" s="26" t="s">
        <v>137</v>
      </c>
      <c r="N1994" s="26" t="s">
        <v>138</v>
      </c>
      <c r="O1994" s="26" t="s">
        <v>138</v>
      </c>
      <c r="Q1994" s="30">
        <v>80</v>
      </c>
      <c r="R1994" s="30">
        <v>7700</v>
      </c>
      <c r="S1994" s="31" t="e">
        <f>#N/A</f>
        <v>#N/A</v>
      </c>
      <c r="T1994" s="30">
        <v>1860</v>
      </c>
      <c r="AB1994" s="33" t="e">
        <f>#N/A</f>
        <v>#N/A</v>
      </c>
      <c r="AC1994" s="30">
        <v>2100</v>
      </c>
      <c r="AD1994" s="30" t="e">
        <f>#N/A</f>
        <v>#N/A</v>
      </c>
      <c r="AE1994" s="34">
        <v>0.92</v>
      </c>
      <c r="AG1994" s="30" t="e">
        <f>#N/A</f>
        <v>#N/A</v>
      </c>
      <c r="AH1994" s="30" t="e">
        <f>#N/A</f>
        <v>#N/A</v>
      </c>
      <c r="AI1994" s="30">
        <v>7147</v>
      </c>
      <c r="AJ1994" s="30">
        <v>7147</v>
      </c>
      <c r="AK1994" s="26" t="s">
        <v>139</v>
      </c>
      <c r="AL1994" s="26">
        <v>29</v>
      </c>
      <c r="AM1994" s="26" t="s">
        <v>4120</v>
      </c>
      <c r="AU1994" s="26" t="s">
        <v>1526</v>
      </c>
      <c r="AV1994" s="67" t="s">
        <v>4301</v>
      </c>
      <c r="AW1994" s="67" t="s">
        <v>4223</v>
      </c>
      <c r="BB1994" s="26" t="s">
        <v>2577</v>
      </c>
      <c r="BC1994" s="26" t="s">
        <v>2442</v>
      </c>
      <c r="BD1994" s="37">
        <v>44036</v>
      </c>
      <c r="BE1994" s="30">
        <v>34930</v>
      </c>
      <c r="BF1994" s="30">
        <v>35641</v>
      </c>
      <c r="BG1994" s="37" t="s">
        <v>2443</v>
      </c>
      <c r="BI1994" s="37"/>
      <c r="BJ1994" s="37"/>
      <c r="BK1994" s="37"/>
      <c r="BL1994" s="37"/>
      <c r="BM1994" s="37"/>
      <c r="BN1994" s="26"/>
      <c r="BO1994" s="26"/>
      <c r="BP1994" s="26"/>
      <c r="BQ1994" s="39"/>
      <c r="BR1994" s="26"/>
      <c r="BS1994" s="26"/>
      <c r="BT1994" s="26"/>
      <c r="BU1994" s="26"/>
      <c r="BV1994" s="39"/>
    </row>
    <row r="1995" spans="1:74" ht="15" customHeight="1">
      <c r="A1995" s="26">
        <v>2020</v>
      </c>
      <c r="B1995" s="26" t="e">
        <f>#N/A</f>
        <v>#N/A</v>
      </c>
      <c r="C1995" s="26" t="s">
        <v>129</v>
      </c>
      <c r="D1995" s="26" t="s">
        <v>2433</v>
      </c>
      <c r="E1995" s="26" t="s">
        <v>2434</v>
      </c>
      <c r="F1995" s="27">
        <v>43991</v>
      </c>
      <c r="G1995" s="26" t="s">
        <v>4324</v>
      </c>
      <c r="H1995" s="26" t="s">
        <v>1402</v>
      </c>
      <c r="I1995" s="26" t="s">
        <v>1402</v>
      </c>
      <c r="J1995" s="28" t="s">
        <v>4325</v>
      </c>
      <c r="K1995" s="26" t="s">
        <v>2574</v>
      </c>
      <c r="L1995" s="26" t="s">
        <v>2437</v>
      </c>
      <c r="M1995" s="26" t="s">
        <v>137</v>
      </c>
      <c r="N1995" s="26" t="s">
        <v>138</v>
      </c>
      <c r="O1995" s="26" t="s">
        <v>138</v>
      </c>
      <c r="Q1995" s="30">
        <v>72</v>
      </c>
      <c r="R1995" s="30">
        <v>5160</v>
      </c>
      <c r="S1995" s="31" t="e">
        <f>#N/A</f>
        <v>#N/A</v>
      </c>
      <c r="T1995" s="30">
        <v>1550</v>
      </c>
      <c r="AB1995" s="33" t="e">
        <f>#N/A</f>
        <v>#N/A</v>
      </c>
      <c r="AC1995" s="30">
        <v>2100</v>
      </c>
      <c r="AD1995" s="30" t="e">
        <f>#N/A</f>
        <v>#N/A</v>
      </c>
      <c r="AE1995" s="34">
        <v>0.75</v>
      </c>
      <c r="AG1995" s="30" t="e">
        <f>#N/A</f>
        <v>#N/A</v>
      </c>
      <c r="AH1995" s="30" t="e">
        <f>#N/A</f>
        <v>#N/A</v>
      </c>
      <c r="AI1995" s="30">
        <v>4790</v>
      </c>
      <c r="AJ1995" s="30">
        <v>4790</v>
      </c>
      <c r="AK1995" s="26" t="s">
        <v>139</v>
      </c>
      <c r="AL1995" s="26">
        <v>29</v>
      </c>
      <c r="AM1995" s="26" t="s">
        <v>4120</v>
      </c>
      <c r="AU1995" s="26" t="s">
        <v>1526</v>
      </c>
      <c r="AV1995" s="67" t="s">
        <v>4301</v>
      </c>
      <c r="AW1995" s="67" t="s">
        <v>4223</v>
      </c>
      <c r="BB1995" s="26" t="s">
        <v>2577</v>
      </c>
      <c r="BC1995" s="26" t="s">
        <v>2442</v>
      </c>
      <c r="BD1995" s="37">
        <v>44036</v>
      </c>
      <c r="BE1995" s="30">
        <v>34930</v>
      </c>
      <c r="BF1995" s="30">
        <v>35641</v>
      </c>
      <c r="BG1995" s="37" t="s">
        <v>2443</v>
      </c>
      <c r="BI1995" s="37"/>
      <c r="BJ1995" s="37"/>
      <c r="BK1995" s="37"/>
      <c r="BL1995" s="37"/>
      <c r="BM1995" s="37"/>
      <c r="BN1995" s="26"/>
      <c r="BO1995" s="26"/>
      <c r="BP1995" s="26"/>
      <c r="BQ1995" s="39"/>
      <c r="BR1995" s="26"/>
      <c r="BS1995" s="26"/>
      <c r="BT1995" s="26"/>
      <c r="BU1995" s="26"/>
      <c r="BV1995" s="39"/>
    </row>
    <row r="1996" spans="1:74" ht="15" customHeight="1" thickBot="1">
      <c r="A1996" s="82">
        <v>2020</v>
      </c>
      <c r="B1996" s="82" t="e">
        <f>#N/A</f>
        <v>#N/A</v>
      </c>
      <c r="C1996" s="82" t="s">
        <v>129</v>
      </c>
      <c r="D1996" s="82" t="s">
        <v>2433</v>
      </c>
      <c r="E1996" s="82" t="s">
        <v>2434</v>
      </c>
      <c r="F1996" s="95">
        <v>43991</v>
      </c>
      <c r="G1996" s="82" t="s">
        <v>4326</v>
      </c>
      <c r="H1996" s="82" t="s">
        <v>1402</v>
      </c>
      <c r="I1996" s="82" t="s">
        <v>1402</v>
      </c>
      <c r="J1996" s="84" t="s">
        <v>4327</v>
      </c>
      <c r="K1996" s="82" t="s">
        <v>2574</v>
      </c>
      <c r="L1996" s="82" t="s">
        <v>2437</v>
      </c>
      <c r="M1996" s="82" t="s">
        <v>137</v>
      </c>
      <c r="N1996" s="82" t="s">
        <v>138</v>
      </c>
      <c r="O1996" s="82" t="s">
        <v>138</v>
      </c>
      <c r="P1996" s="85"/>
      <c r="Q1996" s="63">
        <v>72</v>
      </c>
      <c r="R1996" s="63">
        <v>5260</v>
      </c>
      <c r="S1996" s="86" t="e">
        <f>#N/A</f>
        <v>#N/A</v>
      </c>
      <c r="T1996" s="63">
        <v>1400</v>
      </c>
      <c r="U1996" s="63"/>
      <c r="V1996" s="87"/>
      <c r="W1996" s="63"/>
      <c r="X1996" s="63"/>
      <c r="Y1996" s="63"/>
      <c r="Z1996" s="63"/>
      <c r="AA1996" s="63"/>
      <c r="AB1996" s="88" t="e">
        <f>#N/A</f>
        <v>#N/A</v>
      </c>
      <c r="AC1996" s="63">
        <v>2100</v>
      </c>
      <c r="AD1996" s="63" t="e">
        <f>#N/A</f>
        <v>#N/A</v>
      </c>
      <c r="AE1996" s="89">
        <v>0.75</v>
      </c>
      <c r="AF1996" s="90"/>
      <c r="AG1996" s="63" t="e">
        <f>#N/A</f>
        <v>#N/A</v>
      </c>
      <c r="AH1996" s="63" t="e">
        <f>#N/A</f>
        <v>#N/A</v>
      </c>
      <c r="AI1996" s="63">
        <v>4882</v>
      </c>
      <c r="AJ1996" s="63">
        <v>4882</v>
      </c>
      <c r="AK1996" s="82" t="s">
        <v>139</v>
      </c>
      <c r="AL1996" s="82">
        <v>29</v>
      </c>
      <c r="AM1996" s="82" t="s">
        <v>4120</v>
      </c>
      <c r="AN1996" s="82"/>
      <c r="AO1996" s="63"/>
      <c r="AP1996" s="63"/>
      <c r="AQ1996" s="63"/>
      <c r="AR1996" s="57"/>
      <c r="AS1996" s="63"/>
      <c r="AT1996" s="57"/>
      <c r="AU1996" s="82" t="s">
        <v>1526</v>
      </c>
      <c r="AV1996" s="82" t="s">
        <v>4301</v>
      </c>
      <c r="AW1996" s="82" t="s">
        <v>4223</v>
      </c>
      <c r="AX1996" s="82"/>
      <c r="AY1996" s="82"/>
      <c r="AZ1996" s="82"/>
      <c r="BA1996" s="82"/>
      <c r="BB1996" s="82" t="s">
        <v>2577</v>
      </c>
      <c r="BC1996" s="82" t="s">
        <v>2442</v>
      </c>
      <c r="BD1996" s="83">
        <v>44036</v>
      </c>
      <c r="BE1996" s="63">
        <v>34930</v>
      </c>
      <c r="BF1996" s="63">
        <v>35641</v>
      </c>
      <c r="BG1996" s="83" t="s">
        <v>2443</v>
      </c>
      <c r="BH1996" s="83"/>
      <c r="BI1996" s="83"/>
      <c r="BJ1996" s="83"/>
      <c r="BK1996" s="83"/>
      <c r="BL1996" s="83"/>
      <c r="BM1996" s="83"/>
      <c r="BN1996" s="82"/>
      <c r="BO1996" s="82"/>
      <c r="BP1996" s="82"/>
      <c r="BQ1996" s="92"/>
      <c r="BR1996" s="82"/>
      <c r="BS1996" s="82"/>
      <c r="BT1996" s="82"/>
      <c r="BU1996" s="82"/>
      <c r="BV1996" s="92"/>
    </row>
    <row r="1997" spans="1:74" ht="15" hidden="1" customHeight="1">
      <c r="A1997" s="26">
        <v>2020</v>
      </c>
      <c r="B1997" s="26">
        <v>1993</v>
      </c>
      <c r="C1997" s="26" t="s">
        <v>129</v>
      </c>
      <c r="D1997" s="26" t="s">
        <v>2433</v>
      </c>
      <c r="E1997" s="26" t="s">
        <v>2434</v>
      </c>
      <c r="F1997" s="27">
        <v>43992</v>
      </c>
      <c r="G1997" s="107" t="s">
        <v>4328</v>
      </c>
      <c r="H1997" s="26" t="s">
        <v>1402</v>
      </c>
      <c r="I1997" s="26" t="s">
        <v>1402</v>
      </c>
      <c r="J1997" s="28" t="s">
        <v>4329</v>
      </c>
      <c r="K1997" s="26" t="s">
        <v>1483</v>
      </c>
      <c r="L1997" s="26" t="s">
        <v>2437</v>
      </c>
      <c r="M1997" s="26" t="s">
        <v>137</v>
      </c>
      <c r="N1997" s="26" t="s">
        <v>138</v>
      </c>
      <c r="O1997" s="26" t="s">
        <v>138</v>
      </c>
      <c r="P1997" s="29">
        <v>159</v>
      </c>
      <c r="Q1997" s="71">
        <v>76</v>
      </c>
      <c r="R1997" s="71">
        <v>6150</v>
      </c>
      <c r="S1997" s="72" t="e">
        <f>#N/A</f>
        <v>#N/A</v>
      </c>
      <c r="T1997" s="71">
        <v>1742</v>
      </c>
      <c r="U1997" s="71">
        <v>1479</v>
      </c>
      <c r="V1997" s="73">
        <v>4.918032786885246</v>
      </c>
      <c r="W1997" s="71">
        <v>48</v>
      </c>
      <c r="X1997" s="71" t="e">
        <f>#N/A</f>
        <v>#N/A</v>
      </c>
      <c r="Y1997" s="71" t="e">
        <f>#N/A</f>
        <v>#N/A</v>
      </c>
      <c r="Z1997" s="71"/>
      <c r="AA1997" s="71"/>
      <c r="AB1997" s="74" t="e">
        <f>#N/A</f>
        <v>#N/A</v>
      </c>
      <c r="AC1997" s="71">
        <v>2100</v>
      </c>
      <c r="AD1997" s="71" t="e">
        <f>#N/A</f>
        <v>#N/A</v>
      </c>
      <c r="AE1997" s="75">
        <v>0.62705882352941178</v>
      </c>
      <c r="AF1997" s="76"/>
      <c r="AG1997" s="71" t="e">
        <f>#N/A</f>
        <v>#N/A</v>
      </c>
      <c r="AH1997" s="71" t="e">
        <f>#N/A</f>
        <v>#N/A</v>
      </c>
      <c r="AI1997" s="71">
        <v>4410</v>
      </c>
      <c r="AJ1997" s="71">
        <v>3850</v>
      </c>
      <c r="AK1997" s="67" t="s">
        <v>139</v>
      </c>
      <c r="AL1997" s="67">
        <v>30</v>
      </c>
      <c r="AM1997" s="67" t="s">
        <v>4330</v>
      </c>
      <c r="AN1997" s="67"/>
      <c r="AO1997" s="71"/>
      <c r="AP1997" s="71"/>
      <c r="AQ1997" s="71"/>
      <c r="AR1997" s="77"/>
      <c r="AS1997" s="71"/>
      <c r="AT1997" s="77"/>
      <c r="AU1997" s="26" t="s">
        <v>1526</v>
      </c>
      <c r="AV1997" s="67" t="s">
        <v>4331</v>
      </c>
      <c r="AW1997" s="67"/>
      <c r="AX1997" s="67"/>
      <c r="AY1997" s="67"/>
      <c r="AZ1997" s="67"/>
      <c r="BA1997" s="67"/>
      <c r="BB1997" s="67" t="s">
        <v>2441</v>
      </c>
      <c r="BC1997" s="67" t="s">
        <v>3205</v>
      </c>
      <c r="BD1997" s="78">
        <v>44065</v>
      </c>
      <c r="BE1997" s="71">
        <v>35143</v>
      </c>
      <c r="BF1997" s="71">
        <v>38788</v>
      </c>
      <c r="BG1997" s="78" t="s">
        <v>3206</v>
      </c>
      <c r="BH1997" s="78"/>
      <c r="BI1997" s="78"/>
      <c r="BJ1997" s="78"/>
      <c r="BK1997" s="78"/>
      <c r="BL1997" s="78"/>
      <c r="BM1997" s="78"/>
      <c r="BN1997" s="67"/>
      <c r="BO1997" s="67"/>
      <c r="BP1997" s="67"/>
      <c r="BQ1997" s="79"/>
      <c r="BR1997" s="67"/>
      <c r="BS1997" s="67"/>
      <c r="BT1997" s="67"/>
      <c r="BU1997" s="67"/>
      <c r="BV1997" s="80"/>
    </row>
    <row r="1998" spans="1:74" ht="15" hidden="1" customHeight="1">
      <c r="A1998" s="26">
        <v>2020</v>
      </c>
      <c r="B1998" s="26">
        <v>1994</v>
      </c>
      <c r="C1998" s="26" t="s">
        <v>129</v>
      </c>
      <c r="D1998" s="26" t="s">
        <v>2433</v>
      </c>
      <c r="E1998" s="26" t="s">
        <v>2434</v>
      </c>
      <c r="F1998" s="27">
        <v>43992</v>
      </c>
      <c r="G1998" s="107" t="s">
        <v>4332</v>
      </c>
      <c r="H1998" s="26" t="s">
        <v>1402</v>
      </c>
      <c r="I1998" s="26" t="s">
        <v>1402</v>
      </c>
      <c r="J1998" s="28" t="s">
        <v>4333</v>
      </c>
      <c r="K1998" s="26" t="s">
        <v>1483</v>
      </c>
      <c r="L1998" s="26" t="s">
        <v>2437</v>
      </c>
      <c r="M1998" s="26" t="s">
        <v>137</v>
      </c>
      <c r="N1998" s="26" t="s">
        <v>138</v>
      </c>
      <c r="O1998" s="26" t="s">
        <v>138</v>
      </c>
      <c r="P1998" s="29">
        <v>160</v>
      </c>
      <c r="Q1998" s="30">
        <v>68</v>
      </c>
      <c r="R1998" s="30">
        <v>4760</v>
      </c>
      <c r="S1998" s="31" t="e">
        <f>#N/A</f>
        <v>#N/A</v>
      </c>
      <c r="T1998" s="30">
        <v>1309</v>
      </c>
      <c r="U1998" s="30">
        <v>1043</v>
      </c>
      <c r="V1998" s="32">
        <v>4.7619047619047619</v>
      </c>
      <c r="W1998" s="30">
        <v>54</v>
      </c>
      <c r="X1998" s="30" t="e">
        <f>#N/A</f>
        <v>#N/A</v>
      </c>
      <c r="Y1998" s="30" t="e">
        <f>#N/A</f>
        <v>#N/A</v>
      </c>
      <c r="AB1998" s="33" t="e">
        <f>#N/A</f>
        <v>#N/A</v>
      </c>
      <c r="AC1998" s="30">
        <v>2100</v>
      </c>
      <c r="AD1998" s="30" t="e">
        <f>#N/A</f>
        <v>#N/A</v>
      </c>
      <c r="AE1998" s="34">
        <v>0.73</v>
      </c>
      <c r="AG1998" s="30" t="e">
        <f>#N/A</f>
        <v>#N/A</v>
      </c>
      <c r="AH1998" s="30" t="e">
        <f>#N/A</f>
        <v>#N/A</v>
      </c>
      <c r="AI1998" s="30">
        <v>3549</v>
      </c>
      <c r="AJ1998" s="30">
        <v>2989</v>
      </c>
      <c r="AK1998" s="26" t="s">
        <v>139</v>
      </c>
      <c r="AL1998" s="26">
        <v>30</v>
      </c>
      <c r="AM1998" s="26" t="s">
        <v>4330</v>
      </c>
      <c r="AU1998" s="26" t="s">
        <v>1526</v>
      </c>
      <c r="AV1998" s="67" t="s">
        <v>2241</v>
      </c>
      <c r="BB1998" s="26" t="s">
        <v>2441</v>
      </c>
      <c r="BC1998" s="26" t="s">
        <v>3205</v>
      </c>
      <c r="BD1998" s="37">
        <v>44065</v>
      </c>
      <c r="BE1998" s="30">
        <v>35143</v>
      </c>
      <c r="BF1998" s="30">
        <v>38788</v>
      </c>
      <c r="BG1998" s="37" t="s">
        <v>3206</v>
      </c>
      <c r="BI1998" s="37"/>
      <c r="BJ1998" s="37"/>
      <c r="BK1998" s="37"/>
      <c r="BL1998" s="37"/>
      <c r="BM1998" s="37"/>
      <c r="BN1998" s="26"/>
      <c r="BO1998" s="26"/>
      <c r="BP1998" s="26"/>
      <c r="BQ1998" s="38"/>
      <c r="BR1998" s="26"/>
      <c r="BS1998" s="26"/>
      <c r="BT1998" s="26"/>
      <c r="BU1998" s="26"/>
      <c r="BV1998" s="39"/>
    </row>
    <row r="1999" spans="1:74" ht="15" hidden="1" customHeight="1">
      <c r="A1999" s="26">
        <v>2020</v>
      </c>
      <c r="B1999" s="26">
        <v>1995</v>
      </c>
      <c r="C1999" s="26" t="s">
        <v>129</v>
      </c>
      <c r="D1999" s="26" t="s">
        <v>2433</v>
      </c>
      <c r="E1999" s="26" t="s">
        <v>2434</v>
      </c>
      <c r="F1999" s="27">
        <v>43992</v>
      </c>
      <c r="G1999" s="107" t="s">
        <v>4334</v>
      </c>
      <c r="H1999" s="26" t="s">
        <v>1402</v>
      </c>
      <c r="I1999" s="26" t="s">
        <v>1402</v>
      </c>
      <c r="J1999" s="28" t="s">
        <v>4335</v>
      </c>
      <c r="K1999" s="26" t="s">
        <v>1483</v>
      </c>
      <c r="L1999" s="26" t="s">
        <v>2437</v>
      </c>
      <c r="M1999" s="26" t="s">
        <v>137</v>
      </c>
      <c r="N1999" s="26" t="s">
        <v>138</v>
      </c>
      <c r="O1999" s="26" t="s">
        <v>138</v>
      </c>
      <c r="P1999" s="29">
        <v>161</v>
      </c>
      <c r="Q1999" s="30">
        <v>74</v>
      </c>
      <c r="R1999" s="30">
        <v>4850</v>
      </c>
      <c r="S1999" s="31" t="e">
        <f>#N/A</f>
        <v>#N/A</v>
      </c>
      <c r="T1999" s="30">
        <v>1284</v>
      </c>
      <c r="U1999" s="30">
        <v>1138</v>
      </c>
      <c r="V1999" s="32">
        <v>5</v>
      </c>
      <c r="W1999" s="30">
        <v>51</v>
      </c>
      <c r="X1999" s="30" t="e">
        <f>#N/A</f>
        <v>#N/A</v>
      </c>
      <c r="Y1999" s="30" t="e">
        <f>#N/A</f>
        <v>#N/A</v>
      </c>
      <c r="AB1999" s="33" t="e">
        <f>#N/A</f>
        <v>#N/A</v>
      </c>
      <c r="AC1999" s="30">
        <v>2100</v>
      </c>
      <c r="AD1999" s="30" t="e">
        <f>#N/A</f>
        <v>#N/A</v>
      </c>
      <c r="AE1999" s="34">
        <v>0.88624999999999998</v>
      </c>
      <c r="AG1999" s="30" t="e">
        <f>#N/A</f>
        <v>#N/A</v>
      </c>
      <c r="AH1999" s="30" t="e">
        <f>#N/A</f>
        <v>#N/A</v>
      </c>
      <c r="AI1999" s="30">
        <v>3605</v>
      </c>
      <c r="AJ1999" s="30">
        <v>3045</v>
      </c>
      <c r="AK1999" s="26" t="s">
        <v>139</v>
      </c>
      <c r="AL1999" s="26">
        <v>30</v>
      </c>
      <c r="AM1999" s="26" t="s">
        <v>4330</v>
      </c>
      <c r="AU1999" s="26" t="s">
        <v>1526</v>
      </c>
      <c r="AV1999" s="67" t="s">
        <v>4336</v>
      </c>
      <c r="AW1999" s="26" t="s">
        <v>4337</v>
      </c>
      <c r="BB1999" s="26" t="s">
        <v>2441</v>
      </c>
      <c r="BC1999" s="26" t="s">
        <v>3205</v>
      </c>
      <c r="BD1999" s="37">
        <v>44065</v>
      </c>
      <c r="BE1999" s="30">
        <v>35143</v>
      </c>
      <c r="BF1999" s="30">
        <v>38788</v>
      </c>
      <c r="BG1999" s="37" t="s">
        <v>3206</v>
      </c>
      <c r="BI1999" s="37"/>
      <c r="BJ1999" s="37"/>
      <c r="BK1999" s="37"/>
      <c r="BL1999" s="37"/>
      <c r="BM1999" s="37"/>
      <c r="BN1999" s="26"/>
      <c r="BO1999" s="26"/>
      <c r="BP1999" s="26"/>
      <c r="BQ1999" s="38"/>
      <c r="BR1999" s="26"/>
      <c r="BS1999" s="26"/>
      <c r="BT1999" s="26"/>
      <c r="BU1999" s="26"/>
      <c r="BV1999" s="39"/>
    </row>
    <row r="2000" spans="1:74" ht="15" hidden="1" customHeight="1">
      <c r="A2000" s="26">
        <v>2020</v>
      </c>
      <c r="B2000" s="26">
        <v>1996</v>
      </c>
      <c r="C2000" s="26" t="s">
        <v>129</v>
      </c>
      <c r="D2000" s="26" t="s">
        <v>2433</v>
      </c>
      <c r="E2000" s="26" t="s">
        <v>2434</v>
      </c>
      <c r="F2000" s="27">
        <v>43992</v>
      </c>
      <c r="G2000" s="107" t="s">
        <v>4338</v>
      </c>
      <c r="H2000" s="26" t="s">
        <v>1402</v>
      </c>
      <c r="I2000" s="26" t="s">
        <v>1402</v>
      </c>
      <c r="J2000" s="28" t="s">
        <v>4339</v>
      </c>
      <c r="K2000" s="26" t="s">
        <v>1483</v>
      </c>
      <c r="L2000" s="26" t="s">
        <v>2437</v>
      </c>
      <c r="M2000" s="26" t="s">
        <v>137</v>
      </c>
      <c r="N2000" s="26" t="s">
        <v>138</v>
      </c>
      <c r="O2000" s="26" t="s">
        <v>138</v>
      </c>
      <c r="P2000" s="29">
        <v>162</v>
      </c>
      <c r="Q2000" s="30">
        <v>70</v>
      </c>
      <c r="R2000" s="30">
        <v>4860</v>
      </c>
      <c r="S2000" s="31" t="e">
        <f>#N/A</f>
        <v>#N/A</v>
      </c>
      <c r="T2000" s="30">
        <v>1232</v>
      </c>
      <c r="U2000" s="30">
        <v>1104</v>
      </c>
      <c r="V2000" s="32">
        <v>4.838709677419355</v>
      </c>
      <c r="W2000" s="30">
        <v>50</v>
      </c>
      <c r="X2000" s="30" t="e">
        <f>#N/A</f>
        <v>#N/A</v>
      </c>
      <c r="Y2000" s="30" t="e">
        <f>#N/A</f>
        <v>#N/A</v>
      </c>
      <c r="AB2000" s="33" t="e">
        <f>#N/A</f>
        <v>#N/A</v>
      </c>
      <c r="AC2000" s="30">
        <v>2100</v>
      </c>
      <c r="AD2000" s="30" t="e">
        <f>#N/A</f>
        <v>#N/A</v>
      </c>
      <c r="AE2000" s="34">
        <v>0.88476190476190475</v>
      </c>
      <c r="AG2000" s="30" t="e">
        <f>#N/A</f>
        <v>#N/A</v>
      </c>
      <c r="AH2000" s="30" t="e">
        <f>#N/A</f>
        <v>#N/A</v>
      </c>
      <c r="AI2000" s="30">
        <v>3612</v>
      </c>
      <c r="AJ2000" s="30">
        <v>3052</v>
      </c>
      <c r="AK2000" s="26" t="s">
        <v>139</v>
      </c>
      <c r="AL2000" s="26">
        <v>30</v>
      </c>
      <c r="AM2000" s="26" t="s">
        <v>4330</v>
      </c>
      <c r="AU2000" s="26" t="s">
        <v>1526</v>
      </c>
      <c r="AV2000" s="67" t="s">
        <v>2222</v>
      </c>
      <c r="BB2000" s="26" t="s">
        <v>2441</v>
      </c>
      <c r="BC2000" s="26" t="s">
        <v>3205</v>
      </c>
      <c r="BD2000" s="37">
        <v>44065</v>
      </c>
      <c r="BE2000" s="30">
        <v>35143</v>
      </c>
      <c r="BF2000" s="30">
        <v>38788</v>
      </c>
      <c r="BG2000" s="37" t="s">
        <v>3206</v>
      </c>
      <c r="BI2000" s="37"/>
      <c r="BJ2000" s="37"/>
      <c r="BK2000" s="37"/>
      <c r="BL2000" s="37"/>
      <c r="BM2000" s="37"/>
      <c r="BN2000" s="26"/>
      <c r="BO2000" s="26"/>
      <c r="BP2000" s="26"/>
      <c r="BQ2000" s="38"/>
      <c r="BR2000" s="26"/>
      <c r="BS2000" s="26"/>
      <c r="BT2000" s="26"/>
      <c r="BU2000" s="26"/>
      <c r="BV2000" s="39"/>
    </row>
    <row r="2001" spans="1:74" ht="15" hidden="1" customHeight="1">
      <c r="A2001" s="26">
        <v>2020</v>
      </c>
      <c r="B2001" s="26">
        <v>1997</v>
      </c>
      <c r="C2001" s="26" t="s">
        <v>129</v>
      </c>
      <c r="D2001" s="26" t="s">
        <v>2433</v>
      </c>
      <c r="E2001" s="26" t="s">
        <v>2434</v>
      </c>
      <c r="F2001" s="27">
        <v>43992</v>
      </c>
      <c r="G2001" s="107" t="s">
        <v>4340</v>
      </c>
      <c r="H2001" s="26" t="s">
        <v>1402</v>
      </c>
      <c r="I2001" s="26" t="s">
        <v>1402</v>
      </c>
      <c r="J2001" s="28" t="s">
        <v>4341</v>
      </c>
      <c r="K2001" s="26" t="s">
        <v>1483</v>
      </c>
      <c r="L2001" s="26" t="s">
        <v>2437</v>
      </c>
      <c r="M2001" s="26" t="s">
        <v>137</v>
      </c>
      <c r="N2001" s="26" t="s">
        <v>138</v>
      </c>
      <c r="O2001" s="26" t="s">
        <v>138</v>
      </c>
      <c r="P2001" s="29">
        <v>163</v>
      </c>
      <c r="Q2001" s="30">
        <v>73</v>
      </c>
      <c r="R2001" s="30">
        <v>5510</v>
      </c>
      <c r="S2001" s="31" t="e">
        <f>#N/A</f>
        <v>#N/A</v>
      </c>
      <c r="T2001" s="30">
        <v>1304</v>
      </c>
      <c r="U2001" s="30">
        <v>1136</v>
      </c>
      <c r="V2001" s="32">
        <v>4.5454545454545459</v>
      </c>
      <c r="W2001" s="30">
        <v>59</v>
      </c>
      <c r="X2001" s="30" t="e">
        <f>#N/A</f>
        <v>#N/A</v>
      </c>
      <c r="Y2001" s="30" t="e">
        <f>#N/A</f>
        <v>#N/A</v>
      </c>
      <c r="AB2001" s="33" t="e">
        <f>#N/A</f>
        <v>#N/A</v>
      </c>
      <c r="AC2001" s="30">
        <v>2100</v>
      </c>
      <c r="AD2001" s="30" t="e">
        <f>#N/A</f>
        <v>#N/A</v>
      </c>
      <c r="AE2001" s="34">
        <v>0.88909090909090904</v>
      </c>
      <c r="AG2001" s="30" t="e">
        <f>#N/A</f>
        <v>#N/A</v>
      </c>
      <c r="AH2001" s="30" t="e">
        <f>#N/A</f>
        <v>#N/A</v>
      </c>
      <c r="AI2001" s="30">
        <v>4020</v>
      </c>
      <c r="AJ2001" s="30">
        <v>3460</v>
      </c>
      <c r="AK2001" s="26" t="s">
        <v>139</v>
      </c>
      <c r="AL2001" s="26">
        <v>30</v>
      </c>
      <c r="AM2001" s="26" t="s">
        <v>4330</v>
      </c>
      <c r="AU2001" s="26" t="s">
        <v>1526</v>
      </c>
      <c r="AV2001" s="67" t="s">
        <v>2235</v>
      </c>
      <c r="BB2001" s="26" t="s">
        <v>2441</v>
      </c>
      <c r="BC2001" s="26" t="s">
        <v>3205</v>
      </c>
      <c r="BD2001" s="37">
        <v>44065</v>
      </c>
      <c r="BE2001" s="30">
        <v>35143</v>
      </c>
      <c r="BF2001" s="30">
        <v>38788</v>
      </c>
      <c r="BG2001" s="37" t="s">
        <v>3206</v>
      </c>
      <c r="BI2001" s="37"/>
      <c r="BJ2001" s="37"/>
      <c r="BK2001" s="37"/>
      <c r="BL2001" s="37"/>
      <c r="BM2001" s="37"/>
      <c r="BN2001" s="26"/>
      <c r="BO2001" s="26"/>
      <c r="BP2001" s="26"/>
      <c r="BQ2001" s="38"/>
      <c r="BR2001" s="26"/>
      <c r="BS2001" s="26"/>
      <c r="BT2001" s="26"/>
      <c r="BU2001" s="26"/>
      <c r="BV2001" s="39"/>
    </row>
    <row r="2002" spans="1:74" ht="15" hidden="1" customHeight="1">
      <c r="A2002" s="26">
        <v>2020</v>
      </c>
      <c r="B2002" s="26">
        <v>1998</v>
      </c>
      <c r="C2002" s="26" t="s">
        <v>129</v>
      </c>
      <c r="D2002" s="26" t="s">
        <v>2433</v>
      </c>
      <c r="E2002" s="26" t="s">
        <v>2434</v>
      </c>
      <c r="F2002" s="27">
        <v>43992</v>
      </c>
      <c r="G2002" s="107" t="s">
        <v>4342</v>
      </c>
      <c r="H2002" s="26" t="s">
        <v>1402</v>
      </c>
      <c r="I2002" s="26" t="s">
        <v>1402</v>
      </c>
      <c r="J2002" s="28" t="s">
        <v>4343</v>
      </c>
      <c r="K2002" s="26" t="s">
        <v>1483</v>
      </c>
      <c r="L2002" s="26" t="s">
        <v>2437</v>
      </c>
      <c r="M2002" s="26" t="s">
        <v>137</v>
      </c>
      <c r="N2002" s="26" t="s">
        <v>138</v>
      </c>
      <c r="O2002" s="26" t="s">
        <v>138</v>
      </c>
      <c r="P2002" s="29">
        <v>164</v>
      </c>
      <c r="Q2002" s="30">
        <v>70</v>
      </c>
      <c r="R2002" s="30">
        <v>4760</v>
      </c>
      <c r="S2002" s="31" t="e">
        <f>#N/A</f>
        <v>#N/A</v>
      </c>
      <c r="T2002" s="30">
        <v>1237</v>
      </c>
      <c r="U2002" s="30">
        <v>1070</v>
      </c>
      <c r="V2002" s="32">
        <v>4.6875</v>
      </c>
      <c r="W2002" s="30">
        <v>55</v>
      </c>
      <c r="X2002" s="30" t="e">
        <f>#N/A</f>
        <v>#N/A</v>
      </c>
      <c r="Y2002" s="30" t="e">
        <f>#N/A</f>
        <v>#N/A</v>
      </c>
      <c r="AB2002" s="33" t="e">
        <f>#N/A</f>
        <v>#N/A</v>
      </c>
      <c r="AC2002" s="30">
        <v>2100</v>
      </c>
      <c r="AD2002" s="30" t="e">
        <f>#N/A</f>
        <v>#N/A</v>
      </c>
      <c r="AE2002" s="34">
        <v>0.94296296296296289</v>
      </c>
      <c r="AG2002" s="30" t="e">
        <f>#N/A</f>
        <v>#N/A</v>
      </c>
      <c r="AH2002" s="30" t="e">
        <f>#N/A</f>
        <v>#N/A</v>
      </c>
      <c r="AI2002" s="30">
        <v>3549</v>
      </c>
      <c r="AJ2002" s="30">
        <v>2989</v>
      </c>
      <c r="AK2002" s="26" t="s">
        <v>139</v>
      </c>
      <c r="AL2002" s="26">
        <v>30</v>
      </c>
      <c r="AM2002" s="26" t="s">
        <v>4330</v>
      </c>
      <c r="AU2002" s="26" t="s">
        <v>1526</v>
      </c>
      <c r="AV2002" s="67" t="s">
        <v>4336</v>
      </c>
      <c r="BB2002" s="26" t="s">
        <v>2441</v>
      </c>
      <c r="BC2002" s="26" t="s">
        <v>3205</v>
      </c>
      <c r="BD2002" s="37">
        <v>44065</v>
      </c>
      <c r="BE2002" s="30">
        <v>35143</v>
      </c>
      <c r="BF2002" s="30">
        <v>38788</v>
      </c>
      <c r="BG2002" s="37" t="s">
        <v>3206</v>
      </c>
      <c r="BI2002" s="37"/>
      <c r="BJ2002" s="37"/>
      <c r="BK2002" s="37"/>
      <c r="BL2002" s="37"/>
      <c r="BM2002" s="37"/>
      <c r="BN2002" s="26"/>
      <c r="BO2002" s="26"/>
      <c r="BP2002" s="26"/>
      <c r="BQ2002" s="38"/>
      <c r="BR2002" s="26"/>
      <c r="BS2002" s="26"/>
      <c r="BT2002" s="26"/>
      <c r="BU2002" s="26"/>
      <c r="BV2002" s="39"/>
    </row>
    <row r="2003" spans="1:74" ht="15" hidden="1" customHeight="1">
      <c r="A2003" s="26">
        <v>2020</v>
      </c>
      <c r="B2003" s="26">
        <v>1999</v>
      </c>
      <c r="C2003" s="26" t="s">
        <v>129</v>
      </c>
      <c r="D2003" s="26" t="s">
        <v>2433</v>
      </c>
      <c r="E2003" s="26" t="s">
        <v>2434</v>
      </c>
      <c r="F2003" s="27">
        <v>43992</v>
      </c>
      <c r="G2003" s="107" t="s">
        <v>4344</v>
      </c>
      <c r="H2003" s="26" t="s">
        <v>1402</v>
      </c>
      <c r="I2003" s="26" t="s">
        <v>1402</v>
      </c>
      <c r="J2003" s="28" t="s">
        <v>4345</v>
      </c>
      <c r="K2003" s="26" t="s">
        <v>1483</v>
      </c>
      <c r="L2003" s="26" t="s">
        <v>2437</v>
      </c>
      <c r="M2003" s="26" t="s">
        <v>137</v>
      </c>
      <c r="N2003" s="26" t="s">
        <v>138</v>
      </c>
      <c r="O2003" s="26" t="s">
        <v>138</v>
      </c>
      <c r="P2003" s="29">
        <v>165</v>
      </c>
      <c r="Q2003" s="30">
        <v>61</v>
      </c>
      <c r="R2003" s="30">
        <v>3180</v>
      </c>
      <c r="S2003" s="31" t="e">
        <f>#N/A</f>
        <v>#N/A</v>
      </c>
      <c r="T2003" s="30">
        <v>867</v>
      </c>
      <c r="U2003" s="30">
        <v>761</v>
      </c>
      <c r="V2003" s="32">
        <v>4.615384615384615</v>
      </c>
      <c r="W2003" s="30">
        <v>56</v>
      </c>
      <c r="X2003" s="30" t="e">
        <f>#N/A</f>
        <v>#N/A</v>
      </c>
      <c r="Y2003" s="30" t="e">
        <f>#N/A</f>
        <v>#N/A</v>
      </c>
      <c r="AB2003" s="33" t="e">
        <f>#N/A</f>
        <v>#N/A</v>
      </c>
      <c r="AC2003" s="30">
        <v>2100</v>
      </c>
      <c r="AD2003" s="30" t="e">
        <f>#N/A</f>
        <v>#N/A</v>
      </c>
      <c r="AE2003" s="34">
        <v>0.98</v>
      </c>
      <c r="AG2003" s="30" t="e">
        <f>#N/A</f>
        <v>#N/A</v>
      </c>
      <c r="AH2003" s="30" t="e">
        <f>#N/A</f>
        <v>#N/A</v>
      </c>
      <c r="AI2003" s="30">
        <v>2557</v>
      </c>
      <c r="AJ2003" s="30">
        <v>1997</v>
      </c>
      <c r="AK2003" s="26" t="s">
        <v>139</v>
      </c>
      <c r="AL2003" s="26">
        <v>30</v>
      </c>
      <c r="AM2003" s="26" t="s">
        <v>4330</v>
      </c>
      <c r="AU2003" s="26" t="s">
        <v>1526</v>
      </c>
      <c r="AV2003" s="67" t="s">
        <v>4117</v>
      </c>
      <c r="BB2003" s="26" t="s">
        <v>2441</v>
      </c>
      <c r="BC2003" s="26" t="s">
        <v>3205</v>
      </c>
      <c r="BD2003" s="37">
        <v>44065</v>
      </c>
      <c r="BE2003" s="30">
        <v>35143</v>
      </c>
      <c r="BF2003" s="30">
        <v>38788</v>
      </c>
      <c r="BG2003" s="37" t="s">
        <v>3206</v>
      </c>
      <c r="BI2003" s="37"/>
      <c r="BJ2003" s="37"/>
      <c r="BK2003" s="37"/>
      <c r="BL2003" s="37"/>
      <c r="BM2003" s="37"/>
      <c r="BN2003" s="26"/>
      <c r="BO2003" s="26"/>
      <c r="BP2003" s="26"/>
      <c r="BQ2003" s="38"/>
      <c r="BR2003" s="26"/>
      <c r="BS2003" s="26"/>
      <c r="BT2003" s="26"/>
      <c r="BU2003" s="26"/>
      <c r="BV2003" s="39"/>
    </row>
    <row r="2004" spans="1:74" ht="15" hidden="1" customHeight="1">
      <c r="A2004" s="26">
        <v>2020</v>
      </c>
      <c r="B2004" s="26">
        <v>2000</v>
      </c>
      <c r="C2004" s="26" t="s">
        <v>129</v>
      </c>
      <c r="D2004" s="26" t="s">
        <v>2433</v>
      </c>
      <c r="E2004" s="26" t="s">
        <v>2434</v>
      </c>
      <c r="F2004" s="27">
        <v>43992</v>
      </c>
      <c r="G2004" s="107" t="s">
        <v>4346</v>
      </c>
      <c r="H2004" s="26" t="s">
        <v>1402</v>
      </c>
      <c r="I2004" s="26" t="s">
        <v>1402</v>
      </c>
      <c r="J2004" s="28" t="s">
        <v>4347</v>
      </c>
      <c r="K2004" s="26" t="s">
        <v>1483</v>
      </c>
      <c r="L2004" s="26" t="s">
        <v>2437</v>
      </c>
      <c r="M2004" s="26" t="s">
        <v>137</v>
      </c>
      <c r="N2004" s="26" t="s">
        <v>138</v>
      </c>
      <c r="O2004" s="26" t="s">
        <v>138</v>
      </c>
      <c r="P2004" s="29">
        <v>166</v>
      </c>
      <c r="Q2004" s="30">
        <v>72</v>
      </c>
      <c r="R2004" s="30">
        <v>4170</v>
      </c>
      <c r="S2004" s="31" t="e">
        <f>#N/A</f>
        <v>#N/A</v>
      </c>
      <c r="T2004" s="30">
        <v>1010</v>
      </c>
      <c r="U2004" s="30">
        <v>866</v>
      </c>
      <c r="V2004" s="32">
        <v>4.7619047619047619</v>
      </c>
      <c r="W2004" s="30">
        <v>53</v>
      </c>
      <c r="X2004" s="30" t="e">
        <f>#N/A</f>
        <v>#N/A</v>
      </c>
      <c r="Y2004" s="30" t="e">
        <f>#N/A</f>
        <v>#N/A</v>
      </c>
      <c r="AB2004" s="33" t="e">
        <f>#N/A</f>
        <v>#N/A</v>
      </c>
      <c r="AC2004" s="30">
        <v>2100</v>
      </c>
      <c r="AD2004" s="30" t="e">
        <f>#N/A</f>
        <v>#N/A</v>
      </c>
      <c r="AE2004" s="34">
        <v>0.78952380952380952</v>
      </c>
      <c r="AG2004" s="30" t="e">
        <f>#N/A</f>
        <v>#N/A</v>
      </c>
      <c r="AH2004" s="30" t="e">
        <f>#N/A</f>
        <v>#N/A</v>
      </c>
      <c r="AI2004" s="30">
        <v>3178</v>
      </c>
      <c r="AJ2004" s="30">
        <v>2618</v>
      </c>
      <c r="AK2004" s="26" t="s">
        <v>139</v>
      </c>
      <c r="AL2004" s="26">
        <v>30</v>
      </c>
      <c r="AM2004" s="26" t="s">
        <v>4330</v>
      </c>
      <c r="AU2004" s="26" t="s">
        <v>1526</v>
      </c>
      <c r="AV2004" s="67" t="s">
        <v>4348</v>
      </c>
      <c r="BB2004" s="26" t="s">
        <v>2441</v>
      </c>
      <c r="BC2004" s="26" t="s">
        <v>3205</v>
      </c>
      <c r="BD2004" s="37">
        <v>44065</v>
      </c>
      <c r="BE2004" s="30">
        <v>35143</v>
      </c>
      <c r="BF2004" s="30">
        <v>38788</v>
      </c>
      <c r="BG2004" s="37" t="s">
        <v>3206</v>
      </c>
      <c r="BI2004" s="37"/>
      <c r="BJ2004" s="37"/>
      <c r="BK2004" s="37"/>
      <c r="BL2004" s="37"/>
      <c r="BM2004" s="37"/>
      <c r="BN2004" s="26"/>
      <c r="BO2004" s="26"/>
      <c r="BP2004" s="26"/>
      <c r="BQ2004" s="38"/>
      <c r="BR2004" s="26"/>
      <c r="BS2004" s="26"/>
      <c r="BT2004" s="26"/>
      <c r="BU2004" s="26"/>
      <c r="BV2004" s="39"/>
    </row>
    <row r="2005" spans="1:74" ht="15" hidden="1" customHeight="1">
      <c r="A2005" s="26">
        <v>2020</v>
      </c>
      <c r="B2005" s="26">
        <v>2001</v>
      </c>
      <c r="C2005" s="26" t="s">
        <v>129</v>
      </c>
      <c r="D2005" s="26" t="s">
        <v>2433</v>
      </c>
      <c r="E2005" s="26" t="s">
        <v>2434</v>
      </c>
      <c r="F2005" s="27">
        <v>43992</v>
      </c>
      <c r="G2005" s="107" t="s">
        <v>4349</v>
      </c>
      <c r="H2005" s="26" t="s">
        <v>1402</v>
      </c>
      <c r="I2005" s="26" t="s">
        <v>1402</v>
      </c>
      <c r="J2005" s="28" t="s">
        <v>4350</v>
      </c>
      <c r="K2005" s="26" t="s">
        <v>1483</v>
      </c>
      <c r="L2005" s="26" t="s">
        <v>2437</v>
      </c>
      <c r="M2005" s="26" t="s">
        <v>137</v>
      </c>
      <c r="N2005" s="26" t="s">
        <v>138</v>
      </c>
      <c r="O2005" s="26" t="s">
        <v>138</v>
      </c>
      <c r="P2005" s="29">
        <v>167</v>
      </c>
      <c r="Q2005" s="30">
        <v>69</v>
      </c>
      <c r="R2005" s="30">
        <v>5460</v>
      </c>
      <c r="S2005" s="31" t="e">
        <f>#N/A</f>
        <v>#N/A</v>
      </c>
      <c r="T2005" s="30">
        <v>1633</v>
      </c>
      <c r="U2005" s="30">
        <v>1365</v>
      </c>
      <c r="V2005" s="32">
        <v>4.7619047619047619</v>
      </c>
      <c r="W2005" s="30">
        <v>53</v>
      </c>
      <c r="X2005" s="30" t="e">
        <f>#N/A</f>
        <v>#N/A</v>
      </c>
      <c r="Y2005" s="30" t="e">
        <f>#N/A</f>
        <v>#N/A</v>
      </c>
      <c r="AB2005" s="33" t="e">
        <f>#N/A</f>
        <v>#N/A</v>
      </c>
      <c r="AC2005" s="30">
        <v>2100</v>
      </c>
      <c r="AD2005" s="30" t="e">
        <f>#N/A</f>
        <v>#N/A</v>
      </c>
      <c r="AE2005" s="34">
        <v>0.98</v>
      </c>
      <c r="AG2005" s="30" t="e">
        <f>#N/A</f>
        <v>#N/A</v>
      </c>
      <c r="AH2005" s="30" t="e">
        <f>#N/A</f>
        <v>#N/A</v>
      </c>
      <c r="AI2005" s="30">
        <v>3988</v>
      </c>
      <c r="AJ2005" s="30">
        <v>3428</v>
      </c>
      <c r="AK2005" s="26" t="s">
        <v>139</v>
      </c>
      <c r="AL2005" s="26">
        <v>30</v>
      </c>
      <c r="AM2005" s="26" t="s">
        <v>4330</v>
      </c>
      <c r="AU2005" s="26" t="s">
        <v>1526</v>
      </c>
      <c r="AV2005" s="67" t="s">
        <v>2240</v>
      </c>
      <c r="BB2005" s="26" t="s">
        <v>2441</v>
      </c>
      <c r="BC2005" s="26" t="s">
        <v>3205</v>
      </c>
      <c r="BD2005" s="37">
        <v>44065</v>
      </c>
      <c r="BE2005" s="30">
        <v>35143</v>
      </c>
      <c r="BF2005" s="30">
        <v>38788</v>
      </c>
      <c r="BG2005" s="37" t="s">
        <v>3206</v>
      </c>
      <c r="BI2005" s="37"/>
      <c r="BJ2005" s="37"/>
      <c r="BK2005" s="37"/>
      <c r="BL2005" s="37"/>
      <c r="BM2005" s="37"/>
      <c r="BN2005" s="26"/>
      <c r="BO2005" s="26"/>
      <c r="BP2005" s="26"/>
      <c r="BQ2005" s="38"/>
      <c r="BR2005" s="26"/>
      <c r="BS2005" s="26"/>
      <c r="BT2005" s="26"/>
      <c r="BU2005" s="26"/>
      <c r="BV2005" s="39"/>
    </row>
    <row r="2006" spans="1:74" ht="15" hidden="1" customHeight="1">
      <c r="A2006" s="26">
        <v>2020</v>
      </c>
      <c r="B2006" s="26">
        <v>2002</v>
      </c>
      <c r="C2006" s="26" t="s">
        <v>129</v>
      </c>
      <c r="D2006" s="26" t="s">
        <v>2433</v>
      </c>
      <c r="E2006" s="26" t="s">
        <v>2434</v>
      </c>
      <c r="F2006" s="27">
        <v>43992</v>
      </c>
      <c r="G2006" s="107" t="s">
        <v>4351</v>
      </c>
      <c r="H2006" s="26" t="s">
        <v>1402</v>
      </c>
      <c r="I2006" s="26" t="s">
        <v>1402</v>
      </c>
      <c r="J2006" s="28" t="s">
        <v>4352</v>
      </c>
      <c r="K2006" s="26" t="s">
        <v>1483</v>
      </c>
      <c r="L2006" s="26" t="s">
        <v>2437</v>
      </c>
      <c r="M2006" s="26" t="s">
        <v>137</v>
      </c>
      <c r="N2006" s="26" t="s">
        <v>138</v>
      </c>
      <c r="O2006" s="26" t="s">
        <v>138</v>
      </c>
      <c r="P2006" s="29">
        <v>168</v>
      </c>
      <c r="Q2006" s="30">
        <v>63</v>
      </c>
      <c r="R2006" s="30">
        <v>2690</v>
      </c>
      <c r="S2006" s="31" t="e">
        <f>#N/A</f>
        <v>#N/A</v>
      </c>
      <c r="T2006" s="30">
        <v>555</v>
      </c>
      <c r="U2006" s="30">
        <v>478</v>
      </c>
      <c r="V2006" s="32">
        <v>4.615384615384615</v>
      </c>
      <c r="W2006" s="30">
        <v>56</v>
      </c>
      <c r="X2006" s="30" t="e">
        <f>#N/A</f>
        <v>#N/A</v>
      </c>
      <c r="Y2006" s="30" t="e">
        <f>#N/A</f>
        <v>#N/A</v>
      </c>
      <c r="AB2006" s="33" t="e">
        <f>#N/A</f>
        <v>#N/A</v>
      </c>
      <c r="AC2006" s="30">
        <v>2100</v>
      </c>
      <c r="AD2006" s="30" t="e">
        <f>#N/A</f>
        <v>#N/A</v>
      </c>
      <c r="AE2006" s="34">
        <v>0.98</v>
      </c>
      <c r="AG2006" s="30" t="e">
        <f>#N/A</f>
        <v>#N/A</v>
      </c>
      <c r="AH2006" s="30" t="e">
        <f>#N/A</f>
        <v>#N/A</v>
      </c>
      <c r="AI2006" s="30">
        <v>2249</v>
      </c>
      <c r="AJ2006" s="30">
        <v>1689</v>
      </c>
      <c r="AK2006" s="26" t="s">
        <v>139</v>
      </c>
      <c r="AL2006" s="26">
        <v>30</v>
      </c>
      <c r="AM2006" s="26" t="s">
        <v>4330</v>
      </c>
      <c r="AU2006" s="26" t="s">
        <v>1526</v>
      </c>
      <c r="AV2006" s="67" t="s">
        <v>4353</v>
      </c>
      <c r="BB2006" s="26" t="s">
        <v>2441</v>
      </c>
      <c r="BC2006" s="26" t="s">
        <v>3205</v>
      </c>
      <c r="BD2006" s="37">
        <v>44065</v>
      </c>
      <c r="BE2006" s="30">
        <v>35143</v>
      </c>
      <c r="BF2006" s="30">
        <v>38788</v>
      </c>
      <c r="BG2006" s="37" t="s">
        <v>3206</v>
      </c>
      <c r="BI2006" s="37"/>
      <c r="BJ2006" s="37"/>
      <c r="BK2006" s="37"/>
      <c r="BL2006" s="37"/>
      <c r="BM2006" s="37"/>
      <c r="BN2006" s="26"/>
      <c r="BO2006" s="26"/>
      <c r="BP2006" s="26"/>
      <c r="BQ2006" s="38"/>
      <c r="BR2006" s="26"/>
      <c r="BS2006" s="26"/>
      <c r="BT2006" s="26"/>
      <c r="BU2006" s="26"/>
      <c r="BV2006" s="39"/>
    </row>
    <row r="2007" spans="1:74" ht="15" hidden="1" customHeight="1">
      <c r="A2007" s="26">
        <v>2020</v>
      </c>
      <c r="B2007" s="26">
        <v>2003</v>
      </c>
      <c r="C2007" s="26" t="s">
        <v>129</v>
      </c>
      <c r="D2007" s="26" t="s">
        <v>2433</v>
      </c>
      <c r="E2007" s="26" t="s">
        <v>2434</v>
      </c>
      <c r="F2007" s="27">
        <v>43992</v>
      </c>
      <c r="G2007" s="107" t="s">
        <v>4354</v>
      </c>
      <c r="H2007" s="26" t="s">
        <v>1402</v>
      </c>
      <c r="I2007" s="26" t="s">
        <v>1402</v>
      </c>
      <c r="J2007" s="28" t="s">
        <v>4355</v>
      </c>
      <c r="K2007" s="26" t="s">
        <v>1483</v>
      </c>
      <c r="L2007" s="26" t="s">
        <v>2437</v>
      </c>
      <c r="M2007" s="26" t="s">
        <v>137</v>
      </c>
      <c r="N2007" s="26" t="s">
        <v>138</v>
      </c>
      <c r="O2007" s="26" t="s">
        <v>138</v>
      </c>
      <c r="P2007" s="29">
        <v>169</v>
      </c>
      <c r="Q2007" s="30">
        <v>75</v>
      </c>
      <c r="R2007" s="30">
        <v>6850</v>
      </c>
      <c r="S2007" s="31" t="e">
        <f>#N/A</f>
        <v>#N/A</v>
      </c>
      <c r="T2007" s="30">
        <v>1854</v>
      </c>
      <c r="U2007" s="30">
        <v>1534</v>
      </c>
      <c r="V2007" s="32">
        <v>5</v>
      </c>
      <c r="W2007" s="30">
        <v>45</v>
      </c>
      <c r="X2007" s="30" t="e">
        <f>#N/A</f>
        <v>#N/A</v>
      </c>
      <c r="Y2007" s="30" t="e">
        <f>#N/A</f>
        <v>#N/A</v>
      </c>
      <c r="AB2007" s="33" t="e">
        <f>#N/A</f>
        <v>#N/A</v>
      </c>
      <c r="AC2007" s="30">
        <v>2100</v>
      </c>
      <c r="AD2007" s="30" t="e">
        <f>#N/A</f>
        <v>#N/A</v>
      </c>
      <c r="AE2007" s="34">
        <v>0.93454545454545457</v>
      </c>
      <c r="AG2007" s="30" t="e">
        <f>#N/A</f>
        <v>#N/A</v>
      </c>
      <c r="AH2007" s="30" t="e">
        <f>#N/A</f>
        <v>#N/A</v>
      </c>
      <c r="AI2007" s="30">
        <v>4861</v>
      </c>
      <c r="AJ2007" s="30">
        <v>4301</v>
      </c>
      <c r="AK2007" s="26" t="s">
        <v>139</v>
      </c>
      <c r="AL2007" s="26">
        <v>30</v>
      </c>
      <c r="AM2007" s="26" t="s">
        <v>4330</v>
      </c>
      <c r="AU2007" s="26" t="s">
        <v>1526</v>
      </c>
      <c r="AV2007" s="67" t="s">
        <v>2259</v>
      </c>
      <c r="BB2007" s="26" t="s">
        <v>2441</v>
      </c>
      <c r="BC2007" s="26" t="s">
        <v>3205</v>
      </c>
      <c r="BD2007" s="37">
        <v>44065</v>
      </c>
      <c r="BE2007" s="30">
        <v>35143</v>
      </c>
      <c r="BF2007" s="30">
        <v>38788</v>
      </c>
      <c r="BG2007" s="37" t="s">
        <v>3206</v>
      </c>
      <c r="BI2007" s="37"/>
      <c r="BJ2007" s="37"/>
      <c r="BK2007" s="37"/>
      <c r="BL2007" s="37"/>
      <c r="BM2007" s="37"/>
      <c r="BN2007" s="26"/>
      <c r="BO2007" s="26"/>
      <c r="BP2007" s="26"/>
      <c r="BQ2007" s="38"/>
      <c r="BR2007" s="26"/>
      <c r="BS2007" s="26"/>
      <c r="BT2007" s="26"/>
      <c r="BU2007" s="26"/>
      <c r="BV2007" s="39"/>
    </row>
    <row r="2008" spans="1:74" ht="15" hidden="1" customHeight="1">
      <c r="A2008" s="26">
        <v>2020</v>
      </c>
      <c r="B2008" s="26">
        <v>2004</v>
      </c>
      <c r="C2008" s="26" t="s">
        <v>129</v>
      </c>
      <c r="D2008" s="26" t="s">
        <v>2433</v>
      </c>
      <c r="E2008" s="26" t="s">
        <v>2434</v>
      </c>
      <c r="F2008" s="27">
        <v>43992</v>
      </c>
      <c r="G2008" s="107" t="s">
        <v>4356</v>
      </c>
      <c r="H2008" s="26" t="s">
        <v>1402</v>
      </c>
      <c r="I2008" s="26" t="s">
        <v>1402</v>
      </c>
      <c r="J2008" s="28" t="s">
        <v>4357</v>
      </c>
      <c r="K2008" s="26" t="s">
        <v>1483</v>
      </c>
      <c r="L2008" s="26" t="s">
        <v>2437</v>
      </c>
      <c r="M2008" s="26" t="s">
        <v>137</v>
      </c>
      <c r="N2008" s="26" t="s">
        <v>138</v>
      </c>
      <c r="O2008" s="26" t="s">
        <v>138</v>
      </c>
      <c r="P2008" s="29">
        <v>170</v>
      </c>
      <c r="Q2008" s="30">
        <v>77</v>
      </c>
      <c r="R2008" s="30">
        <v>7100</v>
      </c>
      <c r="S2008" s="31" t="e">
        <f>#N/A</f>
        <v>#N/A</v>
      </c>
      <c r="T2008" s="30">
        <v>1838</v>
      </c>
      <c r="U2008" s="30">
        <v>1603</v>
      </c>
      <c r="V2008" s="32">
        <v>4.918032786885246</v>
      </c>
      <c r="W2008" s="30">
        <v>47</v>
      </c>
      <c r="X2008" s="30" t="e">
        <f>#N/A</f>
        <v>#N/A</v>
      </c>
      <c r="Y2008" s="30" t="e">
        <f>#N/A</f>
        <v>#N/A</v>
      </c>
      <c r="AB2008" s="33" t="e">
        <f>#N/A</f>
        <v>#N/A</v>
      </c>
      <c r="AC2008" s="30">
        <v>2100</v>
      </c>
      <c r="AD2008" s="30" t="e">
        <f>#N/A</f>
        <v>#N/A</v>
      </c>
      <c r="AE2008" s="34">
        <v>0.59111111111111114</v>
      </c>
      <c r="AG2008" s="30" t="e">
        <f>#N/A</f>
        <v>#N/A</v>
      </c>
      <c r="AH2008" s="30" t="e">
        <f>#N/A</f>
        <v>#N/A</v>
      </c>
      <c r="AI2008" s="30">
        <v>5018</v>
      </c>
      <c r="AJ2008" s="30">
        <v>4458</v>
      </c>
      <c r="AK2008" s="26" t="s">
        <v>139</v>
      </c>
      <c r="AL2008" s="26">
        <v>30</v>
      </c>
      <c r="AM2008" s="26" t="s">
        <v>4330</v>
      </c>
      <c r="AU2008" s="26" t="s">
        <v>1526</v>
      </c>
      <c r="AV2008" s="67" t="s">
        <v>4348</v>
      </c>
      <c r="BB2008" s="26" t="s">
        <v>2441</v>
      </c>
      <c r="BC2008" s="26" t="s">
        <v>3205</v>
      </c>
      <c r="BD2008" s="37">
        <v>44065</v>
      </c>
      <c r="BE2008" s="30">
        <v>35143</v>
      </c>
      <c r="BF2008" s="30">
        <v>38788</v>
      </c>
      <c r="BG2008" s="37" t="s">
        <v>3206</v>
      </c>
      <c r="BI2008" s="37"/>
      <c r="BJ2008" s="37"/>
      <c r="BK2008" s="37"/>
      <c r="BL2008" s="37"/>
      <c r="BM2008" s="37"/>
      <c r="BN2008" s="26"/>
      <c r="BO2008" s="26"/>
      <c r="BP2008" s="26"/>
      <c r="BQ2008" s="38"/>
      <c r="BR2008" s="26"/>
      <c r="BS2008" s="26"/>
      <c r="BT2008" s="26"/>
      <c r="BU2008" s="26"/>
      <c r="BV2008" s="39"/>
    </row>
    <row r="2009" spans="1:74" ht="15" hidden="1" customHeight="1">
      <c r="A2009" s="26">
        <v>2020</v>
      </c>
      <c r="B2009" s="26">
        <v>2005</v>
      </c>
      <c r="C2009" s="26" t="s">
        <v>129</v>
      </c>
      <c r="D2009" s="26" t="s">
        <v>2433</v>
      </c>
      <c r="E2009" s="26" t="s">
        <v>2434</v>
      </c>
      <c r="F2009" s="27">
        <v>43992</v>
      </c>
      <c r="G2009" s="107" t="s">
        <v>4358</v>
      </c>
      <c r="H2009" s="26" t="s">
        <v>1402</v>
      </c>
      <c r="I2009" s="26" t="s">
        <v>1402</v>
      </c>
      <c r="J2009" s="28" t="s">
        <v>4359</v>
      </c>
      <c r="K2009" s="26" t="s">
        <v>1483</v>
      </c>
      <c r="L2009" s="26" t="s">
        <v>2437</v>
      </c>
      <c r="M2009" s="26" t="s">
        <v>137</v>
      </c>
      <c r="N2009" s="26" t="s">
        <v>138</v>
      </c>
      <c r="O2009" s="26" t="s">
        <v>138</v>
      </c>
      <c r="P2009" s="29">
        <v>171</v>
      </c>
      <c r="Q2009" s="30">
        <v>73</v>
      </c>
      <c r="R2009" s="30">
        <v>5520</v>
      </c>
      <c r="S2009" s="31" t="e">
        <f>#N/A</f>
        <v>#N/A</v>
      </c>
      <c r="T2009" s="30">
        <v>1483</v>
      </c>
      <c r="U2009" s="30">
        <v>1294</v>
      </c>
      <c r="V2009" s="32">
        <v>5</v>
      </c>
      <c r="W2009" s="30">
        <v>51</v>
      </c>
      <c r="X2009" s="30" t="e">
        <f>#N/A</f>
        <v>#N/A</v>
      </c>
      <c r="Y2009" s="30" t="e">
        <f>#N/A</f>
        <v>#N/A</v>
      </c>
      <c r="AB2009" s="33" t="e">
        <f>#N/A</f>
        <v>#N/A</v>
      </c>
      <c r="AC2009" s="30">
        <v>2100</v>
      </c>
      <c r="AD2009" s="30" t="e">
        <f>#N/A</f>
        <v>#N/A</v>
      </c>
      <c r="AE2009" s="34">
        <v>0.98</v>
      </c>
      <c r="AG2009" s="30" t="e">
        <f>#N/A</f>
        <v>#N/A</v>
      </c>
      <c r="AH2009" s="30" t="e">
        <f>#N/A</f>
        <v>#N/A</v>
      </c>
      <c r="AI2009" s="30">
        <v>4026</v>
      </c>
      <c r="AJ2009" s="30">
        <v>3466</v>
      </c>
      <c r="AK2009" s="26" t="s">
        <v>139</v>
      </c>
      <c r="AL2009" s="26">
        <v>30</v>
      </c>
      <c r="AM2009" s="26" t="s">
        <v>4330</v>
      </c>
      <c r="AU2009" s="26" t="s">
        <v>1526</v>
      </c>
      <c r="AV2009" s="67" t="s">
        <v>4117</v>
      </c>
      <c r="BB2009" s="26" t="s">
        <v>2441</v>
      </c>
      <c r="BC2009" s="26" t="s">
        <v>3205</v>
      </c>
      <c r="BD2009" s="37">
        <v>44065</v>
      </c>
      <c r="BE2009" s="30">
        <v>35143</v>
      </c>
      <c r="BF2009" s="30">
        <v>38788</v>
      </c>
      <c r="BG2009" s="37" t="s">
        <v>3206</v>
      </c>
      <c r="BI2009" s="37"/>
      <c r="BJ2009" s="37"/>
      <c r="BK2009" s="37"/>
      <c r="BL2009" s="37"/>
      <c r="BM2009" s="37"/>
      <c r="BN2009" s="26"/>
      <c r="BO2009" s="26"/>
      <c r="BP2009" s="26"/>
      <c r="BQ2009" s="38"/>
      <c r="BR2009" s="26"/>
      <c r="BS2009" s="26"/>
      <c r="BT2009" s="26"/>
      <c r="BU2009" s="26"/>
      <c r="BV2009" s="39"/>
    </row>
    <row r="2010" spans="1:74" ht="15" hidden="1" customHeight="1">
      <c r="A2010" s="26">
        <v>2020</v>
      </c>
      <c r="B2010" s="26">
        <v>2006</v>
      </c>
      <c r="C2010" s="26" t="s">
        <v>129</v>
      </c>
      <c r="D2010" s="26" t="s">
        <v>2433</v>
      </c>
      <c r="E2010" s="26" t="s">
        <v>2434</v>
      </c>
      <c r="F2010" s="27">
        <v>43992</v>
      </c>
      <c r="G2010" s="107" t="s">
        <v>4360</v>
      </c>
      <c r="H2010" s="26" t="s">
        <v>1402</v>
      </c>
      <c r="I2010" s="26" t="s">
        <v>1402</v>
      </c>
      <c r="J2010" s="28" t="s">
        <v>4361</v>
      </c>
      <c r="K2010" s="26" t="s">
        <v>1483</v>
      </c>
      <c r="L2010" s="26" t="s">
        <v>2437</v>
      </c>
      <c r="M2010" s="26" t="s">
        <v>137</v>
      </c>
      <c r="N2010" s="26" t="s">
        <v>138</v>
      </c>
      <c r="O2010" s="26" t="s">
        <v>138</v>
      </c>
      <c r="P2010" s="29">
        <v>172</v>
      </c>
      <c r="Q2010" s="30">
        <v>66</v>
      </c>
      <c r="R2010" s="30">
        <v>3540</v>
      </c>
      <c r="S2010" s="31" t="e">
        <f>#N/A</f>
        <v>#N/A</v>
      </c>
      <c r="T2010" s="30">
        <v>974</v>
      </c>
      <c r="U2010" s="30">
        <v>825</v>
      </c>
      <c r="V2010" s="32">
        <v>4.918032786885246</v>
      </c>
      <c r="W2010" s="30">
        <v>52</v>
      </c>
      <c r="X2010" s="30" t="e">
        <f>#N/A</f>
        <v>#N/A</v>
      </c>
      <c r="Y2010" s="30" t="e">
        <f>#N/A</f>
        <v>#N/A</v>
      </c>
      <c r="AB2010" s="33" t="e">
        <f>#N/A</f>
        <v>#N/A</v>
      </c>
      <c r="AC2010" s="30">
        <v>2100</v>
      </c>
      <c r="AD2010" s="30" t="e">
        <f>#N/A</f>
        <v>#N/A</v>
      </c>
      <c r="AE2010" s="34">
        <v>0.82210526315789467</v>
      </c>
      <c r="AG2010" s="30" t="e">
        <f>#N/A</f>
        <v>#N/A</v>
      </c>
      <c r="AH2010" s="30" t="e">
        <f>#N/A</f>
        <v>#N/A</v>
      </c>
      <c r="AI2010" s="30">
        <v>2783</v>
      </c>
      <c r="AJ2010" s="30">
        <v>2223</v>
      </c>
      <c r="AK2010" s="26" t="s">
        <v>139</v>
      </c>
      <c r="AL2010" s="26">
        <v>30</v>
      </c>
      <c r="AM2010" s="26" t="s">
        <v>4330</v>
      </c>
      <c r="AU2010" s="26" t="s">
        <v>1526</v>
      </c>
      <c r="AV2010" s="67" t="s">
        <v>4362</v>
      </c>
      <c r="BB2010" s="26" t="s">
        <v>2441</v>
      </c>
      <c r="BC2010" s="26" t="s">
        <v>3205</v>
      </c>
      <c r="BD2010" s="37">
        <v>44065</v>
      </c>
      <c r="BE2010" s="30">
        <v>35143</v>
      </c>
      <c r="BF2010" s="30">
        <v>38788</v>
      </c>
      <c r="BG2010" s="37" t="s">
        <v>3206</v>
      </c>
      <c r="BI2010" s="37"/>
      <c r="BJ2010" s="37"/>
      <c r="BK2010" s="37"/>
      <c r="BL2010" s="37"/>
      <c r="BM2010" s="37"/>
      <c r="BN2010" s="26"/>
      <c r="BO2010" s="26"/>
      <c r="BP2010" s="26"/>
      <c r="BQ2010" s="38"/>
      <c r="BR2010" s="26"/>
      <c r="BS2010" s="26"/>
      <c r="BT2010" s="26"/>
      <c r="BU2010" s="26"/>
      <c r="BV2010" s="39"/>
    </row>
    <row r="2011" spans="1:74" ht="15" hidden="1" customHeight="1">
      <c r="A2011" s="26">
        <v>2020</v>
      </c>
      <c r="B2011" s="26">
        <v>2007</v>
      </c>
      <c r="C2011" s="26" t="s">
        <v>129</v>
      </c>
      <c r="D2011" s="26" t="s">
        <v>2433</v>
      </c>
      <c r="E2011" s="26" t="s">
        <v>2434</v>
      </c>
      <c r="F2011" s="27">
        <v>43992</v>
      </c>
      <c r="G2011" s="107" t="s">
        <v>4363</v>
      </c>
      <c r="H2011" s="26" t="s">
        <v>1402</v>
      </c>
      <c r="I2011" s="26" t="s">
        <v>1402</v>
      </c>
      <c r="J2011" s="28" t="s">
        <v>4364</v>
      </c>
      <c r="K2011" s="26" t="s">
        <v>1483</v>
      </c>
      <c r="L2011" s="26" t="s">
        <v>2437</v>
      </c>
      <c r="M2011" s="26" t="s">
        <v>137</v>
      </c>
      <c r="N2011" s="26" t="s">
        <v>138</v>
      </c>
      <c r="O2011" s="26" t="s">
        <v>138</v>
      </c>
      <c r="P2011" s="29">
        <v>173</v>
      </c>
      <c r="Q2011" s="30">
        <v>67</v>
      </c>
      <c r="R2011" s="30">
        <v>4520</v>
      </c>
      <c r="S2011" s="31" t="e">
        <f>#N/A</f>
        <v>#N/A</v>
      </c>
      <c r="T2011" s="30">
        <v>1255</v>
      </c>
      <c r="U2011" s="30">
        <v>1070</v>
      </c>
      <c r="V2011" s="32">
        <v>4.838709677419355</v>
      </c>
      <c r="W2011" s="30">
        <v>50</v>
      </c>
      <c r="X2011" s="30" t="e">
        <f>#N/A</f>
        <v>#N/A</v>
      </c>
      <c r="Y2011" s="30" t="e">
        <f>#N/A</f>
        <v>#N/A</v>
      </c>
      <c r="AB2011" s="33" t="e">
        <f>#N/A</f>
        <v>#N/A</v>
      </c>
      <c r="AC2011" s="30">
        <v>2100</v>
      </c>
      <c r="AD2011" s="30" t="e">
        <f>#N/A</f>
        <v>#N/A</v>
      </c>
      <c r="AE2011" s="34">
        <v>0.98</v>
      </c>
      <c r="AG2011" s="30" t="e">
        <f>#N/A</f>
        <v>#N/A</v>
      </c>
      <c r="AH2011" s="30" t="e">
        <f>#N/A</f>
        <v>#N/A</v>
      </c>
      <c r="AI2011" s="30">
        <v>3398</v>
      </c>
      <c r="AJ2011" s="30">
        <v>2838</v>
      </c>
      <c r="AK2011" s="26" t="s">
        <v>139</v>
      </c>
      <c r="AL2011" s="26">
        <v>30</v>
      </c>
      <c r="AM2011" s="26" t="s">
        <v>4330</v>
      </c>
      <c r="AU2011" s="26" t="s">
        <v>1526</v>
      </c>
      <c r="AV2011" s="67" t="s">
        <v>4365</v>
      </c>
      <c r="BB2011" s="26" t="s">
        <v>2441</v>
      </c>
      <c r="BC2011" s="26" t="s">
        <v>3205</v>
      </c>
      <c r="BD2011" s="37">
        <v>44065</v>
      </c>
      <c r="BE2011" s="30">
        <v>35143</v>
      </c>
      <c r="BF2011" s="30">
        <v>38788</v>
      </c>
      <c r="BG2011" s="37" t="s">
        <v>3206</v>
      </c>
      <c r="BI2011" s="37"/>
      <c r="BJ2011" s="37"/>
      <c r="BK2011" s="37"/>
      <c r="BL2011" s="37"/>
      <c r="BM2011" s="37"/>
      <c r="BN2011" s="26"/>
      <c r="BO2011" s="26"/>
      <c r="BP2011" s="26"/>
      <c r="BQ2011" s="38"/>
      <c r="BR2011" s="26"/>
      <c r="BS2011" s="26"/>
      <c r="BT2011" s="26"/>
      <c r="BU2011" s="26"/>
      <c r="BV2011" s="39"/>
    </row>
    <row r="2012" spans="1:74" ht="15" hidden="1" customHeight="1">
      <c r="A2012" s="26">
        <v>2020</v>
      </c>
      <c r="B2012" s="26">
        <v>2008</v>
      </c>
      <c r="C2012" s="26" t="s">
        <v>129</v>
      </c>
      <c r="D2012" s="26" t="s">
        <v>2433</v>
      </c>
      <c r="E2012" s="26" t="s">
        <v>2434</v>
      </c>
      <c r="F2012" s="27">
        <v>43992</v>
      </c>
      <c r="G2012" s="107" t="s">
        <v>4366</v>
      </c>
      <c r="H2012" s="26" t="s">
        <v>1402</v>
      </c>
      <c r="I2012" s="26" t="s">
        <v>1402</v>
      </c>
      <c r="J2012" s="28" t="s">
        <v>4367</v>
      </c>
      <c r="K2012" s="26" t="s">
        <v>1483</v>
      </c>
      <c r="L2012" s="26" t="s">
        <v>2437</v>
      </c>
      <c r="M2012" s="26" t="s">
        <v>137</v>
      </c>
      <c r="N2012" s="26" t="s">
        <v>138</v>
      </c>
      <c r="O2012" s="26" t="s">
        <v>138</v>
      </c>
      <c r="P2012" s="29">
        <v>174</v>
      </c>
      <c r="Q2012" s="30">
        <v>75</v>
      </c>
      <c r="R2012" s="30">
        <v>7370</v>
      </c>
      <c r="S2012" s="31" t="e">
        <f>#N/A</f>
        <v>#N/A</v>
      </c>
      <c r="T2012" s="30">
        <v>1948</v>
      </c>
      <c r="U2012" s="30">
        <v>1690</v>
      </c>
      <c r="V2012" s="32">
        <v>5.1724137931034484</v>
      </c>
      <c r="W2012" s="30">
        <v>42</v>
      </c>
      <c r="X2012" s="30" t="e">
        <f>#N/A</f>
        <v>#N/A</v>
      </c>
      <c r="Y2012" s="30" t="e">
        <f>#N/A</f>
        <v>#N/A</v>
      </c>
      <c r="AB2012" s="33" t="e">
        <f>#N/A</f>
        <v>#N/A</v>
      </c>
      <c r="AC2012" s="30">
        <v>2100</v>
      </c>
      <c r="AD2012" s="30" t="e">
        <f>#N/A</f>
        <v>#N/A</v>
      </c>
      <c r="AE2012" s="34">
        <v>0.86888888888888882</v>
      </c>
      <c r="AG2012" s="30" t="e">
        <f>#N/A</f>
        <v>#N/A</v>
      </c>
      <c r="AH2012" s="30" t="e">
        <f>#N/A</f>
        <v>#N/A</v>
      </c>
      <c r="AI2012" s="30">
        <v>5188</v>
      </c>
      <c r="AJ2012" s="30">
        <v>4628</v>
      </c>
      <c r="AK2012" s="26" t="s">
        <v>139</v>
      </c>
      <c r="AL2012" s="26">
        <v>30</v>
      </c>
      <c r="AM2012" s="26" t="s">
        <v>4330</v>
      </c>
      <c r="AU2012" s="26" t="s">
        <v>1526</v>
      </c>
      <c r="AV2012" s="67" t="s">
        <v>4368</v>
      </c>
      <c r="BB2012" s="26" t="s">
        <v>2441</v>
      </c>
      <c r="BC2012" s="26" t="s">
        <v>3205</v>
      </c>
      <c r="BD2012" s="37">
        <v>44065</v>
      </c>
      <c r="BE2012" s="30">
        <v>35143</v>
      </c>
      <c r="BF2012" s="30">
        <v>38788</v>
      </c>
      <c r="BG2012" s="37" t="s">
        <v>3206</v>
      </c>
      <c r="BI2012" s="37"/>
      <c r="BJ2012" s="37"/>
      <c r="BK2012" s="37"/>
      <c r="BL2012" s="37"/>
      <c r="BM2012" s="37"/>
      <c r="BN2012" s="26"/>
      <c r="BO2012" s="26"/>
      <c r="BP2012" s="26"/>
      <c r="BQ2012" s="38"/>
      <c r="BR2012" s="26"/>
      <c r="BS2012" s="26"/>
      <c r="BT2012" s="26"/>
      <c r="BU2012" s="26"/>
      <c r="BV2012" s="39"/>
    </row>
    <row r="2013" spans="1:74" ht="15" hidden="1" customHeight="1">
      <c r="A2013" s="26">
        <v>2020</v>
      </c>
      <c r="B2013" s="26">
        <v>2009</v>
      </c>
      <c r="C2013" s="26" t="s">
        <v>129</v>
      </c>
      <c r="D2013" s="26" t="s">
        <v>2433</v>
      </c>
      <c r="E2013" s="26" t="s">
        <v>2434</v>
      </c>
      <c r="F2013" s="27">
        <v>43992</v>
      </c>
      <c r="G2013" s="107" t="s">
        <v>4369</v>
      </c>
      <c r="H2013" s="26" t="s">
        <v>1402</v>
      </c>
      <c r="I2013" s="26" t="s">
        <v>1402</v>
      </c>
      <c r="J2013" s="28" t="s">
        <v>4370</v>
      </c>
      <c r="K2013" s="26" t="s">
        <v>1483</v>
      </c>
      <c r="L2013" s="26" t="s">
        <v>2437</v>
      </c>
      <c r="M2013" s="26" t="s">
        <v>137</v>
      </c>
      <c r="N2013" s="26" t="s">
        <v>138</v>
      </c>
      <c r="O2013" s="26" t="s">
        <v>138</v>
      </c>
      <c r="P2013" s="29">
        <v>175</v>
      </c>
      <c r="Q2013" s="30">
        <v>74</v>
      </c>
      <c r="R2013" s="30">
        <v>5880</v>
      </c>
      <c r="S2013" s="31" t="e">
        <f>#N/A</f>
        <v>#N/A</v>
      </c>
      <c r="T2013" s="30">
        <v>1401</v>
      </c>
      <c r="U2013" s="30">
        <v>1219</v>
      </c>
      <c r="V2013" s="32">
        <v>5.2631578947368425</v>
      </c>
      <c r="W2013" s="30">
        <v>41</v>
      </c>
      <c r="X2013" s="30" t="e">
        <f>#N/A</f>
        <v>#N/A</v>
      </c>
      <c r="Y2013" s="30" t="e">
        <f>#N/A</f>
        <v>#N/A</v>
      </c>
      <c r="AB2013" s="33" t="e">
        <f>#N/A</f>
        <v>#N/A</v>
      </c>
      <c r="AC2013" s="30">
        <v>2100</v>
      </c>
      <c r="AD2013" s="30" t="e">
        <f>#N/A</f>
        <v>#N/A</v>
      </c>
      <c r="AE2013" s="34">
        <v>0.3133333333333333</v>
      </c>
      <c r="AG2013" s="30" t="e">
        <f>#N/A</f>
        <v>#N/A</v>
      </c>
      <c r="AH2013" s="30" t="e">
        <f>#N/A</f>
        <v>#N/A</v>
      </c>
      <c r="AI2013" s="30">
        <v>4252</v>
      </c>
      <c r="AJ2013" s="30">
        <v>3692</v>
      </c>
      <c r="AK2013" s="26" t="s">
        <v>139</v>
      </c>
      <c r="AL2013" s="26">
        <v>30</v>
      </c>
      <c r="AM2013" s="26" t="s">
        <v>4330</v>
      </c>
      <c r="AU2013" s="26" t="s">
        <v>1526</v>
      </c>
      <c r="AV2013" s="67" t="s">
        <v>4336</v>
      </c>
      <c r="BB2013" s="26" t="s">
        <v>2441</v>
      </c>
      <c r="BC2013" s="26" t="s">
        <v>3205</v>
      </c>
      <c r="BD2013" s="37">
        <v>44065</v>
      </c>
      <c r="BE2013" s="30">
        <v>35143</v>
      </c>
      <c r="BF2013" s="30">
        <v>38788</v>
      </c>
      <c r="BG2013" s="37" t="s">
        <v>3206</v>
      </c>
      <c r="BI2013" s="37"/>
      <c r="BJ2013" s="37"/>
      <c r="BK2013" s="37"/>
      <c r="BL2013" s="37"/>
      <c r="BM2013" s="37"/>
      <c r="BN2013" s="26"/>
      <c r="BO2013" s="26"/>
      <c r="BP2013" s="26"/>
      <c r="BQ2013" s="38"/>
      <c r="BR2013" s="26"/>
      <c r="BS2013" s="26"/>
      <c r="BT2013" s="26"/>
      <c r="BU2013" s="26"/>
      <c r="BV2013" s="39"/>
    </row>
    <row r="2014" spans="1:74" ht="15" hidden="1" customHeight="1">
      <c r="A2014" s="26">
        <v>2020</v>
      </c>
      <c r="B2014" s="26">
        <v>2010</v>
      </c>
      <c r="C2014" s="26" t="s">
        <v>129</v>
      </c>
      <c r="D2014" s="26" t="s">
        <v>2433</v>
      </c>
      <c r="E2014" s="26" t="s">
        <v>2434</v>
      </c>
      <c r="F2014" s="27">
        <v>43992</v>
      </c>
      <c r="G2014" s="107" t="s">
        <v>4371</v>
      </c>
      <c r="H2014" s="26" t="s">
        <v>1402</v>
      </c>
      <c r="I2014" s="26" t="s">
        <v>1402</v>
      </c>
      <c r="J2014" s="28" t="s">
        <v>4372</v>
      </c>
      <c r="K2014" s="26" t="s">
        <v>1483</v>
      </c>
      <c r="L2014" s="26" t="s">
        <v>2437</v>
      </c>
      <c r="M2014" s="26" t="s">
        <v>137</v>
      </c>
      <c r="N2014" s="26" t="s">
        <v>138</v>
      </c>
      <c r="O2014" s="26" t="s">
        <v>138</v>
      </c>
      <c r="P2014" s="29">
        <v>176</v>
      </c>
      <c r="Q2014" s="30">
        <v>71</v>
      </c>
      <c r="R2014" s="30">
        <v>4860</v>
      </c>
      <c r="S2014" s="31" t="e">
        <f>#N/A</f>
        <v>#N/A</v>
      </c>
      <c r="T2014" s="30">
        <v>1171</v>
      </c>
      <c r="U2014" s="30">
        <v>991</v>
      </c>
      <c r="V2014" s="32">
        <v>5.2631578947368425</v>
      </c>
      <c r="W2014" s="30">
        <v>41</v>
      </c>
      <c r="X2014" s="30" t="e">
        <f>#N/A</f>
        <v>#N/A</v>
      </c>
      <c r="Y2014" s="30" t="e">
        <f>#N/A</f>
        <v>#N/A</v>
      </c>
      <c r="AB2014" s="33" t="e">
        <f>#N/A</f>
        <v>#N/A</v>
      </c>
      <c r="AC2014" s="30">
        <v>2100</v>
      </c>
      <c r="AD2014" s="30" t="e">
        <f>#N/A</f>
        <v>#N/A</v>
      </c>
      <c r="AE2014" s="34">
        <v>0.98</v>
      </c>
      <c r="AG2014" s="30" t="e">
        <f>#N/A</f>
        <v>#N/A</v>
      </c>
      <c r="AH2014" s="30" t="e">
        <f>#N/A</f>
        <v>#N/A</v>
      </c>
      <c r="AI2014" s="30">
        <v>3612</v>
      </c>
      <c r="AJ2014" s="30">
        <v>3052</v>
      </c>
      <c r="AK2014" s="26" t="s">
        <v>139</v>
      </c>
      <c r="AL2014" s="26">
        <v>30</v>
      </c>
      <c r="AM2014" s="26" t="s">
        <v>4330</v>
      </c>
      <c r="AU2014" s="26" t="s">
        <v>1526</v>
      </c>
      <c r="AV2014" s="67" t="s">
        <v>4373</v>
      </c>
      <c r="BB2014" s="26" t="s">
        <v>2441</v>
      </c>
      <c r="BC2014" s="26" t="s">
        <v>3205</v>
      </c>
      <c r="BD2014" s="37">
        <v>44065</v>
      </c>
      <c r="BE2014" s="30">
        <v>35143</v>
      </c>
      <c r="BF2014" s="30">
        <v>38788</v>
      </c>
      <c r="BG2014" s="37" t="s">
        <v>3206</v>
      </c>
      <c r="BI2014" s="37"/>
      <c r="BJ2014" s="37"/>
      <c r="BK2014" s="37"/>
      <c r="BL2014" s="37"/>
      <c r="BM2014" s="37"/>
      <c r="BN2014" s="26"/>
      <c r="BO2014" s="26"/>
      <c r="BP2014" s="26"/>
      <c r="BQ2014" s="38"/>
      <c r="BR2014" s="26"/>
      <c r="BS2014" s="26"/>
      <c r="BT2014" s="26"/>
      <c r="BU2014" s="26"/>
      <c r="BV2014" s="39"/>
    </row>
    <row r="2015" spans="1:74" ht="15" hidden="1" customHeight="1">
      <c r="A2015" s="26">
        <v>2020</v>
      </c>
      <c r="B2015" s="26">
        <v>2011</v>
      </c>
      <c r="C2015" s="26" t="s">
        <v>129</v>
      </c>
      <c r="D2015" s="26" t="s">
        <v>2433</v>
      </c>
      <c r="E2015" s="26" t="s">
        <v>2434</v>
      </c>
      <c r="F2015" s="27">
        <v>43992</v>
      </c>
      <c r="G2015" s="107" t="s">
        <v>4374</v>
      </c>
      <c r="H2015" s="26" t="s">
        <v>1402</v>
      </c>
      <c r="I2015" s="26" t="s">
        <v>1402</v>
      </c>
      <c r="J2015" s="28" t="s">
        <v>4375</v>
      </c>
      <c r="K2015" s="26" t="s">
        <v>1483</v>
      </c>
      <c r="L2015" s="26" t="s">
        <v>2437</v>
      </c>
      <c r="M2015" s="26" t="s">
        <v>137</v>
      </c>
      <c r="N2015" s="26" t="s">
        <v>138</v>
      </c>
      <c r="O2015" s="26" t="s">
        <v>138</v>
      </c>
      <c r="P2015" s="29">
        <v>177</v>
      </c>
      <c r="Q2015" s="30">
        <v>67</v>
      </c>
      <c r="R2015" s="30">
        <v>4080</v>
      </c>
      <c r="S2015" s="31" t="e">
        <f>#N/A</f>
        <v>#N/A</v>
      </c>
      <c r="T2015" s="30">
        <v>1164</v>
      </c>
      <c r="U2015" s="30">
        <v>999</v>
      </c>
      <c r="V2015" s="32">
        <v>4.4776119402985071</v>
      </c>
      <c r="W2015" s="30">
        <v>61</v>
      </c>
      <c r="X2015" s="30" t="e">
        <f>#N/A</f>
        <v>#N/A</v>
      </c>
      <c r="Y2015" s="30" t="e">
        <f>#N/A</f>
        <v>#N/A</v>
      </c>
      <c r="AB2015" s="33" t="e">
        <f>#N/A</f>
        <v>#N/A</v>
      </c>
      <c r="AC2015" s="30">
        <v>2100</v>
      </c>
      <c r="AD2015" s="30" t="e">
        <f>#N/A</f>
        <v>#N/A</v>
      </c>
      <c r="AE2015" s="34">
        <v>0.98</v>
      </c>
      <c r="AG2015" s="30" t="e">
        <f>#N/A</f>
        <v>#N/A</v>
      </c>
      <c r="AH2015" s="30" t="e">
        <f>#N/A</f>
        <v>#N/A</v>
      </c>
      <c r="AI2015" s="30">
        <v>3122</v>
      </c>
      <c r="AJ2015" s="30">
        <v>2562</v>
      </c>
      <c r="AK2015" s="26" t="s">
        <v>139</v>
      </c>
      <c r="AL2015" s="26">
        <v>30</v>
      </c>
      <c r="AM2015" s="26" t="s">
        <v>4330</v>
      </c>
      <c r="AU2015" s="26" t="s">
        <v>1526</v>
      </c>
      <c r="AV2015" s="67" t="s">
        <v>4376</v>
      </c>
      <c r="BB2015" s="26" t="s">
        <v>2441</v>
      </c>
      <c r="BC2015" s="26" t="s">
        <v>3205</v>
      </c>
      <c r="BD2015" s="37">
        <v>44065</v>
      </c>
      <c r="BE2015" s="30">
        <v>35143</v>
      </c>
      <c r="BF2015" s="30">
        <v>38788</v>
      </c>
      <c r="BG2015" s="37" t="s">
        <v>3206</v>
      </c>
      <c r="BI2015" s="37"/>
      <c r="BJ2015" s="37"/>
      <c r="BK2015" s="37"/>
      <c r="BL2015" s="37"/>
      <c r="BM2015" s="37"/>
      <c r="BN2015" s="26"/>
      <c r="BO2015" s="26"/>
      <c r="BP2015" s="26"/>
      <c r="BQ2015" s="38"/>
      <c r="BR2015" s="26"/>
      <c r="BS2015" s="26"/>
      <c r="BT2015" s="26"/>
      <c r="BU2015" s="26"/>
      <c r="BV2015" s="39"/>
    </row>
    <row r="2016" spans="1:74" ht="15" hidden="1" customHeight="1">
      <c r="A2016" s="26">
        <v>2020</v>
      </c>
      <c r="B2016" s="26">
        <v>2012</v>
      </c>
      <c r="C2016" s="26" t="s">
        <v>129</v>
      </c>
      <c r="D2016" s="26" t="s">
        <v>2433</v>
      </c>
      <c r="E2016" s="26" t="s">
        <v>2434</v>
      </c>
      <c r="F2016" s="27">
        <v>43992</v>
      </c>
      <c r="G2016" s="107" t="s">
        <v>4377</v>
      </c>
      <c r="H2016" s="26" t="s">
        <v>1402</v>
      </c>
      <c r="I2016" s="26" t="s">
        <v>1402</v>
      </c>
      <c r="J2016" s="28" t="s">
        <v>4378</v>
      </c>
      <c r="K2016" s="26" t="s">
        <v>1483</v>
      </c>
      <c r="L2016" s="26" t="s">
        <v>2437</v>
      </c>
      <c r="M2016" s="26" t="s">
        <v>137</v>
      </c>
      <c r="N2016" s="26" t="s">
        <v>138</v>
      </c>
      <c r="O2016" s="26" t="s">
        <v>138</v>
      </c>
      <c r="P2016" s="29">
        <v>178</v>
      </c>
      <c r="Q2016" s="30">
        <v>76</v>
      </c>
      <c r="R2016" s="30">
        <v>7060</v>
      </c>
      <c r="S2016" s="31" t="e">
        <f>#N/A</f>
        <v>#N/A</v>
      </c>
      <c r="T2016" s="30">
        <v>1694</v>
      </c>
      <c r="U2016" s="30">
        <v>1462</v>
      </c>
      <c r="V2016" s="32">
        <v>5.1724137931034484</v>
      </c>
      <c r="W2016" s="30">
        <v>42</v>
      </c>
      <c r="X2016" s="30" t="e">
        <f>#N/A</f>
        <v>#N/A</v>
      </c>
      <c r="Y2016" s="30" t="e">
        <f>#N/A</f>
        <v>#N/A</v>
      </c>
      <c r="AB2016" s="33" t="e">
        <f>#N/A</f>
        <v>#N/A</v>
      </c>
      <c r="AC2016" s="30">
        <v>2100</v>
      </c>
      <c r="AD2016" s="30" t="e">
        <f>#N/A</f>
        <v>#N/A</v>
      </c>
      <c r="AE2016" s="34">
        <v>0.93238095238095231</v>
      </c>
      <c r="AG2016" s="30" t="e">
        <f>#N/A</f>
        <v>#N/A</v>
      </c>
      <c r="AH2016" s="30" t="e">
        <f>#N/A</f>
        <v>#N/A</v>
      </c>
      <c r="AI2016" s="30">
        <v>4993</v>
      </c>
      <c r="AJ2016" s="30">
        <v>4433</v>
      </c>
      <c r="AK2016" s="26" t="s">
        <v>139</v>
      </c>
      <c r="AL2016" s="26">
        <v>30</v>
      </c>
      <c r="AM2016" s="26" t="s">
        <v>4330</v>
      </c>
      <c r="AU2016" s="26" t="s">
        <v>1526</v>
      </c>
      <c r="AV2016" s="67" t="s">
        <v>2204</v>
      </c>
      <c r="BB2016" s="26" t="s">
        <v>2441</v>
      </c>
      <c r="BC2016" s="26" t="s">
        <v>3205</v>
      </c>
      <c r="BD2016" s="37">
        <v>44065</v>
      </c>
      <c r="BE2016" s="30">
        <v>35143</v>
      </c>
      <c r="BF2016" s="30">
        <v>38788</v>
      </c>
      <c r="BG2016" s="37" t="s">
        <v>3206</v>
      </c>
      <c r="BI2016" s="37"/>
      <c r="BJ2016" s="37"/>
      <c r="BK2016" s="37"/>
      <c r="BL2016" s="37"/>
      <c r="BM2016" s="37"/>
      <c r="BN2016" s="26"/>
      <c r="BO2016" s="26"/>
      <c r="BP2016" s="26"/>
      <c r="BQ2016" s="38"/>
      <c r="BR2016" s="26"/>
      <c r="BS2016" s="26"/>
      <c r="BT2016" s="26"/>
      <c r="BU2016" s="26"/>
      <c r="BV2016" s="39"/>
    </row>
    <row r="2017" spans="1:74" ht="15" hidden="1" customHeight="1">
      <c r="A2017" s="26">
        <v>2020</v>
      </c>
      <c r="B2017" s="26">
        <v>2013</v>
      </c>
      <c r="C2017" s="26" t="s">
        <v>129</v>
      </c>
      <c r="D2017" s="26" t="s">
        <v>2433</v>
      </c>
      <c r="E2017" s="26" t="s">
        <v>2434</v>
      </c>
      <c r="F2017" s="27">
        <v>43992</v>
      </c>
      <c r="G2017" s="107" t="s">
        <v>4379</v>
      </c>
      <c r="H2017" s="26" t="s">
        <v>1402</v>
      </c>
      <c r="I2017" s="26" t="s">
        <v>1402</v>
      </c>
      <c r="J2017" s="28" t="s">
        <v>4380</v>
      </c>
      <c r="K2017" s="26" t="s">
        <v>1483</v>
      </c>
      <c r="L2017" s="26" t="s">
        <v>2437</v>
      </c>
      <c r="M2017" s="26" t="s">
        <v>137</v>
      </c>
      <c r="N2017" s="26" t="s">
        <v>138</v>
      </c>
      <c r="O2017" s="26" t="s">
        <v>138</v>
      </c>
      <c r="P2017" s="29">
        <v>179</v>
      </c>
      <c r="Q2017" s="30">
        <v>75</v>
      </c>
      <c r="R2017" s="30">
        <v>6350</v>
      </c>
      <c r="S2017" s="31" t="e">
        <f>#N/A</f>
        <v>#N/A</v>
      </c>
      <c r="T2017" s="30">
        <v>1733</v>
      </c>
      <c r="U2017" s="30">
        <v>1496</v>
      </c>
      <c r="V2017" s="32">
        <v>4.838709677419355</v>
      </c>
      <c r="W2017" s="30">
        <v>54</v>
      </c>
      <c r="X2017" s="30" t="e">
        <f>#N/A</f>
        <v>#N/A</v>
      </c>
      <c r="Y2017" s="30" t="e">
        <f>#N/A</f>
        <v>#N/A</v>
      </c>
      <c r="AB2017" s="33" t="e">
        <f>#N/A</f>
        <v>#N/A</v>
      </c>
      <c r="AC2017" s="30">
        <v>2100</v>
      </c>
      <c r="AD2017" s="30" t="e">
        <f>#N/A</f>
        <v>#N/A</v>
      </c>
      <c r="AE2017" s="34">
        <v>0.98</v>
      </c>
      <c r="AG2017" s="30" t="e">
        <f>#N/A</f>
        <v>#N/A</v>
      </c>
      <c r="AH2017" s="30" t="e">
        <f>#N/A</f>
        <v>#N/A</v>
      </c>
      <c r="AI2017" s="30">
        <v>4547</v>
      </c>
      <c r="AJ2017" s="30">
        <v>3987</v>
      </c>
      <c r="AK2017" s="26" t="s">
        <v>139</v>
      </c>
      <c r="AL2017" s="26">
        <v>30</v>
      </c>
      <c r="AM2017" s="26" t="s">
        <v>4330</v>
      </c>
      <c r="AU2017" s="26" t="s">
        <v>1526</v>
      </c>
      <c r="AV2017" s="67" t="s">
        <v>4348</v>
      </c>
      <c r="BB2017" s="26" t="s">
        <v>2441</v>
      </c>
      <c r="BC2017" s="26" t="s">
        <v>3205</v>
      </c>
      <c r="BD2017" s="37">
        <v>44065</v>
      </c>
      <c r="BE2017" s="30">
        <v>35143</v>
      </c>
      <c r="BF2017" s="30">
        <v>38788</v>
      </c>
      <c r="BG2017" s="37" t="s">
        <v>3206</v>
      </c>
      <c r="BI2017" s="37"/>
      <c r="BJ2017" s="37"/>
      <c r="BK2017" s="37"/>
      <c r="BL2017" s="37"/>
      <c r="BM2017" s="37"/>
      <c r="BN2017" s="26"/>
      <c r="BO2017" s="26"/>
      <c r="BP2017" s="26"/>
      <c r="BQ2017" s="38"/>
      <c r="BR2017" s="26"/>
      <c r="BS2017" s="26"/>
      <c r="BT2017" s="26"/>
      <c r="BU2017" s="26"/>
      <c r="BV2017" s="39"/>
    </row>
    <row r="2018" spans="1:74" ht="15" hidden="1" customHeight="1">
      <c r="A2018" s="26">
        <v>2020</v>
      </c>
      <c r="B2018" s="26">
        <v>2014</v>
      </c>
      <c r="C2018" s="26" t="s">
        <v>129</v>
      </c>
      <c r="D2018" s="26" t="s">
        <v>2433</v>
      </c>
      <c r="E2018" s="26" t="s">
        <v>2434</v>
      </c>
      <c r="F2018" s="27">
        <v>43992</v>
      </c>
      <c r="G2018" s="107" t="s">
        <v>4381</v>
      </c>
      <c r="H2018" s="26" t="s">
        <v>1402</v>
      </c>
      <c r="I2018" s="26" t="s">
        <v>1402</v>
      </c>
      <c r="J2018" s="28" t="s">
        <v>4382</v>
      </c>
      <c r="K2018" s="26" t="s">
        <v>1483</v>
      </c>
      <c r="L2018" s="26" t="s">
        <v>2437</v>
      </c>
      <c r="M2018" s="26" t="s">
        <v>137</v>
      </c>
      <c r="N2018" s="26" t="s">
        <v>138</v>
      </c>
      <c r="O2018" s="26" t="s">
        <v>138</v>
      </c>
      <c r="P2018" s="29">
        <v>180</v>
      </c>
      <c r="Q2018" s="30">
        <v>70</v>
      </c>
      <c r="R2018" s="30">
        <v>5050</v>
      </c>
      <c r="S2018" s="31" t="e">
        <f>#N/A</f>
        <v>#N/A</v>
      </c>
      <c r="T2018" s="30">
        <v>1412</v>
      </c>
      <c r="U2018" s="30">
        <v>1211</v>
      </c>
      <c r="V2018" s="32">
        <v>4.918032786885246</v>
      </c>
      <c r="W2018" s="30">
        <v>52</v>
      </c>
      <c r="X2018" s="30" t="e">
        <f>#N/A</f>
        <v>#N/A</v>
      </c>
      <c r="Y2018" s="30" t="e">
        <f>#N/A</f>
        <v>#N/A</v>
      </c>
      <c r="AB2018" s="33" t="e">
        <f>#N/A</f>
        <v>#N/A</v>
      </c>
      <c r="AC2018" s="30">
        <v>2100</v>
      </c>
      <c r="AD2018" s="30" t="e">
        <f>#N/A</f>
        <v>#N/A</v>
      </c>
      <c r="AE2018" s="34">
        <v>0.98</v>
      </c>
      <c r="AG2018" s="30" t="e">
        <f>#N/A</f>
        <v>#N/A</v>
      </c>
      <c r="AH2018" s="30" t="e">
        <f>#N/A</f>
        <v>#N/A</v>
      </c>
      <c r="AI2018" s="30">
        <v>3731</v>
      </c>
      <c r="AJ2018" s="30">
        <v>3171</v>
      </c>
      <c r="AK2018" s="26" t="s">
        <v>139</v>
      </c>
      <c r="AL2018" s="26">
        <v>30</v>
      </c>
      <c r="AM2018" s="26" t="s">
        <v>4330</v>
      </c>
      <c r="AU2018" s="26" t="s">
        <v>1526</v>
      </c>
      <c r="AV2018" s="67" t="s">
        <v>4383</v>
      </c>
      <c r="BB2018" s="26" t="s">
        <v>2441</v>
      </c>
      <c r="BC2018" s="26" t="s">
        <v>3205</v>
      </c>
      <c r="BD2018" s="37">
        <v>44065</v>
      </c>
      <c r="BE2018" s="30">
        <v>35143</v>
      </c>
      <c r="BF2018" s="30">
        <v>38788</v>
      </c>
      <c r="BG2018" s="37" t="s">
        <v>3206</v>
      </c>
      <c r="BI2018" s="37"/>
      <c r="BJ2018" s="37"/>
      <c r="BK2018" s="37"/>
      <c r="BL2018" s="37"/>
      <c r="BM2018" s="37"/>
      <c r="BN2018" s="26"/>
      <c r="BO2018" s="26"/>
      <c r="BP2018" s="26"/>
      <c r="BQ2018" s="38"/>
      <c r="BR2018" s="26"/>
      <c r="BS2018" s="26"/>
      <c r="BT2018" s="26"/>
      <c r="BU2018" s="26"/>
      <c r="BV2018" s="39"/>
    </row>
    <row r="2019" spans="1:74" ht="15" hidden="1" customHeight="1">
      <c r="A2019" s="26">
        <v>2020</v>
      </c>
      <c r="B2019" s="26">
        <v>2015</v>
      </c>
      <c r="C2019" s="26" t="s">
        <v>129</v>
      </c>
      <c r="D2019" s="26" t="s">
        <v>2433</v>
      </c>
      <c r="E2019" s="26" t="s">
        <v>2434</v>
      </c>
      <c r="F2019" s="27">
        <v>43992</v>
      </c>
      <c r="G2019" s="107" t="s">
        <v>4384</v>
      </c>
      <c r="H2019" s="26" t="s">
        <v>1402</v>
      </c>
      <c r="I2019" s="26" t="s">
        <v>1402</v>
      </c>
      <c r="J2019" s="28" t="s">
        <v>4385</v>
      </c>
      <c r="K2019" s="26" t="s">
        <v>1483</v>
      </c>
      <c r="L2019" s="26" t="s">
        <v>2437</v>
      </c>
      <c r="M2019" s="26" t="s">
        <v>137</v>
      </c>
      <c r="N2019" s="26" t="s">
        <v>138</v>
      </c>
      <c r="O2019" s="26" t="s">
        <v>138</v>
      </c>
      <c r="P2019" s="29">
        <v>181</v>
      </c>
      <c r="Q2019" s="30">
        <v>72</v>
      </c>
      <c r="R2019" s="30">
        <v>5340</v>
      </c>
      <c r="S2019" s="31" t="e">
        <f>#N/A</f>
        <v>#N/A</v>
      </c>
      <c r="T2019" s="30">
        <v>1416</v>
      </c>
      <c r="U2019" s="30">
        <v>1269</v>
      </c>
      <c r="V2019" s="32">
        <v>4.838709677419355</v>
      </c>
      <c r="W2019" s="30">
        <v>50</v>
      </c>
      <c r="X2019" s="30" t="e">
        <f>#N/A</f>
        <v>#N/A</v>
      </c>
      <c r="Y2019" s="30" t="e">
        <f>#N/A</f>
        <v>#N/A</v>
      </c>
      <c r="AB2019" s="33" t="e">
        <f>#N/A</f>
        <v>#N/A</v>
      </c>
      <c r="AC2019" s="30">
        <v>2100</v>
      </c>
      <c r="AD2019" s="30" t="e">
        <f>#N/A</f>
        <v>#N/A</v>
      </c>
      <c r="AE2019" s="34">
        <v>0.87473684210526315</v>
      </c>
      <c r="AG2019" s="30" t="e">
        <f>#N/A</f>
        <v>#N/A</v>
      </c>
      <c r="AH2019" s="30" t="e">
        <f>#N/A</f>
        <v>#N/A</v>
      </c>
      <c r="AI2019" s="30">
        <v>3913</v>
      </c>
      <c r="AJ2019" s="30">
        <v>3353</v>
      </c>
      <c r="AK2019" s="26" t="s">
        <v>139</v>
      </c>
      <c r="AL2019" s="26">
        <v>30</v>
      </c>
      <c r="AM2019" s="26" t="s">
        <v>4330</v>
      </c>
      <c r="AU2019" s="26" t="s">
        <v>1526</v>
      </c>
      <c r="AV2019" s="67" t="s">
        <v>4386</v>
      </c>
      <c r="BB2019" s="26" t="s">
        <v>2441</v>
      </c>
      <c r="BC2019" s="26" t="s">
        <v>3205</v>
      </c>
      <c r="BD2019" s="37">
        <v>44065</v>
      </c>
      <c r="BE2019" s="30">
        <v>35143</v>
      </c>
      <c r="BF2019" s="30">
        <v>38788</v>
      </c>
      <c r="BG2019" s="37" t="s">
        <v>3206</v>
      </c>
      <c r="BI2019" s="37"/>
      <c r="BJ2019" s="37"/>
      <c r="BK2019" s="37"/>
      <c r="BL2019" s="37"/>
      <c r="BM2019" s="37"/>
      <c r="BN2019" s="26"/>
      <c r="BO2019" s="26"/>
      <c r="BP2019" s="26"/>
      <c r="BQ2019" s="38"/>
      <c r="BR2019" s="26"/>
      <c r="BS2019" s="26"/>
      <c r="BT2019" s="26"/>
      <c r="BU2019" s="26"/>
      <c r="BV2019" s="39"/>
    </row>
    <row r="2020" spans="1:74" ht="15" hidden="1" customHeight="1">
      <c r="A2020" s="26">
        <v>2020</v>
      </c>
      <c r="B2020" s="26">
        <v>2016</v>
      </c>
      <c r="C2020" s="26" t="s">
        <v>129</v>
      </c>
      <c r="D2020" s="26" t="s">
        <v>2433</v>
      </c>
      <c r="E2020" s="26" t="s">
        <v>2434</v>
      </c>
      <c r="F2020" s="27">
        <v>43992</v>
      </c>
      <c r="G2020" s="107" t="s">
        <v>4387</v>
      </c>
      <c r="H2020" s="26" t="s">
        <v>1402</v>
      </c>
      <c r="I2020" s="26" t="s">
        <v>1402</v>
      </c>
      <c r="J2020" s="28" t="s">
        <v>4388</v>
      </c>
      <c r="K2020" s="26" t="s">
        <v>1483</v>
      </c>
      <c r="L2020" s="26" t="s">
        <v>2437</v>
      </c>
      <c r="M2020" s="26" t="s">
        <v>137</v>
      </c>
      <c r="N2020" s="26" t="s">
        <v>138</v>
      </c>
      <c r="O2020" s="26" t="s">
        <v>138</v>
      </c>
      <c r="P2020" s="29">
        <v>182</v>
      </c>
      <c r="Q2020" s="30">
        <v>69</v>
      </c>
      <c r="R2020" s="30">
        <v>4610</v>
      </c>
      <c r="S2020" s="31" t="e">
        <f>#N/A</f>
        <v>#N/A</v>
      </c>
      <c r="T2020" s="30">
        <v>1252</v>
      </c>
      <c r="U2020" s="30">
        <v>1106</v>
      </c>
      <c r="V2020" s="32">
        <v>5</v>
      </c>
      <c r="W2020" s="30">
        <v>51</v>
      </c>
      <c r="X2020" s="30" t="e">
        <f>#N/A</f>
        <v>#N/A</v>
      </c>
      <c r="Y2020" s="30" t="e">
        <f>#N/A</f>
        <v>#N/A</v>
      </c>
      <c r="AB2020" s="33" t="e">
        <f>#N/A</f>
        <v>#N/A</v>
      </c>
      <c r="AC2020" s="30">
        <v>2100</v>
      </c>
      <c r="AD2020" s="30" t="e">
        <f>#N/A</f>
        <v>#N/A</v>
      </c>
      <c r="AE2020" s="34">
        <v>0.93652173913043479</v>
      </c>
      <c r="AG2020" s="30" t="e">
        <f>#N/A</f>
        <v>#N/A</v>
      </c>
      <c r="AH2020" s="30" t="e">
        <f>#N/A</f>
        <v>#N/A</v>
      </c>
      <c r="AI2020" s="30">
        <v>3455</v>
      </c>
      <c r="AJ2020" s="30">
        <v>2895</v>
      </c>
      <c r="AK2020" s="26" t="s">
        <v>139</v>
      </c>
      <c r="AL2020" s="26">
        <v>30</v>
      </c>
      <c r="AM2020" s="26" t="s">
        <v>4330</v>
      </c>
      <c r="AU2020" s="26" t="s">
        <v>1526</v>
      </c>
      <c r="AV2020" s="67" t="s">
        <v>4383</v>
      </c>
      <c r="BB2020" s="26" t="s">
        <v>2441</v>
      </c>
      <c r="BC2020" s="26" t="s">
        <v>3205</v>
      </c>
      <c r="BD2020" s="37">
        <v>44065</v>
      </c>
      <c r="BE2020" s="30">
        <v>35143</v>
      </c>
      <c r="BF2020" s="30">
        <v>38788</v>
      </c>
      <c r="BG2020" s="37" t="s">
        <v>3206</v>
      </c>
      <c r="BI2020" s="37"/>
      <c r="BJ2020" s="37"/>
      <c r="BK2020" s="37"/>
      <c r="BL2020" s="37"/>
      <c r="BM2020" s="37"/>
      <c r="BN2020" s="26"/>
      <c r="BO2020" s="26"/>
      <c r="BP2020" s="26"/>
      <c r="BQ2020" s="38"/>
      <c r="BR2020" s="26"/>
      <c r="BS2020" s="26"/>
      <c r="BT2020" s="26"/>
      <c r="BU2020" s="26"/>
      <c r="BV2020" s="39"/>
    </row>
    <row r="2021" spans="1:74" ht="15" hidden="1" customHeight="1">
      <c r="A2021" s="26">
        <v>2020</v>
      </c>
      <c r="B2021" s="26">
        <v>2017</v>
      </c>
      <c r="C2021" s="26" t="s">
        <v>129</v>
      </c>
      <c r="D2021" s="26" t="s">
        <v>2433</v>
      </c>
      <c r="E2021" s="26" t="s">
        <v>2434</v>
      </c>
      <c r="F2021" s="27">
        <v>43992</v>
      </c>
      <c r="G2021" s="107" t="s">
        <v>4389</v>
      </c>
      <c r="H2021" s="26" t="s">
        <v>1402</v>
      </c>
      <c r="I2021" s="26" t="s">
        <v>1402</v>
      </c>
      <c r="J2021" s="28" t="s">
        <v>4390</v>
      </c>
      <c r="K2021" s="26" t="s">
        <v>1483</v>
      </c>
      <c r="L2021" s="26" t="s">
        <v>2437</v>
      </c>
      <c r="M2021" s="26" t="s">
        <v>137</v>
      </c>
      <c r="N2021" s="26" t="s">
        <v>138</v>
      </c>
      <c r="O2021" s="26" t="s">
        <v>138</v>
      </c>
      <c r="P2021" s="29">
        <v>183</v>
      </c>
      <c r="Q2021" s="30">
        <v>78</v>
      </c>
      <c r="R2021" s="30">
        <v>6820</v>
      </c>
      <c r="S2021" s="31" t="e">
        <f>#N/A</f>
        <v>#N/A</v>
      </c>
      <c r="T2021" s="30">
        <v>2063</v>
      </c>
      <c r="U2021" s="30">
        <v>1770</v>
      </c>
      <c r="V2021" s="32">
        <v>5</v>
      </c>
      <c r="W2021" s="30">
        <v>44</v>
      </c>
      <c r="X2021" s="30" t="e">
        <f>#N/A</f>
        <v>#N/A</v>
      </c>
      <c r="Y2021" s="30" t="e">
        <f>#N/A</f>
        <v>#N/A</v>
      </c>
      <c r="AB2021" s="33" t="e">
        <f>#N/A</f>
        <v>#N/A</v>
      </c>
      <c r="AC2021" s="30">
        <v>2100</v>
      </c>
      <c r="AD2021" s="30" t="e">
        <f>#N/A</f>
        <v>#N/A</v>
      </c>
      <c r="AE2021" s="34">
        <v>0.98</v>
      </c>
      <c r="AG2021" s="30" t="e">
        <f>#N/A</f>
        <v>#N/A</v>
      </c>
      <c r="AH2021" s="30" t="e">
        <f>#N/A</f>
        <v>#N/A</v>
      </c>
      <c r="AI2021" s="30">
        <v>4842</v>
      </c>
      <c r="AJ2021" s="30">
        <v>4282</v>
      </c>
      <c r="AK2021" s="26" t="s">
        <v>139</v>
      </c>
      <c r="AL2021" s="26">
        <v>30</v>
      </c>
      <c r="AM2021" s="26" t="s">
        <v>4330</v>
      </c>
      <c r="AU2021" s="26" t="s">
        <v>1526</v>
      </c>
      <c r="AV2021" s="67" t="s">
        <v>4376</v>
      </c>
      <c r="BB2021" s="26" t="s">
        <v>2441</v>
      </c>
      <c r="BC2021" s="26" t="s">
        <v>3205</v>
      </c>
      <c r="BD2021" s="37">
        <v>44065</v>
      </c>
      <c r="BE2021" s="30">
        <v>35143</v>
      </c>
      <c r="BF2021" s="30">
        <v>38788</v>
      </c>
      <c r="BG2021" s="37" t="s">
        <v>3206</v>
      </c>
      <c r="BI2021" s="37"/>
      <c r="BJ2021" s="37"/>
      <c r="BK2021" s="37"/>
      <c r="BL2021" s="37"/>
      <c r="BM2021" s="37"/>
      <c r="BN2021" s="26"/>
      <c r="BO2021" s="26"/>
      <c r="BP2021" s="26"/>
      <c r="BQ2021" s="38"/>
      <c r="BR2021" s="26"/>
      <c r="BS2021" s="26"/>
      <c r="BT2021" s="26"/>
      <c r="BU2021" s="26"/>
      <c r="BV2021" s="39"/>
    </row>
    <row r="2022" spans="1:74" ht="15" hidden="1" customHeight="1">
      <c r="A2022" s="26">
        <v>2020</v>
      </c>
      <c r="B2022" s="26">
        <v>2018</v>
      </c>
      <c r="C2022" s="26" t="s">
        <v>129</v>
      </c>
      <c r="D2022" s="26" t="s">
        <v>2433</v>
      </c>
      <c r="E2022" s="26" t="s">
        <v>2434</v>
      </c>
      <c r="F2022" s="27">
        <v>43992</v>
      </c>
      <c r="G2022" s="107" t="s">
        <v>4391</v>
      </c>
      <c r="H2022" s="26" t="s">
        <v>1402</v>
      </c>
      <c r="I2022" s="26" t="s">
        <v>1402</v>
      </c>
      <c r="J2022" s="28" t="s">
        <v>4392</v>
      </c>
      <c r="K2022" s="26" t="s">
        <v>1483</v>
      </c>
      <c r="L2022" s="26" t="s">
        <v>2437</v>
      </c>
      <c r="M2022" s="26" t="s">
        <v>137</v>
      </c>
      <c r="N2022" s="26" t="s">
        <v>138</v>
      </c>
      <c r="O2022" s="26" t="s">
        <v>138</v>
      </c>
      <c r="P2022" s="29">
        <v>184</v>
      </c>
      <c r="Q2022" s="30">
        <v>70</v>
      </c>
      <c r="R2022" s="30">
        <v>4820</v>
      </c>
      <c r="S2022" s="31" t="e">
        <f>#N/A</f>
        <v>#N/A</v>
      </c>
      <c r="T2022" s="30">
        <v>1354</v>
      </c>
      <c r="U2022" s="30">
        <v>1190</v>
      </c>
      <c r="V2022" s="32">
        <v>4.615384615384615</v>
      </c>
      <c r="W2022" s="30">
        <v>54</v>
      </c>
      <c r="X2022" s="30" t="e">
        <f>#N/A</f>
        <v>#N/A</v>
      </c>
      <c r="Y2022" s="30" t="e">
        <f>#N/A</f>
        <v>#N/A</v>
      </c>
      <c r="AB2022" s="33" t="e">
        <f>#N/A</f>
        <v>#N/A</v>
      </c>
      <c r="AC2022" s="30">
        <v>2100</v>
      </c>
      <c r="AD2022" s="30" t="e">
        <f>#N/A</f>
        <v>#N/A</v>
      </c>
      <c r="AE2022" s="34">
        <v>0.88909090909090904</v>
      </c>
      <c r="AG2022" s="30" t="e">
        <f>#N/A</f>
        <v>#N/A</v>
      </c>
      <c r="AH2022" s="30" t="e">
        <f>#N/A</f>
        <v>#N/A</v>
      </c>
      <c r="AI2022" s="30">
        <v>3586</v>
      </c>
      <c r="AJ2022" s="30">
        <v>3026</v>
      </c>
      <c r="AK2022" s="26" t="s">
        <v>139</v>
      </c>
      <c r="AL2022" s="26">
        <v>30</v>
      </c>
      <c r="AM2022" s="26" t="s">
        <v>4330</v>
      </c>
      <c r="AU2022" s="26" t="s">
        <v>1526</v>
      </c>
      <c r="AV2022" s="67" t="s">
        <v>4393</v>
      </c>
      <c r="BB2022" s="26" t="s">
        <v>2441</v>
      </c>
      <c r="BC2022" s="26" t="s">
        <v>3205</v>
      </c>
      <c r="BD2022" s="37">
        <v>44065</v>
      </c>
      <c r="BE2022" s="30">
        <v>35143</v>
      </c>
      <c r="BF2022" s="30">
        <v>38788</v>
      </c>
      <c r="BG2022" s="37" t="s">
        <v>3206</v>
      </c>
      <c r="BI2022" s="37"/>
      <c r="BJ2022" s="37"/>
      <c r="BK2022" s="37"/>
      <c r="BL2022" s="37"/>
      <c r="BM2022" s="37"/>
      <c r="BN2022" s="26"/>
      <c r="BO2022" s="26"/>
      <c r="BP2022" s="26"/>
      <c r="BQ2022" s="38"/>
      <c r="BR2022" s="26"/>
      <c r="BS2022" s="26"/>
      <c r="BT2022" s="26"/>
      <c r="BU2022" s="26"/>
      <c r="BV2022" s="39"/>
    </row>
    <row r="2023" spans="1:74" ht="15" hidden="1" customHeight="1">
      <c r="A2023" s="26">
        <v>2020</v>
      </c>
      <c r="B2023" s="26">
        <v>2019</v>
      </c>
      <c r="C2023" s="26" t="s">
        <v>129</v>
      </c>
      <c r="D2023" s="26" t="s">
        <v>2433</v>
      </c>
      <c r="E2023" s="26" t="s">
        <v>2434</v>
      </c>
      <c r="F2023" s="27">
        <v>43992</v>
      </c>
      <c r="G2023" s="107" t="s">
        <v>4394</v>
      </c>
      <c r="H2023" s="26" t="s">
        <v>1402</v>
      </c>
      <c r="I2023" s="26" t="s">
        <v>1402</v>
      </c>
      <c r="J2023" s="28" t="s">
        <v>4395</v>
      </c>
      <c r="K2023" s="26" t="s">
        <v>1483</v>
      </c>
      <c r="L2023" s="26" t="s">
        <v>2437</v>
      </c>
      <c r="M2023" s="26" t="s">
        <v>137</v>
      </c>
      <c r="N2023" s="26" t="s">
        <v>138</v>
      </c>
      <c r="O2023" s="26" t="s">
        <v>138</v>
      </c>
      <c r="P2023" s="29">
        <v>185</v>
      </c>
      <c r="Q2023" s="30">
        <v>66</v>
      </c>
      <c r="R2023" s="30">
        <v>4010</v>
      </c>
      <c r="S2023" s="31" t="e">
        <f>#N/A</f>
        <v>#N/A</v>
      </c>
      <c r="T2023" s="30">
        <v>1191</v>
      </c>
      <c r="U2023" s="30">
        <v>982</v>
      </c>
      <c r="V2023" s="32">
        <v>4.615384615384615</v>
      </c>
      <c r="W2023" s="30">
        <v>54</v>
      </c>
      <c r="X2023" s="30" t="e">
        <f>#N/A</f>
        <v>#N/A</v>
      </c>
      <c r="Y2023" s="30" t="e">
        <f>#N/A</f>
        <v>#N/A</v>
      </c>
      <c r="AB2023" s="33" t="e">
        <f>#N/A</f>
        <v>#N/A</v>
      </c>
      <c r="AC2023" s="30">
        <v>2100</v>
      </c>
      <c r="AD2023" s="30" t="e">
        <f>#N/A</f>
        <v>#N/A</v>
      </c>
      <c r="AE2023" s="34">
        <v>0.98</v>
      </c>
      <c r="AG2023" s="30" t="e">
        <f>#N/A</f>
        <v>#N/A</v>
      </c>
      <c r="AH2023" s="30" t="e">
        <f>#N/A</f>
        <v>#N/A</v>
      </c>
      <c r="AI2023" s="30">
        <v>3078</v>
      </c>
      <c r="AJ2023" s="30">
        <v>2518</v>
      </c>
      <c r="AK2023" s="26" t="s">
        <v>139</v>
      </c>
      <c r="AL2023" s="26">
        <v>30</v>
      </c>
      <c r="AM2023" s="26" t="s">
        <v>4330</v>
      </c>
      <c r="AU2023" s="26" t="s">
        <v>1526</v>
      </c>
      <c r="AV2023" s="67" t="s">
        <v>4396</v>
      </c>
      <c r="BB2023" s="26" t="s">
        <v>2441</v>
      </c>
      <c r="BC2023" s="26" t="s">
        <v>3205</v>
      </c>
      <c r="BD2023" s="37">
        <v>44065</v>
      </c>
      <c r="BE2023" s="30">
        <v>35143</v>
      </c>
      <c r="BF2023" s="30">
        <v>38788</v>
      </c>
      <c r="BG2023" s="37" t="s">
        <v>3206</v>
      </c>
      <c r="BI2023" s="37"/>
      <c r="BJ2023" s="37"/>
      <c r="BK2023" s="37"/>
      <c r="BL2023" s="37"/>
      <c r="BM2023" s="37"/>
      <c r="BN2023" s="26"/>
      <c r="BO2023" s="26"/>
      <c r="BP2023" s="26"/>
      <c r="BQ2023" s="38"/>
      <c r="BR2023" s="26"/>
      <c r="BS2023" s="26"/>
      <c r="BT2023" s="26"/>
      <c r="BU2023" s="26"/>
      <c r="BV2023" s="39"/>
    </row>
    <row r="2024" spans="1:74" ht="15" hidden="1" customHeight="1">
      <c r="A2024" s="26">
        <v>2020</v>
      </c>
      <c r="B2024" s="26">
        <v>2020</v>
      </c>
      <c r="C2024" s="26" t="s">
        <v>129</v>
      </c>
      <c r="D2024" s="26" t="s">
        <v>2433</v>
      </c>
      <c r="E2024" s="26" t="s">
        <v>2434</v>
      </c>
      <c r="F2024" s="27">
        <v>43992</v>
      </c>
      <c r="G2024" s="107" t="s">
        <v>4397</v>
      </c>
      <c r="H2024" s="26" t="s">
        <v>1402</v>
      </c>
      <c r="I2024" s="26" t="s">
        <v>1402</v>
      </c>
      <c r="J2024" s="28" t="s">
        <v>4398</v>
      </c>
      <c r="K2024" s="26" t="s">
        <v>1483</v>
      </c>
      <c r="L2024" s="26" t="s">
        <v>2437</v>
      </c>
      <c r="M2024" s="26" t="s">
        <v>137</v>
      </c>
      <c r="N2024" s="26" t="s">
        <v>138</v>
      </c>
      <c r="O2024" s="26" t="s">
        <v>138</v>
      </c>
      <c r="P2024" s="29">
        <v>186</v>
      </c>
      <c r="Q2024" s="30">
        <v>62</v>
      </c>
      <c r="R2024" s="30">
        <v>2960</v>
      </c>
      <c r="S2024" s="31" t="e">
        <f>#N/A</f>
        <v>#N/A</v>
      </c>
      <c r="T2024" s="30">
        <v>688</v>
      </c>
      <c r="U2024" s="30">
        <v>599</v>
      </c>
      <c r="V2024" s="32">
        <v>4.838709677419355</v>
      </c>
      <c r="W2024" s="30">
        <v>50</v>
      </c>
      <c r="X2024" s="30" t="e">
        <f>#N/A</f>
        <v>#N/A</v>
      </c>
      <c r="Y2024" s="30" t="e">
        <f>#N/A</f>
        <v>#N/A</v>
      </c>
      <c r="AB2024" s="33" t="e">
        <f>#N/A</f>
        <v>#N/A</v>
      </c>
      <c r="AC2024" s="30">
        <v>2100</v>
      </c>
      <c r="AD2024" s="30" t="e">
        <f>#N/A</f>
        <v>#N/A</v>
      </c>
      <c r="AE2024" s="34">
        <v>0.98</v>
      </c>
      <c r="AG2024" s="30" t="e">
        <f>#N/A</f>
        <v>#N/A</v>
      </c>
      <c r="AH2024" s="30" t="e">
        <f>#N/A</f>
        <v>#N/A</v>
      </c>
      <c r="AI2024" s="30">
        <v>2419</v>
      </c>
      <c r="AJ2024" s="30">
        <v>1859</v>
      </c>
      <c r="AK2024" s="26" t="s">
        <v>139</v>
      </c>
      <c r="AL2024" s="26">
        <v>30</v>
      </c>
      <c r="AM2024" s="26" t="s">
        <v>4330</v>
      </c>
      <c r="AU2024" s="26" t="s">
        <v>1526</v>
      </c>
      <c r="AV2024" s="67" t="s">
        <v>2258</v>
      </c>
      <c r="BB2024" s="26" t="s">
        <v>2441</v>
      </c>
      <c r="BC2024" s="26" t="s">
        <v>3205</v>
      </c>
      <c r="BD2024" s="37">
        <v>44065</v>
      </c>
      <c r="BE2024" s="30">
        <v>35143</v>
      </c>
      <c r="BF2024" s="30">
        <v>38788</v>
      </c>
      <c r="BG2024" s="37" t="s">
        <v>3206</v>
      </c>
      <c r="BI2024" s="37"/>
      <c r="BJ2024" s="37"/>
      <c r="BK2024" s="37"/>
      <c r="BL2024" s="37"/>
      <c r="BM2024" s="37"/>
      <c r="BN2024" s="26"/>
      <c r="BO2024" s="26"/>
      <c r="BP2024" s="26"/>
      <c r="BQ2024" s="38"/>
      <c r="BR2024" s="26"/>
      <c r="BS2024" s="26"/>
      <c r="BT2024" s="26"/>
      <c r="BU2024" s="26"/>
      <c r="BV2024" s="39"/>
    </row>
    <row r="2025" spans="1:74" ht="15" hidden="1" customHeight="1">
      <c r="A2025" s="26">
        <v>2020</v>
      </c>
      <c r="B2025" s="26">
        <v>2021</v>
      </c>
      <c r="C2025" s="26" t="s">
        <v>129</v>
      </c>
      <c r="D2025" s="26" t="s">
        <v>2433</v>
      </c>
      <c r="E2025" s="26" t="s">
        <v>2434</v>
      </c>
      <c r="F2025" s="27">
        <v>43992</v>
      </c>
      <c r="G2025" s="107" t="s">
        <v>4399</v>
      </c>
      <c r="H2025" s="26" t="s">
        <v>1402</v>
      </c>
      <c r="I2025" s="26" t="s">
        <v>1402</v>
      </c>
      <c r="J2025" s="28" t="s">
        <v>4400</v>
      </c>
      <c r="K2025" s="26" t="s">
        <v>1483</v>
      </c>
      <c r="L2025" s="26" t="s">
        <v>2437</v>
      </c>
      <c r="M2025" s="26" t="s">
        <v>137</v>
      </c>
      <c r="N2025" s="26" t="s">
        <v>138</v>
      </c>
      <c r="O2025" s="26" t="s">
        <v>138</v>
      </c>
      <c r="P2025" s="29">
        <v>187</v>
      </c>
      <c r="Q2025" s="30">
        <v>66</v>
      </c>
      <c r="R2025" s="30">
        <v>3900</v>
      </c>
      <c r="S2025" s="31" t="e">
        <f>#N/A</f>
        <v>#N/A</v>
      </c>
      <c r="T2025" s="30">
        <v>973</v>
      </c>
      <c r="U2025" s="30">
        <v>848</v>
      </c>
      <c r="V2025" s="32">
        <v>4.838709677419355</v>
      </c>
      <c r="W2025" s="30">
        <v>50</v>
      </c>
      <c r="X2025" s="30" t="e">
        <f>#N/A</f>
        <v>#N/A</v>
      </c>
      <c r="Y2025" s="30" t="e">
        <f>#N/A</f>
        <v>#N/A</v>
      </c>
      <c r="AB2025" s="33" t="e">
        <f>#N/A</f>
        <v>#N/A</v>
      </c>
      <c r="AC2025" s="30">
        <v>2100</v>
      </c>
      <c r="AD2025" s="30" t="e">
        <f>#N/A</f>
        <v>#N/A</v>
      </c>
      <c r="AE2025" s="34">
        <v>0.98</v>
      </c>
      <c r="AG2025" s="30" t="e">
        <f>#N/A</f>
        <v>#N/A</v>
      </c>
      <c r="AH2025" s="30" t="e">
        <f>#N/A</f>
        <v>#N/A</v>
      </c>
      <c r="AI2025" s="30">
        <v>3009</v>
      </c>
      <c r="AJ2025" s="30">
        <v>2449</v>
      </c>
      <c r="AK2025" s="26" t="s">
        <v>139</v>
      </c>
      <c r="AL2025" s="26">
        <v>30</v>
      </c>
      <c r="AM2025" s="26" t="s">
        <v>4330</v>
      </c>
      <c r="AU2025" s="26" t="s">
        <v>1526</v>
      </c>
      <c r="AV2025" s="67" t="s">
        <v>4166</v>
      </c>
      <c r="BB2025" s="26" t="s">
        <v>2441</v>
      </c>
      <c r="BC2025" s="26" t="s">
        <v>3205</v>
      </c>
      <c r="BD2025" s="37">
        <v>44065</v>
      </c>
      <c r="BE2025" s="30">
        <v>35143</v>
      </c>
      <c r="BF2025" s="30">
        <v>38788</v>
      </c>
      <c r="BG2025" s="37" t="s">
        <v>3206</v>
      </c>
      <c r="BI2025" s="37"/>
      <c r="BJ2025" s="37"/>
      <c r="BK2025" s="37"/>
      <c r="BL2025" s="37"/>
      <c r="BM2025" s="37"/>
      <c r="BN2025" s="26"/>
      <c r="BO2025" s="26"/>
      <c r="BP2025" s="26"/>
      <c r="BQ2025" s="38"/>
      <c r="BR2025" s="26"/>
      <c r="BS2025" s="26"/>
      <c r="BT2025" s="26"/>
      <c r="BU2025" s="26"/>
      <c r="BV2025" s="39"/>
    </row>
    <row r="2026" spans="1:74" ht="15" hidden="1" customHeight="1">
      <c r="A2026" s="26">
        <v>2020</v>
      </c>
      <c r="B2026" s="26">
        <v>2022</v>
      </c>
      <c r="C2026" s="26" t="s">
        <v>129</v>
      </c>
      <c r="D2026" s="26" t="s">
        <v>2433</v>
      </c>
      <c r="E2026" s="26" t="s">
        <v>2434</v>
      </c>
      <c r="F2026" s="27">
        <v>43992</v>
      </c>
      <c r="G2026" s="107" t="s">
        <v>4401</v>
      </c>
      <c r="H2026" s="26" t="s">
        <v>1402</v>
      </c>
      <c r="I2026" s="26" t="s">
        <v>1402</v>
      </c>
      <c r="J2026" s="28" t="s">
        <v>4402</v>
      </c>
      <c r="K2026" s="26" t="s">
        <v>1483</v>
      </c>
      <c r="L2026" s="26" t="s">
        <v>2437</v>
      </c>
      <c r="M2026" s="26" t="s">
        <v>137</v>
      </c>
      <c r="N2026" s="26" t="s">
        <v>138</v>
      </c>
      <c r="O2026" s="26" t="s">
        <v>138</v>
      </c>
      <c r="P2026" s="29">
        <v>188</v>
      </c>
      <c r="Q2026" s="30">
        <v>62</v>
      </c>
      <c r="R2026" s="30">
        <v>3200</v>
      </c>
      <c r="S2026" s="31" t="e">
        <f>#N/A</f>
        <v>#N/A</v>
      </c>
      <c r="T2026" s="30">
        <v>798</v>
      </c>
      <c r="U2026" s="30">
        <v>696</v>
      </c>
      <c r="V2026" s="32">
        <v>4.615384615384615</v>
      </c>
      <c r="W2026" s="30">
        <v>56</v>
      </c>
      <c r="X2026" s="30" t="e">
        <f>#N/A</f>
        <v>#N/A</v>
      </c>
      <c r="Y2026" s="30" t="e">
        <f>#N/A</f>
        <v>#N/A</v>
      </c>
      <c r="AB2026" s="33" t="e">
        <f>#N/A</f>
        <v>#N/A</v>
      </c>
      <c r="AC2026" s="30">
        <v>2100</v>
      </c>
      <c r="AD2026" s="30" t="e">
        <f>#N/A</f>
        <v>#N/A</v>
      </c>
      <c r="AE2026" s="34">
        <v>0.76947368421052631</v>
      </c>
      <c r="AG2026" s="30" t="e">
        <f>#N/A</f>
        <v>#N/A</v>
      </c>
      <c r="AH2026" s="30" t="e">
        <f>#N/A</f>
        <v>#N/A</v>
      </c>
      <c r="AI2026" s="30">
        <v>2569</v>
      </c>
      <c r="AJ2026" s="30">
        <v>2009</v>
      </c>
      <c r="AK2026" s="26" t="s">
        <v>139</v>
      </c>
      <c r="AL2026" s="26">
        <v>30</v>
      </c>
      <c r="AM2026" s="26" t="s">
        <v>4330</v>
      </c>
      <c r="AU2026" s="26" t="s">
        <v>1526</v>
      </c>
      <c r="AV2026" s="67" t="s">
        <v>4386</v>
      </c>
      <c r="BB2026" s="26" t="s">
        <v>2441</v>
      </c>
      <c r="BC2026" s="26" t="s">
        <v>3205</v>
      </c>
      <c r="BD2026" s="37">
        <v>44065</v>
      </c>
      <c r="BE2026" s="30">
        <v>35143</v>
      </c>
      <c r="BF2026" s="30">
        <v>38788</v>
      </c>
      <c r="BG2026" s="37" t="s">
        <v>3206</v>
      </c>
      <c r="BI2026" s="37"/>
      <c r="BJ2026" s="37"/>
      <c r="BK2026" s="37"/>
      <c r="BL2026" s="37"/>
      <c r="BM2026" s="37"/>
      <c r="BN2026" s="26"/>
      <c r="BO2026" s="26"/>
      <c r="BP2026" s="26"/>
      <c r="BQ2026" s="38"/>
      <c r="BR2026" s="26"/>
      <c r="BS2026" s="26"/>
      <c r="BT2026" s="26"/>
      <c r="BU2026" s="26"/>
      <c r="BV2026" s="39"/>
    </row>
    <row r="2027" spans="1:74" ht="15" hidden="1" customHeight="1">
      <c r="A2027" s="26">
        <v>2020</v>
      </c>
      <c r="B2027" s="26">
        <v>2023</v>
      </c>
      <c r="C2027" s="26" t="s">
        <v>129</v>
      </c>
      <c r="D2027" s="26" t="s">
        <v>2433</v>
      </c>
      <c r="E2027" s="26" t="s">
        <v>2434</v>
      </c>
      <c r="F2027" s="27">
        <v>43992</v>
      </c>
      <c r="G2027" s="107" t="s">
        <v>4403</v>
      </c>
      <c r="H2027" s="26" t="s">
        <v>1402</v>
      </c>
      <c r="I2027" s="26" t="s">
        <v>1402</v>
      </c>
      <c r="J2027" s="28" t="s">
        <v>4404</v>
      </c>
      <c r="K2027" s="26" t="s">
        <v>1483</v>
      </c>
      <c r="L2027" s="26" t="s">
        <v>2437</v>
      </c>
      <c r="M2027" s="26" t="s">
        <v>137</v>
      </c>
      <c r="N2027" s="26" t="s">
        <v>138</v>
      </c>
      <c r="O2027" s="26" t="s">
        <v>138</v>
      </c>
      <c r="P2027" s="29">
        <v>189</v>
      </c>
      <c r="Q2027" s="30">
        <v>80</v>
      </c>
      <c r="R2027" s="30">
        <v>7400</v>
      </c>
      <c r="S2027" s="31" t="e">
        <f>#N/A</f>
        <v>#N/A</v>
      </c>
      <c r="T2027" s="30">
        <v>1943</v>
      </c>
      <c r="U2027" s="30">
        <v>1654</v>
      </c>
      <c r="V2027" s="32">
        <v>5.0847457627118642</v>
      </c>
      <c r="W2027" s="30">
        <v>46</v>
      </c>
      <c r="X2027" s="30" t="e">
        <f>#N/A</f>
        <v>#N/A</v>
      </c>
      <c r="Y2027" s="30" t="e">
        <f>#N/A</f>
        <v>#N/A</v>
      </c>
      <c r="AB2027" s="33" t="e">
        <f>#N/A</f>
        <v>#N/A</v>
      </c>
      <c r="AC2027" s="30">
        <v>2100</v>
      </c>
      <c r="AD2027" s="30" t="e">
        <f>#N/A</f>
        <v>#N/A</v>
      </c>
      <c r="AE2027" s="34">
        <v>0.98</v>
      </c>
      <c r="AG2027" s="30" t="e">
        <f>#N/A</f>
        <v>#N/A</v>
      </c>
      <c r="AH2027" s="30" t="e">
        <f>#N/A</f>
        <v>#N/A</v>
      </c>
      <c r="AI2027" s="30">
        <v>5206</v>
      </c>
      <c r="AJ2027" s="30">
        <v>4646</v>
      </c>
      <c r="AK2027" s="26" t="s">
        <v>139</v>
      </c>
      <c r="AL2027" s="26">
        <v>30</v>
      </c>
      <c r="AM2027" s="26" t="s">
        <v>4330</v>
      </c>
      <c r="AU2027" s="26" t="s">
        <v>1526</v>
      </c>
      <c r="AV2027" s="67" t="s">
        <v>2204</v>
      </c>
      <c r="BB2027" s="26" t="s">
        <v>2441</v>
      </c>
      <c r="BC2027" s="26" t="s">
        <v>3205</v>
      </c>
      <c r="BD2027" s="37">
        <v>44065</v>
      </c>
      <c r="BE2027" s="30">
        <v>35143</v>
      </c>
      <c r="BF2027" s="30">
        <v>38788</v>
      </c>
      <c r="BG2027" s="37" t="s">
        <v>3206</v>
      </c>
      <c r="BI2027" s="37"/>
      <c r="BJ2027" s="37"/>
      <c r="BK2027" s="37"/>
      <c r="BL2027" s="37"/>
      <c r="BM2027" s="37"/>
      <c r="BN2027" s="26"/>
      <c r="BO2027" s="26"/>
      <c r="BP2027" s="26"/>
      <c r="BQ2027" s="38"/>
      <c r="BR2027" s="26"/>
      <c r="BS2027" s="26"/>
      <c r="BT2027" s="26"/>
      <c r="BU2027" s="26"/>
      <c r="BV2027" s="39"/>
    </row>
    <row r="2028" spans="1:74" ht="15" hidden="1" customHeight="1">
      <c r="A2028" s="26">
        <v>2020</v>
      </c>
      <c r="B2028" s="26">
        <v>2024</v>
      </c>
      <c r="C2028" s="26" t="s">
        <v>129</v>
      </c>
      <c r="D2028" s="26" t="s">
        <v>2433</v>
      </c>
      <c r="E2028" s="26" t="s">
        <v>2434</v>
      </c>
      <c r="F2028" s="27">
        <v>43992</v>
      </c>
      <c r="G2028" s="107" t="s">
        <v>4405</v>
      </c>
      <c r="H2028" s="26" t="s">
        <v>1402</v>
      </c>
      <c r="I2028" s="26" t="s">
        <v>1402</v>
      </c>
      <c r="J2028" s="28" t="s">
        <v>4406</v>
      </c>
      <c r="K2028" s="26" t="s">
        <v>1483</v>
      </c>
      <c r="L2028" s="26" t="s">
        <v>2437</v>
      </c>
      <c r="M2028" s="26" t="s">
        <v>137</v>
      </c>
      <c r="N2028" s="26" t="s">
        <v>138</v>
      </c>
      <c r="O2028" s="26" t="s">
        <v>138</v>
      </c>
      <c r="P2028" s="29">
        <v>190</v>
      </c>
      <c r="Q2028" s="30">
        <v>63</v>
      </c>
      <c r="R2028" s="30">
        <v>3440</v>
      </c>
      <c r="S2028" s="31" t="e">
        <f>#N/A</f>
        <v>#N/A</v>
      </c>
      <c r="T2028" s="30">
        <v>851</v>
      </c>
      <c r="U2028" s="30">
        <v>761</v>
      </c>
      <c r="V2028" s="32">
        <v>4.615384615384615</v>
      </c>
      <c r="W2028" s="30">
        <v>56</v>
      </c>
      <c r="X2028" s="30" t="e">
        <f>#N/A</f>
        <v>#N/A</v>
      </c>
      <c r="Y2028" s="30" t="e">
        <f>#N/A</f>
        <v>#N/A</v>
      </c>
      <c r="AB2028" s="33" t="e">
        <f>#N/A</f>
        <v>#N/A</v>
      </c>
      <c r="AC2028" s="30">
        <v>2100</v>
      </c>
      <c r="AD2028" s="30" t="e">
        <f>#N/A</f>
        <v>#N/A</v>
      </c>
      <c r="AE2028" s="34">
        <v>0.94428571428571428</v>
      </c>
      <c r="AG2028" s="30" t="e">
        <f>#N/A</f>
        <v>#N/A</v>
      </c>
      <c r="AH2028" s="30" t="e">
        <f>#N/A</f>
        <v>#N/A</v>
      </c>
      <c r="AI2028" s="30">
        <v>2720</v>
      </c>
      <c r="AJ2028" s="30">
        <v>2160</v>
      </c>
      <c r="AK2028" s="26" t="s">
        <v>139</v>
      </c>
      <c r="AL2028" s="26">
        <v>30</v>
      </c>
      <c r="AM2028" s="26" t="s">
        <v>4330</v>
      </c>
      <c r="AU2028" s="26" t="s">
        <v>1526</v>
      </c>
      <c r="AV2028" s="67" t="s">
        <v>2240</v>
      </c>
      <c r="BB2028" s="26" t="s">
        <v>2441</v>
      </c>
      <c r="BC2028" s="26" t="s">
        <v>3205</v>
      </c>
      <c r="BD2028" s="37">
        <v>44065</v>
      </c>
      <c r="BE2028" s="30">
        <v>35143</v>
      </c>
      <c r="BF2028" s="30">
        <v>38788</v>
      </c>
      <c r="BG2028" s="37" t="s">
        <v>3206</v>
      </c>
      <c r="BI2028" s="37"/>
      <c r="BJ2028" s="37"/>
      <c r="BK2028" s="37"/>
      <c r="BL2028" s="37"/>
      <c r="BM2028" s="37"/>
      <c r="BN2028" s="26"/>
      <c r="BO2028" s="26"/>
      <c r="BP2028" s="26"/>
      <c r="BQ2028" s="38"/>
      <c r="BR2028" s="26"/>
      <c r="BS2028" s="26"/>
      <c r="BT2028" s="26"/>
      <c r="BU2028" s="26"/>
      <c r="BV2028" s="39"/>
    </row>
    <row r="2029" spans="1:74" ht="15" hidden="1" customHeight="1">
      <c r="A2029" s="26">
        <v>2020</v>
      </c>
      <c r="B2029" s="26">
        <v>2025</v>
      </c>
      <c r="C2029" s="26" t="s">
        <v>129</v>
      </c>
      <c r="D2029" s="26" t="s">
        <v>2433</v>
      </c>
      <c r="E2029" s="26" t="s">
        <v>2434</v>
      </c>
      <c r="F2029" s="27">
        <v>43992</v>
      </c>
      <c r="G2029" s="107" t="s">
        <v>4407</v>
      </c>
      <c r="H2029" s="26" t="s">
        <v>1402</v>
      </c>
      <c r="I2029" s="26" t="s">
        <v>1402</v>
      </c>
      <c r="J2029" s="28" t="s">
        <v>4408</v>
      </c>
      <c r="K2029" s="26" t="s">
        <v>1483</v>
      </c>
      <c r="L2029" s="26" t="s">
        <v>2437</v>
      </c>
      <c r="M2029" s="26" t="s">
        <v>137</v>
      </c>
      <c r="N2029" s="26" t="s">
        <v>138</v>
      </c>
      <c r="O2029" s="26" t="s">
        <v>138</v>
      </c>
      <c r="P2029" s="29">
        <v>191</v>
      </c>
      <c r="Q2029" s="30">
        <v>62</v>
      </c>
      <c r="R2029" s="30">
        <v>3010</v>
      </c>
      <c r="S2029" s="31" t="e">
        <f>#N/A</f>
        <v>#N/A</v>
      </c>
      <c r="T2029" s="30">
        <v>683</v>
      </c>
      <c r="U2029" s="30">
        <v>605</v>
      </c>
      <c r="V2029" s="32">
        <v>5</v>
      </c>
      <c r="W2029" s="30">
        <v>51</v>
      </c>
      <c r="X2029" s="30" t="e">
        <f>#N/A</f>
        <v>#N/A</v>
      </c>
      <c r="Y2029" s="30" t="e">
        <f>#N/A</f>
        <v>#N/A</v>
      </c>
      <c r="AB2029" s="33" t="e">
        <f>#N/A</f>
        <v>#N/A</v>
      </c>
      <c r="AC2029" s="30">
        <v>2100</v>
      </c>
      <c r="AD2029" s="30" t="e">
        <f>#N/A</f>
        <v>#N/A</v>
      </c>
      <c r="AE2029" s="34">
        <v>0.98</v>
      </c>
      <c r="AG2029" s="30" t="e">
        <f>#N/A</f>
        <v>#N/A</v>
      </c>
      <c r="AH2029" s="30" t="e">
        <f>#N/A</f>
        <v>#N/A</v>
      </c>
      <c r="AI2029" s="30">
        <v>2450</v>
      </c>
      <c r="AJ2029" s="30">
        <v>1890</v>
      </c>
      <c r="AK2029" s="26" t="s">
        <v>139</v>
      </c>
      <c r="AL2029" s="26">
        <v>30</v>
      </c>
      <c r="AM2029" s="26" t="s">
        <v>4330</v>
      </c>
      <c r="AU2029" s="26" t="s">
        <v>1526</v>
      </c>
      <c r="AV2029" s="67" t="s">
        <v>4368</v>
      </c>
      <c r="BB2029" s="26" t="s">
        <v>2441</v>
      </c>
      <c r="BC2029" s="26" t="s">
        <v>3205</v>
      </c>
      <c r="BD2029" s="37">
        <v>44065</v>
      </c>
      <c r="BE2029" s="30">
        <v>35143</v>
      </c>
      <c r="BF2029" s="30">
        <v>38788</v>
      </c>
      <c r="BG2029" s="37" t="s">
        <v>3206</v>
      </c>
      <c r="BI2029" s="37"/>
      <c r="BJ2029" s="37"/>
      <c r="BK2029" s="37"/>
      <c r="BL2029" s="37"/>
      <c r="BM2029" s="37"/>
      <c r="BN2029" s="26"/>
      <c r="BO2029" s="26"/>
      <c r="BP2029" s="26"/>
      <c r="BQ2029" s="38"/>
      <c r="BR2029" s="26"/>
      <c r="BS2029" s="26"/>
      <c r="BT2029" s="26"/>
      <c r="BU2029" s="26"/>
      <c r="BV2029" s="39"/>
    </row>
    <row r="2030" spans="1:74" ht="15" hidden="1" customHeight="1">
      <c r="A2030" s="26">
        <v>2020</v>
      </c>
      <c r="B2030" s="26">
        <v>2026</v>
      </c>
      <c r="C2030" s="26" t="s">
        <v>129</v>
      </c>
      <c r="D2030" s="26" t="s">
        <v>2433</v>
      </c>
      <c r="E2030" s="26" t="s">
        <v>2434</v>
      </c>
      <c r="F2030" s="27">
        <v>43992</v>
      </c>
      <c r="G2030" s="107" t="s">
        <v>4409</v>
      </c>
      <c r="H2030" s="26" t="s">
        <v>1402</v>
      </c>
      <c r="I2030" s="26" t="s">
        <v>1402</v>
      </c>
      <c r="J2030" s="28" t="s">
        <v>4410</v>
      </c>
      <c r="K2030" s="26" t="s">
        <v>1483</v>
      </c>
      <c r="L2030" s="26" t="s">
        <v>2437</v>
      </c>
      <c r="M2030" s="26" t="s">
        <v>137</v>
      </c>
      <c r="N2030" s="26" t="s">
        <v>138</v>
      </c>
      <c r="O2030" s="26" t="s">
        <v>138</v>
      </c>
      <c r="P2030" s="29">
        <v>192</v>
      </c>
      <c r="Q2030" s="30">
        <v>67</v>
      </c>
      <c r="R2030" s="30">
        <v>3980</v>
      </c>
      <c r="S2030" s="31" t="e">
        <f>#N/A</f>
        <v>#N/A</v>
      </c>
      <c r="T2030" s="30">
        <v>980</v>
      </c>
      <c r="U2030" s="30">
        <v>847</v>
      </c>
      <c r="V2030" s="32">
        <v>4.918032786885246</v>
      </c>
      <c r="W2030" s="30">
        <v>54</v>
      </c>
      <c r="X2030" s="30" t="e">
        <f>#N/A</f>
        <v>#N/A</v>
      </c>
      <c r="Y2030" s="30" t="e">
        <f>#N/A</f>
        <v>#N/A</v>
      </c>
      <c r="AB2030" s="33" t="e">
        <f>#N/A</f>
        <v>#N/A</v>
      </c>
      <c r="AC2030" s="30">
        <v>2100</v>
      </c>
      <c r="AD2030" s="30" t="e">
        <f>#N/A</f>
        <v>#N/A</v>
      </c>
      <c r="AE2030" s="34">
        <v>0.94</v>
      </c>
      <c r="AG2030" s="30" t="e">
        <f>#N/A</f>
        <v>#N/A</v>
      </c>
      <c r="AH2030" s="30" t="e">
        <f>#N/A</f>
        <v>#N/A</v>
      </c>
      <c r="AI2030" s="30">
        <v>3059</v>
      </c>
      <c r="AJ2030" s="30">
        <v>2499</v>
      </c>
      <c r="AK2030" s="26" t="s">
        <v>139</v>
      </c>
      <c r="AL2030" s="26">
        <v>30</v>
      </c>
      <c r="AM2030" s="26" t="s">
        <v>4330</v>
      </c>
      <c r="AU2030" s="26" t="s">
        <v>1526</v>
      </c>
      <c r="AV2030" s="67" t="s">
        <v>4411</v>
      </c>
      <c r="BB2030" s="26" t="s">
        <v>2441</v>
      </c>
      <c r="BC2030" s="26" t="s">
        <v>3205</v>
      </c>
      <c r="BD2030" s="37">
        <v>44065</v>
      </c>
      <c r="BE2030" s="30">
        <v>35143</v>
      </c>
      <c r="BF2030" s="30">
        <v>38788</v>
      </c>
      <c r="BG2030" s="37" t="s">
        <v>3206</v>
      </c>
      <c r="BI2030" s="37"/>
      <c r="BJ2030" s="37"/>
      <c r="BK2030" s="37"/>
      <c r="BL2030" s="37"/>
      <c r="BM2030" s="37"/>
      <c r="BN2030" s="26"/>
      <c r="BO2030" s="26"/>
      <c r="BP2030" s="26"/>
      <c r="BQ2030" s="38"/>
      <c r="BR2030" s="26"/>
      <c r="BS2030" s="26"/>
      <c r="BT2030" s="26"/>
      <c r="BU2030" s="26"/>
      <c r="BV2030" s="39"/>
    </row>
    <row r="2031" spans="1:74" ht="15" hidden="1" customHeight="1">
      <c r="A2031" s="26">
        <v>2020</v>
      </c>
      <c r="B2031" s="26">
        <v>2027</v>
      </c>
      <c r="C2031" s="26" t="s">
        <v>129</v>
      </c>
      <c r="D2031" s="26" t="s">
        <v>2433</v>
      </c>
      <c r="E2031" s="26" t="s">
        <v>2434</v>
      </c>
      <c r="F2031" s="27">
        <v>43992</v>
      </c>
      <c r="G2031" s="107" t="s">
        <v>4412</v>
      </c>
      <c r="H2031" s="26" t="s">
        <v>1402</v>
      </c>
      <c r="I2031" s="26" t="s">
        <v>1402</v>
      </c>
      <c r="J2031" s="28" t="s">
        <v>4413</v>
      </c>
      <c r="K2031" s="26" t="s">
        <v>1483</v>
      </c>
      <c r="L2031" s="26" t="s">
        <v>2437</v>
      </c>
      <c r="M2031" s="26" t="s">
        <v>137</v>
      </c>
      <c r="N2031" s="26" t="s">
        <v>138</v>
      </c>
      <c r="O2031" s="26" t="s">
        <v>138</v>
      </c>
      <c r="P2031" s="29">
        <v>193</v>
      </c>
      <c r="Q2031" s="30">
        <v>74</v>
      </c>
      <c r="R2031" s="30">
        <v>5460</v>
      </c>
      <c r="S2031" s="31" t="e">
        <f>#N/A</f>
        <v>#N/A</v>
      </c>
      <c r="T2031" s="30">
        <v>1314</v>
      </c>
      <c r="U2031" s="30">
        <v>1167</v>
      </c>
      <c r="V2031" s="32">
        <v>5</v>
      </c>
      <c r="W2031" s="30">
        <v>51</v>
      </c>
      <c r="X2031" s="30" t="e">
        <f>#N/A</f>
        <v>#N/A</v>
      </c>
      <c r="Y2031" s="30" t="e">
        <f>#N/A</f>
        <v>#N/A</v>
      </c>
      <c r="AB2031" s="33" t="e">
        <f>#N/A</f>
        <v>#N/A</v>
      </c>
      <c r="AC2031" s="30">
        <v>2100</v>
      </c>
      <c r="AD2031" s="30" t="e">
        <f>#N/A</f>
        <v>#N/A</v>
      </c>
      <c r="AE2031" s="34">
        <v>0.98</v>
      </c>
      <c r="AG2031" s="30" t="e">
        <f>#N/A</f>
        <v>#N/A</v>
      </c>
      <c r="AH2031" s="30" t="e">
        <f>#N/A</f>
        <v>#N/A</v>
      </c>
      <c r="AI2031" s="30">
        <v>3988</v>
      </c>
      <c r="AJ2031" s="30">
        <v>3428</v>
      </c>
      <c r="AK2031" s="26" t="s">
        <v>139</v>
      </c>
      <c r="AL2031" s="26">
        <v>30</v>
      </c>
      <c r="AM2031" s="26" t="s">
        <v>4330</v>
      </c>
      <c r="AU2031" s="26" t="s">
        <v>1526</v>
      </c>
      <c r="AV2031" s="67" t="s">
        <v>2222</v>
      </c>
      <c r="BB2031" s="26" t="s">
        <v>2441</v>
      </c>
      <c r="BC2031" s="26" t="s">
        <v>3205</v>
      </c>
      <c r="BD2031" s="37">
        <v>44065</v>
      </c>
      <c r="BE2031" s="30">
        <v>35143</v>
      </c>
      <c r="BF2031" s="30">
        <v>38788</v>
      </c>
      <c r="BG2031" s="37" t="s">
        <v>3206</v>
      </c>
      <c r="BI2031" s="37"/>
      <c r="BJ2031" s="37"/>
      <c r="BK2031" s="37"/>
      <c r="BL2031" s="37"/>
      <c r="BM2031" s="37"/>
      <c r="BN2031" s="26"/>
      <c r="BO2031" s="26"/>
      <c r="BP2031" s="26"/>
      <c r="BQ2031" s="38"/>
      <c r="BR2031" s="26"/>
      <c r="BS2031" s="26"/>
      <c r="BT2031" s="26"/>
      <c r="BU2031" s="26"/>
      <c r="BV2031" s="39"/>
    </row>
    <row r="2032" spans="1:74" ht="15" hidden="1" customHeight="1">
      <c r="A2032" s="26">
        <v>2020</v>
      </c>
      <c r="B2032" s="26">
        <v>2028</v>
      </c>
      <c r="C2032" s="26" t="s">
        <v>129</v>
      </c>
      <c r="D2032" s="26" t="s">
        <v>2433</v>
      </c>
      <c r="E2032" s="26" t="s">
        <v>2434</v>
      </c>
      <c r="F2032" s="27">
        <v>43992</v>
      </c>
      <c r="G2032" s="107" t="s">
        <v>4414</v>
      </c>
      <c r="H2032" s="26" t="s">
        <v>1402</v>
      </c>
      <c r="I2032" s="26" t="s">
        <v>1402</v>
      </c>
      <c r="J2032" s="28" t="s">
        <v>4415</v>
      </c>
      <c r="K2032" s="26" t="s">
        <v>1483</v>
      </c>
      <c r="L2032" s="26" t="s">
        <v>2437</v>
      </c>
      <c r="M2032" s="26" t="s">
        <v>137</v>
      </c>
      <c r="N2032" s="26" t="s">
        <v>138</v>
      </c>
      <c r="O2032" s="26" t="s">
        <v>138</v>
      </c>
      <c r="P2032" s="29">
        <v>194</v>
      </c>
      <c r="Q2032" s="30">
        <v>60</v>
      </c>
      <c r="R2032" s="30">
        <v>4480</v>
      </c>
      <c r="S2032" s="31" t="e">
        <f>#N/A</f>
        <v>#N/A</v>
      </c>
      <c r="T2032" s="30">
        <v>1129</v>
      </c>
      <c r="U2032" s="30">
        <v>995</v>
      </c>
      <c r="V2032" s="32">
        <v>4.838709677419355</v>
      </c>
      <c r="W2032" s="30">
        <v>49</v>
      </c>
      <c r="X2032" s="30" t="e">
        <f>#N/A</f>
        <v>#N/A</v>
      </c>
      <c r="Y2032" s="30" t="e">
        <f>#N/A</f>
        <v>#N/A</v>
      </c>
      <c r="AB2032" s="33" t="e">
        <f>#N/A</f>
        <v>#N/A</v>
      </c>
      <c r="AC2032" s="30">
        <v>2100</v>
      </c>
      <c r="AD2032" s="30" t="e">
        <f>#N/A</f>
        <v>#N/A</v>
      </c>
      <c r="AE2032" s="34">
        <v>0.80608695652173912</v>
      </c>
      <c r="AG2032" s="30" t="e">
        <f>#N/A</f>
        <v>#N/A</v>
      </c>
      <c r="AH2032" s="30" t="e">
        <f>#N/A</f>
        <v>#N/A</v>
      </c>
      <c r="AI2032" s="30">
        <v>3373</v>
      </c>
      <c r="AJ2032" s="30">
        <v>2813</v>
      </c>
      <c r="AK2032" s="26" t="s">
        <v>139</v>
      </c>
      <c r="AL2032" s="26">
        <v>30</v>
      </c>
      <c r="AM2032" s="26" t="s">
        <v>4330</v>
      </c>
      <c r="AU2032" s="26" t="s">
        <v>1526</v>
      </c>
      <c r="AV2032" s="67" t="s">
        <v>4376</v>
      </c>
      <c r="BB2032" s="26" t="s">
        <v>2441</v>
      </c>
      <c r="BC2032" s="26" t="s">
        <v>3205</v>
      </c>
      <c r="BD2032" s="37">
        <v>44065</v>
      </c>
      <c r="BE2032" s="30">
        <v>35143</v>
      </c>
      <c r="BF2032" s="30">
        <v>38788</v>
      </c>
      <c r="BG2032" s="37" t="s">
        <v>3206</v>
      </c>
      <c r="BI2032" s="37"/>
      <c r="BJ2032" s="37"/>
      <c r="BK2032" s="37"/>
      <c r="BL2032" s="37"/>
      <c r="BM2032" s="37"/>
      <c r="BN2032" s="26"/>
      <c r="BO2032" s="26"/>
      <c r="BP2032" s="26"/>
      <c r="BQ2032" s="38"/>
      <c r="BR2032" s="26"/>
      <c r="BS2032" s="26"/>
      <c r="BT2032" s="26"/>
      <c r="BU2032" s="26"/>
      <c r="BV2032" s="39"/>
    </row>
    <row r="2033" spans="1:74" ht="15" hidden="1" customHeight="1">
      <c r="A2033" s="26">
        <v>2020</v>
      </c>
      <c r="B2033" s="26">
        <v>2029</v>
      </c>
      <c r="C2033" s="26" t="s">
        <v>129</v>
      </c>
      <c r="D2033" s="26" t="s">
        <v>2433</v>
      </c>
      <c r="E2033" s="26" t="s">
        <v>2434</v>
      </c>
      <c r="F2033" s="27">
        <v>43992</v>
      </c>
      <c r="G2033" s="107" t="s">
        <v>4416</v>
      </c>
      <c r="H2033" s="26" t="s">
        <v>1402</v>
      </c>
      <c r="I2033" s="26" t="s">
        <v>1402</v>
      </c>
      <c r="J2033" s="28" t="s">
        <v>4417</v>
      </c>
      <c r="K2033" s="26" t="s">
        <v>1483</v>
      </c>
      <c r="L2033" s="26" t="s">
        <v>2437</v>
      </c>
      <c r="M2033" s="26" t="s">
        <v>137</v>
      </c>
      <c r="N2033" s="26" t="s">
        <v>138</v>
      </c>
      <c r="O2033" s="26" t="s">
        <v>138</v>
      </c>
      <c r="P2033" s="29">
        <v>195</v>
      </c>
      <c r="Q2033" s="30">
        <v>74</v>
      </c>
      <c r="R2033" s="30">
        <v>6040</v>
      </c>
      <c r="S2033" s="31" t="e">
        <f>#N/A</f>
        <v>#N/A</v>
      </c>
      <c r="T2033" s="30">
        <v>1927</v>
      </c>
      <c r="U2033" s="30">
        <v>1618</v>
      </c>
      <c r="V2033" s="32">
        <v>4.918032786885246</v>
      </c>
      <c r="W2033" s="30">
        <v>52</v>
      </c>
      <c r="X2033" s="30" t="e">
        <f>#N/A</f>
        <v>#N/A</v>
      </c>
      <c r="Y2033" s="30" t="e">
        <f>#N/A</f>
        <v>#N/A</v>
      </c>
      <c r="AB2033" s="33" t="e">
        <f>#N/A</f>
        <v>#N/A</v>
      </c>
      <c r="AC2033" s="30">
        <v>2100</v>
      </c>
      <c r="AD2033" s="30" t="e">
        <f>#N/A</f>
        <v>#N/A</v>
      </c>
      <c r="AE2033" s="34">
        <v>0.93652173913043479</v>
      </c>
      <c r="AG2033" s="30" t="e">
        <f>#N/A</f>
        <v>#N/A</v>
      </c>
      <c r="AH2033" s="30" t="e">
        <f>#N/A</f>
        <v>#N/A</v>
      </c>
      <c r="AI2033" s="30">
        <v>4353</v>
      </c>
      <c r="AJ2033" s="30">
        <v>3793</v>
      </c>
      <c r="AK2033" s="26" t="s">
        <v>139</v>
      </c>
      <c r="AL2033" s="26">
        <v>30</v>
      </c>
      <c r="AM2033" s="26" t="s">
        <v>4330</v>
      </c>
      <c r="AU2033" s="26" t="s">
        <v>1526</v>
      </c>
      <c r="AV2033" s="67" t="s">
        <v>2277</v>
      </c>
      <c r="BB2033" s="26" t="s">
        <v>2441</v>
      </c>
      <c r="BC2033" s="26" t="s">
        <v>3205</v>
      </c>
      <c r="BD2033" s="37">
        <v>44065</v>
      </c>
      <c r="BE2033" s="30">
        <v>35143</v>
      </c>
      <c r="BF2033" s="30">
        <v>38788</v>
      </c>
      <c r="BG2033" s="37" t="s">
        <v>3206</v>
      </c>
      <c r="BI2033" s="37"/>
      <c r="BJ2033" s="37"/>
      <c r="BK2033" s="37"/>
      <c r="BL2033" s="37"/>
      <c r="BM2033" s="37"/>
      <c r="BN2033" s="26"/>
      <c r="BO2033" s="26"/>
      <c r="BP2033" s="26"/>
      <c r="BQ2033" s="38"/>
      <c r="BR2033" s="26"/>
      <c r="BS2033" s="26"/>
      <c r="BT2033" s="26"/>
      <c r="BU2033" s="26"/>
      <c r="BV2033" s="39"/>
    </row>
    <row r="2034" spans="1:74" ht="15" hidden="1" customHeight="1">
      <c r="A2034" s="26">
        <v>2020</v>
      </c>
      <c r="B2034" s="26">
        <v>2030</v>
      </c>
      <c r="C2034" s="26" t="s">
        <v>129</v>
      </c>
      <c r="D2034" s="26" t="s">
        <v>2433</v>
      </c>
      <c r="E2034" s="26" t="s">
        <v>2434</v>
      </c>
      <c r="F2034" s="27">
        <v>43992</v>
      </c>
      <c r="G2034" s="107" t="s">
        <v>4418</v>
      </c>
      <c r="H2034" s="26" t="s">
        <v>1402</v>
      </c>
      <c r="I2034" s="26" t="s">
        <v>1402</v>
      </c>
      <c r="J2034" s="28" t="s">
        <v>4419</v>
      </c>
      <c r="K2034" s="26" t="s">
        <v>1483</v>
      </c>
      <c r="L2034" s="26" t="s">
        <v>2437</v>
      </c>
      <c r="M2034" s="26" t="s">
        <v>137</v>
      </c>
      <c r="N2034" s="26" t="s">
        <v>138</v>
      </c>
      <c r="O2034" s="26" t="s">
        <v>138</v>
      </c>
      <c r="P2034" s="29">
        <v>196</v>
      </c>
      <c r="Q2034" s="30">
        <v>61</v>
      </c>
      <c r="R2034" s="30">
        <v>3040</v>
      </c>
      <c r="S2034" s="31" t="e">
        <f>#N/A</f>
        <v>#N/A</v>
      </c>
      <c r="T2034" s="30">
        <v>795</v>
      </c>
      <c r="U2034" s="30">
        <v>690</v>
      </c>
      <c r="V2034" s="32">
        <v>4.4117647058823533</v>
      </c>
      <c r="W2034" s="30">
        <v>61</v>
      </c>
      <c r="X2034" s="30" t="e">
        <f>#N/A</f>
        <v>#N/A</v>
      </c>
      <c r="Y2034" s="30" t="e">
        <f>#N/A</f>
        <v>#N/A</v>
      </c>
      <c r="AB2034" s="33" t="e">
        <f>#N/A</f>
        <v>#N/A</v>
      </c>
      <c r="AC2034" s="30">
        <v>2100</v>
      </c>
      <c r="AD2034" s="30" t="e">
        <f>#N/A</f>
        <v>#N/A</v>
      </c>
      <c r="AE2034" s="34">
        <v>0.93454545454545457</v>
      </c>
      <c r="AG2034" s="30" t="e">
        <f>#N/A</f>
        <v>#N/A</v>
      </c>
      <c r="AH2034" s="30" t="e">
        <f>#N/A</f>
        <v>#N/A</v>
      </c>
      <c r="AI2034" s="30">
        <v>2469</v>
      </c>
      <c r="AJ2034" s="30">
        <v>1909</v>
      </c>
      <c r="AK2034" s="26" t="s">
        <v>139</v>
      </c>
      <c r="AL2034" s="26">
        <v>30</v>
      </c>
      <c r="AM2034" s="26" t="s">
        <v>4330</v>
      </c>
      <c r="AU2034" s="26" t="s">
        <v>1526</v>
      </c>
      <c r="AV2034" s="67" t="s">
        <v>4420</v>
      </c>
      <c r="BB2034" s="26" t="s">
        <v>2441</v>
      </c>
      <c r="BC2034" s="26" t="s">
        <v>3205</v>
      </c>
      <c r="BD2034" s="37">
        <v>44065</v>
      </c>
      <c r="BE2034" s="30">
        <v>35143</v>
      </c>
      <c r="BF2034" s="30">
        <v>38788</v>
      </c>
      <c r="BG2034" s="37" t="s">
        <v>3206</v>
      </c>
      <c r="BI2034" s="37"/>
      <c r="BJ2034" s="37"/>
      <c r="BK2034" s="37"/>
      <c r="BL2034" s="37"/>
      <c r="BM2034" s="37"/>
      <c r="BN2034" s="26"/>
      <c r="BO2034" s="26"/>
      <c r="BP2034" s="26"/>
      <c r="BQ2034" s="38"/>
      <c r="BR2034" s="26"/>
      <c r="BS2034" s="26"/>
      <c r="BT2034" s="26"/>
      <c r="BU2034" s="26"/>
      <c r="BV2034" s="39"/>
    </row>
    <row r="2035" spans="1:74" ht="15" hidden="1" customHeight="1">
      <c r="A2035" s="26">
        <v>2020</v>
      </c>
      <c r="B2035" s="26">
        <v>2031</v>
      </c>
      <c r="C2035" s="26" t="s">
        <v>129</v>
      </c>
      <c r="D2035" s="26" t="s">
        <v>2433</v>
      </c>
      <c r="E2035" s="26" t="s">
        <v>2434</v>
      </c>
      <c r="F2035" s="27">
        <v>43992</v>
      </c>
      <c r="G2035" s="107" t="s">
        <v>4421</v>
      </c>
      <c r="H2035" s="26" t="s">
        <v>1402</v>
      </c>
      <c r="I2035" s="26" t="s">
        <v>1402</v>
      </c>
      <c r="J2035" s="28" t="s">
        <v>4422</v>
      </c>
      <c r="K2035" s="26" t="s">
        <v>1483</v>
      </c>
      <c r="L2035" s="26" t="s">
        <v>2437</v>
      </c>
      <c r="M2035" s="26" t="s">
        <v>137</v>
      </c>
      <c r="N2035" s="26" t="s">
        <v>138</v>
      </c>
      <c r="O2035" s="26" t="s">
        <v>138</v>
      </c>
      <c r="P2035" s="29">
        <v>197</v>
      </c>
      <c r="Q2035" s="30">
        <v>81</v>
      </c>
      <c r="R2035" s="30">
        <v>8300</v>
      </c>
      <c r="S2035" s="31" t="e">
        <f>#N/A</f>
        <v>#N/A</v>
      </c>
      <c r="T2035" s="30">
        <v>2380</v>
      </c>
      <c r="U2035" s="30">
        <v>1992</v>
      </c>
      <c r="V2035" s="32">
        <v>5</v>
      </c>
      <c r="W2035" s="30">
        <v>49</v>
      </c>
      <c r="X2035" s="30" t="e">
        <f>#N/A</f>
        <v>#N/A</v>
      </c>
      <c r="Y2035" s="30" t="e">
        <f>#N/A</f>
        <v>#N/A</v>
      </c>
      <c r="AB2035" s="33" t="e">
        <f>#N/A</f>
        <v>#N/A</v>
      </c>
      <c r="AC2035" s="30">
        <v>2100</v>
      </c>
      <c r="AD2035" s="30" t="e">
        <f>#N/A</f>
        <v>#N/A</v>
      </c>
      <c r="AE2035" s="34">
        <v>0.98</v>
      </c>
      <c r="AG2035" s="30" t="e">
        <f>#N/A</f>
        <v>#N/A</v>
      </c>
      <c r="AH2035" s="30" t="e">
        <f>#N/A</f>
        <v>#N/A</v>
      </c>
      <c r="AI2035" s="30">
        <v>5772</v>
      </c>
      <c r="AJ2035" s="30">
        <v>5212</v>
      </c>
      <c r="AK2035" s="26" t="s">
        <v>139</v>
      </c>
      <c r="AL2035" s="26">
        <v>30</v>
      </c>
      <c r="AM2035" s="26" t="s">
        <v>4330</v>
      </c>
      <c r="AU2035" s="26" t="s">
        <v>1526</v>
      </c>
      <c r="AV2035" s="67" t="s">
        <v>4411</v>
      </c>
      <c r="BB2035" s="26" t="s">
        <v>2441</v>
      </c>
      <c r="BC2035" s="26" t="s">
        <v>3205</v>
      </c>
      <c r="BD2035" s="37">
        <v>44065</v>
      </c>
      <c r="BE2035" s="30">
        <v>35143</v>
      </c>
      <c r="BF2035" s="30">
        <v>38788</v>
      </c>
      <c r="BG2035" s="37" t="s">
        <v>3206</v>
      </c>
      <c r="BI2035" s="37"/>
      <c r="BJ2035" s="37"/>
      <c r="BK2035" s="37"/>
      <c r="BL2035" s="37"/>
      <c r="BM2035" s="37"/>
      <c r="BN2035" s="26"/>
      <c r="BO2035" s="26"/>
      <c r="BP2035" s="26"/>
      <c r="BQ2035" s="38"/>
      <c r="BR2035" s="26"/>
      <c r="BS2035" s="26"/>
      <c r="BT2035" s="26"/>
      <c r="BU2035" s="26"/>
      <c r="BV2035" s="39"/>
    </row>
    <row r="2036" spans="1:74" ht="15" hidden="1" customHeight="1">
      <c r="A2036" s="26">
        <v>2020</v>
      </c>
      <c r="B2036" s="26">
        <v>2032</v>
      </c>
      <c r="C2036" s="26" t="s">
        <v>129</v>
      </c>
      <c r="D2036" s="26" t="s">
        <v>2433</v>
      </c>
      <c r="E2036" s="26" t="s">
        <v>2434</v>
      </c>
      <c r="F2036" s="27">
        <v>43992</v>
      </c>
      <c r="G2036" s="107" t="s">
        <v>4423</v>
      </c>
      <c r="H2036" s="26" t="s">
        <v>1402</v>
      </c>
      <c r="I2036" s="26" t="s">
        <v>1402</v>
      </c>
      <c r="J2036" s="28" t="s">
        <v>4424</v>
      </c>
      <c r="K2036" s="26" t="s">
        <v>1483</v>
      </c>
      <c r="L2036" s="26" t="s">
        <v>2437</v>
      </c>
      <c r="M2036" s="26" t="s">
        <v>137</v>
      </c>
      <c r="N2036" s="26" t="s">
        <v>138</v>
      </c>
      <c r="O2036" s="26" t="s">
        <v>138</v>
      </c>
      <c r="P2036" s="29">
        <v>198</v>
      </c>
      <c r="Q2036" s="30">
        <v>63</v>
      </c>
      <c r="R2036" s="30">
        <v>3620</v>
      </c>
      <c r="S2036" s="31" t="e">
        <f>#N/A</f>
        <v>#N/A</v>
      </c>
      <c r="T2036" s="30">
        <v>1000</v>
      </c>
      <c r="U2036" s="30">
        <v>829</v>
      </c>
      <c r="V2036" s="32">
        <v>5</v>
      </c>
      <c r="W2036" s="30">
        <v>44</v>
      </c>
      <c r="X2036" s="30" t="e">
        <f>#N/A</f>
        <v>#N/A</v>
      </c>
      <c r="Y2036" s="30" t="e">
        <f>#N/A</f>
        <v>#N/A</v>
      </c>
      <c r="AB2036" s="33" t="e">
        <f>#N/A</f>
        <v>#N/A</v>
      </c>
      <c r="AC2036" s="30">
        <v>2100</v>
      </c>
      <c r="AD2036" s="30" t="e">
        <f>#N/A</f>
        <v>#N/A</v>
      </c>
      <c r="AE2036" s="34">
        <v>0.69428571428571428</v>
      </c>
      <c r="AG2036" s="30" t="e">
        <f>#N/A</f>
        <v>#N/A</v>
      </c>
      <c r="AH2036" s="30" t="e">
        <f>#N/A</f>
        <v>#N/A</v>
      </c>
      <c r="AI2036" s="30">
        <v>2833</v>
      </c>
      <c r="AJ2036" s="30">
        <v>2273</v>
      </c>
      <c r="AK2036" s="26" t="s">
        <v>139</v>
      </c>
      <c r="AL2036" s="26">
        <v>30</v>
      </c>
      <c r="AM2036" s="26" t="s">
        <v>4330</v>
      </c>
      <c r="AU2036" s="26" t="s">
        <v>1526</v>
      </c>
      <c r="AV2036" s="67" t="s">
        <v>4166</v>
      </c>
      <c r="BB2036" s="26" t="s">
        <v>2441</v>
      </c>
      <c r="BC2036" s="26" t="s">
        <v>3205</v>
      </c>
      <c r="BD2036" s="37">
        <v>44065</v>
      </c>
      <c r="BE2036" s="30">
        <v>35143</v>
      </c>
      <c r="BF2036" s="30">
        <v>38788</v>
      </c>
      <c r="BG2036" s="37" t="s">
        <v>3206</v>
      </c>
      <c r="BI2036" s="37"/>
      <c r="BJ2036" s="37"/>
      <c r="BK2036" s="37"/>
      <c r="BL2036" s="37"/>
      <c r="BM2036" s="37"/>
      <c r="BN2036" s="26"/>
      <c r="BO2036" s="26"/>
      <c r="BP2036" s="26"/>
      <c r="BQ2036" s="38"/>
      <c r="BR2036" s="26"/>
      <c r="BS2036" s="26"/>
      <c r="BT2036" s="26"/>
      <c r="BU2036" s="26"/>
      <c r="BV2036" s="39"/>
    </row>
    <row r="2037" spans="1:74" ht="15" hidden="1" customHeight="1">
      <c r="A2037" s="26">
        <v>2020</v>
      </c>
      <c r="B2037" s="26">
        <v>2033</v>
      </c>
      <c r="C2037" s="26" t="s">
        <v>129</v>
      </c>
      <c r="D2037" s="26" t="s">
        <v>2433</v>
      </c>
      <c r="E2037" s="26" t="s">
        <v>2434</v>
      </c>
      <c r="F2037" s="27">
        <v>43992</v>
      </c>
      <c r="G2037" s="107" t="s">
        <v>4425</v>
      </c>
      <c r="H2037" s="26" t="s">
        <v>1402</v>
      </c>
      <c r="I2037" s="26" t="s">
        <v>1402</v>
      </c>
      <c r="J2037" s="28" t="s">
        <v>4426</v>
      </c>
      <c r="K2037" s="26" t="s">
        <v>1483</v>
      </c>
      <c r="L2037" s="26" t="s">
        <v>2437</v>
      </c>
      <c r="M2037" s="26" t="s">
        <v>137</v>
      </c>
      <c r="N2037" s="26" t="s">
        <v>138</v>
      </c>
      <c r="O2037" s="26" t="s">
        <v>138</v>
      </c>
      <c r="P2037" s="29">
        <v>199</v>
      </c>
      <c r="Q2037" s="30">
        <v>72</v>
      </c>
      <c r="R2037" s="30">
        <v>6090</v>
      </c>
      <c r="S2037" s="31" t="e">
        <f>#N/A</f>
        <v>#N/A</v>
      </c>
      <c r="T2037" s="30">
        <v>1760</v>
      </c>
      <c r="U2037" s="30">
        <v>1434</v>
      </c>
      <c r="V2037" s="32">
        <v>4.918032786885246</v>
      </c>
      <c r="W2037" s="30">
        <v>54</v>
      </c>
      <c r="X2037" s="30" t="e">
        <f>#N/A</f>
        <v>#N/A</v>
      </c>
      <c r="Y2037" s="30" t="e">
        <f>#N/A</f>
        <v>#N/A</v>
      </c>
      <c r="AB2037" s="33" t="e">
        <f>#N/A</f>
        <v>#N/A</v>
      </c>
      <c r="AC2037" s="30">
        <v>2100</v>
      </c>
      <c r="AD2037" s="30" t="e">
        <f>#N/A</f>
        <v>#N/A</v>
      </c>
      <c r="AE2037" s="34">
        <v>0.87473684210526315</v>
      </c>
      <c r="AG2037" s="30" t="e">
        <f>#N/A</f>
        <v>#N/A</v>
      </c>
      <c r="AH2037" s="30" t="e">
        <f>#N/A</f>
        <v>#N/A</v>
      </c>
      <c r="AI2037" s="30">
        <v>4384</v>
      </c>
      <c r="AJ2037" s="30">
        <v>3824</v>
      </c>
      <c r="AK2037" s="26" t="s">
        <v>139</v>
      </c>
      <c r="AL2037" s="26">
        <v>30</v>
      </c>
      <c r="AM2037" s="26" t="s">
        <v>4330</v>
      </c>
      <c r="AU2037" s="26" t="s">
        <v>1526</v>
      </c>
      <c r="AV2037" s="67" t="s">
        <v>4365</v>
      </c>
      <c r="BB2037" s="26" t="s">
        <v>2441</v>
      </c>
      <c r="BC2037" s="26" t="s">
        <v>3205</v>
      </c>
      <c r="BD2037" s="37">
        <v>44065</v>
      </c>
      <c r="BE2037" s="30">
        <v>35143</v>
      </c>
      <c r="BF2037" s="30">
        <v>38788</v>
      </c>
      <c r="BG2037" s="37" t="s">
        <v>3206</v>
      </c>
      <c r="BI2037" s="37"/>
      <c r="BJ2037" s="37"/>
      <c r="BK2037" s="37"/>
      <c r="BL2037" s="37"/>
      <c r="BM2037" s="37"/>
      <c r="BN2037" s="26"/>
      <c r="BO2037" s="26"/>
      <c r="BP2037" s="26"/>
      <c r="BQ2037" s="38"/>
      <c r="BR2037" s="26"/>
      <c r="BS2037" s="26"/>
      <c r="BT2037" s="26"/>
      <c r="BU2037" s="26"/>
      <c r="BV2037" s="39"/>
    </row>
    <row r="2038" spans="1:74" ht="15" hidden="1" customHeight="1">
      <c r="A2038" s="26">
        <v>2020</v>
      </c>
      <c r="B2038" s="26">
        <v>2034</v>
      </c>
      <c r="C2038" s="26" t="s">
        <v>129</v>
      </c>
      <c r="D2038" s="26" t="s">
        <v>2433</v>
      </c>
      <c r="E2038" s="26" t="s">
        <v>2434</v>
      </c>
      <c r="F2038" s="27">
        <v>43992</v>
      </c>
      <c r="G2038" s="107" t="s">
        <v>4427</v>
      </c>
      <c r="H2038" s="26" t="s">
        <v>1402</v>
      </c>
      <c r="I2038" s="26" t="s">
        <v>1402</v>
      </c>
      <c r="J2038" s="28" t="s">
        <v>4428</v>
      </c>
      <c r="K2038" s="26" t="s">
        <v>1483</v>
      </c>
      <c r="L2038" s="26" t="s">
        <v>2437</v>
      </c>
      <c r="M2038" s="26" t="s">
        <v>137</v>
      </c>
      <c r="N2038" s="26" t="s">
        <v>138</v>
      </c>
      <c r="O2038" s="26" t="s">
        <v>138</v>
      </c>
      <c r="P2038" s="29">
        <v>200</v>
      </c>
      <c r="Q2038" s="30">
        <v>63</v>
      </c>
      <c r="R2038" s="30">
        <v>3310</v>
      </c>
      <c r="S2038" s="31" t="e">
        <f>#N/A</f>
        <v>#N/A</v>
      </c>
      <c r="T2038" s="30">
        <v>999</v>
      </c>
      <c r="U2038" s="30">
        <v>828</v>
      </c>
      <c r="V2038" s="32">
        <v>5</v>
      </c>
      <c r="W2038" s="30">
        <v>51</v>
      </c>
      <c r="X2038" s="30" t="e">
        <f>#N/A</f>
        <v>#N/A</v>
      </c>
      <c r="Y2038" s="30" t="e">
        <f>#N/A</f>
        <v>#N/A</v>
      </c>
      <c r="AB2038" s="33" t="e">
        <f>#N/A</f>
        <v>#N/A</v>
      </c>
      <c r="AC2038" s="30">
        <v>2100</v>
      </c>
      <c r="AD2038" s="30" t="e">
        <f>#N/A</f>
        <v>#N/A</v>
      </c>
      <c r="AE2038" s="34">
        <v>0.94551724137931037</v>
      </c>
      <c r="AG2038" s="30" t="e">
        <f>#N/A</f>
        <v>#N/A</v>
      </c>
      <c r="AH2038" s="30" t="e">
        <f>#N/A</f>
        <v>#N/A</v>
      </c>
      <c r="AI2038" s="30">
        <v>2638</v>
      </c>
      <c r="AJ2038" s="30">
        <v>2078</v>
      </c>
      <c r="AK2038" s="26" t="s">
        <v>139</v>
      </c>
      <c r="AL2038" s="26">
        <v>30</v>
      </c>
      <c r="AM2038" s="26" t="s">
        <v>4330</v>
      </c>
      <c r="AU2038" s="26" t="s">
        <v>1526</v>
      </c>
      <c r="AV2038" s="67" t="s">
        <v>2235</v>
      </c>
      <c r="BB2038" s="26" t="s">
        <v>2441</v>
      </c>
      <c r="BC2038" s="26" t="s">
        <v>3205</v>
      </c>
      <c r="BD2038" s="37">
        <v>44065</v>
      </c>
      <c r="BE2038" s="30">
        <v>35143</v>
      </c>
      <c r="BF2038" s="30">
        <v>38788</v>
      </c>
      <c r="BG2038" s="37" t="s">
        <v>3206</v>
      </c>
      <c r="BI2038" s="37"/>
      <c r="BJ2038" s="37"/>
      <c r="BK2038" s="37"/>
      <c r="BL2038" s="37"/>
      <c r="BM2038" s="37"/>
      <c r="BN2038" s="26"/>
      <c r="BO2038" s="26"/>
      <c r="BP2038" s="26"/>
      <c r="BQ2038" s="38"/>
      <c r="BR2038" s="26"/>
      <c r="BS2038" s="26"/>
      <c r="BT2038" s="26"/>
      <c r="BU2038" s="26"/>
      <c r="BV2038" s="39"/>
    </row>
    <row r="2039" spans="1:74" ht="15" hidden="1" customHeight="1">
      <c r="A2039" s="26">
        <v>2020</v>
      </c>
      <c r="B2039" s="26">
        <v>2035</v>
      </c>
      <c r="C2039" s="26" t="s">
        <v>129</v>
      </c>
      <c r="D2039" s="26" t="s">
        <v>2433</v>
      </c>
      <c r="E2039" s="26" t="s">
        <v>2434</v>
      </c>
      <c r="F2039" s="27">
        <v>43992</v>
      </c>
      <c r="G2039" s="107" t="s">
        <v>4429</v>
      </c>
      <c r="H2039" s="26" t="s">
        <v>1402</v>
      </c>
      <c r="I2039" s="26" t="s">
        <v>1402</v>
      </c>
      <c r="J2039" s="28" t="s">
        <v>4430</v>
      </c>
      <c r="K2039" s="26" t="s">
        <v>1483</v>
      </c>
      <c r="L2039" s="26" t="s">
        <v>2437</v>
      </c>
      <c r="M2039" s="26" t="s">
        <v>137</v>
      </c>
      <c r="N2039" s="26" t="s">
        <v>138</v>
      </c>
      <c r="O2039" s="26" t="s">
        <v>138</v>
      </c>
      <c r="P2039" s="29">
        <v>201</v>
      </c>
      <c r="Q2039" s="30">
        <v>84</v>
      </c>
      <c r="R2039" s="30">
        <v>6400</v>
      </c>
      <c r="S2039" s="31" t="e">
        <f>#N/A</f>
        <v>#N/A</v>
      </c>
      <c r="T2039" s="30">
        <v>1609</v>
      </c>
      <c r="U2039" s="30">
        <v>1416</v>
      </c>
      <c r="V2039" s="32">
        <v>5</v>
      </c>
      <c r="W2039" s="30">
        <v>45</v>
      </c>
      <c r="X2039" s="30" t="e">
        <f>#N/A</f>
        <v>#N/A</v>
      </c>
      <c r="Y2039" s="30" t="e">
        <f>#N/A</f>
        <v>#N/A</v>
      </c>
      <c r="AB2039" s="33" t="e">
        <f>#N/A</f>
        <v>#N/A</v>
      </c>
      <c r="AC2039" s="30">
        <v>2100</v>
      </c>
      <c r="AD2039" s="30" t="e">
        <f>#N/A</f>
        <v>#N/A</v>
      </c>
      <c r="AE2039" s="34">
        <v>0.98</v>
      </c>
      <c r="AG2039" s="30" t="e">
        <f>#N/A</f>
        <v>#N/A</v>
      </c>
      <c r="AH2039" s="30" t="e">
        <f>#N/A</f>
        <v>#N/A</v>
      </c>
      <c r="AI2039" s="30">
        <v>4579</v>
      </c>
      <c r="AJ2039" s="30">
        <v>4019</v>
      </c>
      <c r="AK2039" s="26" t="s">
        <v>139</v>
      </c>
      <c r="AL2039" s="26">
        <v>30</v>
      </c>
      <c r="AM2039" s="26" t="s">
        <v>4330</v>
      </c>
      <c r="AU2039" s="26" t="s">
        <v>1526</v>
      </c>
      <c r="AV2039" s="67" t="s">
        <v>2241</v>
      </c>
      <c r="BB2039" s="26" t="s">
        <v>2441</v>
      </c>
      <c r="BC2039" s="26" t="s">
        <v>3205</v>
      </c>
      <c r="BD2039" s="37">
        <v>44065</v>
      </c>
      <c r="BE2039" s="30">
        <v>35143</v>
      </c>
      <c r="BF2039" s="30">
        <v>38788</v>
      </c>
      <c r="BG2039" s="37" t="s">
        <v>3206</v>
      </c>
      <c r="BI2039" s="37"/>
      <c r="BJ2039" s="37"/>
      <c r="BK2039" s="37"/>
      <c r="BL2039" s="37"/>
      <c r="BM2039" s="37"/>
      <c r="BN2039" s="26"/>
      <c r="BO2039" s="26"/>
      <c r="BP2039" s="26"/>
      <c r="BQ2039" s="38"/>
      <c r="BR2039" s="26"/>
      <c r="BS2039" s="26"/>
      <c r="BT2039" s="26"/>
      <c r="BU2039" s="26"/>
      <c r="BV2039" s="39"/>
    </row>
    <row r="2040" spans="1:74" ht="15" hidden="1" customHeight="1">
      <c r="A2040" s="26">
        <v>2020</v>
      </c>
      <c r="B2040" s="26">
        <v>2036</v>
      </c>
      <c r="C2040" s="26" t="s">
        <v>129</v>
      </c>
      <c r="D2040" s="26" t="s">
        <v>2433</v>
      </c>
      <c r="E2040" s="26" t="s">
        <v>2434</v>
      </c>
      <c r="F2040" s="27">
        <v>43992</v>
      </c>
      <c r="G2040" s="107" t="s">
        <v>4431</v>
      </c>
      <c r="H2040" s="26" t="s">
        <v>1402</v>
      </c>
      <c r="I2040" s="26" t="s">
        <v>1402</v>
      </c>
      <c r="J2040" s="28" t="s">
        <v>4432</v>
      </c>
      <c r="K2040" s="26" t="s">
        <v>1483</v>
      </c>
      <c r="L2040" s="26" t="s">
        <v>2437</v>
      </c>
      <c r="M2040" s="26" t="s">
        <v>137</v>
      </c>
      <c r="N2040" s="26" t="s">
        <v>138</v>
      </c>
      <c r="O2040" s="26" t="s">
        <v>138</v>
      </c>
      <c r="P2040" s="29">
        <v>202</v>
      </c>
      <c r="Q2040" s="30">
        <v>72</v>
      </c>
      <c r="R2040" s="30">
        <v>4800</v>
      </c>
      <c r="S2040" s="31" t="e">
        <f>#N/A</f>
        <v>#N/A</v>
      </c>
      <c r="T2040" s="30">
        <v>1161</v>
      </c>
      <c r="U2040" s="30">
        <v>1027</v>
      </c>
      <c r="V2040" s="32">
        <v>4.6875</v>
      </c>
      <c r="W2040" s="30">
        <v>58</v>
      </c>
      <c r="X2040" s="30" t="e">
        <f>#N/A</f>
        <v>#N/A</v>
      </c>
      <c r="Y2040" s="30" t="e">
        <f>#N/A</f>
        <v>#N/A</v>
      </c>
      <c r="AB2040" s="33" t="e">
        <f>#N/A</f>
        <v>#N/A</v>
      </c>
      <c r="AC2040" s="30">
        <v>2100</v>
      </c>
      <c r="AD2040" s="30" t="e">
        <f>#N/A</f>
        <v>#N/A</v>
      </c>
      <c r="AE2040" s="34">
        <v>0.98</v>
      </c>
      <c r="AG2040" s="30" t="e">
        <f>#N/A</f>
        <v>#N/A</v>
      </c>
      <c r="AH2040" s="30" t="e">
        <f>#N/A</f>
        <v>#N/A</v>
      </c>
      <c r="AI2040" s="30">
        <v>3574</v>
      </c>
      <c r="AJ2040" s="30">
        <v>3014</v>
      </c>
      <c r="AK2040" s="26" t="s">
        <v>139</v>
      </c>
      <c r="AL2040" s="26">
        <v>30</v>
      </c>
      <c r="AM2040" s="26" t="s">
        <v>4330</v>
      </c>
      <c r="AU2040" s="26" t="s">
        <v>1526</v>
      </c>
      <c r="AV2040" s="67" t="s">
        <v>4420</v>
      </c>
      <c r="BB2040" s="26" t="s">
        <v>2441</v>
      </c>
      <c r="BC2040" s="26" t="s">
        <v>3205</v>
      </c>
      <c r="BD2040" s="37">
        <v>44065</v>
      </c>
      <c r="BE2040" s="30">
        <v>35143</v>
      </c>
      <c r="BF2040" s="30">
        <v>38788</v>
      </c>
      <c r="BG2040" s="37" t="s">
        <v>3206</v>
      </c>
      <c r="BI2040" s="37"/>
      <c r="BJ2040" s="37"/>
      <c r="BK2040" s="37"/>
      <c r="BL2040" s="37"/>
      <c r="BM2040" s="37"/>
      <c r="BN2040" s="26"/>
      <c r="BO2040" s="26"/>
      <c r="BP2040" s="26"/>
      <c r="BQ2040" s="38"/>
      <c r="BR2040" s="26"/>
      <c r="BS2040" s="26"/>
      <c r="BT2040" s="26"/>
      <c r="BU2040" s="26"/>
      <c r="BV2040" s="39"/>
    </row>
    <row r="2041" spans="1:74" ht="15" hidden="1" customHeight="1">
      <c r="A2041" s="26">
        <v>2020</v>
      </c>
      <c r="B2041" s="26">
        <v>2037</v>
      </c>
      <c r="C2041" s="26" t="s">
        <v>129</v>
      </c>
      <c r="D2041" s="26" t="s">
        <v>2433</v>
      </c>
      <c r="E2041" s="26" t="s">
        <v>2434</v>
      </c>
      <c r="F2041" s="27">
        <v>43992</v>
      </c>
      <c r="G2041" s="107" t="s">
        <v>4433</v>
      </c>
      <c r="H2041" s="26" t="s">
        <v>1402</v>
      </c>
      <c r="I2041" s="26" t="s">
        <v>1402</v>
      </c>
      <c r="J2041" s="28" t="s">
        <v>4434</v>
      </c>
      <c r="K2041" s="26" t="s">
        <v>1483</v>
      </c>
      <c r="L2041" s="26" t="s">
        <v>2437</v>
      </c>
      <c r="M2041" s="26" t="s">
        <v>137</v>
      </c>
      <c r="N2041" s="26" t="s">
        <v>138</v>
      </c>
      <c r="O2041" s="26" t="s">
        <v>138</v>
      </c>
      <c r="P2041" s="29">
        <v>203</v>
      </c>
      <c r="Q2041" s="30">
        <v>73</v>
      </c>
      <c r="R2041" s="30">
        <v>6210</v>
      </c>
      <c r="S2041" s="31" t="e">
        <f>#N/A</f>
        <v>#N/A</v>
      </c>
      <c r="T2041" s="30">
        <v>1770</v>
      </c>
      <c r="U2041" s="30">
        <v>1559</v>
      </c>
      <c r="V2041" s="32">
        <v>4.918032786885246</v>
      </c>
      <c r="W2041" s="30">
        <v>47</v>
      </c>
      <c r="X2041" s="30" t="e">
        <f>#N/A</f>
        <v>#N/A</v>
      </c>
      <c r="Y2041" s="30" t="e">
        <f>#N/A</f>
        <v>#N/A</v>
      </c>
      <c r="AB2041" s="33" t="e">
        <f>#N/A</f>
        <v>#N/A</v>
      </c>
      <c r="AC2041" s="30">
        <v>2100</v>
      </c>
      <c r="AD2041" s="30" t="e">
        <f>#N/A</f>
        <v>#N/A</v>
      </c>
      <c r="AE2041" s="34">
        <v>0.86888888888888882</v>
      </c>
      <c r="AG2041" s="30" t="e">
        <f>#N/A</f>
        <v>#N/A</v>
      </c>
      <c r="AH2041" s="30" t="e">
        <f>#N/A</f>
        <v>#N/A</v>
      </c>
      <c r="AI2041" s="30">
        <v>4459</v>
      </c>
      <c r="AJ2041" s="30">
        <v>3899</v>
      </c>
      <c r="AK2041" s="26" t="s">
        <v>139</v>
      </c>
      <c r="AL2041" s="26">
        <v>30</v>
      </c>
      <c r="AM2041" s="26" t="s">
        <v>4330</v>
      </c>
      <c r="AU2041" s="26" t="s">
        <v>1526</v>
      </c>
      <c r="AV2041" s="67" t="s">
        <v>2276</v>
      </c>
      <c r="BB2041" s="26" t="s">
        <v>2441</v>
      </c>
      <c r="BC2041" s="26" t="s">
        <v>3205</v>
      </c>
      <c r="BD2041" s="37">
        <v>44065</v>
      </c>
      <c r="BE2041" s="30">
        <v>35143</v>
      </c>
      <c r="BF2041" s="30">
        <v>38788</v>
      </c>
      <c r="BG2041" s="37" t="s">
        <v>3206</v>
      </c>
      <c r="BI2041" s="37"/>
      <c r="BJ2041" s="37"/>
      <c r="BK2041" s="37"/>
      <c r="BL2041" s="37"/>
      <c r="BM2041" s="37"/>
      <c r="BN2041" s="26"/>
      <c r="BO2041" s="26"/>
      <c r="BP2041" s="26"/>
      <c r="BQ2041" s="38"/>
      <c r="BR2041" s="26"/>
      <c r="BS2041" s="26"/>
      <c r="BT2041" s="26"/>
      <c r="BU2041" s="26"/>
      <c r="BV2041" s="39"/>
    </row>
    <row r="2042" spans="1:74" ht="15" hidden="1" customHeight="1">
      <c r="A2042" s="26">
        <v>2020</v>
      </c>
      <c r="B2042" s="26">
        <v>2038</v>
      </c>
      <c r="C2042" s="26" t="s">
        <v>129</v>
      </c>
      <c r="D2042" s="26" t="s">
        <v>2433</v>
      </c>
      <c r="E2042" s="26" t="s">
        <v>2434</v>
      </c>
      <c r="F2042" s="27">
        <v>43992</v>
      </c>
      <c r="G2042" s="107" t="s">
        <v>4435</v>
      </c>
      <c r="H2042" s="26" t="s">
        <v>1402</v>
      </c>
      <c r="I2042" s="26" t="s">
        <v>1402</v>
      </c>
      <c r="J2042" s="28" t="s">
        <v>4436</v>
      </c>
      <c r="K2042" s="26" t="s">
        <v>1483</v>
      </c>
      <c r="L2042" s="26" t="s">
        <v>2437</v>
      </c>
      <c r="M2042" s="26" t="s">
        <v>137</v>
      </c>
      <c r="N2042" s="26" t="s">
        <v>138</v>
      </c>
      <c r="O2042" s="26" t="s">
        <v>138</v>
      </c>
      <c r="P2042" s="29">
        <v>204</v>
      </c>
      <c r="Q2042" s="30">
        <v>76</v>
      </c>
      <c r="R2042" s="30">
        <v>6200</v>
      </c>
      <c r="S2042" s="31" t="e">
        <f>#N/A</f>
        <v>#N/A</v>
      </c>
      <c r="T2042" s="30">
        <v>1898</v>
      </c>
      <c r="U2042" s="30">
        <v>1639</v>
      </c>
      <c r="V2042" s="32">
        <v>4.838709677419355</v>
      </c>
      <c r="W2042" s="30">
        <v>49</v>
      </c>
      <c r="X2042" s="30" t="e">
        <f>#N/A</f>
        <v>#N/A</v>
      </c>
      <c r="Y2042" s="30" t="e">
        <f>#N/A</f>
        <v>#N/A</v>
      </c>
      <c r="AB2042" s="33" t="e">
        <f>#N/A</f>
        <v>#N/A</v>
      </c>
      <c r="AC2042" s="30">
        <v>2100</v>
      </c>
      <c r="AD2042" s="30" t="e">
        <f>#N/A</f>
        <v>#N/A</v>
      </c>
      <c r="AE2042" s="34">
        <v>0.98</v>
      </c>
      <c r="AG2042" s="30" t="e">
        <f>#N/A</f>
        <v>#N/A</v>
      </c>
      <c r="AH2042" s="30" t="e">
        <f>#N/A</f>
        <v>#N/A</v>
      </c>
      <c r="AI2042" s="30">
        <v>4453</v>
      </c>
      <c r="AJ2042" s="30">
        <v>3893</v>
      </c>
      <c r="AK2042" s="26" t="s">
        <v>139</v>
      </c>
      <c r="AL2042" s="26">
        <v>30</v>
      </c>
      <c r="AM2042" s="26" t="s">
        <v>4330</v>
      </c>
      <c r="AU2042" s="26" t="s">
        <v>1526</v>
      </c>
      <c r="AV2042" s="67" t="s">
        <v>4331</v>
      </c>
      <c r="BB2042" s="26" t="s">
        <v>2441</v>
      </c>
      <c r="BC2042" s="26" t="s">
        <v>3205</v>
      </c>
      <c r="BD2042" s="37">
        <v>44065</v>
      </c>
      <c r="BE2042" s="30">
        <v>35143</v>
      </c>
      <c r="BF2042" s="30">
        <v>38788</v>
      </c>
      <c r="BG2042" s="37" t="s">
        <v>3206</v>
      </c>
      <c r="BI2042" s="37"/>
      <c r="BJ2042" s="37"/>
      <c r="BK2042" s="37"/>
      <c r="BL2042" s="37"/>
      <c r="BM2042" s="37"/>
      <c r="BN2042" s="26"/>
      <c r="BO2042" s="26"/>
      <c r="BP2042" s="26"/>
      <c r="BQ2042" s="38"/>
      <c r="BR2042" s="26"/>
      <c r="BS2042" s="26"/>
      <c r="BT2042" s="26"/>
      <c r="BU2042" s="26"/>
      <c r="BV2042" s="39"/>
    </row>
    <row r="2043" spans="1:74" ht="15" hidden="1" customHeight="1">
      <c r="A2043" s="26">
        <v>2020</v>
      </c>
      <c r="B2043" s="26">
        <v>2039</v>
      </c>
      <c r="C2043" s="26" t="s">
        <v>129</v>
      </c>
      <c r="D2043" s="26" t="s">
        <v>2433</v>
      </c>
      <c r="E2043" s="26" t="s">
        <v>2434</v>
      </c>
      <c r="F2043" s="27">
        <v>43992</v>
      </c>
      <c r="G2043" s="107" t="s">
        <v>4437</v>
      </c>
      <c r="H2043" s="26" t="s">
        <v>1402</v>
      </c>
      <c r="I2043" s="26" t="s">
        <v>1402</v>
      </c>
      <c r="J2043" s="28" t="s">
        <v>4438</v>
      </c>
      <c r="K2043" s="26" t="s">
        <v>1483</v>
      </c>
      <c r="L2043" s="26" t="s">
        <v>2437</v>
      </c>
      <c r="M2043" s="26" t="s">
        <v>137</v>
      </c>
      <c r="N2043" s="26" t="s">
        <v>138</v>
      </c>
      <c r="O2043" s="26" t="s">
        <v>138</v>
      </c>
      <c r="P2043" s="29">
        <v>205</v>
      </c>
      <c r="Q2043" s="30">
        <v>67</v>
      </c>
      <c r="R2043" s="30">
        <v>3980</v>
      </c>
      <c r="S2043" s="31" t="e">
        <f>#N/A</f>
        <v>#N/A</v>
      </c>
      <c r="T2043" s="30">
        <v>1139</v>
      </c>
      <c r="U2043" s="30">
        <v>977</v>
      </c>
      <c r="V2043" s="32">
        <v>4.615384615384615</v>
      </c>
      <c r="W2043" s="30">
        <v>56</v>
      </c>
      <c r="X2043" s="30" t="e">
        <f>#N/A</f>
        <v>#N/A</v>
      </c>
      <c r="Y2043" s="30" t="e">
        <f>#N/A</f>
        <v>#N/A</v>
      </c>
      <c r="AB2043" s="33" t="e">
        <f>#N/A</f>
        <v>#N/A</v>
      </c>
      <c r="AC2043" s="30">
        <v>2100</v>
      </c>
      <c r="AD2043" s="30" t="e">
        <f>#N/A</f>
        <v>#N/A</v>
      </c>
      <c r="AE2043" s="34">
        <v>0.94153846153846155</v>
      </c>
      <c r="AG2043" s="30" t="e">
        <f>#N/A</f>
        <v>#N/A</v>
      </c>
      <c r="AH2043" s="30" t="e">
        <f>#N/A</f>
        <v>#N/A</v>
      </c>
      <c r="AI2043" s="30">
        <v>3059</v>
      </c>
      <c r="AJ2043" s="30">
        <v>2499</v>
      </c>
      <c r="AK2043" s="26" t="s">
        <v>139</v>
      </c>
      <c r="AL2043" s="26">
        <v>30</v>
      </c>
      <c r="AM2043" s="26" t="s">
        <v>4330</v>
      </c>
      <c r="AU2043" s="26" t="s">
        <v>1526</v>
      </c>
      <c r="AV2043" s="67" t="s">
        <v>4393</v>
      </c>
      <c r="BB2043" s="26" t="s">
        <v>2441</v>
      </c>
      <c r="BC2043" s="26" t="s">
        <v>3205</v>
      </c>
      <c r="BD2043" s="37">
        <v>44065</v>
      </c>
      <c r="BE2043" s="30">
        <v>35143</v>
      </c>
      <c r="BF2043" s="30">
        <v>38788</v>
      </c>
      <c r="BG2043" s="37" t="s">
        <v>3206</v>
      </c>
      <c r="BI2043" s="37"/>
      <c r="BJ2043" s="37"/>
      <c r="BK2043" s="37"/>
      <c r="BL2043" s="37"/>
      <c r="BM2043" s="37"/>
      <c r="BN2043" s="26"/>
      <c r="BO2043" s="26"/>
      <c r="BP2043" s="26"/>
      <c r="BQ2043" s="38"/>
      <c r="BR2043" s="26"/>
      <c r="BS2043" s="26"/>
      <c r="BT2043" s="26"/>
      <c r="BU2043" s="26"/>
      <c r="BV2043" s="39"/>
    </row>
    <row r="2044" spans="1:74" ht="15" hidden="1" customHeight="1">
      <c r="A2044" s="26">
        <v>2020</v>
      </c>
      <c r="B2044" s="26">
        <v>2040</v>
      </c>
      <c r="C2044" s="26" t="s">
        <v>129</v>
      </c>
      <c r="D2044" s="26" t="s">
        <v>2433</v>
      </c>
      <c r="E2044" s="26" t="s">
        <v>2434</v>
      </c>
      <c r="F2044" s="27">
        <v>43992</v>
      </c>
      <c r="G2044" s="107" t="s">
        <v>4439</v>
      </c>
      <c r="H2044" s="26" t="s">
        <v>1402</v>
      </c>
      <c r="I2044" s="26" t="s">
        <v>1402</v>
      </c>
      <c r="J2044" s="28" t="s">
        <v>4440</v>
      </c>
      <c r="K2044" s="26" t="s">
        <v>1483</v>
      </c>
      <c r="L2044" s="26" t="s">
        <v>2437</v>
      </c>
      <c r="M2044" s="26" t="s">
        <v>137</v>
      </c>
      <c r="N2044" s="26" t="s">
        <v>138</v>
      </c>
      <c r="O2044" s="26" t="s">
        <v>138</v>
      </c>
      <c r="P2044" s="29">
        <v>206</v>
      </c>
      <c r="Q2044" s="30">
        <v>67</v>
      </c>
      <c r="R2044" s="30">
        <v>4530</v>
      </c>
      <c r="S2044" s="31" t="e">
        <f>#N/A</f>
        <v>#N/A</v>
      </c>
      <c r="T2044" s="30">
        <v>1308</v>
      </c>
      <c r="U2044" s="30">
        <v>1148</v>
      </c>
      <c r="V2044" s="32">
        <v>4.615384615384615</v>
      </c>
      <c r="W2044" s="30">
        <v>56</v>
      </c>
      <c r="X2044" s="30" t="e">
        <f>#N/A</f>
        <v>#N/A</v>
      </c>
      <c r="Y2044" s="30" t="e">
        <f>#N/A</f>
        <v>#N/A</v>
      </c>
      <c r="AB2044" s="33" t="e">
        <f>#N/A</f>
        <v>#N/A</v>
      </c>
      <c r="AC2044" s="30">
        <v>2100</v>
      </c>
      <c r="AD2044" s="30" t="e">
        <f>#N/A</f>
        <v>#N/A</v>
      </c>
      <c r="AE2044" s="34">
        <v>0.98</v>
      </c>
      <c r="AG2044" s="30" t="e">
        <f>#N/A</f>
        <v>#N/A</v>
      </c>
      <c r="AH2044" s="30" t="e">
        <f>#N/A</f>
        <v>#N/A</v>
      </c>
      <c r="AI2044" s="30">
        <v>3404</v>
      </c>
      <c r="AJ2044" s="30">
        <v>2844</v>
      </c>
      <c r="AK2044" s="26" t="s">
        <v>139</v>
      </c>
      <c r="AL2044" s="26">
        <v>30</v>
      </c>
      <c r="AM2044" s="26" t="s">
        <v>4330</v>
      </c>
      <c r="AU2044" s="26" t="s">
        <v>1526</v>
      </c>
      <c r="AV2044" s="67" t="s">
        <v>2205</v>
      </c>
      <c r="BB2044" s="26" t="s">
        <v>2441</v>
      </c>
      <c r="BC2044" s="26" t="s">
        <v>3205</v>
      </c>
      <c r="BD2044" s="37">
        <v>44065</v>
      </c>
      <c r="BE2044" s="30">
        <v>35143</v>
      </c>
      <c r="BF2044" s="30">
        <v>38788</v>
      </c>
      <c r="BG2044" s="37" t="s">
        <v>3206</v>
      </c>
      <c r="BI2044" s="37"/>
      <c r="BJ2044" s="37"/>
      <c r="BK2044" s="37"/>
      <c r="BL2044" s="37"/>
      <c r="BM2044" s="37"/>
      <c r="BN2044" s="26"/>
      <c r="BO2044" s="26"/>
      <c r="BP2044" s="26"/>
      <c r="BQ2044" s="38"/>
      <c r="BR2044" s="26"/>
      <c r="BS2044" s="26"/>
      <c r="BT2044" s="26"/>
      <c r="BU2044" s="26"/>
      <c r="BV2044" s="39"/>
    </row>
    <row r="2045" spans="1:74" ht="15" hidden="1" customHeight="1">
      <c r="A2045" s="26">
        <v>2020</v>
      </c>
      <c r="B2045" s="26">
        <v>2041</v>
      </c>
      <c r="C2045" s="26" t="s">
        <v>129</v>
      </c>
      <c r="D2045" s="26" t="s">
        <v>2433</v>
      </c>
      <c r="E2045" s="26" t="s">
        <v>2434</v>
      </c>
      <c r="F2045" s="27">
        <v>43992</v>
      </c>
      <c r="G2045" s="107" t="s">
        <v>4441</v>
      </c>
      <c r="H2045" s="26" t="s">
        <v>1402</v>
      </c>
      <c r="I2045" s="26" t="s">
        <v>1402</v>
      </c>
      <c r="J2045" s="28" t="s">
        <v>4442</v>
      </c>
      <c r="K2045" s="26" t="s">
        <v>1483</v>
      </c>
      <c r="L2045" s="26" t="s">
        <v>2437</v>
      </c>
      <c r="M2045" s="26" t="s">
        <v>137</v>
      </c>
      <c r="N2045" s="26" t="s">
        <v>138</v>
      </c>
      <c r="O2045" s="26" t="s">
        <v>138</v>
      </c>
      <c r="P2045" s="29">
        <v>207</v>
      </c>
      <c r="Q2045" s="30">
        <v>68</v>
      </c>
      <c r="R2045" s="30">
        <v>4660</v>
      </c>
      <c r="S2045" s="31" t="e">
        <f>#N/A</f>
        <v>#N/A</v>
      </c>
      <c r="T2045" s="30">
        <v>1262</v>
      </c>
      <c r="U2045" s="30">
        <v>1091</v>
      </c>
      <c r="V2045" s="32">
        <v>4.918032786885246</v>
      </c>
      <c r="W2045" s="30">
        <v>47</v>
      </c>
      <c r="X2045" s="30" t="e">
        <f>#N/A</f>
        <v>#N/A</v>
      </c>
      <c r="Y2045" s="30" t="e">
        <f>#N/A</f>
        <v>#N/A</v>
      </c>
      <c r="AB2045" s="33" t="e">
        <f>#N/A</f>
        <v>#N/A</v>
      </c>
      <c r="AC2045" s="30">
        <v>2100</v>
      </c>
      <c r="AD2045" s="30" t="e">
        <f>#N/A</f>
        <v>#N/A</v>
      </c>
      <c r="AE2045" s="34">
        <v>0.90307692307692311</v>
      </c>
      <c r="AG2045" s="30" t="e">
        <f>#N/A</f>
        <v>#N/A</v>
      </c>
      <c r="AH2045" s="30" t="e">
        <f>#N/A</f>
        <v>#N/A</v>
      </c>
      <c r="AI2045" s="30">
        <v>3486</v>
      </c>
      <c r="AJ2045" s="30">
        <v>2926</v>
      </c>
      <c r="AK2045" s="26" t="s">
        <v>139</v>
      </c>
      <c r="AL2045" s="26">
        <v>30</v>
      </c>
      <c r="AM2045" s="26" t="s">
        <v>4330</v>
      </c>
      <c r="AU2045" s="26" t="s">
        <v>1526</v>
      </c>
      <c r="AV2045" s="67" t="s">
        <v>4373</v>
      </c>
      <c r="BB2045" s="26" t="s">
        <v>2441</v>
      </c>
      <c r="BC2045" s="26" t="s">
        <v>3205</v>
      </c>
      <c r="BD2045" s="37">
        <v>44065</v>
      </c>
      <c r="BE2045" s="30">
        <v>35143</v>
      </c>
      <c r="BF2045" s="30">
        <v>38788</v>
      </c>
      <c r="BG2045" s="37" t="s">
        <v>3206</v>
      </c>
      <c r="BI2045" s="37"/>
      <c r="BJ2045" s="37"/>
      <c r="BK2045" s="37"/>
      <c r="BL2045" s="37"/>
      <c r="BM2045" s="37"/>
      <c r="BN2045" s="26"/>
      <c r="BO2045" s="26"/>
      <c r="BP2045" s="26"/>
      <c r="BQ2045" s="38"/>
      <c r="BR2045" s="26"/>
      <c r="BS2045" s="26"/>
      <c r="BT2045" s="26"/>
      <c r="BU2045" s="26"/>
      <c r="BV2045" s="39"/>
    </row>
    <row r="2046" spans="1:74" ht="15" hidden="1" customHeight="1">
      <c r="A2046" s="26">
        <v>2020</v>
      </c>
      <c r="B2046" s="26">
        <v>2042</v>
      </c>
      <c r="C2046" s="26" t="s">
        <v>129</v>
      </c>
      <c r="D2046" s="26" t="s">
        <v>2433</v>
      </c>
      <c r="E2046" s="26" t="s">
        <v>2434</v>
      </c>
      <c r="F2046" s="27">
        <v>43992</v>
      </c>
      <c r="G2046" s="107" t="s">
        <v>4443</v>
      </c>
      <c r="H2046" s="26" t="s">
        <v>1402</v>
      </c>
      <c r="I2046" s="26" t="s">
        <v>1402</v>
      </c>
      <c r="J2046" s="28" t="s">
        <v>4444</v>
      </c>
      <c r="K2046" s="26" t="s">
        <v>1483</v>
      </c>
      <c r="L2046" s="26" t="s">
        <v>2437</v>
      </c>
      <c r="M2046" s="26" t="s">
        <v>137</v>
      </c>
      <c r="N2046" s="26" t="s">
        <v>138</v>
      </c>
      <c r="O2046" s="26" t="s">
        <v>138</v>
      </c>
      <c r="P2046" s="29">
        <v>208</v>
      </c>
      <c r="Q2046" s="30">
        <v>69</v>
      </c>
      <c r="R2046" s="30">
        <v>4310</v>
      </c>
      <c r="S2046" s="31" t="e">
        <f>#N/A</f>
        <v>#N/A</v>
      </c>
      <c r="T2046" s="30">
        <v>1233</v>
      </c>
      <c r="U2046" s="30">
        <v>1071</v>
      </c>
      <c r="V2046" s="32">
        <v>4.7619047619047619</v>
      </c>
      <c r="W2046" s="30">
        <v>56</v>
      </c>
      <c r="X2046" s="30" t="e">
        <f>#N/A</f>
        <v>#N/A</v>
      </c>
      <c r="Y2046" s="30" t="e">
        <f>#N/A</f>
        <v>#N/A</v>
      </c>
      <c r="AB2046" s="33" t="e">
        <f>#N/A</f>
        <v>#N/A</v>
      </c>
      <c r="AC2046" s="30">
        <v>2100</v>
      </c>
      <c r="AD2046" s="30" t="e">
        <f>#N/A</f>
        <v>#N/A</v>
      </c>
      <c r="AE2046" s="34">
        <v>0.98</v>
      </c>
      <c r="AG2046" s="30" t="e">
        <f>#N/A</f>
        <v>#N/A</v>
      </c>
      <c r="AH2046" s="30" t="e">
        <f>#N/A</f>
        <v>#N/A</v>
      </c>
      <c r="AI2046" s="30">
        <v>3266</v>
      </c>
      <c r="AJ2046" s="30">
        <v>2706</v>
      </c>
      <c r="AK2046" s="26" t="s">
        <v>139</v>
      </c>
      <c r="AL2046" s="26">
        <v>30</v>
      </c>
      <c r="AM2046" s="26" t="s">
        <v>4330</v>
      </c>
      <c r="AU2046" s="26" t="s">
        <v>1526</v>
      </c>
      <c r="AV2046" s="67" t="s">
        <v>4420</v>
      </c>
      <c r="BB2046" s="26" t="s">
        <v>2441</v>
      </c>
      <c r="BC2046" s="26" t="s">
        <v>3205</v>
      </c>
      <c r="BD2046" s="37">
        <v>44065</v>
      </c>
      <c r="BE2046" s="30">
        <v>35143</v>
      </c>
      <c r="BF2046" s="30">
        <v>38788</v>
      </c>
      <c r="BG2046" s="37" t="s">
        <v>3206</v>
      </c>
      <c r="BI2046" s="37"/>
      <c r="BJ2046" s="37"/>
      <c r="BK2046" s="37"/>
      <c r="BL2046" s="37"/>
      <c r="BM2046" s="37"/>
      <c r="BN2046" s="26"/>
      <c r="BO2046" s="26"/>
      <c r="BP2046" s="26"/>
      <c r="BQ2046" s="38"/>
      <c r="BR2046" s="26"/>
      <c r="BS2046" s="26"/>
      <c r="BT2046" s="26"/>
      <c r="BU2046" s="26"/>
      <c r="BV2046" s="39"/>
    </row>
    <row r="2047" spans="1:74" ht="15" hidden="1" customHeight="1">
      <c r="A2047" s="26">
        <v>2020</v>
      </c>
      <c r="B2047" s="26">
        <v>2043</v>
      </c>
      <c r="C2047" s="26" t="s">
        <v>129</v>
      </c>
      <c r="D2047" s="26" t="s">
        <v>2433</v>
      </c>
      <c r="E2047" s="26" t="s">
        <v>2434</v>
      </c>
      <c r="F2047" s="27">
        <v>43992</v>
      </c>
      <c r="G2047" s="107" t="s">
        <v>4445</v>
      </c>
      <c r="H2047" s="26" t="s">
        <v>1402</v>
      </c>
      <c r="I2047" s="26" t="s">
        <v>1402</v>
      </c>
      <c r="J2047" s="28" t="s">
        <v>4446</v>
      </c>
      <c r="K2047" s="26" t="s">
        <v>1483</v>
      </c>
      <c r="L2047" s="26" t="s">
        <v>2437</v>
      </c>
      <c r="M2047" s="26" t="s">
        <v>137</v>
      </c>
      <c r="N2047" s="26" t="s">
        <v>138</v>
      </c>
      <c r="O2047" s="26" t="s">
        <v>138</v>
      </c>
      <c r="P2047" s="29">
        <v>209</v>
      </c>
      <c r="Q2047" s="30">
        <v>66</v>
      </c>
      <c r="R2047" s="30">
        <v>4030</v>
      </c>
      <c r="S2047" s="31" t="e">
        <f>#N/A</f>
        <v>#N/A</v>
      </c>
      <c r="T2047" s="30">
        <v>1120</v>
      </c>
      <c r="U2047" s="30">
        <v>978</v>
      </c>
      <c r="V2047" s="32">
        <v>4.918032786885246</v>
      </c>
      <c r="W2047" s="30">
        <v>47</v>
      </c>
      <c r="X2047" s="30" t="e">
        <f>#N/A</f>
        <v>#N/A</v>
      </c>
      <c r="Y2047" s="30" t="e">
        <f>#N/A</f>
        <v>#N/A</v>
      </c>
      <c r="AB2047" s="33" t="e">
        <f>#N/A</f>
        <v>#N/A</v>
      </c>
      <c r="AC2047" s="30">
        <v>2100</v>
      </c>
      <c r="AD2047" s="30" t="e">
        <f>#N/A</f>
        <v>#N/A</v>
      </c>
      <c r="AE2047" s="34">
        <v>0.98</v>
      </c>
      <c r="AG2047" s="30" t="e">
        <f>#N/A</f>
        <v>#N/A</v>
      </c>
      <c r="AH2047" s="30" t="e">
        <f>#N/A</f>
        <v>#N/A</v>
      </c>
      <c r="AI2047" s="30">
        <v>3090</v>
      </c>
      <c r="AJ2047" s="30">
        <v>2530</v>
      </c>
      <c r="AK2047" s="26" t="s">
        <v>139</v>
      </c>
      <c r="AL2047" s="26">
        <v>30</v>
      </c>
      <c r="AM2047" s="26" t="s">
        <v>4330</v>
      </c>
      <c r="AU2047" s="26" t="s">
        <v>1526</v>
      </c>
      <c r="AV2047" s="67" t="s">
        <v>2204</v>
      </c>
      <c r="BB2047" s="26" t="s">
        <v>2441</v>
      </c>
      <c r="BC2047" s="26" t="s">
        <v>3205</v>
      </c>
      <c r="BD2047" s="37">
        <v>44065</v>
      </c>
      <c r="BE2047" s="30">
        <v>35143</v>
      </c>
      <c r="BF2047" s="30">
        <v>38788</v>
      </c>
      <c r="BG2047" s="37" t="s">
        <v>3206</v>
      </c>
      <c r="BI2047" s="37"/>
      <c r="BJ2047" s="37"/>
      <c r="BK2047" s="37"/>
      <c r="BL2047" s="37"/>
      <c r="BM2047" s="37"/>
      <c r="BN2047" s="26"/>
      <c r="BO2047" s="26"/>
      <c r="BP2047" s="26"/>
      <c r="BQ2047" s="38"/>
      <c r="BR2047" s="26"/>
      <c r="BS2047" s="26"/>
      <c r="BT2047" s="26"/>
      <c r="BU2047" s="26"/>
      <c r="BV2047" s="39"/>
    </row>
    <row r="2048" spans="1:74" ht="15" hidden="1" customHeight="1">
      <c r="A2048" s="26">
        <v>2020</v>
      </c>
      <c r="B2048" s="26">
        <v>2044</v>
      </c>
      <c r="C2048" s="26" t="s">
        <v>129</v>
      </c>
      <c r="D2048" s="26" t="s">
        <v>2433</v>
      </c>
      <c r="E2048" s="26" t="s">
        <v>2434</v>
      </c>
      <c r="F2048" s="27">
        <v>43992</v>
      </c>
      <c r="G2048" s="107" t="s">
        <v>4447</v>
      </c>
      <c r="H2048" s="26" t="s">
        <v>1402</v>
      </c>
      <c r="I2048" s="26" t="s">
        <v>1402</v>
      </c>
      <c r="J2048" s="28" t="s">
        <v>4448</v>
      </c>
      <c r="K2048" s="26" t="s">
        <v>1483</v>
      </c>
      <c r="L2048" s="26" t="s">
        <v>2437</v>
      </c>
      <c r="M2048" s="26" t="s">
        <v>137</v>
      </c>
      <c r="N2048" s="26" t="s">
        <v>138</v>
      </c>
      <c r="O2048" s="26" t="s">
        <v>138</v>
      </c>
      <c r="P2048" s="29">
        <v>210</v>
      </c>
      <c r="Q2048" s="30">
        <v>68</v>
      </c>
      <c r="R2048" s="30">
        <v>3870</v>
      </c>
      <c r="S2048" s="31" t="e">
        <f>#N/A</f>
        <v>#N/A</v>
      </c>
      <c r="T2048" s="30">
        <v>917</v>
      </c>
      <c r="U2048" s="30">
        <v>815</v>
      </c>
      <c r="V2048" s="32">
        <v>4.6875</v>
      </c>
      <c r="W2048" s="30">
        <v>55</v>
      </c>
      <c r="X2048" s="30" t="e">
        <f>#N/A</f>
        <v>#N/A</v>
      </c>
      <c r="Y2048" s="30" t="e">
        <f>#N/A</f>
        <v>#N/A</v>
      </c>
      <c r="AB2048" s="33" t="e">
        <f>#N/A</f>
        <v>#N/A</v>
      </c>
      <c r="AC2048" s="30">
        <v>2100</v>
      </c>
      <c r="AD2048" s="30" t="e">
        <f>#N/A</f>
        <v>#N/A</v>
      </c>
      <c r="AE2048" s="34">
        <v>0.66749999999999998</v>
      </c>
      <c r="AG2048" s="30" t="e">
        <f>#N/A</f>
        <v>#N/A</v>
      </c>
      <c r="AH2048" s="30" t="e">
        <f>#N/A</f>
        <v>#N/A</v>
      </c>
      <c r="AI2048" s="30">
        <v>2990</v>
      </c>
      <c r="AJ2048" s="30">
        <v>2430</v>
      </c>
      <c r="AK2048" s="26" t="s">
        <v>139</v>
      </c>
      <c r="AL2048" s="26">
        <v>30</v>
      </c>
      <c r="AM2048" s="26" t="s">
        <v>4330</v>
      </c>
      <c r="AU2048" s="26" t="s">
        <v>1526</v>
      </c>
      <c r="AV2048" s="67" t="s">
        <v>2222</v>
      </c>
      <c r="BB2048" s="26" t="s">
        <v>2441</v>
      </c>
      <c r="BC2048" s="26" t="s">
        <v>3205</v>
      </c>
      <c r="BD2048" s="37">
        <v>44065</v>
      </c>
      <c r="BE2048" s="30">
        <v>35143</v>
      </c>
      <c r="BF2048" s="30">
        <v>38788</v>
      </c>
      <c r="BG2048" s="37" t="s">
        <v>3206</v>
      </c>
      <c r="BI2048" s="37"/>
      <c r="BJ2048" s="37"/>
      <c r="BK2048" s="37"/>
      <c r="BL2048" s="37"/>
      <c r="BM2048" s="37"/>
      <c r="BN2048" s="26"/>
      <c r="BO2048" s="26"/>
      <c r="BP2048" s="26"/>
      <c r="BQ2048" s="38"/>
      <c r="BR2048" s="26"/>
      <c r="BS2048" s="26"/>
      <c r="BT2048" s="26"/>
      <c r="BU2048" s="26"/>
      <c r="BV2048" s="39"/>
    </row>
    <row r="2049" spans="1:74" ht="15" hidden="1" customHeight="1">
      <c r="A2049" s="26">
        <v>2020</v>
      </c>
      <c r="B2049" s="26">
        <v>2045</v>
      </c>
      <c r="C2049" s="26" t="s">
        <v>129</v>
      </c>
      <c r="D2049" s="26" t="s">
        <v>2433</v>
      </c>
      <c r="E2049" s="26" t="s">
        <v>2434</v>
      </c>
      <c r="F2049" s="27">
        <v>43992</v>
      </c>
      <c r="G2049" s="107" t="s">
        <v>4449</v>
      </c>
      <c r="H2049" s="26" t="s">
        <v>1402</v>
      </c>
      <c r="I2049" s="26" t="s">
        <v>1402</v>
      </c>
      <c r="J2049" s="28" t="s">
        <v>4450</v>
      </c>
      <c r="K2049" s="26" t="s">
        <v>1483</v>
      </c>
      <c r="L2049" s="26" t="s">
        <v>2437</v>
      </c>
      <c r="M2049" s="26" t="s">
        <v>137</v>
      </c>
      <c r="N2049" s="26" t="s">
        <v>138</v>
      </c>
      <c r="O2049" s="26" t="s">
        <v>138</v>
      </c>
      <c r="P2049" s="29">
        <v>211</v>
      </c>
      <c r="Q2049" s="30">
        <v>75</v>
      </c>
      <c r="R2049" s="30">
        <v>6770</v>
      </c>
      <c r="S2049" s="31" t="e">
        <f>#N/A</f>
        <v>#N/A</v>
      </c>
      <c r="T2049" s="30">
        <v>1685</v>
      </c>
      <c r="U2049" s="30">
        <v>1481</v>
      </c>
      <c r="V2049" s="32">
        <v>4.838709677419355</v>
      </c>
      <c r="W2049" s="30">
        <v>50</v>
      </c>
      <c r="X2049" s="30" t="e">
        <f>#N/A</f>
        <v>#N/A</v>
      </c>
      <c r="Y2049" s="30" t="e">
        <f>#N/A</f>
        <v>#N/A</v>
      </c>
      <c r="AB2049" s="33" t="e">
        <f>#N/A</f>
        <v>#N/A</v>
      </c>
      <c r="AC2049" s="30">
        <v>2100</v>
      </c>
      <c r="AD2049" s="30" t="e">
        <f>#N/A</f>
        <v>#N/A</v>
      </c>
      <c r="AE2049" s="34">
        <v>0.98</v>
      </c>
      <c r="AG2049" s="30" t="e">
        <f>#N/A</f>
        <v>#N/A</v>
      </c>
      <c r="AH2049" s="30" t="e">
        <f>#N/A</f>
        <v>#N/A</v>
      </c>
      <c r="AI2049" s="30">
        <v>4811</v>
      </c>
      <c r="AJ2049" s="30">
        <v>4251</v>
      </c>
      <c r="AK2049" s="26" t="s">
        <v>139</v>
      </c>
      <c r="AL2049" s="26">
        <v>30</v>
      </c>
      <c r="AM2049" s="26" t="s">
        <v>4330</v>
      </c>
      <c r="AU2049" s="26" t="s">
        <v>1526</v>
      </c>
      <c r="AV2049" s="67" t="s">
        <v>2277</v>
      </c>
      <c r="BB2049" s="26" t="s">
        <v>2441</v>
      </c>
      <c r="BC2049" s="26" t="s">
        <v>3205</v>
      </c>
      <c r="BD2049" s="37">
        <v>44065</v>
      </c>
      <c r="BE2049" s="30">
        <v>35143</v>
      </c>
      <c r="BF2049" s="30">
        <v>38788</v>
      </c>
      <c r="BG2049" s="37" t="s">
        <v>3206</v>
      </c>
      <c r="BI2049" s="37"/>
      <c r="BJ2049" s="37"/>
      <c r="BK2049" s="37"/>
      <c r="BL2049" s="37"/>
      <c r="BM2049" s="37"/>
      <c r="BN2049" s="26"/>
      <c r="BO2049" s="26"/>
      <c r="BP2049" s="26"/>
      <c r="BQ2049" s="38"/>
      <c r="BR2049" s="26"/>
      <c r="BS2049" s="26"/>
      <c r="BT2049" s="26"/>
      <c r="BU2049" s="26"/>
      <c r="BV2049" s="39"/>
    </row>
    <row r="2050" spans="1:74" ht="15" hidden="1" customHeight="1">
      <c r="A2050" s="26">
        <v>2020</v>
      </c>
      <c r="B2050" s="26">
        <v>2046</v>
      </c>
      <c r="C2050" s="26" t="s">
        <v>129</v>
      </c>
      <c r="D2050" s="26" t="s">
        <v>2433</v>
      </c>
      <c r="E2050" s="26" t="s">
        <v>2434</v>
      </c>
      <c r="F2050" s="27">
        <v>43992</v>
      </c>
      <c r="G2050" s="107" t="s">
        <v>4451</v>
      </c>
      <c r="H2050" s="26" t="s">
        <v>1402</v>
      </c>
      <c r="I2050" s="26" t="s">
        <v>1402</v>
      </c>
      <c r="J2050" s="28" t="s">
        <v>4452</v>
      </c>
      <c r="K2050" s="26" t="s">
        <v>1483</v>
      </c>
      <c r="L2050" s="26" t="s">
        <v>2437</v>
      </c>
      <c r="M2050" s="26" t="s">
        <v>137</v>
      </c>
      <c r="N2050" s="26" t="s">
        <v>138</v>
      </c>
      <c r="O2050" s="26" t="s">
        <v>138</v>
      </c>
      <c r="P2050" s="29">
        <v>212</v>
      </c>
      <c r="Q2050" s="30">
        <v>70</v>
      </c>
      <c r="R2050" s="30">
        <v>4550</v>
      </c>
      <c r="S2050" s="31" t="e">
        <f>#N/A</f>
        <v>#N/A</v>
      </c>
      <c r="T2050" s="30">
        <v>1177</v>
      </c>
      <c r="U2050" s="30">
        <v>1016</v>
      </c>
      <c r="V2050" s="32">
        <v>5</v>
      </c>
      <c r="W2050" s="30">
        <v>44</v>
      </c>
      <c r="X2050" s="30" t="e">
        <f>#N/A</f>
        <v>#N/A</v>
      </c>
      <c r="Y2050" s="30" t="e">
        <f>#N/A</f>
        <v>#N/A</v>
      </c>
      <c r="AB2050" s="33" t="e">
        <f>#N/A</f>
        <v>#N/A</v>
      </c>
      <c r="AC2050" s="30">
        <v>2100</v>
      </c>
      <c r="AD2050" s="30" t="e">
        <f>#N/A</f>
        <v>#N/A</v>
      </c>
      <c r="AE2050" s="34">
        <v>0.94</v>
      </c>
      <c r="AG2050" s="30" t="e">
        <f>#N/A</f>
        <v>#N/A</v>
      </c>
      <c r="AH2050" s="30" t="e">
        <f>#N/A</f>
        <v>#N/A</v>
      </c>
      <c r="AI2050" s="30">
        <v>3417</v>
      </c>
      <c r="AJ2050" s="30">
        <v>2857</v>
      </c>
      <c r="AK2050" s="26" t="s">
        <v>139</v>
      </c>
      <c r="AL2050" s="26">
        <v>30</v>
      </c>
      <c r="AM2050" s="26" t="s">
        <v>4330</v>
      </c>
      <c r="AU2050" s="26" t="s">
        <v>1526</v>
      </c>
      <c r="AV2050" s="67" t="s">
        <v>4166</v>
      </c>
      <c r="BB2050" s="26" t="s">
        <v>2441</v>
      </c>
      <c r="BC2050" s="26" t="s">
        <v>3205</v>
      </c>
      <c r="BD2050" s="37">
        <v>44065</v>
      </c>
      <c r="BE2050" s="30">
        <v>35143</v>
      </c>
      <c r="BF2050" s="30">
        <v>38788</v>
      </c>
      <c r="BG2050" s="37" t="s">
        <v>3206</v>
      </c>
      <c r="BI2050" s="37"/>
      <c r="BJ2050" s="37"/>
      <c r="BK2050" s="37"/>
      <c r="BL2050" s="37"/>
      <c r="BM2050" s="37"/>
      <c r="BN2050" s="26"/>
      <c r="BO2050" s="26"/>
      <c r="BP2050" s="26"/>
      <c r="BQ2050" s="38"/>
      <c r="BR2050" s="26"/>
      <c r="BS2050" s="26"/>
      <c r="BT2050" s="26"/>
      <c r="BU2050" s="26"/>
      <c r="BV2050" s="39"/>
    </row>
    <row r="2051" spans="1:74" ht="15" hidden="1" customHeight="1">
      <c r="A2051" s="26">
        <v>2020</v>
      </c>
      <c r="B2051" s="26">
        <v>2047</v>
      </c>
      <c r="C2051" s="26" t="s">
        <v>129</v>
      </c>
      <c r="D2051" s="26" t="s">
        <v>2433</v>
      </c>
      <c r="E2051" s="26" t="s">
        <v>2434</v>
      </c>
      <c r="F2051" s="27">
        <v>43992</v>
      </c>
      <c r="G2051" s="107" t="s">
        <v>4453</v>
      </c>
      <c r="H2051" s="26" t="s">
        <v>1402</v>
      </c>
      <c r="I2051" s="26" t="s">
        <v>1402</v>
      </c>
      <c r="J2051" s="28" t="s">
        <v>4454</v>
      </c>
      <c r="K2051" s="26" t="s">
        <v>1483</v>
      </c>
      <c r="L2051" s="26" t="s">
        <v>2437</v>
      </c>
      <c r="M2051" s="26" t="s">
        <v>137</v>
      </c>
      <c r="N2051" s="26" t="s">
        <v>138</v>
      </c>
      <c r="O2051" s="26" t="s">
        <v>138</v>
      </c>
      <c r="P2051" s="29">
        <v>213</v>
      </c>
      <c r="Q2051" s="30">
        <v>73</v>
      </c>
      <c r="R2051" s="30">
        <v>6140</v>
      </c>
      <c r="S2051" s="31" t="e">
        <f>#N/A</f>
        <v>#N/A</v>
      </c>
      <c r="T2051" s="30">
        <v>1849</v>
      </c>
      <c r="U2051" s="30">
        <v>1640</v>
      </c>
      <c r="V2051" s="32">
        <v>4.918032786885246</v>
      </c>
      <c r="W2051" s="30">
        <v>52</v>
      </c>
      <c r="X2051" s="30" t="e">
        <f>#N/A</f>
        <v>#N/A</v>
      </c>
      <c r="Y2051" s="30" t="e">
        <f>#N/A</f>
        <v>#N/A</v>
      </c>
      <c r="AB2051" s="33" t="e">
        <f>#N/A</f>
        <v>#N/A</v>
      </c>
      <c r="AC2051" s="30">
        <v>2100</v>
      </c>
      <c r="AD2051" s="30" t="e">
        <f>#N/A</f>
        <v>#N/A</v>
      </c>
      <c r="AE2051" s="34">
        <v>0.98</v>
      </c>
      <c r="AG2051" s="30" t="e">
        <f>#N/A</f>
        <v>#N/A</v>
      </c>
      <c r="AH2051" s="30" t="e">
        <f>#N/A</f>
        <v>#N/A</v>
      </c>
      <c r="AI2051" s="30">
        <v>4415</v>
      </c>
      <c r="AJ2051" s="30">
        <v>3855</v>
      </c>
      <c r="AK2051" s="26" t="s">
        <v>139</v>
      </c>
      <c r="AL2051" s="26">
        <v>30</v>
      </c>
      <c r="AM2051" s="26" t="s">
        <v>4330</v>
      </c>
      <c r="AU2051" s="26" t="s">
        <v>1526</v>
      </c>
      <c r="AV2051" s="67" t="s">
        <v>4393</v>
      </c>
      <c r="BB2051" s="26" t="s">
        <v>2441</v>
      </c>
      <c r="BC2051" s="26" t="s">
        <v>3205</v>
      </c>
      <c r="BD2051" s="37">
        <v>44065</v>
      </c>
      <c r="BE2051" s="30">
        <v>35143</v>
      </c>
      <c r="BF2051" s="30">
        <v>38788</v>
      </c>
      <c r="BG2051" s="37" t="s">
        <v>3206</v>
      </c>
      <c r="BI2051" s="37"/>
      <c r="BJ2051" s="37"/>
      <c r="BK2051" s="37"/>
      <c r="BL2051" s="37"/>
      <c r="BM2051" s="37"/>
      <c r="BN2051" s="26"/>
      <c r="BO2051" s="26"/>
      <c r="BP2051" s="26"/>
      <c r="BQ2051" s="38"/>
      <c r="BR2051" s="26"/>
      <c r="BS2051" s="26"/>
      <c r="BT2051" s="26"/>
      <c r="BU2051" s="26"/>
      <c r="BV2051" s="39"/>
    </row>
    <row r="2052" spans="1:74" ht="15" hidden="1" customHeight="1">
      <c r="A2052" s="26">
        <v>2020</v>
      </c>
      <c r="B2052" s="26">
        <v>2048</v>
      </c>
      <c r="C2052" s="26" t="s">
        <v>129</v>
      </c>
      <c r="D2052" s="26" t="s">
        <v>2433</v>
      </c>
      <c r="E2052" s="26" t="s">
        <v>2434</v>
      </c>
      <c r="F2052" s="27">
        <v>43992</v>
      </c>
      <c r="G2052" s="107" t="s">
        <v>4455</v>
      </c>
      <c r="H2052" s="26" t="s">
        <v>1402</v>
      </c>
      <c r="I2052" s="26" t="s">
        <v>1402</v>
      </c>
      <c r="J2052" s="28" t="s">
        <v>4456</v>
      </c>
      <c r="K2052" s="26" t="s">
        <v>1483</v>
      </c>
      <c r="L2052" s="26" t="s">
        <v>2437</v>
      </c>
      <c r="M2052" s="26" t="s">
        <v>137</v>
      </c>
      <c r="N2052" s="26" t="s">
        <v>138</v>
      </c>
      <c r="O2052" s="26" t="s">
        <v>138</v>
      </c>
      <c r="P2052" s="29">
        <v>214</v>
      </c>
      <c r="Q2052" s="30">
        <v>78</v>
      </c>
      <c r="R2052" s="30">
        <v>7220</v>
      </c>
      <c r="S2052" s="31" t="e">
        <f>#N/A</f>
        <v>#N/A</v>
      </c>
      <c r="T2052" s="30">
        <v>1885</v>
      </c>
      <c r="U2052" s="30">
        <v>1632</v>
      </c>
      <c r="V2052" s="32">
        <v>4.838709677419355</v>
      </c>
      <c r="W2052" s="30">
        <v>50</v>
      </c>
      <c r="X2052" s="30" t="e">
        <f>#N/A</f>
        <v>#N/A</v>
      </c>
      <c r="Y2052" s="30" t="e">
        <f>#N/A</f>
        <v>#N/A</v>
      </c>
      <c r="AB2052" s="33" t="e">
        <f>#N/A</f>
        <v>#N/A</v>
      </c>
      <c r="AC2052" s="30">
        <v>2100</v>
      </c>
      <c r="AD2052" s="30" t="e">
        <f>#N/A</f>
        <v>#N/A</v>
      </c>
      <c r="AE2052" s="34">
        <v>0.98</v>
      </c>
      <c r="AG2052" s="30" t="e">
        <f>#N/A</f>
        <v>#N/A</v>
      </c>
      <c r="AH2052" s="30" t="e">
        <f>#N/A</f>
        <v>#N/A</v>
      </c>
      <c r="AI2052" s="30">
        <v>5093</v>
      </c>
      <c r="AJ2052" s="30">
        <v>4533</v>
      </c>
      <c r="AK2052" s="26" t="s">
        <v>139</v>
      </c>
      <c r="AL2052" s="26">
        <v>30</v>
      </c>
      <c r="AM2052" s="26" t="s">
        <v>4330</v>
      </c>
      <c r="AU2052" s="26" t="s">
        <v>1526</v>
      </c>
      <c r="AV2052" s="67" t="s">
        <v>2276</v>
      </c>
      <c r="BB2052" s="26" t="s">
        <v>2441</v>
      </c>
      <c r="BC2052" s="26" t="s">
        <v>3205</v>
      </c>
      <c r="BD2052" s="37">
        <v>44065</v>
      </c>
      <c r="BE2052" s="30">
        <v>35143</v>
      </c>
      <c r="BF2052" s="30">
        <v>38788</v>
      </c>
      <c r="BG2052" s="37" t="s">
        <v>3206</v>
      </c>
      <c r="BI2052" s="37"/>
      <c r="BJ2052" s="37"/>
      <c r="BK2052" s="37"/>
      <c r="BL2052" s="37"/>
      <c r="BM2052" s="37"/>
      <c r="BN2052" s="26"/>
      <c r="BO2052" s="26"/>
      <c r="BP2052" s="26"/>
      <c r="BQ2052" s="38"/>
      <c r="BR2052" s="26"/>
      <c r="BS2052" s="26"/>
      <c r="BT2052" s="26"/>
      <c r="BU2052" s="26"/>
      <c r="BV2052" s="39"/>
    </row>
    <row r="2053" spans="1:74" ht="15" hidden="1" customHeight="1">
      <c r="A2053" s="26">
        <v>2020</v>
      </c>
      <c r="B2053" s="26">
        <v>2049</v>
      </c>
      <c r="C2053" s="26" t="s">
        <v>129</v>
      </c>
      <c r="D2053" s="26" t="s">
        <v>2433</v>
      </c>
      <c r="E2053" s="26" t="s">
        <v>2434</v>
      </c>
      <c r="F2053" s="27">
        <v>43992</v>
      </c>
      <c r="G2053" s="107" t="s">
        <v>4457</v>
      </c>
      <c r="H2053" s="26" t="s">
        <v>1402</v>
      </c>
      <c r="I2053" s="26" t="s">
        <v>1402</v>
      </c>
      <c r="J2053" s="28" t="s">
        <v>4458</v>
      </c>
      <c r="K2053" s="26" t="s">
        <v>1483</v>
      </c>
      <c r="L2053" s="26" t="s">
        <v>2437</v>
      </c>
      <c r="M2053" s="26" t="s">
        <v>137</v>
      </c>
      <c r="N2053" s="26" t="s">
        <v>138</v>
      </c>
      <c r="O2053" s="26" t="s">
        <v>138</v>
      </c>
      <c r="P2053" s="29">
        <v>215</v>
      </c>
      <c r="Q2053" s="30">
        <v>73</v>
      </c>
      <c r="R2053" s="30">
        <v>5640</v>
      </c>
      <c r="S2053" s="31" t="e">
        <f>#N/A</f>
        <v>#N/A</v>
      </c>
      <c r="T2053" s="30">
        <v>1439</v>
      </c>
      <c r="U2053" s="30">
        <v>1285</v>
      </c>
      <c r="V2053" s="32">
        <v>4.7619047619047619</v>
      </c>
      <c r="W2053" s="30">
        <v>56</v>
      </c>
      <c r="X2053" s="30" t="e">
        <f>#N/A</f>
        <v>#N/A</v>
      </c>
      <c r="Y2053" s="30" t="e">
        <f>#N/A</f>
        <v>#N/A</v>
      </c>
      <c r="AB2053" s="33" t="e">
        <f>#N/A</f>
        <v>#N/A</v>
      </c>
      <c r="AC2053" s="30">
        <v>2100</v>
      </c>
      <c r="AD2053" s="30" t="e">
        <f>#N/A</f>
        <v>#N/A</v>
      </c>
      <c r="AE2053" s="34">
        <v>0.85499999999999998</v>
      </c>
      <c r="AG2053" s="30" t="e">
        <f>#N/A</f>
        <v>#N/A</v>
      </c>
      <c r="AH2053" s="30" t="e">
        <f>#N/A</f>
        <v>#N/A</v>
      </c>
      <c r="AI2053" s="30">
        <v>4101</v>
      </c>
      <c r="AJ2053" s="30">
        <v>3541</v>
      </c>
      <c r="AK2053" s="26" t="s">
        <v>139</v>
      </c>
      <c r="AL2053" s="26">
        <v>30</v>
      </c>
      <c r="AM2053" s="26" t="s">
        <v>4330</v>
      </c>
      <c r="AU2053" s="26" t="s">
        <v>1526</v>
      </c>
      <c r="AV2053" s="67" t="s">
        <v>2277</v>
      </c>
      <c r="BB2053" s="26" t="s">
        <v>2441</v>
      </c>
      <c r="BC2053" s="26" t="s">
        <v>3205</v>
      </c>
      <c r="BD2053" s="37">
        <v>44065</v>
      </c>
      <c r="BE2053" s="30">
        <v>35143</v>
      </c>
      <c r="BF2053" s="30">
        <v>38788</v>
      </c>
      <c r="BG2053" s="37" t="s">
        <v>3206</v>
      </c>
      <c r="BI2053" s="37"/>
      <c r="BJ2053" s="37"/>
      <c r="BK2053" s="37"/>
      <c r="BL2053" s="37"/>
      <c r="BM2053" s="37"/>
      <c r="BN2053" s="26"/>
      <c r="BO2053" s="26"/>
      <c r="BP2053" s="26"/>
      <c r="BQ2053" s="38"/>
      <c r="BR2053" s="26"/>
      <c r="BS2053" s="26"/>
      <c r="BT2053" s="26"/>
      <c r="BU2053" s="26"/>
      <c r="BV2053" s="39"/>
    </row>
    <row r="2054" spans="1:74" ht="15" hidden="1" customHeight="1">
      <c r="A2054" s="26">
        <v>2020</v>
      </c>
      <c r="B2054" s="26">
        <v>2050</v>
      </c>
      <c r="C2054" s="26" t="s">
        <v>129</v>
      </c>
      <c r="D2054" s="26" t="s">
        <v>2433</v>
      </c>
      <c r="E2054" s="26" t="s">
        <v>2434</v>
      </c>
      <c r="F2054" s="27">
        <v>43992</v>
      </c>
      <c r="G2054" s="107" t="s">
        <v>4459</v>
      </c>
      <c r="H2054" s="26" t="s">
        <v>1402</v>
      </c>
      <c r="I2054" s="26" t="s">
        <v>1402</v>
      </c>
      <c r="J2054" s="28" t="s">
        <v>4460</v>
      </c>
      <c r="K2054" s="26" t="s">
        <v>1483</v>
      </c>
      <c r="L2054" s="26" t="s">
        <v>2437</v>
      </c>
      <c r="M2054" s="26" t="s">
        <v>137</v>
      </c>
      <c r="N2054" s="26" t="s">
        <v>138</v>
      </c>
      <c r="O2054" s="26" t="s">
        <v>138</v>
      </c>
      <c r="P2054" s="29">
        <v>216</v>
      </c>
      <c r="Q2054" s="30">
        <v>71</v>
      </c>
      <c r="R2054" s="30">
        <v>5020</v>
      </c>
      <c r="S2054" s="31" t="e">
        <f>#N/A</f>
        <v>#N/A</v>
      </c>
      <c r="T2054" s="30">
        <v>1271</v>
      </c>
      <c r="U2054" s="30">
        <v>1076</v>
      </c>
      <c r="V2054" s="32">
        <v>5</v>
      </c>
      <c r="W2054" s="30">
        <v>51</v>
      </c>
      <c r="X2054" s="30" t="e">
        <f>#N/A</f>
        <v>#N/A</v>
      </c>
      <c r="Y2054" s="30" t="e">
        <f>#N/A</f>
        <v>#N/A</v>
      </c>
      <c r="AB2054" s="33" t="e">
        <f>#N/A</f>
        <v>#N/A</v>
      </c>
      <c r="AC2054" s="30">
        <v>2100</v>
      </c>
      <c r="AD2054" s="30" t="e">
        <f>#N/A</f>
        <v>#N/A</v>
      </c>
      <c r="AE2054" s="34">
        <v>0.93454545454545457</v>
      </c>
      <c r="AG2054" s="30" t="e">
        <f>#N/A</f>
        <v>#N/A</v>
      </c>
      <c r="AH2054" s="30" t="e">
        <f>#N/A</f>
        <v>#N/A</v>
      </c>
      <c r="AI2054" s="30">
        <v>3712</v>
      </c>
      <c r="AJ2054" s="30">
        <v>3152</v>
      </c>
      <c r="AK2054" s="26" t="s">
        <v>139</v>
      </c>
      <c r="AL2054" s="26">
        <v>30</v>
      </c>
      <c r="AM2054" s="26" t="s">
        <v>4330</v>
      </c>
      <c r="AU2054" s="26" t="s">
        <v>1526</v>
      </c>
      <c r="AV2054" s="67" t="s">
        <v>4365</v>
      </c>
      <c r="BB2054" s="26" t="s">
        <v>2441</v>
      </c>
      <c r="BC2054" s="26" t="s">
        <v>3205</v>
      </c>
      <c r="BD2054" s="37">
        <v>44065</v>
      </c>
      <c r="BE2054" s="30">
        <v>35143</v>
      </c>
      <c r="BF2054" s="30">
        <v>38788</v>
      </c>
      <c r="BG2054" s="37" t="s">
        <v>3206</v>
      </c>
      <c r="BI2054" s="37"/>
      <c r="BJ2054" s="37"/>
      <c r="BK2054" s="37"/>
      <c r="BL2054" s="37"/>
      <c r="BM2054" s="37"/>
      <c r="BN2054" s="26"/>
      <c r="BO2054" s="26"/>
      <c r="BP2054" s="26"/>
      <c r="BQ2054" s="38"/>
      <c r="BR2054" s="26"/>
      <c r="BS2054" s="26"/>
      <c r="BT2054" s="26"/>
      <c r="BU2054" s="26"/>
      <c r="BV2054" s="39"/>
    </row>
    <row r="2055" spans="1:74" ht="15" hidden="1" customHeight="1">
      <c r="A2055" s="26">
        <v>2020</v>
      </c>
      <c r="B2055" s="26">
        <v>2051</v>
      </c>
      <c r="C2055" s="26" t="s">
        <v>129</v>
      </c>
      <c r="D2055" s="26" t="s">
        <v>2433</v>
      </c>
      <c r="E2055" s="26" t="s">
        <v>2434</v>
      </c>
      <c r="F2055" s="27">
        <v>43992</v>
      </c>
      <c r="G2055" s="107" t="s">
        <v>4461</v>
      </c>
      <c r="H2055" s="26" t="s">
        <v>1402</v>
      </c>
      <c r="I2055" s="26" t="s">
        <v>1402</v>
      </c>
      <c r="J2055" s="28" t="s">
        <v>4462</v>
      </c>
      <c r="K2055" s="26" t="s">
        <v>1483</v>
      </c>
      <c r="L2055" s="26" t="s">
        <v>2437</v>
      </c>
      <c r="M2055" s="26" t="s">
        <v>137</v>
      </c>
      <c r="N2055" s="26" t="s">
        <v>138</v>
      </c>
      <c r="O2055" s="26" t="s">
        <v>138</v>
      </c>
      <c r="P2055" s="29">
        <v>217</v>
      </c>
      <c r="Q2055" s="30">
        <v>72</v>
      </c>
      <c r="R2055" s="30">
        <v>5510</v>
      </c>
      <c r="S2055" s="31" t="e">
        <f>#N/A</f>
        <v>#N/A</v>
      </c>
      <c r="T2055" s="30">
        <v>1564</v>
      </c>
      <c r="U2055" s="30">
        <v>1348</v>
      </c>
      <c r="V2055" s="32">
        <v>4.5454545454545459</v>
      </c>
      <c r="W2055" s="30">
        <v>57</v>
      </c>
      <c r="X2055" s="30" t="e">
        <f>#N/A</f>
        <v>#N/A</v>
      </c>
      <c r="Y2055" s="30" t="e">
        <f>#N/A</f>
        <v>#N/A</v>
      </c>
      <c r="AB2055" s="33" t="e">
        <f>#N/A</f>
        <v>#N/A</v>
      </c>
      <c r="AC2055" s="30">
        <v>2100</v>
      </c>
      <c r="AD2055" s="30" t="e">
        <f>#N/A</f>
        <v>#N/A</v>
      </c>
      <c r="AE2055" s="34">
        <v>0.34363636363636363</v>
      </c>
      <c r="AG2055" s="30" t="e">
        <f>#N/A</f>
        <v>#N/A</v>
      </c>
      <c r="AH2055" s="30" t="e">
        <f>#N/A</f>
        <v>#N/A</v>
      </c>
      <c r="AI2055" s="30">
        <v>4020</v>
      </c>
      <c r="AJ2055" s="30">
        <v>3460</v>
      </c>
      <c r="AK2055" s="26" t="s">
        <v>139</v>
      </c>
      <c r="AL2055" s="26">
        <v>30</v>
      </c>
      <c r="AM2055" s="26" t="s">
        <v>4330</v>
      </c>
      <c r="AU2055" s="26" t="s">
        <v>1526</v>
      </c>
      <c r="AV2055" s="67" t="s">
        <v>4463</v>
      </c>
      <c r="BB2055" s="26" t="s">
        <v>2441</v>
      </c>
      <c r="BC2055" s="26" t="s">
        <v>3205</v>
      </c>
      <c r="BD2055" s="37">
        <v>44065</v>
      </c>
      <c r="BE2055" s="30">
        <v>35143</v>
      </c>
      <c r="BF2055" s="30">
        <v>38788</v>
      </c>
      <c r="BG2055" s="37" t="s">
        <v>3206</v>
      </c>
      <c r="BI2055" s="37"/>
      <c r="BJ2055" s="37"/>
      <c r="BK2055" s="37"/>
      <c r="BL2055" s="37"/>
      <c r="BM2055" s="37"/>
      <c r="BN2055" s="26"/>
      <c r="BO2055" s="26"/>
      <c r="BP2055" s="26"/>
      <c r="BQ2055" s="38"/>
      <c r="BR2055" s="26"/>
      <c r="BS2055" s="26"/>
      <c r="BT2055" s="26"/>
      <c r="BU2055" s="26"/>
      <c r="BV2055" s="39"/>
    </row>
    <row r="2056" spans="1:74" ht="15" hidden="1" customHeight="1">
      <c r="A2056" s="26">
        <v>2020</v>
      </c>
      <c r="B2056" s="26">
        <v>2052</v>
      </c>
      <c r="C2056" s="26" t="s">
        <v>129</v>
      </c>
      <c r="D2056" s="26" t="s">
        <v>2433</v>
      </c>
      <c r="E2056" s="26" t="s">
        <v>2434</v>
      </c>
      <c r="F2056" s="27">
        <v>43992</v>
      </c>
      <c r="G2056" s="107" t="s">
        <v>4464</v>
      </c>
      <c r="H2056" s="26" t="s">
        <v>1402</v>
      </c>
      <c r="I2056" s="26" t="s">
        <v>1402</v>
      </c>
      <c r="J2056" s="28" t="s">
        <v>4465</v>
      </c>
      <c r="K2056" s="26" t="s">
        <v>1483</v>
      </c>
      <c r="L2056" s="26" t="s">
        <v>2437</v>
      </c>
      <c r="M2056" s="26" t="s">
        <v>137</v>
      </c>
      <c r="N2056" s="26" t="s">
        <v>138</v>
      </c>
      <c r="O2056" s="26" t="s">
        <v>138</v>
      </c>
      <c r="P2056" s="29">
        <v>218</v>
      </c>
      <c r="Q2056" s="30">
        <v>68</v>
      </c>
      <c r="R2056" s="30">
        <v>4640</v>
      </c>
      <c r="S2056" s="31" t="e">
        <f>#N/A</f>
        <v>#N/A</v>
      </c>
      <c r="T2056" s="30">
        <v>1207</v>
      </c>
      <c r="U2056" s="30">
        <v>1054</v>
      </c>
      <c r="V2056" s="32">
        <v>4.7619047619047619</v>
      </c>
      <c r="W2056" s="30">
        <v>52</v>
      </c>
      <c r="X2056" s="30" t="e">
        <f>#N/A</f>
        <v>#N/A</v>
      </c>
      <c r="Y2056" s="30" t="e">
        <f>#N/A</f>
        <v>#N/A</v>
      </c>
      <c r="AB2056" s="33" t="e">
        <f>#N/A</f>
        <v>#N/A</v>
      </c>
      <c r="AC2056" s="30">
        <v>2100</v>
      </c>
      <c r="AD2056" s="30" t="e">
        <f>#N/A</f>
        <v>#N/A</v>
      </c>
      <c r="AE2056" s="34">
        <v>0.94153846153846155</v>
      </c>
      <c r="AG2056" s="30" t="e">
        <f>#N/A</f>
        <v>#N/A</v>
      </c>
      <c r="AH2056" s="30" t="e">
        <f>#N/A</f>
        <v>#N/A</v>
      </c>
      <c r="AI2056" s="30">
        <v>3473</v>
      </c>
      <c r="AJ2056" s="30">
        <v>2913</v>
      </c>
      <c r="AK2056" s="26" t="s">
        <v>139</v>
      </c>
      <c r="AL2056" s="26">
        <v>30</v>
      </c>
      <c r="AM2056" s="26" t="s">
        <v>4330</v>
      </c>
      <c r="AU2056" s="26" t="s">
        <v>1526</v>
      </c>
      <c r="AV2056" s="67" t="s">
        <v>2240</v>
      </c>
      <c r="BB2056" s="26" t="s">
        <v>2441</v>
      </c>
      <c r="BC2056" s="26" t="s">
        <v>3205</v>
      </c>
      <c r="BD2056" s="37">
        <v>44065</v>
      </c>
      <c r="BE2056" s="30">
        <v>35143</v>
      </c>
      <c r="BF2056" s="30">
        <v>38788</v>
      </c>
      <c r="BG2056" s="37" t="s">
        <v>3206</v>
      </c>
      <c r="BI2056" s="37"/>
      <c r="BJ2056" s="37"/>
      <c r="BK2056" s="37"/>
      <c r="BL2056" s="37"/>
      <c r="BM2056" s="37"/>
      <c r="BN2056" s="26"/>
      <c r="BO2056" s="26"/>
      <c r="BP2056" s="26"/>
      <c r="BQ2056" s="38"/>
      <c r="BR2056" s="26"/>
      <c r="BS2056" s="26"/>
      <c r="BT2056" s="26"/>
      <c r="BU2056" s="26"/>
      <c r="BV2056" s="39"/>
    </row>
    <row r="2057" spans="1:74" ht="15" hidden="1" customHeight="1">
      <c r="A2057" s="26">
        <v>2020</v>
      </c>
      <c r="B2057" s="26">
        <v>2053</v>
      </c>
      <c r="C2057" s="26" t="s">
        <v>129</v>
      </c>
      <c r="D2057" s="26" t="s">
        <v>2433</v>
      </c>
      <c r="E2057" s="26" t="s">
        <v>2434</v>
      </c>
      <c r="F2057" s="27">
        <v>43992</v>
      </c>
      <c r="G2057" s="107" t="s">
        <v>4466</v>
      </c>
      <c r="H2057" s="26" t="s">
        <v>1402</v>
      </c>
      <c r="I2057" s="26" t="s">
        <v>1402</v>
      </c>
      <c r="J2057" s="28" t="s">
        <v>4467</v>
      </c>
      <c r="K2057" s="26" t="s">
        <v>1483</v>
      </c>
      <c r="L2057" s="26" t="s">
        <v>2437</v>
      </c>
      <c r="M2057" s="26" t="s">
        <v>137</v>
      </c>
      <c r="N2057" s="26" t="s">
        <v>138</v>
      </c>
      <c r="O2057" s="26" t="s">
        <v>138</v>
      </c>
      <c r="P2057" s="29">
        <v>219</v>
      </c>
      <c r="Q2057" s="30">
        <v>69</v>
      </c>
      <c r="R2057" s="30">
        <v>4680</v>
      </c>
      <c r="S2057" s="31" t="e">
        <f>#N/A</f>
        <v>#N/A</v>
      </c>
      <c r="T2057" s="30">
        <v>1331</v>
      </c>
      <c r="U2057" s="30">
        <v>1125</v>
      </c>
      <c r="V2057" s="32">
        <v>4.6875</v>
      </c>
      <c r="W2057" s="30">
        <v>55</v>
      </c>
      <c r="X2057" s="30" t="e">
        <f>#N/A</f>
        <v>#N/A</v>
      </c>
      <c r="Y2057" s="30" t="e">
        <f>#N/A</f>
        <v>#N/A</v>
      </c>
      <c r="AB2057" s="33" t="e">
        <f>#N/A</f>
        <v>#N/A</v>
      </c>
      <c r="AC2057" s="30">
        <v>2100</v>
      </c>
      <c r="AD2057" s="30" t="e">
        <f>#N/A</f>
        <v>#N/A</v>
      </c>
      <c r="AE2057" s="34">
        <v>0.85499999999999998</v>
      </c>
      <c r="AG2057" s="30" t="e">
        <f>#N/A</f>
        <v>#N/A</v>
      </c>
      <c r="AH2057" s="30" t="e">
        <f>#N/A</f>
        <v>#N/A</v>
      </c>
      <c r="AI2057" s="30">
        <v>3499</v>
      </c>
      <c r="AJ2057" s="30">
        <v>2939</v>
      </c>
      <c r="AK2057" s="26" t="s">
        <v>139</v>
      </c>
      <c r="AL2057" s="26">
        <v>30</v>
      </c>
      <c r="AM2057" s="26" t="s">
        <v>4330</v>
      </c>
      <c r="AU2057" s="26" t="s">
        <v>1526</v>
      </c>
      <c r="AV2057" s="67" t="s">
        <v>2205</v>
      </c>
      <c r="BB2057" s="26" t="s">
        <v>2441</v>
      </c>
      <c r="BC2057" s="26" t="s">
        <v>3205</v>
      </c>
      <c r="BD2057" s="37">
        <v>44065</v>
      </c>
      <c r="BE2057" s="30">
        <v>35143</v>
      </c>
      <c r="BF2057" s="30">
        <v>38788</v>
      </c>
      <c r="BG2057" s="37" t="s">
        <v>3206</v>
      </c>
      <c r="BI2057" s="37"/>
      <c r="BJ2057" s="37"/>
      <c r="BK2057" s="37"/>
      <c r="BL2057" s="37"/>
      <c r="BM2057" s="37"/>
      <c r="BN2057" s="26"/>
      <c r="BO2057" s="26"/>
      <c r="BP2057" s="26"/>
      <c r="BQ2057" s="38"/>
      <c r="BR2057" s="26"/>
      <c r="BS2057" s="26"/>
      <c r="BT2057" s="26"/>
      <c r="BU2057" s="26"/>
      <c r="BV2057" s="39"/>
    </row>
    <row r="2058" spans="1:74" ht="15" hidden="1" customHeight="1">
      <c r="A2058" s="26">
        <v>2020</v>
      </c>
      <c r="B2058" s="26">
        <v>2054</v>
      </c>
      <c r="C2058" s="26" t="s">
        <v>129</v>
      </c>
      <c r="D2058" s="26" t="s">
        <v>2433</v>
      </c>
      <c r="E2058" s="26" t="s">
        <v>2434</v>
      </c>
      <c r="F2058" s="27">
        <v>43992</v>
      </c>
      <c r="G2058" s="107" t="s">
        <v>4468</v>
      </c>
      <c r="H2058" s="26" t="s">
        <v>1402</v>
      </c>
      <c r="I2058" s="26" t="s">
        <v>1402</v>
      </c>
      <c r="J2058" s="28" t="s">
        <v>4469</v>
      </c>
      <c r="K2058" s="26" t="s">
        <v>1483</v>
      </c>
      <c r="L2058" s="26" t="s">
        <v>2437</v>
      </c>
      <c r="M2058" s="26" t="s">
        <v>137</v>
      </c>
      <c r="N2058" s="26" t="s">
        <v>138</v>
      </c>
      <c r="O2058" s="26" t="s">
        <v>138</v>
      </c>
      <c r="P2058" s="29">
        <v>220</v>
      </c>
      <c r="Q2058" s="30">
        <v>66</v>
      </c>
      <c r="R2058" s="30">
        <v>3980</v>
      </c>
      <c r="S2058" s="31" t="e">
        <f>#N/A</f>
        <v>#N/A</v>
      </c>
      <c r="T2058" s="30">
        <v>1008</v>
      </c>
      <c r="U2058" s="30">
        <v>913</v>
      </c>
      <c r="V2058" s="32">
        <v>4.7619047619047619</v>
      </c>
      <c r="W2058" s="30">
        <v>53</v>
      </c>
      <c r="X2058" s="30" t="e">
        <f>#N/A</f>
        <v>#N/A</v>
      </c>
      <c r="Y2058" s="30" t="e">
        <f>#N/A</f>
        <v>#N/A</v>
      </c>
      <c r="AB2058" s="33" t="e">
        <f>#N/A</f>
        <v>#N/A</v>
      </c>
      <c r="AC2058" s="30">
        <v>2100</v>
      </c>
      <c r="AD2058" s="30" t="e">
        <f>#N/A</f>
        <v>#N/A</v>
      </c>
      <c r="AE2058" s="34">
        <v>0.94551724137931037</v>
      </c>
      <c r="AG2058" s="30" t="e">
        <f>#N/A</f>
        <v>#N/A</v>
      </c>
      <c r="AH2058" s="30" t="e">
        <f>#N/A</f>
        <v>#N/A</v>
      </c>
      <c r="AI2058" s="30">
        <v>3059</v>
      </c>
      <c r="AJ2058" s="30">
        <v>2499</v>
      </c>
      <c r="AK2058" s="26" t="s">
        <v>139</v>
      </c>
      <c r="AL2058" s="26">
        <v>30</v>
      </c>
      <c r="AM2058" s="26" t="s">
        <v>4330</v>
      </c>
      <c r="AU2058" s="26" t="s">
        <v>1526</v>
      </c>
      <c r="AV2058" s="67" t="s">
        <v>4396</v>
      </c>
      <c r="BB2058" s="26" t="s">
        <v>2441</v>
      </c>
      <c r="BC2058" s="26" t="s">
        <v>3205</v>
      </c>
      <c r="BD2058" s="37">
        <v>44065</v>
      </c>
      <c r="BE2058" s="30">
        <v>35143</v>
      </c>
      <c r="BF2058" s="30">
        <v>38788</v>
      </c>
      <c r="BG2058" s="37" t="s">
        <v>3206</v>
      </c>
      <c r="BI2058" s="37"/>
      <c r="BJ2058" s="37"/>
      <c r="BK2058" s="37"/>
      <c r="BL2058" s="37"/>
      <c r="BM2058" s="37"/>
      <c r="BN2058" s="26"/>
      <c r="BO2058" s="26"/>
      <c r="BP2058" s="26"/>
      <c r="BQ2058" s="38"/>
      <c r="BR2058" s="26"/>
      <c r="BS2058" s="26"/>
      <c r="BT2058" s="26"/>
      <c r="BU2058" s="26"/>
      <c r="BV2058" s="39"/>
    </row>
    <row r="2059" spans="1:74" ht="15" hidden="1" customHeight="1">
      <c r="A2059" s="26">
        <v>2020</v>
      </c>
      <c r="B2059" s="26">
        <v>2055</v>
      </c>
      <c r="C2059" s="26" t="s">
        <v>129</v>
      </c>
      <c r="D2059" s="26" t="s">
        <v>2433</v>
      </c>
      <c r="E2059" s="26" t="s">
        <v>2434</v>
      </c>
      <c r="F2059" s="27">
        <v>43992</v>
      </c>
      <c r="G2059" s="107" t="s">
        <v>4470</v>
      </c>
      <c r="H2059" s="26" t="s">
        <v>1402</v>
      </c>
      <c r="I2059" s="26" t="s">
        <v>1402</v>
      </c>
      <c r="J2059" s="28" t="s">
        <v>4471</v>
      </c>
      <c r="K2059" s="26" t="s">
        <v>1483</v>
      </c>
      <c r="L2059" s="26" t="s">
        <v>2437</v>
      </c>
      <c r="M2059" s="26" t="s">
        <v>137</v>
      </c>
      <c r="N2059" s="26" t="s">
        <v>138</v>
      </c>
      <c r="O2059" s="26" t="s">
        <v>138</v>
      </c>
      <c r="P2059" s="29">
        <v>221</v>
      </c>
      <c r="Q2059" s="30">
        <v>78</v>
      </c>
      <c r="R2059" s="30">
        <v>7330</v>
      </c>
      <c r="S2059" s="31" t="e">
        <f>#N/A</f>
        <v>#N/A</v>
      </c>
      <c r="T2059" s="30">
        <v>1727</v>
      </c>
      <c r="U2059" s="30">
        <v>1398</v>
      </c>
      <c r="V2059" s="32">
        <v>5.2631578947368425</v>
      </c>
      <c r="W2059" s="30">
        <v>46</v>
      </c>
      <c r="X2059" s="30" t="e">
        <f>#N/A</f>
        <v>#N/A</v>
      </c>
      <c r="Y2059" s="30" t="e">
        <f>#N/A</f>
        <v>#N/A</v>
      </c>
      <c r="AB2059" s="33" t="e">
        <f>#N/A</f>
        <v>#N/A</v>
      </c>
      <c r="AC2059" s="30">
        <v>2100</v>
      </c>
      <c r="AD2059" s="30" t="e">
        <f>#N/A</f>
        <v>#N/A</v>
      </c>
      <c r="AE2059" s="34">
        <v>0.84363636363636363</v>
      </c>
      <c r="AG2059" s="30" t="e">
        <f>#N/A</f>
        <v>#N/A</v>
      </c>
      <c r="AH2059" s="30" t="e">
        <f>#N/A</f>
        <v>#N/A</v>
      </c>
      <c r="AI2059" s="30">
        <v>5163</v>
      </c>
      <c r="AJ2059" s="30">
        <v>4603</v>
      </c>
      <c r="AK2059" s="26" t="s">
        <v>139</v>
      </c>
      <c r="AL2059" s="26">
        <v>30</v>
      </c>
      <c r="AM2059" s="26" t="s">
        <v>4330</v>
      </c>
      <c r="AU2059" s="26" t="s">
        <v>1526</v>
      </c>
      <c r="AV2059" s="67" t="s">
        <v>2259</v>
      </c>
      <c r="BB2059" s="26" t="s">
        <v>2441</v>
      </c>
      <c r="BC2059" s="26" t="s">
        <v>3205</v>
      </c>
      <c r="BD2059" s="37">
        <v>44065</v>
      </c>
      <c r="BE2059" s="30">
        <v>35143</v>
      </c>
      <c r="BF2059" s="30">
        <v>38788</v>
      </c>
      <c r="BG2059" s="37" t="s">
        <v>3206</v>
      </c>
      <c r="BI2059" s="37"/>
      <c r="BJ2059" s="37"/>
      <c r="BK2059" s="37"/>
      <c r="BL2059" s="37"/>
      <c r="BM2059" s="37"/>
      <c r="BN2059" s="26"/>
      <c r="BO2059" s="26"/>
      <c r="BP2059" s="26"/>
      <c r="BQ2059" s="38"/>
      <c r="BR2059" s="26"/>
      <c r="BS2059" s="26"/>
      <c r="BT2059" s="26"/>
      <c r="BU2059" s="26"/>
      <c r="BV2059" s="39"/>
    </row>
    <row r="2060" spans="1:74" ht="15" hidden="1" customHeight="1">
      <c r="A2060" s="26">
        <v>2020</v>
      </c>
      <c r="B2060" s="26">
        <v>2056</v>
      </c>
      <c r="C2060" s="26" t="s">
        <v>129</v>
      </c>
      <c r="D2060" s="26" t="s">
        <v>2433</v>
      </c>
      <c r="E2060" s="26" t="s">
        <v>2434</v>
      </c>
      <c r="F2060" s="27">
        <v>43992</v>
      </c>
      <c r="G2060" s="107" t="s">
        <v>4472</v>
      </c>
      <c r="H2060" s="26" t="s">
        <v>1402</v>
      </c>
      <c r="I2060" s="26" t="s">
        <v>1402</v>
      </c>
      <c r="J2060" s="28" t="s">
        <v>4473</v>
      </c>
      <c r="K2060" s="26" t="s">
        <v>1483</v>
      </c>
      <c r="L2060" s="26" t="s">
        <v>2437</v>
      </c>
      <c r="M2060" s="26" t="s">
        <v>137</v>
      </c>
      <c r="N2060" s="26" t="s">
        <v>138</v>
      </c>
      <c r="O2060" s="26" t="s">
        <v>138</v>
      </c>
      <c r="P2060" s="29">
        <v>222</v>
      </c>
      <c r="Q2060" s="30">
        <v>61</v>
      </c>
      <c r="R2060" s="30">
        <v>3100</v>
      </c>
      <c r="S2060" s="31" t="e">
        <f>#N/A</f>
        <v>#N/A</v>
      </c>
      <c r="T2060" s="30">
        <v>756</v>
      </c>
      <c r="U2060" s="30">
        <v>682</v>
      </c>
      <c r="V2060" s="32">
        <v>4.918032786885246</v>
      </c>
      <c r="W2060" s="30">
        <v>54</v>
      </c>
      <c r="X2060" s="30" t="e">
        <f>#N/A</f>
        <v>#N/A</v>
      </c>
      <c r="Y2060" s="30" t="e">
        <f>#N/A</f>
        <v>#N/A</v>
      </c>
      <c r="AB2060" s="33" t="e">
        <f>#N/A</f>
        <v>#N/A</v>
      </c>
      <c r="AC2060" s="30">
        <v>2100</v>
      </c>
      <c r="AD2060" s="30" t="e">
        <f>#N/A</f>
        <v>#N/A</v>
      </c>
      <c r="AE2060" s="34">
        <v>0.98</v>
      </c>
      <c r="AG2060" s="30" t="e">
        <f>#N/A</f>
        <v>#N/A</v>
      </c>
      <c r="AH2060" s="30" t="e">
        <f>#N/A</f>
        <v>#N/A</v>
      </c>
      <c r="AI2060" s="30">
        <v>2506</v>
      </c>
      <c r="AJ2060" s="30">
        <v>1946</v>
      </c>
      <c r="AK2060" s="26" t="s">
        <v>139</v>
      </c>
      <c r="AL2060" s="26">
        <v>30</v>
      </c>
      <c r="AM2060" s="26" t="s">
        <v>4330</v>
      </c>
      <c r="AU2060" s="26" t="s">
        <v>1526</v>
      </c>
      <c r="AV2060" s="67" t="s">
        <v>4353</v>
      </c>
      <c r="BB2060" s="26" t="s">
        <v>2441</v>
      </c>
      <c r="BC2060" s="26" t="s">
        <v>3205</v>
      </c>
      <c r="BD2060" s="37">
        <v>44065</v>
      </c>
      <c r="BE2060" s="30">
        <v>35143</v>
      </c>
      <c r="BF2060" s="30">
        <v>38788</v>
      </c>
      <c r="BG2060" s="37" t="s">
        <v>3206</v>
      </c>
      <c r="BI2060" s="37"/>
      <c r="BJ2060" s="37"/>
      <c r="BK2060" s="37"/>
      <c r="BL2060" s="37"/>
      <c r="BM2060" s="37"/>
      <c r="BN2060" s="26"/>
      <c r="BO2060" s="26"/>
      <c r="BP2060" s="26"/>
      <c r="BQ2060" s="38"/>
      <c r="BR2060" s="26"/>
      <c r="BS2060" s="26"/>
      <c r="BT2060" s="26"/>
      <c r="BU2060" s="26"/>
      <c r="BV2060" s="39"/>
    </row>
    <row r="2061" spans="1:74" ht="15" hidden="1" customHeight="1">
      <c r="A2061" s="26">
        <v>2020</v>
      </c>
      <c r="B2061" s="26">
        <v>2057</v>
      </c>
      <c r="C2061" s="26" t="s">
        <v>129</v>
      </c>
      <c r="D2061" s="26" t="s">
        <v>2433</v>
      </c>
      <c r="E2061" s="26" t="s">
        <v>2434</v>
      </c>
      <c r="F2061" s="27">
        <v>43992</v>
      </c>
      <c r="G2061" s="107" t="s">
        <v>4474</v>
      </c>
      <c r="H2061" s="26" t="s">
        <v>1402</v>
      </c>
      <c r="I2061" s="26" t="s">
        <v>1402</v>
      </c>
      <c r="J2061" s="28" t="s">
        <v>4475</v>
      </c>
      <c r="K2061" s="26" t="s">
        <v>1483</v>
      </c>
      <c r="L2061" s="26" t="s">
        <v>2437</v>
      </c>
      <c r="M2061" s="26" t="s">
        <v>137</v>
      </c>
      <c r="N2061" s="26" t="s">
        <v>138</v>
      </c>
      <c r="O2061" s="26" t="s">
        <v>138</v>
      </c>
      <c r="P2061" s="29">
        <v>223</v>
      </c>
      <c r="Q2061" s="30">
        <v>76</v>
      </c>
      <c r="R2061" s="30">
        <v>6500</v>
      </c>
      <c r="S2061" s="31" t="e">
        <f>#N/A</f>
        <v>#N/A</v>
      </c>
      <c r="T2061" s="30">
        <v>1683</v>
      </c>
      <c r="U2061" s="30">
        <v>1538</v>
      </c>
      <c r="V2061" s="32">
        <v>5.0847457627118642</v>
      </c>
      <c r="W2061" s="30">
        <v>46</v>
      </c>
      <c r="X2061" s="30" t="e">
        <f>#N/A</f>
        <v>#N/A</v>
      </c>
      <c r="Y2061" s="30" t="e">
        <f>#N/A</f>
        <v>#N/A</v>
      </c>
      <c r="AB2061" s="33" t="e">
        <f>#N/A</f>
        <v>#N/A</v>
      </c>
      <c r="AC2061" s="30">
        <v>2100</v>
      </c>
      <c r="AD2061" s="30" t="e">
        <f>#N/A</f>
        <v>#N/A</v>
      </c>
      <c r="AE2061" s="34">
        <v>0.9</v>
      </c>
      <c r="AG2061" s="30" t="e">
        <f>#N/A</f>
        <v>#N/A</v>
      </c>
      <c r="AH2061" s="30" t="e">
        <f>#N/A</f>
        <v>#N/A</v>
      </c>
      <c r="AI2061" s="30">
        <v>4641</v>
      </c>
      <c r="AJ2061" s="30">
        <v>4081</v>
      </c>
      <c r="AK2061" s="26" t="s">
        <v>139</v>
      </c>
      <c r="AL2061" s="26">
        <v>30</v>
      </c>
      <c r="AM2061" s="26" t="s">
        <v>4330</v>
      </c>
      <c r="AU2061" s="26" t="s">
        <v>1526</v>
      </c>
      <c r="AV2061" s="67" t="s">
        <v>4373</v>
      </c>
      <c r="BB2061" s="26" t="s">
        <v>2441</v>
      </c>
      <c r="BC2061" s="26" t="s">
        <v>3205</v>
      </c>
      <c r="BD2061" s="37">
        <v>44065</v>
      </c>
      <c r="BE2061" s="30">
        <v>35143</v>
      </c>
      <c r="BF2061" s="30">
        <v>38788</v>
      </c>
      <c r="BG2061" s="37" t="s">
        <v>3206</v>
      </c>
      <c r="BI2061" s="37"/>
      <c r="BJ2061" s="37"/>
      <c r="BK2061" s="37"/>
      <c r="BL2061" s="37"/>
      <c r="BM2061" s="37"/>
      <c r="BN2061" s="26"/>
      <c r="BO2061" s="26"/>
      <c r="BP2061" s="26"/>
      <c r="BQ2061" s="38"/>
      <c r="BR2061" s="26"/>
      <c r="BS2061" s="26"/>
      <c r="BT2061" s="26"/>
      <c r="BU2061" s="26"/>
      <c r="BV2061" s="39"/>
    </row>
    <row r="2062" spans="1:74" ht="15" hidden="1" customHeight="1">
      <c r="A2062" s="26">
        <v>2020</v>
      </c>
      <c r="B2062" s="26">
        <v>2058</v>
      </c>
      <c r="C2062" s="26" t="s">
        <v>129</v>
      </c>
      <c r="D2062" s="26" t="s">
        <v>2433</v>
      </c>
      <c r="E2062" s="26" t="s">
        <v>2434</v>
      </c>
      <c r="F2062" s="27">
        <v>43992</v>
      </c>
      <c r="G2062" s="107" t="s">
        <v>4476</v>
      </c>
      <c r="H2062" s="26" t="s">
        <v>1402</v>
      </c>
      <c r="I2062" s="26" t="s">
        <v>1402</v>
      </c>
      <c r="J2062" s="28" t="s">
        <v>4477</v>
      </c>
      <c r="K2062" s="26" t="s">
        <v>1483</v>
      </c>
      <c r="L2062" s="26" t="s">
        <v>2437</v>
      </c>
      <c r="M2062" s="26" t="s">
        <v>137</v>
      </c>
      <c r="N2062" s="26" t="s">
        <v>138</v>
      </c>
      <c r="O2062" s="26" t="s">
        <v>138</v>
      </c>
      <c r="P2062" s="29">
        <v>224</v>
      </c>
      <c r="Q2062" s="30">
        <v>76</v>
      </c>
      <c r="R2062" s="30">
        <v>6120</v>
      </c>
      <c r="S2062" s="31" t="e">
        <f>#N/A</f>
        <v>#N/A</v>
      </c>
      <c r="T2062" s="30">
        <v>1592</v>
      </c>
      <c r="U2062" s="30">
        <v>1388</v>
      </c>
      <c r="V2062" s="32">
        <v>5.0847457627118642</v>
      </c>
      <c r="W2062" s="30">
        <v>46</v>
      </c>
      <c r="X2062" s="30" t="e">
        <f>#N/A</f>
        <v>#N/A</v>
      </c>
      <c r="Y2062" s="30" t="e">
        <f>#N/A</f>
        <v>#N/A</v>
      </c>
      <c r="AB2062" s="33" t="e">
        <f>#N/A</f>
        <v>#N/A</v>
      </c>
      <c r="AC2062" s="30">
        <v>2100</v>
      </c>
      <c r="AD2062" s="30" t="e">
        <f>#N/A</f>
        <v>#N/A</v>
      </c>
      <c r="AE2062" s="34">
        <v>0.98</v>
      </c>
      <c r="AG2062" s="30" t="e">
        <f>#N/A</f>
        <v>#N/A</v>
      </c>
      <c r="AH2062" s="30" t="e">
        <f>#N/A</f>
        <v>#N/A</v>
      </c>
      <c r="AI2062" s="30">
        <v>4403</v>
      </c>
      <c r="AJ2062" s="30">
        <v>3843</v>
      </c>
      <c r="AK2062" s="26" t="s">
        <v>139</v>
      </c>
      <c r="AL2062" s="26">
        <v>30</v>
      </c>
      <c r="AM2062" s="26" t="s">
        <v>4330</v>
      </c>
      <c r="AU2062" s="26" t="s">
        <v>1526</v>
      </c>
      <c r="AV2062" s="67" t="s">
        <v>2277</v>
      </c>
      <c r="BB2062" s="26" t="s">
        <v>2441</v>
      </c>
      <c r="BC2062" s="26" t="s">
        <v>3205</v>
      </c>
      <c r="BD2062" s="37">
        <v>44065</v>
      </c>
      <c r="BE2062" s="30">
        <v>35143</v>
      </c>
      <c r="BF2062" s="30">
        <v>38788</v>
      </c>
      <c r="BG2062" s="37" t="s">
        <v>3206</v>
      </c>
      <c r="BI2062" s="37"/>
      <c r="BJ2062" s="37"/>
      <c r="BK2062" s="37"/>
      <c r="BL2062" s="37"/>
      <c r="BM2062" s="37"/>
      <c r="BN2062" s="26"/>
      <c r="BO2062" s="26"/>
      <c r="BP2062" s="26"/>
      <c r="BQ2062" s="38"/>
      <c r="BR2062" s="26"/>
      <c r="BS2062" s="26"/>
      <c r="BT2062" s="26"/>
      <c r="BU2062" s="26"/>
      <c r="BV2062" s="39"/>
    </row>
    <row r="2063" spans="1:74" ht="15" hidden="1" customHeight="1">
      <c r="A2063" s="26">
        <v>2020</v>
      </c>
      <c r="B2063" s="26">
        <v>2059</v>
      </c>
      <c r="C2063" s="26" t="s">
        <v>129</v>
      </c>
      <c r="D2063" s="26" t="s">
        <v>2433</v>
      </c>
      <c r="E2063" s="26" t="s">
        <v>2434</v>
      </c>
      <c r="F2063" s="27">
        <v>43992</v>
      </c>
      <c r="G2063" s="107" t="s">
        <v>4478</v>
      </c>
      <c r="H2063" s="26" t="s">
        <v>1402</v>
      </c>
      <c r="I2063" s="26" t="s">
        <v>1402</v>
      </c>
      <c r="J2063" s="28" t="s">
        <v>4479</v>
      </c>
      <c r="K2063" s="26" t="s">
        <v>1483</v>
      </c>
      <c r="L2063" s="26" t="s">
        <v>2437</v>
      </c>
      <c r="M2063" s="26" t="s">
        <v>137</v>
      </c>
      <c r="N2063" s="26" t="s">
        <v>138</v>
      </c>
      <c r="O2063" s="26" t="s">
        <v>138</v>
      </c>
      <c r="P2063" s="29">
        <v>225</v>
      </c>
      <c r="Q2063" s="30">
        <v>67</v>
      </c>
      <c r="R2063" s="30">
        <v>4560</v>
      </c>
      <c r="S2063" s="31" t="e">
        <f>#N/A</f>
        <v>#N/A</v>
      </c>
      <c r="T2063" s="30">
        <v>1291</v>
      </c>
      <c r="U2063" s="30">
        <v>1126</v>
      </c>
      <c r="V2063" s="32">
        <v>4.7619047619047619</v>
      </c>
      <c r="W2063" s="30">
        <v>53</v>
      </c>
      <c r="X2063" s="30" t="e">
        <f>#N/A</f>
        <v>#N/A</v>
      </c>
      <c r="Y2063" s="30" t="e">
        <f>#N/A</f>
        <v>#N/A</v>
      </c>
      <c r="AB2063" s="33" t="e">
        <f>#N/A</f>
        <v>#N/A</v>
      </c>
      <c r="AC2063" s="30">
        <v>2100</v>
      </c>
      <c r="AD2063" s="30" t="e">
        <f>#N/A</f>
        <v>#N/A</v>
      </c>
      <c r="AE2063" s="34">
        <v>0.98</v>
      </c>
      <c r="AG2063" s="30" t="e">
        <f>#N/A</f>
        <v>#N/A</v>
      </c>
      <c r="AH2063" s="30" t="e">
        <f>#N/A</f>
        <v>#N/A</v>
      </c>
      <c r="AI2063" s="30">
        <v>3423</v>
      </c>
      <c r="AJ2063" s="30">
        <v>2863</v>
      </c>
      <c r="AK2063" s="26" t="s">
        <v>139</v>
      </c>
      <c r="AL2063" s="26">
        <v>30</v>
      </c>
      <c r="AM2063" s="26" t="s">
        <v>4330</v>
      </c>
      <c r="AU2063" s="26" t="s">
        <v>1526</v>
      </c>
      <c r="AV2063" s="67" t="s">
        <v>2205</v>
      </c>
      <c r="BB2063" s="26" t="s">
        <v>2441</v>
      </c>
      <c r="BC2063" s="26" t="s">
        <v>3205</v>
      </c>
      <c r="BD2063" s="37">
        <v>44065</v>
      </c>
      <c r="BE2063" s="30">
        <v>35143</v>
      </c>
      <c r="BF2063" s="30">
        <v>38788</v>
      </c>
      <c r="BG2063" s="37" t="s">
        <v>3206</v>
      </c>
      <c r="BI2063" s="37"/>
      <c r="BJ2063" s="37"/>
      <c r="BK2063" s="37"/>
      <c r="BL2063" s="37"/>
      <c r="BM2063" s="37"/>
      <c r="BN2063" s="26"/>
      <c r="BO2063" s="26"/>
      <c r="BP2063" s="26"/>
      <c r="BQ2063" s="38"/>
      <c r="BR2063" s="26"/>
      <c r="BS2063" s="26"/>
      <c r="BT2063" s="26"/>
      <c r="BU2063" s="26"/>
      <c r="BV2063" s="39"/>
    </row>
    <row r="2064" spans="1:74" ht="15" hidden="1" customHeight="1">
      <c r="A2064" s="26">
        <v>2020</v>
      </c>
      <c r="B2064" s="26">
        <v>2060</v>
      </c>
      <c r="C2064" s="26" t="s">
        <v>129</v>
      </c>
      <c r="D2064" s="26" t="s">
        <v>2433</v>
      </c>
      <c r="E2064" s="26" t="s">
        <v>2434</v>
      </c>
      <c r="F2064" s="27">
        <v>43992</v>
      </c>
      <c r="G2064" s="107" t="s">
        <v>4480</v>
      </c>
      <c r="H2064" s="26" t="s">
        <v>1402</v>
      </c>
      <c r="I2064" s="26" t="s">
        <v>1402</v>
      </c>
      <c r="J2064" s="28" t="s">
        <v>4481</v>
      </c>
      <c r="K2064" s="26" t="s">
        <v>1483</v>
      </c>
      <c r="L2064" s="26" t="s">
        <v>2437</v>
      </c>
      <c r="M2064" s="26" t="s">
        <v>137</v>
      </c>
      <c r="N2064" s="26" t="s">
        <v>138</v>
      </c>
      <c r="O2064" s="26" t="s">
        <v>138</v>
      </c>
      <c r="P2064" s="29">
        <v>226</v>
      </c>
      <c r="Q2064" s="30">
        <v>69</v>
      </c>
      <c r="R2064" s="30">
        <v>4420</v>
      </c>
      <c r="S2064" s="31" t="e">
        <f>#N/A</f>
        <v>#N/A</v>
      </c>
      <c r="T2064" s="30">
        <v>1326</v>
      </c>
      <c r="U2064" s="30">
        <v>1124</v>
      </c>
      <c r="V2064" s="32">
        <v>4.615384615384615</v>
      </c>
      <c r="W2064" s="30">
        <v>56</v>
      </c>
      <c r="X2064" s="30" t="e">
        <f>#N/A</f>
        <v>#N/A</v>
      </c>
      <c r="Y2064" s="30" t="e">
        <f>#N/A</f>
        <v>#N/A</v>
      </c>
      <c r="AB2064" s="33" t="e">
        <f>#N/A</f>
        <v>#N/A</v>
      </c>
      <c r="AC2064" s="30">
        <v>2100</v>
      </c>
      <c r="AD2064" s="30" t="e">
        <f>#N/A</f>
        <v>#N/A</v>
      </c>
      <c r="AE2064" s="34">
        <v>0.94774193548387098</v>
      </c>
      <c r="AG2064" s="30" t="e">
        <f>#N/A</f>
        <v>#N/A</v>
      </c>
      <c r="AH2064" s="30" t="e">
        <f>#N/A</f>
        <v>#N/A</v>
      </c>
      <c r="AI2064" s="30">
        <v>3335</v>
      </c>
      <c r="AJ2064" s="30">
        <v>2775</v>
      </c>
      <c r="AK2064" s="26" t="s">
        <v>139</v>
      </c>
      <c r="AL2064" s="26">
        <v>30</v>
      </c>
      <c r="AM2064" s="26" t="s">
        <v>4330</v>
      </c>
      <c r="AU2064" s="26" t="s">
        <v>1526</v>
      </c>
      <c r="AV2064" s="67" t="s">
        <v>4362</v>
      </c>
      <c r="BB2064" s="26" t="s">
        <v>2441</v>
      </c>
      <c r="BC2064" s="26" t="s">
        <v>3205</v>
      </c>
      <c r="BD2064" s="37">
        <v>44065</v>
      </c>
      <c r="BE2064" s="30">
        <v>35143</v>
      </c>
      <c r="BF2064" s="30">
        <v>38788</v>
      </c>
      <c r="BG2064" s="37" t="s">
        <v>3206</v>
      </c>
      <c r="BI2064" s="37"/>
      <c r="BJ2064" s="37"/>
      <c r="BK2064" s="37"/>
      <c r="BL2064" s="37"/>
      <c r="BM2064" s="37"/>
      <c r="BN2064" s="26"/>
      <c r="BO2064" s="26"/>
      <c r="BP2064" s="26"/>
      <c r="BQ2064" s="38"/>
      <c r="BR2064" s="26"/>
      <c r="BS2064" s="26"/>
      <c r="BT2064" s="26"/>
      <c r="BU2064" s="26"/>
      <c r="BV2064" s="39"/>
    </row>
    <row r="2065" spans="1:74" ht="15" hidden="1" customHeight="1">
      <c r="A2065" s="26">
        <v>2020</v>
      </c>
      <c r="B2065" s="26">
        <v>2061</v>
      </c>
      <c r="C2065" s="26" t="s">
        <v>129</v>
      </c>
      <c r="D2065" s="26" t="s">
        <v>2433</v>
      </c>
      <c r="E2065" s="26" t="s">
        <v>2434</v>
      </c>
      <c r="F2065" s="27">
        <v>43992</v>
      </c>
      <c r="G2065" s="107" t="s">
        <v>4482</v>
      </c>
      <c r="H2065" s="26" t="s">
        <v>1402</v>
      </c>
      <c r="I2065" s="26" t="s">
        <v>1402</v>
      </c>
      <c r="J2065" s="28" t="s">
        <v>4483</v>
      </c>
      <c r="K2065" s="26" t="s">
        <v>1483</v>
      </c>
      <c r="L2065" s="26" t="s">
        <v>2437</v>
      </c>
      <c r="M2065" s="26" t="s">
        <v>137</v>
      </c>
      <c r="N2065" s="26" t="s">
        <v>138</v>
      </c>
      <c r="O2065" s="26" t="s">
        <v>138</v>
      </c>
      <c r="P2065" s="29">
        <v>227</v>
      </c>
      <c r="Q2065" s="30">
        <v>71</v>
      </c>
      <c r="R2065" s="30">
        <v>4940</v>
      </c>
      <c r="S2065" s="31" t="e">
        <f>#N/A</f>
        <v>#N/A</v>
      </c>
      <c r="T2065" s="30">
        <v>1422</v>
      </c>
      <c r="U2065" s="30">
        <v>1199</v>
      </c>
      <c r="V2065" s="32">
        <v>4.918032786885246</v>
      </c>
      <c r="W2065" s="30">
        <v>54</v>
      </c>
      <c r="X2065" s="30" t="e">
        <f>#N/A</f>
        <v>#N/A</v>
      </c>
      <c r="Y2065" s="30" t="e">
        <f>#N/A</f>
        <v>#N/A</v>
      </c>
      <c r="AB2065" s="33" t="e">
        <f>#N/A</f>
        <v>#N/A</v>
      </c>
      <c r="AC2065" s="30">
        <v>2100</v>
      </c>
      <c r="AD2065" s="30" t="e">
        <f>#N/A</f>
        <v>#N/A</v>
      </c>
      <c r="AE2065" s="34">
        <v>0.98</v>
      </c>
      <c r="AG2065" s="30" t="e">
        <f>#N/A</f>
        <v>#N/A</v>
      </c>
      <c r="AH2065" s="30" t="e">
        <f>#N/A</f>
        <v>#N/A</v>
      </c>
      <c r="AI2065" s="30">
        <v>3662</v>
      </c>
      <c r="AJ2065" s="30">
        <v>3102</v>
      </c>
      <c r="AK2065" s="26" t="s">
        <v>139</v>
      </c>
      <c r="AL2065" s="26">
        <v>30</v>
      </c>
      <c r="AM2065" s="26" t="s">
        <v>4330</v>
      </c>
      <c r="AU2065" s="26" t="s">
        <v>1526</v>
      </c>
      <c r="AV2065" s="67" t="s">
        <v>4331</v>
      </c>
      <c r="BB2065" s="26" t="s">
        <v>2441</v>
      </c>
      <c r="BC2065" s="26" t="s">
        <v>3205</v>
      </c>
      <c r="BD2065" s="37">
        <v>44065</v>
      </c>
      <c r="BE2065" s="30">
        <v>35143</v>
      </c>
      <c r="BF2065" s="30">
        <v>38788</v>
      </c>
      <c r="BG2065" s="37" t="s">
        <v>3206</v>
      </c>
      <c r="BI2065" s="37"/>
      <c r="BJ2065" s="37"/>
      <c r="BK2065" s="37"/>
      <c r="BL2065" s="37"/>
      <c r="BM2065" s="37"/>
      <c r="BN2065" s="26"/>
      <c r="BO2065" s="26"/>
      <c r="BP2065" s="26"/>
      <c r="BQ2065" s="38"/>
      <c r="BR2065" s="26"/>
      <c r="BS2065" s="26"/>
      <c r="BT2065" s="26"/>
      <c r="BU2065" s="26"/>
      <c r="BV2065" s="39"/>
    </row>
    <row r="2066" spans="1:74" ht="15" hidden="1" customHeight="1">
      <c r="A2066" s="26">
        <v>2020</v>
      </c>
      <c r="B2066" s="26">
        <v>2062</v>
      </c>
      <c r="C2066" s="26" t="s">
        <v>129</v>
      </c>
      <c r="D2066" s="26" t="s">
        <v>2433</v>
      </c>
      <c r="E2066" s="26" t="s">
        <v>2434</v>
      </c>
      <c r="F2066" s="27">
        <v>43992</v>
      </c>
      <c r="G2066" s="107" t="s">
        <v>4484</v>
      </c>
      <c r="H2066" s="26" t="s">
        <v>1402</v>
      </c>
      <c r="I2066" s="26" t="s">
        <v>1402</v>
      </c>
      <c r="J2066" s="28" t="s">
        <v>4485</v>
      </c>
      <c r="K2066" s="26" t="s">
        <v>1483</v>
      </c>
      <c r="L2066" s="26" t="s">
        <v>2437</v>
      </c>
      <c r="M2066" s="26" t="s">
        <v>137</v>
      </c>
      <c r="N2066" s="26" t="s">
        <v>138</v>
      </c>
      <c r="O2066" s="26" t="s">
        <v>138</v>
      </c>
      <c r="P2066" s="29">
        <v>228</v>
      </c>
      <c r="Q2066" s="30">
        <v>73</v>
      </c>
      <c r="R2066" s="30">
        <v>5380</v>
      </c>
      <c r="S2066" s="31" t="e">
        <f>#N/A</f>
        <v>#N/A</v>
      </c>
      <c r="T2066" s="30">
        <v>1303</v>
      </c>
      <c r="U2066" s="30">
        <v>1124</v>
      </c>
      <c r="V2066" s="32">
        <v>4.7619047619047619</v>
      </c>
      <c r="W2066" s="30">
        <v>53</v>
      </c>
      <c r="X2066" s="30" t="e">
        <f>#N/A</f>
        <v>#N/A</v>
      </c>
      <c r="Y2066" s="30" t="e">
        <f>#N/A</f>
        <v>#N/A</v>
      </c>
      <c r="AB2066" s="33" t="e">
        <f>#N/A</f>
        <v>#N/A</v>
      </c>
      <c r="AC2066" s="30">
        <v>2100</v>
      </c>
      <c r="AD2066" s="30" t="e">
        <f>#N/A</f>
        <v>#N/A</v>
      </c>
      <c r="AE2066" s="34">
        <v>0.73862068965517236</v>
      </c>
      <c r="AG2066" s="30" t="e">
        <f>#N/A</f>
        <v>#N/A</v>
      </c>
      <c r="AH2066" s="30" t="e">
        <f>#N/A</f>
        <v>#N/A</v>
      </c>
      <c r="AI2066" s="30">
        <v>3938</v>
      </c>
      <c r="AJ2066" s="30">
        <v>3378</v>
      </c>
      <c r="AK2066" s="26" t="s">
        <v>139</v>
      </c>
      <c r="AL2066" s="26">
        <v>30</v>
      </c>
      <c r="AM2066" s="26" t="s">
        <v>4330</v>
      </c>
      <c r="AU2066" s="26" t="s">
        <v>1526</v>
      </c>
      <c r="AV2066" s="67" t="s">
        <v>4386</v>
      </c>
      <c r="BB2066" s="26" t="s">
        <v>2441</v>
      </c>
      <c r="BC2066" s="26" t="s">
        <v>3205</v>
      </c>
      <c r="BD2066" s="37">
        <v>44065</v>
      </c>
      <c r="BE2066" s="30">
        <v>35143</v>
      </c>
      <c r="BF2066" s="30">
        <v>38788</v>
      </c>
      <c r="BG2066" s="37" t="s">
        <v>3206</v>
      </c>
      <c r="BI2066" s="37"/>
      <c r="BJ2066" s="37"/>
      <c r="BK2066" s="37"/>
      <c r="BL2066" s="37"/>
      <c r="BM2066" s="37"/>
      <c r="BN2066" s="26"/>
      <c r="BO2066" s="26"/>
      <c r="BP2066" s="26"/>
      <c r="BQ2066" s="38"/>
      <c r="BR2066" s="26"/>
      <c r="BS2066" s="26"/>
      <c r="BT2066" s="26"/>
      <c r="BU2066" s="26"/>
      <c r="BV2066" s="39"/>
    </row>
    <row r="2067" spans="1:74" ht="15" hidden="1" customHeight="1">
      <c r="A2067" s="26">
        <v>2020</v>
      </c>
      <c r="B2067" s="26">
        <v>2063</v>
      </c>
      <c r="C2067" s="26" t="s">
        <v>129</v>
      </c>
      <c r="D2067" s="26" t="s">
        <v>2433</v>
      </c>
      <c r="E2067" s="26" t="s">
        <v>2434</v>
      </c>
      <c r="F2067" s="27">
        <v>43992</v>
      </c>
      <c r="G2067" s="107" t="s">
        <v>4486</v>
      </c>
      <c r="H2067" s="26" t="s">
        <v>1402</v>
      </c>
      <c r="I2067" s="26" t="s">
        <v>1402</v>
      </c>
      <c r="J2067" s="28" t="s">
        <v>4487</v>
      </c>
      <c r="K2067" s="26" t="s">
        <v>1483</v>
      </c>
      <c r="L2067" s="26" t="s">
        <v>2437</v>
      </c>
      <c r="M2067" s="26" t="s">
        <v>137</v>
      </c>
      <c r="N2067" s="26" t="s">
        <v>138</v>
      </c>
      <c r="O2067" s="26" t="s">
        <v>138</v>
      </c>
      <c r="P2067" s="29">
        <v>229</v>
      </c>
      <c r="Q2067" s="30">
        <v>63</v>
      </c>
      <c r="R2067" s="30">
        <v>3930</v>
      </c>
      <c r="S2067" s="31" t="e">
        <f>#N/A</f>
        <v>#N/A</v>
      </c>
      <c r="T2067" s="30">
        <v>1053</v>
      </c>
      <c r="U2067" s="30">
        <v>919</v>
      </c>
      <c r="V2067" s="32">
        <v>4.7619047619047619</v>
      </c>
      <c r="W2067" s="30">
        <v>56</v>
      </c>
      <c r="X2067" s="30" t="e">
        <f>#N/A</f>
        <v>#N/A</v>
      </c>
      <c r="Y2067" s="30" t="e">
        <f>#N/A</f>
        <v>#N/A</v>
      </c>
      <c r="AB2067" s="33" t="e">
        <f>#N/A</f>
        <v>#N/A</v>
      </c>
      <c r="AC2067" s="30">
        <v>2100</v>
      </c>
      <c r="AD2067" s="30" t="e">
        <f>#N/A</f>
        <v>#N/A</v>
      </c>
      <c r="AE2067" s="34">
        <v>0.94296296296296289</v>
      </c>
      <c r="AG2067" s="30" t="e">
        <f>#N/A</f>
        <v>#N/A</v>
      </c>
      <c r="AH2067" s="30" t="e">
        <f>#N/A</f>
        <v>#N/A</v>
      </c>
      <c r="AI2067" s="30">
        <v>3028</v>
      </c>
      <c r="AJ2067" s="30">
        <v>2468</v>
      </c>
      <c r="AK2067" s="26" t="s">
        <v>139</v>
      </c>
      <c r="AL2067" s="26">
        <v>30</v>
      </c>
      <c r="AM2067" s="26" t="s">
        <v>4330</v>
      </c>
      <c r="AU2067" s="26" t="s">
        <v>1526</v>
      </c>
      <c r="AV2067" s="67" t="s">
        <v>2259</v>
      </c>
      <c r="BB2067" s="26" t="s">
        <v>2441</v>
      </c>
      <c r="BC2067" s="26" t="s">
        <v>3205</v>
      </c>
      <c r="BD2067" s="37">
        <v>44065</v>
      </c>
      <c r="BE2067" s="30">
        <v>35143</v>
      </c>
      <c r="BF2067" s="30">
        <v>38788</v>
      </c>
      <c r="BG2067" s="37" t="s">
        <v>3206</v>
      </c>
      <c r="BI2067" s="37"/>
      <c r="BJ2067" s="37"/>
      <c r="BK2067" s="37"/>
      <c r="BL2067" s="37"/>
      <c r="BM2067" s="37"/>
      <c r="BN2067" s="26"/>
      <c r="BO2067" s="26"/>
      <c r="BP2067" s="26"/>
      <c r="BQ2067" s="38"/>
      <c r="BR2067" s="26"/>
      <c r="BS2067" s="26"/>
      <c r="BT2067" s="26"/>
      <c r="BU2067" s="26"/>
      <c r="BV2067" s="39"/>
    </row>
    <row r="2068" spans="1:74" ht="15" hidden="1" customHeight="1">
      <c r="A2068" s="26">
        <v>2020</v>
      </c>
      <c r="B2068" s="26">
        <v>2064</v>
      </c>
      <c r="C2068" s="26" t="s">
        <v>129</v>
      </c>
      <c r="D2068" s="26" t="s">
        <v>2433</v>
      </c>
      <c r="E2068" s="26" t="s">
        <v>2434</v>
      </c>
      <c r="F2068" s="27">
        <v>43992</v>
      </c>
      <c r="G2068" s="107" t="s">
        <v>4488</v>
      </c>
      <c r="H2068" s="26" t="s">
        <v>1402</v>
      </c>
      <c r="I2068" s="26" t="s">
        <v>1402</v>
      </c>
      <c r="J2068" s="28" t="s">
        <v>4489</v>
      </c>
      <c r="K2068" s="26" t="s">
        <v>1483</v>
      </c>
      <c r="L2068" s="26" t="s">
        <v>2437</v>
      </c>
      <c r="M2068" s="26" t="s">
        <v>137</v>
      </c>
      <c r="N2068" s="26" t="s">
        <v>138</v>
      </c>
      <c r="O2068" s="26" t="s">
        <v>138</v>
      </c>
      <c r="P2068" s="29">
        <v>230</v>
      </c>
      <c r="Q2068" s="30">
        <v>66</v>
      </c>
      <c r="R2068" s="30">
        <v>4180</v>
      </c>
      <c r="S2068" s="31" t="e">
        <f>#N/A</f>
        <v>#N/A</v>
      </c>
      <c r="T2068" s="30">
        <v>1167</v>
      </c>
      <c r="U2068" s="30">
        <v>984</v>
      </c>
      <c r="V2068" s="32">
        <v>4.838709677419355</v>
      </c>
      <c r="W2068" s="30">
        <v>60</v>
      </c>
      <c r="X2068" s="30" t="e">
        <f>#N/A</f>
        <v>#N/A</v>
      </c>
      <c r="Y2068" s="30" t="e">
        <f>#N/A</f>
        <v>#N/A</v>
      </c>
      <c r="AB2068" s="33" t="e">
        <f>#N/A</f>
        <v>#N/A</v>
      </c>
      <c r="AC2068" s="30">
        <v>2100</v>
      </c>
      <c r="AD2068" s="30" t="e">
        <f>#N/A</f>
        <v>#N/A</v>
      </c>
      <c r="AE2068" s="34">
        <v>0.87655172413793103</v>
      </c>
      <c r="AG2068" s="30" t="e">
        <f>#N/A</f>
        <v>#N/A</v>
      </c>
      <c r="AH2068" s="30" t="e">
        <f>#N/A</f>
        <v>#N/A</v>
      </c>
      <c r="AI2068" s="30">
        <v>3185</v>
      </c>
      <c r="AJ2068" s="30">
        <v>2625</v>
      </c>
      <c r="AK2068" s="26" t="s">
        <v>139</v>
      </c>
      <c r="AL2068" s="26">
        <v>30</v>
      </c>
      <c r="AM2068" s="26" t="s">
        <v>4330</v>
      </c>
      <c r="AU2068" s="26" t="s">
        <v>1526</v>
      </c>
      <c r="AV2068" s="67" t="s">
        <v>4463</v>
      </c>
      <c r="BB2068" s="26" t="s">
        <v>2441</v>
      </c>
      <c r="BC2068" s="26" t="s">
        <v>3205</v>
      </c>
      <c r="BD2068" s="37">
        <v>44065</v>
      </c>
      <c r="BE2068" s="30">
        <v>35143</v>
      </c>
      <c r="BF2068" s="30">
        <v>38788</v>
      </c>
      <c r="BG2068" s="37" t="s">
        <v>3206</v>
      </c>
      <c r="BI2068" s="37"/>
      <c r="BJ2068" s="37"/>
      <c r="BK2068" s="37"/>
      <c r="BL2068" s="37"/>
      <c r="BM2068" s="37"/>
      <c r="BN2068" s="26"/>
      <c r="BO2068" s="26"/>
      <c r="BP2068" s="26"/>
      <c r="BQ2068" s="38"/>
      <c r="BR2068" s="26"/>
      <c r="BS2068" s="26"/>
      <c r="BT2068" s="26"/>
      <c r="BU2068" s="26"/>
      <c r="BV2068" s="39"/>
    </row>
    <row r="2069" spans="1:74" ht="15" hidden="1" customHeight="1">
      <c r="A2069" s="26">
        <v>2020</v>
      </c>
      <c r="B2069" s="26">
        <v>2065</v>
      </c>
      <c r="C2069" s="26" t="s">
        <v>129</v>
      </c>
      <c r="D2069" s="26" t="s">
        <v>2433</v>
      </c>
      <c r="E2069" s="26" t="s">
        <v>2434</v>
      </c>
      <c r="F2069" s="27">
        <v>43992</v>
      </c>
      <c r="G2069" s="107" t="s">
        <v>4490</v>
      </c>
      <c r="H2069" s="26" t="s">
        <v>1402</v>
      </c>
      <c r="I2069" s="26" t="s">
        <v>1402</v>
      </c>
      <c r="J2069" s="28" t="s">
        <v>4491</v>
      </c>
      <c r="K2069" s="26" t="s">
        <v>1483</v>
      </c>
      <c r="L2069" s="26" t="s">
        <v>2437</v>
      </c>
      <c r="M2069" s="26" t="s">
        <v>137</v>
      </c>
      <c r="N2069" s="26" t="s">
        <v>138</v>
      </c>
      <c r="O2069" s="26" t="s">
        <v>138</v>
      </c>
      <c r="P2069" s="29">
        <v>231</v>
      </c>
      <c r="Q2069" s="30">
        <v>62</v>
      </c>
      <c r="R2069" s="30">
        <v>2840</v>
      </c>
      <c r="S2069" s="31" t="e">
        <f>#N/A</f>
        <v>#N/A</v>
      </c>
      <c r="T2069" s="30">
        <v>641</v>
      </c>
      <c r="U2069" s="30">
        <v>539</v>
      </c>
      <c r="V2069" s="32">
        <v>4.918032786885246</v>
      </c>
      <c r="W2069" s="30">
        <v>47</v>
      </c>
      <c r="X2069" s="30" t="e">
        <f>#N/A</f>
        <v>#N/A</v>
      </c>
      <c r="Y2069" s="30" t="e">
        <f>#N/A</f>
        <v>#N/A</v>
      </c>
      <c r="AB2069" s="33" t="e">
        <f>#N/A</f>
        <v>#N/A</v>
      </c>
      <c r="AC2069" s="30">
        <v>2100</v>
      </c>
      <c r="AD2069" s="30" t="e">
        <f>#N/A</f>
        <v>#N/A</v>
      </c>
      <c r="AE2069" s="34">
        <v>0.66749999999999998</v>
      </c>
      <c r="AG2069" s="30" t="e">
        <f>#N/A</f>
        <v>#N/A</v>
      </c>
      <c r="AH2069" s="30" t="e">
        <f>#N/A</f>
        <v>#N/A</v>
      </c>
      <c r="AI2069" s="30">
        <v>2343</v>
      </c>
      <c r="AJ2069" s="30">
        <v>1783</v>
      </c>
      <c r="AK2069" s="26" t="s">
        <v>139</v>
      </c>
      <c r="AL2069" s="26">
        <v>30</v>
      </c>
      <c r="AM2069" s="26" t="s">
        <v>4330</v>
      </c>
      <c r="AU2069" s="26" t="s">
        <v>1526</v>
      </c>
      <c r="AV2069" s="67" t="s">
        <v>4368</v>
      </c>
      <c r="BB2069" s="26" t="s">
        <v>2441</v>
      </c>
      <c r="BC2069" s="26" t="s">
        <v>3205</v>
      </c>
      <c r="BD2069" s="37">
        <v>44065</v>
      </c>
      <c r="BE2069" s="30">
        <v>35143</v>
      </c>
      <c r="BF2069" s="30">
        <v>38788</v>
      </c>
      <c r="BG2069" s="37" t="s">
        <v>3206</v>
      </c>
      <c r="BI2069" s="37"/>
      <c r="BJ2069" s="37"/>
      <c r="BK2069" s="37"/>
      <c r="BL2069" s="37"/>
      <c r="BM2069" s="37"/>
      <c r="BN2069" s="26"/>
      <c r="BO2069" s="26"/>
      <c r="BP2069" s="26"/>
      <c r="BQ2069" s="38"/>
      <c r="BR2069" s="26"/>
      <c r="BS2069" s="26"/>
      <c r="BT2069" s="26"/>
      <c r="BU2069" s="26"/>
      <c r="BV2069" s="39"/>
    </row>
    <row r="2070" spans="1:74" ht="15" hidden="1" customHeight="1">
      <c r="A2070" s="26">
        <v>2020</v>
      </c>
      <c r="B2070" s="26">
        <v>2066</v>
      </c>
      <c r="C2070" s="26" t="s">
        <v>129</v>
      </c>
      <c r="D2070" s="26" t="s">
        <v>2433</v>
      </c>
      <c r="E2070" s="26" t="s">
        <v>2434</v>
      </c>
      <c r="F2070" s="27">
        <v>43992</v>
      </c>
      <c r="G2070" s="107" t="s">
        <v>4492</v>
      </c>
      <c r="H2070" s="26" t="s">
        <v>1402</v>
      </c>
      <c r="I2070" s="26" t="s">
        <v>1402</v>
      </c>
      <c r="J2070" s="28" t="s">
        <v>4493</v>
      </c>
      <c r="K2070" s="26" t="s">
        <v>1483</v>
      </c>
      <c r="L2070" s="26" t="s">
        <v>2437</v>
      </c>
      <c r="M2070" s="26" t="s">
        <v>137</v>
      </c>
      <c r="N2070" s="26" t="s">
        <v>138</v>
      </c>
      <c r="O2070" s="26" t="s">
        <v>138</v>
      </c>
      <c r="P2070" s="29">
        <v>232</v>
      </c>
      <c r="Q2070" s="30">
        <v>75</v>
      </c>
      <c r="R2070" s="30">
        <v>6670</v>
      </c>
      <c r="S2070" s="31" t="e">
        <f>#N/A</f>
        <v>#N/A</v>
      </c>
      <c r="T2070" s="30">
        <v>1715</v>
      </c>
      <c r="U2070" s="30">
        <v>1405</v>
      </c>
      <c r="V2070" s="32">
        <v>5</v>
      </c>
      <c r="W2070" s="30">
        <v>45</v>
      </c>
      <c r="X2070" s="30" t="e">
        <f>#N/A</f>
        <v>#N/A</v>
      </c>
      <c r="Y2070" s="30" t="e">
        <f>#N/A</f>
        <v>#N/A</v>
      </c>
      <c r="AB2070" s="33" t="e">
        <f>#N/A</f>
        <v>#N/A</v>
      </c>
      <c r="AC2070" s="30">
        <v>2100</v>
      </c>
      <c r="AD2070" s="30" t="e">
        <f>#N/A</f>
        <v>#N/A</v>
      </c>
      <c r="AE2070" s="34">
        <v>0.93652173913043479</v>
      </c>
      <c r="AG2070" s="30" t="e">
        <f>#N/A</f>
        <v>#N/A</v>
      </c>
      <c r="AH2070" s="30" t="e">
        <f>#N/A</f>
        <v>#N/A</v>
      </c>
      <c r="AI2070" s="30">
        <v>4748</v>
      </c>
      <c r="AJ2070" s="30">
        <v>4188</v>
      </c>
      <c r="AK2070" s="26" t="s">
        <v>139</v>
      </c>
      <c r="AL2070" s="26">
        <v>30</v>
      </c>
      <c r="AM2070" s="26" t="s">
        <v>4330</v>
      </c>
      <c r="AU2070" s="26" t="s">
        <v>1526</v>
      </c>
      <c r="AV2070" s="67" t="s">
        <v>2235</v>
      </c>
      <c r="BB2070" s="26" t="s">
        <v>2441</v>
      </c>
      <c r="BC2070" s="26" t="s">
        <v>3205</v>
      </c>
      <c r="BD2070" s="37">
        <v>44065</v>
      </c>
      <c r="BE2070" s="30">
        <v>35143</v>
      </c>
      <c r="BF2070" s="30">
        <v>38788</v>
      </c>
      <c r="BG2070" s="37" t="s">
        <v>3206</v>
      </c>
      <c r="BI2070" s="37"/>
      <c r="BJ2070" s="37"/>
      <c r="BK2070" s="37"/>
      <c r="BL2070" s="37"/>
      <c r="BM2070" s="37"/>
      <c r="BN2070" s="26"/>
      <c r="BO2070" s="26"/>
      <c r="BP2070" s="26"/>
      <c r="BQ2070" s="38"/>
      <c r="BR2070" s="26"/>
      <c r="BS2070" s="26"/>
      <c r="BT2070" s="26"/>
      <c r="BU2070" s="26"/>
      <c r="BV2070" s="39"/>
    </row>
    <row r="2071" spans="1:74" ht="15" hidden="1" customHeight="1">
      <c r="A2071" s="26">
        <v>2020</v>
      </c>
      <c r="B2071" s="26">
        <v>2067</v>
      </c>
      <c r="C2071" s="26" t="s">
        <v>129</v>
      </c>
      <c r="D2071" s="26" t="s">
        <v>2433</v>
      </c>
      <c r="E2071" s="26" t="s">
        <v>2434</v>
      </c>
      <c r="F2071" s="27">
        <v>43992</v>
      </c>
      <c r="G2071" s="107" t="s">
        <v>4494</v>
      </c>
      <c r="H2071" s="26" t="s">
        <v>1402</v>
      </c>
      <c r="I2071" s="26" t="s">
        <v>1402</v>
      </c>
      <c r="J2071" s="28" t="s">
        <v>4495</v>
      </c>
      <c r="K2071" s="26" t="s">
        <v>1483</v>
      </c>
      <c r="L2071" s="26" t="s">
        <v>2437</v>
      </c>
      <c r="M2071" s="26" t="s">
        <v>137</v>
      </c>
      <c r="N2071" s="26" t="s">
        <v>138</v>
      </c>
      <c r="O2071" s="26" t="s">
        <v>138</v>
      </c>
      <c r="P2071" s="29">
        <v>233</v>
      </c>
      <c r="Q2071" s="30">
        <v>68</v>
      </c>
      <c r="R2071" s="30">
        <v>4690</v>
      </c>
      <c r="S2071" s="31" t="e">
        <f>#N/A</f>
        <v>#N/A</v>
      </c>
      <c r="T2071" s="30">
        <v>1485</v>
      </c>
      <c r="U2071" s="30">
        <v>1207</v>
      </c>
      <c r="V2071" s="32">
        <v>4.6875</v>
      </c>
      <c r="W2071" s="30">
        <v>58</v>
      </c>
      <c r="X2071" s="30" t="e">
        <f>#N/A</f>
        <v>#N/A</v>
      </c>
      <c r="Y2071" s="30" t="e">
        <f>#N/A</f>
        <v>#N/A</v>
      </c>
      <c r="AB2071" s="33" t="e">
        <f>#N/A</f>
        <v>#N/A</v>
      </c>
      <c r="AC2071" s="30">
        <v>2100</v>
      </c>
      <c r="AD2071" s="30" t="e">
        <f>#N/A</f>
        <v>#N/A</v>
      </c>
      <c r="AE2071" s="34">
        <v>0.98</v>
      </c>
      <c r="AG2071" s="30" t="e">
        <f>#N/A</f>
        <v>#N/A</v>
      </c>
      <c r="AH2071" s="30" t="e">
        <f>#N/A</f>
        <v>#N/A</v>
      </c>
      <c r="AI2071" s="30">
        <v>3505</v>
      </c>
      <c r="AJ2071" s="30">
        <v>2945</v>
      </c>
      <c r="AK2071" s="26" t="s">
        <v>139</v>
      </c>
      <c r="AL2071" s="26">
        <v>30</v>
      </c>
      <c r="AM2071" s="26" t="s">
        <v>4330</v>
      </c>
      <c r="AU2071" s="26" t="s">
        <v>1526</v>
      </c>
      <c r="AV2071" s="67" t="s">
        <v>2276</v>
      </c>
      <c r="BB2071" s="26" t="s">
        <v>2441</v>
      </c>
      <c r="BC2071" s="26" t="s">
        <v>3205</v>
      </c>
      <c r="BD2071" s="37">
        <v>44065</v>
      </c>
      <c r="BE2071" s="30">
        <v>35143</v>
      </c>
      <c r="BF2071" s="30">
        <v>38788</v>
      </c>
      <c r="BG2071" s="37" t="s">
        <v>3206</v>
      </c>
      <c r="BI2071" s="37"/>
      <c r="BJ2071" s="37"/>
      <c r="BK2071" s="37"/>
      <c r="BL2071" s="37"/>
      <c r="BM2071" s="37"/>
      <c r="BN2071" s="26"/>
      <c r="BO2071" s="26"/>
      <c r="BP2071" s="26"/>
      <c r="BQ2071" s="38"/>
      <c r="BR2071" s="26"/>
      <c r="BS2071" s="26"/>
      <c r="BT2071" s="26"/>
      <c r="BU2071" s="26"/>
      <c r="BV2071" s="39"/>
    </row>
    <row r="2072" spans="1:74" ht="15" hidden="1" customHeight="1">
      <c r="A2072" s="26">
        <v>2020</v>
      </c>
      <c r="B2072" s="26">
        <v>2068</v>
      </c>
      <c r="C2072" s="26" t="s">
        <v>129</v>
      </c>
      <c r="D2072" s="26" t="s">
        <v>2433</v>
      </c>
      <c r="E2072" s="26" t="s">
        <v>2434</v>
      </c>
      <c r="F2072" s="27">
        <v>43992</v>
      </c>
      <c r="G2072" s="107" t="s">
        <v>4496</v>
      </c>
      <c r="H2072" s="26" t="s">
        <v>1402</v>
      </c>
      <c r="I2072" s="26" t="s">
        <v>1402</v>
      </c>
      <c r="J2072" s="28" t="s">
        <v>4497</v>
      </c>
      <c r="K2072" s="26" t="s">
        <v>1483</v>
      </c>
      <c r="L2072" s="26" t="s">
        <v>2437</v>
      </c>
      <c r="M2072" s="26" t="s">
        <v>137</v>
      </c>
      <c r="N2072" s="26" t="s">
        <v>138</v>
      </c>
      <c r="O2072" s="26" t="s">
        <v>138</v>
      </c>
      <c r="P2072" s="29">
        <v>234</v>
      </c>
      <c r="Q2072" s="30">
        <v>72</v>
      </c>
      <c r="R2072" s="30">
        <v>5700</v>
      </c>
      <c r="S2072" s="31" t="e">
        <f>#N/A</f>
        <v>#N/A</v>
      </c>
      <c r="T2072" s="30">
        <v>1550</v>
      </c>
      <c r="U2072" s="30">
        <v>1296</v>
      </c>
      <c r="V2072" s="32">
        <v>4.5454545454545459</v>
      </c>
      <c r="W2072" s="30">
        <v>57</v>
      </c>
      <c r="X2072" s="30" t="e">
        <f>#N/A</f>
        <v>#N/A</v>
      </c>
      <c r="Y2072" s="30" t="e">
        <f>#N/A</f>
        <v>#N/A</v>
      </c>
      <c r="AB2072" s="33" t="e">
        <f>#N/A</f>
        <v>#N/A</v>
      </c>
      <c r="AC2072" s="30">
        <v>2100</v>
      </c>
      <c r="AD2072" s="30" t="e">
        <f>#N/A</f>
        <v>#N/A</v>
      </c>
      <c r="AE2072" s="34">
        <v>0.98</v>
      </c>
      <c r="AG2072" s="30" t="e">
        <f>#N/A</f>
        <v>#N/A</v>
      </c>
      <c r="AH2072" s="30" t="e">
        <f>#N/A</f>
        <v>#N/A</v>
      </c>
      <c r="AI2072" s="30">
        <v>4139</v>
      </c>
      <c r="AJ2072" s="30">
        <v>3579</v>
      </c>
      <c r="AK2072" s="26" t="s">
        <v>139</v>
      </c>
      <c r="AL2072" s="26">
        <v>30</v>
      </c>
      <c r="AM2072" s="26" t="s">
        <v>4330</v>
      </c>
      <c r="AU2072" s="26" t="s">
        <v>1526</v>
      </c>
      <c r="AV2072" s="67" t="s">
        <v>4362</v>
      </c>
      <c r="BB2072" s="26" t="s">
        <v>2441</v>
      </c>
      <c r="BC2072" s="26" t="s">
        <v>3205</v>
      </c>
      <c r="BD2072" s="37">
        <v>44065</v>
      </c>
      <c r="BE2072" s="30">
        <v>35143</v>
      </c>
      <c r="BF2072" s="30">
        <v>38788</v>
      </c>
      <c r="BG2072" s="37" t="s">
        <v>3206</v>
      </c>
      <c r="BI2072" s="37"/>
      <c r="BJ2072" s="37"/>
      <c r="BK2072" s="37"/>
      <c r="BL2072" s="37"/>
      <c r="BM2072" s="37"/>
      <c r="BN2072" s="26"/>
      <c r="BO2072" s="26"/>
      <c r="BP2072" s="26"/>
      <c r="BQ2072" s="38"/>
      <c r="BR2072" s="26"/>
      <c r="BS2072" s="26"/>
      <c r="BT2072" s="26"/>
      <c r="BU2072" s="26"/>
      <c r="BV2072" s="39"/>
    </row>
    <row r="2073" spans="1:74" ht="15" hidden="1" customHeight="1">
      <c r="A2073" s="26">
        <v>2020</v>
      </c>
      <c r="B2073" s="26">
        <v>2069</v>
      </c>
      <c r="C2073" s="26" t="s">
        <v>129</v>
      </c>
      <c r="D2073" s="26" t="s">
        <v>2433</v>
      </c>
      <c r="E2073" s="26" t="s">
        <v>2434</v>
      </c>
      <c r="F2073" s="27">
        <v>43992</v>
      </c>
      <c r="G2073" s="107" t="s">
        <v>4498</v>
      </c>
      <c r="H2073" s="26" t="s">
        <v>1402</v>
      </c>
      <c r="I2073" s="26" t="s">
        <v>1402</v>
      </c>
      <c r="J2073" s="28" t="s">
        <v>4499</v>
      </c>
      <c r="K2073" s="26" t="s">
        <v>1483</v>
      </c>
      <c r="L2073" s="26" t="s">
        <v>2437</v>
      </c>
      <c r="M2073" s="26" t="s">
        <v>137</v>
      </c>
      <c r="N2073" s="26" t="s">
        <v>138</v>
      </c>
      <c r="O2073" s="26" t="s">
        <v>138</v>
      </c>
      <c r="P2073" s="29">
        <v>235</v>
      </c>
      <c r="Q2073" s="30">
        <v>71</v>
      </c>
      <c r="R2073" s="30">
        <v>5050</v>
      </c>
      <c r="S2073" s="31" t="e">
        <f>#N/A</f>
        <v>#N/A</v>
      </c>
      <c r="T2073" s="30">
        <v>1347</v>
      </c>
      <c r="U2073" s="30">
        <v>1178</v>
      </c>
      <c r="V2073" s="32">
        <v>4.918032786885246</v>
      </c>
      <c r="W2073" s="30">
        <v>52</v>
      </c>
      <c r="X2073" s="30" t="e">
        <f>#N/A</f>
        <v>#N/A</v>
      </c>
      <c r="Y2073" s="30" t="e">
        <f>#N/A</f>
        <v>#N/A</v>
      </c>
      <c r="AB2073" s="33" t="e">
        <f>#N/A</f>
        <v>#N/A</v>
      </c>
      <c r="AC2073" s="30">
        <v>2100</v>
      </c>
      <c r="AD2073" s="30" t="e">
        <f>#N/A</f>
        <v>#N/A</v>
      </c>
      <c r="AE2073" s="34">
        <v>0.98</v>
      </c>
      <c r="AG2073" s="30" t="e">
        <f>#N/A</f>
        <v>#N/A</v>
      </c>
      <c r="AH2073" s="30" t="e">
        <f>#N/A</f>
        <v>#N/A</v>
      </c>
      <c r="AI2073" s="30">
        <v>3731</v>
      </c>
      <c r="AJ2073" s="30">
        <v>3171</v>
      </c>
      <c r="AK2073" s="26" t="s">
        <v>139</v>
      </c>
      <c r="AL2073" s="26">
        <v>30</v>
      </c>
      <c r="AM2073" s="26" t="s">
        <v>4330</v>
      </c>
      <c r="AU2073" s="26" t="s">
        <v>1526</v>
      </c>
      <c r="AV2073" s="67" t="s">
        <v>4463</v>
      </c>
      <c r="BB2073" s="26" t="s">
        <v>2441</v>
      </c>
      <c r="BC2073" s="26" t="s">
        <v>3205</v>
      </c>
      <c r="BD2073" s="37">
        <v>44065</v>
      </c>
      <c r="BE2073" s="30">
        <v>35143</v>
      </c>
      <c r="BF2073" s="30">
        <v>38788</v>
      </c>
      <c r="BG2073" s="37" t="s">
        <v>3206</v>
      </c>
      <c r="BI2073" s="37"/>
      <c r="BJ2073" s="37"/>
      <c r="BK2073" s="37"/>
      <c r="BL2073" s="37"/>
      <c r="BM2073" s="37"/>
      <c r="BN2073" s="26"/>
      <c r="BO2073" s="26"/>
      <c r="BP2073" s="26"/>
      <c r="BQ2073" s="38"/>
      <c r="BR2073" s="26"/>
      <c r="BS2073" s="26"/>
      <c r="BT2073" s="26"/>
      <c r="BU2073" s="26"/>
      <c r="BV2073" s="39"/>
    </row>
    <row r="2074" spans="1:74" ht="15" hidden="1" customHeight="1">
      <c r="A2074" s="26">
        <v>2020</v>
      </c>
      <c r="B2074" s="26">
        <v>2070</v>
      </c>
      <c r="C2074" s="26" t="s">
        <v>129</v>
      </c>
      <c r="D2074" s="26" t="s">
        <v>2433</v>
      </c>
      <c r="E2074" s="26" t="s">
        <v>2434</v>
      </c>
      <c r="F2074" s="27">
        <v>43992</v>
      </c>
      <c r="G2074" s="107" t="s">
        <v>4500</v>
      </c>
      <c r="H2074" s="26" t="s">
        <v>1402</v>
      </c>
      <c r="I2074" s="26" t="s">
        <v>1402</v>
      </c>
      <c r="J2074" s="28" t="s">
        <v>4501</v>
      </c>
      <c r="K2074" s="26" t="s">
        <v>1483</v>
      </c>
      <c r="L2074" s="26" t="s">
        <v>2437</v>
      </c>
      <c r="M2074" s="26" t="s">
        <v>137</v>
      </c>
      <c r="N2074" s="26" t="s">
        <v>138</v>
      </c>
      <c r="O2074" s="26" t="s">
        <v>138</v>
      </c>
      <c r="P2074" s="29">
        <v>236</v>
      </c>
      <c r="Q2074" s="30">
        <v>78</v>
      </c>
      <c r="R2074" s="30">
        <v>6980</v>
      </c>
      <c r="S2074" s="31" t="e">
        <f>#N/A</f>
        <v>#N/A</v>
      </c>
      <c r="T2074" s="30">
        <v>1810</v>
      </c>
      <c r="U2074" s="30">
        <v>1577</v>
      </c>
      <c r="V2074" s="32">
        <v>4.9000000000000004</v>
      </c>
      <c r="W2074" s="30">
        <v>52</v>
      </c>
      <c r="X2074" s="30" t="e">
        <f>#N/A</f>
        <v>#N/A</v>
      </c>
      <c r="Y2074" s="30" t="e">
        <f>#N/A</f>
        <v>#N/A</v>
      </c>
      <c r="AB2074" s="33" t="e">
        <f>#N/A</f>
        <v>#N/A</v>
      </c>
      <c r="AC2074" s="30">
        <v>2100</v>
      </c>
      <c r="AD2074" s="30" t="e">
        <f>#N/A</f>
        <v>#N/A</v>
      </c>
      <c r="AE2074" s="34">
        <v>0.84363636363636363</v>
      </c>
      <c r="AG2074" s="30" t="e">
        <f>#N/A</f>
        <v>#N/A</v>
      </c>
      <c r="AH2074" s="30" t="e">
        <f>#N/A</f>
        <v>#N/A</v>
      </c>
      <c r="AI2074" s="30">
        <v>4943</v>
      </c>
      <c r="AJ2074" s="30">
        <v>4383</v>
      </c>
      <c r="AK2074" s="26" t="s">
        <v>139</v>
      </c>
      <c r="AL2074" s="26">
        <v>30</v>
      </c>
      <c r="AM2074" s="26" t="s">
        <v>4330</v>
      </c>
      <c r="AU2074" s="26" t="s">
        <v>1526</v>
      </c>
      <c r="AV2074" s="67" t="s">
        <v>4117</v>
      </c>
      <c r="BB2074" s="26" t="s">
        <v>2441</v>
      </c>
      <c r="BC2074" s="26" t="s">
        <v>3205</v>
      </c>
      <c r="BD2074" s="37">
        <v>44065</v>
      </c>
      <c r="BE2074" s="30">
        <v>35143</v>
      </c>
      <c r="BF2074" s="30">
        <v>38788</v>
      </c>
      <c r="BG2074" s="37" t="s">
        <v>3206</v>
      </c>
      <c r="BI2074" s="37"/>
      <c r="BJ2074" s="37"/>
      <c r="BK2074" s="37"/>
      <c r="BL2074" s="37"/>
      <c r="BM2074" s="37"/>
      <c r="BN2074" s="26"/>
      <c r="BO2074" s="26"/>
      <c r="BP2074" s="26"/>
      <c r="BQ2074" s="38"/>
      <c r="BR2074" s="26"/>
      <c r="BS2074" s="26"/>
      <c r="BT2074" s="26"/>
      <c r="BU2074" s="26"/>
      <c r="BV2074" s="39"/>
    </row>
    <row r="2075" spans="1:74" ht="15" hidden="1" customHeight="1">
      <c r="A2075" s="26">
        <v>2020</v>
      </c>
      <c r="B2075" s="26">
        <v>2071</v>
      </c>
      <c r="C2075" s="26" t="s">
        <v>129</v>
      </c>
      <c r="D2075" s="26" t="s">
        <v>2433</v>
      </c>
      <c r="E2075" s="26" t="s">
        <v>2434</v>
      </c>
      <c r="F2075" s="27">
        <v>43992</v>
      </c>
      <c r="G2075" s="107" t="s">
        <v>4502</v>
      </c>
      <c r="H2075" s="26" t="s">
        <v>1402</v>
      </c>
      <c r="I2075" s="26" t="s">
        <v>1402</v>
      </c>
      <c r="J2075" s="28" t="s">
        <v>4503</v>
      </c>
      <c r="K2075" s="26" t="s">
        <v>1483</v>
      </c>
      <c r="L2075" s="26" t="s">
        <v>2437</v>
      </c>
      <c r="M2075" s="26" t="s">
        <v>137</v>
      </c>
      <c r="N2075" s="26" t="s">
        <v>138</v>
      </c>
      <c r="O2075" s="26" t="s">
        <v>138</v>
      </c>
      <c r="P2075" s="29">
        <v>237</v>
      </c>
      <c r="Q2075" s="30">
        <v>68</v>
      </c>
      <c r="R2075" s="30">
        <v>4480</v>
      </c>
      <c r="S2075" s="31" t="e">
        <f>#N/A</f>
        <v>#N/A</v>
      </c>
      <c r="T2075" s="30">
        <v>1279</v>
      </c>
      <c r="U2075" s="30">
        <v>1125</v>
      </c>
      <c r="V2075" s="32">
        <v>4.918032786885246</v>
      </c>
      <c r="W2075" s="30">
        <v>47</v>
      </c>
      <c r="X2075" s="30" t="e">
        <f>#N/A</f>
        <v>#N/A</v>
      </c>
      <c r="Y2075" s="30" t="e">
        <f>#N/A</f>
        <v>#N/A</v>
      </c>
      <c r="AB2075" s="33" t="e">
        <f>#N/A</f>
        <v>#N/A</v>
      </c>
      <c r="AC2075" s="30">
        <v>2100</v>
      </c>
      <c r="AD2075" s="30" t="e">
        <f>#N/A</f>
        <v>#N/A</v>
      </c>
      <c r="AE2075" s="34">
        <v>0.93833333333333335</v>
      </c>
      <c r="AG2075" s="30" t="e">
        <f>#N/A</f>
        <v>#N/A</v>
      </c>
      <c r="AH2075" s="30" t="e">
        <f>#N/A</f>
        <v>#N/A</v>
      </c>
      <c r="AI2075" s="30">
        <v>3373</v>
      </c>
      <c r="AJ2075" s="30">
        <v>2813</v>
      </c>
      <c r="AK2075" s="26" t="s">
        <v>139</v>
      </c>
      <c r="AL2075" s="26">
        <v>30</v>
      </c>
      <c r="AM2075" s="26" t="s">
        <v>4330</v>
      </c>
      <c r="AU2075" s="26" t="s">
        <v>1526</v>
      </c>
      <c r="AV2075" s="67" t="s">
        <v>4411</v>
      </c>
      <c r="BB2075" s="26" t="s">
        <v>2441</v>
      </c>
      <c r="BC2075" s="26" t="s">
        <v>3205</v>
      </c>
      <c r="BD2075" s="37">
        <v>44065</v>
      </c>
      <c r="BE2075" s="30">
        <v>35143</v>
      </c>
      <c r="BF2075" s="30">
        <v>38788</v>
      </c>
      <c r="BG2075" s="37" t="s">
        <v>3206</v>
      </c>
      <c r="BI2075" s="37"/>
      <c r="BJ2075" s="37"/>
      <c r="BK2075" s="37"/>
      <c r="BL2075" s="37"/>
      <c r="BM2075" s="37"/>
      <c r="BN2075" s="26"/>
      <c r="BO2075" s="26"/>
      <c r="BP2075" s="26"/>
      <c r="BQ2075" s="38"/>
      <c r="BR2075" s="26"/>
      <c r="BS2075" s="26"/>
      <c r="BT2075" s="26"/>
      <c r="BU2075" s="26"/>
      <c r="BV2075" s="39"/>
    </row>
    <row r="2076" spans="1:74" ht="15" hidden="1" customHeight="1">
      <c r="A2076" s="26">
        <v>2020</v>
      </c>
      <c r="B2076" s="26">
        <v>2072</v>
      </c>
      <c r="C2076" s="26" t="s">
        <v>129</v>
      </c>
      <c r="D2076" s="26" t="s">
        <v>2433</v>
      </c>
      <c r="E2076" s="26" t="s">
        <v>2434</v>
      </c>
      <c r="F2076" s="27">
        <v>43992</v>
      </c>
      <c r="G2076" s="107" t="s">
        <v>4504</v>
      </c>
      <c r="H2076" s="26" t="s">
        <v>1402</v>
      </c>
      <c r="I2076" s="26" t="s">
        <v>1402</v>
      </c>
      <c r="J2076" s="28" t="s">
        <v>4505</v>
      </c>
      <c r="K2076" s="26" t="s">
        <v>1483</v>
      </c>
      <c r="L2076" s="26" t="s">
        <v>2437</v>
      </c>
      <c r="M2076" s="26" t="s">
        <v>137</v>
      </c>
      <c r="N2076" s="26" t="s">
        <v>138</v>
      </c>
      <c r="O2076" s="26" t="s">
        <v>138</v>
      </c>
      <c r="P2076" s="29">
        <v>238</v>
      </c>
      <c r="Q2076" s="30">
        <v>74</v>
      </c>
      <c r="R2076" s="30">
        <v>5460</v>
      </c>
      <c r="S2076" s="31" t="e">
        <f>#N/A</f>
        <v>#N/A</v>
      </c>
      <c r="T2076" s="30">
        <v>1447</v>
      </c>
      <c r="U2076" s="30">
        <v>1316</v>
      </c>
      <c r="V2076" s="32">
        <v>5.0847457627118642</v>
      </c>
      <c r="W2076" s="30">
        <v>48</v>
      </c>
      <c r="X2076" s="30" t="e">
        <f>#N/A</f>
        <v>#N/A</v>
      </c>
      <c r="Y2076" s="30" t="e">
        <f>#N/A</f>
        <v>#N/A</v>
      </c>
      <c r="AB2076" s="33" t="e">
        <f>#N/A</f>
        <v>#N/A</v>
      </c>
      <c r="AC2076" s="30">
        <v>2100</v>
      </c>
      <c r="AD2076" s="30" t="e">
        <f>#N/A</f>
        <v>#N/A</v>
      </c>
      <c r="AE2076" s="34">
        <v>0.90307692307692311</v>
      </c>
      <c r="AG2076" s="30" t="e">
        <f>#N/A</f>
        <v>#N/A</v>
      </c>
      <c r="AH2076" s="30" t="e">
        <f>#N/A</f>
        <v>#N/A</v>
      </c>
      <c r="AI2076" s="30">
        <v>3988</v>
      </c>
      <c r="AJ2076" s="30">
        <v>3428</v>
      </c>
      <c r="AK2076" s="26" t="s">
        <v>139</v>
      </c>
      <c r="AL2076" s="26">
        <v>30</v>
      </c>
      <c r="AM2076" s="26" t="s">
        <v>4330</v>
      </c>
      <c r="AU2076" s="26" t="s">
        <v>1526</v>
      </c>
      <c r="AV2076" s="67" t="s">
        <v>2241</v>
      </c>
      <c r="BB2076" s="26" t="s">
        <v>2441</v>
      </c>
      <c r="BC2076" s="26" t="s">
        <v>3205</v>
      </c>
      <c r="BD2076" s="37">
        <v>44065</v>
      </c>
      <c r="BE2076" s="30">
        <v>35143</v>
      </c>
      <c r="BF2076" s="30">
        <v>38788</v>
      </c>
      <c r="BG2076" s="37" t="s">
        <v>3206</v>
      </c>
      <c r="BI2076" s="37"/>
      <c r="BJ2076" s="37"/>
      <c r="BK2076" s="37"/>
      <c r="BL2076" s="37"/>
      <c r="BM2076" s="37"/>
      <c r="BN2076" s="26"/>
      <c r="BO2076" s="26"/>
      <c r="BP2076" s="26"/>
      <c r="BQ2076" s="38"/>
      <c r="BR2076" s="26"/>
      <c r="BS2076" s="26"/>
      <c r="BT2076" s="26"/>
      <c r="BU2076" s="26"/>
      <c r="BV2076" s="39"/>
    </row>
    <row r="2077" spans="1:74" ht="15" hidden="1" customHeight="1">
      <c r="A2077" s="26">
        <v>2020</v>
      </c>
      <c r="B2077" s="26">
        <v>2073</v>
      </c>
      <c r="C2077" s="26" t="s">
        <v>129</v>
      </c>
      <c r="D2077" s="26" t="s">
        <v>2433</v>
      </c>
      <c r="E2077" s="26" t="s">
        <v>2434</v>
      </c>
      <c r="F2077" s="27">
        <v>43992</v>
      </c>
      <c r="G2077" s="107" t="s">
        <v>4506</v>
      </c>
      <c r="H2077" s="26" t="s">
        <v>1402</v>
      </c>
      <c r="I2077" s="26" t="s">
        <v>1402</v>
      </c>
      <c r="J2077" s="28" t="s">
        <v>4507</v>
      </c>
      <c r="K2077" s="26" t="s">
        <v>1483</v>
      </c>
      <c r="L2077" s="26" t="s">
        <v>2437</v>
      </c>
      <c r="M2077" s="26" t="s">
        <v>137</v>
      </c>
      <c r="N2077" s="26" t="s">
        <v>138</v>
      </c>
      <c r="O2077" s="26" t="s">
        <v>138</v>
      </c>
      <c r="P2077" s="29">
        <v>239</v>
      </c>
      <c r="Q2077" s="30">
        <v>75</v>
      </c>
      <c r="R2077" s="30">
        <v>6100</v>
      </c>
      <c r="S2077" s="31" t="e">
        <f>#N/A</f>
        <v>#N/A</v>
      </c>
      <c r="T2077" s="30">
        <v>1697</v>
      </c>
      <c r="U2077" s="30">
        <v>1457</v>
      </c>
      <c r="V2077" s="32">
        <v>5</v>
      </c>
      <c r="W2077" s="30">
        <v>45</v>
      </c>
      <c r="X2077" s="30" t="e">
        <f>#N/A</f>
        <v>#N/A</v>
      </c>
      <c r="Y2077" s="30" t="e">
        <f>#N/A</f>
        <v>#N/A</v>
      </c>
      <c r="AB2077" s="33" t="e">
        <f>#N/A</f>
        <v>#N/A</v>
      </c>
      <c r="AC2077" s="30">
        <v>2100</v>
      </c>
      <c r="AD2077" s="30" t="e">
        <f>#N/A</f>
        <v>#N/A</v>
      </c>
      <c r="AE2077" s="34">
        <v>0.98</v>
      </c>
      <c r="AG2077" s="30" t="e">
        <f>#N/A</f>
        <v>#N/A</v>
      </c>
      <c r="AH2077" s="30" t="e">
        <f>#N/A</f>
        <v>#N/A</v>
      </c>
      <c r="AI2077" s="30">
        <v>4390</v>
      </c>
      <c r="AJ2077" s="30">
        <v>3830</v>
      </c>
      <c r="AK2077" s="26" t="s">
        <v>139</v>
      </c>
      <c r="AL2077" s="26">
        <v>30</v>
      </c>
      <c r="AM2077" s="26" t="s">
        <v>4330</v>
      </c>
      <c r="AU2077" s="26" t="s">
        <v>1526</v>
      </c>
      <c r="AV2077" s="67" t="s">
        <v>4353</v>
      </c>
      <c r="BB2077" s="26" t="s">
        <v>2441</v>
      </c>
      <c r="BC2077" s="26" t="s">
        <v>3205</v>
      </c>
      <c r="BD2077" s="37">
        <v>44065</v>
      </c>
      <c r="BE2077" s="30">
        <v>35143</v>
      </c>
      <c r="BF2077" s="30">
        <v>38788</v>
      </c>
      <c r="BG2077" s="37" t="s">
        <v>3206</v>
      </c>
      <c r="BI2077" s="37"/>
      <c r="BJ2077" s="37"/>
      <c r="BK2077" s="37"/>
      <c r="BL2077" s="37"/>
      <c r="BM2077" s="37"/>
      <c r="BN2077" s="26"/>
      <c r="BO2077" s="26"/>
      <c r="BP2077" s="26"/>
      <c r="BQ2077" s="38"/>
      <c r="BR2077" s="26"/>
      <c r="BS2077" s="26"/>
      <c r="BT2077" s="26"/>
      <c r="BU2077" s="26"/>
      <c r="BV2077" s="39"/>
    </row>
    <row r="2078" spans="1:74" ht="15" hidden="1" customHeight="1" thickBot="1">
      <c r="A2078" s="82">
        <v>2020</v>
      </c>
      <c r="B2078" s="82">
        <v>2074</v>
      </c>
      <c r="C2078" s="82" t="s">
        <v>129</v>
      </c>
      <c r="D2078" s="82" t="s">
        <v>2433</v>
      </c>
      <c r="E2078" s="82" t="s">
        <v>2434</v>
      </c>
      <c r="F2078" s="95">
        <v>43992</v>
      </c>
      <c r="G2078" s="82" t="s">
        <v>4508</v>
      </c>
      <c r="H2078" s="82" t="s">
        <v>1402</v>
      </c>
      <c r="I2078" s="82" t="s">
        <v>1402</v>
      </c>
      <c r="J2078" s="84" t="s">
        <v>4509</v>
      </c>
      <c r="K2078" s="82" t="s">
        <v>1483</v>
      </c>
      <c r="L2078" s="82" t="s">
        <v>2437</v>
      </c>
      <c r="M2078" s="82" t="s">
        <v>137</v>
      </c>
      <c r="N2078" s="82" t="s">
        <v>138</v>
      </c>
      <c r="O2078" s="82" t="s">
        <v>138</v>
      </c>
      <c r="P2078" s="85">
        <v>240</v>
      </c>
      <c r="Q2078" s="63">
        <v>75</v>
      </c>
      <c r="R2078" s="63">
        <v>8110</v>
      </c>
      <c r="S2078" s="86" t="e">
        <f>#N/A</f>
        <v>#N/A</v>
      </c>
      <c r="T2078" s="63">
        <v>2035</v>
      </c>
      <c r="U2078" s="63">
        <v>1738</v>
      </c>
      <c r="V2078" s="87">
        <v>5</v>
      </c>
      <c r="W2078" s="63">
        <v>44</v>
      </c>
      <c r="X2078" s="63" t="e">
        <f>#N/A</f>
        <v>#N/A</v>
      </c>
      <c r="Y2078" s="63" t="e">
        <f>#N/A</f>
        <v>#N/A</v>
      </c>
      <c r="Z2078" s="63"/>
      <c r="AA2078" s="63"/>
      <c r="AB2078" s="88" t="e">
        <f>#N/A</f>
        <v>#N/A</v>
      </c>
      <c r="AC2078" s="63">
        <v>2100</v>
      </c>
      <c r="AD2078" s="63" t="e">
        <f>#N/A</f>
        <v>#N/A</v>
      </c>
      <c r="AE2078" s="89">
        <v>0.82</v>
      </c>
      <c r="AF2078" s="90"/>
      <c r="AG2078" s="63" t="e">
        <f>#N/A</f>
        <v>#N/A</v>
      </c>
      <c r="AH2078" s="63" t="e">
        <f>#N/A</f>
        <v>#N/A</v>
      </c>
      <c r="AI2078" s="63">
        <v>5652</v>
      </c>
      <c r="AJ2078" s="63">
        <v>5092</v>
      </c>
      <c r="AK2078" s="82" t="s">
        <v>139</v>
      </c>
      <c r="AL2078" s="82">
        <v>30</v>
      </c>
      <c r="AM2078" s="82" t="s">
        <v>4330</v>
      </c>
      <c r="AN2078" s="82"/>
      <c r="AO2078" s="63"/>
      <c r="AP2078" s="63"/>
      <c r="AQ2078" s="63"/>
      <c r="AR2078" s="57"/>
      <c r="AS2078" s="63"/>
      <c r="AT2078" s="57"/>
      <c r="AU2078" s="82" t="s">
        <v>1526</v>
      </c>
      <c r="AV2078" s="82" t="s">
        <v>4383</v>
      </c>
      <c r="AW2078" s="82"/>
      <c r="AX2078" s="82"/>
      <c r="AY2078" s="82"/>
      <c r="AZ2078" s="82"/>
      <c r="BA2078" s="82"/>
      <c r="BB2078" s="82" t="s">
        <v>2441</v>
      </c>
      <c r="BC2078" s="82" t="s">
        <v>3205</v>
      </c>
      <c r="BD2078" s="83">
        <v>44065</v>
      </c>
      <c r="BE2078" s="63">
        <v>35143</v>
      </c>
      <c r="BF2078" s="63">
        <v>38788</v>
      </c>
      <c r="BG2078" s="83" t="s">
        <v>3206</v>
      </c>
      <c r="BH2078" s="83"/>
      <c r="BI2078" s="83"/>
      <c r="BJ2078" s="83"/>
      <c r="BK2078" s="83"/>
      <c r="BL2078" s="83"/>
      <c r="BM2078" s="83"/>
      <c r="BN2078" s="82"/>
      <c r="BO2078" s="82"/>
      <c r="BP2078" s="82"/>
      <c r="BQ2078" s="91"/>
      <c r="BR2078" s="82"/>
      <c r="BS2078" s="82"/>
      <c r="BT2078" s="82"/>
      <c r="BU2078" s="82"/>
      <c r="BV2078" s="92"/>
    </row>
    <row r="2079" spans="1:74" ht="15" hidden="1" customHeight="1">
      <c r="A2079" s="67">
        <v>2020</v>
      </c>
      <c r="B2079" s="67">
        <v>2075</v>
      </c>
      <c r="C2079" s="67" t="s">
        <v>129</v>
      </c>
      <c r="D2079" s="67" t="s">
        <v>2433</v>
      </c>
      <c r="E2079" s="67" t="s">
        <v>2434</v>
      </c>
      <c r="F2079" s="68">
        <v>43999</v>
      </c>
      <c r="G2079" s="67" t="s">
        <v>4510</v>
      </c>
      <c r="H2079" s="67" t="s">
        <v>1402</v>
      </c>
      <c r="I2079" s="67" t="s">
        <v>1402</v>
      </c>
      <c r="J2079" s="69" t="s">
        <v>4511</v>
      </c>
      <c r="K2079" s="67" t="s">
        <v>1483</v>
      </c>
      <c r="L2079" s="26" t="s">
        <v>2437</v>
      </c>
      <c r="M2079" s="26" t="s">
        <v>137</v>
      </c>
      <c r="N2079" s="26" t="s">
        <v>138</v>
      </c>
      <c r="O2079" s="26" t="s">
        <v>138</v>
      </c>
      <c r="P2079" s="70">
        <v>241</v>
      </c>
      <c r="Q2079" s="71">
        <v>79</v>
      </c>
      <c r="R2079" s="71">
        <v>7510</v>
      </c>
      <c r="S2079" s="72" t="e">
        <f>#N/A</f>
        <v>#N/A</v>
      </c>
      <c r="T2079" s="71">
        <v>2009</v>
      </c>
      <c r="U2079" s="71">
        <v>1688</v>
      </c>
      <c r="V2079" s="73">
        <v>5</v>
      </c>
      <c r="W2079" s="71">
        <v>45</v>
      </c>
      <c r="X2079" s="71" t="e">
        <f>#N/A</f>
        <v>#N/A</v>
      </c>
      <c r="Y2079" s="71" t="e">
        <f>#N/A</f>
        <v>#N/A</v>
      </c>
      <c r="Z2079" s="71"/>
      <c r="AA2079" s="71"/>
      <c r="AB2079" s="74" t="e">
        <f>#N/A</f>
        <v>#N/A</v>
      </c>
      <c r="AC2079" s="71">
        <v>2100</v>
      </c>
      <c r="AD2079" s="100" t="e">
        <f>#N/A</f>
        <v>#N/A</v>
      </c>
      <c r="AE2079" s="135">
        <v>0.89666666666666661</v>
      </c>
      <c r="AF2079" s="136"/>
      <c r="AG2079" s="71" t="e">
        <f>#N/A</f>
        <v>#N/A</v>
      </c>
      <c r="AH2079" s="71" t="e">
        <f>#N/A</f>
        <v>#N/A</v>
      </c>
      <c r="AI2079" s="71">
        <v>4487</v>
      </c>
      <c r="AJ2079" s="71">
        <v>3927</v>
      </c>
      <c r="AK2079" s="26" t="s">
        <v>139</v>
      </c>
      <c r="AL2079" s="67">
        <v>31</v>
      </c>
      <c r="AM2079" s="67" t="s">
        <v>4512</v>
      </c>
      <c r="AN2079" s="67"/>
      <c r="AO2079" s="71"/>
      <c r="AP2079" s="71"/>
      <c r="AQ2079" s="71"/>
      <c r="AR2079" s="77"/>
      <c r="AS2079" s="71"/>
      <c r="AT2079" s="77"/>
      <c r="AU2079" s="26" t="s">
        <v>1526</v>
      </c>
      <c r="AV2079" s="67" t="s">
        <v>4513</v>
      </c>
      <c r="AW2079" s="67"/>
      <c r="AX2079" s="67"/>
      <c r="AY2079" s="67"/>
      <c r="AZ2079" s="67"/>
      <c r="BA2079" s="67"/>
      <c r="BB2079" s="67" t="s">
        <v>2441</v>
      </c>
      <c r="BC2079" s="67" t="s">
        <v>3205</v>
      </c>
      <c r="BD2079" s="78">
        <v>44065</v>
      </c>
      <c r="BE2079" s="71">
        <v>35143</v>
      </c>
      <c r="BF2079" s="71">
        <v>38788</v>
      </c>
      <c r="BG2079" s="78" t="s">
        <v>3206</v>
      </c>
      <c r="BH2079" s="78"/>
      <c r="BI2079" s="78"/>
      <c r="BJ2079" s="78"/>
      <c r="BK2079" s="78"/>
      <c r="BL2079" s="78"/>
      <c r="BM2079" s="78"/>
      <c r="BN2079" s="67"/>
      <c r="BO2079" s="67"/>
      <c r="BP2079" s="67"/>
      <c r="BQ2079" s="79"/>
      <c r="BR2079" s="67"/>
      <c r="BS2079" s="67"/>
      <c r="BT2079" s="67"/>
      <c r="BU2079" s="67"/>
      <c r="BV2079" s="80"/>
    </row>
    <row r="2080" spans="1:74" ht="15" hidden="1" customHeight="1">
      <c r="A2080" s="26">
        <v>2020</v>
      </c>
      <c r="B2080" s="26">
        <v>2076</v>
      </c>
      <c r="C2080" s="26" t="s">
        <v>129</v>
      </c>
      <c r="D2080" s="26" t="s">
        <v>2433</v>
      </c>
      <c r="E2080" s="26" t="s">
        <v>2434</v>
      </c>
      <c r="F2080" s="68">
        <v>43999</v>
      </c>
      <c r="G2080" s="26" t="s">
        <v>4514</v>
      </c>
      <c r="H2080" s="26" t="s">
        <v>1402</v>
      </c>
      <c r="I2080" s="26" t="s">
        <v>1402</v>
      </c>
      <c r="J2080" s="28" t="s">
        <v>4515</v>
      </c>
      <c r="K2080" s="26" t="s">
        <v>1483</v>
      </c>
      <c r="L2080" s="26" t="s">
        <v>2437</v>
      </c>
      <c r="M2080" s="26" t="s">
        <v>137</v>
      </c>
      <c r="N2080" s="26" t="s">
        <v>138</v>
      </c>
      <c r="O2080" s="26" t="s">
        <v>138</v>
      </c>
      <c r="P2080" s="29">
        <v>242</v>
      </c>
      <c r="Q2080" s="30">
        <v>74</v>
      </c>
      <c r="R2080" s="30">
        <v>6530</v>
      </c>
      <c r="S2080" s="31" t="e">
        <f>#N/A</f>
        <v>#N/A</v>
      </c>
      <c r="T2080" s="30">
        <f>2089-226</f>
        <v>1863</v>
      </c>
      <c r="U2080" s="30">
        <v>1570</v>
      </c>
      <c r="V2080" s="32">
        <v>4.918032786885246</v>
      </c>
      <c r="W2080" s="30">
        <v>47</v>
      </c>
      <c r="X2080" s="30" t="e">
        <f>#N/A</f>
        <v>#N/A</v>
      </c>
      <c r="Y2080" s="30" t="e">
        <f>#N/A</f>
        <v>#N/A</v>
      </c>
      <c r="AB2080" s="33" t="e">
        <f>#N/A</f>
        <v>#N/A</v>
      </c>
      <c r="AC2080" s="30">
        <v>2100</v>
      </c>
      <c r="AD2080" s="30" t="e">
        <f>#N/A</f>
        <v>#N/A</v>
      </c>
      <c r="AE2080" s="135">
        <v>0.91749999999999998</v>
      </c>
      <c r="AG2080" s="30" t="e">
        <f>#N/A</f>
        <v>#N/A</v>
      </c>
      <c r="AH2080" s="30" t="e">
        <f>#N/A</f>
        <v>#N/A</v>
      </c>
      <c r="AI2080" s="30">
        <v>3775</v>
      </c>
      <c r="AJ2080" s="30">
        <v>3215</v>
      </c>
      <c r="AK2080" s="26" t="s">
        <v>139</v>
      </c>
      <c r="AL2080" s="26">
        <v>31</v>
      </c>
      <c r="AM2080" s="26" t="s">
        <v>4512</v>
      </c>
      <c r="AU2080" s="26" t="s">
        <v>1526</v>
      </c>
      <c r="AV2080" s="67" t="s">
        <v>4516</v>
      </c>
      <c r="BB2080" s="26" t="s">
        <v>2441</v>
      </c>
      <c r="BC2080" s="26" t="s">
        <v>3205</v>
      </c>
      <c r="BD2080" s="37">
        <v>44065</v>
      </c>
      <c r="BE2080" s="30">
        <v>35143</v>
      </c>
      <c r="BF2080" s="30">
        <v>38788</v>
      </c>
      <c r="BG2080" s="37" t="s">
        <v>3206</v>
      </c>
      <c r="BI2080" s="37"/>
      <c r="BJ2080" s="37"/>
      <c r="BK2080" s="37"/>
      <c r="BL2080" s="37"/>
      <c r="BM2080" s="37"/>
      <c r="BN2080" s="26"/>
      <c r="BO2080" s="26"/>
      <c r="BP2080" s="26"/>
      <c r="BQ2080" s="38"/>
      <c r="BR2080" s="26"/>
      <c r="BS2080" s="26"/>
      <c r="BT2080" s="26"/>
      <c r="BU2080" s="26"/>
      <c r="BV2080" s="39"/>
    </row>
    <row r="2081" spans="1:74" ht="15" hidden="1" customHeight="1">
      <c r="A2081" s="26">
        <v>2020</v>
      </c>
      <c r="B2081" s="67">
        <v>2077</v>
      </c>
      <c r="C2081" s="26" t="s">
        <v>129</v>
      </c>
      <c r="D2081" s="67" t="s">
        <v>2433</v>
      </c>
      <c r="E2081" s="67" t="s">
        <v>2434</v>
      </c>
      <c r="F2081" s="68">
        <v>43999</v>
      </c>
      <c r="G2081" s="67" t="s">
        <v>4517</v>
      </c>
      <c r="H2081" s="26" t="s">
        <v>1402</v>
      </c>
      <c r="I2081" s="26" t="s">
        <v>1402</v>
      </c>
      <c r="J2081" s="28" t="s">
        <v>4518</v>
      </c>
      <c r="K2081" s="26" t="s">
        <v>1483</v>
      </c>
      <c r="L2081" s="26" t="s">
        <v>2437</v>
      </c>
      <c r="M2081" s="26" t="s">
        <v>137</v>
      </c>
      <c r="N2081" s="26" t="s">
        <v>138</v>
      </c>
      <c r="O2081" s="26" t="s">
        <v>138</v>
      </c>
      <c r="P2081" s="29">
        <v>243</v>
      </c>
      <c r="Q2081" s="30">
        <v>76</v>
      </c>
      <c r="R2081" s="30">
        <v>5750</v>
      </c>
      <c r="S2081" s="31" t="e">
        <f>#N/A</f>
        <v>#N/A</v>
      </c>
      <c r="T2081" s="30">
        <v>1447</v>
      </c>
      <c r="U2081" s="30">
        <v>1264</v>
      </c>
      <c r="V2081" s="32">
        <v>4.838709677419355</v>
      </c>
      <c r="W2081" s="30">
        <v>54</v>
      </c>
      <c r="X2081" s="30" t="e">
        <f>#N/A</f>
        <v>#N/A</v>
      </c>
      <c r="Y2081" s="30" t="e">
        <f>#N/A</f>
        <v>#N/A</v>
      </c>
      <c r="AB2081" s="33" t="e">
        <f>#N/A</f>
        <v>#N/A</v>
      </c>
      <c r="AC2081" s="30">
        <v>2100</v>
      </c>
      <c r="AD2081" s="30" t="e">
        <f>#N/A</f>
        <v>#N/A</v>
      </c>
      <c r="AE2081" s="135">
        <v>0.91333333333333333</v>
      </c>
      <c r="AG2081" s="30" t="e">
        <f>#N/A</f>
        <v>#N/A</v>
      </c>
      <c r="AH2081" s="30" t="e">
        <f>#N/A</f>
        <v>#N/A</v>
      </c>
      <c r="AI2081" s="30">
        <v>3567</v>
      </c>
      <c r="AJ2081" s="30">
        <v>3007</v>
      </c>
      <c r="AK2081" s="26" t="s">
        <v>139</v>
      </c>
      <c r="AL2081" s="26">
        <v>31</v>
      </c>
      <c r="AM2081" s="26" t="s">
        <v>4512</v>
      </c>
      <c r="AU2081" s="26" t="s">
        <v>1526</v>
      </c>
      <c r="AV2081" s="67" t="s">
        <v>4519</v>
      </c>
      <c r="BB2081" s="26" t="s">
        <v>2441</v>
      </c>
      <c r="BC2081" s="26" t="s">
        <v>3205</v>
      </c>
      <c r="BD2081" s="37">
        <v>44065</v>
      </c>
      <c r="BE2081" s="30">
        <v>35143</v>
      </c>
      <c r="BF2081" s="30">
        <v>38788</v>
      </c>
      <c r="BG2081" s="37" t="s">
        <v>3206</v>
      </c>
      <c r="BI2081" s="37"/>
      <c r="BJ2081" s="37"/>
      <c r="BK2081" s="37"/>
      <c r="BL2081" s="37"/>
      <c r="BM2081" s="37"/>
      <c r="BN2081" s="26"/>
      <c r="BO2081" s="26"/>
      <c r="BP2081" s="26"/>
      <c r="BQ2081" s="38"/>
      <c r="BR2081" s="26"/>
      <c r="BS2081" s="26"/>
      <c r="BT2081" s="26"/>
      <c r="BU2081" s="26"/>
      <c r="BV2081" s="39"/>
    </row>
    <row r="2082" spans="1:74" ht="15" hidden="1" customHeight="1">
      <c r="A2082" s="26">
        <v>2020</v>
      </c>
      <c r="B2082" s="26">
        <v>2078</v>
      </c>
      <c r="C2082" s="26" t="s">
        <v>129</v>
      </c>
      <c r="D2082" s="26" t="s">
        <v>2433</v>
      </c>
      <c r="E2082" s="26" t="s">
        <v>2434</v>
      </c>
      <c r="F2082" s="68">
        <v>43999</v>
      </c>
      <c r="G2082" s="26" t="s">
        <v>4520</v>
      </c>
      <c r="H2082" s="26" t="s">
        <v>1402</v>
      </c>
      <c r="I2082" s="26" t="s">
        <v>1402</v>
      </c>
      <c r="J2082" s="28" t="s">
        <v>4521</v>
      </c>
      <c r="K2082" s="26" t="s">
        <v>1483</v>
      </c>
      <c r="L2082" s="26" t="s">
        <v>2437</v>
      </c>
      <c r="M2082" s="26" t="s">
        <v>137</v>
      </c>
      <c r="N2082" s="26" t="s">
        <v>138</v>
      </c>
      <c r="O2082" s="26" t="s">
        <v>138</v>
      </c>
      <c r="P2082" s="29">
        <v>244</v>
      </c>
      <c r="Q2082" s="30">
        <v>71</v>
      </c>
      <c r="R2082" s="30">
        <v>5030</v>
      </c>
      <c r="S2082" s="31" t="e">
        <f>#N/A</f>
        <v>#N/A</v>
      </c>
      <c r="T2082" s="30">
        <v>1627</v>
      </c>
      <c r="U2082" s="30">
        <v>1383</v>
      </c>
      <c r="V2082" s="32">
        <v>4.615384615384615</v>
      </c>
      <c r="W2082" s="30">
        <v>65</v>
      </c>
      <c r="X2082" s="30" t="e">
        <f>#N/A</f>
        <v>#N/A</v>
      </c>
      <c r="Y2082" s="30" t="e">
        <f>#N/A</f>
        <v>#N/A</v>
      </c>
      <c r="AB2082" s="33" t="e">
        <f>#N/A</f>
        <v>#N/A</v>
      </c>
      <c r="AC2082" s="30">
        <v>2100</v>
      </c>
      <c r="AD2082" s="30" t="e">
        <f>#N/A</f>
        <v>#N/A</v>
      </c>
      <c r="AE2082" s="135">
        <v>0.89666666666666661</v>
      </c>
      <c r="AG2082" s="30" t="e">
        <f>#N/A</f>
        <v>#N/A</v>
      </c>
      <c r="AH2082" s="30" t="e">
        <f>#N/A</f>
        <v>#N/A</v>
      </c>
      <c r="AI2082" s="30">
        <v>3190</v>
      </c>
      <c r="AJ2082" s="30">
        <v>2630</v>
      </c>
      <c r="AK2082" s="26" t="s">
        <v>139</v>
      </c>
      <c r="AL2082" s="26">
        <v>31</v>
      </c>
      <c r="AM2082" s="26" t="s">
        <v>4512</v>
      </c>
      <c r="AU2082" s="26" t="s">
        <v>1526</v>
      </c>
      <c r="AV2082" s="67" t="s">
        <v>4516</v>
      </c>
      <c r="BB2082" s="26" t="s">
        <v>2441</v>
      </c>
      <c r="BC2082" s="26" t="s">
        <v>3205</v>
      </c>
      <c r="BD2082" s="37">
        <v>44065</v>
      </c>
      <c r="BE2082" s="30">
        <v>35143</v>
      </c>
      <c r="BF2082" s="30">
        <v>38788</v>
      </c>
      <c r="BG2082" s="37" t="s">
        <v>3206</v>
      </c>
      <c r="BI2082" s="37"/>
      <c r="BJ2082" s="37"/>
      <c r="BK2082" s="37"/>
      <c r="BL2082" s="37"/>
      <c r="BM2082" s="37"/>
      <c r="BN2082" s="26"/>
      <c r="BO2082" s="26"/>
      <c r="BP2082" s="26"/>
      <c r="BQ2082" s="38"/>
      <c r="BR2082" s="26"/>
      <c r="BS2082" s="26"/>
      <c r="BT2082" s="26"/>
      <c r="BU2082" s="26"/>
      <c r="BV2082" s="39"/>
    </row>
    <row r="2083" spans="1:74" ht="15" hidden="1" customHeight="1">
      <c r="A2083" s="26">
        <v>2020</v>
      </c>
      <c r="B2083" s="67">
        <v>2079</v>
      </c>
      <c r="C2083" s="26" t="s">
        <v>129</v>
      </c>
      <c r="D2083" s="67" t="s">
        <v>2433</v>
      </c>
      <c r="E2083" s="67" t="s">
        <v>2434</v>
      </c>
      <c r="F2083" s="68">
        <v>43999</v>
      </c>
      <c r="G2083" s="67" t="s">
        <v>4522</v>
      </c>
      <c r="H2083" s="26" t="s">
        <v>1402</v>
      </c>
      <c r="I2083" s="26" t="s">
        <v>1402</v>
      </c>
      <c r="J2083" s="28" t="s">
        <v>4523</v>
      </c>
      <c r="K2083" s="26" t="s">
        <v>1483</v>
      </c>
      <c r="L2083" s="26" t="s">
        <v>2437</v>
      </c>
      <c r="M2083" s="26" t="s">
        <v>137</v>
      </c>
      <c r="N2083" s="26" t="s">
        <v>138</v>
      </c>
      <c r="O2083" s="26" t="s">
        <v>138</v>
      </c>
      <c r="P2083" s="29">
        <v>245</v>
      </c>
      <c r="Q2083" s="30">
        <v>78</v>
      </c>
      <c r="R2083" s="30">
        <v>7080</v>
      </c>
      <c r="S2083" s="31" t="e">
        <f>#N/A</f>
        <v>#N/A</v>
      </c>
      <c r="T2083" s="30">
        <v>2083</v>
      </c>
      <c r="U2083" s="30">
        <v>1695</v>
      </c>
      <c r="V2083" s="32">
        <v>4.7619047619047619</v>
      </c>
      <c r="W2083" s="30">
        <v>53</v>
      </c>
      <c r="X2083" s="30" t="e">
        <f>#N/A</f>
        <v>#N/A</v>
      </c>
      <c r="Y2083" s="30" t="e">
        <f>#N/A</f>
        <v>#N/A</v>
      </c>
      <c r="AB2083" s="33" t="e">
        <f>#N/A</f>
        <v>#N/A</v>
      </c>
      <c r="AC2083" s="30">
        <v>2100</v>
      </c>
      <c r="AD2083" s="30" t="e">
        <f>#N/A</f>
        <v>#N/A</v>
      </c>
      <c r="AE2083" s="135">
        <v>0.94296296296296289</v>
      </c>
      <c r="AG2083" s="30" t="e">
        <f>#N/A</f>
        <v>#N/A</v>
      </c>
      <c r="AH2083" s="30" t="e">
        <f>#N/A</f>
        <v>#N/A</v>
      </c>
      <c r="AI2083" s="30">
        <v>4262</v>
      </c>
      <c r="AJ2083" s="30">
        <v>3702</v>
      </c>
      <c r="AK2083" s="26" t="s">
        <v>139</v>
      </c>
      <c r="AL2083" s="26">
        <v>31</v>
      </c>
      <c r="AM2083" s="26" t="s">
        <v>4512</v>
      </c>
      <c r="AU2083" s="26" t="s">
        <v>1526</v>
      </c>
      <c r="AV2083" s="67" t="s">
        <v>4524</v>
      </c>
      <c r="BB2083" s="26" t="s">
        <v>2441</v>
      </c>
      <c r="BC2083" s="26" t="s">
        <v>3205</v>
      </c>
      <c r="BD2083" s="37">
        <v>44065</v>
      </c>
      <c r="BE2083" s="30">
        <v>35143</v>
      </c>
      <c r="BF2083" s="30">
        <v>38788</v>
      </c>
      <c r="BG2083" s="37" t="s">
        <v>3206</v>
      </c>
      <c r="BI2083" s="37"/>
      <c r="BJ2083" s="37"/>
      <c r="BK2083" s="37"/>
      <c r="BL2083" s="37"/>
      <c r="BM2083" s="37"/>
      <c r="BN2083" s="26"/>
      <c r="BO2083" s="26"/>
      <c r="BP2083" s="26"/>
      <c r="BQ2083" s="38"/>
      <c r="BR2083" s="26"/>
      <c r="BS2083" s="26"/>
      <c r="BT2083" s="26"/>
      <c r="BU2083" s="26"/>
      <c r="BV2083" s="39"/>
    </row>
    <row r="2084" spans="1:74" ht="15" hidden="1" customHeight="1">
      <c r="A2084" s="26">
        <v>2020</v>
      </c>
      <c r="B2084" s="26">
        <v>2080</v>
      </c>
      <c r="C2084" s="26" t="s">
        <v>129</v>
      </c>
      <c r="D2084" s="26" t="s">
        <v>2433</v>
      </c>
      <c r="E2084" s="26" t="s">
        <v>2434</v>
      </c>
      <c r="F2084" s="68">
        <v>43999</v>
      </c>
      <c r="G2084" s="26" t="s">
        <v>4525</v>
      </c>
      <c r="H2084" s="26" t="s">
        <v>1402</v>
      </c>
      <c r="I2084" s="26" t="s">
        <v>1402</v>
      </c>
      <c r="J2084" s="28" t="s">
        <v>4526</v>
      </c>
      <c r="K2084" s="26" t="s">
        <v>1483</v>
      </c>
      <c r="L2084" s="26" t="s">
        <v>2437</v>
      </c>
      <c r="M2084" s="26" t="s">
        <v>137</v>
      </c>
      <c r="N2084" s="26" t="s">
        <v>138</v>
      </c>
      <c r="O2084" s="26" t="s">
        <v>138</v>
      </c>
      <c r="P2084" s="29">
        <v>246</v>
      </c>
      <c r="Q2084" s="30">
        <v>73</v>
      </c>
      <c r="R2084" s="30">
        <v>5520</v>
      </c>
      <c r="S2084" s="31" t="e">
        <f>#N/A</f>
        <v>#N/A</v>
      </c>
      <c r="T2084" s="30">
        <v>1612</v>
      </c>
      <c r="U2084" s="30">
        <v>1354</v>
      </c>
      <c r="V2084" s="32">
        <v>4.838709677419355</v>
      </c>
      <c r="W2084" s="30">
        <v>54</v>
      </c>
      <c r="X2084" s="30" t="e">
        <f>#N/A</f>
        <v>#N/A</v>
      </c>
      <c r="Y2084" s="30" t="e">
        <f>#N/A</f>
        <v>#N/A</v>
      </c>
      <c r="AB2084" s="33" t="e">
        <f>#N/A</f>
        <v>#N/A</v>
      </c>
      <c r="AC2084" s="30">
        <v>2100</v>
      </c>
      <c r="AD2084" s="30" t="e">
        <f>#N/A</f>
        <v>#N/A</v>
      </c>
      <c r="AE2084" s="135">
        <v>0.98</v>
      </c>
      <c r="AG2084" s="30" t="e">
        <f>#N/A</f>
        <v>#N/A</v>
      </c>
      <c r="AH2084" s="30" t="e">
        <f>#N/A</f>
        <v>#N/A</v>
      </c>
      <c r="AI2084" s="30">
        <v>3426</v>
      </c>
      <c r="AJ2084" s="30">
        <v>2866</v>
      </c>
      <c r="AK2084" s="26" t="s">
        <v>139</v>
      </c>
      <c r="AL2084" s="26">
        <v>31</v>
      </c>
      <c r="AM2084" s="26" t="s">
        <v>4512</v>
      </c>
      <c r="AU2084" s="26" t="s">
        <v>1526</v>
      </c>
      <c r="AV2084" s="67" t="s">
        <v>4527</v>
      </c>
      <c r="BB2084" s="26" t="s">
        <v>2441</v>
      </c>
      <c r="BC2084" s="26" t="s">
        <v>3205</v>
      </c>
      <c r="BD2084" s="37">
        <v>44065</v>
      </c>
      <c r="BE2084" s="30">
        <v>35143</v>
      </c>
      <c r="BF2084" s="30">
        <v>38788</v>
      </c>
      <c r="BG2084" s="37" t="s">
        <v>3206</v>
      </c>
      <c r="BI2084" s="37"/>
      <c r="BJ2084" s="37"/>
      <c r="BK2084" s="37"/>
      <c r="BL2084" s="37"/>
      <c r="BM2084" s="37"/>
      <c r="BN2084" s="26"/>
      <c r="BO2084" s="26"/>
      <c r="BP2084" s="26"/>
      <c r="BQ2084" s="38"/>
      <c r="BR2084" s="26"/>
      <c r="BS2084" s="26"/>
      <c r="BT2084" s="26"/>
      <c r="BU2084" s="26"/>
      <c r="BV2084" s="39"/>
    </row>
    <row r="2085" spans="1:74" ht="15" hidden="1" customHeight="1">
      <c r="A2085" s="26">
        <v>2020</v>
      </c>
      <c r="B2085" s="67">
        <v>2081</v>
      </c>
      <c r="C2085" s="26" t="s">
        <v>129</v>
      </c>
      <c r="D2085" s="67" t="s">
        <v>2433</v>
      </c>
      <c r="E2085" s="67" t="s">
        <v>2434</v>
      </c>
      <c r="F2085" s="68">
        <v>43999</v>
      </c>
      <c r="G2085" s="67" t="s">
        <v>4528</v>
      </c>
      <c r="H2085" s="26" t="s">
        <v>1402</v>
      </c>
      <c r="I2085" s="26" t="s">
        <v>1402</v>
      </c>
      <c r="J2085" s="28" t="s">
        <v>4529</v>
      </c>
      <c r="K2085" s="26" t="s">
        <v>1483</v>
      </c>
      <c r="L2085" s="26" t="s">
        <v>2437</v>
      </c>
      <c r="M2085" s="26" t="s">
        <v>137</v>
      </c>
      <c r="N2085" s="26" t="s">
        <v>138</v>
      </c>
      <c r="O2085" s="26" t="s">
        <v>138</v>
      </c>
      <c r="P2085" s="29">
        <v>247</v>
      </c>
      <c r="Q2085" s="30">
        <v>72</v>
      </c>
      <c r="R2085" s="30">
        <v>5870</v>
      </c>
      <c r="S2085" s="31" t="e">
        <f>#N/A</f>
        <v>#N/A</v>
      </c>
      <c r="T2085" s="30">
        <v>1604</v>
      </c>
      <c r="U2085" s="30">
        <v>1407</v>
      </c>
      <c r="V2085" s="32">
        <v>4.838709677419355</v>
      </c>
      <c r="W2085" s="30">
        <v>49</v>
      </c>
      <c r="X2085" s="30" t="e">
        <f>#N/A</f>
        <v>#N/A</v>
      </c>
      <c r="Y2085" s="30" t="e">
        <f>#N/A</f>
        <v>#N/A</v>
      </c>
      <c r="AB2085" s="33" t="e">
        <f>#N/A</f>
        <v>#N/A</v>
      </c>
      <c r="AC2085" s="30">
        <v>2100</v>
      </c>
      <c r="AD2085" s="30" t="e">
        <f>#N/A</f>
        <v>#N/A</v>
      </c>
      <c r="AE2085" s="135">
        <v>0.90682926829268296</v>
      </c>
      <c r="AG2085" s="30" t="e">
        <f>#N/A</f>
        <v>#N/A</v>
      </c>
      <c r="AH2085" s="30" t="e">
        <f>#N/A</f>
        <v>#N/A</v>
      </c>
      <c r="AI2085" s="30">
        <v>3629</v>
      </c>
      <c r="AJ2085" s="30">
        <v>3069</v>
      </c>
      <c r="AK2085" s="26" t="s">
        <v>139</v>
      </c>
      <c r="AL2085" s="26">
        <v>31</v>
      </c>
      <c r="AM2085" s="26" t="s">
        <v>4512</v>
      </c>
      <c r="AU2085" s="26" t="s">
        <v>1526</v>
      </c>
      <c r="AV2085" s="67" t="s">
        <v>4530</v>
      </c>
      <c r="BB2085" s="26" t="s">
        <v>2441</v>
      </c>
      <c r="BC2085" s="26" t="s">
        <v>3205</v>
      </c>
      <c r="BD2085" s="37">
        <v>44065</v>
      </c>
      <c r="BE2085" s="30">
        <v>35143</v>
      </c>
      <c r="BF2085" s="30">
        <v>38788</v>
      </c>
      <c r="BG2085" s="37" t="s">
        <v>3206</v>
      </c>
      <c r="BI2085" s="37"/>
      <c r="BJ2085" s="37"/>
      <c r="BK2085" s="37"/>
      <c r="BL2085" s="37"/>
      <c r="BM2085" s="37"/>
      <c r="BN2085" s="26"/>
      <c r="BO2085" s="26"/>
      <c r="BP2085" s="26"/>
      <c r="BQ2085" s="38"/>
      <c r="BR2085" s="26"/>
      <c r="BS2085" s="26"/>
      <c r="BT2085" s="26"/>
      <c r="BU2085" s="26"/>
      <c r="BV2085" s="39"/>
    </row>
    <row r="2086" spans="1:74" ht="15" hidden="1" customHeight="1">
      <c r="A2086" s="26">
        <v>2020</v>
      </c>
      <c r="B2086" s="26">
        <v>2082</v>
      </c>
      <c r="C2086" s="26" t="s">
        <v>129</v>
      </c>
      <c r="D2086" s="26" t="s">
        <v>2433</v>
      </c>
      <c r="E2086" s="26" t="s">
        <v>2434</v>
      </c>
      <c r="F2086" s="68">
        <v>43999</v>
      </c>
      <c r="G2086" s="26" t="s">
        <v>4531</v>
      </c>
      <c r="H2086" s="26" t="s">
        <v>1402</v>
      </c>
      <c r="I2086" s="26" t="s">
        <v>1402</v>
      </c>
      <c r="J2086" s="28" t="s">
        <v>4532</v>
      </c>
      <c r="K2086" s="26" t="s">
        <v>1483</v>
      </c>
      <c r="L2086" s="26" t="s">
        <v>2437</v>
      </c>
      <c r="M2086" s="26" t="s">
        <v>137</v>
      </c>
      <c r="N2086" s="26" t="s">
        <v>138</v>
      </c>
      <c r="O2086" s="26" t="s">
        <v>138</v>
      </c>
      <c r="P2086" s="29">
        <v>248</v>
      </c>
      <c r="Q2086" s="30">
        <v>67</v>
      </c>
      <c r="R2086" s="30">
        <v>4160</v>
      </c>
      <c r="S2086" s="31" t="e">
        <f>#N/A</f>
        <v>#N/A</v>
      </c>
      <c r="T2086" s="30">
        <v>1245</v>
      </c>
      <c r="U2086" s="30">
        <v>1081</v>
      </c>
      <c r="V2086" s="32">
        <v>4.918032786885246</v>
      </c>
      <c r="W2086" s="30">
        <v>52</v>
      </c>
      <c r="X2086" s="30" t="e">
        <f>#N/A</f>
        <v>#N/A</v>
      </c>
      <c r="Y2086" s="30" t="e">
        <f>#N/A</f>
        <v>#N/A</v>
      </c>
      <c r="AB2086" s="33" t="e">
        <f>#N/A</f>
        <v>#N/A</v>
      </c>
      <c r="AC2086" s="30">
        <v>2100</v>
      </c>
      <c r="AD2086" s="30" t="e">
        <f>#N/A</f>
        <v>#N/A</v>
      </c>
      <c r="AE2086" s="135">
        <v>0.69428571428571428</v>
      </c>
      <c r="AG2086" s="30" t="e">
        <f>#N/A</f>
        <v>#N/A</v>
      </c>
      <c r="AH2086" s="30" t="e">
        <f>#N/A</f>
        <v>#N/A</v>
      </c>
      <c r="AI2086" s="30">
        <v>2735</v>
      </c>
      <c r="AJ2086" s="30">
        <v>2175</v>
      </c>
      <c r="AK2086" s="26" t="s">
        <v>139</v>
      </c>
      <c r="AL2086" s="26">
        <v>31</v>
      </c>
      <c r="AM2086" s="26" t="s">
        <v>4512</v>
      </c>
      <c r="AU2086" s="26" t="s">
        <v>1526</v>
      </c>
      <c r="AV2086" s="67" t="s">
        <v>4533</v>
      </c>
      <c r="BB2086" s="26" t="s">
        <v>2441</v>
      </c>
      <c r="BC2086" s="26" t="s">
        <v>3205</v>
      </c>
      <c r="BD2086" s="37">
        <v>44065</v>
      </c>
      <c r="BE2086" s="30">
        <v>35143</v>
      </c>
      <c r="BF2086" s="30">
        <v>38788</v>
      </c>
      <c r="BG2086" s="37" t="s">
        <v>3206</v>
      </c>
      <c r="BI2086" s="37"/>
      <c r="BJ2086" s="37"/>
      <c r="BK2086" s="37"/>
      <c r="BL2086" s="37"/>
      <c r="BM2086" s="37"/>
      <c r="BN2086" s="26"/>
      <c r="BO2086" s="26"/>
      <c r="BP2086" s="26"/>
      <c r="BQ2086" s="38"/>
      <c r="BR2086" s="26"/>
      <c r="BS2086" s="26"/>
      <c r="BT2086" s="26"/>
      <c r="BU2086" s="26"/>
      <c r="BV2086" s="39"/>
    </row>
    <row r="2087" spans="1:74" ht="15" hidden="1" customHeight="1">
      <c r="A2087" s="26">
        <v>2020</v>
      </c>
      <c r="B2087" s="67">
        <v>2083</v>
      </c>
      <c r="C2087" s="26" t="s">
        <v>129</v>
      </c>
      <c r="D2087" s="67" t="s">
        <v>2433</v>
      </c>
      <c r="E2087" s="67" t="s">
        <v>2434</v>
      </c>
      <c r="F2087" s="68">
        <v>43999</v>
      </c>
      <c r="G2087" s="67" t="s">
        <v>4534</v>
      </c>
      <c r="H2087" s="26" t="s">
        <v>1402</v>
      </c>
      <c r="I2087" s="26" t="s">
        <v>1402</v>
      </c>
      <c r="J2087" s="28" t="s">
        <v>4535</v>
      </c>
      <c r="K2087" s="26" t="s">
        <v>1483</v>
      </c>
      <c r="L2087" s="26" t="s">
        <v>2437</v>
      </c>
      <c r="M2087" s="26" t="s">
        <v>137</v>
      </c>
      <c r="N2087" s="26" t="s">
        <v>138</v>
      </c>
      <c r="O2087" s="26" t="s">
        <v>138</v>
      </c>
      <c r="P2087" s="29">
        <v>249</v>
      </c>
      <c r="Q2087" s="30">
        <v>71</v>
      </c>
      <c r="R2087" s="30">
        <v>4550</v>
      </c>
      <c r="S2087" s="31" t="e">
        <f>#N/A</f>
        <v>#N/A</v>
      </c>
      <c r="T2087" s="30">
        <v>1178</v>
      </c>
      <c r="U2087" s="30">
        <v>1003</v>
      </c>
      <c r="V2087" s="32">
        <v>4.7619047619047619</v>
      </c>
      <c r="W2087" s="30">
        <v>53</v>
      </c>
      <c r="X2087" s="30" t="e">
        <f>#N/A</f>
        <v>#N/A</v>
      </c>
      <c r="Y2087" s="30" t="e">
        <f>#N/A</f>
        <v>#N/A</v>
      </c>
      <c r="AB2087" s="33" t="e">
        <f>#N/A</f>
        <v>#N/A</v>
      </c>
      <c r="AC2087" s="30">
        <v>2100</v>
      </c>
      <c r="AD2087" s="30" t="e">
        <f>#N/A</f>
        <v>#N/A</v>
      </c>
      <c r="AE2087" s="135">
        <v>0.71333333333333326</v>
      </c>
      <c r="AG2087" s="30" t="e">
        <f>#N/A</f>
        <v>#N/A</v>
      </c>
      <c r="AH2087" s="30" t="e">
        <f>#N/A</f>
        <v>#N/A</v>
      </c>
      <c r="AI2087" s="30">
        <v>2939</v>
      </c>
      <c r="AJ2087" s="30">
        <v>2379</v>
      </c>
      <c r="AK2087" s="26" t="s">
        <v>139</v>
      </c>
      <c r="AL2087" s="26">
        <v>31</v>
      </c>
      <c r="AM2087" s="26" t="s">
        <v>4512</v>
      </c>
      <c r="AU2087" s="26" t="s">
        <v>1526</v>
      </c>
      <c r="AV2087" s="67" t="s">
        <v>4533</v>
      </c>
      <c r="BB2087" s="26" t="s">
        <v>2441</v>
      </c>
      <c r="BC2087" s="26" t="s">
        <v>3205</v>
      </c>
      <c r="BD2087" s="37">
        <v>44065</v>
      </c>
      <c r="BE2087" s="30">
        <v>35143</v>
      </c>
      <c r="BF2087" s="30">
        <v>38788</v>
      </c>
      <c r="BG2087" s="37" t="s">
        <v>3206</v>
      </c>
      <c r="BI2087" s="37"/>
      <c r="BJ2087" s="37"/>
      <c r="BK2087" s="37"/>
      <c r="BL2087" s="37"/>
      <c r="BM2087" s="37"/>
      <c r="BN2087" s="26"/>
      <c r="BO2087" s="26"/>
      <c r="BP2087" s="26"/>
      <c r="BQ2087" s="38"/>
      <c r="BR2087" s="26"/>
      <c r="BS2087" s="26"/>
      <c r="BT2087" s="26"/>
      <c r="BU2087" s="26"/>
      <c r="BV2087" s="39"/>
    </row>
    <row r="2088" spans="1:74" ht="15" hidden="1" customHeight="1">
      <c r="A2088" s="26">
        <v>2020</v>
      </c>
      <c r="B2088" s="26">
        <v>2084</v>
      </c>
      <c r="C2088" s="26" t="s">
        <v>129</v>
      </c>
      <c r="D2088" s="26" t="s">
        <v>2433</v>
      </c>
      <c r="E2088" s="26" t="s">
        <v>2434</v>
      </c>
      <c r="F2088" s="68">
        <v>43999</v>
      </c>
      <c r="G2088" s="26" t="s">
        <v>4536</v>
      </c>
      <c r="H2088" s="26" t="s">
        <v>1402</v>
      </c>
      <c r="I2088" s="26" t="s">
        <v>1402</v>
      </c>
      <c r="J2088" s="28" t="s">
        <v>4537</v>
      </c>
      <c r="K2088" s="26" t="s">
        <v>1483</v>
      </c>
      <c r="L2088" s="26" t="s">
        <v>2437</v>
      </c>
      <c r="M2088" s="26" t="s">
        <v>137</v>
      </c>
      <c r="N2088" s="26" t="s">
        <v>138</v>
      </c>
      <c r="O2088" s="26" t="s">
        <v>138</v>
      </c>
      <c r="P2088" s="29">
        <v>250</v>
      </c>
      <c r="Q2088" s="30">
        <v>72</v>
      </c>
      <c r="R2088" s="30">
        <v>4660</v>
      </c>
      <c r="S2088" s="31" t="e">
        <f>#N/A</f>
        <v>#N/A</v>
      </c>
      <c r="T2088" s="30">
        <v>1617</v>
      </c>
      <c r="U2088" s="30">
        <v>1412</v>
      </c>
      <c r="V2088" s="32">
        <v>4.8</v>
      </c>
      <c r="W2088" s="30">
        <v>54</v>
      </c>
      <c r="X2088" s="30" t="e">
        <f>#N/A</f>
        <v>#N/A</v>
      </c>
      <c r="Y2088" s="30" t="e">
        <f>#N/A</f>
        <v>#N/A</v>
      </c>
      <c r="AB2088" s="33" t="e">
        <f>#N/A</f>
        <v>#N/A</v>
      </c>
      <c r="AC2088" s="30">
        <v>2100</v>
      </c>
      <c r="AD2088" s="30" t="e">
        <f>#N/A</f>
        <v>#N/A</v>
      </c>
      <c r="AE2088" s="135">
        <v>0.69428571428571428</v>
      </c>
      <c r="AG2088" s="30" t="e">
        <f>#N/A</f>
        <v>#N/A</v>
      </c>
      <c r="AH2088" s="30" t="e">
        <f>#N/A</f>
        <v>#N/A</v>
      </c>
      <c r="AI2088" s="30">
        <v>2997</v>
      </c>
      <c r="AJ2088" s="30">
        <v>2437</v>
      </c>
      <c r="AK2088" s="26" t="s">
        <v>139</v>
      </c>
      <c r="AL2088" s="26">
        <v>31</v>
      </c>
      <c r="AM2088" s="26" t="s">
        <v>4512</v>
      </c>
      <c r="AU2088" s="26" t="s">
        <v>1526</v>
      </c>
      <c r="AV2088" s="67" t="s">
        <v>4538</v>
      </c>
      <c r="BB2088" s="26" t="s">
        <v>2441</v>
      </c>
      <c r="BC2088" s="26" t="s">
        <v>3205</v>
      </c>
      <c r="BD2088" s="37">
        <v>44065</v>
      </c>
      <c r="BE2088" s="30">
        <v>35143</v>
      </c>
      <c r="BF2088" s="30">
        <v>38788</v>
      </c>
      <c r="BG2088" s="37" t="s">
        <v>3206</v>
      </c>
      <c r="BI2088" s="37"/>
      <c r="BJ2088" s="37"/>
      <c r="BK2088" s="37"/>
      <c r="BL2088" s="37"/>
      <c r="BM2088" s="37"/>
      <c r="BN2088" s="26"/>
      <c r="BO2088" s="26"/>
      <c r="BP2088" s="26"/>
      <c r="BQ2088" s="38"/>
      <c r="BR2088" s="26"/>
      <c r="BS2088" s="26"/>
      <c r="BT2088" s="26"/>
      <c r="BU2088" s="26"/>
      <c r="BV2088" s="39"/>
    </row>
    <row r="2089" spans="1:74" ht="15" hidden="1" customHeight="1">
      <c r="A2089" s="26">
        <v>2020</v>
      </c>
      <c r="B2089" s="67">
        <v>2085</v>
      </c>
      <c r="C2089" s="26" t="s">
        <v>129</v>
      </c>
      <c r="D2089" s="67" t="s">
        <v>2433</v>
      </c>
      <c r="E2089" s="67" t="s">
        <v>2434</v>
      </c>
      <c r="F2089" s="68">
        <v>43999</v>
      </c>
      <c r="G2089" s="67" t="s">
        <v>4539</v>
      </c>
      <c r="H2089" s="26" t="s">
        <v>1402</v>
      </c>
      <c r="I2089" s="26" t="s">
        <v>1402</v>
      </c>
      <c r="J2089" s="28" t="s">
        <v>4540</v>
      </c>
      <c r="K2089" s="26" t="s">
        <v>1483</v>
      </c>
      <c r="L2089" s="26" t="s">
        <v>2437</v>
      </c>
      <c r="M2089" s="26" t="s">
        <v>137</v>
      </c>
      <c r="N2089" s="26" t="s">
        <v>138</v>
      </c>
      <c r="O2089" s="26" t="s">
        <v>138</v>
      </c>
      <c r="P2089" s="29">
        <v>251</v>
      </c>
      <c r="Q2089" s="30">
        <v>71</v>
      </c>
      <c r="R2089" s="30">
        <v>4600</v>
      </c>
      <c r="S2089" s="31" t="e">
        <f>#N/A</f>
        <v>#N/A</v>
      </c>
      <c r="T2089" s="30">
        <v>1529</v>
      </c>
      <c r="U2089" s="30">
        <v>1269</v>
      </c>
      <c r="V2089" s="32">
        <v>4.615384615384615</v>
      </c>
      <c r="W2089" s="30">
        <v>62</v>
      </c>
      <c r="X2089" s="30" t="e">
        <f>#N/A</f>
        <v>#N/A</v>
      </c>
      <c r="Y2089" s="30" t="e">
        <f>#N/A</f>
        <v>#N/A</v>
      </c>
      <c r="AB2089" s="33" t="e">
        <f>#N/A</f>
        <v>#N/A</v>
      </c>
      <c r="AC2089" s="30">
        <v>2100</v>
      </c>
      <c r="AD2089" s="30" t="e">
        <f>#N/A</f>
        <v>#N/A</v>
      </c>
      <c r="AE2089" s="135">
        <v>0.9</v>
      </c>
      <c r="AG2089" s="30" t="e">
        <f>#N/A</f>
        <v>#N/A</v>
      </c>
      <c r="AH2089" s="30" t="e">
        <f>#N/A</f>
        <v>#N/A</v>
      </c>
      <c r="AI2089" s="30">
        <v>2965</v>
      </c>
      <c r="AJ2089" s="30">
        <v>2405</v>
      </c>
      <c r="AK2089" s="26" t="s">
        <v>139</v>
      </c>
      <c r="AL2089" s="26">
        <v>31</v>
      </c>
      <c r="AM2089" s="26" t="s">
        <v>4512</v>
      </c>
      <c r="AU2089" s="26" t="s">
        <v>1526</v>
      </c>
      <c r="AV2089" s="67" t="s">
        <v>4538</v>
      </c>
      <c r="BB2089" s="26" t="s">
        <v>2441</v>
      </c>
      <c r="BC2089" s="26" t="s">
        <v>3205</v>
      </c>
      <c r="BD2089" s="37">
        <v>44065</v>
      </c>
      <c r="BE2089" s="30">
        <v>35143</v>
      </c>
      <c r="BF2089" s="30">
        <v>38788</v>
      </c>
      <c r="BG2089" s="37" t="s">
        <v>3206</v>
      </c>
      <c r="BI2089" s="37"/>
      <c r="BJ2089" s="37"/>
      <c r="BK2089" s="37"/>
      <c r="BL2089" s="37"/>
      <c r="BM2089" s="37"/>
      <c r="BN2089" s="26"/>
      <c r="BO2089" s="26"/>
      <c r="BP2089" s="26"/>
      <c r="BQ2089" s="38"/>
      <c r="BR2089" s="26"/>
      <c r="BS2089" s="26"/>
      <c r="BT2089" s="26"/>
      <c r="BU2089" s="26"/>
      <c r="BV2089" s="39"/>
    </row>
    <row r="2090" spans="1:74" ht="15" hidden="1" customHeight="1">
      <c r="A2090" s="26">
        <v>2020</v>
      </c>
      <c r="B2090" s="26">
        <v>2086</v>
      </c>
      <c r="C2090" s="26" t="s">
        <v>129</v>
      </c>
      <c r="D2090" s="26" t="s">
        <v>2433</v>
      </c>
      <c r="E2090" s="26" t="s">
        <v>2434</v>
      </c>
      <c r="F2090" s="68">
        <v>43999</v>
      </c>
      <c r="G2090" s="26" t="s">
        <v>4541</v>
      </c>
      <c r="H2090" s="26" t="s">
        <v>1402</v>
      </c>
      <c r="I2090" s="26" t="s">
        <v>1402</v>
      </c>
      <c r="J2090" s="28" t="s">
        <v>4542</v>
      </c>
      <c r="K2090" s="26" t="s">
        <v>1483</v>
      </c>
      <c r="L2090" s="26" t="s">
        <v>2437</v>
      </c>
      <c r="M2090" s="26" t="s">
        <v>137</v>
      </c>
      <c r="N2090" s="26" t="s">
        <v>138</v>
      </c>
      <c r="O2090" s="26" t="s">
        <v>138</v>
      </c>
      <c r="P2090" s="29">
        <v>252</v>
      </c>
      <c r="Q2090" s="30">
        <v>76</v>
      </c>
      <c r="R2090" s="30">
        <v>6200</v>
      </c>
      <c r="S2090" s="31" t="e">
        <f>#N/A</f>
        <v>#N/A</v>
      </c>
      <c r="T2090" s="30">
        <v>1733</v>
      </c>
      <c r="U2090" s="30">
        <v>1455</v>
      </c>
      <c r="V2090" s="32">
        <v>5</v>
      </c>
      <c r="W2090" s="30">
        <v>45</v>
      </c>
      <c r="X2090" s="30" t="e">
        <f>#N/A</f>
        <v>#N/A</v>
      </c>
      <c r="Y2090" s="30" t="e">
        <f>#N/A</f>
        <v>#N/A</v>
      </c>
      <c r="AB2090" s="33" t="e">
        <f>#N/A</f>
        <v>#N/A</v>
      </c>
      <c r="AC2090" s="30">
        <v>2100</v>
      </c>
      <c r="AD2090" s="30" t="e">
        <f>#N/A</f>
        <v>#N/A</v>
      </c>
      <c r="AE2090" s="135">
        <v>0.80352941176470583</v>
      </c>
      <c r="AG2090" s="30" t="e">
        <f>#N/A</f>
        <v>#N/A</v>
      </c>
      <c r="AH2090" s="30" t="e">
        <f>#N/A</f>
        <v>#N/A</v>
      </c>
      <c r="AI2090" s="30">
        <v>3802</v>
      </c>
      <c r="AJ2090" s="30">
        <v>3242</v>
      </c>
      <c r="AK2090" s="26" t="s">
        <v>139</v>
      </c>
      <c r="AL2090" s="26">
        <v>31</v>
      </c>
      <c r="AM2090" s="26" t="s">
        <v>4512</v>
      </c>
      <c r="AU2090" s="26" t="s">
        <v>1526</v>
      </c>
      <c r="AV2090" s="67" t="s">
        <v>4543</v>
      </c>
      <c r="BB2090" s="26" t="s">
        <v>2441</v>
      </c>
      <c r="BC2090" s="26" t="s">
        <v>3205</v>
      </c>
      <c r="BD2090" s="37">
        <v>44065</v>
      </c>
      <c r="BE2090" s="30">
        <v>35143</v>
      </c>
      <c r="BF2090" s="30">
        <v>38788</v>
      </c>
      <c r="BG2090" s="37" t="s">
        <v>3206</v>
      </c>
      <c r="BI2090" s="37"/>
      <c r="BJ2090" s="37"/>
      <c r="BK2090" s="37"/>
      <c r="BL2090" s="37"/>
      <c r="BM2090" s="37"/>
      <c r="BN2090" s="26"/>
      <c r="BO2090" s="26"/>
      <c r="BP2090" s="26"/>
      <c r="BQ2090" s="38"/>
      <c r="BR2090" s="26"/>
      <c r="BS2090" s="26"/>
      <c r="BT2090" s="26"/>
      <c r="BU2090" s="26"/>
      <c r="BV2090" s="39"/>
    </row>
    <row r="2091" spans="1:74" ht="15" hidden="1" customHeight="1">
      <c r="A2091" s="26">
        <v>2020</v>
      </c>
      <c r="B2091" s="67">
        <v>2087</v>
      </c>
      <c r="C2091" s="26" t="s">
        <v>129</v>
      </c>
      <c r="D2091" s="67" t="s">
        <v>2433</v>
      </c>
      <c r="E2091" s="67" t="s">
        <v>2434</v>
      </c>
      <c r="F2091" s="68">
        <v>43999</v>
      </c>
      <c r="G2091" s="67" t="s">
        <v>4544</v>
      </c>
      <c r="H2091" s="26" t="s">
        <v>1402</v>
      </c>
      <c r="I2091" s="26" t="s">
        <v>1402</v>
      </c>
      <c r="J2091" s="28" t="s">
        <v>4545</v>
      </c>
      <c r="K2091" s="26" t="s">
        <v>1483</v>
      </c>
      <c r="L2091" s="26" t="s">
        <v>2437</v>
      </c>
      <c r="M2091" s="26" t="s">
        <v>137</v>
      </c>
      <c r="N2091" s="26" t="s">
        <v>138</v>
      </c>
      <c r="O2091" s="26" t="s">
        <v>138</v>
      </c>
      <c r="P2091" s="29">
        <v>253</v>
      </c>
      <c r="Q2091" s="30">
        <v>74</v>
      </c>
      <c r="R2091" s="30">
        <v>6390</v>
      </c>
      <c r="S2091" s="31" t="e">
        <f>#N/A</f>
        <v>#N/A</v>
      </c>
      <c r="T2091" s="30">
        <v>1693</v>
      </c>
      <c r="U2091" s="30">
        <v>1408</v>
      </c>
      <c r="V2091" s="32">
        <v>5.2631578947368425</v>
      </c>
      <c r="W2091" s="30">
        <v>48</v>
      </c>
      <c r="X2091" s="30" t="e">
        <f>#N/A</f>
        <v>#N/A</v>
      </c>
      <c r="Y2091" s="30" t="e">
        <f>#N/A</f>
        <v>#N/A</v>
      </c>
      <c r="AB2091" s="33" t="e">
        <f>#N/A</f>
        <v>#N/A</v>
      </c>
      <c r="AC2091" s="30">
        <v>2100</v>
      </c>
      <c r="AD2091" s="30" t="e">
        <f>#N/A</f>
        <v>#N/A</v>
      </c>
      <c r="AE2091" s="135">
        <v>0.81333333333333335</v>
      </c>
      <c r="AG2091" s="30" t="e">
        <f>#N/A</f>
        <v>#N/A</v>
      </c>
      <c r="AH2091" s="30" t="e">
        <f>#N/A</f>
        <v>#N/A</v>
      </c>
      <c r="AI2091" s="30">
        <v>3902</v>
      </c>
      <c r="AJ2091" s="30">
        <v>3342</v>
      </c>
      <c r="AK2091" s="26" t="s">
        <v>139</v>
      </c>
      <c r="AL2091" s="26">
        <v>31</v>
      </c>
      <c r="AM2091" s="26" t="s">
        <v>4512</v>
      </c>
      <c r="AU2091" s="26" t="s">
        <v>1526</v>
      </c>
      <c r="AV2091" s="67" t="s">
        <v>4524</v>
      </c>
      <c r="BB2091" s="26" t="s">
        <v>2441</v>
      </c>
      <c r="BC2091" s="26" t="s">
        <v>3205</v>
      </c>
      <c r="BD2091" s="37">
        <v>44065</v>
      </c>
      <c r="BE2091" s="30">
        <v>35143</v>
      </c>
      <c r="BF2091" s="30">
        <v>38788</v>
      </c>
      <c r="BG2091" s="37" t="s">
        <v>3206</v>
      </c>
      <c r="BI2091" s="37"/>
      <c r="BJ2091" s="37"/>
      <c r="BK2091" s="37"/>
      <c r="BL2091" s="37"/>
      <c r="BM2091" s="37"/>
      <c r="BN2091" s="26"/>
      <c r="BO2091" s="26"/>
      <c r="BP2091" s="26"/>
      <c r="BQ2091" s="38"/>
      <c r="BR2091" s="26"/>
      <c r="BS2091" s="26"/>
      <c r="BT2091" s="26"/>
      <c r="BU2091" s="26"/>
      <c r="BV2091" s="39"/>
    </row>
    <row r="2092" spans="1:74" ht="15" hidden="1" customHeight="1">
      <c r="A2092" s="26">
        <v>2020</v>
      </c>
      <c r="B2092" s="26">
        <v>2088</v>
      </c>
      <c r="C2092" s="26" t="s">
        <v>129</v>
      </c>
      <c r="D2092" s="26" t="s">
        <v>2433</v>
      </c>
      <c r="E2092" s="26" t="s">
        <v>2434</v>
      </c>
      <c r="F2092" s="68">
        <v>43999</v>
      </c>
      <c r="G2092" s="26" t="s">
        <v>4546</v>
      </c>
      <c r="H2092" s="26" t="s">
        <v>1402</v>
      </c>
      <c r="I2092" s="26" t="s">
        <v>1402</v>
      </c>
      <c r="J2092" s="28" t="s">
        <v>4547</v>
      </c>
      <c r="K2092" s="26" t="s">
        <v>1483</v>
      </c>
      <c r="L2092" s="26" t="s">
        <v>2437</v>
      </c>
      <c r="M2092" s="26" t="s">
        <v>137</v>
      </c>
      <c r="N2092" s="26" t="s">
        <v>138</v>
      </c>
      <c r="O2092" s="26" t="s">
        <v>138</v>
      </c>
      <c r="P2092" s="29">
        <v>254</v>
      </c>
      <c r="Q2092" s="30">
        <v>74</v>
      </c>
      <c r="R2092" s="30">
        <v>6370</v>
      </c>
      <c r="S2092" s="31" t="e">
        <f>#N/A</f>
        <v>#N/A</v>
      </c>
      <c r="T2092" s="30">
        <v>1632</v>
      </c>
      <c r="U2092" s="30">
        <v>1362</v>
      </c>
      <c r="V2092" s="32">
        <v>4.918032786885246</v>
      </c>
      <c r="W2092" s="30">
        <v>52</v>
      </c>
      <c r="X2092" s="30" t="e">
        <f>#N/A</f>
        <v>#N/A</v>
      </c>
      <c r="Y2092" s="30" t="e">
        <f>#N/A</f>
        <v>#N/A</v>
      </c>
      <c r="AB2092" s="33" t="e">
        <f>#N/A</f>
        <v>#N/A</v>
      </c>
      <c r="AC2092" s="30">
        <v>2100</v>
      </c>
      <c r="AD2092" s="30" t="e">
        <f>#N/A</f>
        <v>#N/A</v>
      </c>
      <c r="AE2092" s="135">
        <v>0.86</v>
      </c>
      <c r="AG2092" s="30" t="e">
        <f>#N/A</f>
        <v>#N/A</v>
      </c>
      <c r="AH2092" s="30" t="e">
        <f>#N/A</f>
        <v>#N/A</v>
      </c>
      <c r="AI2092" s="30">
        <v>3891</v>
      </c>
      <c r="AJ2092" s="30">
        <v>3331</v>
      </c>
      <c r="AK2092" s="26" t="s">
        <v>139</v>
      </c>
      <c r="AL2092" s="26">
        <v>31</v>
      </c>
      <c r="AM2092" s="26" t="s">
        <v>4512</v>
      </c>
      <c r="AU2092" s="26" t="s">
        <v>1526</v>
      </c>
      <c r="AV2092" s="67" t="s">
        <v>4548</v>
      </c>
      <c r="BB2092" s="26" t="s">
        <v>2441</v>
      </c>
      <c r="BC2092" s="26" t="s">
        <v>3205</v>
      </c>
      <c r="BD2092" s="37">
        <v>44065</v>
      </c>
      <c r="BE2092" s="30">
        <v>35143</v>
      </c>
      <c r="BF2092" s="30">
        <v>38788</v>
      </c>
      <c r="BG2092" s="37" t="s">
        <v>3206</v>
      </c>
      <c r="BI2092" s="37"/>
      <c r="BJ2092" s="37"/>
      <c r="BK2092" s="37"/>
      <c r="BL2092" s="37"/>
      <c r="BM2092" s="37"/>
      <c r="BN2092" s="26"/>
      <c r="BO2092" s="26"/>
      <c r="BP2092" s="26"/>
      <c r="BQ2092" s="38"/>
      <c r="BR2092" s="26"/>
      <c r="BS2092" s="26"/>
      <c r="BT2092" s="26"/>
      <c r="BU2092" s="26"/>
      <c r="BV2092" s="39"/>
    </row>
    <row r="2093" spans="1:74" ht="15" hidden="1" customHeight="1">
      <c r="A2093" s="26">
        <v>2020</v>
      </c>
      <c r="B2093" s="67">
        <v>2089</v>
      </c>
      <c r="C2093" s="26" t="s">
        <v>129</v>
      </c>
      <c r="D2093" s="67" t="s">
        <v>2433</v>
      </c>
      <c r="E2093" s="67" t="s">
        <v>2434</v>
      </c>
      <c r="F2093" s="68">
        <v>43999</v>
      </c>
      <c r="G2093" s="67" t="s">
        <v>4549</v>
      </c>
      <c r="H2093" s="26" t="s">
        <v>1402</v>
      </c>
      <c r="I2093" s="26" t="s">
        <v>1402</v>
      </c>
      <c r="J2093" s="28" t="s">
        <v>4550</v>
      </c>
      <c r="K2093" s="26" t="s">
        <v>1483</v>
      </c>
      <c r="L2093" s="26" t="s">
        <v>2437</v>
      </c>
      <c r="M2093" s="26" t="s">
        <v>137</v>
      </c>
      <c r="N2093" s="26" t="s">
        <v>138</v>
      </c>
      <c r="O2093" s="26" t="s">
        <v>138</v>
      </c>
      <c r="P2093" s="29">
        <v>255</v>
      </c>
      <c r="Q2093" s="30">
        <v>68</v>
      </c>
      <c r="R2093" s="30">
        <v>4300</v>
      </c>
      <c r="S2093" s="31" t="e">
        <f>#N/A</f>
        <v>#N/A</v>
      </c>
      <c r="T2093" s="30">
        <v>1350</v>
      </c>
      <c r="U2093" s="30">
        <v>1101</v>
      </c>
      <c r="V2093" s="32">
        <v>4.5454545454545459</v>
      </c>
      <c r="W2093" s="30">
        <v>57</v>
      </c>
      <c r="X2093" s="30" t="e">
        <f>#N/A</f>
        <v>#N/A</v>
      </c>
      <c r="Y2093" s="30" t="e">
        <f>#N/A</f>
        <v>#N/A</v>
      </c>
      <c r="AB2093" s="33" t="e">
        <f>#N/A</f>
        <v>#N/A</v>
      </c>
      <c r="AC2093" s="30">
        <v>2100</v>
      </c>
      <c r="AD2093" s="30" t="e">
        <f>#N/A</f>
        <v>#N/A</v>
      </c>
      <c r="AE2093" s="135">
        <v>0.83</v>
      </c>
      <c r="AG2093" s="30" t="e">
        <f>#N/A</f>
        <v>#N/A</v>
      </c>
      <c r="AH2093" s="30" t="e">
        <f>#N/A</f>
        <v>#N/A</v>
      </c>
      <c r="AI2093" s="30">
        <v>2808</v>
      </c>
      <c r="AJ2093" s="30">
        <v>2248</v>
      </c>
      <c r="AK2093" s="26" t="s">
        <v>139</v>
      </c>
      <c r="AL2093" s="26">
        <v>31</v>
      </c>
      <c r="AM2093" s="26" t="s">
        <v>4512</v>
      </c>
      <c r="AU2093" s="26" t="s">
        <v>1526</v>
      </c>
      <c r="AV2093" s="67" t="s">
        <v>4530</v>
      </c>
      <c r="BB2093" s="26" t="s">
        <v>2441</v>
      </c>
      <c r="BC2093" s="26" t="s">
        <v>3205</v>
      </c>
      <c r="BD2093" s="37">
        <v>44065</v>
      </c>
      <c r="BE2093" s="30">
        <v>35143</v>
      </c>
      <c r="BF2093" s="30">
        <v>38788</v>
      </c>
      <c r="BG2093" s="37" t="s">
        <v>3206</v>
      </c>
      <c r="BI2093" s="37"/>
      <c r="BJ2093" s="37"/>
      <c r="BK2093" s="37"/>
      <c r="BL2093" s="37"/>
      <c r="BM2093" s="37"/>
      <c r="BN2093" s="26"/>
      <c r="BO2093" s="26"/>
      <c r="BP2093" s="26"/>
      <c r="BQ2093" s="38"/>
      <c r="BR2093" s="26"/>
      <c r="BS2093" s="26"/>
      <c r="BT2093" s="26"/>
      <c r="BU2093" s="26"/>
      <c r="BV2093" s="39"/>
    </row>
    <row r="2094" spans="1:74" ht="15" hidden="1" customHeight="1">
      <c r="A2094" s="26">
        <v>2020</v>
      </c>
      <c r="B2094" s="26">
        <v>2090</v>
      </c>
      <c r="C2094" s="26" t="s">
        <v>129</v>
      </c>
      <c r="D2094" s="26" t="s">
        <v>2433</v>
      </c>
      <c r="E2094" s="26" t="s">
        <v>2434</v>
      </c>
      <c r="F2094" s="68">
        <v>43999</v>
      </c>
      <c r="G2094" s="26" t="s">
        <v>4551</v>
      </c>
      <c r="H2094" s="26" t="s">
        <v>1402</v>
      </c>
      <c r="I2094" s="26" t="s">
        <v>1402</v>
      </c>
      <c r="J2094" s="28" t="s">
        <v>4552</v>
      </c>
      <c r="K2094" s="26" t="s">
        <v>1483</v>
      </c>
      <c r="L2094" s="26" t="s">
        <v>2437</v>
      </c>
      <c r="M2094" s="26" t="s">
        <v>137</v>
      </c>
      <c r="N2094" s="26" t="s">
        <v>138</v>
      </c>
      <c r="O2094" s="26" t="s">
        <v>138</v>
      </c>
      <c r="P2094" s="29">
        <v>256</v>
      </c>
      <c r="Q2094" s="30">
        <v>73</v>
      </c>
      <c r="R2094" s="30">
        <v>6630</v>
      </c>
      <c r="S2094" s="31" t="e">
        <f>#N/A</f>
        <v>#N/A</v>
      </c>
      <c r="T2094" s="30">
        <v>1983</v>
      </c>
      <c r="U2094" s="30">
        <v>1691</v>
      </c>
      <c r="V2094" s="32">
        <v>4.838709677419355</v>
      </c>
      <c r="W2094" s="30">
        <v>50</v>
      </c>
      <c r="X2094" s="30" t="e">
        <f>#N/A</f>
        <v>#N/A</v>
      </c>
      <c r="Y2094" s="30" t="e">
        <f>#N/A</f>
        <v>#N/A</v>
      </c>
      <c r="AB2094" s="33" t="e">
        <f>#N/A</f>
        <v>#N/A</v>
      </c>
      <c r="AC2094" s="30">
        <v>2100</v>
      </c>
      <c r="AD2094" s="30" t="e">
        <f>#N/A</f>
        <v>#N/A</v>
      </c>
      <c r="AE2094" s="135">
        <v>0.64666666666666661</v>
      </c>
      <c r="AG2094" s="30" t="e">
        <f>#N/A</f>
        <v>#N/A</v>
      </c>
      <c r="AH2094" s="30" t="e">
        <f>#N/A</f>
        <v>#N/A</v>
      </c>
      <c r="AI2094" s="30">
        <v>4027</v>
      </c>
      <c r="AJ2094" s="30">
        <v>3467</v>
      </c>
      <c r="AK2094" s="26" t="s">
        <v>139</v>
      </c>
      <c r="AL2094" s="26">
        <v>31</v>
      </c>
      <c r="AM2094" s="26" t="s">
        <v>4512</v>
      </c>
      <c r="AU2094" s="26" t="s">
        <v>1526</v>
      </c>
      <c r="AV2094" s="67" t="s">
        <v>4553</v>
      </c>
      <c r="BB2094" s="26" t="s">
        <v>2441</v>
      </c>
      <c r="BC2094" s="26" t="s">
        <v>3205</v>
      </c>
      <c r="BD2094" s="37">
        <v>44065</v>
      </c>
      <c r="BE2094" s="30">
        <v>35143</v>
      </c>
      <c r="BF2094" s="30">
        <v>38788</v>
      </c>
      <c r="BG2094" s="37" t="s">
        <v>3206</v>
      </c>
      <c r="BI2094" s="37"/>
      <c r="BJ2094" s="37"/>
      <c r="BK2094" s="37"/>
      <c r="BL2094" s="37"/>
      <c r="BM2094" s="37"/>
      <c r="BN2094" s="26"/>
      <c r="BO2094" s="26"/>
      <c r="BP2094" s="26"/>
      <c r="BQ2094" s="38"/>
      <c r="BR2094" s="26"/>
      <c r="BS2094" s="26"/>
      <c r="BT2094" s="26"/>
      <c r="BU2094" s="26"/>
      <c r="BV2094" s="39"/>
    </row>
    <row r="2095" spans="1:74" ht="15" hidden="1" customHeight="1">
      <c r="A2095" s="26">
        <v>2020</v>
      </c>
      <c r="B2095" s="67">
        <v>2091</v>
      </c>
      <c r="C2095" s="26" t="s">
        <v>129</v>
      </c>
      <c r="D2095" s="67" t="s">
        <v>2433</v>
      </c>
      <c r="E2095" s="67" t="s">
        <v>2434</v>
      </c>
      <c r="F2095" s="68">
        <v>43999</v>
      </c>
      <c r="G2095" s="67" t="s">
        <v>4554</v>
      </c>
      <c r="H2095" s="26" t="s">
        <v>1402</v>
      </c>
      <c r="I2095" s="26" t="s">
        <v>1402</v>
      </c>
      <c r="J2095" s="28" t="s">
        <v>4555</v>
      </c>
      <c r="K2095" s="26" t="s">
        <v>1483</v>
      </c>
      <c r="L2095" s="26" t="s">
        <v>2437</v>
      </c>
      <c r="M2095" s="26" t="s">
        <v>137</v>
      </c>
      <c r="N2095" s="26" t="s">
        <v>138</v>
      </c>
      <c r="O2095" s="26" t="s">
        <v>138</v>
      </c>
      <c r="P2095" s="29">
        <v>257</v>
      </c>
      <c r="Q2095" s="30">
        <v>71</v>
      </c>
      <c r="R2095" s="30">
        <v>5310</v>
      </c>
      <c r="S2095" s="31" t="e">
        <f>#N/A</f>
        <v>#N/A</v>
      </c>
      <c r="T2095" s="30">
        <v>1527</v>
      </c>
      <c r="U2095" s="30">
        <v>1283</v>
      </c>
      <c r="V2095" s="32">
        <v>4.838709677419355</v>
      </c>
      <c r="W2095" s="30">
        <v>54</v>
      </c>
      <c r="X2095" s="30" t="e">
        <f>#N/A</f>
        <v>#N/A</v>
      </c>
      <c r="Y2095" s="30" t="e">
        <f>#N/A</f>
        <v>#N/A</v>
      </c>
      <c r="AB2095" s="33" t="e">
        <f>#N/A</f>
        <v>#N/A</v>
      </c>
      <c r="AC2095" s="30">
        <v>2100</v>
      </c>
      <c r="AD2095" s="30" t="e">
        <f>#N/A</f>
        <v>#N/A</v>
      </c>
      <c r="AE2095" s="135">
        <v>0.88322580645161286</v>
      </c>
      <c r="AG2095" s="30" t="e">
        <f>#N/A</f>
        <v>#N/A</v>
      </c>
      <c r="AH2095" s="30" t="e">
        <f>#N/A</f>
        <v>#N/A</v>
      </c>
      <c r="AI2095" s="30">
        <v>3337</v>
      </c>
      <c r="AJ2095" s="30">
        <v>2777</v>
      </c>
      <c r="AK2095" s="26" t="s">
        <v>139</v>
      </c>
      <c r="AL2095" s="26">
        <v>31</v>
      </c>
      <c r="AM2095" s="26" t="s">
        <v>4512</v>
      </c>
      <c r="AU2095" s="26" t="s">
        <v>1526</v>
      </c>
      <c r="AV2095" s="67" t="s">
        <v>4556</v>
      </c>
      <c r="BB2095" s="26" t="s">
        <v>2441</v>
      </c>
      <c r="BC2095" s="26" t="s">
        <v>3205</v>
      </c>
      <c r="BD2095" s="37">
        <v>44065</v>
      </c>
      <c r="BE2095" s="30">
        <v>35143</v>
      </c>
      <c r="BF2095" s="30">
        <v>38788</v>
      </c>
      <c r="BG2095" s="37" t="s">
        <v>3206</v>
      </c>
      <c r="BI2095" s="37"/>
      <c r="BJ2095" s="37"/>
      <c r="BK2095" s="37"/>
      <c r="BL2095" s="37"/>
      <c r="BM2095" s="37"/>
      <c r="BN2095" s="26"/>
      <c r="BO2095" s="26"/>
      <c r="BP2095" s="26"/>
      <c r="BQ2095" s="38"/>
      <c r="BR2095" s="26"/>
      <c r="BS2095" s="26"/>
      <c r="BT2095" s="26"/>
      <c r="BU2095" s="26"/>
      <c r="BV2095" s="39"/>
    </row>
    <row r="2096" spans="1:74" ht="15" hidden="1" customHeight="1">
      <c r="A2096" s="26">
        <v>2020</v>
      </c>
      <c r="B2096" s="26">
        <v>2092</v>
      </c>
      <c r="C2096" s="26" t="s">
        <v>129</v>
      </c>
      <c r="D2096" s="26" t="s">
        <v>2433</v>
      </c>
      <c r="E2096" s="26" t="s">
        <v>2434</v>
      </c>
      <c r="F2096" s="68">
        <v>43999</v>
      </c>
      <c r="G2096" s="26" t="s">
        <v>4557</v>
      </c>
      <c r="H2096" s="26" t="s">
        <v>1402</v>
      </c>
      <c r="I2096" s="26" t="s">
        <v>1402</v>
      </c>
      <c r="J2096" s="28" t="s">
        <v>4558</v>
      </c>
      <c r="K2096" s="26" t="s">
        <v>1483</v>
      </c>
      <c r="L2096" s="26" t="s">
        <v>2437</v>
      </c>
      <c r="M2096" s="26" t="s">
        <v>137</v>
      </c>
      <c r="N2096" s="26" t="s">
        <v>138</v>
      </c>
      <c r="O2096" s="26" t="s">
        <v>138</v>
      </c>
      <c r="P2096" s="29">
        <v>258</v>
      </c>
      <c r="Q2096" s="30">
        <v>75</v>
      </c>
      <c r="R2096" s="30">
        <v>6040</v>
      </c>
      <c r="S2096" s="31" t="e">
        <f>#N/A</f>
        <v>#N/A</v>
      </c>
      <c r="T2096" s="30">
        <v>1537</v>
      </c>
      <c r="U2096" s="30">
        <v>1322</v>
      </c>
      <c r="V2096" s="32">
        <v>4.615384615384615</v>
      </c>
      <c r="W2096" s="30">
        <v>56</v>
      </c>
      <c r="X2096" s="30" t="e">
        <f>#N/A</f>
        <v>#N/A</v>
      </c>
      <c r="Y2096" s="30" t="e">
        <f>#N/A</f>
        <v>#N/A</v>
      </c>
      <c r="AB2096" s="33" t="e">
        <f>#N/A</f>
        <v>#N/A</v>
      </c>
      <c r="AC2096" s="30">
        <v>2100</v>
      </c>
      <c r="AD2096" s="30" t="e">
        <f>#N/A</f>
        <v>#N/A</v>
      </c>
      <c r="AE2096" s="135">
        <v>0.76947368421052631</v>
      </c>
      <c r="AG2096" s="30" t="e">
        <f>#N/A</f>
        <v>#N/A</v>
      </c>
      <c r="AH2096" s="30" t="e">
        <f>#N/A</f>
        <v>#N/A</v>
      </c>
      <c r="AI2096" s="30">
        <v>3718</v>
      </c>
      <c r="AJ2096" s="30">
        <v>3158</v>
      </c>
      <c r="AK2096" s="26" t="s">
        <v>139</v>
      </c>
      <c r="AL2096" s="26">
        <v>31</v>
      </c>
      <c r="AM2096" s="26" t="s">
        <v>4512</v>
      </c>
      <c r="AU2096" s="26" t="s">
        <v>1526</v>
      </c>
      <c r="AV2096" s="67" t="s">
        <v>4559</v>
      </c>
      <c r="BB2096" s="26" t="s">
        <v>2441</v>
      </c>
      <c r="BC2096" s="26" t="s">
        <v>3205</v>
      </c>
      <c r="BD2096" s="37">
        <v>44065</v>
      </c>
      <c r="BE2096" s="30">
        <v>35143</v>
      </c>
      <c r="BF2096" s="30">
        <v>38788</v>
      </c>
      <c r="BG2096" s="37" t="s">
        <v>3206</v>
      </c>
      <c r="BI2096" s="37"/>
      <c r="BJ2096" s="37"/>
      <c r="BK2096" s="37"/>
      <c r="BL2096" s="37"/>
      <c r="BM2096" s="37"/>
      <c r="BN2096" s="26"/>
      <c r="BO2096" s="26"/>
      <c r="BP2096" s="26"/>
      <c r="BQ2096" s="38"/>
      <c r="BR2096" s="26"/>
      <c r="BS2096" s="26"/>
      <c r="BT2096" s="26"/>
      <c r="BU2096" s="26"/>
      <c r="BV2096" s="39"/>
    </row>
    <row r="2097" spans="1:74" ht="15" hidden="1" customHeight="1">
      <c r="A2097" s="26">
        <v>2020</v>
      </c>
      <c r="B2097" s="67">
        <v>2093</v>
      </c>
      <c r="C2097" s="26" t="s">
        <v>129</v>
      </c>
      <c r="D2097" s="67" t="s">
        <v>2433</v>
      </c>
      <c r="E2097" s="67" t="s">
        <v>2434</v>
      </c>
      <c r="F2097" s="68">
        <v>43999</v>
      </c>
      <c r="G2097" s="67" t="s">
        <v>4560</v>
      </c>
      <c r="H2097" s="26" t="s">
        <v>1402</v>
      </c>
      <c r="I2097" s="26" t="s">
        <v>1402</v>
      </c>
      <c r="J2097" s="28" t="s">
        <v>4561</v>
      </c>
      <c r="K2097" s="26" t="s">
        <v>1483</v>
      </c>
      <c r="L2097" s="26" t="s">
        <v>2437</v>
      </c>
      <c r="M2097" s="26" t="s">
        <v>137</v>
      </c>
      <c r="N2097" s="26" t="s">
        <v>138</v>
      </c>
      <c r="O2097" s="26" t="s">
        <v>138</v>
      </c>
      <c r="P2097" s="29">
        <v>259</v>
      </c>
      <c r="Q2097" s="30">
        <v>73</v>
      </c>
      <c r="R2097" s="30">
        <v>5420</v>
      </c>
      <c r="S2097" s="31" t="e">
        <f>#N/A</f>
        <v>#N/A</v>
      </c>
      <c r="T2097" s="30">
        <v>1310</v>
      </c>
      <c r="U2097" s="30">
        <v>1132</v>
      </c>
      <c r="V2097" s="32">
        <v>4.838709677419355</v>
      </c>
      <c r="W2097" s="30">
        <v>49</v>
      </c>
      <c r="X2097" s="30" t="e">
        <f>#N/A</f>
        <v>#N/A</v>
      </c>
      <c r="Y2097" s="30" t="e">
        <f>#N/A</f>
        <v>#N/A</v>
      </c>
      <c r="AB2097" s="33" t="e">
        <f>#N/A</f>
        <v>#N/A</v>
      </c>
      <c r="AC2097" s="30">
        <v>2100</v>
      </c>
      <c r="AD2097" s="30" t="e">
        <f>#N/A</f>
        <v>#N/A</v>
      </c>
      <c r="AE2097" s="135">
        <v>0.71076923076923071</v>
      </c>
      <c r="AG2097" s="30" t="e">
        <f>#N/A</f>
        <v>#N/A</v>
      </c>
      <c r="AH2097" s="30" t="e">
        <f>#N/A</f>
        <v>#N/A</v>
      </c>
      <c r="AI2097" s="30">
        <v>3394</v>
      </c>
      <c r="AJ2097" s="30">
        <v>2834</v>
      </c>
      <c r="AK2097" s="26" t="s">
        <v>139</v>
      </c>
      <c r="AL2097" s="26">
        <v>31</v>
      </c>
      <c r="AM2097" s="26" t="s">
        <v>4512</v>
      </c>
      <c r="AU2097" s="26" t="s">
        <v>1526</v>
      </c>
      <c r="AV2097" s="67" t="s">
        <v>4513</v>
      </c>
      <c r="BB2097" s="26" t="s">
        <v>2441</v>
      </c>
      <c r="BC2097" s="26" t="s">
        <v>3205</v>
      </c>
      <c r="BD2097" s="37">
        <v>44065</v>
      </c>
      <c r="BE2097" s="30">
        <v>35143</v>
      </c>
      <c r="BF2097" s="30">
        <v>38788</v>
      </c>
      <c r="BG2097" s="37" t="s">
        <v>3206</v>
      </c>
      <c r="BI2097" s="37"/>
      <c r="BJ2097" s="37"/>
      <c r="BK2097" s="37"/>
      <c r="BL2097" s="37"/>
      <c r="BM2097" s="37"/>
      <c r="BN2097" s="26"/>
      <c r="BO2097" s="26"/>
      <c r="BP2097" s="26"/>
      <c r="BQ2097" s="38"/>
      <c r="BR2097" s="26"/>
      <c r="BS2097" s="26"/>
      <c r="BT2097" s="26"/>
      <c r="BU2097" s="26"/>
      <c r="BV2097" s="39"/>
    </row>
    <row r="2098" spans="1:74" ht="15" hidden="1" customHeight="1">
      <c r="A2098" s="26">
        <v>2020</v>
      </c>
      <c r="B2098" s="26">
        <v>2094</v>
      </c>
      <c r="C2098" s="26" t="s">
        <v>129</v>
      </c>
      <c r="D2098" s="26" t="s">
        <v>2433</v>
      </c>
      <c r="E2098" s="26" t="s">
        <v>2434</v>
      </c>
      <c r="F2098" s="68">
        <v>43999</v>
      </c>
      <c r="G2098" s="26" t="s">
        <v>4562</v>
      </c>
      <c r="H2098" s="26" t="s">
        <v>1402</v>
      </c>
      <c r="I2098" s="26" t="s">
        <v>1402</v>
      </c>
      <c r="J2098" s="28" t="s">
        <v>4563</v>
      </c>
      <c r="K2098" s="26" t="s">
        <v>1483</v>
      </c>
      <c r="L2098" s="26" t="s">
        <v>2437</v>
      </c>
      <c r="M2098" s="26" t="s">
        <v>137</v>
      </c>
      <c r="N2098" s="26" t="s">
        <v>138</v>
      </c>
      <c r="O2098" s="26" t="s">
        <v>138</v>
      </c>
      <c r="P2098" s="29">
        <v>260</v>
      </c>
      <c r="Q2098" s="30">
        <v>71</v>
      </c>
      <c r="R2098" s="30">
        <v>6160</v>
      </c>
      <c r="S2098" s="31" t="e">
        <f>#N/A</f>
        <v>#N/A</v>
      </c>
      <c r="T2098" s="30">
        <v>1587</v>
      </c>
      <c r="U2098" s="30">
        <v>1379</v>
      </c>
      <c r="V2098" s="32">
        <v>4.6875</v>
      </c>
      <c r="W2098" s="30">
        <v>55</v>
      </c>
      <c r="X2098" s="30" t="e">
        <f>#N/A</f>
        <v>#N/A</v>
      </c>
      <c r="Y2098" s="30" t="e">
        <f>#N/A</f>
        <v>#N/A</v>
      </c>
      <c r="AB2098" s="33" t="e">
        <f>#N/A</f>
        <v>#N/A</v>
      </c>
      <c r="AC2098" s="30">
        <v>2100</v>
      </c>
      <c r="AD2098" s="30" t="e">
        <f>#N/A</f>
        <v>#N/A</v>
      </c>
      <c r="AE2098" s="135">
        <v>0.81333333333333335</v>
      </c>
      <c r="AG2098" s="30" t="e">
        <f>#N/A</f>
        <v>#N/A</v>
      </c>
      <c r="AH2098" s="30" t="e">
        <f>#N/A</f>
        <v>#N/A</v>
      </c>
      <c r="AI2098" s="30">
        <v>3781</v>
      </c>
      <c r="AJ2098" s="30">
        <v>3221</v>
      </c>
      <c r="AK2098" s="26" t="s">
        <v>139</v>
      </c>
      <c r="AL2098" s="26">
        <v>31</v>
      </c>
      <c r="AM2098" s="26" t="s">
        <v>4512</v>
      </c>
      <c r="AU2098" s="26" t="s">
        <v>1526</v>
      </c>
      <c r="AV2098" s="67" t="s">
        <v>4527</v>
      </c>
      <c r="BB2098" s="26" t="s">
        <v>2441</v>
      </c>
      <c r="BC2098" s="26" t="s">
        <v>3205</v>
      </c>
      <c r="BD2098" s="37">
        <v>44065</v>
      </c>
      <c r="BE2098" s="30">
        <v>35143</v>
      </c>
      <c r="BF2098" s="30">
        <v>38788</v>
      </c>
      <c r="BG2098" s="37" t="s">
        <v>3206</v>
      </c>
      <c r="BI2098" s="37"/>
      <c r="BJ2098" s="37"/>
      <c r="BK2098" s="37"/>
      <c r="BL2098" s="37"/>
      <c r="BM2098" s="37"/>
      <c r="BN2098" s="26"/>
      <c r="BO2098" s="26"/>
      <c r="BP2098" s="26"/>
      <c r="BQ2098" s="38"/>
      <c r="BR2098" s="26"/>
      <c r="BS2098" s="26"/>
      <c r="BT2098" s="26"/>
      <c r="BU2098" s="26"/>
      <c r="BV2098" s="39"/>
    </row>
    <row r="2099" spans="1:74" ht="15" hidden="1" customHeight="1">
      <c r="A2099" s="26">
        <v>2020</v>
      </c>
      <c r="B2099" s="67">
        <v>2095</v>
      </c>
      <c r="C2099" s="26" t="s">
        <v>129</v>
      </c>
      <c r="D2099" s="67" t="s">
        <v>2433</v>
      </c>
      <c r="E2099" s="67" t="s">
        <v>2434</v>
      </c>
      <c r="F2099" s="68">
        <v>43999</v>
      </c>
      <c r="G2099" s="67" t="s">
        <v>4564</v>
      </c>
      <c r="H2099" s="26" t="s">
        <v>1402</v>
      </c>
      <c r="I2099" s="26" t="s">
        <v>1402</v>
      </c>
      <c r="J2099" s="28" t="s">
        <v>4565</v>
      </c>
      <c r="K2099" s="26" t="s">
        <v>1483</v>
      </c>
      <c r="L2099" s="26" t="s">
        <v>2437</v>
      </c>
      <c r="M2099" s="26" t="s">
        <v>137</v>
      </c>
      <c r="N2099" s="26" t="s">
        <v>138</v>
      </c>
      <c r="O2099" s="26" t="s">
        <v>138</v>
      </c>
      <c r="P2099" s="29">
        <v>261</v>
      </c>
      <c r="Q2099" s="30">
        <v>71</v>
      </c>
      <c r="R2099" s="30">
        <v>6060</v>
      </c>
      <c r="S2099" s="31" t="e">
        <f>#N/A</f>
        <v>#N/A</v>
      </c>
      <c r="T2099" s="30">
        <v>1838</v>
      </c>
      <c r="U2099" s="30">
        <v>1507</v>
      </c>
      <c r="V2099" s="32">
        <v>4.6875</v>
      </c>
      <c r="W2099" s="30">
        <v>55</v>
      </c>
      <c r="X2099" s="30" t="e">
        <f>#N/A</f>
        <v>#N/A</v>
      </c>
      <c r="Y2099" s="30" t="e">
        <f>#N/A</f>
        <v>#N/A</v>
      </c>
      <c r="AB2099" s="33" t="e">
        <f>#N/A</f>
        <v>#N/A</v>
      </c>
      <c r="AC2099" s="30">
        <v>2100</v>
      </c>
      <c r="AD2099" s="30" t="e">
        <f>#N/A</f>
        <v>#N/A</v>
      </c>
      <c r="AE2099" s="135">
        <v>0.89304347826086949</v>
      </c>
      <c r="AG2099" s="30" t="e">
        <f>#N/A</f>
        <v>#N/A</v>
      </c>
      <c r="AH2099" s="30" t="e">
        <f>#N/A</f>
        <v>#N/A</v>
      </c>
      <c r="AI2099" s="30">
        <v>3729</v>
      </c>
      <c r="AJ2099" s="30">
        <v>3169</v>
      </c>
      <c r="AK2099" s="26" t="s">
        <v>139</v>
      </c>
      <c r="AL2099" s="26">
        <v>31</v>
      </c>
      <c r="AM2099" s="26" t="s">
        <v>4512</v>
      </c>
      <c r="AU2099" s="26" t="s">
        <v>1526</v>
      </c>
      <c r="AV2099" s="67" t="s">
        <v>4553</v>
      </c>
      <c r="BB2099" s="26" t="s">
        <v>2441</v>
      </c>
      <c r="BC2099" s="26" t="s">
        <v>3205</v>
      </c>
      <c r="BD2099" s="37">
        <v>44065</v>
      </c>
      <c r="BE2099" s="30">
        <v>35143</v>
      </c>
      <c r="BF2099" s="30">
        <v>38788</v>
      </c>
      <c r="BG2099" s="37" t="s">
        <v>3206</v>
      </c>
      <c r="BI2099" s="37"/>
      <c r="BJ2099" s="37"/>
      <c r="BK2099" s="37"/>
      <c r="BL2099" s="37"/>
      <c r="BM2099" s="37"/>
      <c r="BN2099" s="26"/>
      <c r="BO2099" s="26"/>
      <c r="BP2099" s="26"/>
      <c r="BQ2099" s="38"/>
      <c r="BR2099" s="26"/>
      <c r="BS2099" s="26"/>
      <c r="BT2099" s="26"/>
      <c r="BU2099" s="26"/>
      <c r="BV2099" s="39"/>
    </row>
    <row r="2100" spans="1:74" ht="15" hidden="1" customHeight="1">
      <c r="A2100" s="26">
        <v>2020</v>
      </c>
      <c r="B2100" s="26">
        <v>2096</v>
      </c>
      <c r="C2100" s="26" t="s">
        <v>129</v>
      </c>
      <c r="D2100" s="26" t="s">
        <v>2433</v>
      </c>
      <c r="E2100" s="26" t="s">
        <v>2434</v>
      </c>
      <c r="F2100" s="68">
        <v>43999</v>
      </c>
      <c r="G2100" s="26" t="s">
        <v>4566</v>
      </c>
      <c r="H2100" s="26" t="s">
        <v>1402</v>
      </c>
      <c r="I2100" s="26" t="s">
        <v>1402</v>
      </c>
      <c r="J2100" s="28" t="s">
        <v>4567</v>
      </c>
      <c r="K2100" s="26" t="s">
        <v>1483</v>
      </c>
      <c r="L2100" s="26" t="s">
        <v>2437</v>
      </c>
      <c r="M2100" s="26" t="s">
        <v>137</v>
      </c>
      <c r="N2100" s="26" t="s">
        <v>138</v>
      </c>
      <c r="O2100" s="26" t="s">
        <v>138</v>
      </c>
      <c r="P2100" s="29">
        <v>262</v>
      </c>
      <c r="Q2100" s="30">
        <v>69</v>
      </c>
      <c r="R2100" s="30">
        <v>4260</v>
      </c>
      <c r="S2100" s="31" t="e">
        <f>#N/A</f>
        <v>#N/A</v>
      </c>
      <c r="T2100" s="30">
        <v>1179</v>
      </c>
      <c r="U2100" s="30">
        <v>1003</v>
      </c>
      <c r="V2100" s="32">
        <v>4.838709677419355</v>
      </c>
      <c r="W2100" s="30">
        <v>49</v>
      </c>
      <c r="X2100" s="30" t="e">
        <f>#N/A</f>
        <v>#N/A</v>
      </c>
      <c r="Y2100" s="30" t="e">
        <f>#N/A</f>
        <v>#N/A</v>
      </c>
      <c r="AB2100" s="33" t="e">
        <f>#N/A</f>
        <v>#N/A</v>
      </c>
      <c r="AC2100" s="30">
        <v>2100</v>
      </c>
      <c r="AD2100" s="30" t="e">
        <f>#N/A</f>
        <v>#N/A</v>
      </c>
      <c r="AE2100" s="135">
        <v>0.87285714285714289</v>
      </c>
      <c r="AG2100" s="30" t="e">
        <f>#N/A</f>
        <v>#N/A</v>
      </c>
      <c r="AH2100" s="30" t="e">
        <f>#N/A</f>
        <v>#N/A</v>
      </c>
      <c r="AI2100" s="30">
        <v>2788</v>
      </c>
      <c r="AJ2100" s="30">
        <v>2228</v>
      </c>
      <c r="AK2100" s="26" t="s">
        <v>139</v>
      </c>
      <c r="AL2100" s="26">
        <v>31</v>
      </c>
      <c r="AM2100" s="26" t="s">
        <v>4512</v>
      </c>
      <c r="AU2100" s="26" t="s">
        <v>1526</v>
      </c>
      <c r="AV2100" s="67" t="s">
        <v>4568</v>
      </c>
      <c r="BB2100" s="26" t="s">
        <v>2441</v>
      </c>
      <c r="BC2100" s="26" t="s">
        <v>3205</v>
      </c>
      <c r="BD2100" s="37">
        <v>44065</v>
      </c>
      <c r="BE2100" s="30">
        <v>35143</v>
      </c>
      <c r="BF2100" s="30">
        <v>38788</v>
      </c>
      <c r="BG2100" s="37" t="s">
        <v>3206</v>
      </c>
      <c r="BI2100" s="37"/>
      <c r="BJ2100" s="37"/>
      <c r="BK2100" s="37"/>
      <c r="BL2100" s="37"/>
      <c r="BM2100" s="37"/>
      <c r="BN2100" s="26"/>
      <c r="BO2100" s="26"/>
      <c r="BP2100" s="26"/>
      <c r="BQ2100" s="38"/>
      <c r="BR2100" s="26"/>
      <c r="BS2100" s="26"/>
      <c r="BT2100" s="26"/>
      <c r="BU2100" s="26"/>
      <c r="BV2100" s="39"/>
    </row>
    <row r="2101" spans="1:74" ht="15" hidden="1" customHeight="1">
      <c r="A2101" s="26">
        <v>2020</v>
      </c>
      <c r="B2101" s="67">
        <v>2097</v>
      </c>
      <c r="C2101" s="26" t="s">
        <v>129</v>
      </c>
      <c r="D2101" s="67" t="s">
        <v>2433</v>
      </c>
      <c r="E2101" s="67" t="s">
        <v>2434</v>
      </c>
      <c r="F2101" s="68">
        <v>43999</v>
      </c>
      <c r="G2101" s="67" t="s">
        <v>4569</v>
      </c>
      <c r="H2101" s="26" t="s">
        <v>1402</v>
      </c>
      <c r="I2101" s="26" t="s">
        <v>1402</v>
      </c>
      <c r="J2101" s="28" t="s">
        <v>4570</v>
      </c>
      <c r="K2101" s="26" t="s">
        <v>1483</v>
      </c>
      <c r="L2101" s="26" t="s">
        <v>2437</v>
      </c>
      <c r="M2101" s="26" t="s">
        <v>137</v>
      </c>
      <c r="N2101" s="26" t="s">
        <v>138</v>
      </c>
      <c r="O2101" s="26" t="s">
        <v>138</v>
      </c>
      <c r="P2101" s="29">
        <v>263</v>
      </c>
      <c r="Q2101" s="30">
        <v>70</v>
      </c>
      <c r="R2101" s="30">
        <v>4430</v>
      </c>
      <c r="S2101" s="31" t="e">
        <f>#N/A</f>
        <v>#N/A</v>
      </c>
      <c r="T2101" s="30">
        <v>1293</v>
      </c>
      <c r="U2101" s="30">
        <v>1113</v>
      </c>
      <c r="V2101" s="32">
        <v>4.615384615384615</v>
      </c>
      <c r="W2101" s="30">
        <v>56</v>
      </c>
      <c r="X2101" s="30" t="e">
        <f>#N/A</f>
        <v>#N/A</v>
      </c>
      <c r="Y2101" s="30" t="e">
        <f>#N/A</f>
        <v>#N/A</v>
      </c>
      <c r="AB2101" s="33" t="e">
        <f>#N/A</f>
        <v>#N/A</v>
      </c>
      <c r="AC2101" s="30">
        <v>2100</v>
      </c>
      <c r="AD2101" s="30" t="e">
        <f>#N/A</f>
        <v>#N/A</v>
      </c>
      <c r="AE2101" s="135">
        <v>0.93238095238095231</v>
      </c>
      <c r="AG2101" s="30" t="e">
        <f>#N/A</f>
        <v>#N/A</v>
      </c>
      <c r="AH2101" s="30" t="e">
        <f>#N/A</f>
        <v>#N/A</v>
      </c>
      <c r="AI2101" s="30">
        <v>2876</v>
      </c>
      <c r="AJ2101" s="30">
        <v>2316</v>
      </c>
      <c r="AK2101" s="26" t="s">
        <v>139</v>
      </c>
      <c r="AL2101" s="26">
        <v>31</v>
      </c>
      <c r="AM2101" s="26" t="s">
        <v>4512</v>
      </c>
      <c r="AU2101" s="26" t="s">
        <v>1526</v>
      </c>
      <c r="AV2101" s="67" t="s">
        <v>4516</v>
      </c>
      <c r="BB2101" s="26" t="s">
        <v>2441</v>
      </c>
      <c r="BC2101" s="26" t="s">
        <v>3205</v>
      </c>
      <c r="BD2101" s="37">
        <v>44065</v>
      </c>
      <c r="BE2101" s="30">
        <v>35143</v>
      </c>
      <c r="BF2101" s="30">
        <v>38788</v>
      </c>
      <c r="BG2101" s="37" t="s">
        <v>3206</v>
      </c>
      <c r="BI2101" s="37"/>
      <c r="BJ2101" s="37"/>
      <c r="BK2101" s="37"/>
      <c r="BL2101" s="37"/>
      <c r="BM2101" s="37"/>
      <c r="BN2101" s="26"/>
      <c r="BO2101" s="26"/>
      <c r="BP2101" s="26"/>
      <c r="BQ2101" s="38"/>
      <c r="BR2101" s="26"/>
      <c r="BS2101" s="26"/>
      <c r="BT2101" s="26"/>
      <c r="BU2101" s="26"/>
      <c r="BV2101" s="39"/>
    </row>
    <row r="2102" spans="1:74" ht="15" hidden="1" customHeight="1">
      <c r="A2102" s="26">
        <v>2020</v>
      </c>
      <c r="B2102" s="26">
        <v>2098</v>
      </c>
      <c r="C2102" s="26" t="s">
        <v>129</v>
      </c>
      <c r="D2102" s="26" t="s">
        <v>2433</v>
      </c>
      <c r="E2102" s="26" t="s">
        <v>2434</v>
      </c>
      <c r="F2102" s="68">
        <v>43999</v>
      </c>
      <c r="G2102" s="26" t="s">
        <v>4571</v>
      </c>
      <c r="H2102" s="26" t="s">
        <v>1402</v>
      </c>
      <c r="I2102" s="26" t="s">
        <v>1402</v>
      </c>
      <c r="J2102" s="28" t="s">
        <v>4572</v>
      </c>
      <c r="K2102" s="26" t="s">
        <v>1483</v>
      </c>
      <c r="L2102" s="26" t="s">
        <v>2437</v>
      </c>
      <c r="M2102" s="26" t="s">
        <v>137</v>
      </c>
      <c r="N2102" s="26" t="s">
        <v>138</v>
      </c>
      <c r="O2102" s="26" t="s">
        <v>138</v>
      </c>
      <c r="P2102" s="29">
        <v>264</v>
      </c>
      <c r="Q2102" s="30">
        <v>76</v>
      </c>
      <c r="R2102" s="30">
        <v>5690</v>
      </c>
      <c r="S2102" s="31" t="e">
        <f>#N/A</f>
        <v>#N/A</v>
      </c>
      <c r="T2102" s="30">
        <v>1533</v>
      </c>
      <c r="U2102" s="30">
        <v>1355</v>
      </c>
      <c r="V2102" s="32">
        <v>5</v>
      </c>
      <c r="W2102" s="30">
        <v>44</v>
      </c>
      <c r="X2102" s="30" t="e">
        <f>#N/A</f>
        <v>#N/A</v>
      </c>
      <c r="Y2102" s="30" t="e">
        <f>#N/A</f>
        <v>#N/A</v>
      </c>
      <c r="AB2102" s="33" t="e">
        <f>#N/A</f>
        <v>#N/A</v>
      </c>
      <c r="AC2102" s="30">
        <v>2100</v>
      </c>
      <c r="AD2102" s="30" t="e">
        <f>#N/A</f>
        <v>#N/A</v>
      </c>
      <c r="AE2102" s="135">
        <v>0.86888888888888882</v>
      </c>
      <c r="AG2102" s="30" t="e">
        <f>#N/A</f>
        <v>#N/A</v>
      </c>
      <c r="AH2102" s="30" t="e">
        <f>#N/A</f>
        <v>#N/A</v>
      </c>
      <c r="AI2102" s="30">
        <v>3535</v>
      </c>
      <c r="AJ2102" s="30">
        <v>2975</v>
      </c>
      <c r="AK2102" s="26" t="s">
        <v>139</v>
      </c>
      <c r="AL2102" s="26">
        <v>31</v>
      </c>
      <c r="AM2102" s="26" t="s">
        <v>4512</v>
      </c>
      <c r="AU2102" s="26" t="s">
        <v>1526</v>
      </c>
      <c r="AV2102" s="67" t="s">
        <v>4573</v>
      </c>
      <c r="BB2102" s="26" t="s">
        <v>2441</v>
      </c>
      <c r="BC2102" s="26" t="s">
        <v>3205</v>
      </c>
      <c r="BD2102" s="37">
        <v>44065</v>
      </c>
      <c r="BE2102" s="30">
        <v>35143</v>
      </c>
      <c r="BF2102" s="30">
        <v>38788</v>
      </c>
      <c r="BG2102" s="37" t="s">
        <v>3206</v>
      </c>
      <c r="BI2102" s="37"/>
      <c r="BJ2102" s="37"/>
      <c r="BK2102" s="37"/>
      <c r="BL2102" s="37"/>
      <c r="BM2102" s="37"/>
      <c r="BN2102" s="26"/>
      <c r="BO2102" s="26"/>
      <c r="BP2102" s="26"/>
      <c r="BQ2102" s="38"/>
      <c r="BR2102" s="26"/>
      <c r="BS2102" s="26"/>
      <c r="BT2102" s="26"/>
      <c r="BU2102" s="26"/>
      <c r="BV2102" s="39"/>
    </row>
    <row r="2103" spans="1:74" ht="15" hidden="1" customHeight="1">
      <c r="A2103" s="26">
        <v>2020</v>
      </c>
      <c r="B2103" s="67">
        <v>2099</v>
      </c>
      <c r="C2103" s="26" t="s">
        <v>129</v>
      </c>
      <c r="D2103" s="67" t="s">
        <v>2433</v>
      </c>
      <c r="E2103" s="67" t="s">
        <v>2434</v>
      </c>
      <c r="F2103" s="68">
        <v>43999</v>
      </c>
      <c r="G2103" s="67" t="s">
        <v>4574</v>
      </c>
      <c r="H2103" s="26" t="s">
        <v>1402</v>
      </c>
      <c r="I2103" s="26" t="s">
        <v>1402</v>
      </c>
      <c r="J2103" s="28" t="s">
        <v>4575</v>
      </c>
      <c r="K2103" s="26" t="s">
        <v>1483</v>
      </c>
      <c r="L2103" s="26" t="s">
        <v>2437</v>
      </c>
      <c r="M2103" s="26" t="s">
        <v>137</v>
      </c>
      <c r="N2103" s="26" t="s">
        <v>138</v>
      </c>
      <c r="O2103" s="26" t="s">
        <v>138</v>
      </c>
      <c r="P2103" s="29">
        <v>265</v>
      </c>
      <c r="Q2103" s="30">
        <v>70</v>
      </c>
      <c r="R2103" s="30">
        <v>4420</v>
      </c>
      <c r="S2103" s="31" t="e">
        <f>#N/A</f>
        <v>#N/A</v>
      </c>
      <c r="T2103" s="30">
        <v>1254</v>
      </c>
      <c r="U2103" s="30">
        <v>1070</v>
      </c>
      <c r="V2103" s="32">
        <v>4.6875</v>
      </c>
      <c r="W2103" s="30">
        <v>58</v>
      </c>
      <c r="X2103" s="30" t="e">
        <f>#N/A</f>
        <v>#N/A</v>
      </c>
      <c r="Y2103" s="30" t="e">
        <f>#N/A</f>
        <v>#N/A</v>
      </c>
      <c r="AB2103" s="33" t="e">
        <f>#N/A</f>
        <v>#N/A</v>
      </c>
      <c r="AC2103" s="30">
        <v>2100</v>
      </c>
      <c r="AD2103" s="30" t="e">
        <f>#N/A</f>
        <v>#N/A</v>
      </c>
      <c r="AE2103" s="135">
        <v>0.80352941176470583</v>
      </c>
      <c r="AG2103" s="30" t="e">
        <f>#N/A</f>
        <v>#N/A</v>
      </c>
      <c r="AH2103" s="30" t="e">
        <f>#N/A</f>
        <v>#N/A</v>
      </c>
      <c r="AI2103" s="30">
        <v>2871</v>
      </c>
      <c r="AJ2103" s="30">
        <v>2311</v>
      </c>
      <c r="AK2103" s="26" t="s">
        <v>139</v>
      </c>
      <c r="AL2103" s="26">
        <v>31</v>
      </c>
      <c r="AM2103" s="26" t="s">
        <v>4512</v>
      </c>
      <c r="AU2103" s="26" t="s">
        <v>1526</v>
      </c>
      <c r="AV2103" s="67" t="s">
        <v>2258</v>
      </c>
      <c r="BB2103" s="26" t="s">
        <v>2441</v>
      </c>
      <c r="BC2103" s="26" t="s">
        <v>3205</v>
      </c>
      <c r="BD2103" s="37">
        <v>44065</v>
      </c>
      <c r="BE2103" s="30">
        <v>35143</v>
      </c>
      <c r="BF2103" s="30">
        <v>38788</v>
      </c>
      <c r="BG2103" s="37" t="s">
        <v>3206</v>
      </c>
      <c r="BI2103" s="37"/>
      <c r="BJ2103" s="37"/>
      <c r="BK2103" s="37"/>
      <c r="BL2103" s="37"/>
      <c r="BM2103" s="37"/>
      <c r="BN2103" s="26"/>
      <c r="BO2103" s="26"/>
      <c r="BP2103" s="26"/>
      <c r="BQ2103" s="38"/>
      <c r="BR2103" s="26"/>
      <c r="BS2103" s="26"/>
      <c r="BT2103" s="26"/>
      <c r="BU2103" s="26"/>
      <c r="BV2103" s="39"/>
    </row>
    <row r="2104" spans="1:74" ht="15" hidden="1" customHeight="1">
      <c r="A2104" s="26">
        <v>2020</v>
      </c>
      <c r="B2104" s="26">
        <v>2100</v>
      </c>
      <c r="C2104" s="26" t="s">
        <v>129</v>
      </c>
      <c r="D2104" s="26" t="s">
        <v>2433</v>
      </c>
      <c r="E2104" s="26" t="s">
        <v>2434</v>
      </c>
      <c r="F2104" s="68">
        <v>43999</v>
      </c>
      <c r="G2104" s="26" t="s">
        <v>4576</v>
      </c>
      <c r="H2104" s="26" t="s">
        <v>1402</v>
      </c>
      <c r="I2104" s="26" t="s">
        <v>1402</v>
      </c>
      <c r="J2104" s="28" t="s">
        <v>4577</v>
      </c>
      <c r="K2104" s="26" t="s">
        <v>1483</v>
      </c>
      <c r="L2104" s="26" t="s">
        <v>2437</v>
      </c>
      <c r="M2104" s="26" t="s">
        <v>137</v>
      </c>
      <c r="N2104" s="26" t="s">
        <v>138</v>
      </c>
      <c r="O2104" s="26" t="s">
        <v>138</v>
      </c>
      <c r="P2104" s="29">
        <v>266</v>
      </c>
      <c r="Q2104" s="30">
        <v>72</v>
      </c>
      <c r="R2104" s="30">
        <v>5630</v>
      </c>
      <c r="S2104" s="31" t="e">
        <f>#N/A</f>
        <v>#N/A</v>
      </c>
      <c r="T2104" s="30">
        <v>1480</v>
      </c>
      <c r="U2104" s="30">
        <v>1236</v>
      </c>
      <c r="V2104" s="32">
        <v>4.918032786885246</v>
      </c>
      <c r="W2104" s="30">
        <v>47</v>
      </c>
      <c r="X2104" s="30" t="e">
        <f>#N/A</f>
        <v>#N/A</v>
      </c>
      <c r="Y2104" s="30" t="e">
        <f>#N/A</f>
        <v>#N/A</v>
      </c>
      <c r="AB2104" s="33" t="e">
        <f>#N/A</f>
        <v>#N/A</v>
      </c>
      <c r="AC2104" s="30">
        <v>2100</v>
      </c>
      <c r="AD2104" s="30" t="e">
        <f>#N/A</f>
        <v>#N/A</v>
      </c>
      <c r="AE2104" s="135">
        <v>0.66181818181818175</v>
      </c>
      <c r="AG2104" s="30" t="e">
        <f>#N/A</f>
        <v>#N/A</v>
      </c>
      <c r="AH2104" s="30" t="e">
        <f>#N/A</f>
        <v>#N/A</v>
      </c>
      <c r="AI2104" s="30">
        <v>3504</v>
      </c>
      <c r="AJ2104" s="30">
        <v>2944</v>
      </c>
      <c r="AK2104" s="26" t="s">
        <v>139</v>
      </c>
      <c r="AL2104" s="26">
        <v>31</v>
      </c>
      <c r="AM2104" s="26" t="s">
        <v>4512</v>
      </c>
      <c r="AU2104" s="26" t="s">
        <v>1526</v>
      </c>
      <c r="AV2104" s="67" t="s">
        <v>4578</v>
      </c>
      <c r="BB2104" s="26" t="s">
        <v>2441</v>
      </c>
      <c r="BC2104" s="26" t="s">
        <v>3205</v>
      </c>
      <c r="BD2104" s="37">
        <v>44065</v>
      </c>
      <c r="BE2104" s="30">
        <v>35143</v>
      </c>
      <c r="BF2104" s="30">
        <v>38788</v>
      </c>
      <c r="BG2104" s="37" t="s">
        <v>3206</v>
      </c>
      <c r="BI2104" s="37"/>
      <c r="BJ2104" s="37"/>
      <c r="BK2104" s="37"/>
      <c r="BL2104" s="37"/>
      <c r="BM2104" s="37"/>
      <c r="BN2104" s="26"/>
      <c r="BO2104" s="26"/>
      <c r="BP2104" s="26"/>
      <c r="BQ2104" s="38"/>
      <c r="BR2104" s="26"/>
      <c r="BS2104" s="26"/>
      <c r="BT2104" s="26"/>
      <c r="BU2104" s="26"/>
      <c r="BV2104" s="39"/>
    </row>
    <row r="2105" spans="1:74" ht="15" hidden="1" customHeight="1">
      <c r="A2105" s="26">
        <v>2020</v>
      </c>
      <c r="B2105" s="67">
        <v>2101</v>
      </c>
      <c r="C2105" s="26" t="s">
        <v>129</v>
      </c>
      <c r="D2105" s="67" t="s">
        <v>2433</v>
      </c>
      <c r="E2105" s="67" t="s">
        <v>2434</v>
      </c>
      <c r="F2105" s="68">
        <v>43999</v>
      </c>
      <c r="G2105" s="67" t="s">
        <v>4579</v>
      </c>
      <c r="H2105" s="26" t="s">
        <v>1402</v>
      </c>
      <c r="I2105" s="26" t="s">
        <v>1402</v>
      </c>
      <c r="J2105" s="28" t="s">
        <v>4580</v>
      </c>
      <c r="K2105" s="26" t="s">
        <v>1483</v>
      </c>
      <c r="L2105" s="26" t="s">
        <v>2437</v>
      </c>
      <c r="M2105" s="26" t="s">
        <v>137</v>
      </c>
      <c r="N2105" s="26" t="s">
        <v>138</v>
      </c>
      <c r="O2105" s="26" t="s">
        <v>138</v>
      </c>
      <c r="P2105" s="29">
        <v>267</v>
      </c>
      <c r="Q2105" s="30">
        <v>74</v>
      </c>
      <c r="R2105" s="30">
        <v>5360</v>
      </c>
      <c r="S2105" s="31" t="e">
        <f>#N/A</f>
        <v>#N/A</v>
      </c>
      <c r="T2105" s="30">
        <v>1467</v>
      </c>
      <c r="U2105" s="30">
        <v>1267</v>
      </c>
      <c r="V2105" s="32">
        <v>4.6875</v>
      </c>
      <c r="W2105" s="30">
        <v>55</v>
      </c>
      <c r="X2105" s="30" t="e">
        <f>#N/A</f>
        <v>#N/A</v>
      </c>
      <c r="Y2105" s="30" t="e">
        <f>#N/A</f>
        <v>#N/A</v>
      </c>
      <c r="AB2105" s="33" t="e">
        <f>#N/A</f>
        <v>#N/A</v>
      </c>
      <c r="AC2105" s="30">
        <v>2100</v>
      </c>
      <c r="AD2105" s="30" t="e">
        <f>#N/A</f>
        <v>#N/A</v>
      </c>
      <c r="AE2105" s="135">
        <v>0.82615384615384613</v>
      </c>
      <c r="AG2105" s="30" t="e">
        <f>#N/A</f>
        <v>#N/A</v>
      </c>
      <c r="AH2105" s="30" t="e">
        <f>#N/A</f>
        <v>#N/A</v>
      </c>
      <c r="AI2105" s="30">
        <v>3363</v>
      </c>
      <c r="AJ2105" s="30">
        <v>2803</v>
      </c>
      <c r="AK2105" s="26" t="s">
        <v>139</v>
      </c>
      <c r="AL2105" s="26">
        <v>31</v>
      </c>
      <c r="AM2105" s="26" t="s">
        <v>4512</v>
      </c>
      <c r="AU2105" s="26" t="s">
        <v>1526</v>
      </c>
      <c r="AV2105" s="67" t="s">
        <v>4581</v>
      </c>
      <c r="BB2105" s="26" t="s">
        <v>2441</v>
      </c>
      <c r="BC2105" s="26" t="s">
        <v>3205</v>
      </c>
      <c r="BD2105" s="37">
        <v>44065</v>
      </c>
      <c r="BE2105" s="30">
        <v>35143</v>
      </c>
      <c r="BF2105" s="30">
        <v>38788</v>
      </c>
      <c r="BG2105" s="37" t="s">
        <v>3206</v>
      </c>
      <c r="BI2105" s="37"/>
      <c r="BJ2105" s="37"/>
      <c r="BK2105" s="37"/>
      <c r="BL2105" s="37"/>
      <c r="BM2105" s="37"/>
      <c r="BN2105" s="26"/>
      <c r="BO2105" s="26"/>
      <c r="BP2105" s="26"/>
      <c r="BQ2105" s="38"/>
      <c r="BR2105" s="26"/>
      <c r="BS2105" s="26"/>
      <c r="BT2105" s="26"/>
      <c r="BU2105" s="26"/>
      <c r="BV2105" s="39"/>
    </row>
    <row r="2106" spans="1:74" ht="15" hidden="1" customHeight="1">
      <c r="A2106" s="26">
        <v>2020</v>
      </c>
      <c r="B2106" s="26">
        <v>2102</v>
      </c>
      <c r="C2106" s="26" t="s">
        <v>129</v>
      </c>
      <c r="D2106" s="26" t="s">
        <v>2433</v>
      </c>
      <c r="E2106" s="26" t="s">
        <v>2434</v>
      </c>
      <c r="F2106" s="68">
        <v>43999</v>
      </c>
      <c r="G2106" s="26" t="s">
        <v>4582</v>
      </c>
      <c r="H2106" s="26" t="s">
        <v>1402</v>
      </c>
      <c r="I2106" s="26" t="s">
        <v>1402</v>
      </c>
      <c r="J2106" s="28" t="s">
        <v>4583</v>
      </c>
      <c r="K2106" s="26" t="s">
        <v>1483</v>
      </c>
      <c r="L2106" s="26" t="s">
        <v>2437</v>
      </c>
      <c r="M2106" s="26" t="s">
        <v>137</v>
      </c>
      <c r="N2106" s="26" t="s">
        <v>138</v>
      </c>
      <c r="O2106" s="26" t="s">
        <v>138</v>
      </c>
      <c r="P2106" s="29">
        <v>268</v>
      </c>
      <c r="Q2106" s="30">
        <v>67</v>
      </c>
      <c r="R2106" s="30">
        <v>5210</v>
      </c>
      <c r="S2106" s="31" t="e">
        <f>#N/A</f>
        <v>#N/A</v>
      </c>
      <c r="T2106" s="30">
        <v>1274</v>
      </c>
      <c r="U2106" s="30">
        <v>1097</v>
      </c>
      <c r="V2106" s="32">
        <v>5.2631578947368425</v>
      </c>
      <c r="W2106" s="30">
        <v>48</v>
      </c>
      <c r="X2106" s="30" t="e">
        <f>#N/A</f>
        <v>#N/A</v>
      </c>
      <c r="Y2106" s="30" t="e">
        <f>#N/A</f>
        <v>#N/A</v>
      </c>
      <c r="AB2106" s="33" t="e">
        <f>#N/A</f>
        <v>#N/A</v>
      </c>
      <c r="AC2106" s="30">
        <v>2100</v>
      </c>
      <c r="AD2106" s="30" t="e">
        <f>#N/A</f>
        <v>#N/A</v>
      </c>
      <c r="AE2106" s="135">
        <v>0.85499999999999998</v>
      </c>
      <c r="AG2106" s="30" t="e">
        <f>#N/A</f>
        <v>#N/A</v>
      </c>
      <c r="AH2106" s="30" t="e">
        <f>#N/A</f>
        <v>#N/A</v>
      </c>
      <c r="AI2106" s="30">
        <v>3284</v>
      </c>
      <c r="AJ2106" s="30">
        <v>2724</v>
      </c>
      <c r="AK2106" s="26" t="s">
        <v>139</v>
      </c>
      <c r="AL2106" s="26">
        <v>31</v>
      </c>
      <c r="AM2106" s="26" t="s">
        <v>4512</v>
      </c>
      <c r="AU2106" s="26" t="s">
        <v>1526</v>
      </c>
      <c r="AV2106" s="67" t="s">
        <v>4584</v>
      </c>
      <c r="BB2106" s="26" t="s">
        <v>2441</v>
      </c>
      <c r="BC2106" s="26" t="s">
        <v>3205</v>
      </c>
      <c r="BD2106" s="37">
        <v>44065</v>
      </c>
      <c r="BE2106" s="30">
        <v>35143</v>
      </c>
      <c r="BF2106" s="30">
        <v>38788</v>
      </c>
      <c r="BG2106" s="37" t="s">
        <v>3206</v>
      </c>
      <c r="BI2106" s="37"/>
      <c r="BJ2106" s="37"/>
      <c r="BK2106" s="37"/>
      <c r="BL2106" s="37"/>
      <c r="BM2106" s="37"/>
      <c r="BN2106" s="26"/>
      <c r="BO2106" s="26"/>
      <c r="BP2106" s="26"/>
      <c r="BQ2106" s="38"/>
      <c r="BR2106" s="26"/>
      <c r="BS2106" s="26"/>
      <c r="BT2106" s="26"/>
      <c r="BU2106" s="26"/>
      <c r="BV2106" s="39"/>
    </row>
    <row r="2107" spans="1:74" ht="15" hidden="1" customHeight="1">
      <c r="A2107" s="26">
        <v>2020</v>
      </c>
      <c r="B2107" s="67">
        <v>2103</v>
      </c>
      <c r="C2107" s="26" t="s">
        <v>129</v>
      </c>
      <c r="D2107" s="67" t="s">
        <v>2433</v>
      </c>
      <c r="E2107" s="67" t="s">
        <v>2434</v>
      </c>
      <c r="F2107" s="68">
        <v>43999</v>
      </c>
      <c r="G2107" s="67" t="s">
        <v>4585</v>
      </c>
      <c r="H2107" s="26" t="s">
        <v>1402</v>
      </c>
      <c r="I2107" s="26" t="s">
        <v>1402</v>
      </c>
      <c r="J2107" s="28" t="s">
        <v>4586</v>
      </c>
      <c r="K2107" s="26" t="s">
        <v>1483</v>
      </c>
      <c r="L2107" s="26" t="s">
        <v>2437</v>
      </c>
      <c r="M2107" s="26" t="s">
        <v>137</v>
      </c>
      <c r="N2107" s="26" t="s">
        <v>138</v>
      </c>
      <c r="O2107" s="26" t="s">
        <v>138</v>
      </c>
      <c r="P2107" s="29">
        <v>269</v>
      </c>
      <c r="Q2107" s="30">
        <v>76</v>
      </c>
      <c r="R2107" s="30">
        <v>5900</v>
      </c>
      <c r="S2107" s="31" t="e">
        <f>#N/A</f>
        <v>#N/A</v>
      </c>
      <c r="T2107" s="30">
        <v>1496</v>
      </c>
      <c r="U2107" s="30">
        <v>1294</v>
      </c>
      <c r="V2107" s="32">
        <v>4.918032786885246</v>
      </c>
      <c r="W2107" s="30">
        <v>52</v>
      </c>
      <c r="X2107" s="30" t="e">
        <f>#N/A</f>
        <v>#N/A</v>
      </c>
      <c r="Y2107" s="30" t="e">
        <f>#N/A</f>
        <v>#N/A</v>
      </c>
      <c r="AB2107" s="33" t="e">
        <f>#N/A</f>
        <v>#N/A</v>
      </c>
      <c r="AC2107" s="30">
        <v>2100</v>
      </c>
      <c r="AD2107" s="30" t="e">
        <f>#N/A</f>
        <v>#N/A</v>
      </c>
      <c r="AE2107" s="135">
        <v>0.84842105263157896</v>
      </c>
      <c r="AG2107" s="30" t="e">
        <f>#N/A</f>
        <v>#N/A</v>
      </c>
      <c r="AH2107" s="30" t="e">
        <f>#N/A</f>
        <v>#N/A</v>
      </c>
      <c r="AI2107" s="30">
        <v>3645</v>
      </c>
      <c r="AJ2107" s="30">
        <v>3085</v>
      </c>
      <c r="AK2107" s="26" t="s">
        <v>139</v>
      </c>
      <c r="AL2107" s="26">
        <v>31</v>
      </c>
      <c r="AM2107" s="26" t="s">
        <v>4512</v>
      </c>
      <c r="AU2107" s="26" t="s">
        <v>1526</v>
      </c>
      <c r="AV2107" s="67" t="s">
        <v>4587</v>
      </c>
      <c r="BB2107" s="26" t="s">
        <v>2441</v>
      </c>
      <c r="BC2107" s="26" t="s">
        <v>3205</v>
      </c>
      <c r="BD2107" s="37">
        <v>44065</v>
      </c>
      <c r="BE2107" s="30">
        <v>35143</v>
      </c>
      <c r="BF2107" s="30">
        <v>38788</v>
      </c>
      <c r="BG2107" s="37" t="s">
        <v>3206</v>
      </c>
      <c r="BI2107" s="37"/>
      <c r="BJ2107" s="37"/>
      <c r="BK2107" s="37"/>
      <c r="BL2107" s="37"/>
      <c r="BM2107" s="37"/>
      <c r="BN2107" s="26"/>
      <c r="BO2107" s="26"/>
      <c r="BP2107" s="26"/>
      <c r="BQ2107" s="38"/>
      <c r="BR2107" s="26"/>
      <c r="BS2107" s="26"/>
      <c r="BT2107" s="26"/>
      <c r="BU2107" s="26"/>
      <c r="BV2107" s="39"/>
    </row>
    <row r="2108" spans="1:74" ht="15" hidden="1" customHeight="1">
      <c r="A2108" s="26">
        <v>2020</v>
      </c>
      <c r="B2108" s="26">
        <v>2104</v>
      </c>
      <c r="C2108" s="26" t="s">
        <v>129</v>
      </c>
      <c r="D2108" s="26" t="s">
        <v>2433</v>
      </c>
      <c r="E2108" s="26" t="s">
        <v>2434</v>
      </c>
      <c r="F2108" s="68">
        <v>43999</v>
      </c>
      <c r="G2108" s="26" t="s">
        <v>4588</v>
      </c>
      <c r="H2108" s="26" t="s">
        <v>1402</v>
      </c>
      <c r="I2108" s="26" t="s">
        <v>1402</v>
      </c>
      <c r="J2108" s="28" t="s">
        <v>4589</v>
      </c>
      <c r="K2108" s="26" t="s">
        <v>1483</v>
      </c>
      <c r="L2108" s="26" t="s">
        <v>2437</v>
      </c>
      <c r="M2108" s="26" t="s">
        <v>137</v>
      </c>
      <c r="N2108" s="26" t="s">
        <v>138</v>
      </c>
      <c r="O2108" s="26" t="s">
        <v>138</v>
      </c>
      <c r="P2108" s="29">
        <v>270</v>
      </c>
      <c r="Q2108" s="30">
        <v>65</v>
      </c>
      <c r="R2108" s="30">
        <v>3690</v>
      </c>
      <c r="S2108" s="31" t="e">
        <f>#N/A</f>
        <v>#N/A</v>
      </c>
      <c r="T2108" s="30">
        <v>1013</v>
      </c>
      <c r="U2108" s="30">
        <v>938</v>
      </c>
      <c r="V2108" s="32">
        <v>4.6875</v>
      </c>
      <c r="W2108" s="30">
        <v>55</v>
      </c>
      <c r="X2108" s="30" t="e">
        <f>#N/A</f>
        <v>#N/A</v>
      </c>
      <c r="Y2108" s="30" t="e">
        <f>#N/A</f>
        <v>#N/A</v>
      </c>
      <c r="AB2108" s="33" t="e">
        <f>#N/A</f>
        <v>#N/A</v>
      </c>
      <c r="AC2108" s="30">
        <v>2100</v>
      </c>
      <c r="AD2108" s="30" t="e">
        <f>#N/A</f>
        <v>#N/A</v>
      </c>
      <c r="AE2108" s="135">
        <v>0.92999999999999994</v>
      </c>
      <c r="AG2108" s="30" t="e">
        <f>#N/A</f>
        <v>#N/A</v>
      </c>
      <c r="AH2108" s="30" t="e">
        <f>#N/A</f>
        <v>#N/A</v>
      </c>
      <c r="AI2108" s="30">
        <v>2490</v>
      </c>
      <c r="AJ2108" s="30">
        <v>1930</v>
      </c>
      <c r="AK2108" s="26" t="s">
        <v>139</v>
      </c>
      <c r="AL2108" s="26">
        <v>31</v>
      </c>
      <c r="AM2108" s="26" t="s">
        <v>4512</v>
      </c>
      <c r="AU2108" s="26" t="s">
        <v>1526</v>
      </c>
      <c r="AV2108" s="67" t="s">
        <v>4573</v>
      </c>
      <c r="BB2108" s="26" t="s">
        <v>2441</v>
      </c>
      <c r="BC2108" s="26" t="s">
        <v>3205</v>
      </c>
      <c r="BD2108" s="37">
        <v>44065</v>
      </c>
      <c r="BE2108" s="30">
        <v>35143</v>
      </c>
      <c r="BF2108" s="30">
        <v>38788</v>
      </c>
      <c r="BG2108" s="37" t="s">
        <v>3206</v>
      </c>
      <c r="BI2108" s="37"/>
      <c r="BJ2108" s="37"/>
      <c r="BK2108" s="37"/>
      <c r="BL2108" s="37"/>
      <c r="BM2108" s="37"/>
      <c r="BN2108" s="26"/>
      <c r="BO2108" s="26"/>
      <c r="BP2108" s="26"/>
      <c r="BQ2108" s="38"/>
      <c r="BR2108" s="26"/>
      <c r="BS2108" s="26"/>
      <c r="BT2108" s="26"/>
      <c r="BU2108" s="26"/>
      <c r="BV2108" s="39"/>
    </row>
    <row r="2109" spans="1:74" ht="15" hidden="1" customHeight="1">
      <c r="A2109" s="26">
        <v>2020</v>
      </c>
      <c r="B2109" s="67">
        <v>2105</v>
      </c>
      <c r="C2109" s="26" t="s">
        <v>129</v>
      </c>
      <c r="D2109" s="67" t="s">
        <v>2433</v>
      </c>
      <c r="E2109" s="67" t="s">
        <v>2434</v>
      </c>
      <c r="F2109" s="68">
        <v>43999</v>
      </c>
      <c r="G2109" s="67" t="s">
        <v>4590</v>
      </c>
      <c r="H2109" s="26" t="s">
        <v>1402</v>
      </c>
      <c r="I2109" s="26" t="s">
        <v>1402</v>
      </c>
      <c r="J2109" s="28" t="s">
        <v>4591</v>
      </c>
      <c r="K2109" s="26" t="s">
        <v>1483</v>
      </c>
      <c r="L2109" s="26" t="s">
        <v>2437</v>
      </c>
      <c r="M2109" s="26" t="s">
        <v>137</v>
      </c>
      <c r="N2109" s="26" t="s">
        <v>138</v>
      </c>
      <c r="O2109" s="26" t="s">
        <v>138</v>
      </c>
      <c r="P2109" s="29">
        <v>271</v>
      </c>
      <c r="Q2109" s="30">
        <v>74</v>
      </c>
      <c r="R2109" s="30">
        <v>5910</v>
      </c>
      <c r="S2109" s="31" t="e">
        <f>#N/A</f>
        <v>#N/A</v>
      </c>
      <c r="T2109" s="30">
        <v>1635</v>
      </c>
      <c r="U2109" s="30">
        <v>1439</v>
      </c>
      <c r="V2109" s="32">
        <v>5.0847457627118642</v>
      </c>
      <c r="W2109" s="30">
        <v>46</v>
      </c>
      <c r="X2109" s="30" t="e">
        <f>#N/A</f>
        <v>#N/A</v>
      </c>
      <c r="Y2109" s="30" t="e">
        <f>#N/A</f>
        <v>#N/A</v>
      </c>
      <c r="AB2109" s="33" t="e">
        <f>#N/A</f>
        <v>#N/A</v>
      </c>
      <c r="AC2109" s="30">
        <v>2100</v>
      </c>
      <c r="AD2109" s="30" t="e">
        <f>#N/A</f>
        <v>#N/A</v>
      </c>
      <c r="AE2109" s="135">
        <v>0.83185185185185184</v>
      </c>
      <c r="AG2109" s="30" t="e">
        <f>#N/A</f>
        <v>#N/A</v>
      </c>
      <c r="AH2109" s="30" t="e">
        <f>#N/A</f>
        <v>#N/A</v>
      </c>
      <c r="AI2109" s="30">
        <v>3650</v>
      </c>
      <c r="AJ2109" s="30">
        <v>3090</v>
      </c>
      <c r="AK2109" s="26" t="s">
        <v>139</v>
      </c>
      <c r="AL2109" s="26">
        <v>31</v>
      </c>
      <c r="AM2109" s="26" t="s">
        <v>4512</v>
      </c>
      <c r="AU2109" s="26" t="s">
        <v>1526</v>
      </c>
      <c r="AV2109" s="67" t="s">
        <v>4578</v>
      </c>
      <c r="BB2109" s="26" t="s">
        <v>2441</v>
      </c>
      <c r="BC2109" s="26" t="s">
        <v>3205</v>
      </c>
      <c r="BD2109" s="37">
        <v>44065</v>
      </c>
      <c r="BE2109" s="30">
        <v>35143</v>
      </c>
      <c r="BF2109" s="30">
        <v>38788</v>
      </c>
      <c r="BG2109" s="37" t="s">
        <v>3206</v>
      </c>
      <c r="BI2109" s="37"/>
      <c r="BJ2109" s="37"/>
      <c r="BK2109" s="37"/>
      <c r="BL2109" s="37"/>
      <c r="BM2109" s="37"/>
      <c r="BN2109" s="26"/>
      <c r="BO2109" s="26"/>
      <c r="BP2109" s="26"/>
      <c r="BQ2109" s="38"/>
      <c r="BR2109" s="26"/>
      <c r="BS2109" s="26"/>
      <c r="BT2109" s="26"/>
      <c r="BU2109" s="26"/>
      <c r="BV2109" s="39"/>
    </row>
    <row r="2110" spans="1:74" ht="15" hidden="1" customHeight="1">
      <c r="A2110" s="26">
        <v>2020</v>
      </c>
      <c r="B2110" s="26">
        <v>2106</v>
      </c>
      <c r="C2110" s="26" t="s">
        <v>129</v>
      </c>
      <c r="D2110" s="26" t="s">
        <v>2433</v>
      </c>
      <c r="E2110" s="26" t="s">
        <v>2434</v>
      </c>
      <c r="F2110" s="68">
        <v>43999</v>
      </c>
      <c r="G2110" s="26" t="s">
        <v>4592</v>
      </c>
      <c r="H2110" s="26" t="s">
        <v>1402</v>
      </c>
      <c r="I2110" s="26" t="s">
        <v>1402</v>
      </c>
      <c r="J2110" s="28" t="s">
        <v>4593</v>
      </c>
      <c r="K2110" s="26" t="s">
        <v>1483</v>
      </c>
      <c r="L2110" s="26" t="s">
        <v>2437</v>
      </c>
      <c r="M2110" s="26" t="s">
        <v>137</v>
      </c>
      <c r="N2110" s="26" t="s">
        <v>138</v>
      </c>
      <c r="O2110" s="26" t="s">
        <v>138</v>
      </c>
      <c r="P2110" s="29">
        <v>272</v>
      </c>
      <c r="Q2110" s="30">
        <v>75</v>
      </c>
      <c r="R2110" s="30">
        <v>5710</v>
      </c>
      <c r="S2110" s="31" t="e">
        <f>#N/A</f>
        <v>#N/A</v>
      </c>
      <c r="T2110" s="30">
        <v>1443</v>
      </c>
      <c r="U2110" s="30">
        <v>1266</v>
      </c>
      <c r="V2110" s="32">
        <v>5</v>
      </c>
      <c r="W2110" s="30">
        <v>45</v>
      </c>
      <c r="X2110" s="30" t="e">
        <f>#N/A</f>
        <v>#N/A</v>
      </c>
      <c r="Y2110" s="30" t="e">
        <f>#N/A</f>
        <v>#N/A</v>
      </c>
      <c r="AB2110" s="33" t="e">
        <f>#N/A</f>
        <v>#N/A</v>
      </c>
      <c r="AC2110" s="30">
        <v>2100</v>
      </c>
      <c r="AD2110" s="30" t="e">
        <f>#N/A</f>
        <v>#N/A</v>
      </c>
      <c r="AE2110" s="135">
        <v>0.83714285714285708</v>
      </c>
      <c r="AG2110" s="30" t="e">
        <f>#N/A</f>
        <v>#N/A</v>
      </c>
      <c r="AH2110" s="30" t="e">
        <f>#N/A</f>
        <v>#N/A</v>
      </c>
      <c r="AI2110" s="30">
        <v>3546</v>
      </c>
      <c r="AJ2110" s="30">
        <v>2986</v>
      </c>
      <c r="AK2110" s="26" t="s">
        <v>139</v>
      </c>
      <c r="AL2110" s="26">
        <v>31</v>
      </c>
      <c r="AM2110" s="26" t="s">
        <v>4512</v>
      </c>
      <c r="AU2110" s="26" t="s">
        <v>1526</v>
      </c>
      <c r="AV2110" s="67" t="s">
        <v>4559</v>
      </c>
      <c r="BB2110" s="26" t="s">
        <v>2441</v>
      </c>
      <c r="BC2110" s="26" t="s">
        <v>3205</v>
      </c>
      <c r="BD2110" s="37">
        <v>44065</v>
      </c>
      <c r="BE2110" s="30">
        <v>35143</v>
      </c>
      <c r="BF2110" s="30">
        <v>38788</v>
      </c>
      <c r="BG2110" s="37" t="s">
        <v>3206</v>
      </c>
      <c r="BI2110" s="37"/>
      <c r="BJ2110" s="37"/>
      <c r="BK2110" s="37"/>
      <c r="BL2110" s="37"/>
      <c r="BM2110" s="37"/>
      <c r="BN2110" s="26"/>
      <c r="BO2110" s="26"/>
      <c r="BP2110" s="26"/>
      <c r="BQ2110" s="38"/>
      <c r="BR2110" s="26"/>
      <c r="BS2110" s="26"/>
      <c r="BT2110" s="26"/>
      <c r="BU2110" s="26"/>
      <c r="BV2110" s="39"/>
    </row>
    <row r="2111" spans="1:74" ht="15" hidden="1" customHeight="1">
      <c r="A2111" s="26">
        <v>2020</v>
      </c>
      <c r="B2111" s="67">
        <v>2107</v>
      </c>
      <c r="C2111" s="26" t="s">
        <v>129</v>
      </c>
      <c r="D2111" s="67" t="s">
        <v>2433</v>
      </c>
      <c r="E2111" s="67" t="s">
        <v>2434</v>
      </c>
      <c r="F2111" s="68">
        <v>43999</v>
      </c>
      <c r="G2111" s="67" t="s">
        <v>4594</v>
      </c>
      <c r="H2111" s="26" t="s">
        <v>1402</v>
      </c>
      <c r="I2111" s="26" t="s">
        <v>1402</v>
      </c>
      <c r="J2111" s="28" t="s">
        <v>4595</v>
      </c>
      <c r="K2111" s="26" t="s">
        <v>1483</v>
      </c>
      <c r="L2111" s="26" t="s">
        <v>2437</v>
      </c>
      <c r="M2111" s="26" t="s">
        <v>137</v>
      </c>
      <c r="N2111" s="26" t="s">
        <v>138</v>
      </c>
      <c r="O2111" s="26" t="s">
        <v>138</v>
      </c>
      <c r="P2111" s="29">
        <v>273</v>
      </c>
      <c r="Q2111" s="30">
        <v>75</v>
      </c>
      <c r="R2111" s="30">
        <v>6130</v>
      </c>
      <c r="S2111" s="31" t="e">
        <f>#N/A</f>
        <v>#N/A</v>
      </c>
      <c r="T2111" s="30">
        <v>1456</v>
      </c>
      <c r="U2111" s="30">
        <v>1285</v>
      </c>
      <c r="V2111" s="32">
        <v>4.838709677419355</v>
      </c>
      <c r="W2111" s="30">
        <v>50</v>
      </c>
      <c r="X2111" s="30" t="e">
        <f>#N/A</f>
        <v>#N/A</v>
      </c>
      <c r="Y2111" s="30" t="e">
        <f>#N/A</f>
        <v>#N/A</v>
      </c>
      <c r="AB2111" s="33" t="e">
        <f>#N/A</f>
        <v>#N/A</v>
      </c>
      <c r="AC2111" s="30">
        <v>2100</v>
      </c>
      <c r="AD2111" s="30" t="e">
        <f>#N/A</f>
        <v>#N/A</v>
      </c>
      <c r="AE2111" s="135">
        <v>0.84206896551724131</v>
      </c>
      <c r="AG2111" s="30" t="e">
        <f>#N/A</f>
        <v>#N/A</v>
      </c>
      <c r="AH2111" s="30" t="e">
        <f>#N/A</f>
        <v>#N/A</v>
      </c>
      <c r="AI2111" s="30">
        <v>3765</v>
      </c>
      <c r="AJ2111" s="30">
        <v>3205</v>
      </c>
      <c r="AK2111" s="26" t="s">
        <v>139</v>
      </c>
      <c r="AL2111" s="26">
        <v>31</v>
      </c>
      <c r="AM2111" s="26" t="s">
        <v>4512</v>
      </c>
      <c r="AU2111" s="26" t="s">
        <v>1526</v>
      </c>
      <c r="AV2111" s="67" t="s">
        <v>4596</v>
      </c>
      <c r="BB2111" s="26" t="s">
        <v>2441</v>
      </c>
      <c r="BC2111" s="26" t="s">
        <v>3205</v>
      </c>
      <c r="BD2111" s="37">
        <v>44065</v>
      </c>
      <c r="BE2111" s="30">
        <v>35143</v>
      </c>
      <c r="BF2111" s="30">
        <v>38788</v>
      </c>
      <c r="BG2111" s="37" t="s">
        <v>3206</v>
      </c>
      <c r="BI2111" s="37"/>
      <c r="BJ2111" s="37"/>
      <c r="BK2111" s="37"/>
      <c r="BL2111" s="37"/>
      <c r="BM2111" s="37"/>
      <c r="BN2111" s="26"/>
      <c r="BO2111" s="26"/>
      <c r="BP2111" s="26"/>
      <c r="BQ2111" s="38"/>
      <c r="BR2111" s="26"/>
      <c r="BS2111" s="26"/>
      <c r="BT2111" s="26"/>
      <c r="BU2111" s="26"/>
      <c r="BV2111" s="39"/>
    </row>
    <row r="2112" spans="1:74" ht="15" hidden="1" customHeight="1">
      <c r="A2112" s="26">
        <v>2020</v>
      </c>
      <c r="B2112" s="26">
        <v>2108</v>
      </c>
      <c r="C2112" s="26" t="s">
        <v>129</v>
      </c>
      <c r="D2112" s="26" t="s">
        <v>2433</v>
      </c>
      <c r="E2112" s="26" t="s">
        <v>2434</v>
      </c>
      <c r="F2112" s="68">
        <v>43999</v>
      </c>
      <c r="G2112" s="26" t="s">
        <v>4597</v>
      </c>
      <c r="H2112" s="26" t="s">
        <v>1402</v>
      </c>
      <c r="I2112" s="26" t="s">
        <v>1402</v>
      </c>
      <c r="J2112" s="28" t="s">
        <v>4598</v>
      </c>
      <c r="K2112" s="26" t="s">
        <v>1483</v>
      </c>
      <c r="L2112" s="26" t="s">
        <v>2437</v>
      </c>
      <c r="M2112" s="26" t="s">
        <v>137</v>
      </c>
      <c r="N2112" s="26" t="s">
        <v>138</v>
      </c>
      <c r="O2112" s="26" t="s">
        <v>138</v>
      </c>
      <c r="P2112" s="29">
        <v>274</v>
      </c>
      <c r="Q2112" s="30">
        <v>72</v>
      </c>
      <c r="R2112" s="30">
        <v>5010</v>
      </c>
      <c r="S2112" s="31" t="e">
        <f>#N/A</f>
        <v>#N/A</v>
      </c>
      <c r="T2112" s="30">
        <v>1307</v>
      </c>
      <c r="U2112" s="30">
        <v>1148</v>
      </c>
      <c r="V2112" s="32">
        <v>5.0847457627118642</v>
      </c>
      <c r="W2112" s="30">
        <v>46</v>
      </c>
      <c r="X2112" s="30" t="e">
        <f>#N/A</f>
        <v>#N/A</v>
      </c>
      <c r="Y2112" s="30" t="e">
        <f>#N/A</f>
        <v>#N/A</v>
      </c>
      <c r="AB2112" s="33" t="e">
        <f>#N/A</f>
        <v>#N/A</v>
      </c>
      <c r="AC2112" s="30">
        <v>2100</v>
      </c>
      <c r="AD2112" s="30" t="e">
        <f>#N/A</f>
        <v>#N/A</v>
      </c>
      <c r="AE2112" s="135">
        <v>0.46148148148148144</v>
      </c>
      <c r="AG2112" s="30" t="e">
        <f>#N/A</f>
        <v>#N/A</v>
      </c>
      <c r="AH2112" s="30" t="e">
        <f>#N/A</f>
        <v>#N/A</v>
      </c>
      <c r="AI2112" s="30">
        <v>3180</v>
      </c>
      <c r="AJ2112" s="30">
        <v>2620</v>
      </c>
      <c r="AK2112" s="26" t="s">
        <v>139</v>
      </c>
      <c r="AL2112" s="26">
        <v>31</v>
      </c>
      <c r="AM2112" s="26" t="s">
        <v>4512</v>
      </c>
      <c r="AU2112" s="26" t="s">
        <v>1526</v>
      </c>
      <c r="AV2112" s="67" t="s">
        <v>4581</v>
      </c>
      <c r="BB2112" s="26" t="s">
        <v>2441</v>
      </c>
      <c r="BC2112" s="26" t="s">
        <v>3205</v>
      </c>
      <c r="BD2112" s="37">
        <v>44065</v>
      </c>
      <c r="BE2112" s="30">
        <v>35143</v>
      </c>
      <c r="BF2112" s="30">
        <v>38788</v>
      </c>
      <c r="BG2112" s="37" t="s">
        <v>3206</v>
      </c>
      <c r="BI2112" s="37"/>
      <c r="BJ2112" s="37"/>
      <c r="BK2112" s="37"/>
      <c r="BL2112" s="37"/>
      <c r="BM2112" s="37"/>
      <c r="BN2112" s="26"/>
      <c r="BO2112" s="26"/>
      <c r="BP2112" s="26"/>
      <c r="BQ2112" s="38"/>
      <c r="BR2112" s="26"/>
      <c r="BS2112" s="26"/>
      <c r="BT2112" s="26"/>
      <c r="BU2112" s="26"/>
      <c r="BV2112" s="39"/>
    </row>
    <row r="2113" spans="1:74" ht="15" hidden="1" customHeight="1">
      <c r="A2113" s="26">
        <v>2020</v>
      </c>
      <c r="B2113" s="67">
        <v>2109</v>
      </c>
      <c r="C2113" s="26" t="s">
        <v>129</v>
      </c>
      <c r="D2113" s="67" t="s">
        <v>2433</v>
      </c>
      <c r="E2113" s="67" t="s">
        <v>2434</v>
      </c>
      <c r="F2113" s="68">
        <v>43999</v>
      </c>
      <c r="G2113" s="67" t="s">
        <v>4599</v>
      </c>
      <c r="H2113" s="26" t="s">
        <v>1402</v>
      </c>
      <c r="I2113" s="26" t="s">
        <v>1402</v>
      </c>
      <c r="J2113" s="28" t="s">
        <v>4600</v>
      </c>
      <c r="K2113" s="26" t="s">
        <v>1483</v>
      </c>
      <c r="L2113" s="26" t="s">
        <v>2437</v>
      </c>
      <c r="M2113" s="26" t="s">
        <v>137</v>
      </c>
      <c r="N2113" s="26" t="s">
        <v>138</v>
      </c>
      <c r="O2113" s="26" t="s">
        <v>138</v>
      </c>
      <c r="P2113" s="29">
        <v>275</v>
      </c>
      <c r="Q2113" s="30">
        <v>61</v>
      </c>
      <c r="R2113" s="30">
        <v>2850</v>
      </c>
      <c r="S2113" s="31" t="e">
        <f>#N/A</f>
        <v>#N/A</v>
      </c>
      <c r="T2113" s="30">
        <v>829</v>
      </c>
      <c r="U2113" s="30">
        <v>731</v>
      </c>
      <c r="V2113" s="32">
        <v>4.838709677419355</v>
      </c>
      <c r="W2113" s="30">
        <v>50</v>
      </c>
      <c r="X2113" s="30" t="e">
        <f>#N/A</f>
        <v>#N/A</v>
      </c>
      <c r="Y2113" s="30" t="e">
        <f>#N/A</f>
        <v>#N/A</v>
      </c>
      <c r="AB2113" s="33" t="e">
        <f>#N/A</f>
        <v>#N/A</v>
      </c>
      <c r="AC2113" s="30">
        <v>2100</v>
      </c>
      <c r="AD2113" s="30" t="e">
        <f>#N/A</f>
        <v>#N/A</v>
      </c>
      <c r="AE2113" s="135">
        <v>0.84363636363636363</v>
      </c>
      <c r="AG2113" s="30" t="e">
        <f>#N/A</f>
        <v>#N/A</v>
      </c>
      <c r="AH2113" s="30" t="e">
        <f>#N/A</f>
        <v>#N/A</v>
      </c>
      <c r="AI2113" s="30">
        <v>2050</v>
      </c>
      <c r="AJ2113" s="30">
        <v>1490</v>
      </c>
      <c r="AK2113" s="26" t="s">
        <v>139</v>
      </c>
      <c r="AL2113" s="26">
        <v>31</v>
      </c>
      <c r="AM2113" s="26" t="s">
        <v>4512</v>
      </c>
      <c r="AU2113" s="26" t="s">
        <v>1526</v>
      </c>
      <c r="AV2113" s="67" t="s">
        <v>4568</v>
      </c>
      <c r="BB2113" s="26" t="s">
        <v>2441</v>
      </c>
      <c r="BC2113" s="26" t="s">
        <v>3205</v>
      </c>
      <c r="BD2113" s="37">
        <v>44065</v>
      </c>
      <c r="BE2113" s="30">
        <v>35143</v>
      </c>
      <c r="BF2113" s="30">
        <v>38788</v>
      </c>
      <c r="BG2113" s="37" t="s">
        <v>3206</v>
      </c>
      <c r="BI2113" s="37"/>
      <c r="BJ2113" s="37"/>
      <c r="BK2113" s="37"/>
      <c r="BL2113" s="37"/>
      <c r="BM2113" s="37"/>
      <c r="BN2113" s="26"/>
      <c r="BO2113" s="26"/>
      <c r="BP2113" s="26"/>
      <c r="BQ2113" s="38"/>
      <c r="BR2113" s="26"/>
      <c r="BS2113" s="26"/>
      <c r="BT2113" s="26"/>
      <c r="BU2113" s="26"/>
      <c r="BV2113" s="39"/>
    </row>
    <row r="2114" spans="1:74" ht="15" hidden="1" customHeight="1">
      <c r="A2114" s="26">
        <v>2020</v>
      </c>
      <c r="B2114" s="26">
        <v>2110</v>
      </c>
      <c r="C2114" s="26" t="s">
        <v>129</v>
      </c>
      <c r="D2114" s="26" t="s">
        <v>2433</v>
      </c>
      <c r="E2114" s="26" t="s">
        <v>2434</v>
      </c>
      <c r="F2114" s="68">
        <v>43999</v>
      </c>
      <c r="G2114" s="26" t="s">
        <v>4601</v>
      </c>
      <c r="H2114" s="26" t="s">
        <v>1402</v>
      </c>
      <c r="I2114" s="26" t="s">
        <v>1402</v>
      </c>
      <c r="J2114" s="28" t="s">
        <v>4602</v>
      </c>
      <c r="K2114" s="26" t="s">
        <v>1483</v>
      </c>
      <c r="L2114" s="26" t="s">
        <v>2437</v>
      </c>
      <c r="M2114" s="26" t="s">
        <v>137</v>
      </c>
      <c r="N2114" s="26" t="s">
        <v>138</v>
      </c>
      <c r="O2114" s="26" t="s">
        <v>138</v>
      </c>
      <c r="P2114" s="29">
        <v>276</v>
      </c>
      <c r="Q2114" s="30">
        <v>71</v>
      </c>
      <c r="R2114" s="30">
        <v>5220</v>
      </c>
      <c r="S2114" s="31" t="e">
        <f>#N/A</f>
        <v>#N/A</v>
      </c>
      <c r="T2114" s="30">
        <v>1421</v>
      </c>
      <c r="U2114" s="30">
        <v>1212</v>
      </c>
      <c r="V2114" s="32">
        <v>4.6875</v>
      </c>
      <c r="W2114" s="30">
        <v>55</v>
      </c>
      <c r="X2114" s="30" t="e">
        <f>#N/A</f>
        <v>#N/A</v>
      </c>
      <c r="Y2114" s="30" t="e">
        <f>#N/A</f>
        <v>#N/A</v>
      </c>
      <c r="AB2114" s="33" t="e">
        <f>#N/A</f>
        <v>#N/A</v>
      </c>
      <c r="AC2114" s="30">
        <v>2100</v>
      </c>
      <c r="AD2114" s="30" t="e">
        <f>#N/A</f>
        <v>#N/A</v>
      </c>
      <c r="AE2114" s="135">
        <v>0.79818181818181821</v>
      </c>
      <c r="AG2114" s="30" t="e">
        <f>#N/A</f>
        <v>#N/A</v>
      </c>
      <c r="AH2114" s="30" t="e">
        <f>#N/A</f>
        <v>#N/A</v>
      </c>
      <c r="AI2114" s="30">
        <v>3290</v>
      </c>
      <c r="AJ2114" s="30">
        <v>2730</v>
      </c>
      <c r="AK2114" s="26" t="s">
        <v>139</v>
      </c>
      <c r="AL2114" s="26">
        <v>31</v>
      </c>
      <c r="AM2114" s="26" t="s">
        <v>4512</v>
      </c>
      <c r="AU2114" s="26" t="s">
        <v>1526</v>
      </c>
      <c r="AV2114" s="67" t="s">
        <v>4543</v>
      </c>
      <c r="BB2114" s="26" t="s">
        <v>2441</v>
      </c>
      <c r="BC2114" s="26" t="s">
        <v>3205</v>
      </c>
      <c r="BD2114" s="37">
        <v>44065</v>
      </c>
      <c r="BE2114" s="30">
        <v>35143</v>
      </c>
      <c r="BF2114" s="30">
        <v>38788</v>
      </c>
      <c r="BG2114" s="37" t="s">
        <v>3206</v>
      </c>
      <c r="BI2114" s="37"/>
      <c r="BJ2114" s="37"/>
      <c r="BK2114" s="37"/>
      <c r="BL2114" s="37"/>
      <c r="BM2114" s="37"/>
      <c r="BN2114" s="26"/>
      <c r="BO2114" s="26"/>
      <c r="BP2114" s="26"/>
      <c r="BQ2114" s="38"/>
      <c r="BR2114" s="26"/>
      <c r="BS2114" s="26"/>
      <c r="BT2114" s="26"/>
      <c r="BU2114" s="26"/>
      <c r="BV2114" s="39"/>
    </row>
    <row r="2115" spans="1:74" ht="15" hidden="1" customHeight="1">
      <c r="A2115" s="26">
        <v>2020</v>
      </c>
      <c r="B2115" s="67">
        <v>2111</v>
      </c>
      <c r="C2115" s="26" t="s">
        <v>129</v>
      </c>
      <c r="D2115" s="67" t="s">
        <v>2433</v>
      </c>
      <c r="E2115" s="67" t="s">
        <v>2434</v>
      </c>
      <c r="F2115" s="68">
        <v>43999</v>
      </c>
      <c r="G2115" s="67" t="s">
        <v>4603</v>
      </c>
      <c r="H2115" s="26" t="s">
        <v>1402</v>
      </c>
      <c r="I2115" s="26" t="s">
        <v>1402</v>
      </c>
      <c r="J2115" s="28" t="s">
        <v>4604</v>
      </c>
      <c r="K2115" s="26" t="s">
        <v>1483</v>
      </c>
      <c r="L2115" s="26" t="s">
        <v>2437</v>
      </c>
      <c r="M2115" s="26" t="s">
        <v>137</v>
      </c>
      <c r="N2115" s="26" t="s">
        <v>138</v>
      </c>
      <c r="O2115" s="26" t="s">
        <v>138</v>
      </c>
      <c r="P2115" s="29">
        <v>277</v>
      </c>
      <c r="Q2115" s="30">
        <v>74</v>
      </c>
      <c r="R2115" s="30">
        <v>7000</v>
      </c>
      <c r="S2115" s="31" t="e">
        <f>#N/A</f>
        <v>#N/A</v>
      </c>
      <c r="T2115" s="30">
        <v>2187</v>
      </c>
      <c r="U2115" s="30">
        <v>1858</v>
      </c>
      <c r="V2115" s="32">
        <v>4.7619047619047619</v>
      </c>
      <c r="W2115" s="30">
        <v>53</v>
      </c>
      <c r="X2115" s="30" t="e">
        <f>#N/A</f>
        <v>#N/A</v>
      </c>
      <c r="Y2115" s="30" t="e">
        <f>#N/A</f>
        <v>#N/A</v>
      </c>
      <c r="AB2115" s="33" t="e">
        <f>#N/A</f>
        <v>#N/A</v>
      </c>
      <c r="AC2115" s="30">
        <v>2100</v>
      </c>
      <c r="AD2115" s="30" t="e">
        <f>#N/A</f>
        <v>#N/A</v>
      </c>
      <c r="AE2115" s="135">
        <v>0.91548387096774186</v>
      </c>
      <c r="AG2115" s="30" t="e">
        <f>#N/A</f>
        <v>#N/A</v>
      </c>
      <c r="AH2115" s="30" t="e">
        <f>#N/A</f>
        <v>#N/A</v>
      </c>
      <c r="AI2115" s="30">
        <v>4220</v>
      </c>
      <c r="AJ2115" s="30">
        <v>3660</v>
      </c>
      <c r="AK2115" s="26" t="s">
        <v>139</v>
      </c>
      <c r="AL2115" s="26">
        <v>31</v>
      </c>
      <c r="AM2115" s="26" t="s">
        <v>4512</v>
      </c>
      <c r="AU2115" s="26" t="s">
        <v>1526</v>
      </c>
      <c r="AV2115" s="67" t="s">
        <v>4568</v>
      </c>
      <c r="BB2115" s="26" t="s">
        <v>2441</v>
      </c>
      <c r="BC2115" s="26" t="s">
        <v>3205</v>
      </c>
      <c r="BD2115" s="37">
        <v>44065</v>
      </c>
      <c r="BE2115" s="30">
        <v>35143</v>
      </c>
      <c r="BF2115" s="30">
        <v>38788</v>
      </c>
      <c r="BG2115" s="37" t="s">
        <v>3206</v>
      </c>
      <c r="BI2115" s="37"/>
      <c r="BJ2115" s="37"/>
      <c r="BK2115" s="37"/>
      <c r="BL2115" s="37"/>
      <c r="BM2115" s="37"/>
      <c r="BN2115" s="26"/>
      <c r="BO2115" s="26"/>
      <c r="BP2115" s="26"/>
      <c r="BQ2115" s="38"/>
      <c r="BR2115" s="26"/>
      <c r="BS2115" s="26"/>
      <c r="BT2115" s="26"/>
      <c r="BU2115" s="26"/>
      <c r="BV2115" s="39"/>
    </row>
    <row r="2116" spans="1:74" ht="15" hidden="1" customHeight="1">
      <c r="A2116" s="26">
        <v>2020</v>
      </c>
      <c r="B2116" s="26">
        <v>2112</v>
      </c>
      <c r="C2116" s="26" t="s">
        <v>129</v>
      </c>
      <c r="D2116" s="26" t="s">
        <v>2433</v>
      </c>
      <c r="E2116" s="26" t="s">
        <v>2434</v>
      </c>
      <c r="F2116" s="68">
        <v>43999</v>
      </c>
      <c r="G2116" s="26" t="s">
        <v>4605</v>
      </c>
      <c r="H2116" s="26" t="s">
        <v>1402</v>
      </c>
      <c r="I2116" s="26" t="s">
        <v>1402</v>
      </c>
      <c r="J2116" s="28" t="s">
        <v>4606</v>
      </c>
      <c r="K2116" s="26" t="s">
        <v>1483</v>
      </c>
      <c r="L2116" s="26" t="s">
        <v>2437</v>
      </c>
      <c r="M2116" s="26" t="s">
        <v>137</v>
      </c>
      <c r="N2116" s="26" t="s">
        <v>138</v>
      </c>
      <c r="O2116" s="26" t="s">
        <v>138</v>
      </c>
      <c r="P2116" s="29">
        <v>278</v>
      </c>
      <c r="Q2116" s="30">
        <v>72</v>
      </c>
      <c r="R2116" s="30">
        <v>5900</v>
      </c>
      <c r="S2116" s="31" t="e">
        <f>#N/A</f>
        <v>#N/A</v>
      </c>
      <c r="T2116" s="30">
        <v>1692</v>
      </c>
      <c r="U2116" s="30">
        <v>1337</v>
      </c>
      <c r="V2116" s="32">
        <v>5.0847457627118642</v>
      </c>
      <c r="W2116" s="30">
        <v>46</v>
      </c>
      <c r="X2116" s="30" t="e">
        <f>#N/A</f>
        <v>#N/A</v>
      </c>
      <c r="Y2116" s="30" t="e">
        <f>#N/A</f>
        <v>#N/A</v>
      </c>
      <c r="AB2116" s="33" t="e">
        <f>#N/A</f>
        <v>#N/A</v>
      </c>
      <c r="AC2116" s="30">
        <v>2100</v>
      </c>
      <c r="AD2116" s="30" t="e">
        <f>#N/A</f>
        <v>#N/A</v>
      </c>
      <c r="AE2116" s="135">
        <v>0.83714285714285708</v>
      </c>
      <c r="AG2116" s="30" t="e">
        <f>#N/A</f>
        <v>#N/A</v>
      </c>
      <c r="AH2116" s="30" t="e">
        <f>#N/A</f>
        <v>#N/A</v>
      </c>
      <c r="AI2116" s="30">
        <v>3590</v>
      </c>
      <c r="AJ2116" s="30">
        <v>3030</v>
      </c>
      <c r="AK2116" s="26" t="s">
        <v>139</v>
      </c>
      <c r="AL2116" s="26">
        <v>31</v>
      </c>
      <c r="AM2116" s="26" t="s">
        <v>4512</v>
      </c>
      <c r="AU2116" s="26" t="s">
        <v>1526</v>
      </c>
      <c r="AV2116" s="67" t="s">
        <v>4584</v>
      </c>
      <c r="BB2116" s="26" t="s">
        <v>2441</v>
      </c>
      <c r="BC2116" s="26" t="s">
        <v>3205</v>
      </c>
      <c r="BD2116" s="37">
        <v>44065</v>
      </c>
      <c r="BE2116" s="30">
        <v>35143</v>
      </c>
      <c r="BF2116" s="30">
        <v>38788</v>
      </c>
      <c r="BG2116" s="37" t="s">
        <v>3206</v>
      </c>
      <c r="BI2116" s="37"/>
      <c r="BJ2116" s="37"/>
      <c r="BK2116" s="37"/>
      <c r="BL2116" s="37"/>
      <c r="BM2116" s="37"/>
      <c r="BN2116" s="26"/>
      <c r="BO2116" s="26"/>
      <c r="BP2116" s="26"/>
      <c r="BQ2116" s="38"/>
      <c r="BR2116" s="26"/>
      <c r="BS2116" s="26"/>
      <c r="BT2116" s="26"/>
      <c r="BU2116" s="26"/>
      <c r="BV2116" s="39"/>
    </row>
    <row r="2117" spans="1:74" ht="15" hidden="1" customHeight="1">
      <c r="A2117" s="26">
        <v>2020</v>
      </c>
      <c r="B2117" s="67">
        <v>2113</v>
      </c>
      <c r="C2117" s="26" t="s">
        <v>129</v>
      </c>
      <c r="D2117" s="67" t="s">
        <v>2433</v>
      </c>
      <c r="E2117" s="67" t="s">
        <v>2434</v>
      </c>
      <c r="F2117" s="68">
        <v>43999</v>
      </c>
      <c r="G2117" s="67" t="s">
        <v>4607</v>
      </c>
      <c r="H2117" s="26" t="s">
        <v>1402</v>
      </c>
      <c r="I2117" s="26" t="s">
        <v>1402</v>
      </c>
      <c r="J2117" s="28" t="s">
        <v>4608</v>
      </c>
      <c r="K2117" s="26" t="s">
        <v>1483</v>
      </c>
      <c r="L2117" s="26" t="s">
        <v>2437</v>
      </c>
      <c r="M2117" s="26" t="s">
        <v>137</v>
      </c>
      <c r="N2117" s="26" t="s">
        <v>138</v>
      </c>
      <c r="O2117" s="26" t="s">
        <v>138</v>
      </c>
      <c r="P2117" s="29">
        <v>279</v>
      </c>
      <c r="Q2117" s="30">
        <v>76</v>
      </c>
      <c r="R2117" s="30">
        <v>6580</v>
      </c>
      <c r="S2117" s="31" t="e">
        <f>#N/A</f>
        <v>#N/A</v>
      </c>
      <c r="T2117" s="30">
        <v>1732</v>
      </c>
      <c r="U2117" s="30">
        <v>1500</v>
      </c>
      <c r="V2117" s="32">
        <v>4.838709677419355</v>
      </c>
      <c r="W2117" s="30">
        <v>50</v>
      </c>
      <c r="X2117" s="30" t="e">
        <f>#N/A</f>
        <v>#N/A</v>
      </c>
      <c r="Y2117" s="30" t="e">
        <f>#N/A</f>
        <v>#N/A</v>
      </c>
      <c r="AB2117" s="33" t="e">
        <f>#N/A</f>
        <v>#N/A</v>
      </c>
      <c r="AC2117" s="30">
        <v>2100</v>
      </c>
      <c r="AD2117" s="30" t="e">
        <f>#N/A</f>
        <v>#N/A</v>
      </c>
      <c r="AE2117" s="135">
        <v>0.92736842105263151</v>
      </c>
      <c r="AG2117" s="30" t="e">
        <f>#N/A</f>
        <v>#N/A</v>
      </c>
      <c r="AH2117" s="30" t="e">
        <f>#N/A</f>
        <v>#N/A</v>
      </c>
      <c r="AI2117" s="30">
        <v>4001</v>
      </c>
      <c r="AJ2117" s="30">
        <v>3441</v>
      </c>
      <c r="AK2117" s="26" t="s">
        <v>139</v>
      </c>
      <c r="AL2117" s="26">
        <v>31</v>
      </c>
      <c r="AM2117" s="26" t="s">
        <v>4512</v>
      </c>
      <c r="AU2117" s="26" t="s">
        <v>1526</v>
      </c>
      <c r="AV2117" s="67" t="s">
        <v>4556</v>
      </c>
      <c r="BB2117" s="26" t="s">
        <v>2441</v>
      </c>
      <c r="BC2117" s="26" t="s">
        <v>3205</v>
      </c>
      <c r="BD2117" s="37">
        <v>44065</v>
      </c>
      <c r="BE2117" s="30">
        <v>35143</v>
      </c>
      <c r="BF2117" s="30">
        <v>38788</v>
      </c>
      <c r="BG2117" s="37" t="s">
        <v>3206</v>
      </c>
      <c r="BI2117" s="37"/>
      <c r="BJ2117" s="37"/>
      <c r="BK2117" s="37"/>
      <c r="BL2117" s="37"/>
      <c r="BM2117" s="37"/>
      <c r="BN2117" s="26"/>
      <c r="BO2117" s="26"/>
      <c r="BP2117" s="26"/>
      <c r="BQ2117" s="38"/>
      <c r="BR2117" s="26"/>
      <c r="BS2117" s="26"/>
      <c r="BT2117" s="26"/>
      <c r="BU2117" s="26"/>
      <c r="BV2117" s="39"/>
    </row>
    <row r="2118" spans="1:74" ht="15" hidden="1" customHeight="1">
      <c r="A2118" s="26">
        <v>2020</v>
      </c>
      <c r="B2118" s="26">
        <v>2114</v>
      </c>
      <c r="C2118" s="26" t="s">
        <v>129</v>
      </c>
      <c r="D2118" s="26" t="s">
        <v>2433</v>
      </c>
      <c r="E2118" s="26" t="s">
        <v>2434</v>
      </c>
      <c r="F2118" s="68">
        <v>43999</v>
      </c>
      <c r="G2118" s="26" t="s">
        <v>4609</v>
      </c>
      <c r="H2118" s="26" t="s">
        <v>1402</v>
      </c>
      <c r="I2118" s="26" t="s">
        <v>1402</v>
      </c>
      <c r="J2118" s="28" t="s">
        <v>4610</v>
      </c>
      <c r="K2118" s="26" t="s">
        <v>1483</v>
      </c>
      <c r="L2118" s="26" t="s">
        <v>2437</v>
      </c>
      <c r="M2118" s="26" t="s">
        <v>137</v>
      </c>
      <c r="N2118" s="26" t="s">
        <v>138</v>
      </c>
      <c r="O2118" s="26" t="s">
        <v>138</v>
      </c>
      <c r="P2118" s="29">
        <v>280</v>
      </c>
      <c r="Q2118" s="30">
        <v>63</v>
      </c>
      <c r="R2118" s="30">
        <v>3450</v>
      </c>
      <c r="S2118" s="31" t="e">
        <f>#N/A</f>
        <v>#N/A</v>
      </c>
      <c r="T2118" s="30">
        <v>957</v>
      </c>
      <c r="U2118" s="30">
        <v>852</v>
      </c>
      <c r="V2118" s="32">
        <v>4.6875</v>
      </c>
      <c r="W2118" s="30">
        <v>58</v>
      </c>
      <c r="X2118" s="30" t="e">
        <f>#N/A</f>
        <v>#N/A</v>
      </c>
      <c r="Y2118" s="30" t="e">
        <f>#N/A</f>
        <v>#N/A</v>
      </c>
      <c r="AB2118" s="33" t="e">
        <f>#N/A</f>
        <v>#N/A</v>
      </c>
      <c r="AC2118" s="30">
        <v>2100</v>
      </c>
      <c r="AD2118" s="30" t="e">
        <f>#N/A</f>
        <v>#N/A</v>
      </c>
      <c r="AE2118" s="135">
        <v>0.74923076923076926</v>
      </c>
      <c r="AG2118" s="30" t="e">
        <f>#N/A</f>
        <v>#N/A</v>
      </c>
      <c r="AH2118" s="30" t="e">
        <f>#N/A</f>
        <v>#N/A</v>
      </c>
      <c r="AI2118" s="30">
        <v>2364</v>
      </c>
      <c r="AJ2118" s="30">
        <v>1804</v>
      </c>
      <c r="AK2118" s="26" t="s">
        <v>139</v>
      </c>
      <c r="AL2118" s="26">
        <v>31</v>
      </c>
      <c r="AM2118" s="26" t="s">
        <v>4512</v>
      </c>
      <c r="AU2118" s="26" t="s">
        <v>1526</v>
      </c>
      <c r="AV2118" s="67" t="s">
        <v>4533</v>
      </c>
      <c r="BB2118" s="26" t="s">
        <v>2441</v>
      </c>
      <c r="BC2118" s="26" t="s">
        <v>3205</v>
      </c>
      <c r="BD2118" s="37">
        <v>44065</v>
      </c>
      <c r="BE2118" s="30">
        <v>35143</v>
      </c>
      <c r="BF2118" s="30">
        <v>38788</v>
      </c>
      <c r="BG2118" s="37" t="s">
        <v>3206</v>
      </c>
      <c r="BI2118" s="37"/>
      <c r="BJ2118" s="37"/>
      <c r="BK2118" s="37"/>
      <c r="BL2118" s="37"/>
      <c r="BM2118" s="37"/>
      <c r="BN2118" s="26"/>
      <c r="BO2118" s="26"/>
      <c r="BP2118" s="26"/>
      <c r="BQ2118" s="38"/>
      <c r="BR2118" s="26"/>
      <c r="BS2118" s="26"/>
      <c r="BT2118" s="26"/>
      <c r="BU2118" s="26"/>
      <c r="BV2118" s="39"/>
    </row>
    <row r="2119" spans="1:74" ht="15" hidden="1" customHeight="1">
      <c r="A2119" s="26">
        <v>2020</v>
      </c>
      <c r="B2119" s="67">
        <v>2115</v>
      </c>
      <c r="C2119" s="26" t="s">
        <v>129</v>
      </c>
      <c r="D2119" s="67" t="s">
        <v>2433</v>
      </c>
      <c r="E2119" s="67" t="s">
        <v>2434</v>
      </c>
      <c r="F2119" s="68">
        <v>43999</v>
      </c>
      <c r="G2119" s="67" t="s">
        <v>4611</v>
      </c>
      <c r="H2119" s="26" t="s">
        <v>1402</v>
      </c>
      <c r="I2119" s="26" t="s">
        <v>1402</v>
      </c>
      <c r="J2119" s="28" t="s">
        <v>4612</v>
      </c>
      <c r="K2119" s="26" t="s">
        <v>1483</v>
      </c>
      <c r="L2119" s="26" t="s">
        <v>2437</v>
      </c>
      <c r="M2119" s="26" t="s">
        <v>137</v>
      </c>
      <c r="N2119" s="26" t="s">
        <v>138</v>
      </c>
      <c r="O2119" s="26" t="s">
        <v>138</v>
      </c>
      <c r="P2119" s="29">
        <v>281</v>
      </c>
      <c r="Q2119" s="30">
        <v>65</v>
      </c>
      <c r="R2119" s="30">
        <v>4200</v>
      </c>
      <c r="S2119" s="31" t="e">
        <f>#N/A</f>
        <v>#N/A</v>
      </c>
      <c r="T2119" s="30">
        <v>1275</v>
      </c>
      <c r="U2119" s="30">
        <v>1095</v>
      </c>
      <c r="V2119" s="32">
        <v>4.838709677419355</v>
      </c>
      <c r="W2119" s="30">
        <v>50</v>
      </c>
      <c r="X2119" s="30" t="e">
        <f>#N/A</f>
        <v>#N/A</v>
      </c>
      <c r="Y2119" s="30" t="e">
        <f>#N/A</f>
        <v>#N/A</v>
      </c>
      <c r="AB2119" s="33" t="e">
        <f>#N/A</f>
        <v>#N/A</v>
      </c>
      <c r="AC2119" s="30">
        <v>2100</v>
      </c>
      <c r="AD2119" s="30" t="e">
        <f>#N/A</f>
        <v>#N/A</v>
      </c>
      <c r="AE2119" s="135">
        <v>0.94551724137931037</v>
      </c>
      <c r="AG2119" s="30" t="e">
        <f>#N/A</f>
        <v>#N/A</v>
      </c>
      <c r="AH2119" s="30" t="e">
        <f>#N/A</f>
        <v>#N/A</v>
      </c>
      <c r="AI2119" s="30">
        <v>2756</v>
      </c>
      <c r="AJ2119" s="30">
        <v>2196</v>
      </c>
      <c r="AK2119" s="26" t="s">
        <v>139</v>
      </c>
      <c r="AL2119" s="26">
        <v>31</v>
      </c>
      <c r="AM2119" s="26" t="s">
        <v>4512</v>
      </c>
      <c r="AU2119" s="26" t="s">
        <v>1526</v>
      </c>
      <c r="AV2119" s="67" t="s">
        <v>4596</v>
      </c>
      <c r="BB2119" s="26" t="s">
        <v>2441</v>
      </c>
      <c r="BC2119" s="26" t="s">
        <v>3205</v>
      </c>
      <c r="BD2119" s="37">
        <v>44065</v>
      </c>
      <c r="BE2119" s="30">
        <v>35143</v>
      </c>
      <c r="BF2119" s="30">
        <v>38788</v>
      </c>
      <c r="BG2119" s="37" t="s">
        <v>3206</v>
      </c>
      <c r="BI2119" s="37"/>
      <c r="BJ2119" s="37"/>
      <c r="BK2119" s="37"/>
      <c r="BL2119" s="37"/>
      <c r="BM2119" s="37"/>
      <c r="BN2119" s="26"/>
      <c r="BO2119" s="26"/>
      <c r="BP2119" s="26"/>
      <c r="BQ2119" s="38"/>
      <c r="BR2119" s="26"/>
      <c r="BS2119" s="26"/>
      <c r="BT2119" s="26"/>
      <c r="BU2119" s="26"/>
      <c r="BV2119" s="39"/>
    </row>
    <row r="2120" spans="1:74" ht="15" hidden="1" customHeight="1">
      <c r="A2120" s="26">
        <v>2020</v>
      </c>
      <c r="B2120" s="26">
        <v>2116</v>
      </c>
      <c r="C2120" s="26" t="s">
        <v>129</v>
      </c>
      <c r="D2120" s="26" t="s">
        <v>2433</v>
      </c>
      <c r="E2120" s="26" t="s">
        <v>2434</v>
      </c>
      <c r="F2120" s="68">
        <v>43999</v>
      </c>
      <c r="G2120" s="26" t="s">
        <v>4613</v>
      </c>
      <c r="H2120" s="26" t="s">
        <v>1402</v>
      </c>
      <c r="I2120" s="26" t="s">
        <v>1402</v>
      </c>
      <c r="J2120" s="28" t="s">
        <v>4614</v>
      </c>
      <c r="K2120" s="26" t="s">
        <v>1483</v>
      </c>
      <c r="L2120" s="26" t="s">
        <v>2437</v>
      </c>
      <c r="M2120" s="26" t="s">
        <v>137</v>
      </c>
      <c r="N2120" s="26" t="s">
        <v>138</v>
      </c>
      <c r="O2120" s="26" t="s">
        <v>138</v>
      </c>
      <c r="P2120" s="29">
        <v>282</v>
      </c>
      <c r="Q2120" s="30">
        <v>63</v>
      </c>
      <c r="R2120" s="30">
        <v>3360</v>
      </c>
      <c r="S2120" s="31" t="e">
        <f>#N/A</f>
        <v>#N/A</v>
      </c>
      <c r="T2120" s="30">
        <v>780</v>
      </c>
      <c r="U2120" s="30">
        <v>682</v>
      </c>
      <c r="V2120" s="32">
        <v>5</v>
      </c>
      <c r="W2120" s="30">
        <v>51</v>
      </c>
      <c r="X2120" s="30" t="e">
        <f>#N/A</f>
        <v>#N/A</v>
      </c>
      <c r="Y2120" s="30" t="e">
        <f>#N/A</f>
        <v>#N/A</v>
      </c>
      <c r="AB2120" s="33" t="e">
        <f>#N/A</f>
        <v>#N/A</v>
      </c>
      <c r="AC2120" s="30">
        <v>2100</v>
      </c>
      <c r="AD2120" s="30" t="e">
        <f>#N/A</f>
        <v>#N/A</v>
      </c>
      <c r="AE2120" s="135">
        <v>0.83</v>
      </c>
      <c r="AG2120" s="30" t="e">
        <f>#N/A</f>
        <v>#N/A</v>
      </c>
      <c r="AH2120" s="30" t="e">
        <f>#N/A</f>
        <v>#N/A</v>
      </c>
      <c r="AI2120" s="30">
        <v>2317</v>
      </c>
      <c r="AJ2120" s="30">
        <v>1757</v>
      </c>
      <c r="AK2120" s="26" t="s">
        <v>139</v>
      </c>
      <c r="AL2120" s="26">
        <v>31</v>
      </c>
      <c r="AM2120" s="26" t="s">
        <v>4512</v>
      </c>
      <c r="AU2120" s="26" t="s">
        <v>1526</v>
      </c>
      <c r="AV2120" s="67" t="s">
        <v>4513</v>
      </c>
      <c r="BB2120" s="26" t="s">
        <v>2441</v>
      </c>
      <c r="BC2120" s="26" t="s">
        <v>3205</v>
      </c>
      <c r="BD2120" s="37">
        <v>44065</v>
      </c>
      <c r="BE2120" s="30">
        <v>35143</v>
      </c>
      <c r="BF2120" s="30">
        <v>38788</v>
      </c>
      <c r="BG2120" s="37" t="s">
        <v>3206</v>
      </c>
      <c r="BI2120" s="37"/>
      <c r="BJ2120" s="37"/>
      <c r="BK2120" s="37"/>
      <c r="BL2120" s="37"/>
      <c r="BM2120" s="37"/>
      <c r="BN2120" s="26"/>
      <c r="BO2120" s="26"/>
      <c r="BP2120" s="26"/>
      <c r="BQ2120" s="38"/>
      <c r="BR2120" s="26"/>
      <c r="BS2120" s="26"/>
      <c r="BT2120" s="26"/>
      <c r="BU2120" s="26"/>
      <c r="BV2120" s="39"/>
    </row>
    <row r="2121" spans="1:74" ht="15" hidden="1" customHeight="1">
      <c r="A2121" s="26">
        <v>2020</v>
      </c>
      <c r="B2121" s="67">
        <v>2117</v>
      </c>
      <c r="C2121" s="26" t="s">
        <v>129</v>
      </c>
      <c r="D2121" s="67" t="s">
        <v>2433</v>
      </c>
      <c r="E2121" s="67" t="s">
        <v>2434</v>
      </c>
      <c r="F2121" s="68">
        <v>43999</v>
      </c>
      <c r="G2121" s="67" t="s">
        <v>4615</v>
      </c>
      <c r="H2121" s="26" t="s">
        <v>1402</v>
      </c>
      <c r="I2121" s="26" t="s">
        <v>1402</v>
      </c>
      <c r="J2121" s="28" t="s">
        <v>4616</v>
      </c>
      <c r="K2121" s="26" t="s">
        <v>1483</v>
      </c>
      <c r="L2121" s="26" t="s">
        <v>2437</v>
      </c>
      <c r="M2121" s="26" t="s">
        <v>137</v>
      </c>
      <c r="N2121" s="26" t="s">
        <v>138</v>
      </c>
      <c r="O2121" s="26" t="s">
        <v>138</v>
      </c>
      <c r="P2121" s="29">
        <v>283</v>
      </c>
      <c r="Q2121" s="30">
        <v>66</v>
      </c>
      <c r="R2121" s="30">
        <v>3510</v>
      </c>
      <c r="S2121" s="31" t="e">
        <f>#N/A</f>
        <v>#N/A</v>
      </c>
      <c r="T2121" s="30">
        <v>909</v>
      </c>
      <c r="U2121" s="30">
        <v>809</v>
      </c>
      <c r="V2121" s="32">
        <v>4.6875</v>
      </c>
      <c r="W2121" s="30">
        <v>55</v>
      </c>
      <c r="X2121" s="30" t="e">
        <f>#N/A</f>
        <v>#N/A</v>
      </c>
      <c r="Y2121" s="30" t="e">
        <f>#N/A</f>
        <v>#N/A</v>
      </c>
      <c r="AB2121" s="33" t="e">
        <f>#N/A</f>
        <v>#N/A</v>
      </c>
      <c r="AC2121" s="30">
        <v>2100</v>
      </c>
      <c r="AD2121" s="30" t="e">
        <f>#N/A</f>
        <v>#N/A</v>
      </c>
      <c r="AE2121" s="135">
        <v>0.88909090909090904</v>
      </c>
      <c r="AG2121" s="30" t="e">
        <f>#N/A</f>
        <v>#N/A</v>
      </c>
      <c r="AH2121" s="30" t="e">
        <f>#N/A</f>
        <v>#N/A</v>
      </c>
      <c r="AI2121" s="30">
        <v>2395</v>
      </c>
      <c r="AJ2121" s="30">
        <v>1835</v>
      </c>
      <c r="AK2121" s="26" t="s">
        <v>139</v>
      </c>
      <c r="AL2121" s="26">
        <v>31</v>
      </c>
      <c r="AM2121" s="26" t="s">
        <v>4512</v>
      </c>
      <c r="AU2121" s="26" t="s">
        <v>1526</v>
      </c>
      <c r="AV2121" s="67" t="s">
        <v>4553</v>
      </c>
      <c r="BB2121" s="26" t="s">
        <v>2441</v>
      </c>
      <c r="BC2121" s="26" t="s">
        <v>3205</v>
      </c>
      <c r="BD2121" s="37">
        <v>44065</v>
      </c>
      <c r="BE2121" s="30">
        <v>35143</v>
      </c>
      <c r="BF2121" s="30">
        <v>38788</v>
      </c>
      <c r="BG2121" s="37" t="s">
        <v>3206</v>
      </c>
      <c r="BI2121" s="37"/>
      <c r="BJ2121" s="37"/>
      <c r="BK2121" s="37"/>
      <c r="BL2121" s="37"/>
      <c r="BM2121" s="37"/>
      <c r="BN2121" s="26"/>
      <c r="BO2121" s="26"/>
      <c r="BP2121" s="26"/>
      <c r="BQ2121" s="38"/>
      <c r="BR2121" s="26"/>
      <c r="BS2121" s="26"/>
      <c r="BT2121" s="26"/>
      <c r="BU2121" s="26"/>
      <c r="BV2121" s="39"/>
    </row>
    <row r="2122" spans="1:74" ht="15" hidden="1" customHeight="1">
      <c r="A2122" s="26">
        <v>2020</v>
      </c>
      <c r="B2122" s="26">
        <v>2118</v>
      </c>
      <c r="C2122" s="26" t="s">
        <v>129</v>
      </c>
      <c r="D2122" s="26" t="s">
        <v>2433</v>
      </c>
      <c r="E2122" s="26" t="s">
        <v>2434</v>
      </c>
      <c r="F2122" s="68">
        <v>43999</v>
      </c>
      <c r="G2122" s="26" t="s">
        <v>4617</v>
      </c>
      <c r="H2122" s="26" t="s">
        <v>1402</v>
      </c>
      <c r="I2122" s="26" t="s">
        <v>1402</v>
      </c>
      <c r="J2122" s="28" t="s">
        <v>4618</v>
      </c>
      <c r="K2122" s="26" t="s">
        <v>1483</v>
      </c>
      <c r="L2122" s="26" t="s">
        <v>2437</v>
      </c>
      <c r="M2122" s="26" t="s">
        <v>137</v>
      </c>
      <c r="N2122" s="26" t="s">
        <v>138</v>
      </c>
      <c r="O2122" s="26" t="s">
        <v>138</v>
      </c>
      <c r="P2122" s="29">
        <v>284</v>
      </c>
      <c r="Q2122" s="30">
        <v>72</v>
      </c>
      <c r="R2122" s="30">
        <v>5800</v>
      </c>
      <c r="S2122" s="31" t="e">
        <f>#N/A</f>
        <v>#N/A</v>
      </c>
      <c r="T2122" s="30">
        <v>1590</v>
      </c>
      <c r="U2122" s="30">
        <v>1430</v>
      </c>
      <c r="V2122" s="32">
        <v>5</v>
      </c>
      <c r="W2122" s="30">
        <v>51</v>
      </c>
      <c r="X2122" s="30" t="e">
        <f>#N/A</f>
        <v>#N/A</v>
      </c>
      <c r="Y2122" s="30" t="e">
        <f>#N/A</f>
        <v>#N/A</v>
      </c>
      <c r="AB2122" s="33" t="e">
        <f>#N/A</f>
        <v>#N/A</v>
      </c>
      <c r="AC2122" s="30">
        <v>2100</v>
      </c>
      <c r="AD2122" s="30" t="e">
        <f>#N/A</f>
        <v>#N/A</v>
      </c>
      <c r="AE2122" s="135">
        <v>0.84956521739130431</v>
      </c>
      <c r="AG2122" s="30" t="e">
        <f>#N/A</f>
        <v>#N/A</v>
      </c>
      <c r="AH2122" s="30" t="e">
        <f>#N/A</f>
        <v>#N/A</v>
      </c>
      <c r="AI2122" s="30">
        <v>3593</v>
      </c>
      <c r="AJ2122" s="30">
        <v>3033</v>
      </c>
      <c r="AK2122" s="26" t="s">
        <v>139</v>
      </c>
      <c r="AL2122" s="26">
        <v>31</v>
      </c>
      <c r="AM2122" s="26" t="s">
        <v>4512</v>
      </c>
      <c r="AU2122" s="26" t="s">
        <v>1526</v>
      </c>
      <c r="AV2122" s="67" t="s">
        <v>4519</v>
      </c>
      <c r="BB2122" s="26" t="s">
        <v>2441</v>
      </c>
      <c r="BC2122" s="26" t="s">
        <v>3205</v>
      </c>
      <c r="BD2122" s="37">
        <v>44065</v>
      </c>
      <c r="BE2122" s="30">
        <v>35143</v>
      </c>
      <c r="BF2122" s="30">
        <v>38788</v>
      </c>
      <c r="BG2122" s="37" t="s">
        <v>3206</v>
      </c>
      <c r="BI2122" s="37"/>
      <c r="BJ2122" s="37"/>
      <c r="BK2122" s="37"/>
      <c r="BL2122" s="37"/>
      <c r="BM2122" s="37"/>
      <c r="BN2122" s="26"/>
      <c r="BO2122" s="26"/>
      <c r="BP2122" s="26"/>
      <c r="BQ2122" s="38"/>
      <c r="BR2122" s="26"/>
      <c r="BS2122" s="26"/>
      <c r="BT2122" s="26"/>
      <c r="BU2122" s="26"/>
      <c r="BV2122" s="39"/>
    </row>
    <row r="2123" spans="1:74" ht="15" hidden="1" customHeight="1">
      <c r="A2123" s="26">
        <v>2020</v>
      </c>
      <c r="B2123" s="67">
        <v>2119</v>
      </c>
      <c r="C2123" s="26" t="s">
        <v>129</v>
      </c>
      <c r="D2123" s="67" t="s">
        <v>2433</v>
      </c>
      <c r="E2123" s="67" t="s">
        <v>2434</v>
      </c>
      <c r="F2123" s="68">
        <v>43999</v>
      </c>
      <c r="G2123" s="67" t="s">
        <v>4619</v>
      </c>
      <c r="H2123" s="26" t="s">
        <v>1402</v>
      </c>
      <c r="I2123" s="26" t="s">
        <v>1402</v>
      </c>
      <c r="J2123" s="28" t="s">
        <v>4620</v>
      </c>
      <c r="K2123" s="26" t="s">
        <v>1483</v>
      </c>
      <c r="L2123" s="26" t="s">
        <v>2437</v>
      </c>
      <c r="M2123" s="26" t="s">
        <v>137</v>
      </c>
      <c r="N2123" s="26" t="s">
        <v>138</v>
      </c>
      <c r="O2123" s="26" t="s">
        <v>138</v>
      </c>
      <c r="P2123" s="29">
        <v>285</v>
      </c>
      <c r="Q2123" s="30">
        <v>66</v>
      </c>
      <c r="R2123" s="30">
        <v>3760</v>
      </c>
      <c r="S2123" s="31" t="e">
        <f>#N/A</f>
        <v>#N/A</v>
      </c>
      <c r="T2123" s="30">
        <v>1046</v>
      </c>
      <c r="U2123" s="30">
        <v>890</v>
      </c>
      <c r="V2123" s="32">
        <v>5.0847457627118642</v>
      </c>
      <c r="W2123" s="30">
        <v>46</v>
      </c>
      <c r="X2123" s="30" t="e">
        <f>#N/A</f>
        <v>#N/A</v>
      </c>
      <c r="Y2123" s="30" t="e">
        <f>#N/A</f>
        <v>#N/A</v>
      </c>
      <c r="AB2123" s="33" t="e">
        <f>#N/A</f>
        <v>#N/A</v>
      </c>
      <c r="AC2123" s="30">
        <v>2100</v>
      </c>
      <c r="AD2123" s="30" t="e">
        <f>#N/A</f>
        <v>#N/A</v>
      </c>
      <c r="AE2123" s="135">
        <v>0.74190476190476184</v>
      </c>
      <c r="AG2123" s="30" t="e">
        <f>#N/A</f>
        <v>#N/A</v>
      </c>
      <c r="AH2123" s="30" t="e">
        <f>#N/A</f>
        <v>#N/A</v>
      </c>
      <c r="AI2123" s="30">
        <v>2526</v>
      </c>
      <c r="AJ2123" s="30">
        <v>1966</v>
      </c>
      <c r="AK2123" s="26" t="s">
        <v>139</v>
      </c>
      <c r="AL2123" s="26">
        <v>31</v>
      </c>
      <c r="AM2123" s="26" t="s">
        <v>4512</v>
      </c>
      <c r="AU2123" s="26" t="s">
        <v>1526</v>
      </c>
      <c r="AV2123" s="67" t="s">
        <v>4578</v>
      </c>
      <c r="BB2123" s="26" t="s">
        <v>2441</v>
      </c>
      <c r="BC2123" s="26" t="s">
        <v>3205</v>
      </c>
      <c r="BD2123" s="37">
        <v>44065</v>
      </c>
      <c r="BE2123" s="30">
        <v>35143</v>
      </c>
      <c r="BF2123" s="30">
        <v>38788</v>
      </c>
      <c r="BG2123" s="37" t="s">
        <v>3206</v>
      </c>
      <c r="BI2123" s="37"/>
      <c r="BJ2123" s="37"/>
      <c r="BK2123" s="37"/>
      <c r="BL2123" s="37"/>
      <c r="BM2123" s="37"/>
      <c r="BN2123" s="26"/>
      <c r="BO2123" s="26"/>
      <c r="BP2123" s="26"/>
      <c r="BQ2123" s="38"/>
      <c r="BR2123" s="26"/>
      <c r="BS2123" s="26"/>
      <c r="BT2123" s="26"/>
      <c r="BU2123" s="26"/>
      <c r="BV2123" s="39"/>
    </row>
    <row r="2124" spans="1:74" ht="15" hidden="1" customHeight="1">
      <c r="A2124" s="26">
        <v>2020</v>
      </c>
      <c r="B2124" s="26">
        <v>2120</v>
      </c>
      <c r="C2124" s="26" t="s">
        <v>129</v>
      </c>
      <c r="D2124" s="26" t="s">
        <v>2433</v>
      </c>
      <c r="E2124" s="26" t="s">
        <v>2434</v>
      </c>
      <c r="F2124" s="68">
        <v>43999</v>
      </c>
      <c r="G2124" s="26" t="s">
        <v>4621</v>
      </c>
      <c r="H2124" s="26" t="s">
        <v>1402</v>
      </c>
      <c r="I2124" s="26" t="s">
        <v>1402</v>
      </c>
      <c r="J2124" s="28" t="s">
        <v>4622</v>
      </c>
      <c r="K2124" s="26" t="s">
        <v>1483</v>
      </c>
      <c r="L2124" s="26" t="s">
        <v>2437</v>
      </c>
      <c r="M2124" s="26" t="s">
        <v>137</v>
      </c>
      <c r="N2124" s="26" t="s">
        <v>138</v>
      </c>
      <c r="O2124" s="26" t="s">
        <v>138</v>
      </c>
      <c r="P2124" s="29">
        <v>286</v>
      </c>
      <c r="Q2124" s="30">
        <v>75</v>
      </c>
      <c r="R2124" s="30">
        <v>6450</v>
      </c>
      <c r="S2124" s="31" t="e">
        <f>#N/A</f>
        <v>#N/A</v>
      </c>
      <c r="T2124" s="30">
        <v>1734</v>
      </c>
      <c r="U2124" s="30">
        <v>1454</v>
      </c>
      <c r="V2124" s="32">
        <v>4.838709677419355</v>
      </c>
      <c r="W2124" s="30">
        <v>49</v>
      </c>
      <c r="X2124" s="30" t="e">
        <f>#N/A</f>
        <v>#N/A</v>
      </c>
      <c r="Y2124" s="30" t="e">
        <f>#N/A</f>
        <v>#N/A</v>
      </c>
      <c r="AB2124" s="33" t="e">
        <f>#N/A</f>
        <v>#N/A</v>
      </c>
      <c r="AC2124" s="30">
        <v>2100</v>
      </c>
      <c r="AD2124" s="30" t="e">
        <f>#N/A</f>
        <v>#N/A</v>
      </c>
      <c r="AE2124" s="135">
        <v>0.86888888888888882</v>
      </c>
      <c r="AG2124" s="30" t="e">
        <f>#N/A</f>
        <v>#N/A</v>
      </c>
      <c r="AH2124" s="30" t="e">
        <f>#N/A</f>
        <v>#N/A</v>
      </c>
      <c r="AI2124" s="30">
        <v>3933</v>
      </c>
      <c r="AJ2124" s="30">
        <v>3373</v>
      </c>
      <c r="AK2124" s="26" t="s">
        <v>139</v>
      </c>
      <c r="AL2124" s="26">
        <v>31</v>
      </c>
      <c r="AM2124" s="26" t="s">
        <v>4512</v>
      </c>
      <c r="AU2124" s="26" t="s">
        <v>1526</v>
      </c>
      <c r="AV2124" s="67" t="s">
        <v>4519</v>
      </c>
      <c r="BB2124" s="26" t="s">
        <v>2441</v>
      </c>
      <c r="BC2124" s="26" t="s">
        <v>3205</v>
      </c>
      <c r="BD2124" s="37">
        <v>44065</v>
      </c>
      <c r="BE2124" s="30">
        <v>35143</v>
      </c>
      <c r="BF2124" s="30">
        <v>38788</v>
      </c>
      <c r="BG2124" s="37" t="s">
        <v>3206</v>
      </c>
      <c r="BI2124" s="37"/>
      <c r="BJ2124" s="37"/>
      <c r="BK2124" s="37"/>
      <c r="BL2124" s="37"/>
      <c r="BM2124" s="37"/>
      <c r="BN2124" s="26"/>
      <c r="BO2124" s="26"/>
      <c r="BP2124" s="26"/>
      <c r="BQ2124" s="38"/>
      <c r="BR2124" s="26"/>
      <c r="BS2124" s="26"/>
      <c r="BT2124" s="26"/>
      <c r="BU2124" s="26"/>
      <c r="BV2124" s="39"/>
    </row>
    <row r="2125" spans="1:74" ht="15" hidden="1" customHeight="1">
      <c r="A2125" s="26">
        <v>2020</v>
      </c>
      <c r="B2125" s="67">
        <v>2121</v>
      </c>
      <c r="C2125" s="26" t="s">
        <v>129</v>
      </c>
      <c r="D2125" s="67" t="s">
        <v>2433</v>
      </c>
      <c r="E2125" s="67" t="s">
        <v>2434</v>
      </c>
      <c r="F2125" s="68">
        <v>43999</v>
      </c>
      <c r="G2125" s="67" t="s">
        <v>4623</v>
      </c>
      <c r="H2125" s="26" t="s">
        <v>1402</v>
      </c>
      <c r="I2125" s="26" t="s">
        <v>1402</v>
      </c>
      <c r="J2125" s="28" t="s">
        <v>4624</v>
      </c>
      <c r="K2125" s="26" t="s">
        <v>1483</v>
      </c>
      <c r="L2125" s="26" t="s">
        <v>2437</v>
      </c>
      <c r="M2125" s="26" t="s">
        <v>137</v>
      </c>
      <c r="N2125" s="26" t="s">
        <v>138</v>
      </c>
      <c r="O2125" s="26" t="s">
        <v>138</v>
      </c>
      <c r="P2125" s="29">
        <v>287</v>
      </c>
      <c r="Q2125" s="30">
        <v>67</v>
      </c>
      <c r="R2125" s="30">
        <v>3900</v>
      </c>
      <c r="S2125" s="31" t="e">
        <f>#N/A</f>
        <v>#N/A</v>
      </c>
      <c r="T2125" s="30">
        <v>1059</v>
      </c>
      <c r="U2125" s="30">
        <v>938</v>
      </c>
      <c r="V2125" s="32">
        <v>4.918032786885246</v>
      </c>
      <c r="W2125" s="30">
        <v>52</v>
      </c>
      <c r="X2125" s="30" t="e">
        <f>#N/A</f>
        <v>#N/A</v>
      </c>
      <c r="Y2125" s="30" t="e">
        <f>#N/A</f>
        <v>#N/A</v>
      </c>
      <c r="AB2125" s="33" t="e">
        <f>#N/A</f>
        <v>#N/A</v>
      </c>
      <c r="AC2125" s="30">
        <v>2100</v>
      </c>
      <c r="AD2125" s="30" t="e">
        <f>#N/A</f>
        <v>#N/A</v>
      </c>
      <c r="AE2125" s="135">
        <v>0.80352941176470583</v>
      </c>
      <c r="AG2125" s="30" t="e">
        <f>#N/A</f>
        <v>#N/A</v>
      </c>
      <c r="AH2125" s="30" t="e">
        <f>#N/A</f>
        <v>#N/A</v>
      </c>
      <c r="AI2125" s="30">
        <v>2599</v>
      </c>
      <c r="AJ2125" s="30">
        <v>2039</v>
      </c>
      <c r="AK2125" s="26" t="s">
        <v>139</v>
      </c>
      <c r="AL2125" s="26">
        <v>31</v>
      </c>
      <c r="AM2125" s="26" t="s">
        <v>4512</v>
      </c>
      <c r="AU2125" s="26" t="s">
        <v>1526</v>
      </c>
      <c r="AV2125" s="67" t="s">
        <v>4573</v>
      </c>
      <c r="BB2125" s="26" t="s">
        <v>2441</v>
      </c>
      <c r="BC2125" s="26" t="s">
        <v>3205</v>
      </c>
      <c r="BD2125" s="37">
        <v>44065</v>
      </c>
      <c r="BE2125" s="30">
        <v>35143</v>
      </c>
      <c r="BF2125" s="30">
        <v>38788</v>
      </c>
      <c r="BG2125" s="37" t="s">
        <v>3206</v>
      </c>
      <c r="BI2125" s="37"/>
      <c r="BJ2125" s="37"/>
      <c r="BK2125" s="37"/>
      <c r="BL2125" s="37"/>
      <c r="BM2125" s="37"/>
      <c r="BN2125" s="26"/>
      <c r="BO2125" s="26"/>
      <c r="BP2125" s="26"/>
      <c r="BQ2125" s="38"/>
      <c r="BR2125" s="26"/>
      <c r="BS2125" s="26"/>
      <c r="BT2125" s="26"/>
      <c r="BU2125" s="26"/>
      <c r="BV2125" s="39"/>
    </row>
    <row r="2126" spans="1:74" ht="15" hidden="1" customHeight="1">
      <c r="A2126" s="40">
        <v>2020</v>
      </c>
      <c r="B2126" s="40">
        <v>2122</v>
      </c>
      <c r="C2126" s="40" t="s">
        <v>129</v>
      </c>
      <c r="D2126" s="40" t="s">
        <v>2433</v>
      </c>
      <c r="E2126" s="40" t="s">
        <v>2434</v>
      </c>
      <c r="F2126" s="94">
        <v>43999</v>
      </c>
      <c r="G2126" s="40" t="s">
        <v>4625</v>
      </c>
      <c r="H2126" s="40" t="s">
        <v>1402</v>
      </c>
      <c r="I2126" s="40" t="s">
        <v>1402</v>
      </c>
      <c r="J2126" s="42" t="s">
        <v>4626</v>
      </c>
      <c r="K2126" s="40" t="s">
        <v>1483</v>
      </c>
      <c r="L2126" s="40" t="s">
        <v>2437</v>
      </c>
      <c r="M2126" s="40" t="s">
        <v>137</v>
      </c>
      <c r="N2126" s="40" t="s">
        <v>138</v>
      </c>
      <c r="O2126" s="40" t="s">
        <v>138</v>
      </c>
      <c r="P2126" s="43">
        <v>288</v>
      </c>
      <c r="Q2126" s="36">
        <v>60</v>
      </c>
      <c r="R2126" s="36">
        <v>2960</v>
      </c>
      <c r="S2126" s="44" t="e">
        <f>#N/A</f>
        <v>#N/A</v>
      </c>
      <c r="T2126" s="36">
        <v>906</v>
      </c>
      <c r="U2126" s="36">
        <v>796</v>
      </c>
      <c r="V2126" s="45">
        <v>4.5454545454545459</v>
      </c>
      <c r="W2126" s="36">
        <v>59</v>
      </c>
      <c r="X2126" s="36" t="e">
        <f>#N/A</f>
        <v>#N/A</v>
      </c>
      <c r="Y2126" s="36" t="e">
        <f>#N/A</f>
        <v>#N/A</v>
      </c>
      <c r="Z2126" s="36"/>
      <c r="AA2126" s="36"/>
      <c r="AB2126" s="46" t="e">
        <f>#N/A</f>
        <v>#N/A</v>
      </c>
      <c r="AC2126" s="36">
        <v>2100</v>
      </c>
      <c r="AD2126" s="36" t="e">
        <f>#N/A</f>
        <v>#N/A</v>
      </c>
      <c r="AE2126" s="135">
        <v>0</v>
      </c>
      <c r="AF2126" s="48"/>
      <c r="AG2126" s="36" t="e">
        <f>#N/A</f>
        <v>#N/A</v>
      </c>
      <c r="AH2126" s="36" t="e">
        <f>#N/A</f>
        <v>#N/A</v>
      </c>
      <c r="AI2126" s="36">
        <v>0</v>
      </c>
      <c r="AJ2126" s="36">
        <v>0</v>
      </c>
      <c r="AK2126" s="40" t="s">
        <v>139</v>
      </c>
      <c r="AL2126" s="40">
        <v>31</v>
      </c>
      <c r="AM2126" s="40" t="s">
        <v>4512</v>
      </c>
      <c r="AN2126" s="40" t="s">
        <v>4627</v>
      </c>
      <c r="AO2126" s="36"/>
      <c r="AP2126" s="36"/>
      <c r="AQ2126" s="36"/>
      <c r="AS2126" s="36"/>
      <c r="AT2126" s="36" t="e">
        <f>AD2126</f>
        <v>#N/A</v>
      </c>
      <c r="AU2126" s="40" t="s">
        <v>1526</v>
      </c>
      <c r="AV2126" s="93" t="s">
        <v>4548</v>
      </c>
      <c r="AW2126" s="40"/>
      <c r="AX2126" s="40"/>
      <c r="AY2126" s="40"/>
      <c r="AZ2126" s="40"/>
      <c r="BA2126" s="40"/>
      <c r="BB2126" s="40" t="s">
        <v>2441</v>
      </c>
      <c r="BC2126" s="40" t="s">
        <v>3205</v>
      </c>
      <c r="BD2126" s="49"/>
      <c r="BE2126" s="36"/>
      <c r="BF2126" s="36"/>
      <c r="BG2126" s="49"/>
      <c r="BH2126" s="49"/>
      <c r="BI2126" s="49"/>
      <c r="BJ2126" s="49"/>
      <c r="BK2126" s="49"/>
      <c r="BL2126" s="49"/>
      <c r="BM2126" s="49"/>
      <c r="BN2126" s="40"/>
      <c r="BO2126" s="40"/>
      <c r="BP2126" s="40"/>
      <c r="BQ2126" s="50"/>
      <c r="BR2126" s="40"/>
      <c r="BS2126" s="40"/>
      <c r="BT2126" s="40"/>
      <c r="BU2126" s="40"/>
      <c r="BV2126" s="51"/>
    </row>
    <row r="2127" spans="1:74" ht="15" hidden="1" customHeight="1">
      <c r="A2127" s="26">
        <v>2020</v>
      </c>
      <c r="B2127" s="67">
        <v>2123</v>
      </c>
      <c r="C2127" s="26" t="s">
        <v>129</v>
      </c>
      <c r="D2127" s="67" t="s">
        <v>2433</v>
      </c>
      <c r="E2127" s="67" t="s">
        <v>2434</v>
      </c>
      <c r="F2127" s="68">
        <v>43999</v>
      </c>
      <c r="G2127" s="67" t="s">
        <v>4628</v>
      </c>
      <c r="H2127" s="26" t="s">
        <v>1402</v>
      </c>
      <c r="I2127" s="26" t="s">
        <v>1402</v>
      </c>
      <c r="J2127" s="28" t="s">
        <v>4629</v>
      </c>
      <c r="K2127" s="26" t="s">
        <v>1483</v>
      </c>
      <c r="L2127" s="26" t="s">
        <v>2437</v>
      </c>
      <c r="M2127" s="26" t="s">
        <v>137</v>
      </c>
      <c r="N2127" s="26" t="s">
        <v>138</v>
      </c>
      <c r="O2127" s="26" t="s">
        <v>138</v>
      </c>
      <c r="P2127" s="29">
        <v>289</v>
      </c>
      <c r="Q2127" s="30">
        <v>67</v>
      </c>
      <c r="R2127" s="30">
        <v>3960</v>
      </c>
      <c r="S2127" s="31" t="e">
        <f>#N/A</f>
        <v>#N/A</v>
      </c>
      <c r="T2127" s="30">
        <v>1200</v>
      </c>
      <c r="U2127" s="30">
        <v>992</v>
      </c>
      <c r="V2127" s="32">
        <v>4.4117647058823533</v>
      </c>
      <c r="W2127" s="30">
        <v>61</v>
      </c>
      <c r="X2127" s="30" t="e">
        <f>#N/A</f>
        <v>#N/A</v>
      </c>
      <c r="Y2127" s="30" t="e">
        <f>#N/A</f>
        <v>#N/A</v>
      </c>
      <c r="AB2127" s="33" t="e">
        <f>#N/A</f>
        <v>#N/A</v>
      </c>
      <c r="AC2127" s="30">
        <v>2100</v>
      </c>
      <c r="AD2127" s="30" t="e">
        <f>#N/A</f>
        <v>#N/A</v>
      </c>
      <c r="AE2127" s="135">
        <v>0.88</v>
      </c>
      <c r="AG2127" s="30" t="e">
        <f>#N/A</f>
        <v>#N/A</v>
      </c>
      <c r="AH2127" s="30" t="e">
        <f>#N/A</f>
        <v>#N/A</v>
      </c>
      <c r="AI2127" s="30">
        <v>2631</v>
      </c>
      <c r="AJ2127" s="30">
        <v>2071</v>
      </c>
      <c r="AK2127" s="26" t="s">
        <v>139</v>
      </c>
      <c r="AL2127" s="26">
        <v>31</v>
      </c>
      <c r="AM2127" s="26" t="s">
        <v>4512</v>
      </c>
      <c r="AU2127" s="26" t="s">
        <v>1526</v>
      </c>
      <c r="AV2127" s="67" t="s">
        <v>4527</v>
      </c>
      <c r="BB2127" s="26" t="s">
        <v>2441</v>
      </c>
      <c r="BC2127" s="26" t="s">
        <v>3205</v>
      </c>
      <c r="BD2127" s="37">
        <v>44065</v>
      </c>
      <c r="BE2127" s="30">
        <v>35143</v>
      </c>
      <c r="BF2127" s="30">
        <v>38788</v>
      </c>
      <c r="BG2127" s="37" t="s">
        <v>3206</v>
      </c>
      <c r="BI2127" s="37"/>
      <c r="BJ2127" s="37"/>
      <c r="BK2127" s="37"/>
      <c r="BL2127" s="37"/>
      <c r="BM2127" s="37"/>
      <c r="BN2127" s="26"/>
      <c r="BO2127" s="26"/>
      <c r="BP2127" s="26"/>
      <c r="BQ2127" s="38"/>
      <c r="BR2127" s="26"/>
      <c r="BS2127" s="26"/>
      <c r="BT2127" s="26"/>
      <c r="BU2127" s="26"/>
      <c r="BV2127" s="39"/>
    </row>
    <row r="2128" spans="1:74" ht="15" hidden="1" customHeight="1">
      <c r="A2128" s="26">
        <v>2020</v>
      </c>
      <c r="B2128" s="26">
        <v>2124</v>
      </c>
      <c r="C2128" s="26" t="s">
        <v>129</v>
      </c>
      <c r="D2128" s="26" t="s">
        <v>2433</v>
      </c>
      <c r="E2128" s="26" t="s">
        <v>2434</v>
      </c>
      <c r="F2128" s="68">
        <v>43999</v>
      </c>
      <c r="G2128" s="26" t="s">
        <v>4630</v>
      </c>
      <c r="H2128" s="26" t="s">
        <v>1402</v>
      </c>
      <c r="I2128" s="26" t="s">
        <v>1402</v>
      </c>
      <c r="J2128" s="28" t="s">
        <v>4631</v>
      </c>
      <c r="K2128" s="26" t="s">
        <v>1483</v>
      </c>
      <c r="L2128" s="26" t="s">
        <v>2437</v>
      </c>
      <c r="M2128" s="26" t="s">
        <v>137</v>
      </c>
      <c r="N2128" s="26" t="s">
        <v>138</v>
      </c>
      <c r="O2128" s="26" t="s">
        <v>138</v>
      </c>
      <c r="P2128" s="29">
        <v>290</v>
      </c>
      <c r="Q2128" s="30">
        <v>61</v>
      </c>
      <c r="R2128" s="30">
        <v>2540</v>
      </c>
      <c r="S2128" s="31" t="e">
        <f>#N/A</f>
        <v>#N/A</v>
      </c>
      <c r="T2128" s="30">
        <v>697</v>
      </c>
      <c r="U2128" s="30">
        <v>586</v>
      </c>
      <c r="V2128" s="32">
        <v>5.2631578947368425</v>
      </c>
      <c r="W2128" s="30">
        <v>48</v>
      </c>
      <c r="X2128" s="30" t="e">
        <f>#N/A</f>
        <v>#N/A</v>
      </c>
      <c r="Y2128" s="30" t="e">
        <f>#N/A</f>
        <v>#N/A</v>
      </c>
      <c r="AB2128" s="33" t="e">
        <f>#N/A</f>
        <v>#N/A</v>
      </c>
      <c r="AC2128" s="30">
        <v>2100</v>
      </c>
      <c r="AD2128" s="30" t="e">
        <f>#N/A</f>
        <v>#N/A</v>
      </c>
      <c r="AE2128" s="135">
        <v>0.66181818181818175</v>
      </c>
      <c r="AG2128" s="30" t="e">
        <f>#N/A</f>
        <v>#N/A</v>
      </c>
      <c r="AH2128" s="30" t="e">
        <f>#N/A</f>
        <v>#N/A</v>
      </c>
      <c r="AI2128" s="30">
        <v>1888</v>
      </c>
      <c r="AJ2128" s="30">
        <v>1328</v>
      </c>
      <c r="AK2128" s="26" t="s">
        <v>139</v>
      </c>
      <c r="AL2128" s="26">
        <v>31</v>
      </c>
      <c r="AM2128" s="26" t="s">
        <v>4512</v>
      </c>
      <c r="AU2128" s="26" t="s">
        <v>1526</v>
      </c>
      <c r="AV2128" s="67" t="s">
        <v>4596</v>
      </c>
      <c r="BB2128" s="26" t="s">
        <v>2441</v>
      </c>
      <c r="BC2128" s="26" t="s">
        <v>3205</v>
      </c>
      <c r="BD2128" s="37">
        <v>44065</v>
      </c>
      <c r="BE2128" s="30">
        <v>35143</v>
      </c>
      <c r="BF2128" s="30">
        <v>38788</v>
      </c>
      <c r="BG2128" s="37" t="s">
        <v>3206</v>
      </c>
      <c r="BI2128" s="37"/>
      <c r="BJ2128" s="37"/>
      <c r="BK2128" s="37"/>
      <c r="BL2128" s="37"/>
      <c r="BM2128" s="37"/>
      <c r="BN2128" s="26"/>
      <c r="BO2128" s="26"/>
      <c r="BP2128" s="26"/>
      <c r="BQ2128" s="38"/>
      <c r="BR2128" s="26"/>
      <c r="BS2128" s="26"/>
      <c r="BT2128" s="26"/>
      <c r="BU2128" s="26"/>
      <c r="BV2128" s="39"/>
    </row>
    <row r="2129" spans="1:74" ht="15" hidden="1" customHeight="1">
      <c r="A2129" s="26">
        <v>2020</v>
      </c>
      <c r="B2129" s="67">
        <v>2125</v>
      </c>
      <c r="C2129" s="26" t="s">
        <v>129</v>
      </c>
      <c r="D2129" s="67" t="s">
        <v>2433</v>
      </c>
      <c r="E2129" s="67" t="s">
        <v>2434</v>
      </c>
      <c r="F2129" s="68">
        <v>43999</v>
      </c>
      <c r="G2129" s="67" t="s">
        <v>4632</v>
      </c>
      <c r="H2129" s="26" t="s">
        <v>1402</v>
      </c>
      <c r="I2129" s="26" t="s">
        <v>1402</v>
      </c>
      <c r="J2129" s="28" t="s">
        <v>4633</v>
      </c>
      <c r="K2129" s="26" t="s">
        <v>1483</v>
      </c>
      <c r="L2129" s="26" t="s">
        <v>2437</v>
      </c>
      <c r="M2129" s="26" t="s">
        <v>137</v>
      </c>
      <c r="N2129" s="26" t="s">
        <v>138</v>
      </c>
      <c r="O2129" s="26" t="s">
        <v>138</v>
      </c>
      <c r="P2129" s="29">
        <v>291</v>
      </c>
      <c r="Q2129" s="30">
        <v>62</v>
      </c>
      <c r="R2129" s="30">
        <v>3120</v>
      </c>
      <c r="S2129" s="31" t="e">
        <f>#N/A</f>
        <v>#N/A</v>
      </c>
      <c r="T2129" s="30">
        <v>901</v>
      </c>
      <c r="U2129" s="30">
        <v>796</v>
      </c>
      <c r="V2129" s="32">
        <v>4.7619047619047619</v>
      </c>
      <c r="W2129" s="30">
        <v>53</v>
      </c>
      <c r="X2129" s="30" t="e">
        <f>#N/A</f>
        <v>#N/A</v>
      </c>
      <c r="Y2129" s="30" t="e">
        <f>#N/A</f>
        <v>#N/A</v>
      </c>
      <c r="AB2129" s="33" t="e">
        <f>#N/A</f>
        <v>#N/A</v>
      </c>
      <c r="AC2129" s="30">
        <v>2100</v>
      </c>
      <c r="AD2129" s="30" t="e">
        <f>#N/A</f>
        <v>#N/A</v>
      </c>
      <c r="AE2129" s="135">
        <v>0.83</v>
      </c>
      <c r="AG2129" s="30" t="e">
        <f>#N/A</f>
        <v>#N/A</v>
      </c>
      <c r="AH2129" s="30" t="e">
        <f>#N/A</f>
        <v>#N/A</v>
      </c>
      <c r="AI2129" s="30">
        <v>2191</v>
      </c>
      <c r="AJ2129" s="30">
        <v>1631</v>
      </c>
      <c r="AK2129" s="26" t="s">
        <v>139</v>
      </c>
      <c r="AL2129" s="26">
        <v>31</v>
      </c>
      <c r="AM2129" s="26" t="s">
        <v>4512</v>
      </c>
      <c r="AU2129" s="26" t="s">
        <v>1526</v>
      </c>
      <c r="AV2129" s="67" t="s">
        <v>4584</v>
      </c>
      <c r="BB2129" s="26" t="s">
        <v>2441</v>
      </c>
      <c r="BC2129" s="26" t="s">
        <v>3205</v>
      </c>
      <c r="BD2129" s="37">
        <v>44065</v>
      </c>
      <c r="BE2129" s="30">
        <v>35143</v>
      </c>
      <c r="BF2129" s="30">
        <v>38788</v>
      </c>
      <c r="BG2129" s="37" t="s">
        <v>3206</v>
      </c>
      <c r="BI2129" s="37"/>
      <c r="BJ2129" s="37"/>
      <c r="BK2129" s="37"/>
      <c r="BL2129" s="37"/>
      <c r="BM2129" s="37"/>
      <c r="BN2129" s="26"/>
      <c r="BO2129" s="26"/>
      <c r="BP2129" s="26"/>
      <c r="BQ2129" s="38"/>
      <c r="BR2129" s="26"/>
      <c r="BS2129" s="26"/>
      <c r="BT2129" s="26"/>
      <c r="BU2129" s="26"/>
      <c r="BV2129" s="39"/>
    </row>
    <row r="2130" spans="1:74" ht="15" hidden="1" customHeight="1">
      <c r="A2130" s="26">
        <v>2020</v>
      </c>
      <c r="B2130" s="26">
        <v>2126</v>
      </c>
      <c r="C2130" s="26" t="s">
        <v>129</v>
      </c>
      <c r="D2130" s="26" t="s">
        <v>2433</v>
      </c>
      <c r="E2130" s="26" t="s">
        <v>2434</v>
      </c>
      <c r="F2130" s="68">
        <v>43999</v>
      </c>
      <c r="G2130" s="26" t="s">
        <v>4634</v>
      </c>
      <c r="H2130" s="26" t="s">
        <v>1402</v>
      </c>
      <c r="I2130" s="26" t="s">
        <v>1402</v>
      </c>
      <c r="J2130" s="28" t="s">
        <v>4635</v>
      </c>
      <c r="K2130" s="26" t="s">
        <v>1483</v>
      </c>
      <c r="L2130" s="26" t="s">
        <v>2437</v>
      </c>
      <c r="M2130" s="26" t="s">
        <v>137</v>
      </c>
      <c r="N2130" s="26" t="s">
        <v>138</v>
      </c>
      <c r="O2130" s="26" t="s">
        <v>138</v>
      </c>
      <c r="P2130" s="29">
        <v>292</v>
      </c>
      <c r="Q2130" s="30">
        <v>73</v>
      </c>
      <c r="R2130" s="30">
        <v>5660</v>
      </c>
      <c r="S2130" s="31" t="e">
        <f>#N/A</f>
        <v>#N/A</v>
      </c>
      <c r="T2130" s="30">
        <v>1378</v>
      </c>
      <c r="U2130" s="30">
        <v>1180</v>
      </c>
      <c r="V2130" s="32">
        <v>5</v>
      </c>
      <c r="W2130" s="30">
        <v>45</v>
      </c>
      <c r="X2130" s="30" t="e">
        <f>#N/A</f>
        <v>#N/A</v>
      </c>
      <c r="Y2130" s="30" t="e">
        <f>#N/A</f>
        <v>#N/A</v>
      </c>
      <c r="AB2130" s="33" t="e">
        <f>#N/A</f>
        <v>#N/A</v>
      </c>
      <c r="AC2130" s="30">
        <v>2100</v>
      </c>
      <c r="AD2130" s="30" t="e">
        <f>#N/A</f>
        <v>#N/A</v>
      </c>
      <c r="AE2130" s="135">
        <v>0.80758620689655169</v>
      </c>
      <c r="AG2130" s="30" t="e">
        <f>#N/A</f>
        <v>#N/A</v>
      </c>
      <c r="AH2130" s="30" t="e">
        <f>#N/A</f>
        <v>#N/A</v>
      </c>
      <c r="AI2130" s="30">
        <v>3520</v>
      </c>
      <c r="AJ2130" s="30">
        <v>2960</v>
      </c>
      <c r="AK2130" s="26" t="s">
        <v>139</v>
      </c>
      <c r="AL2130" s="26">
        <v>31</v>
      </c>
      <c r="AM2130" s="26" t="s">
        <v>4512</v>
      </c>
      <c r="AU2130" s="26" t="s">
        <v>1526</v>
      </c>
      <c r="AV2130" s="67" t="s">
        <v>4524</v>
      </c>
      <c r="BB2130" s="26" t="s">
        <v>2441</v>
      </c>
      <c r="BC2130" s="26" t="s">
        <v>3205</v>
      </c>
      <c r="BD2130" s="37">
        <v>44065</v>
      </c>
      <c r="BE2130" s="30">
        <v>35143</v>
      </c>
      <c r="BF2130" s="30">
        <v>38788</v>
      </c>
      <c r="BG2130" s="37" t="s">
        <v>3206</v>
      </c>
      <c r="BI2130" s="37"/>
      <c r="BJ2130" s="37"/>
      <c r="BK2130" s="37"/>
      <c r="BL2130" s="37"/>
      <c r="BM2130" s="37"/>
      <c r="BN2130" s="26"/>
      <c r="BO2130" s="26"/>
      <c r="BP2130" s="26"/>
      <c r="BQ2130" s="38"/>
      <c r="BR2130" s="26"/>
      <c r="BS2130" s="26"/>
      <c r="BT2130" s="26"/>
      <c r="BU2130" s="26"/>
      <c r="BV2130" s="39"/>
    </row>
    <row r="2131" spans="1:74" ht="15" hidden="1" customHeight="1">
      <c r="A2131" s="26">
        <v>2020</v>
      </c>
      <c r="B2131" s="67">
        <v>2127</v>
      </c>
      <c r="C2131" s="26" t="s">
        <v>129</v>
      </c>
      <c r="D2131" s="67" t="s">
        <v>2433</v>
      </c>
      <c r="E2131" s="67" t="s">
        <v>2434</v>
      </c>
      <c r="F2131" s="68">
        <v>43999</v>
      </c>
      <c r="G2131" s="67" t="s">
        <v>4636</v>
      </c>
      <c r="H2131" s="26" t="s">
        <v>1402</v>
      </c>
      <c r="I2131" s="26" t="s">
        <v>1402</v>
      </c>
      <c r="J2131" s="28" t="s">
        <v>4637</v>
      </c>
      <c r="K2131" s="26" t="s">
        <v>1483</v>
      </c>
      <c r="L2131" s="26" t="s">
        <v>2437</v>
      </c>
      <c r="M2131" s="26" t="s">
        <v>137</v>
      </c>
      <c r="N2131" s="26" t="s">
        <v>138</v>
      </c>
      <c r="O2131" s="26" t="s">
        <v>138</v>
      </c>
      <c r="P2131" s="29">
        <v>293</v>
      </c>
      <c r="Q2131" s="30">
        <v>62</v>
      </c>
      <c r="R2131" s="30">
        <v>2950</v>
      </c>
      <c r="S2131" s="31" t="e">
        <f>#N/A</f>
        <v>#N/A</v>
      </c>
      <c r="T2131" s="30">
        <v>840</v>
      </c>
      <c r="U2131" s="30">
        <v>714</v>
      </c>
      <c r="V2131" s="32">
        <v>4.838709677419355</v>
      </c>
      <c r="W2131" s="30">
        <v>54</v>
      </c>
      <c r="X2131" s="30" t="e">
        <f>#N/A</f>
        <v>#N/A</v>
      </c>
      <c r="Y2131" s="30" t="e">
        <f>#N/A</f>
        <v>#N/A</v>
      </c>
      <c r="AB2131" s="33" t="e">
        <f>#N/A</f>
        <v>#N/A</v>
      </c>
      <c r="AC2131" s="30">
        <v>2100</v>
      </c>
      <c r="AD2131" s="30" t="e">
        <f>#N/A</f>
        <v>#N/A</v>
      </c>
      <c r="AE2131" s="135">
        <v>0.98</v>
      </c>
      <c r="AG2131" s="30" t="e">
        <f>#N/A</f>
        <v>#N/A</v>
      </c>
      <c r="AH2131" s="30" t="e">
        <f>#N/A</f>
        <v>#N/A</v>
      </c>
      <c r="AI2131" s="30">
        <v>2103</v>
      </c>
      <c r="AJ2131" s="30">
        <v>1543</v>
      </c>
      <c r="AK2131" s="26" t="s">
        <v>139</v>
      </c>
      <c r="AL2131" s="26">
        <v>31</v>
      </c>
      <c r="AM2131" s="26" t="s">
        <v>4512</v>
      </c>
      <c r="AU2131" s="26" t="s">
        <v>1526</v>
      </c>
      <c r="AV2131" s="67" t="s">
        <v>4587</v>
      </c>
      <c r="BB2131" s="26" t="s">
        <v>2441</v>
      </c>
      <c r="BC2131" s="26" t="s">
        <v>3205</v>
      </c>
      <c r="BD2131" s="37">
        <v>44065</v>
      </c>
      <c r="BE2131" s="30">
        <v>35143</v>
      </c>
      <c r="BF2131" s="30">
        <v>38788</v>
      </c>
      <c r="BG2131" s="37" t="s">
        <v>3206</v>
      </c>
      <c r="BI2131" s="37"/>
      <c r="BJ2131" s="37"/>
      <c r="BK2131" s="37"/>
      <c r="BL2131" s="37"/>
      <c r="BM2131" s="37"/>
      <c r="BN2131" s="26"/>
      <c r="BO2131" s="26"/>
      <c r="BP2131" s="26"/>
      <c r="BQ2131" s="38"/>
      <c r="BR2131" s="26"/>
      <c r="BS2131" s="26"/>
      <c r="BT2131" s="26"/>
      <c r="BU2131" s="26"/>
      <c r="BV2131" s="39"/>
    </row>
    <row r="2132" spans="1:74" ht="15" hidden="1" customHeight="1">
      <c r="A2132" s="26">
        <v>2020</v>
      </c>
      <c r="B2132" s="26">
        <v>2128</v>
      </c>
      <c r="C2132" s="26" t="s">
        <v>129</v>
      </c>
      <c r="D2132" s="26" t="s">
        <v>2433</v>
      </c>
      <c r="E2132" s="26" t="s">
        <v>2434</v>
      </c>
      <c r="F2132" s="68">
        <v>43999</v>
      </c>
      <c r="G2132" s="26" t="s">
        <v>4638</v>
      </c>
      <c r="H2132" s="26" t="s">
        <v>1402</v>
      </c>
      <c r="I2132" s="26" t="s">
        <v>1402</v>
      </c>
      <c r="J2132" s="28" t="s">
        <v>4639</v>
      </c>
      <c r="K2132" s="26" t="s">
        <v>1483</v>
      </c>
      <c r="L2132" s="26" t="s">
        <v>2437</v>
      </c>
      <c r="M2132" s="26" t="s">
        <v>137</v>
      </c>
      <c r="N2132" s="26" t="s">
        <v>138</v>
      </c>
      <c r="O2132" s="26" t="s">
        <v>138</v>
      </c>
      <c r="P2132" s="29">
        <v>294</v>
      </c>
      <c r="Q2132" s="30">
        <v>74</v>
      </c>
      <c r="R2132" s="30">
        <v>6520</v>
      </c>
      <c r="S2132" s="31" t="e">
        <f>#N/A</f>
        <v>#N/A</v>
      </c>
      <c r="T2132" s="30">
        <v>1802</v>
      </c>
      <c r="U2132" s="30">
        <v>1493</v>
      </c>
      <c r="V2132" s="32">
        <v>4.6875</v>
      </c>
      <c r="W2132" s="30">
        <v>55</v>
      </c>
      <c r="X2132" s="30" t="e">
        <f>#N/A</f>
        <v>#N/A</v>
      </c>
      <c r="Y2132" s="30" t="e">
        <f>#N/A</f>
        <v>#N/A</v>
      </c>
      <c r="AB2132" s="33" t="e">
        <f>#N/A</f>
        <v>#N/A</v>
      </c>
      <c r="AC2132" s="30">
        <v>2100</v>
      </c>
      <c r="AD2132" s="30" t="e">
        <f>#N/A</f>
        <v>#N/A</v>
      </c>
      <c r="AE2132" s="135">
        <v>0.87285714285714289</v>
      </c>
      <c r="AG2132" s="30" t="e">
        <f>#N/A</f>
        <v>#N/A</v>
      </c>
      <c r="AH2132" s="30" t="e">
        <f>#N/A</f>
        <v>#N/A</v>
      </c>
      <c r="AI2132" s="30">
        <v>3969</v>
      </c>
      <c r="AJ2132" s="30">
        <v>3409</v>
      </c>
      <c r="AK2132" s="26" t="s">
        <v>139</v>
      </c>
      <c r="AL2132" s="26">
        <v>31</v>
      </c>
      <c r="AM2132" s="26" t="s">
        <v>4512</v>
      </c>
      <c r="AU2132" s="26" t="s">
        <v>1526</v>
      </c>
      <c r="AV2132" s="67" t="s">
        <v>4530</v>
      </c>
      <c r="BB2132" s="26" t="s">
        <v>2441</v>
      </c>
      <c r="BC2132" s="26" t="s">
        <v>3205</v>
      </c>
      <c r="BD2132" s="37">
        <v>44065</v>
      </c>
      <c r="BE2132" s="30">
        <v>35143</v>
      </c>
      <c r="BF2132" s="30">
        <v>38788</v>
      </c>
      <c r="BG2132" s="37" t="s">
        <v>3206</v>
      </c>
      <c r="BI2132" s="37"/>
      <c r="BJ2132" s="37"/>
      <c r="BK2132" s="37"/>
      <c r="BL2132" s="37"/>
      <c r="BM2132" s="37"/>
      <c r="BN2132" s="26"/>
      <c r="BO2132" s="26"/>
      <c r="BP2132" s="26"/>
      <c r="BQ2132" s="38"/>
      <c r="BR2132" s="26"/>
      <c r="BS2132" s="26"/>
      <c r="BT2132" s="26"/>
      <c r="BU2132" s="26"/>
      <c r="BV2132" s="39"/>
    </row>
    <row r="2133" spans="1:74" ht="15" hidden="1" customHeight="1" thickBot="1">
      <c r="A2133" s="82">
        <v>2020</v>
      </c>
      <c r="B2133" s="82">
        <v>2129</v>
      </c>
      <c r="C2133" s="82" t="s">
        <v>129</v>
      </c>
      <c r="D2133" s="82" t="s">
        <v>2433</v>
      </c>
      <c r="E2133" s="82" t="s">
        <v>2434</v>
      </c>
      <c r="F2133" s="95">
        <v>43999</v>
      </c>
      <c r="G2133" s="82" t="s">
        <v>4640</v>
      </c>
      <c r="H2133" s="82" t="s">
        <v>1402</v>
      </c>
      <c r="I2133" s="82" t="s">
        <v>1402</v>
      </c>
      <c r="J2133" s="84" t="s">
        <v>4641</v>
      </c>
      <c r="K2133" s="82" t="s">
        <v>1483</v>
      </c>
      <c r="L2133" s="82" t="s">
        <v>2437</v>
      </c>
      <c r="M2133" s="82" t="s">
        <v>137</v>
      </c>
      <c r="N2133" s="82" t="s">
        <v>138</v>
      </c>
      <c r="O2133" s="82" t="s">
        <v>138</v>
      </c>
      <c r="P2133" s="85">
        <v>295</v>
      </c>
      <c r="Q2133" s="63">
        <v>75</v>
      </c>
      <c r="R2133" s="63">
        <v>5520</v>
      </c>
      <c r="S2133" s="86" t="e">
        <f>#N/A</f>
        <v>#N/A</v>
      </c>
      <c r="T2133" s="63">
        <v>1485</v>
      </c>
      <c r="U2133" s="63">
        <v>1281</v>
      </c>
      <c r="V2133" s="87">
        <v>4.918032786885246</v>
      </c>
      <c r="W2133" s="63">
        <v>52</v>
      </c>
      <c r="X2133" s="63" t="e">
        <f>#N/A</f>
        <v>#N/A</v>
      </c>
      <c r="Y2133" s="63" t="e">
        <f>#N/A</f>
        <v>#N/A</v>
      </c>
      <c r="Z2133" s="63"/>
      <c r="AA2133" s="63"/>
      <c r="AB2133" s="88" t="e">
        <f>#N/A</f>
        <v>#N/A</v>
      </c>
      <c r="AC2133" s="63">
        <v>2100</v>
      </c>
      <c r="AD2133" s="63" t="e">
        <f>#N/A</f>
        <v>#N/A</v>
      </c>
      <c r="AE2133" s="137">
        <v>0.78952380952380952</v>
      </c>
      <c r="AF2133" s="90"/>
      <c r="AG2133" s="63" t="e">
        <f>#N/A</f>
        <v>#N/A</v>
      </c>
      <c r="AH2133" s="63" t="e">
        <f>#N/A</f>
        <v>#N/A</v>
      </c>
      <c r="AI2133" s="63">
        <v>3446</v>
      </c>
      <c r="AJ2133" s="63">
        <v>2886</v>
      </c>
      <c r="AK2133" s="82" t="s">
        <v>139</v>
      </c>
      <c r="AL2133" s="82">
        <v>31</v>
      </c>
      <c r="AM2133" s="82" t="s">
        <v>4512</v>
      </c>
      <c r="AN2133" s="82"/>
      <c r="AO2133" s="63"/>
      <c r="AP2133" s="63"/>
      <c r="AQ2133" s="63"/>
      <c r="AR2133" s="57"/>
      <c r="AS2133" s="63"/>
      <c r="AT2133" s="57"/>
      <c r="AU2133" s="82" t="s">
        <v>1526</v>
      </c>
      <c r="AV2133" s="82" t="s">
        <v>4556</v>
      </c>
      <c r="AW2133" s="82"/>
      <c r="AX2133" s="82"/>
      <c r="AY2133" s="82"/>
      <c r="AZ2133" s="82"/>
      <c r="BA2133" s="82"/>
      <c r="BB2133" s="82" t="s">
        <v>2441</v>
      </c>
      <c r="BC2133" s="82" t="s">
        <v>3205</v>
      </c>
      <c r="BD2133" s="83">
        <v>44065</v>
      </c>
      <c r="BE2133" s="63">
        <v>35143</v>
      </c>
      <c r="BF2133" s="63">
        <v>38788</v>
      </c>
      <c r="BG2133" s="83" t="s">
        <v>3206</v>
      </c>
      <c r="BH2133" s="83"/>
      <c r="BI2133" s="83"/>
      <c r="BJ2133" s="83"/>
      <c r="BK2133" s="83"/>
      <c r="BL2133" s="83"/>
      <c r="BM2133" s="83"/>
      <c r="BN2133" s="82"/>
      <c r="BO2133" s="82"/>
      <c r="BP2133" s="82"/>
      <c r="BQ2133" s="91"/>
      <c r="BR2133" s="82"/>
      <c r="BS2133" s="82"/>
      <c r="BT2133" s="82"/>
      <c r="BU2133" s="82"/>
      <c r="BV2133" s="92"/>
    </row>
    <row r="2134" spans="1:74" ht="15" hidden="1" customHeight="1" thickBot="1">
      <c r="A2134" s="67">
        <v>2020</v>
      </c>
      <c r="B2134" s="67">
        <v>2130</v>
      </c>
      <c r="C2134" s="67" t="s">
        <v>129</v>
      </c>
      <c r="D2134" s="67" t="s">
        <v>4642</v>
      </c>
      <c r="E2134" s="67" t="s">
        <v>4643</v>
      </c>
      <c r="F2134" s="68">
        <v>44069</v>
      </c>
      <c r="G2134" s="67" t="s">
        <v>4644</v>
      </c>
      <c r="H2134" s="67" t="s">
        <v>4645</v>
      </c>
      <c r="I2134" s="67" t="s">
        <v>4645</v>
      </c>
      <c r="J2134" s="69" t="s">
        <v>4646</v>
      </c>
      <c r="K2134" s="67" t="s">
        <v>135</v>
      </c>
      <c r="L2134" s="67" t="s">
        <v>4647</v>
      </c>
      <c r="M2134" s="67" t="s">
        <v>137</v>
      </c>
      <c r="N2134" s="67" t="s">
        <v>138</v>
      </c>
      <c r="O2134" s="67" t="s">
        <v>138</v>
      </c>
      <c r="P2134" s="70"/>
      <c r="Q2134" s="71">
        <v>71</v>
      </c>
      <c r="R2134" s="71">
        <v>4890</v>
      </c>
      <c r="S2134" s="72">
        <v>1.6089866345527413</v>
      </c>
      <c r="T2134" s="71">
        <v>1201</v>
      </c>
      <c r="U2134" s="71"/>
      <c r="V2134" s="73"/>
      <c r="W2134" s="71"/>
      <c r="X2134" s="71"/>
      <c r="Y2134" s="71" t="e">
        <f>#N/A</f>
        <v>#N/A</v>
      </c>
      <c r="Z2134" s="71"/>
      <c r="AA2134" s="71"/>
      <c r="AB2134" s="74" t="e">
        <f>#N/A</f>
        <v>#N/A</v>
      </c>
      <c r="AC2134" s="71">
        <v>1600</v>
      </c>
      <c r="AD2134" s="71" t="e">
        <f>#N/A</f>
        <v>#N/A</v>
      </c>
      <c r="AE2134" s="75">
        <v>0.98</v>
      </c>
      <c r="AF2134" s="76"/>
      <c r="AG2134" s="71" t="e">
        <f>#N/A</f>
        <v>#N/A</v>
      </c>
      <c r="AH2134" s="71" t="e">
        <f>#N/A</f>
        <v>#N/A</v>
      </c>
      <c r="AI2134" s="71">
        <v>7796.88</v>
      </c>
      <c r="AJ2134" s="71">
        <v>7644</v>
      </c>
      <c r="AK2134" s="67" t="s">
        <v>139</v>
      </c>
      <c r="AL2134" s="67">
        <v>32</v>
      </c>
      <c r="AM2134" s="67" t="s">
        <v>4648</v>
      </c>
      <c r="AN2134" s="67"/>
      <c r="AO2134" s="71"/>
      <c r="AP2134" s="71"/>
      <c r="AQ2134" s="71"/>
      <c r="AR2134" s="77"/>
      <c r="AS2134" s="71"/>
      <c r="AT2134" s="77"/>
      <c r="AU2134" s="67" t="s">
        <v>4649</v>
      </c>
      <c r="AV2134" s="67" t="s">
        <v>4650</v>
      </c>
      <c r="AW2134" s="67" t="s">
        <v>4651</v>
      </c>
      <c r="AX2134" s="67"/>
      <c r="AY2134" s="67"/>
      <c r="AZ2134" s="67"/>
      <c r="BA2134" s="67"/>
      <c r="BB2134" s="67" t="s">
        <v>4652</v>
      </c>
      <c r="BC2134" s="67"/>
      <c r="BD2134" s="78">
        <v>44148</v>
      </c>
      <c r="BE2134" s="71">
        <v>36323</v>
      </c>
      <c r="BF2134" s="71">
        <v>50174</v>
      </c>
      <c r="BG2134" s="78" t="s">
        <v>4653</v>
      </c>
      <c r="BH2134" s="78" t="s">
        <v>4654</v>
      </c>
      <c r="BI2134" s="78" t="s">
        <v>4654</v>
      </c>
      <c r="BJ2134" s="138" t="e">
        <f>#N/A</f>
        <v>#N/A</v>
      </c>
      <c r="BK2134" s="138" t="e">
        <f>#N/A</f>
        <v>#N/A</v>
      </c>
      <c r="BL2134" s="138" t="e">
        <f>#N/A</f>
        <v>#N/A</v>
      </c>
      <c r="BM2134" s="138" t="e">
        <f>#N/A</f>
        <v>#N/A</v>
      </c>
      <c r="BN2134" s="67"/>
      <c r="BO2134" s="67"/>
      <c r="BP2134" s="67"/>
      <c r="BQ2134" s="79"/>
      <c r="BR2134" s="67"/>
      <c r="BS2134" s="67"/>
      <c r="BT2134" s="67"/>
      <c r="BU2134" s="67"/>
      <c r="BV2134" s="80"/>
    </row>
    <row r="2135" spans="1:74" ht="15" hidden="1" customHeight="1" thickBot="1">
      <c r="A2135" s="26">
        <v>2020</v>
      </c>
      <c r="B2135" s="26">
        <v>2131</v>
      </c>
      <c r="C2135" s="67" t="s">
        <v>129</v>
      </c>
      <c r="D2135" s="26" t="s">
        <v>4642</v>
      </c>
      <c r="E2135" s="26" t="s">
        <v>4643</v>
      </c>
      <c r="F2135" s="27">
        <v>44069</v>
      </c>
      <c r="G2135" s="67" t="s">
        <v>4655</v>
      </c>
      <c r="H2135" s="26" t="s">
        <v>4645</v>
      </c>
      <c r="I2135" s="26" t="s">
        <v>4645</v>
      </c>
      <c r="J2135" s="69" t="s">
        <v>4646</v>
      </c>
      <c r="K2135" s="67" t="s">
        <v>135</v>
      </c>
      <c r="L2135" s="67" t="s">
        <v>4647</v>
      </c>
      <c r="M2135" s="26" t="s">
        <v>137</v>
      </c>
      <c r="N2135" s="26" t="s">
        <v>138</v>
      </c>
      <c r="O2135" s="26" t="s">
        <v>138</v>
      </c>
      <c r="Q2135" s="30">
        <v>75</v>
      </c>
      <c r="R2135" s="30">
        <v>7390</v>
      </c>
      <c r="S2135" s="31">
        <v>1.6089866345527413</v>
      </c>
      <c r="T2135" s="30">
        <v>1614</v>
      </c>
      <c r="Y2135" s="30" t="e">
        <f>#N/A</f>
        <v>#N/A</v>
      </c>
      <c r="AB2135" s="33" t="e">
        <f>#N/A</f>
        <v>#N/A</v>
      </c>
      <c r="AC2135" s="30">
        <v>1600</v>
      </c>
      <c r="AD2135" s="30" t="e">
        <f>#N/A</f>
        <v>#N/A</v>
      </c>
      <c r="AE2135" s="34">
        <v>0.98</v>
      </c>
      <c r="AG2135" s="30" t="e">
        <f>#N/A</f>
        <v>#N/A</v>
      </c>
      <c r="AH2135" s="30" t="e">
        <f>#N/A</f>
        <v>#N/A</v>
      </c>
      <c r="AI2135" s="30">
        <v>11783.04</v>
      </c>
      <c r="AJ2135" s="30">
        <v>11552</v>
      </c>
      <c r="AK2135" s="26" t="s">
        <v>139</v>
      </c>
      <c r="AL2135" s="26">
        <v>32</v>
      </c>
      <c r="AM2135" s="26" t="s">
        <v>4648</v>
      </c>
      <c r="AU2135" s="67" t="s">
        <v>4649</v>
      </c>
      <c r="AV2135" s="67" t="s">
        <v>4650</v>
      </c>
      <c r="AW2135" s="67" t="s">
        <v>4651</v>
      </c>
      <c r="BB2135" s="26" t="s">
        <v>4652</v>
      </c>
      <c r="BD2135" s="37">
        <v>44148</v>
      </c>
      <c r="BE2135" s="30">
        <v>36323</v>
      </c>
      <c r="BF2135" s="30">
        <v>50174</v>
      </c>
      <c r="BG2135" s="37" t="s">
        <v>4653</v>
      </c>
      <c r="BH2135" s="37" t="s">
        <v>4654</v>
      </c>
      <c r="BI2135" s="37" t="s">
        <v>4654</v>
      </c>
      <c r="BJ2135" s="138" t="e">
        <f>#N/A</f>
        <v>#N/A</v>
      </c>
      <c r="BK2135" s="138" t="e">
        <f>#N/A</f>
        <v>#N/A</v>
      </c>
      <c r="BL2135" s="138" t="e">
        <f>#N/A</f>
        <v>#N/A</v>
      </c>
      <c r="BM2135" s="138" t="e">
        <f>#N/A</f>
        <v>#N/A</v>
      </c>
      <c r="BN2135" s="26"/>
      <c r="BO2135" s="26"/>
      <c r="BP2135" s="26"/>
      <c r="BQ2135" s="38"/>
      <c r="BR2135" s="26"/>
      <c r="BS2135" s="26"/>
      <c r="BT2135" s="26"/>
      <c r="BU2135" s="26"/>
      <c r="BV2135" s="39"/>
    </row>
    <row r="2136" spans="1:74" ht="15" hidden="1" customHeight="1" thickBot="1">
      <c r="A2136" s="67">
        <v>2020</v>
      </c>
      <c r="B2136" s="26">
        <v>2132</v>
      </c>
      <c r="C2136" s="67" t="s">
        <v>129</v>
      </c>
      <c r="D2136" s="67" t="s">
        <v>4642</v>
      </c>
      <c r="E2136" s="67" t="s">
        <v>4643</v>
      </c>
      <c r="F2136" s="68">
        <v>44069</v>
      </c>
      <c r="G2136" s="67" t="s">
        <v>4656</v>
      </c>
      <c r="H2136" s="67" t="s">
        <v>4645</v>
      </c>
      <c r="I2136" s="67" t="s">
        <v>4645</v>
      </c>
      <c r="J2136" s="69" t="s">
        <v>4646</v>
      </c>
      <c r="K2136" s="67" t="s">
        <v>135</v>
      </c>
      <c r="L2136" s="67" t="s">
        <v>4647</v>
      </c>
      <c r="M2136" s="26" t="s">
        <v>137</v>
      </c>
      <c r="N2136" s="26" t="s">
        <v>138</v>
      </c>
      <c r="O2136" s="26" t="s">
        <v>138</v>
      </c>
      <c r="Q2136" s="30">
        <v>73</v>
      </c>
      <c r="R2136" s="30">
        <v>6490</v>
      </c>
      <c r="S2136" s="31">
        <v>1.6089866345527413</v>
      </c>
      <c r="T2136" s="30">
        <v>1388</v>
      </c>
      <c r="Y2136" s="30" t="e">
        <f>#N/A</f>
        <v>#N/A</v>
      </c>
      <c r="AB2136" s="33" t="e">
        <f>#N/A</f>
        <v>#N/A</v>
      </c>
      <c r="AC2136" s="30">
        <v>1600</v>
      </c>
      <c r="AD2136" s="30" t="e">
        <f>#N/A</f>
        <v>#N/A</v>
      </c>
      <c r="AE2136" s="34">
        <v>0.86636363636363634</v>
      </c>
      <c r="AG2136" s="30" t="e">
        <f>#N/A</f>
        <v>#N/A</v>
      </c>
      <c r="AH2136" s="30" t="e">
        <f>#N/A</f>
        <v>#N/A</v>
      </c>
      <c r="AI2136" s="30">
        <v>10347.9</v>
      </c>
      <c r="AJ2136" s="30">
        <v>10145</v>
      </c>
      <c r="AK2136" s="26" t="s">
        <v>139</v>
      </c>
      <c r="AL2136" s="26">
        <v>32</v>
      </c>
      <c r="AM2136" s="26" t="s">
        <v>4648</v>
      </c>
      <c r="AU2136" s="67" t="s">
        <v>4649</v>
      </c>
      <c r="AV2136" s="67" t="s">
        <v>4650</v>
      </c>
      <c r="AW2136" s="67" t="s">
        <v>4651</v>
      </c>
      <c r="BB2136" s="26" t="s">
        <v>4652</v>
      </c>
      <c r="BD2136" s="37">
        <v>44148</v>
      </c>
      <c r="BE2136" s="30">
        <v>36323</v>
      </c>
      <c r="BF2136" s="30">
        <v>50174</v>
      </c>
      <c r="BG2136" s="37" t="s">
        <v>4653</v>
      </c>
      <c r="BH2136" s="37" t="s">
        <v>4654</v>
      </c>
      <c r="BI2136" s="37" t="s">
        <v>4654</v>
      </c>
      <c r="BJ2136" s="138" t="e">
        <f>#N/A</f>
        <v>#N/A</v>
      </c>
      <c r="BK2136" s="138" t="e">
        <f>#N/A</f>
        <v>#N/A</v>
      </c>
      <c r="BL2136" s="138" t="e">
        <f>#N/A</f>
        <v>#N/A</v>
      </c>
      <c r="BM2136" s="138" t="e">
        <f>#N/A</f>
        <v>#N/A</v>
      </c>
      <c r="BN2136" s="26"/>
      <c r="BO2136" s="26"/>
      <c r="BP2136" s="26"/>
      <c r="BQ2136" s="38"/>
      <c r="BR2136" s="26"/>
      <c r="BS2136" s="26"/>
      <c r="BT2136" s="26"/>
      <c r="BU2136" s="26"/>
      <c r="BV2136" s="39"/>
    </row>
    <row r="2137" spans="1:74" ht="15" hidden="1" customHeight="1" thickBot="1">
      <c r="A2137" s="26">
        <v>2020</v>
      </c>
      <c r="B2137" s="26">
        <v>2133</v>
      </c>
      <c r="C2137" s="67" t="s">
        <v>129</v>
      </c>
      <c r="D2137" s="26" t="s">
        <v>4642</v>
      </c>
      <c r="E2137" s="26" t="s">
        <v>4643</v>
      </c>
      <c r="F2137" s="27">
        <v>44069</v>
      </c>
      <c r="G2137" s="67" t="s">
        <v>4657</v>
      </c>
      <c r="H2137" s="26" t="s">
        <v>4645</v>
      </c>
      <c r="I2137" s="26" t="s">
        <v>4645</v>
      </c>
      <c r="J2137" s="69" t="s">
        <v>4646</v>
      </c>
      <c r="K2137" s="67" t="s">
        <v>135</v>
      </c>
      <c r="L2137" s="67" t="s">
        <v>4647</v>
      </c>
      <c r="M2137" s="26" t="s">
        <v>137</v>
      </c>
      <c r="N2137" s="26" t="s">
        <v>138</v>
      </c>
      <c r="O2137" s="26" t="s">
        <v>138</v>
      </c>
      <c r="Q2137" s="30">
        <v>74</v>
      </c>
      <c r="R2137" s="30">
        <v>6550</v>
      </c>
      <c r="S2137" s="31">
        <v>1.6089866345527413</v>
      </c>
      <c r="T2137" s="30">
        <v>1582</v>
      </c>
      <c r="Y2137" s="30" t="e">
        <f>#N/A</f>
        <v>#N/A</v>
      </c>
      <c r="AB2137" s="33" t="e">
        <f>#N/A</f>
        <v>#N/A</v>
      </c>
      <c r="AC2137" s="30">
        <v>1600</v>
      </c>
      <c r="AD2137" s="30" t="e">
        <f>#N/A</f>
        <v>#N/A</v>
      </c>
      <c r="AE2137" s="34">
        <v>0.98</v>
      </c>
      <c r="AG2137" s="30" t="e">
        <f>#N/A</f>
        <v>#N/A</v>
      </c>
      <c r="AH2137" s="30" t="e">
        <f>#N/A</f>
        <v>#N/A</v>
      </c>
      <c r="AI2137" s="30">
        <v>10443.780000000001</v>
      </c>
      <c r="AJ2137" s="30">
        <v>10239</v>
      </c>
      <c r="AK2137" s="26" t="s">
        <v>139</v>
      </c>
      <c r="AL2137" s="26">
        <v>32</v>
      </c>
      <c r="AM2137" s="26" t="s">
        <v>4648</v>
      </c>
      <c r="AU2137" s="67" t="s">
        <v>4649</v>
      </c>
      <c r="AV2137" s="67" t="s">
        <v>4650</v>
      </c>
      <c r="AW2137" s="67" t="s">
        <v>4651</v>
      </c>
      <c r="BB2137" s="26" t="s">
        <v>4652</v>
      </c>
      <c r="BD2137" s="37">
        <v>44148</v>
      </c>
      <c r="BE2137" s="30">
        <v>36323</v>
      </c>
      <c r="BF2137" s="30">
        <v>50174</v>
      </c>
      <c r="BG2137" s="37" t="s">
        <v>4653</v>
      </c>
      <c r="BH2137" s="37" t="s">
        <v>4654</v>
      </c>
      <c r="BI2137" s="37" t="s">
        <v>4654</v>
      </c>
      <c r="BJ2137" s="138" t="e">
        <f>#N/A</f>
        <v>#N/A</v>
      </c>
      <c r="BK2137" s="138" t="e">
        <f>#N/A</f>
        <v>#N/A</v>
      </c>
      <c r="BL2137" s="138" t="e">
        <f>#N/A</f>
        <v>#N/A</v>
      </c>
      <c r="BM2137" s="138" t="e">
        <f>#N/A</f>
        <v>#N/A</v>
      </c>
      <c r="BN2137" s="26"/>
      <c r="BO2137" s="26"/>
      <c r="BP2137" s="26"/>
      <c r="BQ2137" s="38"/>
      <c r="BR2137" s="26"/>
      <c r="BS2137" s="26"/>
      <c r="BT2137" s="26"/>
      <c r="BU2137" s="26"/>
      <c r="BV2137" s="39"/>
    </row>
    <row r="2138" spans="1:74" ht="15" hidden="1" customHeight="1" thickBot="1">
      <c r="A2138" s="67">
        <v>2020</v>
      </c>
      <c r="B2138" s="26">
        <v>2134</v>
      </c>
      <c r="C2138" s="67" t="s">
        <v>129</v>
      </c>
      <c r="D2138" s="67" t="s">
        <v>4642</v>
      </c>
      <c r="E2138" s="67" t="s">
        <v>4643</v>
      </c>
      <c r="F2138" s="68">
        <v>44069</v>
      </c>
      <c r="G2138" s="67" t="s">
        <v>4658</v>
      </c>
      <c r="H2138" s="67" t="s">
        <v>4645</v>
      </c>
      <c r="I2138" s="67" t="s">
        <v>4645</v>
      </c>
      <c r="J2138" s="69" t="s">
        <v>4646</v>
      </c>
      <c r="K2138" s="67" t="s">
        <v>135</v>
      </c>
      <c r="L2138" s="67" t="s">
        <v>4647</v>
      </c>
      <c r="M2138" s="26" t="s">
        <v>137</v>
      </c>
      <c r="N2138" s="26" t="s">
        <v>138</v>
      </c>
      <c r="O2138" s="26" t="s">
        <v>138</v>
      </c>
      <c r="Q2138" s="30">
        <v>70</v>
      </c>
      <c r="R2138" s="30">
        <v>5300</v>
      </c>
      <c r="S2138" s="31">
        <v>1.6089866345527413</v>
      </c>
      <c r="T2138" s="30">
        <v>1223</v>
      </c>
      <c r="Y2138" s="30" t="e">
        <f>#N/A</f>
        <v>#N/A</v>
      </c>
      <c r="AB2138" s="33" t="e">
        <f>#N/A</f>
        <v>#N/A</v>
      </c>
      <c r="AC2138" s="30">
        <v>1600</v>
      </c>
      <c r="AD2138" s="30" t="e">
        <f>#N/A</f>
        <v>#N/A</v>
      </c>
      <c r="AE2138" s="34">
        <v>0.87090909090909085</v>
      </c>
      <c r="AG2138" s="30" t="e">
        <f>#N/A</f>
        <v>#N/A</v>
      </c>
      <c r="AH2138" s="30" t="e">
        <f>#N/A</f>
        <v>#N/A</v>
      </c>
      <c r="AI2138" s="30">
        <v>8450.7000000000007</v>
      </c>
      <c r="AJ2138" s="30">
        <v>8285</v>
      </c>
      <c r="AK2138" s="26" t="s">
        <v>139</v>
      </c>
      <c r="AL2138" s="26">
        <v>32</v>
      </c>
      <c r="AM2138" s="26" t="s">
        <v>4648</v>
      </c>
      <c r="AU2138" s="67" t="s">
        <v>4649</v>
      </c>
      <c r="AV2138" s="67" t="s">
        <v>4650</v>
      </c>
      <c r="AW2138" s="67" t="s">
        <v>4651</v>
      </c>
      <c r="BB2138" s="26" t="s">
        <v>4652</v>
      </c>
      <c r="BD2138" s="37">
        <v>44148</v>
      </c>
      <c r="BE2138" s="30">
        <v>36323</v>
      </c>
      <c r="BF2138" s="30">
        <v>50174</v>
      </c>
      <c r="BG2138" s="37" t="s">
        <v>4653</v>
      </c>
      <c r="BH2138" s="37" t="s">
        <v>4654</v>
      </c>
      <c r="BI2138" s="37" t="s">
        <v>4654</v>
      </c>
      <c r="BJ2138" s="138" t="e">
        <f>#N/A</f>
        <v>#N/A</v>
      </c>
      <c r="BK2138" s="138" t="e">
        <f>#N/A</f>
        <v>#N/A</v>
      </c>
      <c r="BL2138" s="138" t="e">
        <f>#N/A</f>
        <v>#N/A</v>
      </c>
      <c r="BM2138" s="138" t="e">
        <f>#N/A</f>
        <v>#N/A</v>
      </c>
      <c r="BN2138" s="26"/>
      <c r="BO2138" s="26"/>
      <c r="BP2138" s="26"/>
      <c r="BQ2138" s="38"/>
      <c r="BR2138" s="26"/>
      <c r="BS2138" s="26"/>
      <c r="BT2138" s="26"/>
      <c r="BU2138" s="26"/>
      <c r="BV2138" s="39"/>
    </row>
    <row r="2139" spans="1:74" ht="15" hidden="1" customHeight="1" thickBot="1">
      <c r="A2139" s="26">
        <v>2020</v>
      </c>
      <c r="B2139" s="26">
        <v>2135</v>
      </c>
      <c r="C2139" s="67" t="s">
        <v>129</v>
      </c>
      <c r="D2139" s="26" t="s">
        <v>4642</v>
      </c>
      <c r="E2139" s="26" t="s">
        <v>4643</v>
      </c>
      <c r="F2139" s="27">
        <v>44069</v>
      </c>
      <c r="G2139" s="67" t="s">
        <v>4659</v>
      </c>
      <c r="H2139" s="26" t="s">
        <v>4645</v>
      </c>
      <c r="I2139" s="26" t="s">
        <v>4645</v>
      </c>
      <c r="J2139" s="69" t="s">
        <v>4646</v>
      </c>
      <c r="K2139" s="67" t="s">
        <v>135</v>
      </c>
      <c r="L2139" s="67" t="s">
        <v>4647</v>
      </c>
      <c r="M2139" s="26" t="s">
        <v>137</v>
      </c>
      <c r="N2139" s="26" t="s">
        <v>138</v>
      </c>
      <c r="O2139" s="26" t="s">
        <v>138</v>
      </c>
      <c r="Q2139" s="30">
        <v>81</v>
      </c>
      <c r="R2139" s="30">
        <v>8590</v>
      </c>
      <c r="S2139" s="31">
        <v>1.6089866345527413</v>
      </c>
      <c r="T2139" s="30">
        <v>1891</v>
      </c>
      <c r="Y2139" s="30" t="e">
        <f>#N/A</f>
        <v>#N/A</v>
      </c>
      <c r="AB2139" s="33" t="e">
        <f>#N/A</f>
        <v>#N/A</v>
      </c>
      <c r="AC2139" s="30">
        <v>1600</v>
      </c>
      <c r="AD2139" s="30" t="e">
        <f>#N/A</f>
        <v>#N/A</v>
      </c>
      <c r="AE2139" s="34">
        <v>0.82444444444444442</v>
      </c>
      <c r="AG2139" s="30" t="e">
        <f>#N/A</f>
        <v>#N/A</v>
      </c>
      <c r="AH2139" s="30" t="e">
        <f>#N/A</f>
        <v>#N/A</v>
      </c>
      <c r="AI2139" s="30">
        <v>13405.86</v>
      </c>
      <c r="AJ2139" s="30">
        <v>13143</v>
      </c>
      <c r="AK2139" s="26" t="s">
        <v>139</v>
      </c>
      <c r="AL2139" s="26">
        <v>32</v>
      </c>
      <c r="AM2139" s="26" t="s">
        <v>4648</v>
      </c>
      <c r="AU2139" s="67" t="s">
        <v>4649</v>
      </c>
      <c r="AV2139" s="67" t="s">
        <v>4650</v>
      </c>
      <c r="AW2139" s="67" t="s">
        <v>4651</v>
      </c>
      <c r="BB2139" s="26" t="s">
        <v>4652</v>
      </c>
      <c r="BD2139" s="37">
        <v>44148</v>
      </c>
      <c r="BE2139" s="30">
        <v>36323</v>
      </c>
      <c r="BF2139" s="30">
        <v>50174</v>
      </c>
      <c r="BG2139" s="37" t="s">
        <v>4653</v>
      </c>
      <c r="BH2139" s="37" t="s">
        <v>4654</v>
      </c>
      <c r="BI2139" s="37" t="s">
        <v>4654</v>
      </c>
      <c r="BJ2139" s="138" t="e">
        <f>#N/A</f>
        <v>#N/A</v>
      </c>
      <c r="BK2139" s="138" t="e">
        <f>#N/A</f>
        <v>#N/A</v>
      </c>
      <c r="BL2139" s="138" t="e">
        <f>#N/A</f>
        <v>#N/A</v>
      </c>
      <c r="BM2139" s="138" t="e">
        <f>#N/A</f>
        <v>#N/A</v>
      </c>
      <c r="BN2139" s="26"/>
      <c r="BO2139" s="26"/>
      <c r="BP2139" s="26"/>
      <c r="BQ2139" s="38"/>
      <c r="BR2139" s="26"/>
      <c r="BS2139" s="26"/>
      <c r="BT2139" s="26"/>
      <c r="BU2139" s="26"/>
      <c r="BV2139" s="39"/>
    </row>
    <row r="2140" spans="1:74" ht="15" hidden="1" customHeight="1" thickBot="1">
      <c r="A2140" s="67">
        <v>2020</v>
      </c>
      <c r="B2140" s="26">
        <v>2136</v>
      </c>
      <c r="C2140" s="67" t="s">
        <v>129</v>
      </c>
      <c r="D2140" s="67" t="s">
        <v>4642</v>
      </c>
      <c r="E2140" s="67" t="s">
        <v>4643</v>
      </c>
      <c r="F2140" s="68">
        <v>44069</v>
      </c>
      <c r="G2140" s="67" t="s">
        <v>4660</v>
      </c>
      <c r="H2140" s="67" t="s">
        <v>4645</v>
      </c>
      <c r="I2140" s="67" t="s">
        <v>4645</v>
      </c>
      <c r="J2140" s="69" t="s">
        <v>4646</v>
      </c>
      <c r="K2140" s="67" t="s">
        <v>135</v>
      </c>
      <c r="L2140" s="67" t="s">
        <v>4647</v>
      </c>
      <c r="M2140" s="26" t="s">
        <v>137</v>
      </c>
      <c r="N2140" s="26" t="s">
        <v>138</v>
      </c>
      <c r="O2140" s="26" t="s">
        <v>138</v>
      </c>
      <c r="Q2140" s="30">
        <v>70</v>
      </c>
      <c r="R2140" s="30">
        <v>4810</v>
      </c>
      <c r="S2140" s="31">
        <v>1.6089866345527413</v>
      </c>
      <c r="T2140" s="30">
        <v>1092</v>
      </c>
      <c r="Y2140" s="30" t="e">
        <f>#N/A</f>
        <v>#N/A</v>
      </c>
      <c r="AB2140" s="33" t="e">
        <f>#N/A</f>
        <v>#N/A</v>
      </c>
      <c r="AC2140" s="30">
        <v>1600</v>
      </c>
      <c r="AD2140" s="30" t="e">
        <f>#N/A</f>
        <v>#N/A</v>
      </c>
      <c r="AE2140" s="34">
        <v>0.93384615384615388</v>
      </c>
      <c r="AG2140" s="30" t="e">
        <f>#N/A</f>
        <v>#N/A</v>
      </c>
      <c r="AH2140" s="30" t="e">
        <f>#N/A</f>
        <v>#N/A</v>
      </c>
      <c r="AI2140" s="30">
        <v>7669.38</v>
      </c>
      <c r="AJ2140" s="30">
        <v>7519</v>
      </c>
      <c r="AK2140" s="26" t="s">
        <v>139</v>
      </c>
      <c r="AL2140" s="26">
        <v>32</v>
      </c>
      <c r="AM2140" s="26" t="s">
        <v>4648</v>
      </c>
      <c r="AU2140" s="67" t="s">
        <v>4649</v>
      </c>
      <c r="AV2140" s="67" t="s">
        <v>4650</v>
      </c>
      <c r="AW2140" s="67" t="s">
        <v>4651</v>
      </c>
      <c r="BB2140" s="26" t="s">
        <v>4652</v>
      </c>
      <c r="BD2140" s="37">
        <v>44148</v>
      </c>
      <c r="BE2140" s="30">
        <v>36323</v>
      </c>
      <c r="BF2140" s="30">
        <v>50174</v>
      </c>
      <c r="BG2140" s="37" t="s">
        <v>4653</v>
      </c>
      <c r="BH2140" s="37" t="s">
        <v>4654</v>
      </c>
      <c r="BI2140" s="37" t="s">
        <v>4654</v>
      </c>
      <c r="BJ2140" s="138" t="e">
        <f>#N/A</f>
        <v>#N/A</v>
      </c>
      <c r="BK2140" s="138" t="e">
        <f>#N/A</f>
        <v>#N/A</v>
      </c>
      <c r="BL2140" s="138" t="e">
        <f>#N/A</f>
        <v>#N/A</v>
      </c>
      <c r="BM2140" s="138" t="e">
        <f>#N/A</f>
        <v>#N/A</v>
      </c>
      <c r="BN2140" s="26"/>
      <c r="BO2140" s="26"/>
      <c r="BP2140" s="26"/>
      <c r="BQ2140" s="38"/>
      <c r="BR2140" s="26"/>
      <c r="BS2140" s="26"/>
      <c r="BT2140" s="26"/>
      <c r="BU2140" s="26"/>
      <c r="BV2140" s="39"/>
    </row>
    <row r="2141" spans="1:74" ht="15" hidden="1" customHeight="1" thickBot="1">
      <c r="A2141" s="26">
        <v>2020</v>
      </c>
      <c r="B2141" s="26">
        <v>2137</v>
      </c>
      <c r="C2141" s="67" t="s">
        <v>129</v>
      </c>
      <c r="D2141" s="26" t="s">
        <v>4642</v>
      </c>
      <c r="E2141" s="26" t="s">
        <v>4643</v>
      </c>
      <c r="F2141" s="27">
        <v>44069</v>
      </c>
      <c r="G2141" s="67" t="s">
        <v>4661</v>
      </c>
      <c r="H2141" s="26" t="s">
        <v>4645</v>
      </c>
      <c r="I2141" s="26" t="s">
        <v>4645</v>
      </c>
      <c r="J2141" s="69" t="s">
        <v>4646</v>
      </c>
      <c r="K2141" s="67" t="s">
        <v>135</v>
      </c>
      <c r="L2141" s="67" t="s">
        <v>4647</v>
      </c>
      <c r="M2141" s="26" t="s">
        <v>137</v>
      </c>
      <c r="N2141" s="26" t="s">
        <v>138</v>
      </c>
      <c r="O2141" s="26" t="s">
        <v>138</v>
      </c>
      <c r="Q2141" s="30">
        <v>71</v>
      </c>
      <c r="R2141" s="30">
        <v>4680</v>
      </c>
      <c r="S2141" s="31">
        <v>1.6089866345527413</v>
      </c>
      <c r="T2141" s="30">
        <v>1094</v>
      </c>
      <c r="Y2141" s="30" t="e">
        <f>#N/A</f>
        <v>#N/A</v>
      </c>
      <c r="AB2141" s="33" t="e">
        <f>#N/A</f>
        <v>#N/A</v>
      </c>
      <c r="AC2141" s="30">
        <v>1600</v>
      </c>
      <c r="AD2141" s="30" t="e">
        <f>#N/A</f>
        <v>#N/A</v>
      </c>
      <c r="AE2141" s="34">
        <v>0.89891891891891895</v>
      </c>
      <c r="AG2141" s="30" t="e">
        <f>#N/A</f>
        <v>#N/A</v>
      </c>
      <c r="AH2141" s="30" t="e">
        <f>#N/A</f>
        <v>#N/A</v>
      </c>
      <c r="AI2141" s="30">
        <v>7462.32</v>
      </c>
      <c r="AJ2141" s="30">
        <v>7316</v>
      </c>
      <c r="AK2141" s="26" t="s">
        <v>139</v>
      </c>
      <c r="AL2141" s="26">
        <v>32</v>
      </c>
      <c r="AM2141" s="26" t="s">
        <v>4648</v>
      </c>
      <c r="AU2141" s="67" t="s">
        <v>4649</v>
      </c>
      <c r="AV2141" s="67" t="s">
        <v>4650</v>
      </c>
      <c r="AW2141" s="67" t="s">
        <v>4651</v>
      </c>
      <c r="BB2141" s="26" t="s">
        <v>4652</v>
      </c>
      <c r="BD2141" s="37">
        <v>44148</v>
      </c>
      <c r="BE2141" s="30">
        <v>36323</v>
      </c>
      <c r="BF2141" s="30">
        <v>50174</v>
      </c>
      <c r="BG2141" s="37" t="s">
        <v>4653</v>
      </c>
      <c r="BH2141" s="37" t="s">
        <v>4654</v>
      </c>
      <c r="BI2141" s="37" t="s">
        <v>4654</v>
      </c>
      <c r="BJ2141" s="138" t="e">
        <f>#N/A</f>
        <v>#N/A</v>
      </c>
      <c r="BK2141" s="138" t="e">
        <f>#N/A</f>
        <v>#N/A</v>
      </c>
      <c r="BL2141" s="138" t="e">
        <f>#N/A</f>
        <v>#N/A</v>
      </c>
      <c r="BM2141" s="138" t="e">
        <f>#N/A</f>
        <v>#N/A</v>
      </c>
      <c r="BN2141" s="26"/>
      <c r="BO2141" s="26"/>
      <c r="BP2141" s="26"/>
      <c r="BQ2141" s="38"/>
      <c r="BR2141" s="26"/>
      <c r="BS2141" s="26"/>
      <c r="BT2141" s="26"/>
      <c r="BU2141" s="26"/>
      <c r="BV2141" s="39"/>
    </row>
    <row r="2142" spans="1:74" ht="15" hidden="1" customHeight="1" thickBot="1">
      <c r="A2142" s="67">
        <v>2020</v>
      </c>
      <c r="B2142" s="26">
        <v>2138</v>
      </c>
      <c r="C2142" s="67" t="s">
        <v>129</v>
      </c>
      <c r="D2142" s="67" t="s">
        <v>4642</v>
      </c>
      <c r="E2142" s="67" t="s">
        <v>4643</v>
      </c>
      <c r="F2142" s="68">
        <v>44069</v>
      </c>
      <c r="G2142" s="67" t="s">
        <v>4662</v>
      </c>
      <c r="H2142" s="67" t="s">
        <v>4645</v>
      </c>
      <c r="I2142" s="67" t="s">
        <v>4645</v>
      </c>
      <c r="J2142" s="69" t="s">
        <v>4646</v>
      </c>
      <c r="K2142" s="67" t="s">
        <v>135</v>
      </c>
      <c r="L2142" s="67" t="s">
        <v>4647</v>
      </c>
      <c r="M2142" s="26" t="s">
        <v>137</v>
      </c>
      <c r="N2142" s="26" t="s">
        <v>138</v>
      </c>
      <c r="O2142" s="26" t="s">
        <v>138</v>
      </c>
      <c r="Q2142" s="30">
        <v>78</v>
      </c>
      <c r="R2142" s="30">
        <v>7150</v>
      </c>
      <c r="S2142" s="31">
        <v>1.6089866345527413</v>
      </c>
      <c r="T2142" s="30">
        <v>1540</v>
      </c>
      <c r="U2142" s="30">
        <v>1296</v>
      </c>
      <c r="V2142" s="32">
        <v>4.918032786885246</v>
      </c>
      <c r="W2142" s="30">
        <v>51</v>
      </c>
      <c r="X2142" s="30">
        <f>(W2142*U2142/5)*(1000/R2142)</f>
        <v>1848.839160839161</v>
      </c>
      <c r="Y2142" s="30" t="e">
        <f>#N/A</f>
        <v>#N/A</v>
      </c>
      <c r="AB2142" s="33" t="e">
        <f>#N/A</f>
        <v>#N/A</v>
      </c>
      <c r="AC2142" s="30">
        <v>1600</v>
      </c>
      <c r="AD2142" s="30" t="e">
        <f>#N/A</f>
        <v>#N/A</v>
      </c>
      <c r="AE2142" s="34">
        <v>0.90500000000000003</v>
      </c>
      <c r="AG2142" s="30" t="e">
        <f>#N/A</f>
        <v>#N/A</v>
      </c>
      <c r="AH2142" s="30" t="e">
        <f>#N/A</f>
        <v>#N/A</v>
      </c>
      <c r="AI2142" s="30">
        <v>11400.54</v>
      </c>
      <c r="AJ2142" s="30">
        <v>11177</v>
      </c>
      <c r="AK2142" s="26" t="s">
        <v>139</v>
      </c>
      <c r="AL2142" s="26">
        <v>32</v>
      </c>
      <c r="AM2142" s="26" t="s">
        <v>4648</v>
      </c>
      <c r="AU2142" s="67" t="s">
        <v>4649</v>
      </c>
      <c r="AV2142" s="67" t="s">
        <v>4650</v>
      </c>
      <c r="AW2142" s="67" t="s">
        <v>4651</v>
      </c>
      <c r="BB2142" s="26" t="s">
        <v>4652</v>
      </c>
      <c r="BD2142" s="37">
        <v>44148</v>
      </c>
      <c r="BE2142" s="30">
        <v>36323</v>
      </c>
      <c r="BF2142" s="30">
        <v>50174</v>
      </c>
      <c r="BG2142" s="37" t="s">
        <v>4653</v>
      </c>
      <c r="BH2142" s="37" t="s">
        <v>4654</v>
      </c>
      <c r="BI2142" s="37" t="s">
        <v>4654</v>
      </c>
      <c r="BJ2142" s="138" t="e">
        <f>#N/A</f>
        <v>#N/A</v>
      </c>
      <c r="BK2142" s="138" t="e">
        <f>#N/A</f>
        <v>#N/A</v>
      </c>
      <c r="BL2142" s="138" t="e">
        <f>#N/A</f>
        <v>#N/A</v>
      </c>
      <c r="BM2142" s="138" t="e">
        <f>#N/A</f>
        <v>#N/A</v>
      </c>
      <c r="BN2142" s="26"/>
      <c r="BO2142" s="26"/>
      <c r="BP2142" s="26"/>
      <c r="BQ2142" s="38"/>
      <c r="BR2142" s="26"/>
      <c r="BS2142" s="26"/>
      <c r="BT2142" s="26"/>
      <c r="BU2142" s="26"/>
      <c r="BV2142" s="39"/>
    </row>
    <row r="2143" spans="1:74" ht="15" hidden="1" customHeight="1" thickBot="1">
      <c r="A2143" s="26">
        <v>2020</v>
      </c>
      <c r="B2143" s="26">
        <v>2139</v>
      </c>
      <c r="C2143" s="67" t="s">
        <v>129</v>
      </c>
      <c r="D2143" s="26" t="s">
        <v>4642</v>
      </c>
      <c r="E2143" s="26" t="s">
        <v>4643</v>
      </c>
      <c r="F2143" s="27">
        <v>44069</v>
      </c>
      <c r="G2143" s="67" t="s">
        <v>4663</v>
      </c>
      <c r="H2143" s="26" t="s">
        <v>4645</v>
      </c>
      <c r="I2143" s="26" t="s">
        <v>4645</v>
      </c>
      <c r="J2143" s="69" t="s">
        <v>4646</v>
      </c>
      <c r="K2143" s="67" t="s">
        <v>135</v>
      </c>
      <c r="L2143" s="67" t="s">
        <v>4647</v>
      </c>
      <c r="M2143" s="26" t="s">
        <v>137</v>
      </c>
      <c r="N2143" s="26" t="s">
        <v>138</v>
      </c>
      <c r="O2143" s="26" t="s">
        <v>138</v>
      </c>
      <c r="Q2143" s="30">
        <v>81</v>
      </c>
      <c r="R2143" s="30">
        <v>8440</v>
      </c>
      <c r="S2143" s="31">
        <v>1.6089866345527413</v>
      </c>
      <c r="T2143" s="30">
        <v>1794</v>
      </c>
      <c r="U2143" s="30">
        <v>1513</v>
      </c>
      <c r="V2143" s="32">
        <v>5.1724137931034484</v>
      </c>
      <c r="W2143" s="30">
        <v>48</v>
      </c>
      <c r="X2143" s="30">
        <f>(W2143*U2143/5)*(1000/R2143)</f>
        <v>1720.9478672985781</v>
      </c>
      <c r="Y2143" s="30" t="e">
        <f>#N/A</f>
        <v>#N/A</v>
      </c>
      <c r="AB2143" s="33" t="e">
        <f>#N/A</f>
        <v>#N/A</v>
      </c>
      <c r="AC2143" s="30">
        <v>1600</v>
      </c>
      <c r="AD2143" s="30" t="e">
        <f>#N/A</f>
        <v>#N/A</v>
      </c>
      <c r="AE2143" s="34">
        <v>0.92999999999999994</v>
      </c>
      <c r="AG2143" s="30" t="e">
        <f>#N/A</f>
        <v>#N/A</v>
      </c>
      <c r="AH2143" s="30" t="e">
        <f>#N/A</f>
        <v>#N/A</v>
      </c>
      <c r="AI2143" s="30">
        <v>13456.86</v>
      </c>
      <c r="AJ2143" s="30">
        <v>13193</v>
      </c>
      <c r="AK2143" s="26" t="s">
        <v>139</v>
      </c>
      <c r="AL2143" s="26">
        <v>32</v>
      </c>
      <c r="AM2143" s="26" t="s">
        <v>4648</v>
      </c>
      <c r="AU2143" s="67" t="s">
        <v>4649</v>
      </c>
      <c r="AV2143" s="67" t="s">
        <v>4650</v>
      </c>
      <c r="AW2143" s="67" t="s">
        <v>4651</v>
      </c>
      <c r="BB2143" s="26" t="s">
        <v>4652</v>
      </c>
      <c r="BD2143" s="37">
        <v>44148</v>
      </c>
      <c r="BE2143" s="30">
        <v>36323</v>
      </c>
      <c r="BF2143" s="30">
        <v>50174</v>
      </c>
      <c r="BG2143" s="37" t="s">
        <v>4653</v>
      </c>
      <c r="BH2143" s="37" t="s">
        <v>4654</v>
      </c>
      <c r="BI2143" s="37" t="s">
        <v>4654</v>
      </c>
      <c r="BJ2143" s="138" t="e">
        <f>#N/A</f>
        <v>#N/A</v>
      </c>
      <c r="BK2143" s="138" t="e">
        <f>#N/A</f>
        <v>#N/A</v>
      </c>
      <c r="BL2143" s="138" t="e">
        <f>#N/A</f>
        <v>#N/A</v>
      </c>
      <c r="BM2143" s="138" t="e">
        <f>#N/A</f>
        <v>#N/A</v>
      </c>
      <c r="BN2143" s="26"/>
      <c r="BO2143" s="26"/>
      <c r="BP2143" s="26"/>
      <c r="BQ2143" s="38"/>
      <c r="BR2143" s="26"/>
      <c r="BS2143" s="26"/>
      <c r="BT2143" s="26"/>
      <c r="BU2143" s="26"/>
      <c r="BV2143" s="39"/>
    </row>
    <row r="2144" spans="1:74" ht="15" hidden="1" customHeight="1" thickBot="1">
      <c r="A2144" s="67">
        <v>2020</v>
      </c>
      <c r="B2144" s="26">
        <v>2140</v>
      </c>
      <c r="C2144" s="67" t="s">
        <v>129</v>
      </c>
      <c r="D2144" s="67" t="s">
        <v>4642</v>
      </c>
      <c r="E2144" s="67" t="s">
        <v>4643</v>
      </c>
      <c r="F2144" s="68">
        <v>44069</v>
      </c>
      <c r="G2144" s="67" t="s">
        <v>4664</v>
      </c>
      <c r="H2144" s="67" t="s">
        <v>4645</v>
      </c>
      <c r="I2144" s="67" t="s">
        <v>4645</v>
      </c>
      <c r="J2144" s="69" t="s">
        <v>4646</v>
      </c>
      <c r="K2144" s="67" t="s">
        <v>135</v>
      </c>
      <c r="L2144" s="67" t="s">
        <v>4647</v>
      </c>
      <c r="M2144" s="26" t="s">
        <v>137</v>
      </c>
      <c r="N2144" s="26" t="s">
        <v>138</v>
      </c>
      <c r="O2144" s="26" t="s">
        <v>138</v>
      </c>
      <c r="Q2144" s="30">
        <v>77</v>
      </c>
      <c r="R2144" s="30">
        <v>7410</v>
      </c>
      <c r="S2144" s="31">
        <v>1.6089866345527413</v>
      </c>
      <c r="T2144" s="30">
        <v>1782</v>
      </c>
      <c r="Y2144" s="30" t="e">
        <f>#N/A</f>
        <v>#N/A</v>
      </c>
      <c r="AB2144" s="33" t="e">
        <f>#N/A</f>
        <v>#N/A</v>
      </c>
      <c r="AC2144" s="30">
        <v>1600</v>
      </c>
      <c r="AD2144" s="30" t="e">
        <f>#N/A</f>
        <v>#N/A</v>
      </c>
      <c r="AE2144" s="34">
        <v>0.93744680851063833</v>
      </c>
      <c r="AG2144" s="30" t="e">
        <f>#N/A</f>
        <v>#N/A</v>
      </c>
      <c r="AH2144" s="30" t="e">
        <f>#N/A</f>
        <v>#N/A</v>
      </c>
      <c r="AI2144" s="30">
        <v>11814.66</v>
      </c>
      <c r="AJ2144" s="30">
        <v>11583</v>
      </c>
      <c r="AK2144" s="26" t="s">
        <v>139</v>
      </c>
      <c r="AL2144" s="26">
        <v>32</v>
      </c>
      <c r="AM2144" s="26" t="s">
        <v>4648</v>
      </c>
      <c r="AU2144" s="67" t="s">
        <v>4649</v>
      </c>
      <c r="AV2144" s="67" t="s">
        <v>4650</v>
      </c>
      <c r="AW2144" s="67" t="s">
        <v>4651</v>
      </c>
      <c r="BB2144" s="26" t="s">
        <v>4652</v>
      </c>
      <c r="BD2144" s="37">
        <v>44148</v>
      </c>
      <c r="BE2144" s="30">
        <v>36323</v>
      </c>
      <c r="BF2144" s="30">
        <v>50174</v>
      </c>
      <c r="BG2144" s="37" t="s">
        <v>4653</v>
      </c>
      <c r="BH2144" s="37" t="s">
        <v>4654</v>
      </c>
      <c r="BI2144" s="37" t="s">
        <v>4654</v>
      </c>
      <c r="BJ2144" s="138" t="e">
        <f>#N/A</f>
        <v>#N/A</v>
      </c>
      <c r="BK2144" s="138" t="e">
        <f>#N/A</f>
        <v>#N/A</v>
      </c>
      <c r="BL2144" s="138" t="e">
        <f>#N/A</f>
        <v>#N/A</v>
      </c>
      <c r="BM2144" s="138" t="e">
        <f>#N/A</f>
        <v>#N/A</v>
      </c>
      <c r="BN2144" s="26"/>
      <c r="BO2144" s="26"/>
      <c r="BP2144" s="26"/>
      <c r="BQ2144" s="38"/>
      <c r="BR2144" s="26"/>
      <c r="BS2144" s="26"/>
      <c r="BT2144" s="26"/>
      <c r="BU2144" s="26"/>
      <c r="BV2144" s="39"/>
    </row>
    <row r="2145" spans="1:74" ht="15" hidden="1" customHeight="1" thickBot="1">
      <c r="A2145" s="26">
        <v>2020</v>
      </c>
      <c r="B2145" s="26">
        <v>2141</v>
      </c>
      <c r="C2145" s="67" t="s">
        <v>129</v>
      </c>
      <c r="D2145" s="26" t="s">
        <v>4642</v>
      </c>
      <c r="E2145" s="26" t="s">
        <v>4643</v>
      </c>
      <c r="F2145" s="27">
        <v>44069</v>
      </c>
      <c r="G2145" s="67" t="s">
        <v>4665</v>
      </c>
      <c r="H2145" s="26" t="s">
        <v>4645</v>
      </c>
      <c r="I2145" s="26" t="s">
        <v>4645</v>
      </c>
      <c r="J2145" s="69" t="s">
        <v>4646</v>
      </c>
      <c r="K2145" s="67" t="s">
        <v>135</v>
      </c>
      <c r="L2145" s="67" t="s">
        <v>4647</v>
      </c>
      <c r="M2145" s="26" t="s">
        <v>137</v>
      </c>
      <c r="N2145" s="26" t="s">
        <v>138</v>
      </c>
      <c r="O2145" s="26" t="s">
        <v>138</v>
      </c>
      <c r="Q2145" s="30">
        <v>76</v>
      </c>
      <c r="R2145" s="30">
        <v>5800</v>
      </c>
      <c r="S2145" s="31">
        <v>1.6089866345527413</v>
      </c>
      <c r="T2145" s="30">
        <v>1425</v>
      </c>
      <c r="Y2145" s="30" t="e">
        <f>#N/A</f>
        <v>#N/A</v>
      </c>
      <c r="AB2145" s="33" t="e">
        <f>#N/A</f>
        <v>#N/A</v>
      </c>
      <c r="AC2145" s="30">
        <v>1600</v>
      </c>
      <c r="AD2145" s="30" t="e">
        <f>#N/A</f>
        <v>#N/A</v>
      </c>
      <c r="AE2145" s="34">
        <v>0.78851063829787227</v>
      </c>
      <c r="AG2145" s="30" t="e">
        <f>#N/A</f>
        <v>#N/A</v>
      </c>
      <c r="AH2145" s="30" t="e">
        <f>#N/A</f>
        <v>#N/A</v>
      </c>
      <c r="AI2145" s="30">
        <v>9248.34</v>
      </c>
      <c r="AJ2145" s="30">
        <v>9067</v>
      </c>
      <c r="AK2145" s="26" t="s">
        <v>139</v>
      </c>
      <c r="AL2145" s="26">
        <v>32</v>
      </c>
      <c r="AM2145" s="26" t="s">
        <v>4648</v>
      </c>
      <c r="AU2145" s="67" t="s">
        <v>4649</v>
      </c>
      <c r="AV2145" s="67" t="s">
        <v>4650</v>
      </c>
      <c r="AW2145" s="67" t="s">
        <v>4651</v>
      </c>
      <c r="BB2145" s="26" t="s">
        <v>4652</v>
      </c>
      <c r="BD2145" s="37">
        <v>44148</v>
      </c>
      <c r="BE2145" s="30">
        <v>36323</v>
      </c>
      <c r="BF2145" s="30">
        <v>50174</v>
      </c>
      <c r="BG2145" s="37" t="s">
        <v>4653</v>
      </c>
      <c r="BH2145" s="37" t="s">
        <v>4654</v>
      </c>
      <c r="BI2145" s="37" t="s">
        <v>4654</v>
      </c>
      <c r="BJ2145" s="138" t="e">
        <f>#N/A</f>
        <v>#N/A</v>
      </c>
      <c r="BK2145" s="138" t="e">
        <f>#N/A</f>
        <v>#N/A</v>
      </c>
      <c r="BL2145" s="138" t="e">
        <f>#N/A</f>
        <v>#N/A</v>
      </c>
      <c r="BM2145" s="138" t="e">
        <f>#N/A</f>
        <v>#N/A</v>
      </c>
      <c r="BN2145" s="26"/>
      <c r="BO2145" s="26"/>
      <c r="BP2145" s="26"/>
      <c r="BQ2145" s="38"/>
      <c r="BR2145" s="26"/>
      <c r="BS2145" s="26"/>
      <c r="BT2145" s="26"/>
      <c r="BU2145" s="26"/>
      <c r="BV2145" s="39"/>
    </row>
    <row r="2146" spans="1:74" ht="15" hidden="1" customHeight="1" thickBot="1">
      <c r="A2146" s="67">
        <v>2020</v>
      </c>
      <c r="B2146" s="26">
        <v>2142</v>
      </c>
      <c r="C2146" s="67" t="s">
        <v>129</v>
      </c>
      <c r="D2146" s="67" t="s">
        <v>4642</v>
      </c>
      <c r="E2146" s="67" t="s">
        <v>4643</v>
      </c>
      <c r="F2146" s="68">
        <v>44069</v>
      </c>
      <c r="G2146" s="67" t="s">
        <v>4666</v>
      </c>
      <c r="H2146" s="67" t="s">
        <v>4645</v>
      </c>
      <c r="I2146" s="67" t="s">
        <v>4645</v>
      </c>
      <c r="J2146" s="69" t="s">
        <v>4646</v>
      </c>
      <c r="K2146" s="67" t="s">
        <v>135</v>
      </c>
      <c r="L2146" s="67" t="s">
        <v>4647</v>
      </c>
      <c r="M2146" s="26" t="s">
        <v>137</v>
      </c>
      <c r="N2146" s="26" t="s">
        <v>138</v>
      </c>
      <c r="O2146" s="26" t="s">
        <v>138</v>
      </c>
      <c r="Q2146" s="30">
        <v>71</v>
      </c>
      <c r="R2146" s="30">
        <v>5040</v>
      </c>
      <c r="S2146" s="31">
        <v>1.6089866345527413</v>
      </c>
      <c r="T2146" s="30">
        <v>1188</v>
      </c>
      <c r="U2146" s="30">
        <v>1008</v>
      </c>
      <c r="V2146" s="32">
        <v>5</v>
      </c>
      <c r="W2146" s="30">
        <v>54</v>
      </c>
      <c r="X2146" s="30">
        <f>(W2146*U2146/5)*(1000/R2146)</f>
        <v>2160</v>
      </c>
      <c r="Y2146" s="30" t="e">
        <f>#N/A</f>
        <v>#N/A</v>
      </c>
      <c r="AB2146" s="33" t="e">
        <f>#N/A</f>
        <v>#N/A</v>
      </c>
      <c r="AC2146" s="30">
        <v>1600</v>
      </c>
      <c r="AD2146" s="30" t="e">
        <f>#N/A</f>
        <v>#N/A</v>
      </c>
      <c r="AE2146" s="34">
        <v>0.88163934426229507</v>
      </c>
      <c r="AG2146" s="30" t="e">
        <f>#N/A</f>
        <v>#N/A</v>
      </c>
      <c r="AH2146" s="30" t="e">
        <f>#N/A</f>
        <v>#N/A</v>
      </c>
      <c r="AI2146" s="30">
        <v>8036.58</v>
      </c>
      <c r="AJ2146" s="30">
        <v>7879</v>
      </c>
      <c r="AK2146" s="26" t="s">
        <v>139</v>
      </c>
      <c r="AL2146" s="26">
        <v>32</v>
      </c>
      <c r="AM2146" s="26" t="s">
        <v>4648</v>
      </c>
      <c r="AU2146" s="67" t="s">
        <v>4649</v>
      </c>
      <c r="AV2146" s="67" t="s">
        <v>4650</v>
      </c>
      <c r="AW2146" s="67" t="s">
        <v>4651</v>
      </c>
      <c r="BB2146" s="26" t="s">
        <v>4652</v>
      </c>
      <c r="BD2146" s="37">
        <v>44148</v>
      </c>
      <c r="BE2146" s="30">
        <v>36323</v>
      </c>
      <c r="BF2146" s="30">
        <v>50174</v>
      </c>
      <c r="BG2146" s="37" t="s">
        <v>4653</v>
      </c>
      <c r="BH2146" s="37" t="s">
        <v>4654</v>
      </c>
      <c r="BI2146" s="37" t="s">
        <v>4654</v>
      </c>
      <c r="BJ2146" s="138" t="e">
        <f>#N/A</f>
        <v>#N/A</v>
      </c>
      <c r="BK2146" s="138" t="e">
        <f>#N/A</f>
        <v>#N/A</v>
      </c>
      <c r="BL2146" s="138" t="e">
        <f>#N/A</f>
        <v>#N/A</v>
      </c>
      <c r="BM2146" s="138" t="e">
        <f>#N/A</f>
        <v>#N/A</v>
      </c>
      <c r="BN2146" s="26"/>
      <c r="BO2146" s="26"/>
      <c r="BP2146" s="26"/>
      <c r="BQ2146" s="38"/>
      <c r="BR2146" s="26"/>
      <c r="BS2146" s="26"/>
      <c r="BT2146" s="26"/>
      <c r="BU2146" s="26"/>
      <c r="BV2146" s="39"/>
    </row>
    <row r="2147" spans="1:74" ht="15" hidden="1" customHeight="1" thickBot="1">
      <c r="A2147" s="26">
        <v>2020</v>
      </c>
      <c r="B2147" s="26">
        <v>2143</v>
      </c>
      <c r="C2147" s="67" t="s">
        <v>129</v>
      </c>
      <c r="D2147" s="26" t="s">
        <v>4642</v>
      </c>
      <c r="E2147" s="26" t="s">
        <v>4643</v>
      </c>
      <c r="F2147" s="27">
        <v>44069</v>
      </c>
      <c r="G2147" s="67" t="s">
        <v>4667</v>
      </c>
      <c r="H2147" s="26" t="s">
        <v>4645</v>
      </c>
      <c r="I2147" s="26" t="s">
        <v>4645</v>
      </c>
      <c r="J2147" s="69" t="s">
        <v>4646</v>
      </c>
      <c r="K2147" s="67" t="s">
        <v>135</v>
      </c>
      <c r="L2147" s="67" t="s">
        <v>4647</v>
      </c>
      <c r="M2147" s="26" t="s">
        <v>137</v>
      </c>
      <c r="N2147" s="26" t="s">
        <v>138</v>
      </c>
      <c r="O2147" s="26" t="s">
        <v>138</v>
      </c>
      <c r="Q2147" s="30">
        <v>67</v>
      </c>
      <c r="R2147" s="30">
        <v>3480</v>
      </c>
      <c r="S2147" s="31">
        <v>1.6089866345527413</v>
      </c>
      <c r="T2147" s="30">
        <v>864</v>
      </c>
      <c r="Y2147" s="30" t="e">
        <f>#N/A</f>
        <v>#N/A</v>
      </c>
      <c r="AB2147" s="33" t="e">
        <f>#N/A</f>
        <v>#N/A</v>
      </c>
      <c r="AC2147" s="30">
        <v>1600</v>
      </c>
      <c r="AD2147" s="30" t="e">
        <f>#N/A</f>
        <v>#N/A</v>
      </c>
      <c r="AE2147" s="34">
        <v>0.95435897435897432</v>
      </c>
      <c r="AG2147" s="30" t="e">
        <f>#N/A</f>
        <v>#N/A</v>
      </c>
      <c r="AH2147" s="30" t="e">
        <f>#N/A</f>
        <v>#N/A</v>
      </c>
      <c r="AI2147" s="30">
        <v>5548.8</v>
      </c>
      <c r="AJ2147" s="30">
        <v>5440</v>
      </c>
      <c r="AK2147" s="26" t="s">
        <v>139</v>
      </c>
      <c r="AL2147" s="26">
        <v>32</v>
      </c>
      <c r="AM2147" s="26" t="s">
        <v>4648</v>
      </c>
      <c r="AU2147" s="67" t="s">
        <v>4649</v>
      </c>
      <c r="AV2147" s="67" t="s">
        <v>4650</v>
      </c>
      <c r="AW2147" s="67" t="s">
        <v>4651</v>
      </c>
      <c r="BB2147" s="26" t="s">
        <v>4652</v>
      </c>
      <c r="BD2147" s="37">
        <v>44148</v>
      </c>
      <c r="BE2147" s="30">
        <v>36323</v>
      </c>
      <c r="BF2147" s="30">
        <v>50174</v>
      </c>
      <c r="BG2147" s="37" t="s">
        <v>4653</v>
      </c>
      <c r="BH2147" s="37" t="s">
        <v>4654</v>
      </c>
      <c r="BI2147" s="37" t="s">
        <v>4654</v>
      </c>
      <c r="BJ2147" s="138" t="e">
        <f>#N/A</f>
        <v>#N/A</v>
      </c>
      <c r="BK2147" s="138" t="e">
        <f>#N/A</f>
        <v>#N/A</v>
      </c>
      <c r="BL2147" s="138" t="e">
        <f>#N/A</f>
        <v>#N/A</v>
      </c>
      <c r="BM2147" s="138" t="e">
        <f>#N/A</f>
        <v>#N/A</v>
      </c>
      <c r="BN2147" s="26"/>
      <c r="BO2147" s="26"/>
      <c r="BP2147" s="26"/>
      <c r="BQ2147" s="38"/>
      <c r="BR2147" s="26"/>
      <c r="BS2147" s="26"/>
      <c r="BT2147" s="26"/>
      <c r="BU2147" s="26"/>
      <c r="BV2147" s="39"/>
    </row>
    <row r="2148" spans="1:74" ht="15" hidden="1" customHeight="1" thickBot="1">
      <c r="A2148" s="67">
        <v>2020</v>
      </c>
      <c r="B2148" s="26">
        <v>2144</v>
      </c>
      <c r="C2148" s="67" t="s">
        <v>129</v>
      </c>
      <c r="D2148" s="67" t="s">
        <v>4642</v>
      </c>
      <c r="E2148" s="67" t="s">
        <v>4643</v>
      </c>
      <c r="F2148" s="68">
        <v>44069</v>
      </c>
      <c r="G2148" s="67" t="s">
        <v>4668</v>
      </c>
      <c r="H2148" s="67" t="s">
        <v>4645</v>
      </c>
      <c r="I2148" s="67" t="s">
        <v>4645</v>
      </c>
      <c r="J2148" s="69" t="s">
        <v>4646</v>
      </c>
      <c r="K2148" s="67" t="s">
        <v>135</v>
      </c>
      <c r="L2148" s="67" t="s">
        <v>4647</v>
      </c>
      <c r="M2148" s="26" t="s">
        <v>137</v>
      </c>
      <c r="N2148" s="26" t="s">
        <v>138</v>
      </c>
      <c r="O2148" s="26" t="s">
        <v>138</v>
      </c>
      <c r="Q2148" s="30">
        <v>77</v>
      </c>
      <c r="R2148" s="30">
        <v>6680</v>
      </c>
      <c r="S2148" s="31">
        <v>1.6089866345527413</v>
      </c>
      <c r="T2148" s="30">
        <v>1725</v>
      </c>
      <c r="Y2148" s="30" t="e">
        <f>#N/A</f>
        <v>#N/A</v>
      </c>
      <c r="AB2148" s="33" t="e">
        <f>#N/A</f>
        <v>#N/A</v>
      </c>
      <c r="AC2148" s="30">
        <v>1600</v>
      </c>
      <c r="AD2148" s="30" t="e">
        <f>#N/A</f>
        <v>#N/A</v>
      </c>
      <c r="AE2148" s="34">
        <v>0.92285714285714282</v>
      </c>
      <c r="AG2148" s="30" t="e">
        <f>#N/A</f>
        <v>#N/A</v>
      </c>
      <c r="AH2148" s="30" t="e">
        <f>#N/A</f>
        <v>#N/A</v>
      </c>
      <c r="AI2148" s="30">
        <v>10650.84</v>
      </c>
      <c r="AJ2148" s="30">
        <v>10442</v>
      </c>
      <c r="AK2148" s="26" t="s">
        <v>139</v>
      </c>
      <c r="AL2148" s="26">
        <v>32</v>
      </c>
      <c r="AM2148" s="26" t="s">
        <v>4648</v>
      </c>
      <c r="AU2148" s="67" t="s">
        <v>4649</v>
      </c>
      <c r="AV2148" s="67" t="s">
        <v>4650</v>
      </c>
      <c r="AW2148" s="67" t="s">
        <v>4651</v>
      </c>
      <c r="BB2148" s="26" t="s">
        <v>4652</v>
      </c>
      <c r="BD2148" s="37">
        <v>44148</v>
      </c>
      <c r="BE2148" s="30">
        <v>36323</v>
      </c>
      <c r="BF2148" s="30">
        <v>50174</v>
      </c>
      <c r="BG2148" s="37" t="s">
        <v>4653</v>
      </c>
      <c r="BH2148" s="37" t="s">
        <v>4654</v>
      </c>
      <c r="BI2148" s="37" t="s">
        <v>4654</v>
      </c>
      <c r="BJ2148" s="138" t="e">
        <f>#N/A</f>
        <v>#N/A</v>
      </c>
      <c r="BK2148" s="138" t="e">
        <f>#N/A</f>
        <v>#N/A</v>
      </c>
      <c r="BL2148" s="138" t="e">
        <f>#N/A</f>
        <v>#N/A</v>
      </c>
      <c r="BM2148" s="138" t="e">
        <f>#N/A</f>
        <v>#N/A</v>
      </c>
      <c r="BN2148" s="26"/>
      <c r="BO2148" s="26"/>
      <c r="BP2148" s="26"/>
      <c r="BQ2148" s="38"/>
      <c r="BR2148" s="26"/>
      <c r="BS2148" s="26"/>
      <c r="BT2148" s="26"/>
      <c r="BU2148" s="26"/>
      <c r="BV2148" s="39"/>
    </row>
    <row r="2149" spans="1:74" ht="15" hidden="1" customHeight="1" thickBot="1">
      <c r="A2149" s="26">
        <v>2020</v>
      </c>
      <c r="B2149" s="26">
        <v>2145</v>
      </c>
      <c r="C2149" s="67" t="s">
        <v>129</v>
      </c>
      <c r="D2149" s="26" t="s">
        <v>4642</v>
      </c>
      <c r="E2149" s="26" t="s">
        <v>4643</v>
      </c>
      <c r="F2149" s="27">
        <v>44069</v>
      </c>
      <c r="G2149" s="67" t="s">
        <v>4669</v>
      </c>
      <c r="H2149" s="26" t="s">
        <v>4645</v>
      </c>
      <c r="I2149" s="26" t="s">
        <v>4645</v>
      </c>
      <c r="J2149" s="69" t="s">
        <v>4646</v>
      </c>
      <c r="K2149" s="67" t="s">
        <v>135</v>
      </c>
      <c r="L2149" s="67" t="s">
        <v>4647</v>
      </c>
      <c r="M2149" s="26" t="s">
        <v>137</v>
      </c>
      <c r="N2149" s="26" t="s">
        <v>138</v>
      </c>
      <c r="O2149" s="26" t="s">
        <v>138</v>
      </c>
      <c r="Q2149" s="30">
        <v>78</v>
      </c>
      <c r="R2149" s="30">
        <v>8050</v>
      </c>
      <c r="S2149" s="31">
        <v>1.6089866345527413</v>
      </c>
      <c r="T2149" s="30">
        <v>1708</v>
      </c>
      <c r="Y2149" s="30" t="e">
        <f>#N/A</f>
        <v>#N/A</v>
      </c>
      <c r="AB2149" s="33" t="e">
        <f>#N/A</f>
        <v>#N/A</v>
      </c>
      <c r="AC2149" s="30">
        <v>1600</v>
      </c>
      <c r="AD2149" s="30" t="e">
        <f>#N/A</f>
        <v>#N/A</v>
      </c>
      <c r="AE2149" s="34">
        <v>0.95297297297297301</v>
      </c>
      <c r="AG2149" s="30" t="e">
        <f>#N/A</f>
        <v>#N/A</v>
      </c>
      <c r="AH2149" s="30" t="e">
        <f>#N/A</f>
        <v>#N/A</v>
      </c>
      <c r="AI2149" s="30">
        <v>12835.68</v>
      </c>
      <c r="AJ2149" s="30">
        <v>12584</v>
      </c>
      <c r="AK2149" s="26" t="s">
        <v>139</v>
      </c>
      <c r="AL2149" s="26">
        <v>32</v>
      </c>
      <c r="AM2149" s="26" t="s">
        <v>4648</v>
      </c>
      <c r="AU2149" s="67" t="s">
        <v>4649</v>
      </c>
      <c r="AV2149" s="67" t="s">
        <v>4650</v>
      </c>
      <c r="AW2149" s="67" t="s">
        <v>4651</v>
      </c>
      <c r="BA2149" s="26" t="s">
        <v>4670</v>
      </c>
      <c r="BB2149" s="26" t="s">
        <v>4652</v>
      </c>
      <c r="BD2149" s="37">
        <v>44148</v>
      </c>
      <c r="BE2149" s="30">
        <v>36323</v>
      </c>
      <c r="BF2149" s="30">
        <v>50174</v>
      </c>
      <c r="BG2149" s="37" t="s">
        <v>4653</v>
      </c>
      <c r="BH2149" s="37" t="s">
        <v>4654</v>
      </c>
      <c r="BI2149" s="37" t="s">
        <v>4654</v>
      </c>
      <c r="BJ2149" s="138" t="e">
        <f>#N/A</f>
        <v>#N/A</v>
      </c>
      <c r="BK2149" s="138" t="e">
        <f>#N/A</f>
        <v>#N/A</v>
      </c>
      <c r="BL2149" s="138" t="e">
        <f>#N/A</f>
        <v>#N/A</v>
      </c>
      <c r="BM2149" s="138" t="e">
        <f>#N/A</f>
        <v>#N/A</v>
      </c>
      <c r="BN2149" s="26"/>
      <c r="BO2149" s="26"/>
      <c r="BP2149" s="26"/>
      <c r="BQ2149" s="38"/>
      <c r="BR2149" s="26"/>
      <c r="BS2149" s="26"/>
      <c r="BT2149" s="26"/>
      <c r="BU2149" s="26"/>
      <c r="BV2149" s="39"/>
    </row>
    <row r="2150" spans="1:74" ht="15" hidden="1" customHeight="1" thickBot="1">
      <c r="A2150" s="67">
        <v>2020</v>
      </c>
      <c r="B2150" s="26">
        <v>2146</v>
      </c>
      <c r="C2150" s="67" t="s">
        <v>129</v>
      </c>
      <c r="D2150" s="67" t="s">
        <v>4642</v>
      </c>
      <c r="E2150" s="67" t="s">
        <v>4643</v>
      </c>
      <c r="F2150" s="68">
        <v>44069</v>
      </c>
      <c r="G2150" s="67" t="s">
        <v>4671</v>
      </c>
      <c r="H2150" s="67" t="s">
        <v>4645</v>
      </c>
      <c r="I2150" s="67" t="s">
        <v>4645</v>
      </c>
      <c r="J2150" s="69" t="s">
        <v>4646</v>
      </c>
      <c r="K2150" s="67" t="s">
        <v>135</v>
      </c>
      <c r="L2150" s="67" t="s">
        <v>4647</v>
      </c>
      <c r="M2150" s="26" t="s">
        <v>137</v>
      </c>
      <c r="N2150" s="26" t="s">
        <v>138</v>
      </c>
      <c r="O2150" s="26" t="s">
        <v>138</v>
      </c>
      <c r="Q2150" s="30">
        <v>75</v>
      </c>
      <c r="R2150" s="30">
        <v>7030</v>
      </c>
      <c r="S2150" s="31">
        <v>1.6089866345527413</v>
      </c>
      <c r="T2150" s="30">
        <v>1306</v>
      </c>
      <c r="Y2150" s="30" t="e">
        <f>#N/A</f>
        <v>#N/A</v>
      </c>
      <c r="AB2150" s="33" t="e">
        <f>#N/A</f>
        <v>#N/A</v>
      </c>
      <c r="AC2150" s="30">
        <v>1600</v>
      </c>
      <c r="AD2150" s="30" t="e">
        <f>#N/A</f>
        <v>#N/A</v>
      </c>
      <c r="AE2150" s="34">
        <v>0.95222222222222219</v>
      </c>
      <c r="AG2150" s="30" t="e">
        <f>#N/A</f>
        <v>#N/A</v>
      </c>
      <c r="AH2150" s="30" t="e">
        <f>#N/A</f>
        <v>#N/A</v>
      </c>
      <c r="AI2150" s="30">
        <v>11208.78</v>
      </c>
      <c r="AJ2150" s="30">
        <v>10989</v>
      </c>
      <c r="AK2150" s="26" t="s">
        <v>139</v>
      </c>
      <c r="AL2150" s="26">
        <v>32</v>
      </c>
      <c r="AM2150" s="26" t="s">
        <v>4648</v>
      </c>
      <c r="AU2150" s="67" t="s">
        <v>4649</v>
      </c>
      <c r="AV2150" s="67" t="s">
        <v>4650</v>
      </c>
      <c r="AW2150" s="67" t="s">
        <v>4651</v>
      </c>
      <c r="BB2150" s="26" t="s">
        <v>4652</v>
      </c>
      <c r="BD2150" s="37">
        <v>44148</v>
      </c>
      <c r="BE2150" s="30">
        <v>36323</v>
      </c>
      <c r="BF2150" s="30">
        <v>50174</v>
      </c>
      <c r="BG2150" s="37" t="s">
        <v>4653</v>
      </c>
      <c r="BH2150" s="37" t="s">
        <v>4654</v>
      </c>
      <c r="BI2150" s="37" t="s">
        <v>4654</v>
      </c>
      <c r="BJ2150" s="138" t="e">
        <f>#N/A</f>
        <v>#N/A</v>
      </c>
      <c r="BK2150" s="138" t="e">
        <f>#N/A</f>
        <v>#N/A</v>
      </c>
      <c r="BL2150" s="138" t="e">
        <f>#N/A</f>
        <v>#N/A</v>
      </c>
      <c r="BM2150" s="138" t="e">
        <f>#N/A</f>
        <v>#N/A</v>
      </c>
      <c r="BN2150" s="26"/>
      <c r="BO2150" s="26"/>
      <c r="BP2150" s="26"/>
      <c r="BQ2150" s="38"/>
      <c r="BR2150" s="26"/>
      <c r="BS2150" s="26"/>
      <c r="BT2150" s="26"/>
      <c r="BU2150" s="26"/>
      <c r="BV2150" s="39"/>
    </row>
    <row r="2151" spans="1:74" ht="15" hidden="1" customHeight="1" thickBot="1">
      <c r="A2151" s="26">
        <v>2020</v>
      </c>
      <c r="B2151" s="26">
        <v>2147</v>
      </c>
      <c r="C2151" s="67" t="s">
        <v>129</v>
      </c>
      <c r="D2151" s="26" t="s">
        <v>4642</v>
      </c>
      <c r="E2151" s="26" t="s">
        <v>4643</v>
      </c>
      <c r="F2151" s="27">
        <v>44069</v>
      </c>
      <c r="G2151" s="67" t="s">
        <v>4672</v>
      </c>
      <c r="H2151" s="26" t="s">
        <v>4645</v>
      </c>
      <c r="I2151" s="26" t="s">
        <v>4645</v>
      </c>
      <c r="J2151" s="69" t="s">
        <v>4646</v>
      </c>
      <c r="K2151" s="67" t="s">
        <v>135</v>
      </c>
      <c r="L2151" s="67" t="s">
        <v>4647</v>
      </c>
      <c r="M2151" s="26" t="s">
        <v>137</v>
      </c>
      <c r="N2151" s="26" t="s">
        <v>138</v>
      </c>
      <c r="O2151" s="26" t="s">
        <v>138</v>
      </c>
      <c r="Q2151" s="30">
        <v>73</v>
      </c>
      <c r="R2151" s="30">
        <v>6840</v>
      </c>
      <c r="S2151" s="31">
        <v>1.6089866345527413</v>
      </c>
      <c r="T2151" s="30">
        <v>1278</v>
      </c>
      <c r="U2151" s="30">
        <v>1085</v>
      </c>
      <c r="V2151" s="32">
        <v>5.1724137931034484</v>
      </c>
      <c r="W2151" s="30">
        <v>44</v>
      </c>
      <c r="X2151" s="30">
        <f>(W2151*U2151/5)*(1000/R2151)</f>
        <v>1395.906432748538</v>
      </c>
      <c r="Y2151" s="30" t="e">
        <f>#N/A</f>
        <v>#N/A</v>
      </c>
      <c r="AB2151" s="33" t="e">
        <f>#N/A</f>
        <v>#N/A</v>
      </c>
      <c r="AC2151" s="30">
        <v>1600</v>
      </c>
      <c r="AD2151" s="30" t="e">
        <f>#N/A</f>
        <v>#N/A</v>
      </c>
      <c r="AE2151" s="34">
        <v>0.84666666666666668</v>
      </c>
      <c r="AG2151" s="30" t="e">
        <f>#N/A</f>
        <v>#N/A</v>
      </c>
      <c r="AH2151" s="30" t="e">
        <f>#N/A</f>
        <v>#N/A</v>
      </c>
      <c r="AI2151" s="30">
        <v>10905.84</v>
      </c>
      <c r="AJ2151" s="30">
        <v>10692</v>
      </c>
      <c r="AK2151" s="26" t="s">
        <v>139</v>
      </c>
      <c r="AL2151" s="26">
        <v>32</v>
      </c>
      <c r="AM2151" s="26" t="s">
        <v>4648</v>
      </c>
      <c r="AU2151" s="67" t="s">
        <v>4649</v>
      </c>
      <c r="AV2151" s="67" t="s">
        <v>4651</v>
      </c>
      <c r="AW2151" s="67" t="s">
        <v>4673</v>
      </c>
      <c r="BB2151" s="26" t="s">
        <v>4652</v>
      </c>
      <c r="BD2151" s="37">
        <v>44148</v>
      </c>
      <c r="BE2151" s="30">
        <v>36323</v>
      </c>
      <c r="BF2151" s="30">
        <v>50174</v>
      </c>
      <c r="BG2151" s="37" t="s">
        <v>4653</v>
      </c>
      <c r="BH2151" s="37" t="s">
        <v>4654</v>
      </c>
      <c r="BI2151" s="37" t="s">
        <v>4654</v>
      </c>
      <c r="BJ2151" s="138" t="e">
        <f>#N/A</f>
        <v>#N/A</v>
      </c>
      <c r="BK2151" s="138" t="e">
        <f>#N/A</f>
        <v>#N/A</v>
      </c>
      <c r="BL2151" s="138" t="e">
        <f>#N/A</f>
        <v>#N/A</v>
      </c>
      <c r="BM2151" s="138" t="e">
        <f>#N/A</f>
        <v>#N/A</v>
      </c>
      <c r="BN2151" s="26"/>
      <c r="BO2151" s="26"/>
      <c r="BP2151" s="26"/>
      <c r="BQ2151" s="38"/>
      <c r="BR2151" s="26"/>
      <c r="BS2151" s="26"/>
      <c r="BT2151" s="26"/>
      <c r="BU2151" s="26"/>
      <c r="BV2151" s="39"/>
    </row>
    <row r="2152" spans="1:74" ht="15" hidden="1" customHeight="1" thickBot="1">
      <c r="A2152" s="67">
        <v>2020</v>
      </c>
      <c r="B2152" s="26">
        <v>2148</v>
      </c>
      <c r="C2152" s="67" t="s">
        <v>129</v>
      </c>
      <c r="D2152" s="67" t="s">
        <v>4642</v>
      </c>
      <c r="E2152" s="67" t="s">
        <v>4643</v>
      </c>
      <c r="F2152" s="68">
        <v>44069</v>
      </c>
      <c r="G2152" s="67" t="s">
        <v>4674</v>
      </c>
      <c r="H2152" s="67" t="s">
        <v>4645</v>
      </c>
      <c r="I2152" s="67" t="s">
        <v>4645</v>
      </c>
      <c r="J2152" s="69" t="s">
        <v>4646</v>
      </c>
      <c r="K2152" s="67" t="s">
        <v>135</v>
      </c>
      <c r="L2152" s="67" t="s">
        <v>4647</v>
      </c>
      <c r="M2152" s="26" t="s">
        <v>137</v>
      </c>
      <c r="N2152" s="26" t="s">
        <v>138</v>
      </c>
      <c r="O2152" s="26" t="s">
        <v>138</v>
      </c>
      <c r="Q2152" s="30">
        <v>79</v>
      </c>
      <c r="R2152" s="30">
        <v>7850</v>
      </c>
      <c r="S2152" s="31">
        <v>1.6089866345527413</v>
      </c>
      <c r="T2152" s="30">
        <v>2028</v>
      </c>
      <c r="Y2152" s="30" t="e">
        <f>#N/A</f>
        <v>#N/A</v>
      </c>
      <c r="AB2152" s="33" t="e">
        <f>#N/A</f>
        <v>#N/A</v>
      </c>
      <c r="AC2152" s="30">
        <v>1600</v>
      </c>
      <c r="AD2152" s="30" t="e">
        <f>#N/A</f>
        <v>#N/A</v>
      </c>
      <c r="AE2152" s="34">
        <v>0.93348837209302327</v>
      </c>
      <c r="AG2152" s="30" t="e">
        <f>#N/A</f>
        <v>#N/A</v>
      </c>
      <c r="AH2152" s="30" t="e">
        <f>#N/A</f>
        <v>#N/A</v>
      </c>
      <c r="AI2152" s="30">
        <v>12516.42</v>
      </c>
      <c r="AJ2152" s="30">
        <v>12271</v>
      </c>
      <c r="AK2152" s="26" t="s">
        <v>139</v>
      </c>
      <c r="AL2152" s="26">
        <v>32</v>
      </c>
      <c r="AM2152" s="26" t="s">
        <v>4648</v>
      </c>
      <c r="AU2152" s="67" t="s">
        <v>4649</v>
      </c>
      <c r="AV2152" s="67" t="s">
        <v>4651</v>
      </c>
      <c r="AW2152" s="67" t="s">
        <v>4673</v>
      </c>
      <c r="BB2152" s="26" t="s">
        <v>4652</v>
      </c>
      <c r="BD2152" s="37">
        <v>44148</v>
      </c>
      <c r="BE2152" s="30">
        <v>36323</v>
      </c>
      <c r="BF2152" s="30">
        <v>50174</v>
      </c>
      <c r="BG2152" s="37" t="s">
        <v>4653</v>
      </c>
      <c r="BH2152" s="37" t="s">
        <v>4654</v>
      </c>
      <c r="BI2152" s="37" t="s">
        <v>4654</v>
      </c>
      <c r="BJ2152" s="138" t="e">
        <f>#N/A</f>
        <v>#N/A</v>
      </c>
      <c r="BK2152" s="138" t="e">
        <f>#N/A</f>
        <v>#N/A</v>
      </c>
      <c r="BL2152" s="138" t="e">
        <f>#N/A</f>
        <v>#N/A</v>
      </c>
      <c r="BM2152" s="138" t="e">
        <f>#N/A</f>
        <v>#N/A</v>
      </c>
      <c r="BN2152" s="26"/>
      <c r="BO2152" s="26"/>
      <c r="BP2152" s="26"/>
      <c r="BQ2152" s="38"/>
      <c r="BR2152" s="26"/>
      <c r="BS2152" s="26"/>
      <c r="BT2152" s="26"/>
      <c r="BU2152" s="26"/>
      <c r="BV2152" s="39"/>
    </row>
    <row r="2153" spans="1:74" ht="15" hidden="1" customHeight="1" thickBot="1">
      <c r="A2153" s="26">
        <v>2020</v>
      </c>
      <c r="B2153" s="26">
        <v>2149</v>
      </c>
      <c r="C2153" s="67" t="s">
        <v>129</v>
      </c>
      <c r="D2153" s="26" t="s">
        <v>4642</v>
      </c>
      <c r="E2153" s="26" t="s">
        <v>4643</v>
      </c>
      <c r="F2153" s="27">
        <v>44069</v>
      </c>
      <c r="G2153" s="67" t="s">
        <v>4675</v>
      </c>
      <c r="H2153" s="26" t="s">
        <v>4645</v>
      </c>
      <c r="I2153" s="26" t="s">
        <v>4645</v>
      </c>
      <c r="J2153" s="69" t="s">
        <v>4646</v>
      </c>
      <c r="K2153" s="67" t="s">
        <v>135</v>
      </c>
      <c r="L2153" s="67" t="s">
        <v>4647</v>
      </c>
      <c r="M2153" s="26" t="s">
        <v>137</v>
      </c>
      <c r="N2153" s="26" t="s">
        <v>138</v>
      </c>
      <c r="O2153" s="26" t="s">
        <v>138</v>
      </c>
      <c r="Q2153" s="30">
        <v>71</v>
      </c>
      <c r="R2153" s="30">
        <v>5070</v>
      </c>
      <c r="S2153" s="31">
        <v>1.6089866345527413</v>
      </c>
      <c r="T2153" s="30">
        <v>1262</v>
      </c>
      <c r="Y2153" s="30" t="e">
        <f>#N/A</f>
        <v>#N/A</v>
      </c>
      <c r="AB2153" s="33" t="e">
        <f>#N/A</f>
        <v>#N/A</v>
      </c>
      <c r="AC2153" s="30">
        <v>1600</v>
      </c>
      <c r="AD2153" s="30" t="e">
        <f>#N/A</f>
        <v>#N/A</v>
      </c>
      <c r="AE2153" s="34">
        <v>0.90307692307692311</v>
      </c>
      <c r="AG2153" s="30" t="e">
        <f>#N/A</f>
        <v>#N/A</v>
      </c>
      <c r="AH2153" s="30" t="e">
        <f>#N/A</f>
        <v>#N/A</v>
      </c>
      <c r="AI2153" s="30">
        <v>8083.5</v>
      </c>
      <c r="AJ2153" s="30">
        <v>7925</v>
      </c>
      <c r="AK2153" s="26" t="s">
        <v>139</v>
      </c>
      <c r="AL2153" s="26">
        <v>32</v>
      </c>
      <c r="AM2153" s="26" t="s">
        <v>4648</v>
      </c>
      <c r="AU2153" s="67" t="s">
        <v>4649</v>
      </c>
      <c r="AV2153" s="67" t="s">
        <v>4651</v>
      </c>
      <c r="AW2153" s="67" t="s">
        <v>4673</v>
      </c>
      <c r="BB2153" s="26" t="s">
        <v>4652</v>
      </c>
      <c r="BD2153" s="37">
        <v>44148</v>
      </c>
      <c r="BE2153" s="30">
        <v>36323</v>
      </c>
      <c r="BF2153" s="30">
        <v>50174</v>
      </c>
      <c r="BG2153" s="37" t="s">
        <v>4653</v>
      </c>
      <c r="BH2153" s="37" t="s">
        <v>4654</v>
      </c>
      <c r="BI2153" s="37" t="s">
        <v>4654</v>
      </c>
      <c r="BJ2153" s="138" t="e">
        <f>#N/A</f>
        <v>#N/A</v>
      </c>
      <c r="BK2153" s="138" t="e">
        <f>#N/A</f>
        <v>#N/A</v>
      </c>
      <c r="BL2153" s="138" t="e">
        <f>#N/A</f>
        <v>#N/A</v>
      </c>
      <c r="BM2153" s="138" t="e">
        <f>#N/A</f>
        <v>#N/A</v>
      </c>
      <c r="BN2153" s="26"/>
      <c r="BO2153" s="26"/>
      <c r="BP2153" s="26"/>
      <c r="BQ2153" s="38"/>
      <c r="BR2153" s="26"/>
      <c r="BS2153" s="26"/>
      <c r="BT2153" s="26"/>
      <c r="BU2153" s="26"/>
      <c r="BV2153" s="39"/>
    </row>
    <row r="2154" spans="1:74" ht="15" hidden="1" customHeight="1" thickBot="1">
      <c r="A2154" s="67">
        <v>2020</v>
      </c>
      <c r="B2154" s="26">
        <v>2150</v>
      </c>
      <c r="C2154" s="67" t="s">
        <v>129</v>
      </c>
      <c r="D2154" s="67" t="s">
        <v>4642</v>
      </c>
      <c r="E2154" s="67" t="s">
        <v>4643</v>
      </c>
      <c r="F2154" s="68">
        <v>44069</v>
      </c>
      <c r="G2154" s="67" t="s">
        <v>4676</v>
      </c>
      <c r="H2154" s="67" t="s">
        <v>4645</v>
      </c>
      <c r="I2154" s="67" t="s">
        <v>4645</v>
      </c>
      <c r="J2154" s="69" t="s">
        <v>4646</v>
      </c>
      <c r="K2154" s="67" t="s">
        <v>135</v>
      </c>
      <c r="L2154" s="67" t="s">
        <v>4647</v>
      </c>
      <c r="M2154" s="26" t="s">
        <v>137</v>
      </c>
      <c r="N2154" s="26" t="s">
        <v>138</v>
      </c>
      <c r="O2154" s="26" t="s">
        <v>138</v>
      </c>
      <c r="Q2154" s="30">
        <v>81</v>
      </c>
      <c r="R2154" s="30">
        <v>9690</v>
      </c>
      <c r="S2154" s="31">
        <v>1.6089866345527413</v>
      </c>
      <c r="T2154" s="30">
        <v>2194</v>
      </c>
      <c r="Y2154" s="30" t="e">
        <f>#N/A</f>
        <v>#N/A</v>
      </c>
      <c r="AB2154" s="33" t="e">
        <f>#N/A</f>
        <v>#N/A</v>
      </c>
      <c r="AC2154" s="30">
        <v>1600</v>
      </c>
      <c r="AD2154" s="30" t="e">
        <f>#N/A</f>
        <v>#N/A</v>
      </c>
      <c r="AE2154" s="34">
        <v>0.85499999999999998</v>
      </c>
      <c r="AG2154" s="30" t="e">
        <f>#N/A</f>
        <v>#N/A</v>
      </c>
      <c r="AH2154" s="30" t="e">
        <f>#N/A</f>
        <v>#N/A</v>
      </c>
      <c r="AI2154" s="30">
        <v>15449.94</v>
      </c>
      <c r="AJ2154" s="30">
        <v>15147</v>
      </c>
      <c r="AK2154" s="26" t="s">
        <v>139</v>
      </c>
      <c r="AL2154" s="26">
        <v>32</v>
      </c>
      <c r="AM2154" s="26" t="s">
        <v>4648</v>
      </c>
      <c r="AU2154" s="67" t="s">
        <v>4649</v>
      </c>
      <c r="AV2154" s="67" t="s">
        <v>4651</v>
      </c>
      <c r="AW2154" s="67" t="s">
        <v>4673</v>
      </c>
      <c r="BB2154" s="26" t="s">
        <v>4652</v>
      </c>
      <c r="BD2154" s="37">
        <v>44148</v>
      </c>
      <c r="BE2154" s="30">
        <v>36323</v>
      </c>
      <c r="BF2154" s="30">
        <v>50174</v>
      </c>
      <c r="BG2154" s="37" t="s">
        <v>4653</v>
      </c>
      <c r="BH2154" s="37" t="s">
        <v>4654</v>
      </c>
      <c r="BI2154" s="37" t="s">
        <v>4654</v>
      </c>
      <c r="BJ2154" s="138" t="e">
        <f>#N/A</f>
        <v>#N/A</v>
      </c>
      <c r="BK2154" s="138" t="e">
        <f>#N/A</f>
        <v>#N/A</v>
      </c>
      <c r="BL2154" s="138" t="e">
        <f>#N/A</f>
        <v>#N/A</v>
      </c>
      <c r="BM2154" s="138" t="e">
        <f>#N/A</f>
        <v>#N/A</v>
      </c>
      <c r="BN2154" s="26"/>
      <c r="BO2154" s="26"/>
      <c r="BP2154" s="26"/>
      <c r="BQ2154" s="38"/>
      <c r="BR2154" s="26"/>
      <c r="BS2154" s="26"/>
      <c r="BT2154" s="26"/>
      <c r="BU2154" s="26"/>
      <c r="BV2154" s="39"/>
    </row>
    <row r="2155" spans="1:74" ht="15" hidden="1" customHeight="1" thickBot="1">
      <c r="A2155" s="26">
        <v>2020</v>
      </c>
      <c r="B2155" s="26">
        <v>2151</v>
      </c>
      <c r="C2155" s="67" t="s">
        <v>129</v>
      </c>
      <c r="D2155" s="26" t="s">
        <v>4642</v>
      </c>
      <c r="E2155" s="26" t="s">
        <v>4643</v>
      </c>
      <c r="F2155" s="27">
        <v>44069</v>
      </c>
      <c r="G2155" s="67" t="s">
        <v>4677</v>
      </c>
      <c r="H2155" s="26" t="s">
        <v>4645</v>
      </c>
      <c r="I2155" s="26" t="s">
        <v>4645</v>
      </c>
      <c r="J2155" s="69" t="s">
        <v>4646</v>
      </c>
      <c r="K2155" s="67" t="s">
        <v>135</v>
      </c>
      <c r="L2155" s="67" t="s">
        <v>4647</v>
      </c>
      <c r="M2155" s="26" t="s">
        <v>137</v>
      </c>
      <c r="N2155" s="26" t="s">
        <v>138</v>
      </c>
      <c r="O2155" s="26" t="s">
        <v>138</v>
      </c>
      <c r="Q2155" s="30">
        <v>76</v>
      </c>
      <c r="R2155" s="30">
        <v>5890</v>
      </c>
      <c r="S2155" s="31">
        <v>1.6089866345527413</v>
      </c>
      <c r="T2155" s="30">
        <v>1616</v>
      </c>
      <c r="Y2155" s="30" t="e">
        <f>#N/A</f>
        <v>#N/A</v>
      </c>
      <c r="AB2155" s="33" t="e">
        <f>#N/A</f>
        <v>#N/A</v>
      </c>
      <c r="AC2155" s="30">
        <v>1600</v>
      </c>
      <c r="AD2155" s="30" t="e">
        <f>#N/A</f>
        <v>#N/A</v>
      </c>
      <c r="AE2155" s="34">
        <v>0.94428571428571428</v>
      </c>
      <c r="AG2155" s="30" t="e">
        <f>#N/A</f>
        <v>#N/A</v>
      </c>
      <c r="AH2155" s="30" t="e">
        <f>#N/A</f>
        <v>#N/A</v>
      </c>
      <c r="AI2155" s="30">
        <v>9385.02</v>
      </c>
      <c r="AJ2155" s="30">
        <v>9201</v>
      </c>
      <c r="AK2155" s="26" t="s">
        <v>139</v>
      </c>
      <c r="AL2155" s="26">
        <v>32</v>
      </c>
      <c r="AM2155" s="26" t="s">
        <v>4648</v>
      </c>
      <c r="AU2155" s="67" t="s">
        <v>4649</v>
      </c>
      <c r="AV2155" s="67" t="s">
        <v>4651</v>
      </c>
      <c r="AW2155" s="67" t="s">
        <v>4673</v>
      </c>
      <c r="BB2155" s="26" t="s">
        <v>4652</v>
      </c>
      <c r="BD2155" s="37">
        <v>44148</v>
      </c>
      <c r="BE2155" s="30">
        <v>36323</v>
      </c>
      <c r="BF2155" s="30">
        <v>50174</v>
      </c>
      <c r="BG2155" s="37" t="s">
        <v>4653</v>
      </c>
      <c r="BH2155" s="37" t="s">
        <v>4654</v>
      </c>
      <c r="BI2155" s="37" t="s">
        <v>4654</v>
      </c>
      <c r="BJ2155" s="138" t="e">
        <f>#N/A</f>
        <v>#N/A</v>
      </c>
      <c r="BK2155" s="138" t="e">
        <f>#N/A</f>
        <v>#N/A</v>
      </c>
      <c r="BL2155" s="138" t="e">
        <f>#N/A</f>
        <v>#N/A</v>
      </c>
      <c r="BM2155" s="138" t="e">
        <f>#N/A</f>
        <v>#N/A</v>
      </c>
      <c r="BN2155" s="26"/>
      <c r="BO2155" s="26"/>
      <c r="BP2155" s="26"/>
      <c r="BQ2155" s="38"/>
      <c r="BR2155" s="26"/>
      <c r="BS2155" s="26"/>
      <c r="BT2155" s="26"/>
      <c r="BU2155" s="26"/>
      <c r="BV2155" s="39"/>
    </row>
    <row r="2156" spans="1:74" ht="15" hidden="1" customHeight="1" thickBot="1">
      <c r="A2156" s="67">
        <v>2020</v>
      </c>
      <c r="B2156" s="26">
        <v>2152</v>
      </c>
      <c r="C2156" s="67" t="s">
        <v>129</v>
      </c>
      <c r="D2156" s="67" t="s">
        <v>4642</v>
      </c>
      <c r="E2156" s="67" t="s">
        <v>4643</v>
      </c>
      <c r="F2156" s="68">
        <v>44069</v>
      </c>
      <c r="G2156" s="67" t="s">
        <v>4678</v>
      </c>
      <c r="H2156" s="67" t="s">
        <v>4645</v>
      </c>
      <c r="I2156" s="67" t="s">
        <v>4645</v>
      </c>
      <c r="J2156" s="69" t="s">
        <v>4646</v>
      </c>
      <c r="K2156" s="67" t="s">
        <v>135</v>
      </c>
      <c r="L2156" s="67" t="s">
        <v>4647</v>
      </c>
      <c r="M2156" s="26" t="s">
        <v>137</v>
      </c>
      <c r="N2156" s="26" t="s">
        <v>138</v>
      </c>
      <c r="O2156" s="26" t="s">
        <v>138</v>
      </c>
      <c r="Q2156" s="30">
        <v>69</v>
      </c>
      <c r="R2156" s="30">
        <v>4300</v>
      </c>
      <c r="S2156" s="31">
        <v>1.6089866345527413</v>
      </c>
      <c r="T2156" s="30">
        <v>1048</v>
      </c>
      <c r="U2156" s="30">
        <v>898</v>
      </c>
      <c r="V2156" s="32">
        <v>4.6875</v>
      </c>
      <c r="W2156" s="30">
        <v>47</v>
      </c>
      <c r="X2156" s="30">
        <f>(W2156*U2156/5)*(1000/R2156)</f>
        <v>1963.0697674418607</v>
      </c>
      <c r="Y2156" s="30" t="e">
        <f>#N/A</f>
        <v>#N/A</v>
      </c>
      <c r="AB2156" s="33" t="e">
        <f>#N/A</f>
        <v>#N/A</v>
      </c>
      <c r="AC2156" s="30">
        <v>1600</v>
      </c>
      <c r="AD2156" s="30" t="e">
        <f>#N/A</f>
        <v>#N/A</v>
      </c>
      <c r="AE2156" s="34">
        <v>0.98</v>
      </c>
      <c r="AG2156" s="30" t="e">
        <f>#N/A</f>
        <v>#N/A</v>
      </c>
      <c r="AH2156" s="30" t="e">
        <f>#N/A</f>
        <v>#N/A</v>
      </c>
      <c r="AI2156" s="30">
        <v>6856.4400000000005</v>
      </c>
      <c r="AJ2156" s="30">
        <v>6722</v>
      </c>
      <c r="AK2156" s="26" t="s">
        <v>139</v>
      </c>
      <c r="AL2156" s="26">
        <v>32</v>
      </c>
      <c r="AM2156" s="26" t="s">
        <v>4648</v>
      </c>
      <c r="AU2156" s="67" t="s">
        <v>4649</v>
      </c>
      <c r="AV2156" s="67" t="s">
        <v>4651</v>
      </c>
      <c r="AW2156" s="67" t="s">
        <v>4673</v>
      </c>
      <c r="BB2156" s="26" t="s">
        <v>4652</v>
      </c>
      <c r="BD2156" s="37">
        <v>44148</v>
      </c>
      <c r="BE2156" s="30">
        <v>36323</v>
      </c>
      <c r="BF2156" s="30">
        <v>50174</v>
      </c>
      <c r="BG2156" s="37" t="s">
        <v>4653</v>
      </c>
      <c r="BH2156" s="37" t="s">
        <v>4654</v>
      </c>
      <c r="BI2156" s="37" t="s">
        <v>4654</v>
      </c>
      <c r="BJ2156" s="138" t="e">
        <f>#N/A</f>
        <v>#N/A</v>
      </c>
      <c r="BK2156" s="138" t="e">
        <f>#N/A</f>
        <v>#N/A</v>
      </c>
      <c r="BL2156" s="138" t="e">
        <f>#N/A</f>
        <v>#N/A</v>
      </c>
      <c r="BM2156" s="138" t="e">
        <f>#N/A</f>
        <v>#N/A</v>
      </c>
      <c r="BN2156" s="26"/>
      <c r="BO2156" s="26"/>
      <c r="BP2156" s="26"/>
      <c r="BQ2156" s="38"/>
      <c r="BR2156" s="26"/>
      <c r="BS2156" s="26"/>
      <c r="BT2156" s="26"/>
      <c r="BU2156" s="26"/>
      <c r="BV2156" s="39"/>
    </row>
    <row r="2157" spans="1:74" ht="15" hidden="1" customHeight="1" thickBot="1">
      <c r="A2157" s="26">
        <v>2020</v>
      </c>
      <c r="B2157" s="26">
        <v>2153</v>
      </c>
      <c r="C2157" s="67" t="s">
        <v>129</v>
      </c>
      <c r="D2157" s="26" t="s">
        <v>4642</v>
      </c>
      <c r="E2157" s="26" t="s">
        <v>4643</v>
      </c>
      <c r="F2157" s="27">
        <v>44069</v>
      </c>
      <c r="G2157" s="67" t="s">
        <v>4679</v>
      </c>
      <c r="H2157" s="26" t="s">
        <v>4645</v>
      </c>
      <c r="I2157" s="26" t="s">
        <v>4645</v>
      </c>
      <c r="J2157" s="69" t="s">
        <v>4646</v>
      </c>
      <c r="K2157" s="67" t="s">
        <v>135</v>
      </c>
      <c r="L2157" s="67" t="s">
        <v>4647</v>
      </c>
      <c r="M2157" s="26" t="s">
        <v>137</v>
      </c>
      <c r="N2157" s="26" t="s">
        <v>138</v>
      </c>
      <c r="O2157" s="26" t="s">
        <v>138</v>
      </c>
      <c r="Q2157" s="30">
        <v>75</v>
      </c>
      <c r="R2157" s="30">
        <v>6100</v>
      </c>
      <c r="S2157" s="31">
        <v>1.6089866345527413</v>
      </c>
      <c r="T2157" s="30">
        <v>879</v>
      </c>
      <c r="Y2157" s="30" t="e">
        <f>#N/A</f>
        <v>#N/A</v>
      </c>
      <c r="AB2157" s="33" t="e">
        <f>#N/A</f>
        <v>#N/A</v>
      </c>
      <c r="AC2157" s="30">
        <v>1600</v>
      </c>
      <c r="AD2157" s="30" t="e">
        <f>#N/A</f>
        <v>#N/A</v>
      </c>
      <c r="AE2157" s="34">
        <v>0.95499999999999996</v>
      </c>
      <c r="AG2157" s="30" t="e">
        <f>#N/A</f>
        <v>#N/A</v>
      </c>
      <c r="AH2157" s="30" t="e">
        <f>#N/A</f>
        <v>#N/A</v>
      </c>
      <c r="AI2157" s="30">
        <v>9726.7199999999993</v>
      </c>
      <c r="AJ2157" s="30">
        <v>9536</v>
      </c>
      <c r="AK2157" s="26" t="s">
        <v>139</v>
      </c>
      <c r="AL2157" s="26">
        <v>32</v>
      </c>
      <c r="AM2157" s="26" t="s">
        <v>4648</v>
      </c>
      <c r="AU2157" s="67" t="s">
        <v>4649</v>
      </c>
      <c r="AV2157" s="67" t="s">
        <v>4651</v>
      </c>
      <c r="AW2157" s="67" t="s">
        <v>4673</v>
      </c>
      <c r="BB2157" s="26" t="s">
        <v>4652</v>
      </c>
      <c r="BD2157" s="37">
        <v>44148</v>
      </c>
      <c r="BE2157" s="30">
        <v>36323</v>
      </c>
      <c r="BF2157" s="30">
        <v>50174</v>
      </c>
      <c r="BG2157" s="37" t="s">
        <v>4653</v>
      </c>
      <c r="BH2157" s="37" t="s">
        <v>4654</v>
      </c>
      <c r="BI2157" s="37" t="s">
        <v>4654</v>
      </c>
      <c r="BJ2157" s="138" t="e">
        <f>#N/A</f>
        <v>#N/A</v>
      </c>
      <c r="BK2157" s="138" t="e">
        <f>#N/A</f>
        <v>#N/A</v>
      </c>
      <c r="BL2157" s="138" t="e">
        <f>#N/A</f>
        <v>#N/A</v>
      </c>
      <c r="BM2157" s="138" t="e">
        <f>#N/A</f>
        <v>#N/A</v>
      </c>
      <c r="BN2157" s="26"/>
      <c r="BO2157" s="26"/>
      <c r="BP2157" s="26"/>
      <c r="BQ2157" s="38"/>
      <c r="BR2157" s="26"/>
      <c r="BS2157" s="26"/>
      <c r="BT2157" s="26"/>
      <c r="BU2157" s="26"/>
      <c r="BV2157" s="39"/>
    </row>
    <row r="2158" spans="1:74" ht="15" hidden="1" customHeight="1" thickBot="1">
      <c r="A2158" s="67">
        <v>2020</v>
      </c>
      <c r="B2158" s="26">
        <v>2154</v>
      </c>
      <c r="C2158" s="67" t="s">
        <v>129</v>
      </c>
      <c r="D2158" s="67" t="s">
        <v>4642</v>
      </c>
      <c r="E2158" s="67" t="s">
        <v>4643</v>
      </c>
      <c r="F2158" s="68">
        <v>44069</v>
      </c>
      <c r="G2158" s="67" t="s">
        <v>4680</v>
      </c>
      <c r="H2158" s="67" t="s">
        <v>4645</v>
      </c>
      <c r="I2158" s="67" t="s">
        <v>4645</v>
      </c>
      <c r="J2158" s="69" t="s">
        <v>4646</v>
      </c>
      <c r="K2158" s="67" t="s">
        <v>135</v>
      </c>
      <c r="L2158" s="67" t="s">
        <v>4647</v>
      </c>
      <c r="M2158" s="26" t="s">
        <v>137</v>
      </c>
      <c r="N2158" s="26" t="s">
        <v>138</v>
      </c>
      <c r="O2158" s="26" t="s">
        <v>138</v>
      </c>
      <c r="Q2158" s="30">
        <v>71</v>
      </c>
      <c r="R2158" s="30">
        <v>6310</v>
      </c>
      <c r="S2158" s="31">
        <v>1.6089866345527413</v>
      </c>
      <c r="T2158" s="30">
        <v>1603</v>
      </c>
      <c r="Y2158" s="30" t="e">
        <f>#N/A</f>
        <v>#N/A</v>
      </c>
      <c r="AB2158" s="33" t="e">
        <f>#N/A</f>
        <v>#N/A</v>
      </c>
      <c r="AC2158" s="30">
        <v>1600</v>
      </c>
      <c r="AD2158" s="30" t="e">
        <f>#N/A</f>
        <v>#N/A</v>
      </c>
      <c r="AE2158" s="34">
        <v>0.95058823529411762</v>
      </c>
      <c r="AG2158" s="30" t="e">
        <f>#N/A</f>
        <v>#N/A</v>
      </c>
      <c r="AH2158" s="30" t="e">
        <f>#N/A</f>
        <v>#N/A</v>
      </c>
      <c r="AI2158" s="30">
        <v>10061.280000000001</v>
      </c>
      <c r="AJ2158" s="30">
        <v>9864</v>
      </c>
      <c r="AK2158" s="26" t="s">
        <v>139</v>
      </c>
      <c r="AL2158" s="26">
        <v>32</v>
      </c>
      <c r="AM2158" s="26" t="s">
        <v>4648</v>
      </c>
      <c r="AU2158" s="67" t="s">
        <v>4649</v>
      </c>
      <c r="AV2158" s="67" t="s">
        <v>4651</v>
      </c>
      <c r="AW2158" s="67" t="s">
        <v>4673</v>
      </c>
      <c r="BB2158" s="26" t="s">
        <v>4652</v>
      </c>
      <c r="BD2158" s="37">
        <v>44148</v>
      </c>
      <c r="BE2158" s="30">
        <v>36323</v>
      </c>
      <c r="BF2158" s="30">
        <v>50174</v>
      </c>
      <c r="BG2158" s="37" t="s">
        <v>4653</v>
      </c>
      <c r="BH2158" s="37" t="s">
        <v>4654</v>
      </c>
      <c r="BI2158" s="37" t="s">
        <v>4654</v>
      </c>
      <c r="BJ2158" s="138" t="e">
        <f>#N/A</f>
        <v>#N/A</v>
      </c>
      <c r="BK2158" s="138" t="e">
        <f>#N/A</f>
        <v>#N/A</v>
      </c>
      <c r="BL2158" s="138" t="e">
        <f>#N/A</f>
        <v>#N/A</v>
      </c>
      <c r="BM2158" s="138" t="e">
        <f>#N/A</f>
        <v>#N/A</v>
      </c>
      <c r="BN2158" s="26"/>
      <c r="BO2158" s="26"/>
      <c r="BP2158" s="26"/>
      <c r="BQ2158" s="38"/>
      <c r="BR2158" s="26"/>
      <c r="BS2158" s="26"/>
      <c r="BT2158" s="26"/>
      <c r="BU2158" s="26"/>
      <c r="BV2158" s="39"/>
    </row>
    <row r="2159" spans="1:74" ht="15" hidden="1" customHeight="1" thickBot="1">
      <c r="A2159" s="26">
        <v>2020</v>
      </c>
      <c r="B2159" s="26">
        <v>2155</v>
      </c>
      <c r="C2159" s="67" t="s">
        <v>129</v>
      </c>
      <c r="D2159" s="26" t="s">
        <v>4642</v>
      </c>
      <c r="E2159" s="26" t="s">
        <v>4643</v>
      </c>
      <c r="F2159" s="27">
        <v>44069</v>
      </c>
      <c r="G2159" s="67" t="s">
        <v>4681</v>
      </c>
      <c r="H2159" s="26" t="s">
        <v>4645</v>
      </c>
      <c r="I2159" s="26" t="s">
        <v>4645</v>
      </c>
      <c r="J2159" s="69" t="s">
        <v>4646</v>
      </c>
      <c r="K2159" s="67" t="s">
        <v>135</v>
      </c>
      <c r="L2159" s="67" t="s">
        <v>4647</v>
      </c>
      <c r="M2159" s="26" t="s">
        <v>137</v>
      </c>
      <c r="N2159" s="26" t="s">
        <v>138</v>
      </c>
      <c r="O2159" s="26" t="s">
        <v>138</v>
      </c>
      <c r="Q2159" s="30">
        <v>73</v>
      </c>
      <c r="R2159" s="30">
        <v>6010</v>
      </c>
      <c r="S2159" s="31">
        <v>1.6089866345527413</v>
      </c>
      <c r="T2159" s="30">
        <v>1337</v>
      </c>
      <c r="U2159" s="30">
        <v>1162</v>
      </c>
      <c r="V2159" s="32">
        <v>5.0847457627118642</v>
      </c>
      <c r="W2159" s="30">
        <v>48</v>
      </c>
      <c r="X2159" s="30">
        <f>(W2159*U2159/5)*(1000/R2159)</f>
        <v>1856.1064891846922</v>
      </c>
      <c r="Y2159" s="30" t="e">
        <f>#N/A</f>
        <v>#N/A</v>
      </c>
      <c r="AB2159" s="33" t="e">
        <f>#N/A</f>
        <v>#N/A</v>
      </c>
      <c r="AC2159" s="30">
        <v>1600</v>
      </c>
      <c r="AD2159" s="30" t="e">
        <f>#N/A</f>
        <v>#N/A</v>
      </c>
      <c r="AE2159" s="34">
        <v>0.94969696969696971</v>
      </c>
      <c r="AG2159" s="30" t="e">
        <f>#N/A</f>
        <v>#N/A</v>
      </c>
      <c r="AH2159" s="30" t="e">
        <f>#N/A</f>
        <v>#N/A</v>
      </c>
      <c r="AI2159" s="30">
        <v>10092.9</v>
      </c>
      <c r="AJ2159" s="30">
        <v>9895</v>
      </c>
      <c r="AK2159" s="26" t="s">
        <v>139</v>
      </c>
      <c r="AL2159" s="26">
        <v>32</v>
      </c>
      <c r="AM2159" s="26" t="s">
        <v>4648</v>
      </c>
      <c r="AU2159" s="67" t="s">
        <v>4649</v>
      </c>
      <c r="AV2159" s="67" t="s">
        <v>4651</v>
      </c>
      <c r="AW2159" s="67" t="s">
        <v>4673</v>
      </c>
      <c r="BB2159" s="26" t="s">
        <v>4652</v>
      </c>
      <c r="BD2159" s="37">
        <v>44148</v>
      </c>
      <c r="BE2159" s="30">
        <v>36323</v>
      </c>
      <c r="BF2159" s="30">
        <v>50174</v>
      </c>
      <c r="BG2159" s="37" t="s">
        <v>4653</v>
      </c>
      <c r="BH2159" s="37" t="s">
        <v>4654</v>
      </c>
      <c r="BI2159" s="37" t="s">
        <v>4654</v>
      </c>
      <c r="BJ2159" s="138" t="e">
        <f>#N/A</f>
        <v>#N/A</v>
      </c>
      <c r="BK2159" s="138" t="e">
        <f>#N/A</f>
        <v>#N/A</v>
      </c>
      <c r="BL2159" s="138" t="e">
        <f>#N/A</f>
        <v>#N/A</v>
      </c>
      <c r="BM2159" s="138" t="e">
        <f>#N/A</f>
        <v>#N/A</v>
      </c>
      <c r="BN2159" s="26"/>
      <c r="BO2159" s="26"/>
      <c r="BP2159" s="26"/>
      <c r="BQ2159" s="38"/>
      <c r="BR2159" s="26"/>
      <c r="BS2159" s="26"/>
      <c r="BT2159" s="26"/>
      <c r="BU2159" s="26"/>
      <c r="BV2159" s="39"/>
    </row>
    <row r="2160" spans="1:74" ht="15" hidden="1" customHeight="1" thickBot="1">
      <c r="A2160" s="67">
        <v>2020</v>
      </c>
      <c r="B2160" s="26">
        <v>2156</v>
      </c>
      <c r="C2160" s="67" t="s">
        <v>129</v>
      </c>
      <c r="D2160" s="67" t="s">
        <v>4642</v>
      </c>
      <c r="E2160" s="67" t="s">
        <v>4643</v>
      </c>
      <c r="F2160" s="68">
        <v>44069</v>
      </c>
      <c r="G2160" s="67" t="s">
        <v>4682</v>
      </c>
      <c r="H2160" s="67" t="s">
        <v>4645</v>
      </c>
      <c r="I2160" s="67" t="s">
        <v>4645</v>
      </c>
      <c r="J2160" s="69" t="s">
        <v>4646</v>
      </c>
      <c r="K2160" s="67" t="s">
        <v>135</v>
      </c>
      <c r="L2160" s="67" t="s">
        <v>4647</v>
      </c>
      <c r="M2160" s="26" t="s">
        <v>137</v>
      </c>
      <c r="N2160" s="26" t="s">
        <v>138</v>
      </c>
      <c r="O2160" s="26" t="s">
        <v>138</v>
      </c>
      <c r="Q2160" s="30">
        <v>76</v>
      </c>
      <c r="R2160" s="30">
        <v>6800</v>
      </c>
      <c r="S2160" s="31">
        <v>1.6089866345527413</v>
      </c>
      <c r="T2160" s="30">
        <v>1437</v>
      </c>
      <c r="Y2160" s="30" t="e">
        <f>#N/A</f>
        <v>#N/A</v>
      </c>
      <c r="AB2160" s="33" t="e">
        <f>#N/A</f>
        <v>#N/A</v>
      </c>
      <c r="AC2160" s="30">
        <v>1600</v>
      </c>
      <c r="AD2160" s="30" t="e">
        <f>#N/A</f>
        <v>#N/A</v>
      </c>
      <c r="AE2160" s="34">
        <v>0.94078431372549021</v>
      </c>
      <c r="AG2160" s="30" t="e">
        <f>#N/A</f>
        <v>#N/A</v>
      </c>
      <c r="AH2160" s="30" t="e">
        <f>#N/A</f>
        <v>#N/A</v>
      </c>
      <c r="AI2160" s="30">
        <v>10842.6</v>
      </c>
      <c r="AJ2160" s="30">
        <v>10630</v>
      </c>
      <c r="AK2160" s="26" t="s">
        <v>139</v>
      </c>
      <c r="AL2160" s="26">
        <v>32</v>
      </c>
      <c r="AM2160" s="26" t="s">
        <v>4648</v>
      </c>
      <c r="AU2160" s="67" t="s">
        <v>4649</v>
      </c>
      <c r="AV2160" s="67" t="s">
        <v>4651</v>
      </c>
      <c r="AW2160" s="67" t="s">
        <v>4673</v>
      </c>
      <c r="BB2160" s="26" t="s">
        <v>4652</v>
      </c>
      <c r="BD2160" s="37">
        <v>44148</v>
      </c>
      <c r="BE2160" s="30">
        <v>36323</v>
      </c>
      <c r="BF2160" s="30">
        <v>50174</v>
      </c>
      <c r="BG2160" s="37" t="s">
        <v>4653</v>
      </c>
      <c r="BH2160" s="37" t="s">
        <v>4654</v>
      </c>
      <c r="BI2160" s="37" t="s">
        <v>4654</v>
      </c>
      <c r="BJ2160" s="138" t="e">
        <f>#N/A</f>
        <v>#N/A</v>
      </c>
      <c r="BK2160" s="138" t="e">
        <f>#N/A</f>
        <v>#N/A</v>
      </c>
      <c r="BL2160" s="138" t="e">
        <f>#N/A</f>
        <v>#N/A</v>
      </c>
      <c r="BM2160" s="138" t="e">
        <f>#N/A</f>
        <v>#N/A</v>
      </c>
      <c r="BN2160" s="26"/>
      <c r="BO2160" s="26"/>
      <c r="BP2160" s="26"/>
      <c r="BQ2160" s="38"/>
      <c r="BR2160" s="26"/>
      <c r="BS2160" s="26"/>
      <c r="BT2160" s="26"/>
      <c r="BU2160" s="26"/>
      <c r="BV2160" s="39"/>
    </row>
    <row r="2161" spans="1:74" ht="15" hidden="1" customHeight="1" thickBot="1">
      <c r="A2161" s="26">
        <v>2020</v>
      </c>
      <c r="B2161" s="26">
        <v>2157</v>
      </c>
      <c r="C2161" s="67" t="s">
        <v>129</v>
      </c>
      <c r="D2161" s="26" t="s">
        <v>4642</v>
      </c>
      <c r="E2161" s="26" t="s">
        <v>4643</v>
      </c>
      <c r="F2161" s="27">
        <v>44069</v>
      </c>
      <c r="G2161" s="67" t="s">
        <v>4683</v>
      </c>
      <c r="H2161" s="26" t="s">
        <v>4645</v>
      </c>
      <c r="I2161" s="26" t="s">
        <v>4645</v>
      </c>
      <c r="J2161" s="69" t="s">
        <v>4646</v>
      </c>
      <c r="K2161" s="67" t="s">
        <v>135</v>
      </c>
      <c r="L2161" s="67" t="s">
        <v>4647</v>
      </c>
      <c r="M2161" s="26" t="s">
        <v>137</v>
      </c>
      <c r="N2161" s="26" t="s">
        <v>138</v>
      </c>
      <c r="O2161" s="26" t="s">
        <v>138</v>
      </c>
      <c r="Q2161" s="30">
        <v>75</v>
      </c>
      <c r="R2161" s="30">
        <v>6310</v>
      </c>
      <c r="S2161" s="31">
        <v>1.6089866345527413</v>
      </c>
      <c r="T2161" s="30">
        <v>1332</v>
      </c>
      <c r="Y2161" s="30" t="e">
        <f>#N/A</f>
        <v>#N/A</v>
      </c>
      <c r="AB2161" s="33" t="e">
        <f>#N/A</f>
        <v>#N/A</v>
      </c>
      <c r="AC2161" s="30">
        <v>1600</v>
      </c>
      <c r="AD2161" s="30" t="e">
        <f>#N/A</f>
        <v>#N/A</v>
      </c>
      <c r="AE2161" s="34">
        <v>0.95619047619047615</v>
      </c>
      <c r="AG2161" s="30" t="e">
        <f>#N/A</f>
        <v>#N/A</v>
      </c>
      <c r="AH2161" s="30" t="e">
        <f>#N/A</f>
        <v>#N/A</v>
      </c>
      <c r="AI2161" s="30">
        <v>10061.280000000001</v>
      </c>
      <c r="AJ2161" s="30">
        <v>9864</v>
      </c>
      <c r="AK2161" s="26" t="s">
        <v>139</v>
      </c>
      <c r="AL2161" s="26">
        <v>32</v>
      </c>
      <c r="AM2161" s="26" t="s">
        <v>4648</v>
      </c>
      <c r="AU2161" s="67" t="s">
        <v>4649</v>
      </c>
      <c r="AV2161" s="67" t="s">
        <v>4651</v>
      </c>
      <c r="AW2161" s="67" t="s">
        <v>4673</v>
      </c>
      <c r="BB2161" s="26" t="s">
        <v>4652</v>
      </c>
      <c r="BD2161" s="37">
        <v>44148</v>
      </c>
      <c r="BE2161" s="30">
        <v>36323</v>
      </c>
      <c r="BF2161" s="30">
        <v>50174</v>
      </c>
      <c r="BG2161" s="37" t="s">
        <v>4653</v>
      </c>
      <c r="BH2161" s="37" t="s">
        <v>4654</v>
      </c>
      <c r="BI2161" s="37" t="s">
        <v>4654</v>
      </c>
      <c r="BJ2161" s="138" t="e">
        <f>#N/A</f>
        <v>#N/A</v>
      </c>
      <c r="BK2161" s="138" t="e">
        <f>#N/A</f>
        <v>#N/A</v>
      </c>
      <c r="BL2161" s="138" t="e">
        <f>#N/A</f>
        <v>#N/A</v>
      </c>
      <c r="BM2161" s="138" t="e">
        <f>#N/A</f>
        <v>#N/A</v>
      </c>
      <c r="BN2161" s="26"/>
      <c r="BO2161" s="26"/>
      <c r="BP2161" s="26"/>
      <c r="BQ2161" s="38"/>
      <c r="BR2161" s="26"/>
      <c r="BS2161" s="26"/>
      <c r="BT2161" s="26"/>
      <c r="BU2161" s="26"/>
      <c r="BV2161" s="39"/>
    </row>
    <row r="2162" spans="1:74" ht="15" hidden="1" customHeight="1" thickBot="1">
      <c r="A2162" s="67">
        <v>2020</v>
      </c>
      <c r="B2162" s="26">
        <v>2158</v>
      </c>
      <c r="C2162" s="67" t="s">
        <v>129</v>
      </c>
      <c r="D2162" s="67" t="s">
        <v>4642</v>
      </c>
      <c r="E2162" s="67" t="s">
        <v>4643</v>
      </c>
      <c r="F2162" s="68">
        <v>44069</v>
      </c>
      <c r="G2162" s="67" t="s">
        <v>4684</v>
      </c>
      <c r="H2162" s="67" t="s">
        <v>4645</v>
      </c>
      <c r="I2162" s="67" t="s">
        <v>4645</v>
      </c>
      <c r="J2162" s="69" t="s">
        <v>4646</v>
      </c>
      <c r="K2162" s="67" t="s">
        <v>135</v>
      </c>
      <c r="L2162" s="67" t="s">
        <v>4647</v>
      </c>
      <c r="M2162" s="26" t="s">
        <v>137</v>
      </c>
      <c r="N2162" s="26" t="s">
        <v>138</v>
      </c>
      <c r="O2162" s="26" t="s">
        <v>138</v>
      </c>
      <c r="Q2162" s="30">
        <v>69</v>
      </c>
      <c r="R2162" s="30">
        <v>5640</v>
      </c>
      <c r="S2162" s="31">
        <v>1.6089866345527413</v>
      </c>
      <c r="T2162" s="30">
        <v>1128</v>
      </c>
      <c r="Y2162" s="30" t="e">
        <f>#N/A</f>
        <v>#N/A</v>
      </c>
      <c r="AB2162" s="33" t="e">
        <f>#N/A</f>
        <v>#N/A</v>
      </c>
      <c r="AC2162" s="30">
        <v>1600</v>
      </c>
      <c r="AD2162" s="30" t="e">
        <f>#N/A</f>
        <v>#N/A</v>
      </c>
      <c r="AE2162" s="34">
        <v>0.96076923076923071</v>
      </c>
      <c r="AG2162" s="30" t="e">
        <f>#N/A</f>
        <v>#N/A</v>
      </c>
      <c r="AH2162" s="30" t="e">
        <f>#N/A</f>
        <v>#N/A</v>
      </c>
      <c r="AI2162" s="30">
        <v>8992.32</v>
      </c>
      <c r="AJ2162" s="30">
        <v>8816</v>
      </c>
      <c r="AK2162" s="26" t="s">
        <v>139</v>
      </c>
      <c r="AL2162" s="26">
        <v>32</v>
      </c>
      <c r="AM2162" s="26" t="s">
        <v>4648</v>
      </c>
      <c r="AU2162" s="67" t="s">
        <v>4649</v>
      </c>
      <c r="AV2162" s="67" t="s">
        <v>4651</v>
      </c>
      <c r="AW2162" s="67" t="s">
        <v>4673</v>
      </c>
      <c r="BB2162" s="26" t="s">
        <v>4652</v>
      </c>
      <c r="BD2162" s="37">
        <v>44148</v>
      </c>
      <c r="BE2162" s="30">
        <v>36323</v>
      </c>
      <c r="BF2162" s="30">
        <v>50174</v>
      </c>
      <c r="BG2162" s="37" t="s">
        <v>4653</v>
      </c>
      <c r="BH2162" s="37" t="s">
        <v>4654</v>
      </c>
      <c r="BI2162" s="37" t="s">
        <v>4654</v>
      </c>
      <c r="BJ2162" s="138" t="e">
        <f>#N/A</f>
        <v>#N/A</v>
      </c>
      <c r="BK2162" s="138" t="e">
        <f>#N/A</f>
        <v>#N/A</v>
      </c>
      <c r="BL2162" s="138" t="e">
        <f>#N/A</f>
        <v>#N/A</v>
      </c>
      <c r="BM2162" s="138" t="e">
        <f>#N/A</f>
        <v>#N/A</v>
      </c>
      <c r="BN2162" s="26"/>
      <c r="BO2162" s="26"/>
      <c r="BP2162" s="26"/>
      <c r="BQ2162" s="38"/>
      <c r="BR2162" s="26"/>
      <c r="BS2162" s="26"/>
      <c r="BT2162" s="26"/>
      <c r="BU2162" s="26"/>
      <c r="BV2162" s="39"/>
    </row>
    <row r="2163" spans="1:74" ht="15" hidden="1" customHeight="1" thickBot="1">
      <c r="A2163" s="26">
        <v>2020</v>
      </c>
      <c r="B2163" s="26">
        <v>2159</v>
      </c>
      <c r="C2163" s="67" t="s">
        <v>129</v>
      </c>
      <c r="D2163" s="26" t="s">
        <v>4642</v>
      </c>
      <c r="E2163" s="26" t="s">
        <v>4643</v>
      </c>
      <c r="F2163" s="27">
        <v>44069</v>
      </c>
      <c r="G2163" s="67" t="s">
        <v>4685</v>
      </c>
      <c r="H2163" s="26" t="s">
        <v>4645</v>
      </c>
      <c r="I2163" s="26" t="s">
        <v>4645</v>
      </c>
      <c r="J2163" s="69" t="s">
        <v>4646</v>
      </c>
      <c r="K2163" s="67" t="s">
        <v>135</v>
      </c>
      <c r="L2163" s="67" t="s">
        <v>4647</v>
      </c>
      <c r="M2163" s="26" t="s">
        <v>137</v>
      </c>
      <c r="N2163" s="26" t="s">
        <v>138</v>
      </c>
      <c r="O2163" s="26" t="s">
        <v>138</v>
      </c>
      <c r="Q2163" s="30">
        <v>78</v>
      </c>
      <c r="R2163" s="30">
        <v>6960</v>
      </c>
      <c r="S2163" s="31">
        <v>1.6089866345527413</v>
      </c>
      <c r="T2163" s="30">
        <v>1601</v>
      </c>
      <c r="Y2163" s="30" t="e">
        <f>#N/A</f>
        <v>#N/A</v>
      </c>
      <c r="AB2163" s="33" t="e">
        <f>#N/A</f>
        <v>#N/A</v>
      </c>
      <c r="AC2163" s="30">
        <v>1600</v>
      </c>
      <c r="AD2163" s="30" t="e">
        <f>#N/A</f>
        <v>#N/A</v>
      </c>
      <c r="AE2163" s="34">
        <v>0.96275862068965512</v>
      </c>
      <c r="AG2163" s="30" t="e">
        <f>#N/A</f>
        <v>#N/A</v>
      </c>
      <c r="AH2163" s="30" t="e">
        <f>#N/A</f>
        <v>#N/A</v>
      </c>
      <c r="AI2163" s="30">
        <v>11097.6</v>
      </c>
      <c r="AJ2163" s="30">
        <v>10880</v>
      </c>
      <c r="AK2163" s="26" t="s">
        <v>139</v>
      </c>
      <c r="AL2163" s="26">
        <v>32</v>
      </c>
      <c r="AM2163" s="26" t="s">
        <v>4648</v>
      </c>
      <c r="AU2163" s="67" t="s">
        <v>4649</v>
      </c>
      <c r="AV2163" s="67" t="s">
        <v>4651</v>
      </c>
      <c r="AW2163" s="67" t="s">
        <v>4673</v>
      </c>
      <c r="BB2163" s="26" t="s">
        <v>4652</v>
      </c>
      <c r="BD2163" s="37">
        <v>44148</v>
      </c>
      <c r="BE2163" s="30">
        <v>36323</v>
      </c>
      <c r="BF2163" s="30">
        <v>50174</v>
      </c>
      <c r="BG2163" s="37" t="s">
        <v>4653</v>
      </c>
      <c r="BH2163" s="37" t="s">
        <v>4654</v>
      </c>
      <c r="BI2163" s="37" t="s">
        <v>4654</v>
      </c>
      <c r="BJ2163" s="138" t="e">
        <f>#N/A</f>
        <v>#N/A</v>
      </c>
      <c r="BK2163" s="138" t="e">
        <f>#N/A</f>
        <v>#N/A</v>
      </c>
      <c r="BL2163" s="138" t="e">
        <f>#N/A</f>
        <v>#N/A</v>
      </c>
      <c r="BM2163" s="138" t="e">
        <f>#N/A</f>
        <v>#N/A</v>
      </c>
      <c r="BN2163" s="26"/>
      <c r="BO2163" s="26"/>
      <c r="BP2163" s="26"/>
      <c r="BQ2163" s="38"/>
      <c r="BR2163" s="26"/>
      <c r="BS2163" s="26"/>
      <c r="BT2163" s="26"/>
      <c r="BU2163" s="26"/>
      <c r="BV2163" s="39"/>
    </row>
    <row r="2164" spans="1:74" ht="15" hidden="1" customHeight="1" thickBot="1">
      <c r="A2164" s="67">
        <v>2020</v>
      </c>
      <c r="B2164" s="26">
        <v>2160</v>
      </c>
      <c r="C2164" s="67" t="s">
        <v>129</v>
      </c>
      <c r="D2164" s="67" t="s">
        <v>4642</v>
      </c>
      <c r="E2164" s="67" t="s">
        <v>4643</v>
      </c>
      <c r="F2164" s="68">
        <v>44069</v>
      </c>
      <c r="G2164" s="67" t="s">
        <v>4686</v>
      </c>
      <c r="H2164" s="67" t="s">
        <v>4645</v>
      </c>
      <c r="I2164" s="67" t="s">
        <v>4645</v>
      </c>
      <c r="J2164" s="69" t="s">
        <v>4646</v>
      </c>
      <c r="K2164" s="67" t="s">
        <v>135</v>
      </c>
      <c r="L2164" s="67" t="s">
        <v>4647</v>
      </c>
      <c r="M2164" s="26" t="s">
        <v>137</v>
      </c>
      <c r="N2164" s="26" t="s">
        <v>138</v>
      </c>
      <c r="O2164" s="26" t="s">
        <v>138</v>
      </c>
      <c r="Q2164" s="30">
        <v>68</v>
      </c>
      <c r="R2164" s="30">
        <v>4100</v>
      </c>
      <c r="S2164" s="31">
        <v>1.6089866345527413</v>
      </c>
      <c r="T2164" s="30">
        <v>874</v>
      </c>
      <c r="Y2164" s="30" t="e">
        <f>#N/A</f>
        <v>#N/A</v>
      </c>
      <c r="AB2164" s="33" t="e">
        <f>#N/A</f>
        <v>#N/A</v>
      </c>
      <c r="AC2164" s="30">
        <v>1600</v>
      </c>
      <c r="AD2164" s="30" t="e">
        <f>#N/A</f>
        <v>#N/A</v>
      </c>
      <c r="AE2164" s="34">
        <v>0.74470588235294111</v>
      </c>
      <c r="AG2164" s="30" t="e">
        <f>#N/A</f>
        <v>#N/A</v>
      </c>
      <c r="AH2164" s="30" t="e">
        <f>#N/A</f>
        <v>#N/A</v>
      </c>
      <c r="AI2164" s="30">
        <v>6537.18</v>
      </c>
      <c r="AJ2164" s="30">
        <v>6409</v>
      </c>
      <c r="AK2164" s="26" t="s">
        <v>139</v>
      </c>
      <c r="AL2164" s="26">
        <v>32</v>
      </c>
      <c r="AM2164" s="26" t="s">
        <v>4648</v>
      </c>
      <c r="AU2164" s="67" t="s">
        <v>4649</v>
      </c>
      <c r="AV2164" s="67" t="s">
        <v>4651</v>
      </c>
      <c r="AW2164" s="67" t="s">
        <v>4673</v>
      </c>
      <c r="BB2164" s="26" t="s">
        <v>4652</v>
      </c>
      <c r="BD2164" s="37">
        <v>44148</v>
      </c>
      <c r="BE2164" s="30">
        <v>36323</v>
      </c>
      <c r="BF2164" s="30">
        <v>50174</v>
      </c>
      <c r="BG2164" s="37" t="s">
        <v>4653</v>
      </c>
      <c r="BH2164" s="37" t="s">
        <v>4654</v>
      </c>
      <c r="BI2164" s="37" t="s">
        <v>4654</v>
      </c>
      <c r="BJ2164" s="138" t="e">
        <f>#N/A</f>
        <v>#N/A</v>
      </c>
      <c r="BK2164" s="138" t="e">
        <f>#N/A</f>
        <v>#N/A</v>
      </c>
      <c r="BL2164" s="138" t="e">
        <f>#N/A</f>
        <v>#N/A</v>
      </c>
      <c r="BM2164" s="138" t="e">
        <f>#N/A</f>
        <v>#N/A</v>
      </c>
      <c r="BN2164" s="26"/>
      <c r="BO2164" s="26"/>
      <c r="BP2164" s="26"/>
      <c r="BQ2164" s="38"/>
      <c r="BR2164" s="26"/>
      <c r="BS2164" s="26"/>
      <c r="BT2164" s="26"/>
      <c r="BU2164" s="26"/>
      <c r="BV2164" s="39"/>
    </row>
    <row r="2165" spans="1:74" ht="15" hidden="1" customHeight="1" thickBot="1">
      <c r="A2165" s="26">
        <v>2020</v>
      </c>
      <c r="B2165" s="26">
        <v>2161</v>
      </c>
      <c r="C2165" s="67" t="s">
        <v>129</v>
      </c>
      <c r="D2165" s="26" t="s">
        <v>4642</v>
      </c>
      <c r="E2165" s="26" t="s">
        <v>4643</v>
      </c>
      <c r="F2165" s="27">
        <v>44069</v>
      </c>
      <c r="G2165" s="67" t="s">
        <v>4687</v>
      </c>
      <c r="H2165" s="26" t="s">
        <v>4645</v>
      </c>
      <c r="I2165" s="26" t="s">
        <v>4645</v>
      </c>
      <c r="J2165" s="69" t="s">
        <v>4646</v>
      </c>
      <c r="K2165" s="67" t="s">
        <v>135</v>
      </c>
      <c r="L2165" s="67" t="s">
        <v>4647</v>
      </c>
      <c r="M2165" s="26" t="s">
        <v>137</v>
      </c>
      <c r="N2165" s="26" t="s">
        <v>138</v>
      </c>
      <c r="O2165" s="26" t="s">
        <v>138</v>
      </c>
      <c r="Q2165" s="30">
        <v>76</v>
      </c>
      <c r="R2165" s="30">
        <v>6840</v>
      </c>
      <c r="S2165" s="31">
        <v>1.6089866345527413</v>
      </c>
      <c r="T2165" s="30">
        <v>1549</v>
      </c>
      <c r="U2165" s="30">
        <v>1297</v>
      </c>
      <c r="V2165" s="32">
        <v>4.918032786885246</v>
      </c>
      <c r="W2165" s="30">
        <v>53</v>
      </c>
      <c r="X2165" s="30">
        <f>(W2165*U2165/5)*(1000/R2165)</f>
        <v>2009.9707602339181</v>
      </c>
      <c r="Y2165" s="30" t="e">
        <f>#N/A</f>
        <v>#N/A</v>
      </c>
      <c r="AB2165" s="33" t="e">
        <f>#N/A</f>
        <v>#N/A</v>
      </c>
      <c r="AC2165" s="30">
        <v>1600</v>
      </c>
      <c r="AD2165" s="30" t="e">
        <f>#N/A</f>
        <v>#N/A</v>
      </c>
      <c r="AE2165" s="34">
        <v>0.88243902439024391</v>
      </c>
      <c r="AG2165" s="30" t="e">
        <f>#N/A</f>
        <v>#N/A</v>
      </c>
      <c r="AH2165" s="30" t="e">
        <f>#N/A</f>
        <v>#N/A</v>
      </c>
      <c r="AI2165" s="30">
        <v>10905.84</v>
      </c>
      <c r="AJ2165" s="30">
        <v>10692</v>
      </c>
      <c r="AK2165" s="26" t="s">
        <v>139</v>
      </c>
      <c r="AL2165" s="26">
        <v>32</v>
      </c>
      <c r="AM2165" s="26" t="s">
        <v>4648</v>
      </c>
      <c r="AU2165" s="67" t="s">
        <v>4649</v>
      </c>
      <c r="AV2165" s="67" t="s">
        <v>4651</v>
      </c>
      <c r="AW2165" s="67" t="s">
        <v>4688</v>
      </c>
      <c r="BB2165" s="26" t="s">
        <v>4652</v>
      </c>
      <c r="BD2165" s="37">
        <v>44148</v>
      </c>
      <c r="BE2165" s="30">
        <v>36323</v>
      </c>
      <c r="BF2165" s="30">
        <v>50174</v>
      </c>
      <c r="BG2165" s="37" t="s">
        <v>4653</v>
      </c>
      <c r="BH2165" s="37" t="s">
        <v>4654</v>
      </c>
      <c r="BI2165" s="37" t="s">
        <v>4654</v>
      </c>
      <c r="BJ2165" s="138" t="e">
        <f>#N/A</f>
        <v>#N/A</v>
      </c>
      <c r="BK2165" s="138" t="e">
        <f>#N/A</f>
        <v>#N/A</v>
      </c>
      <c r="BL2165" s="138" t="e">
        <f>#N/A</f>
        <v>#N/A</v>
      </c>
      <c r="BM2165" s="138" t="e">
        <f>#N/A</f>
        <v>#N/A</v>
      </c>
      <c r="BN2165" s="26"/>
      <c r="BO2165" s="26"/>
      <c r="BP2165" s="26"/>
      <c r="BQ2165" s="38"/>
      <c r="BR2165" s="26"/>
      <c r="BS2165" s="26"/>
      <c r="BT2165" s="26"/>
      <c r="BU2165" s="26"/>
      <c r="BV2165" s="39"/>
    </row>
    <row r="2166" spans="1:74" s="52" customFormat="1" ht="15" hidden="1" customHeight="1" thickBot="1">
      <c r="A2166" s="93">
        <v>2020</v>
      </c>
      <c r="B2166" s="40">
        <v>2162</v>
      </c>
      <c r="C2166" s="93" t="s">
        <v>129</v>
      </c>
      <c r="D2166" s="93" t="s">
        <v>4642</v>
      </c>
      <c r="E2166" s="93" t="s">
        <v>4643</v>
      </c>
      <c r="F2166" s="94">
        <v>44069</v>
      </c>
      <c r="G2166" s="93" t="s">
        <v>4689</v>
      </c>
      <c r="H2166" s="93" t="s">
        <v>4645</v>
      </c>
      <c r="I2166" s="93" t="s">
        <v>4645</v>
      </c>
      <c r="J2166" s="104" t="s">
        <v>4646</v>
      </c>
      <c r="K2166" s="93" t="s">
        <v>135</v>
      </c>
      <c r="L2166" s="93" t="s">
        <v>4647</v>
      </c>
      <c r="M2166" s="40" t="s">
        <v>137</v>
      </c>
      <c r="N2166" s="40" t="s">
        <v>138</v>
      </c>
      <c r="O2166" s="40" t="s">
        <v>138</v>
      </c>
      <c r="P2166" s="43"/>
      <c r="Q2166" s="36">
        <v>77</v>
      </c>
      <c r="R2166" s="36">
        <v>6450</v>
      </c>
      <c r="S2166" s="44">
        <v>1.6089866345527413</v>
      </c>
      <c r="T2166" s="36">
        <v>1611</v>
      </c>
      <c r="U2166" s="36"/>
      <c r="V2166" s="45"/>
      <c r="W2166" s="36"/>
      <c r="X2166" s="36"/>
      <c r="Y2166" s="36" t="e">
        <f>#N/A</f>
        <v>#N/A</v>
      </c>
      <c r="Z2166" s="36"/>
      <c r="AA2166" s="36"/>
      <c r="AB2166" s="46" t="e">
        <f>#N/A</f>
        <v>#N/A</v>
      </c>
      <c r="AC2166" s="36">
        <v>1600</v>
      </c>
      <c r="AD2166" s="36" t="e">
        <f>#N/A</f>
        <v>#N/A</v>
      </c>
      <c r="AE2166" s="47">
        <v>0</v>
      </c>
      <c r="AF2166" s="48"/>
      <c r="AG2166" s="36" t="e">
        <f>#N/A</f>
        <v>#N/A</v>
      </c>
      <c r="AH2166" s="36" t="e">
        <f>#N/A</f>
        <v>#N/A</v>
      </c>
      <c r="AI2166" s="36">
        <v>0</v>
      </c>
      <c r="AJ2166" s="36">
        <v>0</v>
      </c>
      <c r="AK2166" s="40" t="s">
        <v>139</v>
      </c>
      <c r="AL2166" s="40">
        <v>32</v>
      </c>
      <c r="AM2166" s="40" t="s">
        <v>4648</v>
      </c>
      <c r="AN2166" s="40" t="s">
        <v>4690</v>
      </c>
      <c r="AO2166" s="36"/>
      <c r="AP2166" s="36"/>
      <c r="AQ2166" s="36"/>
      <c r="AR2166" s="36">
        <v>10320</v>
      </c>
      <c r="AS2166" s="36"/>
      <c r="AT2166" s="36">
        <f>+AR2166</f>
        <v>10320</v>
      </c>
      <c r="AU2166" s="93" t="s">
        <v>4649</v>
      </c>
      <c r="AV2166" s="93" t="s">
        <v>4651</v>
      </c>
      <c r="AW2166" s="93" t="s">
        <v>4688</v>
      </c>
      <c r="AX2166" s="40"/>
      <c r="AY2166" s="40"/>
      <c r="AZ2166" s="40"/>
      <c r="BA2166" s="40"/>
      <c r="BB2166" s="40" t="s">
        <v>4652</v>
      </c>
      <c r="BC2166" s="40"/>
      <c r="BD2166" s="49"/>
      <c r="BE2166" s="36"/>
      <c r="BF2166" s="36"/>
      <c r="BG2166" s="49"/>
      <c r="BH2166" s="49"/>
      <c r="BI2166" s="49"/>
      <c r="BJ2166" s="138" t="e">
        <f>#N/A</f>
        <v>#N/A</v>
      </c>
      <c r="BK2166" s="138" t="e">
        <f>#N/A</f>
        <v>#N/A</v>
      </c>
      <c r="BL2166" s="138" t="e">
        <f>#N/A</f>
        <v>#N/A</v>
      </c>
      <c r="BM2166" s="138" t="e">
        <f>#N/A</f>
        <v>#N/A</v>
      </c>
      <c r="BN2166" s="40"/>
      <c r="BO2166" s="40"/>
      <c r="BP2166" s="40"/>
      <c r="BQ2166" s="50"/>
      <c r="BR2166" s="40"/>
      <c r="BS2166" s="40"/>
      <c r="BT2166" s="40"/>
      <c r="BU2166" s="40"/>
      <c r="BV2166" s="51"/>
    </row>
    <row r="2167" spans="1:74" ht="15" hidden="1" customHeight="1" thickBot="1">
      <c r="A2167" s="26">
        <v>2020</v>
      </c>
      <c r="B2167" s="26">
        <v>2163</v>
      </c>
      <c r="C2167" s="67" t="s">
        <v>129</v>
      </c>
      <c r="D2167" s="26" t="s">
        <v>4642</v>
      </c>
      <c r="E2167" s="26" t="s">
        <v>4643</v>
      </c>
      <c r="F2167" s="27">
        <v>44069</v>
      </c>
      <c r="G2167" s="67" t="s">
        <v>4691</v>
      </c>
      <c r="H2167" s="26" t="s">
        <v>4645</v>
      </c>
      <c r="I2167" s="26" t="s">
        <v>4645</v>
      </c>
      <c r="J2167" s="69" t="s">
        <v>4646</v>
      </c>
      <c r="K2167" s="67" t="s">
        <v>135</v>
      </c>
      <c r="L2167" s="67" t="s">
        <v>4647</v>
      </c>
      <c r="M2167" s="26" t="s">
        <v>137</v>
      </c>
      <c r="N2167" s="26" t="s">
        <v>138</v>
      </c>
      <c r="O2167" s="26" t="s">
        <v>138</v>
      </c>
      <c r="Q2167" s="30">
        <v>80</v>
      </c>
      <c r="R2167" s="30">
        <v>8100</v>
      </c>
      <c r="S2167" s="31">
        <v>1.6089866345527413</v>
      </c>
      <c r="T2167" s="30">
        <v>2017</v>
      </c>
      <c r="Y2167" s="30" t="e">
        <f>#N/A</f>
        <v>#N/A</v>
      </c>
      <c r="AB2167" s="33" t="e">
        <f>#N/A</f>
        <v>#N/A</v>
      </c>
      <c r="AC2167" s="30">
        <v>1600</v>
      </c>
      <c r="AD2167" s="30" t="e">
        <f>#N/A</f>
        <v>#N/A</v>
      </c>
      <c r="AE2167" s="34">
        <v>0.95499999999999996</v>
      </c>
      <c r="AG2167" s="30" t="e">
        <f>#N/A</f>
        <v>#N/A</v>
      </c>
      <c r="AH2167" s="30" t="e">
        <f>#N/A</f>
        <v>#N/A</v>
      </c>
      <c r="AI2167" s="30">
        <v>12915.24</v>
      </c>
      <c r="AJ2167" s="30">
        <v>12662</v>
      </c>
      <c r="AK2167" s="26" t="s">
        <v>139</v>
      </c>
      <c r="AL2167" s="26">
        <v>32</v>
      </c>
      <c r="AM2167" s="26" t="s">
        <v>4648</v>
      </c>
      <c r="AU2167" s="67" t="s">
        <v>4649</v>
      </c>
      <c r="AV2167" s="67" t="s">
        <v>4651</v>
      </c>
      <c r="AW2167" s="67" t="s">
        <v>4688</v>
      </c>
      <c r="BA2167" s="26" t="s">
        <v>4692</v>
      </c>
      <c r="BB2167" s="26" t="s">
        <v>4652</v>
      </c>
      <c r="BD2167" s="37">
        <v>44148</v>
      </c>
      <c r="BE2167" s="30">
        <v>36323</v>
      </c>
      <c r="BF2167" s="30">
        <v>50174</v>
      </c>
      <c r="BG2167" s="37" t="s">
        <v>4653</v>
      </c>
      <c r="BH2167" s="37" t="s">
        <v>4654</v>
      </c>
      <c r="BI2167" s="37" t="s">
        <v>4654</v>
      </c>
      <c r="BJ2167" s="138" t="e">
        <f>#N/A</f>
        <v>#N/A</v>
      </c>
      <c r="BK2167" s="138" t="e">
        <f>#N/A</f>
        <v>#N/A</v>
      </c>
      <c r="BL2167" s="138" t="e">
        <f>#N/A</f>
        <v>#N/A</v>
      </c>
      <c r="BM2167" s="138" t="e">
        <f>#N/A</f>
        <v>#N/A</v>
      </c>
      <c r="BN2167" s="26"/>
      <c r="BO2167" s="26"/>
      <c r="BP2167" s="26"/>
      <c r="BQ2167" s="38"/>
      <c r="BR2167" s="26"/>
      <c r="BS2167" s="26"/>
      <c r="BT2167" s="26"/>
      <c r="BU2167" s="26"/>
      <c r="BV2167" s="39"/>
    </row>
    <row r="2168" spans="1:74" ht="15" hidden="1" customHeight="1" thickBot="1">
      <c r="A2168" s="67">
        <v>2020</v>
      </c>
      <c r="B2168" s="26">
        <v>2164</v>
      </c>
      <c r="C2168" s="67" t="s">
        <v>129</v>
      </c>
      <c r="D2168" s="67" t="s">
        <v>4642</v>
      </c>
      <c r="E2168" s="67" t="s">
        <v>4643</v>
      </c>
      <c r="F2168" s="68">
        <v>44069</v>
      </c>
      <c r="G2168" s="67" t="s">
        <v>4693</v>
      </c>
      <c r="H2168" s="67" t="s">
        <v>4645</v>
      </c>
      <c r="I2168" s="67" t="s">
        <v>4645</v>
      </c>
      <c r="J2168" s="69" t="s">
        <v>4646</v>
      </c>
      <c r="K2168" s="67" t="s">
        <v>135</v>
      </c>
      <c r="L2168" s="67" t="s">
        <v>4647</v>
      </c>
      <c r="M2168" s="26" t="s">
        <v>137</v>
      </c>
      <c r="N2168" s="26" t="s">
        <v>138</v>
      </c>
      <c r="O2168" s="26" t="s">
        <v>138</v>
      </c>
      <c r="Q2168" s="30">
        <v>78</v>
      </c>
      <c r="R2168" s="30">
        <v>6240</v>
      </c>
      <c r="S2168" s="31">
        <v>1.6089866345527413</v>
      </c>
      <c r="T2168" s="30">
        <v>1217</v>
      </c>
      <c r="Y2168" s="30" t="e">
        <f>#N/A</f>
        <v>#N/A</v>
      </c>
      <c r="AB2168" s="33" t="e">
        <f>#N/A</f>
        <v>#N/A</v>
      </c>
      <c r="AC2168" s="30">
        <v>1600</v>
      </c>
      <c r="AD2168" s="30" t="e">
        <f>#N/A</f>
        <v>#N/A</v>
      </c>
      <c r="AE2168" s="34">
        <v>0.9514285714285714</v>
      </c>
      <c r="AG2168" s="30" t="e">
        <f>#N/A</f>
        <v>#N/A</v>
      </c>
      <c r="AH2168" s="30" t="e">
        <f>#N/A</f>
        <v>#N/A</v>
      </c>
      <c r="AI2168" s="30">
        <v>9949.08</v>
      </c>
      <c r="AJ2168" s="30">
        <v>9754</v>
      </c>
      <c r="AK2168" s="26" t="s">
        <v>139</v>
      </c>
      <c r="AL2168" s="26">
        <v>32</v>
      </c>
      <c r="AM2168" s="26" t="s">
        <v>4648</v>
      </c>
      <c r="AU2168" s="67" t="s">
        <v>4649</v>
      </c>
      <c r="AV2168" s="67" t="s">
        <v>4651</v>
      </c>
      <c r="AW2168" s="67" t="s">
        <v>4688</v>
      </c>
      <c r="BB2168" s="26" t="s">
        <v>4652</v>
      </c>
      <c r="BD2168" s="37">
        <v>44148</v>
      </c>
      <c r="BE2168" s="30">
        <v>36323</v>
      </c>
      <c r="BF2168" s="30">
        <v>50174</v>
      </c>
      <c r="BG2168" s="37" t="s">
        <v>4653</v>
      </c>
      <c r="BH2168" s="37" t="s">
        <v>4654</v>
      </c>
      <c r="BI2168" s="37" t="s">
        <v>4654</v>
      </c>
      <c r="BJ2168" s="138" t="e">
        <f>#N/A</f>
        <v>#N/A</v>
      </c>
      <c r="BK2168" s="138" t="e">
        <f>#N/A</f>
        <v>#N/A</v>
      </c>
      <c r="BL2168" s="138" t="e">
        <f>#N/A</f>
        <v>#N/A</v>
      </c>
      <c r="BM2168" s="138" t="e">
        <f>#N/A</f>
        <v>#N/A</v>
      </c>
      <c r="BN2168" s="26"/>
      <c r="BO2168" s="26"/>
      <c r="BP2168" s="26"/>
      <c r="BQ2168" s="38"/>
      <c r="BR2168" s="26"/>
      <c r="BS2168" s="26"/>
      <c r="BT2168" s="26"/>
      <c r="BU2168" s="26"/>
      <c r="BV2168" s="39"/>
    </row>
    <row r="2169" spans="1:74" ht="15" hidden="1" customHeight="1" thickBot="1">
      <c r="A2169" s="26">
        <v>2020</v>
      </c>
      <c r="B2169" s="26">
        <v>2165</v>
      </c>
      <c r="C2169" s="67" t="s">
        <v>129</v>
      </c>
      <c r="D2169" s="26" t="s">
        <v>4642</v>
      </c>
      <c r="E2169" s="26" t="s">
        <v>4643</v>
      </c>
      <c r="F2169" s="27">
        <v>44069</v>
      </c>
      <c r="G2169" s="67" t="s">
        <v>4694</v>
      </c>
      <c r="H2169" s="26" t="s">
        <v>4645</v>
      </c>
      <c r="I2169" s="26" t="s">
        <v>4645</v>
      </c>
      <c r="J2169" s="69" t="s">
        <v>4646</v>
      </c>
      <c r="K2169" s="67" t="s">
        <v>135</v>
      </c>
      <c r="L2169" s="67" t="s">
        <v>4647</v>
      </c>
      <c r="M2169" s="26" t="s">
        <v>137</v>
      </c>
      <c r="N2169" s="26" t="s">
        <v>138</v>
      </c>
      <c r="O2169" s="26" t="s">
        <v>138</v>
      </c>
      <c r="Q2169" s="30">
        <v>74</v>
      </c>
      <c r="R2169" s="30">
        <v>5480</v>
      </c>
      <c r="S2169" s="31">
        <v>1.6089866345527413</v>
      </c>
      <c r="T2169" s="30">
        <v>1173</v>
      </c>
      <c r="Y2169" s="30" t="e">
        <f>#N/A</f>
        <v>#N/A</v>
      </c>
      <c r="AB2169" s="33" t="e">
        <f>#N/A</f>
        <v>#N/A</v>
      </c>
      <c r="AC2169" s="30">
        <v>1600</v>
      </c>
      <c r="AD2169" s="30" t="e">
        <f>#N/A</f>
        <v>#N/A</v>
      </c>
      <c r="AE2169" s="34">
        <v>0.98</v>
      </c>
      <c r="AG2169" s="30" t="e">
        <f>#N/A</f>
        <v>#N/A</v>
      </c>
      <c r="AH2169" s="30" t="e">
        <f>#N/A</f>
        <v>#N/A</v>
      </c>
      <c r="AI2169" s="30">
        <v>8737.32</v>
      </c>
      <c r="AJ2169" s="30">
        <v>8566</v>
      </c>
      <c r="AK2169" s="26" t="s">
        <v>139</v>
      </c>
      <c r="AL2169" s="26">
        <v>32</v>
      </c>
      <c r="AM2169" s="26" t="s">
        <v>4648</v>
      </c>
      <c r="AU2169" s="67" t="s">
        <v>4649</v>
      </c>
      <c r="AV2169" s="67" t="s">
        <v>4651</v>
      </c>
      <c r="AW2169" s="67" t="s">
        <v>4688</v>
      </c>
      <c r="BB2169" s="26" t="s">
        <v>4652</v>
      </c>
      <c r="BD2169" s="37">
        <v>44148</v>
      </c>
      <c r="BE2169" s="30">
        <v>36323</v>
      </c>
      <c r="BF2169" s="30">
        <v>50174</v>
      </c>
      <c r="BG2169" s="37" t="s">
        <v>4653</v>
      </c>
      <c r="BH2169" s="37" t="s">
        <v>4654</v>
      </c>
      <c r="BI2169" s="37" t="s">
        <v>4654</v>
      </c>
      <c r="BJ2169" s="138" t="e">
        <f>#N/A</f>
        <v>#N/A</v>
      </c>
      <c r="BK2169" s="138" t="e">
        <f>#N/A</f>
        <v>#N/A</v>
      </c>
      <c r="BL2169" s="138" t="e">
        <f>#N/A</f>
        <v>#N/A</v>
      </c>
      <c r="BM2169" s="138" t="e">
        <f>#N/A</f>
        <v>#N/A</v>
      </c>
      <c r="BN2169" s="26"/>
      <c r="BO2169" s="26"/>
      <c r="BP2169" s="26"/>
      <c r="BQ2169" s="38"/>
      <c r="BR2169" s="26"/>
      <c r="BS2169" s="26"/>
      <c r="BT2169" s="26"/>
      <c r="BU2169" s="26"/>
      <c r="BV2169" s="39"/>
    </row>
    <row r="2170" spans="1:74" ht="15" hidden="1" customHeight="1" thickBot="1">
      <c r="A2170" s="67">
        <v>2020</v>
      </c>
      <c r="B2170" s="26">
        <v>2166</v>
      </c>
      <c r="C2170" s="67" t="s">
        <v>129</v>
      </c>
      <c r="D2170" s="67" t="s">
        <v>4642</v>
      </c>
      <c r="E2170" s="67" t="s">
        <v>4643</v>
      </c>
      <c r="F2170" s="68">
        <v>44069</v>
      </c>
      <c r="G2170" s="67" t="s">
        <v>4695</v>
      </c>
      <c r="H2170" s="67" t="s">
        <v>4645</v>
      </c>
      <c r="I2170" s="67" t="s">
        <v>4645</v>
      </c>
      <c r="J2170" s="69" t="s">
        <v>4646</v>
      </c>
      <c r="K2170" s="67" t="s">
        <v>135</v>
      </c>
      <c r="L2170" s="67" t="s">
        <v>4647</v>
      </c>
      <c r="M2170" s="26" t="s">
        <v>137</v>
      </c>
      <c r="N2170" s="26" t="s">
        <v>138</v>
      </c>
      <c r="O2170" s="26" t="s">
        <v>138</v>
      </c>
      <c r="Q2170" s="30">
        <v>70</v>
      </c>
      <c r="R2170" s="30">
        <v>5090</v>
      </c>
      <c r="S2170" s="31">
        <v>1.6089866345527413</v>
      </c>
      <c r="T2170" s="30">
        <v>1036</v>
      </c>
      <c r="U2170" s="30">
        <v>884</v>
      </c>
      <c r="V2170" s="32">
        <v>4.5454545454545459</v>
      </c>
      <c r="W2170" s="30">
        <v>62</v>
      </c>
      <c r="X2170" s="30">
        <f>(W2170*U2170/5)*(1000/R2170)</f>
        <v>2153.5559921414538</v>
      </c>
      <c r="Y2170" s="30" t="e">
        <f>#N/A</f>
        <v>#N/A</v>
      </c>
      <c r="AB2170" s="33" t="e">
        <f>#N/A</f>
        <v>#N/A</v>
      </c>
      <c r="AC2170" s="30">
        <v>1600</v>
      </c>
      <c r="AD2170" s="30" t="e">
        <f>#N/A</f>
        <v>#N/A</v>
      </c>
      <c r="AE2170" s="34">
        <v>0.89836734693877551</v>
      </c>
      <c r="AG2170" s="30" t="e">
        <f>#N/A</f>
        <v>#N/A</v>
      </c>
      <c r="AH2170" s="30" t="e">
        <f>#N/A</f>
        <v>#N/A</v>
      </c>
      <c r="AI2170" s="30">
        <v>8116.14</v>
      </c>
      <c r="AJ2170" s="30">
        <v>7957</v>
      </c>
      <c r="AK2170" s="26" t="s">
        <v>139</v>
      </c>
      <c r="AL2170" s="26">
        <v>32</v>
      </c>
      <c r="AM2170" s="26" t="s">
        <v>4648</v>
      </c>
      <c r="AU2170" s="67" t="s">
        <v>4649</v>
      </c>
      <c r="AV2170" s="67" t="s">
        <v>4651</v>
      </c>
      <c r="AW2170" s="67" t="s">
        <v>4688</v>
      </c>
      <c r="BB2170" s="26" t="s">
        <v>4652</v>
      </c>
      <c r="BD2170" s="37">
        <v>44148</v>
      </c>
      <c r="BE2170" s="30">
        <v>36323</v>
      </c>
      <c r="BF2170" s="30">
        <v>50174</v>
      </c>
      <c r="BG2170" s="37" t="s">
        <v>4653</v>
      </c>
      <c r="BH2170" s="37" t="s">
        <v>4654</v>
      </c>
      <c r="BI2170" s="37" t="s">
        <v>4654</v>
      </c>
      <c r="BJ2170" s="138" t="e">
        <f>#N/A</f>
        <v>#N/A</v>
      </c>
      <c r="BK2170" s="138" t="e">
        <f>#N/A</f>
        <v>#N/A</v>
      </c>
      <c r="BL2170" s="138" t="e">
        <f>#N/A</f>
        <v>#N/A</v>
      </c>
      <c r="BM2170" s="138" t="e">
        <f>#N/A</f>
        <v>#N/A</v>
      </c>
      <c r="BN2170" s="26"/>
      <c r="BO2170" s="26"/>
      <c r="BP2170" s="26"/>
      <c r="BQ2170" s="38"/>
      <c r="BR2170" s="26"/>
      <c r="BS2170" s="26"/>
      <c r="BT2170" s="26"/>
      <c r="BU2170" s="26"/>
      <c r="BV2170" s="39"/>
    </row>
    <row r="2171" spans="1:74" ht="15" hidden="1" customHeight="1" thickBot="1">
      <c r="A2171" s="40">
        <v>2020</v>
      </c>
      <c r="B2171" s="40">
        <v>2167</v>
      </c>
      <c r="C2171" s="93" t="s">
        <v>129</v>
      </c>
      <c r="D2171" s="40" t="s">
        <v>4642</v>
      </c>
      <c r="E2171" s="40" t="s">
        <v>4643</v>
      </c>
      <c r="F2171" s="41">
        <v>44069</v>
      </c>
      <c r="G2171" s="93" t="s">
        <v>4696</v>
      </c>
      <c r="H2171" s="40" t="s">
        <v>4645</v>
      </c>
      <c r="I2171" s="40" t="s">
        <v>4645</v>
      </c>
      <c r="J2171" s="104" t="s">
        <v>4646</v>
      </c>
      <c r="K2171" s="93" t="s">
        <v>135</v>
      </c>
      <c r="L2171" s="93" t="s">
        <v>4647</v>
      </c>
      <c r="M2171" s="40" t="s">
        <v>137</v>
      </c>
      <c r="N2171" s="40" t="s">
        <v>138</v>
      </c>
      <c r="O2171" s="40" t="s">
        <v>138</v>
      </c>
      <c r="P2171" s="43"/>
      <c r="Q2171" s="36">
        <v>77</v>
      </c>
      <c r="R2171" s="36">
        <v>6420</v>
      </c>
      <c r="S2171" s="44">
        <v>1.6089866345527413</v>
      </c>
      <c r="T2171" s="36">
        <v>1552</v>
      </c>
      <c r="U2171" s="36"/>
      <c r="V2171" s="45"/>
      <c r="W2171" s="36"/>
      <c r="X2171" s="36"/>
      <c r="Y2171" s="36" t="e">
        <f>#N/A</f>
        <v>#N/A</v>
      </c>
      <c r="Z2171" s="36"/>
      <c r="AA2171" s="36"/>
      <c r="AB2171" s="46" t="e">
        <f>#N/A</f>
        <v>#N/A</v>
      </c>
      <c r="AC2171" s="36">
        <v>1600</v>
      </c>
      <c r="AD2171" s="36" t="e">
        <f>#N/A</f>
        <v>#N/A</v>
      </c>
      <c r="AE2171" s="47">
        <v>0</v>
      </c>
      <c r="AF2171" s="48"/>
      <c r="AG2171" s="36" t="e">
        <f>#N/A</f>
        <v>#N/A</v>
      </c>
      <c r="AH2171" s="36" t="e">
        <f>#N/A</f>
        <v>#N/A</v>
      </c>
      <c r="AI2171" s="36">
        <v>0</v>
      </c>
      <c r="AJ2171" s="36">
        <v>0</v>
      </c>
      <c r="AK2171" s="40" t="s">
        <v>139</v>
      </c>
      <c r="AL2171" s="40">
        <v>32</v>
      </c>
      <c r="AM2171" s="40" t="s">
        <v>4648</v>
      </c>
      <c r="AN2171" s="40" t="s">
        <v>4697</v>
      </c>
      <c r="AO2171" s="36"/>
      <c r="AP2171" s="36"/>
      <c r="AQ2171" s="36"/>
      <c r="AR2171" s="36">
        <v>10272</v>
      </c>
      <c r="AS2171" s="36"/>
      <c r="AT2171" s="36">
        <f>AR2171</f>
        <v>10272</v>
      </c>
      <c r="AU2171" s="93" t="s">
        <v>4649</v>
      </c>
      <c r="AV2171" s="93" t="s">
        <v>4651</v>
      </c>
      <c r="AW2171" s="93" t="s">
        <v>4688</v>
      </c>
      <c r="AX2171" s="40"/>
      <c r="AY2171" s="40"/>
      <c r="AZ2171" s="40"/>
      <c r="BA2171" s="40"/>
      <c r="BB2171" s="40" t="s">
        <v>4652</v>
      </c>
      <c r="BC2171" s="40"/>
      <c r="BD2171" s="49"/>
      <c r="BE2171" s="36"/>
      <c r="BF2171" s="36"/>
      <c r="BG2171" s="49"/>
      <c r="BH2171" s="49"/>
      <c r="BI2171" s="49"/>
      <c r="BJ2171" s="138" t="e">
        <f>#N/A</f>
        <v>#N/A</v>
      </c>
      <c r="BK2171" s="138" t="e">
        <f>#N/A</f>
        <v>#N/A</v>
      </c>
      <c r="BL2171" s="138" t="e">
        <f>#N/A</f>
        <v>#N/A</v>
      </c>
      <c r="BM2171" s="138" t="e">
        <f>#N/A</f>
        <v>#N/A</v>
      </c>
      <c r="BN2171" s="40"/>
      <c r="BO2171" s="40"/>
      <c r="BP2171" s="40"/>
      <c r="BQ2171" s="50"/>
      <c r="BR2171" s="40"/>
      <c r="BS2171" s="40"/>
      <c r="BT2171" s="40"/>
      <c r="BU2171" s="40"/>
      <c r="BV2171" s="51"/>
    </row>
    <row r="2172" spans="1:74" ht="15" hidden="1" customHeight="1" thickBot="1">
      <c r="A2172" s="67">
        <v>2020</v>
      </c>
      <c r="B2172" s="26">
        <v>2168</v>
      </c>
      <c r="C2172" s="67" t="s">
        <v>129</v>
      </c>
      <c r="D2172" s="67" t="s">
        <v>4642</v>
      </c>
      <c r="E2172" s="67" t="s">
        <v>4643</v>
      </c>
      <c r="F2172" s="68">
        <v>44069</v>
      </c>
      <c r="G2172" s="67" t="s">
        <v>4698</v>
      </c>
      <c r="H2172" s="67" t="s">
        <v>4645</v>
      </c>
      <c r="I2172" s="67" t="s">
        <v>4645</v>
      </c>
      <c r="J2172" s="69" t="s">
        <v>4646</v>
      </c>
      <c r="K2172" s="67" t="s">
        <v>135</v>
      </c>
      <c r="L2172" s="67" t="s">
        <v>4647</v>
      </c>
      <c r="M2172" s="26" t="s">
        <v>137</v>
      </c>
      <c r="N2172" s="26" t="s">
        <v>138</v>
      </c>
      <c r="O2172" s="26" t="s">
        <v>138</v>
      </c>
      <c r="Q2172" s="30">
        <v>82</v>
      </c>
      <c r="R2172" s="30">
        <v>9610</v>
      </c>
      <c r="S2172" s="31">
        <v>1.6089866345527413</v>
      </c>
      <c r="T2172" s="30">
        <v>1936</v>
      </c>
      <c r="Y2172" s="30" t="e">
        <f>#N/A</f>
        <v>#N/A</v>
      </c>
      <c r="AB2172" s="33" t="e">
        <f>#N/A</f>
        <v>#N/A</v>
      </c>
      <c r="AC2172" s="30">
        <v>1600</v>
      </c>
      <c r="AD2172" s="30" t="e">
        <f>#N/A</f>
        <v>#N/A</v>
      </c>
      <c r="AE2172" s="34">
        <v>0.78555555555555556</v>
      </c>
      <c r="AG2172" s="30" t="e">
        <f>#N/A</f>
        <v>#N/A</v>
      </c>
      <c r="AH2172" s="30" t="e">
        <f>#N/A</f>
        <v>#N/A</v>
      </c>
      <c r="AI2172" s="30">
        <v>15322.44</v>
      </c>
      <c r="AJ2172" s="30">
        <v>15022</v>
      </c>
      <c r="AK2172" s="26" t="s">
        <v>139</v>
      </c>
      <c r="AL2172" s="26">
        <v>32</v>
      </c>
      <c r="AM2172" s="26" t="s">
        <v>4648</v>
      </c>
      <c r="AU2172" s="67" t="s">
        <v>4649</v>
      </c>
      <c r="AV2172" s="67" t="s">
        <v>4651</v>
      </c>
      <c r="AW2172" s="67" t="s">
        <v>4688</v>
      </c>
      <c r="BB2172" s="26" t="s">
        <v>4652</v>
      </c>
      <c r="BD2172" s="37">
        <v>44148</v>
      </c>
      <c r="BE2172" s="30">
        <v>36323</v>
      </c>
      <c r="BF2172" s="30">
        <v>50174</v>
      </c>
      <c r="BG2172" s="37" t="s">
        <v>4653</v>
      </c>
      <c r="BH2172" s="37" t="s">
        <v>4654</v>
      </c>
      <c r="BI2172" s="37" t="s">
        <v>4654</v>
      </c>
      <c r="BJ2172" s="138" t="e">
        <f>#N/A</f>
        <v>#N/A</v>
      </c>
      <c r="BK2172" s="138" t="e">
        <f>#N/A</f>
        <v>#N/A</v>
      </c>
      <c r="BL2172" s="138" t="e">
        <f>#N/A</f>
        <v>#N/A</v>
      </c>
      <c r="BM2172" s="138" t="e">
        <f>#N/A</f>
        <v>#N/A</v>
      </c>
      <c r="BN2172" s="26"/>
      <c r="BO2172" s="26"/>
      <c r="BP2172" s="26"/>
      <c r="BQ2172" s="38"/>
      <c r="BR2172" s="26"/>
      <c r="BS2172" s="26"/>
      <c r="BT2172" s="26"/>
      <c r="BU2172" s="26"/>
      <c r="BV2172" s="39"/>
    </row>
    <row r="2173" spans="1:74" ht="15" hidden="1" customHeight="1" thickBot="1">
      <c r="A2173" s="26">
        <v>2020</v>
      </c>
      <c r="B2173" s="26">
        <v>2169</v>
      </c>
      <c r="C2173" s="67" t="s">
        <v>129</v>
      </c>
      <c r="D2173" s="26" t="s">
        <v>4642</v>
      </c>
      <c r="E2173" s="26" t="s">
        <v>4643</v>
      </c>
      <c r="F2173" s="27">
        <v>44069</v>
      </c>
      <c r="G2173" s="67" t="s">
        <v>4699</v>
      </c>
      <c r="H2173" s="26" t="s">
        <v>4645</v>
      </c>
      <c r="I2173" s="26" t="s">
        <v>4645</v>
      </c>
      <c r="J2173" s="69" t="s">
        <v>4646</v>
      </c>
      <c r="K2173" s="67" t="s">
        <v>135</v>
      </c>
      <c r="L2173" s="67" t="s">
        <v>4647</v>
      </c>
      <c r="M2173" s="26" t="s">
        <v>137</v>
      </c>
      <c r="N2173" s="26" t="s">
        <v>138</v>
      </c>
      <c r="O2173" s="26" t="s">
        <v>138</v>
      </c>
      <c r="Q2173" s="30">
        <v>72</v>
      </c>
      <c r="R2173" s="30">
        <v>4810</v>
      </c>
      <c r="S2173" s="31">
        <v>1.6089866345527413</v>
      </c>
      <c r="T2173" s="30">
        <v>1161</v>
      </c>
      <c r="Y2173" s="30" t="e">
        <f>#N/A</f>
        <v>#N/A</v>
      </c>
      <c r="AB2173" s="33" t="e">
        <f>#N/A</f>
        <v>#N/A</v>
      </c>
      <c r="AC2173" s="30">
        <v>1600</v>
      </c>
      <c r="AD2173" s="30" t="e">
        <f>#N/A</f>
        <v>#N/A</v>
      </c>
      <c r="AE2173" s="34">
        <v>0.81333333333333335</v>
      </c>
      <c r="AG2173" s="30" t="e">
        <f>#N/A</f>
        <v>#N/A</v>
      </c>
      <c r="AH2173" s="30" t="e">
        <f>#N/A</f>
        <v>#N/A</v>
      </c>
      <c r="AI2173" s="30">
        <v>7669.38</v>
      </c>
      <c r="AJ2173" s="30">
        <v>7519</v>
      </c>
      <c r="AK2173" s="26" t="s">
        <v>139</v>
      </c>
      <c r="AL2173" s="26">
        <v>32</v>
      </c>
      <c r="AM2173" s="26" t="s">
        <v>4648</v>
      </c>
      <c r="AU2173" s="26" t="s">
        <v>1526</v>
      </c>
      <c r="AV2173" s="67" t="s">
        <v>4651</v>
      </c>
      <c r="AW2173" s="67" t="s">
        <v>4688</v>
      </c>
      <c r="BB2173" s="26" t="s">
        <v>4652</v>
      </c>
      <c r="BD2173" s="37">
        <v>44148</v>
      </c>
      <c r="BE2173" s="30">
        <v>36323</v>
      </c>
      <c r="BF2173" s="30">
        <v>50174</v>
      </c>
      <c r="BG2173" s="37" t="s">
        <v>4653</v>
      </c>
      <c r="BH2173" s="37" t="s">
        <v>4654</v>
      </c>
      <c r="BI2173" s="37" t="s">
        <v>4654</v>
      </c>
      <c r="BJ2173" s="138" t="e">
        <f>#N/A</f>
        <v>#N/A</v>
      </c>
      <c r="BK2173" s="138" t="e">
        <f>#N/A</f>
        <v>#N/A</v>
      </c>
      <c r="BL2173" s="138" t="e">
        <f>#N/A</f>
        <v>#N/A</v>
      </c>
      <c r="BM2173" s="138" t="e">
        <f>#N/A</f>
        <v>#N/A</v>
      </c>
      <c r="BN2173" s="26"/>
      <c r="BO2173" s="26"/>
      <c r="BP2173" s="26"/>
      <c r="BQ2173" s="38"/>
      <c r="BR2173" s="26"/>
      <c r="BS2173" s="26"/>
      <c r="BT2173" s="26"/>
      <c r="BU2173" s="26"/>
      <c r="BV2173" s="39"/>
    </row>
    <row r="2174" spans="1:74" ht="15" hidden="1" customHeight="1" thickBot="1">
      <c r="A2174" s="67">
        <v>2020</v>
      </c>
      <c r="B2174" s="26">
        <v>2170</v>
      </c>
      <c r="C2174" s="67" t="s">
        <v>129</v>
      </c>
      <c r="D2174" s="67" t="s">
        <v>4642</v>
      </c>
      <c r="E2174" s="67" t="s">
        <v>4643</v>
      </c>
      <c r="F2174" s="68">
        <v>44069</v>
      </c>
      <c r="G2174" s="67" t="s">
        <v>4700</v>
      </c>
      <c r="H2174" s="67" t="s">
        <v>4645</v>
      </c>
      <c r="I2174" s="67" t="s">
        <v>4645</v>
      </c>
      <c r="J2174" s="69" t="s">
        <v>4646</v>
      </c>
      <c r="K2174" s="67" t="s">
        <v>135</v>
      </c>
      <c r="L2174" s="67" t="s">
        <v>4647</v>
      </c>
      <c r="M2174" s="26" t="s">
        <v>137</v>
      </c>
      <c r="N2174" s="26" t="s">
        <v>138</v>
      </c>
      <c r="O2174" s="26" t="s">
        <v>138</v>
      </c>
      <c r="Q2174" s="30">
        <v>73</v>
      </c>
      <c r="R2174" s="30">
        <v>5160</v>
      </c>
      <c r="S2174" s="31">
        <v>1.6089866345527413</v>
      </c>
      <c r="T2174" s="30">
        <v>1303</v>
      </c>
      <c r="Y2174" s="30" t="e">
        <f>#N/A</f>
        <v>#N/A</v>
      </c>
      <c r="AB2174" s="33" t="e">
        <f>#N/A</f>
        <v>#N/A</v>
      </c>
      <c r="AC2174" s="30">
        <v>1600</v>
      </c>
      <c r="AD2174" s="30" t="e">
        <f>#N/A</f>
        <v>#N/A</v>
      </c>
      <c r="AE2174" s="34">
        <v>0.90727272727272723</v>
      </c>
      <c r="AG2174" s="30" t="e">
        <f>#N/A</f>
        <v>#N/A</v>
      </c>
      <c r="AH2174" s="30" t="e">
        <f>#N/A</f>
        <v>#N/A</v>
      </c>
      <c r="AI2174" s="30">
        <v>8227.32</v>
      </c>
      <c r="AJ2174" s="30">
        <v>8066</v>
      </c>
      <c r="AK2174" s="26" t="s">
        <v>139</v>
      </c>
      <c r="AL2174" s="26">
        <v>32</v>
      </c>
      <c r="AM2174" s="26" t="s">
        <v>4648</v>
      </c>
      <c r="AU2174" s="26" t="s">
        <v>1526</v>
      </c>
      <c r="AV2174" s="67" t="s">
        <v>4651</v>
      </c>
      <c r="AW2174" s="67" t="s">
        <v>4688</v>
      </c>
      <c r="BB2174" s="26" t="s">
        <v>4652</v>
      </c>
      <c r="BD2174" s="37">
        <v>44148</v>
      </c>
      <c r="BE2174" s="30">
        <v>36323</v>
      </c>
      <c r="BF2174" s="30">
        <v>50174</v>
      </c>
      <c r="BG2174" s="37" t="s">
        <v>4653</v>
      </c>
      <c r="BH2174" s="37" t="s">
        <v>4654</v>
      </c>
      <c r="BI2174" s="37" t="s">
        <v>4654</v>
      </c>
      <c r="BJ2174" s="138" t="e">
        <f>#N/A</f>
        <v>#N/A</v>
      </c>
      <c r="BK2174" s="138" t="e">
        <f>#N/A</f>
        <v>#N/A</v>
      </c>
      <c r="BL2174" s="138" t="e">
        <f>#N/A</f>
        <v>#N/A</v>
      </c>
      <c r="BM2174" s="138" t="e">
        <f>#N/A</f>
        <v>#N/A</v>
      </c>
      <c r="BN2174" s="26"/>
      <c r="BO2174" s="26"/>
      <c r="BP2174" s="26"/>
      <c r="BQ2174" s="38"/>
      <c r="BR2174" s="26"/>
      <c r="BS2174" s="26"/>
      <c r="BT2174" s="26"/>
      <c r="BU2174" s="26"/>
      <c r="BV2174" s="39"/>
    </row>
    <row r="2175" spans="1:74" ht="15" hidden="1" customHeight="1" thickBot="1">
      <c r="A2175" s="26">
        <v>2020</v>
      </c>
      <c r="B2175" s="26">
        <v>2171</v>
      </c>
      <c r="C2175" s="67" t="s">
        <v>129</v>
      </c>
      <c r="D2175" s="26" t="s">
        <v>4642</v>
      </c>
      <c r="E2175" s="26" t="s">
        <v>4643</v>
      </c>
      <c r="F2175" s="27">
        <v>44069</v>
      </c>
      <c r="G2175" s="67" t="s">
        <v>4701</v>
      </c>
      <c r="H2175" s="26" t="s">
        <v>4645</v>
      </c>
      <c r="I2175" s="26" t="s">
        <v>4645</v>
      </c>
      <c r="J2175" s="69" t="s">
        <v>4646</v>
      </c>
      <c r="K2175" s="67" t="s">
        <v>135</v>
      </c>
      <c r="L2175" s="67" t="s">
        <v>4647</v>
      </c>
      <c r="M2175" s="26" t="s">
        <v>137</v>
      </c>
      <c r="N2175" s="26" t="s">
        <v>138</v>
      </c>
      <c r="O2175" s="26" t="s">
        <v>138</v>
      </c>
      <c r="Q2175" s="30">
        <v>71</v>
      </c>
      <c r="R2175" s="30">
        <v>4510</v>
      </c>
      <c r="S2175" s="31">
        <v>1.6089866345527413</v>
      </c>
      <c r="T2175" s="30">
        <v>896</v>
      </c>
      <c r="Y2175" s="30" t="e">
        <f>#N/A</f>
        <v>#N/A</v>
      </c>
      <c r="AB2175" s="33" t="e">
        <f>#N/A</f>
        <v>#N/A</v>
      </c>
      <c r="AC2175" s="30">
        <v>1600</v>
      </c>
      <c r="AD2175" s="30" t="e">
        <f>#N/A</f>
        <v>#N/A</v>
      </c>
      <c r="AE2175" s="34">
        <v>0.95222222222222219</v>
      </c>
      <c r="AG2175" s="30" t="e">
        <f>#N/A</f>
        <v>#N/A</v>
      </c>
      <c r="AH2175" s="30" t="e">
        <f>#N/A</f>
        <v>#N/A</v>
      </c>
      <c r="AI2175" s="30">
        <v>7191</v>
      </c>
      <c r="AJ2175" s="30">
        <v>7050</v>
      </c>
      <c r="AK2175" s="26" t="s">
        <v>139</v>
      </c>
      <c r="AL2175" s="26">
        <v>32</v>
      </c>
      <c r="AM2175" s="26" t="s">
        <v>4648</v>
      </c>
      <c r="AU2175" s="26" t="s">
        <v>1526</v>
      </c>
      <c r="AV2175" s="67" t="s">
        <v>4651</v>
      </c>
      <c r="AW2175" s="67" t="s">
        <v>4688</v>
      </c>
      <c r="BB2175" s="26" t="s">
        <v>4652</v>
      </c>
      <c r="BD2175" s="37">
        <v>44148</v>
      </c>
      <c r="BE2175" s="30">
        <v>36323</v>
      </c>
      <c r="BF2175" s="30">
        <v>50174</v>
      </c>
      <c r="BG2175" s="37" t="s">
        <v>4653</v>
      </c>
      <c r="BH2175" s="37" t="s">
        <v>4654</v>
      </c>
      <c r="BI2175" s="37" t="s">
        <v>4654</v>
      </c>
      <c r="BJ2175" s="138" t="e">
        <f>#N/A</f>
        <v>#N/A</v>
      </c>
      <c r="BK2175" s="138" t="e">
        <f>#N/A</f>
        <v>#N/A</v>
      </c>
      <c r="BL2175" s="138" t="e">
        <f>#N/A</f>
        <v>#N/A</v>
      </c>
      <c r="BM2175" s="138" t="e">
        <f>#N/A</f>
        <v>#N/A</v>
      </c>
      <c r="BN2175" s="26"/>
      <c r="BO2175" s="26"/>
      <c r="BP2175" s="26"/>
      <c r="BQ2175" s="38"/>
      <c r="BR2175" s="26"/>
      <c r="BS2175" s="26"/>
      <c r="BT2175" s="26"/>
      <c r="BU2175" s="26"/>
      <c r="BV2175" s="39"/>
    </row>
    <row r="2176" spans="1:74" ht="15" hidden="1" customHeight="1" thickBot="1">
      <c r="A2176" s="67">
        <v>2020</v>
      </c>
      <c r="B2176" s="26">
        <v>2172</v>
      </c>
      <c r="C2176" s="67" t="s">
        <v>129</v>
      </c>
      <c r="D2176" s="67" t="s">
        <v>4642</v>
      </c>
      <c r="E2176" s="67" t="s">
        <v>4643</v>
      </c>
      <c r="F2176" s="68">
        <v>44069</v>
      </c>
      <c r="G2176" s="67" t="s">
        <v>4702</v>
      </c>
      <c r="H2176" s="67" t="s">
        <v>4645</v>
      </c>
      <c r="I2176" s="67" t="s">
        <v>4645</v>
      </c>
      <c r="J2176" s="69" t="s">
        <v>4646</v>
      </c>
      <c r="K2176" s="67" t="s">
        <v>135</v>
      </c>
      <c r="L2176" s="67" t="s">
        <v>4647</v>
      </c>
      <c r="M2176" s="26" t="s">
        <v>137</v>
      </c>
      <c r="N2176" s="26" t="s">
        <v>138</v>
      </c>
      <c r="O2176" s="26" t="s">
        <v>138</v>
      </c>
      <c r="Q2176" s="30">
        <v>75</v>
      </c>
      <c r="R2176" s="30">
        <v>6610</v>
      </c>
      <c r="S2176" s="31">
        <v>1.6089866345527413</v>
      </c>
      <c r="T2176" s="30">
        <v>1581</v>
      </c>
      <c r="U2176" s="30">
        <v>1341</v>
      </c>
      <c r="V2176" s="32">
        <v>5</v>
      </c>
      <c r="W2176" s="30">
        <v>50</v>
      </c>
      <c r="X2176" s="30">
        <f>(W2176*U2176/5)*(1000/R2176)</f>
        <v>2028.7443267776098</v>
      </c>
      <c r="Y2176" s="30" t="e">
        <f>#N/A</f>
        <v>#N/A</v>
      </c>
      <c r="AB2176" s="33" t="e">
        <f>#N/A</f>
        <v>#N/A</v>
      </c>
      <c r="AC2176" s="30">
        <v>1600</v>
      </c>
      <c r="AD2176" s="30" t="e">
        <f>#N/A</f>
        <v>#N/A</v>
      </c>
      <c r="AE2176" s="34">
        <v>0.88697674418604644</v>
      </c>
      <c r="AG2176" s="30" t="e">
        <f>#N/A</f>
        <v>#N/A</v>
      </c>
      <c r="AH2176" s="30" t="e">
        <f>#N/A</f>
        <v>#N/A</v>
      </c>
      <c r="AI2176" s="30">
        <v>10539.66</v>
      </c>
      <c r="AJ2176" s="30">
        <v>10333</v>
      </c>
      <c r="AK2176" s="26" t="s">
        <v>139</v>
      </c>
      <c r="AL2176" s="26">
        <v>32</v>
      </c>
      <c r="AM2176" s="26" t="s">
        <v>4648</v>
      </c>
      <c r="AU2176" s="67" t="s">
        <v>4649</v>
      </c>
      <c r="AV2176" s="67" t="s">
        <v>4651</v>
      </c>
      <c r="AW2176" s="67" t="s">
        <v>4688</v>
      </c>
      <c r="BB2176" s="26" t="s">
        <v>4652</v>
      </c>
      <c r="BD2176" s="37">
        <v>44148</v>
      </c>
      <c r="BE2176" s="30">
        <v>36323</v>
      </c>
      <c r="BF2176" s="30">
        <v>50174</v>
      </c>
      <c r="BG2176" s="37" t="s">
        <v>4653</v>
      </c>
      <c r="BH2176" s="37" t="s">
        <v>4654</v>
      </c>
      <c r="BI2176" s="37" t="s">
        <v>4654</v>
      </c>
      <c r="BJ2176" s="138" t="e">
        <f>#N/A</f>
        <v>#N/A</v>
      </c>
      <c r="BK2176" s="138" t="e">
        <f>#N/A</f>
        <v>#N/A</v>
      </c>
      <c r="BL2176" s="138" t="e">
        <f>#N/A</f>
        <v>#N/A</v>
      </c>
      <c r="BM2176" s="138" t="e">
        <f>#N/A</f>
        <v>#N/A</v>
      </c>
      <c r="BN2176" s="26"/>
      <c r="BO2176" s="26"/>
      <c r="BP2176" s="26"/>
      <c r="BQ2176" s="38"/>
      <c r="BR2176" s="26"/>
      <c r="BS2176" s="26"/>
      <c r="BT2176" s="26"/>
      <c r="BU2176" s="26"/>
      <c r="BV2176" s="39"/>
    </row>
    <row r="2177" spans="1:74" ht="15" hidden="1" customHeight="1" thickBot="1">
      <c r="A2177" s="26">
        <v>2020</v>
      </c>
      <c r="B2177" s="26">
        <v>2173</v>
      </c>
      <c r="C2177" s="67" t="s">
        <v>129</v>
      </c>
      <c r="D2177" s="26" t="s">
        <v>4642</v>
      </c>
      <c r="E2177" s="26" t="s">
        <v>4643</v>
      </c>
      <c r="F2177" s="27">
        <v>44069</v>
      </c>
      <c r="G2177" s="67" t="s">
        <v>4703</v>
      </c>
      <c r="H2177" s="26" t="s">
        <v>4645</v>
      </c>
      <c r="I2177" s="26" t="s">
        <v>4645</v>
      </c>
      <c r="J2177" s="69" t="s">
        <v>4646</v>
      </c>
      <c r="K2177" s="67" t="s">
        <v>135</v>
      </c>
      <c r="L2177" s="67" t="s">
        <v>4647</v>
      </c>
      <c r="M2177" s="26" t="s">
        <v>137</v>
      </c>
      <c r="N2177" s="26" t="s">
        <v>138</v>
      </c>
      <c r="O2177" s="26" t="s">
        <v>138</v>
      </c>
      <c r="Q2177" s="30">
        <v>74</v>
      </c>
      <c r="R2177" s="30">
        <v>4610</v>
      </c>
      <c r="S2177" s="31">
        <v>1.6089866345527413</v>
      </c>
      <c r="T2177" s="30">
        <v>873</v>
      </c>
      <c r="Y2177" s="30" t="e">
        <f>#N/A</f>
        <v>#N/A</v>
      </c>
      <c r="AB2177" s="33" t="e">
        <f>#N/A</f>
        <v>#N/A</v>
      </c>
      <c r="AC2177" s="30">
        <v>1600</v>
      </c>
      <c r="AD2177" s="30" t="e">
        <f>#N/A</f>
        <v>#N/A</v>
      </c>
      <c r="AE2177" s="34">
        <v>0.98</v>
      </c>
      <c r="AG2177" s="30" t="e">
        <f>#N/A</f>
        <v>#N/A</v>
      </c>
      <c r="AH2177" s="30" t="e">
        <f>#N/A</f>
        <v>#N/A</v>
      </c>
      <c r="AI2177" s="30">
        <v>7350.12</v>
      </c>
      <c r="AJ2177" s="30">
        <v>7206</v>
      </c>
      <c r="AK2177" s="26" t="s">
        <v>139</v>
      </c>
      <c r="AL2177" s="26">
        <v>32</v>
      </c>
      <c r="AM2177" s="26" t="s">
        <v>4648</v>
      </c>
      <c r="AU2177" s="67" t="s">
        <v>4649</v>
      </c>
      <c r="AV2177" s="67" t="s">
        <v>4651</v>
      </c>
      <c r="AW2177" s="67" t="s">
        <v>4688</v>
      </c>
      <c r="BB2177" s="26" t="s">
        <v>4652</v>
      </c>
      <c r="BD2177" s="37">
        <v>44148</v>
      </c>
      <c r="BE2177" s="30">
        <v>36323</v>
      </c>
      <c r="BF2177" s="30">
        <v>50174</v>
      </c>
      <c r="BG2177" s="37" t="s">
        <v>4653</v>
      </c>
      <c r="BH2177" s="37" t="s">
        <v>4654</v>
      </c>
      <c r="BI2177" s="37" t="s">
        <v>4654</v>
      </c>
      <c r="BJ2177" s="138" t="e">
        <f>#N/A</f>
        <v>#N/A</v>
      </c>
      <c r="BK2177" s="138" t="e">
        <f>#N/A</f>
        <v>#N/A</v>
      </c>
      <c r="BL2177" s="138" t="e">
        <f>#N/A</f>
        <v>#N/A</v>
      </c>
      <c r="BM2177" s="138" t="e">
        <f>#N/A</f>
        <v>#N/A</v>
      </c>
      <c r="BN2177" s="26"/>
      <c r="BO2177" s="26"/>
      <c r="BP2177" s="26"/>
      <c r="BQ2177" s="38"/>
      <c r="BR2177" s="26"/>
      <c r="BS2177" s="26"/>
      <c r="BT2177" s="26"/>
      <c r="BU2177" s="26"/>
      <c r="BV2177" s="39"/>
    </row>
    <row r="2178" spans="1:74" s="52" customFormat="1" ht="15" hidden="1" customHeight="1" thickBot="1">
      <c r="A2178" s="93">
        <v>2020</v>
      </c>
      <c r="B2178" s="40">
        <v>2174</v>
      </c>
      <c r="C2178" s="93" t="s">
        <v>129</v>
      </c>
      <c r="D2178" s="93" t="s">
        <v>4642</v>
      </c>
      <c r="E2178" s="93" t="s">
        <v>4643</v>
      </c>
      <c r="F2178" s="94">
        <v>44069</v>
      </c>
      <c r="G2178" s="93" t="s">
        <v>4704</v>
      </c>
      <c r="H2178" s="93" t="s">
        <v>4645</v>
      </c>
      <c r="I2178" s="93" t="s">
        <v>4645</v>
      </c>
      <c r="J2178" s="104" t="s">
        <v>4646</v>
      </c>
      <c r="K2178" s="93" t="s">
        <v>135</v>
      </c>
      <c r="L2178" s="93" t="s">
        <v>4647</v>
      </c>
      <c r="M2178" s="40" t="s">
        <v>137</v>
      </c>
      <c r="N2178" s="40" t="s">
        <v>138</v>
      </c>
      <c r="O2178" s="40" t="s">
        <v>138</v>
      </c>
      <c r="P2178" s="43"/>
      <c r="Q2178" s="36">
        <v>74</v>
      </c>
      <c r="R2178" s="36">
        <v>5450</v>
      </c>
      <c r="S2178" s="44">
        <v>1.6089866345527413</v>
      </c>
      <c r="T2178" s="36">
        <v>1274</v>
      </c>
      <c r="U2178" s="36"/>
      <c r="V2178" s="45"/>
      <c r="W2178" s="36"/>
      <c r="X2178" s="36"/>
      <c r="Y2178" s="36" t="e">
        <f>#N/A</f>
        <v>#N/A</v>
      </c>
      <c r="Z2178" s="36"/>
      <c r="AA2178" s="36"/>
      <c r="AB2178" s="46" t="e">
        <f>#N/A</f>
        <v>#N/A</v>
      </c>
      <c r="AC2178" s="36">
        <v>1600</v>
      </c>
      <c r="AD2178" s="36" t="e">
        <f>#N/A</f>
        <v>#N/A</v>
      </c>
      <c r="AE2178" s="47">
        <v>0</v>
      </c>
      <c r="AF2178" s="48"/>
      <c r="AG2178" s="36" t="e">
        <f>#N/A</f>
        <v>#N/A</v>
      </c>
      <c r="AH2178" s="36" t="e">
        <f>#N/A</f>
        <v>#N/A</v>
      </c>
      <c r="AI2178" s="36">
        <v>0</v>
      </c>
      <c r="AJ2178" s="36">
        <v>0</v>
      </c>
      <c r="AK2178" s="40" t="s">
        <v>139</v>
      </c>
      <c r="AL2178" s="40">
        <v>32</v>
      </c>
      <c r="AM2178" s="40" t="s">
        <v>4648</v>
      </c>
      <c r="AN2178" s="40" t="s">
        <v>4705</v>
      </c>
      <c r="AO2178" s="36"/>
      <c r="AP2178" s="36"/>
      <c r="AQ2178" s="36"/>
      <c r="AR2178" s="36">
        <v>8720</v>
      </c>
      <c r="AS2178" s="36"/>
      <c r="AT2178" s="36">
        <f>+AR2178</f>
        <v>8720</v>
      </c>
      <c r="AU2178" s="93" t="s">
        <v>4649</v>
      </c>
      <c r="AV2178" s="93" t="s">
        <v>4651</v>
      </c>
      <c r="AW2178" s="93" t="s">
        <v>4688</v>
      </c>
      <c r="AX2178" s="40"/>
      <c r="AY2178" s="40"/>
      <c r="AZ2178" s="40"/>
      <c r="BA2178" s="40"/>
      <c r="BB2178" s="40" t="s">
        <v>4652</v>
      </c>
      <c r="BC2178" s="40"/>
      <c r="BD2178" s="49"/>
      <c r="BE2178" s="36"/>
      <c r="BF2178" s="36"/>
      <c r="BG2178" s="49"/>
      <c r="BH2178" s="49"/>
      <c r="BI2178" s="49"/>
      <c r="BJ2178" s="138" t="e">
        <f>#N/A</f>
        <v>#N/A</v>
      </c>
      <c r="BK2178" s="138" t="e">
        <f>#N/A</f>
        <v>#N/A</v>
      </c>
      <c r="BL2178" s="138" t="e">
        <f>#N/A</f>
        <v>#N/A</v>
      </c>
      <c r="BM2178" s="138" t="e">
        <f>#N/A</f>
        <v>#N/A</v>
      </c>
      <c r="BN2178" s="40"/>
      <c r="BO2178" s="40"/>
      <c r="BP2178" s="40"/>
      <c r="BQ2178" s="50"/>
      <c r="BR2178" s="40"/>
      <c r="BS2178" s="40"/>
      <c r="BT2178" s="40"/>
      <c r="BU2178" s="40"/>
      <c r="BV2178" s="51"/>
    </row>
    <row r="2179" spans="1:74" ht="15" hidden="1" customHeight="1" thickBot="1">
      <c r="A2179" s="26">
        <v>2020</v>
      </c>
      <c r="B2179" s="26">
        <v>2175</v>
      </c>
      <c r="C2179" s="67" t="s">
        <v>129</v>
      </c>
      <c r="D2179" s="26" t="s">
        <v>4642</v>
      </c>
      <c r="E2179" s="26" t="s">
        <v>4643</v>
      </c>
      <c r="F2179" s="27">
        <v>44069</v>
      </c>
      <c r="G2179" s="67" t="s">
        <v>4706</v>
      </c>
      <c r="H2179" s="26" t="s">
        <v>4645</v>
      </c>
      <c r="I2179" s="26" t="s">
        <v>4645</v>
      </c>
      <c r="J2179" s="69" t="s">
        <v>4646</v>
      </c>
      <c r="K2179" s="67" t="s">
        <v>135</v>
      </c>
      <c r="L2179" s="67" t="s">
        <v>4647</v>
      </c>
      <c r="M2179" s="26" t="s">
        <v>137</v>
      </c>
      <c r="N2179" s="26" t="s">
        <v>138</v>
      </c>
      <c r="O2179" s="26" t="s">
        <v>138</v>
      </c>
      <c r="Q2179" s="30">
        <v>77</v>
      </c>
      <c r="R2179" s="30">
        <v>7530</v>
      </c>
      <c r="S2179" s="31">
        <v>1.6089866345527413</v>
      </c>
      <c r="T2179" s="30">
        <v>1494</v>
      </c>
      <c r="Y2179" s="30" t="e">
        <f>#N/A</f>
        <v>#N/A</v>
      </c>
      <c r="AB2179" s="33" t="e">
        <f>#N/A</f>
        <v>#N/A</v>
      </c>
      <c r="AC2179" s="30">
        <v>1600</v>
      </c>
      <c r="AD2179" s="30" t="e">
        <f>#N/A</f>
        <v>#N/A</v>
      </c>
      <c r="AE2179" s="34">
        <v>0.98</v>
      </c>
      <c r="AG2179" s="30" t="e">
        <f>#N/A</f>
        <v>#N/A</v>
      </c>
      <c r="AH2179" s="30" t="e">
        <f>#N/A</f>
        <v>#N/A</v>
      </c>
      <c r="AI2179" s="30">
        <v>12108.42</v>
      </c>
      <c r="AJ2179" s="30">
        <v>11871</v>
      </c>
      <c r="AK2179" s="26" t="s">
        <v>139</v>
      </c>
      <c r="AL2179" s="26">
        <v>32</v>
      </c>
      <c r="AM2179" s="26" t="s">
        <v>4648</v>
      </c>
      <c r="AU2179" s="26" t="s">
        <v>1526</v>
      </c>
      <c r="AV2179" s="67" t="s">
        <v>4651</v>
      </c>
      <c r="AW2179" s="67" t="s">
        <v>4688</v>
      </c>
      <c r="BB2179" s="26" t="s">
        <v>4652</v>
      </c>
      <c r="BD2179" s="37">
        <v>44148</v>
      </c>
      <c r="BE2179" s="30">
        <v>36323</v>
      </c>
      <c r="BF2179" s="30">
        <v>50174</v>
      </c>
      <c r="BG2179" s="37" t="s">
        <v>4653</v>
      </c>
      <c r="BH2179" s="37" t="s">
        <v>4654</v>
      </c>
      <c r="BI2179" s="37" t="s">
        <v>4654</v>
      </c>
      <c r="BJ2179" s="138" t="e">
        <f>#N/A</f>
        <v>#N/A</v>
      </c>
      <c r="BK2179" s="138" t="e">
        <f>#N/A</f>
        <v>#N/A</v>
      </c>
      <c r="BL2179" s="138" t="e">
        <f>#N/A</f>
        <v>#N/A</v>
      </c>
      <c r="BM2179" s="138" t="e">
        <f>#N/A</f>
        <v>#N/A</v>
      </c>
      <c r="BN2179" s="26"/>
      <c r="BO2179" s="26"/>
      <c r="BP2179" s="26"/>
      <c r="BQ2179" s="38"/>
      <c r="BR2179" s="26"/>
      <c r="BS2179" s="26"/>
      <c r="BT2179" s="26"/>
      <c r="BU2179" s="26"/>
      <c r="BV2179" s="39"/>
    </row>
    <row r="2180" spans="1:74" ht="15" hidden="1" customHeight="1" thickBot="1">
      <c r="A2180" s="67">
        <v>2020</v>
      </c>
      <c r="B2180" s="26">
        <v>2176</v>
      </c>
      <c r="C2180" s="67" t="s">
        <v>129</v>
      </c>
      <c r="D2180" s="67" t="s">
        <v>4642</v>
      </c>
      <c r="E2180" s="67" t="s">
        <v>4643</v>
      </c>
      <c r="F2180" s="68">
        <v>44069</v>
      </c>
      <c r="G2180" s="67" t="s">
        <v>4707</v>
      </c>
      <c r="H2180" s="67" t="s">
        <v>4645</v>
      </c>
      <c r="I2180" s="67" t="s">
        <v>4645</v>
      </c>
      <c r="J2180" s="69" t="s">
        <v>4646</v>
      </c>
      <c r="K2180" s="67" t="s">
        <v>135</v>
      </c>
      <c r="L2180" s="67" t="s">
        <v>4647</v>
      </c>
      <c r="M2180" s="26" t="s">
        <v>137</v>
      </c>
      <c r="N2180" s="26" t="s">
        <v>138</v>
      </c>
      <c r="O2180" s="26" t="s">
        <v>138</v>
      </c>
      <c r="Q2180" s="30">
        <v>76</v>
      </c>
      <c r="R2180" s="30">
        <v>7220</v>
      </c>
      <c r="S2180" s="31">
        <v>1.6089866345527413</v>
      </c>
      <c r="T2180" s="30">
        <v>1707</v>
      </c>
      <c r="Y2180" s="30" t="e">
        <f>#N/A</f>
        <v>#N/A</v>
      </c>
      <c r="AB2180" s="33" t="e">
        <f>#N/A</f>
        <v>#N/A</v>
      </c>
      <c r="AC2180" s="30">
        <v>1600</v>
      </c>
      <c r="AD2180" s="30" t="e">
        <f>#N/A</f>
        <v>#N/A</v>
      </c>
      <c r="AE2180" s="34">
        <v>0.98</v>
      </c>
      <c r="AG2180" s="30" t="e">
        <f>#N/A</f>
        <v>#N/A</v>
      </c>
      <c r="AH2180" s="30" t="e">
        <f>#N/A</f>
        <v>#N/A</v>
      </c>
      <c r="AI2180" s="30">
        <v>11613.72</v>
      </c>
      <c r="AJ2180" s="30">
        <v>11386</v>
      </c>
      <c r="AK2180" s="26" t="s">
        <v>139</v>
      </c>
      <c r="AL2180" s="26">
        <v>32</v>
      </c>
      <c r="AM2180" s="26" t="s">
        <v>4648</v>
      </c>
      <c r="AU2180" s="26" t="s">
        <v>1526</v>
      </c>
      <c r="AV2180" s="67" t="s">
        <v>4651</v>
      </c>
      <c r="AW2180" s="67" t="s">
        <v>4688</v>
      </c>
      <c r="BB2180" s="26" t="s">
        <v>4652</v>
      </c>
      <c r="BD2180" s="37">
        <v>44148</v>
      </c>
      <c r="BE2180" s="30">
        <v>36323</v>
      </c>
      <c r="BF2180" s="30">
        <v>50174</v>
      </c>
      <c r="BG2180" s="37" t="s">
        <v>4653</v>
      </c>
      <c r="BH2180" s="37" t="s">
        <v>4654</v>
      </c>
      <c r="BI2180" s="37" t="s">
        <v>4654</v>
      </c>
      <c r="BJ2180" s="138" t="e">
        <f>#N/A</f>
        <v>#N/A</v>
      </c>
      <c r="BK2180" s="138" t="e">
        <f>#N/A</f>
        <v>#N/A</v>
      </c>
      <c r="BL2180" s="138" t="e">
        <f>#N/A</f>
        <v>#N/A</v>
      </c>
      <c r="BM2180" s="138" t="e">
        <f>#N/A</f>
        <v>#N/A</v>
      </c>
      <c r="BN2180" s="26"/>
      <c r="BO2180" s="26"/>
      <c r="BP2180" s="26"/>
      <c r="BQ2180" s="38"/>
      <c r="BR2180" s="26"/>
      <c r="BS2180" s="26"/>
      <c r="BT2180" s="26"/>
      <c r="BU2180" s="26"/>
      <c r="BV2180" s="39"/>
    </row>
    <row r="2181" spans="1:74" ht="15" hidden="1" customHeight="1" thickBot="1">
      <c r="A2181" s="26">
        <v>2020</v>
      </c>
      <c r="B2181" s="26">
        <v>2177</v>
      </c>
      <c r="C2181" s="67" t="s">
        <v>129</v>
      </c>
      <c r="D2181" s="26" t="s">
        <v>4642</v>
      </c>
      <c r="E2181" s="26" t="s">
        <v>4643</v>
      </c>
      <c r="F2181" s="27">
        <v>44069</v>
      </c>
      <c r="G2181" s="67" t="s">
        <v>4708</v>
      </c>
      <c r="H2181" s="26" t="s">
        <v>4645</v>
      </c>
      <c r="I2181" s="26" t="s">
        <v>4645</v>
      </c>
      <c r="J2181" s="69" t="s">
        <v>4646</v>
      </c>
      <c r="K2181" s="67" t="s">
        <v>135</v>
      </c>
      <c r="L2181" s="67" t="s">
        <v>4647</v>
      </c>
      <c r="M2181" s="26" t="s">
        <v>137</v>
      </c>
      <c r="N2181" s="26" t="s">
        <v>138</v>
      </c>
      <c r="O2181" s="26" t="s">
        <v>138</v>
      </c>
      <c r="Q2181" s="30">
        <v>69</v>
      </c>
      <c r="R2181" s="30">
        <v>5090</v>
      </c>
      <c r="S2181" s="31">
        <v>1.6089866345527413</v>
      </c>
      <c r="T2181" s="30">
        <v>1237</v>
      </c>
      <c r="U2181" s="30">
        <v>1045</v>
      </c>
      <c r="V2181" s="32">
        <v>4.838709677419355</v>
      </c>
      <c r="W2181" s="30">
        <v>53</v>
      </c>
      <c r="X2181" s="30">
        <f>(W2181*U2181/5)*(1000/R2181)</f>
        <v>2176.2278978388995</v>
      </c>
      <c r="Y2181" s="30" t="e">
        <f>#N/A</f>
        <v>#N/A</v>
      </c>
      <c r="AB2181" s="33" t="e">
        <f>#N/A</f>
        <v>#N/A</v>
      </c>
      <c r="AC2181" s="30">
        <v>1600</v>
      </c>
      <c r="AD2181" s="30" t="e">
        <f>#N/A</f>
        <v>#N/A</v>
      </c>
      <c r="AE2181" s="34">
        <v>0.8448648648648649</v>
      </c>
      <c r="AG2181" s="30" t="e">
        <f>#N/A</f>
        <v>#N/A</v>
      </c>
      <c r="AH2181" s="30" t="e">
        <f>#N/A</f>
        <v>#N/A</v>
      </c>
      <c r="AI2181" s="30">
        <v>8116.14</v>
      </c>
      <c r="AJ2181" s="30">
        <v>7957</v>
      </c>
      <c r="AK2181" s="26" t="s">
        <v>139</v>
      </c>
      <c r="AL2181" s="26">
        <v>32</v>
      </c>
      <c r="AM2181" s="26" t="s">
        <v>4648</v>
      </c>
      <c r="AU2181" s="26" t="s">
        <v>1526</v>
      </c>
      <c r="AV2181" s="67" t="s">
        <v>4651</v>
      </c>
      <c r="AW2181" s="67" t="s">
        <v>4688</v>
      </c>
      <c r="BB2181" s="26" t="s">
        <v>4652</v>
      </c>
      <c r="BD2181" s="37">
        <v>44148</v>
      </c>
      <c r="BE2181" s="30">
        <v>36323</v>
      </c>
      <c r="BF2181" s="30">
        <v>50174</v>
      </c>
      <c r="BG2181" s="37" t="s">
        <v>4653</v>
      </c>
      <c r="BH2181" s="37" t="s">
        <v>4654</v>
      </c>
      <c r="BI2181" s="37" t="s">
        <v>4654</v>
      </c>
      <c r="BJ2181" s="138" t="e">
        <f>#N/A</f>
        <v>#N/A</v>
      </c>
      <c r="BK2181" s="138" t="e">
        <f>#N/A</f>
        <v>#N/A</v>
      </c>
      <c r="BL2181" s="138" t="e">
        <f>#N/A</f>
        <v>#N/A</v>
      </c>
      <c r="BM2181" s="138" t="e">
        <f>#N/A</f>
        <v>#N/A</v>
      </c>
      <c r="BN2181" s="26"/>
      <c r="BO2181" s="26"/>
      <c r="BP2181" s="26"/>
      <c r="BQ2181" s="38"/>
      <c r="BR2181" s="26"/>
      <c r="BS2181" s="26"/>
      <c r="BT2181" s="26"/>
      <c r="BU2181" s="26"/>
      <c r="BV2181" s="39"/>
    </row>
    <row r="2182" spans="1:74" ht="15" hidden="1" customHeight="1" thickBot="1">
      <c r="A2182" s="67">
        <v>2020</v>
      </c>
      <c r="B2182" s="26">
        <v>2178</v>
      </c>
      <c r="C2182" s="67" t="s">
        <v>129</v>
      </c>
      <c r="D2182" s="67" t="s">
        <v>4642</v>
      </c>
      <c r="E2182" s="67" t="s">
        <v>4643</v>
      </c>
      <c r="F2182" s="68">
        <v>44069</v>
      </c>
      <c r="G2182" s="67" t="s">
        <v>4709</v>
      </c>
      <c r="H2182" s="67" t="s">
        <v>4645</v>
      </c>
      <c r="I2182" s="67" t="s">
        <v>4645</v>
      </c>
      <c r="J2182" s="69" t="s">
        <v>4646</v>
      </c>
      <c r="K2182" s="67" t="s">
        <v>135</v>
      </c>
      <c r="L2182" s="67" t="s">
        <v>4647</v>
      </c>
      <c r="M2182" s="26" t="s">
        <v>137</v>
      </c>
      <c r="N2182" s="26" t="s">
        <v>138</v>
      </c>
      <c r="O2182" s="26" t="s">
        <v>138</v>
      </c>
      <c r="Q2182" s="30">
        <v>73</v>
      </c>
      <c r="R2182" s="30">
        <v>5060</v>
      </c>
      <c r="S2182" s="31">
        <v>1.6089866345527413</v>
      </c>
      <c r="T2182" s="30">
        <v>923</v>
      </c>
      <c r="Y2182" s="30" t="e">
        <f>#N/A</f>
        <v>#N/A</v>
      </c>
      <c r="AB2182" s="33" t="e">
        <f>#N/A</f>
        <v>#N/A</v>
      </c>
      <c r="AC2182" s="30">
        <v>1600</v>
      </c>
      <c r="AD2182" s="30" t="e">
        <f>#N/A</f>
        <v>#N/A</v>
      </c>
      <c r="AE2182" s="34">
        <v>0.92545454545454542</v>
      </c>
      <c r="AG2182" s="30" t="e">
        <f>#N/A</f>
        <v>#N/A</v>
      </c>
      <c r="AH2182" s="30" t="e">
        <f>#N/A</f>
        <v>#N/A</v>
      </c>
      <c r="AI2182" s="30">
        <v>8068.2</v>
      </c>
      <c r="AJ2182" s="30">
        <v>7910</v>
      </c>
      <c r="AK2182" s="26" t="s">
        <v>139</v>
      </c>
      <c r="AL2182" s="26">
        <v>32</v>
      </c>
      <c r="AM2182" s="26" t="s">
        <v>4648</v>
      </c>
      <c r="AU2182" s="26" t="s">
        <v>1526</v>
      </c>
      <c r="AV2182" s="67" t="s">
        <v>4651</v>
      </c>
      <c r="AW2182" s="67" t="s">
        <v>4688</v>
      </c>
      <c r="BB2182" s="26" t="s">
        <v>4652</v>
      </c>
      <c r="BD2182" s="37">
        <v>44148</v>
      </c>
      <c r="BE2182" s="30">
        <v>36323</v>
      </c>
      <c r="BF2182" s="30">
        <v>50174</v>
      </c>
      <c r="BG2182" s="37" t="s">
        <v>4653</v>
      </c>
      <c r="BH2182" s="37" t="s">
        <v>4654</v>
      </c>
      <c r="BI2182" s="37" t="s">
        <v>4654</v>
      </c>
      <c r="BJ2182" s="138" t="e">
        <f>#N/A</f>
        <v>#N/A</v>
      </c>
      <c r="BK2182" s="138" t="e">
        <f>#N/A</f>
        <v>#N/A</v>
      </c>
      <c r="BL2182" s="138" t="e">
        <f>#N/A</f>
        <v>#N/A</v>
      </c>
      <c r="BM2182" s="138" t="e">
        <f>#N/A</f>
        <v>#N/A</v>
      </c>
      <c r="BN2182" s="26"/>
      <c r="BO2182" s="26"/>
      <c r="BP2182" s="26"/>
      <c r="BQ2182" s="38"/>
      <c r="BR2182" s="26"/>
      <c r="BS2182" s="26"/>
      <c r="BT2182" s="26"/>
      <c r="BU2182" s="26"/>
      <c r="BV2182" s="39"/>
    </row>
    <row r="2183" spans="1:74" ht="15" hidden="1" customHeight="1" thickBot="1">
      <c r="A2183" s="53">
        <v>2020</v>
      </c>
      <c r="B2183" s="53">
        <v>2179</v>
      </c>
      <c r="C2183" s="53" t="s">
        <v>129</v>
      </c>
      <c r="D2183" s="53" t="s">
        <v>4642</v>
      </c>
      <c r="E2183" s="53" t="s">
        <v>4643</v>
      </c>
      <c r="F2183" s="54">
        <v>44069</v>
      </c>
      <c r="G2183" s="53" t="s">
        <v>4710</v>
      </c>
      <c r="H2183" s="53" t="s">
        <v>4645</v>
      </c>
      <c r="I2183" s="53" t="s">
        <v>4645</v>
      </c>
      <c r="J2183" s="55" t="s">
        <v>4646</v>
      </c>
      <c r="K2183" s="53" t="s">
        <v>135</v>
      </c>
      <c r="L2183" s="53" t="s">
        <v>4647</v>
      </c>
      <c r="M2183" s="53" t="s">
        <v>137</v>
      </c>
      <c r="N2183" s="53" t="s">
        <v>138</v>
      </c>
      <c r="O2183" s="53" t="s">
        <v>138</v>
      </c>
      <c r="P2183" s="56"/>
      <c r="Q2183" s="57">
        <v>80</v>
      </c>
      <c r="R2183" s="57">
        <v>7850</v>
      </c>
      <c r="S2183" s="58">
        <v>1.6089866345527413</v>
      </c>
      <c r="T2183" s="57">
        <v>1697</v>
      </c>
      <c r="U2183" s="57"/>
      <c r="V2183" s="59"/>
      <c r="W2183" s="57"/>
      <c r="X2183" s="57"/>
      <c r="Y2183" s="57" t="e">
        <f>#N/A</f>
        <v>#N/A</v>
      </c>
      <c r="Z2183" s="57"/>
      <c r="AA2183" s="57"/>
      <c r="AB2183" s="60" t="e">
        <f>#N/A</f>
        <v>#N/A</v>
      </c>
      <c r="AC2183" s="57">
        <v>1600</v>
      </c>
      <c r="AD2183" s="57" t="e">
        <f>#N/A</f>
        <v>#N/A</v>
      </c>
      <c r="AE2183" s="61">
        <v>0</v>
      </c>
      <c r="AF2183" s="62"/>
      <c r="AG2183" s="57" t="e">
        <f>#N/A</f>
        <v>#N/A</v>
      </c>
      <c r="AH2183" s="57" t="e">
        <f>#N/A</f>
        <v>#N/A</v>
      </c>
      <c r="AI2183" s="57">
        <v>0</v>
      </c>
      <c r="AJ2183" s="57">
        <v>0</v>
      </c>
      <c r="AK2183" s="53" t="s">
        <v>139</v>
      </c>
      <c r="AL2183" s="53">
        <v>32</v>
      </c>
      <c r="AM2183" s="53" t="s">
        <v>4648</v>
      </c>
      <c r="AN2183" s="40" t="s">
        <v>4711</v>
      </c>
      <c r="AO2183" s="57"/>
      <c r="AP2183" s="57"/>
      <c r="AQ2183" s="57"/>
      <c r="AR2183" s="57">
        <v>12560</v>
      </c>
      <c r="AS2183" s="57"/>
      <c r="AT2183" s="57">
        <f>+AR2183</f>
        <v>12560</v>
      </c>
      <c r="AU2183" s="40" t="s">
        <v>1526</v>
      </c>
      <c r="AV2183" s="93" t="s">
        <v>4651</v>
      </c>
      <c r="AW2183" s="93" t="s">
        <v>4688</v>
      </c>
      <c r="AX2183" s="53"/>
      <c r="AY2183" s="53"/>
      <c r="AZ2183" s="53"/>
      <c r="BA2183" s="53"/>
      <c r="BB2183" s="53" t="s">
        <v>4652</v>
      </c>
      <c r="BC2183" s="53"/>
      <c r="BD2183" s="64"/>
      <c r="BE2183" s="57"/>
      <c r="BF2183" s="57"/>
      <c r="BG2183" s="64"/>
      <c r="BH2183" s="64"/>
      <c r="BI2183" s="64"/>
      <c r="BJ2183" s="138" t="e">
        <f>#N/A</f>
        <v>#N/A</v>
      </c>
      <c r="BK2183" s="138" t="e">
        <f>#N/A</f>
        <v>#N/A</v>
      </c>
      <c r="BL2183" s="138" t="e">
        <f>#N/A</f>
        <v>#N/A</v>
      </c>
      <c r="BM2183" s="138" t="e">
        <f>#N/A</f>
        <v>#N/A</v>
      </c>
      <c r="BN2183" s="53"/>
      <c r="BO2183" s="53"/>
      <c r="BP2183" s="53"/>
      <c r="BQ2183" s="65"/>
      <c r="BR2183" s="53"/>
      <c r="BS2183" s="53"/>
      <c r="BT2183" s="53"/>
      <c r="BU2183" s="53"/>
      <c r="BV2183" s="66"/>
    </row>
    <row r="2184" spans="1:74" ht="15" hidden="1" customHeight="1" thickBot="1">
      <c r="A2184" s="105">
        <v>2020</v>
      </c>
      <c r="B2184" s="105">
        <v>2180</v>
      </c>
      <c r="C2184" s="105" t="s">
        <v>129</v>
      </c>
      <c r="D2184" s="67" t="s">
        <v>4642</v>
      </c>
      <c r="E2184" s="67" t="s">
        <v>4643</v>
      </c>
      <c r="F2184" s="68">
        <v>44076</v>
      </c>
      <c r="G2184" s="67" t="s">
        <v>4712</v>
      </c>
      <c r="H2184" s="67" t="s">
        <v>4645</v>
      </c>
      <c r="I2184" s="67" t="s">
        <v>4645</v>
      </c>
      <c r="J2184" s="69" t="s">
        <v>4646</v>
      </c>
      <c r="K2184" s="105" t="s">
        <v>135</v>
      </c>
      <c r="L2184" s="67" t="s">
        <v>4647</v>
      </c>
      <c r="M2184" s="105" t="s">
        <v>137</v>
      </c>
      <c r="N2184" s="105" t="s">
        <v>138</v>
      </c>
      <c r="O2184" s="105" t="s">
        <v>138</v>
      </c>
      <c r="P2184" s="139"/>
      <c r="Q2184" s="140">
        <v>75</v>
      </c>
      <c r="R2184" s="140">
        <v>6000</v>
      </c>
      <c r="S2184" s="141">
        <v>1.4222222222222223</v>
      </c>
      <c r="T2184" s="140">
        <v>1455</v>
      </c>
      <c r="U2184" s="140"/>
      <c r="V2184" s="142"/>
      <c r="W2184" s="140"/>
      <c r="X2184" s="140"/>
      <c r="Y2184" s="140"/>
      <c r="Z2184" s="140"/>
      <c r="AA2184" s="140"/>
      <c r="AB2184" s="143" t="e">
        <f>#N/A</f>
        <v>#N/A</v>
      </c>
      <c r="AC2184" s="71">
        <v>1600</v>
      </c>
      <c r="AD2184" s="144" t="e">
        <f>#N/A</f>
        <v>#N/A</v>
      </c>
      <c r="AE2184" s="145">
        <v>0.98</v>
      </c>
      <c r="AF2184" s="136"/>
      <c r="AG2184" s="140" t="e">
        <f>#N/A</f>
        <v>#N/A</v>
      </c>
      <c r="AH2184" s="71" t="e">
        <f>#N/A</f>
        <v>#N/A</v>
      </c>
      <c r="AI2184" s="140">
        <v>8842.0500000000011</v>
      </c>
      <c r="AJ2184" s="140">
        <v>8421</v>
      </c>
      <c r="AK2184" s="105" t="s">
        <v>139</v>
      </c>
      <c r="AL2184" s="105">
        <v>33</v>
      </c>
      <c r="AM2184" s="105" t="s">
        <v>4713</v>
      </c>
      <c r="AN2184" s="105"/>
      <c r="AO2184" s="140"/>
      <c r="AP2184" s="140"/>
      <c r="AQ2184" s="140"/>
      <c r="AR2184" s="146"/>
      <c r="AS2184" s="140"/>
      <c r="AT2184" s="146"/>
      <c r="AU2184" s="105" t="s">
        <v>4714</v>
      </c>
      <c r="AV2184" s="105" t="s">
        <v>4715</v>
      </c>
      <c r="AX2184" s="105"/>
      <c r="AY2184" s="105"/>
      <c r="AZ2184" s="105"/>
      <c r="BA2184" s="105"/>
      <c r="BB2184" s="105" t="s">
        <v>4652</v>
      </c>
      <c r="BC2184" s="105"/>
      <c r="BD2184" s="138">
        <v>44148</v>
      </c>
      <c r="BE2184" s="140">
        <v>36323</v>
      </c>
      <c r="BF2184" s="140">
        <v>50174</v>
      </c>
      <c r="BG2184" s="138" t="s">
        <v>4653</v>
      </c>
      <c r="BH2184" s="138" t="s">
        <v>4654</v>
      </c>
      <c r="BI2184" s="138" t="s">
        <v>4654</v>
      </c>
      <c r="BJ2184" s="138" t="str">
        <f>IF(COUNTIF($AV2184:$AZ2184,"*"&amp;"IPN"&amp;"*"),"Si","No")</f>
        <v>Si</v>
      </c>
      <c r="BK2184" s="138" t="str">
        <f>IF(COUNTIF($AV2184:$AZ2184,"*"&amp;"SRS"&amp;"*"),"Si","No")</f>
        <v>Si</v>
      </c>
      <c r="BL2184" s="138" t="str">
        <f>IF(COUNTIF($AV2184:$AZ2184,"*"&amp;"AGE"&amp;"*"),"Si","No")</f>
        <v>No</v>
      </c>
      <c r="BM2184" s="138" t="str">
        <f>IF(COUNTIF(BJ2184:BL2184,"Si"),"Tiene","Sin")</f>
        <v>Tiene</v>
      </c>
      <c r="BN2184" s="105"/>
      <c r="BO2184" s="105"/>
      <c r="BP2184" s="105"/>
      <c r="BQ2184" s="147"/>
      <c r="BR2184" s="105"/>
      <c r="BS2184" s="105"/>
      <c r="BT2184" s="105"/>
      <c r="BU2184" s="105"/>
      <c r="BV2184" s="148"/>
    </row>
    <row r="2185" spans="1:74" ht="15" hidden="1" customHeight="1" thickBot="1">
      <c r="A2185" s="67">
        <v>2020</v>
      </c>
      <c r="B2185" s="131">
        <v>2181</v>
      </c>
      <c r="C2185" s="67" t="s">
        <v>129</v>
      </c>
      <c r="D2185" s="26" t="s">
        <v>4642</v>
      </c>
      <c r="E2185" s="26" t="s">
        <v>4643</v>
      </c>
      <c r="F2185" s="27">
        <v>44076</v>
      </c>
      <c r="G2185" s="26" t="s">
        <v>4716</v>
      </c>
      <c r="H2185" s="26" t="s">
        <v>4645</v>
      </c>
      <c r="I2185" s="26" t="s">
        <v>4645</v>
      </c>
      <c r="J2185" s="28" t="s">
        <v>4646</v>
      </c>
      <c r="K2185" s="67" t="s">
        <v>135</v>
      </c>
      <c r="L2185" s="67" t="s">
        <v>4647</v>
      </c>
      <c r="M2185" s="67" t="s">
        <v>137</v>
      </c>
      <c r="N2185" s="67" t="s">
        <v>138</v>
      </c>
      <c r="O2185" s="67" t="s">
        <v>138</v>
      </c>
      <c r="P2185" s="70"/>
      <c r="Q2185" s="71">
        <v>69</v>
      </c>
      <c r="R2185" s="71">
        <v>4460</v>
      </c>
      <c r="S2185" s="72">
        <v>1.3576492577067905</v>
      </c>
      <c r="T2185" s="71">
        <v>760</v>
      </c>
      <c r="U2185" s="71"/>
      <c r="V2185" s="73"/>
      <c r="W2185" s="71"/>
      <c r="X2185" s="71"/>
      <c r="Y2185" s="71"/>
      <c r="Z2185" s="71"/>
      <c r="AA2185" s="71"/>
      <c r="AB2185" s="74" t="e">
        <f>#N/A</f>
        <v>#N/A</v>
      </c>
      <c r="AC2185" s="30">
        <v>1600</v>
      </c>
      <c r="AD2185" s="30" t="e">
        <f>#N/A</f>
        <v>#N/A</v>
      </c>
      <c r="AE2185" s="75">
        <v>0.98</v>
      </c>
      <c r="AF2185" s="76"/>
      <c r="AG2185" s="71" t="e">
        <f>#N/A</f>
        <v>#N/A</v>
      </c>
      <c r="AH2185" s="30" t="e">
        <f>#N/A</f>
        <v>#N/A</v>
      </c>
      <c r="AI2185" s="71">
        <v>6573</v>
      </c>
      <c r="AJ2185" s="71">
        <v>6260</v>
      </c>
      <c r="AK2185" s="67" t="s">
        <v>139</v>
      </c>
      <c r="AL2185" s="67">
        <v>33</v>
      </c>
      <c r="AM2185" s="67" t="s">
        <v>4713</v>
      </c>
      <c r="AN2185" s="67"/>
      <c r="AO2185" s="71"/>
      <c r="AP2185" s="71"/>
      <c r="AQ2185" s="71"/>
      <c r="AR2185" s="77"/>
      <c r="AS2185" s="71"/>
      <c r="AT2185" s="77"/>
      <c r="AU2185" s="67" t="s">
        <v>4714</v>
      </c>
      <c r="AV2185" s="67" t="s">
        <v>4715</v>
      </c>
      <c r="AX2185" s="67"/>
      <c r="AY2185" s="67"/>
      <c r="AZ2185" s="67"/>
      <c r="BA2185" s="67"/>
      <c r="BB2185" s="67" t="s">
        <v>4652</v>
      </c>
      <c r="BC2185" s="67"/>
      <c r="BD2185" s="78">
        <v>44148</v>
      </c>
      <c r="BE2185" s="71">
        <v>36323</v>
      </c>
      <c r="BF2185" s="71">
        <v>50174</v>
      </c>
      <c r="BG2185" s="78" t="s">
        <v>4653</v>
      </c>
      <c r="BH2185" s="78" t="s">
        <v>4654</v>
      </c>
      <c r="BI2185" s="78" t="s">
        <v>4654</v>
      </c>
      <c r="BJ2185" s="138" t="e">
        <f>#N/A</f>
        <v>#N/A</v>
      </c>
      <c r="BK2185" s="138" t="e">
        <f>#N/A</f>
        <v>#N/A</v>
      </c>
      <c r="BL2185" s="138" t="e">
        <f>#N/A</f>
        <v>#N/A</v>
      </c>
      <c r="BM2185" s="138" t="e">
        <f>#N/A</f>
        <v>#N/A</v>
      </c>
      <c r="BN2185" s="67"/>
      <c r="BO2185" s="67"/>
      <c r="BP2185" s="67"/>
      <c r="BQ2185" s="79"/>
      <c r="BR2185" s="67"/>
      <c r="BS2185" s="67"/>
      <c r="BT2185" s="67"/>
      <c r="BU2185" s="67"/>
      <c r="BV2185" s="80"/>
    </row>
    <row r="2186" spans="1:74" ht="15" hidden="1" customHeight="1" thickBot="1">
      <c r="A2186" s="67">
        <v>2020</v>
      </c>
      <c r="B2186" s="26">
        <v>2182</v>
      </c>
      <c r="C2186" s="67" t="s">
        <v>129</v>
      </c>
      <c r="D2186" s="26" t="s">
        <v>4642</v>
      </c>
      <c r="E2186" s="26" t="s">
        <v>4643</v>
      </c>
      <c r="F2186" s="27">
        <v>44076</v>
      </c>
      <c r="G2186" s="26" t="s">
        <v>4717</v>
      </c>
      <c r="H2186" s="26" t="s">
        <v>4645</v>
      </c>
      <c r="I2186" s="26" t="s">
        <v>4645</v>
      </c>
      <c r="J2186" s="28" t="s">
        <v>4646</v>
      </c>
      <c r="K2186" s="67" t="s">
        <v>135</v>
      </c>
      <c r="L2186" s="67" t="s">
        <v>4647</v>
      </c>
      <c r="M2186" s="26" t="s">
        <v>137</v>
      </c>
      <c r="N2186" s="26" t="s">
        <v>138</v>
      </c>
      <c r="O2186" s="26" t="s">
        <v>138</v>
      </c>
      <c r="Q2186" s="30">
        <v>83</v>
      </c>
      <c r="R2186" s="30">
        <v>9110</v>
      </c>
      <c r="S2186" s="31">
        <v>1.593250633540112</v>
      </c>
      <c r="T2186" s="30">
        <v>1896</v>
      </c>
      <c r="AB2186" s="33" t="e">
        <f>#N/A</f>
        <v>#N/A</v>
      </c>
      <c r="AC2186" s="30">
        <v>1600</v>
      </c>
      <c r="AD2186" s="30" t="e">
        <f>#N/A</f>
        <v>#N/A</v>
      </c>
      <c r="AE2186" s="34">
        <v>0.86235294117647054</v>
      </c>
      <c r="AG2186" s="30" t="e">
        <f>#N/A</f>
        <v>#N/A</v>
      </c>
      <c r="AH2186" s="30" t="e">
        <f>#N/A</f>
        <v>#N/A</v>
      </c>
      <c r="AI2186" s="30">
        <v>13425.300000000001</v>
      </c>
      <c r="AJ2186" s="30">
        <v>12786</v>
      </c>
      <c r="AK2186" s="26" t="s">
        <v>139</v>
      </c>
      <c r="AL2186" s="26">
        <v>33</v>
      </c>
      <c r="AM2186" s="26" t="s">
        <v>4713</v>
      </c>
      <c r="AU2186" s="26" t="s">
        <v>4714</v>
      </c>
      <c r="AV2186" s="26" t="s">
        <v>4715</v>
      </c>
      <c r="BB2186" s="26" t="s">
        <v>4652</v>
      </c>
      <c r="BD2186" s="37">
        <v>44148</v>
      </c>
      <c r="BE2186" s="30">
        <v>36323</v>
      </c>
      <c r="BF2186" s="30">
        <v>50174</v>
      </c>
      <c r="BG2186" s="37" t="s">
        <v>4653</v>
      </c>
      <c r="BH2186" s="37" t="s">
        <v>4654</v>
      </c>
      <c r="BI2186" s="37" t="s">
        <v>4654</v>
      </c>
      <c r="BJ2186" s="138" t="e">
        <f>#N/A</f>
        <v>#N/A</v>
      </c>
      <c r="BK2186" s="138" t="e">
        <f>#N/A</f>
        <v>#N/A</v>
      </c>
      <c r="BL2186" s="138" t="e">
        <f>#N/A</f>
        <v>#N/A</v>
      </c>
      <c r="BM2186" s="138" t="e">
        <f>#N/A</f>
        <v>#N/A</v>
      </c>
      <c r="BN2186" s="26"/>
      <c r="BO2186" s="26"/>
      <c r="BP2186" s="26"/>
      <c r="BQ2186" s="38"/>
      <c r="BR2186" s="26"/>
      <c r="BS2186" s="26"/>
      <c r="BT2186" s="26"/>
      <c r="BU2186" s="26"/>
      <c r="BV2186" s="39"/>
    </row>
    <row r="2187" spans="1:74" ht="15" hidden="1" customHeight="1" thickBot="1">
      <c r="A2187" s="67">
        <v>2020</v>
      </c>
      <c r="B2187" s="67">
        <v>2183</v>
      </c>
      <c r="C2187" s="67" t="s">
        <v>129</v>
      </c>
      <c r="D2187" s="26" t="s">
        <v>4642</v>
      </c>
      <c r="E2187" s="26" t="s">
        <v>4643</v>
      </c>
      <c r="F2187" s="27">
        <v>44076</v>
      </c>
      <c r="G2187" s="26" t="s">
        <v>4718</v>
      </c>
      <c r="H2187" s="26" t="s">
        <v>4645</v>
      </c>
      <c r="I2187" s="26" t="s">
        <v>4645</v>
      </c>
      <c r="J2187" s="28" t="s">
        <v>4646</v>
      </c>
      <c r="K2187" s="67" t="s">
        <v>135</v>
      </c>
      <c r="L2187" s="67" t="s">
        <v>4647</v>
      </c>
      <c r="M2187" s="26" t="s">
        <v>137</v>
      </c>
      <c r="N2187" s="26" t="s">
        <v>138</v>
      </c>
      <c r="O2187" s="26" t="s">
        <v>138</v>
      </c>
      <c r="Q2187" s="30">
        <v>77</v>
      </c>
      <c r="R2187" s="30">
        <v>6890</v>
      </c>
      <c r="S2187" s="31">
        <v>1.5092008682833442</v>
      </c>
      <c r="T2187" s="30">
        <v>1531</v>
      </c>
      <c r="AB2187" s="33" t="e">
        <f>#N/A</f>
        <v>#N/A</v>
      </c>
      <c r="AC2187" s="30">
        <v>1600</v>
      </c>
      <c r="AD2187" s="30" t="e">
        <f>#N/A</f>
        <v>#N/A</v>
      </c>
      <c r="AE2187" s="34">
        <v>0.86</v>
      </c>
      <c r="AG2187" s="30" t="e">
        <f>#N/A</f>
        <v>#N/A</v>
      </c>
      <c r="AH2187" s="30" t="e">
        <f>#N/A</f>
        <v>#N/A</v>
      </c>
      <c r="AI2187" s="30">
        <v>10153.5</v>
      </c>
      <c r="AJ2187" s="30">
        <v>9670</v>
      </c>
      <c r="AK2187" s="26" t="s">
        <v>139</v>
      </c>
      <c r="AL2187" s="26">
        <v>33</v>
      </c>
      <c r="AM2187" s="26" t="s">
        <v>4713</v>
      </c>
      <c r="AU2187" s="26" t="s">
        <v>4714</v>
      </c>
      <c r="AV2187" s="26" t="s">
        <v>4715</v>
      </c>
      <c r="BB2187" s="26" t="s">
        <v>4652</v>
      </c>
      <c r="BD2187" s="37">
        <v>44148</v>
      </c>
      <c r="BE2187" s="30">
        <v>36323</v>
      </c>
      <c r="BF2187" s="30">
        <v>50174</v>
      </c>
      <c r="BG2187" s="37" t="s">
        <v>4653</v>
      </c>
      <c r="BH2187" s="37" t="s">
        <v>4654</v>
      </c>
      <c r="BI2187" s="37" t="s">
        <v>4654</v>
      </c>
      <c r="BJ2187" s="138" t="e">
        <f>#N/A</f>
        <v>#N/A</v>
      </c>
      <c r="BK2187" s="138" t="e">
        <f>#N/A</f>
        <v>#N/A</v>
      </c>
      <c r="BL2187" s="138" t="e">
        <f>#N/A</f>
        <v>#N/A</v>
      </c>
      <c r="BM2187" s="138" t="e">
        <f>#N/A</f>
        <v>#N/A</v>
      </c>
      <c r="BN2187" s="26"/>
      <c r="BO2187" s="26"/>
      <c r="BP2187" s="26"/>
      <c r="BQ2187" s="38"/>
      <c r="BR2187" s="26"/>
      <c r="BS2187" s="26"/>
      <c r="BT2187" s="26"/>
      <c r="BU2187" s="26"/>
      <c r="BV2187" s="39"/>
    </row>
    <row r="2188" spans="1:74" ht="15" hidden="1" customHeight="1" thickBot="1">
      <c r="A2188" s="67">
        <v>2020</v>
      </c>
      <c r="B2188" s="26">
        <v>2184</v>
      </c>
      <c r="C2188" s="67" t="s">
        <v>129</v>
      </c>
      <c r="D2188" s="26" t="s">
        <v>4642</v>
      </c>
      <c r="E2188" s="26" t="s">
        <v>4643</v>
      </c>
      <c r="F2188" s="27">
        <v>44076</v>
      </c>
      <c r="G2188" s="26" t="s">
        <v>4719</v>
      </c>
      <c r="H2188" s="26" t="s">
        <v>4645</v>
      </c>
      <c r="I2188" s="26" t="s">
        <v>4645</v>
      </c>
      <c r="J2188" s="28" t="s">
        <v>4646</v>
      </c>
      <c r="K2188" s="67" t="s">
        <v>135</v>
      </c>
      <c r="L2188" s="67" t="s">
        <v>4647</v>
      </c>
      <c r="M2188" s="26" t="s">
        <v>137</v>
      </c>
      <c r="N2188" s="26" t="s">
        <v>138</v>
      </c>
      <c r="O2188" s="26" t="s">
        <v>138</v>
      </c>
      <c r="Q2188" s="30">
        <v>83</v>
      </c>
      <c r="R2188" s="30">
        <v>8520</v>
      </c>
      <c r="S2188" s="31">
        <v>1.4900653565051321</v>
      </c>
      <c r="T2188" s="30">
        <v>1743</v>
      </c>
      <c r="AB2188" s="33" t="e">
        <f>#N/A</f>
        <v>#N/A</v>
      </c>
      <c r="AC2188" s="30">
        <v>1600</v>
      </c>
      <c r="AD2188" s="30" t="e">
        <f>#N/A</f>
        <v>#N/A</v>
      </c>
      <c r="AE2188" s="34">
        <v>0.86888888888888882</v>
      </c>
      <c r="AG2188" s="30" t="e">
        <f>#N/A</f>
        <v>#N/A</v>
      </c>
      <c r="AH2188" s="30" t="e">
        <f>#N/A</f>
        <v>#N/A</v>
      </c>
      <c r="AI2188" s="30">
        <v>12555.9</v>
      </c>
      <c r="AJ2188" s="30">
        <v>11958</v>
      </c>
      <c r="AK2188" s="26" t="s">
        <v>139</v>
      </c>
      <c r="AL2188" s="26">
        <v>33</v>
      </c>
      <c r="AM2188" s="26" t="s">
        <v>4713</v>
      </c>
      <c r="AU2188" s="26" t="s">
        <v>4714</v>
      </c>
      <c r="AV2188" s="26" t="s">
        <v>4715</v>
      </c>
      <c r="BB2188" s="26" t="s">
        <v>4652</v>
      </c>
      <c r="BD2188" s="37">
        <v>44148</v>
      </c>
      <c r="BE2188" s="30">
        <v>36323</v>
      </c>
      <c r="BF2188" s="30">
        <v>50174</v>
      </c>
      <c r="BG2188" s="37" t="s">
        <v>4653</v>
      </c>
      <c r="BH2188" s="37" t="s">
        <v>4654</v>
      </c>
      <c r="BI2188" s="37" t="s">
        <v>4654</v>
      </c>
      <c r="BJ2188" s="138" t="e">
        <f>#N/A</f>
        <v>#N/A</v>
      </c>
      <c r="BK2188" s="138" t="e">
        <f>#N/A</f>
        <v>#N/A</v>
      </c>
      <c r="BL2188" s="138" t="e">
        <f>#N/A</f>
        <v>#N/A</v>
      </c>
      <c r="BM2188" s="138" t="e">
        <f>#N/A</f>
        <v>#N/A</v>
      </c>
      <c r="BN2188" s="26"/>
      <c r="BO2188" s="26"/>
      <c r="BP2188" s="26"/>
      <c r="BQ2188" s="38"/>
      <c r="BR2188" s="26"/>
      <c r="BS2188" s="26"/>
      <c r="BT2188" s="26"/>
      <c r="BU2188" s="26"/>
      <c r="BV2188" s="39"/>
    </row>
    <row r="2189" spans="1:74" ht="15" hidden="1" customHeight="1" thickBot="1">
      <c r="A2189" s="67">
        <v>2020</v>
      </c>
      <c r="B2189" s="67">
        <v>2185</v>
      </c>
      <c r="C2189" s="67" t="s">
        <v>129</v>
      </c>
      <c r="D2189" s="26" t="s">
        <v>4642</v>
      </c>
      <c r="E2189" s="26" t="s">
        <v>4643</v>
      </c>
      <c r="F2189" s="27">
        <v>44076</v>
      </c>
      <c r="G2189" s="26" t="s">
        <v>4720</v>
      </c>
      <c r="H2189" s="26" t="s">
        <v>4645</v>
      </c>
      <c r="I2189" s="26" t="s">
        <v>4645</v>
      </c>
      <c r="J2189" s="28" t="s">
        <v>4646</v>
      </c>
      <c r="K2189" s="67" t="s">
        <v>135</v>
      </c>
      <c r="L2189" s="67" t="s">
        <v>4647</v>
      </c>
      <c r="M2189" s="26" t="s">
        <v>137</v>
      </c>
      <c r="N2189" s="26" t="s">
        <v>138</v>
      </c>
      <c r="O2189" s="26" t="s">
        <v>138</v>
      </c>
      <c r="Q2189" s="30">
        <v>73</v>
      </c>
      <c r="R2189" s="30">
        <v>5580</v>
      </c>
      <c r="S2189" s="31">
        <v>1.4343846155823525</v>
      </c>
      <c r="T2189" s="30">
        <v>969</v>
      </c>
      <c r="AB2189" s="33" t="e">
        <f>#N/A</f>
        <v>#N/A</v>
      </c>
      <c r="AC2189" s="30">
        <v>1600</v>
      </c>
      <c r="AD2189" s="30" t="e">
        <f>#N/A</f>
        <v>#N/A</v>
      </c>
      <c r="AE2189" s="34">
        <v>0.87</v>
      </c>
      <c r="AG2189" s="30" t="e">
        <f>#N/A</f>
        <v>#N/A</v>
      </c>
      <c r="AH2189" s="30" t="e">
        <f>#N/A</f>
        <v>#N/A</v>
      </c>
      <c r="AI2189" s="30">
        <v>8223.6</v>
      </c>
      <c r="AJ2189" s="30">
        <v>7832</v>
      </c>
      <c r="AK2189" s="26" t="s">
        <v>139</v>
      </c>
      <c r="AL2189" s="26">
        <v>33</v>
      </c>
      <c r="AM2189" s="26" t="s">
        <v>4713</v>
      </c>
      <c r="AU2189" s="26" t="s">
        <v>4714</v>
      </c>
      <c r="AV2189" s="26" t="s">
        <v>4715</v>
      </c>
      <c r="BB2189" s="26" t="s">
        <v>4652</v>
      </c>
      <c r="BD2189" s="37">
        <v>44148</v>
      </c>
      <c r="BE2189" s="30">
        <v>36323</v>
      </c>
      <c r="BF2189" s="30">
        <v>50174</v>
      </c>
      <c r="BG2189" s="37" t="s">
        <v>4653</v>
      </c>
      <c r="BH2189" s="37" t="s">
        <v>4654</v>
      </c>
      <c r="BI2189" s="37" t="s">
        <v>4654</v>
      </c>
      <c r="BJ2189" s="138" t="e">
        <f>#N/A</f>
        <v>#N/A</v>
      </c>
      <c r="BK2189" s="138" t="e">
        <f>#N/A</f>
        <v>#N/A</v>
      </c>
      <c r="BL2189" s="138" t="e">
        <f>#N/A</f>
        <v>#N/A</v>
      </c>
      <c r="BM2189" s="138" t="e">
        <f>#N/A</f>
        <v>#N/A</v>
      </c>
      <c r="BN2189" s="26"/>
      <c r="BO2189" s="26"/>
      <c r="BP2189" s="26"/>
      <c r="BQ2189" s="38"/>
      <c r="BR2189" s="26"/>
      <c r="BS2189" s="26"/>
      <c r="BT2189" s="26"/>
      <c r="BU2189" s="26"/>
      <c r="BV2189" s="39"/>
    </row>
    <row r="2190" spans="1:74" ht="15" hidden="1" customHeight="1" thickBot="1">
      <c r="A2190" s="67">
        <v>2020</v>
      </c>
      <c r="B2190" s="26">
        <v>2186</v>
      </c>
      <c r="C2190" s="67" t="s">
        <v>129</v>
      </c>
      <c r="D2190" s="26" t="s">
        <v>4642</v>
      </c>
      <c r="E2190" s="26" t="s">
        <v>4643</v>
      </c>
      <c r="F2190" s="27">
        <v>44076</v>
      </c>
      <c r="G2190" s="26" t="s">
        <v>4721</v>
      </c>
      <c r="H2190" s="26" t="s">
        <v>4645</v>
      </c>
      <c r="I2190" s="26" t="s">
        <v>4645</v>
      </c>
      <c r="J2190" s="28" t="s">
        <v>4646</v>
      </c>
      <c r="K2190" s="67" t="s">
        <v>135</v>
      </c>
      <c r="L2190" s="67" t="s">
        <v>4647</v>
      </c>
      <c r="M2190" s="26" t="s">
        <v>137</v>
      </c>
      <c r="N2190" s="26" t="s">
        <v>138</v>
      </c>
      <c r="O2190" s="26" t="s">
        <v>138</v>
      </c>
      <c r="Q2190" s="30">
        <v>82</v>
      </c>
      <c r="R2190" s="30">
        <v>7320</v>
      </c>
      <c r="S2190" s="31">
        <v>1.3276069702993283</v>
      </c>
      <c r="T2190" s="30">
        <v>1627</v>
      </c>
      <c r="U2190" s="30">
        <v>1323</v>
      </c>
      <c r="V2190" s="32">
        <v>4.918032786885246</v>
      </c>
      <c r="W2190" s="30">
        <v>50</v>
      </c>
      <c r="X2190" s="30">
        <f>(W2190*U2190/5)*(1000/R2190)</f>
        <v>1807.377049180328</v>
      </c>
      <c r="Y2190" s="30">
        <f>X2190*R2190/1000</f>
        <v>13230</v>
      </c>
      <c r="AB2190" s="33" t="e">
        <f>#N/A</f>
        <v>#N/A</v>
      </c>
      <c r="AC2190" s="30">
        <v>1600</v>
      </c>
      <c r="AD2190" s="30" t="e">
        <f>#N/A</f>
        <v>#N/A</v>
      </c>
      <c r="AE2190" s="34">
        <v>0.92117647058823526</v>
      </c>
      <c r="AG2190" s="30" t="e">
        <f>#N/A</f>
        <v>#N/A</v>
      </c>
      <c r="AH2190" s="30" t="e">
        <f>#N/A</f>
        <v>#N/A</v>
      </c>
      <c r="AI2190" s="30">
        <v>10618.65</v>
      </c>
      <c r="AJ2190" s="30">
        <v>10113</v>
      </c>
      <c r="AK2190" s="26" t="s">
        <v>139</v>
      </c>
      <c r="AL2190" s="26">
        <v>33</v>
      </c>
      <c r="AM2190" s="26" t="s">
        <v>4713</v>
      </c>
      <c r="AU2190" s="26" t="s">
        <v>4714</v>
      </c>
      <c r="AV2190" s="26" t="s">
        <v>4715</v>
      </c>
      <c r="BB2190" s="26" t="s">
        <v>4652</v>
      </c>
      <c r="BD2190" s="37">
        <v>44148</v>
      </c>
      <c r="BE2190" s="30">
        <v>36323</v>
      </c>
      <c r="BF2190" s="30">
        <v>50174</v>
      </c>
      <c r="BG2190" s="37" t="s">
        <v>4653</v>
      </c>
      <c r="BH2190" s="37" t="s">
        <v>4654</v>
      </c>
      <c r="BI2190" s="37" t="s">
        <v>4654</v>
      </c>
      <c r="BJ2190" s="138" t="e">
        <f>#N/A</f>
        <v>#N/A</v>
      </c>
      <c r="BK2190" s="138" t="e">
        <f>#N/A</f>
        <v>#N/A</v>
      </c>
      <c r="BL2190" s="138" t="e">
        <f>#N/A</f>
        <v>#N/A</v>
      </c>
      <c r="BM2190" s="138" t="e">
        <f>#N/A</f>
        <v>#N/A</v>
      </c>
      <c r="BN2190" s="26"/>
      <c r="BO2190" s="26"/>
      <c r="BP2190" s="26"/>
      <c r="BQ2190" s="38"/>
      <c r="BR2190" s="26"/>
      <c r="BS2190" s="26"/>
      <c r="BT2190" s="26"/>
      <c r="BU2190" s="26"/>
      <c r="BV2190" s="39"/>
    </row>
    <row r="2191" spans="1:74" ht="15" hidden="1" customHeight="1" thickBot="1">
      <c r="A2191" s="67">
        <v>2020</v>
      </c>
      <c r="B2191" s="67">
        <v>2187</v>
      </c>
      <c r="C2191" s="67" t="s">
        <v>129</v>
      </c>
      <c r="D2191" s="26" t="s">
        <v>4642</v>
      </c>
      <c r="E2191" s="26" t="s">
        <v>4643</v>
      </c>
      <c r="F2191" s="27">
        <v>44076</v>
      </c>
      <c r="G2191" s="26" t="s">
        <v>4722</v>
      </c>
      <c r="H2191" s="26" t="s">
        <v>4645</v>
      </c>
      <c r="I2191" s="26" t="s">
        <v>4645</v>
      </c>
      <c r="J2191" s="28" t="s">
        <v>4646</v>
      </c>
      <c r="K2191" s="67" t="s">
        <v>135</v>
      </c>
      <c r="L2191" s="67" t="s">
        <v>4647</v>
      </c>
      <c r="M2191" s="26" t="s">
        <v>137</v>
      </c>
      <c r="N2191" s="26" t="s">
        <v>138</v>
      </c>
      <c r="O2191" s="26" t="s">
        <v>138</v>
      </c>
      <c r="Q2191" s="30">
        <v>76</v>
      </c>
      <c r="R2191" s="30">
        <v>6310</v>
      </c>
      <c r="S2191" s="31">
        <v>1.3276069702993283</v>
      </c>
      <c r="T2191" s="30">
        <v>1289</v>
      </c>
      <c r="AB2191" s="33" t="e">
        <f>#N/A</f>
        <v>#N/A</v>
      </c>
      <c r="AC2191" s="30">
        <v>1600</v>
      </c>
      <c r="AD2191" s="30" t="e">
        <f>#N/A</f>
        <v>#N/A</v>
      </c>
      <c r="AE2191" s="34">
        <v>0.92</v>
      </c>
      <c r="AG2191" s="30" t="e">
        <f>#N/A</f>
        <v>#N/A</v>
      </c>
      <c r="AH2191" s="30" t="e">
        <f>#N/A</f>
        <v>#N/A</v>
      </c>
      <c r="AI2191" s="30">
        <v>9298.8000000000011</v>
      </c>
      <c r="AJ2191" s="30">
        <v>8856</v>
      </c>
      <c r="AK2191" s="26" t="s">
        <v>139</v>
      </c>
      <c r="AL2191" s="26">
        <v>33</v>
      </c>
      <c r="AM2191" s="26" t="s">
        <v>4713</v>
      </c>
      <c r="AU2191" s="26" t="s">
        <v>4714</v>
      </c>
      <c r="AV2191" s="26" t="s">
        <v>4715</v>
      </c>
      <c r="BB2191" s="26" t="s">
        <v>4652</v>
      </c>
      <c r="BD2191" s="37">
        <v>44148</v>
      </c>
      <c r="BE2191" s="30">
        <v>36323</v>
      </c>
      <c r="BF2191" s="30">
        <v>50174</v>
      </c>
      <c r="BG2191" s="37" t="s">
        <v>4653</v>
      </c>
      <c r="BH2191" s="37" t="s">
        <v>4654</v>
      </c>
      <c r="BI2191" s="37" t="s">
        <v>4654</v>
      </c>
      <c r="BJ2191" s="138" t="e">
        <f>#N/A</f>
        <v>#N/A</v>
      </c>
      <c r="BK2191" s="138" t="e">
        <f>#N/A</f>
        <v>#N/A</v>
      </c>
      <c r="BL2191" s="138" t="e">
        <f>#N/A</f>
        <v>#N/A</v>
      </c>
      <c r="BM2191" s="138" t="e">
        <f>#N/A</f>
        <v>#N/A</v>
      </c>
      <c r="BN2191" s="26"/>
      <c r="BO2191" s="26"/>
      <c r="BP2191" s="26"/>
      <c r="BQ2191" s="38"/>
      <c r="BR2191" s="26"/>
      <c r="BS2191" s="26"/>
      <c r="BT2191" s="26"/>
      <c r="BU2191" s="26"/>
      <c r="BV2191" s="39"/>
    </row>
    <row r="2192" spans="1:74" ht="15" hidden="1" customHeight="1" thickBot="1">
      <c r="A2192" s="67">
        <v>2020</v>
      </c>
      <c r="B2192" s="26">
        <v>2188</v>
      </c>
      <c r="C2192" s="67" t="s">
        <v>129</v>
      </c>
      <c r="D2192" s="26" t="s">
        <v>4642</v>
      </c>
      <c r="E2192" s="26" t="s">
        <v>4643</v>
      </c>
      <c r="F2192" s="27">
        <v>44076</v>
      </c>
      <c r="G2192" s="26" t="s">
        <v>4723</v>
      </c>
      <c r="H2192" s="26" t="s">
        <v>4645</v>
      </c>
      <c r="I2192" s="26" t="s">
        <v>4645</v>
      </c>
      <c r="J2192" s="28" t="s">
        <v>4646</v>
      </c>
      <c r="K2192" s="67" t="s">
        <v>135</v>
      </c>
      <c r="L2192" s="67" t="s">
        <v>4647</v>
      </c>
      <c r="M2192" s="26" t="s">
        <v>137</v>
      </c>
      <c r="N2192" s="26" t="s">
        <v>138</v>
      </c>
      <c r="O2192" s="26" t="s">
        <v>138</v>
      </c>
      <c r="Q2192" s="30">
        <v>81</v>
      </c>
      <c r="R2192" s="30">
        <v>8780</v>
      </c>
      <c r="S2192" s="31">
        <v>1.3276069702993283</v>
      </c>
      <c r="T2192" s="30">
        <v>1842</v>
      </c>
      <c r="AB2192" s="33" t="e">
        <f>#N/A</f>
        <v>#N/A</v>
      </c>
      <c r="AC2192" s="30">
        <v>1600</v>
      </c>
      <c r="AD2192" s="30" t="e">
        <f>#N/A</f>
        <v>#N/A</v>
      </c>
      <c r="AE2192" s="34">
        <v>0.73</v>
      </c>
      <c r="AG2192" s="30" t="e">
        <f>#N/A</f>
        <v>#N/A</v>
      </c>
      <c r="AH2192" s="30" t="e">
        <f>#N/A</f>
        <v>#N/A</v>
      </c>
      <c r="AI2192" s="30">
        <v>12939.150000000001</v>
      </c>
      <c r="AJ2192" s="30">
        <v>12323</v>
      </c>
      <c r="AK2192" s="26" t="s">
        <v>139</v>
      </c>
      <c r="AL2192" s="26">
        <v>33</v>
      </c>
      <c r="AM2192" s="26" t="s">
        <v>4713</v>
      </c>
      <c r="AU2192" s="26" t="s">
        <v>4714</v>
      </c>
      <c r="AV2192" s="26" t="s">
        <v>4715</v>
      </c>
      <c r="BB2192" s="26" t="s">
        <v>4652</v>
      </c>
      <c r="BD2192" s="37">
        <v>44148</v>
      </c>
      <c r="BE2192" s="30">
        <v>36323</v>
      </c>
      <c r="BF2192" s="30">
        <v>50174</v>
      </c>
      <c r="BG2192" s="37" t="s">
        <v>4653</v>
      </c>
      <c r="BH2192" s="37" t="s">
        <v>4654</v>
      </c>
      <c r="BI2192" s="37" t="s">
        <v>4654</v>
      </c>
      <c r="BJ2192" s="138" t="e">
        <f>#N/A</f>
        <v>#N/A</v>
      </c>
      <c r="BK2192" s="138" t="e">
        <f>#N/A</f>
        <v>#N/A</v>
      </c>
      <c r="BL2192" s="138" t="e">
        <f>#N/A</f>
        <v>#N/A</v>
      </c>
      <c r="BM2192" s="138" t="e">
        <f>#N/A</f>
        <v>#N/A</v>
      </c>
      <c r="BN2192" s="26"/>
      <c r="BO2192" s="26"/>
      <c r="BP2192" s="26"/>
      <c r="BQ2192" s="38"/>
      <c r="BR2192" s="26"/>
      <c r="BS2192" s="26"/>
      <c r="BT2192" s="26"/>
      <c r="BU2192" s="26"/>
      <c r="BV2192" s="39"/>
    </row>
    <row r="2193" spans="1:74" ht="15" hidden="1" customHeight="1" thickBot="1">
      <c r="A2193" s="67">
        <v>2020</v>
      </c>
      <c r="B2193" s="67">
        <v>2189</v>
      </c>
      <c r="C2193" s="67" t="s">
        <v>129</v>
      </c>
      <c r="D2193" s="26" t="s">
        <v>4642</v>
      </c>
      <c r="E2193" s="26" t="s">
        <v>4643</v>
      </c>
      <c r="F2193" s="27">
        <v>44076</v>
      </c>
      <c r="G2193" s="26" t="s">
        <v>4724</v>
      </c>
      <c r="H2193" s="26" t="s">
        <v>4645</v>
      </c>
      <c r="I2193" s="26" t="s">
        <v>4645</v>
      </c>
      <c r="J2193" s="28" t="s">
        <v>4646</v>
      </c>
      <c r="K2193" s="67" t="s">
        <v>135</v>
      </c>
      <c r="L2193" s="67" t="s">
        <v>4647</v>
      </c>
      <c r="M2193" s="26" t="s">
        <v>137</v>
      </c>
      <c r="N2193" s="26" t="s">
        <v>138</v>
      </c>
      <c r="O2193" s="26" t="s">
        <v>138</v>
      </c>
      <c r="Q2193" s="30">
        <v>74</v>
      </c>
      <c r="R2193" s="30">
        <v>5580</v>
      </c>
      <c r="S2193" s="31">
        <v>1.3276069702993283</v>
      </c>
      <c r="T2193" s="30">
        <v>1320</v>
      </c>
      <c r="AB2193" s="33" t="e">
        <f>#N/A</f>
        <v>#N/A</v>
      </c>
      <c r="AC2193" s="30">
        <v>1600</v>
      </c>
      <c r="AD2193" s="30" t="e">
        <f>#N/A</f>
        <v>#N/A</v>
      </c>
      <c r="AE2193" s="34">
        <v>0.73</v>
      </c>
      <c r="AG2193" s="30" t="e">
        <f>#N/A</f>
        <v>#N/A</v>
      </c>
      <c r="AH2193" s="30" t="e">
        <f>#N/A</f>
        <v>#N/A</v>
      </c>
      <c r="AI2193" s="30">
        <v>8223.6</v>
      </c>
      <c r="AJ2193" s="30">
        <v>7832</v>
      </c>
      <c r="AK2193" s="26" t="s">
        <v>139</v>
      </c>
      <c r="AL2193" s="26">
        <v>33</v>
      </c>
      <c r="AM2193" s="26" t="s">
        <v>4713</v>
      </c>
      <c r="AU2193" s="26" t="s">
        <v>4714</v>
      </c>
      <c r="AV2193" s="26" t="s">
        <v>4715</v>
      </c>
      <c r="BB2193" s="26" t="s">
        <v>4652</v>
      </c>
      <c r="BD2193" s="37">
        <v>44148</v>
      </c>
      <c r="BE2193" s="30">
        <v>36323</v>
      </c>
      <c r="BF2193" s="30">
        <v>50174</v>
      </c>
      <c r="BG2193" s="37" t="s">
        <v>4653</v>
      </c>
      <c r="BH2193" s="37" t="s">
        <v>4654</v>
      </c>
      <c r="BI2193" s="37" t="s">
        <v>4654</v>
      </c>
      <c r="BJ2193" s="138" t="e">
        <f>#N/A</f>
        <v>#N/A</v>
      </c>
      <c r="BK2193" s="138" t="e">
        <f>#N/A</f>
        <v>#N/A</v>
      </c>
      <c r="BL2193" s="138" t="e">
        <f>#N/A</f>
        <v>#N/A</v>
      </c>
      <c r="BM2193" s="138" t="e">
        <f>#N/A</f>
        <v>#N/A</v>
      </c>
      <c r="BN2193" s="26"/>
      <c r="BO2193" s="26"/>
      <c r="BP2193" s="26"/>
      <c r="BQ2193" s="38"/>
      <c r="BR2193" s="26"/>
      <c r="BS2193" s="26"/>
      <c r="BT2193" s="26"/>
      <c r="BU2193" s="26"/>
      <c r="BV2193" s="39"/>
    </row>
    <row r="2194" spans="1:74" ht="15" hidden="1" customHeight="1" thickBot="1">
      <c r="A2194" s="67">
        <v>2020</v>
      </c>
      <c r="B2194" s="26">
        <v>2190</v>
      </c>
      <c r="C2194" s="67" t="s">
        <v>129</v>
      </c>
      <c r="D2194" s="26" t="s">
        <v>4642</v>
      </c>
      <c r="E2194" s="26" t="s">
        <v>4643</v>
      </c>
      <c r="F2194" s="27">
        <v>44076</v>
      </c>
      <c r="G2194" s="67" t="s">
        <v>4725</v>
      </c>
      <c r="H2194" s="26" t="s">
        <v>4645</v>
      </c>
      <c r="I2194" s="26" t="s">
        <v>4645</v>
      </c>
      <c r="J2194" s="28" t="s">
        <v>4646</v>
      </c>
      <c r="K2194" s="67" t="s">
        <v>135</v>
      </c>
      <c r="L2194" s="67" t="s">
        <v>4647</v>
      </c>
      <c r="M2194" s="26" t="s">
        <v>137</v>
      </c>
      <c r="N2194" s="26" t="s">
        <v>138</v>
      </c>
      <c r="O2194" s="26" t="s">
        <v>138</v>
      </c>
      <c r="Q2194" s="30">
        <v>90</v>
      </c>
      <c r="R2194" s="30">
        <v>12240</v>
      </c>
      <c r="S2194" s="31">
        <v>1.3276069702993283</v>
      </c>
      <c r="T2194" s="30">
        <v>2215</v>
      </c>
      <c r="AB2194" s="33" t="e">
        <f>#N/A</f>
        <v>#N/A</v>
      </c>
      <c r="AC2194" s="30">
        <v>1600</v>
      </c>
      <c r="AD2194" s="30" t="e">
        <f>#N/A</f>
        <v>#N/A</v>
      </c>
      <c r="AE2194" s="34">
        <v>0.91749999999999998</v>
      </c>
      <c r="AG2194" s="30" t="e">
        <f>#N/A</f>
        <v>#N/A</v>
      </c>
      <c r="AH2194" s="30" t="e">
        <f>#N/A</f>
        <v>#N/A</v>
      </c>
      <c r="AI2194" s="30">
        <v>16915.5</v>
      </c>
      <c r="AJ2194" s="30">
        <v>16110</v>
      </c>
      <c r="AK2194" s="26" t="s">
        <v>139</v>
      </c>
      <c r="AL2194" s="26">
        <v>33</v>
      </c>
      <c r="AM2194" s="26" t="s">
        <v>4713</v>
      </c>
      <c r="AU2194" s="26" t="s">
        <v>4714</v>
      </c>
      <c r="AV2194" s="26" t="s">
        <v>4715</v>
      </c>
      <c r="BB2194" s="26" t="s">
        <v>4652</v>
      </c>
      <c r="BD2194" s="37">
        <v>44148</v>
      </c>
      <c r="BE2194" s="30">
        <v>36323</v>
      </c>
      <c r="BF2194" s="30">
        <v>50174</v>
      </c>
      <c r="BG2194" s="37" t="s">
        <v>4653</v>
      </c>
      <c r="BH2194" s="37" t="s">
        <v>4654</v>
      </c>
      <c r="BI2194" s="37" t="s">
        <v>4654</v>
      </c>
      <c r="BJ2194" s="138" t="e">
        <f>#N/A</f>
        <v>#N/A</v>
      </c>
      <c r="BK2194" s="138" t="e">
        <f>#N/A</f>
        <v>#N/A</v>
      </c>
      <c r="BL2194" s="138" t="e">
        <f>#N/A</f>
        <v>#N/A</v>
      </c>
      <c r="BM2194" s="138" t="e">
        <f>#N/A</f>
        <v>#N/A</v>
      </c>
      <c r="BN2194" s="26"/>
      <c r="BO2194" s="26"/>
      <c r="BP2194" s="26"/>
      <c r="BQ2194" s="38"/>
      <c r="BR2194" s="26"/>
      <c r="BS2194" s="26"/>
      <c r="BT2194" s="26"/>
      <c r="BU2194" s="26"/>
      <c r="BV2194" s="39"/>
    </row>
    <row r="2195" spans="1:74" ht="15" hidden="1" customHeight="1" thickBot="1">
      <c r="A2195" s="67">
        <v>2020</v>
      </c>
      <c r="B2195" s="67">
        <v>2191</v>
      </c>
      <c r="C2195" s="67" t="s">
        <v>129</v>
      </c>
      <c r="D2195" s="26" t="s">
        <v>4642</v>
      </c>
      <c r="E2195" s="26" t="s">
        <v>4643</v>
      </c>
      <c r="F2195" s="27">
        <v>44076</v>
      </c>
      <c r="G2195" s="67" t="s">
        <v>4726</v>
      </c>
      <c r="H2195" s="26" t="s">
        <v>4645</v>
      </c>
      <c r="I2195" s="26" t="s">
        <v>4645</v>
      </c>
      <c r="J2195" s="28" t="s">
        <v>4646</v>
      </c>
      <c r="K2195" s="67" t="s">
        <v>135</v>
      </c>
      <c r="L2195" s="67" t="s">
        <v>4647</v>
      </c>
      <c r="M2195" s="26" t="s">
        <v>137</v>
      </c>
      <c r="N2195" s="26" t="s">
        <v>138</v>
      </c>
      <c r="O2195" s="26" t="s">
        <v>138</v>
      </c>
      <c r="Q2195" s="30">
        <v>72</v>
      </c>
      <c r="R2195" s="30">
        <v>4780</v>
      </c>
      <c r="S2195" s="31">
        <v>1.3276069702993283</v>
      </c>
      <c r="T2195" s="30">
        <v>905</v>
      </c>
      <c r="AB2195" s="33" t="e">
        <f>#N/A</f>
        <v>#N/A</v>
      </c>
      <c r="AC2195" s="30">
        <v>1600</v>
      </c>
      <c r="AD2195" s="30" t="e">
        <f>#N/A</f>
        <v>#N/A</v>
      </c>
      <c r="AE2195" s="34">
        <v>0.92</v>
      </c>
      <c r="AG2195" s="30" t="e">
        <f>#N/A</f>
        <v>#N/A</v>
      </c>
      <c r="AH2195" s="30" t="e">
        <f>#N/A</f>
        <v>#N/A</v>
      </c>
      <c r="AI2195" s="30">
        <v>7044.4500000000007</v>
      </c>
      <c r="AJ2195" s="30">
        <v>6709</v>
      </c>
      <c r="AK2195" s="26" t="s">
        <v>139</v>
      </c>
      <c r="AL2195" s="26">
        <v>33</v>
      </c>
      <c r="AM2195" s="26" t="s">
        <v>4713</v>
      </c>
      <c r="AU2195" s="26" t="s">
        <v>4714</v>
      </c>
      <c r="AV2195" s="26" t="s">
        <v>4715</v>
      </c>
      <c r="BB2195" s="26" t="s">
        <v>4652</v>
      </c>
      <c r="BD2195" s="37">
        <v>44148</v>
      </c>
      <c r="BE2195" s="30">
        <v>36323</v>
      </c>
      <c r="BF2195" s="30">
        <v>50174</v>
      </c>
      <c r="BG2195" s="37" t="s">
        <v>4653</v>
      </c>
      <c r="BH2195" s="37" t="s">
        <v>4654</v>
      </c>
      <c r="BI2195" s="37" t="s">
        <v>4654</v>
      </c>
      <c r="BJ2195" s="138" t="e">
        <f>#N/A</f>
        <v>#N/A</v>
      </c>
      <c r="BK2195" s="138" t="e">
        <f>#N/A</f>
        <v>#N/A</v>
      </c>
      <c r="BL2195" s="138" t="e">
        <f>#N/A</f>
        <v>#N/A</v>
      </c>
      <c r="BM2195" s="138" t="e">
        <f>#N/A</f>
        <v>#N/A</v>
      </c>
      <c r="BN2195" s="26"/>
      <c r="BO2195" s="26"/>
      <c r="BP2195" s="26"/>
      <c r="BQ2195" s="38"/>
      <c r="BR2195" s="26"/>
      <c r="BS2195" s="26"/>
      <c r="BT2195" s="26"/>
      <c r="BU2195" s="26"/>
      <c r="BV2195" s="39"/>
    </row>
    <row r="2196" spans="1:74" ht="15" hidden="1" customHeight="1" thickBot="1">
      <c r="A2196" s="67">
        <v>2020</v>
      </c>
      <c r="B2196" s="26">
        <v>2192</v>
      </c>
      <c r="C2196" s="67" t="s">
        <v>129</v>
      </c>
      <c r="D2196" s="26" t="s">
        <v>4642</v>
      </c>
      <c r="E2196" s="26" t="s">
        <v>4643</v>
      </c>
      <c r="F2196" s="27">
        <v>44076</v>
      </c>
      <c r="G2196" s="67" t="s">
        <v>4727</v>
      </c>
      <c r="H2196" s="26" t="s">
        <v>4645</v>
      </c>
      <c r="I2196" s="26" t="s">
        <v>4645</v>
      </c>
      <c r="J2196" s="28" t="s">
        <v>4646</v>
      </c>
      <c r="K2196" s="67" t="s">
        <v>135</v>
      </c>
      <c r="L2196" s="67" t="s">
        <v>4647</v>
      </c>
      <c r="M2196" s="26" t="s">
        <v>137</v>
      </c>
      <c r="N2196" s="26" t="s">
        <v>138</v>
      </c>
      <c r="O2196" s="26" t="s">
        <v>138</v>
      </c>
      <c r="Q2196" s="30">
        <v>78</v>
      </c>
      <c r="R2196" s="30">
        <v>7730</v>
      </c>
      <c r="S2196" s="31">
        <v>1.3276069702993283</v>
      </c>
      <c r="T2196" s="30">
        <v>1316</v>
      </c>
      <c r="AB2196" s="33" t="e">
        <f>#N/A</f>
        <v>#N/A</v>
      </c>
      <c r="AC2196" s="30">
        <v>1600</v>
      </c>
      <c r="AD2196" s="30" t="e">
        <f>#N/A</f>
        <v>#N/A</v>
      </c>
      <c r="AE2196" s="34">
        <v>0.98</v>
      </c>
      <c r="AG2196" s="30" t="e">
        <f>#N/A</f>
        <v>#N/A</v>
      </c>
      <c r="AH2196" s="30" t="e">
        <f>#N/A</f>
        <v>#N/A</v>
      </c>
      <c r="AI2196" s="30">
        <v>11391.45</v>
      </c>
      <c r="AJ2196" s="30">
        <v>10849</v>
      </c>
      <c r="AK2196" s="26" t="s">
        <v>139</v>
      </c>
      <c r="AL2196" s="26">
        <v>33</v>
      </c>
      <c r="AM2196" s="26" t="s">
        <v>4713</v>
      </c>
      <c r="AU2196" s="26" t="s">
        <v>4714</v>
      </c>
      <c r="AV2196" s="26" t="s">
        <v>4715</v>
      </c>
      <c r="BB2196" s="26" t="s">
        <v>4652</v>
      </c>
      <c r="BD2196" s="37">
        <v>44148</v>
      </c>
      <c r="BE2196" s="30">
        <v>36323</v>
      </c>
      <c r="BF2196" s="30">
        <v>50174</v>
      </c>
      <c r="BG2196" s="37" t="s">
        <v>4653</v>
      </c>
      <c r="BH2196" s="37" t="s">
        <v>4654</v>
      </c>
      <c r="BI2196" s="37" t="s">
        <v>4654</v>
      </c>
      <c r="BJ2196" s="138" t="e">
        <f>#N/A</f>
        <v>#N/A</v>
      </c>
      <c r="BK2196" s="138" t="e">
        <f>#N/A</f>
        <v>#N/A</v>
      </c>
      <c r="BL2196" s="138" t="e">
        <f>#N/A</f>
        <v>#N/A</v>
      </c>
      <c r="BM2196" s="138" t="e">
        <f>#N/A</f>
        <v>#N/A</v>
      </c>
      <c r="BN2196" s="26"/>
      <c r="BO2196" s="26"/>
      <c r="BP2196" s="26"/>
      <c r="BQ2196" s="38"/>
      <c r="BR2196" s="26"/>
      <c r="BS2196" s="26"/>
      <c r="BT2196" s="26"/>
      <c r="BU2196" s="26"/>
      <c r="BV2196" s="39"/>
    </row>
    <row r="2197" spans="1:74" ht="15" hidden="1" customHeight="1" thickBot="1">
      <c r="A2197" s="67">
        <v>2020</v>
      </c>
      <c r="B2197" s="67">
        <v>2193</v>
      </c>
      <c r="C2197" s="67" t="s">
        <v>129</v>
      </c>
      <c r="D2197" s="26" t="s">
        <v>4642</v>
      </c>
      <c r="E2197" s="26" t="s">
        <v>4643</v>
      </c>
      <c r="F2197" s="27">
        <v>44076</v>
      </c>
      <c r="G2197" s="67" t="s">
        <v>4728</v>
      </c>
      <c r="H2197" s="26" t="s">
        <v>4645</v>
      </c>
      <c r="I2197" s="26" t="s">
        <v>4645</v>
      </c>
      <c r="J2197" s="28" t="s">
        <v>4646</v>
      </c>
      <c r="K2197" s="67" t="s">
        <v>135</v>
      </c>
      <c r="L2197" s="67" t="s">
        <v>4647</v>
      </c>
      <c r="M2197" s="26" t="s">
        <v>137</v>
      </c>
      <c r="N2197" s="26" t="s">
        <v>138</v>
      </c>
      <c r="O2197" s="26" t="s">
        <v>138</v>
      </c>
      <c r="Q2197" s="30">
        <v>71</v>
      </c>
      <c r="R2197" s="30">
        <v>5570</v>
      </c>
      <c r="S2197" s="31">
        <v>1.3276069702993283</v>
      </c>
      <c r="T2197" s="30">
        <v>1171</v>
      </c>
      <c r="AB2197" s="33" t="e">
        <f>#N/A</f>
        <v>#N/A</v>
      </c>
      <c r="AC2197" s="30">
        <v>1600</v>
      </c>
      <c r="AD2197" s="30" t="e">
        <f>#N/A</f>
        <v>#N/A</v>
      </c>
      <c r="AE2197" s="34">
        <v>0.98</v>
      </c>
      <c r="AG2197" s="30" t="e">
        <f>#N/A</f>
        <v>#N/A</v>
      </c>
      <c r="AH2197" s="30" t="e">
        <f>#N/A</f>
        <v>#N/A</v>
      </c>
      <c r="AI2197" s="30">
        <v>8208.9</v>
      </c>
      <c r="AJ2197" s="30">
        <v>7818</v>
      </c>
      <c r="AK2197" s="26" t="s">
        <v>139</v>
      </c>
      <c r="AL2197" s="26">
        <v>33</v>
      </c>
      <c r="AM2197" s="26" t="s">
        <v>4713</v>
      </c>
      <c r="AU2197" s="26" t="s">
        <v>4714</v>
      </c>
      <c r="AV2197" s="26" t="s">
        <v>4715</v>
      </c>
      <c r="BB2197" s="26" t="s">
        <v>4652</v>
      </c>
      <c r="BD2197" s="37">
        <v>44148</v>
      </c>
      <c r="BE2197" s="30">
        <v>36323</v>
      </c>
      <c r="BF2197" s="30">
        <v>50174</v>
      </c>
      <c r="BG2197" s="37" t="s">
        <v>4653</v>
      </c>
      <c r="BH2197" s="37" t="s">
        <v>4654</v>
      </c>
      <c r="BI2197" s="37" t="s">
        <v>4654</v>
      </c>
      <c r="BJ2197" s="138" t="e">
        <f>#N/A</f>
        <v>#N/A</v>
      </c>
      <c r="BK2197" s="138" t="e">
        <f>#N/A</f>
        <v>#N/A</v>
      </c>
      <c r="BL2197" s="138" t="e">
        <f>#N/A</f>
        <v>#N/A</v>
      </c>
      <c r="BM2197" s="138" t="e">
        <f>#N/A</f>
        <v>#N/A</v>
      </c>
      <c r="BN2197" s="26"/>
      <c r="BO2197" s="26"/>
      <c r="BP2197" s="26"/>
      <c r="BQ2197" s="38"/>
      <c r="BR2197" s="26"/>
      <c r="BS2197" s="26"/>
      <c r="BT2197" s="26"/>
      <c r="BU2197" s="26"/>
      <c r="BV2197" s="39"/>
    </row>
    <row r="2198" spans="1:74" ht="15" hidden="1" customHeight="1" thickBot="1">
      <c r="A2198" s="67">
        <v>2020</v>
      </c>
      <c r="B2198" s="26">
        <v>2194</v>
      </c>
      <c r="C2198" s="67" t="s">
        <v>129</v>
      </c>
      <c r="D2198" s="26" t="s">
        <v>4642</v>
      </c>
      <c r="E2198" s="26" t="s">
        <v>4643</v>
      </c>
      <c r="F2198" s="27">
        <v>44076</v>
      </c>
      <c r="G2198" s="67" t="s">
        <v>4729</v>
      </c>
      <c r="H2198" s="26" t="s">
        <v>4645</v>
      </c>
      <c r="I2198" s="26" t="s">
        <v>4645</v>
      </c>
      <c r="J2198" s="28" t="s">
        <v>4646</v>
      </c>
      <c r="K2198" s="67" t="s">
        <v>135</v>
      </c>
      <c r="L2198" s="67" t="s">
        <v>4647</v>
      </c>
      <c r="M2198" s="26" t="s">
        <v>137</v>
      </c>
      <c r="N2198" s="26" t="s">
        <v>138</v>
      </c>
      <c r="O2198" s="26" t="s">
        <v>138</v>
      </c>
      <c r="Q2198" s="30">
        <v>83</v>
      </c>
      <c r="R2198" s="30">
        <v>9290</v>
      </c>
      <c r="S2198" s="31">
        <v>1.3276069702993283</v>
      </c>
      <c r="T2198" s="30">
        <v>1828</v>
      </c>
      <c r="AB2198" s="33" t="e">
        <f>#N/A</f>
        <v>#N/A</v>
      </c>
      <c r="AC2198" s="30">
        <v>1600</v>
      </c>
      <c r="AD2198" s="30" t="e">
        <f>#N/A</f>
        <v>#N/A</v>
      </c>
      <c r="AE2198" s="34">
        <v>0.74470588235294111</v>
      </c>
      <c r="AG2198" s="30" t="e">
        <f>#N/A</f>
        <v>#N/A</v>
      </c>
      <c r="AH2198" s="30" t="e">
        <f>#N/A</f>
        <v>#N/A</v>
      </c>
      <c r="AI2198" s="30">
        <v>13690.95</v>
      </c>
      <c r="AJ2198" s="30">
        <v>13039</v>
      </c>
      <c r="AK2198" s="26" t="s">
        <v>139</v>
      </c>
      <c r="AL2198" s="26">
        <v>33</v>
      </c>
      <c r="AM2198" s="26" t="s">
        <v>4713</v>
      </c>
      <c r="AU2198" s="26" t="s">
        <v>4714</v>
      </c>
      <c r="AV2198" s="26" t="s">
        <v>4715</v>
      </c>
      <c r="BB2198" s="26" t="s">
        <v>4652</v>
      </c>
      <c r="BD2198" s="37">
        <v>44148</v>
      </c>
      <c r="BE2198" s="30">
        <v>36323</v>
      </c>
      <c r="BF2198" s="30">
        <v>50174</v>
      </c>
      <c r="BG2198" s="37" t="s">
        <v>4653</v>
      </c>
      <c r="BH2198" s="37" t="s">
        <v>4654</v>
      </c>
      <c r="BI2198" s="37" t="s">
        <v>4654</v>
      </c>
      <c r="BJ2198" s="138" t="e">
        <f>#N/A</f>
        <v>#N/A</v>
      </c>
      <c r="BK2198" s="138" t="e">
        <f>#N/A</f>
        <v>#N/A</v>
      </c>
      <c r="BL2198" s="138" t="e">
        <f>#N/A</f>
        <v>#N/A</v>
      </c>
      <c r="BM2198" s="138" t="e">
        <f>#N/A</f>
        <v>#N/A</v>
      </c>
      <c r="BN2198" s="26"/>
      <c r="BO2198" s="26"/>
      <c r="BP2198" s="26"/>
      <c r="BQ2198" s="38"/>
      <c r="BR2198" s="26"/>
      <c r="BS2198" s="26"/>
      <c r="BT2198" s="26"/>
      <c r="BU2198" s="26"/>
      <c r="BV2198" s="39"/>
    </row>
    <row r="2199" spans="1:74" ht="15" hidden="1" customHeight="1" thickBot="1">
      <c r="A2199" s="67">
        <v>2020</v>
      </c>
      <c r="B2199" s="67">
        <v>2195</v>
      </c>
      <c r="C2199" s="67" t="s">
        <v>129</v>
      </c>
      <c r="D2199" s="26" t="s">
        <v>4642</v>
      </c>
      <c r="E2199" s="26" t="s">
        <v>4643</v>
      </c>
      <c r="F2199" s="27">
        <v>44076</v>
      </c>
      <c r="G2199" s="67" t="s">
        <v>4730</v>
      </c>
      <c r="H2199" s="26" t="s">
        <v>4645</v>
      </c>
      <c r="I2199" s="26" t="s">
        <v>4645</v>
      </c>
      <c r="J2199" s="28" t="s">
        <v>4646</v>
      </c>
      <c r="K2199" s="67" t="s">
        <v>135</v>
      </c>
      <c r="L2199" s="67" t="s">
        <v>4647</v>
      </c>
      <c r="M2199" s="26" t="s">
        <v>137</v>
      </c>
      <c r="N2199" s="26" t="s">
        <v>138</v>
      </c>
      <c r="O2199" s="26" t="s">
        <v>138</v>
      </c>
      <c r="Q2199" s="30">
        <v>77</v>
      </c>
      <c r="R2199" s="30">
        <v>7680</v>
      </c>
      <c r="S2199" s="31">
        <v>1.3276069702993283</v>
      </c>
      <c r="T2199" s="30">
        <v>1616</v>
      </c>
      <c r="U2199" s="30">
        <v>1383</v>
      </c>
      <c r="V2199" s="32">
        <v>5.1724137931034484</v>
      </c>
      <c r="W2199" s="30">
        <v>47</v>
      </c>
      <c r="X2199" s="30">
        <f>(W2199*U2199/5)*(1000/R2199)</f>
        <v>1692.7343750000002</v>
      </c>
      <c r="Y2199" s="30">
        <f>X2199*R2199/1000</f>
        <v>13000.200000000003</v>
      </c>
      <c r="AB2199" s="33" t="e">
        <f>#N/A</f>
        <v>#N/A</v>
      </c>
      <c r="AC2199" s="30">
        <v>1600</v>
      </c>
      <c r="AD2199" s="30" t="e">
        <f>#N/A</f>
        <v>#N/A</v>
      </c>
      <c r="AE2199" s="34">
        <v>0.74</v>
      </c>
      <c r="AG2199" s="30" t="e">
        <f>#N/A</f>
        <v>#N/A</v>
      </c>
      <c r="AH2199" s="30" t="e">
        <f>#N/A</f>
        <v>#N/A</v>
      </c>
      <c r="AI2199" s="30">
        <v>11317.95</v>
      </c>
      <c r="AJ2199" s="30">
        <v>10779</v>
      </c>
      <c r="AK2199" s="26" t="s">
        <v>139</v>
      </c>
      <c r="AL2199" s="26">
        <v>33</v>
      </c>
      <c r="AM2199" s="26" t="s">
        <v>4713</v>
      </c>
      <c r="AU2199" s="26" t="s">
        <v>4714</v>
      </c>
      <c r="AV2199" s="26" t="s">
        <v>4715</v>
      </c>
      <c r="BB2199" s="26" t="s">
        <v>4652</v>
      </c>
      <c r="BD2199" s="37">
        <v>44148</v>
      </c>
      <c r="BE2199" s="30">
        <v>36323</v>
      </c>
      <c r="BF2199" s="30">
        <v>50174</v>
      </c>
      <c r="BG2199" s="37" t="s">
        <v>4653</v>
      </c>
      <c r="BH2199" s="37" t="s">
        <v>4654</v>
      </c>
      <c r="BI2199" s="37" t="s">
        <v>4654</v>
      </c>
      <c r="BJ2199" s="138" t="e">
        <f>#N/A</f>
        <v>#N/A</v>
      </c>
      <c r="BK2199" s="138" t="e">
        <f>#N/A</f>
        <v>#N/A</v>
      </c>
      <c r="BL2199" s="138" t="e">
        <f>#N/A</f>
        <v>#N/A</v>
      </c>
      <c r="BM2199" s="138" t="e">
        <f>#N/A</f>
        <v>#N/A</v>
      </c>
      <c r="BN2199" s="26"/>
      <c r="BO2199" s="26"/>
      <c r="BP2199" s="26"/>
      <c r="BQ2199" s="38"/>
      <c r="BR2199" s="26"/>
      <c r="BS2199" s="26"/>
      <c r="BT2199" s="26"/>
      <c r="BU2199" s="26"/>
      <c r="BV2199" s="39"/>
    </row>
    <row r="2200" spans="1:74" ht="15" hidden="1" customHeight="1" thickBot="1">
      <c r="A2200" s="67">
        <v>2020</v>
      </c>
      <c r="B2200" s="26">
        <v>2196</v>
      </c>
      <c r="C2200" s="67" t="s">
        <v>129</v>
      </c>
      <c r="D2200" s="26" t="s">
        <v>4642</v>
      </c>
      <c r="E2200" s="26" t="s">
        <v>4643</v>
      </c>
      <c r="F2200" s="27">
        <v>44076</v>
      </c>
      <c r="G2200" s="67" t="s">
        <v>4731</v>
      </c>
      <c r="H2200" s="26" t="s">
        <v>4645</v>
      </c>
      <c r="I2200" s="26" t="s">
        <v>4645</v>
      </c>
      <c r="J2200" s="28" t="s">
        <v>4646</v>
      </c>
      <c r="K2200" s="67" t="s">
        <v>135</v>
      </c>
      <c r="L2200" s="67" t="s">
        <v>4647</v>
      </c>
      <c r="M2200" s="26" t="s">
        <v>137</v>
      </c>
      <c r="N2200" s="26" t="s">
        <v>138</v>
      </c>
      <c r="O2200" s="26" t="s">
        <v>138</v>
      </c>
      <c r="Q2200" s="30">
        <v>78</v>
      </c>
      <c r="R2200" s="30">
        <v>7880</v>
      </c>
      <c r="S2200" s="31">
        <v>1.3276069702993283</v>
      </c>
      <c r="T2200" s="30">
        <v>1550</v>
      </c>
      <c r="AB2200" s="33" t="e">
        <f>#N/A</f>
        <v>#N/A</v>
      </c>
      <c r="AC2200" s="30">
        <v>1600</v>
      </c>
      <c r="AD2200" s="30" t="e">
        <f>#N/A</f>
        <v>#N/A</v>
      </c>
      <c r="AE2200" s="34">
        <v>0.84666666666666668</v>
      </c>
      <c r="AG2200" s="30" t="e">
        <f>#N/A</f>
        <v>#N/A</v>
      </c>
      <c r="AH2200" s="30" t="e">
        <f>#N/A</f>
        <v>#N/A</v>
      </c>
      <c r="AI2200" s="30">
        <v>11613</v>
      </c>
      <c r="AJ2200" s="30">
        <v>11060</v>
      </c>
      <c r="AK2200" s="26" t="s">
        <v>139</v>
      </c>
      <c r="AL2200" s="26">
        <v>33</v>
      </c>
      <c r="AM2200" s="26" t="s">
        <v>4713</v>
      </c>
      <c r="AU2200" s="26" t="s">
        <v>4714</v>
      </c>
      <c r="AV2200" s="26" t="s">
        <v>4715</v>
      </c>
      <c r="BB2200" s="26" t="s">
        <v>4652</v>
      </c>
      <c r="BD2200" s="37">
        <v>44148</v>
      </c>
      <c r="BE2200" s="30">
        <v>36323</v>
      </c>
      <c r="BF2200" s="30">
        <v>50174</v>
      </c>
      <c r="BG2200" s="37" t="s">
        <v>4653</v>
      </c>
      <c r="BH2200" s="37" t="s">
        <v>4654</v>
      </c>
      <c r="BI2200" s="37" t="s">
        <v>4654</v>
      </c>
      <c r="BJ2200" s="138" t="e">
        <f>#N/A</f>
        <v>#N/A</v>
      </c>
      <c r="BK2200" s="138" t="e">
        <f>#N/A</f>
        <v>#N/A</v>
      </c>
      <c r="BL2200" s="138" t="e">
        <f>#N/A</f>
        <v>#N/A</v>
      </c>
      <c r="BM2200" s="138" t="e">
        <f>#N/A</f>
        <v>#N/A</v>
      </c>
      <c r="BN2200" s="26"/>
      <c r="BO2200" s="26"/>
      <c r="BP2200" s="26"/>
      <c r="BQ2200" s="38"/>
      <c r="BR2200" s="26"/>
      <c r="BS2200" s="26"/>
      <c r="BT2200" s="26"/>
      <c r="BU2200" s="26"/>
      <c r="BV2200" s="39"/>
    </row>
    <row r="2201" spans="1:74" ht="15" hidden="1" customHeight="1" thickBot="1">
      <c r="A2201" s="67">
        <v>2020</v>
      </c>
      <c r="B2201" s="67">
        <v>2197</v>
      </c>
      <c r="C2201" s="67" t="s">
        <v>129</v>
      </c>
      <c r="D2201" s="26" t="s">
        <v>4642</v>
      </c>
      <c r="E2201" s="26" t="s">
        <v>4643</v>
      </c>
      <c r="F2201" s="27">
        <v>44076</v>
      </c>
      <c r="G2201" s="67" t="s">
        <v>4732</v>
      </c>
      <c r="H2201" s="26" t="s">
        <v>4645</v>
      </c>
      <c r="I2201" s="26" t="s">
        <v>4645</v>
      </c>
      <c r="J2201" s="28" t="s">
        <v>4646</v>
      </c>
      <c r="K2201" s="67" t="s">
        <v>135</v>
      </c>
      <c r="L2201" s="67" t="s">
        <v>4647</v>
      </c>
      <c r="M2201" s="26" t="s">
        <v>137</v>
      </c>
      <c r="N2201" s="26" t="s">
        <v>138</v>
      </c>
      <c r="O2201" s="26" t="s">
        <v>138</v>
      </c>
      <c r="Q2201" s="30">
        <v>78</v>
      </c>
      <c r="R2201" s="30">
        <v>6960</v>
      </c>
      <c r="S2201" s="31">
        <v>1.3276069702993283</v>
      </c>
      <c r="T2201" s="30">
        <v>1503</v>
      </c>
      <c r="AB2201" s="33" t="e">
        <f>#N/A</f>
        <v>#N/A</v>
      </c>
      <c r="AC2201" s="30">
        <v>1600</v>
      </c>
      <c r="AD2201" s="30" t="e">
        <f>#N/A</f>
        <v>#N/A</v>
      </c>
      <c r="AE2201" s="34">
        <v>0.85</v>
      </c>
      <c r="AG2201" s="30" t="e">
        <f>#N/A</f>
        <v>#N/A</v>
      </c>
      <c r="AH2201" s="30" t="e">
        <f>#N/A</f>
        <v>#N/A</v>
      </c>
      <c r="AI2201" s="30">
        <v>10256.4</v>
      </c>
      <c r="AJ2201" s="30">
        <v>9768</v>
      </c>
      <c r="AK2201" s="26" t="s">
        <v>139</v>
      </c>
      <c r="AL2201" s="26">
        <v>33</v>
      </c>
      <c r="AM2201" s="26" t="s">
        <v>4713</v>
      </c>
      <c r="AU2201" s="26" t="s">
        <v>4714</v>
      </c>
      <c r="AV2201" s="26" t="s">
        <v>4715</v>
      </c>
      <c r="BB2201" s="26" t="s">
        <v>4652</v>
      </c>
      <c r="BD2201" s="37">
        <v>44148</v>
      </c>
      <c r="BE2201" s="30">
        <v>36323</v>
      </c>
      <c r="BF2201" s="30">
        <v>50174</v>
      </c>
      <c r="BG2201" s="37" t="s">
        <v>4653</v>
      </c>
      <c r="BH2201" s="37" t="s">
        <v>4654</v>
      </c>
      <c r="BI2201" s="37" t="s">
        <v>4654</v>
      </c>
      <c r="BJ2201" s="138" t="e">
        <f>#N/A</f>
        <v>#N/A</v>
      </c>
      <c r="BK2201" s="138" t="e">
        <f>#N/A</f>
        <v>#N/A</v>
      </c>
      <c r="BL2201" s="138" t="e">
        <f>#N/A</f>
        <v>#N/A</v>
      </c>
      <c r="BM2201" s="138" t="e">
        <f>#N/A</f>
        <v>#N/A</v>
      </c>
      <c r="BN2201" s="26"/>
      <c r="BO2201" s="26"/>
      <c r="BP2201" s="26"/>
      <c r="BQ2201" s="38"/>
      <c r="BR2201" s="26"/>
      <c r="BS2201" s="26"/>
      <c r="BT2201" s="26"/>
      <c r="BU2201" s="26"/>
      <c r="BV2201" s="39"/>
    </row>
    <row r="2202" spans="1:74" ht="15" hidden="1" customHeight="1" thickBot="1">
      <c r="A2202" s="67">
        <v>2020</v>
      </c>
      <c r="B2202" s="26">
        <v>2198</v>
      </c>
      <c r="C2202" s="67" t="s">
        <v>129</v>
      </c>
      <c r="D2202" s="26" t="s">
        <v>4642</v>
      </c>
      <c r="E2202" s="26" t="s">
        <v>4643</v>
      </c>
      <c r="F2202" s="27">
        <v>44076</v>
      </c>
      <c r="G2202" s="67" t="s">
        <v>4733</v>
      </c>
      <c r="H2202" s="26" t="s">
        <v>4645</v>
      </c>
      <c r="I2202" s="26" t="s">
        <v>4645</v>
      </c>
      <c r="J2202" s="28" t="s">
        <v>4646</v>
      </c>
      <c r="K2202" s="67" t="s">
        <v>135</v>
      </c>
      <c r="L2202" s="67" t="s">
        <v>4647</v>
      </c>
      <c r="M2202" s="26" t="s">
        <v>137</v>
      </c>
      <c r="N2202" s="26" t="s">
        <v>138</v>
      </c>
      <c r="O2202" s="26" t="s">
        <v>138</v>
      </c>
      <c r="Q2202" s="30">
        <v>84</v>
      </c>
      <c r="R2202" s="30">
        <v>9980</v>
      </c>
      <c r="S2202" s="31">
        <v>1.3276069702993283</v>
      </c>
      <c r="T2202" s="30">
        <v>1912</v>
      </c>
      <c r="AB2202" s="33" t="e">
        <f>#N/A</f>
        <v>#N/A</v>
      </c>
      <c r="AC2202" s="30">
        <v>1600</v>
      </c>
      <c r="AD2202" s="30" t="e">
        <f>#N/A</f>
        <v>#N/A</v>
      </c>
      <c r="AE2202" s="34">
        <v>0.75777777777777777</v>
      </c>
      <c r="AG2202" s="30" t="e">
        <f>#N/A</f>
        <v>#N/A</v>
      </c>
      <c r="AH2202" s="30" t="e">
        <f>#N/A</f>
        <v>#N/A</v>
      </c>
      <c r="AI2202" s="30">
        <v>14707.35</v>
      </c>
      <c r="AJ2202" s="30">
        <v>14007</v>
      </c>
      <c r="AK2202" s="26" t="s">
        <v>139</v>
      </c>
      <c r="AL2202" s="26">
        <v>33</v>
      </c>
      <c r="AM2202" s="26" t="s">
        <v>4713</v>
      </c>
      <c r="AU2202" s="26" t="s">
        <v>4714</v>
      </c>
      <c r="AV2202" s="26" t="s">
        <v>4715</v>
      </c>
      <c r="BB2202" s="26" t="s">
        <v>4652</v>
      </c>
      <c r="BD2202" s="37">
        <v>44148</v>
      </c>
      <c r="BE2202" s="30">
        <v>36323</v>
      </c>
      <c r="BF2202" s="30">
        <v>50174</v>
      </c>
      <c r="BG2202" s="37" t="s">
        <v>4653</v>
      </c>
      <c r="BH2202" s="37" t="s">
        <v>4654</v>
      </c>
      <c r="BI2202" s="37" t="s">
        <v>4654</v>
      </c>
      <c r="BJ2202" s="138" t="e">
        <f>#N/A</f>
        <v>#N/A</v>
      </c>
      <c r="BK2202" s="138" t="e">
        <f>#N/A</f>
        <v>#N/A</v>
      </c>
      <c r="BL2202" s="138" t="e">
        <f>#N/A</f>
        <v>#N/A</v>
      </c>
      <c r="BM2202" s="138" t="e">
        <f>#N/A</f>
        <v>#N/A</v>
      </c>
      <c r="BN2202" s="26"/>
      <c r="BO2202" s="26"/>
      <c r="BP2202" s="26"/>
      <c r="BQ2202" s="38"/>
      <c r="BR2202" s="26"/>
      <c r="BS2202" s="26"/>
      <c r="BT2202" s="26"/>
      <c r="BU2202" s="26"/>
      <c r="BV2202" s="39"/>
    </row>
    <row r="2203" spans="1:74" ht="15" hidden="1" customHeight="1" thickBot="1">
      <c r="A2203" s="67">
        <v>2020</v>
      </c>
      <c r="B2203" s="67">
        <v>2199</v>
      </c>
      <c r="C2203" s="67" t="s">
        <v>129</v>
      </c>
      <c r="D2203" s="26" t="s">
        <v>4642</v>
      </c>
      <c r="E2203" s="26" t="s">
        <v>4643</v>
      </c>
      <c r="F2203" s="27">
        <v>44076</v>
      </c>
      <c r="G2203" s="67" t="s">
        <v>4734</v>
      </c>
      <c r="H2203" s="26" t="s">
        <v>4645</v>
      </c>
      <c r="I2203" s="26" t="s">
        <v>4645</v>
      </c>
      <c r="J2203" s="28" t="s">
        <v>4646</v>
      </c>
      <c r="K2203" s="67" t="s">
        <v>135</v>
      </c>
      <c r="L2203" s="67" t="s">
        <v>4647</v>
      </c>
      <c r="M2203" s="26" t="s">
        <v>137</v>
      </c>
      <c r="N2203" s="26" t="s">
        <v>138</v>
      </c>
      <c r="O2203" s="26" t="s">
        <v>138</v>
      </c>
      <c r="Q2203" s="30">
        <v>73</v>
      </c>
      <c r="R2203" s="30">
        <v>4420</v>
      </c>
      <c r="S2203" s="31">
        <v>1.3276069702993283</v>
      </c>
      <c r="T2203" s="30">
        <v>849</v>
      </c>
      <c r="AB2203" s="33" t="e">
        <f>#N/A</f>
        <v>#N/A</v>
      </c>
      <c r="AC2203" s="30">
        <v>1600</v>
      </c>
      <c r="AD2203" s="30" t="e">
        <f>#N/A</f>
        <v>#N/A</v>
      </c>
      <c r="AE2203" s="34">
        <v>0.76</v>
      </c>
      <c r="AG2203" s="30" t="e">
        <f>#N/A</f>
        <v>#N/A</v>
      </c>
      <c r="AH2203" s="30" t="e">
        <f>#N/A</f>
        <v>#N/A</v>
      </c>
      <c r="AI2203" s="30">
        <v>6514.2000000000007</v>
      </c>
      <c r="AJ2203" s="30">
        <v>6204</v>
      </c>
      <c r="AK2203" s="26" t="s">
        <v>139</v>
      </c>
      <c r="AL2203" s="26">
        <v>33</v>
      </c>
      <c r="AM2203" s="26" t="s">
        <v>4713</v>
      </c>
      <c r="AU2203" s="26" t="s">
        <v>4714</v>
      </c>
      <c r="AV2203" s="26" t="s">
        <v>4715</v>
      </c>
      <c r="BB2203" s="26" t="s">
        <v>4652</v>
      </c>
      <c r="BD2203" s="37">
        <v>44148</v>
      </c>
      <c r="BE2203" s="30">
        <v>36323</v>
      </c>
      <c r="BF2203" s="30">
        <v>50174</v>
      </c>
      <c r="BG2203" s="37" t="s">
        <v>4653</v>
      </c>
      <c r="BH2203" s="37" t="s">
        <v>4654</v>
      </c>
      <c r="BI2203" s="37" t="s">
        <v>4654</v>
      </c>
      <c r="BJ2203" s="138" t="e">
        <f>#N/A</f>
        <v>#N/A</v>
      </c>
      <c r="BK2203" s="138" t="e">
        <f>#N/A</f>
        <v>#N/A</v>
      </c>
      <c r="BL2203" s="138" t="e">
        <f>#N/A</f>
        <v>#N/A</v>
      </c>
      <c r="BM2203" s="138" t="e">
        <f>#N/A</f>
        <v>#N/A</v>
      </c>
      <c r="BN2203" s="26"/>
      <c r="BO2203" s="26"/>
      <c r="BP2203" s="26"/>
      <c r="BQ2203" s="38"/>
      <c r="BR2203" s="26"/>
      <c r="BS2203" s="26"/>
      <c r="BT2203" s="26"/>
      <c r="BU2203" s="26"/>
      <c r="BV2203" s="39"/>
    </row>
    <row r="2204" spans="1:74" ht="15" hidden="1" customHeight="1" thickBot="1">
      <c r="A2204" s="67">
        <v>2020</v>
      </c>
      <c r="B2204" s="26">
        <v>2200</v>
      </c>
      <c r="C2204" s="67" t="s">
        <v>129</v>
      </c>
      <c r="D2204" s="26" t="s">
        <v>4642</v>
      </c>
      <c r="E2204" s="26" t="s">
        <v>4643</v>
      </c>
      <c r="F2204" s="27">
        <v>44076</v>
      </c>
      <c r="G2204" s="67" t="s">
        <v>4735</v>
      </c>
      <c r="H2204" s="26" t="s">
        <v>4645</v>
      </c>
      <c r="I2204" s="26" t="s">
        <v>4645</v>
      </c>
      <c r="J2204" s="28" t="s">
        <v>4646</v>
      </c>
      <c r="K2204" s="67" t="s">
        <v>135</v>
      </c>
      <c r="L2204" s="67" t="s">
        <v>4647</v>
      </c>
      <c r="M2204" s="26" t="s">
        <v>137</v>
      </c>
      <c r="N2204" s="26" t="s">
        <v>138</v>
      </c>
      <c r="O2204" s="26" t="s">
        <v>138</v>
      </c>
      <c r="Q2204" s="30">
        <v>75</v>
      </c>
      <c r="R2204" s="30">
        <v>5890</v>
      </c>
      <c r="S2204" s="31">
        <v>1.3276069702993283</v>
      </c>
      <c r="T2204" s="30">
        <v>1191</v>
      </c>
      <c r="AB2204" s="33" t="e">
        <f>#N/A</f>
        <v>#N/A</v>
      </c>
      <c r="AC2204" s="30">
        <v>1600</v>
      </c>
      <c r="AD2204" s="30" t="e">
        <f>#N/A</f>
        <v>#N/A</v>
      </c>
      <c r="AE2204" s="34">
        <v>0.98</v>
      </c>
      <c r="AG2204" s="30" t="e">
        <f>#N/A</f>
        <v>#N/A</v>
      </c>
      <c r="AH2204" s="30" t="e">
        <f>#N/A</f>
        <v>#N/A</v>
      </c>
      <c r="AI2204" s="30">
        <v>8680.35</v>
      </c>
      <c r="AJ2204" s="30">
        <v>8267</v>
      </c>
      <c r="AK2204" s="26" t="s">
        <v>139</v>
      </c>
      <c r="AL2204" s="26">
        <v>33</v>
      </c>
      <c r="AM2204" s="26" t="s">
        <v>4713</v>
      </c>
      <c r="AU2204" s="26" t="s">
        <v>4714</v>
      </c>
      <c r="AV2204" s="26" t="s">
        <v>4715</v>
      </c>
      <c r="BB2204" s="26" t="s">
        <v>4652</v>
      </c>
      <c r="BD2204" s="37">
        <v>44148</v>
      </c>
      <c r="BE2204" s="30">
        <v>36323</v>
      </c>
      <c r="BF2204" s="30">
        <v>50174</v>
      </c>
      <c r="BG2204" s="37" t="s">
        <v>4653</v>
      </c>
      <c r="BH2204" s="37" t="s">
        <v>4654</v>
      </c>
      <c r="BI2204" s="37" t="s">
        <v>4654</v>
      </c>
      <c r="BJ2204" s="138" t="e">
        <f>#N/A</f>
        <v>#N/A</v>
      </c>
      <c r="BK2204" s="138" t="e">
        <f>#N/A</f>
        <v>#N/A</v>
      </c>
      <c r="BL2204" s="138" t="e">
        <f>#N/A</f>
        <v>#N/A</v>
      </c>
      <c r="BM2204" s="138" t="e">
        <f>#N/A</f>
        <v>#N/A</v>
      </c>
      <c r="BN2204" s="26"/>
      <c r="BO2204" s="26"/>
      <c r="BP2204" s="26"/>
      <c r="BQ2204" s="38"/>
      <c r="BR2204" s="26"/>
      <c r="BS2204" s="26"/>
      <c r="BT2204" s="26"/>
      <c r="BU2204" s="26"/>
      <c r="BV2204" s="39"/>
    </row>
    <row r="2205" spans="1:74" ht="15" hidden="1" customHeight="1" thickBot="1">
      <c r="A2205" s="67">
        <v>2020</v>
      </c>
      <c r="B2205" s="67">
        <v>2201</v>
      </c>
      <c r="C2205" s="67" t="s">
        <v>129</v>
      </c>
      <c r="D2205" s="26" t="s">
        <v>4642</v>
      </c>
      <c r="E2205" s="26" t="s">
        <v>4643</v>
      </c>
      <c r="F2205" s="27">
        <v>44076</v>
      </c>
      <c r="G2205" s="26" t="s">
        <v>4736</v>
      </c>
      <c r="H2205" s="26" t="s">
        <v>4645</v>
      </c>
      <c r="I2205" s="26" t="s">
        <v>4645</v>
      </c>
      <c r="J2205" s="28" t="s">
        <v>4646</v>
      </c>
      <c r="K2205" s="67" t="s">
        <v>135</v>
      </c>
      <c r="L2205" s="67" t="s">
        <v>4647</v>
      </c>
      <c r="M2205" s="26" t="s">
        <v>137</v>
      </c>
      <c r="N2205" s="26" t="s">
        <v>138</v>
      </c>
      <c r="O2205" s="26" t="s">
        <v>138</v>
      </c>
      <c r="Q2205" s="30">
        <v>73</v>
      </c>
      <c r="R2205" s="30">
        <v>4620</v>
      </c>
      <c r="S2205" s="31">
        <v>1.3276069702993283</v>
      </c>
      <c r="T2205" s="30">
        <v>1023</v>
      </c>
      <c r="AB2205" s="33" t="e">
        <f>#N/A</f>
        <v>#N/A</v>
      </c>
      <c r="AC2205" s="30">
        <v>1600</v>
      </c>
      <c r="AD2205" s="30" t="e">
        <f>#N/A</f>
        <v>#N/A</v>
      </c>
      <c r="AE2205" s="34">
        <v>0.98</v>
      </c>
      <c r="AG2205" s="30" t="e">
        <f>#N/A</f>
        <v>#N/A</v>
      </c>
      <c r="AH2205" s="30" t="e">
        <f>#N/A</f>
        <v>#N/A</v>
      </c>
      <c r="AI2205" s="30">
        <v>6808.2000000000007</v>
      </c>
      <c r="AJ2205" s="30">
        <v>6484</v>
      </c>
      <c r="AK2205" s="26" t="s">
        <v>139</v>
      </c>
      <c r="AL2205" s="26">
        <v>33</v>
      </c>
      <c r="AM2205" s="26" t="s">
        <v>4713</v>
      </c>
      <c r="AU2205" s="26" t="s">
        <v>4714</v>
      </c>
      <c r="AV2205" s="26" t="s">
        <v>4715</v>
      </c>
      <c r="BB2205" s="26" t="s">
        <v>4652</v>
      </c>
      <c r="BD2205" s="37">
        <v>44148</v>
      </c>
      <c r="BE2205" s="30">
        <v>36323</v>
      </c>
      <c r="BF2205" s="30">
        <v>50174</v>
      </c>
      <c r="BG2205" s="37" t="s">
        <v>4653</v>
      </c>
      <c r="BH2205" s="37" t="s">
        <v>4654</v>
      </c>
      <c r="BI2205" s="37" t="s">
        <v>4654</v>
      </c>
      <c r="BJ2205" s="138" t="e">
        <f>#N/A</f>
        <v>#N/A</v>
      </c>
      <c r="BK2205" s="138" t="e">
        <f>#N/A</f>
        <v>#N/A</v>
      </c>
      <c r="BL2205" s="138" t="e">
        <f>#N/A</f>
        <v>#N/A</v>
      </c>
      <c r="BM2205" s="138" t="e">
        <f>#N/A</f>
        <v>#N/A</v>
      </c>
      <c r="BN2205" s="26"/>
      <c r="BO2205" s="26"/>
      <c r="BP2205" s="26"/>
      <c r="BQ2205" s="38"/>
      <c r="BR2205" s="26"/>
      <c r="BS2205" s="26"/>
      <c r="BT2205" s="26"/>
      <c r="BU2205" s="26"/>
      <c r="BV2205" s="39"/>
    </row>
    <row r="2206" spans="1:74" ht="15" hidden="1" customHeight="1" thickBot="1">
      <c r="A2206" s="67">
        <v>2020</v>
      </c>
      <c r="B2206" s="26">
        <v>2202</v>
      </c>
      <c r="C2206" s="67" t="s">
        <v>129</v>
      </c>
      <c r="D2206" s="26" t="s">
        <v>4642</v>
      </c>
      <c r="E2206" s="26" t="s">
        <v>4643</v>
      </c>
      <c r="F2206" s="27">
        <v>44076</v>
      </c>
      <c r="G2206" s="26" t="s">
        <v>4737</v>
      </c>
      <c r="H2206" s="26" t="s">
        <v>4645</v>
      </c>
      <c r="I2206" s="26" t="s">
        <v>4645</v>
      </c>
      <c r="J2206" s="28" t="s">
        <v>4646</v>
      </c>
      <c r="K2206" s="67" t="s">
        <v>135</v>
      </c>
      <c r="L2206" s="67" t="s">
        <v>4647</v>
      </c>
      <c r="M2206" s="26" t="s">
        <v>137</v>
      </c>
      <c r="N2206" s="26" t="s">
        <v>138</v>
      </c>
      <c r="O2206" s="26" t="s">
        <v>138</v>
      </c>
      <c r="Q2206" s="30">
        <v>73</v>
      </c>
      <c r="R2206" s="30">
        <v>5740</v>
      </c>
      <c r="S2206" s="31">
        <v>1.3276069702993283</v>
      </c>
      <c r="T2206" s="30">
        <v>945</v>
      </c>
      <c r="AB2206" s="33" t="e">
        <f>#N/A</f>
        <v>#N/A</v>
      </c>
      <c r="AC2206" s="30">
        <v>1600</v>
      </c>
      <c r="AD2206" s="30" t="e">
        <f>#N/A</f>
        <v>#N/A</v>
      </c>
      <c r="AE2206" s="34">
        <v>0.92736842105263151</v>
      </c>
      <c r="AG2206" s="30" t="e">
        <f>#N/A</f>
        <v>#N/A</v>
      </c>
      <c r="AH2206" s="30" t="e">
        <f>#N/A</f>
        <v>#N/A</v>
      </c>
      <c r="AI2206" s="30">
        <v>8458.8000000000011</v>
      </c>
      <c r="AJ2206" s="30">
        <v>8056</v>
      </c>
      <c r="AK2206" s="26" t="s">
        <v>139</v>
      </c>
      <c r="AL2206" s="26">
        <v>33</v>
      </c>
      <c r="AM2206" s="26" t="s">
        <v>4713</v>
      </c>
      <c r="AU2206" s="26" t="s">
        <v>4714</v>
      </c>
      <c r="AV2206" s="26" t="s">
        <v>4715</v>
      </c>
      <c r="BB2206" s="26" t="s">
        <v>4652</v>
      </c>
      <c r="BD2206" s="37">
        <v>44148</v>
      </c>
      <c r="BE2206" s="30">
        <v>36323</v>
      </c>
      <c r="BF2206" s="30">
        <v>50174</v>
      </c>
      <c r="BG2206" s="37" t="s">
        <v>4653</v>
      </c>
      <c r="BH2206" s="37" t="s">
        <v>4654</v>
      </c>
      <c r="BI2206" s="37" t="s">
        <v>4654</v>
      </c>
      <c r="BJ2206" s="138" t="e">
        <f>#N/A</f>
        <v>#N/A</v>
      </c>
      <c r="BK2206" s="138" t="e">
        <f>#N/A</f>
        <v>#N/A</v>
      </c>
      <c r="BL2206" s="138" t="e">
        <f>#N/A</f>
        <v>#N/A</v>
      </c>
      <c r="BM2206" s="138" t="e">
        <f>#N/A</f>
        <v>#N/A</v>
      </c>
      <c r="BN2206" s="26"/>
      <c r="BO2206" s="26"/>
      <c r="BP2206" s="26"/>
      <c r="BQ2206" s="38"/>
      <c r="BR2206" s="26"/>
      <c r="BS2206" s="26"/>
      <c r="BT2206" s="26"/>
      <c r="BU2206" s="26"/>
      <c r="BV2206" s="39"/>
    </row>
    <row r="2207" spans="1:74" ht="15" hidden="1" customHeight="1" thickBot="1">
      <c r="A2207" s="67">
        <v>2020</v>
      </c>
      <c r="B2207" s="67">
        <v>2203</v>
      </c>
      <c r="C2207" s="67" t="s">
        <v>129</v>
      </c>
      <c r="D2207" s="26" t="s">
        <v>4642</v>
      </c>
      <c r="E2207" s="26" t="s">
        <v>4643</v>
      </c>
      <c r="F2207" s="27">
        <v>44076</v>
      </c>
      <c r="G2207" s="26" t="s">
        <v>4738</v>
      </c>
      <c r="H2207" s="26" t="s">
        <v>4645</v>
      </c>
      <c r="I2207" s="26" t="s">
        <v>4645</v>
      </c>
      <c r="J2207" s="28" t="s">
        <v>4646</v>
      </c>
      <c r="K2207" s="67" t="s">
        <v>135</v>
      </c>
      <c r="L2207" s="67" t="s">
        <v>4647</v>
      </c>
      <c r="M2207" s="26" t="s">
        <v>137</v>
      </c>
      <c r="N2207" s="26" t="s">
        <v>138</v>
      </c>
      <c r="O2207" s="26" t="s">
        <v>138</v>
      </c>
      <c r="Q2207" s="30">
        <v>77</v>
      </c>
      <c r="R2207" s="30">
        <v>6780</v>
      </c>
      <c r="S2207" s="31">
        <v>1.3276069702993283</v>
      </c>
      <c r="T2207" s="30">
        <v>1295</v>
      </c>
      <c r="AB2207" s="33" t="e">
        <f>#N/A</f>
        <v>#N/A</v>
      </c>
      <c r="AC2207" s="30">
        <v>1600</v>
      </c>
      <c r="AD2207" s="30" t="e">
        <f>#N/A</f>
        <v>#N/A</v>
      </c>
      <c r="AE2207" s="34">
        <v>0.93</v>
      </c>
      <c r="AG2207" s="30" t="e">
        <f>#N/A</f>
        <v>#N/A</v>
      </c>
      <c r="AH2207" s="30" t="e">
        <f>#N/A</f>
        <v>#N/A</v>
      </c>
      <c r="AI2207" s="30">
        <v>9991.8000000000011</v>
      </c>
      <c r="AJ2207" s="30">
        <v>9516</v>
      </c>
      <c r="AK2207" s="26" t="s">
        <v>139</v>
      </c>
      <c r="AL2207" s="26">
        <v>33</v>
      </c>
      <c r="AM2207" s="26" t="s">
        <v>4713</v>
      </c>
      <c r="AU2207" s="26" t="s">
        <v>4714</v>
      </c>
      <c r="AV2207" s="26" t="s">
        <v>4715</v>
      </c>
      <c r="BB2207" s="26" t="s">
        <v>4652</v>
      </c>
      <c r="BD2207" s="37">
        <v>44148</v>
      </c>
      <c r="BE2207" s="30">
        <v>36323</v>
      </c>
      <c r="BF2207" s="30">
        <v>50174</v>
      </c>
      <c r="BG2207" s="37" t="s">
        <v>4653</v>
      </c>
      <c r="BH2207" s="37" t="s">
        <v>4654</v>
      </c>
      <c r="BI2207" s="37" t="s">
        <v>4654</v>
      </c>
      <c r="BJ2207" s="138" t="e">
        <f>#N/A</f>
        <v>#N/A</v>
      </c>
      <c r="BK2207" s="138" t="e">
        <f>#N/A</f>
        <v>#N/A</v>
      </c>
      <c r="BL2207" s="138" t="e">
        <f>#N/A</f>
        <v>#N/A</v>
      </c>
      <c r="BM2207" s="138" t="e">
        <f>#N/A</f>
        <v>#N/A</v>
      </c>
      <c r="BN2207" s="26"/>
      <c r="BO2207" s="26"/>
      <c r="BP2207" s="26"/>
      <c r="BQ2207" s="38"/>
      <c r="BR2207" s="26"/>
      <c r="BS2207" s="26"/>
      <c r="BT2207" s="26"/>
      <c r="BU2207" s="26"/>
      <c r="BV2207" s="39"/>
    </row>
    <row r="2208" spans="1:74" ht="15" hidden="1" customHeight="1" thickBot="1">
      <c r="A2208" s="67">
        <v>2020</v>
      </c>
      <c r="B2208" s="26">
        <v>2204</v>
      </c>
      <c r="C2208" s="67" t="s">
        <v>129</v>
      </c>
      <c r="D2208" s="26" t="s">
        <v>4642</v>
      </c>
      <c r="E2208" s="26" t="s">
        <v>4643</v>
      </c>
      <c r="F2208" s="27">
        <v>44076</v>
      </c>
      <c r="G2208" s="26" t="s">
        <v>4739</v>
      </c>
      <c r="H2208" s="26" t="s">
        <v>4645</v>
      </c>
      <c r="I2208" s="26" t="s">
        <v>4645</v>
      </c>
      <c r="J2208" s="28" t="s">
        <v>4646</v>
      </c>
      <c r="K2208" s="67" t="s">
        <v>135</v>
      </c>
      <c r="L2208" s="67" t="s">
        <v>4647</v>
      </c>
      <c r="M2208" s="26" t="s">
        <v>137</v>
      </c>
      <c r="N2208" s="26" t="s">
        <v>138</v>
      </c>
      <c r="O2208" s="26" t="s">
        <v>138</v>
      </c>
      <c r="Q2208" s="30">
        <v>77</v>
      </c>
      <c r="R2208" s="30">
        <v>6100</v>
      </c>
      <c r="S2208" s="31">
        <v>1.3276069702993283</v>
      </c>
      <c r="T2208" s="30">
        <v>1229</v>
      </c>
      <c r="AB2208" s="33" t="e">
        <f>#N/A</f>
        <v>#N/A</v>
      </c>
      <c r="AC2208" s="30">
        <v>1600</v>
      </c>
      <c r="AD2208" s="30" t="e">
        <f>#N/A</f>
        <v>#N/A</v>
      </c>
      <c r="AE2208" s="34">
        <v>0.83</v>
      </c>
      <c r="AG2208" s="30" t="e">
        <f>#N/A</f>
        <v>#N/A</v>
      </c>
      <c r="AH2208" s="30" t="e">
        <f>#N/A</f>
        <v>#N/A</v>
      </c>
      <c r="AI2208" s="30">
        <v>8989.0500000000011</v>
      </c>
      <c r="AJ2208" s="30">
        <v>8561</v>
      </c>
      <c r="AK2208" s="26" t="s">
        <v>139</v>
      </c>
      <c r="AL2208" s="26">
        <v>33</v>
      </c>
      <c r="AM2208" s="26" t="s">
        <v>4713</v>
      </c>
      <c r="AU2208" s="26" t="s">
        <v>4714</v>
      </c>
      <c r="AV2208" s="26" t="s">
        <v>4715</v>
      </c>
      <c r="BB2208" s="26" t="s">
        <v>4652</v>
      </c>
      <c r="BD2208" s="37">
        <v>44148</v>
      </c>
      <c r="BE2208" s="30">
        <v>36323</v>
      </c>
      <c r="BF2208" s="30">
        <v>50174</v>
      </c>
      <c r="BG2208" s="37" t="s">
        <v>4653</v>
      </c>
      <c r="BH2208" s="37" t="s">
        <v>4654</v>
      </c>
      <c r="BI2208" s="37" t="s">
        <v>4654</v>
      </c>
      <c r="BJ2208" s="138" t="e">
        <f>#N/A</f>
        <v>#N/A</v>
      </c>
      <c r="BK2208" s="138" t="e">
        <f>#N/A</f>
        <v>#N/A</v>
      </c>
      <c r="BL2208" s="138" t="e">
        <f>#N/A</f>
        <v>#N/A</v>
      </c>
      <c r="BM2208" s="138" t="e">
        <f>#N/A</f>
        <v>#N/A</v>
      </c>
      <c r="BN2208" s="26"/>
      <c r="BO2208" s="26"/>
      <c r="BP2208" s="26"/>
      <c r="BQ2208" s="38"/>
      <c r="BR2208" s="26"/>
      <c r="BS2208" s="26"/>
      <c r="BT2208" s="26"/>
      <c r="BU2208" s="26"/>
      <c r="BV2208" s="39"/>
    </row>
    <row r="2209" spans="1:74" ht="15" hidden="1" customHeight="1" thickBot="1">
      <c r="A2209" s="67">
        <v>2020</v>
      </c>
      <c r="B2209" s="67">
        <v>2205</v>
      </c>
      <c r="C2209" s="67" t="s">
        <v>129</v>
      </c>
      <c r="D2209" s="26" t="s">
        <v>4642</v>
      </c>
      <c r="E2209" s="26" t="s">
        <v>4643</v>
      </c>
      <c r="F2209" s="27">
        <v>44076</v>
      </c>
      <c r="G2209" s="26" t="s">
        <v>4740</v>
      </c>
      <c r="H2209" s="26" t="s">
        <v>4645</v>
      </c>
      <c r="I2209" s="26" t="s">
        <v>4645</v>
      </c>
      <c r="J2209" s="28" t="s">
        <v>4646</v>
      </c>
      <c r="K2209" s="67" t="s">
        <v>135</v>
      </c>
      <c r="L2209" s="67" t="s">
        <v>4647</v>
      </c>
      <c r="M2209" s="26" t="s">
        <v>137</v>
      </c>
      <c r="N2209" s="26" t="s">
        <v>138</v>
      </c>
      <c r="O2209" s="26" t="s">
        <v>138</v>
      </c>
      <c r="Q2209" s="30">
        <v>69</v>
      </c>
      <c r="R2209" s="30">
        <v>5320</v>
      </c>
      <c r="S2209" s="31">
        <v>1.3276069702993283</v>
      </c>
      <c r="T2209" s="30">
        <v>1122</v>
      </c>
      <c r="AB2209" s="33" t="e">
        <f>#N/A</f>
        <v>#N/A</v>
      </c>
      <c r="AC2209" s="30">
        <v>1600</v>
      </c>
      <c r="AD2209" s="30" t="e">
        <f>#N/A</f>
        <v>#N/A</v>
      </c>
      <c r="AE2209" s="34">
        <v>0.83</v>
      </c>
      <c r="AG2209" s="30" t="e">
        <f>#N/A</f>
        <v>#N/A</v>
      </c>
      <c r="AH2209" s="30" t="e">
        <f>#N/A</f>
        <v>#N/A</v>
      </c>
      <c r="AI2209" s="30">
        <v>7840.35</v>
      </c>
      <c r="AJ2209" s="30">
        <v>7467</v>
      </c>
      <c r="AK2209" s="26" t="s">
        <v>139</v>
      </c>
      <c r="AL2209" s="26">
        <v>33</v>
      </c>
      <c r="AM2209" s="26" t="s">
        <v>4713</v>
      </c>
      <c r="AU2209" s="26" t="s">
        <v>4714</v>
      </c>
      <c r="AV2209" s="26" t="s">
        <v>4715</v>
      </c>
      <c r="BB2209" s="26" t="s">
        <v>4652</v>
      </c>
      <c r="BD2209" s="37">
        <v>44148</v>
      </c>
      <c r="BE2209" s="30">
        <v>36323</v>
      </c>
      <c r="BF2209" s="30">
        <v>50174</v>
      </c>
      <c r="BG2209" s="37" t="s">
        <v>4653</v>
      </c>
      <c r="BH2209" s="37" t="s">
        <v>4654</v>
      </c>
      <c r="BI2209" s="37" t="s">
        <v>4654</v>
      </c>
      <c r="BJ2209" s="138" t="e">
        <f>#N/A</f>
        <v>#N/A</v>
      </c>
      <c r="BK2209" s="138" t="e">
        <f>#N/A</f>
        <v>#N/A</v>
      </c>
      <c r="BL2209" s="138" t="e">
        <f>#N/A</f>
        <v>#N/A</v>
      </c>
      <c r="BM2209" s="138" t="e">
        <f>#N/A</f>
        <v>#N/A</v>
      </c>
      <c r="BN2209" s="26"/>
      <c r="BO2209" s="26"/>
      <c r="BP2209" s="26"/>
      <c r="BQ2209" s="38"/>
      <c r="BR2209" s="26"/>
      <c r="BS2209" s="26"/>
      <c r="BT2209" s="26"/>
      <c r="BU2209" s="26"/>
      <c r="BV2209" s="39"/>
    </row>
    <row r="2210" spans="1:74" ht="15" hidden="1" customHeight="1" thickBot="1">
      <c r="A2210" s="67">
        <v>2020</v>
      </c>
      <c r="B2210" s="26">
        <v>2206</v>
      </c>
      <c r="C2210" s="67" t="s">
        <v>129</v>
      </c>
      <c r="D2210" s="26" t="s">
        <v>4642</v>
      </c>
      <c r="E2210" s="26" t="s">
        <v>4643</v>
      </c>
      <c r="F2210" s="27">
        <v>44076</v>
      </c>
      <c r="G2210" s="26" t="s">
        <v>4741</v>
      </c>
      <c r="H2210" s="26" t="s">
        <v>4645</v>
      </c>
      <c r="I2210" s="26" t="s">
        <v>4645</v>
      </c>
      <c r="J2210" s="28" t="s">
        <v>4646</v>
      </c>
      <c r="K2210" s="67" t="s">
        <v>135</v>
      </c>
      <c r="L2210" s="67" t="s">
        <v>4647</v>
      </c>
      <c r="M2210" s="26" t="s">
        <v>137</v>
      </c>
      <c r="N2210" s="26" t="s">
        <v>138</v>
      </c>
      <c r="O2210" s="26" t="s">
        <v>138</v>
      </c>
      <c r="Q2210" s="30">
        <v>83</v>
      </c>
      <c r="R2210" s="30">
        <v>9820</v>
      </c>
      <c r="S2210" s="31">
        <v>1.3276069702993283</v>
      </c>
      <c r="T2210" s="30">
        <v>1753</v>
      </c>
      <c r="AB2210" s="33" t="e">
        <f>#N/A</f>
        <v>#N/A</v>
      </c>
      <c r="AC2210" s="30">
        <v>1600</v>
      </c>
      <c r="AD2210" s="30" t="e">
        <f>#N/A</f>
        <v>#N/A</v>
      </c>
      <c r="AE2210" s="34">
        <v>0.82210526315789467</v>
      </c>
      <c r="AG2210" s="30" t="e">
        <f>#N/A</f>
        <v>#N/A</v>
      </c>
      <c r="AH2210" s="30" t="e">
        <f>#N/A</f>
        <v>#N/A</v>
      </c>
      <c r="AI2210" s="30">
        <v>14471.1</v>
      </c>
      <c r="AJ2210" s="30">
        <v>13782</v>
      </c>
      <c r="AK2210" s="26" t="s">
        <v>139</v>
      </c>
      <c r="AL2210" s="26">
        <v>33</v>
      </c>
      <c r="AM2210" s="26" t="s">
        <v>4713</v>
      </c>
      <c r="AU2210" s="26" t="s">
        <v>4714</v>
      </c>
      <c r="AV2210" s="26" t="s">
        <v>4715</v>
      </c>
      <c r="BB2210" s="26" t="s">
        <v>4652</v>
      </c>
      <c r="BD2210" s="37">
        <v>44148</v>
      </c>
      <c r="BE2210" s="30">
        <v>36323</v>
      </c>
      <c r="BF2210" s="30">
        <v>50174</v>
      </c>
      <c r="BG2210" s="37" t="s">
        <v>4653</v>
      </c>
      <c r="BH2210" s="37" t="s">
        <v>4654</v>
      </c>
      <c r="BI2210" s="37" t="s">
        <v>4654</v>
      </c>
      <c r="BJ2210" s="138" t="e">
        <f>#N/A</f>
        <v>#N/A</v>
      </c>
      <c r="BK2210" s="138" t="e">
        <f>#N/A</f>
        <v>#N/A</v>
      </c>
      <c r="BL2210" s="138" t="e">
        <f>#N/A</f>
        <v>#N/A</v>
      </c>
      <c r="BM2210" s="138" t="e">
        <f>#N/A</f>
        <v>#N/A</v>
      </c>
      <c r="BN2210" s="26"/>
      <c r="BO2210" s="26"/>
      <c r="BP2210" s="26"/>
      <c r="BQ2210" s="38"/>
      <c r="BR2210" s="26"/>
      <c r="BS2210" s="26"/>
      <c r="BT2210" s="26"/>
      <c r="BU2210" s="26"/>
      <c r="BV2210" s="39"/>
    </row>
    <row r="2211" spans="1:74" ht="15" hidden="1" customHeight="1" thickBot="1">
      <c r="A2211" s="67">
        <v>2020</v>
      </c>
      <c r="B2211" s="67">
        <v>2207</v>
      </c>
      <c r="C2211" s="67" t="s">
        <v>129</v>
      </c>
      <c r="D2211" s="26" t="s">
        <v>4642</v>
      </c>
      <c r="E2211" s="26" t="s">
        <v>4643</v>
      </c>
      <c r="F2211" s="27">
        <v>44076</v>
      </c>
      <c r="G2211" s="26" t="s">
        <v>4742</v>
      </c>
      <c r="H2211" s="26" t="s">
        <v>4645</v>
      </c>
      <c r="I2211" s="26" t="s">
        <v>4645</v>
      </c>
      <c r="J2211" s="28" t="s">
        <v>4646</v>
      </c>
      <c r="K2211" s="67" t="s">
        <v>135</v>
      </c>
      <c r="L2211" s="67" t="s">
        <v>4647</v>
      </c>
      <c r="M2211" s="26" t="s">
        <v>137</v>
      </c>
      <c r="N2211" s="26" t="s">
        <v>138</v>
      </c>
      <c r="O2211" s="26" t="s">
        <v>138</v>
      </c>
      <c r="Q2211" s="30">
        <v>75</v>
      </c>
      <c r="R2211" s="30">
        <v>7420</v>
      </c>
      <c r="S2211" s="31">
        <v>1.3276069702993283</v>
      </c>
      <c r="T2211" s="30">
        <v>1497</v>
      </c>
      <c r="U2211" s="30">
        <v>1231</v>
      </c>
      <c r="V2211" s="32">
        <v>4.7619047619047619</v>
      </c>
      <c r="W2211" s="30">
        <v>56</v>
      </c>
      <c r="X2211" s="30">
        <f>(W2211*U2211/5)*(1000/R2211)</f>
        <v>1858.1132075471698</v>
      </c>
      <c r="Y2211" s="30">
        <f>X2211*R2211/1000</f>
        <v>13787.2</v>
      </c>
      <c r="AB2211" s="33" t="e">
        <f>#N/A</f>
        <v>#N/A</v>
      </c>
      <c r="AC2211" s="30">
        <v>1600</v>
      </c>
      <c r="AD2211" s="30" t="e">
        <f>#N/A</f>
        <v>#N/A</v>
      </c>
      <c r="AE2211" s="34">
        <v>0.82</v>
      </c>
      <c r="AG2211" s="30" t="e">
        <f>#N/A</f>
        <v>#N/A</v>
      </c>
      <c r="AH2211" s="30" t="e">
        <f>#N/A</f>
        <v>#N/A</v>
      </c>
      <c r="AI2211" s="30">
        <v>10934.7</v>
      </c>
      <c r="AJ2211" s="30">
        <v>10414</v>
      </c>
      <c r="AK2211" s="26" t="s">
        <v>139</v>
      </c>
      <c r="AL2211" s="26">
        <v>33</v>
      </c>
      <c r="AM2211" s="26" t="s">
        <v>4713</v>
      </c>
      <c r="AU2211" s="26" t="s">
        <v>4714</v>
      </c>
      <c r="AV2211" s="26" t="s">
        <v>4715</v>
      </c>
      <c r="BB2211" s="26" t="s">
        <v>4652</v>
      </c>
      <c r="BD2211" s="37">
        <v>44148</v>
      </c>
      <c r="BE2211" s="30">
        <v>36323</v>
      </c>
      <c r="BF2211" s="30">
        <v>50174</v>
      </c>
      <c r="BG2211" s="37" t="s">
        <v>4653</v>
      </c>
      <c r="BH2211" s="37" t="s">
        <v>4654</v>
      </c>
      <c r="BI2211" s="37" t="s">
        <v>4654</v>
      </c>
      <c r="BJ2211" s="138" t="e">
        <f>#N/A</f>
        <v>#N/A</v>
      </c>
      <c r="BK2211" s="138" t="e">
        <f>#N/A</f>
        <v>#N/A</v>
      </c>
      <c r="BL2211" s="138" t="e">
        <f>#N/A</f>
        <v>#N/A</v>
      </c>
      <c r="BM2211" s="138" t="e">
        <f>#N/A</f>
        <v>#N/A</v>
      </c>
      <c r="BN2211" s="26"/>
      <c r="BO2211" s="26"/>
      <c r="BP2211" s="26"/>
      <c r="BQ2211" s="38"/>
      <c r="BR2211" s="26"/>
      <c r="BS2211" s="26"/>
      <c r="BT2211" s="26"/>
      <c r="BU2211" s="26"/>
      <c r="BV2211" s="39"/>
    </row>
    <row r="2212" spans="1:74" ht="15" hidden="1" customHeight="1" thickBot="1">
      <c r="A2212" s="67">
        <v>2020</v>
      </c>
      <c r="B2212" s="26">
        <v>2208</v>
      </c>
      <c r="C2212" s="67" t="s">
        <v>129</v>
      </c>
      <c r="D2212" s="26" t="s">
        <v>4642</v>
      </c>
      <c r="E2212" s="26" t="s">
        <v>4643</v>
      </c>
      <c r="F2212" s="27">
        <v>44076</v>
      </c>
      <c r="G2212" s="26" t="s">
        <v>4743</v>
      </c>
      <c r="H2212" s="26" t="s">
        <v>4645</v>
      </c>
      <c r="I2212" s="26" t="s">
        <v>4645</v>
      </c>
      <c r="J2212" s="28" t="s">
        <v>4646</v>
      </c>
      <c r="K2212" s="67" t="s">
        <v>135</v>
      </c>
      <c r="L2212" s="67" t="s">
        <v>4647</v>
      </c>
      <c r="M2212" s="26" t="s">
        <v>137</v>
      </c>
      <c r="N2212" s="26" t="s">
        <v>138</v>
      </c>
      <c r="O2212" s="26" t="s">
        <v>138</v>
      </c>
      <c r="Q2212" s="30">
        <v>79</v>
      </c>
      <c r="R2212" s="30">
        <v>8780</v>
      </c>
      <c r="S2212" s="31">
        <v>1.3276069702993283</v>
      </c>
      <c r="T2212" s="30">
        <v>1745</v>
      </c>
      <c r="AB2212" s="33" t="e">
        <f>#N/A</f>
        <v>#N/A</v>
      </c>
      <c r="AC2212" s="30">
        <v>1600</v>
      </c>
      <c r="AD2212" s="30" t="e">
        <f>#N/A</f>
        <v>#N/A</v>
      </c>
      <c r="AE2212" s="34">
        <v>0.84666666666666668</v>
      </c>
      <c r="AG2212" s="30" t="e">
        <f>#N/A</f>
        <v>#N/A</v>
      </c>
      <c r="AH2212" s="30" t="e">
        <f>#N/A</f>
        <v>#N/A</v>
      </c>
      <c r="AI2212" s="30">
        <v>12939.150000000001</v>
      </c>
      <c r="AJ2212" s="30">
        <v>12323</v>
      </c>
      <c r="AK2212" s="26" t="s">
        <v>139</v>
      </c>
      <c r="AL2212" s="26">
        <v>33</v>
      </c>
      <c r="AM2212" s="26" t="s">
        <v>4713</v>
      </c>
      <c r="AU2212" s="26" t="s">
        <v>4714</v>
      </c>
      <c r="AV2212" s="26" t="s">
        <v>4715</v>
      </c>
      <c r="BB2212" s="26" t="s">
        <v>4652</v>
      </c>
      <c r="BD2212" s="37">
        <v>44148</v>
      </c>
      <c r="BE2212" s="30">
        <v>36323</v>
      </c>
      <c r="BF2212" s="30">
        <v>50174</v>
      </c>
      <c r="BG2212" s="37" t="s">
        <v>4653</v>
      </c>
      <c r="BH2212" s="37" t="s">
        <v>4654</v>
      </c>
      <c r="BI2212" s="37" t="s">
        <v>4654</v>
      </c>
      <c r="BJ2212" s="138" t="e">
        <f>#N/A</f>
        <v>#N/A</v>
      </c>
      <c r="BK2212" s="138" t="e">
        <f>#N/A</f>
        <v>#N/A</v>
      </c>
      <c r="BL2212" s="138" t="e">
        <f>#N/A</f>
        <v>#N/A</v>
      </c>
      <c r="BM2212" s="138" t="e">
        <f>#N/A</f>
        <v>#N/A</v>
      </c>
      <c r="BN2212" s="26"/>
      <c r="BO2212" s="26"/>
      <c r="BP2212" s="26"/>
      <c r="BQ2212" s="38"/>
      <c r="BR2212" s="26"/>
      <c r="BS2212" s="26"/>
      <c r="BT2212" s="26"/>
      <c r="BU2212" s="26"/>
      <c r="BV2212" s="39"/>
    </row>
    <row r="2213" spans="1:74" ht="15" hidden="1" customHeight="1" thickBot="1">
      <c r="A2213" s="67">
        <v>2020</v>
      </c>
      <c r="B2213" s="67">
        <v>2209</v>
      </c>
      <c r="C2213" s="67" t="s">
        <v>129</v>
      </c>
      <c r="D2213" s="26" t="s">
        <v>4642</v>
      </c>
      <c r="E2213" s="26" t="s">
        <v>4643</v>
      </c>
      <c r="F2213" s="27">
        <v>44076</v>
      </c>
      <c r="G2213" s="26" t="s">
        <v>4744</v>
      </c>
      <c r="H2213" s="26" t="s">
        <v>4645</v>
      </c>
      <c r="I2213" s="26" t="s">
        <v>4645</v>
      </c>
      <c r="J2213" s="28" t="s">
        <v>4646</v>
      </c>
      <c r="K2213" s="67" t="s">
        <v>135</v>
      </c>
      <c r="L2213" s="67" t="s">
        <v>4647</v>
      </c>
      <c r="M2213" s="26" t="s">
        <v>137</v>
      </c>
      <c r="N2213" s="26" t="s">
        <v>138</v>
      </c>
      <c r="O2213" s="26" t="s">
        <v>138</v>
      </c>
      <c r="Q2213" s="30">
        <v>71</v>
      </c>
      <c r="R2213" s="30">
        <v>5700</v>
      </c>
      <c r="S2213" s="31">
        <v>1.3276069702993283</v>
      </c>
      <c r="T2213" s="30">
        <v>1189</v>
      </c>
      <c r="AB2213" s="33" t="e">
        <f>#N/A</f>
        <v>#N/A</v>
      </c>
      <c r="AC2213" s="30">
        <v>1600</v>
      </c>
      <c r="AD2213" s="30" t="e">
        <f>#N/A</f>
        <v>#N/A</v>
      </c>
      <c r="AE2213" s="34">
        <v>0.85</v>
      </c>
      <c r="AG2213" s="30" t="e">
        <f>#N/A</f>
        <v>#N/A</v>
      </c>
      <c r="AH2213" s="30" t="e">
        <f>#N/A</f>
        <v>#N/A</v>
      </c>
      <c r="AI2213" s="30">
        <v>8400</v>
      </c>
      <c r="AJ2213" s="30">
        <v>8000</v>
      </c>
      <c r="AK2213" s="26" t="s">
        <v>139</v>
      </c>
      <c r="AL2213" s="26">
        <v>33</v>
      </c>
      <c r="AM2213" s="26" t="s">
        <v>4713</v>
      </c>
      <c r="AU2213" s="26" t="s">
        <v>4714</v>
      </c>
      <c r="AV2213" s="26" t="s">
        <v>4715</v>
      </c>
      <c r="BB2213" s="26" t="s">
        <v>4652</v>
      </c>
      <c r="BD2213" s="37">
        <v>44148</v>
      </c>
      <c r="BE2213" s="30">
        <v>36323</v>
      </c>
      <c r="BF2213" s="30">
        <v>50174</v>
      </c>
      <c r="BG2213" s="37" t="s">
        <v>4653</v>
      </c>
      <c r="BH2213" s="37" t="s">
        <v>4654</v>
      </c>
      <c r="BI2213" s="37" t="s">
        <v>4654</v>
      </c>
      <c r="BJ2213" s="138" t="e">
        <f>#N/A</f>
        <v>#N/A</v>
      </c>
      <c r="BK2213" s="138" t="e">
        <f>#N/A</f>
        <v>#N/A</v>
      </c>
      <c r="BL2213" s="138" t="e">
        <f>#N/A</f>
        <v>#N/A</v>
      </c>
      <c r="BM2213" s="138" t="e">
        <f>#N/A</f>
        <v>#N/A</v>
      </c>
      <c r="BN2213" s="26"/>
      <c r="BO2213" s="26"/>
      <c r="BP2213" s="26"/>
      <c r="BQ2213" s="38"/>
      <c r="BR2213" s="26"/>
      <c r="BS2213" s="26"/>
      <c r="BT2213" s="26"/>
      <c r="BU2213" s="26"/>
      <c r="BV2213" s="39"/>
    </row>
    <row r="2214" spans="1:74" ht="15" hidden="1" customHeight="1" thickBot="1">
      <c r="A2214" s="67">
        <v>2020</v>
      </c>
      <c r="B2214" s="26">
        <v>2210</v>
      </c>
      <c r="C2214" s="67" t="s">
        <v>129</v>
      </c>
      <c r="D2214" s="26" t="s">
        <v>4642</v>
      </c>
      <c r="E2214" s="26" t="s">
        <v>4643</v>
      </c>
      <c r="F2214" s="27">
        <v>44076</v>
      </c>
      <c r="G2214" s="26" t="s">
        <v>4745</v>
      </c>
      <c r="H2214" s="26" t="s">
        <v>4645</v>
      </c>
      <c r="I2214" s="26" t="s">
        <v>4645</v>
      </c>
      <c r="J2214" s="28" t="s">
        <v>4646</v>
      </c>
      <c r="K2214" s="67" t="s">
        <v>135</v>
      </c>
      <c r="L2214" s="67" t="s">
        <v>4647</v>
      </c>
      <c r="M2214" s="26" t="s">
        <v>137</v>
      </c>
      <c r="N2214" s="26" t="s">
        <v>138</v>
      </c>
      <c r="O2214" s="26" t="s">
        <v>138</v>
      </c>
      <c r="Q2214" s="30">
        <v>72</v>
      </c>
      <c r="R2214" s="30">
        <v>5420</v>
      </c>
      <c r="S2214" s="31">
        <v>1.3276069702993283</v>
      </c>
      <c r="T2214" s="30">
        <v>1131</v>
      </c>
      <c r="AB2214" s="33" t="e">
        <f>#N/A</f>
        <v>#N/A</v>
      </c>
      <c r="AC2214" s="30">
        <v>1600</v>
      </c>
      <c r="AD2214" s="30" t="e">
        <f>#N/A</f>
        <v>#N/A</v>
      </c>
      <c r="AE2214" s="34">
        <v>0.74470588235294111</v>
      </c>
      <c r="AG2214" s="30" t="e">
        <f>#N/A</f>
        <v>#N/A</v>
      </c>
      <c r="AH2214" s="30" t="e">
        <f>#N/A</f>
        <v>#N/A</v>
      </c>
      <c r="AI2214" s="30">
        <v>7987.35</v>
      </c>
      <c r="AJ2214" s="30">
        <v>7607</v>
      </c>
      <c r="AK2214" s="26" t="s">
        <v>139</v>
      </c>
      <c r="AL2214" s="26">
        <v>33</v>
      </c>
      <c r="AM2214" s="26" t="s">
        <v>4713</v>
      </c>
      <c r="AU2214" s="26" t="s">
        <v>4714</v>
      </c>
      <c r="AV2214" s="26" t="s">
        <v>4715</v>
      </c>
      <c r="BB2214" s="26" t="s">
        <v>4652</v>
      </c>
      <c r="BD2214" s="37">
        <v>44148</v>
      </c>
      <c r="BE2214" s="30">
        <v>36323</v>
      </c>
      <c r="BF2214" s="30">
        <v>50174</v>
      </c>
      <c r="BG2214" s="37" t="s">
        <v>4653</v>
      </c>
      <c r="BH2214" s="37" t="s">
        <v>4654</v>
      </c>
      <c r="BI2214" s="37" t="s">
        <v>4654</v>
      </c>
      <c r="BJ2214" s="138" t="e">
        <f>#N/A</f>
        <v>#N/A</v>
      </c>
      <c r="BK2214" s="138" t="e">
        <f>#N/A</f>
        <v>#N/A</v>
      </c>
      <c r="BL2214" s="138" t="e">
        <f>#N/A</f>
        <v>#N/A</v>
      </c>
      <c r="BM2214" s="138" t="e">
        <f>#N/A</f>
        <v>#N/A</v>
      </c>
      <c r="BN2214" s="26"/>
      <c r="BO2214" s="26"/>
      <c r="BP2214" s="26"/>
      <c r="BQ2214" s="38"/>
      <c r="BR2214" s="26"/>
      <c r="BS2214" s="26"/>
      <c r="BT2214" s="26"/>
      <c r="BU2214" s="26"/>
      <c r="BV2214" s="39"/>
    </row>
    <row r="2215" spans="1:74" ht="15" hidden="1" customHeight="1" thickBot="1">
      <c r="A2215" s="67">
        <v>2020</v>
      </c>
      <c r="B2215" s="67">
        <v>2211</v>
      </c>
      <c r="C2215" s="67" t="s">
        <v>129</v>
      </c>
      <c r="D2215" s="26" t="s">
        <v>4642</v>
      </c>
      <c r="E2215" s="26" t="s">
        <v>4643</v>
      </c>
      <c r="F2215" s="27">
        <v>44076</v>
      </c>
      <c r="G2215" s="26" t="s">
        <v>4746</v>
      </c>
      <c r="H2215" s="26" t="s">
        <v>4645</v>
      </c>
      <c r="I2215" s="26" t="s">
        <v>4645</v>
      </c>
      <c r="J2215" s="28" t="s">
        <v>4646</v>
      </c>
      <c r="K2215" s="67" t="s">
        <v>135</v>
      </c>
      <c r="L2215" s="67" t="s">
        <v>4647</v>
      </c>
      <c r="M2215" s="26" t="s">
        <v>137</v>
      </c>
      <c r="N2215" s="26" t="s">
        <v>138</v>
      </c>
      <c r="O2215" s="26" t="s">
        <v>138</v>
      </c>
      <c r="Q2215" s="30">
        <v>77</v>
      </c>
      <c r="R2215" s="30">
        <v>6730</v>
      </c>
      <c r="S2215" s="31">
        <v>1.3276069702993283</v>
      </c>
      <c r="T2215" s="30">
        <v>1356</v>
      </c>
      <c r="AB2215" s="33" t="e">
        <f>#N/A</f>
        <v>#N/A</v>
      </c>
      <c r="AC2215" s="30">
        <v>1600</v>
      </c>
      <c r="AD2215" s="30" t="e">
        <f>#N/A</f>
        <v>#N/A</v>
      </c>
      <c r="AE2215" s="34">
        <v>0.74</v>
      </c>
      <c r="AG2215" s="30" t="e">
        <f>#N/A</f>
        <v>#N/A</v>
      </c>
      <c r="AH2215" s="30" t="e">
        <f>#N/A</f>
        <v>#N/A</v>
      </c>
      <c r="AI2215" s="30">
        <v>9918.3000000000011</v>
      </c>
      <c r="AJ2215" s="30">
        <v>9446</v>
      </c>
      <c r="AK2215" s="26" t="s">
        <v>139</v>
      </c>
      <c r="AL2215" s="26">
        <v>33</v>
      </c>
      <c r="AM2215" s="26" t="s">
        <v>4713</v>
      </c>
      <c r="AU2215" s="26" t="s">
        <v>4714</v>
      </c>
      <c r="AV2215" s="26" t="s">
        <v>4715</v>
      </c>
      <c r="BB2215" s="26" t="s">
        <v>4652</v>
      </c>
      <c r="BD2215" s="37">
        <v>44148</v>
      </c>
      <c r="BE2215" s="30">
        <v>36323</v>
      </c>
      <c r="BF2215" s="30">
        <v>50174</v>
      </c>
      <c r="BG2215" s="37" t="s">
        <v>4653</v>
      </c>
      <c r="BH2215" s="37" t="s">
        <v>4654</v>
      </c>
      <c r="BI2215" s="37" t="s">
        <v>4654</v>
      </c>
      <c r="BJ2215" s="138" t="e">
        <f>#N/A</f>
        <v>#N/A</v>
      </c>
      <c r="BK2215" s="138" t="e">
        <f>#N/A</f>
        <v>#N/A</v>
      </c>
      <c r="BL2215" s="138" t="e">
        <f>#N/A</f>
        <v>#N/A</v>
      </c>
      <c r="BM2215" s="138" t="e">
        <f>#N/A</f>
        <v>#N/A</v>
      </c>
      <c r="BN2215" s="26"/>
      <c r="BO2215" s="26"/>
      <c r="BP2215" s="26"/>
      <c r="BQ2215" s="38"/>
      <c r="BR2215" s="26"/>
      <c r="BS2215" s="26"/>
      <c r="BT2215" s="26"/>
      <c r="BU2215" s="26"/>
      <c r="BV2215" s="39"/>
    </row>
    <row r="2216" spans="1:74" ht="15" hidden="1" customHeight="1" thickBot="1">
      <c r="A2216" s="67">
        <v>2020</v>
      </c>
      <c r="B2216" s="26">
        <v>2212</v>
      </c>
      <c r="C2216" s="67" t="s">
        <v>129</v>
      </c>
      <c r="D2216" s="26" t="s">
        <v>4642</v>
      </c>
      <c r="E2216" s="26" t="s">
        <v>4643</v>
      </c>
      <c r="F2216" s="27">
        <v>44076</v>
      </c>
      <c r="G2216" s="26" t="s">
        <v>4747</v>
      </c>
      <c r="H2216" s="26" t="s">
        <v>4645</v>
      </c>
      <c r="I2216" s="26" t="s">
        <v>4645</v>
      </c>
      <c r="J2216" s="28" t="s">
        <v>4646</v>
      </c>
      <c r="K2216" s="67" t="s">
        <v>135</v>
      </c>
      <c r="L2216" s="67" t="s">
        <v>4647</v>
      </c>
      <c r="M2216" s="26" t="s">
        <v>137</v>
      </c>
      <c r="N2216" s="26" t="s">
        <v>138</v>
      </c>
      <c r="O2216" s="26" t="s">
        <v>138</v>
      </c>
      <c r="Q2216" s="30">
        <v>76</v>
      </c>
      <c r="R2216" s="30">
        <v>5510</v>
      </c>
      <c r="S2216" s="31">
        <v>1.3276069702993283</v>
      </c>
      <c r="T2216" s="30">
        <v>1005</v>
      </c>
      <c r="AB2216" s="33" t="e">
        <f>#N/A</f>
        <v>#N/A</v>
      </c>
      <c r="AC2216" s="30">
        <v>1600</v>
      </c>
      <c r="AD2216" s="30" t="e">
        <f>#N/A</f>
        <v>#N/A</v>
      </c>
      <c r="AE2216" s="34">
        <v>0.98</v>
      </c>
      <c r="AG2216" s="30" t="e">
        <f>#N/A</f>
        <v>#N/A</v>
      </c>
      <c r="AH2216" s="30" t="e">
        <f>#N/A</f>
        <v>#N/A</v>
      </c>
      <c r="AI2216" s="30">
        <v>8119.6500000000005</v>
      </c>
      <c r="AJ2216" s="30">
        <v>7733</v>
      </c>
      <c r="AK2216" s="26" t="s">
        <v>139</v>
      </c>
      <c r="AL2216" s="26">
        <v>33</v>
      </c>
      <c r="AM2216" s="26" t="s">
        <v>4713</v>
      </c>
      <c r="AU2216" s="26" t="s">
        <v>4714</v>
      </c>
      <c r="AV2216" s="26" t="s">
        <v>4715</v>
      </c>
      <c r="BB2216" s="26" t="s">
        <v>4652</v>
      </c>
      <c r="BD2216" s="37">
        <v>44148</v>
      </c>
      <c r="BE2216" s="30">
        <v>36323</v>
      </c>
      <c r="BF2216" s="30">
        <v>50174</v>
      </c>
      <c r="BG2216" s="37" t="s">
        <v>4653</v>
      </c>
      <c r="BH2216" s="37" t="s">
        <v>4654</v>
      </c>
      <c r="BI2216" s="37" t="s">
        <v>4654</v>
      </c>
      <c r="BJ2216" s="138" t="e">
        <f>#N/A</f>
        <v>#N/A</v>
      </c>
      <c r="BK2216" s="138" t="e">
        <f>#N/A</f>
        <v>#N/A</v>
      </c>
      <c r="BL2216" s="138" t="e">
        <f>#N/A</f>
        <v>#N/A</v>
      </c>
      <c r="BM2216" s="138" t="e">
        <f>#N/A</f>
        <v>#N/A</v>
      </c>
      <c r="BN2216" s="26"/>
      <c r="BO2216" s="26"/>
      <c r="BP2216" s="26"/>
      <c r="BQ2216" s="38"/>
      <c r="BR2216" s="26"/>
      <c r="BS2216" s="26"/>
      <c r="BT2216" s="26"/>
      <c r="BU2216" s="26"/>
      <c r="BV2216" s="39"/>
    </row>
    <row r="2217" spans="1:74" ht="15" hidden="1" customHeight="1" thickBot="1">
      <c r="A2217" s="67">
        <v>2020</v>
      </c>
      <c r="B2217" s="67">
        <v>2213</v>
      </c>
      <c r="C2217" s="67" t="s">
        <v>129</v>
      </c>
      <c r="D2217" s="26" t="s">
        <v>4642</v>
      </c>
      <c r="E2217" s="26" t="s">
        <v>4643</v>
      </c>
      <c r="F2217" s="27">
        <v>44076</v>
      </c>
      <c r="G2217" s="26" t="s">
        <v>4748</v>
      </c>
      <c r="H2217" s="26" t="s">
        <v>4645</v>
      </c>
      <c r="I2217" s="26" t="s">
        <v>4645</v>
      </c>
      <c r="J2217" s="28" t="s">
        <v>4646</v>
      </c>
      <c r="K2217" s="67" t="s">
        <v>135</v>
      </c>
      <c r="L2217" s="67" t="s">
        <v>4647</v>
      </c>
      <c r="M2217" s="26" t="s">
        <v>137</v>
      </c>
      <c r="N2217" s="26" t="s">
        <v>138</v>
      </c>
      <c r="O2217" s="26" t="s">
        <v>138</v>
      </c>
      <c r="Q2217" s="30">
        <v>76</v>
      </c>
      <c r="R2217" s="30">
        <v>6660</v>
      </c>
      <c r="S2217" s="31">
        <v>1.3276069702993283</v>
      </c>
      <c r="T2217" s="30">
        <v>1505</v>
      </c>
      <c r="AB2217" s="33" t="e">
        <f>#N/A</f>
        <v>#N/A</v>
      </c>
      <c r="AC2217" s="30">
        <v>1600</v>
      </c>
      <c r="AD2217" s="30" t="e">
        <f>#N/A</f>
        <v>#N/A</v>
      </c>
      <c r="AE2217" s="34">
        <v>0.98</v>
      </c>
      <c r="AG2217" s="30" t="e">
        <f>#N/A</f>
        <v>#N/A</v>
      </c>
      <c r="AH2217" s="30" t="e">
        <f>#N/A</f>
        <v>#N/A</v>
      </c>
      <c r="AI2217" s="30">
        <v>9814.35</v>
      </c>
      <c r="AJ2217" s="30">
        <v>9347</v>
      </c>
      <c r="AK2217" s="26" t="s">
        <v>139</v>
      </c>
      <c r="AL2217" s="26">
        <v>33</v>
      </c>
      <c r="AM2217" s="26" t="s">
        <v>4713</v>
      </c>
      <c r="AU2217" s="26" t="s">
        <v>4714</v>
      </c>
      <c r="AV2217" s="26" t="s">
        <v>4715</v>
      </c>
      <c r="BB2217" s="26" t="s">
        <v>4652</v>
      </c>
      <c r="BD2217" s="37">
        <v>44148</v>
      </c>
      <c r="BE2217" s="30">
        <v>36323</v>
      </c>
      <c r="BF2217" s="30">
        <v>50174</v>
      </c>
      <c r="BG2217" s="37" t="s">
        <v>4653</v>
      </c>
      <c r="BH2217" s="37" t="s">
        <v>4654</v>
      </c>
      <c r="BI2217" s="37" t="s">
        <v>4654</v>
      </c>
      <c r="BJ2217" s="138" t="e">
        <f>#N/A</f>
        <v>#N/A</v>
      </c>
      <c r="BK2217" s="138" t="e">
        <f>#N/A</f>
        <v>#N/A</v>
      </c>
      <c r="BL2217" s="138" t="e">
        <f>#N/A</f>
        <v>#N/A</v>
      </c>
      <c r="BM2217" s="138" t="e">
        <f>#N/A</f>
        <v>#N/A</v>
      </c>
      <c r="BN2217" s="26"/>
      <c r="BO2217" s="26"/>
      <c r="BP2217" s="26"/>
      <c r="BQ2217" s="38"/>
      <c r="BR2217" s="26"/>
      <c r="BS2217" s="26"/>
      <c r="BT2217" s="26"/>
      <c r="BU2217" s="26"/>
      <c r="BV2217" s="39"/>
    </row>
    <row r="2218" spans="1:74" ht="15" hidden="1" customHeight="1" thickBot="1">
      <c r="A2218" s="67">
        <v>2020</v>
      </c>
      <c r="B2218" s="26">
        <v>2214</v>
      </c>
      <c r="C2218" s="67" t="s">
        <v>129</v>
      </c>
      <c r="D2218" s="26" t="s">
        <v>4642</v>
      </c>
      <c r="E2218" s="26" t="s">
        <v>4643</v>
      </c>
      <c r="F2218" s="27">
        <v>44076</v>
      </c>
      <c r="G2218" s="26" t="s">
        <v>4749</v>
      </c>
      <c r="H2218" s="26" t="s">
        <v>4645</v>
      </c>
      <c r="I2218" s="26" t="s">
        <v>4645</v>
      </c>
      <c r="J2218" s="28" t="s">
        <v>4646</v>
      </c>
      <c r="K2218" s="67" t="s">
        <v>135</v>
      </c>
      <c r="L2218" s="67" t="s">
        <v>4647</v>
      </c>
      <c r="M2218" s="26" t="s">
        <v>137</v>
      </c>
      <c r="N2218" s="26" t="s">
        <v>138</v>
      </c>
      <c r="O2218" s="26" t="s">
        <v>138</v>
      </c>
      <c r="Q2218" s="30">
        <v>75</v>
      </c>
      <c r="R2218" s="30">
        <v>6730</v>
      </c>
      <c r="S2218" s="31">
        <v>1.3276069702993283</v>
      </c>
      <c r="T2218" s="30">
        <v>1475</v>
      </c>
      <c r="AB2218" s="33" t="e">
        <f>#N/A</f>
        <v>#N/A</v>
      </c>
      <c r="AC2218" s="30">
        <v>1600</v>
      </c>
      <c r="AD2218" s="30" t="e">
        <f>#N/A</f>
        <v>#N/A</v>
      </c>
      <c r="AE2218" s="34">
        <v>0.98</v>
      </c>
      <c r="AG2218" s="30" t="e">
        <f>#N/A</f>
        <v>#N/A</v>
      </c>
      <c r="AH2218" s="30" t="e">
        <f>#N/A</f>
        <v>#N/A</v>
      </c>
      <c r="AI2218" s="30">
        <v>9918.3000000000011</v>
      </c>
      <c r="AJ2218" s="30">
        <v>9446</v>
      </c>
      <c r="AK2218" s="26" t="s">
        <v>139</v>
      </c>
      <c r="AL2218" s="26">
        <v>33</v>
      </c>
      <c r="AM2218" s="26" t="s">
        <v>4713</v>
      </c>
      <c r="AU2218" s="26" t="s">
        <v>4714</v>
      </c>
      <c r="AV2218" s="26" t="s">
        <v>4715</v>
      </c>
      <c r="BB2218" s="26" t="s">
        <v>4652</v>
      </c>
      <c r="BD2218" s="37">
        <v>44148</v>
      </c>
      <c r="BE2218" s="30">
        <v>36323</v>
      </c>
      <c r="BF2218" s="30">
        <v>50174</v>
      </c>
      <c r="BG2218" s="37" t="s">
        <v>4653</v>
      </c>
      <c r="BH2218" s="37" t="s">
        <v>4654</v>
      </c>
      <c r="BI2218" s="37" t="s">
        <v>4654</v>
      </c>
      <c r="BJ2218" s="138" t="e">
        <f>#N/A</f>
        <v>#N/A</v>
      </c>
      <c r="BK2218" s="138" t="e">
        <f>#N/A</f>
        <v>#N/A</v>
      </c>
      <c r="BL2218" s="138" t="e">
        <f>#N/A</f>
        <v>#N/A</v>
      </c>
      <c r="BM2218" s="138" t="e">
        <f>#N/A</f>
        <v>#N/A</v>
      </c>
      <c r="BN2218" s="26"/>
      <c r="BO2218" s="26"/>
      <c r="BP2218" s="26"/>
      <c r="BQ2218" s="38"/>
      <c r="BR2218" s="26"/>
      <c r="BS2218" s="26"/>
      <c r="BT2218" s="26"/>
      <c r="BU2218" s="26"/>
      <c r="BV2218" s="39"/>
    </row>
    <row r="2219" spans="1:74" ht="15" hidden="1" customHeight="1" thickBot="1">
      <c r="A2219" s="67">
        <v>2020</v>
      </c>
      <c r="B2219" s="67">
        <v>2215</v>
      </c>
      <c r="C2219" s="67" t="s">
        <v>129</v>
      </c>
      <c r="D2219" s="26" t="s">
        <v>4642</v>
      </c>
      <c r="E2219" s="26" t="s">
        <v>4643</v>
      </c>
      <c r="F2219" s="27">
        <v>44076</v>
      </c>
      <c r="G2219" s="26" t="s">
        <v>4750</v>
      </c>
      <c r="H2219" s="26" t="s">
        <v>4645</v>
      </c>
      <c r="I2219" s="26" t="s">
        <v>4645</v>
      </c>
      <c r="J2219" s="28" t="s">
        <v>4646</v>
      </c>
      <c r="K2219" s="67" t="s">
        <v>135</v>
      </c>
      <c r="L2219" s="67" t="s">
        <v>4647</v>
      </c>
      <c r="M2219" s="26" t="s">
        <v>137</v>
      </c>
      <c r="N2219" s="26" t="s">
        <v>138</v>
      </c>
      <c r="O2219" s="26" t="s">
        <v>138</v>
      </c>
      <c r="Q2219" s="30">
        <v>75</v>
      </c>
      <c r="R2219" s="30">
        <v>4970</v>
      </c>
      <c r="S2219" s="31">
        <v>1.3276069702993283</v>
      </c>
      <c r="T2219" s="30">
        <v>879</v>
      </c>
      <c r="U2219" s="30">
        <v>709</v>
      </c>
      <c r="V2219" s="32">
        <v>4.918032786885246</v>
      </c>
      <c r="W2219" s="30">
        <v>51</v>
      </c>
      <c r="X2219" s="30">
        <f>(W2219*U2219/5)*(1000/R2219)</f>
        <v>1455.0905432595575</v>
      </c>
      <c r="Y2219" s="30">
        <f>X2219*R2219/1000</f>
        <v>7231.8000000000011</v>
      </c>
      <c r="AB2219" s="33" t="e">
        <f>#N/A</f>
        <v>#N/A</v>
      </c>
      <c r="AC2219" s="30">
        <v>1600</v>
      </c>
      <c r="AD2219" s="30" t="e">
        <f>#N/A</f>
        <v>#N/A</v>
      </c>
      <c r="AE2219" s="34">
        <v>0.98</v>
      </c>
      <c r="AG2219" s="30" t="e">
        <f>#N/A</f>
        <v>#N/A</v>
      </c>
      <c r="AH2219" s="30" t="e">
        <f>#N/A</f>
        <v>#N/A</v>
      </c>
      <c r="AI2219" s="30">
        <v>7323.75</v>
      </c>
      <c r="AJ2219" s="30">
        <v>6975</v>
      </c>
      <c r="AK2219" s="26" t="s">
        <v>139</v>
      </c>
      <c r="AL2219" s="26">
        <v>33</v>
      </c>
      <c r="AM2219" s="26" t="s">
        <v>4713</v>
      </c>
      <c r="AU2219" s="26" t="s">
        <v>4714</v>
      </c>
      <c r="AV2219" s="26" t="s">
        <v>4715</v>
      </c>
      <c r="BB2219" s="26" t="s">
        <v>4652</v>
      </c>
      <c r="BD2219" s="37">
        <v>44148</v>
      </c>
      <c r="BE2219" s="30">
        <v>36323</v>
      </c>
      <c r="BF2219" s="30">
        <v>50174</v>
      </c>
      <c r="BG2219" s="37" t="s">
        <v>4653</v>
      </c>
      <c r="BH2219" s="37" t="s">
        <v>4654</v>
      </c>
      <c r="BI2219" s="37" t="s">
        <v>4654</v>
      </c>
      <c r="BJ2219" s="138" t="e">
        <f>#N/A</f>
        <v>#N/A</v>
      </c>
      <c r="BK2219" s="138" t="e">
        <f>#N/A</f>
        <v>#N/A</v>
      </c>
      <c r="BL2219" s="138" t="e">
        <f>#N/A</f>
        <v>#N/A</v>
      </c>
      <c r="BM2219" s="138" t="e">
        <f>#N/A</f>
        <v>#N/A</v>
      </c>
      <c r="BN2219" s="26"/>
      <c r="BO2219" s="26"/>
      <c r="BP2219" s="26"/>
      <c r="BQ2219" s="38"/>
      <c r="BR2219" s="26"/>
      <c r="BS2219" s="26"/>
      <c r="BT2219" s="26"/>
      <c r="BU2219" s="26"/>
      <c r="BV2219" s="39"/>
    </row>
    <row r="2220" spans="1:74" ht="15" hidden="1" customHeight="1" thickBot="1">
      <c r="A2220" s="67">
        <v>2020</v>
      </c>
      <c r="B2220" s="26">
        <v>2216</v>
      </c>
      <c r="C2220" s="67" t="s">
        <v>129</v>
      </c>
      <c r="D2220" s="26" t="s">
        <v>4642</v>
      </c>
      <c r="E2220" s="26" t="s">
        <v>4643</v>
      </c>
      <c r="F2220" s="27">
        <v>44076</v>
      </c>
      <c r="G2220" s="26" t="s">
        <v>4751</v>
      </c>
      <c r="H2220" s="26" t="s">
        <v>4645</v>
      </c>
      <c r="I2220" s="26" t="s">
        <v>4645</v>
      </c>
      <c r="J2220" s="28" t="s">
        <v>4646</v>
      </c>
      <c r="K2220" s="67" t="s">
        <v>135</v>
      </c>
      <c r="L2220" s="67" t="s">
        <v>4647</v>
      </c>
      <c r="M2220" s="26" t="s">
        <v>137</v>
      </c>
      <c r="N2220" s="26" t="s">
        <v>138</v>
      </c>
      <c r="O2220" s="26" t="s">
        <v>138</v>
      </c>
      <c r="Q2220" s="30">
        <v>85</v>
      </c>
      <c r="R2220" s="30">
        <v>9670</v>
      </c>
      <c r="S2220" s="31">
        <v>1.3276069702993283</v>
      </c>
      <c r="T2220" s="30">
        <v>1890</v>
      </c>
      <c r="AB2220" s="33" t="e">
        <f>#N/A</f>
        <v>#N/A</v>
      </c>
      <c r="AC2220" s="30">
        <v>1600</v>
      </c>
      <c r="AD2220" s="30" t="e">
        <f>#N/A</f>
        <v>#N/A</v>
      </c>
      <c r="AE2220" s="34">
        <v>0.6858823529411765</v>
      </c>
      <c r="AG2220" s="30" t="e">
        <f>#N/A</f>
        <v>#N/A</v>
      </c>
      <c r="AH2220" s="30" t="e">
        <f>#N/A</f>
        <v>#N/A</v>
      </c>
      <c r="AI2220" s="30">
        <v>14250.6</v>
      </c>
      <c r="AJ2220" s="30">
        <v>13572</v>
      </c>
      <c r="AK2220" s="26" t="s">
        <v>139</v>
      </c>
      <c r="AL2220" s="26">
        <v>33</v>
      </c>
      <c r="AM2220" s="26" t="s">
        <v>4713</v>
      </c>
      <c r="AU2220" s="26" t="s">
        <v>4714</v>
      </c>
      <c r="AV2220" s="26" t="s">
        <v>4715</v>
      </c>
      <c r="BB2220" s="26" t="s">
        <v>4652</v>
      </c>
      <c r="BD2220" s="37">
        <v>44148</v>
      </c>
      <c r="BE2220" s="30">
        <v>36323</v>
      </c>
      <c r="BF2220" s="30">
        <v>50174</v>
      </c>
      <c r="BG2220" s="37" t="s">
        <v>4653</v>
      </c>
      <c r="BH2220" s="37" t="s">
        <v>4654</v>
      </c>
      <c r="BI2220" s="37" t="s">
        <v>4654</v>
      </c>
      <c r="BJ2220" s="138" t="e">
        <f>#N/A</f>
        <v>#N/A</v>
      </c>
      <c r="BK2220" s="138" t="e">
        <f>#N/A</f>
        <v>#N/A</v>
      </c>
      <c r="BL2220" s="138" t="e">
        <f>#N/A</f>
        <v>#N/A</v>
      </c>
      <c r="BM2220" s="138" t="e">
        <f>#N/A</f>
        <v>#N/A</v>
      </c>
      <c r="BN2220" s="26"/>
      <c r="BO2220" s="26"/>
      <c r="BP2220" s="26"/>
      <c r="BQ2220" s="38"/>
      <c r="BR2220" s="26"/>
      <c r="BS2220" s="26"/>
      <c r="BT2220" s="26"/>
      <c r="BU2220" s="26"/>
      <c r="BV2220" s="39"/>
    </row>
    <row r="2221" spans="1:74" ht="15" hidden="1" customHeight="1" thickBot="1">
      <c r="A2221" s="67">
        <v>2020</v>
      </c>
      <c r="B2221" s="67">
        <v>2217</v>
      </c>
      <c r="C2221" s="67" t="s">
        <v>129</v>
      </c>
      <c r="D2221" s="26" t="s">
        <v>4642</v>
      </c>
      <c r="E2221" s="26" t="s">
        <v>4643</v>
      </c>
      <c r="F2221" s="27">
        <v>44076</v>
      </c>
      <c r="G2221" s="26" t="s">
        <v>4752</v>
      </c>
      <c r="H2221" s="26" t="s">
        <v>4645</v>
      </c>
      <c r="I2221" s="26" t="s">
        <v>4645</v>
      </c>
      <c r="J2221" s="28" t="s">
        <v>4646</v>
      </c>
      <c r="K2221" s="67" t="s">
        <v>135</v>
      </c>
      <c r="L2221" s="67" t="s">
        <v>4647</v>
      </c>
      <c r="M2221" s="26" t="s">
        <v>137</v>
      </c>
      <c r="N2221" s="26" t="s">
        <v>138</v>
      </c>
      <c r="O2221" s="26" t="s">
        <v>138</v>
      </c>
      <c r="Q2221" s="30">
        <v>76</v>
      </c>
      <c r="R2221" s="30">
        <v>6840</v>
      </c>
      <c r="S2221" s="31">
        <v>1.3276069702993283</v>
      </c>
      <c r="T2221" s="30">
        <v>1598</v>
      </c>
      <c r="AB2221" s="33" t="e">
        <f>#N/A</f>
        <v>#N/A</v>
      </c>
      <c r="AC2221" s="30">
        <v>1600</v>
      </c>
      <c r="AD2221" s="30" t="e">
        <f>#N/A</f>
        <v>#N/A</v>
      </c>
      <c r="AE2221" s="34">
        <v>0.69</v>
      </c>
      <c r="AG2221" s="30" t="e">
        <f>#N/A</f>
        <v>#N/A</v>
      </c>
      <c r="AH2221" s="30" t="e">
        <f>#N/A</f>
        <v>#N/A</v>
      </c>
      <c r="AI2221" s="30">
        <v>10080</v>
      </c>
      <c r="AJ2221" s="30">
        <v>9600</v>
      </c>
      <c r="AK2221" s="26" t="s">
        <v>139</v>
      </c>
      <c r="AL2221" s="26">
        <v>33</v>
      </c>
      <c r="AM2221" s="26" t="s">
        <v>4713</v>
      </c>
      <c r="AU2221" s="26" t="s">
        <v>4714</v>
      </c>
      <c r="AV2221" s="26" t="s">
        <v>4715</v>
      </c>
      <c r="BB2221" s="26" t="s">
        <v>4652</v>
      </c>
      <c r="BD2221" s="37">
        <v>44148</v>
      </c>
      <c r="BE2221" s="30">
        <v>36323</v>
      </c>
      <c r="BF2221" s="30">
        <v>50174</v>
      </c>
      <c r="BG2221" s="37" t="s">
        <v>4653</v>
      </c>
      <c r="BH2221" s="37" t="s">
        <v>4654</v>
      </c>
      <c r="BI2221" s="37" t="s">
        <v>4654</v>
      </c>
      <c r="BJ2221" s="138" t="e">
        <f>#N/A</f>
        <v>#N/A</v>
      </c>
      <c r="BK2221" s="138" t="e">
        <f>#N/A</f>
        <v>#N/A</v>
      </c>
      <c r="BL2221" s="138" t="e">
        <f>#N/A</f>
        <v>#N/A</v>
      </c>
      <c r="BM2221" s="138" t="e">
        <f>#N/A</f>
        <v>#N/A</v>
      </c>
      <c r="BN2221" s="26"/>
      <c r="BO2221" s="26"/>
      <c r="BP2221" s="26"/>
      <c r="BQ2221" s="38"/>
      <c r="BR2221" s="26"/>
      <c r="BS2221" s="26"/>
      <c r="BT2221" s="26"/>
      <c r="BU2221" s="26"/>
      <c r="BV2221" s="39"/>
    </row>
    <row r="2222" spans="1:74" ht="15" hidden="1" customHeight="1" thickBot="1">
      <c r="A2222" s="67">
        <v>2020</v>
      </c>
      <c r="B2222" s="26">
        <v>2218</v>
      </c>
      <c r="C2222" s="67" t="s">
        <v>129</v>
      </c>
      <c r="D2222" s="26" t="s">
        <v>4642</v>
      </c>
      <c r="E2222" s="26" t="s">
        <v>4643</v>
      </c>
      <c r="F2222" s="27">
        <v>44076</v>
      </c>
      <c r="G2222" s="26" t="s">
        <v>4753</v>
      </c>
      <c r="H2222" s="26" t="s">
        <v>4645</v>
      </c>
      <c r="I2222" s="26" t="s">
        <v>4645</v>
      </c>
      <c r="J2222" s="28" t="s">
        <v>4646</v>
      </c>
      <c r="K2222" s="67" t="s">
        <v>135</v>
      </c>
      <c r="L2222" s="67" t="s">
        <v>4647</v>
      </c>
      <c r="M2222" s="26" t="s">
        <v>137</v>
      </c>
      <c r="N2222" s="26" t="s">
        <v>138</v>
      </c>
      <c r="O2222" s="26" t="s">
        <v>138</v>
      </c>
      <c r="Q2222" s="30">
        <v>75</v>
      </c>
      <c r="R2222" s="30">
        <v>6170</v>
      </c>
      <c r="S2222" s="31">
        <v>1.3276069702993283</v>
      </c>
      <c r="T2222" s="30">
        <v>1045</v>
      </c>
      <c r="AB2222" s="33" t="e">
        <f>#N/A</f>
        <v>#N/A</v>
      </c>
      <c r="AC2222" s="30">
        <v>1600</v>
      </c>
      <c r="AD2222" s="30" t="e">
        <f>#N/A</f>
        <v>#N/A</v>
      </c>
      <c r="AE2222" s="34">
        <v>0.84666666666666668</v>
      </c>
      <c r="AG2222" s="30" t="e">
        <f>#N/A</f>
        <v>#N/A</v>
      </c>
      <c r="AH2222" s="30" t="e">
        <f>#N/A</f>
        <v>#N/A</v>
      </c>
      <c r="AI2222" s="30">
        <v>9093</v>
      </c>
      <c r="AJ2222" s="30">
        <v>8660</v>
      </c>
      <c r="AK2222" s="26" t="s">
        <v>139</v>
      </c>
      <c r="AL2222" s="26">
        <v>33</v>
      </c>
      <c r="AM2222" s="26" t="s">
        <v>4713</v>
      </c>
      <c r="AU2222" s="26" t="s">
        <v>4714</v>
      </c>
      <c r="AV2222" s="26" t="s">
        <v>4715</v>
      </c>
      <c r="BB2222" s="26" t="s">
        <v>4652</v>
      </c>
      <c r="BD2222" s="37">
        <v>44148</v>
      </c>
      <c r="BE2222" s="30">
        <v>36323</v>
      </c>
      <c r="BF2222" s="30">
        <v>50174</v>
      </c>
      <c r="BG2222" s="37" t="s">
        <v>4653</v>
      </c>
      <c r="BH2222" s="37" t="s">
        <v>4654</v>
      </c>
      <c r="BI2222" s="37" t="s">
        <v>4654</v>
      </c>
      <c r="BJ2222" s="138" t="e">
        <f>#N/A</f>
        <v>#N/A</v>
      </c>
      <c r="BK2222" s="138" t="e">
        <f>#N/A</f>
        <v>#N/A</v>
      </c>
      <c r="BL2222" s="138" t="e">
        <f>#N/A</f>
        <v>#N/A</v>
      </c>
      <c r="BM2222" s="138" t="e">
        <f>#N/A</f>
        <v>#N/A</v>
      </c>
      <c r="BN2222" s="26"/>
      <c r="BO2222" s="26"/>
      <c r="BP2222" s="26"/>
      <c r="BQ2222" s="38"/>
      <c r="BR2222" s="26"/>
      <c r="BS2222" s="26"/>
      <c r="BT2222" s="26"/>
      <c r="BU2222" s="26"/>
      <c r="BV2222" s="39"/>
    </row>
    <row r="2223" spans="1:74" ht="15" hidden="1" customHeight="1" thickBot="1">
      <c r="A2223" s="67">
        <v>2020</v>
      </c>
      <c r="B2223" s="67">
        <v>2219</v>
      </c>
      <c r="C2223" s="67" t="s">
        <v>129</v>
      </c>
      <c r="D2223" s="26" t="s">
        <v>4642</v>
      </c>
      <c r="E2223" s="26" t="s">
        <v>4643</v>
      </c>
      <c r="F2223" s="27">
        <v>44076</v>
      </c>
      <c r="G2223" s="26" t="s">
        <v>4754</v>
      </c>
      <c r="H2223" s="26" t="s">
        <v>4645</v>
      </c>
      <c r="I2223" s="26" t="s">
        <v>4645</v>
      </c>
      <c r="J2223" s="28" t="s">
        <v>4646</v>
      </c>
      <c r="K2223" s="67" t="s">
        <v>135</v>
      </c>
      <c r="L2223" s="67" t="s">
        <v>4647</v>
      </c>
      <c r="M2223" s="26" t="s">
        <v>137</v>
      </c>
      <c r="N2223" s="26" t="s">
        <v>138</v>
      </c>
      <c r="O2223" s="26" t="s">
        <v>138</v>
      </c>
      <c r="Q2223" s="30">
        <v>79</v>
      </c>
      <c r="R2223" s="30">
        <v>6840</v>
      </c>
      <c r="S2223" s="31">
        <v>1.3276069702993283</v>
      </c>
      <c r="T2223" s="30">
        <v>1558</v>
      </c>
      <c r="AB2223" s="33" t="e">
        <f>#N/A</f>
        <v>#N/A</v>
      </c>
      <c r="AC2223" s="30">
        <v>1600</v>
      </c>
      <c r="AD2223" s="30" t="e">
        <f>#N/A</f>
        <v>#N/A</v>
      </c>
      <c r="AE2223" s="34">
        <v>0.85</v>
      </c>
      <c r="AG2223" s="30" t="e">
        <f>#N/A</f>
        <v>#N/A</v>
      </c>
      <c r="AH2223" s="30" t="e">
        <f>#N/A</f>
        <v>#N/A</v>
      </c>
      <c r="AI2223" s="30">
        <v>10080</v>
      </c>
      <c r="AJ2223" s="30">
        <v>9600</v>
      </c>
      <c r="AK2223" s="26" t="s">
        <v>139</v>
      </c>
      <c r="AL2223" s="26">
        <v>33</v>
      </c>
      <c r="AM2223" s="26" t="s">
        <v>4713</v>
      </c>
      <c r="AU2223" s="26" t="s">
        <v>4714</v>
      </c>
      <c r="AV2223" s="26" t="s">
        <v>4715</v>
      </c>
      <c r="BB2223" s="26" t="s">
        <v>4652</v>
      </c>
      <c r="BD2223" s="37">
        <v>44148</v>
      </c>
      <c r="BE2223" s="30">
        <v>36323</v>
      </c>
      <c r="BF2223" s="30">
        <v>50174</v>
      </c>
      <c r="BG2223" s="37" t="s">
        <v>4653</v>
      </c>
      <c r="BH2223" s="37" t="s">
        <v>4654</v>
      </c>
      <c r="BI2223" s="37" t="s">
        <v>4654</v>
      </c>
      <c r="BJ2223" s="138" t="e">
        <f>#N/A</f>
        <v>#N/A</v>
      </c>
      <c r="BK2223" s="138" t="e">
        <f>#N/A</f>
        <v>#N/A</v>
      </c>
      <c r="BL2223" s="138" t="e">
        <f>#N/A</f>
        <v>#N/A</v>
      </c>
      <c r="BM2223" s="138" t="e">
        <f>#N/A</f>
        <v>#N/A</v>
      </c>
      <c r="BN2223" s="26"/>
      <c r="BO2223" s="26"/>
      <c r="BP2223" s="26"/>
      <c r="BQ2223" s="38"/>
      <c r="BR2223" s="26"/>
      <c r="BS2223" s="26"/>
      <c r="BT2223" s="26"/>
      <c r="BU2223" s="26"/>
      <c r="BV2223" s="39"/>
    </row>
    <row r="2224" spans="1:74" ht="15" hidden="1" customHeight="1" thickBot="1">
      <c r="A2224" s="67">
        <v>2020</v>
      </c>
      <c r="B2224" s="26">
        <v>2220</v>
      </c>
      <c r="C2224" s="67" t="s">
        <v>129</v>
      </c>
      <c r="D2224" s="26" t="s">
        <v>4642</v>
      </c>
      <c r="E2224" s="26" t="s">
        <v>4643</v>
      </c>
      <c r="F2224" s="27">
        <v>44076</v>
      </c>
      <c r="G2224" s="26" t="s">
        <v>4755</v>
      </c>
      <c r="H2224" s="26" t="s">
        <v>4645</v>
      </c>
      <c r="I2224" s="26" t="s">
        <v>4645</v>
      </c>
      <c r="J2224" s="28" t="s">
        <v>4646</v>
      </c>
      <c r="K2224" s="67" t="s">
        <v>135</v>
      </c>
      <c r="L2224" s="67" t="s">
        <v>4647</v>
      </c>
      <c r="M2224" s="26" t="s">
        <v>137</v>
      </c>
      <c r="N2224" s="26" t="s">
        <v>138</v>
      </c>
      <c r="O2224" s="26" t="s">
        <v>138</v>
      </c>
      <c r="Q2224" s="30">
        <v>74</v>
      </c>
      <c r="R2224" s="30">
        <v>7100</v>
      </c>
      <c r="S2224" s="31">
        <v>1.3276069702993283</v>
      </c>
      <c r="T2224" s="30">
        <v>1502</v>
      </c>
      <c r="AB2224" s="33" t="e">
        <f>#N/A</f>
        <v>#N/A</v>
      </c>
      <c r="AC2224" s="30">
        <v>1600</v>
      </c>
      <c r="AD2224" s="30" t="e">
        <f>#N/A</f>
        <v>#N/A</v>
      </c>
      <c r="AE2224" s="34">
        <v>0.98</v>
      </c>
      <c r="AG2224" s="30" t="e">
        <f>#N/A</f>
        <v>#N/A</v>
      </c>
      <c r="AH2224" s="30" t="e">
        <f>#N/A</f>
        <v>#N/A</v>
      </c>
      <c r="AI2224" s="30">
        <v>10463.25</v>
      </c>
      <c r="AJ2224" s="30">
        <v>9965</v>
      </c>
      <c r="AK2224" s="26" t="s">
        <v>139</v>
      </c>
      <c r="AL2224" s="26">
        <v>33</v>
      </c>
      <c r="AM2224" s="26" t="s">
        <v>4713</v>
      </c>
      <c r="AU2224" s="26" t="s">
        <v>4714</v>
      </c>
      <c r="AV2224" s="26" t="s">
        <v>4715</v>
      </c>
      <c r="BB2224" s="26" t="s">
        <v>4652</v>
      </c>
      <c r="BD2224" s="37">
        <v>44148</v>
      </c>
      <c r="BE2224" s="30">
        <v>36323</v>
      </c>
      <c r="BF2224" s="30">
        <v>50174</v>
      </c>
      <c r="BG2224" s="37" t="s">
        <v>4653</v>
      </c>
      <c r="BH2224" s="37" t="s">
        <v>4654</v>
      </c>
      <c r="BI2224" s="37" t="s">
        <v>4654</v>
      </c>
      <c r="BJ2224" s="138" t="e">
        <f>#N/A</f>
        <v>#N/A</v>
      </c>
      <c r="BK2224" s="138" t="e">
        <f>#N/A</f>
        <v>#N/A</v>
      </c>
      <c r="BL2224" s="138" t="e">
        <f>#N/A</f>
        <v>#N/A</v>
      </c>
      <c r="BM2224" s="138" t="e">
        <f>#N/A</f>
        <v>#N/A</v>
      </c>
      <c r="BN2224" s="26"/>
      <c r="BO2224" s="26"/>
      <c r="BP2224" s="26"/>
      <c r="BQ2224" s="38"/>
      <c r="BR2224" s="26"/>
      <c r="BS2224" s="26"/>
      <c r="BT2224" s="26"/>
      <c r="BU2224" s="26"/>
      <c r="BV2224" s="39"/>
    </row>
    <row r="2225" spans="1:74" ht="15" hidden="1" customHeight="1" thickBot="1">
      <c r="A2225" s="67">
        <v>2020</v>
      </c>
      <c r="B2225" s="67">
        <v>2221</v>
      </c>
      <c r="C2225" s="67" t="s">
        <v>129</v>
      </c>
      <c r="D2225" s="26" t="s">
        <v>4642</v>
      </c>
      <c r="E2225" s="26" t="s">
        <v>4643</v>
      </c>
      <c r="F2225" s="27">
        <v>44076</v>
      </c>
      <c r="G2225" s="26" t="s">
        <v>4756</v>
      </c>
      <c r="H2225" s="26" t="s">
        <v>4645</v>
      </c>
      <c r="I2225" s="26" t="s">
        <v>4645</v>
      </c>
      <c r="J2225" s="28" t="s">
        <v>4646</v>
      </c>
      <c r="K2225" s="67" t="s">
        <v>135</v>
      </c>
      <c r="L2225" s="67" t="s">
        <v>4647</v>
      </c>
      <c r="M2225" s="26" t="s">
        <v>137</v>
      </c>
      <c r="N2225" s="26" t="s">
        <v>138</v>
      </c>
      <c r="O2225" s="26" t="s">
        <v>138</v>
      </c>
      <c r="Q2225" s="30">
        <v>64</v>
      </c>
      <c r="R2225" s="30">
        <v>5220</v>
      </c>
      <c r="S2225" s="31">
        <v>1.3276069702993283</v>
      </c>
      <c r="T2225" s="30">
        <v>950</v>
      </c>
      <c r="AB2225" s="33" t="e">
        <f>#N/A</f>
        <v>#N/A</v>
      </c>
      <c r="AC2225" s="30">
        <v>1600</v>
      </c>
      <c r="AD2225" s="30" t="e">
        <f>#N/A</f>
        <v>#N/A</v>
      </c>
      <c r="AE2225" s="34">
        <v>0.98</v>
      </c>
      <c r="AG2225" s="30" t="e">
        <f>#N/A</f>
        <v>#N/A</v>
      </c>
      <c r="AH2225" s="30" t="e">
        <f>#N/A</f>
        <v>#N/A</v>
      </c>
      <c r="AI2225" s="30">
        <v>7692.3</v>
      </c>
      <c r="AJ2225" s="30">
        <v>7326</v>
      </c>
      <c r="AK2225" s="26" t="s">
        <v>139</v>
      </c>
      <c r="AL2225" s="26">
        <v>33</v>
      </c>
      <c r="AM2225" s="26" t="s">
        <v>4713</v>
      </c>
      <c r="AU2225" s="26" t="s">
        <v>4714</v>
      </c>
      <c r="AV2225" s="26" t="s">
        <v>4715</v>
      </c>
      <c r="BB2225" s="26" t="s">
        <v>4652</v>
      </c>
      <c r="BD2225" s="37">
        <v>44148</v>
      </c>
      <c r="BE2225" s="30">
        <v>36323</v>
      </c>
      <c r="BF2225" s="30">
        <v>50174</v>
      </c>
      <c r="BG2225" s="37" t="s">
        <v>4653</v>
      </c>
      <c r="BH2225" s="37" t="s">
        <v>4654</v>
      </c>
      <c r="BI2225" s="37" t="s">
        <v>4654</v>
      </c>
      <c r="BJ2225" s="138" t="e">
        <f>#N/A</f>
        <v>#N/A</v>
      </c>
      <c r="BK2225" s="138" t="e">
        <f>#N/A</f>
        <v>#N/A</v>
      </c>
      <c r="BL2225" s="138" t="e">
        <f>#N/A</f>
        <v>#N/A</v>
      </c>
      <c r="BM2225" s="138" t="e">
        <f>#N/A</f>
        <v>#N/A</v>
      </c>
      <c r="BN2225" s="26"/>
      <c r="BO2225" s="26"/>
      <c r="BP2225" s="26"/>
      <c r="BQ2225" s="38"/>
      <c r="BR2225" s="26"/>
      <c r="BS2225" s="26"/>
      <c r="BT2225" s="26"/>
      <c r="BU2225" s="26"/>
      <c r="BV2225" s="39"/>
    </row>
    <row r="2226" spans="1:74" ht="15" hidden="1" customHeight="1" thickBot="1">
      <c r="A2226" s="67">
        <v>2020</v>
      </c>
      <c r="B2226" s="26">
        <v>2222</v>
      </c>
      <c r="C2226" s="67" t="s">
        <v>129</v>
      </c>
      <c r="D2226" s="26" t="s">
        <v>4642</v>
      </c>
      <c r="E2226" s="26" t="s">
        <v>4643</v>
      </c>
      <c r="F2226" s="27">
        <v>44076</v>
      </c>
      <c r="G2226" s="26" t="s">
        <v>4757</v>
      </c>
      <c r="H2226" s="26" t="s">
        <v>4645</v>
      </c>
      <c r="I2226" s="26" t="s">
        <v>4645</v>
      </c>
      <c r="J2226" s="28" t="s">
        <v>4646</v>
      </c>
      <c r="K2226" s="67" t="s">
        <v>135</v>
      </c>
      <c r="L2226" s="67" t="s">
        <v>4647</v>
      </c>
      <c r="M2226" s="26" t="s">
        <v>137</v>
      </c>
      <c r="N2226" s="26" t="s">
        <v>138</v>
      </c>
      <c r="O2226" s="26" t="s">
        <v>138</v>
      </c>
      <c r="Q2226" s="30">
        <v>75</v>
      </c>
      <c r="R2226" s="30">
        <v>6320</v>
      </c>
      <c r="S2226" s="31">
        <v>1.3276069702993283</v>
      </c>
      <c r="T2226" s="30">
        <v>1099</v>
      </c>
      <c r="AB2226" s="33" t="e">
        <f>#N/A</f>
        <v>#N/A</v>
      </c>
      <c r="AC2226" s="30">
        <v>1600</v>
      </c>
      <c r="AD2226" s="30" t="e">
        <f>#N/A</f>
        <v>#N/A</v>
      </c>
      <c r="AE2226" s="34">
        <v>0.98</v>
      </c>
      <c r="AG2226" s="30" t="e">
        <f>#N/A</f>
        <v>#N/A</v>
      </c>
      <c r="AH2226" s="30" t="e">
        <f>#N/A</f>
        <v>#N/A</v>
      </c>
      <c r="AI2226" s="30">
        <v>9313.5</v>
      </c>
      <c r="AJ2226" s="30">
        <v>8870</v>
      </c>
      <c r="AK2226" s="26" t="s">
        <v>139</v>
      </c>
      <c r="AL2226" s="26">
        <v>33</v>
      </c>
      <c r="AM2226" s="26" t="s">
        <v>4713</v>
      </c>
      <c r="AU2226" s="26" t="s">
        <v>4714</v>
      </c>
      <c r="AV2226" s="26" t="s">
        <v>4715</v>
      </c>
      <c r="BB2226" s="26" t="s">
        <v>4652</v>
      </c>
      <c r="BD2226" s="37">
        <v>44148</v>
      </c>
      <c r="BE2226" s="30">
        <v>36323</v>
      </c>
      <c r="BF2226" s="30">
        <v>50174</v>
      </c>
      <c r="BG2226" s="37" t="s">
        <v>4653</v>
      </c>
      <c r="BH2226" s="37" t="s">
        <v>4654</v>
      </c>
      <c r="BI2226" s="37" t="s">
        <v>4654</v>
      </c>
      <c r="BJ2226" s="138" t="e">
        <f>#N/A</f>
        <v>#N/A</v>
      </c>
      <c r="BK2226" s="138" t="e">
        <f>#N/A</f>
        <v>#N/A</v>
      </c>
      <c r="BL2226" s="138" t="e">
        <f>#N/A</f>
        <v>#N/A</v>
      </c>
      <c r="BM2226" s="138" t="e">
        <f>#N/A</f>
        <v>#N/A</v>
      </c>
      <c r="BN2226" s="26"/>
      <c r="BO2226" s="26"/>
      <c r="BP2226" s="26"/>
      <c r="BQ2226" s="38"/>
      <c r="BR2226" s="26"/>
      <c r="BS2226" s="26"/>
      <c r="BT2226" s="26"/>
      <c r="BU2226" s="26"/>
      <c r="BV2226" s="39"/>
    </row>
    <row r="2227" spans="1:74" ht="15" hidden="1" customHeight="1" thickBot="1">
      <c r="A2227" s="67">
        <v>2020</v>
      </c>
      <c r="B2227" s="67">
        <v>2223</v>
      </c>
      <c r="C2227" s="67" t="s">
        <v>129</v>
      </c>
      <c r="D2227" s="26" t="s">
        <v>4642</v>
      </c>
      <c r="E2227" s="26" t="s">
        <v>4643</v>
      </c>
      <c r="F2227" s="27">
        <v>44076</v>
      </c>
      <c r="G2227" s="26" t="s">
        <v>4758</v>
      </c>
      <c r="H2227" s="26" t="s">
        <v>4645</v>
      </c>
      <c r="I2227" s="26" t="s">
        <v>4645</v>
      </c>
      <c r="J2227" s="28" t="s">
        <v>4646</v>
      </c>
      <c r="K2227" s="67" t="s">
        <v>135</v>
      </c>
      <c r="L2227" s="67" t="s">
        <v>4647</v>
      </c>
      <c r="M2227" s="26" t="s">
        <v>137</v>
      </c>
      <c r="N2227" s="26" t="s">
        <v>138</v>
      </c>
      <c r="O2227" s="26" t="s">
        <v>138</v>
      </c>
      <c r="Q2227" s="30">
        <v>71</v>
      </c>
      <c r="R2227" s="30">
        <v>4530</v>
      </c>
      <c r="S2227" s="31">
        <v>1.3276069702993283</v>
      </c>
      <c r="T2227" s="30">
        <v>949</v>
      </c>
      <c r="AB2227" s="33" t="e">
        <f>#N/A</f>
        <v>#N/A</v>
      </c>
      <c r="AC2227" s="30">
        <v>1600</v>
      </c>
      <c r="AD2227" s="30" t="e">
        <f>#N/A</f>
        <v>#N/A</v>
      </c>
      <c r="AE2227" s="34">
        <v>0.98</v>
      </c>
      <c r="AG2227" s="30" t="e">
        <f>#N/A</f>
        <v>#N/A</v>
      </c>
      <c r="AH2227" s="30" t="e">
        <f>#N/A</f>
        <v>#N/A</v>
      </c>
      <c r="AI2227" s="30">
        <v>6675.9000000000005</v>
      </c>
      <c r="AJ2227" s="30">
        <v>6358</v>
      </c>
      <c r="AK2227" s="26" t="s">
        <v>139</v>
      </c>
      <c r="AL2227" s="26">
        <v>33</v>
      </c>
      <c r="AM2227" s="26" t="s">
        <v>4713</v>
      </c>
      <c r="AU2227" s="26" t="s">
        <v>4714</v>
      </c>
      <c r="AV2227" s="26" t="s">
        <v>4715</v>
      </c>
      <c r="BB2227" s="26" t="s">
        <v>4652</v>
      </c>
      <c r="BD2227" s="37">
        <v>44148</v>
      </c>
      <c r="BE2227" s="30">
        <v>36323</v>
      </c>
      <c r="BF2227" s="30">
        <v>50174</v>
      </c>
      <c r="BG2227" s="37" t="s">
        <v>4653</v>
      </c>
      <c r="BH2227" s="37" t="s">
        <v>4654</v>
      </c>
      <c r="BI2227" s="37" t="s">
        <v>4654</v>
      </c>
      <c r="BJ2227" s="138" t="e">
        <f>#N/A</f>
        <v>#N/A</v>
      </c>
      <c r="BK2227" s="138" t="e">
        <f>#N/A</f>
        <v>#N/A</v>
      </c>
      <c r="BL2227" s="138" t="e">
        <f>#N/A</f>
        <v>#N/A</v>
      </c>
      <c r="BM2227" s="138" t="e">
        <f>#N/A</f>
        <v>#N/A</v>
      </c>
      <c r="BN2227" s="26"/>
      <c r="BO2227" s="26"/>
      <c r="BP2227" s="26"/>
      <c r="BQ2227" s="38"/>
      <c r="BR2227" s="26"/>
      <c r="BS2227" s="26"/>
      <c r="BT2227" s="26"/>
      <c r="BU2227" s="26"/>
      <c r="BV2227" s="39"/>
    </row>
    <row r="2228" spans="1:74" ht="15" hidden="1" customHeight="1" thickBot="1">
      <c r="A2228" s="67">
        <v>2020</v>
      </c>
      <c r="B2228" s="26">
        <v>2224</v>
      </c>
      <c r="C2228" s="67" t="s">
        <v>129</v>
      </c>
      <c r="D2228" s="26" t="s">
        <v>4642</v>
      </c>
      <c r="E2228" s="26" t="s">
        <v>4643</v>
      </c>
      <c r="F2228" s="27">
        <v>44076</v>
      </c>
      <c r="G2228" s="26" t="s">
        <v>4759</v>
      </c>
      <c r="H2228" s="26" t="s">
        <v>4645</v>
      </c>
      <c r="I2228" s="26" t="s">
        <v>4645</v>
      </c>
      <c r="J2228" s="28" t="s">
        <v>4646</v>
      </c>
      <c r="K2228" s="67" t="s">
        <v>135</v>
      </c>
      <c r="L2228" s="67" t="s">
        <v>4647</v>
      </c>
      <c r="M2228" s="26" t="s">
        <v>137</v>
      </c>
      <c r="N2228" s="26" t="s">
        <v>138</v>
      </c>
      <c r="O2228" s="26" t="s">
        <v>138</v>
      </c>
      <c r="Q2228" s="30">
        <v>79</v>
      </c>
      <c r="R2228" s="30">
        <v>7410</v>
      </c>
      <c r="S2228" s="31">
        <v>1.3276069702993283</v>
      </c>
      <c r="T2228" s="30">
        <v>1359</v>
      </c>
      <c r="AB2228" s="33" t="e">
        <f>#N/A</f>
        <v>#N/A</v>
      </c>
      <c r="AC2228" s="30">
        <v>1600</v>
      </c>
      <c r="AD2228" s="30" t="e">
        <f>#N/A</f>
        <v>#N/A</v>
      </c>
      <c r="AE2228" s="34">
        <v>0.92117647058823526</v>
      </c>
      <c r="AG2228" s="30" t="e">
        <f>#N/A</f>
        <v>#N/A</v>
      </c>
      <c r="AH2228" s="30" t="e">
        <f>#N/A</f>
        <v>#N/A</v>
      </c>
      <c r="AI2228" s="30">
        <v>10920</v>
      </c>
      <c r="AJ2228" s="30">
        <v>10400</v>
      </c>
      <c r="AK2228" s="26" t="s">
        <v>139</v>
      </c>
      <c r="AL2228" s="26">
        <v>33</v>
      </c>
      <c r="AM2228" s="26" t="s">
        <v>4713</v>
      </c>
      <c r="AU2228" s="26" t="s">
        <v>4714</v>
      </c>
      <c r="AV2228" s="26" t="s">
        <v>4715</v>
      </c>
      <c r="BB2228" s="26" t="s">
        <v>4652</v>
      </c>
      <c r="BD2228" s="37">
        <v>44148</v>
      </c>
      <c r="BE2228" s="30">
        <v>36323</v>
      </c>
      <c r="BF2228" s="30">
        <v>50174</v>
      </c>
      <c r="BG2228" s="37" t="s">
        <v>4653</v>
      </c>
      <c r="BH2228" s="37" t="s">
        <v>4654</v>
      </c>
      <c r="BI2228" s="37" t="s">
        <v>4654</v>
      </c>
      <c r="BJ2228" s="138" t="e">
        <f>#N/A</f>
        <v>#N/A</v>
      </c>
      <c r="BK2228" s="138" t="e">
        <f>#N/A</f>
        <v>#N/A</v>
      </c>
      <c r="BL2228" s="138" t="e">
        <f>#N/A</f>
        <v>#N/A</v>
      </c>
      <c r="BM2228" s="138" t="e">
        <f>#N/A</f>
        <v>#N/A</v>
      </c>
      <c r="BN2228" s="26"/>
      <c r="BO2228" s="26"/>
      <c r="BP2228" s="26"/>
      <c r="BQ2228" s="38"/>
      <c r="BR2228" s="26"/>
      <c r="BS2228" s="26"/>
      <c r="BT2228" s="26"/>
      <c r="BU2228" s="26"/>
      <c r="BV2228" s="39"/>
    </row>
    <row r="2229" spans="1:74" ht="15" hidden="1" customHeight="1" thickBot="1">
      <c r="A2229" s="67">
        <v>2020</v>
      </c>
      <c r="B2229" s="67">
        <v>2225</v>
      </c>
      <c r="C2229" s="67" t="s">
        <v>129</v>
      </c>
      <c r="D2229" s="26" t="s">
        <v>4642</v>
      </c>
      <c r="E2229" s="26" t="s">
        <v>4643</v>
      </c>
      <c r="F2229" s="27">
        <v>44076</v>
      </c>
      <c r="G2229" s="26" t="s">
        <v>4760</v>
      </c>
      <c r="H2229" s="26" t="s">
        <v>4645</v>
      </c>
      <c r="I2229" s="26" t="s">
        <v>4645</v>
      </c>
      <c r="J2229" s="28" t="s">
        <v>4646</v>
      </c>
      <c r="K2229" s="67" t="s">
        <v>135</v>
      </c>
      <c r="L2229" s="67" t="s">
        <v>4647</v>
      </c>
      <c r="M2229" s="26" t="s">
        <v>137</v>
      </c>
      <c r="N2229" s="26" t="s">
        <v>138</v>
      </c>
      <c r="O2229" s="26" t="s">
        <v>138</v>
      </c>
      <c r="Q2229" s="30">
        <v>72</v>
      </c>
      <c r="R2229" s="30">
        <v>4460</v>
      </c>
      <c r="S2229" s="31">
        <v>1.3276069702993283</v>
      </c>
      <c r="T2229" s="30">
        <v>908</v>
      </c>
      <c r="U2229" s="30">
        <v>753</v>
      </c>
      <c r="V2229" s="32">
        <v>5</v>
      </c>
      <c r="W2229" s="30">
        <v>53</v>
      </c>
      <c r="X2229" s="30">
        <f>(W2229*U2229/5)*(1000/R2229)</f>
        <v>1789.6412556053813</v>
      </c>
      <c r="Y2229" s="30">
        <f>X2229*R2229/1000</f>
        <v>7981.8000000000011</v>
      </c>
      <c r="AB2229" s="33" t="e">
        <f>#N/A</f>
        <v>#N/A</v>
      </c>
      <c r="AC2229" s="30">
        <v>1600</v>
      </c>
      <c r="AD2229" s="30" t="e">
        <f>#N/A</f>
        <v>#N/A</v>
      </c>
      <c r="AE2229" s="34">
        <v>0.92</v>
      </c>
      <c r="AG2229" s="30" t="e">
        <f>#N/A</f>
        <v>#N/A</v>
      </c>
      <c r="AH2229" s="30" t="e">
        <f>#N/A</f>
        <v>#N/A</v>
      </c>
      <c r="AI2229" s="30">
        <v>6573</v>
      </c>
      <c r="AJ2229" s="30">
        <v>6260</v>
      </c>
      <c r="AK2229" s="26" t="s">
        <v>139</v>
      </c>
      <c r="AL2229" s="26">
        <v>33</v>
      </c>
      <c r="AM2229" s="26" t="s">
        <v>4713</v>
      </c>
      <c r="AU2229" s="26" t="s">
        <v>4714</v>
      </c>
      <c r="AV2229" s="26" t="s">
        <v>4715</v>
      </c>
      <c r="BB2229" s="26" t="s">
        <v>4652</v>
      </c>
      <c r="BD2229" s="37">
        <v>44148</v>
      </c>
      <c r="BE2229" s="30">
        <v>36323</v>
      </c>
      <c r="BF2229" s="30">
        <v>50174</v>
      </c>
      <c r="BG2229" s="37" t="s">
        <v>4653</v>
      </c>
      <c r="BH2229" s="37" t="s">
        <v>4654</v>
      </c>
      <c r="BI2229" s="37" t="s">
        <v>4654</v>
      </c>
      <c r="BJ2229" s="138" t="e">
        <f>#N/A</f>
        <v>#N/A</v>
      </c>
      <c r="BK2229" s="138" t="e">
        <f>#N/A</f>
        <v>#N/A</v>
      </c>
      <c r="BL2229" s="138" t="e">
        <f>#N/A</f>
        <v>#N/A</v>
      </c>
      <c r="BM2229" s="138" t="e">
        <f>#N/A</f>
        <v>#N/A</v>
      </c>
      <c r="BN2229" s="26"/>
      <c r="BO2229" s="26"/>
      <c r="BP2229" s="26"/>
      <c r="BQ2229" s="38"/>
      <c r="BR2229" s="26"/>
      <c r="BS2229" s="26"/>
      <c r="BT2229" s="26"/>
      <c r="BU2229" s="26"/>
      <c r="BV2229" s="39"/>
    </row>
    <row r="2230" spans="1:74" ht="15" hidden="1" customHeight="1" thickBot="1">
      <c r="A2230" s="67">
        <v>2020</v>
      </c>
      <c r="B2230" s="26">
        <v>2226</v>
      </c>
      <c r="C2230" s="67" t="s">
        <v>129</v>
      </c>
      <c r="D2230" s="26" t="s">
        <v>4642</v>
      </c>
      <c r="E2230" s="26" t="s">
        <v>4643</v>
      </c>
      <c r="F2230" s="27">
        <v>44076</v>
      </c>
      <c r="G2230" s="26" t="s">
        <v>4761</v>
      </c>
      <c r="H2230" s="26" t="s">
        <v>4645</v>
      </c>
      <c r="I2230" s="26" t="s">
        <v>4645</v>
      </c>
      <c r="J2230" s="28" t="s">
        <v>4646</v>
      </c>
      <c r="K2230" s="67" t="s">
        <v>135</v>
      </c>
      <c r="L2230" s="67" t="s">
        <v>4647</v>
      </c>
      <c r="M2230" s="26" t="s">
        <v>137</v>
      </c>
      <c r="N2230" s="26" t="s">
        <v>138</v>
      </c>
      <c r="O2230" s="26" t="s">
        <v>138</v>
      </c>
      <c r="Q2230" s="30">
        <v>77</v>
      </c>
      <c r="R2230" s="30">
        <v>7270</v>
      </c>
      <c r="S2230" s="31">
        <v>1.3276069702993283</v>
      </c>
      <c r="T2230" s="30">
        <v>1606</v>
      </c>
      <c r="AB2230" s="33" t="e">
        <f>#N/A</f>
        <v>#N/A</v>
      </c>
      <c r="AC2230" s="30">
        <v>1600</v>
      </c>
      <c r="AD2230" s="30" t="e">
        <f>#N/A</f>
        <v>#N/A</v>
      </c>
      <c r="AE2230" s="34">
        <v>0.92117647058823526</v>
      </c>
      <c r="AG2230" s="30" t="e">
        <f>#N/A</f>
        <v>#N/A</v>
      </c>
      <c r="AH2230" s="30" t="e">
        <f>#N/A</f>
        <v>#N/A</v>
      </c>
      <c r="AI2230" s="30">
        <v>10714.2</v>
      </c>
      <c r="AJ2230" s="30">
        <v>10204</v>
      </c>
      <c r="AK2230" s="26" t="s">
        <v>139</v>
      </c>
      <c r="AL2230" s="26">
        <v>33</v>
      </c>
      <c r="AM2230" s="26" t="s">
        <v>4713</v>
      </c>
      <c r="AU2230" s="26" t="s">
        <v>4714</v>
      </c>
      <c r="AV2230" s="26" t="s">
        <v>4715</v>
      </c>
      <c r="BB2230" s="26" t="s">
        <v>4652</v>
      </c>
      <c r="BD2230" s="37">
        <v>44148</v>
      </c>
      <c r="BE2230" s="30">
        <v>36323</v>
      </c>
      <c r="BF2230" s="30">
        <v>50174</v>
      </c>
      <c r="BG2230" s="37" t="s">
        <v>4653</v>
      </c>
      <c r="BH2230" s="37" t="s">
        <v>4654</v>
      </c>
      <c r="BI2230" s="37" t="s">
        <v>4654</v>
      </c>
      <c r="BJ2230" s="138" t="e">
        <f>#N/A</f>
        <v>#N/A</v>
      </c>
      <c r="BK2230" s="138" t="e">
        <f>#N/A</f>
        <v>#N/A</v>
      </c>
      <c r="BL2230" s="138" t="e">
        <f>#N/A</f>
        <v>#N/A</v>
      </c>
      <c r="BM2230" s="138" t="e">
        <f>#N/A</f>
        <v>#N/A</v>
      </c>
      <c r="BN2230" s="26"/>
      <c r="BO2230" s="26"/>
      <c r="BP2230" s="26"/>
      <c r="BQ2230" s="38"/>
      <c r="BR2230" s="26"/>
      <c r="BS2230" s="26"/>
      <c r="BT2230" s="26"/>
      <c r="BU2230" s="26"/>
      <c r="BV2230" s="39"/>
    </row>
    <row r="2231" spans="1:74" ht="15" hidden="1" customHeight="1" thickBot="1">
      <c r="A2231" s="67">
        <v>2020</v>
      </c>
      <c r="B2231" s="67">
        <v>2227</v>
      </c>
      <c r="C2231" s="67" t="s">
        <v>129</v>
      </c>
      <c r="D2231" s="26" t="s">
        <v>4642</v>
      </c>
      <c r="E2231" s="26" t="s">
        <v>4643</v>
      </c>
      <c r="F2231" s="27">
        <v>44076</v>
      </c>
      <c r="G2231" s="26" t="s">
        <v>4762</v>
      </c>
      <c r="H2231" s="26" t="s">
        <v>4645</v>
      </c>
      <c r="I2231" s="26" t="s">
        <v>4645</v>
      </c>
      <c r="J2231" s="28" t="s">
        <v>4646</v>
      </c>
      <c r="K2231" s="67" t="s">
        <v>135</v>
      </c>
      <c r="L2231" s="67" t="s">
        <v>4647</v>
      </c>
      <c r="M2231" s="26" t="s">
        <v>137</v>
      </c>
      <c r="N2231" s="26" t="s">
        <v>138</v>
      </c>
      <c r="O2231" s="26" t="s">
        <v>138</v>
      </c>
      <c r="Q2231" s="30">
        <v>73</v>
      </c>
      <c r="R2231" s="30">
        <v>5680</v>
      </c>
      <c r="S2231" s="31">
        <v>1.3276069702993283</v>
      </c>
      <c r="T2231" s="30">
        <v>1257</v>
      </c>
      <c r="AB2231" s="33" t="e">
        <f>#N/A</f>
        <v>#N/A</v>
      </c>
      <c r="AC2231" s="30">
        <v>1600</v>
      </c>
      <c r="AD2231" s="30" t="e">
        <f>#N/A</f>
        <v>#N/A</v>
      </c>
      <c r="AE2231" s="34">
        <v>0.92</v>
      </c>
      <c r="AG2231" s="30" t="e">
        <f>#N/A</f>
        <v>#N/A</v>
      </c>
      <c r="AH2231" s="30" t="e">
        <f>#N/A</f>
        <v>#N/A</v>
      </c>
      <c r="AI2231" s="30">
        <v>8370.6</v>
      </c>
      <c r="AJ2231" s="30">
        <v>7972</v>
      </c>
      <c r="AK2231" s="26" t="s">
        <v>139</v>
      </c>
      <c r="AL2231" s="26">
        <v>33</v>
      </c>
      <c r="AM2231" s="26" t="s">
        <v>4713</v>
      </c>
      <c r="AU2231" s="26" t="s">
        <v>4714</v>
      </c>
      <c r="AV2231" s="26" t="s">
        <v>4715</v>
      </c>
      <c r="BB2231" s="26" t="s">
        <v>4652</v>
      </c>
      <c r="BD2231" s="37">
        <v>44148</v>
      </c>
      <c r="BE2231" s="30">
        <v>36323</v>
      </c>
      <c r="BF2231" s="30">
        <v>50174</v>
      </c>
      <c r="BG2231" s="37" t="s">
        <v>4653</v>
      </c>
      <c r="BH2231" s="37" t="s">
        <v>4654</v>
      </c>
      <c r="BI2231" s="37" t="s">
        <v>4654</v>
      </c>
      <c r="BJ2231" s="138" t="e">
        <f>#N/A</f>
        <v>#N/A</v>
      </c>
      <c r="BK2231" s="138" t="e">
        <f>#N/A</f>
        <v>#N/A</v>
      </c>
      <c r="BL2231" s="138" t="e">
        <f>#N/A</f>
        <v>#N/A</v>
      </c>
      <c r="BM2231" s="138" t="e">
        <f>#N/A</f>
        <v>#N/A</v>
      </c>
      <c r="BN2231" s="26"/>
      <c r="BO2231" s="26"/>
      <c r="BP2231" s="26"/>
      <c r="BQ2231" s="38"/>
      <c r="BR2231" s="26"/>
      <c r="BS2231" s="26"/>
      <c r="BT2231" s="26"/>
      <c r="BU2231" s="26"/>
      <c r="BV2231" s="39"/>
    </row>
    <row r="2232" spans="1:74" ht="15" hidden="1" customHeight="1" thickBot="1">
      <c r="A2232" s="67">
        <v>2020</v>
      </c>
      <c r="B2232" s="26">
        <v>2228</v>
      </c>
      <c r="C2232" s="67" t="s">
        <v>129</v>
      </c>
      <c r="D2232" s="26" t="s">
        <v>4642</v>
      </c>
      <c r="E2232" s="26" t="s">
        <v>4643</v>
      </c>
      <c r="F2232" s="27">
        <v>44076</v>
      </c>
      <c r="G2232" s="26" t="s">
        <v>4763</v>
      </c>
      <c r="H2232" s="26" t="s">
        <v>4645</v>
      </c>
      <c r="I2232" s="26" t="s">
        <v>4645</v>
      </c>
      <c r="J2232" s="28" t="s">
        <v>4646</v>
      </c>
      <c r="K2232" s="67" t="s">
        <v>135</v>
      </c>
      <c r="L2232" s="67" t="s">
        <v>4647</v>
      </c>
      <c r="M2232" s="26" t="s">
        <v>137</v>
      </c>
      <c r="N2232" s="26" t="s">
        <v>138</v>
      </c>
      <c r="O2232" s="26" t="s">
        <v>138</v>
      </c>
      <c r="Q2232" s="30">
        <v>79</v>
      </c>
      <c r="R2232" s="30">
        <v>7480</v>
      </c>
      <c r="S2232" s="31">
        <v>1.3276069702993283</v>
      </c>
      <c r="T2232" s="30">
        <v>1380</v>
      </c>
      <c r="AB2232" s="33" t="e">
        <f>#N/A</f>
        <v>#N/A</v>
      </c>
      <c r="AC2232" s="30">
        <v>1600</v>
      </c>
      <c r="AD2232" s="30" t="e">
        <f>#N/A</f>
        <v>#N/A</v>
      </c>
      <c r="AE2232" s="34">
        <v>0.86235294117647054</v>
      </c>
      <c r="AG2232" s="30" t="e">
        <f>#N/A</f>
        <v>#N/A</v>
      </c>
      <c r="AH2232" s="30" t="e">
        <f>#N/A</f>
        <v>#N/A</v>
      </c>
      <c r="AI2232" s="30">
        <v>11022.9</v>
      </c>
      <c r="AJ2232" s="30">
        <v>10498</v>
      </c>
      <c r="AK2232" s="26" t="s">
        <v>139</v>
      </c>
      <c r="AL2232" s="26">
        <v>33</v>
      </c>
      <c r="AM2232" s="26" t="s">
        <v>4713</v>
      </c>
      <c r="AU2232" s="26" t="s">
        <v>4714</v>
      </c>
      <c r="AV2232" s="26" t="s">
        <v>4715</v>
      </c>
      <c r="BB2232" s="26" t="s">
        <v>4652</v>
      </c>
      <c r="BD2232" s="37">
        <v>44148</v>
      </c>
      <c r="BE2232" s="30">
        <v>36323</v>
      </c>
      <c r="BF2232" s="30">
        <v>50174</v>
      </c>
      <c r="BG2232" s="37" t="s">
        <v>4653</v>
      </c>
      <c r="BH2232" s="37" t="s">
        <v>4654</v>
      </c>
      <c r="BI2232" s="37" t="s">
        <v>4654</v>
      </c>
      <c r="BJ2232" s="138" t="e">
        <f>#N/A</f>
        <v>#N/A</v>
      </c>
      <c r="BK2232" s="138" t="e">
        <f>#N/A</f>
        <v>#N/A</v>
      </c>
      <c r="BL2232" s="138" t="e">
        <f>#N/A</f>
        <v>#N/A</v>
      </c>
      <c r="BM2232" s="138" t="e">
        <f>#N/A</f>
        <v>#N/A</v>
      </c>
      <c r="BN2232" s="26"/>
      <c r="BO2232" s="26"/>
      <c r="BP2232" s="26"/>
      <c r="BQ2232" s="38"/>
      <c r="BR2232" s="26"/>
      <c r="BS2232" s="26"/>
      <c r="BT2232" s="26"/>
      <c r="BU2232" s="26"/>
      <c r="BV2232" s="39"/>
    </row>
    <row r="2233" spans="1:74" ht="15" hidden="1" customHeight="1" thickBot="1">
      <c r="A2233" s="67">
        <v>2020</v>
      </c>
      <c r="B2233" s="67">
        <v>2229</v>
      </c>
      <c r="C2233" s="67" t="s">
        <v>129</v>
      </c>
      <c r="D2233" s="26" t="s">
        <v>4642</v>
      </c>
      <c r="E2233" s="26" t="s">
        <v>4643</v>
      </c>
      <c r="F2233" s="27">
        <v>44076</v>
      </c>
      <c r="G2233" s="26" t="s">
        <v>4764</v>
      </c>
      <c r="H2233" s="26" t="s">
        <v>4645</v>
      </c>
      <c r="I2233" s="26" t="s">
        <v>4645</v>
      </c>
      <c r="J2233" s="28" t="s">
        <v>4646</v>
      </c>
      <c r="K2233" s="67" t="s">
        <v>135</v>
      </c>
      <c r="L2233" s="67" t="s">
        <v>4647</v>
      </c>
      <c r="M2233" s="26" t="s">
        <v>137</v>
      </c>
      <c r="N2233" s="26" t="s">
        <v>138</v>
      </c>
      <c r="O2233" s="26" t="s">
        <v>138</v>
      </c>
      <c r="Q2233" s="30">
        <v>71</v>
      </c>
      <c r="R2233" s="30">
        <v>4530</v>
      </c>
      <c r="S2233" s="31">
        <v>1.3276069702993283</v>
      </c>
      <c r="T2233" s="30">
        <v>996</v>
      </c>
      <c r="AB2233" s="33" t="e">
        <f>#N/A</f>
        <v>#N/A</v>
      </c>
      <c r="AC2233" s="30">
        <v>1600</v>
      </c>
      <c r="AD2233" s="30" t="e">
        <f>#N/A</f>
        <v>#N/A</v>
      </c>
      <c r="AE2233" s="34">
        <v>0.86</v>
      </c>
      <c r="AG2233" s="30" t="e">
        <f>#N/A</f>
        <v>#N/A</v>
      </c>
      <c r="AH2233" s="30" t="e">
        <f>#N/A</f>
        <v>#N/A</v>
      </c>
      <c r="AI2233" s="30">
        <v>6675.9000000000005</v>
      </c>
      <c r="AJ2233" s="30">
        <v>6358</v>
      </c>
      <c r="AK2233" s="26" t="s">
        <v>139</v>
      </c>
      <c r="AL2233" s="26">
        <v>33</v>
      </c>
      <c r="AM2233" s="26" t="s">
        <v>4713</v>
      </c>
      <c r="AU2233" s="26" t="s">
        <v>4714</v>
      </c>
      <c r="AV2233" s="26" t="s">
        <v>4715</v>
      </c>
      <c r="BB2233" s="26" t="s">
        <v>4652</v>
      </c>
      <c r="BD2233" s="37">
        <v>44148</v>
      </c>
      <c r="BE2233" s="30">
        <v>36323</v>
      </c>
      <c r="BF2233" s="30">
        <v>50174</v>
      </c>
      <c r="BG2233" s="37" t="s">
        <v>4653</v>
      </c>
      <c r="BH2233" s="37" t="s">
        <v>4654</v>
      </c>
      <c r="BI2233" s="37" t="s">
        <v>4654</v>
      </c>
      <c r="BJ2233" s="138" t="e">
        <f>#N/A</f>
        <v>#N/A</v>
      </c>
      <c r="BK2233" s="138" t="e">
        <f>#N/A</f>
        <v>#N/A</v>
      </c>
      <c r="BL2233" s="138" t="e">
        <f>#N/A</f>
        <v>#N/A</v>
      </c>
      <c r="BM2233" s="138" t="e">
        <f>#N/A</f>
        <v>#N/A</v>
      </c>
      <c r="BN2233" s="26"/>
      <c r="BO2233" s="26"/>
      <c r="BP2233" s="26"/>
      <c r="BQ2233" s="38"/>
      <c r="BR2233" s="26"/>
      <c r="BS2233" s="26"/>
      <c r="BT2233" s="26"/>
      <c r="BU2233" s="26"/>
      <c r="BV2233" s="39"/>
    </row>
    <row r="2234" spans="1:74" ht="15" hidden="1" customHeight="1" thickBot="1">
      <c r="A2234" s="67">
        <v>2020</v>
      </c>
      <c r="B2234" s="26">
        <v>2230</v>
      </c>
      <c r="C2234" s="67" t="s">
        <v>129</v>
      </c>
      <c r="D2234" s="26" t="s">
        <v>4642</v>
      </c>
      <c r="E2234" s="26" t="s">
        <v>4643</v>
      </c>
      <c r="F2234" s="27">
        <v>44076</v>
      </c>
      <c r="G2234" s="26" t="s">
        <v>4765</v>
      </c>
      <c r="H2234" s="26" t="s">
        <v>4645</v>
      </c>
      <c r="I2234" s="26" t="s">
        <v>4645</v>
      </c>
      <c r="J2234" s="28" t="s">
        <v>4646</v>
      </c>
      <c r="K2234" s="67" t="s">
        <v>135</v>
      </c>
      <c r="L2234" s="67" t="s">
        <v>4647</v>
      </c>
      <c r="M2234" s="26" t="s">
        <v>137</v>
      </c>
      <c r="N2234" s="26" t="s">
        <v>138</v>
      </c>
      <c r="O2234" s="26" t="s">
        <v>138</v>
      </c>
      <c r="Q2234" s="30">
        <v>80</v>
      </c>
      <c r="R2234" s="30">
        <v>8090</v>
      </c>
      <c r="S2234" s="31">
        <v>1.3276069702993283</v>
      </c>
      <c r="T2234" s="30">
        <v>1714</v>
      </c>
      <c r="AB2234" s="33" t="e">
        <f>#N/A</f>
        <v>#N/A</v>
      </c>
      <c r="AC2234" s="30">
        <v>1600</v>
      </c>
      <c r="AD2234" s="30" t="e">
        <f>#N/A</f>
        <v>#N/A</v>
      </c>
      <c r="AE2234" s="34">
        <v>0.98</v>
      </c>
      <c r="AG2234" s="30" t="e">
        <f>#N/A</f>
        <v>#N/A</v>
      </c>
      <c r="AH2234" s="30" t="e">
        <f>#N/A</f>
        <v>#N/A</v>
      </c>
      <c r="AI2234" s="30">
        <v>11921.7</v>
      </c>
      <c r="AJ2234" s="30">
        <v>11354</v>
      </c>
      <c r="AK2234" s="26" t="s">
        <v>139</v>
      </c>
      <c r="AL2234" s="26">
        <v>33</v>
      </c>
      <c r="AM2234" s="26" t="s">
        <v>4713</v>
      </c>
      <c r="AU2234" s="26" t="s">
        <v>4714</v>
      </c>
      <c r="AV2234" s="26" t="s">
        <v>4715</v>
      </c>
      <c r="BB2234" s="26" t="s">
        <v>4652</v>
      </c>
      <c r="BD2234" s="37">
        <v>44148</v>
      </c>
      <c r="BE2234" s="30">
        <v>36323</v>
      </c>
      <c r="BF2234" s="30">
        <v>50174</v>
      </c>
      <c r="BG2234" s="37" t="s">
        <v>4653</v>
      </c>
      <c r="BH2234" s="37" t="s">
        <v>4654</v>
      </c>
      <c r="BI2234" s="37" t="s">
        <v>4654</v>
      </c>
      <c r="BJ2234" s="138" t="e">
        <f>#N/A</f>
        <v>#N/A</v>
      </c>
      <c r="BK2234" s="138" t="e">
        <f>#N/A</f>
        <v>#N/A</v>
      </c>
      <c r="BL2234" s="138" t="e">
        <f>#N/A</f>
        <v>#N/A</v>
      </c>
      <c r="BM2234" s="138" t="e">
        <f>#N/A</f>
        <v>#N/A</v>
      </c>
      <c r="BN2234" s="26"/>
      <c r="BO2234" s="26"/>
      <c r="BP2234" s="26"/>
      <c r="BQ2234" s="38"/>
      <c r="BR2234" s="26"/>
      <c r="BS2234" s="26"/>
      <c r="BT2234" s="26"/>
      <c r="BU2234" s="26"/>
      <c r="BV2234" s="39"/>
    </row>
    <row r="2235" spans="1:74" ht="15" hidden="1" customHeight="1" thickBot="1">
      <c r="A2235" s="67">
        <v>2020</v>
      </c>
      <c r="B2235" s="67">
        <v>2231</v>
      </c>
      <c r="C2235" s="67" t="s">
        <v>129</v>
      </c>
      <c r="D2235" s="26" t="s">
        <v>4642</v>
      </c>
      <c r="E2235" s="26" t="s">
        <v>4643</v>
      </c>
      <c r="F2235" s="27">
        <v>44076</v>
      </c>
      <c r="G2235" s="26" t="s">
        <v>4766</v>
      </c>
      <c r="H2235" s="26" t="s">
        <v>4645</v>
      </c>
      <c r="I2235" s="26" t="s">
        <v>4645</v>
      </c>
      <c r="J2235" s="28" t="s">
        <v>4646</v>
      </c>
      <c r="K2235" s="67" t="s">
        <v>135</v>
      </c>
      <c r="L2235" s="67" t="s">
        <v>4647</v>
      </c>
      <c r="M2235" s="26" t="s">
        <v>137</v>
      </c>
      <c r="N2235" s="26" t="s">
        <v>138</v>
      </c>
      <c r="O2235" s="26" t="s">
        <v>138</v>
      </c>
      <c r="Q2235" s="30">
        <v>77</v>
      </c>
      <c r="R2235" s="30">
        <v>7210</v>
      </c>
      <c r="S2235" s="31">
        <v>1.3276069702993283</v>
      </c>
      <c r="T2235" s="30">
        <v>1478</v>
      </c>
      <c r="AB2235" s="33" t="e">
        <f>#N/A</f>
        <v>#N/A</v>
      </c>
      <c r="AC2235" s="30">
        <v>1600</v>
      </c>
      <c r="AD2235" s="30" t="e">
        <f>#N/A</f>
        <v>#N/A</v>
      </c>
      <c r="AE2235" s="34">
        <v>0.98</v>
      </c>
      <c r="AG2235" s="30" t="e">
        <f>#N/A</f>
        <v>#N/A</v>
      </c>
      <c r="AH2235" s="30" t="e">
        <f>#N/A</f>
        <v>#N/A</v>
      </c>
      <c r="AI2235" s="30">
        <v>10624.95</v>
      </c>
      <c r="AJ2235" s="30">
        <v>10119</v>
      </c>
      <c r="AK2235" s="26" t="s">
        <v>139</v>
      </c>
      <c r="AL2235" s="26">
        <v>33</v>
      </c>
      <c r="AM2235" s="26" t="s">
        <v>4713</v>
      </c>
      <c r="AU2235" s="26" t="s">
        <v>4714</v>
      </c>
      <c r="AV2235" s="26" t="s">
        <v>4715</v>
      </c>
      <c r="BB2235" s="26" t="s">
        <v>4652</v>
      </c>
      <c r="BD2235" s="37">
        <v>44148</v>
      </c>
      <c r="BE2235" s="30">
        <v>36323</v>
      </c>
      <c r="BF2235" s="30">
        <v>50174</v>
      </c>
      <c r="BG2235" s="37" t="s">
        <v>4653</v>
      </c>
      <c r="BH2235" s="37" t="s">
        <v>4654</v>
      </c>
      <c r="BI2235" s="37" t="s">
        <v>4654</v>
      </c>
      <c r="BJ2235" s="138" t="e">
        <f>#N/A</f>
        <v>#N/A</v>
      </c>
      <c r="BK2235" s="138" t="e">
        <f>#N/A</f>
        <v>#N/A</v>
      </c>
      <c r="BL2235" s="138" t="e">
        <f>#N/A</f>
        <v>#N/A</v>
      </c>
      <c r="BM2235" s="138" t="e">
        <f>#N/A</f>
        <v>#N/A</v>
      </c>
      <c r="BN2235" s="26"/>
      <c r="BO2235" s="26"/>
      <c r="BP2235" s="26"/>
      <c r="BQ2235" s="38"/>
      <c r="BR2235" s="26"/>
      <c r="BS2235" s="26"/>
      <c r="BT2235" s="26"/>
      <c r="BU2235" s="26"/>
      <c r="BV2235" s="39"/>
    </row>
    <row r="2236" spans="1:74" ht="15" hidden="1" customHeight="1" thickBot="1">
      <c r="A2236" s="67">
        <v>2020</v>
      </c>
      <c r="B2236" s="26">
        <v>2232</v>
      </c>
      <c r="C2236" s="67" t="s">
        <v>129</v>
      </c>
      <c r="D2236" s="26" t="s">
        <v>4642</v>
      </c>
      <c r="E2236" s="26" t="s">
        <v>4643</v>
      </c>
      <c r="F2236" s="27">
        <v>44076</v>
      </c>
      <c r="G2236" s="26" t="s">
        <v>4767</v>
      </c>
      <c r="H2236" s="26" t="s">
        <v>4645</v>
      </c>
      <c r="I2236" s="26" t="s">
        <v>4645</v>
      </c>
      <c r="J2236" s="28" t="s">
        <v>4646</v>
      </c>
      <c r="K2236" s="67" t="s">
        <v>135</v>
      </c>
      <c r="L2236" s="67" t="s">
        <v>4647</v>
      </c>
      <c r="M2236" s="26" t="s">
        <v>137</v>
      </c>
      <c r="N2236" s="26" t="s">
        <v>138</v>
      </c>
      <c r="O2236" s="26" t="s">
        <v>138</v>
      </c>
      <c r="Q2236" s="30">
        <v>77</v>
      </c>
      <c r="R2236" s="30">
        <v>5580</v>
      </c>
      <c r="S2236" s="31">
        <v>1.3276069702993283</v>
      </c>
      <c r="T2236" s="30">
        <v>1073</v>
      </c>
      <c r="AB2236" s="33" t="e">
        <f>#N/A</f>
        <v>#N/A</v>
      </c>
      <c r="AC2236" s="30">
        <v>1600</v>
      </c>
      <c r="AD2236" s="30" t="e">
        <f>#N/A</f>
        <v>#N/A</v>
      </c>
      <c r="AE2236" s="34">
        <v>0.92999999999999994</v>
      </c>
      <c r="AG2236" s="30" t="e">
        <f>#N/A</f>
        <v>#N/A</v>
      </c>
      <c r="AH2236" s="30" t="e">
        <f>#N/A</f>
        <v>#N/A</v>
      </c>
      <c r="AI2236" s="30">
        <v>8223.6</v>
      </c>
      <c r="AJ2236" s="30">
        <v>7832</v>
      </c>
      <c r="AK2236" s="26" t="s">
        <v>139</v>
      </c>
      <c r="AL2236" s="26">
        <v>33</v>
      </c>
      <c r="AM2236" s="26" t="s">
        <v>4713</v>
      </c>
      <c r="AU2236" s="26" t="s">
        <v>4714</v>
      </c>
      <c r="AV2236" s="26" t="s">
        <v>4715</v>
      </c>
      <c r="BB2236" s="26" t="s">
        <v>4652</v>
      </c>
      <c r="BD2236" s="37">
        <v>44148</v>
      </c>
      <c r="BE2236" s="30">
        <v>36323</v>
      </c>
      <c r="BF2236" s="30">
        <v>50174</v>
      </c>
      <c r="BG2236" s="37" t="s">
        <v>4653</v>
      </c>
      <c r="BH2236" s="37" t="s">
        <v>4654</v>
      </c>
      <c r="BI2236" s="37" t="s">
        <v>4654</v>
      </c>
      <c r="BJ2236" s="138" t="e">
        <f>#N/A</f>
        <v>#N/A</v>
      </c>
      <c r="BK2236" s="138" t="e">
        <f>#N/A</f>
        <v>#N/A</v>
      </c>
      <c r="BL2236" s="138" t="e">
        <f>#N/A</f>
        <v>#N/A</v>
      </c>
      <c r="BM2236" s="138" t="e">
        <f>#N/A</f>
        <v>#N/A</v>
      </c>
      <c r="BN2236" s="26"/>
      <c r="BO2236" s="26"/>
      <c r="BP2236" s="26"/>
      <c r="BQ2236" s="38"/>
      <c r="BR2236" s="26"/>
      <c r="BS2236" s="26"/>
      <c r="BT2236" s="26"/>
      <c r="BU2236" s="26"/>
      <c r="BV2236" s="39"/>
    </row>
    <row r="2237" spans="1:74" ht="15" hidden="1" customHeight="1" thickBot="1">
      <c r="A2237" s="67">
        <v>2020</v>
      </c>
      <c r="B2237" s="67">
        <v>2233</v>
      </c>
      <c r="C2237" s="67" t="s">
        <v>129</v>
      </c>
      <c r="D2237" s="26" t="s">
        <v>4642</v>
      </c>
      <c r="E2237" s="26" t="s">
        <v>4643</v>
      </c>
      <c r="F2237" s="27">
        <v>44076</v>
      </c>
      <c r="G2237" s="26" t="s">
        <v>4768</v>
      </c>
      <c r="H2237" s="26" t="s">
        <v>4645</v>
      </c>
      <c r="I2237" s="26" t="s">
        <v>4645</v>
      </c>
      <c r="J2237" s="28" t="s">
        <v>4646</v>
      </c>
      <c r="K2237" s="67" t="s">
        <v>135</v>
      </c>
      <c r="L2237" s="67" t="s">
        <v>4647</v>
      </c>
      <c r="M2237" s="26" t="s">
        <v>137</v>
      </c>
      <c r="N2237" s="26" t="s">
        <v>138</v>
      </c>
      <c r="O2237" s="26" t="s">
        <v>138</v>
      </c>
      <c r="Q2237" s="30">
        <v>85</v>
      </c>
      <c r="R2237" s="30">
        <v>7180</v>
      </c>
      <c r="S2237" s="31">
        <v>1.3276069702993283</v>
      </c>
      <c r="T2237" s="30">
        <v>1362</v>
      </c>
      <c r="AB2237" s="33" t="e">
        <f>#N/A</f>
        <v>#N/A</v>
      </c>
      <c r="AC2237" s="30">
        <v>1600</v>
      </c>
      <c r="AD2237" s="30" t="e">
        <f>#N/A</f>
        <v>#N/A</v>
      </c>
      <c r="AE2237" s="34">
        <v>0.93</v>
      </c>
      <c r="AG2237" s="30" t="e">
        <f>#N/A</f>
        <v>#N/A</v>
      </c>
      <c r="AH2237" s="30" t="e">
        <f>#N/A</f>
        <v>#N/A</v>
      </c>
      <c r="AI2237" s="30">
        <v>10580.85</v>
      </c>
      <c r="AJ2237" s="30">
        <v>10077</v>
      </c>
      <c r="AK2237" s="26" t="s">
        <v>139</v>
      </c>
      <c r="AL2237" s="26">
        <v>33</v>
      </c>
      <c r="AM2237" s="26" t="s">
        <v>4713</v>
      </c>
      <c r="AU2237" s="26" t="s">
        <v>4714</v>
      </c>
      <c r="AV2237" s="26" t="s">
        <v>4715</v>
      </c>
      <c r="BB2237" s="26" t="s">
        <v>4652</v>
      </c>
      <c r="BD2237" s="37">
        <v>44148</v>
      </c>
      <c r="BE2237" s="30">
        <v>36323</v>
      </c>
      <c r="BF2237" s="30">
        <v>50174</v>
      </c>
      <c r="BG2237" s="37" t="s">
        <v>4653</v>
      </c>
      <c r="BH2237" s="37" t="s">
        <v>4654</v>
      </c>
      <c r="BI2237" s="37" t="s">
        <v>4654</v>
      </c>
      <c r="BJ2237" s="138" t="e">
        <f>#N/A</f>
        <v>#N/A</v>
      </c>
      <c r="BK2237" s="138" t="e">
        <f>#N/A</f>
        <v>#N/A</v>
      </c>
      <c r="BL2237" s="138" t="e">
        <f>#N/A</f>
        <v>#N/A</v>
      </c>
      <c r="BM2237" s="138" t="e">
        <f>#N/A</f>
        <v>#N/A</v>
      </c>
      <c r="BN2237" s="26"/>
      <c r="BO2237" s="26"/>
      <c r="BP2237" s="26"/>
      <c r="BQ2237" s="38"/>
      <c r="BR2237" s="26"/>
      <c r="BS2237" s="26"/>
      <c r="BT2237" s="26"/>
      <c r="BU2237" s="26"/>
      <c r="BV2237" s="39"/>
    </row>
    <row r="2238" spans="1:74" ht="15" hidden="1" customHeight="1" thickBot="1">
      <c r="A2238" s="67">
        <v>2020</v>
      </c>
      <c r="B2238" s="26">
        <v>2234</v>
      </c>
      <c r="C2238" s="67" t="s">
        <v>129</v>
      </c>
      <c r="D2238" s="26" t="s">
        <v>4642</v>
      </c>
      <c r="E2238" s="26" t="s">
        <v>4643</v>
      </c>
      <c r="F2238" s="27">
        <v>44076</v>
      </c>
      <c r="G2238" s="26" t="s">
        <v>4769</v>
      </c>
      <c r="H2238" s="26" t="s">
        <v>4645</v>
      </c>
      <c r="I2238" s="26" t="s">
        <v>4645</v>
      </c>
      <c r="J2238" s="28" t="s">
        <v>4646</v>
      </c>
      <c r="K2238" s="67" t="s">
        <v>135</v>
      </c>
      <c r="L2238" s="67" t="s">
        <v>4647</v>
      </c>
      <c r="M2238" s="26" t="s">
        <v>137</v>
      </c>
      <c r="N2238" s="26" t="s">
        <v>138</v>
      </c>
      <c r="O2238" s="26" t="s">
        <v>138</v>
      </c>
      <c r="Q2238" s="30">
        <v>82</v>
      </c>
      <c r="R2238" s="30">
        <v>8710</v>
      </c>
      <c r="S2238" s="31">
        <v>1.3276069702993283</v>
      </c>
      <c r="T2238" s="30">
        <v>1822</v>
      </c>
      <c r="AB2238" s="33" t="e">
        <f>#N/A</f>
        <v>#N/A</v>
      </c>
      <c r="AC2238" s="30">
        <v>1600</v>
      </c>
      <c r="AD2238" s="30" t="e">
        <f>#N/A</f>
        <v>#N/A</v>
      </c>
      <c r="AE2238" s="34">
        <v>0.98</v>
      </c>
      <c r="AG2238" s="30" t="e">
        <f>#N/A</f>
        <v>#N/A</v>
      </c>
      <c r="AH2238" s="30" t="e">
        <f>#N/A</f>
        <v>#N/A</v>
      </c>
      <c r="AI2238" s="30">
        <v>12836.25</v>
      </c>
      <c r="AJ2238" s="30">
        <v>12225</v>
      </c>
      <c r="AK2238" s="26" t="s">
        <v>139</v>
      </c>
      <c r="AL2238" s="26">
        <v>33</v>
      </c>
      <c r="AM2238" s="26" t="s">
        <v>4713</v>
      </c>
      <c r="AU2238" s="26" t="s">
        <v>4714</v>
      </c>
      <c r="AV2238" s="26" t="s">
        <v>4715</v>
      </c>
      <c r="BB2238" s="26" t="s">
        <v>4652</v>
      </c>
      <c r="BD2238" s="37">
        <v>44148</v>
      </c>
      <c r="BE2238" s="30">
        <v>36323</v>
      </c>
      <c r="BF2238" s="30">
        <v>50174</v>
      </c>
      <c r="BG2238" s="37" t="s">
        <v>4653</v>
      </c>
      <c r="BH2238" s="37" t="s">
        <v>4654</v>
      </c>
      <c r="BI2238" s="37" t="s">
        <v>4654</v>
      </c>
      <c r="BJ2238" s="138" t="e">
        <f>#N/A</f>
        <v>#N/A</v>
      </c>
      <c r="BK2238" s="138" t="e">
        <f>#N/A</f>
        <v>#N/A</v>
      </c>
      <c r="BL2238" s="138" t="e">
        <f>#N/A</f>
        <v>#N/A</v>
      </c>
      <c r="BM2238" s="138" t="e">
        <f>#N/A</f>
        <v>#N/A</v>
      </c>
      <c r="BN2238" s="26"/>
      <c r="BO2238" s="26"/>
      <c r="BP2238" s="26"/>
      <c r="BQ2238" s="38"/>
      <c r="BR2238" s="26"/>
      <c r="BS2238" s="26"/>
      <c r="BT2238" s="26"/>
      <c r="BU2238" s="26"/>
      <c r="BV2238" s="39"/>
    </row>
    <row r="2239" spans="1:74" ht="15" hidden="1" customHeight="1" thickBot="1">
      <c r="A2239" s="67">
        <v>2020</v>
      </c>
      <c r="B2239" s="67">
        <v>2235</v>
      </c>
      <c r="C2239" s="67" t="s">
        <v>129</v>
      </c>
      <c r="D2239" s="26" t="s">
        <v>4642</v>
      </c>
      <c r="E2239" s="26" t="s">
        <v>4643</v>
      </c>
      <c r="F2239" s="27">
        <v>44076</v>
      </c>
      <c r="G2239" s="26" t="s">
        <v>4770</v>
      </c>
      <c r="H2239" s="26" t="s">
        <v>4645</v>
      </c>
      <c r="I2239" s="26" t="s">
        <v>4645</v>
      </c>
      <c r="J2239" s="28" t="s">
        <v>4646</v>
      </c>
      <c r="K2239" s="67" t="s">
        <v>135</v>
      </c>
      <c r="L2239" s="67" t="s">
        <v>4647</v>
      </c>
      <c r="M2239" s="26" t="s">
        <v>137</v>
      </c>
      <c r="N2239" s="26" t="s">
        <v>138</v>
      </c>
      <c r="O2239" s="26" t="s">
        <v>138</v>
      </c>
      <c r="Q2239" s="30">
        <v>72</v>
      </c>
      <c r="R2239" s="30">
        <v>4740</v>
      </c>
      <c r="S2239" s="31">
        <v>1.3276069702993283</v>
      </c>
      <c r="T2239" s="30">
        <v>1003</v>
      </c>
      <c r="U2239" s="30">
        <v>841</v>
      </c>
      <c r="V2239" s="32">
        <v>4.7619047619047619</v>
      </c>
      <c r="W2239" s="30">
        <v>61</v>
      </c>
      <c r="X2239" s="30">
        <f>(W2239*U2239/5)*(1000/R2239)</f>
        <v>2164.5991561181436</v>
      </c>
      <c r="Y2239" s="30">
        <f>X2239*R2239/1000</f>
        <v>10260.200000000001</v>
      </c>
      <c r="AB2239" s="33" t="e">
        <f>#N/A</f>
        <v>#N/A</v>
      </c>
      <c r="AC2239" s="30">
        <v>1600</v>
      </c>
      <c r="AD2239" s="30" t="e">
        <f>#N/A</f>
        <v>#N/A</v>
      </c>
      <c r="AE2239" s="34">
        <v>0.98</v>
      </c>
      <c r="AG2239" s="30" t="e">
        <f>#N/A</f>
        <v>#N/A</v>
      </c>
      <c r="AH2239" s="30" t="e">
        <f>#N/A</f>
        <v>#N/A</v>
      </c>
      <c r="AI2239" s="30">
        <v>6985.6500000000005</v>
      </c>
      <c r="AJ2239" s="30">
        <v>6653</v>
      </c>
      <c r="AK2239" s="26" t="s">
        <v>139</v>
      </c>
      <c r="AL2239" s="26">
        <v>33</v>
      </c>
      <c r="AM2239" s="26" t="s">
        <v>4713</v>
      </c>
      <c r="AU2239" s="26" t="s">
        <v>4714</v>
      </c>
      <c r="AV2239" s="26" t="s">
        <v>4715</v>
      </c>
      <c r="BB2239" s="26" t="s">
        <v>4652</v>
      </c>
      <c r="BD2239" s="37">
        <v>44148</v>
      </c>
      <c r="BE2239" s="30">
        <v>36323</v>
      </c>
      <c r="BF2239" s="30">
        <v>50174</v>
      </c>
      <c r="BG2239" s="37" t="s">
        <v>4653</v>
      </c>
      <c r="BH2239" s="37" t="s">
        <v>4654</v>
      </c>
      <c r="BI2239" s="37" t="s">
        <v>4654</v>
      </c>
      <c r="BJ2239" s="138" t="e">
        <f>#N/A</f>
        <v>#N/A</v>
      </c>
      <c r="BK2239" s="138" t="e">
        <f>#N/A</f>
        <v>#N/A</v>
      </c>
      <c r="BL2239" s="138" t="e">
        <f>#N/A</f>
        <v>#N/A</v>
      </c>
      <c r="BM2239" s="138" t="e">
        <f>#N/A</f>
        <v>#N/A</v>
      </c>
      <c r="BN2239" s="26"/>
      <c r="BO2239" s="26"/>
      <c r="BP2239" s="26"/>
      <c r="BQ2239" s="38"/>
      <c r="BR2239" s="26"/>
      <c r="BS2239" s="26"/>
      <c r="BT2239" s="26"/>
      <c r="BU2239" s="26"/>
      <c r="BV2239" s="39"/>
    </row>
    <row r="2240" spans="1:74" ht="15" hidden="1" customHeight="1" thickBot="1">
      <c r="A2240" s="67">
        <v>2020</v>
      </c>
      <c r="B2240" s="26">
        <v>2236</v>
      </c>
      <c r="C2240" s="67" t="s">
        <v>129</v>
      </c>
      <c r="D2240" s="26" t="s">
        <v>4642</v>
      </c>
      <c r="E2240" s="26" t="s">
        <v>4643</v>
      </c>
      <c r="F2240" s="27">
        <v>44076</v>
      </c>
      <c r="G2240" s="26" t="s">
        <v>4771</v>
      </c>
      <c r="H2240" s="26" t="s">
        <v>4645</v>
      </c>
      <c r="I2240" s="26" t="s">
        <v>4645</v>
      </c>
      <c r="J2240" s="28" t="s">
        <v>4646</v>
      </c>
      <c r="K2240" s="67" t="s">
        <v>135</v>
      </c>
      <c r="L2240" s="67" t="s">
        <v>4647</v>
      </c>
      <c r="M2240" s="26" t="s">
        <v>137</v>
      </c>
      <c r="N2240" s="26" t="s">
        <v>138</v>
      </c>
      <c r="O2240" s="26" t="s">
        <v>138</v>
      </c>
      <c r="Q2240" s="30">
        <v>81</v>
      </c>
      <c r="R2240" s="30">
        <v>8440</v>
      </c>
      <c r="S2240" s="31">
        <v>1.3276069702993283</v>
      </c>
      <c r="T2240" s="30">
        <v>1563</v>
      </c>
      <c r="AB2240" s="33" t="e">
        <f>#N/A</f>
        <v>#N/A</v>
      </c>
      <c r="AC2240" s="30">
        <v>1600</v>
      </c>
      <c r="AD2240" s="30" t="e">
        <f>#N/A</f>
        <v>#N/A</v>
      </c>
      <c r="AE2240" s="34">
        <v>0.92117647058823526</v>
      </c>
      <c r="AG2240" s="30" t="e">
        <f>#N/A</f>
        <v>#N/A</v>
      </c>
      <c r="AH2240" s="30" t="e">
        <f>#N/A</f>
        <v>#N/A</v>
      </c>
      <c r="AI2240" s="30">
        <v>12438.300000000001</v>
      </c>
      <c r="AJ2240" s="30">
        <v>11846</v>
      </c>
      <c r="AK2240" s="26" t="s">
        <v>139</v>
      </c>
      <c r="AL2240" s="26">
        <v>33</v>
      </c>
      <c r="AM2240" s="26" t="s">
        <v>4713</v>
      </c>
      <c r="AU2240" s="26" t="s">
        <v>4714</v>
      </c>
      <c r="AV2240" s="26" t="s">
        <v>4715</v>
      </c>
      <c r="BB2240" s="26" t="s">
        <v>4652</v>
      </c>
      <c r="BD2240" s="37">
        <v>44148</v>
      </c>
      <c r="BE2240" s="30">
        <v>36323</v>
      </c>
      <c r="BF2240" s="30">
        <v>50174</v>
      </c>
      <c r="BG2240" s="37" t="s">
        <v>4653</v>
      </c>
      <c r="BH2240" s="37" t="s">
        <v>4654</v>
      </c>
      <c r="BI2240" s="37" t="s">
        <v>4654</v>
      </c>
      <c r="BJ2240" s="138" t="e">
        <f>#N/A</f>
        <v>#N/A</v>
      </c>
      <c r="BK2240" s="138" t="e">
        <f>#N/A</f>
        <v>#N/A</v>
      </c>
      <c r="BL2240" s="138" t="e">
        <f>#N/A</f>
        <v>#N/A</v>
      </c>
      <c r="BM2240" s="138" t="e">
        <f>#N/A</f>
        <v>#N/A</v>
      </c>
      <c r="BN2240" s="26"/>
      <c r="BO2240" s="26"/>
      <c r="BP2240" s="26"/>
      <c r="BQ2240" s="38"/>
      <c r="BR2240" s="26"/>
      <c r="BS2240" s="26"/>
      <c r="BT2240" s="26"/>
      <c r="BU2240" s="26"/>
      <c r="BV2240" s="39"/>
    </row>
    <row r="2241" spans="1:74" ht="15" hidden="1" customHeight="1" thickBot="1">
      <c r="A2241" s="67">
        <v>2020</v>
      </c>
      <c r="B2241" s="67">
        <v>2237</v>
      </c>
      <c r="C2241" s="67" t="s">
        <v>129</v>
      </c>
      <c r="D2241" s="26" t="s">
        <v>4642</v>
      </c>
      <c r="E2241" s="26" t="s">
        <v>4643</v>
      </c>
      <c r="F2241" s="27">
        <v>44076</v>
      </c>
      <c r="G2241" s="26" t="s">
        <v>4772</v>
      </c>
      <c r="H2241" s="26" t="s">
        <v>4645</v>
      </c>
      <c r="I2241" s="26" t="s">
        <v>4645</v>
      </c>
      <c r="J2241" s="28" t="s">
        <v>4646</v>
      </c>
      <c r="K2241" s="67" t="s">
        <v>135</v>
      </c>
      <c r="L2241" s="67" t="s">
        <v>4647</v>
      </c>
      <c r="M2241" s="26" t="s">
        <v>137</v>
      </c>
      <c r="N2241" s="26" t="s">
        <v>138</v>
      </c>
      <c r="O2241" s="26" t="s">
        <v>138</v>
      </c>
      <c r="Q2241" s="30">
        <v>72</v>
      </c>
      <c r="R2241" s="30">
        <v>5030</v>
      </c>
      <c r="S2241" s="31">
        <v>1.3276069702993283</v>
      </c>
      <c r="T2241" s="30">
        <v>937</v>
      </c>
      <c r="AB2241" s="33" t="e">
        <f>#N/A</f>
        <v>#N/A</v>
      </c>
      <c r="AC2241" s="30">
        <v>1600</v>
      </c>
      <c r="AD2241" s="30" t="e">
        <f>#N/A</f>
        <v>#N/A</v>
      </c>
      <c r="AE2241" s="34">
        <v>0.92</v>
      </c>
      <c r="AG2241" s="30" t="e">
        <f>#N/A</f>
        <v>#N/A</v>
      </c>
      <c r="AH2241" s="30" t="e">
        <f>#N/A</f>
        <v>#N/A</v>
      </c>
      <c r="AI2241" s="30">
        <v>7413</v>
      </c>
      <c r="AJ2241" s="30">
        <v>7060</v>
      </c>
      <c r="AK2241" s="26" t="s">
        <v>139</v>
      </c>
      <c r="AL2241" s="26">
        <v>33</v>
      </c>
      <c r="AM2241" s="26" t="s">
        <v>4713</v>
      </c>
      <c r="AU2241" s="26" t="s">
        <v>4714</v>
      </c>
      <c r="AV2241" s="26" t="s">
        <v>4715</v>
      </c>
      <c r="BB2241" s="26" t="s">
        <v>4652</v>
      </c>
      <c r="BD2241" s="37">
        <v>44148</v>
      </c>
      <c r="BE2241" s="30">
        <v>36323</v>
      </c>
      <c r="BF2241" s="30">
        <v>50174</v>
      </c>
      <c r="BG2241" s="37" t="s">
        <v>4653</v>
      </c>
      <c r="BH2241" s="37" t="s">
        <v>4654</v>
      </c>
      <c r="BI2241" s="37" t="s">
        <v>4654</v>
      </c>
      <c r="BJ2241" s="138" t="e">
        <f>#N/A</f>
        <v>#N/A</v>
      </c>
      <c r="BK2241" s="138" t="e">
        <f>#N/A</f>
        <v>#N/A</v>
      </c>
      <c r="BL2241" s="138" t="e">
        <f>#N/A</f>
        <v>#N/A</v>
      </c>
      <c r="BM2241" s="138" t="e">
        <f>#N/A</f>
        <v>#N/A</v>
      </c>
      <c r="BN2241" s="26"/>
      <c r="BO2241" s="26"/>
      <c r="BP2241" s="26"/>
      <c r="BQ2241" s="38"/>
      <c r="BR2241" s="26"/>
      <c r="BS2241" s="26"/>
      <c r="BT2241" s="26"/>
      <c r="BU2241" s="26"/>
      <c r="BV2241" s="39"/>
    </row>
    <row r="2242" spans="1:74" ht="15" hidden="1" customHeight="1" thickBot="1">
      <c r="A2242" s="67">
        <v>2020</v>
      </c>
      <c r="B2242" s="26">
        <v>2238</v>
      </c>
      <c r="C2242" s="67" t="s">
        <v>129</v>
      </c>
      <c r="D2242" s="26" t="s">
        <v>4642</v>
      </c>
      <c r="E2242" s="26" t="s">
        <v>4643</v>
      </c>
      <c r="F2242" s="27">
        <v>44076</v>
      </c>
      <c r="G2242" s="26" t="s">
        <v>4773</v>
      </c>
      <c r="H2242" s="26" t="s">
        <v>4645</v>
      </c>
      <c r="I2242" s="26" t="s">
        <v>4645</v>
      </c>
      <c r="J2242" s="28" t="s">
        <v>4646</v>
      </c>
      <c r="K2242" s="67" t="s">
        <v>135</v>
      </c>
      <c r="L2242" s="67" t="s">
        <v>4647</v>
      </c>
      <c r="M2242" s="26" t="s">
        <v>137</v>
      </c>
      <c r="N2242" s="26" t="s">
        <v>138</v>
      </c>
      <c r="O2242" s="26" t="s">
        <v>138</v>
      </c>
      <c r="Q2242" s="30">
        <v>73</v>
      </c>
      <c r="R2242" s="30">
        <v>5100</v>
      </c>
      <c r="S2242" s="31">
        <v>1.3276069702993283</v>
      </c>
      <c r="T2242" s="30">
        <v>953</v>
      </c>
      <c r="AB2242" s="33" t="e">
        <f>#N/A</f>
        <v>#N/A</v>
      </c>
      <c r="AC2242" s="30">
        <v>1600</v>
      </c>
      <c r="AD2242" s="30" t="e">
        <f>#N/A</f>
        <v>#N/A</v>
      </c>
      <c r="AE2242" s="34">
        <v>0.98</v>
      </c>
      <c r="AG2242" s="30" t="e">
        <f>#N/A</f>
        <v>#N/A</v>
      </c>
      <c r="AH2242" s="30" t="e">
        <f>#N/A</f>
        <v>#N/A</v>
      </c>
      <c r="AI2242" s="30">
        <v>7515.9000000000005</v>
      </c>
      <c r="AJ2242" s="30">
        <v>7158</v>
      </c>
      <c r="AK2242" s="26" t="s">
        <v>139</v>
      </c>
      <c r="AL2242" s="26">
        <v>33</v>
      </c>
      <c r="AM2242" s="26" t="s">
        <v>4713</v>
      </c>
      <c r="AU2242" s="26" t="s">
        <v>4714</v>
      </c>
      <c r="AV2242" s="26" t="s">
        <v>4715</v>
      </c>
      <c r="BB2242" s="26" t="s">
        <v>4652</v>
      </c>
      <c r="BD2242" s="37">
        <v>44148</v>
      </c>
      <c r="BE2242" s="30">
        <v>36323</v>
      </c>
      <c r="BF2242" s="30">
        <v>50174</v>
      </c>
      <c r="BG2242" s="37" t="s">
        <v>4653</v>
      </c>
      <c r="BH2242" s="37" t="s">
        <v>4654</v>
      </c>
      <c r="BI2242" s="37" t="s">
        <v>4654</v>
      </c>
      <c r="BJ2242" s="138" t="e">
        <f>#N/A</f>
        <v>#N/A</v>
      </c>
      <c r="BK2242" s="138" t="e">
        <f>#N/A</f>
        <v>#N/A</v>
      </c>
      <c r="BL2242" s="138" t="e">
        <f>#N/A</f>
        <v>#N/A</v>
      </c>
      <c r="BM2242" s="138" t="e">
        <f>#N/A</f>
        <v>#N/A</v>
      </c>
      <c r="BN2242" s="26"/>
      <c r="BO2242" s="26"/>
      <c r="BP2242" s="26"/>
      <c r="BQ2242" s="38"/>
      <c r="BR2242" s="26"/>
      <c r="BS2242" s="26"/>
      <c r="BT2242" s="26"/>
      <c r="BU2242" s="26"/>
      <c r="BV2242" s="39"/>
    </row>
    <row r="2243" spans="1:74" ht="15" hidden="1" customHeight="1" thickBot="1">
      <c r="A2243" s="67">
        <v>2020</v>
      </c>
      <c r="B2243" s="67">
        <v>2239</v>
      </c>
      <c r="C2243" s="67" t="s">
        <v>129</v>
      </c>
      <c r="D2243" s="26" t="s">
        <v>4642</v>
      </c>
      <c r="E2243" s="26" t="s">
        <v>4643</v>
      </c>
      <c r="F2243" s="27">
        <v>44076</v>
      </c>
      <c r="G2243" s="26" t="s">
        <v>4774</v>
      </c>
      <c r="H2243" s="26" t="s">
        <v>4645</v>
      </c>
      <c r="I2243" s="26" t="s">
        <v>4645</v>
      </c>
      <c r="J2243" s="28" t="s">
        <v>4646</v>
      </c>
      <c r="K2243" s="67" t="s">
        <v>135</v>
      </c>
      <c r="L2243" s="67" t="s">
        <v>4647</v>
      </c>
      <c r="M2243" s="26" t="s">
        <v>137</v>
      </c>
      <c r="N2243" s="26" t="s">
        <v>138</v>
      </c>
      <c r="O2243" s="26" t="s">
        <v>138</v>
      </c>
      <c r="Q2243" s="30">
        <v>81</v>
      </c>
      <c r="R2243" s="30">
        <v>6820</v>
      </c>
      <c r="S2243" s="31">
        <v>1.3276069702993283</v>
      </c>
      <c r="T2243" s="30">
        <v>1534</v>
      </c>
      <c r="AB2243" s="33" t="e">
        <f>#N/A</f>
        <v>#N/A</v>
      </c>
      <c r="AC2243" s="30">
        <v>1600</v>
      </c>
      <c r="AD2243" s="30" t="e">
        <f>#N/A</f>
        <v>#N/A</v>
      </c>
      <c r="AE2243" s="34">
        <v>0.98</v>
      </c>
      <c r="AG2243" s="30" t="e">
        <f>#N/A</f>
        <v>#N/A</v>
      </c>
      <c r="AH2243" s="30" t="e">
        <f>#N/A</f>
        <v>#N/A</v>
      </c>
      <c r="AI2243" s="30">
        <v>10050.6</v>
      </c>
      <c r="AJ2243" s="30">
        <v>9572</v>
      </c>
      <c r="AK2243" s="26" t="s">
        <v>139</v>
      </c>
      <c r="AL2243" s="26">
        <v>33</v>
      </c>
      <c r="AM2243" s="26" t="s">
        <v>4713</v>
      </c>
      <c r="AU2243" s="26" t="s">
        <v>4714</v>
      </c>
      <c r="AV2243" s="26" t="s">
        <v>4715</v>
      </c>
      <c r="BB2243" s="26" t="s">
        <v>4652</v>
      </c>
      <c r="BD2243" s="37">
        <v>44148</v>
      </c>
      <c r="BE2243" s="30">
        <v>36323</v>
      </c>
      <c r="BF2243" s="30">
        <v>50174</v>
      </c>
      <c r="BG2243" s="37" t="s">
        <v>4653</v>
      </c>
      <c r="BH2243" s="37" t="s">
        <v>4654</v>
      </c>
      <c r="BI2243" s="37" t="s">
        <v>4654</v>
      </c>
      <c r="BJ2243" s="138" t="e">
        <f>#N/A</f>
        <v>#N/A</v>
      </c>
      <c r="BK2243" s="138" t="e">
        <f>#N/A</f>
        <v>#N/A</v>
      </c>
      <c r="BL2243" s="138" t="e">
        <f>#N/A</f>
        <v>#N/A</v>
      </c>
      <c r="BM2243" s="138" t="e">
        <f>#N/A</f>
        <v>#N/A</v>
      </c>
      <c r="BN2243" s="26"/>
      <c r="BO2243" s="26"/>
      <c r="BP2243" s="26"/>
      <c r="BQ2243" s="38"/>
      <c r="BR2243" s="26"/>
      <c r="BS2243" s="26"/>
      <c r="BT2243" s="26"/>
      <c r="BU2243" s="26"/>
      <c r="BV2243" s="39"/>
    </row>
    <row r="2244" spans="1:74" ht="15" hidden="1" customHeight="1" thickBot="1">
      <c r="A2244" s="67">
        <v>2020</v>
      </c>
      <c r="B2244" s="26">
        <v>2240</v>
      </c>
      <c r="C2244" s="67" t="s">
        <v>129</v>
      </c>
      <c r="D2244" s="26" t="s">
        <v>4642</v>
      </c>
      <c r="E2244" s="26" t="s">
        <v>4643</v>
      </c>
      <c r="F2244" s="27">
        <v>44076</v>
      </c>
      <c r="G2244" s="26" t="s">
        <v>4775</v>
      </c>
      <c r="H2244" s="26" t="s">
        <v>4645</v>
      </c>
      <c r="I2244" s="26" t="s">
        <v>4645</v>
      </c>
      <c r="J2244" s="28" t="s">
        <v>4646</v>
      </c>
      <c r="K2244" s="67" t="s">
        <v>135</v>
      </c>
      <c r="L2244" s="67" t="s">
        <v>4647</v>
      </c>
      <c r="M2244" s="26" t="s">
        <v>137</v>
      </c>
      <c r="N2244" s="26" t="s">
        <v>138</v>
      </c>
      <c r="O2244" s="26" t="s">
        <v>138</v>
      </c>
      <c r="Q2244" s="30">
        <v>82</v>
      </c>
      <c r="R2244" s="30">
        <v>8450</v>
      </c>
      <c r="S2244" s="31">
        <v>1.3276069702993283</v>
      </c>
      <c r="T2244" s="30">
        <v>1655</v>
      </c>
      <c r="AB2244" s="33" t="e">
        <f>#N/A</f>
        <v>#N/A</v>
      </c>
      <c r="AC2244" s="30">
        <v>1600</v>
      </c>
      <c r="AD2244" s="30" t="e">
        <f>#N/A</f>
        <v>#N/A</v>
      </c>
      <c r="AE2244" s="34">
        <v>0.78952380952380952</v>
      </c>
      <c r="AG2244" s="30" t="e">
        <f>#N/A</f>
        <v>#N/A</v>
      </c>
      <c r="AH2244" s="30" t="e">
        <f>#N/A</f>
        <v>#N/A</v>
      </c>
      <c r="AI2244" s="30">
        <v>12453</v>
      </c>
      <c r="AJ2244" s="30">
        <v>11860</v>
      </c>
      <c r="AK2244" s="26" t="s">
        <v>139</v>
      </c>
      <c r="AL2244" s="26">
        <v>33</v>
      </c>
      <c r="AM2244" s="26" t="s">
        <v>4713</v>
      </c>
      <c r="AU2244" s="26" t="s">
        <v>4714</v>
      </c>
      <c r="AV2244" s="26" t="s">
        <v>4715</v>
      </c>
      <c r="BB2244" s="26" t="s">
        <v>4652</v>
      </c>
      <c r="BD2244" s="37">
        <v>44148</v>
      </c>
      <c r="BE2244" s="30">
        <v>36323</v>
      </c>
      <c r="BF2244" s="30">
        <v>50174</v>
      </c>
      <c r="BG2244" s="37" t="s">
        <v>4653</v>
      </c>
      <c r="BH2244" s="37" t="s">
        <v>4654</v>
      </c>
      <c r="BI2244" s="37" t="s">
        <v>4654</v>
      </c>
      <c r="BJ2244" s="138" t="e">
        <f>#N/A</f>
        <v>#N/A</v>
      </c>
      <c r="BK2244" s="138" t="e">
        <f>#N/A</f>
        <v>#N/A</v>
      </c>
      <c r="BL2244" s="138" t="e">
        <f>#N/A</f>
        <v>#N/A</v>
      </c>
      <c r="BM2244" s="138" t="e">
        <f>#N/A</f>
        <v>#N/A</v>
      </c>
      <c r="BN2244" s="26"/>
      <c r="BO2244" s="26"/>
      <c r="BP2244" s="26"/>
      <c r="BQ2244" s="38"/>
      <c r="BR2244" s="26"/>
      <c r="BS2244" s="26"/>
      <c r="BT2244" s="26"/>
      <c r="BU2244" s="26"/>
      <c r="BV2244" s="39"/>
    </row>
    <row r="2245" spans="1:74" ht="15" hidden="1" customHeight="1" thickBot="1">
      <c r="A2245" s="67">
        <v>2020</v>
      </c>
      <c r="B2245" s="67">
        <v>2241</v>
      </c>
      <c r="C2245" s="67" t="s">
        <v>129</v>
      </c>
      <c r="D2245" s="26" t="s">
        <v>4642</v>
      </c>
      <c r="E2245" s="26" t="s">
        <v>4643</v>
      </c>
      <c r="F2245" s="27">
        <v>44076</v>
      </c>
      <c r="G2245" s="26" t="s">
        <v>4776</v>
      </c>
      <c r="H2245" s="26" t="s">
        <v>4645</v>
      </c>
      <c r="I2245" s="26" t="s">
        <v>4645</v>
      </c>
      <c r="J2245" s="28" t="s">
        <v>4646</v>
      </c>
      <c r="K2245" s="67" t="s">
        <v>135</v>
      </c>
      <c r="L2245" s="67" t="s">
        <v>4647</v>
      </c>
      <c r="M2245" s="26" t="s">
        <v>137</v>
      </c>
      <c r="N2245" s="26" t="s">
        <v>138</v>
      </c>
      <c r="O2245" s="26" t="s">
        <v>138</v>
      </c>
      <c r="Q2245" s="30">
        <v>78</v>
      </c>
      <c r="R2245" s="30">
        <v>7040</v>
      </c>
      <c r="S2245" s="31">
        <v>1.3276069702993283</v>
      </c>
      <c r="T2245" s="30">
        <v>1549</v>
      </c>
      <c r="AB2245" s="33" t="e">
        <f>#N/A</f>
        <v>#N/A</v>
      </c>
      <c r="AC2245" s="30">
        <v>1600</v>
      </c>
      <c r="AD2245" s="30" t="e">
        <f>#N/A</f>
        <v>#N/A</v>
      </c>
      <c r="AE2245" s="34">
        <v>0.79</v>
      </c>
      <c r="AG2245" s="30" t="e">
        <f>#N/A</f>
        <v>#N/A</v>
      </c>
      <c r="AH2245" s="30" t="e">
        <f>#N/A</f>
        <v>#N/A</v>
      </c>
      <c r="AI2245" s="30">
        <v>10375.050000000001</v>
      </c>
      <c r="AJ2245" s="30">
        <v>9881</v>
      </c>
      <c r="AK2245" s="26" t="s">
        <v>139</v>
      </c>
      <c r="AL2245" s="26">
        <v>33</v>
      </c>
      <c r="AM2245" s="26" t="s">
        <v>4713</v>
      </c>
      <c r="AU2245" s="26" t="s">
        <v>4714</v>
      </c>
      <c r="AV2245" s="26" t="s">
        <v>4715</v>
      </c>
      <c r="BB2245" s="26" t="s">
        <v>4652</v>
      </c>
      <c r="BD2245" s="37">
        <v>44148</v>
      </c>
      <c r="BE2245" s="30">
        <v>36323</v>
      </c>
      <c r="BF2245" s="30">
        <v>50174</v>
      </c>
      <c r="BG2245" s="37" t="s">
        <v>4653</v>
      </c>
      <c r="BH2245" s="37" t="s">
        <v>4654</v>
      </c>
      <c r="BI2245" s="37" t="s">
        <v>4654</v>
      </c>
      <c r="BJ2245" s="138" t="e">
        <f>#N/A</f>
        <v>#N/A</v>
      </c>
      <c r="BK2245" s="138" t="e">
        <f>#N/A</f>
        <v>#N/A</v>
      </c>
      <c r="BL2245" s="138" t="e">
        <f>#N/A</f>
        <v>#N/A</v>
      </c>
      <c r="BM2245" s="138" t="e">
        <f>#N/A</f>
        <v>#N/A</v>
      </c>
      <c r="BN2245" s="26"/>
      <c r="BO2245" s="26"/>
      <c r="BP2245" s="26"/>
      <c r="BQ2245" s="38"/>
      <c r="BR2245" s="26"/>
      <c r="BS2245" s="26"/>
      <c r="BT2245" s="26"/>
      <c r="BU2245" s="26"/>
      <c r="BV2245" s="39"/>
    </row>
    <row r="2246" spans="1:74" ht="15" hidden="1" customHeight="1" thickBot="1">
      <c r="A2246" s="67">
        <v>2020</v>
      </c>
      <c r="B2246" s="26">
        <v>2242</v>
      </c>
      <c r="C2246" s="67" t="s">
        <v>129</v>
      </c>
      <c r="D2246" s="26" t="s">
        <v>4642</v>
      </c>
      <c r="E2246" s="26" t="s">
        <v>4643</v>
      </c>
      <c r="F2246" s="27">
        <v>44076</v>
      </c>
      <c r="G2246" s="26" t="s">
        <v>4777</v>
      </c>
      <c r="H2246" s="26" t="s">
        <v>4645</v>
      </c>
      <c r="I2246" s="26" t="s">
        <v>4645</v>
      </c>
      <c r="J2246" s="28" t="s">
        <v>4646</v>
      </c>
      <c r="K2246" s="67" t="s">
        <v>135</v>
      </c>
      <c r="L2246" s="67" t="s">
        <v>4647</v>
      </c>
      <c r="M2246" s="26" t="s">
        <v>137</v>
      </c>
      <c r="N2246" s="26" t="s">
        <v>138</v>
      </c>
      <c r="O2246" s="26" t="s">
        <v>138</v>
      </c>
      <c r="Q2246" s="30">
        <v>79</v>
      </c>
      <c r="R2246" s="30">
        <v>7180</v>
      </c>
      <c r="S2246" s="31">
        <v>1.3276069702993283</v>
      </c>
      <c r="T2246" s="30">
        <v>1390</v>
      </c>
      <c r="AB2246" s="33" t="e">
        <f>#N/A</f>
        <v>#N/A</v>
      </c>
      <c r="AC2246" s="30">
        <v>1600</v>
      </c>
      <c r="AD2246" s="30" t="e">
        <f>#N/A</f>
        <v>#N/A</v>
      </c>
      <c r="AE2246" s="34">
        <v>0.73</v>
      </c>
      <c r="AG2246" s="30" t="e">
        <f>#N/A</f>
        <v>#N/A</v>
      </c>
      <c r="AH2246" s="30" t="e">
        <f>#N/A</f>
        <v>#N/A</v>
      </c>
      <c r="AI2246" s="30">
        <v>10580.85</v>
      </c>
      <c r="AJ2246" s="30">
        <v>10077</v>
      </c>
      <c r="AK2246" s="26" t="s">
        <v>139</v>
      </c>
      <c r="AL2246" s="26">
        <v>33</v>
      </c>
      <c r="AM2246" s="26" t="s">
        <v>4713</v>
      </c>
      <c r="AU2246" s="26" t="s">
        <v>4714</v>
      </c>
      <c r="AV2246" s="26" t="s">
        <v>4715</v>
      </c>
      <c r="BB2246" s="26" t="s">
        <v>4652</v>
      </c>
      <c r="BD2246" s="37">
        <v>44148</v>
      </c>
      <c r="BE2246" s="30">
        <v>36323</v>
      </c>
      <c r="BF2246" s="30">
        <v>50174</v>
      </c>
      <c r="BG2246" s="37" t="s">
        <v>4653</v>
      </c>
      <c r="BH2246" s="37" t="s">
        <v>4654</v>
      </c>
      <c r="BI2246" s="37" t="s">
        <v>4654</v>
      </c>
      <c r="BJ2246" s="138" t="e">
        <f>#N/A</f>
        <v>#N/A</v>
      </c>
      <c r="BK2246" s="138" t="e">
        <f>#N/A</f>
        <v>#N/A</v>
      </c>
      <c r="BL2246" s="138" t="e">
        <f>#N/A</f>
        <v>#N/A</v>
      </c>
      <c r="BM2246" s="138" t="e">
        <f>#N/A</f>
        <v>#N/A</v>
      </c>
      <c r="BN2246" s="26"/>
      <c r="BO2246" s="26"/>
      <c r="BP2246" s="26"/>
      <c r="BQ2246" s="38"/>
      <c r="BR2246" s="26"/>
      <c r="BS2246" s="26"/>
      <c r="BT2246" s="26"/>
      <c r="BU2246" s="26"/>
      <c r="BV2246" s="39"/>
    </row>
    <row r="2247" spans="1:74" ht="15" hidden="1" customHeight="1" thickBot="1">
      <c r="A2247" s="67">
        <v>2020</v>
      </c>
      <c r="B2247" s="67">
        <v>2243</v>
      </c>
      <c r="C2247" s="67" t="s">
        <v>129</v>
      </c>
      <c r="D2247" s="26" t="s">
        <v>4642</v>
      </c>
      <c r="E2247" s="26" t="s">
        <v>4643</v>
      </c>
      <c r="F2247" s="27">
        <v>44076</v>
      </c>
      <c r="G2247" s="26" t="s">
        <v>4778</v>
      </c>
      <c r="H2247" s="26" t="s">
        <v>4645</v>
      </c>
      <c r="I2247" s="26" t="s">
        <v>4645</v>
      </c>
      <c r="J2247" s="28" t="s">
        <v>4646</v>
      </c>
      <c r="K2247" s="67" t="s">
        <v>135</v>
      </c>
      <c r="L2247" s="67" t="s">
        <v>4647</v>
      </c>
      <c r="M2247" s="26" t="s">
        <v>137</v>
      </c>
      <c r="N2247" s="26" t="s">
        <v>138</v>
      </c>
      <c r="O2247" s="26" t="s">
        <v>138</v>
      </c>
      <c r="Q2247" s="30">
        <v>76</v>
      </c>
      <c r="R2247" s="30">
        <v>6240</v>
      </c>
      <c r="S2247" s="31">
        <v>1.3276069702993283</v>
      </c>
      <c r="T2247" s="30">
        <v>1278</v>
      </c>
      <c r="AB2247" s="33" t="e">
        <f>#N/A</f>
        <v>#N/A</v>
      </c>
      <c r="AC2247" s="30">
        <v>1600</v>
      </c>
      <c r="AD2247" s="30" t="e">
        <f>#N/A</f>
        <v>#N/A</v>
      </c>
      <c r="AE2247" s="34">
        <v>0.73</v>
      </c>
      <c r="AG2247" s="30" t="e">
        <f>#N/A</f>
        <v>#N/A</v>
      </c>
      <c r="AH2247" s="30" t="e">
        <f>#N/A</f>
        <v>#N/A</v>
      </c>
      <c r="AI2247" s="30">
        <v>9195.9</v>
      </c>
      <c r="AJ2247" s="30">
        <v>8758</v>
      </c>
      <c r="AK2247" s="26" t="s">
        <v>139</v>
      </c>
      <c r="AL2247" s="26">
        <v>33</v>
      </c>
      <c r="AM2247" s="26" t="s">
        <v>4713</v>
      </c>
      <c r="AU2247" s="26" t="s">
        <v>4714</v>
      </c>
      <c r="AV2247" s="26" t="s">
        <v>4715</v>
      </c>
      <c r="BB2247" s="26" t="s">
        <v>4652</v>
      </c>
      <c r="BD2247" s="37">
        <v>44148</v>
      </c>
      <c r="BE2247" s="30">
        <v>36323</v>
      </c>
      <c r="BF2247" s="30">
        <v>50174</v>
      </c>
      <c r="BG2247" s="37" t="s">
        <v>4653</v>
      </c>
      <c r="BH2247" s="37" t="s">
        <v>4654</v>
      </c>
      <c r="BI2247" s="37" t="s">
        <v>4654</v>
      </c>
      <c r="BJ2247" s="138" t="e">
        <f>#N/A</f>
        <v>#N/A</v>
      </c>
      <c r="BK2247" s="138" t="e">
        <f>#N/A</f>
        <v>#N/A</v>
      </c>
      <c r="BL2247" s="138" t="e">
        <f>#N/A</f>
        <v>#N/A</v>
      </c>
      <c r="BM2247" s="138" t="e">
        <f>#N/A</f>
        <v>#N/A</v>
      </c>
      <c r="BN2247" s="26"/>
      <c r="BO2247" s="26"/>
      <c r="BP2247" s="26"/>
      <c r="BQ2247" s="38"/>
      <c r="BR2247" s="26"/>
      <c r="BS2247" s="26"/>
      <c r="BT2247" s="26"/>
      <c r="BU2247" s="26"/>
      <c r="BV2247" s="39"/>
    </row>
    <row r="2248" spans="1:74" ht="15" hidden="1" customHeight="1" thickBot="1">
      <c r="A2248" s="67">
        <v>2020</v>
      </c>
      <c r="B2248" s="26">
        <v>2244</v>
      </c>
      <c r="C2248" s="67" t="s">
        <v>129</v>
      </c>
      <c r="D2248" s="26" t="s">
        <v>4642</v>
      </c>
      <c r="E2248" s="26" t="s">
        <v>4643</v>
      </c>
      <c r="F2248" s="27">
        <v>44076</v>
      </c>
      <c r="G2248" s="26" t="s">
        <v>4779</v>
      </c>
      <c r="H2248" s="26" t="s">
        <v>4645</v>
      </c>
      <c r="I2248" s="26" t="s">
        <v>4645</v>
      </c>
      <c r="J2248" s="28" t="s">
        <v>4646</v>
      </c>
      <c r="K2248" s="67" t="s">
        <v>135</v>
      </c>
      <c r="L2248" s="67" t="s">
        <v>4647</v>
      </c>
      <c r="M2248" s="26" t="s">
        <v>137</v>
      </c>
      <c r="N2248" s="26" t="s">
        <v>138</v>
      </c>
      <c r="O2248" s="26" t="s">
        <v>138</v>
      </c>
      <c r="Q2248" s="30">
        <v>81</v>
      </c>
      <c r="R2248" s="30">
        <v>9520</v>
      </c>
      <c r="S2248" s="31">
        <v>1.3276069702993283</v>
      </c>
      <c r="T2248" s="30">
        <v>1885</v>
      </c>
      <c r="AB2248" s="33" t="e">
        <f>#N/A</f>
        <v>#N/A</v>
      </c>
      <c r="AC2248" s="30">
        <v>1600</v>
      </c>
      <c r="AD2248" s="30" t="e">
        <f>#N/A</f>
        <v>#N/A</v>
      </c>
      <c r="AE2248" s="34">
        <v>0.75272727272727269</v>
      </c>
      <c r="AG2248" s="30" t="e">
        <f>#N/A</f>
        <v>#N/A</v>
      </c>
      <c r="AH2248" s="30" t="e">
        <f>#N/A</f>
        <v>#N/A</v>
      </c>
      <c r="AI2248" s="30">
        <v>14029.050000000001</v>
      </c>
      <c r="AJ2248" s="30">
        <v>13361</v>
      </c>
      <c r="AK2248" s="26" t="s">
        <v>139</v>
      </c>
      <c r="AL2248" s="26">
        <v>33</v>
      </c>
      <c r="AM2248" s="26" t="s">
        <v>4713</v>
      </c>
      <c r="AU2248" s="26" t="s">
        <v>4714</v>
      </c>
      <c r="AV2248" s="26" t="s">
        <v>4715</v>
      </c>
      <c r="BB2248" s="26" t="s">
        <v>4652</v>
      </c>
      <c r="BD2248" s="37">
        <v>44148</v>
      </c>
      <c r="BE2248" s="30">
        <v>36323</v>
      </c>
      <c r="BF2248" s="30">
        <v>50174</v>
      </c>
      <c r="BG2248" s="37" t="s">
        <v>4653</v>
      </c>
      <c r="BH2248" s="37" t="s">
        <v>4654</v>
      </c>
      <c r="BI2248" s="37" t="s">
        <v>4654</v>
      </c>
      <c r="BJ2248" s="138" t="e">
        <f>#N/A</f>
        <v>#N/A</v>
      </c>
      <c r="BK2248" s="138" t="e">
        <f>#N/A</f>
        <v>#N/A</v>
      </c>
      <c r="BL2248" s="138" t="e">
        <f>#N/A</f>
        <v>#N/A</v>
      </c>
      <c r="BM2248" s="138" t="e">
        <f>#N/A</f>
        <v>#N/A</v>
      </c>
      <c r="BN2248" s="26"/>
      <c r="BO2248" s="26"/>
      <c r="BP2248" s="26"/>
      <c r="BQ2248" s="38"/>
      <c r="BR2248" s="26"/>
      <c r="BS2248" s="26"/>
      <c r="BT2248" s="26"/>
      <c r="BU2248" s="26"/>
      <c r="BV2248" s="39"/>
    </row>
    <row r="2249" spans="1:74" ht="15" hidden="1" customHeight="1" thickBot="1">
      <c r="A2249" s="67">
        <v>2020</v>
      </c>
      <c r="B2249" s="67">
        <v>2245</v>
      </c>
      <c r="C2249" s="67" t="s">
        <v>129</v>
      </c>
      <c r="D2249" s="26" t="s">
        <v>4642</v>
      </c>
      <c r="E2249" s="26" t="s">
        <v>4643</v>
      </c>
      <c r="F2249" s="27">
        <v>44076</v>
      </c>
      <c r="G2249" s="26" t="s">
        <v>4780</v>
      </c>
      <c r="H2249" s="26" t="s">
        <v>4645</v>
      </c>
      <c r="I2249" s="26" t="s">
        <v>4645</v>
      </c>
      <c r="J2249" s="28" t="s">
        <v>4646</v>
      </c>
      <c r="K2249" s="67" t="s">
        <v>135</v>
      </c>
      <c r="L2249" s="67" t="s">
        <v>4647</v>
      </c>
      <c r="M2249" s="26" t="s">
        <v>137</v>
      </c>
      <c r="N2249" s="26" t="s">
        <v>138</v>
      </c>
      <c r="O2249" s="26" t="s">
        <v>138</v>
      </c>
      <c r="Q2249" s="30">
        <v>77</v>
      </c>
      <c r="R2249" s="30">
        <v>7009</v>
      </c>
      <c r="S2249" s="31">
        <v>1.3276069702993283</v>
      </c>
      <c r="T2249" s="30">
        <v>1410</v>
      </c>
      <c r="AB2249" s="33" t="e">
        <f>#N/A</f>
        <v>#N/A</v>
      </c>
      <c r="AC2249" s="30">
        <v>1600</v>
      </c>
      <c r="AD2249" s="30" t="e">
        <f>#N/A</f>
        <v>#N/A</v>
      </c>
      <c r="AE2249" s="34">
        <v>0.75</v>
      </c>
      <c r="AG2249" s="30" t="e">
        <f>#N/A</f>
        <v>#N/A</v>
      </c>
      <c r="AH2249" s="30" t="e">
        <f>#N/A</f>
        <v>#N/A</v>
      </c>
      <c r="AI2249" s="30">
        <v>10328.85</v>
      </c>
      <c r="AJ2249" s="30">
        <v>9837</v>
      </c>
      <c r="AK2249" s="26" t="s">
        <v>139</v>
      </c>
      <c r="AL2249" s="26">
        <v>33</v>
      </c>
      <c r="AM2249" s="26" t="s">
        <v>4713</v>
      </c>
      <c r="AU2249" s="26" t="s">
        <v>4714</v>
      </c>
      <c r="AV2249" s="26" t="s">
        <v>4715</v>
      </c>
      <c r="BB2249" s="26" t="s">
        <v>4652</v>
      </c>
      <c r="BD2249" s="37">
        <v>44148</v>
      </c>
      <c r="BE2249" s="30">
        <v>36323</v>
      </c>
      <c r="BF2249" s="30">
        <v>50174</v>
      </c>
      <c r="BG2249" s="37" t="s">
        <v>4653</v>
      </c>
      <c r="BH2249" s="37" t="s">
        <v>4654</v>
      </c>
      <c r="BI2249" s="37" t="s">
        <v>4654</v>
      </c>
      <c r="BJ2249" s="138" t="e">
        <f>#N/A</f>
        <v>#N/A</v>
      </c>
      <c r="BK2249" s="138" t="e">
        <f>#N/A</f>
        <v>#N/A</v>
      </c>
      <c r="BL2249" s="138" t="e">
        <f>#N/A</f>
        <v>#N/A</v>
      </c>
      <c r="BM2249" s="138" t="e">
        <f>#N/A</f>
        <v>#N/A</v>
      </c>
      <c r="BN2249" s="26"/>
      <c r="BO2249" s="26"/>
      <c r="BP2249" s="26"/>
      <c r="BQ2249" s="38"/>
      <c r="BR2249" s="26"/>
      <c r="BS2249" s="26"/>
      <c r="BT2249" s="26"/>
      <c r="BU2249" s="26"/>
      <c r="BV2249" s="39"/>
    </row>
    <row r="2250" spans="1:74" ht="15" hidden="1" customHeight="1" thickBot="1">
      <c r="A2250" s="67">
        <v>2020</v>
      </c>
      <c r="B2250" s="26">
        <v>2246</v>
      </c>
      <c r="C2250" s="67" t="s">
        <v>129</v>
      </c>
      <c r="D2250" s="26" t="s">
        <v>4642</v>
      </c>
      <c r="E2250" s="26" t="s">
        <v>4643</v>
      </c>
      <c r="F2250" s="27">
        <v>44076</v>
      </c>
      <c r="G2250" s="26" t="s">
        <v>4781</v>
      </c>
      <c r="H2250" s="26" t="s">
        <v>4645</v>
      </c>
      <c r="I2250" s="26" t="s">
        <v>4645</v>
      </c>
      <c r="J2250" s="28" t="s">
        <v>4646</v>
      </c>
      <c r="K2250" s="67" t="s">
        <v>135</v>
      </c>
      <c r="L2250" s="67" t="s">
        <v>4647</v>
      </c>
      <c r="M2250" s="26" t="s">
        <v>137</v>
      </c>
      <c r="N2250" s="26" t="s">
        <v>138</v>
      </c>
      <c r="O2250" s="26" t="s">
        <v>138</v>
      </c>
      <c r="Q2250" s="30">
        <v>73</v>
      </c>
      <c r="R2250" s="30">
        <v>5410</v>
      </c>
      <c r="S2250" s="31">
        <v>1.3276069702993283</v>
      </c>
      <c r="T2250" s="30">
        <v>1393</v>
      </c>
      <c r="U2250" s="30">
        <v>1238</v>
      </c>
      <c r="V2250" s="32">
        <v>4.918032786885246</v>
      </c>
      <c r="W2250" s="30">
        <v>51</v>
      </c>
      <c r="X2250" s="30">
        <f>(W2250*U2250/5)*(1000/R2250)</f>
        <v>2334.1219963031426</v>
      </c>
      <c r="Y2250" s="30">
        <f>X2250*R2250/1000</f>
        <v>12627.600000000002</v>
      </c>
      <c r="AB2250" s="33" t="e">
        <f>#N/A</f>
        <v>#N/A</v>
      </c>
      <c r="AC2250" s="30">
        <v>1600</v>
      </c>
      <c r="AD2250" s="30" t="e">
        <f>#N/A</f>
        <v>#N/A</v>
      </c>
      <c r="AE2250" s="34">
        <v>0.98</v>
      </c>
      <c r="AG2250" s="30" t="e">
        <f>#N/A</f>
        <v>#N/A</v>
      </c>
      <c r="AH2250" s="30" t="e">
        <f>#N/A</f>
        <v>#N/A</v>
      </c>
      <c r="AI2250" s="30">
        <v>7972.6500000000005</v>
      </c>
      <c r="AJ2250" s="30">
        <v>7593</v>
      </c>
      <c r="AK2250" s="26" t="s">
        <v>139</v>
      </c>
      <c r="AL2250" s="26">
        <v>33</v>
      </c>
      <c r="AM2250" s="26" t="s">
        <v>4713</v>
      </c>
      <c r="AU2250" s="26" t="s">
        <v>4714</v>
      </c>
      <c r="AV2250" s="26" t="s">
        <v>4715</v>
      </c>
      <c r="BB2250" s="26" t="s">
        <v>4652</v>
      </c>
      <c r="BD2250" s="37">
        <v>44148</v>
      </c>
      <c r="BE2250" s="30">
        <v>36323</v>
      </c>
      <c r="BF2250" s="30">
        <v>50174</v>
      </c>
      <c r="BG2250" s="37" t="s">
        <v>4653</v>
      </c>
      <c r="BH2250" s="37" t="s">
        <v>4654</v>
      </c>
      <c r="BI2250" s="37" t="s">
        <v>4654</v>
      </c>
      <c r="BJ2250" s="138" t="e">
        <f>#N/A</f>
        <v>#N/A</v>
      </c>
      <c r="BK2250" s="138" t="e">
        <f>#N/A</f>
        <v>#N/A</v>
      </c>
      <c r="BL2250" s="138" t="e">
        <f>#N/A</f>
        <v>#N/A</v>
      </c>
      <c r="BM2250" s="138" t="e">
        <f>#N/A</f>
        <v>#N/A</v>
      </c>
      <c r="BN2250" s="26"/>
      <c r="BO2250" s="26"/>
      <c r="BP2250" s="26"/>
      <c r="BQ2250" s="38"/>
      <c r="BR2250" s="26"/>
      <c r="BS2250" s="26"/>
      <c r="BT2250" s="26"/>
      <c r="BU2250" s="26"/>
      <c r="BV2250" s="39"/>
    </row>
    <row r="2251" spans="1:74" ht="15" hidden="1" customHeight="1" thickBot="1">
      <c r="A2251" s="67">
        <v>2020</v>
      </c>
      <c r="B2251" s="67">
        <v>2247</v>
      </c>
      <c r="C2251" s="67" t="s">
        <v>129</v>
      </c>
      <c r="D2251" s="26" t="s">
        <v>4642</v>
      </c>
      <c r="E2251" s="26" t="s">
        <v>4643</v>
      </c>
      <c r="F2251" s="27">
        <v>44076</v>
      </c>
      <c r="G2251" s="26" t="s">
        <v>4782</v>
      </c>
      <c r="H2251" s="26" t="s">
        <v>4645</v>
      </c>
      <c r="I2251" s="26" t="s">
        <v>4645</v>
      </c>
      <c r="J2251" s="28" t="s">
        <v>4646</v>
      </c>
      <c r="K2251" s="67" t="s">
        <v>135</v>
      </c>
      <c r="L2251" s="67" t="s">
        <v>4647</v>
      </c>
      <c r="M2251" s="26" t="s">
        <v>137</v>
      </c>
      <c r="N2251" s="26" t="s">
        <v>138</v>
      </c>
      <c r="O2251" s="26" t="s">
        <v>138</v>
      </c>
      <c r="Q2251" s="30">
        <v>75</v>
      </c>
      <c r="R2251" s="30">
        <v>7230</v>
      </c>
      <c r="S2251" s="31">
        <v>1.3276069702993283</v>
      </c>
      <c r="T2251" s="30">
        <v>1183</v>
      </c>
      <c r="AB2251" s="33" t="e">
        <f>#N/A</f>
        <v>#N/A</v>
      </c>
      <c r="AC2251" s="30">
        <v>1600</v>
      </c>
      <c r="AD2251" s="30" t="e">
        <f>#N/A</f>
        <v>#N/A</v>
      </c>
      <c r="AE2251" s="34">
        <v>0.98</v>
      </c>
      <c r="AG2251" s="30" t="e">
        <f>#N/A</f>
        <v>#N/A</v>
      </c>
      <c r="AH2251" s="30" t="e">
        <f>#N/A</f>
        <v>#N/A</v>
      </c>
      <c r="AI2251" s="30">
        <v>10654.35</v>
      </c>
      <c r="AJ2251" s="30">
        <v>10147</v>
      </c>
      <c r="AK2251" s="26" t="s">
        <v>139</v>
      </c>
      <c r="AL2251" s="26">
        <v>33</v>
      </c>
      <c r="AM2251" s="26" t="s">
        <v>4713</v>
      </c>
      <c r="AU2251" s="26" t="s">
        <v>4714</v>
      </c>
      <c r="AV2251" s="26" t="s">
        <v>4715</v>
      </c>
      <c r="BB2251" s="26" t="s">
        <v>4652</v>
      </c>
      <c r="BD2251" s="37">
        <v>44148</v>
      </c>
      <c r="BE2251" s="30">
        <v>36323</v>
      </c>
      <c r="BF2251" s="30">
        <v>50174</v>
      </c>
      <c r="BG2251" s="37" t="s">
        <v>4653</v>
      </c>
      <c r="BH2251" s="37" t="s">
        <v>4654</v>
      </c>
      <c r="BI2251" s="37" t="s">
        <v>4654</v>
      </c>
      <c r="BJ2251" s="138" t="e">
        <f>#N/A</f>
        <v>#N/A</v>
      </c>
      <c r="BK2251" s="138" t="e">
        <f>#N/A</f>
        <v>#N/A</v>
      </c>
      <c r="BL2251" s="138" t="e">
        <f>#N/A</f>
        <v>#N/A</v>
      </c>
      <c r="BM2251" s="138" t="e">
        <f>#N/A</f>
        <v>#N/A</v>
      </c>
      <c r="BN2251" s="26"/>
      <c r="BO2251" s="26"/>
      <c r="BP2251" s="26"/>
      <c r="BQ2251" s="38"/>
      <c r="BR2251" s="26"/>
      <c r="BS2251" s="26"/>
      <c r="BT2251" s="26"/>
      <c r="BU2251" s="26"/>
      <c r="BV2251" s="39"/>
    </row>
    <row r="2252" spans="1:74" ht="15" hidden="1" customHeight="1" thickBot="1">
      <c r="A2252" s="67">
        <v>2020</v>
      </c>
      <c r="B2252" s="26">
        <v>2248</v>
      </c>
      <c r="C2252" s="67" t="s">
        <v>129</v>
      </c>
      <c r="D2252" s="26" t="s">
        <v>4642</v>
      </c>
      <c r="E2252" s="26" t="s">
        <v>4643</v>
      </c>
      <c r="F2252" s="27">
        <v>44076</v>
      </c>
      <c r="G2252" s="26" t="s">
        <v>4783</v>
      </c>
      <c r="H2252" s="26" t="s">
        <v>4645</v>
      </c>
      <c r="I2252" s="26" t="s">
        <v>4645</v>
      </c>
      <c r="J2252" s="28" t="s">
        <v>4646</v>
      </c>
      <c r="K2252" s="67" t="s">
        <v>135</v>
      </c>
      <c r="L2252" s="67" t="s">
        <v>4647</v>
      </c>
      <c r="M2252" s="26" t="s">
        <v>137</v>
      </c>
      <c r="N2252" s="26" t="s">
        <v>138</v>
      </c>
      <c r="O2252" s="26" t="s">
        <v>138</v>
      </c>
      <c r="Q2252" s="30">
        <v>78</v>
      </c>
      <c r="R2252" s="30">
        <v>7360</v>
      </c>
      <c r="S2252" s="31">
        <v>1.3276069702993283</v>
      </c>
      <c r="T2252" s="30">
        <v>1677</v>
      </c>
      <c r="AB2252" s="33" t="e">
        <f>#N/A</f>
        <v>#N/A</v>
      </c>
      <c r="AC2252" s="30">
        <v>1600</v>
      </c>
      <c r="AD2252" s="30" t="e">
        <f>#N/A</f>
        <v>#N/A</v>
      </c>
      <c r="AE2252" s="34">
        <v>0.73</v>
      </c>
      <c r="AG2252" s="30" t="e">
        <f>#N/A</f>
        <v>#N/A</v>
      </c>
      <c r="AH2252" s="30" t="e">
        <f>#N/A</f>
        <v>#N/A</v>
      </c>
      <c r="AI2252" s="30">
        <v>10846.5</v>
      </c>
      <c r="AJ2252" s="30">
        <v>10330</v>
      </c>
      <c r="AK2252" s="26" t="s">
        <v>139</v>
      </c>
      <c r="AL2252" s="26">
        <v>33</v>
      </c>
      <c r="AM2252" s="26" t="s">
        <v>4713</v>
      </c>
      <c r="AU2252" s="26" t="s">
        <v>4714</v>
      </c>
      <c r="AV2252" s="26" t="s">
        <v>4715</v>
      </c>
      <c r="BB2252" s="26" t="s">
        <v>4652</v>
      </c>
      <c r="BD2252" s="37">
        <v>44148</v>
      </c>
      <c r="BE2252" s="30">
        <v>36323</v>
      </c>
      <c r="BF2252" s="30">
        <v>50174</v>
      </c>
      <c r="BG2252" s="37" t="s">
        <v>4653</v>
      </c>
      <c r="BH2252" s="37" t="s">
        <v>4654</v>
      </c>
      <c r="BI2252" s="37" t="s">
        <v>4654</v>
      </c>
      <c r="BJ2252" s="138" t="e">
        <f>#N/A</f>
        <v>#N/A</v>
      </c>
      <c r="BK2252" s="138" t="e">
        <f>#N/A</f>
        <v>#N/A</v>
      </c>
      <c r="BL2252" s="138" t="e">
        <f>#N/A</f>
        <v>#N/A</v>
      </c>
      <c r="BM2252" s="138" t="e">
        <f>#N/A</f>
        <v>#N/A</v>
      </c>
      <c r="BN2252" s="26"/>
      <c r="BO2252" s="26"/>
      <c r="BP2252" s="26"/>
      <c r="BQ2252" s="38"/>
      <c r="BR2252" s="26"/>
      <c r="BS2252" s="26"/>
      <c r="BT2252" s="26"/>
      <c r="BU2252" s="26"/>
      <c r="BV2252" s="39"/>
    </row>
    <row r="2253" spans="1:74" ht="15" hidden="1" customHeight="1" thickBot="1">
      <c r="A2253" s="67">
        <v>2020</v>
      </c>
      <c r="B2253" s="67">
        <v>2249</v>
      </c>
      <c r="C2253" s="67" t="s">
        <v>129</v>
      </c>
      <c r="D2253" s="26" t="s">
        <v>4642</v>
      </c>
      <c r="E2253" s="26" t="s">
        <v>4643</v>
      </c>
      <c r="F2253" s="27">
        <v>44076</v>
      </c>
      <c r="G2253" s="26" t="s">
        <v>4784</v>
      </c>
      <c r="H2253" s="26" t="s">
        <v>4645</v>
      </c>
      <c r="I2253" s="26" t="s">
        <v>4645</v>
      </c>
      <c r="J2253" s="28" t="s">
        <v>4646</v>
      </c>
      <c r="K2253" s="67" t="s">
        <v>135</v>
      </c>
      <c r="L2253" s="67" t="s">
        <v>4647</v>
      </c>
      <c r="M2253" s="26" t="s">
        <v>137</v>
      </c>
      <c r="N2253" s="26" t="s">
        <v>138</v>
      </c>
      <c r="O2253" s="26" t="s">
        <v>138</v>
      </c>
      <c r="Q2253" s="30">
        <v>75</v>
      </c>
      <c r="R2253" s="30">
        <v>6620</v>
      </c>
      <c r="S2253" s="31">
        <v>1.3276069702993283</v>
      </c>
      <c r="T2253" s="30">
        <v>1628</v>
      </c>
      <c r="AB2253" s="33" t="e">
        <f>#N/A</f>
        <v>#N/A</v>
      </c>
      <c r="AC2253" s="30">
        <v>1600</v>
      </c>
      <c r="AD2253" s="30" t="e">
        <f>#N/A</f>
        <v>#N/A</v>
      </c>
      <c r="AE2253" s="34">
        <v>0.73</v>
      </c>
      <c r="AG2253" s="30" t="e">
        <f>#N/A</f>
        <v>#N/A</v>
      </c>
      <c r="AH2253" s="30" t="e">
        <f>#N/A</f>
        <v>#N/A</v>
      </c>
      <c r="AI2253" s="30">
        <v>9755.5500000000011</v>
      </c>
      <c r="AJ2253" s="30">
        <v>9291</v>
      </c>
      <c r="AK2253" s="26" t="s">
        <v>139</v>
      </c>
      <c r="AL2253" s="26">
        <v>33</v>
      </c>
      <c r="AM2253" s="26" t="s">
        <v>4713</v>
      </c>
      <c r="AU2253" s="26" t="s">
        <v>4714</v>
      </c>
      <c r="AV2253" s="26" t="s">
        <v>4715</v>
      </c>
      <c r="BB2253" s="26" t="s">
        <v>4652</v>
      </c>
      <c r="BD2253" s="37">
        <v>44148</v>
      </c>
      <c r="BE2253" s="30">
        <v>36323</v>
      </c>
      <c r="BF2253" s="30">
        <v>50174</v>
      </c>
      <c r="BG2253" s="37" t="s">
        <v>4653</v>
      </c>
      <c r="BH2253" s="37" t="s">
        <v>4654</v>
      </c>
      <c r="BI2253" s="37" t="s">
        <v>4654</v>
      </c>
      <c r="BJ2253" s="138" t="e">
        <f>#N/A</f>
        <v>#N/A</v>
      </c>
      <c r="BK2253" s="138" t="e">
        <f>#N/A</f>
        <v>#N/A</v>
      </c>
      <c r="BL2253" s="138" t="e">
        <f>#N/A</f>
        <v>#N/A</v>
      </c>
      <c r="BM2253" s="138" t="e">
        <f>#N/A</f>
        <v>#N/A</v>
      </c>
      <c r="BN2253" s="26"/>
      <c r="BO2253" s="26"/>
      <c r="BP2253" s="26"/>
      <c r="BQ2253" s="38"/>
      <c r="BR2253" s="26"/>
      <c r="BS2253" s="26"/>
      <c r="BT2253" s="26"/>
      <c r="BU2253" s="26"/>
      <c r="BV2253" s="39"/>
    </row>
    <row r="2254" spans="1:74" ht="15" hidden="1" customHeight="1" thickBot="1">
      <c r="A2254" s="67">
        <v>2020</v>
      </c>
      <c r="B2254" s="26">
        <v>2250</v>
      </c>
      <c r="C2254" s="67" t="s">
        <v>129</v>
      </c>
      <c r="D2254" s="26" t="s">
        <v>4642</v>
      </c>
      <c r="E2254" s="26" t="s">
        <v>4643</v>
      </c>
      <c r="F2254" s="27">
        <v>44076</v>
      </c>
      <c r="G2254" s="26" t="s">
        <v>4785</v>
      </c>
      <c r="H2254" s="26" t="s">
        <v>4645</v>
      </c>
      <c r="I2254" s="26" t="s">
        <v>4645</v>
      </c>
      <c r="J2254" s="28" t="s">
        <v>4646</v>
      </c>
      <c r="K2254" s="67" t="s">
        <v>135</v>
      </c>
      <c r="L2254" s="67" t="s">
        <v>4647</v>
      </c>
      <c r="M2254" s="26" t="s">
        <v>137</v>
      </c>
      <c r="N2254" s="26" t="s">
        <v>138</v>
      </c>
      <c r="O2254" s="26" t="s">
        <v>138</v>
      </c>
      <c r="Q2254" s="30">
        <v>78</v>
      </c>
      <c r="R2254" s="30">
        <v>6660</v>
      </c>
      <c r="S2254" s="31">
        <v>1.3276069702993283</v>
      </c>
      <c r="T2254" s="30">
        <v>1474</v>
      </c>
      <c r="AB2254" s="33" t="e">
        <f>#N/A</f>
        <v>#N/A</v>
      </c>
      <c r="AC2254" s="30">
        <v>1600</v>
      </c>
      <c r="AD2254" s="30" t="e">
        <f>#N/A</f>
        <v>#N/A</v>
      </c>
      <c r="AE2254" s="34">
        <v>0.86888888888888882</v>
      </c>
      <c r="AG2254" s="30" t="e">
        <f>#N/A</f>
        <v>#N/A</v>
      </c>
      <c r="AH2254" s="30" t="e">
        <f>#N/A</f>
        <v>#N/A</v>
      </c>
      <c r="AI2254" s="30">
        <v>9814.35</v>
      </c>
      <c r="AJ2254" s="30">
        <v>9347</v>
      </c>
      <c r="AK2254" s="26" t="s">
        <v>139</v>
      </c>
      <c r="AL2254" s="26">
        <v>33</v>
      </c>
      <c r="AM2254" s="26" t="s">
        <v>4713</v>
      </c>
      <c r="AU2254" s="26" t="s">
        <v>4714</v>
      </c>
      <c r="AV2254" s="26" t="s">
        <v>4715</v>
      </c>
      <c r="BB2254" s="26" t="s">
        <v>4652</v>
      </c>
      <c r="BD2254" s="37">
        <v>44148</v>
      </c>
      <c r="BE2254" s="30">
        <v>36323</v>
      </c>
      <c r="BF2254" s="30">
        <v>50174</v>
      </c>
      <c r="BG2254" s="37" t="s">
        <v>4653</v>
      </c>
      <c r="BH2254" s="37" t="s">
        <v>4654</v>
      </c>
      <c r="BI2254" s="37" t="s">
        <v>4654</v>
      </c>
      <c r="BJ2254" s="138" t="e">
        <f>#N/A</f>
        <v>#N/A</v>
      </c>
      <c r="BK2254" s="138" t="e">
        <f>#N/A</f>
        <v>#N/A</v>
      </c>
      <c r="BL2254" s="138" t="e">
        <f>#N/A</f>
        <v>#N/A</v>
      </c>
      <c r="BM2254" s="138" t="e">
        <f>#N/A</f>
        <v>#N/A</v>
      </c>
      <c r="BN2254" s="26"/>
      <c r="BO2254" s="26"/>
      <c r="BP2254" s="26"/>
      <c r="BQ2254" s="38"/>
      <c r="BR2254" s="26"/>
      <c r="BS2254" s="26"/>
      <c r="BT2254" s="26"/>
      <c r="BU2254" s="26"/>
      <c r="BV2254" s="39"/>
    </row>
    <row r="2255" spans="1:74" ht="15" hidden="1" customHeight="1" thickBot="1">
      <c r="A2255" s="67">
        <v>2020</v>
      </c>
      <c r="B2255" s="67">
        <v>2251</v>
      </c>
      <c r="C2255" s="67" t="s">
        <v>129</v>
      </c>
      <c r="D2255" s="26" t="s">
        <v>4642</v>
      </c>
      <c r="E2255" s="26" t="s">
        <v>4643</v>
      </c>
      <c r="F2255" s="27">
        <v>44076</v>
      </c>
      <c r="G2255" s="26" t="s">
        <v>4786</v>
      </c>
      <c r="H2255" s="26" t="s">
        <v>4645</v>
      </c>
      <c r="I2255" s="26" t="s">
        <v>4645</v>
      </c>
      <c r="J2255" s="28" t="s">
        <v>4646</v>
      </c>
      <c r="K2255" s="67" t="s">
        <v>135</v>
      </c>
      <c r="L2255" s="67" t="s">
        <v>4647</v>
      </c>
      <c r="M2255" s="26" t="s">
        <v>137</v>
      </c>
      <c r="N2255" s="26" t="s">
        <v>138</v>
      </c>
      <c r="O2255" s="26" t="s">
        <v>138</v>
      </c>
      <c r="Q2255" s="30">
        <v>74</v>
      </c>
      <c r="R2255" s="30">
        <v>5980</v>
      </c>
      <c r="S2255" s="31">
        <v>1.3276069702993283</v>
      </c>
      <c r="T2255" s="30">
        <v>1276</v>
      </c>
      <c r="AB2255" s="33" t="e">
        <f>#N/A</f>
        <v>#N/A</v>
      </c>
      <c r="AC2255" s="30">
        <v>1600</v>
      </c>
      <c r="AD2255" s="30" t="e">
        <f>#N/A</f>
        <v>#N/A</v>
      </c>
      <c r="AE2255" s="34">
        <v>0.87</v>
      </c>
      <c r="AG2255" s="30" t="e">
        <f>#N/A</f>
        <v>#N/A</v>
      </c>
      <c r="AH2255" s="30" t="e">
        <f>#N/A</f>
        <v>#N/A</v>
      </c>
      <c r="AI2255" s="30">
        <v>8812.65</v>
      </c>
      <c r="AJ2255" s="30">
        <v>8393</v>
      </c>
      <c r="AK2255" s="26" t="s">
        <v>139</v>
      </c>
      <c r="AL2255" s="26">
        <v>33</v>
      </c>
      <c r="AM2255" s="26" t="s">
        <v>4713</v>
      </c>
      <c r="AU2255" s="26" t="s">
        <v>4714</v>
      </c>
      <c r="AV2255" s="26" t="s">
        <v>4715</v>
      </c>
      <c r="BB2255" s="26" t="s">
        <v>4652</v>
      </c>
      <c r="BD2255" s="37">
        <v>44148</v>
      </c>
      <c r="BE2255" s="30">
        <v>36323</v>
      </c>
      <c r="BF2255" s="30">
        <v>50174</v>
      </c>
      <c r="BG2255" s="37" t="s">
        <v>4653</v>
      </c>
      <c r="BH2255" s="37" t="s">
        <v>4654</v>
      </c>
      <c r="BI2255" s="37" t="s">
        <v>4654</v>
      </c>
      <c r="BJ2255" s="138" t="e">
        <f>#N/A</f>
        <v>#N/A</v>
      </c>
      <c r="BK2255" s="138" t="e">
        <f>#N/A</f>
        <v>#N/A</v>
      </c>
      <c r="BL2255" s="138" t="e">
        <f>#N/A</f>
        <v>#N/A</v>
      </c>
      <c r="BM2255" s="138" t="e">
        <f>#N/A</f>
        <v>#N/A</v>
      </c>
      <c r="BN2255" s="26"/>
      <c r="BO2255" s="26"/>
      <c r="BP2255" s="26"/>
      <c r="BQ2255" s="38"/>
      <c r="BR2255" s="26"/>
      <c r="BS2255" s="26"/>
      <c r="BT2255" s="26"/>
      <c r="BU2255" s="26"/>
      <c r="BV2255" s="39"/>
    </row>
    <row r="2256" spans="1:74" ht="15" hidden="1" customHeight="1" thickBot="1">
      <c r="A2256" s="67">
        <v>2020</v>
      </c>
      <c r="B2256" s="26">
        <v>2252</v>
      </c>
      <c r="C2256" s="67" t="s">
        <v>129</v>
      </c>
      <c r="D2256" s="26" t="s">
        <v>4642</v>
      </c>
      <c r="E2256" s="26" t="s">
        <v>4643</v>
      </c>
      <c r="F2256" s="27">
        <v>44076</v>
      </c>
      <c r="G2256" s="26" t="s">
        <v>4787</v>
      </c>
      <c r="H2256" s="26" t="s">
        <v>4645</v>
      </c>
      <c r="I2256" s="26" t="s">
        <v>4645</v>
      </c>
      <c r="J2256" s="28" t="s">
        <v>4646</v>
      </c>
      <c r="K2256" s="67" t="s">
        <v>135</v>
      </c>
      <c r="L2256" s="67" t="s">
        <v>4647</v>
      </c>
      <c r="M2256" s="26" t="s">
        <v>137</v>
      </c>
      <c r="N2256" s="26" t="s">
        <v>138</v>
      </c>
      <c r="O2256" s="26" t="s">
        <v>138</v>
      </c>
      <c r="Q2256" s="30">
        <v>81</v>
      </c>
      <c r="R2256" s="30">
        <v>7360</v>
      </c>
      <c r="S2256" s="31">
        <v>1.3276069702993283</v>
      </c>
      <c r="T2256" s="30">
        <v>1591</v>
      </c>
      <c r="AB2256" s="33" t="e">
        <f>#N/A</f>
        <v>#N/A</v>
      </c>
      <c r="AC2256" s="30">
        <v>1600</v>
      </c>
      <c r="AD2256" s="30" t="e">
        <f>#N/A</f>
        <v>#N/A</v>
      </c>
      <c r="AE2256" s="34">
        <v>0.87473684210526315</v>
      </c>
      <c r="AG2256" s="30" t="e">
        <f>#N/A</f>
        <v>#N/A</v>
      </c>
      <c r="AH2256" s="30" t="e">
        <f>#N/A</f>
        <v>#N/A</v>
      </c>
      <c r="AI2256" s="30">
        <v>10846.5</v>
      </c>
      <c r="AJ2256" s="30">
        <v>10330</v>
      </c>
      <c r="AK2256" s="26" t="s">
        <v>139</v>
      </c>
      <c r="AL2256" s="26">
        <v>33</v>
      </c>
      <c r="AM2256" s="26" t="s">
        <v>4713</v>
      </c>
      <c r="AU2256" s="26" t="s">
        <v>4714</v>
      </c>
      <c r="AV2256" s="26" t="s">
        <v>4715</v>
      </c>
      <c r="BB2256" s="26" t="s">
        <v>4652</v>
      </c>
      <c r="BD2256" s="37">
        <v>44148</v>
      </c>
      <c r="BE2256" s="30">
        <v>36323</v>
      </c>
      <c r="BF2256" s="30">
        <v>50174</v>
      </c>
      <c r="BG2256" s="37" t="s">
        <v>4653</v>
      </c>
      <c r="BH2256" s="37" t="s">
        <v>4654</v>
      </c>
      <c r="BI2256" s="37" t="s">
        <v>4654</v>
      </c>
      <c r="BJ2256" s="138" t="e">
        <f>#N/A</f>
        <v>#N/A</v>
      </c>
      <c r="BK2256" s="138" t="e">
        <f>#N/A</f>
        <v>#N/A</v>
      </c>
      <c r="BL2256" s="138" t="e">
        <f>#N/A</f>
        <v>#N/A</v>
      </c>
      <c r="BM2256" s="138" t="e">
        <f>#N/A</f>
        <v>#N/A</v>
      </c>
      <c r="BN2256" s="26"/>
      <c r="BO2256" s="26"/>
      <c r="BP2256" s="26"/>
      <c r="BQ2256" s="38"/>
      <c r="BR2256" s="26"/>
      <c r="BS2256" s="26"/>
      <c r="BT2256" s="26"/>
      <c r="BU2256" s="26"/>
      <c r="BV2256" s="39"/>
    </row>
    <row r="2257" spans="1:74" ht="15" hidden="1" customHeight="1" thickBot="1">
      <c r="A2257" s="67">
        <v>2020</v>
      </c>
      <c r="B2257" s="67">
        <v>2253</v>
      </c>
      <c r="C2257" s="67" t="s">
        <v>129</v>
      </c>
      <c r="D2257" s="26" t="s">
        <v>4642</v>
      </c>
      <c r="E2257" s="26" t="s">
        <v>4643</v>
      </c>
      <c r="F2257" s="27">
        <v>44076</v>
      </c>
      <c r="G2257" s="26" t="s">
        <v>4788</v>
      </c>
      <c r="H2257" s="26" t="s">
        <v>4645</v>
      </c>
      <c r="I2257" s="26" t="s">
        <v>4645</v>
      </c>
      <c r="J2257" s="28" t="s">
        <v>4646</v>
      </c>
      <c r="K2257" s="67" t="s">
        <v>135</v>
      </c>
      <c r="L2257" s="67" t="s">
        <v>4647</v>
      </c>
      <c r="M2257" s="26" t="s">
        <v>137</v>
      </c>
      <c r="N2257" s="26" t="s">
        <v>138</v>
      </c>
      <c r="O2257" s="26" t="s">
        <v>138</v>
      </c>
      <c r="Q2257" s="30">
        <v>77</v>
      </c>
      <c r="R2257" s="30">
        <v>7150</v>
      </c>
      <c r="S2257" s="31">
        <v>1.3276069702993283</v>
      </c>
      <c r="T2257" s="30">
        <v>1456</v>
      </c>
      <c r="AB2257" s="33" t="e">
        <f>#N/A</f>
        <v>#N/A</v>
      </c>
      <c r="AC2257" s="30">
        <v>1600</v>
      </c>
      <c r="AD2257" s="30" t="e">
        <f>#N/A</f>
        <v>#N/A</v>
      </c>
      <c r="AE2257" s="34">
        <v>0.87</v>
      </c>
      <c r="AG2257" s="30" t="e">
        <f>#N/A</f>
        <v>#N/A</v>
      </c>
      <c r="AH2257" s="30" t="e">
        <f>#N/A</f>
        <v>#N/A</v>
      </c>
      <c r="AI2257" s="30">
        <v>10536.75</v>
      </c>
      <c r="AJ2257" s="30">
        <v>10035</v>
      </c>
      <c r="AK2257" s="26" t="s">
        <v>139</v>
      </c>
      <c r="AL2257" s="26">
        <v>33</v>
      </c>
      <c r="AM2257" s="26" t="s">
        <v>4713</v>
      </c>
      <c r="AU2257" s="26" t="s">
        <v>4714</v>
      </c>
      <c r="AV2257" s="26" t="s">
        <v>4715</v>
      </c>
      <c r="BB2257" s="26" t="s">
        <v>4652</v>
      </c>
      <c r="BD2257" s="37">
        <v>44148</v>
      </c>
      <c r="BE2257" s="30">
        <v>36323</v>
      </c>
      <c r="BF2257" s="30">
        <v>50174</v>
      </c>
      <c r="BG2257" s="37" t="s">
        <v>4653</v>
      </c>
      <c r="BH2257" s="37" t="s">
        <v>4654</v>
      </c>
      <c r="BI2257" s="37" t="s">
        <v>4654</v>
      </c>
      <c r="BJ2257" s="138" t="e">
        <f>#N/A</f>
        <v>#N/A</v>
      </c>
      <c r="BK2257" s="138" t="e">
        <f>#N/A</f>
        <v>#N/A</v>
      </c>
      <c r="BL2257" s="138" t="e">
        <f>#N/A</f>
        <v>#N/A</v>
      </c>
      <c r="BM2257" s="138" t="e">
        <f>#N/A</f>
        <v>#N/A</v>
      </c>
      <c r="BN2257" s="26"/>
      <c r="BO2257" s="26"/>
      <c r="BP2257" s="26"/>
      <c r="BQ2257" s="38"/>
      <c r="BR2257" s="26"/>
      <c r="BS2257" s="26"/>
      <c r="BT2257" s="26"/>
      <c r="BU2257" s="26"/>
      <c r="BV2257" s="39"/>
    </row>
    <row r="2258" spans="1:74" ht="15" hidden="1" customHeight="1" thickBot="1">
      <c r="A2258" s="67">
        <v>2020</v>
      </c>
      <c r="B2258" s="26">
        <v>2254</v>
      </c>
      <c r="C2258" s="67" t="s">
        <v>129</v>
      </c>
      <c r="D2258" s="26" t="s">
        <v>4642</v>
      </c>
      <c r="E2258" s="26" t="s">
        <v>4643</v>
      </c>
      <c r="F2258" s="27">
        <v>44076</v>
      </c>
      <c r="G2258" s="26" t="s">
        <v>4789</v>
      </c>
      <c r="H2258" s="26" t="s">
        <v>4645</v>
      </c>
      <c r="I2258" s="26" t="s">
        <v>4645</v>
      </c>
      <c r="J2258" s="28" t="s">
        <v>4646</v>
      </c>
      <c r="K2258" s="67" t="s">
        <v>135</v>
      </c>
      <c r="L2258" s="67" t="s">
        <v>4647</v>
      </c>
      <c r="M2258" s="26" t="s">
        <v>137</v>
      </c>
      <c r="N2258" s="26" t="s">
        <v>138</v>
      </c>
      <c r="O2258" s="26" t="s">
        <v>138</v>
      </c>
      <c r="Q2258" s="30">
        <v>63</v>
      </c>
      <c r="R2258" s="30">
        <v>5040</v>
      </c>
      <c r="S2258" s="31">
        <v>1.3276069702993283</v>
      </c>
      <c r="T2258" s="30">
        <v>1094</v>
      </c>
      <c r="AB2258" s="33" t="e">
        <f>#N/A</f>
        <v>#N/A</v>
      </c>
      <c r="AC2258" s="30">
        <v>1600</v>
      </c>
      <c r="AD2258" s="30" t="e">
        <f>#N/A</f>
        <v>#N/A</v>
      </c>
      <c r="AE2258" s="34">
        <v>0.9244444444444444</v>
      </c>
      <c r="AG2258" s="30" t="e">
        <f>#N/A</f>
        <v>#N/A</v>
      </c>
      <c r="AH2258" s="30" t="e">
        <f>#N/A</f>
        <v>#N/A</v>
      </c>
      <c r="AI2258" s="30">
        <v>7427.7000000000007</v>
      </c>
      <c r="AJ2258" s="30">
        <v>7074</v>
      </c>
      <c r="AK2258" s="26" t="s">
        <v>139</v>
      </c>
      <c r="AL2258" s="26">
        <v>33</v>
      </c>
      <c r="AM2258" s="26" t="s">
        <v>4713</v>
      </c>
      <c r="AU2258" s="26" t="s">
        <v>4714</v>
      </c>
      <c r="AV2258" s="26" t="s">
        <v>4715</v>
      </c>
      <c r="BB2258" s="26" t="s">
        <v>4652</v>
      </c>
      <c r="BD2258" s="37">
        <v>44148</v>
      </c>
      <c r="BE2258" s="30">
        <v>36323</v>
      </c>
      <c r="BF2258" s="30">
        <v>50174</v>
      </c>
      <c r="BG2258" s="37" t="s">
        <v>4653</v>
      </c>
      <c r="BH2258" s="37" t="s">
        <v>4654</v>
      </c>
      <c r="BI2258" s="37" t="s">
        <v>4654</v>
      </c>
      <c r="BJ2258" s="138" t="e">
        <f>#N/A</f>
        <v>#N/A</v>
      </c>
      <c r="BK2258" s="138" t="e">
        <f>#N/A</f>
        <v>#N/A</v>
      </c>
      <c r="BL2258" s="138" t="e">
        <f>#N/A</f>
        <v>#N/A</v>
      </c>
      <c r="BM2258" s="138" t="e">
        <f>#N/A</f>
        <v>#N/A</v>
      </c>
      <c r="BN2258" s="26"/>
      <c r="BO2258" s="26"/>
      <c r="BP2258" s="26"/>
      <c r="BQ2258" s="38"/>
      <c r="BR2258" s="26"/>
      <c r="BS2258" s="26"/>
      <c r="BT2258" s="26"/>
      <c r="BU2258" s="26"/>
      <c r="BV2258" s="39"/>
    </row>
    <row r="2259" spans="1:74" ht="15" hidden="1" customHeight="1" thickBot="1">
      <c r="A2259" s="67">
        <v>2020</v>
      </c>
      <c r="B2259" s="67">
        <v>2255</v>
      </c>
      <c r="C2259" s="67" t="s">
        <v>129</v>
      </c>
      <c r="D2259" s="26" t="s">
        <v>4642</v>
      </c>
      <c r="E2259" s="26" t="s">
        <v>4643</v>
      </c>
      <c r="F2259" s="27">
        <v>44076</v>
      </c>
      <c r="G2259" s="26" t="s">
        <v>4790</v>
      </c>
      <c r="H2259" s="26" t="s">
        <v>4645</v>
      </c>
      <c r="I2259" s="26" t="s">
        <v>4645</v>
      </c>
      <c r="J2259" s="28" t="s">
        <v>4646</v>
      </c>
      <c r="K2259" s="67" t="s">
        <v>135</v>
      </c>
      <c r="L2259" s="67" t="s">
        <v>4647</v>
      </c>
      <c r="M2259" s="26" t="s">
        <v>137</v>
      </c>
      <c r="N2259" s="26" t="s">
        <v>138</v>
      </c>
      <c r="O2259" s="26" t="s">
        <v>138</v>
      </c>
      <c r="Q2259" s="30">
        <v>76</v>
      </c>
      <c r="R2259" s="30">
        <v>6260</v>
      </c>
      <c r="S2259" s="31">
        <v>1.3276069702993283</v>
      </c>
      <c r="T2259" s="30">
        <v>1460</v>
      </c>
      <c r="U2259" s="30">
        <v>1284</v>
      </c>
      <c r="V2259" s="32">
        <v>4.918032786885246</v>
      </c>
      <c r="W2259" s="30">
        <v>48</v>
      </c>
      <c r="X2259" s="30">
        <f>(W2259*U2259/5)*(1000/R2259)</f>
        <v>1969.0734824281149</v>
      </c>
      <c r="Y2259" s="30">
        <f>X2259*R2259/1000</f>
        <v>12326.399999999998</v>
      </c>
      <c r="AB2259" s="33" t="e">
        <f>#N/A</f>
        <v>#N/A</v>
      </c>
      <c r="AC2259" s="30">
        <v>1600</v>
      </c>
      <c r="AD2259" s="30" t="e">
        <f>#N/A</f>
        <v>#N/A</v>
      </c>
      <c r="AE2259" s="34">
        <v>0.92</v>
      </c>
      <c r="AG2259" s="30" t="e">
        <f>#N/A</f>
        <v>#N/A</v>
      </c>
      <c r="AH2259" s="30" t="e">
        <f>#N/A</f>
        <v>#N/A</v>
      </c>
      <c r="AI2259" s="30">
        <v>9225.3000000000011</v>
      </c>
      <c r="AJ2259" s="30">
        <v>8786</v>
      </c>
      <c r="AK2259" s="26" t="s">
        <v>139</v>
      </c>
      <c r="AL2259" s="26">
        <v>33</v>
      </c>
      <c r="AM2259" s="26" t="s">
        <v>4713</v>
      </c>
      <c r="AU2259" s="26" t="s">
        <v>4714</v>
      </c>
      <c r="AV2259" s="26" t="s">
        <v>4715</v>
      </c>
      <c r="BB2259" s="26" t="s">
        <v>4652</v>
      </c>
      <c r="BD2259" s="37">
        <v>44148</v>
      </c>
      <c r="BE2259" s="30">
        <v>36323</v>
      </c>
      <c r="BF2259" s="30">
        <v>50174</v>
      </c>
      <c r="BG2259" s="37" t="s">
        <v>4653</v>
      </c>
      <c r="BH2259" s="37" t="s">
        <v>4654</v>
      </c>
      <c r="BI2259" s="37" t="s">
        <v>4654</v>
      </c>
      <c r="BJ2259" s="138" t="e">
        <f>#N/A</f>
        <v>#N/A</v>
      </c>
      <c r="BK2259" s="138" t="e">
        <f>#N/A</f>
        <v>#N/A</v>
      </c>
      <c r="BL2259" s="138" t="e">
        <f>#N/A</f>
        <v>#N/A</v>
      </c>
      <c r="BM2259" s="138" t="e">
        <f>#N/A</f>
        <v>#N/A</v>
      </c>
      <c r="BN2259" s="26"/>
      <c r="BO2259" s="26"/>
      <c r="BP2259" s="26"/>
      <c r="BQ2259" s="38"/>
      <c r="BR2259" s="26"/>
      <c r="BS2259" s="26"/>
      <c r="BT2259" s="26"/>
      <c r="BU2259" s="26"/>
      <c r="BV2259" s="39"/>
    </row>
    <row r="2260" spans="1:74" ht="15" hidden="1" customHeight="1" thickBot="1">
      <c r="A2260" s="67">
        <v>2020</v>
      </c>
      <c r="B2260" s="26">
        <v>2256</v>
      </c>
      <c r="C2260" s="67" t="s">
        <v>129</v>
      </c>
      <c r="D2260" s="26" t="s">
        <v>4642</v>
      </c>
      <c r="E2260" s="26" t="s">
        <v>4643</v>
      </c>
      <c r="F2260" s="27">
        <v>44076</v>
      </c>
      <c r="G2260" s="26" t="s">
        <v>4791</v>
      </c>
      <c r="H2260" s="26" t="s">
        <v>4645</v>
      </c>
      <c r="I2260" s="26" t="s">
        <v>4645</v>
      </c>
      <c r="J2260" s="28" t="s">
        <v>4646</v>
      </c>
      <c r="K2260" s="67" t="s">
        <v>135</v>
      </c>
      <c r="L2260" s="67" t="s">
        <v>4647</v>
      </c>
      <c r="M2260" s="26" t="s">
        <v>137</v>
      </c>
      <c r="N2260" s="26" t="s">
        <v>138</v>
      </c>
      <c r="O2260" s="26" t="s">
        <v>138</v>
      </c>
      <c r="Q2260" s="30">
        <v>68</v>
      </c>
      <c r="R2260" s="30">
        <v>4040</v>
      </c>
      <c r="S2260" s="31">
        <v>1.3276069702993283</v>
      </c>
      <c r="T2260" s="30">
        <v>929</v>
      </c>
      <c r="AB2260" s="33" t="e">
        <f>#N/A</f>
        <v>#N/A</v>
      </c>
      <c r="AC2260" s="30">
        <v>1600</v>
      </c>
      <c r="AD2260" s="30" t="e">
        <f>#N/A</f>
        <v>#N/A</v>
      </c>
      <c r="AE2260" s="34">
        <v>0.93238095238095231</v>
      </c>
      <c r="AG2260" s="30" t="e">
        <f>#N/A</f>
        <v>#N/A</v>
      </c>
      <c r="AH2260" s="30" t="e">
        <f>#N/A</f>
        <v>#N/A</v>
      </c>
      <c r="AI2260" s="30">
        <v>5953.5</v>
      </c>
      <c r="AJ2260" s="30">
        <v>5670</v>
      </c>
      <c r="AK2260" s="26" t="s">
        <v>139</v>
      </c>
      <c r="AL2260" s="26">
        <v>33</v>
      </c>
      <c r="AM2260" s="26" t="s">
        <v>4713</v>
      </c>
      <c r="AU2260" s="26" t="s">
        <v>4714</v>
      </c>
      <c r="AV2260" s="26" t="s">
        <v>4715</v>
      </c>
      <c r="BB2260" s="26" t="s">
        <v>4652</v>
      </c>
      <c r="BD2260" s="37">
        <v>44148</v>
      </c>
      <c r="BE2260" s="30">
        <v>36323</v>
      </c>
      <c r="BF2260" s="30">
        <v>50174</v>
      </c>
      <c r="BG2260" s="37" t="s">
        <v>4653</v>
      </c>
      <c r="BH2260" s="37" t="s">
        <v>4654</v>
      </c>
      <c r="BI2260" s="37" t="s">
        <v>4654</v>
      </c>
      <c r="BJ2260" s="138" t="e">
        <f>#N/A</f>
        <v>#N/A</v>
      </c>
      <c r="BK2260" s="138" t="e">
        <f>#N/A</f>
        <v>#N/A</v>
      </c>
      <c r="BL2260" s="138" t="e">
        <f>#N/A</f>
        <v>#N/A</v>
      </c>
      <c r="BM2260" s="138" t="e">
        <f>#N/A</f>
        <v>#N/A</v>
      </c>
      <c r="BN2260" s="26"/>
      <c r="BO2260" s="26"/>
      <c r="BP2260" s="26"/>
      <c r="BQ2260" s="38"/>
      <c r="BR2260" s="26"/>
      <c r="BS2260" s="26"/>
      <c r="BT2260" s="26"/>
      <c r="BU2260" s="26"/>
      <c r="BV2260" s="39"/>
    </row>
    <row r="2261" spans="1:74" ht="15" hidden="1" customHeight="1" thickBot="1">
      <c r="A2261" s="67">
        <v>2020</v>
      </c>
      <c r="B2261" s="67">
        <v>2257</v>
      </c>
      <c r="C2261" s="67" t="s">
        <v>129</v>
      </c>
      <c r="D2261" s="26" t="s">
        <v>4642</v>
      </c>
      <c r="E2261" s="26" t="s">
        <v>4643</v>
      </c>
      <c r="F2261" s="27">
        <v>44076</v>
      </c>
      <c r="G2261" s="26" t="s">
        <v>4792</v>
      </c>
      <c r="H2261" s="26" t="s">
        <v>4645</v>
      </c>
      <c r="I2261" s="26" t="s">
        <v>4645</v>
      </c>
      <c r="J2261" s="28" t="s">
        <v>4646</v>
      </c>
      <c r="K2261" s="67" t="s">
        <v>135</v>
      </c>
      <c r="L2261" s="67" t="s">
        <v>4647</v>
      </c>
      <c r="M2261" s="26" t="s">
        <v>137</v>
      </c>
      <c r="N2261" s="26" t="s">
        <v>138</v>
      </c>
      <c r="O2261" s="26" t="s">
        <v>138</v>
      </c>
      <c r="Q2261" s="30">
        <v>78</v>
      </c>
      <c r="R2261" s="30">
        <v>7290</v>
      </c>
      <c r="S2261" s="31">
        <v>1.3276069702993283</v>
      </c>
      <c r="T2261" s="30">
        <v>1623</v>
      </c>
      <c r="AB2261" s="33" t="e">
        <f>#N/A</f>
        <v>#N/A</v>
      </c>
      <c r="AC2261" s="30">
        <v>1600</v>
      </c>
      <c r="AD2261" s="30" t="e">
        <f>#N/A</f>
        <v>#N/A</v>
      </c>
      <c r="AE2261" s="34">
        <v>0.93</v>
      </c>
      <c r="AG2261" s="30" t="e">
        <f>#N/A</f>
        <v>#N/A</v>
      </c>
      <c r="AH2261" s="30" t="e">
        <f>#N/A</f>
        <v>#N/A</v>
      </c>
      <c r="AI2261" s="30">
        <v>10743.6</v>
      </c>
      <c r="AJ2261" s="30">
        <v>10232</v>
      </c>
      <c r="AK2261" s="26" t="s">
        <v>139</v>
      </c>
      <c r="AL2261" s="26">
        <v>33</v>
      </c>
      <c r="AM2261" s="26" t="s">
        <v>4713</v>
      </c>
      <c r="AU2261" s="26" t="s">
        <v>4714</v>
      </c>
      <c r="AV2261" s="26" t="s">
        <v>4715</v>
      </c>
      <c r="BB2261" s="26" t="s">
        <v>4652</v>
      </c>
      <c r="BD2261" s="37">
        <v>44148</v>
      </c>
      <c r="BE2261" s="30">
        <v>36323</v>
      </c>
      <c r="BF2261" s="30">
        <v>50174</v>
      </c>
      <c r="BG2261" s="37" t="s">
        <v>4653</v>
      </c>
      <c r="BH2261" s="37" t="s">
        <v>4654</v>
      </c>
      <c r="BI2261" s="37" t="s">
        <v>4654</v>
      </c>
      <c r="BJ2261" s="138" t="e">
        <f>#N/A</f>
        <v>#N/A</v>
      </c>
      <c r="BK2261" s="138" t="e">
        <f>#N/A</f>
        <v>#N/A</v>
      </c>
      <c r="BL2261" s="138" t="e">
        <f>#N/A</f>
        <v>#N/A</v>
      </c>
      <c r="BM2261" s="138" t="e">
        <f>#N/A</f>
        <v>#N/A</v>
      </c>
      <c r="BN2261" s="26"/>
      <c r="BO2261" s="26"/>
      <c r="BP2261" s="26"/>
      <c r="BQ2261" s="38"/>
      <c r="BR2261" s="26"/>
      <c r="BS2261" s="26"/>
      <c r="BT2261" s="26"/>
      <c r="BU2261" s="26"/>
      <c r="BV2261" s="39"/>
    </row>
    <row r="2262" spans="1:74" ht="15" hidden="1" customHeight="1" thickBot="1">
      <c r="A2262" s="67">
        <v>2020</v>
      </c>
      <c r="B2262" s="26">
        <v>2258</v>
      </c>
      <c r="C2262" s="67" t="s">
        <v>129</v>
      </c>
      <c r="D2262" s="26" t="s">
        <v>4642</v>
      </c>
      <c r="E2262" s="26" t="s">
        <v>4643</v>
      </c>
      <c r="F2262" s="27">
        <v>44076</v>
      </c>
      <c r="G2262" s="26" t="s">
        <v>4793</v>
      </c>
      <c r="H2262" s="26" t="s">
        <v>4645</v>
      </c>
      <c r="I2262" s="26" t="s">
        <v>4645</v>
      </c>
      <c r="J2262" s="28" t="s">
        <v>4646</v>
      </c>
      <c r="K2262" s="67" t="s">
        <v>135</v>
      </c>
      <c r="L2262" s="67" t="s">
        <v>4647</v>
      </c>
      <c r="M2262" s="26" t="s">
        <v>137</v>
      </c>
      <c r="N2262" s="26" t="s">
        <v>138</v>
      </c>
      <c r="O2262" s="26" t="s">
        <v>138</v>
      </c>
      <c r="Q2262" s="30">
        <v>77</v>
      </c>
      <c r="R2262" s="30">
        <v>5540</v>
      </c>
      <c r="S2262" s="31">
        <v>1.3276069702993283</v>
      </c>
      <c r="T2262" s="30">
        <v>1091</v>
      </c>
      <c r="AB2262" s="33" t="e">
        <f>#N/A</f>
        <v>#N/A</v>
      </c>
      <c r="AC2262" s="30">
        <v>1600</v>
      </c>
      <c r="AD2262" s="30" t="e">
        <f>#N/A</f>
        <v>#N/A</v>
      </c>
      <c r="AE2262" s="34">
        <v>0.98</v>
      </c>
      <c r="AG2262" s="30" t="e">
        <f>#N/A</f>
        <v>#N/A</v>
      </c>
      <c r="AH2262" s="30" t="e">
        <f>#N/A</f>
        <v>#N/A</v>
      </c>
      <c r="AI2262" s="30">
        <v>8163.75</v>
      </c>
      <c r="AJ2262" s="30">
        <v>7775</v>
      </c>
      <c r="AK2262" s="26" t="s">
        <v>139</v>
      </c>
      <c r="AL2262" s="26">
        <v>33</v>
      </c>
      <c r="AM2262" s="26" t="s">
        <v>4713</v>
      </c>
      <c r="AU2262" s="26" t="s">
        <v>4714</v>
      </c>
      <c r="AV2262" s="26" t="s">
        <v>4715</v>
      </c>
      <c r="BB2262" s="26" t="s">
        <v>4652</v>
      </c>
      <c r="BD2262" s="37">
        <v>44148</v>
      </c>
      <c r="BE2262" s="30">
        <v>36323</v>
      </c>
      <c r="BF2262" s="30">
        <v>50174</v>
      </c>
      <c r="BG2262" s="37" t="s">
        <v>4653</v>
      </c>
      <c r="BH2262" s="37" t="s">
        <v>4654</v>
      </c>
      <c r="BI2262" s="37" t="s">
        <v>4654</v>
      </c>
      <c r="BJ2262" s="138" t="e">
        <f>#N/A</f>
        <v>#N/A</v>
      </c>
      <c r="BK2262" s="138" t="e">
        <f>#N/A</f>
        <v>#N/A</v>
      </c>
      <c r="BL2262" s="138" t="e">
        <f>#N/A</f>
        <v>#N/A</v>
      </c>
      <c r="BM2262" s="138" t="e">
        <f>#N/A</f>
        <v>#N/A</v>
      </c>
      <c r="BN2262" s="26"/>
      <c r="BO2262" s="26"/>
      <c r="BP2262" s="26"/>
      <c r="BQ2262" s="38"/>
      <c r="BR2262" s="26"/>
      <c r="BS2262" s="26"/>
      <c r="BT2262" s="26"/>
      <c r="BU2262" s="26"/>
      <c r="BV2262" s="39"/>
    </row>
    <row r="2263" spans="1:74" ht="15" hidden="1" customHeight="1" thickBot="1">
      <c r="A2263" s="67">
        <v>2020</v>
      </c>
      <c r="B2263" s="67">
        <v>2259</v>
      </c>
      <c r="C2263" s="67" t="s">
        <v>129</v>
      </c>
      <c r="D2263" s="26" t="s">
        <v>4642</v>
      </c>
      <c r="E2263" s="26" t="s">
        <v>4643</v>
      </c>
      <c r="F2263" s="27">
        <v>44076</v>
      </c>
      <c r="G2263" s="26" t="s">
        <v>4794</v>
      </c>
      <c r="H2263" s="26" t="s">
        <v>4645</v>
      </c>
      <c r="I2263" s="26" t="s">
        <v>4645</v>
      </c>
      <c r="J2263" s="28" t="s">
        <v>4646</v>
      </c>
      <c r="K2263" s="67" t="s">
        <v>135</v>
      </c>
      <c r="L2263" s="67" t="s">
        <v>4647</v>
      </c>
      <c r="M2263" s="26" t="s">
        <v>137</v>
      </c>
      <c r="N2263" s="26" t="s">
        <v>138</v>
      </c>
      <c r="O2263" s="26" t="s">
        <v>138</v>
      </c>
      <c r="Q2263" s="30">
        <v>82</v>
      </c>
      <c r="R2263" s="30">
        <v>9320</v>
      </c>
      <c r="S2263" s="31">
        <v>1.3276069702993283</v>
      </c>
      <c r="T2263" s="30">
        <v>2134</v>
      </c>
      <c r="AB2263" s="33" t="e">
        <f>#N/A</f>
        <v>#N/A</v>
      </c>
      <c r="AC2263" s="30">
        <v>1600</v>
      </c>
      <c r="AD2263" s="30" t="e">
        <f>#N/A</f>
        <v>#N/A</v>
      </c>
      <c r="AE2263" s="34">
        <v>0.98</v>
      </c>
      <c r="AG2263" s="30" t="e">
        <f>#N/A</f>
        <v>#N/A</v>
      </c>
      <c r="AH2263" s="30" t="e">
        <f>#N/A</f>
        <v>#N/A</v>
      </c>
      <c r="AI2263" s="30">
        <v>13735.050000000001</v>
      </c>
      <c r="AJ2263" s="30">
        <v>13081</v>
      </c>
      <c r="AK2263" s="26" t="s">
        <v>139</v>
      </c>
      <c r="AL2263" s="26">
        <v>33</v>
      </c>
      <c r="AM2263" s="26" t="s">
        <v>4713</v>
      </c>
      <c r="AU2263" s="26" t="s">
        <v>4714</v>
      </c>
      <c r="AV2263" s="26" t="s">
        <v>4715</v>
      </c>
      <c r="BB2263" s="26" t="s">
        <v>4652</v>
      </c>
      <c r="BD2263" s="37">
        <v>44148</v>
      </c>
      <c r="BE2263" s="30">
        <v>36323</v>
      </c>
      <c r="BF2263" s="30">
        <v>50174</v>
      </c>
      <c r="BG2263" s="37" t="s">
        <v>4653</v>
      </c>
      <c r="BH2263" s="37" t="s">
        <v>4654</v>
      </c>
      <c r="BI2263" s="37" t="s">
        <v>4654</v>
      </c>
      <c r="BJ2263" s="138" t="e">
        <f>#N/A</f>
        <v>#N/A</v>
      </c>
      <c r="BK2263" s="138" t="e">
        <f>#N/A</f>
        <v>#N/A</v>
      </c>
      <c r="BL2263" s="138" t="e">
        <f>#N/A</f>
        <v>#N/A</v>
      </c>
      <c r="BM2263" s="138" t="e">
        <f>#N/A</f>
        <v>#N/A</v>
      </c>
      <c r="BN2263" s="26"/>
      <c r="BO2263" s="26"/>
      <c r="BP2263" s="26"/>
      <c r="BQ2263" s="38"/>
      <c r="BR2263" s="26"/>
      <c r="BS2263" s="26"/>
      <c r="BT2263" s="26"/>
      <c r="BU2263" s="26"/>
      <c r="BV2263" s="39"/>
    </row>
    <row r="2264" spans="1:74" ht="15" hidden="1" customHeight="1" thickBot="1">
      <c r="A2264" s="67">
        <v>2020</v>
      </c>
      <c r="B2264" s="26">
        <v>2260</v>
      </c>
      <c r="C2264" s="67" t="s">
        <v>129</v>
      </c>
      <c r="D2264" s="26" t="s">
        <v>4642</v>
      </c>
      <c r="E2264" s="26" t="s">
        <v>4643</v>
      </c>
      <c r="F2264" s="27">
        <v>44076</v>
      </c>
      <c r="G2264" s="26" t="s">
        <v>4795</v>
      </c>
      <c r="H2264" s="26" t="s">
        <v>4645</v>
      </c>
      <c r="I2264" s="26" t="s">
        <v>4645</v>
      </c>
      <c r="J2264" s="28" t="s">
        <v>4646</v>
      </c>
      <c r="K2264" s="67" t="s">
        <v>135</v>
      </c>
      <c r="L2264" s="67" t="s">
        <v>4647</v>
      </c>
      <c r="M2264" s="26" t="s">
        <v>137</v>
      </c>
      <c r="N2264" s="26" t="s">
        <v>138</v>
      </c>
      <c r="O2264" s="26" t="s">
        <v>138</v>
      </c>
      <c r="Q2264" s="30">
        <v>79</v>
      </c>
      <c r="R2264" s="30">
        <v>7640</v>
      </c>
      <c r="S2264" s="31">
        <v>1.3276069702993283</v>
      </c>
      <c r="T2264" s="30">
        <v>1624</v>
      </c>
      <c r="AB2264" s="33" t="e">
        <f>#N/A</f>
        <v>#N/A</v>
      </c>
      <c r="AC2264" s="30">
        <v>1600</v>
      </c>
      <c r="AD2264" s="30" t="e">
        <f>#N/A</f>
        <v>#N/A</v>
      </c>
      <c r="AE2264" s="34">
        <v>0.86888888888888882</v>
      </c>
      <c r="AG2264" s="30" t="e">
        <f>#N/A</f>
        <v>#N/A</v>
      </c>
      <c r="AH2264" s="30" t="e">
        <f>#N/A</f>
        <v>#N/A</v>
      </c>
      <c r="AI2264" s="30">
        <v>11259.15</v>
      </c>
      <c r="AJ2264" s="30">
        <v>10723</v>
      </c>
      <c r="AK2264" s="26" t="s">
        <v>139</v>
      </c>
      <c r="AL2264" s="26">
        <v>33</v>
      </c>
      <c r="AM2264" s="26" t="s">
        <v>4713</v>
      </c>
      <c r="AU2264" s="26" t="s">
        <v>4714</v>
      </c>
      <c r="AV2264" s="26" t="s">
        <v>4715</v>
      </c>
      <c r="BB2264" s="26" t="s">
        <v>4652</v>
      </c>
      <c r="BD2264" s="37">
        <v>44148</v>
      </c>
      <c r="BE2264" s="30">
        <v>36323</v>
      </c>
      <c r="BF2264" s="30">
        <v>50174</v>
      </c>
      <c r="BG2264" s="37" t="s">
        <v>4653</v>
      </c>
      <c r="BH2264" s="37" t="s">
        <v>4654</v>
      </c>
      <c r="BI2264" s="37" t="s">
        <v>4654</v>
      </c>
      <c r="BJ2264" s="138" t="e">
        <f>#N/A</f>
        <v>#N/A</v>
      </c>
      <c r="BK2264" s="138" t="e">
        <f>#N/A</f>
        <v>#N/A</v>
      </c>
      <c r="BL2264" s="138" t="e">
        <f>#N/A</f>
        <v>#N/A</v>
      </c>
      <c r="BM2264" s="138" t="e">
        <f>#N/A</f>
        <v>#N/A</v>
      </c>
      <c r="BN2264" s="26"/>
      <c r="BO2264" s="26"/>
      <c r="BP2264" s="26"/>
      <c r="BQ2264" s="38"/>
      <c r="BR2264" s="26"/>
      <c r="BS2264" s="26"/>
      <c r="BT2264" s="26"/>
      <c r="BU2264" s="26"/>
      <c r="BV2264" s="39"/>
    </row>
    <row r="2265" spans="1:74" ht="15" hidden="1" customHeight="1" thickBot="1">
      <c r="A2265" s="67">
        <v>2020</v>
      </c>
      <c r="B2265" s="67">
        <v>2261</v>
      </c>
      <c r="C2265" s="67" t="s">
        <v>129</v>
      </c>
      <c r="D2265" s="26" t="s">
        <v>4642</v>
      </c>
      <c r="E2265" s="26" t="s">
        <v>4643</v>
      </c>
      <c r="F2265" s="27">
        <v>44076</v>
      </c>
      <c r="G2265" s="26" t="s">
        <v>4796</v>
      </c>
      <c r="H2265" s="26" t="s">
        <v>4645</v>
      </c>
      <c r="I2265" s="26" t="s">
        <v>4645</v>
      </c>
      <c r="J2265" s="28" t="s">
        <v>4646</v>
      </c>
      <c r="K2265" s="67" t="s">
        <v>135</v>
      </c>
      <c r="L2265" s="67" t="s">
        <v>4647</v>
      </c>
      <c r="M2265" s="26" t="s">
        <v>137</v>
      </c>
      <c r="N2265" s="26" t="s">
        <v>138</v>
      </c>
      <c r="O2265" s="26" t="s">
        <v>138</v>
      </c>
      <c r="Q2265" s="30">
        <v>75</v>
      </c>
      <c r="R2265" s="30">
        <v>5830</v>
      </c>
      <c r="S2265" s="31">
        <v>1.3276069702993283</v>
      </c>
      <c r="T2265" s="30">
        <v>1326</v>
      </c>
      <c r="AB2265" s="33" t="e">
        <f>#N/A</f>
        <v>#N/A</v>
      </c>
      <c r="AC2265" s="30">
        <v>1600</v>
      </c>
      <c r="AD2265" s="30" t="e">
        <f>#N/A</f>
        <v>#N/A</v>
      </c>
      <c r="AE2265" s="34">
        <v>0.87</v>
      </c>
      <c r="AG2265" s="30" t="e">
        <f>#N/A</f>
        <v>#N/A</v>
      </c>
      <c r="AH2265" s="30" t="e">
        <f>#N/A</f>
        <v>#N/A</v>
      </c>
      <c r="AI2265" s="30">
        <v>8591.1</v>
      </c>
      <c r="AJ2265" s="30">
        <v>8182</v>
      </c>
      <c r="AK2265" s="26" t="s">
        <v>139</v>
      </c>
      <c r="AL2265" s="26">
        <v>33</v>
      </c>
      <c r="AM2265" s="26" t="s">
        <v>4713</v>
      </c>
      <c r="AU2265" s="26" t="s">
        <v>4714</v>
      </c>
      <c r="AV2265" s="26" t="s">
        <v>4715</v>
      </c>
      <c r="BB2265" s="26" t="s">
        <v>4652</v>
      </c>
      <c r="BD2265" s="37">
        <v>44148</v>
      </c>
      <c r="BE2265" s="30">
        <v>36323</v>
      </c>
      <c r="BF2265" s="30">
        <v>50174</v>
      </c>
      <c r="BG2265" s="37" t="s">
        <v>4653</v>
      </c>
      <c r="BH2265" s="37" t="s">
        <v>4654</v>
      </c>
      <c r="BI2265" s="37" t="s">
        <v>4654</v>
      </c>
      <c r="BJ2265" s="138" t="e">
        <f>#N/A</f>
        <v>#N/A</v>
      </c>
      <c r="BK2265" s="138" t="e">
        <f>#N/A</f>
        <v>#N/A</v>
      </c>
      <c r="BL2265" s="138" t="e">
        <f>#N/A</f>
        <v>#N/A</v>
      </c>
      <c r="BM2265" s="138" t="e">
        <f>#N/A</f>
        <v>#N/A</v>
      </c>
      <c r="BN2265" s="26"/>
      <c r="BO2265" s="26"/>
      <c r="BP2265" s="26"/>
      <c r="BQ2265" s="38"/>
      <c r="BR2265" s="26"/>
      <c r="BS2265" s="26"/>
      <c r="BT2265" s="26"/>
      <c r="BU2265" s="26"/>
      <c r="BV2265" s="39"/>
    </row>
    <row r="2266" spans="1:74" ht="15" hidden="1" customHeight="1" thickBot="1">
      <c r="A2266" s="67">
        <v>2020</v>
      </c>
      <c r="B2266" s="26">
        <v>2262</v>
      </c>
      <c r="C2266" s="67" t="s">
        <v>129</v>
      </c>
      <c r="D2266" s="26" t="s">
        <v>4642</v>
      </c>
      <c r="E2266" s="26" t="s">
        <v>4643</v>
      </c>
      <c r="F2266" s="27">
        <v>44076</v>
      </c>
      <c r="G2266" s="26" t="s">
        <v>4797</v>
      </c>
      <c r="H2266" s="26" t="s">
        <v>4645</v>
      </c>
      <c r="I2266" s="26" t="s">
        <v>4645</v>
      </c>
      <c r="J2266" s="28" t="s">
        <v>4646</v>
      </c>
      <c r="K2266" s="67" t="s">
        <v>135</v>
      </c>
      <c r="L2266" s="67" t="s">
        <v>4647</v>
      </c>
      <c r="M2266" s="26" t="s">
        <v>137</v>
      </c>
      <c r="N2266" s="26" t="s">
        <v>138</v>
      </c>
      <c r="O2266" s="26" t="s">
        <v>138</v>
      </c>
      <c r="Q2266" s="30">
        <v>87</v>
      </c>
      <c r="R2266" s="30">
        <v>10720</v>
      </c>
      <c r="S2266" s="31">
        <v>1.3276069702993283</v>
      </c>
      <c r="T2266" s="30">
        <v>2045</v>
      </c>
      <c r="AB2266" s="33" t="e">
        <f>#N/A</f>
        <v>#N/A</v>
      </c>
      <c r="AC2266" s="30">
        <v>1600</v>
      </c>
      <c r="AD2266" s="30" t="e">
        <f>#N/A</f>
        <v>#N/A</v>
      </c>
      <c r="AE2266" s="34">
        <v>0.98</v>
      </c>
      <c r="AG2266" s="30" t="e">
        <f>#N/A</f>
        <v>#N/A</v>
      </c>
      <c r="AH2266" s="30" t="e">
        <f>#N/A</f>
        <v>#N/A</v>
      </c>
      <c r="AI2266" s="30">
        <v>15798.300000000001</v>
      </c>
      <c r="AJ2266" s="30">
        <v>15046</v>
      </c>
      <c r="AK2266" s="26" t="s">
        <v>139</v>
      </c>
      <c r="AL2266" s="26">
        <v>33</v>
      </c>
      <c r="AM2266" s="26" t="s">
        <v>4713</v>
      </c>
      <c r="AU2266" s="26" t="s">
        <v>4714</v>
      </c>
      <c r="AV2266" s="26" t="s">
        <v>4715</v>
      </c>
      <c r="BB2266" s="26" t="s">
        <v>4652</v>
      </c>
      <c r="BD2266" s="37">
        <v>44148</v>
      </c>
      <c r="BE2266" s="30">
        <v>36323</v>
      </c>
      <c r="BF2266" s="30">
        <v>50174</v>
      </c>
      <c r="BG2266" s="37" t="s">
        <v>4653</v>
      </c>
      <c r="BH2266" s="37" t="s">
        <v>4654</v>
      </c>
      <c r="BI2266" s="37" t="s">
        <v>4654</v>
      </c>
      <c r="BJ2266" s="138" t="e">
        <f>#N/A</f>
        <v>#N/A</v>
      </c>
      <c r="BK2266" s="138" t="e">
        <f>#N/A</f>
        <v>#N/A</v>
      </c>
      <c r="BL2266" s="138" t="e">
        <f>#N/A</f>
        <v>#N/A</v>
      </c>
      <c r="BM2266" s="138" t="e">
        <f>#N/A</f>
        <v>#N/A</v>
      </c>
      <c r="BN2266" s="26"/>
      <c r="BO2266" s="26"/>
      <c r="BP2266" s="26"/>
      <c r="BQ2266" s="38"/>
      <c r="BR2266" s="26"/>
      <c r="BS2266" s="26"/>
      <c r="BT2266" s="26"/>
      <c r="BU2266" s="26"/>
      <c r="BV2266" s="39"/>
    </row>
    <row r="2267" spans="1:74" ht="15" hidden="1" customHeight="1" thickBot="1">
      <c r="A2267" s="67">
        <v>2020</v>
      </c>
      <c r="B2267" s="67">
        <v>2263</v>
      </c>
      <c r="C2267" s="67" t="s">
        <v>129</v>
      </c>
      <c r="D2267" s="26" t="s">
        <v>4642</v>
      </c>
      <c r="E2267" s="26" t="s">
        <v>4643</v>
      </c>
      <c r="F2267" s="27">
        <v>44076</v>
      </c>
      <c r="G2267" s="26" t="s">
        <v>4798</v>
      </c>
      <c r="H2267" s="26" t="s">
        <v>4645</v>
      </c>
      <c r="I2267" s="26" t="s">
        <v>4645</v>
      </c>
      <c r="J2267" s="28" t="s">
        <v>4646</v>
      </c>
      <c r="K2267" s="67" t="s">
        <v>135</v>
      </c>
      <c r="L2267" s="67" t="s">
        <v>4647</v>
      </c>
      <c r="M2267" s="26" t="s">
        <v>137</v>
      </c>
      <c r="N2267" s="26" t="s">
        <v>138</v>
      </c>
      <c r="O2267" s="26" t="s">
        <v>138</v>
      </c>
      <c r="Q2267" s="30">
        <v>69</v>
      </c>
      <c r="R2267" s="30">
        <v>4020</v>
      </c>
      <c r="S2267" s="31">
        <v>1.3276069702993283</v>
      </c>
      <c r="T2267" s="30">
        <v>645</v>
      </c>
      <c r="AB2267" s="33" t="e">
        <f>#N/A</f>
        <v>#N/A</v>
      </c>
      <c r="AC2267" s="30">
        <v>1600</v>
      </c>
      <c r="AD2267" s="30" t="e">
        <f>#N/A</f>
        <v>#N/A</v>
      </c>
      <c r="AE2267" s="34">
        <v>0.98</v>
      </c>
      <c r="AG2267" s="30" t="e">
        <f>#N/A</f>
        <v>#N/A</v>
      </c>
      <c r="AH2267" s="30" t="e">
        <f>#N/A</f>
        <v>#N/A</v>
      </c>
      <c r="AI2267" s="30">
        <v>5924.1</v>
      </c>
      <c r="AJ2267" s="30">
        <v>5642</v>
      </c>
      <c r="AK2267" s="26" t="s">
        <v>139</v>
      </c>
      <c r="AL2267" s="26">
        <v>33</v>
      </c>
      <c r="AM2267" s="26" t="s">
        <v>4713</v>
      </c>
      <c r="AU2267" s="26" t="s">
        <v>4714</v>
      </c>
      <c r="AV2267" s="26" t="s">
        <v>4715</v>
      </c>
      <c r="BB2267" s="26" t="s">
        <v>4652</v>
      </c>
      <c r="BD2267" s="37">
        <v>44148</v>
      </c>
      <c r="BE2267" s="30">
        <v>36323</v>
      </c>
      <c r="BF2267" s="30">
        <v>50174</v>
      </c>
      <c r="BG2267" s="37" t="s">
        <v>4653</v>
      </c>
      <c r="BH2267" s="37" t="s">
        <v>4654</v>
      </c>
      <c r="BI2267" s="37" t="s">
        <v>4654</v>
      </c>
      <c r="BJ2267" s="138" t="e">
        <f>#N/A</f>
        <v>#N/A</v>
      </c>
      <c r="BK2267" s="138" t="e">
        <f>#N/A</f>
        <v>#N/A</v>
      </c>
      <c r="BL2267" s="138" t="e">
        <f>#N/A</f>
        <v>#N/A</v>
      </c>
      <c r="BM2267" s="138" t="e">
        <f>#N/A</f>
        <v>#N/A</v>
      </c>
      <c r="BN2267" s="26"/>
      <c r="BO2267" s="26"/>
      <c r="BP2267" s="26"/>
      <c r="BQ2267" s="38"/>
      <c r="BR2267" s="26"/>
      <c r="BS2267" s="26"/>
      <c r="BT2267" s="26"/>
      <c r="BU2267" s="26"/>
      <c r="BV2267" s="39"/>
    </row>
    <row r="2268" spans="1:74" ht="15" hidden="1" customHeight="1" thickBot="1">
      <c r="A2268" s="67">
        <v>2020</v>
      </c>
      <c r="B2268" s="26">
        <v>2264</v>
      </c>
      <c r="C2268" s="67" t="s">
        <v>129</v>
      </c>
      <c r="D2268" s="26" t="s">
        <v>4642</v>
      </c>
      <c r="E2268" s="26" t="s">
        <v>4643</v>
      </c>
      <c r="F2268" s="27">
        <v>44076</v>
      </c>
      <c r="G2268" s="26" t="s">
        <v>4799</v>
      </c>
      <c r="H2268" s="26" t="s">
        <v>4645</v>
      </c>
      <c r="I2268" s="26" t="s">
        <v>4645</v>
      </c>
      <c r="J2268" s="28" t="s">
        <v>4646</v>
      </c>
      <c r="K2268" s="67" t="s">
        <v>135</v>
      </c>
      <c r="L2268" s="67" t="s">
        <v>4647</v>
      </c>
      <c r="M2268" s="26" t="s">
        <v>137</v>
      </c>
      <c r="N2268" s="26" t="s">
        <v>138</v>
      </c>
      <c r="O2268" s="26" t="s">
        <v>138</v>
      </c>
      <c r="Q2268" s="30">
        <v>77</v>
      </c>
      <c r="R2268" s="30">
        <v>8070</v>
      </c>
      <c r="S2268" s="31">
        <v>1.3276069702993283</v>
      </c>
      <c r="T2268" s="30">
        <v>1890</v>
      </c>
      <c r="AB2268" s="33" t="e">
        <f>#N/A</f>
        <v>#N/A</v>
      </c>
      <c r="AC2268" s="30">
        <v>1600</v>
      </c>
      <c r="AD2268" s="30" t="e">
        <f>#N/A</f>
        <v>#N/A</v>
      </c>
      <c r="AE2268" s="34">
        <v>0.69428571428571428</v>
      </c>
      <c r="AG2268" s="30" t="e">
        <f>#N/A</f>
        <v>#N/A</v>
      </c>
      <c r="AH2268" s="30" t="e">
        <f>#N/A</f>
        <v>#N/A</v>
      </c>
      <c r="AI2268" s="30">
        <v>11892.300000000001</v>
      </c>
      <c r="AJ2268" s="30">
        <v>11326</v>
      </c>
      <c r="AK2268" s="26" t="s">
        <v>139</v>
      </c>
      <c r="AL2268" s="26">
        <v>33</v>
      </c>
      <c r="AM2268" s="26" t="s">
        <v>4713</v>
      </c>
      <c r="AU2268" s="26" t="s">
        <v>4714</v>
      </c>
      <c r="AV2268" s="26" t="s">
        <v>4715</v>
      </c>
      <c r="BB2268" s="26" t="s">
        <v>4652</v>
      </c>
      <c r="BD2268" s="37">
        <v>44148</v>
      </c>
      <c r="BE2268" s="30">
        <v>36323</v>
      </c>
      <c r="BF2268" s="30">
        <v>50174</v>
      </c>
      <c r="BG2268" s="37" t="s">
        <v>4653</v>
      </c>
      <c r="BH2268" s="37" t="s">
        <v>4654</v>
      </c>
      <c r="BI2268" s="37" t="s">
        <v>4654</v>
      </c>
      <c r="BJ2268" s="138" t="e">
        <f>#N/A</f>
        <v>#N/A</v>
      </c>
      <c r="BK2268" s="138" t="e">
        <f>#N/A</f>
        <v>#N/A</v>
      </c>
      <c r="BL2268" s="138" t="e">
        <f>#N/A</f>
        <v>#N/A</v>
      </c>
      <c r="BM2268" s="138" t="e">
        <f>#N/A</f>
        <v>#N/A</v>
      </c>
      <c r="BN2268" s="26"/>
      <c r="BO2268" s="26"/>
      <c r="BP2268" s="26"/>
      <c r="BQ2268" s="38"/>
      <c r="BR2268" s="26"/>
      <c r="BS2268" s="26"/>
      <c r="BT2268" s="26"/>
      <c r="BU2268" s="26"/>
      <c r="BV2268" s="39"/>
    </row>
    <row r="2269" spans="1:74" ht="15" hidden="1" customHeight="1" thickBot="1">
      <c r="A2269" s="67">
        <v>2020</v>
      </c>
      <c r="B2269" s="67">
        <v>2265</v>
      </c>
      <c r="C2269" s="67" t="s">
        <v>129</v>
      </c>
      <c r="D2269" s="26" t="s">
        <v>4642</v>
      </c>
      <c r="E2269" s="26" t="s">
        <v>4643</v>
      </c>
      <c r="F2269" s="27">
        <v>44076</v>
      </c>
      <c r="G2269" s="26" t="s">
        <v>4800</v>
      </c>
      <c r="H2269" s="26" t="s">
        <v>4645</v>
      </c>
      <c r="I2269" s="26" t="s">
        <v>4645</v>
      </c>
      <c r="J2269" s="28" t="s">
        <v>4646</v>
      </c>
      <c r="K2269" s="67" t="s">
        <v>135</v>
      </c>
      <c r="L2269" s="67" t="s">
        <v>4647</v>
      </c>
      <c r="M2269" s="26" t="s">
        <v>137</v>
      </c>
      <c r="N2269" s="26" t="s">
        <v>138</v>
      </c>
      <c r="O2269" s="26" t="s">
        <v>138</v>
      </c>
      <c r="Q2269" s="30">
        <v>79</v>
      </c>
      <c r="R2269" s="30">
        <v>5650</v>
      </c>
      <c r="S2269" s="31">
        <v>1.3276069702993283</v>
      </c>
      <c r="T2269" s="30">
        <v>1147</v>
      </c>
      <c r="AB2269" s="33" t="e">
        <f>#N/A</f>
        <v>#N/A</v>
      </c>
      <c r="AC2269" s="30">
        <v>1600</v>
      </c>
      <c r="AD2269" s="30" t="e">
        <f>#N/A</f>
        <v>#N/A</v>
      </c>
      <c r="AE2269" s="34">
        <v>0.69</v>
      </c>
      <c r="AG2269" s="30" t="e">
        <f>#N/A</f>
        <v>#N/A</v>
      </c>
      <c r="AH2269" s="30" t="e">
        <f>#N/A</f>
        <v>#N/A</v>
      </c>
      <c r="AI2269" s="30">
        <v>8326.5</v>
      </c>
      <c r="AJ2269" s="30">
        <v>7930</v>
      </c>
      <c r="AK2269" s="26" t="s">
        <v>139</v>
      </c>
      <c r="AL2269" s="26">
        <v>33</v>
      </c>
      <c r="AM2269" s="26" t="s">
        <v>4713</v>
      </c>
      <c r="AU2269" s="26" t="s">
        <v>4714</v>
      </c>
      <c r="AV2269" s="26" t="s">
        <v>4715</v>
      </c>
      <c r="BB2269" s="26" t="s">
        <v>4652</v>
      </c>
      <c r="BD2269" s="37">
        <v>44148</v>
      </c>
      <c r="BE2269" s="30">
        <v>36323</v>
      </c>
      <c r="BF2269" s="30">
        <v>50174</v>
      </c>
      <c r="BG2269" s="37" t="s">
        <v>4653</v>
      </c>
      <c r="BH2269" s="37" t="s">
        <v>4654</v>
      </c>
      <c r="BI2269" s="37" t="s">
        <v>4654</v>
      </c>
      <c r="BJ2269" s="138" t="e">
        <f>#N/A</f>
        <v>#N/A</v>
      </c>
      <c r="BK2269" s="138" t="e">
        <f>#N/A</f>
        <v>#N/A</v>
      </c>
      <c r="BL2269" s="138" t="e">
        <f>#N/A</f>
        <v>#N/A</v>
      </c>
      <c r="BM2269" s="138" t="e">
        <f>#N/A</f>
        <v>#N/A</v>
      </c>
      <c r="BN2269" s="26"/>
      <c r="BO2269" s="26"/>
      <c r="BP2269" s="26"/>
      <c r="BQ2269" s="38"/>
      <c r="BR2269" s="26"/>
      <c r="BS2269" s="26"/>
      <c r="BT2269" s="26"/>
      <c r="BU2269" s="26"/>
      <c r="BV2269" s="39"/>
    </row>
    <row r="2270" spans="1:74" ht="15" hidden="1" customHeight="1" thickBot="1">
      <c r="A2270" s="67">
        <v>2020</v>
      </c>
      <c r="B2270" s="26">
        <v>2266</v>
      </c>
      <c r="C2270" s="67" t="s">
        <v>129</v>
      </c>
      <c r="D2270" s="26" t="s">
        <v>4642</v>
      </c>
      <c r="E2270" s="26" t="s">
        <v>4643</v>
      </c>
      <c r="F2270" s="27">
        <v>44076</v>
      </c>
      <c r="G2270" s="26" t="s">
        <v>4801</v>
      </c>
      <c r="H2270" s="26" t="s">
        <v>4645</v>
      </c>
      <c r="I2270" s="26" t="s">
        <v>4645</v>
      </c>
      <c r="J2270" s="28" t="s">
        <v>4646</v>
      </c>
      <c r="K2270" s="67" t="s">
        <v>135</v>
      </c>
      <c r="L2270" s="67" t="s">
        <v>4647</v>
      </c>
      <c r="M2270" s="26" t="s">
        <v>137</v>
      </c>
      <c r="N2270" s="26" t="s">
        <v>138</v>
      </c>
      <c r="O2270" s="26" t="s">
        <v>138</v>
      </c>
      <c r="Q2270" s="30">
        <v>76</v>
      </c>
      <c r="R2270" s="30">
        <v>6450</v>
      </c>
      <c r="S2270" s="31">
        <v>1.3276069702993283</v>
      </c>
      <c r="T2270" s="30">
        <v>1308</v>
      </c>
      <c r="AB2270" s="33" t="e">
        <f>#N/A</f>
        <v>#N/A</v>
      </c>
      <c r="AC2270" s="30">
        <v>1600</v>
      </c>
      <c r="AD2270" s="30" t="e">
        <f>#N/A</f>
        <v>#N/A</v>
      </c>
      <c r="AE2270" s="34">
        <v>0.71684210526315784</v>
      </c>
      <c r="AG2270" s="30" t="e">
        <f>#N/A</f>
        <v>#N/A</v>
      </c>
      <c r="AH2270" s="30" t="e">
        <f>#N/A</f>
        <v>#N/A</v>
      </c>
      <c r="AI2270" s="30">
        <v>9505.65</v>
      </c>
      <c r="AJ2270" s="30">
        <v>9053</v>
      </c>
      <c r="AK2270" s="26" t="s">
        <v>139</v>
      </c>
      <c r="AL2270" s="26">
        <v>33</v>
      </c>
      <c r="AM2270" s="26" t="s">
        <v>4713</v>
      </c>
      <c r="AU2270" s="26" t="s">
        <v>4714</v>
      </c>
      <c r="AV2270" s="26" t="s">
        <v>4715</v>
      </c>
      <c r="BB2270" s="26" t="s">
        <v>4652</v>
      </c>
      <c r="BD2270" s="37">
        <v>44148</v>
      </c>
      <c r="BE2270" s="30">
        <v>36323</v>
      </c>
      <c r="BF2270" s="30">
        <v>50174</v>
      </c>
      <c r="BG2270" s="37" t="s">
        <v>4653</v>
      </c>
      <c r="BH2270" s="37" t="s">
        <v>4654</v>
      </c>
      <c r="BI2270" s="37" t="s">
        <v>4654</v>
      </c>
      <c r="BJ2270" s="138" t="e">
        <f>#N/A</f>
        <v>#N/A</v>
      </c>
      <c r="BK2270" s="138" t="e">
        <f>#N/A</f>
        <v>#N/A</v>
      </c>
      <c r="BL2270" s="138" t="e">
        <f>#N/A</f>
        <v>#N/A</v>
      </c>
      <c r="BM2270" s="138" t="e">
        <f>#N/A</f>
        <v>#N/A</v>
      </c>
      <c r="BN2270" s="26"/>
      <c r="BO2270" s="26"/>
      <c r="BP2270" s="26"/>
      <c r="BQ2270" s="38"/>
      <c r="BR2270" s="26"/>
      <c r="BS2270" s="26"/>
      <c r="BT2270" s="26"/>
      <c r="BU2270" s="26"/>
      <c r="BV2270" s="39"/>
    </row>
    <row r="2271" spans="1:74" ht="15" hidden="1" customHeight="1" thickBot="1">
      <c r="A2271" s="67">
        <v>2020</v>
      </c>
      <c r="B2271" s="67">
        <v>2267</v>
      </c>
      <c r="C2271" s="67" t="s">
        <v>129</v>
      </c>
      <c r="D2271" s="26" t="s">
        <v>4642</v>
      </c>
      <c r="E2271" s="26" t="s">
        <v>4643</v>
      </c>
      <c r="F2271" s="27">
        <v>44076</v>
      </c>
      <c r="G2271" s="26" t="s">
        <v>4802</v>
      </c>
      <c r="H2271" s="26" t="s">
        <v>4645</v>
      </c>
      <c r="I2271" s="26" t="s">
        <v>4645</v>
      </c>
      <c r="J2271" s="28" t="s">
        <v>4646</v>
      </c>
      <c r="K2271" s="67" t="s">
        <v>135</v>
      </c>
      <c r="L2271" s="67" t="s">
        <v>4647</v>
      </c>
      <c r="M2271" s="26" t="s">
        <v>137</v>
      </c>
      <c r="N2271" s="26" t="s">
        <v>138</v>
      </c>
      <c r="O2271" s="26" t="s">
        <v>138</v>
      </c>
      <c r="Q2271" s="30">
        <v>85</v>
      </c>
      <c r="R2271" s="30">
        <v>10120</v>
      </c>
      <c r="S2271" s="31">
        <v>1.3276069702993283</v>
      </c>
      <c r="T2271" s="30">
        <v>2110</v>
      </c>
      <c r="AB2271" s="33" t="e">
        <f>#N/A</f>
        <v>#N/A</v>
      </c>
      <c r="AC2271" s="30">
        <v>1600</v>
      </c>
      <c r="AD2271" s="30" t="e">
        <f>#N/A</f>
        <v>#N/A</v>
      </c>
      <c r="AE2271" s="34">
        <v>0.72</v>
      </c>
      <c r="AG2271" s="30" t="e">
        <f>#N/A</f>
        <v>#N/A</v>
      </c>
      <c r="AH2271" s="30" t="e">
        <f>#N/A</f>
        <v>#N/A</v>
      </c>
      <c r="AI2271" s="30">
        <v>14914.2</v>
      </c>
      <c r="AJ2271" s="30">
        <v>14204</v>
      </c>
      <c r="AK2271" s="26" t="s">
        <v>139</v>
      </c>
      <c r="AL2271" s="26">
        <v>33</v>
      </c>
      <c r="AM2271" s="26" t="s">
        <v>4713</v>
      </c>
      <c r="AU2271" s="26" t="s">
        <v>4714</v>
      </c>
      <c r="AV2271" s="26" t="s">
        <v>4715</v>
      </c>
      <c r="BB2271" s="26" t="s">
        <v>4652</v>
      </c>
      <c r="BD2271" s="37">
        <v>44148</v>
      </c>
      <c r="BE2271" s="30">
        <v>36323</v>
      </c>
      <c r="BF2271" s="30">
        <v>50174</v>
      </c>
      <c r="BG2271" s="37" t="s">
        <v>4653</v>
      </c>
      <c r="BH2271" s="37" t="s">
        <v>4654</v>
      </c>
      <c r="BI2271" s="37" t="s">
        <v>4654</v>
      </c>
      <c r="BJ2271" s="138" t="e">
        <f>#N/A</f>
        <v>#N/A</v>
      </c>
      <c r="BK2271" s="138" t="e">
        <f>#N/A</f>
        <v>#N/A</v>
      </c>
      <c r="BL2271" s="138" t="e">
        <f>#N/A</f>
        <v>#N/A</v>
      </c>
      <c r="BM2271" s="138" t="e">
        <f>#N/A</f>
        <v>#N/A</v>
      </c>
      <c r="BN2271" s="26"/>
      <c r="BO2271" s="26"/>
      <c r="BP2271" s="26"/>
      <c r="BQ2271" s="38"/>
      <c r="BR2271" s="26"/>
      <c r="BS2271" s="26"/>
      <c r="BT2271" s="26"/>
      <c r="BU2271" s="26"/>
      <c r="BV2271" s="39"/>
    </row>
    <row r="2272" spans="1:74" ht="15" hidden="1" customHeight="1" thickBot="1">
      <c r="A2272" s="67">
        <v>2020</v>
      </c>
      <c r="B2272" s="26">
        <v>2268</v>
      </c>
      <c r="C2272" s="67" t="s">
        <v>129</v>
      </c>
      <c r="D2272" s="26" t="s">
        <v>4642</v>
      </c>
      <c r="E2272" s="26" t="s">
        <v>4643</v>
      </c>
      <c r="F2272" s="27">
        <v>44076</v>
      </c>
      <c r="G2272" s="26" t="s">
        <v>4803</v>
      </c>
      <c r="H2272" s="26" t="s">
        <v>4645</v>
      </c>
      <c r="I2272" s="26" t="s">
        <v>4645</v>
      </c>
      <c r="J2272" s="28" t="s">
        <v>4646</v>
      </c>
      <c r="K2272" s="67" t="s">
        <v>135</v>
      </c>
      <c r="L2272" s="67" t="s">
        <v>4647</v>
      </c>
      <c r="M2272" s="26" t="s">
        <v>137</v>
      </c>
      <c r="N2272" s="26" t="s">
        <v>138</v>
      </c>
      <c r="O2272" s="26" t="s">
        <v>138</v>
      </c>
      <c r="Q2272" s="30">
        <v>66</v>
      </c>
      <c r="R2272" s="30">
        <v>3440</v>
      </c>
      <c r="S2272" s="31">
        <v>1.3276069702993283</v>
      </c>
      <c r="T2272" s="30">
        <v>627</v>
      </c>
      <c r="U2272" s="30">
        <v>529</v>
      </c>
      <c r="V2272" s="32">
        <v>4.7619047619047619</v>
      </c>
      <c r="W2272" s="30">
        <v>57</v>
      </c>
      <c r="X2272" s="30">
        <f>(W2272*U2272/5)*(1000/R2272)</f>
        <v>1753.0813953488373</v>
      </c>
      <c r="Y2272" s="30">
        <f>X2272*R2272/1000</f>
        <v>6030.6</v>
      </c>
      <c r="AB2272" s="33" t="e">
        <f>#N/A</f>
        <v>#N/A</v>
      </c>
      <c r="AC2272" s="30">
        <v>1600</v>
      </c>
      <c r="AD2272" s="30" t="e">
        <f>#N/A</f>
        <v>#N/A</v>
      </c>
      <c r="AE2272" s="34">
        <v>0.85499999999999998</v>
      </c>
      <c r="AG2272" s="30" t="e">
        <f>#N/A</f>
        <v>#N/A</v>
      </c>
      <c r="AH2272" s="30" t="e">
        <f>#N/A</f>
        <v>#N/A</v>
      </c>
      <c r="AI2272" s="30">
        <v>5069.4000000000005</v>
      </c>
      <c r="AJ2272" s="30">
        <v>4828</v>
      </c>
      <c r="AK2272" s="26" t="s">
        <v>139</v>
      </c>
      <c r="AL2272" s="26">
        <v>33</v>
      </c>
      <c r="AM2272" s="26" t="s">
        <v>4713</v>
      </c>
      <c r="AU2272" s="26" t="s">
        <v>4714</v>
      </c>
      <c r="AV2272" s="26" t="s">
        <v>4715</v>
      </c>
      <c r="BB2272" s="26" t="s">
        <v>4652</v>
      </c>
      <c r="BD2272" s="37">
        <v>44148</v>
      </c>
      <c r="BE2272" s="30">
        <v>36323</v>
      </c>
      <c r="BF2272" s="30">
        <v>50174</v>
      </c>
      <c r="BG2272" s="37" t="s">
        <v>4653</v>
      </c>
      <c r="BH2272" s="37" t="s">
        <v>4654</v>
      </c>
      <c r="BI2272" s="37" t="s">
        <v>4654</v>
      </c>
      <c r="BJ2272" s="138" t="e">
        <f>#N/A</f>
        <v>#N/A</v>
      </c>
      <c r="BK2272" s="138" t="e">
        <f>#N/A</f>
        <v>#N/A</v>
      </c>
      <c r="BL2272" s="138" t="e">
        <f>#N/A</f>
        <v>#N/A</v>
      </c>
      <c r="BM2272" s="138" t="e">
        <f>#N/A</f>
        <v>#N/A</v>
      </c>
      <c r="BN2272" s="26"/>
      <c r="BO2272" s="26"/>
      <c r="BP2272" s="26"/>
      <c r="BQ2272" s="38"/>
      <c r="BR2272" s="26"/>
      <c r="BS2272" s="26"/>
      <c r="BT2272" s="26"/>
      <c r="BU2272" s="26"/>
      <c r="BV2272" s="39"/>
    </row>
    <row r="2273" spans="1:74" ht="15" hidden="1" customHeight="1" thickBot="1">
      <c r="A2273" s="67">
        <v>2020</v>
      </c>
      <c r="B2273" s="67">
        <v>2269</v>
      </c>
      <c r="C2273" s="67" t="s">
        <v>129</v>
      </c>
      <c r="D2273" s="26" t="s">
        <v>4642</v>
      </c>
      <c r="E2273" s="26" t="s">
        <v>4643</v>
      </c>
      <c r="F2273" s="27">
        <v>44076</v>
      </c>
      <c r="G2273" s="26" t="s">
        <v>4804</v>
      </c>
      <c r="H2273" s="26" t="s">
        <v>4645</v>
      </c>
      <c r="I2273" s="26" t="s">
        <v>4645</v>
      </c>
      <c r="J2273" s="28" t="s">
        <v>4646</v>
      </c>
      <c r="K2273" s="67" t="s">
        <v>135</v>
      </c>
      <c r="L2273" s="67" t="s">
        <v>4647</v>
      </c>
      <c r="M2273" s="26" t="s">
        <v>137</v>
      </c>
      <c r="N2273" s="26" t="s">
        <v>138</v>
      </c>
      <c r="O2273" s="26" t="s">
        <v>138</v>
      </c>
      <c r="Q2273" s="30">
        <v>79</v>
      </c>
      <c r="R2273" s="30">
        <v>8590</v>
      </c>
      <c r="S2273" s="31">
        <v>1.3276069702993283</v>
      </c>
      <c r="T2273" s="30">
        <v>2080</v>
      </c>
      <c r="AB2273" s="33" t="e">
        <f>#N/A</f>
        <v>#N/A</v>
      </c>
      <c r="AC2273" s="30">
        <v>1600</v>
      </c>
      <c r="AD2273" s="30" t="e">
        <f>#N/A</f>
        <v>#N/A</v>
      </c>
      <c r="AE2273" s="34">
        <v>0.86</v>
      </c>
      <c r="AG2273" s="30" t="e">
        <f>#N/A</f>
        <v>#N/A</v>
      </c>
      <c r="AH2273" s="30" t="e">
        <f>#N/A</f>
        <v>#N/A</v>
      </c>
      <c r="AI2273" s="30">
        <v>12658.800000000001</v>
      </c>
      <c r="AJ2273" s="30">
        <v>12056</v>
      </c>
      <c r="AK2273" s="26" t="s">
        <v>139</v>
      </c>
      <c r="AL2273" s="26">
        <v>33</v>
      </c>
      <c r="AM2273" s="26" t="s">
        <v>4713</v>
      </c>
      <c r="AU2273" s="26" t="s">
        <v>4714</v>
      </c>
      <c r="AV2273" s="26" t="s">
        <v>4715</v>
      </c>
      <c r="BB2273" s="26" t="s">
        <v>4652</v>
      </c>
      <c r="BD2273" s="37">
        <v>44148</v>
      </c>
      <c r="BE2273" s="30">
        <v>36323</v>
      </c>
      <c r="BF2273" s="30">
        <v>50174</v>
      </c>
      <c r="BG2273" s="37" t="s">
        <v>4653</v>
      </c>
      <c r="BH2273" s="37" t="s">
        <v>4654</v>
      </c>
      <c r="BI2273" s="37" t="s">
        <v>4654</v>
      </c>
      <c r="BJ2273" s="138" t="e">
        <f>#N/A</f>
        <v>#N/A</v>
      </c>
      <c r="BK2273" s="138" t="e">
        <f>#N/A</f>
        <v>#N/A</v>
      </c>
      <c r="BL2273" s="138" t="e">
        <f>#N/A</f>
        <v>#N/A</v>
      </c>
      <c r="BM2273" s="138" t="e">
        <f>#N/A</f>
        <v>#N/A</v>
      </c>
      <c r="BN2273" s="26"/>
      <c r="BO2273" s="26"/>
      <c r="BP2273" s="26"/>
      <c r="BQ2273" s="38"/>
      <c r="BR2273" s="26"/>
      <c r="BS2273" s="26"/>
      <c r="BT2273" s="26"/>
      <c r="BU2273" s="26"/>
      <c r="BV2273" s="39"/>
    </row>
    <row r="2274" spans="1:74" ht="15" hidden="1" customHeight="1" thickBot="1">
      <c r="A2274" s="67">
        <v>2020</v>
      </c>
      <c r="B2274" s="26">
        <v>2270</v>
      </c>
      <c r="C2274" s="67" t="s">
        <v>129</v>
      </c>
      <c r="D2274" s="26" t="s">
        <v>4642</v>
      </c>
      <c r="E2274" s="26" t="s">
        <v>4643</v>
      </c>
      <c r="F2274" s="27">
        <v>44076</v>
      </c>
      <c r="G2274" s="26" t="s">
        <v>4805</v>
      </c>
      <c r="H2274" s="26" t="s">
        <v>4645</v>
      </c>
      <c r="I2274" s="26" t="s">
        <v>4645</v>
      </c>
      <c r="J2274" s="28" t="s">
        <v>4646</v>
      </c>
      <c r="K2274" s="67" t="s">
        <v>135</v>
      </c>
      <c r="L2274" s="67" t="s">
        <v>4647</v>
      </c>
      <c r="M2274" s="26" t="s">
        <v>137</v>
      </c>
      <c r="N2274" s="26" t="s">
        <v>138</v>
      </c>
      <c r="O2274" s="26" t="s">
        <v>138</v>
      </c>
      <c r="Q2274" s="30">
        <v>78</v>
      </c>
      <c r="R2274" s="30">
        <v>7350</v>
      </c>
      <c r="S2274" s="31">
        <v>1.3276069702993283</v>
      </c>
      <c r="T2274" s="30">
        <v>1580</v>
      </c>
      <c r="AB2274" s="33" t="e">
        <f>#N/A</f>
        <v>#N/A</v>
      </c>
      <c r="AC2274" s="30">
        <v>1600</v>
      </c>
      <c r="AD2274" s="30" t="e">
        <f>#N/A</f>
        <v>#N/A</v>
      </c>
      <c r="AE2274" s="34">
        <v>0.91749999999999998</v>
      </c>
      <c r="AG2274" s="30" t="e">
        <f>#N/A</f>
        <v>#N/A</v>
      </c>
      <c r="AH2274" s="30" t="e">
        <f>#N/A</f>
        <v>#N/A</v>
      </c>
      <c r="AI2274" s="30">
        <v>10831.800000000001</v>
      </c>
      <c r="AJ2274" s="30">
        <v>10316</v>
      </c>
      <c r="AK2274" s="26" t="s">
        <v>139</v>
      </c>
      <c r="AL2274" s="26">
        <v>33</v>
      </c>
      <c r="AM2274" s="26" t="s">
        <v>4713</v>
      </c>
      <c r="AU2274" s="26" t="s">
        <v>4714</v>
      </c>
      <c r="AV2274" s="26" t="s">
        <v>4715</v>
      </c>
      <c r="BB2274" s="26" t="s">
        <v>4652</v>
      </c>
      <c r="BD2274" s="37">
        <v>44148</v>
      </c>
      <c r="BE2274" s="30">
        <v>36323</v>
      </c>
      <c r="BF2274" s="30">
        <v>50174</v>
      </c>
      <c r="BG2274" s="37" t="s">
        <v>4653</v>
      </c>
      <c r="BH2274" s="37" t="s">
        <v>4654</v>
      </c>
      <c r="BI2274" s="37" t="s">
        <v>4654</v>
      </c>
      <c r="BJ2274" s="138" t="e">
        <f>#N/A</f>
        <v>#N/A</v>
      </c>
      <c r="BK2274" s="138" t="e">
        <f>#N/A</f>
        <v>#N/A</v>
      </c>
      <c r="BL2274" s="138" t="e">
        <f>#N/A</f>
        <v>#N/A</v>
      </c>
      <c r="BM2274" s="138" t="e">
        <f>#N/A</f>
        <v>#N/A</v>
      </c>
      <c r="BN2274" s="26"/>
      <c r="BO2274" s="26"/>
      <c r="BP2274" s="26"/>
      <c r="BQ2274" s="38"/>
      <c r="BR2274" s="26"/>
      <c r="BS2274" s="26"/>
      <c r="BT2274" s="26"/>
      <c r="BU2274" s="26"/>
      <c r="BV2274" s="39"/>
    </row>
    <row r="2275" spans="1:74" ht="15" hidden="1" customHeight="1" thickBot="1">
      <c r="A2275" s="67">
        <v>2020</v>
      </c>
      <c r="B2275" s="67">
        <v>2271</v>
      </c>
      <c r="C2275" s="67" t="s">
        <v>129</v>
      </c>
      <c r="D2275" s="26" t="s">
        <v>4642</v>
      </c>
      <c r="E2275" s="26" t="s">
        <v>4643</v>
      </c>
      <c r="F2275" s="27">
        <v>44076</v>
      </c>
      <c r="G2275" s="26" t="s">
        <v>4806</v>
      </c>
      <c r="H2275" s="26" t="s">
        <v>4645</v>
      </c>
      <c r="I2275" s="26" t="s">
        <v>4645</v>
      </c>
      <c r="J2275" s="28" t="s">
        <v>4646</v>
      </c>
      <c r="K2275" s="67" t="s">
        <v>135</v>
      </c>
      <c r="L2275" s="67" t="s">
        <v>4647</v>
      </c>
      <c r="M2275" s="26" t="s">
        <v>137</v>
      </c>
      <c r="N2275" s="26" t="s">
        <v>138</v>
      </c>
      <c r="O2275" s="26" t="s">
        <v>138</v>
      </c>
      <c r="Q2275" s="30">
        <v>74</v>
      </c>
      <c r="R2275" s="30">
        <v>5480</v>
      </c>
      <c r="S2275" s="31">
        <v>1.3276069702993283</v>
      </c>
      <c r="T2275" s="30">
        <v>1265</v>
      </c>
      <c r="AB2275" s="33" t="e">
        <f>#N/A</f>
        <v>#N/A</v>
      </c>
      <c r="AC2275" s="30">
        <v>1600</v>
      </c>
      <c r="AD2275" s="30" t="e">
        <f>#N/A</f>
        <v>#N/A</v>
      </c>
      <c r="AE2275" s="34">
        <v>0.92</v>
      </c>
      <c r="AG2275" s="30" t="e">
        <f>#N/A</f>
        <v>#N/A</v>
      </c>
      <c r="AH2275" s="30" t="e">
        <f>#N/A</f>
        <v>#N/A</v>
      </c>
      <c r="AI2275" s="30">
        <v>8075.55</v>
      </c>
      <c r="AJ2275" s="30">
        <v>7691</v>
      </c>
      <c r="AK2275" s="26" t="s">
        <v>139</v>
      </c>
      <c r="AL2275" s="26">
        <v>33</v>
      </c>
      <c r="AM2275" s="26" t="s">
        <v>4713</v>
      </c>
      <c r="AU2275" s="26" t="s">
        <v>4714</v>
      </c>
      <c r="AV2275" s="26" t="s">
        <v>4715</v>
      </c>
      <c r="BB2275" s="26" t="s">
        <v>4652</v>
      </c>
      <c r="BD2275" s="37">
        <v>44148</v>
      </c>
      <c r="BE2275" s="30">
        <v>36323</v>
      </c>
      <c r="BF2275" s="30">
        <v>50174</v>
      </c>
      <c r="BG2275" s="37" t="s">
        <v>4653</v>
      </c>
      <c r="BH2275" s="37" t="s">
        <v>4654</v>
      </c>
      <c r="BI2275" s="37" t="s">
        <v>4654</v>
      </c>
      <c r="BJ2275" s="138" t="e">
        <f>#N/A</f>
        <v>#N/A</v>
      </c>
      <c r="BK2275" s="138" t="e">
        <f>#N/A</f>
        <v>#N/A</v>
      </c>
      <c r="BL2275" s="138" t="e">
        <f>#N/A</f>
        <v>#N/A</v>
      </c>
      <c r="BM2275" s="138" t="e">
        <f>#N/A</f>
        <v>#N/A</v>
      </c>
      <c r="BN2275" s="26"/>
      <c r="BO2275" s="26"/>
      <c r="BP2275" s="26"/>
      <c r="BQ2275" s="38"/>
      <c r="BR2275" s="26"/>
      <c r="BS2275" s="26"/>
      <c r="BT2275" s="26"/>
      <c r="BU2275" s="26"/>
      <c r="BV2275" s="39"/>
    </row>
    <row r="2276" spans="1:74" ht="15" hidden="1" customHeight="1" thickBot="1">
      <c r="A2276" s="67">
        <v>2020</v>
      </c>
      <c r="B2276" s="26">
        <v>2272</v>
      </c>
      <c r="C2276" s="67" t="s">
        <v>129</v>
      </c>
      <c r="D2276" s="26" t="s">
        <v>4642</v>
      </c>
      <c r="E2276" s="26" t="s">
        <v>4643</v>
      </c>
      <c r="F2276" s="27">
        <v>44076</v>
      </c>
      <c r="G2276" s="26" t="s">
        <v>4807</v>
      </c>
      <c r="H2276" s="26" t="s">
        <v>4645</v>
      </c>
      <c r="I2276" s="26" t="s">
        <v>4645</v>
      </c>
      <c r="J2276" s="28" t="s">
        <v>4646</v>
      </c>
      <c r="K2276" s="67" t="s">
        <v>135</v>
      </c>
      <c r="L2276" s="67" t="s">
        <v>4647</v>
      </c>
      <c r="M2276" s="26" t="s">
        <v>137</v>
      </c>
      <c r="N2276" s="26" t="s">
        <v>138</v>
      </c>
      <c r="O2276" s="26" t="s">
        <v>138</v>
      </c>
      <c r="Q2276" s="30">
        <v>79</v>
      </c>
      <c r="R2276" s="30">
        <v>7720</v>
      </c>
      <c r="S2276" s="31">
        <v>1.3276069702993283</v>
      </c>
      <c r="T2276" s="30">
        <v>1593</v>
      </c>
      <c r="AB2276" s="33" t="e">
        <f>#N/A</f>
        <v>#N/A</v>
      </c>
      <c r="AC2276" s="30">
        <v>1600</v>
      </c>
      <c r="AD2276" s="30" t="e">
        <f>#N/A</f>
        <v>#N/A</v>
      </c>
      <c r="AE2276" s="34">
        <v>0.92117647058823526</v>
      </c>
      <c r="AG2276" s="30" t="e">
        <f>#N/A</f>
        <v>#N/A</v>
      </c>
      <c r="AH2276" s="30" t="e">
        <f>#N/A</f>
        <v>#N/A</v>
      </c>
      <c r="AI2276" s="30">
        <v>11376.75</v>
      </c>
      <c r="AJ2276" s="30">
        <v>10835</v>
      </c>
      <c r="AK2276" s="26" t="s">
        <v>139</v>
      </c>
      <c r="AL2276" s="26">
        <v>33</v>
      </c>
      <c r="AM2276" s="26" t="s">
        <v>4713</v>
      </c>
      <c r="AU2276" s="26" t="s">
        <v>4714</v>
      </c>
      <c r="AV2276" s="26" t="s">
        <v>4715</v>
      </c>
      <c r="BB2276" s="26" t="s">
        <v>4652</v>
      </c>
      <c r="BD2276" s="37">
        <v>44148</v>
      </c>
      <c r="BE2276" s="30">
        <v>36323</v>
      </c>
      <c r="BF2276" s="30">
        <v>50174</v>
      </c>
      <c r="BG2276" s="37" t="s">
        <v>4653</v>
      </c>
      <c r="BH2276" s="37" t="s">
        <v>4654</v>
      </c>
      <c r="BI2276" s="37" t="s">
        <v>4654</v>
      </c>
      <c r="BJ2276" s="138" t="e">
        <f>#N/A</f>
        <v>#N/A</v>
      </c>
      <c r="BK2276" s="138" t="e">
        <f>#N/A</f>
        <v>#N/A</v>
      </c>
      <c r="BL2276" s="138" t="e">
        <f>#N/A</f>
        <v>#N/A</v>
      </c>
      <c r="BM2276" s="138" t="e">
        <f>#N/A</f>
        <v>#N/A</v>
      </c>
      <c r="BN2276" s="26"/>
      <c r="BO2276" s="26"/>
      <c r="BP2276" s="26"/>
      <c r="BQ2276" s="38"/>
      <c r="BR2276" s="26"/>
      <c r="BS2276" s="26"/>
      <c r="BT2276" s="26"/>
      <c r="BU2276" s="26"/>
      <c r="BV2276" s="39"/>
    </row>
    <row r="2277" spans="1:74" ht="15" hidden="1" customHeight="1" thickBot="1">
      <c r="A2277" s="67">
        <v>2020</v>
      </c>
      <c r="B2277" s="67">
        <v>2273</v>
      </c>
      <c r="C2277" s="67" t="s">
        <v>129</v>
      </c>
      <c r="D2277" s="26" t="s">
        <v>4642</v>
      </c>
      <c r="E2277" s="26" t="s">
        <v>4643</v>
      </c>
      <c r="F2277" s="27">
        <v>44076</v>
      </c>
      <c r="G2277" s="26" t="s">
        <v>4808</v>
      </c>
      <c r="H2277" s="26" t="s">
        <v>4645</v>
      </c>
      <c r="I2277" s="26" t="s">
        <v>4645</v>
      </c>
      <c r="J2277" s="28" t="s">
        <v>4646</v>
      </c>
      <c r="K2277" s="67" t="s">
        <v>135</v>
      </c>
      <c r="L2277" s="67" t="s">
        <v>4647</v>
      </c>
      <c r="M2277" s="26" t="s">
        <v>137</v>
      </c>
      <c r="N2277" s="26" t="s">
        <v>138</v>
      </c>
      <c r="O2277" s="26" t="s">
        <v>138</v>
      </c>
      <c r="Q2277" s="30">
        <v>81</v>
      </c>
      <c r="R2277" s="30">
        <v>8500</v>
      </c>
      <c r="S2277" s="31">
        <v>1.3276069702993283</v>
      </c>
      <c r="T2277" s="30">
        <v>1729</v>
      </c>
      <c r="AB2277" s="33" t="e">
        <f>#N/A</f>
        <v>#N/A</v>
      </c>
      <c r="AC2277" s="30">
        <v>1600</v>
      </c>
      <c r="AD2277" s="30" t="e">
        <f>#N/A</f>
        <v>#N/A</v>
      </c>
      <c r="AE2277" s="34">
        <v>0.92</v>
      </c>
      <c r="AG2277" s="30" t="e">
        <f>#N/A</f>
        <v>#N/A</v>
      </c>
      <c r="AH2277" s="30" t="e">
        <f>#N/A</f>
        <v>#N/A</v>
      </c>
      <c r="AI2277" s="30">
        <v>12526.5</v>
      </c>
      <c r="AJ2277" s="30">
        <v>11930</v>
      </c>
      <c r="AK2277" s="26" t="s">
        <v>139</v>
      </c>
      <c r="AL2277" s="26">
        <v>33</v>
      </c>
      <c r="AM2277" s="26" t="s">
        <v>4713</v>
      </c>
      <c r="AU2277" s="26" t="s">
        <v>4714</v>
      </c>
      <c r="AV2277" s="26" t="s">
        <v>4715</v>
      </c>
      <c r="BB2277" s="26" t="s">
        <v>4652</v>
      </c>
      <c r="BD2277" s="37">
        <v>44148</v>
      </c>
      <c r="BE2277" s="30">
        <v>36323</v>
      </c>
      <c r="BF2277" s="30">
        <v>50174</v>
      </c>
      <c r="BG2277" s="37" t="s">
        <v>4653</v>
      </c>
      <c r="BH2277" s="37" t="s">
        <v>4654</v>
      </c>
      <c r="BI2277" s="37" t="s">
        <v>4654</v>
      </c>
      <c r="BJ2277" s="138" t="e">
        <f>#N/A</f>
        <v>#N/A</v>
      </c>
      <c r="BK2277" s="138" t="e">
        <f>#N/A</f>
        <v>#N/A</v>
      </c>
      <c r="BL2277" s="138" t="e">
        <f>#N/A</f>
        <v>#N/A</v>
      </c>
      <c r="BM2277" s="138" t="e">
        <f>#N/A</f>
        <v>#N/A</v>
      </c>
      <c r="BN2277" s="26"/>
      <c r="BO2277" s="26"/>
      <c r="BP2277" s="26"/>
      <c r="BQ2277" s="38"/>
      <c r="BR2277" s="26"/>
      <c r="BS2277" s="26"/>
      <c r="BT2277" s="26"/>
      <c r="BU2277" s="26"/>
      <c r="BV2277" s="39"/>
    </row>
    <row r="2278" spans="1:74" ht="15" hidden="1" customHeight="1" thickBot="1">
      <c r="A2278" s="67">
        <v>2020</v>
      </c>
      <c r="B2278" s="26">
        <v>2274</v>
      </c>
      <c r="C2278" s="67" t="s">
        <v>129</v>
      </c>
      <c r="D2278" s="26" t="s">
        <v>4642</v>
      </c>
      <c r="E2278" s="26" t="s">
        <v>4643</v>
      </c>
      <c r="F2278" s="27">
        <v>44076</v>
      </c>
      <c r="G2278" s="26" t="s">
        <v>4809</v>
      </c>
      <c r="H2278" s="26" t="s">
        <v>4645</v>
      </c>
      <c r="I2278" s="26" t="s">
        <v>4645</v>
      </c>
      <c r="J2278" s="28" t="s">
        <v>4646</v>
      </c>
      <c r="K2278" s="67" t="s">
        <v>135</v>
      </c>
      <c r="L2278" s="67" t="s">
        <v>4647</v>
      </c>
      <c r="M2278" s="26" t="s">
        <v>137</v>
      </c>
      <c r="N2278" s="26" t="s">
        <v>138</v>
      </c>
      <c r="O2278" s="26" t="s">
        <v>138</v>
      </c>
      <c r="Q2278" s="30">
        <v>79</v>
      </c>
      <c r="R2278" s="30">
        <v>6750</v>
      </c>
      <c r="S2278" s="31">
        <v>1.3276069702993283</v>
      </c>
      <c r="T2278" s="30">
        <v>1564</v>
      </c>
      <c r="AB2278" s="33" t="e">
        <f>#N/A</f>
        <v>#N/A</v>
      </c>
      <c r="AC2278" s="30">
        <v>1600</v>
      </c>
      <c r="AD2278" s="30" t="e">
        <f>#N/A</f>
        <v>#N/A</v>
      </c>
      <c r="AE2278" s="34">
        <v>0.98</v>
      </c>
      <c r="AG2278" s="30" t="e">
        <f>#N/A</f>
        <v>#N/A</v>
      </c>
      <c r="AH2278" s="30" t="e">
        <f>#N/A</f>
        <v>#N/A</v>
      </c>
      <c r="AI2278" s="30">
        <v>9947.7000000000007</v>
      </c>
      <c r="AJ2278" s="30">
        <v>9474</v>
      </c>
      <c r="AK2278" s="26" t="s">
        <v>139</v>
      </c>
      <c r="AL2278" s="26">
        <v>33</v>
      </c>
      <c r="AM2278" s="26" t="s">
        <v>4713</v>
      </c>
      <c r="AU2278" s="26" t="s">
        <v>4714</v>
      </c>
      <c r="AV2278" s="26" t="s">
        <v>4715</v>
      </c>
      <c r="BB2278" s="26" t="s">
        <v>4652</v>
      </c>
      <c r="BD2278" s="37">
        <v>44148</v>
      </c>
      <c r="BE2278" s="30">
        <v>36323</v>
      </c>
      <c r="BF2278" s="30">
        <v>50174</v>
      </c>
      <c r="BG2278" s="37" t="s">
        <v>4653</v>
      </c>
      <c r="BH2278" s="37" t="s">
        <v>4654</v>
      </c>
      <c r="BI2278" s="37" t="s">
        <v>4654</v>
      </c>
      <c r="BJ2278" s="138" t="e">
        <f>#N/A</f>
        <v>#N/A</v>
      </c>
      <c r="BK2278" s="138" t="e">
        <f>#N/A</f>
        <v>#N/A</v>
      </c>
      <c r="BL2278" s="138" t="e">
        <f>#N/A</f>
        <v>#N/A</v>
      </c>
      <c r="BM2278" s="138" t="e">
        <f>#N/A</f>
        <v>#N/A</v>
      </c>
      <c r="BN2278" s="26"/>
      <c r="BO2278" s="26"/>
      <c r="BP2278" s="26"/>
      <c r="BQ2278" s="38"/>
      <c r="BR2278" s="26"/>
      <c r="BS2278" s="26"/>
      <c r="BT2278" s="26"/>
      <c r="BU2278" s="26"/>
      <c r="BV2278" s="39"/>
    </row>
    <row r="2279" spans="1:74" ht="15" hidden="1" customHeight="1" thickBot="1">
      <c r="A2279" s="67">
        <v>2020</v>
      </c>
      <c r="B2279" s="67">
        <v>2275</v>
      </c>
      <c r="C2279" s="67" t="s">
        <v>129</v>
      </c>
      <c r="D2279" s="26" t="s">
        <v>4642</v>
      </c>
      <c r="E2279" s="26" t="s">
        <v>4643</v>
      </c>
      <c r="F2279" s="27">
        <v>44076</v>
      </c>
      <c r="G2279" s="26" t="s">
        <v>4810</v>
      </c>
      <c r="H2279" s="26" t="s">
        <v>4645</v>
      </c>
      <c r="I2279" s="26" t="s">
        <v>4645</v>
      </c>
      <c r="J2279" s="28" t="s">
        <v>4646</v>
      </c>
      <c r="K2279" s="67" t="s">
        <v>135</v>
      </c>
      <c r="L2279" s="67" t="s">
        <v>4647</v>
      </c>
      <c r="M2279" s="26" t="s">
        <v>137</v>
      </c>
      <c r="N2279" s="26" t="s">
        <v>138</v>
      </c>
      <c r="O2279" s="26" t="s">
        <v>138</v>
      </c>
      <c r="Q2279" s="30">
        <v>80</v>
      </c>
      <c r="R2279" s="30">
        <v>7880</v>
      </c>
      <c r="S2279" s="31">
        <v>1.3276069702993283</v>
      </c>
      <c r="T2279" s="30">
        <v>1819</v>
      </c>
      <c r="AB2279" s="33" t="e">
        <f>#N/A</f>
        <v>#N/A</v>
      </c>
      <c r="AC2279" s="30">
        <v>1600</v>
      </c>
      <c r="AD2279" s="30" t="e">
        <f>#N/A</f>
        <v>#N/A</v>
      </c>
      <c r="AE2279" s="34">
        <v>0.98</v>
      </c>
      <c r="AG2279" s="30" t="e">
        <f>#N/A</f>
        <v>#N/A</v>
      </c>
      <c r="AH2279" s="30" t="e">
        <f>#N/A</f>
        <v>#N/A</v>
      </c>
      <c r="AI2279" s="30">
        <v>11613</v>
      </c>
      <c r="AJ2279" s="30">
        <v>11060</v>
      </c>
      <c r="AK2279" s="26" t="s">
        <v>139</v>
      </c>
      <c r="AL2279" s="26">
        <v>33</v>
      </c>
      <c r="AM2279" s="26" t="s">
        <v>4713</v>
      </c>
      <c r="AU2279" s="26" t="s">
        <v>4714</v>
      </c>
      <c r="AV2279" s="26" t="s">
        <v>4715</v>
      </c>
      <c r="BB2279" s="26" t="s">
        <v>4652</v>
      </c>
      <c r="BD2279" s="37">
        <v>44148</v>
      </c>
      <c r="BE2279" s="30">
        <v>36323</v>
      </c>
      <c r="BF2279" s="30">
        <v>50174</v>
      </c>
      <c r="BG2279" s="37" t="s">
        <v>4653</v>
      </c>
      <c r="BH2279" s="37" t="s">
        <v>4654</v>
      </c>
      <c r="BI2279" s="37" t="s">
        <v>4654</v>
      </c>
      <c r="BJ2279" s="138" t="e">
        <f>#N/A</f>
        <v>#N/A</v>
      </c>
      <c r="BK2279" s="138" t="e">
        <f>#N/A</f>
        <v>#N/A</v>
      </c>
      <c r="BL2279" s="138" t="e">
        <f>#N/A</f>
        <v>#N/A</v>
      </c>
      <c r="BM2279" s="138" t="e">
        <f>#N/A</f>
        <v>#N/A</v>
      </c>
      <c r="BN2279" s="26"/>
      <c r="BO2279" s="26"/>
      <c r="BP2279" s="26"/>
      <c r="BQ2279" s="38"/>
      <c r="BR2279" s="26"/>
      <c r="BS2279" s="26"/>
      <c r="BT2279" s="26"/>
      <c r="BU2279" s="26"/>
      <c r="BV2279" s="39"/>
    </row>
    <row r="2280" spans="1:74" ht="15" hidden="1" customHeight="1" thickBot="1">
      <c r="A2280" s="67">
        <v>2020</v>
      </c>
      <c r="B2280" s="26">
        <v>2276</v>
      </c>
      <c r="C2280" s="67" t="s">
        <v>129</v>
      </c>
      <c r="D2280" s="26" t="s">
        <v>4642</v>
      </c>
      <c r="E2280" s="26" t="s">
        <v>4643</v>
      </c>
      <c r="F2280" s="27">
        <v>44076</v>
      </c>
      <c r="G2280" s="26" t="s">
        <v>4811</v>
      </c>
      <c r="H2280" s="26" t="s">
        <v>4645</v>
      </c>
      <c r="I2280" s="26" t="s">
        <v>4645</v>
      </c>
      <c r="J2280" s="28" t="s">
        <v>4646</v>
      </c>
      <c r="K2280" s="67" t="s">
        <v>135</v>
      </c>
      <c r="L2280" s="67" t="s">
        <v>4647</v>
      </c>
      <c r="M2280" s="26" t="s">
        <v>137</v>
      </c>
      <c r="N2280" s="26" t="s">
        <v>138</v>
      </c>
      <c r="O2280" s="26" t="s">
        <v>138</v>
      </c>
      <c r="Q2280" s="30">
        <v>73</v>
      </c>
      <c r="R2280" s="30">
        <v>5440</v>
      </c>
      <c r="S2280" s="31">
        <v>1.3276069702993283</v>
      </c>
      <c r="T2280" s="30">
        <v>1232</v>
      </c>
      <c r="U2280" s="30">
        <v>1059</v>
      </c>
      <c r="V2280" s="32">
        <v>5.1724137931034484</v>
      </c>
      <c r="W2280" s="30">
        <v>48</v>
      </c>
      <c r="X2280" s="30">
        <f>(W2280*U2280/5)*(1000/R2280)</f>
        <v>1868.8235294117649</v>
      </c>
      <c r="Y2280" s="30">
        <f>X2280*R2280/1000</f>
        <v>10166.4</v>
      </c>
      <c r="AB2280" s="33" t="e">
        <f>#N/A</f>
        <v>#N/A</v>
      </c>
      <c r="AC2280" s="30">
        <v>1600</v>
      </c>
      <c r="AD2280" s="30" t="e">
        <f>#N/A</f>
        <v>#N/A</v>
      </c>
      <c r="AE2280" s="34">
        <v>0.98</v>
      </c>
      <c r="AG2280" s="30" t="e">
        <f>#N/A</f>
        <v>#N/A</v>
      </c>
      <c r="AH2280" s="30" t="e">
        <f>#N/A</f>
        <v>#N/A</v>
      </c>
      <c r="AI2280" s="30">
        <v>8016.75</v>
      </c>
      <c r="AJ2280" s="30">
        <v>7635</v>
      </c>
      <c r="AK2280" s="26" t="s">
        <v>139</v>
      </c>
      <c r="AL2280" s="26">
        <v>33</v>
      </c>
      <c r="AM2280" s="26" t="s">
        <v>4713</v>
      </c>
      <c r="AU2280" s="26" t="s">
        <v>4714</v>
      </c>
      <c r="AV2280" s="26" t="s">
        <v>4715</v>
      </c>
      <c r="BB2280" s="26" t="s">
        <v>4652</v>
      </c>
      <c r="BD2280" s="37">
        <v>44148</v>
      </c>
      <c r="BE2280" s="30">
        <v>36323</v>
      </c>
      <c r="BF2280" s="30">
        <v>50174</v>
      </c>
      <c r="BG2280" s="37" t="s">
        <v>4653</v>
      </c>
      <c r="BH2280" s="37" t="s">
        <v>4654</v>
      </c>
      <c r="BI2280" s="37" t="s">
        <v>4654</v>
      </c>
      <c r="BJ2280" s="138" t="e">
        <f>#N/A</f>
        <v>#N/A</v>
      </c>
      <c r="BK2280" s="138" t="e">
        <f>#N/A</f>
        <v>#N/A</v>
      </c>
      <c r="BL2280" s="138" t="e">
        <f>#N/A</f>
        <v>#N/A</v>
      </c>
      <c r="BM2280" s="138" t="e">
        <f>#N/A</f>
        <v>#N/A</v>
      </c>
      <c r="BN2280" s="26"/>
      <c r="BO2280" s="26"/>
      <c r="BP2280" s="26"/>
      <c r="BQ2280" s="38"/>
      <c r="BR2280" s="26"/>
      <c r="BS2280" s="26"/>
      <c r="BT2280" s="26"/>
      <c r="BU2280" s="26"/>
      <c r="BV2280" s="39"/>
    </row>
    <row r="2281" spans="1:74" ht="15" hidden="1" customHeight="1" thickBot="1">
      <c r="A2281" s="67">
        <v>2020</v>
      </c>
      <c r="B2281" s="67">
        <v>2277</v>
      </c>
      <c r="C2281" s="67" t="s">
        <v>129</v>
      </c>
      <c r="D2281" s="26" t="s">
        <v>4642</v>
      </c>
      <c r="E2281" s="26" t="s">
        <v>4643</v>
      </c>
      <c r="F2281" s="27">
        <v>44076</v>
      </c>
      <c r="G2281" s="26" t="s">
        <v>4812</v>
      </c>
      <c r="H2281" s="26" t="s">
        <v>4645</v>
      </c>
      <c r="I2281" s="26" t="s">
        <v>4645</v>
      </c>
      <c r="J2281" s="28" t="s">
        <v>4646</v>
      </c>
      <c r="K2281" s="67" t="s">
        <v>135</v>
      </c>
      <c r="L2281" s="67" t="s">
        <v>4647</v>
      </c>
      <c r="M2281" s="26" t="s">
        <v>137</v>
      </c>
      <c r="N2281" s="26" t="s">
        <v>138</v>
      </c>
      <c r="O2281" s="26" t="s">
        <v>138</v>
      </c>
      <c r="Q2281" s="30">
        <v>77</v>
      </c>
      <c r="R2281" s="30">
        <v>7260</v>
      </c>
      <c r="S2281" s="31">
        <v>1.3276069702993283</v>
      </c>
      <c r="T2281" s="30">
        <v>1741</v>
      </c>
      <c r="AB2281" s="33" t="e">
        <f>#N/A</f>
        <v>#N/A</v>
      </c>
      <c r="AC2281" s="30">
        <v>1600</v>
      </c>
      <c r="AD2281" s="30" t="e">
        <f>#N/A</f>
        <v>#N/A</v>
      </c>
      <c r="AE2281" s="34">
        <v>0.98</v>
      </c>
      <c r="AG2281" s="30" t="e">
        <f>#N/A</f>
        <v>#N/A</v>
      </c>
      <c r="AH2281" s="30" t="e">
        <f>#N/A</f>
        <v>#N/A</v>
      </c>
      <c r="AI2281" s="30">
        <v>10698.45</v>
      </c>
      <c r="AJ2281" s="30">
        <v>10189</v>
      </c>
      <c r="AK2281" s="26" t="s">
        <v>139</v>
      </c>
      <c r="AL2281" s="26">
        <v>33</v>
      </c>
      <c r="AM2281" s="26" t="s">
        <v>4713</v>
      </c>
      <c r="AU2281" s="26" t="s">
        <v>4714</v>
      </c>
      <c r="AV2281" s="26" t="s">
        <v>4715</v>
      </c>
      <c r="BB2281" s="26" t="s">
        <v>4652</v>
      </c>
      <c r="BD2281" s="37">
        <v>44148</v>
      </c>
      <c r="BE2281" s="30">
        <v>36323</v>
      </c>
      <c r="BF2281" s="30">
        <v>50174</v>
      </c>
      <c r="BG2281" s="37" t="s">
        <v>4653</v>
      </c>
      <c r="BH2281" s="37" t="s">
        <v>4654</v>
      </c>
      <c r="BI2281" s="37" t="s">
        <v>4654</v>
      </c>
      <c r="BJ2281" s="138" t="e">
        <f>#N/A</f>
        <v>#N/A</v>
      </c>
      <c r="BK2281" s="138" t="e">
        <f>#N/A</f>
        <v>#N/A</v>
      </c>
      <c r="BL2281" s="138" t="e">
        <f>#N/A</f>
        <v>#N/A</v>
      </c>
      <c r="BM2281" s="138" t="e">
        <f>#N/A</f>
        <v>#N/A</v>
      </c>
      <c r="BN2281" s="26"/>
      <c r="BO2281" s="26"/>
      <c r="BP2281" s="26"/>
      <c r="BQ2281" s="38"/>
      <c r="BR2281" s="26"/>
      <c r="BS2281" s="26"/>
      <c r="BT2281" s="26"/>
      <c r="BU2281" s="26"/>
      <c r="BV2281" s="39"/>
    </row>
    <row r="2282" spans="1:74" ht="15" hidden="1" customHeight="1" thickBot="1">
      <c r="A2282" s="67">
        <v>2020</v>
      </c>
      <c r="B2282" s="26">
        <v>2278</v>
      </c>
      <c r="C2282" s="67" t="s">
        <v>129</v>
      </c>
      <c r="D2282" s="26" t="s">
        <v>4642</v>
      </c>
      <c r="E2282" s="26" t="s">
        <v>4643</v>
      </c>
      <c r="F2282" s="27">
        <v>44076</v>
      </c>
      <c r="G2282" s="26" t="s">
        <v>4813</v>
      </c>
      <c r="H2282" s="26" t="s">
        <v>4645</v>
      </c>
      <c r="I2282" s="26" t="s">
        <v>4645</v>
      </c>
      <c r="J2282" s="28" t="s">
        <v>4646</v>
      </c>
      <c r="K2282" s="67" t="s">
        <v>135</v>
      </c>
      <c r="L2282" s="67" t="s">
        <v>4647</v>
      </c>
      <c r="M2282" s="26" t="s">
        <v>137</v>
      </c>
      <c r="N2282" s="26" t="s">
        <v>138</v>
      </c>
      <c r="O2282" s="26" t="s">
        <v>138</v>
      </c>
      <c r="Q2282" s="30">
        <v>80</v>
      </c>
      <c r="R2282" s="30">
        <v>6900</v>
      </c>
      <c r="S2282" s="31">
        <v>1.3276069702993283</v>
      </c>
      <c r="T2282" s="30">
        <v>1144</v>
      </c>
      <c r="AB2282" s="33" t="e">
        <f>#N/A</f>
        <v>#N/A</v>
      </c>
      <c r="AC2282" s="30">
        <v>1600</v>
      </c>
      <c r="AD2282" s="30" t="e">
        <f>#N/A</f>
        <v>#N/A</v>
      </c>
      <c r="AE2282" s="34">
        <v>0.98</v>
      </c>
      <c r="AG2282" s="30" t="e">
        <f>#N/A</f>
        <v>#N/A</v>
      </c>
      <c r="AH2282" s="30" t="e">
        <f>#N/A</f>
        <v>#N/A</v>
      </c>
      <c r="AI2282" s="30">
        <v>10168.200000000001</v>
      </c>
      <c r="AJ2282" s="30">
        <v>9684</v>
      </c>
      <c r="AK2282" s="26" t="s">
        <v>139</v>
      </c>
      <c r="AL2282" s="26">
        <v>33</v>
      </c>
      <c r="AM2282" s="26" t="s">
        <v>4713</v>
      </c>
      <c r="AU2282" s="26" t="s">
        <v>4714</v>
      </c>
      <c r="AV2282" s="26" t="s">
        <v>4715</v>
      </c>
      <c r="BB2282" s="26" t="s">
        <v>4652</v>
      </c>
      <c r="BD2282" s="37">
        <v>44148</v>
      </c>
      <c r="BE2282" s="30">
        <v>36323</v>
      </c>
      <c r="BF2282" s="30">
        <v>50174</v>
      </c>
      <c r="BG2282" s="37" t="s">
        <v>4653</v>
      </c>
      <c r="BH2282" s="37" t="s">
        <v>4654</v>
      </c>
      <c r="BI2282" s="37" t="s">
        <v>4654</v>
      </c>
      <c r="BJ2282" s="138" t="e">
        <f>#N/A</f>
        <v>#N/A</v>
      </c>
      <c r="BK2282" s="138" t="e">
        <f>#N/A</f>
        <v>#N/A</v>
      </c>
      <c r="BL2282" s="138" t="e">
        <f>#N/A</f>
        <v>#N/A</v>
      </c>
      <c r="BM2282" s="138" t="e">
        <f>#N/A</f>
        <v>#N/A</v>
      </c>
      <c r="BN2282" s="26"/>
      <c r="BO2282" s="26"/>
      <c r="BP2282" s="26"/>
      <c r="BQ2282" s="38"/>
      <c r="BR2282" s="26"/>
      <c r="BS2282" s="26"/>
      <c r="BT2282" s="26"/>
      <c r="BU2282" s="26"/>
      <c r="BV2282" s="39"/>
    </row>
    <row r="2283" spans="1:74" ht="15" hidden="1" customHeight="1" thickBot="1">
      <c r="A2283" s="67">
        <v>2020</v>
      </c>
      <c r="B2283" s="67">
        <v>2279</v>
      </c>
      <c r="C2283" s="67" t="s">
        <v>129</v>
      </c>
      <c r="D2283" s="26" t="s">
        <v>4642</v>
      </c>
      <c r="E2283" s="26" t="s">
        <v>4643</v>
      </c>
      <c r="F2283" s="27">
        <v>44076</v>
      </c>
      <c r="G2283" s="26" t="s">
        <v>4814</v>
      </c>
      <c r="H2283" s="26" t="s">
        <v>4645</v>
      </c>
      <c r="I2283" s="26" t="s">
        <v>4645</v>
      </c>
      <c r="J2283" s="28" t="s">
        <v>4646</v>
      </c>
      <c r="K2283" s="67" t="s">
        <v>135</v>
      </c>
      <c r="L2283" s="67" t="s">
        <v>4647</v>
      </c>
      <c r="M2283" s="26" t="s">
        <v>137</v>
      </c>
      <c r="N2283" s="26" t="s">
        <v>138</v>
      </c>
      <c r="O2283" s="26" t="s">
        <v>138</v>
      </c>
      <c r="Q2283" s="30">
        <v>77</v>
      </c>
      <c r="R2283" s="30">
        <v>7150</v>
      </c>
      <c r="S2283" s="31">
        <v>1.3276069702993283</v>
      </c>
      <c r="T2283" s="30">
        <v>1585</v>
      </c>
      <c r="AB2283" s="33" t="e">
        <f>#N/A</f>
        <v>#N/A</v>
      </c>
      <c r="AC2283" s="30">
        <v>1600</v>
      </c>
      <c r="AD2283" s="30" t="e">
        <f>#N/A</f>
        <v>#N/A</v>
      </c>
      <c r="AE2283" s="34">
        <v>0.98</v>
      </c>
      <c r="AG2283" s="30" t="e">
        <f>#N/A</f>
        <v>#N/A</v>
      </c>
      <c r="AH2283" s="30" t="e">
        <f>#N/A</f>
        <v>#N/A</v>
      </c>
      <c r="AI2283" s="30">
        <v>10589.25</v>
      </c>
      <c r="AJ2283" s="30">
        <v>10085</v>
      </c>
      <c r="AK2283" s="26" t="s">
        <v>139</v>
      </c>
      <c r="AL2283" s="26">
        <v>33</v>
      </c>
      <c r="AM2283" s="26" t="s">
        <v>4713</v>
      </c>
      <c r="AU2283" s="26" t="s">
        <v>4714</v>
      </c>
      <c r="AV2283" s="26" t="s">
        <v>4715</v>
      </c>
      <c r="BB2283" s="26" t="s">
        <v>4652</v>
      </c>
      <c r="BD2283" s="37">
        <v>44148</v>
      </c>
      <c r="BE2283" s="30">
        <v>36323</v>
      </c>
      <c r="BF2283" s="30">
        <v>50174</v>
      </c>
      <c r="BG2283" s="37" t="s">
        <v>4653</v>
      </c>
      <c r="BH2283" s="37" t="s">
        <v>4654</v>
      </c>
      <c r="BI2283" s="37" t="s">
        <v>4654</v>
      </c>
      <c r="BJ2283" s="138" t="e">
        <f>#N/A</f>
        <v>#N/A</v>
      </c>
      <c r="BK2283" s="138" t="e">
        <f>#N/A</f>
        <v>#N/A</v>
      </c>
      <c r="BL2283" s="138" t="e">
        <f>#N/A</f>
        <v>#N/A</v>
      </c>
      <c r="BM2283" s="138" t="e">
        <f>#N/A</f>
        <v>#N/A</v>
      </c>
      <c r="BN2283" s="26"/>
      <c r="BO2283" s="26"/>
      <c r="BP2283" s="26"/>
      <c r="BQ2283" s="38"/>
      <c r="BR2283" s="26"/>
      <c r="BS2283" s="26"/>
      <c r="BT2283" s="26"/>
      <c r="BU2283" s="26"/>
      <c r="BV2283" s="39"/>
    </row>
    <row r="2284" spans="1:74" ht="15" hidden="1" customHeight="1" thickBot="1">
      <c r="A2284" s="67">
        <v>2020</v>
      </c>
      <c r="B2284" s="26">
        <v>2280</v>
      </c>
      <c r="C2284" s="67" t="s">
        <v>129</v>
      </c>
      <c r="D2284" s="26" t="s">
        <v>4642</v>
      </c>
      <c r="E2284" s="26" t="s">
        <v>4643</v>
      </c>
      <c r="F2284" s="27">
        <v>44076</v>
      </c>
      <c r="G2284" s="26" t="s">
        <v>4815</v>
      </c>
      <c r="H2284" s="26" t="s">
        <v>4645</v>
      </c>
      <c r="I2284" s="26" t="s">
        <v>4645</v>
      </c>
      <c r="J2284" s="28" t="s">
        <v>4646</v>
      </c>
      <c r="K2284" s="67" t="s">
        <v>135</v>
      </c>
      <c r="L2284" s="67" t="s">
        <v>4647</v>
      </c>
      <c r="M2284" s="26" t="s">
        <v>137</v>
      </c>
      <c r="N2284" s="26" t="s">
        <v>138</v>
      </c>
      <c r="O2284" s="26" t="s">
        <v>138</v>
      </c>
      <c r="Q2284" s="30">
        <v>83</v>
      </c>
      <c r="R2284" s="30">
        <v>9120</v>
      </c>
      <c r="S2284" s="31">
        <v>1.3276069702993283</v>
      </c>
      <c r="T2284" s="30">
        <v>1819</v>
      </c>
      <c r="AB2284" s="33" t="e">
        <f>#N/A</f>
        <v>#N/A</v>
      </c>
      <c r="AC2284" s="30">
        <v>1600</v>
      </c>
      <c r="AD2284" s="30" t="e">
        <f>#N/A</f>
        <v>#N/A</v>
      </c>
      <c r="AE2284" s="34">
        <v>0.81333333333333335</v>
      </c>
      <c r="AG2284" s="30" t="e">
        <f>#N/A</f>
        <v>#N/A</v>
      </c>
      <c r="AH2284" s="30" t="e">
        <f>#N/A</f>
        <v>#N/A</v>
      </c>
      <c r="AI2284" s="30">
        <v>13440</v>
      </c>
      <c r="AJ2284" s="30">
        <v>12209</v>
      </c>
      <c r="AK2284" s="26" t="s">
        <v>139</v>
      </c>
      <c r="AL2284" s="26">
        <v>33</v>
      </c>
      <c r="AM2284" s="26" t="s">
        <v>4713</v>
      </c>
      <c r="AU2284" s="26" t="s">
        <v>4714</v>
      </c>
      <c r="AV2284" s="26" t="s">
        <v>4715</v>
      </c>
      <c r="BB2284" s="26" t="s">
        <v>4652</v>
      </c>
      <c r="BD2284" s="37">
        <v>44148</v>
      </c>
      <c r="BE2284" s="30">
        <v>36323</v>
      </c>
      <c r="BF2284" s="30">
        <v>50174</v>
      </c>
      <c r="BG2284" s="37" t="s">
        <v>4653</v>
      </c>
      <c r="BH2284" s="37" t="s">
        <v>4654</v>
      </c>
      <c r="BI2284" s="37" t="s">
        <v>4654</v>
      </c>
      <c r="BJ2284" s="138" t="e">
        <f>#N/A</f>
        <v>#N/A</v>
      </c>
      <c r="BK2284" s="138" t="e">
        <f>#N/A</f>
        <v>#N/A</v>
      </c>
      <c r="BL2284" s="138" t="e">
        <f>#N/A</f>
        <v>#N/A</v>
      </c>
      <c r="BM2284" s="138" t="e">
        <f>#N/A</f>
        <v>#N/A</v>
      </c>
      <c r="BN2284" s="26"/>
      <c r="BO2284" s="26"/>
      <c r="BP2284" s="26"/>
      <c r="BQ2284" s="38"/>
      <c r="BR2284" s="26"/>
      <c r="BS2284" s="26"/>
      <c r="BT2284" s="26"/>
      <c r="BU2284" s="26"/>
      <c r="BV2284" s="39"/>
    </row>
    <row r="2285" spans="1:74" ht="15" hidden="1" customHeight="1" thickBot="1">
      <c r="A2285" s="67">
        <v>2020</v>
      </c>
      <c r="B2285" s="67">
        <v>2281</v>
      </c>
      <c r="C2285" s="67" t="s">
        <v>129</v>
      </c>
      <c r="D2285" s="26" t="s">
        <v>4642</v>
      </c>
      <c r="E2285" s="26" t="s">
        <v>4643</v>
      </c>
      <c r="F2285" s="27">
        <v>44076</v>
      </c>
      <c r="G2285" s="26" t="s">
        <v>4816</v>
      </c>
      <c r="H2285" s="26" t="s">
        <v>4645</v>
      </c>
      <c r="I2285" s="26" t="s">
        <v>4645</v>
      </c>
      <c r="J2285" s="28" t="s">
        <v>4646</v>
      </c>
      <c r="K2285" s="67" t="s">
        <v>135</v>
      </c>
      <c r="L2285" s="67" t="s">
        <v>4647</v>
      </c>
      <c r="M2285" s="26" t="s">
        <v>137</v>
      </c>
      <c r="N2285" s="26" t="s">
        <v>138</v>
      </c>
      <c r="O2285" s="26" t="s">
        <v>138</v>
      </c>
      <c r="Q2285" s="30">
        <v>75</v>
      </c>
      <c r="R2285" s="30">
        <v>6130</v>
      </c>
      <c r="S2285" s="31">
        <v>1.3276069702993283</v>
      </c>
      <c r="T2285" s="30">
        <v>1210</v>
      </c>
      <c r="AB2285" s="33" t="e">
        <f>#N/A</f>
        <v>#N/A</v>
      </c>
      <c r="AC2285" s="30">
        <v>1600</v>
      </c>
      <c r="AD2285" s="30" t="e">
        <f>#N/A</f>
        <v>#N/A</v>
      </c>
      <c r="AE2285" s="34">
        <v>0.81</v>
      </c>
      <c r="AG2285" s="30" t="e">
        <f>#N/A</f>
        <v>#N/A</v>
      </c>
      <c r="AH2285" s="30" t="e">
        <f>#N/A</f>
        <v>#N/A</v>
      </c>
      <c r="AI2285" s="30">
        <v>9034.2000000000007</v>
      </c>
      <c r="AJ2285" s="30">
        <v>8604</v>
      </c>
      <c r="AK2285" s="26" t="s">
        <v>139</v>
      </c>
      <c r="AL2285" s="26">
        <v>33</v>
      </c>
      <c r="AM2285" s="26" t="s">
        <v>4713</v>
      </c>
      <c r="AU2285" s="26" t="s">
        <v>4714</v>
      </c>
      <c r="AV2285" s="26" t="s">
        <v>4715</v>
      </c>
      <c r="BB2285" s="26" t="s">
        <v>4652</v>
      </c>
      <c r="BD2285" s="37">
        <v>44148</v>
      </c>
      <c r="BE2285" s="30">
        <v>36323</v>
      </c>
      <c r="BF2285" s="30">
        <v>50174</v>
      </c>
      <c r="BG2285" s="37" t="s">
        <v>4653</v>
      </c>
      <c r="BH2285" s="37" t="s">
        <v>4654</v>
      </c>
      <c r="BI2285" s="37" t="s">
        <v>4654</v>
      </c>
      <c r="BJ2285" s="138" t="e">
        <f>#N/A</f>
        <v>#N/A</v>
      </c>
      <c r="BK2285" s="138" t="e">
        <f>#N/A</f>
        <v>#N/A</v>
      </c>
      <c r="BL2285" s="138" t="e">
        <f>#N/A</f>
        <v>#N/A</v>
      </c>
      <c r="BM2285" s="138" t="e">
        <f>#N/A</f>
        <v>#N/A</v>
      </c>
      <c r="BN2285" s="26"/>
      <c r="BO2285" s="26"/>
      <c r="BP2285" s="26"/>
      <c r="BQ2285" s="38"/>
      <c r="BR2285" s="26"/>
      <c r="BS2285" s="26"/>
      <c r="BT2285" s="26"/>
      <c r="BU2285" s="26"/>
      <c r="BV2285" s="39"/>
    </row>
    <row r="2286" spans="1:74" ht="15" hidden="1" customHeight="1" thickBot="1">
      <c r="A2286" s="67">
        <v>2020</v>
      </c>
      <c r="B2286" s="26">
        <v>2282</v>
      </c>
      <c r="C2286" s="67" t="s">
        <v>129</v>
      </c>
      <c r="D2286" s="26" t="s">
        <v>4642</v>
      </c>
      <c r="E2286" s="26" t="s">
        <v>4643</v>
      </c>
      <c r="F2286" s="27">
        <v>44076</v>
      </c>
      <c r="G2286" s="26" t="s">
        <v>4817</v>
      </c>
      <c r="H2286" s="26" t="s">
        <v>4645</v>
      </c>
      <c r="I2286" s="26" t="s">
        <v>4645</v>
      </c>
      <c r="J2286" s="28" t="s">
        <v>4646</v>
      </c>
      <c r="K2286" s="67" t="s">
        <v>135</v>
      </c>
      <c r="L2286" s="67" t="s">
        <v>4647</v>
      </c>
      <c r="M2286" s="26" t="s">
        <v>137</v>
      </c>
      <c r="N2286" s="26" t="s">
        <v>138</v>
      </c>
      <c r="O2286" s="26" t="s">
        <v>138</v>
      </c>
      <c r="Q2286" s="30">
        <v>80</v>
      </c>
      <c r="R2286" s="30">
        <v>8790</v>
      </c>
      <c r="S2286" s="31">
        <v>1.3276069702993283</v>
      </c>
      <c r="T2286" s="30">
        <v>1884</v>
      </c>
      <c r="AB2286" s="33" t="e">
        <f>#N/A</f>
        <v>#N/A</v>
      </c>
      <c r="AC2286" s="30">
        <v>1600</v>
      </c>
      <c r="AD2286" s="30" t="e">
        <f>#N/A</f>
        <v>#N/A</v>
      </c>
      <c r="AE2286" s="34">
        <v>0.98</v>
      </c>
      <c r="AG2286" s="30" t="e">
        <f>#N/A</f>
        <v>#N/A</v>
      </c>
      <c r="AH2286" s="30" t="e">
        <f>#N/A</f>
        <v>#N/A</v>
      </c>
      <c r="AI2286" s="30">
        <v>12953.85</v>
      </c>
      <c r="AJ2286" s="30">
        <v>11337</v>
      </c>
      <c r="AK2286" s="26" t="s">
        <v>139</v>
      </c>
      <c r="AL2286" s="26">
        <v>33</v>
      </c>
      <c r="AM2286" s="26" t="s">
        <v>4713</v>
      </c>
      <c r="AU2286" s="26" t="s">
        <v>4714</v>
      </c>
      <c r="AV2286" s="26" t="s">
        <v>4715</v>
      </c>
      <c r="BB2286" s="26" t="s">
        <v>4652</v>
      </c>
      <c r="BD2286" s="37">
        <v>44148</v>
      </c>
      <c r="BE2286" s="30">
        <v>36323</v>
      </c>
      <c r="BF2286" s="30">
        <v>50174</v>
      </c>
      <c r="BG2286" s="37" t="s">
        <v>4653</v>
      </c>
      <c r="BH2286" s="37" t="s">
        <v>4654</v>
      </c>
      <c r="BI2286" s="37" t="s">
        <v>4654</v>
      </c>
      <c r="BJ2286" s="138" t="e">
        <f>#N/A</f>
        <v>#N/A</v>
      </c>
      <c r="BK2286" s="138" t="e">
        <f>#N/A</f>
        <v>#N/A</v>
      </c>
      <c r="BL2286" s="138" t="e">
        <f>#N/A</f>
        <v>#N/A</v>
      </c>
      <c r="BM2286" s="138" t="e">
        <f>#N/A</f>
        <v>#N/A</v>
      </c>
      <c r="BN2286" s="26"/>
      <c r="BO2286" s="26"/>
      <c r="BP2286" s="26"/>
      <c r="BQ2286" s="38"/>
      <c r="BR2286" s="26"/>
      <c r="BS2286" s="26"/>
      <c r="BT2286" s="26"/>
      <c r="BU2286" s="26"/>
      <c r="BV2286" s="39"/>
    </row>
    <row r="2287" spans="1:74" ht="15" hidden="1" customHeight="1" thickBot="1">
      <c r="A2287" s="67">
        <v>2020</v>
      </c>
      <c r="B2287" s="67">
        <v>2283</v>
      </c>
      <c r="C2287" s="67" t="s">
        <v>129</v>
      </c>
      <c r="D2287" s="26" t="s">
        <v>4642</v>
      </c>
      <c r="E2287" s="26" t="s">
        <v>4643</v>
      </c>
      <c r="F2287" s="27">
        <v>44076</v>
      </c>
      <c r="G2287" s="26" t="s">
        <v>4818</v>
      </c>
      <c r="H2287" s="26" t="s">
        <v>4645</v>
      </c>
      <c r="I2287" s="26" t="s">
        <v>4645</v>
      </c>
      <c r="J2287" s="28" t="s">
        <v>4646</v>
      </c>
      <c r="K2287" s="67" t="s">
        <v>135</v>
      </c>
      <c r="L2287" s="67" t="s">
        <v>4647</v>
      </c>
      <c r="M2287" s="26" t="s">
        <v>137</v>
      </c>
      <c r="N2287" s="26" t="s">
        <v>138</v>
      </c>
      <c r="O2287" s="26" t="s">
        <v>138</v>
      </c>
      <c r="Q2287" s="30">
        <v>86</v>
      </c>
      <c r="R2287" s="30">
        <v>6050</v>
      </c>
      <c r="S2287" s="31">
        <v>1.3276069702993283</v>
      </c>
      <c r="T2287" s="30">
        <v>1342</v>
      </c>
      <c r="AB2287" s="33" t="e">
        <f>#N/A</f>
        <v>#N/A</v>
      </c>
      <c r="AC2287" s="30">
        <v>1600</v>
      </c>
      <c r="AD2287" s="30" t="e">
        <f>#N/A</f>
        <v>#N/A</v>
      </c>
      <c r="AE2287" s="34">
        <v>0.98</v>
      </c>
      <c r="AG2287" s="30" t="e">
        <f>#N/A</f>
        <v>#N/A</v>
      </c>
      <c r="AH2287" s="30" t="e">
        <f>#N/A</f>
        <v>#N/A</v>
      </c>
      <c r="AI2287" s="30">
        <v>8915.5500000000011</v>
      </c>
      <c r="AJ2287" s="30">
        <v>8491</v>
      </c>
      <c r="AK2287" s="26" t="s">
        <v>139</v>
      </c>
      <c r="AL2287" s="26">
        <v>33</v>
      </c>
      <c r="AM2287" s="26" t="s">
        <v>4713</v>
      </c>
      <c r="AU2287" s="26" t="s">
        <v>4714</v>
      </c>
      <c r="AV2287" s="26" t="s">
        <v>4715</v>
      </c>
      <c r="BB2287" s="26" t="s">
        <v>4652</v>
      </c>
      <c r="BD2287" s="37">
        <v>44148</v>
      </c>
      <c r="BE2287" s="30">
        <v>36323</v>
      </c>
      <c r="BF2287" s="30">
        <v>50174</v>
      </c>
      <c r="BG2287" s="37" t="s">
        <v>4653</v>
      </c>
      <c r="BH2287" s="37" t="s">
        <v>4654</v>
      </c>
      <c r="BI2287" s="37" t="s">
        <v>4654</v>
      </c>
      <c r="BJ2287" s="138" t="e">
        <f>#N/A</f>
        <v>#N/A</v>
      </c>
      <c r="BK2287" s="138" t="e">
        <f>#N/A</f>
        <v>#N/A</v>
      </c>
      <c r="BL2287" s="138" t="e">
        <f>#N/A</f>
        <v>#N/A</v>
      </c>
      <c r="BM2287" s="138" t="e">
        <f>#N/A</f>
        <v>#N/A</v>
      </c>
      <c r="BN2287" s="26"/>
      <c r="BO2287" s="26"/>
      <c r="BP2287" s="26"/>
      <c r="BQ2287" s="38"/>
      <c r="BR2287" s="26"/>
      <c r="BS2287" s="26"/>
      <c r="BT2287" s="26"/>
      <c r="BU2287" s="26"/>
      <c r="BV2287" s="39"/>
    </row>
    <row r="2288" spans="1:74" ht="15" hidden="1" customHeight="1" thickBot="1">
      <c r="A2288" s="67">
        <v>2020</v>
      </c>
      <c r="B2288" s="26">
        <v>2284</v>
      </c>
      <c r="C2288" s="67" t="s">
        <v>129</v>
      </c>
      <c r="D2288" s="26" t="s">
        <v>4642</v>
      </c>
      <c r="E2288" s="26" t="s">
        <v>4643</v>
      </c>
      <c r="F2288" s="27">
        <v>44076</v>
      </c>
      <c r="G2288" s="26" t="s">
        <v>4819</v>
      </c>
      <c r="H2288" s="26" t="s">
        <v>4645</v>
      </c>
      <c r="I2288" s="26" t="s">
        <v>4645</v>
      </c>
      <c r="J2288" s="28" t="s">
        <v>4646</v>
      </c>
      <c r="K2288" s="67" t="s">
        <v>135</v>
      </c>
      <c r="L2288" s="67" t="s">
        <v>4647</v>
      </c>
      <c r="M2288" s="26" t="s">
        <v>137</v>
      </c>
      <c r="N2288" s="26" t="s">
        <v>138</v>
      </c>
      <c r="O2288" s="26" t="s">
        <v>138</v>
      </c>
      <c r="Q2288" s="30">
        <v>82</v>
      </c>
      <c r="R2288" s="30">
        <v>9440</v>
      </c>
      <c r="S2288" s="31">
        <v>1.3276069702993283</v>
      </c>
      <c r="T2288" s="30">
        <v>1883</v>
      </c>
      <c r="AB2288" s="33" t="e">
        <f>#N/A</f>
        <v>#N/A</v>
      </c>
      <c r="AC2288" s="30">
        <v>1600</v>
      </c>
      <c r="AD2288" s="30" t="e">
        <f>#N/A</f>
        <v>#N/A</v>
      </c>
      <c r="AE2288" s="34">
        <v>0.98</v>
      </c>
      <c r="AG2288" s="30" t="e">
        <f>#N/A</f>
        <v>#N/A</v>
      </c>
      <c r="AH2288" s="30" t="e">
        <f>#N/A</f>
        <v>#N/A</v>
      </c>
      <c r="AI2288" s="30">
        <v>13911.45</v>
      </c>
      <c r="AJ2288" s="30">
        <v>12249</v>
      </c>
      <c r="AK2288" s="26" t="s">
        <v>139</v>
      </c>
      <c r="AL2288" s="26">
        <v>33</v>
      </c>
      <c r="AM2288" s="26" t="s">
        <v>4713</v>
      </c>
      <c r="AU2288" s="26" t="s">
        <v>4649</v>
      </c>
      <c r="AV2288" s="26" t="s">
        <v>4715</v>
      </c>
      <c r="BB2288" s="26" t="s">
        <v>4652</v>
      </c>
      <c r="BD2288" s="37">
        <v>44148</v>
      </c>
      <c r="BE2288" s="30">
        <v>36323</v>
      </c>
      <c r="BF2288" s="30">
        <v>50174</v>
      </c>
      <c r="BG2288" s="37" t="s">
        <v>4653</v>
      </c>
      <c r="BH2288" s="37" t="s">
        <v>4654</v>
      </c>
      <c r="BI2288" s="37" t="s">
        <v>4654</v>
      </c>
      <c r="BJ2288" s="138" t="e">
        <f>#N/A</f>
        <v>#N/A</v>
      </c>
      <c r="BK2288" s="138" t="e">
        <f>#N/A</f>
        <v>#N/A</v>
      </c>
      <c r="BL2288" s="138" t="e">
        <f>#N/A</f>
        <v>#N/A</v>
      </c>
      <c r="BM2288" s="138" t="e">
        <f>#N/A</f>
        <v>#N/A</v>
      </c>
      <c r="BN2288" s="26"/>
      <c r="BO2288" s="26"/>
      <c r="BP2288" s="26"/>
      <c r="BQ2288" s="38"/>
      <c r="BR2288" s="26"/>
      <c r="BS2288" s="26"/>
      <c r="BT2288" s="26"/>
      <c r="BU2288" s="26"/>
      <c r="BV2288" s="39"/>
    </row>
    <row r="2289" spans="1:74" ht="15" hidden="1" customHeight="1" thickBot="1">
      <c r="A2289" s="67">
        <v>2020</v>
      </c>
      <c r="B2289" s="67">
        <v>2285</v>
      </c>
      <c r="C2289" s="67" t="s">
        <v>129</v>
      </c>
      <c r="D2289" s="26" t="s">
        <v>4642</v>
      </c>
      <c r="E2289" s="26" t="s">
        <v>4643</v>
      </c>
      <c r="F2289" s="27">
        <v>44076</v>
      </c>
      <c r="G2289" s="26" t="s">
        <v>4820</v>
      </c>
      <c r="H2289" s="26" t="s">
        <v>4645</v>
      </c>
      <c r="I2289" s="26" t="s">
        <v>4645</v>
      </c>
      <c r="J2289" s="28" t="s">
        <v>4646</v>
      </c>
      <c r="K2289" s="67" t="s">
        <v>135</v>
      </c>
      <c r="L2289" s="67" t="s">
        <v>4647</v>
      </c>
      <c r="M2289" s="26" t="s">
        <v>137</v>
      </c>
      <c r="N2289" s="26" t="s">
        <v>138</v>
      </c>
      <c r="O2289" s="26" t="s">
        <v>138</v>
      </c>
      <c r="Q2289" s="30">
        <v>73</v>
      </c>
      <c r="R2289" s="30">
        <v>6390</v>
      </c>
      <c r="S2289" s="31">
        <v>1.3276069702993283</v>
      </c>
      <c r="T2289" s="30">
        <v>1110</v>
      </c>
      <c r="AB2289" s="33" t="e">
        <f>#N/A</f>
        <v>#N/A</v>
      </c>
      <c r="AC2289" s="30">
        <v>1600</v>
      </c>
      <c r="AD2289" s="30" t="e">
        <f>#N/A</f>
        <v>#N/A</v>
      </c>
      <c r="AE2289" s="34">
        <v>0.98</v>
      </c>
      <c r="AG2289" s="30" t="e">
        <f>#N/A</f>
        <v>#N/A</v>
      </c>
      <c r="AH2289" s="30" t="e">
        <f>#N/A</f>
        <v>#N/A</v>
      </c>
      <c r="AI2289" s="30">
        <v>9445.8000000000011</v>
      </c>
      <c r="AJ2289" s="30">
        <v>8996</v>
      </c>
      <c r="AK2289" s="26" t="s">
        <v>139</v>
      </c>
      <c r="AL2289" s="26">
        <v>33</v>
      </c>
      <c r="AM2289" s="26" t="s">
        <v>4713</v>
      </c>
      <c r="AU2289" s="26" t="s">
        <v>4649</v>
      </c>
      <c r="AV2289" s="26" t="s">
        <v>4715</v>
      </c>
      <c r="BB2289" s="26" t="s">
        <v>4652</v>
      </c>
      <c r="BD2289" s="37">
        <v>44148</v>
      </c>
      <c r="BE2289" s="30">
        <v>36323</v>
      </c>
      <c r="BF2289" s="30">
        <v>50174</v>
      </c>
      <c r="BG2289" s="37" t="s">
        <v>4653</v>
      </c>
      <c r="BH2289" s="37" t="s">
        <v>4654</v>
      </c>
      <c r="BI2289" s="37" t="s">
        <v>4654</v>
      </c>
      <c r="BJ2289" s="138" t="e">
        <f>#N/A</f>
        <v>#N/A</v>
      </c>
      <c r="BK2289" s="138" t="e">
        <f>#N/A</f>
        <v>#N/A</v>
      </c>
      <c r="BL2289" s="138" t="e">
        <f>#N/A</f>
        <v>#N/A</v>
      </c>
      <c r="BM2289" s="138" t="e">
        <f>#N/A</f>
        <v>#N/A</v>
      </c>
      <c r="BN2289" s="26"/>
      <c r="BO2289" s="26"/>
      <c r="BP2289" s="26"/>
      <c r="BQ2289" s="38"/>
      <c r="BR2289" s="26"/>
      <c r="BS2289" s="26"/>
      <c r="BT2289" s="26"/>
      <c r="BU2289" s="26"/>
      <c r="BV2289" s="39"/>
    </row>
    <row r="2290" spans="1:74" ht="15" hidden="1" customHeight="1" thickBot="1">
      <c r="A2290" s="67">
        <v>2020</v>
      </c>
      <c r="B2290" s="26">
        <v>2286</v>
      </c>
      <c r="C2290" s="67" t="s">
        <v>129</v>
      </c>
      <c r="D2290" s="26" t="s">
        <v>4642</v>
      </c>
      <c r="E2290" s="26" t="s">
        <v>4643</v>
      </c>
      <c r="F2290" s="27">
        <v>44076</v>
      </c>
      <c r="G2290" s="26" t="s">
        <v>4821</v>
      </c>
      <c r="H2290" s="26" t="s">
        <v>4645</v>
      </c>
      <c r="I2290" s="26" t="s">
        <v>4645</v>
      </c>
      <c r="J2290" s="28" t="s">
        <v>4646</v>
      </c>
      <c r="K2290" s="67" t="s">
        <v>135</v>
      </c>
      <c r="L2290" s="67" t="s">
        <v>4647</v>
      </c>
      <c r="M2290" s="26" t="s">
        <v>137</v>
      </c>
      <c r="N2290" s="26" t="s">
        <v>138</v>
      </c>
      <c r="O2290" s="26" t="s">
        <v>138</v>
      </c>
      <c r="Q2290" s="30">
        <v>74</v>
      </c>
      <c r="R2290" s="30">
        <v>6530</v>
      </c>
      <c r="S2290" s="31">
        <v>1.3276069702993283</v>
      </c>
      <c r="T2290" s="30">
        <v>1672</v>
      </c>
      <c r="U2290" s="30">
        <v>1463</v>
      </c>
      <c r="V2290" s="32">
        <v>4.6875</v>
      </c>
      <c r="W2290" s="30">
        <v>52</v>
      </c>
      <c r="X2290" s="30">
        <f>(W2290*U2290/5)*(1000/R2290)</f>
        <v>2330.0459418070445</v>
      </c>
      <c r="Y2290" s="30">
        <f>X2290*R2290/1000</f>
        <v>15215.2</v>
      </c>
      <c r="AB2290" s="33" t="e">
        <f>#N/A</f>
        <v>#N/A</v>
      </c>
      <c r="AC2290" s="30">
        <v>1600</v>
      </c>
      <c r="AD2290" s="30" t="e">
        <f>#N/A</f>
        <v>#N/A</v>
      </c>
      <c r="AE2290" s="34">
        <v>0.98</v>
      </c>
      <c r="AG2290" s="30" t="e">
        <f>#N/A</f>
        <v>#N/A</v>
      </c>
      <c r="AH2290" s="30" t="e">
        <f>#N/A</f>
        <v>#N/A</v>
      </c>
      <c r="AI2290" s="30">
        <v>9623.25</v>
      </c>
      <c r="AJ2290" s="30">
        <v>9165</v>
      </c>
      <c r="AK2290" s="26" t="s">
        <v>139</v>
      </c>
      <c r="AL2290" s="26">
        <v>33</v>
      </c>
      <c r="AM2290" s="26" t="s">
        <v>4713</v>
      </c>
      <c r="AU2290" s="26" t="s">
        <v>4649</v>
      </c>
      <c r="AV2290" s="26" t="s">
        <v>4715</v>
      </c>
      <c r="BB2290" s="26" t="s">
        <v>4652</v>
      </c>
      <c r="BD2290" s="37">
        <v>44148</v>
      </c>
      <c r="BE2290" s="30">
        <v>36323</v>
      </c>
      <c r="BF2290" s="30">
        <v>50174</v>
      </c>
      <c r="BG2290" s="37" t="s">
        <v>4653</v>
      </c>
      <c r="BH2290" s="37" t="s">
        <v>4654</v>
      </c>
      <c r="BI2290" s="37" t="s">
        <v>4654</v>
      </c>
      <c r="BJ2290" s="138" t="e">
        <f>#N/A</f>
        <v>#N/A</v>
      </c>
      <c r="BK2290" s="138" t="e">
        <f>#N/A</f>
        <v>#N/A</v>
      </c>
      <c r="BL2290" s="138" t="e">
        <f>#N/A</f>
        <v>#N/A</v>
      </c>
      <c r="BM2290" s="138" t="e">
        <f>#N/A</f>
        <v>#N/A</v>
      </c>
      <c r="BN2290" s="26"/>
      <c r="BO2290" s="26"/>
      <c r="BP2290" s="26"/>
      <c r="BQ2290" s="38"/>
      <c r="BR2290" s="26"/>
      <c r="BS2290" s="26"/>
      <c r="BT2290" s="26"/>
      <c r="BU2290" s="26"/>
      <c r="BV2290" s="39"/>
    </row>
    <row r="2291" spans="1:74" ht="15" hidden="1" customHeight="1" thickBot="1">
      <c r="A2291" s="67">
        <v>2020</v>
      </c>
      <c r="B2291" s="67">
        <v>2287</v>
      </c>
      <c r="C2291" s="67" t="s">
        <v>129</v>
      </c>
      <c r="D2291" s="26" t="s">
        <v>4642</v>
      </c>
      <c r="E2291" s="26" t="s">
        <v>4643</v>
      </c>
      <c r="F2291" s="27">
        <v>44076</v>
      </c>
      <c r="G2291" s="26" t="s">
        <v>4822</v>
      </c>
      <c r="H2291" s="26" t="s">
        <v>4645</v>
      </c>
      <c r="I2291" s="26" t="s">
        <v>4645</v>
      </c>
      <c r="J2291" s="28" t="s">
        <v>4646</v>
      </c>
      <c r="K2291" s="67" t="s">
        <v>135</v>
      </c>
      <c r="L2291" s="67" t="s">
        <v>4647</v>
      </c>
      <c r="M2291" s="26" t="s">
        <v>137</v>
      </c>
      <c r="N2291" s="26" t="s">
        <v>138</v>
      </c>
      <c r="O2291" s="26" t="s">
        <v>138</v>
      </c>
      <c r="Q2291" s="30">
        <v>72</v>
      </c>
      <c r="R2291" s="30">
        <v>4630</v>
      </c>
      <c r="S2291" s="31">
        <v>1.3276069702993283</v>
      </c>
      <c r="T2291" s="30">
        <v>946</v>
      </c>
      <c r="AB2291" s="33" t="e">
        <f>#N/A</f>
        <v>#N/A</v>
      </c>
      <c r="AC2291" s="30">
        <v>1600</v>
      </c>
      <c r="AD2291" s="30" t="e">
        <f>#N/A</f>
        <v>#N/A</v>
      </c>
      <c r="AE2291" s="34">
        <v>0.98</v>
      </c>
      <c r="AG2291" s="30" t="e">
        <f>#N/A</f>
        <v>#N/A</v>
      </c>
      <c r="AH2291" s="30" t="e">
        <f>#N/A</f>
        <v>#N/A</v>
      </c>
      <c r="AI2291" s="30">
        <v>6822.9000000000005</v>
      </c>
      <c r="AJ2291" s="30">
        <v>6498</v>
      </c>
      <c r="AK2291" s="26" t="s">
        <v>139</v>
      </c>
      <c r="AL2291" s="26">
        <v>33</v>
      </c>
      <c r="AM2291" s="26" t="s">
        <v>4713</v>
      </c>
      <c r="AU2291" s="26" t="s">
        <v>4649</v>
      </c>
      <c r="AV2291" s="26" t="s">
        <v>4715</v>
      </c>
      <c r="BB2291" s="26" t="s">
        <v>4652</v>
      </c>
      <c r="BD2291" s="37">
        <v>44148</v>
      </c>
      <c r="BE2291" s="30">
        <v>36323</v>
      </c>
      <c r="BF2291" s="30">
        <v>50174</v>
      </c>
      <c r="BG2291" s="37" t="s">
        <v>4653</v>
      </c>
      <c r="BH2291" s="37" t="s">
        <v>4654</v>
      </c>
      <c r="BI2291" s="37" t="s">
        <v>4654</v>
      </c>
      <c r="BJ2291" s="138" t="e">
        <f>#N/A</f>
        <v>#N/A</v>
      </c>
      <c r="BK2291" s="138" t="e">
        <f>#N/A</f>
        <v>#N/A</v>
      </c>
      <c r="BL2291" s="138" t="e">
        <f>#N/A</f>
        <v>#N/A</v>
      </c>
      <c r="BM2291" s="138" t="e">
        <f>#N/A</f>
        <v>#N/A</v>
      </c>
      <c r="BN2291" s="26"/>
      <c r="BO2291" s="26"/>
      <c r="BP2291" s="26"/>
      <c r="BQ2291" s="38"/>
      <c r="BR2291" s="26"/>
      <c r="BS2291" s="26"/>
      <c r="BT2291" s="26"/>
      <c r="BU2291" s="26"/>
      <c r="BV2291" s="39"/>
    </row>
    <row r="2292" spans="1:74" ht="15" hidden="1" customHeight="1" thickBot="1">
      <c r="A2292" s="67">
        <v>2020</v>
      </c>
      <c r="B2292" s="26">
        <v>2288</v>
      </c>
      <c r="C2292" s="67" t="s">
        <v>129</v>
      </c>
      <c r="D2292" s="26" t="s">
        <v>4642</v>
      </c>
      <c r="E2292" s="26" t="s">
        <v>4643</v>
      </c>
      <c r="F2292" s="27">
        <v>44076</v>
      </c>
      <c r="G2292" s="26" t="s">
        <v>4823</v>
      </c>
      <c r="H2292" s="26" t="s">
        <v>4645</v>
      </c>
      <c r="I2292" s="26" t="s">
        <v>4645</v>
      </c>
      <c r="J2292" s="28" t="s">
        <v>4646</v>
      </c>
      <c r="K2292" s="67" t="s">
        <v>135</v>
      </c>
      <c r="L2292" s="67" t="s">
        <v>4647</v>
      </c>
      <c r="M2292" s="26" t="s">
        <v>137</v>
      </c>
      <c r="N2292" s="26" t="s">
        <v>138</v>
      </c>
      <c r="O2292" s="26" t="s">
        <v>138</v>
      </c>
      <c r="Q2292" s="30">
        <v>76</v>
      </c>
      <c r="R2292" s="30">
        <v>7180</v>
      </c>
      <c r="S2292" s="31">
        <v>1.3276069702993283</v>
      </c>
      <c r="T2292" s="30">
        <v>1498</v>
      </c>
      <c r="AB2292" s="33" t="e">
        <f>#N/A</f>
        <v>#N/A</v>
      </c>
      <c r="AC2292" s="30">
        <v>1600</v>
      </c>
      <c r="AD2292" s="30" t="e">
        <f>#N/A</f>
        <v>#N/A</v>
      </c>
      <c r="AE2292" s="34">
        <v>0.98</v>
      </c>
      <c r="AG2292" s="30" t="e">
        <f>#N/A</f>
        <v>#N/A</v>
      </c>
      <c r="AH2292" s="30" t="e">
        <f>#N/A</f>
        <v>#N/A</v>
      </c>
      <c r="AI2292" s="30">
        <v>10580.85</v>
      </c>
      <c r="AJ2292" s="30">
        <v>10077</v>
      </c>
      <c r="AK2292" s="26" t="s">
        <v>139</v>
      </c>
      <c r="AL2292" s="26">
        <v>33</v>
      </c>
      <c r="AM2292" s="26" t="s">
        <v>4713</v>
      </c>
      <c r="AU2292" s="26" t="s">
        <v>4649</v>
      </c>
      <c r="AV2292" s="26" t="s">
        <v>4715</v>
      </c>
      <c r="BB2292" s="26" t="s">
        <v>4652</v>
      </c>
      <c r="BD2292" s="37">
        <v>44148</v>
      </c>
      <c r="BE2292" s="30">
        <v>36323</v>
      </c>
      <c r="BF2292" s="30">
        <v>50174</v>
      </c>
      <c r="BG2292" s="37" t="s">
        <v>4653</v>
      </c>
      <c r="BH2292" s="37" t="s">
        <v>4654</v>
      </c>
      <c r="BI2292" s="37" t="s">
        <v>4654</v>
      </c>
      <c r="BJ2292" s="138" t="e">
        <f>#N/A</f>
        <v>#N/A</v>
      </c>
      <c r="BK2292" s="138" t="e">
        <f>#N/A</f>
        <v>#N/A</v>
      </c>
      <c r="BL2292" s="138" t="e">
        <f>#N/A</f>
        <v>#N/A</v>
      </c>
      <c r="BM2292" s="138" t="e">
        <f>#N/A</f>
        <v>#N/A</v>
      </c>
      <c r="BN2292" s="26"/>
      <c r="BO2292" s="26"/>
      <c r="BP2292" s="26"/>
      <c r="BQ2292" s="38"/>
      <c r="BR2292" s="26"/>
      <c r="BS2292" s="26"/>
      <c r="BT2292" s="26"/>
      <c r="BU2292" s="26"/>
      <c r="BV2292" s="39"/>
    </row>
    <row r="2293" spans="1:74" ht="15" hidden="1" customHeight="1" thickBot="1">
      <c r="A2293" s="67">
        <v>2020</v>
      </c>
      <c r="B2293" s="67">
        <v>2289</v>
      </c>
      <c r="C2293" s="67" t="s">
        <v>129</v>
      </c>
      <c r="D2293" s="26" t="s">
        <v>4642</v>
      </c>
      <c r="E2293" s="26" t="s">
        <v>4643</v>
      </c>
      <c r="F2293" s="27">
        <v>44076</v>
      </c>
      <c r="G2293" s="26" t="s">
        <v>4824</v>
      </c>
      <c r="H2293" s="26" t="s">
        <v>4645</v>
      </c>
      <c r="I2293" s="26" t="s">
        <v>4645</v>
      </c>
      <c r="J2293" s="28" t="s">
        <v>4646</v>
      </c>
      <c r="K2293" s="67" t="s">
        <v>135</v>
      </c>
      <c r="L2293" s="67" t="s">
        <v>4647</v>
      </c>
      <c r="M2293" s="26" t="s">
        <v>137</v>
      </c>
      <c r="N2293" s="26" t="s">
        <v>138</v>
      </c>
      <c r="O2293" s="26" t="s">
        <v>138</v>
      </c>
      <c r="Q2293" s="30">
        <v>72</v>
      </c>
      <c r="R2293" s="30">
        <v>5180</v>
      </c>
      <c r="S2293" s="31">
        <v>1.3276069702993283</v>
      </c>
      <c r="T2293" s="30">
        <v>887</v>
      </c>
      <c r="AB2293" s="33" t="e">
        <f>#N/A</f>
        <v>#N/A</v>
      </c>
      <c r="AC2293" s="30">
        <v>1600</v>
      </c>
      <c r="AD2293" s="30" t="e">
        <f>#N/A</f>
        <v>#N/A</v>
      </c>
      <c r="AE2293" s="34">
        <v>0.98</v>
      </c>
      <c r="AG2293" s="30" t="e">
        <f>#N/A</f>
        <v>#N/A</v>
      </c>
      <c r="AH2293" s="30" t="e">
        <f>#N/A</f>
        <v>#N/A</v>
      </c>
      <c r="AI2293" s="30">
        <v>7633.5</v>
      </c>
      <c r="AJ2293" s="133">
        <v>7270</v>
      </c>
      <c r="AK2293" s="26" t="s">
        <v>139</v>
      </c>
      <c r="AL2293" s="26">
        <v>33</v>
      </c>
      <c r="AM2293" s="26" t="s">
        <v>4713</v>
      </c>
      <c r="AU2293" s="26" t="s">
        <v>4649</v>
      </c>
      <c r="AV2293" s="26" t="s">
        <v>4715</v>
      </c>
      <c r="BB2293" s="26" t="s">
        <v>4652</v>
      </c>
      <c r="BD2293" s="149">
        <v>44148</v>
      </c>
      <c r="BE2293" s="30">
        <v>36323</v>
      </c>
      <c r="BF2293" s="30">
        <v>50174</v>
      </c>
      <c r="BG2293" s="37" t="s">
        <v>4653</v>
      </c>
      <c r="BH2293" s="37" t="s">
        <v>4654</v>
      </c>
      <c r="BI2293" s="37" t="s">
        <v>4654</v>
      </c>
      <c r="BJ2293" s="138" t="e">
        <f>#N/A</f>
        <v>#N/A</v>
      </c>
      <c r="BK2293" s="138" t="e">
        <f>#N/A</f>
        <v>#N/A</v>
      </c>
      <c r="BL2293" s="138" t="e">
        <f>#N/A</f>
        <v>#N/A</v>
      </c>
      <c r="BM2293" s="138" t="e">
        <f>#N/A</f>
        <v>#N/A</v>
      </c>
      <c r="BN2293" s="26"/>
      <c r="BO2293" s="26"/>
      <c r="BP2293" s="26"/>
      <c r="BQ2293" s="38"/>
      <c r="BR2293" s="26"/>
      <c r="BS2293" s="26"/>
      <c r="BT2293" s="26"/>
      <c r="BU2293" s="26"/>
      <c r="BV2293" s="39"/>
    </row>
    <row r="2294" spans="1:74" ht="15" hidden="1" customHeight="1" thickBot="1">
      <c r="A2294" s="67">
        <v>2020</v>
      </c>
      <c r="B2294" s="26">
        <v>2290</v>
      </c>
      <c r="C2294" s="67" t="s">
        <v>129</v>
      </c>
      <c r="D2294" s="26" t="s">
        <v>4642</v>
      </c>
      <c r="E2294" s="26" t="s">
        <v>4643</v>
      </c>
      <c r="F2294" s="27">
        <v>44076</v>
      </c>
      <c r="G2294" s="26" t="s">
        <v>4825</v>
      </c>
      <c r="H2294" s="26" t="s">
        <v>4645</v>
      </c>
      <c r="I2294" s="26" t="s">
        <v>4645</v>
      </c>
      <c r="J2294" s="28" t="s">
        <v>4646</v>
      </c>
      <c r="K2294" s="67" t="s">
        <v>135</v>
      </c>
      <c r="L2294" s="67" t="s">
        <v>4647</v>
      </c>
      <c r="M2294" s="26" t="s">
        <v>137</v>
      </c>
      <c r="N2294" s="26" t="s">
        <v>138</v>
      </c>
      <c r="O2294" s="26" t="s">
        <v>138</v>
      </c>
      <c r="Q2294" s="30">
        <v>85</v>
      </c>
      <c r="R2294" s="30">
        <v>10460</v>
      </c>
      <c r="S2294" s="31">
        <v>1.3276069702993283</v>
      </c>
      <c r="T2294" s="30">
        <v>2388</v>
      </c>
      <c r="AB2294" s="33" t="e">
        <f>#N/A</f>
        <v>#N/A</v>
      </c>
      <c r="AC2294" s="30">
        <v>1600</v>
      </c>
      <c r="AD2294" s="30" t="e">
        <f>#N/A</f>
        <v>#N/A</v>
      </c>
      <c r="AE2294" s="34">
        <v>0.81333333333333335</v>
      </c>
      <c r="AG2294" s="30" t="e">
        <f>#N/A</f>
        <v>#N/A</v>
      </c>
      <c r="AH2294" s="30" t="e">
        <f>#N/A</f>
        <v>#N/A</v>
      </c>
      <c r="AI2294" s="30">
        <v>14365.050000000001</v>
      </c>
      <c r="AJ2294" s="30">
        <v>13680</v>
      </c>
      <c r="AK2294" s="26" t="s">
        <v>139</v>
      </c>
      <c r="AL2294" s="26">
        <v>33</v>
      </c>
      <c r="AM2294" s="26" t="s">
        <v>4713</v>
      </c>
      <c r="AU2294" s="26" t="s">
        <v>4649</v>
      </c>
      <c r="AV2294" s="26" t="s">
        <v>4715</v>
      </c>
      <c r="BB2294" s="26" t="s">
        <v>4652</v>
      </c>
      <c r="BD2294" s="37">
        <v>44160</v>
      </c>
      <c r="BE2294" s="30">
        <v>36322</v>
      </c>
      <c r="BF2294" s="30">
        <v>51389</v>
      </c>
      <c r="BG2294" s="37" t="s">
        <v>147</v>
      </c>
      <c r="BH2294" s="37" t="s">
        <v>4826</v>
      </c>
      <c r="BI2294" s="37" t="s">
        <v>4826</v>
      </c>
      <c r="BJ2294" s="138" t="e">
        <f>#N/A</f>
        <v>#N/A</v>
      </c>
      <c r="BK2294" s="138" t="e">
        <f>#N/A</f>
        <v>#N/A</v>
      </c>
      <c r="BL2294" s="138" t="e">
        <f>#N/A</f>
        <v>#N/A</v>
      </c>
      <c r="BM2294" s="138" t="e">
        <f>#N/A</f>
        <v>#N/A</v>
      </c>
      <c r="BN2294" s="26"/>
      <c r="BO2294" s="26"/>
      <c r="BP2294" s="26"/>
      <c r="BQ2294" s="38"/>
      <c r="BR2294" s="26"/>
      <c r="BS2294" s="26"/>
      <c r="BT2294" s="26"/>
      <c r="BU2294" s="26"/>
      <c r="BV2294" s="39"/>
    </row>
    <row r="2295" spans="1:74" ht="15" hidden="1" customHeight="1" thickBot="1">
      <c r="A2295" s="67">
        <v>2020</v>
      </c>
      <c r="B2295" s="67">
        <v>2291</v>
      </c>
      <c r="C2295" s="67" t="s">
        <v>129</v>
      </c>
      <c r="D2295" s="26" t="s">
        <v>4642</v>
      </c>
      <c r="E2295" s="26" t="s">
        <v>4643</v>
      </c>
      <c r="F2295" s="27">
        <v>44076</v>
      </c>
      <c r="G2295" s="26" t="s">
        <v>4827</v>
      </c>
      <c r="H2295" s="26" t="s">
        <v>4645</v>
      </c>
      <c r="I2295" s="26" t="s">
        <v>4645</v>
      </c>
      <c r="J2295" s="28" t="s">
        <v>4646</v>
      </c>
      <c r="K2295" s="67" t="s">
        <v>135</v>
      </c>
      <c r="L2295" s="67" t="s">
        <v>4647</v>
      </c>
      <c r="M2295" s="26" t="s">
        <v>137</v>
      </c>
      <c r="N2295" s="26" t="s">
        <v>138</v>
      </c>
      <c r="O2295" s="26" t="s">
        <v>138</v>
      </c>
      <c r="Q2295" s="30">
        <v>76</v>
      </c>
      <c r="R2295" s="30">
        <v>5900</v>
      </c>
      <c r="S2295" s="31">
        <v>1.3276069702993283</v>
      </c>
      <c r="T2295" s="30">
        <v>1156</v>
      </c>
      <c r="AB2295" s="33" t="e">
        <f>#N/A</f>
        <v>#N/A</v>
      </c>
      <c r="AC2295" s="30">
        <v>1600</v>
      </c>
      <c r="AD2295" s="30" t="e">
        <f>#N/A</f>
        <v>#N/A</v>
      </c>
      <c r="AE2295" s="34">
        <v>0.81</v>
      </c>
      <c r="AG2295" s="30" t="e">
        <f>#N/A</f>
        <v>#N/A</v>
      </c>
      <c r="AH2295" s="30" t="e">
        <f>#N/A</f>
        <v>#N/A</v>
      </c>
      <c r="AI2295" s="30">
        <v>7645.05</v>
      </c>
      <c r="AJ2295" s="30">
        <v>7281</v>
      </c>
      <c r="AK2295" s="26" t="s">
        <v>139</v>
      </c>
      <c r="AL2295" s="26">
        <v>33</v>
      </c>
      <c r="AM2295" s="26" t="s">
        <v>4713</v>
      </c>
      <c r="AU2295" s="26" t="s">
        <v>4649</v>
      </c>
      <c r="AV2295" s="26" t="s">
        <v>4715</v>
      </c>
      <c r="BB2295" s="26" t="s">
        <v>4652</v>
      </c>
      <c r="BD2295" s="37">
        <v>44160</v>
      </c>
      <c r="BE2295" s="30">
        <v>36322</v>
      </c>
      <c r="BF2295" s="30">
        <v>51389</v>
      </c>
      <c r="BG2295" s="37" t="s">
        <v>147</v>
      </c>
      <c r="BH2295" s="37" t="s">
        <v>4826</v>
      </c>
      <c r="BI2295" s="37" t="s">
        <v>4826</v>
      </c>
      <c r="BJ2295" s="138" t="e">
        <f>#N/A</f>
        <v>#N/A</v>
      </c>
      <c r="BK2295" s="138" t="e">
        <f>#N/A</f>
        <v>#N/A</v>
      </c>
      <c r="BL2295" s="138" t="e">
        <f>#N/A</f>
        <v>#N/A</v>
      </c>
      <c r="BM2295" s="138" t="e">
        <f>#N/A</f>
        <v>#N/A</v>
      </c>
      <c r="BN2295" s="26"/>
      <c r="BO2295" s="26"/>
      <c r="BP2295" s="26"/>
      <c r="BQ2295" s="38"/>
      <c r="BR2295" s="26"/>
      <c r="BS2295" s="26"/>
      <c r="BT2295" s="26"/>
      <c r="BU2295" s="26"/>
      <c r="BV2295" s="39"/>
    </row>
    <row r="2296" spans="1:74" ht="15" hidden="1" customHeight="1" thickBot="1">
      <c r="A2296" s="67">
        <v>2020</v>
      </c>
      <c r="B2296" s="26">
        <v>2292</v>
      </c>
      <c r="C2296" s="67" t="s">
        <v>129</v>
      </c>
      <c r="D2296" s="26" t="s">
        <v>4642</v>
      </c>
      <c r="E2296" s="26" t="s">
        <v>4643</v>
      </c>
      <c r="F2296" s="27">
        <v>44076</v>
      </c>
      <c r="G2296" s="26" t="s">
        <v>4828</v>
      </c>
      <c r="H2296" s="26" t="s">
        <v>4645</v>
      </c>
      <c r="I2296" s="26" t="s">
        <v>4645</v>
      </c>
      <c r="J2296" s="28" t="s">
        <v>4646</v>
      </c>
      <c r="K2296" s="67" t="s">
        <v>135</v>
      </c>
      <c r="L2296" s="67" t="s">
        <v>4647</v>
      </c>
      <c r="M2296" s="26" t="s">
        <v>137</v>
      </c>
      <c r="N2296" s="26" t="s">
        <v>138</v>
      </c>
      <c r="O2296" s="26" t="s">
        <v>138</v>
      </c>
      <c r="Q2296" s="30">
        <v>77</v>
      </c>
      <c r="R2296" s="30">
        <v>6540</v>
      </c>
      <c r="S2296" s="31">
        <v>1.3276069702993283</v>
      </c>
      <c r="T2296" s="30">
        <v>1250</v>
      </c>
      <c r="AB2296" s="33" t="e">
        <f>#N/A</f>
        <v>#N/A</v>
      </c>
      <c r="AC2296" s="30">
        <v>1600</v>
      </c>
      <c r="AD2296" s="30" t="e">
        <f>#N/A</f>
        <v>#N/A</v>
      </c>
      <c r="AE2296" s="34">
        <v>0.88</v>
      </c>
      <c r="AG2296" s="30" t="e">
        <f>#N/A</f>
        <v>#N/A</v>
      </c>
      <c r="AH2296" s="30" t="e">
        <f>#N/A</f>
        <v>#N/A</v>
      </c>
      <c r="AI2296" s="30">
        <v>8158.5</v>
      </c>
      <c r="AJ2296" s="30">
        <v>7770</v>
      </c>
      <c r="AK2296" s="26" t="s">
        <v>139</v>
      </c>
      <c r="AL2296" s="26">
        <v>33</v>
      </c>
      <c r="AM2296" s="26" t="s">
        <v>4713</v>
      </c>
      <c r="AU2296" s="26" t="s">
        <v>4649</v>
      </c>
      <c r="AV2296" s="26" t="s">
        <v>4715</v>
      </c>
      <c r="BB2296" s="26" t="s">
        <v>4652</v>
      </c>
      <c r="BD2296" s="37">
        <v>44160</v>
      </c>
      <c r="BE2296" s="30">
        <v>36322</v>
      </c>
      <c r="BF2296" s="30">
        <v>51389</v>
      </c>
      <c r="BG2296" s="37" t="s">
        <v>147</v>
      </c>
      <c r="BH2296" s="37" t="s">
        <v>4826</v>
      </c>
      <c r="BI2296" s="37" t="s">
        <v>4826</v>
      </c>
      <c r="BJ2296" s="138" t="e">
        <f>#N/A</f>
        <v>#N/A</v>
      </c>
      <c r="BK2296" s="138" t="e">
        <f>#N/A</f>
        <v>#N/A</v>
      </c>
      <c r="BL2296" s="138" t="e">
        <f>#N/A</f>
        <v>#N/A</v>
      </c>
      <c r="BM2296" s="138" t="e">
        <f>#N/A</f>
        <v>#N/A</v>
      </c>
      <c r="BN2296" s="26"/>
      <c r="BO2296" s="26"/>
      <c r="BP2296" s="26"/>
      <c r="BQ2296" s="38"/>
      <c r="BR2296" s="26"/>
      <c r="BS2296" s="26"/>
      <c r="BT2296" s="26"/>
      <c r="BU2296" s="26"/>
      <c r="BV2296" s="39"/>
    </row>
    <row r="2297" spans="1:74" ht="15" hidden="1" customHeight="1" thickBot="1">
      <c r="A2297" s="67">
        <v>2020</v>
      </c>
      <c r="B2297" s="67">
        <v>2293</v>
      </c>
      <c r="C2297" s="67" t="s">
        <v>129</v>
      </c>
      <c r="D2297" s="26" t="s">
        <v>4642</v>
      </c>
      <c r="E2297" s="26" t="s">
        <v>4643</v>
      </c>
      <c r="F2297" s="27">
        <v>44076</v>
      </c>
      <c r="G2297" s="26" t="s">
        <v>4829</v>
      </c>
      <c r="H2297" s="26" t="s">
        <v>4645</v>
      </c>
      <c r="I2297" s="26" t="s">
        <v>4645</v>
      </c>
      <c r="J2297" s="28" t="s">
        <v>4646</v>
      </c>
      <c r="K2297" s="67" t="s">
        <v>135</v>
      </c>
      <c r="L2297" s="67" t="s">
        <v>4647</v>
      </c>
      <c r="M2297" s="26" t="s">
        <v>137</v>
      </c>
      <c r="N2297" s="26" t="s">
        <v>138</v>
      </c>
      <c r="O2297" s="26" t="s">
        <v>138</v>
      </c>
      <c r="Q2297" s="30">
        <v>79</v>
      </c>
      <c r="R2297" s="30">
        <v>7490</v>
      </c>
      <c r="S2297" s="31">
        <v>1.3276069702993283</v>
      </c>
      <c r="T2297" s="30">
        <v>1598</v>
      </c>
      <c r="AB2297" s="33" t="e">
        <f>#N/A</f>
        <v>#N/A</v>
      </c>
      <c r="AC2297" s="30">
        <v>1600</v>
      </c>
      <c r="AD2297" s="30" t="e">
        <f>#N/A</f>
        <v>#N/A</v>
      </c>
      <c r="AE2297" s="34">
        <v>0.88</v>
      </c>
      <c r="AG2297" s="30" t="e">
        <f>#N/A</f>
        <v>#N/A</v>
      </c>
      <c r="AH2297" s="30" t="e">
        <f>#N/A</f>
        <v>#N/A</v>
      </c>
      <c r="AI2297" s="30">
        <v>8937.6</v>
      </c>
      <c r="AJ2297" s="30">
        <v>8512</v>
      </c>
      <c r="AK2297" s="26" t="s">
        <v>139</v>
      </c>
      <c r="AL2297" s="26">
        <v>33</v>
      </c>
      <c r="AM2297" s="26" t="s">
        <v>4713</v>
      </c>
      <c r="AU2297" s="26" t="s">
        <v>4649</v>
      </c>
      <c r="AV2297" s="26" t="s">
        <v>4715</v>
      </c>
      <c r="BB2297" s="26" t="s">
        <v>4652</v>
      </c>
      <c r="BD2297" s="37">
        <v>44160</v>
      </c>
      <c r="BE2297" s="30">
        <v>36322</v>
      </c>
      <c r="BF2297" s="30">
        <v>51389</v>
      </c>
      <c r="BG2297" s="37" t="s">
        <v>147</v>
      </c>
      <c r="BH2297" s="37" t="s">
        <v>4826</v>
      </c>
      <c r="BI2297" s="37" t="s">
        <v>4826</v>
      </c>
      <c r="BJ2297" s="138" t="e">
        <f>#N/A</f>
        <v>#N/A</v>
      </c>
      <c r="BK2297" s="138" t="e">
        <f>#N/A</f>
        <v>#N/A</v>
      </c>
      <c r="BL2297" s="138" t="e">
        <f>#N/A</f>
        <v>#N/A</v>
      </c>
      <c r="BM2297" s="138" t="e">
        <f>#N/A</f>
        <v>#N/A</v>
      </c>
      <c r="BN2297" s="26"/>
      <c r="BO2297" s="26"/>
      <c r="BP2297" s="26"/>
      <c r="BQ2297" s="38"/>
      <c r="BR2297" s="26"/>
      <c r="BS2297" s="26"/>
      <c r="BT2297" s="26"/>
      <c r="BU2297" s="26"/>
      <c r="BV2297" s="39"/>
    </row>
    <row r="2298" spans="1:74" ht="15" hidden="1" customHeight="1" thickBot="1">
      <c r="A2298" s="67">
        <v>2020</v>
      </c>
      <c r="B2298" s="26">
        <v>2294</v>
      </c>
      <c r="C2298" s="67" t="s">
        <v>129</v>
      </c>
      <c r="D2298" s="26" t="s">
        <v>4642</v>
      </c>
      <c r="E2298" s="26" t="s">
        <v>4643</v>
      </c>
      <c r="F2298" s="27">
        <v>44076</v>
      </c>
      <c r="G2298" s="26" t="s">
        <v>4830</v>
      </c>
      <c r="H2298" s="26" t="s">
        <v>4645</v>
      </c>
      <c r="I2298" s="26" t="s">
        <v>4645</v>
      </c>
      <c r="J2298" s="28" t="s">
        <v>4646</v>
      </c>
      <c r="K2298" s="67" t="s">
        <v>135</v>
      </c>
      <c r="L2298" s="67" t="s">
        <v>4647</v>
      </c>
      <c r="M2298" s="26" t="s">
        <v>137</v>
      </c>
      <c r="N2298" s="26" t="s">
        <v>138</v>
      </c>
      <c r="O2298" s="26" t="s">
        <v>138</v>
      </c>
      <c r="Q2298" s="30">
        <v>80</v>
      </c>
      <c r="R2298" s="30">
        <v>8760</v>
      </c>
      <c r="S2298" s="31">
        <v>1.3276069702993283</v>
      </c>
      <c r="T2298" s="30">
        <v>1996</v>
      </c>
      <c r="AB2298" s="33" t="e">
        <f>#N/A</f>
        <v>#N/A</v>
      </c>
      <c r="AC2298" s="30">
        <v>1600</v>
      </c>
      <c r="AD2298" s="30" t="e">
        <f>#N/A</f>
        <v>#N/A</v>
      </c>
      <c r="AE2298" s="34">
        <v>0.93238095238095231</v>
      </c>
      <c r="AG2298" s="30" t="e">
        <f>#N/A</f>
        <v>#N/A</v>
      </c>
      <c r="AH2298" s="30" t="e">
        <f>#N/A</f>
        <v>#N/A</v>
      </c>
      <c r="AI2298" s="30">
        <v>9759.75</v>
      </c>
      <c r="AJ2298" s="30">
        <v>9295</v>
      </c>
      <c r="AK2298" s="26" t="s">
        <v>139</v>
      </c>
      <c r="AL2298" s="26">
        <v>33</v>
      </c>
      <c r="AM2298" s="26" t="s">
        <v>4713</v>
      </c>
      <c r="AU2298" s="26" t="s">
        <v>4649</v>
      </c>
      <c r="AV2298" s="26" t="s">
        <v>4715</v>
      </c>
      <c r="BB2298" s="26" t="s">
        <v>4652</v>
      </c>
      <c r="BD2298" s="37">
        <v>44160</v>
      </c>
      <c r="BE2298" s="30">
        <v>36322</v>
      </c>
      <c r="BF2298" s="30">
        <v>51389</v>
      </c>
      <c r="BG2298" s="37" t="s">
        <v>147</v>
      </c>
      <c r="BH2298" s="37" t="s">
        <v>4826</v>
      </c>
      <c r="BI2298" s="37" t="s">
        <v>4826</v>
      </c>
      <c r="BJ2298" s="138" t="e">
        <f>#N/A</f>
        <v>#N/A</v>
      </c>
      <c r="BK2298" s="138" t="e">
        <f>#N/A</f>
        <v>#N/A</v>
      </c>
      <c r="BL2298" s="138" t="e">
        <f>#N/A</f>
        <v>#N/A</v>
      </c>
      <c r="BM2298" s="138" t="e">
        <f>#N/A</f>
        <v>#N/A</v>
      </c>
      <c r="BN2298" s="26"/>
      <c r="BO2298" s="26"/>
      <c r="BP2298" s="26"/>
      <c r="BQ2298" s="38"/>
      <c r="BR2298" s="26"/>
      <c r="BS2298" s="26"/>
      <c r="BT2298" s="26"/>
      <c r="BU2298" s="26"/>
      <c r="BV2298" s="39"/>
    </row>
    <row r="2299" spans="1:74" ht="15" hidden="1" customHeight="1" thickBot="1">
      <c r="A2299" s="67">
        <v>2020</v>
      </c>
      <c r="B2299" s="67">
        <v>2295</v>
      </c>
      <c r="C2299" s="67" t="s">
        <v>129</v>
      </c>
      <c r="D2299" s="26" t="s">
        <v>4642</v>
      </c>
      <c r="E2299" s="26" t="s">
        <v>4643</v>
      </c>
      <c r="F2299" s="27">
        <v>44076</v>
      </c>
      <c r="G2299" s="26" t="s">
        <v>4831</v>
      </c>
      <c r="H2299" s="26" t="s">
        <v>4645</v>
      </c>
      <c r="I2299" s="26" t="s">
        <v>4645</v>
      </c>
      <c r="J2299" s="28" t="s">
        <v>4646</v>
      </c>
      <c r="K2299" s="67" t="s">
        <v>135</v>
      </c>
      <c r="L2299" s="67" t="s">
        <v>4647</v>
      </c>
      <c r="M2299" s="26" t="s">
        <v>137</v>
      </c>
      <c r="N2299" s="26" t="s">
        <v>138</v>
      </c>
      <c r="O2299" s="26" t="s">
        <v>138</v>
      </c>
      <c r="Q2299" s="30">
        <v>74</v>
      </c>
      <c r="R2299" s="30">
        <v>6220</v>
      </c>
      <c r="S2299" s="31">
        <v>1.3276069702993283</v>
      </c>
      <c r="T2299" s="30">
        <v>1231</v>
      </c>
      <c r="AB2299" s="33" t="e">
        <f>#N/A</f>
        <v>#N/A</v>
      </c>
      <c r="AC2299" s="30">
        <v>1600</v>
      </c>
      <c r="AD2299" s="30" t="e">
        <f>#N/A</f>
        <v>#N/A</v>
      </c>
      <c r="AE2299" s="34">
        <v>0.93</v>
      </c>
      <c r="AG2299" s="30" t="e">
        <f>#N/A</f>
        <v>#N/A</v>
      </c>
      <c r="AH2299" s="30" t="e">
        <f>#N/A</f>
        <v>#N/A</v>
      </c>
      <c r="AI2299" s="30">
        <v>7066.5</v>
      </c>
      <c r="AJ2299" s="30">
        <v>6730</v>
      </c>
      <c r="AK2299" s="26" t="s">
        <v>139</v>
      </c>
      <c r="AL2299" s="26">
        <v>33</v>
      </c>
      <c r="AM2299" s="26" t="s">
        <v>4713</v>
      </c>
      <c r="AU2299" s="26" t="s">
        <v>4649</v>
      </c>
      <c r="AV2299" s="26" t="s">
        <v>4715</v>
      </c>
      <c r="BB2299" s="26" t="s">
        <v>4652</v>
      </c>
      <c r="BD2299" s="37">
        <v>44160</v>
      </c>
      <c r="BE2299" s="30">
        <v>36322</v>
      </c>
      <c r="BF2299" s="30">
        <v>51389</v>
      </c>
      <c r="BG2299" s="37" t="s">
        <v>147</v>
      </c>
      <c r="BH2299" s="37" t="s">
        <v>4826</v>
      </c>
      <c r="BI2299" s="37" t="s">
        <v>4826</v>
      </c>
      <c r="BJ2299" s="138" t="e">
        <f>#N/A</f>
        <v>#N/A</v>
      </c>
      <c r="BK2299" s="138" t="e">
        <f>#N/A</f>
        <v>#N/A</v>
      </c>
      <c r="BL2299" s="138" t="e">
        <f>#N/A</f>
        <v>#N/A</v>
      </c>
      <c r="BM2299" s="138" t="e">
        <f>#N/A</f>
        <v>#N/A</v>
      </c>
      <c r="BN2299" s="26"/>
      <c r="BO2299" s="26"/>
      <c r="BP2299" s="26"/>
      <c r="BQ2299" s="38"/>
      <c r="BR2299" s="26"/>
      <c r="BS2299" s="26"/>
      <c r="BT2299" s="26"/>
      <c r="BU2299" s="26"/>
      <c r="BV2299" s="39"/>
    </row>
    <row r="2300" spans="1:74" ht="15" hidden="1" customHeight="1" thickBot="1">
      <c r="A2300" s="67">
        <v>2020</v>
      </c>
      <c r="B2300" s="26">
        <v>2296</v>
      </c>
      <c r="C2300" s="67" t="s">
        <v>129</v>
      </c>
      <c r="D2300" s="26" t="s">
        <v>4642</v>
      </c>
      <c r="E2300" s="26" t="s">
        <v>4643</v>
      </c>
      <c r="F2300" s="27">
        <v>44076</v>
      </c>
      <c r="G2300" s="26" t="s">
        <v>4832</v>
      </c>
      <c r="H2300" s="26" t="s">
        <v>4645</v>
      </c>
      <c r="I2300" s="26" t="s">
        <v>4645</v>
      </c>
      <c r="J2300" s="28" t="s">
        <v>4646</v>
      </c>
      <c r="K2300" s="67" t="s">
        <v>135</v>
      </c>
      <c r="L2300" s="67" t="s">
        <v>4647</v>
      </c>
      <c r="M2300" s="26" t="s">
        <v>137</v>
      </c>
      <c r="N2300" s="26" t="s">
        <v>138</v>
      </c>
      <c r="O2300" s="26" t="s">
        <v>138</v>
      </c>
      <c r="Q2300" s="30">
        <v>77</v>
      </c>
      <c r="R2300" s="30">
        <v>6800</v>
      </c>
      <c r="S2300" s="31">
        <v>1.3276069702993283</v>
      </c>
      <c r="T2300" s="30">
        <v>1467</v>
      </c>
      <c r="U2300" s="30">
        <v>1312</v>
      </c>
      <c r="V2300" s="32">
        <v>5.0847457627118642</v>
      </c>
      <c r="W2300" s="30">
        <v>48</v>
      </c>
      <c r="X2300" s="30">
        <f>(W2300*U2300/5)*(1000/R2300)</f>
        <v>1852.2352941176473</v>
      </c>
      <c r="Y2300" s="30">
        <f>X2300*R2300/1000</f>
        <v>12595.200000000003</v>
      </c>
      <c r="AB2300" s="33" t="e">
        <f>#N/A</f>
        <v>#N/A</v>
      </c>
      <c r="AC2300" s="30">
        <v>1600</v>
      </c>
      <c r="AD2300" s="30" t="e">
        <f>#N/A</f>
        <v>#N/A</v>
      </c>
      <c r="AE2300" s="34">
        <v>0.98</v>
      </c>
      <c r="AG2300" s="30" t="e">
        <f>#N/A</f>
        <v>#N/A</v>
      </c>
      <c r="AH2300" s="30" t="e">
        <f>#N/A</f>
        <v>#N/A</v>
      </c>
      <c r="AI2300" s="30">
        <v>7921.2000000000007</v>
      </c>
      <c r="AJ2300" s="30">
        <v>7544</v>
      </c>
      <c r="AK2300" s="26" t="s">
        <v>139</v>
      </c>
      <c r="AL2300" s="26">
        <v>33</v>
      </c>
      <c r="AM2300" s="26" t="s">
        <v>4713</v>
      </c>
      <c r="AU2300" s="26" t="s">
        <v>4649</v>
      </c>
      <c r="AV2300" s="26" t="s">
        <v>4715</v>
      </c>
      <c r="BB2300" s="26" t="s">
        <v>4652</v>
      </c>
      <c r="BD2300" s="37">
        <v>44160</v>
      </c>
      <c r="BE2300" s="30">
        <v>36322</v>
      </c>
      <c r="BF2300" s="30">
        <v>51389</v>
      </c>
      <c r="BG2300" s="37" t="s">
        <v>147</v>
      </c>
      <c r="BH2300" s="37" t="s">
        <v>4826</v>
      </c>
      <c r="BI2300" s="37" t="s">
        <v>4826</v>
      </c>
      <c r="BJ2300" s="138" t="e">
        <f>#N/A</f>
        <v>#N/A</v>
      </c>
      <c r="BK2300" s="138" t="e">
        <f>#N/A</f>
        <v>#N/A</v>
      </c>
      <c r="BL2300" s="138" t="e">
        <f>#N/A</f>
        <v>#N/A</v>
      </c>
      <c r="BM2300" s="138" t="e">
        <f>#N/A</f>
        <v>#N/A</v>
      </c>
      <c r="BN2300" s="26"/>
      <c r="BO2300" s="26"/>
      <c r="BP2300" s="26"/>
      <c r="BQ2300" s="38"/>
      <c r="BR2300" s="26"/>
      <c r="BS2300" s="26"/>
      <c r="BT2300" s="26"/>
      <c r="BU2300" s="26"/>
      <c r="BV2300" s="39"/>
    </row>
    <row r="2301" spans="1:74" ht="15" hidden="1" customHeight="1" thickBot="1">
      <c r="A2301" s="67">
        <v>2020</v>
      </c>
      <c r="B2301" s="67">
        <v>2297</v>
      </c>
      <c r="C2301" s="67" t="s">
        <v>129</v>
      </c>
      <c r="D2301" s="26" t="s">
        <v>4642</v>
      </c>
      <c r="E2301" s="26" t="s">
        <v>4643</v>
      </c>
      <c r="F2301" s="27">
        <v>44076</v>
      </c>
      <c r="G2301" s="26" t="s">
        <v>4833</v>
      </c>
      <c r="H2301" s="26" t="s">
        <v>4645</v>
      </c>
      <c r="I2301" s="26" t="s">
        <v>4645</v>
      </c>
      <c r="J2301" s="28" t="s">
        <v>4646</v>
      </c>
      <c r="K2301" s="67" t="s">
        <v>135</v>
      </c>
      <c r="L2301" s="67" t="s">
        <v>4647</v>
      </c>
      <c r="M2301" s="26" t="s">
        <v>137</v>
      </c>
      <c r="N2301" s="26" t="s">
        <v>138</v>
      </c>
      <c r="O2301" s="26" t="s">
        <v>138</v>
      </c>
      <c r="Q2301" s="30">
        <v>80</v>
      </c>
      <c r="R2301" s="30">
        <v>7760</v>
      </c>
      <c r="S2301" s="31">
        <v>1.3276069702993283</v>
      </c>
      <c r="T2301" s="30">
        <v>1515</v>
      </c>
      <c r="AB2301" s="33" t="e">
        <f>#N/A</f>
        <v>#N/A</v>
      </c>
      <c r="AC2301" s="30">
        <v>1600</v>
      </c>
      <c r="AD2301" s="30" t="e">
        <f>#N/A</f>
        <v>#N/A</v>
      </c>
      <c r="AE2301" s="34">
        <v>0.98</v>
      </c>
      <c r="AG2301" s="30" t="e">
        <f>#N/A</f>
        <v>#N/A</v>
      </c>
      <c r="AH2301" s="30" t="e">
        <f>#N/A</f>
        <v>#N/A</v>
      </c>
      <c r="AI2301" s="30">
        <v>9335.5500000000011</v>
      </c>
      <c r="AJ2301" s="30">
        <v>8891</v>
      </c>
      <c r="AK2301" s="26" t="s">
        <v>139</v>
      </c>
      <c r="AL2301" s="26">
        <v>33</v>
      </c>
      <c r="AM2301" s="26" t="s">
        <v>4713</v>
      </c>
      <c r="AU2301" s="26" t="s">
        <v>4649</v>
      </c>
      <c r="AV2301" s="26" t="s">
        <v>4715</v>
      </c>
      <c r="BB2301" s="26" t="s">
        <v>4652</v>
      </c>
      <c r="BD2301" s="37">
        <v>44160</v>
      </c>
      <c r="BE2301" s="30">
        <v>36322</v>
      </c>
      <c r="BF2301" s="30">
        <v>51389</v>
      </c>
      <c r="BG2301" s="37" t="s">
        <v>147</v>
      </c>
      <c r="BH2301" s="37" t="s">
        <v>4826</v>
      </c>
      <c r="BI2301" s="37" t="s">
        <v>4826</v>
      </c>
      <c r="BJ2301" s="138" t="e">
        <f>#N/A</f>
        <v>#N/A</v>
      </c>
      <c r="BK2301" s="138" t="e">
        <f>#N/A</f>
        <v>#N/A</v>
      </c>
      <c r="BL2301" s="138" t="e">
        <f>#N/A</f>
        <v>#N/A</v>
      </c>
      <c r="BM2301" s="138" t="e">
        <f>#N/A</f>
        <v>#N/A</v>
      </c>
      <c r="BN2301" s="26"/>
      <c r="BO2301" s="26"/>
      <c r="BP2301" s="26"/>
      <c r="BQ2301" s="38"/>
      <c r="BR2301" s="26"/>
      <c r="BS2301" s="26"/>
      <c r="BT2301" s="26"/>
      <c r="BU2301" s="26"/>
      <c r="BV2301" s="39"/>
    </row>
    <row r="2302" spans="1:74" ht="15" hidden="1" customHeight="1" thickBot="1">
      <c r="A2302" s="67">
        <v>2020</v>
      </c>
      <c r="B2302" s="26">
        <v>2298</v>
      </c>
      <c r="C2302" s="67" t="s">
        <v>129</v>
      </c>
      <c r="D2302" s="26" t="s">
        <v>4642</v>
      </c>
      <c r="E2302" s="26" t="s">
        <v>4643</v>
      </c>
      <c r="F2302" s="27">
        <v>44076</v>
      </c>
      <c r="G2302" s="26" t="s">
        <v>4834</v>
      </c>
      <c r="H2302" s="26" t="s">
        <v>4645</v>
      </c>
      <c r="I2302" s="26" t="s">
        <v>4645</v>
      </c>
      <c r="J2302" s="28" t="s">
        <v>4646</v>
      </c>
      <c r="K2302" s="67" t="s">
        <v>135</v>
      </c>
      <c r="L2302" s="67" t="s">
        <v>4647</v>
      </c>
      <c r="M2302" s="26" t="s">
        <v>137</v>
      </c>
      <c r="N2302" s="26" t="s">
        <v>138</v>
      </c>
      <c r="O2302" s="26" t="s">
        <v>138</v>
      </c>
      <c r="Q2302" s="30">
        <v>76</v>
      </c>
      <c r="R2302" s="30">
        <v>7530</v>
      </c>
      <c r="S2302" s="31">
        <v>1.3276069702993283</v>
      </c>
      <c r="T2302" s="30">
        <v>1914</v>
      </c>
      <c r="AB2302" s="33" t="e">
        <f>#N/A</f>
        <v>#N/A</v>
      </c>
      <c r="AC2302" s="30">
        <v>1600</v>
      </c>
      <c r="AD2302" s="30" t="e">
        <f>#N/A</f>
        <v>#N/A</v>
      </c>
      <c r="AE2302" s="34">
        <v>0.88</v>
      </c>
      <c r="AG2302" s="30" t="e">
        <f>#N/A</f>
        <v>#N/A</v>
      </c>
      <c r="AH2302" s="30" t="e">
        <f>#N/A</f>
        <v>#N/A</v>
      </c>
      <c r="AI2302" s="30">
        <v>8996.4</v>
      </c>
      <c r="AJ2302" s="30">
        <v>8568</v>
      </c>
      <c r="AK2302" s="26" t="s">
        <v>139</v>
      </c>
      <c r="AL2302" s="26">
        <v>33</v>
      </c>
      <c r="AM2302" s="26" t="s">
        <v>4713</v>
      </c>
      <c r="AU2302" s="26" t="s">
        <v>4649</v>
      </c>
      <c r="AV2302" s="26" t="s">
        <v>4715</v>
      </c>
      <c r="BB2302" s="26" t="s">
        <v>4652</v>
      </c>
      <c r="BD2302" s="37">
        <v>44160</v>
      </c>
      <c r="BE2302" s="30">
        <v>36322</v>
      </c>
      <c r="BF2302" s="30">
        <v>51389</v>
      </c>
      <c r="BG2302" s="37" t="s">
        <v>147</v>
      </c>
      <c r="BH2302" s="37" t="s">
        <v>4826</v>
      </c>
      <c r="BI2302" s="37" t="s">
        <v>4826</v>
      </c>
      <c r="BJ2302" s="138" t="e">
        <f>#N/A</f>
        <v>#N/A</v>
      </c>
      <c r="BK2302" s="138" t="e">
        <f>#N/A</f>
        <v>#N/A</v>
      </c>
      <c r="BL2302" s="138" t="e">
        <f>#N/A</f>
        <v>#N/A</v>
      </c>
      <c r="BM2302" s="138" t="e">
        <f>#N/A</f>
        <v>#N/A</v>
      </c>
      <c r="BN2302" s="26"/>
      <c r="BO2302" s="26"/>
      <c r="BP2302" s="26"/>
      <c r="BQ2302" s="38"/>
      <c r="BR2302" s="26"/>
      <c r="BS2302" s="26"/>
      <c r="BT2302" s="26"/>
      <c r="BU2302" s="26"/>
      <c r="BV2302" s="39"/>
    </row>
    <row r="2303" spans="1:74" ht="15" hidden="1" customHeight="1" thickBot="1">
      <c r="A2303" s="67">
        <v>2020</v>
      </c>
      <c r="B2303" s="67">
        <v>2299</v>
      </c>
      <c r="C2303" s="67" t="s">
        <v>129</v>
      </c>
      <c r="D2303" s="26" t="s">
        <v>4642</v>
      </c>
      <c r="E2303" s="26" t="s">
        <v>4643</v>
      </c>
      <c r="F2303" s="27">
        <v>44076</v>
      </c>
      <c r="G2303" s="26" t="s">
        <v>4835</v>
      </c>
      <c r="H2303" s="26" t="s">
        <v>4645</v>
      </c>
      <c r="I2303" s="26" t="s">
        <v>4645</v>
      </c>
      <c r="J2303" s="28" t="s">
        <v>4646</v>
      </c>
      <c r="K2303" s="67" t="s">
        <v>135</v>
      </c>
      <c r="L2303" s="67" t="s">
        <v>4647</v>
      </c>
      <c r="M2303" s="26" t="s">
        <v>137</v>
      </c>
      <c r="N2303" s="26" t="s">
        <v>138</v>
      </c>
      <c r="O2303" s="26" t="s">
        <v>138</v>
      </c>
      <c r="Q2303" s="30">
        <v>79</v>
      </c>
      <c r="R2303" s="30">
        <v>7780</v>
      </c>
      <c r="S2303" s="31">
        <v>1.3276069702993283</v>
      </c>
      <c r="T2303" s="30">
        <v>1435</v>
      </c>
      <c r="AB2303" s="33" t="e">
        <f>#N/A</f>
        <v>#N/A</v>
      </c>
      <c r="AC2303" s="30">
        <v>1600</v>
      </c>
      <c r="AD2303" s="30" t="e">
        <f>#N/A</f>
        <v>#N/A</v>
      </c>
      <c r="AE2303" s="34">
        <v>0.88</v>
      </c>
      <c r="AG2303" s="30" t="e">
        <f>#N/A</f>
        <v>#N/A</v>
      </c>
      <c r="AH2303" s="30" t="e">
        <f>#N/A</f>
        <v>#N/A</v>
      </c>
      <c r="AI2303" s="30">
        <v>9364.9500000000007</v>
      </c>
      <c r="AJ2303" s="30">
        <v>8919</v>
      </c>
      <c r="AK2303" s="26" t="s">
        <v>139</v>
      </c>
      <c r="AL2303" s="26">
        <v>33</v>
      </c>
      <c r="AM2303" s="26" t="s">
        <v>4713</v>
      </c>
      <c r="AU2303" s="26" t="s">
        <v>4649</v>
      </c>
      <c r="AV2303" s="26" t="s">
        <v>4715</v>
      </c>
      <c r="BB2303" s="26" t="s">
        <v>4652</v>
      </c>
      <c r="BD2303" s="37">
        <v>44160</v>
      </c>
      <c r="BE2303" s="30">
        <v>36322</v>
      </c>
      <c r="BF2303" s="30">
        <v>51389</v>
      </c>
      <c r="BG2303" s="37" t="s">
        <v>147</v>
      </c>
      <c r="BH2303" s="37" t="s">
        <v>4826</v>
      </c>
      <c r="BI2303" s="37" t="s">
        <v>4826</v>
      </c>
      <c r="BJ2303" s="138" t="e">
        <f>#N/A</f>
        <v>#N/A</v>
      </c>
      <c r="BK2303" s="138" t="e">
        <f>#N/A</f>
        <v>#N/A</v>
      </c>
      <c r="BL2303" s="138" t="e">
        <f>#N/A</f>
        <v>#N/A</v>
      </c>
      <c r="BM2303" s="138" t="e">
        <f>#N/A</f>
        <v>#N/A</v>
      </c>
      <c r="BN2303" s="26"/>
      <c r="BO2303" s="26"/>
      <c r="BP2303" s="26"/>
      <c r="BQ2303" s="38"/>
      <c r="BR2303" s="26"/>
      <c r="BS2303" s="26"/>
      <c r="BT2303" s="26"/>
      <c r="BU2303" s="26"/>
      <c r="BV2303" s="39"/>
    </row>
    <row r="2304" spans="1:74" ht="15" hidden="1" customHeight="1" thickBot="1">
      <c r="A2304" s="67">
        <v>2020</v>
      </c>
      <c r="B2304" s="26">
        <v>2300</v>
      </c>
      <c r="C2304" s="67" t="s">
        <v>129</v>
      </c>
      <c r="D2304" s="26" t="s">
        <v>4642</v>
      </c>
      <c r="E2304" s="26" t="s">
        <v>4643</v>
      </c>
      <c r="F2304" s="27">
        <v>44076</v>
      </c>
      <c r="G2304" s="26" t="s">
        <v>4836</v>
      </c>
      <c r="H2304" s="26" t="s">
        <v>4645</v>
      </c>
      <c r="I2304" s="26" t="s">
        <v>4645</v>
      </c>
      <c r="J2304" s="28" t="s">
        <v>4646</v>
      </c>
      <c r="K2304" s="67" t="s">
        <v>135</v>
      </c>
      <c r="L2304" s="67" t="s">
        <v>4647</v>
      </c>
      <c r="M2304" s="26" t="s">
        <v>137</v>
      </c>
      <c r="N2304" s="26" t="s">
        <v>138</v>
      </c>
      <c r="O2304" s="26" t="s">
        <v>138</v>
      </c>
      <c r="Q2304" s="30">
        <v>81</v>
      </c>
      <c r="R2304" s="30">
        <v>8180</v>
      </c>
      <c r="S2304" s="31">
        <v>1.3276069702993283</v>
      </c>
      <c r="T2304" s="30">
        <v>1585</v>
      </c>
      <c r="AB2304" s="33" t="e">
        <f>#N/A</f>
        <v>#N/A</v>
      </c>
      <c r="AC2304" s="30">
        <v>1600</v>
      </c>
      <c r="AD2304" s="30" t="e">
        <f>#N/A</f>
        <v>#N/A</v>
      </c>
      <c r="AE2304" s="34">
        <v>0.91333333333333333</v>
      </c>
      <c r="AG2304" s="30" t="e">
        <f>#N/A</f>
        <v>#N/A</v>
      </c>
      <c r="AH2304" s="30" t="e">
        <f>#N/A</f>
        <v>#N/A</v>
      </c>
      <c r="AI2304" s="30">
        <v>9955.0500000000011</v>
      </c>
      <c r="AJ2304" s="30">
        <v>9481</v>
      </c>
      <c r="AK2304" s="26" t="s">
        <v>139</v>
      </c>
      <c r="AL2304" s="26">
        <v>33</v>
      </c>
      <c r="AM2304" s="26" t="s">
        <v>4713</v>
      </c>
      <c r="AU2304" s="26" t="s">
        <v>4649</v>
      </c>
      <c r="AV2304" s="26" t="s">
        <v>4715</v>
      </c>
      <c r="BB2304" s="26" t="s">
        <v>4652</v>
      </c>
      <c r="BD2304" s="37">
        <v>44160</v>
      </c>
      <c r="BE2304" s="30">
        <v>36322</v>
      </c>
      <c r="BF2304" s="30">
        <v>51389</v>
      </c>
      <c r="BG2304" s="37" t="s">
        <v>147</v>
      </c>
      <c r="BH2304" s="37" t="s">
        <v>4826</v>
      </c>
      <c r="BI2304" s="37" t="s">
        <v>4826</v>
      </c>
      <c r="BJ2304" s="138" t="e">
        <f>#N/A</f>
        <v>#N/A</v>
      </c>
      <c r="BK2304" s="138" t="e">
        <f>#N/A</f>
        <v>#N/A</v>
      </c>
      <c r="BL2304" s="138" t="e">
        <f>#N/A</f>
        <v>#N/A</v>
      </c>
      <c r="BM2304" s="138" t="e">
        <f>#N/A</f>
        <v>#N/A</v>
      </c>
      <c r="BN2304" s="26"/>
      <c r="BO2304" s="26"/>
      <c r="BP2304" s="26"/>
      <c r="BQ2304" s="38"/>
      <c r="BR2304" s="26"/>
      <c r="BS2304" s="26"/>
      <c r="BT2304" s="26"/>
      <c r="BU2304" s="26"/>
      <c r="BV2304" s="39"/>
    </row>
    <row r="2305" spans="1:74" ht="15" hidden="1" customHeight="1" thickBot="1">
      <c r="A2305" s="67">
        <v>2020</v>
      </c>
      <c r="B2305" s="67">
        <v>2301</v>
      </c>
      <c r="C2305" s="67" t="s">
        <v>129</v>
      </c>
      <c r="D2305" s="26" t="s">
        <v>4642</v>
      </c>
      <c r="E2305" s="26" t="s">
        <v>4643</v>
      </c>
      <c r="F2305" s="27">
        <v>44076</v>
      </c>
      <c r="G2305" s="26" t="s">
        <v>4837</v>
      </c>
      <c r="H2305" s="26" t="s">
        <v>4645</v>
      </c>
      <c r="I2305" s="26" t="s">
        <v>4645</v>
      </c>
      <c r="J2305" s="28" t="s">
        <v>4646</v>
      </c>
      <c r="K2305" s="67" t="s">
        <v>135</v>
      </c>
      <c r="L2305" s="67" t="s">
        <v>4647</v>
      </c>
      <c r="M2305" s="26" t="s">
        <v>137</v>
      </c>
      <c r="N2305" s="26" t="s">
        <v>138</v>
      </c>
      <c r="O2305" s="26" t="s">
        <v>138</v>
      </c>
      <c r="Q2305" s="30">
        <v>76</v>
      </c>
      <c r="R2305" s="30">
        <v>5080</v>
      </c>
      <c r="S2305" s="31">
        <v>1.3276069702993283</v>
      </c>
      <c r="T2305" s="30">
        <v>1014</v>
      </c>
      <c r="AB2305" s="33" t="e">
        <f>#N/A</f>
        <v>#N/A</v>
      </c>
      <c r="AC2305" s="30">
        <v>1600</v>
      </c>
      <c r="AD2305" s="30" t="e">
        <f>#N/A</f>
        <v>#N/A</v>
      </c>
      <c r="AE2305" s="34">
        <v>0.91</v>
      </c>
      <c r="AG2305" s="30" t="e">
        <f>#N/A</f>
        <v>#N/A</v>
      </c>
      <c r="AH2305" s="30" t="e">
        <f>#N/A</f>
        <v>#N/A</v>
      </c>
      <c r="AI2305" s="30">
        <v>7486.5</v>
      </c>
      <c r="AJ2305" s="30">
        <v>7130</v>
      </c>
      <c r="AK2305" s="26" t="s">
        <v>139</v>
      </c>
      <c r="AL2305" s="26">
        <v>33</v>
      </c>
      <c r="AM2305" s="26" t="s">
        <v>4713</v>
      </c>
      <c r="AU2305" s="26" t="s">
        <v>4649</v>
      </c>
      <c r="AV2305" s="26" t="s">
        <v>4715</v>
      </c>
      <c r="BB2305" s="26" t="s">
        <v>4652</v>
      </c>
      <c r="BD2305" s="37">
        <v>44160</v>
      </c>
      <c r="BE2305" s="30">
        <v>36322</v>
      </c>
      <c r="BF2305" s="30">
        <v>51389</v>
      </c>
      <c r="BG2305" s="37" t="s">
        <v>147</v>
      </c>
      <c r="BH2305" s="37" t="s">
        <v>4826</v>
      </c>
      <c r="BI2305" s="37" t="s">
        <v>4826</v>
      </c>
      <c r="BJ2305" s="138" t="e">
        <f>#N/A</f>
        <v>#N/A</v>
      </c>
      <c r="BK2305" s="138" t="e">
        <f>#N/A</f>
        <v>#N/A</v>
      </c>
      <c r="BL2305" s="138" t="e">
        <f>#N/A</f>
        <v>#N/A</v>
      </c>
      <c r="BM2305" s="138" t="e">
        <f>#N/A</f>
        <v>#N/A</v>
      </c>
      <c r="BN2305" s="26"/>
      <c r="BO2305" s="26"/>
      <c r="BP2305" s="26"/>
      <c r="BQ2305" s="38"/>
      <c r="BR2305" s="26"/>
      <c r="BS2305" s="26"/>
      <c r="BT2305" s="26"/>
      <c r="BU2305" s="26"/>
      <c r="BV2305" s="39"/>
    </row>
    <row r="2306" spans="1:74" ht="15" hidden="1" customHeight="1" thickBot="1">
      <c r="A2306" s="67">
        <v>2020</v>
      </c>
      <c r="B2306" s="26">
        <v>2302</v>
      </c>
      <c r="C2306" s="67" t="s">
        <v>129</v>
      </c>
      <c r="D2306" s="26" t="s">
        <v>4642</v>
      </c>
      <c r="E2306" s="26" t="s">
        <v>4643</v>
      </c>
      <c r="F2306" s="27">
        <v>44076</v>
      </c>
      <c r="G2306" s="26" t="s">
        <v>4838</v>
      </c>
      <c r="H2306" s="26" t="s">
        <v>4645</v>
      </c>
      <c r="I2306" s="26" t="s">
        <v>4645</v>
      </c>
      <c r="J2306" s="28" t="s">
        <v>4646</v>
      </c>
      <c r="K2306" s="67" t="s">
        <v>135</v>
      </c>
      <c r="L2306" s="67" t="s">
        <v>4647</v>
      </c>
      <c r="M2306" s="26" t="s">
        <v>137</v>
      </c>
      <c r="N2306" s="26" t="s">
        <v>138</v>
      </c>
      <c r="O2306" s="26" t="s">
        <v>138</v>
      </c>
      <c r="Q2306" s="30">
        <v>79</v>
      </c>
      <c r="R2306" s="30">
        <v>8330</v>
      </c>
      <c r="S2306" s="31">
        <v>1.3276069702993283</v>
      </c>
      <c r="T2306" s="30">
        <v>1774</v>
      </c>
      <c r="AB2306" s="33" t="e">
        <f>#N/A</f>
        <v>#N/A</v>
      </c>
      <c r="AC2306" s="30">
        <v>1600</v>
      </c>
      <c r="AD2306" s="30" t="e">
        <f>#N/A</f>
        <v>#N/A</v>
      </c>
      <c r="AE2306" s="34">
        <v>0.9244444444444444</v>
      </c>
      <c r="AG2306" s="30" t="e">
        <f>#N/A</f>
        <v>#N/A</v>
      </c>
      <c r="AH2306" s="30" t="e">
        <f>#N/A</f>
        <v>#N/A</v>
      </c>
      <c r="AI2306" s="30">
        <v>10427.550000000001</v>
      </c>
      <c r="AJ2306" s="30">
        <v>9931</v>
      </c>
      <c r="AK2306" s="26" t="s">
        <v>139</v>
      </c>
      <c r="AL2306" s="26">
        <v>33</v>
      </c>
      <c r="AM2306" s="26" t="s">
        <v>4713</v>
      </c>
      <c r="AU2306" s="26" t="s">
        <v>4649</v>
      </c>
      <c r="AV2306" s="26" t="s">
        <v>4715</v>
      </c>
      <c r="BB2306" s="26" t="s">
        <v>4652</v>
      </c>
      <c r="BD2306" s="37">
        <v>44160</v>
      </c>
      <c r="BE2306" s="30">
        <v>36322</v>
      </c>
      <c r="BF2306" s="30">
        <v>51389</v>
      </c>
      <c r="BG2306" s="37" t="s">
        <v>147</v>
      </c>
      <c r="BH2306" s="37" t="s">
        <v>4826</v>
      </c>
      <c r="BI2306" s="37" t="s">
        <v>4826</v>
      </c>
      <c r="BJ2306" s="138" t="e">
        <f>#N/A</f>
        <v>#N/A</v>
      </c>
      <c r="BK2306" s="138" t="e">
        <f>#N/A</f>
        <v>#N/A</v>
      </c>
      <c r="BL2306" s="138" t="e">
        <f>#N/A</f>
        <v>#N/A</v>
      </c>
      <c r="BM2306" s="138" t="e">
        <f>#N/A</f>
        <v>#N/A</v>
      </c>
      <c r="BN2306" s="26"/>
      <c r="BO2306" s="26"/>
      <c r="BP2306" s="26"/>
      <c r="BQ2306" s="38"/>
      <c r="BR2306" s="26"/>
      <c r="BS2306" s="26"/>
      <c r="BT2306" s="26"/>
      <c r="BU2306" s="26"/>
      <c r="BV2306" s="39"/>
    </row>
    <row r="2307" spans="1:74" ht="15" hidden="1" customHeight="1" thickBot="1">
      <c r="A2307" s="67">
        <v>2020</v>
      </c>
      <c r="B2307" s="67">
        <v>2303</v>
      </c>
      <c r="C2307" s="67" t="s">
        <v>129</v>
      </c>
      <c r="D2307" s="26" t="s">
        <v>4642</v>
      </c>
      <c r="E2307" s="26" t="s">
        <v>4643</v>
      </c>
      <c r="F2307" s="27">
        <v>44076</v>
      </c>
      <c r="G2307" s="26" t="s">
        <v>4839</v>
      </c>
      <c r="H2307" s="26" t="s">
        <v>4645</v>
      </c>
      <c r="I2307" s="26" t="s">
        <v>4645</v>
      </c>
      <c r="J2307" s="28" t="s">
        <v>4646</v>
      </c>
      <c r="K2307" s="67" t="s">
        <v>135</v>
      </c>
      <c r="L2307" s="67" t="s">
        <v>4647</v>
      </c>
      <c r="M2307" s="26" t="s">
        <v>137</v>
      </c>
      <c r="N2307" s="26" t="s">
        <v>138</v>
      </c>
      <c r="O2307" s="26" t="s">
        <v>138</v>
      </c>
      <c r="Q2307" s="30">
        <v>74</v>
      </c>
      <c r="R2307" s="30">
        <v>5710</v>
      </c>
      <c r="S2307" s="31">
        <v>1.3276069702993283</v>
      </c>
      <c r="T2307" s="30">
        <v>1134</v>
      </c>
      <c r="AB2307" s="33" t="e">
        <f>#N/A</f>
        <v>#N/A</v>
      </c>
      <c r="AC2307" s="30">
        <v>1600</v>
      </c>
      <c r="AD2307" s="30" t="e">
        <f>#N/A</f>
        <v>#N/A</v>
      </c>
      <c r="AE2307" s="34">
        <v>0.92</v>
      </c>
      <c r="AG2307" s="30" t="e">
        <f>#N/A</f>
        <v>#N/A</v>
      </c>
      <c r="AH2307" s="30" t="e">
        <f>#N/A</f>
        <v>#N/A</v>
      </c>
      <c r="AI2307" s="30">
        <v>8414.7000000000007</v>
      </c>
      <c r="AJ2307" s="30">
        <v>8014</v>
      </c>
      <c r="AK2307" s="26" t="s">
        <v>139</v>
      </c>
      <c r="AL2307" s="26">
        <v>33</v>
      </c>
      <c r="AM2307" s="26" t="s">
        <v>4713</v>
      </c>
      <c r="AU2307" s="26" t="s">
        <v>4649</v>
      </c>
      <c r="AV2307" s="26" t="s">
        <v>4715</v>
      </c>
      <c r="BB2307" s="26" t="s">
        <v>4652</v>
      </c>
      <c r="BD2307" s="37">
        <v>44160</v>
      </c>
      <c r="BE2307" s="30">
        <v>36322</v>
      </c>
      <c r="BF2307" s="30">
        <v>51389</v>
      </c>
      <c r="BG2307" s="37" t="s">
        <v>147</v>
      </c>
      <c r="BH2307" s="37" t="s">
        <v>4826</v>
      </c>
      <c r="BI2307" s="37" t="s">
        <v>4826</v>
      </c>
      <c r="BJ2307" s="138" t="e">
        <f>#N/A</f>
        <v>#N/A</v>
      </c>
      <c r="BK2307" s="138" t="e">
        <f>#N/A</f>
        <v>#N/A</v>
      </c>
      <c r="BL2307" s="138" t="e">
        <f>#N/A</f>
        <v>#N/A</v>
      </c>
      <c r="BM2307" s="138" t="e">
        <f>#N/A</f>
        <v>#N/A</v>
      </c>
      <c r="BN2307" s="26"/>
      <c r="BO2307" s="26"/>
      <c r="BP2307" s="26"/>
      <c r="BQ2307" s="38"/>
      <c r="BR2307" s="26"/>
      <c r="BS2307" s="26"/>
      <c r="BT2307" s="26"/>
      <c r="BU2307" s="26"/>
      <c r="BV2307" s="39"/>
    </row>
    <row r="2308" spans="1:74" ht="15" hidden="1" customHeight="1" thickBot="1">
      <c r="A2308" s="67">
        <v>2020</v>
      </c>
      <c r="B2308" s="26">
        <v>2304</v>
      </c>
      <c r="C2308" s="67" t="s">
        <v>129</v>
      </c>
      <c r="D2308" s="26" t="s">
        <v>4642</v>
      </c>
      <c r="E2308" s="26" t="s">
        <v>4643</v>
      </c>
      <c r="F2308" s="27">
        <v>44076</v>
      </c>
      <c r="G2308" s="26" t="s">
        <v>4840</v>
      </c>
      <c r="H2308" s="26" t="s">
        <v>4645</v>
      </c>
      <c r="I2308" s="26" t="s">
        <v>4645</v>
      </c>
      <c r="J2308" s="28" t="s">
        <v>4646</v>
      </c>
      <c r="K2308" s="67" t="s">
        <v>135</v>
      </c>
      <c r="L2308" s="67" t="s">
        <v>4647</v>
      </c>
      <c r="M2308" s="26" t="s">
        <v>137</v>
      </c>
      <c r="N2308" s="26" t="s">
        <v>138</v>
      </c>
      <c r="O2308" s="26" t="s">
        <v>138</v>
      </c>
      <c r="Q2308" s="30">
        <v>81</v>
      </c>
      <c r="R2308" s="30">
        <v>8360</v>
      </c>
      <c r="S2308" s="31">
        <v>1.3276069702993283</v>
      </c>
      <c r="T2308" s="30">
        <v>1728</v>
      </c>
      <c r="AB2308" s="33" t="e">
        <f>#N/A</f>
        <v>#N/A</v>
      </c>
      <c r="AC2308" s="30">
        <v>1600</v>
      </c>
      <c r="AD2308" s="30" t="e">
        <f>#N/A</f>
        <v>#N/A</v>
      </c>
      <c r="AE2308" s="34">
        <v>0.86888888888888882</v>
      </c>
      <c r="AG2308" s="30" t="e">
        <f>#N/A</f>
        <v>#N/A</v>
      </c>
      <c r="AH2308" s="30" t="e">
        <f>#N/A</f>
        <v>#N/A</v>
      </c>
      <c r="AI2308" s="30">
        <v>12319.65</v>
      </c>
      <c r="AJ2308" s="30">
        <v>11733</v>
      </c>
      <c r="AK2308" s="26" t="s">
        <v>139</v>
      </c>
      <c r="AL2308" s="26">
        <v>33</v>
      </c>
      <c r="AM2308" s="26" t="s">
        <v>4713</v>
      </c>
      <c r="AU2308" s="26" t="s">
        <v>4649</v>
      </c>
      <c r="AV2308" s="26" t="s">
        <v>4715</v>
      </c>
      <c r="BB2308" s="26" t="s">
        <v>4652</v>
      </c>
      <c r="BD2308" s="37">
        <v>44160</v>
      </c>
      <c r="BE2308" s="30">
        <v>36322</v>
      </c>
      <c r="BF2308" s="30">
        <v>51389</v>
      </c>
      <c r="BG2308" s="37" t="s">
        <v>147</v>
      </c>
      <c r="BH2308" s="37" t="s">
        <v>4826</v>
      </c>
      <c r="BI2308" s="37" t="s">
        <v>4826</v>
      </c>
      <c r="BJ2308" s="138" t="e">
        <f>#N/A</f>
        <v>#N/A</v>
      </c>
      <c r="BK2308" s="138" t="e">
        <f>#N/A</f>
        <v>#N/A</v>
      </c>
      <c r="BL2308" s="138" t="e">
        <f>#N/A</f>
        <v>#N/A</v>
      </c>
      <c r="BM2308" s="138" t="e">
        <f>#N/A</f>
        <v>#N/A</v>
      </c>
      <c r="BN2308" s="26"/>
      <c r="BO2308" s="26"/>
      <c r="BP2308" s="26"/>
      <c r="BQ2308" s="38"/>
      <c r="BR2308" s="26"/>
      <c r="BS2308" s="26"/>
      <c r="BT2308" s="26"/>
      <c r="BU2308" s="26"/>
      <c r="BV2308" s="39"/>
    </row>
    <row r="2309" spans="1:74" ht="15" hidden="1" customHeight="1" thickBot="1">
      <c r="A2309" s="67">
        <v>2020</v>
      </c>
      <c r="B2309" s="67">
        <v>2305</v>
      </c>
      <c r="C2309" s="67" t="s">
        <v>129</v>
      </c>
      <c r="D2309" s="26" t="s">
        <v>4642</v>
      </c>
      <c r="E2309" s="26" t="s">
        <v>4643</v>
      </c>
      <c r="F2309" s="27">
        <v>44076</v>
      </c>
      <c r="G2309" s="26" t="s">
        <v>4841</v>
      </c>
      <c r="H2309" s="26" t="s">
        <v>4645</v>
      </c>
      <c r="I2309" s="26" t="s">
        <v>4645</v>
      </c>
      <c r="J2309" s="28" t="s">
        <v>4646</v>
      </c>
      <c r="K2309" s="67" t="s">
        <v>135</v>
      </c>
      <c r="L2309" s="67" t="s">
        <v>4647</v>
      </c>
      <c r="M2309" s="26" t="s">
        <v>137</v>
      </c>
      <c r="N2309" s="26" t="s">
        <v>138</v>
      </c>
      <c r="O2309" s="26" t="s">
        <v>138</v>
      </c>
      <c r="Q2309" s="30">
        <v>73</v>
      </c>
      <c r="R2309" s="30">
        <v>5890</v>
      </c>
      <c r="S2309" s="31">
        <v>1.3276069702993283</v>
      </c>
      <c r="T2309" s="30">
        <v>1101</v>
      </c>
      <c r="AB2309" s="33" t="e">
        <f>#N/A</f>
        <v>#N/A</v>
      </c>
      <c r="AC2309" s="30">
        <v>1600</v>
      </c>
      <c r="AD2309" s="30" t="e">
        <f>#N/A</f>
        <v>#N/A</v>
      </c>
      <c r="AE2309" s="34">
        <v>0.87</v>
      </c>
      <c r="AG2309" s="30" t="e">
        <f>#N/A</f>
        <v>#N/A</v>
      </c>
      <c r="AH2309" s="30" t="e">
        <f>#N/A</f>
        <v>#N/A</v>
      </c>
      <c r="AI2309" s="30">
        <v>8680.35</v>
      </c>
      <c r="AJ2309" s="30">
        <v>8267</v>
      </c>
      <c r="AK2309" s="26" t="s">
        <v>139</v>
      </c>
      <c r="AL2309" s="26">
        <v>33</v>
      </c>
      <c r="AM2309" s="26" t="s">
        <v>4713</v>
      </c>
      <c r="AU2309" s="26" t="s">
        <v>4649</v>
      </c>
      <c r="AV2309" s="26" t="s">
        <v>4715</v>
      </c>
      <c r="BB2309" s="26" t="s">
        <v>4652</v>
      </c>
      <c r="BD2309" s="37">
        <v>44160</v>
      </c>
      <c r="BE2309" s="30">
        <v>36322</v>
      </c>
      <c r="BF2309" s="30">
        <v>51389</v>
      </c>
      <c r="BG2309" s="37" t="s">
        <v>147</v>
      </c>
      <c r="BH2309" s="37" t="s">
        <v>4826</v>
      </c>
      <c r="BI2309" s="37" t="s">
        <v>4826</v>
      </c>
      <c r="BJ2309" s="138" t="e">
        <f>#N/A</f>
        <v>#N/A</v>
      </c>
      <c r="BK2309" s="138" t="e">
        <f>#N/A</f>
        <v>#N/A</v>
      </c>
      <c r="BL2309" s="138" t="e">
        <f>#N/A</f>
        <v>#N/A</v>
      </c>
      <c r="BM2309" s="138" t="e">
        <f>#N/A</f>
        <v>#N/A</v>
      </c>
      <c r="BN2309" s="26"/>
      <c r="BO2309" s="26"/>
      <c r="BP2309" s="26"/>
      <c r="BQ2309" s="38"/>
      <c r="BR2309" s="26"/>
      <c r="BS2309" s="26"/>
      <c r="BT2309" s="26"/>
      <c r="BU2309" s="26"/>
      <c r="BV2309" s="39"/>
    </row>
    <row r="2310" spans="1:74" ht="15" hidden="1" customHeight="1" thickBot="1">
      <c r="A2310" s="67">
        <v>2020</v>
      </c>
      <c r="B2310" s="26">
        <v>2306</v>
      </c>
      <c r="C2310" s="67" t="s">
        <v>129</v>
      </c>
      <c r="D2310" s="26" t="s">
        <v>4642</v>
      </c>
      <c r="E2310" s="26" t="s">
        <v>4643</v>
      </c>
      <c r="F2310" s="27">
        <v>44076</v>
      </c>
      <c r="G2310" s="26" t="s">
        <v>4842</v>
      </c>
      <c r="H2310" s="26" t="s">
        <v>4645</v>
      </c>
      <c r="I2310" s="26" t="s">
        <v>4645</v>
      </c>
      <c r="J2310" s="28" t="s">
        <v>4646</v>
      </c>
      <c r="K2310" s="67" t="s">
        <v>135</v>
      </c>
      <c r="L2310" s="67" t="s">
        <v>4647</v>
      </c>
      <c r="M2310" s="26" t="s">
        <v>137</v>
      </c>
      <c r="N2310" s="26" t="s">
        <v>138</v>
      </c>
      <c r="O2310" s="26" t="s">
        <v>138</v>
      </c>
      <c r="Q2310" s="30">
        <v>85</v>
      </c>
      <c r="R2310" s="30">
        <v>8390</v>
      </c>
      <c r="S2310" s="31">
        <v>1.3276069702993283</v>
      </c>
      <c r="T2310" s="30">
        <v>1673</v>
      </c>
      <c r="AB2310" s="33" t="e">
        <f>#N/A</f>
        <v>#N/A</v>
      </c>
      <c r="AC2310" s="30">
        <v>1600</v>
      </c>
      <c r="AD2310" s="30" t="e">
        <f>#N/A</f>
        <v>#N/A</v>
      </c>
      <c r="AE2310" s="34">
        <v>0.98</v>
      </c>
      <c r="AG2310" s="30" t="e">
        <f>#N/A</f>
        <v>#N/A</v>
      </c>
      <c r="AH2310" s="30" t="e">
        <f>#N/A</f>
        <v>#N/A</v>
      </c>
      <c r="AI2310" s="30">
        <v>12363.75</v>
      </c>
      <c r="AJ2310" s="30">
        <v>11775</v>
      </c>
      <c r="AK2310" s="26" t="s">
        <v>139</v>
      </c>
      <c r="AL2310" s="26">
        <v>33</v>
      </c>
      <c r="AM2310" s="26" t="s">
        <v>4713</v>
      </c>
      <c r="AU2310" s="26" t="s">
        <v>4649</v>
      </c>
      <c r="AV2310" s="26" t="s">
        <v>4715</v>
      </c>
      <c r="BB2310" s="26" t="s">
        <v>4652</v>
      </c>
      <c r="BD2310" s="37">
        <v>44160</v>
      </c>
      <c r="BE2310" s="30">
        <v>36322</v>
      </c>
      <c r="BF2310" s="30">
        <v>51389</v>
      </c>
      <c r="BG2310" s="37" t="s">
        <v>147</v>
      </c>
      <c r="BH2310" s="37" t="s">
        <v>4826</v>
      </c>
      <c r="BI2310" s="37" t="s">
        <v>4826</v>
      </c>
      <c r="BJ2310" s="138" t="e">
        <f>#N/A</f>
        <v>#N/A</v>
      </c>
      <c r="BK2310" s="138" t="e">
        <f>#N/A</f>
        <v>#N/A</v>
      </c>
      <c r="BL2310" s="138" t="e">
        <f>#N/A</f>
        <v>#N/A</v>
      </c>
      <c r="BM2310" s="138" t="e">
        <f>#N/A</f>
        <v>#N/A</v>
      </c>
      <c r="BN2310" s="26"/>
      <c r="BO2310" s="26"/>
      <c r="BP2310" s="26"/>
      <c r="BQ2310" s="38"/>
      <c r="BR2310" s="26"/>
      <c r="BS2310" s="26"/>
      <c r="BT2310" s="26"/>
      <c r="BU2310" s="26"/>
      <c r="BV2310" s="39"/>
    </row>
    <row r="2311" spans="1:74" ht="15" hidden="1" customHeight="1" thickBot="1">
      <c r="A2311" s="67">
        <v>2020</v>
      </c>
      <c r="B2311" s="67">
        <v>2307</v>
      </c>
      <c r="C2311" s="67" t="s">
        <v>129</v>
      </c>
      <c r="D2311" s="26" t="s">
        <v>4642</v>
      </c>
      <c r="E2311" s="26" t="s">
        <v>4643</v>
      </c>
      <c r="F2311" s="27">
        <v>44076</v>
      </c>
      <c r="G2311" s="26" t="s">
        <v>4843</v>
      </c>
      <c r="H2311" s="26" t="s">
        <v>4645</v>
      </c>
      <c r="I2311" s="26" t="s">
        <v>4645</v>
      </c>
      <c r="J2311" s="28" t="s">
        <v>4646</v>
      </c>
      <c r="K2311" s="67" t="s">
        <v>135</v>
      </c>
      <c r="L2311" s="67" t="s">
        <v>4647</v>
      </c>
      <c r="M2311" s="26" t="s">
        <v>137</v>
      </c>
      <c r="N2311" s="26" t="s">
        <v>138</v>
      </c>
      <c r="O2311" s="26" t="s">
        <v>138</v>
      </c>
      <c r="Q2311" s="30">
        <v>84</v>
      </c>
      <c r="R2311" s="30">
        <v>6220</v>
      </c>
      <c r="S2311" s="31">
        <v>1.3276069702993283</v>
      </c>
      <c r="T2311" s="30">
        <v>1332</v>
      </c>
      <c r="AB2311" s="33" t="e">
        <f>#N/A</f>
        <v>#N/A</v>
      </c>
      <c r="AC2311" s="30">
        <v>1600</v>
      </c>
      <c r="AD2311" s="30" t="e">
        <f>#N/A</f>
        <v>#N/A</v>
      </c>
      <c r="AE2311" s="34">
        <v>0.98</v>
      </c>
      <c r="AG2311" s="30" t="e">
        <f>#N/A</f>
        <v>#N/A</v>
      </c>
      <c r="AH2311" s="30" t="e">
        <f>#N/A</f>
        <v>#N/A</v>
      </c>
      <c r="AI2311" s="30">
        <v>9166.5</v>
      </c>
      <c r="AJ2311" s="30">
        <v>8730</v>
      </c>
      <c r="AK2311" s="26" t="s">
        <v>139</v>
      </c>
      <c r="AL2311" s="26">
        <v>33</v>
      </c>
      <c r="AM2311" s="26" t="s">
        <v>4713</v>
      </c>
      <c r="AU2311" s="26" t="s">
        <v>4649</v>
      </c>
      <c r="AV2311" s="26" t="s">
        <v>4715</v>
      </c>
      <c r="BB2311" s="26" t="s">
        <v>4652</v>
      </c>
      <c r="BD2311" s="37">
        <v>44160</v>
      </c>
      <c r="BE2311" s="30">
        <v>36322</v>
      </c>
      <c r="BF2311" s="30">
        <v>51389</v>
      </c>
      <c r="BG2311" s="37" t="s">
        <v>147</v>
      </c>
      <c r="BH2311" s="37" t="s">
        <v>4826</v>
      </c>
      <c r="BI2311" s="37" t="s">
        <v>4826</v>
      </c>
      <c r="BJ2311" s="138" t="e">
        <f>#N/A</f>
        <v>#N/A</v>
      </c>
      <c r="BK2311" s="138" t="e">
        <f>#N/A</f>
        <v>#N/A</v>
      </c>
      <c r="BL2311" s="138" t="e">
        <f>#N/A</f>
        <v>#N/A</v>
      </c>
      <c r="BM2311" s="138" t="e">
        <f>#N/A</f>
        <v>#N/A</v>
      </c>
      <c r="BN2311" s="26"/>
      <c r="BO2311" s="26"/>
      <c r="BP2311" s="26"/>
      <c r="BQ2311" s="38"/>
      <c r="BR2311" s="26"/>
      <c r="BS2311" s="26"/>
      <c r="BT2311" s="26"/>
      <c r="BU2311" s="26"/>
      <c r="BV2311" s="39"/>
    </row>
    <row r="2312" spans="1:74" ht="15" hidden="1" customHeight="1" thickBot="1">
      <c r="A2312" s="67">
        <v>2020</v>
      </c>
      <c r="B2312" s="26">
        <v>2308</v>
      </c>
      <c r="C2312" s="67" t="s">
        <v>129</v>
      </c>
      <c r="D2312" s="26" t="s">
        <v>4642</v>
      </c>
      <c r="E2312" s="26" t="s">
        <v>4643</v>
      </c>
      <c r="F2312" s="27">
        <v>44076</v>
      </c>
      <c r="G2312" s="26" t="s">
        <v>4844</v>
      </c>
      <c r="H2312" s="26" t="s">
        <v>4645</v>
      </c>
      <c r="I2312" s="26" t="s">
        <v>4645</v>
      </c>
      <c r="J2312" s="28" t="s">
        <v>4646</v>
      </c>
      <c r="K2312" s="67" t="s">
        <v>135</v>
      </c>
      <c r="L2312" s="67" t="s">
        <v>4647</v>
      </c>
      <c r="M2312" s="26" t="s">
        <v>137</v>
      </c>
      <c r="N2312" s="26" t="s">
        <v>138</v>
      </c>
      <c r="O2312" s="26" t="s">
        <v>138</v>
      </c>
      <c r="Q2312" s="30">
        <v>82</v>
      </c>
      <c r="R2312" s="30">
        <v>8540</v>
      </c>
      <c r="S2312" s="31">
        <v>1.3276069702993283</v>
      </c>
      <c r="T2312" s="30">
        <v>1595</v>
      </c>
      <c r="AB2312" s="33" t="e">
        <f>#N/A</f>
        <v>#N/A</v>
      </c>
      <c r="AC2312" s="30">
        <v>1600</v>
      </c>
      <c r="AD2312" s="30" t="e">
        <f>#N/A</f>
        <v>#N/A</v>
      </c>
      <c r="AE2312" s="34">
        <v>0.87473684210526315</v>
      </c>
      <c r="AG2312" s="30" t="e">
        <f>#N/A</f>
        <v>#N/A</v>
      </c>
      <c r="AH2312" s="30" t="e">
        <f>#N/A</f>
        <v>#N/A</v>
      </c>
      <c r="AI2312" s="30">
        <v>12585.300000000001</v>
      </c>
      <c r="AJ2312" s="30">
        <v>11986</v>
      </c>
      <c r="AK2312" s="26" t="s">
        <v>139</v>
      </c>
      <c r="AL2312" s="26">
        <v>33</v>
      </c>
      <c r="AM2312" s="26" t="s">
        <v>4713</v>
      </c>
      <c r="AU2312" s="26" t="s">
        <v>4649</v>
      </c>
      <c r="AV2312" s="26" t="s">
        <v>4715</v>
      </c>
      <c r="BB2312" s="26" t="s">
        <v>4652</v>
      </c>
      <c r="BD2312" s="37">
        <v>44160</v>
      </c>
      <c r="BE2312" s="30">
        <v>36322</v>
      </c>
      <c r="BF2312" s="30">
        <v>51389</v>
      </c>
      <c r="BG2312" s="37" t="s">
        <v>147</v>
      </c>
      <c r="BH2312" s="37" t="s">
        <v>4826</v>
      </c>
      <c r="BI2312" s="37" t="s">
        <v>4826</v>
      </c>
      <c r="BJ2312" s="138" t="e">
        <f>#N/A</f>
        <v>#N/A</v>
      </c>
      <c r="BK2312" s="138" t="e">
        <f>#N/A</f>
        <v>#N/A</v>
      </c>
      <c r="BL2312" s="138" t="e">
        <f>#N/A</f>
        <v>#N/A</v>
      </c>
      <c r="BM2312" s="138" t="e">
        <f>#N/A</f>
        <v>#N/A</v>
      </c>
      <c r="BN2312" s="26"/>
      <c r="BO2312" s="26"/>
      <c r="BP2312" s="26"/>
      <c r="BQ2312" s="38"/>
      <c r="BR2312" s="26"/>
      <c r="BS2312" s="26"/>
      <c r="BT2312" s="26"/>
      <c r="BU2312" s="26"/>
      <c r="BV2312" s="39"/>
    </row>
    <row r="2313" spans="1:74" ht="15" hidden="1" customHeight="1" thickBot="1">
      <c r="A2313" s="67">
        <v>2020</v>
      </c>
      <c r="B2313" s="67">
        <v>2309</v>
      </c>
      <c r="C2313" s="67" t="s">
        <v>129</v>
      </c>
      <c r="D2313" s="26" t="s">
        <v>4642</v>
      </c>
      <c r="E2313" s="26" t="s">
        <v>4643</v>
      </c>
      <c r="F2313" s="27">
        <v>44076</v>
      </c>
      <c r="G2313" s="26" t="s">
        <v>4845</v>
      </c>
      <c r="H2313" s="26" t="s">
        <v>4645</v>
      </c>
      <c r="I2313" s="26" t="s">
        <v>4645</v>
      </c>
      <c r="J2313" s="28" t="s">
        <v>4646</v>
      </c>
      <c r="K2313" s="26" t="s">
        <v>135</v>
      </c>
      <c r="L2313" s="26" t="s">
        <v>4647</v>
      </c>
      <c r="M2313" s="26" t="s">
        <v>137</v>
      </c>
      <c r="N2313" s="26" t="s">
        <v>138</v>
      </c>
      <c r="O2313" s="26" t="s">
        <v>138</v>
      </c>
      <c r="Q2313" s="30">
        <v>76</v>
      </c>
      <c r="R2313" s="30">
        <v>6600</v>
      </c>
      <c r="S2313" s="31">
        <v>1.3276069702993283</v>
      </c>
      <c r="T2313" s="30">
        <v>1351</v>
      </c>
      <c r="U2313" s="30">
        <v>1215</v>
      </c>
      <c r="V2313" s="32">
        <v>4.918032786885246</v>
      </c>
      <c r="W2313" s="30">
        <v>51</v>
      </c>
      <c r="X2313" s="30">
        <f>(W2313*U2313/5)*(1000/R2313)</f>
        <v>1877.7272727272727</v>
      </c>
      <c r="Y2313" s="30">
        <f>X2313*R2313/1000</f>
        <v>12393</v>
      </c>
      <c r="AB2313" s="33" t="e">
        <f>#N/A</f>
        <v>#N/A</v>
      </c>
      <c r="AC2313" s="30">
        <v>1600</v>
      </c>
      <c r="AD2313" s="30" t="e">
        <f>#N/A</f>
        <v>#N/A</v>
      </c>
      <c r="AE2313" s="34">
        <v>0.87</v>
      </c>
      <c r="AG2313" s="30" t="e">
        <f>#N/A</f>
        <v>#N/A</v>
      </c>
      <c r="AH2313" s="30" t="e">
        <f>#N/A</f>
        <v>#N/A</v>
      </c>
      <c r="AI2313" s="30">
        <v>9726.15</v>
      </c>
      <c r="AJ2313" s="30">
        <v>9263</v>
      </c>
      <c r="AK2313" s="26" t="s">
        <v>139</v>
      </c>
      <c r="AL2313" s="26">
        <v>33</v>
      </c>
      <c r="AM2313" s="26" t="s">
        <v>4713</v>
      </c>
      <c r="AU2313" s="26" t="s">
        <v>4649</v>
      </c>
      <c r="AV2313" s="26" t="s">
        <v>4715</v>
      </c>
      <c r="BB2313" s="26" t="s">
        <v>4652</v>
      </c>
      <c r="BD2313" s="37">
        <v>44160</v>
      </c>
      <c r="BE2313" s="30">
        <v>36322</v>
      </c>
      <c r="BF2313" s="30">
        <v>51389</v>
      </c>
      <c r="BG2313" s="37" t="s">
        <v>147</v>
      </c>
      <c r="BH2313" s="37" t="s">
        <v>4826</v>
      </c>
      <c r="BI2313" s="37" t="s">
        <v>4826</v>
      </c>
      <c r="BJ2313" s="138" t="e">
        <f>#N/A</f>
        <v>#N/A</v>
      </c>
      <c r="BK2313" s="138" t="e">
        <f>#N/A</f>
        <v>#N/A</v>
      </c>
      <c r="BL2313" s="138" t="e">
        <f>#N/A</f>
        <v>#N/A</v>
      </c>
      <c r="BM2313" s="138" t="e">
        <f>#N/A</f>
        <v>#N/A</v>
      </c>
      <c r="BN2313" s="26"/>
      <c r="BO2313" s="26"/>
      <c r="BP2313" s="26"/>
      <c r="BQ2313" s="39"/>
      <c r="BR2313" s="26"/>
      <c r="BS2313" s="26"/>
      <c r="BT2313" s="26"/>
      <c r="BU2313" s="26"/>
      <c r="BV2313" s="39"/>
    </row>
    <row r="2314" spans="1:74" ht="15" hidden="1" customHeight="1" thickBot="1">
      <c r="A2314" s="26">
        <v>2020</v>
      </c>
      <c r="B2314" s="26">
        <v>2310</v>
      </c>
      <c r="C2314" s="107" t="s">
        <v>129</v>
      </c>
      <c r="D2314" s="107" t="s">
        <v>4642</v>
      </c>
      <c r="E2314" s="107" t="s">
        <v>4643</v>
      </c>
      <c r="F2314" s="27">
        <v>44076</v>
      </c>
      <c r="G2314" s="26" t="s">
        <v>4846</v>
      </c>
      <c r="H2314" s="26" t="s">
        <v>4645</v>
      </c>
      <c r="I2314" s="26" t="s">
        <v>4645</v>
      </c>
      <c r="J2314" s="28" t="s">
        <v>4646</v>
      </c>
      <c r="K2314" s="26" t="s">
        <v>135</v>
      </c>
      <c r="L2314" s="26" t="s">
        <v>4647</v>
      </c>
      <c r="M2314" s="26" t="s">
        <v>137</v>
      </c>
      <c r="N2314" s="26" t="s">
        <v>138</v>
      </c>
      <c r="O2314" s="26" t="s">
        <v>138</v>
      </c>
      <c r="Q2314" s="30">
        <v>74</v>
      </c>
      <c r="R2314" s="30">
        <v>5350</v>
      </c>
      <c r="S2314" s="31">
        <v>1.3276069702993283</v>
      </c>
      <c r="T2314" s="30">
        <v>1127</v>
      </c>
      <c r="AB2314" s="33" t="e">
        <f>#N/A</f>
        <v>#N/A</v>
      </c>
      <c r="AC2314" s="30">
        <v>1600</v>
      </c>
      <c r="AD2314" s="30" t="e">
        <f>#N/A</f>
        <v>#N/A</v>
      </c>
      <c r="AE2314" s="34">
        <v>0.98</v>
      </c>
      <c r="AG2314" s="30" t="e">
        <f>#N/A</f>
        <v>#N/A</v>
      </c>
      <c r="AH2314" s="30" t="e">
        <f>#N/A</f>
        <v>#N/A</v>
      </c>
      <c r="AI2314" s="30">
        <v>7884.4500000000007</v>
      </c>
      <c r="AJ2314" s="30">
        <v>7509</v>
      </c>
      <c r="AK2314" s="26" t="s">
        <v>139</v>
      </c>
      <c r="AL2314" s="26">
        <v>33</v>
      </c>
      <c r="AM2314" s="26" t="s">
        <v>4713</v>
      </c>
      <c r="AU2314" s="26" t="s">
        <v>4649</v>
      </c>
      <c r="AV2314" s="26" t="s">
        <v>4715</v>
      </c>
      <c r="BB2314" s="26" t="s">
        <v>4652</v>
      </c>
      <c r="BD2314" s="37">
        <v>44160</v>
      </c>
      <c r="BE2314" s="30">
        <v>36322</v>
      </c>
      <c r="BF2314" s="30">
        <v>51389</v>
      </c>
      <c r="BG2314" s="37" t="s">
        <v>147</v>
      </c>
      <c r="BH2314" s="37" t="s">
        <v>4826</v>
      </c>
      <c r="BI2314" s="37" t="s">
        <v>4826</v>
      </c>
      <c r="BJ2314" s="138" t="e">
        <f>#N/A</f>
        <v>#N/A</v>
      </c>
      <c r="BK2314" s="138" t="e">
        <f>#N/A</f>
        <v>#N/A</v>
      </c>
      <c r="BL2314" s="138" t="e">
        <f>#N/A</f>
        <v>#N/A</v>
      </c>
      <c r="BM2314" s="138" t="e">
        <f>#N/A</f>
        <v>#N/A</v>
      </c>
      <c r="BN2314" s="26"/>
      <c r="BO2314" s="26"/>
      <c r="BP2314" s="26"/>
      <c r="BQ2314" s="39"/>
      <c r="BR2314" s="26"/>
      <c r="BS2314" s="26"/>
      <c r="BT2314" s="26"/>
      <c r="BU2314" s="26"/>
      <c r="BV2314" s="39"/>
    </row>
    <row r="2315" spans="1:74" ht="15" hidden="1" customHeight="1" thickBot="1">
      <c r="A2315" s="26">
        <v>2020</v>
      </c>
      <c r="B2315" s="67">
        <v>2311</v>
      </c>
      <c r="C2315" s="26" t="s">
        <v>129</v>
      </c>
      <c r="D2315" s="26" t="s">
        <v>4642</v>
      </c>
      <c r="E2315" s="26" t="s">
        <v>4643</v>
      </c>
      <c r="F2315" s="27">
        <v>44076</v>
      </c>
      <c r="G2315" s="26" t="s">
        <v>4847</v>
      </c>
      <c r="H2315" s="26" t="s">
        <v>4645</v>
      </c>
      <c r="I2315" s="26" t="s">
        <v>4645</v>
      </c>
      <c r="J2315" s="28" t="s">
        <v>4646</v>
      </c>
      <c r="K2315" s="26" t="s">
        <v>135</v>
      </c>
      <c r="L2315" s="26" t="s">
        <v>4647</v>
      </c>
      <c r="M2315" s="26" t="s">
        <v>137</v>
      </c>
      <c r="N2315" s="26" t="s">
        <v>138</v>
      </c>
      <c r="O2315" s="26" t="s">
        <v>138</v>
      </c>
      <c r="Q2315" s="30">
        <v>74</v>
      </c>
      <c r="R2315" s="30">
        <v>5850</v>
      </c>
      <c r="S2315" s="31">
        <v>1.3276069702993283</v>
      </c>
      <c r="T2315" s="30">
        <v>1176</v>
      </c>
      <c r="AB2315" s="33" t="e">
        <f>#N/A</f>
        <v>#N/A</v>
      </c>
      <c r="AC2315" s="30">
        <v>1600</v>
      </c>
      <c r="AD2315" s="30" t="e">
        <f>#N/A</f>
        <v>#N/A</v>
      </c>
      <c r="AE2315" s="34">
        <v>0.98</v>
      </c>
      <c r="AG2315" s="30" t="e">
        <f>#N/A</f>
        <v>#N/A</v>
      </c>
      <c r="AH2315" s="30" t="e">
        <f>#N/A</f>
        <v>#N/A</v>
      </c>
      <c r="AI2315" s="30">
        <v>8621.5500000000011</v>
      </c>
      <c r="AJ2315" s="30">
        <v>8211</v>
      </c>
      <c r="AK2315" s="26" t="s">
        <v>139</v>
      </c>
      <c r="AL2315" s="26">
        <v>33</v>
      </c>
      <c r="AM2315" s="26" t="s">
        <v>4713</v>
      </c>
      <c r="AU2315" s="26" t="s">
        <v>4649</v>
      </c>
      <c r="AV2315" s="26" t="s">
        <v>4715</v>
      </c>
      <c r="BB2315" s="26" t="s">
        <v>4652</v>
      </c>
      <c r="BD2315" s="37">
        <v>44160</v>
      </c>
      <c r="BE2315" s="30">
        <v>36322</v>
      </c>
      <c r="BF2315" s="30">
        <v>51389</v>
      </c>
      <c r="BG2315" s="37" t="s">
        <v>147</v>
      </c>
      <c r="BH2315" s="37" t="s">
        <v>4826</v>
      </c>
      <c r="BI2315" s="37" t="s">
        <v>4826</v>
      </c>
      <c r="BJ2315" s="138" t="e">
        <f>#N/A</f>
        <v>#N/A</v>
      </c>
      <c r="BK2315" s="138" t="e">
        <f>#N/A</f>
        <v>#N/A</v>
      </c>
      <c r="BL2315" s="138" t="e">
        <f>#N/A</f>
        <v>#N/A</v>
      </c>
      <c r="BM2315" s="138" t="e">
        <f>#N/A</f>
        <v>#N/A</v>
      </c>
      <c r="BN2315" s="26"/>
      <c r="BO2315" s="26"/>
      <c r="BP2315" s="26"/>
      <c r="BQ2315" s="39"/>
      <c r="BR2315" s="26"/>
      <c r="BS2315" s="26"/>
      <c r="BT2315" s="26"/>
      <c r="BU2315" s="26"/>
      <c r="BV2315" s="39"/>
    </row>
    <row r="2316" spans="1:74" ht="15" hidden="1" customHeight="1" thickBot="1">
      <c r="A2316" s="26">
        <v>2020</v>
      </c>
      <c r="B2316" s="26">
        <v>2312</v>
      </c>
      <c r="C2316" s="26" t="s">
        <v>129</v>
      </c>
      <c r="D2316" s="26" t="s">
        <v>4642</v>
      </c>
      <c r="E2316" s="26" t="s">
        <v>4643</v>
      </c>
      <c r="F2316" s="27">
        <v>44076</v>
      </c>
      <c r="G2316" s="26" t="s">
        <v>4848</v>
      </c>
      <c r="H2316" s="26" t="s">
        <v>4645</v>
      </c>
      <c r="I2316" s="26" t="s">
        <v>4645</v>
      </c>
      <c r="J2316" s="28" t="s">
        <v>4646</v>
      </c>
      <c r="K2316" s="26" t="s">
        <v>135</v>
      </c>
      <c r="L2316" s="26" t="s">
        <v>4647</v>
      </c>
      <c r="M2316" s="26" t="s">
        <v>137</v>
      </c>
      <c r="N2316" s="26" t="s">
        <v>138</v>
      </c>
      <c r="O2316" s="26" t="s">
        <v>138</v>
      </c>
      <c r="Q2316" s="30">
        <v>74</v>
      </c>
      <c r="R2316" s="30">
        <v>6050</v>
      </c>
      <c r="S2316" s="31">
        <v>1.3276069702993283</v>
      </c>
      <c r="T2316" s="30">
        <v>1299</v>
      </c>
      <c r="AB2316" s="33" t="e">
        <f>#N/A</f>
        <v>#N/A</v>
      </c>
      <c r="AC2316" s="30">
        <v>1600</v>
      </c>
      <c r="AD2316" s="30" t="e">
        <f>#N/A</f>
        <v>#N/A</v>
      </c>
      <c r="AE2316" s="34">
        <v>0.92736842105263151</v>
      </c>
      <c r="AG2316" s="30" t="e">
        <f>#N/A</f>
        <v>#N/A</v>
      </c>
      <c r="AH2316" s="30" t="e">
        <f>#N/A</f>
        <v>#N/A</v>
      </c>
      <c r="AI2316" s="30">
        <v>8915.5500000000011</v>
      </c>
      <c r="AJ2316" s="30">
        <v>8491</v>
      </c>
      <c r="AK2316" s="26" t="s">
        <v>139</v>
      </c>
      <c r="AL2316" s="26">
        <v>33</v>
      </c>
      <c r="AM2316" s="26" t="s">
        <v>4713</v>
      </c>
      <c r="AU2316" s="26" t="s">
        <v>4649</v>
      </c>
      <c r="AV2316" s="26" t="s">
        <v>4715</v>
      </c>
      <c r="BB2316" s="26" t="s">
        <v>4652</v>
      </c>
      <c r="BD2316" s="37">
        <v>44160</v>
      </c>
      <c r="BE2316" s="30">
        <v>36322</v>
      </c>
      <c r="BF2316" s="30">
        <v>51389</v>
      </c>
      <c r="BG2316" s="37" t="s">
        <v>147</v>
      </c>
      <c r="BH2316" s="37" t="s">
        <v>4826</v>
      </c>
      <c r="BI2316" s="37" t="s">
        <v>4826</v>
      </c>
      <c r="BJ2316" s="138" t="e">
        <f>#N/A</f>
        <v>#N/A</v>
      </c>
      <c r="BK2316" s="138" t="e">
        <f>#N/A</f>
        <v>#N/A</v>
      </c>
      <c r="BL2316" s="138" t="e">
        <f>#N/A</f>
        <v>#N/A</v>
      </c>
      <c r="BM2316" s="138" t="e">
        <f>#N/A</f>
        <v>#N/A</v>
      </c>
      <c r="BN2316" s="26"/>
      <c r="BO2316" s="26"/>
      <c r="BP2316" s="26"/>
      <c r="BQ2316" s="38"/>
      <c r="BR2316" s="26"/>
      <c r="BS2316" s="26"/>
      <c r="BT2316" s="26"/>
      <c r="BU2316" s="26"/>
      <c r="BV2316" s="39"/>
    </row>
    <row r="2317" spans="1:74" ht="15" hidden="1" customHeight="1" thickBot="1">
      <c r="A2317" s="26">
        <v>2020</v>
      </c>
      <c r="B2317" s="67">
        <v>2313</v>
      </c>
      <c r="C2317" s="26" t="s">
        <v>129</v>
      </c>
      <c r="D2317" s="26" t="s">
        <v>4642</v>
      </c>
      <c r="E2317" s="26" t="s">
        <v>4643</v>
      </c>
      <c r="F2317" s="27">
        <v>44076</v>
      </c>
      <c r="G2317" s="26" t="s">
        <v>4849</v>
      </c>
      <c r="H2317" s="26" t="s">
        <v>4645</v>
      </c>
      <c r="I2317" s="26" t="s">
        <v>4645</v>
      </c>
      <c r="J2317" s="28" t="s">
        <v>4646</v>
      </c>
      <c r="K2317" s="26" t="s">
        <v>135</v>
      </c>
      <c r="L2317" s="26" t="s">
        <v>4647</v>
      </c>
      <c r="M2317" s="26" t="s">
        <v>137</v>
      </c>
      <c r="N2317" s="26" t="s">
        <v>138</v>
      </c>
      <c r="O2317" s="26" t="s">
        <v>138</v>
      </c>
      <c r="Q2317" s="30">
        <v>73</v>
      </c>
      <c r="R2317" s="30">
        <v>5530</v>
      </c>
      <c r="S2317" s="31">
        <v>1.3276069702993283</v>
      </c>
      <c r="T2317" s="30">
        <v>1030</v>
      </c>
      <c r="AB2317" s="33" t="e">
        <f>#N/A</f>
        <v>#N/A</v>
      </c>
      <c r="AC2317" s="30">
        <v>1600</v>
      </c>
      <c r="AD2317" s="30" t="e">
        <f>#N/A</f>
        <v>#N/A</v>
      </c>
      <c r="AE2317" s="34">
        <v>0.93</v>
      </c>
      <c r="AG2317" s="30" t="e">
        <f>#N/A</f>
        <v>#N/A</v>
      </c>
      <c r="AH2317" s="30" t="e">
        <f>#N/A</f>
        <v>#N/A</v>
      </c>
      <c r="AI2317" s="30">
        <v>8149.05</v>
      </c>
      <c r="AJ2317" s="30">
        <v>7761</v>
      </c>
      <c r="AK2317" s="26" t="s">
        <v>139</v>
      </c>
      <c r="AL2317" s="26">
        <v>33</v>
      </c>
      <c r="AM2317" s="26" t="s">
        <v>4713</v>
      </c>
      <c r="AU2317" s="26" t="s">
        <v>4649</v>
      </c>
      <c r="AV2317" s="26" t="s">
        <v>4715</v>
      </c>
      <c r="BB2317" s="26" t="s">
        <v>4652</v>
      </c>
      <c r="BD2317" s="37">
        <v>44160</v>
      </c>
      <c r="BE2317" s="30">
        <v>36322</v>
      </c>
      <c r="BF2317" s="30">
        <v>51389</v>
      </c>
      <c r="BG2317" s="37" t="s">
        <v>147</v>
      </c>
      <c r="BH2317" s="37" t="s">
        <v>4826</v>
      </c>
      <c r="BI2317" s="37" t="s">
        <v>4826</v>
      </c>
      <c r="BJ2317" s="138" t="e">
        <f>#N/A</f>
        <v>#N/A</v>
      </c>
      <c r="BK2317" s="138" t="e">
        <f>#N/A</f>
        <v>#N/A</v>
      </c>
      <c r="BL2317" s="138" t="e">
        <f>#N/A</f>
        <v>#N/A</v>
      </c>
      <c r="BM2317" s="138" t="e">
        <f>#N/A</f>
        <v>#N/A</v>
      </c>
      <c r="BN2317" s="26"/>
      <c r="BO2317" s="26"/>
      <c r="BP2317" s="26"/>
      <c r="BQ2317" s="38"/>
      <c r="BR2317" s="26"/>
      <c r="BS2317" s="26"/>
      <c r="BT2317" s="26"/>
      <c r="BU2317" s="26"/>
      <c r="BV2317" s="39"/>
    </row>
    <row r="2318" spans="1:74" ht="15" hidden="1" customHeight="1" thickBot="1">
      <c r="A2318" s="26">
        <v>2020</v>
      </c>
      <c r="B2318" s="26">
        <v>2314</v>
      </c>
      <c r="C2318" s="26" t="s">
        <v>129</v>
      </c>
      <c r="D2318" s="26" t="s">
        <v>4642</v>
      </c>
      <c r="E2318" s="26" t="s">
        <v>4643</v>
      </c>
      <c r="F2318" s="27">
        <v>44076</v>
      </c>
      <c r="G2318" s="26" t="s">
        <v>4850</v>
      </c>
      <c r="H2318" s="26" t="s">
        <v>4645</v>
      </c>
      <c r="I2318" s="26" t="s">
        <v>4645</v>
      </c>
      <c r="J2318" s="28" t="s">
        <v>4646</v>
      </c>
      <c r="K2318" s="26" t="s">
        <v>135</v>
      </c>
      <c r="L2318" s="26" t="s">
        <v>4647</v>
      </c>
      <c r="M2318" s="26" t="s">
        <v>137</v>
      </c>
      <c r="N2318" s="26" t="s">
        <v>138</v>
      </c>
      <c r="O2318" s="26" t="s">
        <v>138</v>
      </c>
      <c r="Q2318" s="30">
        <v>77</v>
      </c>
      <c r="R2318" s="30">
        <v>7120</v>
      </c>
      <c r="S2318" s="31">
        <v>1.3276069702993283</v>
      </c>
      <c r="T2318" s="30">
        <v>1405</v>
      </c>
      <c r="AB2318" s="33" t="e">
        <f>#N/A</f>
        <v>#N/A</v>
      </c>
      <c r="AC2318" s="30">
        <v>1600</v>
      </c>
      <c r="AD2318" s="30" t="e">
        <f>#N/A</f>
        <v>#N/A</v>
      </c>
      <c r="AE2318" s="34">
        <v>0.86235294117647054</v>
      </c>
      <c r="AG2318" s="30" t="e">
        <f>#N/A</f>
        <v>#N/A</v>
      </c>
      <c r="AH2318" s="30" t="e">
        <f>#N/A</f>
        <v>#N/A</v>
      </c>
      <c r="AI2318" s="30">
        <v>10492.65</v>
      </c>
      <c r="AJ2318" s="30">
        <v>9993</v>
      </c>
      <c r="AK2318" s="26" t="s">
        <v>139</v>
      </c>
      <c r="AL2318" s="26">
        <v>33</v>
      </c>
      <c r="AM2318" s="26" t="s">
        <v>4713</v>
      </c>
      <c r="AU2318" s="26" t="s">
        <v>4649</v>
      </c>
      <c r="AV2318" s="26" t="s">
        <v>4715</v>
      </c>
      <c r="BB2318" s="26" t="s">
        <v>4652</v>
      </c>
      <c r="BD2318" s="37">
        <v>44160</v>
      </c>
      <c r="BE2318" s="30">
        <v>36322</v>
      </c>
      <c r="BF2318" s="30">
        <v>51389</v>
      </c>
      <c r="BG2318" s="37" t="s">
        <v>147</v>
      </c>
      <c r="BH2318" s="37" t="s">
        <v>4826</v>
      </c>
      <c r="BI2318" s="37" t="s">
        <v>4826</v>
      </c>
      <c r="BJ2318" s="138" t="e">
        <f>#N/A</f>
        <v>#N/A</v>
      </c>
      <c r="BK2318" s="138" t="e">
        <f>#N/A</f>
        <v>#N/A</v>
      </c>
      <c r="BL2318" s="138" t="e">
        <f>#N/A</f>
        <v>#N/A</v>
      </c>
      <c r="BM2318" s="138" t="e">
        <f>#N/A</f>
        <v>#N/A</v>
      </c>
      <c r="BN2318" s="26"/>
      <c r="BO2318" s="26"/>
      <c r="BP2318" s="26"/>
      <c r="BQ2318" s="38"/>
      <c r="BR2318" s="26"/>
      <c r="BS2318" s="26"/>
      <c r="BT2318" s="26"/>
      <c r="BU2318" s="26"/>
      <c r="BV2318" s="39"/>
    </row>
    <row r="2319" spans="1:74" ht="15" hidden="1" customHeight="1" thickBot="1">
      <c r="A2319" s="26">
        <v>2020</v>
      </c>
      <c r="B2319" s="67">
        <v>2315</v>
      </c>
      <c r="C2319" s="26" t="s">
        <v>129</v>
      </c>
      <c r="D2319" s="26" t="s">
        <v>4642</v>
      </c>
      <c r="E2319" s="26" t="s">
        <v>4643</v>
      </c>
      <c r="F2319" s="27">
        <v>44076</v>
      </c>
      <c r="G2319" s="26" t="s">
        <v>4851</v>
      </c>
      <c r="H2319" s="26" t="s">
        <v>4645</v>
      </c>
      <c r="I2319" s="26" t="s">
        <v>4645</v>
      </c>
      <c r="J2319" s="28" t="s">
        <v>4646</v>
      </c>
      <c r="K2319" s="26" t="s">
        <v>135</v>
      </c>
      <c r="L2319" s="26" t="s">
        <v>4647</v>
      </c>
      <c r="M2319" s="26" t="s">
        <v>137</v>
      </c>
      <c r="N2319" s="26" t="s">
        <v>138</v>
      </c>
      <c r="O2319" s="26" t="s">
        <v>138</v>
      </c>
      <c r="Q2319" s="30">
        <v>86</v>
      </c>
      <c r="R2319" s="30">
        <v>10090</v>
      </c>
      <c r="S2319" s="31">
        <v>1.3276069702993283</v>
      </c>
      <c r="T2319" s="30">
        <v>1514</v>
      </c>
      <c r="AB2319" s="33" t="e">
        <f>#N/A</f>
        <v>#N/A</v>
      </c>
      <c r="AC2319" s="30">
        <v>1600</v>
      </c>
      <c r="AD2319" s="30" t="e">
        <f>#N/A</f>
        <v>#N/A</v>
      </c>
      <c r="AE2319" s="34">
        <v>0.86</v>
      </c>
      <c r="AG2319" s="30" t="e">
        <f>#N/A</f>
        <v>#N/A</v>
      </c>
      <c r="AH2319" s="30" t="e">
        <f>#N/A</f>
        <v>#N/A</v>
      </c>
      <c r="AI2319" s="30">
        <v>14869.050000000001</v>
      </c>
      <c r="AJ2319" s="30">
        <v>14161</v>
      </c>
      <c r="AK2319" s="26" t="s">
        <v>139</v>
      </c>
      <c r="AL2319" s="26">
        <v>33</v>
      </c>
      <c r="AM2319" s="26" t="s">
        <v>4713</v>
      </c>
      <c r="AU2319" s="26" t="s">
        <v>4649</v>
      </c>
      <c r="AV2319" s="26" t="s">
        <v>4715</v>
      </c>
      <c r="BB2319" s="26" t="s">
        <v>4652</v>
      </c>
      <c r="BD2319" s="37">
        <v>44160</v>
      </c>
      <c r="BE2319" s="30">
        <v>36322</v>
      </c>
      <c r="BF2319" s="30">
        <v>51389</v>
      </c>
      <c r="BG2319" s="37" t="s">
        <v>147</v>
      </c>
      <c r="BH2319" s="37" t="s">
        <v>4826</v>
      </c>
      <c r="BI2319" s="37" t="s">
        <v>4826</v>
      </c>
      <c r="BJ2319" s="138" t="e">
        <f>#N/A</f>
        <v>#N/A</v>
      </c>
      <c r="BK2319" s="138" t="e">
        <f>#N/A</f>
        <v>#N/A</v>
      </c>
      <c r="BL2319" s="138" t="e">
        <f>#N/A</f>
        <v>#N/A</v>
      </c>
      <c r="BM2319" s="138" t="e">
        <f>#N/A</f>
        <v>#N/A</v>
      </c>
      <c r="BN2319" s="26"/>
      <c r="BO2319" s="26"/>
      <c r="BP2319" s="26"/>
      <c r="BQ2319" s="38"/>
      <c r="BR2319" s="26"/>
      <c r="BS2319" s="26"/>
      <c r="BT2319" s="26"/>
      <c r="BU2319" s="26"/>
      <c r="BV2319" s="39"/>
    </row>
    <row r="2320" spans="1:74" ht="15" hidden="1" customHeight="1" thickBot="1">
      <c r="A2320" s="26">
        <v>2020</v>
      </c>
      <c r="B2320" s="26">
        <v>2316</v>
      </c>
      <c r="C2320" s="26" t="s">
        <v>129</v>
      </c>
      <c r="D2320" s="26" t="s">
        <v>4642</v>
      </c>
      <c r="E2320" s="26" t="s">
        <v>4643</v>
      </c>
      <c r="F2320" s="27">
        <v>44076</v>
      </c>
      <c r="G2320" s="26" t="s">
        <v>4852</v>
      </c>
      <c r="H2320" s="26" t="s">
        <v>4645</v>
      </c>
      <c r="I2320" s="26" t="s">
        <v>4645</v>
      </c>
      <c r="J2320" s="28" t="s">
        <v>4646</v>
      </c>
      <c r="K2320" s="26" t="s">
        <v>135</v>
      </c>
      <c r="L2320" s="26" t="s">
        <v>4647</v>
      </c>
      <c r="M2320" s="26" t="s">
        <v>137</v>
      </c>
      <c r="N2320" s="26" t="s">
        <v>138</v>
      </c>
      <c r="O2320" s="26" t="s">
        <v>138</v>
      </c>
      <c r="Q2320" s="30">
        <v>73</v>
      </c>
      <c r="R2320" s="30">
        <v>5980</v>
      </c>
      <c r="S2320" s="31">
        <v>1.3276069702993283</v>
      </c>
      <c r="T2320" s="30">
        <v>1049</v>
      </c>
      <c r="U2320" s="30">
        <v>947</v>
      </c>
      <c r="V2320" s="32">
        <v>5.2631578947368425</v>
      </c>
      <c r="W2320" s="30">
        <v>43</v>
      </c>
      <c r="X2320" s="30">
        <f>(W2320*U2320/5)*(1000/R2320)</f>
        <v>1361.9063545150502</v>
      </c>
      <c r="Y2320" s="30">
        <f>X2320*R2320/1000</f>
        <v>8144.2</v>
      </c>
      <c r="AB2320" s="33" t="e">
        <f>#N/A</f>
        <v>#N/A</v>
      </c>
      <c r="AC2320" s="30">
        <v>1600</v>
      </c>
      <c r="AD2320" s="30" t="e">
        <f>#N/A</f>
        <v>#N/A</v>
      </c>
      <c r="AE2320" s="34">
        <v>0.98</v>
      </c>
      <c r="AG2320" s="30" t="e">
        <f>#N/A</f>
        <v>#N/A</v>
      </c>
      <c r="AH2320" s="30" t="e">
        <f>#N/A</f>
        <v>#N/A</v>
      </c>
      <c r="AI2320" s="30">
        <v>8812.65</v>
      </c>
      <c r="AJ2320" s="30">
        <v>8393</v>
      </c>
      <c r="AK2320" s="26" t="s">
        <v>139</v>
      </c>
      <c r="AL2320" s="26">
        <v>33</v>
      </c>
      <c r="AM2320" s="26" t="s">
        <v>4713</v>
      </c>
      <c r="AU2320" s="26" t="s">
        <v>4649</v>
      </c>
      <c r="AV2320" s="26" t="s">
        <v>4715</v>
      </c>
      <c r="BB2320" s="26" t="s">
        <v>4652</v>
      </c>
      <c r="BD2320" s="37">
        <v>44160</v>
      </c>
      <c r="BE2320" s="30">
        <v>36322</v>
      </c>
      <c r="BF2320" s="30">
        <v>51389</v>
      </c>
      <c r="BG2320" s="37" t="s">
        <v>147</v>
      </c>
      <c r="BH2320" s="37" t="s">
        <v>4826</v>
      </c>
      <c r="BI2320" s="37" t="s">
        <v>4826</v>
      </c>
      <c r="BJ2320" s="138" t="e">
        <f>#N/A</f>
        <v>#N/A</v>
      </c>
      <c r="BK2320" s="138" t="e">
        <f>#N/A</f>
        <v>#N/A</v>
      </c>
      <c r="BL2320" s="138" t="e">
        <f>#N/A</f>
        <v>#N/A</v>
      </c>
      <c r="BM2320" s="138" t="e">
        <f>#N/A</f>
        <v>#N/A</v>
      </c>
      <c r="BN2320" s="26"/>
      <c r="BO2320" s="26"/>
      <c r="BP2320" s="26"/>
      <c r="BQ2320" s="38"/>
      <c r="BR2320" s="26"/>
      <c r="BS2320" s="26"/>
      <c r="BT2320" s="26"/>
      <c r="BU2320" s="26"/>
      <c r="BV2320" s="39"/>
    </row>
    <row r="2321" spans="1:74" ht="15" hidden="1" customHeight="1" thickBot="1">
      <c r="A2321" s="26">
        <v>2020</v>
      </c>
      <c r="B2321" s="67">
        <v>2317</v>
      </c>
      <c r="C2321" s="26" t="s">
        <v>129</v>
      </c>
      <c r="D2321" s="26" t="s">
        <v>4642</v>
      </c>
      <c r="E2321" s="26" t="s">
        <v>4643</v>
      </c>
      <c r="F2321" s="27">
        <v>44076</v>
      </c>
      <c r="G2321" s="26" t="s">
        <v>4853</v>
      </c>
      <c r="H2321" s="26" t="s">
        <v>4645</v>
      </c>
      <c r="I2321" s="26" t="s">
        <v>4645</v>
      </c>
      <c r="J2321" s="28" t="s">
        <v>4646</v>
      </c>
      <c r="K2321" s="26" t="s">
        <v>135</v>
      </c>
      <c r="L2321" s="26" t="s">
        <v>4647</v>
      </c>
      <c r="M2321" s="26" t="s">
        <v>137</v>
      </c>
      <c r="N2321" s="26" t="s">
        <v>138</v>
      </c>
      <c r="O2321" s="26" t="s">
        <v>138</v>
      </c>
      <c r="Q2321" s="30">
        <v>72</v>
      </c>
      <c r="R2321" s="30">
        <v>5090</v>
      </c>
      <c r="S2321" s="31">
        <v>1.3276069702993283</v>
      </c>
      <c r="T2321" s="30">
        <v>933</v>
      </c>
      <c r="AB2321" s="33" t="e">
        <f>#N/A</f>
        <v>#N/A</v>
      </c>
      <c r="AC2321" s="30">
        <v>1600</v>
      </c>
      <c r="AD2321" s="30" t="e">
        <f>#N/A</f>
        <v>#N/A</v>
      </c>
      <c r="AE2321" s="34">
        <v>0.98</v>
      </c>
      <c r="AG2321" s="30" t="e">
        <f>#N/A</f>
        <v>#N/A</v>
      </c>
      <c r="AH2321" s="30" t="e">
        <f>#N/A</f>
        <v>#N/A</v>
      </c>
      <c r="AI2321" s="30">
        <v>7501.2000000000007</v>
      </c>
      <c r="AJ2321" s="30">
        <v>7144</v>
      </c>
      <c r="AK2321" s="26" t="s">
        <v>139</v>
      </c>
      <c r="AL2321" s="26">
        <v>33</v>
      </c>
      <c r="AM2321" s="26" t="s">
        <v>4713</v>
      </c>
      <c r="AU2321" s="26" t="s">
        <v>4649</v>
      </c>
      <c r="AV2321" s="26" t="s">
        <v>4715</v>
      </c>
      <c r="BB2321" s="26" t="s">
        <v>4652</v>
      </c>
      <c r="BD2321" s="37">
        <v>44160</v>
      </c>
      <c r="BE2321" s="30">
        <v>36322</v>
      </c>
      <c r="BF2321" s="30">
        <v>51389</v>
      </c>
      <c r="BG2321" s="37" t="s">
        <v>147</v>
      </c>
      <c r="BH2321" s="37" t="s">
        <v>4826</v>
      </c>
      <c r="BI2321" s="37" t="s">
        <v>4826</v>
      </c>
      <c r="BJ2321" s="138" t="e">
        <f>#N/A</f>
        <v>#N/A</v>
      </c>
      <c r="BK2321" s="138" t="e">
        <f>#N/A</f>
        <v>#N/A</v>
      </c>
      <c r="BL2321" s="138" t="e">
        <f>#N/A</f>
        <v>#N/A</v>
      </c>
      <c r="BM2321" s="138" t="e">
        <f>#N/A</f>
        <v>#N/A</v>
      </c>
      <c r="BN2321" s="26"/>
      <c r="BO2321" s="26"/>
      <c r="BP2321" s="26"/>
      <c r="BQ2321" s="38"/>
      <c r="BR2321" s="26"/>
      <c r="BS2321" s="26"/>
      <c r="BT2321" s="26"/>
      <c r="BU2321" s="26"/>
      <c r="BV2321" s="39"/>
    </row>
    <row r="2322" spans="1:74" ht="15" hidden="1" customHeight="1" thickBot="1">
      <c r="A2322" s="26">
        <v>2020</v>
      </c>
      <c r="B2322" s="26">
        <v>2318</v>
      </c>
      <c r="C2322" s="26" t="s">
        <v>129</v>
      </c>
      <c r="D2322" s="26" t="s">
        <v>4642</v>
      </c>
      <c r="E2322" s="26" t="s">
        <v>4643</v>
      </c>
      <c r="F2322" s="27">
        <v>44076</v>
      </c>
      <c r="G2322" s="26" t="s">
        <v>4854</v>
      </c>
      <c r="H2322" s="26" t="s">
        <v>4645</v>
      </c>
      <c r="I2322" s="26" t="s">
        <v>4645</v>
      </c>
      <c r="J2322" s="28" t="s">
        <v>4646</v>
      </c>
      <c r="K2322" s="26" t="s">
        <v>135</v>
      </c>
      <c r="L2322" s="26" t="s">
        <v>4647</v>
      </c>
      <c r="M2322" s="26" t="s">
        <v>137</v>
      </c>
      <c r="N2322" s="26" t="s">
        <v>138</v>
      </c>
      <c r="O2322" s="26" t="s">
        <v>138</v>
      </c>
      <c r="Q2322" s="30">
        <v>82</v>
      </c>
      <c r="R2322" s="30">
        <v>8190</v>
      </c>
      <c r="S2322" s="31">
        <v>1.3276069702993283</v>
      </c>
      <c r="T2322" s="30">
        <v>1717</v>
      </c>
      <c r="AB2322" s="33" t="e">
        <f>#N/A</f>
        <v>#N/A</v>
      </c>
      <c r="AC2322" s="30">
        <v>1600</v>
      </c>
      <c r="AD2322" s="30" t="e">
        <f>#N/A</f>
        <v>#N/A</v>
      </c>
      <c r="AE2322" s="34">
        <v>0.86235294117647054</v>
      </c>
      <c r="AG2322" s="30" t="e">
        <f>#N/A</f>
        <v>#N/A</v>
      </c>
      <c r="AH2322" s="30" t="e">
        <f>#N/A</f>
        <v>#N/A</v>
      </c>
      <c r="AI2322" s="30">
        <v>12069.75</v>
      </c>
      <c r="AJ2322" s="30">
        <v>11495</v>
      </c>
      <c r="AK2322" s="26" t="s">
        <v>139</v>
      </c>
      <c r="AL2322" s="26">
        <v>33</v>
      </c>
      <c r="AM2322" s="26" t="s">
        <v>4713</v>
      </c>
      <c r="AU2322" s="26" t="s">
        <v>4649</v>
      </c>
      <c r="AV2322" s="26" t="s">
        <v>4715</v>
      </c>
      <c r="BB2322" s="26" t="s">
        <v>4652</v>
      </c>
      <c r="BD2322" s="37">
        <v>44160</v>
      </c>
      <c r="BE2322" s="30">
        <v>36322</v>
      </c>
      <c r="BF2322" s="30">
        <v>51389</v>
      </c>
      <c r="BG2322" s="37" t="s">
        <v>147</v>
      </c>
      <c r="BH2322" s="37" t="s">
        <v>4826</v>
      </c>
      <c r="BI2322" s="37" t="s">
        <v>4826</v>
      </c>
      <c r="BJ2322" s="138" t="e">
        <f>#N/A</f>
        <v>#N/A</v>
      </c>
      <c r="BK2322" s="138" t="e">
        <f>#N/A</f>
        <v>#N/A</v>
      </c>
      <c r="BL2322" s="138" t="e">
        <f>#N/A</f>
        <v>#N/A</v>
      </c>
      <c r="BM2322" s="138" t="e">
        <f>#N/A</f>
        <v>#N/A</v>
      </c>
      <c r="BN2322" s="26"/>
      <c r="BO2322" s="26"/>
      <c r="BP2322" s="26"/>
      <c r="BQ2322" s="38"/>
      <c r="BR2322" s="26"/>
      <c r="BS2322" s="26"/>
      <c r="BT2322" s="26"/>
      <c r="BU2322" s="26"/>
      <c r="BV2322" s="39"/>
    </row>
    <row r="2323" spans="1:74" ht="15" hidden="1" customHeight="1" thickBot="1">
      <c r="A2323" s="26">
        <v>2020</v>
      </c>
      <c r="B2323" s="67">
        <v>2319</v>
      </c>
      <c r="C2323" s="26" t="s">
        <v>129</v>
      </c>
      <c r="D2323" s="26" t="s">
        <v>4642</v>
      </c>
      <c r="E2323" s="26" t="s">
        <v>4643</v>
      </c>
      <c r="F2323" s="27">
        <v>44076</v>
      </c>
      <c r="G2323" s="26" t="s">
        <v>4855</v>
      </c>
      <c r="H2323" s="26" t="s">
        <v>4645</v>
      </c>
      <c r="I2323" s="26" t="s">
        <v>4645</v>
      </c>
      <c r="J2323" s="28" t="s">
        <v>4646</v>
      </c>
      <c r="K2323" s="26" t="s">
        <v>135</v>
      </c>
      <c r="L2323" s="26" t="s">
        <v>4647</v>
      </c>
      <c r="M2323" s="26" t="s">
        <v>137</v>
      </c>
      <c r="N2323" s="26" t="s">
        <v>138</v>
      </c>
      <c r="O2323" s="26" t="s">
        <v>138</v>
      </c>
      <c r="Q2323" s="30">
        <v>80</v>
      </c>
      <c r="R2323" s="30">
        <v>7920</v>
      </c>
      <c r="S2323" s="31">
        <v>1.3276069702993283</v>
      </c>
      <c r="T2323" s="30">
        <v>1682</v>
      </c>
      <c r="AB2323" s="33" t="e">
        <f>#N/A</f>
        <v>#N/A</v>
      </c>
      <c r="AC2323" s="30">
        <v>1600</v>
      </c>
      <c r="AD2323" s="30" t="e">
        <f>#N/A</f>
        <v>#N/A</v>
      </c>
      <c r="AE2323" s="34">
        <v>0.86</v>
      </c>
      <c r="AG2323" s="30" t="e">
        <f>#N/A</f>
        <v>#N/A</v>
      </c>
      <c r="AH2323" s="30" t="e">
        <f>#N/A</f>
        <v>#N/A</v>
      </c>
      <c r="AI2323" s="30">
        <v>11671.800000000001</v>
      </c>
      <c r="AJ2323" s="30">
        <v>11116</v>
      </c>
      <c r="AK2323" s="26" t="s">
        <v>139</v>
      </c>
      <c r="AL2323" s="26">
        <v>33</v>
      </c>
      <c r="AM2323" s="26" t="s">
        <v>4713</v>
      </c>
      <c r="AU2323" s="26" t="s">
        <v>4649</v>
      </c>
      <c r="AV2323" s="26" t="s">
        <v>4715</v>
      </c>
      <c r="BB2323" s="26" t="s">
        <v>4652</v>
      </c>
      <c r="BD2323" s="37">
        <v>44160</v>
      </c>
      <c r="BE2323" s="30">
        <v>36322</v>
      </c>
      <c r="BF2323" s="30">
        <v>51389</v>
      </c>
      <c r="BG2323" s="37" t="s">
        <v>147</v>
      </c>
      <c r="BH2323" s="37" t="s">
        <v>4826</v>
      </c>
      <c r="BI2323" s="37" t="s">
        <v>4826</v>
      </c>
      <c r="BJ2323" s="138" t="e">
        <f>#N/A</f>
        <v>#N/A</v>
      </c>
      <c r="BK2323" s="138" t="e">
        <f>#N/A</f>
        <v>#N/A</v>
      </c>
      <c r="BL2323" s="138" t="e">
        <f>#N/A</f>
        <v>#N/A</v>
      </c>
      <c r="BM2323" s="138" t="e">
        <f>#N/A</f>
        <v>#N/A</v>
      </c>
      <c r="BN2323" s="26"/>
      <c r="BO2323" s="26"/>
      <c r="BP2323" s="26"/>
      <c r="BQ2323" s="38"/>
      <c r="BR2323" s="26"/>
      <c r="BS2323" s="26"/>
      <c r="BT2323" s="26"/>
      <c r="BU2323" s="26"/>
      <c r="BV2323" s="39"/>
    </row>
    <row r="2324" spans="1:74" ht="15" hidden="1" customHeight="1" thickBot="1">
      <c r="A2324" s="26">
        <v>2020</v>
      </c>
      <c r="B2324" s="26">
        <v>2320</v>
      </c>
      <c r="C2324" s="26" t="s">
        <v>129</v>
      </c>
      <c r="D2324" s="26" t="s">
        <v>4642</v>
      </c>
      <c r="E2324" s="26" t="s">
        <v>4643</v>
      </c>
      <c r="F2324" s="27">
        <v>44076</v>
      </c>
      <c r="G2324" s="26" t="s">
        <v>4856</v>
      </c>
      <c r="H2324" s="26" t="s">
        <v>4645</v>
      </c>
      <c r="I2324" s="26" t="s">
        <v>4645</v>
      </c>
      <c r="J2324" s="28" t="s">
        <v>4646</v>
      </c>
      <c r="K2324" s="26" t="s">
        <v>135</v>
      </c>
      <c r="L2324" s="26" t="s">
        <v>4647</v>
      </c>
      <c r="M2324" s="26" t="s">
        <v>137</v>
      </c>
      <c r="N2324" s="26" t="s">
        <v>138</v>
      </c>
      <c r="O2324" s="26" t="s">
        <v>138</v>
      </c>
      <c r="Q2324" s="30">
        <v>80</v>
      </c>
      <c r="R2324" s="30">
        <v>8400</v>
      </c>
      <c r="S2324" s="31">
        <v>1.3276069702993283</v>
      </c>
      <c r="T2324" s="30">
        <v>1649</v>
      </c>
      <c r="AB2324" s="33" t="e">
        <f>#N/A</f>
        <v>#N/A</v>
      </c>
      <c r="AC2324" s="30">
        <v>1600</v>
      </c>
      <c r="AD2324" s="30" t="e">
        <f>#N/A</f>
        <v>#N/A</v>
      </c>
      <c r="AE2324" s="34">
        <v>0.98</v>
      </c>
      <c r="AG2324" s="30" t="e">
        <f>#N/A</f>
        <v>#N/A</v>
      </c>
      <c r="AH2324" s="30" t="e">
        <f>#N/A</f>
        <v>#N/A</v>
      </c>
      <c r="AI2324" s="30">
        <v>12378.45</v>
      </c>
      <c r="AJ2324" s="30">
        <v>11789</v>
      </c>
      <c r="AK2324" s="26" t="s">
        <v>139</v>
      </c>
      <c r="AL2324" s="26">
        <v>33</v>
      </c>
      <c r="AM2324" s="26" t="s">
        <v>4713</v>
      </c>
      <c r="AU2324" s="26" t="s">
        <v>4649</v>
      </c>
      <c r="AV2324" s="26" t="s">
        <v>4715</v>
      </c>
      <c r="BB2324" s="26" t="s">
        <v>4652</v>
      </c>
      <c r="BD2324" s="37">
        <v>44160</v>
      </c>
      <c r="BE2324" s="30">
        <v>36322</v>
      </c>
      <c r="BF2324" s="30">
        <v>51389</v>
      </c>
      <c r="BG2324" s="37" t="s">
        <v>147</v>
      </c>
      <c r="BH2324" s="37" t="s">
        <v>4826</v>
      </c>
      <c r="BI2324" s="37" t="s">
        <v>4826</v>
      </c>
      <c r="BJ2324" s="138" t="e">
        <f>#N/A</f>
        <v>#N/A</v>
      </c>
      <c r="BK2324" s="138" t="e">
        <f>#N/A</f>
        <v>#N/A</v>
      </c>
      <c r="BL2324" s="138" t="e">
        <f>#N/A</f>
        <v>#N/A</v>
      </c>
      <c r="BM2324" s="138" t="e">
        <f>#N/A</f>
        <v>#N/A</v>
      </c>
      <c r="BN2324" s="26"/>
      <c r="BO2324" s="26"/>
      <c r="BP2324" s="26"/>
      <c r="BQ2324" s="38"/>
      <c r="BR2324" s="26"/>
      <c r="BS2324" s="26"/>
      <c r="BT2324" s="26"/>
      <c r="BU2324" s="26"/>
      <c r="BV2324" s="39"/>
    </row>
    <row r="2325" spans="1:74" ht="15" hidden="1" customHeight="1" thickBot="1">
      <c r="A2325" s="26">
        <v>2020</v>
      </c>
      <c r="B2325" s="67">
        <v>2321</v>
      </c>
      <c r="C2325" s="26" t="s">
        <v>129</v>
      </c>
      <c r="D2325" s="26" t="s">
        <v>4642</v>
      </c>
      <c r="E2325" s="26" t="s">
        <v>4643</v>
      </c>
      <c r="F2325" s="27">
        <v>44076</v>
      </c>
      <c r="G2325" s="26" t="s">
        <v>4857</v>
      </c>
      <c r="H2325" s="26" t="s">
        <v>4645</v>
      </c>
      <c r="I2325" s="26" t="s">
        <v>4645</v>
      </c>
      <c r="J2325" s="28" t="s">
        <v>4646</v>
      </c>
      <c r="K2325" s="26" t="s">
        <v>135</v>
      </c>
      <c r="L2325" s="26" t="s">
        <v>4647</v>
      </c>
      <c r="M2325" s="26" t="s">
        <v>137</v>
      </c>
      <c r="N2325" s="26" t="s">
        <v>138</v>
      </c>
      <c r="O2325" s="26" t="s">
        <v>138</v>
      </c>
      <c r="Q2325" s="30">
        <v>76</v>
      </c>
      <c r="R2325" s="30">
        <v>6940</v>
      </c>
      <c r="S2325" s="31">
        <v>1.3276069702993283</v>
      </c>
      <c r="T2325" s="30">
        <v>1204</v>
      </c>
      <c r="AB2325" s="33" t="e">
        <f>#N/A</f>
        <v>#N/A</v>
      </c>
      <c r="AC2325" s="30">
        <v>1600</v>
      </c>
      <c r="AD2325" s="30" t="e">
        <f>#N/A</f>
        <v>#N/A</v>
      </c>
      <c r="AE2325" s="34">
        <v>0.98</v>
      </c>
      <c r="AG2325" s="30" t="e">
        <f>#N/A</f>
        <v>#N/A</v>
      </c>
      <c r="AH2325" s="30" t="e">
        <f>#N/A</f>
        <v>#N/A</v>
      </c>
      <c r="AI2325" s="30">
        <v>10227</v>
      </c>
      <c r="AJ2325" s="30">
        <v>9740</v>
      </c>
      <c r="AK2325" s="26" t="s">
        <v>139</v>
      </c>
      <c r="AL2325" s="26">
        <v>33</v>
      </c>
      <c r="AM2325" s="26" t="s">
        <v>4713</v>
      </c>
      <c r="AU2325" s="26" t="s">
        <v>4649</v>
      </c>
      <c r="AV2325" s="26" t="s">
        <v>4715</v>
      </c>
      <c r="BB2325" s="26" t="s">
        <v>4652</v>
      </c>
      <c r="BD2325" s="37">
        <v>44160</v>
      </c>
      <c r="BE2325" s="30">
        <v>36322</v>
      </c>
      <c r="BF2325" s="30">
        <v>51389</v>
      </c>
      <c r="BG2325" s="37" t="s">
        <v>147</v>
      </c>
      <c r="BH2325" s="37" t="s">
        <v>4826</v>
      </c>
      <c r="BI2325" s="37" t="s">
        <v>4826</v>
      </c>
      <c r="BJ2325" s="138" t="e">
        <f>#N/A</f>
        <v>#N/A</v>
      </c>
      <c r="BK2325" s="138" t="e">
        <f>#N/A</f>
        <v>#N/A</v>
      </c>
      <c r="BL2325" s="138" t="e">
        <f>#N/A</f>
        <v>#N/A</v>
      </c>
      <c r="BM2325" s="138" t="e">
        <f>#N/A</f>
        <v>#N/A</v>
      </c>
      <c r="BN2325" s="26"/>
      <c r="BO2325" s="26"/>
      <c r="BP2325" s="26"/>
      <c r="BQ2325" s="38"/>
      <c r="BR2325" s="26"/>
      <c r="BS2325" s="26"/>
      <c r="BT2325" s="26"/>
      <c r="BU2325" s="26"/>
      <c r="BV2325" s="39"/>
    </row>
    <row r="2326" spans="1:74" ht="15" hidden="1" customHeight="1" thickBot="1">
      <c r="A2326" s="26">
        <v>2020</v>
      </c>
      <c r="B2326" s="26">
        <v>2322</v>
      </c>
      <c r="C2326" s="26" t="s">
        <v>129</v>
      </c>
      <c r="D2326" s="26" t="s">
        <v>4642</v>
      </c>
      <c r="E2326" s="26" t="s">
        <v>4643</v>
      </c>
      <c r="F2326" s="27">
        <v>44076</v>
      </c>
      <c r="G2326" s="26" t="s">
        <v>4858</v>
      </c>
      <c r="H2326" s="26" t="s">
        <v>4645</v>
      </c>
      <c r="I2326" s="26" t="s">
        <v>4645</v>
      </c>
      <c r="J2326" s="28" t="s">
        <v>4646</v>
      </c>
      <c r="K2326" s="26" t="s">
        <v>135</v>
      </c>
      <c r="L2326" s="26" t="s">
        <v>4647</v>
      </c>
      <c r="M2326" s="26" t="s">
        <v>137</v>
      </c>
      <c r="N2326" s="26" t="s">
        <v>138</v>
      </c>
      <c r="O2326" s="26" t="s">
        <v>138</v>
      </c>
      <c r="Q2326" s="30">
        <v>78</v>
      </c>
      <c r="R2326" s="30">
        <v>7130</v>
      </c>
      <c r="S2326" s="31">
        <v>1.3276069702993283</v>
      </c>
      <c r="T2326" s="30">
        <v>1560</v>
      </c>
      <c r="AB2326" s="33" t="e">
        <f>#N/A</f>
        <v>#N/A</v>
      </c>
      <c r="AC2326" s="30">
        <v>1600</v>
      </c>
      <c r="AD2326" s="30" t="e">
        <f>#N/A</f>
        <v>#N/A</v>
      </c>
      <c r="AE2326" s="34">
        <v>0.92117647058823526</v>
      </c>
      <c r="AG2326" s="30" t="e">
        <f>#N/A</f>
        <v>#N/A</v>
      </c>
      <c r="AH2326" s="30" t="e">
        <f>#N/A</f>
        <v>#N/A</v>
      </c>
      <c r="AI2326" s="30">
        <v>10507.35</v>
      </c>
      <c r="AJ2326" s="30">
        <v>10007</v>
      </c>
      <c r="AK2326" s="26" t="s">
        <v>139</v>
      </c>
      <c r="AL2326" s="26">
        <v>33</v>
      </c>
      <c r="AM2326" s="26" t="s">
        <v>4713</v>
      </c>
      <c r="AU2326" s="26" t="s">
        <v>4649</v>
      </c>
      <c r="AV2326" s="26" t="s">
        <v>4715</v>
      </c>
      <c r="BB2326" s="26" t="s">
        <v>4652</v>
      </c>
      <c r="BD2326" s="37">
        <v>44160</v>
      </c>
      <c r="BE2326" s="30">
        <v>36322</v>
      </c>
      <c r="BF2326" s="30">
        <v>51389</v>
      </c>
      <c r="BG2326" s="37" t="s">
        <v>147</v>
      </c>
      <c r="BH2326" s="37" t="s">
        <v>4826</v>
      </c>
      <c r="BI2326" s="37" t="s">
        <v>4826</v>
      </c>
      <c r="BJ2326" s="138" t="e">
        <f>#N/A</f>
        <v>#N/A</v>
      </c>
      <c r="BK2326" s="138" t="e">
        <f>#N/A</f>
        <v>#N/A</v>
      </c>
      <c r="BL2326" s="138" t="e">
        <f>#N/A</f>
        <v>#N/A</v>
      </c>
      <c r="BM2326" s="138" t="e">
        <f>#N/A</f>
        <v>#N/A</v>
      </c>
      <c r="BN2326" s="26"/>
      <c r="BO2326" s="26"/>
      <c r="BP2326" s="26"/>
      <c r="BQ2326" s="38"/>
      <c r="BR2326" s="26"/>
      <c r="BS2326" s="26"/>
      <c r="BT2326" s="26"/>
      <c r="BU2326" s="26"/>
      <c r="BV2326" s="39"/>
    </row>
    <row r="2327" spans="1:74" ht="15" hidden="1" customHeight="1" thickBot="1">
      <c r="A2327" s="26">
        <v>2020</v>
      </c>
      <c r="B2327" s="67">
        <v>2323</v>
      </c>
      <c r="C2327" s="26" t="s">
        <v>129</v>
      </c>
      <c r="D2327" s="26" t="s">
        <v>4642</v>
      </c>
      <c r="E2327" s="26" t="s">
        <v>4643</v>
      </c>
      <c r="F2327" s="27">
        <v>44076</v>
      </c>
      <c r="G2327" s="26" t="s">
        <v>4859</v>
      </c>
      <c r="H2327" s="26" t="s">
        <v>4645</v>
      </c>
      <c r="I2327" s="26" t="s">
        <v>4645</v>
      </c>
      <c r="J2327" s="28" t="s">
        <v>4646</v>
      </c>
      <c r="K2327" s="26" t="s">
        <v>135</v>
      </c>
      <c r="L2327" s="26" t="s">
        <v>4647</v>
      </c>
      <c r="M2327" s="26" t="s">
        <v>137</v>
      </c>
      <c r="N2327" s="26" t="s">
        <v>138</v>
      </c>
      <c r="O2327" s="26" t="s">
        <v>138</v>
      </c>
      <c r="Q2327" s="30">
        <v>80</v>
      </c>
      <c r="R2327" s="30">
        <v>7590</v>
      </c>
      <c r="S2327" s="31">
        <v>1.3276069702993283</v>
      </c>
      <c r="T2327" s="30">
        <v>1433</v>
      </c>
      <c r="AB2327" s="33" t="e">
        <f>#N/A</f>
        <v>#N/A</v>
      </c>
      <c r="AC2327" s="30">
        <v>1600</v>
      </c>
      <c r="AD2327" s="30" t="e">
        <f>#N/A</f>
        <v>#N/A</v>
      </c>
      <c r="AE2327" s="34">
        <v>0.92</v>
      </c>
      <c r="AG2327" s="30" t="e">
        <f>#N/A</f>
        <v>#N/A</v>
      </c>
      <c r="AH2327" s="30" t="e">
        <f>#N/A</f>
        <v>#N/A</v>
      </c>
      <c r="AI2327" s="30">
        <v>11185.65</v>
      </c>
      <c r="AJ2327" s="30">
        <v>10653</v>
      </c>
      <c r="AK2327" s="26" t="s">
        <v>139</v>
      </c>
      <c r="AL2327" s="26">
        <v>33</v>
      </c>
      <c r="AM2327" s="26" t="s">
        <v>4713</v>
      </c>
      <c r="AU2327" s="26" t="s">
        <v>4649</v>
      </c>
      <c r="AV2327" s="26" t="s">
        <v>4715</v>
      </c>
      <c r="BB2327" s="26" t="s">
        <v>4652</v>
      </c>
      <c r="BD2327" s="37">
        <v>44160</v>
      </c>
      <c r="BE2327" s="30">
        <v>36322</v>
      </c>
      <c r="BF2327" s="30">
        <v>51389</v>
      </c>
      <c r="BG2327" s="37" t="s">
        <v>147</v>
      </c>
      <c r="BH2327" s="37" t="s">
        <v>4826</v>
      </c>
      <c r="BI2327" s="37" t="s">
        <v>4826</v>
      </c>
      <c r="BJ2327" s="138" t="e">
        <f>#N/A</f>
        <v>#N/A</v>
      </c>
      <c r="BK2327" s="138" t="e">
        <f>#N/A</f>
        <v>#N/A</v>
      </c>
      <c r="BL2327" s="138" t="e">
        <f>#N/A</f>
        <v>#N/A</v>
      </c>
      <c r="BM2327" s="138" t="e">
        <f>#N/A</f>
        <v>#N/A</v>
      </c>
      <c r="BN2327" s="26"/>
      <c r="BO2327" s="26"/>
      <c r="BP2327" s="26"/>
      <c r="BQ2327" s="38"/>
      <c r="BR2327" s="26"/>
      <c r="BS2327" s="26"/>
      <c r="BT2327" s="26"/>
      <c r="BU2327" s="26"/>
      <c r="BV2327" s="39"/>
    </row>
    <row r="2328" spans="1:74" ht="15" hidden="1" customHeight="1" thickBot="1">
      <c r="A2328" s="26">
        <v>2020</v>
      </c>
      <c r="B2328" s="26">
        <v>2324</v>
      </c>
      <c r="C2328" s="26" t="s">
        <v>129</v>
      </c>
      <c r="D2328" s="26" t="s">
        <v>4642</v>
      </c>
      <c r="E2328" s="26" t="s">
        <v>4643</v>
      </c>
      <c r="F2328" s="27">
        <v>44076</v>
      </c>
      <c r="G2328" s="26" t="s">
        <v>4860</v>
      </c>
      <c r="H2328" s="26" t="s">
        <v>4645</v>
      </c>
      <c r="I2328" s="26" t="s">
        <v>4645</v>
      </c>
      <c r="J2328" s="28" t="s">
        <v>4646</v>
      </c>
      <c r="K2328" s="26" t="s">
        <v>135</v>
      </c>
      <c r="L2328" s="26" t="s">
        <v>4647</v>
      </c>
      <c r="M2328" s="26" t="s">
        <v>137</v>
      </c>
      <c r="N2328" s="26" t="s">
        <v>138</v>
      </c>
      <c r="O2328" s="26" t="s">
        <v>138</v>
      </c>
      <c r="Q2328" s="30">
        <v>76</v>
      </c>
      <c r="R2328" s="30">
        <v>6040</v>
      </c>
      <c r="S2328" s="31">
        <v>1.3276069702993283</v>
      </c>
      <c r="T2328" s="30">
        <v>1263</v>
      </c>
      <c r="AB2328" s="33" t="e">
        <f>#N/A</f>
        <v>#N/A</v>
      </c>
      <c r="AC2328" s="30">
        <v>1600</v>
      </c>
      <c r="AD2328" s="30" t="e">
        <f>#N/A</f>
        <v>#N/A</v>
      </c>
      <c r="AE2328" s="34">
        <v>0.83</v>
      </c>
      <c r="AG2328" s="30" t="e">
        <f>#N/A</f>
        <v>#N/A</v>
      </c>
      <c r="AH2328" s="30" t="e">
        <f>#N/A</f>
        <v>#N/A</v>
      </c>
      <c r="AI2328" s="30">
        <v>8900.85</v>
      </c>
      <c r="AJ2328" s="30">
        <v>8477</v>
      </c>
      <c r="AK2328" s="26" t="s">
        <v>139</v>
      </c>
      <c r="AL2328" s="26">
        <v>33</v>
      </c>
      <c r="AM2328" s="26" t="s">
        <v>4713</v>
      </c>
      <c r="AU2328" s="26" t="s">
        <v>4649</v>
      </c>
      <c r="AV2328" s="26" t="s">
        <v>4715</v>
      </c>
      <c r="BB2328" s="26" t="s">
        <v>4652</v>
      </c>
      <c r="BD2328" s="37">
        <v>44160</v>
      </c>
      <c r="BE2328" s="30">
        <v>36322</v>
      </c>
      <c r="BF2328" s="30">
        <v>51389</v>
      </c>
      <c r="BG2328" s="37" t="s">
        <v>147</v>
      </c>
      <c r="BH2328" s="37" t="s">
        <v>4826</v>
      </c>
      <c r="BI2328" s="37" t="s">
        <v>4826</v>
      </c>
      <c r="BJ2328" s="138" t="e">
        <f>#N/A</f>
        <v>#N/A</v>
      </c>
      <c r="BK2328" s="138" t="e">
        <f>#N/A</f>
        <v>#N/A</v>
      </c>
      <c r="BL2328" s="138" t="e">
        <f>#N/A</f>
        <v>#N/A</v>
      </c>
      <c r="BM2328" s="138" t="e">
        <f>#N/A</f>
        <v>#N/A</v>
      </c>
      <c r="BN2328" s="26"/>
      <c r="BO2328" s="26"/>
      <c r="BP2328" s="26"/>
      <c r="BQ2328" s="38"/>
      <c r="BR2328" s="26"/>
      <c r="BS2328" s="26"/>
      <c r="BT2328" s="26"/>
      <c r="BU2328" s="26"/>
      <c r="BV2328" s="39"/>
    </row>
    <row r="2329" spans="1:74" ht="15" hidden="1" customHeight="1" thickBot="1">
      <c r="A2329" s="26">
        <v>2020</v>
      </c>
      <c r="B2329" s="67">
        <v>2325</v>
      </c>
      <c r="C2329" s="26" t="s">
        <v>129</v>
      </c>
      <c r="D2329" s="26" t="s">
        <v>4642</v>
      </c>
      <c r="E2329" s="26" t="s">
        <v>4643</v>
      </c>
      <c r="F2329" s="27">
        <v>44076</v>
      </c>
      <c r="G2329" s="26" t="s">
        <v>4861</v>
      </c>
      <c r="H2329" s="26" t="s">
        <v>4645</v>
      </c>
      <c r="I2329" s="26" t="s">
        <v>4645</v>
      </c>
      <c r="J2329" s="28" t="s">
        <v>4646</v>
      </c>
      <c r="K2329" s="26" t="s">
        <v>135</v>
      </c>
      <c r="L2329" s="26" t="s">
        <v>4647</v>
      </c>
      <c r="M2329" s="26" t="s">
        <v>137</v>
      </c>
      <c r="N2329" s="26" t="s">
        <v>138</v>
      </c>
      <c r="O2329" s="26" t="s">
        <v>138</v>
      </c>
      <c r="Q2329" s="30">
        <v>74</v>
      </c>
      <c r="R2329" s="30">
        <v>5500</v>
      </c>
      <c r="S2329" s="31">
        <v>1.3276069702993283</v>
      </c>
      <c r="T2329" s="30">
        <v>1118</v>
      </c>
      <c r="AB2329" s="33" t="e">
        <f>#N/A</f>
        <v>#N/A</v>
      </c>
      <c r="AC2329" s="30">
        <v>1600</v>
      </c>
      <c r="AD2329" s="30" t="e">
        <f>#N/A</f>
        <v>#N/A</v>
      </c>
      <c r="AE2329" s="34">
        <v>0.83</v>
      </c>
      <c r="AG2329" s="30" t="e">
        <f>#N/A</f>
        <v>#N/A</v>
      </c>
      <c r="AH2329" s="30" t="e">
        <f>#N/A</f>
        <v>#N/A</v>
      </c>
      <c r="AI2329" s="30">
        <v>8104.9500000000007</v>
      </c>
      <c r="AJ2329" s="30">
        <v>7719</v>
      </c>
      <c r="AK2329" s="26" t="s">
        <v>139</v>
      </c>
      <c r="AL2329" s="26">
        <v>33</v>
      </c>
      <c r="AM2329" s="26" t="s">
        <v>4713</v>
      </c>
      <c r="AU2329" s="26" t="s">
        <v>4649</v>
      </c>
      <c r="AV2329" s="26" t="s">
        <v>4715</v>
      </c>
      <c r="BB2329" s="26" t="s">
        <v>4652</v>
      </c>
      <c r="BD2329" s="37">
        <v>44160</v>
      </c>
      <c r="BE2329" s="30">
        <v>36322</v>
      </c>
      <c r="BF2329" s="30">
        <v>51389</v>
      </c>
      <c r="BG2329" s="37" t="s">
        <v>147</v>
      </c>
      <c r="BH2329" s="37" t="s">
        <v>4826</v>
      </c>
      <c r="BI2329" s="37" t="s">
        <v>4826</v>
      </c>
      <c r="BJ2329" s="138" t="e">
        <f>#N/A</f>
        <v>#N/A</v>
      </c>
      <c r="BK2329" s="138" t="e">
        <f>#N/A</f>
        <v>#N/A</v>
      </c>
      <c r="BL2329" s="138" t="e">
        <f>#N/A</f>
        <v>#N/A</v>
      </c>
      <c r="BM2329" s="138" t="e">
        <f>#N/A</f>
        <v>#N/A</v>
      </c>
      <c r="BN2329" s="26"/>
      <c r="BO2329" s="26"/>
      <c r="BP2329" s="26"/>
      <c r="BQ2329" s="38"/>
      <c r="BR2329" s="26"/>
      <c r="BS2329" s="26"/>
      <c r="BT2329" s="26"/>
      <c r="BU2329" s="26"/>
      <c r="BV2329" s="39"/>
    </row>
    <row r="2330" spans="1:74" ht="15" hidden="1" customHeight="1" thickBot="1">
      <c r="A2330" s="26">
        <v>2020</v>
      </c>
      <c r="B2330" s="26">
        <v>2326</v>
      </c>
      <c r="C2330" s="26" t="s">
        <v>129</v>
      </c>
      <c r="D2330" s="26" t="s">
        <v>4642</v>
      </c>
      <c r="E2330" s="26" t="s">
        <v>4643</v>
      </c>
      <c r="F2330" s="27">
        <v>44076</v>
      </c>
      <c r="G2330" s="26" t="s">
        <v>4862</v>
      </c>
      <c r="H2330" s="26" t="s">
        <v>4645</v>
      </c>
      <c r="I2330" s="26" t="s">
        <v>4645</v>
      </c>
      <c r="J2330" s="28" t="s">
        <v>4646</v>
      </c>
      <c r="K2330" s="26" t="s">
        <v>135</v>
      </c>
      <c r="L2330" s="26" t="s">
        <v>4647</v>
      </c>
      <c r="M2330" s="26" t="s">
        <v>137</v>
      </c>
      <c r="N2330" s="26" t="s">
        <v>138</v>
      </c>
      <c r="O2330" s="26" t="s">
        <v>138</v>
      </c>
      <c r="Q2330" s="30">
        <v>75</v>
      </c>
      <c r="R2330" s="30">
        <v>5940</v>
      </c>
      <c r="S2330" s="31">
        <v>1.3276069702993283</v>
      </c>
      <c r="T2330" s="30">
        <v>1112</v>
      </c>
      <c r="U2330" s="30">
        <v>952</v>
      </c>
      <c r="V2330" s="32">
        <v>5.0847457627118642</v>
      </c>
      <c r="W2330" s="30">
        <v>44</v>
      </c>
      <c r="X2330" s="30">
        <f>(W2330*U2330/5)*(1000/R2330)</f>
        <v>1410.3703703703704</v>
      </c>
      <c r="Y2330" s="30">
        <f>X2330*R2330/1000</f>
        <v>8377.6</v>
      </c>
      <c r="AB2330" s="33" t="e">
        <f>#N/A</f>
        <v>#N/A</v>
      </c>
      <c r="AC2330" s="30">
        <v>1600</v>
      </c>
      <c r="AD2330" s="30" t="e">
        <f>#N/A</f>
        <v>#N/A</v>
      </c>
      <c r="AE2330" s="34">
        <v>0.78952380952380952</v>
      </c>
      <c r="AG2330" s="30" t="e">
        <f>#N/A</f>
        <v>#N/A</v>
      </c>
      <c r="AH2330" s="30" t="e">
        <f>#N/A</f>
        <v>#N/A</v>
      </c>
      <c r="AI2330" s="30">
        <v>8753.85</v>
      </c>
      <c r="AJ2330" s="30">
        <v>8337</v>
      </c>
      <c r="AK2330" s="26" t="s">
        <v>139</v>
      </c>
      <c r="AL2330" s="26">
        <v>33</v>
      </c>
      <c r="AM2330" s="26" t="s">
        <v>4713</v>
      </c>
      <c r="AU2330" s="26" t="s">
        <v>4649</v>
      </c>
      <c r="AV2330" s="26" t="s">
        <v>4715</v>
      </c>
      <c r="BB2330" s="26" t="s">
        <v>4652</v>
      </c>
      <c r="BD2330" s="37">
        <v>44160</v>
      </c>
      <c r="BE2330" s="30">
        <v>36322</v>
      </c>
      <c r="BF2330" s="30">
        <v>51389</v>
      </c>
      <c r="BG2330" s="37" t="s">
        <v>147</v>
      </c>
      <c r="BH2330" s="37" t="s">
        <v>4826</v>
      </c>
      <c r="BI2330" s="37" t="s">
        <v>4826</v>
      </c>
      <c r="BJ2330" s="138" t="e">
        <f>#N/A</f>
        <v>#N/A</v>
      </c>
      <c r="BK2330" s="138" t="e">
        <f>#N/A</f>
        <v>#N/A</v>
      </c>
      <c r="BL2330" s="138" t="e">
        <f>#N/A</f>
        <v>#N/A</v>
      </c>
      <c r="BM2330" s="138" t="e">
        <f>#N/A</f>
        <v>#N/A</v>
      </c>
      <c r="BN2330" s="26"/>
      <c r="BO2330" s="26"/>
      <c r="BP2330" s="26"/>
      <c r="BQ2330" s="38"/>
      <c r="BR2330" s="26"/>
      <c r="BS2330" s="26"/>
      <c r="BT2330" s="26"/>
      <c r="BU2330" s="26"/>
      <c r="BV2330" s="39"/>
    </row>
    <row r="2331" spans="1:74" ht="15" hidden="1" customHeight="1" thickBot="1">
      <c r="A2331" s="26">
        <v>2020</v>
      </c>
      <c r="B2331" s="67">
        <v>2327</v>
      </c>
      <c r="C2331" s="26" t="s">
        <v>129</v>
      </c>
      <c r="D2331" s="26" t="s">
        <v>4642</v>
      </c>
      <c r="E2331" s="26" t="s">
        <v>4643</v>
      </c>
      <c r="F2331" s="27">
        <v>44076</v>
      </c>
      <c r="G2331" s="26" t="s">
        <v>4863</v>
      </c>
      <c r="H2331" s="26" t="s">
        <v>4645</v>
      </c>
      <c r="I2331" s="26" t="s">
        <v>4645</v>
      </c>
      <c r="J2331" s="28" t="s">
        <v>4646</v>
      </c>
      <c r="K2331" s="26" t="s">
        <v>135</v>
      </c>
      <c r="L2331" s="26" t="s">
        <v>4647</v>
      </c>
      <c r="M2331" s="26" t="s">
        <v>137</v>
      </c>
      <c r="N2331" s="26" t="s">
        <v>138</v>
      </c>
      <c r="O2331" s="26" t="s">
        <v>138</v>
      </c>
      <c r="Q2331" s="30">
        <v>81</v>
      </c>
      <c r="R2331" s="30">
        <v>8050</v>
      </c>
      <c r="S2331" s="31">
        <v>1.3276069702993283</v>
      </c>
      <c r="T2331" s="30">
        <v>1585</v>
      </c>
      <c r="AB2331" s="33" t="e">
        <f>#N/A</f>
        <v>#N/A</v>
      </c>
      <c r="AC2331" s="30">
        <v>1600</v>
      </c>
      <c r="AD2331" s="30" t="e">
        <f>#N/A</f>
        <v>#N/A</v>
      </c>
      <c r="AE2331" s="34">
        <v>0.79</v>
      </c>
      <c r="AG2331" s="30" t="e">
        <f>#N/A</f>
        <v>#N/A</v>
      </c>
      <c r="AH2331" s="30" t="e">
        <f>#N/A</f>
        <v>#N/A</v>
      </c>
      <c r="AI2331" s="30">
        <v>11857.65</v>
      </c>
      <c r="AJ2331" s="30">
        <v>11293</v>
      </c>
      <c r="AK2331" s="26" t="s">
        <v>139</v>
      </c>
      <c r="AL2331" s="26">
        <v>33</v>
      </c>
      <c r="AM2331" s="26" t="s">
        <v>4713</v>
      </c>
      <c r="AU2331" s="26" t="s">
        <v>4649</v>
      </c>
      <c r="AV2331" s="26" t="s">
        <v>4715</v>
      </c>
      <c r="BB2331" s="26" t="s">
        <v>4652</v>
      </c>
      <c r="BD2331" s="37">
        <v>44160</v>
      </c>
      <c r="BE2331" s="30">
        <v>36322</v>
      </c>
      <c r="BF2331" s="30">
        <v>51389</v>
      </c>
      <c r="BG2331" s="37" t="s">
        <v>147</v>
      </c>
      <c r="BH2331" s="37" t="s">
        <v>4826</v>
      </c>
      <c r="BI2331" s="37" t="s">
        <v>4826</v>
      </c>
      <c r="BJ2331" s="138" t="e">
        <f>#N/A</f>
        <v>#N/A</v>
      </c>
      <c r="BK2331" s="138" t="e">
        <f>#N/A</f>
        <v>#N/A</v>
      </c>
      <c r="BL2331" s="138" t="e">
        <f>#N/A</f>
        <v>#N/A</v>
      </c>
      <c r="BM2331" s="138" t="e">
        <f>#N/A</f>
        <v>#N/A</v>
      </c>
      <c r="BN2331" s="26"/>
      <c r="BO2331" s="26"/>
      <c r="BP2331" s="26"/>
      <c r="BQ2331" s="38"/>
      <c r="BR2331" s="26"/>
      <c r="BS2331" s="26"/>
      <c r="BT2331" s="26"/>
      <c r="BU2331" s="26"/>
      <c r="BV2331" s="39"/>
    </row>
    <row r="2332" spans="1:74" ht="15" hidden="1" customHeight="1" thickBot="1">
      <c r="A2332" s="26">
        <v>2020</v>
      </c>
      <c r="B2332" s="26">
        <v>2328</v>
      </c>
      <c r="C2332" s="26" t="s">
        <v>129</v>
      </c>
      <c r="D2332" s="26" t="s">
        <v>4642</v>
      </c>
      <c r="E2332" s="26" t="s">
        <v>4643</v>
      </c>
      <c r="F2332" s="27">
        <v>44076</v>
      </c>
      <c r="G2332" s="26" t="s">
        <v>4864</v>
      </c>
      <c r="H2332" s="26" t="s">
        <v>4645</v>
      </c>
      <c r="I2332" s="26" t="s">
        <v>4645</v>
      </c>
      <c r="J2332" s="28" t="s">
        <v>4646</v>
      </c>
      <c r="K2332" s="26" t="s">
        <v>135</v>
      </c>
      <c r="L2332" s="26" t="s">
        <v>4647</v>
      </c>
      <c r="M2332" s="26" t="s">
        <v>137</v>
      </c>
      <c r="N2332" s="26" t="s">
        <v>138</v>
      </c>
      <c r="O2332" s="26" t="s">
        <v>138</v>
      </c>
      <c r="Q2332" s="30">
        <v>79</v>
      </c>
      <c r="R2332" s="30">
        <v>7380</v>
      </c>
      <c r="S2332" s="31">
        <v>1.3276069702993283</v>
      </c>
      <c r="T2332" s="30">
        <v>1371</v>
      </c>
      <c r="AB2332" s="33" t="e">
        <f>#N/A</f>
        <v>#N/A</v>
      </c>
      <c r="AC2332" s="30">
        <v>1600</v>
      </c>
      <c r="AD2332" s="30" t="e">
        <f>#N/A</f>
        <v>#N/A</v>
      </c>
      <c r="AE2332" s="34">
        <v>0.86235294117647054</v>
      </c>
      <c r="AG2332" s="30" t="e">
        <f>#N/A</f>
        <v>#N/A</v>
      </c>
      <c r="AH2332" s="30" t="e">
        <f>#N/A</f>
        <v>#N/A</v>
      </c>
      <c r="AI2332" s="30">
        <v>10875.9</v>
      </c>
      <c r="AJ2332" s="30">
        <v>10358</v>
      </c>
      <c r="AK2332" s="26" t="s">
        <v>139</v>
      </c>
      <c r="AL2332" s="26">
        <v>33</v>
      </c>
      <c r="AM2332" s="26" t="s">
        <v>4713</v>
      </c>
      <c r="AU2332" s="26" t="s">
        <v>4649</v>
      </c>
      <c r="AV2332" s="26" t="s">
        <v>4715</v>
      </c>
      <c r="BB2332" s="26" t="s">
        <v>4652</v>
      </c>
      <c r="BD2332" s="37">
        <v>44160</v>
      </c>
      <c r="BE2332" s="30">
        <v>36322</v>
      </c>
      <c r="BF2332" s="30">
        <v>51389</v>
      </c>
      <c r="BG2332" s="37" t="s">
        <v>147</v>
      </c>
      <c r="BH2332" s="37" t="s">
        <v>4826</v>
      </c>
      <c r="BI2332" s="37" t="s">
        <v>4826</v>
      </c>
      <c r="BJ2332" s="138" t="e">
        <f>#N/A</f>
        <v>#N/A</v>
      </c>
      <c r="BK2332" s="138" t="e">
        <f>#N/A</f>
        <v>#N/A</v>
      </c>
      <c r="BL2332" s="138" t="e">
        <f>#N/A</f>
        <v>#N/A</v>
      </c>
      <c r="BM2332" s="138" t="e">
        <f>#N/A</f>
        <v>#N/A</v>
      </c>
      <c r="BN2332" s="26"/>
      <c r="BO2332" s="26"/>
      <c r="BP2332" s="26"/>
      <c r="BQ2332" s="38"/>
      <c r="BR2332" s="26"/>
      <c r="BS2332" s="26"/>
      <c r="BT2332" s="26"/>
      <c r="BU2332" s="26"/>
      <c r="BV2332" s="39"/>
    </row>
    <row r="2333" spans="1:74" ht="15" hidden="1" customHeight="1" thickBot="1">
      <c r="A2333" s="26">
        <v>2020</v>
      </c>
      <c r="B2333" s="67">
        <v>2329</v>
      </c>
      <c r="C2333" s="26" t="s">
        <v>129</v>
      </c>
      <c r="D2333" s="26" t="s">
        <v>4642</v>
      </c>
      <c r="E2333" s="26" t="s">
        <v>4643</v>
      </c>
      <c r="F2333" s="27">
        <v>44076</v>
      </c>
      <c r="G2333" s="26" t="s">
        <v>4865</v>
      </c>
      <c r="H2333" s="26" t="s">
        <v>4645</v>
      </c>
      <c r="I2333" s="26" t="s">
        <v>4645</v>
      </c>
      <c r="J2333" s="28" t="s">
        <v>4646</v>
      </c>
      <c r="K2333" s="26" t="s">
        <v>135</v>
      </c>
      <c r="L2333" s="26" t="s">
        <v>4647</v>
      </c>
      <c r="M2333" s="26" t="s">
        <v>137</v>
      </c>
      <c r="N2333" s="26" t="s">
        <v>138</v>
      </c>
      <c r="O2333" s="26" t="s">
        <v>138</v>
      </c>
      <c r="Q2333" s="30">
        <v>76</v>
      </c>
      <c r="R2333" s="30">
        <v>6590</v>
      </c>
      <c r="S2333" s="31">
        <v>1.3276069702993283</v>
      </c>
      <c r="T2333" s="30">
        <v>1294</v>
      </c>
      <c r="AB2333" s="33" t="e">
        <f>#N/A</f>
        <v>#N/A</v>
      </c>
      <c r="AC2333" s="30">
        <v>1600</v>
      </c>
      <c r="AD2333" s="30" t="e">
        <f>#N/A</f>
        <v>#N/A</v>
      </c>
      <c r="AE2333" s="34">
        <v>0.86</v>
      </c>
      <c r="AG2333" s="30" t="e">
        <f>#N/A</f>
        <v>#N/A</v>
      </c>
      <c r="AH2333" s="30" t="e">
        <f>#N/A</f>
        <v>#N/A</v>
      </c>
      <c r="AI2333" s="30">
        <v>9711.4500000000007</v>
      </c>
      <c r="AJ2333" s="30">
        <v>9249</v>
      </c>
      <c r="AK2333" s="26" t="s">
        <v>139</v>
      </c>
      <c r="AL2333" s="26">
        <v>33</v>
      </c>
      <c r="AM2333" s="26" t="s">
        <v>4713</v>
      </c>
      <c r="AU2333" s="26" t="s">
        <v>4649</v>
      </c>
      <c r="AV2333" s="26" t="s">
        <v>4715</v>
      </c>
      <c r="BB2333" s="26" t="s">
        <v>4652</v>
      </c>
      <c r="BD2333" s="37">
        <v>44160</v>
      </c>
      <c r="BE2333" s="30">
        <v>36322</v>
      </c>
      <c r="BF2333" s="30">
        <v>51389</v>
      </c>
      <c r="BG2333" s="37" t="s">
        <v>147</v>
      </c>
      <c r="BH2333" s="37" t="s">
        <v>4826</v>
      </c>
      <c r="BI2333" s="37" t="s">
        <v>4826</v>
      </c>
      <c r="BJ2333" s="138" t="e">
        <f>#N/A</f>
        <v>#N/A</v>
      </c>
      <c r="BK2333" s="138" t="e">
        <f>#N/A</f>
        <v>#N/A</v>
      </c>
      <c r="BL2333" s="138" t="e">
        <f>#N/A</f>
        <v>#N/A</v>
      </c>
      <c r="BM2333" s="138" t="e">
        <f>#N/A</f>
        <v>#N/A</v>
      </c>
      <c r="BN2333" s="26"/>
      <c r="BO2333" s="26"/>
      <c r="BP2333" s="26"/>
      <c r="BQ2333" s="38"/>
      <c r="BR2333" s="26"/>
      <c r="BS2333" s="26"/>
      <c r="BT2333" s="26"/>
      <c r="BU2333" s="26"/>
      <c r="BV2333" s="39"/>
    </row>
    <row r="2334" spans="1:74" ht="15" hidden="1" customHeight="1" thickBot="1">
      <c r="A2334" s="26">
        <v>2020</v>
      </c>
      <c r="B2334" s="26">
        <v>2330</v>
      </c>
      <c r="C2334" s="26" t="s">
        <v>129</v>
      </c>
      <c r="D2334" s="26" t="s">
        <v>4642</v>
      </c>
      <c r="E2334" s="26" t="s">
        <v>4643</v>
      </c>
      <c r="F2334" s="27">
        <v>44076</v>
      </c>
      <c r="G2334" s="26" t="s">
        <v>4866</v>
      </c>
      <c r="H2334" s="26" t="s">
        <v>4645</v>
      </c>
      <c r="I2334" s="26" t="s">
        <v>4645</v>
      </c>
      <c r="J2334" s="28" t="s">
        <v>4646</v>
      </c>
      <c r="K2334" s="26" t="s">
        <v>135</v>
      </c>
      <c r="L2334" s="26" t="s">
        <v>4647</v>
      </c>
      <c r="M2334" s="26" t="s">
        <v>137</v>
      </c>
      <c r="N2334" s="26" t="s">
        <v>138</v>
      </c>
      <c r="O2334" s="26" t="s">
        <v>138</v>
      </c>
      <c r="Q2334" s="30">
        <v>88</v>
      </c>
      <c r="R2334" s="30">
        <v>8790</v>
      </c>
      <c r="S2334" s="31">
        <v>1.3276069702993283</v>
      </c>
      <c r="T2334" s="30">
        <v>1786</v>
      </c>
      <c r="AB2334" s="33" t="e">
        <f>#N/A</f>
        <v>#N/A</v>
      </c>
      <c r="AC2334" s="30">
        <v>1600</v>
      </c>
      <c r="AD2334" s="30" t="e">
        <f>#N/A</f>
        <v>#N/A</v>
      </c>
      <c r="AE2334" s="34">
        <v>0.92117647058823526</v>
      </c>
      <c r="AG2334" s="30" t="e">
        <f>#N/A</f>
        <v>#N/A</v>
      </c>
      <c r="AH2334" s="30" t="e">
        <f>#N/A</f>
        <v>#N/A</v>
      </c>
      <c r="AI2334" s="30">
        <v>11903.85</v>
      </c>
      <c r="AJ2334" s="30">
        <v>11337</v>
      </c>
      <c r="AK2334" s="26" t="s">
        <v>139</v>
      </c>
      <c r="AL2334" s="26">
        <v>33</v>
      </c>
      <c r="AM2334" s="26" t="s">
        <v>4713</v>
      </c>
      <c r="AU2334" s="26" t="s">
        <v>4649</v>
      </c>
      <c r="AV2334" s="26" t="s">
        <v>4715</v>
      </c>
      <c r="BB2334" s="26" t="s">
        <v>4652</v>
      </c>
      <c r="BD2334" s="37">
        <v>44160</v>
      </c>
      <c r="BE2334" s="30">
        <v>36322</v>
      </c>
      <c r="BF2334" s="30">
        <v>51389</v>
      </c>
      <c r="BG2334" s="37" t="s">
        <v>147</v>
      </c>
      <c r="BH2334" s="37" t="s">
        <v>4826</v>
      </c>
      <c r="BI2334" s="37" t="s">
        <v>4826</v>
      </c>
      <c r="BJ2334" s="138" t="e">
        <f>#N/A</f>
        <v>#N/A</v>
      </c>
      <c r="BK2334" s="138" t="e">
        <f>#N/A</f>
        <v>#N/A</v>
      </c>
      <c r="BL2334" s="138" t="e">
        <f>#N/A</f>
        <v>#N/A</v>
      </c>
      <c r="BM2334" s="138" t="e">
        <f>#N/A</f>
        <v>#N/A</v>
      </c>
      <c r="BN2334" s="26"/>
      <c r="BO2334" s="26"/>
      <c r="BP2334" s="26"/>
      <c r="BQ2334" s="38"/>
      <c r="BR2334" s="26"/>
      <c r="BS2334" s="26"/>
      <c r="BT2334" s="26"/>
      <c r="BU2334" s="26"/>
      <c r="BV2334" s="39"/>
    </row>
    <row r="2335" spans="1:74" ht="15" hidden="1" customHeight="1" thickBot="1">
      <c r="A2335" s="26">
        <v>2020</v>
      </c>
      <c r="B2335" s="67">
        <v>2331</v>
      </c>
      <c r="C2335" s="26" t="s">
        <v>129</v>
      </c>
      <c r="D2335" s="26" t="s">
        <v>4642</v>
      </c>
      <c r="E2335" s="26" t="s">
        <v>4643</v>
      </c>
      <c r="F2335" s="27">
        <v>44076</v>
      </c>
      <c r="G2335" s="26" t="s">
        <v>4867</v>
      </c>
      <c r="H2335" s="26" t="s">
        <v>4645</v>
      </c>
      <c r="I2335" s="26" t="s">
        <v>4645</v>
      </c>
      <c r="J2335" s="28" t="s">
        <v>4646</v>
      </c>
      <c r="K2335" s="26" t="s">
        <v>135</v>
      </c>
      <c r="L2335" s="26" t="s">
        <v>4647</v>
      </c>
      <c r="M2335" s="26" t="s">
        <v>137</v>
      </c>
      <c r="N2335" s="26" t="s">
        <v>138</v>
      </c>
      <c r="O2335" s="26" t="s">
        <v>138</v>
      </c>
      <c r="Q2335" s="30">
        <v>79</v>
      </c>
      <c r="R2335" s="30">
        <v>6190</v>
      </c>
      <c r="S2335" s="31">
        <v>1.3276069702993283</v>
      </c>
      <c r="T2335" s="30">
        <v>1131</v>
      </c>
      <c r="AB2335" s="33" t="e">
        <f>#N/A</f>
        <v>#N/A</v>
      </c>
      <c r="AC2335" s="30">
        <v>1600</v>
      </c>
      <c r="AD2335" s="30" t="e">
        <f>#N/A</f>
        <v>#N/A</v>
      </c>
      <c r="AE2335" s="34">
        <v>0.92</v>
      </c>
      <c r="AG2335" s="30" t="e">
        <f>#N/A</f>
        <v>#N/A</v>
      </c>
      <c r="AH2335" s="30" t="e">
        <f>#N/A</f>
        <v>#N/A</v>
      </c>
      <c r="AI2335" s="30">
        <v>9122.4</v>
      </c>
      <c r="AJ2335" s="30">
        <v>8688</v>
      </c>
      <c r="AK2335" s="26" t="s">
        <v>139</v>
      </c>
      <c r="AL2335" s="26">
        <v>33</v>
      </c>
      <c r="AM2335" s="26" t="s">
        <v>4713</v>
      </c>
      <c r="AU2335" s="26" t="s">
        <v>4649</v>
      </c>
      <c r="AV2335" s="26" t="s">
        <v>4715</v>
      </c>
      <c r="BB2335" s="26" t="s">
        <v>4652</v>
      </c>
      <c r="BD2335" s="37">
        <v>44160</v>
      </c>
      <c r="BE2335" s="30">
        <v>36322</v>
      </c>
      <c r="BF2335" s="30">
        <v>51389</v>
      </c>
      <c r="BG2335" s="37" t="s">
        <v>147</v>
      </c>
      <c r="BH2335" s="37" t="s">
        <v>4826</v>
      </c>
      <c r="BI2335" s="37" t="s">
        <v>4826</v>
      </c>
      <c r="BJ2335" s="138" t="e">
        <f>#N/A</f>
        <v>#N/A</v>
      </c>
      <c r="BK2335" s="138" t="e">
        <f>#N/A</f>
        <v>#N/A</v>
      </c>
      <c r="BL2335" s="138" t="e">
        <f>#N/A</f>
        <v>#N/A</v>
      </c>
      <c r="BM2335" s="138" t="e">
        <f>#N/A</f>
        <v>#N/A</v>
      </c>
      <c r="BN2335" s="26"/>
      <c r="BO2335" s="26"/>
      <c r="BP2335" s="26"/>
      <c r="BQ2335" s="38"/>
      <c r="BR2335" s="26"/>
      <c r="BS2335" s="26"/>
      <c r="BT2335" s="26"/>
      <c r="BU2335" s="26"/>
      <c r="BV2335" s="39"/>
    </row>
    <row r="2336" spans="1:74" ht="15" hidden="1" customHeight="1" thickBot="1">
      <c r="A2336" s="26">
        <v>2020</v>
      </c>
      <c r="B2336" s="26">
        <v>2332</v>
      </c>
      <c r="C2336" s="26" t="s">
        <v>129</v>
      </c>
      <c r="D2336" s="26" t="s">
        <v>4642</v>
      </c>
      <c r="E2336" s="26" t="s">
        <v>4643</v>
      </c>
      <c r="F2336" s="27">
        <v>44076</v>
      </c>
      <c r="G2336" s="26" t="s">
        <v>4868</v>
      </c>
      <c r="H2336" s="26" t="s">
        <v>4645</v>
      </c>
      <c r="I2336" s="26" t="s">
        <v>4645</v>
      </c>
      <c r="J2336" s="28" t="s">
        <v>4646</v>
      </c>
      <c r="K2336" s="26" t="s">
        <v>135</v>
      </c>
      <c r="L2336" s="26" t="s">
        <v>4647</v>
      </c>
      <c r="M2336" s="26" t="s">
        <v>137</v>
      </c>
      <c r="N2336" s="26" t="s">
        <v>138</v>
      </c>
      <c r="O2336" s="26" t="s">
        <v>138</v>
      </c>
      <c r="Q2336" s="30">
        <v>84</v>
      </c>
      <c r="R2336" s="30">
        <v>8790</v>
      </c>
      <c r="S2336" s="31">
        <v>1.3276069702993283</v>
      </c>
      <c r="T2336" s="30">
        <v>2023</v>
      </c>
      <c r="AB2336" s="33" t="e">
        <f>#N/A</f>
        <v>#N/A</v>
      </c>
      <c r="AC2336" s="30">
        <v>1600</v>
      </c>
      <c r="AD2336" s="30" t="e">
        <f>#N/A</f>
        <v>#N/A</v>
      </c>
      <c r="AE2336" s="34">
        <v>0.73</v>
      </c>
      <c r="AG2336" s="30" t="e">
        <f>#N/A</f>
        <v>#N/A</v>
      </c>
      <c r="AH2336" s="30" t="e">
        <f>#N/A</f>
        <v>#N/A</v>
      </c>
      <c r="AI2336" s="30">
        <v>11903.85</v>
      </c>
      <c r="AJ2336" s="30">
        <v>11337</v>
      </c>
      <c r="AK2336" s="26" t="s">
        <v>139</v>
      </c>
      <c r="AL2336" s="26">
        <v>33</v>
      </c>
      <c r="AM2336" s="26" t="s">
        <v>4713</v>
      </c>
      <c r="AU2336" s="26" t="s">
        <v>4649</v>
      </c>
      <c r="AV2336" s="26" t="s">
        <v>4715</v>
      </c>
      <c r="BB2336" s="26" t="s">
        <v>4652</v>
      </c>
      <c r="BD2336" s="37">
        <v>44160</v>
      </c>
      <c r="BE2336" s="30">
        <v>36322</v>
      </c>
      <c r="BF2336" s="30">
        <v>51389</v>
      </c>
      <c r="BG2336" s="37" t="s">
        <v>147</v>
      </c>
      <c r="BH2336" s="37" t="s">
        <v>4826</v>
      </c>
      <c r="BI2336" s="37" t="s">
        <v>4826</v>
      </c>
      <c r="BJ2336" s="138" t="e">
        <f>#N/A</f>
        <v>#N/A</v>
      </c>
      <c r="BK2336" s="138" t="e">
        <f>#N/A</f>
        <v>#N/A</v>
      </c>
      <c r="BL2336" s="138" t="e">
        <f>#N/A</f>
        <v>#N/A</v>
      </c>
      <c r="BM2336" s="138" t="e">
        <f>#N/A</f>
        <v>#N/A</v>
      </c>
      <c r="BN2336" s="26"/>
      <c r="BO2336" s="26"/>
      <c r="BP2336" s="26"/>
      <c r="BQ2336" s="38"/>
      <c r="BR2336" s="26"/>
      <c r="BS2336" s="26"/>
      <c r="BT2336" s="26"/>
      <c r="BU2336" s="26"/>
      <c r="BV2336" s="39"/>
    </row>
    <row r="2337" spans="1:74" ht="15" hidden="1" customHeight="1" thickBot="1">
      <c r="A2337" s="26">
        <v>2020</v>
      </c>
      <c r="B2337" s="67">
        <v>2333</v>
      </c>
      <c r="C2337" s="26" t="s">
        <v>129</v>
      </c>
      <c r="D2337" s="26" t="s">
        <v>4642</v>
      </c>
      <c r="E2337" s="26" t="s">
        <v>4643</v>
      </c>
      <c r="F2337" s="27">
        <v>44076</v>
      </c>
      <c r="G2337" s="26" t="s">
        <v>4869</v>
      </c>
      <c r="H2337" s="26" t="s">
        <v>4645</v>
      </c>
      <c r="I2337" s="26" t="s">
        <v>4645</v>
      </c>
      <c r="J2337" s="28" t="s">
        <v>4646</v>
      </c>
      <c r="K2337" s="26" t="s">
        <v>135</v>
      </c>
      <c r="L2337" s="26" t="s">
        <v>4647</v>
      </c>
      <c r="M2337" s="26" t="s">
        <v>137</v>
      </c>
      <c r="N2337" s="26" t="s">
        <v>138</v>
      </c>
      <c r="O2337" s="26" t="s">
        <v>138</v>
      </c>
      <c r="Q2337" s="30">
        <v>82</v>
      </c>
      <c r="R2337" s="30">
        <v>8420</v>
      </c>
      <c r="S2337" s="31">
        <v>1.3276069702993283</v>
      </c>
      <c r="T2337" s="30">
        <v>1619</v>
      </c>
      <c r="AB2337" s="33" t="e">
        <f>#N/A</f>
        <v>#N/A</v>
      </c>
      <c r="AC2337" s="30">
        <v>1600</v>
      </c>
      <c r="AD2337" s="30" t="e">
        <f>#N/A</f>
        <v>#N/A</v>
      </c>
      <c r="AE2337" s="34">
        <v>0.73</v>
      </c>
      <c r="AG2337" s="30" t="e">
        <f>#N/A</f>
        <v>#N/A</v>
      </c>
      <c r="AH2337" s="30" t="e">
        <f>#N/A</f>
        <v>#N/A</v>
      </c>
      <c r="AI2337" s="30">
        <v>12408.9</v>
      </c>
      <c r="AJ2337" s="30">
        <v>11818</v>
      </c>
      <c r="AK2337" s="26" t="s">
        <v>139</v>
      </c>
      <c r="AL2337" s="26">
        <v>33</v>
      </c>
      <c r="AM2337" s="26" t="s">
        <v>4713</v>
      </c>
      <c r="AU2337" s="26" t="s">
        <v>4649</v>
      </c>
      <c r="AV2337" s="26" t="s">
        <v>4715</v>
      </c>
      <c r="BB2337" s="26" t="s">
        <v>4652</v>
      </c>
      <c r="BD2337" s="37">
        <v>44160</v>
      </c>
      <c r="BE2337" s="30">
        <v>36322</v>
      </c>
      <c r="BF2337" s="30">
        <v>51389</v>
      </c>
      <c r="BG2337" s="37" t="s">
        <v>147</v>
      </c>
      <c r="BH2337" s="37" t="s">
        <v>4826</v>
      </c>
      <c r="BI2337" s="37" t="s">
        <v>4826</v>
      </c>
      <c r="BJ2337" s="138" t="e">
        <f>#N/A</f>
        <v>#N/A</v>
      </c>
      <c r="BK2337" s="138" t="e">
        <f>#N/A</f>
        <v>#N/A</v>
      </c>
      <c r="BL2337" s="138" t="e">
        <f>#N/A</f>
        <v>#N/A</v>
      </c>
      <c r="BM2337" s="138" t="e">
        <f>#N/A</f>
        <v>#N/A</v>
      </c>
      <c r="BN2337" s="26"/>
      <c r="BO2337" s="26"/>
      <c r="BP2337" s="26"/>
      <c r="BQ2337" s="38"/>
      <c r="BR2337" s="26"/>
      <c r="BS2337" s="26"/>
      <c r="BT2337" s="26"/>
      <c r="BU2337" s="26"/>
      <c r="BV2337" s="39"/>
    </row>
    <row r="2338" spans="1:74" ht="15" hidden="1" customHeight="1" thickBot="1">
      <c r="A2338" s="26">
        <v>2020</v>
      </c>
      <c r="B2338" s="26">
        <v>2334</v>
      </c>
      <c r="C2338" s="26" t="s">
        <v>129</v>
      </c>
      <c r="D2338" s="26" t="s">
        <v>4642</v>
      </c>
      <c r="E2338" s="26" t="s">
        <v>4643</v>
      </c>
      <c r="F2338" s="27">
        <v>44076</v>
      </c>
      <c r="G2338" s="26" t="s">
        <v>4870</v>
      </c>
      <c r="H2338" s="26" t="s">
        <v>4645</v>
      </c>
      <c r="I2338" s="26" t="s">
        <v>4645</v>
      </c>
      <c r="J2338" s="28" t="s">
        <v>4646</v>
      </c>
      <c r="K2338" s="26" t="s">
        <v>135</v>
      </c>
      <c r="L2338" s="26" t="s">
        <v>4647</v>
      </c>
      <c r="M2338" s="26" t="s">
        <v>137</v>
      </c>
      <c r="N2338" s="26" t="s">
        <v>138</v>
      </c>
      <c r="O2338" s="26" t="s">
        <v>138</v>
      </c>
      <c r="Q2338" s="30">
        <v>74</v>
      </c>
      <c r="R2338" s="30">
        <v>5460</v>
      </c>
      <c r="S2338" s="31">
        <v>1.3276069702993283</v>
      </c>
      <c r="T2338" s="30">
        <v>1207</v>
      </c>
      <c r="AB2338" s="33" t="e">
        <f>#N/A</f>
        <v>#N/A</v>
      </c>
      <c r="AC2338" s="30">
        <v>1600</v>
      </c>
      <c r="AD2338" s="30" t="e">
        <f>#N/A</f>
        <v>#N/A</v>
      </c>
      <c r="AE2338" s="34">
        <v>0.86888888888888882</v>
      </c>
      <c r="AG2338" s="30" t="e">
        <f>#N/A</f>
        <v>#N/A</v>
      </c>
      <c r="AH2338" s="30" t="e">
        <f>#N/A</f>
        <v>#N/A</v>
      </c>
      <c r="AI2338" s="30">
        <v>8046.1500000000005</v>
      </c>
      <c r="AJ2338" s="133">
        <v>7663</v>
      </c>
      <c r="AK2338" s="26" t="s">
        <v>139</v>
      </c>
      <c r="AL2338" s="26">
        <v>33</v>
      </c>
      <c r="AM2338" s="26" t="s">
        <v>4713</v>
      </c>
      <c r="AU2338" s="26" t="s">
        <v>4649</v>
      </c>
      <c r="AV2338" s="26" t="s">
        <v>4715</v>
      </c>
      <c r="BB2338" s="26" t="s">
        <v>4652</v>
      </c>
      <c r="BD2338" s="37">
        <v>44160</v>
      </c>
      <c r="BE2338" s="30">
        <v>36322</v>
      </c>
      <c r="BF2338" s="30">
        <v>51389</v>
      </c>
      <c r="BG2338" s="37" t="s">
        <v>147</v>
      </c>
      <c r="BH2338" s="37" t="s">
        <v>4826</v>
      </c>
      <c r="BI2338" s="37" t="s">
        <v>4826</v>
      </c>
      <c r="BJ2338" s="138" t="e">
        <f>#N/A</f>
        <v>#N/A</v>
      </c>
      <c r="BK2338" s="138" t="e">
        <f>#N/A</f>
        <v>#N/A</v>
      </c>
      <c r="BL2338" s="138" t="e">
        <f>#N/A</f>
        <v>#N/A</v>
      </c>
      <c r="BM2338" s="138" t="e">
        <f>#N/A</f>
        <v>#N/A</v>
      </c>
      <c r="BN2338" s="26"/>
      <c r="BO2338" s="26"/>
      <c r="BP2338" s="26"/>
      <c r="BQ2338" s="38"/>
      <c r="BR2338" s="26"/>
      <c r="BS2338" s="26"/>
      <c r="BT2338" s="26"/>
      <c r="BU2338" s="26"/>
      <c r="BV2338" s="39"/>
    </row>
    <row r="2339" spans="1:74" ht="15" hidden="1" customHeight="1" thickBot="1">
      <c r="A2339" s="26">
        <v>2020</v>
      </c>
      <c r="B2339" s="67">
        <v>2335</v>
      </c>
      <c r="C2339" s="26" t="s">
        <v>129</v>
      </c>
      <c r="D2339" s="26" t="s">
        <v>4642</v>
      </c>
      <c r="E2339" s="26" t="s">
        <v>4643</v>
      </c>
      <c r="F2339" s="27">
        <v>44076</v>
      </c>
      <c r="G2339" s="26" t="s">
        <v>4871</v>
      </c>
      <c r="H2339" s="26" t="s">
        <v>4645</v>
      </c>
      <c r="I2339" s="26" t="s">
        <v>4645</v>
      </c>
      <c r="J2339" s="28" t="s">
        <v>4646</v>
      </c>
      <c r="K2339" s="26" t="s">
        <v>135</v>
      </c>
      <c r="L2339" s="26" t="s">
        <v>4647</v>
      </c>
      <c r="M2339" s="26" t="s">
        <v>137</v>
      </c>
      <c r="N2339" s="26" t="s">
        <v>138</v>
      </c>
      <c r="O2339" s="26" t="s">
        <v>138</v>
      </c>
      <c r="Q2339" s="30">
        <v>80</v>
      </c>
      <c r="R2339" s="30">
        <v>7470</v>
      </c>
      <c r="S2339" s="31" t="e">
        <f>#N/A</f>
        <v>#N/A</v>
      </c>
      <c r="T2339" s="30">
        <v>1733</v>
      </c>
      <c r="AB2339" s="33" t="e">
        <f>#N/A</f>
        <v>#N/A</v>
      </c>
      <c r="AC2339" s="30">
        <v>1600</v>
      </c>
      <c r="AD2339" s="30" t="e">
        <f>#N/A</f>
        <v>#N/A</v>
      </c>
      <c r="AE2339" s="34">
        <v>0.87</v>
      </c>
      <c r="AG2339" s="30" t="e">
        <f>#N/A</f>
        <v>#N/A</v>
      </c>
      <c r="AH2339" s="30" t="e">
        <f>#N/A</f>
        <v>#N/A</v>
      </c>
      <c r="AI2339" s="30">
        <v>11008.2</v>
      </c>
      <c r="AJ2339" s="30">
        <v>10484</v>
      </c>
      <c r="AK2339" s="26" t="s">
        <v>139</v>
      </c>
      <c r="AL2339" s="26">
        <v>33</v>
      </c>
      <c r="AM2339" s="26" t="s">
        <v>4713</v>
      </c>
      <c r="AU2339" s="26" t="s">
        <v>4649</v>
      </c>
      <c r="AV2339" s="26" t="s">
        <v>4715</v>
      </c>
      <c r="BB2339" s="26" t="s">
        <v>4652</v>
      </c>
      <c r="BD2339" s="37">
        <v>44160</v>
      </c>
      <c r="BE2339" s="30">
        <v>36322</v>
      </c>
      <c r="BF2339" s="30">
        <v>51389</v>
      </c>
      <c r="BG2339" s="37" t="s">
        <v>147</v>
      </c>
      <c r="BH2339" s="37" t="s">
        <v>4826</v>
      </c>
      <c r="BI2339" s="37" t="s">
        <v>4826</v>
      </c>
      <c r="BJ2339" s="138" t="e">
        <f>#N/A</f>
        <v>#N/A</v>
      </c>
      <c r="BK2339" s="138" t="e">
        <f>#N/A</f>
        <v>#N/A</v>
      </c>
      <c r="BL2339" s="138" t="e">
        <f>#N/A</f>
        <v>#N/A</v>
      </c>
      <c r="BM2339" s="138" t="e">
        <f>#N/A</f>
        <v>#N/A</v>
      </c>
      <c r="BN2339" s="26"/>
      <c r="BO2339" s="26"/>
      <c r="BP2339" s="26"/>
      <c r="BQ2339" s="38"/>
      <c r="BR2339" s="26"/>
      <c r="BS2339" s="26"/>
      <c r="BT2339" s="26"/>
      <c r="BU2339" s="26"/>
      <c r="BV2339" s="39"/>
    </row>
    <row r="2340" spans="1:74" ht="15" hidden="1" customHeight="1" thickBot="1">
      <c r="A2340" s="26">
        <v>2020</v>
      </c>
      <c r="B2340" s="26">
        <v>2336</v>
      </c>
      <c r="C2340" s="26" t="s">
        <v>129</v>
      </c>
      <c r="D2340" s="26" t="s">
        <v>4642</v>
      </c>
      <c r="E2340" s="26" t="s">
        <v>4643</v>
      </c>
      <c r="F2340" s="27">
        <v>44076</v>
      </c>
      <c r="G2340" s="26" t="s">
        <v>4872</v>
      </c>
      <c r="H2340" s="26" t="s">
        <v>4645</v>
      </c>
      <c r="I2340" s="26" t="s">
        <v>4645</v>
      </c>
      <c r="J2340" s="28" t="s">
        <v>4646</v>
      </c>
      <c r="K2340" s="26" t="s">
        <v>135</v>
      </c>
      <c r="L2340" s="26" t="s">
        <v>4647</v>
      </c>
      <c r="M2340" s="26" t="s">
        <v>137</v>
      </c>
      <c r="N2340" s="26" t="s">
        <v>138</v>
      </c>
      <c r="O2340" s="26" t="s">
        <v>138</v>
      </c>
      <c r="Q2340" s="30">
        <v>77</v>
      </c>
      <c r="R2340" s="30">
        <v>7590</v>
      </c>
      <c r="S2340" s="31" t="e">
        <f>#N/A</f>
        <v>#N/A</v>
      </c>
      <c r="T2340" s="30">
        <v>1357</v>
      </c>
      <c r="U2340" s="30">
        <v>1179</v>
      </c>
      <c r="V2340" s="32">
        <v>4.838709677419355</v>
      </c>
      <c r="W2340" s="30">
        <v>53</v>
      </c>
      <c r="X2340" s="30">
        <f>(W2340*U2340/5)*(1000/R2340)</f>
        <v>1646.5612648221345</v>
      </c>
      <c r="Y2340" s="30">
        <f>X2340*R2340/1000</f>
        <v>12497.4</v>
      </c>
      <c r="AB2340" s="33" t="e">
        <f>#N/A</f>
        <v>#N/A</v>
      </c>
      <c r="AC2340" s="30">
        <v>1600</v>
      </c>
      <c r="AD2340" s="30" t="e">
        <f>#N/A</f>
        <v>#N/A</v>
      </c>
      <c r="AE2340" s="34">
        <v>0.84956521739130431</v>
      </c>
      <c r="AG2340" s="30" t="e">
        <f>#N/A</f>
        <v>#N/A</v>
      </c>
      <c r="AH2340" s="30" t="e">
        <f>#N/A</f>
        <v>#N/A</v>
      </c>
      <c r="AI2340" s="30">
        <v>11185.65</v>
      </c>
      <c r="AJ2340" s="30">
        <v>10653</v>
      </c>
      <c r="AK2340" s="26" t="s">
        <v>139</v>
      </c>
      <c r="AL2340" s="26">
        <v>33</v>
      </c>
      <c r="AM2340" s="26" t="s">
        <v>4713</v>
      </c>
      <c r="AU2340" s="26" t="s">
        <v>4649</v>
      </c>
      <c r="AV2340" s="26" t="s">
        <v>4715</v>
      </c>
      <c r="BB2340" s="26" t="s">
        <v>4652</v>
      </c>
      <c r="BD2340" s="37">
        <v>44160</v>
      </c>
      <c r="BE2340" s="30">
        <v>36322</v>
      </c>
      <c r="BF2340" s="30">
        <v>51389</v>
      </c>
      <c r="BG2340" s="37" t="s">
        <v>147</v>
      </c>
      <c r="BH2340" s="37" t="s">
        <v>4826</v>
      </c>
      <c r="BI2340" s="37" t="s">
        <v>4826</v>
      </c>
      <c r="BJ2340" s="138" t="e">
        <f>#N/A</f>
        <v>#N/A</v>
      </c>
      <c r="BK2340" s="138" t="e">
        <f>#N/A</f>
        <v>#N/A</v>
      </c>
      <c r="BL2340" s="138" t="e">
        <f>#N/A</f>
        <v>#N/A</v>
      </c>
      <c r="BM2340" s="138" t="e">
        <f>#N/A</f>
        <v>#N/A</v>
      </c>
      <c r="BN2340" s="26"/>
      <c r="BO2340" s="26"/>
      <c r="BP2340" s="26"/>
      <c r="BQ2340" s="38"/>
      <c r="BR2340" s="26"/>
      <c r="BS2340" s="26"/>
      <c r="BT2340" s="26"/>
      <c r="BU2340" s="26"/>
      <c r="BV2340" s="39"/>
    </row>
    <row r="2341" spans="1:74" ht="15" hidden="1" customHeight="1" thickBot="1">
      <c r="A2341" s="26">
        <v>2020</v>
      </c>
      <c r="B2341" s="67">
        <v>2337</v>
      </c>
      <c r="C2341" s="26" t="s">
        <v>129</v>
      </c>
      <c r="D2341" s="26" t="s">
        <v>4642</v>
      </c>
      <c r="E2341" s="26" t="s">
        <v>4643</v>
      </c>
      <c r="F2341" s="27">
        <v>44076</v>
      </c>
      <c r="G2341" s="26" t="s">
        <v>4873</v>
      </c>
      <c r="H2341" s="26" t="s">
        <v>4645</v>
      </c>
      <c r="I2341" s="26" t="s">
        <v>4645</v>
      </c>
      <c r="J2341" s="28" t="s">
        <v>4646</v>
      </c>
      <c r="K2341" s="26" t="s">
        <v>135</v>
      </c>
      <c r="L2341" s="26" t="s">
        <v>4647</v>
      </c>
      <c r="M2341" s="26" t="s">
        <v>137</v>
      </c>
      <c r="N2341" s="26" t="s">
        <v>138</v>
      </c>
      <c r="O2341" s="26" t="s">
        <v>138</v>
      </c>
      <c r="Q2341" s="30">
        <v>69</v>
      </c>
      <c r="R2341" s="30">
        <v>6020</v>
      </c>
      <c r="S2341" s="31" t="e">
        <f>#N/A</f>
        <v>#N/A</v>
      </c>
      <c r="T2341" s="30">
        <v>1425</v>
      </c>
      <c r="AB2341" s="33" t="e">
        <f>#N/A</f>
        <v>#N/A</v>
      </c>
      <c r="AC2341" s="30">
        <v>1600</v>
      </c>
      <c r="AD2341" s="30" t="e">
        <f>#N/A</f>
        <v>#N/A</v>
      </c>
      <c r="AE2341" s="34">
        <v>0.85</v>
      </c>
      <c r="AG2341" s="30" t="e">
        <f>#N/A</f>
        <v>#N/A</v>
      </c>
      <c r="AH2341" s="30" t="e">
        <f>#N/A</f>
        <v>#N/A</v>
      </c>
      <c r="AI2341" s="30">
        <v>8871.4500000000007</v>
      </c>
      <c r="AJ2341" s="30">
        <v>8449</v>
      </c>
      <c r="AK2341" s="26" t="s">
        <v>139</v>
      </c>
      <c r="AL2341" s="26">
        <v>33</v>
      </c>
      <c r="AM2341" s="26" t="s">
        <v>4713</v>
      </c>
      <c r="AU2341" s="26" t="s">
        <v>4649</v>
      </c>
      <c r="AV2341" s="26" t="s">
        <v>4715</v>
      </c>
      <c r="BB2341" s="26" t="s">
        <v>4652</v>
      </c>
      <c r="BD2341" s="37">
        <v>44160</v>
      </c>
      <c r="BE2341" s="30">
        <v>36322</v>
      </c>
      <c r="BF2341" s="30">
        <v>51389</v>
      </c>
      <c r="BG2341" s="37" t="s">
        <v>147</v>
      </c>
      <c r="BH2341" s="37" t="s">
        <v>4826</v>
      </c>
      <c r="BI2341" s="37" t="s">
        <v>4826</v>
      </c>
      <c r="BJ2341" s="138" t="e">
        <f>#N/A</f>
        <v>#N/A</v>
      </c>
      <c r="BK2341" s="138" t="e">
        <f>#N/A</f>
        <v>#N/A</v>
      </c>
      <c r="BL2341" s="138" t="e">
        <f>#N/A</f>
        <v>#N/A</v>
      </c>
      <c r="BM2341" s="138" t="e">
        <f>#N/A</f>
        <v>#N/A</v>
      </c>
      <c r="BN2341" s="26"/>
      <c r="BO2341" s="26"/>
      <c r="BP2341" s="26"/>
      <c r="BQ2341" s="38"/>
      <c r="BR2341" s="26"/>
      <c r="BS2341" s="26"/>
      <c r="BT2341" s="26"/>
      <c r="BU2341" s="26"/>
      <c r="BV2341" s="39"/>
    </row>
    <row r="2342" spans="1:74" ht="15" hidden="1" customHeight="1" thickBot="1">
      <c r="A2342" s="26">
        <v>2020</v>
      </c>
      <c r="B2342" s="26">
        <v>2338</v>
      </c>
      <c r="C2342" s="26" t="s">
        <v>129</v>
      </c>
      <c r="D2342" s="26" t="s">
        <v>4642</v>
      </c>
      <c r="E2342" s="26" t="s">
        <v>4643</v>
      </c>
      <c r="F2342" s="27">
        <v>44076</v>
      </c>
      <c r="G2342" s="26" t="s">
        <v>4874</v>
      </c>
      <c r="H2342" s="26" t="s">
        <v>4645</v>
      </c>
      <c r="I2342" s="26" t="s">
        <v>4645</v>
      </c>
      <c r="J2342" s="28" t="s">
        <v>4646</v>
      </c>
      <c r="K2342" s="26" t="s">
        <v>135</v>
      </c>
      <c r="L2342" s="26" t="s">
        <v>4647</v>
      </c>
      <c r="M2342" s="26" t="s">
        <v>137</v>
      </c>
      <c r="N2342" s="26" t="s">
        <v>138</v>
      </c>
      <c r="O2342" s="26" t="s">
        <v>138</v>
      </c>
      <c r="Q2342" s="30">
        <v>75</v>
      </c>
      <c r="R2342" s="30">
        <v>6480</v>
      </c>
      <c r="S2342" s="31" t="e">
        <f>#N/A</f>
        <v>#N/A</v>
      </c>
      <c r="T2342" s="30">
        <v>1179</v>
      </c>
      <c r="AB2342" s="33" t="e">
        <f>#N/A</f>
        <v>#N/A</v>
      </c>
      <c r="AC2342" s="30">
        <v>1600</v>
      </c>
      <c r="AD2342" s="30" t="e">
        <f>#N/A</f>
        <v>#N/A</v>
      </c>
      <c r="AE2342" s="34">
        <v>0.84956521739130431</v>
      </c>
      <c r="AG2342" s="30" t="e">
        <f>#N/A</f>
        <v>#N/A</v>
      </c>
      <c r="AH2342" s="30" t="e">
        <f>#N/A</f>
        <v>#N/A</v>
      </c>
      <c r="AI2342" s="30">
        <v>8499.75</v>
      </c>
      <c r="AJ2342" s="30">
        <v>8095</v>
      </c>
      <c r="AK2342" s="26" t="s">
        <v>139</v>
      </c>
      <c r="AL2342" s="26">
        <v>33</v>
      </c>
      <c r="AM2342" s="26" t="s">
        <v>4713</v>
      </c>
      <c r="AU2342" s="26" t="s">
        <v>4649</v>
      </c>
      <c r="AV2342" s="26" t="s">
        <v>4715</v>
      </c>
      <c r="BB2342" s="26" t="s">
        <v>4652</v>
      </c>
      <c r="BD2342" s="37">
        <v>44160</v>
      </c>
      <c r="BE2342" s="30">
        <v>36322</v>
      </c>
      <c r="BF2342" s="30">
        <v>51389</v>
      </c>
      <c r="BG2342" s="37" t="s">
        <v>147</v>
      </c>
      <c r="BH2342" s="37" t="s">
        <v>4826</v>
      </c>
      <c r="BI2342" s="37" t="s">
        <v>4826</v>
      </c>
      <c r="BJ2342" s="138" t="e">
        <f>#N/A</f>
        <v>#N/A</v>
      </c>
      <c r="BK2342" s="138" t="e">
        <f>#N/A</f>
        <v>#N/A</v>
      </c>
      <c r="BL2342" s="138" t="e">
        <f>#N/A</f>
        <v>#N/A</v>
      </c>
      <c r="BM2342" s="138" t="e">
        <f>#N/A</f>
        <v>#N/A</v>
      </c>
      <c r="BN2342" s="26"/>
      <c r="BO2342" s="26"/>
      <c r="BP2342" s="26"/>
      <c r="BQ2342" s="38"/>
      <c r="BR2342" s="26"/>
      <c r="BS2342" s="26"/>
      <c r="BT2342" s="26"/>
      <c r="BU2342" s="26"/>
      <c r="BV2342" s="39"/>
    </row>
    <row r="2343" spans="1:74" ht="15" hidden="1" customHeight="1" thickBot="1">
      <c r="A2343" s="26">
        <v>2020</v>
      </c>
      <c r="B2343" s="67">
        <v>2339</v>
      </c>
      <c r="C2343" s="26" t="s">
        <v>129</v>
      </c>
      <c r="D2343" s="26" t="s">
        <v>4642</v>
      </c>
      <c r="E2343" s="26" t="s">
        <v>4643</v>
      </c>
      <c r="F2343" s="27">
        <v>44076</v>
      </c>
      <c r="G2343" s="26" t="s">
        <v>4875</v>
      </c>
      <c r="H2343" s="26" t="s">
        <v>4645</v>
      </c>
      <c r="I2343" s="26" t="s">
        <v>4645</v>
      </c>
      <c r="J2343" s="28" t="s">
        <v>4646</v>
      </c>
      <c r="K2343" s="26" t="s">
        <v>135</v>
      </c>
      <c r="L2343" s="26" t="s">
        <v>4647</v>
      </c>
      <c r="M2343" s="26" t="s">
        <v>137</v>
      </c>
      <c r="N2343" s="26" t="s">
        <v>138</v>
      </c>
      <c r="O2343" s="26" t="s">
        <v>138</v>
      </c>
      <c r="Q2343" s="30">
        <v>84</v>
      </c>
      <c r="R2343" s="30">
        <v>10800</v>
      </c>
      <c r="S2343" s="31" t="e">
        <f>#N/A</f>
        <v>#N/A</v>
      </c>
      <c r="T2343" s="30">
        <v>1985</v>
      </c>
      <c r="AB2343" s="33" t="e">
        <f>#N/A</f>
        <v>#N/A</v>
      </c>
      <c r="AC2343" s="30">
        <v>1600</v>
      </c>
      <c r="AD2343" s="30" t="e">
        <f>#N/A</f>
        <v>#N/A</v>
      </c>
      <c r="AE2343" s="34">
        <v>0.85</v>
      </c>
      <c r="AG2343" s="30" t="e">
        <f>#N/A</f>
        <v>#N/A</v>
      </c>
      <c r="AH2343" s="30" t="e">
        <f>#N/A</f>
        <v>#N/A</v>
      </c>
      <c r="AI2343" s="30">
        <v>12765.9</v>
      </c>
      <c r="AJ2343" s="108">
        <v>12158</v>
      </c>
      <c r="AK2343" s="26" t="s">
        <v>139</v>
      </c>
      <c r="AL2343" s="26">
        <v>33</v>
      </c>
      <c r="AM2343" s="26" t="s">
        <v>4713</v>
      </c>
      <c r="AU2343" s="26" t="s">
        <v>4649</v>
      </c>
      <c r="AV2343" s="26" t="s">
        <v>4715</v>
      </c>
      <c r="BB2343" s="26" t="s">
        <v>4652</v>
      </c>
      <c r="BD2343" s="37">
        <v>44160</v>
      </c>
      <c r="BE2343" s="30">
        <v>36322</v>
      </c>
      <c r="BF2343" s="30">
        <v>51389</v>
      </c>
      <c r="BG2343" s="37" t="s">
        <v>147</v>
      </c>
      <c r="BH2343" s="37" t="s">
        <v>4826</v>
      </c>
      <c r="BI2343" s="37" t="s">
        <v>4826</v>
      </c>
      <c r="BJ2343" s="138" t="e">
        <f>#N/A</f>
        <v>#N/A</v>
      </c>
      <c r="BK2343" s="138" t="e">
        <f>#N/A</f>
        <v>#N/A</v>
      </c>
      <c r="BL2343" s="138" t="e">
        <f>#N/A</f>
        <v>#N/A</v>
      </c>
      <c r="BM2343" s="138" t="e">
        <f>#N/A</f>
        <v>#N/A</v>
      </c>
      <c r="BN2343" s="26"/>
      <c r="BO2343" s="26"/>
      <c r="BP2343" s="26"/>
      <c r="BQ2343" s="38"/>
      <c r="BR2343" s="26"/>
      <c r="BS2343" s="26"/>
      <c r="BT2343" s="26"/>
      <c r="BU2343" s="26"/>
      <c r="BV2343" s="39"/>
    </row>
    <row r="2344" spans="1:74" ht="15" hidden="1" customHeight="1" thickBot="1">
      <c r="A2344" s="26">
        <v>2020</v>
      </c>
      <c r="B2344" s="26">
        <v>2340</v>
      </c>
      <c r="C2344" s="26" t="s">
        <v>129</v>
      </c>
      <c r="D2344" s="26" t="s">
        <v>4642</v>
      </c>
      <c r="E2344" s="26" t="s">
        <v>4643</v>
      </c>
      <c r="F2344" s="27">
        <v>44076</v>
      </c>
      <c r="G2344" s="26" t="s">
        <v>4876</v>
      </c>
      <c r="H2344" s="26" t="s">
        <v>4645</v>
      </c>
      <c r="I2344" s="26" t="s">
        <v>4645</v>
      </c>
      <c r="J2344" s="28" t="s">
        <v>4646</v>
      </c>
      <c r="K2344" s="26" t="s">
        <v>135</v>
      </c>
      <c r="L2344" s="26" t="s">
        <v>4647</v>
      </c>
      <c r="M2344" s="26" t="s">
        <v>137</v>
      </c>
      <c r="N2344" s="26" t="s">
        <v>138</v>
      </c>
      <c r="O2344" s="26" t="s">
        <v>138</v>
      </c>
      <c r="Q2344" s="30">
        <v>81</v>
      </c>
      <c r="R2344" s="30">
        <v>7670</v>
      </c>
      <c r="S2344" s="31" t="e">
        <f>#N/A</f>
        <v>#N/A</v>
      </c>
      <c r="T2344" s="30">
        <v>1680</v>
      </c>
      <c r="AB2344" s="33" t="e">
        <f>#N/A</f>
        <v>#N/A</v>
      </c>
      <c r="AC2344" s="30">
        <v>1600</v>
      </c>
      <c r="AD2344" s="30" t="e">
        <f>#N/A</f>
        <v>#N/A</v>
      </c>
      <c r="AE2344" s="34">
        <v>0.98</v>
      </c>
      <c r="AG2344" s="30" t="e">
        <f>#N/A</f>
        <v>#N/A</v>
      </c>
      <c r="AH2344" s="30" t="e">
        <f>#N/A</f>
        <v>#N/A</v>
      </c>
      <c r="AI2344" s="30">
        <v>11303.157894736843</v>
      </c>
      <c r="AJ2344" s="30" t="e">
        <f>#N/A</f>
        <v>#N/A</v>
      </c>
      <c r="AK2344" s="26" t="s">
        <v>139</v>
      </c>
      <c r="AL2344" s="26">
        <v>33</v>
      </c>
      <c r="AM2344" s="26" t="s">
        <v>4713</v>
      </c>
      <c r="AU2344" s="26" t="s">
        <v>4649</v>
      </c>
      <c r="AV2344" s="26" t="s">
        <v>4715</v>
      </c>
      <c r="BB2344" s="26" t="s">
        <v>4652</v>
      </c>
      <c r="BD2344" s="37">
        <v>44160</v>
      </c>
      <c r="BE2344" s="30">
        <v>36322</v>
      </c>
      <c r="BF2344" s="30">
        <v>51389</v>
      </c>
      <c r="BG2344" s="37" t="s">
        <v>147</v>
      </c>
      <c r="BH2344" s="37" t="s">
        <v>4826</v>
      </c>
      <c r="BI2344" s="37" t="s">
        <v>4826</v>
      </c>
      <c r="BJ2344" s="138" t="e">
        <f>#N/A</f>
        <v>#N/A</v>
      </c>
      <c r="BK2344" s="138" t="e">
        <f>#N/A</f>
        <v>#N/A</v>
      </c>
      <c r="BL2344" s="138" t="e">
        <f>#N/A</f>
        <v>#N/A</v>
      </c>
      <c r="BM2344" s="138" t="e">
        <f>#N/A</f>
        <v>#N/A</v>
      </c>
      <c r="BN2344" s="26"/>
      <c r="BO2344" s="26"/>
      <c r="BP2344" s="26"/>
      <c r="BQ2344" s="38"/>
      <c r="BR2344" s="26"/>
      <c r="BS2344" s="26"/>
      <c r="BT2344" s="26"/>
      <c r="BU2344" s="26"/>
      <c r="BV2344" s="39"/>
    </row>
    <row r="2345" spans="1:74" ht="15" hidden="1" customHeight="1" thickBot="1">
      <c r="A2345" s="26">
        <v>2020</v>
      </c>
      <c r="B2345" s="67">
        <v>2341</v>
      </c>
      <c r="C2345" s="26" t="s">
        <v>129</v>
      </c>
      <c r="D2345" s="26" t="s">
        <v>4642</v>
      </c>
      <c r="E2345" s="26" t="s">
        <v>4643</v>
      </c>
      <c r="F2345" s="27">
        <v>44076</v>
      </c>
      <c r="G2345" s="26" t="s">
        <v>4877</v>
      </c>
      <c r="H2345" s="26" t="s">
        <v>4645</v>
      </c>
      <c r="I2345" s="26" t="s">
        <v>4645</v>
      </c>
      <c r="J2345" s="28" t="s">
        <v>4646</v>
      </c>
      <c r="K2345" s="26" t="s">
        <v>135</v>
      </c>
      <c r="L2345" s="26" t="s">
        <v>4647</v>
      </c>
      <c r="M2345" s="26" t="s">
        <v>137</v>
      </c>
      <c r="N2345" s="26" t="s">
        <v>138</v>
      </c>
      <c r="O2345" s="26" t="s">
        <v>138</v>
      </c>
      <c r="Q2345" s="30">
        <v>74</v>
      </c>
      <c r="R2345" s="30">
        <v>5330</v>
      </c>
      <c r="S2345" s="31" t="e">
        <f>#N/A</f>
        <v>#N/A</v>
      </c>
      <c r="T2345" s="30">
        <v>956</v>
      </c>
      <c r="AB2345" s="33" t="e">
        <f>#N/A</f>
        <v>#N/A</v>
      </c>
      <c r="AC2345" s="30">
        <v>1600</v>
      </c>
      <c r="AD2345" s="30" t="e">
        <f>#N/A</f>
        <v>#N/A</v>
      </c>
      <c r="AE2345" s="34">
        <v>0.98</v>
      </c>
      <c r="AG2345" s="30" t="e">
        <f>#N/A</f>
        <v>#N/A</v>
      </c>
      <c r="AH2345" s="30" t="e">
        <f>#N/A</f>
        <v>#N/A</v>
      </c>
      <c r="AI2345" s="30">
        <v>7854.7368421052643</v>
      </c>
      <c r="AJ2345" s="30" t="e">
        <f>#N/A</f>
        <v>#N/A</v>
      </c>
      <c r="AK2345" s="26" t="s">
        <v>139</v>
      </c>
      <c r="AL2345" s="26">
        <v>33</v>
      </c>
      <c r="AM2345" s="26" t="s">
        <v>4713</v>
      </c>
      <c r="AU2345" s="26" t="s">
        <v>4649</v>
      </c>
      <c r="AV2345" s="26" t="s">
        <v>4715</v>
      </c>
      <c r="BB2345" s="26" t="s">
        <v>4652</v>
      </c>
      <c r="BD2345" s="37">
        <v>44160</v>
      </c>
      <c r="BE2345" s="30">
        <v>36322</v>
      </c>
      <c r="BF2345" s="30">
        <v>51389</v>
      </c>
      <c r="BG2345" s="37" t="s">
        <v>147</v>
      </c>
      <c r="BH2345" s="37" t="s">
        <v>4826</v>
      </c>
      <c r="BI2345" s="37" t="s">
        <v>4826</v>
      </c>
      <c r="BJ2345" s="138" t="e">
        <f>#N/A</f>
        <v>#N/A</v>
      </c>
      <c r="BK2345" s="138" t="e">
        <f>#N/A</f>
        <v>#N/A</v>
      </c>
      <c r="BL2345" s="138" t="e">
        <f>#N/A</f>
        <v>#N/A</v>
      </c>
      <c r="BM2345" s="138" t="e">
        <f>#N/A</f>
        <v>#N/A</v>
      </c>
      <c r="BN2345" s="26"/>
      <c r="BO2345" s="26"/>
      <c r="BP2345" s="26"/>
      <c r="BQ2345" s="38"/>
      <c r="BR2345" s="26"/>
      <c r="BS2345" s="26"/>
      <c r="BT2345" s="26"/>
      <c r="BU2345" s="26"/>
      <c r="BV2345" s="39"/>
    </row>
    <row r="2346" spans="1:74" ht="15" hidden="1" customHeight="1" thickBot="1">
      <c r="A2346" s="26">
        <v>2020</v>
      </c>
      <c r="B2346" s="26">
        <v>2342</v>
      </c>
      <c r="C2346" s="26" t="s">
        <v>129</v>
      </c>
      <c r="D2346" s="26" t="s">
        <v>4642</v>
      </c>
      <c r="E2346" s="26" t="s">
        <v>4643</v>
      </c>
      <c r="F2346" s="27">
        <v>44076</v>
      </c>
      <c r="G2346" s="26" t="s">
        <v>4878</v>
      </c>
      <c r="H2346" s="26" t="s">
        <v>4645</v>
      </c>
      <c r="I2346" s="26" t="s">
        <v>4645</v>
      </c>
      <c r="J2346" s="28" t="s">
        <v>4646</v>
      </c>
      <c r="K2346" s="26" t="s">
        <v>135</v>
      </c>
      <c r="L2346" s="26" t="s">
        <v>4647</v>
      </c>
      <c r="M2346" s="26" t="s">
        <v>137</v>
      </c>
      <c r="N2346" s="26" t="s">
        <v>138</v>
      </c>
      <c r="O2346" s="26" t="s">
        <v>138</v>
      </c>
      <c r="Q2346" s="30">
        <v>82</v>
      </c>
      <c r="R2346" s="30">
        <v>7990</v>
      </c>
      <c r="S2346" s="31" t="e">
        <f>#N/A</f>
        <v>#N/A</v>
      </c>
      <c r="T2346" s="30">
        <v>1608</v>
      </c>
      <c r="AB2346" s="33" t="e">
        <f>#N/A</f>
        <v>#N/A</v>
      </c>
      <c r="AC2346" s="30">
        <v>1600</v>
      </c>
      <c r="AD2346" s="30" t="e">
        <f>#N/A</f>
        <v>#N/A</v>
      </c>
      <c r="AE2346" s="34">
        <v>0.98</v>
      </c>
      <c r="AG2346" s="30" t="e">
        <f>#N/A</f>
        <v>#N/A</v>
      </c>
      <c r="AH2346" s="30" t="e">
        <f>#N/A</f>
        <v>#N/A</v>
      </c>
      <c r="AI2346" s="30">
        <v>11774.736842105265</v>
      </c>
      <c r="AJ2346" s="30" t="e">
        <f>#N/A</f>
        <v>#N/A</v>
      </c>
      <c r="AK2346" s="26" t="s">
        <v>139</v>
      </c>
      <c r="AL2346" s="26">
        <v>33</v>
      </c>
      <c r="AM2346" s="26" t="s">
        <v>4713</v>
      </c>
      <c r="AU2346" s="26" t="s">
        <v>4649</v>
      </c>
      <c r="AV2346" s="26" t="s">
        <v>4715</v>
      </c>
      <c r="BB2346" s="26" t="s">
        <v>4652</v>
      </c>
      <c r="BD2346" s="37">
        <v>44160</v>
      </c>
      <c r="BE2346" s="30">
        <v>36322</v>
      </c>
      <c r="BF2346" s="30">
        <v>51389</v>
      </c>
      <c r="BG2346" s="37" t="s">
        <v>147</v>
      </c>
      <c r="BH2346" s="37" t="s">
        <v>4826</v>
      </c>
      <c r="BI2346" s="37" t="s">
        <v>4826</v>
      </c>
      <c r="BJ2346" s="138" t="e">
        <f>#N/A</f>
        <v>#N/A</v>
      </c>
      <c r="BK2346" s="138" t="e">
        <f>#N/A</f>
        <v>#N/A</v>
      </c>
      <c r="BL2346" s="138" t="e">
        <f>#N/A</f>
        <v>#N/A</v>
      </c>
      <c r="BM2346" s="138" t="e">
        <f>#N/A</f>
        <v>#N/A</v>
      </c>
      <c r="BN2346" s="26"/>
      <c r="BO2346" s="26"/>
      <c r="BP2346" s="26"/>
      <c r="BQ2346" s="38"/>
      <c r="BR2346" s="26"/>
      <c r="BS2346" s="26"/>
      <c r="BT2346" s="26"/>
      <c r="BU2346" s="26"/>
      <c r="BV2346" s="39"/>
    </row>
    <row r="2347" spans="1:74" ht="15" hidden="1" customHeight="1" thickBot="1">
      <c r="A2347" s="26">
        <v>2020</v>
      </c>
      <c r="B2347" s="67">
        <v>2343</v>
      </c>
      <c r="C2347" s="26" t="s">
        <v>129</v>
      </c>
      <c r="D2347" s="26" t="s">
        <v>4642</v>
      </c>
      <c r="E2347" s="26" t="s">
        <v>4643</v>
      </c>
      <c r="F2347" s="27">
        <v>44076</v>
      </c>
      <c r="G2347" s="26" t="s">
        <v>4879</v>
      </c>
      <c r="H2347" s="26" t="s">
        <v>4645</v>
      </c>
      <c r="I2347" s="26" t="s">
        <v>4645</v>
      </c>
      <c r="J2347" s="28" t="s">
        <v>4646</v>
      </c>
      <c r="K2347" s="26" t="s">
        <v>135</v>
      </c>
      <c r="L2347" s="26" t="s">
        <v>4647</v>
      </c>
      <c r="M2347" s="26" t="s">
        <v>137</v>
      </c>
      <c r="N2347" s="26" t="s">
        <v>138</v>
      </c>
      <c r="O2347" s="26" t="s">
        <v>138</v>
      </c>
      <c r="Q2347" s="30">
        <v>75</v>
      </c>
      <c r="R2347" s="30">
        <v>6150</v>
      </c>
      <c r="S2347" s="31" t="e">
        <f>#N/A</f>
        <v>#N/A</v>
      </c>
      <c r="T2347" s="30">
        <v>1339</v>
      </c>
      <c r="AB2347" s="33" t="e">
        <f>#N/A</f>
        <v>#N/A</v>
      </c>
      <c r="AC2347" s="30">
        <v>1600</v>
      </c>
      <c r="AD2347" s="30" t="e">
        <f>#N/A</f>
        <v>#N/A</v>
      </c>
      <c r="AE2347" s="34">
        <v>0.98</v>
      </c>
      <c r="AG2347" s="30" t="e">
        <f>#N/A</f>
        <v>#N/A</v>
      </c>
      <c r="AH2347" s="30" t="e">
        <f>#N/A</f>
        <v>#N/A</v>
      </c>
      <c r="AI2347" s="30">
        <v>9063.1578947368434</v>
      </c>
      <c r="AJ2347" s="30" t="e">
        <f>#N/A</f>
        <v>#N/A</v>
      </c>
      <c r="AK2347" s="26" t="s">
        <v>139</v>
      </c>
      <c r="AL2347" s="26">
        <v>33</v>
      </c>
      <c r="AM2347" s="26" t="s">
        <v>4713</v>
      </c>
      <c r="AU2347" s="26" t="s">
        <v>4649</v>
      </c>
      <c r="AV2347" s="26" t="s">
        <v>4715</v>
      </c>
      <c r="BB2347" s="26" t="s">
        <v>4652</v>
      </c>
      <c r="BD2347" s="37">
        <v>44160</v>
      </c>
      <c r="BE2347" s="30">
        <v>36322</v>
      </c>
      <c r="BF2347" s="30">
        <v>51389</v>
      </c>
      <c r="BG2347" s="37" t="s">
        <v>147</v>
      </c>
      <c r="BH2347" s="37" t="s">
        <v>4826</v>
      </c>
      <c r="BI2347" s="37" t="s">
        <v>4826</v>
      </c>
      <c r="BJ2347" s="138" t="e">
        <f>#N/A</f>
        <v>#N/A</v>
      </c>
      <c r="BK2347" s="138" t="e">
        <f>#N/A</f>
        <v>#N/A</v>
      </c>
      <c r="BL2347" s="138" t="e">
        <f>#N/A</f>
        <v>#N/A</v>
      </c>
      <c r="BM2347" s="138" t="e">
        <f>#N/A</f>
        <v>#N/A</v>
      </c>
      <c r="BN2347" s="26"/>
      <c r="BO2347" s="26"/>
      <c r="BP2347" s="26"/>
      <c r="BQ2347" s="38"/>
      <c r="BR2347" s="26"/>
      <c r="BS2347" s="26"/>
      <c r="BT2347" s="26"/>
      <c r="BU2347" s="26"/>
      <c r="BV2347" s="39"/>
    </row>
    <row r="2348" spans="1:74" ht="15" hidden="1" customHeight="1" thickBot="1">
      <c r="A2348" s="26">
        <v>2020</v>
      </c>
      <c r="B2348" s="26">
        <v>2344</v>
      </c>
      <c r="C2348" s="26" t="s">
        <v>129</v>
      </c>
      <c r="D2348" s="26" t="s">
        <v>4642</v>
      </c>
      <c r="E2348" s="26" t="s">
        <v>4643</v>
      </c>
      <c r="F2348" s="27">
        <v>44076</v>
      </c>
      <c r="G2348" s="26" t="s">
        <v>4880</v>
      </c>
      <c r="H2348" s="26" t="s">
        <v>4645</v>
      </c>
      <c r="I2348" s="26" t="s">
        <v>4645</v>
      </c>
      <c r="J2348" s="28" t="s">
        <v>4646</v>
      </c>
      <c r="K2348" s="26" t="s">
        <v>135</v>
      </c>
      <c r="L2348" s="26" t="s">
        <v>4647</v>
      </c>
      <c r="M2348" s="26" t="s">
        <v>137</v>
      </c>
      <c r="N2348" s="26" t="s">
        <v>138</v>
      </c>
      <c r="O2348" s="26" t="s">
        <v>138</v>
      </c>
      <c r="Q2348" s="30">
        <v>78</v>
      </c>
      <c r="R2348" s="30">
        <v>6680</v>
      </c>
      <c r="S2348" s="31" t="e">
        <f>#N/A</f>
        <v>#N/A</v>
      </c>
      <c r="T2348" s="30">
        <v>1319</v>
      </c>
      <c r="AB2348" s="33" t="e">
        <f>#N/A</f>
        <v>#N/A</v>
      </c>
      <c r="AC2348" s="30">
        <v>1600</v>
      </c>
      <c r="AD2348" s="30" t="e">
        <f>#N/A</f>
        <v>#N/A</v>
      </c>
      <c r="AE2348" s="34">
        <v>0.9244444444444444</v>
      </c>
      <c r="AG2348" s="30" t="e">
        <f>#N/A</f>
        <v>#N/A</v>
      </c>
      <c r="AH2348" s="30" t="e">
        <f>#N/A</f>
        <v>#N/A</v>
      </c>
      <c r="AI2348" s="30">
        <v>9844.21052631579</v>
      </c>
      <c r="AJ2348" s="30" t="e">
        <f>#N/A</f>
        <v>#N/A</v>
      </c>
      <c r="AK2348" s="26" t="s">
        <v>139</v>
      </c>
      <c r="AL2348" s="26">
        <v>33</v>
      </c>
      <c r="AM2348" s="26" t="s">
        <v>4713</v>
      </c>
      <c r="AU2348" s="26" t="s">
        <v>4649</v>
      </c>
      <c r="AV2348" s="26" t="s">
        <v>4715</v>
      </c>
      <c r="BB2348" s="26" t="s">
        <v>4652</v>
      </c>
      <c r="BD2348" s="37">
        <v>44160</v>
      </c>
      <c r="BE2348" s="30">
        <v>36322</v>
      </c>
      <c r="BF2348" s="30">
        <v>51389</v>
      </c>
      <c r="BG2348" s="37" t="s">
        <v>147</v>
      </c>
      <c r="BH2348" s="37" t="s">
        <v>4826</v>
      </c>
      <c r="BI2348" s="37" t="s">
        <v>4826</v>
      </c>
      <c r="BJ2348" s="138" t="e">
        <f>#N/A</f>
        <v>#N/A</v>
      </c>
      <c r="BK2348" s="138" t="e">
        <f>#N/A</f>
        <v>#N/A</v>
      </c>
      <c r="BL2348" s="138" t="e">
        <f>#N/A</f>
        <v>#N/A</v>
      </c>
      <c r="BM2348" s="138" t="e">
        <f>#N/A</f>
        <v>#N/A</v>
      </c>
      <c r="BN2348" s="26"/>
      <c r="BO2348" s="26"/>
      <c r="BP2348" s="26"/>
      <c r="BQ2348" s="38"/>
      <c r="BR2348" s="26"/>
      <c r="BS2348" s="26"/>
      <c r="BT2348" s="26"/>
      <c r="BU2348" s="26"/>
      <c r="BV2348" s="39"/>
    </row>
    <row r="2349" spans="1:74" ht="15" hidden="1" customHeight="1" thickBot="1">
      <c r="A2349" s="26">
        <v>2020</v>
      </c>
      <c r="B2349" s="67">
        <v>2345</v>
      </c>
      <c r="C2349" s="26" t="s">
        <v>129</v>
      </c>
      <c r="D2349" s="26" t="s">
        <v>4642</v>
      </c>
      <c r="E2349" s="26" t="s">
        <v>4643</v>
      </c>
      <c r="F2349" s="27">
        <v>44076</v>
      </c>
      <c r="G2349" s="26" t="s">
        <v>4881</v>
      </c>
      <c r="H2349" s="26" t="s">
        <v>4645</v>
      </c>
      <c r="I2349" s="26" t="s">
        <v>4645</v>
      </c>
      <c r="J2349" s="28" t="s">
        <v>4646</v>
      </c>
      <c r="K2349" s="26" t="s">
        <v>135</v>
      </c>
      <c r="L2349" s="26" t="s">
        <v>4647</v>
      </c>
      <c r="M2349" s="26" t="s">
        <v>137</v>
      </c>
      <c r="N2349" s="26" t="s">
        <v>138</v>
      </c>
      <c r="O2349" s="26" t="s">
        <v>138</v>
      </c>
      <c r="Q2349" s="30">
        <v>72</v>
      </c>
      <c r="R2349" s="30">
        <v>5760</v>
      </c>
      <c r="S2349" s="31" t="e">
        <f>#N/A</f>
        <v>#N/A</v>
      </c>
      <c r="T2349" s="30">
        <v>1456</v>
      </c>
      <c r="AB2349" s="33" t="e">
        <f>#N/A</f>
        <v>#N/A</v>
      </c>
      <c r="AC2349" s="30">
        <v>1600</v>
      </c>
      <c r="AD2349" s="30" t="e">
        <f>#N/A</f>
        <v>#N/A</v>
      </c>
      <c r="AE2349" s="34">
        <v>0.92</v>
      </c>
      <c r="AG2349" s="30" t="e">
        <f>#N/A</f>
        <v>#N/A</v>
      </c>
      <c r="AH2349" s="30" t="e">
        <f>#N/A</f>
        <v>#N/A</v>
      </c>
      <c r="AI2349" s="30">
        <v>8488.4210526315801</v>
      </c>
      <c r="AJ2349" s="30" t="e">
        <f>#N/A</f>
        <v>#N/A</v>
      </c>
      <c r="AK2349" s="26" t="s">
        <v>139</v>
      </c>
      <c r="AL2349" s="26">
        <v>33</v>
      </c>
      <c r="AM2349" s="26" t="s">
        <v>4713</v>
      </c>
      <c r="AU2349" s="26" t="s">
        <v>4649</v>
      </c>
      <c r="AV2349" s="26" t="s">
        <v>4715</v>
      </c>
      <c r="BB2349" s="26" t="s">
        <v>4652</v>
      </c>
      <c r="BD2349" s="37">
        <v>44160</v>
      </c>
      <c r="BE2349" s="30">
        <v>36322</v>
      </c>
      <c r="BF2349" s="30">
        <v>51389</v>
      </c>
      <c r="BG2349" s="37" t="s">
        <v>147</v>
      </c>
      <c r="BH2349" s="37" t="s">
        <v>4826</v>
      </c>
      <c r="BI2349" s="37" t="s">
        <v>4826</v>
      </c>
      <c r="BJ2349" s="138" t="e">
        <f>#N/A</f>
        <v>#N/A</v>
      </c>
      <c r="BK2349" s="138" t="e">
        <f>#N/A</f>
        <v>#N/A</v>
      </c>
      <c r="BL2349" s="138" t="e">
        <f>#N/A</f>
        <v>#N/A</v>
      </c>
      <c r="BM2349" s="138" t="e">
        <f>#N/A</f>
        <v>#N/A</v>
      </c>
      <c r="BN2349" s="26"/>
      <c r="BO2349" s="26"/>
      <c r="BP2349" s="26"/>
      <c r="BQ2349" s="38"/>
      <c r="BR2349" s="26"/>
      <c r="BS2349" s="26"/>
      <c r="BT2349" s="26"/>
      <c r="BU2349" s="26"/>
      <c r="BV2349" s="39"/>
    </row>
    <row r="2350" spans="1:74" ht="15" hidden="1" customHeight="1" thickBot="1">
      <c r="A2350" s="26">
        <v>2020</v>
      </c>
      <c r="B2350" s="26">
        <v>2346</v>
      </c>
      <c r="C2350" s="26" t="s">
        <v>129</v>
      </c>
      <c r="D2350" s="26" t="s">
        <v>4642</v>
      </c>
      <c r="E2350" s="26" t="s">
        <v>4643</v>
      </c>
      <c r="F2350" s="27">
        <v>44076</v>
      </c>
      <c r="G2350" s="26" t="s">
        <v>4882</v>
      </c>
      <c r="H2350" s="26" t="s">
        <v>4645</v>
      </c>
      <c r="I2350" s="26" t="s">
        <v>4645</v>
      </c>
      <c r="J2350" s="28" t="s">
        <v>4646</v>
      </c>
      <c r="K2350" s="26" t="s">
        <v>135</v>
      </c>
      <c r="L2350" s="26" t="s">
        <v>4647</v>
      </c>
      <c r="M2350" s="26" t="s">
        <v>137</v>
      </c>
      <c r="N2350" s="26" t="s">
        <v>138</v>
      </c>
      <c r="O2350" s="26" t="s">
        <v>138</v>
      </c>
      <c r="Q2350" s="30">
        <v>78</v>
      </c>
      <c r="R2350" s="30">
        <v>6390</v>
      </c>
      <c r="S2350" s="31" t="e">
        <f>#N/A</f>
        <v>#N/A</v>
      </c>
      <c r="T2350" s="30">
        <v>1368</v>
      </c>
      <c r="U2350" s="30">
        <v>1175</v>
      </c>
      <c r="V2350" s="32">
        <v>4.838709677419355</v>
      </c>
      <c r="W2350" s="30">
        <v>52</v>
      </c>
      <c r="X2350" s="30">
        <f>(W2350*U2350/5)*(1000/R2350)</f>
        <v>1912.3630672926449</v>
      </c>
      <c r="Y2350" s="30">
        <f>X2350*R2350/1000</f>
        <v>12220.000000000002</v>
      </c>
      <c r="AB2350" s="33" t="e">
        <f>#N/A</f>
        <v>#N/A</v>
      </c>
      <c r="AC2350" s="30">
        <v>1600</v>
      </c>
      <c r="AD2350" s="30" t="e">
        <f>#N/A</f>
        <v>#N/A</v>
      </c>
      <c r="AE2350" s="34">
        <v>0.98</v>
      </c>
      <c r="AG2350" s="30" t="e">
        <f>#N/A</f>
        <v>#N/A</v>
      </c>
      <c r="AH2350" s="30" t="e">
        <f>#N/A</f>
        <v>#N/A</v>
      </c>
      <c r="AI2350" s="30">
        <v>9416.8421052631602</v>
      </c>
      <c r="AJ2350" s="30" t="e">
        <f>#N/A</f>
        <v>#N/A</v>
      </c>
      <c r="AK2350" s="26" t="s">
        <v>139</v>
      </c>
      <c r="AL2350" s="26">
        <v>33</v>
      </c>
      <c r="AM2350" s="26" t="s">
        <v>4713</v>
      </c>
      <c r="AU2350" s="26" t="s">
        <v>4649</v>
      </c>
      <c r="AV2350" s="26" t="s">
        <v>4715</v>
      </c>
      <c r="BB2350" s="26" t="s">
        <v>4652</v>
      </c>
      <c r="BD2350" s="37">
        <v>44160</v>
      </c>
      <c r="BE2350" s="30">
        <v>36322</v>
      </c>
      <c r="BF2350" s="30">
        <v>51389</v>
      </c>
      <c r="BG2350" s="37" t="s">
        <v>147</v>
      </c>
      <c r="BH2350" s="37" t="s">
        <v>4826</v>
      </c>
      <c r="BI2350" s="37" t="s">
        <v>4826</v>
      </c>
      <c r="BJ2350" s="138" t="e">
        <f>#N/A</f>
        <v>#N/A</v>
      </c>
      <c r="BK2350" s="138" t="e">
        <f>#N/A</f>
        <v>#N/A</v>
      </c>
      <c r="BL2350" s="138" t="e">
        <f>#N/A</f>
        <v>#N/A</v>
      </c>
      <c r="BM2350" s="138" t="e">
        <f>#N/A</f>
        <v>#N/A</v>
      </c>
      <c r="BN2350" s="26"/>
      <c r="BO2350" s="26"/>
      <c r="BP2350" s="26"/>
      <c r="BQ2350" s="38"/>
      <c r="BR2350" s="26"/>
      <c r="BS2350" s="26"/>
      <c r="BT2350" s="26"/>
      <c r="BU2350" s="26"/>
      <c r="BV2350" s="39"/>
    </row>
    <row r="2351" spans="1:74" ht="15" hidden="1" customHeight="1" thickBot="1">
      <c r="A2351" s="26">
        <v>2020</v>
      </c>
      <c r="B2351" s="67">
        <v>2347</v>
      </c>
      <c r="C2351" s="26" t="s">
        <v>129</v>
      </c>
      <c r="D2351" s="26" t="s">
        <v>4642</v>
      </c>
      <c r="E2351" s="26" t="s">
        <v>4643</v>
      </c>
      <c r="F2351" s="27">
        <v>44076</v>
      </c>
      <c r="G2351" s="26" t="s">
        <v>4883</v>
      </c>
      <c r="H2351" s="26" t="s">
        <v>4645</v>
      </c>
      <c r="I2351" s="26" t="s">
        <v>4645</v>
      </c>
      <c r="J2351" s="28" t="s">
        <v>4646</v>
      </c>
      <c r="K2351" s="26" t="s">
        <v>135</v>
      </c>
      <c r="L2351" s="26" t="s">
        <v>4647</v>
      </c>
      <c r="M2351" s="26" t="s">
        <v>137</v>
      </c>
      <c r="N2351" s="26" t="s">
        <v>138</v>
      </c>
      <c r="O2351" s="26" t="s">
        <v>138</v>
      </c>
      <c r="Q2351" s="30">
        <v>78</v>
      </c>
      <c r="R2351" s="30">
        <v>8050</v>
      </c>
      <c r="S2351" s="31" t="e">
        <f>#N/A</f>
        <v>#N/A</v>
      </c>
      <c r="T2351" s="30">
        <v>1422</v>
      </c>
      <c r="AB2351" s="33" t="e">
        <f>#N/A</f>
        <v>#N/A</v>
      </c>
      <c r="AC2351" s="30">
        <v>1600</v>
      </c>
      <c r="AD2351" s="30" t="e">
        <f>#N/A</f>
        <v>#N/A</v>
      </c>
      <c r="AE2351" s="34">
        <v>0.98</v>
      </c>
      <c r="AG2351" s="30" t="e">
        <f>#N/A</f>
        <v>#N/A</v>
      </c>
      <c r="AH2351" s="30" t="e">
        <f>#N/A</f>
        <v>#N/A</v>
      </c>
      <c r="AI2351" s="30">
        <v>11863.157894736843</v>
      </c>
      <c r="AJ2351" s="30" t="e">
        <f>#N/A</f>
        <v>#N/A</v>
      </c>
      <c r="AK2351" s="26" t="s">
        <v>139</v>
      </c>
      <c r="AL2351" s="26">
        <v>33</v>
      </c>
      <c r="AM2351" s="26" t="s">
        <v>4713</v>
      </c>
      <c r="AU2351" s="26" t="s">
        <v>4649</v>
      </c>
      <c r="AV2351" s="26" t="s">
        <v>4715</v>
      </c>
      <c r="BB2351" s="26" t="s">
        <v>4652</v>
      </c>
      <c r="BD2351" s="37">
        <v>44160</v>
      </c>
      <c r="BE2351" s="30">
        <v>36322</v>
      </c>
      <c r="BF2351" s="30">
        <v>51389</v>
      </c>
      <c r="BG2351" s="37" t="s">
        <v>147</v>
      </c>
      <c r="BH2351" s="37" t="s">
        <v>4826</v>
      </c>
      <c r="BI2351" s="37" t="s">
        <v>4826</v>
      </c>
      <c r="BJ2351" s="138" t="e">
        <f>#N/A</f>
        <v>#N/A</v>
      </c>
      <c r="BK2351" s="138" t="e">
        <f>#N/A</f>
        <v>#N/A</v>
      </c>
      <c r="BL2351" s="138" t="e">
        <f>#N/A</f>
        <v>#N/A</v>
      </c>
      <c r="BM2351" s="138" t="e">
        <f>#N/A</f>
        <v>#N/A</v>
      </c>
      <c r="BN2351" s="26"/>
      <c r="BO2351" s="26"/>
      <c r="BP2351" s="26"/>
      <c r="BQ2351" s="38"/>
      <c r="BR2351" s="26"/>
      <c r="BS2351" s="26"/>
      <c r="BT2351" s="26"/>
      <c r="BU2351" s="26"/>
      <c r="BV2351" s="39"/>
    </row>
    <row r="2352" spans="1:74" ht="15" hidden="1" customHeight="1" thickBot="1">
      <c r="A2352" s="26">
        <v>2020</v>
      </c>
      <c r="B2352" s="26">
        <v>2348</v>
      </c>
      <c r="C2352" s="26" t="s">
        <v>129</v>
      </c>
      <c r="D2352" s="26" t="s">
        <v>4642</v>
      </c>
      <c r="E2352" s="26" t="s">
        <v>4643</v>
      </c>
      <c r="F2352" s="27">
        <v>44076</v>
      </c>
      <c r="G2352" s="26" t="s">
        <v>4884</v>
      </c>
      <c r="H2352" s="26" t="s">
        <v>4645</v>
      </c>
      <c r="I2352" s="26" t="s">
        <v>4645</v>
      </c>
      <c r="J2352" s="28" t="s">
        <v>4646</v>
      </c>
      <c r="K2352" s="26" t="s">
        <v>135</v>
      </c>
      <c r="L2352" s="26" t="s">
        <v>4647</v>
      </c>
      <c r="M2352" s="26" t="s">
        <v>137</v>
      </c>
      <c r="N2352" s="26" t="s">
        <v>138</v>
      </c>
      <c r="O2352" s="26" t="s">
        <v>138</v>
      </c>
      <c r="Q2352" s="30">
        <v>79</v>
      </c>
      <c r="R2352" s="30">
        <v>6630</v>
      </c>
      <c r="S2352" s="31" t="e">
        <f>#N/A</f>
        <v>#N/A</v>
      </c>
      <c r="T2352" s="30">
        <v>1311</v>
      </c>
      <c r="AB2352" s="33" t="e">
        <f>#N/A</f>
        <v>#N/A</v>
      </c>
      <c r="AC2352" s="30">
        <v>1600</v>
      </c>
      <c r="AD2352" s="30" t="e">
        <f>#N/A</f>
        <v>#N/A</v>
      </c>
      <c r="AE2352" s="34">
        <v>0.92736842105263151</v>
      </c>
      <c r="AG2352" s="30" t="e">
        <f>#N/A</f>
        <v>#N/A</v>
      </c>
      <c r="AH2352" s="30" t="e">
        <f>#N/A</f>
        <v>#N/A</v>
      </c>
      <c r="AI2352" s="30">
        <v>9770.5263157894751</v>
      </c>
      <c r="AJ2352" s="30" t="e">
        <f>#N/A</f>
        <v>#N/A</v>
      </c>
      <c r="AK2352" s="26" t="s">
        <v>139</v>
      </c>
      <c r="AL2352" s="26">
        <v>33</v>
      </c>
      <c r="AM2352" s="26" t="s">
        <v>4713</v>
      </c>
      <c r="AU2352" s="26" t="s">
        <v>4649</v>
      </c>
      <c r="AV2352" s="26" t="s">
        <v>4715</v>
      </c>
      <c r="BB2352" s="26" t="s">
        <v>4652</v>
      </c>
      <c r="BD2352" s="37">
        <v>44160</v>
      </c>
      <c r="BE2352" s="30">
        <v>36322</v>
      </c>
      <c r="BF2352" s="30">
        <v>51389</v>
      </c>
      <c r="BG2352" s="37" t="s">
        <v>147</v>
      </c>
      <c r="BH2352" s="37" t="s">
        <v>4826</v>
      </c>
      <c r="BI2352" s="37" t="s">
        <v>4826</v>
      </c>
      <c r="BJ2352" s="138" t="e">
        <f>#N/A</f>
        <v>#N/A</v>
      </c>
      <c r="BK2352" s="138" t="e">
        <f>#N/A</f>
        <v>#N/A</v>
      </c>
      <c r="BL2352" s="138" t="e">
        <f>#N/A</f>
        <v>#N/A</v>
      </c>
      <c r="BM2352" s="138" t="e">
        <f>#N/A</f>
        <v>#N/A</v>
      </c>
      <c r="BN2352" s="26"/>
      <c r="BO2352" s="26"/>
      <c r="BP2352" s="26"/>
      <c r="BQ2352" s="38"/>
      <c r="BR2352" s="26"/>
      <c r="BS2352" s="26"/>
      <c r="BT2352" s="26"/>
      <c r="BU2352" s="26"/>
      <c r="BV2352" s="39"/>
    </row>
    <row r="2353" spans="1:74" ht="15" hidden="1" customHeight="1" thickBot="1">
      <c r="A2353" s="26">
        <v>2020</v>
      </c>
      <c r="B2353" s="67">
        <v>2349</v>
      </c>
      <c r="C2353" s="26" t="s">
        <v>129</v>
      </c>
      <c r="D2353" s="26" t="s">
        <v>4642</v>
      </c>
      <c r="E2353" s="26" t="s">
        <v>4643</v>
      </c>
      <c r="F2353" s="27">
        <v>44076</v>
      </c>
      <c r="G2353" s="26" t="s">
        <v>4885</v>
      </c>
      <c r="H2353" s="26" t="s">
        <v>4645</v>
      </c>
      <c r="I2353" s="26" t="s">
        <v>4645</v>
      </c>
      <c r="J2353" s="28" t="s">
        <v>4646</v>
      </c>
      <c r="K2353" s="26" t="s">
        <v>135</v>
      </c>
      <c r="L2353" s="26" t="s">
        <v>4647</v>
      </c>
      <c r="M2353" s="26" t="s">
        <v>137</v>
      </c>
      <c r="N2353" s="26" t="s">
        <v>138</v>
      </c>
      <c r="O2353" s="26" t="s">
        <v>138</v>
      </c>
      <c r="Q2353" s="30">
        <v>77</v>
      </c>
      <c r="R2353" s="30">
        <v>6850</v>
      </c>
      <c r="S2353" s="31" t="e">
        <f>#N/A</f>
        <v>#N/A</v>
      </c>
      <c r="T2353" s="30">
        <v>1583</v>
      </c>
      <c r="AB2353" s="33" t="e">
        <f>#N/A</f>
        <v>#N/A</v>
      </c>
      <c r="AC2353" s="30">
        <v>1600</v>
      </c>
      <c r="AD2353" s="30" t="e">
        <f>#N/A</f>
        <v>#N/A</v>
      </c>
      <c r="AE2353" s="34">
        <v>0.93</v>
      </c>
      <c r="AG2353" s="30" t="e">
        <f>#N/A</f>
        <v>#N/A</v>
      </c>
      <c r="AH2353" s="30" t="e">
        <f>#N/A</f>
        <v>#N/A</v>
      </c>
      <c r="AI2353" s="30">
        <v>10094.736842105265</v>
      </c>
      <c r="AJ2353" s="30" t="e">
        <f>#N/A</f>
        <v>#N/A</v>
      </c>
      <c r="AK2353" s="26" t="s">
        <v>139</v>
      </c>
      <c r="AL2353" s="26">
        <v>33</v>
      </c>
      <c r="AM2353" s="26" t="s">
        <v>4713</v>
      </c>
      <c r="AU2353" s="26" t="s">
        <v>4649</v>
      </c>
      <c r="AV2353" s="26" t="s">
        <v>4715</v>
      </c>
      <c r="BB2353" s="26" t="s">
        <v>4652</v>
      </c>
      <c r="BD2353" s="37">
        <v>44160</v>
      </c>
      <c r="BE2353" s="30">
        <v>36322</v>
      </c>
      <c r="BF2353" s="30">
        <v>51389</v>
      </c>
      <c r="BG2353" s="37" t="s">
        <v>147</v>
      </c>
      <c r="BH2353" s="37" t="s">
        <v>4826</v>
      </c>
      <c r="BI2353" s="37" t="s">
        <v>4826</v>
      </c>
      <c r="BJ2353" s="138" t="e">
        <f>#N/A</f>
        <v>#N/A</v>
      </c>
      <c r="BK2353" s="138" t="e">
        <f>#N/A</f>
        <v>#N/A</v>
      </c>
      <c r="BL2353" s="138" t="e">
        <f>#N/A</f>
        <v>#N/A</v>
      </c>
      <c r="BM2353" s="138" t="e">
        <f>#N/A</f>
        <v>#N/A</v>
      </c>
      <c r="BN2353" s="26"/>
      <c r="BO2353" s="26"/>
      <c r="BP2353" s="26"/>
      <c r="BQ2353" s="38"/>
      <c r="BR2353" s="26"/>
      <c r="BS2353" s="26"/>
      <c r="BT2353" s="26"/>
      <c r="BU2353" s="26"/>
      <c r="BV2353" s="39"/>
    </row>
    <row r="2354" spans="1:74" ht="15" hidden="1" customHeight="1" thickBot="1">
      <c r="A2354" s="26">
        <v>2020</v>
      </c>
      <c r="B2354" s="26">
        <v>2350</v>
      </c>
      <c r="C2354" s="26" t="s">
        <v>129</v>
      </c>
      <c r="D2354" s="26" t="s">
        <v>4642</v>
      </c>
      <c r="E2354" s="26" t="s">
        <v>4643</v>
      </c>
      <c r="F2354" s="27">
        <v>44076</v>
      </c>
      <c r="G2354" s="26" t="s">
        <v>4886</v>
      </c>
      <c r="H2354" s="26" t="s">
        <v>4645</v>
      </c>
      <c r="I2354" s="26" t="s">
        <v>4645</v>
      </c>
      <c r="J2354" s="28" t="s">
        <v>4646</v>
      </c>
      <c r="K2354" s="26" t="s">
        <v>135</v>
      </c>
      <c r="L2354" s="26" t="s">
        <v>4647</v>
      </c>
      <c r="M2354" s="26" t="s">
        <v>137</v>
      </c>
      <c r="N2354" s="26" t="s">
        <v>138</v>
      </c>
      <c r="O2354" s="26" t="s">
        <v>138</v>
      </c>
      <c r="Q2354" s="30">
        <v>81</v>
      </c>
      <c r="R2354" s="30">
        <v>9210</v>
      </c>
      <c r="S2354" s="31" t="e">
        <f>#N/A</f>
        <v>#N/A</v>
      </c>
      <c r="T2354" s="30">
        <v>1671</v>
      </c>
      <c r="AB2354" s="33" t="e">
        <f>#N/A</f>
        <v>#N/A</v>
      </c>
      <c r="AC2354" s="30">
        <v>1600</v>
      </c>
      <c r="AD2354" s="30" t="e">
        <f>#N/A</f>
        <v>#N/A</v>
      </c>
      <c r="AE2354" s="34">
        <v>0.86888888888888882</v>
      </c>
      <c r="AG2354" s="30" t="e">
        <f>#N/A</f>
        <v>#N/A</v>
      </c>
      <c r="AH2354" s="30" t="e">
        <f>#N/A</f>
        <v>#N/A</v>
      </c>
      <c r="AI2354" s="30">
        <v>13572.63157894737</v>
      </c>
      <c r="AJ2354" s="30" t="e">
        <f>#N/A</f>
        <v>#N/A</v>
      </c>
      <c r="AK2354" s="26" t="s">
        <v>139</v>
      </c>
      <c r="AL2354" s="26">
        <v>33</v>
      </c>
      <c r="AM2354" s="26" t="s">
        <v>4713</v>
      </c>
      <c r="AU2354" s="26" t="s">
        <v>4649</v>
      </c>
      <c r="AV2354" s="26" t="s">
        <v>4715</v>
      </c>
      <c r="BB2354" s="26" t="s">
        <v>4652</v>
      </c>
      <c r="BD2354" s="37">
        <v>44160</v>
      </c>
      <c r="BE2354" s="30">
        <v>36322</v>
      </c>
      <c r="BF2354" s="30">
        <v>51389</v>
      </c>
      <c r="BG2354" s="37" t="s">
        <v>147</v>
      </c>
      <c r="BH2354" s="37" t="s">
        <v>4826</v>
      </c>
      <c r="BI2354" s="37" t="s">
        <v>4826</v>
      </c>
      <c r="BJ2354" s="138" t="e">
        <f>#N/A</f>
        <v>#N/A</v>
      </c>
      <c r="BK2354" s="138" t="e">
        <f>#N/A</f>
        <v>#N/A</v>
      </c>
      <c r="BL2354" s="138" t="e">
        <f>#N/A</f>
        <v>#N/A</v>
      </c>
      <c r="BM2354" s="138" t="e">
        <f>#N/A</f>
        <v>#N/A</v>
      </c>
      <c r="BN2354" s="26"/>
      <c r="BO2354" s="26"/>
      <c r="BP2354" s="26"/>
      <c r="BQ2354" s="38"/>
      <c r="BR2354" s="26"/>
      <c r="BS2354" s="26"/>
      <c r="BT2354" s="26"/>
      <c r="BU2354" s="26"/>
      <c r="BV2354" s="39"/>
    </row>
    <row r="2355" spans="1:74" ht="15" hidden="1" customHeight="1" thickBot="1">
      <c r="A2355" s="26">
        <v>2020</v>
      </c>
      <c r="B2355" s="67">
        <v>2351</v>
      </c>
      <c r="C2355" s="26" t="s">
        <v>129</v>
      </c>
      <c r="D2355" s="26" t="s">
        <v>4642</v>
      </c>
      <c r="E2355" s="26" t="s">
        <v>4643</v>
      </c>
      <c r="F2355" s="27">
        <v>44076</v>
      </c>
      <c r="G2355" s="26" t="s">
        <v>4887</v>
      </c>
      <c r="H2355" s="26" t="s">
        <v>4645</v>
      </c>
      <c r="I2355" s="26" t="s">
        <v>4645</v>
      </c>
      <c r="J2355" s="28" t="s">
        <v>4646</v>
      </c>
      <c r="K2355" s="26" t="s">
        <v>135</v>
      </c>
      <c r="L2355" s="26" t="s">
        <v>4647</v>
      </c>
      <c r="M2355" s="26" t="s">
        <v>137</v>
      </c>
      <c r="N2355" s="26" t="s">
        <v>138</v>
      </c>
      <c r="O2355" s="26" t="s">
        <v>138</v>
      </c>
      <c r="Q2355" s="30">
        <v>77</v>
      </c>
      <c r="R2355" s="30">
        <v>7400</v>
      </c>
      <c r="S2355" s="31" t="e">
        <f>#N/A</f>
        <v>#N/A</v>
      </c>
      <c r="T2355" s="30">
        <v>1486</v>
      </c>
      <c r="AB2355" s="33" t="e">
        <f>#N/A</f>
        <v>#N/A</v>
      </c>
      <c r="AC2355" s="30">
        <v>1600</v>
      </c>
      <c r="AD2355" s="30" t="e">
        <f>#N/A</f>
        <v>#N/A</v>
      </c>
      <c r="AE2355" s="34">
        <v>0.87</v>
      </c>
      <c r="AG2355" s="30" t="e">
        <f>#N/A</f>
        <v>#N/A</v>
      </c>
      <c r="AH2355" s="30" t="e">
        <f>#N/A</f>
        <v>#N/A</v>
      </c>
      <c r="AI2355" s="30">
        <v>10905.263157894738</v>
      </c>
      <c r="AJ2355" s="30" t="e">
        <f>#N/A</f>
        <v>#N/A</v>
      </c>
      <c r="AK2355" s="26" t="s">
        <v>139</v>
      </c>
      <c r="AL2355" s="26">
        <v>33</v>
      </c>
      <c r="AM2355" s="26" t="s">
        <v>4713</v>
      </c>
      <c r="AU2355" s="26" t="s">
        <v>4649</v>
      </c>
      <c r="AV2355" s="26" t="s">
        <v>4715</v>
      </c>
      <c r="BB2355" s="26" t="s">
        <v>4652</v>
      </c>
      <c r="BD2355" s="37">
        <v>44160</v>
      </c>
      <c r="BE2355" s="30">
        <v>36322</v>
      </c>
      <c r="BF2355" s="30">
        <v>51389</v>
      </c>
      <c r="BG2355" s="37" t="s">
        <v>147</v>
      </c>
      <c r="BH2355" s="37" t="s">
        <v>4826</v>
      </c>
      <c r="BI2355" s="37" t="s">
        <v>4826</v>
      </c>
      <c r="BJ2355" s="138" t="e">
        <f>#N/A</f>
        <v>#N/A</v>
      </c>
      <c r="BK2355" s="138" t="e">
        <f>#N/A</f>
        <v>#N/A</v>
      </c>
      <c r="BL2355" s="138" t="e">
        <f>#N/A</f>
        <v>#N/A</v>
      </c>
      <c r="BM2355" s="138" t="e">
        <f>#N/A</f>
        <v>#N/A</v>
      </c>
      <c r="BN2355" s="26"/>
      <c r="BO2355" s="26"/>
      <c r="BP2355" s="26"/>
      <c r="BQ2355" s="38"/>
      <c r="BR2355" s="26"/>
      <c r="BS2355" s="26"/>
      <c r="BT2355" s="26"/>
      <c r="BU2355" s="26"/>
      <c r="BV2355" s="39"/>
    </row>
    <row r="2356" spans="1:74" ht="15" hidden="1" customHeight="1" thickBot="1">
      <c r="A2356" s="26">
        <v>2020</v>
      </c>
      <c r="B2356" s="26">
        <v>2352</v>
      </c>
      <c r="C2356" s="26" t="s">
        <v>129</v>
      </c>
      <c r="D2356" s="26" t="s">
        <v>4642</v>
      </c>
      <c r="E2356" s="26" t="s">
        <v>4643</v>
      </c>
      <c r="F2356" s="27">
        <v>44076</v>
      </c>
      <c r="G2356" s="26" t="s">
        <v>4888</v>
      </c>
      <c r="H2356" s="26" t="s">
        <v>4645</v>
      </c>
      <c r="I2356" s="26" t="s">
        <v>4645</v>
      </c>
      <c r="J2356" s="28" t="s">
        <v>4646</v>
      </c>
      <c r="K2356" s="26" t="s">
        <v>135</v>
      </c>
      <c r="L2356" s="26" t="s">
        <v>4647</v>
      </c>
      <c r="M2356" s="26" t="s">
        <v>137</v>
      </c>
      <c r="N2356" s="26" t="s">
        <v>138</v>
      </c>
      <c r="O2356" s="26" t="s">
        <v>138</v>
      </c>
      <c r="Q2356" s="30">
        <v>79</v>
      </c>
      <c r="R2356" s="30">
        <v>6940</v>
      </c>
      <c r="S2356" s="31" t="e">
        <f>#N/A</f>
        <v>#N/A</v>
      </c>
      <c r="T2356" s="30">
        <v>1485</v>
      </c>
      <c r="AB2356" s="33" t="e">
        <f>#N/A</f>
        <v>#N/A</v>
      </c>
      <c r="AC2356" s="30">
        <v>1600</v>
      </c>
      <c r="AD2356" s="30" t="e">
        <f>#N/A</f>
        <v>#N/A</v>
      </c>
      <c r="AE2356" s="34">
        <v>0.98</v>
      </c>
      <c r="AG2356" s="30" t="e">
        <f>#N/A</f>
        <v>#N/A</v>
      </c>
      <c r="AH2356" s="30" t="e">
        <f>#N/A</f>
        <v>#N/A</v>
      </c>
      <c r="AI2356" s="30">
        <v>10227.368421052632</v>
      </c>
      <c r="AJ2356" s="30" t="e">
        <f>#N/A</f>
        <v>#N/A</v>
      </c>
      <c r="AK2356" s="26" t="s">
        <v>139</v>
      </c>
      <c r="AL2356" s="26">
        <v>33</v>
      </c>
      <c r="AM2356" s="26" t="s">
        <v>4713</v>
      </c>
      <c r="AU2356" s="26" t="s">
        <v>4649</v>
      </c>
      <c r="AV2356" s="26" t="s">
        <v>4715</v>
      </c>
      <c r="BB2356" s="26" t="s">
        <v>4652</v>
      </c>
      <c r="BD2356" s="37">
        <v>44160</v>
      </c>
      <c r="BE2356" s="30">
        <v>36322</v>
      </c>
      <c r="BF2356" s="30">
        <v>51389</v>
      </c>
      <c r="BG2356" s="37" t="s">
        <v>147</v>
      </c>
      <c r="BH2356" s="37" t="s">
        <v>4826</v>
      </c>
      <c r="BI2356" s="37" t="s">
        <v>4826</v>
      </c>
      <c r="BJ2356" s="138" t="e">
        <f>#N/A</f>
        <v>#N/A</v>
      </c>
      <c r="BK2356" s="138" t="e">
        <f>#N/A</f>
        <v>#N/A</v>
      </c>
      <c r="BL2356" s="138" t="e">
        <f>#N/A</f>
        <v>#N/A</v>
      </c>
      <c r="BM2356" s="138" t="e">
        <f>#N/A</f>
        <v>#N/A</v>
      </c>
      <c r="BN2356" s="26"/>
      <c r="BO2356" s="26"/>
      <c r="BP2356" s="26"/>
      <c r="BQ2356" s="38"/>
      <c r="BR2356" s="26"/>
      <c r="BS2356" s="26"/>
      <c r="BT2356" s="26"/>
      <c r="BU2356" s="26"/>
      <c r="BV2356" s="39"/>
    </row>
    <row r="2357" spans="1:74" ht="15" hidden="1" customHeight="1" thickBot="1">
      <c r="A2357" s="26">
        <v>2020</v>
      </c>
      <c r="B2357" s="67">
        <v>2353</v>
      </c>
      <c r="C2357" s="26" t="s">
        <v>129</v>
      </c>
      <c r="D2357" s="26" t="s">
        <v>4642</v>
      </c>
      <c r="E2357" s="26" t="s">
        <v>4643</v>
      </c>
      <c r="F2357" s="27">
        <v>44076</v>
      </c>
      <c r="G2357" s="26" t="s">
        <v>4889</v>
      </c>
      <c r="H2357" s="26" t="s">
        <v>4645</v>
      </c>
      <c r="I2357" s="26" t="s">
        <v>4645</v>
      </c>
      <c r="J2357" s="28" t="s">
        <v>4646</v>
      </c>
      <c r="K2357" s="26" t="s">
        <v>135</v>
      </c>
      <c r="L2357" s="26" t="s">
        <v>4647</v>
      </c>
      <c r="M2357" s="26" t="s">
        <v>137</v>
      </c>
      <c r="N2357" s="26" t="s">
        <v>138</v>
      </c>
      <c r="O2357" s="26" t="s">
        <v>138</v>
      </c>
      <c r="Q2357" s="30">
        <v>81</v>
      </c>
      <c r="R2357" s="30">
        <v>7720</v>
      </c>
      <c r="S2357" s="31" t="e">
        <f>#N/A</f>
        <v>#N/A</v>
      </c>
      <c r="T2357" s="30">
        <v>1482</v>
      </c>
      <c r="AB2357" s="33" t="e">
        <f>#N/A</f>
        <v>#N/A</v>
      </c>
      <c r="AC2357" s="30">
        <v>1600</v>
      </c>
      <c r="AD2357" s="30" t="e">
        <f>#N/A</f>
        <v>#N/A</v>
      </c>
      <c r="AE2357" s="34">
        <v>0.98</v>
      </c>
      <c r="AG2357" s="30" t="e">
        <f>#N/A</f>
        <v>#N/A</v>
      </c>
      <c r="AH2357" s="30" t="e">
        <f>#N/A</f>
        <v>#N/A</v>
      </c>
      <c r="AI2357" s="30">
        <v>11376.842105263158</v>
      </c>
      <c r="AJ2357" s="30" t="e">
        <f>#N/A</f>
        <v>#N/A</v>
      </c>
      <c r="AK2357" s="26" t="s">
        <v>139</v>
      </c>
      <c r="AL2357" s="26">
        <v>33</v>
      </c>
      <c r="AM2357" s="26" t="s">
        <v>4713</v>
      </c>
      <c r="AU2357" s="26" t="s">
        <v>4649</v>
      </c>
      <c r="AV2357" s="26" t="s">
        <v>4715</v>
      </c>
      <c r="BB2357" s="26" t="s">
        <v>4652</v>
      </c>
      <c r="BD2357" s="37">
        <v>44160</v>
      </c>
      <c r="BE2357" s="30">
        <v>36322</v>
      </c>
      <c r="BF2357" s="30">
        <v>51389</v>
      </c>
      <c r="BG2357" s="37" t="s">
        <v>147</v>
      </c>
      <c r="BH2357" s="37" t="s">
        <v>4826</v>
      </c>
      <c r="BI2357" s="37" t="s">
        <v>4826</v>
      </c>
      <c r="BJ2357" s="138" t="e">
        <f>#N/A</f>
        <v>#N/A</v>
      </c>
      <c r="BK2357" s="138" t="e">
        <f>#N/A</f>
        <v>#N/A</v>
      </c>
      <c r="BL2357" s="138" t="e">
        <f>#N/A</f>
        <v>#N/A</v>
      </c>
      <c r="BM2357" s="138" t="e">
        <f>#N/A</f>
        <v>#N/A</v>
      </c>
      <c r="BN2357" s="26"/>
      <c r="BO2357" s="26"/>
      <c r="BP2357" s="26"/>
      <c r="BQ2357" s="38"/>
      <c r="BR2357" s="26"/>
      <c r="BS2357" s="26"/>
      <c r="BT2357" s="26"/>
      <c r="BU2357" s="26"/>
      <c r="BV2357" s="39"/>
    </row>
    <row r="2358" spans="1:74" ht="15" hidden="1" customHeight="1" thickBot="1">
      <c r="A2358" s="26">
        <v>2020</v>
      </c>
      <c r="B2358" s="26">
        <v>2354</v>
      </c>
      <c r="C2358" s="26" t="s">
        <v>129</v>
      </c>
      <c r="D2358" s="26" t="s">
        <v>4642</v>
      </c>
      <c r="E2358" s="26" t="s">
        <v>4643</v>
      </c>
      <c r="F2358" s="27">
        <v>44076</v>
      </c>
      <c r="G2358" s="26" t="s">
        <v>4890</v>
      </c>
      <c r="H2358" s="26" t="s">
        <v>4645</v>
      </c>
      <c r="I2358" s="26" t="s">
        <v>4645</v>
      </c>
      <c r="J2358" s="28" t="s">
        <v>4646</v>
      </c>
      <c r="K2358" s="26" t="s">
        <v>135</v>
      </c>
      <c r="L2358" s="26" t="s">
        <v>4647</v>
      </c>
      <c r="M2358" s="26" t="s">
        <v>137</v>
      </c>
      <c r="N2358" s="26" t="s">
        <v>138</v>
      </c>
      <c r="O2358" s="26" t="s">
        <v>138</v>
      </c>
      <c r="Q2358" s="30">
        <v>74</v>
      </c>
      <c r="R2358" s="30">
        <v>6420</v>
      </c>
      <c r="S2358" s="31" t="e">
        <f>#N/A</f>
        <v>#N/A</v>
      </c>
      <c r="T2358" s="30">
        <v>1400</v>
      </c>
      <c r="AB2358" s="33" t="e">
        <f>#N/A</f>
        <v>#N/A</v>
      </c>
      <c r="AC2358" s="30">
        <v>1600</v>
      </c>
      <c r="AD2358" s="30" t="e">
        <f>#N/A</f>
        <v>#N/A</v>
      </c>
      <c r="AE2358" s="34">
        <v>0.84363636363636363</v>
      </c>
      <c r="AG2358" s="30" t="e">
        <f>#N/A</f>
        <v>#N/A</v>
      </c>
      <c r="AH2358" s="30" t="e">
        <f>#N/A</f>
        <v>#N/A</v>
      </c>
      <c r="AI2358" s="30">
        <v>9461.0526315789484</v>
      </c>
      <c r="AJ2358" s="30" t="e">
        <f>#N/A</f>
        <v>#N/A</v>
      </c>
      <c r="AK2358" s="26" t="s">
        <v>139</v>
      </c>
      <c r="AL2358" s="26">
        <v>33</v>
      </c>
      <c r="AM2358" s="26" t="s">
        <v>4713</v>
      </c>
      <c r="AU2358" s="26" t="s">
        <v>4649</v>
      </c>
      <c r="AV2358" s="26" t="s">
        <v>4715</v>
      </c>
      <c r="BB2358" s="26" t="s">
        <v>4652</v>
      </c>
      <c r="BD2358" s="37">
        <v>44160</v>
      </c>
      <c r="BE2358" s="30">
        <v>36322</v>
      </c>
      <c r="BF2358" s="30">
        <v>51389</v>
      </c>
      <c r="BG2358" s="37" t="s">
        <v>147</v>
      </c>
      <c r="BH2358" s="37" t="s">
        <v>4826</v>
      </c>
      <c r="BI2358" s="37" t="s">
        <v>4826</v>
      </c>
      <c r="BJ2358" s="138" t="e">
        <f>#N/A</f>
        <v>#N/A</v>
      </c>
      <c r="BK2358" s="138" t="e">
        <f>#N/A</f>
        <v>#N/A</v>
      </c>
      <c r="BL2358" s="138" t="e">
        <f>#N/A</f>
        <v>#N/A</v>
      </c>
      <c r="BM2358" s="138" t="e">
        <f>#N/A</f>
        <v>#N/A</v>
      </c>
      <c r="BN2358" s="26"/>
      <c r="BO2358" s="26"/>
      <c r="BP2358" s="26"/>
      <c r="BQ2358" s="38"/>
      <c r="BR2358" s="26"/>
      <c r="BS2358" s="26"/>
      <c r="BT2358" s="26"/>
      <c r="BU2358" s="26"/>
      <c r="BV2358" s="39"/>
    </row>
    <row r="2359" spans="1:74" ht="15" hidden="1" customHeight="1" thickBot="1">
      <c r="A2359" s="26">
        <v>2020</v>
      </c>
      <c r="B2359" s="67">
        <v>2355</v>
      </c>
      <c r="C2359" s="26" t="s">
        <v>129</v>
      </c>
      <c r="D2359" s="26" t="s">
        <v>4642</v>
      </c>
      <c r="E2359" s="26" t="s">
        <v>4643</v>
      </c>
      <c r="F2359" s="27">
        <v>44076</v>
      </c>
      <c r="G2359" s="26" t="s">
        <v>4891</v>
      </c>
      <c r="H2359" s="26" t="s">
        <v>4645</v>
      </c>
      <c r="I2359" s="26" t="s">
        <v>4645</v>
      </c>
      <c r="J2359" s="28" t="s">
        <v>4646</v>
      </c>
      <c r="K2359" s="26" t="s">
        <v>135</v>
      </c>
      <c r="L2359" s="26" t="s">
        <v>4647</v>
      </c>
      <c r="M2359" s="26" t="s">
        <v>137</v>
      </c>
      <c r="N2359" s="26" t="s">
        <v>138</v>
      </c>
      <c r="O2359" s="26" t="s">
        <v>138</v>
      </c>
      <c r="Q2359" s="30">
        <v>78</v>
      </c>
      <c r="R2359" s="30">
        <v>7580</v>
      </c>
      <c r="S2359" s="31" t="e">
        <f>#N/A</f>
        <v>#N/A</v>
      </c>
      <c r="T2359" s="30">
        <v>1708</v>
      </c>
      <c r="AB2359" s="33" t="e">
        <f>#N/A</f>
        <v>#N/A</v>
      </c>
      <c r="AC2359" s="30">
        <v>1600</v>
      </c>
      <c r="AD2359" s="30" t="e">
        <f>#N/A</f>
        <v>#N/A</v>
      </c>
      <c r="AE2359" s="34">
        <v>0.84</v>
      </c>
      <c r="AG2359" s="30" t="e">
        <f>#N/A</f>
        <v>#N/A</v>
      </c>
      <c r="AH2359" s="30" t="e">
        <f>#N/A</f>
        <v>#N/A</v>
      </c>
      <c r="AI2359" s="30">
        <v>11170.526315789475</v>
      </c>
      <c r="AJ2359" s="30" t="e">
        <f>#N/A</f>
        <v>#N/A</v>
      </c>
      <c r="AK2359" s="26" t="s">
        <v>139</v>
      </c>
      <c r="AL2359" s="26">
        <v>33</v>
      </c>
      <c r="AM2359" s="26" t="s">
        <v>4713</v>
      </c>
      <c r="AU2359" s="26" t="s">
        <v>4649</v>
      </c>
      <c r="AV2359" s="26" t="s">
        <v>4715</v>
      </c>
      <c r="BB2359" s="26" t="s">
        <v>4652</v>
      </c>
      <c r="BD2359" s="37">
        <v>44160</v>
      </c>
      <c r="BE2359" s="30">
        <v>36322</v>
      </c>
      <c r="BF2359" s="30">
        <v>51389</v>
      </c>
      <c r="BG2359" s="37" t="s">
        <v>147</v>
      </c>
      <c r="BH2359" s="37" t="s">
        <v>4826</v>
      </c>
      <c r="BI2359" s="37" t="s">
        <v>4826</v>
      </c>
      <c r="BJ2359" s="138" t="e">
        <f>#N/A</f>
        <v>#N/A</v>
      </c>
      <c r="BK2359" s="138" t="e">
        <f>#N/A</f>
        <v>#N/A</v>
      </c>
      <c r="BL2359" s="138" t="e">
        <f>#N/A</f>
        <v>#N/A</v>
      </c>
      <c r="BM2359" s="138" t="e">
        <f>#N/A</f>
        <v>#N/A</v>
      </c>
      <c r="BN2359" s="26"/>
      <c r="BO2359" s="26"/>
      <c r="BP2359" s="26"/>
      <c r="BQ2359" s="38"/>
      <c r="BR2359" s="26"/>
      <c r="BS2359" s="26"/>
      <c r="BT2359" s="26"/>
      <c r="BU2359" s="26"/>
      <c r="BV2359" s="39"/>
    </row>
    <row r="2360" spans="1:74" ht="15" hidden="1" customHeight="1" thickBot="1">
      <c r="A2360" s="26">
        <v>2020</v>
      </c>
      <c r="B2360" s="26">
        <v>2356</v>
      </c>
      <c r="C2360" s="26" t="s">
        <v>129</v>
      </c>
      <c r="D2360" s="26" t="s">
        <v>4642</v>
      </c>
      <c r="E2360" s="26" t="s">
        <v>4643</v>
      </c>
      <c r="F2360" s="27">
        <v>44076</v>
      </c>
      <c r="G2360" s="26" t="s">
        <v>4892</v>
      </c>
      <c r="H2360" s="26" t="s">
        <v>4645</v>
      </c>
      <c r="I2360" s="26" t="s">
        <v>4645</v>
      </c>
      <c r="J2360" s="28" t="s">
        <v>4646</v>
      </c>
      <c r="K2360" s="26" t="s">
        <v>135</v>
      </c>
      <c r="L2360" s="26" t="s">
        <v>4647</v>
      </c>
      <c r="M2360" s="26" t="s">
        <v>137</v>
      </c>
      <c r="N2360" s="26" t="s">
        <v>138</v>
      </c>
      <c r="O2360" s="26" t="s">
        <v>138</v>
      </c>
      <c r="Q2360" s="30">
        <v>78</v>
      </c>
      <c r="R2360" s="30">
        <v>7600</v>
      </c>
      <c r="S2360" s="31" t="e">
        <f>#N/A</f>
        <v>#N/A</v>
      </c>
      <c r="T2360" s="30">
        <v>1449</v>
      </c>
      <c r="U2360" s="30">
        <v>1260</v>
      </c>
      <c r="V2360" s="32">
        <v>5.0847457627118642</v>
      </c>
      <c r="W2360" s="30">
        <v>44</v>
      </c>
      <c r="X2360" s="30">
        <f>(W2360*U2360/5)*(1000/R2360)</f>
        <v>1458.9473684210525</v>
      </c>
      <c r="Y2360" s="30">
        <f>X2360*R2360/1000</f>
        <v>11087.999999999998</v>
      </c>
      <c r="AB2360" s="33" t="e">
        <f>#N/A</f>
        <v>#N/A</v>
      </c>
      <c r="AC2360" s="30">
        <v>1600</v>
      </c>
      <c r="AD2360" s="30" t="e">
        <f>#N/A</f>
        <v>#N/A</v>
      </c>
      <c r="AE2360" s="34">
        <v>0.92736842105263151</v>
      </c>
      <c r="AG2360" s="30" t="e">
        <f>#N/A</f>
        <v>#N/A</v>
      </c>
      <c r="AH2360" s="30" t="e">
        <f>#N/A</f>
        <v>#N/A</v>
      </c>
      <c r="AI2360" s="30">
        <v>11200.000000000002</v>
      </c>
      <c r="AJ2360" s="30" t="e">
        <f>#N/A</f>
        <v>#N/A</v>
      </c>
      <c r="AK2360" s="26" t="s">
        <v>139</v>
      </c>
      <c r="AL2360" s="26">
        <v>33</v>
      </c>
      <c r="AM2360" s="26" t="s">
        <v>4713</v>
      </c>
      <c r="AU2360" s="26" t="s">
        <v>4649</v>
      </c>
      <c r="AV2360" s="26" t="s">
        <v>4715</v>
      </c>
      <c r="BB2360" s="26" t="s">
        <v>4652</v>
      </c>
      <c r="BD2360" s="37">
        <v>44160</v>
      </c>
      <c r="BE2360" s="30">
        <v>36322</v>
      </c>
      <c r="BF2360" s="30">
        <v>51389</v>
      </c>
      <c r="BG2360" s="37" t="s">
        <v>147</v>
      </c>
      <c r="BH2360" s="37" t="s">
        <v>4826</v>
      </c>
      <c r="BI2360" s="37" t="s">
        <v>4826</v>
      </c>
      <c r="BJ2360" s="138" t="e">
        <f>#N/A</f>
        <v>#N/A</v>
      </c>
      <c r="BK2360" s="138" t="e">
        <f>#N/A</f>
        <v>#N/A</v>
      </c>
      <c r="BL2360" s="138" t="e">
        <f>#N/A</f>
        <v>#N/A</v>
      </c>
      <c r="BM2360" s="138" t="e">
        <f>#N/A</f>
        <v>#N/A</v>
      </c>
      <c r="BN2360" s="26"/>
      <c r="BO2360" s="26"/>
      <c r="BP2360" s="26"/>
      <c r="BQ2360" s="38"/>
      <c r="BR2360" s="26"/>
      <c r="BS2360" s="26"/>
      <c r="BT2360" s="26"/>
      <c r="BU2360" s="26"/>
      <c r="BV2360" s="39"/>
    </row>
    <row r="2361" spans="1:74" ht="15" hidden="1" customHeight="1" thickBot="1">
      <c r="A2361" s="26">
        <v>2020</v>
      </c>
      <c r="B2361" s="67">
        <v>2357</v>
      </c>
      <c r="C2361" s="26" t="s">
        <v>129</v>
      </c>
      <c r="D2361" s="26" t="s">
        <v>4642</v>
      </c>
      <c r="E2361" s="26" t="s">
        <v>4643</v>
      </c>
      <c r="F2361" s="27">
        <v>44076</v>
      </c>
      <c r="G2361" s="26" t="s">
        <v>4893</v>
      </c>
      <c r="H2361" s="26" t="s">
        <v>4645</v>
      </c>
      <c r="I2361" s="26" t="s">
        <v>4645</v>
      </c>
      <c r="J2361" s="28" t="s">
        <v>4646</v>
      </c>
      <c r="K2361" s="26" t="s">
        <v>135</v>
      </c>
      <c r="L2361" s="26" t="s">
        <v>4647</v>
      </c>
      <c r="M2361" s="26" t="s">
        <v>137</v>
      </c>
      <c r="N2361" s="26" t="s">
        <v>138</v>
      </c>
      <c r="O2361" s="26" t="s">
        <v>138</v>
      </c>
      <c r="Q2361" s="30">
        <v>75</v>
      </c>
      <c r="R2361" s="30">
        <v>6530</v>
      </c>
      <c r="S2361" s="31" t="e">
        <f>#N/A</f>
        <v>#N/A</v>
      </c>
      <c r="T2361" s="30">
        <v>1552</v>
      </c>
      <c r="AB2361" s="33" t="e">
        <f>#N/A</f>
        <v>#N/A</v>
      </c>
      <c r="AC2361" s="30">
        <v>1600</v>
      </c>
      <c r="AD2361" s="30" t="e">
        <f>#N/A</f>
        <v>#N/A</v>
      </c>
      <c r="AE2361" s="34">
        <v>0.93</v>
      </c>
      <c r="AG2361" s="30" t="e">
        <f>#N/A</f>
        <v>#N/A</v>
      </c>
      <c r="AH2361" s="30" t="e">
        <f>#N/A</f>
        <v>#N/A</v>
      </c>
      <c r="AI2361" s="30">
        <v>9623.1578947368434</v>
      </c>
      <c r="AJ2361" s="30" t="e">
        <f>#N/A</f>
        <v>#N/A</v>
      </c>
      <c r="AK2361" s="26" t="s">
        <v>139</v>
      </c>
      <c r="AL2361" s="26">
        <v>33</v>
      </c>
      <c r="AM2361" s="26" t="s">
        <v>4713</v>
      </c>
      <c r="AU2361" s="26" t="s">
        <v>4649</v>
      </c>
      <c r="AV2361" s="26" t="s">
        <v>4715</v>
      </c>
      <c r="BB2361" s="26" t="s">
        <v>4652</v>
      </c>
      <c r="BD2361" s="37">
        <v>44160</v>
      </c>
      <c r="BE2361" s="30">
        <v>36322</v>
      </c>
      <c r="BF2361" s="30">
        <v>51389</v>
      </c>
      <c r="BG2361" s="37" t="s">
        <v>147</v>
      </c>
      <c r="BH2361" s="37" t="s">
        <v>4826</v>
      </c>
      <c r="BI2361" s="37" t="s">
        <v>4826</v>
      </c>
      <c r="BJ2361" s="138" t="e">
        <f>#N/A</f>
        <v>#N/A</v>
      </c>
      <c r="BK2361" s="138" t="e">
        <f>#N/A</f>
        <v>#N/A</v>
      </c>
      <c r="BL2361" s="138" t="e">
        <f>#N/A</f>
        <v>#N/A</v>
      </c>
      <c r="BM2361" s="138" t="e">
        <f>#N/A</f>
        <v>#N/A</v>
      </c>
      <c r="BN2361" s="26"/>
      <c r="BO2361" s="26"/>
      <c r="BP2361" s="26"/>
      <c r="BQ2361" s="38"/>
      <c r="BR2361" s="26"/>
      <c r="BS2361" s="26"/>
      <c r="BT2361" s="26"/>
      <c r="BU2361" s="26"/>
      <c r="BV2361" s="39"/>
    </row>
    <row r="2362" spans="1:74" ht="15" hidden="1" customHeight="1" thickBot="1">
      <c r="A2362" s="26">
        <v>2020</v>
      </c>
      <c r="B2362" s="26">
        <v>2358</v>
      </c>
      <c r="C2362" s="26" t="s">
        <v>129</v>
      </c>
      <c r="D2362" s="26" t="s">
        <v>4642</v>
      </c>
      <c r="E2362" s="26" t="s">
        <v>4643</v>
      </c>
      <c r="F2362" s="27">
        <v>44076</v>
      </c>
      <c r="G2362" s="26" t="s">
        <v>4894</v>
      </c>
      <c r="H2362" s="26" t="s">
        <v>4645</v>
      </c>
      <c r="I2362" s="26" t="s">
        <v>4645</v>
      </c>
      <c r="J2362" s="28" t="s">
        <v>4646</v>
      </c>
      <c r="K2362" s="26" t="s">
        <v>135</v>
      </c>
      <c r="L2362" s="26" t="s">
        <v>4647</v>
      </c>
      <c r="M2362" s="26" t="s">
        <v>137</v>
      </c>
      <c r="N2362" s="26" t="s">
        <v>138</v>
      </c>
      <c r="O2362" s="26" t="s">
        <v>138</v>
      </c>
      <c r="Q2362" s="30">
        <v>82</v>
      </c>
      <c r="R2362" s="30">
        <v>8230</v>
      </c>
      <c r="S2362" s="31" t="e">
        <f>#N/A</f>
        <v>#N/A</v>
      </c>
      <c r="T2362" s="30">
        <v>1434</v>
      </c>
      <c r="AB2362" s="33" t="e">
        <f>#N/A</f>
        <v>#N/A</v>
      </c>
      <c r="AC2362" s="30">
        <v>1600</v>
      </c>
      <c r="AD2362" s="30" t="e">
        <f>#N/A</f>
        <v>#N/A</v>
      </c>
      <c r="AE2362" s="34">
        <v>0.80608695652173912</v>
      </c>
      <c r="AG2362" s="30" t="e">
        <f>#N/A</f>
        <v>#N/A</v>
      </c>
      <c r="AH2362" s="30" t="e">
        <f>#N/A</f>
        <v>#N/A</v>
      </c>
      <c r="AI2362" s="30">
        <v>12128.421052631582</v>
      </c>
      <c r="AJ2362" s="30" t="e">
        <f>#N/A</f>
        <v>#N/A</v>
      </c>
      <c r="AK2362" s="26" t="s">
        <v>139</v>
      </c>
      <c r="AL2362" s="26">
        <v>33</v>
      </c>
      <c r="AM2362" s="26" t="s">
        <v>4713</v>
      </c>
      <c r="AU2362" s="26" t="s">
        <v>4649</v>
      </c>
      <c r="AV2362" s="26" t="s">
        <v>4715</v>
      </c>
      <c r="BB2362" s="26" t="s">
        <v>4652</v>
      </c>
      <c r="BD2362" s="37">
        <v>44160</v>
      </c>
      <c r="BE2362" s="30">
        <v>36322</v>
      </c>
      <c r="BF2362" s="30">
        <v>51389</v>
      </c>
      <c r="BG2362" s="37" t="s">
        <v>147</v>
      </c>
      <c r="BH2362" s="37" t="s">
        <v>4826</v>
      </c>
      <c r="BI2362" s="37" t="s">
        <v>4826</v>
      </c>
      <c r="BJ2362" s="138" t="e">
        <f>#N/A</f>
        <v>#N/A</v>
      </c>
      <c r="BK2362" s="138" t="e">
        <f>#N/A</f>
        <v>#N/A</v>
      </c>
      <c r="BL2362" s="138" t="e">
        <f>#N/A</f>
        <v>#N/A</v>
      </c>
      <c r="BM2362" s="138" t="e">
        <f>#N/A</f>
        <v>#N/A</v>
      </c>
      <c r="BN2362" s="26"/>
      <c r="BO2362" s="26"/>
      <c r="BP2362" s="26"/>
      <c r="BQ2362" s="38"/>
      <c r="BR2362" s="26"/>
      <c r="BS2362" s="26"/>
      <c r="BT2362" s="26"/>
      <c r="BU2362" s="26"/>
      <c r="BV2362" s="39"/>
    </row>
    <row r="2363" spans="1:74" ht="15" hidden="1" customHeight="1" thickBot="1">
      <c r="A2363" s="26">
        <v>2020</v>
      </c>
      <c r="B2363" s="67">
        <v>2359</v>
      </c>
      <c r="C2363" s="26" t="s">
        <v>129</v>
      </c>
      <c r="D2363" s="26" t="s">
        <v>4642</v>
      </c>
      <c r="E2363" s="26" t="s">
        <v>4643</v>
      </c>
      <c r="F2363" s="27">
        <v>44076</v>
      </c>
      <c r="G2363" s="26" t="s">
        <v>4895</v>
      </c>
      <c r="H2363" s="26" t="s">
        <v>4645</v>
      </c>
      <c r="I2363" s="26" t="s">
        <v>4645</v>
      </c>
      <c r="J2363" s="28" t="s">
        <v>4646</v>
      </c>
      <c r="K2363" s="26" t="s">
        <v>135</v>
      </c>
      <c r="L2363" s="26" t="s">
        <v>4647</v>
      </c>
      <c r="M2363" s="26" t="s">
        <v>137</v>
      </c>
      <c r="N2363" s="26" t="s">
        <v>138</v>
      </c>
      <c r="O2363" s="26" t="s">
        <v>138</v>
      </c>
      <c r="Q2363" s="30">
        <v>75</v>
      </c>
      <c r="R2363" s="30">
        <v>6060</v>
      </c>
      <c r="S2363" s="31" t="e">
        <f>#N/A</f>
        <v>#N/A</v>
      </c>
      <c r="T2363" s="30">
        <v>1301</v>
      </c>
      <c r="AB2363" s="33" t="e">
        <f>#N/A</f>
        <v>#N/A</v>
      </c>
      <c r="AC2363" s="30">
        <v>1600</v>
      </c>
      <c r="AD2363" s="30" t="e">
        <f>#N/A</f>
        <v>#N/A</v>
      </c>
      <c r="AE2363" s="34">
        <v>0.81</v>
      </c>
      <c r="AG2363" s="30" t="e">
        <f>#N/A</f>
        <v>#N/A</v>
      </c>
      <c r="AH2363" s="30" t="e">
        <f>#N/A</f>
        <v>#N/A</v>
      </c>
      <c r="AI2363" s="30">
        <v>8930.5263157894751</v>
      </c>
      <c r="AJ2363" s="30" t="e">
        <f>#N/A</f>
        <v>#N/A</v>
      </c>
      <c r="AK2363" s="26" t="s">
        <v>139</v>
      </c>
      <c r="AL2363" s="26">
        <v>33</v>
      </c>
      <c r="AM2363" s="26" t="s">
        <v>4713</v>
      </c>
      <c r="AU2363" s="26" t="s">
        <v>4649</v>
      </c>
      <c r="AV2363" s="26" t="s">
        <v>4715</v>
      </c>
      <c r="BB2363" s="26" t="s">
        <v>4652</v>
      </c>
      <c r="BD2363" s="37">
        <v>44160</v>
      </c>
      <c r="BE2363" s="30">
        <v>36322</v>
      </c>
      <c r="BF2363" s="30">
        <v>51389</v>
      </c>
      <c r="BG2363" s="37" t="s">
        <v>147</v>
      </c>
      <c r="BH2363" s="37" t="s">
        <v>4826</v>
      </c>
      <c r="BI2363" s="37" t="s">
        <v>4826</v>
      </c>
      <c r="BJ2363" s="138" t="e">
        <f>#N/A</f>
        <v>#N/A</v>
      </c>
      <c r="BK2363" s="138" t="e">
        <f>#N/A</f>
        <v>#N/A</v>
      </c>
      <c r="BL2363" s="138" t="e">
        <f>#N/A</f>
        <v>#N/A</v>
      </c>
      <c r="BM2363" s="138" t="e">
        <f>#N/A</f>
        <v>#N/A</v>
      </c>
      <c r="BN2363" s="26"/>
      <c r="BO2363" s="26"/>
      <c r="BP2363" s="26"/>
      <c r="BQ2363" s="38"/>
      <c r="BR2363" s="26"/>
      <c r="BS2363" s="26"/>
      <c r="BT2363" s="26"/>
      <c r="BU2363" s="26"/>
      <c r="BV2363" s="39"/>
    </row>
    <row r="2364" spans="1:74" ht="15" hidden="1" customHeight="1" thickBot="1">
      <c r="A2364" s="26">
        <v>2020</v>
      </c>
      <c r="B2364" s="26">
        <v>2360</v>
      </c>
      <c r="C2364" s="26" t="s">
        <v>129</v>
      </c>
      <c r="D2364" s="26" t="s">
        <v>4642</v>
      </c>
      <c r="E2364" s="26" t="s">
        <v>4643</v>
      </c>
      <c r="F2364" s="27">
        <v>44076</v>
      </c>
      <c r="G2364" s="26" t="s">
        <v>4896</v>
      </c>
      <c r="H2364" s="26" t="s">
        <v>4645</v>
      </c>
      <c r="I2364" s="26" t="s">
        <v>4645</v>
      </c>
      <c r="J2364" s="28" t="s">
        <v>4646</v>
      </c>
      <c r="K2364" s="26" t="s">
        <v>135</v>
      </c>
      <c r="L2364" s="26" t="s">
        <v>4647</v>
      </c>
      <c r="M2364" s="26" t="s">
        <v>137</v>
      </c>
      <c r="N2364" s="26" t="s">
        <v>138</v>
      </c>
      <c r="O2364" s="26" t="s">
        <v>138</v>
      </c>
      <c r="Q2364" s="30">
        <v>79</v>
      </c>
      <c r="R2364" s="30">
        <v>7490</v>
      </c>
      <c r="S2364" s="31" t="e">
        <f>#N/A</f>
        <v>#N/A</v>
      </c>
      <c r="T2364" s="30">
        <v>1782</v>
      </c>
      <c r="AB2364" s="33" t="e">
        <f>#N/A</f>
        <v>#N/A</v>
      </c>
      <c r="AC2364" s="30">
        <v>1600</v>
      </c>
      <c r="AD2364" s="30" t="e">
        <f>#N/A</f>
        <v>#N/A</v>
      </c>
      <c r="AE2364" s="34">
        <v>0.85499999999999998</v>
      </c>
      <c r="AG2364" s="30" t="e">
        <f>#N/A</f>
        <v>#N/A</v>
      </c>
      <c r="AH2364" s="30" t="e">
        <f>#N/A</f>
        <v>#N/A</v>
      </c>
      <c r="AI2364" s="30">
        <v>11037.894736842107</v>
      </c>
      <c r="AJ2364" s="30" t="e">
        <f>#N/A</f>
        <v>#N/A</v>
      </c>
      <c r="AK2364" s="26" t="s">
        <v>139</v>
      </c>
      <c r="AL2364" s="26">
        <v>33</v>
      </c>
      <c r="AM2364" s="26" t="s">
        <v>4713</v>
      </c>
      <c r="AU2364" s="26" t="s">
        <v>4649</v>
      </c>
      <c r="AV2364" s="26" t="s">
        <v>4715</v>
      </c>
      <c r="BB2364" s="26" t="s">
        <v>4652</v>
      </c>
      <c r="BD2364" s="37">
        <v>44160</v>
      </c>
      <c r="BE2364" s="30">
        <v>36322</v>
      </c>
      <c r="BF2364" s="30">
        <v>51389</v>
      </c>
      <c r="BG2364" s="37" t="s">
        <v>147</v>
      </c>
      <c r="BH2364" s="37" t="s">
        <v>4826</v>
      </c>
      <c r="BI2364" s="37" t="s">
        <v>4826</v>
      </c>
      <c r="BJ2364" s="138" t="e">
        <f>#N/A</f>
        <v>#N/A</v>
      </c>
      <c r="BK2364" s="138" t="e">
        <f>#N/A</f>
        <v>#N/A</v>
      </c>
      <c r="BL2364" s="138" t="e">
        <f>#N/A</f>
        <v>#N/A</v>
      </c>
      <c r="BM2364" s="138" t="e">
        <f>#N/A</f>
        <v>#N/A</v>
      </c>
      <c r="BN2364" s="26"/>
      <c r="BO2364" s="26"/>
      <c r="BP2364" s="26"/>
      <c r="BQ2364" s="38"/>
      <c r="BR2364" s="26"/>
      <c r="BS2364" s="26"/>
      <c r="BT2364" s="26"/>
      <c r="BU2364" s="26"/>
      <c r="BV2364" s="39"/>
    </row>
    <row r="2365" spans="1:74" ht="15" hidden="1" customHeight="1" thickBot="1">
      <c r="A2365" s="26">
        <v>2020</v>
      </c>
      <c r="B2365" s="67">
        <v>2361</v>
      </c>
      <c r="C2365" s="26" t="s">
        <v>129</v>
      </c>
      <c r="D2365" s="26" t="s">
        <v>4642</v>
      </c>
      <c r="E2365" s="26" t="s">
        <v>4643</v>
      </c>
      <c r="F2365" s="27">
        <v>44076</v>
      </c>
      <c r="G2365" s="26" t="s">
        <v>4897</v>
      </c>
      <c r="H2365" s="26" t="s">
        <v>4645</v>
      </c>
      <c r="I2365" s="26" t="s">
        <v>4645</v>
      </c>
      <c r="J2365" s="28" t="s">
        <v>4646</v>
      </c>
      <c r="K2365" s="26" t="s">
        <v>135</v>
      </c>
      <c r="L2365" s="26" t="s">
        <v>4647</v>
      </c>
      <c r="M2365" s="26" t="s">
        <v>137</v>
      </c>
      <c r="N2365" s="26" t="s">
        <v>138</v>
      </c>
      <c r="O2365" s="26" t="s">
        <v>138</v>
      </c>
      <c r="Q2365" s="30">
        <v>78</v>
      </c>
      <c r="R2365" s="30">
        <v>7280</v>
      </c>
      <c r="S2365" s="31" t="e">
        <f>#N/A</f>
        <v>#N/A</v>
      </c>
      <c r="T2365" s="30">
        <v>1628</v>
      </c>
      <c r="AB2365" s="33" t="e">
        <f>#N/A</f>
        <v>#N/A</v>
      </c>
      <c r="AC2365" s="30">
        <v>1600</v>
      </c>
      <c r="AD2365" s="30" t="e">
        <f>#N/A</f>
        <v>#N/A</v>
      </c>
      <c r="AE2365" s="34">
        <v>0.86</v>
      </c>
      <c r="AG2365" s="30" t="e">
        <f>#N/A</f>
        <v>#N/A</v>
      </c>
      <c r="AH2365" s="30" t="e">
        <f>#N/A</f>
        <v>#N/A</v>
      </c>
      <c r="AI2365" s="30">
        <v>10728.42105263158</v>
      </c>
      <c r="AJ2365" s="30" t="e">
        <f>#N/A</f>
        <v>#N/A</v>
      </c>
      <c r="AK2365" s="26" t="s">
        <v>139</v>
      </c>
      <c r="AL2365" s="26">
        <v>33</v>
      </c>
      <c r="AM2365" s="26" t="s">
        <v>4713</v>
      </c>
      <c r="AU2365" s="26" t="s">
        <v>4649</v>
      </c>
      <c r="AV2365" s="26" t="s">
        <v>4715</v>
      </c>
      <c r="BB2365" s="26" t="s">
        <v>4652</v>
      </c>
      <c r="BD2365" s="37">
        <v>44160</v>
      </c>
      <c r="BE2365" s="30">
        <v>36322</v>
      </c>
      <c r="BF2365" s="30">
        <v>51389</v>
      </c>
      <c r="BG2365" s="37" t="s">
        <v>147</v>
      </c>
      <c r="BH2365" s="37" t="s">
        <v>4826</v>
      </c>
      <c r="BI2365" s="37" t="s">
        <v>4826</v>
      </c>
      <c r="BJ2365" s="138" t="e">
        <f>#N/A</f>
        <v>#N/A</v>
      </c>
      <c r="BK2365" s="138" t="e">
        <f>#N/A</f>
        <v>#N/A</v>
      </c>
      <c r="BL2365" s="138" t="e">
        <f>#N/A</f>
        <v>#N/A</v>
      </c>
      <c r="BM2365" s="138" t="e">
        <f>#N/A</f>
        <v>#N/A</v>
      </c>
      <c r="BN2365" s="26"/>
      <c r="BO2365" s="26"/>
      <c r="BP2365" s="26"/>
      <c r="BQ2365" s="38"/>
      <c r="BR2365" s="26"/>
      <c r="BS2365" s="26"/>
      <c r="BT2365" s="26"/>
      <c r="BU2365" s="26"/>
      <c r="BV2365" s="39"/>
    </row>
    <row r="2366" spans="1:74" ht="15" hidden="1" customHeight="1" thickBot="1">
      <c r="A2366" s="26">
        <v>2020</v>
      </c>
      <c r="B2366" s="26">
        <v>2362</v>
      </c>
      <c r="C2366" s="26" t="s">
        <v>129</v>
      </c>
      <c r="D2366" s="26" t="s">
        <v>4642</v>
      </c>
      <c r="E2366" s="26" t="s">
        <v>4643</v>
      </c>
      <c r="F2366" s="27">
        <v>44076</v>
      </c>
      <c r="G2366" s="26" t="s">
        <v>4898</v>
      </c>
      <c r="H2366" s="26" t="s">
        <v>4645</v>
      </c>
      <c r="I2366" s="26" t="s">
        <v>4645</v>
      </c>
      <c r="J2366" s="28" t="s">
        <v>4646</v>
      </c>
      <c r="K2366" s="26" t="s">
        <v>135</v>
      </c>
      <c r="L2366" s="26" t="s">
        <v>4647</v>
      </c>
      <c r="M2366" s="26" t="s">
        <v>137</v>
      </c>
      <c r="N2366" s="26" t="s">
        <v>138</v>
      </c>
      <c r="O2366" s="26" t="s">
        <v>138</v>
      </c>
      <c r="Q2366" s="30">
        <v>78</v>
      </c>
      <c r="R2366" s="30">
        <v>7540</v>
      </c>
      <c r="S2366" s="31" t="e">
        <f>#N/A</f>
        <v>#N/A</v>
      </c>
      <c r="T2366" s="30">
        <v>1446</v>
      </c>
      <c r="AB2366" s="33" t="e">
        <f>#N/A</f>
        <v>#N/A</v>
      </c>
      <c r="AC2366" s="30">
        <v>1600</v>
      </c>
      <c r="AD2366" s="30" t="e">
        <f>#N/A</f>
        <v>#N/A</v>
      </c>
      <c r="AE2366" s="34">
        <v>0.92736842105263151</v>
      </c>
      <c r="AG2366" s="30" t="e">
        <f>#N/A</f>
        <v>#N/A</v>
      </c>
      <c r="AH2366" s="30" t="e">
        <f>#N/A</f>
        <v>#N/A</v>
      </c>
      <c r="AI2366" s="30">
        <v>11111.578947368422</v>
      </c>
      <c r="AJ2366" s="30" t="e">
        <f>#N/A</f>
        <v>#N/A</v>
      </c>
      <c r="AK2366" s="26" t="s">
        <v>139</v>
      </c>
      <c r="AL2366" s="26">
        <v>33</v>
      </c>
      <c r="AM2366" s="26" t="s">
        <v>4713</v>
      </c>
      <c r="AU2366" s="26" t="s">
        <v>4649</v>
      </c>
      <c r="AV2366" s="26" t="s">
        <v>4715</v>
      </c>
      <c r="BB2366" s="26" t="s">
        <v>4652</v>
      </c>
      <c r="BD2366" s="37">
        <v>44160</v>
      </c>
      <c r="BE2366" s="30">
        <v>36322</v>
      </c>
      <c r="BF2366" s="30">
        <v>51389</v>
      </c>
      <c r="BG2366" s="37" t="s">
        <v>147</v>
      </c>
      <c r="BH2366" s="37" t="s">
        <v>4826</v>
      </c>
      <c r="BI2366" s="37" t="s">
        <v>4826</v>
      </c>
      <c r="BJ2366" s="138" t="e">
        <f>#N/A</f>
        <v>#N/A</v>
      </c>
      <c r="BK2366" s="138" t="e">
        <f>#N/A</f>
        <v>#N/A</v>
      </c>
      <c r="BL2366" s="138" t="e">
        <f>#N/A</f>
        <v>#N/A</v>
      </c>
      <c r="BM2366" s="138" t="e">
        <f>#N/A</f>
        <v>#N/A</v>
      </c>
      <c r="BN2366" s="26"/>
      <c r="BO2366" s="26"/>
      <c r="BP2366" s="26"/>
      <c r="BQ2366" s="38"/>
      <c r="BR2366" s="26"/>
      <c r="BS2366" s="26"/>
      <c r="BT2366" s="26"/>
      <c r="BU2366" s="26"/>
      <c r="BV2366" s="39"/>
    </row>
    <row r="2367" spans="1:74" ht="15" hidden="1" customHeight="1" thickBot="1">
      <c r="A2367" s="26">
        <v>2020</v>
      </c>
      <c r="B2367" s="67">
        <v>2363</v>
      </c>
      <c r="C2367" s="26" t="s">
        <v>129</v>
      </c>
      <c r="D2367" s="26" t="s">
        <v>4642</v>
      </c>
      <c r="E2367" s="26" t="s">
        <v>4643</v>
      </c>
      <c r="F2367" s="27">
        <v>44076</v>
      </c>
      <c r="G2367" s="26" t="s">
        <v>4899</v>
      </c>
      <c r="H2367" s="26" t="s">
        <v>4645</v>
      </c>
      <c r="I2367" s="26" t="s">
        <v>4645</v>
      </c>
      <c r="J2367" s="28" t="s">
        <v>4646</v>
      </c>
      <c r="K2367" s="26" t="s">
        <v>135</v>
      </c>
      <c r="L2367" s="26" t="s">
        <v>4647</v>
      </c>
      <c r="M2367" s="26" t="s">
        <v>137</v>
      </c>
      <c r="N2367" s="26" t="s">
        <v>138</v>
      </c>
      <c r="O2367" s="26" t="s">
        <v>138</v>
      </c>
      <c r="Q2367" s="30">
        <v>70</v>
      </c>
      <c r="R2367" s="30">
        <v>4600</v>
      </c>
      <c r="S2367" s="31" t="e">
        <f>#N/A</f>
        <v>#N/A</v>
      </c>
      <c r="T2367" s="30">
        <v>1010</v>
      </c>
      <c r="AB2367" s="33" t="e">
        <f>#N/A</f>
        <v>#N/A</v>
      </c>
      <c r="AC2367" s="30">
        <v>1600</v>
      </c>
      <c r="AD2367" s="30" t="e">
        <f>#N/A</f>
        <v>#N/A</v>
      </c>
      <c r="AE2367" s="34">
        <v>0.93</v>
      </c>
      <c r="AG2367" s="30" t="e">
        <f>#N/A</f>
        <v>#N/A</v>
      </c>
      <c r="AH2367" s="30" t="e">
        <f>#N/A</f>
        <v>#N/A</v>
      </c>
      <c r="AI2367" s="30">
        <v>6778.9473684210534</v>
      </c>
      <c r="AJ2367" s="30" t="e">
        <f>#N/A</f>
        <v>#N/A</v>
      </c>
      <c r="AK2367" s="26" t="s">
        <v>139</v>
      </c>
      <c r="AL2367" s="26">
        <v>33</v>
      </c>
      <c r="AM2367" s="26" t="s">
        <v>4713</v>
      </c>
      <c r="AU2367" s="26" t="s">
        <v>4649</v>
      </c>
      <c r="AV2367" s="26" t="s">
        <v>4715</v>
      </c>
      <c r="BB2367" s="26" t="s">
        <v>4652</v>
      </c>
      <c r="BD2367" s="37">
        <v>44160</v>
      </c>
      <c r="BE2367" s="30">
        <v>36322</v>
      </c>
      <c r="BF2367" s="30">
        <v>51389</v>
      </c>
      <c r="BG2367" s="37" t="s">
        <v>147</v>
      </c>
      <c r="BH2367" s="37" t="s">
        <v>4826</v>
      </c>
      <c r="BI2367" s="37" t="s">
        <v>4826</v>
      </c>
      <c r="BJ2367" s="138" t="e">
        <f>#N/A</f>
        <v>#N/A</v>
      </c>
      <c r="BK2367" s="138" t="e">
        <f>#N/A</f>
        <v>#N/A</v>
      </c>
      <c r="BL2367" s="138" t="e">
        <f>#N/A</f>
        <v>#N/A</v>
      </c>
      <c r="BM2367" s="138" t="e">
        <f>#N/A</f>
        <v>#N/A</v>
      </c>
      <c r="BN2367" s="26"/>
      <c r="BO2367" s="26"/>
      <c r="BP2367" s="26"/>
      <c r="BQ2367" s="38"/>
      <c r="BR2367" s="26"/>
      <c r="BS2367" s="26"/>
      <c r="BT2367" s="26"/>
      <c r="BU2367" s="26"/>
      <c r="BV2367" s="39"/>
    </row>
    <row r="2368" spans="1:74" ht="15" hidden="1" customHeight="1" thickBot="1">
      <c r="A2368" s="26">
        <v>2020</v>
      </c>
      <c r="B2368" s="26">
        <v>2364</v>
      </c>
      <c r="C2368" s="26" t="s">
        <v>129</v>
      </c>
      <c r="D2368" s="26" t="s">
        <v>4642</v>
      </c>
      <c r="E2368" s="26" t="s">
        <v>4643</v>
      </c>
      <c r="F2368" s="27">
        <v>44076</v>
      </c>
      <c r="G2368" s="26" t="s">
        <v>4900</v>
      </c>
      <c r="H2368" s="26" t="s">
        <v>4645</v>
      </c>
      <c r="I2368" s="26" t="s">
        <v>4645</v>
      </c>
      <c r="J2368" s="28" t="s">
        <v>4646</v>
      </c>
      <c r="K2368" s="26" t="s">
        <v>135</v>
      </c>
      <c r="L2368" s="26" t="s">
        <v>4647</v>
      </c>
      <c r="M2368" s="26" t="s">
        <v>137</v>
      </c>
      <c r="N2368" s="26" t="s">
        <v>138</v>
      </c>
      <c r="O2368" s="26" t="s">
        <v>138</v>
      </c>
      <c r="Q2368" s="30">
        <v>73</v>
      </c>
      <c r="R2368" s="30">
        <v>6750</v>
      </c>
      <c r="S2368" s="31" t="e">
        <f>#N/A</f>
        <v>#N/A</v>
      </c>
      <c r="T2368" s="30">
        <v>1391</v>
      </c>
      <c r="AB2368" s="33" t="e">
        <f>#N/A</f>
        <v>#N/A</v>
      </c>
      <c r="AC2368" s="30">
        <v>1600</v>
      </c>
      <c r="AD2368" s="30" t="e">
        <f>#N/A</f>
        <v>#N/A</v>
      </c>
      <c r="AE2368" s="34">
        <v>0.88476190476190475</v>
      </c>
      <c r="AG2368" s="30" t="e">
        <f>#N/A</f>
        <v>#N/A</v>
      </c>
      <c r="AH2368" s="30" t="e">
        <f>#N/A</f>
        <v>#N/A</v>
      </c>
      <c r="AI2368" s="30">
        <v>9947.3684210526335</v>
      </c>
      <c r="AJ2368" s="30" t="e">
        <f>#N/A</f>
        <v>#N/A</v>
      </c>
      <c r="AK2368" s="26" t="s">
        <v>139</v>
      </c>
      <c r="AL2368" s="26">
        <v>33</v>
      </c>
      <c r="AM2368" s="26" t="s">
        <v>4713</v>
      </c>
      <c r="AU2368" s="26" t="s">
        <v>4649</v>
      </c>
      <c r="AV2368" s="26" t="s">
        <v>4715</v>
      </c>
      <c r="BB2368" s="26" t="s">
        <v>4652</v>
      </c>
      <c r="BD2368" s="37">
        <v>44160</v>
      </c>
      <c r="BE2368" s="30">
        <v>36322</v>
      </c>
      <c r="BF2368" s="30">
        <v>51389</v>
      </c>
      <c r="BG2368" s="37" t="s">
        <v>147</v>
      </c>
      <c r="BH2368" s="37" t="s">
        <v>4826</v>
      </c>
      <c r="BI2368" s="37" t="s">
        <v>4826</v>
      </c>
      <c r="BJ2368" s="138" t="e">
        <f>#N/A</f>
        <v>#N/A</v>
      </c>
      <c r="BK2368" s="138" t="e">
        <f>#N/A</f>
        <v>#N/A</v>
      </c>
      <c r="BL2368" s="138" t="e">
        <f>#N/A</f>
        <v>#N/A</v>
      </c>
      <c r="BM2368" s="138" t="e">
        <f>#N/A</f>
        <v>#N/A</v>
      </c>
      <c r="BN2368" s="26"/>
      <c r="BO2368" s="26"/>
      <c r="BP2368" s="26"/>
      <c r="BQ2368" s="38"/>
      <c r="BR2368" s="26"/>
      <c r="BS2368" s="26"/>
      <c r="BT2368" s="26"/>
      <c r="BU2368" s="26"/>
      <c r="BV2368" s="39"/>
    </row>
    <row r="2369" spans="1:74" ht="15" hidden="1" customHeight="1" thickBot="1">
      <c r="A2369" s="26">
        <v>2020</v>
      </c>
      <c r="B2369" s="67">
        <v>2365</v>
      </c>
      <c r="C2369" s="26" t="s">
        <v>129</v>
      </c>
      <c r="D2369" s="26" t="s">
        <v>4642</v>
      </c>
      <c r="E2369" s="26" t="s">
        <v>4643</v>
      </c>
      <c r="F2369" s="27">
        <v>44076</v>
      </c>
      <c r="G2369" s="26" t="s">
        <v>4901</v>
      </c>
      <c r="H2369" s="26" t="s">
        <v>4645</v>
      </c>
      <c r="I2369" s="26" t="s">
        <v>4645</v>
      </c>
      <c r="J2369" s="28" t="s">
        <v>4646</v>
      </c>
      <c r="K2369" s="26" t="s">
        <v>135</v>
      </c>
      <c r="L2369" s="26" t="s">
        <v>4647</v>
      </c>
      <c r="M2369" s="26" t="s">
        <v>137</v>
      </c>
      <c r="N2369" s="26" t="s">
        <v>138</v>
      </c>
      <c r="O2369" s="26" t="s">
        <v>138</v>
      </c>
      <c r="Q2369" s="30">
        <v>74</v>
      </c>
      <c r="R2369" s="30">
        <v>6570</v>
      </c>
      <c r="S2369" s="31" t="e">
        <f>#N/A</f>
        <v>#N/A</v>
      </c>
      <c r="T2369" s="30">
        <v>1581</v>
      </c>
      <c r="AB2369" s="33" t="e">
        <f>#N/A</f>
        <v>#N/A</v>
      </c>
      <c r="AC2369" s="30">
        <v>1600</v>
      </c>
      <c r="AD2369" s="30" t="e">
        <f>#N/A</f>
        <v>#N/A</v>
      </c>
      <c r="AE2369" s="34">
        <v>0.88</v>
      </c>
      <c r="AG2369" s="30" t="e">
        <f>#N/A</f>
        <v>#N/A</v>
      </c>
      <c r="AH2369" s="30" t="e">
        <f>#N/A</f>
        <v>#N/A</v>
      </c>
      <c r="AI2369" s="30">
        <v>9682.1052631578968</v>
      </c>
      <c r="AJ2369" s="30" t="e">
        <f>#N/A</f>
        <v>#N/A</v>
      </c>
      <c r="AK2369" s="26" t="s">
        <v>139</v>
      </c>
      <c r="AL2369" s="26">
        <v>33</v>
      </c>
      <c r="AM2369" s="26" t="s">
        <v>4713</v>
      </c>
      <c r="AU2369" s="26" t="s">
        <v>4649</v>
      </c>
      <c r="AV2369" s="26" t="s">
        <v>4715</v>
      </c>
      <c r="BB2369" s="26" t="s">
        <v>4652</v>
      </c>
      <c r="BD2369" s="37">
        <v>44160</v>
      </c>
      <c r="BE2369" s="30">
        <v>36322</v>
      </c>
      <c r="BF2369" s="30">
        <v>51389</v>
      </c>
      <c r="BG2369" s="37" t="s">
        <v>147</v>
      </c>
      <c r="BH2369" s="37" t="s">
        <v>4826</v>
      </c>
      <c r="BI2369" s="37" t="s">
        <v>4826</v>
      </c>
      <c r="BJ2369" s="138" t="e">
        <f>#N/A</f>
        <v>#N/A</v>
      </c>
      <c r="BK2369" s="138" t="e">
        <f>#N/A</f>
        <v>#N/A</v>
      </c>
      <c r="BL2369" s="138" t="e">
        <f>#N/A</f>
        <v>#N/A</v>
      </c>
      <c r="BM2369" s="138" t="e">
        <f>#N/A</f>
        <v>#N/A</v>
      </c>
      <c r="BN2369" s="26"/>
      <c r="BO2369" s="26"/>
      <c r="BP2369" s="26"/>
      <c r="BQ2369" s="38"/>
      <c r="BR2369" s="26"/>
      <c r="BS2369" s="26"/>
      <c r="BT2369" s="26"/>
      <c r="BU2369" s="26"/>
      <c r="BV2369" s="39"/>
    </row>
    <row r="2370" spans="1:74" ht="15" hidden="1" customHeight="1" thickBot="1">
      <c r="A2370" s="26">
        <v>2020</v>
      </c>
      <c r="B2370" s="26">
        <v>2366</v>
      </c>
      <c r="C2370" s="26" t="s">
        <v>129</v>
      </c>
      <c r="D2370" s="26" t="s">
        <v>4642</v>
      </c>
      <c r="E2370" s="26" t="s">
        <v>4643</v>
      </c>
      <c r="F2370" s="27">
        <v>44076</v>
      </c>
      <c r="G2370" s="26" t="s">
        <v>4902</v>
      </c>
      <c r="H2370" s="26" t="s">
        <v>4645</v>
      </c>
      <c r="I2370" s="26" t="s">
        <v>4645</v>
      </c>
      <c r="J2370" s="28" t="s">
        <v>4646</v>
      </c>
      <c r="K2370" s="26" t="s">
        <v>135</v>
      </c>
      <c r="L2370" s="26" t="s">
        <v>4647</v>
      </c>
      <c r="M2370" s="26" t="s">
        <v>137</v>
      </c>
      <c r="N2370" s="26" t="s">
        <v>138</v>
      </c>
      <c r="O2370" s="26" t="s">
        <v>138</v>
      </c>
      <c r="Q2370" s="30">
        <v>82</v>
      </c>
      <c r="R2370" s="30">
        <v>8160</v>
      </c>
      <c r="S2370" s="31" t="e">
        <f>#N/A</f>
        <v>#N/A</v>
      </c>
      <c r="T2370" s="30">
        <v>1747</v>
      </c>
      <c r="U2370" s="30">
        <v>1503</v>
      </c>
      <c r="V2370" s="32">
        <v>4.838709677419355</v>
      </c>
      <c r="W2370" s="30">
        <v>51</v>
      </c>
      <c r="X2370" s="30">
        <f>(W2370*U2370/5)*(1000/R2370)</f>
        <v>1878.75</v>
      </c>
      <c r="Y2370" s="30">
        <f>X2370*R2370/1000</f>
        <v>15330.6</v>
      </c>
      <c r="AB2370" s="33" t="e">
        <f>#N/A</f>
        <v>#N/A</v>
      </c>
      <c r="AC2370" s="30">
        <v>1600</v>
      </c>
      <c r="AD2370" s="30" t="e">
        <f>#N/A</f>
        <v>#N/A</v>
      </c>
      <c r="AE2370" s="34">
        <v>0.98</v>
      </c>
      <c r="AG2370" s="30" t="e">
        <f>#N/A</f>
        <v>#N/A</v>
      </c>
      <c r="AH2370" s="30" t="e">
        <f>#N/A</f>
        <v>#N/A</v>
      </c>
      <c r="AI2370" s="30">
        <v>12025.263157894738</v>
      </c>
      <c r="AJ2370" s="30" t="e">
        <f>#N/A</f>
        <v>#N/A</v>
      </c>
      <c r="AK2370" s="26" t="s">
        <v>139</v>
      </c>
      <c r="AL2370" s="26">
        <v>33</v>
      </c>
      <c r="AM2370" s="26" t="s">
        <v>4713</v>
      </c>
      <c r="AU2370" s="26" t="s">
        <v>4649</v>
      </c>
      <c r="AV2370" s="26" t="s">
        <v>4715</v>
      </c>
      <c r="BB2370" s="26" t="s">
        <v>4652</v>
      </c>
      <c r="BD2370" s="37">
        <v>44160</v>
      </c>
      <c r="BE2370" s="30">
        <v>36322</v>
      </c>
      <c r="BF2370" s="30">
        <v>51389</v>
      </c>
      <c r="BG2370" s="37" t="s">
        <v>147</v>
      </c>
      <c r="BH2370" s="37" t="s">
        <v>4826</v>
      </c>
      <c r="BI2370" s="37" t="s">
        <v>4826</v>
      </c>
      <c r="BJ2370" s="138" t="e">
        <f>#N/A</f>
        <v>#N/A</v>
      </c>
      <c r="BK2370" s="138" t="e">
        <f>#N/A</f>
        <v>#N/A</v>
      </c>
      <c r="BL2370" s="138" t="e">
        <f>#N/A</f>
        <v>#N/A</v>
      </c>
      <c r="BM2370" s="138" t="e">
        <f>#N/A</f>
        <v>#N/A</v>
      </c>
      <c r="BN2370" s="26"/>
      <c r="BO2370" s="26"/>
      <c r="BP2370" s="26"/>
      <c r="BQ2370" s="38"/>
      <c r="BR2370" s="26"/>
      <c r="BS2370" s="26"/>
      <c r="BT2370" s="26"/>
      <c r="BU2370" s="26"/>
      <c r="BV2370" s="39"/>
    </row>
    <row r="2371" spans="1:74" ht="15" hidden="1" customHeight="1" thickBot="1">
      <c r="A2371" s="26">
        <v>2020</v>
      </c>
      <c r="B2371" s="67">
        <v>2367</v>
      </c>
      <c r="C2371" s="26" t="s">
        <v>129</v>
      </c>
      <c r="D2371" s="26" t="s">
        <v>4642</v>
      </c>
      <c r="E2371" s="26" t="s">
        <v>4643</v>
      </c>
      <c r="F2371" s="27">
        <v>44076</v>
      </c>
      <c r="G2371" s="26" t="s">
        <v>4903</v>
      </c>
      <c r="H2371" s="26" t="s">
        <v>4645</v>
      </c>
      <c r="I2371" s="26" t="s">
        <v>4645</v>
      </c>
      <c r="J2371" s="28" t="s">
        <v>4646</v>
      </c>
      <c r="K2371" s="26" t="s">
        <v>135</v>
      </c>
      <c r="L2371" s="26" t="s">
        <v>4647</v>
      </c>
      <c r="M2371" s="26" t="s">
        <v>137</v>
      </c>
      <c r="N2371" s="26" t="s">
        <v>138</v>
      </c>
      <c r="O2371" s="26" t="s">
        <v>138</v>
      </c>
      <c r="Q2371" s="30">
        <v>82</v>
      </c>
      <c r="R2371" s="30">
        <v>8230</v>
      </c>
      <c r="S2371" s="31" t="e">
        <f>#N/A</f>
        <v>#N/A</v>
      </c>
      <c r="T2371" s="30">
        <v>1693</v>
      </c>
      <c r="AB2371" s="33" t="e">
        <f>#N/A</f>
        <v>#N/A</v>
      </c>
      <c r="AC2371" s="30">
        <v>1600</v>
      </c>
      <c r="AD2371" s="30" t="e">
        <f>#N/A</f>
        <v>#N/A</v>
      </c>
      <c r="AE2371" s="34">
        <v>0.98</v>
      </c>
      <c r="AG2371" s="30" t="e">
        <f>#N/A</f>
        <v>#N/A</v>
      </c>
      <c r="AH2371" s="30" t="e">
        <f>#N/A</f>
        <v>#N/A</v>
      </c>
      <c r="AI2371" s="30">
        <v>12128.421052631582</v>
      </c>
      <c r="AJ2371" s="30" t="e">
        <f>#N/A</f>
        <v>#N/A</v>
      </c>
      <c r="AK2371" s="26" t="s">
        <v>139</v>
      </c>
      <c r="AL2371" s="26">
        <v>33</v>
      </c>
      <c r="AM2371" s="26" t="s">
        <v>4713</v>
      </c>
      <c r="AU2371" s="26" t="s">
        <v>4649</v>
      </c>
      <c r="AV2371" s="26" t="s">
        <v>4715</v>
      </c>
      <c r="BB2371" s="26" t="s">
        <v>4652</v>
      </c>
      <c r="BD2371" s="37">
        <v>44160</v>
      </c>
      <c r="BE2371" s="30">
        <v>36322</v>
      </c>
      <c r="BF2371" s="30">
        <v>51389</v>
      </c>
      <c r="BG2371" s="37" t="s">
        <v>147</v>
      </c>
      <c r="BH2371" s="37" t="s">
        <v>4826</v>
      </c>
      <c r="BI2371" s="37" t="s">
        <v>4826</v>
      </c>
      <c r="BJ2371" s="138" t="e">
        <f>#N/A</f>
        <v>#N/A</v>
      </c>
      <c r="BK2371" s="138" t="e">
        <f>#N/A</f>
        <v>#N/A</v>
      </c>
      <c r="BL2371" s="138" t="e">
        <f>#N/A</f>
        <v>#N/A</v>
      </c>
      <c r="BM2371" s="138" t="e">
        <f>#N/A</f>
        <v>#N/A</v>
      </c>
      <c r="BN2371" s="26"/>
      <c r="BO2371" s="26"/>
      <c r="BP2371" s="26"/>
      <c r="BQ2371" s="38"/>
      <c r="BR2371" s="26"/>
      <c r="BS2371" s="26"/>
      <c r="BT2371" s="26"/>
      <c r="BU2371" s="26"/>
      <c r="BV2371" s="39"/>
    </row>
    <row r="2372" spans="1:74" ht="15" hidden="1" customHeight="1" thickBot="1">
      <c r="A2372" s="26">
        <v>2020</v>
      </c>
      <c r="B2372" s="26">
        <v>2368</v>
      </c>
      <c r="C2372" s="26" t="s">
        <v>129</v>
      </c>
      <c r="D2372" s="26" t="s">
        <v>4642</v>
      </c>
      <c r="E2372" s="26" t="s">
        <v>4643</v>
      </c>
      <c r="F2372" s="27">
        <v>44076</v>
      </c>
      <c r="G2372" s="26" t="s">
        <v>4904</v>
      </c>
      <c r="H2372" s="26" t="s">
        <v>4645</v>
      </c>
      <c r="I2372" s="26" t="s">
        <v>4645</v>
      </c>
      <c r="J2372" s="28" t="s">
        <v>4646</v>
      </c>
      <c r="K2372" s="26" t="s">
        <v>135</v>
      </c>
      <c r="L2372" s="26" t="s">
        <v>4647</v>
      </c>
      <c r="M2372" s="26" t="s">
        <v>137</v>
      </c>
      <c r="N2372" s="26" t="s">
        <v>138</v>
      </c>
      <c r="O2372" s="26" t="s">
        <v>138</v>
      </c>
      <c r="Q2372" s="30">
        <v>76</v>
      </c>
      <c r="R2372" s="30">
        <v>5980</v>
      </c>
      <c r="S2372" s="31" t="e">
        <f>#N/A</f>
        <v>#N/A</v>
      </c>
      <c r="T2372" s="30">
        <v>1328</v>
      </c>
      <c r="AB2372" s="33" t="e">
        <f>#N/A</f>
        <v>#N/A</v>
      </c>
      <c r="AC2372" s="30">
        <v>1600</v>
      </c>
      <c r="AD2372" s="30" t="e">
        <f>#N/A</f>
        <v>#N/A</v>
      </c>
      <c r="AE2372" s="34">
        <v>0.75272727272727269</v>
      </c>
      <c r="AG2372" s="30" t="e">
        <f>#N/A</f>
        <v>#N/A</v>
      </c>
      <c r="AH2372" s="30" t="e">
        <f>#N/A</f>
        <v>#N/A</v>
      </c>
      <c r="AI2372" s="30">
        <v>8812.6315789473683</v>
      </c>
      <c r="AJ2372" s="30" t="e">
        <f>#N/A</f>
        <v>#N/A</v>
      </c>
      <c r="AK2372" s="26" t="s">
        <v>139</v>
      </c>
      <c r="AL2372" s="26">
        <v>33</v>
      </c>
      <c r="AM2372" s="26" t="s">
        <v>4713</v>
      </c>
      <c r="AU2372" s="26" t="s">
        <v>4649</v>
      </c>
      <c r="AV2372" s="26" t="s">
        <v>4715</v>
      </c>
      <c r="BB2372" s="26" t="s">
        <v>4652</v>
      </c>
      <c r="BD2372" s="37">
        <v>44160</v>
      </c>
      <c r="BE2372" s="30">
        <v>36322</v>
      </c>
      <c r="BF2372" s="30">
        <v>51389</v>
      </c>
      <c r="BG2372" s="37" t="s">
        <v>147</v>
      </c>
      <c r="BH2372" s="37" t="s">
        <v>4826</v>
      </c>
      <c r="BI2372" s="37" t="s">
        <v>4826</v>
      </c>
      <c r="BJ2372" s="138" t="e">
        <f>#N/A</f>
        <v>#N/A</v>
      </c>
      <c r="BK2372" s="138" t="e">
        <f>#N/A</f>
        <v>#N/A</v>
      </c>
      <c r="BL2372" s="138" t="e">
        <f>#N/A</f>
        <v>#N/A</v>
      </c>
      <c r="BM2372" s="138" t="e">
        <f>#N/A</f>
        <v>#N/A</v>
      </c>
      <c r="BN2372" s="26"/>
      <c r="BO2372" s="26"/>
      <c r="BP2372" s="26"/>
      <c r="BQ2372" s="38"/>
      <c r="BR2372" s="26"/>
      <c r="BS2372" s="26"/>
      <c r="BT2372" s="26"/>
      <c r="BU2372" s="26"/>
      <c r="BV2372" s="39"/>
    </row>
    <row r="2373" spans="1:74" ht="15" hidden="1" customHeight="1" thickBot="1">
      <c r="A2373" s="26">
        <v>2020</v>
      </c>
      <c r="B2373" s="67">
        <v>2369</v>
      </c>
      <c r="C2373" s="26" t="s">
        <v>129</v>
      </c>
      <c r="D2373" s="26" t="s">
        <v>4642</v>
      </c>
      <c r="E2373" s="26" t="s">
        <v>4643</v>
      </c>
      <c r="F2373" s="27">
        <v>44076</v>
      </c>
      <c r="G2373" s="26" t="s">
        <v>4905</v>
      </c>
      <c r="H2373" s="26" t="s">
        <v>4645</v>
      </c>
      <c r="I2373" s="26" t="s">
        <v>4645</v>
      </c>
      <c r="J2373" s="28" t="s">
        <v>4646</v>
      </c>
      <c r="K2373" s="26" t="s">
        <v>135</v>
      </c>
      <c r="L2373" s="26" t="s">
        <v>4647</v>
      </c>
      <c r="M2373" s="26" t="s">
        <v>137</v>
      </c>
      <c r="N2373" s="26" t="s">
        <v>138</v>
      </c>
      <c r="O2373" s="26" t="s">
        <v>138</v>
      </c>
      <c r="Q2373" s="30">
        <v>86</v>
      </c>
      <c r="R2373" s="30">
        <v>9760</v>
      </c>
      <c r="S2373" s="31" t="e">
        <f>#N/A</f>
        <v>#N/A</v>
      </c>
      <c r="T2373" s="30">
        <v>2155</v>
      </c>
      <c r="AB2373" s="33" t="e">
        <f>#N/A</f>
        <v>#N/A</v>
      </c>
      <c r="AC2373" s="30">
        <v>1600</v>
      </c>
      <c r="AD2373" s="30" t="e">
        <f>#N/A</f>
        <v>#N/A</v>
      </c>
      <c r="AE2373" s="34">
        <v>0.75</v>
      </c>
      <c r="AG2373" s="30" t="e">
        <f>#N/A</f>
        <v>#N/A</v>
      </c>
      <c r="AH2373" s="30" t="e">
        <f>#N/A</f>
        <v>#N/A</v>
      </c>
      <c r="AI2373" s="30">
        <v>14383.157894736845</v>
      </c>
      <c r="AJ2373" s="30" t="e">
        <f>#N/A</f>
        <v>#N/A</v>
      </c>
      <c r="AK2373" s="26" t="s">
        <v>139</v>
      </c>
      <c r="AL2373" s="26">
        <v>33</v>
      </c>
      <c r="AM2373" s="26" t="s">
        <v>4713</v>
      </c>
      <c r="AU2373" s="26" t="s">
        <v>4649</v>
      </c>
      <c r="AV2373" s="26" t="s">
        <v>4715</v>
      </c>
      <c r="BB2373" s="26" t="s">
        <v>4652</v>
      </c>
      <c r="BD2373" s="37">
        <v>44160</v>
      </c>
      <c r="BE2373" s="30">
        <v>36322</v>
      </c>
      <c r="BF2373" s="30">
        <v>51389</v>
      </c>
      <c r="BG2373" s="37" t="s">
        <v>147</v>
      </c>
      <c r="BH2373" s="37" t="s">
        <v>4826</v>
      </c>
      <c r="BI2373" s="37" t="s">
        <v>4826</v>
      </c>
      <c r="BJ2373" s="138" t="e">
        <f>#N/A</f>
        <v>#N/A</v>
      </c>
      <c r="BK2373" s="138" t="e">
        <f>#N/A</f>
        <v>#N/A</v>
      </c>
      <c r="BL2373" s="138" t="e">
        <f>#N/A</f>
        <v>#N/A</v>
      </c>
      <c r="BM2373" s="138" t="e">
        <f>#N/A</f>
        <v>#N/A</v>
      </c>
      <c r="BN2373" s="26"/>
      <c r="BO2373" s="26"/>
      <c r="BP2373" s="26"/>
      <c r="BQ2373" s="38"/>
      <c r="BR2373" s="26"/>
      <c r="BS2373" s="26"/>
      <c r="BT2373" s="26"/>
      <c r="BU2373" s="26"/>
      <c r="BV2373" s="39"/>
    </row>
    <row r="2374" spans="1:74" ht="15" hidden="1" customHeight="1" thickBot="1">
      <c r="A2374" s="26">
        <v>2020</v>
      </c>
      <c r="B2374" s="26">
        <v>2370</v>
      </c>
      <c r="C2374" s="26" t="s">
        <v>129</v>
      </c>
      <c r="D2374" s="26" t="s">
        <v>4642</v>
      </c>
      <c r="E2374" s="26" t="s">
        <v>4643</v>
      </c>
      <c r="F2374" s="27">
        <v>44076</v>
      </c>
      <c r="G2374" s="26" t="s">
        <v>4906</v>
      </c>
      <c r="H2374" s="26" t="s">
        <v>4645</v>
      </c>
      <c r="I2374" s="26" t="s">
        <v>4645</v>
      </c>
      <c r="J2374" s="28" t="s">
        <v>4646</v>
      </c>
      <c r="K2374" s="26" t="s">
        <v>135</v>
      </c>
      <c r="L2374" s="26" t="s">
        <v>4647</v>
      </c>
      <c r="M2374" s="26" t="s">
        <v>137</v>
      </c>
      <c r="N2374" s="26" t="s">
        <v>138</v>
      </c>
      <c r="O2374" s="26" t="s">
        <v>138</v>
      </c>
      <c r="Q2374" s="30">
        <v>80</v>
      </c>
      <c r="R2374" s="30">
        <v>7960</v>
      </c>
      <c r="S2374" s="31" t="e">
        <f>#N/A</f>
        <v>#N/A</v>
      </c>
      <c r="T2374" s="30">
        <v>1664</v>
      </c>
      <c r="AB2374" s="33" t="e">
        <f>#N/A</f>
        <v>#N/A</v>
      </c>
      <c r="AC2374" s="30">
        <v>1600</v>
      </c>
      <c r="AD2374" s="30" t="e">
        <f>#N/A</f>
        <v>#N/A</v>
      </c>
      <c r="AE2374" s="34">
        <v>0.78</v>
      </c>
      <c r="AG2374" s="30" t="e">
        <f>#N/A</f>
        <v>#N/A</v>
      </c>
      <c r="AH2374" s="30" t="e">
        <f>#N/A</f>
        <v>#N/A</v>
      </c>
      <c r="AI2374" s="30">
        <v>11730.526315789475</v>
      </c>
      <c r="AJ2374" s="30" t="e">
        <f>#N/A</f>
        <v>#N/A</v>
      </c>
      <c r="AK2374" s="26" t="s">
        <v>139</v>
      </c>
      <c r="AL2374" s="26">
        <v>33</v>
      </c>
      <c r="AM2374" s="26" t="s">
        <v>4713</v>
      </c>
      <c r="AU2374" s="26" t="s">
        <v>4649</v>
      </c>
      <c r="AV2374" s="26" t="s">
        <v>4715</v>
      </c>
      <c r="BB2374" s="26" t="s">
        <v>4652</v>
      </c>
      <c r="BD2374" s="37">
        <v>44160</v>
      </c>
      <c r="BE2374" s="30">
        <v>36322</v>
      </c>
      <c r="BF2374" s="30">
        <v>51389</v>
      </c>
      <c r="BG2374" s="37" t="s">
        <v>147</v>
      </c>
      <c r="BH2374" s="37" t="s">
        <v>4826</v>
      </c>
      <c r="BI2374" s="37" t="s">
        <v>4826</v>
      </c>
      <c r="BJ2374" s="138" t="e">
        <f>#N/A</f>
        <v>#N/A</v>
      </c>
      <c r="BK2374" s="138" t="e">
        <f>#N/A</f>
        <v>#N/A</v>
      </c>
      <c r="BL2374" s="138" t="e">
        <f>#N/A</f>
        <v>#N/A</v>
      </c>
      <c r="BM2374" s="138" t="e">
        <f>#N/A</f>
        <v>#N/A</v>
      </c>
      <c r="BN2374" s="26"/>
      <c r="BO2374" s="26"/>
      <c r="BP2374" s="26"/>
      <c r="BQ2374" s="38"/>
      <c r="BR2374" s="26"/>
      <c r="BS2374" s="26"/>
      <c r="BT2374" s="26"/>
      <c r="BU2374" s="26"/>
      <c r="BV2374" s="39"/>
    </row>
    <row r="2375" spans="1:74" ht="15" hidden="1" customHeight="1" thickBot="1">
      <c r="A2375" s="26">
        <v>2020</v>
      </c>
      <c r="B2375" s="67">
        <v>2371</v>
      </c>
      <c r="C2375" s="26" t="s">
        <v>129</v>
      </c>
      <c r="D2375" s="26" t="s">
        <v>4642</v>
      </c>
      <c r="E2375" s="26" t="s">
        <v>4643</v>
      </c>
      <c r="F2375" s="27">
        <v>44076</v>
      </c>
      <c r="G2375" s="26" t="s">
        <v>4907</v>
      </c>
      <c r="H2375" s="26" t="s">
        <v>4645</v>
      </c>
      <c r="I2375" s="26" t="s">
        <v>4645</v>
      </c>
      <c r="J2375" s="28" t="s">
        <v>4646</v>
      </c>
      <c r="K2375" s="26" t="s">
        <v>135</v>
      </c>
      <c r="L2375" s="26" t="s">
        <v>4647</v>
      </c>
      <c r="M2375" s="26" t="s">
        <v>137</v>
      </c>
      <c r="N2375" s="26" t="s">
        <v>138</v>
      </c>
      <c r="O2375" s="26" t="s">
        <v>138</v>
      </c>
      <c r="Q2375" s="30">
        <v>81</v>
      </c>
      <c r="R2375" s="30">
        <v>9290</v>
      </c>
      <c r="S2375" s="31" t="e">
        <f>#N/A</f>
        <v>#N/A</v>
      </c>
      <c r="T2375" s="30">
        <v>1657</v>
      </c>
      <c r="AB2375" s="33" t="e">
        <f>#N/A</f>
        <v>#N/A</v>
      </c>
      <c r="AC2375" s="30">
        <v>1600</v>
      </c>
      <c r="AD2375" s="30" t="e">
        <f>#N/A</f>
        <v>#N/A</v>
      </c>
      <c r="AE2375" s="34">
        <v>0.78</v>
      </c>
      <c r="AG2375" s="30" t="e">
        <f>#N/A</f>
        <v>#N/A</v>
      </c>
      <c r="AH2375" s="30" t="e">
        <f>#N/A</f>
        <v>#N/A</v>
      </c>
      <c r="AI2375" s="30">
        <v>13690.526315789475</v>
      </c>
      <c r="AJ2375" s="30" t="e">
        <f>#N/A</f>
        <v>#N/A</v>
      </c>
      <c r="AK2375" s="26" t="s">
        <v>139</v>
      </c>
      <c r="AL2375" s="26">
        <v>33</v>
      </c>
      <c r="AM2375" s="26" t="s">
        <v>4713</v>
      </c>
      <c r="AU2375" s="26" t="s">
        <v>4649</v>
      </c>
      <c r="AV2375" s="26" t="s">
        <v>4715</v>
      </c>
      <c r="BB2375" s="26" t="s">
        <v>4652</v>
      </c>
      <c r="BD2375" s="37">
        <v>44160</v>
      </c>
      <c r="BE2375" s="30">
        <v>36322</v>
      </c>
      <c r="BF2375" s="30">
        <v>51389</v>
      </c>
      <c r="BG2375" s="37" t="s">
        <v>147</v>
      </c>
      <c r="BH2375" s="37" t="s">
        <v>4826</v>
      </c>
      <c r="BI2375" s="37" t="s">
        <v>4826</v>
      </c>
      <c r="BJ2375" s="138" t="e">
        <f>#N/A</f>
        <v>#N/A</v>
      </c>
      <c r="BK2375" s="138" t="e">
        <f>#N/A</f>
        <v>#N/A</v>
      </c>
      <c r="BL2375" s="138" t="e">
        <f>#N/A</f>
        <v>#N/A</v>
      </c>
      <c r="BM2375" s="138" t="e">
        <f>#N/A</f>
        <v>#N/A</v>
      </c>
      <c r="BN2375" s="26"/>
      <c r="BO2375" s="26"/>
      <c r="BP2375" s="26"/>
      <c r="BQ2375" s="38"/>
      <c r="BR2375" s="26"/>
      <c r="BS2375" s="26"/>
      <c r="BT2375" s="26"/>
      <c r="BU2375" s="26"/>
      <c r="BV2375" s="39"/>
    </row>
    <row r="2376" spans="1:74" ht="15" hidden="1" customHeight="1" thickBot="1">
      <c r="A2376" s="26">
        <v>2020</v>
      </c>
      <c r="B2376" s="26">
        <v>2372</v>
      </c>
      <c r="C2376" s="26" t="s">
        <v>129</v>
      </c>
      <c r="D2376" s="26" t="s">
        <v>4642</v>
      </c>
      <c r="E2376" s="26" t="s">
        <v>4643</v>
      </c>
      <c r="F2376" s="27">
        <v>44076</v>
      </c>
      <c r="G2376" s="26" t="s">
        <v>4908</v>
      </c>
      <c r="H2376" s="26" t="s">
        <v>4645</v>
      </c>
      <c r="I2376" s="26" t="s">
        <v>4645</v>
      </c>
      <c r="J2376" s="28" t="s">
        <v>4646</v>
      </c>
      <c r="K2376" s="26" t="s">
        <v>135</v>
      </c>
      <c r="L2376" s="26" t="s">
        <v>4647</v>
      </c>
      <c r="M2376" s="26" t="s">
        <v>137</v>
      </c>
      <c r="N2376" s="26" t="s">
        <v>138</v>
      </c>
      <c r="O2376" s="26" t="s">
        <v>138</v>
      </c>
      <c r="Q2376" s="30">
        <v>80</v>
      </c>
      <c r="R2376" s="30">
        <v>7776</v>
      </c>
      <c r="S2376" s="31" t="e">
        <f>#N/A</f>
        <v>#N/A</v>
      </c>
      <c r="T2376" s="30">
        <v>1467</v>
      </c>
      <c r="AB2376" s="33" t="e">
        <f>#N/A</f>
        <v>#N/A</v>
      </c>
      <c r="AC2376" s="30">
        <v>1600</v>
      </c>
      <c r="AD2376" s="30" t="e">
        <f>#N/A</f>
        <v>#N/A</v>
      </c>
      <c r="AE2376" s="34">
        <v>0.98</v>
      </c>
      <c r="AG2376" s="30" t="e">
        <f>#N/A</f>
        <v>#N/A</v>
      </c>
      <c r="AH2376" s="30" t="e">
        <f>#N/A</f>
        <v>#N/A</v>
      </c>
      <c r="AI2376" s="30">
        <v>11458.815789473687</v>
      </c>
      <c r="AJ2376" s="30" t="e">
        <f>#N/A</f>
        <v>#N/A</v>
      </c>
      <c r="AK2376" s="26" t="s">
        <v>139</v>
      </c>
      <c r="AL2376" s="26">
        <v>33</v>
      </c>
      <c r="AM2376" s="26" t="s">
        <v>4713</v>
      </c>
      <c r="AU2376" s="26" t="s">
        <v>4649</v>
      </c>
      <c r="AV2376" s="26" t="s">
        <v>4715</v>
      </c>
      <c r="BB2376" s="26" t="s">
        <v>4652</v>
      </c>
      <c r="BD2376" s="37">
        <v>44160</v>
      </c>
      <c r="BE2376" s="30">
        <v>36322</v>
      </c>
      <c r="BF2376" s="30">
        <v>51389</v>
      </c>
      <c r="BG2376" s="37" t="s">
        <v>147</v>
      </c>
      <c r="BH2376" s="37" t="s">
        <v>4826</v>
      </c>
      <c r="BI2376" s="37" t="s">
        <v>4826</v>
      </c>
      <c r="BJ2376" s="138" t="e">
        <f>#N/A</f>
        <v>#N/A</v>
      </c>
      <c r="BK2376" s="138" t="e">
        <f>#N/A</f>
        <v>#N/A</v>
      </c>
      <c r="BL2376" s="138" t="e">
        <f>#N/A</f>
        <v>#N/A</v>
      </c>
      <c r="BM2376" s="138" t="e">
        <f>#N/A</f>
        <v>#N/A</v>
      </c>
      <c r="BN2376" s="26"/>
      <c r="BO2376" s="26"/>
      <c r="BP2376" s="26"/>
      <c r="BQ2376" s="38"/>
      <c r="BR2376" s="26"/>
      <c r="BS2376" s="26"/>
      <c r="BT2376" s="26"/>
      <c r="BU2376" s="26"/>
      <c r="BV2376" s="39"/>
    </row>
    <row r="2377" spans="1:74" ht="15" hidden="1" customHeight="1" thickBot="1">
      <c r="A2377" s="26">
        <v>2020</v>
      </c>
      <c r="B2377" s="67">
        <v>2373</v>
      </c>
      <c r="C2377" s="26" t="s">
        <v>129</v>
      </c>
      <c r="D2377" s="26" t="s">
        <v>4642</v>
      </c>
      <c r="E2377" s="26" t="s">
        <v>4643</v>
      </c>
      <c r="F2377" s="27">
        <v>44076</v>
      </c>
      <c r="G2377" s="26" t="s">
        <v>4909</v>
      </c>
      <c r="H2377" s="26" t="s">
        <v>4645</v>
      </c>
      <c r="I2377" s="26" t="s">
        <v>4645</v>
      </c>
      <c r="J2377" s="28" t="s">
        <v>4646</v>
      </c>
      <c r="K2377" s="26" t="s">
        <v>135</v>
      </c>
      <c r="L2377" s="26" t="s">
        <v>4647</v>
      </c>
      <c r="M2377" s="26" t="s">
        <v>137</v>
      </c>
      <c r="N2377" s="26" t="s">
        <v>138</v>
      </c>
      <c r="O2377" s="26" t="s">
        <v>138</v>
      </c>
      <c r="Q2377" s="30">
        <v>80</v>
      </c>
      <c r="R2377" s="30">
        <v>8370</v>
      </c>
      <c r="S2377" s="31" t="e">
        <f>#N/A</f>
        <v>#N/A</v>
      </c>
      <c r="T2377" s="30">
        <v>1985</v>
      </c>
      <c r="AB2377" s="33" t="e">
        <f>#N/A</f>
        <v>#N/A</v>
      </c>
      <c r="AC2377" s="30">
        <v>1600</v>
      </c>
      <c r="AD2377" s="30" t="e">
        <f>#N/A</f>
        <v>#N/A</v>
      </c>
      <c r="AE2377" s="34">
        <v>0.98</v>
      </c>
      <c r="AG2377" s="30" t="e">
        <f>#N/A</f>
        <v>#N/A</v>
      </c>
      <c r="AH2377" s="30" t="e">
        <f>#N/A</f>
        <v>#N/A</v>
      </c>
      <c r="AI2377" s="30">
        <v>12334.736842105265</v>
      </c>
      <c r="AJ2377" s="30" t="e">
        <f>#N/A</f>
        <v>#N/A</v>
      </c>
      <c r="AK2377" s="26" t="s">
        <v>139</v>
      </c>
      <c r="AL2377" s="26">
        <v>33</v>
      </c>
      <c r="AM2377" s="26" t="s">
        <v>4713</v>
      </c>
      <c r="AU2377" s="26" t="s">
        <v>4649</v>
      </c>
      <c r="AV2377" s="26" t="s">
        <v>4715</v>
      </c>
      <c r="BB2377" s="26" t="s">
        <v>4652</v>
      </c>
      <c r="BD2377" s="37">
        <v>44160</v>
      </c>
      <c r="BE2377" s="30">
        <v>36322</v>
      </c>
      <c r="BF2377" s="30">
        <v>51389</v>
      </c>
      <c r="BG2377" s="37" t="s">
        <v>147</v>
      </c>
      <c r="BH2377" s="37" t="s">
        <v>4826</v>
      </c>
      <c r="BI2377" s="37" t="s">
        <v>4826</v>
      </c>
      <c r="BJ2377" s="138" t="e">
        <f>#N/A</f>
        <v>#N/A</v>
      </c>
      <c r="BK2377" s="138" t="e">
        <f>#N/A</f>
        <v>#N/A</v>
      </c>
      <c r="BL2377" s="138" t="e">
        <f>#N/A</f>
        <v>#N/A</v>
      </c>
      <c r="BM2377" s="138" t="e">
        <f>#N/A</f>
        <v>#N/A</v>
      </c>
      <c r="BN2377" s="26"/>
      <c r="BO2377" s="26"/>
      <c r="BP2377" s="26"/>
      <c r="BQ2377" s="38"/>
      <c r="BR2377" s="26"/>
      <c r="BS2377" s="26"/>
      <c r="BT2377" s="26"/>
      <c r="BU2377" s="26"/>
      <c r="BV2377" s="39"/>
    </row>
    <row r="2378" spans="1:74" ht="15" hidden="1" customHeight="1" thickBot="1">
      <c r="A2378" s="26">
        <v>2020</v>
      </c>
      <c r="B2378" s="26">
        <v>2374</v>
      </c>
      <c r="C2378" s="26" t="s">
        <v>129</v>
      </c>
      <c r="D2378" s="26" t="s">
        <v>4642</v>
      </c>
      <c r="E2378" s="26" t="s">
        <v>4643</v>
      </c>
      <c r="F2378" s="27">
        <v>44076</v>
      </c>
      <c r="G2378" s="26" t="s">
        <v>4910</v>
      </c>
      <c r="H2378" s="26" t="s">
        <v>4645</v>
      </c>
      <c r="I2378" s="26" t="s">
        <v>4645</v>
      </c>
      <c r="J2378" s="28" t="s">
        <v>4646</v>
      </c>
      <c r="K2378" s="26" t="s">
        <v>135</v>
      </c>
      <c r="L2378" s="26" t="s">
        <v>4647</v>
      </c>
      <c r="M2378" s="26" t="s">
        <v>137</v>
      </c>
      <c r="N2378" s="26" t="s">
        <v>138</v>
      </c>
      <c r="O2378" s="26" t="s">
        <v>138</v>
      </c>
      <c r="Q2378" s="30">
        <v>82</v>
      </c>
      <c r="R2378" s="30">
        <v>9670</v>
      </c>
      <c r="S2378" s="31" t="e">
        <f>#N/A</f>
        <v>#N/A</v>
      </c>
      <c r="T2378" s="30">
        <v>1813</v>
      </c>
      <c r="AB2378" s="33" t="e">
        <f>#N/A</f>
        <v>#N/A</v>
      </c>
      <c r="AC2378" s="30">
        <v>1600</v>
      </c>
      <c r="AD2378" s="30" t="e">
        <f>#N/A</f>
        <v>#N/A</v>
      </c>
      <c r="AE2378" s="34">
        <v>0.5254545454545454</v>
      </c>
      <c r="AG2378" s="30" t="e">
        <f>#N/A</f>
        <v>#N/A</v>
      </c>
      <c r="AH2378" s="30" t="e">
        <f>#N/A</f>
        <v>#N/A</v>
      </c>
      <c r="AI2378" s="30">
        <v>14250.526315789475</v>
      </c>
      <c r="AJ2378" s="30" t="e">
        <f>#N/A</f>
        <v>#N/A</v>
      </c>
      <c r="AK2378" s="26" t="s">
        <v>139</v>
      </c>
      <c r="AL2378" s="26">
        <v>33</v>
      </c>
      <c r="AM2378" s="26" t="s">
        <v>4713</v>
      </c>
      <c r="AU2378" s="26" t="s">
        <v>4649</v>
      </c>
      <c r="AV2378" s="26" t="s">
        <v>4715</v>
      </c>
      <c r="BB2378" s="26" t="s">
        <v>4652</v>
      </c>
      <c r="BD2378" s="37">
        <v>44160</v>
      </c>
      <c r="BE2378" s="30">
        <v>36322</v>
      </c>
      <c r="BF2378" s="30">
        <v>51389</v>
      </c>
      <c r="BG2378" s="37" t="s">
        <v>147</v>
      </c>
      <c r="BH2378" s="37" t="s">
        <v>4826</v>
      </c>
      <c r="BI2378" s="37" t="s">
        <v>4826</v>
      </c>
      <c r="BJ2378" s="138" t="e">
        <f>#N/A</f>
        <v>#N/A</v>
      </c>
      <c r="BK2378" s="138" t="e">
        <f>#N/A</f>
        <v>#N/A</v>
      </c>
      <c r="BL2378" s="138" t="e">
        <f>#N/A</f>
        <v>#N/A</v>
      </c>
      <c r="BM2378" s="138" t="e">
        <f>#N/A</f>
        <v>#N/A</v>
      </c>
      <c r="BN2378" s="26"/>
      <c r="BO2378" s="26"/>
      <c r="BP2378" s="26"/>
      <c r="BQ2378" s="38"/>
      <c r="BR2378" s="26"/>
      <c r="BS2378" s="26"/>
      <c r="BT2378" s="26"/>
      <c r="BU2378" s="26"/>
      <c r="BV2378" s="39"/>
    </row>
    <row r="2379" spans="1:74" ht="15" hidden="1" customHeight="1" thickBot="1">
      <c r="A2379" s="26">
        <v>2020</v>
      </c>
      <c r="B2379" s="67">
        <v>2375</v>
      </c>
      <c r="C2379" s="26" t="s">
        <v>129</v>
      </c>
      <c r="D2379" s="26" t="s">
        <v>4642</v>
      </c>
      <c r="E2379" s="26" t="s">
        <v>4643</v>
      </c>
      <c r="F2379" s="27">
        <v>44076</v>
      </c>
      <c r="G2379" s="26" t="s">
        <v>4911</v>
      </c>
      <c r="H2379" s="26" t="s">
        <v>4645</v>
      </c>
      <c r="I2379" s="26" t="s">
        <v>4645</v>
      </c>
      <c r="J2379" s="28" t="s">
        <v>4646</v>
      </c>
      <c r="K2379" s="26" t="s">
        <v>135</v>
      </c>
      <c r="L2379" s="26" t="s">
        <v>4647</v>
      </c>
      <c r="M2379" s="26" t="s">
        <v>137</v>
      </c>
      <c r="N2379" s="26" t="s">
        <v>138</v>
      </c>
      <c r="O2379" s="26" t="s">
        <v>138</v>
      </c>
      <c r="Q2379" s="30">
        <v>78</v>
      </c>
      <c r="R2379" s="30">
        <v>8380</v>
      </c>
      <c r="S2379" s="31" t="e">
        <f>#N/A</f>
        <v>#N/A</v>
      </c>
      <c r="T2379" s="30">
        <v>1668</v>
      </c>
      <c r="AB2379" s="33" t="e">
        <f>#N/A</f>
        <v>#N/A</v>
      </c>
      <c r="AC2379" s="30">
        <v>1600</v>
      </c>
      <c r="AD2379" s="30" t="e">
        <f>#N/A</f>
        <v>#N/A</v>
      </c>
      <c r="AE2379" s="34">
        <v>0.53</v>
      </c>
      <c r="AG2379" s="30" t="e">
        <f>#N/A</f>
        <v>#N/A</v>
      </c>
      <c r="AH2379" s="30" t="e">
        <f>#N/A</f>
        <v>#N/A</v>
      </c>
      <c r="AI2379" s="30">
        <v>12349.473684210529</v>
      </c>
      <c r="AJ2379" s="30" t="e">
        <f>#N/A</f>
        <v>#N/A</v>
      </c>
      <c r="AK2379" s="26" t="s">
        <v>139</v>
      </c>
      <c r="AL2379" s="26">
        <v>33</v>
      </c>
      <c r="AM2379" s="26" t="s">
        <v>4713</v>
      </c>
      <c r="AU2379" s="26" t="s">
        <v>4649</v>
      </c>
      <c r="AV2379" s="26" t="s">
        <v>4715</v>
      </c>
      <c r="BB2379" s="26" t="s">
        <v>4652</v>
      </c>
      <c r="BD2379" s="37">
        <v>44160</v>
      </c>
      <c r="BE2379" s="30">
        <v>36322</v>
      </c>
      <c r="BF2379" s="30">
        <v>51389</v>
      </c>
      <c r="BG2379" s="37" t="s">
        <v>147</v>
      </c>
      <c r="BH2379" s="37" t="s">
        <v>4826</v>
      </c>
      <c r="BI2379" s="37" t="s">
        <v>4826</v>
      </c>
      <c r="BJ2379" s="138" t="e">
        <f>#N/A</f>
        <v>#N/A</v>
      </c>
      <c r="BK2379" s="138" t="e">
        <f>#N/A</f>
        <v>#N/A</v>
      </c>
      <c r="BL2379" s="138" t="e">
        <f>#N/A</f>
        <v>#N/A</v>
      </c>
      <c r="BM2379" s="138" t="e">
        <f>#N/A</f>
        <v>#N/A</v>
      </c>
      <c r="BN2379" s="26"/>
      <c r="BO2379" s="26"/>
      <c r="BP2379" s="26"/>
      <c r="BQ2379" s="38"/>
      <c r="BR2379" s="26"/>
      <c r="BS2379" s="26"/>
      <c r="BT2379" s="26"/>
      <c r="BU2379" s="26"/>
      <c r="BV2379" s="39"/>
    </row>
    <row r="2380" spans="1:74" ht="15" hidden="1" customHeight="1" thickBot="1">
      <c r="A2380" s="26">
        <v>2020</v>
      </c>
      <c r="B2380" s="26">
        <v>2376</v>
      </c>
      <c r="C2380" s="26" t="s">
        <v>129</v>
      </c>
      <c r="D2380" s="26" t="s">
        <v>4642</v>
      </c>
      <c r="E2380" s="26" t="s">
        <v>4643</v>
      </c>
      <c r="F2380" s="27">
        <v>44076</v>
      </c>
      <c r="G2380" s="26" t="s">
        <v>4912</v>
      </c>
      <c r="H2380" s="26" t="s">
        <v>4645</v>
      </c>
      <c r="I2380" s="26" t="s">
        <v>4645</v>
      </c>
      <c r="J2380" s="28" t="s">
        <v>4646</v>
      </c>
      <c r="K2380" s="26" t="s">
        <v>135</v>
      </c>
      <c r="L2380" s="26" t="s">
        <v>4647</v>
      </c>
      <c r="M2380" s="26" t="s">
        <v>137</v>
      </c>
      <c r="N2380" s="26" t="s">
        <v>138</v>
      </c>
      <c r="O2380" s="26" t="s">
        <v>138</v>
      </c>
      <c r="Q2380" s="30">
        <v>77</v>
      </c>
      <c r="R2380" s="30">
        <v>7180</v>
      </c>
      <c r="S2380" s="31" t="e">
        <f>#N/A</f>
        <v>#N/A</v>
      </c>
      <c r="T2380" s="30">
        <v>1614</v>
      </c>
      <c r="U2380" s="30">
        <v>1418</v>
      </c>
      <c r="V2380" s="32">
        <v>5.0847457627118642</v>
      </c>
      <c r="W2380" s="30">
        <v>48</v>
      </c>
      <c r="X2380" s="30">
        <f>(W2380*U2380/5)*(1000/R2380)</f>
        <v>1895.9331476323121</v>
      </c>
      <c r="Y2380" s="30">
        <f>X2380*R2380/1000</f>
        <v>13612.8</v>
      </c>
      <c r="AB2380" s="33" t="e">
        <f>#N/A</f>
        <v>#N/A</v>
      </c>
      <c r="AC2380" s="30">
        <v>1600</v>
      </c>
      <c r="AD2380" s="30" t="e">
        <f>#N/A</f>
        <v>#N/A</v>
      </c>
      <c r="AE2380" s="34">
        <v>0.88476190476190475</v>
      </c>
      <c r="AG2380" s="30" t="e">
        <f>#N/A</f>
        <v>#N/A</v>
      </c>
      <c r="AH2380" s="30" t="e">
        <f>#N/A</f>
        <v>#N/A</v>
      </c>
      <c r="AI2380" s="30">
        <v>10581.052631578948</v>
      </c>
      <c r="AJ2380" s="30" t="e">
        <f>#N/A</f>
        <v>#N/A</v>
      </c>
      <c r="AK2380" s="26" t="s">
        <v>139</v>
      </c>
      <c r="AL2380" s="26">
        <v>33</v>
      </c>
      <c r="AM2380" s="26" t="s">
        <v>4713</v>
      </c>
      <c r="AU2380" s="26" t="s">
        <v>4649</v>
      </c>
      <c r="AV2380" s="26" t="s">
        <v>4715</v>
      </c>
      <c r="BB2380" s="26" t="s">
        <v>4652</v>
      </c>
      <c r="BD2380" s="37">
        <v>44160</v>
      </c>
      <c r="BE2380" s="30">
        <v>36322</v>
      </c>
      <c r="BF2380" s="30">
        <v>51389</v>
      </c>
      <c r="BG2380" s="37" t="s">
        <v>147</v>
      </c>
      <c r="BH2380" s="37" t="s">
        <v>4826</v>
      </c>
      <c r="BI2380" s="37" t="s">
        <v>4826</v>
      </c>
      <c r="BJ2380" s="138" t="e">
        <f>#N/A</f>
        <v>#N/A</v>
      </c>
      <c r="BK2380" s="138" t="e">
        <f>#N/A</f>
        <v>#N/A</v>
      </c>
      <c r="BL2380" s="138" t="e">
        <f>#N/A</f>
        <v>#N/A</v>
      </c>
      <c r="BM2380" s="138" t="e">
        <f>#N/A</f>
        <v>#N/A</v>
      </c>
      <c r="BN2380" s="26"/>
      <c r="BO2380" s="26"/>
      <c r="BP2380" s="26"/>
      <c r="BQ2380" s="38"/>
      <c r="BR2380" s="26"/>
      <c r="BS2380" s="26"/>
      <c r="BT2380" s="26"/>
      <c r="BU2380" s="26"/>
      <c r="BV2380" s="39"/>
    </row>
    <row r="2381" spans="1:74" ht="15" hidden="1" customHeight="1" thickBot="1">
      <c r="A2381" s="26">
        <v>2020</v>
      </c>
      <c r="B2381" s="67">
        <v>2377</v>
      </c>
      <c r="C2381" s="26" t="s">
        <v>129</v>
      </c>
      <c r="D2381" s="26" t="s">
        <v>4642</v>
      </c>
      <c r="E2381" s="26" t="s">
        <v>4643</v>
      </c>
      <c r="F2381" s="27">
        <v>44076</v>
      </c>
      <c r="G2381" s="26" t="s">
        <v>4913</v>
      </c>
      <c r="H2381" s="26" t="s">
        <v>4645</v>
      </c>
      <c r="I2381" s="26" t="s">
        <v>4645</v>
      </c>
      <c r="J2381" s="28" t="s">
        <v>4646</v>
      </c>
      <c r="K2381" s="26" t="s">
        <v>135</v>
      </c>
      <c r="L2381" s="26" t="s">
        <v>4647</v>
      </c>
      <c r="M2381" s="26" t="s">
        <v>137</v>
      </c>
      <c r="N2381" s="26" t="s">
        <v>138</v>
      </c>
      <c r="O2381" s="26" t="s">
        <v>138</v>
      </c>
      <c r="Q2381" s="30">
        <v>81</v>
      </c>
      <c r="R2381" s="30">
        <v>8120</v>
      </c>
      <c r="S2381" s="31" t="e">
        <f>#N/A</f>
        <v>#N/A</v>
      </c>
      <c r="T2381" s="30">
        <v>1727</v>
      </c>
      <c r="AB2381" s="33" t="e">
        <f>#N/A</f>
        <v>#N/A</v>
      </c>
      <c r="AC2381" s="30">
        <v>1600</v>
      </c>
      <c r="AD2381" s="30" t="e">
        <f>#N/A</f>
        <v>#N/A</v>
      </c>
      <c r="AE2381" s="34">
        <v>0.88</v>
      </c>
      <c r="AG2381" s="30" t="e">
        <f>#N/A</f>
        <v>#N/A</v>
      </c>
      <c r="AH2381" s="30" t="e">
        <f>#N/A</f>
        <v>#N/A</v>
      </c>
      <c r="AI2381" s="30">
        <v>11966.315789473685</v>
      </c>
      <c r="AJ2381" s="30" t="e">
        <f>#N/A</f>
        <v>#N/A</v>
      </c>
      <c r="AK2381" s="26" t="s">
        <v>139</v>
      </c>
      <c r="AL2381" s="26">
        <v>33</v>
      </c>
      <c r="AM2381" s="26" t="s">
        <v>4713</v>
      </c>
      <c r="AU2381" s="26" t="s">
        <v>4649</v>
      </c>
      <c r="AV2381" s="26" t="s">
        <v>4715</v>
      </c>
      <c r="BB2381" s="26" t="s">
        <v>4652</v>
      </c>
      <c r="BD2381" s="37">
        <v>44160</v>
      </c>
      <c r="BE2381" s="30">
        <v>36322</v>
      </c>
      <c r="BF2381" s="30">
        <v>51389</v>
      </c>
      <c r="BG2381" s="37" t="s">
        <v>147</v>
      </c>
      <c r="BH2381" s="37" t="s">
        <v>4826</v>
      </c>
      <c r="BI2381" s="37" t="s">
        <v>4826</v>
      </c>
      <c r="BJ2381" s="138" t="e">
        <f>#N/A</f>
        <v>#N/A</v>
      </c>
      <c r="BK2381" s="138" t="e">
        <f>#N/A</f>
        <v>#N/A</v>
      </c>
      <c r="BL2381" s="138" t="e">
        <f>#N/A</f>
        <v>#N/A</v>
      </c>
      <c r="BM2381" s="138" t="e">
        <f>#N/A</f>
        <v>#N/A</v>
      </c>
      <c r="BN2381" s="26"/>
      <c r="BO2381" s="26"/>
      <c r="BP2381" s="26"/>
      <c r="BQ2381" s="38"/>
      <c r="BR2381" s="26"/>
      <c r="BS2381" s="26"/>
      <c r="BT2381" s="26"/>
      <c r="BU2381" s="26"/>
      <c r="BV2381" s="39"/>
    </row>
    <row r="2382" spans="1:74" ht="15" hidden="1" customHeight="1" thickBot="1">
      <c r="A2382" s="26">
        <v>2020</v>
      </c>
      <c r="B2382" s="26">
        <v>2378</v>
      </c>
      <c r="C2382" s="26" t="s">
        <v>129</v>
      </c>
      <c r="D2382" s="26" t="s">
        <v>4642</v>
      </c>
      <c r="E2382" s="26" t="s">
        <v>4643</v>
      </c>
      <c r="F2382" s="27">
        <v>44076</v>
      </c>
      <c r="G2382" s="26" t="s">
        <v>4914</v>
      </c>
      <c r="H2382" s="26" t="s">
        <v>4645</v>
      </c>
      <c r="I2382" s="26" t="s">
        <v>4645</v>
      </c>
      <c r="J2382" s="28" t="s">
        <v>4646</v>
      </c>
      <c r="K2382" s="26" t="s">
        <v>135</v>
      </c>
      <c r="L2382" s="26" t="s">
        <v>4647</v>
      </c>
      <c r="M2382" s="26" t="s">
        <v>137</v>
      </c>
      <c r="N2382" s="26" t="s">
        <v>138</v>
      </c>
      <c r="O2382" s="26" t="s">
        <v>138</v>
      </c>
      <c r="Q2382" s="30">
        <v>80</v>
      </c>
      <c r="R2382" s="30">
        <v>8350</v>
      </c>
      <c r="S2382" s="31" t="e">
        <f>#N/A</f>
        <v>#N/A</v>
      </c>
      <c r="T2382" s="30">
        <v>1656</v>
      </c>
      <c r="AB2382" s="33" t="e">
        <f>#N/A</f>
        <v>#N/A</v>
      </c>
      <c r="AC2382" s="30">
        <v>1600</v>
      </c>
      <c r="AD2382" s="30" t="e">
        <f>#N/A</f>
        <v>#N/A</v>
      </c>
      <c r="AE2382" s="34">
        <v>0.73</v>
      </c>
      <c r="AG2382" s="30" t="e">
        <f>#N/A</f>
        <v>#N/A</v>
      </c>
      <c r="AH2382" s="30" t="e">
        <f>#N/A</f>
        <v>#N/A</v>
      </c>
      <c r="AI2382" s="30">
        <v>12305.263157894738</v>
      </c>
      <c r="AJ2382" s="30" t="e">
        <f>#N/A</f>
        <v>#N/A</v>
      </c>
      <c r="AK2382" s="26" t="s">
        <v>139</v>
      </c>
      <c r="AL2382" s="26">
        <v>33</v>
      </c>
      <c r="AM2382" s="26" t="s">
        <v>4713</v>
      </c>
      <c r="AU2382" s="26" t="s">
        <v>4649</v>
      </c>
      <c r="AV2382" s="26" t="s">
        <v>4715</v>
      </c>
      <c r="BB2382" s="26" t="s">
        <v>4652</v>
      </c>
      <c r="BD2382" s="37">
        <v>44160</v>
      </c>
      <c r="BE2382" s="30">
        <v>36322</v>
      </c>
      <c r="BF2382" s="30">
        <v>51389</v>
      </c>
      <c r="BG2382" s="37" t="s">
        <v>147</v>
      </c>
      <c r="BH2382" s="37" t="s">
        <v>4826</v>
      </c>
      <c r="BI2382" s="37" t="s">
        <v>4826</v>
      </c>
      <c r="BJ2382" s="138" t="e">
        <f>#N/A</f>
        <v>#N/A</v>
      </c>
      <c r="BK2382" s="138" t="e">
        <f>#N/A</f>
        <v>#N/A</v>
      </c>
      <c r="BL2382" s="138" t="e">
        <f>#N/A</f>
        <v>#N/A</v>
      </c>
      <c r="BM2382" s="138" t="e">
        <f>#N/A</f>
        <v>#N/A</v>
      </c>
      <c r="BN2382" s="26"/>
      <c r="BO2382" s="26"/>
      <c r="BP2382" s="26"/>
      <c r="BQ2382" s="38"/>
      <c r="BR2382" s="26"/>
      <c r="BS2382" s="26"/>
      <c r="BT2382" s="26"/>
      <c r="BU2382" s="26"/>
      <c r="BV2382" s="39"/>
    </row>
    <row r="2383" spans="1:74" ht="15" hidden="1" customHeight="1" thickBot="1">
      <c r="A2383" s="26">
        <v>2020</v>
      </c>
      <c r="B2383" s="67">
        <v>2379</v>
      </c>
      <c r="C2383" s="26" t="s">
        <v>129</v>
      </c>
      <c r="D2383" s="26" t="s">
        <v>4642</v>
      </c>
      <c r="E2383" s="26" t="s">
        <v>4643</v>
      </c>
      <c r="F2383" s="27">
        <v>44076</v>
      </c>
      <c r="G2383" s="26" t="s">
        <v>4915</v>
      </c>
      <c r="H2383" s="26" t="s">
        <v>4645</v>
      </c>
      <c r="I2383" s="26" t="s">
        <v>4645</v>
      </c>
      <c r="J2383" s="28" t="s">
        <v>4646</v>
      </c>
      <c r="K2383" s="26" t="s">
        <v>135</v>
      </c>
      <c r="L2383" s="26" t="s">
        <v>4647</v>
      </c>
      <c r="M2383" s="26" t="s">
        <v>137</v>
      </c>
      <c r="N2383" s="26" t="s">
        <v>138</v>
      </c>
      <c r="O2383" s="26" t="s">
        <v>138</v>
      </c>
      <c r="Q2383" s="30">
        <v>85</v>
      </c>
      <c r="R2383" s="30">
        <v>10240</v>
      </c>
      <c r="S2383" s="31" t="e">
        <f>#N/A</f>
        <v>#N/A</v>
      </c>
      <c r="T2383" s="30">
        <v>2203</v>
      </c>
      <c r="AB2383" s="33" t="e">
        <f>#N/A</f>
        <v>#N/A</v>
      </c>
      <c r="AC2383" s="30">
        <v>1600</v>
      </c>
      <c r="AD2383" s="30" t="e">
        <f>#N/A</f>
        <v>#N/A</v>
      </c>
      <c r="AE2383" s="34">
        <v>0.73</v>
      </c>
      <c r="AG2383" s="30" t="e">
        <f>#N/A</f>
        <v>#N/A</v>
      </c>
      <c r="AH2383" s="30" t="e">
        <f>#N/A</f>
        <v>#N/A</v>
      </c>
      <c r="AI2383" s="30">
        <v>15090.526315789475</v>
      </c>
      <c r="AJ2383" s="30" t="e">
        <f>#N/A</f>
        <v>#N/A</v>
      </c>
      <c r="AK2383" s="26" t="s">
        <v>139</v>
      </c>
      <c r="AL2383" s="26">
        <v>33</v>
      </c>
      <c r="AM2383" s="26" t="s">
        <v>4713</v>
      </c>
      <c r="AU2383" s="26" t="s">
        <v>4649</v>
      </c>
      <c r="AV2383" s="26" t="s">
        <v>4715</v>
      </c>
      <c r="BB2383" s="26" t="s">
        <v>4652</v>
      </c>
      <c r="BD2383" s="37">
        <v>44160</v>
      </c>
      <c r="BE2383" s="30">
        <v>36322</v>
      </c>
      <c r="BF2383" s="30">
        <v>51389</v>
      </c>
      <c r="BG2383" s="37" t="s">
        <v>147</v>
      </c>
      <c r="BH2383" s="37" t="s">
        <v>4826</v>
      </c>
      <c r="BI2383" s="37" t="s">
        <v>4826</v>
      </c>
      <c r="BJ2383" s="138" t="e">
        <f>#N/A</f>
        <v>#N/A</v>
      </c>
      <c r="BK2383" s="138" t="e">
        <f>#N/A</f>
        <v>#N/A</v>
      </c>
      <c r="BL2383" s="138" t="e">
        <f>#N/A</f>
        <v>#N/A</v>
      </c>
      <c r="BM2383" s="138" t="e">
        <f>#N/A</f>
        <v>#N/A</v>
      </c>
      <c r="BN2383" s="26"/>
      <c r="BO2383" s="26"/>
      <c r="BP2383" s="26"/>
      <c r="BQ2383" s="38"/>
      <c r="BR2383" s="26"/>
      <c r="BS2383" s="26"/>
      <c r="BT2383" s="26"/>
      <c r="BU2383" s="26"/>
      <c r="BV2383" s="39"/>
    </row>
    <row r="2384" spans="1:74" ht="15" hidden="1" customHeight="1" thickBot="1">
      <c r="A2384" s="26">
        <v>2020</v>
      </c>
      <c r="B2384" s="26">
        <v>2380</v>
      </c>
      <c r="C2384" s="26" t="s">
        <v>129</v>
      </c>
      <c r="D2384" s="26" t="s">
        <v>4642</v>
      </c>
      <c r="E2384" s="26" t="s">
        <v>4643</v>
      </c>
      <c r="F2384" s="27">
        <v>44076</v>
      </c>
      <c r="G2384" s="26" t="s">
        <v>4916</v>
      </c>
      <c r="H2384" s="26" t="s">
        <v>4645</v>
      </c>
      <c r="I2384" s="26" t="s">
        <v>4645</v>
      </c>
      <c r="J2384" s="28" t="s">
        <v>4646</v>
      </c>
      <c r="K2384" s="26" t="s">
        <v>135</v>
      </c>
      <c r="L2384" s="26" t="s">
        <v>4647</v>
      </c>
      <c r="M2384" s="26" t="s">
        <v>137</v>
      </c>
      <c r="N2384" s="26" t="s">
        <v>138</v>
      </c>
      <c r="O2384" s="26" t="s">
        <v>138</v>
      </c>
      <c r="Q2384" s="30">
        <v>82</v>
      </c>
      <c r="R2384" s="30">
        <v>9560</v>
      </c>
      <c r="S2384" s="31" t="e">
        <f>#N/A</f>
        <v>#N/A</v>
      </c>
      <c r="T2384" s="30">
        <v>1834</v>
      </c>
      <c r="AB2384" s="33" t="e">
        <f>#N/A</f>
        <v>#N/A</v>
      </c>
      <c r="AC2384" s="30">
        <v>1600</v>
      </c>
      <c r="AD2384" s="30" t="e">
        <f>#N/A</f>
        <v>#N/A</v>
      </c>
      <c r="AE2384" s="34">
        <v>0.9244444444444444</v>
      </c>
      <c r="AG2384" s="30" t="e">
        <f>#N/A</f>
        <v>#N/A</v>
      </c>
      <c r="AH2384" s="30" t="e">
        <f>#N/A</f>
        <v>#N/A</v>
      </c>
      <c r="AI2384" s="30">
        <v>14088.42105263158</v>
      </c>
      <c r="AJ2384" s="30" t="e">
        <f>#N/A</f>
        <v>#N/A</v>
      </c>
      <c r="AK2384" s="26" t="s">
        <v>139</v>
      </c>
      <c r="AL2384" s="26">
        <v>33</v>
      </c>
      <c r="AM2384" s="26" t="s">
        <v>4713</v>
      </c>
      <c r="AU2384" s="26" t="s">
        <v>4649</v>
      </c>
      <c r="AV2384" s="26" t="s">
        <v>4715</v>
      </c>
      <c r="BB2384" s="26" t="s">
        <v>4652</v>
      </c>
      <c r="BD2384" s="37">
        <v>44160</v>
      </c>
      <c r="BE2384" s="30">
        <v>36322</v>
      </c>
      <c r="BF2384" s="30">
        <v>51389</v>
      </c>
      <c r="BG2384" s="37" t="s">
        <v>147</v>
      </c>
      <c r="BH2384" s="37" t="s">
        <v>4826</v>
      </c>
      <c r="BI2384" s="37" t="s">
        <v>4826</v>
      </c>
      <c r="BJ2384" s="138" t="e">
        <f>#N/A</f>
        <v>#N/A</v>
      </c>
      <c r="BK2384" s="138" t="e">
        <f>#N/A</f>
        <v>#N/A</v>
      </c>
      <c r="BL2384" s="138" t="e">
        <f>#N/A</f>
        <v>#N/A</v>
      </c>
      <c r="BM2384" s="138" t="e">
        <f>#N/A</f>
        <v>#N/A</v>
      </c>
      <c r="BN2384" s="26"/>
      <c r="BO2384" s="26"/>
      <c r="BP2384" s="26"/>
      <c r="BQ2384" s="38"/>
      <c r="BR2384" s="26"/>
      <c r="BS2384" s="26"/>
      <c r="BT2384" s="26"/>
      <c r="BU2384" s="26"/>
      <c r="BV2384" s="39"/>
    </row>
    <row r="2385" spans="1:74" ht="15" hidden="1" customHeight="1" thickBot="1">
      <c r="A2385" s="26">
        <v>2020</v>
      </c>
      <c r="B2385" s="67">
        <v>2381</v>
      </c>
      <c r="C2385" s="26" t="s">
        <v>129</v>
      </c>
      <c r="D2385" s="26" t="s">
        <v>4642</v>
      </c>
      <c r="E2385" s="26" t="s">
        <v>4643</v>
      </c>
      <c r="F2385" s="27">
        <v>44076</v>
      </c>
      <c r="G2385" s="26" t="s">
        <v>4917</v>
      </c>
      <c r="H2385" s="26" t="s">
        <v>4645</v>
      </c>
      <c r="I2385" s="26" t="s">
        <v>4645</v>
      </c>
      <c r="J2385" s="28" t="s">
        <v>4646</v>
      </c>
      <c r="K2385" s="26" t="s">
        <v>135</v>
      </c>
      <c r="L2385" s="26" t="s">
        <v>4647</v>
      </c>
      <c r="M2385" s="26" t="s">
        <v>137</v>
      </c>
      <c r="N2385" s="26" t="s">
        <v>138</v>
      </c>
      <c r="O2385" s="26" t="s">
        <v>138</v>
      </c>
      <c r="Q2385" s="30">
        <v>73</v>
      </c>
      <c r="R2385" s="30">
        <v>5430</v>
      </c>
      <c r="S2385" s="31" t="e">
        <f>#N/A</f>
        <v>#N/A</v>
      </c>
      <c r="T2385" s="30">
        <v>828</v>
      </c>
      <c r="AB2385" s="33" t="e">
        <f>#N/A</f>
        <v>#N/A</v>
      </c>
      <c r="AC2385" s="30">
        <v>1600</v>
      </c>
      <c r="AD2385" s="30" t="e">
        <f>#N/A</f>
        <v>#N/A</v>
      </c>
      <c r="AE2385" s="34">
        <v>0.92</v>
      </c>
      <c r="AG2385" s="30" t="e">
        <f>#N/A</f>
        <v>#N/A</v>
      </c>
      <c r="AH2385" s="30" t="e">
        <f>#N/A</f>
        <v>#N/A</v>
      </c>
      <c r="AI2385" s="30">
        <v>8002.1052631578959</v>
      </c>
      <c r="AJ2385" s="30" t="e">
        <f>#N/A</f>
        <v>#N/A</v>
      </c>
      <c r="AK2385" s="26" t="s">
        <v>139</v>
      </c>
      <c r="AL2385" s="26">
        <v>33</v>
      </c>
      <c r="AM2385" s="26" t="s">
        <v>4713</v>
      </c>
      <c r="AU2385" s="26" t="s">
        <v>4649</v>
      </c>
      <c r="AV2385" s="26" t="s">
        <v>4715</v>
      </c>
      <c r="BB2385" s="26" t="s">
        <v>4652</v>
      </c>
      <c r="BD2385" s="37">
        <v>44160</v>
      </c>
      <c r="BE2385" s="30">
        <v>36322</v>
      </c>
      <c r="BF2385" s="30">
        <v>51389</v>
      </c>
      <c r="BG2385" s="37" t="s">
        <v>147</v>
      </c>
      <c r="BH2385" s="37" t="s">
        <v>4826</v>
      </c>
      <c r="BI2385" s="37" t="s">
        <v>4826</v>
      </c>
      <c r="BJ2385" s="138" t="e">
        <f>#N/A</f>
        <v>#N/A</v>
      </c>
      <c r="BK2385" s="138" t="e">
        <f>#N/A</f>
        <v>#N/A</v>
      </c>
      <c r="BL2385" s="138" t="e">
        <f>#N/A</f>
        <v>#N/A</v>
      </c>
      <c r="BM2385" s="138" t="e">
        <f>#N/A</f>
        <v>#N/A</v>
      </c>
      <c r="BN2385" s="26"/>
      <c r="BO2385" s="26"/>
      <c r="BP2385" s="26"/>
      <c r="BQ2385" s="38"/>
      <c r="BR2385" s="26"/>
      <c r="BS2385" s="26"/>
      <c r="BT2385" s="26"/>
      <c r="BU2385" s="26"/>
      <c r="BV2385" s="39"/>
    </row>
    <row r="2386" spans="1:74" ht="15" hidden="1" customHeight="1" thickBot="1">
      <c r="A2386" s="26">
        <v>2020</v>
      </c>
      <c r="B2386" s="26">
        <v>2382</v>
      </c>
      <c r="C2386" s="26" t="s">
        <v>129</v>
      </c>
      <c r="D2386" s="26" t="s">
        <v>4642</v>
      </c>
      <c r="E2386" s="26" t="s">
        <v>4643</v>
      </c>
      <c r="F2386" s="27">
        <v>44076</v>
      </c>
      <c r="G2386" s="26" t="s">
        <v>4918</v>
      </c>
      <c r="H2386" s="26" t="s">
        <v>4645</v>
      </c>
      <c r="I2386" s="26" t="s">
        <v>4645</v>
      </c>
      <c r="J2386" s="28" t="s">
        <v>4646</v>
      </c>
      <c r="K2386" s="26" t="s">
        <v>135</v>
      </c>
      <c r="L2386" s="26" t="s">
        <v>4647</v>
      </c>
      <c r="M2386" s="26" t="s">
        <v>137</v>
      </c>
      <c r="N2386" s="26" t="s">
        <v>138</v>
      </c>
      <c r="O2386" s="26" t="s">
        <v>138</v>
      </c>
      <c r="Q2386" s="30">
        <v>73</v>
      </c>
      <c r="R2386" s="30">
        <v>4960</v>
      </c>
      <c r="S2386" s="31" t="e">
        <f>#N/A</f>
        <v>#N/A</v>
      </c>
      <c r="T2386" s="30">
        <v>1184</v>
      </c>
      <c r="AB2386" s="33" t="e">
        <f>#N/A</f>
        <v>#N/A</v>
      </c>
      <c r="AC2386" s="30">
        <v>1600</v>
      </c>
      <c r="AD2386" s="30" t="e">
        <f>#N/A</f>
        <v>#N/A</v>
      </c>
      <c r="AE2386" s="34">
        <v>0.93454545454545457</v>
      </c>
      <c r="AG2386" s="30" t="e">
        <f>#N/A</f>
        <v>#N/A</v>
      </c>
      <c r="AH2386" s="30" t="e">
        <f>#N/A</f>
        <v>#N/A</v>
      </c>
      <c r="AI2386" s="30">
        <v>7309.4736842105267</v>
      </c>
      <c r="AJ2386" s="30" t="e">
        <f>#N/A</f>
        <v>#N/A</v>
      </c>
      <c r="AK2386" s="26" t="s">
        <v>139</v>
      </c>
      <c r="AL2386" s="26">
        <v>33</v>
      </c>
      <c r="AM2386" s="26" t="s">
        <v>4713</v>
      </c>
      <c r="AU2386" s="26" t="s">
        <v>4649</v>
      </c>
      <c r="AV2386" s="26" t="s">
        <v>4715</v>
      </c>
      <c r="BB2386" s="26" t="s">
        <v>4652</v>
      </c>
      <c r="BD2386" s="37">
        <v>44160</v>
      </c>
      <c r="BE2386" s="30">
        <v>36322</v>
      </c>
      <c r="BF2386" s="30">
        <v>51389</v>
      </c>
      <c r="BG2386" s="37" t="s">
        <v>147</v>
      </c>
      <c r="BH2386" s="37" t="s">
        <v>4826</v>
      </c>
      <c r="BI2386" s="37" t="s">
        <v>4826</v>
      </c>
      <c r="BJ2386" s="138" t="e">
        <f>#N/A</f>
        <v>#N/A</v>
      </c>
      <c r="BK2386" s="138" t="e">
        <f>#N/A</f>
        <v>#N/A</v>
      </c>
      <c r="BL2386" s="138" t="e">
        <f>#N/A</f>
        <v>#N/A</v>
      </c>
      <c r="BM2386" s="138" t="e">
        <f>#N/A</f>
        <v>#N/A</v>
      </c>
      <c r="BN2386" s="26"/>
      <c r="BO2386" s="26"/>
      <c r="BP2386" s="26"/>
      <c r="BQ2386" s="38"/>
      <c r="BR2386" s="26"/>
      <c r="BS2386" s="26"/>
      <c r="BT2386" s="26"/>
      <c r="BU2386" s="26"/>
      <c r="BV2386" s="39"/>
    </row>
    <row r="2387" spans="1:74" ht="15" hidden="1" customHeight="1" thickBot="1">
      <c r="A2387" s="26">
        <v>2020</v>
      </c>
      <c r="B2387" s="67">
        <v>2383</v>
      </c>
      <c r="C2387" s="26" t="s">
        <v>129</v>
      </c>
      <c r="D2387" s="26" t="s">
        <v>4642</v>
      </c>
      <c r="E2387" s="26" t="s">
        <v>4643</v>
      </c>
      <c r="F2387" s="27">
        <v>44076</v>
      </c>
      <c r="G2387" s="26" t="s">
        <v>4919</v>
      </c>
      <c r="H2387" s="26" t="s">
        <v>4645</v>
      </c>
      <c r="I2387" s="26" t="s">
        <v>4645</v>
      </c>
      <c r="J2387" s="28" t="s">
        <v>4646</v>
      </c>
      <c r="K2387" s="26" t="s">
        <v>135</v>
      </c>
      <c r="L2387" s="26" t="s">
        <v>4647</v>
      </c>
      <c r="M2387" s="26" t="s">
        <v>137</v>
      </c>
      <c r="N2387" s="26" t="s">
        <v>138</v>
      </c>
      <c r="O2387" s="26" t="s">
        <v>138</v>
      </c>
      <c r="Q2387" s="30">
        <v>78</v>
      </c>
      <c r="R2387" s="30">
        <v>7530</v>
      </c>
      <c r="S2387" s="31" t="e">
        <f>#N/A</f>
        <v>#N/A</v>
      </c>
      <c r="T2387" s="30">
        <v>1705</v>
      </c>
      <c r="AB2387" s="33" t="e">
        <f>#N/A</f>
        <v>#N/A</v>
      </c>
      <c r="AC2387" s="30">
        <v>1600</v>
      </c>
      <c r="AD2387" s="30" t="e">
        <f>#N/A</f>
        <v>#N/A</v>
      </c>
      <c r="AE2387" s="34">
        <v>0.93</v>
      </c>
      <c r="AG2387" s="30" t="e">
        <f>#N/A</f>
        <v>#N/A</v>
      </c>
      <c r="AH2387" s="30" t="e">
        <f>#N/A</f>
        <v>#N/A</v>
      </c>
      <c r="AI2387" s="30">
        <v>11096.84210526316</v>
      </c>
      <c r="AJ2387" s="30" t="e">
        <f>#N/A</f>
        <v>#N/A</v>
      </c>
      <c r="AK2387" s="26" t="s">
        <v>139</v>
      </c>
      <c r="AL2387" s="26">
        <v>33</v>
      </c>
      <c r="AM2387" s="26" t="s">
        <v>4713</v>
      </c>
      <c r="AU2387" s="26" t="s">
        <v>4649</v>
      </c>
      <c r="AV2387" s="26" t="s">
        <v>4715</v>
      </c>
      <c r="BB2387" s="26" t="s">
        <v>4652</v>
      </c>
      <c r="BD2387" s="37">
        <v>44160</v>
      </c>
      <c r="BE2387" s="30">
        <v>36322</v>
      </c>
      <c r="BF2387" s="30">
        <v>51389</v>
      </c>
      <c r="BG2387" s="37" t="s">
        <v>147</v>
      </c>
      <c r="BH2387" s="37" t="s">
        <v>4826</v>
      </c>
      <c r="BI2387" s="37" t="s">
        <v>4826</v>
      </c>
      <c r="BJ2387" s="138" t="e">
        <f>#N/A</f>
        <v>#N/A</v>
      </c>
      <c r="BK2387" s="138" t="e">
        <f>#N/A</f>
        <v>#N/A</v>
      </c>
      <c r="BL2387" s="138" t="e">
        <f>#N/A</f>
        <v>#N/A</v>
      </c>
      <c r="BM2387" s="138" t="e">
        <f>#N/A</f>
        <v>#N/A</v>
      </c>
      <c r="BN2387" s="26"/>
      <c r="BO2387" s="26"/>
      <c r="BP2387" s="26"/>
      <c r="BQ2387" s="38"/>
      <c r="BR2387" s="26"/>
      <c r="BS2387" s="26"/>
      <c r="BT2387" s="26"/>
      <c r="BU2387" s="26"/>
      <c r="BV2387" s="39"/>
    </row>
    <row r="2388" spans="1:74" ht="15" hidden="1" customHeight="1" thickBot="1">
      <c r="A2388" s="26">
        <v>2020</v>
      </c>
      <c r="B2388" s="26">
        <v>2384</v>
      </c>
      <c r="C2388" s="26" t="s">
        <v>129</v>
      </c>
      <c r="D2388" s="26" t="s">
        <v>4642</v>
      </c>
      <c r="E2388" s="26" t="s">
        <v>4643</v>
      </c>
      <c r="F2388" s="27">
        <v>44076</v>
      </c>
      <c r="G2388" s="26" t="s">
        <v>4920</v>
      </c>
      <c r="H2388" s="26" t="s">
        <v>4645</v>
      </c>
      <c r="I2388" s="26" t="s">
        <v>4645</v>
      </c>
      <c r="J2388" s="28" t="s">
        <v>4646</v>
      </c>
      <c r="K2388" s="26" t="s">
        <v>135</v>
      </c>
      <c r="L2388" s="26" t="s">
        <v>4647</v>
      </c>
      <c r="M2388" s="26" t="s">
        <v>137</v>
      </c>
      <c r="N2388" s="26" t="s">
        <v>138</v>
      </c>
      <c r="O2388" s="26" t="s">
        <v>138</v>
      </c>
      <c r="Q2388" s="30">
        <v>80</v>
      </c>
      <c r="R2388" s="30">
        <v>8840</v>
      </c>
      <c r="S2388" s="31" t="e">
        <f>#N/A</f>
        <v>#N/A</v>
      </c>
      <c r="T2388" s="30">
        <v>1767</v>
      </c>
      <c r="AB2388" s="33" t="e">
        <f>#N/A</f>
        <v>#N/A</v>
      </c>
      <c r="AC2388" s="30">
        <v>1600</v>
      </c>
      <c r="AD2388" s="30" t="e">
        <f>#N/A</f>
        <v>#N/A</v>
      </c>
      <c r="AE2388" s="34">
        <v>0.92736842105263151</v>
      </c>
      <c r="AG2388" s="30" t="e">
        <f>#N/A</f>
        <v>#N/A</v>
      </c>
      <c r="AH2388" s="30" t="e">
        <f>#N/A</f>
        <v>#N/A</v>
      </c>
      <c r="AI2388" s="30">
        <v>13027.368421052633</v>
      </c>
      <c r="AJ2388" s="30" t="e">
        <f>#N/A</f>
        <v>#N/A</v>
      </c>
      <c r="AK2388" s="26" t="s">
        <v>139</v>
      </c>
      <c r="AL2388" s="26">
        <v>33</v>
      </c>
      <c r="AM2388" s="26" t="s">
        <v>4713</v>
      </c>
      <c r="AU2388" s="26" t="s">
        <v>4649</v>
      </c>
      <c r="AV2388" s="26" t="s">
        <v>4715</v>
      </c>
      <c r="BB2388" s="26" t="s">
        <v>4652</v>
      </c>
      <c r="BD2388" s="37">
        <v>44160</v>
      </c>
      <c r="BE2388" s="30">
        <v>36322</v>
      </c>
      <c r="BF2388" s="30">
        <v>51389</v>
      </c>
      <c r="BG2388" s="37" t="s">
        <v>147</v>
      </c>
      <c r="BH2388" s="37" t="s">
        <v>4826</v>
      </c>
      <c r="BI2388" s="37" t="s">
        <v>4826</v>
      </c>
      <c r="BJ2388" s="138" t="e">
        <f>#N/A</f>
        <v>#N/A</v>
      </c>
      <c r="BK2388" s="138" t="e">
        <f>#N/A</f>
        <v>#N/A</v>
      </c>
      <c r="BL2388" s="138" t="e">
        <f>#N/A</f>
        <v>#N/A</v>
      </c>
      <c r="BM2388" s="138" t="e">
        <f>#N/A</f>
        <v>#N/A</v>
      </c>
      <c r="BN2388" s="26"/>
      <c r="BO2388" s="26"/>
      <c r="BP2388" s="26"/>
      <c r="BQ2388" s="38"/>
      <c r="BR2388" s="26"/>
      <c r="BS2388" s="26"/>
      <c r="BT2388" s="26"/>
      <c r="BU2388" s="26"/>
      <c r="BV2388" s="39"/>
    </row>
    <row r="2389" spans="1:74" ht="15" hidden="1" customHeight="1" thickBot="1">
      <c r="A2389" s="26">
        <v>2020</v>
      </c>
      <c r="B2389" s="67">
        <v>2385</v>
      </c>
      <c r="C2389" s="26" t="s">
        <v>129</v>
      </c>
      <c r="D2389" s="26" t="s">
        <v>4642</v>
      </c>
      <c r="E2389" s="26" t="s">
        <v>4643</v>
      </c>
      <c r="F2389" s="27">
        <v>44076</v>
      </c>
      <c r="G2389" s="26" t="s">
        <v>4921</v>
      </c>
      <c r="H2389" s="26" t="s">
        <v>4645</v>
      </c>
      <c r="I2389" s="26" t="s">
        <v>4645</v>
      </c>
      <c r="J2389" s="28" t="s">
        <v>4646</v>
      </c>
      <c r="K2389" s="26" t="s">
        <v>135</v>
      </c>
      <c r="L2389" s="26" t="s">
        <v>4647</v>
      </c>
      <c r="M2389" s="26" t="s">
        <v>137</v>
      </c>
      <c r="N2389" s="26" t="s">
        <v>138</v>
      </c>
      <c r="O2389" s="26" t="s">
        <v>138</v>
      </c>
      <c r="Q2389" s="30">
        <v>74</v>
      </c>
      <c r="R2389" s="30">
        <v>5610</v>
      </c>
      <c r="S2389" s="31" t="e">
        <f>#N/A</f>
        <v>#N/A</v>
      </c>
      <c r="T2389" s="30">
        <v>1223</v>
      </c>
      <c r="AB2389" s="33" t="e">
        <f>#N/A</f>
        <v>#N/A</v>
      </c>
      <c r="AC2389" s="30">
        <v>1600</v>
      </c>
      <c r="AD2389" s="30" t="e">
        <f>#N/A</f>
        <v>#N/A</v>
      </c>
      <c r="AE2389" s="34">
        <v>0.93</v>
      </c>
      <c r="AG2389" s="30" t="e">
        <f>#N/A</f>
        <v>#N/A</v>
      </c>
      <c r="AH2389" s="30" t="e">
        <f>#N/A</f>
        <v>#N/A</v>
      </c>
      <c r="AI2389" s="30">
        <v>8267.3684210526335</v>
      </c>
      <c r="AJ2389" s="30" t="e">
        <f>#N/A</f>
        <v>#N/A</v>
      </c>
      <c r="AK2389" s="26" t="s">
        <v>139</v>
      </c>
      <c r="AL2389" s="26">
        <v>33</v>
      </c>
      <c r="AM2389" s="26" t="s">
        <v>4713</v>
      </c>
      <c r="AU2389" s="26" t="s">
        <v>4649</v>
      </c>
      <c r="AV2389" s="26" t="s">
        <v>4715</v>
      </c>
      <c r="BB2389" s="26" t="s">
        <v>4652</v>
      </c>
      <c r="BD2389" s="37">
        <v>44160</v>
      </c>
      <c r="BE2389" s="30">
        <v>36322</v>
      </c>
      <c r="BF2389" s="30">
        <v>51389</v>
      </c>
      <c r="BG2389" s="37" t="s">
        <v>147</v>
      </c>
      <c r="BH2389" s="37" t="s">
        <v>4826</v>
      </c>
      <c r="BI2389" s="37" t="s">
        <v>4826</v>
      </c>
      <c r="BJ2389" s="138" t="e">
        <f>#N/A</f>
        <v>#N/A</v>
      </c>
      <c r="BK2389" s="138" t="e">
        <f>#N/A</f>
        <v>#N/A</v>
      </c>
      <c r="BL2389" s="138" t="e">
        <f>#N/A</f>
        <v>#N/A</v>
      </c>
      <c r="BM2389" s="138" t="e">
        <f>#N/A</f>
        <v>#N/A</v>
      </c>
      <c r="BN2389" s="26"/>
      <c r="BO2389" s="26"/>
      <c r="BP2389" s="26"/>
      <c r="BQ2389" s="38"/>
      <c r="BR2389" s="26"/>
      <c r="BS2389" s="26"/>
      <c r="BT2389" s="26"/>
      <c r="BU2389" s="26"/>
      <c r="BV2389" s="39"/>
    </row>
    <row r="2390" spans="1:74" ht="15" hidden="1" customHeight="1" thickBot="1">
      <c r="A2390" s="26">
        <v>2020</v>
      </c>
      <c r="B2390" s="26">
        <v>2386</v>
      </c>
      <c r="C2390" s="26" t="s">
        <v>129</v>
      </c>
      <c r="D2390" s="26" t="s">
        <v>4642</v>
      </c>
      <c r="E2390" s="26" t="s">
        <v>4643</v>
      </c>
      <c r="F2390" s="27">
        <v>44076</v>
      </c>
      <c r="G2390" s="26" t="s">
        <v>4922</v>
      </c>
      <c r="H2390" s="26" t="s">
        <v>4645</v>
      </c>
      <c r="I2390" s="26" t="s">
        <v>4645</v>
      </c>
      <c r="J2390" s="28" t="s">
        <v>4646</v>
      </c>
      <c r="K2390" s="26" t="s">
        <v>135</v>
      </c>
      <c r="L2390" s="26" t="s">
        <v>4647</v>
      </c>
      <c r="M2390" s="26" t="s">
        <v>137</v>
      </c>
      <c r="N2390" s="26" t="s">
        <v>138</v>
      </c>
      <c r="O2390" s="26" t="s">
        <v>138</v>
      </c>
      <c r="Q2390" s="30">
        <v>75</v>
      </c>
      <c r="R2390" s="30">
        <v>5110</v>
      </c>
      <c r="S2390" s="31" t="e">
        <f>#N/A</f>
        <v>#N/A</v>
      </c>
      <c r="T2390" s="30">
        <v>1007</v>
      </c>
      <c r="U2390" s="30">
        <v>863</v>
      </c>
      <c r="V2390" s="32">
        <v>4.838709677419355</v>
      </c>
      <c r="W2390" s="30">
        <v>55</v>
      </c>
      <c r="X2390" s="30">
        <f>(W2390*U2390/5)*(1000/R2390)</f>
        <v>1857.729941291585</v>
      </c>
      <c r="Y2390" s="30">
        <f>X2390*R2390/1000</f>
        <v>9493</v>
      </c>
      <c r="AB2390" s="33" t="e">
        <f>#N/A</f>
        <v>#N/A</v>
      </c>
      <c r="AC2390" s="30">
        <v>1600</v>
      </c>
      <c r="AD2390" s="30" t="e">
        <f>#N/A</f>
        <v>#N/A</v>
      </c>
      <c r="AE2390" s="34">
        <v>0.82210526315789467</v>
      </c>
      <c r="AG2390" s="30" t="e">
        <f>#N/A</f>
        <v>#N/A</v>
      </c>
      <c r="AH2390" s="30" t="e">
        <f>#N/A</f>
        <v>#N/A</v>
      </c>
      <c r="AI2390" s="30">
        <v>7530.5263157894751</v>
      </c>
      <c r="AJ2390" s="30" t="e">
        <f>#N/A</f>
        <v>#N/A</v>
      </c>
      <c r="AK2390" s="26" t="s">
        <v>139</v>
      </c>
      <c r="AL2390" s="26">
        <v>33</v>
      </c>
      <c r="AM2390" s="26" t="s">
        <v>4713</v>
      </c>
      <c r="AU2390" s="26" t="s">
        <v>4649</v>
      </c>
      <c r="AV2390" s="26" t="s">
        <v>4715</v>
      </c>
      <c r="BB2390" s="26" t="s">
        <v>4652</v>
      </c>
      <c r="BD2390" s="37">
        <v>44160</v>
      </c>
      <c r="BE2390" s="30">
        <v>36322</v>
      </c>
      <c r="BF2390" s="30">
        <v>51389</v>
      </c>
      <c r="BG2390" s="37" t="s">
        <v>147</v>
      </c>
      <c r="BH2390" s="37" t="s">
        <v>4826</v>
      </c>
      <c r="BI2390" s="37" t="s">
        <v>4826</v>
      </c>
      <c r="BJ2390" s="138" t="e">
        <f>#N/A</f>
        <v>#N/A</v>
      </c>
      <c r="BK2390" s="138" t="e">
        <f>#N/A</f>
        <v>#N/A</v>
      </c>
      <c r="BL2390" s="138" t="e">
        <f>#N/A</f>
        <v>#N/A</v>
      </c>
      <c r="BM2390" s="138" t="e">
        <f>#N/A</f>
        <v>#N/A</v>
      </c>
      <c r="BN2390" s="26"/>
      <c r="BO2390" s="26"/>
      <c r="BP2390" s="26"/>
      <c r="BQ2390" s="38"/>
      <c r="BR2390" s="26"/>
      <c r="BS2390" s="26"/>
      <c r="BT2390" s="26"/>
      <c r="BU2390" s="26"/>
      <c r="BV2390" s="39"/>
    </row>
    <row r="2391" spans="1:74" ht="15" hidden="1" customHeight="1" thickBot="1">
      <c r="A2391" s="26">
        <v>2020</v>
      </c>
      <c r="B2391" s="67">
        <v>2387</v>
      </c>
      <c r="C2391" s="26" t="s">
        <v>129</v>
      </c>
      <c r="D2391" s="26" t="s">
        <v>4642</v>
      </c>
      <c r="E2391" s="26" t="s">
        <v>4643</v>
      </c>
      <c r="F2391" s="27">
        <v>44076</v>
      </c>
      <c r="G2391" s="26" t="s">
        <v>4923</v>
      </c>
      <c r="H2391" s="26" t="s">
        <v>4645</v>
      </c>
      <c r="I2391" s="26" t="s">
        <v>4645</v>
      </c>
      <c r="J2391" s="28" t="s">
        <v>4646</v>
      </c>
      <c r="K2391" s="26" t="s">
        <v>135</v>
      </c>
      <c r="L2391" s="26" t="s">
        <v>4647</v>
      </c>
      <c r="M2391" s="26" t="s">
        <v>137</v>
      </c>
      <c r="N2391" s="26" t="s">
        <v>138</v>
      </c>
      <c r="O2391" s="26" t="s">
        <v>138</v>
      </c>
      <c r="Q2391" s="30">
        <v>80</v>
      </c>
      <c r="R2391" s="30">
        <v>8290</v>
      </c>
      <c r="S2391" s="31" t="e">
        <f>#N/A</f>
        <v>#N/A</v>
      </c>
      <c r="T2391" s="30">
        <v>1789</v>
      </c>
      <c r="AB2391" s="33" t="e">
        <f>#N/A</f>
        <v>#N/A</v>
      </c>
      <c r="AC2391" s="30">
        <v>1600</v>
      </c>
      <c r="AD2391" s="30" t="e">
        <f>#N/A</f>
        <v>#N/A</v>
      </c>
      <c r="AE2391" s="34">
        <v>0.82</v>
      </c>
      <c r="AG2391" s="30" t="e">
        <f>#N/A</f>
        <v>#N/A</v>
      </c>
      <c r="AH2391" s="30" t="e">
        <f>#N/A</f>
        <v>#N/A</v>
      </c>
      <c r="AI2391" s="30">
        <v>12216.842105263158</v>
      </c>
      <c r="AJ2391" s="30" t="e">
        <f>#N/A</f>
        <v>#N/A</v>
      </c>
      <c r="AK2391" s="26" t="s">
        <v>139</v>
      </c>
      <c r="AL2391" s="26">
        <v>33</v>
      </c>
      <c r="AM2391" s="26" t="s">
        <v>4713</v>
      </c>
      <c r="AU2391" s="26" t="s">
        <v>4649</v>
      </c>
      <c r="AV2391" s="26" t="s">
        <v>4715</v>
      </c>
      <c r="BB2391" s="26" t="s">
        <v>4652</v>
      </c>
      <c r="BD2391" s="37">
        <v>44160</v>
      </c>
      <c r="BE2391" s="30">
        <v>36322</v>
      </c>
      <c r="BF2391" s="30">
        <v>51389</v>
      </c>
      <c r="BG2391" s="37" t="s">
        <v>147</v>
      </c>
      <c r="BH2391" s="37" t="s">
        <v>4826</v>
      </c>
      <c r="BI2391" s="37" t="s">
        <v>4826</v>
      </c>
      <c r="BJ2391" s="138" t="e">
        <f>#N/A</f>
        <v>#N/A</v>
      </c>
      <c r="BK2391" s="138" t="e">
        <f>#N/A</f>
        <v>#N/A</v>
      </c>
      <c r="BL2391" s="138" t="e">
        <f>#N/A</f>
        <v>#N/A</v>
      </c>
      <c r="BM2391" s="138" t="e">
        <f>#N/A</f>
        <v>#N/A</v>
      </c>
      <c r="BN2391" s="26"/>
      <c r="BO2391" s="26"/>
      <c r="BP2391" s="26"/>
      <c r="BQ2391" s="38"/>
      <c r="BR2391" s="26"/>
      <c r="BS2391" s="26"/>
      <c r="BT2391" s="26"/>
      <c r="BU2391" s="26"/>
      <c r="BV2391" s="39"/>
    </row>
    <row r="2392" spans="1:74" ht="15" hidden="1" customHeight="1" thickBot="1">
      <c r="A2392" s="26">
        <v>2020</v>
      </c>
      <c r="B2392" s="26">
        <v>2388</v>
      </c>
      <c r="C2392" s="26" t="s">
        <v>129</v>
      </c>
      <c r="D2392" s="26" t="s">
        <v>4642</v>
      </c>
      <c r="E2392" s="26" t="s">
        <v>4643</v>
      </c>
      <c r="F2392" s="27">
        <v>44076</v>
      </c>
      <c r="G2392" s="26" t="s">
        <v>4924</v>
      </c>
      <c r="H2392" s="26" t="s">
        <v>4645</v>
      </c>
      <c r="I2392" s="26" t="s">
        <v>4645</v>
      </c>
      <c r="J2392" s="28" t="s">
        <v>4646</v>
      </c>
      <c r="K2392" s="26" t="s">
        <v>135</v>
      </c>
      <c r="L2392" s="26" t="s">
        <v>4647</v>
      </c>
      <c r="M2392" s="26" t="s">
        <v>137</v>
      </c>
      <c r="N2392" s="26" t="s">
        <v>138</v>
      </c>
      <c r="O2392" s="26" t="s">
        <v>138</v>
      </c>
      <c r="Q2392" s="30">
        <v>79</v>
      </c>
      <c r="R2392" s="30">
        <v>7950</v>
      </c>
      <c r="S2392" s="31" t="e">
        <f>#N/A</f>
        <v>#N/A</v>
      </c>
      <c r="T2392" s="30">
        <v>1600</v>
      </c>
      <c r="AB2392" s="33" t="e">
        <f>#N/A</f>
        <v>#N/A</v>
      </c>
      <c r="AC2392" s="30">
        <v>1600</v>
      </c>
      <c r="AD2392" s="30" t="e">
        <f>#N/A</f>
        <v>#N/A</v>
      </c>
      <c r="AE2392" s="34">
        <v>0.76947368421052631</v>
      </c>
      <c r="AG2392" s="30" t="e">
        <f>#N/A</f>
        <v>#N/A</v>
      </c>
      <c r="AH2392" s="30" t="e">
        <f>#N/A</f>
        <v>#N/A</v>
      </c>
      <c r="AI2392" s="30">
        <v>11715.789473684212</v>
      </c>
      <c r="AJ2392" s="30" t="e">
        <f>#N/A</f>
        <v>#N/A</v>
      </c>
      <c r="AK2392" s="26" t="s">
        <v>139</v>
      </c>
      <c r="AL2392" s="26">
        <v>33</v>
      </c>
      <c r="AM2392" s="26" t="s">
        <v>4713</v>
      </c>
      <c r="AU2392" s="26" t="s">
        <v>4649</v>
      </c>
      <c r="AV2392" s="26" t="s">
        <v>4715</v>
      </c>
      <c r="BB2392" s="26" t="s">
        <v>4652</v>
      </c>
      <c r="BD2392" s="37">
        <v>44160</v>
      </c>
      <c r="BE2392" s="30">
        <v>36322</v>
      </c>
      <c r="BF2392" s="30">
        <v>51389</v>
      </c>
      <c r="BG2392" s="37" t="s">
        <v>147</v>
      </c>
      <c r="BH2392" s="37" t="s">
        <v>4826</v>
      </c>
      <c r="BI2392" s="37" t="s">
        <v>4826</v>
      </c>
      <c r="BJ2392" s="138" t="e">
        <f>#N/A</f>
        <v>#N/A</v>
      </c>
      <c r="BK2392" s="138" t="e">
        <f>#N/A</f>
        <v>#N/A</v>
      </c>
      <c r="BL2392" s="138" t="e">
        <f>#N/A</f>
        <v>#N/A</v>
      </c>
      <c r="BM2392" s="138" t="e">
        <f>#N/A</f>
        <v>#N/A</v>
      </c>
      <c r="BN2392" s="26"/>
      <c r="BO2392" s="26"/>
      <c r="BP2392" s="26"/>
      <c r="BQ2392" s="38"/>
      <c r="BR2392" s="26"/>
      <c r="BS2392" s="26"/>
      <c r="BT2392" s="26"/>
      <c r="BU2392" s="26"/>
      <c r="BV2392" s="39"/>
    </row>
    <row r="2393" spans="1:74" ht="15" hidden="1" customHeight="1" thickBot="1">
      <c r="A2393" s="26">
        <v>2020</v>
      </c>
      <c r="B2393" s="67">
        <v>2389</v>
      </c>
      <c r="C2393" s="26" t="s">
        <v>129</v>
      </c>
      <c r="D2393" s="26" t="s">
        <v>4642</v>
      </c>
      <c r="E2393" s="26" t="s">
        <v>4643</v>
      </c>
      <c r="F2393" s="27">
        <v>44076</v>
      </c>
      <c r="G2393" s="26" t="s">
        <v>4925</v>
      </c>
      <c r="H2393" s="26" t="s">
        <v>4645</v>
      </c>
      <c r="I2393" s="26" t="s">
        <v>4645</v>
      </c>
      <c r="J2393" s="28" t="s">
        <v>4646</v>
      </c>
      <c r="K2393" s="26" t="s">
        <v>135</v>
      </c>
      <c r="L2393" s="26" t="s">
        <v>4647</v>
      </c>
      <c r="M2393" s="26" t="s">
        <v>137</v>
      </c>
      <c r="N2393" s="26" t="s">
        <v>138</v>
      </c>
      <c r="O2393" s="26" t="s">
        <v>138</v>
      </c>
      <c r="Q2393" s="30">
        <v>82</v>
      </c>
      <c r="R2393" s="30">
        <v>9610</v>
      </c>
      <c r="S2393" s="31" t="e">
        <f>#N/A</f>
        <v>#N/A</v>
      </c>
      <c r="T2393" s="30">
        <v>1974</v>
      </c>
      <c r="AB2393" s="33" t="e">
        <f>#N/A</f>
        <v>#N/A</v>
      </c>
      <c r="AC2393" s="30">
        <v>1600</v>
      </c>
      <c r="AD2393" s="30" t="e">
        <f>#N/A</f>
        <v>#N/A</v>
      </c>
      <c r="AE2393" s="34">
        <v>0.77</v>
      </c>
      <c r="AG2393" s="30" t="e">
        <f>#N/A</f>
        <v>#N/A</v>
      </c>
      <c r="AH2393" s="30" t="e">
        <f>#N/A</f>
        <v>#N/A</v>
      </c>
      <c r="AI2393" s="30">
        <v>14162.105263157895</v>
      </c>
      <c r="AJ2393" s="30" t="e">
        <f>#N/A</f>
        <v>#N/A</v>
      </c>
      <c r="AK2393" s="26" t="s">
        <v>139</v>
      </c>
      <c r="AL2393" s="26">
        <v>33</v>
      </c>
      <c r="AM2393" s="26" t="s">
        <v>4713</v>
      </c>
      <c r="AU2393" s="26" t="s">
        <v>4649</v>
      </c>
      <c r="AV2393" s="26" t="s">
        <v>4715</v>
      </c>
      <c r="BB2393" s="26" t="s">
        <v>4652</v>
      </c>
      <c r="BD2393" s="37">
        <v>44160</v>
      </c>
      <c r="BE2393" s="30">
        <v>36322</v>
      </c>
      <c r="BF2393" s="30">
        <v>51389</v>
      </c>
      <c r="BG2393" s="37" t="s">
        <v>147</v>
      </c>
      <c r="BH2393" s="37" t="s">
        <v>4826</v>
      </c>
      <c r="BI2393" s="37" t="s">
        <v>4826</v>
      </c>
      <c r="BJ2393" s="138" t="e">
        <f>#N/A</f>
        <v>#N/A</v>
      </c>
      <c r="BK2393" s="138" t="e">
        <f>#N/A</f>
        <v>#N/A</v>
      </c>
      <c r="BL2393" s="138" t="e">
        <f>#N/A</f>
        <v>#N/A</v>
      </c>
      <c r="BM2393" s="138" t="e">
        <f>#N/A</f>
        <v>#N/A</v>
      </c>
      <c r="BN2393" s="26"/>
      <c r="BO2393" s="26"/>
      <c r="BP2393" s="26"/>
      <c r="BQ2393" s="38"/>
      <c r="BR2393" s="26"/>
      <c r="BS2393" s="26"/>
      <c r="BT2393" s="26"/>
      <c r="BU2393" s="26"/>
      <c r="BV2393" s="39"/>
    </row>
    <row r="2394" spans="1:74" ht="15" hidden="1" customHeight="1" thickBot="1">
      <c r="A2394" s="26">
        <v>2020</v>
      </c>
      <c r="B2394" s="26">
        <v>2390</v>
      </c>
      <c r="C2394" s="26" t="s">
        <v>129</v>
      </c>
      <c r="D2394" s="26" t="s">
        <v>4642</v>
      </c>
      <c r="E2394" s="26" t="s">
        <v>4643</v>
      </c>
      <c r="F2394" s="27">
        <v>44076</v>
      </c>
      <c r="G2394" s="26" t="s">
        <v>4926</v>
      </c>
      <c r="H2394" s="26" t="s">
        <v>4645</v>
      </c>
      <c r="I2394" s="26" t="s">
        <v>4645</v>
      </c>
      <c r="J2394" s="28" t="s">
        <v>4646</v>
      </c>
      <c r="K2394" s="26" t="s">
        <v>135</v>
      </c>
      <c r="L2394" s="26" t="s">
        <v>4647</v>
      </c>
      <c r="M2394" s="26" t="s">
        <v>137</v>
      </c>
      <c r="N2394" s="26" t="s">
        <v>138</v>
      </c>
      <c r="O2394" s="26" t="s">
        <v>138</v>
      </c>
      <c r="Q2394" s="30">
        <v>78</v>
      </c>
      <c r="R2394" s="30">
        <v>7160</v>
      </c>
      <c r="S2394" s="31" t="e">
        <f>#N/A</f>
        <v>#N/A</v>
      </c>
      <c r="T2394" s="30">
        <v>1749</v>
      </c>
      <c r="AB2394" s="33" t="e">
        <f>#N/A</f>
        <v>#N/A</v>
      </c>
      <c r="AC2394" s="30">
        <v>1600</v>
      </c>
      <c r="AD2394" s="30" t="e">
        <f>#N/A</f>
        <v>#N/A</v>
      </c>
      <c r="AE2394" s="34">
        <v>0.92999999999999994</v>
      </c>
      <c r="AG2394" s="30" t="e">
        <f>#N/A</f>
        <v>#N/A</v>
      </c>
      <c r="AH2394" s="30" t="e">
        <f>#N/A</f>
        <v>#N/A</v>
      </c>
      <c r="AI2394" s="30">
        <v>10551.578947368422</v>
      </c>
      <c r="AJ2394" s="30" t="e">
        <f>#N/A</f>
        <v>#N/A</v>
      </c>
      <c r="AK2394" s="26" t="s">
        <v>139</v>
      </c>
      <c r="AL2394" s="26">
        <v>33</v>
      </c>
      <c r="AM2394" s="26" t="s">
        <v>4713</v>
      </c>
      <c r="AU2394" s="26" t="s">
        <v>4649</v>
      </c>
      <c r="AV2394" s="26" t="s">
        <v>4715</v>
      </c>
      <c r="BB2394" s="26" t="s">
        <v>4652</v>
      </c>
      <c r="BD2394" s="37">
        <v>44160</v>
      </c>
      <c r="BE2394" s="30">
        <v>36322</v>
      </c>
      <c r="BF2394" s="30">
        <v>51389</v>
      </c>
      <c r="BG2394" s="37" t="s">
        <v>147</v>
      </c>
      <c r="BH2394" s="37" t="s">
        <v>4826</v>
      </c>
      <c r="BI2394" s="37" t="s">
        <v>4826</v>
      </c>
      <c r="BJ2394" s="138" t="e">
        <f>#N/A</f>
        <v>#N/A</v>
      </c>
      <c r="BK2394" s="138" t="e">
        <f>#N/A</f>
        <v>#N/A</v>
      </c>
      <c r="BL2394" s="138" t="e">
        <f>#N/A</f>
        <v>#N/A</v>
      </c>
      <c r="BM2394" s="138" t="e">
        <f>#N/A</f>
        <v>#N/A</v>
      </c>
      <c r="BN2394" s="26"/>
      <c r="BO2394" s="26"/>
      <c r="BP2394" s="26"/>
      <c r="BQ2394" s="38"/>
      <c r="BR2394" s="26"/>
      <c r="BS2394" s="26"/>
      <c r="BT2394" s="26"/>
      <c r="BU2394" s="26"/>
      <c r="BV2394" s="39"/>
    </row>
    <row r="2395" spans="1:74" ht="15" hidden="1" customHeight="1" thickBot="1">
      <c r="A2395" s="26">
        <v>2020</v>
      </c>
      <c r="B2395" s="67">
        <v>2391</v>
      </c>
      <c r="C2395" s="26" t="s">
        <v>129</v>
      </c>
      <c r="D2395" s="26" t="s">
        <v>4642</v>
      </c>
      <c r="E2395" s="26" t="s">
        <v>4643</v>
      </c>
      <c r="F2395" s="27">
        <v>44076</v>
      </c>
      <c r="G2395" s="26" t="s">
        <v>4927</v>
      </c>
      <c r="H2395" s="26" t="s">
        <v>4645</v>
      </c>
      <c r="I2395" s="26" t="s">
        <v>4645</v>
      </c>
      <c r="J2395" s="28" t="s">
        <v>4646</v>
      </c>
      <c r="K2395" s="26" t="s">
        <v>135</v>
      </c>
      <c r="L2395" s="26" t="s">
        <v>4647</v>
      </c>
      <c r="M2395" s="26" t="s">
        <v>137</v>
      </c>
      <c r="N2395" s="26" t="s">
        <v>138</v>
      </c>
      <c r="O2395" s="26" t="s">
        <v>138</v>
      </c>
      <c r="Q2395" s="30">
        <v>71</v>
      </c>
      <c r="R2395" s="30">
        <v>5660</v>
      </c>
      <c r="S2395" s="31" t="e">
        <f>#N/A</f>
        <v>#N/A</v>
      </c>
      <c r="T2395" s="30">
        <v>1244</v>
      </c>
      <c r="AB2395" s="33" t="e">
        <f>#N/A</f>
        <v>#N/A</v>
      </c>
      <c r="AC2395" s="30">
        <v>1600</v>
      </c>
      <c r="AD2395" s="30" t="e">
        <f>#N/A</f>
        <v>#N/A</v>
      </c>
      <c r="AE2395" s="34">
        <v>0.93</v>
      </c>
      <c r="AG2395" s="30" t="e">
        <f>#N/A</f>
        <v>#N/A</v>
      </c>
      <c r="AH2395" s="30" t="e">
        <f>#N/A</f>
        <v>#N/A</v>
      </c>
      <c r="AI2395" s="30">
        <v>8341.0526315789484</v>
      </c>
      <c r="AJ2395" s="30" t="e">
        <f>#N/A</f>
        <v>#N/A</v>
      </c>
      <c r="AK2395" s="26" t="s">
        <v>139</v>
      </c>
      <c r="AL2395" s="26">
        <v>33</v>
      </c>
      <c r="AM2395" s="26" t="s">
        <v>4713</v>
      </c>
      <c r="AU2395" s="26" t="s">
        <v>4649</v>
      </c>
      <c r="AV2395" s="26" t="s">
        <v>4715</v>
      </c>
      <c r="BB2395" s="26" t="s">
        <v>4652</v>
      </c>
      <c r="BD2395" s="37">
        <v>44160</v>
      </c>
      <c r="BE2395" s="30">
        <v>36322</v>
      </c>
      <c r="BF2395" s="30">
        <v>51389</v>
      </c>
      <c r="BG2395" s="37" t="s">
        <v>147</v>
      </c>
      <c r="BH2395" s="37" t="s">
        <v>4826</v>
      </c>
      <c r="BI2395" s="37" t="s">
        <v>4826</v>
      </c>
      <c r="BJ2395" s="138" t="e">
        <f>#N/A</f>
        <v>#N/A</v>
      </c>
      <c r="BK2395" s="138" t="e">
        <f>#N/A</f>
        <v>#N/A</v>
      </c>
      <c r="BL2395" s="138" t="e">
        <f>#N/A</f>
        <v>#N/A</v>
      </c>
      <c r="BM2395" s="138" t="e">
        <f>#N/A</f>
        <v>#N/A</v>
      </c>
      <c r="BN2395" s="26"/>
      <c r="BO2395" s="26"/>
      <c r="BP2395" s="26"/>
      <c r="BQ2395" s="38"/>
      <c r="BR2395" s="26"/>
      <c r="BS2395" s="26"/>
      <c r="BT2395" s="26"/>
      <c r="BU2395" s="26"/>
      <c r="BV2395" s="39"/>
    </row>
    <row r="2396" spans="1:74" ht="15" hidden="1" customHeight="1" thickBot="1">
      <c r="A2396" s="26">
        <v>2020</v>
      </c>
      <c r="B2396" s="26">
        <v>2392</v>
      </c>
      <c r="C2396" s="26" t="s">
        <v>129</v>
      </c>
      <c r="D2396" s="26" t="s">
        <v>4642</v>
      </c>
      <c r="E2396" s="26" t="s">
        <v>4643</v>
      </c>
      <c r="F2396" s="27">
        <v>44076</v>
      </c>
      <c r="G2396" s="26" t="s">
        <v>4928</v>
      </c>
      <c r="H2396" s="26" t="s">
        <v>4645</v>
      </c>
      <c r="I2396" s="26" t="s">
        <v>4645</v>
      </c>
      <c r="J2396" s="28" t="s">
        <v>4646</v>
      </c>
      <c r="K2396" s="26" t="s">
        <v>135</v>
      </c>
      <c r="L2396" s="26" t="s">
        <v>4647</v>
      </c>
      <c r="M2396" s="26" t="s">
        <v>137</v>
      </c>
      <c r="N2396" s="26" t="s">
        <v>138</v>
      </c>
      <c r="O2396" s="26" t="s">
        <v>138</v>
      </c>
      <c r="Q2396" s="30">
        <v>81</v>
      </c>
      <c r="R2396" s="30">
        <v>8540</v>
      </c>
      <c r="S2396" s="31" t="e">
        <f>#N/A</f>
        <v>#N/A</v>
      </c>
      <c r="T2396" s="30">
        <v>1716</v>
      </c>
      <c r="AB2396" s="33" t="e">
        <f>#N/A</f>
        <v>#N/A</v>
      </c>
      <c r="AC2396" s="30">
        <v>1600</v>
      </c>
      <c r="AD2396" s="30" t="e">
        <f>#N/A</f>
        <v>#N/A</v>
      </c>
      <c r="AE2396" s="34">
        <v>0.66421052631578947</v>
      </c>
      <c r="AG2396" s="30" t="e">
        <f>#N/A</f>
        <v>#N/A</v>
      </c>
      <c r="AH2396" s="30" t="e">
        <f>#N/A</f>
        <v>#N/A</v>
      </c>
      <c r="AI2396" s="30">
        <v>12585.263157894738</v>
      </c>
      <c r="AJ2396" s="30" t="e">
        <f>#N/A</f>
        <v>#N/A</v>
      </c>
      <c r="AK2396" s="26" t="s">
        <v>139</v>
      </c>
      <c r="AL2396" s="26">
        <v>33</v>
      </c>
      <c r="AM2396" s="26" t="s">
        <v>4713</v>
      </c>
      <c r="AU2396" s="26" t="s">
        <v>4649</v>
      </c>
      <c r="AV2396" s="26" t="s">
        <v>4715</v>
      </c>
      <c r="BB2396" s="26" t="s">
        <v>4652</v>
      </c>
      <c r="BD2396" s="37">
        <v>44160</v>
      </c>
      <c r="BE2396" s="30">
        <v>36322</v>
      </c>
      <c r="BF2396" s="30">
        <v>51389</v>
      </c>
      <c r="BG2396" s="37" t="s">
        <v>147</v>
      </c>
      <c r="BH2396" s="37" t="s">
        <v>4826</v>
      </c>
      <c r="BI2396" s="37" t="s">
        <v>4826</v>
      </c>
      <c r="BJ2396" s="138" t="e">
        <f>#N/A</f>
        <v>#N/A</v>
      </c>
      <c r="BK2396" s="138" t="e">
        <f>#N/A</f>
        <v>#N/A</v>
      </c>
      <c r="BL2396" s="138" t="e">
        <f>#N/A</f>
        <v>#N/A</v>
      </c>
      <c r="BM2396" s="138" t="e">
        <f>#N/A</f>
        <v>#N/A</v>
      </c>
      <c r="BN2396" s="26"/>
      <c r="BO2396" s="26"/>
      <c r="BP2396" s="26"/>
      <c r="BQ2396" s="38"/>
      <c r="BR2396" s="26"/>
      <c r="BS2396" s="26"/>
      <c r="BT2396" s="26"/>
      <c r="BU2396" s="26"/>
      <c r="BV2396" s="39"/>
    </row>
    <row r="2397" spans="1:74" ht="15" hidden="1" customHeight="1" thickBot="1">
      <c r="A2397" s="26">
        <v>2020</v>
      </c>
      <c r="B2397" s="67">
        <v>2393</v>
      </c>
      <c r="C2397" s="26" t="s">
        <v>129</v>
      </c>
      <c r="D2397" s="26" t="s">
        <v>4642</v>
      </c>
      <c r="E2397" s="26" t="s">
        <v>4643</v>
      </c>
      <c r="F2397" s="27">
        <v>44076</v>
      </c>
      <c r="G2397" s="26" t="s">
        <v>4929</v>
      </c>
      <c r="H2397" s="26" t="s">
        <v>4645</v>
      </c>
      <c r="I2397" s="26" t="s">
        <v>4645</v>
      </c>
      <c r="J2397" s="28" t="s">
        <v>4646</v>
      </c>
      <c r="K2397" s="26" t="s">
        <v>135</v>
      </c>
      <c r="L2397" s="26" t="s">
        <v>4647</v>
      </c>
      <c r="M2397" s="26" t="s">
        <v>137</v>
      </c>
      <c r="N2397" s="26" t="s">
        <v>138</v>
      </c>
      <c r="O2397" s="26" t="s">
        <v>138</v>
      </c>
      <c r="Q2397" s="30">
        <v>85</v>
      </c>
      <c r="R2397" s="30">
        <v>10290</v>
      </c>
      <c r="S2397" s="31" t="e">
        <f>#N/A</f>
        <v>#N/A</v>
      </c>
      <c r="T2397" s="30">
        <v>2064</v>
      </c>
      <c r="AB2397" s="33" t="e">
        <f>#N/A</f>
        <v>#N/A</v>
      </c>
      <c r="AC2397" s="30">
        <v>1600</v>
      </c>
      <c r="AD2397" s="30" t="e">
        <f>#N/A</f>
        <v>#N/A</v>
      </c>
      <c r="AE2397" s="34">
        <v>0.66</v>
      </c>
      <c r="AG2397" s="30" t="e">
        <f>#N/A</f>
        <v>#N/A</v>
      </c>
      <c r="AH2397" s="30" t="e">
        <f>#N/A</f>
        <v>#N/A</v>
      </c>
      <c r="AI2397" s="30">
        <v>15164.210526315792</v>
      </c>
      <c r="AJ2397" s="30" t="e">
        <f>#N/A</f>
        <v>#N/A</v>
      </c>
      <c r="AK2397" s="26" t="s">
        <v>139</v>
      </c>
      <c r="AL2397" s="26">
        <v>33</v>
      </c>
      <c r="AM2397" s="26" t="s">
        <v>4713</v>
      </c>
      <c r="AU2397" s="26" t="s">
        <v>4649</v>
      </c>
      <c r="AV2397" s="26" t="s">
        <v>4715</v>
      </c>
      <c r="BB2397" s="26" t="s">
        <v>4652</v>
      </c>
      <c r="BD2397" s="37">
        <v>44160</v>
      </c>
      <c r="BE2397" s="30">
        <v>36322</v>
      </c>
      <c r="BF2397" s="30">
        <v>51389</v>
      </c>
      <c r="BG2397" s="37" t="s">
        <v>147</v>
      </c>
      <c r="BH2397" s="37" t="s">
        <v>4826</v>
      </c>
      <c r="BI2397" s="37" t="s">
        <v>4826</v>
      </c>
      <c r="BJ2397" s="138" t="e">
        <f>#N/A</f>
        <v>#N/A</v>
      </c>
      <c r="BK2397" s="138" t="e">
        <f>#N/A</f>
        <v>#N/A</v>
      </c>
      <c r="BL2397" s="138" t="e">
        <f>#N/A</f>
        <v>#N/A</v>
      </c>
      <c r="BM2397" s="138" t="e">
        <f>#N/A</f>
        <v>#N/A</v>
      </c>
      <c r="BN2397" s="26"/>
      <c r="BO2397" s="26"/>
      <c r="BP2397" s="26"/>
      <c r="BQ2397" s="38"/>
      <c r="BR2397" s="26"/>
      <c r="BS2397" s="26"/>
      <c r="BT2397" s="26"/>
      <c r="BU2397" s="26"/>
      <c r="BV2397" s="39"/>
    </row>
    <row r="2398" spans="1:74" ht="15" hidden="1" customHeight="1" thickBot="1">
      <c r="A2398" s="26">
        <v>2020</v>
      </c>
      <c r="B2398" s="26">
        <v>2394</v>
      </c>
      <c r="C2398" s="26" t="s">
        <v>129</v>
      </c>
      <c r="D2398" s="26" t="s">
        <v>4642</v>
      </c>
      <c r="E2398" s="26" t="s">
        <v>4643</v>
      </c>
      <c r="F2398" s="27">
        <v>44076</v>
      </c>
      <c r="G2398" s="26" t="s">
        <v>4930</v>
      </c>
      <c r="H2398" s="26" t="s">
        <v>4645</v>
      </c>
      <c r="I2398" s="26" t="s">
        <v>4645</v>
      </c>
      <c r="J2398" s="28" t="s">
        <v>4646</v>
      </c>
      <c r="K2398" s="26" t="s">
        <v>135</v>
      </c>
      <c r="L2398" s="26" t="s">
        <v>4647</v>
      </c>
      <c r="M2398" s="26" t="s">
        <v>137</v>
      </c>
      <c r="N2398" s="26" t="s">
        <v>138</v>
      </c>
      <c r="O2398" s="26" t="s">
        <v>138</v>
      </c>
      <c r="Q2398" s="30">
        <v>85</v>
      </c>
      <c r="R2398" s="30">
        <v>9880</v>
      </c>
      <c r="S2398" s="31" t="e">
        <f>#N/A</f>
        <v>#N/A</v>
      </c>
      <c r="T2398" s="30">
        <v>1933</v>
      </c>
      <c r="AB2398" s="33" t="e">
        <f>#N/A</f>
        <v>#N/A</v>
      </c>
      <c r="AC2398" s="30">
        <v>1600</v>
      </c>
      <c r="AD2398" s="30" t="e">
        <f>#N/A</f>
        <v>#N/A</v>
      </c>
      <c r="AE2398" s="34">
        <v>0.84363636363636363</v>
      </c>
      <c r="AG2398" s="30" t="e">
        <f>#N/A</f>
        <v>#N/A</v>
      </c>
      <c r="AH2398" s="30" t="e">
        <f>#N/A</f>
        <v>#N/A</v>
      </c>
      <c r="AI2398" s="30">
        <v>14560.000000000002</v>
      </c>
      <c r="AJ2398" s="30" t="e">
        <f>#N/A</f>
        <v>#N/A</v>
      </c>
      <c r="AK2398" s="26" t="s">
        <v>139</v>
      </c>
      <c r="AL2398" s="26">
        <v>33</v>
      </c>
      <c r="AM2398" s="26" t="s">
        <v>4713</v>
      </c>
      <c r="AU2398" s="26" t="s">
        <v>4931</v>
      </c>
      <c r="AV2398" s="67" t="s">
        <v>4932</v>
      </c>
      <c r="AW2398" s="67" t="s">
        <v>4688</v>
      </c>
      <c r="BB2398" s="26" t="s">
        <v>4652</v>
      </c>
      <c r="BD2398" s="37">
        <v>44160</v>
      </c>
      <c r="BE2398" s="30">
        <v>36322</v>
      </c>
      <c r="BF2398" s="30">
        <v>51389</v>
      </c>
      <c r="BG2398" s="37" t="s">
        <v>147</v>
      </c>
      <c r="BH2398" s="37" t="s">
        <v>4826</v>
      </c>
      <c r="BI2398" s="37" t="s">
        <v>4826</v>
      </c>
      <c r="BJ2398" s="138" t="e">
        <f>#N/A</f>
        <v>#N/A</v>
      </c>
      <c r="BK2398" s="138" t="e">
        <f>#N/A</f>
        <v>#N/A</v>
      </c>
      <c r="BL2398" s="138" t="e">
        <f>#N/A</f>
        <v>#N/A</v>
      </c>
      <c r="BM2398" s="138" t="e">
        <f>#N/A</f>
        <v>#N/A</v>
      </c>
      <c r="BN2398" s="26"/>
      <c r="BO2398" s="26"/>
      <c r="BP2398" s="26"/>
      <c r="BQ2398" s="38"/>
      <c r="BR2398" s="26"/>
      <c r="BS2398" s="26"/>
      <c r="BT2398" s="26"/>
      <c r="BU2398" s="26"/>
      <c r="BV2398" s="39"/>
    </row>
    <row r="2399" spans="1:74" ht="15" hidden="1" customHeight="1" thickBot="1">
      <c r="A2399" s="26">
        <v>2020</v>
      </c>
      <c r="B2399" s="67">
        <v>2395</v>
      </c>
      <c r="C2399" s="26" t="s">
        <v>129</v>
      </c>
      <c r="D2399" s="26" t="s">
        <v>4642</v>
      </c>
      <c r="E2399" s="26" t="s">
        <v>4643</v>
      </c>
      <c r="F2399" s="27">
        <v>44076</v>
      </c>
      <c r="G2399" s="26" t="s">
        <v>4933</v>
      </c>
      <c r="H2399" s="26" t="s">
        <v>4645</v>
      </c>
      <c r="I2399" s="26" t="s">
        <v>4645</v>
      </c>
      <c r="J2399" s="28" t="s">
        <v>4646</v>
      </c>
      <c r="K2399" s="26" t="s">
        <v>135</v>
      </c>
      <c r="L2399" s="26" t="s">
        <v>4647</v>
      </c>
      <c r="M2399" s="26" t="s">
        <v>137</v>
      </c>
      <c r="N2399" s="26" t="s">
        <v>138</v>
      </c>
      <c r="O2399" s="26" t="s">
        <v>138</v>
      </c>
      <c r="Q2399" s="30">
        <v>79</v>
      </c>
      <c r="R2399" s="30">
        <v>8420</v>
      </c>
      <c r="S2399" s="31" t="e">
        <f>#N/A</f>
        <v>#N/A</v>
      </c>
      <c r="T2399" s="30">
        <v>1439</v>
      </c>
      <c r="AB2399" s="33" t="e">
        <f>#N/A</f>
        <v>#N/A</v>
      </c>
      <c r="AC2399" s="30">
        <v>1600</v>
      </c>
      <c r="AD2399" s="30" t="e">
        <f>#N/A</f>
        <v>#N/A</v>
      </c>
      <c r="AE2399" s="34">
        <v>0.84</v>
      </c>
      <c r="AG2399" s="30" t="e">
        <f>#N/A</f>
        <v>#N/A</v>
      </c>
      <c r="AH2399" s="30" t="e">
        <f>#N/A</f>
        <v>#N/A</v>
      </c>
      <c r="AI2399" s="30">
        <v>12408.42105263158</v>
      </c>
      <c r="AJ2399" s="30" t="e">
        <f>#N/A</f>
        <v>#N/A</v>
      </c>
      <c r="AK2399" s="26" t="s">
        <v>139</v>
      </c>
      <c r="AL2399" s="26">
        <v>33</v>
      </c>
      <c r="AM2399" s="26" t="s">
        <v>4713</v>
      </c>
      <c r="AU2399" s="26" t="s">
        <v>4931</v>
      </c>
      <c r="AV2399" s="26" t="s">
        <v>4932</v>
      </c>
      <c r="AW2399" s="26" t="s">
        <v>4688</v>
      </c>
      <c r="BB2399" s="26" t="s">
        <v>4652</v>
      </c>
      <c r="BD2399" s="37">
        <v>44160</v>
      </c>
      <c r="BE2399" s="30">
        <v>36322</v>
      </c>
      <c r="BF2399" s="30">
        <v>51389</v>
      </c>
      <c r="BG2399" s="37" t="s">
        <v>147</v>
      </c>
      <c r="BH2399" s="37" t="s">
        <v>4826</v>
      </c>
      <c r="BI2399" s="37" t="s">
        <v>4826</v>
      </c>
      <c r="BJ2399" s="138" t="e">
        <f>#N/A</f>
        <v>#N/A</v>
      </c>
      <c r="BK2399" s="138" t="e">
        <f>#N/A</f>
        <v>#N/A</v>
      </c>
      <c r="BL2399" s="138" t="e">
        <f>#N/A</f>
        <v>#N/A</v>
      </c>
      <c r="BM2399" s="138" t="e">
        <f>#N/A</f>
        <v>#N/A</v>
      </c>
      <c r="BN2399" s="26"/>
      <c r="BO2399" s="26"/>
      <c r="BP2399" s="26"/>
      <c r="BQ2399" s="38"/>
      <c r="BR2399" s="26"/>
      <c r="BS2399" s="26"/>
      <c r="BT2399" s="26"/>
      <c r="BU2399" s="26"/>
      <c r="BV2399" s="39"/>
    </row>
    <row r="2400" spans="1:74" ht="15" hidden="1" customHeight="1" thickBot="1">
      <c r="A2400" s="26">
        <v>2020</v>
      </c>
      <c r="B2400" s="26">
        <v>2396</v>
      </c>
      <c r="C2400" s="26" t="s">
        <v>129</v>
      </c>
      <c r="D2400" s="26" t="s">
        <v>4642</v>
      </c>
      <c r="E2400" s="26" t="s">
        <v>4643</v>
      </c>
      <c r="F2400" s="27">
        <v>44076</v>
      </c>
      <c r="G2400" s="26" t="s">
        <v>4934</v>
      </c>
      <c r="H2400" s="26" t="s">
        <v>4645</v>
      </c>
      <c r="I2400" s="26" t="s">
        <v>4645</v>
      </c>
      <c r="J2400" s="28" t="s">
        <v>4646</v>
      </c>
      <c r="K2400" s="26" t="s">
        <v>135</v>
      </c>
      <c r="L2400" s="26" t="s">
        <v>4647</v>
      </c>
      <c r="M2400" s="26" t="s">
        <v>137</v>
      </c>
      <c r="N2400" s="26" t="s">
        <v>138</v>
      </c>
      <c r="O2400" s="26" t="s">
        <v>138</v>
      </c>
      <c r="Q2400" s="30">
        <v>76</v>
      </c>
      <c r="R2400" s="30">
        <v>6720</v>
      </c>
      <c r="S2400" s="31" t="e">
        <f>#N/A</f>
        <v>#N/A</v>
      </c>
      <c r="T2400" s="30">
        <v>1253</v>
      </c>
      <c r="U2400" s="30">
        <v>1088</v>
      </c>
      <c r="V2400" s="32">
        <v>5.1724137931034484</v>
      </c>
      <c r="W2400" s="30">
        <v>46</v>
      </c>
      <c r="X2400" s="30">
        <f>(W2400*U2400/5)*(1000/R2400)</f>
        <v>1489.5238095238096</v>
      </c>
      <c r="Y2400" s="30">
        <f>X2400*R2400/1000</f>
        <v>10009.6</v>
      </c>
      <c r="AB2400" s="33" t="e">
        <f>#N/A</f>
        <v>#N/A</v>
      </c>
      <c r="AC2400" s="30">
        <v>1600</v>
      </c>
      <c r="AD2400" s="30" t="e">
        <f>#N/A</f>
        <v>#N/A</v>
      </c>
      <c r="AE2400" s="34">
        <v>0.98</v>
      </c>
      <c r="AG2400" s="30" t="e">
        <f>#N/A</f>
        <v>#N/A</v>
      </c>
      <c r="AH2400" s="30" t="e">
        <f>#N/A</f>
        <v>#N/A</v>
      </c>
      <c r="AI2400" s="30">
        <v>9903.1578947368434</v>
      </c>
      <c r="AJ2400" s="30" t="e">
        <f>#N/A</f>
        <v>#N/A</v>
      </c>
      <c r="AK2400" s="26" t="s">
        <v>139</v>
      </c>
      <c r="AL2400" s="26">
        <v>33</v>
      </c>
      <c r="AM2400" s="26" t="s">
        <v>4713</v>
      </c>
      <c r="AU2400" s="26" t="s">
        <v>4931</v>
      </c>
      <c r="AV2400" s="26" t="s">
        <v>4932</v>
      </c>
      <c r="AW2400" s="26" t="s">
        <v>4688</v>
      </c>
      <c r="BB2400" s="26" t="s">
        <v>4652</v>
      </c>
      <c r="BD2400" s="37">
        <v>44160</v>
      </c>
      <c r="BE2400" s="30">
        <v>36322</v>
      </c>
      <c r="BF2400" s="30">
        <v>51389</v>
      </c>
      <c r="BG2400" s="37" t="s">
        <v>147</v>
      </c>
      <c r="BH2400" s="37" t="s">
        <v>4826</v>
      </c>
      <c r="BI2400" s="37" t="s">
        <v>4826</v>
      </c>
      <c r="BJ2400" s="138" t="e">
        <f>#N/A</f>
        <v>#N/A</v>
      </c>
      <c r="BK2400" s="138" t="e">
        <f>#N/A</f>
        <v>#N/A</v>
      </c>
      <c r="BL2400" s="138" t="e">
        <f>#N/A</f>
        <v>#N/A</v>
      </c>
      <c r="BM2400" s="138" t="e">
        <f>#N/A</f>
        <v>#N/A</v>
      </c>
      <c r="BN2400" s="26"/>
      <c r="BO2400" s="26"/>
      <c r="BP2400" s="26"/>
      <c r="BQ2400" s="38"/>
      <c r="BR2400" s="26"/>
      <c r="BS2400" s="26"/>
      <c r="BT2400" s="26"/>
      <c r="BU2400" s="26"/>
      <c r="BV2400" s="39"/>
    </row>
    <row r="2401" spans="1:74" ht="15" hidden="1" customHeight="1" thickBot="1">
      <c r="A2401" s="26">
        <v>2020</v>
      </c>
      <c r="B2401" s="67">
        <v>2397</v>
      </c>
      <c r="C2401" s="26" t="s">
        <v>129</v>
      </c>
      <c r="D2401" s="26" t="s">
        <v>4642</v>
      </c>
      <c r="E2401" s="26" t="s">
        <v>4643</v>
      </c>
      <c r="F2401" s="27">
        <v>44076</v>
      </c>
      <c r="G2401" s="26" t="s">
        <v>4935</v>
      </c>
      <c r="H2401" s="26" t="s">
        <v>4645</v>
      </c>
      <c r="I2401" s="26" t="s">
        <v>4645</v>
      </c>
      <c r="J2401" s="28" t="s">
        <v>4646</v>
      </c>
      <c r="K2401" s="26" t="s">
        <v>135</v>
      </c>
      <c r="L2401" s="26" t="s">
        <v>4647</v>
      </c>
      <c r="M2401" s="26" t="s">
        <v>137</v>
      </c>
      <c r="N2401" s="26" t="s">
        <v>138</v>
      </c>
      <c r="O2401" s="26" t="s">
        <v>138</v>
      </c>
      <c r="Q2401" s="30">
        <v>76</v>
      </c>
      <c r="R2401" s="30">
        <v>6460</v>
      </c>
      <c r="S2401" s="31" t="e">
        <f>#N/A</f>
        <v>#N/A</v>
      </c>
      <c r="T2401" s="30">
        <v>1625</v>
      </c>
      <c r="AB2401" s="33" t="e">
        <f>#N/A</f>
        <v>#N/A</v>
      </c>
      <c r="AC2401" s="30">
        <v>1600</v>
      </c>
      <c r="AD2401" s="30" t="e">
        <f>#N/A</f>
        <v>#N/A</v>
      </c>
      <c r="AE2401" s="34">
        <v>0.98</v>
      </c>
      <c r="AG2401" s="30" t="e">
        <f>#N/A</f>
        <v>#N/A</v>
      </c>
      <c r="AH2401" s="30" t="e">
        <f>#N/A</f>
        <v>#N/A</v>
      </c>
      <c r="AI2401" s="30">
        <v>9520.0000000000018</v>
      </c>
      <c r="AJ2401" s="30" t="e">
        <f>#N/A</f>
        <v>#N/A</v>
      </c>
      <c r="AK2401" s="26" t="s">
        <v>139</v>
      </c>
      <c r="AL2401" s="26">
        <v>33</v>
      </c>
      <c r="AM2401" s="26" t="s">
        <v>4713</v>
      </c>
      <c r="AU2401" s="26" t="s">
        <v>4931</v>
      </c>
      <c r="AV2401" s="26" t="s">
        <v>4932</v>
      </c>
      <c r="AW2401" s="26" t="s">
        <v>4688</v>
      </c>
      <c r="BB2401" s="26" t="s">
        <v>4652</v>
      </c>
      <c r="BD2401" s="37">
        <v>44160</v>
      </c>
      <c r="BE2401" s="30">
        <v>36322</v>
      </c>
      <c r="BF2401" s="30">
        <v>51389</v>
      </c>
      <c r="BG2401" s="37" t="s">
        <v>147</v>
      </c>
      <c r="BH2401" s="37" t="s">
        <v>4826</v>
      </c>
      <c r="BI2401" s="37" t="s">
        <v>4826</v>
      </c>
      <c r="BJ2401" s="138" t="e">
        <f>#N/A</f>
        <v>#N/A</v>
      </c>
      <c r="BK2401" s="138" t="e">
        <f>#N/A</f>
        <v>#N/A</v>
      </c>
      <c r="BL2401" s="138" t="e">
        <f>#N/A</f>
        <v>#N/A</v>
      </c>
      <c r="BM2401" s="138" t="e">
        <f>#N/A</f>
        <v>#N/A</v>
      </c>
      <c r="BN2401" s="26"/>
      <c r="BO2401" s="26"/>
      <c r="BP2401" s="26"/>
      <c r="BQ2401" s="38"/>
      <c r="BR2401" s="26"/>
      <c r="BS2401" s="26"/>
      <c r="BT2401" s="26"/>
      <c r="BU2401" s="26"/>
      <c r="BV2401" s="39"/>
    </row>
    <row r="2402" spans="1:74" ht="15" hidden="1" customHeight="1" thickBot="1">
      <c r="A2402" s="26">
        <v>2020</v>
      </c>
      <c r="B2402" s="26">
        <v>2398</v>
      </c>
      <c r="C2402" s="26" t="s">
        <v>129</v>
      </c>
      <c r="D2402" s="26" t="s">
        <v>4642</v>
      </c>
      <c r="E2402" s="26" t="s">
        <v>4643</v>
      </c>
      <c r="F2402" s="27">
        <v>44076</v>
      </c>
      <c r="G2402" s="26" t="s">
        <v>4936</v>
      </c>
      <c r="H2402" s="26" t="s">
        <v>4645</v>
      </c>
      <c r="I2402" s="26" t="s">
        <v>4645</v>
      </c>
      <c r="J2402" s="28" t="s">
        <v>4646</v>
      </c>
      <c r="K2402" s="26" t="s">
        <v>135</v>
      </c>
      <c r="L2402" s="26" t="s">
        <v>4647</v>
      </c>
      <c r="M2402" s="26" t="s">
        <v>137</v>
      </c>
      <c r="N2402" s="26" t="s">
        <v>138</v>
      </c>
      <c r="O2402" s="26" t="s">
        <v>138</v>
      </c>
      <c r="Q2402" s="30">
        <v>79</v>
      </c>
      <c r="R2402" s="30">
        <v>7250</v>
      </c>
      <c r="S2402" s="31" t="e">
        <f>#N/A</f>
        <v>#N/A</v>
      </c>
      <c r="T2402" s="30">
        <v>1482</v>
      </c>
      <c r="AB2402" s="33" t="e">
        <f>#N/A</f>
        <v>#N/A</v>
      </c>
      <c r="AC2402" s="30">
        <v>1600</v>
      </c>
      <c r="AD2402" s="30" t="e">
        <f>#N/A</f>
        <v>#N/A</v>
      </c>
      <c r="AE2402" s="34">
        <v>0.81333333333333335</v>
      </c>
      <c r="AG2402" s="30" t="e">
        <f>#N/A</f>
        <v>#N/A</v>
      </c>
      <c r="AH2402" s="30" t="e">
        <f>#N/A</f>
        <v>#N/A</v>
      </c>
      <c r="AI2402" s="30">
        <v>10684.21052631579</v>
      </c>
      <c r="AJ2402" s="30" t="e">
        <f>#N/A</f>
        <v>#N/A</v>
      </c>
      <c r="AK2402" s="26" t="s">
        <v>139</v>
      </c>
      <c r="AL2402" s="26">
        <v>33</v>
      </c>
      <c r="AM2402" s="26" t="s">
        <v>4713</v>
      </c>
      <c r="AU2402" s="26" t="s">
        <v>4931</v>
      </c>
      <c r="AV2402" s="26" t="s">
        <v>4932</v>
      </c>
      <c r="AW2402" s="26" t="s">
        <v>4688</v>
      </c>
      <c r="BB2402" s="26" t="s">
        <v>4652</v>
      </c>
      <c r="BD2402" s="37">
        <v>44160</v>
      </c>
      <c r="BE2402" s="30">
        <v>36322</v>
      </c>
      <c r="BF2402" s="30">
        <v>51389</v>
      </c>
      <c r="BG2402" s="37" t="s">
        <v>147</v>
      </c>
      <c r="BH2402" s="37" t="s">
        <v>4826</v>
      </c>
      <c r="BI2402" s="37" t="s">
        <v>4826</v>
      </c>
      <c r="BJ2402" s="138" t="e">
        <f>#N/A</f>
        <v>#N/A</v>
      </c>
      <c r="BK2402" s="138" t="e">
        <f>#N/A</f>
        <v>#N/A</v>
      </c>
      <c r="BL2402" s="138" t="e">
        <f>#N/A</f>
        <v>#N/A</v>
      </c>
      <c r="BM2402" s="138" t="e">
        <f>#N/A</f>
        <v>#N/A</v>
      </c>
      <c r="BN2402" s="26"/>
      <c r="BO2402" s="26"/>
      <c r="BP2402" s="26"/>
      <c r="BQ2402" s="38"/>
      <c r="BR2402" s="26"/>
      <c r="BS2402" s="26"/>
      <c r="BT2402" s="26"/>
      <c r="BU2402" s="26"/>
      <c r="BV2402" s="39"/>
    </row>
    <row r="2403" spans="1:74" ht="15" hidden="1" customHeight="1" thickBot="1">
      <c r="A2403" s="26">
        <v>2020</v>
      </c>
      <c r="B2403" s="67">
        <v>2399</v>
      </c>
      <c r="C2403" s="26" t="s">
        <v>129</v>
      </c>
      <c r="D2403" s="26" t="s">
        <v>4642</v>
      </c>
      <c r="E2403" s="26" t="s">
        <v>4643</v>
      </c>
      <c r="F2403" s="27">
        <v>44076</v>
      </c>
      <c r="G2403" s="26" t="s">
        <v>4937</v>
      </c>
      <c r="H2403" s="26" t="s">
        <v>4645</v>
      </c>
      <c r="I2403" s="26" t="s">
        <v>4645</v>
      </c>
      <c r="J2403" s="28" t="s">
        <v>4646</v>
      </c>
      <c r="K2403" s="26" t="s">
        <v>135</v>
      </c>
      <c r="L2403" s="26" t="s">
        <v>4647</v>
      </c>
      <c r="M2403" s="26" t="s">
        <v>137</v>
      </c>
      <c r="N2403" s="26" t="s">
        <v>138</v>
      </c>
      <c r="O2403" s="26" t="s">
        <v>138</v>
      </c>
      <c r="Q2403" s="30">
        <v>83</v>
      </c>
      <c r="R2403" s="30">
        <v>9010</v>
      </c>
      <c r="S2403" s="31" t="e">
        <f>#N/A</f>
        <v>#N/A</v>
      </c>
      <c r="T2403" s="30">
        <v>1811</v>
      </c>
      <c r="AB2403" s="33" t="e">
        <f>#N/A</f>
        <v>#N/A</v>
      </c>
      <c r="AC2403" s="30">
        <v>1600</v>
      </c>
      <c r="AD2403" s="30" t="e">
        <f>#N/A</f>
        <v>#N/A</v>
      </c>
      <c r="AE2403" s="34">
        <v>0.81</v>
      </c>
      <c r="AG2403" s="30" t="e">
        <f>#N/A</f>
        <v>#N/A</v>
      </c>
      <c r="AH2403" s="30" t="e">
        <f>#N/A</f>
        <v>#N/A</v>
      </c>
      <c r="AI2403" s="30">
        <v>13277.894736842109</v>
      </c>
      <c r="AJ2403" s="30" t="e">
        <f>#N/A</f>
        <v>#N/A</v>
      </c>
      <c r="AK2403" s="26" t="s">
        <v>139</v>
      </c>
      <c r="AL2403" s="26">
        <v>33</v>
      </c>
      <c r="AM2403" s="26" t="s">
        <v>4713</v>
      </c>
      <c r="AU2403" s="26" t="s">
        <v>4931</v>
      </c>
      <c r="AV2403" s="26" t="s">
        <v>4932</v>
      </c>
      <c r="AW2403" s="26" t="s">
        <v>4688</v>
      </c>
      <c r="BB2403" s="26" t="s">
        <v>4652</v>
      </c>
      <c r="BD2403" s="37">
        <v>44160</v>
      </c>
      <c r="BE2403" s="30">
        <v>36322</v>
      </c>
      <c r="BF2403" s="30">
        <v>51389</v>
      </c>
      <c r="BG2403" s="37" t="s">
        <v>147</v>
      </c>
      <c r="BH2403" s="37" t="s">
        <v>4826</v>
      </c>
      <c r="BI2403" s="37" t="s">
        <v>4826</v>
      </c>
      <c r="BJ2403" s="138" t="e">
        <f>#N/A</f>
        <v>#N/A</v>
      </c>
      <c r="BK2403" s="138" t="e">
        <f>#N/A</f>
        <v>#N/A</v>
      </c>
      <c r="BL2403" s="138" t="e">
        <f>#N/A</f>
        <v>#N/A</v>
      </c>
      <c r="BM2403" s="138" t="e">
        <f>#N/A</f>
        <v>#N/A</v>
      </c>
      <c r="BN2403" s="26"/>
      <c r="BO2403" s="26"/>
      <c r="BP2403" s="26"/>
      <c r="BQ2403" s="38"/>
      <c r="BR2403" s="26"/>
      <c r="BS2403" s="26"/>
      <c r="BT2403" s="26"/>
      <c r="BU2403" s="26"/>
      <c r="BV2403" s="39"/>
    </row>
    <row r="2404" spans="1:74" ht="15" hidden="1" customHeight="1" thickBot="1">
      <c r="A2404" s="26">
        <v>2020</v>
      </c>
      <c r="B2404" s="26">
        <v>2400</v>
      </c>
      <c r="C2404" s="26" t="s">
        <v>129</v>
      </c>
      <c r="D2404" s="26" t="s">
        <v>4642</v>
      </c>
      <c r="E2404" s="26" t="s">
        <v>4643</v>
      </c>
      <c r="F2404" s="27">
        <v>44076</v>
      </c>
      <c r="G2404" s="26" t="s">
        <v>4938</v>
      </c>
      <c r="H2404" s="26" t="s">
        <v>4645</v>
      </c>
      <c r="I2404" s="26" t="s">
        <v>4645</v>
      </c>
      <c r="J2404" s="28" t="s">
        <v>4646</v>
      </c>
      <c r="K2404" s="26" t="s">
        <v>135</v>
      </c>
      <c r="L2404" s="26" t="s">
        <v>4647</v>
      </c>
      <c r="M2404" s="26" t="s">
        <v>137</v>
      </c>
      <c r="N2404" s="26" t="s">
        <v>138</v>
      </c>
      <c r="O2404" s="26" t="s">
        <v>138</v>
      </c>
      <c r="Q2404" s="30">
        <v>80</v>
      </c>
      <c r="R2404" s="30">
        <v>8020</v>
      </c>
      <c r="S2404" s="31" t="e">
        <f>#N/A</f>
        <v>#N/A</v>
      </c>
      <c r="T2404" s="30">
        <v>1663</v>
      </c>
      <c r="AB2404" s="33" t="e">
        <f>#N/A</f>
        <v>#N/A</v>
      </c>
      <c r="AC2404" s="30">
        <v>1600</v>
      </c>
      <c r="AD2404" s="30" t="e">
        <f>#N/A</f>
        <v>#N/A</v>
      </c>
      <c r="AE2404" s="34">
        <v>0.75272727272727269</v>
      </c>
      <c r="AG2404" s="30" t="e">
        <f>#N/A</f>
        <v>#N/A</v>
      </c>
      <c r="AH2404" s="30" t="e">
        <f>#N/A</f>
        <v>#N/A</v>
      </c>
      <c r="AI2404" s="30">
        <v>11818.947368421055</v>
      </c>
      <c r="AJ2404" s="30" t="e">
        <f>#N/A</f>
        <v>#N/A</v>
      </c>
      <c r="AK2404" s="26" t="s">
        <v>139</v>
      </c>
      <c r="AL2404" s="26">
        <v>33</v>
      </c>
      <c r="AM2404" s="26" t="s">
        <v>4713</v>
      </c>
      <c r="AU2404" s="26" t="s">
        <v>4931</v>
      </c>
      <c r="AV2404" s="26" t="s">
        <v>4932</v>
      </c>
      <c r="AW2404" s="26" t="s">
        <v>4688</v>
      </c>
      <c r="BB2404" s="26" t="s">
        <v>4652</v>
      </c>
      <c r="BD2404" s="37">
        <v>44160</v>
      </c>
      <c r="BE2404" s="30">
        <v>36322</v>
      </c>
      <c r="BF2404" s="30">
        <v>51389</v>
      </c>
      <c r="BG2404" s="37" t="s">
        <v>147</v>
      </c>
      <c r="BH2404" s="37" t="s">
        <v>4826</v>
      </c>
      <c r="BI2404" s="37" t="s">
        <v>4826</v>
      </c>
      <c r="BJ2404" s="138" t="e">
        <f>#N/A</f>
        <v>#N/A</v>
      </c>
      <c r="BK2404" s="138" t="e">
        <f>#N/A</f>
        <v>#N/A</v>
      </c>
      <c r="BL2404" s="138" t="e">
        <f>#N/A</f>
        <v>#N/A</v>
      </c>
      <c r="BM2404" s="138" t="e">
        <f>#N/A</f>
        <v>#N/A</v>
      </c>
      <c r="BN2404" s="26"/>
      <c r="BO2404" s="26"/>
      <c r="BP2404" s="26"/>
      <c r="BQ2404" s="38"/>
      <c r="BR2404" s="26"/>
      <c r="BS2404" s="26"/>
      <c r="BT2404" s="26"/>
      <c r="BU2404" s="26"/>
      <c r="BV2404" s="39"/>
    </row>
    <row r="2405" spans="1:74" ht="15" hidden="1" customHeight="1" thickBot="1">
      <c r="A2405" s="26">
        <v>2020</v>
      </c>
      <c r="B2405" s="67">
        <v>2401</v>
      </c>
      <c r="C2405" s="26" t="s">
        <v>129</v>
      </c>
      <c r="D2405" s="26" t="s">
        <v>4642</v>
      </c>
      <c r="E2405" s="26" t="s">
        <v>4643</v>
      </c>
      <c r="F2405" s="27">
        <v>44076</v>
      </c>
      <c r="G2405" s="26" t="s">
        <v>4939</v>
      </c>
      <c r="H2405" s="26" t="s">
        <v>4645</v>
      </c>
      <c r="I2405" s="26" t="s">
        <v>4645</v>
      </c>
      <c r="J2405" s="28" t="s">
        <v>4646</v>
      </c>
      <c r="K2405" s="26" t="s">
        <v>135</v>
      </c>
      <c r="L2405" s="26" t="s">
        <v>4647</v>
      </c>
      <c r="M2405" s="26" t="s">
        <v>137</v>
      </c>
      <c r="N2405" s="26" t="s">
        <v>138</v>
      </c>
      <c r="O2405" s="26" t="s">
        <v>138</v>
      </c>
      <c r="Q2405" s="30">
        <v>76</v>
      </c>
      <c r="R2405" s="30">
        <v>6990</v>
      </c>
      <c r="S2405" s="31" t="e">
        <f>#N/A</f>
        <v>#N/A</v>
      </c>
      <c r="T2405" s="30">
        <v>1452</v>
      </c>
      <c r="AB2405" s="33" t="e">
        <f>#N/A</f>
        <v>#N/A</v>
      </c>
      <c r="AC2405" s="30">
        <v>1600</v>
      </c>
      <c r="AD2405" s="30" t="e">
        <f>#N/A</f>
        <v>#N/A</v>
      </c>
      <c r="AE2405" s="34">
        <v>0.75</v>
      </c>
      <c r="AG2405" s="30" t="e">
        <f>#N/A</f>
        <v>#N/A</v>
      </c>
      <c r="AH2405" s="30" t="e">
        <f>#N/A</f>
        <v>#N/A</v>
      </c>
      <c r="AI2405" s="30">
        <v>10301.052631578948</v>
      </c>
      <c r="AJ2405" s="30" t="e">
        <f>#N/A</f>
        <v>#N/A</v>
      </c>
      <c r="AK2405" s="26" t="s">
        <v>139</v>
      </c>
      <c r="AL2405" s="26">
        <v>33</v>
      </c>
      <c r="AM2405" s="26" t="s">
        <v>4713</v>
      </c>
      <c r="AU2405" s="26" t="s">
        <v>4931</v>
      </c>
      <c r="AV2405" s="26" t="s">
        <v>4932</v>
      </c>
      <c r="AW2405" s="26" t="s">
        <v>4688</v>
      </c>
      <c r="BB2405" s="26" t="s">
        <v>4652</v>
      </c>
      <c r="BD2405" s="37">
        <v>44160</v>
      </c>
      <c r="BE2405" s="30">
        <v>36322</v>
      </c>
      <c r="BF2405" s="30">
        <v>51389</v>
      </c>
      <c r="BG2405" s="37" t="s">
        <v>147</v>
      </c>
      <c r="BH2405" s="37" t="s">
        <v>4826</v>
      </c>
      <c r="BI2405" s="37" t="s">
        <v>4826</v>
      </c>
      <c r="BJ2405" s="138" t="e">
        <f>#N/A</f>
        <v>#N/A</v>
      </c>
      <c r="BK2405" s="138" t="e">
        <f>#N/A</f>
        <v>#N/A</v>
      </c>
      <c r="BL2405" s="138" t="e">
        <f>#N/A</f>
        <v>#N/A</v>
      </c>
      <c r="BM2405" s="138" t="e">
        <f>#N/A</f>
        <v>#N/A</v>
      </c>
      <c r="BN2405" s="26"/>
      <c r="BO2405" s="26"/>
      <c r="BP2405" s="26"/>
      <c r="BQ2405" s="38"/>
      <c r="BR2405" s="26"/>
      <c r="BS2405" s="26"/>
      <c r="BT2405" s="26"/>
      <c r="BU2405" s="26"/>
      <c r="BV2405" s="39"/>
    </row>
    <row r="2406" spans="1:74" ht="15" hidden="1" customHeight="1" thickBot="1">
      <c r="A2406" s="26">
        <v>2020</v>
      </c>
      <c r="B2406" s="26">
        <v>2402</v>
      </c>
      <c r="C2406" s="26" t="s">
        <v>129</v>
      </c>
      <c r="D2406" s="26" t="s">
        <v>4642</v>
      </c>
      <c r="E2406" s="26" t="s">
        <v>4643</v>
      </c>
      <c r="F2406" s="27">
        <v>44076</v>
      </c>
      <c r="G2406" s="26" t="s">
        <v>4940</v>
      </c>
      <c r="H2406" s="26" t="s">
        <v>4645</v>
      </c>
      <c r="I2406" s="26" t="s">
        <v>4645</v>
      </c>
      <c r="J2406" s="28" t="s">
        <v>4646</v>
      </c>
      <c r="K2406" s="26" t="s">
        <v>135</v>
      </c>
      <c r="L2406" s="26" t="s">
        <v>4647</v>
      </c>
      <c r="M2406" s="26" t="s">
        <v>137</v>
      </c>
      <c r="N2406" s="26" t="s">
        <v>138</v>
      </c>
      <c r="O2406" s="26" t="s">
        <v>138</v>
      </c>
      <c r="Q2406" s="30">
        <v>82</v>
      </c>
      <c r="R2406" s="30">
        <v>7890</v>
      </c>
      <c r="S2406" s="31" t="e">
        <f>#N/A</f>
        <v>#N/A</v>
      </c>
      <c r="T2406" s="30">
        <v>1486</v>
      </c>
      <c r="AB2406" s="33" t="e">
        <f>#N/A</f>
        <v>#N/A</v>
      </c>
      <c r="AC2406" s="30">
        <v>1600</v>
      </c>
      <c r="AD2406" s="30" t="e">
        <f>#N/A</f>
        <v>#N/A</v>
      </c>
      <c r="AE2406" s="34">
        <v>0.75777777777777777</v>
      </c>
      <c r="AG2406" s="30" t="e">
        <f>#N/A</f>
        <v>#N/A</v>
      </c>
      <c r="AH2406" s="30" t="e">
        <f>#N/A</f>
        <v>#N/A</v>
      </c>
      <c r="AI2406" s="30">
        <v>11627.368421052633</v>
      </c>
      <c r="AJ2406" s="30" t="e">
        <f>#N/A</f>
        <v>#N/A</v>
      </c>
      <c r="AK2406" s="26" t="s">
        <v>139</v>
      </c>
      <c r="AL2406" s="26">
        <v>33</v>
      </c>
      <c r="AM2406" s="26" t="s">
        <v>4713</v>
      </c>
      <c r="AU2406" s="26" t="s">
        <v>4931</v>
      </c>
      <c r="AV2406" s="26" t="s">
        <v>4932</v>
      </c>
      <c r="AW2406" s="26" t="s">
        <v>4688</v>
      </c>
      <c r="BB2406" s="26" t="s">
        <v>4652</v>
      </c>
      <c r="BD2406" s="37">
        <v>44160</v>
      </c>
      <c r="BE2406" s="30">
        <v>36322</v>
      </c>
      <c r="BF2406" s="30">
        <v>51389</v>
      </c>
      <c r="BG2406" s="37" t="s">
        <v>147</v>
      </c>
      <c r="BH2406" s="37" t="s">
        <v>4826</v>
      </c>
      <c r="BI2406" s="37" t="s">
        <v>4826</v>
      </c>
      <c r="BJ2406" s="138" t="e">
        <f>#N/A</f>
        <v>#N/A</v>
      </c>
      <c r="BK2406" s="138" t="e">
        <f>#N/A</f>
        <v>#N/A</v>
      </c>
      <c r="BL2406" s="138" t="e">
        <f>#N/A</f>
        <v>#N/A</v>
      </c>
      <c r="BM2406" s="138" t="e">
        <f>#N/A</f>
        <v>#N/A</v>
      </c>
      <c r="BN2406" s="26"/>
      <c r="BO2406" s="26"/>
      <c r="BP2406" s="26"/>
      <c r="BQ2406" s="38"/>
      <c r="BR2406" s="26"/>
      <c r="BS2406" s="26"/>
      <c r="BT2406" s="26"/>
      <c r="BU2406" s="26"/>
      <c r="BV2406" s="39"/>
    </row>
    <row r="2407" spans="1:74" ht="15" hidden="1" customHeight="1" thickBot="1">
      <c r="A2407" s="26">
        <v>2020</v>
      </c>
      <c r="B2407" s="67">
        <v>2403</v>
      </c>
      <c r="C2407" s="26" t="s">
        <v>129</v>
      </c>
      <c r="D2407" s="26" t="s">
        <v>4642</v>
      </c>
      <c r="E2407" s="26" t="s">
        <v>4643</v>
      </c>
      <c r="F2407" s="27">
        <v>44076</v>
      </c>
      <c r="G2407" s="26" t="s">
        <v>4941</v>
      </c>
      <c r="H2407" s="26" t="s">
        <v>4645</v>
      </c>
      <c r="I2407" s="26" t="s">
        <v>4645</v>
      </c>
      <c r="J2407" s="28" t="s">
        <v>4646</v>
      </c>
      <c r="K2407" s="26" t="s">
        <v>135</v>
      </c>
      <c r="L2407" s="26" t="s">
        <v>4647</v>
      </c>
      <c r="M2407" s="26" t="s">
        <v>137</v>
      </c>
      <c r="N2407" s="26" t="s">
        <v>138</v>
      </c>
      <c r="O2407" s="26" t="s">
        <v>138</v>
      </c>
      <c r="Q2407" s="30">
        <v>75</v>
      </c>
      <c r="R2407" s="30">
        <v>6330</v>
      </c>
      <c r="S2407" s="31" t="e">
        <f>#N/A</f>
        <v>#N/A</v>
      </c>
      <c r="T2407" s="30">
        <v>1351</v>
      </c>
      <c r="AB2407" s="33" t="e">
        <f>#N/A</f>
        <v>#N/A</v>
      </c>
      <c r="AC2407" s="30">
        <v>1600</v>
      </c>
      <c r="AD2407" s="30" t="e">
        <f>#N/A</f>
        <v>#N/A</v>
      </c>
      <c r="AE2407" s="34">
        <v>0.76</v>
      </c>
      <c r="AG2407" s="30" t="e">
        <f>#N/A</f>
        <v>#N/A</v>
      </c>
      <c r="AH2407" s="30" t="e">
        <f>#N/A</f>
        <v>#N/A</v>
      </c>
      <c r="AI2407" s="30">
        <v>9328.4210526315801</v>
      </c>
      <c r="AJ2407" s="30" t="e">
        <f>#N/A</f>
        <v>#N/A</v>
      </c>
      <c r="AK2407" s="26" t="s">
        <v>139</v>
      </c>
      <c r="AL2407" s="26">
        <v>33</v>
      </c>
      <c r="AM2407" s="26" t="s">
        <v>4713</v>
      </c>
      <c r="AU2407" s="26" t="s">
        <v>4931</v>
      </c>
      <c r="AV2407" s="26" t="s">
        <v>4932</v>
      </c>
      <c r="AW2407" s="26" t="s">
        <v>4688</v>
      </c>
      <c r="BB2407" s="26" t="s">
        <v>4652</v>
      </c>
      <c r="BD2407" s="37">
        <v>44160</v>
      </c>
      <c r="BE2407" s="30">
        <v>36322</v>
      </c>
      <c r="BF2407" s="30">
        <v>51389</v>
      </c>
      <c r="BG2407" s="37" t="s">
        <v>147</v>
      </c>
      <c r="BH2407" s="37" t="s">
        <v>4826</v>
      </c>
      <c r="BI2407" s="37" t="s">
        <v>4826</v>
      </c>
      <c r="BJ2407" s="138" t="e">
        <f>#N/A</f>
        <v>#N/A</v>
      </c>
      <c r="BK2407" s="138" t="e">
        <f>#N/A</f>
        <v>#N/A</v>
      </c>
      <c r="BL2407" s="138" t="e">
        <f>#N/A</f>
        <v>#N/A</v>
      </c>
      <c r="BM2407" s="138" t="e">
        <f>#N/A</f>
        <v>#N/A</v>
      </c>
      <c r="BN2407" s="26"/>
      <c r="BO2407" s="26"/>
      <c r="BP2407" s="26"/>
      <c r="BQ2407" s="38"/>
      <c r="BR2407" s="26"/>
      <c r="BS2407" s="26"/>
      <c r="BT2407" s="26"/>
      <c r="BU2407" s="26"/>
      <c r="BV2407" s="39"/>
    </row>
    <row r="2408" spans="1:74" ht="15" hidden="1" customHeight="1" thickBot="1">
      <c r="A2408" s="26">
        <v>2020</v>
      </c>
      <c r="B2408" s="26">
        <v>2404</v>
      </c>
      <c r="C2408" s="26" t="s">
        <v>129</v>
      </c>
      <c r="D2408" s="26" t="s">
        <v>4642</v>
      </c>
      <c r="E2408" s="26" t="s">
        <v>4643</v>
      </c>
      <c r="F2408" s="27">
        <v>44076</v>
      </c>
      <c r="G2408" s="26" t="s">
        <v>4942</v>
      </c>
      <c r="H2408" s="26" t="s">
        <v>4645</v>
      </c>
      <c r="I2408" s="26" t="s">
        <v>4645</v>
      </c>
      <c r="J2408" s="28" t="s">
        <v>4646</v>
      </c>
      <c r="K2408" s="26" t="s">
        <v>135</v>
      </c>
      <c r="L2408" s="26" t="s">
        <v>4647</v>
      </c>
      <c r="M2408" s="26" t="s">
        <v>137</v>
      </c>
      <c r="N2408" s="26" t="s">
        <v>138</v>
      </c>
      <c r="O2408" s="26" t="s">
        <v>138</v>
      </c>
      <c r="Q2408" s="30">
        <v>83</v>
      </c>
      <c r="R2408" s="30">
        <v>9320</v>
      </c>
      <c r="S2408" s="31" t="e">
        <f>#N/A</f>
        <v>#N/A</v>
      </c>
      <c r="T2408" s="30">
        <v>1764</v>
      </c>
      <c r="AB2408" s="33" t="e">
        <f>#N/A</f>
        <v>#N/A</v>
      </c>
      <c r="AC2408" s="30">
        <v>1600</v>
      </c>
      <c r="AD2408" s="30" t="e">
        <f>#N/A</f>
        <v>#N/A</v>
      </c>
      <c r="AE2408" s="34">
        <v>0.81333333333333335</v>
      </c>
      <c r="AG2408" s="30" t="e">
        <f>#N/A</f>
        <v>#N/A</v>
      </c>
      <c r="AH2408" s="30" t="e">
        <f>#N/A</f>
        <v>#N/A</v>
      </c>
      <c r="AI2408" s="30">
        <v>13734.736842105265</v>
      </c>
      <c r="AJ2408" s="30" t="e">
        <f>#N/A</f>
        <v>#N/A</v>
      </c>
      <c r="AK2408" s="26" t="s">
        <v>139</v>
      </c>
      <c r="AL2408" s="26">
        <v>33</v>
      </c>
      <c r="AM2408" s="26" t="s">
        <v>4713</v>
      </c>
      <c r="AU2408" s="26" t="s">
        <v>4931</v>
      </c>
      <c r="AV2408" s="26" t="s">
        <v>4932</v>
      </c>
      <c r="AW2408" s="26" t="s">
        <v>4688</v>
      </c>
      <c r="BB2408" s="26" t="s">
        <v>4652</v>
      </c>
      <c r="BD2408" s="37">
        <v>44160</v>
      </c>
      <c r="BE2408" s="30">
        <v>36322</v>
      </c>
      <c r="BF2408" s="30">
        <v>51389</v>
      </c>
      <c r="BG2408" s="37" t="s">
        <v>147</v>
      </c>
      <c r="BH2408" s="37" t="s">
        <v>4826</v>
      </c>
      <c r="BI2408" s="37" t="s">
        <v>4826</v>
      </c>
      <c r="BJ2408" s="138" t="e">
        <f>#N/A</f>
        <v>#N/A</v>
      </c>
      <c r="BK2408" s="138" t="e">
        <f>#N/A</f>
        <v>#N/A</v>
      </c>
      <c r="BL2408" s="138" t="e">
        <f>#N/A</f>
        <v>#N/A</v>
      </c>
      <c r="BM2408" s="138" t="e">
        <f>#N/A</f>
        <v>#N/A</v>
      </c>
      <c r="BN2408" s="26"/>
      <c r="BO2408" s="26"/>
      <c r="BP2408" s="26"/>
      <c r="BQ2408" s="38"/>
      <c r="BR2408" s="26"/>
      <c r="BS2408" s="26"/>
      <c r="BT2408" s="26"/>
      <c r="BU2408" s="26"/>
      <c r="BV2408" s="39"/>
    </row>
    <row r="2409" spans="1:74" ht="15" hidden="1" customHeight="1" thickBot="1">
      <c r="A2409" s="26">
        <v>2020</v>
      </c>
      <c r="B2409" s="67">
        <v>2405</v>
      </c>
      <c r="C2409" s="26" t="s">
        <v>129</v>
      </c>
      <c r="D2409" s="26" t="s">
        <v>4642</v>
      </c>
      <c r="E2409" s="26" t="s">
        <v>4643</v>
      </c>
      <c r="F2409" s="27">
        <v>44076</v>
      </c>
      <c r="G2409" s="26" t="s">
        <v>4943</v>
      </c>
      <c r="H2409" s="26" t="s">
        <v>4645</v>
      </c>
      <c r="I2409" s="26" t="s">
        <v>4645</v>
      </c>
      <c r="J2409" s="28" t="s">
        <v>4646</v>
      </c>
      <c r="K2409" s="26" t="s">
        <v>135</v>
      </c>
      <c r="L2409" s="26" t="s">
        <v>4647</v>
      </c>
      <c r="M2409" s="26" t="s">
        <v>137</v>
      </c>
      <c r="N2409" s="26" t="s">
        <v>138</v>
      </c>
      <c r="O2409" s="26" t="s">
        <v>138</v>
      </c>
      <c r="Q2409" s="30">
        <v>80</v>
      </c>
      <c r="R2409" s="30">
        <v>7650</v>
      </c>
      <c r="S2409" s="31" t="e">
        <f>#N/A</f>
        <v>#N/A</v>
      </c>
      <c r="T2409" s="30">
        <v>1664</v>
      </c>
      <c r="AB2409" s="33" t="e">
        <f>#N/A</f>
        <v>#N/A</v>
      </c>
      <c r="AC2409" s="30">
        <v>1600</v>
      </c>
      <c r="AD2409" s="30" t="e">
        <f>#N/A</f>
        <v>#N/A</v>
      </c>
      <c r="AE2409" s="34">
        <v>0.81</v>
      </c>
      <c r="AG2409" s="30" t="e">
        <f>#N/A</f>
        <v>#N/A</v>
      </c>
      <c r="AH2409" s="30" t="e">
        <f>#N/A</f>
        <v>#N/A</v>
      </c>
      <c r="AI2409" s="30">
        <v>11273.684210526317</v>
      </c>
      <c r="AJ2409" s="30" t="e">
        <f>#N/A</f>
        <v>#N/A</v>
      </c>
      <c r="AK2409" s="26" t="s">
        <v>139</v>
      </c>
      <c r="AL2409" s="26">
        <v>33</v>
      </c>
      <c r="AM2409" s="26" t="s">
        <v>4713</v>
      </c>
      <c r="AU2409" s="26" t="s">
        <v>4931</v>
      </c>
      <c r="AV2409" s="26" t="s">
        <v>4932</v>
      </c>
      <c r="AW2409" s="26" t="s">
        <v>4688</v>
      </c>
      <c r="BB2409" s="26" t="s">
        <v>4652</v>
      </c>
      <c r="BD2409" s="37">
        <v>44160</v>
      </c>
      <c r="BE2409" s="30">
        <v>36322</v>
      </c>
      <c r="BF2409" s="30">
        <v>51389</v>
      </c>
      <c r="BG2409" s="37" t="s">
        <v>147</v>
      </c>
      <c r="BH2409" s="37" t="s">
        <v>4826</v>
      </c>
      <c r="BI2409" s="37" t="s">
        <v>4826</v>
      </c>
      <c r="BJ2409" s="138" t="e">
        <f>#N/A</f>
        <v>#N/A</v>
      </c>
      <c r="BK2409" s="138" t="e">
        <f>#N/A</f>
        <v>#N/A</v>
      </c>
      <c r="BL2409" s="138" t="e">
        <f>#N/A</f>
        <v>#N/A</v>
      </c>
      <c r="BM2409" s="138" t="e">
        <f>#N/A</f>
        <v>#N/A</v>
      </c>
      <c r="BN2409" s="26"/>
      <c r="BO2409" s="26"/>
      <c r="BP2409" s="26"/>
      <c r="BQ2409" s="38"/>
      <c r="BR2409" s="26"/>
      <c r="BS2409" s="26"/>
      <c r="BT2409" s="26"/>
      <c r="BU2409" s="26"/>
      <c r="BV2409" s="39"/>
    </row>
    <row r="2410" spans="1:74" ht="15" hidden="1" customHeight="1" thickBot="1">
      <c r="A2410" s="26">
        <v>2020</v>
      </c>
      <c r="B2410" s="26">
        <v>2406</v>
      </c>
      <c r="C2410" s="26" t="s">
        <v>129</v>
      </c>
      <c r="D2410" s="26" t="s">
        <v>4642</v>
      </c>
      <c r="E2410" s="26" t="s">
        <v>4643</v>
      </c>
      <c r="F2410" s="27">
        <v>44076</v>
      </c>
      <c r="G2410" s="26" t="s">
        <v>4944</v>
      </c>
      <c r="H2410" s="26" t="s">
        <v>4645</v>
      </c>
      <c r="I2410" s="26" t="s">
        <v>4645</v>
      </c>
      <c r="J2410" s="28" t="s">
        <v>4646</v>
      </c>
      <c r="K2410" s="26" t="s">
        <v>135</v>
      </c>
      <c r="L2410" s="26" t="s">
        <v>4647</v>
      </c>
      <c r="M2410" s="26" t="s">
        <v>137</v>
      </c>
      <c r="N2410" s="26" t="s">
        <v>138</v>
      </c>
      <c r="O2410" s="26" t="s">
        <v>138</v>
      </c>
      <c r="Q2410" s="30">
        <v>80</v>
      </c>
      <c r="R2410" s="30">
        <v>7640</v>
      </c>
      <c r="S2410" s="31" t="e">
        <f>#N/A</f>
        <v>#N/A</v>
      </c>
      <c r="T2410" s="30">
        <v>1387</v>
      </c>
      <c r="U2410" s="30">
        <v>1189</v>
      </c>
      <c r="V2410" s="32">
        <v>5.1724137931034484</v>
      </c>
      <c r="W2410" s="30">
        <v>45</v>
      </c>
      <c r="X2410" s="30">
        <f>(W2410*U2410/5)*(1000/R2410)</f>
        <v>1400.6544502617801</v>
      </c>
      <c r="Y2410" s="30">
        <f>X2410*R2410/1000</f>
        <v>10701</v>
      </c>
      <c r="AB2410" s="33" t="e">
        <f>#N/A</f>
        <v>#N/A</v>
      </c>
      <c r="AC2410" s="30">
        <v>1600</v>
      </c>
      <c r="AD2410" s="30" t="e">
        <f>#N/A</f>
        <v>#N/A</v>
      </c>
      <c r="AE2410" s="34">
        <v>0.82210526315789467</v>
      </c>
      <c r="AG2410" s="30" t="e">
        <f>#N/A</f>
        <v>#N/A</v>
      </c>
      <c r="AH2410" s="30" t="e">
        <f>#N/A</f>
        <v>#N/A</v>
      </c>
      <c r="AI2410" s="30">
        <v>11258.947368421053</v>
      </c>
      <c r="AJ2410" s="30" t="e">
        <f>#N/A</f>
        <v>#N/A</v>
      </c>
      <c r="AK2410" s="26" t="s">
        <v>139</v>
      </c>
      <c r="AL2410" s="26">
        <v>33</v>
      </c>
      <c r="AM2410" s="26" t="s">
        <v>4713</v>
      </c>
      <c r="AU2410" s="26" t="s">
        <v>4931</v>
      </c>
      <c r="AV2410" s="26" t="s">
        <v>4932</v>
      </c>
      <c r="AW2410" s="26" t="s">
        <v>4688</v>
      </c>
      <c r="BB2410" s="26" t="s">
        <v>4652</v>
      </c>
      <c r="BD2410" s="37">
        <v>44160</v>
      </c>
      <c r="BE2410" s="30">
        <v>36322</v>
      </c>
      <c r="BF2410" s="30">
        <v>51389</v>
      </c>
      <c r="BG2410" s="37" t="s">
        <v>147</v>
      </c>
      <c r="BH2410" s="37" t="s">
        <v>4826</v>
      </c>
      <c r="BI2410" s="37" t="s">
        <v>4826</v>
      </c>
      <c r="BJ2410" s="138" t="e">
        <f>#N/A</f>
        <v>#N/A</v>
      </c>
      <c r="BK2410" s="138" t="e">
        <f>#N/A</f>
        <v>#N/A</v>
      </c>
      <c r="BL2410" s="138" t="e">
        <f>#N/A</f>
        <v>#N/A</v>
      </c>
      <c r="BM2410" s="138" t="e">
        <f>#N/A</f>
        <v>#N/A</v>
      </c>
      <c r="BN2410" s="26"/>
      <c r="BO2410" s="26"/>
      <c r="BP2410" s="26"/>
      <c r="BQ2410" s="38"/>
      <c r="BR2410" s="26"/>
      <c r="BS2410" s="26"/>
      <c r="BT2410" s="26"/>
      <c r="BU2410" s="26"/>
      <c r="BV2410" s="39"/>
    </row>
    <row r="2411" spans="1:74" ht="15" hidden="1" customHeight="1" thickBot="1">
      <c r="A2411" s="26">
        <v>2020</v>
      </c>
      <c r="B2411" s="67">
        <v>2407</v>
      </c>
      <c r="C2411" s="26" t="s">
        <v>129</v>
      </c>
      <c r="D2411" s="26" t="s">
        <v>4642</v>
      </c>
      <c r="E2411" s="26" t="s">
        <v>4643</v>
      </c>
      <c r="F2411" s="27">
        <v>44076</v>
      </c>
      <c r="G2411" s="26" t="s">
        <v>4945</v>
      </c>
      <c r="H2411" s="26" t="s">
        <v>4645</v>
      </c>
      <c r="I2411" s="26" t="s">
        <v>4645</v>
      </c>
      <c r="J2411" s="28" t="s">
        <v>4646</v>
      </c>
      <c r="K2411" s="26" t="s">
        <v>135</v>
      </c>
      <c r="L2411" s="26" t="s">
        <v>4647</v>
      </c>
      <c r="M2411" s="26" t="s">
        <v>137</v>
      </c>
      <c r="N2411" s="26" t="s">
        <v>138</v>
      </c>
      <c r="O2411" s="26" t="s">
        <v>138</v>
      </c>
      <c r="Q2411" s="30">
        <v>78</v>
      </c>
      <c r="R2411" s="30">
        <v>5660</v>
      </c>
      <c r="S2411" s="31" t="e">
        <f>#N/A</f>
        <v>#N/A</v>
      </c>
      <c r="T2411" s="30">
        <v>1229</v>
      </c>
      <c r="AB2411" s="33" t="e">
        <f>#N/A</f>
        <v>#N/A</v>
      </c>
      <c r="AC2411" s="30">
        <v>1600</v>
      </c>
      <c r="AD2411" s="30" t="e">
        <f>#N/A</f>
        <v>#N/A</v>
      </c>
      <c r="AE2411" s="34">
        <v>0.82</v>
      </c>
      <c r="AG2411" s="30" t="e">
        <f>#N/A</f>
        <v>#N/A</v>
      </c>
      <c r="AH2411" s="30" t="e">
        <f>#N/A</f>
        <v>#N/A</v>
      </c>
      <c r="AI2411" s="30">
        <v>8341.2000000000007</v>
      </c>
      <c r="AJ2411" s="30">
        <v>7944</v>
      </c>
      <c r="AK2411" s="26" t="s">
        <v>139</v>
      </c>
      <c r="AL2411" s="26">
        <v>33</v>
      </c>
      <c r="AM2411" s="26" t="s">
        <v>4713</v>
      </c>
      <c r="AU2411" s="26" t="s">
        <v>4931</v>
      </c>
      <c r="AV2411" s="26" t="s">
        <v>4932</v>
      </c>
      <c r="AW2411" s="26" t="s">
        <v>4688</v>
      </c>
      <c r="BB2411" s="26" t="s">
        <v>4652</v>
      </c>
      <c r="BD2411" s="37">
        <v>44160</v>
      </c>
      <c r="BE2411" s="30">
        <v>36322</v>
      </c>
      <c r="BF2411" s="30">
        <v>51389</v>
      </c>
      <c r="BG2411" s="37" t="s">
        <v>147</v>
      </c>
      <c r="BH2411" s="37" t="s">
        <v>4826</v>
      </c>
      <c r="BI2411" s="37" t="s">
        <v>4826</v>
      </c>
      <c r="BJ2411" s="138" t="e">
        <f>#N/A</f>
        <v>#N/A</v>
      </c>
      <c r="BK2411" s="138" t="e">
        <f>#N/A</f>
        <v>#N/A</v>
      </c>
      <c r="BL2411" s="138" t="e">
        <f>#N/A</f>
        <v>#N/A</v>
      </c>
      <c r="BM2411" s="138" t="e">
        <f>#N/A</f>
        <v>#N/A</v>
      </c>
      <c r="BN2411" s="26"/>
      <c r="BO2411" s="26"/>
      <c r="BP2411" s="26"/>
      <c r="BQ2411" s="38"/>
      <c r="BR2411" s="26"/>
      <c r="BS2411" s="26"/>
      <c r="BT2411" s="26"/>
      <c r="BU2411" s="26"/>
      <c r="BV2411" s="39"/>
    </row>
    <row r="2412" spans="1:74" ht="15" hidden="1" customHeight="1" thickBot="1">
      <c r="A2412" s="26">
        <v>2020</v>
      </c>
      <c r="B2412" s="26">
        <v>2408</v>
      </c>
      <c r="C2412" s="26" t="s">
        <v>129</v>
      </c>
      <c r="D2412" s="26" t="s">
        <v>4642</v>
      </c>
      <c r="E2412" s="26" t="s">
        <v>4643</v>
      </c>
      <c r="F2412" s="27">
        <v>44076</v>
      </c>
      <c r="G2412" s="26" t="s">
        <v>4946</v>
      </c>
      <c r="H2412" s="26" t="s">
        <v>4645</v>
      </c>
      <c r="I2412" s="26" t="s">
        <v>4645</v>
      </c>
      <c r="J2412" s="28" t="s">
        <v>4646</v>
      </c>
      <c r="K2412" s="26" t="s">
        <v>135</v>
      </c>
      <c r="L2412" s="26" t="s">
        <v>4647</v>
      </c>
      <c r="M2412" s="26" t="s">
        <v>137</v>
      </c>
      <c r="N2412" s="26" t="s">
        <v>138</v>
      </c>
      <c r="O2412" s="26" t="s">
        <v>138</v>
      </c>
      <c r="Q2412" s="30">
        <v>70</v>
      </c>
      <c r="R2412" s="30">
        <v>5140</v>
      </c>
      <c r="S2412" s="31" t="e">
        <f>#N/A</f>
        <v>#N/A</v>
      </c>
      <c r="T2412" s="30">
        <v>1261</v>
      </c>
      <c r="AB2412" s="33" t="e">
        <f>#N/A</f>
        <v>#N/A</v>
      </c>
      <c r="AC2412" s="30">
        <v>1600</v>
      </c>
      <c r="AD2412" s="30" t="e">
        <f>#N/A</f>
        <v>#N/A</v>
      </c>
      <c r="AE2412" s="34">
        <v>0.98</v>
      </c>
      <c r="AG2412" s="30" t="e">
        <f>#N/A</f>
        <v>#N/A</v>
      </c>
      <c r="AH2412" s="30" t="e">
        <f>#N/A</f>
        <v>#N/A</v>
      </c>
      <c r="AI2412" s="30">
        <v>7574.7000000000007</v>
      </c>
      <c r="AJ2412" s="30">
        <v>7214</v>
      </c>
      <c r="AK2412" s="26" t="s">
        <v>139</v>
      </c>
      <c r="AL2412" s="26">
        <v>33</v>
      </c>
      <c r="AM2412" s="26" t="s">
        <v>4713</v>
      </c>
      <c r="AU2412" s="26" t="s">
        <v>4931</v>
      </c>
      <c r="AV2412" s="26" t="s">
        <v>4932</v>
      </c>
      <c r="AW2412" s="26" t="s">
        <v>4688</v>
      </c>
      <c r="BB2412" s="26" t="s">
        <v>4652</v>
      </c>
      <c r="BD2412" s="37">
        <v>44160</v>
      </c>
      <c r="BE2412" s="30">
        <v>36322</v>
      </c>
      <c r="BF2412" s="30">
        <v>51389</v>
      </c>
      <c r="BG2412" s="37" t="s">
        <v>147</v>
      </c>
      <c r="BH2412" s="37" t="s">
        <v>4826</v>
      </c>
      <c r="BI2412" s="37" t="s">
        <v>4826</v>
      </c>
      <c r="BJ2412" s="138" t="e">
        <f>#N/A</f>
        <v>#N/A</v>
      </c>
      <c r="BK2412" s="138" t="e">
        <f>#N/A</f>
        <v>#N/A</v>
      </c>
      <c r="BL2412" s="138" t="e">
        <f>#N/A</f>
        <v>#N/A</v>
      </c>
      <c r="BM2412" s="138" t="e">
        <f>#N/A</f>
        <v>#N/A</v>
      </c>
      <c r="BN2412" s="26"/>
      <c r="BO2412" s="26"/>
      <c r="BP2412" s="26"/>
      <c r="BQ2412" s="38"/>
      <c r="BR2412" s="26"/>
      <c r="BS2412" s="26"/>
      <c r="BT2412" s="26"/>
      <c r="BU2412" s="26"/>
      <c r="BV2412" s="39"/>
    </row>
    <row r="2413" spans="1:74" ht="15" hidden="1" customHeight="1" thickBot="1">
      <c r="A2413" s="26">
        <v>2020</v>
      </c>
      <c r="B2413" s="67">
        <v>2409</v>
      </c>
      <c r="C2413" s="26" t="s">
        <v>129</v>
      </c>
      <c r="D2413" s="26" t="s">
        <v>4642</v>
      </c>
      <c r="E2413" s="26" t="s">
        <v>4643</v>
      </c>
      <c r="F2413" s="27">
        <v>44076</v>
      </c>
      <c r="G2413" s="26" t="s">
        <v>4947</v>
      </c>
      <c r="H2413" s="26" t="s">
        <v>4645</v>
      </c>
      <c r="I2413" s="26" t="s">
        <v>4645</v>
      </c>
      <c r="J2413" s="28" t="s">
        <v>4646</v>
      </c>
      <c r="K2413" s="26" t="s">
        <v>135</v>
      </c>
      <c r="L2413" s="26" t="s">
        <v>4647</v>
      </c>
      <c r="M2413" s="26" t="s">
        <v>137</v>
      </c>
      <c r="N2413" s="26" t="s">
        <v>138</v>
      </c>
      <c r="O2413" s="26" t="s">
        <v>138</v>
      </c>
      <c r="Q2413" s="30">
        <v>83</v>
      </c>
      <c r="R2413" s="30">
        <v>9260</v>
      </c>
      <c r="S2413" s="31" t="e">
        <f>#N/A</f>
        <v>#N/A</v>
      </c>
      <c r="T2413" s="30">
        <v>1537</v>
      </c>
      <c r="AB2413" s="33" t="e">
        <f>#N/A</f>
        <v>#N/A</v>
      </c>
      <c r="AC2413" s="30">
        <v>1600</v>
      </c>
      <c r="AD2413" s="30" t="e">
        <f>#N/A</f>
        <v>#N/A</v>
      </c>
      <c r="AE2413" s="34">
        <v>0.98</v>
      </c>
      <c r="AG2413" s="30" t="e">
        <f>#N/A</f>
        <v>#N/A</v>
      </c>
      <c r="AH2413" s="30" t="e">
        <f>#N/A</f>
        <v>#N/A</v>
      </c>
      <c r="AI2413" s="30">
        <v>13645.800000000001</v>
      </c>
      <c r="AJ2413" s="30">
        <v>12996</v>
      </c>
      <c r="AK2413" s="26" t="s">
        <v>139</v>
      </c>
      <c r="AL2413" s="26">
        <v>33</v>
      </c>
      <c r="AM2413" s="26" t="s">
        <v>4713</v>
      </c>
      <c r="AU2413" s="26" t="s">
        <v>4931</v>
      </c>
      <c r="AV2413" s="26" t="s">
        <v>4932</v>
      </c>
      <c r="AW2413" s="26" t="s">
        <v>4688</v>
      </c>
      <c r="BB2413" s="26" t="s">
        <v>4652</v>
      </c>
      <c r="BD2413" s="37">
        <v>44160</v>
      </c>
      <c r="BE2413" s="30">
        <v>36322</v>
      </c>
      <c r="BF2413" s="30">
        <v>51389</v>
      </c>
      <c r="BG2413" s="37" t="s">
        <v>147</v>
      </c>
      <c r="BH2413" s="37" t="s">
        <v>4826</v>
      </c>
      <c r="BI2413" s="37" t="s">
        <v>4826</v>
      </c>
      <c r="BJ2413" s="138" t="e">
        <f>#N/A</f>
        <v>#N/A</v>
      </c>
      <c r="BK2413" s="138" t="e">
        <f>#N/A</f>
        <v>#N/A</v>
      </c>
      <c r="BL2413" s="138" t="e">
        <f>#N/A</f>
        <v>#N/A</v>
      </c>
      <c r="BM2413" s="138" t="e">
        <f>#N/A</f>
        <v>#N/A</v>
      </c>
      <c r="BN2413" s="26"/>
      <c r="BO2413" s="26"/>
      <c r="BP2413" s="26"/>
      <c r="BQ2413" s="38"/>
      <c r="BR2413" s="26"/>
      <c r="BS2413" s="26"/>
      <c r="BT2413" s="26"/>
      <c r="BU2413" s="26"/>
      <c r="BV2413" s="39"/>
    </row>
    <row r="2414" spans="1:74" ht="15" hidden="1" customHeight="1" thickBot="1">
      <c r="A2414" s="26">
        <v>2020</v>
      </c>
      <c r="B2414" s="26">
        <v>2410</v>
      </c>
      <c r="C2414" s="26" t="s">
        <v>129</v>
      </c>
      <c r="D2414" s="26" t="s">
        <v>4642</v>
      </c>
      <c r="E2414" s="26" t="s">
        <v>4643</v>
      </c>
      <c r="F2414" s="27">
        <v>44076</v>
      </c>
      <c r="G2414" s="26" t="s">
        <v>4948</v>
      </c>
      <c r="H2414" s="26" t="s">
        <v>4645</v>
      </c>
      <c r="I2414" s="26" t="s">
        <v>4645</v>
      </c>
      <c r="J2414" s="28" t="s">
        <v>4646</v>
      </c>
      <c r="K2414" s="26" t="s">
        <v>135</v>
      </c>
      <c r="L2414" s="26" t="s">
        <v>4647</v>
      </c>
      <c r="M2414" s="26" t="s">
        <v>137</v>
      </c>
      <c r="N2414" s="26" t="s">
        <v>138</v>
      </c>
      <c r="O2414" s="26" t="s">
        <v>138</v>
      </c>
      <c r="Q2414" s="30">
        <v>89</v>
      </c>
      <c r="R2414" s="30">
        <v>11850</v>
      </c>
      <c r="S2414" s="31" t="e">
        <f>#N/A</f>
        <v>#N/A</v>
      </c>
      <c r="T2414" s="30">
        <v>2199</v>
      </c>
      <c r="AB2414" s="33" t="e">
        <f>#N/A</f>
        <v>#N/A</v>
      </c>
      <c r="AC2414" s="30">
        <v>1600</v>
      </c>
      <c r="AD2414" s="30" t="e">
        <f>#N/A</f>
        <v>#N/A</v>
      </c>
      <c r="AE2414" s="34">
        <v>0.98</v>
      </c>
      <c r="AG2414" s="30" t="e">
        <f>#N/A</f>
        <v>#N/A</v>
      </c>
      <c r="AH2414" s="30" t="e">
        <f>#N/A</f>
        <v>#N/A</v>
      </c>
      <c r="AI2414" s="30">
        <v>17463.600000000002</v>
      </c>
      <c r="AJ2414" s="30">
        <v>16632</v>
      </c>
      <c r="AK2414" s="26" t="s">
        <v>139</v>
      </c>
      <c r="AL2414" s="26">
        <v>33</v>
      </c>
      <c r="AM2414" s="26" t="s">
        <v>4713</v>
      </c>
      <c r="AU2414" s="26" t="s">
        <v>4931</v>
      </c>
      <c r="AV2414" s="26" t="s">
        <v>4932</v>
      </c>
      <c r="AW2414" s="26" t="s">
        <v>4688</v>
      </c>
      <c r="BB2414" s="26" t="s">
        <v>4652</v>
      </c>
      <c r="BD2414" s="37">
        <v>44160</v>
      </c>
      <c r="BE2414" s="30">
        <v>36322</v>
      </c>
      <c r="BF2414" s="30">
        <v>51389</v>
      </c>
      <c r="BG2414" s="37" t="s">
        <v>147</v>
      </c>
      <c r="BH2414" s="37" t="s">
        <v>4826</v>
      </c>
      <c r="BI2414" s="37" t="s">
        <v>4826</v>
      </c>
      <c r="BJ2414" s="138" t="e">
        <f>#N/A</f>
        <v>#N/A</v>
      </c>
      <c r="BK2414" s="138" t="e">
        <f>#N/A</f>
        <v>#N/A</v>
      </c>
      <c r="BL2414" s="138" t="e">
        <f>#N/A</f>
        <v>#N/A</v>
      </c>
      <c r="BM2414" s="138" t="e">
        <f>#N/A</f>
        <v>#N/A</v>
      </c>
      <c r="BN2414" s="26"/>
      <c r="BO2414" s="26"/>
      <c r="BP2414" s="26"/>
      <c r="BQ2414" s="38"/>
      <c r="BR2414" s="26"/>
      <c r="BS2414" s="26"/>
      <c r="BT2414" s="26"/>
      <c r="BU2414" s="26"/>
      <c r="BV2414" s="39"/>
    </row>
    <row r="2415" spans="1:74" ht="15" hidden="1" customHeight="1" thickBot="1">
      <c r="A2415" s="26">
        <v>2020</v>
      </c>
      <c r="B2415" s="67">
        <v>2411</v>
      </c>
      <c r="C2415" s="26" t="s">
        <v>129</v>
      </c>
      <c r="D2415" s="26" t="s">
        <v>4642</v>
      </c>
      <c r="E2415" s="26" t="s">
        <v>4643</v>
      </c>
      <c r="F2415" s="27">
        <v>44076</v>
      </c>
      <c r="G2415" s="26" t="s">
        <v>4949</v>
      </c>
      <c r="H2415" s="26" t="s">
        <v>4645</v>
      </c>
      <c r="I2415" s="26" t="s">
        <v>4645</v>
      </c>
      <c r="J2415" s="28" t="s">
        <v>4646</v>
      </c>
      <c r="K2415" s="26" t="s">
        <v>135</v>
      </c>
      <c r="L2415" s="26" t="s">
        <v>4647</v>
      </c>
      <c r="M2415" s="26" t="s">
        <v>137</v>
      </c>
      <c r="N2415" s="26" t="s">
        <v>138</v>
      </c>
      <c r="O2415" s="26" t="s">
        <v>138</v>
      </c>
      <c r="Q2415" s="30">
        <v>81</v>
      </c>
      <c r="R2415" s="30">
        <v>8740</v>
      </c>
      <c r="S2415" s="31" t="e">
        <f>#N/A</f>
        <v>#N/A</v>
      </c>
      <c r="T2415" s="30">
        <v>1671</v>
      </c>
      <c r="AB2415" s="33" t="e">
        <f>#N/A</f>
        <v>#N/A</v>
      </c>
      <c r="AC2415" s="30">
        <v>1600</v>
      </c>
      <c r="AD2415" s="30" t="e">
        <f>#N/A</f>
        <v>#N/A</v>
      </c>
      <c r="AE2415" s="34">
        <v>0.93238095238095231</v>
      </c>
      <c r="AG2415" s="30" t="e">
        <f>#N/A</f>
        <v>#N/A</v>
      </c>
      <c r="AH2415" s="30" t="e">
        <f>#N/A</f>
        <v>#N/A</v>
      </c>
      <c r="AI2415" s="30">
        <v>12880.35</v>
      </c>
      <c r="AJ2415" s="30">
        <v>12267</v>
      </c>
      <c r="AK2415" s="26" t="s">
        <v>139</v>
      </c>
      <c r="AL2415" s="26">
        <v>33</v>
      </c>
      <c r="AM2415" s="26" t="s">
        <v>4713</v>
      </c>
      <c r="AU2415" s="26" t="s">
        <v>4931</v>
      </c>
      <c r="AV2415" s="26" t="s">
        <v>4932</v>
      </c>
      <c r="AW2415" s="26" t="s">
        <v>4688</v>
      </c>
      <c r="BB2415" s="26" t="s">
        <v>4652</v>
      </c>
      <c r="BD2415" s="37">
        <v>44160</v>
      </c>
      <c r="BE2415" s="30">
        <v>36322</v>
      </c>
      <c r="BF2415" s="30">
        <v>51389</v>
      </c>
      <c r="BG2415" s="37" t="s">
        <v>147</v>
      </c>
      <c r="BH2415" s="37" t="s">
        <v>4826</v>
      </c>
      <c r="BI2415" s="37" t="s">
        <v>4826</v>
      </c>
      <c r="BJ2415" s="138" t="e">
        <f>#N/A</f>
        <v>#N/A</v>
      </c>
      <c r="BK2415" s="138" t="e">
        <f>#N/A</f>
        <v>#N/A</v>
      </c>
      <c r="BL2415" s="138" t="e">
        <f>#N/A</f>
        <v>#N/A</v>
      </c>
      <c r="BM2415" s="138" t="e">
        <f>#N/A</f>
        <v>#N/A</v>
      </c>
      <c r="BN2415" s="26"/>
      <c r="BO2415" s="26"/>
      <c r="BP2415" s="26"/>
      <c r="BQ2415" s="38"/>
      <c r="BR2415" s="26"/>
      <c r="BS2415" s="26"/>
      <c r="BT2415" s="26"/>
      <c r="BU2415" s="26"/>
      <c r="BV2415" s="39"/>
    </row>
    <row r="2416" spans="1:74" ht="15" hidden="1" customHeight="1" thickBot="1">
      <c r="A2416" s="26">
        <v>2020</v>
      </c>
      <c r="B2416" s="26">
        <v>2412</v>
      </c>
      <c r="C2416" s="26" t="s">
        <v>129</v>
      </c>
      <c r="D2416" s="26" t="s">
        <v>4642</v>
      </c>
      <c r="E2416" s="26" t="s">
        <v>4643</v>
      </c>
      <c r="F2416" s="27">
        <v>44076</v>
      </c>
      <c r="G2416" s="26" t="s">
        <v>4950</v>
      </c>
      <c r="H2416" s="26" t="s">
        <v>4645</v>
      </c>
      <c r="I2416" s="26" t="s">
        <v>4645</v>
      </c>
      <c r="J2416" s="28" t="s">
        <v>4646</v>
      </c>
      <c r="K2416" s="26" t="s">
        <v>135</v>
      </c>
      <c r="L2416" s="26" t="s">
        <v>4647</v>
      </c>
      <c r="M2416" s="26" t="s">
        <v>137</v>
      </c>
      <c r="N2416" s="26" t="s">
        <v>138</v>
      </c>
      <c r="O2416" s="26" t="s">
        <v>138</v>
      </c>
      <c r="Q2416" s="30">
        <v>78</v>
      </c>
      <c r="R2416" s="30">
        <v>7040</v>
      </c>
      <c r="S2416" s="31" t="e">
        <f>#N/A</f>
        <v>#N/A</v>
      </c>
      <c r="T2416" s="30">
        <v>1551</v>
      </c>
      <c r="AB2416" s="33" t="e">
        <f>#N/A</f>
        <v>#N/A</v>
      </c>
      <c r="AC2416" s="30">
        <v>1600</v>
      </c>
      <c r="AD2416" s="30" t="e">
        <f>#N/A</f>
        <v>#N/A</v>
      </c>
      <c r="AE2416" s="34">
        <v>0.78952380952380952</v>
      </c>
      <c r="AG2416" s="30" t="e">
        <f>#N/A</f>
        <v>#N/A</v>
      </c>
      <c r="AH2416" s="30" t="e">
        <f>#N/A</f>
        <v>#N/A</v>
      </c>
      <c r="AI2416" s="30">
        <v>10375.050000000001</v>
      </c>
      <c r="AJ2416" s="30">
        <v>9881</v>
      </c>
      <c r="AK2416" s="26" t="s">
        <v>139</v>
      </c>
      <c r="AL2416" s="26">
        <v>33</v>
      </c>
      <c r="AM2416" s="26" t="s">
        <v>4713</v>
      </c>
      <c r="AU2416" s="26" t="s">
        <v>4931</v>
      </c>
      <c r="AV2416" s="26" t="s">
        <v>4932</v>
      </c>
      <c r="AW2416" s="26" t="s">
        <v>4688</v>
      </c>
      <c r="BB2416" s="26" t="s">
        <v>4652</v>
      </c>
      <c r="BD2416" s="37">
        <v>44160</v>
      </c>
      <c r="BE2416" s="30">
        <v>36322</v>
      </c>
      <c r="BF2416" s="30">
        <v>51389</v>
      </c>
      <c r="BG2416" s="37" t="s">
        <v>147</v>
      </c>
      <c r="BH2416" s="37" t="s">
        <v>4826</v>
      </c>
      <c r="BI2416" s="37" t="s">
        <v>4826</v>
      </c>
      <c r="BJ2416" s="138" t="e">
        <f>#N/A</f>
        <v>#N/A</v>
      </c>
      <c r="BK2416" s="138" t="e">
        <f>#N/A</f>
        <v>#N/A</v>
      </c>
      <c r="BL2416" s="138" t="e">
        <f>#N/A</f>
        <v>#N/A</v>
      </c>
      <c r="BM2416" s="138" t="e">
        <f>#N/A</f>
        <v>#N/A</v>
      </c>
      <c r="BN2416" s="26"/>
      <c r="BO2416" s="26"/>
      <c r="BP2416" s="26"/>
      <c r="BQ2416" s="38"/>
      <c r="BR2416" s="26"/>
      <c r="BS2416" s="26"/>
      <c r="BT2416" s="26"/>
      <c r="BU2416" s="26"/>
      <c r="BV2416" s="39"/>
    </row>
    <row r="2417" spans="1:74" ht="15" hidden="1" customHeight="1" thickBot="1">
      <c r="A2417" s="26">
        <v>2020</v>
      </c>
      <c r="B2417" s="67">
        <v>2413</v>
      </c>
      <c r="C2417" s="26" t="s">
        <v>129</v>
      </c>
      <c r="D2417" s="26" t="s">
        <v>4642</v>
      </c>
      <c r="E2417" s="26" t="s">
        <v>4643</v>
      </c>
      <c r="F2417" s="27">
        <v>44076</v>
      </c>
      <c r="G2417" s="26" t="s">
        <v>4951</v>
      </c>
      <c r="H2417" s="26" t="s">
        <v>4645</v>
      </c>
      <c r="I2417" s="26" t="s">
        <v>4645</v>
      </c>
      <c r="J2417" s="28" t="s">
        <v>4646</v>
      </c>
      <c r="K2417" s="26" t="s">
        <v>135</v>
      </c>
      <c r="L2417" s="26" t="s">
        <v>4647</v>
      </c>
      <c r="M2417" s="26" t="s">
        <v>137</v>
      </c>
      <c r="N2417" s="26" t="s">
        <v>138</v>
      </c>
      <c r="O2417" s="26" t="s">
        <v>138</v>
      </c>
      <c r="Q2417" s="30">
        <v>72</v>
      </c>
      <c r="R2417" s="30">
        <v>6223</v>
      </c>
      <c r="S2417" s="31" t="e">
        <f>#N/A</f>
        <v>#N/A</v>
      </c>
      <c r="T2417" s="30">
        <v>1337</v>
      </c>
      <c r="AB2417" s="33" t="e">
        <f>#N/A</f>
        <v>#N/A</v>
      </c>
      <c r="AC2417" s="30">
        <v>1600</v>
      </c>
      <c r="AD2417" s="30" t="e">
        <f>#N/A</f>
        <v>#N/A</v>
      </c>
      <c r="AE2417" s="34">
        <v>0.79</v>
      </c>
      <c r="AG2417" s="30" t="e">
        <f>#N/A</f>
        <v>#N/A</v>
      </c>
      <c r="AH2417" s="30" t="e">
        <f>#N/A</f>
        <v>#N/A</v>
      </c>
      <c r="AI2417" s="30">
        <v>9169.65</v>
      </c>
      <c r="AJ2417" s="30">
        <v>8733</v>
      </c>
      <c r="AK2417" s="26" t="s">
        <v>139</v>
      </c>
      <c r="AL2417" s="26">
        <v>33</v>
      </c>
      <c r="AM2417" s="26" t="s">
        <v>4713</v>
      </c>
      <c r="AU2417" s="26" t="s">
        <v>4931</v>
      </c>
      <c r="AV2417" s="26" t="s">
        <v>4932</v>
      </c>
      <c r="AW2417" s="26" t="s">
        <v>4688</v>
      </c>
      <c r="BB2417" s="26" t="s">
        <v>4652</v>
      </c>
      <c r="BD2417" s="37">
        <v>44160</v>
      </c>
      <c r="BE2417" s="30">
        <v>36322</v>
      </c>
      <c r="BF2417" s="30">
        <v>51389</v>
      </c>
      <c r="BG2417" s="37" t="s">
        <v>147</v>
      </c>
      <c r="BH2417" s="37" t="s">
        <v>4826</v>
      </c>
      <c r="BI2417" s="37" t="s">
        <v>4826</v>
      </c>
      <c r="BJ2417" s="138" t="e">
        <f>#N/A</f>
        <v>#N/A</v>
      </c>
      <c r="BK2417" s="138" t="e">
        <f>#N/A</f>
        <v>#N/A</v>
      </c>
      <c r="BL2417" s="138" t="e">
        <f>#N/A</f>
        <v>#N/A</v>
      </c>
      <c r="BM2417" s="138" t="e">
        <f>#N/A</f>
        <v>#N/A</v>
      </c>
      <c r="BN2417" s="26"/>
      <c r="BO2417" s="26"/>
      <c r="BP2417" s="26"/>
      <c r="BQ2417" s="38"/>
      <c r="BR2417" s="26"/>
      <c r="BS2417" s="26"/>
      <c r="BT2417" s="26"/>
      <c r="BU2417" s="26"/>
      <c r="BV2417" s="39"/>
    </row>
    <row r="2418" spans="1:74" ht="15" hidden="1" customHeight="1" thickBot="1">
      <c r="A2418" s="26">
        <v>2020</v>
      </c>
      <c r="B2418" s="26">
        <v>2414</v>
      </c>
      <c r="C2418" s="26" t="s">
        <v>129</v>
      </c>
      <c r="D2418" s="26" t="s">
        <v>4642</v>
      </c>
      <c r="E2418" s="26" t="s">
        <v>4643</v>
      </c>
      <c r="F2418" s="27">
        <v>44076</v>
      </c>
      <c r="G2418" s="26" t="s">
        <v>4952</v>
      </c>
      <c r="H2418" s="26" t="s">
        <v>4645</v>
      </c>
      <c r="I2418" s="26" t="s">
        <v>4645</v>
      </c>
      <c r="J2418" s="28" t="s">
        <v>4646</v>
      </c>
      <c r="K2418" s="26" t="s">
        <v>135</v>
      </c>
      <c r="L2418" s="26" t="s">
        <v>4647</v>
      </c>
      <c r="M2418" s="26" t="s">
        <v>137</v>
      </c>
      <c r="N2418" s="26" t="s">
        <v>138</v>
      </c>
      <c r="O2418" s="26" t="s">
        <v>138</v>
      </c>
      <c r="Q2418" s="30">
        <v>79</v>
      </c>
      <c r="R2418" s="30">
        <v>7960</v>
      </c>
      <c r="S2418" s="31" t="e">
        <f>#N/A</f>
        <v>#N/A</v>
      </c>
      <c r="T2418" s="30">
        <v>1811</v>
      </c>
      <c r="AB2418" s="33" t="e">
        <f>#N/A</f>
        <v>#N/A</v>
      </c>
      <c r="AC2418" s="30">
        <v>1600</v>
      </c>
      <c r="AD2418" s="30" t="e">
        <f>#N/A</f>
        <v>#N/A</v>
      </c>
      <c r="AE2418" s="34">
        <v>0.93238095238095231</v>
      </c>
      <c r="AG2418" s="30" t="e">
        <f>#N/A</f>
        <v>#N/A</v>
      </c>
      <c r="AH2418" s="30" t="e">
        <f>#N/A</f>
        <v>#N/A</v>
      </c>
      <c r="AI2418" s="30">
        <v>10680.6</v>
      </c>
      <c r="AJ2418" s="30">
        <v>10172</v>
      </c>
      <c r="AK2418" s="26" t="s">
        <v>139</v>
      </c>
      <c r="AL2418" s="26">
        <v>33</v>
      </c>
      <c r="AM2418" s="26" t="s">
        <v>4713</v>
      </c>
      <c r="AU2418" s="26" t="s">
        <v>4931</v>
      </c>
      <c r="AV2418" s="26" t="s">
        <v>4932</v>
      </c>
      <c r="AW2418" s="26" t="s">
        <v>4688</v>
      </c>
      <c r="BB2418" s="26" t="s">
        <v>4652</v>
      </c>
      <c r="BD2418" s="37">
        <v>44160</v>
      </c>
      <c r="BE2418" s="30">
        <v>36322</v>
      </c>
      <c r="BF2418" s="30">
        <v>51389</v>
      </c>
      <c r="BG2418" s="37" t="s">
        <v>147</v>
      </c>
      <c r="BH2418" s="37" t="s">
        <v>4826</v>
      </c>
      <c r="BI2418" s="37" t="s">
        <v>4826</v>
      </c>
      <c r="BJ2418" s="138" t="e">
        <f>#N/A</f>
        <v>#N/A</v>
      </c>
      <c r="BK2418" s="138" t="e">
        <f>#N/A</f>
        <v>#N/A</v>
      </c>
      <c r="BL2418" s="138" t="e">
        <f>#N/A</f>
        <v>#N/A</v>
      </c>
      <c r="BM2418" s="138" t="e">
        <f>#N/A</f>
        <v>#N/A</v>
      </c>
      <c r="BN2418" s="26"/>
      <c r="BO2418" s="26"/>
      <c r="BP2418" s="26"/>
      <c r="BQ2418" s="38"/>
      <c r="BR2418" s="26"/>
      <c r="BS2418" s="26"/>
      <c r="BT2418" s="26"/>
      <c r="BU2418" s="26"/>
      <c r="BV2418" s="39"/>
    </row>
    <row r="2419" spans="1:74" ht="15" hidden="1" customHeight="1" thickBot="1">
      <c r="A2419" s="26">
        <v>2020</v>
      </c>
      <c r="B2419" s="67">
        <v>2415</v>
      </c>
      <c r="C2419" s="26" t="s">
        <v>129</v>
      </c>
      <c r="D2419" s="26" t="s">
        <v>4642</v>
      </c>
      <c r="E2419" s="26" t="s">
        <v>4643</v>
      </c>
      <c r="F2419" s="27">
        <v>44076</v>
      </c>
      <c r="G2419" s="26" t="s">
        <v>4953</v>
      </c>
      <c r="H2419" s="26" t="s">
        <v>4645</v>
      </c>
      <c r="I2419" s="26" t="s">
        <v>4645</v>
      </c>
      <c r="J2419" s="28" t="s">
        <v>4646</v>
      </c>
      <c r="K2419" s="26" t="s">
        <v>135</v>
      </c>
      <c r="L2419" s="26" t="s">
        <v>4647</v>
      </c>
      <c r="M2419" s="26" t="s">
        <v>137</v>
      </c>
      <c r="N2419" s="26" t="s">
        <v>138</v>
      </c>
      <c r="O2419" s="26" t="s">
        <v>138</v>
      </c>
      <c r="Q2419" s="30">
        <v>76</v>
      </c>
      <c r="R2419" s="30">
        <v>5090</v>
      </c>
      <c r="S2419" s="31" t="e">
        <f>#N/A</f>
        <v>#N/A</v>
      </c>
      <c r="T2419" s="30">
        <v>1002</v>
      </c>
      <c r="AB2419" s="33" t="e">
        <f>#N/A</f>
        <v>#N/A</v>
      </c>
      <c r="AC2419" s="30">
        <v>1600</v>
      </c>
      <c r="AD2419" s="30" t="e">
        <f>#N/A</f>
        <v>#N/A</v>
      </c>
      <c r="AE2419" s="34">
        <v>0.93</v>
      </c>
      <c r="AG2419" s="30" t="e">
        <f>#N/A</f>
        <v>#N/A</v>
      </c>
      <c r="AH2419" s="30" t="e">
        <f>#N/A</f>
        <v>#N/A</v>
      </c>
      <c r="AI2419" s="30">
        <v>7501.2000000000007</v>
      </c>
      <c r="AJ2419" s="30">
        <v>7144</v>
      </c>
      <c r="AK2419" s="26" t="s">
        <v>139</v>
      </c>
      <c r="AL2419" s="26">
        <v>33</v>
      </c>
      <c r="AM2419" s="26" t="s">
        <v>4713</v>
      </c>
      <c r="AU2419" s="26" t="s">
        <v>4931</v>
      </c>
      <c r="AV2419" s="26" t="s">
        <v>4932</v>
      </c>
      <c r="AW2419" s="26" t="s">
        <v>4688</v>
      </c>
      <c r="BB2419" s="26" t="s">
        <v>4652</v>
      </c>
      <c r="BD2419" s="37">
        <v>44160</v>
      </c>
      <c r="BE2419" s="30">
        <v>36322</v>
      </c>
      <c r="BF2419" s="30">
        <v>51389</v>
      </c>
      <c r="BG2419" s="37" t="s">
        <v>147</v>
      </c>
      <c r="BH2419" s="37" t="s">
        <v>4826</v>
      </c>
      <c r="BI2419" s="37" t="s">
        <v>4826</v>
      </c>
      <c r="BJ2419" s="138" t="e">
        <f>#N/A</f>
        <v>#N/A</v>
      </c>
      <c r="BK2419" s="138" t="e">
        <f>#N/A</f>
        <v>#N/A</v>
      </c>
      <c r="BL2419" s="138" t="e">
        <f>#N/A</f>
        <v>#N/A</v>
      </c>
      <c r="BM2419" s="138" t="e">
        <f>#N/A</f>
        <v>#N/A</v>
      </c>
      <c r="BN2419" s="26"/>
      <c r="BO2419" s="26"/>
      <c r="BP2419" s="26"/>
      <c r="BQ2419" s="38"/>
      <c r="BR2419" s="26"/>
      <c r="BS2419" s="26"/>
      <c r="BT2419" s="26"/>
      <c r="BU2419" s="26"/>
      <c r="BV2419" s="39"/>
    </row>
    <row r="2420" spans="1:74" ht="15" hidden="1" customHeight="1" thickBot="1">
      <c r="A2420" s="26">
        <v>2020</v>
      </c>
      <c r="B2420" s="26">
        <v>2416</v>
      </c>
      <c r="C2420" s="26" t="s">
        <v>129</v>
      </c>
      <c r="D2420" s="26" t="s">
        <v>4642</v>
      </c>
      <c r="E2420" s="26" t="s">
        <v>4643</v>
      </c>
      <c r="F2420" s="27">
        <v>44076</v>
      </c>
      <c r="G2420" s="26" t="s">
        <v>4954</v>
      </c>
      <c r="H2420" s="26" t="s">
        <v>4645</v>
      </c>
      <c r="I2420" s="26" t="s">
        <v>4645</v>
      </c>
      <c r="J2420" s="28" t="s">
        <v>4646</v>
      </c>
      <c r="K2420" s="26" t="s">
        <v>135</v>
      </c>
      <c r="L2420" s="26" t="s">
        <v>4647</v>
      </c>
      <c r="M2420" s="26" t="s">
        <v>137</v>
      </c>
      <c r="N2420" s="26" t="s">
        <v>138</v>
      </c>
      <c r="O2420" s="26" t="s">
        <v>138</v>
      </c>
      <c r="Q2420" s="30">
        <v>83</v>
      </c>
      <c r="R2420" s="30">
        <v>9150</v>
      </c>
      <c r="S2420" s="31" t="e">
        <f>#N/A</f>
        <v>#N/A</v>
      </c>
      <c r="T2420" s="30">
        <v>1818</v>
      </c>
      <c r="AB2420" s="33" t="e">
        <f>#N/A</f>
        <v>#N/A</v>
      </c>
      <c r="AC2420" s="30">
        <v>1600</v>
      </c>
      <c r="AD2420" s="30" t="e">
        <f>#N/A</f>
        <v>#N/A</v>
      </c>
      <c r="AE2420" s="34">
        <v>0.80608695652173912</v>
      </c>
      <c r="AG2420" s="30" t="e">
        <f>#N/A</f>
        <v>#N/A</v>
      </c>
      <c r="AH2420" s="30" t="e">
        <f>#N/A</f>
        <v>#N/A</v>
      </c>
      <c r="AI2420" s="30">
        <v>11384.1</v>
      </c>
      <c r="AJ2420" s="30">
        <v>10842</v>
      </c>
      <c r="AK2420" s="26" t="s">
        <v>139</v>
      </c>
      <c r="AL2420" s="26">
        <v>33</v>
      </c>
      <c r="AM2420" s="26" t="s">
        <v>4713</v>
      </c>
      <c r="AU2420" s="26" t="s">
        <v>4931</v>
      </c>
      <c r="AV2420" s="26" t="s">
        <v>4932</v>
      </c>
      <c r="AW2420" s="26" t="s">
        <v>4688</v>
      </c>
      <c r="BB2420" s="26" t="s">
        <v>4652</v>
      </c>
      <c r="BD2420" s="37">
        <v>44160</v>
      </c>
      <c r="BE2420" s="30">
        <v>36322</v>
      </c>
      <c r="BF2420" s="30">
        <v>51389</v>
      </c>
      <c r="BG2420" s="37" t="s">
        <v>147</v>
      </c>
      <c r="BH2420" s="37" t="s">
        <v>4826</v>
      </c>
      <c r="BI2420" s="37" t="s">
        <v>4826</v>
      </c>
      <c r="BJ2420" s="138" t="e">
        <f>#N/A</f>
        <v>#N/A</v>
      </c>
      <c r="BK2420" s="138" t="e">
        <f>#N/A</f>
        <v>#N/A</v>
      </c>
      <c r="BL2420" s="138" t="e">
        <f>#N/A</f>
        <v>#N/A</v>
      </c>
      <c r="BM2420" s="138" t="e">
        <f>#N/A</f>
        <v>#N/A</v>
      </c>
      <c r="BN2420" s="26"/>
      <c r="BO2420" s="26"/>
      <c r="BP2420" s="26"/>
      <c r="BQ2420" s="38"/>
      <c r="BR2420" s="26"/>
      <c r="BS2420" s="26"/>
      <c r="BT2420" s="26"/>
      <c r="BU2420" s="26"/>
      <c r="BV2420" s="39"/>
    </row>
    <row r="2421" spans="1:74" ht="15" hidden="1" customHeight="1" thickBot="1">
      <c r="A2421" s="26">
        <v>2020</v>
      </c>
      <c r="B2421" s="67">
        <v>2417</v>
      </c>
      <c r="C2421" s="26" t="s">
        <v>129</v>
      </c>
      <c r="D2421" s="26" t="s">
        <v>4642</v>
      </c>
      <c r="E2421" s="26" t="s">
        <v>4643</v>
      </c>
      <c r="F2421" s="27">
        <v>44076</v>
      </c>
      <c r="G2421" s="26" t="s">
        <v>4955</v>
      </c>
      <c r="H2421" s="26" t="s">
        <v>4645</v>
      </c>
      <c r="I2421" s="26" t="s">
        <v>4645</v>
      </c>
      <c r="J2421" s="28" t="s">
        <v>4646</v>
      </c>
      <c r="K2421" s="26" t="s">
        <v>135</v>
      </c>
      <c r="L2421" s="26" t="s">
        <v>4647</v>
      </c>
      <c r="M2421" s="26" t="s">
        <v>137</v>
      </c>
      <c r="N2421" s="26" t="s">
        <v>138</v>
      </c>
      <c r="O2421" s="26" t="s">
        <v>138</v>
      </c>
      <c r="Q2421" s="30">
        <v>77</v>
      </c>
      <c r="R2421" s="30">
        <v>6820</v>
      </c>
      <c r="S2421" s="31" t="e">
        <f>#N/A</f>
        <v>#N/A</v>
      </c>
      <c r="T2421" s="30">
        <v>1558</v>
      </c>
      <c r="AB2421" s="33" t="e">
        <f>#N/A</f>
        <v>#N/A</v>
      </c>
      <c r="AC2421" s="30">
        <v>1600</v>
      </c>
      <c r="AD2421" s="30" t="e">
        <f>#N/A</f>
        <v>#N/A</v>
      </c>
      <c r="AE2421" s="34">
        <v>0.81</v>
      </c>
      <c r="AG2421" s="30" t="e">
        <f>#N/A</f>
        <v>#N/A</v>
      </c>
      <c r="AH2421" s="30" t="e">
        <f>#N/A</f>
        <v>#N/A</v>
      </c>
      <c r="AI2421" s="30">
        <v>10050.6</v>
      </c>
      <c r="AJ2421" s="30">
        <v>9572</v>
      </c>
      <c r="AK2421" s="26" t="s">
        <v>139</v>
      </c>
      <c r="AL2421" s="26">
        <v>33</v>
      </c>
      <c r="AM2421" s="26" t="s">
        <v>4713</v>
      </c>
      <c r="AU2421" s="26" t="s">
        <v>4931</v>
      </c>
      <c r="AV2421" s="26" t="s">
        <v>4932</v>
      </c>
      <c r="AW2421" s="26" t="s">
        <v>4688</v>
      </c>
      <c r="BB2421" s="26" t="s">
        <v>4652</v>
      </c>
      <c r="BD2421" s="37">
        <v>44160</v>
      </c>
      <c r="BE2421" s="30">
        <v>36322</v>
      </c>
      <c r="BF2421" s="30">
        <v>51389</v>
      </c>
      <c r="BG2421" s="37" t="s">
        <v>147</v>
      </c>
      <c r="BH2421" s="37" t="s">
        <v>4826</v>
      </c>
      <c r="BI2421" s="37" t="s">
        <v>4826</v>
      </c>
      <c r="BJ2421" s="138" t="e">
        <f>#N/A</f>
        <v>#N/A</v>
      </c>
      <c r="BK2421" s="138" t="e">
        <f>#N/A</f>
        <v>#N/A</v>
      </c>
      <c r="BL2421" s="138" t="e">
        <f>#N/A</f>
        <v>#N/A</v>
      </c>
      <c r="BM2421" s="138" t="e">
        <f>#N/A</f>
        <v>#N/A</v>
      </c>
      <c r="BN2421" s="26"/>
      <c r="BO2421" s="26"/>
      <c r="BP2421" s="26"/>
      <c r="BQ2421" s="38"/>
      <c r="BR2421" s="26"/>
      <c r="BS2421" s="26"/>
      <c r="BT2421" s="26"/>
      <c r="BU2421" s="26"/>
      <c r="BV2421" s="39"/>
    </row>
    <row r="2422" spans="1:74" ht="15" hidden="1" customHeight="1" thickBot="1">
      <c r="A2422" s="26">
        <v>2020</v>
      </c>
      <c r="B2422" s="26">
        <v>2418</v>
      </c>
      <c r="C2422" s="26" t="s">
        <v>129</v>
      </c>
      <c r="D2422" s="26" t="s">
        <v>4642</v>
      </c>
      <c r="E2422" s="26" t="s">
        <v>4643</v>
      </c>
      <c r="F2422" s="27">
        <v>44076</v>
      </c>
      <c r="G2422" s="26" t="s">
        <v>4956</v>
      </c>
      <c r="H2422" s="26" t="s">
        <v>4645</v>
      </c>
      <c r="I2422" s="26" t="s">
        <v>4645</v>
      </c>
      <c r="J2422" s="28" t="s">
        <v>4646</v>
      </c>
      <c r="K2422" s="26" t="s">
        <v>135</v>
      </c>
      <c r="L2422" s="26" t="s">
        <v>4647</v>
      </c>
      <c r="M2422" s="26" t="s">
        <v>137</v>
      </c>
      <c r="N2422" s="26" t="s">
        <v>138</v>
      </c>
      <c r="O2422" s="26" t="s">
        <v>138</v>
      </c>
      <c r="Q2422" s="30">
        <v>82</v>
      </c>
      <c r="R2422" s="30">
        <v>8040</v>
      </c>
      <c r="S2422" s="31" t="e">
        <f>#N/A</f>
        <v>#N/A</v>
      </c>
      <c r="T2422" s="30">
        <v>1774</v>
      </c>
      <c r="AB2422" s="33" t="e">
        <f>#N/A</f>
        <v>#N/A</v>
      </c>
      <c r="AC2422" s="30">
        <v>1600</v>
      </c>
      <c r="AD2422" s="30" t="e">
        <f>#N/A</f>
        <v>#N/A</v>
      </c>
      <c r="AE2422" s="34">
        <v>0.9244444444444444</v>
      </c>
      <c r="AG2422" s="30" t="e">
        <f>#N/A</f>
        <v>#N/A</v>
      </c>
      <c r="AH2422" s="30" t="e">
        <f>#N/A</f>
        <v>#N/A</v>
      </c>
      <c r="AI2422" s="30">
        <v>10798.2</v>
      </c>
      <c r="AJ2422" s="30">
        <v>10284</v>
      </c>
      <c r="AK2422" s="26" t="s">
        <v>139</v>
      </c>
      <c r="AL2422" s="26">
        <v>33</v>
      </c>
      <c r="AM2422" s="26" t="s">
        <v>4713</v>
      </c>
      <c r="AU2422" s="26" t="s">
        <v>4931</v>
      </c>
      <c r="AV2422" s="26" t="s">
        <v>4932</v>
      </c>
      <c r="AW2422" s="26" t="s">
        <v>4688</v>
      </c>
      <c r="BB2422" s="26" t="s">
        <v>4652</v>
      </c>
      <c r="BD2422" s="37">
        <v>44160</v>
      </c>
      <c r="BE2422" s="30">
        <v>36322</v>
      </c>
      <c r="BF2422" s="30">
        <v>51389</v>
      </c>
      <c r="BG2422" s="37" t="s">
        <v>147</v>
      </c>
      <c r="BH2422" s="37" t="s">
        <v>4826</v>
      </c>
      <c r="BI2422" s="37" t="s">
        <v>4826</v>
      </c>
      <c r="BJ2422" s="138" t="e">
        <f>#N/A</f>
        <v>#N/A</v>
      </c>
      <c r="BK2422" s="138" t="e">
        <f>#N/A</f>
        <v>#N/A</v>
      </c>
      <c r="BL2422" s="138" t="e">
        <f>#N/A</f>
        <v>#N/A</v>
      </c>
      <c r="BM2422" s="138" t="e">
        <f>#N/A</f>
        <v>#N/A</v>
      </c>
      <c r="BN2422" s="26"/>
      <c r="BO2422" s="26"/>
      <c r="BP2422" s="26"/>
      <c r="BQ2422" s="38"/>
      <c r="BR2422" s="26"/>
      <c r="BS2422" s="26"/>
      <c r="BT2422" s="26"/>
      <c r="BU2422" s="26"/>
      <c r="BV2422" s="39"/>
    </row>
    <row r="2423" spans="1:74" ht="15" hidden="1" customHeight="1" thickBot="1">
      <c r="A2423" s="26">
        <v>2020</v>
      </c>
      <c r="B2423" s="67">
        <v>2419</v>
      </c>
      <c r="C2423" s="26" t="s">
        <v>129</v>
      </c>
      <c r="D2423" s="26" t="s">
        <v>4642</v>
      </c>
      <c r="E2423" s="26" t="s">
        <v>4643</v>
      </c>
      <c r="F2423" s="27">
        <v>44076</v>
      </c>
      <c r="G2423" s="26" t="s">
        <v>4957</v>
      </c>
      <c r="H2423" s="26" t="s">
        <v>4645</v>
      </c>
      <c r="I2423" s="26" t="s">
        <v>4645</v>
      </c>
      <c r="J2423" s="28" t="s">
        <v>4646</v>
      </c>
      <c r="K2423" s="26" t="s">
        <v>135</v>
      </c>
      <c r="L2423" s="26" t="s">
        <v>4647</v>
      </c>
      <c r="M2423" s="26" t="s">
        <v>137</v>
      </c>
      <c r="N2423" s="26" t="s">
        <v>138</v>
      </c>
      <c r="O2423" s="26" t="s">
        <v>138</v>
      </c>
      <c r="Q2423" s="30">
        <v>77</v>
      </c>
      <c r="R2423" s="30">
        <v>6920</v>
      </c>
      <c r="S2423" s="31" t="e">
        <f>#N/A</f>
        <v>#N/A</v>
      </c>
      <c r="T2423" s="30">
        <v>1658</v>
      </c>
      <c r="AB2423" s="33" t="e">
        <f>#N/A</f>
        <v>#N/A</v>
      </c>
      <c r="AC2423" s="30">
        <v>1600</v>
      </c>
      <c r="AD2423" s="30" t="e">
        <f>#N/A</f>
        <v>#N/A</v>
      </c>
      <c r="AE2423" s="34">
        <v>0.92</v>
      </c>
      <c r="AG2423" s="30" t="e">
        <f>#N/A</f>
        <v>#N/A</v>
      </c>
      <c r="AH2423" s="30" t="e">
        <f>#N/A</f>
        <v>#N/A</v>
      </c>
      <c r="AI2423" s="30">
        <v>10197.6</v>
      </c>
      <c r="AJ2423" s="30">
        <v>9712</v>
      </c>
      <c r="AK2423" s="26" t="s">
        <v>139</v>
      </c>
      <c r="AL2423" s="26">
        <v>33</v>
      </c>
      <c r="AM2423" s="26" t="s">
        <v>4713</v>
      </c>
      <c r="AU2423" s="26" t="s">
        <v>4931</v>
      </c>
      <c r="AV2423" s="26" t="s">
        <v>4932</v>
      </c>
      <c r="AW2423" s="26" t="s">
        <v>4688</v>
      </c>
      <c r="BB2423" s="26" t="s">
        <v>4652</v>
      </c>
      <c r="BD2423" s="37">
        <v>44160</v>
      </c>
      <c r="BE2423" s="30">
        <v>36322</v>
      </c>
      <c r="BF2423" s="30">
        <v>51389</v>
      </c>
      <c r="BG2423" s="37" t="s">
        <v>147</v>
      </c>
      <c r="BH2423" s="37" t="s">
        <v>4826</v>
      </c>
      <c r="BI2423" s="37" t="s">
        <v>4826</v>
      </c>
      <c r="BJ2423" s="138" t="e">
        <f>#N/A</f>
        <v>#N/A</v>
      </c>
      <c r="BK2423" s="138" t="e">
        <f>#N/A</f>
        <v>#N/A</v>
      </c>
      <c r="BL2423" s="138" t="e">
        <f>#N/A</f>
        <v>#N/A</v>
      </c>
      <c r="BM2423" s="138" t="e">
        <f>#N/A</f>
        <v>#N/A</v>
      </c>
      <c r="BN2423" s="26"/>
      <c r="BO2423" s="26"/>
      <c r="BP2423" s="26"/>
      <c r="BQ2423" s="38"/>
      <c r="BR2423" s="26"/>
      <c r="BS2423" s="26"/>
      <c r="BT2423" s="26"/>
      <c r="BU2423" s="26"/>
      <c r="BV2423" s="39"/>
    </row>
    <row r="2424" spans="1:74" ht="15" hidden="1" customHeight="1" thickBot="1">
      <c r="A2424" s="26">
        <v>2020</v>
      </c>
      <c r="B2424" s="26">
        <v>2420</v>
      </c>
      <c r="C2424" s="26" t="s">
        <v>129</v>
      </c>
      <c r="D2424" s="26" t="s">
        <v>4642</v>
      </c>
      <c r="E2424" s="26" t="s">
        <v>4643</v>
      </c>
      <c r="F2424" s="27">
        <v>44076</v>
      </c>
      <c r="G2424" s="26" t="s">
        <v>4958</v>
      </c>
      <c r="H2424" s="26" t="s">
        <v>4645</v>
      </c>
      <c r="I2424" s="26" t="s">
        <v>4645</v>
      </c>
      <c r="J2424" s="28" t="s">
        <v>4646</v>
      </c>
      <c r="K2424" s="26" t="s">
        <v>135</v>
      </c>
      <c r="L2424" s="26" t="s">
        <v>4647</v>
      </c>
      <c r="M2424" s="26" t="s">
        <v>137</v>
      </c>
      <c r="N2424" s="26" t="s">
        <v>138</v>
      </c>
      <c r="O2424" s="26" t="s">
        <v>138</v>
      </c>
      <c r="Q2424" s="30">
        <v>69</v>
      </c>
      <c r="R2424" s="30">
        <v>5290</v>
      </c>
      <c r="S2424" s="31" t="e">
        <f>#N/A</f>
        <v>#N/A</v>
      </c>
      <c r="T2424" s="30">
        <v>1160</v>
      </c>
      <c r="AB2424" s="33" t="e">
        <f>#N/A</f>
        <v>#N/A</v>
      </c>
      <c r="AC2424" s="30">
        <v>1600</v>
      </c>
      <c r="AD2424" s="30" t="e">
        <f>#N/A</f>
        <v>#N/A</v>
      </c>
      <c r="AE2424" s="34">
        <v>0.89304347826086949</v>
      </c>
      <c r="AG2424" s="30" t="e">
        <f>#N/A</f>
        <v>#N/A</v>
      </c>
      <c r="AH2424" s="30" t="e">
        <f>#N/A</f>
        <v>#N/A</v>
      </c>
      <c r="AI2424" s="30">
        <v>7796.25</v>
      </c>
      <c r="AJ2424" s="30">
        <v>7425</v>
      </c>
      <c r="AK2424" s="26" t="s">
        <v>139</v>
      </c>
      <c r="AL2424" s="26">
        <v>33</v>
      </c>
      <c r="AM2424" s="26" t="s">
        <v>4713</v>
      </c>
      <c r="AU2424" s="26" t="s">
        <v>4931</v>
      </c>
      <c r="AV2424" s="26" t="s">
        <v>4932</v>
      </c>
      <c r="AW2424" s="26" t="s">
        <v>4688</v>
      </c>
      <c r="BB2424" s="26" t="s">
        <v>4652</v>
      </c>
      <c r="BD2424" s="37">
        <v>44160</v>
      </c>
      <c r="BE2424" s="30">
        <v>36322</v>
      </c>
      <c r="BF2424" s="30">
        <v>51389</v>
      </c>
      <c r="BG2424" s="37" t="s">
        <v>147</v>
      </c>
      <c r="BH2424" s="37" t="s">
        <v>4826</v>
      </c>
      <c r="BI2424" s="37" t="s">
        <v>4826</v>
      </c>
      <c r="BJ2424" s="138" t="e">
        <f>#N/A</f>
        <v>#N/A</v>
      </c>
      <c r="BK2424" s="138" t="e">
        <f>#N/A</f>
        <v>#N/A</v>
      </c>
      <c r="BL2424" s="138" t="e">
        <f>#N/A</f>
        <v>#N/A</v>
      </c>
      <c r="BM2424" s="138" t="e">
        <f>#N/A</f>
        <v>#N/A</v>
      </c>
      <c r="BN2424" s="26"/>
      <c r="BO2424" s="26"/>
      <c r="BP2424" s="26"/>
      <c r="BQ2424" s="38"/>
      <c r="BR2424" s="26"/>
      <c r="BS2424" s="26"/>
      <c r="BT2424" s="26"/>
      <c r="BU2424" s="26"/>
      <c r="BV2424" s="39"/>
    </row>
    <row r="2425" spans="1:74" ht="15" hidden="1" customHeight="1" thickBot="1">
      <c r="A2425" s="26">
        <v>2020</v>
      </c>
      <c r="B2425" s="67">
        <v>2421</v>
      </c>
      <c r="C2425" s="26" t="s">
        <v>129</v>
      </c>
      <c r="D2425" s="26" t="s">
        <v>4642</v>
      </c>
      <c r="E2425" s="26" t="s">
        <v>4643</v>
      </c>
      <c r="F2425" s="27">
        <v>44076</v>
      </c>
      <c r="G2425" s="26" t="s">
        <v>4959</v>
      </c>
      <c r="H2425" s="26" t="s">
        <v>4645</v>
      </c>
      <c r="I2425" s="26" t="s">
        <v>4645</v>
      </c>
      <c r="J2425" s="28" t="s">
        <v>4646</v>
      </c>
      <c r="K2425" s="26" t="s">
        <v>135</v>
      </c>
      <c r="L2425" s="26" t="s">
        <v>4647</v>
      </c>
      <c r="M2425" s="26" t="s">
        <v>137</v>
      </c>
      <c r="N2425" s="26" t="s">
        <v>138</v>
      </c>
      <c r="O2425" s="26" t="s">
        <v>138</v>
      </c>
      <c r="Q2425" s="30">
        <v>78</v>
      </c>
      <c r="R2425" s="30">
        <v>7850</v>
      </c>
      <c r="S2425" s="31" t="e">
        <f>#N/A</f>
        <v>#N/A</v>
      </c>
      <c r="T2425" s="30">
        <v>1701</v>
      </c>
      <c r="AB2425" s="33" t="e">
        <f>#N/A</f>
        <v>#N/A</v>
      </c>
      <c r="AC2425" s="30">
        <v>1600</v>
      </c>
      <c r="AD2425" s="30" t="e">
        <f>#N/A</f>
        <v>#N/A</v>
      </c>
      <c r="AE2425" s="34">
        <v>0.89</v>
      </c>
      <c r="AG2425" s="30" t="e">
        <f>#N/A</f>
        <v>#N/A</v>
      </c>
      <c r="AH2425" s="30" t="e">
        <f>#N/A</f>
        <v>#N/A</v>
      </c>
      <c r="AI2425" s="30">
        <v>10518.9</v>
      </c>
      <c r="AJ2425" s="30">
        <v>10018</v>
      </c>
      <c r="AK2425" s="26" t="s">
        <v>139</v>
      </c>
      <c r="AL2425" s="26">
        <v>33</v>
      </c>
      <c r="AM2425" s="26" t="s">
        <v>4713</v>
      </c>
      <c r="AU2425" s="26" t="s">
        <v>4931</v>
      </c>
      <c r="AV2425" s="26" t="s">
        <v>4932</v>
      </c>
      <c r="AW2425" s="26" t="s">
        <v>4688</v>
      </c>
      <c r="BB2425" s="26" t="s">
        <v>4652</v>
      </c>
      <c r="BD2425" s="37">
        <v>44160</v>
      </c>
      <c r="BE2425" s="30">
        <v>36322</v>
      </c>
      <c r="BF2425" s="30">
        <v>51389</v>
      </c>
      <c r="BG2425" s="37" t="s">
        <v>147</v>
      </c>
      <c r="BH2425" s="37" t="s">
        <v>4826</v>
      </c>
      <c r="BI2425" s="37" t="s">
        <v>4826</v>
      </c>
      <c r="BJ2425" s="138" t="e">
        <f>#N/A</f>
        <v>#N/A</v>
      </c>
      <c r="BK2425" s="138" t="e">
        <f>#N/A</f>
        <v>#N/A</v>
      </c>
      <c r="BL2425" s="138" t="e">
        <f>#N/A</f>
        <v>#N/A</v>
      </c>
      <c r="BM2425" s="138" t="e">
        <f>#N/A</f>
        <v>#N/A</v>
      </c>
      <c r="BN2425" s="26"/>
      <c r="BO2425" s="26"/>
      <c r="BP2425" s="26"/>
      <c r="BQ2425" s="38"/>
      <c r="BR2425" s="26"/>
      <c r="BS2425" s="26"/>
      <c r="BT2425" s="26"/>
      <c r="BU2425" s="26"/>
      <c r="BV2425" s="39"/>
    </row>
    <row r="2426" spans="1:74" ht="15" hidden="1" customHeight="1" thickBot="1">
      <c r="A2426" s="26">
        <v>2020</v>
      </c>
      <c r="B2426" s="26">
        <v>2422</v>
      </c>
      <c r="C2426" s="26" t="s">
        <v>129</v>
      </c>
      <c r="D2426" s="26" t="s">
        <v>4642</v>
      </c>
      <c r="E2426" s="26" t="s">
        <v>4643</v>
      </c>
      <c r="F2426" s="27">
        <v>44076</v>
      </c>
      <c r="G2426" s="26" t="s">
        <v>4960</v>
      </c>
      <c r="H2426" s="26" t="s">
        <v>4645</v>
      </c>
      <c r="I2426" s="26" t="s">
        <v>4645</v>
      </c>
      <c r="J2426" s="28" t="s">
        <v>4646</v>
      </c>
      <c r="K2426" s="26" t="s">
        <v>135</v>
      </c>
      <c r="L2426" s="26" t="s">
        <v>4647</v>
      </c>
      <c r="M2426" s="26" t="s">
        <v>137</v>
      </c>
      <c r="N2426" s="26" t="s">
        <v>138</v>
      </c>
      <c r="O2426" s="26" t="s">
        <v>138</v>
      </c>
      <c r="Q2426" s="30">
        <v>83</v>
      </c>
      <c r="R2426" s="30">
        <v>9190</v>
      </c>
      <c r="S2426" s="31" t="e">
        <f>#N/A</f>
        <v>#N/A</v>
      </c>
      <c r="T2426" s="30">
        <v>1884</v>
      </c>
      <c r="AB2426" s="33" t="e">
        <f>#N/A</f>
        <v>#N/A</v>
      </c>
      <c r="AC2426" s="30">
        <v>1600</v>
      </c>
      <c r="AD2426" s="30" t="e">
        <f>#N/A</f>
        <v>#N/A</v>
      </c>
      <c r="AE2426" s="34">
        <v>0.86235294117647054</v>
      </c>
      <c r="AG2426" s="30" t="e">
        <f>#N/A</f>
        <v>#N/A</v>
      </c>
      <c r="AH2426" s="30" t="e">
        <f>#N/A</f>
        <v>#N/A</v>
      </c>
      <c r="AI2426" s="30">
        <v>11442.9</v>
      </c>
      <c r="AJ2426" s="30">
        <v>10898</v>
      </c>
      <c r="AK2426" s="26" t="s">
        <v>139</v>
      </c>
      <c r="AL2426" s="26">
        <v>33</v>
      </c>
      <c r="AM2426" s="26" t="s">
        <v>4713</v>
      </c>
      <c r="AU2426" s="26" t="s">
        <v>4931</v>
      </c>
      <c r="AV2426" s="26" t="s">
        <v>4932</v>
      </c>
      <c r="AW2426" s="26" t="s">
        <v>4688</v>
      </c>
      <c r="BB2426" s="26" t="s">
        <v>4652</v>
      </c>
      <c r="BD2426" s="37">
        <v>44160</v>
      </c>
      <c r="BE2426" s="30">
        <v>36322</v>
      </c>
      <c r="BF2426" s="30">
        <v>51389</v>
      </c>
      <c r="BG2426" s="37" t="s">
        <v>147</v>
      </c>
      <c r="BH2426" s="37" t="s">
        <v>4826</v>
      </c>
      <c r="BI2426" s="37" t="s">
        <v>4826</v>
      </c>
      <c r="BJ2426" s="138" t="e">
        <f>#N/A</f>
        <v>#N/A</v>
      </c>
      <c r="BK2426" s="138" t="e">
        <f>#N/A</f>
        <v>#N/A</v>
      </c>
      <c r="BL2426" s="138" t="e">
        <f>#N/A</f>
        <v>#N/A</v>
      </c>
      <c r="BM2426" s="138" t="e">
        <f>#N/A</f>
        <v>#N/A</v>
      </c>
      <c r="BN2426" s="26"/>
      <c r="BO2426" s="26"/>
      <c r="BP2426" s="26"/>
      <c r="BQ2426" s="38"/>
      <c r="BR2426" s="26"/>
      <c r="BS2426" s="26"/>
      <c r="BT2426" s="26"/>
      <c r="BU2426" s="26"/>
      <c r="BV2426" s="39"/>
    </row>
    <row r="2427" spans="1:74" ht="15" hidden="1" customHeight="1" thickBot="1">
      <c r="A2427" s="26">
        <v>2020</v>
      </c>
      <c r="B2427" s="67">
        <v>2423</v>
      </c>
      <c r="C2427" s="26" t="s">
        <v>129</v>
      </c>
      <c r="D2427" s="26" t="s">
        <v>4642</v>
      </c>
      <c r="E2427" s="26" t="s">
        <v>4643</v>
      </c>
      <c r="F2427" s="27">
        <v>44076</v>
      </c>
      <c r="G2427" s="26" t="s">
        <v>4961</v>
      </c>
      <c r="H2427" s="26" t="s">
        <v>4645</v>
      </c>
      <c r="I2427" s="26" t="s">
        <v>4645</v>
      </c>
      <c r="J2427" s="28" t="s">
        <v>4646</v>
      </c>
      <c r="K2427" s="26" t="s">
        <v>135</v>
      </c>
      <c r="L2427" s="26" t="s">
        <v>4647</v>
      </c>
      <c r="M2427" s="26" t="s">
        <v>137</v>
      </c>
      <c r="N2427" s="26" t="s">
        <v>138</v>
      </c>
      <c r="O2427" s="26" t="s">
        <v>138</v>
      </c>
      <c r="Q2427" s="30">
        <v>80</v>
      </c>
      <c r="R2427" s="30">
        <v>6210</v>
      </c>
      <c r="S2427" s="31" t="e">
        <f>#N/A</f>
        <v>#N/A</v>
      </c>
      <c r="T2427" s="30">
        <v>1253</v>
      </c>
      <c r="AB2427" s="33" t="e">
        <f>#N/A</f>
        <v>#N/A</v>
      </c>
      <c r="AC2427" s="30">
        <v>1600</v>
      </c>
      <c r="AD2427" s="30" t="e">
        <f>#N/A</f>
        <v>#N/A</v>
      </c>
      <c r="AE2427" s="34">
        <v>0.86</v>
      </c>
      <c r="AG2427" s="30" t="e">
        <f>#N/A</f>
        <v>#N/A</v>
      </c>
      <c r="AH2427" s="30" t="e">
        <f>#N/A</f>
        <v>#N/A</v>
      </c>
      <c r="AI2427" s="30">
        <v>9151.8000000000011</v>
      </c>
      <c r="AJ2427" s="30">
        <v>8716</v>
      </c>
      <c r="AK2427" s="26" t="s">
        <v>139</v>
      </c>
      <c r="AL2427" s="26">
        <v>33</v>
      </c>
      <c r="AM2427" s="26" t="s">
        <v>4713</v>
      </c>
      <c r="AU2427" s="26" t="s">
        <v>4931</v>
      </c>
      <c r="AV2427" s="26" t="s">
        <v>4932</v>
      </c>
      <c r="AW2427" s="26" t="s">
        <v>4688</v>
      </c>
      <c r="BB2427" s="26" t="s">
        <v>4652</v>
      </c>
      <c r="BD2427" s="37">
        <v>44160</v>
      </c>
      <c r="BE2427" s="30">
        <v>36322</v>
      </c>
      <c r="BF2427" s="30">
        <v>51389</v>
      </c>
      <c r="BG2427" s="37" t="s">
        <v>147</v>
      </c>
      <c r="BH2427" s="37" t="s">
        <v>4826</v>
      </c>
      <c r="BI2427" s="37" t="s">
        <v>4826</v>
      </c>
      <c r="BJ2427" s="138" t="e">
        <f>#N/A</f>
        <v>#N/A</v>
      </c>
      <c r="BK2427" s="138" t="e">
        <f>#N/A</f>
        <v>#N/A</v>
      </c>
      <c r="BL2427" s="138" t="e">
        <f>#N/A</f>
        <v>#N/A</v>
      </c>
      <c r="BM2427" s="138" t="e">
        <f>#N/A</f>
        <v>#N/A</v>
      </c>
      <c r="BN2427" s="26"/>
      <c r="BO2427" s="26"/>
      <c r="BP2427" s="26"/>
      <c r="BQ2427" s="38"/>
      <c r="BR2427" s="26"/>
      <c r="BS2427" s="26"/>
      <c r="BT2427" s="26"/>
      <c r="BU2427" s="26"/>
      <c r="BV2427" s="39"/>
    </row>
    <row r="2428" spans="1:74" ht="15" hidden="1" customHeight="1" thickBot="1">
      <c r="A2428" s="26">
        <v>2020</v>
      </c>
      <c r="B2428" s="26">
        <v>2424</v>
      </c>
      <c r="C2428" s="26" t="s">
        <v>129</v>
      </c>
      <c r="D2428" s="26" t="s">
        <v>4642</v>
      </c>
      <c r="E2428" s="26" t="s">
        <v>4643</v>
      </c>
      <c r="F2428" s="27">
        <v>44076</v>
      </c>
      <c r="G2428" s="26" t="s">
        <v>4962</v>
      </c>
      <c r="H2428" s="26" t="s">
        <v>4645</v>
      </c>
      <c r="I2428" s="26" t="s">
        <v>4645</v>
      </c>
      <c r="J2428" s="28" t="s">
        <v>4646</v>
      </c>
      <c r="K2428" s="26" t="s">
        <v>135</v>
      </c>
      <c r="L2428" s="26" t="s">
        <v>4647</v>
      </c>
      <c r="M2428" s="26" t="s">
        <v>137</v>
      </c>
      <c r="N2428" s="26" t="s">
        <v>138</v>
      </c>
      <c r="O2428" s="26" t="s">
        <v>138</v>
      </c>
      <c r="Q2428" s="30">
        <v>80</v>
      </c>
      <c r="R2428" s="30">
        <v>8040</v>
      </c>
      <c r="S2428" s="31" t="e">
        <f>#N/A</f>
        <v>#N/A</v>
      </c>
      <c r="T2428" s="30">
        <v>1518</v>
      </c>
      <c r="AB2428" s="33" t="e">
        <f>#N/A</f>
        <v>#N/A</v>
      </c>
      <c r="AC2428" s="30">
        <v>1600</v>
      </c>
      <c r="AD2428" s="30" t="e">
        <f>#N/A</f>
        <v>#N/A</v>
      </c>
      <c r="AE2428" s="34">
        <v>0.87473684210526315</v>
      </c>
      <c r="AG2428" s="30" t="e">
        <f>#N/A</f>
        <v>#N/A</v>
      </c>
      <c r="AH2428" s="30" t="e">
        <f>#N/A</f>
        <v>#N/A</v>
      </c>
      <c r="AI2428" s="30">
        <v>10798.2</v>
      </c>
      <c r="AJ2428" s="30">
        <v>10284</v>
      </c>
      <c r="AK2428" s="26" t="s">
        <v>139</v>
      </c>
      <c r="AL2428" s="26">
        <v>33</v>
      </c>
      <c r="AM2428" s="26" t="s">
        <v>4713</v>
      </c>
      <c r="AU2428" s="26" t="s">
        <v>4931</v>
      </c>
      <c r="AV2428" s="26" t="s">
        <v>4932</v>
      </c>
      <c r="AW2428" s="26" t="s">
        <v>4688</v>
      </c>
      <c r="BB2428" s="26" t="s">
        <v>4652</v>
      </c>
      <c r="BD2428" s="37">
        <v>44160</v>
      </c>
      <c r="BE2428" s="30">
        <v>36322</v>
      </c>
      <c r="BF2428" s="30">
        <v>51389</v>
      </c>
      <c r="BG2428" s="37" t="s">
        <v>147</v>
      </c>
      <c r="BH2428" s="37" t="s">
        <v>4826</v>
      </c>
      <c r="BI2428" s="37" t="s">
        <v>4826</v>
      </c>
      <c r="BJ2428" s="138" t="e">
        <f>#N/A</f>
        <v>#N/A</v>
      </c>
      <c r="BK2428" s="138" t="e">
        <f>#N/A</f>
        <v>#N/A</v>
      </c>
      <c r="BL2428" s="138" t="e">
        <f>#N/A</f>
        <v>#N/A</v>
      </c>
      <c r="BM2428" s="138" t="e">
        <f>#N/A</f>
        <v>#N/A</v>
      </c>
      <c r="BN2428" s="26"/>
      <c r="BO2428" s="26"/>
      <c r="BP2428" s="26"/>
      <c r="BQ2428" s="38"/>
      <c r="BR2428" s="26"/>
      <c r="BS2428" s="26"/>
      <c r="BT2428" s="26"/>
      <c r="BU2428" s="26"/>
      <c r="BV2428" s="39"/>
    </row>
    <row r="2429" spans="1:74" ht="15" hidden="1" customHeight="1" thickBot="1">
      <c r="A2429" s="26">
        <v>2020</v>
      </c>
      <c r="B2429" s="67">
        <v>2425</v>
      </c>
      <c r="C2429" s="26" t="s">
        <v>129</v>
      </c>
      <c r="D2429" s="26" t="s">
        <v>4642</v>
      </c>
      <c r="E2429" s="26" t="s">
        <v>4643</v>
      </c>
      <c r="F2429" s="27">
        <v>44076</v>
      </c>
      <c r="G2429" s="26" t="s">
        <v>4963</v>
      </c>
      <c r="H2429" s="26" t="s">
        <v>4645</v>
      </c>
      <c r="I2429" s="26" t="s">
        <v>4645</v>
      </c>
      <c r="J2429" s="28" t="s">
        <v>4646</v>
      </c>
      <c r="K2429" s="26" t="s">
        <v>135</v>
      </c>
      <c r="L2429" s="26" t="s">
        <v>4647</v>
      </c>
      <c r="M2429" s="26" t="s">
        <v>137</v>
      </c>
      <c r="N2429" s="26" t="s">
        <v>138</v>
      </c>
      <c r="O2429" s="26" t="s">
        <v>138</v>
      </c>
      <c r="Q2429" s="30">
        <v>75</v>
      </c>
      <c r="R2429" s="30">
        <v>6420</v>
      </c>
      <c r="S2429" s="31" t="e">
        <f>#N/A</f>
        <v>#N/A</v>
      </c>
      <c r="T2429" s="30">
        <v>1354</v>
      </c>
      <c r="AB2429" s="33" t="e">
        <f>#N/A</f>
        <v>#N/A</v>
      </c>
      <c r="AC2429" s="30">
        <v>1600</v>
      </c>
      <c r="AD2429" s="30" t="e">
        <f>#N/A</f>
        <v>#N/A</v>
      </c>
      <c r="AE2429" s="34">
        <v>0.87</v>
      </c>
      <c r="AG2429" s="30" t="e">
        <f>#N/A</f>
        <v>#N/A</v>
      </c>
      <c r="AH2429" s="30" t="e">
        <f>#N/A</f>
        <v>#N/A</v>
      </c>
      <c r="AI2429" s="30">
        <v>9461.5500000000011</v>
      </c>
      <c r="AJ2429" s="30">
        <v>9011</v>
      </c>
      <c r="AK2429" s="26" t="s">
        <v>139</v>
      </c>
      <c r="AL2429" s="26">
        <v>33</v>
      </c>
      <c r="AM2429" s="26" t="s">
        <v>4713</v>
      </c>
      <c r="AU2429" s="26" t="s">
        <v>4931</v>
      </c>
      <c r="AV2429" s="26" t="s">
        <v>4932</v>
      </c>
      <c r="AW2429" s="26" t="s">
        <v>4688</v>
      </c>
      <c r="BB2429" s="26" t="s">
        <v>4652</v>
      </c>
      <c r="BD2429" s="37">
        <v>44160</v>
      </c>
      <c r="BE2429" s="30">
        <v>36322</v>
      </c>
      <c r="BF2429" s="30">
        <v>51389</v>
      </c>
      <c r="BG2429" s="37" t="s">
        <v>147</v>
      </c>
      <c r="BH2429" s="37" t="s">
        <v>4826</v>
      </c>
      <c r="BI2429" s="37" t="s">
        <v>4826</v>
      </c>
      <c r="BJ2429" s="138" t="e">
        <f>#N/A</f>
        <v>#N/A</v>
      </c>
      <c r="BK2429" s="138" t="e">
        <f>#N/A</f>
        <v>#N/A</v>
      </c>
      <c r="BL2429" s="138" t="e">
        <f>#N/A</f>
        <v>#N/A</v>
      </c>
      <c r="BM2429" s="138" t="e">
        <f>#N/A</f>
        <v>#N/A</v>
      </c>
      <c r="BN2429" s="26"/>
      <c r="BO2429" s="26"/>
      <c r="BP2429" s="26"/>
      <c r="BQ2429" s="38"/>
      <c r="BR2429" s="26"/>
      <c r="BS2429" s="26"/>
      <c r="BT2429" s="26"/>
      <c r="BU2429" s="26"/>
      <c r="BV2429" s="39"/>
    </row>
    <row r="2430" spans="1:74" ht="15" hidden="1" customHeight="1" thickBot="1">
      <c r="A2430" s="26">
        <v>2020</v>
      </c>
      <c r="B2430" s="26">
        <v>2426</v>
      </c>
      <c r="C2430" s="26" t="s">
        <v>129</v>
      </c>
      <c r="D2430" s="26" t="s">
        <v>4642</v>
      </c>
      <c r="E2430" s="26" t="s">
        <v>4643</v>
      </c>
      <c r="F2430" s="27">
        <v>44076</v>
      </c>
      <c r="G2430" s="26" t="s">
        <v>4964</v>
      </c>
      <c r="H2430" s="26" t="s">
        <v>4645</v>
      </c>
      <c r="I2430" s="26" t="s">
        <v>4645</v>
      </c>
      <c r="J2430" s="28" t="s">
        <v>4646</v>
      </c>
      <c r="K2430" s="26" t="s">
        <v>135</v>
      </c>
      <c r="L2430" s="26" t="s">
        <v>4647</v>
      </c>
      <c r="M2430" s="26" t="s">
        <v>137</v>
      </c>
      <c r="N2430" s="26" t="s">
        <v>138</v>
      </c>
      <c r="O2430" s="26" t="s">
        <v>138</v>
      </c>
      <c r="Q2430" s="30">
        <v>77</v>
      </c>
      <c r="R2430" s="30">
        <v>6220</v>
      </c>
      <c r="S2430" s="31" t="e">
        <f>#N/A</f>
        <v>#N/A</v>
      </c>
      <c r="T2430" s="30">
        <v>1163</v>
      </c>
      <c r="AB2430" s="33" t="e">
        <f>#N/A</f>
        <v>#N/A</v>
      </c>
      <c r="AC2430" s="30">
        <v>1600</v>
      </c>
      <c r="AD2430" s="30" t="e">
        <f>#N/A</f>
        <v>#N/A</v>
      </c>
      <c r="AE2430" s="34">
        <v>0.83</v>
      </c>
      <c r="AG2430" s="30" t="e">
        <f>#N/A</f>
        <v>#N/A</v>
      </c>
      <c r="AH2430" s="30" t="e">
        <f>#N/A</f>
        <v>#N/A</v>
      </c>
      <c r="AI2430" s="30">
        <v>9166.5</v>
      </c>
      <c r="AJ2430" s="30">
        <v>8730</v>
      </c>
      <c r="AK2430" s="26" t="s">
        <v>139</v>
      </c>
      <c r="AL2430" s="26">
        <v>33</v>
      </c>
      <c r="AM2430" s="26" t="s">
        <v>4713</v>
      </c>
      <c r="AU2430" s="26" t="s">
        <v>4931</v>
      </c>
      <c r="AV2430" s="26" t="s">
        <v>4932</v>
      </c>
      <c r="AW2430" s="26" t="s">
        <v>4688</v>
      </c>
      <c r="BB2430" s="26" t="s">
        <v>4652</v>
      </c>
      <c r="BD2430" s="37">
        <v>44160</v>
      </c>
      <c r="BE2430" s="30">
        <v>36322</v>
      </c>
      <c r="BF2430" s="30">
        <v>51389</v>
      </c>
      <c r="BG2430" s="37" t="s">
        <v>147</v>
      </c>
      <c r="BH2430" s="37" t="s">
        <v>4826</v>
      </c>
      <c r="BI2430" s="37" t="s">
        <v>4826</v>
      </c>
      <c r="BJ2430" s="138" t="e">
        <f>#N/A</f>
        <v>#N/A</v>
      </c>
      <c r="BK2430" s="138" t="e">
        <f>#N/A</f>
        <v>#N/A</v>
      </c>
      <c r="BL2430" s="138" t="e">
        <f>#N/A</f>
        <v>#N/A</v>
      </c>
      <c r="BM2430" s="138" t="e">
        <f>#N/A</f>
        <v>#N/A</v>
      </c>
      <c r="BN2430" s="26"/>
      <c r="BO2430" s="26"/>
      <c r="BP2430" s="26"/>
      <c r="BQ2430" s="38"/>
      <c r="BR2430" s="26"/>
      <c r="BS2430" s="26"/>
      <c r="BT2430" s="26"/>
      <c r="BU2430" s="26"/>
      <c r="BV2430" s="39"/>
    </row>
    <row r="2431" spans="1:74" ht="15" hidden="1" customHeight="1" thickBot="1">
      <c r="A2431" s="26">
        <v>2020</v>
      </c>
      <c r="B2431" s="67">
        <v>2427</v>
      </c>
      <c r="C2431" s="26" t="s">
        <v>129</v>
      </c>
      <c r="D2431" s="26" t="s">
        <v>4642</v>
      </c>
      <c r="E2431" s="26" t="s">
        <v>4643</v>
      </c>
      <c r="F2431" s="27">
        <v>44076</v>
      </c>
      <c r="G2431" s="26" t="s">
        <v>4965</v>
      </c>
      <c r="H2431" s="26" t="s">
        <v>4645</v>
      </c>
      <c r="I2431" s="26" t="s">
        <v>4645</v>
      </c>
      <c r="J2431" s="28" t="s">
        <v>4646</v>
      </c>
      <c r="K2431" s="26" t="s">
        <v>135</v>
      </c>
      <c r="L2431" s="26" t="s">
        <v>4647</v>
      </c>
      <c r="M2431" s="26" t="s">
        <v>137</v>
      </c>
      <c r="N2431" s="26" t="s">
        <v>138</v>
      </c>
      <c r="O2431" s="26" t="s">
        <v>138</v>
      </c>
      <c r="Q2431" s="30">
        <v>73</v>
      </c>
      <c r="R2431" s="30">
        <v>5710</v>
      </c>
      <c r="S2431" s="31" t="e">
        <f>#N/A</f>
        <v>#N/A</v>
      </c>
      <c r="T2431" s="30">
        <v>1225</v>
      </c>
      <c r="AB2431" s="33" t="e">
        <f>#N/A</f>
        <v>#N/A</v>
      </c>
      <c r="AC2431" s="30">
        <v>1600</v>
      </c>
      <c r="AD2431" s="30" t="e">
        <f>#N/A</f>
        <v>#N/A</v>
      </c>
      <c r="AE2431" s="34">
        <v>0.83</v>
      </c>
      <c r="AG2431" s="30" t="e">
        <f>#N/A</f>
        <v>#N/A</v>
      </c>
      <c r="AH2431" s="30" t="e">
        <f>#N/A</f>
        <v>#N/A</v>
      </c>
      <c r="AI2431" s="30">
        <v>8414.7000000000007</v>
      </c>
      <c r="AJ2431" s="30">
        <v>8014</v>
      </c>
      <c r="AK2431" s="26" t="s">
        <v>139</v>
      </c>
      <c r="AL2431" s="26">
        <v>33</v>
      </c>
      <c r="AM2431" s="26" t="s">
        <v>4713</v>
      </c>
      <c r="AU2431" s="26" t="s">
        <v>4931</v>
      </c>
      <c r="AV2431" s="26" t="s">
        <v>4932</v>
      </c>
      <c r="AW2431" s="26" t="s">
        <v>4688</v>
      </c>
      <c r="BB2431" s="26" t="s">
        <v>4652</v>
      </c>
      <c r="BD2431" s="37">
        <v>44160</v>
      </c>
      <c r="BE2431" s="30">
        <v>36322</v>
      </c>
      <c r="BF2431" s="30">
        <v>51389</v>
      </c>
      <c r="BG2431" s="37" t="s">
        <v>147</v>
      </c>
      <c r="BH2431" s="37" t="s">
        <v>4826</v>
      </c>
      <c r="BI2431" s="37" t="s">
        <v>4826</v>
      </c>
      <c r="BJ2431" s="138" t="e">
        <f>#N/A</f>
        <v>#N/A</v>
      </c>
      <c r="BK2431" s="138" t="e">
        <f>#N/A</f>
        <v>#N/A</v>
      </c>
      <c r="BL2431" s="138" t="e">
        <f>#N/A</f>
        <v>#N/A</v>
      </c>
      <c r="BM2431" s="138" t="e">
        <f>#N/A</f>
        <v>#N/A</v>
      </c>
      <c r="BN2431" s="26"/>
      <c r="BO2431" s="26"/>
      <c r="BP2431" s="26"/>
      <c r="BQ2431" s="38"/>
      <c r="BR2431" s="26"/>
      <c r="BS2431" s="26"/>
      <c r="BT2431" s="26"/>
      <c r="BU2431" s="26"/>
      <c r="BV2431" s="39"/>
    </row>
    <row r="2432" spans="1:74" ht="15" hidden="1" customHeight="1" thickBot="1">
      <c r="A2432" s="26">
        <v>2020</v>
      </c>
      <c r="B2432" s="26">
        <v>2428</v>
      </c>
      <c r="C2432" s="26" t="s">
        <v>129</v>
      </c>
      <c r="D2432" s="26" t="s">
        <v>4642</v>
      </c>
      <c r="E2432" s="26" t="s">
        <v>4643</v>
      </c>
      <c r="F2432" s="27">
        <v>44076</v>
      </c>
      <c r="G2432" s="26" t="s">
        <v>4966</v>
      </c>
      <c r="H2432" s="26" t="s">
        <v>4645</v>
      </c>
      <c r="I2432" s="26" t="s">
        <v>4645</v>
      </c>
      <c r="J2432" s="28" t="s">
        <v>4646</v>
      </c>
      <c r="K2432" s="26" t="s">
        <v>135</v>
      </c>
      <c r="L2432" s="26" t="s">
        <v>4647</v>
      </c>
      <c r="M2432" s="26" t="s">
        <v>137</v>
      </c>
      <c r="N2432" s="26" t="s">
        <v>138</v>
      </c>
      <c r="O2432" s="26" t="s">
        <v>138</v>
      </c>
      <c r="Q2432" s="30">
        <v>71</v>
      </c>
      <c r="R2432" s="30">
        <v>5010</v>
      </c>
      <c r="S2432" s="31" t="e">
        <f>#N/A</f>
        <v>#N/A</v>
      </c>
      <c r="T2432" s="30">
        <v>1135</v>
      </c>
      <c r="AB2432" s="33" t="e">
        <f>#N/A</f>
        <v>#N/A</v>
      </c>
      <c r="AC2432" s="30">
        <v>1600</v>
      </c>
      <c r="AD2432" s="30" t="e">
        <f>#N/A</f>
        <v>#N/A</v>
      </c>
      <c r="AE2432" s="34">
        <v>0.88476190476190475</v>
      </c>
      <c r="AG2432" s="30" t="e">
        <f>#N/A</f>
        <v>#N/A</v>
      </c>
      <c r="AH2432" s="30" t="e">
        <f>#N/A</f>
        <v>#N/A</v>
      </c>
      <c r="AI2432" s="30">
        <v>7383.6</v>
      </c>
      <c r="AJ2432" s="30">
        <v>7032</v>
      </c>
      <c r="AK2432" s="26" t="s">
        <v>139</v>
      </c>
      <c r="AL2432" s="26">
        <v>33</v>
      </c>
      <c r="AM2432" s="26" t="s">
        <v>4713</v>
      </c>
      <c r="AU2432" s="26" t="s">
        <v>4931</v>
      </c>
      <c r="AV2432" s="26" t="s">
        <v>4932</v>
      </c>
      <c r="AW2432" s="26" t="s">
        <v>4688</v>
      </c>
      <c r="BB2432" s="26" t="s">
        <v>4652</v>
      </c>
      <c r="BD2432" s="37">
        <v>44160</v>
      </c>
      <c r="BE2432" s="30">
        <v>36322</v>
      </c>
      <c r="BF2432" s="30">
        <v>51389</v>
      </c>
      <c r="BG2432" s="37" t="s">
        <v>147</v>
      </c>
      <c r="BH2432" s="37" t="s">
        <v>4826</v>
      </c>
      <c r="BI2432" s="37" t="s">
        <v>4826</v>
      </c>
      <c r="BJ2432" s="138" t="e">
        <f>#N/A</f>
        <v>#N/A</v>
      </c>
      <c r="BK2432" s="138" t="e">
        <f>#N/A</f>
        <v>#N/A</v>
      </c>
      <c r="BL2432" s="138" t="e">
        <f>#N/A</f>
        <v>#N/A</v>
      </c>
      <c r="BM2432" s="138" t="e">
        <f>#N/A</f>
        <v>#N/A</v>
      </c>
      <c r="BN2432" s="26"/>
      <c r="BO2432" s="26"/>
      <c r="BP2432" s="26"/>
      <c r="BQ2432" s="38"/>
      <c r="BR2432" s="26"/>
      <c r="BS2432" s="26"/>
      <c r="BT2432" s="26"/>
      <c r="BU2432" s="26"/>
      <c r="BV2432" s="39"/>
    </row>
    <row r="2433" spans="1:74" ht="15" hidden="1" customHeight="1" thickBot="1">
      <c r="A2433" s="26">
        <v>2020</v>
      </c>
      <c r="B2433" s="67">
        <v>2429</v>
      </c>
      <c r="C2433" s="26" t="s">
        <v>129</v>
      </c>
      <c r="D2433" s="26" t="s">
        <v>4642</v>
      </c>
      <c r="E2433" s="26" t="s">
        <v>4643</v>
      </c>
      <c r="F2433" s="27">
        <v>44076</v>
      </c>
      <c r="G2433" s="26" t="s">
        <v>4967</v>
      </c>
      <c r="H2433" s="26" t="s">
        <v>4645</v>
      </c>
      <c r="I2433" s="26" t="s">
        <v>4645</v>
      </c>
      <c r="J2433" s="28" t="s">
        <v>4646</v>
      </c>
      <c r="K2433" s="26" t="s">
        <v>135</v>
      </c>
      <c r="L2433" s="26" t="s">
        <v>4647</v>
      </c>
      <c r="M2433" s="26" t="s">
        <v>137</v>
      </c>
      <c r="N2433" s="26" t="s">
        <v>138</v>
      </c>
      <c r="O2433" s="26" t="s">
        <v>138</v>
      </c>
      <c r="Q2433" s="30">
        <v>78</v>
      </c>
      <c r="R2433" s="30">
        <v>7210</v>
      </c>
      <c r="S2433" s="31" t="e">
        <f>#N/A</f>
        <v>#N/A</v>
      </c>
      <c r="T2433" s="30">
        <v>1426</v>
      </c>
      <c r="AB2433" s="33" t="e">
        <f>#N/A</f>
        <v>#N/A</v>
      </c>
      <c r="AC2433" s="30">
        <v>1600</v>
      </c>
      <c r="AD2433" s="30" t="e">
        <f>#N/A</f>
        <v>#N/A</v>
      </c>
      <c r="AE2433" s="34">
        <v>0.88</v>
      </c>
      <c r="AG2433" s="30" t="e">
        <f>#N/A</f>
        <v>#N/A</v>
      </c>
      <c r="AH2433" s="30" t="e">
        <f>#N/A</f>
        <v>#N/A</v>
      </c>
      <c r="AI2433" s="30">
        <v>10624.95</v>
      </c>
      <c r="AJ2433" s="30">
        <v>10119</v>
      </c>
      <c r="AK2433" s="26" t="s">
        <v>139</v>
      </c>
      <c r="AL2433" s="26">
        <v>33</v>
      </c>
      <c r="AM2433" s="26" t="s">
        <v>4713</v>
      </c>
      <c r="AU2433" s="26" t="s">
        <v>4931</v>
      </c>
      <c r="AV2433" s="26" t="s">
        <v>4932</v>
      </c>
      <c r="AW2433" s="26" t="s">
        <v>4688</v>
      </c>
      <c r="BB2433" s="26" t="s">
        <v>4652</v>
      </c>
      <c r="BD2433" s="37">
        <v>44160</v>
      </c>
      <c r="BE2433" s="30">
        <v>36322</v>
      </c>
      <c r="BF2433" s="30">
        <v>51389</v>
      </c>
      <c r="BG2433" s="37" t="s">
        <v>147</v>
      </c>
      <c r="BH2433" s="37" t="s">
        <v>4826</v>
      </c>
      <c r="BI2433" s="37" t="s">
        <v>4826</v>
      </c>
      <c r="BJ2433" s="138" t="e">
        <f>#N/A</f>
        <v>#N/A</v>
      </c>
      <c r="BK2433" s="138" t="e">
        <f>#N/A</f>
        <v>#N/A</v>
      </c>
      <c r="BL2433" s="138" t="e">
        <f>#N/A</f>
        <v>#N/A</v>
      </c>
      <c r="BM2433" s="138" t="e">
        <f>#N/A</f>
        <v>#N/A</v>
      </c>
      <c r="BN2433" s="26"/>
      <c r="BO2433" s="26"/>
      <c r="BP2433" s="26"/>
      <c r="BQ2433" s="38"/>
      <c r="BR2433" s="26"/>
      <c r="BS2433" s="26"/>
      <c r="BT2433" s="26"/>
      <c r="BU2433" s="26"/>
      <c r="BV2433" s="39"/>
    </row>
    <row r="2434" spans="1:74" ht="15" hidden="1" customHeight="1" thickBot="1">
      <c r="A2434" s="26">
        <v>2020</v>
      </c>
      <c r="B2434" s="26">
        <v>2430</v>
      </c>
      <c r="C2434" s="26" t="s">
        <v>129</v>
      </c>
      <c r="D2434" s="26" t="s">
        <v>4642</v>
      </c>
      <c r="E2434" s="26" t="s">
        <v>4643</v>
      </c>
      <c r="F2434" s="27">
        <v>44076</v>
      </c>
      <c r="G2434" s="26" t="s">
        <v>4968</v>
      </c>
      <c r="H2434" s="26" t="s">
        <v>4645</v>
      </c>
      <c r="I2434" s="26" t="s">
        <v>4645</v>
      </c>
      <c r="J2434" s="28" t="s">
        <v>4646</v>
      </c>
      <c r="K2434" s="26" t="s">
        <v>135</v>
      </c>
      <c r="L2434" s="26" t="s">
        <v>4647</v>
      </c>
      <c r="M2434" s="26" t="s">
        <v>137</v>
      </c>
      <c r="N2434" s="26" t="s">
        <v>138</v>
      </c>
      <c r="O2434" s="26" t="s">
        <v>138</v>
      </c>
      <c r="Q2434" s="30">
        <v>77</v>
      </c>
      <c r="R2434" s="30">
        <v>7210</v>
      </c>
      <c r="S2434" s="31" t="e">
        <f>#N/A</f>
        <v>#N/A</v>
      </c>
      <c r="T2434" s="30">
        <v>1375</v>
      </c>
      <c r="AB2434" s="33" t="e">
        <f>#N/A</f>
        <v>#N/A</v>
      </c>
      <c r="AC2434" s="30">
        <v>1600</v>
      </c>
      <c r="AD2434" s="30" t="e">
        <f>#N/A</f>
        <v>#N/A</v>
      </c>
      <c r="AE2434" s="34">
        <v>0.81333333333333335</v>
      </c>
      <c r="AG2434" s="30" t="e">
        <f>#N/A</f>
        <v>#N/A</v>
      </c>
      <c r="AH2434" s="30" t="e">
        <f>#N/A</f>
        <v>#N/A</v>
      </c>
      <c r="AI2434" s="30">
        <v>10624.95</v>
      </c>
      <c r="AJ2434" s="30">
        <v>10119</v>
      </c>
      <c r="AK2434" s="26" t="s">
        <v>139</v>
      </c>
      <c r="AL2434" s="26">
        <v>33</v>
      </c>
      <c r="AM2434" s="26" t="s">
        <v>4713</v>
      </c>
      <c r="AU2434" s="26" t="s">
        <v>4931</v>
      </c>
      <c r="AV2434" s="26" t="s">
        <v>4932</v>
      </c>
      <c r="AW2434" s="26" t="s">
        <v>4688</v>
      </c>
      <c r="BB2434" s="26" t="s">
        <v>4652</v>
      </c>
      <c r="BD2434" s="37">
        <v>44160</v>
      </c>
      <c r="BE2434" s="30">
        <v>36322</v>
      </c>
      <c r="BF2434" s="30">
        <v>51389</v>
      </c>
      <c r="BG2434" s="37" t="s">
        <v>147</v>
      </c>
      <c r="BH2434" s="37" t="s">
        <v>4826</v>
      </c>
      <c r="BI2434" s="37" t="s">
        <v>4826</v>
      </c>
      <c r="BJ2434" s="138" t="e">
        <f>#N/A</f>
        <v>#N/A</v>
      </c>
      <c r="BK2434" s="138" t="e">
        <f>#N/A</f>
        <v>#N/A</v>
      </c>
      <c r="BL2434" s="138" t="e">
        <f>#N/A</f>
        <v>#N/A</v>
      </c>
      <c r="BM2434" s="138" t="e">
        <f>#N/A</f>
        <v>#N/A</v>
      </c>
      <c r="BN2434" s="26"/>
      <c r="BO2434" s="26"/>
      <c r="BP2434" s="26"/>
      <c r="BQ2434" s="38"/>
      <c r="BR2434" s="26"/>
      <c r="BS2434" s="26"/>
      <c r="BT2434" s="26"/>
      <c r="BU2434" s="26"/>
      <c r="BV2434" s="39"/>
    </row>
    <row r="2435" spans="1:74" ht="15" hidden="1" customHeight="1" thickBot="1">
      <c r="A2435" s="26">
        <v>2020</v>
      </c>
      <c r="B2435" s="67">
        <v>2431</v>
      </c>
      <c r="C2435" s="26" t="s">
        <v>129</v>
      </c>
      <c r="D2435" s="26" t="s">
        <v>4642</v>
      </c>
      <c r="E2435" s="26" t="s">
        <v>4643</v>
      </c>
      <c r="F2435" s="27">
        <v>44076</v>
      </c>
      <c r="G2435" s="26" t="s">
        <v>4969</v>
      </c>
      <c r="H2435" s="26" t="s">
        <v>4645</v>
      </c>
      <c r="I2435" s="26" t="s">
        <v>4645</v>
      </c>
      <c r="J2435" s="28" t="s">
        <v>4646</v>
      </c>
      <c r="K2435" s="26" t="s">
        <v>135</v>
      </c>
      <c r="L2435" s="26" t="s">
        <v>4647</v>
      </c>
      <c r="M2435" s="26" t="s">
        <v>137</v>
      </c>
      <c r="N2435" s="26" t="s">
        <v>138</v>
      </c>
      <c r="O2435" s="26" t="s">
        <v>138</v>
      </c>
      <c r="Q2435" s="30">
        <v>75</v>
      </c>
      <c r="R2435" s="30">
        <v>5720</v>
      </c>
      <c r="S2435" s="31" t="e">
        <f>#N/A</f>
        <v>#N/A</v>
      </c>
      <c r="T2435" s="30">
        <v>1303</v>
      </c>
      <c r="AB2435" s="33" t="e">
        <f>#N/A</f>
        <v>#N/A</v>
      </c>
      <c r="AC2435" s="30">
        <v>1600</v>
      </c>
      <c r="AD2435" s="30" t="e">
        <f>#N/A</f>
        <v>#N/A</v>
      </c>
      <c r="AE2435" s="34">
        <v>0.81</v>
      </c>
      <c r="AG2435" s="30" t="e">
        <f>#N/A</f>
        <v>#N/A</v>
      </c>
      <c r="AH2435" s="30" t="e">
        <f>#N/A</f>
        <v>#N/A</v>
      </c>
      <c r="AI2435" s="30">
        <v>8429.4</v>
      </c>
      <c r="AJ2435" s="30">
        <v>8028</v>
      </c>
      <c r="AK2435" s="26" t="s">
        <v>139</v>
      </c>
      <c r="AL2435" s="26">
        <v>33</v>
      </c>
      <c r="AM2435" s="26" t="s">
        <v>4713</v>
      </c>
      <c r="AU2435" s="26" t="s">
        <v>4931</v>
      </c>
      <c r="AV2435" s="26" t="s">
        <v>4932</v>
      </c>
      <c r="AW2435" s="26" t="s">
        <v>4688</v>
      </c>
      <c r="BB2435" s="26" t="s">
        <v>4652</v>
      </c>
      <c r="BD2435" s="37">
        <v>44160</v>
      </c>
      <c r="BE2435" s="30">
        <v>36322</v>
      </c>
      <c r="BF2435" s="30">
        <v>51389</v>
      </c>
      <c r="BG2435" s="37" t="s">
        <v>147</v>
      </c>
      <c r="BH2435" s="37" t="s">
        <v>4826</v>
      </c>
      <c r="BI2435" s="37" t="s">
        <v>4826</v>
      </c>
      <c r="BJ2435" s="138" t="e">
        <f>#N/A</f>
        <v>#N/A</v>
      </c>
      <c r="BK2435" s="138" t="e">
        <f>#N/A</f>
        <v>#N/A</v>
      </c>
      <c r="BL2435" s="138" t="e">
        <f>#N/A</f>
        <v>#N/A</v>
      </c>
      <c r="BM2435" s="138" t="e">
        <f>#N/A</f>
        <v>#N/A</v>
      </c>
      <c r="BN2435" s="26"/>
      <c r="BO2435" s="26"/>
      <c r="BP2435" s="26"/>
      <c r="BQ2435" s="38"/>
      <c r="BR2435" s="26"/>
      <c r="BS2435" s="26"/>
      <c r="BT2435" s="26"/>
      <c r="BU2435" s="26"/>
      <c r="BV2435" s="39"/>
    </row>
    <row r="2436" spans="1:74" ht="15" hidden="1" customHeight="1" thickBot="1">
      <c r="A2436" s="26">
        <v>2020</v>
      </c>
      <c r="B2436" s="26">
        <v>2432</v>
      </c>
      <c r="C2436" s="26" t="s">
        <v>129</v>
      </c>
      <c r="D2436" s="26" t="s">
        <v>4642</v>
      </c>
      <c r="E2436" s="26" t="s">
        <v>4643</v>
      </c>
      <c r="F2436" s="27">
        <v>44076</v>
      </c>
      <c r="G2436" s="26" t="s">
        <v>4970</v>
      </c>
      <c r="H2436" s="26" t="s">
        <v>4645</v>
      </c>
      <c r="I2436" s="26" t="s">
        <v>4645</v>
      </c>
      <c r="J2436" s="28" t="s">
        <v>4646</v>
      </c>
      <c r="K2436" s="26" t="s">
        <v>135</v>
      </c>
      <c r="L2436" s="26" t="s">
        <v>4647</v>
      </c>
      <c r="M2436" s="26" t="s">
        <v>137</v>
      </c>
      <c r="N2436" s="26" t="s">
        <v>138</v>
      </c>
      <c r="O2436" s="26" t="s">
        <v>138</v>
      </c>
      <c r="Q2436" s="30">
        <v>82</v>
      </c>
      <c r="R2436" s="30">
        <v>8810</v>
      </c>
      <c r="S2436" s="31" t="e">
        <f>#N/A</f>
        <v>#N/A</v>
      </c>
      <c r="T2436" s="30">
        <v>1887</v>
      </c>
      <c r="AB2436" s="33" t="e">
        <f>#N/A</f>
        <v>#N/A</v>
      </c>
      <c r="AC2436" s="30">
        <v>1600</v>
      </c>
      <c r="AD2436" s="30" t="e">
        <f>#N/A</f>
        <v>#N/A</v>
      </c>
      <c r="AE2436" s="34">
        <v>0.83</v>
      </c>
      <c r="AG2436" s="30" t="e">
        <f>#N/A</f>
        <v>#N/A</v>
      </c>
      <c r="AH2436" s="30" t="e">
        <f>#N/A</f>
        <v>#N/A</v>
      </c>
      <c r="AI2436" s="30">
        <v>10883.25</v>
      </c>
      <c r="AJ2436" s="30">
        <v>10365</v>
      </c>
      <c r="AK2436" s="26" t="s">
        <v>139</v>
      </c>
      <c r="AL2436" s="26">
        <v>33</v>
      </c>
      <c r="AM2436" s="26" t="s">
        <v>4713</v>
      </c>
      <c r="AU2436" s="26" t="s">
        <v>4931</v>
      </c>
      <c r="AV2436" s="26" t="s">
        <v>4932</v>
      </c>
      <c r="AW2436" s="26" t="s">
        <v>4688</v>
      </c>
      <c r="BB2436" s="26" t="s">
        <v>4652</v>
      </c>
      <c r="BD2436" s="37">
        <v>44160</v>
      </c>
      <c r="BE2436" s="30">
        <v>36322</v>
      </c>
      <c r="BF2436" s="30">
        <v>51389</v>
      </c>
      <c r="BG2436" s="37" t="s">
        <v>147</v>
      </c>
      <c r="BH2436" s="37" t="s">
        <v>4826</v>
      </c>
      <c r="BI2436" s="37" t="s">
        <v>4826</v>
      </c>
      <c r="BJ2436" s="138" t="e">
        <f>#N/A</f>
        <v>#N/A</v>
      </c>
      <c r="BK2436" s="138" t="e">
        <f>#N/A</f>
        <v>#N/A</v>
      </c>
      <c r="BL2436" s="138" t="e">
        <f>#N/A</f>
        <v>#N/A</v>
      </c>
      <c r="BM2436" s="138" t="e">
        <f>#N/A</f>
        <v>#N/A</v>
      </c>
      <c r="BN2436" s="26"/>
      <c r="BO2436" s="26"/>
      <c r="BP2436" s="26"/>
      <c r="BQ2436" s="38"/>
      <c r="BR2436" s="26"/>
      <c r="BS2436" s="26"/>
      <c r="BT2436" s="26"/>
      <c r="BU2436" s="26"/>
      <c r="BV2436" s="39"/>
    </row>
    <row r="2437" spans="1:74" ht="15" hidden="1" customHeight="1" thickBot="1">
      <c r="A2437" s="26">
        <v>2020</v>
      </c>
      <c r="B2437" s="67">
        <v>2433</v>
      </c>
      <c r="C2437" s="26" t="s">
        <v>129</v>
      </c>
      <c r="D2437" s="26" t="s">
        <v>4642</v>
      </c>
      <c r="E2437" s="26" t="s">
        <v>4643</v>
      </c>
      <c r="F2437" s="27">
        <v>44076</v>
      </c>
      <c r="G2437" s="26" t="s">
        <v>4971</v>
      </c>
      <c r="H2437" s="26" t="s">
        <v>4645</v>
      </c>
      <c r="I2437" s="26" t="s">
        <v>4645</v>
      </c>
      <c r="J2437" s="28" t="s">
        <v>4646</v>
      </c>
      <c r="K2437" s="26" t="s">
        <v>135</v>
      </c>
      <c r="L2437" s="26" t="s">
        <v>4647</v>
      </c>
      <c r="M2437" s="26" t="s">
        <v>137</v>
      </c>
      <c r="N2437" s="26" t="s">
        <v>138</v>
      </c>
      <c r="O2437" s="26" t="s">
        <v>138</v>
      </c>
      <c r="Q2437" s="30">
        <v>78</v>
      </c>
      <c r="R2437" s="30">
        <v>7310</v>
      </c>
      <c r="S2437" s="31" t="e">
        <f>#N/A</f>
        <v>#N/A</v>
      </c>
      <c r="T2437" s="30">
        <v>1737</v>
      </c>
      <c r="AB2437" s="33" t="e">
        <f>#N/A</f>
        <v>#N/A</v>
      </c>
      <c r="AC2437" s="30">
        <v>1600</v>
      </c>
      <c r="AD2437" s="30" t="e">
        <f>#N/A</f>
        <v>#N/A</v>
      </c>
      <c r="AE2437" s="34">
        <v>0.83</v>
      </c>
      <c r="AG2437" s="30" t="e">
        <f>#N/A</f>
        <v>#N/A</v>
      </c>
      <c r="AH2437" s="30" t="e">
        <f>#N/A</f>
        <v>#N/A</v>
      </c>
      <c r="AI2437" s="30">
        <v>10773</v>
      </c>
      <c r="AJ2437" s="30">
        <v>10260</v>
      </c>
      <c r="AK2437" s="26" t="s">
        <v>139</v>
      </c>
      <c r="AL2437" s="26">
        <v>33</v>
      </c>
      <c r="AM2437" s="26" t="s">
        <v>4713</v>
      </c>
      <c r="AU2437" s="26" t="s">
        <v>4931</v>
      </c>
      <c r="AV2437" s="26" t="s">
        <v>4932</v>
      </c>
      <c r="AW2437" s="26" t="s">
        <v>4688</v>
      </c>
      <c r="BB2437" s="26" t="s">
        <v>4652</v>
      </c>
      <c r="BD2437" s="37">
        <v>44160</v>
      </c>
      <c r="BE2437" s="30">
        <v>36322</v>
      </c>
      <c r="BF2437" s="30">
        <v>51389</v>
      </c>
      <c r="BG2437" s="37" t="s">
        <v>147</v>
      </c>
      <c r="BH2437" s="37" t="s">
        <v>4826</v>
      </c>
      <c r="BI2437" s="37" t="s">
        <v>4826</v>
      </c>
      <c r="BJ2437" s="138" t="e">
        <f>#N/A</f>
        <v>#N/A</v>
      </c>
      <c r="BK2437" s="138" t="e">
        <f>#N/A</f>
        <v>#N/A</v>
      </c>
      <c r="BL2437" s="138" t="e">
        <f>#N/A</f>
        <v>#N/A</v>
      </c>
      <c r="BM2437" s="138" t="e">
        <f>#N/A</f>
        <v>#N/A</v>
      </c>
      <c r="BN2437" s="26"/>
      <c r="BO2437" s="26"/>
      <c r="BP2437" s="26"/>
      <c r="BQ2437" s="38"/>
      <c r="BR2437" s="26"/>
      <c r="BS2437" s="26"/>
      <c r="BT2437" s="26"/>
      <c r="BU2437" s="26"/>
      <c r="BV2437" s="39"/>
    </row>
    <row r="2438" spans="1:74" ht="15" hidden="1" customHeight="1" thickBot="1">
      <c r="A2438" s="26">
        <v>2020</v>
      </c>
      <c r="B2438" s="26">
        <v>2434</v>
      </c>
      <c r="C2438" s="26" t="s">
        <v>129</v>
      </c>
      <c r="D2438" s="26" t="s">
        <v>4642</v>
      </c>
      <c r="E2438" s="26" t="s">
        <v>4643</v>
      </c>
      <c r="F2438" s="27">
        <v>44076</v>
      </c>
      <c r="G2438" s="26" t="s">
        <v>4972</v>
      </c>
      <c r="H2438" s="26" t="s">
        <v>4645</v>
      </c>
      <c r="I2438" s="26" t="s">
        <v>4645</v>
      </c>
      <c r="J2438" s="28" t="s">
        <v>4646</v>
      </c>
      <c r="K2438" s="26" t="s">
        <v>135</v>
      </c>
      <c r="L2438" s="26" t="s">
        <v>4647</v>
      </c>
      <c r="M2438" s="26" t="s">
        <v>137</v>
      </c>
      <c r="N2438" s="26" t="s">
        <v>138</v>
      </c>
      <c r="O2438" s="26" t="s">
        <v>138</v>
      </c>
      <c r="Q2438" s="30">
        <v>76</v>
      </c>
      <c r="R2438" s="30">
        <v>7700</v>
      </c>
      <c r="S2438" s="31" t="e">
        <f>#N/A</f>
        <v>#N/A</v>
      </c>
      <c r="T2438" s="30">
        <v>1754</v>
      </c>
      <c r="AB2438" s="33" t="e">
        <f>#N/A</f>
        <v>#N/A</v>
      </c>
      <c r="AC2438" s="30">
        <v>1600</v>
      </c>
      <c r="AD2438" s="30" t="e">
        <f>#N/A</f>
        <v>#N/A</v>
      </c>
      <c r="AE2438" s="34">
        <v>0.98</v>
      </c>
      <c r="AG2438" s="30" t="e">
        <f>#N/A</f>
        <v>#N/A</v>
      </c>
      <c r="AH2438" s="30" t="e">
        <f>#N/A</f>
        <v>#N/A</v>
      </c>
      <c r="AI2438" s="30">
        <v>9247.35</v>
      </c>
      <c r="AJ2438" s="30">
        <v>8807</v>
      </c>
      <c r="AK2438" s="26" t="s">
        <v>139</v>
      </c>
      <c r="AL2438" s="26">
        <v>33</v>
      </c>
      <c r="AM2438" s="26" t="s">
        <v>4713</v>
      </c>
      <c r="AU2438" s="26" t="s">
        <v>4931</v>
      </c>
      <c r="AV2438" s="26" t="s">
        <v>4932</v>
      </c>
      <c r="AW2438" s="26" t="s">
        <v>4688</v>
      </c>
      <c r="BB2438" s="26" t="s">
        <v>4652</v>
      </c>
      <c r="BD2438" s="37">
        <v>44160</v>
      </c>
      <c r="BE2438" s="30">
        <v>36322</v>
      </c>
      <c r="BF2438" s="30">
        <v>51389</v>
      </c>
      <c r="BG2438" s="37" t="s">
        <v>147</v>
      </c>
      <c r="BH2438" s="37" t="s">
        <v>4826</v>
      </c>
      <c r="BI2438" s="37" t="s">
        <v>4826</v>
      </c>
      <c r="BJ2438" s="138" t="e">
        <f>#N/A</f>
        <v>#N/A</v>
      </c>
      <c r="BK2438" s="138" t="e">
        <f>#N/A</f>
        <v>#N/A</v>
      </c>
      <c r="BL2438" s="138" t="e">
        <f>#N/A</f>
        <v>#N/A</v>
      </c>
      <c r="BM2438" s="138" t="e">
        <f>#N/A</f>
        <v>#N/A</v>
      </c>
      <c r="BN2438" s="26"/>
      <c r="BO2438" s="26"/>
      <c r="BP2438" s="26"/>
      <c r="BQ2438" s="38"/>
      <c r="BR2438" s="26"/>
      <c r="BS2438" s="26"/>
      <c r="BT2438" s="26"/>
      <c r="BU2438" s="26"/>
      <c r="BV2438" s="39"/>
    </row>
    <row r="2439" spans="1:74" ht="15" hidden="1" customHeight="1" thickBot="1">
      <c r="A2439" s="26">
        <v>2020</v>
      </c>
      <c r="B2439" s="67">
        <v>2435</v>
      </c>
      <c r="C2439" s="26" t="s">
        <v>129</v>
      </c>
      <c r="D2439" s="26" t="s">
        <v>4642</v>
      </c>
      <c r="E2439" s="26" t="s">
        <v>4643</v>
      </c>
      <c r="F2439" s="27">
        <v>44076</v>
      </c>
      <c r="G2439" s="26" t="s">
        <v>4973</v>
      </c>
      <c r="H2439" s="26" t="s">
        <v>4645</v>
      </c>
      <c r="I2439" s="26" t="s">
        <v>4645</v>
      </c>
      <c r="J2439" s="28" t="s">
        <v>4646</v>
      </c>
      <c r="K2439" s="26" t="s">
        <v>135</v>
      </c>
      <c r="L2439" s="26" t="s">
        <v>4647</v>
      </c>
      <c r="M2439" s="26" t="s">
        <v>137</v>
      </c>
      <c r="N2439" s="26" t="s">
        <v>138</v>
      </c>
      <c r="O2439" s="26" t="s">
        <v>138</v>
      </c>
      <c r="Q2439" s="30">
        <v>79</v>
      </c>
      <c r="R2439" s="30">
        <v>5960</v>
      </c>
      <c r="S2439" s="31" t="e">
        <f>#N/A</f>
        <v>#N/A</v>
      </c>
      <c r="T2439" s="30">
        <v>1334</v>
      </c>
      <c r="AB2439" s="33" t="e">
        <f>#N/A</f>
        <v>#N/A</v>
      </c>
      <c r="AC2439" s="30">
        <v>1600</v>
      </c>
      <c r="AD2439" s="30" t="e">
        <f>#N/A</f>
        <v>#N/A</v>
      </c>
      <c r="AE2439" s="34">
        <v>0.98</v>
      </c>
      <c r="AG2439" s="30" t="e">
        <f>#N/A</f>
        <v>#N/A</v>
      </c>
      <c r="AH2439" s="30" t="e">
        <f>#N/A</f>
        <v>#N/A</v>
      </c>
      <c r="AI2439" s="30">
        <v>7733.25</v>
      </c>
      <c r="AJ2439" s="30">
        <v>7365</v>
      </c>
      <c r="AK2439" s="26" t="s">
        <v>139</v>
      </c>
      <c r="AL2439" s="26">
        <v>33</v>
      </c>
      <c r="AM2439" s="26" t="s">
        <v>4713</v>
      </c>
      <c r="AU2439" s="26" t="s">
        <v>4931</v>
      </c>
      <c r="AV2439" s="26" t="s">
        <v>4932</v>
      </c>
      <c r="AW2439" s="26" t="s">
        <v>4688</v>
      </c>
      <c r="BB2439" s="26" t="s">
        <v>4652</v>
      </c>
      <c r="BD2439" s="37">
        <v>44160</v>
      </c>
      <c r="BE2439" s="30">
        <v>36322</v>
      </c>
      <c r="BF2439" s="30">
        <v>51389</v>
      </c>
      <c r="BG2439" s="37" t="s">
        <v>147</v>
      </c>
      <c r="BH2439" s="37" t="s">
        <v>4826</v>
      </c>
      <c r="BI2439" s="37" t="s">
        <v>4826</v>
      </c>
      <c r="BJ2439" s="138" t="e">
        <f>#N/A</f>
        <v>#N/A</v>
      </c>
      <c r="BK2439" s="138" t="e">
        <f>#N/A</f>
        <v>#N/A</v>
      </c>
      <c r="BL2439" s="138" t="e">
        <f>#N/A</f>
        <v>#N/A</v>
      </c>
      <c r="BM2439" s="138" t="e">
        <f>#N/A</f>
        <v>#N/A</v>
      </c>
      <c r="BN2439" s="26"/>
      <c r="BO2439" s="26"/>
      <c r="BP2439" s="26"/>
      <c r="BQ2439" s="38"/>
      <c r="BR2439" s="26"/>
      <c r="BS2439" s="26"/>
      <c r="BT2439" s="26"/>
      <c r="BU2439" s="26"/>
      <c r="BV2439" s="39"/>
    </row>
    <row r="2440" spans="1:74" ht="15" hidden="1" customHeight="1" thickBot="1">
      <c r="A2440" s="26">
        <v>2020</v>
      </c>
      <c r="B2440" s="26">
        <v>2436</v>
      </c>
      <c r="C2440" s="26" t="s">
        <v>129</v>
      </c>
      <c r="D2440" s="26" t="s">
        <v>4642</v>
      </c>
      <c r="E2440" s="26" t="s">
        <v>4643</v>
      </c>
      <c r="F2440" s="27">
        <v>44076</v>
      </c>
      <c r="G2440" s="26" t="s">
        <v>4974</v>
      </c>
      <c r="H2440" s="26" t="s">
        <v>4645</v>
      </c>
      <c r="I2440" s="26" t="s">
        <v>4645</v>
      </c>
      <c r="J2440" s="28" t="s">
        <v>4646</v>
      </c>
      <c r="K2440" s="26" t="s">
        <v>135</v>
      </c>
      <c r="L2440" s="26" t="s">
        <v>4647</v>
      </c>
      <c r="M2440" s="26" t="s">
        <v>137</v>
      </c>
      <c r="N2440" s="26" t="s">
        <v>138</v>
      </c>
      <c r="O2440" s="26" t="s">
        <v>138</v>
      </c>
      <c r="Q2440" s="30">
        <v>76</v>
      </c>
      <c r="R2440" s="30">
        <v>6970</v>
      </c>
      <c r="S2440" s="31" t="e">
        <f>#N/A</f>
        <v>#N/A</v>
      </c>
      <c r="T2440" s="30">
        <v>1456</v>
      </c>
      <c r="AB2440" s="33" t="e">
        <f>#N/A</f>
        <v>#N/A</v>
      </c>
      <c r="AC2440" s="30">
        <v>1600</v>
      </c>
      <c r="AD2440" s="30" t="e">
        <f>#N/A</f>
        <v>#N/A</v>
      </c>
      <c r="AE2440" s="34">
        <v>0.80608695652173912</v>
      </c>
      <c r="AG2440" s="30" t="e">
        <f>#N/A</f>
        <v>#N/A</v>
      </c>
      <c r="AH2440" s="30" t="e">
        <f>#N/A</f>
        <v>#N/A</v>
      </c>
      <c r="AI2440" s="30">
        <v>10271.1</v>
      </c>
      <c r="AJ2440" s="30">
        <v>9782</v>
      </c>
      <c r="AK2440" s="26" t="s">
        <v>139</v>
      </c>
      <c r="AL2440" s="26">
        <v>33</v>
      </c>
      <c r="AM2440" s="26" t="s">
        <v>4713</v>
      </c>
      <c r="AU2440" s="26" t="s">
        <v>4931</v>
      </c>
      <c r="AV2440" s="26" t="s">
        <v>4932</v>
      </c>
      <c r="AW2440" s="26" t="s">
        <v>4688</v>
      </c>
      <c r="BB2440" s="26" t="s">
        <v>4652</v>
      </c>
      <c r="BD2440" s="37">
        <v>44160</v>
      </c>
      <c r="BE2440" s="30">
        <v>36322</v>
      </c>
      <c r="BF2440" s="30">
        <v>51389</v>
      </c>
      <c r="BG2440" s="37" t="s">
        <v>147</v>
      </c>
      <c r="BH2440" s="37" t="s">
        <v>4826</v>
      </c>
      <c r="BI2440" s="37" t="s">
        <v>4826</v>
      </c>
      <c r="BJ2440" s="138" t="e">
        <f>#N/A</f>
        <v>#N/A</v>
      </c>
      <c r="BK2440" s="138" t="e">
        <f>#N/A</f>
        <v>#N/A</v>
      </c>
      <c r="BL2440" s="138" t="e">
        <f>#N/A</f>
        <v>#N/A</v>
      </c>
      <c r="BM2440" s="138" t="e">
        <f>#N/A</f>
        <v>#N/A</v>
      </c>
      <c r="BN2440" s="26"/>
      <c r="BO2440" s="26"/>
      <c r="BP2440" s="26"/>
      <c r="BQ2440" s="38"/>
      <c r="BR2440" s="26"/>
      <c r="BS2440" s="26"/>
      <c r="BT2440" s="26"/>
      <c r="BU2440" s="26"/>
      <c r="BV2440" s="39"/>
    </row>
    <row r="2441" spans="1:74" ht="15" hidden="1" customHeight="1" thickBot="1">
      <c r="A2441" s="26">
        <v>2020</v>
      </c>
      <c r="B2441" s="67">
        <v>2437</v>
      </c>
      <c r="C2441" s="26" t="s">
        <v>129</v>
      </c>
      <c r="D2441" s="26" t="s">
        <v>4642</v>
      </c>
      <c r="E2441" s="26" t="s">
        <v>4643</v>
      </c>
      <c r="F2441" s="27">
        <v>44076</v>
      </c>
      <c r="G2441" s="26" t="s">
        <v>4975</v>
      </c>
      <c r="H2441" s="26" t="s">
        <v>4645</v>
      </c>
      <c r="I2441" s="26" t="s">
        <v>4645</v>
      </c>
      <c r="J2441" s="28" t="s">
        <v>4646</v>
      </c>
      <c r="K2441" s="26" t="s">
        <v>135</v>
      </c>
      <c r="L2441" s="26" t="s">
        <v>4647</v>
      </c>
      <c r="M2441" s="26" t="s">
        <v>137</v>
      </c>
      <c r="N2441" s="26" t="s">
        <v>138</v>
      </c>
      <c r="O2441" s="26" t="s">
        <v>138</v>
      </c>
      <c r="Q2441" s="30">
        <v>79</v>
      </c>
      <c r="R2441" s="30">
        <v>7770</v>
      </c>
      <c r="S2441" s="31" t="e">
        <f>#N/A</f>
        <v>#N/A</v>
      </c>
      <c r="T2441" s="30">
        <v>1677</v>
      </c>
      <c r="AB2441" s="33" t="e">
        <f>#N/A</f>
        <v>#N/A</v>
      </c>
      <c r="AC2441" s="30">
        <v>1600</v>
      </c>
      <c r="AD2441" s="30" t="e">
        <f>#N/A</f>
        <v>#N/A</v>
      </c>
      <c r="AE2441" s="34">
        <v>0.81</v>
      </c>
      <c r="AG2441" s="30" t="e">
        <f>#N/A</f>
        <v>#N/A</v>
      </c>
      <c r="AH2441" s="30" t="e">
        <f>#N/A</f>
        <v>#N/A</v>
      </c>
      <c r="AI2441" s="30">
        <v>9350.25</v>
      </c>
      <c r="AJ2441" s="30">
        <v>8905</v>
      </c>
      <c r="AK2441" s="26" t="s">
        <v>139</v>
      </c>
      <c r="AL2441" s="26">
        <v>33</v>
      </c>
      <c r="AM2441" s="26" t="s">
        <v>4713</v>
      </c>
      <c r="AU2441" s="26" t="s">
        <v>4931</v>
      </c>
      <c r="AV2441" s="26" t="s">
        <v>4932</v>
      </c>
      <c r="AW2441" s="26" t="s">
        <v>4688</v>
      </c>
      <c r="BB2441" s="26" t="s">
        <v>4652</v>
      </c>
      <c r="BD2441" s="37">
        <v>44160</v>
      </c>
      <c r="BE2441" s="30">
        <v>36322</v>
      </c>
      <c r="BF2441" s="30">
        <v>51389</v>
      </c>
      <c r="BG2441" s="37" t="s">
        <v>147</v>
      </c>
      <c r="BH2441" s="37" t="s">
        <v>4826</v>
      </c>
      <c r="BI2441" s="37" t="s">
        <v>4826</v>
      </c>
      <c r="BJ2441" s="138" t="e">
        <f>#N/A</f>
        <v>#N/A</v>
      </c>
      <c r="BK2441" s="138" t="e">
        <f>#N/A</f>
        <v>#N/A</v>
      </c>
      <c r="BL2441" s="138" t="e">
        <f>#N/A</f>
        <v>#N/A</v>
      </c>
      <c r="BM2441" s="138" t="e">
        <f>#N/A</f>
        <v>#N/A</v>
      </c>
      <c r="BN2441" s="26"/>
      <c r="BO2441" s="26"/>
      <c r="BP2441" s="26"/>
      <c r="BQ2441" s="38"/>
      <c r="BR2441" s="26"/>
      <c r="BS2441" s="26"/>
      <c r="BT2441" s="26"/>
      <c r="BU2441" s="26"/>
      <c r="BV2441" s="39"/>
    </row>
    <row r="2442" spans="1:74" ht="15" hidden="1" customHeight="1" thickBot="1">
      <c r="A2442" s="26">
        <v>2020</v>
      </c>
      <c r="B2442" s="26">
        <v>2438</v>
      </c>
      <c r="C2442" s="26" t="s">
        <v>129</v>
      </c>
      <c r="D2442" s="26" t="s">
        <v>4642</v>
      </c>
      <c r="E2442" s="26" t="s">
        <v>4643</v>
      </c>
      <c r="F2442" s="27">
        <v>44076</v>
      </c>
      <c r="G2442" s="26" t="s">
        <v>4976</v>
      </c>
      <c r="H2442" s="26" t="s">
        <v>4645</v>
      </c>
      <c r="I2442" s="26" t="s">
        <v>4645</v>
      </c>
      <c r="J2442" s="28" t="s">
        <v>4646</v>
      </c>
      <c r="K2442" s="26" t="s">
        <v>135</v>
      </c>
      <c r="L2442" s="26" t="s">
        <v>4647</v>
      </c>
      <c r="M2442" s="26" t="s">
        <v>137</v>
      </c>
      <c r="N2442" s="26" t="s">
        <v>138</v>
      </c>
      <c r="O2442" s="26" t="s">
        <v>138</v>
      </c>
      <c r="Q2442" s="30">
        <v>78</v>
      </c>
      <c r="R2442" s="30">
        <v>6650</v>
      </c>
      <c r="S2442" s="31" t="e">
        <f>#N/A</f>
        <v>#N/A</v>
      </c>
      <c r="T2442" s="30">
        <v>1474</v>
      </c>
      <c r="AB2442" s="33" t="e">
        <f>#N/A</f>
        <v>#N/A</v>
      </c>
      <c r="AC2442" s="30">
        <v>1600</v>
      </c>
      <c r="AD2442" s="30" t="e">
        <f>#N/A</f>
        <v>#N/A</v>
      </c>
      <c r="AE2442" s="34">
        <v>0.82210526315789467</v>
      </c>
      <c r="AG2442" s="30" t="e">
        <f>#N/A</f>
        <v>#N/A</v>
      </c>
      <c r="AH2442" s="30" t="e">
        <f>#N/A</f>
        <v>#N/A</v>
      </c>
      <c r="AI2442" s="30">
        <v>8749.65</v>
      </c>
      <c r="AJ2442" s="30">
        <v>8333</v>
      </c>
      <c r="AK2442" s="26" t="s">
        <v>139</v>
      </c>
      <c r="AL2442" s="26">
        <v>33</v>
      </c>
      <c r="AM2442" s="26" t="s">
        <v>4713</v>
      </c>
      <c r="AU2442" s="26" t="s">
        <v>4931</v>
      </c>
      <c r="AV2442" s="26" t="s">
        <v>4932</v>
      </c>
      <c r="AW2442" s="26" t="s">
        <v>4688</v>
      </c>
      <c r="BB2442" s="26" t="s">
        <v>4652</v>
      </c>
      <c r="BD2442" s="37">
        <v>44160</v>
      </c>
      <c r="BE2442" s="30">
        <v>36322</v>
      </c>
      <c r="BF2442" s="30">
        <v>51389</v>
      </c>
      <c r="BG2442" s="37" t="s">
        <v>147</v>
      </c>
      <c r="BH2442" s="37" t="s">
        <v>4826</v>
      </c>
      <c r="BI2442" s="37" t="s">
        <v>4826</v>
      </c>
      <c r="BJ2442" s="138" t="e">
        <f>#N/A</f>
        <v>#N/A</v>
      </c>
      <c r="BK2442" s="138" t="e">
        <f>#N/A</f>
        <v>#N/A</v>
      </c>
      <c r="BL2442" s="138" t="e">
        <f>#N/A</f>
        <v>#N/A</v>
      </c>
      <c r="BM2442" s="138" t="e">
        <f>#N/A</f>
        <v>#N/A</v>
      </c>
      <c r="BN2442" s="26"/>
      <c r="BO2442" s="26"/>
      <c r="BP2442" s="26"/>
      <c r="BQ2442" s="38"/>
      <c r="BR2442" s="26"/>
      <c r="BS2442" s="26"/>
      <c r="BT2442" s="26"/>
      <c r="BU2442" s="26"/>
      <c r="BV2442" s="39"/>
    </row>
    <row r="2443" spans="1:74" ht="15" hidden="1" customHeight="1" thickBot="1">
      <c r="A2443" s="82">
        <v>2020</v>
      </c>
      <c r="B2443" s="82">
        <v>2439</v>
      </c>
      <c r="C2443" s="82" t="s">
        <v>129</v>
      </c>
      <c r="D2443" s="82" t="s">
        <v>4642</v>
      </c>
      <c r="E2443" s="82" t="s">
        <v>4643</v>
      </c>
      <c r="F2443" s="95">
        <v>44076</v>
      </c>
      <c r="G2443" s="82" t="s">
        <v>4977</v>
      </c>
      <c r="H2443" s="82" t="s">
        <v>4645</v>
      </c>
      <c r="I2443" s="82" t="s">
        <v>4645</v>
      </c>
      <c r="J2443" s="84" t="s">
        <v>4646</v>
      </c>
      <c r="K2443" s="82" t="s">
        <v>135</v>
      </c>
      <c r="L2443" s="82" t="s">
        <v>4647</v>
      </c>
      <c r="M2443" s="82" t="s">
        <v>137</v>
      </c>
      <c r="N2443" s="82" t="s">
        <v>138</v>
      </c>
      <c r="O2443" s="82" t="s">
        <v>138</v>
      </c>
      <c r="P2443" s="85"/>
      <c r="Q2443" s="63">
        <v>82</v>
      </c>
      <c r="R2443" s="63">
        <v>8220</v>
      </c>
      <c r="S2443" s="86" t="e">
        <f>#N/A</f>
        <v>#N/A</v>
      </c>
      <c r="T2443" s="63">
        <v>1719</v>
      </c>
      <c r="U2443" s="63"/>
      <c r="V2443" s="87"/>
      <c r="W2443" s="63"/>
      <c r="X2443" s="63"/>
      <c r="Y2443" s="63"/>
      <c r="Z2443" s="63"/>
      <c r="AA2443" s="63"/>
      <c r="AB2443" s="88" t="e">
        <f>#N/A</f>
        <v>#N/A</v>
      </c>
      <c r="AC2443" s="63">
        <v>1600</v>
      </c>
      <c r="AD2443" s="63" t="e">
        <f>#N/A</f>
        <v>#N/A</v>
      </c>
      <c r="AE2443" s="89">
        <v>0.82</v>
      </c>
      <c r="AF2443" s="90"/>
      <c r="AG2443" s="63" t="e">
        <f>#N/A</f>
        <v>#N/A</v>
      </c>
      <c r="AH2443" s="63" t="e">
        <f>#N/A</f>
        <v>#N/A</v>
      </c>
      <c r="AI2443" s="63">
        <v>10013.85</v>
      </c>
      <c r="AJ2443" s="63">
        <v>9537</v>
      </c>
      <c r="AK2443" s="82" t="s">
        <v>139</v>
      </c>
      <c r="AL2443" s="82">
        <v>33</v>
      </c>
      <c r="AM2443" s="82" t="s">
        <v>4713</v>
      </c>
      <c r="AN2443" s="82"/>
      <c r="AO2443" s="63"/>
      <c r="AP2443" s="63"/>
      <c r="AQ2443" s="63"/>
      <c r="AR2443" s="57"/>
      <c r="AS2443" s="63"/>
      <c r="AT2443" s="57"/>
      <c r="AU2443" s="82" t="s">
        <v>4931</v>
      </c>
      <c r="AV2443" s="82" t="s">
        <v>4932</v>
      </c>
      <c r="AW2443" s="82" t="s">
        <v>4688</v>
      </c>
      <c r="AX2443" s="82"/>
      <c r="AY2443" s="82"/>
      <c r="AZ2443" s="82"/>
      <c r="BA2443" s="82"/>
      <c r="BB2443" s="82" t="s">
        <v>4652</v>
      </c>
      <c r="BC2443" s="82"/>
      <c r="BD2443" s="83">
        <v>44160</v>
      </c>
      <c r="BE2443" s="63">
        <v>36322</v>
      </c>
      <c r="BF2443" s="63">
        <v>51389</v>
      </c>
      <c r="BG2443" s="83" t="s">
        <v>147</v>
      </c>
      <c r="BH2443" s="83" t="s">
        <v>4826</v>
      </c>
      <c r="BI2443" s="83" t="s">
        <v>4826</v>
      </c>
      <c r="BJ2443" s="138" t="e">
        <f>#N/A</f>
        <v>#N/A</v>
      </c>
      <c r="BK2443" s="138" t="e">
        <f>#N/A</f>
        <v>#N/A</v>
      </c>
      <c r="BL2443" s="138" t="e">
        <f>#N/A</f>
        <v>#N/A</v>
      </c>
      <c r="BM2443" s="138" t="e">
        <f>#N/A</f>
        <v>#N/A</v>
      </c>
      <c r="BN2443" s="82"/>
      <c r="BO2443" s="82"/>
      <c r="BP2443" s="82"/>
      <c r="BQ2443" s="91"/>
      <c r="BR2443" s="82"/>
      <c r="BS2443" s="82"/>
      <c r="BT2443" s="82"/>
      <c r="BU2443" s="82"/>
      <c r="BV2443" s="92"/>
    </row>
    <row r="2444" spans="1:74" ht="15" hidden="1" customHeight="1" thickBot="1">
      <c r="A2444" s="67">
        <v>2020</v>
      </c>
      <c r="B2444" s="67">
        <v>2440</v>
      </c>
      <c r="C2444" s="67" t="s">
        <v>129</v>
      </c>
      <c r="D2444" s="67" t="s">
        <v>4642</v>
      </c>
      <c r="E2444" s="67" t="s">
        <v>4643</v>
      </c>
      <c r="F2444" s="68">
        <v>44082</v>
      </c>
      <c r="G2444" s="67" t="s">
        <v>4978</v>
      </c>
      <c r="H2444" s="67" t="s">
        <v>4645</v>
      </c>
      <c r="I2444" s="67" t="s">
        <v>4645</v>
      </c>
      <c r="J2444" s="69" t="s">
        <v>4646</v>
      </c>
      <c r="K2444" s="67" t="s">
        <v>135</v>
      </c>
      <c r="L2444" s="67" t="s">
        <v>4647</v>
      </c>
      <c r="M2444" s="67" t="s">
        <v>137</v>
      </c>
      <c r="N2444" s="67" t="s">
        <v>138</v>
      </c>
      <c r="O2444" s="67" t="s">
        <v>138</v>
      </c>
      <c r="P2444" s="70"/>
      <c r="Q2444" s="71">
        <v>78</v>
      </c>
      <c r="R2444" s="71">
        <v>6410</v>
      </c>
      <c r="S2444" s="72" t="e">
        <f>#N/A</f>
        <v>#N/A</v>
      </c>
      <c r="T2444" s="71">
        <v>1228</v>
      </c>
      <c r="U2444" s="71"/>
      <c r="V2444" s="73"/>
      <c r="W2444" s="71"/>
      <c r="X2444" s="71"/>
      <c r="Y2444" s="71"/>
      <c r="Z2444" s="71"/>
      <c r="AA2444" s="71"/>
      <c r="AB2444" s="74" t="e">
        <f>#N/A</f>
        <v>#N/A</v>
      </c>
      <c r="AC2444" s="71">
        <v>1400</v>
      </c>
      <c r="AD2444" s="71" t="e">
        <f>#N/A</f>
        <v>#N/A</v>
      </c>
      <c r="AE2444" s="75">
        <v>0.95</v>
      </c>
      <c r="AF2444" s="76"/>
      <c r="AG2444" s="71" t="e">
        <f>#N/A</f>
        <v>#N/A</v>
      </c>
      <c r="AH2444" s="71" t="e">
        <f>#N/A</f>
        <v>#N/A</v>
      </c>
      <c r="AI2444" s="71">
        <v>8856.75</v>
      </c>
      <c r="AJ2444" s="30">
        <v>8435</v>
      </c>
      <c r="AK2444" s="67" t="s">
        <v>139</v>
      </c>
      <c r="AL2444" s="67">
        <v>34</v>
      </c>
      <c r="AM2444" s="67" t="s">
        <v>4979</v>
      </c>
      <c r="AN2444" s="67"/>
      <c r="AO2444" s="71"/>
      <c r="AP2444" s="71"/>
      <c r="AQ2444" s="71"/>
      <c r="AR2444" s="77"/>
      <c r="AS2444" s="71"/>
      <c r="AT2444" s="77"/>
      <c r="AU2444" s="67" t="s">
        <v>4980</v>
      </c>
      <c r="AV2444" s="67" t="s">
        <v>4981</v>
      </c>
      <c r="AW2444" s="67" t="s">
        <v>4982</v>
      </c>
      <c r="AX2444" s="67"/>
      <c r="AY2444" s="67"/>
      <c r="AZ2444" s="67"/>
      <c r="BA2444" s="67"/>
      <c r="BB2444" s="67" t="s">
        <v>4652</v>
      </c>
      <c r="BC2444" s="67"/>
      <c r="BD2444" s="78">
        <v>44159</v>
      </c>
      <c r="BE2444" s="71">
        <v>36323</v>
      </c>
      <c r="BF2444" s="71">
        <v>51221</v>
      </c>
      <c r="BG2444" s="78" t="s">
        <v>4653</v>
      </c>
      <c r="BH2444" s="78" t="s">
        <v>4654</v>
      </c>
      <c r="BI2444" s="78" t="s">
        <v>4654</v>
      </c>
      <c r="BJ2444" s="138" t="e">
        <f>#N/A</f>
        <v>#N/A</v>
      </c>
      <c r="BK2444" s="138" t="e">
        <f>#N/A</f>
        <v>#N/A</v>
      </c>
      <c r="BL2444" s="138" t="e">
        <f>#N/A</f>
        <v>#N/A</v>
      </c>
      <c r="BM2444" s="138" t="e">
        <f>#N/A</f>
        <v>#N/A</v>
      </c>
      <c r="BN2444" s="67"/>
      <c r="BO2444" s="67"/>
      <c r="BP2444" s="67"/>
      <c r="BQ2444" s="79"/>
      <c r="BR2444" s="67"/>
      <c r="BS2444" s="67"/>
      <c r="BT2444" s="67"/>
      <c r="BU2444" s="67"/>
      <c r="BV2444" s="80"/>
    </row>
    <row r="2445" spans="1:74" ht="15" hidden="1" customHeight="1" thickBot="1">
      <c r="A2445" s="26">
        <v>2020</v>
      </c>
      <c r="B2445" s="67">
        <v>2441</v>
      </c>
      <c r="C2445" s="26" t="s">
        <v>129</v>
      </c>
      <c r="D2445" s="26" t="s">
        <v>4642</v>
      </c>
      <c r="E2445" s="26" t="s">
        <v>4643</v>
      </c>
      <c r="F2445" s="27">
        <v>44082</v>
      </c>
      <c r="G2445" s="67" t="s">
        <v>4983</v>
      </c>
      <c r="H2445" s="26" t="s">
        <v>4645</v>
      </c>
      <c r="I2445" s="26" t="s">
        <v>4645</v>
      </c>
      <c r="J2445" s="69" t="s">
        <v>4646</v>
      </c>
      <c r="K2445" s="26" t="s">
        <v>135</v>
      </c>
      <c r="L2445" s="26" t="s">
        <v>4647</v>
      </c>
      <c r="M2445" s="26" t="s">
        <v>137</v>
      </c>
      <c r="N2445" s="26" t="s">
        <v>138</v>
      </c>
      <c r="O2445" s="26" t="s">
        <v>138</v>
      </c>
      <c r="Q2445" s="30">
        <v>76</v>
      </c>
      <c r="R2445" s="30">
        <v>6720</v>
      </c>
      <c r="S2445" s="31" t="e">
        <f>#N/A</f>
        <v>#N/A</v>
      </c>
      <c r="T2445" s="30">
        <v>1552</v>
      </c>
      <c r="AB2445" s="33" t="e">
        <f>#N/A</f>
        <v>#N/A</v>
      </c>
      <c r="AC2445" s="30">
        <v>1400</v>
      </c>
      <c r="AD2445" s="30" t="e">
        <f>#N/A</f>
        <v>#N/A</v>
      </c>
      <c r="AE2445" s="34">
        <v>0.94774193548387098</v>
      </c>
      <c r="AG2445" s="30" t="e">
        <f>#N/A</f>
        <v>#N/A</v>
      </c>
      <c r="AH2445" s="30" t="e">
        <f>#N/A</f>
        <v>#N/A</v>
      </c>
      <c r="AI2445" s="30">
        <v>9285.15</v>
      </c>
      <c r="AJ2445" s="30">
        <v>8843</v>
      </c>
      <c r="AK2445" s="26" t="s">
        <v>139</v>
      </c>
      <c r="AL2445" s="26">
        <v>34</v>
      </c>
      <c r="AM2445" s="26" t="s">
        <v>4979</v>
      </c>
      <c r="AU2445" s="26" t="s">
        <v>4980</v>
      </c>
      <c r="AV2445" s="26" t="s">
        <v>4981</v>
      </c>
      <c r="AW2445" s="26" t="s">
        <v>4982</v>
      </c>
      <c r="BB2445" s="26" t="s">
        <v>4652</v>
      </c>
      <c r="BD2445" s="37">
        <v>44159</v>
      </c>
      <c r="BE2445" s="30">
        <v>36323</v>
      </c>
      <c r="BF2445" s="30">
        <v>51221</v>
      </c>
      <c r="BG2445" s="37" t="s">
        <v>4653</v>
      </c>
      <c r="BH2445" s="37" t="s">
        <v>4654</v>
      </c>
      <c r="BI2445" s="37" t="s">
        <v>4654</v>
      </c>
      <c r="BJ2445" s="138" t="e">
        <f>#N/A</f>
        <v>#N/A</v>
      </c>
      <c r="BK2445" s="138" t="e">
        <f>#N/A</f>
        <v>#N/A</v>
      </c>
      <c r="BL2445" s="138" t="e">
        <f>#N/A</f>
        <v>#N/A</v>
      </c>
      <c r="BM2445" s="138" t="e">
        <f>#N/A</f>
        <v>#N/A</v>
      </c>
      <c r="BN2445" s="26"/>
      <c r="BO2445" s="26"/>
      <c r="BP2445" s="26"/>
      <c r="BQ2445" s="38"/>
      <c r="BR2445" s="26"/>
      <c r="BS2445" s="26"/>
      <c r="BT2445" s="26"/>
      <c r="BU2445" s="26"/>
      <c r="BV2445" s="39"/>
    </row>
    <row r="2446" spans="1:74" ht="15" hidden="1" customHeight="1" thickBot="1">
      <c r="A2446" s="26">
        <v>2020</v>
      </c>
      <c r="B2446" s="67">
        <v>2442</v>
      </c>
      <c r="C2446" s="67" t="s">
        <v>129</v>
      </c>
      <c r="D2446" s="67" t="s">
        <v>4642</v>
      </c>
      <c r="E2446" s="67" t="s">
        <v>4643</v>
      </c>
      <c r="F2446" s="27">
        <v>44082</v>
      </c>
      <c r="G2446" s="67" t="s">
        <v>4984</v>
      </c>
      <c r="H2446" s="67" t="s">
        <v>4645</v>
      </c>
      <c r="I2446" s="67" t="s">
        <v>4645</v>
      </c>
      <c r="J2446" s="69" t="s">
        <v>4646</v>
      </c>
      <c r="K2446" s="67" t="s">
        <v>135</v>
      </c>
      <c r="L2446" s="67" t="s">
        <v>4647</v>
      </c>
      <c r="M2446" s="26" t="s">
        <v>137</v>
      </c>
      <c r="N2446" s="26" t="s">
        <v>138</v>
      </c>
      <c r="O2446" s="26" t="s">
        <v>138</v>
      </c>
      <c r="Q2446" s="30">
        <v>82</v>
      </c>
      <c r="R2446" s="30">
        <v>9100</v>
      </c>
      <c r="S2446" s="31" t="e">
        <f>#N/A</f>
        <v>#N/A</v>
      </c>
      <c r="T2446" s="30">
        <v>1947</v>
      </c>
      <c r="AB2446" s="33" t="e">
        <f>#N/A</f>
        <v>#N/A</v>
      </c>
      <c r="AC2446" s="30">
        <v>1400</v>
      </c>
      <c r="AD2446" s="30" t="e">
        <f>#N/A</f>
        <v>#N/A</v>
      </c>
      <c r="AE2446" s="34">
        <v>0.86</v>
      </c>
      <c r="AG2446" s="30" t="e">
        <f>#N/A</f>
        <v>#N/A</v>
      </c>
      <c r="AH2446" s="30" t="e">
        <f>#N/A</f>
        <v>#N/A</v>
      </c>
      <c r="AI2446" s="30">
        <v>13015.800000000001</v>
      </c>
      <c r="AJ2446" s="30">
        <v>12396</v>
      </c>
      <c r="AK2446" s="26" t="s">
        <v>139</v>
      </c>
      <c r="AL2446" s="26">
        <v>34</v>
      </c>
      <c r="AM2446" s="26" t="s">
        <v>4979</v>
      </c>
      <c r="AU2446" s="26" t="s">
        <v>4980</v>
      </c>
      <c r="AV2446" s="26" t="s">
        <v>4981</v>
      </c>
      <c r="AW2446" s="26" t="s">
        <v>4982</v>
      </c>
      <c r="BB2446" s="26" t="s">
        <v>4652</v>
      </c>
      <c r="BD2446" s="37">
        <v>44159</v>
      </c>
      <c r="BE2446" s="30">
        <v>36323</v>
      </c>
      <c r="BF2446" s="30">
        <v>51221</v>
      </c>
      <c r="BG2446" s="37" t="s">
        <v>4653</v>
      </c>
      <c r="BH2446" s="37" t="s">
        <v>4654</v>
      </c>
      <c r="BI2446" s="37" t="s">
        <v>4654</v>
      </c>
      <c r="BJ2446" s="138" t="e">
        <f>#N/A</f>
        <v>#N/A</v>
      </c>
      <c r="BK2446" s="138" t="e">
        <f>#N/A</f>
        <v>#N/A</v>
      </c>
      <c r="BL2446" s="138" t="e">
        <f>#N/A</f>
        <v>#N/A</v>
      </c>
      <c r="BM2446" s="138" t="e">
        <f>#N/A</f>
        <v>#N/A</v>
      </c>
      <c r="BN2446" s="26"/>
      <c r="BO2446" s="26"/>
      <c r="BP2446" s="26"/>
      <c r="BQ2446" s="38"/>
      <c r="BR2446" s="26"/>
      <c r="BS2446" s="26"/>
      <c r="BT2446" s="26"/>
      <c r="BU2446" s="26"/>
      <c r="BV2446" s="39"/>
    </row>
    <row r="2447" spans="1:74" ht="15" hidden="1" customHeight="1" thickBot="1">
      <c r="A2447" s="26">
        <v>2020</v>
      </c>
      <c r="B2447" s="67">
        <v>2443</v>
      </c>
      <c r="C2447" s="26" t="s">
        <v>129</v>
      </c>
      <c r="D2447" s="26" t="s">
        <v>4642</v>
      </c>
      <c r="E2447" s="26" t="s">
        <v>4643</v>
      </c>
      <c r="F2447" s="27">
        <v>44082</v>
      </c>
      <c r="G2447" s="67" t="s">
        <v>4985</v>
      </c>
      <c r="H2447" s="26" t="s">
        <v>4645</v>
      </c>
      <c r="I2447" s="26" t="s">
        <v>4645</v>
      </c>
      <c r="J2447" s="69" t="s">
        <v>4646</v>
      </c>
      <c r="K2447" s="26" t="s">
        <v>135</v>
      </c>
      <c r="L2447" s="26" t="s">
        <v>4647</v>
      </c>
      <c r="M2447" s="26" t="s">
        <v>137</v>
      </c>
      <c r="N2447" s="26" t="s">
        <v>138</v>
      </c>
      <c r="O2447" s="26" t="s">
        <v>138</v>
      </c>
      <c r="Q2447" s="30">
        <v>81</v>
      </c>
      <c r="R2447" s="30">
        <v>6700</v>
      </c>
      <c r="S2447" s="31" t="e">
        <f>#N/A</f>
        <v>#N/A</v>
      </c>
      <c r="T2447" s="30">
        <v>1535</v>
      </c>
      <c r="AB2447" s="33" t="e">
        <f>#N/A</f>
        <v>#N/A</v>
      </c>
      <c r="AC2447" s="30">
        <v>1400</v>
      </c>
      <c r="AD2447" s="30" t="e">
        <f>#N/A</f>
        <v>#N/A</v>
      </c>
      <c r="AE2447" s="34">
        <v>0.85804878048780486</v>
      </c>
      <c r="AG2447" s="30" t="e">
        <f>#N/A</f>
        <v>#N/A</v>
      </c>
      <c r="AH2447" s="30" t="e">
        <f>#N/A</f>
        <v>#N/A</v>
      </c>
      <c r="AI2447" s="30">
        <v>9467.85</v>
      </c>
      <c r="AJ2447" s="30">
        <v>9017</v>
      </c>
      <c r="AK2447" s="26" t="s">
        <v>139</v>
      </c>
      <c r="AL2447" s="26">
        <v>34</v>
      </c>
      <c r="AM2447" s="26" t="s">
        <v>4979</v>
      </c>
      <c r="AU2447" s="26" t="s">
        <v>4980</v>
      </c>
      <c r="AV2447" s="26" t="s">
        <v>4981</v>
      </c>
      <c r="AW2447" s="26" t="s">
        <v>4982</v>
      </c>
      <c r="BB2447" s="26" t="s">
        <v>4652</v>
      </c>
      <c r="BD2447" s="37">
        <v>44159</v>
      </c>
      <c r="BE2447" s="30">
        <v>36323</v>
      </c>
      <c r="BF2447" s="30">
        <v>51221</v>
      </c>
      <c r="BG2447" s="37" t="s">
        <v>4653</v>
      </c>
      <c r="BH2447" s="37" t="s">
        <v>4654</v>
      </c>
      <c r="BI2447" s="37" t="s">
        <v>4654</v>
      </c>
      <c r="BJ2447" s="138" t="e">
        <f>#N/A</f>
        <v>#N/A</v>
      </c>
      <c r="BK2447" s="138" t="e">
        <f>#N/A</f>
        <v>#N/A</v>
      </c>
      <c r="BL2447" s="138" t="e">
        <f>#N/A</f>
        <v>#N/A</v>
      </c>
      <c r="BM2447" s="138" t="e">
        <f>#N/A</f>
        <v>#N/A</v>
      </c>
      <c r="BN2447" s="26"/>
      <c r="BO2447" s="26"/>
      <c r="BP2447" s="26"/>
      <c r="BQ2447" s="38"/>
      <c r="BR2447" s="26"/>
      <c r="BS2447" s="26"/>
      <c r="BT2447" s="26"/>
      <c r="BU2447" s="26"/>
      <c r="BV2447" s="39"/>
    </row>
    <row r="2448" spans="1:74" ht="15" hidden="1" customHeight="1" thickBot="1">
      <c r="A2448" s="26">
        <v>2020</v>
      </c>
      <c r="B2448" s="67">
        <v>2444</v>
      </c>
      <c r="C2448" s="67" t="s">
        <v>129</v>
      </c>
      <c r="D2448" s="67" t="s">
        <v>4642</v>
      </c>
      <c r="E2448" s="67" t="s">
        <v>4643</v>
      </c>
      <c r="F2448" s="27">
        <v>44082</v>
      </c>
      <c r="G2448" s="67" t="s">
        <v>4986</v>
      </c>
      <c r="H2448" s="67" t="s">
        <v>4645</v>
      </c>
      <c r="I2448" s="67" t="s">
        <v>4645</v>
      </c>
      <c r="J2448" s="69" t="s">
        <v>4646</v>
      </c>
      <c r="K2448" s="67" t="s">
        <v>135</v>
      </c>
      <c r="L2448" s="67" t="s">
        <v>4647</v>
      </c>
      <c r="M2448" s="26" t="s">
        <v>137</v>
      </c>
      <c r="N2448" s="26" t="s">
        <v>138</v>
      </c>
      <c r="O2448" s="26" t="s">
        <v>138</v>
      </c>
      <c r="Q2448" s="30">
        <v>78</v>
      </c>
      <c r="R2448" s="30">
        <v>6800</v>
      </c>
      <c r="S2448" s="31" t="e">
        <f>#N/A</f>
        <v>#N/A</v>
      </c>
      <c r="T2448" s="30">
        <v>1456</v>
      </c>
      <c r="AB2448" s="33" t="e">
        <f>#N/A</f>
        <v>#N/A</v>
      </c>
      <c r="AC2448" s="30">
        <v>1400</v>
      </c>
      <c r="AD2448" s="30" t="e">
        <f>#N/A</f>
        <v>#N/A</v>
      </c>
      <c r="AE2448" s="34">
        <v>0.96</v>
      </c>
      <c r="AG2448" s="30" t="e">
        <f>#N/A</f>
        <v>#N/A</v>
      </c>
      <c r="AH2448" s="30" t="e">
        <f>#N/A</f>
        <v>#N/A</v>
      </c>
      <c r="AI2448" s="30">
        <v>9711.4500000000007</v>
      </c>
      <c r="AJ2448" s="30">
        <v>9249</v>
      </c>
      <c r="AK2448" s="26" t="s">
        <v>139</v>
      </c>
      <c r="AL2448" s="26">
        <v>34</v>
      </c>
      <c r="AM2448" s="26" t="s">
        <v>4979</v>
      </c>
      <c r="AU2448" s="26" t="s">
        <v>4980</v>
      </c>
      <c r="AV2448" s="26" t="s">
        <v>4981</v>
      </c>
      <c r="AW2448" s="26" t="s">
        <v>4982</v>
      </c>
      <c r="BB2448" s="26" t="s">
        <v>4652</v>
      </c>
      <c r="BD2448" s="37">
        <v>44159</v>
      </c>
      <c r="BE2448" s="30">
        <v>36323</v>
      </c>
      <c r="BF2448" s="30">
        <v>51221</v>
      </c>
      <c r="BG2448" s="37" t="s">
        <v>4653</v>
      </c>
      <c r="BH2448" s="37" t="s">
        <v>4654</v>
      </c>
      <c r="BI2448" s="37" t="s">
        <v>4654</v>
      </c>
      <c r="BJ2448" s="138" t="e">
        <f>#N/A</f>
        <v>#N/A</v>
      </c>
      <c r="BK2448" s="138" t="e">
        <f>#N/A</f>
        <v>#N/A</v>
      </c>
      <c r="BL2448" s="138" t="e">
        <f>#N/A</f>
        <v>#N/A</v>
      </c>
      <c r="BM2448" s="138" t="e">
        <f>#N/A</f>
        <v>#N/A</v>
      </c>
      <c r="BN2448" s="26"/>
      <c r="BO2448" s="26"/>
      <c r="BP2448" s="26"/>
      <c r="BQ2448" s="38"/>
      <c r="BR2448" s="26"/>
      <c r="BS2448" s="26"/>
      <c r="BT2448" s="26"/>
      <c r="BU2448" s="26"/>
      <c r="BV2448" s="39"/>
    </row>
    <row r="2449" spans="1:74" ht="15" hidden="1" customHeight="1" thickBot="1">
      <c r="A2449" s="26">
        <v>2020</v>
      </c>
      <c r="B2449" s="67">
        <v>2445</v>
      </c>
      <c r="C2449" s="26" t="s">
        <v>129</v>
      </c>
      <c r="D2449" s="26" t="s">
        <v>4642</v>
      </c>
      <c r="E2449" s="26" t="s">
        <v>4643</v>
      </c>
      <c r="F2449" s="27">
        <v>44082</v>
      </c>
      <c r="G2449" s="67" t="s">
        <v>4987</v>
      </c>
      <c r="H2449" s="26" t="s">
        <v>4645</v>
      </c>
      <c r="I2449" s="26" t="s">
        <v>4645</v>
      </c>
      <c r="J2449" s="69" t="s">
        <v>4646</v>
      </c>
      <c r="K2449" s="26" t="s">
        <v>135</v>
      </c>
      <c r="L2449" s="26" t="s">
        <v>4647</v>
      </c>
      <c r="M2449" s="26" t="s">
        <v>137</v>
      </c>
      <c r="N2449" s="26" t="s">
        <v>138</v>
      </c>
      <c r="O2449" s="26" t="s">
        <v>138</v>
      </c>
      <c r="Q2449" s="30">
        <v>86</v>
      </c>
      <c r="R2449" s="30">
        <v>10030</v>
      </c>
      <c r="S2449" s="31" t="e">
        <f>#N/A</f>
        <v>#N/A</v>
      </c>
      <c r="T2449" s="30">
        <v>2177</v>
      </c>
      <c r="AB2449" s="33" t="e">
        <f>#N/A</f>
        <v>#N/A</v>
      </c>
      <c r="AC2449" s="30">
        <v>1400</v>
      </c>
      <c r="AD2449" s="30" t="e">
        <f>#N/A</f>
        <v>#N/A</v>
      </c>
      <c r="AE2449" s="34">
        <v>0.96245614035087712</v>
      </c>
      <c r="AG2449" s="30" t="e">
        <f>#N/A</f>
        <v>#N/A</v>
      </c>
      <c r="AH2449" s="30" t="e">
        <f>#N/A</f>
        <v>#N/A</v>
      </c>
      <c r="AI2449" s="30">
        <v>14175</v>
      </c>
      <c r="AJ2449" s="30">
        <v>13500</v>
      </c>
      <c r="AK2449" s="26" t="s">
        <v>139</v>
      </c>
      <c r="AL2449" s="26">
        <v>34</v>
      </c>
      <c r="AM2449" s="26" t="s">
        <v>4979</v>
      </c>
      <c r="AU2449" s="26" t="s">
        <v>4980</v>
      </c>
      <c r="AV2449" s="26" t="s">
        <v>4981</v>
      </c>
      <c r="AW2449" s="26" t="s">
        <v>4982</v>
      </c>
      <c r="BB2449" s="26" t="s">
        <v>4652</v>
      </c>
      <c r="BD2449" s="37">
        <v>44159</v>
      </c>
      <c r="BE2449" s="30">
        <v>36323</v>
      </c>
      <c r="BF2449" s="30">
        <v>51221</v>
      </c>
      <c r="BG2449" s="37" t="s">
        <v>4653</v>
      </c>
      <c r="BH2449" s="37" t="s">
        <v>4654</v>
      </c>
      <c r="BI2449" s="37" t="s">
        <v>4654</v>
      </c>
      <c r="BJ2449" s="138" t="e">
        <f>#N/A</f>
        <v>#N/A</v>
      </c>
      <c r="BK2449" s="138" t="e">
        <f>#N/A</f>
        <v>#N/A</v>
      </c>
      <c r="BL2449" s="138" t="e">
        <f>#N/A</f>
        <v>#N/A</v>
      </c>
      <c r="BM2449" s="138" t="e">
        <f>#N/A</f>
        <v>#N/A</v>
      </c>
      <c r="BN2449" s="26"/>
      <c r="BO2449" s="26"/>
      <c r="BP2449" s="26"/>
      <c r="BQ2449" s="38"/>
      <c r="BR2449" s="26"/>
      <c r="BS2449" s="26"/>
      <c r="BT2449" s="26"/>
      <c r="BU2449" s="26"/>
      <c r="BV2449" s="39"/>
    </row>
    <row r="2450" spans="1:74" ht="15" hidden="1" customHeight="1" thickBot="1">
      <c r="A2450" s="26">
        <v>2020</v>
      </c>
      <c r="B2450" s="67">
        <v>2446</v>
      </c>
      <c r="C2450" s="67" t="s">
        <v>129</v>
      </c>
      <c r="D2450" s="67" t="s">
        <v>4642</v>
      </c>
      <c r="E2450" s="67" t="s">
        <v>4643</v>
      </c>
      <c r="F2450" s="27">
        <v>44082</v>
      </c>
      <c r="G2450" s="67" t="s">
        <v>4988</v>
      </c>
      <c r="H2450" s="67" t="s">
        <v>4645</v>
      </c>
      <c r="I2450" s="67" t="s">
        <v>4645</v>
      </c>
      <c r="J2450" s="69" t="s">
        <v>4646</v>
      </c>
      <c r="K2450" s="67" t="s">
        <v>135</v>
      </c>
      <c r="L2450" s="67" t="s">
        <v>4647</v>
      </c>
      <c r="M2450" s="26" t="s">
        <v>137</v>
      </c>
      <c r="N2450" s="26" t="s">
        <v>138</v>
      </c>
      <c r="O2450" s="26" t="s">
        <v>138</v>
      </c>
      <c r="Q2450" s="30">
        <v>73</v>
      </c>
      <c r="R2450" s="30">
        <v>5910</v>
      </c>
      <c r="S2450" s="31" t="e">
        <f>#N/A</f>
        <v>#N/A</v>
      </c>
      <c r="T2450" s="30">
        <v>1198</v>
      </c>
      <c r="AB2450" s="33" t="e">
        <f>#N/A</f>
        <v>#N/A</v>
      </c>
      <c r="AC2450" s="30">
        <v>1400</v>
      </c>
      <c r="AD2450" s="30" t="e">
        <f>#N/A</f>
        <v>#N/A</v>
      </c>
      <c r="AE2450" s="34">
        <v>0.96</v>
      </c>
      <c r="AG2450" s="30" t="e">
        <f>#N/A</f>
        <v>#N/A</v>
      </c>
      <c r="AH2450" s="30" t="e">
        <f>#N/A</f>
        <v>#N/A</v>
      </c>
      <c r="AI2450" s="30">
        <v>8165.85</v>
      </c>
      <c r="AJ2450" s="30">
        <v>7777</v>
      </c>
      <c r="AK2450" s="26" t="s">
        <v>139</v>
      </c>
      <c r="AL2450" s="26">
        <v>34</v>
      </c>
      <c r="AM2450" s="26" t="s">
        <v>4979</v>
      </c>
      <c r="AU2450" s="26" t="s">
        <v>4980</v>
      </c>
      <c r="AV2450" s="26" t="s">
        <v>4981</v>
      </c>
      <c r="AW2450" s="26" t="s">
        <v>4982</v>
      </c>
      <c r="BB2450" s="26" t="s">
        <v>4652</v>
      </c>
      <c r="BD2450" s="37">
        <v>44159</v>
      </c>
      <c r="BE2450" s="30">
        <v>36323</v>
      </c>
      <c r="BF2450" s="30">
        <v>51221</v>
      </c>
      <c r="BG2450" s="37" t="s">
        <v>4653</v>
      </c>
      <c r="BH2450" s="37" t="s">
        <v>4654</v>
      </c>
      <c r="BI2450" s="37" t="s">
        <v>4654</v>
      </c>
      <c r="BJ2450" s="138" t="e">
        <f>#N/A</f>
        <v>#N/A</v>
      </c>
      <c r="BK2450" s="138" t="e">
        <f>#N/A</f>
        <v>#N/A</v>
      </c>
      <c r="BL2450" s="138" t="e">
        <f>#N/A</f>
        <v>#N/A</v>
      </c>
      <c r="BM2450" s="138" t="e">
        <f>#N/A</f>
        <v>#N/A</v>
      </c>
      <c r="BN2450" s="26"/>
      <c r="BO2450" s="26"/>
      <c r="BP2450" s="26"/>
      <c r="BQ2450" s="38"/>
      <c r="BR2450" s="26"/>
      <c r="BS2450" s="26"/>
      <c r="BT2450" s="26"/>
      <c r="BU2450" s="26"/>
      <c r="BV2450" s="39"/>
    </row>
    <row r="2451" spans="1:74" ht="15" hidden="1" customHeight="1" thickBot="1">
      <c r="A2451" s="26">
        <v>2020</v>
      </c>
      <c r="B2451" s="67">
        <v>2447</v>
      </c>
      <c r="C2451" s="26" t="s">
        <v>129</v>
      </c>
      <c r="D2451" s="26" t="s">
        <v>4642</v>
      </c>
      <c r="E2451" s="26" t="s">
        <v>4643</v>
      </c>
      <c r="F2451" s="27">
        <v>44082</v>
      </c>
      <c r="G2451" s="67" t="s">
        <v>4989</v>
      </c>
      <c r="H2451" s="26" t="s">
        <v>4645</v>
      </c>
      <c r="I2451" s="26" t="s">
        <v>4645</v>
      </c>
      <c r="J2451" s="69" t="s">
        <v>4646</v>
      </c>
      <c r="K2451" s="26" t="s">
        <v>135</v>
      </c>
      <c r="L2451" s="26" t="s">
        <v>4647</v>
      </c>
      <c r="M2451" s="26" t="s">
        <v>137</v>
      </c>
      <c r="N2451" s="26" t="s">
        <v>138</v>
      </c>
      <c r="O2451" s="26" t="s">
        <v>138</v>
      </c>
      <c r="Q2451" s="30">
        <v>87</v>
      </c>
      <c r="R2451" s="30">
        <v>11060</v>
      </c>
      <c r="S2451" s="31" t="e">
        <f>#N/A</f>
        <v>#N/A</v>
      </c>
      <c r="T2451" s="30">
        <v>2102</v>
      </c>
      <c r="AB2451" s="33" t="e">
        <f>#N/A</f>
        <v>#N/A</v>
      </c>
      <c r="AC2451" s="30">
        <v>1400</v>
      </c>
      <c r="AD2451" s="30" t="e">
        <f>#N/A</f>
        <v>#N/A</v>
      </c>
      <c r="AE2451" s="34">
        <v>0.96214285714285708</v>
      </c>
      <c r="AG2451" s="30" t="e">
        <f>#N/A</f>
        <v>#N/A</v>
      </c>
      <c r="AH2451" s="30" t="e">
        <f>#N/A</f>
        <v>#N/A</v>
      </c>
      <c r="AI2451" s="30">
        <v>15281.7</v>
      </c>
      <c r="AJ2451" s="30">
        <v>14554</v>
      </c>
      <c r="AK2451" s="26" t="s">
        <v>139</v>
      </c>
      <c r="AL2451" s="26">
        <v>34</v>
      </c>
      <c r="AM2451" s="26" t="s">
        <v>4979</v>
      </c>
      <c r="AU2451" s="26" t="s">
        <v>4980</v>
      </c>
      <c r="AV2451" s="26" t="s">
        <v>4981</v>
      </c>
      <c r="AW2451" s="26" t="s">
        <v>4982</v>
      </c>
      <c r="BB2451" s="26" t="s">
        <v>4652</v>
      </c>
      <c r="BD2451" s="37">
        <v>44159</v>
      </c>
      <c r="BE2451" s="30">
        <v>36323</v>
      </c>
      <c r="BF2451" s="30">
        <v>51221</v>
      </c>
      <c r="BG2451" s="37" t="s">
        <v>4653</v>
      </c>
      <c r="BH2451" s="37" t="s">
        <v>4654</v>
      </c>
      <c r="BI2451" s="37" t="s">
        <v>4654</v>
      </c>
      <c r="BJ2451" s="138" t="e">
        <f>#N/A</f>
        <v>#N/A</v>
      </c>
      <c r="BK2451" s="138" t="e">
        <f>#N/A</f>
        <v>#N/A</v>
      </c>
      <c r="BL2451" s="138" t="e">
        <f>#N/A</f>
        <v>#N/A</v>
      </c>
      <c r="BM2451" s="138" t="e">
        <f>#N/A</f>
        <v>#N/A</v>
      </c>
      <c r="BN2451" s="26"/>
      <c r="BO2451" s="26"/>
      <c r="BP2451" s="26"/>
      <c r="BQ2451" s="38"/>
      <c r="BR2451" s="26"/>
      <c r="BS2451" s="26"/>
      <c r="BT2451" s="26"/>
      <c r="BU2451" s="26"/>
      <c r="BV2451" s="39"/>
    </row>
    <row r="2452" spans="1:74" ht="15" hidden="1" customHeight="1" thickBot="1">
      <c r="A2452" s="26">
        <v>2020</v>
      </c>
      <c r="B2452" s="67">
        <v>2448</v>
      </c>
      <c r="C2452" s="67" t="s">
        <v>129</v>
      </c>
      <c r="D2452" s="67" t="s">
        <v>4642</v>
      </c>
      <c r="E2452" s="67" t="s">
        <v>4643</v>
      </c>
      <c r="F2452" s="27">
        <v>44082</v>
      </c>
      <c r="G2452" s="67" t="s">
        <v>4990</v>
      </c>
      <c r="H2452" s="67" t="s">
        <v>4645</v>
      </c>
      <c r="I2452" s="67" t="s">
        <v>4645</v>
      </c>
      <c r="J2452" s="69" t="s">
        <v>4646</v>
      </c>
      <c r="K2452" s="67" t="s">
        <v>135</v>
      </c>
      <c r="L2452" s="67" t="s">
        <v>4647</v>
      </c>
      <c r="M2452" s="26" t="s">
        <v>137</v>
      </c>
      <c r="N2452" s="26" t="s">
        <v>138</v>
      </c>
      <c r="O2452" s="26" t="s">
        <v>138</v>
      </c>
      <c r="Q2452" s="30">
        <v>73</v>
      </c>
      <c r="R2452" s="30">
        <v>5020</v>
      </c>
      <c r="S2452" s="31" t="e">
        <f>#N/A</f>
        <v>#N/A</v>
      </c>
      <c r="T2452" s="30">
        <v>1092</v>
      </c>
      <c r="AB2452" s="33" t="e">
        <f>#N/A</f>
        <v>#N/A</v>
      </c>
      <c r="AC2452" s="30">
        <v>1400</v>
      </c>
      <c r="AD2452" s="30" t="e">
        <f>#N/A</f>
        <v>#N/A</v>
      </c>
      <c r="AE2452" s="34">
        <v>0.89</v>
      </c>
      <c r="AG2452" s="30" t="e">
        <f>#N/A</f>
        <v>#N/A</v>
      </c>
      <c r="AH2452" s="30" t="e">
        <f>#N/A</f>
        <v>#N/A</v>
      </c>
      <c r="AI2452" s="30">
        <v>6936.3</v>
      </c>
      <c r="AJ2452" s="30">
        <v>6606</v>
      </c>
      <c r="AK2452" s="26" t="s">
        <v>139</v>
      </c>
      <c r="AL2452" s="26">
        <v>34</v>
      </c>
      <c r="AM2452" s="26" t="s">
        <v>4979</v>
      </c>
      <c r="AU2452" s="26" t="s">
        <v>4980</v>
      </c>
      <c r="AV2452" s="26" t="s">
        <v>4981</v>
      </c>
      <c r="AW2452" s="26" t="s">
        <v>4982</v>
      </c>
      <c r="BB2452" s="26" t="s">
        <v>4652</v>
      </c>
      <c r="BD2452" s="37">
        <v>44159</v>
      </c>
      <c r="BE2452" s="30">
        <v>36323</v>
      </c>
      <c r="BF2452" s="30">
        <v>51221</v>
      </c>
      <c r="BG2452" s="37" t="s">
        <v>4653</v>
      </c>
      <c r="BH2452" s="37" t="s">
        <v>4654</v>
      </c>
      <c r="BI2452" s="37" t="s">
        <v>4654</v>
      </c>
      <c r="BJ2452" s="138" t="e">
        <f>#N/A</f>
        <v>#N/A</v>
      </c>
      <c r="BK2452" s="138" t="e">
        <f>#N/A</f>
        <v>#N/A</v>
      </c>
      <c r="BL2452" s="138" t="e">
        <f>#N/A</f>
        <v>#N/A</v>
      </c>
      <c r="BM2452" s="138" t="e">
        <f>#N/A</f>
        <v>#N/A</v>
      </c>
      <c r="BN2452" s="26"/>
      <c r="BO2452" s="26"/>
      <c r="BP2452" s="26"/>
      <c r="BQ2452" s="38"/>
      <c r="BR2452" s="26"/>
      <c r="BS2452" s="26"/>
      <c r="BT2452" s="26"/>
      <c r="BU2452" s="26"/>
      <c r="BV2452" s="39"/>
    </row>
    <row r="2453" spans="1:74" ht="15" hidden="1" customHeight="1" thickBot="1">
      <c r="A2453" s="26">
        <v>2020</v>
      </c>
      <c r="B2453" s="67">
        <v>2449</v>
      </c>
      <c r="C2453" s="26" t="s">
        <v>129</v>
      </c>
      <c r="D2453" s="26" t="s">
        <v>4642</v>
      </c>
      <c r="E2453" s="26" t="s">
        <v>4643</v>
      </c>
      <c r="F2453" s="27">
        <v>44082</v>
      </c>
      <c r="G2453" s="67" t="s">
        <v>4991</v>
      </c>
      <c r="H2453" s="26" t="s">
        <v>4645</v>
      </c>
      <c r="I2453" s="26" t="s">
        <v>4645</v>
      </c>
      <c r="J2453" s="69" t="s">
        <v>4646</v>
      </c>
      <c r="K2453" s="26" t="s">
        <v>135</v>
      </c>
      <c r="L2453" s="26" t="s">
        <v>4647</v>
      </c>
      <c r="M2453" s="26" t="s">
        <v>137</v>
      </c>
      <c r="N2453" s="26" t="s">
        <v>138</v>
      </c>
      <c r="O2453" s="26" t="s">
        <v>138</v>
      </c>
      <c r="Q2453" s="30">
        <v>81</v>
      </c>
      <c r="R2453" s="30">
        <v>7460</v>
      </c>
      <c r="S2453" s="31" t="e">
        <f>#N/A</f>
        <v>#N/A</v>
      </c>
      <c r="T2453" s="30">
        <v>1478</v>
      </c>
      <c r="AB2453" s="33" t="e">
        <f>#N/A</f>
        <v>#N/A</v>
      </c>
      <c r="AC2453" s="30">
        <v>1400</v>
      </c>
      <c r="AD2453" s="30" t="e">
        <f>#N/A</f>
        <v>#N/A</v>
      </c>
      <c r="AE2453" s="34">
        <v>0.89111111111111108</v>
      </c>
      <c r="AG2453" s="30" t="e">
        <f>#N/A</f>
        <v>#N/A</v>
      </c>
      <c r="AH2453" s="30" t="e">
        <f>#N/A</f>
        <v>#N/A</v>
      </c>
      <c r="AI2453" s="30">
        <v>10307.85</v>
      </c>
      <c r="AJ2453" s="30">
        <v>9817</v>
      </c>
      <c r="AK2453" s="26" t="s">
        <v>139</v>
      </c>
      <c r="AL2453" s="26">
        <v>34</v>
      </c>
      <c r="AM2453" s="26" t="s">
        <v>4979</v>
      </c>
      <c r="AU2453" s="26" t="s">
        <v>4980</v>
      </c>
      <c r="AV2453" s="26" t="s">
        <v>4981</v>
      </c>
      <c r="AW2453" s="26" t="s">
        <v>4982</v>
      </c>
      <c r="BB2453" s="26" t="s">
        <v>4652</v>
      </c>
      <c r="BD2453" s="37">
        <v>44159</v>
      </c>
      <c r="BE2453" s="30">
        <v>36323</v>
      </c>
      <c r="BF2453" s="30">
        <v>51221</v>
      </c>
      <c r="BG2453" s="37" t="s">
        <v>4653</v>
      </c>
      <c r="BH2453" s="37" t="s">
        <v>4654</v>
      </c>
      <c r="BI2453" s="37" t="s">
        <v>4654</v>
      </c>
      <c r="BJ2453" s="138" t="e">
        <f>#N/A</f>
        <v>#N/A</v>
      </c>
      <c r="BK2453" s="138" t="e">
        <f>#N/A</f>
        <v>#N/A</v>
      </c>
      <c r="BL2453" s="138" t="e">
        <f>#N/A</f>
        <v>#N/A</v>
      </c>
      <c r="BM2453" s="138" t="e">
        <f>#N/A</f>
        <v>#N/A</v>
      </c>
      <c r="BN2453" s="26"/>
      <c r="BO2453" s="26"/>
      <c r="BP2453" s="26"/>
      <c r="BQ2453" s="38"/>
      <c r="BR2453" s="26"/>
      <c r="BS2453" s="26"/>
      <c r="BT2453" s="26"/>
      <c r="BU2453" s="26"/>
      <c r="BV2453" s="39"/>
    </row>
    <row r="2454" spans="1:74" ht="15" hidden="1" customHeight="1" thickBot="1">
      <c r="A2454" s="26">
        <v>2020</v>
      </c>
      <c r="B2454" s="67">
        <v>2450</v>
      </c>
      <c r="C2454" s="67" t="s">
        <v>129</v>
      </c>
      <c r="D2454" s="67" t="s">
        <v>4642</v>
      </c>
      <c r="E2454" s="67" t="s">
        <v>4643</v>
      </c>
      <c r="F2454" s="27">
        <v>44082</v>
      </c>
      <c r="G2454" s="67" t="s">
        <v>4992</v>
      </c>
      <c r="H2454" s="67" t="s">
        <v>4645</v>
      </c>
      <c r="I2454" s="67" t="s">
        <v>4645</v>
      </c>
      <c r="J2454" s="69" t="s">
        <v>4646</v>
      </c>
      <c r="K2454" s="67" t="s">
        <v>135</v>
      </c>
      <c r="L2454" s="67" t="s">
        <v>4647</v>
      </c>
      <c r="M2454" s="26" t="s">
        <v>137</v>
      </c>
      <c r="N2454" s="26" t="s">
        <v>138</v>
      </c>
      <c r="O2454" s="26" t="s">
        <v>138</v>
      </c>
      <c r="Q2454" s="30">
        <v>77</v>
      </c>
      <c r="R2454" s="30">
        <v>7010</v>
      </c>
      <c r="S2454" s="31" t="e">
        <f>#N/A</f>
        <v>#N/A</v>
      </c>
      <c r="T2454" s="30">
        <v>1505</v>
      </c>
      <c r="AB2454" s="33" t="e">
        <f>#N/A</f>
        <v>#N/A</v>
      </c>
      <c r="AC2454" s="30">
        <v>1400</v>
      </c>
      <c r="AD2454" s="30" t="e">
        <f>#N/A</f>
        <v>#N/A</v>
      </c>
      <c r="AE2454" s="34">
        <v>0.91</v>
      </c>
      <c r="AG2454" s="30" t="e">
        <f>#N/A</f>
        <v>#N/A</v>
      </c>
      <c r="AH2454" s="30" t="e">
        <f>#N/A</f>
        <v>#N/A</v>
      </c>
      <c r="AI2454" s="30">
        <v>9686.25</v>
      </c>
      <c r="AJ2454" s="30">
        <v>9225</v>
      </c>
      <c r="AK2454" s="26" t="s">
        <v>139</v>
      </c>
      <c r="AL2454" s="26">
        <v>34</v>
      </c>
      <c r="AM2454" s="26" t="s">
        <v>4979</v>
      </c>
      <c r="AU2454" s="26" t="s">
        <v>4980</v>
      </c>
      <c r="AV2454" s="26" t="s">
        <v>4981</v>
      </c>
      <c r="AW2454" s="26" t="s">
        <v>4982</v>
      </c>
      <c r="BB2454" s="26" t="s">
        <v>4652</v>
      </c>
      <c r="BD2454" s="37">
        <v>44159</v>
      </c>
      <c r="BE2454" s="30">
        <v>36323</v>
      </c>
      <c r="BF2454" s="30">
        <v>51221</v>
      </c>
      <c r="BG2454" s="37" t="s">
        <v>4653</v>
      </c>
      <c r="BH2454" s="37" t="s">
        <v>4654</v>
      </c>
      <c r="BI2454" s="37" t="s">
        <v>4654</v>
      </c>
      <c r="BJ2454" s="138" t="e">
        <f>#N/A</f>
        <v>#N/A</v>
      </c>
      <c r="BK2454" s="138" t="e">
        <f>#N/A</f>
        <v>#N/A</v>
      </c>
      <c r="BL2454" s="138" t="e">
        <f>#N/A</f>
        <v>#N/A</v>
      </c>
      <c r="BM2454" s="138" t="e">
        <f>#N/A</f>
        <v>#N/A</v>
      </c>
      <c r="BN2454" s="26"/>
      <c r="BO2454" s="26"/>
      <c r="BP2454" s="26"/>
      <c r="BQ2454" s="38"/>
      <c r="BR2454" s="26"/>
      <c r="BS2454" s="26"/>
      <c r="BT2454" s="26"/>
      <c r="BU2454" s="26"/>
      <c r="BV2454" s="39"/>
    </row>
    <row r="2455" spans="1:74" ht="15" hidden="1" customHeight="1" thickBot="1">
      <c r="A2455" s="26">
        <v>2020</v>
      </c>
      <c r="B2455" s="67">
        <v>2451</v>
      </c>
      <c r="C2455" s="26" t="s">
        <v>129</v>
      </c>
      <c r="D2455" s="26" t="s">
        <v>4642</v>
      </c>
      <c r="E2455" s="26" t="s">
        <v>4643</v>
      </c>
      <c r="F2455" s="27">
        <v>44082</v>
      </c>
      <c r="G2455" s="67" t="s">
        <v>4993</v>
      </c>
      <c r="H2455" s="26" t="s">
        <v>4645</v>
      </c>
      <c r="I2455" s="26" t="s">
        <v>4645</v>
      </c>
      <c r="J2455" s="69" t="s">
        <v>4646</v>
      </c>
      <c r="K2455" s="26" t="s">
        <v>135</v>
      </c>
      <c r="L2455" s="26" t="s">
        <v>4647</v>
      </c>
      <c r="M2455" s="26" t="s">
        <v>137</v>
      </c>
      <c r="N2455" s="26" t="s">
        <v>138</v>
      </c>
      <c r="O2455" s="26" t="s">
        <v>138</v>
      </c>
      <c r="Q2455" s="30">
        <v>81</v>
      </c>
      <c r="R2455" s="30">
        <v>8760</v>
      </c>
      <c r="S2455" s="31" t="e">
        <f>#N/A</f>
        <v>#N/A</v>
      </c>
      <c r="T2455" s="30">
        <v>1843</v>
      </c>
      <c r="AB2455" s="33" t="e">
        <f>#N/A</f>
        <v>#N/A</v>
      </c>
      <c r="AC2455" s="30">
        <v>1400</v>
      </c>
      <c r="AD2455" s="30" t="e">
        <f>#N/A</f>
        <v>#N/A</v>
      </c>
      <c r="AE2455" s="34">
        <v>0.91333333333333333</v>
      </c>
      <c r="AG2455" s="30" t="e">
        <f>#N/A</f>
        <v>#N/A</v>
      </c>
      <c r="AH2455" s="30" t="e">
        <f>#N/A</f>
        <v>#N/A</v>
      </c>
      <c r="AI2455" s="30">
        <v>12104.4</v>
      </c>
      <c r="AJ2455" s="30">
        <v>11528</v>
      </c>
      <c r="AK2455" s="26" t="s">
        <v>139</v>
      </c>
      <c r="AL2455" s="26">
        <v>34</v>
      </c>
      <c r="AM2455" s="26" t="s">
        <v>4979</v>
      </c>
      <c r="AU2455" s="26" t="s">
        <v>4980</v>
      </c>
      <c r="AV2455" s="26" t="s">
        <v>4981</v>
      </c>
      <c r="AW2455" s="26" t="s">
        <v>4982</v>
      </c>
      <c r="BB2455" s="26" t="s">
        <v>4652</v>
      </c>
      <c r="BD2455" s="37">
        <v>44159</v>
      </c>
      <c r="BE2455" s="30">
        <v>36323</v>
      </c>
      <c r="BF2455" s="30">
        <v>51221</v>
      </c>
      <c r="BG2455" s="37" t="s">
        <v>4653</v>
      </c>
      <c r="BH2455" s="37" t="s">
        <v>4654</v>
      </c>
      <c r="BI2455" s="37" t="s">
        <v>4654</v>
      </c>
      <c r="BJ2455" s="138" t="e">
        <f>#N/A</f>
        <v>#N/A</v>
      </c>
      <c r="BK2455" s="138" t="e">
        <f>#N/A</f>
        <v>#N/A</v>
      </c>
      <c r="BL2455" s="138" t="e">
        <f>#N/A</f>
        <v>#N/A</v>
      </c>
      <c r="BM2455" s="138" t="e">
        <f>#N/A</f>
        <v>#N/A</v>
      </c>
      <c r="BN2455" s="26"/>
      <c r="BO2455" s="26"/>
      <c r="BP2455" s="26"/>
      <c r="BQ2455" s="38"/>
      <c r="BR2455" s="26"/>
      <c r="BS2455" s="26"/>
      <c r="BT2455" s="26"/>
      <c r="BU2455" s="26"/>
      <c r="BV2455" s="39"/>
    </row>
    <row r="2456" spans="1:74" ht="15" hidden="1" customHeight="1" thickBot="1">
      <c r="A2456" s="26">
        <v>2020</v>
      </c>
      <c r="B2456" s="67">
        <v>2452</v>
      </c>
      <c r="C2456" s="67" t="s">
        <v>129</v>
      </c>
      <c r="D2456" s="67" t="s">
        <v>4642</v>
      </c>
      <c r="E2456" s="67" t="s">
        <v>4643</v>
      </c>
      <c r="F2456" s="27">
        <v>44082</v>
      </c>
      <c r="G2456" s="67" t="s">
        <v>4994</v>
      </c>
      <c r="H2456" s="67" t="s">
        <v>4645</v>
      </c>
      <c r="I2456" s="67" t="s">
        <v>4645</v>
      </c>
      <c r="J2456" s="69" t="s">
        <v>4646</v>
      </c>
      <c r="K2456" s="67" t="s">
        <v>135</v>
      </c>
      <c r="L2456" s="67" t="s">
        <v>4647</v>
      </c>
      <c r="M2456" s="26" t="s">
        <v>137</v>
      </c>
      <c r="N2456" s="26" t="s">
        <v>138</v>
      </c>
      <c r="O2456" s="26" t="s">
        <v>138</v>
      </c>
      <c r="Q2456" s="30">
        <v>83</v>
      </c>
      <c r="R2456" s="30">
        <v>9470</v>
      </c>
      <c r="S2456" s="31" t="e">
        <f>#N/A</f>
        <v>#N/A</v>
      </c>
      <c r="T2456" s="30">
        <v>2160</v>
      </c>
      <c r="AB2456" s="33" t="e">
        <f>#N/A</f>
        <v>#N/A</v>
      </c>
      <c r="AC2456" s="30">
        <v>1400</v>
      </c>
      <c r="AD2456" s="30" t="e">
        <f>#N/A</f>
        <v>#N/A</v>
      </c>
      <c r="AE2456" s="34">
        <v>0.85</v>
      </c>
      <c r="AG2456" s="30" t="e">
        <f>#N/A</f>
        <v>#N/A</v>
      </c>
      <c r="AH2456" s="30" t="e">
        <f>#N/A</f>
        <v>#N/A</v>
      </c>
      <c r="AI2456" s="30">
        <v>13085.1</v>
      </c>
      <c r="AJ2456" s="30">
        <v>12462</v>
      </c>
      <c r="AK2456" s="26" t="s">
        <v>139</v>
      </c>
      <c r="AL2456" s="26">
        <v>34</v>
      </c>
      <c r="AM2456" s="26" t="s">
        <v>4979</v>
      </c>
      <c r="AU2456" s="26" t="s">
        <v>4980</v>
      </c>
      <c r="AV2456" s="26" t="s">
        <v>4981</v>
      </c>
      <c r="AW2456" s="26" t="s">
        <v>4982</v>
      </c>
      <c r="BB2456" s="26" t="s">
        <v>4652</v>
      </c>
      <c r="BD2456" s="37">
        <v>44159</v>
      </c>
      <c r="BE2456" s="30">
        <v>36323</v>
      </c>
      <c r="BF2456" s="30">
        <v>51221</v>
      </c>
      <c r="BG2456" s="37" t="s">
        <v>4653</v>
      </c>
      <c r="BH2456" s="37" t="s">
        <v>4654</v>
      </c>
      <c r="BI2456" s="37" t="s">
        <v>4654</v>
      </c>
      <c r="BJ2456" s="138" t="e">
        <f>#N/A</f>
        <v>#N/A</v>
      </c>
      <c r="BK2456" s="138" t="e">
        <f>#N/A</f>
        <v>#N/A</v>
      </c>
      <c r="BL2456" s="138" t="e">
        <f>#N/A</f>
        <v>#N/A</v>
      </c>
      <c r="BM2456" s="138" t="e">
        <f>#N/A</f>
        <v>#N/A</v>
      </c>
      <c r="BN2456" s="26"/>
      <c r="BO2456" s="26"/>
      <c r="BP2456" s="26"/>
      <c r="BQ2456" s="38"/>
      <c r="BR2456" s="26"/>
      <c r="BS2456" s="26"/>
      <c r="BT2456" s="26"/>
      <c r="BU2456" s="26"/>
      <c r="BV2456" s="39"/>
    </row>
    <row r="2457" spans="1:74" ht="15" hidden="1" customHeight="1" thickBot="1">
      <c r="A2457" s="26">
        <v>2020</v>
      </c>
      <c r="B2457" s="67">
        <v>2453</v>
      </c>
      <c r="C2457" s="26" t="s">
        <v>129</v>
      </c>
      <c r="D2457" s="26" t="s">
        <v>4642</v>
      </c>
      <c r="E2457" s="26" t="s">
        <v>4643</v>
      </c>
      <c r="F2457" s="27">
        <v>44082</v>
      </c>
      <c r="G2457" s="67" t="s">
        <v>4995</v>
      </c>
      <c r="H2457" s="26" t="s">
        <v>4645</v>
      </c>
      <c r="I2457" s="26" t="s">
        <v>4645</v>
      </c>
      <c r="J2457" s="69" t="s">
        <v>4646</v>
      </c>
      <c r="K2457" s="26" t="s">
        <v>135</v>
      </c>
      <c r="L2457" s="26" t="s">
        <v>4647</v>
      </c>
      <c r="M2457" s="26" t="s">
        <v>137</v>
      </c>
      <c r="N2457" s="26" t="s">
        <v>138</v>
      </c>
      <c r="O2457" s="26" t="s">
        <v>138</v>
      </c>
      <c r="Q2457" s="30">
        <v>81</v>
      </c>
      <c r="R2457" s="30">
        <v>7020</v>
      </c>
      <c r="S2457" s="31" t="e">
        <f>#N/A</f>
        <v>#N/A</v>
      </c>
      <c r="T2457" s="30">
        <v>1253</v>
      </c>
      <c r="AB2457" s="33" t="e">
        <f>#N/A</f>
        <v>#N/A</v>
      </c>
      <c r="AC2457" s="30">
        <v>1400</v>
      </c>
      <c r="AD2457" s="30" t="e">
        <f>#N/A</f>
        <v>#N/A</v>
      </c>
      <c r="AE2457" s="34">
        <v>0.85179487179487179</v>
      </c>
      <c r="AG2457" s="30" t="e">
        <f>#N/A</f>
        <v>#N/A</v>
      </c>
      <c r="AH2457" s="30" t="e">
        <f>#N/A</f>
        <v>#N/A</v>
      </c>
      <c r="AI2457" s="30">
        <v>9699.9</v>
      </c>
      <c r="AJ2457" s="30">
        <v>9238</v>
      </c>
      <c r="AK2457" s="26" t="s">
        <v>139</v>
      </c>
      <c r="AL2457" s="26">
        <v>34</v>
      </c>
      <c r="AM2457" s="26" t="s">
        <v>4979</v>
      </c>
      <c r="AU2457" s="26" t="s">
        <v>4980</v>
      </c>
      <c r="AV2457" s="26" t="s">
        <v>4981</v>
      </c>
      <c r="AW2457" s="26" t="s">
        <v>4982</v>
      </c>
      <c r="BB2457" s="26" t="s">
        <v>4652</v>
      </c>
      <c r="BD2457" s="37">
        <v>44159</v>
      </c>
      <c r="BE2457" s="30">
        <v>36323</v>
      </c>
      <c r="BF2457" s="30">
        <v>51221</v>
      </c>
      <c r="BG2457" s="37" t="s">
        <v>4653</v>
      </c>
      <c r="BH2457" s="37" t="s">
        <v>4654</v>
      </c>
      <c r="BI2457" s="37" t="s">
        <v>4654</v>
      </c>
      <c r="BJ2457" s="138" t="e">
        <f>#N/A</f>
        <v>#N/A</v>
      </c>
      <c r="BK2457" s="138" t="e">
        <f>#N/A</f>
        <v>#N/A</v>
      </c>
      <c r="BL2457" s="138" t="e">
        <f>#N/A</f>
        <v>#N/A</v>
      </c>
      <c r="BM2457" s="138" t="e">
        <f>#N/A</f>
        <v>#N/A</v>
      </c>
      <c r="BN2457" s="26"/>
      <c r="BO2457" s="26"/>
      <c r="BP2457" s="26"/>
      <c r="BQ2457" s="38"/>
      <c r="BR2457" s="26"/>
      <c r="BS2457" s="26"/>
      <c r="BT2457" s="26"/>
      <c r="BU2457" s="26"/>
      <c r="BV2457" s="39"/>
    </row>
    <row r="2458" spans="1:74" ht="15" hidden="1" customHeight="1" thickBot="1">
      <c r="A2458" s="26">
        <v>2020</v>
      </c>
      <c r="B2458" s="67">
        <v>2454</v>
      </c>
      <c r="C2458" s="67" t="s">
        <v>129</v>
      </c>
      <c r="D2458" s="67" t="s">
        <v>4642</v>
      </c>
      <c r="E2458" s="67" t="s">
        <v>4643</v>
      </c>
      <c r="F2458" s="27">
        <v>44082</v>
      </c>
      <c r="G2458" s="67" t="s">
        <v>4996</v>
      </c>
      <c r="H2458" s="67" t="s">
        <v>4645</v>
      </c>
      <c r="I2458" s="67" t="s">
        <v>4645</v>
      </c>
      <c r="J2458" s="69" t="s">
        <v>4646</v>
      </c>
      <c r="K2458" s="67" t="s">
        <v>135</v>
      </c>
      <c r="L2458" s="67" t="s">
        <v>4647</v>
      </c>
      <c r="M2458" s="26" t="s">
        <v>137</v>
      </c>
      <c r="N2458" s="26" t="s">
        <v>138</v>
      </c>
      <c r="O2458" s="26" t="s">
        <v>138</v>
      </c>
      <c r="Q2458" s="30">
        <v>83</v>
      </c>
      <c r="R2458" s="30">
        <v>8760</v>
      </c>
      <c r="S2458" s="31" t="e">
        <f>#N/A</f>
        <v>#N/A</v>
      </c>
      <c r="T2458" s="30">
        <v>1838</v>
      </c>
      <c r="AB2458" s="33" t="e">
        <f>#N/A</f>
        <v>#N/A</v>
      </c>
      <c r="AC2458" s="30">
        <v>1400</v>
      </c>
      <c r="AD2458" s="30" t="e">
        <f>#N/A</f>
        <v>#N/A</v>
      </c>
      <c r="AE2458" s="34">
        <v>0.93</v>
      </c>
      <c r="AG2458" s="30" t="e">
        <f>#N/A</f>
        <v>#N/A</v>
      </c>
      <c r="AH2458" s="30" t="e">
        <f>#N/A</f>
        <v>#N/A</v>
      </c>
      <c r="AI2458" s="30">
        <v>12104.4</v>
      </c>
      <c r="AJ2458" s="30">
        <v>11528</v>
      </c>
      <c r="AK2458" s="26" t="s">
        <v>139</v>
      </c>
      <c r="AL2458" s="26">
        <v>34</v>
      </c>
      <c r="AM2458" s="26" t="s">
        <v>4979</v>
      </c>
      <c r="AU2458" s="26" t="s">
        <v>4980</v>
      </c>
      <c r="AV2458" s="26" t="s">
        <v>4981</v>
      </c>
      <c r="AW2458" s="26" t="s">
        <v>4982</v>
      </c>
      <c r="BB2458" s="26" t="s">
        <v>4652</v>
      </c>
      <c r="BD2458" s="37">
        <v>44159</v>
      </c>
      <c r="BE2458" s="30">
        <v>36323</v>
      </c>
      <c r="BF2458" s="30">
        <v>51221</v>
      </c>
      <c r="BG2458" s="37" t="s">
        <v>4653</v>
      </c>
      <c r="BH2458" s="37" t="s">
        <v>4654</v>
      </c>
      <c r="BI2458" s="37" t="s">
        <v>4654</v>
      </c>
      <c r="BJ2458" s="138" t="e">
        <f>#N/A</f>
        <v>#N/A</v>
      </c>
      <c r="BK2458" s="138" t="e">
        <f>#N/A</f>
        <v>#N/A</v>
      </c>
      <c r="BL2458" s="138" t="e">
        <f>#N/A</f>
        <v>#N/A</v>
      </c>
      <c r="BM2458" s="138" t="e">
        <f>#N/A</f>
        <v>#N/A</v>
      </c>
      <c r="BN2458" s="26"/>
      <c r="BO2458" s="26"/>
      <c r="BP2458" s="26"/>
      <c r="BQ2458" s="38"/>
      <c r="BR2458" s="26"/>
      <c r="BS2458" s="26"/>
      <c r="BT2458" s="26"/>
      <c r="BU2458" s="26"/>
      <c r="BV2458" s="39"/>
    </row>
    <row r="2459" spans="1:74" ht="15" hidden="1" customHeight="1" thickBot="1">
      <c r="A2459" s="26">
        <v>2020</v>
      </c>
      <c r="B2459" s="67">
        <v>2455</v>
      </c>
      <c r="C2459" s="26" t="s">
        <v>129</v>
      </c>
      <c r="D2459" s="26" t="s">
        <v>4642</v>
      </c>
      <c r="E2459" s="26" t="s">
        <v>4643</v>
      </c>
      <c r="F2459" s="27">
        <v>44082</v>
      </c>
      <c r="G2459" s="67" t="s">
        <v>4997</v>
      </c>
      <c r="H2459" s="26" t="s">
        <v>4645</v>
      </c>
      <c r="I2459" s="26" t="s">
        <v>4645</v>
      </c>
      <c r="J2459" s="69" t="s">
        <v>4646</v>
      </c>
      <c r="K2459" s="26" t="s">
        <v>135</v>
      </c>
      <c r="L2459" s="26" t="s">
        <v>4647</v>
      </c>
      <c r="M2459" s="26" t="s">
        <v>137</v>
      </c>
      <c r="N2459" s="26" t="s">
        <v>138</v>
      </c>
      <c r="O2459" s="26" t="s">
        <v>138</v>
      </c>
      <c r="Q2459" s="30">
        <v>80</v>
      </c>
      <c r="R2459" s="30">
        <v>7380</v>
      </c>
      <c r="S2459" s="31" t="e">
        <f>#N/A</f>
        <v>#N/A</v>
      </c>
      <c r="T2459" s="30">
        <v>1339</v>
      </c>
      <c r="AB2459" s="33" t="e">
        <f>#N/A</f>
        <v>#N/A</v>
      </c>
      <c r="AC2459" s="30">
        <v>1400</v>
      </c>
      <c r="AD2459" s="30" t="e">
        <f>#N/A</f>
        <v>#N/A</v>
      </c>
      <c r="AE2459" s="34">
        <v>0.93348837209302327</v>
      </c>
      <c r="AG2459" s="30" t="e">
        <f>#N/A</f>
        <v>#N/A</v>
      </c>
      <c r="AH2459" s="30" t="e">
        <f>#N/A</f>
        <v>#N/A</v>
      </c>
      <c r="AI2459" s="30">
        <v>10197.6</v>
      </c>
      <c r="AJ2459" s="30">
        <v>9712</v>
      </c>
      <c r="AK2459" s="26" t="s">
        <v>139</v>
      </c>
      <c r="AL2459" s="26">
        <v>34</v>
      </c>
      <c r="AM2459" s="26" t="s">
        <v>4979</v>
      </c>
      <c r="AU2459" s="26" t="s">
        <v>4980</v>
      </c>
      <c r="AV2459" s="26" t="s">
        <v>4981</v>
      </c>
      <c r="AW2459" s="26" t="s">
        <v>4982</v>
      </c>
      <c r="BB2459" s="26" t="s">
        <v>4652</v>
      </c>
      <c r="BD2459" s="37">
        <v>44159</v>
      </c>
      <c r="BE2459" s="30">
        <v>36323</v>
      </c>
      <c r="BF2459" s="30">
        <v>51221</v>
      </c>
      <c r="BG2459" s="37" t="s">
        <v>4653</v>
      </c>
      <c r="BH2459" s="37" t="s">
        <v>4654</v>
      </c>
      <c r="BI2459" s="37" t="s">
        <v>4654</v>
      </c>
      <c r="BJ2459" s="138" t="e">
        <f>#N/A</f>
        <v>#N/A</v>
      </c>
      <c r="BK2459" s="138" t="e">
        <f>#N/A</f>
        <v>#N/A</v>
      </c>
      <c r="BL2459" s="138" t="e">
        <f>#N/A</f>
        <v>#N/A</v>
      </c>
      <c r="BM2459" s="138" t="e">
        <f>#N/A</f>
        <v>#N/A</v>
      </c>
      <c r="BN2459" s="26"/>
      <c r="BO2459" s="26"/>
      <c r="BP2459" s="26"/>
      <c r="BQ2459" s="38"/>
      <c r="BR2459" s="26"/>
      <c r="BS2459" s="26"/>
      <c r="BT2459" s="26"/>
      <c r="BU2459" s="26"/>
      <c r="BV2459" s="39"/>
    </row>
    <row r="2460" spans="1:74" ht="15" hidden="1" customHeight="1" thickBot="1">
      <c r="A2460" s="26">
        <v>2020</v>
      </c>
      <c r="B2460" s="67">
        <v>2456</v>
      </c>
      <c r="C2460" s="67" t="s">
        <v>129</v>
      </c>
      <c r="D2460" s="67" t="s">
        <v>4642</v>
      </c>
      <c r="E2460" s="67" t="s">
        <v>4643</v>
      </c>
      <c r="F2460" s="27">
        <v>44082</v>
      </c>
      <c r="G2460" s="67" t="s">
        <v>4998</v>
      </c>
      <c r="H2460" s="67" t="s">
        <v>4645</v>
      </c>
      <c r="I2460" s="67" t="s">
        <v>4645</v>
      </c>
      <c r="J2460" s="69" t="s">
        <v>4646</v>
      </c>
      <c r="K2460" s="67" t="s">
        <v>135</v>
      </c>
      <c r="L2460" s="67" t="s">
        <v>4647</v>
      </c>
      <c r="M2460" s="26" t="s">
        <v>137</v>
      </c>
      <c r="N2460" s="26" t="s">
        <v>138</v>
      </c>
      <c r="O2460" s="26" t="s">
        <v>138</v>
      </c>
      <c r="Q2460" s="30">
        <v>81</v>
      </c>
      <c r="R2460" s="30">
        <v>8640</v>
      </c>
      <c r="S2460" s="31" t="e">
        <f>#N/A</f>
        <v>#N/A</v>
      </c>
      <c r="T2460" s="30">
        <v>1986</v>
      </c>
      <c r="AB2460" s="33" t="e">
        <f>#N/A</f>
        <v>#N/A</v>
      </c>
      <c r="AC2460" s="30">
        <v>1400</v>
      </c>
      <c r="AD2460" s="30" t="e">
        <f>#N/A</f>
        <v>#N/A</v>
      </c>
      <c r="AE2460" s="34">
        <v>0.89</v>
      </c>
      <c r="AG2460" s="30" t="e">
        <f>#N/A</f>
        <v>#N/A</v>
      </c>
      <c r="AH2460" s="30" t="e">
        <f>#N/A</f>
        <v>#N/A</v>
      </c>
      <c r="AI2460" s="30">
        <v>11938.5</v>
      </c>
      <c r="AJ2460" s="30">
        <v>11370</v>
      </c>
      <c r="AK2460" s="26" t="s">
        <v>139</v>
      </c>
      <c r="AL2460" s="26">
        <v>34</v>
      </c>
      <c r="AM2460" s="26" t="s">
        <v>4979</v>
      </c>
      <c r="AU2460" s="26" t="s">
        <v>4980</v>
      </c>
      <c r="AV2460" s="26" t="s">
        <v>4981</v>
      </c>
      <c r="AW2460" s="26" t="s">
        <v>4982</v>
      </c>
      <c r="BB2460" s="26" t="s">
        <v>4652</v>
      </c>
      <c r="BD2460" s="37">
        <v>44159</v>
      </c>
      <c r="BE2460" s="30">
        <v>36323</v>
      </c>
      <c r="BF2460" s="30">
        <v>51221</v>
      </c>
      <c r="BG2460" s="37" t="s">
        <v>4653</v>
      </c>
      <c r="BH2460" s="37" t="s">
        <v>4654</v>
      </c>
      <c r="BI2460" s="37" t="s">
        <v>4654</v>
      </c>
      <c r="BJ2460" s="138" t="e">
        <f>#N/A</f>
        <v>#N/A</v>
      </c>
      <c r="BK2460" s="138" t="e">
        <f>#N/A</f>
        <v>#N/A</v>
      </c>
      <c r="BL2460" s="138" t="e">
        <f>#N/A</f>
        <v>#N/A</v>
      </c>
      <c r="BM2460" s="138" t="e">
        <f>#N/A</f>
        <v>#N/A</v>
      </c>
      <c r="BN2460" s="26"/>
      <c r="BO2460" s="26"/>
      <c r="BP2460" s="26"/>
      <c r="BQ2460" s="38"/>
      <c r="BR2460" s="26"/>
      <c r="BS2460" s="26"/>
      <c r="BT2460" s="26"/>
      <c r="BU2460" s="26"/>
      <c r="BV2460" s="39"/>
    </row>
    <row r="2461" spans="1:74" ht="15" hidden="1" customHeight="1" thickBot="1">
      <c r="A2461" s="26">
        <v>2020</v>
      </c>
      <c r="B2461" s="67">
        <v>2457</v>
      </c>
      <c r="C2461" s="26" t="s">
        <v>129</v>
      </c>
      <c r="D2461" s="26" t="s">
        <v>4642</v>
      </c>
      <c r="E2461" s="26" t="s">
        <v>4643</v>
      </c>
      <c r="F2461" s="27">
        <v>44082</v>
      </c>
      <c r="G2461" s="67" t="s">
        <v>4999</v>
      </c>
      <c r="H2461" s="26" t="s">
        <v>4645</v>
      </c>
      <c r="I2461" s="26" t="s">
        <v>4645</v>
      </c>
      <c r="J2461" s="69" t="s">
        <v>4646</v>
      </c>
      <c r="K2461" s="26" t="s">
        <v>135</v>
      </c>
      <c r="L2461" s="26" t="s">
        <v>4647</v>
      </c>
      <c r="M2461" s="26" t="s">
        <v>137</v>
      </c>
      <c r="N2461" s="26" t="s">
        <v>138</v>
      </c>
      <c r="O2461" s="26" t="s">
        <v>138</v>
      </c>
      <c r="Q2461" s="30">
        <v>81</v>
      </c>
      <c r="R2461" s="30">
        <v>7990</v>
      </c>
      <c r="S2461" s="31" t="e">
        <f>#N/A</f>
        <v>#N/A</v>
      </c>
      <c r="T2461" s="30">
        <v>1806</v>
      </c>
      <c r="AB2461" s="33" t="e">
        <f>#N/A</f>
        <v>#N/A</v>
      </c>
      <c r="AC2461" s="30">
        <v>1400</v>
      </c>
      <c r="AD2461" s="30" t="e">
        <f>#N/A</f>
        <v>#N/A</v>
      </c>
      <c r="AE2461" s="34">
        <v>0.88740740740740742</v>
      </c>
      <c r="AG2461" s="30" t="e">
        <f>#N/A</f>
        <v>#N/A</v>
      </c>
      <c r="AH2461" s="30" t="e">
        <f>#N/A</f>
        <v>#N/A</v>
      </c>
      <c r="AI2461" s="30">
        <v>11039.7</v>
      </c>
      <c r="AJ2461" s="30">
        <v>10514</v>
      </c>
      <c r="AK2461" s="26" t="s">
        <v>139</v>
      </c>
      <c r="AL2461" s="26">
        <v>34</v>
      </c>
      <c r="AM2461" s="26" t="s">
        <v>4979</v>
      </c>
      <c r="AU2461" s="26" t="s">
        <v>4980</v>
      </c>
      <c r="AV2461" s="26" t="s">
        <v>4981</v>
      </c>
      <c r="AW2461" s="26" t="s">
        <v>4982</v>
      </c>
      <c r="BB2461" s="26" t="s">
        <v>4652</v>
      </c>
      <c r="BD2461" s="37">
        <v>44159</v>
      </c>
      <c r="BE2461" s="30">
        <v>36323</v>
      </c>
      <c r="BF2461" s="30">
        <v>51221</v>
      </c>
      <c r="BG2461" s="37" t="s">
        <v>4653</v>
      </c>
      <c r="BH2461" s="37" t="s">
        <v>4654</v>
      </c>
      <c r="BI2461" s="37" t="s">
        <v>4654</v>
      </c>
      <c r="BJ2461" s="138" t="e">
        <f>#N/A</f>
        <v>#N/A</v>
      </c>
      <c r="BK2461" s="138" t="e">
        <f>#N/A</f>
        <v>#N/A</v>
      </c>
      <c r="BL2461" s="138" t="e">
        <f>#N/A</f>
        <v>#N/A</v>
      </c>
      <c r="BM2461" s="138" t="e">
        <f>#N/A</f>
        <v>#N/A</v>
      </c>
      <c r="BN2461" s="26"/>
      <c r="BO2461" s="26"/>
      <c r="BP2461" s="26"/>
      <c r="BQ2461" s="38"/>
      <c r="BR2461" s="26"/>
      <c r="BS2461" s="26"/>
      <c r="BT2461" s="26"/>
      <c r="BU2461" s="26"/>
      <c r="BV2461" s="39"/>
    </row>
    <row r="2462" spans="1:74" ht="15" hidden="1" customHeight="1" thickBot="1">
      <c r="A2462" s="26">
        <v>2020</v>
      </c>
      <c r="B2462" s="67">
        <v>2458</v>
      </c>
      <c r="C2462" s="67" t="s">
        <v>129</v>
      </c>
      <c r="D2462" s="67" t="s">
        <v>4642</v>
      </c>
      <c r="E2462" s="67" t="s">
        <v>4643</v>
      </c>
      <c r="F2462" s="27">
        <v>44082</v>
      </c>
      <c r="G2462" s="67" t="s">
        <v>5000</v>
      </c>
      <c r="H2462" s="67" t="s">
        <v>4645</v>
      </c>
      <c r="I2462" s="67" t="s">
        <v>4645</v>
      </c>
      <c r="J2462" s="69" t="s">
        <v>4646</v>
      </c>
      <c r="K2462" s="67" t="s">
        <v>135</v>
      </c>
      <c r="L2462" s="67" t="s">
        <v>4647</v>
      </c>
      <c r="M2462" s="26" t="s">
        <v>137</v>
      </c>
      <c r="N2462" s="26" t="s">
        <v>138</v>
      </c>
      <c r="O2462" s="26" t="s">
        <v>138</v>
      </c>
      <c r="Q2462" s="30">
        <v>81</v>
      </c>
      <c r="R2462" s="30">
        <v>9080</v>
      </c>
      <c r="S2462" s="31" t="e">
        <f>#N/A</f>
        <v>#N/A</v>
      </c>
      <c r="T2462" s="30">
        <v>1652</v>
      </c>
      <c r="AB2462" s="33" t="e">
        <f>#N/A</f>
        <v>#N/A</v>
      </c>
      <c r="AC2462" s="30">
        <v>1400</v>
      </c>
      <c r="AD2462" s="30" t="e">
        <f>#N/A</f>
        <v>#N/A</v>
      </c>
      <c r="AE2462" s="34">
        <v>0.74</v>
      </c>
      <c r="AG2462" s="30" t="e">
        <f>#N/A</f>
        <v>#N/A</v>
      </c>
      <c r="AH2462" s="30" t="e">
        <f>#N/A</f>
        <v>#N/A</v>
      </c>
      <c r="AI2462" s="30">
        <v>12546.45</v>
      </c>
      <c r="AJ2462" s="30">
        <v>11949</v>
      </c>
      <c r="AK2462" s="26" t="s">
        <v>139</v>
      </c>
      <c r="AL2462" s="26">
        <v>34</v>
      </c>
      <c r="AM2462" s="26" t="s">
        <v>4979</v>
      </c>
      <c r="AU2462" s="26" t="s">
        <v>4980</v>
      </c>
      <c r="AV2462" s="26" t="s">
        <v>4981</v>
      </c>
      <c r="AW2462" s="26" t="s">
        <v>4982</v>
      </c>
      <c r="BB2462" s="26" t="s">
        <v>4652</v>
      </c>
      <c r="BD2462" s="37">
        <v>44159</v>
      </c>
      <c r="BE2462" s="30">
        <v>36323</v>
      </c>
      <c r="BF2462" s="30">
        <v>51221</v>
      </c>
      <c r="BG2462" s="37" t="s">
        <v>4653</v>
      </c>
      <c r="BH2462" s="37" t="s">
        <v>4654</v>
      </c>
      <c r="BI2462" s="37" t="s">
        <v>4654</v>
      </c>
      <c r="BJ2462" s="138" t="e">
        <f>#N/A</f>
        <v>#N/A</v>
      </c>
      <c r="BK2462" s="138" t="e">
        <f>#N/A</f>
        <v>#N/A</v>
      </c>
      <c r="BL2462" s="138" t="e">
        <f>#N/A</f>
        <v>#N/A</v>
      </c>
      <c r="BM2462" s="138" t="e">
        <f>#N/A</f>
        <v>#N/A</v>
      </c>
      <c r="BN2462" s="26"/>
      <c r="BO2462" s="26"/>
      <c r="BP2462" s="26"/>
      <c r="BQ2462" s="38"/>
      <c r="BR2462" s="26"/>
      <c r="BS2462" s="26"/>
      <c r="BT2462" s="26"/>
      <c r="BU2462" s="26"/>
      <c r="BV2462" s="39"/>
    </row>
    <row r="2463" spans="1:74" ht="15" hidden="1" customHeight="1" thickBot="1">
      <c r="A2463" s="26">
        <v>2020</v>
      </c>
      <c r="B2463" s="67">
        <v>2459</v>
      </c>
      <c r="C2463" s="26" t="s">
        <v>129</v>
      </c>
      <c r="D2463" s="26" t="s">
        <v>4642</v>
      </c>
      <c r="E2463" s="26" t="s">
        <v>4643</v>
      </c>
      <c r="F2463" s="27">
        <v>44082</v>
      </c>
      <c r="G2463" s="67" t="s">
        <v>5001</v>
      </c>
      <c r="H2463" s="26" t="s">
        <v>4645</v>
      </c>
      <c r="I2463" s="26" t="s">
        <v>4645</v>
      </c>
      <c r="J2463" s="69" t="s">
        <v>4646</v>
      </c>
      <c r="K2463" s="26" t="s">
        <v>135</v>
      </c>
      <c r="L2463" s="26" t="s">
        <v>4647</v>
      </c>
      <c r="M2463" s="26" t="s">
        <v>137</v>
      </c>
      <c r="N2463" s="26" t="s">
        <v>138</v>
      </c>
      <c r="O2463" s="26" t="s">
        <v>138</v>
      </c>
      <c r="Q2463" s="30">
        <v>79</v>
      </c>
      <c r="R2463" s="30">
        <v>7880</v>
      </c>
      <c r="S2463" s="31" t="e">
        <f>#N/A</f>
        <v>#N/A</v>
      </c>
      <c r="T2463" s="30">
        <v>1512</v>
      </c>
      <c r="AB2463" s="33" t="e">
        <f>#N/A</f>
        <v>#N/A</v>
      </c>
      <c r="AC2463" s="30">
        <v>1400</v>
      </c>
      <c r="AD2463" s="30" t="e">
        <f>#N/A</f>
        <v>#N/A</v>
      </c>
      <c r="AE2463" s="34">
        <v>0.73609756097560974</v>
      </c>
      <c r="AG2463" s="30" t="e">
        <f>#N/A</f>
        <v>#N/A</v>
      </c>
      <c r="AH2463" s="30" t="e">
        <f>#N/A</f>
        <v>#N/A</v>
      </c>
      <c r="AI2463" s="30">
        <v>10888.5</v>
      </c>
      <c r="AJ2463" s="30">
        <v>10370</v>
      </c>
      <c r="AK2463" s="26" t="s">
        <v>139</v>
      </c>
      <c r="AL2463" s="26">
        <v>34</v>
      </c>
      <c r="AM2463" s="26" t="s">
        <v>4979</v>
      </c>
      <c r="AU2463" s="26" t="s">
        <v>4980</v>
      </c>
      <c r="AV2463" s="26" t="s">
        <v>4981</v>
      </c>
      <c r="AW2463" s="26" t="s">
        <v>4982</v>
      </c>
      <c r="BB2463" s="26" t="s">
        <v>4652</v>
      </c>
      <c r="BD2463" s="37">
        <v>44159</v>
      </c>
      <c r="BE2463" s="30">
        <v>36323</v>
      </c>
      <c r="BF2463" s="30">
        <v>51221</v>
      </c>
      <c r="BG2463" s="37" t="s">
        <v>4653</v>
      </c>
      <c r="BH2463" s="37" t="s">
        <v>4654</v>
      </c>
      <c r="BI2463" s="37" t="s">
        <v>4654</v>
      </c>
      <c r="BJ2463" s="138" t="e">
        <f>#N/A</f>
        <v>#N/A</v>
      </c>
      <c r="BK2463" s="138" t="e">
        <f>#N/A</f>
        <v>#N/A</v>
      </c>
      <c r="BL2463" s="138" t="e">
        <f>#N/A</f>
        <v>#N/A</v>
      </c>
      <c r="BM2463" s="138" t="e">
        <f>#N/A</f>
        <v>#N/A</v>
      </c>
      <c r="BN2463" s="26"/>
      <c r="BO2463" s="26"/>
      <c r="BP2463" s="26"/>
      <c r="BQ2463" s="38"/>
      <c r="BR2463" s="26"/>
      <c r="BS2463" s="26"/>
      <c r="BT2463" s="26"/>
      <c r="BU2463" s="26"/>
      <c r="BV2463" s="39"/>
    </row>
    <row r="2464" spans="1:74" ht="15" hidden="1" customHeight="1" thickBot="1">
      <c r="A2464" s="26">
        <v>2020</v>
      </c>
      <c r="B2464" s="67">
        <v>2460</v>
      </c>
      <c r="C2464" s="67" t="s">
        <v>129</v>
      </c>
      <c r="D2464" s="67" t="s">
        <v>4642</v>
      </c>
      <c r="E2464" s="67" t="s">
        <v>4643</v>
      </c>
      <c r="F2464" s="27">
        <v>44082</v>
      </c>
      <c r="G2464" s="67" t="s">
        <v>5002</v>
      </c>
      <c r="H2464" s="67" t="s">
        <v>4645</v>
      </c>
      <c r="I2464" s="67" t="s">
        <v>4645</v>
      </c>
      <c r="J2464" s="69" t="s">
        <v>4646</v>
      </c>
      <c r="K2464" s="67" t="s">
        <v>135</v>
      </c>
      <c r="L2464" s="67" t="s">
        <v>4647</v>
      </c>
      <c r="M2464" s="26" t="s">
        <v>137</v>
      </c>
      <c r="N2464" s="26" t="s">
        <v>138</v>
      </c>
      <c r="O2464" s="26" t="s">
        <v>138</v>
      </c>
      <c r="Q2464" s="30">
        <v>82</v>
      </c>
      <c r="R2464" s="30">
        <v>8990</v>
      </c>
      <c r="S2464" s="31" t="e">
        <f>#N/A</f>
        <v>#N/A</v>
      </c>
      <c r="T2464" s="30">
        <v>1778</v>
      </c>
      <c r="AB2464" s="33" t="e">
        <f>#N/A</f>
        <v>#N/A</v>
      </c>
      <c r="AC2464" s="30">
        <v>1400</v>
      </c>
      <c r="AD2464" s="30" t="e">
        <f>#N/A</f>
        <v>#N/A</v>
      </c>
      <c r="AE2464" s="34">
        <v>0.98</v>
      </c>
      <c r="AG2464" s="30" t="e">
        <f>#N/A</f>
        <v>#N/A</v>
      </c>
      <c r="AH2464" s="30" t="e">
        <f>#N/A</f>
        <v>#N/A</v>
      </c>
      <c r="AI2464" s="30">
        <v>12421.5</v>
      </c>
      <c r="AJ2464" s="30">
        <v>11830</v>
      </c>
      <c r="AK2464" s="26" t="s">
        <v>139</v>
      </c>
      <c r="AL2464" s="26">
        <v>34</v>
      </c>
      <c r="AM2464" s="26" t="s">
        <v>4979</v>
      </c>
      <c r="AU2464" s="26" t="s">
        <v>4980</v>
      </c>
      <c r="AV2464" s="26" t="s">
        <v>4981</v>
      </c>
      <c r="AW2464" s="26" t="s">
        <v>4982</v>
      </c>
      <c r="BB2464" s="26" t="s">
        <v>4652</v>
      </c>
      <c r="BD2464" s="37">
        <v>44159</v>
      </c>
      <c r="BE2464" s="30">
        <v>36323</v>
      </c>
      <c r="BF2464" s="30">
        <v>51221</v>
      </c>
      <c r="BG2464" s="37" t="s">
        <v>4653</v>
      </c>
      <c r="BH2464" s="37" t="s">
        <v>4654</v>
      </c>
      <c r="BI2464" s="37" t="s">
        <v>4654</v>
      </c>
      <c r="BJ2464" s="138" t="e">
        <f>#N/A</f>
        <v>#N/A</v>
      </c>
      <c r="BK2464" s="138" t="e">
        <f>#N/A</f>
        <v>#N/A</v>
      </c>
      <c r="BL2464" s="138" t="e">
        <f>#N/A</f>
        <v>#N/A</v>
      </c>
      <c r="BM2464" s="138" t="e">
        <f>#N/A</f>
        <v>#N/A</v>
      </c>
      <c r="BN2464" s="26"/>
      <c r="BO2464" s="26"/>
      <c r="BP2464" s="26"/>
      <c r="BQ2464" s="38"/>
      <c r="BR2464" s="26"/>
      <c r="BS2464" s="26"/>
      <c r="BT2464" s="26"/>
      <c r="BU2464" s="26"/>
      <c r="BV2464" s="39"/>
    </row>
    <row r="2465" spans="1:74" ht="15" hidden="1" customHeight="1" thickBot="1">
      <c r="A2465" s="26">
        <v>2020</v>
      </c>
      <c r="B2465" s="67">
        <v>2461</v>
      </c>
      <c r="C2465" s="26" t="s">
        <v>129</v>
      </c>
      <c r="D2465" s="26" t="s">
        <v>4642</v>
      </c>
      <c r="E2465" s="26" t="s">
        <v>4643</v>
      </c>
      <c r="F2465" s="27">
        <v>44082</v>
      </c>
      <c r="G2465" s="67" t="s">
        <v>5003</v>
      </c>
      <c r="H2465" s="26" t="s">
        <v>4645</v>
      </c>
      <c r="I2465" s="26" t="s">
        <v>4645</v>
      </c>
      <c r="J2465" s="69" t="s">
        <v>4646</v>
      </c>
      <c r="K2465" s="26" t="s">
        <v>135</v>
      </c>
      <c r="L2465" s="26" t="s">
        <v>4647</v>
      </c>
      <c r="M2465" s="26" t="s">
        <v>137</v>
      </c>
      <c r="N2465" s="26" t="s">
        <v>138</v>
      </c>
      <c r="O2465" s="26" t="s">
        <v>138</v>
      </c>
      <c r="Q2465" s="30">
        <v>83</v>
      </c>
      <c r="R2465" s="30">
        <v>8030</v>
      </c>
      <c r="S2465" s="31" t="e">
        <f>#N/A</f>
        <v>#N/A</v>
      </c>
      <c r="T2465" s="30">
        <v>1853</v>
      </c>
      <c r="AB2465" s="33" t="e">
        <f>#N/A</f>
        <v>#N/A</v>
      </c>
      <c r="AC2465" s="30">
        <v>1400</v>
      </c>
      <c r="AD2465" s="30" t="e">
        <f>#N/A</f>
        <v>#N/A</v>
      </c>
      <c r="AE2465" s="34">
        <v>0.98</v>
      </c>
      <c r="AG2465" s="30" t="e">
        <f>#N/A</f>
        <v>#N/A</v>
      </c>
      <c r="AH2465" s="30" t="e">
        <f>#N/A</f>
        <v>#N/A</v>
      </c>
      <c r="AI2465" s="30">
        <v>11095.35</v>
      </c>
      <c r="AJ2465" s="30">
        <v>10567</v>
      </c>
      <c r="AK2465" s="26" t="s">
        <v>139</v>
      </c>
      <c r="AL2465" s="26">
        <v>34</v>
      </c>
      <c r="AM2465" s="26" t="s">
        <v>4979</v>
      </c>
      <c r="AU2465" s="26" t="s">
        <v>4980</v>
      </c>
      <c r="AV2465" s="26" t="s">
        <v>4981</v>
      </c>
      <c r="AW2465" s="26" t="s">
        <v>4982</v>
      </c>
      <c r="BB2465" s="26" t="s">
        <v>4652</v>
      </c>
      <c r="BD2465" s="37">
        <v>44159</v>
      </c>
      <c r="BE2465" s="30">
        <v>36323</v>
      </c>
      <c r="BF2465" s="30">
        <v>51221</v>
      </c>
      <c r="BG2465" s="37" t="s">
        <v>4653</v>
      </c>
      <c r="BH2465" s="37" t="s">
        <v>4654</v>
      </c>
      <c r="BI2465" s="37" t="s">
        <v>4654</v>
      </c>
      <c r="BJ2465" s="138" t="e">
        <f>#N/A</f>
        <v>#N/A</v>
      </c>
      <c r="BK2465" s="138" t="e">
        <f>#N/A</f>
        <v>#N/A</v>
      </c>
      <c r="BL2465" s="138" t="e">
        <f>#N/A</f>
        <v>#N/A</v>
      </c>
      <c r="BM2465" s="138" t="e">
        <f>#N/A</f>
        <v>#N/A</v>
      </c>
      <c r="BN2465" s="26"/>
      <c r="BO2465" s="26"/>
      <c r="BP2465" s="26"/>
      <c r="BQ2465" s="38"/>
      <c r="BR2465" s="26"/>
      <c r="BS2465" s="26"/>
      <c r="BT2465" s="26"/>
      <c r="BU2465" s="26"/>
      <c r="BV2465" s="39"/>
    </row>
    <row r="2466" spans="1:74" ht="15" hidden="1" customHeight="1" thickBot="1">
      <c r="A2466" s="26">
        <v>2020</v>
      </c>
      <c r="B2466" s="67">
        <v>2462</v>
      </c>
      <c r="C2466" s="67" t="s">
        <v>129</v>
      </c>
      <c r="D2466" s="67" t="s">
        <v>4642</v>
      </c>
      <c r="E2466" s="67" t="s">
        <v>4643</v>
      </c>
      <c r="F2466" s="27">
        <v>44082</v>
      </c>
      <c r="G2466" s="67" t="s">
        <v>5004</v>
      </c>
      <c r="H2466" s="67" t="s">
        <v>4645</v>
      </c>
      <c r="I2466" s="67" t="s">
        <v>4645</v>
      </c>
      <c r="J2466" s="69" t="s">
        <v>4646</v>
      </c>
      <c r="K2466" s="67" t="s">
        <v>135</v>
      </c>
      <c r="L2466" s="67" t="s">
        <v>4647</v>
      </c>
      <c r="M2466" s="26" t="s">
        <v>137</v>
      </c>
      <c r="N2466" s="26" t="s">
        <v>138</v>
      </c>
      <c r="O2466" s="26" t="s">
        <v>138</v>
      </c>
      <c r="Q2466" s="30">
        <v>77</v>
      </c>
      <c r="R2466" s="30">
        <v>6120</v>
      </c>
      <c r="S2466" s="31" t="e">
        <f>#N/A</f>
        <v>#N/A</v>
      </c>
      <c r="T2466" s="30">
        <v>1378</v>
      </c>
      <c r="AB2466" s="33" t="e">
        <f>#N/A</f>
        <v>#N/A</v>
      </c>
      <c r="AC2466" s="30">
        <v>1400</v>
      </c>
      <c r="AD2466" s="30" t="e">
        <f>#N/A</f>
        <v>#N/A</v>
      </c>
      <c r="AE2466" s="34">
        <v>0.93</v>
      </c>
      <c r="AG2466" s="30" t="e">
        <f>#N/A</f>
        <v>#N/A</v>
      </c>
      <c r="AH2466" s="30" t="e">
        <f>#N/A</f>
        <v>#N/A</v>
      </c>
      <c r="AI2466" s="30">
        <v>8455.65</v>
      </c>
      <c r="AJ2466" s="30">
        <v>8053</v>
      </c>
      <c r="AK2466" s="26" t="s">
        <v>139</v>
      </c>
      <c r="AL2466" s="26">
        <v>34</v>
      </c>
      <c r="AM2466" s="26" t="s">
        <v>4979</v>
      </c>
      <c r="AU2466" s="26" t="s">
        <v>4980</v>
      </c>
      <c r="AV2466" s="26" t="s">
        <v>4981</v>
      </c>
      <c r="AW2466" s="26" t="s">
        <v>4982</v>
      </c>
      <c r="BB2466" s="26" t="s">
        <v>4652</v>
      </c>
      <c r="BD2466" s="37">
        <v>44159</v>
      </c>
      <c r="BE2466" s="30">
        <v>36323</v>
      </c>
      <c r="BF2466" s="30">
        <v>51221</v>
      </c>
      <c r="BG2466" s="37" t="s">
        <v>4653</v>
      </c>
      <c r="BH2466" s="37" t="s">
        <v>4654</v>
      </c>
      <c r="BI2466" s="37" t="s">
        <v>4654</v>
      </c>
      <c r="BJ2466" s="138" t="e">
        <f>#N/A</f>
        <v>#N/A</v>
      </c>
      <c r="BK2466" s="138" t="e">
        <f>#N/A</f>
        <v>#N/A</v>
      </c>
      <c r="BL2466" s="138" t="e">
        <f>#N/A</f>
        <v>#N/A</v>
      </c>
      <c r="BM2466" s="138" t="e">
        <f>#N/A</f>
        <v>#N/A</v>
      </c>
      <c r="BN2466" s="26"/>
      <c r="BO2466" s="26"/>
      <c r="BP2466" s="26"/>
      <c r="BQ2466" s="38"/>
      <c r="BR2466" s="26"/>
      <c r="BS2466" s="26"/>
      <c r="BT2466" s="26"/>
      <c r="BU2466" s="26"/>
      <c r="BV2466" s="39"/>
    </row>
    <row r="2467" spans="1:74" ht="15" hidden="1" customHeight="1" thickBot="1">
      <c r="A2467" s="26">
        <v>2020</v>
      </c>
      <c r="B2467" s="67">
        <v>2463</v>
      </c>
      <c r="C2467" s="26" t="s">
        <v>129</v>
      </c>
      <c r="D2467" s="26" t="s">
        <v>4642</v>
      </c>
      <c r="E2467" s="26" t="s">
        <v>4643</v>
      </c>
      <c r="F2467" s="27">
        <v>44082</v>
      </c>
      <c r="G2467" s="67" t="s">
        <v>5005</v>
      </c>
      <c r="H2467" s="26" t="s">
        <v>4645</v>
      </c>
      <c r="I2467" s="26" t="s">
        <v>4645</v>
      </c>
      <c r="J2467" s="69" t="s">
        <v>4646</v>
      </c>
      <c r="K2467" s="26" t="s">
        <v>135</v>
      </c>
      <c r="L2467" s="26" t="s">
        <v>4647</v>
      </c>
      <c r="M2467" s="26" t="s">
        <v>137</v>
      </c>
      <c r="N2467" s="26" t="s">
        <v>138</v>
      </c>
      <c r="O2467" s="26" t="s">
        <v>138</v>
      </c>
      <c r="Q2467" s="30">
        <v>77</v>
      </c>
      <c r="R2467" s="30">
        <v>6780</v>
      </c>
      <c r="S2467" s="31" t="e">
        <f>#N/A</f>
        <v>#N/A</v>
      </c>
      <c r="T2467" s="30">
        <v>1511</v>
      </c>
      <c r="AB2467" s="33" t="e">
        <f>#N/A</f>
        <v>#N/A</v>
      </c>
      <c r="AC2467" s="30">
        <v>1400</v>
      </c>
      <c r="AD2467" s="30" t="e">
        <f>#N/A</f>
        <v>#N/A</v>
      </c>
      <c r="AE2467" s="34">
        <v>0.93454545454545457</v>
      </c>
      <c r="AG2467" s="30" t="e">
        <f>#N/A</f>
        <v>#N/A</v>
      </c>
      <c r="AH2467" s="30" t="e">
        <f>#N/A</f>
        <v>#N/A</v>
      </c>
      <c r="AI2467" s="30">
        <v>9368.1</v>
      </c>
      <c r="AJ2467" s="30">
        <v>8922</v>
      </c>
      <c r="AK2467" s="26" t="s">
        <v>139</v>
      </c>
      <c r="AL2467" s="26">
        <v>34</v>
      </c>
      <c r="AM2467" s="26" t="s">
        <v>4979</v>
      </c>
      <c r="AU2467" s="26" t="s">
        <v>4980</v>
      </c>
      <c r="AV2467" s="26" t="s">
        <v>4981</v>
      </c>
      <c r="AW2467" s="26" t="s">
        <v>4982</v>
      </c>
      <c r="BB2467" s="26" t="s">
        <v>4652</v>
      </c>
      <c r="BD2467" s="37">
        <v>44159</v>
      </c>
      <c r="BE2467" s="30">
        <v>36323</v>
      </c>
      <c r="BF2467" s="30">
        <v>51221</v>
      </c>
      <c r="BG2467" s="37" t="s">
        <v>4653</v>
      </c>
      <c r="BH2467" s="37" t="s">
        <v>4654</v>
      </c>
      <c r="BI2467" s="37" t="s">
        <v>4654</v>
      </c>
      <c r="BJ2467" s="138" t="e">
        <f>#N/A</f>
        <v>#N/A</v>
      </c>
      <c r="BK2467" s="138" t="e">
        <f>#N/A</f>
        <v>#N/A</v>
      </c>
      <c r="BL2467" s="138" t="e">
        <f>#N/A</f>
        <v>#N/A</v>
      </c>
      <c r="BM2467" s="138" t="e">
        <f>#N/A</f>
        <v>#N/A</v>
      </c>
      <c r="BN2467" s="26"/>
      <c r="BO2467" s="26"/>
      <c r="BP2467" s="26"/>
      <c r="BQ2467" s="38"/>
      <c r="BR2467" s="26"/>
      <c r="BS2467" s="26"/>
      <c r="BT2467" s="26"/>
      <c r="BU2467" s="26"/>
      <c r="BV2467" s="39"/>
    </row>
    <row r="2468" spans="1:74" ht="15" hidden="1" customHeight="1" thickBot="1">
      <c r="A2468" s="26">
        <v>2020</v>
      </c>
      <c r="B2468" s="67">
        <v>2464</v>
      </c>
      <c r="C2468" s="67" t="s">
        <v>129</v>
      </c>
      <c r="D2468" s="67" t="s">
        <v>4642</v>
      </c>
      <c r="E2468" s="67" t="s">
        <v>4643</v>
      </c>
      <c r="F2468" s="27">
        <v>44082</v>
      </c>
      <c r="G2468" s="67" t="s">
        <v>5006</v>
      </c>
      <c r="H2468" s="67" t="s">
        <v>4645</v>
      </c>
      <c r="I2468" s="67" t="s">
        <v>4645</v>
      </c>
      <c r="J2468" s="69" t="s">
        <v>4646</v>
      </c>
      <c r="K2468" s="67" t="s">
        <v>135</v>
      </c>
      <c r="L2468" s="67" t="s">
        <v>4647</v>
      </c>
      <c r="M2468" s="26" t="s">
        <v>137</v>
      </c>
      <c r="N2468" s="26" t="s">
        <v>138</v>
      </c>
      <c r="O2468" s="26" t="s">
        <v>138</v>
      </c>
      <c r="Q2468" s="30">
        <v>78</v>
      </c>
      <c r="R2468" s="30">
        <v>6670</v>
      </c>
      <c r="S2468" s="31" t="e">
        <f>#N/A</f>
        <v>#N/A</v>
      </c>
      <c r="T2468" s="30">
        <v>1366</v>
      </c>
      <c r="AB2468" s="33" t="e">
        <f>#N/A</f>
        <v>#N/A</v>
      </c>
      <c r="AC2468" s="30">
        <v>1400</v>
      </c>
      <c r="AD2468" s="30" t="e">
        <f>#N/A</f>
        <v>#N/A</v>
      </c>
      <c r="AE2468" s="34">
        <v>0.96</v>
      </c>
      <c r="AG2468" s="30" t="e">
        <f>#N/A</f>
        <v>#N/A</v>
      </c>
      <c r="AH2468" s="30" t="e">
        <f>#N/A</f>
        <v>#N/A</v>
      </c>
      <c r="AI2468" s="30">
        <v>9215.85</v>
      </c>
      <c r="AJ2468" s="30">
        <v>8777</v>
      </c>
      <c r="AK2468" s="26" t="s">
        <v>139</v>
      </c>
      <c r="AL2468" s="26">
        <v>34</v>
      </c>
      <c r="AM2468" s="26" t="s">
        <v>4979</v>
      </c>
      <c r="AU2468" s="26" t="s">
        <v>4980</v>
      </c>
      <c r="AV2468" s="26" t="s">
        <v>4981</v>
      </c>
      <c r="AW2468" s="26" t="s">
        <v>4982</v>
      </c>
      <c r="BB2468" s="26" t="s">
        <v>4652</v>
      </c>
      <c r="BD2468" s="37">
        <v>44159</v>
      </c>
      <c r="BE2468" s="30">
        <v>36323</v>
      </c>
      <c r="BF2468" s="30">
        <v>51221</v>
      </c>
      <c r="BG2468" s="37" t="s">
        <v>4653</v>
      </c>
      <c r="BH2468" s="37" t="s">
        <v>4654</v>
      </c>
      <c r="BI2468" s="37" t="s">
        <v>4654</v>
      </c>
      <c r="BJ2468" s="138" t="e">
        <f>#N/A</f>
        <v>#N/A</v>
      </c>
      <c r="BK2468" s="138" t="e">
        <f>#N/A</f>
        <v>#N/A</v>
      </c>
      <c r="BL2468" s="138" t="e">
        <f>#N/A</f>
        <v>#N/A</v>
      </c>
      <c r="BM2468" s="138" t="e">
        <f>#N/A</f>
        <v>#N/A</v>
      </c>
      <c r="BN2468" s="26"/>
      <c r="BO2468" s="26"/>
      <c r="BP2468" s="26"/>
      <c r="BQ2468" s="38"/>
      <c r="BR2468" s="26"/>
      <c r="BS2468" s="26"/>
      <c r="BT2468" s="26"/>
      <c r="BU2468" s="26"/>
      <c r="BV2468" s="39"/>
    </row>
    <row r="2469" spans="1:74" ht="15" hidden="1" customHeight="1" thickBot="1">
      <c r="A2469" s="26">
        <v>2020</v>
      </c>
      <c r="B2469" s="67">
        <v>2465</v>
      </c>
      <c r="C2469" s="26" t="s">
        <v>129</v>
      </c>
      <c r="D2469" s="26" t="s">
        <v>4642</v>
      </c>
      <c r="E2469" s="26" t="s">
        <v>4643</v>
      </c>
      <c r="F2469" s="27">
        <v>44082</v>
      </c>
      <c r="G2469" s="67" t="s">
        <v>5007</v>
      </c>
      <c r="H2469" s="26" t="s">
        <v>4645</v>
      </c>
      <c r="I2469" s="26" t="s">
        <v>4645</v>
      </c>
      <c r="J2469" s="69" t="s">
        <v>4646</v>
      </c>
      <c r="K2469" s="26" t="s">
        <v>135</v>
      </c>
      <c r="L2469" s="26" t="s">
        <v>4647</v>
      </c>
      <c r="M2469" s="26" t="s">
        <v>137</v>
      </c>
      <c r="N2469" s="26" t="s">
        <v>138</v>
      </c>
      <c r="O2469" s="26" t="s">
        <v>138</v>
      </c>
      <c r="Q2469" s="30">
        <v>83</v>
      </c>
      <c r="R2469" s="30">
        <v>9570</v>
      </c>
      <c r="S2469" s="31" t="e">
        <f>#N/A</f>
        <v>#N/A</v>
      </c>
      <c r="T2469" s="30">
        <v>2080</v>
      </c>
      <c r="AB2469" s="33" t="e">
        <f>#N/A</f>
        <v>#N/A</v>
      </c>
      <c r="AC2469" s="30">
        <v>1400</v>
      </c>
      <c r="AD2469" s="30" t="e">
        <f>#N/A</f>
        <v>#N/A</v>
      </c>
      <c r="AE2469" s="34">
        <v>0.96148148148148149</v>
      </c>
      <c r="AG2469" s="30" t="e">
        <f>#N/A</f>
        <v>#N/A</v>
      </c>
      <c r="AH2469" s="30" t="e">
        <f>#N/A</f>
        <v>#N/A</v>
      </c>
      <c r="AI2469" s="30">
        <v>13223.7</v>
      </c>
      <c r="AJ2469" s="30">
        <v>12594</v>
      </c>
      <c r="AK2469" s="26" t="s">
        <v>139</v>
      </c>
      <c r="AL2469" s="26">
        <v>34</v>
      </c>
      <c r="AM2469" s="26" t="s">
        <v>4979</v>
      </c>
      <c r="AU2469" s="26" t="s">
        <v>4980</v>
      </c>
      <c r="AV2469" s="26" t="s">
        <v>4981</v>
      </c>
      <c r="AW2469" s="26" t="s">
        <v>4982</v>
      </c>
      <c r="BB2469" s="26" t="s">
        <v>4652</v>
      </c>
      <c r="BD2469" s="37">
        <v>44159</v>
      </c>
      <c r="BE2469" s="30">
        <v>36323</v>
      </c>
      <c r="BF2469" s="30">
        <v>51221</v>
      </c>
      <c r="BG2469" s="37" t="s">
        <v>4653</v>
      </c>
      <c r="BH2469" s="37" t="s">
        <v>4654</v>
      </c>
      <c r="BI2469" s="37" t="s">
        <v>4654</v>
      </c>
      <c r="BJ2469" s="138" t="e">
        <f>#N/A</f>
        <v>#N/A</v>
      </c>
      <c r="BK2469" s="138" t="e">
        <f>#N/A</f>
        <v>#N/A</v>
      </c>
      <c r="BL2469" s="138" t="e">
        <f>#N/A</f>
        <v>#N/A</v>
      </c>
      <c r="BM2469" s="138" t="e">
        <f>#N/A</f>
        <v>#N/A</v>
      </c>
      <c r="BN2469" s="26"/>
      <c r="BO2469" s="26"/>
      <c r="BP2469" s="26"/>
      <c r="BQ2469" s="38"/>
      <c r="BR2469" s="26"/>
      <c r="BS2469" s="26"/>
      <c r="BT2469" s="26"/>
      <c r="BU2469" s="26"/>
      <c r="BV2469" s="39"/>
    </row>
    <row r="2470" spans="1:74" ht="15" hidden="1" customHeight="1" thickBot="1">
      <c r="A2470" s="26">
        <v>2020</v>
      </c>
      <c r="B2470" s="67">
        <v>2466</v>
      </c>
      <c r="C2470" s="67" t="s">
        <v>129</v>
      </c>
      <c r="D2470" s="67" t="s">
        <v>4642</v>
      </c>
      <c r="E2470" s="67" t="s">
        <v>4643</v>
      </c>
      <c r="F2470" s="27">
        <v>44082</v>
      </c>
      <c r="G2470" s="67" t="s">
        <v>5008</v>
      </c>
      <c r="H2470" s="67" t="s">
        <v>4645</v>
      </c>
      <c r="I2470" s="67" t="s">
        <v>4645</v>
      </c>
      <c r="J2470" s="69" t="s">
        <v>4646</v>
      </c>
      <c r="K2470" s="67" t="s">
        <v>135</v>
      </c>
      <c r="L2470" s="67" t="s">
        <v>4647</v>
      </c>
      <c r="M2470" s="26" t="s">
        <v>137</v>
      </c>
      <c r="N2470" s="26" t="s">
        <v>138</v>
      </c>
      <c r="O2470" s="26" t="s">
        <v>138</v>
      </c>
      <c r="Q2470" s="30">
        <v>83</v>
      </c>
      <c r="R2470" s="30">
        <v>8380</v>
      </c>
      <c r="S2470" s="31" t="e">
        <f>#N/A</f>
        <v>#N/A</v>
      </c>
      <c r="T2470" s="30">
        <v>1502</v>
      </c>
      <c r="U2470" s="30">
        <v>1283</v>
      </c>
      <c r="V2470" s="32">
        <v>4.918032786885246</v>
      </c>
      <c r="W2470" s="30">
        <v>50</v>
      </c>
      <c r="X2470" s="30">
        <f>(W2470*U2470/5)*(1000/R2470)</f>
        <v>1531.0262529832935</v>
      </c>
      <c r="Y2470" s="30">
        <f>X2470*R2470/1000</f>
        <v>12830</v>
      </c>
      <c r="AB2470" s="33" t="e">
        <f>#N/A</f>
        <v>#N/A</v>
      </c>
      <c r="AC2470" s="30">
        <v>1400</v>
      </c>
      <c r="AD2470" s="30" t="e">
        <f>#N/A</f>
        <v>#N/A</v>
      </c>
      <c r="AE2470" s="34">
        <v>0.96</v>
      </c>
      <c r="AG2470" s="30" t="e">
        <f>#N/A</f>
        <v>#N/A</v>
      </c>
      <c r="AH2470" s="30" t="e">
        <f>#N/A</f>
        <v>#N/A</v>
      </c>
      <c r="AI2470" s="30">
        <v>11579.4</v>
      </c>
      <c r="AJ2470" s="30">
        <v>11028</v>
      </c>
      <c r="AK2470" s="26" t="s">
        <v>139</v>
      </c>
      <c r="AL2470" s="26">
        <v>34</v>
      </c>
      <c r="AM2470" s="26" t="s">
        <v>4979</v>
      </c>
      <c r="AU2470" s="26" t="s">
        <v>4980</v>
      </c>
      <c r="AV2470" s="26" t="s">
        <v>4981</v>
      </c>
      <c r="AW2470" s="26" t="s">
        <v>4982</v>
      </c>
      <c r="BB2470" s="26" t="s">
        <v>4652</v>
      </c>
      <c r="BD2470" s="37">
        <v>44159</v>
      </c>
      <c r="BE2470" s="30">
        <v>36323</v>
      </c>
      <c r="BF2470" s="30">
        <v>51221</v>
      </c>
      <c r="BG2470" s="37" t="s">
        <v>4653</v>
      </c>
      <c r="BH2470" s="37" t="s">
        <v>4654</v>
      </c>
      <c r="BI2470" s="37" t="s">
        <v>4654</v>
      </c>
      <c r="BJ2470" s="138" t="e">
        <f>#N/A</f>
        <v>#N/A</v>
      </c>
      <c r="BK2470" s="138" t="e">
        <f>#N/A</f>
        <v>#N/A</v>
      </c>
      <c r="BL2470" s="138" t="e">
        <f>#N/A</f>
        <v>#N/A</v>
      </c>
      <c r="BM2470" s="138" t="e">
        <f>#N/A</f>
        <v>#N/A</v>
      </c>
      <c r="BN2470" s="26"/>
      <c r="BO2470" s="26"/>
      <c r="BP2470" s="26"/>
      <c r="BQ2470" s="38"/>
      <c r="BR2470" s="26"/>
      <c r="BS2470" s="26"/>
      <c r="BT2470" s="26"/>
      <c r="BU2470" s="26"/>
      <c r="BV2470" s="39"/>
    </row>
    <row r="2471" spans="1:74" ht="15" hidden="1" customHeight="1" thickBot="1">
      <c r="A2471" s="26">
        <v>2020</v>
      </c>
      <c r="B2471" s="67">
        <v>2467</v>
      </c>
      <c r="C2471" s="26" t="s">
        <v>129</v>
      </c>
      <c r="D2471" s="26" t="s">
        <v>4642</v>
      </c>
      <c r="E2471" s="26" t="s">
        <v>4643</v>
      </c>
      <c r="F2471" s="27">
        <v>44082</v>
      </c>
      <c r="G2471" s="67" t="s">
        <v>5009</v>
      </c>
      <c r="H2471" s="26" t="s">
        <v>4645</v>
      </c>
      <c r="I2471" s="26" t="s">
        <v>4645</v>
      </c>
      <c r="J2471" s="69" t="s">
        <v>4646</v>
      </c>
      <c r="K2471" s="26" t="s">
        <v>135</v>
      </c>
      <c r="L2471" s="26" t="s">
        <v>4647</v>
      </c>
      <c r="M2471" s="26" t="s">
        <v>137</v>
      </c>
      <c r="N2471" s="26" t="s">
        <v>138</v>
      </c>
      <c r="O2471" s="26" t="s">
        <v>138</v>
      </c>
      <c r="Q2471" s="30">
        <v>84</v>
      </c>
      <c r="R2471" s="30">
        <v>8180</v>
      </c>
      <c r="S2471" s="31" t="e">
        <f>#N/A</f>
        <v>#N/A</v>
      </c>
      <c r="T2471" s="30">
        <v>1519</v>
      </c>
      <c r="AB2471" s="33" t="e">
        <f>#N/A</f>
        <v>#N/A</v>
      </c>
      <c r="AC2471" s="30">
        <v>1400</v>
      </c>
      <c r="AD2471" s="30" t="e">
        <f>#N/A</f>
        <v>#N/A</v>
      </c>
      <c r="AE2471" s="34">
        <v>0.96214285714285708</v>
      </c>
      <c r="AG2471" s="30" t="e">
        <f>#N/A</f>
        <v>#N/A</v>
      </c>
      <c r="AH2471" s="30" t="e">
        <f>#N/A</f>
        <v>#N/A</v>
      </c>
      <c r="AI2471" s="30">
        <v>11302.2</v>
      </c>
      <c r="AJ2471" s="30">
        <v>10764</v>
      </c>
      <c r="AK2471" s="26" t="s">
        <v>139</v>
      </c>
      <c r="AL2471" s="26">
        <v>34</v>
      </c>
      <c r="AM2471" s="26" t="s">
        <v>4979</v>
      </c>
      <c r="AU2471" s="26" t="s">
        <v>4980</v>
      </c>
      <c r="AV2471" s="26" t="s">
        <v>4981</v>
      </c>
      <c r="AW2471" s="26" t="s">
        <v>4982</v>
      </c>
      <c r="BB2471" s="26" t="s">
        <v>4652</v>
      </c>
      <c r="BD2471" s="37">
        <v>44159</v>
      </c>
      <c r="BE2471" s="30">
        <v>36323</v>
      </c>
      <c r="BF2471" s="30">
        <v>51221</v>
      </c>
      <c r="BG2471" s="37" t="s">
        <v>4653</v>
      </c>
      <c r="BH2471" s="37" t="s">
        <v>4654</v>
      </c>
      <c r="BI2471" s="37" t="s">
        <v>4654</v>
      </c>
      <c r="BJ2471" s="138" t="e">
        <f>#N/A</f>
        <v>#N/A</v>
      </c>
      <c r="BK2471" s="138" t="e">
        <f>#N/A</f>
        <v>#N/A</v>
      </c>
      <c r="BL2471" s="138" t="e">
        <f>#N/A</f>
        <v>#N/A</v>
      </c>
      <c r="BM2471" s="138" t="e">
        <f>#N/A</f>
        <v>#N/A</v>
      </c>
      <c r="BN2471" s="26"/>
      <c r="BO2471" s="26"/>
      <c r="BP2471" s="26"/>
      <c r="BQ2471" s="38"/>
      <c r="BR2471" s="26"/>
      <c r="BS2471" s="26"/>
      <c r="BT2471" s="26"/>
      <c r="BU2471" s="26"/>
      <c r="BV2471" s="39"/>
    </row>
    <row r="2472" spans="1:74" ht="15" hidden="1" customHeight="1" thickBot="1">
      <c r="A2472" s="26">
        <v>2020</v>
      </c>
      <c r="B2472" s="67">
        <v>2468</v>
      </c>
      <c r="C2472" s="67" t="s">
        <v>129</v>
      </c>
      <c r="D2472" s="67" t="s">
        <v>4642</v>
      </c>
      <c r="E2472" s="67" t="s">
        <v>4643</v>
      </c>
      <c r="F2472" s="27">
        <v>44082</v>
      </c>
      <c r="G2472" s="67" t="s">
        <v>5010</v>
      </c>
      <c r="H2472" s="67" t="s">
        <v>4645</v>
      </c>
      <c r="I2472" s="67" t="s">
        <v>4645</v>
      </c>
      <c r="J2472" s="69" t="s">
        <v>4646</v>
      </c>
      <c r="K2472" s="67" t="s">
        <v>135</v>
      </c>
      <c r="L2472" s="67" t="s">
        <v>4647</v>
      </c>
      <c r="M2472" s="26" t="s">
        <v>137</v>
      </c>
      <c r="N2472" s="26" t="s">
        <v>138</v>
      </c>
      <c r="O2472" s="26" t="s">
        <v>138</v>
      </c>
      <c r="Q2472" s="30">
        <v>77</v>
      </c>
      <c r="R2472" s="30">
        <v>7220</v>
      </c>
      <c r="S2472" s="31" t="e">
        <f>#N/A</f>
        <v>#N/A</v>
      </c>
      <c r="T2472" s="30">
        <v>1495</v>
      </c>
      <c r="AB2472" s="33" t="e">
        <f>#N/A</f>
        <v>#N/A</v>
      </c>
      <c r="AC2472" s="30">
        <v>1400</v>
      </c>
      <c r="AD2472" s="30" t="e">
        <f>#N/A</f>
        <v>#N/A</v>
      </c>
      <c r="AE2472" s="34">
        <v>0.86</v>
      </c>
      <c r="AG2472" s="30" t="e">
        <f>#N/A</f>
        <v>#N/A</v>
      </c>
      <c r="AH2472" s="30" t="e">
        <f>#N/A</f>
        <v>#N/A</v>
      </c>
      <c r="AI2472" s="30">
        <v>9976.0500000000011</v>
      </c>
      <c r="AJ2472" s="30">
        <v>9501</v>
      </c>
      <c r="AK2472" s="26" t="s">
        <v>139</v>
      </c>
      <c r="AL2472" s="26">
        <v>34</v>
      </c>
      <c r="AM2472" s="26" t="s">
        <v>4979</v>
      </c>
      <c r="AU2472" s="26" t="s">
        <v>4980</v>
      </c>
      <c r="AV2472" s="26" t="s">
        <v>4981</v>
      </c>
      <c r="AW2472" s="26" t="s">
        <v>4982</v>
      </c>
      <c r="BB2472" s="26" t="s">
        <v>4652</v>
      </c>
      <c r="BD2472" s="37">
        <v>44159</v>
      </c>
      <c r="BE2472" s="30">
        <v>36323</v>
      </c>
      <c r="BF2472" s="30">
        <v>51221</v>
      </c>
      <c r="BG2472" s="37" t="s">
        <v>4653</v>
      </c>
      <c r="BH2472" s="37" t="s">
        <v>4654</v>
      </c>
      <c r="BI2472" s="37" t="s">
        <v>4654</v>
      </c>
      <c r="BJ2472" s="138" t="e">
        <f>#N/A</f>
        <v>#N/A</v>
      </c>
      <c r="BK2472" s="138" t="e">
        <f>#N/A</f>
        <v>#N/A</v>
      </c>
      <c r="BL2472" s="138" t="e">
        <f>#N/A</f>
        <v>#N/A</v>
      </c>
      <c r="BM2472" s="138" t="e">
        <f>#N/A</f>
        <v>#N/A</v>
      </c>
      <c r="BN2472" s="26"/>
      <c r="BO2472" s="26"/>
      <c r="BP2472" s="26"/>
      <c r="BQ2472" s="38"/>
      <c r="BR2472" s="26"/>
      <c r="BS2472" s="26"/>
      <c r="BT2472" s="26"/>
      <c r="BU2472" s="26"/>
      <c r="BV2472" s="39"/>
    </row>
    <row r="2473" spans="1:74" ht="15" hidden="1" customHeight="1" thickBot="1">
      <c r="A2473" s="26">
        <v>2020</v>
      </c>
      <c r="B2473" s="67">
        <v>2469</v>
      </c>
      <c r="C2473" s="26" t="s">
        <v>129</v>
      </c>
      <c r="D2473" s="26" t="s">
        <v>4642</v>
      </c>
      <c r="E2473" s="26" t="s">
        <v>4643</v>
      </c>
      <c r="F2473" s="27">
        <v>44082</v>
      </c>
      <c r="G2473" s="67" t="s">
        <v>5011</v>
      </c>
      <c r="H2473" s="26" t="s">
        <v>4645</v>
      </c>
      <c r="I2473" s="26" t="s">
        <v>4645</v>
      </c>
      <c r="J2473" s="69" t="s">
        <v>4646</v>
      </c>
      <c r="K2473" s="26" t="s">
        <v>135</v>
      </c>
      <c r="L2473" s="26" t="s">
        <v>4647</v>
      </c>
      <c r="M2473" s="26" t="s">
        <v>137</v>
      </c>
      <c r="N2473" s="26" t="s">
        <v>138</v>
      </c>
      <c r="O2473" s="26" t="s">
        <v>138</v>
      </c>
      <c r="Q2473" s="30">
        <v>75</v>
      </c>
      <c r="R2473" s="30">
        <v>7030</v>
      </c>
      <c r="S2473" s="31" t="e">
        <f>#N/A</f>
        <v>#N/A</v>
      </c>
      <c r="T2473" s="30">
        <v>1275</v>
      </c>
      <c r="AB2473" s="33" t="e">
        <f>#N/A</f>
        <v>#N/A</v>
      </c>
      <c r="AC2473" s="30">
        <v>1400</v>
      </c>
      <c r="AD2473" s="30" t="e">
        <f>#N/A</f>
        <v>#N/A</v>
      </c>
      <c r="AE2473" s="34">
        <v>0.85719298245614028</v>
      </c>
      <c r="AG2473" s="30" t="e">
        <f>#N/A</f>
        <v>#N/A</v>
      </c>
      <c r="AH2473" s="30" t="e">
        <f>#N/A</f>
        <v>#N/A</v>
      </c>
      <c r="AI2473" s="30">
        <v>9713.5500000000011</v>
      </c>
      <c r="AJ2473" s="30">
        <v>9251</v>
      </c>
      <c r="AK2473" s="26" t="s">
        <v>139</v>
      </c>
      <c r="AL2473" s="26">
        <v>34</v>
      </c>
      <c r="AM2473" s="26" t="s">
        <v>4979</v>
      </c>
      <c r="AU2473" s="26" t="s">
        <v>4980</v>
      </c>
      <c r="AV2473" s="26" t="s">
        <v>4981</v>
      </c>
      <c r="AW2473" s="26" t="s">
        <v>4982</v>
      </c>
      <c r="BB2473" s="26" t="s">
        <v>4652</v>
      </c>
      <c r="BD2473" s="37">
        <v>44159</v>
      </c>
      <c r="BE2473" s="30">
        <v>36323</v>
      </c>
      <c r="BF2473" s="30">
        <v>51221</v>
      </c>
      <c r="BG2473" s="37" t="s">
        <v>4653</v>
      </c>
      <c r="BH2473" s="37" t="s">
        <v>4654</v>
      </c>
      <c r="BI2473" s="37" t="s">
        <v>4654</v>
      </c>
      <c r="BJ2473" s="138" t="e">
        <f>#N/A</f>
        <v>#N/A</v>
      </c>
      <c r="BK2473" s="138" t="e">
        <f>#N/A</f>
        <v>#N/A</v>
      </c>
      <c r="BL2473" s="138" t="e">
        <f>#N/A</f>
        <v>#N/A</v>
      </c>
      <c r="BM2473" s="138" t="e">
        <f>#N/A</f>
        <v>#N/A</v>
      </c>
      <c r="BN2473" s="26"/>
      <c r="BO2473" s="26"/>
      <c r="BP2473" s="26"/>
      <c r="BQ2473" s="38"/>
      <c r="BR2473" s="26"/>
      <c r="BS2473" s="26"/>
      <c r="BT2473" s="26"/>
      <c r="BU2473" s="26"/>
      <c r="BV2473" s="39"/>
    </row>
    <row r="2474" spans="1:74" ht="15" hidden="1" customHeight="1" thickBot="1">
      <c r="A2474" s="26">
        <v>2020</v>
      </c>
      <c r="B2474" s="67">
        <v>2470</v>
      </c>
      <c r="C2474" s="67" t="s">
        <v>129</v>
      </c>
      <c r="D2474" s="67" t="s">
        <v>4642</v>
      </c>
      <c r="E2474" s="67" t="s">
        <v>4643</v>
      </c>
      <c r="F2474" s="27">
        <v>44082</v>
      </c>
      <c r="G2474" s="67" t="s">
        <v>5012</v>
      </c>
      <c r="H2474" s="67" t="s">
        <v>4645</v>
      </c>
      <c r="I2474" s="67" t="s">
        <v>4645</v>
      </c>
      <c r="J2474" s="69" t="s">
        <v>4646</v>
      </c>
      <c r="K2474" s="67" t="s">
        <v>135</v>
      </c>
      <c r="L2474" s="67" t="s">
        <v>4647</v>
      </c>
      <c r="M2474" s="26" t="s">
        <v>137</v>
      </c>
      <c r="N2474" s="26" t="s">
        <v>138</v>
      </c>
      <c r="O2474" s="26" t="s">
        <v>138</v>
      </c>
      <c r="Q2474" s="30">
        <v>79</v>
      </c>
      <c r="R2474" s="30">
        <v>6860</v>
      </c>
      <c r="S2474" s="31" t="e">
        <f>#N/A</f>
        <v>#N/A</v>
      </c>
      <c r="T2474" s="30">
        <v>1436</v>
      </c>
      <c r="AB2474" s="33" t="e">
        <f>#N/A</f>
        <v>#N/A</v>
      </c>
      <c r="AC2474" s="30">
        <v>1400</v>
      </c>
      <c r="AD2474" s="30" t="e">
        <f>#N/A</f>
        <v>#N/A</v>
      </c>
      <c r="AE2474" s="34">
        <v>0.83</v>
      </c>
      <c r="AG2474" s="30" t="e">
        <f>#N/A</f>
        <v>#N/A</v>
      </c>
      <c r="AH2474" s="30" t="e">
        <f>#N/A</f>
        <v>#N/A</v>
      </c>
      <c r="AI2474" s="30">
        <v>9478.35</v>
      </c>
      <c r="AJ2474" s="30">
        <v>9027</v>
      </c>
      <c r="AK2474" s="26" t="s">
        <v>139</v>
      </c>
      <c r="AL2474" s="26">
        <v>34</v>
      </c>
      <c r="AM2474" s="26" t="s">
        <v>4979</v>
      </c>
      <c r="AU2474" s="26" t="s">
        <v>4980</v>
      </c>
      <c r="AV2474" s="26" t="s">
        <v>4981</v>
      </c>
      <c r="AW2474" s="26" t="s">
        <v>4982</v>
      </c>
      <c r="BB2474" s="26" t="s">
        <v>4652</v>
      </c>
      <c r="BD2474" s="37">
        <v>44159</v>
      </c>
      <c r="BE2474" s="30">
        <v>36323</v>
      </c>
      <c r="BF2474" s="30">
        <v>51221</v>
      </c>
      <c r="BG2474" s="37" t="s">
        <v>4653</v>
      </c>
      <c r="BH2474" s="37" t="s">
        <v>4654</v>
      </c>
      <c r="BI2474" s="37" t="s">
        <v>4654</v>
      </c>
      <c r="BJ2474" s="138" t="e">
        <f>#N/A</f>
        <v>#N/A</v>
      </c>
      <c r="BK2474" s="138" t="e">
        <f>#N/A</f>
        <v>#N/A</v>
      </c>
      <c r="BL2474" s="138" t="e">
        <f>#N/A</f>
        <v>#N/A</v>
      </c>
      <c r="BM2474" s="138" t="e">
        <f>#N/A</f>
        <v>#N/A</v>
      </c>
      <c r="BN2474" s="26"/>
      <c r="BO2474" s="26"/>
      <c r="BP2474" s="26"/>
      <c r="BQ2474" s="38"/>
      <c r="BR2474" s="26"/>
      <c r="BS2474" s="26"/>
      <c r="BT2474" s="26"/>
      <c r="BU2474" s="26"/>
      <c r="BV2474" s="39"/>
    </row>
    <row r="2475" spans="1:74" ht="15" hidden="1" customHeight="1" thickBot="1">
      <c r="A2475" s="26">
        <v>2020</v>
      </c>
      <c r="B2475" s="67">
        <v>2471</v>
      </c>
      <c r="C2475" s="26" t="s">
        <v>129</v>
      </c>
      <c r="D2475" s="26" t="s">
        <v>4642</v>
      </c>
      <c r="E2475" s="26" t="s">
        <v>4643</v>
      </c>
      <c r="F2475" s="27">
        <v>44082</v>
      </c>
      <c r="G2475" s="67" t="s">
        <v>5013</v>
      </c>
      <c r="H2475" s="26" t="s">
        <v>4645</v>
      </c>
      <c r="I2475" s="26" t="s">
        <v>4645</v>
      </c>
      <c r="J2475" s="69" t="s">
        <v>4646</v>
      </c>
      <c r="K2475" s="26" t="s">
        <v>135</v>
      </c>
      <c r="L2475" s="26" t="s">
        <v>4647</v>
      </c>
      <c r="M2475" s="26" t="s">
        <v>137</v>
      </c>
      <c r="N2475" s="26" t="s">
        <v>138</v>
      </c>
      <c r="O2475" s="26" t="s">
        <v>138</v>
      </c>
      <c r="Q2475" s="30">
        <v>80</v>
      </c>
      <c r="R2475" s="30">
        <v>7670</v>
      </c>
      <c r="S2475" s="31" t="e">
        <f>#N/A</f>
        <v>#N/A</v>
      </c>
      <c r="T2475" s="30">
        <v>1688</v>
      </c>
      <c r="AB2475" s="33" t="e">
        <f>#N/A</f>
        <v>#N/A</v>
      </c>
      <c r="AC2475" s="30">
        <v>1400</v>
      </c>
      <c r="AD2475" s="30" t="e">
        <f>#N/A</f>
        <v>#N/A</v>
      </c>
      <c r="AE2475" s="34">
        <v>0.83</v>
      </c>
      <c r="AG2475" s="30" t="e">
        <f>#N/A</f>
        <v>#N/A</v>
      </c>
      <c r="AH2475" s="30" t="e">
        <f>#N/A</f>
        <v>#N/A</v>
      </c>
      <c r="AI2475" s="30">
        <v>10597.65</v>
      </c>
      <c r="AJ2475" s="30">
        <v>10093</v>
      </c>
      <c r="AK2475" s="26" t="s">
        <v>139</v>
      </c>
      <c r="AL2475" s="26">
        <v>34</v>
      </c>
      <c r="AM2475" s="26" t="s">
        <v>4979</v>
      </c>
      <c r="AU2475" s="26" t="s">
        <v>4980</v>
      </c>
      <c r="AV2475" s="26" t="s">
        <v>4981</v>
      </c>
      <c r="AW2475" s="26" t="s">
        <v>4982</v>
      </c>
      <c r="BB2475" s="26" t="s">
        <v>4652</v>
      </c>
      <c r="BD2475" s="37">
        <v>44159</v>
      </c>
      <c r="BE2475" s="30">
        <v>36323</v>
      </c>
      <c r="BF2475" s="30">
        <v>51221</v>
      </c>
      <c r="BG2475" s="37" t="s">
        <v>4653</v>
      </c>
      <c r="BH2475" s="37" t="s">
        <v>4654</v>
      </c>
      <c r="BI2475" s="37" t="s">
        <v>4654</v>
      </c>
      <c r="BJ2475" s="138" t="e">
        <f>#N/A</f>
        <v>#N/A</v>
      </c>
      <c r="BK2475" s="138" t="e">
        <f>#N/A</f>
        <v>#N/A</v>
      </c>
      <c r="BL2475" s="138" t="e">
        <f>#N/A</f>
        <v>#N/A</v>
      </c>
      <c r="BM2475" s="138" t="e">
        <f>#N/A</f>
        <v>#N/A</v>
      </c>
      <c r="BN2475" s="26"/>
      <c r="BO2475" s="26"/>
      <c r="BP2475" s="26"/>
      <c r="BQ2475" s="38"/>
      <c r="BR2475" s="26"/>
      <c r="BS2475" s="26"/>
      <c r="BT2475" s="26"/>
      <c r="BU2475" s="26"/>
      <c r="BV2475" s="39"/>
    </row>
    <row r="2476" spans="1:74" ht="15" hidden="1" customHeight="1" thickBot="1">
      <c r="A2476" s="26">
        <v>2020</v>
      </c>
      <c r="B2476" s="67">
        <v>2472</v>
      </c>
      <c r="C2476" s="67" t="s">
        <v>129</v>
      </c>
      <c r="D2476" s="67" t="s">
        <v>4642</v>
      </c>
      <c r="E2476" s="67" t="s">
        <v>4643</v>
      </c>
      <c r="F2476" s="27">
        <v>44082</v>
      </c>
      <c r="G2476" s="67" t="s">
        <v>5014</v>
      </c>
      <c r="H2476" s="67" t="s">
        <v>4645</v>
      </c>
      <c r="I2476" s="67" t="s">
        <v>4645</v>
      </c>
      <c r="J2476" s="69" t="s">
        <v>4646</v>
      </c>
      <c r="K2476" s="67" t="s">
        <v>135</v>
      </c>
      <c r="L2476" s="67" t="s">
        <v>4647</v>
      </c>
      <c r="M2476" s="26" t="s">
        <v>137</v>
      </c>
      <c r="N2476" s="26" t="s">
        <v>138</v>
      </c>
      <c r="O2476" s="26" t="s">
        <v>138</v>
      </c>
      <c r="Q2476" s="30">
        <v>81</v>
      </c>
      <c r="R2476" s="30">
        <v>7660</v>
      </c>
      <c r="S2476" s="31" t="e">
        <f>#N/A</f>
        <v>#N/A</v>
      </c>
      <c r="T2476" s="30">
        <v>1373</v>
      </c>
      <c r="AB2476" s="33" t="e">
        <f>#N/A</f>
        <v>#N/A</v>
      </c>
      <c r="AC2476" s="30">
        <v>1400</v>
      </c>
      <c r="AD2476" s="30" t="e">
        <f>#N/A</f>
        <v>#N/A</v>
      </c>
      <c r="AE2476" s="34">
        <v>0.95</v>
      </c>
      <c r="AG2476" s="30" t="e">
        <f>#N/A</f>
        <v>#N/A</v>
      </c>
      <c r="AH2476" s="30" t="e">
        <f>#N/A</f>
        <v>#N/A</v>
      </c>
      <c r="AI2476" s="30">
        <v>10584</v>
      </c>
      <c r="AJ2476" s="30">
        <v>10080</v>
      </c>
      <c r="AK2476" s="26" t="s">
        <v>139</v>
      </c>
      <c r="AL2476" s="26">
        <v>34</v>
      </c>
      <c r="AM2476" s="26" t="s">
        <v>4979</v>
      </c>
      <c r="AU2476" s="26" t="s">
        <v>4980</v>
      </c>
      <c r="AV2476" s="26" t="s">
        <v>4981</v>
      </c>
      <c r="AW2476" s="26" t="s">
        <v>4982</v>
      </c>
      <c r="BB2476" s="26" t="s">
        <v>4652</v>
      </c>
      <c r="BD2476" s="37">
        <v>44159</v>
      </c>
      <c r="BE2476" s="30">
        <v>36323</v>
      </c>
      <c r="BF2476" s="30">
        <v>51221</v>
      </c>
      <c r="BG2476" s="37" t="s">
        <v>4653</v>
      </c>
      <c r="BH2476" s="37" t="s">
        <v>4654</v>
      </c>
      <c r="BI2476" s="37" t="s">
        <v>4654</v>
      </c>
      <c r="BJ2476" s="138" t="e">
        <f>#N/A</f>
        <v>#N/A</v>
      </c>
      <c r="BK2476" s="138" t="e">
        <f>#N/A</f>
        <v>#N/A</v>
      </c>
      <c r="BL2476" s="138" t="e">
        <f>#N/A</f>
        <v>#N/A</v>
      </c>
      <c r="BM2476" s="138" t="e">
        <f>#N/A</f>
        <v>#N/A</v>
      </c>
      <c r="BN2476" s="26"/>
      <c r="BO2476" s="26"/>
      <c r="BP2476" s="26"/>
      <c r="BQ2476" s="38"/>
      <c r="BR2476" s="26"/>
      <c r="BS2476" s="26"/>
      <c r="BT2476" s="26"/>
      <c r="BU2476" s="26"/>
      <c r="BV2476" s="39"/>
    </row>
    <row r="2477" spans="1:74" ht="15" hidden="1" customHeight="1" thickBot="1">
      <c r="A2477" s="26">
        <v>2020</v>
      </c>
      <c r="B2477" s="67">
        <v>2473</v>
      </c>
      <c r="C2477" s="26" t="s">
        <v>129</v>
      </c>
      <c r="D2477" s="26" t="s">
        <v>4642</v>
      </c>
      <c r="E2477" s="26" t="s">
        <v>4643</v>
      </c>
      <c r="F2477" s="27">
        <v>44082</v>
      </c>
      <c r="G2477" s="67" t="s">
        <v>5015</v>
      </c>
      <c r="H2477" s="26" t="s">
        <v>4645</v>
      </c>
      <c r="I2477" s="26" t="s">
        <v>4645</v>
      </c>
      <c r="J2477" s="69" t="s">
        <v>4646</v>
      </c>
      <c r="K2477" s="26" t="s">
        <v>135</v>
      </c>
      <c r="L2477" s="26" t="s">
        <v>4647</v>
      </c>
      <c r="M2477" s="26" t="s">
        <v>137</v>
      </c>
      <c r="N2477" s="26" t="s">
        <v>138</v>
      </c>
      <c r="O2477" s="26" t="s">
        <v>138</v>
      </c>
      <c r="Q2477" s="30">
        <v>76</v>
      </c>
      <c r="R2477" s="30">
        <v>6530</v>
      </c>
      <c r="S2477" s="31" t="e">
        <f>#N/A</f>
        <v>#N/A</v>
      </c>
      <c r="T2477" s="30">
        <v>1312</v>
      </c>
      <c r="AB2477" s="33" t="e">
        <f>#N/A</f>
        <v>#N/A</v>
      </c>
      <c r="AC2477" s="30">
        <v>1400</v>
      </c>
      <c r="AD2477" s="30" t="e">
        <f>#N/A</f>
        <v>#N/A</v>
      </c>
      <c r="AE2477" s="34">
        <v>0.94551724137931037</v>
      </c>
      <c r="AG2477" s="30" t="e">
        <f>#N/A</f>
        <v>#N/A</v>
      </c>
      <c r="AH2477" s="30" t="e">
        <f>#N/A</f>
        <v>#N/A</v>
      </c>
      <c r="AI2477" s="30">
        <v>9022.65</v>
      </c>
      <c r="AJ2477" s="30">
        <v>8593</v>
      </c>
      <c r="AK2477" s="26" t="s">
        <v>139</v>
      </c>
      <c r="AL2477" s="26">
        <v>34</v>
      </c>
      <c r="AM2477" s="26" t="s">
        <v>4979</v>
      </c>
      <c r="AU2477" s="26" t="s">
        <v>4980</v>
      </c>
      <c r="AV2477" s="26" t="s">
        <v>4981</v>
      </c>
      <c r="AW2477" s="26" t="s">
        <v>4982</v>
      </c>
      <c r="BB2477" s="26" t="s">
        <v>4652</v>
      </c>
      <c r="BD2477" s="37">
        <v>44159</v>
      </c>
      <c r="BE2477" s="30">
        <v>36323</v>
      </c>
      <c r="BF2477" s="30">
        <v>51221</v>
      </c>
      <c r="BG2477" s="37" t="s">
        <v>4653</v>
      </c>
      <c r="BH2477" s="37" t="s">
        <v>4654</v>
      </c>
      <c r="BI2477" s="37" t="s">
        <v>4654</v>
      </c>
      <c r="BJ2477" s="138" t="e">
        <f>#N/A</f>
        <v>#N/A</v>
      </c>
      <c r="BK2477" s="138" t="e">
        <f>#N/A</f>
        <v>#N/A</v>
      </c>
      <c r="BL2477" s="138" t="e">
        <f>#N/A</f>
        <v>#N/A</v>
      </c>
      <c r="BM2477" s="138" t="e">
        <f>#N/A</f>
        <v>#N/A</v>
      </c>
      <c r="BN2477" s="26"/>
      <c r="BO2477" s="26"/>
      <c r="BP2477" s="26"/>
      <c r="BQ2477" s="38"/>
      <c r="BR2477" s="26"/>
      <c r="BS2477" s="26"/>
      <c r="BT2477" s="26"/>
      <c r="BU2477" s="26"/>
      <c r="BV2477" s="39"/>
    </row>
    <row r="2478" spans="1:74" ht="15" hidden="1" customHeight="1" thickBot="1">
      <c r="A2478" s="26">
        <v>2020</v>
      </c>
      <c r="B2478" s="67">
        <v>2474</v>
      </c>
      <c r="C2478" s="67" t="s">
        <v>129</v>
      </c>
      <c r="D2478" s="67" t="s">
        <v>4642</v>
      </c>
      <c r="E2478" s="67" t="s">
        <v>4643</v>
      </c>
      <c r="F2478" s="27">
        <v>44082</v>
      </c>
      <c r="G2478" s="67" t="s">
        <v>5016</v>
      </c>
      <c r="H2478" s="67" t="s">
        <v>4645</v>
      </c>
      <c r="I2478" s="67" t="s">
        <v>4645</v>
      </c>
      <c r="J2478" s="69" t="s">
        <v>4646</v>
      </c>
      <c r="K2478" s="67" t="s">
        <v>135</v>
      </c>
      <c r="L2478" s="67" t="s">
        <v>4647</v>
      </c>
      <c r="M2478" s="26" t="s">
        <v>137</v>
      </c>
      <c r="N2478" s="26" t="s">
        <v>138</v>
      </c>
      <c r="O2478" s="26" t="s">
        <v>138</v>
      </c>
      <c r="Q2478" s="30">
        <v>81</v>
      </c>
      <c r="R2478" s="30">
        <v>7730</v>
      </c>
      <c r="S2478" s="31" t="e">
        <f>#N/A</f>
        <v>#N/A</v>
      </c>
      <c r="T2478" s="30">
        <v>1445</v>
      </c>
      <c r="AB2478" s="33" t="e">
        <f>#N/A</f>
        <v>#N/A</v>
      </c>
      <c r="AC2478" s="30">
        <v>1400</v>
      </c>
      <c r="AD2478" s="30" t="e">
        <f>#N/A</f>
        <v>#N/A</v>
      </c>
      <c r="AE2478" s="34">
        <v>0.93</v>
      </c>
      <c r="AG2478" s="30" t="e">
        <f>#N/A</f>
        <v>#N/A</v>
      </c>
      <c r="AH2478" s="30" t="e">
        <f>#N/A</f>
        <v>#N/A</v>
      </c>
      <c r="AI2478" s="30">
        <v>10680.6</v>
      </c>
      <c r="AJ2478" s="30">
        <v>10172</v>
      </c>
      <c r="AK2478" s="26" t="s">
        <v>139</v>
      </c>
      <c r="AL2478" s="26">
        <v>34</v>
      </c>
      <c r="AM2478" s="26" t="s">
        <v>4979</v>
      </c>
      <c r="AU2478" s="26" t="s">
        <v>4980</v>
      </c>
      <c r="AV2478" s="26" t="s">
        <v>4981</v>
      </c>
      <c r="AW2478" s="26" t="s">
        <v>4982</v>
      </c>
      <c r="BB2478" s="26" t="s">
        <v>4652</v>
      </c>
      <c r="BD2478" s="37">
        <v>44159</v>
      </c>
      <c r="BE2478" s="30">
        <v>36323</v>
      </c>
      <c r="BF2478" s="30">
        <v>51221</v>
      </c>
      <c r="BG2478" s="37" t="s">
        <v>4653</v>
      </c>
      <c r="BH2478" s="37" t="s">
        <v>4654</v>
      </c>
      <c r="BI2478" s="37" t="s">
        <v>4654</v>
      </c>
      <c r="BJ2478" s="138" t="e">
        <f>#N/A</f>
        <v>#N/A</v>
      </c>
      <c r="BK2478" s="138" t="e">
        <f>#N/A</f>
        <v>#N/A</v>
      </c>
      <c r="BL2478" s="138" t="e">
        <f>#N/A</f>
        <v>#N/A</v>
      </c>
      <c r="BM2478" s="138" t="e">
        <f>#N/A</f>
        <v>#N/A</v>
      </c>
      <c r="BN2478" s="26"/>
      <c r="BO2478" s="26"/>
      <c r="BP2478" s="26"/>
      <c r="BQ2478" s="38"/>
      <c r="BR2478" s="26"/>
      <c r="BS2478" s="26"/>
      <c r="BT2478" s="26"/>
      <c r="BU2478" s="26"/>
      <c r="BV2478" s="39"/>
    </row>
    <row r="2479" spans="1:74" ht="15" hidden="1" customHeight="1" thickBot="1">
      <c r="A2479" s="26">
        <v>2020</v>
      </c>
      <c r="B2479" s="67">
        <v>2475</v>
      </c>
      <c r="C2479" s="26" t="s">
        <v>129</v>
      </c>
      <c r="D2479" s="26" t="s">
        <v>4642</v>
      </c>
      <c r="E2479" s="26" t="s">
        <v>4643</v>
      </c>
      <c r="F2479" s="27">
        <v>44082</v>
      </c>
      <c r="G2479" s="67" t="s">
        <v>5017</v>
      </c>
      <c r="H2479" s="26" t="s">
        <v>4645</v>
      </c>
      <c r="I2479" s="26" t="s">
        <v>4645</v>
      </c>
      <c r="J2479" s="69" t="s">
        <v>4646</v>
      </c>
      <c r="K2479" s="26" t="s">
        <v>135</v>
      </c>
      <c r="L2479" s="26" t="s">
        <v>4647</v>
      </c>
      <c r="M2479" s="26" t="s">
        <v>137</v>
      </c>
      <c r="N2479" s="26" t="s">
        <v>138</v>
      </c>
      <c r="O2479" s="26" t="s">
        <v>138</v>
      </c>
      <c r="Q2479" s="30">
        <v>76</v>
      </c>
      <c r="R2479" s="30">
        <v>5590</v>
      </c>
      <c r="S2479" s="31" t="e">
        <f>#N/A</f>
        <v>#N/A</v>
      </c>
      <c r="T2479" s="30">
        <v>1152</v>
      </c>
      <c r="AB2479" s="33" t="e">
        <f>#N/A</f>
        <v>#N/A</v>
      </c>
      <c r="AC2479" s="30">
        <v>1400</v>
      </c>
      <c r="AD2479" s="30" t="e">
        <f>#N/A</f>
        <v>#N/A</v>
      </c>
      <c r="AE2479" s="34">
        <v>0.93081967213114747</v>
      </c>
      <c r="AG2479" s="30" t="e">
        <f>#N/A</f>
        <v>#N/A</v>
      </c>
      <c r="AH2479" s="30" t="e">
        <f>#N/A</f>
        <v>#N/A</v>
      </c>
      <c r="AI2479" s="30">
        <v>7723.8</v>
      </c>
      <c r="AJ2479" s="30">
        <v>7356</v>
      </c>
      <c r="AK2479" s="26" t="s">
        <v>139</v>
      </c>
      <c r="AL2479" s="26">
        <v>34</v>
      </c>
      <c r="AM2479" s="26" t="s">
        <v>4979</v>
      </c>
      <c r="AU2479" s="26" t="s">
        <v>4980</v>
      </c>
      <c r="AV2479" s="26" t="s">
        <v>4981</v>
      </c>
      <c r="AW2479" s="26" t="s">
        <v>4982</v>
      </c>
      <c r="BB2479" s="26" t="s">
        <v>4652</v>
      </c>
      <c r="BD2479" s="37">
        <v>44159</v>
      </c>
      <c r="BE2479" s="30">
        <v>36323</v>
      </c>
      <c r="BF2479" s="30">
        <v>51221</v>
      </c>
      <c r="BG2479" s="37" t="s">
        <v>4653</v>
      </c>
      <c r="BH2479" s="37" t="s">
        <v>4654</v>
      </c>
      <c r="BI2479" s="37" t="s">
        <v>4654</v>
      </c>
      <c r="BJ2479" s="138" t="e">
        <f>#N/A</f>
        <v>#N/A</v>
      </c>
      <c r="BK2479" s="138" t="e">
        <f>#N/A</f>
        <v>#N/A</v>
      </c>
      <c r="BL2479" s="138" t="e">
        <f>#N/A</f>
        <v>#N/A</v>
      </c>
      <c r="BM2479" s="138" t="e">
        <f>#N/A</f>
        <v>#N/A</v>
      </c>
      <c r="BN2479" s="26"/>
      <c r="BO2479" s="26"/>
      <c r="BP2479" s="26"/>
      <c r="BQ2479" s="38"/>
      <c r="BR2479" s="26"/>
      <c r="BS2479" s="26"/>
      <c r="BT2479" s="26"/>
      <c r="BU2479" s="26"/>
      <c r="BV2479" s="39"/>
    </row>
    <row r="2480" spans="1:74" ht="15" hidden="1" customHeight="1" thickBot="1">
      <c r="A2480" s="26">
        <v>2020</v>
      </c>
      <c r="B2480" s="67">
        <v>2476</v>
      </c>
      <c r="C2480" s="67" t="s">
        <v>129</v>
      </c>
      <c r="D2480" s="67" t="s">
        <v>4642</v>
      </c>
      <c r="E2480" s="67" t="s">
        <v>4643</v>
      </c>
      <c r="F2480" s="27">
        <v>44082</v>
      </c>
      <c r="G2480" s="67" t="s">
        <v>5018</v>
      </c>
      <c r="H2480" s="67" t="s">
        <v>4645</v>
      </c>
      <c r="I2480" s="67" t="s">
        <v>4645</v>
      </c>
      <c r="J2480" s="69" t="s">
        <v>4646</v>
      </c>
      <c r="K2480" s="67" t="s">
        <v>135</v>
      </c>
      <c r="L2480" s="67" t="s">
        <v>4647</v>
      </c>
      <c r="M2480" s="26" t="s">
        <v>137</v>
      </c>
      <c r="N2480" s="26" t="s">
        <v>138</v>
      </c>
      <c r="O2480" s="26" t="s">
        <v>138</v>
      </c>
      <c r="Q2480" s="30">
        <v>79</v>
      </c>
      <c r="R2480" s="30">
        <v>8290</v>
      </c>
      <c r="S2480" s="31" t="e">
        <f>#N/A</f>
        <v>#N/A</v>
      </c>
      <c r="T2480" s="30">
        <v>1491</v>
      </c>
      <c r="AB2480" s="33" t="e">
        <f>#N/A</f>
        <v>#N/A</v>
      </c>
      <c r="AC2480" s="30">
        <v>1400</v>
      </c>
      <c r="AD2480" s="30" t="e">
        <f>#N/A</f>
        <v>#N/A</v>
      </c>
      <c r="AE2480" s="34">
        <v>0.94</v>
      </c>
      <c r="AG2480" s="30" t="e">
        <f>#N/A</f>
        <v>#N/A</v>
      </c>
      <c r="AH2480" s="30" t="e">
        <f>#N/A</f>
        <v>#N/A</v>
      </c>
      <c r="AI2480" s="30">
        <v>11454.45</v>
      </c>
      <c r="AJ2480" s="30">
        <v>10909</v>
      </c>
      <c r="AK2480" s="26" t="s">
        <v>139</v>
      </c>
      <c r="AL2480" s="26">
        <v>34</v>
      </c>
      <c r="AM2480" s="26" t="s">
        <v>4979</v>
      </c>
      <c r="AU2480" s="26" t="s">
        <v>4980</v>
      </c>
      <c r="AV2480" s="26" t="s">
        <v>4981</v>
      </c>
      <c r="AW2480" s="26" t="s">
        <v>4982</v>
      </c>
      <c r="BB2480" s="26" t="s">
        <v>4652</v>
      </c>
      <c r="BD2480" s="37">
        <v>44159</v>
      </c>
      <c r="BE2480" s="30">
        <v>36323</v>
      </c>
      <c r="BF2480" s="30">
        <v>51221</v>
      </c>
      <c r="BG2480" s="37" t="s">
        <v>4653</v>
      </c>
      <c r="BH2480" s="37" t="s">
        <v>4654</v>
      </c>
      <c r="BI2480" s="37" t="s">
        <v>4654</v>
      </c>
      <c r="BJ2480" s="138" t="e">
        <f>#N/A</f>
        <v>#N/A</v>
      </c>
      <c r="BK2480" s="138" t="e">
        <f>#N/A</f>
        <v>#N/A</v>
      </c>
      <c r="BL2480" s="138" t="e">
        <f>#N/A</f>
        <v>#N/A</v>
      </c>
      <c r="BM2480" s="138" t="e">
        <f>#N/A</f>
        <v>#N/A</v>
      </c>
      <c r="BN2480" s="26"/>
      <c r="BO2480" s="26"/>
      <c r="BP2480" s="26"/>
      <c r="BQ2480" s="38"/>
      <c r="BR2480" s="26"/>
      <c r="BS2480" s="26"/>
      <c r="BT2480" s="26"/>
      <c r="BU2480" s="26"/>
      <c r="BV2480" s="39"/>
    </row>
    <row r="2481" spans="1:74" ht="15" hidden="1" customHeight="1" thickBot="1">
      <c r="A2481" s="26">
        <v>2020</v>
      </c>
      <c r="B2481" s="67">
        <v>2477</v>
      </c>
      <c r="C2481" s="26" t="s">
        <v>129</v>
      </c>
      <c r="D2481" s="26" t="s">
        <v>4642</v>
      </c>
      <c r="E2481" s="26" t="s">
        <v>4643</v>
      </c>
      <c r="F2481" s="27">
        <v>44082</v>
      </c>
      <c r="G2481" s="67" t="s">
        <v>5019</v>
      </c>
      <c r="H2481" s="26" t="s">
        <v>4645</v>
      </c>
      <c r="I2481" s="26" t="s">
        <v>4645</v>
      </c>
      <c r="J2481" s="69" t="s">
        <v>4646</v>
      </c>
      <c r="K2481" s="26" t="s">
        <v>135</v>
      </c>
      <c r="L2481" s="26" t="s">
        <v>4647</v>
      </c>
      <c r="M2481" s="26" t="s">
        <v>137</v>
      </c>
      <c r="N2481" s="26" t="s">
        <v>138</v>
      </c>
      <c r="O2481" s="26" t="s">
        <v>138</v>
      </c>
      <c r="Q2481" s="30">
        <v>81</v>
      </c>
      <c r="R2481" s="30">
        <v>8420</v>
      </c>
      <c r="S2481" s="31" t="e">
        <f>#N/A</f>
        <v>#N/A</v>
      </c>
      <c r="T2481" s="30">
        <v>1686</v>
      </c>
      <c r="AB2481" s="33" t="e">
        <f>#N/A</f>
        <v>#N/A</v>
      </c>
      <c r="AC2481" s="30">
        <v>1400</v>
      </c>
      <c r="AD2481" s="30" t="e">
        <f>#N/A</f>
        <v>#N/A</v>
      </c>
      <c r="AE2481" s="34">
        <v>0.94363636363636361</v>
      </c>
      <c r="AG2481" s="30" t="e">
        <f>#N/A</f>
        <v>#N/A</v>
      </c>
      <c r="AH2481" s="30" t="e">
        <f>#N/A</f>
        <v>#N/A</v>
      </c>
      <c r="AI2481" s="30">
        <v>11634</v>
      </c>
      <c r="AJ2481" s="30">
        <v>11080</v>
      </c>
      <c r="AK2481" s="26" t="s">
        <v>139</v>
      </c>
      <c r="AL2481" s="26">
        <v>34</v>
      </c>
      <c r="AM2481" s="26" t="s">
        <v>4979</v>
      </c>
      <c r="AU2481" s="26" t="s">
        <v>4980</v>
      </c>
      <c r="AV2481" s="26" t="s">
        <v>4981</v>
      </c>
      <c r="AW2481" s="26" t="s">
        <v>4982</v>
      </c>
      <c r="BB2481" s="26" t="s">
        <v>4652</v>
      </c>
      <c r="BD2481" s="37">
        <v>44159</v>
      </c>
      <c r="BE2481" s="30">
        <v>36323</v>
      </c>
      <c r="BF2481" s="30">
        <v>51221</v>
      </c>
      <c r="BG2481" s="37" t="s">
        <v>4653</v>
      </c>
      <c r="BH2481" s="37" t="s">
        <v>4654</v>
      </c>
      <c r="BI2481" s="37" t="s">
        <v>4654</v>
      </c>
      <c r="BJ2481" s="138" t="e">
        <f>#N/A</f>
        <v>#N/A</v>
      </c>
      <c r="BK2481" s="138" t="e">
        <f>#N/A</f>
        <v>#N/A</v>
      </c>
      <c r="BL2481" s="138" t="e">
        <f>#N/A</f>
        <v>#N/A</v>
      </c>
      <c r="BM2481" s="138" t="e">
        <f>#N/A</f>
        <v>#N/A</v>
      </c>
      <c r="BN2481" s="26"/>
      <c r="BO2481" s="26"/>
      <c r="BP2481" s="26"/>
      <c r="BQ2481" s="38"/>
      <c r="BR2481" s="26"/>
      <c r="BS2481" s="26"/>
      <c r="BT2481" s="26"/>
      <c r="BU2481" s="26"/>
      <c r="BV2481" s="39"/>
    </row>
    <row r="2482" spans="1:74" ht="15" hidden="1" customHeight="1" thickBot="1">
      <c r="A2482" s="26">
        <v>2020</v>
      </c>
      <c r="B2482" s="67">
        <v>2478</v>
      </c>
      <c r="C2482" s="67" t="s">
        <v>129</v>
      </c>
      <c r="D2482" s="67" t="s">
        <v>4642</v>
      </c>
      <c r="E2482" s="67" t="s">
        <v>4643</v>
      </c>
      <c r="F2482" s="27">
        <v>44082</v>
      </c>
      <c r="G2482" s="67" t="s">
        <v>5020</v>
      </c>
      <c r="H2482" s="67" t="s">
        <v>4645</v>
      </c>
      <c r="I2482" s="67" t="s">
        <v>4645</v>
      </c>
      <c r="J2482" s="69" t="s">
        <v>4646</v>
      </c>
      <c r="K2482" s="67" t="s">
        <v>135</v>
      </c>
      <c r="L2482" s="67" t="s">
        <v>4647</v>
      </c>
      <c r="M2482" s="26" t="s">
        <v>137</v>
      </c>
      <c r="N2482" s="26" t="s">
        <v>138</v>
      </c>
      <c r="O2482" s="26" t="s">
        <v>138</v>
      </c>
      <c r="Q2482" s="30">
        <v>82</v>
      </c>
      <c r="R2482" s="30">
        <v>8760</v>
      </c>
      <c r="S2482" s="31" t="e">
        <f>#N/A</f>
        <v>#N/A</v>
      </c>
      <c r="T2482" s="30">
        <v>1593</v>
      </c>
      <c r="AB2482" s="33" t="e">
        <f>#N/A</f>
        <v>#N/A</v>
      </c>
      <c r="AC2482" s="30">
        <v>1400</v>
      </c>
      <c r="AD2482" s="30" t="e">
        <f>#N/A</f>
        <v>#N/A</v>
      </c>
      <c r="AE2482" s="34">
        <v>0.93</v>
      </c>
      <c r="AG2482" s="30" t="e">
        <f>#N/A</f>
        <v>#N/A</v>
      </c>
      <c r="AH2482" s="30" t="e">
        <f>#N/A</f>
        <v>#N/A</v>
      </c>
      <c r="AI2482" s="30">
        <v>12104.4</v>
      </c>
      <c r="AJ2482" s="30">
        <v>11528</v>
      </c>
      <c r="AK2482" s="26" t="s">
        <v>139</v>
      </c>
      <c r="AL2482" s="26">
        <v>34</v>
      </c>
      <c r="AM2482" s="26" t="s">
        <v>4979</v>
      </c>
      <c r="AU2482" s="26" t="s">
        <v>4980</v>
      </c>
      <c r="AV2482" s="26" t="s">
        <v>4981</v>
      </c>
      <c r="AW2482" s="26" t="s">
        <v>4982</v>
      </c>
      <c r="BB2482" s="26" t="s">
        <v>4652</v>
      </c>
      <c r="BD2482" s="37">
        <v>44159</v>
      </c>
      <c r="BE2482" s="30">
        <v>36323</v>
      </c>
      <c r="BF2482" s="30">
        <v>51221</v>
      </c>
      <c r="BG2482" s="37" t="s">
        <v>4653</v>
      </c>
      <c r="BH2482" s="37" t="s">
        <v>4654</v>
      </c>
      <c r="BI2482" s="37" t="s">
        <v>4654</v>
      </c>
      <c r="BJ2482" s="138" t="e">
        <f>#N/A</f>
        <v>#N/A</v>
      </c>
      <c r="BK2482" s="138" t="e">
        <f>#N/A</f>
        <v>#N/A</v>
      </c>
      <c r="BL2482" s="138" t="e">
        <f>#N/A</f>
        <v>#N/A</v>
      </c>
      <c r="BM2482" s="138" t="e">
        <f>#N/A</f>
        <v>#N/A</v>
      </c>
      <c r="BN2482" s="26"/>
      <c r="BO2482" s="26"/>
      <c r="BP2482" s="26"/>
      <c r="BQ2482" s="38"/>
      <c r="BR2482" s="26"/>
      <c r="BS2482" s="26"/>
      <c r="BT2482" s="26"/>
      <c r="BU2482" s="26"/>
      <c r="BV2482" s="39"/>
    </row>
    <row r="2483" spans="1:74" ht="15" hidden="1" customHeight="1" thickBot="1">
      <c r="A2483" s="26">
        <v>2020</v>
      </c>
      <c r="B2483" s="67">
        <v>2479</v>
      </c>
      <c r="C2483" s="26" t="s">
        <v>129</v>
      </c>
      <c r="D2483" s="26" t="s">
        <v>4642</v>
      </c>
      <c r="E2483" s="26" t="s">
        <v>4643</v>
      </c>
      <c r="F2483" s="27">
        <v>44082</v>
      </c>
      <c r="G2483" s="67" t="s">
        <v>5021</v>
      </c>
      <c r="H2483" s="26" t="s">
        <v>4645</v>
      </c>
      <c r="I2483" s="26" t="s">
        <v>4645</v>
      </c>
      <c r="J2483" s="69" t="s">
        <v>4646</v>
      </c>
      <c r="K2483" s="26" t="s">
        <v>135</v>
      </c>
      <c r="L2483" s="26" t="s">
        <v>4647</v>
      </c>
      <c r="M2483" s="26" t="s">
        <v>137</v>
      </c>
      <c r="N2483" s="26" t="s">
        <v>138</v>
      </c>
      <c r="O2483" s="26" t="s">
        <v>138</v>
      </c>
      <c r="Q2483" s="30">
        <v>83</v>
      </c>
      <c r="R2483" s="30">
        <v>8920</v>
      </c>
      <c r="S2483" s="31" t="e">
        <f>#N/A</f>
        <v>#N/A</v>
      </c>
      <c r="T2483" s="30">
        <v>1805</v>
      </c>
      <c r="AB2483" s="33" t="e">
        <f>#N/A</f>
        <v>#N/A</v>
      </c>
      <c r="AC2483" s="30">
        <v>1400</v>
      </c>
      <c r="AD2483" s="30" t="e">
        <f>#N/A</f>
        <v>#N/A</v>
      </c>
      <c r="AE2483" s="34">
        <v>0.92642857142857138</v>
      </c>
      <c r="AG2483" s="30" t="e">
        <f>#N/A</f>
        <v>#N/A</v>
      </c>
      <c r="AH2483" s="30" t="e">
        <f>#N/A</f>
        <v>#N/A</v>
      </c>
      <c r="AI2483" s="30">
        <v>12324.9</v>
      </c>
      <c r="AJ2483" s="30">
        <v>11738</v>
      </c>
      <c r="AK2483" s="26" t="s">
        <v>139</v>
      </c>
      <c r="AL2483" s="26">
        <v>34</v>
      </c>
      <c r="AM2483" s="26" t="s">
        <v>4979</v>
      </c>
      <c r="AU2483" s="26" t="s">
        <v>4980</v>
      </c>
      <c r="AV2483" s="26" t="s">
        <v>4981</v>
      </c>
      <c r="AW2483" s="26" t="s">
        <v>4982</v>
      </c>
      <c r="BB2483" s="26" t="s">
        <v>4652</v>
      </c>
      <c r="BD2483" s="37">
        <v>44159</v>
      </c>
      <c r="BE2483" s="30">
        <v>36323</v>
      </c>
      <c r="BF2483" s="30">
        <v>51221</v>
      </c>
      <c r="BG2483" s="37" t="s">
        <v>4653</v>
      </c>
      <c r="BH2483" s="37" t="s">
        <v>4654</v>
      </c>
      <c r="BI2483" s="37" t="s">
        <v>4654</v>
      </c>
      <c r="BJ2483" s="138" t="e">
        <f>#N/A</f>
        <v>#N/A</v>
      </c>
      <c r="BK2483" s="138" t="e">
        <f>#N/A</f>
        <v>#N/A</v>
      </c>
      <c r="BL2483" s="138" t="e">
        <f>#N/A</f>
        <v>#N/A</v>
      </c>
      <c r="BM2483" s="138" t="e">
        <f>#N/A</f>
        <v>#N/A</v>
      </c>
      <c r="BN2483" s="26"/>
      <c r="BO2483" s="26"/>
      <c r="BP2483" s="26"/>
      <c r="BQ2483" s="38"/>
      <c r="BR2483" s="26"/>
      <c r="BS2483" s="26"/>
      <c r="BT2483" s="26"/>
      <c r="BU2483" s="26"/>
      <c r="BV2483" s="39"/>
    </row>
    <row r="2484" spans="1:74" ht="15" hidden="1" customHeight="1" thickBot="1">
      <c r="A2484" s="26">
        <v>2020</v>
      </c>
      <c r="B2484" s="67">
        <v>2480</v>
      </c>
      <c r="C2484" s="67" t="s">
        <v>129</v>
      </c>
      <c r="D2484" s="67" t="s">
        <v>4642</v>
      </c>
      <c r="E2484" s="67" t="s">
        <v>4643</v>
      </c>
      <c r="F2484" s="27">
        <v>44082</v>
      </c>
      <c r="G2484" s="67" t="s">
        <v>5022</v>
      </c>
      <c r="H2484" s="67" t="s">
        <v>4645</v>
      </c>
      <c r="I2484" s="67" t="s">
        <v>4645</v>
      </c>
      <c r="J2484" s="69" t="s">
        <v>4646</v>
      </c>
      <c r="K2484" s="67" t="s">
        <v>135</v>
      </c>
      <c r="L2484" s="67" t="s">
        <v>4647</v>
      </c>
      <c r="M2484" s="26" t="s">
        <v>137</v>
      </c>
      <c r="N2484" s="26" t="s">
        <v>138</v>
      </c>
      <c r="O2484" s="26" t="s">
        <v>138</v>
      </c>
      <c r="Q2484" s="30">
        <v>76</v>
      </c>
      <c r="R2484" s="30">
        <v>6960</v>
      </c>
      <c r="S2484" s="31" t="e">
        <f>#N/A</f>
        <v>#N/A</v>
      </c>
      <c r="T2484" s="30">
        <v>1288</v>
      </c>
      <c r="AB2484" s="33" t="e">
        <f>#N/A</f>
        <v>#N/A</v>
      </c>
      <c r="AC2484" s="30">
        <v>1400</v>
      </c>
      <c r="AD2484" s="30" t="e">
        <f>#N/A</f>
        <v>#N/A</v>
      </c>
      <c r="AE2484" s="34">
        <v>0.92</v>
      </c>
      <c r="AG2484" s="30" t="e">
        <f>#N/A</f>
        <v>#N/A</v>
      </c>
      <c r="AH2484" s="30" t="e">
        <f>#N/A</f>
        <v>#N/A</v>
      </c>
      <c r="AI2484" s="30">
        <v>9616.9500000000007</v>
      </c>
      <c r="AJ2484" s="30">
        <v>9159</v>
      </c>
      <c r="AK2484" s="26" t="s">
        <v>139</v>
      </c>
      <c r="AL2484" s="26">
        <v>34</v>
      </c>
      <c r="AM2484" s="26" t="s">
        <v>4979</v>
      </c>
      <c r="AU2484" s="26" t="s">
        <v>4980</v>
      </c>
      <c r="AV2484" s="26" t="s">
        <v>4981</v>
      </c>
      <c r="AW2484" s="26" t="s">
        <v>4982</v>
      </c>
      <c r="BB2484" s="26" t="s">
        <v>4652</v>
      </c>
      <c r="BD2484" s="37">
        <v>44159</v>
      </c>
      <c r="BE2484" s="30">
        <v>36323</v>
      </c>
      <c r="BF2484" s="30">
        <v>51221</v>
      </c>
      <c r="BG2484" s="37" t="s">
        <v>4653</v>
      </c>
      <c r="BH2484" s="37" t="s">
        <v>4654</v>
      </c>
      <c r="BI2484" s="37" t="s">
        <v>4654</v>
      </c>
      <c r="BJ2484" s="138" t="e">
        <f>#N/A</f>
        <v>#N/A</v>
      </c>
      <c r="BK2484" s="138" t="e">
        <f>#N/A</f>
        <v>#N/A</v>
      </c>
      <c r="BL2484" s="138" t="e">
        <f>#N/A</f>
        <v>#N/A</v>
      </c>
      <c r="BM2484" s="138" t="e">
        <f>#N/A</f>
        <v>#N/A</v>
      </c>
      <c r="BN2484" s="26"/>
      <c r="BO2484" s="26"/>
      <c r="BP2484" s="26"/>
      <c r="BQ2484" s="38"/>
      <c r="BR2484" s="26"/>
      <c r="BS2484" s="26"/>
      <c r="BT2484" s="26"/>
      <c r="BU2484" s="26"/>
      <c r="BV2484" s="39"/>
    </row>
    <row r="2485" spans="1:74" ht="15" hidden="1" customHeight="1" thickBot="1">
      <c r="A2485" s="26">
        <v>2020</v>
      </c>
      <c r="B2485" s="67">
        <v>2481</v>
      </c>
      <c r="C2485" s="26" t="s">
        <v>129</v>
      </c>
      <c r="D2485" s="26" t="s">
        <v>4642</v>
      </c>
      <c r="E2485" s="26" t="s">
        <v>4643</v>
      </c>
      <c r="F2485" s="27">
        <v>44082</v>
      </c>
      <c r="G2485" s="67" t="s">
        <v>5023</v>
      </c>
      <c r="H2485" s="26" t="s">
        <v>4645</v>
      </c>
      <c r="I2485" s="26" t="s">
        <v>4645</v>
      </c>
      <c r="J2485" s="69" t="s">
        <v>4646</v>
      </c>
      <c r="K2485" s="26" t="s">
        <v>135</v>
      </c>
      <c r="L2485" s="26" t="s">
        <v>4647</v>
      </c>
      <c r="M2485" s="26" t="s">
        <v>137</v>
      </c>
      <c r="N2485" s="26" t="s">
        <v>138</v>
      </c>
      <c r="O2485" s="26" t="s">
        <v>138</v>
      </c>
      <c r="Q2485" s="30">
        <v>78</v>
      </c>
      <c r="R2485" s="30">
        <v>7060</v>
      </c>
      <c r="S2485" s="31" t="e">
        <f>#N/A</f>
        <v>#N/A</v>
      </c>
      <c r="T2485" s="30">
        <v>1341</v>
      </c>
      <c r="AB2485" s="33" t="e">
        <f>#N/A</f>
        <v>#N/A</v>
      </c>
      <c r="AC2485" s="30">
        <v>1400</v>
      </c>
      <c r="AD2485" s="30" t="e">
        <f>#N/A</f>
        <v>#N/A</v>
      </c>
      <c r="AE2485" s="34">
        <v>0.91846153846153844</v>
      </c>
      <c r="AG2485" s="30" t="e">
        <f>#N/A</f>
        <v>#N/A</v>
      </c>
      <c r="AH2485" s="30" t="e">
        <f>#N/A</f>
        <v>#N/A</v>
      </c>
      <c r="AI2485" s="30">
        <v>9754.5</v>
      </c>
      <c r="AJ2485" s="30">
        <v>9290</v>
      </c>
      <c r="AK2485" s="26" t="s">
        <v>139</v>
      </c>
      <c r="AL2485" s="26">
        <v>34</v>
      </c>
      <c r="AM2485" s="26" t="s">
        <v>4979</v>
      </c>
      <c r="AU2485" s="26" t="s">
        <v>4980</v>
      </c>
      <c r="AV2485" s="26" t="s">
        <v>4981</v>
      </c>
      <c r="AW2485" s="26" t="s">
        <v>4982</v>
      </c>
      <c r="BB2485" s="26" t="s">
        <v>4652</v>
      </c>
      <c r="BD2485" s="37">
        <v>44159</v>
      </c>
      <c r="BE2485" s="30">
        <v>36323</v>
      </c>
      <c r="BF2485" s="30">
        <v>51221</v>
      </c>
      <c r="BG2485" s="37" t="s">
        <v>4653</v>
      </c>
      <c r="BH2485" s="37" t="s">
        <v>4654</v>
      </c>
      <c r="BI2485" s="37" t="s">
        <v>4654</v>
      </c>
      <c r="BJ2485" s="138" t="e">
        <f>#N/A</f>
        <v>#N/A</v>
      </c>
      <c r="BK2485" s="138" t="e">
        <f>#N/A</f>
        <v>#N/A</v>
      </c>
      <c r="BL2485" s="138" t="e">
        <f>#N/A</f>
        <v>#N/A</v>
      </c>
      <c r="BM2485" s="138" t="e">
        <f>#N/A</f>
        <v>#N/A</v>
      </c>
      <c r="BN2485" s="26"/>
      <c r="BO2485" s="26"/>
      <c r="BP2485" s="26"/>
      <c r="BQ2485" s="38"/>
      <c r="BR2485" s="26"/>
      <c r="BS2485" s="26"/>
      <c r="BT2485" s="26"/>
      <c r="BU2485" s="26"/>
      <c r="BV2485" s="39"/>
    </row>
    <row r="2486" spans="1:74" s="52" customFormat="1" ht="15" hidden="1" customHeight="1" thickBot="1">
      <c r="A2486" s="40">
        <v>2020</v>
      </c>
      <c r="B2486" s="93">
        <v>2482</v>
      </c>
      <c r="C2486" s="93" t="s">
        <v>129</v>
      </c>
      <c r="D2486" s="93" t="s">
        <v>4642</v>
      </c>
      <c r="E2486" s="93" t="s">
        <v>4643</v>
      </c>
      <c r="F2486" s="41">
        <v>44082</v>
      </c>
      <c r="G2486" s="93" t="s">
        <v>5024</v>
      </c>
      <c r="H2486" s="93" t="s">
        <v>4645</v>
      </c>
      <c r="I2486" s="93" t="s">
        <v>4645</v>
      </c>
      <c r="J2486" s="104" t="s">
        <v>4646</v>
      </c>
      <c r="K2486" s="93" t="s">
        <v>135</v>
      </c>
      <c r="L2486" s="93" t="s">
        <v>4647</v>
      </c>
      <c r="M2486" s="40" t="s">
        <v>137</v>
      </c>
      <c r="N2486" s="40" t="s">
        <v>138</v>
      </c>
      <c r="O2486" s="40" t="s">
        <v>138</v>
      </c>
      <c r="P2486" s="43"/>
      <c r="Q2486" s="36">
        <v>88</v>
      </c>
      <c r="R2486" s="36">
        <v>10730</v>
      </c>
      <c r="S2486" s="44" t="e">
        <f>#N/A</f>
        <v>#N/A</v>
      </c>
      <c r="T2486" s="36">
        <v>1791</v>
      </c>
      <c r="U2486" s="36"/>
      <c r="V2486" s="45"/>
      <c r="W2486" s="36"/>
      <c r="X2486" s="36"/>
      <c r="Y2486" s="36"/>
      <c r="Z2486" s="36"/>
      <c r="AA2486" s="36"/>
      <c r="AB2486" s="46" t="e">
        <f>#N/A</f>
        <v>#N/A</v>
      </c>
      <c r="AC2486" s="36">
        <v>1400</v>
      </c>
      <c r="AD2486" s="36" t="e">
        <f>#N/A</f>
        <v>#N/A</v>
      </c>
      <c r="AE2486" s="47"/>
      <c r="AF2486" s="48"/>
      <c r="AG2486" s="36" t="e">
        <f>#N/A</f>
        <v>#N/A</v>
      </c>
      <c r="AH2486" s="36" t="e">
        <f>#N/A</f>
        <v>#N/A</v>
      </c>
      <c r="AI2486" s="36">
        <v>0</v>
      </c>
      <c r="AJ2486" s="36">
        <v>0</v>
      </c>
      <c r="AK2486" s="40" t="s">
        <v>2421</v>
      </c>
      <c r="AL2486" s="40">
        <v>34</v>
      </c>
      <c r="AM2486" s="40" t="s">
        <v>4979</v>
      </c>
      <c r="AN2486" s="40" t="s">
        <v>5025</v>
      </c>
      <c r="AO2486" s="36"/>
      <c r="AP2486" s="36">
        <v>15022</v>
      </c>
      <c r="AQ2486" s="36"/>
      <c r="AR2486" s="36"/>
      <c r="AS2486" s="36"/>
      <c r="AT2486" s="36">
        <f>+AP2486</f>
        <v>15022</v>
      </c>
      <c r="AU2486" s="40" t="s">
        <v>4980</v>
      </c>
      <c r="AV2486" s="40" t="s">
        <v>4981</v>
      </c>
      <c r="AW2486" s="40" t="s">
        <v>4982</v>
      </c>
      <c r="AX2486" s="40"/>
      <c r="AY2486" s="40"/>
      <c r="AZ2486" s="40"/>
      <c r="BA2486" s="40"/>
      <c r="BB2486" s="40" t="s">
        <v>4652</v>
      </c>
      <c r="BC2486" s="40"/>
      <c r="BD2486" s="49"/>
      <c r="BE2486" s="36"/>
      <c r="BF2486" s="36"/>
      <c r="BG2486" s="49"/>
      <c r="BH2486" s="49"/>
      <c r="BI2486" s="49"/>
      <c r="BJ2486" s="138" t="e">
        <f>#N/A</f>
        <v>#N/A</v>
      </c>
      <c r="BK2486" s="138" t="e">
        <f>#N/A</f>
        <v>#N/A</v>
      </c>
      <c r="BL2486" s="138" t="e">
        <f>#N/A</f>
        <v>#N/A</v>
      </c>
      <c r="BM2486" s="138" t="e">
        <f>#N/A</f>
        <v>#N/A</v>
      </c>
      <c r="BN2486" s="40"/>
      <c r="BO2486" s="40"/>
      <c r="BP2486" s="40"/>
      <c r="BQ2486" s="50"/>
      <c r="BR2486" s="40"/>
      <c r="BS2486" s="40"/>
      <c r="BT2486" s="40"/>
      <c r="BU2486" s="40"/>
      <c r="BV2486" s="51"/>
    </row>
    <row r="2487" spans="1:74" s="52" customFormat="1" ht="15" hidden="1" customHeight="1" thickBot="1">
      <c r="A2487" s="40">
        <v>2020</v>
      </c>
      <c r="B2487" s="93">
        <v>2483</v>
      </c>
      <c r="C2487" s="40" t="s">
        <v>129</v>
      </c>
      <c r="D2487" s="40" t="s">
        <v>4642</v>
      </c>
      <c r="E2487" s="40" t="s">
        <v>4643</v>
      </c>
      <c r="F2487" s="41">
        <v>44082</v>
      </c>
      <c r="G2487" s="93" t="s">
        <v>5026</v>
      </c>
      <c r="H2487" s="40" t="s">
        <v>4645</v>
      </c>
      <c r="I2487" s="40" t="s">
        <v>4645</v>
      </c>
      <c r="J2487" s="104" t="s">
        <v>4646</v>
      </c>
      <c r="K2487" s="40" t="s">
        <v>135</v>
      </c>
      <c r="L2487" s="40" t="s">
        <v>4647</v>
      </c>
      <c r="M2487" s="40" t="s">
        <v>137</v>
      </c>
      <c r="N2487" s="40" t="s">
        <v>138</v>
      </c>
      <c r="O2487" s="40" t="s">
        <v>138</v>
      </c>
      <c r="P2487" s="43"/>
      <c r="Q2487" s="36">
        <v>75</v>
      </c>
      <c r="R2487" s="36">
        <v>6660</v>
      </c>
      <c r="S2487" s="44" t="e">
        <f>#N/A</f>
        <v>#N/A</v>
      </c>
      <c r="T2487" s="36">
        <v>1314</v>
      </c>
      <c r="U2487" s="36"/>
      <c r="V2487" s="45"/>
      <c r="W2487" s="36"/>
      <c r="X2487" s="36"/>
      <c r="Y2487" s="36"/>
      <c r="Z2487" s="36"/>
      <c r="AA2487" s="36"/>
      <c r="AB2487" s="46" t="e">
        <f>#N/A</f>
        <v>#N/A</v>
      </c>
      <c r="AC2487" s="36">
        <v>1400</v>
      </c>
      <c r="AD2487" s="36" t="e">
        <f>#N/A</f>
        <v>#N/A</v>
      </c>
      <c r="AE2487" s="47"/>
      <c r="AF2487" s="48"/>
      <c r="AG2487" s="36" t="e">
        <f>#N/A</f>
        <v>#N/A</v>
      </c>
      <c r="AH2487" s="36" t="e">
        <f>#N/A</f>
        <v>#N/A</v>
      </c>
      <c r="AI2487" s="36">
        <v>0</v>
      </c>
      <c r="AJ2487" s="36">
        <v>0</v>
      </c>
      <c r="AK2487" s="40" t="s">
        <v>5027</v>
      </c>
      <c r="AL2487" s="40">
        <v>34</v>
      </c>
      <c r="AM2487" s="40" t="s">
        <v>4979</v>
      </c>
      <c r="AN2487" s="40" t="s">
        <v>5028</v>
      </c>
      <c r="AO2487" s="36"/>
      <c r="AP2487" s="36">
        <v>9324</v>
      </c>
      <c r="AQ2487" s="36"/>
      <c r="AR2487" s="36"/>
      <c r="AS2487" s="36"/>
      <c r="AT2487" s="36">
        <f>+AP2487</f>
        <v>9324</v>
      </c>
      <c r="AU2487" s="40" t="s">
        <v>4980</v>
      </c>
      <c r="AV2487" s="40" t="s">
        <v>4981</v>
      </c>
      <c r="AW2487" s="40" t="s">
        <v>4982</v>
      </c>
      <c r="AX2487" s="40"/>
      <c r="AY2487" s="40"/>
      <c r="AZ2487" s="40"/>
      <c r="BA2487" s="40"/>
      <c r="BB2487" s="40" t="s">
        <v>4652</v>
      </c>
      <c r="BC2487" s="40"/>
      <c r="BD2487" s="49"/>
      <c r="BE2487" s="36"/>
      <c r="BF2487" s="36"/>
      <c r="BG2487" s="49"/>
      <c r="BH2487" s="49"/>
      <c r="BI2487" s="49"/>
      <c r="BJ2487" s="138" t="e">
        <f>#N/A</f>
        <v>#N/A</v>
      </c>
      <c r="BK2487" s="138" t="e">
        <f>#N/A</f>
        <v>#N/A</v>
      </c>
      <c r="BL2487" s="138" t="e">
        <f>#N/A</f>
        <v>#N/A</v>
      </c>
      <c r="BM2487" s="138" t="e">
        <f>#N/A</f>
        <v>#N/A</v>
      </c>
      <c r="BN2487" s="40"/>
      <c r="BO2487" s="40"/>
      <c r="BP2487" s="40"/>
      <c r="BQ2487" s="50"/>
      <c r="BR2487" s="40"/>
      <c r="BS2487" s="40"/>
      <c r="BT2487" s="40"/>
      <c r="BU2487" s="40"/>
      <c r="BV2487" s="51"/>
    </row>
    <row r="2488" spans="1:74" ht="15" hidden="1" customHeight="1" thickBot="1">
      <c r="A2488" s="26">
        <v>2020</v>
      </c>
      <c r="B2488" s="67">
        <v>2484</v>
      </c>
      <c r="C2488" s="67" t="s">
        <v>129</v>
      </c>
      <c r="D2488" s="67" t="s">
        <v>4642</v>
      </c>
      <c r="E2488" s="67" t="s">
        <v>4643</v>
      </c>
      <c r="F2488" s="27">
        <v>44082</v>
      </c>
      <c r="G2488" s="67" t="s">
        <v>5029</v>
      </c>
      <c r="H2488" s="67" t="s">
        <v>4645</v>
      </c>
      <c r="I2488" s="67" t="s">
        <v>4645</v>
      </c>
      <c r="J2488" s="69" t="s">
        <v>4646</v>
      </c>
      <c r="K2488" s="67" t="s">
        <v>135</v>
      </c>
      <c r="L2488" s="67" t="s">
        <v>4647</v>
      </c>
      <c r="M2488" s="26" t="s">
        <v>137</v>
      </c>
      <c r="N2488" s="26" t="s">
        <v>138</v>
      </c>
      <c r="O2488" s="26" t="s">
        <v>138</v>
      </c>
      <c r="Q2488" s="30">
        <v>83</v>
      </c>
      <c r="R2488" s="30">
        <v>9390</v>
      </c>
      <c r="S2488" s="31" t="e">
        <f>#N/A</f>
        <v>#N/A</v>
      </c>
      <c r="T2488" s="30">
        <v>2016</v>
      </c>
      <c r="AB2488" s="33" t="e">
        <f>#N/A</f>
        <v>#N/A</v>
      </c>
      <c r="AC2488" s="30">
        <v>1400</v>
      </c>
      <c r="AD2488" s="30" t="e">
        <f>#N/A</f>
        <v>#N/A</v>
      </c>
      <c r="AE2488" s="34">
        <v>0.95674418604651157</v>
      </c>
      <c r="AG2488" s="30" t="e">
        <f>#N/A</f>
        <v>#N/A</v>
      </c>
      <c r="AH2488" s="30" t="e">
        <f>#N/A</f>
        <v>#N/A</v>
      </c>
      <c r="AI2488" s="30">
        <v>12974.85</v>
      </c>
      <c r="AJ2488" s="30">
        <v>12357</v>
      </c>
      <c r="AK2488" s="26" t="s">
        <v>139</v>
      </c>
      <c r="AL2488" s="26">
        <v>34</v>
      </c>
      <c r="AM2488" s="26" t="s">
        <v>4979</v>
      </c>
      <c r="AU2488" s="26" t="s">
        <v>4980</v>
      </c>
      <c r="AV2488" s="26" t="s">
        <v>4981</v>
      </c>
      <c r="AW2488" s="26" t="s">
        <v>4982</v>
      </c>
      <c r="BB2488" s="26" t="s">
        <v>4652</v>
      </c>
      <c r="BD2488" s="37">
        <v>44159</v>
      </c>
      <c r="BE2488" s="30">
        <v>36323</v>
      </c>
      <c r="BF2488" s="30">
        <v>51221</v>
      </c>
      <c r="BG2488" s="37" t="s">
        <v>4653</v>
      </c>
      <c r="BH2488" s="37" t="s">
        <v>4654</v>
      </c>
      <c r="BI2488" s="37" t="s">
        <v>4654</v>
      </c>
      <c r="BJ2488" s="138" t="e">
        <f>#N/A</f>
        <v>#N/A</v>
      </c>
      <c r="BK2488" s="138" t="e">
        <f>#N/A</f>
        <v>#N/A</v>
      </c>
      <c r="BL2488" s="138" t="e">
        <f>#N/A</f>
        <v>#N/A</v>
      </c>
      <c r="BM2488" s="138" t="e">
        <f>#N/A</f>
        <v>#N/A</v>
      </c>
      <c r="BN2488" s="26"/>
      <c r="BO2488" s="26"/>
      <c r="BP2488" s="26"/>
      <c r="BQ2488" s="38"/>
      <c r="BR2488" s="26"/>
      <c r="BS2488" s="26"/>
      <c r="BT2488" s="26"/>
      <c r="BU2488" s="26"/>
      <c r="BV2488" s="39"/>
    </row>
    <row r="2489" spans="1:74" ht="15" hidden="1" customHeight="1" thickBot="1">
      <c r="A2489" s="26">
        <v>2020</v>
      </c>
      <c r="B2489" s="67">
        <v>2485</v>
      </c>
      <c r="C2489" s="26" t="s">
        <v>129</v>
      </c>
      <c r="D2489" s="26" t="s">
        <v>4642</v>
      </c>
      <c r="E2489" s="26" t="s">
        <v>4643</v>
      </c>
      <c r="F2489" s="27">
        <v>44082</v>
      </c>
      <c r="G2489" s="67" t="s">
        <v>5030</v>
      </c>
      <c r="H2489" s="26" t="s">
        <v>4645</v>
      </c>
      <c r="I2489" s="26" t="s">
        <v>4645</v>
      </c>
      <c r="J2489" s="69" t="s">
        <v>4646</v>
      </c>
      <c r="K2489" s="26" t="s">
        <v>135</v>
      </c>
      <c r="L2489" s="26" t="s">
        <v>4647</v>
      </c>
      <c r="M2489" s="26" t="s">
        <v>137</v>
      </c>
      <c r="N2489" s="26" t="s">
        <v>138</v>
      </c>
      <c r="O2489" s="26" t="s">
        <v>138</v>
      </c>
      <c r="Q2489" s="30">
        <v>80</v>
      </c>
      <c r="R2489" s="30">
        <v>6320</v>
      </c>
      <c r="S2489" s="31" t="e">
        <f>#N/A</f>
        <v>#N/A</v>
      </c>
      <c r="T2489" s="30">
        <v>1317</v>
      </c>
      <c r="AB2489" s="33" t="e">
        <f>#N/A</f>
        <v>#N/A</v>
      </c>
      <c r="AC2489" s="30">
        <v>1400</v>
      </c>
      <c r="AD2489" s="30" t="e">
        <f>#N/A</f>
        <v>#N/A</v>
      </c>
      <c r="AE2489" s="34">
        <v>0.95674418604651157</v>
      </c>
      <c r="AG2489" s="30" t="e">
        <f>#N/A</f>
        <v>#N/A</v>
      </c>
      <c r="AH2489" s="30" t="e">
        <f>#N/A</f>
        <v>#N/A</v>
      </c>
      <c r="AI2489" s="30">
        <v>8732.85</v>
      </c>
      <c r="AJ2489" s="30">
        <v>8317</v>
      </c>
      <c r="AK2489" s="26" t="s">
        <v>139</v>
      </c>
      <c r="AL2489" s="26">
        <v>34</v>
      </c>
      <c r="AM2489" s="26" t="s">
        <v>4979</v>
      </c>
      <c r="AU2489" s="26" t="s">
        <v>4980</v>
      </c>
      <c r="AV2489" s="26" t="s">
        <v>4981</v>
      </c>
      <c r="AW2489" s="26" t="s">
        <v>4982</v>
      </c>
      <c r="BB2489" s="26" t="s">
        <v>4652</v>
      </c>
      <c r="BD2489" s="37">
        <v>44159</v>
      </c>
      <c r="BE2489" s="30">
        <v>36323</v>
      </c>
      <c r="BF2489" s="30">
        <v>51221</v>
      </c>
      <c r="BG2489" s="37" t="s">
        <v>4653</v>
      </c>
      <c r="BH2489" s="37" t="s">
        <v>4654</v>
      </c>
      <c r="BI2489" s="37" t="s">
        <v>4654</v>
      </c>
      <c r="BJ2489" s="138" t="e">
        <f>#N/A</f>
        <v>#N/A</v>
      </c>
      <c r="BK2489" s="138" t="e">
        <f>#N/A</f>
        <v>#N/A</v>
      </c>
      <c r="BL2489" s="138" t="e">
        <f>#N/A</f>
        <v>#N/A</v>
      </c>
      <c r="BM2489" s="138" t="e">
        <f>#N/A</f>
        <v>#N/A</v>
      </c>
      <c r="BN2489" s="26"/>
      <c r="BO2489" s="26"/>
      <c r="BP2489" s="26"/>
      <c r="BQ2489" s="38"/>
      <c r="BR2489" s="26"/>
      <c r="BS2489" s="26"/>
      <c r="BT2489" s="26"/>
      <c r="BU2489" s="26"/>
      <c r="BV2489" s="39"/>
    </row>
    <row r="2490" spans="1:74" ht="15" hidden="1" customHeight="1" thickBot="1">
      <c r="A2490" s="26">
        <v>2020</v>
      </c>
      <c r="B2490" s="67">
        <v>2486</v>
      </c>
      <c r="C2490" s="67" t="s">
        <v>129</v>
      </c>
      <c r="D2490" s="67" t="s">
        <v>4642</v>
      </c>
      <c r="E2490" s="67" t="s">
        <v>4643</v>
      </c>
      <c r="F2490" s="27">
        <v>44082</v>
      </c>
      <c r="G2490" s="67" t="s">
        <v>5031</v>
      </c>
      <c r="H2490" s="67" t="s">
        <v>4645</v>
      </c>
      <c r="I2490" s="67" t="s">
        <v>4645</v>
      </c>
      <c r="J2490" s="69" t="s">
        <v>4646</v>
      </c>
      <c r="K2490" s="67" t="s">
        <v>135</v>
      </c>
      <c r="L2490" s="67" t="s">
        <v>4647</v>
      </c>
      <c r="M2490" s="26" t="s">
        <v>137</v>
      </c>
      <c r="N2490" s="26" t="s">
        <v>138</v>
      </c>
      <c r="O2490" s="26" t="s">
        <v>138</v>
      </c>
      <c r="Q2490" s="30">
        <v>81</v>
      </c>
      <c r="R2490" s="30">
        <v>7660</v>
      </c>
      <c r="S2490" s="31" t="e">
        <f>#N/A</f>
        <v>#N/A</v>
      </c>
      <c r="T2490" s="30">
        <v>1388</v>
      </c>
      <c r="U2490" s="30">
        <v>1211</v>
      </c>
      <c r="V2490" s="32">
        <v>5</v>
      </c>
      <c r="W2490" s="30">
        <v>48</v>
      </c>
      <c r="X2490" s="30">
        <f>(W2490*U2490/5)*(1000/R2490)</f>
        <v>1517.7023498694518</v>
      </c>
      <c r="Y2490" s="30">
        <f>X2490*R2490/1000</f>
        <v>11625.600000000002</v>
      </c>
      <c r="AB2490" s="33" t="e">
        <f>#N/A</f>
        <v>#N/A</v>
      </c>
      <c r="AC2490" s="30">
        <v>1400</v>
      </c>
      <c r="AD2490" s="30" t="e">
        <f>#N/A</f>
        <v>#N/A</v>
      </c>
      <c r="AE2490" s="34">
        <v>0.97</v>
      </c>
      <c r="AG2490" s="30" t="e">
        <f>#N/A</f>
        <v>#N/A</v>
      </c>
      <c r="AH2490" s="30" t="e">
        <f>#N/A</f>
        <v>#N/A</v>
      </c>
      <c r="AI2490" s="30">
        <v>10584</v>
      </c>
      <c r="AJ2490" s="30">
        <v>10080</v>
      </c>
      <c r="AK2490" s="26" t="s">
        <v>139</v>
      </c>
      <c r="AL2490" s="26">
        <v>34</v>
      </c>
      <c r="AM2490" s="26" t="s">
        <v>4979</v>
      </c>
      <c r="AU2490" s="26" t="s">
        <v>4980</v>
      </c>
      <c r="AV2490" s="26" t="s">
        <v>4981</v>
      </c>
      <c r="AW2490" s="26" t="s">
        <v>4982</v>
      </c>
      <c r="BB2490" s="26" t="s">
        <v>4652</v>
      </c>
      <c r="BD2490" s="37">
        <v>44159</v>
      </c>
      <c r="BE2490" s="30">
        <v>36323</v>
      </c>
      <c r="BF2490" s="30">
        <v>51221</v>
      </c>
      <c r="BG2490" s="37" t="s">
        <v>4653</v>
      </c>
      <c r="BH2490" s="37" t="s">
        <v>4654</v>
      </c>
      <c r="BI2490" s="37" t="s">
        <v>4654</v>
      </c>
      <c r="BJ2490" s="138" t="e">
        <f>#N/A</f>
        <v>#N/A</v>
      </c>
      <c r="BK2490" s="138" t="e">
        <f>#N/A</f>
        <v>#N/A</v>
      </c>
      <c r="BL2490" s="138" t="e">
        <f>#N/A</f>
        <v>#N/A</v>
      </c>
      <c r="BM2490" s="138" t="e">
        <f>#N/A</f>
        <v>#N/A</v>
      </c>
      <c r="BN2490" s="26"/>
      <c r="BO2490" s="26"/>
      <c r="BP2490" s="26"/>
      <c r="BQ2490" s="38"/>
      <c r="BR2490" s="26"/>
      <c r="BS2490" s="26"/>
      <c r="BT2490" s="26"/>
      <c r="BU2490" s="26"/>
      <c r="BV2490" s="39"/>
    </row>
    <row r="2491" spans="1:74" ht="15" hidden="1" customHeight="1" thickBot="1">
      <c r="A2491" s="26">
        <v>2020</v>
      </c>
      <c r="B2491" s="67">
        <v>2487</v>
      </c>
      <c r="C2491" s="26" t="s">
        <v>129</v>
      </c>
      <c r="D2491" s="26" t="s">
        <v>4642</v>
      </c>
      <c r="E2491" s="26" t="s">
        <v>4643</v>
      </c>
      <c r="F2491" s="27">
        <v>44082</v>
      </c>
      <c r="G2491" s="67" t="s">
        <v>5032</v>
      </c>
      <c r="H2491" s="26" t="s">
        <v>4645</v>
      </c>
      <c r="I2491" s="26" t="s">
        <v>4645</v>
      </c>
      <c r="J2491" s="69" t="s">
        <v>4646</v>
      </c>
      <c r="K2491" s="26" t="s">
        <v>135</v>
      </c>
      <c r="L2491" s="26" t="s">
        <v>4647</v>
      </c>
      <c r="M2491" s="26" t="s">
        <v>137</v>
      </c>
      <c r="N2491" s="26" t="s">
        <v>138</v>
      </c>
      <c r="O2491" s="26" t="s">
        <v>138</v>
      </c>
      <c r="Q2491" s="30">
        <v>76</v>
      </c>
      <c r="R2491" s="30">
        <v>5660</v>
      </c>
      <c r="S2491" s="31" t="e">
        <f>#N/A</f>
        <v>#N/A</v>
      </c>
      <c r="T2491" s="30">
        <v>1132</v>
      </c>
      <c r="AB2491" s="33" t="e">
        <f>#N/A</f>
        <v>#N/A</v>
      </c>
      <c r="AC2491" s="30">
        <v>1400</v>
      </c>
      <c r="AD2491" s="30" t="e">
        <f>#N/A</f>
        <v>#N/A</v>
      </c>
      <c r="AE2491" s="34">
        <v>0.96507462686567158</v>
      </c>
      <c r="AG2491" s="30" t="e">
        <f>#N/A</f>
        <v>#N/A</v>
      </c>
      <c r="AH2491" s="30" t="e">
        <f>#N/A</f>
        <v>#N/A</v>
      </c>
      <c r="AI2491" s="30">
        <v>7820.4000000000005</v>
      </c>
      <c r="AJ2491" s="30">
        <v>7448</v>
      </c>
      <c r="AK2491" s="26" t="s">
        <v>139</v>
      </c>
      <c r="AL2491" s="26">
        <v>34</v>
      </c>
      <c r="AM2491" s="26" t="s">
        <v>4979</v>
      </c>
      <c r="AU2491" s="26" t="s">
        <v>4980</v>
      </c>
      <c r="AV2491" s="26" t="s">
        <v>4981</v>
      </c>
      <c r="AW2491" s="26" t="s">
        <v>4982</v>
      </c>
      <c r="BB2491" s="26" t="s">
        <v>4652</v>
      </c>
      <c r="BD2491" s="37">
        <v>44159</v>
      </c>
      <c r="BE2491" s="30">
        <v>36323</v>
      </c>
      <c r="BF2491" s="30">
        <v>51221</v>
      </c>
      <c r="BG2491" s="37" t="s">
        <v>4653</v>
      </c>
      <c r="BH2491" s="37" t="s">
        <v>4654</v>
      </c>
      <c r="BI2491" s="37" t="s">
        <v>4654</v>
      </c>
      <c r="BJ2491" s="138" t="e">
        <f>#N/A</f>
        <v>#N/A</v>
      </c>
      <c r="BK2491" s="138" t="e">
        <f>#N/A</f>
        <v>#N/A</v>
      </c>
      <c r="BL2491" s="138" t="e">
        <f>#N/A</f>
        <v>#N/A</v>
      </c>
      <c r="BM2491" s="138" t="e">
        <f>#N/A</f>
        <v>#N/A</v>
      </c>
      <c r="BN2491" s="26"/>
      <c r="BO2491" s="26"/>
      <c r="BP2491" s="26"/>
      <c r="BQ2491" s="38"/>
      <c r="BR2491" s="26"/>
      <c r="BS2491" s="26"/>
      <c r="BT2491" s="26"/>
      <c r="BU2491" s="26"/>
      <c r="BV2491" s="39"/>
    </row>
    <row r="2492" spans="1:74" ht="15" hidden="1" customHeight="1" thickBot="1">
      <c r="A2492" s="26">
        <v>2020</v>
      </c>
      <c r="B2492" s="67">
        <v>2488</v>
      </c>
      <c r="C2492" s="67" t="s">
        <v>129</v>
      </c>
      <c r="D2492" s="67" t="s">
        <v>4642</v>
      </c>
      <c r="E2492" s="67" t="s">
        <v>4643</v>
      </c>
      <c r="F2492" s="27">
        <v>44082</v>
      </c>
      <c r="G2492" s="67" t="s">
        <v>5033</v>
      </c>
      <c r="H2492" s="67" t="s">
        <v>4645</v>
      </c>
      <c r="I2492" s="67" t="s">
        <v>4645</v>
      </c>
      <c r="J2492" s="69" t="s">
        <v>4646</v>
      </c>
      <c r="K2492" s="67" t="s">
        <v>135</v>
      </c>
      <c r="L2492" s="67" t="s">
        <v>4647</v>
      </c>
      <c r="M2492" s="26" t="s">
        <v>137</v>
      </c>
      <c r="N2492" s="26" t="s">
        <v>138</v>
      </c>
      <c r="O2492" s="26" t="s">
        <v>138</v>
      </c>
      <c r="Q2492" s="30">
        <v>76</v>
      </c>
      <c r="R2492" s="30">
        <v>6490</v>
      </c>
      <c r="S2492" s="31" t="e">
        <f>#N/A</f>
        <v>#N/A</v>
      </c>
      <c r="T2492" s="30">
        <v>1413</v>
      </c>
      <c r="AB2492" s="33" t="e">
        <f>#N/A</f>
        <v>#N/A</v>
      </c>
      <c r="AC2492" s="30">
        <v>1400</v>
      </c>
      <c r="AD2492" s="30" t="e">
        <f>#N/A</f>
        <v>#N/A</v>
      </c>
      <c r="AE2492" s="34">
        <v>0.81</v>
      </c>
      <c r="AG2492" s="30" t="e">
        <f>#N/A</f>
        <v>#N/A</v>
      </c>
      <c r="AH2492" s="30" t="e">
        <f>#N/A</f>
        <v>#N/A</v>
      </c>
      <c r="AI2492" s="30">
        <v>8967</v>
      </c>
      <c r="AJ2492" s="30">
        <v>8540</v>
      </c>
      <c r="AK2492" s="26" t="s">
        <v>139</v>
      </c>
      <c r="AL2492" s="26">
        <v>34</v>
      </c>
      <c r="AM2492" s="26" t="s">
        <v>4979</v>
      </c>
      <c r="AU2492" s="26" t="s">
        <v>4980</v>
      </c>
      <c r="AV2492" s="26" t="s">
        <v>4981</v>
      </c>
      <c r="AW2492" s="26" t="s">
        <v>4982</v>
      </c>
      <c r="BB2492" s="26" t="s">
        <v>4652</v>
      </c>
      <c r="BD2492" s="37">
        <v>44159</v>
      </c>
      <c r="BE2492" s="30">
        <v>36323</v>
      </c>
      <c r="BF2492" s="30">
        <v>51221</v>
      </c>
      <c r="BG2492" s="37" t="s">
        <v>4653</v>
      </c>
      <c r="BH2492" s="37" t="s">
        <v>4654</v>
      </c>
      <c r="BI2492" s="37" t="s">
        <v>4654</v>
      </c>
      <c r="BJ2492" s="138" t="e">
        <f>#N/A</f>
        <v>#N/A</v>
      </c>
      <c r="BK2492" s="138" t="e">
        <f>#N/A</f>
        <v>#N/A</v>
      </c>
      <c r="BL2492" s="138" t="e">
        <f>#N/A</f>
        <v>#N/A</v>
      </c>
      <c r="BM2492" s="138" t="e">
        <f>#N/A</f>
        <v>#N/A</v>
      </c>
      <c r="BN2492" s="26"/>
      <c r="BO2492" s="26"/>
      <c r="BP2492" s="26"/>
      <c r="BQ2492" s="38"/>
      <c r="BR2492" s="26"/>
      <c r="BS2492" s="26"/>
      <c r="BT2492" s="26"/>
      <c r="BU2492" s="26"/>
      <c r="BV2492" s="39"/>
    </row>
    <row r="2493" spans="1:74" ht="15" hidden="1" customHeight="1" thickBot="1">
      <c r="A2493" s="26">
        <v>2020</v>
      </c>
      <c r="B2493" s="67">
        <v>2489</v>
      </c>
      <c r="C2493" s="26" t="s">
        <v>129</v>
      </c>
      <c r="D2493" s="26" t="s">
        <v>4642</v>
      </c>
      <c r="E2493" s="26" t="s">
        <v>4643</v>
      </c>
      <c r="F2493" s="27">
        <v>44082</v>
      </c>
      <c r="G2493" s="67" t="s">
        <v>5034</v>
      </c>
      <c r="H2493" s="26" t="s">
        <v>4645</v>
      </c>
      <c r="I2493" s="26" t="s">
        <v>4645</v>
      </c>
      <c r="J2493" s="69" t="s">
        <v>4646</v>
      </c>
      <c r="K2493" s="26" t="s">
        <v>135</v>
      </c>
      <c r="L2493" s="26" t="s">
        <v>4647</v>
      </c>
      <c r="M2493" s="26" t="s">
        <v>137</v>
      </c>
      <c r="N2493" s="26" t="s">
        <v>138</v>
      </c>
      <c r="O2493" s="26" t="s">
        <v>138</v>
      </c>
      <c r="Q2493" s="30">
        <v>77</v>
      </c>
      <c r="R2493" s="30">
        <v>7690</v>
      </c>
      <c r="S2493" s="31" t="e">
        <f>#N/A</f>
        <v>#N/A</v>
      </c>
      <c r="T2493" s="30">
        <v>1642</v>
      </c>
      <c r="AB2493" s="33" t="e">
        <f>#N/A</f>
        <v>#N/A</v>
      </c>
      <c r="AC2493" s="30">
        <v>1400</v>
      </c>
      <c r="AD2493" s="30" t="e">
        <f>#N/A</f>
        <v>#N/A</v>
      </c>
      <c r="AE2493" s="34">
        <v>0.80758620689655169</v>
      </c>
      <c r="AG2493" s="30" t="e">
        <f>#N/A</f>
        <v>#N/A</v>
      </c>
      <c r="AH2493" s="30" t="e">
        <f>#N/A</f>
        <v>#N/A</v>
      </c>
      <c r="AI2493" s="30">
        <v>10626</v>
      </c>
      <c r="AJ2493" s="30">
        <v>10120</v>
      </c>
      <c r="AK2493" s="26" t="s">
        <v>139</v>
      </c>
      <c r="AL2493" s="26">
        <v>34</v>
      </c>
      <c r="AM2493" s="26" t="s">
        <v>4979</v>
      </c>
      <c r="AU2493" s="26" t="s">
        <v>4980</v>
      </c>
      <c r="AV2493" s="26" t="s">
        <v>4981</v>
      </c>
      <c r="AW2493" s="26" t="s">
        <v>4982</v>
      </c>
      <c r="BB2493" s="26" t="s">
        <v>4652</v>
      </c>
      <c r="BD2493" s="37">
        <v>44159</v>
      </c>
      <c r="BE2493" s="30">
        <v>36323</v>
      </c>
      <c r="BF2493" s="30">
        <v>51221</v>
      </c>
      <c r="BG2493" s="37" t="s">
        <v>4653</v>
      </c>
      <c r="BH2493" s="37" t="s">
        <v>4654</v>
      </c>
      <c r="BI2493" s="37" t="s">
        <v>4654</v>
      </c>
      <c r="BJ2493" s="138" t="e">
        <f>#N/A</f>
        <v>#N/A</v>
      </c>
      <c r="BK2493" s="138" t="e">
        <f>#N/A</f>
        <v>#N/A</v>
      </c>
      <c r="BL2493" s="138" t="e">
        <f>#N/A</f>
        <v>#N/A</v>
      </c>
      <c r="BM2493" s="138" t="e">
        <f>#N/A</f>
        <v>#N/A</v>
      </c>
      <c r="BN2493" s="26"/>
      <c r="BO2493" s="26"/>
      <c r="BP2493" s="26"/>
      <c r="BQ2493" s="38"/>
      <c r="BR2493" s="26"/>
      <c r="BS2493" s="26"/>
      <c r="BT2493" s="26"/>
      <c r="BU2493" s="26"/>
      <c r="BV2493" s="39"/>
    </row>
    <row r="2494" spans="1:74" ht="15" hidden="1" customHeight="1" thickBot="1">
      <c r="A2494" s="26">
        <v>2020</v>
      </c>
      <c r="B2494" s="67">
        <v>2490</v>
      </c>
      <c r="C2494" s="67" t="s">
        <v>129</v>
      </c>
      <c r="D2494" s="67" t="s">
        <v>4642</v>
      </c>
      <c r="E2494" s="67" t="s">
        <v>4643</v>
      </c>
      <c r="F2494" s="27">
        <v>44082</v>
      </c>
      <c r="G2494" s="67" t="s">
        <v>5035</v>
      </c>
      <c r="H2494" s="67" t="s">
        <v>4645</v>
      </c>
      <c r="I2494" s="67" t="s">
        <v>4645</v>
      </c>
      <c r="J2494" s="69" t="s">
        <v>4646</v>
      </c>
      <c r="K2494" s="67" t="s">
        <v>135</v>
      </c>
      <c r="L2494" s="67" t="s">
        <v>4647</v>
      </c>
      <c r="M2494" s="26" t="s">
        <v>137</v>
      </c>
      <c r="N2494" s="26" t="s">
        <v>138</v>
      </c>
      <c r="O2494" s="26" t="s">
        <v>138</v>
      </c>
      <c r="Q2494" s="30">
        <v>84</v>
      </c>
      <c r="R2494" s="30">
        <v>9880</v>
      </c>
      <c r="S2494" s="31" t="e">
        <f>#N/A</f>
        <v>#N/A</v>
      </c>
      <c r="T2494" s="30">
        <v>1843</v>
      </c>
      <c r="AB2494" s="33" t="e">
        <f>#N/A</f>
        <v>#N/A</v>
      </c>
      <c r="AC2494" s="30">
        <v>1400</v>
      </c>
      <c r="AD2494" s="30" t="e">
        <f>#N/A</f>
        <v>#N/A</v>
      </c>
      <c r="AE2494" s="34">
        <v>0.77</v>
      </c>
      <c r="AG2494" s="30" t="e">
        <f>#N/A</f>
        <v>#N/A</v>
      </c>
      <c r="AH2494" s="30" t="e">
        <f>#N/A</f>
        <v>#N/A</v>
      </c>
      <c r="AI2494" s="30">
        <v>13652.1</v>
      </c>
      <c r="AJ2494" s="30">
        <v>13002</v>
      </c>
      <c r="AK2494" s="26" t="s">
        <v>139</v>
      </c>
      <c r="AL2494" s="26">
        <v>34</v>
      </c>
      <c r="AM2494" s="26" t="s">
        <v>4979</v>
      </c>
      <c r="AU2494" s="26" t="s">
        <v>4980</v>
      </c>
      <c r="AV2494" s="26" t="s">
        <v>4981</v>
      </c>
      <c r="AW2494" s="26" t="s">
        <v>4982</v>
      </c>
      <c r="BB2494" s="26" t="s">
        <v>4652</v>
      </c>
      <c r="BD2494" s="37">
        <v>44159</v>
      </c>
      <c r="BE2494" s="30">
        <v>36323</v>
      </c>
      <c r="BF2494" s="30">
        <v>51221</v>
      </c>
      <c r="BG2494" s="37" t="s">
        <v>4653</v>
      </c>
      <c r="BH2494" s="37" t="s">
        <v>4654</v>
      </c>
      <c r="BI2494" s="37" t="s">
        <v>4654</v>
      </c>
      <c r="BJ2494" s="138" t="e">
        <f>#N/A</f>
        <v>#N/A</v>
      </c>
      <c r="BK2494" s="138" t="e">
        <f>#N/A</f>
        <v>#N/A</v>
      </c>
      <c r="BL2494" s="138" t="e">
        <f>#N/A</f>
        <v>#N/A</v>
      </c>
      <c r="BM2494" s="138" t="e">
        <f>#N/A</f>
        <v>#N/A</v>
      </c>
      <c r="BN2494" s="26"/>
      <c r="BO2494" s="26"/>
      <c r="BP2494" s="26"/>
      <c r="BQ2494" s="38"/>
      <c r="BR2494" s="26"/>
      <c r="BS2494" s="26"/>
      <c r="BT2494" s="26"/>
      <c r="BU2494" s="26"/>
      <c r="BV2494" s="39"/>
    </row>
    <row r="2495" spans="1:74" ht="15" hidden="1" customHeight="1" thickBot="1">
      <c r="A2495" s="26">
        <v>2020</v>
      </c>
      <c r="B2495" s="67">
        <v>2491</v>
      </c>
      <c r="C2495" s="26" t="s">
        <v>129</v>
      </c>
      <c r="D2495" s="26" t="s">
        <v>4642</v>
      </c>
      <c r="E2495" s="26" t="s">
        <v>4643</v>
      </c>
      <c r="F2495" s="27">
        <v>44082</v>
      </c>
      <c r="G2495" s="67" t="s">
        <v>5036</v>
      </c>
      <c r="H2495" s="26" t="s">
        <v>4645</v>
      </c>
      <c r="I2495" s="26" t="s">
        <v>4645</v>
      </c>
      <c r="J2495" s="69" t="s">
        <v>4646</v>
      </c>
      <c r="K2495" s="26" t="s">
        <v>135</v>
      </c>
      <c r="L2495" s="26" t="s">
        <v>4647</v>
      </c>
      <c r="M2495" s="26" t="s">
        <v>137</v>
      </c>
      <c r="N2495" s="26" t="s">
        <v>138</v>
      </c>
      <c r="O2495" s="26" t="s">
        <v>138</v>
      </c>
      <c r="Q2495" s="30">
        <v>85</v>
      </c>
      <c r="R2495" s="30">
        <v>10150</v>
      </c>
      <c r="S2495" s="31" t="e">
        <f>#N/A</f>
        <v>#N/A</v>
      </c>
      <c r="T2495" s="30">
        <v>1642</v>
      </c>
      <c r="AB2495" s="33" t="e">
        <f>#N/A</f>
        <v>#N/A</v>
      </c>
      <c r="AC2495" s="30">
        <v>1400</v>
      </c>
      <c r="AD2495" s="30" t="e">
        <f>#N/A</f>
        <v>#N/A</v>
      </c>
      <c r="AE2495" s="34">
        <v>0.77310344827586208</v>
      </c>
      <c r="AG2495" s="30" t="e">
        <f>#N/A</f>
        <v>#N/A</v>
      </c>
      <c r="AH2495" s="30" t="e">
        <f>#N/A</f>
        <v>#N/A</v>
      </c>
      <c r="AI2495" s="30">
        <v>14024.85</v>
      </c>
      <c r="AJ2495" s="30">
        <v>13357</v>
      </c>
      <c r="AK2495" s="26" t="s">
        <v>139</v>
      </c>
      <c r="AL2495" s="26">
        <v>34</v>
      </c>
      <c r="AM2495" s="26" t="s">
        <v>4979</v>
      </c>
      <c r="AU2495" s="26" t="s">
        <v>4980</v>
      </c>
      <c r="AV2495" s="26" t="s">
        <v>4981</v>
      </c>
      <c r="AW2495" s="26" t="s">
        <v>4982</v>
      </c>
      <c r="BB2495" s="26" t="s">
        <v>4652</v>
      </c>
      <c r="BD2495" s="37">
        <v>44159</v>
      </c>
      <c r="BE2495" s="30">
        <v>36323</v>
      </c>
      <c r="BF2495" s="30">
        <v>51221</v>
      </c>
      <c r="BG2495" s="37" t="s">
        <v>4653</v>
      </c>
      <c r="BH2495" s="37" t="s">
        <v>4654</v>
      </c>
      <c r="BI2495" s="37" t="s">
        <v>4654</v>
      </c>
      <c r="BJ2495" s="138" t="e">
        <f>#N/A</f>
        <v>#N/A</v>
      </c>
      <c r="BK2495" s="138" t="e">
        <f>#N/A</f>
        <v>#N/A</v>
      </c>
      <c r="BL2495" s="138" t="e">
        <f>#N/A</f>
        <v>#N/A</v>
      </c>
      <c r="BM2495" s="138" t="e">
        <f>#N/A</f>
        <v>#N/A</v>
      </c>
      <c r="BN2495" s="26"/>
      <c r="BO2495" s="26"/>
      <c r="BP2495" s="26"/>
      <c r="BQ2495" s="38"/>
      <c r="BR2495" s="26"/>
      <c r="BS2495" s="26"/>
      <c r="BT2495" s="26"/>
      <c r="BU2495" s="26"/>
      <c r="BV2495" s="39"/>
    </row>
    <row r="2496" spans="1:74" ht="15" hidden="1" customHeight="1" thickBot="1">
      <c r="A2496" s="26">
        <v>2020</v>
      </c>
      <c r="B2496" s="67">
        <v>2492</v>
      </c>
      <c r="C2496" s="67" t="s">
        <v>129</v>
      </c>
      <c r="D2496" s="67" t="s">
        <v>4642</v>
      </c>
      <c r="E2496" s="67" t="s">
        <v>4643</v>
      </c>
      <c r="F2496" s="27">
        <v>44082</v>
      </c>
      <c r="G2496" s="67" t="s">
        <v>5037</v>
      </c>
      <c r="H2496" s="67" t="s">
        <v>4645</v>
      </c>
      <c r="I2496" s="67" t="s">
        <v>4645</v>
      </c>
      <c r="J2496" s="69" t="s">
        <v>4646</v>
      </c>
      <c r="K2496" s="67" t="s">
        <v>135</v>
      </c>
      <c r="L2496" s="67" t="s">
        <v>4647</v>
      </c>
      <c r="M2496" s="26" t="s">
        <v>137</v>
      </c>
      <c r="N2496" s="26" t="s">
        <v>138</v>
      </c>
      <c r="O2496" s="26" t="s">
        <v>138</v>
      </c>
      <c r="Q2496" s="30">
        <v>83</v>
      </c>
      <c r="R2496" s="30">
        <v>7440</v>
      </c>
      <c r="S2496" s="31" t="e">
        <f>#N/A</f>
        <v>#N/A</v>
      </c>
      <c r="T2496" s="30">
        <v>1222</v>
      </c>
      <c r="AB2496" s="33" t="e">
        <f>#N/A</f>
        <v>#N/A</v>
      </c>
      <c r="AC2496" s="30">
        <v>1400</v>
      </c>
      <c r="AD2496" s="30" t="e">
        <f>#N/A</f>
        <v>#N/A</v>
      </c>
      <c r="AE2496" s="34">
        <v>0.92</v>
      </c>
      <c r="AG2496" s="30" t="e">
        <f>#N/A</f>
        <v>#N/A</v>
      </c>
      <c r="AH2496" s="30" t="e">
        <f>#N/A</f>
        <v>#N/A</v>
      </c>
      <c r="AI2496" s="30">
        <v>10280.550000000001</v>
      </c>
      <c r="AJ2496" s="30">
        <v>9791</v>
      </c>
      <c r="AK2496" s="26" t="s">
        <v>139</v>
      </c>
      <c r="AL2496" s="26">
        <v>34</v>
      </c>
      <c r="AM2496" s="26" t="s">
        <v>4979</v>
      </c>
      <c r="AU2496" s="26" t="s">
        <v>4980</v>
      </c>
      <c r="AV2496" s="26" t="s">
        <v>4981</v>
      </c>
      <c r="AW2496" s="26" t="s">
        <v>4982</v>
      </c>
      <c r="BB2496" s="26" t="s">
        <v>4652</v>
      </c>
      <c r="BD2496" s="37">
        <v>44159</v>
      </c>
      <c r="BE2496" s="30">
        <v>36323</v>
      </c>
      <c r="BF2496" s="30">
        <v>51221</v>
      </c>
      <c r="BG2496" s="37" t="s">
        <v>4653</v>
      </c>
      <c r="BH2496" s="37" t="s">
        <v>4654</v>
      </c>
      <c r="BI2496" s="37" t="s">
        <v>4654</v>
      </c>
      <c r="BJ2496" s="138" t="e">
        <f>#N/A</f>
        <v>#N/A</v>
      </c>
      <c r="BK2496" s="138" t="e">
        <f>#N/A</f>
        <v>#N/A</v>
      </c>
      <c r="BL2496" s="138" t="e">
        <f>#N/A</f>
        <v>#N/A</v>
      </c>
      <c r="BM2496" s="138" t="e">
        <f>#N/A</f>
        <v>#N/A</v>
      </c>
      <c r="BN2496" s="26"/>
      <c r="BO2496" s="26"/>
      <c r="BP2496" s="26"/>
      <c r="BQ2496" s="38"/>
      <c r="BR2496" s="26"/>
      <c r="BS2496" s="26"/>
      <c r="BT2496" s="26"/>
      <c r="BU2496" s="26"/>
      <c r="BV2496" s="39"/>
    </row>
    <row r="2497" spans="1:74" ht="15" hidden="1" customHeight="1" thickBot="1">
      <c r="A2497" s="26">
        <v>2020</v>
      </c>
      <c r="B2497" s="67">
        <v>2493</v>
      </c>
      <c r="C2497" s="26" t="s">
        <v>129</v>
      </c>
      <c r="D2497" s="26" t="s">
        <v>4642</v>
      </c>
      <c r="E2497" s="26" t="s">
        <v>4643</v>
      </c>
      <c r="F2497" s="27">
        <v>44082</v>
      </c>
      <c r="G2497" s="67" t="s">
        <v>5038</v>
      </c>
      <c r="H2497" s="26" t="s">
        <v>4645</v>
      </c>
      <c r="I2497" s="26" t="s">
        <v>4645</v>
      </c>
      <c r="J2497" s="69" t="s">
        <v>4646</v>
      </c>
      <c r="K2497" s="26" t="s">
        <v>135</v>
      </c>
      <c r="L2497" s="26" t="s">
        <v>4647</v>
      </c>
      <c r="M2497" s="26" t="s">
        <v>137</v>
      </c>
      <c r="N2497" s="26" t="s">
        <v>138</v>
      </c>
      <c r="O2497" s="26" t="s">
        <v>138</v>
      </c>
      <c r="Q2497" s="30">
        <v>88</v>
      </c>
      <c r="R2497" s="30">
        <v>11170</v>
      </c>
      <c r="S2497" s="31" t="e">
        <f>#N/A</f>
        <v>#N/A</v>
      </c>
      <c r="T2497" s="30">
        <v>2259</v>
      </c>
      <c r="AB2497" s="33" t="e">
        <f>#N/A</f>
        <v>#N/A</v>
      </c>
      <c r="AC2497" s="30">
        <v>1400</v>
      </c>
      <c r="AD2497" s="30" t="e">
        <f>#N/A</f>
        <v>#N/A</v>
      </c>
      <c r="AE2497" s="34">
        <v>0.92117647058823526</v>
      </c>
      <c r="AG2497" s="30" t="e">
        <f>#N/A</f>
        <v>#N/A</v>
      </c>
      <c r="AH2497" s="30" t="e">
        <f>#N/A</f>
        <v>#N/A</v>
      </c>
      <c r="AI2497" s="30">
        <v>15433.95</v>
      </c>
      <c r="AJ2497" s="30">
        <v>14699</v>
      </c>
      <c r="AK2497" s="26" t="s">
        <v>139</v>
      </c>
      <c r="AL2497" s="26">
        <v>34</v>
      </c>
      <c r="AM2497" s="26" t="s">
        <v>4979</v>
      </c>
      <c r="AU2497" s="26" t="s">
        <v>4980</v>
      </c>
      <c r="AV2497" s="26" t="s">
        <v>4981</v>
      </c>
      <c r="AW2497" s="26" t="s">
        <v>4982</v>
      </c>
      <c r="BB2497" s="26" t="s">
        <v>4652</v>
      </c>
      <c r="BD2497" s="37">
        <v>44159</v>
      </c>
      <c r="BE2497" s="30">
        <v>36323</v>
      </c>
      <c r="BF2497" s="30">
        <v>51221</v>
      </c>
      <c r="BG2497" s="37" t="s">
        <v>4653</v>
      </c>
      <c r="BH2497" s="37" t="s">
        <v>4654</v>
      </c>
      <c r="BI2497" s="37" t="s">
        <v>4654</v>
      </c>
      <c r="BJ2497" s="138" t="e">
        <f>#N/A</f>
        <v>#N/A</v>
      </c>
      <c r="BK2497" s="138" t="e">
        <f>#N/A</f>
        <v>#N/A</v>
      </c>
      <c r="BL2497" s="138" t="e">
        <f>#N/A</f>
        <v>#N/A</v>
      </c>
      <c r="BM2497" s="138" t="e">
        <f>#N/A</f>
        <v>#N/A</v>
      </c>
      <c r="BN2497" s="26"/>
      <c r="BO2497" s="26"/>
      <c r="BP2497" s="26"/>
      <c r="BQ2497" s="38"/>
      <c r="BR2497" s="26"/>
      <c r="BS2497" s="26"/>
      <c r="BT2497" s="26"/>
      <c r="BU2497" s="26"/>
      <c r="BV2497" s="39"/>
    </row>
    <row r="2498" spans="1:74" ht="15" hidden="1" customHeight="1" thickBot="1">
      <c r="A2498" s="26">
        <v>2020</v>
      </c>
      <c r="B2498" s="67">
        <v>2494</v>
      </c>
      <c r="C2498" s="67" t="s">
        <v>129</v>
      </c>
      <c r="D2498" s="67" t="s">
        <v>4642</v>
      </c>
      <c r="E2498" s="67" t="s">
        <v>4643</v>
      </c>
      <c r="F2498" s="27">
        <v>44082</v>
      </c>
      <c r="G2498" s="67" t="s">
        <v>5039</v>
      </c>
      <c r="H2498" s="67" t="s">
        <v>4645</v>
      </c>
      <c r="I2498" s="67" t="s">
        <v>4645</v>
      </c>
      <c r="J2498" s="69" t="s">
        <v>4646</v>
      </c>
      <c r="K2498" s="67" t="s">
        <v>135</v>
      </c>
      <c r="L2498" s="67" t="s">
        <v>4647</v>
      </c>
      <c r="M2498" s="26" t="s">
        <v>137</v>
      </c>
      <c r="N2498" s="26" t="s">
        <v>138</v>
      </c>
      <c r="O2498" s="26" t="s">
        <v>138</v>
      </c>
      <c r="Q2498" s="30">
        <v>77</v>
      </c>
      <c r="R2498" s="30">
        <v>6380</v>
      </c>
      <c r="S2498" s="31" t="e">
        <f>#N/A</f>
        <v>#N/A</v>
      </c>
      <c r="T2498" s="30">
        <v>1020</v>
      </c>
      <c r="AB2498" s="33" t="e">
        <f>#N/A</f>
        <v>#N/A</v>
      </c>
      <c r="AC2498" s="30">
        <v>1400</v>
      </c>
      <c r="AD2498" s="30" t="e">
        <f>#N/A</f>
        <v>#N/A</v>
      </c>
      <c r="AE2498" s="34">
        <v>0.96</v>
      </c>
      <c r="AG2498" s="30" t="e">
        <f>#N/A</f>
        <v>#N/A</v>
      </c>
      <c r="AH2498" s="30" t="e">
        <f>#N/A</f>
        <v>#N/A</v>
      </c>
      <c r="AI2498" s="30">
        <v>8815.8000000000011</v>
      </c>
      <c r="AJ2498" s="30">
        <v>8396</v>
      </c>
      <c r="AK2498" s="26" t="s">
        <v>139</v>
      </c>
      <c r="AL2498" s="26">
        <v>34</v>
      </c>
      <c r="AM2498" s="26" t="s">
        <v>4979</v>
      </c>
      <c r="AU2498" s="26" t="s">
        <v>4980</v>
      </c>
      <c r="AV2498" s="26" t="s">
        <v>4981</v>
      </c>
      <c r="AW2498" s="26" t="s">
        <v>4982</v>
      </c>
      <c r="BB2498" s="26" t="s">
        <v>4652</v>
      </c>
      <c r="BD2498" s="37">
        <v>44159</v>
      </c>
      <c r="BE2498" s="30">
        <v>36323</v>
      </c>
      <c r="BF2498" s="30">
        <v>51221</v>
      </c>
      <c r="BG2498" s="37" t="s">
        <v>4653</v>
      </c>
      <c r="BH2498" s="37" t="s">
        <v>4654</v>
      </c>
      <c r="BI2498" s="37" t="s">
        <v>4654</v>
      </c>
      <c r="BJ2498" s="138" t="e">
        <f>#N/A</f>
        <v>#N/A</v>
      </c>
      <c r="BK2498" s="138" t="e">
        <f>#N/A</f>
        <v>#N/A</v>
      </c>
      <c r="BL2498" s="138" t="e">
        <f>#N/A</f>
        <v>#N/A</v>
      </c>
      <c r="BM2498" s="138" t="e">
        <f>#N/A</f>
        <v>#N/A</v>
      </c>
      <c r="BN2498" s="26"/>
      <c r="BO2498" s="26"/>
      <c r="BP2498" s="26"/>
      <c r="BQ2498" s="38"/>
      <c r="BR2498" s="26"/>
      <c r="BS2498" s="26"/>
      <c r="BT2498" s="26"/>
      <c r="BU2498" s="26"/>
      <c r="BV2498" s="39"/>
    </row>
    <row r="2499" spans="1:74" ht="15" hidden="1" customHeight="1" thickBot="1">
      <c r="A2499" s="26">
        <v>2020</v>
      </c>
      <c r="B2499" s="67">
        <v>2495</v>
      </c>
      <c r="C2499" s="26" t="s">
        <v>129</v>
      </c>
      <c r="D2499" s="26" t="s">
        <v>4642</v>
      </c>
      <c r="E2499" s="26" t="s">
        <v>4643</v>
      </c>
      <c r="F2499" s="27">
        <v>44082</v>
      </c>
      <c r="G2499" s="67" t="s">
        <v>5040</v>
      </c>
      <c r="H2499" s="26" t="s">
        <v>4645</v>
      </c>
      <c r="I2499" s="26" t="s">
        <v>4645</v>
      </c>
      <c r="J2499" s="69" t="s">
        <v>4646</v>
      </c>
      <c r="K2499" s="26" t="s">
        <v>135</v>
      </c>
      <c r="L2499" s="26" t="s">
        <v>4647</v>
      </c>
      <c r="M2499" s="26" t="s">
        <v>137</v>
      </c>
      <c r="N2499" s="26" t="s">
        <v>138</v>
      </c>
      <c r="O2499" s="26" t="s">
        <v>138</v>
      </c>
      <c r="Q2499" s="30">
        <v>75</v>
      </c>
      <c r="R2499" s="30">
        <v>8990</v>
      </c>
      <c r="S2499" s="31" t="e">
        <f>#N/A</f>
        <v>#N/A</v>
      </c>
      <c r="T2499" s="30">
        <v>1729</v>
      </c>
      <c r="AB2499" s="33" t="e">
        <f>#N/A</f>
        <v>#N/A</v>
      </c>
      <c r="AC2499" s="30">
        <v>1400</v>
      </c>
      <c r="AD2499" s="30" t="e">
        <f>#N/A</f>
        <v>#N/A</v>
      </c>
      <c r="AE2499" s="34">
        <v>0.96214285714285708</v>
      </c>
      <c r="AG2499" s="30" t="e">
        <f>#N/A</f>
        <v>#N/A</v>
      </c>
      <c r="AH2499" s="30" t="e">
        <f>#N/A</f>
        <v>#N/A</v>
      </c>
      <c r="AI2499" s="30">
        <v>12421.5</v>
      </c>
      <c r="AJ2499" s="30">
        <v>11830</v>
      </c>
      <c r="AK2499" s="26" t="s">
        <v>139</v>
      </c>
      <c r="AL2499" s="26">
        <v>34</v>
      </c>
      <c r="AM2499" s="26" t="s">
        <v>4979</v>
      </c>
      <c r="AU2499" s="26" t="s">
        <v>4980</v>
      </c>
      <c r="AV2499" s="26" t="s">
        <v>4981</v>
      </c>
      <c r="AW2499" s="26" t="s">
        <v>4982</v>
      </c>
      <c r="BB2499" s="26" t="s">
        <v>4652</v>
      </c>
      <c r="BD2499" s="37">
        <v>44159</v>
      </c>
      <c r="BE2499" s="30">
        <v>36323</v>
      </c>
      <c r="BF2499" s="30">
        <v>51221</v>
      </c>
      <c r="BG2499" s="37" t="s">
        <v>4653</v>
      </c>
      <c r="BH2499" s="37" t="s">
        <v>4654</v>
      </c>
      <c r="BI2499" s="37" t="s">
        <v>4654</v>
      </c>
      <c r="BJ2499" s="138" t="e">
        <f>#N/A</f>
        <v>#N/A</v>
      </c>
      <c r="BK2499" s="138" t="e">
        <f>#N/A</f>
        <v>#N/A</v>
      </c>
      <c r="BL2499" s="138" t="e">
        <f>#N/A</f>
        <v>#N/A</v>
      </c>
      <c r="BM2499" s="138" t="e">
        <f>#N/A</f>
        <v>#N/A</v>
      </c>
      <c r="BN2499" s="26"/>
      <c r="BO2499" s="26"/>
      <c r="BP2499" s="26"/>
      <c r="BQ2499" s="38"/>
      <c r="BR2499" s="26"/>
      <c r="BS2499" s="26"/>
      <c r="BT2499" s="26"/>
      <c r="BU2499" s="26"/>
      <c r="BV2499" s="39"/>
    </row>
    <row r="2500" spans="1:74" ht="15" hidden="1" customHeight="1" thickBot="1">
      <c r="A2500" s="26">
        <v>2020</v>
      </c>
      <c r="B2500" s="67">
        <v>2496</v>
      </c>
      <c r="C2500" s="67" t="s">
        <v>129</v>
      </c>
      <c r="D2500" s="67" t="s">
        <v>4642</v>
      </c>
      <c r="E2500" s="67" t="s">
        <v>4643</v>
      </c>
      <c r="F2500" s="27">
        <v>44082</v>
      </c>
      <c r="G2500" s="67" t="s">
        <v>5041</v>
      </c>
      <c r="H2500" s="67" t="s">
        <v>4645</v>
      </c>
      <c r="I2500" s="67" t="s">
        <v>4645</v>
      </c>
      <c r="J2500" s="69" t="s">
        <v>4646</v>
      </c>
      <c r="K2500" s="67" t="s">
        <v>135</v>
      </c>
      <c r="L2500" s="67" t="s">
        <v>4647</v>
      </c>
      <c r="M2500" s="26" t="s">
        <v>137</v>
      </c>
      <c r="N2500" s="26" t="s">
        <v>138</v>
      </c>
      <c r="O2500" s="26" t="s">
        <v>138</v>
      </c>
      <c r="Q2500" s="30">
        <v>81</v>
      </c>
      <c r="R2500" s="30">
        <v>6840</v>
      </c>
      <c r="S2500" s="31" t="e">
        <f>#N/A</f>
        <v>#N/A</v>
      </c>
      <c r="T2500" s="30">
        <v>1439</v>
      </c>
      <c r="AB2500" s="33" t="e">
        <f>#N/A</f>
        <v>#N/A</v>
      </c>
      <c r="AC2500" s="30">
        <v>1400</v>
      </c>
      <c r="AD2500" s="30" t="e">
        <f>#N/A</f>
        <v>#N/A</v>
      </c>
      <c r="AE2500" s="34">
        <v>0.92</v>
      </c>
      <c r="AG2500" s="30" t="e">
        <f>#N/A</f>
        <v>#N/A</v>
      </c>
      <c r="AH2500" s="30" t="e">
        <f>#N/A</f>
        <v>#N/A</v>
      </c>
      <c r="AI2500" s="30">
        <v>9451.0500000000011</v>
      </c>
      <c r="AJ2500" s="30">
        <v>9001</v>
      </c>
      <c r="AK2500" s="26" t="s">
        <v>139</v>
      </c>
      <c r="AL2500" s="26">
        <v>34</v>
      </c>
      <c r="AM2500" s="26" t="s">
        <v>4979</v>
      </c>
      <c r="AU2500" s="26" t="s">
        <v>4980</v>
      </c>
      <c r="AV2500" s="26" t="s">
        <v>4981</v>
      </c>
      <c r="AW2500" s="26" t="s">
        <v>4982</v>
      </c>
      <c r="BB2500" s="26" t="s">
        <v>4652</v>
      </c>
      <c r="BD2500" s="37">
        <v>44159</v>
      </c>
      <c r="BE2500" s="30">
        <v>36323</v>
      </c>
      <c r="BF2500" s="30">
        <v>51221</v>
      </c>
      <c r="BG2500" s="37" t="s">
        <v>4653</v>
      </c>
      <c r="BH2500" s="37" t="s">
        <v>4654</v>
      </c>
      <c r="BI2500" s="37" t="s">
        <v>4654</v>
      </c>
      <c r="BJ2500" s="138" t="e">
        <f>#N/A</f>
        <v>#N/A</v>
      </c>
      <c r="BK2500" s="138" t="e">
        <f>#N/A</f>
        <v>#N/A</v>
      </c>
      <c r="BL2500" s="138" t="e">
        <f>#N/A</f>
        <v>#N/A</v>
      </c>
      <c r="BM2500" s="138" t="e">
        <f>#N/A</f>
        <v>#N/A</v>
      </c>
      <c r="BN2500" s="26"/>
      <c r="BO2500" s="26"/>
      <c r="BP2500" s="26"/>
      <c r="BQ2500" s="38"/>
      <c r="BR2500" s="26"/>
      <c r="BS2500" s="26"/>
      <c r="BT2500" s="26"/>
      <c r="BU2500" s="26"/>
      <c r="BV2500" s="39"/>
    </row>
    <row r="2501" spans="1:74" ht="15" hidden="1" customHeight="1" thickBot="1">
      <c r="A2501" s="26">
        <v>2020</v>
      </c>
      <c r="B2501" s="67">
        <v>2497</v>
      </c>
      <c r="C2501" s="26" t="s">
        <v>129</v>
      </c>
      <c r="D2501" s="26" t="s">
        <v>4642</v>
      </c>
      <c r="E2501" s="26" t="s">
        <v>4643</v>
      </c>
      <c r="F2501" s="27">
        <v>44082</v>
      </c>
      <c r="G2501" s="67" t="s">
        <v>5042</v>
      </c>
      <c r="H2501" s="26" t="s">
        <v>4645</v>
      </c>
      <c r="I2501" s="26" t="s">
        <v>4645</v>
      </c>
      <c r="J2501" s="69" t="s">
        <v>4646</v>
      </c>
      <c r="K2501" s="26" t="s">
        <v>135</v>
      </c>
      <c r="L2501" s="26" t="s">
        <v>4647</v>
      </c>
      <c r="M2501" s="26" t="s">
        <v>137</v>
      </c>
      <c r="N2501" s="26" t="s">
        <v>138</v>
      </c>
      <c r="O2501" s="26" t="s">
        <v>138</v>
      </c>
      <c r="Q2501" s="30">
        <v>86</v>
      </c>
      <c r="R2501" s="30">
        <v>10120</v>
      </c>
      <c r="S2501" s="31" t="e">
        <f>#N/A</f>
        <v>#N/A</v>
      </c>
      <c r="T2501" s="30">
        <v>1620</v>
      </c>
      <c r="AB2501" s="33" t="e">
        <f>#N/A</f>
        <v>#N/A</v>
      </c>
      <c r="AC2501" s="30">
        <v>1400</v>
      </c>
      <c r="AD2501" s="30" t="e">
        <f>#N/A</f>
        <v>#N/A</v>
      </c>
      <c r="AE2501" s="34">
        <v>0.92117647058823526</v>
      </c>
      <c r="AG2501" s="30" t="e">
        <f>#N/A</f>
        <v>#N/A</v>
      </c>
      <c r="AH2501" s="30" t="e">
        <f>#N/A</f>
        <v>#N/A</v>
      </c>
      <c r="AI2501" s="30">
        <v>13982.85</v>
      </c>
      <c r="AJ2501" s="30">
        <v>13317</v>
      </c>
      <c r="AK2501" s="26" t="s">
        <v>139</v>
      </c>
      <c r="AL2501" s="26">
        <v>34</v>
      </c>
      <c r="AM2501" s="26" t="s">
        <v>4979</v>
      </c>
      <c r="AU2501" s="26" t="s">
        <v>4980</v>
      </c>
      <c r="AV2501" s="26" t="s">
        <v>4981</v>
      </c>
      <c r="AW2501" s="26" t="s">
        <v>4982</v>
      </c>
      <c r="BB2501" s="26" t="s">
        <v>4652</v>
      </c>
      <c r="BD2501" s="37">
        <v>44159</v>
      </c>
      <c r="BE2501" s="30">
        <v>36323</v>
      </c>
      <c r="BF2501" s="30">
        <v>51221</v>
      </c>
      <c r="BG2501" s="37" t="s">
        <v>4653</v>
      </c>
      <c r="BH2501" s="37" t="s">
        <v>4654</v>
      </c>
      <c r="BI2501" s="37" t="s">
        <v>4654</v>
      </c>
      <c r="BJ2501" s="138" t="e">
        <f>#N/A</f>
        <v>#N/A</v>
      </c>
      <c r="BK2501" s="138" t="e">
        <f>#N/A</f>
        <v>#N/A</v>
      </c>
      <c r="BL2501" s="138" t="e">
        <f>#N/A</f>
        <v>#N/A</v>
      </c>
      <c r="BM2501" s="138" t="e">
        <f>#N/A</f>
        <v>#N/A</v>
      </c>
      <c r="BN2501" s="26"/>
      <c r="BO2501" s="26"/>
      <c r="BP2501" s="26"/>
      <c r="BQ2501" s="38"/>
      <c r="BR2501" s="26"/>
      <c r="BS2501" s="26"/>
      <c r="BT2501" s="26"/>
      <c r="BU2501" s="26"/>
      <c r="BV2501" s="39"/>
    </row>
    <row r="2502" spans="1:74" ht="15" hidden="1" customHeight="1" thickBot="1">
      <c r="A2502" s="26">
        <v>2020</v>
      </c>
      <c r="B2502" s="67">
        <v>2498</v>
      </c>
      <c r="C2502" s="67" t="s">
        <v>129</v>
      </c>
      <c r="D2502" s="67" t="s">
        <v>4642</v>
      </c>
      <c r="E2502" s="67" t="s">
        <v>4643</v>
      </c>
      <c r="F2502" s="27">
        <v>44082</v>
      </c>
      <c r="G2502" s="67" t="s">
        <v>5043</v>
      </c>
      <c r="H2502" s="67" t="s">
        <v>4645</v>
      </c>
      <c r="I2502" s="67" t="s">
        <v>4645</v>
      </c>
      <c r="J2502" s="69" t="s">
        <v>4646</v>
      </c>
      <c r="K2502" s="67" t="s">
        <v>135</v>
      </c>
      <c r="L2502" s="67" t="s">
        <v>4647</v>
      </c>
      <c r="M2502" s="26" t="s">
        <v>137</v>
      </c>
      <c r="N2502" s="26" t="s">
        <v>138</v>
      </c>
      <c r="O2502" s="26" t="s">
        <v>138</v>
      </c>
      <c r="Q2502" s="30">
        <v>82</v>
      </c>
      <c r="R2502" s="30">
        <v>8830</v>
      </c>
      <c r="S2502" s="31" t="e">
        <f>#N/A</f>
        <v>#N/A</v>
      </c>
      <c r="T2502" s="30">
        <v>1848</v>
      </c>
      <c r="AB2502" s="33" t="e">
        <f>#N/A</f>
        <v>#N/A</v>
      </c>
      <c r="AC2502" s="30">
        <v>1400</v>
      </c>
      <c r="AD2502" s="30" t="e">
        <f>#N/A</f>
        <v>#N/A</v>
      </c>
      <c r="AE2502" s="34">
        <v>0.92</v>
      </c>
      <c r="AG2502" s="30" t="e">
        <f>#N/A</f>
        <v>#N/A</v>
      </c>
      <c r="AH2502" s="30" t="e">
        <f>#N/A</f>
        <v>#N/A</v>
      </c>
      <c r="AI2502" s="30">
        <v>12201</v>
      </c>
      <c r="AJ2502" s="30">
        <v>11620</v>
      </c>
      <c r="AK2502" s="26" t="s">
        <v>139</v>
      </c>
      <c r="AL2502" s="26">
        <v>34</v>
      </c>
      <c r="AM2502" s="26" t="s">
        <v>4979</v>
      </c>
      <c r="AU2502" s="26" t="s">
        <v>4980</v>
      </c>
      <c r="AV2502" s="26" t="s">
        <v>4981</v>
      </c>
      <c r="AW2502" s="26" t="s">
        <v>4982</v>
      </c>
      <c r="BB2502" s="26" t="s">
        <v>4652</v>
      </c>
      <c r="BD2502" s="37">
        <v>44159</v>
      </c>
      <c r="BE2502" s="30">
        <v>36323</v>
      </c>
      <c r="BF2502" s="30">
        <v>51221</v>
      </c>
      <c r="BG2502" s="37" t="s">
        <v>4653</v>
      </c>
      <c r="BH2502" s="37" t="s">
        <v>4654</v>
      </c>
      <c r="BI2502" s="37" t="s">
        <v>4654</v>
      </c>
      <c r="BJ2502" s="138" t="e">
        <f>#N/A</f>
        <v>#N/A</v>
      </c>
      <c r="BK2502" s="138" t="e">
        <f>#N/A</f>
        <v>#N/A</v>
      </c>
      <c r="BL2502" s="138" t="e">
        <f>#N/A</f>
        <v>#N/A</v>
      </c>
      <c r="BM2502" s="138" t="e">
        <f>#N/A</f>
        <v>#N/A</v>
      </c>
      <c r="BN2502" s="26"/>
      <c r="BO2502" s="26"/>
      <c r="BP2502" s="26"/>
      <c r="BQ2502" s="38"/>
      <c r="BR2502" s="26"/>
      <c r="BS2502" s="26"/>
      <c r="BT2502" s="26"/>
      <c r="BU2502" s="26"/>
      <c r="BV2502" s="39"/>
    </row>
    <row r="2503" spans="1:74" ht="15" hidden="1" customHeight="1" thickBot="1">
      <c r="A2503" s="26">
        <v>2020</v>
      </c>
      <c r="B2503" s="67">
        <v>2499</v>
      </c>
      <c r="C2503" s="26" t="s">
        <v>129</v>
      </c>
      <c r="D2503" s="26" t="s">
        <v>4642</v>
      </c>
      <c r="E2503" s="26" t="s">
        <v>4643</v>
      </c>
      <c r="F2503" s="27">
        <v>44082</v>
      </c>
      <c r="G2503" s="67" t="s">
        <v>5044</v>
      </c>
      <c r="H2503" s="26" t="s">
        <v>4645</v>
      </c>
      <c r="I2503" s="26" t="s">
        <v>4645</v>
      </c>
      <c r="J2503" s="69" t="s">
        <v>4646</v>
      </c>
      <c r="K2503" s="26" t="s">
        <v>135</v>
      </c>
      <c r="L2503" s="26" t="s">
        <v>4647</v>
      </c>
      <c r="M2503" s="26" t="s">
        <v>137</v>
      </c>
      <c r="N2503" s="26" t="s">
        <v>138</v>
      </c>
      <c r="O2503" s="26" t="s">
        <v>138</v>
      </c>
      <c r="Q2503" s="30">
        <v>82</v>
      </c>
      <c r="R2503" s="30">
        <v>9050</v>
      </c>
      <c r="S2503" s="31" t="e">
        <f>#N/A</f>
        <v>#N/A</v>
      </c>
      <c r="T2503" s="30">
        <v>1901</v>
      </c>
      <c r="AB2503" s="33" t="e">
        <f>#N/A</f>
        <v>#N/A</v>
      </c>
      <c r="AC2503" s="30">
        <v>1400</v>
      </c>
      <c r="AD2503" s="30" t="e">
        <f>#N/A</f>
        <v>#N/A</v>
      </c>
      <c r="AE2503" s="34">
        <v>0.92117647058823526</v>
      </c>
      <c r="AG2503" s="30" t="e">
        <f>#N/A</f>
        <v>#N/A</v>
      </c>
      <c r="AH2503" s="30" t="e">
        <f>#N/A</f>
        <v>#N/A</v>
      </c>
      <c r="AI2503" s="30">
        <v>12504.45</v>
      </c>
      <c r="AJ2503" s="30">
        <v>11909</v>
      </c>
      <c r="AK2503" s="26" t="s">
        <v>139</v>
      </c>
      <c r="AL2503" s="26">
        <v>34</v>
      </c>
      <c r="AM2503" s="26" t="s">
        <v>4979</v>
      </c>
      <c r="AU2503" s="26" t="s">
        <v>4980</v>
      </c>
      <c r="AV2503" s="26" t="s">
        <v>4981</v>
      </c>
      <c r="AW2503" s="26" t="s">
        <v>4982</v>
      </c>
      <c r="BB2503" s="26" t="s">
        <v>4652</v>
      </c>
      <c r="BD2503" s="37">
        <v>44159</v>
      </c>
      <c r="BE2503" s="30">
        <v>36323</v>
      </c>
      <c r="BF2503" s="30">
        <v>51221</v>
      </c>
      <c r="BG2503" s="37" t="s">
        <v>4653</v>
      </c>
      <c r="BH2503" s="37" t="s">
        <v>4654</v>
      </c>
      <c r="BI2503" s="37" t="s">
        <v>4654</v>
      </c>
      <c r="BJ2503" s="138" t="e">
        <f>#N/A</f>
        <v>#N/A</v>
      </c>
      <c r="BK2503" s="138" t="e">
        <f>#N/A</f>
        <v>#N/A</v>
      </c>
      <c r="BL2503" s="138" t="e">
        <f>#N/A</f>
        <v>#N/A</v>
      </c>
      <c r="BM2503" s="138" t="e">
        <f>#N/A</f>
        <v>#N/A</v>
      </c>
      <c r="BN2503" s="26"/>
      <c r="BO2503" s="26"/>
      <c r="BP2503" s="26"/>
      <c r="BQ2503" s="38"/>
      <c r="BR2503" s="26"/>
      <c r="BS2503" s="26"/>
      <c r="BT2503" s="26"/>
      <c r="BU2503" s="26"/>
      <c r="BV2503" s="39"/>
    </row>
    <row r="2504" spans="1:74" ht="15" hidden="1" customHeight="1" thickBot="1">
      <c r="A2504" s="26">
        <v>2020</v>
      </c>
      <c r="B2504" s="67">
        <v>2500</v>
      </c>
      <c r="C2504" s="67" t="s">
        <v>129</v>
      </c>
      <c r="D2504" s="67" t="s">
        <v>4642</v>
      </c>
      <c r="E2504" s="67" t="s">
        <v>4643</v>
      </c>
      <c r="F2504" s="27">
        <v>44082</v>
      </c>
      <c r="G2504" s="67" t="s">
        <v>5045</v>
      </c>
      <c r="H2504" s="67" t="s">
        <v>4645</v>
      </c>
      <c r="I2504" s="67" t="s">
        <v>4645</v>
      </c>
      <c r="J2504" s="69" t="s">
        <v>4646</v>
      </c>
      <c r="K2504" s="67" t="s">
        <v>135</v>
      </c>
      <c r="L2504" s="67" t="s">
        <v>4647</v>
      </c>
      <c r="M2504" s="26" t="s">
        <v>137</v>
      </c>
      <c r="N2504" s="26" t="s">
        <v>138</v>
      </c>
      <c r="O2504" s="26" t="s">
        <v>138</v>
      </c>
      <c r="Q2504" s="30">
        <v>77</v>
      </c>
      <c r="R2504" s="30">
        <v>7350</v>
      </c>
      <c r="S2504" s="31" t="e">
        <f>#N/A</f>
        <v>#N/A</v>
      </c>
      <c r="T2504" s="30">
        <v>1554</v>
      </c>
      <c r="AB2504" s="33" t="e">
        <f>#N/A</f>
        <v>#N/A</v>
      </c>
      <c r="AC2504" s="30">
        <v>1400</v>
      </c>
      <c r="AD2504" s="30" t="e">
        <f>#N/A</f>
        <v>#N/A</v>
      </c>
      <c r="AE2504" s="34">
        <v>0.81</v>
      </c>
      <c r="AG2504" s="30" t="e">
        <f>#N/A</f>
        <v>#N/A</v>
      </c>
      <c r="AH2504" s="30" t="e">
        <f>#N/A</f>
        <v>#N/A</v>
      </c>
      <c r="AI2504" s="30">
        <v>10155.6</v>
      </c>
      <c r="AJ2504" s="30">
        <v>9672</v>
      </c>
      <c r="AK2504" s="26" t="s">
        <v>139</v>
      </c>
      <c r="AL2504" s="26">
        <v>34</v>
      </c>
      <c r="AM2504" s="26" t="s">
        <v>4979</v>
      </c>
      <c r="AU2504" s="26" t="s">
        <v>4980</v>
      </c>
      <c r="AV2504" s="26" t="s">
        <v>4981</v>
      </c>
      <c r="AW2504" s="26" t="s">
        <v>4982</v>
      </c>
      <c r="BB2504" s="26" t="s">
        <v>4652</v>
      </c>
      <c r="BD2504" s="37">
        <v>44159</v>
      </c>
      <c r="BE2504" s="30">
        <v>36323</v>
      </c>
      <c r="BF2504" s="30">
        <v>51221</v>
      </c>
      <c r="BG2504" s="37" t="s">
        <v>4653</v>
      </c>
      <c r="BH2504" s="37" t="s">
        <v>4654</v>
      </c>
      <c r="BI2504" s="37" t="s">
        <v>4654</v>
      </c>
      <c r="BJ2504" s="138" t="e">
        <f>#N/A</f>
        <v>#N/A</v>
      </c>
      <c r="BK2504" s="138" t="e">
        <f>#N/A</f>
        <v>#N/A</v>
      </c>
      <c r="BL2504" s="138" t="e">
        <f>#N/A</f>
        <v>#N/A</v>
      </c>
      <c r="BM2504" s="138" t="e">
        <f>#N/A</f>
        <v>#N/A</v>
      </c>
      <c r="BN2504" s="26"/>
      <c r="BO2504" s="26"/>
      <c r="BP2504" s="26"/>
      <c r="BQ2504" s="38"/>
      <c r="BR2504" s="26"/>
      <c r="BS2504" s="26"/>
      <c r="BT2504" s="26"/>
      <c r="BU2504" s="26"/>
      <c r="BV2504" s="39"/>
    </row>
    <row r="2505" spans="1:74" ht="15" hidden="1" customHeight="1" thickBot="1">
      <c r="A2505" s="26">
        <v>2020</v>
      </c>
      <c r="B2505" s="67">
        <v>2501</v>
      </c>
      <c r="C2505" s="26" t="s">
        <v>129</v>
      </c>
      <c r="D2505" s="26" t="s">
        <v>4642</v>
      </c>
      <c r="E2505" s="26" t="s">
        <v>4643</v>
      </c>
      <c r="F2505" s="27">
        <v>44082</v>
      </c>
      <c r="G2505" s="67" t="s">
        <v>5046</v>
      </c>
      <c r="H2505" s="26" t="s">
        <v>4645</v>
      </c>
      <c r="I2505" s="26" t="s">
        <v>4645</v>
      </c>
      <c r="J2505" s="69" t="s">
        <v>4646</v>
      </c>
      <c r="K2505" s="26" t="s">
        <v>135</v>
      </c>
      <c r="L2505" s="26" t="s">
        <v>4647</v>
      </c>
      <c r="M2505" s="26" t="s">
        <v>137</v>
      </c>
      <c r="N2505" s="26" t="s">
        <v>138</v>
      </c>
      <c r="O2505" s="26" t="s">
        <v>138</v>
      </c>
      <c r="Q2505" s="30">
        <v>81</v>
      </c>
      <c r="R2505" s="30">
        <v>9040</v>
      </c>
      <c r="S2505" s="31" t="e">
        <f>#N/A</f>
        <v>#N/A</v>
      </c>
      <c r="T2505" s="30">
        <v>1920</v>
      </c>
      <c r="AB2505" s="33" t="e">
        <f>#N/A</f>
        <v>#N/A</v>
      </c>
      <c r="AC2505" s="30">
        <v>1400</v>
      </c>
      <c r="AD2505" s="30" t="e">
        <f>#N/A</f>
        <v>#N/A</v>
      </c>
      <c r="AE2505" s="34">
        <v>0.80978723404255315</v>
      </c>
      <c r="AG2505" s="30" t="e">
        <f>#N/A</f>
        <v>#N/A</v>
      </c>
      <c r="AH2505" s="30" t="e">
        <f>#N/A</f>
        <v>#N/A</v>
      </c>
      <c r="AI2505" s="30">
        <v>12490.800000000001</v>
      </c>
      <c r="AJ2505" s="30">
        <v>11896</v>
      </c>
      <c r="AK2505" s="26" t="s">
        <v>139</v>
      </c>
      <c r="AL2505" s="26">
        <v>34</v>
      </c>
      <c r="AM2505" s="26" t="s">
        <v>4979</v>
      </c>
      <c r="AU2505" s="26" t="s">
        <v>4980</v>
      </c>
      <c r="AV2505" s="26" t="s">
        <v>4981</v>
      </c>
      <c r="AW2505" s="26" t="s">
        <v>4982</v>
      </c>
      <c r="BB2505" s="26" t="s">
        <v>4652</v>
      </c>
      <c r="BD2505" s="37">
        <v>44159</v>
      </c>
      <c r="BE2505" s="30">
        <v>36323</v>
      </c>
      <c r="BF2505" s="30">
        <v>51221</v>
      </c>
      <c r="BG2505" s="37" t="s">
        <v>4653</v>
      </c>
      <c r="BH2505" s="37" t="s">
        <v>4654</v>
      </c>
      <c r="BI2505" s="37" t="s">
        <v>4654</v>
      </c>
      <c r="BJ2505" s="138" t="e">
        <f>#N/A</f>
        <v>#N/A</v>
      </c>
      <c r="BK2505" s="138" t="e">
        <f>#N/A</f>
        <v>#N/A</v>
      </c>
      <c r="BL2505" s="138" t="e">
        <f>#N/A</f>
        <v>#N/A</v>
      </c>
      <c r="BM2505" s="138" t="e">
        <f>#N/A</f>
        <v>#N/A</v>
      </c>
      <c r="BN2505" s="26"/>
      <c r="BO2505" s="26"/>
      <c r="BP2505" s="26"/>
      <c r="BQ2505" s="38"/>
      <c r="BR2505" s="26"/>
      <c r="BS2505" s="26"/>
      <c r="BT2505" s="26"/>
      <c r="BU2505" s="26"/>
      <c r="BV2505" s="39"/>
    </row>
    <row r="2506" spans="1:74" ht="15" hidden="1" customHeight="1" thickBot="1">
      <c r="A2506" s="26">
        <v>2020</v>
      </c>
      <c r="B2506" s="67">
        <v>2502</v>
      </c>
      <c r="C2506" s="67" t="s">
        <v>129</v>
      </c>
      <c r="D2506" s="67" t="s">
        <v>4642</v>
      </c>
      <c r="E2506" s="67" t="s">
        <v>4643</v>
      </c>
      <c r="F2506" s="27">
        <v>44082</v>
      </c>
      <c r="G2506" s="67" t="s">
        <v>5047</v>
      </c>
      <c r="H2506" s="67" t="s">
        <v>4645</v>
      </c>
      <c r="I2506" s="67" t="s">
        <v>4645</v>
      </c>
      <c r="J2506" s="69" t="s">
        <v>4646</v>
      </c>
      <c r="K2506" s="67" t="s">
        <v>135</v>
      </c>
      <c r="L2506" s="67" t="s">
        <v>4647</v>
      </c>
      <c r="M2506" s="26" t="s">
        <v>137</v>
      </c>
      <c r="N2506" s="26" t="s">
        <v>138</v>
      </c>
      <c r="O2506" s="26" t="s">
        <v>138</v>
      </c>
      <c r="Q2506" s="30">
        <v>80</v>
      </c>
      <c r="R2506" s="30">
        <v>8150</v>
      </c>
      <c r="S2506" s="31" t="e">
        <f>#N/A</f>
        <v>#N/A</v>
      </c>
      <c r="T2506" s="30">
        <v>1713</v>
      </c>
      <c r="AB2506" s="33" t="e">
        <f>#N/A</f>
        <v>#N/A</v>
      </c>
      <c r="AC2506" s="30">
        <v>1400</v>
      </c>
      <c r="AD2506" s="30" t="e">
        <f>#N/A</f>
        <v>#N/A</v>
      </c>
      <c r="AE2506" s="34">
        <v>0.92</v>
      </c>
      <c r="AG2506" s="30" t="e">
        <f>#N/A</f>
        <v>#N/A</v>
      </c>
      <c r="AH2506" s="30" t="e">
        <f>#N/A</f>
        <v>#N/A</v>
      </c>
      <c r="AI2506" s="30">
        <v>11261.25</v>
      </c>
      <c r="AJ2506" s="30">
        <v>10725</v>
      </c>
      <c r="AK2506" s="26" t="s">
        <v>139</v>
      </c>
      <c r="AL2506" s="26">
        <v>34</v>
      </c>
      <c r="AM2506" s="26" t="s">
        <v>4979</v>
      </c>
      <c r="AU2506" s="26" t="s">
        <v>4980</v>
      </c>
      <c r="AV2506" s="26" t="s">
        <v>4981</v>
      </c>
      <c r="AW2506" s="26" t="s">
        <v>4982</v>
      </c>
      <c r="BB2506" s="26" t="s">
        <v>4652</v>
      </c>
      <c r="BD2506" s="37">
        <v>44159</v>
      </c>
      <c r="BE2506" s="30">
        <v>36323</v>
      </c>
      <c r="BF2506" s="30">
        <v>51221</v>
      </c>
      <c r="BG2506" s="37" t="s">
        <v>4653</v>
      </c>
      <c r="BH2506" s="37" t="s">
        <v>4654</v>
      </c>
      <c r="BI2506" s="37" t="s">
        <v>4654</v>
      </c>
      <c r="BJ2506" s="138" t="e">
        <f>#N/A</f>
        <v>#N/A</v>
      </c>
      <c r="BK2506" s="138" t="e">
        <f>#N/A</f>
        <v>#N/A</v>
      </c>
      <c r="BL2506" s="138" t="e">
        <f>#N/A</f>
        <v>#N/A</v>
      </c>
      <c r="BM2506" s="138" t="e">
        <f>#N/A</f>
        <v>#N/A</v>
      </c>
      <c r="BN2506" s="26"/>
      <c r="BO2506" s="26"/>
      <c r="BP2506" s="26"/>
      <c r="BQ2506" s="38"/>
      <c r="BR2506" s="26"/>
      <c r="BS2506" s="26"/>
      <c r="BT2506" s="26"/>
      <c r="BU2506" s="26"/>
      <c r="BV2506" s="39"/>
    </row>
    <row r="2507" spans="1:74" ht="15" hidden="1" customHeight="1" thickBot="1">
      <c r="A2507" s="26">
        <v>2020</v>
      </c>
      <c r="B2507" s="67">
        <v>2503</v>
      </c>
      <c r="C2507" s="26" t="s">
        <v>129</v>
      </c>
      <c r="D2507" s="26" t="s">
        <v>4642</v>
      </c>
      <c r="E2507" s="26" t="s">
        <v>4643</v>
      </c>
      <c r="F2507" s="27">
        <v>44082</v>
      </c>
      <c r="G2507" s="67" t="s">
        <v>5048</v>
      </c>
      <c r="H2507" s="26" t="s">
        <v>4645</v>
      </c>
      <c r="I2507" s="26" t="s">
        <v>4645</v>
      </c>
      <c r="J2507" s="69" t="s">
        <v>4646</v>
      </c>
      <c r="K2507" s="26" t="s">
        <v>135</v>
      </c>
      <c r="L2507" s="26" t="s">
        <v>4647</v>
      </c>
      <c r="M2507" s="26" t="s">
        <v>137</v>
      </c>
      <c r="N2507" s="26" t="s">
        <v>138</v>
      </c>
      <c r="O2507" s="26" t="s">
        <v>138</v>
      </c>
      <c r="Q2507" s="30">
        <v>84</v>
      </c>
      <c r="R2507" s="30">
        <v>9720</v>
      </c>
      <c r="S2507" s="31" t="e">
        <f>#N/A</f>
        <v>#N/A</v>
      </c>
      <c r="T2507" s="30">
        <v>1918</v>
      </c>
      <c r="AB2507" s="33" t="e">
        <f>#N/A</f>
        <v>#N/A</v>
      </c>
      <c r="AC2507" s="30">
        <v>1400</v>
      </c>
      <c r="AD2507" s="30" t="e">
        <f>#N/A</f>
        <v>#N/A</v>
      </c>
      <c r="AE2507" s="34">
        <v>0.91548387096774186</v>
      </c>
      <c r="AG2507" s="30" t="e">
        <f>#N/A</f>
        <v>#N/A</v>
      </c>
      <c r="AH2507" s="30" t="e">
        <f>#N/A</f>
        <v>#N/A</v>
      </c>
      <c r="AI2507" s="30">
        <v>13430.550000000001</v>
      </c>
      <c r="AJ2507" s="30">
        <v>12791</v>
      </c>
      <c r="AK2507" s="26" t="s">
        <v>139</v>
      </c>
      <c r="AL2507" s="26">
        <v>34</v>
      </c>
      <c r="AM2507" s="26" t="s">
        <v>4979</v>
      </c>
      <c r="AU2507" s="26" t="s">
        <v>4980</v>
      </c>
      <c r="AV2507" s="26" t="s">
        <v>4981</v>
      </c>
      <c r="AW2507" s="26" t="s">
        <v>4982</v>
      </c>
      <c r="BB2507" s="26" t="s">
        <v>4652</v>
      </c>
      <c r="BD2507" s="37">
        <v>44159</v>
      </c>
      <c r="BE2507" s="30">
        <v>36323</v>
      </c>
      <c r="BF2507" s="30">
        <v>51221</v>
      </c>
      <c r="BG2507" s="37" t="s">
        <v>4653</v>
      </c>
      <c r="BH2507" s="37" t="s">
        <v>4654</v>
      </c>
      <c r="BI2507" s="37" t="s">
        <v>4654</v>
      </c>
      <c r="BJ2507" s="138" t="e">
        <f>#N/A</f>
        <v>#N/A</v>
      </c>
      <c r="BK2507" s="138" t="e">
        <f>#N/A</f>
        <v>#N/A</v>
      </c>
      <c r="BL2507" s="138" t="e">
        <f>#N/A</f>
        <v>#N/A</v>
      </c>
      <c r="BM2507" s="138" t="e">
        <f>#N/A</f>
        <v>#N/A</v>
      </c>
      <c r="BN2507" s="26"/>
      <c r="BO2507" s="26"/>
      <c r="BP2507" s="26"/>
      <c r="BQ2507" s="38"/>
      <c r="BR2507" s="26"/>
      <c r="BS2507" s="26"/>
      <c r="BT2507" s="26"/>
      <c r="BU2507" s="26"/>
      <c r="BV2507" s="39"/>
    </row>
    <row r="2508" spans="1:74" ht="15" hidden="1" customHeight="1" thickBot="1">
      <c r="A2508" s="26">
        <v>2020</v>
      </c>
      <c r="B2508" s="67">
        <v>2504</v>
      </c>
      <c r="C2508" s="67" t="s">
        <v>129</v>
      </c>
      <c r="D2508" s="67" t="s">
        <v>4642</v>
      </c>
      <c r="E2508" s="67" t="s">
        <v>4643</v>
      </c>
      <c r="F2508" s="27">
        <v>44082</v>
      </c>
      <c r="G2508" s="67" t="s">
        <v>5049</v>
      </c>
      <c r="H2508" s="67" t="s">
        <v>4645</v>
      </c>
      <c r="I2508" s="67" t="s">
        <v>4645</v>
      </c>
      <c r="J2508" s="69" t="s">
        <v>4646</v>
      </c>
      <c r="K2508" s="67" t="s">
        <v>135</v>
      </c>
      <c r="L2508" s="67" t="s">
        <v>4647</v>
      </c>
      <c r="M2508" s="26" t="s">
        <v>137</v>
      </c>
      <c r="N2508" s="26" t="s">
        <v>138</v>
      </c>
      <c r="O2508" s="26" t="s">
        <v>138</v>
      </c>
      <c r="Q2508" s="30">
        <v>81</v>
      </c>
      <c r="R2508" s="30">
        <v>8280</v>
      </c>
      <c r="S2508" s="31" t="e">
        <f>#N/A</f>
        <v>#N/A</v>
      </c>
      <c r="T2508" s="30">
        <v>1566</v>
      </c>
      <c r="AB2508" s="33" t="e">
        <f>#N/A</f>
        <v>#N/A</v>
      </c>
      <c r="AC2508" s="30">
        <v>1400</v>
      </c>
      <c r="AD2508" s="30" t="e">
        <f>#N/A</f>
        <v>#N/A</v>
      </c>
      <c r="AE2508" s="34">
        <v>0.98</v>
      </c>
      <c r="AG2508" s="30" t="e">
        <f>#N/A</f>
        <v>#N/A</v>
      </c>
      <c r="AH2508" s="30" t="e">
        <f>#N/A</f>
        <v>#N/A</v>
      </c>
      <c r="AI2508" s="30">
        <v>11440.800000000001</v>
      </c>
      <c r="AJ2508" s="30">
        <v>10896</v>
      </c>
      <c r="AK2508" s="26" t="s">
        <v>139</v>
      </c>
      <c r="AL2508" s="26">
        <v>34</v>
      </c>
      <c r="AM2508" s="26" t="s">
        <v>4979</v>
      </c>
      <c r="AU2508" s="26" t="s">
        <v>4980</v>
      </c>
      <c r="AV2508" s="26" t="s">
        <v>4981</v>
      </c>
      <c r="AW2508" s="26" t="s">
        <v>4982</v>
      </c>
      <c r="BB2508" s="26" t="s">
        <v>4652</v>
      </c>
      <c r="BD2508" s="37">
        <v>44159</v>
      </c>
      <c r="BE2508" s="30">
        <v>36323</v>
      </c>
      <c r="BF2508" s="30">
        <v>51221</v>
      </c>
      <c r="BG2508" s="37" t="s">
        <v>4653</v>
      </c>
      <c r="BH2508" s="37" t="s">
        <v>4654</v>
      </c>
      <c r="BI2508" s="37" t="s">
        <v>4654</v>
      </c>
      <c r="BJ2508" s="138" t="e">
        <f>#N/A</f>
        <v>#N/A</v>
      </c>
      <c r="BK2508" s="138" t="e">
        <f>#N/A</f>
        <v>#N/A</v>
      </c>
      <c r="BL2508" s="138" t="e">
        <f>#N/A</f>
        <v>#N/A</v>
      </c>
      <c r="BM2508" s="138" t="e">
        <f>#N/A</f>
        <v>#N/A</v>
      </c>
      <c r="BN2508" s="26"/>
      <c r="BO2508" s="26"/>
      <c r="BP2508" s="26"/>
      <c r="BQ2508" s="38"/>
      <c r="BR2508" s="26"/>
      <c r="BS2508" s="26"/>
      <c r="BT2508" s="26"/>
      <c r="BU2508" s="26"/>
      <c r="BV2508" s="39"/>
    </row>
    <row r="2509" spans="1:74" ht="15" hidden="1" customHeight="1" thickBot="1">
      <c r="A2509" s="26">
        <v>2020</v>
      </c>
      <c r="B2509" s="67">
        <v>2505</v>
      </c>
      <c r="C2509" s="26" t="s">
        <v>129</v>
      </c>
      <c r="D2509" s="26" t="s">
        <v>4642</v>
      </c>
      <c r="E2509" s="26" t="s">
        <v>4643</v>
      </c>
      <c r="F2509" s="27">
        <v>44082</v>
      </c>
      <c r="G2509" s="67" t="s">
        <v>5050</v>
      </c>
      <c r="H2509" s="26" t="s">
        <v>4645</v>
      </c>
      <c r="I2509" s="26" t="s">
        <v>4645</v>
      </c>
      <c r="J2509" s="69" t="s">
        <v>4646</v>
      </c>
      <c r="K2509" s="26" t="s">
        <v>135</v>
      </c>
      <c r="L2509" s="26" t="s">
        <v>4647</v>
      </c>
      <c r="M2509" s="26" t="s">
        <v>137</v>
      </c>
      <c r="N2509" s="26" t="s">
        <v>138</v>
      </c>
      <c r="O2509" s="26" t="s">
        <v>138</v>
      </c>
      <c r="Q2509" s="30">
        <v>75</v>
      </c>
      <c r="R2509" s="30">
        <v>5680</v>
      </c>
      <c r="S2509" s="31" t="e">
        <f>#N/A</f>
        <v>#N/A</v>
      </c>
      <c r="T2509" s="30">
        <v>1192</v>
      </c>
      <c r="AB2509" s="33" t="e">
        <f>#N/A</f>
        <v>#N/A</v>
      </c>
      <c r="AC2509" s="30">
        <v>1400</v>
      </c>
      <c r="AD2509" s="30" t="e">
        <f>#N/A</f>
        <v>#N/A</v>
      </c>
      <c r="AE2509" s="34">
        <v>0.98</v>
      </c>
      <c r="AG2509" s="30" t="e">
        <f>#N/A</f>
        <v>#N/A</v>
      </c>
      <c r="AH2509" s="30" t="e">
        <f>#N/A</f>
        <v>#N/A</v>
      </c>
      <c r="AI2509" s="30">
        <v>7847.7000000000007</v>
      </c>
      <c r="AJ2509" s="30">
        <v>7474</v>
      </c>
      <c r="AK2509" s="26" t="s">
        <v>139</v>
      </c>
      <c r="AL2509" s="26">
        <v>34</v>
      </c>
      <c r="AM2509" s="26" t="s">
        <v>4979</v>
      </c>
      <c r="AU2509" s="26" t="s">
        <v>4980</v>
      </c>
      <c r="AV2509" s="26" t="s">
        <v>4981</v>
      </c>
      <c r="AW2509" s="26" t="s">
        <v>4982</v>
      </c>
      <c r="BB2509" s="26" t="s">
        <v>4652</v>
      </c>
      <c r="BD2509" s="37">
        <v>44159</v>
      </c>
      <c r="BE2509" s="30">
        <v>36323</v>
      </c>
      <c r="BF2509" s="30">
        <v>51221</v>
      </c>
      <c r="BG2509" s="37" t="s">
        <v>4653</v>
      </c>
      <c r="BH2509" s="37" t="s">
        <v>4654</v>
      </c>
      <c r="BI2509" s="37" t="s">
        <v>4654</v>
      </c>
      <c r="BJ2509" s="138" t="e">
        <f>#N/A</f>
        <v>#N/A</v>
      </c>
      <c r="BK2509" s="138" t="e">
        <f>#N/A</f>
        <v>#N/A</v>
      </c>
      <c r="BL2509" s="138" t="e">
        <f>#N/A</f>
        <v>#N/A</v>
      </c>
      <c r="BM2509" s="138" t="e">
        <f>#N/A</f>
        <v>#N/A</v>
      </c>
      <c r="BN2509" s="26"/>
      <c r="BO2509" s="26"/>
      <c r="BP2509" s="26"/>
      <c r="BQ2509" s="38"/>
      <c r="BR2509" s="26"/>
      <c r="BS2509" s="26"/>
      <c r="BT2509" s="26"/>
      <c r="BU2509" s="26"/>
      <c r="BV2509" s="39"/>
    </row>
    <row r="2510" spans="1:74" ht="15" hidden="1" customHeight="1" thickBot="1">
      <c r="A2510" s="26">
        <v>2020</v>
      </c>
      <c r="B2510" s="67">
        <v>2506</v>
      </c>
      <c r="C2510" s="67" t="s">
        <v>129</v>
      </c>
      <c r="D2510" s="67" t="s">
        <v>4642</v>
      </c>
      <c r="E2510" s="67" t="s">
        <v>4643</v>
      </c>
      <c r="F2510" s="27">
        <v>44082</v>
      </c>
      <c r="G2510" s="67" t="s">
        <v>5051</v>
      </c>
      <c r="H2510" s="67" t="s">
        <v>4645</v>
      </c>
      <c r="I2510" s="67" t="s">
        <v>4645</v>
      </c>
      <c r="J2510" s="69" t="s">
        <v>4646</v>
      </c>
      <c r="K2510" s="67" t="s">
        <v>135</v>
      </c>
      <c r="L2510" s="67" t="s">
        <v>4647</v>
      </c>
      <c r="M2510" s="26" t="s">
        <v>137</v>
      </c>
      <c r="N2510" s="26" t="s">
        <v>138</v>
      </c>
      <c r="O2510" s="26" t="s">
        <v>138</v>
      </c>
      <c r="Q2510" s="30">
        <v>83</v>
      </c>
      <c r="R2510" s="30">
        <v>8630</v>
      </c>
      <c r="S2510" s="31" t="e">
        <f>#N/A</f>
        <v>#N/A</v>
      </c>
      <c r="T2510" s="30">
        <v>1640</v>
      </c>
      <c r="AB2510" s="33" t="e">
        <f>#N/A</f>
        <v>#N/A</v>
      </c>
      <c r="AC2510" s="30">
        <v>1400</v>
      </c>
      <c r="AD2510" s="30" t="e">
        <f>#N/A</f>
        <v>#N/A</v>
      </c>
      <c r="AE2510" s="34">
        <v>0.93</v>
      </c>
      <c r="AG2510" s="30" t="e">
        <f>#N/A</f>
        <v>#N/A</v>
      </c>
      <c r="AH2510" s="30" t="e">
        <f>#N/A</f>
        <v>#N/A</v>
      </c>
      <c r="AI2510" s="30">
        <v>11924.85</v>
      </c>
      <c r="AJ2510" s="30">
        <v>11357</v>
      </c>
      <c r="AK2510" s="26" t="s">
        <v>139</v>
      </c>
      <c r="AL2510" s="26">
        <v>34</v>
      </c>
      <c r="AM2510" s="26" t="s">
        <v>4979</v>
      </c>
      <c r="AU2510" s="26" t="s">
        <v>4980</v>
      </c>
      <c r="AV2510" s="26" t="s">
        <v>4981</v>
      </c>
      <c r="AW2510" s="26" t="s">
        <v>4982</v>
      </c>
      <c r="BB2510" s="26" t="s">
        <v>4652</v>
      </c>
      <c r="BD2510" s="37">
        <v>44159</v>
      </c>
      <c r="BE2510" s="30">
        <v>36323</v>
      </c>
      <c r="BF2510" s="30">
        <v>51221</v>
      </c>
      <c r="BG2510" s="37" t="s">
        <v>4653</v>
      </c>
      <c r="BH2510" s="37" t="s">
        <v>4654</v>
      </c>
      <c r="BI2510" s="37" t="s">
        <v>4654</v>
      </c>
      <c r="BJ2510" s="138" t="e">
        <f>#N/A</f>
        <v>#N/A</v>
      </c>
      <c r="BK2510" s="138" t="e">
        <f>#N/A</f>
        <v>#N/A</v>
      </c>
      <c r="BL2510" s="138" t="e">
        <f>#N/A</f>
        <v>#N/A</v>
      </c>
      <c r="BM2510" s="138" t="e">
        <f>#N/A</f>
        <v>#N/A</v>
      </c>
      <c r="BN2510" s="26"/>
      <c r="BO2510" s="26"/>
      <c r="BP2510" s="26"/>
      <c r="BQ2510" s="38"/>
      <c r="BR2510" s="26"/>
      <c r="BS2510" s="26"/>
      <c r="BT2510" s="26"/>
      <c r="BU2510" s="26"/>
      <c r="BV2510" s="39"/>
    </row>
    <row r="2511" spans="1:74" ht="15" hidden="1" customHeight="1" thickBot="1">
      <c r="A2511" s="26">
        <v>2020</v>
      </c>
      <c r="B2511" s="67">
        <v>2507</v>
      </c>
      <c r="C2511" s="26" t="s">
        <v>129</v>
      </c>
      <c r="D2511" s="26" t="s">
        <v>4642</v>
      </c>
      <c r="E2511" s="26" t="s">
        <v>4643</v>
      </c>
      <c r="F2511" s="27">
        <v>44082</v>
      </c>
      <c r="G2511" s="67" t="s">
        <v>5052</v>
      </c>
      <c r="H2511" s="26" t="s">
        <v>4645</v>
      </c>
      <c r="I2511" s="26" t="s">
        <v>4645</v>
      </c>
      <c r="J2511" s="69" t="s">
        <v>4646</v>
      </c>
      <c r="K2511" s="26" t="s">
        <v>135</v>
      </c>
      <c r="L2511" s="26" t="s">
        <v>4647</v>
      </c>
      <c r="M2511" s="26" t="s">
        <v>137</v>
      </c>
      <c r="N2511" s="26" t="s">
        <v>138</v>
      </c>
      <c r="O2511" s="26" t="s">
        <v>138</v>
      </c>
      <c r="Q2511" s="30">
        <v>73</v>
      </c>
      <c r="R2511" s="30">
        <v>6200</v>
      </c>
      <c r="S2511" s="31" t="e">
        <f>#N/A</f>
        <v>#N/A</v>
      </c>
      <c r="T2511" s="30">
        <v>1279</v>
      </c>
      <c r="AB2511" s="33" t="e">
        <f>#N/A</f>
        <v>#N/A</v>
      </c>
      <c r="AC2511" s="30">
        <v>1400</v>
      </c>
      <c r="AD2511" s="30" t="e">
        <f>#N/A</f>
        <v>#N/A</v>
      </c>
      <c r="AE2511" s="34">
        <v>0.92642857142857138</v>
      </c>
      <c r="AG2511" s="30" t="e">
        <f>#N/A</f>
        <v>#N/A</v>
      </c>
      <c r="AH2511" s="30" t="e">
        <f>#N/A</f>
        <v>#N/A</v>
      </c>
      <c r="AI2511" s="30">
        <v>8566.9500000000007</v>
      </c>
      <c r="AJ2511" s="30">
        <v>8159</v>
      </c>
      <c r="AK2511" s="26" t="s">
        <v>139</v>
      </c>
      <c r="AL2511" s="26">
        <v>34</v>
      </c>
      <c r="AM2511" s="26" t="s">
        <v>4979</v>
      </c>
      <c r="AU2511" s="26" t="s">
        <v>4980</v>
      </c>
      <c r="AV2511" s="26" t="s">
        <v>4981</v>
      </c>
      <c r="AW2511" s="26" t="s">
        <v>4982</v>
      </c>
      <c r="BB2511" s="26" t="s">
        <v>4652</v>
      </c>
      <c r="BD2511" s="37">
        <v>44159</v>
      </c>
      <c r="BE2511" s="30">
        <v>36323</v>
      </c>
      <c r="BF2511" s="30">
        <v>51221</v>
      </c>
      <c r="BG2511" s="37" t="s">
        <v>4653</v>
      </c>
      <c r="BH2511" s="37" t="s">
        <v>4654</v>
      </c>
      <c r="BI2511" s="37" t="s">
        <v>4654</v>
      </c>
      <c r="BJ2511" s="138" t="e">
        <f>#N/A</f>
        <v>#N/A</v>
      </c>
      <c r="BK2511" s="138" t="e">
        <f>#N/A</f>
        <v>#N/A</v>
      </c>
      <c r="BL2511" s="138" t="e">
        <f>#N/A</f>
        <v>#N/A</v>
      </c>
      <c r="BM2511" s="138" t="e">
        <f>#N/A</f>
        <v>#N/A</v>
      </c>
      <c r="BN2511" s="26"/>
      <c r="BO2511" s="26"/>
      <c r="BP2511" s="26"/>
      <c r="BQ2511" s="38"/>
      <c r="BR2511" s="26"/>
      <c r="BS2511" s="26"/>
      <c r="BT2511" s="26"/>
      <c r="BU2511" s="26"/>
      <c r="BV2511" s="39"/>
    </row>
    <row r="2512" spans="1:74" ht="15" hidden="1" customHeight="1" thickBot="1">
      <c r="A2512" s="26">
        <v>2020</v>
      </c>
      <c r="B2512" s="67">
        <v>2508</v>
      </c>
      <c r="C2512" s="67" t="s">
        <v>129</v>
      </c>
      <c r="D2512" s="67" t="s">
        <v>4642</v>
      </c>
      <c r="E2512" s="67" t="s">
        <v>4643</v>
      </c>
      <c r="F2512" s="27">
        <v>44082</v>
      </c>
      <c r="G2512" s="67" t="s">
        <v>5053</v>
      </c>
      <c r="H2512" s="67" t="s">
        <v>4645</v>
      </c>
      <c r="I2512" s="67" t="s">
        <v>4645</v>
      </c>
      <c r="J2512" s="69" t="s">
        <v>4646</v>
      </c>
      <c r="K2512" s="67" t="s">
        <v>135</v>
      </c>
      <c r="L2512" s="67" t="s">
        <v>4647</v>
      </c>
      <c r="M2512" s="26" t="s">
        <v>137</v>
      </c>
      <c r="N2512" s="26" t="s">
        <v>138</v>
      </c>
      <c r="O2512" s="26" t="s">
        <v>138</v>
      </c>
      <c r="Q2512" s="30">
        <v>85</v>
      </c>
      <c r="R2512" s="30">
        <v>9260</v>
      </c>
      <c r="S2512" s="31" t="e">
        <f>#N/A</f>
        <v>#N/A</v>
      </c>
      <c r="T2512" s="30">
        <v>1870</v>
      </c>
      <c r="AB2512" s="33" t="e">
        <f>#N/A</f>
        <v>#N/A</v>
      </c>
      <c r="AC2512" s="30">
        <v>1400</v>
      </c>
      <c r="AD2512" s="30" t="e">
        <f>#N/A</f>
        <v>#N/A</v>
      </c>
      <c r="AE2512" s="34">
        <v>0.73</v>
      </c>
      <c r="AG2512" s="30" t="e">
        <f>#N/A</f>
        <v>#N/A</v>
      </c>
      <c r="AH2512" s="30" t="e">
        <f>#N/A</f>
        <v>#N/A</v>
      </c>
      <c r="AI2512" s="30">
        <v>12795.300000000001</v>
      </c>
      <c r="AJ2512" s="30">
        <v>12186</v>
      </c>
      <c r="AK2512" s="26" t="s">
        <v>139</v>
      </c>
      <c r="AL2512" s="26">
        <v>34</v>
      </c>
      <c r="AM2512" s="26" t="s">
        <v>4979</v>
      </c>
      <c r="AU2512" s="26" t="s">
        <v>4980</v>
      </c>
      <c r="AV2512" s="26" t="s">
        <v>4981</v>
      </c>
      <c r="AW2512" s="26" t="s">
        <v>4982</v>
      </c>
      <c r="BB2512" s="26" t="s">
        <v>4652</v>
      </c>
      <c r="BD2512" s="37">
        <v>44159</v>
      </c>
      <c r="BE2512" s="30">
        <v>36323</v>
      </c>
      <c r="BF2512" s="30">
        <v>51221</v>
      </c>
      <c r="BG2512" s="37" t="s">
        <v>4653</v>
      </c>
      <c r="BH2512" s="37" t="s">
        <v>4654</v>
      </c>
      <c r="BI2512" s="37" t="s">
        <v>4654</v>
      </c>
      <c r="BJ2512" s="138" t="e">
        <f>#N/A</f>
        <v>#N/A</v>
      </c>
      <c r="BK2512" s="138" t="e">
        <f>#N/A</f>
        <v>#N/A</v>
      </c>
      <c r="BL2512" s="138" t="e">
        <f>#N/A</f>
        <v>#N/A</v>
      </c>
      <c r="BM2512" s="138" t="e">
        <f>#N/A</f>
        <v>#N/A</v>
      </c>
      <c r="BN2512" s="26"/>
      <c r="BO2512" s="26"/>
      <c r="BP2512" s="26"/>
      <c r="BQ2512" s="38"/>
      <c r="BR2512" s="26"/>
      <c r="BS2512" s="26"/>
      <c r="BT2512" s="26"/>
      <c r="BU2512" s="26"/>
      <c r="BV2512" s="39"/>
    </row>
    <row r="2513" spans="1:74" ht="15" hidden="1" customHeight="1" thickBot="1">
      <c r="A2513" s="26">
        <v>2020</v>
      </c>
      <c r="B2513" s="67">
        <v>2509</v>
      </c>
      <c r="C2513" s="26" t="s">
        <v>129</v>
      </c>
      <c r="D2513" s="26" t="s">
        <v>4642</v>
      </c>
      <c r="E2513" s="26" t="s">
        <v>4643</v>
      </c>
      <c r="F2513" s="27">
        <v>44082</v>
      </c>
      <c r="G2513" s="67" t="s">
        <v>5054</v>
      </c>
      <c r="H2513" s="26" t="s">
        <v>4645</v>
      </c>
      <c r="I2513" s="26" t="s">
        <v>4645</v>
      </c>
      <c r="J2513" s="69" t="s">
        <v>4646</v>
      </c>
      <c r="K2513" s="26" t="s">
        <v>135</v>
      </c>
      <c r="L2513" s="26" t="s">
        <v>4647</v>
      </c>
      <c r="M2513" s="26" t="s">
        <v>137</v>
      </c>
      <c r="N2513" s="26" t="s">
        <v>138</v>
      </c>
      <c r="O2513" s="26" t="s">
        <v>138</v>
      </c>
      <c r="Q2513" s="30">
        <v>79</v>
      </c>
      <c r="R2513" s="30">
        <v>7500</v>
      </c>
      <c r="S2513" s="31" t="e">
        <f>#N/A</f>
        <v>#N/A</v>
      </c>
      <c r="T2513" s="30">
        <v>1713</v>
      </c>
      <c r="AB2513" s="33" t="e">
        <f>#N/A</f>
        <v>#N/A</v>
      </c>
      <c r="AC2513" s="30">
        <v>1400</v>
      </c>
      <c r="AD2513" s="30" t="e">
        <f>#N/A</f>
        <v>#N/A</v>
      </c>
      <c r="AE2513" s="34">
        <v>0.72509803921568627</v>
      </c>
      <c r="AG2513" s="30" t="e">
        <f>#N/A</f>
        <v>#N/A</v>
      </c>
      <c r="AH2513" s="30" t="e">
        <f>#N/A</f>
        <v>#N/A</v>
      </c>
      <c r="AI2513" s="30">
        <v>10363.5</v>
      </c>
      <c r="AJ2513" s="30">
        <v>9870</v>
      </c>
      <c r="AK2513" s="26" t="s">
        <v>139</v>
      </c>
      <c r="AL2513" s="26">
        <v>34</v>
      </c>
      <c r="AM2513" s="26" t="s">
        <v>4979</v>
      </c>
      <c r="AU2513" s="26" t="s">
        <v>4980</v>
      </c>
      <c r="AV2513" s="26" t="s">
        <v>4981</v>
      </c>
      <c r="AW2513" s="26" t="s">
        <v>4982</v>
      </c>
      <c r="BB2513" s="26" t="s">
        <v>4652</v>
      </c>
      <c r="BD2513" s="37">
        <v>44159</v>
      </c>
      <c r="BE2513" s="30">
        <v>36323</v>
      </c>
      <c r="BF2513" s="30">
        <v>51221</v>
      </c>
      <c r="BG2513" s="37" t="s">
        <v>4653</v>
      </c>
      <c r="BH2513" s="37" t="s">
        <v>4654</v>
      </c>
      <c r="BI2513" s="37" t="s">
        <v>4654</v>
      </c>
      <c r="BJ2513" s="138" t="e">
        <f>#N/A</f>
        <v>#N/A</v>
      </c>
      <c r="BK2513" s="138" t="e">
        <f>#N/A</f>
        <v>#N/A</v>
      </c>
      <c r="BL2513" s="138" t="e">
        <f>#N/A</f>
        <v>#N/A</v>
      </c>
      <c r="BM2513" s="138" t="e">
        <f>#N/A</f>
        <v>#N/A</v>
      </c>
      <c r="BN2513" s="26"/>
      <c r="BO2513" s="26"/>
      <c r="BP2513" s="26"/>
      <c r="BQ2513" s="38"/>
      <c r="BR2513" s="26"/>
      <c r="BS2513" s="26"/>
      <c r="BT2513" s="26"/>
      <c r="BU2513" s="26"/>
      <c r="BV2513" s="39"/>
    </row>
    <row r="2514" spans="1:74" ht="15" hidden="1" customHeight="1" thickBot="1">
      <c r="A2514" s="26">
        <v>2020</v>
      </c>
      <c r="B2514" s="67">
        <v>2510</v>
      </c>
      <c r="C2514" s="67" t="s">
        <v>129</v>
      </c>
      <c r="D2514" s="67" t="s">
        <v>4642</v>
      </c>
      <c r="E2514" s="67" t="s">
        <v>4643</v>
      </c>
      <c r="F2514" s="27">
        <v>44082</v>
      </c>
      <c r="G2514" s="67" t="s">
        <v>5055</v>
      </c>
      <c r="H2514" s="67" t="s">
        <v>4645</v>
      </c>
      <c r="I2514" s="67" t="s">
        <v>4645</v>
      </c>
      <c r="J2514" s="69" t="s">
        <v>4646</v>
      </c>
      <c r="K2514" s="67" t="s">
        <v>135</v>
      </c>
      <c r="L2514" s="67" t="s">
        <v>4647</v>
      </c>
      <c r="M2514" s="26" t="s">
        <v>137</v>
      </c>
      <c r="N2514" s="26" t="s">
        <v>138</v>
      </c>
      <c r="O2514" s="26" t="s">
        <v>138</v>
      </c>
      <c r="Q2514" s="30">
        <v>78</v>
      </c>
      <c r="R2514" s="30">
        <v>6320</v>
      </c>
      <c r="S2514" s="31" t="e">
        <f>#N/A</f>
        <v>#N/A</v>
      </c>
      <c r="T2514" s="30">
        <v>1211</v>
      </c>
      <c r="AB2514" s="33" t="e">
        <f>#N/A</f>
        <v>#N/A</v>
      </c>
      <c r="AC2514" s="30">
        <v>1400</v>
      </c>
      <c r="AD2514" s="30" t="e">
        <f>#N/A</f>
        <v>#N/A</v>
      </c>
      <c r="AE2514" s="34">
        <v>0.96</v>
      </c>
      <c r="AG2514" s="30" t="e">
        <f>#N/A</f>
        <v>#N/A</v>
      </c>
      <c r="AH2514" s="30" t="e">
        <f>#N/A</f>
        <v>#N/A</v>
      </c>
      <c r="AI2514" s="30">
        <v>8732.85</v>
      </c>
      <c r="AJ2514" s="30">
        <v>8317</v>
      </c>
      <c r="AK2514" s="26" t="s">
        <v>139</v>
      </c>
      <c r="AL2514" s="26">
        <v>34</v>
      </c>
      <c r="AM2514" s="26" t="s">
        <v>4979</v>
      </c>
      <c r="AU2514" s="26" t="s">
        <v>4980</v>
      </c>
      <c r="AV2514" s="26" t="s">
        <v>4981</v>
      </c>
      <c r="AW2514" s="26" t="s">
        <v>4982</v>
      </c>
      <c r="BB2514" s="26" t="s">
        <v>4652</v>
      </c>
      <c r="BD2514" s="37">
        <v>44159</v>
      </c>
      <c r="BE2514" s="30">
        <v>36323</v>
      </c>
      <c r="BF2514" s="30">
        <v>51221</v>
      </c>
      <c r="BG2514" s="37" t="s">
        <v>4653</v>
      </c>
      <c r="BH2514" s="37" t="s">
        <v>4654</v>
      </c>
      <c r="BI2514" s="37" t="s">
        <v>4654</v>
      </c>
      <c r="BJ2514" s="138" t="e">
        <f>#N/A</f>
        <v>#N/A</v>
      </c>
      <c r="BK2514" s="138" t="e">
        <f>#N/A</f>
        <v>#N/A</v>
      </c>
      <c r="BL2514" s="138" t="e">
        <f>#N/A</f>
        <v>#N/A</v>
      </c>
      <c r="BM2514" s="138" t="e">
        <f>#N/A</f>
        <v>#N/A</v>
      </c>
      <c r="BN2514" s="26"/>
      <c r="BO2514" s="26"/>
      <c r="BP2514" s="26"/>
      <c r="BQ2514" s="38"/>
      <c r="BR2514" s="26"/>
      <c r="BS2514" s="26"/>
      <c r="BT2514" s="26"/>
      <c r="BU2514" s="26"/>
      <c r="BV2514" s="39"/>
    </row>
    <row r="2515" spans="1:74" ht="15" hidden="1" customHeight="1" thickBot="1">
      <c r="A2515" s="26">
        <v>2020</v>
      </c>
      <c r="B2515" s="67">
        <v>2511</v>
      </c>
      <c r="C2515" s="26" t="s">
        <v>129</v>
      </c>
      <c r="D2515" s="26" t="s">
        <v>4642</v>
      </c>
      <c r="E2515" s="26" t="s">
        <v>4643</v>
      </c>
      <c r="F2515" s="27">
        <v>44082</v>
      </c>
      <c r="G2515" s="67" t="s">
        <v>5056</v>
      </c>
      <c r="H2515" s="26" t="s">
        <v>4645</v>
      </c>
      <c r="I2515" s="26" t="s">
        <v>4645</v>
      </c>
      <c r="J2515" s="69" t="s">
        <v>4646</v>
      </c>
      <c r="K2515" s="26" t="s">
        <v>135</v>
      </c>
      <c r="L2515" s="26" t="s">
        <v>4647</v>
      </c>
      <c r="M2515" s="26" t="s">
        <v>137</v>
      </c>
      <c r="N2515" s="26" t="s">
        <v>138</v>
      </c>
      <c r="O2515" s="26" t="s">
        <v>138</v>
      </c>
      <c r="Q2515" s="30">
        <v>80</v>
      </c>
      <c r="R2515" s="30">
        <v>7200</v>
      </c>
      <c r="S2515" s="31" t="e">
        <f>#N/A</f>
        <v>#N/A</v>
      </c>
      <c r="T2515" s="30">
        <v>1194</v>
      </c>
      <c r="AB2515" s="33" t="e">
        <f>#N/A</f>
        <v>#N/A</v>
      </c>
      <c r="AC2515" s="30">
        <v>1400</v>
      </c>
      <c r="AD2515" s="30" t="e">
        <f>#N/A</f>
        <v>#N/A</v>
      </c>
      <c r="AE2515" s="34">
        <v>0.9611320754716981</v>
      </c>
      <c r="AG2515" s="30" t="e">
        <f>#N/A</f>
        <v>#N/A</v>
      </c>
      <c r="AH2515" s="30" t="e">
        <f>#N/A</f>
        <v>#N/A</v>
      </c>
      <c r="AI2515" s="30">
        <v>9948.75</v>
      </c>
      <c r="AJ2515" s="30">
        <v>9475</v>
      </c>
      <c r="AK2515" s="26" t="s">
        <v>139</v>
      </c>
      <c r="AL2515" s="26">
        <v>34</v>
      </c>
      <c r="AM2515" s="26" t="s">
        <v>4979</v>
      </c>
      <c r="AU2515" s="26" t="s">
        <v>4980</v>
      </c>
      <c r="AV2515" s="26" t="s">
        <v>4981</v>
      </c>
      <c r="AW2515" s="26" t="s">
        <v>4982</v>
      </c>
      <c r="BB2515" s="26" t="s">
        <v>4652</v>
      </c>
      <c r="BD2515" s="37">
        <v>44159</v>
      </c>
      <c r="BE2515" s="30">
        <v>36323</v>
      </c>
      <c r="BF2515" s="30">
        <v>51221</v>
      </c>
      <c r="BG2515" s="37" t="s">
        <v>4653</v>
      </c>
      <c r="BH2515" s="37" t="s">
        <v>4654</v>
      </c>
      <c r="BI2515" s="37" t="s">
        <v>4654</v>
      </c>
      <c r="BJ2515" s="138" t="e">
        <f>#N/A</f>
        <v>#N/A</v>
      </c>
      <c r="BK2515" s="138" t="e">
        <f>#N/A</f>
        <v>#N/A</v>
      </c>
      <c r="BL2515" s="138" t="e">
        <f>#N/A</f>
        <v>#N/A</v>
      </c>
      <c r="BM2515" s="138" t="e">
        <f>#N/A</f>
        <v>#N/A</v>
      </c>
      <c r="BN2515" s="26"/>
      <c r="BO2515" s="26"/>
      <c r="BP2515" s="26"/>
      <c r="BQ2515" s="38"/>
      <c r="BR2515" s="26"/>
      <c r="BS2515" s="26"/>
      <c r="BT2515" s="26"/>
      <c r="BU2515" s="26"/>
      <c r="BV2515" s="39"/>
    </row>
    <row r="2516" spans="1:74" ht="15" hidden="1" customHeight="1" thickBot="1">
      <c r="A2516" s="26">
        <v>2020</v>
      </c>
      <c r="B2516" s="67">
        <v>2512</v>
      </c>
      <c r="C2516" s="67" t="s">
        <v>129</v>
      </c>
      <c r="D2516" s="67" t="s">
        <v>4642</v>
      </c>
      <c r="E2516" s="67" t="s">
        <v>4643</v>
      </c>
      <c r="F2516" s="27">
        <v>44082</v>
      </c>
      <c r="G2516" s="67" t="s">
        <v>5057</v>
      </c>
      <c r="H2516" s="67" t="s">
        <v>4645</v>
      </c>
      <c r="I2516" s="67" t="s">
        <v>4645</v>
      </c>
      <c r="J2516" s="69" t="s">
        <v>4646</v>
      </c>
      <c r="K2516" s="67" t="s">
        <v>135</v>
      </c>
      <c r="L2516" s="67" t="s">
        <v>4647</v>
      </c>
      <c r="M2516" s="26" t="s">
        <v>137</v>
      </c>
      <c r="N2516" s="26" t="s">
        <v>138</v>
      </c>
      <c r="O2516" s="26" t="s">
        <v>138</v>
      </c>
      <c r="Q2516" s="30">
        <v>86</v>
      </c>
      <c r="R2516" s="30">
        <v>9930</v>
      </c>
      <c r="S2516" s="31" t="e">
        <f>#N/A</f>
        <v>#N/A</v>
      </c>
      <c r="T2516" s="30">
        <v>1991</v>
      </c>
      <c r="AB2516" s="33" t="e">
        <f>#N/A</f>
        <v>#N/A</v>
      </c>
      <c r="AC2516" s="30">
        <v>1400</v>
      </c>
      <c r="AD2516" s="30" t="e">
        <f>#N/A</f>
        <v>#N/A</v>
      </c>
      <c r="AE2516" s="34">
        <v>0.94</v>
      </c>
      <c r="AG2516" s="30" t="e">
        <f>#N/A</f>
        <v>#N/A</v>
      </c>
      <c r="AH2516" s="30" t="e">
        <f>#N/A</f>
        <v>#N/A</v>
      </c>
      <c r="AI2516" s="30">
        <v>13720.35</v>
      </c>
      <c r="AJ2516" s="30">
        <v>13067</v>
      </c>
      <c r="AK2516" s="26" t="s">
        <v>139</v>
      </c>
      <c r="AL2516" s="26">
        <v>34</v>
      </c>
      <c r="AM2516" s="26" t="s">
        <v>4979</v>
      </c>
      <c r="AU2516" s="26" t="s">
        <v>4980</v>
      </c>
      <c r="AV2516" s="26" t="s">
        <v>4981</v>
      </c>
      <c r="AW2516" s="26" t="s">
        <v>4982</v>
      </c>
      <c r="BB2516" s="26" t="s">
        <v>4652</v>
      </c>
      <c r="BD2516" s="37">
        <v>44159</v>
      </c>
      <c r="BE2516" s="30">
        <v>36323</v>
      </c>
      <c r="BF2516" s="30">
        <v>51221</v>
      </c>
      <c r="BG2516" s="37" t="s">
        <v>4653</v>
      </c>
      <c r="BH2516" s="37" t="s">
        <v>4654</v>
      </c>
      <c r="BI2516" s="37" t="s">
        <v>4654</v>
      </c>
      <c r="BJ2516" s="138" t="e">
        <f>#N/A</f>
        <v>#N/A</v>
      </c>
      <c r="BK2516" s="138" t="e">
        <f>#N/A</f>
        <v>#N/A</v>
      </c>
      <c r="BL2516" s="138" t="e">
        <f>#N/A</f>
        <v>#N/A</v>
      </c>
      <c r="BM2516" s="138" t="e">
        <f>#N/A</f>
        <v>#N/A</v>
      </c>
      <c r="BN2516" s="26"/>
      <c r="BO2516" s="26"/>
      <c r="BP2516" s="26"/>
      <c r="BQ2516" s="38"/>
      <c r="BR2516" s="26"/>
      <c r="BS2516" s="26"/>
      <c r="BT2516" s="26"/>
      <c r="BU2516" s="26"/>
      <c r="BV2516" s="39"/>
    </row>
    <row r="2517" spans="1:74" ht="15" hidden="1" customHeight="1" thickBot="1">
      <c r="A2517" s="26">
        <v>2020</v>
      </c>
      <c r="B2517" s="67">
        <v>2513</v>
      </c>
      <c r="C2517" s="26" t="s">
        <v>129</v>
      </c>
      <c r="D2517" s="26" t="s">
        <v>4642</v>
      </c>
      <c r="E2517" s="26" t="s">
        <v>4643</v>
      </c>
      <c r="F2517" s="27">
        <v>44082</v>
      </c>
      <c r="G2517" s="67" t="s">
        <v>5058</v>
      </c>
      <c r="H2517" s="26" t="s">
        <v>4645</v>
      </c>
      <c r="I2517" s="26" t="s">
        <v>4645</v>
      </c>
      <c r="J2517" s="69" t="s">
        <v>4646</v>
      </c>
      <c r="K2517" s="26" t="s">
        <v>135</v>
      </c>
      <c r="L2517" s="26" t="s">
        <v>4647</v>
      </c>
      <c r="M2517" s="26" t="s">
        <v>137</v>
      </c>
      <c r="N2517" s="26" t="s">
        <v>138</v>
      </c>
      <c r="O2517" s="26" t="s">
        <v>138</v>
      </c>
      <c r="Q2517" s="30">
        <v>78</v>
      </c>
      <c r="R2517" s="30">
        <v>7630</v>
      </c>
      <c r="S2517" s="31" t="e">
        <f>#N/A</f>
        <v>#N/A</v>
      </c>
      <c r="T2517" s="30">
        <v>1645</v>
      </c>
      <c r="AB2517" s="33" t="e">
        <f>#N/A</f>
        <v>#N/A</v>
      </c>
      <c r="AC2517" s="30">
        <v>1400</v>
      </c>
      <c r="AD2517" s="30" t="e">
        <f>#N/A</f>
        <v>#N/A</v>
      </c>
      <c r="AE2517" s="34">
        <v>0.93918367346938769</v>
      </c>
      <c r="AG2517" s="30" t="e">
        <f>#N/A</f>
        <v>#N/A</v>
      </c>
      <c r="AH2517" s="30" t="e">
        <f>#N/A</f>
        <v>#N/A</v>
      </c>
      <c r="AI2517" s="30">
        <v>10543.050000000001</v>
      </c>
      <c r="AJ2517" s="30">
        <v>10041</v>
      </c>
      <c r="AK2517" s="26" t="s">
        <v>139</v>
      </c>
      <c r="AL2517" s="26">
        <v>34</v>
      </c>
      <c r="AM2517" s="26" t="s">
        <v>4979</v>
      </c>
      <c r="AU2517" s="26" t="s">
        <v>4980</v>
      </c>
      <c r="AV2517" s="26" t="s">
        <v>4981</v>
      </c>
      <c r="AW2517" s="26" t="s">
        <v>4982</v>
      </c>
      <c r="BB2517" s="26" t="s">
        <v>4652</v>
      </c>
      <c r="BD2517" s="37">
        <v>44159</v>
      </c>
      <c r="BE2517" s="30">
        <v>36323</v>
      </c>
      <c r="BF2517" s="30">
        <v>51221</v>
      </c>
      <c r="BG2517" s="37" t="s">
        <v>4653</v>
      </c>
      <c r="BH2517" s="37" t="s">
        <v>4654</v>
      </c>
      <c r="BI2517" s="37" t="s">
        <v>4654</v>
      </c>
      <c r="BJ2517" s="138" t="e">
        <f>#N/A</f>
        <v>#N/A</v>
      </c>
      <c r="BK2517" s="138" t="e">
        <f>#N/A</f>
        <v>#N/A</v>
      </c>
      <c r="BL2517" s="138" t="e">
        <f>#N/A</f>
        <v>#N/A</v>
      </c>
      <c r="BM2517" s="138" t="e">
        <f>#N/A</f>
        <v>#N/A</v>
      </c>
      <c r="BN2517" s="26"/>
      <c r="BO2517" s="26"/>
      <c r="BP2517" s="26"/>
      <c r="BQ2517" s="38"/>
      <c r="BR2517" s="26"/>
      <c r="BS2517" s="26"/>
      <c r="BT2517" s="26"/>
      <c r="BU2517" s="26"/>
      <c r="BV2517" s="39"/>
    </row>
    <row r="2518" spans="1:74" ht="15" hidden="1" customHeight="1" thickBot="1">
      <c r="A2518" s="26">
        <v>2020</v>
      </c>
      <c r="B2518" s="67">
        <v>2514</v>
      </c>
      <c r="C2518" s="67" t="s">
        <v>129</v>
      </c>
      <c r="D2518" s="67" t="s">
        <v>4642</v>
      </c>
      <c r="E2518" s="67" t="s">
        <v>4643</v>
      </c>
      <c r="F2518" s="27">
        <v>44082</v>
      </c>
      <c r="G2518" s="67" t="s">
        <v>5059</v>
      </c>
      <c r="H2518" s="67" t="s">
        <v>4645</v>
      </c>
      <c r="I2518" s="67" t="s">
        <v>4645</v>
      </c>
      <c r="J2518" s="69" t="s">
        <v>4646</v>
      </c>
      <c r="K2518" s="67" t="s">
        <v>135</v>
      </c>
      <c r="L2518" s="67" t="s">
        <v>4647</v>
      </c>
      <c r="M2518" s="26" t="s">
        <v>137</v>
      </c>
      <c r="N2518" s="26" t="s">
        <v>138</v>
      </c>
      <c r="O2518" s="26" t="s">
        <v>138</v>
      </c>
      <c r="Q2518" s="30">
        <v>76</v>
      </c>
      <c r="R2518" s="30">
        <v>6430</v>
      </c>
      <c r="S2518" s="31" t="e">
        <f>#N/A</f>
        <v>#N/A</v>
      </c>
      <c r="T2518" s="30">
        <v>1177</v>
      </c>
      <c r="U2518" s="30">
        <v>1010</v>
      </c>
      <c r="V2518" s="32">
        <v>4.615384615384615</v>
      </c>
      <c r="W2518" s="30">
        <v>53</v>
      </c>
      <c r="X2518" s="30">
        <f>(W2518*U2518/5)*(1000/R2518)</f>
        <v>1665.0077760497668</v>
      </c>
      <c r="Y2518" s="30">
        <f>X2518*R2518/1000</f>
        <v>10706</v>
      </c>
      <c r="AB2518" s="33" t="e">
        <f>#N/A</f>
        <v>#N/A</v>
      </c>
      <c r="AC2518" s="30">
        <v>1400</v>
      </c>
      <c r="AD2518" s="30" t="e">
        <f>#N/A</f>
        <v>#N/A</v>
      </c>
      <c r="AE2518" s="34">
        <v>0.96</v>
      </c>
      <c r="AG2518" s="30" t="e">
        <f>#N/A</f>
        <v>#N/A</v>
      </c>
      <c r="AH2518" s="30" t="e">
        <f>#N/A</f>
        <v>#N/A</v>
      </c>
      <c r="AI2518" s="30">
        <v>8884.0500000000011</v>
      </c>
      <c r="AJ2518" s="30">
        <v>8461</v>
      </c>
      <c r="AK2518" s="26" t="s">
        <v>139</v>
      </c>
      <c r="AL2518" s="26">
        <v>34</v>
      </c>
      <c r="AM2518" s="26" t="s">
        <v>4979</v>
      </c>
      <c r="AU2518" s="26" t="s">
        <v>4980</v>
      </c>
      <c r="AV2518" s="26" t="s">
        <v>4981</v>
      </c>
      <c r="AW2518" s="26" t="s">
        <v>4982</v>
      </c>
      <c r="BB2518" s="26" t="s">
        <v>4652</v>
      </c>
      <c r="BD2518" s="37">
        <v>44159</v>
      </c>
      <c r="BE2518" s="30">
        <v>36323</v>
      </c>
      <c r="BF2518" s="30">
        <v>51221</v>
      </c>
      <c r="BG2518" s="37" t="s">
        <v>4653</v>
      </c>
      <c r="BH2518" s="37" t="s">
        <v>4654</v>
      </c>
      <c r="BI2518" s="37" t="s">
        <v>4654</v>
      </c>
      <c r="BJ2518" s="138" t="e">
        <f>#N/A</f>
        <v>#N/A</v>
      </c>
      <c r="BK2518" s="138" t="e">
        <f>#N/A</f>
        <v>#N/A</v>
      </c>
      <c r="BL2518" s="138" t="e">
        <f>#N/A</f>
        <v>#N/A</v>
      </c>
      <c r="BM2518" s="138" t="e">
        <f>#N/A</f>
        <v>#N/A</v>
      </c>
      <c r="BN2518" s="26"/>
      <c r="BO2518" s="26"/>
      <c r="BP2518" s="26"/>
      <c r="BQ2518" s="38"/>
      <c r="BR2518" s="26"/>
      <c r="BS2518" s="26"/>
      <c r="BT2518" s="26"/>
      <c r="BU2518" s="26"/>
      <c r="BV2518" s="39"/>
    </row>
    <row r="2519" spans="1:74" ht="15" hidden="1" customHeight="1" thickBot="1">
      <c r="A2519" s="26">
        <v>2020</v>
      </c>
      <c r="B2519" s="67">
        <v>2515</v>
      </c>
      <c r="C2519" s="26" t="s">
        <v>129</v>
      </c>
      <c r="D2519" s="26" t="s">
        <v>4642</v>
      </c>
      <c r="E2519" s="26" t="s">
        <v>4643</v>
      </c>
      <c r="F2519" s="27">
        <v>44082</v>
      </c>
      <c r="G2519" s="67" t="s">
        <v>5060</v>
      </c>
      <c r="H2519" s="26" t="s">
        <v>4645</v>
      </c>
      <c r="I2519" s="26" t="s">
        <v>4645</v>
      </c>
      <c r="J2519" s="69" t="s">
        <v>4646</v>
      </c>
      <c r="K2519" s="26" t="s">
        <v>135</v>
      </c>
      <c r="L2519" s="26" t="s">
        <v>4647</v>
      </c>
      <c r="M2519" s="26" t="s">
        <v>137</v>
      </c>
      <c r="N2519" s="26" t="s">
        <v>138</v>
      </c>
      <c r="O2519" s="26" t="s">
        <v>138</v>
      </c>
      <c r="Q2519" s="30">
        <v>75</v>
      </c>
      <c r="R2519" s="30">
        <v>5970</v>
      </c>
      <c r="S2519" s="31" t="e">
        <f>#N/A</f>
        <v>#N/A</v>
      </c>
      <c r="T2519" s="30">
        <v>1182</v>
      </c>
      <c r="AB2519" s="33" t="e">
        <f>#N/A</f>
        <v>#N/A</v>
      </c>
      <c r="AC2519" s="30">
        <v>1400</v>
      </c>
      <c r="AD2519" s="30" t="e">
        <f>#N/A</f>
        <v>#N/A</v>
      </c>
      <c r="AE2519" s="34">
        <v>0.95619047619047615</v>
      </c>
      <c r="AG2519" s="30" t="e">
        <f>#N/A</f>
        <v>#N/A</v>
      </c>
      <c r="AH2519" s="30" t="e">
        <f>#N/A</f>
        <v>#N/A</v>
      </c>
      <c r="AI2519" s="30">
        <v>8248.8000000000011</v>
      </c>
      <c r="AJ2519" s="30">
        <v>7856</v>
      </c>
      <c r="AK2519" s="26" t="s">
        <v>139</v>
      </c>
      <c r="AL2519" s="26">
        <v>34</v>
      </c>
      <c r="AM2519" s="26" t="s">
        <v>4979</v>
      </c>
      <c r="AU2519" s="26" t="s">
        <v>4980</v>
      </c>
      <c r="AV2519" s="26" t="s">
        <v>4981</v>
      </c>
      <c r="AW2519" s="26" t="s">
        <v>4982</v>
      </c>
      <c r="BB2519" s="26" t="s">
        <v>4652</v>
      </c>
      <c r="BD2519" s="37">
        <v>44159</v>
      </c>
      <c r="BE2519" s="30">
        <v>36323</v>
      </c>
      <c r="BF2519" s="30">
        <v>51221</v>
      </c>
      <c r="BG2519" s="37" t="s">
        <v>4653</v>
      </c>
      <c r="BH2519" s="37" t="s">
        <v>4654</v>
      </c>
      <c r="BI2519" s="37" t="s">
        <v>4654</v>
      </c>
      <c r="BJ2519" s="138" t="e">
        <f>#N/A</f>
        <v>#N/A</v>
      </c>
      <c r="BK2519" s="138" t="e">
        <f>#N/A</f>
        <v>#N/A</v>
      </c>
      <c r="BL2519" s="138" t="e">
        <f>#N/A</f>
        <v>#N/A</v>
      </c>
      <c r="BM2519" s="138" t="e">
        <f>#N/A</f>
        <v>#N/A</v>
      </c>
      <c r="BN2519" s="26"/>
      <c r="BO2519" s="26"/>
      <c r="BP2519" s="26"/>
      <c r="BQ2519" s="38"/>
      <c r="BR2519" s="26"/>
      <c r="BS2519" s="26"/>
      <c r="BT2519" s="26"/>
      <c r="BU2519" s="26"/>
      <c r="BV2519" s="39"/>
    </row>
    <row r="2520" spans="1:74" ht="15" hidden="1" customHeight="1" thickBot="1">
      <c r="A2520" s="26">
        <v>2020</v>
      </c>
      <c r="B2520" s="67">
        <v>2516</v>
      </c>
      <c r="C2520" s="67" t="s">
        <v>129</v>
      </c>
      <c r="D2520" s="67" t="s">
        <v>4642</v>
      </c>
      <c r="E2520" s="67" t="s">
        <v>4643</v>
      </c>
      <c r="F2520" s="27">
        <v>44082</v>
      </c>
      <c r="G2520" s="67" t="s">
        <v>5061</v>
      </c>
      <c r="H2520" s="67" t="s">
        <v>4645</v>
      </c>
      <c r="I2520" s="67" t="s">
        <v>4645</v>
      </c>
      <c r="J2520" s="69" t="s">
        <v>4646</v>
      </c>
      <c r="K2520" s="67" t="s">
        <v>135</v>
      </c>
      <c r="L2520" s="67" t="s">
        <v>4647</v>
      </c>
      <c r="M2520" s="26" t="s">
        <v>137</v>
      </c>
      <c r="N2520" s="26" t="s">
        <v>138</v>
      </c>
      <c r="O2520" s="26" t="s">
        <v>138</v>
      </c>
      <c r="Q2520" s="30">
        <v>81</v>
      </c>
      <c r="R2520" s="30">
        <v>8260</v>
      </c>
      <c r="S2520" s="31" t="e">
        <f>#N/A</f>
        <v>#N/A</v>
      </c>
      <c r="T2520" s="30">
        <v>1736</v>
      </c>
      <c r="AB2520" s="33" t="e">
        <f>#N/A</f>
        <v>#N/A</v>
      </c>
      <c r="AC2520" s="30">
        <v>1400</v>
      </c>
      <c r="AD2520" s="30" t="e">
        <f>#N/A</f>
        <v>#N/A</v>
      </c>
      <c r="AE2520" s="34">
        <v>0.94</v>
      </c>
      <c r="AG2520" s="30" t="e">
        <f>#N/A</f>
        <v>#N/A</v>
      </c>
      <c r="AH2520" s="30" t="e">
        <f>#N/A</f>
        <v>#N/A</v>
      </c>
      <c r="AI2520" s="30">
        <v>11413.5</v>
      </c>
      <c r="AJ2520" s="30">
        <v>10870</v>
      </c>
      <c r="AK2520" s="26" t="s">
        <v>139</v>
      </c>
      <c r="AL2520" s="26">
        <v>34</v>
      </c>
      <c r="AM2520" s="26" t="s">
        <v>4979</v>
      </c>
      <c r="AU2520" s="26" t="s">
        <v>4980</v>
      </c>
      <c r="AV2520" s="26" t="s">
        <v>4981</v>
      </c>
      <c r="AW2520" s="26" t="s">
        <v>4982</v>
      </c>
      <c r="BB2520" s="26" t="s">
        <v>4652</v>
      </c>
      <c r="BD2520" s="37">
        <v>44159</v>
      </c>
      <c r="BE2520" s="30">
        <v>36323</v>
      </c>
      <c r="BF2520" s="30">
        <v>51221</v>
      </c>
      <c r="BG2520" s="37" t="s">
        <v>4653</v>
      </c>
      <c r="BH2520" s="37" t="s">
        <v>4654</v>
      </c>
      <c r="BI2520" s="37" t="s">
        <v>4654</v>
      </c>
      <c r="BJ2520" s="138" t="e">
        <f>#N/A</f>
        <v>#N/A</v>
      </c>
      <c r="BK2520" s="138" t="e">
        <f>#N/A</f>
        <v>#N/A</v>
      </c>
      <c r="BL2520" s="138" t="e">
        <f>#N/A</f>
        <v>#N/A</v>
      </c>
      <c r="BM2520" s="138" t="e">
        <f>#N/A</f>
        <v>#N/A</v>
      </c>
      <c r="BN2520" s="26"/>
      <c r="BO2520" s="26"/>
      <c r="BP2520" s="26"/>
      <c r="BQ2520" s="38"/>
      <c r="BR2520" s="26"/>
      <c r="BS2520" s="26"/>
      <c r="BT2520" s="26"/>
      <c r="BU2520" s="26"/>
      <c r="BV2520" s="39"/>
    </row>
    <row r="2521" spans="1:74" ht="15" hidden="1" customHeight="1" thickBot="1">
      <c r="A2521" s="26">
        <v>2020</v>
      </c>
      <c r="B2521" s="67">
        <v>2517</v>
      </c>
      <c r="C2521" s="26" t="s">
        <v>129</v>
      </c>
      <c r="D2521" s="26" t="s">
        <v>4642</v>
      </c>
      <c r="E2521" s="26" t="s">
        <v>4643</v>
      </c>
      <c r="F2521" s="27">
        <v>44082</v>
      </c>
      <c r="G2521" s="67" t="s">
        <v>5062</v>
      </c>
      <c r="H2521" s="26" t="s">
        <v>4645</v>
      </c>
      <c r="I2521" s="26" t="s">
        <v>4645</v>
      </c>
      <c r="J2521" s="69" t="s">
        <v>4646</v>
      </c>
      <c r="K2521" s="26" t="s">
        <v>135</v>
      </c>
      <c r="L2521" s="26" t="s">
        <v>4647</v>
      </c>
      <c r="M2521" s="26" t="s">
        <v>137</v>
      </c>
      <c r="N2521" s="26" t="s">
        <v>138</v>
      </c>
      <c r="O2521" s="26" t="s">
        <v>138</v>
      </c>
      <c r="Q2521" s="30">
        <v>82</v>
      </c>
      <c r="R2521" s="30">
        <v>8360</v>
      </c>
      <c r="S2521" s="31" t="e">
        <f>#N/A</f>
        <v>#N/A</v>
      </c>
      <c r="T2521" s="30">
        <v>1711</v>
      </c>
      <c r="AB2521" s="33" t="e">
        <f>#N/A</f>
        <v>#N/A</v>
      </c>
      <c r="AC2521" s="30">
        <v>1400</v>
      </c>
      <c r="AD2521" s="30" t="e">
        <f>#N/A</f>
        <v>#N/A</v>
      </c>
      <c r="AE2521" s="34">
        <v>0.94078431372549021</v>
      </c>
      <c r="AG2521" s="30" t="e">
        <f>#N/A</f>
        <v>#N/A</v>
      </c>
      <c r="AH2521" s="30" t="e">
        <f>#N/A</f>
        <v>#N/A</v>
      </c>
      <c r="AI2521" s="30">
        <v>11551.050000000001</v>
      </c>
      <c r="AJ2521" s="30">
        <v>11001</v>
      </c>
      <c r="AK2521" s="26" t="s">
        <v>139</v>
      </c>
      <c r="AL2521" s="26">
        <v>34</v>
      </c>
      <c r="AM2521" s="26" t="s">
        <v>4979</v>
      </c>
      <c r="AU2521" s="26" t="s">
        <v>4980</v>
      </c>
      <c r="AV2521" s="26" t="s">
        <v>4981</v>
      </c>
      <c r="AW2521" s="26" t="s">
        <v>4982</v>
      </c>
      <c r="BB2521" s="26" t="s">
        <v>4652</v>
      </c>
      <c r="BD2521" s="37">
        <v>44159</v>
      </c>
      <c r="BE2521" s="30">
        <v>36323</v>
      </c>
      <c r="BF2521" s="30">
        <v>51221</v>
      </c>
      <c r="BG2521" s="37" t="s">
        <v>4653</v>
      </c>
      <c r="BH2521" s="37" t="s">
        <v>4654</v>
      </c>
      <c r="BI2521" s="37" t="s">
        <v>4654</v>
      </c>
      <c r="BJ2521" s="138" t="e">
        <f>#N/A</f>
        <v>#N/A</v>
      </c>
      <c r="BK2521" s="138" t="e">
        <f>#N/A</f>
        <v>#N/A</v>
      </c>
      <c r="BL2521" s="138" t="e">
        <f>#N/A</f>
        <v>#N/A</v>
      </c>
      <c r="BM2521" s="138" t="e">
        <f>#N/A</f>
        <v>#N/A</v>
      </c>
      <c r="BN2521" s="26"/>
      <c r="BO2521" s="26"/>
      <c r="BP2521" s="26"/>
      <c r="BQ2521" s="38"/>
      <c r="BR2521" s="26"/>
      <c r="BS2521" s="26"/>
      <c r="BT2521" s="26"/>
      <c r="BU2521" s="26"/>
      <c r="BV2521" s="39"/>
    </row>
    <row r="2522" spans="1:74" ht="15" hidden="1" customHeight="1" thickBot="1">
      <c r="A2522" s="26">
        <v>2020</v>
      </c>
      <c r="B2522" s="67">
        <v>2518</v>
      </c>
      <c r="C2522" s="67" t="s">
        <v>129</v>
      </c>
      <c r="D2522" s="67" t="s">
        <v>4642</v>
      </c>
      <c r="E2522" s="67" t="s">
        <v>4643</v>
      </c>
      <c r="F2522" s="27">
        <v>44082</v>
      </c>
      <c r="G2522" s="67" t="s">
        <v>5063</v>
      </c>
      <c r="H2522" s="67" t="s">
        <v>4645</v>
      </c>
      <c r="I2522" s="67" t="s">
        <v>4645</v>
      </c>
      <c r="J2522" s="69" t="s">
        <v>4646</v>
      </c>
      <c r="K2522" s="67" t="s">
        <v>135</v>
      </c>
      <c r="L2522" s="67" t="s">
        <v>4647</v>
      </c>
      <c r="M2522" s="26" t="s">
        <v>137</v>
      </c>
      <c r="N2522" s="26" t="s">
        <v>138</v>
      </c>
      <c r="O2522" s="26" t="s">
        <v>138</v>
      </c>
      <c r="Q2522" s="30">
        <v>86</v>
      </c>
      <c r="R2522" s="30">
        <v>8190</v>
      </c>
      <c r="S2522" s="31" t="e">
        <f>#N/A</f>
        <v>#N/A</v>
      </c>
      <c r="T2522" s="30">
        <v>1533</v>
      </c>
      <c r="AB2522" s="33" t="e">
        <f>#N/A</f>
        <v>#N/A</v>
      </c>
      <c r="AC2522" s="30">
        <v>1400</v>
      </c>
      <c r="AD2522" s="30" t="e">
        <f>#N/A</f>
        <v>#N/A</v>
      </c>
      <c r="AE2522" s="34">
        <v>0.87</v>
      </c>
      <c r="AG2522" s="30" t="e">
        <f>#N/A</f>
        <v>#N/A</v>
      </c>
      <c r="AH2522" s="30" t="e">
        <f>#N/A</f>
        <v>#N/A</v>
      </c>
      <c r="AI2522" s="30">
        <v>11316.9</v>
      </c>
      <c r="AJ2522" s="30">
        <v>10778</v>
      </c>
      <c r="AK2522" s="26" t="s">
        <v>139</v>
      </c>
      <c r="AL2522" s="26">
        <v>34</v>
      </c>
      <c r="AM2522" s="26" t="s">
        <v>4979</v>
      </c>
      <c r="AU2522" s="26" t="s">
        <v>4980</v>
      </c>
      <c r="AV2522" s="26" t="s">
        <v>4981</v>
      </c>
      <c r="AW2522" s="26" t="s">
        <v>4982</v>
      </c>
      <c r="BB2522" s="26" t="s">
        <v>4652</v>
      </c>
      <c r="BD2522" s="37">
        <v>44159</v>
      </c>
      <c r="BE2522" s="30">
        <v>36323</v>
      </c>
      <c r="BF2522" s="30">
        <v>51221</v>
      </c>
      <c r="BG2522" s="37" t="s">
        <v>4653</v>
      </c>
      <c r="BH2522" s="37" t="s">
        <v>4654</v>
      </c>
      <c r="BI2522" s="37" t="s">
        <v>4654</v>
      </c>
      <c r="BJ2522" s="138" t="e">
        <f>#N/A</f>
        <v>#N/A</v>
      </c>
      <c r="BK2522" s="138" t="e">
        <f>#N/A</f>
        <v>#N/A</v>
      </c>
      <c r="BL2522" s="138" t="e">
        <f>#N/A</f>
        <v>#N/A</v>
      </c>
      <c r="BM2522" s="138" t="e">
        <f>#N/A</f>
        <v>#N/A</v>
      </c>
      <c r="BN2522" s="26"/>
      <c r="BO2522" s="26"/>
      <c r="BP2522" s="26"/>
      <c r="BQ2522" s="38"/>
      <c r="BR2522" s="26"/>
      <c r="BS2522" s="26"/>
      <c r="BT2522" s="26"/>
      <c r="BU2522" s="26"/>
      <c r="BV2522" s="39"/>
    </row>
    <row r="2523" spans="1:74" ht="15" hidden="1" customHeight="1" thickBot="1">
      <c r="A2523" s="26">
        <v>2020</v>
      </c>
      <c r="B2523" s="67">
        <v>2519</v>
      </c>
      <c r="C2523" s="26" t="s">
        <v>129</v>
      </c>
      <c r="D2523" s="26" t="s">
        <v>4642</v>
      </c>
      <c r="E2523" s="26" t="s">
        <v>4643</v>
      </c>
      <c r="F2523" s="27">
        <v>44082</v>
      </c>
      <c r="G2523" s="67" t="s">
        <v>5064</v>
      </c>
      <c r="H2523" s="26" t="s">
        <v>4645</v>
      </c>
      <c r="I2523" s="26" t="s">
        <v>4645</v>
      </c>
      <c r="J2523" s="69" t="s">
        <v>4646</v>
      </c>
      <c r="K2523" s="26" t="s">
        <v>135</v>
      </c>
      <c r="L2523" s="26" t="s">
        <v>4647</v>
      </c>
      <c r="M2523" s="26" t="s">
        <v>137</v>
      </c>
      <c r="N2523" s="26" t="s">
        <v>138</v>
      </c>
      <c r="O2523" s="26" t="s">
        <v>138</v>
      </c>
      <c r="Q2523" s="30">
        <v>76</v>
      </c>
      <c r="R2523" s="30">
        <v>5980</v>
      </c>
      <c r="S2523" s="31" t="e">
        <f>#N/A</f>
        <v>#N/A</v>
      </c>
      <c r="T2523" s="30">
        <v>1415</v>
      </c>
      <c r="AB2523" s="33" t="e">
        <f>#N/A</f>
        <v>#N/A</v>
      </c>
      <c r="AC2523" s="30">
        <v>1400</v>
      </c>
      <c r="AD2523" s="30" t="e">
        <f>#N/A</f>
        <v>#N/A</v>
      </c>
      <c r="AE2523" s="34">
        <v>0.86888888888888882</v>
      </c>
      <c r="AG2523" s="30" t="e">
        <f>#N/A</f>
        <v>#N/A</v>
      </c>
      <c r="AH2523" s="30" t="e">
        <f>#N/A</f>
        <v>#N/A</v>
      </c>
      <c r="AI2523" s="30">
        <v>8262.4500000000007</v>
      </c>
      <c r="AJ2523" s="30">
        <v>7869</v>
      </c>
      <c r="AK2523" s="26" t="s">
        <v>139</v>
      </c>
      <c r="AL2523" s="26">
        <v>34</v>
      </c>
      <c r="AM2523" s="26" t="s">
        <v>4979</v>
      </c>
      <c r="AU2523" s="26" t="s">
        <v>4980</v>
      </c>
      <c r="AV2523" s="26" t="s">
        <v>4981</v>
      </c>
      <c r="AW2523" s="26" t="s">
        <v>4982</v>
      </c>
      <c r="BB2523" s="26" t="s">
        <v>4652</v>
      </c>
      <c r="BD2523" s="37">
        <v>44159</v>
      </c>
      <c r="BE2523" s="30">
        <v>36323</v>
      </c>
      <c r="BF2523" s="30">
        <v>51221</v>
      </c>
      <c r="BG2523" s="37" t="s">
        <v>4653</v>
      </c>
      <c r="BH2523" s="37" t="s">
        <v>4654</v>
      </c>
      <c r="BI2523" s="37" t="s">
        <v>4654</v>
      </c>
      <c r="BJ2523" s="138" t="e">
        <f>#N/A</f>
        <v>#N/A</v>
      </c>
      <c r="BK2523" s="138" t="e">
        <f>#N/A</f>
        <v>#N/A</v>
      </c>
      <c r="BL2523" s="138" t="e">
        <f>#N/A</f>
        <v>#N/A</v>
      </c>
      <c r="BM2523" s="138" t="e">
        <f>#N/A</f>
        <v>#N/A</v>
      </c>
      <c r="BN2523" s="26"/>
      <c r="BO2523" s="26"/>
      <c r="BP2523" s="26"/>
      <c r="BQ2523" s="38"/>
      <c r="BR2523" s="26"/>
      <c r="BS2523" s="26"/>
      <c r="BT2523" s="26"/>
      <c r="BU2523" s="26"/>
      <c r="BV2523" s="39"/>
    </row>
    <row r="2524" spans="1:74" ht="15" hidden="1" customHeight="1" thickBot="1">
      <c r="A2524" s="26">
        <v>2020</v>
      </c>
      <c r="B2524" s="67">
        <v>2520</v>
      </c>
      <c r="C2524" s="67" t="s">
        <v>129</v>
      </c>
      <c r="D2524" s="67" t="s">
        <v>4642</v>
      </c>
      <c r="E2524" s="67" t="s">
        <v>4643</v>
      </c>
      <c r="F2524" s="27">
        <v>44082</v>
      </c>
      <c r="G2524" s="67" t="s">
        <v>5065</v>
      </c>
      <c r="H2524" s="67" t="s">
        <v>4645</v>
      </c>
      <c r="I2524" s="67" t="s">
        <v>4645</v>
      </c>
      <c r="J2524" s="69" t="s">
        <v>4646</v>
      </c>
      <c r="K2524" s="67" t="s">
        <v>135</v>
      </c>
      <c r="L2524" s="67" t="s">
        <v>4647</v>
      </c>
      <c r="M2524" s="26" t="s">
        <v>137</v>
      </c>
      <c r="N2524" s="26" t="s">
        <v>138</v>
      </c>
      <c r="O2524" s="26" t="s">
        <v>138</v>
      </c>
      <c r="Q2524" s="30">
        <v>75</v>
      </c>
      <c r="R2524" s="30">
        <v>5700</v>
      </c>
      <c r="S2524" s="31" t="e">
        <f>#N/A</f>
        <v>#N/A</v>
      </c>
      <c r="T2524" s="30">
        <v>1183</v>
      </c>
      <c r="AB2524" s="33" t="e">
        <f>#N/A</f>
        <v>#N/A</v>
      </c>
      <c r="AC2524" s="30">
        <v>1400</v>
      </c>
      <c r="AD2524" s="30" t="e">
        <f>#N/A</f>
        <v>#N/A</v>
      </c>
      <c r="AE2524" s="34">
        <v>0.98</v>
      </c>
      <c r="AG2524" s="30" t="e">
        <f>#N/A</f>
        <v>#N/A</v>
      </c>
      <c r="AH2524" s="30" t="e">
        <f>#N/A</f>
        <v>#N/A</v>
      </c>
      <c r="AI2524" s="30">
        <v>7876.05</v>
      </c>
      <c r="AJ2524" s="30">
        <v>7501</v>
      </c>
      <c r="AK2524" s="26" t="s">
        <v>139</v>
      </c>
      <c r="AL2524" s="26">
        <v>34</v>
      </c>
      <c r="AM2524" s="26" t="s">
        <v>4979</v>
      </c>
      <c r="AU2524" s="26" t="s">
        <v>4980</v>
      </c>
      <c r="AV2524" s="26" t="s">
        <v>4981</v>
      </c>
      <c r="AW2524" s="26" t="s">
        <v>4982</v>
      </c>
      <c r="BB2524" s="26" t="s">
        <v>4652</v>
      </c>
      <c r="BD2524" s="37">
        <v>44159</v>
      </c>
      <c r="BE2524" s="30">
        <v>36323</v>
      </c>
      <c r="BF2524" s="30">
        <v>51221</v>
      </c>
      <c r="BG2524" s="37" t="s">
        <v>4653</v>
      </c>
      <c r="BH2524" s="37" t="s">
        <v>4654</v>
      </c>
      <c r="BI2524" s="37" t="s">
        <v>4654</v>
      </c>
      <c r="BJ2524" s="138" t="e">
        <f>#N/A</f>
        <v>#N/A</v>
      </c>
      <c r="BK2524" s="138" t="e">
        <f>#N/A</f>
        <v>#N/A</v>
      </c>
      <c r="BL2524" s="138" t="e">
        <f>#N/A</f>
        <v>#N/A</v>
      </c>
      <c r="BM2524" s="138" t="e">
        <f>#N/A</f>
        <v>#N/A</v>
      </c>
      <c r="BN2524" s="26"/>
      <c r="BO2524" s="26"/>
      <c r="BP2524" s="26"/>
      <c r="BQ2524" s="38"/>
      <c r="BR2524" s="26"/>
      <c r="BS2524" s="26"/>
      <c r="BT2524" s="26"/>
      <c r="BU2524" s="26"/>
      <c r="BV2524" s="39"/>
    </row>
    <row r="2525" spans="1:74" ht="15" hidden="1" customHeight="1" thickBot="1">
      <c r="A2525" s="26">
        <v>2020</v>
      </c>
      <c r="B2525" s="67">
        <v>2521</v>
      </c>
      <c r="C2525" s="26" t="s">
        <v>129</v>
      </c>
      <c r="D2525" s="26" t="s">
        <v>4642</v>
      </c>
      <c r="E2525" s="26" t="s">
        <v>4643</v>
      </c>
      <c r="F2525" s="27">
        <v>44082</v>
      </c>
      <c r="G2525" s="67" t="s">
        <v>5066</v>
      </c>
      <c r="H2525" s="26" t="s">
        <v>4645</v>
      </c>
      <c r="I2525" s="26" t="s">
        <v>4645</v>
      </c>
      <c r="J2525" s="69" t="s">
        <v>4646</v>
      </c>
      <c r="K2525" s="26" t="s">
        <v>135</v>
      </c>
      <c r="L2525" s="26" t="s">
        <v>4647</v>
      </c>
      <c r="M2525" s="26" t="s">
        <v>137</v>
      </c>
      <c r="N2525" s="26" t="s">
        <v>138</v>
      </c>
      <c r="O2525" s="26" t="s">
        <v>138</v>
      </c>
      <c r="Q2525" s="30">
        <v>77</v>
      </c>
      <c r="R2525" s="30">
        <v>7200</v>
      </c>
      <c r="S2525" s="31" t="e">
        <f>#N/A</f>
        <v>#N/A</v>
      </c>
      <c r="T2525" s="30">
        <v>1437</v>
      </c>
      <c r="AB2525" s="33" t="e">
        <f>#N/A</f>
        <v>#N/A</v>
      </c>
      <c r="AC2525" s="30">
        <v>1400</v>
      </c>
      <c r="AD2525" s="30" t="e">
        <f>#N/A</f>
        <v>#N/A</v>
      </c>
      <c r="AE2525" s="34">
        <v>0.98</v>
      </c>
      <c r="AG2525" s="30" t="e">
        <f>#N/A</f>
        <v>#N/A</v>
      </c>
      <c r="AH2525" s="30" t="e">
        <f>#N/A</f>
        <v>#N/A</v>
      </c>
      <c r="AI2525" s="30">
        <v>9948.75</v>
      </c>
      <c r="AJ2525" s="30">
        <v>9475</v>
      </c>
      <c r="AK2525" s="26" t="s">
        <v>139</v>
      </c>
      <c r="AL2525" s="26">
        <v>34</v>
      </c>
      <c r="AM2525" s="26" t="s">
        <v>4979</v>
      </c>
      <c r="AU2525" s="26" t="s">
        <v>4980</v>
      </c>
      <c r="AV2525" s="26" t="s">
        <v>4981</v>
      </c>
      <c r="AW2525" s="26" t="s">
        <v>4982</v>
      </c>
      <c r="BB2525" s="26" t="s">
        <v>4652</v>
      </c>
      <c r="BD2525" s="37">
        <v>44159</v>
      </c>
      <c r="BE2525" s="30">
        <v>36323</v>
      </c>
      <c r="BF2525" s="30">
        <v>51221</v>
      </c>
      <c r="BG2525" s="37" t="s">
        <v>4653</v>
      </c>
      <c r="BH2525" s="37" t="s">
        <v>4654</v>
      </c>
      <c r="BI2525" s="37" t="s">
        <v>4654</v>
      </c>
      <c r="BJ2525" s="138" t="e">
        <f>#N/A</f>
        <v>#N/A</v>
      </c>
      <c r="BK2525" s="138" t="e">
        <f>#N/A</f>
        <v>#N/A</v>
      </c>
      <c r="BL2525" s="138" t="e">
        <f>#N/A</f>
        <v>#N/A</v>
      </c>
      <c r="BM2525" s="138" t="e">
        <f>#N/A</f>
        <v>#N/A</v>
      </c>
      <c r="BN2525" s="26"/>
      <c r="BO2525" s="26"/>
      <c r="BP2525" s="26"/>
      <c r="BQ2525" s="38"/>
      <c r="BR2525" s="26"/>
      <c r="BS2525" s="26"/>
      <c r="BT2525" s="26"/>
      <c r="BU2525" s="26"/>
      <c r="BV2525" s="39"/>
    </row>
    <row r="2526" spans="1:74" ht="15" hidden="1" customHeight="1" thickBot="1">
      <c r="A2526" s="26">
        <v>2020</v>
      </c>
      <c r="B2526" s="67">
        <v>2522</v>
      </c>
      <c r="C2526" s="67" t="s">
        <v>129</v>
      </c>
      <c r="D2526" s="67" t="s">
        <v>4642</v>
      </c>
      <c r="E2526" s="67" t="s">
        <v>4643</v>
      </c>
      <c r="F2526" s="27">
        <v>44082</v>
      </c>
      <c r="G2526" s="67" t="s">
        <v>5067</v>
      </c>
      <c r="H2526" s="67" t="s">
        <v>4645</v>
      </c>
      <c r="I2526" s="67" t="s">
        <v>4645</v>
      </c>
      <c r="J2526" s="69" t="s">
        <v>4646</v>
      </c>
      <c r="K2526" s="67" t="s">
        <v>135</v>
      </c>
      <c r="L2526" s="67" t="s">
        <v>4647</v>
      </c>
      <c r="M2526" s="26" t="s">
        <v>137</v>
      </c>
      <c r="N2526" s="26" t="s">
        <v>138</v>
      </c>
      <c r="O2526" s="26" t="s">
        <v>138</v>
      </c>
      <c r="Q2526" s="30">
        <v>80</v>
      </c>
      <c r="R2526" s="30">
        <v>8190</v>
      </c>
      <c r="S2526" s="31" t="e">
        <f>#N/A</f>
        <v>#N/A</v>
      </c>
      <c r="T2526" s="30">
        <v>1796</v>
      </c>
      <c r="AB2526" s="33" t="e">
        <f>#N/A</f>
        <v>#N/A</v>
      </c>
      <c r="AC2526" s="30">
        <v>1400</v>
      </c>
      <c r="AD2526" s="30" t="e">
        <f>#N/A</f>
        <v>#N/A</v>
      </c>
      <c r="AE2526" s="34">
        <v>0.98</v>
      </c>
      <c r="AG2526" s="30" t="e">
        <f>#N/A</f>
        <v>#N/A</v>
      </c>
      <c r="AH2526" s="30" t="e">
        <f>#N/A</f>
        <v>#N/A</v>
      </c>
      <c r="AI2526" s="30">
        <v>11316.9</v>
      </c>
      <c r="AJ2526" s="30">
        <v>10778</v>
      </c>
      <c r="AK2526" s="26" t="s">
        <v>139</v>
      </c>
      <c r="AL2526" s="26">
        <v>34</v>
      </c>
      <c r="AM2526" s="26" t="s">
        <v>4979</v>
      </c>
      <c r="AU2526" s="26" t="s">
        <v>4980</v>
      </c>
      <c r="AV2526" s="26" t="s">
        <v>4981</v>
      </c>
      <c r="AW2526" s="26" t="s">
        <v>4982</v>
      </c>
      <c r="BB2526" s="26" t="s">
        <v>4652</v>
      </c>
      <c r="BD2526" s="37">
        <v>44159</v>
      </c>
      <c r="BE2526" s="30">
        <v>36323</v>
      </c>
      <c r="BF2526" s="30">
        <v>51221</v>
      </c>
      <c r="BG2526" s="37" t="s">
        <v>4653</v>
      </c>
      <c r="BH2526" s="37" t="s">
        <v>4654</v>
      </c>
      <c r="BI2526" s="37" t="s">
        <v>4654</v>
      </c>
      <c r="BJ2526" s="138" t="e">
        <f>#N/A</f>
        <v>#N/A</v>
      </c>
      <c r="BK2526" s="138" t="e">
        <f>#N/A</f>
        <v>#N/A</v>
      </c>
      <c r="BL2526" s="138" t="e">
        <f>#N/A</f>
        <v>#N/A</v>
      </c>
      <c r="BM2526" s="138" t="e">
        <f>#N/A</f>
        <v>#N/A</v>
      </c>
      <c r="BN2526" s="26"/>
      <c r="BO2526" s="26"/>
      <c r="BP2526" s="26"/>
      <c r="BQ2526" s="38"/>
      <c r="BR2526" s="26"/>
      <c r="BS2526" s="26"/>
      <c r="BT2526" s="26"/>
      <c r="BU2526" s="26"/>
      <c r="BV2526" s="39"/>
    </row>
    <row r="2527" spans="1:74" ht="15" hidden="1" customHeight="1" thickBot="1">
      <c r="A2527" s="26">
        <v>2020</v>
      </c>
      <c r="B2527" s="67">
        <v>2523</v>
      </c>
      <c r="C2527" s="26" t="s">
        <v>129</v>
      </c>
      <c r="D2527" s="26" t="s">
        <v>4642</v>
      </c>
      <c r="E2527" s="26" t="s">
        <v>4643</v>
      </c>
      <c r="F2527" s="27">
        <v>44082</v>
      </c>
      <c r="G2527" s="67" t="s">
        <v>5068</v>
      </c>
      <c r="H2527" s="26" t="s">
        <v>4645</v>
      </c>
      <c r="I2527" s="26" t="s">
        <v>4645</v>
      </c>
      <c r="J2527" s="69" t="s">
        <v>4646</v>
      </c>
      <c r="K2527" s="26" t="s">
        <v>135</v>
      </c>
      <c r="L2527" s="26" t="s">
        <v>4647</v>
      </c>
      <c r="M2527" s="26" t="s">
        <v>137</v>
      </c>
      <c r="N2527" s="26" t="s">
        <v>138</v>
      </c>
      <c r="O2527" s="26" t="s">
        <v>138</v>
      </c>
      <c r="Q2527" s="30">
        <v>75</v>
      </c>
      <c r="R2527" s="30">
        <v>6860</v>
      </c>
      <c r="S2527" s="31" t="e">
        <f>#N/A</f>
        <v>#N/A</v>
      </c>
      <c r="T2527" s="30">
        <v>1329</v>
      </c>
      <c r="AB2527" s="33" t="e">
        <f>#N/A</f>
        <v>#N/A</v>
      </c>
      <c r="AC2527" s="30">
        <v>1400</v>
      </c>
      <c r="AD2527" s="30" t="e">
        <f>#N/A</f>
        <v>#N/A</v>
      </c>
      <c r="AE2527" s="34">
        <v>0.98</v>
      </c>
      <c r="AG2527" s="30" t="e">
        <f>#N/A</f>
        <v>#N/A</v>
      </c>
      <c r="AH2527" s="30" t="e">
        <f>#N/A</f>
        <v>#N/A</v>
      </c>
      <c r="AI2527" s="30">
        <v>9478.35</v>
      </c>
      <c r="AJ2527" s="30">
        <v>9027</v>
      </c>
      <c r="AK2527" s="26" t="s">
        <v>139</v>
      </c>
      <c r="AL2527" s="26">
        <v>34</v>
      </c>
      <c r="AM2527" s="26" t="s">
        <v>4979</v>
      </c>
      <c r="AU2527" s="26" t="s">
        <v>4980</v>
      </c>
      <c r="AV2527" s="26" t="s">
        <v>4981</v>
      </c>
      <c r="AW2527" s="26" t="s">
        <v>4982</v>
      </c>
      <c r="BB2527" s="26" t="s">
        <v>4652</v>
      </c>
      <c r="BD2527" s="37">
        <v>44159</v>
      </c>
      <c r="BE2527" s="30">
        <v>36323</v>
      </c>
      <c r="BF2527" s="30">
        <v>51221</v>
      </c>
      <c r="BG2527" s="37" t="s">
        <v>4653</v>
      </c>
      <c r="BH2527" s="37" t="s">
        <v>4654</v>
      </c>
      <c r="BI2527" s="37" t="s">
        <v>4654</v>
      </c>
      <c r="BJ2527" s="138" t="e">
        <f>#N/A</f>
        <v>#N/A</v>
      </c>
      <c r="BK2527" s="138" t="e">
        <f>#N/A</f>
        <v>#N/A</v>
      </c>
      <c r="BL2527" s="138" t="e">
        <f>#N/A</f>
        <v>#N/A</v>
      </c>
      <c r="BM2527" s="138" t="e">
        <f>#N/A</f>
        <v>#N/A</v>
      </c>
      <c r="BN2527" s="26"/>
      <c r="BO2527" s="26"/>
      <c r="BP2527" s="26"/>
      <c r="BQ2527" s="38"/>
      <c r="BR2527" s="26"/>
      <c r="BS2527" s="26"/>
      <c r="BT2527" s="26"/>
      <c r="BU2527" s="26"/>
      <c r="BV2527" s="39"/>
    </row>
    <row r="2528" spans="1:74" ht="15" hidden="1" customHeight="1" thickBot="1">
      <c r="A2528" s="26">
        <v>2020</v>
      </c>
      <c r="B2528" s="67">
        <v>2524</v>
      </c>
      <c r="C2528" s="67" t="s">
        <v>129</v>
      </c>
      <c r="D2528" s="67" t="s">
        <v>4642</v>
      </c>
      <c r="E2528" s="67" t="s">
        <v>4643</v>
      </c>
      <c r="F2528" s="27">
        <v>44082</v>
      </c>
      <c r="G2528" s="67" t="s">
        <v>5069</v>
      </c>
      <c r="H2528" s="67" t="s">
        <v>4645</v>
      </c>
      <c r="I2528" s="67" t="s">
        <v>4645</v>
      </c>
      <c r="J2528" s="69" t="s">
        <v>4646</v>
      </c>
      <c r="K2528" s="67" t="s">
        <v>135</v>
      </c>
      <c r="L2528" s="67" t="s">
        <v>4647</v>
      </c>
      <c r="M2528" s="26" t="s">
        <v>137</v>
      </c>
      <c r="N2528" s="26" t="s">
        <v>138</v>
      </c>
      <c r="O2528" s="26" t="s">
        <v>138</v>
      </c>
      <c r="Q2528" s="30">
        <v>77</v>
      </c>
      <c r="R2528" s="30">
        <v>6630</v>
      </c>
      <c r="S2528" s="31" t="e">
        <f>#N/A</f>
        <v>#N/A</v>
      </c>
      <c r="T2528" s="30">
        <v>1538</v>
      </c>
      <c r="AB2528" s="33" t="e">
        <f>#N/A</f>
        <v>#N/A</v>
      </c>
      <c r="AC2528" s="30">
        <v>1400</v>
      </c>
      <c r="AD2528" s="30" t="e">
        <f>#N/A</f>
        <v>#N/A</v>
      </c>
      <c r="AE2528" s="34">
        <v>0.93</v>
      </c>
      <c r="AG2528" s="30" t="e">
        <f>#N/A</f>
        <v>#N/A</v>
      </c>
      <c r="AH2528" s="30" t="e">
        <f>#N/A</f>
        <v>#N/A</v>
      </c>
      <c r="AI2528" s="30">
        <v>9161.25</v>
      </c>
      <c r="AJ2528" s="30">
        <v>8725</v>
      </c>
      <c r="AK2528" s="26" t="s">
        <v>139</v>
      </c>
      <c r="AL2528" s="26">
        <v>34</v>
      </c>
      <c r="AM2528" s="26" t="s">
        <v>4979</v>
      </c>
      <c r="AU2528" s="26" t="s">
        <v>4980</v>
      </c>
      <c r="AV2528" s="26" t="s">
        <v>4981</v>
      </c>
      <c r="AW2528" s="26" t="s">
        <v>4982</v>
      </c>
      <c r="BB2528" s="26" t="s">
        <v>4652</v>
      </c>
      <c r="BD2528" s="37">
        <v>44159</v>
      </c>
      <c r="BE2528" s="30">
        <v>36323</v>
      </c>
      <c r="BF2528" s="30">
        <v>51221</v>
      </c>
      <c r="BG2528" s="37" t="s">
        <v>4653</v>
      </c>
      <c r="BH2528" s="37" t="s">
        <v>4654</v>
      </c>
      <c r="BI2528" s="37" t="s">
        <v>4654</v>
      </c>
      <c r="BJ2528" s="138" t="e">
        <f>#N/A</f>
        <v>#N/A</v>
      </c>
      <c r="BK2528" s="138" t="e">
        <f>#N/A</f>
        <v>#N/A</v>
      </c>
      <c r="BL2528" s="138" t="e">
        <f>#N/A</f>
        <v>#N/A</v>
      </c>
      <c r="BM2528" s="138" t="e">
        <f>#N/A</f>
        <v>#N/A</v>
      </c>
      <c r="BN2528" s="26"/>
      <c r="BO2528" s="26"/>
      <c r="BP2528" s="26"/>
      <c r="BQ2528" s="38"/>
      <c r="BR2528" s="26"/>
      <c r="BS2528" s="26"/>
      <c r="BT2528" s="26"/>
      <c r="BU2528" s="26"/>
      <c r="BV2528" s="39"/>
    </row>
    <row r="2529" spans="1:74" ht="15" hidden="1" customHeight="1" thickBot="1">
      <c r="A2529" s="26">
        <v>2020</v>
      </c>
      <c r="B2529" s="67">
        <v>2525</v>
      </c>
      <c r="C2529" s="26" t="s">
        <v>129</v>
      </c>
      <c r="D2529" s="26" t="s">
        <v>4642</v>
      </c>
      <c r="E2529" s="26" t="s">
        <v>4643</v>
      </c>
      <c r="F2529" s="27">
        <v>44082</v>
      </c>
      <c r="G2529" s="67" t="s">
        <v>5070</v>
      </c>
      <c r="H2529" s="26" t="s">
        <v>4645</v>
      </c>
      <c r="I2529" s="26" t="s">
        <v>4645</v>
      </c>
      <c r="J2529" s="69" t="s">
        <v>4646</v>
      </c>
      <c r="K2529" s="26" t="s">
        <v>135</v>
      </c>
      <c r="L2529" s="26" t="s">
        <v>4647</v>
      </c>
      <c r="M2529" s="26" t="s">
        <v>137</v>
      </c>
      <c r="N2529" s="26" t="s">
        <v>138</v>
      </c>
      <c r="O2529" s="26" t="s">
        <v>138</v>
      </c>
      <c r="Q2529" s="30">
        <v>87</v>
      </c>
      <c r="R2529" s="30">
        <v>10170</v>
      </c>
      <c r="S2529" s="31" t="e">
        <f>#N/A</f>
        <v>#N/A</v>
      </c>
      <c r="T2529" s="30">
        <v>2235</v>
      </c>
      <c r="AB2529" s="33" t="e">
        <f>#N/A</f>
        <v>#N/A</v>
      </c>
      <c r="AC2529" s="30">
        <v>1400</v>
      </c>
      <c r="AD2529" s="30" t="e">
        <f>#N/A</f>
        <v>#N/A</v>
      </c>
      <c r="AE2529" s="34">
        <v>0.93238095238095231</v>
      </c>
      <c r="AG2529" s="30" t="e">
        <f>#N/A</f>
        <v>#N/A</v>
      </c>
      <c r="AH2529" s="30" t="e">
        <f>#N/A</f>
        <v>#N/A</v>
      </c>
      <c r="AI2529" s="30">
        <v>14052.150000000001</v>
      </c>
      <c r="AJ2529" s="30">
        <v>13383</v>
      </c>
      <c r="AK2529" s="26" t="s">
        <v>139</v>
      </c>
      <c r="AL2529" s="26">
        <v>34</v>
      </c>
      <c r="AM2529" s="26" t="s">
        <v>4979</v>
      </c>
      <c r="AU2529" s="26" t="s">
        <v>4980</v>
      </c>
      <c r="AV2529" s="26" t="s">
        <v>4981</v>
      </c>
      <c r="AW2529" s="26" t="s">
        <v>4982</v>
      </c>
      <c r="BB2529" s="26" t="s">
        <v>4652</v>
      </c>
      <c r="BD2529" s="37">
        <v>44159</v>
      </c>
      <c r="BE2529" s="30">
        <v>36323</v>
      </c>
      <c r="BF2529" s="30">
        <v>51221</v>
      </c>
      <c r="BG2529" s="37" t="s">
        <v>4653</v>
      </c>
      <c r="BH2529" s="37" t="s">
        <v>4654</v>
      </c>
      <c r="BI2529" s="37" t="s">
        <v>4654</v>
      </c>
      <c r="BJ2529" s="138" t="e">
        <f>#N/A</f>
        <v>#N/A</v>
      </c>
      <c r="BK2529" s="138" t="e">
        <f>#N/A</f>
        <v>#N/A</v>
      </c>
      <c r="BL2529" s="138" t="e">
        <f>#N/A</f>
        <v>#N/A</v>
      </c>
      <c r="BM2529" s="138" t="e">
        <f>#N/A</f>
        <v>#N/A</v>
      </c>
      <c r="BN2529" s="26"/>
      <c r="BO2529" s="26"/>
      <c r="BP2529" s="26"/>
      <c r="BQ2529" s="38"/>
      <c r="BR2529" s="26"/>
      <c r="BS2529" s="26"/>
      <c r="BT2529" s="26"/>
      <c r="BU2529" s="26"/>
      <c r="BV2529" s="39"/>
    </row>
    <row r="2530" spans="1:74" ht="15" hidden="1" customHeight="1" thickBot="1">
      <c r="A2530" s="26">
        <v>2020</v>
      </c>
      <c r="B2530" s="67">
        <v>2526</v>
      </c>
      <c r="C2530" s="67" t="s">
        <v>129</v>
      </c>
      <c r="D2530" s="67" t="s">
        <v>4642</v>
      </c>
      <c r="E2530" s="67" t="s">
        <v>4643</v>
      </c>
      <c r="F2530" s="27">
        <v>44082</v>
      </c>
      <c r="G2530" s="67" t="s">
        <v>5071</v>
      </c>
      <c r="H2530" s="67" t="s">
        <v>4645</v>
      </c>
      <c r="I2530" s="67" t="s">
        <v>4645</v>
      </c>
      <c r="J2530" s="69" t="s">
        <v>4646</v>
      </c>
      <c r="K2530" s="67" t="s">
        <v>135</v>
      </c>
      <c r="L2530" s="67" t="s">
        <v>4647</v>
      </c>
      <c r="M2530" s="26" t="s">
        <v>137</v>
      </c>
      <c r="N2530" s="26" t="s">
        <v>138</v>
      </c>
      <c r="O2530" s="26" t="s">
        <v>138</v>
      </c>
      <c r="Q2530" s="30">
        <v>81</v>
      </c>
      <c r="R2530" s="30">
        <v>7480</v>
      </c>
      <c r="S2530" s="31" t="e">
        <f>#N/A</f>
        <v>#N/A</v>
      </c>
      <c r="T2530" s="30">
        <v>1712</v>
      </c>
      <c r="AB2530" s="33" t="e">
        <f>#N/A</f>
        <v>#N/A</v>
      </c>
      <c r="AC2530" s="30">
        <v>1400</v>
      </c>
      <c r="AD2530" s="30" t="e">
        <f>#N/A</f>
        <v>#N/A</v>
      </c>
      <c r="AE2530" s="34">
        <v>0.8</v>
      </c>
      <c r="AG2530" s="30" t="e">
        <f>#N/A</f>
        <v>#N/A</v>
      </c>
      <c r="AH2530" s="30" t="e">
        <f>#N/A</f>
        <v>#N/A</v>
      </c>
      <c r="AI2530" s="30">
        <v>10335.15</v>
      </c>
      <c r="AJ2530" s="30">
        <v>9843</v>
      </c>
      <c r="AK2530" s="26" t="s">
        <v>139</v>
      </c>
      <c r="AL2530" s="26">
        <v>34</v>
      </c>
      <c r="AM2530" s="26" t="s">
        <v>4979</v>
      </c>
      <c r="AU2530" s="26" t="s">
        <v>4980</v>
      </c>
      <c r="AV2530" s="26" t="s">
        <v>4981</v>
      </c>
      <c r="AW2530" s="26" t="s">
        <v>4982</v>
      </c>
      <c r="BB2530" s="26" t="s">
        <v>4652</v>
      </c>
      <c r="BD2530" s="37">
        <v>44159</v>
      </c>
      <c r="BE2530" s="30">
        <v>36323</v>
      </c>
      <c r="BF2530" s="30">
        <v>51221</v>
      </c>
      <c r="BG2530" s="37" t="s">
        <v>4653</v>
      </c>
      <c r="BH2530" s="37" t="s">
        <v>4654</v>
      </c>
      <c r="BI2530" s="37" t="s">
        <v>4654</v>
      </c>
      <c r="BJ2530" s="138" t="e">
        <f>#N/A</f>
        <v>#N/A</v>
      </c>
      <c r="BK2530" s="138" t="e">
        <f>#N/A</f>
        <v>#N/A</v>
      </c>
      <c r="BL2530" s="138" t="e">
        <f>#N/A</f>
        <v>#N/A</v>
      </c>
      <c r="BM2530" s="138" t="e">
        <f>#N/A</f>
        <v>#N/A</v>
      </c>
      <c r="BN2530" s="26"/>
      <c r="BO2530" s="26"/>
      <c r="BP2530" s="26"/>
      <c r="BQ2530" s="38"/>
      <c r="BR2530" s="26"/>
      <c r="BS2530" s="26"/>
      <c r="BT2530" s="26"/>
      <c r="BU2530" s="26"/>
      <c r="BV2530" s="39"/>
    </row>
    <row r="2531" spans="1:74" ht="15" hidden="1" customHeight="1" thickBot="1">
      <c r="A2531" s="26">
        <v>2020</v>
      </c>
      <c r="B2531" s="67">
        <v>2527</v>
      </c>
      <c r="C2531" s="26" t="s">
        <v>129</v>
      </c>
      <c r="D2531" s="26" t="s">
        <v>4642</v>
      </c>
      <c r="E2531" s="26" t="s">
        <v>4643</v>
      </c>
      <c r="F2531" s="27">
        <v>44082</v>
      </c>
      <c r="G2531" s="67" t="s">
        <v>5072</v>
      </c>
      <c r="H2531" s="26" t="s">
        <v>4645</v>
      </c>
      <c r="I2531" s="26" t="s">
        <v>4645</v>
      </c>
      <c r="J2531" s="69" t="s">
        <v>4646</v>
      </c>
      <c r="K2531" s="26" t="s">
        <v>135</v>
      </c>
      <c r="L2531" s="26" t="s">
        <v>4647</v>
      </c>
      <c r="M2531" s="26" t="s">
        <v>137</v>
      </c>
      <c r="N2531" s="26" t="s">
        <v>138</v>
      </c>
      <c r="O2531" s="26" t="s">
        <v>138</v>
      </c>
      <c r="Q2531" s="30">
        <v>70</v>
      </c>
      <c r="R2531" s="30">
        <v>7370</v>
      </c>
      <c r="S2531" s="31" t="e">
        <f>#N/A</f>
        <v>#N/A</v>
      </c>
      <c r="T2531" s="30">
        <v>1144</v>
      </c>
      <c r="AB2531" s="33" t="e">
        <f>#N/A</f>
        <v>#N/A</v>
      </c>
      <c r="AC2531" s="30">
        <v>1400</v>
      </c>
      <c r="AD2531" s="30" t="e">
        <f>#N/A</f>
        <v>#N/A</v>
      </c>
      <c r="AE2531" s="34">
        <v>0.80456140350877192</v>
      </c>
      <c r="AG2531" s="30" t="e">
        <f>#N/A</f>
        <v>#N/A</v>
      </c>
      <c r="AH2531" s="30" t="e">
        <f>#N/A</f>
        <v>#N/A</v>
      </c>
      <c r="AI2531" s="30">
        <v>10182.9</v>
      </c>
      <c r="AJ2531" s="30">
        <v>9698</v>
      </c>
      <c r="AK2531" s="26" t="s">
        <v>139</v>
      </c>
      <c r="AL2531" s="26">
        <v>34</v>
      </c>
      <c r="AM2531" s="26" t="s">
        <v>4979</v>
      </c>
      <c r="AU2531" s="26" t="s">
        <v>4980</v>
      </c>
      <c r="AV2531" s="26" t="s">
        <v>4981</v>
      </c>
      <c r="AW2531" s="26" t="s">
        <v>4982</v>
      </c>
      <c r="BB2531" s="26" t="s">
        <v>4652</v>
      </c>
      <c r="BD2531" s="37">
        <v>44159</v>
      </c>
      <c r="BE2531" s="30">
        <v>36323</v>
      </c>
      <c r="BF2531" s="30">
        <v>51221</v>
      </c>
      <c r="BG2531" s="37" t="s">
        <v>4653</v>
      </c>
      <c r="BH2531" s="37" t="s">
        <v>4654</v>
      </c>
      <c r="BI2531" s="37" t="s">
        <v>4654</v>
      </c>
      <c r="BJ2531" s="138" t="e">
        <f>#N/A</f>
        <v>#N/A</v>
      </c>
      <c r="BK2531" s="138" t="e">
        <f>#N/A</f>
        <v>#N/A</v>
      </c>
      <c r="BL2531" s="138" t="e">
        <f>#N/A</f>
        <v>#N/A</v>
      </c>
      <c r="BM2531" s="138" t="e">
        <f>#N/A</f>
        <v>#N/A</v>
      </c>
      <c r="BN2531" s="26"/>
      <c r="BO2531" s="26"/>
      <c r="BP2531" s="26"/>
      <c r="BQ2531" s="38"/>
      <c r="BR2531" s="26"/>
      <c r="BS2531" s="26"/>
      <c r="BT2531" s="26"/>
      <c r="BU2531" s="26"/>
      <c r="BV2531" s="39"/>
    </row>
    <row r="2532" spans="1:74" ht="15" hidden="1" customHeight="1" thickBot="1">
      <c r="A2532" s="26">
        <v>2020</v>
      </c>
      <c r="B2532" s="67">
        <v>2528</v>
      </c>
      <c r="C2532" s="67" t="s">
        <v>129</v>
      </c>
      <c r="D2532" s="67" t="s">
        <v>4642</v>
      </c>
      <c r="E2532" s="67" t="s">
        <v>4643</v>
      </c>
      <c r="F2532" s="27">
        <v>44082</v>
      </c>
      <c r="G2532" s="67" t="s">
        <v>5073</v>
      </c>
      <c r="H2532" s="67" t="s">
        <v>4645</v>
      </c>
      <c r="I2532" s="67" t="s">
        <v>4645</v>
      </c>
      <c r="J2532" s="69" t="s">
        <v>4646</v>
      </c>
      <c r="K2532" s="67" t="s">
        <v>135</v>
      </c>
      <c r="L2532" s="67" t="s">
        <v>4647</v>
      </c>
      <c r="M2532" s="26" t="s">
        <v>137</v>
      </c>
      <c r="N2532" s="26" t="s">
        <v>138</v>
      </c>
      <c r="O2532" s="26" t="s">
        <v>138</v>
      </c>
      <c r="Q2532" s="30">
        <v>81</v>
      </c>
      <c r="R2532" s="30">
        <v>8330</v>
      </c>
      <c r="S2532" s="31" t="e">
        <f>#N/A</f>
        <v>#N/A</v>
      </c>
      <c r="T2532" s="30">
        <v>1973</v>
      </c>
      <c r="AB2532" s="33" t="e">
        <f>#N/A</f>
        <v>#N/A</v>
      </c>
      <c r="AC2532" s="30">
        <v>1400</v>
      </c>
      <c r="AD2532" s="30" t="e">
        <f>#N/A</f>
        <v>#N/A</v>
      </c>
      <c r="AE2532" s="34">
        <v>0.71</v>
      </c>
      <c r="AG2532" s="30" t="e">
        <f>#N/A</f>
        <v>#N/A</v>
      </c>
      <c r="AH2532" s="30" t="e">
        <f>#N/A</f>
        <v>#N/A</v>
      </c>
      <c r="AI2532" s="30">
        <v>11510.1</v>
      </c>
      <c r="AJ2532" s="30">
        <v>10962</v>
      </c>
      <c r="AK2532" s="26" t="s">
        <v>139</v>
      </c>
      <c r="AL2532" s="26">
        <v>34</v>
      </c>
      <c r="AM2532" s="26" t="s">
        <v>4979</v>
      </c>
      <c r="AU2532" s="26" t="s">
        <v>4980</v>
      </c>
      <c r="AV2532" s="26" t="s">
        <v>4981</v>
      </c>
      <c r="AW2532" s="26" t="s">
        <v>4982</v>
      </c>
      <c r="BB2532" s="26" t="s">
        <v>4652</v>
      </c>
      <c r="BD2532" s="37">
        <v>44159</v>
      </c>
      <c r="BE2532" s="30">
        <v>36323</v>
      </c>
      <c r="BF2532" s="30">
        <v>51221</v>
      </c>
      <c r="BG2532" s="37" t="s">
        <v>4653</v>
      </c>
      <c r="BH2532" s="37" t="s">
        <v>4654</v>
      </c>
      <c r="BI2532" s="37" t="s">
        <v>4654</v>
      </c>
      <c r="BJ2532" s="138" t="e">
        <f>#N/A</f>
        <v>#N/A</v>
      </c>
      <c r="BK2532" s="138" t="e">
        <f>#N/A</f>
        <v>#N/A</v>
      </c>
      <c r="BL2532" s="138" t="e">
        <f>#N/A</f>
        <v>#N/A</v>
      </c>
      <c r="BM2532" s="138" t="e">
        <f>#N/A</f>
        <v>#N/A</v>
      </c>
      <c r="BN2532" s="26"/>
      <c r="BO2532" s="26"/>
      <c r="BP2532" s="26"/>
      <c r="BQ2532" s="38"/>
      <c r="BR2532" s="26"/>
      <c r="BS2532" s="26"/>
      <c r="BT2532" s="26"/>
      <c r="BU2532" s="26"/>
      <c r="BV2532" s="39"/>
    </row>
    <row r="2533" spans="1:74" ht="15" hidden="1" customHeight="1" thickBot="1">
      <c r="A2533" s="26">
        <v>2020</v>
      </c>
      <c r="B2533" s="67">
        <v>2529</v>
      </c>
      <c r="C2533" s="26" t="s">
        <v>129</v>
      </c>
      <c r="D2533" s="26" t="s">
        <v>4642</v>
      </c>
      <c r="E2533" s="26" t="s">
        <v>4643</v>
      </c>
      <c r="F2533" s="27">
        <v>44082</v>
      </c>
      <c r="G2533" s="67" t="s">
        <v>5074</v>
      </c>
      <c r="H2533" s="26" t="s">
        <v>4645</v>
      </c>
      <c r="I2533" s="26" t="s">
        <v>4645</v>
      </c>
      <c r="J2533" s="69" t="s">
        <v>4646</v>
      </c>
      <c r="K2533" s="26" t="s">
        <v>135</v>
      </c>
      <c r="L2533" s="26" t="s">
        <v>4647</v>
      </c>
      <c r="M2533" s="26" t="s">
        <v>137</v>
      </c>
      <c r="N2533" s="26" t="s">
        <v>138</v>
      </c>
      <c r="O2533" s="26" t="s">
        <v>138</v>
      </c>
      <c r="Q2533" s="30">
        <v>80</v>
      </c>
      <c r="R2533" s="30">
        <v>8030</v>
      </c>
      <c r="S2533" s="31" t="e">
        <f>#N/A</f>
        <v>#N/A</v>
      </c>
      <c r="T2533" s="30">
        <v>1795</v>
      </c>
      <c r="AB2533" s="33" t="e">
        <f>#N/A</f>
        <v>#N/A</v>
      </c>
      <c r="AC2533" s="30">
        <v>1400</v>
      </c>
      <c r="AD2533" s="30" t="e">
        <f>#N/A</f>
        <v>#N/A</v>
      </c>
      <c r="AE2533" s="34">
        <v>0.71437499999999998</v>
      </c>
      <c r="AG2533" s="30" t="e">
        <f>#N/A</f>
        <v>#N/A</v>
      </c>
      <c r="AH2533" s="30" t="e">
        <f>#N/A</f>
        <v>#N/A</v>
      </c>
      <c r="AI2533" s="30">
        <v>11095.35</v>
      </c>
      <c r="AJ2533" s="30">
        <v>10567</v>
      </c>
      <c r="AK2533" s="26" t="s">
        <v>139</v>
      </c>
      <c r="AL2533" s="26">
        <v>34</v>
      </c>
      <c r="AM2533" s="26" t="s">
        <v>4979</v>
      </c>
      <c r="AU2533" s="26" t="s">
        <v>4980</v>
      </c>
      <c r="AV2533" s="26" t="s">
        <v>4981</v>
      </c>
      <c r="AW2533" s="26" t="s">
        <v>4982</v>
      </c>
      <c r="BB2533" s="26" t="s">
        <v>4652</v>
      </c>
      <c r="BD2533" s="37">
        <v>44159</v>
      </c>
      <c r="BE2533" s="30">
        <v>36323</v>
      </c>
      <c r="BF2533" s="30">
        <v>51221</v>
      </c>
      <c r="BG2533" s="37" t="s">
        <v>4653</v>
      </c>
      <c r="BH2533" s="37" t="s">
        <v>4654</v>
      </c>
      <c r="BI2533" s="37" t="s">
        <v>4654</v>
      </c>
      <c r="BJ2533" s="138" t="e">
        <f>#N/A</f>
        <v>#N/A</v>
      </c>
      <c r="BK2533" s="138" t="e">
        <f>#N/A</f>
        <v>#N/A</v>
      </c>
      <c r="BL2533" s="138" t="e">
        <f>#N/A</f>
        <v>#N/A</v>
      </c>
      <c r="BM2533" s="138" t="e">
        <f>#N/A</f>
        <v>#N/A</v>
      </c>
      <c r="BN2533" s="26"/>
      <c r="BO2533" s="26"/>
      <c r="BP2533" s="26"/>
      <c r="BQ2533" s="38"/>
      <c r="BR2533" s="26"/>
      <c r="BS2533" s="26"/>
      <c r="BT2533" s="26"/>
      <c r="BU2533" s="26"/>
      <c r="BV2533" s="39"/>
    </row>
    <row r="2534" spans="1:74" ht="15" hidden="1" customHeight="1" thickBot="1">
      <c r="A2534" s="26">
        <v>2020</v>
      </c>
      <c r="B2534" s="67">
        <v>2530</v>
      </c>
      <c r="C2534" s="67" t="s">
        <v>129</v>
      </c>
      <c r="D2534" s="67" t="s">
        <v>4642</v>
      </c>
      <c r="E2534" s="67" t="s">
        <v>4643</v>
      </c>
      <c r="F2534" s="27">
        <v>44082</v>
      </c>
      <c r="G2534" s="67" t="s">
        <v>5075</v>
      </c>
      <c r="H2534" s="67" t="s">
        <v>4645</v>
      </c>
      <c r="I2534" s="67" t="s">
        <v>4645</v>
      </c>
      <c r="J2534" s="69" t="s">
        <v>4646</v>
      </c>
      <c r="K2534" s="67" t="s">
        <v>135</v>
      </c>
      <c r="L2534" s="67" t="s">
        <v>4647</v>
      </c>
      <c r="M2534" s="26" t="s">
        <v>137</v>
      </c>
      <c r="N2534" s="26" t="s">
        <v>138</v>
      </c>
      <c r="O2534" s="26" t="s">
        <v>138</v>
      </c>
      <c r="Q2534" s="30">
        <v>83</v>
      </c>
      <c r="R2534" s="30">
        <v>8990</v>
      </c>
      <c r="S2534" s="31" t="e">
        <f>#N/A</f>
        <v>#N/A</v>
      </c>
      <c r="T2534" s="30">
        <v>1715</v>
      </c>
      <c r="AB2534" s="33" t="e">
        <f>#N/A</f>
        <v>#N/A</v>
      </c>
      <c r="AC2534" s="30">
        <v>1400</v>
      </c>
      <c r="AD2534" s="30" t="e">
        <f>#N/A</f>
        <v>#N/A</v>
      </c>
      <c r="AE2534" s="34">
        <v>0.93</v>
      </c>
      <c r="AG2534" s="30" t="e">
        <f>#N/A</f>
        <v>#N/A</v>
      </c>
      <c r="AH2534" s="30" t="e">
        <f>#N/A</f>
        <v>#N/A</v>
      </c>
      <c r="AI2534" s="30">
        <v>12421.5</v>
      </c>
      <c r="AJ2534" s="30">
        <v>11830</v>
      </c>
      <c r="AK2534" s="26" t="s">
        <v>139</v>
      </c>
      <c r="AL2534" s="26">
        <v>34</v>
      </c>
      <c r="AM2534" s="26" t="s">
        <v>4979</v>
      </c>
      <c r="AU2534" s="26" t="s">
        <v>4980</v>
      </c>
      <c r="AV2534" s="26" t="s">
        <v>4981</v>
      </c>
      <c r="AW2534" s="26" t="s">
        <v>4982</v>
      </c>
      <c r="BB2534" s="26" t="s">
        <v>4652</v>
      </c>
      <c r="BD2534" s="37">
        <v>44159</v>
      </c>
      <c r="BE2534" s="30">
        <v>36323</v>
      </c>
      <c r="BF2534" s="30">
        <v>51221</v>
      </c>
      <c r="BG2534" s="37" t="s">
        <v>4653</v>
      </c>
      <c r="BH2534" s="37" t="s">
        <v>4654</v>
      </c>
      <c r="BI2534" s="37" t="s">
        <v>4654</v>
      </c>
      <c r="BJ2534" s="138" t="e">
        <f>#N/A</f>
        <v>#N/A</v>
      </c>
      <c r="BK2534" s="138" t="e">
        <f>#N/A</f>
        <v>#N/A</v>
      </c>
      <c r="BL2534" s="138" t="e">
        <f>#N/A</f>
        <v>#N/A</v>
      </c>
      <c r="BM2534" s="138" t="e">
        <f>#N/A</f>
        <v>#N/A</v>
      </c>
      <c r="BN2534" s="26"/>
      <c r="BO2534" s="26"/>
      <c r="BP2534" s="26"/>
      <c r="BQ2534" s="38"/>
      <c r="BR2534" s="26"/>
      <c r="BS2534" s="26"/>
      <c r="BT2534" s="26"/>
      <c r="BU2534" s="26"/>
      <c r="BV2534" s="39"/>
    </row>
    <row r="2535" spans="1:74" ht="15" hidden="1" customHeight="1" thickBot="1">
      <c r="A2535" s="26">
        <v>2020</v>
      </c>
      <c r="B2535" s="67">
        <v>2531</v>
      </c>
      <c r="C2535" s="26" t="s">
        <v>129</v>
      </c>
      <c r="D2535" s="26" t="s">
        <v>4642</v>
      </c>
      <c r="E2535" s="26" t="s">
        <v>4643</v>
      </c>
      <c r="F2535" s="27">
        <v>44082</v>
      </c>
      <c r="G2535" s="67" t="s">
        <v>5076</v>
      </c>
      <c r="H2535" s="26" t="s">
        <v>4645</v>
      </c>
      <c r="I2535" s="26" t="s">
        <v>4645</v>
      </c>
      <c r="J2535" s="69" t="s">
        <v>4646</v>
      </c>
      <c r="K2535" s="26" t="s">
        <v>135</v>
      </c>
      <c r="L2535" s="26" t="s">
        <v>4647</v>
      </c>
      <c r="M2535" s="26" t="s">
        <v>137</v>
      </c>
      <c r="N2535" s="26" t="s">
        <v>138</v>
      </c>
      <c r="O2535" s="26" t="s">
        <v>138</v>
      </c>
      <c r="Q2535" s="30">
        <v>79</v>
      </c>
      <c r="R2535" s="30">
        <v>7160</v>
      </c>
      <c r="S2535" s="31" t="e">
        <f>#N/A</f>
        <v>#N/A</v>
      </c>
      <c r="T2535" s="30">
        <v>1404</v>
      </c>
      <c r="AB2535" s="33" t="e">
        <f>#N/A</f>
        <v>#N/A</v>
      </c>
      <c r="AC2535" s="30">
        <v>1400</v>
      </c>
      <c r="AD2535" s="30" t="e">
        <f>#N/A</f>
        <v>#N/A</v>
      </c>
      <c r="AE2535" s="34">
        <v>0.92642857142857138</v>
      </c>
      <c r="AG2535" s="30" t="e">
        <f>#N/A</f>
        <v>#N/A</v>
      </c>
      <c r="AH2535" s="30" t="e">
        <f>#N/A</f>
        <v>#N/A</v>
      </c>
      <c r="AI2535" s="30">
        <v>9893.1</v>
      </c>
      <c r="AJ2535" s="30">
        <v>9422</v>
      </c>
      <c r="AK2535" s="26" t="s">
        <v>139</v>
      </c>
      <c r="AL2535" s="26">
        <v>34</v>
      </c>
      <c r="AM2535" s="26" t="s">
        <v>4979</v>
      </c>
      <c r="AU2535" s="26" t="s">
        <v>4980</v>
      </c>
      <c r="AV2535" s="26" t="s">
        <v>4981</v>
      </c>
      <c r="AW2535" s="26" t="s">
        <v>4982</v>
      </c>
      <c r="BB2535" s="26" t="s">
        <v>4652</v>
      </c>
      <c r="BD2535" s="37">
        <v>44159</v>
      </c>
      <c r="BE2535" s="30">
        <v>36323</v>
      </c>
      <c r="BF2535" s="30">
        <v>51221</v>
      </c>
      <c r="BG2535" s="37" t="s">
        <v>4653</v>
      </c>
      <c r="BH2535" s="37" t="s">
        <v>4654</v>
      </c>
      <c r="BI2535" s="37" t="s">
        <v>4654</v>
      </c>
      <c r="BJ2535" s="138" t="e">
        <f>#N/A</f>
        <v>#N/A</v>
      </c>
      <c r="BK2535" s="138" t="e">
        <f>#N/A</f>
        <v>#N/A</v>
      </c>
      <c r="BL2535" s="138" t="e">
        <f>#N/A</f>
        <v>#N/A</v>
      </c>
      <c r="BM2535" s="138" t="e">
        <f>#N/A</f>
        <v>#N/A</v>
      </c>
      <c r="BN2535" s="26"/>
      <c r="BO2535" s="26"/>
      <c r="BP2535" s="26"/>
      <c r="BQ2535" s="38"/>
      <c r="BR2535" s="26"/>
      <c r="BS2535" s="26"/>
      <c r="BT2535" s="26"/>
      <c r="BU2535" s="26"/>
      <c r="BV2535" s="39"/>
    </row>
    <row r="2536" spans="1:74" ht="15" hidden="1" customHeight="1" thickBot="1">
      <c r="A2536" s="26">
        <v>2020</v>
      </c>
      <c r="B2536" s="67">
        <v>2532</v>
      </c>
      <c r="C2536" s="67" t="s">
        <v>129</v>
      </c>
      <c r="D2536" s="67" t="s">
        <v>4642</v>
      </c>
      <c r="E2536" s="67" t="s">
        <v>4643</v>
      </c>
      <c r="F2536" s="27">
        <v>44082</v>
      </c>
      <c r="G2536" s="67" t="s">
        <v>5077</v>
      </c>
      <c r="H2536" s="67" t="s">
        <v>4645</v>
      </c>
      <c r="I2536" s="67" t="s">
        <v>4645</v>
      </c>
      <c r="J2536" s="69" t="s">
        <v>4646</v>
      </c>
      <c r="K2536" s="67" t="s">
        <v>135</v>
      </c>
      <c r="L2536" s="67" t="s">
        <v>4647</v>
      </c>
      <c r="M2536" s="26" t="s">
        <v>137</v>
      </c>
      <c r="N2536" s="26" t="s">
        <v>138</v>
      </c>
      <c r="O2536" s="26" t="s">
        <v>138</v>
      </c>
      <c r="Q2536" s="30">
        <v>84</v>
      </c>
      <c r="R2536" s="30">
        <v>8590</v>
      </c>
      <c r="S2536" s="31" t="e">
        <f>#N/A</f>
        <v>#N/A</v>
      </c>
      <c r="T2536" s="30">
        <v>1911</v>
      </c>
      <c r="AB2536" s="33" t="e">
        <f>#N/A</f>
        <v>#N/A</v>
      </c>
      <c r="AC2536" s="30">
        <v>1400</v>
      </c>
      <c r="AD2536" s="30" t="e">
        <f>#N/A</f>
        <v>#N/A</v>
      </c>
      <c r="AE2536" s="34">
        <v>0.98</v>
      </c>
      <c r="AG2536" s="30" t="e">
        <f>#N/A</f>
        <v>#N/A</v>
      </c>
      <c r="AH2536" s="30" t="e">
        <f>#N/A</f>
        <v>#N/A</v>
      </c>
      <c r="AI2536" s="30">
        <v>11869.2</v>
      </c>
      <c r="AJ2536" s="30">
        <v>11304</v>
      </c>
      <c r="AK2536" s="26" t="s">
        <v>139</v>
      </c>
      <c r="AL2536" s="26">
        <v>34</v>
      </c>
      <c r="AM2536" s="26" t="s">
        <v>4979</v>
      </c>
      <c r="AU2536" s="26" t="s">
        <v>4980</v>
      </c>
      <c r="AV2536" s="26" t="s">
        <v>4981</v>
      </c>
      <c r="AW2536" s="26" t="s">
        <v>4982</v>
      </c>
      <c r="BB2536" s="26" t="s">
        <v>4652</v>
      </c>
      <c r="BD2536" s="37">
        <v>44159</v>
      </c>
      <c r="BE2536" s="30">
        <v>36323</v>
      </c>
      <c r="BF2536" s="30">
        <v>51221</v>
      </c>
      <c r="BG2536" s="37" t="s">
        <v>4653</v>
      </c>
      <c r="BH2536" s="37" t="s">
        <v>4654</v>
      </c>
      <c r="BI2536" s="37" t="s">
        <v>4654</v>
      </c>
      <c r="BJ2536" s="138" t="e">
        <f>#N/A</f>
        <v>#N/A</v>
      </c>
      <c r="BK2536" s="138" t="e">
        <f>#N/A</f>
        <v>#N/A</v>
      </c>
      <c r="BL2536" s="138" t="e">
        <f>#N/A</f>
        <v>#N/A</v>
      </c>
      <c r="BM2536" s="138" t="e">
        <f>#N/A</f>
        <v>#N/A</v>
      </c>
      <c r="BN2536" s="26"/>
      <c r="BO2536" s="26"/>
      <c r="BP2536" s="26"/>
      <c r="BQ2536" s="38"/>
      <c r="BR2536" s="26"/>
      <c r="BS2536" s="26"/>
      <c r="BT2536" s="26"/>
      <c r="BU2536" s="26"/>
      <c r="BV2536" s="39"/>
    </row>
    <row r="2537" spans="1:74" ht="15" hidden="1" customHeight="1" thickBot="1">
      <c r="A2537" s="26">
        <v>2020</v>
      </c>
      <c r="B2537" s="67">
        <v>2533</v>
      </c>
      <c r="C2537" s="26" t="s">
        <v>129</v>
      </c>
      <c r="D2537" s="26" t="s">
        <v>4642</v>
      </c>
      <c r="E2537" s="26" t="s">
        <v>4643</v>
      </c>
      <c r="F2537" s="27">
        <v>44082</v>
      </c>
      <c r="G2537" s="67" t="s">
        <v>5078</v>
      </c>
      <c r="H2537" s="26" t="s">
        <v>4645</v>
      </c>
      <c r="I2537" s="26" t="s">
        <v>4645</v>
      </c>
      <c r="J2537" s="69" t="s">
        <v>4646</v>
      </c>
      <c r="K2537" s="26" t="s">
        <v>135</v>
      </c>
      <c r="L2537" s="26" t="s">
        <v>4647</v>
      </c>
      <c r="M2537" s="26" t="s">
        <v>137</v>
      </c>
      <c r="N2537" s="26" t="s">
        <v>138</v>
      </c>
      <c r="O2537" s="26" t="s">
        <v>138</v>
      </c>
      <c r="Q2537" s="30">
        <v>77</v>
      </c>
      <c r="R2537" s="30">
        <v>8090</v>
      </c>
      <c r="S2537" s="31" t="e">
        <f>#N/A</f>
        <v>#N/A</v>
      </c>
      <c r="T2537" s="30">
        <v>1270</v>
      </c>
      <c r="U2537" s="30">
        <v>1098</v>
      </c>
      <c r="V2537" s="32">
        <v>6.1224489795918364</v>
      </c>
      <c r="W2537" s="30">
        <v>34</v>
      </c>
      <c r="X2537" s="30">
        <f>(W2537*U2537/5)*(1000/R2537)</f>
        <v>922.91718170580964</v>
      </c>
      <c r="Y2537" s="30">
        <f>X2537*R2537/1000</f>
        <v>7466.4</v>
      </c>
      <c r="AB2537" s="33" t="e">
        <f>#N/A</f>
        <v>#N/A</v>
      </c>
      <c r="AC2537" s="30">
        <v>1400</v>
      </c>
      <c r="AD2537" s="30" t="e">
        <f>#N/A</f>
        <v>#N/A</v>
      </c>
      <c r="AE2537" s="34">
        <v>0.98</v>
      </c>
      <c r="AG2537" s="30" t="e">
        <f>#N/A</f>
        <v>#N/A</v>
      </c>
      <c r="AH2537" s="30" t="e">
        <f>#N/A</f>
        <v>#N/A</v>
      </c>
      <c r="AI2537" s="30">
        <v>11178.300000000001</v>
      </c>
      <c r="AJ2537" s="30">
        <v>10646</v>
      </c>
      <c r="AK2537" s="26" t="s">
        <v>139</v>
      </c>
      <c r="AL2537" s="26">
        <v>34</v>
      </c>
      <c r="AM2537" s="26" t="s">
        <v>4979</v>
      </c>
      <c r="AU2537" s="26" t="s">
        <v>4980</v>
      </c>
      <c r="AV2537" s="26" t="s">
        <v>4981</v>
      </c>
      <c r="AW2537" s="26" t="s">
        <v>4982</v>
      </c>
      <c r="BB2537" s="26" t="s">
        <v>4652</v>
      </c>
      <c r="BD2537" s="37">
        <v>44159</v>
      </c>
      <c r="BE2537" s="30">
        <v>36323</v>
      </c>
      <c r="BF2537" s="30">
        <v>51221</v>
      </c>
      <c r="BG2537" s="37" t="s">
        <v>4653</v>
      </c>
      <c r="BH2537" s="37" t="s">
        <v>4654</v>
      </c>
      <c r="BI2537" s="37" t="s">
        <v>4654</v>
      </c>
      <c r="BJ2537" s="138" t="e">
        <f>#N/A</f>
        <v>#N/A</v>
      </c>
      <c r="BK2537" s="138" t="e">
        <f>#N/A</f>
        <v>#N/A</v>
      </c>
      <c r="BL2537" s="138" t="e">
        <f>#N/A</f>
        <v>#N/A</v>
      </c>
      <c r="BM2537" s="138" t="e">
        <f>#N/A</f>
        <v>#N/A</v>
      </c>
      <c r="BN2537" s="26"/>
      <c r="BO2537" s="26"/>
      <c r="BP2537" s="26"/>
      <c r="BQ2537" s="38"/>
      <c r="BR2537" s="26"/>
      <c r="BS2537" s="26"/>
      <c r="BT2537" s="26"/>
      <c r="BU2537" s="26"/>
      <c r="BV2537" s="39"/>
    </row>
    <row r="2538" spans="1:74" ht="15" hidden="1" customHeight="1" thickBot="1">
      <c r="A2538" s="26">
        <v>2020</v>
      </c>
      <c r="B2538" s="67">
        <v>2534</v>
      </c>
      <c r="C2538" s="67" t="s">
        <v>129</v>
      </c>
      <c r="D2538" s="67" t="s">
        <v>4642</v>
      </c>
      <c r="E2538" s="67" t="s">
        <v>4643</v>
      </c>
      <c r="F2538" s="27">
        <v>44082</v>
      </c>
      <c r="G2538" s="67" t="s">
        <v>5079</v>
      </c>
      <c r="H2538" s="67" t="s">
        <v>4645</v>
      </c>
      <c r="I2538" s="67" t="s">
        <v>4645</v>
      </c>
      <c r="J2538" s="69" t="s">
        <v>4646</v>
      </c>
      <c r="K2538" s="67" t="s">
        <v>135</v>
      </c>
      <c r="L2538" s="67" t="s">
        <v>4647</v>
      </c>
      <c r="M2538" s="26" t="s">
        <v>137</v>
      </c>
      <c r="N2538" s="26" t="s">
        <v>138</v>
      </c>
      <c r="O2538" s="26" t="s">
        <v>138</v>
      </c>
      <c r="Q2538" s="30">
        <v>82</v>
      </c>
      <c r="R2538" s="30">
        <v>8820</v>
      </c>
      <c r="S2538" s="31" t="e">
        <f>#N/A</f>
        <v>#N/A</v>
      </c>
      <c r="T2538" s="30">
        <v>1865</v>
      </c>
      <c r="AB2538" s="33" t="e">
        <f>#N/A</f>
        <v>#N/A</v>
      </c>
      <c r="AC2538" s="30">
        <v>1400</v>
      </c>
      <c r="AD2538" s="30" t="e">
        <f>#N/A</f>
        <v>#N/A</v>
      </c>
      <c r="AE2538" s="34">
        <v>0.88</v>
      </c>
      <c r="AG2538" s="30" t="e">
        <f>#N/A</f>
        <v>#N/A</v>
      </c>
      <c r="AH2538" s="30" t="e">
        <f>#N/A</f>
        <v>#N/A</v>
      </c>
      <c r="AI2538" s="30">
        <v>12187.35</v>
      </c>
      <c r="AJ2538" s="30">
        <v>11607</v>
      </c>
      <c r="AK2538" s="26" t="s">
        <v>139</v>
      </c>
      <c r="AL2538" s="26">
        <v>34</v>
      </c>
      <c r="AM2538" s="26" t="s">
        <v>4979</v>
      </c>
      <c r="AU2538" s="26" t="s">
        <v>4980</v>
      </c>
      <c r="AV2538" s="26" t="s">
        <v>4981</v>
      </c>
      <c r="AW2538" s="26" t="s">
        <v>4982</v>
      </c>
      <c r="BB2538" s="26" t="s">
        <v>4652</v>
      </c>
      <c r="BD2538" s="37">
        <v>44159</v>
      </c>
      <c r="BE2538" s="30">
        <v>36323</v>
      </c>
      <c r="BF2538" s="30">
        <v>51221</v>
      </c>
      <c r="BG2538" s="37" t="s">
        <v>4653</v>
      </c>
      <c r="BH2538" s="37" t="s">
        <v>4654</v>
      </c>
      <c r="BI2538" s="37" t="s">
        <v>4654</v>
      </c>
      <c r="BJ2538" s="138" t="e">
        <f>#N/A</f>
        <v>#N/A</v>
      </c>
      <c r="BK2538" s="138" t="e">
        <f>#N/A</f>
        <v>#N/A</v>
      </c>
      <c r="BL2538" s="138" t="e">
        <f>#N/A</f>
        <v>#N/A</v>
      </c>
      <c r="BM2538" s="138" t="e">
        <f>#N/A</f>
        <v>#N/A</v>
      </c>
      <c r="BN2538" s="26"/>
      <c r="BO2538" s="26"/>
      <c r="BP2538" s="26"/>
      <c r="BQ2538" s="38"/>
      <c r="BR2538" s="26"/>
      <c r="BS2538" s="26"/>
      <c r="BT2538" s="26"/>
      <c r="BU2538" s="26"/>
      <c r="BV2538" s="39"/>
    </row>
    <row r="2539" spans="1:74" ht="15" hidden="1" customHeight="1" thickBot="1">
      <c r="A2539" s="26">
        <v>2020</v>
      </c>
      <c r="B2539" s="67">
        <v>2535</v>
      </c>
      <c r="C2539" s="26" t="s">
        <v>129</v>
      </c>
      <c r="D2539" s="26" t="s">
        <v>4642</v>
      </c>
      <c r="E2539" s="26" t="s">
        <v>4643</v>
      </c>
      <c r="F2539" s="27">
        <v>44082</v>
      </c>
      <c r="G2539" s="67" t="s">
        <v>5080</v>
      </c>
      <c r="H2539" s="26" t="s">
        <v>4645</v>
      </c>
      <c r="I2539" s="26" t="s">
        <v>4645</v>
      </c>
      <c r="J2539" s="69" t="s">
        <v>4646</v>
      </c>
      <c r="K2539" s="26" t="s">
        <v>135</v>
      </c>
      <c r="L2539" s="26" t="s">
        <v>4647</v>
      </c>
      <c r="M2539" s="26" t="s">
        <v>137</v>
      </c>
      <c r="N2539" s="26" t="s">
        <v>138</v>
      </c>
      <c r="O2539" s="26" t="s">
        <v>138</v>
      </c>
      <c r="Q2539" s="30">
        <v>84</v>
      </c>
      <c r="R2539" s="30">
        <v>5350</v>
      </c>
      <c r="S2539" s="31" t="e">
        <f>#N/A</f>
        <v>#N/A</v>
      </c>
      <c r="T2539" s="30">
        <v>1243</v>
      </c>
      <c r="AB2539" s="33" t="e">
        <f>#N/A</f>
        <v>#N/A</v>
      </c>
      <c r="AC2539" s="30">
        <v>1400</v>
      </c>
      <c r="AD2539" s="30" t="e">
        <f>#N/A</f>
        <v>#N/A</v>
      </c>
      <c r="AE2539" s="34">
        <v>0.87830508474576274</v>
      </c>
      <c r="AG2539" s="30" t="e">
        <f>#N/A</f>
        <v>#N/A</v>
      </c>
      <c r="AH2539" s="30" t="e">
        <f>#N/A</f>
        <v>#N/A</v>
      </c>
      <c r="AI2539" s="30">
        <v>7392</v>
      </c>
      <c r="AJ2539" s="30">
        <v>7040</v>
      </c>
      <c r="AK2539" s="26" t="s">
        <v>139</v>
      </c>
      <c r="AL2539" s="26">
        <v>34</v>
      </c>
      <c r="AM2539" s="26" t="s">
        <v>4979</v>
      </c>
      <c r="AU2539" s="26" t="s">
        <v>4980</v>
      </c>
      <c r="AV2539" s="26" t="s">
        <v>4981</v>
      </c>
      <c r="AW2539" s="26" t="s">
        <v>4982</v>
      </c>
      <c r="BB2539" s="26" t="s">
        <v>4652</v>
      </c>
      <c r="BD2539" s="37">
        <v>44159</v>
      </c>
      <c r="BE2539" s="30">
        <v>36323</v>
      </c>
      <c r="BF2539" s="30">
        <v>51221</v>
      </c>
      <c r="BG2539" s="37" t="s">
        <v>4653</v>
      </c>
      <c r="BH2539" s="37" t="s">
        <v>4654</v>
      </c>
      <c r="BI2539" s="37" t="s">
        <v>4654</v>
      </c>
      <c r="BJ2539" s="138" t="e">
        <f>#N/A</f>
        <v>#N/A</v>
      </c>
      <c r="BK2539" s="138" t="e">
        <f>#N/A</f>
        <v>#N/A</v>
      </c>
      <c r="BL2539" s="138" t="e">
        <f>#N/A</f>
        <v>#N/A</v>
      </c>
      <c r="BM2539" s="138" t="e">
        <f>#N/A</f>
        <v>#N/A</v>
      </c>
      <c r="BN2539" s="26"/>
      <c r="BO2539" s="26"/>
      <c r="BP2539" s="26"/>
      <c r="BQ2539" s="38"/>
      <c r="BR2539" s="26"/>
      <c r="BS2539" s="26"/>
      <c r="BT2539" s="26"/>
      <c r="BU2539" s="26"/>
      <c r="BV2539" s="39"/>
    </row>
    <row r="2540" spans="1:74" ht="15" hidden="1" customHeight="1" thickBot="1">
      <c r="A2540" s="26">
        <v>2020</v>
      </c>
      <c r="B2540" s="67">
        <v>2536</v>
      </c>
      <c r="C2540" s="67" t="s">
        <v>129</v>
      </c>
      <c r="D2540" s="67" t="s">
        <v>4642</v>
      </c>
      <c r="E2540" s="67" t="s">
        <v>4643</v>
      </c>
      <c r="F2540" s="27">
        <v>44082</v>
      </c>
      <c r="G2540" s="67" t="s">
        <v>5081</v>
      </c>
      <c r="H2540" s="67" t="s">
        <v>4645</v>
      </c>
      <c r="I2540" s="67" t="s">
        <v>4645</v>
      </c>
      <c r="J2540" s="69" t="s">
        <v>4646</v>
      </c>
      <c r="K2540" s="67" t="s">
        <v>135</v>
      </c>
      <c r="L2540" s="67" t="s">
        <v>4647</v>
      </c>
      <c r="M2540" s="26" t="s">
        <v>137</v>
      </c>
      <c r="N2540" s="26" t="s">
        <v>138</v>
      </c>
      <c r="O2540" s="26" t="s">
        <v>138</v>
      </c>
      <c r="Q2540" s="30">
        <v>82</v>
      </c>
      <c r="R2540" s="30">
        <v>8030</v>
      </c>
      <c r="S2540" s="31" t="e">
        <f>#N/A</f>
        <v>#N/A</v>
      </c>
      <c r="T2540" s="30">
        <v>1654</v>
      </c>
      <c r="AB2540" s="33" t="e">
        <f>#N/A</f>
        <v>#N/A</v>
      </c>
      <c r="AC2540" s="30">
        <v>1400</v>
      </c>
      <c r="AD2540" s="30" t="e">
        <f>#N/A</f>
        <v>#N/A</v>
      </c>
      <c r="AE2540" s="34">
        <v>0.96</v>
      </c>
      <c r="AG2540" s="30" t="e">
        <f>#N/A</f>
        <v>#N/A</v>
      </c>
      <c r="AH2540" s="30" t="e">
        <f>#N/A</f>
        <v>#N/A</v>
      </c>
      <c r="AI2540" s="30">
        <v>11095.35</v>
      </c>
      <c r="AJ2540" s="30">
        <v>10567</v>
      </c>
      <c r="AK2540" s="26" t="s">
        <v>139</v>
      </c>
      <c r="AL2540" s="26">
        <v>34</v>
      </c>
      <c r="AM2540" s="26" t="s">
        <v>4979</v>
      </c>
      <c r="AU2540" s="26" t="s">
        <v>4980</v>
      </c>
      <c r="AV2540" s="26" t="s">
        <v>4981</v>
      </c>
      <c r="AW2540" s="26" t="s">
        <v>4982</v>
      </c>
      <c r="BB2540" s="26" t="s">
        <v>4652</v>
      </c>
      <c r="BD2540" s="37">
        <v>44159</v>
      </c>
      <c r="BE2540" s="30">
        <v>36323</v>
      </c>
      <c r="BF2540" s="30">
        <v>51221</v>
      </c>
      <c r="BG2540" s="37" t="s">
        <v>4653</v>
      </c>
      <c r="BH2540" s="37" t="s">
        <v>4654</v>
      </c>
      <c r="BI2540" s="37" t="s">
        <v>4654</v>
      </c>
      <c r="BJ2540" s="138" t="e">
        <f>#N/A</f>
        <v>#N/A</v>
      </c>
      <c r="BK2540" s="138" t="e">
        <f>#N/A</f>
        <v>#N/A</v>
      </c>
      <c r="BL2540" s="138" t="e">
        <f>#N/A</f>
        <v>#N/A</v>
      </c>
      <c r="BM2540" s="138" t="e">
        <f>#N/A</f>
        <v>#N/A</v>
      </c>
      <c r="BN2540" s="26"/>
      <c r="BO2540" s="26"/>
      <c r="BP2540" s="26"/>
      <c r="BQ2540" s="38"/>
      <c r="BR2540" s="26"/>
      <c r="BS2540" s="26"/>
      <c r="BT2540" s="26"/>
      <c r="BU2540" s="26"/>
      <c r="BV2540" s="39"/>
    </row>
    <row r="2541" spans="1:74" ht="15" hidden="1" customHeight="1" thickBot="1">
      <c r="A2541" s="26">
        <v>2020</v>
      </c>
      <c r="B2541" s="67">
        <v>2537</v>
      </c>
      <c r="C2541" s="26" t="s">
        <v>129</v>
      </c>
      <c r="D2541" s="26" t="s">
        <v>4642</v>
      </c>
      <c r="E2541" s="26" t="s">
        <v>4643</v>
      </c>
      <c r="F2541" s="27">
        <v>44082</v>
      </c>
      <c r="G2541" s="67" t="s">
        <v>5082</v>
      </c>
      <c r="H2541" s="26" t="s">
        <v>4645</v>
      </c>
      <c r="I2541" s="26" t="s">
        <v>4645</v>
      </c>
      <c r="J2541" s="69" t="s">
        <v>4646</v>
      </c>
      <c r="K2541" s="26" t="s">
        <v>135</v>
      </c>
      <c r="L2541" s="26" t="s">
        <v>4647</v>
      </c>
      <c r="M2541" s="26" t="s">
        <v>137</v>
      </c>
      <c r="N2541" s="26" t="s">
        <v>138</v>
      </c>
      <c r="O2541" s="26" t="s">
        <v>138</v>
      </c>
      <c r="Q2541" s="30">
        <v>82</v>
      </c>
      <c r="R2541" s="30">
        <v>7140</v>
      </c>
      <c r="S2541" s="31" t="e">
        <f>#N/A</f>
        <v>#N/A</v>
      </c>
      <c r="T2541" s="30">
        <v>1369</v>
      </c>
      <c r="AB2541" s="33" t="e">
        <f>#N/A</f>
        <v>#N/A</v>
      </c>
      <c r="AC2541" s="30">
        <v>1400</v>
      </c>
      <c r="AD2541" s="30" t="e">
        <f>#N/A</f>
        <v>#N/A</v>
      </c>
      <c r="AE2541" s="34">
        <v>0.96076923076923071</v>
      </c>
      <c r="AG2541" s="30" t="e">
        <f>#N/A</f>
        <v>#N/A</v>
      </c>
      <c r="AH2541" s="30" t="e">
        <f>#N/A</f>
        <v>#N/A</v>
      </c>
      <c r="AI2541" s="30">
        <v>9865.8000000000011</v>
      </c>
      <c r="AJ2541" s="30">
        <v>9396</v>
      </c>
      <c r="AK2541" s="26" t="s">
        <v>139</v>
      </c>
      <c r="AL2541" s="26">
        <v>34</v>
      </c>
      <c r="AM2541" s="26" t="s">
        <v>4979</v>
      </c>
      <c r="AU2541" s="26" t="s">
        <v>4980</v>
      </c>
      <c r="AV2541" s="26" t="s">
        <v>4981</v>
      </c>
      <c r="AW2541" s="26" t="s">
        <v>4982</v>
      </c>
      <c r="BB2541" s="26" t="s">
        <v>4652</v>
      </c>
      <c r="BD2541" s="37">
        <v>44159</v>
      </c>
      <c r="BE2541" s="30">
        <v>36323</v>
      </c>
      <c r="BF2541" s="30">
        <v>51221</v>
      </c>
      <c r="BG2541" s="37" t="s">
        <v>4653</v>
      </c>
      <c r="BH2541" s="37" t="s">
        <v>4654</v>
      </c>
      <c r="BI2541" s="37" t="s">
        <v>4654</v>
      </c>
      <c r="BJ2541" s="138" t="e">
        <f>#N/A</f>
        <v>#N/A</v>
      </c>
      <c r="BK2541" s="138" t="e">
        <f>#N/A</f>
        <v>#N/A</v>
      </c>
      <c r="BL2541" s="138" t="e">
        <f>#N/A</f>
        <v>#N/A</v>
      </c>
      <c r="BM2541" s="138" t="e">
        <f>#N/A</f>
        <v>#N/A</v>
      </c>
      <c r="BN2541" s="26"/>
      <c r="BO2541" s="26"/>
      <c r="BP2541" s="26"/>
      <c r="BQ2541" s="38"/>
      <c r="BR2541" s="26"/>
      <c r="BS2541" s="26"/>
      <c r="BT2541" s="26"/>
      <c r="BU2541" s="26"/>
      <c r="BV2541" s="39"/>
    </row>
    <row r="2542" spans="1:74" ht="15" hidden="1" customHeight="1" thickBot="1">
      <c r="A2542" s="26">
        <v>2020</v>
      </c>
      <c r="B2542" s="67">
        <v>2538</v>
      </c>
      <c r="C2542" s="67" t="s">
        <v>129</v>
      </c>
      <c r="D2542" s="67" t="s">
        <v>4642</v>
      </c>
      <c r="E2542" s="67" t="s">
        <v>4643</v>
      </c>
      <c r="F2542" s="27">
        <v>44082</v>
      </c>
      <c r="G2542" s="67" t="s">
        <v>5083</v>
      </c>
      <c r="H2542" s="67" t="s">
        <v>4645</v>
      </c>
      <c r="I2542" s="67" t="s">
        <v>4645</v>
      </c>
      <c r="J2542" s="69" t="s">
        <v>4646</v>
      </c>
      <c r="K2542" s="67" t="s">
        <v>135</v>
      </c>
      <c r="L2542" s="67" t="s">
        <v>4647</v>
      </c>
      <c r="M2542" s="26" t="s">
        <v>137</v>
      </c>
      <c r="N2542" s="26" t="s">
        <v>138</v>
      </c>
      <c r="O2542" s="26" t="s">
        <v>138</v>
      </c>
      <c r="Q2542" s="30">
        <v>83</v>
      </c>
      <c r="R2542" s="30">
        <v>8790</v>
      </c>
      <c r="S2542" s="31" t="e">
        <f>#N/A</f>
        <v>#N/A</v>
      </c>
      <c r="T2542" s="30">
        <v>1827</v>
      </c>
      <c r="AB2542" s="33" t="e">
        <f>#N/A</f>
        <v>#N/A</v>
      </c>
      <c r="AC2542" s="30">
        <v>1400</v>
      </c>
      <c r="AD2542" s="30" t="e">
        <f>#N/A</f>
        <v>#N/A</v>
      </c>
      <c r="AE2542" s="34">
        <v>0.78</v>
      </c>
      <c r="AG2542" s="30" t="e">
        <f>#N/A</f>
        <v>#N/A</v>
      </c>
      <c r="AH2542" s="30" t="e">
        <f>#N/A</f>
        <v>#N/A</v>
      </c>
      <c r="AI2542" s="30">
        <v>12145.35</v>
      </c>
      <c r="AJ2542" s="30">
        <v>11567</v>
      </c>
      <c r="AK2542" s="26" t="s">
        <v>139</v>
      </c>
      <c r="AL2542" s="26">
        <v>34</v>
      </c>
      <c r="AM2542" s="26" t="s">
        <v>4979</v>
      </c>
      <c r="AU2542" s="26" t="s">
        <v>4980</v>
      </c>
      <c r="AV2542" s="26" t="s">
        <v>4981</v>
      </c>
      <c r="AW2542" s="26" t="s">
        <v>4982</v>
      </c>
      <c r="BB2542" s="26" t="s">
        <v>4652</v>
      </c>
      <c r="BD2542" s="37">
        <v>44159</v>
      </c>
      <c r="BE2542" s="30">
        <v>36323</v>
      </c>
      <c r="BF2542" s="30">
        <v>51221</v>
      </c>
      <c r="BG2542" s="37" t="s">
        <v>4653</v>
      </c>
      <c r="BH2542" s="37" t="s">
        <v>4654</v>
      </c>
      <c r="BI2542" s="37" t="s">
        <v>4654</v>
      </c>
      <c r="BJ2542" s="138" t="e">
        <f>#N/A</f>
        <v>#N/A</v>
      </c>
      <c r="BK2542" s="138" t="e">
        <f>#N/A</f>
        <v>#N/A</v>
      </c>
      <c r="BL2542" s="138" t="e">
        <f>#N/A</f>
        <v>#N/A</v>
      </c>
      <c r="BM2542" s="138" t="e">
        <f>#N/A</f>
        <v>#N/A</v>
      </c>
      <c r="BN2542" s="26"/>
      <c r="BO2542" s="26"/>
      <c r="BP2542" s="26"/>
      <c r="BQ2542" s="38"/>
      <c r="BR2542" s="26"/>
      <c r="BS2542" s="26"/>
      <c r="BT2542" s="26"/>
      <c r="BU2542" s="26"/>
      <c r="BV2542" s="39"/>
    </row>
    <row r="2543" spans="1:74" ht="15" hidden="1" customHeight="1" thickBot="1">
      <c r="A2543" s="26">
        <v>2020</v>
      </c>
      <c r="B2543" s="67">
        <v>2539</v>
      </c>
      <c r="C2543" s="26" t="s">
        <v>129</v>
      </c>
      <c r="D2543" s="26" t="s">
        <v>4642</v>
      </c>
      <c r="E2543" s="26" t="s">
        <v>4643</v>
      </c>
      <c r="F2543" s="27">
        <v>44082</v>
      </c>
      <c r="G2543" s="67" t="s">
        <v>5084</v>
      </c>
      <c r="H2543" s="26" t="s">
        <v>4645</v>
      </c>
      <c r="I2543" s="26" t="s">
        <v>4645</v>
      </c>
      <c r="J2543" s="69" t="s">
        <v>4646</v>
      </c>
      <c r="K2543" s="26" t="s">
        <v>135</v>
      </c>
      <c r="L2543" s="26" t="s">
        <v>4647</v>
      </c>
      <c r="M2543" s="26" t="s">
        <v>137</v>
      </c>
      <c r="N2543" s="26" t="s">
        <v>138</v>
      </c>
      <c r="O2543" s="26" t="s">
        <v>138</v>
      </c>
      <c r="Q2543" s="30">
        <v>86</v>
      </c>
      <c r="R2543" s="30">
        <v>8400</v>
      </c>
      <c r="S2543" s="31" t="e">
        <f>#N/A</f>
        <v>#N/A</v>
      </c>
      <c r="T2543" s="30">
        <v>1545</v>
      </c>
      <c r="AB2543" s="33" t="e">
        <f>#N/A</f>
        <v>#N/A</v>
      </c>
      <c r="AC2543" s="30">
        <v>1400</v>
      </c>
      <c r="AD2543" s="30" t="e">
        <f>#N/A</f>
        <v>#N/A</v>
      </c>
      <c r="AE2543" s="34">
        <v>0.77661016949152539</v>
      </c>
      <c r="AG2543" s="30" t="e">
        <f>#N/A</f>
        <v>#N/A</v>
      </c>
      <c r="AH2543" s="30" t="e">
        <f>#N/A</f>
        <v>#N/A</v>
      </c>
      <c r="AI2543" s="30">
        <v>11606.7</v>
      </c>
      <c r="AJ2543" s="30">
        <v>11054</v>
      </c>
      <c r="AK2543" s="26" t="s">
        <v>139</v>
      </c>
      <c r="AL2543" s="26">
        <v>34</v>
      </c>
      <c r="AM2543" s="26" t="s">
        <v>4979</v>
      </c>
      <c r="AU2543" s="26" t="s">
        <v>4980</v>
      </c>
      <c r="AV2543" s="26" t="s">
        <v>4981</v>
      </c>
      <c r="AW2543" s="26" t="s">
        <v>4982</v>
      </c>
      <c r="BB2543" s="26" t="s">
        <v>4652</v>
      </c>
      <c r="BD2543" s="37">
        <v>44159</v>
      </c>
      <c r="BE2543" s="30">
        <v>36323</v>
      </c>
      <c r="BF2543" s="30">
        <v>51221</v>
      </c>
      <c r="BG2543" s="37" t="s">
        <v>4653</v>
      </c>
      <c r="BH2543" s="37" t="s">
        <v>4654</v>
      </c>
      <c r="BI2543" s="37" t="s">
        <v>4654</v>
      </c>
      <c r="BJ2543" s="138" t="e">
        <f>#N/A</f>
        <v>#N/A</v>
      </c>
      <c r="BK2543" s="138" t="e">
        <f>#N/A</f>
        <v>#N/A</v>
      </c>
      <c r="BL2543" s="138" t="e">
        <f>#N/A</f>
        <v>#N/A</v>
      </c>
      <c r="BM2543" s="138" t="e">
        <f>#N/A</f>
        <v>#N/A</v>
      </c>
      <c r="BN2543" s="26"/>
      <c r="BO2543" s="26"/>
      <c r="BP2543" s="26"/>
      <c r="BQ2543" s="38"/>
      <c r="BR2543" s="26"/>
      <c r="BS2543" s="26"/>
      <c r="BT2543" s="26"/>
      <c r="BU2543" s="26"/>
      <c r="BV2543" s="39"/>
    </row>
    <row r="2544" spans="1:74" ht="15" hidden="1" customHeight="1" thickBot="1">
      <c r="A2544" s="26">
        <v>2020</v>
      </c>
      <c r="B2544" s="67">
        <v>2540</v>
      </c>
      <c r="C2544" s="67" t="s">
        <v>129</v>
      </c>
      <c r="D2544" s="67" t="s">
        <v>4642</v>
      </c>
      <c r="E2544" s="67" t="s">
        <v>4643</v>
      </c>
      <c r="F2544" s="27">
        <v>44082</v>
      </c>
      <c r="G2544" s="67" t="s">
        <v>5085</v>
      </c>
      <c r="H2544" s="67" t="s">
        <v>4645</v>
      </c>
      <c r="I2544" s="67" t="s">
        <v>4645</v>
      </c>
      <c r="J2544" s="69" t="s">
        <v>4646</v>
      </c>
      <c r="K2544" s="67" t="s">
        <v>135</v>
      </c>
      <c r="L2544" s="67" t="s">
        <v>4647</v>
      </c>
      <c r="M2544" s="26" t="s">
        <v>137</v>
      </c>
      <c r="N2544" s="26" t="s">
        <v>138</v>
      </c>
      <c r="O2544" s="26" t="s">
        <v>138</v>
      </c>
      <c r="Q2544" s="30">
        <v>75</v>
      </c>
      <c r="R2544" s="30">
        <v>6500</v>
      </c>
      <c r="S2544" s="31" t="e">
        <f>#N/A</f>
        <v>#N/A</v>
      </c>
      <c r="T2544" s="30">
        <v>943</v>
      </c>
      <c r="AB2544" s="33" t="e">
        <f>#N/A</f>
        <v>#N/A</v>
      </c>
      <c r="AC2544" s="30">
        <v>1400</v>
      </c>
      <c r="AD2544" s="30" t="e">
        <f>#N/A</f>
        <v>#N/A</v>
      </c>
      <c r="AE2544" s="34">
        <v>0.81</v>
      </c>
      <c r="AF2544" s="35">
        <v>0.05</v>
      </c>
      <c r="AG2544" s="30" t="e">
        <f>#N/A</f>
        <v>#N/A</v>
      </c>
      <c r="AH2544" s="30" t="e">
        <f>#N/A</f>
        <v>#N/A</v>
      </c>
      <c r="AI2544" s="30">
        <v>8532.3000000000011</v>
      </c>
      <c r="AJ2544" s="30">
        <v>8126</v>
      </c>
      <c r="AK2544" s="26" t="s">
        <v>139</v>
      </c>
      <c r="AL2544" s="26">
        <v>34</v>
      </c>
      <c r="AM2544" s="26" t="s">
        <v>4979</v>
      </c>
      <c r="AU2544" s="26" t="s">
        <v>4980</v>
      </c>
      <c r="AV2544" s="26" t="s">
        <v>4981</v>
      </c>
      <c r="AW2544" s="26" t="s">
        <v>4982</v>
      </c>
      <c r="BB2544" s="26" t="s">
        <v>4652</v>
      </c>
      <c r="BD2544" s="37">
        <v>44159</v>
      </c>
      <c r="BE2544" s="30">
        <v>36323</v>
      </c>
      <c r="BF2544" s="30">
        <v>51221</v>
      </c>
      <c r="BG2544" s="37" t="s">
        <v>4653</v>
      </c>
      <c r="BH2544" s="37" t="s">
        <v>4654</v>
      </c>
      <c r="BI2544" s="37" t="s">
        <v>4654</v>
      </c>
      <c r="BJ2544" s="138" t="e">
        <f>#N/A</f>
        <v>#N/A</v>
      </c>
      <c r="BK2544" s="138" t="e">
        <f>#N/A</f>
        <v>#N/A</v>
      </c>
      <c r="BL2544" s="138" t="e">
        <f>#N/A</f>
        <v>#N/A</v>
      </c>
      <c r="BM2544" s="138" t="e">
        <f>#N/A</f>
        <v>#N/A</v>
      </c>
      <c r="BN2544" s="26"/>
      <c r="BO2544" s="26"/>
      <c r="BP2544" s="26"/>
      <c r="BQ2544" s="38"/>
      <c r="BR2544" s="26"/>
      <c r="BS2544" s="26"/>
      <c r="BT2544" s="26"/>
      <c r="BU2544" s="26"/>
      <c r="BV2544" s="39"/>
    </row>
    <row r="2545" spans="1:74" ht="15" hidden="1" customHeight="1" thickBot="1">
      <c r="A2545" s="26">
        <v>2020</v>
      </c>
      <c r="B2545" s="67">
        <v>2541</v>
      </c>
      <c r="C2545" s="26" t="s">
        <v>129</v>
      </c>
      <c r="D2545" s="26" t="s">
        <v>4642</v>
      </c>
      <c r="E2545" s="26" t="s">
        <v>4643</v>
      </c>
      <c r="F2545" s="27">
        <v>44082</v>
      </c>
      <c r="G2545" s="67" t="s">
        <v>5086</v>
      </c>
      <c r="H2545" s="26" t="s">
        <v>4645</v>
      </c>
      <c r="I2545" s="26" t="s">
        <v>4645</v>
      </c>
      <c r="J2545" s="69" t="s">
        <v>4646</v>
      </c>
      <c r="K2545" s="26" t="s">
        <v>135</v>
      </c>
      <c r="L2545" s="26" t="s">
        <v>4647</v>
      </c>
      <c r="M2545" s="26" t="s">
        <v>137</v>
      </c>
      <c r="N2545" s="26" t="s">
        <v>138</v>
      </c>
      <c r="O2545" s="26" t="s">
        <v>138</v>
      </c>
      <c r="Q2545" s="30">
        <v>78</v>
      </c>
      <c r="R2545" s="30">
        <v>7440</v>
      </c>
      <c r="S2545" s="31" t="e">
        <f>#N/A</f>
        <v>#N/A</v>
      </c>
      <c r="T2545" s="30">
        <v>1520</v>
      </c>
      <c r="AB2545" s="33" t="e">
        <f>#N/A</f>
        <v>#N/A</v>
      </c>
      <c r="AC2545" s="30">
        <v>1400</v>
      </c>
      <c r="AD2545" s="30" t="e">
        <f>#N/A</f>
        <v>#N/A</v>
      </c>
      <c r="AE2545" s="34">
        <v>0.81333333333333335</v>
      </c>
      <c r="AG2545" s="30" t="e">
        <f>#N/A</f>
        <v>#N/A</v>
      </c>
      <c r="AH2545" s="30" t="e">
        <f>#N/A</f>
        <v>#N/A</v>
      </c>
      <c r="AI2545" s="30">
        <v>10280.550000000001</v>
      </c>
      <c r="AJ2545" s="30">
        <v>9791</v>
      </c>
      <c r="AK2545" s="26" t="s">
        <v>139</v>
      </c>
      <c r="AL2545" s="26">
        <v>34</v>
      </c>
      <c r="AM2545" s="26" t="s">
        <v>4979</v>
      </c>
      <c r="AU2545" s="26" t="s">
        <v>4980</v>
      </c>
      <c r="AV2545" s="26" t="s">
        <v>4981</v>
      </c>
      <c r="AW2545" s="26" t="s">
        <v>4982</v>
      </c>
      <c r="BB2545" s="26" t="s">
        <v>4652</v>
      </c>
      <c r="BD2545" s="37">
        <v>44159</v>
      </c>
      <c r="BE2545" s="30">
        <v>36323</v>
      </c>
      <c r="BF2545" s="30">
        <v>51221</v>
      </c>
      <c r="BG2545" s="37" t="s">
        <v>4653</v>
      </c>
      <c r="BH2545" s="37" t="s">
        <v>4654</v>
      </c>
      <c r="BI2545" s="37" t="s">
        <v>4654</v>
      </c>
      <c r="BJ2545" s="138" t="e">
        <f>#N/A</f>
        <v>#N/A</v>
      </c>
      <c r="BK2545" s="138" t="e">
        <f>#N/A</f>
        <v>#N/A</v>
      </c>
      <c r="BL2545" s="138" t="e">
        <f>#N/A</f>
        <v>#N/A</v>
      </c>
      <c r="BM2545" s="138" t="e">
        <f>#N/A</f>
        <v>#N/A</v>
      </c>
      <c r="BN2545" s="26"/>
      <c r="BO2545" s="26"/>
      <c r="BP2545" s="26"/>
      <c r="BQ2545" s="38"/>
      <c r="BR2545" s="26"/>
      <c r="BS2545" s="26"/>
      <c r="BT2545" s="26"/>
      <c r="BU2545" s="26"/>
      <c r="BV2545" s="39"/>
    </row>
    <row r="2546" spans="1:74" ht="15" hidden="1" customHeight="1" thickBot="1">
      <c r="A2546" s="26">
        <v>2020</v>
      </c>
      <c r="B2546" s="67">
        <v>2542</v>
      </c>
      <c r="C2546" s="67" t="s">
        <v>129</v>
      </c>
      <c r="D2546" s="67" t="s">
        <v>4642</v>
      </c>
      <c r="E2546" s="67" t="s">
        <v>4643</v>
      </c>
      <c r="F2546" s="27">
        <v>44082</v>
      </c>
      <c r="G2546" s="67" t="s">
        <v>5087</v>
      </c>
      <c r="H2546" s="67" t="s">
        <v>4645</v>
      </c>
      <c r="I2546" s="67" t="s">
        <v>4645</v>
      </c>
      <c r="J2546" s="69" t="s">
        <v>4646</v>
      </c>
      <c r="K2546" s="67" t="s">
        <v>135</v>
      </c>
      <c r="L2546" s="67" t="s">
        <v>4647</v>
      </c>
      <c r="M2546" s="26" t="s">
        <v>137</v>
      </c>
      <c r="N2546" s="26" t="s">
        <v>138</v>
      </c>
      <c r="O2546" s="26" t="s">
        <v>138</v>
      </c>
      <c r="Q2546" s="30">
        <v>85</v>
      </c>
      <c r="R2546" s="30">
        <v>9460</v>
      </c>
      <c r="S2546" s="31" t="e">
        <f>#N/A</f>
        <v>#N/A</v>
      </c>
      <c r="T2546" s="30">
        <v>2283</v>
      </c>
      <c r="AB2546" s="33" t="e">
        <f>#N/A</f>
        <v>#N/A</v>
      </c>
      <c r="AC2546" s="30">
        <v>1400</v>
      </c>
      <c r="AD2546" s="30" t="e">
        <f>#N/A</f>
        <v>#N/A</v>
      </c>
      <c r="AE2546" s="34">
        <v>0.53</v>
      </c>
      <c r="AG2546" s="30" t="e">
        <f>#N/A</f>
        <v>#N/A</v>
      </c>
      <c r="AH2546" s="30" t="e">
        <f>#N/A</f>
        <v>#N/A</v>
      </c>
      <c r="AI2546" s="30">
        <v>13071.45</v>
      </c>
      <c r="AJ2546" s="30">
        <v>12449</v>
      </c>
      <c r="AK2546" s="26" t="s">
        <v>139</v>
      </c>
      <c r="AL2546" s="26">
        <v>34</v>
      </c>
      <c r="AM2546" s="26" t="s">
        <v>4979</v>
      </c>
      <c r="AU2546" s="26" t="s">
        <v>4980</v>
      </c>
      <c r="AV2546" s="26" t="s">
        <v>4981</v>
      </c>
      <c r="AW2546" s="26" t="s">
        <v>4982</v>
      </c>
      <c r="BB2546" s="26" t="s">
        <v>4652</v>
      </c>
      <c r="BD2546" s="37">
        <v>44159</v>
      </c>
      <c r="BE2546" s="30">
        <v>36323</v>
      </c>
      <c r="BF2546" s="30">
        <v>51221</v>
      </c>
      <c r="BG2546" s="37" t="s">
        <v>4653</v>
      </c>
      <c r="BH2546" s="37" t="s">
        <v>4654</v>
      </c>
      <c r="BI2546" s="37" t="s">
        <v>4654</v>
      </c>
      <c r="BJ2546" s="138" t="e">
        <f>#N/A</f>
        <v>#N/A</v>
      </c>
      <c r="BK2546" s="138" t="e">
        <f>#N/A</f>
        <v>#N/A</v>
      </c>
      <c r="BL2546" s="138" t="e">
        <f>#N/A</f>
        <v>#N/A</v>
      </c>
      <c r="BM2546" s="138" t="e">
        <f>#N/A</f>
        <v>#N/A</v>
      </c>
      <c r="BN2546" s="26"/>
      <c r="BO2546" s="26"/>
      <c r="BP2546" s="26"/>
      <c r="BQ2546" s="38"/>
      <c r="BR2546" s="26"/>
      <c r="BS2546" s="26"/>
      <c r="BT2546" s="26"/>
      <c r="BU2546" s="26"/>
      <c r="BV2546" s="39"/>
    </row>
    <row r="2547" spans="1:74" ht="15" hidden="1" customHeight="1" thickBot="1">
      <c r="A2547" s="26">
        <v>2020</v>
      </c>
      <c r="B2547" s="67">
        <v>2543</v>
      </c>
      <c r="C2547" s="26" t="s">
        <v>129</v>
      </c>
      <c r="D2547" s="26" t="s">
        <v>4642</v>
      </c>
      <c r="E2547" s="26" t="s">
        <v>4643</v>
      </c>
      <c r="F2547" s="27">
        <v>44082</v>
      </c>
      <c r="G2547" s="67" t="s">
        <v>5088</v>
      </c>
      <c r="H2547" s="26" t="s">
        <v>4645</v>
      </c>
      <c r="I2547" s="26" t="s">
        <v>4645</v>
      </c>
      <c r="J2547" s="69" t="s">
        <v>4646</v>
      </c>
      <c r="K2547" s="26" t="s">
        <v>135</v>
      </c>
      <c r="L2547" s="26" t="s">
        <v>4647</v>
      </c>
      <c r="M2547" s="26" t="s">
        <v>137</v>
      </c>
      <c r="N2547" s="26" t="s">
        <v>138</v>
      </c>
      <c r="O2547" s="26" t="s">
        <v>138</v>
      </c>
      <c r="Q2547" s="30">
        <v>83</v>
      </c>
      <c r="R2547" s="30">
        <v>8990</v>
      </c>
      <c r="S2547" s="31" t="e">
        <f>#N/A</f>
        <v>#N/A</v>
      </c>
      <c r="T2547" s="30">
        <v>1836</v>
      </c>
      <c r="AB2547" s="33" t="e">
        <f>#N/A</f>
        <v>#N/A</v>
      </c>
      <c r="AC2547" s="30">
        <v>1400</v>
      </c>
      <c r="AD2547" s="30" t="e">
        <f>#N/A</f>
        <v>#N/A</v>
      </c>
      <c r="AE2547" s="34">
        <v>0.53384615384615386</v>
      </c>
      <c r="AG2547" s="30" t="e">
        <f>#N/A</f>
        <v>#N/A</v>
      </c>
      <c r="AH2547" s="30" t="e">
        <f>#N/A</f>
        <v>#N/A</v>
      </c>
      <c r="AI2547" s="30">
        <v>12421.5</v>
      </c>
      <c r="AJ2547" s="30">
        <v>11830</v>
      </c>
      <c r="AK2547" s="26" t="s">
        <v>139</v>
      </c>
      <c r="AL2547" s="26">
        <v>34</v>
      </c>
      <c r="AM2547" s="26" t="s">
        <v>4979</v>
      </c>
      <c r="AU2547" s="26" t="s">
        <v>4980</v>
      </c>
      <c r="AV2547" s="26" t="s">
        <v>4981</v>
      </c>
      <c r="AW2547" s="26" t="s">
        <v>4982</v>
      </c>
      <c r="BB2547" s="26" t="s">
        <v>4652</v>
      </c>
      <c r="BD2547" s="37">
        <v>44159</v>
      </c>
      <c r="BE2547" s="30">
        <v>36323</v>
      </c>
      <c r="BF2547" s="30">
        <v>51221</v>
      </c>
      <c r="BG2547" s="37" t="s">
        <v>4653</v>
      </c>
      <c r="BH2547" s="37" t="s">
        <v>4654</v>
      </c>
      <c r="BI2547" s="37" t="s">
        <v>4654</v>
      </c>
      <c r="BJ2547" s="138" t="e">
        <f>#N/A</f>
        <v>#N/A</v>
      </c>
      <c r="BK2547" s="138" t="e">
        <f>#N/A</f>
        <v>#N/A</v>
      </c>
      <c r="BL2547" s="138" t="e">
        <f>#N/A</f>
        <v>#N/A</v>
      </c>
      <c r="BM2547" s="138" t="e">
        <f>#N/A</f>
        <v>#N/A</v>
      </c>
      <c r="BN2547" s="26"/>
      <c r="BO2547" s="26"/>
      <c r="BP2547" s="26"/>
      <c r="BQ2547" s="38"/>
      <c r="BR2547" s="26"/>
      <c r="BS2547" s="26"/>
      <c r="BT2547" s="26"/>
      <c r="BU2547" s="26"/>
      <c r="BV2547" s="39"/>
    </row>
    <row r="2548" spans="1:74" ht="15" hidden="1" customHeight="1" thickBot="1">
      <c r="A2548" s="26">
        <v>2020</v>
      </c>
      <c r="B2548" s="67">
        <v>2544</v>
      </c>
      <c r="C2548" s="67" t="s">
        <v>129</v>
      </c>
      <c r="D2548" s="67" t="s">
        <v>4642</v>
      </c>
      <c r="E2548" s="67" t="s">
        <v>4643</v>
      </c>
      <c r="F2548" s="27">
        <v>44082</v>
      </c>
      <c r="G2548" s="67" t="s">
        <v>5089</v>
      </c>
      <c r="H2548" s="67" t="s">
        <v>4645</v>
      </c>
      <c r="I2548" s="67" t="s">
        <v>4645</v>
      </c>
      <c r="J2548" s="69" t="s">
        <v>4646</v>
      </c>
      <c r="K2548" s="67" t="s">
        <v>135</v>
      </c>
      <c r="L2548" s="67" t="s">
        <v>4647</v>
      </c>
      <c r="M2548" s="26" t="s">
        <v>137</v>
      </c>
      <c r="N2548" s="26" t="s">
        <v>138</v>
      </c>
      <c r="O2548" s="26" t="s">
        <v>138</v>
      </c>
      <c r="Q2548" s="30">
        <v>83</v>
      </c>
      <c r="R2548" s="30">
        <v>7660</v>
      </c>
      <c r="S2548" s="31" t="e">
        <f>#N/A</f>
        <v>#N/A</v>
      </c>
      <c r="T2548" s="30">
        <v>1612</v>
      </c>
      <c r="AB2548" s="33" t="e">
        <f>#N/A</f>
        <v>#N/A</v>
      </c>
      <c r="AC2548" s="30">
        <v>1400</v>
      </c>
      <c r="AD2548" s="30" t="e">
        <f>#N/A</f>
        <v>#N/A</v>
      </c>
      <c r="AE2548" s="34">
        <v>0.9</v>
      </c>
      <c r="AG2548" s="30" t="e">
        <f>#N/A</f>
        <v>#N/A</v>
      </c>
      <c r="AH2548" s="30" t="e">
        <f>#N/A</f>
        <v>#N/A</v>
      </c>
      <c r="AI2548" s="30">
        <v>10584</v>
      </c>
      <c r="AJ2548" s="30">
        <v>10080</v>
      </c>
      <c r="AK2548" s="26" t="s">
        <v>139</v>
      </c>
      <c r="AL2548" s="26">
        <v>34</v>
      </c>
      <c r="AM2548" s="26" t="s">
        <v>4979</v>
      </c>
      <c r="AU2548" s="26" t="s">
        <v>4980</v>
      </c>
      <c r="AV2548" s="26" t="s">
        <v>4981</v>
      </c>
      <c r="AW2548" s="26" t="s">
        <v>4982</v>
      </c>
      <c r="BB2548" s="26" t="s">
        <v>4652</v>
      </c>
      <c r="BD2548" s="37">
        <v>44159</v>
      </c>
      <c r="BE2548" s="30">
        <v>36323</v>
      </c>
      <c r="BF2548" s="30">
        <v>51221</v>
      </c>
      <c r="BG2548" s="37" t="s">
        <v>4653</v>
      </c>
      <c r="BH2548" s="37" t="s">
        <v>4654</v>
      </c>
      <c r="BI2548" s="37" t="s">
        <v>4654</v>
      </c>
      <c r="BJ2548" s="138" t="e">
        <f>#N/A</f>
        <v>#N/A</v>
      </c>
      <c r="BK2548" s="138" t="e">
        <f>#N/A</f>
        <v>#N/A</v>
      </c>
      <c r="BL2548" s="138" t="e">
        <f>#N/A</f>
        <v>#N/A</v>
      </c>
      <c r="BM2548" s="138" t="e">
        <f>#N/A</f>
        <v>#N/A</v>
      </c>
      <c r="BN2548" s="26"/>
      <c r="BO2548" s="26"/>
      <c r="BP2548" s="26"/>
      <c r="BQ2548" s="38"/>
      <c r="BR2548" s="26"/>
      <c r="BS2548" s="26"/>
      <c r="BT2548" s="26"/>
      <c r="BU2548" s="26"/>
      <c r="BV2548" s="39"/>
    </row>
    <row r="2549" spans="1:74" ht="15" hidden="1" customHeight="1" thickBot="1">
      <c r="A2549" s="26">
        <v>2020</v>
      </c>
      <c r="B2549" s="67">
        <v>2545</v>
      </c>
      <c r="C2549" s="26" t="s">
        <v>129</v>
      </c>
      <c r="D2549" s="26" t="s">
        <v>4642</v>
      </c>
      <c r="E2549" s="26" t="s">
        <v>4643</v>
      </c>
      <c r="F2549" s="27">
        <v>44082</v>
      </c>
      <c r="G2549" s="67" t="s">
        <v>5090</v>
      </c>
      <c r="H2549" s="26" t="s">
        <v>4645</v>
      </c>
      <c r="I2549" s="26" t="s">
        <v>4645</v>
      </c>
      <c r="J2549" s="69" t="s">
        <v>4646</v>
      </c>
      <c r="K2549" s="26" t="s">
        <v>135</v>
      </c>
      <c r="L2549" s="26" t="s">
        <v>4647</v>
      </c>
      <c r="M2549" s="26" t="s">
        <v>137</v>
      </c>
      <c r="N2549" s="26" t="s">
        <v>138</v>
      </c>
      <c r="O2549" s="26" t="s">
        <v>138</v>
      </c>
      <c r="Q2549" s="30">
        <v>76</v>
      </c>
      <c r="R2549" s="30">
        <v>6800</v>
      </c>
      <c r="S2549" s="31" t="e">
        <f>#N/A</f>
        <v>#N/A</v>
      </c>
      <c r="T2549" s="30">
        <v>1335</v>
      </c>
      <c r="AB2549" s="33" t="e">
        <f>#N/A</f>
        <v>#N/A</v>
      </c>
      <c r="AC2549" s="30">
        <v>1400</v>
      </c>
      <c r="AD2549" s="30" t="e">
        <f>#N/A</f>
        <v>#N/A</v>
      </c>
      <c r="AE2549" s="34">
        <v>0.90452830188679245</v>
      </c>
      <c r="AG2549" s="30" t="e">
        <f>#N/A</f>
        <v>#N/A</v>
      </c>
      <c r="AH2549" s="30" t="e">
        <f>#N/A</f>
        <v>#N/A</v>
      </c>
      <c r="AI2549" s="30">
        <v>9395.4</v>
      </c>
      <c r="AJ2549" s="30">
        <v>8948</v>
      </c>
      <c r="AK2549" s="26" t="s">
        <v>139</v>
      </c>
      <c r="AL2549" s="26">
        <v>34</v>
      </c>
      <c r="AM2549" s="26" t="s">
        <v>4979</v>
      </c>
      <c r="AU2549" s="26" t="s">
        <v>4980</v>
      </c>
      <c r="AV2549" s="26" t="s">
        <v>4981</v>
      </c>
      <c r="AW2549" s="26" t="s">
        <v>4982</v>
      </c>
      <c r="BB2549" s="26" t="s">
        <v>4652</v>
      </c>
      <c r="BD2549" s="37">
        <v>44159</v>
      </c>
      <c r="BE2549" s="30">
        <v>36323</v>
      </c>
      <c r="BF2549" s="30">
        <v>51221</v>
      </c>
      <c r="BG2549" s="37" t="s">
        <v>4653</v>
      </c>
      <c r="BH2549" s="37" t="s">
        <v>4654</v>
      </c>
      <c r="BI2549" s="37" t="s">
        <v>4654</v>
      </c>
      <c r="BJ2549" s="138" t="e">
        <f>#N/A</f>
        <v>#N/A</v>
      </c>
      <c r="BK2549" s="138" t="e">
        <f>#N/A</f>
        <v>#N/A</v>
      </c>
      <c r="BL2549" s="138" t="e">
        <f>#N/A</f>
        <v>#N/A</v>
      </c>
      <c r="BM2549" s="138" t="e">
        <f>#N/A</f>
        <v>#N/A</v>
      </c>
      <c r="BN2549" s="26"/>
      <c r="BO2549" s="26"/>
      <c r="BP2549" s="26"/>
      <c r="BQ2549" s="38"/>
      <c r="BR2549" s="26"/>
      <c r="BS2549" s="26"/>
      <c r="BT2549" s="26"/>
      <c r="BU2549" s="26"/>
      <c r="BV2549" s="39"/>
    </row>
    <row r="2550" spans="1:74" ht="15" hidden="1" customHeight="1" thickBot="1">
      <c r="A2550" s="26">
        <v>2020</v>
      </c>
      <c r="B2550" s="67">
        <v>2546</v>
      </c>
      <c r="C2550" s="67" t="s">
        <v>129</v>
      </c>
      <c r="D2550" s="67" t="s">
        <v>4642</v>
      </c>
      <c r="E2550" s="67" t="s">
        <v>4643</v>
      </c>
      <c r="F2550" s="27">
        <v>44082</v>
      </c>
      <c r="G2550" s="67" t="s">
        <v>5091</v>
      </c>
      <c r="H2550" s="67" t="s">
        <v>4645</v>
      </c>
      <c r="I2550" s="67" t="s">
        <v>4645</v>
      </c>
      <c r="J2550" s="69" t="s">
        <v>4646</v>
      </c>
      <c r="K2550" s="67" t="s">
        <v>135</v>
      </c>
      <c r="L2550" s="67" t="s">
        <v>4647</v>
      </c>
      <c r="M2550" s="26" t="s">
        <v>137</v>
      </c>
      <c r="N2550" s="26" t="s">
        <v>138</v>
      </c>
      <c r="O2550" s="26" t="s">
        <v>138</v>
      </c>
      <c r="Q2550" s="30">
        <v>81</v>
      </c>
      <c r="R2550" s="30">
        <v>8600</v>
      </c>
      <c r="S2550" s="31" t="e">
        <f>#N/A</f>
        <v>#N/A</v>
      </c>
      <c r="T2550" s="30">
        <v>1749</v>
      </c>
      <c r="AB2550" s="33" t="e">
        <f>#N/A</f>
        <v>#N/A</v>
      </c>
      <c r="AC2550" s="30">
        <v>1400</v>
      </c>
      <c r="AD2550" s="30" t="e">
        <f>#N/A</f>
        <v>#N/A</v>
      </c>
      <c r="AE2550" s="34">
        <v>0.86</v>
      </c>
      <c r="AG2550" s="30" t="e">
        <f>#N/A</f>
        <v>#N/A</v>
      </c>
      <c r="AH2550" s="30" t="e">
        <f>#N/A</f>
        <v>#N/A</v>
      </c>
      <c r="AI2550" s="30">
        <v>11882.85</v>
      </c>
      <c r="AJ2550" s="30">
        <v>11317</v>
      </c>
      <c r="AK2550" s="26" t="s">
        <v>139</v>
      </c>
      <c r="AL2550" s="26">
        <v>34</v>
      </c>
      <c r="AM2550" s="26" t="s">
        <v>4979</v>
      </c>
      <c r="AU2550" s="26" t="s">
        <v>4980</v>
      </c>
      <c r="AV2550" s="26" t="s">
        <v>4981</v>
      </c>
      <c r="AW2550" s="26" t="s">
        <v>4982</v>
      </c>
      <c r="BB2550" s="26" t="s">
        <v>4652</v>
      </c>
      <c r="BD2550" s="37">
        <v>44159</v>
      </c>
      <c r="BE2550" s="30">
        <v>36323</v>
      </c>
      <c r="BF2550" s="30">
        <v>51221</v>
      </c>
      <c r="BG2550" s="37" t="s">
        <v>4653</v>
      </c>
      <c r="BH2550" s="37" t="s">
        <v>4654</v>
      </c>
      <c r="BI2550" s="37" t="s">
        <v>4654</v>
      </c>
      <c r="BJ2550" s="138" t="e">
        <f>#N/A</f>
        <v>#N/A</v>
      </c>
      <c r="BK2550" s="138" t="e">
        <f>#N/A</f>
        <v>#N/A</v>
      </c>
      <c r="BL2550" s="138" t="e">
        <f>#N/A</f>
        <v>#N/A</v>
      </c>
      <c r="BM2550" s="138" t="e">
        <f>#N/A</f>
        <v>#N/A</v>
      </c>
      <c r="BN2550" s="26"/>
      <c r="BO2550" s="26"/>
      <c r="BP2550" s="26"/>
      <c r="BQ2550" s="38"/>
      <c r="BR2550" s="26"/>
      <c r="BS2550" s="26"/>
      <c r="BT2550" s="26"/>
      <c r="BU2550" s="26"/>
      <c r="BV2550" s="39"/>
    </row>
    <row r="2551" spans="1:74" ht="15" hidden="1" customHeight="1" thickBot="1">
      <c r="A2551" s="26">
        <v>2020</v>
      </c>
      <c r="B2551" s="67">
        <v>2547</v>
      </c>
      <c r="C2551" s="26" t="s">
        <v>129</v>
      </c>
      <c r="D2551" s="26" t="s">
        <v>4642</v>
      </c>
      <c r="E2551" s="26" t="s">
        <v>4643</v>
      </c>
      <c r="F2551" s="27">
        <v>44082</v>
      </c>
      <c r="G2551" s="67" t="s">
        <v>5092</v>
      </c>
      <c r="H2551" s="26" t="s">
        <v>4645</v>
      </c>
      <c r="I2551" s="26" t="s">
        <v>4645</v>
      </c>
      <c r="J2551" s="69" t="s">
        <v>4646</v>
      </c>
      <c r="K2551" s="26" t="s">
        <v>135</v>
      </c>
      <c r="L2551" s="26" t="s">
        <v>4647</v>
      </c>
      <c r="M2551" s="26" t="s">
        <v>137</v>
      </c>
      <c r="N2551" s="26" t="s">
        <v>138</v>
      </c>
      <c r="O2551" s="26" t="s">
        <v>138</v>
      </c>
      <c r="Q2551" s="30">
        <v>81</v>
      </c>
      <c r="R2551" s="30">
        <v>7880</v>
      </c>
      <c r="S2551" s="31" t="e">
        <f>#N/A</f>
        <v>#N/A</v>
      </c>
      <c r="T2551" s="30">
        <v>1607</v>
      </c>
      <c r="AB2551" s="33" t="e">
        <f>#N/A</f>
        <v>#N/A</v>
      </c>
      <c r="AC2551" s="30">
        <v>1400</v>
      </c>
      <c r="AD2551" s="30" t="e">
        <f>#N/A</f>
        <v>#N/A</v>
      </c>
      <c r="AE2551" s="34">
        <v>0.85499999999999998</v>
      </c>
      <c r="AG2551" s="30" t="e">
        <f>#N/A</f>
        <v>#N/A</v>
      </c>
      <c r="AH2551" s="30" t="e">
        <f>#N/A</f>
        <v>#N/A</v>
      </c>
      <c r="AI2551" s="30">
        <v>10888.5</v>
      </c>
      <c r="AJ2551" s="30">
        <v>10370</v>
      </c>
      <c r="AK2551" s="26" t="s">
        <v>139</v>
      </c>
      <c r="AL2551" s="26">
        <v>34</v>
      </c>
      <c r="AM2551" s="26" t="s">
        <v>4979</v>
      </c>
      <c r="AU2551" s="26" t="s">
        <v>4980</v>
      </c>
      <c r="AV2551" s="26" t="s">
        <v>4981</v>
      </c>
      <c r="AW2551" s="26" t="s">
        <v>4982</v>
      </c>
      <c r="BB2551" s="26" t="s">
        <v>4652</v>
      </c>
      <c r="BD2551" s="37">
        <v>44159</v>
      </c>
      <c r="BE2551" s="30">
        <v>36323</v>
      </c>
      <c r="BF2551" s="30">
        <v>51221</v>
      </c>
      <c r="BG2551" s="37" t="s">
        <v>4653</v>
      </c>
      <c r="BH2551" s="37" t="s">
        <v>4654</v>
      </c>
      <c r="BI2551" s="37" t="s">
        <v>4654</v>
      </c>
      <c r="BJ2551" s="138" t="e">
        <f>#N/A</f>
        <v>#N/A</v>
      </c>
      <c r="BK2551" s="138" t="e">
        <f>#N/A</f>
        <v>#N/A</v>
      </c>
      <c r="BL2551" s="138" t="e">
        <f>#N/A</f>
        <v>#N/A</v>
      </c>
      <c r="BM2551" s="138" t="e">
        <f>#N/A</f>
        <v>#N/A</v>
      </c>
      <c r="BN2551" s="26"/>
      <c r="BO2551" s="26"/>
      <c r="BP2551" s="26"/>
      <c r="BQ2551" s="38"/>
      <c r="BR2551" s="26"/>
      <c r="BS2551" s="26"/>
      <c r="BT2551" s="26"/>
      <c r="BU2551" s="26"/>
      <c r="BV2551" s="39"/>
    </row>
    <row r="2552" spans="1:74" ht="15" hidden="1" customHeight="1" thickBot="1">
      <c r="A2552" s="26">
        <v>2020</v>
      </c>
      <c r="B2552" s="67">
        <v>2548</v>
      </c>
      <c r="C2552" s="67" t="s">
        <v>129</v>
      </c>
      <c r="D2552" s="67" t="s">
        <v>4642</v>
      </c>
      <c r="E2552" s="67" t="s">
        <v>4643</v>
      </c>
      <c r="F2552" s="27">
        <v>44082</v>
      </c>
      <c r="G2552" s="67" t="s">
        <v>5093</v>
      </c>
      <c r="H2552" s="67" t="s">
        <v>4645</v>
      </c>
      <c r="I2552" s="67" t="s">
        <v>4645</v>
      </c>
      <c r="J2552" s="69" t="s">
        <v>4646</v>
      </c>
      <c r="K2552" s="67" t="s">
        <v>135</v>
      </c>
      <c r="L2552" s="67" t="s">
        <v>4647</v>
      </c>
      <c r="M2552" s="26" t="s">
        <v>137</v>
      </c>
      <c r="N2552" s="26" t="s">
        <v>138</v>
      </c>
      <c r="O2552" s="26" t="s">
        <v>138</v>
      </c>
      <c r="Q2552" s="30">
        <v>75</v>
      </c>
      <c r="R2552" s="30">
        <v>6890</v>
      </c>
      <c r="S2552" s="31" t="e">
        <f>#N/A</f>
        <v>#N/A</v>
      </c>
      <c r="T2552" s="30">
        <v>1582</v>
      </c>
      <c r="AB2552" s="33" t="e">
        <f>#N/A</f>
        <v>#N/A</v>
      </c>
      <c r="AC2552" s="30">
        <v>1400</v>
      </c>
      <c r="AD2552" s="30" t="e">
        <f>#N/A</f>
        <v>#N/A</v>
      </c>
      <c r="AE2552" s="34">
        <v>0.96</v>
      </c>
      <c r="AG2552" s="30" t="e">
        <f>#N/A</f>
        <v>#N/A</v>
      </c>
      <c r="AH2552" s="30" t="e">
        <f>#N/A</f>
        <v>#N/A</v>
      </c>
      <c r="AI2552" s="30">
        <v>9520.35</v>
      </c>
      <c r="AJ2552" s="30">
        <v>9067</v>
      </c>
      <c r="AK2552" s="26" t="s">
        <v>139</v>
      </c>
      <c r="AL2552" s="26">
        <v>34</v>
      </c>
      <c r="AM2552" s="26" t="s">
        <v>4979</v>
      </c>
      <c r="AU2552" s="26" t="s">
        <v>4980</v>
      </c>
      <c r="AV2552" s="26" t="s">
        <v>4981</v>
      </c>
      <c r="AW2552" s="26" t="s">
        <v>4982</v>
      </c>
      <c r="BB2552" s="26" t="s">
        <v>4652</v>
      </c>
      <c r="BD2552" s="37">
        <v>44159</v>
      </c>
      <c r="BE2552" s="30">
        <v>36323</v>
      </c>
      <c r="BF2552" s="30">
        <v>51221</v>
      </c>
      <c r="BG2552" s="37" t="s">
        <v>4653</v>
      </c>
      <c r="BH2552" s="37" t="s">
        <v>4654</v>
      </c>
      <c r="BI2552" s="37" t="s">
        <v>4654</v>
      </c>
      <c r="BJ2552" s="138" t="e">
        <f>#N/A</f>
        <v>#N/A</v>
      </c>
      <c r="BK2552" s="138" t="e">
        <f>#N/A</f>
        <v>#N/A</v>
      </c>
      <c r="BL2552" s="138" t="e">
        <f>#N/A</f>
        <v>#N/A</v>
      </c>
      <c r="BM2552" s="138" t="e">
        <f>#N/A</f>
        <v>#N/A</v>
      </c>
      <c r="BN2552" s="26"/>
      <c r="BO2552" s="26"/>
      <c r="BP2552" s="26"/>
      <c r="BQ2552" s="38"/>
      <c r="BR2552" s="26"/>
      <c r="BS2552" s="26"/>
      <c r="BT2552" s="26"/>
      <c r="BU2552" s="26"/>
      <c r="BV2552" s="39"/>
    </row>
    <row r="2553" spans="1:74" ht="15" hidden="1" customHeight="1" thickBot="1">
      <c r="A2553" s="26">
        <v>2020</v>
      </c>
      <c r="B2553" s="67">
        <v>2549</v>
      </c>
      <c r="C2553" s="26" t="s">
        <v>129</v>
      </c>
      <c r="D2553" s="26" t="s">
        <v>4642</v>
      </c>
      <c r="E2553" s="26" t="s">
        <v>4643</v>
      </c>
      <c r="F2553" s="27">
        <v>44082</v>
      </c>
      <c r="G2553" s="67" t="s">
        <v>5094</v>
      </c>
      <c r="H2553" s="26" t="s">
        <v>4645</v>
      </c>
      <c r="I2553" s="26" t="s">
        <v>4645</v>
      </c>
      <c r="J2553" s="69" t="s">
        <v>4646</v>
      </c>
      <c r="K2553" s="26" t="s">
        <v>135</v>
      </c>
      <c r="L2553" s="26" t="s">
        <v>4647</v>
      </c>
      <c r="M2553" s="26" t="s">
        <v>137</v>
      </c>
      <c r="N2553" s="26" t="s">
        <v>138</v>
      </c>
      <c r="O2553" s="26" t="s">
        <v>138</v>
      </c>
      <c r="Q2553" s="30">
        <v>76</v>
      </c>
      <c r="R2553" s="30">
        <v>7290</v>
      </c>
      <c r="S2553" s="31" t="e">
        <f>#N/A</f>
        <v>#N/A</v>
      </c>
      <c r="T2553" s="30">
        <v>1499</v>
      </c>
      <c r="AB2553" s="33" t="e">
        <f>#N/A</f>
        <v>#N/A</v>
      </c>
      <c r="AC2553" s="30">
        <v>1400</v>
      </c>
      <c r="AD2553" s="30" t="e">
        <f>#N/A</f>
        <v>#N/A</v>
      </c>
      <c r="AE2553" s="34">
        <v>0.96484848484848484</v>
      </c>
      <c r="AG2553" s="30" t="e">
        <f>#N/A</f>
        <v>#N/A</v>
      </c>
      <c r="AH2553" s="30" t="e">
        <f>#N/A</f>
        <v>#N/A</v>
      </c>
      <c r="AI2553" s="30">
        <v>10072.65</v>
      </c>
      <c r="AJ2553" s="30">
        <v>9593</v>
      </c>
      <c r="AK2553" s="26" t="s">
        <v>139</v>
      </c>
      <c r="AL2553" s="26">
        <v>34</v>
      </c>
      <c r="AM2553" s="26" t="s">
        <v>4979</v>
      </c>
      <c r="AU2553" s="26" t="s">
        <v>4980</v>
      </c>
      <c r="AV2553" s="26" t="s">
        <v>4981</v>
      </c>
      <c r="AW2553" s="26" t="s">
        <v>4982</v>
      </c>
      <c r="BB2553" s="26" t="s">
        <v>4652</v>
      </c>
      <c r="BD2553" s="37">
        <v>44159</v>
      </c>
      <c r="BE2553" s="30">
        <v>36323</v>
      </c>
      <c r="BF2553" s="30">
        <v>51221</v>
      </c>
      <c r="BG2553" s="37" t="s">
        <v>4653</v>
      </c>
      <c r="BH2553" s="37" t="s">
        <v>4654</v>
      </c>
      <c r="BI2553" s="37" t="s">
        <v>4654</v>
      </c>
      <c r="BJ2553" s="138" t="e">
        <f>#N/A</f>
        <v>#N/A</v>
      </c>
      <c r="BK2553" s="138" t="e">
        <f>#N/A</f>
        <v>#N/A</v>
      </c>
      <c r="BL2553" s="138" t="e">
        <f>#N/A</f>
        <v>#N/A</v>
      </c>
      <c r="BM2553" s="138" t="e">
        <f>#N/A</f>
        <v>#N/A</v>
      </c>
      <c r="BN2553" s="26"/>
      <c r="BO2553" s="26"/>
      <c r="BP2553" s="26"/>
      <c r="BQ2553" s="38"/>
      <c r="BR2553" s="26"/>
      <c r="BS2553" s="26"/>
      <c r="BT2553" s="26"/>
      <c r="BU2553" s="26"/>
      <c r="BV2553" s="39"/>
    </row>
    <row r="2554" spans="1:74" ht="15" hidden="1" customHeight="1" thickBot="1">
      <c r="A2554" s="26">
        <v>2020</v>
      </c>
      <c r="B2554" s="67">
        <v>2550</v>
      </c>
      <c r="C2554" s="67" t="s">
        <v>129</v>
      </c>
      <c r="D2554" s="67" t="s">
        <v>4642</v>
      </c>
      <c r="E2554" s="67" t="s">
        <v>4643</v>
      </c>
      <c r="F2554" s="27">
        <v>44082</v>
      </c>
      <c r="G2554" s="67" t="s">
        <v>5095</v>
      </c>
      <c r="H2554" s="67" t="s">
        <v>4645</v>
      </c>
      <c r="I2554" s="67" t="s">
        <v>4645</v>
      </c>
      <c r="J2554" s="69" t="s">
        <v>4646</v>
      </c>
      <c r="K2554" s="67" t="s">
        <v>135</v>
      </c>
      <c r="L2554" s="67" t="s">
        <v>4647</v>
      </c>
      <c r="M2554" s="26" t="s">
        <v>137</v>
      </c>
      <c r="N2554" s="26" t="s">
        <v>138</v>
      </c>
      <c r="O2554" s="26" t="s">
        <v>138</v>
      </c>
      <c r="Q2554" s="30">
        <v>85</v>
      </c>
      <c r="R2554" s="30">
        <v>10860</v>
      </c>
      <c r="S2554" s="31" t="e">
        <f>#N/A</f>
        <v>#N/A</v>
      </c>
      <c r="T2554" s="30">
        <v>2056</v>
      </c>
      <c r="AB2554" s="33" t="e">
        <f>#N/A</f>
        <v>#N/A</v>
      </c>
      <c r="AC2554" s="30">
        <v>1400</v>
      </c>
      <c r="AD2554" s="30" t="e">
        <f>#N/A</f>
        <v>#N/A</v>
      </c>
      <c r="AE2554" s="34">
        <v>0.86</v>
      </c>
      <c r="AG2554" s="30" t="e">
        <f>#N/A</f>
        <v>#N/A</v>
      </c>
      <c r="AH2554" s="30" t="e">
        <f>#N/A</f>
        <v>#N/A</v>
      </c>
      <c r="AI2554" s="30">
        <v>15005.550000000001</v>
      </c>
      <c r="AJ2554" s="30">
        <v>14291</v>
      </c>
      <c r="AK2554" s="26" t="s">
        <v>139</v>
      </c>
      <c r="AL2554" s="26">
        <v>34</v>
      </c>
      <c r="AM2554" s="26" t="s">
        <v>4979</v>
      </c>
      <c r="AU2554" s="26" t="s">
        <v>4980</v>
      </c>
      <c r="AV2554" s="26" t="s">
        <v>4981</v>
      </c>
      <c r="AW2554" s="26" t="s">
        <v>4982</v>
      </c>
      <c r="BB2554" s="26" t="s">
        <v>4652</v>
      </c>
      <c r="BD2554" s="37">
        <v>44159</v>
      </c>
      <c r="BE2554" s="30">
        <v>36323</v>
      </c>
      <c r="BF2554" s="30">
        <v>51221</v>
      </c>
      <c r="BG2554" s="37" t="s">
        <v>4653</v>
      </c>
      <c r="BH2554" s="37" t="s">
        <v>4654</v>
      </c>
      <c r="BI2554" s="37" t="s">
        <v>4654</v>
      </c>
      <c r="BJ2554" s="138" t="e">
        <f>#N/A</f>
        <v>#N/A</v>
      </c>
      <c r="BK2554" s="138" t="e">
        <f>#N/A</f>
        <v>#N/A</v>
      </c>
      <c r="BL2554" s="138" t="e">
        <f>#N/A</f>
        <v>#N/A</v>
      </c>
      <c r="BM2554" s="138" t="e">
        <f>#N/A</f>
        <v>#N/A</v>
      </c>
      <c r="BN2554" s="26"/>
      <c r="BO2554" s="26"/>
      <c r="BP2554" s="26"/>
      <c r="BQ2554" s="38"/>
      <c r="BR2554" s="26"/>
      <c r="BS2554" s="26"/>
      <c r="BT2554" s="26"/>
      <c r="BU2554" s="26"/>
      <c r="BV2554" s="39"/>
    </row>
    <row r="2555" spans="1:74" ht="15" hidden="1" customHeight="1" thickBot="1">
      <c r="A2555" s="26">
        <v>2020</v>
      </c>
      <c r="B2555" s="67">
        <v>2551</v>
      </c>
      <c r="C2555" s="26" t="s">
        <v>129</v>
      </c>
      <c r="D2555" s="26" t="s">
        <v>4642</v>
      </c>
      <c r="E2555" s="26" t="s">
        <v>4643</v>
      </c>
      <c r="F2555" s="27">
        <v>44082</v>
      </c>
      <c r="G2555" s="67" t="s">
        <v>5096</v>
      </c>
      <c r="H2555" s="26" t="s">
        <v>4645</v>
      </c>
      <c r="I2555" s="26" t="s">
        <v>4645</v>
      </c>
      <c r="J2555" s="69" t="s">
        <v>4646</v>
      </c>
      <c r="K2555" s="26" t="s">
        <v>135</v>
      </c>
      <c r="L2555" s="26" t="s">
        <v>4647</v>
      </c>
      <c r="M2555" s="26" t="s">
        <v>137</v>
      </c>
      <c r="N2555" s="26" t="s">
        <v>138</v>
      </c>
      <c r="O2555" s="26" t="s">
        <v>138</v>
      </c>
      <c r="Q2555" s="30">
        <v>86</v>
      </c>
      <c r="R2555" s="30">
        <v>10180</v>
      </c>
      <c r="S2555" s="31" t="e">
        <f>#N/A</f>
        <v>#N/A</v>
      </c>
      <c r="T2555" s="30">
        <v>1507</v>
      </c>
      <c r="AB2555" s="33" t="e">
        <f>#N/A</f>
        <v>#N/A</v>
      </c>
      <c r="AC2555" s="30">
        <v>1400</v>
      </c>
      <c r="AD2555" s="30" t="e">
        <f>#N/A</f>
        <v>#N/A</v>
      </c>
      <c r="AE2555" s="34">
        <v>0.86</v>
      </c>
      <c r="AG2555" s="30" t="e">
        <f>#N/A</f>
        <v>#N/A</v>
      </c>
      <c r="AH2555" s="30" t="e">
        <f>#N/A</f>
        <v>#N/A</v>
      </c>
      <c r="AI2555" s="30">
        <v>14065.800000000001</v>
      </c>
      <c r="AJ2555" s="30">
        <v>13396</v>
      </c>
      <c r="AK2555" s="26" t="s">
        <v>139</v>
      </c>
      <c r="AL2555" s="26">
        <v>34</v>
      </c>
      <c r="AM2555" s="26" t="s">
        <v>4979</v>
      </c>
      <c r="AU2555" s="26" t="s">
        <v>4980</v>
      </c>
      <c r="AV2555" s="26" t="s">
        <v>4981</v>
      </c>
      <c r="AW2555" s="26" t="s">
        <v>4982</v>
      </c>
      <c r="BB2555" s="26" t="s">
        <v>4652</v>
      </c>
      <c r="BD2555" s="37">
        <v>44159</v>
      </c>
      <c r="BE2555" s="30">
        <v>36323</v>
      </c>
      <c r="BF2555" s="30">
        <v>51221</v>
      </c>
      <c r="BG2555" s="37" t="s">
        <v>4653</v>
      </c>
      <c r="BH2555" s="37" t="s">
        <v>4654</v>
      </c>
      <c r="BI2555" s="37" t="s">
        <v>4654</v>
      </c>
      <c r="BJ2555" s="138" t="e">
        <f>#N/A</f>
        <v>#N/A</v>
      </c>
      <c r="BK2555" s="138" t="e">
        <f>#N/A</f>
        <v>#N/A</v>
      </c>
      <c r="BL2555" s="138" t="e">
        <f>#N/A</f>
        <v>#N/A</v>
      </c>
      <c r="BM2555" s="138" t="e">
        <f>#N/A</f>
        <v>#N/A</v>
      </c>
      <c r="BN2555" s="26"/>
      <c r="BO2555" s="26"/>
      <c r="BP2555" s="26"/>
      <c r="BQ2555" s="38"/>
      <c r="BR2555" s="26"/>
      <c r="BS2555" s="26"/>
      <c r="BT2555" s="26"/>
      <c r="BU2555" s="26"/>
      <c r="BV2555" s="39"/>
    </row>
    <row r="2556" spans="1:74" ht="15" hidden="1" customHeight="1" thickBot="1">
      <c r="A2556" s="26">
        <v>2020</v>
      </c>
      <c r="B2556" s="67">
        <v>2552</v>
      </c>
      <c r="C2556" s="67" t="s">
        <v>129</v>
      </c>
      <c r="D2556" s="67" t="s">
        <v>4642</v>
      </c>
      <c r="E2556" s="67" t="s">
        <v>4643</v>
      </c>
      <c r="F2556" s="27">
        <v>44082</v>
      </c>
      <c r="G2556" s="67" t="s">
        <v>5097</v>
      </c>
      <c r="H2556" s="67" t="s">
        <v>4645</v>
      </c>
      <c r="I2556" s="67" t="s">
        <v>4645</v>
      </c>
      <c r="J2556" s="69" t="s">
        <v>4646</v>
      </c>
      <c r="K2556" s="67" t="s">
        <v>135</v>
      </c>
      <c r="L2556" s="67" t="s">
        <v>4647</v>
      </c>
      <c r="M2556" s="26" t="s">
        <v>137</v>
      </c>
      <c r="N2556" s="26" t="s">
        <v>138</v>
      </c>
      <c r="O2556" s="26" t="s">
        <v>138</v>
      </c>
      <c r="Q2556" s="30">
        <v>77</v>
      </c>
      <c r="R2556" s="30">
        <v>6520</v>
      </c>
      <c r="S2556" s="31" t="e">
        <f>#N/A</f>
        <v>#N/A</v>
      </c>
      <c r="T2556" s="30">
        <v>1089</v>
      </c>
      <c r="AB2556" s="33" t="e">
        <f>#N/A</f>
        <v>#N/A</v>
      </c>
      <c r="AC2556" s="30">
        <v>1400</v>
      </c>
      <c r="AD2556" s="30" t="e">
        <f>#N/A</f>
        <v>#N/A</v>
      </c>
      <c r="AE2556" s="34">
        <v>0.9</v>
      </c>
      <c r="AG2556" s="30" t="e">
        <f>#N/A</f>
        <v>#N/A</v>
      </c>
      <c r="AH2556" s="30" t="e">
        <f>#N/A</f>
        <v>#N/A</v>
      </c>
      <c r="AI2556" s="30">
        <v>9009</v>
      </c>
      <c r="AJ2556" s="30">
        <v>8580</v>
      </c>
      <c r="AK2556" s="26" t="s">
        <v>139</v>
      </c>
      <c r="AL2556" s="26">
        <v>34</v>
      </c>
      <c r="AM2556" s="26" t="s">
        <v>4979</v>
      </c>
      <c r="AU2556" s="26" t="s">
        <v>4980</v>
      </c>
      <c r="AV2556" s="26" t="s">
        <v>4981</v>
      </c>
      <c r="AW2556" s="26" t="s">
        <v>4982</v>
      </c>
      <c r="BB2556" s="26" t="s">
        <v>4652</v>
      </c>
      <c r="BD2556" s="37">
        <v>44159</v>
      </c>
      <c r="BE2556" s="30">
        <v>36323</v>
      </c>
      <c r="BF2556" s="30">
        <v>51221</v>
      </c>
      <c r="BG2556" s="37" t="s">
        <v>4653</v>
      </c>
      <c r="BH2556" s="37" t="s">
        <v>4654</v>
      </c>
      <c r="BI2556" s="37" t="s">
        <v>4654</v>
      </c>
      <c r="BJ2556" s="138" t="e">
        <f>#N/A</f>
        <v>#N/A</v>
      </c>
      <c r="BK2556" s="138" t="e">
        <f>#N/A</f>
        <v>#N/A</v>
      </c>
      <c r="BL2556" s="138" t="e">
        <f>#N/A</f>
        <v>#N/A</v>
      </c>
      <c r="BM2556" s="138" t="e">
        <f>#N/A</f>
        <v>#N/A</v>
      </c>
      <c r="BN2556" s="26"/>
      <c r="BO2556" s="26"/>
      <c r="BP2556" s="26"/>
      <c r="BQ2556" s="38"/>
      <c r="BR2556" s="26"/>
      <c r="BS2556" s="26"/>
      <c r="BT2556" s="26"/>
      <c r="BU2556" s="26"/>
      <c r="BV2556" s="39"/>
    </row>
    <row r="2557" spans="1:74" ht="15" hidden="1" customHeight="1" thickBot="1">
      <c r="A2557" s="26">
        <v>2020</v>
      </c>
      <c r="B2557" s="67">
        <v>2553</v>
      </c>
      <c r="C2557" s="26" t="s">
        <v>129</v>
      </c>
      <c r="D2557" s="26" t="s">
        <v>4642</v>
      </c>
      <c r="E2557" s="26" t="s">
        <v>4643</v>
      </c>
      <c r="F2557" s="27">
        <v>44082</v>
      </c>
      <c r="G2557" s="67" t="s">
        <v>5098</v>
      </c>
      <c r="H2557" s="26" t="s">
        <v>4645</v>
      </c>
      <c r="I2557" s="26" t="s">
        <v>4645</v>
      </c>
      <c r="J2557" s="69" t="s">
        <v>4646</v>
      </c>
      <c r="K2557" s="26" t="s">
        <v>135</v>
      </c>
      <c r="L2557" s="26" t="s">
        <v>4647</v>
      </c>
      <c r="M2557" s="26" t="s">
        <v>137</v>
      </c>
      <c r="N2557" s="26" t="s">
        <v>138</v>
      </c>
      <c r="O2557" s="26" t="s">
        <v>138</v>
      </c>
      <c r="Q2557" s="30">
        <v>85</v>
      </c>
      <c r="R2557" s="30">
        <v>10040</v>
      </c>
      <c r="S2557" s="31" t="e">
        <f>#N/A</f>
        <v>#N/A</v>
      </c>
      <c r="T2557" s="30">
        <v>2061</v>
      </c>
      <c r="AB2557" s="33" t="e">
        <f>#N/A</f>
        <v>#N/A</v>
      </c>
      <c r="AC2557" s="30">
        <v>1400</v>
      </c>
      <c r="AD2557" s="30" t="e">
        <f>#N/A</f>
        <v>#N/A</v>
      </c>
      <c r="AE2557" s="34">
        <v>0.89666666666666661</v>
      </c>
      <c r="AG2557" s="30" t="e">
        <f>#N/A</f>
        <v>#N/A</v>
      </c>
      <c r="AH2557" s="30" t="e">
        <f>#N/A</f>
        <v>#N/A</v>
      </c>
      <c r="AI2557" s="30">
        <v>13872.6</v>
      </c>
      <c r="AJ2557" s="30">
        <v>13212</v>
      </c>
      <c r="AK2557" s="26" t="s">
        <v>139</v>
      </c>
      <c r="AL2557" s="26">
        <v>34</v>
      </c>
      <c r="AM2557" s="26" t="s">
        <v>4979</v>
      </c>
      <c r="AU2557" s="26" t="s">
        <v>4980</v>
      </c>
      <c r="AV2557" s="26" t="s">
        <v>4981</v>
      </c>
      <c r="AW2557" s="26" t="s">
        <v>4982</v>
      </c>
      <c r="BB2557" s="26" t="s">
        <v>4652</v>
      </c>
      <c r="BD2557" s="37">
        <v>44159</v>
      </c>
      <c r="BE2557" s="30">
        <v>36323</v>
      </c>
      <c r="BF2557" s="30">
        <v>51221</v>
      </c>
      <c r="BG2557" s="37" t="s">
        <v>4653</v>
      </c>
      <c r="BH2557" s="37" t="s">
        <v>4654</v>
      </c>
      <c r="BI2557" s="37" t="s">
        <v>4654</v>
      </c>
      <c r="BJ2557" s="138" t="e">
        <f>#N/A</f>
        <v>#N/A</v>
      </c>
      <c r="BK2557" s="138" t="e">
        <f>#N/A</f>
        <v>#N/A</v>
      </c>
      <c r="BL2557" s="138" t="e">
        <f>#N/A</f>
        <v>#N/A</v>
      </c>
      <c r="BM2557" s="138" t="e">
        <f>#N/A</f>
        <v>#N/A</v>
      </c>
      <c r="BN2557" s="26"/>
      <c r="BO2557" s="26"/>
      <c r="BP2557" s="26"/>
      <c r="BQ2557" s="38"/>
      <c r="BR2557" s="26"/>
      <c r="BS2557" s="26"/>
      <c r="BT2557" s="26"/>
      <c r="BU2557" s="26"/>
      <c r="BV2557" s="39"/>
    </row>
    <row r="2558" spans="1:74" ht="15" hidden="1" customHeight="1" thickBot="1">
      <c r="A2558" s="26">
        <v>2020</v>
      </c>
      <c r="B2558" s="67">
        <v>2554</v>
      </c>
      <c r="C2558" s="67" t="s">
        <v>129</v>
      </c>
      <c r="D2558" s="67" t="s">
        <v>4642</v>
      </c>
      <c r="E2558" s="67" t="s">
        <v>4643</v>
      </c>
      <c r="F2558" s="27">
        <v>44082</v>
      </c>
      <c r="G2558" s="67" t="s">
        <v>5099</v>
      </c>
      <c r="H2558" s="67" t="s">
        <v>4645</v>
      </c>
      <c r="I2558" s="67" t="s">
        <v>4645</v>
      </c>
      <c r="J2558" s="69" t="s">
        <v>4646</v>
      </c>
      <c r="K2558" s="67" t="s">
        <v>135</v>
      </c>
      <c r="L2558" s="67" t="s">
        <v>4647</v>
      </c>
      <c r="M2558" s="26" t="s">
        <v>137</v>
      </c>
      <c r="N2558" s="26" t="s">
        <v>138</v>
      </c>
      <c r="O2558" s="26" t="s">
        <v>138</v>
      </c>
      <c r="Q2558" s="30">
        <v>85</v>
      </c>
      <c r="R2558" s="30">
        <v>9040</v>
      </c>
      <c r="S2558" s="31" t="e">
        <f>#N/A</f>
        <v>#N/A</v>
      </c>
      <c r="T2558" s="30">
        <v>1498</v>
      </c>
      <c r="AB2558" s="33" t="e">
        <f>#N/A</f>
        <v>#N/A</v>
      </c>
      <c r="AC2558" s="30">
        <v>1400</v>
      </c>
      <c r="AD2558" s="30" t="e">
        <f>#N/A</f>
        <v>#N/A</v>
      </c>
      <c r="AE2558" s="34">
        <v>0.9</v>
      </c>
      <c r="AG2558" s="30" t="e">
        <f>#N/A</f>
        <v>#N/A</v>
      </c>
      <c r="AH2558" s="30" t="e">
        <f>#N/A</f>
        <v>#N/A</v>
      </c>
      <c r="AI2558" s="30">
        <v>12490.800000000001</v>
      </c>
      <c r="AJ2558" s="30">
        <v>11896</v>
      </c>
      <c r="AK2558" s="26" t="s">
        <v>139</v>
      </c>
      <c r="AL2558" s="26">
        <v>34</v>
      </c>
      <c r="AM2558" s="26" t="s">
        <v>4979</v>
      </c>
      <c r="AU2558" s="26" t="s">
        <v>4980</v>
      </c>
      <c r="AV2558" s="26" t="s">
        <v>4981</v>
      </c>
      <c r="AW2558" s="26" t="s">
        <v>4982</v>
      </c>
      <c r="BB2558" s="26" t="s">
        <v>4652</v>
      </c>
      <c r="BD2558" s="37">
        <v>44159</v>
      </c>
      <c r="BE2558" s="30">
        <v>36323</v>
      </c>
      <c r="BF2558" s="30">
        <v>51221</v>
      </c>
      <c r="BG2558" s="37" t="s">
        <v>4653</v>
      </c>
      <c r="BH2558" s="37" t="s">
        <v>4654</v>
      </c>
      <c r="BI2558" s="37" t="s">
        <v>4654</v>
      </c>
      <c r="BJ2558" s="138" t="e">
        <f>#N/A</f>
        <v>#N/A</v>
      </c>
      <c r="BK2558" s="138" t="e">
        <f>#N/A</f>
        <v>#N/A</v>
      </c>
      <c r="BL2558" s="138" t="e">
        <f>#N/A</f>
        <v>#N/A</v>
      </c>
      <c r="BM2558" s="138" t="e">
        <f>#N/A</f>
        <v>#N/A</v>
      </c>
      <c r="BN2558" s="26"/>
      <c r="BO2558" s="26"/>
      <c r="BP2558" s="26"/>
      <c r="BQ2558" s="38"/>
      <c r="BR2558" s="26"/>
      <c r="BS2558" s="26"/>
      <c r="BT2558" s="26"/>
      <c r="BU2558" s="26"/>
      <c r="BV2558" s="39"/>
    </row>
    <row r="2559" spans="1:74" ht="15" hidden="1" customHeight="1" thickBot="1">
      <c r="A2559" s="26">
        <v>2020</v>
      </c>
      <c r="B2559" s="67">
        <v>2555</v>
      </c>
      <c r="C2559" s="26" t="s">
        <v>129</v>
      </c>
      <c r="D2559" s="26" t="s">
        <v>4642</v>
      </c>
      <c r="E2559" s="26" t="s">
        <v>4643</v>
      </c>
      <c r="F2559" s="27">
        <v>44082</v>
      </c>
      <c r="G2559" s="67" t="s">
        <v>5100</v>
      </c>
      <c r="H2559" s="26" t="s">
        <v>4645</v>
      </c>
      <c r="I2559" s="26" t="s">
        <v>4645</v>
      </c>
      <c r="J2559" s="69" t="s">
        <v>4646</v>
      </c>
      <c r="K2559" s="26" t="s">
        <v>135</v>
      </c>
      <c r="L2559" s="26" t="s">
        <v>4647</v>
      </c>
      <c r="M2559" s="26" t="s">
        <v>137</v>
      </c>
      <c r="N2559" s="26" t="s">
        <v>138</v>
      </c>
      <c r="O2559" s="26" t="s">
        <v>138</v>
      </c>
      <c r="Q2559" s="30">
        <v>84</v>
      </c>
      <c r="R2559" s="30">
        <v>9830</v>
      </c>
      <c r="S2559" s="31" t="e">
        <f>#N/A</f>
        <v>#N/A</v>
      </c>
      <c r="T2559" s="30">
        <v>1772</v>
      </c>
      <c r="AB2559" s="33" t="e">
        <f>#N/A</f>
        <v>#N/A</v>
      </c>
      <c r="AC2559" s="30">
        <v>1400</v>
      </c>
      <c r="AD2559" s="30" t="e">
        <f>#N/A</f>
        <v>#N/A</v>
      </c>
      <c r="AE2559" s="34">
        <v>0.89525423728813558</v>
      </c>
      <c r="AG2559" s="30" t="e">
        <f>#N/A</f>
        <v>#N/A</v>
      </c>
      <c r="AH2559" s="30" t="e">
        <f>#N/A</f>
        <v>#N/A</v>
      </c>
      <c r="AI2559" s="30">
        <v>13582.800000000001</v>
      </c>
      <c r="AJ2559" s="30">
        <v>12936</v>
      </c>
      <c r="AK2559" s="26" t="s">
        <v>139</v>
      </c>
      <c r="AL2559" s="26">
        <v>34</v>
      </c>
      <c r="AM2559" s="26" t="s">
        <v>4979</v>
      </c>
      <c r="AU2559" s="26" t="s">
        <v>4980</v>
      </c>
      <c r="AV2559" s="26" t="s">
        <v>4981</v>
      </c>
      <c r="AW2559" s="26" t="s">
        <v>4982</v>
      </c>
      <c r="BB2559" s="26" t="s">
        <v>4652</v>
      </c>
      <c r="BD2559" s="37">
        <v>44159</v>
      </c>
      <c r="BE2559" s="30">
        <v>36323</v>
      </c>
      <c r="BF2559" s="30">
        <v>51221</v>
      </c>
      <c r="BG2559" s="37" t="s">
        <v>4653</v>
      </c>
      <c r="BH2559" s="37" t="s">
        <v>4654</v>
      </c>
      <c r="BI2559" s="37" t="s">
        <v>4654</v>
      </c>
      <c r="BJ2559" s="138" t="e">
        <f>#N/A</f>
        <v>#N/A</v>
      </c>
      <c r="BK2559" s="138" t="e">
        <f>#N/A</f>
        <v>#N/A</v>
      </c>
      <c r="BL2559" s="138" t="e">
        <f>#N/A</f>
        <v>#N/A</v>
      </c>
      <c r="BM2559" s="138" t="e">
        <f>#N/A</f>
        <v>#N/A</v>
      </c>
      <c r="BN2559" s="26"/>
      <c r="BO2559" s="26"/>
      <c r="BP2559" s="26"/>
      <c r="BQ2559" s="38"/>
      <c r="BR2559" s="26"/>
      <c r="BS2559" s="26"/>
      <c r="BT2559" s="26"/>
      <c r="BU2559" s="26"/>
      <c r="BV2559" s="39"/>
    </row>
    <row r="2560" spans="1:74" ht="15" hidden="1" customHeight="1" thickBot="1">
      <c r="A2560" s="26">
        <v>2020</v>
      </c>
      <c r="B2560" s="67">
        <v>2556</v>
      </c>
      <c r="C2560" s="67" t="s">
        <v>129</v>
      </c>
      <c r="D2560" s="67" t="s">
        <v>4642</v>
      </c>
      <c r="E2560" s="67" t="s">
        <v>4643</v>
      </c>
      <c r="F2560" s="27">
        <v>44082</v>
      </c>
      <c r="G2560" s="67" t="s">
        <v>5101</v>
      </c>
      <c r="H2560" s="67" t="s">
        <v>4645</v>
      </c>
      <c r="I2560" s="67" t="s">
        <v>4645</v>
      </c>
      <c r="J2560" s="69" t="s">
        <v>4646</v>
      </c>
      <c r="K2560" s="67" t="s">
        <v>135</v>
      </c>
      <c r="L2560" s="67" t="s">
        <v>4647</v>
      </c>
      <c r="M2560" s="26" t="s">
        <v>137</v>
      </c>
      <c r="N2560" s="26" t="s">
        <v>138</v>
      </c>
      <c r="O2560" s="26" t="s">
        <v>138</v>
      </c>
      <c r="Q2560" s="30">
        <v>86</v>
      </c>
      <c r="R2560" s="30">
        <v>10920</v>
      </c>
      <c r="S2560" s="31" t="e">
        <f>#N/A</f>
        <v>#N/A</v>
      </c>
      <c r="T2560" s="30">
        <v>2318</v>
      </c>
      <c r="AB2560" s="33" t="e">
        <f>#N/A</f>
        <v>#N/A</v>
      </c>
      <c r="AC2560" s="30">
        <v>1400</v>
      </c>
      <c r="AD2560" s="30" t="e">
        <f>#N/A</f>
        <v>#N/A</v>
      </c>
      <c r="AE2560" s="34">
        <v>0.94</v>
      </c>
      <c r="AG2560" s="30" t="e">
        <f>#N/A</f>
        <v>#N/A</v>
      </c>
      <c r="AH2560" s="30" t="e">
        <f>#N/A</f>
        <v>#N/A</v>
      </c>
      <c r="AI2560" s="30">
        <v>15088.5</v>
      </c>
      <c r="AJ2560" s="30">
        <v>14370</v>
      </c>
      <c r="AK2560" s="26" t="s">
        <v>139</v>
      </c>
      <c r="AL2560" s="26">
        <v>34</v>
      </c>
      <c r="AM2560" s="26" t="s">
        <v>4979</v>
      </c>
      <c r="AU2560" s="26" t="s">
        <v>4980</v>
      </c>
      <c r="AV2560" s="26" t="s">
        <v>4981</v>
      </c>
      <c r="AW2560" s="26" t="s">
        <v>4982</v>
      </c>
      <c r="BB2560" s="26" t="s">
        <v>4652</v>
      </c>
      <c r="BD2560" s="37">
        <v>44159</v>
      </c>
      <c r="BE2560" s="30">
        <v>36323</v>
      </c>
      <c r="BF2560" s="30">
        <v>51221</v>
      </c>
      <c r="BG2560" s="37" t="s">
        <v>4653</v>
      </c>
      <c r="BH2560" s="37" t="s">
        <v>4654</v>
      </c>
      <c r="BI2560" s="37" t="s">
        <v>4654</v>
      </c>
      <c r="BJ2560" s="138" t="e">
        <f>#N/A</f>
        <v>#N/A</v>
      </c>
      <c r="BK2560" s="138" t="e">
        <f>#N/A</f>
        <v>#N/A</v>
      </c>
      <c r="BL2560" s="138" t="e">
        <f>#N/A</f>
        <v>#N/A</v>
      </c>
      <c r="BM2560" s="138" t="e">
        <f>#N/A</f>
        <v>#N/A</v>
      </c>
      <c r="BN2560" s="26"/>
      <c r="BO2560" s="26"/>
      <c r="BP2560" s="26"/>
      <c r="BQ2560" s="38"/>
      <c r="BR2560" s="26"/>
      <c r="BS2560" s="26"/>
      <c r="BT2560" s="26"/>
      <c r="BU2560" s="26"/>
      <c r="BV2560" s="39"/>
    </row>
    <row r="2561" spans="1:74" ht="15" hidden="1" customHeight="1" thickBot="1">
      <c r="A2561" s="26">
        <v>2020</v>
      </c>
      <c r="B2561" s="67">
        <v>2557</v>
      </c>
      <c r="C2561" s="26" t="s">
        <v>129</v>
      </c>
      <c r="D2561" s="26" t="s">
        <v>4642</v>
      </c>
      <c r="E2561" s="26" t="s">
        <v>4643</v>
      </c>
      <c r="F2561" s="27">
        <v>44082</v>
      </c>
      <c r="G2561" s="67" t="s">
        <v>5102</v>
      </c>
      <c r="H2561" s="26" t="s">
        <v>4645</v>
      </c>
      <c r="I2561" s="26" t="s">
        <v>4645</v>
      </c>
      <c r="J2561" s="69" t="s">
        <v>4646</v>
      </c>
      <c r="K2561" s="26" t="s">
        <v>135</v>
      </c>
      <c r="L2561" s="26" t="s">
        <v>4647</v>
      </c>
      <c r="M2561" s="26" t="s">
        <v>137</v>
      </c>
      <c r="N2561" s="26" t="s">
        <v>138</v>
      </c>
      <c r="O2561" s="26" t="s">
        <v>138</v>
      </c>
      <c r="Q2561" s="30">
        <v>78</v>
      </c>
      <c r="R2561" s="30">
        <v>7760</v>
      </c>
      <c r="S2561" s="31" t="e">
        <f>#N/A</f>
        <v>#N/A</v>
      </c>
      <c r="T2561" s="30">
        <v>1417</v>
      </c>
      <c r="AB2561" s="33" t="e">
        <f>#N/A</f>
        <v>#N/A</v>
      </c>
      <c r="AC2561" s="30">
        <v>1400</v>
      </c>
      <c r="AD2561" s="30" t="e">
        <f>#N/A</f>
        <v>#N/A</v>
      </c>
      <c r="AE2561" s="34">
        <v>0.94428571428571428</v>
      </c>
      <c r="AG2561" s="30" t="e">
        <f>#N/A</f>
        <v>#N/A</v>
      </c>
      <c r="AH2561" s="30" t="e">
        <f>#N/A</f>
        <v>#N/A</v>
      </c>
      <c r="AI2561" s="30">
        <v>10722.6</v>
      </c>
      <c r="AJ2561" s="30">
        <v>10212</v>
      </c>
      <c r="AK2561" s="26" t="s">
        <v>139</v>
      </c>
      <c r="AL2561" s="26">
        <v>34</v>
      </c>
      <c r="AM2561" s="26" t="s">
        <v>4979</v>
      </c>
      <c r="AU2561" s="26" t="s">
        <v>4980</v>
      </c>
      <c r="AV2561" s="26" t="s">
        <v>4981</v>
      </c>
      <c r="AW2561" s="26" t="s">
        <v>4982</v>
      </c>
      <c r="BB2561" s="26" t="s">
        <v>4652</v>
      </c>
      <c r="BD2561" s="37">
        <v>44159</v>
      </c>
      <c r="BE2561" s="30">
        <v>36323</v>
      </c>
      <c r="BF2561" s="30">
        <v>51221</v>
      </c>
      <c r="BG2561" s="37" t="s">
        <v>4653</v>
      </c>
      <c r="BH2561" s="37" t="s">
        <v>4654</v>
      </c>
      <c r="BI2561" s="37" t="s">
        <v>4654</v>
      </c>
      <c r="BJ2561" s="138" t="e">
        <f>#N/A</f>
        <v>#N/A</v>
      </c>
      <c r="BK2561" s="138" t="e">
        <f>#N/A</f>
        <v>#N/A</v>
      </c>
      <c r="BL2561" s="138" t="e">
        <f>#N/A</f>
        <v>#N/A</v>
      </c>
      <c r="BM2561" s="138" t="e">
        <f>#N/A</f>
        <v>#N/A</v>
      </c>
      <c r="BN2561" s="26"/>
      <c r="BO2561" s="26"/>
      <c r="BP2561" s="26"/>
      <c r="BQ2561" s="38"/>
      <c r="BR2561" s="26"/>
      <c r="BS2561" s="26"/>
      <c r="BT2561" s="26"/>
      <c r="BU2561" s="26"/>
      <c r="BV2561" s="39"/>
    </row>
    <row r="2562" spans="1:74" ht="15" hidden="1" customHeight="1" thickBot="1">
      <c r="A2562" s="26">
        <v>2020</v>
      </c>
      <c r="B2562" s="67">
        <v>2558</v>
      </c>
      <c r="C2562" s="67" t="s">
        <v>129</v>
      </c>
      <c r="D2562" s="67" t="s">
        <v>4642</v>
      </c>
      <c r="E2562" s="67" t="s">
        <v>4643</v>
      </c>
      <c r="F2562" s="27">
        <v>44082</v>
      </c>
      <c r="G2562" s="67" t="s">
        <v>5103</v>
      </c>
      <c r="H2562" s="67" t="s">
        <v>4645</v>
      </c>
      <c r="I2562" s="67" t="s">
        <v>4645</v>
      </c>
      <c r="J2562" s="69" t="s">
        <v>4646</v>
      </c>
      <c r="K2562" s="67" t="s">
        <v>135</v>
      </c>
      <c r="L2562" s="67" t="s">
        <v>4647</v>
      </c>
      <c r="M2562" s="26" t="s">
        <v>137</v>
      </c>
      <c r="N2562" s="26" t="s">
        <v>138</v>
      </c>
      <c r="O2562" s="26" t="s">
        <v>138</v>
      </c>
      <c r="Q2562" s="30">
        <v>76</v>
      </c>
      <c r="R2562" s="30">
        <v>6650</v>
      </c>
      <c r="S2562" s="31" t="e">
        <f>#N/A</f>
        <v>#N/A</v>
      </c>
      <c r="T2562" s="30">
        <v>1337</v>
      </c>
      <c r="AB2562" s="33" t="e">
        <f>#N/A</f>
        <v>#N/A</v>
      </c>
      <c r="AC2562" s="30">
        <v>1400</v>
      </c>
      <c r="AD2562" s="30" t="e">
        <f>#N/A</f>
        <v>#N/A</v>
      </c>
      <c r="AE2562" s="34">
        <v>0.91</v>
      </c>
      <c r="AG2562" s="30" t="e">
        <f>#N/A</f>
        <v>#N/A</v>
      </c>
      <c r="AH2562" s="30" t="e">
        <f>#N/A</f>
        <v>#N/A</v>
      </c>
      <c r="AI2562" s="30">
        <v>9188.5500000000011</v>
      </c>
      <c r="AJ2562" s="30">
        <v>8751</v>
      </c>
      <c r="AK2562" s="26" t="s">
        <v>139</v>
      </c>
      <c r="AL2562" s="26">
        <v>34</v>
      </c>
      <c r="AM2562" s="26" t="s">
        <v>4979</v>
      </c>
      <c r="AU2562" s="26" t="s">
        <v>4980</v>
      </c>
      <c r="AV2562" s="26" t="s">
        <v>4981</v>
      </c>
      <c r="AW2562" s="26" t="s">
        <v>4982</v>
      </c>
      <c r="BB2562" s="26" t="s">
        <v>4652</v>
      </c>
      <c r="BD2562" s="37">
        <v>44159</v>
      </c>
      <c r="BE2562" s="30">
        <v>36323</v>
      </c>
      <c r="BF2562" s="30">
        <v>51221</v>
      </c>
      <c r="BG2562" s="37" t="s">
        <v>4653</v>
      </c>
      <c r="BH2562" s="37" t="s">
        <v>4654</v>
      </c>
      <c r="BI2562" s="37" t="s">
        <v>4654</v>
      </c>
      <c r="BJ2562" s="138" t="e">
        <f>#N/A</f>
        <v>#N/A</v>
      </c>
      <c r="BK2562" s="138" t="e">
        <f>#N/A</f>
        <v>#N/A</v>
      </c>
      <c r="BL2562" s="138" t="e">
        <f>#N/A</f>
        <v>#N/A</v>
      </c>
      <c r="BM2562" s="138" t="e">
        <f>#N/A</f>
        <v>#N/A</v>
      </c>
      <c r="BN2562" s="26"/>
      <c r="BO2562" s="26"/>
      <c r="BP2562" s="26"/>
      <c r="BQ2562" s="38"/>
      <c r="BR2562" s="26"/>
      <c r="BS2562" s="26"/>
      <c r="BT2562" s="26"/>
      <c r="BU2562" s="26"/>
      <c r="BV2562" s="39"/>
    </row>
    <row r="2563" spans="1:74" ht="15" hidden="1" customHeight="1" thickBot="1">
      <c r="A2563" s="26">
        <v>2020</v>
      </c>
      <c r="B2563" s="67">
        <v>2559</v>
      </c>
      <c r="C2563" s="26" t="s">
        <v>129</v>
      </c>
      <c r="D2563" s="26" t="s">
        <v>4642</v>
      </c>
      <c r="E2563" s="26" t="s">
        <v>4643</v>
      </c>
      <c r="F2563" s="27">
        <v>44082</v>
      </c>
      <c r="G2563" s="67" t="s">
        <v>5104</v>
      </c>
      <c r="H2563" s="26" t="s">
        <v>4645</v>
      </c>
      <c r="I2563" s="26" t="s">
        <v>4645</v>
      </c>
      <c r="J2563" s="69" t="s">
        <v>4646</v>
      </c>
      <c r="K2563" s="26" t="s">
        <v>135</v>
      </c>
      <c r="L2563" s="26" t="s">
        <v>4647</v>
      </c>
      <c r="M2563" s="26" t="s">
        <v>137</v>
      </c>
      <c r="N2563" s="26" t="s">
        <v>138</v>
      </c>
      <c r="O2563" s="26" t="s">
        <v>138</v>
      </c>
      <c r="Q2563" s="30">
        <v>75</v>
      </c>
      <c r="R2563" s="30">
        <v>6929</v>
      </c>
      <c r="S2563" s="31" t="e">
        <f>#N/A</f>
        <v>#N/A</v>
      </c>
      <c r="T2563" s="30">
        <v>1314</v>
      </c>
      <c r="AB2563" s="33" t="e">
        <f>#N/A</f>
        <v>#N/A</v>
      </c>
      <c r="AC2563" s="30">
        <v>1400</v>
      </c>
      <c r="AD2563" s="30" t="e">
        <f>#N/A</f>
        <v>#N/A</v>
      </c>
      <c r="AE2563" s="34">
        <v>0.90982456140350876</v>
      </c>
      <c r="AG2563" s="30" t="e">
        <f>#N/A</f>
        <v>#N/A</v>
      </c>
      <c r="AH2563" s="30" t="e">
        <f>#N/A</f>
        <v>#N/A</v>
      </c>
      <c r="AI2563" s="30">
        <v>9573.9</v>
      </c>
      <c r="AJ2563" s="30">
        <v>9118</v>
      </c>
      <c r="AK2563" s="26" t="s">
        <v>139</v>
      </c>
      <c r="AL2563" s="26">
        <v>34</v>
      </c>
      <c r="AM2563" s="26" t="s">
        <v>4979</v>
      </c>
      <c r="AU2563" s="26" t="s">
        <v>4980</v>
      </c>
      <c r="AV2563" s="26" t="s">
        <v>4981</v>
      </c>
      <c r="AW2563" s="26" t="s">
        <v>4982</v>
      </c>
      <c r="BB2563" s="26" t="s">
        <v>4652</v>
      </c>
      <c r="BD2563" s="37">
        <v>44159</v>
      </c>
      <c r="BE2563" s="30">
        <v>36323</v>
      </c>
      <c r="BF2563" s="30">
        <v>51221</v>
      </c>
      <c r="BG2563" s="37" t="s">
        <v>4653</v>
      </c>
      <c r="BH2563" s="37" t="s">
        <v>4654</v>
      </c>
      <c r="BI2563" s="37" t="s">
        <v>4654</v>
      </c>
      <c r="BJ2563" s="138" t="e">
        <f>#N/A</f>
        <v>#N/A</v>
      </c>
      <c r="BK2563" s="138" t="e">
        <f>#N/A</f>
        <v>#N/A</v>
      </c>
      <c r="BL2563" s="138" t="e">
        <f>#N/A</f>
        <v>#N/A</v>
      </c>
      <c r="BM2563" s="138" t="e">
        <f>#N/A</f>
        <v>#N/A</v>
      </c>
      <c r="BN2563" s="26"/>
      <c r="BO2563" s="26"/>
      <c r="BP2563" s="26"/>
      <c r="BQ2563" s="38"/>
      <c r="BR2563" s="26"/>
      <c r="BS2563" s="26"/>
      <c r="BT2563" s="26"/>
      <c r="BU2563" s="26"/>
      <c r="BV2563" s="39"/>
    </row>
    <row r="2564" spans="1:74" ht="15" hidden="1" customHeight="1" thickBot="1">
      <c r="A2564" s="26">
        <v>2020</v>
      </c>
      <c r="B2564" s="67">
        <v>2560</v>
      </c>
      <c r="C2564" s="67" t="s">
        <v>129</v>
      </c>
      <c r="D2564" s="67" t="s">
        <v>4642</v>
      </c>
      <c r="E2564" s="67" t="s">
        <v>4643</v>
      </c>
      <c r="F2564" s="27">
        <v>44082</v>
      </c>
      <c r="G2564" s="67" t="s">
        <v>5105</v>
      </c>
      <c r="H2564" s="67" t="s">
        <v>4645</v>
      </c>
      <c r="I2564" s="67" t="s">
        <v>4645</v>
      </c>
      <c r="J2564" s="69" t="s">
        <v>4646</v>
      </c>
      <c r="K2564" s="67" t="s">
        <v>135</v>
      </c>
      <c r="L2564" s="67" t="s">
        <v>4647</v>
      </c>
      <c r="M2564" s="26" t="s">
        <v>137</v>
      </c>
      <c r="N2564" s="26" t="s">
        <v>138</v>
      </c>
      <c r="O2564" s="26" t="s">
        <v>138</v>
      </c>
      <c r="Q2564" s="30">
        <v>78</v>
      </c>
      <c r="R2564" s="30">
        <v>8830</v>
      </c>
      <c r="S2564" s="31" t="e">
        <f>#N/A</f>
        <v>#N/A</v>
      </c>
      <c r="T2564" s="30">
        <v>1616</v>
      </c>
      <c r="AB2564" s="33" t="e">
        <f>#N/A</f>
        <v>#N/A</v>
      </c>
      <c r="AC2564" s="30">
        <v>1400</v>
      </c>
      <c r="AD2564" s="30" t="e">
        <f>#N/A</f>
        <v>#N/A</v>
      </c>
      <c r="AE2564" s="34">
        <v>0.91</v>
      </c>
      <c r="AG2564" s="30" t="e">
        <f>#N/A</f>
        <v>#N/A</v>
      </c>
      <c r="AH2564" s="30" t="e">
        <f>#N/A</f>
        <v>#N/A</v>
      </c>
      <c r="AI2564" s="30">
        <v>12201</v>
      </c>
      <c r="AJ2564" s="30">
        <v>11620</v>
      </c>
      <c r="AK2564" s="26" t="s">
        <v>139</v>
      </c>
      <c r="AL2564" s="26">
        <v>34</v>
      </c>
      <c r="AM2564" s="26" t="s">
        <v>4979</v>
      </c>
      <c r="AU2564" s="26" t="s">
        <v>4980</v>
      </c>
      <c r="AV2564" s="26" t="s">
        <v>4981</v>
      </c>
      <c r="AW2564" s="26" t="s">
        <v>4982</v>
      </c>
      <c r="BB2564" s="26" t="s">
        <v>4652</v>
      </c>
      <c r="BD2564" s="37">
        <v>44159</v>
      </c>
      <c r="BE2564" s="30">
        <v>36323</v>
      </c>
      <c r="BF2564" s="30">
        <v>51221</v>
      </c>
      <c r="BG2564" s="37" t="s">
        <v>4653</v>
      </c>
      <c r="BH2564" s="37" t="s">
        <v>4654</v>
      </c>
      <c r="BI2564" s="37" t="s">
        <v>4654</v>
      </c>
      <c r="BJ2564" s="138" t="e">
        <f>#N/A</f>
        <v>#N/A</v>
      </c>
      <c r="BK2564" s="138" t="e">
        <f>#N/A</f>
        <v>#N/A</v>
      </c>
      <c r="BL2564" s="138" t="e">
        <f>#N/A</f>
        <v>#N/A</v>
      </c>
      <c r="BM2564" s="138" t="e">
        <f>#N/A</f>
        <v>#N/A</v>
      </c>
      <c r="BN2564" s="26"/>
      <c r="BO2564" s="26"/>
      <c r="BP2564" s="26"/>
      <c r="BQ2564" s="38"/>
      <c r="BR2564" s="26"/>
      <c r="BS2564" s="26"/>
      <c r="BT2564" s="26"/>
      <c r="BU2564" s="26"/>
      <c r="BV2564" s="39"/>
    </row>
    <row r="2565" spans="1:74" ht="15" hidden="1" customHeight="1" thickBot="1">
      <c r="A2565" s="26">
        <v>2020</v>
      </c>
      <c r="B2565" s="67">
        <v>2561</v>
      </c>
      <c r="C2565" s="26" t="s">
        <v>129</v>
      </c>
      <c r="D2565" s="26" t="s">
        <v>4642</v>
      </c>
      <c r="E2565" s="26" t="s">
        <v>4643</v>
      </c>
      <c r="F2565" s="27">
        <v>44082</v>
      </c>
      <c r="G2565" s="67" t="s">
        <v>5106</v>
      </c>
      <c r="H2565" s="26" t="s">
        <v>4645</v>
      </c>
      <c r="I2565" s="26" t="s">
        <v>4645</v>
      </c>
      <c r="J2565" s="69" t="s">
        <v>4646</v>
      </c>
      <c r="K2565" s="26" t="s">
        <v>135</v>
      </c>
      <c r="L2565" s="26" t="s">
        <v>4647</v>
      </c>
      <c r="M2565" s="26" t="s">
        <v>137</v>
      </c>
      <c r="N2565" s="26" t="s">
        <v>138</v>
      </c>
      <c r="O2565" s="26" t="s">
        <v>138</v>
      </c>
      <c r="Q2565" s="30">
        <v>79</v>
      </c>
      <c r="R2565" s="30">
        <v>7400</v>
      </c>
      <c r="S2565" s="31" t="e">
        <f>#N/A</f>
        <v>#N/A</v>
      </c>
      <c r="T2565" s="30">
        <v>1586</v>
      </c>
      <c r="AB2565" s="33" t="e">
        <f>#N/A</f>
        <v>#N/A</v>
      </c>
      <c r="AC2565" s="30">
        <v>1400</v>
      </c>
      <c r="AD2565" s="30" t="e">
        <f>#N/A</f>
        <v>#N/A</v>
      </c>
      <c r="AE2565" s="34">
        <v>0.91442622950819674</v>
      </c>
      <c r="AG2565" s="30" t="e">
        <f>#N/A</f>
        <v>#N/A</v>
      </c>
      <c r="AH2565" s="30" t="e">
        <f>#N/A</f>
        <v>#N/A</v>
      </c>
      <c r="AI2565" s="30">
        <v>10224.9</v>
      </c>
      <c r="AJ2565" s="30">
        <v>9738</v>
      </c>
      <c r="AK2565" s="26" t="s">
        <v>139</v>
      </c>
      <c r="AL2565" s="26">
        <v>34</v>
      </c>
      <c r="AM2565" s="26" t="s">
        <v>4979</v>
      </c>
      <c r="AU2565" s="26" t="s">
        <v>4980</v>
      </c>
      <c r="AV2565" s="26" t="s">
        <v>4981</v>
      </c>
      <c r="AW2565" s="26" t="s">
        <v>4982</v>
      </c>
      <c r="BB2565" s="26" t="s">
        <v>4652</v>
      </c>
      <c r="BD2565" s="37">
        <v>44159</v>
      </c>
      <c r="BE2565" s="30">
        <v>36323</v>
      </c>
      <c r="BF2565" s="30">
        <v>51221</v>
      </c>
      <c r="BG2565" s="37" t="s">
        <v>4653</v>
      </c>
      <c r="BH2565" s="37" t="s">
        <v>4654</v>
      </c>
      <c r="BI2565" s="37" t="s">
        <v>4654</v>
      </c>
      <c r="BJ2565" s="138" t="e">
        <f>#N/A</f>
        <v>#N/A</v>
      </c>
      <c r="BK2565" s="138" t="e">
        <f>#N/A</f>
        <v>#N/A</v>
      </c>
      <c r="BL2565" s="138" t="e">
        <f>#N/A</f>
        <v>#N/A</v>
      </c>
      <c r="BM2565" s="138" t="e">
        <f>#N/A</f>
        <v>#N/A</v>
      </c>
      <c r="BN2565" s="26"/>
      <c r="BO2565" s="26"/>
      <c r="BP2565" s="26"/>
      <c r="BQ2565" s="38"/>
      <c r="BR2565" s="26"/>
      <c r="BS2565" s="26"/>
      <c r="BT2565" s="26"/>
      <c r="BU2565" s="26"/>
      <c r="BV2565" s="39"/>
    </row>
    <row r="2566" spans="1:74" ht="15" hidden="1" customHeight="1" thickBot="1">
      <c r="A2566" s="26">
        <v>2020</v>
      </c>
      <c r="B2566" s="67">
        <v>2562</v>
      </c>
      <c r="C2566" s="67" t="s">
        <v>129</v>
      </c>
      <c r="D2566" s="67" t="s">
        <v>4642</v>
      </c>
      <c r="E2566" s="67" t="s">
        <v>4643</v>
      </c>
      <c r="F2566" s="27">
        <v>44082</v>
      </c>
      <c r="G2566" s="67" t="s">
        <v>5107</v>
      </c>
      <c r="H2566" s="67" t="s">
        <v>4645</v>
      </c>
      <c r="I2566" s="67" t="s">
        <v>4645</v>
      </c>
      <c r="J2566" s="69" t="s">
        <v>4646</v>
      </c>
      <c r="K2566" s="67" t="s">
        <v>135</v>
      </c>
      <c r="L2566" s="67" t="s">
        <v>4647</v>
      </c>
      <c r="M2566" s="26" t="s">
        <v>137</v>
      </c>
      <c r="N2566" s="26" t="s">
        <v>138</v>
      </c>
      <c r="O2566" s="26" t="s">
        <v>138</v>
      </c>
      <c r="Q2566" s="30">
        <v>83</v>
      </c>
      <c r="R2566" s="30">
        <v>9370</v>
      </c>
      <c r="S2566" s="31" t="e">
        <f>#N/A</f>
        <v>#N/A</v>
      </c>
      <c r="T2566" s="30">
        <v>2054</v>
      </c>
      <c r="AB2566" s="33" t="e">
        <f>#N/A</f>
        <v>#N/A</v>
      </c>
      <c r="AC2566" s="30">
        <v>1400</v>
      </c>
      <c r="AD2566" s="30" t="e">
        <f>#N/A</f>
        <v>#N/A</v>
      </c>
      <c r="AE2566" s="34">
        <v>0.96</v>
      </c>
      <c r="AG2566" s="30" t="e">
        <f>#N/A</f>
        <v>#N/A</v>
      </c>
      <c r="AH2566" s="30" t="e">
        <f>#N/A</f>
        <v>#N/A</v>
      </c>
      <c r="AI2566" s="30">
        <v>12946.5</v>
      </c>
      <c r="AJ2566" s="30">
        <v>12330</v>
      </c>
      <c r="AK2566" s="26" t="s">
        <v>139</v>
      </c>
      <c r="AL2566" s="26">
        <v>34</v>
      </c>
      <c r="AM2566" s="26" t="s">
        <v>4979</v>
      </c>
      <c r="AU2566" s="26" t="s">
        <v>4980</v>
      </c>
      <c r="AV2566" s="26" t="s">
        <v>4981</v>
      </c>
      <c r="AW2566" s="26" t="s">
        <v>4982</v>
      </c>
      <c r="BB2566" s="26" t="s">
        <v>4652</v>
      </c>
      <c r="BD2566" s="37">
        <v>44159</v>
      </c>
      <c r="BE2566" s="30">
        <v>36323</v>
      </c>
      <c r="BF2566" s="30">
        <v>51221</v>
      </c>
      <c r="BG2566" s="37" t="s">
        <v>4653</v>
      </c>
      <c r="BH2566" s="37" t="s">
        <v>4654</v>
      </c>
      <c r="BI2566" s="37" t="s">
        <v>4654</v>
      </c>
      <c r="BJ2566" s="138" t="e">
        <f>#N/A</f>
        <v>#N/A</v>
      </c>
      <c r="BK2566" s="138" t="e">
        <f>#N/A</f>
        <v>#N/A</v>
      </c>
      <c r="BL2566" s="138" t="e">
        <f>#N/A</f>
        <v>#N/A</v>
      </c>
      <c r="BM2566" s="138" t="e">
        <f>#N/A</f>
        <v>#N/A</v>
      </c>
      <c r="BN2566" s="26"/>
      <c r="BO2566" s="26"/>
      <c r="BP2566" s="26"/>
      <c r="BQ2566" s="38"/>
      <c r="BR2566" s="26"/>
      <c r="BS2566" s="26"/>
      <c r="BT2566" s="26"/>
      <c r="BU2566" s="26"/>
      <c r="BV2566" s="39"/>
    </row>
    <row r="2567" spans="1:74" ht="15" hidden="1" customHeight="1" thickBot="1">
      <c r="A2567" s="26">
        <v>2020</v>
      </c>
      <c r="B2567" s="67">
        <v>2563</v>
      </c>
      <c r="C2567" s="26" t="s">
        <v>129</v>
      </c>
      <c r="D2567" s="26" t="s">
        <v>4642</v>
      </c>
      <c r="E2567" s="26" t="s">
        <v>4643</v>
      </c>
      <c r="F2567" s="27">
        <v>44082</v>
      </c>
      <c r="G2567" s="67" t="s">
        <v>5108</v>
      </c>
      <c r="H2567" s="26" t="s">
        <v>4645</v>
      </c>
      <c r="I2567" s="26" t="s">
        <v>4645</v>
      </c>
      <c r="J2567" s="69" t="s">
        <v>4646</v>
      </c>
      <c r="K2567" s="26" t="s">
        <v>135</v>
      </c>
      <c r="L2567" s="26" t="s">
        <v>4647</v>
      </c>
      <c r="M2567" s="26" t="s">
        <v>137</v>
      </c>
      <c r="N2567" s="26" t="s">
        <v>138</v>
      </c>
      <c r="O2567" s="26" t="s">
        <v>138</v>
      </c>
      <c r="Q2567" s="30">
        <v>84</v>
      </c>
      <c r="R2567" s="30">
        <v>8740</v>
      </c>
      <c r="S2567" s="31" t="e">
        <f>#N/A</f>
        <v>#N/A</v>
      </c>
      <c r="T2567" s="30">
        <v>1673</v>
      </c>
      <c r="AB2567" s="33" t="e">
        <f>#N/A</f>
        <v>#N/A</v>
      </c>
      <c r="AC2567" s="30">
        <v>1400</v>
      </c>
      <c r="AD2567" s="30" t="e">
        <f>#N/A</f>
        <v>#N/A</v>
      </c>
      <c r="AE2567" s="34">
        <v>0.96245614035087712</v>
      </c>
      <c r="AG2567" s="30" t="e">
        <f>#N/A</f>
        <v>#N/A</v>
      </c>
      <c r="AH2567" s="30" t="e">
        <f>#N/A</f>
        <v>#N/A</v>
      </c>
      <c r="AI2567" s="30">
        <v>12076.050000000001</v>
      </c>
      <c r="AJ2567" s="30">
        <v>11501</v>
      </c>
      <c r="AK2567" s="26" t="s">
        <v>139</v>
      </c>
      <c r="AL2567" s="26">
        <v>34</v>
      </c>
      <c r="AM2567" s="26" t="s">
        <v>4979</v>
      </c>
      <c r="AU2567" s="26" t="s">
        <v>4980</v>
      </c>
      <c r="AV2567" s="26" t="s">
        <v>4981</v>
      </c>
      <c r="AW2567" s="26" t="s">
        <v>4982</v>
      </c>
      <c r="BB2567" s="26" t="s">
        <v>4652</v>
      </c>
      <c r="BD2567" s="37">
        <v>44159</v>
      </c>
      <c r="BE2567" s="30">
        <v>36323</v>
      </c>
      <c r="BF2567" s="30">
        <v>51221</v>
      </c>
      <c r="BG2567" s="37" t="s">
        <v>4653</v>
      </c>
      <c r="BH2567" s="37" t="s">
        <v>4654</v>
      </c>
      <c r="BI2567" s="37" t="s">
        <v>4654</v>
      </c>
      <c r="BJ2567" s="138" t="e">
        <f>#N/A</f>
        <v>#N/A</v>
      </c>
      <c r="BK2567" s="138" t="e">
        <f>#N/A</f>
        <v>#N/A</v>
      </c>
      <c r="BL2567" s="138" t="e">
        <f>#N/A</f>
        <v>#N/A</v>
      </c>
      <c r="BM2567" s="138" t="e">
        <f>#N/A</f>
        <v>#N/A</v>
      </c>
      <c r="BN2567" s="26"/>
      <c r="BO2567" s="26"/>
      <c r="BP2567" s="26"/>
      <c r="BQ2567" s="38"/>
      <c r="BR2567" s="26"/>
      <c r="BS2567" s="26"/>
      <c r="BT2567" s="26"/>
      <c r="BU2567" s="26"/>
      <c r="BV2567" s="39"/>
    </row>
    <row r="2568" spans="1:74" ht="15" hidden="1" customHeight="1" thickBot="1">
      <c r="A2568" s="26">
        <v>2020</v>
      </c>
      <c r="B2568" s="67">
        <v>2564</v>
      </c>
      <c r="C2568" s="67" t="s">
        <v>129</v>
      </c>
      <c r="D2568" s="67" t="s">
        <v>4642</v>
      </c>
      <c r="E2568" s="67" t="s">
        <v>4643</v>
      </c>
      <c r="F2568" s="27">
        <v>44082</v>
      </c>
      <c r="G2568" s="67" t="s">
        <v>5109</v>
      </c>
      <c r="H2568" s="67" t="s">
        <v>4645</v>
      </c>
      <c r="I2568" s="67" t="s">
        <v>4645</v>
      </c>
      <c r="J2568" s="69" t="s">
        <v>4646</v>
      </c>
      <c r="K2568" s="67" t="s">
        <v>135</v>
      </c>
      <c r="L2568" s="67" t="s">
        <v>4647</v>
      </c>
      <c r="M2568" s="26" t="s">
        <v>137</v>
      </c>
      <c r="N2568" s="26" t="s">
        <v>138</v>
      </c>
      <c r="O2568" s="26" t="s">
        <v>138</v>
      </c>
      <c r="Q2568" s="30">
        <v>73</v>
      </c>
      <c r="R2568" s="30">
        <v>4680</v>
      </c>
      <c r="S2568" s="31" t="e">
        <f>#N/A</f>
        <v>#N/A</v>
      </c>
      <c r="T2568" s="30">
        <v>897</v>
      </c>
      <c r="AB2568" s="33" t="e">
        <f>#N/A</f>
        <v>#N/A</v>
      </c>
      <c r="AC2568" s="30">
        <v>1400</v>
      </c>
      <c r="AD2568" s="30" t="e">
        <f>#N/A</f>
        <v>#N/A</v>
      </c>
      <c r="AE2568" s="34">
        <v>0.96</v>
      </c>
      <c r="AG2568" s="30" t="e">
        <f>#N/A</f>
        <v>#N/A</v>
      </c>
      <c r="AH2568" s="30" t="e">
        <f>#N/A</f>
        <v>#N/A</v>
      </c>
      <c r="AI2568" s="30">
        <v>6465.9000000000005</v>
      </c>
      <c r="AJ2568" s="30">
        <v>6158</v>
      </c>
      <c r="AK2568" s="26" t="s">
        <v>139</v>
      </c>
      <c r="AL2568" s="26">
        <v>34</v>
      </c>
      <c r="AM2568" s="26" t="s">
        <v>4979</v>
      </c>
      <c r="AU2568" s="26" t="s">
        <v>4980</v>
      </c>
      <c r="AV2568" s="26" t="s">
        <v>4981</v>
      </c>
      <c r="AW2568" s="26" t="s">
        <v>4982</v>
      </c>
      <c r="BB2568" s="26" t="s">
        <v>4652</v>
      </c>
      <c r="BD2568" s="37">
        <v>44159</v>
      </c>
      <c r="BE2568" s="30">
        <v>36323</v>
      </c>
      <c r="BF2568" s="30">
        <v>51221</v>
      </c>
      <c r="BG2568" s="37" t="s">
        <v>4653</v>
      </c>
      <c r="BH2568" s="37" t="s">
        <v>4654</v>
      </c>
      <c r="BI2568" s="37" t="s">
        <v>4654</v>
      </c>
      <c r="BJ2568" s="138" t="e">
        <f>#N/A</f>
        <v>#N/A</v>
      </c>
      <c r="BK2568" s="138" t="e">
        <f>#N/A</f>
        <v>#N/A</v>
      </c>
      <c r="BL2568" s="138" t="e">
        <f>#N/A</f>
        <v>#N/A</v>
      </c>
      <c r="BM2568" s="138" t="e">
        <f>#N/A</f>
        <v>#N/A</v>
      </c>
      <c r="BN2568" s="26"/>
      <c r="BO2568" s="26"/>
      <c r="BP2568" s="26"/>
      <c r="BQ2568" s="38"/>
      <c r="BR2568" s="26"/>
      <c r="BS2568" s="26"/>
      <c r="BT2568" s="26"/>
      <c r="BU2568" s="26"/>
      <c r="BV2568" s="39"/>
    </row>
    <row r="2569" spans="1:74" ht="15" hidden="1" customHeight="1" thickBot="1">
      <c r="A2569" s="26">
        <v>2020</v>
      </c>
      <c r="B2569" s="67">
        <v>2565</v>
      </c>
      <c r="C2569" s="26" t="s">
        <v>129</v>
      </c>
      <c r="D2569" s="26" t="s">
        <v>4642</v>
      </c>
      <c r="E2569" s="26" t="s">
        <v>4643</v>
      </c>
      <c r="F2569" s="27">
        <v>44082</v>
      </c>
      <c r="G2569" s="67" t="s">
        <v>5110</v>
      </c>
      <c r="H2569" s="26" t="s">
        <v>4645</v>
      </c>
      <c r="I2569" s="26" t="s">
        <v>4645</v>
      </c>
      <c r="J2569" s="69" t="s">
        <v>4646</v>
      </c>
      <c r="K2569" s="26" t="s">
        <v>135</v>
      </c>
      <c r="L2569" s="26" t="s">
        <v>4647</v>
      </c>
      <c r="M2569" s="26" t="s">
        <v>137</v>
      </c>
      <c r="N2569" s="26" t="s">
        <v>138</v>
      </c>
      <c r="O2569" s="26" t="s">
        <v>138</v>
      </c>
      <c r="Q2569" s="30">
        <v>84</v>
      </c>
      <c r="R2569" s="30">
        <v>9850</v>
      </c>
      <c r="S2569" s="31" t="e">
        <f>#N/A</f>
        <v>#N/A</v>
      </c>
      <c r="T2569" s="30">
        <v>1829</v>
      </c>
      <c r="AB2569" s="33" t="e">
        <f>#N/A</f>
        <v>#N/A</v>
      </c>
      <c r="AC2569" s="30">
        <v>1400</v>
      </c>
      <c r="AD2569" s="30" t="e">
        <f>#N/A</f>
        <v>#N/A</v>
      </c>
      <c r="AE2569" s="34">
        <v>0.95959183673469384</v>
      </c>
      <c r="AG2569" s="30" t="e">
        <f>#N/A</f>
        <v>#N/A</v>
      </c>
      <c r="AH2569" s="30" t="e">
        <f>#N/A</f>
        <v>#N/A</v>
      </c>
      <c r="AI2569" s="30">
        <v>13610.1</v>
      </c>
      <c r="AJ2569" s="30">
        <v>12962</v>
      </c>
      <c r="AK2569" s="26" t="s">
        <v>139</v>
      </c>
      <c r="AL2569" s="26">
        <v>34</v>
      </c>
      <c r="AM2569" s="26" t="s">
        <v>4979</v>
      </c>
      <c r="AU2569" s="26" t="s">
        <v>4980</v>
      </c>
      <c r="AV2569" s="26" t="s">
        <v>4981</v>
      </c>
      <c r="AW2569" s="26" t="s">
        <v>4982</v>
      </c>
      <c r="BB2569" s="26" t="s">
        <v>4652</v>
      </c>
      <c r="BD2569" s="37">
        <v>44159</v>
      </c>
      <c r="BE2569" s="30">
        <v>36323</v>
      </c>
      <c r="BF2569" s="30">
        <v>51221</v>
      </c>
      <c r="BG2569" s="37" t="s">
        <v>4653</v>
      </c>
      <c r="BH2569" s="37" t="s">
        <v>4654</v>
      </c>
      <c r="BI2569" s="37" t="s">
        <v>4654</v>
      </c>
      <c r="BJ2569" s="138" t="e">
        <f>#N/A</f>
        <v>#N/A</v>
      </c>
      <c r="BK2569" s="138" t="e">
        <f>#N/A</f>
        <v>#N/A</v>
      </c>
      <c r="BL2569" s="138" t="e">
        <f>#N/A</f>
        <v>#N/A</v>
      </c>
      <c r="BM2569" s="138" t="e">
        <f>#N/A</f>
        <v>#N/A</v>
      </c>
      <c r="BN2569" s="26"/>
      <c r="BO2569" s="26"/>
      <c r="BP2569" s="26"/>
      <c r="BQ2569" s="38"/>
      <c r="BR2569" s="26"/>
      <c r="BS2569" s="26"/>
      <c r="BT2569" s="26"/>
      <c r="BU2569" s="26"/>
      <c r="BV2569" s="39"/>
    </row>
    <row r="2570" spans="1:74" ht="15" hidden="1" customHeight="1" thickBot="1">
      <c r="A2570" s="26">
        <v>2020</v>
      </c>
      <c r="B2570" s="67">
        <v>2566</v>
      </c>
      <c r="C2570" s="67" t="s">
        <v>129</v>
      </c>
      <c r="D2570" s="67" t="s">
        <v>4642</v>
      </c>
      <c r="E2570" s="67" t="s">
        <v>4643</v>
      </c>
      <c r="F2570" s="27">
        <v>44082</v>
      </c>
      <c r="G2570" s="67" t="s">
        <v>5111</v>
      </c>
      <c r="H2570" s="67" t="s">
        <v>4645</v>
      </c>
      <c r="I2570" s="67" t="s">
        <v>4645</v>
      </c>
      <c r="J2570" s="69" t="s">
        <v>4646</v>
      </c>
      <c r="K2570" s="67" t="s">
        <v>135</v>
      </c>
      <c r="L2570" s="67" t="s">
        <v>4647</v>
      </c>
      <c r="M2570" s="26" t="s">
        <v>137</v>
      </c>
      <c r="N2570" s="26" t="s">
        <v>138</v>
      </c>
      <c r="O2570" s="26" t="s">
        <v>138</v>
      </c>
      <c r="Q2570" s="30">
        <v>76</v>
      </c>
      <c r="R2570" s="30">
        <v>7060</v>
      </c>
      <c r="S2570" s="31" t="e">
        <f>#N/A</f>
        <v>#N/A</v>
      </c>
      <c r="T2570" s="30">
        <v>1487</v>
      </c>
      <c r="AB2570" s="33" t="e">
        <f>#N/A</f>
        <v>#N/A</v>
      </c>
      <c r="AC2570" s="30">
        <v>1400</v>
      </c>
      <c r="AD2570" s="30" t="e">
        <f>#N/A</f>
        <v>#N/A</v>
      </c>
      <c r="AE2570" s="34">
        <v>0.91</v>
      </c>
      <c r="AG2570" s="30" t="e">
        <f>#N/A</f>
        <v>#N/A</v>
      </c>
      <c r="AH2570" s="30" t="e">
        <f>#N/A</f>
        <v>#N/A</v>
      </c>
      <c r="AI2570" s="30">
        <v>9754.5</v>
      </c>
      <c r="AJ2570" s="30">
        <v>9290</v>
      </c>
      <c r="AK2570" s="26" t="s">
        <v>139</v>
      </c>
      <c r="AL2570" s="26">
        <v>34</v>
      </c>
      <c r="AM2570" s="26" t="s">
        <v>4979</v>
      </c>
      <c r="AU2570" s="26" t="s">
        <v>4980</v>
      </c>
      <c r="AV2570" s="26" t="s">
        <v>4981</v>
      </c>
      <c r="AW2570" s="26" t="s">
        <v>4982</v>
      </c>
      <c r="BB2570" s="26" t="s">
        <v>4652</v>
      </c>
      <c r="BD2570" s="37">
        <v>44159</v>
      </c>
      <c r="BE2570" s="30">
        <v>36323</v>
      </c>
      <c r="BF2570" s="30">
        <v>51221</v>
      </c>
      <c r="BG2570" s="37" t="s">
        <v>4653</v>
      </c>
      <c r="BH2570" s="37" t="s">
        <v>4654</v>
      </c>
      <c r="BI2570" s="37" t="s">
        <v>4654</v>
      </c>
      <c r="BJ2570" s="138" t="e">
        <f>#N/A</f>
        <v>#N/A</v>
      </c>
      <c r="BK2570" s="138" t="e">
        <f>#N/A</f>
        <v>#N/A</v>
      </c>
      <c r="BL2570" s="138" t="e">
        <f>#N/A</f>
        <v>#N/A</v>
      </c>
      <c r="BM2570" s="138" t="e">
        <f>#N/A</f>
        <v>#N/A</v>
      </c>
      <c r="BN2570" s="26"/>
      <c r="BO2570" s="26"/>
      <c r="BP2570" s="26"/>
      <c r="BQ2570" s="38"/>
      <c r="BR2570" s="26"/>
      <c r="BS2570" s="26"/>
      <c r="BT2570" s="26"/>
      <c r="BU2570" s="26"/>
      <c r="BV2570" s="39"/>
    </row>
    <row r="2571" spans="1:74" ht="15" hidden="1" customHeight="1" thickBot="1">
      <c r="A2571" s="26">
        <v>2020</v>
      </c>
      <c r="B2571" s="67">
        <v>2567</v>
      </c>
      <c r="C2571" s="26" t="s">
        <v>129</v>
      </c>
      <c r="D2571" s="26" t="s">
        <v>4642</v>
      </c>
      <c r="E2571" s="26" t="s">
        <v>4643</v>
      </c>
      <c r="F2571" s="27">
        <v>44082</v>
      </c>
      <c r="G2571" s="67" t="s">
        <v>5112</v>
      </c>
      <c r="H2571" s="26" t="s">
        <v>4645</v>
      </c>
      <c r="I2571" s="26" t="s">
        <v>4645</v>
      </c>
      <c r="J2571" s="69" t="s">
        <v>4646</v>
      </c>
      <c r="K2571" s="26" t="s">
        <v>135</v>
      </c>
      <c r="L2571" s="26" t="s">
        <v>4647</v>
      </c>
      <c r="M2571" s="26" t="s">
        <v>137</v>
      </c>
      <c r="N2571" s="26" t="s">
        <v>138</v>
      </c>
      <c r="O2571" s="26" t="s">
        <v>138</v>
      </c>
      <c r="Q2571" s="30">
        <v>74</v>
      </c>
      <c r="R2571" s="30">
        <v>6980</v>
      </c>
      <c r="S2571" s="31" t="e">
        <f>#N/A</f>
        <v>#N/A</v>
      </c>
      <c r="T2571" s="30">
        <v>1490</v>
      </c>
      <c r="AB2571" s="33" t="e">
        <f>#N/A</f>
        <v>#N/A</v>
      </c>
      <c r="AC2571" s="30">
        <v>1400</v>
      </c>
      <c r="AD2571" s="30" t="e">
        <f>#N/A</f>
        <v>#N/A</v>
      </c>
      <c r="AE2571" s="34">
        <v>0.90982456140350876</v>
      </c>
      <c r="AG2571" s="30" t="e">
        <f>#N/A</f>
        <v>#N/A</v>
      </c>
      <c r="AH2571" s="30" t="e">
        <f>#N/A</f>
        <v>#N/A</v>
      </c>
      <c r="AI2571" s="30">
        <v>9644.25</v>
      </c>
      <c r="AJ2571" s="30">
        <v>9185</v>
      </c>
      <c r="AK2571" s="26" t="s">
        <v>139</v>
      </c>
      <c r="AL2571" s="26">
        <v>34</v>
      </c>
      <c r="AM2571" s="26" t="s">
        <v>4979</v>
      </c>
      <c r="AU2571" s="26" t="s">
        <v>4980</v>
      </c>
      <c r="AV2571" s="26" t="s">
        <v>4981</v>
      </c>
      <c r="AW2571" s="26" t="s">
        <v>4982</v>
      </c>
      <c r="BB2571" s="26" t="s">
        <v>4652</v>
      </c>
      <c r="BD2571" s="37">
        <v>44159</v>
      </c>
      <c r="BE2571" s="30">
        <v>36323</v>
      </c>
      <c r="BF2571" s="30">
        <v>51221</v>
      </c>
      <c r="BG2571" s="37" t="s">
        <v>4653</v>
      </c>
      <c r="BH2571" s="37" t="s">
        <v>4654</v>
      </c>
      <c r="BI2571" s="37" t="s">
        <v>4654</v>
      </c>
      <c r="BJ2571" s="138" t="e">
        <f>#N/A</f>
        <v>#N/A</v>
      </c>
      <c r="BK2571" s="138" t="e">
        <f>#N/A</f>
        <v>#N/A</v>
      </c>
      <c r="BL2571" s="138" t="e">
        <f>#N/A</f>
        <v>#N/A</v>
      </c>
      <c r="BM2571" s="138" t="e">
        <f>#N/A</f>
        <v>#N/A</v>
      </c>
      <c r="BN2571" s="26"/>
      <c r="BO2571" s="26"/>
      <c r="BP2571" s="26"/>
      <c r="BQ2571" s="38"/>
      <c r="BR2571" s="26"/>
      <c r="BS2571" s="26"/>
      <c r="BT2571" s="26"/>
      <c r="BU2571" s="26"/>
      <c r="BV2571" s="39"/>
    </row>
    <row r="2572" spans="1:74" ht="15" hidden="1" customHeight="1" thickBot="1">
      <c r="A2572" s="26">
        <v>2020</v>
      </c>
      <c r="B2572" s="67">
        <v>2568</v>
      </c>
      <c r="C2572" s="67" t="s">
        <v>129</v>
      </c>
      <c r="D2572" s="67" t="s">
        <v>4642</v>
      </c>
      <c r="E2572" s="67" t="s">
        <v>4643</v>
      </c>
      <c r="F2572" s="27">
        <v>44082</v>
      </c>
      <c r="G2572" s="67" t="s">
        <v>5113</v>
      </c>
      <c r="H2572" s="67" t="s">
        <v>4645</v>
      </c>
      <c r="I2572" s="67" t="s">
        <v>4645</v>
      </c>
      <c r="J2572" s="69" t="s">
        <v>4646</v>
      </c>
      <c r="K2572" s="67" t="s">
        <v>135</v>
      </c>
      <c r="L2572" s="67" t="s">
        <v>4647</v>
      </c>
      <c r="M2572" s="26" t="s">
        <v>137</v>
      </c>
      <c r="N2572" s="26" t="s">
        <v>138</v>
      </c>
      <c r="O2572" s="26" t="s">
        <v>138</v>
      </c>
      <c r="Q2572" s="30">
        <v>78</v>
      </c>
      <c r="R2572" s="30">
        <v>7840</v>
      </c>
      <c r="S2572" s="31" t="e">
        <f>#N/A</f>
        <v>#N/A</v>
      </c>
      <c r="T2572" s="30">
        <v>1567</v>
      </c>
      <c r="AB2572" s="33" t="e">
        <f>#N/A</f>
        <v>#N/A</v>
      </c>
      <c r="AC2572" s="30">
        <v>1400</v>
      </c>
      <c r="AD2572" s="30" t="e">
        <f>#N/A</f>
        <v>#N/A</v>
      </c>
      <c r="AE2572" s="34">
        <v>0.93</v>
      </c>
      <c r="AG2572" s="30" t="e">
        <f>#N/A</f>
        <v>#N/A</v>
      </c>
      <c r="AH2572" s="30" t="e">
        <f>#N/A</f>
        <v>#N/A</v>
      </c>
      <c r="AI2572" s="30">
        <v>10825.5</v>
      </c>
      <c r="AJ2572" s="30">
        <v>10310</v>
      </c>
      <c r="AK2572" s="26" t="s">
        <v>139</v>
      </c>
      <c r="AL2572" s="26">
        <v>34</v>
      </c>
      <c r="AM2572" s="26" t="s">
        <v>4979</v>
      </c>
      <c r="AU2572" s="26" t="s">
        <v>4980</v>
      </c>
      <c r="AV2572" s="26" t="s">
        <v>4981</v>
      </c>
      <c r="AW2572" s="26" t="s">
        <v>4982</v>
      </c>
      <c r="BB2572" s="26" t="s">
        <v>4652</v>
      </c>
      <c r="BD2572" s="37">
        <v>44159</v>
      </c>
      <c r="BE2572" s="30">
        <v>36323</v>
      </c>
      <c r="BF2572" s="30">
        <v>51221</v>
      </c>
      <c r="BG2572" s="37" t="s">
        <v>4653</v>
      </c>
      <c r="BH2572" s="37" t="s">
        <v>4654</v>
      </c>
      <c r="BI2572" s="37" t="s">
        <v>4654</v>
      </c>
      <c r="BJ2572" s="138" t="e">
        <f>#N/A</f>
        <v>#N/A</v>
      </c>
      <c r="BK2572" s="138" t="e">
        <f>#N/A</f>
        <v>#N/A</v>
      </c>
      <c r="BL2572" s="138" t="e">
        <f>#N/A</f>
        <v>#N/A</v>
      </c>
      <c r="BM2572" s="138" t="e">
        <f>#N/A</f>
        <v>#N/A</v>
      </c>
      <c r="BN2572" s="26"/>
      <c r="BO2572" s="26"/>
      <c r="BP2572" s="26"/>
      <c r="BQ2572" s="38"/>
      <c r="BR2572" s="26"/>
      <c r="BS2572" s="26"/>
      <c r="BT2572" s="26"/>
      <c r="BU2572" s="26"/>
      <c r="BV2572" s="39"/>
    </row>
    <row r="2573" spans="1:74" ht="15" hidden="1" customHeight="1" thickBot="1">
      <c r="A2573" s="26">
        <v>2020</v>
      </c>
      <c r="B2573" s="67">
        <v>2569</v>
      </c>
      <c r="C2573" s="26" t="s">
        <v>129</v>
      </c>
      <c r="D2573" s="26" t="s">
        <v>4642</v>
      </c>
      <c r="E2573" s="26" t="s">
        <v>4643</v>
      </c>
      <c r="F2573" s="27">
        <v>44082</v>
      </c>
      <c r="G2573" s="67" t="s">
        <v>5114</v>
      </c>
      <c r="H2573" s="26" t="s">
        <v>4645</v>
      </c>
      <c r="I2573" s="26" t="s">
        <v>4645</v>
      </c>
      <c r="J2573" s="69" t="s">
        <v>4646</v>
      </c>
      <c r="K2573" s="26" t="s">
        <v>135</v>
      </c>
      <c r="L2573" s="26" t="s">
        <v>4647</v>
      </c>
      <c r="M2573" s="26" t="s">
        <v>137</v>
      </c>
      <c r="N2573" s="26" t="s">
        <v>138</v>
      </c>
      <c r="O2573" s="26" t="s">
        <v>138</v>
      </c>
      <c r="Q2573" s="30">
        <v>77</v>
      </c>
      <c r="R2573" s="30">
        <v>6200</v>
      </c>
      <c r="S2573" s="31" t="e">
        <f>#N/A</f>
        <v>#N/A</v>
      </c>
      <c r="T2573" s="30">
        <v>950</v>
      </c>
      <c r="AB2573" s="33" t="e">
        <f>#N/A</f>
        <v>#N/A</v>
      </c>
      <c r="AC2573" s="30">
        <v>1400</v>
      </c>
      <c r="AD2573" s="30" t="e">
        <f>#N/A</f>
        <v>#N/A</v>
      </c>
      <c r="AE2573" s="34">
        <v>0.92999999999999994</v>
      </c>
      <c r="AG2573" s="30" t="e">
        <f>#N/A</f>
        <v>#N/A</v>
      </c>
      <c r="AH2573" s="30" t="e">
        <f>#N/A</f>
        <v>#N/A</v>
      </c>
      <c r="AI2573" s="30">
        <v>8566.9500000000007</v>
      </c>
      <c r="AJ2573" s="30">
        <v>8159</v>
      </c>
      <c r="AK2573" s="26" t="s">
        <v>139</v>
      </c>
      <c r="AL2573" s="26">
        <v>34</v>
      </c>
      <c r="AM2573" s="26" t="s">
        <v>4979</v>
      </c>
      <c r="AU2573" s="26" t="s">
        <v>4980</v>
      </c>
      <c r="AV2573" s="26" t="s">
        <v>4981</v>
      </c>
      <c r="AW2573" s="26" t="s">
        <v>4982</v>
      </c>
      <c r="BB2573" s="26" t="s">
        <v>4652</v>
      </c>
      <c r="BD2573" s="37">
        <v>44159</v>
      </c>
      <c r="BE2573" s="30">
        <v>36323</v>
      </c>
      <c r="BF2573" s="30">
        <v>51221</v>
      </c>
      <c r="BG2573" s="37" t="s">
        <v>4653</v>
      </c>
      <c r="BH2573" s="37" t="s">
        <v>4654</v>
      </c>
      <c r="BI2573" s="37" t="s">
        <v>4654</v>
      </c>
      <c r="BJ2573" s="138" t="e">
        <f>#N/A</f>
        <v>#N/A</v>
      </c>
      <c r="BK2573" s="138" t="e">
        <f>#N/A</f>
        <v>#N/A</v>
      </c>
      <c r="BL2573" s="138" t="e">
        <f>#N/A</f>
        <v>#N/A</v>
      </c>
      <c r="BM2573" s="138" t="e">
        <f>#N/A</f>
        <v>#N/A</v>
      </c>
      <c r="BN2573" s="26"/>
      <c r="BO2573" s="26"/>
      <c r="BP2573" s="26"/>
      <c r="BQ2573" s="38"/>
      <c r="BR2573" s="26"/>
      <c r="BS2573" s="26"/>
      <c r="BT2573" s="26"/>
      <c r="BU2573" s="26"/>
      <c r="BV2573" s="39"/>
    </row>
    <row r="2574" spans="1:74" ht="15" hidden="1" customHeight="1" thickBot="1">
      <c r="A2574" s="26">
        <v>2020</v>
      </c>
      <c r="B2574" s="67">
        <v>2570</v>
      </c>
      <c r="C2574" s="67" t="s">
        <v>129</v>
      </c>
      <c r="D2574" s="67" t="s">
        <v>4642</v>
      </c>
      <c r="E2574" s="67" t="s">
        <v>4643</v>
      </c>
      <c r="F2574" s="27">
        <v>44082</v>
      </c>
      <c r="G2574" s="67" t="s">
        <v>5115</v>
      </c>
      <c r="H2574" s="67" t="s">
        <v>4645</v>
      </c>
      <c r="I2574" s="67" t="s">
        <v>4645</v>
      </c>
      <c r="J2574" s="69" t="s">
        <v>4646</v>
      </c>
      <c r="K2574" s="67" t="s">
        <v>135</v>
      </c>
      <c r="L2574" s="67" t="s">
        <v>4647</v>
      </c>
      <c r="M2574" s="26" t="s">
        <v>137</v>
      </c>
      <c r="N2574" s="26" t="s">
        <v>138</v>
      </c>
      <c r="O2574" s="26" t="s">
        <v>138</v>
      </c>
      <c r="Q2574" s="30">
        <v>79</v>
      </c>
      <c r="R2574" s="30">
        <v>7680</v>
      </c>
      <c r="S2574" s="31" t="e">
        <f>#N/A</f>
        <v>#N/A</v>
      </c>
      <c r="T2574" s="30">
        <v>1644</v>
      </c>
      <c r="AB2574" s="33" t="e">
        <f>#N/A</f>
        <v>#N/A</v>
      </c>
      <c r="AC2574" s="30">
        <v>1400</v>
      </c>
      <c r="AD2574" s="30" t="e">
        <f>#N/A</f>
        <v>#N/A</v>
      </c>
      <c r="AE2574" s="34">
        <v>0.92</v>
      </c>
      <c r="AG2574" s="30" t="e">
        <f>#N/A</f>
        <v>#N/A</v>
      </c>
      <c r="AH2574" s="30" t="e">
        <f>#N/A</f>
        <v>#N/A</v>
      </c>
      <c r="AI2574" s="30">
        <v>10611.300000000001</v>
      </c>
      <c r="AJ2574" s="30">
        <v>10106</v>
      </c>
      <c r="AK2574" s="26" t="s">
        <v>139</v>
      </c>
      <c r="AL2574" s="26">
        <v>34</v>
      </c>
      <c r="AM2574" s="26" t="s">
        <v>4979</v>
      </c>
      <c r="AU2574" s="26" t="s">
        <v>5116</v>
      </c>
      <c r="AV2574" s="26" t="s">
        <v>4981</v>
      </c>
      <c r="AW2574" s="26" t="s">
        <v>5117</v>
      </c>
      <c r="BB2574" s="26" t="s">
        <v>4652</v>
      </c>
      <c r="BD2574" s="37">
        <v>44159</v>
      </c>
      <c r="BE2574" s="30">
        <v>36323</v>
      </c>
      <c r="BF2574" s="30">
        <v>51221</v>
      </c>
      <c r="BG2574" s="37" t="s">
        <v>4653</v>
      </c>
      <c r="BH2574" s="37" t="s">
        <v>4654</v>
      </c>
      <c r="BI2574" s="37" t="s">
        <v>4654</v>
      </c>
      <c r="BJ2574" s="138" t="e">
        <f>#N/A</f>
        <v>#N/A</v>
      </c>
      <c r="BK2574" s="138" t="e">
        <f>#N/A</f>
        <v>#N/A</v>
      </c>
      <c r="BL2574" s="138" t="e">
        <f>#N/A</f>
        <v>#N/A</v>
      </c>
      <c r="BM2574" s="138" t="e">
        <f>#N/A</f>
        <v>#N/A</v>
      </c>
      <c r="BN2574" s="26"/>
      <c r="BO2574" s="26"/>
      <c r="BP2574" s="26"/>
      <c r="BQ2574" s="38"/>
      <c r="BR2574" s="26"/>
      <c r="BS2574" s="26"/>
      <c r="BT2574" s="26"/>
      <c r="BU2574" s="26"/>
      <c r="BV2574" s="39"/>
    </row>
    <row r="2575" spans="1:74" ht="15" hidden="1" customHeight="1" thickBot="1">
      <c r="A2575" s="26">
        <v>2020</v>
      </c>
      <c r="B2575" s="67">
        <v>2571</v>
      </c>
      <c r="C2575" s="26" t="s">
        <v>129</v>
      </c>
      <c r="D2575" s="26" t="s">
        <v>4642</v>
      </c>
      <c r="E2575" s="26" t="s">
        <v>4643</v>
      </c>
      <c r="F2575" s="27">
        <v>44082</v>
      </c>
      <c r="G2575" s="67" t="s">
        <v>5118</v>
      </c>
      <c r="H2575" s="26" t="s">
        <v>4645</v>
      </c>
      <c r="I2575" s="26" t="s">
        <v>4645</v>
      </c>
      <c r="J2575" s="69" t="s">
        <v>4646</v>
      </c>
      <c r="K2575" s="26" t="s">
        <v>135</v>
      </c>
      <c r="L2575" s="26" t="s">
        <v>4647</v>
      </c>
      <c r="M2575" s="26" t="s">
        <v>137</v>
      </c>
      <c r="N2575" s="26" t="s">
        <v>138</v>
      </c>
      <c r="O2575" s="26" t="s">
        <v>138</v>
      </c>
      <c r="Q2575" s="30">
        <v>83</v>
      </c>
      <c r="R2575" s="30">
        <v>8960</v>
      </c>
      <c r="S2575" s="31" t="e">
        <f>#N/A</f>
        <v>#N/A</v>
      </c>
      <c r="T2575" s="30">
        <v>1630</v>
      </c>
      <c r="AB2575" s="33" t="e">
        <f>#N/A</f>
        <v>#N/A</v>
      </c>
      <c r="AC2575" s="30">
        <v>1400</v>
      </c>
      <c r="AD2575" s="30" t="e">
        <f>#N/A</f>
        <v>#N/A</v>
      </c>
      <c r="AE2575" s="34">
        <v>0.91650793650793649</v>
      </c>
      <c r="AG2575" s="30" t="e">
        <f>#N/A</f>
        <v>#N/A</v>
      </c>
      <c r="AH2575" s="30" t="e">
        <f>#N/A</f>
        <v>#N/A</v>
      </c>
      <c r="AI2575" s="30">
        <v>12380.550000000001</v>
      </c>
      <c r="AJ2575" s="30">
        <v>11791</v>
      </c>
      <c r="AK2575" s="26" t="s">
        <v>139</v>
      </c>
      <c r="AL2575" s="26">
        <v>34</v>
      </c>
      <c r="AM2575" s="26" t="s">
        <v>4979</v>
      </c>
      <c r="AU2575" s="26" t="s">
        <v>5116</v>
      </c>
      <c r="AV2575" s="26" t="s">
        <v>4981</v>
      </c>
      <c r="AW2575" s="26" t="s">
        <v>5117</v>
      </c>
      <c r="BB2575" s="26" t="s">
        <v>4652</v>
      </c>
      <c r="BD2575" s="37">
        <v>44159</v>
      </c>
      <c r="BE2575" s="30">
        <v>36323</v>
      </c>
      <c r="BF2575" s="30">
        <v>51221</v>
      </c>
      <c r="BG2575" s="37" t="s">
        <v>4653</v>
      </c>
      <c r="BH2575" s="37" t="s">
        <v>4654</v>
      </c>
      <c r="BI2575" s="37" t="s">
        <v>4654</v>
      </c>
      <c r="BJ2575" s="138" t="e">
        <f>#N/A</f>
        <v>#N/A</v>
      </c>
      <c r="BK2575" s="138" t="e">
        <f>#N/A</f>
        <v>#N/A</v>
      </c>
      <c r="BL2575" s="138" t="e">
        <f>#N/A</f>
        <v>#N/A</v>
      </c>
      <c r="BM2575" s="138" t="e">
        <f>#N/A</f>
        <v>#N/A</v>
      </c>
      <c r="BN2575" s="26"/>
      <c r="BO2575" s="26"/>
      <c r="BP2575" s="26"/>
      <c r="BQ2575" s="38"/>
      <c r="BR2575" s="26"/>
      <c r="BS2575" s="26"/>
      <c r="BT2575" s="26"/>
      <c r="BU2575" s="26"/>
      <c r="BV2575" s="39"/>
    </row>
    <row r="2576" spans="1:74" ht="15" hidden="1" customHeight="1" thickBot="1">
      <c r="A2576" s="26">
        <v>2020</v>
      </c>
      <c r="B2576" s="67">
        <v>2572</v>
      </c>
      <c r="C2576" s="67" t="s">
        <v>129</v>
      </c>
      <c r="D2576" s="67" t="s">
        <v>4642</v>
      </c>
      <c r="E2576" s="67" t="s">
        <v>4643</v>
      </c>
      <c r="F2576" s="27">
        <v>44082</v>
      </c>
      <c r="G2576" s="67" t="s">
        <v>5119</v>
      </c>
      <c r="H2576" s="67" t="s">
        <v>4645</v>
      </c>
      <c r="I2576" s="67" t="s">
        <v>4645</v>
      </c>
      <c r="J2576" s="69" t="s">
        <v>4646</v>
      </c>
      <c r="K2576" s="67" t="s">
        <v>135</v>
      </c>
      <c r="L2576" s="67" t="s">
        <v>4647</v>
      </c>
      <c r="M2576" s="26" t="s">
        <v>137</v>
      </c>
      <c r="N2576" s="26" t="s">
        <v>138</v>
      </c>
      <c r="O2576" s="26" t="s">
        <v>138</v>
      </c>
      <c r="Q2576" s="30">
        <v>77</v>
      </c>
      <c r="R2576" s="30">
        <v>7140</v>
      </c>
      <c r="S2576" s="31" t="e">
        <f>#N/A</f>
        <v>#N/A</v>
      </c>
      <c r="T2576" s="30">
        <v>1404</v>
      </c>
      <c r="AB2576" s="33" t="e">
        <f>#N/A</f>
        <v>#N/A</v>
      </c>
      <c r="AC2576" s="30">
        <v>1400</v>
      </c>
      <c r="AD2576" s="30" t="e">
        <f>#N/A</f>
        <v>#N/A</v>
      </c>
      <c r="AE2576" s="34">
        <v>0.93</v>
      </c>
      <c r="AG2576" s="30" t="e">
        <f>#N/A</f>
        <v>#N/A</v>
      </c>
      <c r="AH2576" s="30" t="e">
        <f>#N/A</f>
        <v>#N/A</v>
      </c>
      <c r="AI2576" s="30">
        <v>9865.8000000000011</v>
      </c>
      <c r="AJ2576" s="30">
        <v>9396</v>
      </c>
      <c r="AK2576" s="26" t="s">
        <v>139</v>
      </c>
      <c r="AL2576" s="26">
        <v>34</v>
      </c>
      <c r="AM2576" s="26" t="s">
        <v>4979</v>
      </c>
      <c r="AU2576" s="26" t="s">
        <v>5116</v>
      </c>
      <c r="AV2576" s="26" t="s">
        <v>4981</v>
      </c>
      <c r="AW2576" s="26" t="s">
        <v>5117</v>
      </c>
      <c r="BB2576" s="26" t="s">
        <v>4652</v>
      </c>
      <c r="BD2576" s="37">
        <v>44159</v>
      </c>
      <c r="BE2576" s="30">
        <v>36323</v>
      </c>
      <c r="BF2576" s="30">
        <v>51221</v>
      </c>
      <c r="BG2576" s="37" t="s">
        <v>4653</v>
      </c>
      <c r="BH2576" s="37" t="s">
        <v>4654</v>
      </c>
      <c r="BI2576" s="37" t="s">
        <v>4654</v>
      </c>
      <c r="BJ2576" s="138" t="e">
        <f>#N/A</f>
        <v>#N/A</v>
      </c>
      <c r="BK2576" s="138" t="e">
        <f>#N/A</f>
        <v>#N/A</v>
      </c>
      <c r="BL2576" s="138" t="e">
        <f>#N/A</f>
        <v>#N/A</v>
      </c>
      <c r="BM2576" s="138" t="e">
        <f>#N/A</f>
        <v>#N/A</v>
      </c>
      <c r="BN2576" s="26"/>
      <c r="BO2576" s="26"/>
      <c r="BP2576" s="26"/>
      <c r="BQ2576" s="38"/>
      <c r="BR2576" s="26"/>
      <c r="BS2576" s="26"/>
      <c r="BT2576" s="26"/>
      <c r="BU2576" s="26"/>
      <c r="BV2576" s="39"/>
    </row>
    <row r="2577" spans="1:74" ht="15" hidden="1" customHeight="1" thickBot="1">
      <c r="A2577" s="26">
        <v>2020</v>
      </c>
      <c r="B2577" s="67">
        <v>2573</v>
      </c>
      <c r="C2577" s="26" t="s">
        <v>129</v>
      </c>
      <c r="D2577" s="26" t="s">
        <v>4642</v>
      </c>
      <c r="E2577" s="26" t="s">
        <v>4643</v>
      </c>
      <c r="F2577" s="27">
        <v>44082</v>
      </c>
      <c r="G2577" s="67" t="s">
        <v>5120</v>
      </c>
      <c r="H2577" s="26" t="s">
        <v>4645</v>
      </c>
      <c r="I2577" s="26" t="s">
        <v>4645</v>
      </c>
      <c r="J2577" s="69" t="s">
        <v>4646</v>
      </c>
      <c r="K2577" s="26" t="s">
        <v>135</v>
      </c>
      <c r="L2577" s="26" t="s">
        <v>4647</v>
      </c>
      <c r="M2577" s="26" t="s">
        <v>137</v>
      </c>
      <c r="N2577" s="26" t="s">
        <v>138</v>
      </c>
      <c r="O2577" s="26" t="s">
        <v>138</v>
      </c>
      <c r="Q2577" s="30">
        <v>86</v>
      </c>
      <c r="R2577" s="30">
        <v>10980</v>
      </c>
      <c r="S2577" s="31" t="e">
        <f>#N/A</f>
        <v>#N/A</v>
      </c>
      <c r="T2577" s="30">
        <v>2319</v>
      </c>
      <c r="AB2577" s="33" t="e">
        <f>#N/A</f>
        <v>#N/A</v>
      </c>
      <c r="AC2577" s="30">
        <v>1400</v>
      </c>
      <c r="AD2577" s="30" t="e">
        <f>#N/A</f>
        <v>#N/A</v>
      </c>
      <c r="AE2577" s="34">
        <v>0.92915254237288136</v>
      </c>
      <c r="AG2577" s="30" t="e">
        <f>#N/A</f>
        <v>#N/A</v>
      </c>
      <c r="AH2577" s="30" t="e">
        <f>#N/A</f>
        <v>#N/A</v>
      </c>
      <c r="AI2577" s="30">
        <v>15171.45</v>
      </c>
      <c r="AJ2577" s="30">
        <v>14449</v>
      </c>
      <c r="AK2577" s="26" t="s">
        <v>139</v>
      </c>
      <c r="AL2577" s="26">
        <v>34</v>
      </c>
      <c r="AM2577" s="26" t="s">
        <v>4979</v>
      </c>
      <c r="AU2577" s="26" t="s">
        <v>5116</v>
      </c>
      <c r="AV2577" s="26" t="s">
        <v>4981</v>
      </c>
      <c r="AW2577" s="26" t="s">
        <v>5117</v>
      </c>
      <c r="BB2577" s="26" t="s">
        <v>4652</v>
      </c>
      <c r="BD2577" s="37">
        <v>44159</v>
      </c>
      <c r="BE2577" s="30">
        <v>36323</v>
      </c>
      <c r="BF2577" s="30">
        <v>51221</v>
      </c>
      <c r="BG2577" s="37" t="s">
        <v>4653</v>
      </c>
      <c r="BH2577" s="37" t="s">
        <v>4654</v>
      </c>
      <c r="BI2577" s="37" t="s">
        <v>4654</v>
      </c>
      <c r="BJ2577" s="138" t="e">
        <f>#N/A</f>
        <v>#N/A</v>
      </c>
      <c r="BK2577" s="138" t="e">
        <f>#N/A</f>
        <v>#N/A</v>
      </c>
      <c r="BL2577" s="138" t="e">
        <f>#N/A</f>
        <v>#N/A</v>
      </c>
      <c r="BM2577" s="138" t="e">
        <f>#N/A</f>
        <v>#N/A</v>
      </c>
      <c r="BN2577" s="26"/>
      <c r="BO2577" s="26"/>
      <c r="BP2577" s="26"/>
      <c r="BQ2577" s="38"/>
      <c r="BR2577" s="26"/>
      <c r="BS2577" s="26"/>
      <c r="BT2577" s="26"/>
      <c r="BU2577" s="26"/>
      <c r="BV2577" s="39"/>
    </row>
    <row r="2578" spans="1:74" ht="15" hidden="1" customHeight="1" thickBot="1">
      <c r="A2578" s="26">
        <v>2020</v>
      </c>
      <c r="B2578" s="67">
        <v>2574</v>
      </c>
      <c r="C2578" s="67" t="s">
        <v>129</v>
      </c>
      <c r="D2578" s="67" t="s">
        <v>4642</v>
      </c>
      <c r="E2578" s="67" t="s">
        <v>4643</v>
      </c>
      <c r="F2578" s="27">
        <v>44082</v>
      </c>
      <c r="G2578" s="67" t="s">
        <v>5121</v>
      </c>
      <c r="H2578" s="67" t="s">
        <v>4645</v>
      </c>
      <c r="I2578" s="67" t="s">
        <v>4645</v>
      </c>
      <c r="J2578" s="69" t="s">
        <v>4646</v>
      </c>
      <c r="K2578" s="67" t="s">
        <v>135</v>
      </c>
      <c r="L2578" s="67" t="s">
        <v>4647</v>
      </c>
      <c r="M2578" s="26" t="s">
        <v>137</v>
      </c>
      <c r="N2578" s="26" t="s">
        <v>138</v>
      </c>
      <c r="O2578" s="26" t="s">
        <v>138</v>
      </c>
      <c r="Q2578" s="30">
        <v>82</v>
      </c>
      <c r="R2578" s="30">
        <v>7750</v>
      </c>
      <c r="S2578" s="31" t="e">
        <f>#N/A</f>
        <v>#N/A</v>
      </c>
      <c r="T2578" s="30">
        <v>1722</v>
      </c>
      <c r="AB2578" s="33" t="e">
        <f>#N/A</f>
        <v>#N/A</v>
      </c>
      <c r="AC2578" s="30">
        <v>1400</v>
      </c>
      <c r="AD2578" s="30" t="e">
        <f>#N/A</f>
        <v>#N/A</v>
      </c>
      <c r="AE2578" s="34">
        <v>0.88</v>
      </c>
      <c r="AG2578" s="30" t="e">
        <f>#N/A</f>
        <v>#N/A</v>
      </c>
      <c r="AH2578" s="30" t="e">
        <f>#N/A</f>
        <v>#N/A</v>
      </c>
      <c r="AI2578" s="30">
        <v>10708.95</v>
      </c>
      <c r="AJ2578" s="30">
        <v>10199</v>
      </c>
      <c r="AK2578" s="26" t="s">
        <v>139</v>
      </c>
      <c r="AL2578" s="26">
        <v>34</v>
      </c>
      <c r="AM2578" s="26" t="s">
        <v>4979</v>
      </c>
      <c r="AU2578" s="26" t="s">
        <v>5116</v>
      </c>
      <c r="AV2578" s="26" t="s">
        <v>4981</v>
      </c>
      <c r="AW2578" s="26" t="s">
        <v>5117</v>
      </c>
      <c r="BB2578" s="26" t="s">
        <v>4652</v>
      </c>
      <c r="BD2578" s="37">
        <v>44159</v>
      </c>
      <c r="BE2578" s="30">
        <v>36323</v>
      </c>
      <c r="BF2578" s="30">
        <v>51221</v>
      </c>
      <c r="BG2578" s="37" t="s">
        <v>4653</v>
      </c>
      <c r="BH2578" s="37" t="s">
        <v>4654</v>
      </c>
      <c r="BI2578" s="37" t="s">
        <v>4654</v>
      </c>
      <c r="BJ2578" s="138" t="e">
        <f>#N/A</f>
        <v>#N/A</v>
      </c>
      <c r="BK2578" s="138" t="e">
        <f>#N/A</f>
        <v>#N/A</v>
      </c>
      <c r="BL2578" s="138" t="e">
        <f>#N/A</f>
        <v>#N/A</v>
      </c>
      <c r="BM2578" s="138" t="e">
        <f>#N/A</f>
        <v>#N/A</v>
      </c>
      <c r="BN2578" s="26"/>
      <c r="BO2578" s="26"/>
      <c r="BP2578" s="26"/>
      <c r="BQ2578" s="38"/>
      <c r="BR2578" s="26"/>
      <c r="BS2578" s="26"/>
      <c r="BT2578" s="26"/>
      <c r="BU2578" s="26"/>
      <c r="BV2578" s="39"/>
    </row>
    <row r="2579" spans="1:74" ht="15" hidden="1" customHeight="1" thickBot="1">
      <c r="A2579" s="26">
        <v>2020</v>
      </c>
      <c r="B2579" s="67">
        <v>2575</v>
      </c>
      <c r="C2579" s="26" t="s">
        <v>129</v>
      </c>
      <c r="D2579" s="26" t="s">
        <v>4642</v>
      </c>
      <c r="E2579" s="26" t="s">
        <v>4643</v>
      </c>
      <c r="F2579" s="27">
        <v>44082</v>
      </c>
      <c r="G2579" s="67" t="s">
        <v>5122</v>
      </c>
      <c r="H2579" s="26" t="s">
        <v>4645</v>
      </c>
      <c r="I2579" s="26" t="s">
        <v>4645</v>
      </c>
      <c r="J2579" s="69" t="s">
        <v>4646</v>
      </c>
      <c r="K2579" s="26" t="s">
        <v>135</v>
      </c>
      <c r="L2579" s="26" t="s">
        <v>4647</v>
      </c>
      <c r="M2579" s="26" t="s">
        <v>137</v>
      </c>
      <c r="N2579" s="26" t="s">
        <v>138</v>
      </c>
      <c r="O2579" s="26" t="s">
        <v>138</v>
      </c>
      <c r="Q2579" s="30">
        <v>82</v>
      </c>
      <c r="R2579" s="30">
        <v>8150</v>
      </c>
      <c r="S2579" s="31" t="e">
        <f>#N/A</f>
        <v>#N/A</v>
      </c>
      <c r="T2579" s="30">
        <v>1659</v>
      </c>
      <c r="AB2579" s="33" t="e">
        <f>#N/A</f>
        <v>#N/A</v>
      </c>
      <c r="AC2579" s="30">
        <v>1400</v>
      </c>
      <c r="AD2579" s="30" t="e">
        <f>#N/A</f>
        <v>#N/A</v>
      </c>
      <c r="AE2579" s="34">
        <v>0.88163934426229507</v>
      </c>
      <c r="AG2579" s="30" t="e">
        <f>#N/A</f>
        <v>#N/A</v>
      </c>
      <c r="AH2579" s="30" t="e">
        <f>#N/A</f>
        <v>#N/A</v>
      </c>
      <c r="AI2579" s="30">
        <v>11261.25</v>
      </c>
      <c r="AJ2579" s="30">
        <v>10725</v>
      </c>
      <c r="AK2579" s="26" t="s">
        <v>139</v>
      </c>
      <c r="AL2579" s="26">
        <v>35</v>
      </c>
      <c r="AM2579" s="26" t="s">
        <v>5123</v>
      </c>
      <c r="AU2579" s="26" t="s">
        <v>5116</v>
      </c>
      <c r="AV2579" s="26" t="s">
        <v>4981</v>
      </c>
      <c r="AW2579" s="26" t="s">
        <v>5117</v>
      </c>
      <c r="BB2579" s="26" t="s">
        <v>4652</v>
      </c>
      <c r="BD2579" s="37">
        <v>44159</v>
      </c>
      <c r="BE2579" s="30">
        <v>36323</v>
      </c>
      <c r="BF2579" s="30">
        <v>51221</v>
      </c>
      <c r="BG2579" s="37" t="s">
        <v>4653</v>
      </c>
      <c r="BH2579" s="37" t="s">
        <v>4654</v>
      </c>
      <c r="BI2579" s="37" t="s">
        <v>4654</v>
      </c>
      <c r="BJ2579" s="138" t="e">
        <f>#N/A</f>
        <v>#N/A</v>
      </c>
      <c r="BK2579" s="138" t="e">
        <f>#N/A</f>
        <v>#N/A</v>
      </c>
      <c r="BL2579" s="138" t="e">
        <f>#N/A</f>
        <v>#N/A</v>
      </c>
      <c r="BM2579" s="138" t="e">
        <f>#N/A</f>
        <v>#N/A</v>
      </c>
      <c r="BN2579" s="26"/>
      <c r="BO2579" s="26"/>
      <c r="BP2579" s="26"/>
      <c r="BQ2579" s="38"/>
      <c r="BR2579" s="26"/>
      <c r="BS2579" s="26"/>
      <c r="BT2579" s="26"/>
      <c r="BU2579" s="26"/>
      <c r="BV2579" s="39"/>
    </row>
    <row r="2580" spans="1:74" ht="15" hidden="1" customHeight="1" thickBot="1">
      <c r="A2580" s="26">
        <v>2020</v>
      </c>
      <c r="B2580" s="67">
        <v>2576</v>
      </c>
      <c r="C2580" s="67" t="s">
        <v>129</v>
      </c>
      <c r="D2580" s="67" t="s">
        <v>4642</v>
      </c>
      <c r="E2580" s="67" t="s">
        <v>4643</v>
      </c>
      <c r="F2580" s="27">
        <v>44082</v>
      </c>
      <c r="G2580" s="67" t="s">
        <v>5124</v>
      </c>
      <c r="H2580" s="67" t="s">
        <v>4645</v>
      </c>
      <c r="I2580" s="67" t="s">
        <v>4645</v>
      </c>
      <c r="J2580" s="69" t="s">
        <v>4646</v>
      </c>
      <c r="K2580" s="67" t="s">
        <v>135</v>
      </c>
      <c r="L2580" s="67" t="s">
        <v>4647</v>
      </c>
      <c r="M2580" s="26" t="s">
        <v>137</v>
      </c>
      <c r="N2580" s="26" t="s">
        <v>138</v>
      </c>
      <c r="O2580" s="26" t="s">
        <v>138</v>
      </c>
      <c r="Q2580" s="30">
        <v>82</v>
      </c>
      <c r="R2580" s="30">
        <v>8980</v>
      </c>
      <c r="S2580" s="31" t="e">
        <f>#N/A</f>
        <v>#N/A</v>
      </c>
      <c r="T2580" s="30">
        <v>1820</v>
      </c>
      <c r="AB2580" s="33" t="e">
        <f>#N/A</f>
        <v>#N/A</v>
      </c>
      <c r="AC2580" s="30">
        <v>1400</v>
      </c>
      <c r="AD2580" s="30" t="e">
        <f>#N/A</f>
        <v>#N/A</v>
      </c>
      <c r="AE2580" s="34">
        <v>0.81</v>
      </c>
      <c r="AG2580" s="30" t="e">
        <f>#N/A</f>
        <v>#N/A</v>
      </c>
      <c r="AH2580" s="30" t="e">
        <f>#N/A</f>
        <v>#N/A</v>
      </c>
      <c r="AI2580" s="30">
        <v>12407.85</v>
      </c>
      <c r="AJ2580" s="30">
        <v>11817</v>
      </c>
      <c r="AK2580" s="26" t="s">
        <v>139</v>
      </c>
      <c r="AL2580" s="26">
        <v>35</v>
      </c>
      <c r="AM2580" s="26" t="s">
        <v>5123</v>
      </c>
      <c r="AU2580" s="26" t="s">
        <v>5116</v>
      </c>
      <c r="AV2580" s="26" t="s">
        <v>4981</v>
      </c>
      <c r="AW2580" s="26" t="s">
        <v>5117</v>
      </c>
      <c r="BB2580" s="26" t="s">
        <v>4652</v>
      </c>
      <c r="BD2580" s="37">
        <v>44159</v>
      </c>
      <c r="BE2580" s="30">
        <v>36323</v>
      </c>
      <c r="BF2580" s="30">
        <v>51221</v>
      </c>
      <c r="BG2580" s="37" t="s">
        <v>4653</v>
      </c>
      <c r="BH2580" s="37" t="s">
        <v>4654</v>
      </c>
      <c r="BI2580" s="37" t="s">
        <v>4654</v>
      </c>
      <c r="BJ2580" s="138" t="e">
        <f>#N/A</f>
        <v>#N/A</v>
      </c>
      <c r="BK2580" s="138" t="e">
        <f>#N/A</f>
        <v>#N/A</v>
      </c>
      <c r="BL2580" s="138" t="e">
        <f>#N/A</f>
        <v>#N/A</v>
      </c>
      <c r="BM2580" s="138" t="e">
        <f>#N/A</f>
        <v>#N/A</v>
      </c>
      <c r="BN2580" s="26"/>
      <c r="BO2580" s="26"/>
      <c r="BP2580" s="26"/>
      <c r="BQ2580" s="38"/>
      <c r="BR2580" s="26"/>
      <c r="BS2580" s="26"/>
      <c r="BT2580" s="26"/>
      <c r="BU2580" s="26"/>
      <c r="BV2580" s="39"/>
    </row>
    <row r="2581" spans="1:74" ht="15" hidden="1" customHeight="1" thickBot="1">
      <c r="A2581" s="26">
        <v>2020</v>
      </c>
      <c r="B2581" s="67">
        <v>2577</v>
      </c>
      <c r="C2581" s="26" t="s">
        <v>129</v>
      </c>
      <c r="D2581" s="26" t="s">
        <v>4642</v>
      </c>
      <c r="E2581" s="26" t="s">
        <v>4643</v>
      </c>
      <c r="F2581" s="27">
        <v>44082</v>
      </c>
      <c r="G2581" s="67" t="s">
        <v>5125</v>
      </c>
      <c r="H2581" s="26" t="s">
        <v>4645</v>
      </c>
      <c r="I2581" s="26" t="s">
        <v>4645</v>
      </c>
      <c r="J2581" s="69" t="s">
        <v>4646</v>
      </c>
      <c r="K2581" s="26" t="s">
        <v>135</v>
      </c>
      <c r="L2581" s="26" t="s">
        <v>4647</v>
      </c>
      <c r="M2581" s="26" t="s">
        <v>137</v>
      </c>
      <c r="N2581" s="26" t="s">
        <v>138</v>
      </c>
      <c r="O2581" s="26" t="s">
        <v>138</v>
      </c>
      <c r="Q2581" s="30">
        <v>78</v>
      </c>
      <c r="R2581" s="30">
        <v>7300</v>
      </c>
      <c r="S2581" s="31" t="e">
        <f>#N/A</f>
        <v>#N/A</v>
      </c>
      <c r="T2581" s="30">
        <v>1370</v>
      </c>
      <c r="AB2581" s="33" t="e">
        <f>#N/A</f>
        <v>#N/A</v>
      </c>
      <c r="AC2581" s="30">
        <v>1400</v>
      </c>
      <c r="AD2581" s="30" t="e">
        <f>#N/A</f>
        <v>#N/A</v>
      </c>
      <c r="AE2581" s="34">
        <v>0.81333333333333335</v>
      </c>
      <c r="AG2581" s="30" t="e">
        <f>#N/A</f>
        <v>#N/A</v>
      </c>
      <c r="AH2581" s="30" t="e">
        <f>#N/A</f>
        <v>#N/A</v>
      </c>
      <c r="AI2581" s="30">
        <v>10086.300000000001</v>
      </c>
      <c r="AJ2581" s="30">
        <v>9606</v>
      </c>
      <c r="AK2581" s="26" t="s">
        <v>139</v>
      </c>
      <c r="AL2581" s="26">
        <v>35</v>
      </c>
      <c r="AM2581" s="26" t="s">
        <v>5123</v>
      </c>
      <c r="AU2581" s="26" t="s">
        <v>5116</v>
      </c>
      <c r="AV2581" s="26" t="s">
        <v>4981</v>
      </c>
      <c r="AW2581" s="26" t="s">
        <v>5117</v>
      </c>
      <c r="BB2581" s="26" t="s">
        <v>4652</v>
      </c>
      <c r="BD2581" s="37">
        <v>44159</v>
      </c>
      <c r="BE2581" s="30">
        <v>36323</v>
      </c>
      <c r="BF2581" s="30">
        <v>51221</v>
      </c>
      <c r="BG2581" s="37" t="s">
        <v>4653</v>
      </c>
      <c r="BH2581" s="37" t="s">
        <v>4654</v>
      </c>
      <c r="BI2581" s="37" t="s">
        <v>4654</v>
      </c>
      <c r="BJ2581" s="138" t="e">
        <f>#N/A</f>
        <v>#N/A</v>
      </c>
      <c r="BK2581" s="138" t="e">
        <f>#N/A</f>
        <v>#N/A</v>
      </c>
      <c r="BL2581" s="138" t="e">
        <f>#N/A</f>
        <v>#N/A</v>
      </c>
      <c r="BM2581" s="138" t="e">
        <f>#N/A</f>
        <v>#N/A</v>
      </c>
      <c r="BN2581" s="26"/>
      <c r="BO2581" s="26"/>
      <c r="BP2581" s="26"/>
      <c r="BQ2581" s="38"/>
      <c r="BR2581" s="26"/>
      <c r="BS2581" s="26"/>
      <c r="BT2581" s="26"/>
      <c r="BU2581" s="26"/>
      <c r="BV2581" s="39"/>
    </row>
    <row r="2582" spans="1:74" ht="15" hidden="1" customHeight="1" thickBot="1">
      <c r="A2582" s="26">
        <v>2020</v>
      </c>
      <c r="B2582" s="67">
        <v>2578</v>
      </c>
      <c r="C2582" s="67" t="s">
        <v>129</v>
      </c>
      <c r="D2582" s="67" t="s">
        <v>4642</v>
      </c>
      <c r="E2582" s="67" t="s">
        <v>4643</v>
      </c>
      <c r="F2582" s="27">
        <v>44082</v>
      </c>
      <c r="G2582" s="67" t="s">
        <v>5126</v>
      </c>
      <c r="H2582" s="67" t="s">
        <v>4645</v>
      </c>
      <c r="I2582" s="67" t="s">
        <v>4645</v>
      </c>
      <c r="J2582" s="69" t="s">
        <v>4646</v>
      </c>
      <c r="K2582" s="67" t="s">
        <v>135</v>
      </c>
      <c r="L2582" s="67" t="s">
        <v>4647</v>
      </c>
      <c r="M2582" s="26" t="s">
        <v>137</v>
      </c>
      <c r="N2582" s="26" t="s">
        <v>138</v>
      </c>
      <c r="O2582" s="26" t="s">
        <v>138</v>
      </c>
      <c r="Q2582" s="30">
        <v>77</v>
      </c>
      <c r="R2582" s="30">
        <v>6810</v>
      </c>
      <c r="S2582" s="31" t="e">
        <f>#N/A</f>
        <v>#N/A</v>
      </c>
      <c r="T2582" s="30">
        <v>1363</v>
      </c>
      <c r="AB2582" s="33" t="e">
        <f>#N/A</f>
        <v>#N/A</v>
      </c>
      <c r="AC2582" s="30">
        <v>1400</v>
      </c>
      <c r="AD2582" s="30" t="e">
        <f>#N/A</f>
        <v>#N/A</v>
      </c>
      <c r="AE2582" s="34">
        <v>0.95</v>
      </c>
      <c r="AG2582" s="30" t="e">
        <f>#N/A</f>
        <v>#N/A</v>
      </c>
      <c r="AH2582" s="30" t="e">
        <f>#N/A</f>
        <v>#N/A</v>
      </c>
      <c r="AI2582" s="30">
        <v>9409.0500000000011</v>
      </c>
      <c r="AJ2582" s="30">
        <v>8961</v>
      </c>
      <c r="AK2582" s="26" t="s">
        <v>139</v>
      </c>
      <c r="AL2582" s="26">
        <v>35</v>
      </c>
      <c r="AM2582" s="26" t="s">
        <v>5123</v>
      </c>
      <c r="AU2582" s="26" t="s">
        <v>5116</v>
      </c>
      <c r="AV2582" s="26" t="s">
        <v>4981</v>
      </c>
      <c r="AW2582" s="26" t="s">
        <v>5117</v>
      </c>
      <c r="BB2582" s="26" t="s">
        <v>4652</v>
      </c>
      <c r="BD2582" s="37">
        <v>44159</v>
      </c>
      <c r="BE2582" s="30">
        <v>36323</v>
      </c>
      <c r="BF2582" s="30">
        <v>51221</v>
      </c>
      <c r="BG2582" s="37" t="s">
        <v>4653</v>
      </c>
      <c r="BH2582" s="37" t="s">
        <v>4654</v>
      </c>
      <c r="BI2582" s="37" t="s">
        <v>4654</v>
      </c>
      <c r="BJ2582" s="138" t="e">
        <f>#N/A</f>
        <v>#N/A</v>
      </c>
      <c r="BK2582" s="138" t="e">
        <f>#N/A</f>
        <v>#N/A</v>
      </c>
      <c r="BL2582" s="138" t="e">
        <f>#N/A</f>
        <v>#N/A</v>
      </c>
      <c r="BM2582" s="138" t="e">
        <f>#N/A</f>
        <v>#N/A</v>
      </c>
      <c r="BN2582" s="26"/>
      <c r="BO2582" s="26"/>
      <c r="BP2582" s="26"/>
      <c r="BQ2582" s="38"/>
      <c r="BR2582" s="26"/>
      <c r="BS2582" s="26"/>
      <c r="BT2582" s="26"/>
      <c r="BU2582" s="26"/>
      <c r="BV2582" s="39"/>
    </row>
    <row r="2583" spans="1:74" ht="15" hidden="1" customHeight="1" thickBot="1">
      <c r="A2583" s="26">
        <v>2020</v>
      </c>
      <c r="B2583" s="67">
        <v>2579</v>
      </c>
      <c r="C2583" s="26" t="s">
        <v>129</v>
      </c>
      <c r="D2583" s="26" t="s">
        <v>4642</v>
      </c>
      <c r="E2583" s="26" t="s">
        <v>4643</v>
      </c>
      <c r="F2583" s="27">
        <v>44082</v>
      </c>
      <c r="G2583" s="67" t="s">
        <v>5127</v>
      </c>
      <c r="H2583" s="26" t="s">
        <v>4645</v>
      </c>
      <c r="I2583" s="26" t="s">
        <v>4645</v>
      </c>
      <c r="J2583" s="69" t="s">
        <v>4646</v>
      </c>
      <c r="K2583" s="26" t="s">
        <v>135</v>
      </c>
      <c r="L2583" s="26" t="s">
        <v>4647</v>
      </c>
      <c r="M2583" s="26" t="s">
        <v>137</v>
      </c>
      <c r="N2583" s="26" t="s">
        <v>138</v>
      </c>
      <c r="O2583" s="26" t="s">
        <v>138</v>
      </c>
      <c r="Q2583" s="30">
        <v>81</v>
      </c>
      <c r="R2583" s="30">
        <v>7860</v>
      </c>
      <c r="S2583" s="31" t="e">
        <f>#N/A</f>
        <v>#N/A</v>
      </c>
      <c r="T2583" s="30">
        <v>1598</v>
      </c>
      <c r="AB2583" s="33" t="e">
        <f>#N/A</f>
        <v>#N/A</v>
      </c>
      <c r="AC2583" s="30">
        <v>1400</v>
      </c>
      <c r="AD2583" s="30" t="e">
        <f>#N/A</f>
        <v>#N/A</v>
      </c>
      <c r="AE2583" s="34">
        <v>0.94874999999999998</v>
      </c>
      <c r="AG2583" s="30" t="e">
        <f>#N/A</f>
        <v>#N/A</v>
      </c>
      <c r="AH2583" s="30" t="e">
        <f>#N/A</f>
        <v>#N/A</v>
      </c>
      <c r="AI2583" s="30">
        <v>10860.15</v>
      </c>
      <c r="AJ2583" s="30">
        <v>10343</v>
      </c>
      <c r="AK2583" s="26" t="s">
        <v>139</v>
      </c>
      <c r="AL2583" s="26">
        <v>35</v>
      </c>
      <c r="AM2583" s="26" t="s">
        <v>5123</v>
      </c>
      <c r="AU2583" s="26" t="s">
        <v>5116</v>
      </c>
      <c r="AV2583" s="26" t="s">
        <v>4981</v>
      </c>
      <c r="AW2583" s="26" t="s">
        <v>5117</v>
      </c>
      <c r="BB2583" s="26" t="s">
        <v>4652</v>
      </c>
      <c r="BD2583" s="37">
        <v>44159</v>
      </c>
      <c r="BE2583" s="30">
        <v>36323</v>
      </c>
      <c r="BF2583" s="30">
        <v>51221</v>
      </c>
      <c r="BG2583" s="37" t="s">
        <v>4653</v>
      </c>
      <c r="BH2583" s="37" t="s">
        <v>4654</v>
      </c>
      <c r="BI2583" s="37" t="s">
        <v>4654</v>
      </c>
      <c r="BJ2583" s="138" t="e">
        <f>#N/A</f>
        <v>#N/A</v>
      </c>
      <c r="BK2583" s="138" t="e">
        <f>#N/A</f>
        <v>#N/A</v>
      </c>
      <c r="BL2583" s="138" t="e">
        <f>#N/A</f>
        <v>#N/A</v>
      </c>
      <c r="BM2583" s="138" t="e">
        <f>#N/A</f>
        <v>#N/A</v>
      </c>
      <c r="BN2583" s="26"/>
      <c r="BO2583" s="26"/>
      <c r="BP2583" s="26"/>
      <c r="BQ2583" s="38"/>
      <c r="BR2583" s="26"/>
      <c r="BS2583" s="26"/>
      <c r="BT2583" s="26"/>
      <c r="BU2583" s="26"/>
      <c r="BV2583" s="39"/>
    </row>
    <row r="2584" spans="1:74" ht="15" hidden="1" customHeight="1" thickBot="1">
      <c r="A2584" s="26">
        <v>2020</v>
      </c>
      <c r="B2584" s="67">
        <v>2580</v>
      </c>
      <c r="C2584" s="67" t="s">
        <v>129</v>
      </c>
      <c r="D2584" s="67" t="s">
        <v>4642</v>
      </c>
      <c r="E2584" s="67" t="s">
        <v>4643</v>
      </c>
      <c r="F2584" s="27">
        <v>44082</v>
      </c>
      <c r="G2584" s="67" t="s">
        <v>5128</v>
      </c>
      <c r="H2584" s="67" t="s">
        <v>4645</v>
      </c>
      <c r="I2584" s="67" t="s">
        <v>4645</v>
      </c>
      <c r="J2584" s="69" t="s">
        <v>4646</v>
      </c>
      <c r="K2584" s="67" t="s">
        <v>135</v>
      </c>
      <c r="L2584" s="67" t="s">
        <v>4647</v>
      </c>
      <c r="M2584" s="26" t="s">
        <v>137</v>
      </c>
      <c r="N2584" s="26" t="s">
        <v>138</v>
      </c>
      <c r="O2584" s="26" t="s">
        <v>138</v>
      </c>
      <c r="Q2584" s="30">
        <v>83</v>
      </c>
      <c r="R2584" s="30">
        <v>9490</v>
      </c>
      <c r="S2584" s="31" t="e">
        <f>#N/A</f>
        <v>#N/A</v>
      </c>
      <c r="T2584" s="30">
        <v>1887</v>
      </c>
      <c r="AB2584" s="33" t="e">
        <f>#N/A</f>
        <v>#N/A</v>
      </c>
      <c r="AC2584" s="30">
        <v>1400</v>
      </c>
      <c r="AD2584" s="30" t="e">
        <f>#N/A</f>
        <v>#N/A</v>
      </c>
      <c r="AE2584" s="34">
        <v>0.86</v>
      </c>
      <c r="AG2584" s="30" t="e">
        <f>#N/A</f>
        <v>#N/A</v>
      </c>
      <c r="AH2584" s="30" t="e">
        <f>#N/A</f>
        <v>#N/A</v>
      </c>
      <c r="AI2584" s="30">
        <v>10802.4</v>
      </c>
      <c r="AJ2584" s="30">
        <v>10288</v>
      </c>
      <c r="AK2584" s="26" t="s">
        <v>139</v>
      </c>
      <c r="AL2584" s="26">
        <v>35</v>
      </c>
      <c r="AM2584" s="26" t="s">
        <v>5123</v>
      </c>
      <c r="AU2584" s="26" t="s">
        <v>5116</v>
      </c>
      <c r="AV2584" s="26" t="s">
        <v>4981</v>
      </c>
      <c r="AW2584" s="26" t="s">
        <v>5117</v>
      </c>
      <c r="BB2584" s="26" t="s">
        <v>4652</v>
      </c>
      <c r="BD2584" s="37">
        <v>44159</v>
      </c>
      <c r="BE2584" s="30">
        <v>36323</v>
      </c>
      <c r="BF2584" s="30">
        <v>51221</v>
      </c>
      <c r="BG2584" s="37" t="s">
        <v>4653</v>
      </c>
      <c r="BH2584" s="37" t="s">
        <v>4654</v>
      </c>
      <c r="BI2584" s="37" t="s">
        <v>4654</v>
      </c>
      <c r="BJ2584" s="138" t="e">
        <f>#N/A</f>
        <v>#N/A</v>
      </c>
      <c r="BK2584" s="138" t="e">
        <f>#N/A</f>
        <v>#N/A</v>
      </c>
      <c r="BL2584" s="138" t="e">
        <f>#N/A</f>
        <v>#N/A</v>
      </c>
      <c r="BM2584" s="138" t="e">
        <f>#N/A</f>
        <v>#N/A</v>
      </c>
      <c r="BN2584" s="26"/>
      <c r="BO2584" s="26"/>
      <c r="BP2584" s="26"/>
      <c r="BQ2584" s="38"/>
      <c r="BR2584" s="26"/>
      <c r="BS2584" s="26"/>
      <c r="BT2584" s="26"/>
      <c r="BU2584" s="26"/>
      <c r="BV2584" s="39"/>
    </row>
    <row r="2585" spans="1:74" ht="15" hidden="1" customHeight="1" thickBot="1">
      <c r="A2585" s="26">
        <v>2020</v>
      </c>
      <c r="B2585" s="67">
        <v>2581</v>
      </c>
      <c r="C2585" s="26" t="s">
        <v>129</v>
      </c>
      <c r="D2585" s="26" t="s">
        <v>4642</v>
      </c>
      <c r="E2585" s="26" t="s">
        <v>4643</v>
      </c>
      <c r="F2585" s="27">
        <v>44082</v>
      </c>
      <c r="G2585" s="67" t="s">
        <v>5129</v>
      </c>
      <c r="H2585" s="26" t="s">
        <v>4645</v>
      </c>
      <c r="I2585" s="26" t="s">
        <v>4645</v>
      </c>
      <c r="J2585" s="69" t="s">
        <v>4646</v>
      </c>
      <c r="K2585" s="26" t="s">
        <v>135</v>
      </c>
      <c r="L2585" s="26" t="s">
        <v>4647</v>
      </c>
      <c r="M2585" s="26" t="s">
        <v>137</v>
      </c>
      <c r="N2585" s="26" t="s">
        <v>138</v>
      </c>
      <c r="O2585" s="26" t="s">
        <v>138</v>
      </c>
      <c r="Q2585" s="30">
        <v>78</v>
      </c>
      <c r="R2585" s="30">
        <v>7450</v>
      </c>
      <c r="S2585" s="31" t="e">
        <f>#N/A</f>
        <v>#N/A</v>
      </c>
      <c r="T2585" s="30">
        <v>1598</v>
      </c>
      <c r="AB2585" s="33" t="e">
        <f>#N/A</f>
        <v>#N/A</v>
      </c>
      <c r="AC2585" s="30">
        <v>1400</v>
      </c>
      <c r="AD2585" s="30" t="e">
        <f>#N/A</f>
        <v>#N/A</v>
      </c>
      <c r="AE2585" s="34">
        <v>0.86235294117647054</v>
      </c>
      <c r="AG2585" s="30" t="e">
        <f>#N/A</f>
        <v>#N/A</v>
      </c>
      <c r="AH2585" s="30" t="e">
        <f>#N/A</f>
        <v>#N/A</v>
      </c>
      <c r="AI2585" s="30">
        <v>10294.200000000001</v>
      </c>
      <c r="AJ2585" s="30">
        <v>9804</v>
      </c>
      <c r="AK2585" s="26" t="s">
        <v>139</v>
      </c>
      <c r="AL2585" s="26">
        <v>35</v>
      </c>
      <c r="AM2585" s="26" t="s">
        <v>5123</v>
      </c>
      <c r="AU2585" s="26" t="s">
        <v>5116</v>
      </c>
      <c r="AV2585" s="26" t="s">
        <v>4981</v>
      </c>
      <c r="AW2585" s="26" t="s">
        <v>5117</v>
      </c>
      <c r="BB2585" s="26" t="s">
        <v>4652</v>
      </c>
      <c r="BD2585" s="37">
        <v>44159</v>
      </c>
      <c r="BE2585" s="30">
        <v>36323</v>
      </c>
      <c r="BF2585" s="30">
        <v>51221</v>
      </c>
      <c r="BG2585" s="37" t="s">
        <v>4653</v>
      </c>
      <c r="BH2585" s="37" t="s">
        <v>4654</v>
      </c>
      <c r="BI2585" s="37" t="s">
        <v>4654</v>
      </c>
      <c r="BJ2585" s="138" t="e">
        <f>#N/A</f>
        <v>#N/A</v>
      </c>
      <c r="BK2585" s="138" t="e">
        <f>#N/A</f>
        <v>#N/A</v>
      </c>
      <c r="BL2585" s="138" t="e">
        <f>#N/A</f>
        <v>#N/A</v>
      </c>
      <c r="BM2585" s="138" t="e">
        <f>#N/A</f>
        <v>#N/A</v>
      </c>
      <c r="BN2585" s="26"/>
      <c r="BO2585" s="26"/>
      <c r="BP2585" s="26"/>
      <c r="BQ2585" s="38"/>
      <c r="BR2585" s="26"/>
      <c r="BS2585" s="26"/>
      <c r="BT2585" s="26"/>
      <c r="BU2585" s="26"/>
      <c r="BV2585" s="39"/>
    </row>
    <row r="2586" spans="1:74" ht="15" hidden="1" customHeight="1" thickBot="1">
      <c r="A2586" s="26">
        <v>2020</v>
      </c>
      <c r="B2586" s="67">
        <v>2582</v>
      </c>
      <c r="C2586" s="67" t="s">
        <v>129</v>
      </c>
      <c r="D2586" s="67" t="s">
        <v>4642</v>
      </c>
      <c r="E2586" s="67" t="s">
        <v>4643</v>
      </c>
      <c r="F2586" s="27">
        <v>44082</v>
      </c>
      <c r="G2586" s="67" t="s">
        <v>5130</v>
      </c>
      <c r="H2586" s="67" t="s">
        <v>4645</v>
      </c>
      <c r="I2586" s="67" t="s">
        <v>4645</v>
      </c>
      <c r="J2586" s="69" t="s">
        <v>4646</v>
      </c>
      <c r="K2586" s="67" t="s">
        <v>135</v>
      </c>
      <c r="L2586" s="67" t="s">
        <v>4647</v>
      </c>
      <c r="M2586" s="26" t="s">
        <v>137</v>
      </c>
      <c r="N2586" s="26" t="s">
        <v>138</v>
      </c>
      <c r="O2586" s="26" t="s">
        <v>138</v>
      </c>
      <c r="Q2586" s="30">
        <v>78</v>
      </c>
      <c r="R2586" s="30">
        <v>8310</v>
      </c>
      <c r="S2586" s="31" t="e">
        <f>#N/A</f>
        <v>#N/A</v>
      </c>
      <c r="T2586" s="30">
        <v>1837</v>
      </c>
      <c r="AB2586" s="33" t="e">
        <f>#N/A</f>
        <v>#N/A</v>
      </c>
      <c r="AC2586" s="30">
        <v>1400</v>
      </c>
      <c r="AD2586" s="30" t="e">
        <f>#N/A</f>
        <v>#N/A</v>
      </c>
      <c r="AE2586" s="34">
        <v>0.91</v>
      </c>
      <c r="AG2586" s="30" t="e">
        <f>#N/A</f>
        <v>#N/A</v>
      </c>
      <c r="AH2586" s="30" t="e">
        <f>#N/A</f>
        <v>#N/A</v>
      </c>
      <c r="AI2586" s="30">
        <v>11481.75</v>
      </c>
      <c r="AJ2586" s="30">
        <v>10935</v>
      </c>
      <c r="AK2586" s="26" t="s">
        <v>139</v>
      </c>
      <c r="AL2586" s="26">
        <v>35</v>
      </c>
      <c r="AM2586" s="26" t="s">
        <v>5123</v>
      </c>
      <c r="AU2586" s="26" t="s">
        <v>5116</v>
      </c>
      <c r="AV2586" s="26" t="s">
        <v>4981</v>
      </c>
      <c r="AW2586" s="26" t="s">
        <v>5117</v>
      </c>
      <c r="BB2586" s="26" t="s">
        <v>4652</v>
      </c>
      <c r="BD2586" s="37">
        <v>44159</v>
      </c>
      <c r="BE2586" s="30">
        <v>36323</v>
      </c>
      <c r="BF2586" s="30">
        <v>51221</v>
      </c>
      <c r="BG2586" s="37" t="s">
        <v>4653</v>
      </c>
      <c r="BH2586" s="37" t="s">
        <v>4654</v>
      </c>
      <c r="BI2586" s="37" t="s">
        <v>4654</v>
      </c>
      <c r="BJ2586" s="138" t="e">
        <f>#N/A</f>
        <v>#N/A</v>
      </c>
      <c r="BK2586" s="138" t="e">
        <f>#N/A</f>
        <v>#N/A</v>
      </c>
      <c r="BL2586" s="138" t="e">
        <f>#N/A</f>
        <v>#N/A</v>
      </c>
      <c r="BM2586" s="138" t="e">
        <f>#N/A</f>
        <v>#N/A</v>
      </c>
      <c r="BN2586" s="26"/>
      <c r="BO2586" s="26"/>
      <c r="BP2586" s="26"/>
      <c r="BQ2586" s="38"/>
      <c r="BR2586" s="26"/>
      <c r="BS2586" s="26"/>
      <c r="BT2586" s="26"/>
      <c r="BU2586" s="26"/>
      <c r="BV2586" s="39"/>
    </row>
    <row r="2587" spans="1:74" ht="15" hidden="1" customHeight="1" thickBot="1">
      <c r="A2587" s="26">
        <v>2020</v>
      </c>
      <c r="B2587" s="67">
        <v>2583</v>
      </c>
      <c r="C2587" s="26" t="s">
        <v>129</v>
      </c>
      <c r="D2587" s="26" t="s">
        <v>4642</v>
      </c>
      <c r="E2587" s="26" t="s">
        <v>4643</v>
      </c>
      <c r="F2587" s="27">
        <v>44082</v>
      </c>
      <c r="G2587" s="67" t="s">
        <v>5131</v>
      </c>
      <c r="H2587" s="26" t="s">
        <v>4645</v>
      </c>
      <c r="I2587" s="26" t="s">
        <v>4645</v>
      </c>
      <c r="J2587" s="69" t="s">
        <v>4646</v>
      </c>
      <c r="K2587" s="26" t="s">
        <v>135</v>
      </c>
      <c r="L2587" s="26" t="s">
        <v>4647</v>
      </c>
      <c r="M2587" s="26" t="s">
        <v>137</v>
      </c>
      <c r="N2587" s="26" t="s">
        <v>138</v>
      </c>
      <c r="O2587" s="26" t="s">
        <v>138</v>
      </c>
      <c r="Q2587" s="30">
        <v>76</v>
      </c>
      <c r="R2587" s="30">
        <v>7650</v>
      </c>
      <c r="S2587" s="31" t="e">
        <f>#N/A</f>
        <v>#N/A</v>
      </c>
      <c r="T2587" s="30">
        <v>1545</v>
      </c>
      <c r="AB2587" s="33" t="e">
        <f>#N/A</f>
        <v>#N/A</v>
      </c>
      <c r="AC2587" s="30">
        <v>1400</v>
      </c>
      <c r="AD2587" s="30" t="e">
        <f>#N/A</f>
        <v>#N/A</v>
      </c>
      <c r="AE2587" s="34">
        <v>0.90857142857142859</v>
      </c>
      <c r="AG2587" s="30" t="e">
        <f>#N/A</f>
        <v>#N/A</v>
      </c>
      <c r="AH2587" s="30" t="e">
        <f>#N/A</f>
        <v>#N/A</v>
      </c>
      <c r="AI2587" s="30">
        <v>10571.4</v>
      </c>
      <c r="AJ2587" s="30">
        <v>10068</v>
      </c>
      <c r="AK2587" s="26" t="s">
        <v>139</v>
      </c>
      <c r="AL2587" s="26">
        <v>35</v>
      </c>
      <c r="AM2587" s="26" t="s">
        <v>5123</v>
      </c>
      <c r="AU2587" s="26" t="s">
        <v>5116</v>
      </c>
      <c r="AV2587" s="26" t="s">
        <v>4981</v>
      </c>
      <c r="AW2587" s="26" t="s">
        <v>5117</v>
      </c>
      <c r="BB2587" s="26" t="s">
        <v>4652</v>
      </c>
      <c r="BD2587" s="37">
        <v>44159</v>
      </c>
      <c r="BE2587" s="30">
        <v>36323</v>
      </c>
      <c r="BF2587" s="30">
        <v>51221</v>
      </c>
      <c r="BG2587" s="37" t="s">
        <v>4653</v>
      </c>
      <c r="BH2587" s="37" t="s">
        <v>4654</v>
      </c>
      <c r="BI2587" s="37" t="s">
        <v>4654</v>
      </c>
      <c r="BJ2587" s="138" t="e">
        <f>#N/A</f>
        <v>#N/A</v>
      </c>
      <c r="BK2587" s="138" t="e">
        <f>#N/A</f>
        <v>#N/A</v>
      </c>
      <c r="BL2587" s="138" t="e">
        <f>#N/A</f>
        <v>#N/A</v>
      </c>
      <c r="BM2587" s="138" t="e">
        <f>#N/A</f>
        <v>#N/A</v>
      </c>
      <c r="BN2587" s="26"/>
      <c r="BO2587" s="26"/>
      <c r="BP2587" s="26"/>
      <c r="BQ2587" s="38"/>
      <c r="BR2587" s="26"/>
      <c r="BS2587" s="26"/>
      <c r="BT2587" s="26"/>
      <c r="BU2587" s="26"/>
      <c r="BV2587" s="39"/>
    </row>
    <row r="2588" spans="1:74" ht="15" hidden="1" customHeight="1" thickBot="1">
      <c r="A2588" s="26">
        <v>2020</v>
      </c>
      <c r="B2588" s="67">
        <v>2584</v>
      </c>
      <c r="C2588" s="67" t="s">
        <v>129</v>
      </c>
      <c r="D2588" s="67" t="s">
        <v>4642</v>
      </c>
      <c r="E2588" s="67" t="s">
        <v>4643</v>
      </c>
      <c r="F2588" s="27">
        <v>44082</v>
      </c>
      <c r="G2588" s="67" t="s">
        <v>5132</v>
      </c>
      <c r="H2588" s="67" t="s">
        <v>4645</v>
      </c>
      <c r="I2588" s="67" t="s">
        <v>4645</v>
      </c>
      <c r="J2588" s="69" t="s">
        <v>4646</v>
      </c>
      <c r="K2588" s="67" t="s">
        <v>135</v>
      </c>
      <c r="L2588" s="67" t="s">
        <v>4647</v>
      </c>
      <c r="M2588" s="26" t="s">
        <v>137</v>
      </c>
      <c r="N2588" s="26" t="s">
        <v>138</v>
      </c>
      <c r="O2588" s="26" t="s">
        <v>138</v>
      </c>
      <c r="Q2588" s="30">
        <v>74</v>
      </c>
      <c r="R2588" s="30">
        <v>5470</v>
      </c>
      <c r="S2588" s="31" t="e">
        <f>#N/A</f>
        <v>#N/A</v>
      </c>
      <c r="T2588" s="30">
        <v>1073</v>
      </c>
      <c r="AB2588" s="33" t="e">
        <f>#N/A</f>
        <v>#N/A</v>
      </c>
      <c r="AC2588" s="30">
        <v>1400</v>
      </c>
      <c r="AD2588" s="30" t="e">
        <f>#N/A</f>
        <v>#N/A</v>
      </c>
      <c r="AE2588" s="34">
        <v>0.96</v>
      </c>
      <c r="AG2588" s="30" t="e">
        <f>#N/A</f>
        <v>#N/A</v>
      </c>
      <c r="AH2588" s="30" t="e">
        <f>#N/A</f>
        <v>#N/A</v>
      </c>
      <c r="AI2588" s="30">
        <v>7557.9000000000005</v>
      </c>
      <c r="AJ2588" s="30">
        <v>7198</v>
      </c>
      <c r="AK2588" s="26" t="s">
        <v>139</v>
      </c>
      <c r="AL2588" s="26">
        <v>35</v>
      </c>
      <c r="AM2588" s="26" t="s">
        <v>5123</v>
      </c>
      <c r="AU2588" s="26" t="s">
        <v>5116</v>
      </c>
      <c r="AV2588" s="26" t="s">
        <v>4981</v>
      </c>
      <c r="AW2588" s="26" t="s">
        <v>5117</v>
      </c>
      <c r="BB2588" s="26" t="s">
        <v>4652</v>
      </c>
      <c r="BD2588" s="37">
        <v>44159</v>
      </c>
      <c r="BE2588" s="30">
        <v>36323</v>
      </c>
      <c r="BF2588" s="30">
        <v>51221</v>
      </c>
      <c r="BG2588" s="37" t="s">
        <v>4653</v>
      </c>
      <c r="BH2588" s="37" t="s">
        <v>4654</v>
      </c>
      <c r="BI2588" s="37" t="s">
        <v>4654</v>
      </c>
      <c r="BJ2588" s="138" t="e">
        <f>#N/A</f>
        <v>#N/A</v>
      </c>
      <c r="BK2588" s="138" t="e">
        <f>#N/A</f>
        <v>#N/A</v>
      </c>
      <c r="BL2588" s="138" t="e">
        <f>#N/A</f>
        <v>#N/A</v>
      </c>
      <c r="BM2588" s="138" t="e">
        <f>#N/A</f>
        <v>#N/A</v>
      </c>
      <c r="BN2588" s="26"/>
      <c r="BO2588" s="26"/>
      <c r="BP2588" s="26"/>
      <c r="BQ2588" s="38"/>
      <c r="BR2588" s="26"/>
      <c r="BS2588" s="26"/>
      <c r="BT2588" s="26"/>
      <c r="BU2588" s="26"/>
      <c r="BV2588" s="39"/>
    </row>
    <row r="2589" spans="1:74" ht="15" hidden="1" customHeight="1" thickBot="1">
      <c r="A2589" s="26">
        <v>2020</v>
      </c>
      <c r="B2589" s="67">
        <v>2585</v>
      </c>
      <c r="C2589" s="26" t="s">
        <v>129</v>
      </c>
      <c r="D2589" s="26" t="s">
        <v>4642</v>
      </c>
      <c r="E2589" s="26" t="s">
        <v>4643</v>
      </c>
      <c r="F2589" s="27">
        <v>44082</v>
      </c>
      <c r="G2589" s="67" t="s">
        <v>5133</v>
      </c>
      <c r="H2589" s="26" t="s">
        <v>4645</v>
      </c>
      <c r="I2589" s="26" t="s">
        <v>4645</v>
      </c>
      <c r="J2589" s="69" t="s">
        <v>4646</v>
      </c>
      <c r="K2589" s="26" t="s">
        <v>135</v>
      </c>
      <c r="L2589" s="26" t="s">
        <v>4647</v>
      </c>
      <c r="M2589" s="26" t="s">
        <v>137</v>
      </c>
      <c r="N2589" s="26" t="s">
        <v>138</v>
      </c>
      <c r="O2589" s="26" t="s">
        <v>138</v>
      </c>
      <c r="Q2589" s="30">
        <v>78</v>
      </c>
      <c r="R2589" s="30">
        <v>7010</v>
      </c>
      <c r="S2589" s="31" t="e">
        <f>#N/A</f>
        <v>#N/A</v>
      </c>
      <c r="T2589" s="30">
        <v>1445</v>
      </c>
      <c r="AB2589" s="33" t="e">
        <f>#N/A</f>
        <v>#N/A</v>
      </c>
      <c r="AC2589" s="30">
        <v>1400</v>
      </c>
      <c r="AD2589" s="30" t="e">
        <f>#N/A</f>
        <v>#N/A</v>
      </c>
      <c r="AE2589" s="34">
        <v>0.96214285714285708</v>
      </c>
      <c r="AG2589" s="30" t="e">
        <f>#N/A</f>
        <v>#N/A</v>
      </c>
      <c r="AH2589" s="30" t="e">
        <f>#N/A</f>
        <v>#N/A</v>
      </c>
      <c r="AI2589" s="30">
        <v>9686.25</v>
      </c>
      <c r="AJ2589" s="30">
        <v>9225</v>
      </c>
      <c r="AK2589" s="26" t="s">
        <v>139</v>
      </c>
      <c r="AL2589" s="26">
        <v>35</v>
      </c>
      <c r="AM2589" s="26" t="s">
        <v>5123</v>
      </c>
      <c r="AU2589" s="26" t="s">
        <v>5116</v>
      </c>
      <c r="AV2589" s="26" t="s">
        <v>4981</v>
      </c>
      <c r="AW2589" s="26" t="s">
        <v>5117</v>
      </c>
      <c r="BB2589" s="26" t="s">
        <v>4652</v>
      </c>
      <c r="BD2589" s="37">
        <v>44159</v>
      </c>
      <c r="BE2589" s="30">
        <v>36323</v>
      </c>
      <c r="BF2589" s="30">
        <v>51221</v>
      </c>
      <c r="BG2589" s="37" t="s">
        <v>4653</v>
      </c>
      <c r="BH2589" s="37" t="s">
        <v>4654</v>
      </c>
      <c r="BI2589" s="37" t="s">
        <v>4654</v>
      </c>
      <c r="BJ2589" s="138" t="e">
        <f>#N/A</f>
        <v>#N/A</v>
      </c>
      <c r="BK2589" s="138" t="e">
        <f>#N/A</f>
        <v>#N/A</v>
      </c>
      <c r="BL2589" s="138" t="e">
        <f>#N/A</f>
        <v>#N/A</v>
      </c>
      <c r="BM2589" s="138" t="e">
        <f>#N/A</f>
        <v>#N/A</v>
      </c>
      <c r="BN2589" s="26"/>
      <c r="BO2589" s="26"/>
      <c r="BP2589" s="26"/>
      <c r="BQ2589" s="38"/>
      <c r="BR2589" s="26"/>
      <c r="BS2589" s="26"/>
      <c r="BT2589" s="26"/>
      <c r="BU2589" s="26"/>
      <c r="BV2589" s="39"/>
    </row>
    <row r="2590" spans="1:74" ht="15" hidden="1" customHeight="1" thickBot="1">
      <c r="A2590" s="26">
        <v>2020</v>
      </c>
      <c r="B2590" s="67">
        <v>2586</v>
      </c>
      <c r="C2590" s="67" t="s">
        <v>129</v>
      </c>
      <c r="D2590" s="67" t="s">
        <v>4642</v>
      </c>
      <c r="E2590" s="67" t="s">
        <v>4643</v>
      </c>
      <c r="F2590" s="27">
        <v>44082</v>
      </c>
      <c r="G2590" s="67" t="s">
        <v>5134</v>
      </c>
      <c r="H2590" s="67" t="s">
        <v>4645</v>
      </c>
      <c r="I2590" s="67" t="s">
        <v>4645</v>
      </c>
      <c r="J2590" s="69" t="s">
        <v>4646</v>
      </c>
      <c r="K2590" s="67" t="s">
        <v>135</v>
      </c>
      <c r="L2590" s="67" t="s">
        <v>4647</v>
      </c>
      <c r="M2590" s="26" t="s">
        <v>137</v>
      </c>
      <c r="N2590" s="26" t="s">
        <v>138</v>
      </c>
      <c r="O2590" s="26" t="s">
        <v>138</v>
      </c>
      <c r="Q2590" s="30">
        <v>81</v>
      </c>
      <c r="R2590" s="30">
        <v>7590</v>
      </c>
      <c r="S2590" s="31" t="e">
        <f>#N/A</f>
        <v>#N/A</v>
      </c>
      <c r="T2590" s="30">
        <v>1804</v>
      </c>
      <c r="AB2590" s="33" t="e">
        <f>#N/A</f>
        <v>#N/A</v>
      </c>
      <c r="AC2590" s="30">
        <v>1400</v>
      </c>
      <c r="AD2590" s="30" t="e">
        <f>#N/A</f>
        <v>#N/A</v>
      </c>
      <c r="AE2590" s="34">
        <v>0.96</v>
      </c>
      <c r="AG2590" s="30" t="e">
        <f>#N/A</f>
        <v>#N/A</v>
      </c>
      <c r="AH2590" s="30" t="e">
        <f>#N/A</f>
        <v>#N/A</v>
      </c>
      <c r="AI2590" s="30">
        <v>6470.1</v>
      </c>
      <c r="AJ2590" s="133">
        <v>6164</v>
      </c>
      <c r="AK2590" s="26" t="s">
        <v>139</v>
      </c>
      <c r="AL2590" s="26">
        <v>35</v>
      </c>
      <c r="AM2590" s="26" t="s">
        <v>5123</v>
      </c>
      <c r="AU2590" s="26" t="s">
        <v>5116</v>
      </c>
      <c r="AV2590" s="26" t="s">
        <v>4981</v>
      </c>
      <c r="AW2590" s="26" t="s">
        <v>5117</v>
      </c>
      <c r="BB2590" s="26" t="s">
        <v>4652</v>
      </c>
      <c r="BD2590" s="37">
        <v>44159</v>
      </c>
      <c r="BE2590" s="30">
        <v>36323</v>
      </c>
      <c r="BF2590" s="30">
        <v>51221</v>
      </c>
      <c r="BG2590" s="37" t="s">
        <v>4653</v>
      </c>
      <c r="BH2590" s="37" t="s">
        <v>4654</v>
      </c>
      <c r="BI2590" s="37" t="s">
        <v>4654</v>
      </c>
      <c r="BJ2590" s="138" t="e">
        <f>#N/A</f>
        <v>#N/A</v>
      </c>
      <c r="BK2590" s="138" t="e">
        <f>#N/A</f>
        <v>#N/A</v>
      </c>
      <c r="BL2590" s="138" t="e">
        <f>#N/A</f>
        <v>#N/A</v>
      </c>
      <c r="BM2590" s="138" t="e">
        <f>#N/A</f>
        <v>#N/A</v>
      </c>
      <c r="BN2590" s="26"/>
      <c r="BO2590" s="26"/>
      <c r="BP2590" s="26"/>
      <c r="BQ2590" s="38"/>
      <c r="BR2590" s="26"/>
      <c r="BS2590" s="26"/>
      <c r="BT2590" s="26"/>
      <c r="BU2590" s="26"/>
      <c r="BV2590" s="39"/>
    </row>
    <row r="2591" spans="1:74" ht="15" hidden="1" customHeight="1" thickBot="1">
      <c r="A2591" s="26">
        <v>2020</v>
      </c>
      <c r="B2591" s="67">
        <v>2587</v>
      </c>
      <c r="C2591" s="26" t="s">
        <v>129</v>
      </c>
      <c r="D2591" s="26" t="s">
        <v>4642</v>
      </c>
      <c r="E2591" s="26" t="s">
        <v>4643</v>
      </c>
      <c r="F2591" s="27">
        <v>44082</v>
      </c>
      <c r="G2591" s="67" t="s">
        <v>5135</v>
      </c>
      <c r="H2591" s="26" t="s">
        <v>4645</v>
      </c>
      <c r="I2591" s="26" t="s">
        <v>4645</v>
      </c>
      <c r="J2591" s="69" t="s">
        <v>4646</v>
      </c>
      <c r="K2591" s="26" t="s">
        <v>135</v>
      </c>
      <c r="L2591" s="26" t="s">
        <v>4647</v>
      </c>
      <c r="M2591" s="26" t="s">
        <v>137</v>
      </c>
      <c r="N2591" s="26" t="s">
        <v>138</v>
      </c>
      <c r="O2591" s="26" t="s">
        <v>138</v>
      </c>
      <c r="Q2591" s="30">
        <v>84</v>
      </c>
      <c r="R2591" s="30">
        <v>8250</v>
      </c>
      <c r="S2591" s="31" t="e">
        <f>#N/A</f>
        <v>#N/A</v>
      </c>
      <c r="T2591" s="30">
        <v>1810</v>
      </c>
      <c r="AB2591" s="33" t="e">
        <f>#N/A</f>
        <v>#N/A</v>
      </c>
      <c r="AC2591" s="30">
        <v>1400</v>
      </c>
      <c r="AD2591" s="30" t="e">
        <f>#N/A</f>
        <v>#N/A</v>
      </c>
      <c r="AE2591" s="34">
        <v>0.96437499999999998</v>
      </c>
      <c r="AG2591" s="30" t="e">
        <f>#N/A</f>
        <v>#N/A</v>
      </c>
      <c r="AH2591" s="30" t="e">
        <f>#N/A</f>
        <v>#N/A</v>
      </c>
      <c r="AI2591" s="30">
        <v>11399.85</v>
      </c>
      <c r="AJ2591" s="30">
        <v>10857</v>
      </c>
      <c r="AK2591" s="26" t="s">
        <v>139</v>
      </c>
      <c r="AL2591" s="26">
        <v>35</v>
      </c>
      <c r="AM2591" s="26" t="s">
        <v>5123</v>
      </c>
      <c r="AU2591" s="26" t="s">
        <v>5116</v>
      </c>
      <c r="AV2591" s="26" t="s">
        <v>4981</v>
      </c>
      <c r="AW2591" s="26" t="s">
        <v>5117</v>
      </c>
      <c r="BB2591" s="26" t="s">
        <v>4652</v>
      </c>
      <c r="BD2591" s="37">
        <v>44172</v>
      </c>
      <c r="BE2591" s="30">
        <v>36690</v>
      </c>
      <c r="BF2591" s="30">
        <v>53091</v>
      </c>
      <c r="BG2591" s="37" t="s">
        <v>4653</v>
      </c>
      <c r="BH2591" s="37" t="s">
        <v>4654</v>
      </c>
      <c r="BI2591" s="37" t="s">
        <v>4654</v>
      </c>
      <c r="BJ2591" s="138" t="e">
        <f>#N/A</f>
        <v>#N/A</v>
      </c>
      <c r="BK2591" s="138" t="e">
        <f>#N/A</f>
        <v>#N/A</v>
      </c>
      <c r="BL2591" s="138" t="e">
        <f>#N/A</f>
        <v>#N/A</v>
      </c>
      <c r="BM2591" s="138" t="e">
        <f>#N/A</f>
        <v>#N/A</v>
      </c>
      <c r="BN2591" s="26"/>
      <c r="BO2591" s="26"/>
      <c r="BP2591" s="26"/>
      <c r="BQ2591" s="38"/>
      <c r="BR2591" s="26"/>
      <c r="BS2591" s="26"/>
      <c r="BT2591" s="26"/>
      <c r="BU2591" s="26"/>
      <c r="BV2591" s="39"/>
    </row>
    <row r="2592" spans="1:74" ht="15" hidden="1" customHeight="1" thickBot="1">
      <c r="A2592" s="26">
        <v>2020</v>
      </c>
      <c r="B2592" s="67">
        <v>2588</v>
      </c>
      <c r="C2592" s="67" t="s">
        <v>129</v>
      </c>
      <c r="D2592" s="67" t="s">
        <v>4642</v>
      </c>
      <c r="E2592" s="67" t="s">
        <v>4643</v>
      </c>
      <c r="F2592" s="27">
        <v>44082</v>
      </c>
      <c r="G2592" s="67" t="s">
        <v>5136</v>
      </c>
      <c r="H2592" s="67" t="s">
        <v>4645</v>
      </c>
      <c r="I2592" s="67" t="s">
        <v>4645</v>
      </c>
      <c r="J2592" s="69" t="s">
        <v>4646</v>
      </c>
      <c r="K2592" s="67" t="s">
        <v>135</v>
      </c>
      <c r="L2592" s="67" t="s">
        <v>4647</v>
      </c>
      <c r="M2592" s="26" t="s">
        <v>137</v>
      </c>
      <c r="N2592" s="26" t="s">
        <v>138</v>
      </c>
      <c r="O2592" s="26" t="s">
        <v>138</v>
      </c>
      <c r="Q2592" s="30">
        <v>81</v>
      </c>
      <c r="R2592" s="30">
        <v>8650</v>
      </c>
      <c r="S2592" s="31" t="e">
        <f>#N/A</f>
        <v>#N/A</v>
      </c>
      <c r="T2592" s="30">
        <v>1606</v>
      </c>
      <c r="AB2592" s="33" t="e">
        <f>#N/A</f>
        <v>#N/A</v>
      </c>
      <c r="AC2592" s="30">
        <v>1400</v>
      </c>
      <c r="AD2592" s="30" t="e">
        <f>#N/A</f>
        <v>#N/A</v>
      </c>
      <c r="AE2592" s="34">
        <v>0.94</v>
      </c>
      <c r="AG2592" s="30" t="e">
        <f>#N/A</f>
        <v>#N/A</v>
      </c>
      <c r="AH2592" s="30" t="e">
        <f>#N/A</f>
        <v>#N/A</v>
      </c>
      <c r="AI2592" s="30">
        <v>12477.15</v>
      </c>
      <c r="AJ2592" s="30">
        <v>11883</v>
      </c>
      <c r="AK2592" s="26" t="s">
        <v>139</v>
      </c>
      <c r="AL2592" s="26">
        <v>35</v>
      </c>
      <c r="AM2592" s="26" t="s">
        <v>5123</v>
      </c>
      <c r="AU2592" s="26" t="s">
        <v>5116</v>
      </c>
      <c r="AV2592" s="26" t="s">
        <v>4981</v>
      </c>
      <c r="AW2592" s="26" t="s">
        <v>5117</v>
      </c>
      <c r="BB2592" s="26" t="s">
        <v>4652</v>
      </c>
      <c r="BD2592" s="37">
        <v>44172</v>
      </c>
      <c r="BE2592" s="30">
        <v>36690</v>
      </c>
      <c r="BF2592" s="30">
        <v>53091</v>
      </c>
      <c r="BG2592" s="37" t="s">
        <v>4653</v>
      </c>
      <c r="BH2592" s="37" t="s">
        <v>4654</v>
      </c>
      <c r="BI2592" s="37" t="s">
        <v>4654</v>
      </c>
      <c r="BJ2592" s="138" t="e">
        <f>#N/A</f>
        <v>#N/A</v>
      </c>
      <c r="BK2592" s="138" t="e">
        <f>#N/A</f>
        <v>#N/A</v>
      </c>
      <c r="BL2592" s="138" t="e">
        <f>#N/A</f>
        <v>#N/A</v>
      </c>
      <c r="BM2592" s="138" t="e">
        <f>#N/A</f>
        <v>#N/A</v>
      </c>
      <c r="BN2592" s="26"/>
      <c r="BO2592" s="26"/>
      <c r="BP2592" s="26"/>
      <c r="BQ2592" s="38"/>
      <c r="BR2592" s="26"/>
      <c r="BS2592" s="26"/>
      <c r="BT2592" s="26"/>
      <c r="BU2592" s="26"/>
      <c r="BV2592" s="39"/>
    </row>
    <row r="2593" spans="1:74" ht="15" hidden="1" customHeight="1" thickBot="1">
      <c r="A2593" s="26">
        <v>2020</v>
      </c>
      <c r="B2593" s="67">
        <v>2589</v>
      </c>
      <c r="C2593" s="26" t="s">
        <v>129</v>
      </c>
      <c r="D2593" s="26" t="s">
        <v>4642</v>
      </c>
      <c r="E2593" s="26" t="s">
        <v>4643</v>
      </c>
      <c r="F2593" s="27">
        <v>44082</v>
      </c>
      <c r="G2593" s="67" t="s">
        <v>5137</v>
      </c>
      <c r="H2593" s="26" t="s">
        <v>4645</v>
      </c>
      <c r="I2593" s="26" t="s">
        <v>4645</v>
      </c>
      <c r="J2593" s="69" t="s">
        <v>4646</v>
      </c>
      <c r="K2593" s="26" t="s">
        <v>135</v>
      </c>
      <c r="L2593" s="26" t="s">
        <v>4647</v>
      </c>
      <c r="M2593" s="26" t="s">
        <v>137</v>
      </c>
      <c r="N2593" s="26" t="s">
        <v>138</v>
      </c>
      <c r="O2593" s="26" t="s">
        <v>138</v>
      </c>
      <c r="Q2593" s="30">
        <v>78</v>
      </c>
      <c r="R2593" s="30">
        <v>6980</v>
      </c>
      <c r="S2593" s="31" t="e">
        <f>#N/A</f>
        <v>#N/A</v>
      </c>
      <c r="T2593" s="30">
        <v>1538</v>
      </c>
      <c r="AB2593" s="33" t="e">
        <f>#N/A</f>
        <v>#N/A</v>
      </c>
      <c r="AC2593" s="30">
        <v>1400</v>
      </c>
      <c r="AD2593" s="30" t="e">
        <f>#N/A</f>
        <v>#N/A</v>
      </c>
      <c r="AE2593" s="34">
        <v>0.94363636363636361</v>
      </c>
      <c r="AG2593" s="30" t="e">
        <f>#N/A</f>
        <v>#N/A</v>
      </c>
      <c r="AH2593" s="30" t="e">
        <f>#N/A</f>
        <v>#N/A</v>
      </c>
      <c r="AI2593" s="30">
        <v>10169.25</v>
      </c>
      <c r="AJ2593" s="30">
        <v>9685</v>
      </c>
      <c r="AK2593" s="26" t="s">
        <v>139</v>
      </c>
      <c r="AL2593" s="26">
        <v>35</v>
      </c>
      <c r="AM2593" s="26" t="s">
        <v>5123</v>
      </c>
      <c r="AU2593" s="26" t="s">
        <v>5116</v>
      </c>
      <c r="AV2593" s="26" t="s">
        <v>4981</v>
      </c>
      <c r="AW2593" s="26" t="s">
        <v>5117</v>
      </c>
      <c r="BB2593" s="26" t="s">
        <v>4652</v>
      </c>
      <c r="BD2593" s="37">
        <v>44172</v>
      </c>
      <c r="BE2593" s="30">
        <v>36690</v>
      </c>
      <c r="BF2593" s="30">
        <v>53091</v>
      </c>
      <c r="BG2593" s="37" t="s">
        <v>4653</v>
      </c>
      <c r="BH2593" s="37" t="s">
        <v>4654</v>
      </c>
      <c r="BI2593" s="37" t="s">
        <v>4654</v>
      </c>
      <c r="BJ2593" s="138" t="e">
        <f>#N/A</f>
        <v>#N/A</v>
      </c>
      <c r="BK2593" s="138" t="e">
        <f>#N/A</f>
        <v>#N/A</v>
      </c>
      <c r="BL2593" s="138" t="e">
        <f>#N/A</f>
        <v>#N/A</v>
      </c>
      <c r="BM2593" s="138" t="e">
        <f>#N/A</f>
        <v>#N/A</v>
      </c>
      <c r="BN2593" s="26"/>
      <c r="BO2593" s="26"/>
      <c r="BP2593" s="26"/>
      <c r="BQ2593" s="38"/>
      <c r="BR2593" s="26"/>
      <c r="BS2593" s="26"/>
      <c r="BT2593" s="26"/>
      <c r="BU2593" s="26"/>
      <c r="BV2593" s="39"/>
    </row>
    <row r="2594" spans="1:74" ht="15" hidden="1" customHeight="1" thickBot="1">
      <c r="A2594" s="26">
        <v>2020</v>
      </c>
      <c r="B2594" s="67">
        <v>2590</v>
      </c>
      <c r="C2594" s="67" t="s">
        <v>129</v>
      </c>
      <c r="D2594" s="67" t="s">
        <v>4642</v>
      </c>
      <c r="E2594" s="67" t="s">
        <v>4643</v>
      </c>
      <c r="F2594" s="27">
        <v>44082</v>
      </c>
      <c r="G2594" s="67" t="s">
        <v>5138</v>
      </c>
      <c r="H2594" s="67" t="s">
        <v>4645</v>
      </c>
      <c r="I2594" s="67" t="s">
        <v>4645</v>
      </c>
      <c r="J2594" s="69" t="s">
        <v>4646</v>
      </c>
      <c r="K2594" s="67" t="s">
        <v>135</v>
      </c>
      <c r="L2594" s="67" t="s">
        <v>4647</v>
      </c>
      <c r="M2594" s="26" t="s">
        <v>137</v>
      </c>
      <c r="N2594" s="26" t="s">
        <v>138</v>
      </c>
      <c r="O2594" s="26" t="s">
        <v>138</v>
      </c>
      <c r="Q2594" s="30">
        <v>81</v>
      </c>
      <c r="R2594" s="133">
        <v>8590</v>
      </c>
      <c r="S2594" s="31" t="e">
        <f>#N/A</f>
        <v>#N/A</v>
      </c>
      <c r="T2594" s="30">
        <v>1365</v>
      </c>
      <c r="AB2594" s="33" t="e">
        <f>#N/A</f>
        <v>#N/A</v>
      </c>
      <c r="AC2594" s="30">
        <v>1400</v>
      </c>
      <c r="AD2594" s="30" t="e">
        <f>#N/A</f>
        <v>#N/A</v>
      </c>
      <c r="AE2594" s="34">
        <v>0.94</v>
      </c>
      <c r="AG2594" s="30" t="e">
        <f>#N/A</f>
        <v>#N/A</v>
      </c>
      <c r="AH2594" s="30" t="e">
        <f>#N/A</f>
        <v>#N/A</v>
      </c>
      <c r="AI2594" s="30">
        <v>12394.2</v>
      </c>
      <c r="AJ2594" s="30">
        <v>11804</v>
      </c>
      <c r="AK2594" s="26" t="s">
        <v>139</v>
      </c>
      <c r="AL2594" s="26">
        <v>35</v>
      </c>
      <c r="AM2594" s="26" t="s">
        <v>5123</v>
      </c>
      <c r="AU2594" s="26" t="s">
        <v>5116</v>
      </c>
      <c r="AV2594" s="26" t="s">
        <v>4981</v>
      </c>
      <c r="AW2594" s="26" t="s">
        <v>5117</v>
      </c>
      <c r="BB2594" s="26" t="s">
        <v>4652</v>
      </c>
      <c r="BD2594" s="37">
        <v>44172</v>
      </c>
      <c r="BE2594" s="30">
        <v>36690</v>
      </c>
      <c r="BF2594" s="30">
        <v>53091</v>
      </c>
      <c r="BG2594" s="37" t="s">
        <v>4653</v>
      </c>
      <c r="BH2594" s="37" t="s">
        <v>4654</v>
      </c>
      <c r="BI2594" s="37" t="s">
        <v>4654</v>
      </c>
      <c r="BJ2594" s="138" t="e">
        <f>#N/A</f>
        <v>#N/A</v>
      </c>
      <c r="BK2594" s="138" t="e">
        <f>#N/A</f>
        <v>#N/A</v>
      </c>
      <c r="BL2594" s="138" t="e">
        <f>#N/A</f>
        <v>#N/A</v>
      </c>
      <c r="BM2594" s="138" t="e">
        <f>#N/A</f>
        <v>#N/A</v>
      </c>
      <c r="BN2594" s="26"/>
      <c r="BO2594" s="26"/>
      <c r="BP2594" s="26"/>
      <c r="BQ2594" s="38"/>
      <c r="BR2594" s="26"/>
      <c r="BS2594" s="26"/>
      <c r="BT2594" s="26"/>
      <c r="BU2594" s="26"/>
      <c r="BV2594" s="39"/>
    </row>
    <row r="2595" spans="1:74" ht="15" hidden="1" customHeight="1" thickBot="1">
      <c r="A2595" s="26">
        <v>2020</v>
      </c>
      <c r="B2595" s="67">
        <v>2591</v>
      </c>
      <c r="C2595" s="26" t="s">
        <v>129</v>
      </c>
      <c r="D2595" s="26" t="s">
        <v>4642</v>
      </c>
      <c r="E2595" s="26" t="s">
        <v>4643</v>
      </c>
      <c r="F2595" s="27">
        <v>44082</v>
      </c>
      <c r="G2595" s="67" t="s">
        <v>5139</v>
      </c>
      <c r="H2595" s="26" t="s">
        <v>4645</v>
      </c>
      <c r="I2595" s="26" t="s">
        <v>4645</v>
      </c>
      <c r="J2595" s="69" t="s">
        <v>4646</v>
      </c>
      <c r="K2595" s="26" t="s">
        <v>135</v>
      </c>
      <c r="L2595" s="26" t="s">
        <v>4647</v>
      </c>
      <c r="M2595" s="26" t="s">
        <v>137</v>
      </c>
      <c r="N2595" s="26" t="s">
        <v>138</v>
      </c>
      <c r="O2595" s="26" t="s">
        <v>138</v>
      </c>
      <c r="Q2595" s="30">
        <v>80</v>
      </c>
      <c r="R2595" s="133">
        <v>8380</v>
      </c>
      <c r="S2595" s="31" t="e">
        <f>#N/A</f>
        <v>#N/A</v>
      </c>
      <c r="T2595" s="30">
        <v>1641</v>
      </c>
      <c r="AB2595" s="33" t="e">
        <f>#N/A</f>
        <v>#N/A</v>
      </c>
      <c r="AC2595" s="30">
        <v>1400</v>
      </c>
      <c r="AD2595" s="30" t="e">
        <f>#N/A</f>
        <v>#N/A</v>
      </c>
      <c r="AE2595" s="34">
        <v>0.93555555555555558</v>
      </c>
      <c r="AG2595" s="30" t="e">
        <f>#N/A</f>
        <v>#N/A</v>
      </c>
      <c r="AH2595" s="30" t="e">
        <f>#N/A</f>
        <v>#N/A</v>
      </c>
      <c r="AI2595" s="30">
        <v>12104.4</v>
      </c>
      <c r="AJ2595" s="30">
        <v>11528</v>
      </c>
      <c r="AK2595" s="26" t="s">
        <v>139</v>
      </c>
      <c r="AL2595" s="26">
        <v>35</v>
      </c>
      <c r="AM2595" s="26" t="s">
        <v>5123</v>
      </c>
      <c r="AU2595" s="26" t="s">
        <v>5116</v>
      </c>
      <c r="AV2595" s="26" t="s">
        <v>4981</v>
      </c>
      <c r="AW2595" s="26" t="s">
        <v>5117</v>
      </c>
      <c r="BB2595" s="26" t="s">
        <v>4652</v>
      </c>
      <c r="BD2595" s="37">
        <v>44172</v>
      </c>
      <c r="BE2595" s="30">
        <v>36690</v>
      </c>
      <c r="BF2595" s="30">
        <v>53091</v>
      </c>
      <c r="BG2595" s="37" t="s">
        <v>4653</v>
      </c>
      <c r="BH2595" s="37" t="s">
        <v>4654</v>
      </c>
      <c r="BI2595" s="37" t="s">
        <v>4654</v>
      </c>
      <c r="BJ2595" s="138" t="e">
        <f>#N/A</f>
        <v>#N/A</v>
      </c>
      <c r="BK2595" s="138" t="e">
        <f>#N/A</f>
        <v>#N/A</v>
      </c>
      <c r="BL2595" s="138" t="e">
        <f>#N/A</f>
        <v>#N/A</v>
      </c>
      <c r="BM2595" s="138" t="e">
        <f>#N/A</f>
        <v>#N/A</v>
      </c>
      <c r="BN2595" s="26"/>
      <c r="BO2595" s="26"/>
      <c r="BP2595" s="26"/>
      <c r="BQ2595" s="38"/>
      <c r="BR2595" s="26"/>
      <c r="BS2595" s="26"/>
      <c r="BT2595" s="26"/>
      <c r="BU2595" s="26"/>
      <c r="BV2595" s="39"/>
    </row>
    <row r="2596" spans="1:74" ht="15" hidden="1" customHeight="1" thickBot="1">
      <c r="A2596" s="26">
        <v>2020</v>
      </c>
      <c r="B2596" s="67">
        <v>2592</v>
      </c>
      <c r="C2596" s="67" t="s">
        <v>129</v>
      </c>
      <c r="D2596" s="67" t="s">
        <v>4642</v>
      </c>
      <c r="E2596" s="67" t="s">
        <v>4643</v>
      </c>
      <c r="F2596" s="27">
        <v>44082</v>
      </c>
      <c r="G2596" s="67" t="s">
        <v>5140</v>
      </c>
      <c r="H2596" s="67" t="s">
        <v>4645</v>
      </c>
      <c r="I2596" s="67" t="s">
        <v>4645</v>
      </c>
      <c r="J2596" s="69" t="s">
        <v>4646</v>
      </c>
      <c r="K2596" s="67" t="s">
        <v>135</v>
      </c>
      <c r="L2596" s="67" t="s">
        <v>4647</v>
      </c>
      <c r="M2596" s="26" t="s">
        <v>137</v>
      </c>
      <c r="N2596" s="26" t="s">
        <v>138</v>
      </c>
      <c r="O2596" s="26" t="s">
        <v>138</v>
      </c>
      <c r="Q2596" s="30">
        <v>80</v>
      </c>
      <c r="R2596" s="133">
        <v>7370</v>
      </c>
      <c r="S2596" s="31" t="e">
        <f>#N/A</f>
        <v>#N/A</v>
      </c>
      <c r="T2596" s="30">
        <v>1307</v>
      </c>
      <c r="AB2596" s="33" t="e">
        <f>#N/A</f>
        <v>#N/A</v>
      </c>
      <c r="AC2596" s="30">
        <v>1400</v>
      </c>
      <c r="AD2596" s="30" t="e">
        <f>#N/A</f>
        <v>#N/A</v>
      </c>
      <c r="AE2596" s="34">
        <v>0.96</v>
      </c>
      <c r="AG2596" s="30" t="e">
        <f>#N/A</f>
        <v>#N/A</v>
      </c>
      <c r="AH2596" s="30" t="e">
        <f>#N/A</f>
        <v>#N/A</v>
      </c>
      <c r="AI2596" s="30">
        <v>10182.9</v>
      </c>
      <c r="AJ2596" s="30">
        <v>9698</v>
      </c>
      <c r="AK2596" s="26" t="s">
        <v>139</v>
      </c>
      <c r="AL2596" s="26">
        <v>35</v>
      </c>
      <c r="AM2596" s="26" t="s">
        <v>5123</v>
      </c>
      <c r="AU2596" s="26" t="s">
        <v>5116</v>
      </c>
      <c r="AV2596" s="26" t="s">
        <v>4981</v>
      </c>
      <c r="AW2596" s="26" t="s">
        <v>5117</v>
      </c>
      <c r="BB2596" s="26" t="s">
        <v>4652</v>
      </c>
      <c r="BD2596" s="37">
        <v>44172</v>
      </c>
      <c r="BE2596" s="30">
        <v>36690</v>
      </c>
      <c r="BF2596" s="30">
        <v>53091</v>
      </c>
      <c r="BG2596" s="37" t="s">
        <v>4653</v>
      </c>
      <c r="BH2596" s="37" t="s">
        <v>4654</v>
      </c>
      <c r="BI2596" s="37" t="s">
        <v>4654</v>
      </c>
      <c r="BJ2596" s="138" t="e">
        <f>#N/A</f>
        <v>#N/A</v>
      </c>
      <c r="BK2596" s="138" t="e">
        <f>#N/A</f>
        <v>#N/A</v>
      </c>
      <c r="BL2596" s="138" t="e">
        <f>#N/A</f>
        <v>#N/A</v>
      </c>
      <c r="BM2596" s="138" t="e">
        <f>#N/A</f>
        <v>#N/A</v>
      </c>
      <c r="BN2596" s="26"/>
      <c r="BO2596" s="26"/>
      <c r="BP2596" s="26"/>
      <c r="BQ2596" s="38"/>
      <c r="BR2596" s="26"/>
      <c r="BS2596" s="26"/>
      <c r="BT2596" s="26"/>
      <c r="BU2596" s="26"/>
      <c r="BV2596" s="39"/>
    </row>
    <row r="2597" spans="1:74" ht="15" hidden="1" customHeight="1" thickBot="1">
      <c r="A2597" s="26">
        <v>2020</v>
      </c>
      <c r="B2597" s="67">
        <v>2593</v>
      </c>
      <c r="C2597" s="26" t="s">
        <v>129</v>
      </c>
      <c r="D2597" s="26" t="s">
        <v>4642</v>
      </c>
      <c r="E2597" s="26" t="s">
        <v>4643</v>
      </c>
      <c r="F2597" s="27">
        <v>44082</v>
      </c>
      <c r="G2597" s="67" t="s">
        <v>5141</v>
      </c>
      <c r="H2597" s="26" t="s">
        <v>4645</v>
      </c>
      <c r="I2597" s="26" t="s">
        <v>4645</v>
      </c>
      <c r="J2597" s="69" t="s">
        <v>4646</v>
      </c>
      <c r="K2597" s="26" t="s">
        <v>135</v>
      </c>
      <c r="L2597" s="26" t="s">
        <v>4647</v>
      </c>
      <c r="M2597" s="26" t="s">
        <v>137</v>
      </c>
      <c r="N2597" s="26" t="s">
        <v>138</v>
      </c>
      <c r="O2597" s="26" t="s">
        <v>138</v>
      </c>
      <c r="Q2597" s="30">
        <v>72</v>
      </c>
      <c r="R2597" s="133">
        <v>4820</v>
      </c>
      <c r="S2597" s="31" t="e">
        <f>#N/A</f>
        <v>#N/A</v>
      </c>
      <c r="T2597" s="30">
        <v>1203</v>
      </c>
      <c r="AB2597" s="33" t="e">
        <f>#N/A</f>
        <v>#N/A</v>
      </c>
      <c r="AC2597" s="30">
        <v>1400</v>
      </c>
      <c r="AD2597" s="30" t="e">
        <f>#N/A</f>
        <v>#N/A</v>
      </c>
      <c r="AE2597" s="34">
        <v>0.96148148148148149</v>
      </c>
      <c r="AG2597" s="30" t="e">
        <f>#N/A</f>
        <v>#N/A</v>
      </c>
      <c r="AH2597" s="30" t="e">
        <f>#N/A</f>
        <v>#N/A</v>
      </c>
      <c r="AI2597" s="30">
        <v>7185.1500000000005</v>
      </c>
      <c r="AJ2597" s="30">
        <v>6843</v>
      </c>
      <c r="AK2597" s="26" t="s">
        <v>139</v>
      </c>
      <c r="AL2597" s="26">
        <v>35</v>
      </c>
      <c r="AM2597" s="26" t="s">
        <v>5123</v>
      </c>
      <c r="AU2597" s="26" t="s">
        <v>5116</v>
      </c>
      <c r="AV2597" s="26" t="s">
        <v>4981</v>
      </c>
      <c r="AW2597" s="26" t="s">
        <v>5117</v>
      </c>
      <c r="BB2597" s="26" t="s">
        <v>4652</v>
      </c>
      <c r="BD2597" s="37">
        <v>44172</v>
      </c>
      <c r="BE2597" s="30">
        <v>36690</v>
      </c>
      <c r="BF2597" s="30">
        <v>53091</v>
      </c>
      <c r="BG2597" s="37" t="s">
        <v>4653</v>
      </c>
      <c r="BH2597" s="37" t="s">
        <v>4654</v>
      </c>
      <c r="BI2597" s="37" t="s">
        <v>4654</v>
      </c>
      <c r="BJ2597" s="138" t="e">
        <f>#N/A</f>
        <v>#N/A</v>
      </c>
      <c r="BK2597" s="138" t="e">
        <f>#N/A</f>
        <v>#N/A</v>
      </c>
      <c r="BL2597" s="138" t="e">
        <f>#N/A</f>
        <v>#N/A</v>
      </c>
      <c r="BM2597" s="138" t="e">
        <f>#N/A</f>
        <v>#N/A</v>
      </c>
      <c r="BN2597" s="26"/>
      <c r="BO2597" s="26"/>
      <c r="BP2597" s="26"/>
      <c r="BQ2597" s="38"/>
      <c r="BR2597" s="26"/>
      <c r="BS2597" s="26"/>
      <c r="BT2597" s="26"/>
      <c r="BU2597" s="26"/>
      <c r="BV2597" s="39"/>
    </row>
    <row r="2598" spans="1:74" ht="15" hidden="1" customHeight="1" thickBot="1">
      <c r="A2598" s="26">
        <v>2020</v>
      </c>
      <c r="B2598" s="67">
        <v>2594</v>
      </c>
      <c r="C2598" s="67" t="s">
        <v>129</v>
      </c>
      <c r="D2598" s="67" t="s">
        <v>4642</v>
      </c>
      <c r="E2598" s="67" t="s">
        <v>4643</v>
      </c>
      <c r="F2598" s="27">
        <v>44082</v>
      </c>
      <c r="G2598" s="67" t="s">
        <v>5142</v>
      </c>
      <c r="H2598" s="67" t="s">
        <v>4645</v>
      </c>
      <c r="I2598" s="67" t="s">
        <v>4645</v>
      </c>
      <c r="J2598" s="69" t="s">
        <v>4646</v>
      </c>
      <c r="K2598" s="67" t="s">
        <v>135</v>
      </c>
      <c r="L2598" s="67" t="s">
        <v>4647</v>
      </c>
      <c r="M2598" s="26" t="s">
        <v>137</v>
      </c>
      <c r="N2598" s="26" t="s">
        <v>138</v>
      </c>
      <c r="O2598" s="26" t="s">
        <v>138</v>
      </c>
      <c r="Q2598" s="30">
        <v>78</v>
      </c>
      <c r="R2598" s="133">
        <v>6560</v>
      </c>
      <c r="S2598" s="31" t="e">
        <f>#N/A</f>
        <v>#N/A</v>
      </c>
      <c r="T2598" s="30">
        <v>1274</v>
      </c>
      <c r="AB2598" s="33" t="e">
        <f>#N/A</f>
        <v>#N/A</v>
      </c>
      <c r="AC2598" s="30">
        <v>1400</v>
      </c>
      <c r="AD2598" s="30" t="e">
        <f>#N/A</f>
        <v>#N/A</v>
      </c>
      <c r="AE2598" s="34">
        <v>0.94</v>
      </c>
      <c r="AG2598" s="30" t="e">
        <f>#N/A</f>
        <v>#N/A</v>
      </c>
      <c r="AH2598" s="30" t="e">
        <f>#N/A</f>
        <v>#N/A</v>
      </c>
      <c r="AI2598" s="30">
        <v>9063.6</v>
      </c>
      <c r="AJ2598" s="30">
        <v>8632</v>
      </c>
      <c r="AK2598" s="26" t="s">
        <v>139</v>
      </c>
      <c r="AL2598" s="26">
        <v>35</v>
      </c>
      <c r="AM2598" s="26" t="s">
        <v>5123</v>
      </c>
      <c r="AU2598" s="26" t="s">
        <v>5116</v>
      </c>
      <c r="AV2598" s="26" t="s">
        <v>4981</v>
      </c>
      <c r="AW2598" s="26" t="s">
        <v>5117</v>
      </c>
      <c r="BB2598" s="26" t="s">
        <v>4652</v>
      </c>
      <c r="BD2598" s="37">
        <v>44172</v>
      </c>
      <c r="BE2598" s="30">
        <v>36690</v>
      </c>
      <c r="BF2598" s="30">
        <v>53091</v>
      </c>
      <c r="BG2598" s="37" t="s">
        <v>4653</v>
      </c>
      <c r="BH2598" s="37" t="s">
        <v>4654</v>
      </c>
      <c r="BI2598" s="37" t="s">
        <v>4654</v>
      </c>
      <c r="BJ2598" s="138" t="e">
        <f>#N/A</f>
        <v>#N/A</v>
      </c>
      <c r="BK2598" s="138" t="e">
        <f>#N/A</f>
        <v>#N/A</v>
      </c>
      <c r="BL2598" s="138" t="e">
        <f>#N/A</f>
        <v>#N/A</v>
      </c>
      <c r="BM2598" s="138" t="e">
        <f>#N/A</f>
        <v>#N/A</v>
      </c>
      <c r="BN2598" s="26"/>
      <c r="BO2598" s="26"/>
      <c r="BP2598" s="26"/>
      <c r="BQ2598" s="38"/>
      <c r="BR2598" s="26"/>
      <c r="BS2598" s="26"/>
      <c r="BT2598" s="26"/>
      <c r="BU2598" s="26"/>
      <c r="BV2598" s="39"/>
    </row>
    <row r="2599" spans="1:74" ht="15" hidden="1" customHeight="1" thickBot="1">
      <c r="A2599" s="26">
        <v>2020</v>
      </c>
      <c r="B2599" s="67">
        <v>2595</v>
      </c>
      <c r="C2599" s="26" t="s">
        <v>129</v>
      </c>
      <c r="D2599" s="26" t="s">
        <v>4642</v>
      </c>
      <c r="E2599" s="26" t="s">
        <v>4643</v>
      </c>
      <c r="F2599" s="27">
        <v>44082</v>
      </c>
      <c r="G2599" s="67" t="s">
        <v>5143</v>
      </c>
      <c r="H2599" s="26" t="s">
        <v>4645</v>
      </c>
      <c r="I2599" s="26" t="s">
        <v>4645</v>
      </c>
      <c r="J2599" s="69" t="s">
        <v>4646</v>
      </c>
      <c r="K2599" s="26" t="s">
        <v>135</v>
      </c>
      <c r="L2599" s="26" t="s">
        <v>4647</v>
      </c>
      <c r="M2599" s="26" t="s">
        <v>137</v>
      </c>
      <c r="N2599" s="26" t="s">
        <v>138</v>
      </c>
      <c r="O2599" s="26" t="s">
        <v>138</v>
      </c>
      <c r="Q2599" s="30">
        <v>79</v>
      </c>
      <c r="R2599" s="133">
        <v>7190</v>
      </c>
      <c r="S2599" s="31" t="e">
        <f>#N/A</f>
        <v>#N/A</v>
      </c>
      <c r="T2599" s="30">
        <v>1274</v>
      </c>
      <c r="AB2599" s="33" t="e">
        <f>#N/A</f>
        <v>#N/A</v>
      </c>
      <c r="AC2599" s="30">
        <v>1400</v>
      </c>
      <c r="AD2599" s="30" t="e">
        <f>#N/A</f>
        <v>#N/A</v>
      </c>
      <c r="AE2599" s="34">
        <v>0.93833333333333335</v>
      </c>
      <c r="AG2599" s="30" t="e">
        <f>#N/A</f>
        <v>#N/A</v>
      </c>
      <c r="AH2599" s="30" t="e">
        <f>#N/A</f>
        <v>#N/A</v>
      </c>
      <c r="AI2599" s="30">
        <v>10460.1</v>
      </c>
      <c r="AJ2599" s="30">
        <v>9962</v>
      </c>
      <c r="AK2599" s="26" t="s">
        <v>139</v>
      </c>
      <c r="AL2599" s="26">
        <v>35</v>
      </c>
      <c r="AM2599" s="26" t="s">
        <v>5123</v>
      </c>
      <c r="AU2599" s="26" t="s">
        <v>5116</v>
      </c>
      <c r="AV2599" s="26" t="s">
        <v>4981</v>
      </c>
      <c r="AW2599" s="26" t="s">
        <v>5117</v>
      </c>
      <c r="BB2599" s="26" t="s">
        <v>4652</v>
      </c>
      <c r="BD2599" s="37">
        <v>44172</v>
      </c>
      <c r="BE2599" s="30">
        <v>36690</v>
      </c>
      <c r="BF2599" s="30">
        <v>53091</v>
      </c>
      <c r="BG2599" s="37" t="s">
        <v>4653</v>
      </c>
      <c r="BH2599" s="37" t="s">
        <v>4654</v>
      </c>
      <c r="BI2599" s="37" t="s">
        <v>4654</v>
      </c>
      <c r="BJ2599" s="138" t="e">
        <f>#N/A</f>
        <v>#N/A</v>
      </c>
      <c r="BK2599" s="138" t="e">
        <f>#N/A</f>
        <v>#N/A</v>
      </c>
      <c r="BL2599" s="138" t="e">
        <f>#N/A</f>
        <v>#N/A</v>
      </c>
      <c r="BM2599" s="138" t="e">
        <f>#N/A</f>
        <v>#N/A</v>
      </c>
      <c r="BN2599" s="26"/>
      <c r="BO2599" s="26"/>
      <c r="BP2599" s="26"/>
      <c r="BQ2599" s="38"/>
      <c r="BR2599" s="26"/>
      <c r="BS2599" s="26"/>
      <c r="BT2599" s="26"/>
      <c r="BU2599" s="26"/>
      <c r="BV2599" s="39"/>
    </row>
    <row r="2600" spans="1:74" ht="15" hidden="1" customHeight="1" thickBot="1">
      <c r="A2600" s="26">
        <v>2020</v>
      </c>
      <c r="B2600" s="67">
        <v>2596</v>
      </c>
      <c r="C2600" s="67" t="s">
        <v>129</v>
      </c>
      <c r="D2600" s="67" t="s">
        <v>4642</v>
      </c>
      <c r="E2600" s="67" t="s">
        <v>4643</v>
      </c>
      <c r="F2600" s="27">
        <v>44082</v>
      </c>
      <c r="G2600" s="67" t="s">
        <v>5144</v>
      </c>
      <c r="H2600" s="67" t="s">
        <v>4645</v>
      </c>
      <c r="I2600" s="67" t="s">
        <v>4645</v>
      </c>
      <c r="J2600" s="69" t="s">
        <v>4646</v>
      </c>
      <c r="K2600" s="67" t="s">
        <v>135</v>
      </c>
      <c r="L2600" s="67" t="s">
        <v>4647</v>
      </c>
      <c r="M2600" s="26" t="s">
        <v>137</v>
      </c>
      <c r="N2600" s="26" t="s">
        <v>138</v>
      </c>
      <c r="O2600" s="26" t="s">
        <v>138</v>
      </c>
      <c r="Q2600" s="30">
        <v>75</v>
      </c>
      <c r="R2600" s="133">
        <v>7890</v>
      </c>
      <c r="S2600" s="31" t="e">
        <f>#N/A</f>
        <v>#N/A</v>
      </c>
      <c r="T2600" s="30">
        <v>1572</v>
      </c>
      <c r="AB2600" s="33" t="e">
        <f>#N/A</f>
        <v>#N/A</v>
      </c>
      <c r="AC2600" s="30">
        <v>1400</v>
      </c>
      <c r="AD2600" s="30" t="e">
        <f>#N/A</f>
        <v>#N/A</v>
      </c>
      <c r="AE2600" s="34">
        <v>0.85</v>
      </c>
      <c r="AG2600" s="30" t="e">
        <f>#N/A</f>
        <v>#N/A</v>
      </c>
      <c r="AH2600" s="30" t="e">
        <f>#N/A</f>
        <v>#N/A</v>
      </c>
      <c r="AI2600" s="30">
        <v>11427.15</v>
      </c>
      <c r="AJ2600" s="30">
        <v>10883</v>
      </c>
      <c r="AK2600" s="26" t="s">
        <v>139</v>
      </c>
      <c r="AL2600" s="26">
        <v>35</v>
      </c>
      <c r="AM2600" s="26" t="s">
        <v>5123</v>
      </c>
      <c r="AU2600" s="26" t="s">
        <v>5116</v>
      </c>
      <c r="AV2600" s="26" t="s">
        <v>4981</v>
      </c>
      <c r="AW2600" s="26" t="s">
        <v>5117</v>
      </c>
      <c r="BB2600" s="26" t="s">
        <v>4652</v>
      </c>
      <c r="BD2600" s="37">
        <v>44172</v>
      </c>
      <c r="BE2600" s="30">
        <v>36690</v>
      </c>
      <c r="BF2600" s="30">
        <v>53091</v>
      </c>
      <c r="BG2600" s="37" t="s">
        <v>4653</v>
      </c>
      <c r="BH2600" s="37" t="s">
        <v>4654</v>
      </c>
      <c r="BI2600" s="37" t="s">
        <v>4654</v>
      </c>
      <c r="BJ2600" s="138" t="e">
        <f>#N/A</f>
        <v>#N/A</v>
      </c>
      <c r="BK2600" s="138" t="e">
        <f>#N/A</f>
        <v>#N/A</v>
      </c>
      <c r="BL2600" s="138" t="e">
        <f>#N/A</f>
        <v>#N/A</v>
      </c>
      <c r="BM2600" s="138" t="e">
        <f>#N/A</f>
        <v>#N/A</v>
      </c>
      <c r="BN2600" s="26"/>
      <c r="BO2600" s="26"/>
      <c r="BP2600" s="26"/>
      <c r="BQ2600" s="38"/>
      <c r="BR2600" s="26"/>
      <c r="BS2600" s="26"/>
      <c r="BT2600" s="26"/>
      <c r="BU2600" s="26"/>
      <c r="BV2600" s="39"/>
    </row>
    <row r="2601" spans="1:74" ht="15" hidden="1" customHeight="1" thickBot="1">
      <c r="A2601" s="26">
        <v>2020</v>
      </c>
      <c r="B2601" s="67">
        <v>2597</v>
      </c>
      <c r="C2601" s="26" t="s">
        <v>129</v>
      </c>
      <c r="D2601" s="26" t="s">
        <v>4642</v>
      </c>
      <c r="E2601" s="26" t="s">
        <v>4643</v>
      </c>
      <c r="F2601" s="27">
        <v>44082</v>
      </c>
      <c r="G2601" s="67" t="s">
        <v>5145</v>
      </c>
      <c r="H2601" s="26" t="s">
        <v>4645</v>
      </c>
      <c r="I2601" s="26" t="s">
        <v>4645</v>
      </c>
      <c r="J2601" s="69" t="s">
        <v>4646</v>
      </c>
      <c r="K2601" s="26" t="s">
        <v>135</v>
      </c>
      <c r="L2601" s="26" t="s">
        <v>4647</v>
      </c>
      <c r="M2601" s="26" t="s">
        <v>137</v>
      </c>
      <c r="N2601" s="26" t="s">
        <v>138</v>
      </c>
      <c r="O2601" s="26" t="s">
        <v>138</v>
      </c>
      <c r="Q2601" s="30">
        <v>77</v>
      </c>
      <c r="R2601" s="133">
        <v>7290</v>
      </c>
      <c r="S2601" s="31" t="e">
        <f>#N/A</f>
        <v>#N/A</v>
      </c>
      <c r="T2601" s="30">
        <v>1392</v>
      </c>
      <c r="AB2601" s="33" t="e">
        <f>#N/A</f>
        <v>#N/A</v>
      </c>
      <c r="AC2601" s="30">
        <v>1400</v>
      </c>
      <c r="AD2601" s="30" t="e">
        <f>#N/A</f>
        <v>#N/A</v>
      </c>
      <c r="AE2601" s="34">
        <v>0.85096774193548386</v>
      </c>
      <c r="AG2601" s="30" t="e">
        <f>#N/A</f>
        <v>#N/A</v>
      </c>
      <c r="AH2601" s="30" t="e">
        <f>#N/A</f>
        <v>#N/A</v>
      </c>
      <c r="AI2601" s="30">
        <v>10597.65</v>
      </c>
      <c r="AJ2601" s="30">
        <v>10093</v>
      </c>
      <c r="AK2601" s="26" t="s">
        <v>139</v>
      </c>
      <c r="AL2601" s="26">
        <v>35</v>
      </c>
      <c r="AM2601" s="26" t="s">
        <v>5123</v>
      </c>
      <c r="AU2601" s="26" t="s">
        <v>5116</v>
      </c>
      <c r="AV2601" s="26" t="s">
        <v>4981</v>
      </c>
      <c r="AW2601" s="26" t="s">
        <v>5117</v>
      </c>
      <c r="BB2601" s="26" t="s">
        <v>4652</v>
      </c>
      <c r="BD2601" s="37">
        <v>44172</v>
      </c>
      <c r="BE2601" s="30">
        <v>36690</v>
      </c>
      <c r="BF2601" s="30">
        <v>53091</v>
      </c>
      <c r="BG2601" s="37" t="s">
        <v>4653</v>
      </c>
      <c r="BH2601" s="37" t="s">
        <v>4654</v>
      </c>
      <c r="BI2601" s="37" t="s">
        <v>4654</v>
      </c>
      <c r="BJ2601" s="138" t="e">
        <f>#N/A</f>
        <v>#N/A</v>
      </c>
      <c r="BK2601" s="138" t="e">
        <f>#N/A</f>
        <v>#N/A</v>
      </c>
      <c r="BL2601" s="138" t="e">
        <f>#N/A</f>
        <v>#N/A</v>
      </c>
      <c r="BM2601" s="138" t="e">
        <f>#N/A</f>
        <v>#N/A</v>
      </c>
      <c r="BN2601" s="26"/>
      <c r="BO2601" s="26"/>
      <c r="BP2601" s="26"/>
      <c r="BQ2601" s="38"/>
      <c r="BR2601" s="26"/>
      <c r="BS2601" s="26"/>
      <c r="BT2601" s="26"/>
      <c r="BU2601" s="26"/>
      <c r="BV2601" s="39"/>
    </row>
    <row r="2602" spans="1:74" ht="15" hidden="1" customHeight="1" thickBot="1">
      <c r="A2602" s="26">
        <v>2020</v>
      </c>
      <c r="B2602" s="67">
        <v>2598</v>
      </c>
      <c r="C2602" s="67" t="s">
        <v>129</v>
      </c>
      <c r="D2602" s="67" t="s">
        <v>4642</v>
      </c>
      <c r="E2602" s="67" t="s">
        <v>4643</v>
      </c>
      <c r="F2602" s="27">
        <v>44082</v>
      </c>
      <c r="G2602" s="67" t="s">
        <v>5146</v>
      </c>
      <c r="H2602" s="67" t="s">
        <v>4645</v>
      </c>
      <c r="I2602" s="67" t="s">
        <v>4645</v>
      </c>
      <c r="J2602" s="69" t="s">
        <v>4646</v>
      </c>
      <c r="K2602" s="67" t="s">
        <v>135</v>
      </c>
      <c r="L2602" s="67" t="s">
        <v>4647</v>
      </c>
      <c r="M2602" s="26" t="s">
        <v>137</v>
      </c>
      <c r="N2602" s="26" t="s">
        <v>138</v>
      </c>
      <c r="O2602" s="26" t="s">
        <v>138</v>
      </c>
      <c r="Q2602" s="30">
        <v>81</v>
      </c>
      <c r="R2602" s="133">
        <v>8040</v>
      </c>
      <c r="S2602" s="31" t="e">
        <f>#N/A</f>
        <v>#N/A</v>
      </c>
      <c r="T2602" s="30">
        <v>1792</v>
      </c>
      <c r="AB2602" s="33" t="e">
        <f>#N/A</f>
        <v>#N/A</v>
      </c>
      <c r="AC2602" s="30">
        <v>1400</v>
      </c>
      <c r="AD2602" s="30" t="e">
        <f>#N/A</f>
        <v>#N/A</v>
      </c>
      <c r="AE2602" s="34">
        <v>0.91</v>
      </c>
      <c r="AG2602" s="30" t="e">
        <f>#N/A</f>
        <v>#N/A</v>
      </c>
      <c r="AH2602" s="30" t="e">
        <f>#N/A</f>
        <v>#N/A</v>
      </c>
      <c r="AI2602" s="30">
        <v>11109</v>
      </c>
      <c r="AJ2602" s="30">
        <v>10580</v>
      </c>
      <c r="AK2602" s="26" t="s">
        <v>139</v>
      </c>
      <c r="AL2602" s="26">
        <v>35</v>
      </c>
      <c r="AM2602" s="26" t="s">
        <v>5123</v>
      </c>
      <c r="AU2602" s="26" t="s">
        <v>5116</v>
      </c>
      <c r="AV2602" s="26" t="s">
        <v>4981</v>
      </c>
      <c r="AW2602" s="26" t="s">
        <v>5117</v>
      </c>
      <c r="BB2602" s="26" t="s">
        <v>4652</v>
      </c>
      <c r="BD2602" s="37">
        <v>44172</v>
      </c>
      <c r="BE2602" s="30">
        <v>36690</v>
      </c>
      <c r="BF2602" s="30">
        <v>53091</v>
      </c>
      <c r="BG2602" s="37" t="s">
        <v>4653</v>
      </c>
      <c r="BH2602" s="37" t="s">
        <v>4654</v>
      </c>
      <c r="BI2602" s="37" t="s">
        <v>4654</v>
      </c>
      <c r="BJ2602" s="138" t="e">
        <f>#N/A</f>
        <v>#N/A</v>
      </c>
      <c r="BK2602" s="138" t="e">
        <f>#N/A</f>
        <v>#N/A</v>
      </c>
      <c r="BL2602" s="138" t="e">
        <f>#N/A</f>
        <v>#N/A</v>
      </c>
      <c r="BM2602" s="138" t="e">
        <f>#N/A</f>
        <v>#N/A</v>
      </c>
      <c r="BN2602" s="26"/>
      <c r="BO2602" s="26"/>
      <c r="BP2602" s="26"/>
      <c r="BQ2602" s="38"/>
      <c r="BR2602" s="26"/>
      <c r="BS2602" s="26"/>
      <c r="BT2602" s="26"/>
      <c r="BU2602" s="26"/>
      <c r="BV2602" s="39"/>
    </row>
    <row r="2603" spans="1:74" ht="15" hidden="1" customHeight="1" thickBot="1">
      <c r="A2603" s="26">
        <v>2020</v>
      </c>
      <c r="B2603" s="67">
        <v>2599</v>
      </c>
      <c r="C2603" s="26" t="s">
        <v>129</v>
      </c>
      <c r="D2603" s="26" t="s">
        <v>4642</v>
      </c>
      <c r="E2603" s="26" t="s">
        <v>4643</v>
      </c>
      <c r="F2603" s="27">
        <v>44082</v>
      </c>
      <c r="G2603" s="67" t="s">
        <v>5147</v>
      </c>
      <c r="H2603" s="26" t="s">
        <v>4645</v>
      </c>
      <c r="I2603" s="26" t="s">
        <v>4645</v>
      </c>
      <c r="J2603" s="69" t="s">
        <v>4646</v>
      </c>
      <c r="K2603" s="26" t="s">
        <v>135</v>
      </c>
      <c r="L2603" s="26" t="s">
        <v>4647</v>
      </c>
      <c r="M2603" s="26" t="s">
        <v>137</v>
      </c>
      <c r="N2603" s="26" t="s">
        <v>138</v>
      </c>
      <c r="O2603" s="26" t="s">
        <v>138</v>
      </c>
      <c r="Q2603" s="30">
        <v>84</v>
      </c>
      <c r="R2603" s="133">
        <v>9010</v>
      </c>
      <c r="S2603" s="31" t="e">
        <f>#N/A</f>
        <v>#N/A</v>
      </c>
      <c r="T2603" s="30">
        <v>2046</v>
      </c>
      <c r="AB2603" s="33" t="e">
        <f>#N/A</f>
        <v>#N/A</v>
      </c>
      <c r="AC2603" s="30">
        <v>1400</v>
      </c>
      <c r="AD2603" s="30" t="e">
        <f>#N/A</f>
        <v>#N/A</v>
      </c>
      <c r="AE2603" s="34">
        <v>0.90857142857142859</v>
      </c>
      <c r="AG2603" s="30" t="e">
        <f>#N/A</f>
        <v>#N/A</v>
      </c>
      <c r="AH2603" s="30" t="e">
        <f>#N/A</f>
        <v>#N/A</v>
      </c>
      <c r="AI2603" s="30">
        <v>12449.85</v>
      </c>
      <c r="AJ2603" s="30">
        <v>11857</v>
      </c>
      <c r="AK2603" s="26" t="s">
        <v>139</v>
      </c>
      <c r="AL2603" s="26">
        <v>35</v>
      </c>
      <c r="AM2603" s="26" t="s">
        <v>5123</v>
      </c>
      <c r="AU2603" s="26" t="s">
        <v>5116</v>
      </c>
      <c r="AV2603" s="26" t="s">
        <v>4981</v>
      </c>
      <c r="AW2603" s="26" t="s">
        <v>5117</v>
      </c>
      <c r="BB2603" s="26" t="s">
        <v>4652</v>
      </c>
      <c r="BD2603" s="37">
        <v>44172</v>
      </c>
      <c r="BE2603" s="30">
        <v>36690</v>
      </c>
      <c r="BF2603" s="30">
        <v>53091</v>
      </c>
      <c r="BG2603" s="37" t="s">
        <v>4653</v>
      </c>
      <c r="BH2603" s="37" t="s">
        <v>4654</v>
      </c>
      <c r="BI2603" s="37" t="s">
        <v>4654</v>
      </c>
      <c r="BJ2603" s="138" t="e">
        <f>#N/A</f>
        <v>#N/A</v>
      </c>
      <c r="BK2603" s="138" t="e">
        <f>#N/A</f>
        <v>#N/A</v>
      </c>
      <c r="BL2603" s="138" t="e">
        <f>#N/A</f>
        <v>#N/A</v>
      </c>
      <c r="BM2603" s="138" t="e">
        <f>#N/A</f>
        <v>#N/A</v>
      </c>
      <c r="BN2603" s="26"/>
      <c r="BO2603" s="26"/>
      <c r="BP2603" s="26"/>
      <c r="BQ2603" s="38"/>
      <c r="BR2603" s="26"/>
      <c r="BS2603" s="26"/>
      <c r="BT2603" s="26"/>
      <c r="BU2603" s="26"/>
      <c r="BV2603" s="39"/>
    </row>
    <row r="2604" spans="1:74" ht="15" hidden="1" customHeight="1" thickBot="1">
      <c r="A2604" s="26">
        <v>2020</v>
      </c>
      <c r="B2604" s="67">
        <v>2600</v>
      </c>
      <c r="C2604" s="67" t="s">
        <v>129</v>
      </c>
      <c r="D2604" s="67" t="s">
        <v>4642</v>
      </c>
      <c r="E2604" s="67" t="s">
        <v>4643</v>
      </c>
      <c r="F2604" s="27">
        <v>44082</v>
      </c>
      <c r="G2604" s="67" t="s">
        <v>5148</v>
      </c>
      <c r="H2604" s="67" t="s">
        <v>4645</v>
      </c>
      <c r="I2604" s="67" t="s">
        <v>4645</v>
      </c>
      <c r="J2604" s="69" t="s">
        <v>4646</v>
      </c>
      <c r="K2604" s="67" t="s">
        <v>135</v>
      </c>
      <c r="L2604" s="67" t="s">
        <v>4647</v>
      </c>
      <c r="M2604" s="26" t="s">
        <v>137</v>
      </c>
      <c r="N2604" s="26" t="s">
        <v>138</v>
      </c>
      <c r="O2604" s="26" t="s">
        <v>138</v>
      </c>
      <c r="Q2604" s="30">
        <v>83</v>
      </c>
      <c r="R2604" s="30">
        <v>9160</v>
      </c>
      <c r="S2604" s="31" t="e">
        <f>#N/A</f>
        <v>#N/A</v>
      </c>
      <c r="T2604" s="30">
        <v>1878</v>
      </c>
      <c r="AB2604" s="33" t="e">
        <f>#N/A</f>
        <v>#N/A</v>
      </c>
      <c r="AC2604" s="30">
        <v>1400</v>
      </c>
      <c r="AD2604" s="30" t="e">
        <f>#N/A</f>
        <v>#N/A</v>
      </c>
      <c r="AE2604" s="34">
        <v>0.94</v>
      </c>
      <c r="AG2604" s="30" t="e">
        <f>#N/A</f>
        <v>#N/A</v>
      </c>
      <c r="AH2604" s="30" t="e">
        <f>#N/A</f>
        <v>#N/A</v>
      </c>
      <c r="AI2604" s="30">
        <v>13181.7</v>
      </c>
      <c r="AJ2604" s="30">
        <v>12554</v>
      </c>
      <c r="AK2604" s="26" t="s">
        <v>139</v>
      </c>
      <c r="AL2604" s="26">
        <v>35</v>
      </c>
      <c r="AM2604" s="26" t="s">
        <v>5123</v>
      </c>
      <c r="AU2604" s="26" t="s">
        <v>5116</v>
      </c>
      <c r="AV2604" s="26" t="s">
        <v>4981</v>
      </c>
      <c r="AW2604" s="26" t="s">
        <v>5117</v>
      </c>
      <c r="BB2604" s="26" t="s">
        <v>4652</v>
      </c>
      <c r="BD2604" s="37">
        <v>44172</v>
      </c>
      <c r="BE2604" s="30">
        <v>36690</v>
      </c>
      <c r="BF2604" s="30">
        <v>53091</v>
      </c>
      <c r="BG2604" s="37" t="s">
        <v>4653</v>
      </c>
      <c r="BH2604" s="37" t="s">
        <v>4654</v>
      </c>
      <c r="BI2604" s="37" t="s">
        <v>4654</v>
      </c>
      <c r="BJ2604" s="138" t="e">
        <f>#N/A</f>
        <v>#N/A</v>
      </c>
      <c r="BK2604" s="138" t="e">
        <f>#N/A</f>
        <v>#N/A</v>
      </c>
      <c r="BL2604" s="138" t="e">
        <f>#N/A</f>
        <v>#N/A</v>
      </c>
      <c r="BM2604" s="138" t="e">
        <f>#N/A</f>
        <v>#N/A</v>
      </c>
      <c r="BN2604" s="26"/>
      <c r="BO2604" s="26"/>
      <c r="BP2604" s="26"/>
      <c r="BQ2604" s="38"/>
      <c r="BR2604" s="26"/>
      <c r="BS2604" s="26"/>
      <c r="BT2604" s="26"/>
      <c r="BU2604" s="26"/>
      <c r="BV2604" s="39"/>
    </row>
    <row r="2605" spans="1:74" ht="15" hidden="1" customHeight="1" thickBot="1">
      <c r="A2605" s="26">
        <v>2020</v>
      </c>
      <c r="B2605" s="67">
        <v>2601</v>
      </c>
      <c r="C2605" s="26" t="s">
        <v>129</v>
      </c>
      <c r="D2605" s="26" t="s">
        <v>4642</v>
      </c>
      <c r="E2605" s="26" t="s">
        <v>4643</v>
      </c>
      <c r="F2605" s="27">
        <v>44082</v>
      </c>
      <c r="G2605" s="67" t="s">
        <v>5149</v>
      </c>
      <c r="H2605" s="26" t="s">
        <v>4645</v>
      </c>
      <c r="I2605" s="26" t="s">
        <v>4645</v>
      </c>
      <c r="J2605" s="69" t="s">
        <v>4646</v>
      </c>
      <c r="K2605" s="26" t="s">
        <v>135</v>
      </c>
      <c r="L2605" s="26" t="s">
        <v>4647</v>
      </c>
      <c r="M2605" s="26" t="s">
        <v>137</v>
      </c>
      <c r="N2605" s="26" t="s">
        <v>138</v>
      </c>
      <c r="O2605" s="26" t="s">
        <v>138</v>
      </c>
      <c r="Q2605" s="30">
        <v>80</v>
      </c>
      <c r="R2605" s="30">
        <v>6530</v>
      </c>
      <c r="S2605" s="31" t="e">
        <f>#N/A</f>
        <v>#N/A</v>
      </c>
      <c r="T2605" s="30">
        <v>1442</v>
      </c>
      <c r="AB2605" s="33" t="e">
        <f>#N/A</f>
        <v>#N/A</v>
      </c>
      <c r="AC2605" s="30">
        <v>1400</v>
      </c>
      <c r="AD2605" s="30" t="e">
        <f>#N/A</f>
        <v>#N/A</v>
      </c>
      <c r="AE2605" s="34">
        <v>0.94491228070175437</v>
      </c>
      <c r="AG2605" s="30" t="e">
        <f>#N/A</f>
        <v>#N/A</v>
      </c>
      <c r="AH2605" s="30" t="e">
        <f>#N/A</f>
        <v>#N/A</v>
      </c>
      <c r="AI2605" s="30">
        <v>9022.65</v>
      </c>
      <c r="AJ2605" s="30">
        <v>8593</v>
      </c>
      <c r="AK2605" s="26" t="s">
        <v>139</v>
      </c>
      <c r="AL2605" s="26">
        <v>35</v>
      </c>
      <c r="AM2605" s="26" t="s">
        <v>5123</v>
      </c>
      <c r="AU2605" s="26" t="s">
        <v>5116</v>
      </c>
      <c r="AV2605" s="26" t="s">
        <v>4981</v>
      </c>
      <c r="AW2605" s="26" t="s">
        <v>5117</v>
      </c>
      <c r="BB2605" s="26" t="s">
        <v>4652</v>
      </c>
      <c r="BD2605" s="37">
        <v>44172</v>
      </c>
      <c r="BE2605" s="30">
        <v>36690</v>
      </c>
      <c r="BF2605" s="30">
        <v>53091</v>
      </c>
      <c r="BG2605" s="37" t="s">
        <v>4653</v>
      </c>
      <c r="BH2605" s="37" t="s">
        <v>4654</v>
      </c>
      <c r="BI2605" s="37" t="s">
        <v>4654</v>
      </c>
      <c r="BJ2605" s="138" t="e">
        <f>#N/A</f>
        <v>#N/A</v>
      </c>
      <c r="BK2605" s="138" t="e">
        <f>#N/A</f>
        <v>#N/A</v>
      </c>
      <c r="BL2605" s="138" t="e">
        <f>#N/A</f>
        <v>#N/A</v>
      </c>
      <c r="BM2605" s="138" t="e">
        <f>#N/A</f>
        <v>#N/A</v>
      </c>
      <c r="BN2605" s="26"/>
      <c r="BO2605" s="26"/>
      <c r="BP2605" s="26"/>
      <c r="BQ2605" s="38"/>
      <c r="BR2605" s="26"/>
      <c r="BS2605" s="26"/>
      <c r="BT2605" s="26"/>
      <c r="BU2605" s="26"/>
      <c r="BV2605" s="39"/>
    </row>
    <row r="2606" spans="1:74" ht="15" hidden="1" customHeight="1" thickBot="1">
      <c r="A2606" s="26">
        <v>2020</v>
      </c>
      <c r="B2606" s="67">
        <v>2602</v>
      </c>
      <c r="C2606" s="67" t="s">
        <v>129</v>
      </c>
      <c r="D2606" s="67" t="s">
        <v>4642</v>
      </c>
      <c r="E2606" s="67" t="s">
        <v>4643</v>
      </c>
      <c r="F2606" s="27">
        <v>44082</v>
      </c>
      <c r="G2606" s="67" t="s">
        <v>5150</v>
      </c>
      <c r="H2606" s="67" t="s">
        <v>4645</v>
      </c>
      <c r="I2606" s="67" t="s">
        <v>4645</v>
      </c>
      <c r="J2606" s="69" t="s">
        <v>4646</v>
      </c>
      <c r="K2606" s="67" t="s">
        <v>135</v>
      </c>
      <c r="L2606" s="67" t="s">
        <v>4647</v>
      </c>
      <c r="M2606" s="26" t="s">
        <v>137</v>
      </c>
      <c r="N2606" s="26" t="s">
        <v>138</v>
      </c>
      <c r="O2606" s="26" t="s">
        <v>138</v>
      </c>
      <c r="Q2606" s="30">
        <v>78</v>
      </c>
      <c r="R2606" s="30">
        <v>8120</v>
      </c>
      <c r="S2606" s="31" t="e">
        <f>#N/A</f>
        <v>#N/A</v>
      </c>
      <c r="T2606" s="30">
        <v>1652</v>
      </c>
      <c r="AB2606" s="33" t="e">
        <f>#N/A</f>
        <v>#N/A</v>
      </c>
      <c r="AC2606" s="30">
        <v>1400</v>
      </c>
      <c r="AD2606" s="30" t="e">
        <f>#N/A</f>
        <v>#N/A</v>
      </c>
      <c r="AE2606" s="34">
        <v>0.93</v>
      </c>
      <c r="AG2606" s="30" t="e">
        <f>#N/A</f>
        <v>#N/A</v>
      </c>
      <c r="AH2606" s="30" t="e">
        <f>#N/A</f>
        <v>#N/A</v>
      </c>
      <c r="AI2606" s="30">
        <v>11219.25</v>
      </c>
      <c r="AJ2606" s="30">
        <v>10685</v>
      </c>
      <c r="AK2606" s="26" t="s">
        <v>139</v>
      </c>
      <c r="AL2606" s="26">
        <v>35</v>
      </c>
      <c r="AM2606" s="26" t="s">
        <v>5123</v>
      </c>
      <c r="AU2606" s="26" t="s">
        <v>5116</v>
      </c>
      <c r="AV2606" s="26" t="s">
        <v>4981</v>
      </c>
      <c r="AW2606" s="26" t="s">
        <v>5117</v>
      </c>
      <c r="BB2606" s="26" t="s">
        <v>4652</v>
      </c>
      <c r="BD2606" s="37">
        <v>44172</v>
      </c>
      <c r="BE2606" s="30">
        <v>36690</v>
      </c>
      <c r="BF2606" s="30">
        <v>53091</v>
      </c>
      <c r="BG2606" s="37" t="s">
        <v>4653</v>
      </c>
      <c r="BH2606" s="37" t="s">
        <v>4654</v>
      </c>
      <c r="BI2606" s="37" t="s">
        <v>4654</v>
      </c>
      <c r="BJ2606" s="138" t="e">
        <f>#N/A</f>
        <v>#N/A</v>
      </c>
      <c r="BK2606" s="138" t="e">
        <f>#N/A</f>
        <v>#N/A</v>
      </c>
      <c r="BL2606" s="138" t="e">
        <f>#N/A</f>
        <v>#N/A</v>
      </c>
      <c r="BM2606" s="138" t="e">
        <f>#N/A</f>
        <v>#N/A</v>
      </c>
      <c r="BN2606" s="26"/>
      <c r="BO2606" s="26"/>
      <c r="BP2606" s="26"/>
      <c r="BQ2606" s="38"/>
      <c r="BR2606" s="26"/>
      <c r="BS2606" s="26"/>
      <c r="BT2606" s="26"/>
      <c r="BU2606" s="26"/>
      <c r="BV2606" s="39"/>
    </row>
    <row r="2607" spans="1:74" ht="15" hidden="1" customHeight="1" thickBot="1">
      <c r="A2607" s="26">
        <v>2020</v>
      </c>
      <c r="B2607" s="67">
        <v>2603</v>
      </c>
      <c r="C2607" s="26" t="s">
        <v>129</v>
      </c>
      <c r="D2607" s="26" t="s">
        <v>4642</v>
      </c>
      <c r="E2607" s="26" t="s">
        <v>4643</v>
      </c>
      <c r="F2607" s="27">
        <v>44082</v>
      </c>
      <c r="G2607" s="67" t="s">
        <v>5151</v>
      </c>
      <c r="H2607" s="26" t="s">
        <v>4645</v>
      </c>
      <c r="I2607" s="26" t="s">
        <v>4645</v>
      </c>
      <c r="J2607" s="69" t="s">
        <v>4646</v>
      </c>
      <c r="K2607" s="26" t="s">
        <v>135</v>
      </c>
      <c r="L2607" s="26" t="s">
        <v>4647</v>
      </c>
      <c r="M2607" s="26" t="s">
        <v>137</v>
      </c>
      <c r="N2607" s="26" t="s">
        <v>138</v>
      </c>
      <c r="O2607" s="26" t="s">
        <v>138</v>
      </c>
      <c r="Q2607" s="30">
        <v>77</v>
      </c>
      <c r="R2607" s="30">
        <v>7220</v>
      </c>
      <c r="S2607" s="31" t="e">
        <f>#N/A</f>
        <v>#N/A</v>
      </c>
      <c r="T2607" s="30">
        <v>1457</v>
      </c>
      <c r="AB2607" s="33" t="e">
        <f>#N/A</f>
        <v>#N/A</v>
      </c>
      <c r="AC2607" s="30">
        <v>1400</v>
      </c>
      <c r="AD2607" s="30" t="e">
        <f>#N/A</f>
        <v>#N/A</v>
      </c>
      <c r="AE2607" s="34">
        <v>0.93454545454545457</v>
      </c>
      <c r="AG2607" s="30" t="e">
        <f>#N/A</f>
        <v>#N/A</v>
      </c>
      <c r="AH2607" s="30" t="e">
        <f>#N/A</f>
        <v>#N/A</v>
      </c>
      <c r="AI2607" s="30">
        <v>9976.0500000000011</v>
      </c>
      <c r="AJ2607" s="30">
        <v>9501</v>
      </c>
      <c r="AK2607" s="26" t="s">
        <v>139</v>
      </c>
      <c r="AL2607" s="26">
        <v>35</v>
      </c>
      <c r="AM2607" s="26" t="s">
        <v>5123</v>
      </c>
      <c r="AU2607" s="26" t="s">
        <v>5116</v>
      </c>
      <c r="AV2607" s="26" t="s">
        <v>4981</v>
      </c>
      <c r="AW2607" s="26" t="s">
        <v>5117</v>
      </c>
      <c r="BB2607" s="26" t="s">
        <v>4652</v>
      </c>
      <c r="BD2607" s="37">
        <v>44172</v>
      </c>
      <c r="BE2607" s="30">
        <v>36690</v>
      </c>
      <c r="BF2607" s="30">
        <v>53091</v>
      </c>
      <c r="BG2607" s="37" t="s">
        <v>4653</v>
      </c>
      <c r="BH2607" s="37" t="s">
        <v>4654</v>
      </c>
      <c r="BI2607" s="37" t="s">
        <v>4654</v>
      </c>
      <c r="BJ2607" s="138" t="e">
        <f>#N/A</f>
        <v>#N/A</v>
      </c>
      <c r="BK2607" s="138" t="e">
        <f>#N/A</f>
        <v>#N/A</v>
      </c>
      <c r="BL2607" s="138" t="e">
        <f>#N/A</f>
        <v>#N/A</v>
      </c>
      <c r="BM2607" s="138" t="e">
        <f>#N/A</f>
        <v>#N/A</v>
      </c>
      <c r="BN2607" s="26"/>
      <c r="BO2607" s="26"/>
      <c r="BP2607" s="26"/>
      <c r="BQ2607" s="38"/>
      <c r="BR2607" s="26"/>
      <c r="BS2607" s="26"/>
      <c r="BT2607" s="26"/>
      <c r="BU2607" s="26"/>
      <c r="BV2607" s="39"/>
    </row>
    <row r="2608" spans="1:74" ht="15" hidden="1" customHeight="1" thickBot="1">
      <c r="A2608" s="26">
        <v>2020</v>
      </c>
      <c r="B2608" s="67">
        <v>2604</v>
      </c>
      <c r="C2608" s="67" t="s">
        <v>129</v>
      </c>
      <c r="D2608" s="67" t="s">
        <v>4642</v>
      </c>
      <c r="E2608" s="67" t="s">
        <v>4643</v>
      </c>
      <c r="F2608" s="27">
        <v>44082</v>
      </c>
      <c r="G2608" s="67" t="s">
        <v>5152</v>
      </c>
      <c r="H2608" s="67" t="s">
        <v>4645</v>
      </c>
      <c r="I2608" s="67" t="s">
        <v>4645</v>
      </c>
      <c r="J2608" s="69" t="s">
        <v>4646</v>
      </c>
      <c r="K2608" s="67" t="s">
        <v>135</v>
      </c>
      <c r="L2608" s="67" t="s">
        <v>4647</v>
      </c>
      <c r="M2608" s="26" t="s">
        <v>137</v>
      </c>
      <c r="N2608" s="26" t="s">
        <v>138</v>
      </c>
      <c r="O2608" s="26" t="s">
        <v>138</v>
      </c>
      <c r="Q2608" s="30">
        <v>86</v>
      </c>
      <c r="R2608" s="30">
        <v>9880</v>
      </c>
      <c r="S2608" s="31" t="e">
        <f>#N/A</f>
        <v>#N/A</v>
      </c>
      <c r="T2608" s="30">
        <v>1383</v>
      </c>
      <c r="AB2608" s="33" t="e">
        <f>#N/A</f>
        <v>#N/A</v>
      </c>
      <c r="AC2608" s="30">
        <v>1400</v>
      </c>
      <c r="AD2608" s="30" t="e">
        <f>#N/A</f>
        <v>#N/A</v>
      </c>
      <c r="AE2608" s="34">
        <v>0.91</v>
      </c>
      <c r="AF2608" s="35">
        <v>0.02</v>
      </c>
      <c r="AG2608" s="30" t="e">
        <f>#N/A</f>
        <v>#N/A</v>
      </c>
      <c r="AH2608" s="30" t="e">
        <f>#N/A</f>
        <v>#N/A</v>
      </c>
      <c r="AI2608" s="30">
        <v>13379.1</v>
      </c>
      <c r="AJ2608" s="30">
        <v>12742</v>
      </c>
      <c r="AK2608" s="26" t="s">
        <v>139</v>
      </c>
      <c r="AL2608" s="26">
        <v>35</v>
      </c>
      <c r="AM2608" s="26" t="s">
        <v>5123</v>
      </c>
      <c r="AU2608" s="26" t="s">
        <v>5116</v>
      </c>
      <c r="AV2608" s="26" t="s">
        <v>4981</v>
      </c>
      <c r="AW2608" s="26" t="s">
        <v>5117</v>
      </c>
      <c r="BB2608" s="26" t="s">
        <v>4652</v>
      </c>
      <c r="BD2608" s="37">
        <v>44172</v>
      </c>
      <c r="BE2608" s="30">
        <v>36690</v>
      </c>
      <c r="BF2608" s="30">
        <v>53091</v>
      </c>
      <c r="BG2608" s="37" t="s">
        <v>4653</v>
      </c>
      <c r="BH2608" s="37" t="s">
        <v>4654</v>
      </c>
      <c r="BI2608" s="37" t="s">
        <v>4654</v>
      </c>
      <c r="BJ2608" s="138" t="e">
        <f>#N/A</f>
        <v>#N/A</v>
      </c>
      <c r="BK2608" s="138" t="e">
        <f>#N/A</f>
        <v>#N/A</v>
      </c>
      <c r="BL2608" s="138" t="e">
        <f>#N/A</f>
        <v>#N/A</v>
      </c>
      <c r="BM2608" s="138" t="e">
        <f>#N/A</f>
        <v>#N/A</v>
      </c>
      <c r="BN2608" s="26"/>
      <c r="BO2608" s="26"/>
      <c r="BP2608" s="26"/>
      <c r="BQ2608" s="38"/>
      <c r="BR2608" s="26"/>
      <c r="BS2608" s="26"/>
      <c r="BT2608" s="26"/>
      <c r="BU2608" s="26"/>
      <c r="BV2608" s="39"/>
    </row>
    <row r="2609" spans="1:74" ht="15" hidden="1" customHeight="1" thickBot="1">
      <c r="A2609" s="26">
        <v>2020</v>
      </c>
      <c r="B2609" s="67">
        <v>2605</v>
      </c>
      <c r="C2609" s="26" t="s">
        <v>129</v>
      </c>
      <c r="D2609" s="26" t="s">
        <v>4642</v>
      </c>
      <c r="E2609" s="26" t="s">
        <v>4643</v>
      </c>
      <c r="F2609" s="27">
        <v>44082</v>
      </c>
      <c r="G2609" s="67" t="s">
        <v>5153</v>
      </c>
      <c r="H2609" s="26" t="s">
        <v>4645</v>
      </c>
      <c r="I2609" s="26" t="s">
        <v>4645</v>
      </c>
      <c r="J2609" s="69" t="s">
        <v>4646</v>
      </c>
      <c r="K2609" s="26" t="s">
        <v>135</v>
      </c>
      <c r="L2609" s="26" t="s">
        <v>4647</v>
      </c>
      <c r="M2609" s="26" t="s">
        <v>137</v>
      </c>
      <c r="N2609" s="26" t="s">
        <v>138</v>
      </c>
      <c r="O2609" s="26" t="s">
        <v>138</v>
      </c>
      <c r="Q2609" s="30">
        <v>78</v>
      </c>
      <c r="R2609" s="30">
        <v>7850</v>
      </c>
      <c r="S2609" s="31" t="e">
        <f>#N/A</f>
        <v>#N/A</v>
      </c>
      <c r="T2609" s="30">
        <v>1651</v>
      </c>
      <c r="AB2609" s="33" t="e">
        <f>#N/A</f>
        <v>#N/A</v>
      </c>
      <c r="AC2609" s="30">
        <v>1400</v>
      </c>
      <c r="AD2609" s="30" t="e">
        <f>#N/A</f>
        <v>#N/A</v>
      </c>
      <c r="AE2609" s="34">
        <v>0.90727272727272723</v>
      </c>
      <c r="AG2609" s="30" t="e">
        <f>#N/A</f>
        <v>#N/A</v>
      </c>
      <c r="AH2609" s="30" t="e">
        <f>#N/A</f>
        <v>#N/A</v>
      </c>
      <c r="AI2609" s="30">
        <v>11371.5</v>
      </c>
      <c r="AJ2609" s="30">
        <v>10830</v>
      </c>
      <c r="AK2609" s="26" t="s">
        <v>139</v>
      </c>
      <c r="AL2609" s="26">
        <v>35</v>
      </c>
      <c r="AM2609" s="26" t="s">
        <v>5123</v>
      </c>
      <c r="AU2609" s="26" t="s">
        <v>5116</v>
      </c>
      <c r="AV2609" s="26" t="s">
        <v>4981</v>
      </c>
      <c r="AW2609" s="26" t="s">
        <v>5117</v>
      </c>
      <c r="BB2609" s="26" t="s">
        <v>4652</v>
      </c>
      <c r="BD2609" s="37">
        <v>44172</v>
      </c>
      <c r="BE2609" s="30">
        <v>36690</v>
      </c>
      <c r="BF2609" s="30">
        <v>53091</v>
      </c>
      <c r="BG2609" s="37" t="s">
        <v>4653</v>
      </c>
      <c r="BH2609" s="37" t="s">
        <v>4654</v>
      </c>
      <c r="BI2609" s="37" t="s">
        <v>4654</v>
      </c>
      <c r="BJ2609" s="138" t="e">
        <f>#N/A</f>
        <v>#N/A</v>
      </c>
      <c r="BK2609" s="138" t="e">
        <f>#N/A</f>
        <v>#N/A</v>
      </c>
      <c r="BL2609" s="138" t="e">
        <f>#N/A</f>
        <v>#N/A</v>
      </c>
      <c r="BM2609" s="138" t="e">
        <f>#N/A</f>
        <v>#N/A</v>
      </c>
      <c r="BN2609" s="26"/>
      <c r="BO2609" s="26"/>
      <c r="BP2609" s="26"/>
      <c r="BQ2609" s="38"/>
      <c r="BR2609" s="26"/>
      <c r="BS2609" s="26"/>
      <c r="BT2609" s="26"/>
      <c r="BU2609" s="26"/>
      <c r="BV2609" s="39"/>
    </row>
    <row r="2610" spans="1:74" ht="15" hidden="1" customHeight="1" thickBot="1">
      <c r="A2610" s="26">
        <v>2020</v>
      </c>
      <c r="B2610" s="67">
        <v>2606</v>
      </c>
      <c r="C2610" s="67" t="s">
        <v>129</v>
      </c>
      <c r="D2610" s="67" t="s">
        <v>4642</v>
      </c>
      <c r="E2610" s="67" t="s">
        <v>4643</v>
      </c>
      <c r="F2610" s="27">
        <v>44082</v>
      </c>
      <c r="G2610" s="67" t="s">
        <v>5154</v>
      </c>
      <c r="H2610" s="67" t="s">
        <v>4645</v>
      </c>
      <c r="I2610" s="67" t="s">
        <v>4645</v>
      </c>
      <c r="J2610" s="69" t="s">
        <v>4646</v>
      </c>
      <c r="K2610" s="67" t="s">
        <v>135</v>
      </c>
      <c r="L2610" s="67" t="s">
        <v>4647</v>
      </c>
      <c r="M2610" s="26" t="s">
        <v>137</v>
      </c>
      <c r="N2610" s="26" t="s">
        <v>138</v>
      </c>
      <c r="O2610" s="26" t="s">
        <v>138</v>
      </c>
      <c r="Q2610" s="30">
        <v>81</v>
      </c>
      <c r="R2610" s="30">
        <v>8930</v>
      </c>
      <c r="S2610" s="31" t="e">
        <f>#N/A</f>
        <v>#N/A</v>
      </c>
      <c r="T2610" s="30">
        <v>1926</v>
      </c>
      <c r="AB2610" s="33" t="e">
        <f>#N/A</f>
        <v>#N/A</v>
      </c>
      <c r="AC2610" s="30">
        <v>1400</v>
      </c>
      <c r="AD2610" s="30" t="e">
        <f>#N/A</f>
        <v>#N/A</v>
      </c>
      <c r="AE2610" s="34">
        <v>0.89</v>
      </c>
      <c r="AG2610" s="30" t="e">
        <f>#N/A</f>
        <v>#N/A</v>
      </c>
      <c r="AH2610" s="30" t="e">
        <f>#N/A</f>
        <v>#N/A</v>
      </c>
      <c r="AI2610" s="30">
        <v>12338.550000000001</v>
      </c>
      <c r="AJ2610" s="30">
        <v>11751</v>
      </c>
      <c r="AK2610" s="26" t="s">
        <v>139</v>
      </c>
      <c r="AL2610" s="26">
        <v>35</v>
      </c>
      <c r="AM2610" s="26" t="s">
        <v>5123</v>
      </c>
      <c r="AU2610" s="26" t="s">
        <v>5116</v>
      </c>
      <c r="AV2610" s="26" t="s">
        <v>4981</v>
      </c>
      <c r="AW2610" s="26" t="s">
        <v>5117</v>
      </c>
      <c r="BB2610" s="26" t="s">
        <v>4652</v>
      </c>
      <c r="BD2610" s="37">
        <v>44172</v>
      </c>
      <c r="BE2610" s="30">
        <v>36690</v>
      </c>
      <c r="BF2610" s="30">
        <v>53091</v>
      </c>
      <c r="BG2610" s="37" t="s">
        <v>4653</v>
      </c>
      <c r="BH2610" s="37" t="s">
        <v>4654</v>
      </c>
      <c r="BI2610" s="37" t="s">
        <v>4654</v>
      </c>
      <c r="BJ2610" s="138" t="e">
        <f>#N/A</f>
        <v>#N/A</v>
      </c>
      <c r="BK2610" s="138" t="e">
        <f>#N/A</f>
        <v>#N/A</v>
      </c>
      <c r="BL2610" s="138" t="e">
        <f>#N/A</f>
        <v>#N/A</v>
      </c>
      <c r="BM2610" s="138" t="e">
        <f>#N/A</f>
        <v>#N/A</v>
      </c>
      <c r="BN2610" s="26"/>
      <c r="BO2610" s="26"/>
      <c r="BP2610" s="26"/>
      <c r="BQ2610" s="38"/>
      <c r="BR2610" s="26"/>
      <c r="BS2610" s="26"/>
      <c r="BT2610" s="26"/>
      <c r="BU2610" s="26"/>
      <c r="BV2610" s="39"/>
    </row>
    <row r="2611" spans="1:74" ht="15" hidden="1" customHeight="1" thickBot="1">
      <c r="A2611" s="26">
        <v>2020</v>
      </c>
      <c r="B2611" s="67">
        <v>2607</v>
      </c>
      <c r="C2611" s="26" t="s">
        <v>129</v>
      </c>
      <c r="D2611" s="26" t="s">
        <v>4642</v>
      </c>
      <c r="E2611" s="26" t="s">
        <v>4643</v>
      </c>
      <c r="F2611" s="27">
        <v>44082</v>
      </c>
      <c r="G2611" s="67" t="s">
        <v>5155</v>
      </c>
      <c r="H2611" s="26" t="s">
        <v>4645</v>
      </c>
      <c r="I2611" s="26" t="s">
        <v>4645</v>
      </c>
      <c r="J2611" s="69" t="s">
        <v>4646</v>
      </c>
      <c r="K2611" s="26" t="s">
        <v>135</v>
      </c>
      <c r="L2611" s="26" t="s">
        <v>4647</v>
      </c>
      <c r="M2611" s="26" t="s">
        <v>137</v>
      </c>
      <c r="N2611" s="26" t="s">
        <v>138</v>
      </c>
      <c r="O2611" s="26" t="s">
        <v>138</v>
      </c>
      <c r="Q2611" s="30">
        <v>79</v>
      </c>
      <c r="R2611" s="30">
        <v>6770</v>
      </c>
      <c r="S2611" s="31" t="e">
        <f>#N/A</f>
        <v>#N/A</v>
      </c>
      <c r="T2611" s="30">
        <v>1463</v>
      </c>
      <c r="AB2611" s="33" t="e">
        <f>#N/A</f>
        <v>#N/A</v>
      </c>
      <c r="AC2611" s="30">
        <v>1400</v>
      </c>
      <c r="AD2611" s="30" t="e">
        <f>#N/A</f>
        <v>#N/A</v>
      </c>
      <c r="AE2611" s="34">
        <v>0.8922807017543859</v>
      </c>
      <c r="AG2611" s="30" t="e">
        <f>#N/A</f>
        <v>#N/A</v>
      </c>
      <c r="AH2611" s="30" t="e">
        <f>#N/A</f>
        <v>#N/A</v>
      </c>
      <c r="AI2611" s="30">
        <v>9354.4500000000007</v>
      </c>
      <c r="AJ2611" s="30">
        <v>8909</v>
      </c>
      <c r="AK2611" s="26" t="s">
        <v>139</v>
      </c>
      <c r="AL2611" s="26">
        <v>35</v>
      </c>
      <c r="AM2611" s="26" t="s">
        <v>5123</v>
      </c>
      <c r="AU2611" s="26" t="s">
        <v>5116</v>
      </c>
      <c r="AV2611" s="26" t="s">
        <v>4981</v>
      </c>
      <c r="AW2611" s="26" t="s">
        <v>5117</v>
      </c>
      <c r="BB2611" s="26" t="s">
        <v>4652</v>
      </c>
      <c r="BD2611" s="37">
        <v>44172</v>
      </c>
      <c r="BE2611" s="30">
        <v>36690</v>
      </c>
      <c r="BF2611" s="30">
        <v>53091</v>
      </c>
      <c r="BG2611" s="37" t="s">
        <v>4653</v>
      </c>
      <c r="BH2611" s="37" t="s">
        <v>4654</v>
      </c>
      <c r="BI2611" s="37" t="s">
        <v>4654</v>
      </c>
      <c r="BJ2611" s="138" t="e">
        <f>#N/A</f>
        <v>#N/A</v>
      </c>
      <c r="BK2611" s="138" t="e">
        <f>#N/A</f>
        <v>#N/A</v>
      </c>
      <c r="BL2611" s="138" t="e">
        <f>#N/A</f>
        <v>#N/A</v>
      </c>
      <c r="BM2611" s="138" t="e">
        <f>#N/A</f>
        <v>#N/A</v>
      </c>
      <c r="BN2611" s="26"/>
      <c r="BO2611" s="26"/>
      <c r="BP2611" s="26"/>
      <c r="BQ2611" s="38"/>
      <c r="BR2611" s="26"/>
      <c r="BS2611" s="26"/>
      <c r="BT2611" s="26"/>
      <c r="BU2611" s="26"/>
      <c r="BV2611" s="39"/>
    </row>
    <row r="2612" spans="1:74" ht="15" hidden="1" customHeight="1" thickBot="1">
      <c r="A2612" s="26">
        <v>2020</v>
      </c>
      <c r="B2612" s="67">
        <v>2608</v>
      </c>
      <c r="C2612" s="67" t="s">
        <v>129</v>
      </c>
      <c r="D2612" s="67" t="s">
        <v>4642</v>
      </c>
      <c r="E2612" s="67" t="s">
        <v>4643</v>
      </c>
      <c r="F2612" s="27">
        <v>44082</v>
      </c>
      <c r="G2612" s="67" t="s">
        <v>5156</v>
      </c>
      <c r="H2612" s="67" t="s">
        <v>4645</v>
      </c>
      <c r="I2612" s="67" t="s">
        <v>4645</v>
      </c>
      <c r="J2612" s="69" t="s">
        <v>4646</v>
      </c>
      <c r="K2612" s="67" t="s">
        <v>135</v>
      </c>
      <c r="L2612" s="67" t="s">
        <v>4647</v>
      </c>
      <c r="M2612" s="26" t="s">
        <v>137</v>
      </c>
      <c r="N2612" s="26" t="s">
        <v>138</v>
      </c>
      <c r="O2612" s="26" t="s">
        <v>138</v>
      </c>
      <c r="Q2612" s="30">
        <v>78</v>
      </c>
      <c r="R2612" s="30">
        <v>6830</v>
      </c>
      <c r="S2612" s="31" t="e">
        <f>#N/A</f>
        <v>#N/A</v>
      </c>
      <c r="T2612" s="30">
        <v>1160</v>
      </c>
      <c r="AB2612" s="33" t="e">
        <f>#N/A</f>
        <v>#N/A</v>
      </c>
      <c r="AC2612" s="30">
        <v>1400</v>
      </c>
      <c r="AD2612" s="30" t="e">
        <f>#N/A</f>
        <v>#N/A</v>
      </c>
      <c r="AE2612" s="34">
        <v>0.87</v>
      </c>
      <c r="AG2612" s="30" t="e">
        <f>#N/A</f>
        <v>#N/A</v>
      </c>
      <c r="AH2612" s="30" t="e">
        <f>#N/A</f>
        <v>#N/A</v>
      </c>
      <c r="AI2612" s="30">
        <v>9437.4</v>
      </c>
      <c r="AJ2612" s="30">
        <v>8988</v>
      </c>
      <c r="AK2612" s="26" t="s">
        <v>139</v>
      </c>
      <c r="AL2612" s="26">
        <v>35</v>
      </c>
      <c r="AM2612" s="26" t="s">
        <v>5123</v>
      </c>
      <c r="AU2612" s="26" t="s">
        <v>5116</v>
      </c>
      <c r="AV2612" s="26" t="s">
        <v>4981</v>
      </c>
      <c r="AW2612" s="26" t="s">
        <v>5117</v>
      </c>
      <c r="BB2612" s="26" t="s">
        <v>4652</v>
      </c>
      <c r="BD2612" s="37">
        <v>44172</v>
      </c>
      <c r="BE2612" s="30">
        <v>36690</v>
      </c>
      <c r="BF2612" s="30">
        <v>53091</v>
      </c>
      <c r="BG2612" s="37" t="s">
        <v>4653</v>
      </c>
      <c r="BH2612" s="37" t="s">
        <v>4654</v>
      </c>
      <c r="BI2612" s="37" t="s">
        <v>4654</v>
      </c>
      <c r="BJ2612" s="138" t="e">
        <f>#N/A</f>
        <v>#N/A</v>
      </c>
      <c r="BK2612" s="138" t="e">
        <f>#N/A</f>
        <v>#N/A</v>
      </c>
      <c r="BL2612" s="138" t="e">
        <f>#N/A</f>
        <v>#N/A</v>
      </c>
      <c r="BM2612" s="138" t="e">
        <f>#N/A</f>
        <v>#N/A</v>
      </c>
      <c r="BN2612" s="26"/>
      <c r="BO2612" s="26"/>
      <c r="BP2612" s="26"/>
      <c r="BQ2612" s="38"/>
      <c r="BR2612" s="26"/>
      <c r="BS2612" s="26"/>
      <c r="BT2612" s="26"/>
      <c r="BU2612" s="26"/>
      <c r="BV2612" s="39"/>
    </row>
    <row r="2613" spans="1:74" ht="15" hidden="1" customHeight="1" thickBot="1">
      <c r="A2613" s="26">
        <v>2020</v>
      </c>
      <c r="B2613" s="67">
        <v>2609</v>
      </c>
      <c r="C2613" s="26" t="s">
        <v>129</v>
      </c>
      <c r="D2613" s="26" t="s">
        <v>4642</v>
      </c>
      <c r="E2613" s="26" t="s">
        <v>4643</v>
      </c>
      <c r="F2613" s="27">
        <v>44082</v>
      </c>
      <c r="G2613" s="67" t="s">
        <v>5157</v>
      </c>
      <c r="H2613" s="26" t="s">
        <v>4645</v>
      </c>
      <c r="I2613" s="26" t="s">
        <v>4645</v>
      </c>
      <c r="J2613" s="69" t="s">
        <v>4646</v>
      </c>
      <c r="K2613" s="26" t="s">
        <v>135</v>
      </c>
      <c r="L2613" s="26" t="s">
        <v>4647</v>
      </c>
      <c r="M2613" s="26" t="s">
        <v>137</v>
      </c>
      <c r="N2613" s="26" t="s">
        <v>138</v>
      </c>
      <c r="O2613" s="26" t="s">
        <v>138</v>
      </c>
      <c r="Q2613" s="30">
        <v>84</v>
      </c>
      <c r="R2613" s="30">
        <v>8570</v>
      </c>
      <c r="S2613" s="31" t="e">
        <f>#N/A</f>
        <v>#N/A</v>
      </c>
      <c r="T2613" s="30">
        <v>1653</v>
      </c>
      <c r="AB2613" s="33" t="e">
        <f>#N/A</f>
        <v>#N/A</v>
      </c>
      <c r="AC2613" s="30">
        <v>1400</v>
      </c>
      <c r="AD2613" s="30" t="e">
        <f>#N/A</f>
        <v>#N/A</v>
      </c>
      <c r="AE2613" s="34">
        <v>0.86888888888888882</v>
      </c>
      <c r="AG2613" s="30" t="e">
        <f>#N/A</f>
        <v>#N/A</v>
      </c>
      <c r="AH2613" s="30" t="e">
        <f>#N/A</f>
        <v>#N/A</v>
      </c>
      <c r="AI2613" s="30">
        <v>12366.9</v>
      </c>
      <c r="AJ2613" s="30">
        <v>11778</v>
      </c>
      <c r="AK2613" s="26" t="s">
        <v>139</v>
      </c>
      <c r="AL2613" s="26">
        <v>35</v>
      </c>
      <c r="AM2613" s="26" t="s">
        <v>5123</v>
      </c>
      <c r="AU2613" s="26" t="s">
        <v>5116</v>
      </c>
      <c r="AV2613" s="26" t="s">
        <v>4981</v>
      </c>
      <c r="AW2613" s="26" t="s">
        <v>5117</v>
      </c>
      <c r="BB2613" s="26" t="s">
        <v>4652</v>
      </c>
      <c r="BD2613" s="37">
        <v>44172</v>
      </c>
      <c r="BE2613" s="30">
        <v>36690</v>
      </c>
      <c r="BF2613" s="30">
        <v>53091</v>
      </c>
      <c r="BG2613" s="37" t="s">
        <v>4653</v>
      </c>
      <c r="BH2613" s="37" t="s">
        <v>4654</v>
      </c>
      <c r="BI2613" s="37" t="s">
        <v>4654</v>
      </c>
      <c r="BJ2613" s="138" t="e">
        <f>#N/A</f>
        <v>#N/A</v>
      </c>
      <c r="BK2613" s="138" t="e">
        <f>#N/A</f>
        <v>#N/A</v>
      </c>
      <c r="BL2613" s="138" t="e">
        <f>#N/A</f>
        <v>#N/A</v>
      </c>
      <c r="BM2613" s="138" t="e">
        <f>#N/A</f>
        <v>#N/A</v>
      </c>
      <c r="BN2613" s="26"/>
      <c r="BO2613" s="26"/>
      <c r="BP2613" s="26"/>
      <c r="BQ2613" s="38"/>
      <c r="BR2613" s="26"/>
      <c r="BS2613" s="26"/>
      <c r="BT2613" s="26"/>
      <c r="BU2613" s="26"/>
      <c r="BV2613" s="39"/>
    </row>
    <row r="2614" spans="1:74" ht="15" hidden="1" customHeight="1" thickBot="1">
      <c r="A2614" s="26">
        <v>2020</v>
      </c>
      <c r="B2614" s="67">
        <v>2610</v>
      </c>
      <c r="C2614" s="67" t="s">
        <v>129</v>
      </c>
      <c r="D2614" s="67" t="s">
        <v>4642</v>
      </c>
      <c r="E2614" s="67" t="s">
        <v>4643</v>
      </c>
      <c r="F2614" s="27">
        <v>44082</v>
      </c>
      <c r="G2614" s="67" t="s">
        <v>5158</v>
      </c>
      <c r="H2614" s="67" t="s">
        <v>4645</v>
      </c>
      <c r="I2614" s="67" t="s">
        <v>4645</v>
      </c>
      <c r="J2614" s="69" t="s">
        <v>4646</v>
      </c>
      <c r="K2614" s="67" t="s">
        <v>135</v>
      </c>
      <c r="L2614" s="67" t="s">
        <v>4647</v>
      </c>
      <c r="M2614" s="26" t="s">
        <v>137</v>
      </c>
      <c r="N2614" s="26" t="s">
        <v>138</v>
      </c>
      <c r="O2614" s="26" t="s">
        <v>138</v>
      </c>
      <c r="Q2614" s="30">
        <v>73</v>
      </c>
      <c r="R2614" s="30">
        <v>6690</v>
      </c>
      <c r="S2614" s="31" t="e">
        <f>#N/A</f>
        <v>#N/A</v>
      </c>
      <c r="T2614" s="30">
        <v>1100</v>
      </c>
      <c r="AB2614" s="33" t="e">
        <f>#N/A</f>
        <v>#N/A</v>
      </c>
      <c r="AC2614" s="30">
        <v>1400</v>
      </c>
      <c r="AD2614" s="30" t="e">
        <f>#N/A</f>
        <v>#N/A</v>
      </c>
      <c r="AE2614" s="34">
        <v>0.9</v>
      </c>
      <c r="AG2614" s="30" t="e">
        <f>#N/A</f>
        <v>#N/A</v>
      </c>
      <c r="AH2614" s="30" t="e">
        <f>#N/A</f>
        <v>#N/A</v>
      </c>
      <c r="AI2614" s="30">
        <v>9244.2000000000007</v>
      </c>
      <c r="AJ2614" s="30">
        <v>8804</v>
      </c>
      <c r="AK2614" s="26" t="s">
        <v>139</v>
      </c>
      <c r="AL2614" s="26">
        <v>35</v>
      </c>
      <c r="AM2614" s="26" t="s">
        <v>5123</v>
      </c>
      <c r="AU2614" s="26" t="s">
        <v>5116</v>
      </c>
      <c r="AV2614" s="26" t="s">
        <v>4981</v>
      </c>
      <c r="AW2614" s="26" t="s">
        <v>5117</v>
      </c>
      <c r="BB2614" s="26" t="s">
        <v>4652</v>
      </c>
      <c r="BD2614" s="37">
        <v>44172</v>
      </c>
      <c r="BE2614" s="30">
        <v>36690</v>
      </c>
      <c r="BF2614" s="30">
        <v>53091</v>
      </c>
      <c r="BG2614" s="37" t="s">
        <v>4653</v>
      </c>
      <c r="BH2614" s="37" t="s">
        <v>4654</v>
      </c>
      <c r="BI2614" s="37" t="s">
        <v>4654</v>
      </c>
      <c r="BJ2614" s="138" t="e">
        <f>#N/A</f>
        <v>#N/A</v>
      </c>
      <c r="BK2614" s="138" t="e">
        <f>#N/A</f>
        <v>#N/A</v>
      </c>
      <c r="BL2614" s="138" t="e">
        <f>#N/A</f>
        <v>#N/A</v>
      </c>
      <c r="BM2614" s="138" t="e">
        <f>#N/A</f>
        <v>#N/A</v>
      </c>
      <c r="BN2614" s="26"/>
      <c r="BO2614" s="26"/>
      <c r="BP2614" s="26"/>
      <c r="BQ2614" s="38"/>
      <c r="BR2614" s="26"/>
      <c r="BS2614" s="26"/>
      <c r="BT2614" s="26"/>
      <c r="BU2614" s="26"/>
      <c r="BV2614" s="39"/>
    </row>
    <row r="2615" spans="1:74" ht="15" hidden="1" customHeight="1" thickBot="1">
      <c r="A2615" s="26">
        <v>2020</v>
      </c>
      <c r="B2615" s="67">
        <v>2611</v>
      </c>
      <c r="C2615" s="26" t="s">
        <v>129</v>
      </c>
      <c r="D2615" s="26" t="s">
        <v>4642</v>
      </c>
      <c r="E2615" s="26" t="s">
        <v>4643</v>
      </c>
      <c r="F2615" s="27">
        <v>44082</v>
      </c>
      <c r="G2615" s="67" t="s">
        <v>5159</v>
      </c>
      <c r="H2615" s="26" t="s">
        <v>4645</v>
      </c>
      <c r="I2615" s="26" t="s">
        <v>4645</v>
      </c>
      <c r="J2615" s="69" t="s">
        <v>4646</v>
      </c>
      <c r="K2615" s="26" t="s">
        <v>135</v>
      </c>
      <c r="L2615" s="26" t="s">
        <v>4647</v>
      </c>
      <c r="M2615" s="26" t="s">
        <v>137</v>
      </c>
      <c r="N2615" s="26" t="s">
        <v>138</v>
      </c>
      <c r="O2615" s="26" t="s">
        <v>138</v>
      </c>
      <c r="Q2615" s="30">
        <v>67</v>
      </c>
      <c r="R2615" s="30">
        <v>5580</v>
      </c>
      <c r="S2615" s="31" t="e">
        <f>#N/A</f>
        <v>#N/A</v>
      </c>
      <c r="T2615" s="30">
        <v>813</v>
      </c>
      <c r="AB2615" s="33" t="e">
        <f>#N/A</f>
        <v>#N/A</v>
      </c>
      <c r="AC2615" s="30">
        <v>1400</v>
      </c>
      <c r="AD2615" s="30" t="e">
        <f>#N/A</f>
        <v>#N/A</v>
      </c>
      <c r="AE2615" s="34">
        <v>0.89525423728813558</v>
      </c>
      <c r="AG2615" s="30" t="e">
        <f>#N/A</f>
        <v>#N/A</v>
      </c>
      <c r="AH2615" s="30" t="e">
        <f>#N/A</f>
        <v>#N/A</v>
      </c>
      <c r="AI2615" s="30">
        <v>8235.15</v>
      </c>
      <c r="AJ2615" s="30">
        <v>7843</v>
      </c>
      <c r="AK2615" s="26" t="s">
        <v>139</v>
      </c>
      <c r="AL2615" s="26">
        <v>35</v>
      </c>
      <c r="AM2615" s="26" t="s">
        <v>5123</v>
      </c>
      <c r="AU2615" s="26" t="s">
        <v>5116</v>
      </c>
      <c r="AV2615" s="26" t="s">
        <v>4981</v>
      </c>
      <c r="AW2615" s="26" t="s">
        <v>5117</v>
      </c>
      <c r="BB2615" s="26" t="s">
        <v>4652</v>
      </c>
      <c r="BD2615" s="37">
        <v>44172</v>
      </c>
      <c r="BE2615" s="30">
        <v>36690</v>
      </c>
      <c r="BF2615" s="30">
        <v>53091</v>
      </c>
      <c r="BG2615" s="37" t="s">
        <v>4653</v>
      </c>
      <c r="BH2615" s="37" t="s">
        <v>4654</v>
      </c>
      <c r="BI2615" s="37" t="s">
        <v>4654</v>
      </c>
      <c r="BJ2615" s="138" t="e">
        <f>#N/A</f>
        <v>#N/A</v>
      </c>
      <c r="BK2615" s="138" t="e">
        <f>#N/A</f>
        <v>#N/A</v>
      </c>
      <c r="BL2615" s="138" t="e">
        <f>#N/A</f>
        <v>#N/A</v>
      </c>
      <c r="BM2615" s="138" t="e">
        <f>#N/A</f>
        <v>#N/A</v>
      </c>
      <c r="BN2615" s="26"/>
      <c r="BO2615" s="26"/>
      <c r="BP2615" s="26"/>
      <c r="BQ2615" s="38"/>
      <c r="BR2615" s="26"/>
      <c r="BS2615" s="26"/>
      <c r="BT2615" s="26"/>
      <c r="BU2615" s="26"/>
      <c r="BV2615" s="39"/>
    </row>
    <row r="2616" spans="1:74" ht="15" hidden="1" customHeight="1" thickBot="1">
      <c r="A2616" s="26">
        <v>2020</v>
      </c>
      <c r="B2616" s="67">
        <v>2612</v>
      </c>
      <c r="C2616" s="67" t="s">
        <v>129</v>
      </c>
      <c r="D2616" s="67" t="s">
        <v>4642</v>
      </c>
      <c r="E2616" s="67" t="s">
        <v>4643</v>
      </c>
      <c r="F2616" s="27">
        <v>44082</v>
      </c>
      <c r="G2616" s="67" t="s">
        <v>5160</v>
      </c>
      <c r="H2616" s="67" t="s">
        <v>4645</v>
      </c>
      <c r="I2616" s="67" t="s">
        <v>4645</v>
      </c>
      <c r="J2616" s="69" t="s">
        <v>4646</v>
      </c>
      <c r="K2616" s="67" t="s">
        <v>135</v>
      </c>
      <c r="L2616" s="67" t="s">
        <v>4647</v>
      </c>
      <c r="M2616" s="26" t="s">
        <v>137</v>
      </c>
      <c r="N2616" s="26" t="s">
        <v>138</v>
      </c>
      <c r="O2616" s="26" t="s">
        <v>138</v>
      </c>
      <c r="Q2616" s="30">
        <v>80</v>
      </c>
      <c r="R2616" s="30">
        <v>8190</v>
      </c>
      <c r="S2616" s="31" t="e">
        <f>#N/A</f>
        <v>#N/A</v>
      </c>
      <c r="T2616" s="30">
        <v>1627</v>
      </c>
      <c r="AB2616" s="33" t="e">
        <f>#N/A</f>
        <v>#N/A</v>
      </c>
      <c r="AC2616" s="30">
        <v>1400</v>
      </c>
      <c r="AD2616" s="30" t="e">
        <f>#N/A</f>
        <v>#N/A</v>
      </c>
      <c r="AE2616" s="34">
        <v>0.98</v>
      </c>
      <c r="AG2616" s="30" t="e">
        <f>#N/A</f>
        <v>#N/A</v>
      </c>
      <c r="AH2616" s="30" t="e">
        <f>#N/A</f>
        <v>#N/A</v>
      </c>
      <c r="AI2616" s="30">
        <v>11316.9</v>
      </c>
      <c r="AJ2616" s="30">
        <v>10778</v>
      </c>
      <c r="AK2616" s="26" t="s">
        <v>139</v>
      </c>
      <c r="AL2616" s="26">
        <v>35</v>
      </c>
      <c r="AM2616" s="26" t="s">
        <v>5123</v>
      </c>
      <c r="AU2616" s="26" t="s">
        <v>5116</v>
      </c>
      <c r="AV2616" s="26" t="s">
        <v>4981</v>
      </c>
      <c r="AW2616" s="26" t="s">
        <v>5117</v>
      </c>
      <c r="BB2616" s="26" t="s">
        <v>4652</v>
      </c>
      <c r="BD2616" s="37">
        <v>44172</v>
      </c>
      <c r="BE2616" s="30">
        <v>36690</v>
      </c>
      <c r="BF2616" s="30">
        <v>53091</v>
      </c>
      <c r="BG2616" s="37" t="s">
        <v>4653</v>
      </c>
      <c r="BH2616" s="37" t="s">
        <v>4654</v>
      </c>
      <c r="BI2616" s="37" t="s">
        <v>4654</v>
      </c>
      <c r="BJ2616" s="138" t="e">
        <f>#N/A</f>
        <v>#N/A</v>
      </c>
      <c r="BK2616" s="138" t="e">
        <f>#N/A</f>
        <v>#N/A</v>
      </c>
      <c r="BL2616" s="138" t="e">
        <f>#N/A</f>
        <v>#N/A</v>
      </c>
      <c r="BM2616" s="138" t="e">
        <f>#N/A</f>
        <v>#N/A</v>
      </c>
      <c r="BN2616" s="26"/>
      <c r="BO2616" s="26"/>
      <c r="BP2616" s="26"/>
      <c r="BQ2616" s="38"/>
      <c r="BR2616" s="26"/>
      <c r="BS2616" s="26"/>
      <c r="BT2616" s="26"/>
      <c r="BU2616" s="26"/>
      <c r="BV2616" s="39"/>
    </row>
    <row r="2617" spans="1:74" ht="15" hidden="1" customHeight="1" thickBot="1">
      <c r="A2617" s="26">
        <v>2020</v>
      </c>
      <c r="B2617" s="67">
        <v>2613</v>
      </c>
      <c r="C2617" s="26" t="s">
        <v>129</v>
      </c>
      <c r="D2617" s="26" t="s">
        <v>4642</v>
      </c>
      <c r="E2617" s="26" t="s">
        <v>4643</v>
      </c>
      <c r="F2617" s="27">
        <v>44082</v>
      </c>
      <c r="G2617" s="67" t="s">
        <v>5161</v>
      </c>
      <c r="H2617" s="26" t="s">
        <v>4645</v>
      </c>
      <c r="I2617" s="26" t="s">
        <v>4645</v>
      </c>
      <c r="J2617" s="69" t="s">
        <v>4646</v>
      </c>
      <c r="K2617" s="26" t="s">
        <v>135</v>
      </c>
      <c r="L2617" s="26" t="s">
        <v>4647</v>
      </c>
      <c r="M2617" s="26" t="s">
        <v>137</v>
      </c>
      <c r="N2617" s="26" t="s">
        <v>138</v>
      </c>
      <c r="O2617" s="26" t="s">
        <v>138</v>
      </c>
      <c r="Q2617" s="30">
        <v>76</v>
      </c>
      <c r="R2617" s="30">
        <v>7580</v>
      </c>
      <c r="S2617" s="31" t="e">
        <f>#N/A</f>
        <v>#N/A</v>
      </c>
      <c r="T2617" s="30">
        <v>1368</v>
      </c>
      <c r="AB2617" s="33" t="e">
        <f>#N/A</f>
        <v>#N/A</v>
      </c>
      <c r="AC2617" s="30">
        <v>1400</v>
      </c>
      <c r="AD2617" s="30" t="e">
        <f>#N/A</f>
        <v>#N/A</v>
      </c>
      <c r="AE2617" s="34">
        <v>0.98</v>
      </c>
      <c r="AG2617" s="30" t="e">
        <f>#N/A</f>
        <v>#N/A</v>
      </c>
      <c r="AH2617" s="30" t="e">
        <f>#N/A</f>
        <v>#N/A</v>
      </c>
      <c r="AI2617" s="30">
        <v>10473.75</v>
      </c>
      <c r="AJ2617" s="30">
        <v>9975</v>
      </c>
      <c r="AK2617" s="26" t="s">
        <v>139</v>
      </c>
      <c r="AL2617" s="26">
        <v>35</v>
      </c>
      <c r="AM2617" s="26" t="s">
        <v>5123</v>
      </c>
      <c r="AU2617" s="26" t="s">
        <v>5116</v>
      </c>
      <c r="AV2617" s="26" t="s">
        <v>4981</v>
      </c>
      <c r="AW2617" s="26" t="s">
        <v>5117</v>
      </c>
      <c r="BB2617" s="26" t="s">
        <v>4652</v>
      </c>
      <c r="BD2617" s="37">
        <v>44172</v>
      </c>
      <c r="BE2617" s="30">
        <v>36690</v>
      </c>
      <c r="BF2617" s="30">
        <v>53091</v>
      </c>
      <c r="BG2617" s="37" t="s">
        <v>4653</v>
      </c>
      <c r="BH2617" s="37" t="s">
        <v>4654</v>
      </c>
      <c r="BI2617" s="37" t="s">
        <v>4654</v>
      </c>
      <c r="BJ2617" s="138" t="e">
        <f>#N/A</f>
        <v>#N/A</v>
      </c>
      <c r="BK2617" s="138" t="e">
        <f>#N/A</f>
        <v>#N/A</v>
      </c>
      <c r="BL2617" s="138" t="e">
        <f>#N/A</f>
        <v>#N/A</v>
      </c>
      <c r="BM2617" s="138" t="e">
        <f>#N/A</f>
        <v>#N/A</v>
      </c>
      <c r="BN2617" s="26"/>
      <c r="BO2617" s="26"/>
      <c r="BP2617" s="26"/>
      <c r="BQ2617" s="38"/>
      <c r="BR2617" s="26"/>
      <c r="BS2617" s="26"/>
      <c r="BT2617" s="26"/>
      <c r="BU2617" s="26"/>
      <c r="BV2617" s="39"/>
    </row>
    <row r="2618" spans="1:74" ht="15" hidden="1" customHeight="1" thickBot="1">
      <c r="A2618" s="26">
        <v>2020</v>
      </c>
      <c r="B2618" s="67">
        <v>2614</v>
      </c>
      <c r="C2618" s="67" t="s">
        <v>129</v>
      </c>
      <c r="D2618" s="67" t="s">
        <v>4642</v>
      </c>
      <c r="E2618" s="67" t="s">
        <v>4643</v>
      </c>
      <c r="F2618" s="27">
        <v>44082</v>
      </c>
      <c r="G2618" s="67" t="s">
        <v>5162</v>
      </c>
      <c r="H2618" s="67" t="s">
        <v>4645</v>
      </c>
      <c r="I2618" s="67" t="s">
        <v>4645</v>
      </c>
      <c r="J2618" s="69" t="s">
        <v>4646</v>
      </c>
      <c r="K2618" s="67" t="s">
        <v>135</v>
      </c>
      <c r="L2618" s="67" t="s">
        <v>4647</v>
      </c>
      <c r="M2618" s="26" t="s">
        <v>137</v>
      </c>
      <c r="N2618" s="26" t="s">
        <v>138</v>
      </c>
      <c r="O2618" s="26" t="s">
        <v>138</v>
      </c>
      <c r="Q2618" s="30">
        <v>79</v>
      </c>
      <c r="R2618" s="30">
        <v>7250</v>
      </c>
      <c r="S2618" s="31" t="e">
        <f>#N/A</f>
        <v>#N/A</v>
      </c>
      <c r="T2618" s="30">
        <v>1143</v>
      </c>
      <c r="AB2618" s="33" t="e">
        <f>#N/A</f>
        <v>#N/A</v>
      </c>
      <c r="AC2618" s="30">
        <v>1400</v>
      </c>
      <c r="AD2618" s="30" t="e">
        <f>#N/A</f>
        <v>#N/A</v>
      </c>
      <c r="AE2618" s="34">
        <v>0.94</v>
      </c>
      <c r="AG2618" s="30" t="e">
        <f>#N/A</f>
        <v>#N/A</v>
      </c>
      <c r="AH2618" s="30" t="e">
        <f>#N/A</f>
        <v>#N/A</v>
      </c>
      <c r="AI2618" s="30">
        <v>10018.050000000001</v>
      </c>
      <c r="AJ2618" s="30">
        <v>9541</v>
      </c>
      <c r="AK2618" s="26" t="s">
        <v>139</v>
      </c>
      <c r="AL2618" s="26">
        <v>35</v>
      </c>
      <c r="AM2618" s="26" t="s">
        <v>5123</v>
      </c>
      <c r="AU2618" s="26" t="s">
        <v>5116</v>
      </c>
      <c r="AV2618" s="26" t="s">
        <v>4981</v>
      </c>
      <c r="AW2618" s="26" t="s">
        <v>5117</v>
      </c>
      <c r="BB2618" s="26" t="s">
        <v>4652</v>
      </c>
      <c r="BD2618" s="37">
        <v>44172</v>
      </c>
      <c r="BE2618" s="30">
        <v>36690</v>
      </c>
      <c r="BF2618" s="30">
        <v>53091</v>
      </c>
      <c r="BG2618" s="37" t="s">
        <v>4653</v>
      </c>
      <c r="BH2618" s="37" t="s">
        <v>4654</v>
      </c>
      <c r="BI2618" s="37" t="s">
        <v>4654</v>
      </c>
      <c r="BJ2618" s="138" t="e">
        <f>#N/A</f>
        <v>#N/A</v>
      </c>
      <c r="BK2618" s="138" t="e">
        <f>#N/A</f>
        <v>#N/A</v>
      </c>
      <c r="BL2618" s="138" t="e">
        <f>#N/A</f>
        <v>#N/A</v>
      </c>
      <c r="BM2618" s="138" t="e">
        <f>#N/A</f>
        <v>#N/A</v>
      </c>
      <c r="BN2618" s="26"/>
      <c r="BO2618" s="26"/>
      <c r="BP2618" s="26"/>
      <c r="BQ2618" s="38"/>
      <c r="BR2618" s="26"/>
      <c r="BS2618" s="26"/>
      <c r="BT2618" s="26"/>
      <c r="BU2618" s="26"/>
      <c r="BV2618" s="39"/>
    </row>
    <row r="2619" spans="1:74" ht="15" hidden="1" customHeight="1" thickBot="1">
      <c r="A2619" s="26">
        <v>2020</v>
      </c>
      <c r="B2619" s="67">
        <v>2615</v>
      </c>
      <c r="C2619" s="26" t="s">
        <v>129</v>
      </c>
      <c r="D2619" s="26" t="s">
        <v>4642</v>
      </c>
      <c r="E2619" s="26" t="s">
        <v>4643</v>
      </c>
      <c r="F2619" s="27">
        <v>44082</v>
      </c>
      <c r="G2619" s="67" t="s">
        <v>5163</v>
      </c>
      <c r="H2619" s="26" t="s">
        <v>4645</v>
      </c>
      <c r="I2619" s="26" t="s">
        <v>4645</v>
      </c>
      <c r="J2619" s="69" t="s">
        <v>4646</v>
      </c>
      <c r="K2619" s="26" t="s">
        <v>135</v>
      </c>
      <c r="L2619" s="26" t="s">
        <v>4647</v>
      </c>
      <c r="M2619" s="26" t="s">
        <v>137</v>
      </c>
      <c r="N2619" s="26" t="s">
        <v>138</v>
      </c>
      <c r="O2619" s="26" t="s">
        <v>138</v>
      </c>
      <c r="Q2619" s="30">
        <v>82</v>
      </c>
      <c r="R2619" s="30">
        <v>7180</v>
      </c>
      <c r="S2619" s="31" t="e">
        <f>#N/A</f>
        <v>#N/A</v>
      </c>
      <c r="T2619" s="30">
        <v>1114</v>
      </c>
      <c r="AB2619" s="33" t="e">
        <f>#N/A</f>
        <v>#N/A</v>
      </c>
      <c r="AC2619" s="30">
        <v>1400</v>
      </c>
      <c r="AD2619" s="30" t="e">
        <f>#N/A</f>
        <v>#N/A</v>
      </c>
      <c r="AE2619" s="34">
        <v>0.94296296296296289</v>
      </c>
      <c r="AG2619" s="30" t="e">
        <f>#N/A</f>
        <v>#N/A</v>
      </c>
      <c r="AH2619" s="30" t="e">
        <f>#N/A</f>
        <v>#N/A</v>
      </c>
      <c r="AI2619" s="30">
        <v>9920.4</v>
      </c>
      <c r="AJ2619" s="30">
        <v>9448</v>
      </c>
      <c r="AK2619" s="26" t="s">
        <v>139</v>
      </c>
      <c r="AL2619" s="26">
        <v>35</v>
      </c>
      <c r="AM2619" s="26" t="s">
        <v>5123</v>
      </c>
      <c r="AU2619" s="26" t="s">
        <v>5116</v>
      </c>
      <c r="AV2619" s="26" t="s">
        <v>4981</v>
      </c>
      <c r="AW2619" s="26" t="s">
        <v>5117</v>
      </c>
      <c r="BB2619" s="26" t="s">
        <v>4652</v>
      </c>
      <c r="BD2619" s="37">
        <v>44172</v>
      </c>
      <c r="BE2619" s="30">
        <v>36690</v>
      </c>
      <c r="BF2619" s="30">
        <v>53091</v>
      </c>
      <c r="BG2619" s="37" t="s">
        <v>4653</v>
      </c>
      <c r="BH2619" s="37" t="s">
        <v>4654</v>
      </c>
      <c r="BI2619" s="37" t="s">
        <v>4654</v>
      </c>
      <c r="BJ2619" s="138" t="e">
        <f>#N/A</f>
        <v>#N/A</v>
      </c>
      <c r="BK2619" s="138" t="e">
        <f>#N/A</f>
        <v>#N/A</v>
      </c>
      <c r="BL2619" s="138" t="e">
        <f>#N/A</f>
        <v>#N/A</v>
      </c>
      <c r="BM2619" s="138" t="e">
        <f>#N/A</f>
        <v>#N/A</v>
      </c>
      <c r="BN2619" s="26"/>
      <c r="BO2619" s="26"/>
      <c r="BP2619" s="26"/>
      <c r="BQ2619" s="38"/>
      <c r="BR2619" s="26"/>
      <c r="BS2619" s="26"/>
      <c r="BT2619" s="26"/>
      <c r="BU2619" s="26"/>
      <c r="BV2619" s="39"/>
    </row>
    <row r="2620" spans="1:74" ht="15" hidden="1" customHeight="1" thickBot="1">
      <c r="A2620" s="26">
        <v>2020</v>
      </c>
      <c r="B2620" s="67">
        <v>2616</v>
      </c>
      <c r="C2620" s="67" t="s">
        <v>129</v>
      </c>
      <c r="D2620" s="67" t="s">
        <v>4642</v>
      </c>
      <c r="E2620" s="67" t="s">
        <v>4643</v>
      </c>
      <c r="F2620" s="27">
        <v>44082</v>
      </c>
      <c r="G2620" s="67" t="s">
        <v>5164</v>
      </c>
      <c r="H2620" s="67" t="s">
        <v>4645</v>
      </c>
      <c r="I2620" s="67" t="s">
        <v>4645</v>
      </c>
      <c r="J2620" s="69" t="s">
        <v>4646</v>
      </c>
      <c r="K2620" s="67" t="s">
        <v>135</v>
      </c>
      <c r="L2620" s="67" t="s">
        <v>4647</v>
      </c>
      <c r="M2620" s="26" t="s">
        <v>137</v>
      </c>
      <c r="N2620" s="26" t="s">
        <v>138</v>
      </c>
      <c r="O2620" s="26" t="s">
        <v>138</v>
      </c>
      <c r="Q2620" s="30">
        <v>84</v>
      </c>
      <c r="R2620" s="30">
        <v>8790</v>
      </c>
      <c r="S2620" s="31" t="e">
        <f>#N/A</f>
        <v>#N/A</v>
      </c>
      <c r="T2620" s="30">
        <v>1932</v>
      </c>
      <c r="AB2620" s="33" t="e">
        <f>#N/A</f>
        <v>#N/A</v>
      </c>
      <c r="AC2620" s="30">
        <v>1400</v>
      </c>
      <c r="AD2620" s="30" t="e">
        <f>#N/A</f>
        <v>#N/A</v>
      </c>
      <c r="AE2620" s="34">
        <v>0.94</v>
      </c>
      <c r="AG2620" s="30" t="e">
        <f>#N/A</f>
        <v>#N/A</v>
      </c>
      <c r="AH2620" s="30" t="e">
        <f>#N/A</f>
        <v>#N/A</v>
      </c>
      <c r="AI2620" s="30">
        <v>12145.35</v>
      </c>
      <c r="AJ2620" s="30">
        <v>11567</v>
      </c>
      <c r="AK2620" s="26" t="s">
        <v>139</v>
      </c>
      <c r="AL2620" s="26">
        <v>35</v>
      </c>
      <c r="AM2620" s="26" t="s">
        <v>5123</v>
      </c>
      <c r="AU2620" s="26" t="s">
        <v>5116</v>
      </c>
      <c r="AV2620" s="26" t="s">
        <v>4981</v>
      </c>
      <c r="AW2620" s="26" t="s">
        <v>5117</v>
      </c>
      <c r="BB2620" s="26" t="s">
        <v>4652</v>
      </c>
      <c r="BD2620" s="37">
        <v>44172</v>
      </c>
      <c r="BE2620" s="30">
        <v>36690</v>
      </c>
      <c r="BF2620" s="30">
        <v>53091</v>
      </c>
      <c r="BG2620" s="37" t="s">
        <v>4653</v>
      </c>
      <c r="BH2620" s="37" t="s">
        <v>4654</v>
      </c>
      <c r="BI2620" s="37" t="s">
        <v>4654</v>
      </c>
      <c r="BJ2620" s="138" t="e">
        <f>#N/A</f>
        <v>#N/A</v>
      </c>
      <c r="BK2620" s="138" t="e">
        <f>#N/A</f>
        <v>#N/A</v>
      </c>
      <c r="BL2620" s="138" t="e">
        <f>#N/A</f>
        <v>#N/A</v>
      </c>
      <c r="BM2620" s="138" t="e">
        <f>#N/A</f>
        <v>#N/A</v>
      </c>
      <c r="BN2620" s="26"/>
      <c r="BO2620" s="26"/>
      <c r="BP2620" s="26"/>
      <c r="BQ2620" s="38"/>
      <c r="BR2620" s="26"/>
      <c r="BS2620" s="26"/>
      <c r="BT2620" s="26"/>
      <c r="BU2620" s="26"/>
      <c r="BV2620" s="39"/>
    </row>
    <row r="2621" spans="1:74" ht="15" hidden="1" customHeight="1" thickBot="1">
      <c r="A2621" s="26">
        <v>2020</v>
      </c>
      <c r="B2621" s="67">
        <v>2617</v>
      </c>
      <c r="C2621" s="26" t="s">
        <v>129</v>
      </c>
      <c r="D2621" s="26" t="s">
        <v>4642</v>
      </c>
      <c r="E2621" s="26" t="s">
        <v>4643</v>
      </c>
      <c r="F2621" s="27">
        <v>44082</v>
      </c>
      <c r="G2621" s="67" t="s">
        <v>5165</v>
      </c>
      <c r="H2621" s="26" t="s">
        <v>4645</v>
      </c>
      <c r="I2621" s="26" t="s">
        <v>4645</v>
      </c>
      <c r="J2621" s="69" t="s">
        <v>4646</v>
      </c>
      <c r="K2621" s="26" t="s">
        <v>135</v>
      </c>
      <c r="L2621" s="26" t="s">
        <v>4647</v>
      </c>
      <c r="M2621" s="26" t="s">
        <v>137</v>
      </c>
      <c r="N2621" s="26" t="s">
        <v>138</v>
      </c>
      <c r="O2621" s="26" t="s">
        <v>138</v>
      </c>
      <c r="Q2621" s="30">
        <v>79</v>
      </c>
      <c r="R2621" s="30">
        <v>8050</v>
      </c>
      <c r="S2621" s="31" t="e">
        <f>#N/A</f>
        <v>#N/A</v>
      </c>
      <c r="T2621" s="30">
        <v>1861</v>
      </c>
      <c r="AB2621" s="33" t="e">
        <f>#N/A</f>
        <v>#N/A</v>
      </c>
      <c r="AC2621" s="30">
        <v>1400</v>
      </c>
      <c r="AD2621" s="30" t="e">
        <f>#N/A</f>
        <v>#N/A</v>
      </c>
      <c r="AE2621" s="34">
        <v>0.93833333333333335</v>
      </c>
      <c r="AG2621" s="30" t="e">
        <f>#N/A</f>
        <v>#N/A</v>
      </c>
      <c r="AH2621" s="30" t="e">
        <f>#N/A</f>
        <v>#N/A</v>
      </c>
      <c r="AI2621" s="30">
        <v>11122.65</v>
      </c>
      <c r="AJ2621" s="30">
        <v>10593</v>
      </c>
      <c r="AK2621" s="26" t="s">
        <v>139</v>
      </c>
      <c r="AL2621" s="26">
        <v>35</v>
      </c>
      <c r="AM2621" s="26" t="s">
        <v>5123</v>
      </c>
      <c r="AU2621" s="26" t="s">
        <v>5116</v>
      </c>
      <c r="AV2621" s="26" t="s">
        <v>4981</v>
      </c>
      <c r="AW2621" s="26" t="s">
        <v>5117</v>
      </c>
      <c r="BB2621" s="26" t="s">
        <v>4652</v>
      </c>
      <c r="BD2621" s="37">
        <v>44172</v>
      </c>
      <c r="BE2621" s="30">
        <v>36690</v>
      </c>
      <c r="BF2621" s="30">
        <v>53091</v>
      </c>
      <c r="BG2621" s="37" t="s">
        <v>4653</v>
      </c>
      <c r="BH2621" s="37" t="s">
        <v>4654</v>
      </c>
      <c r="BI2621" s="37" t="s">
        <v>4654</v>
      </c>
      <c r="BJ2621" s="138" t="e">
        <f>#N/A</f>
        <v>#N/A</v>
      </c>
      <c r="BK2621" s="138" t="e">
        <f>#N/A</f>
        <v>#N/A</v>
      </c>
      <c r="BL2621" s="138" t="e">
        <f>#N/A</f>
        <v>#N/A</v>
      </c>
      <c r="BM2621" s="138" t="e">
        <f>#N/A</f>
        <v>#N/A</v>
      </c>
      <c r="BN2621" s="26"/>
      <c r="BO2621" s="26"/>
      <c r="BP2621" s="26"/>
      <c r="BQ2621" s="38"/>
      <c r="BR2621" s="26"/>
      <c r="BS2621" s="26"/>
      <c r="BT2621" s="26"/>
      <c r="BU2621" s="26"/>
      <c r="BV2621" s="39"/>
    </row>
    <row r="2622" spans="1:74" ht="15" hidden="1" customHeight="1" thickBot="1">
      <c r="A2622" s="26">
        <v>2020</v>
      </c>
      <c r="B2622" s="67">
        <v>2618</v>
      </c>
      <c r="C2622" s="67" t="s">
        <v>129</v>
      </c>
      <c r="D2622" s="67" t="s">
        <v>4642</v>
      </c>
      <c r="E2622" s="67" t="s">
        <v>4643</v>
      </c>
      <c r="F2622" s="27">
        <v>44082</v>
      </c>
      <c r="G2622" s="67" t="s">
        <v>5166</v>
      </c>
      <c r="H2622" s="67" t="s">
        <v>4645</v>
      </c>
      <c r="I2622" s="67" t="s">
        <v>4645</v>
      </c>
      <c r="J2622" s="69" t="s">
        <v>4646</v>
      </c>
      <c r="K2622" s="67" t="s">
        <v>135</v>
      </c>
      <c r="L2622" s="67" t="s">
        <v>4647</v>
      </c>
      <c r="M2622" s="26" t="s">
        <v>137</v>
      </c>
      <c r="N2622" s="26" t="s">
        <v>138</v>
      </c>
      <c r="O2622" s="26" t="s">
        <v>138</v>
      </c>
      <c r="Q2622" s="30">
        <v>67</v>
      </c>
      <c r="R2622" s="30">
        <v>6100</v>
      </c>
      <c r="S2622" s="31" t="e">
        <f>#N/A</f>
        <v>#N/A</v>
      </c>
      <c r="T2622" s="30">
        <v>1187</v>
      </c>
      <c r="AB2622" s="33" t="e">
        <f>#N/A</f>
        <v>#N/A</v>
      </c>
      <c r="AC2622" s="30">
        <v>1400</v>
      </c>
      <c r="AD2622" s="30" t="e">
        <f>#N/A</f>
        <v>#N/A</v>
      </c>
      <c r="AE2622" s="34">
        <v>0.93</v>
      </c>
      <c r="AG2622" s="30" t="e">
        <f>#N/A</f>
        <v>#N/A</v>
      </c>
      <c r="AH2622" s="30" t="e">
        <f>#N/A</f>
        <v>#N/A</v>
      </c>
      <c r="AI2622" s="30">
        <v>8428.35</v>
      </c>
      <c r="AJ2622" s="30">
        <v>8027</v>
      </c>
      <c r="AK2622" s="26" t="s">
        <v>139</v>
      </c>
      <c r="AL2622" s="26">
        <v>35</v>
      </c>
      <c r="AM2622" s="26" t="s">
        <v>5123</v>
      </c>
      <c r="AU2622" s="26" t="s">
        <v>5116</v>
      </c>
      <c r="AV2622" s="26" t="s">
        <v>4981</v>
      </c>
      <c r="AW2622" s="26" t="s">
        <v>5117</v>
      </c>
      <c r="BB2622" s="26" t="s">
        <v>4652</v>
      </c>
      <c r="BD2622" s="37">
        <v>44172</v>
      </c>
      <c r="BE2622" s="30">
        <v>36690</v>
      </c>
      <c r="BF2622" s="30">
        <v>53091</v>
      </c>
      <c r="BG2622" s="37" t="s">
        <v>4653</v>
      </c>
      <c r="BH2622" s="37" t="s">
        <v>4654</v>
      </c>
      <c r="BI2622" s="37" t="s">
        <v>4654</v>
      </c>
      <c r="BJ2622" s="138" t="e">
        <f>#N/A</f>
        <v>#N/A</v>
      </c>
      <c r="BK2622" s="138" t="e">
        <f>#N/A</f>
        <v>#N/A</v>
      </c>
      <c r="BL2622" s="138" t="e">
        <f>#N/A</f>
        <v>#N/A</v>
      </c>
      <c r="BM2622" s="138" t="e">
        <f>#N/A</f>
        <v>#N/A</v>
      </c>
      <c r="BN2622" s="26"/>
      <c r="BO2622" s="26"/>
      <c r="BP2622" s="26"/>
      <c r="BQ2622" s="38"/>
      <c r="BR2622" s="26"/>
      <c r="BS2622" s="26"/>
      <c r="BT2622" s="26"/>
      <c r="BU2622" s="26"/>
      <c r="BV2622" s="39"/>
    </row>
    <row r="2623" spans="1:74" ht="15" hidden="1" customHeight="1" thickBot="1">
      <c r="A2623" s="26">
        <v>2020</v>
      </c>
      <c r="B2623" s="67">
        <v>2619</v>
      </c>
      <c r="C2623" s="26" t="s">
        <v>129</v>
      </c>
      <c r="D2623" s="26" t="s">
        <v>4642</v>
      </c>
      <c r="E2623" s="26" t="s">
        <v>4643</v>
      </c>
      <c r="F2623" s="27">
        <v>44082</v>
      </c>
      <c r="G2623" s="67" t="s">
        <v>5167</v>
      </c>
      <c r="H2623" s="26" t="s">
        <v>4645</v>
      </c>
      <c r="I2623" s="26" t="s">
        <v>4645</v>
      </c>
      <c r="J2623" s="69" t="s">
        <v>4646</v>
      </c>
      <c r="K2623" s="26" t="s">
        <v>135</v>
      </c>
      <c r="L2623" s="26" t="s">
        <v>4647</v>
      </c>
      <c r="M2623" s="26" t="s">
        <v>137</v>
      </c>
      <c r="N2623" s="26" t="s">
        <v>138</v>
      </c>
      <c r="O2623" s="26" t="s">
        <v>138</v>
      </c>
      <c r="Q2623" s="30">
        <v>63</v>
      </c>
      <c r="R2623" s="30">
        <v>5470</v>
      </c>
      <c r="S2623" s="31" t="e">
        <f>#N/A</f>
        <v>#N/A</v>
      </c>
      <c r="T2623" s="30">
        <v>1053</v>
      </c>
      <c r="AB2623" s="33" t="e">
        <f>#N/A</f>
        <v>#N/A</v>
      </c>
      <c r="AC2623" s="30">
        <v>1400</v>
      </c>
      <c r="AD2623" s="30" t="e">
        <f>#N/A</f>
        <v>#N/A</v>
      </c>
      <c r="AE2623" s="34">
        <v>0.93161290322580648</v>
      </c>
      <c r="AG2623" s="30" t="e">
        <f>#N/A</f>
        <v>#N/A</v>
      </c>
      <c r="AH2623" s="30" t="e">
        <f>#N/A</f>
        <v>#N/A</v>
      </c>
      <c r="AI2623" s="30">
        <v>7557.9000000000005</v>
      </c>
      <c r="AJ2623" s="30">
        <v>7198</v>
      </c>
      <c r="AK2623" s="26" t="s">
        <v>139</v>
      </c>
      <c r="AL2623" s="26">
        <v>35</v>
      </c>
      <c r="AM2623" s="26" t="s">
        <v>5123</v>
      </c>
      <c r="AU2623" s="26" t="s">
        <v>5116</v>
      </c>
      <c r="AV2623" s="26" t="s">
        <v>4981</v>
      </c>
      <c r="AW2623" s="26" t="s">
        <v>5117</v>
      </c>
      <c r="BB2623" s="26" t="s">
        <v>4652</v>
      </c>
      <c r="BD2623" s="37">
        <v>44172</v>
      </c>
      <c r="BE2623" s="30">
        <v>36690</v>
      </c>
      <c r="BF2623" s="30">
        <v>53091</v>
      </c>
      <c r="BG2623" s="37" t="s">
        <v>4653</v>
      </c>
      <c r="BH2623" s="37" t="s">
        <v>4654</v>
      </c>
      <c r="BI2623" s="37" t="s">
        <v>4654</v>
      </c>
      <c r="BJ2623" s="138" t="e">
        <f>#N/A</f>
        <v>#N/A</v>
      </c>
      <c r="BK2623" s="138" t="e">
        <f>#N/A</f>
        <v>#N/A</v>
      </c>
      <c r="BL2623" s="138" t="e">
        <f>#N/A</f>
        <v>#N/A</v>
      </c>
      <c r="BM2623" s="138" t="e">
        <f>#N/A</f>
        <v>#N/A</v>
      </c>
      <c r="BN2623" s="26"/>
      <c r="BO2623" s="26"/>
      <c r="BP2623" s="26"/>
      <c r="BQ2623" s="38"/>
      <c r="BR2623" s="26"/>
      <c r="BS2623" s="26"/>
      <c r="BT2623" s="26"/>
      <c r="BU2623" s="26"/>
      <c r="BV2623" s="39"/>
    </row>
    <row r="2624" spans="1:74" ht="15" hidden="1" customHeight="1" thickBot="1">
      <c r="A2624" s="26">
        <v>2020</v>
      </c>
      <c r="B2624" s="67">
        <v>2620</v>
      </c>
      <c r="C2624" s="67" t="s">
        <v>129</v>
      </c>
      <c r="D2624" s="67" t="s">
        <v>4642</v>
      </c>
      <c r="E2624" s="67" t="s">
        <v>4643</v>
      </c>
      <c r="F2624" s="27">
        <v>44082</v>
      </c>
      <c r="G2624" s="67" t="s">
        <v>5168</v>
      </c>
      <c r="H2624" s="67" t="s">
        <v>4645</v>
      </c>
      <c r="I2624" s="67" t="s">
        <v>4645</v>
      </c>
      <c r="J2624" s="69" t="s">
        <v>4646</v>
      </c>
      <c r="K2624" s="67" t="s">
        <v>135</v>
      </c>
      <c r="L2624" s="67" t="s">
        <v>4647</v>
      </c>
      <c r="M2624" s="26" t="s">
        <v>137</v>
      </c>
      <c r="N2624" s="26" t="s">
        <v>138</v>
      </c>
      <c r="O2624" s="26" t="s">
        <v>138</v>
      </c>
      <c r="Q2624" s="30">
        <v>83</v>
      </c>
      <c r="R2624" s="30">
        <v>8740</v>
      </c>
      <c r="S2624" s="31" t="e">
        <f>#N/A</f>
        <v>#N/A</v>
      </c>
      <c r="T2624" s="30">
        <v>1770</v>
      </c>
      <c r="AB2624" s="33" t="e">
        <f>#N/A</f>
        <v>#N/A</v>
      </c>
      <c r="AC2624" s="30">
        <v>1400</v>
      </c>
      <c r="AD2624" s="30" t="e">
        <f>#N/A</f>
        <v>#N/A</v>
      </c>
      <c r="AE2624" s="34">
        <v>0.92</v>
      </c>
      <c r="AG2624" s="30" t="e">
        <f>#N/A</f>
        <v>#N/A</v>
      </c>
      <c r="AH2624" s="30" t="e">
        <f>#N/A</f>
        <v>#N/A</v>
      </c>
      <c r="AI2624" s="30">
        <v>12076.050000000001</v>
      </c>
      <c r="AJ2624" s="30">
        <v>11501</v>
      </c>
      <c r="AK2624" s="26" t="s">
        <v>139</v>
      </c>
      <c r="AL2624" s="26">
        <v>35</v>
      </c>
      <c r="AM2624" s="26" t="s">
        <v>5123</v>
      </c>
      <c r="AU2624" s="26" t="s">
        <v>5116</v>
      </c>
      <c r="AV2624" s="26" t="s">
        <v>4981</v>
      </c>
      <c r="AW2624" s="26" t="s">
        <v>5117</v>
      </c>
      <c r="BB2624" s="26" t="s">
        <v>4652</v>
      </c>
      <c r="BD2624" s="37">
        <v>44172</v>
      </c>
      <c r="BE2624" s="30">
        <v>36690</v>
      </c>
      <c r="BF2624" s="30">
        <v>53091</v>
      </c>
      <c r="BG2624" s="37" t="s">
        <v>4653</v>
      </c>
      <c r="BH2624" s="37" t="s">
        <v>4654</v>
      </c>
      <c r="BI2624" s="37" t="s">
        <v>4654</v>
      </c>
      <c r="BJ2624" s="138" t="e">
        <f>#N/A</f>
        <v>#N/A</v>
      </c>
      <c r="BK2624" s="138" t="e">
        <f>#N/A</f>
        <v>#N/A</v>
      </c>
      <c r="BL2624" s="138" t="e">
        <f>#N/A</f>
        <v>#N/A</v>
      </c>
      <c r="BM2624" s="138" t="e">
        <f>#N/A</f>
        <v>#N/A</v>
      </c>
      <c r="BN2624" s="26"/>
      <c r="BO2624" s="26"/>
      <c r="BP2624" s="26"/>
      <c r="BQ2624" s="38"/>
      <c r="BR2624" s="26"/>
      <c r="BS2624" s="26"/>
      <c r="BT2624" s="26"/>
      <c r="BU2624" s="26"/>
      <c r="BV2624" s="39"/>
    </row>
    <row r="2625" spans="1:74" ht="15" hidden="1" customHeight="1" thickBot="1">
      <c r="A2625" s="26">
        <v>2020</v>
      </c>
      <c r="B2625" s="67">
        <v>2621</v>
      </c>
      <c r="C2625" s="26" t="s">
        <v>129</v>
      </c>
      <c r="D2625" s="26" t="s">
        <v>4642</v>
      </c>
      <c r="E2625" s="26" t="s">
        <v>4643</v>
      </c>
      <c r="F2625" s="27">
        <v>44082</v>
      </c>
      <c r="G2625" s="67" t="s">
        <v>5169</v>
      </c>
      <c r="H2625" s="26" t="s">
        <v>4645</v>
      </c>
      <c r="I2625" s="26" t="s">
        <v>4645</v>
      </c>
      <c r="J2625" s="69" t="s">
        <v>4646</v>
      </c>
      <c r="K2625" s="26" t="s">
        <v>135</v>
      </c>
      <c r="L2625" s="26" t="s">
        <v>4647</v>
      </c>
      <c r="M2625" s="26" t="s">
        <v>137</v>
      </c>
      <c r="N2625" s="26" t="s">
        <v>138</v>
      </c>
      <c r="O2625" s="26" t="s">
        <v>138</v>
      </c>
      <c r="Q2625" s="30">
        <v>81</v>
      </c>
      <c r="R2625" s="30">
        <v>7440</v>
      </c>
      <c r="S2625" s="31" t="e">
        <f>#N/A</f>
        <v>#N/A</v>
      </c>
      <c r="T2625" s="30">
        <v>1410</v>
      </c>
      <c r="AB2625" s="33" t="e">
        <f>#N/A</f>
        <v>#N/A</v>
      </c>
      <c r="AC2625" s="30">
        <v>1400</v>
      </c>
      <c r="AD2625" s="30" t="e">
        <f>#N/A</f>
        <v>#N/A</v>
      </c>
      <c r="AE2625" s="34">
        <v>0.91650793650793649</v>
      </c>
      <c r="AG2625" s="30" t="e">
        <f>#N/A</f>
        <v>#N/A</v>
      </c>
      <c r="AH2625" s="30" t="e">
        <f>#N/A</f>
        <v>#N/A</v>
      </c>
      <c r="AI2625" s="30">
        <v>10280.550000000001</v>
      </c>
      <c r="AJ2625" s="30">
        <v>9791</v>
      </c>
      <c r="AK2625" s="26" t="s">
        <v>139</v>
      </c>
      <c r="AL2625" s="26">
        <v>35</v>
      </c>
      <c r="AM2625" s="26" t="s">
        <v>5123</v>
      </c>
      <c r="AU2625" s="26" t="s">
        <v>5116</v>
      </c>
      <c r="AV2625" s="26" t="s">
        <v>4981</v>
      </c>
      <c r="AW2625" s="26" t="s">
        <v>5117</v>
      </c>
      <c r="BB2625" s="26" t="s">
        <v>4652</v>
      </c>
      <c r="BD2625" s="37">
        <v>44172</v>
      </c>
      <c r="BE2625" s="30">
        <v>36690</v>
      </c>
      <c r="BF2625" s="30">
        <v>53091</v>
      </c>
      <c r="BG2625" s="37" t="s">
        <v>4653</v>
      </c>
      <c r="BH2625" s="37" t="s">
        <v>4654</v>
      </c>
      <c r="BI2625" s="37" t="s">
        <v>4654</v>
      </c>
      <c r="BJ2625" s="138" t="e">
        <f>#N/A</f>
        <v>#N/A</v>
      </c>
      <c r="BK2625" s="138" t="e">
        <f>#N/A</f>
        <v>#N/A</v>
      </c>
      <c r="BL2625" s="138" t="e">
        <f>#N/A</f>
        <v>#N/A</v>
      </c>
      <c r="BM2625" s="138" t="e">
        <f>#N/A</f>
        <v>#N/A</v>
      </c>
      <c r="BN2625" s="26"/>
      <c r="BO2625" s="26"/>
      <c r="BP2625" s="26"/>
      <c r="BQ2625" s="38"/>
      <c r="BR2625" s="26"/>
      <c r="BS2625" s="26"/>
      <c r="BT2625" s="26"/>
      <c r="BU2625" s="26"/>
      <c r="BV2625" s="39"/>
    </row>
    <row r="2626" spans="1:74" ht="15" hidden="1" customHeight="1" thickBot="1">
      <c r="A2626" s="26">
        <v>2020</v>
      </c>
      <c r="B2626" s="67">
        <v>2622</v>
      </c>
      <c r="C2626" s="67" t="s">
        <v>129</v>
      </c>
      <c r="D2626" s="67" t="s">
        <v>4642</v>
      </c>
      <c r="E2626" s="67" t="s">
        <v>4643</v>
      </c>
      <c r="F2626" s="27">
        <v>44082</v>
      </c>
      <c r="G2626" s="67" t="s">
        <v>5170</v>
      </c>
      <c r="H2626" s="67" t="s">
        <v>4645</v>
      </c>
      <c r="I2626" s="67" t="s">
        <v>4645</v>
      </c>
      <c r="J2626" s="69" t="s">
        <v>4646</v>
      </c>
      <c r="K2626" s="67" t="s">
        <v>135</v>
      </c>
      <c r="L2626" s="67" t="s">
        <v>4647</v>
      </c>
      <c r="M2626" s="26" t="s">
        <v>137</v>
      </c>
      <c r="N2626" s="26" t="s">
        <v>138</v>
      </c>
      <c r="O2626" s="26" t="s">
        <v>138</v>
      </c>
      <c r="Q2626" s="30">
        <v>77</v>
      </c>
      <c r="R2626" s="30">
        <v>7520</v>
      </c>
      <c r="S2626" s="31" t="e">
        <f>#N/A</f>
        <v>#N/A</v>
      </c>
      <c r="T2626" s="30">
        <v>1125</v>
      </c>
      <c r="AB2626" s="33" t="e">
        <f>#N/A</f>
        <v>#N/A</v>
      </c>
      <c r="AC2626" s="30">
        <v>1400</v>
      </c>
      <c r="AD2626" s="30" t="e">
        <f>#N/A</f>
        <v>#N/A</v>
      </c>
      <c r="AE2626" s="34">
        <v>0.95</v>
      </c>
      <c r="AG2626" s="30" t="e">
        <f>#N/A</f>
        <v>#N/A</v>
      </c>
      <c r="AH2626" s="30" t="e">
        <f>#N/A</f>
        <v>#N/A</v>
      </c>
      <c r="AI2626" s="30">
        <v>10390.800000000001</v>
      </c>
      <c r="AJ2626" s="30">
        <v>9896</v>
      </c>
      <c r="AK2626" s="26" t="s">
        <v>139</v>
      </c>
      <c r="AL2626" s="26">
        <v>35</v>
      </c>
      <c r="AM2626" s="26" t="s">
        <v>5123</v>
      </c>
      <c r="AU2626" s="26" t="s">
        <v>5116</v>
      </c>
      <c r="AV2626" s="26" t="s">
        <v>4981</v>
      </c>
      <c r="AW2626" s="26" t="s">
        <v>5117</v>
      </c>
      <c r="BB2626" s="26" t="s">
        <v>4652</v>
      </c>
      <c r="BD2626" s="37">
        <v>44172</v>
      </c>
      <c r="BE2626" s="30">
        <v>36690</v>
      </c>
      <c r="BF2626" s="30">
        <v>53091</v>
      </c>
      <c r="BG2626" s="37" t="s">
        <v>4653</v>
      </c>
      <c r="BH2626" s="37" t="s">
        <v>4654</v>
      </c>
      <c r="BI2626" s="37" t="s">
        <v>4654</v>
      </c>
      <c r="BJ2626" s="138" t="e">
        <f>#N/A</f>
        <v>#N/A</v>
      </c>
      <c r="BK2626" s="138" t="e">
        <f>#N/A</f>
        <v>#N/A</v>
      </c>
      <c r="BL2626" s="138" t="e">
        <f>#N/A</f>
        <v>#N/A</v>
      </c>
      <c r="BM2626" s="138" t="e">
        <f>#N/A</f>
        <v>#N/A</v>
      </c>
      <c r="BN2626" s="26"/>
      <c r="BO2626" s="26"/>
      <c r="BP2626" s="26"/>
      <c r="BQ2626" s="38"/>
      <c r="BR2626" s="26"/>
      <c r="BS2626" s="26"/>
      <c r="BT2626" s="26"/>
      <c r="BU2626" s="26"/>
      <c r="BV2626" s="39"/>
    </row>
    <row r="2627" spans="1:74" ht="15" hidden="1" customHeight="1" thickBot="1">
      <c r="A2627" s="26">
        <v>2020</v>
      </c>
      <c r="B2627" s="67">
        <v>2623</v>
      </c>
      <c r="C2627" s="26" t="s">
        <v>129</v>
      </c>
      <c r="D2627" s="26" t="s">
        <v>4642</v>
      </c>
      <c r="E2627" s="26" t="s">
        <v>4643</v>
      </c>
      <c r="F2627" s="27">
        <v>44082</v>
      </c>
      <c r="G2627" s="67" t="s">
        <v>5171</v>
      </c>
      <c r="H2627" s="26" t="s">
        <v>4645</v>
      </c>
      <c r="I2627" s="26" t="s">
        <v>4645</v>
      </c>
      <c r="J2627" s="69" t="s">
        <v>4646</v>
      </c>
      <c r="K2627" s="26" t="s">
        <v>135</v>
      </c>
      <c r="L2627" s="26" t="s">
        <v>4647</v>
      </c>
      <c r="M2627" s="26" t="s">
        <v>137</v>
      </c>
      <c r="N2627" s="26" t="s">
        <v>138</v>
      </c>
      <c r="O2627" s="26" t="s">
        <v>138</v>
      </c>
      <c r="Q2627" s="30">
        <v>83</v>
      </c>
      <c r="R2627" s="30">
        <v>8450</v>
      </c>
      <c r="S2627" s="31" t="e">
        <f>#N/A</f>
        <v>#N/A</v>
      </c>
      <c r="T2627" s="30">
        <v>1520</v>
      </c>
      <c r="AB2627" s="33" t="e">
        <f>#N/A</f>
        <v>#N/A</v>
      </c>
      <c r="AC2627" s="30">
        <v>1400</v>
      </c>
      <c r="AD2627" s="30" t="e">
        <f>#N/A</f>
        <v>#N/A</v>
      </c>
      <c r="AE2627" s="34">
        <v>0.94551724137931037</v>
      </c>
      <c r="AG2627" s="30" t="e">
        <f>#N/A</f>
        <v>#N/A</v>
      </c>
      <c r="AH2627" s="30" t="e">
        <f>#N/A</f>
        <v>#N/A</v>
      </c>
      <c r="AI2627" s="30">
        <v>11676</v>
      </c>
      <c r="AJ2627" s="30">
        <v>11120</v>
      </c>
      <c r="AK2627" s="26" t="s">
        <v>139</v>
      </c>
      <c r="AL2627" s="26">
        <v>35</v>
      </c>
      <c r="AM2627" s="26" t="s">
        <v>5123</v>
      </c>
      <c r="AU2627" s="26" t="s">
        <v>5116</v>
      </c>
      <c r="AV2627" s="26" t="s">
        <v>4981</v>
      </c>
      <c r="AW2627" s="26" t="s">
        <v>5117</v>
      </c>
      <c r="BB2627" s="26" t="s">
        <v>4652</v>
      </c>
      <c r="BD2627" s="37">
        <v>44172</v>
      </c>
      <c r="BE2627" s="30">
        <v>36690</v>
      </c>
      <c r="BF2627" s="30">
        <v>53091</v>
      </c>
      <c r="BG2627" s="37" t="s">
        <v>4653</v>
      </c>
      <c r="BH2627" s="37" t="s">
        <v>4654</v>
      </c>
      <c r="BI2627" s="37" t="s">
        <v>4654</v>
      </c>
      <c r="BJ2627" s="138" t="e">
        <f>#N/A</f>
        <v>#N/A</v>
      </c>
      <c r="BK2627" s="138" t="e">
        <f>#N/A</f>
        <v>#N/A</v>
      </c>
      <c r="BL2627" s="138" t="e">
        <f>#N/A</f>
        <v>#N/A</v>
      </c>
      <c r="BM2627" s="138" t="e">
        <f>#N/A</f>
        <v>#N/A</v>
      </c>
      <c r="BN2627" s="26"/>
      <c r="BO2627" s="26"/>
      <c r="BP2627" s="26"/>
      <c r="BQ2627" s="38"/>
      <c r="BR2627" s="26"/>
      <c r="BS2627" s="26"/>
      <c r="BT2627" s="26"/>
      <c r="BU2627" s="26"/>
      <c r="BV2627" s="39"/>
    </row>
    <row r="2628" spans="1:74" ht="15" hidden="1" customHeight="1" thickBot="1">
      <c r="A2628" s="26">
        <v>2020</v>
      </c>
      <c r="B2628" s="67">
        <v>2624</v>
      </c>
      <c r="C2628" s="67" t="s">
        <v>129</v>
      </c>
      <c r="D2628" s="67" t="s">
        <v>4642</v>
      </c>
      <c r="E2628" s="67" t="s">
        <v>4643</v>
      </c>
      <c r="F2628" s="27">
        <v>44082</v>
      </c>
      <c r="G2628" s="67" t="s">
        <v>5172</v>
      </c>
      <c r="H2628" s="67" t="s">
        <v>4645</v>
      </c>
      <c r="I2628" s="67" t="s">
        <v>4645</v>
      </c>
      <c r="J2628" s="69" t="s">
        <v>4646</v>
      </c>
      <c r="K2628" s="67" t="s">
        <v>135</v>
      </c>
      <c r="L2628" s="67" t="s">
        <v>4647</v>
      </c>
      <c r="M2628" s="26" t="s">
        <v>137</v>
      </c>
      <c r="N2628" s="26" t="s">
        <v>138</v>
      </c>
      <c r="O2628" s="26" t="s">
        <v>138</v>
      </c>
      <c r="Q2628" s="30">
        <v>81</v>
      </c>
      <c r="R2628" s="30">
        <v>7520</v>
      </c>
      <c r="S2628" s="31" t="e">
        <f>#N/A</f>
        <v>#N/A</v>
      </c>
      <c r="T2628" s="30">
        <v>1856</v>
      </c>
      <c r="AB2628" s="33" t="e">
        <f>#N/A</f>
        <v>#N/A</v>
      </c>
      <c r="AC2628" s="30">
        <v>1400</v>
      </c>
      <c r="AD2628" s="30" t="e">
        <f>#N/A</f>
        <v>#N/A</v>
      </c>
      <c r="AE2628" s="34">
        <v>0.94</v>
      </c>
      <c r="AG2628" s="30" t="e">
        <f>#N/A</f>
        <v>#N/A</v>
      </c>
      <c r="AH2628" s="30" t="e">
        <f>#N/A</f>
        <v>#N/A</v>
      </c>
      <c r="AI2628" s="30">
        <v>10390.800000000001</v>
      </c>
      <c r="AJ2628" s="30">
        <v>9896</v>
      </c>
      <c r="AK2628" s="26" t="s">
        <v>139</v>
      </c>
      <c r="AL2628" s="26">
        <v>35</v>
      </c>
      <c r="AM2628" s="26" t="s">
        <v>5123</v>
      </c>
      <c r="AU2628" s="26" t="s">
        <v>5116</v>
      </c>
      <c r="AV2628" s="26" t="s">
        <v>4981</v>
      </c>
      <c r="AW2628" s="26" t="s">
        <v>5117</v>
      </c>
      <c r="BB2628" s="26" t="s">
        <v>4652</v>
      </c>
      <c r="BD2628" s="37">
        <v>44172</v>
      </c>
      <c r="BE2628" s="30">
        <v>36690</v>
      </c>
      <c r="BF2628" s="30">
        <v>53091</v>
      </c>
      <c r="BG2628" s="37" t="s">
        <v>4653</v>
      </c>
      <c r="BH2628" s="37" t="s">
        <v>4654</v>
      </c>
      <c r="BI2628" s="37" t="s">
        <v>4654</v>
      </c>
      <c r="BJ2628" s="138" t="e">
        <f>#N/A</f>
        <v>#N/A</v>
      </c>
      <c r="BK2628" s="138" t="e">
        <f>#N/A</f>
        <v>#N/A</v>
      </c>
      <c r="BL2628" s="138" t="e">
        <f>#N/A</f>
        <v>#N/A</v>
      </c>
      <c r="BM2628" s="138" t="e">
        <f>#N/A</f>
        <v>#N/A</v>
      </c>
      <c r="BN2628" s="26"/>
      <c r="BO2628" s="26"/>
      <c r="BP2628" s="26"/>
      <c r="BQ2628" s="38"/>
      <c r="BR2628" s="26"/>
      <c r="BS2628" s="26"/>
      <c r="BT2628" s="26"/>
      <c r="BU2628" s="26"/>
      <c r="BV2628" s="39"/>
    </row>
    <row r="2629" spans="1:74" ht="15" hidden="1" customHeight="1" thickBot="1">
      <c r="A2629" s="26">
        <v>2020</v>
      </c>
      <c r="B2629" s="67">
        <v>2625</v>
      </c>
      <c r="C2629" s="26" t="s">
        <v>129</v>
      </c>
      <c r="D2629" s="26" t="s">
        <v>4642</v>
      </c>
      <c r="E2629" s="26" t="s">
        <v>4643</v>
      </c>
      <c r="F2629" s="27">
        <v>44082</v>
      </c>
      <c r="G2629" s="67" t="s">
        <v>5173</v>
      </c>
      <c r="H2629" s="26" t="s">
        <v>4645</v>
      </c>
      <c r="I2629" s="26" t="s">
        <v>4645</v>
      </c>
      <c r="J2629" s="69" t="s">
        <v>4646</v>
      </c>
      <c r="K2629" s="26" t="s">
        <v>135</v>
      </c>
      <c r="L2629" s="26" t="s">
        <v>4647</v>
      </c>
      <c r="M2629" s="26" t="s">
        <v>137</v>
      </c>
      <c r="N2629" s="26" t="s">
        <v>138</v>
      </c>
      <c r="O2629" s="26" t="s">
        <v>138</v>
      </c>
      <c r="Q2629" s="30">
        <v>79</v>
      </c>
      <c r="R2629" s="30">
        <v>7660</v>
      </c>
      <c r="S2629" s="31" t="e">
        <f>#N/A</f>
        <v>#N/A</v>
      </c>
      <c r="T2629" s="30">
        <v>1667</v>
      </c>
      <c r="AB2629" s="33" t="e">
        <f>#N/A</f>
        <v>#N/A</v>
      </c>
      <c r="AC2629" s="30">
        <v>1400</v>
      </c>
      <c r="AD2629" s="30" t="e">
        <f>#N/A</f>
        <v>#N/A</v>
      </c>
      <c r="AE2629" s="34">
        <v>0.93918367346938769</v>
      </c>
      <c r="AG2629" s="30" t="e">
        <f>#N/A</f>
        <v>#N/A</v>
      </c>
      <c r="AH2629" s="30" t="e">
        <f>#N/A</f>
        <v>#N/A</v>
      </c>
      <c r="AI2629" s="30">
        <v>10584</v>
      </c>
      <c r="AJ2629" s="30">
        <v>10080</v>
      </c>
      <c r="AK2629" s="26" t="s">
        <v>139</v>
      </c>
      <c r="AL2629" s="26">
        <v>35</v>
      </c>
      <c r="AM2629" s="26" t="s">
        <v>5123</v>
      </c>
      <c r="AU2629" s="26" t="s">
        <v>5116</v>
      </c>
      <c r="AV2629" s="26" t="s">
        <v>4981</v>
      </c>
      <c r="AW2629" s="26" t="s">
        <v>5117</v>
      </c>
      <c r="BB2629" s="26" t="s">
        <v>4652</v>
      </c>
      <c r="BD2629" s="37">
        <v>44172</v>
      </c>
      <c r="BE2629" s="30">
        <v>36690</v>
      </c>
      <c r="BF2629" s="30">
        <v>53091</v>
      </c>
      <c r="BG2629" s="37" t="s">
        <v>4653</v>
      </c>
      <c r="BH2629" s="37" t="s">
        <v>4654</v>
      </c>
      <c r="BI2629" s="37" t="s">
        <v>4654</v>
      </c>
      <c r="BJ2629" s="138" t="e">
        <f>#N/A</f>
        <v>#N/A</v>
      </c>
      <c r="BK2629" s="138" t="e">
        <f>#N/A</f>
        <v>#N/A</v>
      </c>
      <c r="BL2629" s="138" t="e">
        <f>#N/A</f>
        <v>#N/A</v>
      </c>
      <c r="BM2629" s="138" t="e">
        <f>#N/A</f>
        <v>#N/A</v>
      </c>
      <c r="BN2629" s="26"/>
      <c r="BO2629" s="26"/>
      <c r="BP2629" s="26"/>
      <c r="BQ2629" s="38"/>
      <c r="BR2629" s="26"/>
      <c r="BS2629" s="26"/>
      <c r="BT2629" s="26"/>
      <c r="BU2629" s="26"/>
      <c r="BV2629" s="39"/>
    </row>
    <row r="2630" spans="1:74" ht="15" hidden="1" customHeight="1" thickBot="1">
      <c r="A2630" s="26">
        <v>2020</v>
      </c>
      <c r="B2630" s="67">
        <v>2626</v>
      </c>
      <c r="C2630" s="67" t="s">
        <v>129</v>
      </c>
      <c r="D2630" s="67" t="s">
        <v>4642</v>
      </c>
      <c r="E2630" s="67" t="s">
        <v>4643</v>
      </c>
      <c r="F2630" s="27">
        <v>44082</v>
      </c>
      <c r="G2630" s="67" t="s">
        <v>5174</v>
      </c>
      <c r="H2630" s="67" t="s">
        <v>4645</v>
      </c>
      <c r="I2630" s="67" t="s">
        <v>4645</v>
      </c>
      <c r="J2630" s="69" t="s">
        <v>4646</v>
      </c>
      <c r="K2630" s="67" t="s">
        <v>135</v>
      </c>
      <c r="L2630" s="67" t="s">
        <v>4647</v>
      </c>
      <c r="M2630" s="26" t="s">
        <v>137</v>
      </c>
      <c r="N2630" s="26" t="s">
        <v>138</v>
      </c>
      <c r="O2630" s="26" t="s">
        <v>138</v>
      </c>
      <c r="Q2630" s="30">
        <v>84</v>
      </c>
      <c r="R2630" s="30">
        <v>8480</v>
      </c>
      <c r="S2630" s="31" t="e">
        <f>#N/A</f>
        <v>#N/A</v>
      </c>
      <c r="T2630" s="30">
        <v>1639</v>
      </c>
      <c r="AB2630" s="33" t="e">
        <f>#N/A</f>
        <v>#N/A</v>
      </c>
      <c r="AC2630" s="30">
        <v>1400</v>
      </c>
      <c r="AD2630" s="30" t="e">
        <f>#N/A</f>
        <v>#N/A</v>
      </c>
      <c r="AE2630" s="34">
        <v>0.94</v>
      </c>
      <c r="AG2630" s="30" t="e">
        <f>#N/A</f>
        <v>#N/A</v>
      </c>
      <c r="AH2630" s="30" t="e">
        <f>#N/A</f>
        <v>#N/A</v>
      </c>
      <c r="AI2630" s="30">
        <v>11716.95</v>
      </c>
      <c r="AJ2630" s="30">
        <v>11159</v>
      </c>
      <c r="AK2630" s="26" t="s">
        <v>139</v>
      </c>
      <c r="AL2630" s="26">
        <v>35</v>
      </c>
      <c r="AM2630" s="26" t="s">
        <v>5123</v>
      </c>
      <c r="AU2630" s="26" t="s">
        <v>5116</v>
      </c>
      <c r="AV2630" s="26" t="s">
        <v>4981</v>
      </c>
      <c r="AW2630" s="26" t="s">
        <v>5117</v>
      </c>
      <c r="BB2630" s="26" t="s">
        <v>4652</v>
      </c>
      <c r="BD2630" s="37">
        <v>44172</v>
      </c>
      <c r="BE2630" s="30">
        <v>36690</v>
      </c>
      <c r="BF2630" s="30">
        <v>53091</v>
      </c>
      <c r="BG2630" s="37" t="s">
        <v>4653</v>
      </c>
      <c r="BH2630" s="37" t="s">
        <v>4654</v>
      </c>
      <c r="BI2630" s="37" t="s">
        <v>4654</v>
      </c>
      <c r="BJ2630" s="138" t="e">
        <f>#N/A</f>
        <v>#N/A</v>
      </c>
      <c r="BK2630" s="138" t="e">
        <f>#N/A</f>
        <v>#N/A</v>
      </c>
      <c r="BL2630" s="138" t="e">
        <f>#N/A</f>
        <v>#N/A</v>
      </c>
      <c r="BM2630" s="138" t="e">
        <f>#N/A</f>
        <v>#N/A</v>
      </c>
      <c r="BN2630" s="26"/>
      <c r="BO2630" s="26"/>
      <c r="BP2630" s="26"/>
      <c r="BQ2630" s="38"/>
      <c r="BR2630" s="26"/>
      <c r="BS2630" s="26"/>
      <c r="BT2630" s="26"/>
      <c r="BU2630" s="26"/>
      <c r="BV2630" s="39"/>
    </row>
    <row r="2631" spans="1:74" ht="15" hidden="1" customHeight="1" thickBot="1">
      <c r="A2631" s="26">
        <v>2020</v>
      </c>
      <c r="B2631" s="67">
        <v>2627</v>
      </c>
      <c r="C2631" s="26" t="s">
        <v>129</v>
      </c>
      <c r="D2631" s="26" t="s">
        <v>4642</v>
      </c>
      <c r="E2631" s="26" t="s">
        <v>4643</v>
      </c>
      <c r="F2631" s="27">
        <v>44082</v>
      </c>
      <c r="G2631" s="67" t="s">
        <v>5175</v>
      </c>
      <c r="H2631" s="26" t="s">
        <v>4645</v>
      </c>
      <c r="I2631" s="26" t="s">
        <v>4645</v>
      </c>
      <c r="J2631" s="69" t="s">
        <v>4646</v>
      </c>
      <c r="K2631" s="26" t="s">
        <v>135</v>
      </c>
      <c r="L2631" s="26" t="s">
        <v>4647</v>
      </c>
      <c r="M2631" s="26" t="s">
        <v>137</v>
      </c>
      <c r="N2631" s="26" t="s">
        <v>138</v>
      </c>
      <c r="O2631" s="26" t="s">
        <v>138</v>
      </c>
      <c r="Q2631" s="30">
        <v>76</v>
      </c>
      <c r="R2631" s="30">
        <v>7140</v>
      </c>
      <c r="S2631" s="31" t="e">
        <f>#N/A</f>
        <v>#N/A</v>
      </c>
      <c r="T2631" s="30">
        <v>1454</v>
      </c>
      <c r="AB2631" s="33" t="e">
        <f>#N/A</f>
        <v>#N/A</v>
      </c>
      <c r="AC2631" s="30">
        <v>1400</v>
      </c>
      <c r="AD2631" s="30" t="e">
        <f>#N/A</f>
        <v>#N/A</v>
      </c>
      <c r="AE2631" s="34">
        <v>0.94226415094339622</v>
      </c>
      <c r="AG2631" s="30" t="e">
        <f>#N/A</f>
        <v>#N/A</v>
      </c>
      <c r="AH2631" s="30" t="e">
        <f>#N/A</f>
        <v>#N/A</v>
      </c>
      <c r="AI2631" s="30">
        <v>9865.8000000000011</v>
      </c>
      <c r="AJ2631" s="30">
        <v>9396</v>
      </c>
      <c r="AK2631" s="26" t="s">
        <v>139</v>
      </c>
      <c r="AL2631" s="26">
        <v>35</v>
      </c>
      <c r="AM2631" s="26" t="s">
        <v>5123</v>
      </c>
      <c r="AU2631" s="26" t="s">
        <v>5116</v>
      </c>
      <c r="AV2631" s="26" t="s">
        <v>4981</v>
      </c>
      <c r="AW2631" s="26" t="s">
        <v>5117</v>
      </c>
      <c r="BB2631" s="26" t="s">
        <v>4652</v>
      </c>
      <c r="BD2631" s="37">
        <v>44172</v>
      </c>
      <c r="BE2631" s="30">
        <v>36690</v>
      </c>
      <c r="BF2631" s="30">
        <v>53091</v>
      </c>
      <c r="BG2631" s="37" t="s">
        <v>4653</v>
      </c>
      <c r="BH2631" s="37" t="s">
        <v>4654</v>
      </c>
      <c r="BI2631" s="37" t="s">
        <v>4654</v>
      </c>
      <c r="BJ2631" s="138" t="e">
        <f>#N/A</f>
        <v>#N/A</v>
      </c>
      <c r="BK2631" s="138" t="e">
        <f>#N/A</f>
        <v>#N/A</v>
      </c>
      <c r="BL2631" s="138" t="e">
        <f>#N/A</f>
        <v>#N/A</v>
      </c>
      <c r="BM2631" s="138" t="e">
        <f>#N/A</f>
        <v>#N/A</v>
      </c>
      <c r="BN2631" s="26"/>
      <c r="BO2631" s="26"/>
      <c r="BP2631" s="26"/>
      <c r="BQ2631" s="38"/>
      <c r="BR2631" s="26"/>
      <c r="BS2631" s="26"/>
      <c r="BT2631" s="26"/>
      <c r="BU2631" s="26"/>
      <c r="BV2631" s="39"/>
    </row>
    <row r="2632" spans="1:74" ht="15" hidden="1" customHeight="1" thickBot="1">
      <c r="A2632" s="26">
        <v>2020</v>
      </c>
      <c r="B2632" s="67">
        <v>2628</v>
      </c>
      <c r="C2632" s="67" t="s">
        <v>129</v>
      </c>
      <c r="D2632" s="67" t="s">
        <v>4642</v>
      </c>
      <c r="E2632" s="67" t="s">
        <v>4643</v>
      </c>
      <c r="F2632" s="27">
        <v>44082</v>
      </c>
      <c r="G2632" s="67" t="s">
        <v>5176</v>
      </c>
      <c r="H2632" s="67" t="s">
        <v>4645</v>
      </c>
      <c r="I2632" s="67" t="s">
        <v>4645</v>
      </c>
      <c r="J2632" s="69" t="s">
        <v>4646</v>
      </c>
      <c r="K2632" s="67" t="s">
        <v>135</v>
      </c>
      <c r="L2632" s="67" t="s">
        <v>4647</v>
      </c>
      <c r="M2632" s="26" t="s">
        <v>137</v>
      </c>
      <c r="N2632" s="26" t="s">
        <v>138</v>
      </c>
      <c r="O2632" s="26" t="s">
        <v>138</v>
      </c>
      <c r="Q2632" s="30">
        <v>81</v>
      </c>
      <c r="R2632" s="30">
        <v>8420</v>
      </c>
      <c r="S2632" s="31" t="e">
        <f>#N/A</f>
        <v>#N/A</v>
      </c>
      <c r="T2632" s="30">
        <v>1795</v>
      </c>
      <c r="AB2632" s="33" t="e">
        <f>#N/A</f>
        <v>#N/A</v>
      </c>
      <c r="AC2632" s="30">
        <v>1400</v>
      </c>
      <c r="AD2632" s="30" t="e">
        <f>#N/A</f>
        <v>#N/A</v>
      </c>
      <c r="AE2632" s="34">
        <v>0.91</v>
      </c>
      <c r="AG2632" s="30" t="e">
        <f>#N/A</f>
        <v>#N/A</v>
      </c>
      <c r="AH2632" s="30" t="e">
        <f>#N/A</f>
        <v>#N/A</v>
      </c>
      <c r="AI2632" s="30">
        <v>11634</v>
      </c>
      <c r="AJ2632" s="30">
        <v>11080</v>
      </c>
      <c r="AK2632" s="26" t="s">
        <v>139</v>
      </c>
      <c r="AL2632" s="26">
        <v>35</v>
      </c>
      <c r="AM2632" s="26" t="s">
        <v>5123</v>
      </c>
      <c r="AU2632" s="26" t="s">
        <v>5116</v>
      </c>
      <c r="AV2632" s="26" t="s">
        <v>4981</v>
      </c>
      <c r="AW2632" s="26" t="s">
        <v>5117</v>
      </c>
      <c r="BB2632" s="26" t="s">
        <v>4652</v>
      </c>
      <c r="BD2632" s="37">
        <v>44172</v>
      </c>
      <c r="BE2632" s="30">
        <v>36690</v>
      </c>
      <c r="BF2632" s="30">
        <v>53091</v>
      </c>
      <c r="BG2632" s="37" t="s">
        <v>4653</v>
      </c>
      <c r="BH2632" s="37" t="s">
        <v>4654</v>
      </c>
      <c r="BI2632" s="37" t="s">
        <v>4654</v>
      </c>
      <c r="BJ2632" s="138" t="e">
        <f>#N/A</f>
        <v>#N/A</v>
      </c>
      <c r="BK2632" s="138" t="e">
        <f>#N/A</f>
        <v>#N/A</v>
      </c>
      <c r="BL2632" s="138" t="e">
        <f>#N/A</f>
        <v>#N/A</v>
      </c>
      <c r="BM2632" s="138" t="e">
        <f>#N/A</f>
        <v>#N/A</v>
      </c>
      <c r="BN2632" s="26"/>
      <c r="BO2632" s="26"/>
      <c r="BP2632" s="26"/>
      <c r="BQ2632" s="38"/>
      <c r="BR2632" s="26"/>
      <c r="BS2632" s="26"/>
      <c r="BT2632" s="26"/>
      <c r="BU2632" s="26"/>
      <c r="BV2632" s="39"/>
    </row>
    <row r="2633" spans="1:74" ht="15" hidden="1" customHeight="1" thickBot="1">
      <c r="A2633" s="26">
        <v>2020</v>
      </c>
      <c r="B2633" s="67">
        <v>2629</v>
      </c>
      <c r="C2633" s="26" t="s">
        <v>129</v>
      </c>
      <c r="D2633" s="26" t="s">
        <v>4642</v>
      </c>
      <c r="E2633" s="26" t="s">
        <v>4643</v>
      </c>
      <c r="F2633" s="27">
        <v>44082</v>
      </c>
      <c r="G2633" s="67" t="s">
        <v>5177</v>
      </c>
      <c r="H2633" s="26" t="s">
        <v>4645</v>
      </c>
      <c r="I2633" s="26" t="s">
        <v>4645</v>
      </c>
      <c r="J2633" s="69" t="s">
        <v>4646</v>
      </c>
      <c r="K2633" s="26" t="s">
        <v>135</v>
      </c>
      <c r="L2633" s="26" t="s">
        <v>4647</v>
      </c>
      <c r="M2633" s="26" t="s">
        <v>137</v>
      </c>
      <c r="N2633" s="26" t="s">
        <v>138</v>
      </c>
      <c r="O2633" s="26" t="s">
        <v>138</v>
      </c>
      <c r="Q2633" s="30">
        <v>80</v>
      </c>
      <c r="R2633" s="30">
        <v>8410</v>
      </c>
      <c r="S2633" s="31" t="e">
        <f>#N/A</f>
        <v>#N/A</v>
      </c>
      <c r="T2633" s="30">
        <v>1938</v>
      </c>
      <c r="AB2633" s="33" t="e">
        <f>#N/A</f>
        <v>#N/A</v>
      </c>
      <c r="AC2633" s="30">
        <v>1400</v>
      </c>
      <c r="AD2633" s="30" t="e">
        <f>#N/A</f>
        <v>#N/A</v>
      </c>
      <c r="AE2633" s="34">
        <v>0.90857142857142859</v>
      </c>
      <c r="AG2633" s="30" t="e">
        <f>#N/A</f>
        <v>#N/A</v>
      </c>
      <c r="AH2633" s="30" t="e">
        <f>#N/A</f>
        <v>#N/A</v>
      </c>
      <c r="AI2633" s="30">
        <v>11620.35</v>
      </c>
      <c r="AJ2633" s="30">
        <v>11067</v>
      </c>
      <c r="AK2633" s="26" t="s">
        <v>139</v>
      </c>
      <c r="AL2633" s="26">
        <v>35</v>
      </c>
      <c r="AM2633" s="26" t="s">
        <v>5123</v>
      </c>
      <c r="AU2633" s="26" t="s">
        <v>5116</v>
      </c>
      <c r="AV2633" s="26" t="s">
        <v>4981</v>
      </c>
      <c r="AW2633" s="26" t="s">
        <v>5117</v>
      </c>
      <c r="BB2633" s="26" t="s">
        <v>4652</v>
      </c>
      <c r="BD2633" s="37">
        <v>44172</v>
      </c>
      <c r="BE2633" s="30">
        <v>36690</v>
      </c>
      <c r="BF2633" s="30">
        <v>53091</v>
      </c>
      <c r="BG2633" s="37" t="s">
        <v>4653</v>
      </c>
      <c r="BH2633" s="37" t="s">
        <v>4654</v>
      </c>
      <c r="BI2633" s="37" t="s">
        <v>4654</v>
      </c>
      <c r="BJ2633" s="138" t="e">
        <f>#N/A</f>
        <v>#N/A</v>
      </c>
      <c r="BK2633" s="138" t="e">
        <f>#N/A</f>
        <v>#N/A</v>
      </c>
      <c r="BL2633" s="138" t="e">
        <f>#N/A</f>
        <v>#N/A</v>
      </c>
      <c r="BM2633" s="138" t="e">
        <f>#N/A</f>
        <v>#N/A</v>
      </c>
      <c r="BN2633" s="26"/>
      <c r="BO2633" s="26"/>
      <c r="BP2633" s="26"/>
      <c r="BQ2633" s="38"/>
      <c r="BR2633" s="26"/>
      <c r="BS2633" s="26"/>
      <c r="BT2633" s="26"/>
      <c r="BU2633" s="26"/>
      <c r="BV2633" s="39"/>
    </row>
    <row r="2634" spans="1:74" ht="15" hidden="1" customHeight="1" thickBot="1">
      <c r="A2634" s="26">
        <v>2020</v>
      </c>
      <c r="B2634" s="67">
        <v>2630</v>
      </c>
      <c r="C2634" s="67" t="s">
        <v>129</v>
      </c>
      <c r="D2634" s="67" t="s">
        <v>4642</v>
      </c>
      <c r="E2634" s="67" t="s">
        <v>4643</v>
      </c>
      <c r="F2634" s="27">
        <v>44082</v>
      </c>
      <c r="G2634" s="67" t="s">
        <v>5178</v>
      </c>
      <c r="H2634" s="67" t="s">
        <v>4645</v>
      </c>
      <c r="I2634" s="67" t="s">
        <v>4645</v>
      </c>
      <c r="J2634" s="69" t="s">
        <v>4646</v>
      </c>
      <c r="K2634" s="67" t="s">
        <v>135</v>
      </c>
      <c r="L2634" s="67" t="s">
        <v>4647</v>
      </c>
      <c r="M2634" s="26" t="s">
        <v>137</v>
      </c>
      <c r="N2634" s="26" t="s">
        <v>138</v>
      </c>
      <c r="O2634" s="26" t="s">
        <v>138</v>
      </c>
      <c r="Q2634" s="30">
        <v>80</v>
      </c>
      <c r="R2634" s="30">
        <v>7990</v>
      </c>
      <c r="S2634" s="31" t="e">
        <f>#N/A</f>
        <v>#N/A</v>
      </c>
      <c r="T2634" s="30">
        <v>1634</v>
      </c>
      <c r="AB2634" s="33" t="e">
        <f>#N/A</f>
        <v>#N/A</v>
      </c>
      <c r="AC2634" s="30">
        <v>1400</v>
      </c>
      <c r="AD2634" s="30" t="e">
        <f>#N/A</f>
        <v>#N/A</v>
      </c>
      <c r="AE2634" s="34">
        <v>0.96</v>
      </c>
      <c r="AG2634" s="30" t="e">
        <f>#N/A</f>
        <v>#N/A</v>
      </c>
      <c r="AH2634" s="30" t="e">
        <f>#N/A</f>
        <v>#N/A</v>
      </c>
      <c r="AI2634" s="30">
        <v>11039.7</v>
      </c>
      <c r="AJ2634" s="30">
        <v>10514</v>
      </c>
      <c r="AK2634" s="26" t="s">
        <v>139</v>
      </c>
      <c r="AL2634" s="26">
        <v>35</v>
      </c>
      <c r="AM2634" s="26" t="s">
        <v>5123</v>
      </c>
      <c r="AU2634" s="26" t="s">
        <v>5116</v>
      </c>
      <c r="AV2634" s="26" t="s">
        <v>4981</v>
      </c>
      <c r="AW2634" s="26" t="s">
        <v>5117</v>
      </c>
      <c r="BB2634" s="26" t="s">
        <v>4652</v>
      </c>
      <c r="BD2634" s="37">
        <v>44172</v>
      </c>
      <c r="BE2634" s="30">
        <v>36690</v>
      </c>
      <c r="BF2634" s="30">
        <v>53091</v>
      </c>
      <c r="BG2634" s="37" t="s">
        <v>4653</v>
      </c>
      <c r="BH2634" s="37" t="s">
        <v>4654</v>
      </c>
      <c r="BI2634" s="37" t="s">
        <v>4654</v>
      </c>
      <c r="BJ2634" s="138" t="e">
        <f>#N/A</f>
        <v>#N/A</v>
      </c>
      <c r="BK2634" s="138" t="e">
        <f>#N/A</f>
        <v>#N/A</v>
      </c>
      <c r="BL2634" s="138" t="e">
        <f>#N/A</f>
        <v>#N/A</v>
      </c>
      <c r="BM2634" s="138" t="e">
        <f>#N/A</f>
        <v>#N/A</v>
      </c>
      <c r="BN2634" s="26"/>
      <c r="BO2634" s="26"/>
      <c r="BP2634" s="26"/>
      <c r="BQ2634" s="38"/>
      <c r="BR2634" s="26"/>
      <c r="BS2634" s="26"/>
      <c r="BT2634" s="26"/>
      <c r="BU2634" s="26"/>
      <c r="BV2634" s="39"/>
    </row>
    <row r="2635" spans="1:74" ht="15" hidden="1" customHeight="1" thickBot="1">
      <c r="A2635" s="26">
        <v>2020</v>
      </c>
      <c r="B2635" s="67">
        <v>2631</v>
      </c>
      <c r="C2635" s="26" t="s">
        <v>129</v>
      </c>
      <c r="D2635" s="26" t="s">
        <v>4642</v>
      </c>
      <c r="E2635" s="26" t="s">
        <v>4643</v>
      </c>
      <c r="F2635" s="27">
        <v>44082</v>
      </c>
      <c r="G2635" s="67" t="s">
        <v>5179</v>
      </c>
      <c r="H2635" s="26" t="s">
        <v>4645</v>
      </c>
      <c r="I2635" s="26" t="s">
        <v>4645</v>
      </c>
      <c r="J2635" s="69" t="s">
        <v>4646</v>
      </c>
      <c r="K2635" s="26" t="s">
        <v>135</v>
      </c>
      <c r="L2635" s="26" t="s">
        <v>4647</v>
      </c>
      <c r="M2635" s="26" t="s">
        <v>137</v>
      </c>
      <c r="N2635" s="26" t="s">
        <v>138</v>
      </c>
      <c r="O2635" s="26" t="s">
        <v>138</v>
      </c>
      <c r="Q2635" s="30">
        <v>78</v>
      </c>
      <c r="R2635" s="30">
        <v>6980</v>
      </c>
      <c r="S2635" s="31" t="e">
        <f>#N/A</f>
        <v>#N/A</v>
      </c>
      <c r="T2635" s="30">
        <v>1139</v>
      </c>
      <c r="AB2635" s="33" t="e">
        <f>#N/A</f>
        <v>#N/A</v>
      </c>
      <c r="AC2635" s="30">
        <v>1400</v>
      </c>
      <c r="AD2635" s="30" t="e">
        <f>#N/A</f>
        <v>#N/A</v>
      </c>
      <c r="AE2635" s="34">
        <v>0.96245614035087712</v>
      </c>
      <c r="AG2635" s="30" t="e">
        <f>#N/A</f>
        <v>#N/A</v>
      </c>
      <c r="AH2635" s="30" t="e">
        <f>#N/A</f>
        <v>#N/A</v>
      </c>
      <c r="AI2635" s="30">
        <v>9644.25</v>
      </c>
      <c r="AJ2635" s="30">
        <v>9185</v>
      </c>
      <c r="AK2635" s="26" t="s">
        <v>139</v>
      </c>
      <c r="AL2635" s="26">
        <v>35</v>
      </c>
      <c r="AM2635" s="26" t="s">
        <v>5123</v>
      </c>
      <c r="AU2635" s="26" t="s">
        <v>5116</v>
      </c>
      <c r="AV2635" s="26" t="s">
        <v>4981</v>
      </c>
      <c r="AW2635" s="26" t="s">
        <v>5117</v>
      </c>
      <c r="BB2635" s="26" t="s">
        <v>4652</v>
      </c>
      <c r="BD2635" s="37">
        <v>44172</v>
      </c>
      <c r="BE2635" s="30">
        <v>36690</v>
      </c>
      <c r="BF2635" s="30">
        <v>53091</v>
      </c>
      <c r="BG2635" s="37" t="s">
        <v>4653</v>
      </c>
      <c r="BH2635" s="37" t="s">
        <v>4654</v>
      </c>
      <c r="BI2635" s="37" t="s">
        <v>4654</v>
      </c>
      <c r="BJ2635" s="138" t="e">
        <f>#N/A</f>
        <v>#N/A</v>
      </c>
      <c r="BK2635" s="138" t="e">
        <f>#N/A</f>
        <v>#N/A</v>
      </c>
      <c r="BL2635" s="138" t="e">
        <f>#N/A</f>
        <v>#N/A</v>
      </c>
      <c r="BM2635" s="138" t="e">
        <f>#N/A</f>
        <v>#N/A</v>
      </c>
      <c r="BN2635" s="26"/>
      <c r="BO2635" s="26"/>
      <c r="BP2635" s="26"/>
      <c r="BQ2635" s="38"/>
      <c r="BR2635" s="26"/>
      <c r="BS2635" s="26"/>
      <c r="BT2635" s="26"/>
      <c r="BU2635" s="26"/>
      <c r="BV2635" s="39"/>
    </row>
    <row r="2636" spans="1:74" ht="15" hidden="1" customHeight="1" thickBot="1">
      <c r="A2636" s="26">
        <v>2020</v>
      </c>
      <c r="B2636" s="67">
        <v>2632</v>
      </c>
      <c r="C2636" s="67" t="s">
        <v>129</v>
      </c>
      <c r="D2636" s="67" t="s">
        <v>4642</v>
      </c>
      <c r="E2636" s="67" t="s">
        <v>4643</v>
      </c>
      <c r="F2636" s="27">
        <v>44082</v>
      </c>
      <c r="G2636" s="67" t="s">
        <v>5180</v>
      </c>
      <c r="H2636" s="67" t="s">
        <v>4645</v>
      </c>
      <c r="I2636" s="67" t="s">
        <v>4645</v>
      </c>
      <c r="J2636" s="69" t="s">
        <v>4646</v>
      </c>
      <c r="K2636" s="67" t="s">
        <v>135</v>
      </c>
      <c r="L2636" s="67" t="s">
        <v>4647</v>
      </c>
      <c r="M2636" s="26" t="s">
        <v>137</v>
      </c>
      <c r="N2636" s="26" t="s">
        <v>138</v>
      </c>
      <c r="O2636" s="26" t="s">
        <v>138</v>
      </c>
      <c r="Q2636" s="30">
        <v>79</v>
      </c>
      <c r="R2636" s="30">
        <v>7220</v>
      </c>
      <c r="S2636" s="31" t="e">
        <f>#N/A</f>
        <v>#N/A</v>
      </c>
      <c r="T2636" s="30">
        <v>1102</v>
      </c>
      <c r="AB2636" s="33" t="e">
        <f>#N/A</f>
        <v>#N/A</v>
      </c>
      <c r="AC2636" s="30">
        <v>1400</v>
      </c>
      <c r="AD2636" s="30" t="e">
        <f>#N/A</f>
        <v>#N/A</v>
      </c>
      <c r="AE2636" s="34">
        <v>0.8</v>
      </c>
      <c r="AG2636" s="30" t="e">
        <f>#N/A</f>
        <v>#N/A</v>
      </c>
      <c r="AH2636" s="30" t="e">
        <f>#N/A</f>
        <v>#N/A</v>
      </c>
      <c r="AI2636" s="30">
        <v>9976.0500000000011</v>
      </c>
      <c r="AJ2636" s="30">
        <v>9501</v>
      </c>
      <c r="AK2636" s="26" t="s">
        <v>139</v>
      </c>
      <c r="AL2636" s="26">
        <v>35</v>
      </c>
      <c r="AM2636" s="26" t="s">
        <v>5123</v>
      </c>
      <c r="AU2636" s="26" t="s">
        <v>5116</v>
      </c>
      <c r="AV2636" s="26" t="s">
        <v>4981</v>
      </c>
      <c r="AW2636" s="26" t="s">
        <v>5117</v>
      </c>
      <c r="BB2636" s="26" t="s">
        <v>4652</v>
      </c>
      <c r="BD2636" s="37">
        <v>44172</v>
      </c>
      <c r="BE2636" s="30">
        <v>36690</v>
      </c>
      <c r="BF2636" s="30">
        <v>53091</v>
      </c>
      <c r="BG2636" s="37" t="s">
        <v>4653</v>
      </c>
      <c r="BH2636" s="37" t="s">
        <v>4654</v>
      </c>
      <c r="BI2636" s="37" t="s">
        <v>4654</v>
      </c>
      <c r="BJ2636" s="138" t="e">
        <f>#N/A</f>
        <v>#N/A</v>
      </c>
      <c r="BK2636" s="138" t="e">
        <f>#N/A</f>
        <v>#N/A</v>
      </c>
      <c r="BL2636" s="138" t="e">
        <f>#N/A</f>
        <v>#N/A</v>
      </c>
      <c r="BM2636" s="138" t="e">
        <f>#N/A</f>
        <v>#N/A</v>
      </c>
      <c r="BN2636" s="26"/>
      <c r="BO2636" s="26"/>
      <c r="BP2636" s="26"/>
      <c r="BQ2636" s="38"/>
      <c r="BR2636" s="26"/>
      <c r="BS2636" s="26"/>
      <c r="BT2636" s="26"/>
      <c r="BU2636" s="26"/>
      <c r="BV2636" s="39"/>
    </row>
    <row r="2637" spans="1:74" ht="15" hidden="1" customHeight="1" thickBot="1">
      <c r="A2637" s="26">
        <v>2020</v>
      </c>
      <c r="B2637" s="67">
        <v>2633</v>
      </c>
      <c r="C2637" s="26" t="s">
        <v>129</v>
      </c>
      <c r="D2637" s="26" t="s">
        <v>4642</v>
      </c>
      <c r="E2637" s="26" t="s">
        <v>4643</v>
      </c>
      <c r="F2637" s="27">
        <v>44082</v>
      </c>
      <c r="G2637" s="67" t="s">
        <v>5181</v>
      </c>
      <c r="H2637" s="26" t="s">
        <v>4645</v>
      </c>
      <c r="I2637" s="26" t="s">
        <v>4645</v>
      </c>
      <c r="J2637" s="69" t="s">
        <v>4646</v>
      </c>
      <c r="K2637" s="26" t="s">
        <v>135</v>
      </c>
      <c r="L2637" s="26" t="s">
        <v>4647</v>
      </c>
      <c r="M2637" s="26" t="s">
        <v>137</v>
      </c>
      <c r="N2637" s="26" t="s">
        <v>138</v>
      </c>
      <c r="O2637" s="26" t="s">
        <v>138</v>
      </c>
      <c r="Q2637" s="30">
        <v>82</v>
      </c>
      <c r="R2637" s="30">
        <v>7160</v>
      </c>
      <c r="S2637" s="31" t="e">
        <f>#N/A</f>
        <v>#N/A</v>
      </c>
      <c r="T2637" s="30">
        <v>1090</v>
      </c>
      <c r="AB2637" s="33" t="e">
        <f>#N/A</f>
        <v>#N/A</v>
      </c>
      <c r="AC2637" s="30">
        <v>1400</v>
      </c>
      <c r="AD2637" s="30" t="e">
        <f>#N/A</f>
        <v>#N/A</v>
      </c>
      <c r="AE2637" s="34">
        <v>0.80352941176470583</v>
      </c>
      <c r="AG2637" s="30" t="e">
        <f>#N/A</f>
        <v>#N/A</v>
      </c>
      <c r="AH2637" s="30" t="e">
        <f>#N/A</f>
        <v>#N/A</v>
      </c>
      <c r="AI2637" s="30">
        <v>9893.1</v>
      </c>
      <c r="AJ2637" s="30">
        <v>9422</v>
      </c>
      <c r="AK2637" s="26" t="s">
        <v>139</v>
      </c>
      <c r="AL2637" s="26">
        <v>35</v>
      </c>
      <c r="AM2637" s="26" t="s">
        <v>5123</v>
      </c>
      <c r="AU2637" s="26" t="s">
        <v>5116</v>
      </c>
      <c r="AV2637" s="26" t="s">
        <v>4981</v>
      </c>
      <c r="AW2637" s="26" t="s">
        <v>5117</v>
      </c>
      <c r="BB2637" s="26" t="s">
        <v>4652</v>
      </c>
      <c r="BD2637" s="37">
        <v>44172</v>
      </c>
      <c r="BE2637" s="30">
        <v>36690</v>
      </c>
      <c r="BF2637" s="30">
        <v>53091</v>
      </c>
      <c r="BG2637" s="37" t="s">
        <v>4653</v>
      </c>
      <c r="BH2637" s="37" t="s">
        <v>4654</v>
      </c>
      <c r="BI2637" s="37" t="s">
        <v>4654</v>
      </c>
      <c r="BJ2637" s="138" t="e">
        <f>#N/A</f>
        <v>#N/A</v>
      </c>
      <c r="BK2637" s="138" t="e">
        <f>#N/A</f>
        <v>#N/A</v>
      </c>
      <c r="BL2637" s="138" t="e">
        <f>#N/A</f>
        <v>#N/A</v>
      </c>
      <c r="BM2637" s="138" t="e">
        <f>#N/A</f>
        <v>#N/A</v>
      </c>
      <c r="BN2637" s="26"/>
      <c r="BO2637" s="26"/>
      <c r="BP2637" s="26"/>
      <c r="BQ2637" s="38"/>
      <c r="BR2637" s="26"/>
      <c r="BS2637" s="26"/>
      <c r="BT2637" s="26"/>
      <c r="BU2637" s="26"/>
      <c r="BV2637" s="39"/>
    </row>
    <row r="2638" spans="1:74" ht="15" hidden="1" customHeight="1" thickBot="1">
      <c r="A2638" s="26">
        <v>2020</v>
      </c>
      <c r="B2638" s="67">
        <v>2634</v>
      </c>
      <c r="C2638" s="67" t="s">
        <v>129</v>
      </c>
      <c r="D2638" s="67" t="s">
        <v>4642</v>
      </c>
      <c r="E2638" s="67" t="s">
        <v>4643</v>
      </c>
      <c r="F2638" s="27">
        <v>44082</v>
      </c>
      <c r="G2638" s="67" t="s">
        <v>5182</v>
      </c>
      <c r="H2638" s="67" t="s">
        <v>4645</v>
      </c>
      <c r="I2638" s="67" t="s">
        <v>4645</v>
      </c>
      <c r="J2638" s="69" t="s">
        <v>4646</v>
      </c>
      <c r="K2638" s="67" t="s">
        <v>135</v>
      </c>
      <c r="L2638" s="67" t="s">
        <v>4647</v>
      </c>
      <c r="M2638" s="26" t="s">
        <v>137</v>
      </c>
      <c r="N2638" s="26" t="s">
        <v>138</v>
      </c>
      <c r="O2638" s="26" t="s">
        <v>138</v>
      </c>
      <c r="Q2638" s="30">
        <v>77</v>
      </c>
      <c r="R2638" s="30">
        <v>6400</v>
      </c>
      <c r="S2638" s="31" t="e">
        <f>#N/A</f>
        <v>#N/A</v>
      </c>
      <c r="T2638" s="30">
        <v>1256</v>
      </c>
      <c r="AB2638" s="33" t="e">
        <f>#N/A</f>
        <v>#N/A</v>
      </c>
      <c r="AC2638" s="30">
        <v>1400</v>
      </c>
      <c r="AD2638" s="30" t="e">
        <f>#N/A</f>
        <v>#N/A</v>
      </c>
      <c r="AE2638" s="34">
        <v>0.84</v>
      </c>
      <c r="AG2638" s="30" t="e">
        <f>#N/A</f>
        <v>#N/A</v>
      </c>
      <c r="AH2638" s="30" t="e">
        <f>#N/A</f>
        <v>#N/A</v>
      </c>
      <c r="AI2638" s="30">
        <v>8843.1</v>
      </c>
      <c r="AJ2638" s="30">
        <v>8422</v>
      </c>
      <c r="AK2638" s="26" t="s">
        <v>139</v>
      </c>
      <c r="AL2638" s="26">
        <v>35</v>
      </c>
      <c r="AM2638" s="26" t="s">
        <v>5123</v>
      </c>
      <c r="AU2638" s="26" t="s">
        <v>5116</v>
      </c>
      <c r="AV2638" s="26" t="s">
        <v>4981</v>
      </c>
      <c r="AW2638" s="26" t="s">
        <v>5117</v>
      </c>
      <c r="BB2638" s="26" t="s">
        <v>4652</v>
      </c>
      <c r="BD2638" s="37">
        <v>44172</v>
      </c>
      <c r="BE2638" s="30">
        <v>36690</v>
      </c>
      <c r="BF2638" s="30">
        <v>53091</v>
      </c>
      <c r="BG2638" s="37" t="s">
        <v>4653</v>
      </c>
      <c r="BH2638" s="37" t="s">
        <v>4654</v>
      </c>
      <c r="BI2638" s="37" t="s">
        <v>4654</v>
      </c>
      <c r="BJ2638" s="138" t="e">
        <f>#N/A</f>
        <v>#N/A</v>
      </c>
      <c r="BK2638" s="138" t="e">
        <f>#N/A</f>
        <v>#N/A</v>
      </c>
      <c r="BL2638" s="138" t="e">
        <f>#N/A</f>
        <v>#N/A</v>
      </c>
      <c r="BM2638" s="138" t="e">
        <f>#N/A</f>
        <v>#N/A</v>
      </c>
      <c r="BN2638" s="26"/>
      <c r="BO2638" s="26"/>
      <c r="BP2638" s="26"/>
      <c r="BQ2638" s="38"/>
      <c r="BR2638" s="26"/>
      <c r="BS2638" s="26"/>
      <c r="BT2638" s="26"/>
      <c r="BU2638" s="26"/>
      <c r="BV2638" s="39"/>
    </row>
    <row r="2639" spans="1:74" ht="15" hidden="1" customHeight="1" thickBot="1">
      <c r="A2639" s="26">
        <v>2020</v>
      </c>
      <c r="B2639" s="67">
        <v>2635</v>
      </c>
      <c r="C2639" s="26" t="s">
        <v>129</v>
      </c>
      <c r="D2639" s="26" t="s">
        <v>4642</v>
      </c>
      <c r="E2639" s="26" t="s">
        <v>4643</v>
      </c>
      <c r="F2639" s="27">
        <v>44082</v>
      </c>
      <c r="G2639" s="67" t="s">
        <v>5183</v>
      </c>
      <c r="H2639" s="26" t="s">
        <v>4645</v>
      </c>
      <c r="I2639" s="26" t="s">
        <v>4645</v>
      </c>
      <c r="J2639" s="69" t="s">
        <v>4646</v>
      </c>
      <c r="K2639" s="26" t="s">
        <v>135</v>
      </c>
      <c r="L2639" s="26" t="s">
        <v>4647</v>
      </c>
      <c r="M2639" s="26" t="s">
        <v>137</v>
      </c>
      <c r="N2639" s="26" t="s">
        <v>138</v>
      </c>
      <c r="O2639" s="26" t="s">
        <v>138</v>
      </c>
      <c r="Q2639" s="30">
        <v>81</v>
      </c>
      <c r="R2639" s="30">
        <v>8460</v>
      </c>
      <c r="S2639" s="31" t="e">
        <f>#N/A</f>
        <v>#N/A</v>
      </c>
      <c r="T2639" s="30">
        <v>1509</v>
      </c>
      <c r="AB2639" s="33" t="e">
        <f>#N/A</f>
        <v>#N/A</v>
      </c>
      <c r="AC2639" s="30">
        <v>1400</v>
      </c>
      <c r="AD2639" s="30" t="e">
        <f>#N/A</f>
        <v>#N/A</v>
      </c>
      <c r="AE2639" s="34">
        <v>0.83964912280701753</v>
      </c>
      <c r="AG2639" s="30" t="e">
        <f>#N/A</f>
        <v>#N/A</v>
      </c>
      <c r="AH2639" s="30" t="e">
        <f>#N/A</f>
        <v>#N/A</v>
      </c>
      <c r="AI2639" s="30">
        <v>11689.65</v>
      </c>
      <c r="AJ2639" s="30">
        <v>11133</v>
      </c>
      <c r="AK2639" s="26" t="s">
        <v>139</v>
      </c>
      <c r="AL2639" s="26">
        <v>35</v>
      </c>
      <c r="AM2639" s="26" t="s">
        <v>5123</v>
      </c>
      <c r="AU2639" s="26" t="s">
        <v>5116</v>
      </c>
      <c r="AV2639" s="26" t="s">
        <v>4981</v>
      </c>
      <c r="AW2639" s="26" t="s">
        <v>5117</v>
      </c>
      <c r="BB2639" s="26" t="s">
        <v>4652</v>
      </c>
      <c r="BD2639" s="37">
        <v>44172</v>
      </c>
      <c r="BE2639" s="30">
        <v>36690</v>
      </c>
      <c r="BF2639" s="30">
        <v>53091</v>
      </c>
      <c r="BG2639" s="37" t="s">
        <v>4653</v>
      </c>
      <c r="BH2639" s="37" t="s">
        <v>4654</v>
      </c>
      <c r="BI2639" s="37" t="s">
        <v>4654</v>
      </c>
      <c r="BJ2639" s="138" t="e">
        <f>#N/A</f>
        <v>#N/A</v>
      </c>
      <c r="BK2639" s="138" t="e">
        <f>#N/A</f>
        <v>#N/A</v>
      </c>
      <c r="BL2639" s="138" t="e">
        <f>#N/A</f>
        <v>#N/A</v>
      </c>
      <c r="BM2639" s="138" t="e">
        <f>#N/A</f>
        <v>#N/A</v>
      </c>
      <c r="BN2639" s="26"/>
      <c r="BO2639" s="26"/>
      <c r="BP2639" s="26"/>
      <c r="BQ2639" s="38"/>
      <c r="BR2639" s="26"/>
      <c r="BS2639" s="26"/>
      <c r="BT2639" s="26"/>
      <c r="BU2639" s="26"/>
      <c r="BV2639" s="39"/>
    </row>
    <row r="2640" spans="1:74" ht="15" hidden="1" customHeight="1" thickBot="1">
      <c r="A2640" s="26">
        <v>2020</v>
      </c>
      <c r="B2640" s="67">
        <v>2636</v>
      </c>
      <c r="C2640" s="67" t="s">
        <v>129</v>
      </c>
      <c r="D2640" s="67" t="s">
        <v>4642</v>
      </c>
      <c r="E2640" s="67" t="s">
        <v>4643</v>
      </c>
      <c r="F2640" s="27">
        <v>44082</v>
      </c>
      <c r="G2640" s="67" t="s">
        <v>5184</v>
      </c>
      <c r="H2640" s="67" t="s">
        <v>4645</v>
      </c>
      <c r="I2640" s="67" t="s">
        <v>4645</v>
      </c>
      <c r="J2640" s="69" t="s">
        <v>4646</v>
      </c>
      <c r="K2640" s="67" t="s">
        <v>135</v>
      </c>
      <c r="L2640" s="67" t="s">
        <v>4647</v>
      </c>
      <c r="M2640" s="26" t="s">
        <v>137</v>
      </c>
      <c r="N2640" s="26" t="s">
        <v>138</v>
      </c>
      <c r="O2640" s="26" t="s">
        <v>138</v>
      </c>
      <c r="Q2640" s="30">
        <v>80</v>
      </c>
      <c r="R2640" s="30">
        <v>6620</v>
      </c>
      <c r="S2640" s="31" t="e">
        <f>#N/A</f>
        <v>#N/A</v>
      </c>
      <c r="T2640" s="30">
        <v>1416</v>
      </c>
      <c r="AB2640" s="33" t="e">
        <f>#N/A</f>
        <v>#N/A</v>
      </c>
      <c r="AC2640" s="30">
        <v>1400</v>
      </c>
      <c r="AD2640" s="30" t="e">
        <f>#N/A</f>
        <v>#N/A</v>
      </c>
      <c r="AE2640" s="34">
        <v>0.93</v>
      </c>
      <c r="AG2640" s="30" t="e">
        <f>#N/A</f>
        <v>#N/A</v>
      </c>
      <c r="AH2640" s="30" t="e">
        <f>#N/A</f>
        <v>#N/A</v>
      </c>
      <c r="AI2640" s="30">
        <v>9146.5500000000011</v>
      </c>
      <c r="AJ2640" s="30">
        <v>8711</v>
      </c>
      <c r="AK2640" s="26" t="s">
        <v>139</v>
      </c>
      <c r="AL2640" s="26">
        <v>35</v>
      </c>
      <c r="AM2640" s="26" t="s">
        <v>5123</v>
      </c>
      <c r="AU2640" s="26" t="s">
        <v>5116</v>
      </c>
      <c r="AV2640" s="26" t="s">
        <v>4981</v>
      </c>
      <c r="AW2640" s="26" t="s">
        <v>5117</v>
      </c>
      <c r="BB2640" s="26" t="s">
        <v>4652</v>
      </c>
      <c r="BD2640" s="37">
        <v>44172</v>
      </c>
      <c r="BE2640" s="30">
        <v>36690</v>
      </c>
      <c r="BF2640" s="30">
        <v>53091</v>
      </c>
      <c r="BG2640" s="37" t="s">
        <v>4653</v>
      </c>
      <c r="BH2640" s="37" t="s">
        <v>4654</v>
      </c>
      <c r="BI2640" s="37" t="s">
        <v>4654</v>
      </c>
      <c r="BJ2640" s="138" t="e">
        <f>#N/A</f>
        <v>#N/A</v>
      </c>
      <c r="BK2640" s="138" t="e">
        <f>#N/A</f>
        <v>#N/A</v>
      </c>
      <c r="BL2640" s="138" t="e">
        <f>#N/A</f>
        <v>#N/A</v>
      </c>
      <c r="BM2640" s="138" t="e">
        <f>#N/A</f>
        <v>#N/A</v>
      </c>
      <c r="BN2640" s="26"/>
      <c r="BO2640" s="26"/>
      <c r="BP2640" s="26"/>
      <c r="BQ2640" s="38"/>
      <c r="BR2640" s="26"/>
      <c r="BS2640" s="26"/>
      <c r="BT2640" s="26"/>
      <c r="BU2640" s="26"/>
      <c r="BV2640" s="39"/>
    </row>
    <row r="2641" spans="1:74" ht="15" hidden="1" customHeight="1" thickBot="1">
      <c r="A2641" s="26">
        <v>2020</v>
      </c>
      <c r="B2641" s="67">
        <v>2637</v>
      </c>
      <c r="C2641" s="26" t="s">
        <v>129</v>
      </c>
      <c r="D2641" s="26" t="s">
        <v>4642</v>
      </c>
      <c r="E2641" s="26" t="s">
        <v>4643</v>
      </c>
      <c r="F2641" s="27">
        <v>44082</v>
      </c>
      <c r="G2641" s="67" t="s">
        <v>5185</v>
      </c>
      <c r="H2641" s="26" t="s">
        <v>4645</v>
      </c>
      <c r="I2641" s="26" t="s">
        <v>4645</v>
      </c>
      <c r="J2641" s="69" t="s">
        <v>4646</v>
      </c>
      <c r="K2641" s="26" t="s">
        <v>135</v>
      </c>
      <c r="L2641" s="26" t="s">
        <v>4647</v>
      </c>
      <c r="M2641" s="26" t="s">
        <v>137</v>
      </c>
      <c r="N2641" s="26" t="s">
        <v>138</v>
      </c>
      <c r="O2641" s="26" t="s">
        <v>138</v>
      </c>
      <c r="Q2641" s="30">
        <v>85</v>
      </c>
      <c r="R2641" s="30">
        <v>9440</v>
      </c>
      <c r="S2641" s="31" t="e">
        <f>#N/A</f>
        <v>#N/A</v>
      </c>
      <c r="T2641" s="30">
        <v>2060</v>
      </c>
      <c r="AB2641" s="33" t="e">
        <f>#N/A</f>
        <v>#N/A</v>
      </c>
      <c r="AC2641" s="30">
        <v>1400</v>
      </c>
      <c r="AD2641" s="30" t="e">
        <f>#N/A</f>
        <v>#N/A</v>
      </c>
      <c r="AE2641" s="34">
        <v>0.92915254237288136</v>
      </c>
      <c r="AG2641" s="30" t="e">
        <f>#N/A</f>
        <v>#N/A</v>
      </c>
      <c r="AH2641" s="30" t="e">
        <f>#N/A</f>
        <v>#N/A</v>
      </c>
      <c r="AI2641" s="30">
        <v>13044.150000000001</v>
      </c>
      <c r="AJ2641" s="30">
        <v>12423</v>
      </c>
      <c r="AK2641" s="26" t="s">
        <v>139</v>
      </c>
      <c r="AL2641" s="26">
        <v>35</v>
      </c>
      <c r="AM2641" s="26" t="s">
        <v>5123</v>
      </c>
      <c r="AU2641" s="26" t="s">
        <v>5116</v>
      </c>
      <c r="AV2641" s="26" t="s">
        <v>4981</v>
      </c>
      <c r="AW2641" s="26" t="s">
        <v>5117</v>
      </c>
      <c r="BB2641" s="26" t="s">
        <v>4652</v>
      </c>
      <c r="BD2641" s="37">
        <v>44172</v>
      </c>
      <c r="BE2641" s="30">
        <v>36690</v>
      </c>
      <c r="BF2641" s="30">
        <v>53091</v>
      </c>
      <c r="BG2641" s="37" t="s">
        <v>4653</v>
      </c>
      <c r="BH2641" s="37" t="s">
        <v>4654</v>
      </c>
      <c r="BI2641" s="37" t="s">
        <v>4654</v>
      </c>
      <c r="BJ2641" s="138" t="e">
        <f>#N/A</f>
        <v>#N/A</v>
      </c>
      <c r="BK2641" s="138" t="e">
        <f>#N/A</f>
        <v>#N/A</v>
      </c>
      <c r="BL2641" s="138" t="e">
        <f>#N/A</f>
        <v>#N/A</v>
      </c>
      <c r="BM2641" s="138" t="e">
        <f>#N/A</f>
        <v>#N/A</v>
      </c>
      <c r="BN2641" s="26"/>
      <c r="BO2641" s="26"/>
      <c r="BP2641" s="26"/>
      <c r="BQ2641" s="38"/>
      <c r="BR2641" s="26"/>
      <c r="BS2641" s="26"/>
      <c r="BT2641" s="26"/>
      <c r="BU2641" s="26"/>
      <c r="BV2641" s="39"/>
    </row>
    <row r="2642" spans="1:74" ht="15" hidden="1" customHeight="1" thickBot="1">
      <c r="A2642" s="26">
        <v>2020</v>
      </c>
      <c r="B2642" s="67">
        <v>2638</v>
      </c>
      <c r="C2642" s="67" t="s">
        <v>129</v>
      </c>
      <c r="D2642" s="67" t="s">
        <v>4642</v>
      </c>
      <c r="E2642" s="67" t="s">
        <v>4643</v>
      </c>
      <c r="F2642" s="27">
        <v>44082</v>
      </c>
      <c r="G2642" s="67" t="s">
        <v>5186</v>
      </c>
      <c r="H2642" s="67" t="s">
        <v>4645</v>
      </c>
      <c r="I2642" s="67" t="s">
        <v>4645</v>
      </c>
      <c r="J2642" s="69" t="s">
        <v>4646</v>
      </c>
      <c r="K2642" s="67" t="s">
        <v>135</v>
      </c>
      <c r="L2642" s="67" t="s">
        <v>4647</v>
      </c>
      <c r="M2642" s="26" t="s">
        <v>137</v>
      </c>
      <c r="N2642" s="26" t="s">
        <v>138</v>
      </c>
      <c r="O2642" s="26" t="s">
        <v>138</v>
      </c>
      <c r="Q2642" s="30">
        <v>81</v>
      </c>
      <c r="R2642" s="30">
        <v>8310</v>
      </c>
      <c r="S2642" s="31" t="e">
        <f>#N/A</f>
        <v>#N/A</v>
      </c>
      <c r="T2642" s="30">
        <v>1763</v>
      </c>
      <c r="AB2642" s="33" t="e">
        <f>#N/A</f>
        <v>#N/A</v>
      </c>
      <c r="AC2642" s="30">
        <v>1400</v>
      </c>
      <c r="AD2642" s="30" t="e">
        <f>#N/A</f>
        <v>#N/A</v>
      </c>
      <c r="AE2642" s="34">
        <v>0.82</v>
      </c>
      <c r="AG2642" s="30" t="e">
        <f>#N/A</f>
        <v>#N/A</v>
      </c>
      <c r="AH2642" s="30" t="e">
        <f>#N/A</f>
        <v>#N/A</v>
      </c>
      <c r="AI2642" s="30">
        <v>11481.75</v>
      </c>
      <c r="AJ2642" s="30">
        <v>10935</v>
      </c>
      <c r="AK2642" s="26" t="s">
        <v>139</v>
      </c>
      <c r="AL2642" s="26">
        <v>35</v>
      </c>
      <c r="AM2642" s="26" t="s">
        <v>5123</v>
      </c>
      <c r="AU2642" s="26" t="s">
        <v>5116</v>
      </c>
      <c r="AV2642" s="26" t="s">
        <v>4981</v>
      </c>
      <c r="AW2642" s="26" t="s">
        <v>5117</v>
      </c>
      <c r="BB2642" s="26" t="s">
        <v>4652</v>
      </c>
      <c r="BD2642" s="37">
        <v>44172</v>
      </c>
      <c r="BE2642" s="30">
        <v>36690</v>
      </c>
      <c r="BF2642" s="30">
        <v>53091</v>
      </c>
      <c r="BG2642" s="37" t="s">
        <v>4653</v>
      </c>
      <c r="BH2642" s="37" t="s">
        <v>4654</v>
      </c>
      <c r="BI2642" s="37" t="s">
        <v>4654</v>
      </c>
      <c r="BJ2642" s="138" t="e">
        <f>#N/A</f>
        <v>#N/A</v>
      </c>
      <c r="BK2642" s="138" t="e">
        <f>#N/A</f>
        <v>#N/A</v>
      </c>
      <c r="BL2642" s="138" t="e">
        <f>#N/A</f>
        <v>#N/A</v>
      </c>
      <c r="BM2642" s="138" t="e">
        <f>#N/A</f>
        <v>#N/A</v>
      </c>
      <c r="BN2642" s="26"/>
      <c r="BO2642" s="26"/>
      <c r="BP2642" s="26"/>
      <c r="BQ2642" s="38"/>
      <c r="BR2642" s="26"/>
      <c r="BS2642" s="26"/>
      <c r="BT2642" s="26"/>
      <c r="BU2642" s="26"/>
      <c r="BV2642" s="39"/>
    </row>
    <row r="2643" spans="1:74" ht="15" hidden="1" customHeight="1" thickBot="1">
      <c r="A2643" s="26">
        <v>2020</v>
      </c>
      <c r="B2643" s="67">
        <v>2639</v>
      </c>
      <c r="C2643" s="26" t="s">
        <v>129</v>
      </c>
      <c r="D2643" s="26" t="s">
        <v>4642</v>
      </c>
      <c r="E2643" s="26" t="s">
        <v>4643</v>
      </c>
      <c r="F2643" s="27">
        <v>44082</v>
      </c>
      <c r="G2643" s="67" t="s">
        <v>5187</v>
      </c>
      <c r="H2643" s="26" t="s">
        <v>4645</v>
      </c>
      <c r="I2643" s="26" t="s">
        <v>4645</v>
      </c>
      <c r="J2643" s="69" t="s">
        <v>4646</v>
      </c>
      <c r="K2643" s="26" t="s">
        <v>135</v>
      </c>
      <c r="L2643" s="26" t="s">
        <v>4647</v>
      </c>
      <c r="M2643" s="26" t="s">
        <v>137</v>
      </c>
      <c r="N2643" s="26" t="s">
        <v>138</v>
      </c>
      <c r="O2643" s="26" t="s">
        <v>138</v>
      </c>
      <c r="Q2643" s="30">
        <v>75</v>
      </c>
      <c r="R2643" s="30">
        <v>6230</v>
      </c>
      <c r="S2643" s="31" t="e">
        <f>#N/A</f>
        <v>#N/A</v>
      </c>
      <c r="T2643" s="30">
        <v>1234</v>
      </c>
      <c r="AB2643" s="33" t="e">
        <f>#N/A</f>
        <v>#N/A</v>
      </c>
      <c r="AC2643" s="30">
        <v>1400</v>
      </c>
      <c r="AD2643" s="30" t="e">
        <f>#N/A</f>
        <v>#N/A</v>
      </c>
      <c r="AE2643" s="34">
        <v>0.82444444444444442</v>
      </c>
      <c r="AG2643" s="30" t="e">
        <f>#N/A</f>
        <v>#N/A</v>
      </c>
      <c r="AH2643" s="30" t="e">
        <f>#N/A</f>
        <v>#N/A</v>
      </c>
      <c r="AI2643" s="30">
        <v>8607.9</v>
      </c>
      <c r="AJ2643" s="30">
        <v>8198</v>
      </c>
      <c r="AK2643" s="26" t="s">
        <v>139</v>
      </c>
      <c r="AL2643" s="26">
        <v>35</v>
      </c>
      <c r="AM2643" s="26" t="s">
        <v>5123</v>
      </c>
      <c r="AU2643" s="26" t="s">
        <v>5116</v>
      </c>
      <c r="AV2643" s="26" t="s">
        <v>4981</v>
      </c>
      <c r="AW2643" s="26" t="s">
        <v>5117</v>
      </c>
      <c r="BB2643" s="26" t="s">
        <v>4652</v>
      </c>
      <c r="BD2643" s="37">
        <v>44172</v>
      </c>
      <c r="BE2643" s="30">
        <v>36690</v>
      </c>
      <c r="BF2643" s="30">
        <v>53091</v>
      </c>
      <c r="BG2643" s="37" t="s">
        <v>4653</v>
      </c>
      <c r="BH2643" s="37" t="s">
        <v>4654</v>
      </c>
      <c r="BI2643" s="37" t="s">
        <v>4654</v>
      </c>
      <c r="BJ2643" s="138" t="e">
        <f>#N/A</f>
        <v>#N/A</v>
      </c>
      <c r="BK2643" s="138" t="e">
        <f>#N/A</f>
        <v>#N/A</v>
      </c>
      <c r="BL2643" s="138" t="e">
        <f>#N/A</f>
        <v>#N/A</v>
      </c>
      <c r="BM2643" s="138" t="e">
        <f>#N/A</f>
        <v>#N/A</v>
      </c>
      <c r="BN2643" s="26"/>
      <c r="BO2643" s="26"/>
      <c r="BP2643" s="26"/>
      <c r="BQ2643" s="38"/>
      <c r="BR2643" s="26"/>
      <c r="BS2643" s="26"/>
      <c r="BT2643" s="26"/>
      <c r="BU2643" s="26"/>
      <c r="BV2643" s="39"/>
    </row>
    <row r="2644" spans="1:74" ht="15" hidden="1" customHeight="1" thickBot="1">
      <c r="A2644" s="26">
        <v>2020</v>
      </c>
      <c r="B2644" s="67">
        <v>2640</v>
      </c>
      <c r="C2644" s="67" t="s">
        <v>129</v>
      </c>
      <c r="D2644" s="67" t="s">
        <v>4642</v>
      </c>
      <c r="E2644" s="67" t="s">
        <v>4643</v>
      </c>
      <c r="F2644" s="27">
        <v>44082</v>
      </c>
      <c r="G2644" s="67" t="s">
        <v>5188</v>
      </c>
      <c r="H2644" s="67" t="s">
        <v>4645</v>
      </c>
      <c r="I2644" s="67" t="s">
        <v>4645</v>
      </c>
      <c r="J2644" s="69" t="s">
        <v>4646</v>
      </c>
      <c r="K2644" s="67" t="s">
        <v>135</v>
      </c>
      <c r="L2644" s="67" t="s">
        <v>4647</v>
      </c>
      <c r="M2644" s="26" t="s">
        <v>137</v>
      </c>
      <c r="N2644" s="26" t="s">
        <v>138</v>
      </c>
      <c r="O2644" s="26" t="s">
        <v>138</v>
      </c>
      <c r="Q2644" s="30">
        <v>76</v>
      </c>
      <c r="R2644" s="30">
        <v>6640</v>
      </c>
      <c r="S2644" s="31" t="e">
        <f>#N/A</f>
        <v>#N/A</v>
      </c>
      <c r="T2644" s="30">
        <v>1315</v>
      </c>
      <c r="AB2644" s="33" t="e">
        <f>#N/A</f>
        <v>#N/A</v>
      </c>
      <c r="AC2644" s="30">
        <v>1400</v>
      </c>
      <c r="AD2644" s="30" t="e">
        <f>#N/A</f>
        <v>#N/A</v>
      </c>
      <c r="AE2644" s="34">
        <v>0.75</v>
      </c>
      <c r="AG2644" s="30" t="e">
        <f>#N/A</f>
        <v>#N/A</v>
      </c>
      <c r="AH2644" s="30" t="e">
        <f>#N/A</f>
        <v>#N/A</v>
      </c>
      <c r="AI2644" s="30">
        <v>9174.9</v>
      </c>
      <c r="AJ2644" s="30">
        <v>8738</v>
      </c>
      <c r="AK2644" s="26" t="s">
        <v>139</v>
      </c>
      <c r="AL2644" s="26">
        <v>35</v>
      </c>
      <c r="AM2644" s="26" t="s">
        <v>5123</v>
      </c>
      <c r="AU2644" s="26" t="s">
        <v>5116</v>
      </c>
      <c r="AV2644" s="26" t="s">
        <v>4981</v>
      </c>
      <c r="AW2644" s="26" t="s">
        <v>5117</v>
      </c>
      <c r="BB2644" s="26" t="s">
        <v>4652</v>
      </c>
      <c r="BD2644" s="37">
        <v>44172</v>
      </c>
      <c r="BE2644" s="30">
        <v>36690</v>
      </c>
      <c r="BF2644" s="30">
        <v>53091</v>
      </c>
      <c r="BG2644" s="37" t="s">
        <v>4653</v>
      </c>
      <c r="BH2644" s="37" t="s">
        <v>4654</v>
      </c>
      <c r="BI2644" s="37" t="s">
        <v>4654</v>
      </c>
      <c r="BJ2644" s="138" t="e">
        <f>#N/A</f>
        <v>#N/A</v>
      </c>
      <c r="BK2644" s="138" t="e">
        <f>#N/A</f>
        <v>#N/A</v>
      </c>
      <c r="BL2644" s="138" t="e">
        <f>#N/A</f>
        <v>#N/A</v>
      </c>
      <c r="BM2644" s="138" t="e">
        <f>#N/A</f>
        <v>#N/A</v>
      </c>
      <c r="BN2644" s="26"/>
      <c r="BO2644" s="26"/>
      <c r="BP2644" s="26"/>
      <c r="BQ2644" s="38"/>
      <c r="BR2644" s="26"/>
      <c r="BS2644" s="26"/>
      <c r="BT2644" s="26"/>
      <c r="BU2644" s="26"/>
      <c r="BV2644" s="39"/>
    </row>
    <row r="2645" spans="1:74" ht="15" hidden="1" customHeight="1" thickBot="1">
      <c r="A2645" s="26">
        <v>2020</v>
      </c>
      <c r="B2645" s="67">
        <v>2641</v>
      </c>
      <c r="C2645" s="26" t="s">
        <v>129</v>
      </c>
      <c r="D2645" s="26" t="s">
        <v>4642</v>
      </c>
      <c r="E2645" s="26" t="s">
        <v>4643</v>
      </c>
      <c r="F2645" s="27">
        <v>44082</v>
      </c>
      <c r="G2645" s="67" t="s">
        <v>5189</v>
      </c>
      <c r="H2645" s="26" t="s">
        <v>4645</v>
      </c>
      <c r="I2645" s="26" t="s">
        <v>4645</v>
      </c>
      <c r="J2645" s="69" t="s">
        <v>4646</v>
      </c>
      <c r="K2645" s="26" t="s">
        <v>135</v>
      </c>
      <c r="L2645" s="26" t="s">
        <v>4647</v>
      </c>
      <c r="M2645" s="26" t="s">
        <v>137</v>
      </c>
      <c r="N2645" s="26" t="s">
        <v>138</v>
      </c>
      <c r="O2645" s="26" t="s">
        <v>138</v>
      </c>
      <c r="Q2645" s="30">
        <v>79</v>
      </c>
      <c r="R2645" s="30">
        <v>8050</v>
      </c>
      <c r="S2645" s="31" t="e">
        <f>#N/A</f>
        <v>#N/A</v>
      </c>
      <c r="T2645" s="30">
        <v>1615</v>
      </c>
      <c r="AB2645" s="33" t="e">
        <f>#N/A</f>
        <v>#N/A</v>
      </c>
      <c r="AC2645" s="30">
        <v>1400</v>
      </c>
      <c r="AD2645" s="30" t="e">
        <f>#N/A</f>
        <v>#N/A</v>
      </c>
      <c r="AE2645" s="34">
        <v>0.75192982456140345</v>
      </c>
      <c r="AG2645" s="30" t="e">
        <f>#N/A</f>
        <v>#N/A</v>
      </c>
      <c r="AH2645" s="30" t="e">
        <f>#N/A</f>
        <v>#N/A</v>
      </c>
      <c r="AI2645" s="30">
        <v>11122.65</v>
      </c>
      <c r="AJ2645" s="30">
        <v>10593</v>
      </c>
      <c r="AK2645" s="26" t="s">
        <v>139</v>
      </c>
      <c r="AL2645" s="26">
        <v>35</v>
      </c>
      <c r="AM2645" s="26" t="s">
        <v>5123</v>
      </c>
      <c r="AU2645" s="26" t="s">
        <v>5116</v>
      </c>
      <c r="AV2645" s="26" t="s">
        <v>4981</v>
      </c>
      <c r="AW2645" s="26" t="s">
        <v>5117</v>
      </c>
      <c r="BB2645" s="26" t="s">
        <v>4652</v>
      </c>
      <c r="BD2645" s="37">
        <v>44172</v>
      </c>
      <c r="BE2645" s="30">
        <v>36690</v>
      </c>
      <c r="BF2645" s="30">
        <v>53091</v>
      </c>
      <c r="BG2645" s="37" t="s">
        <v>4653</v>
      </c>
      <c r="BH2645" s="37" t="s">
        <v>4654</v>
      </c>
      <c r="BI2645" s="37" t="s">
        <v>4654</v>
      </c>
      <c r="BJ2645" s="138" t="e">
        <f>#N/A</f>
        <v>#N/A</v>
      </c>
      <c r="BK2645" s="138" t="e">
        <f>#N/A</f>
        <v>#N/A</v>
      </c>
      <c r="BL2645" s="138" t="e">
        <f>#N/A</f>
        <v>#N/A</v>
      </c>
      <c r="BM2645" s="138" t="e">
        <f>#N/A</f>
        <v>#N/A</v>
      </c>
      <c r="BN2645" s="26"/>
      <c r="BO2645" s="26"/>
      <c r="BP2645" s="26"/>
      <c r="BQ2645" s="38"/>
      <c r="BR2645" s="26"/>
      <c r="BS2645" s="26"/>
      <c r="BT2645" s="26"/>
      <c r="BU2645" s="26"/>
      <c r="BV2645" s="39"/>
    </row>
    <row r="2646" spans="1:74" ht="15" hidden="1" customHeight="1" thickBot="1">
      <c r="A2646" s="26">
        <v>2020</v>
      </c>
      <c r="B2646" s="67">
        <v>2642</v>
      </c>
      <c r="C2646" s="67" t="s">
        <v>129</v>
      </c>
      <c r="D2646" s="67" t="s">
        <v>4642</v>
      </c>
      <c r="E2646" s="67" t="s">
        <v>4643</v>
      </c>
      <c r="F2646" s="27">
        <v>44082</v>
      </c>
      <c r="G2646" s="67" t="s">
        <v>5190</v>
      </c>
      <c r="H2646" s="67" t="s">
        <v>4645</v>
      </c>
      <c r="I2646" s="67" t="s">
        <v>4645</v>
      </c>
      <c r="J2646" s="69" t="s">
        <v>4646</v>
      </c>
      <c r="K2646" s="67" t="s">
        <v>135</v>
      </c>
      <c r="L2646" s="67" t="s">
        <v>4647</v>
      </c>
      <c r="M2646" s="26" t="s">
        <v>137</v>
      </c>
      <c r="N2646" s="26" t="s">
        <v>138</v>
      </c>
      <c r="O2646" s="26" t="s">
        <v>138</v>
      </c>
      <c r="Q2646" s="30">
        <v>84</v>
      </c>
      <c r="R2646" s="30">
        <v>8430</v>
      </c>
      <c r="S2646" s="31" t="e">
        <f>#N/A</f>
        <v>#N/A</v>
      </c>
      <c r="T2646" s="30">
        <v>1640</v>
      </c>
      <c r="AB2646" s="33" t="e">
        <f>#N/A</f>
        <v>#N/A</v>
      </c>
      <c r="AC2646" s="30">
        <v>1400</v>
      </c>
      <c r="AD2646" s="30" t="e">
        <f>#N/A</f>
        <v>#N/A</v>
      </c>
      <c r="AE2646" s="34">
        <v>0.91</v>
      </c>
      <c r="AG2646" s="30" t="e">
        <f>#N/A</f>
        <v>#N/A</v>
      </c>
      <c r="AH2646" s="30" t="e">
        <f>#N/A</f>
        <v>#N/A</v>
      </c>
      <c r="AI2646" s="30">
        <v>11647.65</v>
      </c>
      <c r="AJ2646" s="30">
        <v>11093</v>
      </c>
      <c r="AK2646" s="26" t="s">
        <v>139</v>
      </c>
      <c r="AL2646" s="26">
        <v>35</v>
      </c>
      <c r="AM2646" s="26" t="s">
        <v>5123</v>
      </c>
      <c r="AU2646" s="26" t="s">
        <v>5116</v>
      </c>
      <c r="AV2646" s="26" t="s">
        <v>4981</v>
      </c>
      <c r="AW2646" s="26" t="s">
        <v>5117</v>
      </c>
      <c r="BB2646" s="26" t="s">
        <v>4652</v>
      </c>
      <c r="BD2646" s="37">
        <v>44172</v>
      </c>
      <c r="BE2646" s="30">
        <v>36690</v>
      </c>
      <c r="BF2646" s="30">
        <v>53091</v>
      </c>
      <c r="BG2646" s="37" t="s">
        <v>4653</v>
      </c>
      <c r="BH2646" s="37" t="s">
        <v>4654</v>
      </c>
      <c r="BI2646" s="37" t="s">
        <v>4654</v>
      </c>
      <c r="BJ2646" s="138" t="e">
        <f>#N/A</f>
        <v>#N/A</v>
      </c>
      <c r="BK2646" s="138" t="e">
        <f>#N/A</f>
        <v>#N/A</v>
      </c>
      <c r="BL2646" s="138" t="e">
        <f>#N/A</f>
        <v>#N/A</v>
      </c>
      <c r="BM2646" s="138" t="e">
        <f>#N/A</f>
        <v>#N/A</v>
      </c>
      <c r="BN2646" s="26"/>
      <c r="BO2646" s="26"/>
      <c r="BP2646" s="26"/>
      <c r="BQ2646" s="38"/>
      <c r="BR2646" s="26"/>
      <c r="BS2646" s="26"/>
      <c r="BT2646" s="26"/>
      <c r="BU2646" s="26"/>
      <c r="BV2646" s="39"/>
    </row>
    <row r="2647" spans="1:74" ht="15" hidden="1" customHeight="1" thickBot="1">
      <c r="A2647" s="26">
        <v>2020</v>
      </c>
      <c r="B2647" s="67">
        <v>2643</v>
      </c>
      <c r="C2647" s="26" t="s">
        <v>129</v>
      </c>
      <c r="D2647" s="26" t="s">
        <v>4642</v>
      </c>
      <c r="E2647" s="26" t="s">
        <v>4643</v>
      </c>
      <c r="F2647" s="27">
        <v>44082</v>
      </c>
      <c r="G2647" s="67" t="s">
        <v>5191</v>
      </c>
      <c r="H2647" s="26" t="s">
        <v>4645</v>
      </c>
      <c r="I2647" s="26" t="s">
        <v>4645</v>
      </c>
      <c r="J2647" s="69" t="s">
        <v>4646</v>
      </c>
      <c r="K2647" s="26" t="s">
        <v>135</v>
      </c>
      <c r="L2647" s="26" t="s">
        <v>4647</v>
      </c>
      <c r="M2647" s="26" t="s">
        <v>137</v>
      </c>
      <c r="N2647" s="26" t="s">
        <v>138</v>
      </c>
      <c r="O2647" s="26" t="s">
        <v>138</v>
      </c>
      <c r="Q2647" s="30">
        <v>76</v>
      </c>
      <c r="R2647" s="30">
        <v>6800</v>
      </c>
      <c r="S2647" s="31" t="e">
        <f>#N/A</f>
        <v>#N/A</v>
      </c>
      <c r="T2647" s="30">
        <v>1570</v>
      </c>
      <c r="AB2647" s="33" t="e">
        <f>#N/A</f>
        <v>#N/A</v>
      </c>
      <c r="AC2647" s="30">
        <v>1400</v>
      </c>
      <c r="AD2647" s="30" t="e">
        <f>#N/A</f>
        <v>#N/A</v>
      </c>
      <c r="AE2647" s="34">
        <v>0.90592592592592591</v>
      </c>
      <c r="AG2647" s="30" t="e">
        <f>#N/A</f>
        <v>#N/A</v>
      </c>
      <c r="AH2647" s="30" t="e">
        <f>#N/A</f>
        <v>#N/A</v>
      </c>
      <c r="AI2647" s="30">
        <v>9395.4</v>
      </c>
      <c r="AJ2647" s="30">
        <v>8948</v>
      </c>
      <c r="AK2647" s="26" t="s">
        <v>139</v>
      </c>
      <c r="AL2647" s="26">
        <v>35</v>
      </c>
      <c r="AM2647" s="26" t="s">
        <v>5123</v>
      </c>
      <c r="AU2647" s="26" t="s">
        <v>5116</v>
      </c>
      <c r="AV2647" s="26" t="s">
        <v>4981</v>
      </c>
      <c r="AW2647" s="26" t="s">
        <v>5117</v>
      </c>
      <c r="BB2647" s="26" t="s">
        <v>4652</v>
      </c>
      <c r="BD2647" s="37">
        <v>44172</v>
      </c>
      <c r="BE2647" s="30">
        <v>36690</v>
      </c>
      <c r="BF2647" s="30">
        <v>53091</v>
      </c>
      <c r="BG2647" s="37" t="s">
        <v>4653</v>
      </c>
      <c r="BH2647" s="37" t="s">
        <v>4654</v>
      </c>
      <c r="BI2647" s="37" t="s">
        <v>4654</v>
      </c>
      <c r="BJ2647" s="138" t="e">
        <f>#N/A</f>
        <v>#N/A</v>
      </c>
      <c r="BK2647" s="138" t="e">
        <f>#N/A</f>
        <v>#N/A</v>
      </c>
      <c r="BL2647" s="138" t="e">
        <f>#N/A</f>
        <v>#N/A</v>
      </c>
      <c r="BM2647" s="138" t="e">
        <f>#N/A</f>
        <v>#N/A</v>
      </c>
      <c r="BN2647" s="26"/>
      <c r="BO2647" s="26"/>
      <c r="BP2647" s="26"/>
      <c r="BQ2647" s="38"/>
      <c r="BR2647" s="26"/>
      <c r="BS2647" s="26"/>
      <c r="BT2647" s="26"/>
      <c r="BU2647" s="26"/>
      <c r="BV2647" s="39"/>
    </row>
    <row r="2648" spans="1:74" ht="15" hidden="1" customHeight="1" thickBot="1">
      <c r="A2648" s="26">
        <v>2020</v>
      </c>
      <c r="B2648" s="67">
        <v>2644</v>
      </c>
      <c r="C2648" s="67" t="s">
        <v>129</v>
      </c>
      <c r="D2648" s="67" t="s">
        <v>4642</v>
      </c>
      <c r="E2648" s="67" t="s">
        <v>4643</v>
      </c>
      <c r="F2648" s="27">
        <v>44082</v>
      </c>
      <c r="G2648" s="67" t="s">
        <v>5192</v>
      </c>
      <c r="H2648" s="67" t="s">
        <v>4645</v>
      </c>
      <c r="I2648" s="67" t="s">
        <v>4645</v>
      </c>
      <c r="J2648" s="69" t="s">
        <v>4646</v>
      </c>
      <c r="K2648" s="67" t="s">
        <v>135</v>
      </c>
      <c r="L2648" s="67" t="s">
        <v>4647</v>
      </c>
      <c r="M2648" s="26" t="s">
        <v>137</v>
      </c>
      <c r="N2648" s="26" t="s">
        <v>138</v>
      </c>
      <c r="O2648" s="26" t="s">
        <v>138</v>
      </c>
      <c r="Q2648" s="30">
        <v>83</v>
      </c>
      <c r="R2648" s="30">
        <v>8250</v>
      </c>
      <c r="S2648" s="31" t="e">
        <f>#N/A</f>
        <v>#N/A</v>
      </c>
      <c r="T2648" s="30">
        <v>1635</v>
      </c>
      <c r="AB2648" s="33" t="e">
        <f>#N/A</f>
        <v>#N/A</v>
      </c>
      <c r="AC2648" s="30">
        <v>1400</v>
      </c>
      <c r="AD2648" s="30" t="e">
        <f>#N/A</f>
        <v>#N/A</v>
      </c>
      <c r="AE2648" s="34">
        <v>0.94</v>
      </c>
      <c r="AG2648" s="30" t="e">
        <f>#N/A</f>
        <v>#N/A</v>
      </c>
      <c r="AH2648" s="30" t="e">
        <f>#N/A</f>
        <v>#N/A</v>
      </c>
      <c r="AI2648" s="30">
        <v>11399.85</v>
      </c>
      <c r="AJ2648" s="30">
        <v>10857</v>
      </c>
      <c r="AK2648" s="26" t="s">
        <v>139</v>
      </c>
      <c r="AL2648" s="26">
        <v>35</v>
      </c>
      <c r="AM2648" s="26" t="s">
        <v>5123</v>
      </c>
      <c r="AU2648" s="26" t="s">
        <v>5116</v>
      </c>
      <c r="AV2648" s="26" t="s">
        <v>4981</v>
      </c>
      <c r="AW2648" s="26" t="s">
        <v>5117</v>
      </c>
      <c r="BB2648" s="26" t="s">
        <v>4652</v>
      </c>
      <c r="BD2648" s="37">
        <v>44172</v>
      </c>
      <c r="BE2648" s="30">
        <v>36690</v>
      </c>
      <c r="BF2648" s="30">
        <v>53091</v>
      </c>
      <c r="BG2648" s="37" t="s">
        <v>4653</v>
      </c>
      <c r="BH2648" s="37" t="s">
        <v>4654</v>
      </c>
      <c r="BI2648" s="37" t="s">
        <v>4654</v>
      </c>
      <c r="BJ2648" s="138" t="e">
        <f>#N/A</f>
        <v>#N/A</v>
      </c>
      <c r="BK2648" s="138" t="e">
        <f>#N/A</f>
        <v>#N/A</v>
      </c>
      <c r="BL2648" s="138" t="e">
        <f>#N/A</f>
        <v>#N/A</v>
      </c>
      <c r="BM2648" s="138" t="e">
        <f>#N/A</f>
        <v>#N/A</v>
      </c>
      <c r="BN2648" s="26"/>
      <c r="BO2648" s="26"/>
      <c r="BP2648" s="26"/>
      <c r="BQ2648" s="38"/>
      <c r="BR2648" s="26"/>
      <c r="BS2648" s="26"/>
      <c r="BT2648" s="26"/>
      <c r="BU2648" s="26"/>
      <c r="BV2648" s="39"/>
    </row>
    <row r="2649" spans="1:74" ht="15" hidden="1" customHeight="1" thickBot="1">
      <c r="A2649" s="26">
        <v>2020</v>
      </c>
      <c r="B2649" s="67">
        <v>2645</v>
      </c>
      <c r="C2649" s="26" t="s">
        <v>129</v>
      </c>
      <c r="D2649" s="26" t="s">
        <v>4642</v>
      </c>
      <c r="E2649" s="26" t="s">
        <v>4643</v>
      </c>
      <c r="F2649" s="27">
        <v>44082</v>
      </c>
      <c r="G2649" s="67" t="s">
        <v>5193</v>
      </c>
      <c r="H2649" s="26" t="s">
        <v>4645</v>
      </c>
      <c r="I2649" s="26" t="s">
        <v>4645</v>
      </c>
      <c r="J2649" s="69" t="s">
        <v>4646</v>
      </c>
      <c r="K2649" s="26" t="s">
        <v>135</v>
      </c>
      <c r="L2649" s="26" t="s">
        <v>4647</v>
      </c>
      <c r="M2649" s="26" t="s">
        <v>137</v>
      </c>
      <c r="N2649" s="26" t="s">
        <v>138</v>
      </c>
      <c r="O2649" s="26" t="s">
        <v>138</v>
      </c>
      <c r="Q2649" s="30">
        <v>78</v>
      </c>
      <c r="R2649" s="30">
        <v>7350</v>
      </c>
      <c r="S2649" s="31" t="e">
        <f>#N/A</f>
        <v>#N/A</v>
      </c>
      <c r="T2649" s="30">
        <v>1405</v>
      </c>
      <c r="AB2649" s="33" t="e">
        <f>#N/A</f>
        <v>#N/A</v>
      </c>
      <c r="AC2649" s="30">
        <v>1400</v>
      </c>
      <c r="AD2649" s="30" t="e">
        <f>#N/A</f>
        <v>#N/A</v>
      </c>
      <c r="AE2649" s="34">
        <v>0.93833333333333335</v>
      </c>
      <c r="AG2649" s="30" t="e">
        <f>#N/A</f>
        <v>#N/A</v>
      </c>
      <c r="AH2649" s="30" t="e">
        <f>#N/A</f>
        <v>#N/A</v>
      </c>
      <c r="AI2649" s="30">
        <v>10155.6</v>
      </c>
      <c r="AJ2649" s="30">
        <v>9672</v>
      </c>
      <c r="AK2649" s="26" t="s">
        <v>139</v>
      </c>
      <c r="AL2649" s="26">
        <v>35</v>
      </c>
      <c r="AM2649" s="26" t="s">
        <v>5123</v>
      </c>
      <c r="AU2649" s="26" t="s">
        <v>5116</v>
      </c>
      <c r="AV2649" s="26" t="s">
        <v>4981</v>
      </c>
      <c r="AW2649" s="26" t="s">
        <v>5117</v>
      </c>
      <c r="BB2649" s="26" t="s">
        <v>4652</v>
      </c>
      <c r="BD2649" s="37">
        <v>44172</v>
      </c>
      <c r="BE2649" s="30">
        <v>36690</v>
      </c>
      <c r="BF2649" s="30">
        <v>53091</v>
      </c>
      <c r="BG2649" s="37" t="s">
        <v>4653</v>
      </c>
      <c r="BH2649" s="37" t="s">
        <v>4654</v>
      </c>
      <c r="BI2649" s="37" t="s">
        <v>4654</v>
      </c>
      <c r="BJ2649" s="138" t="e">
        <f>#N/A</f>
        <v>#N/A</v>
      </c>
      <c r="BK2649" s="138" t="e">
        <f>#N/A</f>
        <v>#N/A</v>
      </c>
      <c r="BL2649" s="138" t="e">
        <f>#N/A</f>
        <v>#N/A</v>
      </c>
      <c r="BM2649" s="138" t="e">
        <f>#N/A</f>
        <v>#N/A</v>
      </c>
      <c r="BN2649" s="26"/>
      <c r="BO2649" s="26"/>
      <c r="BP2649" s="26"/>
      <c r="BQ2649" s="38"/>
      <c r="BR2649" s="26"/>
      <c r="BS2649" s="26"/>
      <c r="BT2649" s="26"/>
      <c r="BU2649" s="26"/>
      <c r="BV2649" s="39"/>
    </row>
    <row r="2650" spans="1:74" ht="15" hidden="1" customHeight="1" thickBot="1">
      <c r="A2650" s="26">
        <v>2020</v>
      </c>
      <c r="B2650" s="67">
        <v>2646</v>
      </c>
      <c r="C2650" s="67" t="s">
        <v>129</v>
      </c>
      <c r="D2650" s="67" t="s">
        <v>4642</v>
      </c>
      <c r="E2650" s="67" t="s">
        <v>4643</v>
      </c>
      <c r="F2650" s="27">
        <v>44082</v>
      </c>
      <c r="G2650" s="67" t="s">
        <v>5194</v>
      </c>
      <c r="H2650" s="67" t="s">
        <v>4645</v>
      </c>
      <c r="I2650" s="67" t="s">
        <v>4645</v>
      </c>
      <c r="J2650" s="69" t="s">
        <v>4646</v>
      </c>
      <c r="K2650" s="67" t="s">
        <v>135</v>
      </c>
      <c r="L2650" s="67" t="s">
        <v>4647</v>
      </c>
      <c r="M2650" s="26" t="s">
        <v>137</v>
      </c>
      <c r="N2650" s="26" t="s">
        <v>138</v>
      </c>
      <c r="O2650" s="26" t="s">
        <v>138</v>
      </c>
      <c r="Q2650" s="30">
        <v>82</v>
      </c>
      <c r="R2650" s="30">
        <v>9100</v>
      </c>
      <c r="S2650" s="31" t="e">
        <f>#N/A</f>
        <v>#N/A</v>
      </c>
      <c r="T2650" s="30">
        <v>1545</v>
      </c>
      <c r="AB2650" s="33" t="e">
        <f>#N/A</f>
        <v>#N/A</v>
      </c>
      <c r="AC2650" s="30">
        <v>1400</v>
      </c>
      <c r="AD2650" s="30" t="e">
        <f>#N/A</f>
        <v>#N/A</v>
      </c>
      <c r="AE2650" s="34">
        <v>0.76</v>
      </c>
      <c r="AG2650" s="30" t="e">
        <f>#N/A</f>
        <v>#N/A</v>
      </c>
      <c r="AH2650" s="30" t="e">
        <f>#N/A</f>
        <v>#N/A</v>
      </c>
      <c r="AI2650" s="30">
        <v>12573.75</v>
      </c>
      <c r="AJ2650" s="30">
        <v>11975</v>
      </c>
      <c r="AK2650" s="26" t="s">
        <v>139</v>
      </c>
      <c r="AL2650" s="26">
        <v>35</v>
      </c>
      <c r="AM2650" s="26" t="s">
        <v>5123</v>
      </c>
      <c r="AU2650" s="26" t="s">
        <v>5116</v>
      </c>
      <c r="AV2650" s="26" t="s">
        <v>4981</v>
      </c>
      <c r="AW2650" s="26" t="s">
        <v>5117</v>
      </c>
      <c r="BB2650" s="26" t="s">
        <v>4652</v>
      </c>
      <c r="BD2650" s="37">
        <v>44172</v>
      </c>
      <c r="BE2650" s="30">
        <v>36690</v>
      </c>
      <c r="BF2650" s="30">
        <v>53091</v>
      </c>
      <c r="BG2650" s="37" t="s">
        <v>4653</v>
      </c>
      <c r="BH2650" s="37" t="s">
        <v>4654</v>
      </c>
      <c r="BI2650" s="37" t="s">
        <v>4654</v>
      </c>
      <c r="BJ2650" s="138" t="e">
        <f>#N/A</f>
        <v>#N/A</v>
      </c>
      <c r="BK2650" s="138" t="e">
        <f>#N/A</f>
        <v>#N/A</v>
      </c>
      <c r="BL2650" s="138" t="e">
        <f>#N/A</f>
        <v>#N/A</v>
      </c>
      <c r="BM2650" s="138" t="e">
        <f>#N/A</f>
        <v>#N/A</v>
      </c>
      <c r="BN2650" s="26"/>
      <c r="BO2650" s="26"/>
      <c r="BP2650" s="26"/>
      <c r="BQ2650" s="38"/>
      <c r="BR2650" s="26"/>
      <c r="BS2650" s="26"/>
      <c r="BT2650" s="26"/>
      <c r="BU2650" s="26"/>
      <c r="BV2650" s="39"/>
    </row>
    <row r="2651" spans="1:74" ht="15" hidden="1" customHeight="1" thickBot="1">
      <c r="A2651" s="26">
        <v>2020</v>
      </c>
      <c r="B2651" s="67">
        <v>2647</v>
      </c>
      <c r="C2651" s="26" t="s">
        <v>129</v>
      </c>
      <c r="D2651" s="26" t="s">
        <v>4642</v>
      </c>
      <c r="E2651" s="26" t="s">
        <v>4643</v>
      </c>
      <c r="F2651" s="27">
        <v>44082</v>
      </c>
      <c r="G2651" s="67" t="s">
        <v>5195</v>
      </c>
      <c r="H2651" s="26" t="s">
        <v>4645</v>
      </c>
      <c r="I2651" s="26" t="s">
        <v>4645</v>
      </c>
      <c r="J2651" s="69" t="s">
        <v>4646</v>
      </c>
      <c r="K2651" s="26" t="s">
        <v>135</v>
      </c>
      <c r="L2651" s="26" t="s">
        <v>4647</v>
      </c>
      <c r="M2651" s="26" t="s">
        <v>137</v>
      </c>
      <c r="N2651" s="26" t="s">
        <v>138</v>
      </c>
      <c r="O2651" s="26" t="s">
        <v>138</v>
      </c>
      <c r="Q2651" s="30">
        <v>79</v>
      </c>
      <c r="R2651" s="30">
        <v>8640</v>
      </c>
      <c r="S2651" s="31" t="e">
        <f>#N/A</f>
        <v>#N/A</v>
      </c>
      <c r="T2651" s="30">
        <v>1750</v>
      </c>
      <c r="AB2651" s="33" t="e">
        <f>#N/A</f>
        <v>#N/A</v>
      </c>
      <c r="AC2651" s="30">
        <v>1400</v>
      </c>
      <c r="AD2651" s="30" t="e">
        <f>#N/A</f>
        <v>#N/A</v>
      </c>
      <c r="AE2651" s="34">
        <v>0.76260869565217393</v>
      </c>
      <c r="AG2651" s="30" t="e">
        <f>#N/A</f>
        <v>#N/A</v>
      </c>
      <c r="AH2651" s="30" t="e">
        <f>#N/A</f>
        <v>#N/A</v>
      </c>
      <c r="AI2651" s="30">
        <v>11938.5</v>
      </c>
      <c r="AJ2651" s="30">
        <v>11370</v>
      </c>
      <c r="AK2651" s="26" t="s">
        <v>139</v>
      </c>
      <c r="AL2651" s="26">
        <v>35</v>
      </c>
      <c r="AM2651" s="26" t="s">
        <v>5123</v>
      </c>
      <c r="AU2651" s="26" t="s">
        <v>5116</v>
      </c>
      <c r="AV2651" s="26" t="s">
        <v>4981</v>
      </c>
      <c r="AW2651" s="26" t="s">
        <v>5117</v>
      </c>
      <c r="BB2651" s="26" t="s">
        <v>4652</v>
      </c>
      <c r="BD2651" s="37">
        <v>44172</v>
      </c>
      <c r="BE2651" s="30">
        <v>36690</v>
      </c>
      <c r="BF2651" s="30">
        <v>53091</v>
      </c>
      <c r="BG2651" s="37" t="s">
        <v>4653</v>
      </c>
      <c r="BH2651" s="37" t="s">
        <v>4654</v>
      </c>
      <c r="BI2651" s="37" t="s">
        <v>4654</v>
      </c>
      <c r="BJ2651" s="138" t="e">
        <f>#N/A</f>
        <v>#N/A</v>
      </c>
      <c r="BK2651" s="138" t="e">
        <f>#N/A</f>
        <v>#N/A</v>
      </c>
      <c r="BL2651" s="138" t="e">
        <f>#N/A</f>
        <v>#N/A</v>
      </c>
      <c r="BM2651" s="138" t="e">
        <f>#N/A</f>
        <v>#N/A</v>
      </c>
      <c r="BN2651" s="26"/>
      <c r="BO2651" s="26"/>
      <c r="BP2651" s="26"/>
      <c r="BQ2651" s="38"/>
      <c r="BR2651" s="26"/>
      <c r="BS2651" s="26"/>
      <c r="BT2651" s="26"/>
      <c r="BU2651" s="26"/>
      <c r="BV2651" s="39"/>
    </row>
    <row r="2652" spans="1:74" ht="15" hidden="1" customHeight="1" thickBot="1">
      <c r="A2652" s="26">
        <v>2020</v>
      </c>
      <c r="B2652" s="67">
        <v>2648</v>
      </c>
      <c r="C2652" s="67" t="s">
        <v>129</v>
      </c>
      <c r="D2652" s="67" t="s">
        <v>4642</v>
      </c>
      <c r="E2652" s="67" t="s">
        <v>4643</v>
      </c>
      <c r="F2652" s="27">
        <v>44082</v>
      </c>
      <c r="G2652" s="67" t="s">
        <v>5196</v>
      </c>
      <c r="H2652" s="67" t="s">
        <v>4645</v>
      </c>
      <c r="I2652" s="67" t="s">
        <v>4645</v>
      </c>
      <c r="J2652" s="69" t="s">
        <v>4646</v>
      </c>
      <c r="K2652" s="67" t="s">
        <v>135</v>
      </c>
      <c r="L2652" s="67" t="s">
        <v>4647</v>
      </c>
      <c r="M2652" s="26" t="s">
        <v>137</v>
      </c>
      <c r="N2652" s="26" t="s">
        <v>138</v>
      </c>
      <c r="O2652" s="26" t="s">
        <v>138</v>
      </c>
      <c r="Q2652" s="30">
        <v>79</v>
      </c>
      <c r="R2652" s="30">
        <v>7300</v>
      </c>
      <c r="S2652" s="31" t="e">
        <f>#N/A</f>
        <v>#N/A</v>
      </c>
      <c r="T2652" s="30">
        <v>1170</v>
      </c>
      <c r="AB2652" s="33" t="e">
        <f>#N/A</f>
        <v>#N/A</v>
      </c>
      <c r="AC2652" s="30">
        <v>1400</v>
      </c>
      <c r="AD2652" s="30" t="e">
        <f>#N/A</f>
        <v>#N/A</v>
      </c>
      <c r="AE2652" s="34">
        <v>0.92</v>
      </c>
      <c r="AG2652" s="30" t="e">
        <f>#N/A</f>
        <v>#N/A</v>
      </c>
      <c r="AH2652" s="30" t="e">
        <f>#N/A</f>
        <v>#N/A</v>
      </c>
      <c r="AI2652" s="30">
        <v>10086.300000000001</v>
      </c>
      <c r="AJ2652" s="30">
        <v>9606</v>
      </c>
      <c r="AK2652" s="26" t="s">
        <v>139</v>
      </c>
      <c r="AL2652" s="26">
        <v>35</v>
      </c>
      <c r="AM2652" s="26" t="s">
        <v>5123</v>
      </c>
      <c r="AU2652" s="26" t="s">
        <v>5116</v>
      </c>
      <c r="AV2652" s="26" t="s">
        <v>4981</v>
      </c>
      <c r="AW2652" s="26" t="s">
        <v>5117</v>
      </c>
      <c r="BB2652" s="26" t="s">
        <v>4652</v>
      </c>
      <c r="BD2652" s="37">
        <v>44172</v>
      </c>
      <c r="BE2652" s="30">
        <v>36690</v>
      </c>
      <c r="BF2652" s="30">
        <v>53091</v>
      </c>
      <c r="BG2652" s="37" t="s">
        <v>4653</v>
      </c>
      <c r="BH2652" s="37" t="s">
        <v>4654</v>
      </c>
      <c r="BI2652" s="37" t="s">
        <v>4654</v>
      </c>
      <c r="BJ2652" s="138" t="e">
        <f>#N/A</f>
        <v>#N/A</v>
      </c>
      <c r="BK2652" s="138" t="e">
        <f>#N/A</f>
        <v>#N/A</v>
      </c>
      <c r="BL2652" s="138" t="e">
        <f>#N/A</f>
        <v>#N/A</v>
      </c>
      <c r="BM2652" s="138" t="e">
        <f>#N/A</f>
        <v>#N/A</v>
      </c>
      <c r="BN2652" s="26"/>
      <c r="BO2652" s="26"/>
      <c r="BP2652" s="26"/>
      <c r="BQ2652" s="38"/>
      <c r="BR2652" s="26"/>
      <c r="BS2652" s="26"/>
      <c r="BT2652" s="26"/>
      <c r="BU2652" s="26"/>
      <c r="BV2652" s="39"/>
    </row>
    <row r="2653" spans="1:74" ht="15" hidden="1" customHeight="1" thickBot="1">
      <c r="A2653" s="26">
        <v>2020</v>
      </c>
      <c r="B2653" s="67">
        <v>2649</v>
      </c>
      <c r="C2653" s="26" t="s">
        <v>129</v>
      </c>
      <c r="D2653" s="26" t="s">
        <v>4642</v>
      </c>
      <c r="E2653" s="26" t="s">
        <v>4643</v>
      </c>
      <c r="F2653" s="27">
        <v>44082</v>
      </c>
      <c r="G2653" s="67" t="s">
        <v>5197</v>
      </c>
      <c r="H2653" s="26" t="s">
        <v>4645</v>
      </c>
      <c r="I2653" s="26" t="s">
        <v>4645</v>
      </c>
      <c r="J2653" s="69" t="s">
        <v>4646</v>
      </c>
      <c r="K2653" s="26" t="s">
        <v>135</v>
      </c>
      <c r="L2653" s="26" t="s">
        <v>4647</v>
      </c>
      <c r="M2653" s="26" t="s">
        <v>137</v>
      </c>
      <c r="N2653" s="26" t="s">
        <v>138</v>
      </c>
      <c r="O2653" s="26" t="s">
        <v>138</v>
      </c>
      <c r="Q2653" s="30">
        <v>80</v>
      </c>
      <c r="R2653" s="30">
        <v>7270</v>
      </c>
      <c r="S2653" s="31" t="e">
        <f>#N/A</f>
        <v>#N/A</v>
      </c>
      <c r="T2653" s="30">
        <v>1360</v>
      </c>
      <c r="AB2653" s="33" t="e">
        <f>#N/A</f>
        <v>#N/A</v>
      </c>
      <c r="AC2653" s="30">
        <v>1400</v>
      </c>
      <c r="AD2653" s="30" t="e">
        <f>#N/A</f>
        <v>#N/A</v>
      </c>
      <c r="AE2653" s="34">
        <v>0.91617021276595745</v>
      </c>
      <c r="AG2653" s="30" t="e">
        <f>#N/A</f>
        <v>#N/A</v>
      </c>
      <c r="AH2653" s="30" t="e">
        <f>#N/A</f>
        <v>#N/A</v>
      </c>
      <c r="AI2653" s="30">
        <v>10045.35</v>
      </c>
      <c r="AJ2653" s="30">
        <v>9567</v>
      </c>
      <c r="AK2653" s="26" t="s">
        <v>139</v>
      </c>
      <c r="AL2653" s="26">
        <v>35</v>
      </c>
      <c r="AM2653" s="26" t="s">
        <v>5123</v>
      </c>
      <c r="AU2653" s="26" t="s">
        <v>5116</v>
      </c>
      <c r="AV2653" s="26" t="s">
        <v>4981</v>
      </c>
      <c r="AW2653" s="26" t="s">
        <v>5117</v>
      </c>
      <c r="BB2653" s="26" t="s">
        <v>4652</v>
      </c>
      <c r="BD2653" s="37">
        <v>44172</v>
      </c>
      <c r="BE2653" s="30">
        <v>36690</v>
      </c>
      <c r="BF2653" s="30">
        <v>53091</v>
      </c>
      <c r="BG2653" s="37" t="s">
        <v>4653</v>
      </c>
      <c r="BH2653" s="37" t="s">
        <v>4654</v>
      </c>
      <c r="BI2653" s="37" t="s">
        <v>4654</v>
      </c>
      <c r="BJ2653" s="138" t="e">
        <f>#N/A</f>
        <v>#N/A</v>
      </c>
      <c r="BK2653" s="138" t="e">
        <f>#N/A</f>
        <v>#N/A</v>
      </c>
      <c r="BL2653" s="138" t="e">
        <f>#N/A</f>
        <v>#N/A</v>
      </c>
      <c r="BM2653" s="138" t="e">
        <f>#N/A</f>
        <v>#N/A</v>
      </c>
      <c r="BN2653" s="26"/>
      <c r="BO2653" s="26"/>
      <c r="BP2653" s="26"/>
      <c r="BQ2653" s="38"/>
      <c r="BR2653" s="26"/>
      <c r="BS2653" s="26"/>
      <c r="BT2653" s="26"/>
      <c r="BU2653" s="26"/>
      <c r="BV2653" s="39"/>
    </row>
    <row r="2654" spans="1:74" ht="15" hidden="1" customHeight="1" thickBot="1">
      <c r="A2654" s="26">
        <v>2020</v>
      </c>
      <c r="B2654" s="67">
        <v>2650</v>
      </c>
      <c r="C2654" s="67" t="s">
        <v>129</v>
      </c>
      <c r="D2654" s="67" t="s">
        <v>4642</v>
      </c>
      <c r="E2654" s="67" t="s">
        <v>4643</v>
      </c>
      <c r="F2654" s="27">
        <v>44082</v>
      </c>
      <c r="G2654" s="67" t="s">
        <v>5198</v>
      </c>
      <c r="H2654" s="67" t="s">
        <v>4645</v>
      </c>
      <c r="I2654" s="67" t="s">
        <v>4645</v>
      </c>
      <c r="J2654" s="69" t="s">
        <v>4646</v>
      </c>
      <c r="K2654" s="67" t="s">
        <v>135</v>
      </c>
      <c r="L2654" s="67" t="s">
        <v>4647</v>
      </c>
      <c r="M2654" s="26" t="s">
        <v>137</v>
      </c>
      <c r="N2654" s="26" t="s">
        <v>138</v>
      </c>
      <c r="O2654" s="26" t="s">
        <v>138</v>
      </c>
      <c r="Q2654" s="30">
        <v>78</v>
      </c>
      <c r="R2654" s="30">
        <v>6650</v>
      </c>
      <c r="S2654" s="31" t="e">
        <f>#N/A</f>
        <v>#N/A</v>
      </c>
      <c r="T2654" s="30">
        <v>1162</v>
      </c>
      <c r="AB2654" s="33" t="e">
        <f>#N/A</f>
        <v>#N/A</v>
      </c>
      <c r="AC2654" s="30">
        <v>1400</v>
      </c>
      <c r="AD2654" s="30" t="e">
        <f>#N/A</f>
        <v>#N/A</v>
      </c>
      <c r="AE2654" s="34">
        <v>0.85</v>
      </c>
      <c r="AG2654" s="30" t="e">
        <f>#N/A</f>
        <v>#N/A</v>
      </c>
      <c r="AH2654" s="30" t="e">
        <f>#N/A</f>
        <v>#N/A</v>
      </c>
      <c r="AI2654" s="30">
        <v>9188.5500000000011</v>
      </c>
      <c r="AJ2654" s="30">
        <v>8751</v>
      </c>
      <c r="AK2654" s="26" t="s">
        <v>139</v>
      </c>
      <c r="AL2654" s="26">
        <v>35</v>
      </c>
      <c r="AM2654" s="26" t="s">
        <v>5123</v>
      </c>
      <c r="AU2654" s="26" t="s">
        <v>5116</v>
      </c>
      <c r="AV2654" s="26" t="s">
        <v>4981</v>
      </c>
      <c r="AW2654" s="26" t="s">
        <v>5117</v>
      </c>
      <c r="BB2654" s="26" t="s">
        <v>4652</v>
      </c>
      <c r="BD2654" s="37">
        <v>44172</v>
      </c>
      <c r="BE2654" s="30">
        <v>36690</v>
      </c>
      <c r="BF2654" s="30">
        <v>53091</v>
      </c>
      <c r="BG2654" s="37" t="s">
        <v>4653</v>
      </c>
      <c r="BH2654" s="37" t="s">
        <v>4654</v>
      </c>
      <c r="BI2654" s="37" t="s">
        <v>4654</v>
      </c>
      <c r="BJ2654" s="138" t="e">
        <f>#N/A</f>
        <v>#N/A</v>
      </c>
      <c r="BK2654" s="138" t="e">
        <f>#N/A</f>
        <v>#N/A</v>
      </c>
      <c r="BL2654" s="138" t="e">
        <f>#N/A</f>
        <v>#N/A</v>
      </c>
      <c r="BM2654" s="138" t="e">
        <f>#N/A</f>
        <v>#N/A</v>
      </c>
      <c r="BN2654" s="26"/>
      <c r="BO2654" s="26"/>
      <c r="BP2654" s="26"/>
      <c r="BQ2654" s="38"/>
      <c r="BR2654" s="26"/>
      <c r="BS2654" s="26"/>
      <c r="BT2654" s="26"/>
      <c r="BU2654" s="26"/>
      <c r="BV2654" s="39"/>
    </row>
    <row r="2655" spans="1:74" ht="15" hidden="1" customHeight="1" thickBot="1">
      <c r="A2655" s="26">
        <v>2020</v>
      </c>
      <c r="B2655" s="67">
        <v>2651</v>
      </c>
      <c r="C2655" s="26" t="s">
        <v>129</v>
      </c>
      <c r="D2655" s="26" t="s">
        <v>4642</v>
      </c>
      <c r="E2655" s="26" t="s">
        <v>4643</v>
      </c>
      <c r="F2655" s="27">
        <v>44082</v>
      </c>
      <c r="G2655" s="67" t="s">
        <v>5199</v>
      </c>
      <c r="H2655" s="26" t="s">
        <v>4645</v>
      </c>
      <c r="I2655" s="26" t="s">
        <v>4645</v>
      </c>
      <c r="J2655" s="69" t="s">
        <v>4646</v>
      </c>
      <c r="K2655" s="26" t="s">
        <v>135</v>
      </c>
      <c r="L2655" s="26" t="s">
        <v>4647</v>
      </c>
      <c r="M2655" s="26" t="s">
        <v>137</v>
      </c>
      <c r="N2655" s="26" t="s">
        <v>138</v>
      </c>
      <c r="O2655" s="26" t="s">
        <v>138</v>
      </c>
      <c r="Q2655" s="30">
        <v>94</v>
      </c>
      <c r="R2655" s="30">
        <v>10350</v>
      </c>
      <c r="S2655" s="31" t="e">
        <f>#N/A</f>
        <v>#N/A</v>
      </c>
      <c r="T2655" s="30">
        <v>1890</v>
      </c>
      <c r="AB2655" s="33" t="e">
        <f>#N/A</f>
        <v>#N/A</v>
      </c>
      <c r="AC2655" s="30">
        <v>1400</v>
      </c>
      <c r="AD2655" s="30" t="e">
        <f>#N/A</f>
        <v>#N/A</v>
      </c>
      <c r="AE2655" s="34">
        <v>0.8456716417910447</v>
      </c>
      <c r="AG2655" s="30" t="e">
        <f>#N/A</f>
        <v>#N/A</v>
      </c>
      <c r="AH2655" s="30" t="e">
        <f>#N/A</f>
        <v>#N/A</v>
      </c>
      <c r="AI2655" s="30">
        <v>14301</v>
      </c>
      <c r="AJ2655" s="30">
        <v>13620</v>
      </c>
      <c r="AK2655" s="26" t="s">
        <v>139</v>
      </c>
      <c r="AL2655" s="26">
        <v>35</v>
      </c>
      <c r="AM2655" s="26" t="s">
        <v>5123</v>
      </c>
      <c r="AU2655" s="26" t="s">
        <v>5116</v>
      </c>
      <c r="AV2655" s="26" t="s">
        <v>4981</v>
      </c>
      <c r="AW2655" s="26" t="s">
        <v>5117</v>
      </c>
      <c r="BB2655" s="26" t="s">
        <v>4652</v>
      </c>
      <c r="BD2655" s="37">
        <v>44172</v>
      </c>
      <c r="BE2655" s="30">
        <v>36690</v>
      </c>
      <c r="BF2655" s="30">
        <v>53091</v>
      </c>
      <c r="BG2655" s="37" t="s">
        <v>4653</v>
      </c>
      <c r="BH2655" s="37" t="s">
        <v>4654</v>
      </c>
      <c r="BI2655" s="37" t="s">
        <v>4654</v>
      </c>
      <c r="BJ2655" s="138" t="e">
        <f>#N/A</f>
        <v>#N/A</v>
      </c>
      <c r="BK2655" s="138" t="e">
        <f>#N/A</f>
        <v>#N/A</v>
      </c>
      <c r="BL2655" s="138" t="e">
        <f>#N/A</f>
        <v>#N/A</v>
      </c>
      <c r="BM2655" s="138" t="e">
        <f>#N/A</f>
        <v>#N/A</v>
      </c>
      <c r="BN2655" s="26"/>
      <c r="BO2655" s="26"/>
      <c r="BP2655" s="26"/>
      <c r="BQ2655" s="38"/>
      <c r="BR2655" s="26"/>
      <c r="BS2655" s="26"/>
      <c r="BT2655" s="26"/>
      <c r="BU2655" s="26"/>
      <c r="BV2655" s="39"/>
    </row>
    <row r="2656" spans="1:74" ht="15" hidden="1" customHeight="1" thickBot="1">
      <c r="A2656" s="26">
        <v>2020</v>
      </c>
      <c r="B2656" s="67">
        <v>2652</v>
      </c>
      <c r="C2656" s="67" t="s">
        <v>129</v>
      </c>
      <c r="D2656" s="67" t="s">
        <v>4642</v>
      </c>
      <c r="E2656" s="67" t="s">
        <v>4643</v>
      </c>
      <c r="F2656" s="27">
        <v>44082</v>
      </c>
      <c r="G2656" s="67" t="s">
        <v>5200</v>
      </c>
      <c r="H2656" s="67" t="s">
        <v>4645</v>
      </c>
      <c r="I2656" s="67" t="s">
        <v>4645</v>
      </c>
      <c r="J2656" s="69" t="s">
        <v>4646</v>
      </c>
      <c r="K2656" s="67" t="s">
        <v>135</v>
      </c>
      <c r="L2656" s="67" t="s">
        <v>4647</v>
      </c>
      <c r="M2656" s="26" t="s">
        <v>137</v>
      </c>
      <c r="N2656" s="26" t="s">
        <v>138</v>
      </c>
      <c r="O2656" s="26" t="s">
        <v>138</v>
      </c>
      <c r="Q2656" s="30">
        <v>79</v>
      </c>
      <c r="R2656" s="30">
        <v>7800</v>
      </c>
      <c r="S2656" s="31" t="e">
        <f>#N/A</f>
        <v>#N/A</v>
      </c>
      <c r="T2656" s="30">
        <v>1505</v>
      </c>
      <c r="AB2656" s="33" t="e">
        <f>#N/A</f>
        <v>#N/A</v>
      </c>
      <c r="AC2656" s="30">
        <v>1400</v>
      </c>
      <c r="AD2656" s="30" t="e">
        <f>#N/A</f>
        <v>#N/A</v>
      </c>
      <c r="AE2656" s="34">
        <v>0.67</v>
      </c>
      <c r="AG2656" s="30" t="e">
        <f>#N/A</f>
        <v>#N/A</v>
      </c>
      <c r="AH2656" s="30" t="e">
        <f>#N/A</f>
        <v>#N/A</v>
      </c>
      <c r="AI2656" s="30">
        <v>10777.2</v>
      </c>
      <c r="AJ2656" s="30">
        <v>10264</v>
      </c>
      <c r="AK2656" s="26" t="s">
        <v>139</v>
      </c>
      <c r="AL2656" s="26">
        <v>35</v>
      </c>
      <c r="AM2656" s="26" t="s">
        <v>5123</v>
      </c>
      <c r="AU2656" s="26" t="s">
        <v>5116</v>
      </c>
      <c r="AV2656" s="26" t="s">
        <v>4981</v>
      </c>
      <c r="AW2656" s="26" t="s">
        <v>5117</v>
      </c>
      <c r="BB2656" s="26" t="s">
        <v>4652</v>
      </c>
      <c r="BD2656" s="37">
        <v>44172</v>
      </c>
      <c r="BE2656" s="30">
        <v>36690</v>
      </c>
      <c r="BF2656" s="30">
        <v>53091</v>
      </c>
      <c r="BG2656" s="37" t="s">
        <v>4653</v>
      </c>
      <c r="BH2656" s="37" t="s">
        <v>4654</v>
      </c>
      <c r="BI2656" s="37" t="s">
        <v>4654</v>
      </c>
      <c r="BJ2656" s="138" t="e">
        <f>#N/A</f>
        <v>#N/A</v>
      </c>
      <c r="BK2656" s="138" t="e">
        <f>#N/A</f>
        <v>#N/A</v>
      </c>
      <c r="BL2656" s="138" t="e">
        <f>#N/A</f>
        <v>#N/A</v>
      </c>
      <c r="BM2656" s="138" t="e">
        <f>#N/A</f>
        <v>#N/A</v>
      </c>
      <c r="BN2656" s="26"/>
      <c r="BO2656" s="26"/>
      <c r="BP2656" s="26"/>
      <c r="BQ2656" s="38"/>
      <c r="BR2656" s="26"/>
      <c r="BS2656" s="26"/>
      <c r="BT2656" s="26"/>
      <c r="BU2656" s="26"/>
      <c r="BV2656" s="39"/>
    </row>
    <row r="2657" spans="1:74" ht="15" hidden="1" customHeight="1" thickBot="1">
      <c r="A2657" s="26">
        <v>2020</v>
      </c>
      <c r="B2657" s="67">
        <v>2653</v>
      </c>
      <c r="C2657" s="26" t="s">
        <v>129</v>
      </c>
      <c r="D2657" s="26" t="s">
        <v>4642</v>
      </c>
      <c r="E2657" s="26" t="s">
        <v>4643</v>
      </c>
      <c r="F2657" s="27">
        <v>44082</v>
      </c>
      <c r="G2657" s="67" t="s">
        <v>5201</v>
      </c>
      <c r="H2657" s="26" t="s">
        <v>4645</v>
      </c>
      <c r="I2657" s="26" t="s">
        <v>4645</v>
      </c>
      <c r="J2657" s="69" t="s">
        <v>4646</v>
      </c>
      <c r="K2657" s="26" t="s">
        <v>135</v>
      </c>
      <c r="L2657" s="26" t="s">
        <v>4647</v>
      </c>
      <c r="M2657" s="26" t="s">
        <v>137</v>
      </c>
      <c r="N2657" s="26" t="s">
        <v>138</v>
      </c>
      <c r="O2657" s="26" t="s">
        <v>138</v>
      </c>
      <c r="Q2657" s="30">
        <v>75</v>
      </c>
      <c r="R2657" s="30">
        <v>6050</v>
      </c>
      <c r="S2657" s="31" t="e">
        <f>#N/A</f>
        <v>#N/A</v>
      </c>
      <c r="T2657" s="30">
        <v>1155</v>
      </c>
      <c r="AB2657" s="33" t="e">
        <f>#N/A</f>
        <v>#N/A</v>
      </c>
      <c r="AC2657" s="30">
        <v>1400</v>
      </c>
      <c r="AD2657" s="30" t="e">
        <f>#N/A</f>
        <v>#N/A</v>
      </c>
      <c r="AE2657" s="34">
        <v>0.6709090909090909</v>
      </c>
      <c r="AG2657" s="30" t="e">
        <f>#N/A</f>
        <v>#N/A</v>
      </c>
      <c r="AH2657" s="30" t="e">
        <f>#N/A</f>
        <v>#N/A</v>
      </c>
      <c r="AI2657" s="30">
        <v>8359.0500000000011</v>
      </c>
      <c r="AJ2657" s="30">
        <v>7961</v>
      </c>
      <c r="AK2657" s="26" t="s">
        <v>139</v>
      </c>
      <c r="AL2657" s="26">
        <v>35</v>
      </c>
      <c r="AM2657" s="26" t="s">
        <v>5123</v>
      </c>
      <c r="AU2657" s="26" t="s">
        <v>5116</v>
      </c>
      <c r="AV2657" s="26" t="s">
        <v>4981</v>
      </c>
      <c r="AW2657" s="26" t="s">
        <v>5117</v>
      </c>
      <c r="BB2657" s="26" t="s">
        <v>4652</v>
      </c>
      <c r="BD2657" s="37">
        <v>44172</v>
      </c>
      <c r="BE2657" s="30">
        <v>36690</v>
      </c>
      <c r="BF2657" s="30">
        <v>53091</v>
      </c>
      <c r="BG2657" s="37" t="s">
        <v>4653</v>
      </c>
      <c r="BH2657" s="37" t="s">
        <v>4654</v>
      </c>
      <c r="BI2657" s="37" t="s">
        <v>4654</v>
      </c>
      <c r="BJ2657" s="138" t="e">
        <f>#N/A</f>
        <v>#N/A</v>
      </c>
      <c r="BK2657" s="138" t="e">
        <f>#N/A</f>
        <v>#N/A</v>
      </c>
      <c r="BL2657" s="138" t="e">
        <f>#N/A</f>
        <v>#N/A</v>
      </c>
      <c r="BM2657" s="138" t="e">
        <f>#N/A</f>
        <v>#N/A</v>
      </c>
      <c r="BN2657" s="26"/>
      <c r="BO2657" s="26"/>
      <c r="BP2657" s="26"/>
      <c r="BQ2657" s="38"/>
      <c r="BR2657" s="26"/>
      <c r="BS2657" s="26"/>
      <c r="BT2657" s="26"/>
      <c r="BU2657" s="26"/>
      <c r="BV2657" s="39"/>
    </row>
    <row r="2658" spans="1:74" ht="15" hidden="1" customHeight="1" thickBot="1">
      <c r="A2658" s="26">
        <v>2020</v>
      </c>
      <c r="B2658" s="67">
        <v>2654</v>
      </c>
      <c r="C2658" s="67" t="s">
        <v>129</v>
      </c>
      <c r="D2658" s="67" t="s">
        <v>4642</v>
      </c>
      <c r="E2658" s="67" t="s">
        <v>4643</v>
      </c>
      <c r="F2658" s="27">
        <v>44082</v>
      </c>
      <c r="G2658" s="67" t="s">
        <v>5202</v>
      </c>
      <c r="H2658" s="67" t="s">
        <v>4645</v>
      </c>
      <c r="I2658" s="67" t="s">
        <v>4645</v>
      </c>
      <c r="J2658" s="69" t="s">
        <v>4646</v>
      </c>
      <c r="K2658" s="67" t="s">
        <v>135</v>
      </c>
      <c r="L2658" s="67" t="s">
        <v>4647</v>
      </c>
      <c r="M2658" s="26" t="s">
        <v>137</v>
      </c>
      <c r="N2658" s="26" t="s">
        <v>138</v>
      </c>
      <c r="O2658" s="26" t="s">
        <v>138</v>
      </c>
      <c r="Q2658" s="30">
        <v>78</v>
      </c>
      <c r="R2658" s="30">
        <v>7150</v>
      </c>
      <c r="S2658" s="31" t="e">
        <f>#N/A</f>
        <v>#N/A</v>
      </c>
      <c r="T2658" s="30">
        <v>1295</v>
      </c>
      <c r="AB2658" s="33" t="e">
        <f>#N/A</f>
        <v>#N/A</v>
      </c>
      <c r="AC2658" s="30">
        <v>1400</v>
      </c>
      <c r="AD2658" s="30" t="e">
        <f>#N/A</f>
        <v>#N/A</v>
      </c>
      <c r="AE2658" s="34">
        <v>0.74</v>
      </c>
      <c r="AG2658" s="30" t="e">
        <f>#N/A</f>
        <v>#N/A</v>
      </c>
      <c r="AH2658" s="30" t="e">
        <f>#N/A</f>
        <v>#N/A</v>
      </c>
      <c r="AI2658" s="30">
        <v>9879.4500000000007</v>
      </c>
      <c r="AJ2658" s="30">
        <v>9409</v>
      </c>
      <c r="AK2658" s="26" t="s">
        <v>139</v>
      </c>
      <c r="AL2658" s="26">
        <v>35</v>
      </c>
      <c r="AM2658" s="26" t="s">
        <v>5123</v>
      </c>
      <c r="AU2658" s="26" t="s">
        <v>5116</v>
      </c>
      <c r="AV2658" s="26" t="s">
        <v>4981</v>
      </c>
      <c r="AW2658" s="26" t="s">
        <v>5117</v>
      </c>
      <c r="BB2658" s="26" t="s">
        <v>4652</v>
      </c>
      <c r="BD2658" s="37">
        <v>44172</v>
      </c>
      <c r="BE2658" s="30">
        <v>36690</v>
      </c>
      <c r="BF2658" s="30">
        <v>53091</v>
      </c>
      <c r="BG2658" s="37" t="s">
        <v>4653</v>
      </c>
      <c r="BH2658" s="37" t="s">
        <v>4654</v>
      </c>
      <c r="BI2658" s="37" t="s">
        <v>4654</v>
      </c>
      <c r="BJ2658" s="138" t="e">
        <f>#N/A</f>
        <v>#N/A</v>
      </c>
      <c r="BK2658" s="138" t="e">
        <f>#N/A</f>
        <v>#N/A</v>
      </c>
      <c r="BL2658" s="138" t="e">
        <f>#N/A</f>
        <v>#N/A</v>
      </c>
      <c r="BM2658" s="138" t="e">
        <f>#N/A</f>
        <v>#N/A</v>
      </c>
      <c r="BN2658" s="26"/>
      <c r="BO2658" s="26"/>
      <c r="BP2658" s="26"/>
      <c r="BQ2658" s="38"/>
      <c r="BR2658" s="26"/>
      <c r="BS2658" s="26"/>
      <c r="BT2658" s="26"/>
      <c r="BU2658" s="26"/>
      <c r="BV2658" s="39"/>
    </row>
    <row r="2659" spans="1:74" ht="15" hidden="1" customHeight="1" thickBot="1">
      <c r="A2659" s="26">
        <v>2020</v>
      </c>
      <c r="B2659" s="67">
        <v>2655</v>
      </c>
      <c r="C2659" s="26" t="s">
        <v>129</v>
      </c>
      <c r="D2659" s="26" t="s">
        <v>4642</v>
      </c>
      <c r="E2659" s="26" t="s">
        <v>4643</v>
      </c>
      <c r="F2659" s="27">
        <v>44082</v>
      </c>
      <c r="G2659" s="67" t="s">
        <v>5203</v>
      </c>
      <c r="H2659" s="26" t="s">
        <v>4645</v>
      </c>
      <c r="I2659" s="26" t="s">
        <v>4645</v>
      </c>
      <c r="J2659" s="69" t="s">
        <v>4646</v>
      </c>
      <c r="K2659" s="26" t="s">
        <v>135</v>
      </c>
      <c r="L2659" s="26" t="s">
        <v>4647</v>
      </c>
      <c r="M2659" s="26" t="s">
        <v>137</v>
      </c>
      <c r="N2659" s="26" t="s">
        <v>138</v>
      </c>
      <c r="O2659" s="26" t="s">
        <v>138</v>
      </c>
      <c r="Q2659" s="30">
        <v>84</v>
      </c>
      <c r="R2659" s="30">
        <v>8900</v>
      </c>
      <c r="S2659" s="31" t="e">
        <f>#N/A</f>
        <v>#N/A</v>
      </c>
      <c r="T2659" s="30">
        <v>1885</v>
      </c>
      <c r="AB2659" s="33" t="e">
        <f>#N/A</f>
        <v>#N/A</v>
      </c>
      <c r="AC2659" s="30">
        <v>1400</v>
      </c>
      <c r="AD2659" s="30" t="e">
        <f>#N/A</f>
        <v>#N/A</v>
      </c>
      <c r="AE2659" s="34">
        <v>0.74470588235294111</v>
      </c>
      <c r="AG2659" s="30" t="e">
        <f>#N/A</f>
        <v>#N/A</v>
      </c>
      <c r="AH2659" s="30" t="e">
        <f>#N/A</f>
        <v>#N/A</v>
      </c>
      <c r="AI2659" s="30">
        <v>12297.6</v>
      </c>
      <c r="AJ2659" s="30">
        <v>11712</v>
      </c>
      <c r="AK2659" s="26" t="s">
        <v>139</v>
      </c>
      <c r="AL2659" s="26">
        <v>35</v>
      </c>
      <c r="AM2659" s="26" t="s">
        <v>5123</v>
      </c>
      <c r="AU2659" s="26" t="s">
        <v>5116</v>
      </c>
      <c r="AV2659" s="26" t="s">
        <v>4981</v>
      </c>
      <c r="AW2659" s="26" t="s">
        <v>5117</v>
      </c>
      <c r="BB2659" s="26" t="s">
        <v>4652</v>
      </c>
      <c r="BD2659" s="37">
        <v>44172</v>
      </c>
      <c r="BE2659" s="30">
        <v>36690</v>
      </c>
      <c r="BF2659" s="30">
        <v>53091</v>
      </c>
      <c r="BG2659" s="37" t="s">
        <v>4653</v>
      </c>
      <c r="BH2659" s="37" t="s">
        <v>4654</v>
      </c>
      <c r="BI2659" s="37" t="s">
        <v>4654</v>
      </c>
      <c r="BJ2659" s="138" t="e">
        <f>#N/A</f>
        <v>#N/A</v>
      </c>
      <c r="BK2659" s="138" t="e">
        <f>#N/A</f>
        <v>#N/A</v>
      </c>
      <c r="BL2659" s="138" t="e">
        <f>#N/A</f>
        <v>#N/A</v>
      </c>
      <c r="BM2659" s="138" t="e">
        <f>#N/A</f>
        <v>#N/A</v>
      </c>
      <c r="BN2659" s="26"/>
      <c r="BO2659" s="26"/>
      <c r="BP2659" s="26"/>
      <c r="BQ2659" s="38"/>
      <c r="BR2659" s="26"/>
      <c r="BS2659" s="26"/>
      <c r="BT2659" s="26"/>
      <c r="BU2659" s="26"/>
      <c r="BV2659" s="39"/>
    </row>
    <row r="2660" spans="1:74" ht="15" hidden="1" customHeight="1" thickBot="1">
      <c r="A2660" s="26">
        <v>2020</v>
      </c>
      <c r="B2660" s="67">
        <v>2656</v>
      </c>
      <c r="C2660" s="67" t="s">
        <v>129</v>
      </c>
      <c r="D2660" s="67" t="s">
        <v>4642</v>
      </c>
      <c r="E2660" s="67" t="s">
        <v>4643</v>
      </c>
      <c r="F2660" s="27">
        <v>44082</v>
      </c>
      <c r="G2660" s="67" t="s">
        <v>5204</v>
      </c>
      <c r="H2660" s="67" t="s">
        <v>4645</v>
      </c>
      <c r="I2660" s="67" t="s">
        <v>4645</v>
      </c>
      <c r="J2660" s="69" t="s">
        <v>4646</v>
      </c>
      <c r="K2660" s="67" t="s">
        <v>135</v>
      </c>
      <c r="L2660" s="67" t="s">
        <v>4647</v>
      </c>
      <c r="M2660" s="26" t="s">
        <v>137</v>
      </c>
      <c r="N2660" s="26" t="s">
        <v>138</v>
      </c>
      <c r="O2660" s="26" t="s">
        <v>138</v>
      </c>
      <c r="Q2660" s="30">
        <v>76</v>
      </c>
      <c r="R2660" s="30">
        <v>5480</v>
      </c>
      <c r="S2660" s="31" t="e">
        <f>#N/A</f>
        <v>#N/A</v>
      </c>
      <c r="T2660" s="30">
        <v>1045</v>
      </c>
      <c r="AB2660" s="33" t="e">
        <f>#N/A</f>
        <v>#N/A</v>
      </c>
      <c r="AC2660" s="30">
        <v>1400</v>
      </c>
      <c r="AD2660" s="30" t="e">
        <f>#N/A</f>
        <v>#N/A</v>
      </c>
      <c r="AE2660" s="34">
        <v>0.76</v>
      </c>
      <c r="AG2660" s="30" t="e">
        <f>#N/A</f>
        <v>#N/A</v>
      </c>
      <c r="AH2660" s="30" t="e">
        <f>#N/A</f>
        <v>#N/A</v>
      </c>
      <c r="AI2660" s="30">
        <v>7571.55</v>
      </c>
      <c r="AJ2660" s="30">
        <v>7211</v>
      </c>
      <c r="AK2660" s="26" t="s">
        <v>139</v>
      </c>
      <c r="AL2660" s="26">
        <v>35</v>
      </c>
      <c r="AM2660" s="26" t="s">
        <v>5123</v>
      </c>
      <c r="AU2660" s="26" t="s">
        <v>5116</v>
      </c>
      <c r="AV2660" s="26" t="s">
        <v>4981</v>
      </c>
      <c r="AW2660" s="26" t="s">
        <v>5117</v>
      </c>
      <c r="BB2660" s="26" t="s">
        <v>4652</v>
      </c>
      <c r="BD2660" s="37">
        <v>44172</v>
      </c>
      <c r="BE2660" s="30">
        <v>36690</v>
      </c>
      <c r="BF2660" s="30">
        <v>53091</v>
      </c>
      <c r="BG2660" s="37" t="s">
        <v>4653</v>
      </c>
      <c r="BH2660" s="37" t="s">
        <v>4654</v>
      </c>
      <c r="BI2660" s="37" t="s">
        <v>4654</v>
      </c>
      <c r="BJ2660" s="138" t="e">
        <f>#N/A</f>
        <v>#N/A</v>
      </c>
      <c r="BK2660" s="138" t="e">
        <f>#N/A</f>
        <v>#N/A</v>
      </c>
      <c r="BL2660" s="138" t="e">
        <f>#N/A</f>
        <v>#N/A</v>
      </c>
      <c r="BM2660" s="138" t="e">
        <f>#N/A</f>
        <v>#N/A</v>
      </c>
      <c r="BN2660" s="26"/>
      <c r="BO2660" s="26"/>
      <c r="BP2660" s="26"/>
      <c r="BQ2660" s="38"/>
      <c r="BR2660" s="26"/>
      <c r="BS2660" s="26"/>
      <c r="BT2660" s="26"/>
      <c r="BU2660" s="26"/>
      <c r="BV2660" s="39"/>
    </row>
    <row r="2661" spans="1:74" ht="15" hidden="1" customHeight="1" thickBot="1">
      <c r="A2661" s="26">
        <v>2020</v>
      </c>
      <c r="B2661" s="67">
        <v>2657</v>
      </c>
      <c r="C2661" s="26" t="s">
        <v>129</v>
      </c>
      <c r="D2661" s="26" t="s">
        <v>4642</v>
      </c>
      <c r="E2661" s="26" t="s">
        <v>4643</v>
      </c>
      <c r="F2661" s="27">
        <v>44082</v>
      </c>
      <c r="G2661" s="67" t="s">
        <v>5205</v>
      </c>
      <c r="H2661" s="26" t="s">
        <v>4645</v>
      </c>
      <c r="I2661" s="26" t="s">
        <v>4645</v>
      </c>
      <c r="J2661" s="69" t="s">
        <v>4646</v>
      </c>
      <c r="K2661" s="26" t="s">
        <v>135</v>
      </c>
      <c r="L2661" s="26" t="s">
        <v>4647</v>
      </c>
      <c r="M2661" s="26" t="s">
        <v>137</v>
      </c>
      <c r="N2661" s="26" t="s">
        <v>138</v>
      </c>
      <c r="O2661" s="26" t="s">
        <v>138</v>
      </c>
      <c r="Q2661" s="30">
        <v>76</v>
      </c>
      <c r="R2661" s="30">
        <v>7130</v>
      </c>
      <c r="S2661" s="31" t="e">
        <f>#N/A</f>
        <v>#N/A</v>
      </c>
      <c r="T2661" s="30">
        <v>1515</v>
      </c>
      <c r="AB2661" s="33" t="e">
        <f>#N/A</f>
        <v>#N/A</v>
      </c>
      <c r="AC2661" s="30">
        <v>1400</v>
      </c>
      <c r="AD2661" s="30" t="e">
        <f>#N/A</f>
        <v>#N/A</v>
      </c>
      <c r="AE2661" s="34">
        <v>0.75777777777777777</v>
      </c>
      <c r="AG2661" s="30" t="e">
        <f>#N/A</f>
        <v>#N/A</v>
      </c>
      <c r="AH2661" s="30" t="e">
        <f>#N/A</f>
        <v>#N/A</v>
      </c>
      <c r="AI2661" s="30">
        <v>9852.15</v>
      </c>
      <c r="AJ2661" s="30">
        <v>9383</v>
      </c>
      <c r="AK2661" s="26" t="s">
        <v>139</v>
      </c>
      <c r="AL2661" s="26">
        <v>35</v>
      </c>
      <c r="AM2661" s="26" t="s">
        <v>5123</v>
      </c>
      <c r="AU2661" s="26" t="s">
        <v>5116</v>
      </c>
      <c r="AV2661" s="26" t="s">
        <v>4981</v>
      </c>
      <c r="AW2661" s="26" t="s">
        <v>5117</v>
      </c>
      <c r="BB2661" s="26" t="s">
        <v>4652</v>
      </c>
      <c r="BD2661" s="37">
        <v>44172</v>
      </c>
      <c r="BE2661" s="30">
        <v>36690</v>
      </c>
      <c r="BF2661" s="30">
        <v>53091</v>
      </c>
      <c r="BG2661" s="37" t="s">
        <v>4653</v>
      </c>
      <c r="BH2661" s="37" t="s">
        <v>4654</v>
      </c>
      <c r="BI2661" s="37" t="s">
        <v>4654</v>
      </c>
      <c r="BJ2661" s="138" t="e">
        <f>#N/A</f>
        <v>#N/A</v>
      </c>
      <c r="BK2661" s="138" t="e">
        <f>#N/A</f>
        <v>#N/A</v>
      </c>
      <c r="BL2661" s="138" t="e">
        <f>#N/A</f>
        <v>#N/A</v>
      </c>
      <c r="BM2661" s="138" t="e">
        <f>#N/A</f>
        <v>#N/A</v>
      </c>
      <c r="BN2661" s="26"/>
      <c r="BO2661" s="26"/>
      <c r="BP2661" s="26"/>
      <c r="BQ2661" s="38"/>
      <c r="BR2661" s="26"/>
      <c r="BS2661" s="26"/>
      <c r="BT2661" s="26"/>
      <c r="BU2661" s="26"/>
      <c r="BV2661" s="39"/>
    </row>
    <row r="2662" spans="1:74" ht="15" hidden="1" customHeight="1" thickBot="1">
      <c r="A2662" s="26">
        <v>2020</v>
      </c>
      <c r="B2662" s="67">
        <v>2658</v>
      </c>
      <c r="C2662" s="67" t="s">
        <v>129</v>
      </c>
      <c r="D2662" s="67" t="s">
        <v>4642</v>
      </c>
      <c r="E2662" s="67" t="s">
        <v>4643</v>
      </c>
      <c r="F2662" s="27">
        <v>44082</v>
      </c>
      <c r="G2662" s="67" t="s">
        <v>5206</v>
      </c>
      <c r="H2662" s="67" t="s">
        <v>4645</v>
      </c>
      <c r="I2662" s="67" t="s">
        <v>4645</v>
      </c>
      <c r="J2662" s="69" t="s">
        <v>4646</v>
      </c>
      <c r="K2662" s="67" t="s">
        <v>135</v>
      </c>
      <c r="L2662" s="67" t="s">
        <v>4647</v>
      </c>
      <c r="M2662" s="26" t="s">
        <v>137</v>
      </c>
      <c r="N2662" s="26" t="s">
        <v>138</v>
      </c>
      <c r="O2662" s="26" t="s">
        <v>138</v>
      </c>
      <c r="Q2662" s="30">
        <v>82</v>
      </c>
      <c r="R2662" s="30">
        <v>10130</v>
      </c>
      <c r="S2662" s="31" t="e">
        <f>#N/A</f>
        <v>#N/A</v>
      </c>
      <c r="T2662" s="30">
        <v>2050</v>
      </c>
      <c r="AB2662" s="33" t="e">
        <f>#N/A</f>
        <v>#N/A</v>
      </c>
      <c r="AC2662" s="30">
        <v>1400</v>
      </c>
      <c r="AD2662" s="30" t="e">
        <f>#N/A</f>
        <v>#N/A</v>
      </c>
      <c r="AE2662" s="34">
        <v>0.9</v>
      </c>
      <c r="AG2662" s="30" t="e">
        <f>#N/A</f>
        <v>#N/A</v>
      </c>
      <c r="AH2662" s="30" t="e">
        <f>#N/A</f>
        <v>#N/A</v>
      </c>
      <c r="AI2662" s="30">
        <v>13997.550000000001</v>
      </c>
      <c r="AJ2662" s="30">
        <v>13331</v>
      </c>
      <c r="AK2662" s="26" t="s">
        <v>139</v>
      </c>
      <c r="AL2662" s="26">
        <v>35</v>
      </c>
      <c r="AM2662" s="26" t="s">
        <v>5123</v>
      </c>
      <c r="AU2662" s="26" t="s">
        <v>5116</v>
      </c>
      <c r="AV2662" s="26" t="s">
        <v>4981</v>
      </c>
      <c r="AW2662" s="26" t="s">
        <v>5117</v>
      </c>
      <c r="BB2662" s="26" t="s">
        <v>4652</v>
      </c>
      <c r="BD2662" s="37">
        <v>44172</v>
      </c>
      <c r="BE2662" s="30">
        <v>36690</v>
      </c>
      <c r="BF2662" s="30">
        <v>53091</v>
      </c>
      <c r="BG2662" s="37" t="s">
        <v>4653</v>
      </c>
      <c r="BH2662" s="37" t="s">
        <v>4654</v>
      </c>
      <c r="BI2662" s="37" t="s">
        <v>4654</v>
      </c>
      <c r="BJ2662" s="138" t="e">
        <f>#N/A</f>
        <v>#N/A</v>
      </c>
      <c r="BK2662" s="138" t="e">
        <f>#N/A</f>
        <v>#N/A</v>
      </c>
      <c r="BL2662" s="138" t="e">
        <f>#N/A</f>
        <v>#N/A</v>
      </c>
      <c r="BM2662" s="138" t="e">
        <f>#N/A</f>
        <v>#N/A</v>
      </c>
      <c r="BN2662" s="26"/>
      <c r="BO2662" s="26"/>
      <c r="BP2662" s="26"/>
      <c r="BQ2662" s="38"/>
      <c r="BR2662" s="26"/>
      <c r="BS2662" s="26"/>
      <c r="BT2662" s="26"/>
      <c r="BU2662" s="26"/>
      <c r="BV2662" s="39"/>
    </row>
    <row r="2663" spans="1:74" ht="15" hidden="1" customHeight="1" thickBot="1">
      <c r="A2663" s="26">
        <v>2020</v>
      </c>
      <c r="B2663" s="67">
        <v>2659</v>
      </c>
      <c r="C2663" s="26" t="s">
        <v>129</v>
      </c>
      <c r="D2663" s="26" t="s">
        <v>4642</v>
      </c>
      <c r="E2663" s="26" t="s">
        <v>4643</v>
      </c>
      <c r="F2663" s="27">
        <v>44082</v>
      </c>
      <c r="G2663" s="67" t="s">
        <v>5207</v>
      </c>
      <c r="H2663" s="26" t="s">
        <v>4645</v>
      </c>
      <c r="I2663" s="26" t="s">
        <v>4645</v>
      </c>
      <c r="J2663" s="69" t="s">
        <v>4646</v>
      </c>
      <c r="K2663" s="26" t="s">
        <v>135</v>
      </c>
      <c r="L2663" s="26" t="s">
        <v>4647</v>
      </c>
      <c r="M2663" s="26" t="s">
        <v>137</v>
      </c>
      <c r="N2663" s="26" t="s">
        <v>138</v>
      </c>
      <c r="O2663" s="26" t="s">
        <v>138</v>
      </c>
      <c r="Q2663" s="30">
        <v>81</v>
      </c>
      <c r="R2663" s="30">
        <v>8400</v>
      </c>
      <c r="S2663" s="31" t="e">
        <f>#N/A</f>
        <v>#N/A</v>
      </c>
      <c r="T2663" s="30">
        <v>1700</v>
      </c>
      <c r="AB2663" s="33" t="e">
        <f>#N/A</f>
        <v>#N/A</v>
      </c>
      <c r="AC2663" s="30">
        <v>1400</v>
      </c>
      <c r="AD2663" s="30" t="e">
        <f>#N/A</f>
        <v>#N/A</v>
      </c>
      <c r="AE2663" s="34">
        <v>0.90156862745098032</v>
      </c>
      <c r="AG2663" s="30" t="e">
        <f>#N/A</f>
        <v>#N/A</v>
      </c>
      <c r="AH2663" s="30" t="e">
        <f>#N/A</f>
        <v>#N/A</v>
      </c>
      <c r="AI2663" s="30">
        <v>11606.7</v>
      </c>
      <c r="AJ2663" s="30">
        <v>11054</v>
      </c>
      <c r="AK2663" s="26" t="s">
        <v>139</v>
      </c>
      <c r="AL2663" s="26">
        <v>35</v>
      </c>
      <c r="AM2663" s="26" t="s">
        <v>5123</v>
      </c>
      <c r="AU2663" s="26" t="s">
        <v>5116</v>
      </c>
      <c r="AV2663" s="26" t="s">
        <v>4981</v>
      </c>
      <c r="AW2663" s="26" t="s">
        <v>5117</v>
      </c>
      <c r="BB2663" s="26" t="s">
        <v>4652</v>
      </c>
      <c r="BD2663" s="37">
        <v>44172</v>
      </c>
      <c r="BE2663" s="30">
        <v>36690</v>
      </c>
      <c r="BF2663" s="30">
        <v>53091</v>
      </c>
      <c r="BG2663" s="37" t="s">
        <v>4653</v>
      </c>
      <c r="BH2663" s="37" t="s">
        <v>4654</v>
      </c>
      <c r="BI2663" s="37" t="s">
        <v>4654</v>
      </c>
      <c r="BJ2663" s="138" t="e">
        <f>#N/A</f>
        <v>#N/A</v>
      </c>
      <c r="BK2663" s="138" t="e">
        <f>#N/A</f>
        <v>#N/A</v>
      </c>
      <c r="BL2663" s="138" t="e">
        <f>#N/A</f>
        <v>#N/A</v>
      </c>
      <c r="BM2663" s="138" t="e">
        <f>#N/A</f>
        <v>#N/A</v>
      </c>
      <c r="BN2663" s="26"/>
      <c r="BO2663" s="26"/>
      <c r="BP2663" s="26"/>
      <c r="BQ2663" s="38"/>
      <c r="BR2663" s="26"/>
      <c r="BS2663" s="26"/>
      <c r="BT2663" s="26"/>
      <c r="BU2663" s="26"/>
      <c r="BV2663" s="39"/>
    </row>
    <row r="2664" spans="1:74" ht="15" hidden="1" customHeight="1" thickBot="1">
      <c r="A2664" s="26">
        <v>2020</v>
      </c>
      <c r="B2664" s="67">
        <v>2660</v>
      </c>
      <c r="C2664" s="67" t="s">
        <v>129</v>
      </c>
      <c r="D2664" s="67" t="s">
        <v>4642</v>
      </c>
      <c r="E2664" s="67" t="s">
        <v>4643</v>
      </c>
      <c r="F2664" s="27">
        <v>44082</v>
      </c>
      <c r="G2664" s="67" t="s">
        <v>5208</v>
      </c>
      <c r="H2664" s="67" t="s">
        <v>4645</v>
      </c>
      <c r="I2664" s="67" t="s">
        <v>4645</v>
      </c>
      <c r="J2664" s="69" t="s">
        <v>4646</v>
      </c>
      <c r="K2664" s="67" t="s">
        <v>135</v>
      </c>
      <c r="L2664" s="67" t="s">
        <v>4647</v>
      </c>
      <c r="M2664" s="26" t="s">
        <v>137</v>
      </c>
      <c r="N2664" s="26" t="s">
        <v>138</v>
      </c>
      <c r="O2664" s="26" t="s">
        <v>138</v>
      </c>
      <c r="Q2664" s="30">
        <v>80</v>
      </c>
      <c r="R2664" s="30">
        <v>8100</v>
      </c>
      <c r="S2664" s="31" t="e">
        <f>#N/A</f>
        <v>#N/A</v>
      </c>
      <c r="T2664" s="30">
        <v>1489</v>
      </c>
      <c r="AB2664" s="33" t="e">
        <f>#N/A</f>
        <v>#N/A</v>
      </c>
      <c r="AC2664" s="30">
        <v>1400</v>
      </c>
      <c r="AD2664" s="30" t="e">
        <f>#N/A</f>
        <v>#N/A</v>
      </c>
      <c r="AE2664" s="34">
        <v>0.52</v>
      </c>
      <c r="AG2664" s="30" t="e">
        <f>#N/A</f>
        <v>#N/A</v>
      </c>
      <c r="AH2664" s="30" t="e">
        <f>#N/A</f>
        <v>#N/A</v>
      </c>
      <c r="AI2664" s="30">
        <v>11191.95</v>
      </c>
      <c r="AJ2664" s="30">
        <v>10659</v>
      </c>
      <c r="AK2664" s="26" t="s">
        <v>139</v>
      </c>
      <c r="AL2664" s="26">
        <v>35</v>
      </c>
      <c r="AM2664" s="26" t="s">
        <v>5123</v>
      </c>
      <c r="AU2664" s="26" t="s">
        <v>5116</v>
      </c>
      <c r="AV2664" s="26" t="s">
        <v>4981</v>
      </c>
      <c r="AW2664" s="26" t="s">
        <v>5117</v>
      </c>
      <c r="BB2664" s="26" t="s">
        <v>4652</v>
      </c>
      <c r="BD2664" s="37">
        <v>44172</v>
      </c>
      <c r="BE2664" s="30">
        <v>36690</v>
      </c>
      <c r="BF2664" s="30">
        <v>53091</v>
      </c>
      <c r="BG2664" s="37" t="s">
        <v>4653</v>
      </c>
      <c r="BH2664" s="37" t="s">
        <v>4654</v>
      </c>
      <c r="BI2664" s="37" t="s">
        <v>4654</v>
      </c>
      <c r="BJ2664" s="138" t="e">
        <f>#N/A</f>
        <v>#N/A</v>
      </c>
      <c r="BK2664" s="138" t="e">
        <f>#N/A</f>
        <v>#N/A</v>
      </c>
      <c r="BL2664" s="138" t="e">
        <f>#N/A</f>
        <v>#N/A</v>
      </c>
      <c r="BM2664" s="138" t="e">
        <f>#N/A</f>
        <v>#N/A</v>
      </c>
      <c r="BN2664" s="26"/>
      <c r="BO2664" s="26"/>
      <c r="BP2664" s="26"/>
      <c r="BQ2664" s="38"/>
      <c r="BR2664" s="26"/>
      <c r="BS2664" s="26"/>
      <c r="BT2664" s="26"/>
      <c r="BU2664" s="26"/>
      <c r="BV2664" s="39"/>
    </row>
    <row r="2665" spans="1:74" ht="15" hidden="1" customHeight="1" thickBot="1">
      <c r="A2665" s="26">
        <v>2020</v>
      </c>
      <c r="B2665" s="67">
        <v>2661</v>
      </c>
      <c r="C2665" s="26" t="s">
        <v>129</v>
      </c>
      <c r="D2665" s="26" t="s">
        <v>4642</v>
      </c>
      <c r="E2665" s="26" t="s">
        <v>4643</v>
      </c>
      <c r="F2665" s="27">
        <v>44082</v>
      </c>
      <c r="G2665" s="67" t="s">
        <v>5209</v>
      </c>
      <c r="H2665" s="26" t="s">
        <v>4645</v>
      </c>
      <c r="I2665" s="26" t="s">
        <v>4645</v>
      </c>
      <c r="J2665" s="69" t="s">
        <v>4646</v>
      </c>
      <c r="K2665" s="26" t="s">
        <v>135</v>
      </c>
      <c r="L2665" s="26" t="s">
        <v>4647</v>
      </c>
      <c r="M2665" s="26" t="s">
        <v>137</v>
      </c>
      <c r="N2665" s="26" t="s">
        <v>138</v>
      </c>
      <c r="O2665" s="26" t="s">
        <v>138</v>
      </c>
      <c r="Q2665" s="30">
        <v>81</v>
      </c>
      <c r="R2665" s="30">
        <v>7650</v>
      </c>
      <c r="S2665" s="31" t="e">
        <f>#N/A</f>
        <v>#N/A</v>
      </c>
      <c r="T2665" s="30">
        <v>1778</v>
      </c>
      <c r="AB2665" s="33" t="e">
        <f>#N/A</f>
        <v>#N/A</v>
      </c>
      <c r="AC2665" s="30">
        <v>1400</v>
      </c>
      <c r="AD2665" s="30" t="e">
        <f>#N/A</f>
        <v>#N/A</v>
      </c>
      <c r="AE2665" s="34">
        <v>0.51846153846153842</v>
      </c>
      <c r="AG2665" s="30" t="e">
        <f>#N/A</f>
        <v>#N/A</v>
      </c>
      <c r="AH2665" s="30" t="e">
        <f>#N/A</f>
        <v>#N/A</v>
      </c>
      <c r="AI2665" s="30">
        <v>10570.35</v>
      </c>
      <c r="AJ2665" s="30">
        <v>10067</v>
      </c>
      <c r="AK2665" s="26" t="s">
        <v>139</v>
      </c>
      <c r="AL2665" s="26">
        <v>35</v>
      </c>
      <c r="AM2665" s="26" t="s">
        <v>5123</v>
      </c>
      <c r="AU2665" s="26" t="s">
        <v>5116</v>
      </c>
      <c r="AV2665" s="26" t="s">
        <v>4981</v>
      </c>
      <c r="AW2665" s="26" t="s">
        <v>5117</v>
      </c>
      <c r="BB2665" s="26" t="s">
        <v>4652</v>
      </c>
      <c r="BD2665" s="37">
        <v>44172</v>
      </c>
      <c r="BE2665" s="30">
        <v>36690</v>
      </c>
      <c r="BF2665" s="30">
        <v>53091</v>
      </c>
      <c r="BG2665" s="37" t="s">
        <v>4653</v>
      </c>
      <c r="BH2665" s="37" t="s">
        <v>4654</v>
      </c>
      <c r="BI2665" s="37" t="s">
        <v>4654</v>
      </c>
      <c r="BJ2665" s="138" t="e">
        <f>#N/A</f>
        <v>#N/A</v>
      </c>
      <c r="BK2665" s="138" t="e">
        <f>#N/A</f>
        <v>#N/A</v>
      </c>
      <c r="BL2665" s="138" t="e">
        <f>#N/A</f>
        <v>#N/A</v>
      </c>
      <c r="BM2665" s="138" t="e">
        <f>#N/A</f>
        <v>#N/A</v>
      </c>
      <c r="BN2665" s="26"/>
      <c r="BO2665" s="26"/>
      <c r="BP2665" s="26"/>
      <c r="BQ2665" s="38"/>
      <c r="BR2665" s="26"/>
      <c r="BS2665" s="26"/>
      <c r="BT2665" s="26"/>
      <c r="BU2665" s="26"/>
      <c r="BV2665" s="39"/>
    </row>
    <row r="2666" spans="1:74" ht="15" hidden="1" customHeight="1" thickBot="1">
      <c r="A2666" s="26">
        <v>2020</v>
      </c>
      <c r="B2666" s="67">
        <v>2662</v>
      </c>
      <c r="C2666" s="67" t="s">
        <v>129</v>
      </c>
      <c r="D2666" s="67" t="s">
        <v>4642</v>
      </c>
      <c r="E2666" s="67" t="s">
        <v>4643</v>
      </c>
      <c r="F2666" s="27">
        <v>44082</v>
      </c>
      <c r="G2666" s="67" t="s">
        <v>5210</v>
      </c>
      <c r="H2666" s="67" t="s">
        <v>4645</v>
      </c>
      <c r="I2666" s="67" t="s">
        <v>4645</v>
      </c>
      <c r="J2666" s="69" t="s">
        <v>4646</v>
      </c>
      <c r="K2666" s="67" t="s">
        <v>135</v>
      </c>
      <c r="L2666" s="67" t="s">
        <v>4647</v>
      </c>
      <c r="M2666" s="26" t="s">
        <v>137</v>
      </c>
      <c r="N2666" s="26" t="s">
        <v>138</v>
      </c>
      <c r="O2666" s="26" t="s">
        <v>138</v>
      </c>
      <c r="Q2666" s="30">
        <v>85</v>
      </c>
      <c r="R2666" s="30">
        <v>9320</v>
      </c>
      <c r="S2666" s="31" t="e">
        <f>#N/A</f>
        <v>#N/A</v>
      </c>
      <c r="T2666" s="30">
        <v>1688</v>
      </c>
      <c r="AB2666" s="33" t="e">
        <f>#N/A</f>
        <v>#N/A</v>
      </c>
      <c r="AC2666" s="30">
        <v>1400</v>
      </c>
      <c r="AD2666" s="30" t="e">
        <f>#N/A</f>
        <v>#N/A</v>
      </c>
      <c r="AE2666" s="34">
        <v>0.91</v>
      </c>
      <c r="AG2666" s="30" t="e">
        <f>#N/A</f>
        <v>#N/A</v>
      </c>
      <c r="AH2666" s="30" t="e">
        <f>#N/A</f>
        <v>#N/A</v>
      </c>
      <c r="AI2666" s="30">
        <v>12878.25</v>
      </c>
      <c r="AJ2666" s="30">
        <v>12265</v>
      </c>
      <c r="AK2666" s="26" t="s">
        <v>139</v>
      </c>
      <c r="AL2666" s="26">
        <v>35</v>
      </c>
      <c r="AM2666" s="26" t="s">
        <v>5123</v>
      </c>
      <c r="AU2666" s="26" t="s">
        <v>5116</v>
      </c>
      <c r="AV2666" s="26" t="s">
        <v>4981</v>
      </c>
      <c r="AW2666" s="26" t="s">
        <v>5117</v>
      </c>
      <c r="BB2666" s="26" t="s">
        <v>4652</v>
      </c>
      <c r="BD2666" s="37">
        <v>44172</v>
      </c>
      <c r="BE2666" s="30">
        <v>36690</v>
      </c>
      <c r="BF2666" s="30">
        <v>53091</v>
      </c>
      <c r="BG2666" s="37" t="s">
        <v>4653</v>
      </c>
      <c r="BH2666" s="37" t="s">
        <v>4654</v>
      </c>
      <c r="BI2666" s="37" t="s">
        <v>4654</v>
      </c>
      <c r="BJ2666" s="138" t="e">
        <f>#N/A</f>
        <v>#N/A</v>
      </c>
      <c r="BK2666" s="138" t="e">
        <f>#N/A</f>
        <v>#N/A</v>
      </c>
      <c r="BL2666" s="138" t="e">
        <f>#N/A</f>
        <v>#N/A</v>
      </c>
      <c r="BM2666" s="138" t="e">
        <f>#N/A</f>
        <v>#N/A</v>
      </c>
      <c r="BN2666" s="26"/>
      <c r="BO2666" s="26"/>
      <c r="BP2666" s="26"/>
      <c r="BQ2666" s="38"/>
      <c r="BR2666" s="26"/>
      <c r="BS2666" s="26"/>
      <c r="BT2666" s="26"/>
      <c r="BU2666" s="26"/>
      <c r="BV2666" s="39"/>
    </row>
    <row r="2667" spans="1:74" ht="15" hidden="1" customHeight="1" thickBot="1">
      <c r="A2667" s="26">
        <v>2020</v>
      </c>
      <c r="B2667" s="67">
        <v>2663</v>
      </c>
      <c r="C2667" s="26" t="s">
        <v>129</v>
      </c>
      <c r="D2667" s="26" t="s">
        <v>4642</v>
      </c>
      <c r="E2667" s="26" t="s">
        <v>4643</v>
      </c>
      <c r="F2667" s="27">
        <v>44082</v>
      </c>
      <c r="G2667" s="67" t="s">
        <v>5211</v>
      </c>
      <c r="H2667" s="26" t="s">
        <v>4645</v>
      </c>
      <c r="I2667" s="26" t="s">
        <v>4645</v>
      </c>
      <c r="J2667" s="69" t="s">
        <v>4646</v>
      </c>
      <c r="K2667" s="26" t="s">
        <v>135</v>
      </c>
      <c r="L2667" s="26" t="s">
        <v>4647</v>
      </c>
      <c r="M2667" s="26" t="s">
        <v>137</v>
      </c>
      <c r="N2667" s="26" t="s">
        <v>138</v>
      </c>
      <c r="O2667" s="26" t="s">
        <v>138</v>
      </c>
      <c r="Q2667" s="30">
        <v>85</v>
      </c>
      <c r="R2667" s="30">
        <v>8780</v>
      </c>
      <c r="S2667" s="31" t="e">
        <f>#N/A</f>
        <v>#N/A</v>
      </c>
      <c r="T2667" s="30">
        <v>1868</v>
      </c>
      <c r="AB2667" s="33" t="e">
        <f>#N/A</f>
        <v>#N/A</v>
      </c>
      <c r="AC2667" s="30">
        <v>1400</v>
      </c>
      <c r="AD2667" s="30" t="e">
        <f>#N/A</f>
        <v>#N/A</v>
      </c>
      <c r="AE2667" s="34">
        <v>0.90982456140350876</v>
      </c>
      <c r="AG2667" s="30" t="e">
        <f>#N/A</f>
        <v>#N/A</v>
      </c>
      <c r="AH2667" s="30" t="e">
        <f>#N/A</f>
        <v>#N/A</v>
      </c>
      <c r="AI2667" s="30">
        <v>12131.7</v>
      </c>
      <c r="AJ2667" s="30">
        <v>11554</v>
      </c>
      <c r="AK2667" s="26" t="s">
        <v>139</v>
      </c>
      <c r="AL2667" s="26">
        <v>35</v>
      </c>
      <c r="AM2667" s="26" t="s">
        <v>5123</v>
      </c>
      <c r="AU2667" s="26" t="s">
        <v>5116</v>
      </c>
      <c r="AV2667" s="26" t="s">
        <v>4981</v>
      </c>
      <c r="AW2667" s="26" t="s">
        <v>5117</v>
      </c>
      <c r="BB2667" s="26" t="s">
        <v>4652</v>
      </c>
      <c r="BD2667" s="37">
        <v>44172</v>
      </c>
      <c r="BE2667" s="30">
        <v>36690</v>
      </c>
      <c r="BF2667" s="30">
        <v>53091</v>
      </c>
      <c r="BG2667" s="37" t="s">
        <v>4653</v>
      </c>
      <c r="BH2667" s="37" t="s">
        <v>4654</v>
      </c>
      <c r="BI2667" s="37" t="s">
        <v>4654</v>
      </c>
      <c r="BJ2667" s="138" t="e">
        <f>#N/A</f>
        <v>#N/A</v>
      </c>
      <c r="BK2667" s="138" t="e">
        <f>#N/A</f>
        <v>#N/A</v>
      </c>
      <c r="BL2667" s="138" t="e">
        <f>#N/A</f>
        <v>#N/A</v>
      </c>
      <c r="BM2667" s="138" t="e">
        <f>#N/A</f>
        <v>#N/A</v>
      </c>
      <c r="BN2667" s="26"/>
      <c r="BO2667" s="26"/>
      <c r="BP2667" s="26"/>
      <c r="BQ2667" s="38"/>
      <c r="BR2667" s="26"/>
      <c r="BS2667" s="26"/>
      <c r="BT2667" s="26"/>
      <c r="BU2667" s="26"/>
      <c r="BV2667" s="39"/>
    </row>
    <row r="2668" spans="1:74" ht="15" hidden="1" customHeight="1" thickBot="1">
      <c r="A2668" s="26">
        <v>2020</v>
      </c>
      <c r="B2668" s="67">
        <v>2664</v>
      </c>
      <c r="C2668" s="67" t="s">
        <v>129</v>
      </c>
      <c r="D2668" s="67" t="s">
        <v>4642</v>
      </c>
      <c r="E2668" s="67" t="s">
        <v>4643</v>
      </c>
      <c r="F2668" s="27">
        <v>44082</v>
      </c>
      <c r="G2668" s="67" t="s">
        <v>5212</v>
      </c>
      <c r="H2668" s="67" t="s">
        <v>4645</v>
      </c>
      <c r="I2668" s="67" t="s">
        <v>4645</v>
      </c>
      <c r="J2668" s="69" t="s">
        <v>4646</v>
      </c>
      <c r="K2668" s="67" t="s">
        <v>135</v>
      </c>
      <c r="L2668" s="67" t="s">
        <v>4647</v>
      </c>
      <c r="M2668" s="26" t="s">
        <v>137</v>
      </c>
      <c r="N2668" s="26" t="s">
        <v>138</v>
      </c>
      <c r="O2668" s="26" t="s">
        <v>138</v>
      </c>
      <c r="Q2668" s="30">
        <v>80</v>
      </c>
      <c r="R2668" s="30">
        <v>7000</v>
      </c>
      <c r="S2668" s="31" t="e">
        <f>#N/A</f>
        <v>#N/A</v>
      </c>
      <c r="T2668" s="30">
        <v>1193</v>
      </c>
      <c r="AB2668" s="33" t="e">
        <f>#N/A</f>
        <v>#N/A</v>
      </c>
      <c r="AC2668" s="30">
        <v>1400</v>
      </c>
      <c r="AD2668" s="30" t="e">
        <f>#N/A</f>
        <v>#N/A</v>
      </c>
      <c r="AE2668" s="34">
        <v>0.82</v>
      </c>
      <c r="AG2668" s="30" t="e">
        <f>#N/A</f>
        <v>#N/A</v>
      </c>
      <c r="AH2668" s="30" t="e">
        <f>#N/A</f>
        <v>#N/A</v>
      </c>
      <c r="AI2668" s="30">
        <v>9672.6</v>
      </c>
      <c r="AJ2668" s="30">
        <v>9212</v>
      </c>
      <c r="AK2668" s="26" t="s">
        <v>139</v>
      </c>
      <c r="AL2668" s="26">
        <v>35</v>
      </c>
      <c r="AM2668" s="26" t="s">
        <v>5123</v>
      </c>
      <c r="AU2668" s="26" t="s">
        <v>5116</v>
      </c>
      <c r="AV2668" s="26" t="s">
        <v>4981</v>
      </c>
      <c r="AW2668" s="26" t="s">
        <v>5117</v>
      </c>
      <c r="BB2668" s="26" t="s">
        <v>4652</v>
      </c>
      <c r="BD2668" s="37">
        <v>44172</v>
      </c>
      <c r="BE2668" s="30">
        <v>36690</v>
      </c>
      <c r="BF2668" s="30">
        <v>53091</v>
      </c>
      <c r="BG2668" s="37" t="s">
        <v>4653</v>
      </c>
      <c r="BH2668" s="37" t="s">
        <v>4654</v>
      </c>
      <c r="BI2668" s="37" t="s">
        <v>4654</v>
      </c>
      <c r="BJ2668" s="138" t="e">
        <f>#N/A</f>
        <v>#N/A</v>
      </c>
      <c r="BK2668" s="138" t="e">
        <f>#N/A</f>
        <v>#N/A</v>
      </c>
      <c r="BL2668" s="138" t="e">
        <f>#N/A</f>
        <v>#N/A</v>
      </c>
      <c r="BM2668" s="138" t="e">
        <f>#N/A</f>
        <v>#N/A</v>
      </c>
      <c r="BN2668" s="26"/>
      <c r="BO2668" s="26"/>
      <c r="BP2668" s="26"/>
      <c r="BQ2668" s="38"/>
      <c r="BR2668" s="26"/>
      <c r="BS2668" s="26"/>
      <c r="BT2668" s="26"/>
      <c r="BU2668" s="26"/>
      <c r="BV2668" s="39"/>
    </row>
    <row r="2669" spans="1:74" ht="15" hidden="1" customHeight="1" thickBot="1">
      <c r="A2669" s="26">
        <v>2020</v>
      </c>
      <c r="B2669" s="67">
        <v>2665</v>
      </c>
      <c r="C2669" s="26" t="s">
        <v>129</v>
      </c>
      <c r="D2669" s="26" t="s">
        <v>4642</v>
      </c>
      <c r="E2669" s="26" t="s">
        <v>4643</v>
      </c>
      <c r="F2669" s="27">
        <v>44082</v>
      </c>
      <c r="G2669" s="67" t="s">
        <v>5213</v>
      </c>
      <c r="H2669" s="26" t="s">
        <v>4645</v>
      </c>
      <c r="I2669" s="26" t="s">
        <v>4645</v>
      </c>
      <c r="J2669" s="69" t="s">
        <v>4646</v>
      </c>
      <c r="K2669" s="26" t="s">
        <v>135</v>
      </c>
      <c r="L2669" s="26" t="s">
        <v>4647</v>
      </c>
      <c r="M2669" s="26" t="s">
        <v>137</v>
      </c>
      <c r="N2669" s="26" t="s">
        <v>138</v>
      </c>
      <c r="O2669" s="26" t="s">
        <v>138</v>
      </c>
      <c r="Q2669" s="30">
        <v>77</v>
      </c>
      <c r="R2669" s="30">
        <v>6180</v>
      </c>
      <c r="S2669" s="31" t="e">
        <f>#N/A</f>
        <v>#N/A</v>
      </c>
      <c r="T2669" s="30">
        <v>1307</v>
      </c>
      <c r="AB2669" s="33" t="e">
        <f>#N/A</f>
        <v>#N/A</v>
      </c>
      <c r="AC2669" s="30">
        <v>1400</v>
      </c>
      <c r="AD2669" s="30" t="e">
        <f>#N/A</f>
        <v>#N/A</v>
      </c>
      <c r="AE2669" s="34">
        <v>0.81720930232558142</v>
      </c>
      <c r="AG2669" s="30" t="e">
        <f>#N/A</f>
        <v>#N/A</v>
      </c>
      <c r="AH2669" s="30" t="e">
        <f>#N/A</f>
        <v>#N/A</v>
      </c>
      <c r="AI2669" s="30">
        <v>8538.6</v>
      </c>
      <c r="AJ2669" s="30">
        <v>8132</v>
      </c>
      <c r="AK2669" s="26" t="s">
        <v>139</v>
      </c>
      <c r="AL2669" s="26">
        <v>35</v>
      </c>
      <c r="AM2669" s="26" t="s">
        <v>5123</v>
      </c>
      <c r="AU2669" s="26" t="s">
        <v>5116</v>
      </c>
      <c r="AV2669" s="26" t="s">
        <v>4981</v>
      </c>
      <c r="AW2669" s="26" t="s">
        <v>5117</v>
      </c>
      <c r="BB2669" s="26" t="s">
        <v>4652</v>
      </c>
      <c r="BD2669" s="37">
        <v>44172</v>
      </c>
      <c r="BE2669" s="30">
        <v>36690</v>
      </c>
      <c r="BF2669" s="30">
        <v>53091</v>
      </c>
      <c r="BG2669" s="37" t="s">
        <v>4653</v>
      </c>
      <c r="BH2669" s="37" t="s">
        <v>4654</v>
      </c>
      <c r="BI2669" s="37" t="s">
        <v>4654</v>
      </c>
      <c r="BJ2669" s="138" t="e">
        <f>#N/A</f>
        <v>#N/A</v>
      </c>
      <c r="BK2669" s="138" t="e">
        <f>#N/A</f>
        <v>#N/A</v>
      </c>
      <c r="BL2669" s="138" t="e">
        <f>#N/A</f>
        <v>#N/A</v>
      </c>
      <c r="BM2669" s="138" t="e">
        <f>#N/A</f>
        <v>#N/A</v>
      </c>
      <c r="BN2669" s="26"/>
      <c r="BO2669" s="26"/>
      <c r="BP2669" s="26"/>
      <c r="BQ2669" s="38"/>
      <c r="BR2669" s="26"/>
      <c r="BS2669" s="26"/>
      <c r="BT2669" s="26"/>
      <c r="BU2669" s="26"/>
      <c r="BV2669" s="39"/>
    </row>
    <row r="2670" spans="1:74" ht="15" hidden="1" customHeight="1" thickBot="1">
      <c r="A2670" s="26">
        <v>2020</v>
      </c>
      <c r="B2670" s="67">
        <v>2666</v>
      </c>
      <c r="C2670" s="67" t="s">
        <v>129</v>
      </c>
      <c r="D2670" s="67" t="s">
        <v>4642</v>
      </c>
      <c r="E2670" s="67" t="s">
        <v>4643</v>
      </c>
      <c r="F2670" s="27">
        <v>44082</v>
      </c>
      <c r="G2670" s="67" t="s">
        <v>5214</v>
      </c>
      <c r="H2670" s="67" t="s">
        <v>4645</v>
      </c>
      <c r="I2670" s="67" t="s">
        <v>4645</v>
      </c>
      <c r="J2670" s="69" t="s">
        <v>4646</v>
      </c>
      <c r="K2670" s="67" t="s">
        <v>135</v>
      </c>
      <c r="L2670" s="67" t="s">
        <v>4647</v>
      </c>
      <c r="M2670" s="26" t="s">
        <v>137</v>
      </c>
      <c r="N2670" s="26" t="s">
        <v>138</v>
      </c>
      <c r="O2670" s="26" t="s">
        <v>138</v>
      </c>
      <c r="Q2670" s="30">
        <v>82</v>
      </c>
      <c r="R2670" s="30">
        <v>8420</v>
      </c>
      <c r="S2670" s="31" t="e">
        <f>#N/A</f>
        <v>#N/A</v>
      </c>
      <c r="T2670" s="30">
        <v>1415</v>
      </c>
      <c r="AB2670" s="33" t="e">
        <f>#N/A</f>
        <v>#N/A</v>
      </c>
      <c r="AC2670" s="30">
        <v>1400</v>
      </c>
      <c r="AD2670" s="30" t="e">
        <f>#N/A</f>
        <v>#N/A</v>
      </c>
      <c r="AE2670" s="34">
        <v>0.91</v>
      </c>
      <c r="AG2670" s="30" t="e">
        <f>#N/A</f>
        <v>#N/A</v>
      </c>
      <c r="AH2670" s="30" t="e">
        <f>#N/A</f>
        <v>#N/A</v>
      </c>
      <c r="AI2670" s="30">
        <v>11634</v>
      </c>
      <c r="AJ2670" s="30">
        <v>11080</v>
      </c>
      <c r="AK2670" s="26" t="s">
        <v>139</v>
      </c>
      <c r="AL2670" s="26">
        <v>35</v>
      </c>
      <c r="AM2670" s="26" t="s">
        <v>5123</v>
      </c>
      <c r="AU2670" s="26" t="s">
        <v>5116</v>
      </c>
      <c r="AV2670" s="26" t="s">
        <v>4981</v>
      </c>
      <c r="AW2670" s="26" t="s">
        <v>5117</v>
      </c>
      <c r="BB2670" s="26" t="s">
        <v>4652</v>
      </c>
      <c r="BD2670" s="37">
        <v>44172</v>
      </c>
      <c r="BE2670" s="30">
        <v>36690</v>
      </c>
      <c r="BF2670" s="30">
        <v>53091</v>
      </c>
      <c r="BG2670" s="37" t="s">
        <v>4653</v>
      </c>
      <c r="BH2670" s="37" t="s">
        <v>4654</v>
      </c>
      <c r="BI2670" s="37" t="s">
        <v>4654</v>
      </c>
      <c r="BJ2670" s="138" t="e">
        <f>#N/A</f>
        <v>#N/A</v>
      </c>
      <c r="BK2670" s="138" t="e">
        <f>#N/A</f>
        <v>#N/A</v>
      </c>
      <c r="BL2670" s="138" t="e">
        <f>#N/A</f>
        <v>#N/A</v>
      </c>
      <c r="BM2670" s="138" t="e">
        <f>#N/A</f>
        <v>#N/A</v>
      </c>
      <c r="BN2670" s="26"/>
      <c r="BO2670" s="26"/>
      <c r="BP2670" s="26"/>
      <c r="BQ2670" s="38"/>
      <c r="BR2670" s="26"/>
      <c r="BS2670" s="26"/>
      <c r="BT2670" s="26"/>
      <c r="BU2670" s="26"/>
      <c r="BV2670" s="39"/>
    </row>
    <row r="2671" spans="1:74" ht="15" hidden="1" customHeight="1" thickBot="1">
      <c r="A2671" s="26">
        <v>2020</v>
      </c>
      <c r="B2671" s="67">
        <v>2667</v>
      </c>
      <c r="C2671" s="26" t="s">
        <v>129</v>
      </c>
      <c r="D2671" s="26" t="s">
        <v>4642</v>
      </c>
      <c r="E2671" s="26" t="s">
        <v>4643</v>
      </c>
      <c r="F2671" s="27">
        <v>44082</v>
      </c>
      <c r="G2671" s="67" t="s">
        <v>5215</v>
      </c>
      <c r="H2671" s="26" t="s">
        <v>4645</v>
      </c>
      <c r="I2671" s="26" t="s">
        <v>4645</v>
      </c>
      <c r="J2671" s="69" t="s">
        <v>4646</v>
      </c>
      <c r="K2671" s="26" t="s">
        <v>135</v>
      </c>
      <c r="L2671" s="26" t="s">
        <v>4647</v>
      </c>
      <c r="M2671" s="26" t="s">
        <v>137</v>
      </c>
      <c r="N2671" s="26" t="s">
        <v>138</v>
      </c>
      <c r="O2671" s="26" t="s">
        <v>138</v>
      </c>
      <c r="Q2671" s="30">
        <v>78</v>
      </c>
      <c r="R2671" s="30">
        <v>7310</v>
      </c>
      <c r="S2671" s="31" t="e">
        <f>#N/A</f>
        <v>#N/A</v>
      </c>
      <c r="T2671" s="30">
        <v>1564</v>
      </c>
      <c r="AB2671" s="33" t="e">
        <f>#N/A</f>
        <v>#N/A</v>
      </c>
      <c r="AC2671" s="30">
        <v>1400</v>
      </c>
      <c r="AD2671" s="30" t="e">
        <f>#N/A</f>
        <v>#N/A</v>
      </c>
      <c r="AE2671" s="34">
        <v>0.91220338983050842</v>
      </c>
      <c r="AG2671" s="30" t="e">
        <f>#N/A</f>
        <v>#N/A</v>
      </c>
      <c r="AH2671" s="30" t="e">
        <f>#N/A</f>
        <v>#N/A</v>
      </c>
      <c r="AI2671" s="30">
        <v>10099.950000000001</v>
      </c>
      <c r="AJ2671" s="30">
        <v>9619</v>
      </c>
      <c r="AK2671" s="26" t="s">
        <v>139</v>
      </c>
      <c r="AL2671" s="26">
        <v>35</v>
      </c>
      <c r="AM2671" s="26" t="s">
        <v>5123</v>
      </c>
      <c r="AU2671" s="26" t="s">
        <v>5116</v>
      </c>
      <c r="AV2671" s="26" t="s">
        <v>4981</v>
      </c>
      <c r="AW2671" s="26" t="s">
        <v>5117</v>
      </c>
      <c r="BB2671" s="26" t="s">
        <v>4652</v>
      </c>
      <c r="BD2671" s="37">
        <v>44172</v>
      </c>
      <c r="BE2671" s="30">
        <v>36690</v>
      </c>
      <c r="BF2671" s="30">
        <v>53091</v>
      </c>
      <c r="BG2671" s="37" t="s">
        <v>4653</v>
      </c>
      <c r="BH2671" s="37" t="s">
        <v>4654</v>
      </c>
      <c r="BI2671" s="37" t="s">
        <v>4654</v>
      </c>
      <c r="BJ2671" s="138" t="e">
        <f>#N/A</f>
        <v>#N/A</v>
      </c>
      <c r="BK2671" s="138" t="e">
        <f>#N/A</f>
        <v>#N/A</v>
      </c>
      <c r="BL2671" s="138" t="e">
        <f>#N/A</f>
        <v>#N/A</v>
      </c>
      <c r="BM2671" s="138" t="e">
        <f>#N/A</f>
        <v>#N/A</v>
      </c>
      <c r="BN2671" s="26"/>
      <c r="BO2671" s="26"/>
      <c r="BP2671" s="26"/>
      <c r="BQ2671" s="38"/>
      <c r="BR2671" s="26"/>
      <c r="BS2671" s="26"/>
      <c r="BT2671" s="26"/>
      <c r="BU2671" s="26"/>
      <c r="BV2671" s="39"/>
    </row>
    <row r="2672" spans="1:74" ht="15" hidden="1" customHeight="1" thickBot="1">
      <c r="A2672" s="26">
        <v>2020</v>
      </c>
      <c r="B2672" s="67">
        <v>2668</v>
      </c>
      <c r="C2672" s="67" t="s">
        <v>129</v>
      </c>
      <c r="D2672" s="67" t="s">
        <v>4642</v>
      </c>
      <c r="E2672" s="67" t="s">
        <v>4643</v>
      </c>
      <c r="F2672" s="27">
        <v>44082</v>
      </c>
      <c r="G2672" s="67" t="s">
        <v>5216</v>
      </c>
      <c r="H2672" s="67" t="s">
        <v>4645</v>
      </c>
      <c r="I2672" s="67" t="s">
        <v>4645</v>
      </c>
      <c r="J2672" s="69" t="s">
        <v>4646</v>
      </c>
      <c r="K2672" s="67" t="s">
        <v>135</v>
      </c>
      <c r="L2672" s="67" t="s">
        <v>4647</v>
      </c>
      <c r="M2672" s="26" t="s">
        <v>137</v>
      </c>
      <c r="N2672" s="26" t="s">
        <v>138</v>
      </c>
      <c r="O2672" s="26" t="s">
        <v>138</v>
      </c>
      <c r="Q2672" s="30">
        <v>83</v>
      </c>
      <c r="R2672" s="30">
        <v>8990</v>
      </c>
      <c r="S2672" s="31" t="e">
        <f>#N/A</f>
        <v>#N/A</v>
      </c>
      <c r="T2672" s="30">
        <v>1737</v>
      </c>
      <c r="AB2672" s="33" t="e">
        <f>#N/A</f>
        <v>#N/A</v>
      </c>
      <c r="AC2672" s="30">
        <v>1400</v>
      </c>
      <c r="AD2672" s="30" t="e">
        <f>#N/A</f>
        <v>#N/A</v>
      </c>
      <c r="AE2672" s="34">
        <v>0.87</v>
      </c>
      <c r="AG2672" s="30" t="e">
        <f>#N/A</f>
        <v>#N/A</v>
      </c>
      <c r="AH2672" s="30" t="e">
        <f>#N/A</f>
        <v>#N/A</v>
      </c>
      <c r="AI2672" s="30">
        <v>12421.5</v>
      </c>
      <c r="AJ2672" s="30">
        <v>11830</v>
      </c>
      <c r="AK2672" s="26" t="s">
        <v>139</v>
      </c>
      <c r="AL2672" s="26">
        <v>35</v>
      </c>
      <c r="AM2672" s="26" t="s">
        <v>5123</v>
      </c>
      <c r="AU2672" s="26" t="s">
        <v>5116</v>
      </c>
      <c r="AV2672" s="26" t="s">
        <v>4981</v>
      </c>
      <c r="AW2672" s="26" t="s">
        <v>5117</v>
      </c>
      <c r="BB2672" s="26" t="s">
        <v>4652</v>
      </c>
      <c r="BD2672" s="37">
        <v>44172</v>
      </c>
      <c r="BE2672" s="30">
        <v>36690</v>
      </c>
      <c r="BF2672" s="30">
        <v>53091</v>
      </c>
      <c r="BG2672" s="37" t="s">
        <v>4653</v>
      </c>
      <c r="BH2672" s="37" t="s">
        <v>4654</v>
      </c>
      <c r="BI2672" s="37" t="s">
        <v>4654</v>
      </c>
      <c r="BJ2672" s="138" t="e">
        <f>#N/A</f>
        <v>#N/A</v>
      </c>
      <c r="BK2672" s="138" t="e">
        <f>#N/A</f>
        <v>#N/A</v>
      </c>
      <c r="BL2672" s="138" t="e">
        <f>#N/A</f>
        <v>#N/A</v>
      </c>
      <c r="BM2672" s="138" t="e">
        <f>#N/A</f>
        <v>#N/A</v>
      </c>
      <c r="BN2672" s="26"/>
      <c r="BO2672" s="26"/>
      <c r="BP2672" s="26"/>
      <c r="BQ2672" s="38"/>
      <c r="BR2672" s="26"/>
      <c r="BS2672" s="26"/>
      <c r="BT2672" s="26"/>
      <c r="BU2672" s="26"/>
      <c r="BV2672" s="39"/>
    </row>
    <row r="2673" spans="1:74" ht="15" hidden="1" customHeight="1" thickBot="1">
      <c r="A2673" s="26">
        <v>2020</v>
      </c>
      <c r="B2673" s="67">
        <v>2669</v>
      </c>
      <c r="C2673" s="26" t="s">
        <v>129</v>
      </c>
      <c r="D2673" s="26" t="s">
        <v>4642</v>
      </c>
      <c r="E2673" s="26" t="s">
        <v>4643</v>
      </c>
      <c r="F2673" s="27">
        <v>44082</v>
      </c>
      <c r="G2673" s="67" t="s">
        <v>5217</v>
      </c>
      <c r="H2673" s="26" t="s">
        <v>4645</v>
      </c>
      <c r="I2673" s="26" t="s">
        <v>4645</v>
      </c>
      <c r="J2673" s="69" t="s">
        <v>4646</v>
      </c>
      <c r="K2673" s="26" t="s">
        <v>135</v>
      </c>
      <c r="L2673" s="26" t="s">
        <v>4647</v>
      </c>
      <c r="M2673" s="26" t="s">
        <v>137</v>
      </c>
      <c r="N2673" s="26" t="s">
        <v>138</v>
      </c>
      <c r="O2673" s="26" t="s">
        <v>138</v>
      </c>
      <c r="Q2673" s="30">
        <v>77</v>
      </c>
      <c r="R2673" s="30">
        <v>5190</v>
      </c>
      <c r="S2673" s="31" t="e">
        <f>#N/A</f>
        <v>#N/A</v>
      </c>
      <c r="T2673" s="30">
        <v>960</v>
      </c>
      <c r="AB2673" s="33" t="e">
        <f>#N/A</f>
        <v>#N/A</v>
      </c>
      <c r="AC2673" s="30">
        <v>1400</v>
      </c>
      <c r="AD2673" s="30" t="e">
        <f>#N/A</f>
        <v>#N/A</v>
      </c>
      <c r="AE2673" s="34">
        <v>0.86888888888888882</v>
      </c>
      <c r="AG2673" s="30" t="e">
        <f>#N/A</f>
        <v>#N/A</v>
      </c>
      <c r="AH2673" s="30" t="e">
        <f>#N/A</f>
        <v>#N/A</v>
      </c>
      <c r="AI2673" s="30">
        <v>7171.5</v>
      </c>
      <c r="AJ2673" s="30">
        <v>6830</v>
      </c>
      <c r="AK2673" s="26" t="s">
        <v>139</v>
      </c>
      <c r="AL2673" s="26">
        <v>35</v>
      </c>
      <c r="AM2673" s="26" t="s">
        <v>5123</v>
      </c>
      <c r="AU2673" s="26" t="s">
        <v>5116</v>
      </c>
      <c r="AV2673" s="26" t="s">
        <v>4981</v>
      </c>
      <c r="AW2673" s="26" t="s">
        <v>5117</v>
      </c>
      <c r="BB2673" s="26" t="s">
        <v>4652</v>
      </c>
      <c r="BD2673" s="37">
        <v>44172</v>
      </c>
      <c r="BE2673" s="30">
        <v>36690</v>
      </c>
      <c r="BF2673" s="30">
        <v>53091</v>
      </c>
      <c r="BG2673" s="37" t="s">
        <v>4653</v>
      </c>
      <c r="BH2673" s="37" t="s">
        <v>4654</v>
      </c>
      <c r="BI2673" s="37" t="s">
        <v>4654</v>
      </c>
      <c r="BJ2673" s="138" t="e">
        <f>#N/A</f>
        <v>#N/A</v>
      </c>
      <c r="BK2673" s="138" t="e">
        <f>#N/A</f>
        <v>#N/A</v>
      </c>
      <c r="BL2673" s="138" t="e">
        <f>#N/A</f>
        <v>#N/A</v>
      </c>
      <c r="BM2673" s="138" t="e">
        <f>#N/A</f>
        <v>#N/A</v>
      </c>
      <c r="BN2673" s="26"/>
      <c r="BO2673" s="26"/>
      <c r="BP2673" s="26"/>
      <c r="BQ2673" s="38"/>
      <c r="BR2673" s="26"/>
      <c r="BS2673" s="26"/>
      <c r="BT2673" s="26"/>
      <c r="BU2673" s="26"/>
      <c r="BV2673" s="39"/>
    </row>
    <row r="2674" spans="1:74" ht="15" hidden="1" customHeight="1" thickBot="1">
      <c r="A2674" s="26">
        <v>2020</v>
      </c>
      <c r="B2674" s="67">
        <v>2670</v>
      </c>
      <c r="C2674" s="67" t="s">
        <v>129</v>
      </c>
      <c r="D2674" s="67" t="s">
        <v>4642</v>
      </c>
      <c r="E2674" s="67" t="s">
        <v>4643</v>
      </c>
      <c r="F2674" s="27">
        <v>44082</v>
      </c>
      <c r="G2674" s="67" t="s">
        <v>5218</v>
      </c>
      <c r="H2674" s="67" t="s">
        <v>4645</v>
      </c>
      <c r="I2674" s="67" t="s">
        <v>4645</v>
      </c>
      <c r="J2674" s="69" t="s">
        <v>4646</v>
      </c>
      <c r="K2674" s="67" t="s">
        <v>135</v>
      </c>
      <c r="L2674" s="67" t="s">
        <v>4647</v>
      </c>
      <c r="M2674" s="26" t="s">
        <v>137</v>
      </c>
      <c r="N2674" s="26" t="s">
        <v>138</v>
      </c>
      <c r="O2674" s="26" t="s">
        <v>138</v>
      </c>
      <c r="Q2674" s="30">
        <v>85</v>
      </c>
      <c r="R2674" s="30">
        <v>8390</v>
      </c>
      <c r="S2674" s="31" t="e">
        <f>#N/A</f>
        <v>#N/A</v>
      </c>
      <c r="T2674" s="30">
        <v>1525</v>
      </c>
      <c r="AB2674" s="33" t="e">
        <f>#N/A</f>
        <v>#N/A</v>
      </c>
      <c r="AC2674" s="30">
        <v>1400</v>
      </c>
      <c r="AD2674" s="30" t="e">
        <f>#N/A</f>
        <v>#N/A</v>
      </c>
      <c r="AE2674" s="34">
        <v>0.92</v>
      </c>
      <c r="AG2674" s="30" t="e">
        <f>#N/A</f>
        <v>#N/A</v>
      </c>
      <c r="AH2674" s="30" t="e">
        <f>#N/A</f>
        <v>#N/A</v>
      </c>
      <c r="AI2674" s="30">
        <v>11593.050000000001</v>
      </c>
      <c r="AJ2674" s="30">
        <v>11041</v>
      </c>
      <c r="AK2674" s="26" t="s">
        <v>139</v>
      </c>
      <c r="AL2674" s="26">
        <v>35</v>
      </c>
      <c r="AM2674" s="26" t="s">
        <v>5123</v>
      </c>
      <c r="AU2674" s="26" t="s">
        <v>5116</v>
      </c>
      <c r="AV2674" s="26" t="s">
        <v>4981</v>
      </c>
      <c r="AW2674" s="26" t="s">
        <v>5117</v>
      </c>
      <c r="BB2674" s="26" t="s">
        <v>4652</v>
      </c>
      <c r="BD2674" s="37">
        <v>44172</v>
      </c>
      <c r="BE2674" s="30">
        <v>36690</v>
      </c>
      <c r="BF2674" s="30">
        <v>53091</v>
      </c>
      <c r="BG2674" s="37" t="s">
        <v>4653</v>
      </c>
      <c r="BH2674" s="37" t="s">
        <v>4654</v>
      </c>
      <c r="BI2674" s="37" t="s">
        <v>4654</v>
      </c>
      <c r="BJ2674" s="138" t="e">
        <f>#N/A</f>
        <v>#N/A</v>
      </c>
      <c r="BK2674" s="138" t="e">
        <f>#N/A</f>
        <v>#N/A</v>
      </c>
      <c r="BL2674" s="138" t="e">
        <f>#N/A</f>
        <v>#N/A</v>
      </c>
      <c r="BM2674" s="138" t="e">
        <f>#N/A</f>
        <v>#N/A</v>
      </c>
      <c r="BN2674" s="26"/>
      <c r="BO2674" s="26"/>
      <c r="BP2674" s="26"/>
      <c r="BQ2674" s="38"/>
      <c r="BR2674" s="26"/>
      <c r="BS2674" s="26"/>
      <c r="BT2674" s="26"/>
      <c r="BU2674" s="26"/>
      <c r="BV2674" s="39"/>
    </row>
    <row r="2675" spans="1:74" ht="15" hidden="1" customHeight="1" thickBot="1">
      <c r="A2675" s="26">
        <v>2020</v>
      </c>
      <c r="B2675" s="67">
        <v>2671</v>
      </c>
      <c r="C2675" s="26" t="s">
        <v>129</v>
      </c>
      <c r="D2675" s="26" t="s">
        <v>4642</v>
      </c>
      <c r="E2675" s="26" t="s">
        <v>4643</v>
      </c>
      <c r="F2675" s="27">
        <v>44082</v>
      </c>
      <c r="G2675" s="67" t="s">
        <v>5219</v>
      </c>
      <c r="H2675" s="26" t="s">
        <v>4645</v>
      </c>
      <c r="I2675" s="26" t="s">
        <v>4645</v>
      </c>
      <c r="J2675" s="69" t="s">
        <v>4646</v>
      </c>
      <c r="K2675" s="26" t="s">
        <v>135</v>
      </c>
      <c r="L2675" s="26" t="s">
        <v>4647</v>
      </c>
      <c r="M2675" s="26" t="s">
        <v>137</v>
      </c>
      <c r="N2675" s="26" t="s">
        <v>138</v>
      </c>
      <c r="O2675" s="26" t="s">
        <v>138</v>
      </c>
      <c r="Q2675" s="30">
        <v>82</v>
      </c>
      <c r="R2675" s="30">
        <v>8070</v>
      </c>
      <c r="S2675" s="31" t="e">
        <f>#N/A</f>
        <v>#N/A</v>
      </c>
      <c r="T2675" s="30">
        <v>1847</v>
      </c>
      <c r="AB2675" s="33" t="e">
        <f>#N/A</f>
        <v>#N/A</v>
      </c>
      <c r="AC2675" s="30">
        <v>1400</v>
      </c>
      <c r="AD2675" s="30" t="e">
        <f>#N/A</f>
        <v>#N/A</v>
      </c>
      <c r="AE2675" s="34">
        <v>0.91939393939393943</v>
      </c>
      <c r="AG2675" s="30" t="e">
        <f>#N/A</f>
        <v>#N/A</v>
      </c>
      <c r="AH2675" s="30" t="e">
        <f>#N/A</f>
        <v>#N/A</v>
      </c>
      <c r="AI2675" s="30">
        <v>11151</v>
      </c>
      <c r="AJ2675" s="30">
        <v>10620</v>
      </c>
      <c r="AK2675" s="26" t="s">
        <v>139</v>
      </c>
      <c r="AL2675" s="26">
        <v>35</v>
      </c>
      <c r="AM2675" s="26" t="s">
        <v>5123</v>
      </c>
      <c r="AU2675" s="26" t="s">
        <v>5116</v>
      </c>
      <c r="AV2675" s="26" t="s">
        <v>4981</v>
      </c>
      <c r="AW2675" s="26" t="s">
        <v>5117</v>
      </c>
      <c r="BB2675" s="26" t="s">
        <v>4652</v>
      </c>
      <c r="BD2675" s="37">
        <v>44172</v>
      </c>
      <c r="BE2675" s="30">
        <v>36690</v>
      </c>
      <c r="BF2675" s="30">
        <v>53091</v>
      </c>
      <c r="BG2675" s="37" t="s">
        <v>4653</v>
      </c>
      <c r="BH2675" s="37" t="s">
        <v>4654</v>
      </c>
      <c r="BI2675" s="37" t="s">
        <v>4654</v>
      </c>
      <c r="BJ2675" s="138" t="e">
        <f>#N/A</f>
        <v>#N/A</v>
      </c>
      <c r="BK2675" s="138" t="e">
        <f>#N/A</f>
        <v>#N/A</v>
      </c>
      <c r="BL2675" s="138" t="e">
        <f>#N/A</f>
        <v>#N/A</v>
      </c>
      <c r="BM2675" s="138" t="e">
        <f>#N/A</f>
        <v>#N/A</v>
      </c>
      <c r="BN2675" s="26"/>
      <c r="BO2675" s="26"/>
      <c r="BP2675" s="26"/>
      <c r="BQ2675" s="38"/>
      <c r="BR2675" s="26"/>
      <c r="BS2675" s="26"/>
      <c r="BT2675" s="26"/>
      <c r="BU2675" s="26"/>
      <c r="BV2675" s="39"/>
    </row>
    <row r="2676" spans="1:74" ht="15" hidden="1" customHeight="1" thickBot="1">
      <c r="A2676" s="26">
        <v>2020</v>
      </c>
      <c r="B2676" s="67">
        <v>2672</v>
      </c>
      <c r="C2676" s="67" t="s">
        <v>129</v>
      </c>
      <c r="D2676" s="67" t="s">
        <v>4642</v>
      </c>
      <c r="E2676" s="67" t="s">
        <v>4643</v>
      </c>
      <c r="F2676" s="27">
        <v>44082</v>
      </c>
      <c r="G2676" s="67" t="s">
        <v>5220</v>
      </c>
      <c r="H2676" s="67" t="s">
        <v>4645</v>
      </c>
      <c r="I2676" s="67" t="s">
        <v>4645</v>
      </c>
      <c r="J2676" s="69" t="s">
        <v>4646</v>
      </c>
      <c r="K2676" s="67" t="s">
        <v>135</v>
      </c>
      <c r="L2676" s="67" t="s">
        <v>4647</v>
      </c>
      <c r="M2676" s="26" t="s">
        <v>137</v>
      </c>
      <c r="N2676" s="26" t="s">
        <v>138</v>
      </c>
      <c r="O2676" s="26" t="s">
        <v>138</v>
      </c>
      <c r="Q2676" s="30">
        <v>80</v>
      </c>
      <c r="R2676" s="30">
        <v>7290</v>
      </c>
      <c r="S2676" s="31" t="e">
        <f>#N/A</f>
        <v>#N/A</v>
      </c>
      <c r="T2676" s="30">
        <v>1687</v>
      </c>
      <c r="AB2676" s="33" t="e">
        <f>#N/A</f>
        <v>#N/A</v>
      </c>
      <c r="AC2676" s="30">
        <v>1400</v>
      </c>
      <c r="AD2676" s="30" t="e">
        <f>#N/A</f>
        <v>#N/A</v>
      </c>
      <c r="AE2676" s="34">
        <v>0.93</v>
      </c>
      <c r="AG2676" s="30" t="e">
        <f>#N/A</f>
        <v>#N/A</v>
      </c>
      <c r="AH2676" s="30" t="e">
        <f>#N/A</f>
        <v>#N/A</v>
      </c>
      <c r="AI2676" s="30">
        <v>10072.65</v>
      </c>
      <c r="AJ2676" s="30">
        <v>9593</v>
      </c>
      <c r="AK2676" s="26" t="s">
        <v>139</v>
      </c>
      <c r="AL2676" s="26">
        <v>35</v>
      </c>
      <c r="AM2676" s="26" t="s">
        <v>5123</v>
      </c>
      <c r="AU2676" s="26" t="s">
        <v>5116</v>
      </c>
      <c r="AV2676" s="26" t="s">
        <v>4981</v>
      </c>
      <c r="AW2676" s="26" t="s">
        <v>5117</v>
      </c>
      <c r="BB2676" s="26" t="s">
        <v>4652</v>
      </c>
      <c r="BD2676" s="37">
        <v>44172</v>
      </c>
      <c r="BE2676" s="30">
        <v>36690</v>
      </c>
      <c r="BF2676" s="30">
        <v>53091</v>
      </c>
      <c r="BG2676" s="37" t="s">
        <v>4653</v>
      </c>
      <c r="BH2676" s="37" t="s">
        <v>4654</v>
      </c>
      <c r="BI2676" s="37" t="s">
        <v>4654</v>
      </c>
      <c r="BJ2676" s="138" t="e">
        <f>#N/A</f>
        <v>#N/A</v>
      </c>
      <c r="BK2676" s="138" t="e">
        <f>#N/A</f>
        <v>#N/A</v>
      </c>
      <c r="BL2676" s="138" t="e">
        <f>#N/A</f>
        <v>#N/A</v>
      </c>
      <c r="BM2676" s="138" t="e">
        <f>#N/A</f>
        <v>#N/A</v>
      </c>
      <c r="BN2676" s="26"/>
      <c r="BO2676" s="26"/>
      <c r="BP2676" s="26"/>
      <c r="BQ2676" s="38"/>
      <c r="BR2676" s="26"/>
      <c r="BS2676" s="26"/>
      <c r="BT2676" s="26"/>
      <c r="BU2676" s="26"/>
      <c r="BV2676" s="39"/>
    </row>
    <row r="2677" spans="1:74" ht="15" hidden="1" customHeight="1" thickBot="1">
      <c r="A2677" s="26">
        <v>2020</v>
      </c>
      <c r="B2677" s="67">
        <v>2673</v>
      </c>
      <c r="C2677" s="26" t="s">
        <v>129</v>
      </c>
      <c r="D2677" s="26" t="s">
        <v>4642</v>
      </c>
      <c r="E2677" s="26" t="s">
        <v>4643</v>
      </c>
      <c r="F2677" s="27">
        <v>44082</v>
      </c>
      <c r="G2677" s="67" t="s">
        <v>5221</v>
      </c>
      <c r="H2677" s="26" t="s">
        <v>4645</v>
      </c>
      <c r="I2677" s="26" t="s">
        <v>4645</v>
      </c>
      <c r="J2677" s="69" t="s">
        <v>4646</v>
      </c>
      <c r="K2677" s="26" t="s">
        <v>135</v>
      </c>
      <c r="L2677" s="26" t="s">
        <v>4647</v>
      </c>
      <c r="M2677" s="26" t="s">
        <v>137</v>
      </c>
      <c r="N2677" s="26" t="s">
        <v>138</v>
      </c>
      <c r="O2677" s="26" t="s">
        <v>138</v>
      </c>
      <c r="Q2677" s="30">
        <v>77</v>
      </c>
      <c r="R2677" s="30">
        <v>6230</v>
      </c>
      <c r="S2677" s="31" t="e">
        <f>#N/A</f>
        <v>#N/A</v>
      </c>
      <c r="T2677" s="30">
        <v>1389</v>
      </c>
      <c r="AB2677" s="33" t="e">
        <f>#N/A</f>
        <v>#N/A</v>
      </c>
      <c r="AC2677" s="30">
        <v>1400</v>
      </c>
      <c r="AD2677" s="30" t="e">
        <f>#N/A</f>
        <v>#N/A</v>
      </c>
      <c r="AE2677" s="34">
        <v>0.93081967213114747</v>
      </c>
      <c r="AG2677" s="30" t="e">
        <f>#N/A</f>
        <v>#N/A</v>
      </c>
      <c r="AH2677" s="30" t="e">
        <f>#N/A</f>
        <v>#N/A</v>
      </c>
      <c r="AI2677" s="30">
        <v>8607.9</v>
      </c>
      <c r="AJ2677" s="30">
        <v>8198</v>
      </c>
      <c r="AK2677" s="26" t="s">
        <v>139</v>
      </c>
      <c r="AL2677" s="26">
        <v>35</v>
      </c>
      <c r="AM2677" s="26" t="s">
        <v>5123</v>
      </c>
      <c r="AU2677" s="26" t="s">
        <v>5116</v>
      </c>
      <c r="AV2677" s="26" t="s">
        <v>4981</v>
      </c>
      <c r="AW2677" s="26" t="s">
        <v>5117</v>
      </c>
      <c r="BB2677" s="26" t="s">
        <v>4652</v>
      </c>
      <c r="BD2677" s="37">
        <v>44172</v>
      </c>
      <c r="BE2677" s="30">
        <v>36690</v>
      </c>
      <c r="BF2677" s="30">
        <v>53091</v>
      </c>
      <c r="BG2677" s="37" t="s">
        <v>4653</v>
      </c>
      <c r="BH2677" s="37" t="s">
        <v>4654</v>
      </c>
      <c r="BI2677" s="37" t="s">
        <v>4654</v>
      </c>
      <c r="BJ2677" s="138" t="e">
        <f>#N/A</f>
        <v>#N/A</v>
      </c>
      <c r="BK2677" s="138" t="e">
        <f>#N/A</f>
        <v>#N/A</v>
      </c>
      <c r="BL2677" s="138" t="e">
        <f>#N/A</f>
        <v>#N/A</v>
      </c>
      <c r="BM2677" s="138" t="e">
        <f>#N/A</f>
        <v>#N/A</v>
      </c>
      <c r="BN2677" s="26"/>
      <c r="BO2677" s="26"/>
      <c r="BP2677" s="26"/>
      <c r="BQ2677" s="38"/>
      <c r="BR2677" s="26"/>
      <c r="BS2677" s="26"/>
      <c r="BT2677" s="26"/>
      <c r="BU2677" s="26"/>
      <c r="BV2677" s="39"/>
    </row>
    <row r="2678" spans="1:74" ht="15" hidden="1" customHeight="1" thickBot="1">
      <c r="A2678" s="26">
        <v>2020</v>
      </c>
      <c r="B2678" s="67">
        <v>2674</v>
      </c>
      <c r="C2678" s="67" t="s">
        <v>129</v>
      </c>
      <c r="D2678" s="67" t="s">
        <v>4642</v>
      </c>
      <c r="E2678" s="67" t="s">
        <v>4643</v>
      </c>
      <c r="F2678" s="27">
        <v>44082</v>
      </c>
      <c r="G2678" s="67" t="s">
        <v>5222</v>
      </c>
      <c r="H2678" s="67" t="s">
        <v>4645</v>
      </c>
      <c r="I2678" s="67" t="s">
        <v>4645</v>
      </c>
      <c r="J2678" s="69" t="s">
        <v>4646</v>
      </c>
      <c r="K2678" s="67" t="s">
        <v>135</v>
      </c>
      <c r="L2678" s="67" t="s">
        <v>4647</v>
      </c>
      <c r="M2678" s="26" t="s">
        <v>137</v>
      </c>
      <c r="N2678" s="26" t="s">
        <v>138</v>
      </c>
      <c r="O2678" s="26" t="s">
        <v>138</v>
      </c>
      <c r="Q2678" s="30">
        <v>87</v>
      </c>
      <c r="R2678" s="30">
        <v>7720</v>
      </c>
      <c r="S2678" s="31" t="e">
        <f>#N/A</f>
        <v>#N/A</v>
      </c>
      <c r="T2678" s="30">
        <v>1584</v>
      </c>
      <c r="AB2678" s="33" t="e">
        <f>#N/A</f>
        <v>#N/A</v>
      </c>
      <c r="AC2678" s="30">
        <v>1400</v>
      </c>
      <c r="AD2678" s="30" t="e">
        <f>#N/A</f>
        <v>#N/A</v>
      </c>
      <c r="AE2678" s="34">
        <v>0.77</v>
      </c>
      <c r="AG2678" s="30" t="e">
        <f>#N/A</f>
        <v>#N/A</v>
      </c>
      <c r="AH2678" s="30" t="e">
        <f>#N/A</f>
        <v>#N/A</v>
      </c>
      <c r="AI2678" s="30">
        <v>10666.95</v>
      </c>
      <c r="AJ2678" s="30">
        <v>10159</v>
      </c>
      <c r="AK2678" s="26" t="s">
        <v>139</v>
      </c>
      <c r="AL2678" s="26">
        <v>35</v>
      </c>
      <c r="AM2678" s="26" t="s">
        <v>5123</v>
      </c>
      <c r="AU2678" s="26" t="s">
        <v>5116</v>
      </c>
      <c r="AV2678" s="26" t="s">
        <v>4981</v>
      </c>
      <c r="AW2678" s="26" t="s">
        <v>5117</v>
      </c>
      <c r="BB2678" s="26" t="s">
        <v>4652</v>
      </c>
      <c r="BD2678" s="37">
        <v>44172</v>
      </c>
      <c r="BE2678" s="30">
        <v>36690</v>
      </c>
      <c r="BF2678" s="30">
        <v>53091</v>
      </c>
      <c r="BG2678" s="37" t="s">
        <v>4653</v>
      </c>
      <c r="BH2678" s="37" t="s">
        <v>4654</v>
      </c>
      <c r="BI2678" s="37" t="s">
        <v>4654</v>
      </c>
      <c r="BJ2678" s="138" t="e">
        <f>#N/A</f>
        <v>#N/A</v>
      </c>
      <c r="BK2678" s="138" t="e">
        <f>#N/A</f>
        <v>#N/A</v>
      </c>
      <c r="BL2678" s="138" t="e">
        <f>#N/A</f>
        <v>#N/A</v>
      </c>
      <c r="BM2678" s="138" t="e">
        <f>#N/A</f>
        <v>#N/A</v>
      </c>
      <c r="BN2678" s="26"/>
      <c r="BO2678" s="26"/>
      <c r="BP2678" s="26"/>
      <c r="BQ2678" s="38"/>
      <c r="BR2678" s="26"/>
      <c r="BS2678" s="26"/>
      <c r="BT2678" s="26"/>
      <c r="BU2678" s="26"/>
      <c r="BV2678" s="39"/>
    </row>
    <row r="2679" spans="1:74" ht="15" hidden="1" customHeight="1" thickBot="1">
      <c r="A2679" s="26">
        <v>2020</v>
      </c>
      <c r="B2679" s="67">
        <v>2675</v>
      </c>
      <c r="C2679" s="26" t="s">
        <v>129</v>
      </c>
      <c r="D2679" s="26" t="s">
        <v>4642</v>
      </c>
      <c r="E2679" s="26" t="s">
        <v>4643</v>
      </c>
      <c r="F2679" s="27">
        <v>44082</v>
      </c>
      <c r="G2679" s="67" t="s">
        <v>5223</v>
      </c>
      <c r="H2679" s="26" t="s">
        <v>4645</v>
      </c>
      <c r="I2679" s="26" t="s">
        <v>4645</v>
      </c>
      <c r="J2679" s="69" t="s">
        <v>4646</v>
      </c>
      <c r="K2679" s="26" t="s">
        <v>135</v>
      </c>
      <c r="L2679" s="26" t="s">
        <v>4647</v>
      </c>
      <c r="M2679" s="26" t="s">
        <v>137</v>
      </c>
      <c r="N2679" s="26" t="s">
        <v>138</v>
      </c>
      <c r="O2679" s="26" t="s">
        <v>138</v>
      </c>
      <c r="Q2679" s="30">
        <v>76</v>
      </c>
      <c r="R2679" s="30">
        <v>7490</v>
      </c>
      <c r="S2679" s="31" t="e">
        <f>#N/A</f>
        <v>#N/A</v>
      </c>
      <c r="T2679" s="30">
        <v>1551</v>
      </c>
      <c r="AB2679" s="33" t="e">
        <f>#N/A</f>
        <v>#N/A</v>
      </c>
      <c r="AC2679" s="30">
        <v>1400</v>
      </c>
      <c r="AD2679" s="30" t="e">
        <f>#N/A</f>
        <v>#N/A</v>
      </c>
      <c r="AE2679" s="34">
        <v>0.77245283018867927</v>
      </c>
      <c r="AG2679" s="30" t="e">
        <f>#N/A</f>
        <v>#N/A</v>
      </c>
      <c r="AH2679" s="30" t="e">
        <f>#N/A</f>
        <v>#N/A</v>
      </c>
      <c r="AI2679" s="30">
        <v>10348.800000000001</v>
      </c>
      <c r="AJ2679" s="30">
        <v>9856</v>
      </c>
      <c r="AK2679" s="26" t="s">
        <v>139</v>
      </c>
      <c r="AL2679" s="26">
        <v>35</v>
      </c>
      <c r="AM2679" s="26" t="s">
        <v>5123</v>
      </c>
      <c r="AU2679" s="26" t="s">
        <v>5116</v>
      </c>
      <c r="AV2679" s="26" t="s">
        <v>4981</v>
      </c>
      <c r="AW2679" s="26" t="s">
        <v>5117</v>
      </c>
      <c r="BB2679" s="26" t="s">
        <v>4652</v>
      </c>
      <c r="BD2679" s="37">
        <v>44172</v>
      </c>
      <c r="BE2679" s="30">
        <v>36690</v>
      </c>
      <c r="BF2679" s="30">
        <v>53091</v>
      </c>
      <c r="BG2679" s="37" t="s">
        <v>4653</v>
      </c>
      <c r="BH2679" s="37" t="s">
        <v>4654</v>
      </c>
      <c r="BI2679" s="37" t="s">
        <v>4654</v>
      </c>
      <c r="BJ2679" s="138" t="e">
        <f>#N/A</f>
        <v>#N/A</v>
      </c>
      <c r="BK2679" s="138" t="e">
        <f>#N/A</f>
        <v>#N/A</v>
      </c>
      <c r="BL2679" s="138" t="e">
        <f>#N/A</f>
        <v>#N/A</v>
      </c>
      <c r="BM2679" s="138" t="e">
        <f>#N/A</f>
        <v>#N/A</v>
      </c>
      <c r="BN2679" s="26"/>
      <c r="BO2679" s="26"/>
      <c r="BP2679" s="26"/>
      <c r="BQ2679" s="38"/>
      <c r="BR2679" s="26"/>
      <c r="BS2679" s="26"/>
      <c r="BT2679" s="26"/>
      <c r="BU2679" s="26"/>
      <c r="BV2679" s="39"/>
    </row>
    <row r="2680" spans="1:74" ht="15" hidden="1" customHeight="1" thickBot="1">
      <c r="A2680" s="26">
        <v>2020</v>
      </c>
      <c r="B2680" s="67">
        <v>2676</v>
      </c>
      <c r="C2680" s="67" t="s">
        <v>129</v>
      </c>
      <c r="D2680" s="67" t="s">
        <v>4642</v>
      </c>
      <c r="E2680" s="67" t="s">
        <v>4643</v>
      </c>
      <c r="F2680" s="27">
        <v>44082</v>
      </c>
      <c r="G2680" s="67" t="s">
        <v>5224</v>
      </c>
      <c r="H2680" s="67" t="s">
        <v>4645</v>
      </c>
      <c r="I2680" s="67" t="s">
        <v>4645</v>
      </c>
      <c r="J2680" s="69" t="s">
        <v>4646</v>
      </c>
      <c r="K2680" s="67" t="s">
        <v>135</v>
      </c>
      <c r="L2680" s="67" t="s">
        <v>4647</v>
      </c>
      <c r="M2680" s="26" t="s">
        <v>137</v>
      </c>
      <c r="N2680" s="26" t="s">
        <v>138</v>
      </c>
      <c r="O2680" s="26" t="s">
        <v>138</v>
      </c>
      <c r="Q2680" s="30">
        <v>79</v>
      </c>
      <c r="R2680" s="30">
        <v>7150</v>
      </c>
      <c r="S2680" s="31" t="e">
        <f>#N/A</f>
        <v>#N/A</v>
      </c>
      <c r="T2680" s="30">
        <v>1507</v>
      </c>
      <c r="AB2680" s="33" t="e">
        <f>#N/A</f>
        <v>#N/A</v>
      </c>
      <c r="AC2680" s="30">
        <v>1400</v>
      </c>
      <c r="AD2680" s="30" t="e">
        <f>#N/A</f>
        <v>#N/A</v>
      </c>
      <c r="AE2680" s="34">
        <v>0.86</v>
      </c>
      <c r="AG2680" s="30" t="e">
        <f>#N/A</f>
        <v>#N/A</v>
      </c>
      <c r="AH2680" s="30" t="e">
        <f>#N/A</f>
        <v>#N/A</v>
      </c>
      <c r="AI2680" s="30">
        <v>9879.4500000000007</v>
      </c>
      <c r="AJ2680" s="30">
        <v>9409</v>
      </c>
      <c r="AK2680" s="26" t="s">
        <v>139</v>
      </c>
      <c r="AL2680" s="26">
        <v>35</v>
      </c>
      <c r="AM2680" s="26" t="s">
        <v>5123</v>
      </c>
      <c r="AU2680" s="26" t="s">
        <v>5116</v>
      </c>
      <c r="AV2680" s="26" t="s">
        <v>4981</v>
      </c>
      <c r="AW2680" s="26" t="s">
        <v>5117</v>
      </c>
      <c r="BB2680" s="26" t="s">
        <v>4652</v>
      </c>
      <c r="BD2680" s="37">
        <v>44172</v>
      </c>
      <c r="BE2680" s="30">
        <v>36690</v>
      </c>
      <c r="BF2680" s="30">
        <v>53091</v>
      </c>
      <c r="BG2680" s="37" t="s">
        <v>4653</v>
      </c>
      <c r="BH2680" s="37" t="s">
        <v>4654</v>
      </c>
      <c r="BI2680" s="37" t="s">
        <v>4654</v>
      </c>
      <c r="BJ2680" s="138" t="e">
        <f>#N/A</f>
        <v>#N/A</v>
      </c>
      <c r="BK2680" s="138" t="e">
        <f>#N/A</f>
        <v>#N/A</v>
      </c>
      <c r="BL2680" s="138" t="e">
        <f>#N/A</f>
        <v>#N/A</v>
      </c>
      <c r="BM2680" s="138" t="e">
        <f>#N/A</f>
        <v>#N/A</v>
      </c>
      <c r="BN2680" s="26"/>
      <c r="BO2680" s="26"/>
      <c r="BP2680" s="26"/>
      <c r="BQ2680" s="38"/>
      <c r="BR2680" s="26"/>
      <c r="BS2680" s="26"/>
      <c r="BT2680" s="26"/>
      <c r="BU2680" s="26"/>
      <c r="BV2680" s="39"/>
    </row>
    <row r="2681" spans="1:74" ht="15" hidden="1" customHeight="1" thickBot="1">
      <c r="A2681" s="26">
        <v>2020</v>
      </c>
      <c r="B2681" s="67">
        <v>2677</v>
      </c>
      <c r="C2681" s="26" t="s">
        <v>129</v>
      </c>
      <c r="D2681" s="26" t="s">
        <v>4642</v>
      </c>
      <c r="E2681" s="26" t="s">
        <v>4643</v>
      </c>
      <c r="F2681" s="27">
        <v>44082</v>
      </c>
      <c r="G2681" s="67" t="s">
        <v>5225</v>
      </c>
      <c r="H2681" s="26" t="s">
        <v>4645</v>
      </c>
      <c r="I2681" s="26" t="s">
        <v>4645</v>
      </c>
      <c r="J2681" s="69" t="s">
        <v>4646</v>
      </c>
      <c r="K2681" s="26" t="s">
        <v>135</v>
      </c>
      <c r="L2681" s="26" t="s">
        <v>4647</v>
      </c>
      <c r="M2681" s="26" t="s">
        <v>137</v>
      </c>
      <c r="N2681" s="26" t="s">
        <v>138</v>
      </c>
      <c r="O2681" s="26" t="s">
        <v>138</v>
      </c>
      <c r="Q2681" s="30">
        <v>77</v>
      </c>
      <c r="R2681" s="30">
        <v>6250</v>
      </c>
      <c r="S2681" s="31" t="e">
        <f>#N/A</f>
        <v>#N/A</v>
      </c>
      <c r="T2681" s="30">
        <v>989</v>
      </c>
      <c r="AB2681" s="33" t="e">
        <f>#N/A</f>
        <v>#N/A</v>
      </c>
      <c r="AC2681" s="30">
        <v>1400</v>
      </c>
      <c r="AD2681" s="30" t="e">
        <f>#N/A</f>
        <v>#N/A</v>
      </c>
      <c r="AE2681" s="34">
        <v>0.8613559322033898</v>
      </c>
      <c r="AG2681" s="30" t="e">
        <f>#N/A</f>
        <v>#N/A</v>
      </c>
      <c r="AH2681" s="30" t="e">
        <f>#N/A</f>
        <v>#N/A</v>
      </c>
      <c r="AI2681" s="30">
        <v>8636.25</v>
      </c>
      <c r="AJ2681" s="30">
        <v>8225</v>
      </c>
      <c r="AK2681" s="26" t="s">
        <v>139</v>
      </c>
      <c r="AL2681" s="26">
        <v>35</v>
      </c>
      <c r="AM2681" s="26" t="s">
        <v>5123</v>
      </c>
      <c r="AU2681" s="26" t="s">
        <v>5116</v>
      </c>
      <c r="AV2681" s="26" t="s">
        <v>4981</v>
      </c>
      <c r="AW2681" s="26" t="s">
        <v>5117</v>
      </c>
      <c r="BB2681" s="26" t="s">
        <v>4652</v>
      </c>
      <c r="BD2681" s="37">
        <v>44172</v>
      </c>
      <c r="BE2681" s="30">
        <v>36690</v>
      </c>
      <c r="BF2681" s="30">
        <v>53091</v>
      </c>
      <c r="BG2681" s="37" t="s">
        <v>4653</v>
      </c>
      <c r="BH2681" s="37" t="s">
        <v>4654</v>
      </c>
      <c r="BI2681" s="37" t="s">
        <v>4654</v>
      </c>
      <c r="BJ2681" s="138" t="e">
        <f>#N/A</f>
        <v>#N/A</v>
      </c>
      <c r="BK2681" s="138" t="e">
        <f>#N/A</f>
        <v>#N/A</v>
      </c>
      <c r="BL2681" s="138" t="e">
        <f>#N/A</f>
        <v>#N/A</v>
      </c>
      <c r="BM2681" s="138" t="e">
        <f>#N/A</f>
        <v>#N/A</v>
      </c>
      <c r="BN2681" s="26"/>
      <c r="BO2681" s="26"/>
      <c r="BP2681" s="26"/>
      <c r="BQ2681" s="38"/>
      <c r="BR2681" s="26"/>
      <c r="BS2681" s="26"/>
      <c r="BT2681" s="26"/>
      <c r="BU2681" s="26"/>
      <c r="BV2681" s="39"/>
    </row>
    <row r="2682" spans="1:74" ht="15" hidden="1" customHeight="1" thickBot="1">
      <c r="A2682" s="26">
        <v>2020</v>
      </c>
      <c r="B2682" s="67">
        <v>2678</v>
      </c>
      <c r="C2682" s="67" t="s">
        <v>129</v>
      </c>
      <c r="D2682" s="67" t="s">
        <v>4642</v>
      </c>
      <c r="E2682" s="67" t="s">
        <v>4643</v>
      </c>
      <c r="F2682" s="27">
        <v>44082</v>
      </c>
      <c r="G2682" s="67" t="s">
        <v>5226</v>
      </c>
      <c r="H2682" s="67" t="s">
        <v>4645</v>
      </c>
      <c r="I2682" s="67" t="s">
        <v>4645</v>
      </c>
      <c r="J2682" s="69" t="s">
        <v>4646</v>
      </c>
      <c r="K2682" s="67" t="s">
        <v>135</v>
      </c>
      <c r="L2682" s="67" t="s">
        <v>4647</v>
      </c>
      <c r="M2682" s="26" t="s">
        <v>137</v>
      </c>
      <c r="N2682" s="26" t="s">
        <v>138</v>
      </c>
      <c r="O2682" s="26" t="s">
        <v>138</v>
      </c>
      <c r="Q2682" s="30">
        <v>78</v>
      </c>
      <c r="R2682" s="30">
        <v>7030</v>
      </c>
      <c r="S2682" s="31" t="e">
        <f>#N/A</f>
        <v>#N/A</v>
      </c>
      <c r="T2682" s="30">
        <v>1357</v>
      </c>
      <c r="AB2682" s="33" t="e">
        <f>#N/A</f>
        <v>#N/A</v>
      </c>
      <c r="AC2682" s="30">
        <v>1400</v>
      </c>
      <c r="AD2682" s="30" t="e">
        <f>#N/A</f>
        <v>#N/A</v>
      </c>
      <c r="AE2682" s="34">
        <v>0.93</v>
      </c>
      <c r="AG2682" s="30" t="e">
        <f>#N/A</f>
        <v>#N/A</v>
      </c>
      <c r="AH2682" s="30" t="e">
        <f>#N/A</f>
        <v>#N/A</v>
      </c>
      <c r="AI2682" s="30">
        <v>9713.5500000000011</v>
      </c>
      <c r="AJ2682" s="30">
        <v>9251</v>
      </c>
      <c r="AK2682" s="26" t="s">
        <v>139</v>
      </c>
      <c r="AL2682" s="26">
        <v>35</v>
      </c>
      <c r="AM2682" s="26" t="s">
        <v>5123</v>
      </c>
      <c r="AU2682" s="26" t="s">
        <v>5116</v>
      </c>
      <c r="AV2682" s="26" t="s">
        <v>4981</v>
      </c>
      <c r="AW2682" s="26" t="s">
        <v>5117</v>
      </c>
      <c r="BB2682" s="26" t="s">
        <v>4652</v>
      </c>
      <c r="BD2682" s="37">
        <v>44172</v>
      </c>
      <c r="BE2682" s="30">
        <v>36690</v>
      </c>
      <c r="BF2682" s="30">
        <v>53091</v>
      </c>
      <c r="BG2682" s="37" t="s">
        <v>4653</v>
      </c>
      <c r="BH2682" s="37" t="s">
        <v>4654</v>
      </c>
      <c r="BI2682" s="37" t="s">
        <v>4654</v>
      </c>
      <c r="BJ2682" s="138" t="e">
        <f>#N/A</f>
        <v>#N/A</v>
      </c>
      <c r="BK2682" s="138" t="e">
        <f>#N/A</f>
        <v>#N/A</v>
      </c>
      <c r="BL2682" s="138" t="e">
        <f>#N/A</f>
        <v>#N/A</v>
      </c>
      <c r="BM2682" s="138" t="e">
        <f>#N/A</f>
        <v>#N/A</v>
      </c>
      <c r="BN2682" s="26"/>
      <c r="BO2682" s="26"/>
      <c r="BP2682" s="26"/>
      <c r="BQ2682" s="38"/>
      <c r="BR2682" s="26"/>
      <c r="BS2682" s="26"/>
      <c r="BT2682" s="26"/>
      <c r="BU2682" s="26"/>
      <c r="BV2682" s="39"/>
    </row>
    <row r="2683" spans="1:74" ht="15" hidden="1" customHeight="1" thickBot="1">
      <c r="A2683" s="26">
        <v>2020</v>
      </c>
      <c r="B2683" s="67">
        <v>2679</v>
      </c>
      <c r="C2683" s="26" t="s">
        <v>129</v>
      </c>
      <c r="D2683" s="26" t="s">
        <v>4642</v>
      </c>
      <c r="E2683" s="26" t="s">
        <v>4643</v>
      </c>
      <c r="F2683" s="27">
        <v>44082</v>
      </c>
      <c r="G2683" s="67" t="s">
        <v>5227</v>
      </c>
      <c r="H2683" s="26" t="s">
        <v>4645</v>
      </c>
      <c r="I2683" s="26" t="s">
        <v>4645</v>
      </c>
      <c r="J2683" s="69" t="s">
        <v>4646</v>
      </c>
      <c r="K2683" s="26" t="s">
        <v>135</v>
      </c>
      <c r="L2683" s="26" t="s">
        <v>4647</v>
      </c>
      <c r="M2683" s="26" t="s">
        <v>137</v>
      </c>
      <c r="N2683" s="26" t="s">
        <v>138</v>
      </c>
      <c r="O2683" s="26" t="s">
        <v>138</v>
      </c>
      <c r="Q2683" s="30">
        <v>75</v>
      </c>
      <c r="R2683" s="30">
        <v>6100</v>
      </c>
      <c r="S2683" s="31" t="e">
        <f>#N/A</f>
        <v>#N/A</v>
      </c>
      <c r="T2683" s="30">
        <v>1116</v>
      </c>
      <c r="AB2683" s="33" t="e">
        <f>#N/A</f>
        <v>#N/A</v>
      </c>
      <c r="AC2683" s="30">
        <v>1400</v>
      </c>
      <c r="AD2683" s="30" t="e">
        <f>#N/A</f>
        <v>#N/A</v>
      </c>
      <c r="AE2683" s="34">
        <v>0.93161290322580648</v>
      </c>
      <c r="AG2683" s="30" t="e">
        <f>#N/A</f>
        <v>#N/A</v>
      </c>
      <c r="AH2683" s="30" t="e">
        <f>#N/A</f>
        <v>#N/A</v>
      </c>
      <c r="AI2683" s="30">
        <v>8428.35</v>
      </c>
      <c r="AJ2683" s="30">
        <v>8027</v>
      </c>
      <c r="AK2683" s="26" t="s">
        <v>139</v>
      </c>
      <c r="AL2683" s="26">
        <v>35</v>
      </c>
      <c r="AM2683" s="26" t="s">
        <v>5123</v>
      </c>
      <c r="AU2683" s="26" t="s">
        <v>5116</v>
      </c>
      <c r="AV2683" s="26" t="s">
        <v>4981</v>
      </c>
      <c r="AW2683" s="26" t="s">
        <v>5117</v>
      </c>
      <c r="BB2683" s="26" t="s">
        <v>4652</v>
      </c>
      <c r="BD2683" s="37">
        <v>44172</v>
      </c>
      <c r="BE2683" s="30">
        <v>36690</v>
      </c>
      <c r="BF2683" s="30">
        <v>53091</v>
      </c>
      <c r="BG2683" s="37" t="s">
        <v>4653</v>
      </c>
      <c r="BH2683" s="37" t="s">
        <v>4654</v>
      </c>
      <c r="BI2683" s="37" t="s">
        <v>4654</v>
      </c>
      <c r="BJ2683" s="138" t="e">
        <f>#N/A</f>
        <v>#N/A</v>
      </c>
      <c r="BK2683" s="138" t="e">
        <f>#N/A</f>
        <v>#N/A</v>
      </c>
      <c r="BL2683" s="138" t="e">
        <f>#N/A</f>
        <v>#N/A</v>
      </c>
      <c r="BM2683" s="138" t="e">
        <f>#N/A</f>
        <v>#N/A</v>
      </c>
      <c r="BN2683" s="26"/>
      <c r="BO2683" s="26"/>
      <c r="BP2683" s="26"/>
      <c r="BQ2683" s="38"/>
      <c r="BR2683" s="26"/>
      <c r="BS2683" s="26"/>
      <c r="BT2683" s="26"/>
      <c r="BU2683" s="26"/>
      <c r="BV2683" s="39"/>
    </row>
    <row r="2684" spans="1:74" ht="15" hidden="1" customHeight="1" thickBot="1">
      <c r="A2684" s="26">
        <v>2020</v>
      </c>
      <c r="B2684" s="67">
        <v>2680</v>
      </c>
      <c r="C2684" s="67" t="s">
        <v>129</v>
      </c>
      <c r="D2684" s="67" t="s">
        <v>4642</v>
      </c>
      <c r="E2684" s="67" t="s">
        <v>4643</v>
      </c>
      <c r="F2684" s="27">
        <v>44082</v>
      </c>
      <c r="G2684" s="67" t="s">
        <v>5228</v>
      </c>
      <c r="H2684" s="67" t="s">
        <v>4645</v>
      </c>
      <c r="I2684" s="67" t="s">
        <v>4645</v>
      </c>
      <c r="J2684" s="69" t="s">
        <v>4646</v>
      </c>
      <c r="K2684" s="67" t="s">
        <v>135</v>
      </c>
      <c r="L2684" s="67" t="s">
        <v>4647</v>
      </c>
      <c r="M2684" s="26" t="s">
        <v>137</v>
      </c>
      <c r="N2684" s="26" t="s">
        <v>138</v>
      </c>
      <c r="O2684" s="26" t="s">
        <v>138</v>
      </c>
      <c r="Q2684" s="30">
        <v>83</v>
      </c>
      <c r="R2684" s="30">
        <v>9090</v>
      </c>
      <c r="S2684" s="31" t="e">
        <f>#N/A</f>
        <v>#N/A</v>
      </c>
      <c r="T2684" s="30">
        <v>1438</v>
      </c>
      <c r="AB2684" s="33" t="e">
        <f>#N/A</f>
        <v>#N/A</v>
      </c>
      <c r="AC2684" s="30">
        <v>1400</v>
      </c>
      <c r="AD2684" s="30" t="e">
        <f>#N/A</f>
        <v>#N/A</v>
      </c>
      <c r="AE2684" s="34">
        <v>0.98</v>
      </c>
      <c r="AG2684" s="30" t="e">
        <f>#N/A</f>
        <v>#N/A</v>
      </c>
      <c r="AH2684" s="30" t="e">
        <f>#N/A</f>
        <v>#N/A</v>
      </c>
      <c r="AI2684" s="30">
        <v>12560.1</v>
      </c>
      <c r="AJ2684" s="30">
        <v>11962</v>
      </c>
      <c r="AK2684" s="26" t="s">
        <v>139</v>
      </c>
      <c r="AL2684" s="26">
        <v>35</v>
      </c>
      <c r="AM2684" s="26" t="s">
        <v>5123</v>
      </c>
      <c r="AU2684" s="26" t="s">
        <v>5116</v>
      </c>
      <c r="AV2684" s="26" t="s">
        <v>4981</v>
      </c>
      <c r="AW2684" s="26" t="s">
        <v>5117</v>
      </c>
      <c r="BB2684" s="26" t="s">
        <v>4652</v>
      </c>
      <c r="BD2684" s="37">
        <v>44172</v>
      </c>
      <c r="BE2684" s="30">
        <v>36690</v>
      </c>
      <c r="BF2684" s="30">
        <v>53091</v>
      </c>
      <c r="BG2684" s="37" t="s">
        <v>4653</v>
      </c>
      <c r="BH2684" s="37" t="s">
        <v>4654</v>
      </c>
      <c r="BI2684" s="37" t="s">
        <v>4654</v>
      </c>
      <c r="BJ2684" s="138" t="e">
        <f>#N/A</f>
        <v>#N/A</v>
      </c>
      <c r="BK2684" s="138" t="e">
        <f>#N/A</f>
        <v>#N/A</v>
      </c>
      <c r="BL2684" s="138" t="e">
        <f>#N/A</f>
        <v>#N/A</v>
      </c>
      <c r="BM2684" s="138" t="e">
        <f>#N/A</f>
        <v>#N/A</v>
      </c>
      <c r="BN2684" s="26"/>
      <c r="BO2684" s="26"/>
      <c r="BP2684" s="26"/>
      <c r="BQ2684" s="38"/>
      <c r="BR2684" s="26"/>
      <c r="BS2684" s="26"/>
      <c r="BT2684" s="26"/>
      <c r="BU2684" s="26"/>
      <c r="BV2684" s="39"/>
    </row>
    <row r="2685" spans="1:74" ht="15" hidden="1" customHeight="1" thickBot="1">
      <c r="A2685" s="26">
        <v>2020</v>
      </c>
      <c r="B2685" s="67">
        <v>2681</v>
      </c>
      <c r="C2685" s="26" t="s">
        <v>129</v>
      </c>
      <c r="D2685" s="26" t="s">
        <v>4642</v>
      </c>
      <c r="E2685" s="26" t="s">
        <v>4643</v>
      </c>
      <c r="F2685" s="27">
        <v>44082</v>
      </c>
      <c r="G2685" s="67" t="s">
        <v>5229</v>
      </c>
      <c r="H2685" s="26" t="s">
        <v>4645</v>
      </c>
      <c r="I2685" s="26" t="s">
        <v>4645</v>
      </c>
      <c r="J2685" s="69" t="s">
        <v>4646</v>
      </c>
      <c r="K2685" s="26" t="s">
        <v>135</v>
      </c>
      <c r="L2685" s="26" t="s">
        <v>4647</v>
      </c>
      <c r="M2685" s="26" t="s">
        <v>137</v>
      </c>
      <c r="N2685" s="26" t="s">
        <v>138</v>
      </c>
      <c r="O2685" s="26" t="s">
        <v>138</v>
      </c>
      <c r="Q2685" s="30">
        <v>74</v>
      </c>
      <c r="R2685" s="30">
        <v>6470</v>
      </c>
      <c r="S2685" s="31" t="e">
        <f>#N/A</f>
        <v>#N/A</v>
      </c>
      <c r="T2685" s="30">
        <v>1291</v>
      </c>
      <c r="AB2685" s="33" t="e">
        <f>#N/A</f>
        <v>#N/A</v>
      </c>
      <c r="AC2685" s="30">
        <v>1400</v>
      </c>
      <c r="AD2685" s="30" t="e">
        <f>#N/A</f>
        <v>#N/A</v>
      </c>
      <c r="AE2685" s="34">
        <v>0.98</v>
      </c>
      <c r="AG2685" s="30" t="e">
        <f>#N/A</f>
        <v>#N/A</v>
      </c>
      <c r="AH2685" s="30" t="e">
        <f>#N/A</f>
        <v>#N/A</v>
      </c>
      <c r="AI2685" s="30">
        <v>8939.7000000000007</v>
      </c>
      <c r="AJ2685" s="30">
        <v>8514</v>
      </c>
      <c r="AK2685" s="26" t="s">
        <v>139</v>
      </c>
      <c r="AL2685" s="26">
        <v>35</v>
      </c>
      <c r="AM2685" s="26" t="s">
        <v>5123</v>
      </c>
      <c r="AU2685" s="26" t="s">
        <v>5116</v>
      </c>
      <c r="AV2685" s="26" t="s">
        <v>4981</v>
      </c>
      <c r="AW2685" s="26" t="s">
        <v>5117</v>
      </c>
      <c r="BB2685" s="26" t="s">
        <v>4652</v>
      </c>
      <c r="BD2685" s="37">
        <v>44172</v>
      </c>
      <c r="BE2685" s="30">
        <v>36690</v>
      </c>
      <c r="BF2685" s="30">
        <v>53091</v>
      </c>
      <c r="BG2685" s="37" t="s">
        <v>4653</v>
      </c>
      <c r="BH2685" s="37" t="s">
        <v>4654</v>
      </c>
      <c r="BI2685" s="37" t="s">
        <v>4654</v>
      </c>
      <c r="BJ2685" s="138" t="e">
        <f>#N/A</f>
        <v>#N/A</v>
      </c>
      <c r="BK2685" s="138" t="e">
        <f>#N/A</f>
        <v>#N/A</v>
      </c>
      <c r="BL2685" s="138" t="e">
        <f>#N/A</f>
        <v>#N/A</v>
      </c>
      <c r="BM2685" s="138" t="e">
        <f>#N/A</f>
        <v>#N/A</v>
      </c>
      <c r="BN2685" s="26"/>
      <c r="BO2685" s="26"/>
      <c r="BP2685" s="26"/>
      <c r="BQ2685" s="38"/>
      <c r="BR2685" s="26"/>
      <c r="BS2685" s="26"/>
      <c r="BT2685" s="26"/>
      <c r="BU2685" s="26"/>
      <c r="BV2685" s="39"/>
    </row>
    <row r="2686" spans="1:74" ht="15" hidden="1" customHeight="1" thickBot="1">
      <c r="A2686" s="26">
        <v>2020</v>
      </c>
      <c r="B2686" s="67">
        <v>2682</v>
      </c>
      <c r="C2686" s="67" t="s">
        <v>129</v>
      </c>
      <c r="D2686" s="67" t="s">
        <v>4642</v>
      </c>
      <c r="E2686" s="67" t="s">
        <v>4643</v>
      </c>
      <c r="F2686" s="27">
        <v>44082</v>
      </c>
      <c r="G2686" s="67" t="s">
        <v>5230</v>
      </c>
      <c r="H2686" s="67" t="s">
        <v>4645</v>
      </c>
      <c r="I2686" s="67" t="s">
        <v>4645</v>
      </c>
      <c r="J2686" s="69" t="s">
        <v>4646</v>
      </c>
      <c r="K2686" s="67" t="s">
        <v>135</v>
      </c>
      <c r="L2686" s="67" t="s">
        <v>4647</v>
      </c>
      <c r="M2686" s="26" t="s">
        <v>137</v>
      </c>
      <c r="N2686" s="26" t="s">
        <v>138</v>
      </c>
      <c r="O2686" s="26" t="s">
        <v>138</v>
      </c>
      <c r="Q2686" s="30">
        <v>84</v>
      </c>
      <c r="R2686" s="30">
        <v>8870</v>
      </c>
      <c r="S2686" s="31" t="e">
        <f>#N/A</f>
        <v>#N/A</v>
      </c>
      <c r="T2686" s="30">
        <v>2208</v>
      </c>
      <c r="AB2686" s="33" t="e">
        <f>#N/A</f>
        <v>#N/A</v>
      </c>
      <c r="AC2686" s="30">
        <v>1400</v>
      </c>
      <c r="AD2686" s="30" t="e">
        <f>#N/A</f>
        <v>#N/A</v>
      </c>
      <c r="AE2686" s="34">
        <v>0.75</v>
      </c>
      <c r="AG2686" s="30" t="e">
        <f>#N/A</f>
        <v>#N/A</v>
      </c>
      <c r="AH2686" s="30" t="e">
        <f>#N/A</f>
        <v>#N/A</v>
      </c>
      <c r="AI2686" s="30">
        <v>12255.6</v>
      </c>
      <c r="AJ2686" s="30">
        <v>11672</v>
      </c>
      <c r="AK2686" s="26" t="s">
        <v>139</v>
      </c>
      <c r="AL2686" s="26">
        <v>35</v>
      </c>
      <c r="AM2686" s="26" t="s">
        <v>5123</v>
      </c>
      <c r="AU2686" s="26" t="s">
        <v>5116</v>
      </c>
      <c r="AV2686" s="26" t="s">
        <v>4981</v>
      </c>
      <c r="AW2686" s="26" t="s">
        <v>5117</v>
      </c>
      <c r="BB2686" s="26" t="s">
        <v>4652</v>
      </c>
      <c r="BD2686" s="37">
        <v>44172</v>
      </c>
      <c r="BE2686" s="30">
        <v>36690</v>
      </c>
      <c r="BF2686" s="30">
        <v>53091</v>
      </c>
      <c r="BG2686" s="37" t="s">
        <v>4653</v>
      </c>
      <c r="BH2686" s="37" t="s">
        <v>4654</v>
      </c>
      <c r="BI2686" s="37" t="s">
        <v>4654</v>
      </c>
      <c r="BJ2686" s="138" t="e">
        <f>#N/A</f>
        <v>#N/A</v>
      </c>
      <c r="BK2686" s="138" t="e">
        <f>#N/A</f>
        <v>#N/A</v>
      </c>
      <c r="BL2686" s="138" t="e">
        <f>#N/A</f>
        <v>#N/A</v>
      </c>
      <c r="BM2686" s="138" t="e">
        <f>#N/A</f>
        <v>#N/A</v>
      </c>
      <c r="BN2686" s="26"/>
      <c r="BO2686" s="26"/>
      <c r="BP2686" s="26"/>
      <c r="BQ2686" s="38"/>
      <c r="BR2686" s="26"/>
      <c r="BS2686" s="26"/>
      <c r="BT2686" s="26"/>
      <c r="BU2686" s="26"/>
      <c r="BV2686" s="39"/>
    </row>
    <row r="2687" spans="1:74" ht="15" hidden="1" customHeight="1" thickBot="1">
      <c r="A2687" s="26">
        <v>2020</v>
      </c>
      <c r="B2687" s="67">
        <v>2683</v>
      </c>
      <c r="C2687" s="26" t="s">
        <v>129</v>
      </c>
      <c r="D2687" s="26" t="s">
        <v>4642</v>
      </c>
      <c r="E2687" s="26" t="s">
        <v>4643</v>
      </c>
      <c r="F2687" s="27">
        <v>44082</v>
      </c>
      <c r="G2687" s="67" t="s">
        <v>5231</v>
      </c>
      <c r="H2687" s="26" t="s">
        <v>4645</v>
      </c>
      <c r="I2687" s="26" t="s">
        <v>4645</v>
      </c>
      <c r="J2687" s="69" t="s">
        <v>4646</v>
      </c>
      <c r="K2687" s="26" t="s">
        <v>135</v>
      </c>
      <c r="L2687" s="26" t="s">
        <v>4647</v>
      </c>
      <c r="M2687" s="26" t="s">
        <v>137</v>
      </c>
      <c r="N2687" s="26" t="s">
        <v>138</v>
      </c>
      <c r="O2687" s="26" t="s">
        <v>138</v>
      </c>
      <c r="Q2687" s="30">
        <v>82</v>
      </c>
      <c r="R2687" s="30">
        <v>9080</v>
      </c>
      <c r="S2687" s="31" t="e">
        <f>#N/A</f>
        <v>#N/A</v>
      </c>
      <c r="T2687" s="30">
        <v>1717</v>
      </c>
      <c r="AB2687" s="33" t="e">
        <f>#N/A</f>
        <v>#N/A</v>
      </c>
      <c r="AC2687" s="30">
        <v>1400</v>
      </c>
      <c r="AD2687" s="30" t="e">
        <f>#N/A</f>
        <v>#N/A</v>
      </c>
      <c r="AE2687" s="34">
        <v>0.74595744680851062</v>
      </c>
      <c r="AG2687" s="30" t="e">
        <f>#N/A</f>
        <v>#N/A</v>
      </c>
      <c r="AH2687" s="30" t="e">
        <f>#N/A</f>
        <v>#N/A</v>
      </c>
      <c r="AI2687" s="30">
        <v>12546.45</v>
      </c>
      <c r="AJ2687" s="30">
        <v>11949</v>
      </c>
      <c r="AK2687" s="26" t="s">
        <v>139</v>
      </c>
      <c r="AL2687" s="26">
        <v>35</v>
      </c>
      <c r="AM2687" s="26" t="s">
        <v>5123</v>
      </c>
      <c r="AU2687" s="26" t="s">
        <v>5116</v>
      </c>
      <c r="AV2687" s="26" t="s">
        <v>4981</v>
      </c>
      <c r="AW2687" s="26" t="s">
        <v>5117</v>
      </c>
      <c r="BB2687" s="26" t="s">
        <v>4652</v>
      </c>
      <c r="BD2687" s="37">
        <v>44172</v>
      </c>
      <c r="BE2687" s="30">
        <v>36690</v>
      </c>
      <c r="BF2687" s="30">
        <v>53091</v>
      </c>
      <c r="BG2687" s="37" t="s">
        <v>4653</v>
      </c>
      <c r="BH2687" s="37" t="s">
        <v>4654</v>
      </c>
      <c r="BI2687" s="37" t="s">
        <v>4654</v>
      </c>
      <c r="BJ2687" s="138" t="e">
        <f>#N/A</f>
        <v>#N/A</v>
      </c>
      <c r="BK2687" s="138" t="e">
        <f>#N/A</f>
        <v>#N/A</v>
      </c>
      <c r="BL2687" s="138" t="e">
        <f>#N/A</f>
        <v>#N/A</v>
      </c>
      <c r="BM2687" s="138" t="e">
        <f>#N/A</f>
        <v>#N/A</v>
      </c>
      <c r="BN2687" s="26"/>
      <c r="BO2687" s="26"/>
      <c r="BP2687" s="26"/>
      <c r="BQ2687" s="38"/>
      <c r="BR2687" s="26"/>
      <c r="BS2687" s="26"/>
      <c r="BT2687" s="26"/>
      <c r="BU2687" s="26"/>
      <c r="BV2687" s="39"/>
    </row>
    <row r="2688" spans="1:74" ht="15" hidden="1" customHeight="1" thickBot="1">
      <c r="A2688" s="26">
        <v>2020</v>
      </c>
      <c r="B2688" s="67">
        <v>2684</v>
      </c>
      <c r="C2688" s="67" t="s">
        <v>129</v>
      </c>
      <c r="D2688" s="67" t="s">
        <v>4642</v>
      </c>
      <c r="E2688" s="67" t="s">
        <v>4643</v>
      </c>
      <c r="F2688" s="27">
        <v>44082</v>
      </c>
      <c r="G2688" s="67" t="s">
        <v>5232</v>
      </c>
      <c r="H2688" s="67" t="s">
        <v>4645</v>
      </c>
      <c r="I2688" s="67" t="s">
        <v>4645</v>
      </c>
      <c r="J2688" s="69" t="s">
        <v>4646</v>
      </c>
      <c r="K2688" s="67" t="s">
        <v>135</v>
      </c>
      <c r="L2688" s="67" t="s">
        <v>4647</v>
      </c>
      <c r="M2688" s="26" t="s">
        <v>137</v>
      </c>
      <c r="N2688" s="26" t="s">
        <v>138</v>
      </c>
      <c r="O2688" s="26" t="s">
        <v>138</v>
      </c>
      <c r="Q2688" s="30">
        <v>85</v>
      </c>
      <c r="R2688" s="30">
        <v>9790</v>
      </c>
      <c r="S2688" s="31" t="e">
        <f>#N/A</f>
        <v>#N/A</v>
      </c>
      <c r="T2688" s="30">
        <v>2123</v>
      </c>
      <c r="AB2688" s="33" t="e">
        <f>#N/A</f>
        <v>#N/A</v>
      </c>
      <c r="AC2688" s="30">
        <v>1400</v>
      </c>
      <c r="AD2688" s="30" t="e">
        <f>#N/A</f>
        <v>#N/A</v>
      </c>
      <c r="AE2688" s="34">
        <v>0.86</v>
      </c>
      <c r="AG2688" s="30" t="e">
        <f>#N/A</f>
        <v>#N/A</v>
      </c>
      <c r="AH2688" s="30" t="e">
        <f>#N/A</f>
        <v>#N/A</v>
      </c>
      <c r="AI2688" s="30">
        <v>13527.150000000001</v>
      </c>
      <c r="AJ2688" s="30">
        <v>12883</v>
      </c>
      <c r="AK2688" s="26" t="s">
        <v>139</v>
      </c>
      <c r="AL2688" s="26">
        <v>35</v>
      </c>
      <c r="AM2688" s="26" t="s">
        <v>5123</v>
      </c>
      <c r="AU2688" s="26" t="s">
        <v>5116</v>
      </c>
      <c r="AV2688" s="26" t="s">
        <v>4981</v>
      </c>
      <c r="AW2688" s="26" t="s">
        <v>5117</v>
      </c>
      <c r="BB2688" s="26" t="s">
        <v>4652</v>
      </c>
      <c r="BD2688" s="37">
        <v>44172</v>
      </c>
      <c r="BE2688" s="30">
        <v>36690</v>
      </c>
      <c r="BF2688" s="30">
        <v>53091</v>
      </c>
      <c r="BG2688" s="37" t="s">
        <v>4653</v>
      </c>
      <c r="BH2688" s="37" t="s">
        <v>4654</v>
      </c>
      <c r="BI2688" s="37" t="s">
        <v>4654</v>
      </c>
      <c r="BJ2688" s="138" t="e">
        <f>#N/A</f>
        <v>#N/A</v>
      </c>
      <c r="BK2688" s="138" t="e">
        <f>#N/A</f>
        <v>#N/A</v>
      </c>
      <c r="BL2688" s="138" t="e">
        <f>#N/A</f>
        <v>#N/A</v>
      </c>
      <c r="BM2688" s="138" t="e">
        <f>#N/A</f>
        <v>#N/A</v>
      </c>
      <c r="BN2688" s="26"/>
      <c r="BO2688" s="26"/>
      <c r="BP2688" s="26"/>
      <c r="BQ2688" s="38"/>
      <c r="BR2688" s="26"/>
      <c r="BS2688" s="26"/>
      <c r="BT2688" s="26"/>
      <c r="BU2688" s="26"/>
      <c r="BV2688" s="39"/>
    </row>
    <row r="2689" spans="1:74" ht="15" hidden="1" customHeight="1" thickBot="1">
      <c r="A2689" s="26">
        <v>2020</v>
      </c>
      <c r="B2689" s="67">
        <v>2685</v>
      </c>
      <c r="C2689" s="26" t="s">
        <v>129</v>
      </c>
      <c r="D2689" s="26" t="s">
        <v>4642</v>
      </c>
      <c r="E2689" s="26" t="s">
        <v>4643</v>
      </c>
      <c r="F2689" s="27">
        <v>44082</v>
      </c>
      <c r="G2689" s="67" t="s">
        <v>5233</v>
      </c>
      <c r="H2689" s="26" t="s">
        <v>4645</v>
      </c>
      <c r="I2689" s="26" t="s">
        <v>4645</v>
      </c>
      <c r="J2689" s="69" t="s">
        <v>4646</v>
      </c>
      <c r="K2689" s="26" t="s">
        <v>135</v>
      </c>
      <c r="L2689" s="26" t="s">
        <v>4647</v>
      </c>
      <c r="M2689" s="26" t="s">
        <v>137</v>
      </c>
      <c r="N2689" s="26" t="s">
        <v>138</v>
      </c>
      <c r="O2689" s="26" t="s">
        <v>138</v>
      </c>
      <c r="Q2689" s="30">
        <v>82</v>
      </c>
      <c r="R2689" s="30">
        <v>8030</v>
      </c>
      <c r="S2689" s="31" t="e">
        <f>#N/A</f>
        <v>#N/A</v>
      </c>
      <c r="T2689" s="30">
        <v>1327</v>
      </c>
      <c r="AB2689" s="33" t="e">
        <f>#N/A</f>
        <v>#N/A</v>
      </c>
      <c r="AC2689" s="30">
        <v>1400</v>
      </c>
      <c r="AD2689" s="30" t="e">
        <f>#N/A</f>
        <v>#N/A</v>
      </c>
      <c r="AE2689" s="34">
        <v>0.85719298245614028</v>
      </c>
      <c r="AG2689" s="30" t="e">
        <f>#N/A</f>
        <v>#N/A</v>
      </c>
      <c r="AH2689" s="30" t="e">
        <f>#N/A</f>
        <v>#N/A</v>
      </c>
      <c r="AI2689" s="30">
        <v>11095.35</v>
      </c>
      <c r="AJ2689" s="30">
        <v>10567</v>
      </c>
      <c r="AK2689" s="26" t="s">
        <v>139</v>
      </c>
      <c r="AL2689" s="26">
        <v>35</v>
      </c>
      <c r="AM2689" s="26" t="s">
        <v>5123</v>
      </c>
      <c r="AU2689" s="26" t="s">
        <v>5116</v>
      </c>
      <c r="AV2689" s="26" t="s">
        <v>4981</v>
      </c>
      <c r="AW2689" s="26" t="s">
        <v>5117</v>
      </c>
      <c r="BB2689" s="26" t="s">
        <v>4652</v>
      </c>
      <c r="BD2689" s="37">
        <v>44172</v>
      </c>
      <c r="BE2689" s="30">
        <v>36690</v>
      </c>
      <c r="BF2689" s="30">
        <v>53091</v>
      </c>
      <c r="BG2689" s="37" t="s">
        <v>4653</v>
      </c>
      <c r="BH2689" s="37" t="s">
        <v>4654</v>
      </c>
      <c r="BI2689" s="37" t="s">
        <v>4654</v>
      </c>
      <c r="BJ2689" s="138" t="e">
        <f>#N/A</f>
        <v>#N/A</v>
      </c>
      <c r="BK2689" s="138" t="e">
        <f>#N/A</f>
        <v>#N/A</v>
      </c>
      <c r="BL2689" s="138" t="e">
        <f>#N/A</f>
        <v>#N/A</v>
      </c>
      <c r="BM2689" s="138" t="e">
        <f>#N/A</f>
        <v>#N/A</v>
      </c>
      <c r="BN2689" s="26"/>
      <c r="BO2689" s="26"/>
      <c r="BP2689" s="26"/>
      <c r="BQ2689" s="38"/>
      <c r="BR2689" s="26"/>
      <c r="BS2689" s="26"/>
      <c r="BT2689" s="26"/>
      <c r="BU2689" s="26"/>
      <c r="BV2689" s="39"/>
    </row>
    <row r="2690" spans="1:74" ht="15" hidden="1" customHeight="1" thickBot="1">
      <c r="A2690" s="26">
        <v>2020</v>
      </c>
      <c r="B2690" s="67">
        <v>2686</v>
      </c>
      <c r="C2690" s="67" t="s">
        <v>129</v>
      </c>
      <c r="D2690" s="67" t="s">
        <v>4642</v>
      </c>
      <c r="E2690" s="67" t="s">
        <v>4643</v>
      </c>
      <c r="F2690" s="27">
        <v>44082</v>
      </c>
      <c r="G2690" s="67" t="s">
        <v>5234</v>
      </c>
      <c r="H2690" s="67" t="s">
        <v>4645</v>
      </c>
      <c r="I2690" s="67" t="s">
        <v>4645</v>
      </c>
      <c r="J2690" s="69" t="s">
        <v>4646</v>
      </c>
      <c r="K2690" s="67" t="s">
        <v>135</v>
      </c>
      <c r="L2690" s="67" t="s">
        <v>4647</v>
      </c>
      <c r="M2690" s="26" t="s">
        <v>137</v>
      </c>
      <c r="N2690" s="26" t="s">
        <v>138</v>
      </c>
      <c r="O2690" s="26" t="s">
        <v>138</v>
      </c>
      <c r="Q2690" s="30">
        <v>86</v>
      </c>
      <c r="R2690" s="30">
        <v>9780</v>
      </c>
      <c r="S2690" s="31" t="e">
        <f>#N/A</f>
        <v>#N/A</v>
      </c>
      <c r="T2690" s="30">
        <v>1873</v>
      </c>
      <c r="AB2690" s="33" t="e">
        <f>#N/A</f>
        <v>#N/A</v>
      </c>
      <c r="AC2690" s="30">
        <v>1400</v>
      </c>
      <c r="AD2690" s="30" t="e">
        <f>#N/A</f>
        <v>#N/A</v>
      </c>
      <c r="AE2690" s="34">
        <v>0.75</v>
      </c>
      <c r="AG2690" s="30" t="e">
        <f>#N/A</f>
        <v>#N/A</v>
      </c>
      <c r="AH2690" s="30" t="e">
        <f>#N/A</f>
        <v>#N/A</v>
      </c>
      <c r="AI2690" s="30">
        <v>13513.5</v>
      </c>
      <c r="AJ2690" s="30">
        <v>12870</v>
      </c>
      <c r="AK2690" s="26" t="s">
        <v>139</v>
      </c>
      <c r="AL2690" s="26">
        <v>35</v>
      </c>
      <c r="AM2690" s="26" t="s">
        <v>5123</v>
      </c>
      <c r="AU2690" s="26" t="s">
        <v>5116</v>
      </c>
      <c r="AV2690" s="26" t="s">
        <v>4981</v>
      </c>
      <c r="AW2690" s="26" t="s">
        <v>5117</v>
      </c>
      <c r="BB2690" s="26" t="s">
        <v>4652</v>
      </c>
      <c r="BD2690" s="37">
        <v>44172</v>
      </c>
      <c r="BE2690" s="30">
        <v>36690</v>
      </c>
      <c r="BF2690" s="30">
        <v>53091</v>
      </c>
      <c r="BG2690" s="37" t="s">
        <v>4653</v>
      </c>
      <c r="BH2690" s="37" t="s">
        <v>4654</v>
      </c>
      <c r="BI2690" s="37" t="s">
        <v>4654</v>
      </c>
      <c r="BJ2690" s="138" t="e">
        <f>#N/A</f>
        <v>#N/A</v>
      </c>
      <c r="BK2690" s="138" t="e">
        <f>#N/A</f>
        <v>#N/A</v>
      </c>
      <c r="BL2690" s="138" t="e">
        <f>#N/A</f>
        <v>#N/A</v>
      </c>
      <c r="BM2690" s="138" t="e">
        <f>#N/A</f>
        <v>#N/A</v>
      </c>
      <c r="BN2690" s="26"/>
      <c r="BO2690" s="26"/>
      <c r="BP2690" s="26"/>
      <c r="BQ2690" s="38"/>
      <c r="BR2690" s="26"/>
      <c r="BS2690" s="26"/>
      <c r="BT2690" s="26"/>
      <c r="BU2690" s="26"/>
      <c r="BV2690" s="39"/>
    </row>
    <row r="2691" spans="1:74" ht="15" hidden="1" customHeight="1" thickBot="1">
      <c r="A2691" s="26">
        <v>2020</v>
      </c>
      <c r="B2691" s="67">
        <v>2687</v>
      </c>
      <c r="C2691" s="26" t="s">
        <v>129</v>
      </c>
      <c r="D2691" s="26" t="s">
        <v>4642</v>
      </c>
      <c r="E2691" s="26" t="s">
        <v>4643</v>
      </c>
      <c r="F2691" s="27">
        <v>44082</v>
      </c>
      <c r="G2691" s="67" t="s">
        <v>5235</v>
      </c>
      <c r="H2691" s="26" t="s">
        <v>4645</v>
      </c>
      <c r="I2691" s="26" t="s">
        <v>4645</v>
      </c>
      <c r="J2691" s="69" t="s">
        <v>4646</v>
      </c>
      <c r="K2691" s="26" t="s">
        <v>135</v>
      </c>
      <c r="L2691" s="26" t="s">
        <v>4647</v>
      </c>
      <c r="M2691" s="26" t="s">
        <v>137</v>
      </c>
      <c r="N2691" s="26" t="s">
        <v>138</v>
      </c>
      <c r="O2691" s="26" t="s">
        <v>138</v>
      </c>
      <c r="Q2691" s="30">
        <v>75</v>
      </c>
      <c r="R2691" s="30">
        <v>5390</v>
      </c>
      <c r="S2691" s="31" t="e">
        <f>#N/A</f>
        <v>#N/A</v>
      </c>
      <c r="T2691" s="30">
        <v>1356</v>
      </c>
      <c r="AB2691" s="33" t="e">
        <f>#N/A</f>
        <v>#N/A</v>
      </c>
      <c r="AC2691" s="30">
        <v>1400</v>
      </c>
      <c r="AD2691" s="30" t="e">
        <f>#N/A</f>
        <v>#N/A</v>
      </c>
      <c r="AE2691" s="34">
        <v>0.75358490566037739</v>
      </c>
      <c r="AG2691" s="30" t="e">
        <f>#N/A</f>
        <v>#N/A</v>
      </c>
      <c r="AH2691" s="30" t="e">
        <f>#N/A</f>
        <v>#N/A</v>
      </c>
      <c r="AI2691" s="30">
        <v>7447.6500000000005</v>
      </c>
      <c r="AJ2691" s="30">
        <v>7093</v>
      </c>
      <c r="AK2691" s="26" t="s">
        <v>139</v>
      </c>
      <c r="AL2691" s="26">
        <v>35</v>
      </c>
      <c r="AM2691" s="26" t="s">
        <v>5123</v>
      </c>
      <c r="AU2691" s="26" t="s">
        <v>5116</v>
      </c>
      <c r="AV2691" s="26" t="s">
        <v>4981</v>
      </c>
      <c r="AW2691" s="26" t="s">
        <v>5117</v>
      </c>
      <c r="BB2691" s="26" t="s">
        <v>4652</v>
      </c>
      <c r="BD2691" s="37">
        <v>44172</v>
      </c>
      <c r="BE2691" s="30">
        <v>36690</v>
      </c>
      <c r="BF2691" s="30">
        <v>53091</v>
      </c>
      <c r="BG2691" s="37" t="s">
        <v>4653</v>
      </c>
      <c r="BH2691" s="37" t="s">
        <v>4654</v>
      </c>
      <c r="BI2691" s="37" t="s">
        <v>4654</v>
      </c>
      <c r="BJ2691" s="138" t="e">
        <f>#N/A</f>
        <v>#N/A</v>
      </c>
      <c r="BK2691" s="138" t="e">
        <f>#N/A</f>
        <v>#N/A</v>
      </c>
      <c r="BL2691" s="138" t="e">
        <f>#N/A</f>
        <v>#N/A</v>
      </c>
      <c r="BM2691" s="138" t="e">
        <f>#N/A</f>
        <v>#N/A</v>
      </c>
      <c r="BN2691" s="26"/>
      <c r="BO2691" s="26"/>
      <c r="BP2691" s="26"/>
      <c r="BQ2691" s="38"/>
      <c r="BR2691" s="26"/>
      <c r="BS2691" s="26"/>
      <c r="BT2691" s="26"/>
      <c r="BU2691" s="26"/>
      <c r="BV2691" s="39"/>
    </row>
    <row r="2692" spans="1:74" ht="15" hidden="1" customHeight="1" thickBot="1">
      <c r="A2692" s="26">
        <v>2020</v>
      </c>
      <c r="B2692" s="67">
        <v>2688</v>
      </c>
      <c r="C2692" s="67" t="s">
        <v>129</v>
      </c>
      <c r="D2692" s="67" t="s">
        <v>4642</v>
      </c>
      <c r="E2692" s="67" t="s">
        <v>4643</v>
      </c>
      <c r="F2692" s="27">
        <v>44082</v>
      </c>
      <c r="G2692" s="67" t="s">
        <v>5236</v>
      </c>
      <c r="H2692" s="67" t="s">
        <v>4645</v>
      </c>
      <c r="I2692" s="67" t="s">
        <v>4645</v>
      </c>
      <c r="J2692" s="69" t="s">
        <v>4646</v>
      </c>
      <c r="K2692" s="67" t="s">
        <v>135</v>
      </c>
      <c r="L2692" s="67" t="s">
        <v>4647</v>
      </c>
      <c r="M2692" s="26" t="s">
        <v>137</v>
      </c>
      <c r="N2692" s="26" t="s">
        <v>138</v>
      </c>
      <c r="O2692" s="26" t="s">
        <v>138</v>
      </c>
      <c r="Q2692" s="30">
        <v>72</v>
      </c>
      <c r="R2692" s="30">
        <v>4530</v>
      </c>
      <c r="S2692" s="31" t="e">
        <f>#N/A</f>
        <v>#N/A</v>
      </c>
      <c r="T2692" s="30">
        <v>870</v>
      </c>
      <c r="AB2692" s="33" t="e">
        <f>#N/A</f>
        <v>#N/A</v>
      </c>
      <c r="AC2692" s="30">
        <v>1400</v>
      </c>
      <c r="AD2692" s="30" t="e">
        <f>#N/A</f>
        <v>#N/A</v>
      </c>
      <c r="AE2692" s="34">
        <v>0.91</v>
      </c>
      <c r="AG2692" s="30" t="e">
        <f>#N/A</f>
        <v>#N/A</v>
      </c>
      <c r="AH2692" s="30" t="e">
        <f>#N/A</f>
        <v>#N/A</v>
      </c>
      <c r="AI2692" s="30">
        <v>6259.05</v>
      </c>
      <c r="AJ2692" s="30">
        <v>5961</v>
      </c>
      <c r="AK2692" s="26" t="s">
        <v>139</v>
      </c>
      <c r="AL2692" s="26">
        <v>35</v>
      </c>
      <c r="AM2692" s="26" t="s">
        <v>5123</v>
      </c>
      <c r="AU2692" s="26" t="s">
        <v>5116</v>
      </c>
      <c r="AV2692" s="26" t="s">
        <v>4981</v>
      </c>
      <c r="AW2692" s="26" t="s">
        <v>5117</v>
      </c>
      <c r="BB2692" s="26" t="s">
        <v>4652</v>
      </c>
      <c r="BD2692" s="37">
        <v>44172</v>
      </c>
      <c r="BE2692" s="30">
        <v>36690</v>
      </c>
      <c r="BF2692" s="30">
        <v>53091</v>
      </c>
      <c r="BG2692" s="37" t="s">
        <v>4653</v>
      </c>
      <c r="BH2692" s="37" t="s">
        <v>4654</v>
      </c>
      <c r="BI2692" s="37" t="s">
        <v>4654</v>
      </c>
      <c r="BJ2692" s="138" t="e">
        <f>#N/A</f>
        <v>#N/A</v>
      </c>
      <c r="BK2692" s="138" t="e">
        <f>#N/A</f>
        <v>#N/A</v>
      </c>
      <c r="BL2692" s="138" t="e">
        <f>#N/A</f>
        <v>#N/A</v>
      </c>
      <c r="BM2692" s="138" t="e">
        <f>#N/A</f>
        <v>#N/A</v>
      </c>
      <c r="BN2692" s="26"/>
      <c r="BO2692" s="26"/>
      <c r="BP2692" s="26"/>
      <c r="BQ2692" s="38"/>
      <c r="BR2692" s="26"/>
      <c r="BS2692" s="26"/>
      <c r="BT2692" s="26"/>
      <c r="BU2692" s="26"/>
      <c r="BV2692" s="39"/>
    </row>
    <row r="2693" spans="1:74" ht="15" hidden="1" customHeight="1" thickBot="1">
      <c r="A2693" s="26">
        <v>2020</v>
      </c>
      <c r="B2693" s="67">
        <v>2689</v>
      </c>
      <c r="C2693" s="26" t="s">
        <v>129</v>
      </c>
      <c r="D2693" s="26" t="s">
        <v>4642</v>
      </c>
      <c r="E2693" s="26" t="s">
        <v>4643</v>
      </c>
      <c r="F2693" s="27">
        <v>44082</v>
      </c>
      <c r="G2693" s="67" t="s">
        <v>5237</v>
      </c>
      <c r="H2693" s="26" t="s">
        <v>4645</v>
      </c>
      <c r="I2693" s="26" t="s">
        <v>4645</v>
      </c>
      <c r="J2693" s="69" t="s">
        <v>4646</v>
      </c>
      <c r="K2693" s="26" t="s">
        <v>135</v>
      </c>
      <c r="L2693" s="26" t="s">
        <v>4647</v>
      </c>
      <c r="M2693" s="26" t="s">
        <v>137</v>
      </c>
      <c r="N2693" s="26" t="s">
        <v>138</v>
      </c>
      <c r="O2693" s="26" t="s">
        <v>138</v>
      </c>
      <c r="Q2693" s="30">
        <v>82</v>
      </c>
      <c r="R2693" s="30">
        <v>9220</v>
      </c>
      <c r="S2693" s="31" t="e">
        <f>#N/A</f>
        <v>#N/A</v>
      </c>
      <c r="T2693" s="30">
        <v>2031</v>
      </c>
      <c r="AB2693" s="33" t="e">
        <f>#N/A</f>
        <v>#N/A</v>
      </c>
      <c r="AC2693" s="30">
        <v>1400</v>
      </c>
      <c r="AD2693" s="30" t="e">
        <f>#N/A</f>
        <v>#N/A</v>
      </c>
      <c r="AE2693" s="34">
        <v>0.90857142857142859</v>
      </c>
      <c r="AG2693" s="30" t="e">
        <f>#N/A</f>
        <v>#N/A</v>
      </c>
      <c r="AH2693" s="30" t="e">
        <f>#N/A</f>
        <v>#N/A</v>
      </c>
      <c r="AI2693" s="30">
        <v>12739.65</v>
      </c>
      <c r="AJ2693" s="30">
        <v>12133</v>
      </c>
      <c r="AK2693" s="26" t="s">
        <v>139</v>
      </c>
      <c r="AL2693" s="26">
        <v>35</v>
      </c>
      <c r="AM2693" s="26" t="s">
        <v>5123</v>
      </c>
      <c r="AU2693" s="26" t="s">
        <v>5116</v>
      </c>
      <c r="AV2693" s="26" t="s">
        <v>4981</v>
      </c>
      <c r="AW2693" s="26" t="s">
        <v>5117</v>
      </c>
      <c r="BB2693" s="26" t="s">
        <v>4652</v>
      </c>
      <c r="BD2693" s="37">
        <v>44172</v>
      </c>
      <c r="BE2693" s="30">
        <v>36690</v>
      </c>
      <c r="BF2693" s="30">
        <v>53091</v>
      </c>
      <c r="BG2693" s="37" t="s">
        <v>4653</v>
      </c>
      <c r="BH2693" s="37" t="s">
        <v>4654</v>
      </c>
      <c r="BI2693" s="37" t="s">
        <v>4654</v>
      </c>
      <c r="BJ2693" s="138" t="e">
        <f>#N/A</f>
        <v>#N/A</v>
      </c>
      <c r="BK2693" s="138" t="e">
        <f>#N/A</f>
        <v>#N/A</v>
      </c>
      <c r="BL2693" s="138" t="e">
        <f>#N/A</f>
        <v>#N/A</v>
      </c>
      <c r="BM2693" s="138" t="e">
        <f>#N/A</f>
        <v>#N/A</v>
      </c>
      <c r="BN2693" s="26"/>
      <c r="BO2693" s="26"/>
      <c r="BP2693" s="26"/>
      <c r="BQ2693" s="38"/>
      <c r="BR2693" s="26"/>
      <c r="BS2693" s="26"/>
      <c r="BT2693" s="26"/>
      <c r="BU2693" s="26"/>
      <c r="BV2693" s="39"/>
    </row>
    <row r="2694" spans="1:74" ht="15" hidden="1" customHeight="1" thickBot="1">
      <c r="A2694" s="26">
        <v>2020</v>
      </c>
      <c r="B2694" s="67">
        <v>2690</v>
      </c>
      <c r="C2694" s="67" t="s">
        <v>129</v>
      </c>
      <c r="D2694" s="67" t="s">
        <v>4642</v>
      </c>
      <c r="E2694" s="67" t="s">
        <v>4643</v>
      </c>
      <c r="F2694" s="27">
        <v>44082</v>
      </c>
      <c r="G2694" s="67" t="s">
        <v>5238</v>
      </c>
      <c r="H2694" s="67" t="s">
        <v>4645</v>
      </c>
      <c r="I2694" s="67" t="s">
        <v>4645</v>
      </c>
      <c r="J2694" s="69" t="s">
        <v>4646</v>
      </c>
      <c r="K2694" s="67" t="s">
        <v>135</v>
      </c>
      <c r="L2694" s="67" t="s">
        <v>4647</v>
      </c>
      <c r="M2694" s="26" t="s">
        <v>137</v>
      </c>
      <c r="N2694" s="26" t="s">
        <v>138</v>
      </c>
      <c r="O2694" s="26" t="s">
        <v>138</v>
      </c>
      <c r="Q2694" s="30">
        <v>76</v>
      </c>
      <c r="R2694" s="30">
        <v>7100</v>
      </c>
      <c r="S2694" s="31" t="e">
        <f>#N/A</f>
        <v>#N/A</v>
      </c>
      <c r="T2694" s="30">
        <v>877</v>
      </c>
      <c r="AB2694" s="33" t="e">
        <f>#N/A</f>
        <v>#N/A</v>
      </c>
      <c r="AC2694" s="30">
        <v>1400</v>
      </c>
      <c r="AD2694" s="30" t="e">
        <f>#N/A</f>
        <v>#N/A</v>
      </c>
      <c r="AE2694" s="34">
        <v>0.8</v>
      </c>
      <c r="AG2694" s="30" t="e">
        <f>#N/A</f>
        <v>#N/A</v>
      </c>
      <c r="AH2694" s="30" t="e">
        <f>#N/A</f>
        <v>#N/A</v>
      </c>
      <c r="AI2694" s="30">
        <v>9810.15</v>
      </c>
      <c r="AJ2694" s="30">
        <v>9343</v>
      </c>
      <c r="AK2694" s="26" t="s">
        <v>139</v>
      </c>
      <c r="AL2694" s="26">
        <v>35</v>
      </c>
      <c r="AM2694" s="26" t="s">
        <v>5123</v>
      </c>
      <c r="AU2694" s="26" t="s">
        <v>5116</v>
      </c>
      <c r="AV2694" s="26" t="s">
        <v>4981</v>
      </c>
      <c r="AW2694" s="26" t="s">
        <v>5117</v>
      </c>
      <c r="BB2694" s="26" t="s">
        <v>4652</v>
      </c>
      <c r="BD2694" s="37">
        <v>44172</v>
      </c>
      <c r="BE2694" s="30">
        <v>36690</v>
      </c>
      <c r="BF2694" s="30">
        <v>53091</v>
      </c>
      <c r="BG2694" s="37" t="s">
        <v>4653</v>
      </c>
      <c r="BH2694" s="37" t="s">
        <v>4654</v>
      </c>
      <c r="BI2694" s="37" t="s">
        <v>4654</v>
      </c>
      <c r="BJ2694" s="138" t="e">
        <f>#N/A</f>
        <v>#N/A</v>
      </c>
      <c r="BK2694" s="138" t="e">
        <f>#N/A</f>
        <v>#N/A</v>
      </c>
      <c r="BL2694" s="138" t="e">
        <f>#N/A</f>
        <v>#N/A</v>
      </c>
      <c r="BM2694" s="138" t="e">
        <f>#N/A</f>
        <v>#N/A</v>
      </c>
      <c r="BN2694" s="26"/>
      <c r="BO2694" s="26"/>
      <c r="BP2694" s="26"/>
      <c r="BQ2694" s="38"/>
      <c r="BR2694" s="26"/>
      <c r="BS2694" s="26"/>
      <c r="BT2694" s="26"/>
      <c r="BU2694" s="26"/>
      <c r="BV2694" s="39"/>
    </row>
    <row r="2695" spans="1:74" ht="15" hidden="1" customHeight="1" thickBot="1">
      <c r="A2695" s="26">
        <v>2020</v>
      </c>
      <c r="B2695" s="67">
        <v>2691</v>
      </c>
      <c r="C2695" s="26" t="s">
        <v>129</v>
      </c>
      <c r="D2695" s="26" t="s">
        <v>4642</v>
      </c>
      <c r="E2695" s="26" t="s">
        <v>4643</v>
      </c>
      <c r="F2695" s="27">
        <v>44082</v>
      </c>
      <c r="G2695" s="67" t="s">
        <v>5239</v>
      </c>
      <c r="H2695" s="26" t="s">
        <v>4645</v>
      </c>
      <c r="I2695" s="26" t="s">
        <v>4645</v>
      </c>
      <c r="J2695" s="69" t="s">
        <v>4646</v>
      </c>
      <c r="K2695" s="26" t="s">
        <v>135</v>
      </c>
      <c r="L2695" s="26" t="s">
        <v>4647</v>
      </c>
      <c r="M2695" s="26" t="s">
        <v>137</v>
      </c>
      <c r="N2695" s="26" t="s">
        <v>138</v>
      </c>
      <c r="O2695" s="26" t="s">
        <v>138</v>
      </c>
      <c r="Q2695" s="30">
        <v>74</v>
      </c>
      <c r="R2695" s="30">
        <v>5200</v>
      </c>
      <c r="S2695" s="31" t="e">
        <f>#N/A</f>
        <v>#N/A</v>
      </c>
      <c r="T2695" s="30">
        <v>1115</v>
      </c>
      <c r="AB2695" s="33" t="e">
        <f>#N/A</f>
        <v>#N/A</v>
      </c>
      <c r="AC2695" s="30">
        <v>1400</v>
      </c>
      <c r="AD2695" s="30" t="e">
        <f>#N/A</f>
        <v>#N/A</v>
      </c>
      <c r="AE2695" s="34">
        <v>0.80352941176470583</v>
      </c>
      <c r="AG2695" s="30" t="e">
        <f>#N/A</f>
        <v>#N/A</v>
      </c>
      <c r="AH2695" s="30" t="e">
        <f>#N/A</f>
        <v>#N/A</v>
      </c>
      <c r="AI2695" s="30">
        <v>7185.1500000000005</v>
      </c>
      <c r="AJ2695" s="30">
        <v>6843</v>
      </c>
      <c r="AK2695" s="26" t="s">
        <v>139</v>
      </c>
      <c r="AL2695" s="26">
        <v>35</v>
      </c>
      <c r="AM2695" s="26" t="s">
        <v>5123</v>
      </c>
      <c r="AU2695" s="26" t="s">
        <v>5116</v>
      </c>
      <c r="AV2695" s="26" t="s">
        <v>4981</v>
      </c>
      <c r="AW2695" s="26" t="s">
        <v>5117</v>
      </c>
      <c r="BB2695" s="26" t="s">
        <v>4652</v>
      </c>
      <c r="BD2695" s="37">
        <v>44172</v>
      </c>
      <c r="BE2695" s="30">
        <v>36690</v>
      </c>
      <c r="BF2695" s="30">
        <v>53091</v>
      </c>
      <c r="BG2695" s="37" t="s">
        <v>4653</v>
      </c>
      <c r="BH2695" s="37" t="s">
        <v>4654</v>
      </c>
      <c r="BI2695" s="37" t="s">
        <v>4654</v>
      </c>
      <c r="BJ2695" s="138" t="e">
        <f>#N/A</f>
        <v>#N/A</v>
      </c>
      <c r="BK2695" s="138" t="e">
        <f>#N/A</f>
        <v>#N/A</v>
      </c>
      <c r="BL2695" s="138" t="e">
        <f>#N/A</f>
        <v>#N/A</v>
      </c>
      <c r="BM2695" s="138" t="e">
        <f>#N/A</f>
        <v>#N/A</v>
      </c>
      <c r="BN2695" s="26"/>
      <c r="BO2695" s="26"/>
      <c r="BP2695" s="26"/>
      <c r="BQ2695" s="38"/>
      <c r="BR2695" s="26"/>
      <c r="BS2695" s="26"/>
      <c r="BT2695" s="26"/>
      <c r="BU2695" s="26"/>
      <c r="BV2695" s="39"/>
    </row>
    <row r="2696" spans="1:74" ht="15" hidden="1" customHeight="1" thickBot="1">
      <c r="A2696" s="26">
        <v>2020</v>
      </c>
      <c r="B2696" s="67">
        <v>2692</v>
      </c>
      <c r="C2696" s="67" t="s">
        <v>129</v>
      </c>
      <c r="D2696" s="67" t="s">
        <v>4642</v>
      </c>
      <c r="E2696" s="67" t="s">
        <v>4643</v>
      </c>
      <c r="F2696" s="27">
        <v>44082</v>
      </c>
      <c r="G2696" s="67" t="s">
        <v>5240</v>
      </c>
      <c r="H2696" s="67" t="s">
        <v>4645</v>
      </c>
      <c r="I2696" s="67" t="s">
        <v>4645</v>
      </c>
      <c r="J2696" s="69" t="s">
        <v>4646</v>
      </c>
      <c r="K2696" s="67" t="s">
        <v>135</v>
      </c>
      <c r="L2696" s="67" t="s">
        <v>4647</v>
      </c>
      <c r="M2696" s="26" t="s">
        <v>137</v>
      </c>
      <c r="N2696" s="26" t="s">
        <v>138</v>
      </c>
      <c r="O2696" s="26" t="s">
        <v>138</v>
      </c>
      <c r="Q2696" s="30">
        <v>78</v>
      </c>
      <c r="R2696" s="30">
        <v>7850</v>
      </c>
      <c r="S2696" s="31" t="e">
        <f>#N/A</f>
        <v>#N/A</v>
      </c>
      <c r="T2696" s="30">
        <v>1470</v>
      </c>
      <c r="AB2696" s="33" t="e">
        <f>#N/A</f>
        <v>#N/A</v>
      </c>
      <c r="AC2696" s="30">
        <v>1400</v>
      </c>
      <c r="AD2696" s="30" t="e">
        <f>#N/A</f>
        <v>#N/A</v>
      </c>
      <c r="AE2696" s="34">
        <v>0.84</v>
      </c>
      <c r="AG2696" s="30" t="e">
        <f>#N/A</f>
        <v>#N/A</v>
      </c>
      <c r="AH2696" s="30" t="e">
        <f>#N/A</f>
        <v>#N/A</v>
      </c>
      <c r="AI2696" s="30">
        <v>10846.5</v>
      </c>
      <c r="AJ2696" s="30">
        <v>10330</v>
      </c>
      <c r="AK2696" s="26" t="s">
        <v>139</v>
      </c>
      <c r="AL2696" s="26">
        <v>35</v>
      </c>
      <c r="AM2696" s="26" t="s">
        <v>5123</v>
      </c>
      <c r="AU2696" s="26" t="s">
        <v>5116</v>
      </c>
      <c r="AV2696" s="26" t="s">
        <v>4981</v>
      </c>
      <c r="AW2696" s="26" t="s">
        <v>5117</v>
      </c>
      <c r="BB2696" s="26" t="s">
        <v>4652</v>
      </c>
      <c r="BD2696" s="37">
        <v>44172</v>
      </c>
      <c r="BE2696" s="30">
        <v>36690</v>
      </c>
      <c r="BF2696" s="30">
        <v>53091</v>
      </c>
      <c r="BG2696" s="37" t="s">
        <v>4653</v>
      </c>
      <c r="BH2696" s="37" t="s">
        <v>4654</v>
      </c>
      <c r="BI2696" s="37" t="s">
        <v>4654</v>
      </c>
      <c r="BJ2696" s="138" t="e">
        <f>#N/A</f>
        <v>#N/A</v>
      </c>
      <c r="BK2696" s="138" t="e">
        <f>#N/A</f>
        <v>#N/A</v>
      </c>
      <c r="BL2696" s="138" t="e">
        <f>#N/A</f>
        <v>#N/A</v>
      </c>
      <c r="BM2696" s="138" t="e">
        <f>#N/A</f>
        <v>#N/A</v>
      </c>
      <c r="BN2696" s="26"/>
      <c r="BO2696" s="26"/>
      <c r="BP2696" s="26"/>
      <c r="BQ2696" s="38"/>
      <c r="BR2696" s="26"/>
      <c r="BS2696" s="26"/>
      <c r="BT2696" s="26"/>
      <c r="BU2696" s="26"/>
      <c r="BV2696" s="39"/>
    </row>
    <row r="2697" spans="1:74" ht="15" hidden="1" customHeight="1" thickBot="1">
      <c r="A2697" s="26">
        <v>2020</v>
      </c>
      <c r="B2697" s="67">
        <v>2693</v>
      </c>
      <c r="C2697" s="26" t="s">
        <v>129</v>
      </c>
      <c r="D2697" s="26" t="s">
        <v>4642</v>
      </c>
      <c r="E2697" s="26" t="s">
        <v>4643</v>
      </c>
      <c r="F2697" s="27">
        <v>44082</v>
      </c>
      <c r="G2697" s="67" t="s">
        <v>5241</v>
      </c>
      <c r="H2697" s="26" t="s">
        <v>4645</v>
      </c>
      <c r="I2697" s="26" t="s">
        <v>4645</v>
      </c>
      <c r="J2697" s="69" t="s">
        <v>4646</v>
      </c>
      <c r="K2697" s="26" t="s">
        <v>135</v>
      </c>
      <c r="L2697" s="26" t="s">
        <v>4647</v>
      </c>
      <c r="M2697" s="26" t="s">
        <v>137</v>
      </c>
      <c r="N2697" s="26" t="s">
        <v>138</v>
      </c>
      <c r="O2697" s="26" t="s">
        <v>138</v>
      </c>
      <c r="Q2697" s="30">
        <v>85</v>
      </c>
      <c r="R2697" s="30">
        <v>9680</v>
      </c>
      <c r="S2697" s="31" t="e">
        <f>#N/A</f>
        <v>#N/A</v>
      </c>
      <c r="T2697" s="30">
        <v>1969</v>
      </c>
      <c r="AB2697" s="33" t="e">
        <f>#N/A</f>
        <v>#N/A</v>
      </c>
      <c r="AC2697" s="30">
        <v>1400</v>
      </c>
      <c r="AD2697" s="30" t="e">
        <f>#N/A</f>
        <v>#N/A</v>
      </c>
      <c r="AE2697" s="34">
        <v>0.83964912280701753</v>
      </c>
      <c r="AG2697" s="30" t="e">
        <f>#N/A</f>
        <v>#N/A</v>
      </c>
      <c r="AH2697" s="30" t="e">
        <f>#N/A</f>
        <v>#N/A</v>
      </c>
      <c r="AI2697" s="30">
        <v>13374.900000000001</v>
      </c>
      <c r="AJ2697" s="30">
        <v>12738</v>
      </c>
      <c r="AK2697" s="26" t="s">
        <v>139</v>
      </c>
      <c r="AL2697" s="26">
        <v>35</v>
      </c>
      <c r="AM2697" s="26" t="s">
        <v>5123</v>
      </c>
      <c r="AU2697" s="26" t="s">
        <v>5116</v>
      </c>
      <c r="AV2697" s="26" t="s">
        <v>4981</v>
      </c>
      <c r="AW2697" s="26" t="s">
        <v>5117</v>
      </c>
      <c r="BB2697" s="26" t="s">
        <v>4652</v>
      </c>
      <c r="BD2697" s="37">
        <v>44172</v>
      </c>
      <c r="BE2697" s="30">
        <v>36690</v>
      </c>
      <c r="BF2697" s="30">
        <v>53091</v>
      </c>
      <c r="BG2697" s="37" t="s">
        <v>4653</v>
      </c>
      <c r="BH2697" s="37" t="s">
        <v>4654</v>
      </c>
      <c r="BI2697" s="37" t="s">
        <v>4654</v>
      </c>
      <c r="BJ2697" s="138" t="e">
        <f>#N/A</f>
        <v>#N/A</v>
      </c>
      <c r="BK2697" s="138" t="e">
        <f>#N/A</f>
        <v>#N/A</v>
      </c>
      <c r="BL2697" s="138" t="e">
        <f>#N/A</f>
        <v>#N/A</v>
      </c>
      <c r="BM2697" s="138" t="e">
        <f>#N/A</f>
        <v>#N/A</v>
      </c>
      <c r="BN2697" s="26"/>
      <c r="BO2697" s="26"/>
      <c r="BP2697" s="26"/>
      <c r="BQ2697" s="38"/>
      <c r="BR2697" s="26"/>
      <c r="BS2697" s="26"/>
      <c r="BT2697" s="26"/>
      <c r="BU2697" s="26"/>
      <c r="BV2697" s="39"/>
    </row>
    <row r="2698" spans="1:74" ht="15" hidden="1" customHeight="1" thickBot="1">
      <c r="A2698" s="26">
        <v>2020</v>
      </c>
      <c r="B2698" s="67">
        <v>2694</v>
      </c>
      <c r="C2698" s="67" t="s">
        <v>129</v>
      </c>
      <c r="D2698" s="67" t="s">
        <v>4642</v>
      </c>
      <c r="E2698" s="67" t="s">
        <v>4643</v>
      </c>
      <c r="F2698" s="27">
        <v>44082</v>
      </c>
      <c r="G2698" s="67" t="s">
        <v>5242</v>
      </c>
      <c r="H2698" s="67" t="s">
        <v>4645</v>
      </c>
      <c r="I2698" s="67" t="s">
        <v>4645</v>
      </c>
      <c r="J2698" s="69" t="s">
        <v>4646</v>
      </c>
      <c r="K2698" s="67" t="s">
        <v>135</v>
      </c>
      <c r="L2698" s="67" t="s">
        <v>4647</v>
      </c>
      <c r="M2698" s="26" t="s">
        <v>137</v>
      </c>
      <c r="N2698" s="26" t="s">
        <v>138</v>
      </c>
      <c r="O2698" s="26" t="s">
        <v>138</v>
      </c>
      <c r="Q2698" s="30">
        <v>77</v>
      </c>
      <c r="R2698" s="30">
        <v>5930</v>
      </c>
      <c r="S2698" s="31" t="e">
        <f>#N/A</f>
        <v>#N/A</v>
      </c>
      <c r="T2698" s="30">
        <v>704</v>
      </c>
      <c r="AB2698" s="33" t="e">
        <f>#N/A</f>
        <v>#N/A</v>
      </c>
      <c r="AC2698" s="30">
        <v>1400</v>
      </c>
      <c r="AD2698" s="30" t="e">
        <f>#N/A</f>
        <v>#N/A</v>
      </c>
      <c r="AE2698" s="34">
        <v>0.82</v>
      </c>
      <c r="AG2698" s="30" t="e">
        <f>#N/A</f>
        <v>#N/A</v>
      </c>
      <c r="AH2698" s="30" t="e">
        <f>#N/A</f>
        <v>#N/A</v>
      </c>
      <c r="AI2698" s="30">
        <v>8193.15</v>
      </c>
      <c r="AJ2698" s="30">
        <v>7803</v>
      </c>
      <c r="AK2698" s="26" t="s">
        <v>139</v>
      </c>
      <c r="AL2698" s="26">
        <v>35</v>
      </c>
      <c r="AM2698" s="26" t="s">
        <v>5123</v>
      </c>
      <c r="AU2698" s="26" t="s">
        <v>5116</v>
      </c>
      <c r="AV2698" s="26" t="s">
        <v>4981</v>
      </c>
      <c r="AW2698" s="26" t="s">
        <v>5117</v>
      </c>
      <c r="BB2698" s="26" t="s">
        <v>4652</v>
      </c>
      <c r="BD2698" s="37">
        <v>44172</v>
      </c>
      <c r="BE2698" s="30">
        <v>36690</v>
      </c>
      <c r="BF2698" s="30">
        <v>53091</v>
      </c>
      <c r="BG2698" s="37" t="s">
        <v>4653</v>
      </c>
      <c r="BH2698" s="37" t="s">
        <v>4654</v>
      </c>
      <c r="BI2698" s="37" t="s">
        <v>4654</v>
      </c>
      <c r="BJ2698" s="138" t="e">
        <f>#N/A</f>
        <v>#N/A</v>
      </c>
      <c r="BK2698" s="138" t="e">
        <f>#N/A</f>
        <v>#N/A</v>
      </c>
      <c r="BL2698" s="138" t="e">
        <f>#N/A</f>
        <v>#N/A</v>
      </c>
      <c r="BM2698" s="138" t="e">
        <f>#N/A</f>
        <v>#N/A</v>
      </c>
      <c r="BN2698" s="26"/>
      <c r="BO2698" s="26"/>
      <c r="BP2698" s="26"/>
      <c r="BQ2698" s="38"/>
      <c r="BR2698" s="26"/>
      <c r="BS2698" s="26"/>
      <c r="BT2698" s="26"/>
      <c r="BU2698" s="26"/>
      <c r="BV2698" s="39"/>
    </row>
    <row r="2699" spans="1:74" ht="15" hidden="1" customHeight="1" thickBot="1">
      <c r="A2699" s="26">
        <v>2020</v>
      </c>
      <c r="B2699" s="67">
        <v>2695</v>
      </c>
      <c r="C2699" s="26" t="s">
        <v>129</v>
      </c>
      <c r="D2699" s="26" t="s">
        <v>4642</v>
      </c>
      <c r="E2699" s="26" t="s">
        <v>4643</v>
      </c>
      <c r="F2699" s="27">
        <v>44082</v>
      </c>
      <c r="G2699" s="67" t="s">
        <v>5243</v>
      </c>
      <c r="H2699" s="26" t="s">
        <v>4645</v>
      </c>
      <c r="I2699" s="26" t="s">
        <v>4645</v>
      </c>
      <c r="J2699" s="69" t="s">
        <v>4646</v>
      </c>
      <c r="K2699" s="26" t="s">
        <v>135</v>
      </c>
      <c r="L2699" s="26" t="s">
        <v>4647</v>
      </c>
      <c r="M2699" s="26" t="s">
        <v>137</v>
      </c>
      <c r="N2699" s="26" t="s">
        <v>138</v>
      </c>
      <c r="O2699" s="26" t="s">
        <v>138</v>
      </c>
      <c r="Q2699" s="30">
        <v>76</v>
      </c>
      <c r="R2699" s="30">
        <v>5980</v>
      </c>
      <c r="S2699" s="31" t="e">
        <f>#N/A</f>
        <v>#N/A</v>
      </c>
      <c r="T2699" s="30">
        <v>1379</v>
      </c>
      <c r="AB2699" s="33" t="e">
        <f>#N/A</f>
        <v>#N/A</v>
      </c>
      <c r="AC2699" s="30">
        <v>1400</v>
      </c>
      <c r="AD2699" s="30" t="e">
        <f>#N/A</f>
        <v>#N/A</v>
      </c>
      <c r="AE2699" s="34">
        <v>0.81673469387755104</v>
      </c>
      <c r="AG2699" s="30" t="e">
        <f>#N/A</f>
        <v>#N/A</v>
      </c>
      <c r="AH2699" s="30" t="e">
        <f>#N/A</f>
        <v>#N/A</v>
      </c>
      <c r="AI2699" s="30">
        <v>8262.4500000000007</v>
      </c>
      <c r="AJ2699" s="30">
        <v>7869</v>
      </c>
      <c r="AK2699" s="26" t="s">
        <v>139</v>
      </c>
      <c r="AL2699" s="26">
        <v>35</v>
      </c>
      <c r="AM2699" s="26" t="s">
        <v>5123</v>
      </c>
      <c r="AU2699" s="26" t="s">
        <v>5116</v>
      </c>
      <c r="AV2699" s="26" t="s">
        <v>4981</v>
      </c>
      <c r="AW2699" s="26" t="s">
        <v>5117</v>
      </c>
      <c r="BB2699" s="26" t="s">
        <v>4652</v>
      </c>
      <c r="BD2699" s="37">
        <v>44172</v>
      </c>
      <c r="BE2699" s="30">
        <v>36690</v>
      </c>
      <c r="BF2699" s="30">
        <v>53091</v>
      </c>
      <c r="BG2699" s="37" t="s">
        <v>4653</v>
      </c>
      <c r="BH2699" s="37" t="s">
        <v>4654</v>
      </c>
      <c r="BI2699" s="37" t="s">
        <v>4654</v>
      </c>
      <c r="BJ2699" s="138" t="e">
        <f>#N/A</f>
        <v>#N/A</v>
      </c>
      <c r="BK2699" s="138" t="e">
        <f>#N/A</f>
        <v>#N/A</v>
      </c>
      <c r="BL2699" s="138" t="e">
        <f>#N/A</f>
        <v>#N/A</v>
      </c>
      <c r="BM2699" s="138" t="e">
        <f>#N/A</f>
        <v>#N/A</v>
      </c>
      <c r="BN2699" s="26"/>
      <c r="BO2699" s="26"/>
      <c r="BP2699" s="26"/>
      <c r="BQ2699" s="38"/>
      <c r="BR2699" s="26"/>
      <c r="BS2699" s="26"/>
      <c r="BT2699" s="26"/>
      <c r="BU2699" s="26"/>
      <c r="BV2699" s="39"/>
    </row>
    <row r="2700" spans="1:74" ht="15" hidden="1" customHeight="1" thickBot="1">
      <c r="A2700" s="26">
        <v>2020</v>
      </c>
      <c r="B2700" s="67">
        <v>2696</v>
      </c>
      <c r="C2700" s="67" t="s">
        <v>129</v>
      </c>
      <c r="D2700" s="67" t="s">
        <v>4642</v>
      </c>
      <c r="E2700" s="67" t="s">
        <v>4643</v>
      </c>
      <c r="F2700" s="27">
        <v>44082</v>
      </c>
      <c r="G2700" s="67" t="s">
        <v>5244</v>
      </c>
      <c r="H2700" s="67" t="s">
        <v>4645</v>
      </c>
      <c r="I2700" s="67" t="s">
        <v>4645</v>
      </c>
      <c r="J2700" s="69" t="s">
        <v>4646</v>
      </c>
      <c r="K2700" s="67" t="s">
        <v>135</v>
      </c>
      <c r="L2700" s="67" t="s">
        <v>4647</v>
      </c>
      <c r="M2700" s="26" t="s">
        <v>137</v>
      </c>
      <c r="N2700" s="26" t="s">
        <v>138</v>
      </c>
      <c r="O2700" s="26" t="s">
        <v>138</v>
      </c>
      <c r="Q2700" s="30">
        <v>73</v>
      </c>
      <c r="R2700" s="30">
        <v>4900</v>
      </c>
      <c r="S2700" s="31" t="e">
        <f>#N/A</f>
        <v>#N/A</v>
      </c>
      <c r="T2700" s="30">
        <v>945</v>
      </c>
      <c r="AB2700" s="33" t="e">
        <f>#N/A</f>
        <v>#N/A</v>
      </c>
      <c r="AC2700" s="30">
        <v>1400</v>
      </c>
      <c r="AD2700" s="30" t="e">
        <f>#N/A</f>
        <v>#N/A</v>
      </c>
      <c r="AE2700" s="34">
        <v>0.9</v>
      </c>
      <c r="AG2700" s="30" t="e">
        <f>#N/A</f>
        <v>#N/A</v>
      </c>
      <c r="AH2700" s="30" t="e">
        <f>#N/A</f>
        <v>#N/A</v>
      </c>
      <c r="AI2700" s="30">
        <v>6770.4000000000005</v>
      </c>
      <c r="AJ2700" s="30">
        <v>6448</v>
      </c>
      <c r="AK2700" s="26" t="s">
        <v>139</v>
      </c>
      <c r="AL2700" s="26">
        <v>35</v>
      </c>
      <c r="AM2700" s="26" t="s">
        <v>5123</v>
      </c>
      <c r="AU2700" s="26" t="s">
        <v>5116</v>
      </c>
      <c r="AV2700" s="26" t="s">
        <v>4981</v>
      </c>
      <c r="AW2700" s="26" t="s">
        <v>5117</v>
      </c>
      <c r="BB2700" s="26" t="s">
        <v>4652</v>
      </c>
      <c r="BD2700" s="37">
        <v>44172</v>
      </c>
      <c r="BE2700" s="30">
        <v>36690</v>
      </c>
      <c r="BF2700" s="30">
        <v>53091</v>
      </c>
      <c r="BG2700" s="37" t="s">
        <v>4653</v>
      </c>
      <c r="BH2700" s="37" t="s">
        <v>4654</v>
      </c>
      <c r="BI2700" s="37" t="s">
        <v>4654</v>
      </c>
      <c r="BJ2700" s="138" t="e">
        <f>#N/A</f>
        <v>#N/A</v>
      </c>
      <c r="BK2700" s="138" t="e">
        <f>#N/A</f>
        <v>#N/A</v>
      </c>
      <c r="BL2700" s="138" t="e">
        <f>#N/A</f>
        <v>#N/A</v>
      </c>
      <c r="BM2700" s="138" t="e">
        <f>#N/A</f>
        <v>#N/A</v>
      </c>
      <c r="BN2700" s="26"/>
      <c r="BO2700" s="26"/>
      <c r="BP2700" s="26"/>
      <c r="BQ2700" s="38"/>
      <c r="BR2700" s="26"/>
      <c r="BS2700" s="26"/>
      <c r="BT2700" s="26"/>
      <c r="BU2700" s="26"/>
      <c r="BV2700" s="39"/>
    </row>
    <row r="2701" spans="1:74" ht="15" hidden="1" customHeight="1" thickBot="1">
      <c r="A2701" s="26">
        <v>2020</v>
      </c>
      <c r="B2701" s="67">
        <v>2697</v>
      </c>
      <c r="C2701" s="26" t="s">
        <v>129</v>
      </c>
      <c r="D2701" s="26" t="s">
        <v>4642</v>
      </c>
      <c r="E2701" s="26" t="s">
        <v>4643</v>
      </c>
      <c r="F2701" s="27">
        <v>44082</v>
      </c>
      <c r="G2701" s="67" t="s">
        <v>5245</v>
      </c>
      <c r="H2701" s="26" t="s">
        <v>4645</v>
      </c>
      <c r="I2701" s="26" t="s">
        <v>4645</v>
      </c>
      <c r="J2701" s="69" t="s">
        <v>4646</v>
      </c>
      <c r="K2701" s="26" t="s">
        <v>135</v>
      </c>
      <c r="L2701" s="26" t="s">
        <v>4647</v>
      </c>
      <c r="M2701" s="26" t="s">
        <v>137</v>
      </c>
      <c r="N2701" s="26" t="s">
        <v>138</v>
      </c>
      <c r="O2701" s="26" t="s">
        <v>138</v>
      </c>
      <c r="Q2701" s="30">
        <v>82</v>
      </c>
      <c r="R2701" s="30">
        <v>8300</v>
      </c>
      <c r="S2701" s="31" t="e">
        <f>#N/A</f>
        <v>#N/A</v>
      </c>
      <c r="T2701" s="30">
        <v>1600</v>
      </c>
      <c r="AB2701" s="33" t="e">
        <f>#N/A</f>
        <v>#N/A</v>
      </c>
      <c r="AC2701" s="30">
        <v>1400</v>
      </c>
      <c r="AD2701" s="30" t="e">
        <f>#N/A</f>
        <v>#N/A</v>
      </c>
      <c r="AE2701" s="34">
        <v>0.90307692307692311</v>
      </c>
      <c r="AG2701" s="30" t="e">
        <f>#N/A</f>
        <v>#N/A</v>
      </c>
      <c r="AH2701" s="30" t="e">
        <f>#N/A</f>
        <v>#N/A</v>
      </c>
      <c r="AI2701" s="30">
        <v>11468.1</v>
      </c>
      <c r="AJ2701" s="30">
        <v>10922</v>
      </c>
      <c r="AK2701" s="26" t="s">
        <v>139</v>
      </c>
      <c r="AL2701" s="26">
        <v>35</v>
      </c>
      <c r="AM2701" s="26" t="s">
        <v>5123</v>
      </c>
      <c r="AU2701" s="26" t="s">
        <v>5116</v>
      </c>
      <c r="AV2701" s="26" t="s">
        <v>4981</v>
      </c>
      <c r="AW2701" s="26" t="s">
        <v>5117</v>
      </c>
      <c r="BB2701" s="26" t="s">
        <v>4652</v>
      </c>
      <c r="BD2701" s="37">
        <v>44172</v>
      </c>
      <c r="BE2701" s="30">
        <v>36690</v>
      </c>
      <c r="BF2701" s="30">
        <v>53091</v>
      </c>
      <c r="BG2701" s="37" t="s">
        <v>4653</v>
      </c>
      <c r="BH2701" s="37" t="s">
        <v>4654</v>
      </c>
      <c r="BI2701" s="37" t="s">
        <v>4654</v>
      </c>
      <c r="BJ2701" s="138" t="e">
        <f>#N/A</f>
        <v>#N/A</v>
      </c>
      <c r="BK2701" s="138" t="e">
        <f>#N/A</f>
        <v>#N/A</v>
      </c>
      <c r="BL2701" s="138" t="e">
        <f>#N/A</f>
        <v>#N/A</v>
      </c>
      <c r="BM2701" s="138" t="e">
        <f>#N/A</f>
        <v>#N/A</v>
      </c>
      <c r="BN2701" s="26"/>
      <c r="BO2701" s="26"/>
      <c r="BP2701" s="26"/>
      <c r="BQ2701" s="38"/>
      <c r="BR2701" s="26"/>
      <c r="BS2701" s="26"/>
      <c r="BT2701" s="26"/>
      <c r="BU2701" s="26"/>
      <c r="BV2701" s="39"/>
    </row>
    <row r="2702" spans="1:74" ht="15" hidden="1" customHeight="1" thickBot="1">
      <c r="A2702" s="26">
        <v>2020</v>
      </c>
      <c r="B2702" s="67">
        <v>2698</v>
      </c>
      <c r="C2702" s="67" t="s">
        <v>129</v>
      </c>
      <c r="D2702" s="67" t="s">
        <v>4642</v>
      </c>
      <c r="E2702" s="67" t="s">
        <v>4643</v>
      </c>
      <c r="F2702" s="27">
        <v>44082</v>
      </c>
      <c r="G2702" s="67" t="s">
        <v>5246</v>
      </c>
      <c r="H2702" s="67" t="s">
        <v>4645</v>
      </c>
      <c r="I2702" s="67" t="s">
        <v>4645</v>
      </c>
      <c r="J2702" s="69" t="s">
        <v>4646</v>
      </c>
      <c r="K2702" s="67" t="s">
        <v>135</v>
      </c>
      <c r="L2702" s="67" t="s">
        <v>4647</v>
      </c>
      <c r="M2702" s="26" t="s">
        <v>137</v>
      </c>
      <c r="N2702" s="26" t="s">
        <v>138</v>
      </c>
      <c r="O2702" s="26" t="s">
        <v>138</v>
      </c>
      <c r="Q2702" s="30">
        <v>76</v>
      </c>
      <c r="R2702" s="30">
        <v>6540</v>
      </c>
      <c r="S2702" s="31" t="e">
        <f>#N/A</f>
        <v>#N/A</v>
      </c>
      <c r="T2702" s="30">
        <v>1196</v>
      </c>
      <c r="AB2702" s="33" t="e">
        <f>#N/A</f>
        <v>#N/A</v>
      </c>
      <c r="AC2702" s="30">
        <v>1400</v>
      </c>
      <c r="AD2702" s="30" t="e">
        <f>#N/A</f>
        <v>#N/A</v>
      </c>
      <c r="AE2702" s="34">
        <v>0.9</v>
      </c>
      <c r="AG2702" s="30" t="e">
        <f>#N/A</f>
        <v>#N/A</v>
      </c>
      <c r="AH2702" s="30" t="e">
        <f>#N/A</f>
        <v>#N/A</v>
      </c>
      <c r="AI2702" s="30">
        <v>9036.3000000000011</v>
      </c>
      <c r="AJ2702" s="30">
        <v>8606</v>
      </c>
      <c r="AK2702" s="26" t="s">
        <v>139</v>
      </c>
      <c r="AL2702" s="26">
        <v>35</v>
      </c>
      <c r="AM2702" s="26" t="s">
        <v>5123</v>
      </c>
      <c r="AU2702" s="26" t="s">
        <v>5116</v>
      </c>
      <c r="AV2702" s="26" t="s">
        <v>4981</v>
      </c>
      <c r="AW2702" s="26" t="s">
        <v>5117</v>
      </c>
      <c r="BB2702" s="26" t="s">
        <v>4652</v>
      </c>
      <c r="BD2702" s="37">
        <v>44172</v>
      </c>
      <c r="BE2702" s="30">
        <v>36690</v>
      </c>
      <c r="BF2702" s="30">
        <v>53091</v>
      </c>
      <c r="BG2702" s="37" t="s">
        <v>4653</v>
      </c>
      <c r="BH2702" s="37" t="s">
        <v>4654</v>
      </c>
      <c r="BI2702" s="37" t="s">
        <v>4654</v>
      </c>
      <c r="BJ2702" s="138" t="e">
        <f>#N/A</f>
        <v>#N/A</v>
      </c>
      <c r="BK2702" s="138" t="e">
        <f>#N/A</f>
        <v>#N/A</v>
      </c>
      <c r="BL2702" s="138" t="e">
        <f>#N/A</f>
        <v>#N/A</v>
      </c>
      <c r="BM2702" s="138" t="e">
        <f>#N/A</f>
        <v>#N/A</v>
      </c>
      <c r="BN2702" s="26"/>
      <c r="BO2702" s="26"/>
      <c r="BP2702" s="26"/>
      <c r="BQ2702" s="38"/>
      <c r="BR2702" s="26"/>
      <c r="BS2702" s="26"/>
      <c r="BT2702" s="26"/>
      <c r="BU2702" s="26"/>
      <c r="BV2702" s="39"/>
    </row>
    <row r="2703" spans="1:74" ht="15" hidden="1" customHeight="1" thickBot="1">
      <c r="A2703" s="26">
        <v>2020</v>
      </c>
      <c r="B2703" s="67">
        <v>2699</v>
      </c>
      <c r="C2703" s="26" t="s">
        <v>129</v>
      </c>
      <c r="D2703" s="26" t="s">
        <v>4642</v>
      </c>
      <c r="E2703" s="26" t="s">
        <v>4643</v>
      </c>
      <c r="F2703" s="27">
        <v>44082</v>
      </c>
      <c r="G2703" s="67" t="s">
        <v>5247</v>
      </c>
      <c r="H2703" s="26" t="s">
        <v>4645</v>
      </c>
      <c r="I2703" s="26" t="s">
        <v>4645</v>
      </c>
      <c r="J2703" s="69" t="s">
        <v>4646</v>
      </c>
      <c r="K2703" s="26" t="s">
        <v>135</v>
      </c>
      <c r="L2703" s="26" t="s">
        <v>4647</v>
      </c>
      <c r="M2703" s="26" t="s">
        <v>137</v>
      </c>
      <c r="N2703" s="26" t="s">
        <v>138</v>
      </c>
      <c r="O2703" s="26" t="s">
        <v>138</v>
      </c>
      <c r="Q2703" s="30">
        <v>80</v>
      </c>
      <c r="R2703" s="30">
        <v>7490</v>
      </c>
      <c r="S2703" s="31" t="e">
        <f>#N/A</f>
        <v>#N/A</v>
      </c>
      <c r="T2703" s="30">
        <v>1627</v>
      </c>
      <c r="AB2703" s="33" t="e">
        <f>#N/A</f>
        <v>#N/A</v>
      </c>
      <c r="AC2703" s="30">
        <v>1400</v>
      </c>
      <c r="AD2703" s="30" t="e">
        <f>#N/A</f>
        <v>#N/A</v>
      </c>
      <c r="AE2703" s="34">
        <v>0.90063492063492057</v>
      </c>
      <c r="AG2703" s="30" t="e">
        <f>#N/A</f>
        <v>#N/A</v>
      </c>
      <c r="AH2703" s="30" t="e">
        <f>#N/A</f>
        <v>#N/A</v>
      </c>
      <c r="AI2703" s="30">
        <v>10348.800000000001</v>
      </c>
      <c r="AJ2703" s="30">
        <v>9856</v>
      </c>
      <c r="AK2703" s="26" t="s">
        <v>139</v>
      </c>
      <c r="AL2703" s="26">
        <v>35</v>
      </c>
      <c r="AM2703" s="26" t="s">
        <v>5123</v>
      </c>
      <c r="AU2703" s="26" t="s">
        <v>5116</v>
      </c>
      <c r="AV2703" s="26" t="s">
        <v>4981</v>
      </c>
      <c r="AW2703" s="26" t="s">
        <v>5117</v>
      </c>
      <c r="BB2703" s="26" t="s">
        <v>4652</v>
      </c>
      <c r="BD2703" s="37">
        <v>44172</v>
      </c>
      <c r="BE2703" s="30">
        <v>36690</v>
      </c>
      <c r="BF2703" s="30">
        <v>53091</v>
      </c>
      <c r="BG2703" s="37" t="s">
        <v>4653</v>
      </c>
      <c r="BH2703" s="37" t="s">
        <v>4654</v>
      </c>
      <c r="BI2703" s="37" t="s">
        <v>4654</v>
      </c>
      <c r="BJ2703" s="138" t="e">
        <f>#N/A</f>
        <v>#N/A</v>
      </c>
      <c r="BK2703" s="138" t="e">
        <f>#N/A</f>
        <v>#N/A</v>
      </c>
      <c r="BL2703" s="138" t="e">
        <f>#N/A</f>
        <v>#N/A</v>
      </c>
      <c r="BM2703" s="138" t="e">
        <f>#N/A</f>
        <v>#N/A</v>
      </c>
      <c r="BN2703" s="26"/>
      <c r="BO2703" s="26"/>
      <c r="BP2703" s="26"/>
      <c r="BQ2703" s="38"/>
      <c r="BR2703" s="26"/>
      <c r="BS2703" s="26"/>
      <c r="BT2703" s="26"/>
      <c r="BU2703" s="26"/>
      <c r="BV2703" s="39"/>
    </row>
    <row r="2704" spans="1:74" ht="15" hidden="1" customHeight="1" thickBot="1">
      <c r="A2704" s="26">
        <v>2020</v>
      </c>
      <c r="B2704" s="67">
        <v>2700</v>
      </c>
      <c r="C2704" s="67" t="s">
        <v>129</v>
      </c>
      <c r="D2704" s="67" t="s">
        <v>4642</v>
      </c>
      <c r="E2704" s="67" t="s">
        <v>4643</v>
      </c>
      <c r="F2704" s="27">
        <v>44082</v>
      </c>
      <c r="G2704" s="67" t="s">
        <v>5248</v>
      </c>
      <c r="H2704" s="67" t="s">
        <v>4645</v>
      </c>
      <c r="I2704" s="67" t="s">
        <v>4645</v>
      </c>
      <c r="J2704" s="69" t="s">
        <v>4646</v>
      </c>
      <c r="K2704" s="67" t="s">
        <v>135</v>
      </c>
      <c r="L2704" s="67" t="s">
        <v>4647</v>
      </c>
      <c r="M2704" s="26" t="s">
        <v>137</v>
      </c>
      <c r="N2704" s="26" t="s">
        <v>138</v>
      </c>
      <c r="O2704" s="26" t="s">
        <v>138</v>
      </c>
      <c r="Q2704" s="30">
        <v>75</v>
      </c>
      <c r="R2704" s="30">
        <v>6470</v>
      </c>
      <c r="S2704" s="31" t="e">
        <f>#N/A</f>
        <v>#N/A</v>
      </c>
      <c r="T2704" s="30">
        <v>1212</v>
      </c>
      <c r="AB2704" s="33" t="e">
        <f>#N/A</f>
        <v>#N/A</v>
      </c>
      <c r="AC2704" s="30">
        <v>1400</v>
      </c>
      <c r="AD2704" s="30" t="e">
        <f>#N/A</f>
        <v>#N/A</v>
      </c>
      <c r="AE2704" s="34">
        <v>0.88</v>
      </c>
      <c r="AG2704" s="30" t="e">
        <f>#N/A</f>
        <v>#N/A</v>
      </c>
      <c r="AH2704" s="30" t="e">
        <f>#N/A</f>
        <v>#N/A</v>
      </c>
      <c r="AI2704" s="30">
        <v>8939.7000000000007</v>
      </c>
      <c r="AJ2704" s="30">
        <v>8514</v>
      </c>
      <c r="AK2704" s="26" t="s">
        <v>139</v>
      </c>
      <c r="AL2704" s="26">
        <v>35</v>
      </c>
      <c r="AM2704" s="26" t="s">
        <v>5123</v>
      </c>
      <c r="AU2704" s="26" t="s">
        <v>5116</v>
      </c>
      <c r="AV2704" s="26" t="s">
        <v>4981</v>
      </c>
      <c r="AW2704" s="26" t="s">
        <v>5117</v>
      </c>
      <c r="BB2704" s="26" t="s">
        <v>4652</v>
      </c>
      <c r="BD2704" s="37">
        <v>44172</v>
      </c>
      <c r="BE2704" s="30">
        <v>36690</v>
      </c>
      <c r="BF2704" s="30">
        <v>53091</v>
      </c>
      <c r="BG2704" s="37" t="s">
        <v>4653</v>
      </c>
      <c r="BH2704" s="37" t="s">
        <v>4654</v>
      </c>
      <c r="BI2704" s="37" t="s">
        <v>4654</v>
      </c>
      <c r="BJ2704" s="138" t="e">
        <f>#N/A</f>
        <v>#N/A</v>
      </c>
      <c r="BK2704" s="138" t="e">
        <f>#N/A</f>
        <v>#N/A</v>
      </c>
      <c r="BL2704" s="138" t="e">
        <f>#N/A</f>
        <v>#N/A</v>
      </c>
      <c r="BM2704" s="138" t="e">
        <f>#N/A</f>
        <v>#N/A</v>
      </c>
      <c r="BN2704" s="26"/>
      <c r="BO2704" s="26"/>
      <c r="BP2704" s="26"/>
      <c r="BQ2704" s="38"/>
      <c r="BR2704" s="26"/>
      <c r="BS2704" s="26"/>
      <c r="BT2704" s="26"/>
      <c r="BU2704" s="26"/>
      <c r="BV2704" s="39"/>
    </row>
    <row r="2705" spans="1:74" ht="15" hidden="1" customHeight="1" thickBot="1">
      <c r="A2705" s="26">
        <v>2020</v>
      </c>
      <c r="B2705" s="67">
        <v>2701</v>
      </c>
      <c r="C2705" s="26" t="s">
        <v>129</v>
      </c>
      <c r="D2705" s="26" t="s">
        <v>4642</v>
      </c>
      <c r="E2705" s="26" t="s">
        <v>4643</v>
      </c>
      <c r="F2705" s="27">
        <v>44082</v>
      </c>
      <c r="G2705" s="67" t="s">
        <v>5249</v>
      </c>
      <c r="H2705" s="26" t="s">
        <v>4645</v>
      </c>
      <c r="I2705" s="26" t="s">
        <v>4645</v>
      </c>
      <c r="J2705" s="69" t="s">
        <v>4646</v>
      </c>
      <c r="K2705" s="26" t="s">
        <v>135</v>
      </c>
      <c r="L2705" s="26" t="s">
        <v>4647</v>
      </c>
      <c r="M2705" s="26" t="s">
        <v>137</v>
      </c>
      <c r="N2705" s="26" t="s">
        <v>138</v>
      </c>
      <c r="O2705" s="26" t="s">
        <v>138</v>
      </c>
      <c r="Q2705" s="30">
        <v>76</v>
      </c>
      <c r="R2705" s="30">
        <v>6540</v>
      </c>
      <c r="S2705" s="31" t="e">
        <f>#N/A</f>
        <v>#N/A</v>
      </c>
      <c r="T2705" s="30">
        <v>1247</v>
      </c>
      <c r="AB2705" s="33" t="e">
        <f>#N/A</f>
        <v>#N/A</v>
      </c>
      <c r="AC2705" s="30">
        <v>1400</v>
      </c>
      <c r="AD2705" s="30" t="e">
        <f>#N/A</f>
        <v>#N/A</v>
      </c>
      <c r="AE2705" s="34">
        <v>0.87552238805970151</v>
      </c>
      <c r="AG2705" s="30" t="e">
        <f>#N/A</f>
        <v>#N/A</v>
      </c>
      <c r="AH2705" s="30" t="e">
        <f>#N/A</f>
        <v>#N/A</v>
      </c>
      <c r="AI2705" s="30">
        <v>9036.3000000000011</v>
      </c>
      <c r="AJ2705" s="30">
        <v>8606</v>
      </c>
      <c r="AK2705" s="26" t="s">
        <v>139</v>
      </c>
      <c r="AL2705" s="26">
        <v>35</v>
      </c>
      <c r="AM2705" s="26" t="s">
        <v>5123</v>
      </c>
      <c r="AU2705" s="26" t="s">
        <v>5116</v>
      </c>
      <c r="AV2705" s="26" t="s">
        <v>4981</v>
      </c>
      <c r="AW2705" s="26" t="s">
        <v>5117</v>
      </c>
      <c r="BB2705" s="26" t="s">
        <v>4652</v>
      </c>
      <c r="BD2705" s="37">
        <v>44172</v>
      </c>
      <c r="BE2705" s="30">
        <v>36690</v>
      </c>
      <c r="BF2705" s="30">
        <v>53091</v>
      </c>
      <c r="BG2705" s="37" t="s">
        <v>4653</v>
      </c>
      <c r="BH2705" s="37" t="s">
        <v>4654</v>
      </c>
      <c r="BI2705" s="37" t="s">
        <v>4654</v>
      </c>
      <c r="BJ2705" s="138" t="e">
        <f>#N/A</f>
        <v>#N/A</v>
      </c>
      <c r="BK2705" s="138" t="e">
        <f>#N/A</f>
        <v>#N/A</v>
      </c>
      <c r="BL2705" s="138" t="e">
        <f>#N/A</f>
        <v>#N/A</v>
      </c>
      <c r="BM2705" s="138" t="e">
        <f>#N/A</f>
        <v>#N/A</v>
      </c>
      <c r="BN2705" s="26"/>
      <c r="BO2705" s="26"/>
      <c r="BP2705" s="26"/>
      <c r="BQ2705" s="38"/>
      <c r="BR2705" s="26"/>
      <c r="BS2705" s="26"/>
      <c r="BT2705" s="26"/>
      <c r="BU2705" s="26"/>
      <c r="BV2705" s="39"/>
    </row>
    <row r="2706" spans="1:74" ht="15" hidden="1" customHeight="1" thickBot="1">
      <c r="A2706" s="26">
        <v>2020</v>
      </c>
      <c r="B2706" s="67">
        <v>2702</v>
      </c>
      <c r="C2706" s="67" t="s">
        <v>129</v>
      </c>
      <c r="D2706" s="67" t="s">
        <v>4642</v>
      </c>
      <c r="E2706" s="67" t="s">
        <v>4643</v>
      </c>
      <c r="F2706" s="27">
        <v>44082</v>
      </c>
      <c r="G2706" s="67" t="s">
        <v>5250</v>
      </c>
      <c r="H2706" s="67" t="s">
        <v>4645</v>
      </c>
      <c r="I2706" s="67" t="s">
        <v>4645</v>
      </c>
      <c r="J2706" s="69" t="s">
        <v>4646</v>
      </c>
      <c r="K2706" s="67" t="s">
        <v>135</v>
      </c>
      <c r="L2706" s="67" t="s">
        <v>4647</v>
      </c>
      <c r="M2706" s="26" t="s">
        <v>137</v>
      </c>
      <c r="N2706" s="26" t="s">
        <v>138</v>
      </c>
      <c r="O2706" s="26" t="s">
        <v>138</v>
      </c>
      <c r="Q2706" s="30">
        <v>81</v>
      </c>
      <c r="R2706" s="30">
        <v>7520</v>
      </c>
      <c r="S2706" s="31" t="e">
        <f>#N/A</f>
        <v>#N/A</v>
      </c>
      <c r="T2706" s="30">
        <v>1109</v>
      </c>
      <c r="AB2706" s="33" t="e">
        <f>#N/A</f>
        <v>#N/A</v>
      </c>
      <c r="AC2706" s="30">
        <v>1400</v>
      </c>
      <c r="AD2706" s="30" t="e">
        <f>#N/A</f>
        <v>#N/A</v>
      </c>
      <c r="AE2706" s="34">
        <v>0.94</v>
      </c>
      <c r="AG2706" s="30" t="e">
        <f>#N/A</f>
        <v>#N/A</v>
      </c>
      <c r="AH2706" s="30" t="e">
        <f>#N/A</f>
        <v>#N/A</v>
      </c>
      <c r="AI2706" s="30">
        <v>10390.800000000001</v>
      </c>
      <c r="AJ2706" s="30">
        <v>9896</v>
      </c>
      <c r="AK2706" s="26" t="s">
        <v>139</v>
      </c>
      <c r="AL2706" s="26">
        <v>35</v>
      </c>
      <c r="AM2706" s="26" t="s">
        <v>5123</v>
      </c>
      <c r="AU2706" s="26" t="s">
        <v>5116</v>
      </c>
      <c r="AV2706" s="26" t="s">
        <v>4981</v>
      </c>
      <c r="AW2706" s="26" t="s">
        <v>5117</v>
      </c>
      <c r="BB2706" s="26" t="s">
        <v>4652</v>
      </c>
      <c r="BD2706" s="37">
        <v>44172</v>
      </c>
      <c r="BE2706" s="30">
        <v>36690</v>
      </c>
      <c r="BF2706" s="30">
        <v>53091</v>
      </c>
      <c r="BG2706" s="37" t="s">
        <v>4653</v>
      </c>
      <c r="BH2706" s="37" t="s">
        <v>4654</v>
      </c>
      <c r="BI2706" s="37" t="s">
        <v>4654</v>
      </c>
      <c r="BJ2706" s="138" t="e">
        <f>#N/A</f>
        <v>#N/A</v>
      </c>
      <c r="BK2706" s="138" t="e">
        <f>#N/A</f>
        <v>#N/A</v>
      </c>
      <c r="BL2706" s="138" t="e">
        <f>#N/A</f>
        <v>#N/A</v>
      </c>
      <c r="BM2706" s="138" t="e">
        <f>#N/A</f>
        <v>#N/A</v>
      </c>
      <c r="BN2706" s="26"/>
      <c r="BO2706" s="26"/>
      <c r="BP2706" s="26"/>
      <c r="BQ2706" s="38"/>
      <c r="BR2706" s="26"/>
      <c r="BS2706" s="26"/>
      <c r="BT2706" s="26"/>
      <c r="BU2706" s="26"/>
      <c r="BV2706" s="39"/>
    </row>
    <row r="2707" spans="1:74" ht="15" hidden="1" customHeight="1" thickBot="1">
      <c r="A2707" s="26">
        <v>2020</v>
      </c>
      <c r="B2707" s="67">
        <v>2703</v>
      </c>
      <c r="C2707" s="26" t="s">
        <v>129</v>
      </c>
      <c r="D2707" s="26" t="s">
        <v>4642</v>
      </c>
      <c r="E2707" s="26" t="s">
        <v>4643</v>
      </c>
      <c r="F2707" s="27">
        <v>44082</v>
      </c>
      <c r="G2707" s="67" t="s">
        <v>5251</v>
      </c>
      <c r="H2707" s="26" t="s">
        <v>4645</v>
      </c>
      <c r="I2707" s="26" t="s">
        <v>4645</v>
      </c>
      <c r="J2707" s="69" t="s">
        <v>4646</v>
      </c>
      <c r="K2707" s="26" t="s">
        <v>135</v>
      </c>
      <c r="L2707" s="26" t="s">
        <v>4647</v>
      </c>
      <c r="M2707" s="26" t="s">
        <v>137</v>
      </c>
      <c r="N2707" s="26" t="s">
        <v>138</v>
      </c>
      <c r="O2707" s="26" t="s">
        <v>138</v>
      </c>
      <c r="Q2707" s="30">
        <v>75</v>
      </c>
      <c r="R2707" s="30">
        <v>4900</v>
      </c>
      <c r="S2707" s="31" t="e">
        <f>#N/A</f>
        <v>#N/A</v>
      </c>
      <c r="T2707" s="30">
        <v>1061</v>
      </c>
      <c r="AB2707" s="33" t="e">
        <f>#N/A</f>
        <v>#N/A</v>
      </c>
      <c r="AC2707" s="30">
        <v>1400</v>
      </c>
      <c r="AD2707" s="30" t="e">
        <f>#N/A</f>
        <v>#N/A</v>
      </c>
      <c r="AE2707" s="34">
        <v>0.93833333333333335</v>
      </c>
      <c r="AG2707" s="30" t="e">
        <f>#N/A</f>
        <v>#N/A</v>
      </c>
      <c r="AH2707" s="30" t="e">
        <f>#N/A</f>
        <v>#N/A</v>
      </c>
      <c r="AI2707" s="30">
        <v>6770.4000000000005</v>
      </c>
      <c r="AJ2707" s="30">
        <v>6448</v>
      </c>
      <c r="AK2707" s="26" t="s">
        <v>139</v>
      </c>
      <c r="AL2707" s="26">
        <v>35</v>
      </c>
      <c r="AM2707" s="26" t="s">
        <v>5123</v>
      </c>
      <c r="AU2707" s="26" t="s">
        <v>5116</v>
      </c>
      <c r="AV2707" s="26" t="s">
        <v>4981</v>
      </c>
      <c r="AW2707" s="26" t="s">
        <v>5117</v>
      </c>
      <c r="BB2707" s="26" t="s">
        <v>4652</v>
      </c>
      <c r="BD2707" s="37">
        <v>44172</v>
      </c>
      <c r="BE2707" s="30">
        <v>36690</v>
      </c>
      <c r="BF2707" s="30">
        <v>53091</v>
      </c>
      <c r="BG2707" s="37" t="s">
        <v>4653</v>
      </c>
      <c r="BH2707" s="37" t="s">
        <v>4654</v>
      </c>
      <c r="BI2707" s="37" t="s">
        <v>4654</v>
      </c>
      <c r="BJ2707" s="138" t="e">
        <f>#N/A</f>
        <v>#N/A</v>
      </c>
      <c r="BK2707" s="138" t="e">
        <f>#N/A</f>
        <v>#N/A</v>
      </c>
      <c r="BL2707" s="138" t="e">
        <f>#N/A</f>
        <v>#N/A</v>
      </c>
      <c r="BM2707" s="138" t="e">
        <f>#N/A</f>
        <v>#N/A</v>
      </c>
      <c r="BN2707" s="26"/>
      <c r="BO2707" s="26"/>
      <c r="BP2707" s="26"/>
      <c r="BQ2707" s="38"/>
      <c r="BR2707" s="26"/>
      <c r="BS2707" s="26"/>
      <c r="BT2707" s="26"/>
      <c r="BU2707" s="26"/>
      <c r="BV2707" s="39"/>
    </row>
    <row r="2708" spans="1:74" ht="15" hidden="1" customHeight="1" thickBot="1">
      <c r="A2708" s="26">
        <v>2020</v>
      </c>
      <c r="B2708" s="67">
        <v>2704</v>
      </c>
      <c r="C2708" s="67" t="s">
        <v>129</v>
      </c>
      <c r="D2708" s="67" t="s">
        <v>4642</v>
      </c>
      <c r="E2708" s="67" t="s">
        <v>4643</v>
      </c>
      <c r="F2708" s="27">
        <v>44082</v>
      </c>
      <c r="G2708" s="67" t="s">
        <v>5252</v>
      </c>
      <c r="H2708" s="67" t="s">
        <v>4645</v>
      </c>
      <c r="I2708" s="67" t="s">
        <v>4645</v>
      </c>
      <c r="J2708" s="69" t="s">
        <v>4646</v>
      </c>
      <c r="K2708" s="67" t="s">
        <v>135</v>
      </c>
      <c r="L2708" s="67" t="s">
        <v>4647</v>
      </c>
      <c r="M2708" s="26" t="s">
        <v>137</v>
      </c>
      <c r="N2708" s="26" t="s">
        <v>138</v>
      </c>
      <c r="O2708" s="26" t="s">
        <v>138</v>
      </c>
      <c r="Q2708" s="30">
        <v>78</v>
      </c>
      <c r="R2708" s="30">
        <v>6770</v>
      </c>
      <c r="S2708" s="31" t="e">
        <f>#N/A</f>
        <v>#N/A</v>
      </c>
      <c r="T2708" s="30">
        <v>1377</v>
      </c>
      <c r="AB2708" s="33" t="e">
        <f>#N/A</f>
        <v>#N/A</v>
      </c>
      <c r="AC2708" s="30">
        <v>1400</v>
      </c>
      <c r="AD2708" s="30" t="e">
        <f>#N/A</f>
        <v>#N/A</v>
      </c>
      <c r="AE2708" s="34">
        <v>0.88</v>
      </c>
      <c r="AG2708" s="30" t="e">
        <f>#N/A</f>
        <v>#N/A</v>
      </c>
      <c r="AH2708" s="30" t="e">
        <f>#N/A</f>
        <v>#N/A</v>
      </c>
      <c r="AI2708" s="30">
        <v>9354.4500000000007</v>
      </c>
      <c r="AJ2708" s="30">
        <v>8909</v>
      </c>
      <c r="AK2708" s="26" t="s">
        <v>139</v>
      </c>
      <c r="AL2708" s="26">
        <v>35</v>
      </c>
      <c r="AM2708" s="26" t="s">
        <v>5123</v>
      </c>
      <c r="AU2708" s="26" t="s">
        <v>5116</v>
      </c>
      <c r="AV2708" s="26" t="s">
        <v>4981</v>
      </c>
      <c r="AW2708" s="26" t="s">
        <v>5117</v>
      </c>
      <c r="BB2708" s="26" t="s">
        <v>4652</v>
      </c>
      <c r="BD2708" s="37">
        <v>44172</v>
      </c>
      <c r="BE2708" s="30">
        <v>36690</v>
      </c>
      <c r="BF2708" s="30">
        <v>53091</v>
      </c>
      <c r="BG2708" s="37" t="s">
        <v>4653</v>
      </c>
      <c r="BH2708" s="37" t="s">
        <v>4654</v>
      </c>
      <c r="BI2708" s="37" t="s">
        <v>4654</v>
      </c>
      <c r="BJ2708" s="138" t="e">
        <f>#N/A</f>
        <v>#N/A</v>
      </c>
      <c r="BK2708" s="138" t="e">
        <f>#N/A</f>
        <v>#N/A</v>
      </c>
      <c r="BL2708" s="138" t="e">
        <f>#N/A</f>
        <v>#N/A</v>
      </c>
      <c r="BM2708" s="138" t="e">
        <f>#N/A</f>
        <v>#N/A</v>
      </c>
      <c r="BN2708" s="26"/>
      <c r="BO2708" s="26"/>
      <c r="BP2708" s="26"/>
      <c r="BQ2708" s="38"/>
      <c r="BR2708" s="26"/>
      <c r="BS2708" s="26"/>
      <c r="BT2708" s="26"/>
      <c r="BU2708" s="26"/>
      <c r="BV2708" s="39"/>
    </row>
    <row r="2709" spans="1:74" ht="15" hidden="1" customHeight="1" thickBot="1">
      <c r="A2709" s="26">
        <v>2020</v>
      </c>
      <c r="B2709" s="67">
        <v>2705</v>
      </c>
      <c r="C2709" s="26" t="s">
        <v>129</v>
      </c>
      <c r="D2709" s="26" t="s">
        <v>4642</v>
      </c>
      <c r="E2709" s="26" t="s">
        <v>4643</v>
      </c>
      <c r="F2709" s="27">
        <v>44082</v>
      </c>
      <c r="G2709" s="67" t="s">
        <v>5253</v>
      </c>
      <c r="H2709" s="26" t="s">
        <v>4645</v>
      </c>
      <c r="I2709" s="26" t="s">
        <v>4645</v>
      </c>
      <c r="J2709" s="69" t="s">
        <v>4646</v>
      </c>
      <c r="K2709" s="26" t="s">
        <v>135</v>
      </c>
      <c r="L2709" s="26" t="s">
        <v>4647</v>
      </c>
      <c r="M2709" s="26" t="s">
        <v>137</v>
      </c>
      <c r="N2709" s="26" t="s">
        <v>138</v>
      </c>
      <c r="O2709" s="26" t="s">
        <v>138</v>
      </c>
      <c r="Q2709" s="30">
        <v>79</v>
      </c>
      <c r="R2709" s="30">
        <v>7740</v>
      </c>
      <c r="S2709" s="31" t="e">
        <f>#N/A</f>
        <v>#N/A</v>
      </c>
      <c r="T2709" s="30">
        <v>1680</v>
      </c>
      <c r="AB2709" s="33" t="e">
        <f>#N/A</f>
        <v>#N/A</v>
      </c>
      <c r="AC2709" s="30">
        <v>1400</v>
      </c>
      <c r="AD2709" s="30" t="e">
        <f>#N/A</f>
        <v>#N/A</v>
      </c>
      <c r="AE2709" s="34">
        <v>0.87655172413793103</v>
      </c>
      <c r="AG2709" s="30" t="e">
        <f>#N/A</f>
        <v>#N/A</v>
      </c>
      <c r="AH2709" s="30" t="e">
        <f>#N/A</f>
        <v>#N/A</v>
      </c>
      <c r="AI2709" s="30">
        <v>10859.1</v>
      </c>
      <c r="AJ2709" s="30">
        <v>10342</v>
      </c>
      <c r="AK2709" s="26" t="s">
        <v>139</v>
      </c>
      <c r="AL2709" s="26">
        <v>35</v>
      </c>
      <c r="AM2709" s="26" t="s">
        <v>5123</v>
      </c>
      <c r="AU2709" s="26" t="s">
        <v>5116</v>
      </c>
      <c r="AV2709" s="26" t="s">
        <v>4981</v>
      </c>
      <c r="AW2709" s="26" t="s">
        <v>5117</v>
      </c>
      <c r="BB2709" s="26" t="s">
        <v>4652</v>
      </c>
      <c r="BD2709" s="37">
        <v>44172</v>
      </c>
      <c r="BE2709" s="30">
        <v>36690</v>
      </c>
      <c r="BF2709" s="30">
        <v>53091</v>
      </c>
      <c r="BG2709" s="37" t="s">
        <v>4653</v>
      </c>
      <c r="BH2709" s="37" t="s">
        <v>4654</v>
      </c>
      <c r="BI2709" s="37" t="s">
        <v>4654</v>
      </c>
      <c r="BJ2709" s="138" t="e">
        <f>#N/A</f>
        <v>#N/A</v>
      </c>
      <c r="BK2709" s="138" t="e">
        <f>#N/A</f>
        <v>#N/A</v>
      </c>
      <c r="BL2709" s="138" t="e">
        <f>#N/A</f>
        <v>#N/A</v>
      </c>
      <c r="BM2709" s="138" t="e">
        <f>#N/A</f>
        <v>#N/A</v>
      </c>
      <c r="BN2709" s="26"/>
      <c r="BO2709" s="26"/>
      <c r="BP2709" s="26"/>
      <c r="BQ2709" s="38"/>
      <c r="BR2709" s="26"/>
      <c r="BS2709" s="26"/>
      <c r="BT2709" s="26"/>
      <c r="BU2709" s="26"/>
      <c r="BV2709" s="39"/>
    </row>
    <row r="2710" spans="1:74" ht="15" hidden="1" customHeight="1" thickBot="1">
      <c r="A2710" s="26">
        <v>2020</v>
      </c>
      <c r="B2710" s="67">
        <v>2706</v>
      </c>
      <c r="C2710" s="67" t="s">
        <v>129</v>
      </c>
      <c r="D2710" s="67" t="s">
        <v>4642</v>
      </c>
      <c r="E2710" s="67" t="s">
        <v>4643</v>
      </c>
      <c r="F2710" s="27">
        <v>44082</v>
      </c>
      <c r="G2710" s="67" t="s">
        <v>5254</v>
      </c>
      <c r="H2710" s="67" t="s">
        <v>4645</v>
      </c>
      <c r="I2710" s="67" t="s">
        <v>4645</v>
      </c>
      <c r="J2710" s="69" t="s">
        <v>4646</v>
      </c>
      <c r="K2710" s="67" t="s">
        <v>135</v>
      </c>
      <c r="L2710" s="67" t="s">
        <v>4647</v>
      </c>
      <c r="M2710" s="26" t="s">
        <v>137</v>
      </c>
      <c r="N2710" s="26" t="s">
        <v>138</v>
      </c>
      <c r="O2710" s="26" t="s">
        <v>138</v>
      </c>
      <c r="Q2710" s="30">
        <v>84</v>
      </c>
      <c r="R2710" s="30">
        <v>9550</v>
      </c>
      <c r="S2710" s="31" t="e">
        <f>#N/A</f>
        <v>#N/A</v>
      </c>
      <c r="T2710" s="30">
        <v>1904</v>
      </c>
      <c r="AB2710" s="33" t="e">
        <f>#N/A</f>
        <v>#N/A</v>
      </c>
      <c r="AC2710" s="30">
        <v>1400</v>
      </c>
      <c r="AD2710" s="30" t="e">
        <f>#N/A</f>
        <v>#N/A</v>
      </c>
      <c r="AE2710" s="34">
        <v>0.82</v>
      </c>
      <c r="AG2710" s="30" t="e">
        <f>#N/A</f>
        <v>#N/A</v>
      </c>
      <c r="AH2710" s="30" t="e">
        <f>#N/A</f>
        <v>#N/A</v>
      </c>
      <c r="AI2710" s="30">
        <v>12958.050000000001</v>
      </c>
      <c r="AJ2710" s="133">
        <v>12341</v>
      </c>
      <c r="AK2710" s="26" t="s">
        <v>139</v>
      </c>
      <c r="AL2710" s="26">
        <v>35</v>
      </c>
      <c r="AM2710" s="26" t="s">
        <v>5123</v>
      </c>
      <c r="AU2710" s="26" t="s">
        <v>5116</v>
      </c>
      <c r="AV2710" s="26" t="s">
        <v>4981</v>
      </c>
      <c r="AW2710" s="26" t="s">
        <v>5117</v>
      </c>
      <c r="BB2710" s="26" t="s">
        <v>4652</v>
      </c>
      <c r="BD2710" s="37">
        <v>44172</v>
      </c>
      <c r="BE2710" s="30">
        <v>36690</v>
      </c>
      <c r="BF2710" s="30">
        <v>53091</v>
      </c>
      <c r="BG2710" s="37" t="s">
        <v>4653</v>
      </c>
      <c r="BH2710" s="37" t="s">
        <v>4654</v>
      </c>
      <c r="BI2710" s="37" t="s">
        <v>4654</v>
      </c>
      <c r="BJ2710" s="138" t="e">
        <f>#N/A</f>
        <v>#N/A</v>
      </c>
      <c r="BK2710" s="138" t="e">
        <f>#N/A</f>
        <v>#N/A</v>
      </c>
      <c r="BL2710" s="138" t="e">
        <f>#N/A</f>
        <v>#N/A</v>
      </c>
      <c r="BM2710" s="138" t="e">
        <f>#N/A</f>
        <v>#N/A</v>
      </c>
      <c r="BN2710" s="26"/>
      <c r="BO2710" s="26"/>
      <c r="BP2710" s="26"/>
      <c r="BQ2710" s="38"/>
      <c r="BR2710" s="26"/>
      <c r="BS2710" s="26"/>
      <c r="BT2710" s="26"/>
      <c r="BU2710" s="26"/>
      <c r="BV2710" s="39"/>
    </row>
    <row r="2711" spans="1:74" ht="15" hidden="1" customHeight="1" thickBot="1">
      <c r="A2711" s="26">
        <v>2020</v>
      </c>
      <c r="B2711" s="67">
        <v>2707</v>
      </c>
      <c r="C2711" s="26" t="s">
        <v>129</v>
      </c>
      <c r="D2711" s="26" t="s">
        <v>4642</v>
      </c>
      <c r="E2711" s="26" t="s">
        <v>4643</v>
      </c>
      <c r="F2711" s="27">
        <v>44082</v>
      </c>
      <c r="G2711" s="67" t="s">
        <v>5255</v>
      </c>
      <c r="H2711" s="26" t="s">
        <v>4645</v>
      </c>
      <c r="I2711" s="26" t="s">
        <v>4645</v>
      </c>
      <c r="J2711" s="69" t="s">
        <v>4646</v>
      </c>
      <c r="K2711" s="26" t="s">
        <v>135</v>
      </c>
      <c r="L2711" s="26" t="s">
        <v>4647</v>
      </c>
      <c r="M2711" s="26" t="s">
        <v>137</v>
      </c>
      <c r="N2711" s="26" t="s">
        <v>138</v>
      </c>
      <c r="O2711" s="26" t="s">
        <v>138</v>
      </c>
      <c r="Q2711" s="30">
        <v>78</v>
      </c>
      <c r="R2711" s="30">
        <v>6890</v>
      </c>
      <c r="S2711" s="31" t="e">
        <f>#N/A</f>
        <v>#N/A</v>
      </c>
      <c r="T2711" s="30">
        <v>1984</v>
      </c>
      <c r="AB2711" s="33" t="e">
        <f>#N/A</f>
        <v>#N/A</v>
      </c>
      <c r="AC2711" s="30">
        <v>1400</v>
      </c>
      <c r="AD2711" s="30" t="e">
        <f>#N/A</f>
        <v>#N/A</v>
      </c>
      <c r="AE2711" s="34">
        <v>0.82313725490196077</v>
      </c>
      <c r="AG2711" s="30" t="e">
        <f>#N/A</f>
        <v>#N/A</v>
      </c>
      <c r="AH2711" s="30" t="e">
        <f>#N/A</f>
        <v>#N/A</v>
      </c>
      <c r="AI2711" s="30">
        <v>10045.35</v>
      </c>
      <c r="AJ2711" s="30">
        <v>9567</v>
      </c>
      <c r="AK2711" s="26" t="s">
        <v>139</v>
      </c>
      <c r="AL2711" s="26">
        <v>35</v>
      </c>
      <c r="AM2711" s="26" t="s">
        <v>5123</v>
      </c>
      <c r="AU2711" s="26" t="s">
        <v>5116</v>
      </c>
      <c r="AV2711" s="26" t="s">
        <v>4981</v>
      </c>
      <c r="AW2711" s="26" t="s">
        <v>5117</v>
      </c>
      <c r="BB2711" s="26" t="s">
        <v>4652</v>
      </c>
      <c r="BD2711" s="37">
        <v>44161</v>
      </c>
      <c r="BE2711" s="30">
        <v>36322</v>
      </c>
      <c r="BF2711" s="30">
        <v>51574</v>
      </c>
      <c r="BG2711" s="37" t="s">
        <v>147</v>
      </c>
      <c r="BH2711" s="37" t="s">
        <v>5256</v>
      </c>
      <c r="BI2711" s="37" t="s">
        <v>5256</v>
      </c>
      <c r="BJ2711" s="138" t="e">
        <f>#N/A</f>
        <v>#N/A</v>
      </c>
      <c r="BK2711" s="138" t="e">
        <f>#N/A</f>
        <v>#N/A</v>
      </c>
      <c r="BL2711" s="138" t="e">
        <f>#N/A</f>
        <v>#N/A</v>
      </c>
      <c r="BM2711" s="138" t="e">
        <f>#N/A</f>
        <v>#N/A</v>
      </c>
      <c r="BN2711" s="26"/>
      <c r="BO2711" s="26"/>
      <c r="BP2711" s="26"/>
      <c r="BQ2711" s="38"/>
      <c r="BR2711" s="26"/>
      <c r="BS2711" s="26"/>
      <c r="BT2711" s="26"/>
      <c r="BU2711" s="26"/>
      <c r="BV2711" s="39"/>
    </row>
    <row r="2712" spans="1:74" ht="15" hidden="1" customHeight="1" thickBot="1">
      <c r="A2712" s="26">
        <v>2020</v>
      </c>
      <c r="B2712" s="67">
        <v>2708</v>
      </c>
      <c r="C2712" s="67" t="s">
        <v>129</v>
      </c>
      <c r="D2712" s="67" t="s">
        <v>4642</v>
      </c>
      <c r="E2712" s="67" t="s">
        <v>4643</v>
      </c>
      <c r="F2712" s="27">
        <v>44082</v>
      </c>
      <c r="G2712" s="67" t="s">
        <v>5257</v>
      </c>
      <c r="H2712" s="67" t="s">
        <v>4645</v>
      </c>
      <c r="I2712" s="67" t="s">
        <v>4645</v>
      </c>
      <c r="J2712" s="69" t="s">
        <v>4646</v>
      </c>
      <c r="K2712" s="67" t="s">
        <v>135</v>
      </c>
      <c r="L2712" s="67" t="s">
        <v>4647</v>
      </c>
      <c r="M2712" s="26" t="s">
        <v>137</v>
      </c>
      <c r="N2712" s="26" t="s">
        <v>138</v>
      </c>
      <c r="O2712" s="26" t="s">
        <v>138</v>
      </c>
      <c r="Q2712" s="30">
        <v>79</v>
      </c>
      <c r="R2712" s="30">
        <v>7100</v>
      </c>
      <c r="S2712" s="31" t="e">
        <f>#N/A</f>
        <v>#N/A</v>
      </c>
      <c r="T2712" s="30">
        <v>1516</v>
      </c>
      <c r="AB2712" s="33" t="e">
        <f>#N/A</f>
        <v>#N/A</v>
      </c>
      <c r="AC2712" s="30">
        <v>1400</v>
      </c>
      <c r="AD2712" s="30" t="e">
        <f>#N/A</f>
        <v>#N/A</v>
      </c>
      <c r="AE2712" s="34">
        <v>0.95</v>
      </c>
      <c r="AG2712" s="30" t="e">
        <f>#N/A</f>
        <v>#N/A</v>
      </c>
      <c r="AH2712" s="30" t="e">
        <f>#N/A</f>
        <v>#N/A</v>
      </c>
      <c r="AI2712" s="30">
        <v>10335.15</v>
      </c>
      <c r="AJ2712" s="30">
        <v>9843</v>
      </c>
      <c r="AK2712" s="26" t="s">
        <v>139</v>
      </c>
      <c r="AL2712" s="26">
        <v>35</v>
      </c>
      <c r="AM2712" s="26" t="s">
        <v>5123</v>
      </c>
      <c r="AU2712" s="26" t="s">
        <v>5116</v>
      </c>
      <c r="AV2712" s="26" t="s">
        <v>4981</v>
      </c>
      <c r="AW2712" s="26" t="s">
        <v>5117</v>
      </c>
      <c r="BB2712" s="26" t="s">
        <v>4652</v>
      </c>
      <c r="BD2712" s="37">
        <v>44161</v>
      </c>
      <c r="BE2712" s="30">
        <v>36322</v>
      </c>
      <c r="BF2712" s="30">
        <v>51574</v>
      </c>
      <c r="BG2712" s="37" t="s">
        <v>147</v>
      </c>
      <c r="BH2712" s="37" t="s">
        <v>5256</v>
      </c>
      <c r="BI2712" s="37" t="s">
        <v>5256</v>
      </c>
      <c r="BJ2712" s="138" t="e">
        <f>#N/A</f>
        <v>#N/A</v>
      </c>
      <c r="BK2712" s="138" t="e">
        <f>#N/A</f>
        <v>#N/A</v>
      </c>
      <c r="BL2712" s="138" t="e">
        <f>#N/A</f>
        <v>#N/A</v>
      </c>
      <c r="BM2712" s="138" t="e">
        <f>#N/A</f>
        <v>#N/A</v>
      </c>
      <c r="BN2712" s="26"/>
      <c r="BO2712" s="26"/>
      <c r="BP2712" s="26"/>
      <c r="BQ2712" s="38"/>
      <c r="BR2712" s="26"/>
      <c r="BS2712" s="26"/>
      <c r="BT2712" s="26"/>
      <c r="BU2712" s="26"/>
      <c r="BV2712" s="39"/>
    </row>
    <row r="2713" spans="1:74" ht="15" hidden="1" customHeight="1" thickBot="1">
      <c r="A2713" s="26">
        <v>2020</v>
      </c>
      <c r="B2713" s="67">
        <v>2709</v>
      </c>
      <c r="C2713" s="26" t="s">
        <v>129</v>
      </c>
      <c r="D2713" s="26" t="s">
        <v>4642</v>
      </c>
      <c r="E2713" s="26" t="s">
        <v>4643</v>
      </c>
      <c r="F2713" s="27">
        <v>44082</v>
      </c>
      <c r="G2713" s="67" t="s">
        <v>5258</v>
      </c>
      <c r="H2713" s="26" t="s">
        <v>4645</v>
      </c>
      <c r="I2713" s="26" t="s">
        <v>4645</v>
      </c>
      <c r="J2713" s="69" t="s">
        <v>4646</v>
      </c>
      <c r="K2713" s="26" t="s">
        <v>135</v>
      </c>
      <c r="L2713" s="26" t="s">
        <v>4647</v>
      </c>
      <c r="M2713" s="26" t="s">
        <v>137</v>
      </c>
      <c r="N2713" s="26" t="s">
        <v>138</v>
      </c>
      <c r="O2713" s="26" t="s">
        <v>138</v>
      </c>
      <c r="Q2713" s="30">
        <v>77</v>
      </c>
      <c r="R2713" s="30">
        <v>6750</v>
      </c>
      <c r="S2713" s="31" t="e">
        <f>#N/A</f>
        <v>#N/A</v>
      </c>
      <c r="T2713" s="30">
        <v>1221</v>
      </c>
      <c r="AB2713" s="33" t="e">
        <f>#N/A</f>
        <v>#N/A</v>
      </c>
      <c r="AC2713" s="30">
        <v>1400</v>
      </c>
      <c r="AD2713" s="30" t="e">
        <f>#N/A</f>
        <v>#N/A</v>
      </c>
      <c r="AE2713" s="34">
        <v>0.94551724137931037</v>
      </c>
      <c r="AG2713" s="30" t="e">
        <f>#N/A</f>
        <v>#N/A</v>
      </c>
      <c r="AH2713" s="30" t="e">
        <f>#N/A</f>
        <v>#N/A</v>
      </c>
      <c r="AI2713" s="30">
        <v>9327.15</v>
      </c>
      <c r="AJ2713" s="30">
        <v>8883</v>
      </c>
      <c r="AK2713" s="26" t="s">
        <v>139</v>
      </c>
      <c r="AL2713" s="26">
        <v>35</v>
      </c>
      <c r="AM2713" s="26" t="s">
        <v>5123</v>
      </c>
      <c r="AU2713" s="26" t="s">
        <v>5116</v>
      </c>
      <c r="AV2713" s="26" t="s">
        <v>4981</v>
      </c>
      <c r="AW2713" s="26" t="s">
        <v>5117</v>
      </c>
      <c r="BB2713" s="26" t="s">
        <v>4652</v>
      </c>
      <c r="BD2713" s="37">
        <v>44161</v>
      </c>
      <c r="BE2713" s="30">
        <v>36322</v>
      </c>
      <c r="BF2713" s="30">
        <v>51574</v>
      </c>
      <c r="BG2713" s="37" t="s">
        <v>147</v>
      </c>
      <c r="BH2713" s="37" t="s">
        <v>5256</v>
      </c>
      <c r="BI2713" s="37" t="s">
        <v>5256</v>
      </c>
      <c r="BJ2713" s="138" t="e">
        <f>#N/A</f>
        <v>#N/A</v>
      </c>
      <c r="BK2713" s="138" t="e">
        <f>#N/A</f>
        <v>#N/A</v>
      </c>
      <c r="BL2713" s="138" t="e">
        <f>#N/A</f>
        <v>#N/A</v>
      </c>
      <c r="BM2713" s="138" t="e">
        <f>#N/A</f>
        <v>#N/A</v>
      </c>
      <c r="BN2713" s="26"/>
      <c r="BO2713" s="26"/>
      <c r="BP2713" s="26"/>
      <c r="BQ2713" s="38"/>
      <c r="BR2713" s="26"/>
      <c r="BS2713" s="26"/>
      <c r="BT2713" s="26"/>
      <c r="BU2713" s="26"/>
      <c r="BV2713" s="39"/>
    </row>
    <row r="2714" spans="1:74" ht="15" hidden="1" customHeight="1" thickBot="1">
      <c r="A2714" s="26">
        <v>2020</v>
      </c>
      <c r="B2714" s="67">
        <v>2710</v>
      </c>
      <c r="C2714" s="67" t="s">
        <v>129</v>
      </c>
      <c r="D2714" s="67" t="s">
        <v>4642</v>
      </c>
      <c r="E2714" s="67" t="s">
        <v>4643</v>
      </c>
      <c r="F2714" s="27">
        <v>44082</v>
      </c>
      <c r="G2714" s="67" t="s">
        <v>5259</v>
      </c>
      <c r="H2714" s="67" t="s">
        <v>4645</v>
      </c>
      <c r="I2714" s="67" t="s">
        <v>4645</v>
      </c>
      <c r="J2714" s="69" t="s">
        <v>4646</v>
      </c>
      <c r="K2714" s="67" t="s">
        <v>135</v>
      </c>
      <c r="L2714" s="67" t="s">
        <v>4647</v>
      </c>
      <c r="M2714" s="26" t="s">
        <v>137</v>
      </c>
      <c r="N2714" s="26" t="s">
        <v>138</v>
      </c>
      <c r="O2714" s="26" t="s">
        <v>138</v>
      </c>
      <c r="Q2714" s="30">
        <v>78</v>
      </c>
      <c r="R2714" s="30">
        <v>7950</v>
      </c>
      <c r="S2714" s="31" t="e">
        <f>#N/A</f>
        <v>#N/A</v>
      </c>
      <c r="T2714" s="30">
        <v>1492</v>
      </c>
      <c r="AB2714" s="33" t="e">
        <f>#N/A</f>
        <v>#N/A</v>
      </c>
      <c r="AC2714" s="30">
        <v>1400</v>
      </c>
      <c r="AD2714" s="30" t="e">
        <f>#N/A</f>
        <v>#N/A</v>
      </c>
      <c r="AE2714" s="34">
        <v>0.98</v>
      </c>
      <c r="AG2714" s="30" t="e">
        <f>#N/A</f>
        <v>#N/A</v>
      </c>
      <c r="AH2714" s="30" t="e">
        <f>#N/A</f>
        <v>#N/A</v>
      </c>
      <c r="AI2714" s="30">
        <v>11510.1</v>
      </c>
      <c r="AJ2714" s="30">
        <v>10962</v>
      </c>
      <c r="AK2714" s="26" t="s">
        <v>139</v>
      </c>
      <c r="AL2714" s="26">
        <v>35</v>
      </c>
      <c r="AM2714" s="26" t="s">
        <v>5123</v>
      </c>
      <c r="AU2714" s="26" t="s">
        <v>5116</v>
      </c>
      <c r="AV2714" s="26" t="s">
        <v>4981</v>
      </c>
      <c r="AW2714" s="26" t="s">
        <v>5117</v>
      </c>
      <c r="BB2714" s="26" t="s">
        <v>4652</v>
      </c>
      <c r="BD2714" s="37">
        <v>44161</v>
      </c>
      <c r="BE2714" s="30">
        <v>36322</v>
      </c>
      <c r="BF2714" s="30">
        <v>51574</v>
      </c>
      <c r="BG2714" s="37" t="s">
        <v>147</v>
      </c>
      <c r="BH2714" s="37" t="s">
        <v>5256</v>
      </c>
      <c r="BI2714" s="37" t="s">
        <v>5256</v>
      </c>
      <c r="BJ2714" s="138" t="e">
        <f>#N/A</f>
        <v>#N/A</v>
      </c>
      <c r="BK2714" s="138" t="e">
        <f>#N/A</f>
        <v>#N/A</v>
      </c>
      <c r="BL2714" s="138" t="e">
        <f>#N/A</f>
        <v>#N/A</v>
      </c>
      <c r="BM2714" s="138" t="e">
        <f>#N/A</f>
        <v>#N/A</v>
      </c>
      <c r="BN2714" s="26"/>
      <c r="BO2714" s="26"/>
      <c r="BP2714" s="26"/>
      <c r="BQ2714" s="38"/>
      <c r="BR2714" s="26"/>
      <c r="BS2714" s="26"/>
      <c r="BT2714" s="26"/>
      <c r="BU2714" s="26"/>
      <c r="BV2714" s="39"/>
    </row>
    <row r="2715" spans="1:74" ht="15" hidden="1" customHeight="1" thickBot="1">
      <c r="A2715" s="26">
        <v>2020</v>
      </c>
      <c r="B2715" s="67">
        <v>2711</v>
      </c>
      <c r="C2715" s="26" t="s">
        <v>129</v>
      </c>
      <c r="D2715" s="26" t="s">
        <v>4642</v>
      </c>
      <c r="E2715" s="26" t="s">
        <v>4643</v>
      </c>
      <c r="F2715" s="27">
        <v>44082</v>
      </c>
      <c r="G2715" s="67" t="s">
        <v>5260</v>
      </c>
      <c r="H2715" s="26" t="s">
        <v>4645</v>
      </c>
      <c r="I2715" s="26" t="s">
        <v>4645</v>
      </c>
      <c r="J2715" s="69" t="s">
        <v>4646</v>
      </c>
      <c r="K2715" s="26" t="s">
        <v>135</v>
      </c>
      <c r="L2715" s="26" t="s">
        <v>4647</v>
      </c>
      <c r="M2715" s="26" t="s">
        <v>137</v>
      </c>
      <c r="N2715" s="26" t="s">
        <v>138</v>
      </c>
      <c r="O2715" s="26" t="s">
        <v>138</v>
      </c>
      <c r="Q2715" s="30">
        <v>76</v>
      </c>
      <c r="R2715" s="30">
        <v>6890</v>
      </c>
      <c r="S2715" s="31" t="e">
        <f>#N/A</f>
        <v>#N/A</v>
      </c>
      <c r="T2715" s="30">
        <v>1510</v>
      </c>
      <c r="AB2715" s="33" t="e">
        <f>#N/A</f>
        <v>#N/A</v>
      </c>
      <c r="AC2715" s="30">
        <v>1400</v>
      </c>
      <c r="AD2715" s="30" t="e">
        <f>#N/A</f>
        <v>#N/A</v>
      </c>
      <c r="AE2715" s="34">
        <v>0.98</v>
      </c>
      <c r="AG2715" s="30" t="e">
        <f>#N/A</f>
        <v>#N/A</v>
      </c>
      <c r="AH2715" s="30" t="e">
        <f>#N/A</f>
        <v>#N/A</v>
      </c>
      <c r="AI2715" s="30">
        <v>10045.35</v>
      </c>
      <c r="AJ2715" s="30">
        <v>9567</v>
      </c>
      <c r="AK2715" s="26" t="s">
        <v>139</v>
      </c>
      <c r="AL2715" s="26">
        <v>35</v>
      </c>
      <c r="AM2715" s="26" t="s">
        <v>5123</v>
      </c>
      <c r="AU2715" s="26" t="s">
        <v>5116</v>
      </c>
      <c r="AV2715" s="26" t="s">
        <v>4981</v>
      </c>
      <c r="AW2715" s="26" t="s">
        <v>5117</v>
      </c>
      <c r="BB2715" s="26" t="s">
        <v>4652</v>
      </c>
      <c r="BD2715" s="37">
        <v>44161</v>
      </c>
      <c r="BE2715" s="30">
        <v>36322</v>
      </c>
      <c r="BF2715" s="30">
        <v>51574</v>
      </c>
      <c r="BG2715" s="37" t="s">
        <v>147</v>
      </c>
      <c r="BH2715" s="37" t="s">
        <v>5256</v>
      </c>
      <c r="BI2715" s="37" t="s">
        <v>5256</v>
      </c>
      <c r="BJ2715" s="138" t="e">
        <f>#N/A</f>
        <v>#N/A</v>
      </c>
      <c r="BK2715" s="138" t="e">
        <f>#N/A</f>
        <v>#N/A</v>
      </c>
      <c r="BL2715" s="138" t="e">
        <f>#N/A</f>
        <v>#N/A</v>
      </c>
      <c r="BM2715" s="138" t="e">
        <f>#N/A</f>
        <v>#N/A</v>
      </c>
      <c r="BN2715" s="26"/>
      <c r="BO2715" s="26"/>
      <c r="BP2715" s="26"/>
      <c r="BQ2715" s="38"/>
      <c r="BR2715" s="26"/>
      <c r="BS2715" s="26"/>
      <c r="BT2715" s="26"/>
      <c r="BU2715" s="26"/>
      <c r="BV2715" s="39"/>
    </row>
    <row r="2716" spans="1:74" ht="15" hidden="1" customHeight="1" thickBot="1">
      <c r="A2716" s="26">
        <v>2020</v>
      </c>
      <c r="B2716" s="67">
        <v>2712</v>
      </c>
      <c r="C2716" s="67" t="s">
        <v>129</v>
      </c>
      <c r="D2716" s="67" t="s">
        <v>4642</v>
      </c>
      <c r="E2716" s="67" t="s">
        <v>4643</v>
      </c>
      <c r="F2716" s="27">
        <v>44082</v>
      </c>
      <c r="G2716" s="67" t="s">
        <v>5261</v>
      </c>
      <c r="H2716" s="67" t="s">
        <v>4645</v>
      </c>
      <c r="I2716" s="67" t="s">
        <v>4645</v>
      </c>
      <c r="J2716" s="69" t="s">
        <v>4646</v>
      </c>
      <c r="K2716" s="67" t="s">
        <v>135</v>
      </c>
      <c r="L2716" s="67" t="s">
        <v>4647</v>
      </c>
      <c r="M2716" s="26" t="s">
        <v>137</v>
      </c>
      <c r="N2716" s="26" t="s">
        <v>138</v>
      </c>
      <c r="O2716" s="26" t="s">
        <v>138</v>
      </c>
      <c r="Q2716" s="30">
        <v>72</v>
      </c>
      <c r="R2716" s="30">
        <v>5350</v>
      </c>
      <c r="S2716" s="31" t="e">
        <f>#N/A</f>
        <v>#N/A</v>
      </c>
      <c r="T2716" s="30">
        <v>1118</v>
      </c>
      <c r="AB2716" s="33" t="e">
        <f>#N/A</f>
        <v>#N/A</v>
      </c>
      <c r="AC2716" s="30">
        <v>1400</v>
      </c>
      <c r="AD2716" s="30" t="e">
        <f>#N/A</f>
        <v>#N/A</v>
      </c>
      <c r="AE2716" s="34">
        <v>0.94</v>
      </c>
      <c r="AG2716" s="30" t="e">
        <f>#N/A</f>
        <v>#N/A</v>
      </c>
      <c r="AH2716" s="30" t="e">
        <f>#N/A</f>
        <v>#N/A</v>
      </c>
      <c r="AI2716" s="30">
        <v>7917</v>
      </c>
      <c r="AJ2716" s="30">
        <v>7540</v>
      </c>
      <c r="AK2716" s="26" t="s">
        <v>139</v>
      </c>
      <c r="AL2716" s="26">
        <v>35</v>
      </c>
      <c r="AM2716" s="26" t="s">
        <v>5123</v>
      </c>
      <c r="AU2716" s="26" t="s">
        <v>5116</v>
      </c>
      <c r="AV2716" s="26" t="s">
        <v>4981</v>
      </c>
      <c r="AW2716" s="26" t="s">
        <v>5117</v>
      </c>
      <c r="BB2716" s="26" t="s">
        <v>4652</v>
      </c>
      <c r="BD2716" s="37">
        <v>44161</v>
      </c>
      <c r="BE2716" s="30">
        <v>36322</v>
      </c>
      <c r="BF2716" s="30">
        <v>51574</v>
      </c>
      <c r="BG2716" s="37" t="s">
        <v>147</v>
      </c>
      <c r="BH2716" s="37" t="s">
        <v>5256</v>
      </c>
      <c r="BI2716" s="37" t="s">
        <v>5256</v>
      </c>
      <c r="BJ2716" s="138" t="e">
        <f>#N/A</f>
        <v>#N/A</v>
      </c>
      <c r="BK2716" s="138" t="e">
        <f>#N/A</f>
        <v>#N/A</v>
      </c>
      <c r="BL2716" s="138" t="e">
        <f>#N/A</f>
        <v>#N/A</v>
      </c>
      <c r="BM2716" s="138" t="e">
        <f>#N/A</f>
        <v>#N/A</v>
      </c>
      <c r="BN2716" s="26"/>
      <c r="BO2716" s="26"/>
      <c r="BP2716" s="26"/>
      <c r="BQ2716" s="38"/>
      <c r="BR2716" s="26"/>
      <c r="BS2716" s="26"/>
      <c r="BT2716" s="26"/>
      <c r="BU2716" s="26"/>
      <c r="BV2716" s="39"/>
    </row>
    <row r="2717" spans="1:74" ht="15" hidden="1" customHeight="1" thickBot="1">
      <c r="A2717" s="26">
        <v>2020</v>
      </c>
      <c r="B2717" s="67">
        <v>2713</v>
      </c>
      <c r="C2717" s="26" t="s">
        <v>129</v>
      </c>
      <c r="D2717" s="26" t="s">
        <v>4642</v>
      </c>
      <c r="E2717" s="26" t="s">
        <v>4643</v>
      </c>
      <c r="F2717" s="27">
        <v>44082</v>
      </c>
      <c r="G2717" s="67" t="s">
        <v>5262</v>
      </c>
      <c r="H2717" s="26" t="s">
        <v>4645</v>
      </c>
      <c r="I2717" s="26" t="s">
        <v>4645</v>
      </c>
      <c r="J2717" s="69" t="s">
        <v>4646</v>
      </c>
      <c r="K2717" s="26" t="s">
        <v>135</v>
      </c>
      <c r="L2717" s="26" t="s">
        <v>4647</v>
      </c>
      <c r="M2717" s="26" t="s">
        <v>137</v>
      </c>
      <c r="N2717" s="26" t="s">
        <v>138</v>
      </c>
      <c r="O2717" s="26" t="s">
        <v>138</v>
      </c>
      <c r="Q2717" s="30">
        <v>75</v>
      </c>
      <c r="R2717" s="30">
        <v>7510</v>
      </c>
      <c r="S2717" s="31" t="e">
        <f>#N/A</f>
        <v>#N/A</v>
      </c>
      <c r="T2717" s="30">
        <v>1684</v>
      </c>
      <c r="AB2717" s="33" t="e">
        <f>#N/A</f>
        <v>#N/A</v>
      </c>
      <c r="AC2717" s="30">
        <v>1400</v>
      </c>
      <c r="AD2717" s="30" t="e">
        <f>#N/A</f>
        <v>#N/A</v>
      </c>
      <c r="AE2717" s="34">
        <v>0.93555555555555558</v>
      </c>
      <c r="AG2717" s="30" t="e">
        <f>#N/A</f>
        <v>#N/A</v>
      </c>
      <c r="AH2717" s="30" t="e">
        <f>#N/A</f>
        <v>#N/A</v>
      </c>
      <c r="AI2717" s="30">
        <v>10377.15</v>
      </c>
      <c r="AJ2717" s="30">
        <v>9883</v>
      </c>
      <c r="AK2717" s="26" t="s">
        <v>139</v>
      </c>
      <c r="AL2717" s="26">
        <v>35</v>
      </c>
      <c r="AM2717" s="26" t="s">
        <v>5123</v>
      </c>
      <c r="AU2717" s="26" t="s">
        <v>5116</v>
      </c>
      <c r="AV2717" s="26" t="s">
        <v>4981</v>
      </c>
      <c r="AW2717" s="26" t="s">
        <v>5117</v>
      </c>
      <c r="BB2717" s="26" t="s">
        <v>4652</v>
      </c>
      <c r="BD2717" s="37">
        <v>44161</v>
      </c>
      <c r="BE2717" s="30">
        <v>36322</v>
      </c>
      <c r="BF2717" s="30">
        <v>51574</v>
      </c>
      <c r="BG2717" s="37" t="s">
        <v>147</v>
      </c>
      <c r="BH2717" s="37" t="s">
        <v>5256</v>
      </c>
      <c r="BI2717" s="37" t="s">
        <v>5256</v>
      </c>
      <c r="BJ2717" s="138" t="e">
        <f>#N/A</f>
        <v>#N/A</v>
      </c>
      <c r="BK2717" s="138" t="e">
        <f>#N/A</f>
        <v>#N/A</v>
      </c>
      <c r="BL2717" s="138" t="e">
        <f>#N/A</f>
        <v>#N/A</v>
      </c>
      <c r="BM2717" s="138" t="e">
        <f>#N/A</f>
        <v>#N/A</v>
      </c>
      <c r="BN2717" s="26"/>
      <c r="BO2717" s="26"/>
      <c r="BP2717" s="26"/>
      <c r="BQ2717" s="38"/>
      <c r="BR2717" s="26"/>
      <c r="BS2717" s="26"/>
      <c r="BT2717" s="26"/>
      <c r="BU2717" s="26"/>
      <c r="BV2717" s="39"/>
    </row>
    <row r="2718" spans="1:74" ht="15" hidden="1" customHeight="1" thickBot="1">
      <c r="A2718" s="26">
        <v>2020</v>
      </c>
      <c r="B2718" s="67">
        <v>2714</v>
      </c>
      <c r="C2718" s="67" t="s">
        <v>129</v>
      </c>
      <c r="D2718" s="67" t="s">
        <v>4642</v>
      </c>
      <c r="E2718" s="67" t="s">
        <v>4643</v>
      </c>
      <c r="F2718" s="27">
        <v>44082</v>
      </c>
      <c r="G2718" s="67" t="s">
        <v>5263</v>
      </c>
      <c r="H2718" s="67" t="s">
        <v>4645</v>
      </c>
      <c r="I2718" s="67" t="s">
        <v>4645</v>
      </c>
      <c r="J2718" s="69" t="s">
        <v>4646</v>
      </c>
      <c r="K2718" s="67" t="s">
        <v>135</v>
      </c>
      <c r="L2718" s="67" t="s">
        <v>4647</v>
      </c>
      <c r="M2718" s="26" t="s">
        <v>137</v>
      </c>
      <c r="N2718" s="26" t="s">
        <v>138</v>
      </c>
      <c r="O2718" s="26" t="s">
        <v>138</v>
      </c>
      <c r="Q2718" s="30">
        <v>81</v>
      </c>
      <c r="R2718" s="30">
        <v>7320</v>
      </c>
      <c r="S2718" s="31" t="e">
        <f>#N/A</f>
        <v>#N/A</v>
      </c>
      <c r="T2718" s="30">
        <v>1357</v>
      </c>
      <c r="AB2718" s="33" t="e">
        <f>#N/A</f>
        <v>#N/A</v>
      </c>
      <c r="AC2718" s="30">
        <v>1400</v>
      </c>
      <c r="AD2718" s="30" t="e">
        <f>#N/A</f>
        <v>#N/A</v>
      </c>
      <c r="AE2718" s="34">
        <v>0.9</v>
      </c>
      <c r="AG2718" s="30" t="e">
        <f>#N/A</f>
        <v>#N/A</v>
      </c>
      <c r="AH2718" s="30" t="e">
        <f>#N/A</f>
        <v>#N/A</v>
      </c>
      <c r="AI2718" s="30">
        <v>10114.65</v>
      </c>
      <c r="AJ2718" s="30">
        <v>9633</v>
      </c>
      <c r="AK2718" s="26" t="s">
        <v>139</v>
      </c>
      <c r="AL2718" s="26">
        <v>35</v>
      </c>
      <c r="AM2718" s="26" t="s">
        <v>5123</v>
      </c>
      <c r="AU2718" s="26" t="s">
        <v>5116</v>
      </c>
      <c r="AV2718" s="26" t="s">
        <v>4981</v>
      </c>
      <c r="AW2718" s="26" t="s">
        <v>5117</v>
      </c>
      <c r="BB2718" s="26" t="s">
        <v>4652</v>
      </c>
      <c r="BD2718" s="37">
        <v>44161</v>
      </c>
      <c r="BE2718" s="30">
        <v>36322</v>
      </c>
      <c r="BF2718" s="30">
        <v>51574</v>
      </c>
      <c r="BG2718" s="37" t="s">
        <v>147</v>
      </c>
      <c r="BH2718" s="37" t="s">
        <v>5256</v>
      </c>
      <c r="BI2718" s="37" t="s">
        <v>5256</v>
      </c>
      <c r="BJ2718" s="138" t="e">
        <f>#N/A</f>
        <v>#N/A</v>
      </c>
      <c r="BK2718" s="138" t="e">
        <f>#N/A</f>
        <v>#N/A</v>
      </c>
      <c r="BL2718" s="138" t="e">
        <f>#N/A</f>
        <v>#N/A</v>
      </c>
      <c r="BM2718" s="138" t="e">
        <f>#N/A</f>
        <v>#N/A</v>
      </c>
      <c r="BN2718" s="26"/>
      <c r="BO2718" s="26"/>
      <c r="BP2718" s="26"/>
      <c r="BQ2718" s="38"/>
      <c r="BR2718" s="26"/>
      <c r="BS2718" s="26"/>
      <c r="BT2718" s="26"/>
      <c r="BU2718" s="26"/>
      <c r="BV2718" s="39"/>
    </row>
    <row r="2719" spans="1:74" ht="15" hidden="1" customHeight="1" thickBot="1">
      <c r="A2719" s="26">
        <v>2020</v>
      </c>
      <c r="B2719" s="67">
        <v>2715</v>
      </c>
      <c r="C2719" s="26" t="s">
        <v>129</v>
      </c>
      <c r="D2719" s="26" t="s">
        <v>4642</v>
      </c>
      <c r="E2719" s="26" t="s">
        <v>4643</v>
      </c>
      <c r="F2719" s="27">
        <v>44082</v>
      </c>
      <c r="G2719" s="67" t="s">
        <v>5264</v>
      </c>
      <c r="H2719" s="26" t="s">
        <v>4645</v>
      </c>
      <c r="I2719" s="26" t="s">
        <v>4645</v>
      </c>
      <c r="J2719" s="69" t="s">
        <v>4646</v>
      </c>
      <c r="K2719" s="26" t="s">
        <v>135</v>
      </c>
      <c r="L2719" s="26" t="s">
        <v>4647</v>
      </c>
      <c r="M2719" s="26" t="s">
        <v>137</v>
      </c>
      <c r="N2719" s="26" t="s">
        <v>138</v>
      </c>
      <c r="O2719" s="26" t="s">
        <v>138</v>
      </c>
      <c r="Q2719" s="30">
        <v>79</v>
      </c>
      <c r="R2719" s="30">
        <v>6110</v>
      </c>
      <c r="S2719" s="31" t="e">
        <f>#N/A</f>
        <v>#N/A</v>
      </c>
      <c r="T2719" s="30">
        <v>1454</v>
      </c>
      <c r="AB2719" s="33" t="e">
        <f>#N/A</f>
        <v>#N/A</v>
      </c>
      <c r="AC2719" s="30">
        <v>1400</v>
      </c>
      <c r="AD2719" s="30" t="e">
        <f>#N/A</f>
        <v>#N/A</v>
      </c>
      <c r="AE2719" s="34">
        <v>0.90187499999999998</v>
      </c>
      <c r="AG2719" s="30" t="e">
        <f>#N/A</f>
        <v>#N/A</v>
      </c>
      <c r="AH2719" s="30" t="e">
        <f>#N/A</f>
        <v>#N/A</v>
      </c>
      <c r="AI2719" s="30">
        <v>8967</v>
      </c>
      <c r="AJ2719" s="30">
        <v>8540</v>
      </c>
      <c r="AK2719" s="26" t="s">
        <v>139</v>
      </c>
      <c r="AL2719" s="26">
        <v>35</v>
      </c>
      <c r="AM2719" s="26" t="s">
        <v>5123</v>
      </c>
      <c r="AU2719" s="26" t="s">
        <v>5116</v>
      </c>
      <c r="AV2719" s="26" t="s">
        <v>4981</v>
      </c>
      <c r="AW2719" s="26" t="s">
        <v>5117</v>
      </c>
      <c r="BB2719" s="26" t="s">
        <v>4652</v>
      </c>
      <c r="BD2719" s="37">
        <v>44161</v>
      </c>
      <c r="BE2719" s="30">
        <v>36322</v>
      </c>
      <c r="BF2719" s="30">
        <v>51574</v>
      </c>
      <c r="BG2719" s="37" t="s">
        <v>147</v>
      </c>
      <c r="BH2719" s="37" t="s">
        <v>5256</v>
      </c>
      <c r="BI2719" s="37" t="s">
        <v>5256</v>
      </c>
      <c r="BJ2719" s="138" t="e">
        <f>#N/A</f>
        <v>#N/A</v>
      </c>
      <c r="BK2719" s="138" t="e">
        <f>#N/A</f>
        <v>#N/A</v>
      </c>
      <c r="BL2719" s="138" t="e">
        <f>#N/A</f>
        <v>#N/A</v>
      </c>
      <c r="BM2719" s="138" t="e">
        <f>#N/A</f>
        <v>#N/A</v>
      </c>
      <c r="BN2719" s="26"/>
      <c r="BO2719" s="26"/>
      <c r="BP2719" s="26"/>
      <c r="BQ2719" s="38"/>
      <c r="BR2719" s="26"/>
      <c r="BS2719" s="26"/>
      <c r="BT2719" s="26"/>
      <c r="BU2719" s="26"/>
      <c r="BV2719" s="39"/>
    </row>
    <row r="2720" spans="1:74" ht="15" hidden="1" customHeight="1" thickBot="1">
      <c r="A2720" s="26">
        <v>2020</v>
      </c>
      <c r="B2720" s="67">
        <v>2716</v>
      </c>
      <c r="C2720" s="67" t="s">
        <v>129</v>
      </c>
      <c r="D2720" s="67" t="s">
        <v>4642</v>
      </c>
      <c r="E2720" s="67" t="s">
        <v>4643</v>
      </c>
      <c r="F2720" s="27">
        <v>44082</v>
      </c>
      <c r="G2720" s="67" t="s">
        <v>5265</v>
      </c>
      <c r="H2720" s="67" t="s">
        <v>4645</v>
      </c>
      <c r="I2720" s="67" t="s">
        <v>4645</v>
      </c>
      <c r="J2720" s="69" t="s">
        <v>4646</v>
      </c>
      <c r="K2720" s="67" t="s">
        <v>135</v>
      </c>
      <c r="L2720" s="67" t="s">
        <v>4647</v>
      </c>
      <c r="M2720" s="26" t="s">
        <v>137</v>
      </c>
      <c r="N2720" s="26" t="s">
        <v>138</v>
      </c>
      <c r="O2720" s="26" t="s">
        <v>138</v>
      </c>
      <c r="Q2720" s="30">
        <v>76</v>
      </c>
      <c r="R2720" s="30">
        <v>6660</v>
      </c>
      <c r="S2720" s="31" t="e">
        <f>#N/A</f>
        <v>#N/A</v>
      </c>
      <c r="T2720" s="30">
        <v>1363</v>
      </c>
      <c r="AB2720" s="33" t="e">
        <f>#N/A</f>
        <v>#N/A</v>
      </c>
      <c r="AC2720" s="30">
        <v>1400</v>
      </c>
      <c r="AD2720" s="30" t="e">
        <f>#N/A</f>
        <v>#N/A</v>
      </c>
      <c r="AE2720" s="34">
        <v>0.8</v>
      </c>
      <c r="AG2720" s="30" t="e">
        <f>#N/A</f>
        <v>#N/A</v>
      </c>
      <c r="AH2720" s="30" t="e">
        <f>#N/A</f>
        <v>#N/A</v>
      </c>
      <c r="AI2720" s="30">
        <v>9202.2000000000007</v>
      </c>
      <c r="AJ2720" s="30">
        <v>8764</v>
      </c>
      <c r="AK2720" s="26" t="s">
        <v>139</v>
      </c>
      <c r="AL2720" s="26">
        <v>35</v>
      </c>
      <c r="AM2720" s="26" t="s">
        <v>5123</v>
      </c>
      <c r="AU2720" s="26" t="s">
        <v>5116</v>
      </c>
      <c r="AV2720" s="26" t="s">
        <v>4981</v>
      </c>
      <c r="AW2720" s="26" t="s">
        <v>5117</v>
      </c>
      <c r="BB2720" s="26" t="s">
        <v>4652</v>
      </c>
      <c r="BD2720" s="37">
        <v>44161</v>
      </c>
      <c r="BE2720" s="30">
        <v>36322</v>
      </c>
      <c r="BF2720" s="30">
        <v>51574</v>
      </c>
      <c r="BG2720" s="37" t="s">
        <v>147</v>
      </c>
      <c r="BH2720" s="37" t="s">
        <v>5256</v>
      </c>
      <c r="BI2720" s="37" t="s">
        <v>5256</v>
      </c>
      <c r="BJ2720" s="138" t="e">
        <f>#N/A</f>
        <v>#N/A</v>
      </c>
      <c r="BK2720" s="138" t="e">
        <f>#N/A</f>
        <v>#N/A</v>
      </c>
      <c r="BL2720" s="138" t="e">
        <f>#N/A</f>
        <v>#N/A</v>
      </c>
      <c r="BM2720" s="138" t="e">
        <f>#N/A</f>
        <v>#N/A</v>
      </c>
      <c r="BN2720" s="26"/>
      <c r="BO2720" s="26"/>
      <c r="BP2720" s="26"/>
      <c r="BQ2720" s="38"/>
      <c r="BR2720" s="26"/>
      <c r="BS2720" s="26"/>
      <c r="BT2720" s="26"/>
      <c r="BU2720" s="26"/>
      <c r="BV2720" s="39"/>
    </row>
    <row r="2721" spans="1:74" ht="15" hidden="1" customHeight="1" thickBot="1">
      <c r="A2721" s="26">
        <v>2020</v>
      </c>
      <c r="B2721" s="67">
        <v>2717</v>
      </c>
      <c r="C2721" s="26" t="s">
        <v>129</v>
      </c>
      <c r="D2721" s="26" t="s">
        <v>4642</v>
      </c>
      <c r="E2721" s="26" t="s">
        <v>4643</v>
      </c>
      <c r="F2721" s="27">
        <v>44082</v>
      </c>
      <c r="G2721" s="67" t="s">
        <v>5266</v>
      </c>
      <c r="H2721" s="26" t="s">
        <v>4645</v>
      </c>
      <c r="I2721" s="26" t="s">
        <v>4645</v>
      </c>
      <c r="J2721" s="69" t="s">
        <v>4646</v>
      </c>
      <c r="K2721" s="26" t="s">
        <v>135</v>
      </c>
      <c r="L2721" s="26" t="s">
        <v>4647</v>
      </c>
      <c r="M2721" s="26" t="s">
        <v>137</v>
      </c>
      <c r="N2721" s="26" t="s">
        <v>138</v>
      </c>
      <c r="O2721" s="26" t="s">
        <v>138</v>
      </c>
      <c r="Q2721" s="30">
        <v>83</v>
      </c>
      <c r="R2721" s="30">
        <v>8640</v>
      </c>
      <c r="S2721" s="31" t="e">
        <f>#N/A</f>
        <v>#N/A</v>
      </c>
      <c r="T2721" s="30">
        <v>1777</v>
      </c>
      <c r="AB2721" s="33" t="e">
        <f>#N/A</f>
        <v>#N/A</v>
      </c>
      <c r="AC2721" s="30">
        <v>1400</v>
      </c>
      <c r="AD2721" s="30" t="e">
        <f>#N/A</f>
        <v>#N/A</v>
      </c>
      <c r="AE2721" s="34">
        <v>0.79967213114754099</v>
      </c>
      <c r="AG2721" s="30" t="e">
        <f>#N/A</f>
        <v>#N/A</v>
      </c>
      <c r="AH2721" s="30" t="e">
        <f>#N/A</f>
        <v>#N/A</v>
      </c>
      <c r="AI2721" s="30">
        <v>12463.5</v>
      </c>
      <c r="AJ2721" s="30">
        <v>11870</v>
      </c>
      <c r="AK2721" s="26" t="s">
        <v>139</v>
      </c>
      <c r="AL2721" s="26">
        <v>35</v>
      </c>
      <c r="AM2721" s="26" t="s">
        <v>5123</v>
      </c>
      <c r="AU2721" s="26" t="s">
        <v>5116</v>
      </c>
      <c r="AV2721" s="26" t="s">
        <v>4981</v>
      </c>
      <c r="AW2721" s="26" t="s">
        <v>5117</v>
      </c>
      <c r="BB2721" s="26" t="s">
        <v>4652</v>
      </c>
      <c r="BD2721" s="37">
        <v>44161</v>
      </c>
      <c r="BE2721" s="30">
        <v>36322</v>
      </c>
      <c r="BF2721" s="30">
        <v>51574</v>
      </c>
      <c r="BG2721" s="37" t="s">
        <v>147</v>
      </c>
      <c r="BH2721" s="37" t="s">
        <v>5256</v>
      </c>
      <c r="BI2721" s="37" t="s">
        <v>5256</v>
      </c>
      <c r="BJ2721" s="138" t="e">
        <f>#N/A</f>
        <v>#N/A</v>
      </c>
      <c r="BK2721" s="138" t="e">
        <f>#N/A</f>
        <v>#N/A</v>
      </c>
      <c r="BL2721" s="138" t="e">
        <f>#N/A</f>
        <v>#N/A</v>
      </c>
      <c r="BM2721" s="138" t="e">
        <f>#N/A</f>
        <v>#N/A</v>
      </c>
      <c r="BN2721" s="26"/>
      <c r="BO2721" s="26"/>
      <c r="BP2721" s="26"/>
      <c r="BQ2721" s="38"/>
      <c r="BR2721" s="26"/>
      <c r="BS2721" s="26"/>
      <c r="BT2721" s="26"/>
      <c r="BU2721" s="26"/>
      <c r="BV2721" s="39"/>
    </row>
    <row r="2722" spans="1:74" ht="15" hidden="1" customHeight="1" thickBot="1">
      <c r="A2722" s="26">
        <v>2020</v>
      </c>
      <c r="B2722" s="67">
        <v>2718</v>
      </c>
      <c r="C2722" s="67" t="s">
        <v>129</v>
      </c>
      <c r="D2722" s="67" t="s">
        <v>4642</v>
      </c>
      <c r="E2722" s="67" t="s">
        <v>4643</v>
      </c>
      <c r="F2722" s="27">
        <v>44082</v>
      </c>
      <c r="G2722" s="67" t="s">
        <v>5267</v>
      </c>
      <c r="H2722" s="67" t="s">
        <v>4645</v>
      </c>
      <c r="I2722" s="67" t="s">
        <v>4645</v>
      </c>
      <c r="J2722" s="69" t="s">
        <v>4646</v>
      </c>
      <c r="K2722" s="67" t="s">
        <v>135</v>
      </c>
      <c r="L2722" s="67" t="s">
        <v>4647</v>
      </c>
      <c r="M2722" s="26" t="s">
        <v>137</v>
      </c>
      <c r="N2722" s="26" t="s">
        <v>138</v>
      </c>
      <c r="O2722" s="26" t="s">
        <v>138</v>
      </c>
      <c r="Q2722" s="30">
        <v>83</v>
      </c>
      <c r="R2722" s="30">
        <v>9530</v>
      </c>
      <c r="S2722" s="31" t="e">
        <f>#N/A</f>
        <v>#N/A</v>
      </c>
      <c r="T2722" s="30">
        <v>2108</v>
      </c>
      <c r="AB2722" s="33" t="e">
        <f>#N/A</f>
        <v>#N/A</v>
      </c>
      <c r="AC2722" s="30">
        <v>1400</v>
      </c>
      <c r="AD2722" s="30" t="e">
        <f>#N/A</f>
        <v>#N/A</v>
      </c>
      <c r="AE2722" s="34">
        <v>0.92</v>
      </c>
      <c r="AG2722" s="30" t="e">
        <f>#N/A</f>
        <v>#N/A</v>
      </c>
      <c r="AH2722" s="30" t="e">
        <f>#N/A</f>
        <v>#N/A</v>
      </c>
      <c r="AI2722" s="30">
        <v>13168.050000000001</v>
      </c>
      <c r="AJ2722" s="30">
        <v>12541</v>
      </c>
      <c r="AK2722" s="26" t="s">
        <v>139</v>
      </c>
      <c r="AL2722" s="26">
        <v>35</v>
      </c>
      <c r="AM2722" s="26" t="s">
        <v>5123</v>
      </c>
      <c r="AU2722" s="26" t="s">
        <v>5116</v>
      </c>
      <c r="AV2722" s="26" t="s">
        <v>4981</v>
      </c>
      <c r="AW2722" s="26" t="s">
        <v>5117</v>
      </c>
      <c r="BB2722" s="26" t="s">
        <v>4652</v>
      </c>
      <c r="BD2722" s="37">
        <v>44161</v>
      </c>
      <c r="BE2722" s="30">
        <v>36322</v>
      </c>
      <c r="BF2722" s="30">
        <v>51574</v>
      </c>
      <c r="BG2722" s="37" t="s">
        <v>147</v>
      </c>
      <c r="BH2722" s="37" t="s">
        <v>5256</v>
      </c>
      <c r="BI2722" s="37" t="s">
        <v>5256</v>
      </c>
      <c r="BJ2722" s="138" t="e">
        <f>#N/A</f>
        <v>#N/A</v>
      </c>
      <c r="BK2722" s="138" t="e">
        <f>#N/A</f>
        <v>#N/A</v>
      </c>
      <c r="BL2722" s="138" t="e">
        <f>#N/A</f>
        <v>#N/A</v>
      </c>
      <c r="BM2722" s="138" t="e">
        <f>#N/A</f>
        <v>#N/A</v>
      </c>
      <c r="BN2722" s="26"/>
      <c r="BO2722" s="26"/>
      <c r="BP2722" s="26"/>
      <c r="BQ2722" s="38"/>
      <c r="BR2722" s="26"/>
      <c r="BS2722" s="26"/>
      <c r="BT2722" s="26"/>
      <c r="BU2722" s="26"/>
      <c r="BV2722" s="39"/>
    </row>
    <row r="2723" spans="1:74" ht="15" hidden="1" customHeight="1" thickBot="1">
      <c r="A2723" s="26">
        <v>2020</v>
      </c>
      <c r="B2723" s="67">
        <v>2719</v>
      </c>
      <c r="C2723" s="26" t="s">
        <v>129</v>
      </c>
      <c r="D2723" s="26" t="s">
        <v>4642</v>
      </c>
      <c r="E2723" s="26" t="s">
        <v>4643</v>
      </c>
      <c r="F2723" s="27">
        <v>44082</v>
      </c>
      <c r="G2723" s="67" t="s">
        <v>5268</v>
      </c>
      <c r="H2723" s="26" t="s">
        <v>4645</v>
      </c>
      <c r="I2723" s="26" t="s">
        <v>4645</v>
      </c>
      <c r="J2723" s="69" t="s">
        <v>4646</v>
      </c>
      <c r="K2723" s="26" t="s">
        <v>135</v>
      </c>
      <c r="L2723" s="26" t="s">
        <v>4647</v>
      </c>
      <c r="M2723" s="26" t="s">
        <v>137</v>
      </c>
      <c r="N2723" s="26" t="s">
        <v>138</v>
      </c>
      <c r="O2723" s="26" t="s">
        <v>138</v>
      </c>
      <c r="Q2723" s="30">
        <v>84</v>
      </c>
      <c r="R2723" s="30">
        <v>10290</v>
      </c>
      <c r="S2723" s="31" t="e">
        <f>#N/A</f>
        <v>#N/A</v>
      </c>
      <c r="T2723" s="30">
        <v>2217</v>
      </c>
      <c r="AB2723" s="33" t="e">
        <f>#N/A</f>
        <v>#N/A</v>
      </c>
      <c r="AC2723" s="30">
        <v>1400</v>
      </c>
      <c r="AD2723" s="30" t="e">
        <f>#N/A</f>
        <v>#N/A</v>
      </c>
      <c r="AE2723" s="34">
        <v>0.92339622641509433</v>
      </c>
      <c r="AG2723" s="30" t="e">
        <f>#N/A</f>
        <v>#N/A</v>
      </c>
      <c r="AH2723" s="30" t="e">
        <f>#N/A</f>
        <v>#N/A</v>
      </c>
      <c r="AI2723" s="30">
        <v>14218.050000000001</v>
      </c>
      <c r="AJ2723" s="30">
        <v>13541</v>
      </c>
      <c r="AK2723" s="26" t="s">
        <v>139</v>
      </c>
      <c r="AL2723" s="26">
        <v>35</v>
      </c>
      <c r="AM2723" s="26" t="s">
        <v>5123</v>
      </c>
      <c r="AU2723" s="26" t="s">
        <v>5116</v>
      </c>
      <c r="AV2723" s="26" t="s">
        <v>4981</v>
      </c>
      <c r="AW2723" s="26" t="s">
        <v>5117</v>
      </c>
      <c r="BB2723" s="26" t="s">
        <v>4652</v>
      </c>
      <c r="BD2723" s="37">
        <v>44161</v>
      </c>
      <c r="BE2723" s="30">
        <v>36322</v>
      </c>
      <c r="BF2723" s="30">
        <v>51574</v>
      </c>
      <c r="BG2723" s="37" t="s">
        <v>147</v>
      </c>
      <c r="BH2723" s="37" t="s">
        <v>5256</v>
      </c>
      <c r="BI2723" s="37" t="s">
        <v>5256</v>
      </c>
      <c r="BJ2723" s="138" t="e">
        <f>#N/A</f>
        <v>#N/A</v>
      </c>
      <c r="BK2723" s="138" t="e">
        <f>#N/A</f>
        <v>#N/A</v>
      </c>
      <c r="BL2723" s="138" t="e">
        <f>#N/A</f>
        <v>#N/A</v>
      </c>
      <c r="BM2723" s="138" t="e">
        <f>#N/A</f>
        <v>#N/A</v>
      </c>
      <c r="BN2723" s="26"/>
      <c r="BO2723" s="26"/>
      <c r="BP2723" s="26"/>
      <c r="BQ2723" s="38"/>
      <c r="BR2723" s="26"/>
      <c r="BS2723" s="26"/>
      <c r="BT2723" s="26"/>
      <c r="BU2723" s="26"/>
      <c r="BV2723" s="39"/>
    </row>
    <row r="2724" spans="1:74" ht="15" hidden="1" customHeight="1" thickBot="1">
      <c r="A2724" s="26">
        <v>2020</v>
      </c>
      <c r="B2724" s="67">
        <v>2720</v>
      </c>
      <c r="C2724" s="67" t="s">
        <v>129</v>
      </c>
      <c r="D2724" s="67" t="s">
        <v>4642</v>
      </c>
      <c r="E2724" s="67" t="s">
        <v>4643</v>
      </c>
      <c r="F2724" s="27">
        <v>44082</v>
      </c>
      <c r="G2724" s="67" t="s">
        <v>5269</v>
      </c>
      <c r="H2724" s="67" t="s">
        <v>4645</v>
      </c>
      <c r="I2724" s="67" t="s">
        <v>4645</v>
      </c>
      <c r="J2724" s="69" t="s">
        <v>4646</v>
      </c>
      <c r="K2724" s="67" t="s">
        <v>135</v>
      </c>
      <c r="L2724" s="67" t="s">
        <v>4647</v>
      </c>
      <c r="M2724" s="26" t="s">
        <v>137</v>
      </c>
      <c r="N2724" s="26" t="s">
        <v>138</v>
      </c>
      <c r="O2724" s="26" t="s">
        <v>138</v>
      </c>
      <c r="Q2724" s="30">
        <v>69</v>
      </c>
      <c r="R2724" s="30">
        <v>6100</v>
      </c>
      <c r="S2724" s="31" t="e">
        <f>#N/A</f>
        <v>#N/A</v>
      </c>
      <c r="T2724" s="30">
        <v>1140</v>
      </c>
      <c r="AB2724" s="33" t="e">
        <f>#N/A</f>
        <v>#N/A</v>
      </c>
      <c r="AC2724" s="30">
        <v>1400</v>
      </c>
      <c r="AD2724" s="30" t="e">
        <f>#N/A</f>
        <v>#N/A</v>
      </c>
      <c r="AE2724" s="34">
        <v>0.92</v>
      </c>
      <c r="AG2724" s="30" t="e">
        <f>#N/A</f>
        <v>#N/A</v>
      </c>
      <c r="AH2724" s="30" t="e">
        <f>#N/A</f>
        <v>#N/A</v>
      </c>
      <c r="AI2724" s="30">
        <v>8428.35</v>
      </c>
      <c r="AJ2724" s="30">
        <v>8027</v>
      </c>
      <c r="AK2724" s="26" t="s">
        <v>139</v>
      </c>
      <c r="AL2724" s="26">
        <v>35</v>
      </c>
      <c r="AM2724" s="26" t="s">
        <v>5123</v>
      </c>
      <c r="AU2724" s="26" t="s">
        <v>5116</v>
      </c>
      <c r="AV2724" s="26" t="s">
        <v>4981</v>
      </c>
      <c r="AW2724" s="26" t="s">
        <v>5117</v>
      </c>
      <c r="BB2724" s="26" t="s">
        <v>4652</v>
      </c>
      <c r="BD2724" s="37">
        <v>44161</v>
      </c>
      <c r="BE2724" s="30">
        <v>36322</v>
      </c>
      <c r="BF2724" s="30">
        <v>51574</v>
      </c>
      <c r="BG2724" s="37" t="s">
        <v>147</v>
      </c>
      <c r="BH2724" s="37" t="s">
        <v>5256</v>
      </c>
      <c r="BI2724" s="37" t="s">
        <v>5256</v>
      </c>
      <c r="BJ2724" s="138" t="e">
        <f>#N/A</f>
        <v>#N/A</v>
      </c>
      <c r="BK2724" s="138" t="e">
        <f>#N/A</f>
        <v>#N/A</v>
      </c>
      <c r="BL2724" s="138" t="e">
        <f>#N/A</f>
        <v>#N/A</v>
      </c>
      <c r="BM2724" s="138" t="e">
        <f>#N/A</f>
        <v>#N/A</v>
      </c>
      <c r="BN2724" s="26"/>
      <c r="BO2724" s="26"/>
      <c r="BP2724" s="26"/>
      <c r="BQ2724" s="38"/>
      <c r="BR2724" s="26"/>
      <c r="BS2724" s="26"/>
      <c r="BT2724" s="26"/>
      <c r="BU2724" s="26"/>
      <c r="BV2724" s="39"/>
    </row>
    <row r="2725" spans="1:74" ht="15" hidden="1" customHeight="1" thickBot="1">
      <c r="A2725" s="26">
        <v>2020</v>
      </c>
      <c r="B2725" s="67">
        <v>2721</v>
      </c>
      <c r="C2725" s="26" t="s">
        <v>129</v>
      </c>
      <c r="D2725" s="26" t="s">
        <v>4642</v>
      </c>
      <c r="E2725" s="26" t="s">
        <v>4643</v>
      </c>
      <c r="F2725" s="27">
        <v>44082</v>
      </c>
      <c r="G2725" s="67" t="s">
        <v>5270</v>
      </c>
      <c r="H2725" s="26" t="s">
        <v>4645</v>
      </c>
      <c r="I2725" s="26" t="s">
        <v>4645</v>
      </c>
      <c r="J2725" s="69" t="s">
        <v>4646</v>
      </c>
      <c r="K2725" s="26" t="s">
        <v>135</v>
      </c>
      <c r="L2725" s="26" t="s">
        <v>4647</v>
      </c>
      <c r="M2725" s="26" t="s">
        <v>137</v>
      </c>
      <c r="N2725" s="26" t="s">
        <v>138</v>
      </c>
      <c r="O2725" s="26" t="s">
        <v>138</v>
      </c>
      <c r="Q2725" s="30">
        <v>83</v>
      </c>
      <c r="R2725" s="30">
        <v>7760</v>
      </c>
      <c r="S2725" s="31" t="e">
        <f>#N/A</f>
        <v>#N/A</v>
      </c>
      <c r="T2725" s="30">
        <v>1397</v>
      </c>
      <c r="AB2725" s="33" t="e">
        <f>#N/A</f>
        <v>#N/A</v>
      </c>
      <c r="AC2725" s="30">
        <v>1400</v>
      </c>
      <c r="AD2725" s="30" t="e">
        <f>#N/A</f>
        <v>#N/A</v>
      </c>
      <c r="AE2725" s="34">
        <v>0.9244444444444444</v>
      </c>
      <c r="AG2725" s="30" t="e">
        <f>#N/A</f>
        <v>#N/A</v>
      </c>
      <c r="AH2725" s="30" t="e">
        <f>#N/A</f>
        <v>#N/A</v>
      </c>
      <c r="AI2725" s="30">
        <v>11247.6</v>
      </c>
      <c r="AJ2725" s="30">
        <v>10712</v>
      </c>
      <c r="AK2725" s="26" t="s">
        <v>139</v>
      </c>
      <c r="AL2725" s="26">
        <v>35</v>
      </c>
      <c r="AM2725" s="26" t="s">
        <v>5123</v>
      </c>
      <c r="AU2725" s="26" t="s">
        <v>5116</v>
      </c>
      <c r="AV2725" s="26" t="s">
        <v>4981</v>
      </c>
      <c r="AW2725" s="26" t="s">
        <v>5117</v>
      </c>
      <c r="BB2725" s="26" t="s">
        <v>4652</v>
      </c>
      <c r="BD2725" s="37">
        <v>44161</v>
      </c>
      <c r="BE2725" s="30">
        <v>36322</v>
      </c>
      <c r="BF2725" s="30">
        <v>51574</v>
      </c>
      <c r="BG2725" s="37" t="s">
        <v>147</v>
      </c>
      <c r="BH2725" s="37" t="s">
        <v>5256</v>
      </c>
      <c r="BI2725" s="37" t="s">
        <v>5256</v>
      </c>
      <c r="BJ2725" s="138" t="e">
        <f>#N/A</f>
        <v>#N/A</v>
      </c>
      <c r="BK2725" s="138" t="e">
        <f>#N/A</f>
        <v>#N/A</v>
      </c>
      <c r="BL2725" s="138" t="e">
        <f>#N/A</f>
        <v>#N/A</v>
      </c>
      <c r="BM2725" s="138" t="e">
        <f>#N/A</f>
        <v>#N/A</v>
      </c>
      <c r="BN2725" s="26"/>
      <c r="BO2725" s="26"/>
      <c r="BP2725" s="26"/>
      <c r="BQ2725" s="38"/>
      <c r="BR2725" s="26"/>
      <c r="BS2725" s="26"/>
      <c r="BT2725" s="26"/>
      <c r="BU2725" s="26"/>
      <c r="BV2725" s="39"/>
    </row>
    <row r="2726" spans="1:74" ht="15" hidden="1" customHeight="1" thickBot="1">
      <c r="A2726" s="26">
        <v>2020</v>
      </c>
      <c r="B2726" s="67">
        <v>2722</v>
      </c>
      <c r="C2726" s="67" t="s">
        <v>129</v>
      </c>
      <c r="D2726" s="67" t="s">
        <v>4642</v>
      </c>
      <c r="E2726" s="67" t="s">
        <v>4643</v>
      </c>
      <c r="F2726" s="27">
        <v>44082</v>
      </c>
      <c r="G2726" s="67" t="s">
        <v>5271</v>
      </c>
      <c r="H2726" s="67" t="s">
        <v>4645</v>
      </c>
      <c r="I2726" s="67" t="s">
        <v>4645</v>
      </c>
      <c r="J2726" s="69" t="s">
        <v>4646</v>
      </c>
      <c r="K2726" s="67" t="s">
        <v>135</v>
      </c>
      <c r="L2726" s="67" t="s">
        <v>4647</v>
      </c>
      <c r="M2726" s="26" t="s">
        <v>137</v>
      </c>
      <c r="N2726" s="26" t="s">
        <v>138</v>
      </c>
      <c r="O2726" s="26" t="s">
        <v>138</v>
      </c>
      <c r="Q2726" s="30">
        <v>78</v>
      </c>
      <c r="R2726" s="30">
        <v>7090</v>
      </c>
      <c r="S2726" s="31" t="e">
        <f>#N/A</f>
        <v>#N/A</v>
      </c>
      <c r="T2726" s="30">
        <v>1128</v>
      </c>
      <c r="AB2726" s="33" t="e">
        <f>#N/A</f>
        <v>#N/A</v>
      </c>
      <c r="AC2726" s="30">
        <v>1400</v>
      </c>
      <c r="AD2726" s="30" t="e">
        <f>#N/A</f>
        <v>#N/A</v>
      </c>
      <c r="AE2726" s="34">
        <v>0.84</v>
      </c>
      <c r="AG2726" s="30" t="e">
        <f>#N/A</f>
        <v>#N/A</v>
      </c>
      <c r="AH2726" s="30" t="e">
        <f>#N/A</f>
        <v>#N/A</v>
      </c>
      <c r="AI2726" s="30">
        <v>10006.5</v>
      </c>
      <c r="AJ2726" s="30">
        <v>9530</v>
      </c>
      <c r="AK2726" s="26" t="s">
        <v>139</v>
      </c>
      <c r="AL2726" s="26">
        <v>35</v>
      </c>
      <c r="AM2726" s="26" t="s">
        <v>5123</v>
      </c>
      <c r="AU2726" s="26" t="s">
        <v>5116</v>
      </c>
      <c r="AV2726" s="26" t="s">
        <v>4981</v>
      </c>
      <c r="AW2726" s="26" t="s">
        <v>5117</v>
      </c>
      <c r="BB2726" s="26" t="s">
        <v>4652</v>
      </c>
      <c r="BD2726" s="37">
        <v>44161</v>
      </c>
      <c r="BE2726" s="30">
        <v>36322</v>
      </c>
      <c r="BF2726" s="30">
        <v>51574</v>
      </c>
      <c r="BG2726" s="37" t="s">
        <v>147</v>
      </c>
      <c r="BH2726" s="37" t="s">
        <v>5256</v>
      </c>
      <c r="BI2726" s="37" t="s">
        <v>5256</v>
      </c>
      <c r="BJ2726" s="138" t="e">
        <f>#N/A</f>
        <v>#N/A</v>
      </c>
      <c r="BK2726" s="138" t="e">
        <f>#N/A</f>
        <v>#N/A</v>
      </c>
      <c r="BL2726" s="138" t="e">
        <f>#N/A</f>
        <v>#N/A</v>
      </c>
      <c r="BM2726" s="138" t="e">
        <f>#N/A</f>
        <v>#N/A</v>
      </c>
      <c r="BN2726" s="26"/>
      <c r="BO2726" s="26"/>
      <c r="BP2726" s="26"/>
      <c r="BQ2726" s="38"/>
      <c r="BR2726" s="26"/>
      <c r="BS2726" s="26"/>
      <c r="BT2726" s="26"/>
      <c r="BU2726" s="26"/>
      <c r="BV2726" s="39"/>
    </row>
    <row r="2727" spans="1:74" ht="15" hidden="1" customHeight="1" thickBot="1">
      <c r="A2727" s="26">
        <v>2020</v>
      </c>
      <c r="B2727" s="67">
        <v>2723</v>
      </c>
      <c r="C2727" s="26" t="s">
        <v>129</v>
      </c>
      <c r="D2727" s="26" t="s">
        <v>4642</v>
      </c>
      <c r="E2727" s="26" t="s">
        <v>4643</v>
      </c>
      <c r="F2727" s="27">
        <v>44082</v>
      </c>
      <c r="G2727" s="67" t="s">
        <v>5272</v>
      </c>
      <c r="H2727" s="26" t="s">
        <v>4645</v>
      </c>
      <c r="I2727" s="26" t="s">
        <v>4645</v>
      </c>
      <c r="J2727" s="69" t="s">
        <v>4646</v>
      </c>
      <c r="K2727" s="26" t="s">
        <v>135</v>
      </c>
      <c r="L2727" s="26" t="s">
        <v>4647</v>
      </c>
      <c r="M2727" s="26" t="s">
        <v>137</v>
      </c>
      <c r="N2727" s="26" t="s">
        <v>138</v>
      </c>
      <c r="O2727" s="26" t="s">
        <v>138</v>
      </c>
      <c r="Q2727" s="30">
        <v>78</v>
      </c>
      <c r="R2727" s="30">
        <v>6640</v>
      </c>
      <c r="S2727" s="31" t="e">
        <f>#N/A</f>
        <v>#N/A</v>
      </c>
      <c r="T2727" s="30">
        <v>1239</v>
      </c>
      <c r="AB2727" s="33" t="e">
        <f>#N/A</f>
        <v>#N/A</v>
      </c>
      <c r="AC2727" s="30">
        <v>1400</v>
      </c>
      <c r="AD2727" s="30" t="e">
        <f>#N/A</f>
        <v>#N/A</v>
      </c>
      <c r="AE2727" s="34">
        <v>0.84</v>
      </c>
      <c r="AG2727" s="30" t="e">
        <f>#N/A</f>
        <v>#N/A</v>
      </c>
      <c r="AH2727" s="30" t="e">
        <f>#N/A</f>
        <v>#N/A</v>
      </c>
      <c r="AI2727" s="30">
        <v>9174.9</v>
      </c>
      <c r="AJ2727" s="30">
        <v>8738</v>
      </c>
      <c r="AK2727" s="26" t="s">
        <v>139</v>
      </c>
      <c r="AL2727" s="26">
        <v>35</v>
      </c>
      <c r="AM2727" s="26" t="s">
        <v>5123</v>
      </c>
      <c r="AU2727" s="26" t="s">
        <v>5116</v>
      </c>
      <c r="AV2727" s="26" t="s">
        <v>4981</v>
      </c>
      <c r="AW2727" s="26" t="s">
        <v>5117</v>
      </c>
      <c r="BB2727" s="26" t="s">
        <v>4652</v>
      </c>
      <c r="BD2727" s="37">
        <v>44161</v>
      </c>
      <c r="BE2727" s="30">
        <v>36322</v>
      </c>
      <c r="BF2727" s="30">
        <v>51574</v>
      </c>
      <c r="BG2727" s="37" t="s">
        <v>147</v>
      </c>
      <c r="BH2727" s="37" t="s">
        <v>5256</v>
      </c>
      <c r="BI2727" s="37" t="s">
        <v>5256</v>
      </c>
      <c r="BJ2727" s="138" t="e">
        <f>#N/A</f>
        <v>#N/A</v>
      </c>
      <c r="BK2727" s="138" t="e">
        <f>#N/A</f>
        <v>#N/A</v>
      </c>
      <c r="BL2727" s="138" t="e">
        <f>#N/A</f>
        <v>#N/A</v>
      </c>
      <c r="BM2727" s="138" t="e">
        <f>#N/A</f>
        <v>#N/A</v>
      </c>
      <c r="BN2727" s="26"/>
      <c r="BO2727" s="26"/>
      <c r="BP2727" s="26"/>
      <c r="BQ2727" s="38"/>
      <c r="BR2727" s="26"/>
      <c r="BS2727" s="26"/>
      <c r="BT2727" s="26"/>
      <c r="BU2727" s="26"/>
      <c r="BV2727" s="39"/>
    </row>
    <row r="2728" spans="1:74" ht="15" hidden="1" customHeight="1" thickBot="1">
      <c r="A2728" s="26">
        <v>2020</v>
      </c>
      <c r="B2728" s="67">
        <v>2724</v>
      </c>
      <c r="C2728" s="67" t="s">
        <v>129</v>
      </c>
      <c r="D2728" s="67" t="s">
        <v>4642</v>
      </c>
      <c r="E2728" s="67" t="s">
        <v>4643</v>
      </c>
      <c r="F2728" s="27">
        <v>44082</v>
      </c>
      <c r="G2728" s="67" t="s">
        <v>5273</v>
      </c>
      <c r="H2728" s="67" t="s">
        <v>4645</v>
      </c>
      <c r="I2728" s="67" t="s">
        <v>4645</v>
      </c>
      <c r="J2728" s="69" t="s">
        <v>4646</v>
      </c>
      <c r="K2728" s="67" t="s">
        <v>135</v>
      </c>
      <c r="L2728" s="67" t="s">
        <v>4647</v>
      </c>
      <c r="M2728" s="26" t="s">
        <v>137</v>
      </c>
      <c r="N2728" s="26" t="s">
        <v>138</v>
      </c>
      <c r="O2728" s="26" t="s">
        <v>138</v>
      </c>
      <c r="Q2728" s="30">
        <v>80</v>
      </c>
      <c r="R2728" s="30">
        <v>9210</v>
      </c>
      <c r="S2728" s="31" t="e">
        <f>#N/A</f>
        <v>#N/A</v>
      </c>
      <c r="T2728" s="30">
        <v>1752</v>
      </c>
      <c r="AB2728" s="33" t="e">
        <f>#N/A</f>
        <v>#N/A</v>
      </c>
      <c r="AC2728" s="30">
        <v>1400</v>
      </c>
      <c r="AD2728" s="30" t="e">
        <f>#N/A</f>
        <v>#N/A</v>
      </c>
      <c r="AE2728" s="34">
        <v>0.93</v>
      </c>
      <c r="AG2728" s="30" t="e">
        <f>#N/A</f>
        <v>#N/A</v>
      </c>
      <c r="AH2728" s="30" t="e">
        <f>#N/A</f>
        <v>#N/A</v>
      </c>
      <c r="AI2728" s="30">
        <v>13251</v>
      </c>
      <c r="AJ2728" s="30">
        <v>12620</v>
      </c>
      <c r="AK2728" s="26" t="s">
        <v>139</v>
      </c>
      <c r="AL2728" s="26">
        <v>35</v>
      </c>
      <c r="AM2728" s="26" t="s">
        <v>5123</v>
      </c>
      <c r="AU2728" s="26" t="s">
        <v>5116</v>
      </c>
      <c r="AV2728" s="26" t="s">
        <v>4981</v>
      </c>
      <c r="AW2728" s="26" t="s">
        <v>5117</v>
      </c>
      <c r="BB2728" s="26" t="s">
        <v>4652</v>
      </c>
      <c r="BD2728" s="37">
        <v>44161</v>
      </c>
      <c r="BE2728" s="30">
        <v>36322</v>
      </c>
      <c r="BF2728" s="30">
        <v>51574</v>
      </c>
      <c r="BG2728" s="37" t="s">
        <v>147</v>
      </c>
      <c r="BH2728" s="37" t="s">
        <v>5256</v>
      </c>
      <c r="BI2728" s="37" t="s">
        <v>5256</v>
      </c>
      <c r="BJ2728" s="138" t="e">
        <f>#N/A</f>
        <v>#N/A</v>
      </c>
      <c r="BK2728" s="138" t="e">
        <f>#N/A</f>
        <v>#N/A</v>
      </c>
      <c r="BL2728" s="138" t="e">
        <f>#N/A</f>
        <v>#N/A</v>
      </c>
      <c r="BM2728" s="138" t="e">
        <f>#N/A</f>
        <v>#N/A</v>
      </c>
      <c r="BN2728" s="26"/>
      <c r="BO2728" s="26"/>
      <c r="BP2728" s="26"/>
      <c r="BQ2728" s="38"/>
      <c r="BR2728" s="26"/>
      <c r="BS2728" s="26"/>
      <c r="BT2728" s="26"/>
      <c r="BU2728" s="26"/>
      <c r="BV2728" s="39"/>
    </row>
    <row r="2729" spans="1:74" ht="15" hidden="1" customHeight="1" thickBot="1">
      <c r="A2729" s="26">
        <v>2020</v>
      </c>
      <c r="B2729" s="67">
        <v>2725</v>
      </c>
      <c r="C2729" s="26" t="s">
        <v>129</v>
      </c>
      <c r="D2729" s="26" t="s">
        <v>4642</v>
      </c>
      <c r="E2729" s="26" t="s">
        <v>4643</v>
      </c>
      <c r="F2729" s="27">
        <v>44082</v>
      </c>
      <c r="G2729" s="67" t="s">
        <v>5274</v>
      </c>
      <c r="H2729" s="26" t="s">
        <v>4645</v>
      </c>
      <c r="I2729" s="26" t="s">
        <v>4645</v>
      </c>
      <c r="J2729" s="69" t="s">
        <v>4646</v>
      </c>
      <c r="K2729" s="26" t="s">
        <v>135</v>
      </c>
      <c r="L2729" s="26" t="s">
        <v>4647</v>
      </c>
      <c r="M2729" s="26" t="s">
        <v>137</v>
      </c>
      <c r="N2729" s="26" t="s">
        <v>138</v>
      </c>
      <c r="O2729" s="26" t="s">
        <v>138</v>
      </c>
      <c r="Q2729" s="30">
        <v>77</v>
      </c>
      <c r="R2729" s="30">
        <v>6880</v>
      </c>
      <c r="S2729" s="31" t="e">
        <f>#N/A</f>
        <v>#N/A</v>
      </c>
      <c r="T2729" s="30">
        <v>1376</v>
      </c>
      <c r="AB2729" s="33" t="e">
        <f>#N/A</f>
        <v>#N/A</v>
      </c>
      <c r="AC2729" s="30">
        <v>1400</v>
      </c>
      <c r="AD2729" s="30" t="e">
        <f>#N/A</f>
        <v>#N/A</v>
      </c>
      <c r="AE2729" s="34">
        <v>0.92642857142857138</v>
      </c>
      <c r="AG2729" s="30" t="e">
        <f>#N/A</f>
        <v>#N/A</v>
      </c>
      <c r="AH2729" s="30" t="e">
        <f>#N/A</f>
        <v>#N/A</v>
      </c>
      <c r="AI2729" s="30">
        <v>10031.700000000001</v>
      </c>
      <c r="AJ2729" s="30">
        <v>9554</v>
      </c>
      <c r="AK2729" s="26" t="s">
        <v>139</v>
      </c>
      <c r="AL2729" s="26">
        <v>35</v>
      </c>
      <c r="AM2729" s="26" t="s">
        <v>5123</v>
      </c>
      <c r="AU2729" s="26" t="s">
        <v>5116</v>
      </c>
      <c r="AV2729" s="26" t="s">
        <v>4981</v>
      </c>
      <c r="AW2729" s="26" t="s">
        <v>5117</v>
      </c>
      <c r="BB2729" s="26" t="s">
        <v>4652</v>
      </c>
      <c r="BD2729" s="37">
        <v>44161</v>
      </c>
      <c r="BE2729" s="30">
        <v>36322</v>
      </c>
      <c r="BF2729" s="30">
        <v>51574</v>
      </c>
      <c r="BG2729" s="37" t="s">
        <v>147</v>
      </c>
      <c r="BH2729" s="37" t="s">
        <v>5256</v>
      </c>
      <c r="BI2729" s="37" t="s">
        <v>5256</v>
      </c>
      <c r="BJ2729" s="138" t="e">
        <f>#N/A</f>
        <v>#N/A</v>
      </c>
      <c r="BK2729" s="138" t="e">
        <f>#N/A</f>
        <v>#N/A</v>
      </c>
      <c r="BL2729" s="138" t="e">
        <f>#N/A</f>
        <v>#N/A</v>
      </c>
      <c r="BM2729" s="138" t="e">
        <f>#N/A</f>
        <v>#N/A</v>
      </c>
      <c r="BN2729" s="26"/>
      <c r="BO2729" s="26"/>
      <c r="BP2729" s="26"/>
      <c r="BQ2729" s="38"/>
      <c r="BR2729" s="26"/>
      <c r="BS2729" s="26"/>
      <c r="BT2729" s="26"/>
      <c r="BU2729" s="26"/>
      <c r="BV2729" s="39"/>
    </row>
    <row r="2730" spans="1:74" ht="15" hidden="1" customHeight="1" thickBot="1">
      <c r="A2730" s="26">
        <v>2020</v>
      </c>
      <c r="B2730" s="67">
        <v>2726</v>
      </c>
      <c r="C2730" s="67" t="s">
        <v>129</v>
      </c>
      <c r="D2730" s="67" t="s">
        <v>4642</v>
      </c>
      <c r="E2730" s="67" t="s">
        <v>4643</v>
      </c>
      <c r="F2730" s="27">
        <v>44082</v>
      </c>
      <c r="G2730" s="67" t="s">
        <v>5275</v>
      </c>
      <c r="H2730" s="67" t="s">
        <v>4645</v>
      </c>
      <c r="I2730" s="67" t="s">
        <v>4645</v>
      </c>
      <c r="J2730" s="69" t="s">
        <v>4646</v>
      </c>
      <c r="K2730" s="67" t="s">
        <v>135</v>
      </c>
      <c r="L2730" s="67" t="s">
        <v>4647</v>
      </c>
      <c r="M2730" s="26" t="s">
        <v>137</v>
      </c>
      <c r="N2730" s="26" t="s">
        <v>138</v>
      </c>
      <c r="O2730" s="26" t="s">
        <v>138</v>
      </c>
      <c r="Q2730" s="30">
        <v>85</v>
      </c>
      <c r="R2730" s="30">
        <v>8880</v>
      </c>
      <c r="S2730" s="31" t="e">
        <f>#N/A</f>
        <v>#N/A</v>
      </c>
      <c r="T2730" s="30">
        <v>1971</v>
      </c>
      <c r="AB2730" s="33" t="e">
        <f>#N/A</f>
        <v>#N/A</v>
      </c>
      <c r="AC2730" s="30">
        <v>1400</v>
      </c>
      <c r="AD2730" s="30" t="e">
        <f>#N/A</f>
        <v>#N/A</v>
      </c>
      <c r="AE2730" s="34">
        <v>0.77</v>
      </c>
      <c r="AG2730" s="30" t="e">
        <f>#N/A</f>
        <v>#N/A</v>
      </c>
      <c r="AH2730" s="30" t="e">
        <f>#N/A</f>
        <v>#N/A</v>
      </c>
      <c r="AI2730" s="30">
        <v>12270.300000000001</v>
      </c>
      <c r="AJ2730" s="30">
        <v>11686</v>
      </c>
      <c r="AK2730" s="26" t="s">
        <v>139</v>
      </c>
      <c r="AL2730" s="26">
        <v>35</v>
      </c>
      <c r="AM2730" s="26" t="s">
        <v>5123</v>
      </c>
      <c r="AU2730" s="26" t="s">
        <v>5116</v>
      </c>
      <c r="AV2730" s="26" t="s">
        <v>4981</v>
      </c>
      <c r="AW2730" s="26" t="s">
        <v>5117</v>
      </c>
      <c r="BB2730" s="26" t="s">
        <v>4652</v>
      </c>
      <c r="BD2730" s="37">
        <v>44161</v>
      </c>
      <c r="BE2730" s="30">
        <v>36322</v>
      </c>
      <c r="BF2730" s="30">
        <v>51574</v>
      </c>
      <c r="BG2730" s="37" t="s">
        <v>147</v>
      </c>
      <c r="BH2730" s="37" t="s">
        <v>5256</v>
      </c>
      <c r="BI2730" s="37" t="s">
        <v>5256</v>
      </c>
      <c r="BJ2730" s="138" t="e">
        <f>#N/A</f>
        <v>#N/A</v>
      </c>
      <c r="BK2730" s="138" t="e">
        <f>#N/A</f>
        <v>#N/A</v>
      </c>
      <c r="BL2730" s="138" t="e">
        <f>#N/A</f>
        <v>#N/A</v>
      </c>
      <c r="BM2730" s="138" t="e">
        <f>#N/A</f>
        <v>#N/A</v>
      </c>
      <c r="BN2730" s="26"/>
      <c r="BO2730" s="26"/>
      <c r="BP2730" s="26"/>
      <c r="BQ2730" s="38"/>
      <c r="BR2730" s="26"/>
      <c r="BS2730" s="26"/>
      <c r="BT2730" s="26"/>
      <c r="BU2730" s="26"/>
      <c r="BV2730" s="39"/>
    </row>
    <row r="2731" spans="1:74" ht="15" hidden="1" customHeight="1" thickBot="1">
      <c r="A2731" s="26">
        <v>2020</v>
      </c>
      <c r="B2731" s="67">
        <v>2727</v>
      </c>
      <c r="C2731" s="26" t="s">
        <v>129</v>
      </c>
      <c r="D2731" s="26" t="s">
        <v>4642</v>
      </c>
      <c r="E2731" s="26" t="s">
        <v>4643</v>
      </c>
      <c r="F2731" s="27">
        <v>44082</v>
      </c>
      <c r="G2731" s="67" t="s">
        <v>5276</v>
      </c>
      <c r="H2731" s="26" t="s">
        <v>4645</v>
      </c>
      <c r="I2731" s="26" t="s">
        <v>4645</v>
      </c>
      <c r="J2731" s="69" t="s">
        <v>4646</v>
      </c>
      <c r="K2731" s="26" t="s">
        <v>135</v>
      </c>
      <c r="L2731" s="26" t="s">
        <v>4647</v>
      </c>
      <c r="M2731" s="26" t="s">
        <v>137</v>
      </c>
      <c r="N2731" s="26" t="s">
        <v>138</v>
      </c>
      <c r="O2731" s="26" t="s">
        <v>138</v>
      </c>
      <c r="Q2731" s="30">
        <v>75</v>
      </c>
      <c r="R2731" s="30">
        <v>6160</v>
      </c>
      <c r="S2731" s="31" t="e">
        <f>#N/A</f>
        <v>#N/A</v>
      </c>
      <c r="T2731" s="30">
        <v>1223</v>
      </c>
      <c r="AB2731" s="33" t="e">
        <f>#N/A</f>
        <v>#N/A</v>
      </c>
      <c r="AC2731" s="30">
        <v>1400</v>
      </c>
      <c r="AD2731" s="30" t="e">
        <f>#N/A</f>
        <v>#N/A</v>
      </c>
      <c r="AE2731" s="34">
        <v>0.77310344827586208</v>
      </c>
      <c r="AG2731" s="30" t="e">
        <f>#N/A</f>
        <v>#N/A</v>
      </c>
      <c r="AH2731" s="30" t="e">
        <f>#N/A</f>
        <v>#N/A</v>
      </c>
      <c r="AI2731" s="30">
        <v>9036.3000000000011</v>
      </c>
      <c r="AJ2731" s="30">
        <v>8606</v>
      </c>
      <c r="AK2731" s="26" t="s">
        <v>139</v>
      </c>
      <c r="AL2731" s="26">
        <v>35</v>
      </c>
      <c r="AM2731" s="26" t="s">
        <v>5123</v>
      </c>
      <c r="AU2731" s="26" t="s">
        <v>5116</v>
      </c>
      <c r="AV2731" s="26" t="s">
        <v>4981</v>
      </c>
      <c r="AW2731" s="26" t="s">
        <v>5117</v>
      </c>
      <c r="BB2731" s="26" t="s">
        <v>4652</v>
      </c>
      <c r="BD2731" s="37">
        <v>44161</v>
      </c>
      <c r="BE2731" s="30">
        <v>36322</v>
      </c>
      <c r="BF2731" s="30">
        <v>51574</v>
      </c>
      <c r="BG2731" s="37" t="s">
        <v>147</v>
      </c>
      <c r="BH2731" s="37" t="s">
        <v>5256</v>
      </c>
      <c r="BI2731" s="37" t="s">
        <v>5256</v>
      </c>
      <c r="BJ2731" s="138" t="e">
        <f>#N/A</f>
        <v>#N/A</v>
      </c>
      <c r="BK2731" s="138" t="e">
        <f>#N/A</f>
        <v>#N/A</v>
      </c>
      <c r="BL2731" s="138" t="e">
        <f>#N/A</f>
        <v>#N/A</v>
      </c>
      <c r="BM2731" s="138" t="e">
        <f>#N/A</f>
        <v>#N/A</v>
      </c>
      <c r="BN2731" s="26"/>
      <c r="BO2731" s="26"/>
      <c r="BP2731" s="26"/>
      <c r="BQ2731" s="38"/>
      <c r="BR2731" s="26"/>
      <c r="BS2731" s="26"/>
      <c r="BT2731" s="26"/>
      <c r="BU2731" s="26"/>
      <c r="BV2731" s="39"/>
    </row>
    <row r="2732" spans="1:74" ht="15" hidden="1" customHeight="1" thickBot="1">
      <c r="A2732" s="26">
        <v>2020</v>
      </c>
      <c r="B2732" s="67">
        <v>2728</v>
      </c>
      <c r="C2732" s="67" t="s">
        <v>129</v>
      </c>
      <c r="D2732" s="67" t="s">
        <v>4642</v>
      </c>
      <c r="E2732" s="67" t="s">
        <v>4643</v>
      </c>
      <c r="F2732" s="27">
        <v>44082</v>
      </c>
      <c r="G2732" s="67" t="s">
        <v>5277</v>
      </c>
      <c r="H2732" s="67" t="s">
        <v>4645</v>
      </c>
      <c r="I2732" s="67" t="s">
        <v>4645</v>
      </c>
      <c r="J2732" s="69" t="s">
        <v>4646</v>
      </c>
      <c r="K2732" s="67" t="s">
        <v>135</v>
      </c>
      <c r="L2732" s="67" t="s">
        <v>4647</v>
      </c>
      <c r="M2732" s="26" t="s">
        <v>137</v>
      </c>
      <c r="N2732" s="26" t="s">
        <v>138</v>
      </c>
      <c r="O2732" s="26" t="s">
        <v>138</v>
      </c>
      <c r="Q2732" s="30">
        <v>78</v>
      </c>
      <c r="R2732" s="30">
        <v>7230</v>
      </c>
      <c r="S2732" s="31" t="e">
        <f>#N/A</f>
        <v>#N/A</v>
      </c>
      <c r="T2732" s="30">
        <v>1041</v>
      </c>
      <c r="AB2732" s="33" t="e">
        <f>#N/A</f>
        <v>#N/A</v>
      </c>
      <c r="AC2732" s="30">
        <v>1400</v>
      </c>
      <c r="AD2732" s="30" t="e">
        <f>#N/A</f>
        <v>#N/A</v>
      </c>
      <c r="AE2732" s="34">
        <v>0.91</v>
      </c>
      <c r="AG2732" s="30" t="e">
        <f>#N/A</f>
        <v>#N/A</v>
      </c>
      <c r="AH2732" s="30" t="e">
        <f>#N/A</f>
        <v>#N/A</v>
      </c>
      <c r="AI2732" s="30">
        <v>9989.7000000000007</v>
      </c>
      <c r="AJ2732" s="30">
        <v>9514</v>
      </c>
      <c r="AK2732" s="26" t="s">
        <v>139</v>
      </c>
      <c r="AL2732" s="26">
        <v>35</v>
      </c>
      <c r="AM2732" s="26" t="s">
        <v>5123</v>
      </c>
      <c r="AU2732" s="26" t="s">
        <v>5116</v>
      </c>
      <c r="AV2732" s="26" t="s">
        <v>4981</v>
      </c>
      <c r="AW2732" s="26" t="s">
        <v>5117</v>
      </c>
      <c r="BB2732" s="26" t="s">
        <v>4652</v>
      </c>
      <c r="BD2732" s="37">
        <v>44161</v>
      </c>
      <c r="BE2732" s="30">
        <v>36322</v>
      </c>
      <c r="BF2732" s="30">
        <v>51574</v>
      </c>
      <c r="BG2732" s="37" t="s">
        <v>147</v>
      </c>
      <c r="BH2732" s="37" t="s">
        <v>5256</v>
      </c>
      <c r="BI2732" s="37" t="s">
        <v>5256</v>
      </c>
      <c r="BJ2732" s="138" t="e">
        <f>#N/A</f>
        <v>#N/A</v>
      </c>
      <c r="BK2732" s="138" t="e">
        <f>#N/A</f>
        <v>#N/A</v>
      </c>
      <c r="BL2732" s="138" t="e">
        <f>#N/A</f>
        <v>#N/A</v>
      </c>
      <c r="BM2732" s="138" t="e">
        <f>#N/A</f>
        <v>#N/A</v>
      </c>
      <c r="BN2732" s="26"/>
      <c r="BO2732" s="26"/>
      <c r="BP2732" s="26"/>
      <c r="BQ2732" s="38"/>
      <c r="BR2732" s="26"/>
      <c r="BS2732" s="26"/>
      <c r="BT2732" s="26"/>
      <c r="BU2732" s="26"/>
      <c r="BV2732" s="39"/>
    </row>
    <row r="2733" spans="1:74" ht="15" hidden="1" customHeight="1" thickBot="1">
      <c r="A2733" s="26">
        <v>2020</v>
      </c>
      <c r="B2733" s="67">
        <v>2729</v>
      </c>
      <c r="C2733" s="26" t="s">
        <v>129</v>
      </c>
      <c r="D2733" s="26" t="s">
        <v>4642</v>
      </c>
      <c r="E2733" s="26" t="s">
        <v>4643</v>
      </c>
      <c r="F2733" s="27">
        <v>44082</v>
      </c>
      <c r="G2733" s="67" t="s">
        <v>5278</v>
      </c>
      <c r="H2733" s="26" t="s">
        <v>4645</v>
      </c>
      <c r="I2733" s="26" t="s">
        <v>4645</v>
      </c>
      <c r="J2733" s="69" t="s">
        <v>4646</v>
      </c>
      <c r="K2733" s="26" t="s">
        <v>135</v>
      </c>
      <c r="L2733" s="26" t="s">
        <v>4647</v>
      </c>
      <c r="M2733" s="26" t="s">
        <v>137</v>
      </c>
      <c r="N2733" s="26" t="s">
        <v>138</v>
      </c>
      <c r="O2733" s="26" t="s">
        <v>138</v>
      </c>
      <c r="Q2733" s="30">
        <v>83</v>
      </c>
      <c r="R2733" s="30">
        <v>9220</v>
      </c>
      <c r="S2733" s="31" t="e">
        <f>#N/A</f>
        <v>#N/A</v>
      </c>
      <c r="T2733" s="30">
        <v>1425</v>
      </c>
      <c r="AB2733" s="33" t="e">
        <f>#N/A</f>
        <v>#N/A</v>
      </c>
      <c r="AC2733" s="30">
        <v>1400</v>
      </c>
      <c r="AD2733" s="30" t="e">
        <f>#N/A</f>
        <v>#N/A</v>
      </c>
      <c r="AE2733" s="34">
        <v>0.91181818181818175</v>
      </c>
      <c r="AG2733" s="30" t="e">
        <f>#N/A</f>
        <v>#N/A</v>
      </c>
      <c r="AH2733" s="30" t="e">
        <f>#N/A</f>
        <v>#N/A</v>
      </c>
      <c r="AI2733" s="30">
        <v>13264.650000000001</v>
      </c>
      <c r="AJ2733" s="30">
        <v>12633</v>
      </c>
      <c r="AK2733" s="26" t="s">
        <v>139</v>
      </c>
      <c r="AL2733" s="26">
        <v>35</v>
      </c>
      <c r="AM2733" s="26" t="s">
        <v>5123</v>
      </c>
      <c r="AU2733" s="26" t="s">
        <v>5116</v>
      </c>
      <c r="AV2733" s="26" t="s">
        <v>4981</v>
      </c>
      <c r="AW2733" s="26" t="s">
        <v>5117</v>
      </c>
      <c r="BB2733" s="26" t="s">
        <v>4652</v>
      </c>
      <c r="BD2733" s="37">
        <v>44161</v>
      </c>
      <c r="BE2733" s="30">
        <v>36322</v>
      </c>
      <c r="BF2733" s="30">
        <v>51574</v>
      </c>
      <c r="BG2733" s="37" t="s">
        <v>147</v>
      </c>
      <c r="BH2733" s="37" t="s">
        <v>5256</v>
      </c>
      <c r="BI2733" s="37" t="s">
        <v>5256</v>
      </c>
      <c r="BJ2733" s="138" t="e">
        <f>#N/A</f>
        <v>#N/A</v>
      </c>
      <c r="BK2733" s="138" t="e">
        <f>#N/A</f>
        <v>#N/A</v>
      </c>
      <c r="BL2733" s="138" t="e">
        <f>#N/A</f>
        <v>#N/A</v>
      </c>
      <c r="BM2733" s="138" t="e">
        <f>#N/A</f>
        <v>#N/A</v>
      </c>
      <c r="BN2733" s="26"/>
      <c r="BO2733" s="26"/>
      <c r="BP2733" s="26"/>
      <c r="BQ2733" s="38"/>
      <c r="BR2733" s="26"/>
      <c r="BS2733" s="26"/>
      <c r="BT2733" s="26"/>
      <c r="BU2733" s="26"/>
      <c r="BV2733" s="39"/>
    </row>
    <row r="2734" spans="1:74" ht="15" hidden="1" customHeight="1" thickBot="1">
      <c r="A2734" s="26">
        <v>2020</v>
      </c>
      <c r="B2734" s="67">
        <v>2730</v>
      </c>
      <c r="C2734" s="67" t="s">
        <v>129</v>
      </c>
      <c r="D2734" s="67" t="s">
        <v>4642</v>
      </c>
      <c r="E2734" s="67" t="s">
        <v>4643</v>
      </c>
      <c r="F2734" s="27">
        <v>44082</v>
      </c>
      <c r="G2734" s="67" t="s">
        <v>5279</v>
      </c>
      <c r="H2734" s="67" t="s">
        <v>4645</v>
      </c>
      <c r="I2734" s="67" t="s">
        <v>4645</v>
      </c>
      <c r="J2734" s="69" t="s">
        <v>4646</v>
      </c>
      <c r="K2734" s="67" t="s">
        <v>135</v>
      </c>
      <c r="L2734" s="67" t="s">
        <v>4647</v>
      </c>
      <c r="M2734" s="26" t="s">
        <v>137</v>
      </c>
      <c r="N2734" s="26" t="s">
        <v>138</v>
      </c>
      <c r="O2734" s="26" t="s">
        <v>138</v>
      </c>
      <c r="Q2734" s="30">
        <v>79</v>
      </c>
      <c r="R2734" s="30">
        <v>7290</v>
      </c>
      <c r="S2734" s="31" t="e">
        <f>#N/A</f>
        <v>#N/A</v>
      </c>
      <c r="T2734" s="30">
        <v>1481</v>
      </c>
      <c r="AB2734" s="33" t="e">
        <f>#N/A</f>
        <v>#N/A</v>
      </c>
      <c r="AC2734" s="30">
        <v>1400</v>
      </c>
      <c r="AD2734" s="30" t="e">
        <f>#N/A</f>
        <v>#N/A</v>
      </c>
      <c r="AE2734" s="34">
        <v>0.98</v>
      </c>
      <c r="AG2734" s="30" t="e">
        <f>#N/A</f>
        <v>#N/A</v>
      </c>
      <c r="AH2734" s="30" t="e">
        <f>#N/A</f>
        <v>#N/A</v>
      </c>
      <c r="AI2734" s="30">
        <v>10376.1</v>
      </c>
      <c r="AJ2734" s="30">
        <v>9882</v>
      </c>
      <c r="AK2734" s="26" t="s">
        <v>139</v>
      </c>
      <c r="AL2734" s="26">
        <v>35</v>
      </c>
      <c r="AM2734" s="26" t="s">
        <v>5123</v>
      </c>
      <c r="AU2734" s="26" t="s">
        <v>5116</v>
      </c>
      <c r="AV2734" s="26" t="s">
        <v>4981</v>
      </c>
      <c r="AW2734" s="26" t="s">
        <v>5117</v>
      </c>
      <c r="BB2734" s="26" t="s">
        <v>4652</v>
      </c>
      <c r="BD2734" s="37">
        <v>44161</v>
      </c>
      <c r="BE2734" s="30">
        <v>36322</v>
      </c>
      <c r="BF2734" s="30">
        <v>51574</v>
      </c>
      <c r="BG2734" s="37" t="s">
        <v>147</v>
      </c>
      <c r="BH2734" s="37" t="s">
        <v>5256</v>
      </c>
      <c r="BI2734" s="37" t="s">
        <v>5256</v>
      </c>
      <c r="BJ2734" s="138" t="e">
        <f>#N/A</f>
        <v>#N/A</v>
      </c>
      <c r="BK2734" s="138" t="e">
        <f>#N/A</f>
        <v>#N/A</v>
      </c>
      <c r="BL2734" s="138" t="e">
        <f>#N/A</f>
        <v>#N/A</v>
      </c>
      <c r="BM2734" s="138" t="e">
        <f>#N/A</f>
        <v>#N/A</v>
      </c>
      <c r="BN2734" s="26"/>
      <c r="BO2734" s="26"/>
      <c r="BP2734" s="26"/>
      <c r="BQ2734" s="38"/>
      <c r="BR2734" s="26"/>
      <c r="BS2734" s="26"/>
      <c r="BT2734" s="26"/>
      <c r="BU2734" s="26"/>
      <c r="BV2734" s="39"/>
    </row>
    <row r="2735" spans="1:74" ht="15" hidden="1" customHeight="1" thickBot="1">
      <c r="A2735" s="26">
        <v>2020</v>
      </c>
      <c r="B2735" s="67">
        <v>2731</v>
      </c>
      <c r="C2735" s="26" t="s">
        <v>129</v>
      </c>
      <c r="D2735" s="26" t="s">
        <v>4642</v>
      </c>
      <c r="E2735" s="26" t="s">
        <v>4643</v>
      </c>
      <c r="F2735" s="27">
        <v>44082</v>
      </c>
      <c r="G2735" s="67" t="s">
        <v>5280</v>
      </c>
      <c r="H2735" s="26" t="s">
        <v>4645</v>
      </c>
      <c r="I2735" s="26" t="s">
        <v>4645</v>
      </c>
      <c r="J2735" s="69" t="s">
        <v>4646</v>
      </c>
      <c r="K2735" s="26" t="s">
        <v>135</v>
      </c>
      <c r="L2735" s="26" t="s">
        <v>4647</v>
      </c>
      <c r="M2735" s="26" t="s">
        <v>137</v>
      </c>
      <c r="N2735" s="26" t="s">
        <v>138</v>
      </c>
      <c r="O2735" s="26" t="s">
        <v>138</v>
      </c>
      <c r="Q2735" s="30">
        <v>82</v>
      </c>
      <c r="R2735" s="30">
        <v>8600</v>
      </c>
      <c r="S2735" s="31" t="e">
        <f>#N/A</f>
        <v>#N/A</v>
      </c>
      <c r="T2735" s="30">
        <v>1672</v>
      </c>
      <c r="AB2735" s="33" t="e">
        <f>#N/A</f>
        <v>#N/A</v>
      </c>
      <c r="AC2735" s="30">
        <v>1400</v>
      </c>
      <c r="AD2735" s="30" t="e">
        <f>#N/A</f>
        <v>#N/A</v>
      </c>
      <c r="AE2735" s="34">
        <v>0.98</v>
      </c>
      <c r="AG2735" s="30" t="e">
        <f>#N/A</f>
        <v>#N/A</v>
      </c>
      <c r="AH2735" s="30" t="e">
        <f>#N/A</f>
        <v>#N/A</v>
      </c>
      <c r="AI2735" s="30">
        <v>11882.85</v>
      </c>
      <c r="AJ2735" s="30">
        <v>11317</v>
      </c>
      <c r="AK2735" s="26" t="s">
        <v>139</v>
      </c>
      <c r="AL2735" s="26">
        <v>35</v>
      </c>
      <c r="AM2735" s="26" t="s">
        <v>5123</v>
      </c>
      <c r="AU2735" s="26" t="s">
        <v>5116</v>
      </c>
      <c r="AV2735" s="26" t="s">
        <v>4981</v>
      </c>
      <c r="AW2735" s="26" t="s">
        <v>5117</v>
      </c>
      <c r="BB2735" s="26" t="s">
        <v>4652</v>
      </c>
      <c r="BD2735" s="37">
        <v>44161</v>
      </c>
      <c r="BE2735" s="30">
        <v>36322</v>
      </c>
      <c r="BF2735" s="30">
        <v>51574</v>
      </c>
      <c r="BG2735" s="37" t="s">
        <v>147</v>
      </c>
      <c r="BH2735" s="37" t="s">
        <v>5256</v>
      </c>
      <c r="BI2735" s="37" t="s">
        <v>5256</v>
      </c>
      <c r="BJ2735" s="138" t="e">
        <f>#N/A</f>
        <v>#N/A</v>
      </c>
      <c r="BK2735" s="138" t="e">
        <f>#N/A</f>
        <v>#N/A</v>
      </c>
      <c r="BL2735" s="138" t="e">
        <f>#N/A</f>
        <v>#N/A</v>
      </c>
      <c r="BM2735" s="138" t="e">
        <f>#N/A</f>
        <v>#N/A</v>
      </c>
      <c r="BN2735" s="26"/>
      <c r="BO2735" s="26"/>
      <c r="BP2735" s="26"/>
      <c r="BQ2735" s="38"/>
      <c r="BR2735" s="26"/>
      <c r="BS2735" s="26"/>
      <c r="BT2735" s="26"/>
      <c r="BU2735" s="26"/>
      <c r="BV2735" s="39"/>
    </row>
    <row r="2736" spans="1:74" ht="15" hidden="1" customHeight="1" thickBot="1">
      <c r="A2736" s="26">
        <v>2020</v>
      </c>
      <c r="B2736" s="67">
        <v>2732</v>
      </c>
      <c r="C2736" s="67" t="s">
        <v>129</v>
      </c>
      <c r="D2736" s="67" t="s">
        <v>4642</v>
      </c>
      <c r="E2736" s="67" t="s">
        <v>4643</v>
      </c>
      <c r="F2736" s="27">
        <v>44082</v>
      </c>
      <c r="G2736" s="67" t="s">
        <v>5281</v>
      </c>
      <c r="H2736" s="67" t="s">
        <v>4645</v>
      </c>
      <c r="I2736" s="67" t="s">
        <v>4645</v>
      </c>
      <c r="J2736" s="69" t="s">
        <v>4646</v>
      </c>
      <c r="K2736" s="67" t="s">
        <v>135</v>
      </c>
      <c r="L2736" s="67" t="s">
        <v>4647</v>
      </c>
      <c r="M2736" s="26" t="s">
        <v>137</v>
      </c>
      <c r="N2736" s="26" t="s">
        <v>138</v>
      </c>
      <c r="O2736" s="26" t="s">
        <v>138</v>
      </c>
      <c r="Q2736" s="30">
        <v>77</v>
      </c>
      <c r="R2736" s="30">
        <v>7450</v>
      </c>
      <c r="S2736" s="31" t="e">
        <f>#N/A</f>
        <v>#N/A</v>
      </c>
      <c r="T2736" s="30">
        <v>1286</v>
      </c>
      <c r="AB2736" s="33" t="e">
        <f>#N/A</f>
        <v>#N/A</v>
      </c>
      <c r="AC2736" s="30">
        <v>1400</v>
      </c>
      <c r="AD2736" s="30" t="e">
        <f>#N/A</f>
        <v>#N/A</v>
      </c>
      <c r="AE2736" s="34">
        <v>0.91</v>
      </c>
      <c r="AG2736" s="30" t="e">
        <f>#N/A</f>
        <v>#N/A</v>
      </c>
      <c r="AH2736" s="30" t="e">
        <f>#N/A</f>
        <v>#N/A</v>
      </c>
      <c r="AI2736" s="30">
        <v>10294.200000000001</v>
      </c>
      <c r="AJ2736" s="30">
        <v>9804</v>
      </c>
      <c r="AK2736" s="26" t="s">
        <v>139</v>
      </c>
      <c r="AL2736" s="26">
        <v>35</v>
      </c>
      <c r="AM2736" s="26" t="s">
        <v>5123</v>
      </c>
      <c r="AU2736" s="26" t="s">
        <v>5116</v>
      </c>
      <c r="AV2736" s="26" t="s">
        <v>4981</v>
      </c>
      <c r="AW2736" s="26" t="s">
        <v>5117</v>
      </c>
      <c r="BB2736" s="26" t="s">
        <v>4652</v>
      </c>
      <c r="BD2736" s="37">
        <v>44161</v>
      </c>
      <c r="BE2736" s="30">
        <v>36322</v>
      </c>
      <c r="BF2736" s="30">
        <v>51574</v>
      </c>
      <c r="BG2736" s="37" t="s">
        <v>147</v>
      </c>
      <c r="BH2736" s="37" t="s">
        <v>5256</v>
      </c>
      <c r="BI2736" s="37" t="s">
        <v>5256</v>
      </c>
      <c r="BJ2736" s="138" t="e">
        <f>#N/A</f>
        <v>#N/A</v>
      </c>
      <c r="BK2736" s="138" t="e">
        <f>#N/A</f>
        <v>#N/A</v>
      </c>
      <c r="BL2736" s="138" t="e">
        <f>#N/A</f>
        <v>#N/A</v>
      </c>
      <c r="BM2736" s="138" t="e">
        <f>#N/A</f>
        <v>#N/A</v>
      </c>
      <c r="BN2736" s="26"/>
      <c r="BO2736" s="26"/>
      <c r="BP2736" s="26"/>
      <c r="BQ2736" s="38"/>
      <c r="BR2736" s="26"/>
      <c r="BS2736" s="26"/>
      <c r="BT2736" s="26"/>
      <c r="BU2736" s="26"/>
      <c r="BV2736" s="39"/>
    </row>
    <row r="2737" spans="1:74" ht="15" hidden="1" customHeight="1" thickBot="1">
      <c r="A2737" s="26">
        <v>2020</v>
      </c>
      <c r="B2737" s="67">
        <v>2733</v>
      </c>
      <c r="C2737" s="26" t="s">
        <v>129</v>
      </c>
      <c r="D2737" s="26" t="s">
        <v>4642</v>
      </c>
      <c r="E2737" s="26" t="s">
        <v>4643</v>
      </c>
      <c r="F2737" s="27">
        <v>44082</v>
      </c>
      <c r="G2737" s="67" t="s">
        <v>5282</v>
      </c>
      <c r="H2737" s="26" t="s">
        <v>4645</v>
      </c>
      <c r="I2737" s="26" t="s">
        <v>4645</v>
      </c>
      <c r="J2737" s="69" t="s">
        <v>4646</v>
      </c>
      <c r="K2737" s="26" t="s">
        <v>135</v>
      </c>
      <c r="L2737" s="26" t="s">
        <v>4647</v>
      </c>
      <c r="M2737" s="26" t="s">
        <v>137</v>
      </c>
      <c r="N2737" s="26" t="s">
        <v>138</v>
      </c>
      <c r="O2737" s="26" t="s">
        <v>138</v>
      </c>
      <c r="Q2737" s="30">
        <v>81</v>
      </c>
      <c r="R2737" s="30">
        <v>8350</v>
      </c>
      <c r="S2737" s="31" t="e">
        <f>#N/A</f>
        <v>#N/A</v>
      </c>
      <c r="T2737" s="30">
        <v>1703</v>
      </c>
      <c r="AB2737" s="33" t="e">
        <f>#N/A</f>
        <v>#N/A</v>
      </c>
      <c r="AC2737" s="30">
        <v>1400</v>
      </c>
      <c r="AD2737" s="30" t="e">
        <f>#N/A</f>
        <v>#N/A</v>
      </c>
      <c r="AE2737" s="34">
        <v>0.91333333333333333</v>
      </c>
      <c r="AG2737" s="30" t="e">
        <f>#N/A</f>
        <v>#N/A</v>
      </c>
      <c r="AH2737" s="30" t="e">
        <f>#N/A</f>
        <v>#N/A</v>
      </c>
      <c r="AI2737" s="30">
        <v>11537.4</v>
      </c>
      <c r="AJ2737" s="30">
        <v>10988</v>
      </c>
      <c r="AK2737" s="26" t="s">
        <v>139</v>
      </c>
      <c r="AL2737" s="26">
        <v>35</v>
      </c>
      <c r="AM2737" s="26" t="s">
        <v>5123</v>
      </c>
      <c r="AU2737" s="26" t="s">
        <v>5116</v>
      </c>
      <c r="AV2737" s="26" t="s">
        <v>4981</v>
      </c>
      <c r="AW2737" s="26" t="s">
        <v>5117</v>
      </c>
      <c r="BB2737" s="26" t="s">
        <v>4652</v>
      </c>
      <c r="BD2737" s="37">
        <v>44161</v>
      </c>
      <c r="BE2737" s="30">
        <v>36322</v>
      </c>
      <c r="BF2737" s="30">
        <v>51574</v>
      </c>
      <c r="BG2737" s="37" t="s">
        <v>147</v>
      </c>
      <c r="BH2737" s="37" t="s">
        <v>5256</v>
      </c>
      <c r="BI2737" s="37" t="s">
        <v>5256</v>
      </c>
      <c r="BJ2737" s="138" t="e">
        <f>#N/A</f>
        <v>#N/A</v>
      </c>
      <c r="BK2737" s="138" t="e">
        <f>#N/A</f>
        <v>#N/A</v>
      </c>
      <c r="BL2737" s="138" t="e">
        <f>#N/A</f>
        <v>#N/A</v>
      </c>
      <c r="BM2737" s="138" t="e">
        <f>#N/A</f>
        <v>#N/A</v>
      </c>
      <c r="BN2737" s="26"/>
      <c r="BO2737" s="26"/>
      <c r="BP2737" s="26"/>
      <c r="BQ2737" s="38"/>
      <c r="BR2737" s="26"/>
      <c r="BS2737" s="26"/>
      <c r="BT2737" s="26"/>
      <c r="BU2737" s="26"/>
      <c r="BV2737" s="39"/>
    </row>
    <row r="2738" spans="1:74" ht="15" hidden="1" customHeight="1" thickBot="1">
      <c r="A2738" s="26">
        <v>2020</v>
      </c>
      <c r="B2738" s="67">
        <v>2734</v>
      </c>
      <c r="C2738" s="67" t="s">
        <v>129</v>
      </c>
      <c r="D2738" s="67" t="s">
        <v>4642</v>
      </c>
      <c r="E2738" s="67" t="s">
        <v>4643</v>
      </c>
      <c r="F2738" s="27">
        <v>44082</v>
      </c>
      <c r="G2738" s="67" t="s">
        <v>5283</v>
      </c>
      <c r="H2738" s="67" t="s">
        <v>4645</v>
      </c>
      <c r="I2738" s="67" t="s">
        <v>4645</v>
      </c>
      <c r="J2738" s="69" t="s">
        <v>4646</v>
      </c>
      <c r="K2738" s="67" t="s">
        <v>135</v>
      </c>
      <c r="L2738" s="67" t="s">
        <v>4647</v>
      </c>
      <c r="M2738" s="26" t="s">
        <v>137</v>
      </c>
      <c r="N2738" s="26" t="s">
        <v>138</v>
      </c>
      <c r="O2738" s="26" t="s">
        <v>138</v>
      </c>
      <c r="Q2738" s="30">
        <v>84</v>
      </c>
      <c r="R2738" s="30">
        <v>9830</v>
      </c>
      <c r="S2738" s="31" t="e">
        <f>#N/A</f>
        <v>#N/A</v>
      </c>
      <c r="T2738" s="30">
        <v>2236</v>
      </c>
      <c r="AB2738" s="33" t="e">
        <f>#N/A</f>
        <v>#N/A</v>
      </c>
      <c r="AC2738" s="30">
        <v>1400</v>
      </c>
      <c r="AD2738" s="30" t="e">
        <f>#N/A</f>
        <v>#N/A</v>
      </c>
      <c r="AE2738" s="34">
        <v>0.82</v>
      </c>
      <c r="AG2738" s="30" t="e">
        <f>#N/A</f>
        <v>#N/A</v>
      </c>
      <c r="AH2738" s="30" t="e">
        <f>#N/A</f>
        <v>#N/A</v>
      </c>
      <c r="AI2738" s="30">
        <v>13582.800000000001</v>
      </c>
      <c r="AJ2738" s="30">
        <v>12936</v>
      </c>
      <c r="AK2738" s="26" t="s">
        <v>139</v>
      </c>
      <c r="AL2738" s="26">
        <v>35</v>
      </c>
      <c r="AM2738" s="26" t="s">
        <v>5123</v>
      </c>
      <c r="AU2738" s="26" t="s">
        <v>5116</v>
      </c>
      <c r="AV2738" s="26" t="s">
        <v>4981</v>
      </c>
      <c r="AW2738" s="26" t="s">
        <v>5117</v>
      </c>
      <c r="BB2738" s="26" t="s">
        <v>4652</v>
      </c>
      <c r="BD2738" s="37">
        <v>44161</v>
      </c>
      <c r="BE2738" s="30">
        <v>36322</v>
      </c>
      <c r="BF2738" s="30">
        <v>51574</v>
      </c>
      <c r="BG2738" s="37" t="s">
        <v>147</v>
      </c>
      <c r="BH2738" s="37" t="s">
        <v>5256</v>
      </c>
      <c r="BI2738" s="37" t="s">
        <v>5256</v>
      </c>
      <c r="BJ2738" s="138" t="e">
        <f>#N/A</f>
        <v>#N/A</v>
      </c>
      <c r="BK2738" s="138" t="e">
        <f>#N/A</f>
        <v>#N/A</v>
      </c>
      <c r="BL2738" s="138" t="e">
        <f>#N/A</f>
        <v>#N/A</v>
      </c>
      <c r="BM2738" s="138" t="e">
        <f>#N/A</f>
        <v>#N/A</v>
      </c>
      <c r="BN2738" s="26"/>
      <c r="BO2738" s="26"/>
      <c r="BP2738" s="26"/>
      <c r="BQ2738" s="38"/>
      <c r="BR2738" s="26"/>
      <c r="BS2738" s="26"/>
      <c r="BT2738" s="26"/>
      <c r="BU2738" s="26"/>
      <c r="BV2738" s="39"/>
    </row>
    <row r="2739" spans="1:74" ht="15" hidden="1" customHeight="1" thickBot="1">
      <c r="A2739" s="26">
        <v>2020</v>
      </c>
      <c r="B2739" s="67">
        <v>2735</v>
      </c>
      <c r="C2739" s="26" t="s">
        <v>129</v>
      </c>
      <c r="D2739" s="26" t="s">
        <v>4642</v>
      </c>
      <c r="E2739" s="26" t="s">
        <v>4643</v>
      </c>
      <c r="F2739" s="27">
        <v>44082</v>
      </c>
      <c r="G2739" s="67" t="s">
        <v>5284</v>
      </c>
      <c r="H2739" s="26" t="s">
        <v>4645</v>
      </c>
      <c r="I2739" s="26" t="s">
        <v>4645</v>
      </c>
      <c r="J2739" s="69" t="s">
        <v>4646</v>
      </c>
      <c r="K2739" s="26" t="s">
        <v>135</v>
      </c>
      <c r="L2739" s="26" t="s">
        <v>4647</v>
      </c>
      <c r="M2739" s="26" t="s">
        <v>137</v>
      </c>
      <c r="N2739" s="26" t="s">
        <v>138</v>
      </c>
      <c r="O2739" s="26" t="s">
        <v>138</v>
      </c>
      <c r="Q2739" s="30">
        <v>77</v>
      </c>
      <c r="R2739" s="30">
        <v>6990</v>
      </c>
      <c r="S2739" s="31" t="e">
        <f>#N/A</f>
        <v>#N/A</v>
      </c>
      <c r="T2739" s="30">
        <v>1585</v>
      </c>
      <c r="AB2739" s="33" t="e">
        <f>#N/A</f>
        <v>#N/A</v>
      </c>
      <c r="AC2739" s="30">
        <v>1400</v>
      </c>
      <c r="AD2739" s="30" t="e">
        <f>#N/A</f>
        <v>#N/A</v>
      </c>
      <c r="AE2739" s="34">
        <v>0.81870967741935485</v>
      </c>
      <c r="AG2739" s="30" t="e">
        <f>#N/A</f>
        <v>#N/A</v>
      </c>
      <c r="AH2739" s="30" t="e">
        <f>#N/A</f>
        <v>#N/A</v>
      </c>
      <c r="AI2739" s="30">
        <v>9972.9</v>
      </c>
      <c r="AJ2739" s="30">
        <v>9498</v>
      </c>
      <c r="AK2739" s="26" t="s">
        <v>139</v>
      </c>
      <c r="AL2739" s="26">
        <v>35</v>
      </c>
      <c r="AM2739" s="26" t="s">
        <v>5123</v>
      </c>
      <c r="AU2739" s="26" t="s">
        <v>5116</v>
      </c>
      <c r="AV2739" s="26" t="s">
        <v>4981</v>
      </c>
      <c r="AW2739" s="26" t="s">
        <v>5117</v>
      </c>
      <c r="BB2739" s="26" t="s">
        <v>4652</v>
      </c>
      <c r="BD2739" s="37">
        <v>44161</v>
      </c>
      <c r="BE2739" s="30">
        <v>36322</v>
      </c>
      <c r="BF2739" s="30">
        <v>51574</v>
      </c>
      <c r="BG2739" s="37" t="s">
        <v>147</v>
      </c>
      <c r="BH2739" s="37" t="s">
        <v>5256</v>
      </c>
      <c r="BI2739" s="37" t="s">
        <v>5256</v>
      </c>
      <c r="BJ2739" s="138" t="e">
        <f>#N/A</f>
        <v>#N/A</v>
      </c>
      <c r="BK2739" s="138" t="e">
        <f>#N/A</f>
        <v>#N/A</v>
      </c>
      <c r="BL2739" s="138" t="e">
        <f>#N/A</f>
        <v>#N/A</v>
      </c>
      <c r="BM2739" s="138" t="e">
        <f>#N/A</f>
        <v>#N/A</v>
      </c>
      <c r="BN2739" s="26"/>
      <c r="BO2739" s="26"/>
      <c r="BP2739" s="26"/>
      <c r="BQ2739" s="38"/>
      <c r="BR2739" s="26"/>
      <c r="BS2739" s="26"/>
      <c r="BT2739" s="26"/>
      <c r="BU2739" s="26"/>
      <c r="BV2739" s="39"/>
    </row>
    <row r="2740" spans="1:74" ht="15" hidden="1" customHeight="1" thickBot="1">
      <c r="A2740" s="26">
        <v>2020</v>
      </c>
      <c r="B2740" s="67">
        <v>2736</v>
      </c>
      <c r="C2740" s="67" t="s">
        <v>129</v>
      </c>
      <c r="D2740" s="67" t="s">
        <v>4642</v>
      </c>
      <c r="E2740" s="67" t="s">
        <v>4643</v>
      </c>
      <c r="F2740" s="27">
        <v>44082</v>
      </c>
      <c r="G2740" s="67" t="s">
        <v>5285</v>
      </c>
      <c r="H2740" s="67" t="s">
        <v>4645</v>
      </c>
      <c r="I2740" s="67" t="s">
        <v>4645</v>
      </c>
      <c r="J2740" s="69" t="s">
        <v>4646</v>
      </c>
      <c r="K2740" s="67" t="s">
        <v>135</v>
      </c>
      <c r="L2740" s="67" t="s">
        <v>4647</v>
      </c>
      <c r="M2740" s="26" t="s">
        <v>137</v>
      </c>
      <c r="N2740" s="26" t="s">
        <v>138</v>
      </c>
      <c r="O2740" s="26" t="s">
        <v>138</v>
      </c>
      <c r="Q2740" s="30">
        <v>76</v>
      </c>
      <c r="R2740" s="30">
        <v>7160</v>
      </c>
      <c r="S2740" s="31" t="e">
        <f>#N/A</f>
        <v>#N/A</v>
      </c>
      <c r="T2740" s="30">
        <v>1815</v>
      </c>
      <c r="AB2740" s="33" t="e">
        <f>#N/A</f>
        <v>#N/A</v>
      </c>
      <c r="AC2740" s="30">
        <v>1400</v>
      </c>
      <c r="AD2740" s="30" t="e">
        <f>#N/A</f>
        <v>#N/A</v>
      </c>
      <c r="AE2740" s="34">
        <v>0.79</v>
      </c>
      <c r="AG2740" s="30" t="e">
        <f>#N/A</f>
        <v>#N/A</v>
      </c>
      <c r="AH2740" s="30" t="e">
        <f>#N/A</f>
        <v>#N/A</v>
      </c>
      <c r="AI2740" s="30">
        <v>9893.1</v>
      </c>
      <c r="AJ2740" s="30">
        <v>9422</v>
      </c>
      <c r="AK2740" s="26" t="s">
        <v>139</v>
      </c>
      <c r="AL2740" s="26">
        <v>35</v>
      </c>
      <c r="AM2740" s="26" t="s">
        <v>5123</v>
      </c>
      <c r="AU2740" s="26" t="s">
        <v>5116</v>
      </c>
      <c r="AV2740" s="26" t="s">
        <v>4981</v>
      </c>
      <c r="AW2740" s="26" t="s">
        <v>5117</v>
      </c>
      <c r="BB2740" s="26" t="s">
        <v>4652</v>
      </c>
      <c r="BD2740" s="37">
        <v>44161</v>
      </c>
      <c r="BE2740" s="30">
        <v>36322</v>
      </c>
      <c r="BF2740" s="30">
        <v>51574</v>
      </c>
      <c r="BG2740" s="37" t="s">
        <v>147</v>
      </c>
      <c r="BH2740" s="37" t="s">
        <v>5256</v>
      </c>
      <c r="BI2740" s="37" t="s">
        <v>5256</v>
      </c>
      <c r="BJ2740" s="138" t="e">
        <f>#N/A</f>
        <v>#N/A</v>
      </c>
      <c r="BK2740" s="138" t="e">
        <f>#N/A</f>
        <v>#N/A</v>
      </c>
      <c r="BL2740" s="138" t="e">
        <f>#N/A</f>
        <v>#N/A</v>
      </c>
      <c r="BM2740" s="138" t="e">
        <f>#N/A</f>
        <v>#N/A</v>
      </c>
      <c r="BN2740" s="26"/>
      <c r="BO2740" s="26"/>
      <c r="BP2740" s="26"/>
      <c r="BQ2740" s="38"/>
      <c r="BR2740" s="26"/>
      <c r="BS2740" s="26"/>
      <c r="BT2740" s="26"/>
      <c r="BU2740" s="26"/>
      <c r="BV2740" s="39"/>
    </row>
    <row r="2741" spans="1:74" ht="15" hidden="1" customHeight="1" thickBot="1">
      <c r="A2741" s="26">
        <v>2020</v>
      </c>
      <c r="B2741" s="67">
        <v>2737</v>
      </c>
      <c r="C2741" s="26" t="s">
        <v>129</v>
      </c>
      <c r="D2741" s="26" t="s">
        <v>4642</v>
      </c>
      <c r="E2741" s="26" t="s">
        <v>4643</v>
      </c>
      <c r="F2741" s="27">
        <v>44082</v>
      </c>
      <c r="G2741" s="67" t="s">
        <v>5286</v>
      </c>
      <c r="H2741" s="26" t="s">
        <v>4645</v>
      </c>
      <c r="I2741" s="26" t="s">
        <v>4645</v>
      </c>
      <c r="J2741" s="69" t="s">
        <v>4646</v>
      </c>
      <c r="K2741" s="26" t="s">
        <v>135</v>
      </c>
      <c r="L2741" s="26" t="s">
        <v>4647</v>
      </c>
      <c r="M2741" s="26" t="s">
        <v>137</v>
      </c>
      <c r="N2741" s="26" t="s">
        <v>138</v>
      </c>
      <c r="O2741" s="26" t="s">
        <v>138</v>
      </c>
      <c r="Q2741" s="30">
        <v>76</v>
      </c>
      <c r="R2741" s="30">
        <v>6310</v>
      </c>
      <c r="S2741" s="31" t="e">
        <f>#N/A</f>
        <v>#N/A</v>
      </c>
      <c r="T2741" s="30">
        <v>1136</v>
      </c>
      <c r="AB2741" s="33" t="e">
        <f>#N/A</f>
        <v>#N/A</v>
      </c>
      <c r="AC2741" s="30">
        <v>1400</v>
      </c>
      <c r="AD2741" s="30" t="e">
        <f>#N/A</f>
        <v>#N/A</v>
      </c>
      <c r="AE2741" s="34">
        <v>0.78645161290322574</v>
      </c>
      <c r="AG2741" s="30" t="e">
        <f>#N/A</f>
        <v>#N/A</v>
      </c>
      <c r="AH2741" s="30" t="e">
        <f>#N/A</f>
        <v>#N/A</v>
      </c>
      <c r="AI2741" s="30">
        <v>8718.15</v>
      </c>
      <c r="AJ2741" s="30">
        <v>8303</v>
      </c>
      <c r="AK2741" s="26" t="s">
        <v>139</v>
      </c>
      <c r="AL2741" s="26">
        <v>35</v>
      </c>
      <c r="AM2741" s="26" t="s">
        <v>5123</v>
      </c>
      <c r="AU2741" s="26" t="s">
        <v>5116</v>
      </c>
      <c r="AV2741" s="26" t="s">
        <v>4981</v>
      </c>
      <c r="AW2741" s="26" t="s">
        <v>5117</v>
      </c>
      <c r="BB2741" s="26" t="s">
        <v>4652</v>
      </c>
      <c r="BD2741" s="37">
        <v>44161</v>
      </c>
      <c r="BE2741" s="30">
        <v>36322</v>
      </c>
      <c r="BF2741" s="30">
        <v>51574</v>
      </c>
      <c r="BG2741" s="37" t="s">
        <v>147</v>
      </c>
      <c r="BH2741" s="37" t="s">
        <v>5256</v>
      </c>
      <c r="BI2741" s="37" t="s">
        <v>5256</v>
      </c>
      <c r="BJ2741" s="138" t="e">
        <f>#N/A</f>
        <v>#N/A</v>
      </c>
      <c r="BK2741" s="138" t="e">
        <f>#N/A</f>
        <v>#N/A</v>
      </c>
      <c r="BL2741" s="138" t="e">
        <f>#N/A</f>
        <v>#N/A</v>
      </c>
      <c r="BM2741" s="138" t="e">
        <f>#N/A</f>
        <v>#N/A</v>
      </c>
      <c r="BN2741" s="26"/>
      <c r="BO2741" s="26"/>
      <c r="BP2741" s="26"/>
      <c r="BQ2741" s="38"/>
      <c r="BR2741" s="26"/>
      <c r="BS2741" s="26"/>
      <c r="BT2741" s="26"/>
      <c r="BU2741" s="26"/>
      <c r="BV2741" s="39"/>
    </row>
    <row r="2742" spans="1:74" ht="15" hidden="1" customHeight="1" thickBot="1">
      <c r="A2742" s="26">
        <v>2020</v>
      </c>
      <c r="B2742" s="67">
        <v>2738</v>
      </c>
      <c r="C2742" s="67" t="s">
        <v>129</v>
      </c>
      <c r="D2742" s="67" t="s">
        <v>4642</v>
      </c>
      <c r="E2742" s="67" t="s">
        <v>4643</v>
      </c>
      <c r="F2742" s="27">
        <v>44082</v>
      </c>
      <c r="G2742" s="67" t="s">
        <v>5287</v>
      </c>
      <c r="H2742" s="67" t="s">
        <v>4645</v>
      </c>
      <c r="I2742" s="67" t="s">
        <v>4645</v>
      </c>
      <c r="J2742" s="69" t="s">
        <v>4646</v>
      </c>
      <c r="K2742" s="67" t="s">
        <v>135</v>
      </c>
      <c r="L2742" s="67" t="s">
        <v>4647</v>
      </c>
      <c r="M2742" s="26" t="s">
        <v>137</v>
      </c>
      <c r="N2742" s="26" t="s">
        <v>138</v>
      </c>
      <c r="O2742" s="26" t="s">
        <v>138</v>
      </c>
      <c r="Q2742" s="30">
        <v>78</v>
      </c>
      <c r="R2742" s="30">
        <v>6640</v>
      </c>
      <c r="S2742" s="31" t="e">
        <f>#N/A</f>
        <v>#N/A</v>
      </c>
      <c r="T2742" s="30">
        <v>1442</v>
      </c>
      <c r="AB2742" s="33" t="e">
        <f>#N/A</f>
        <v>#N/A</v>
      </c>
      <c r="AC2742" s="30">
        <v>1400</v>
      </c>
      <c r="AD2742" s="30" t="e">
        <f>#N/A</f>
        <v>#N/A</v>
      </c>
      <c r="AE2742" s="34">
        <v>0.8</v>
      </c>
      <c r="AG2742" s="30" t="e">
        <f>#N/A</f>
        <v>#N/A</v>
      </c>
      <c r="AH2742" s="30" t="e">
        <f>#N/A</f>
        <v>#N/A</v>
      </c>
      <c r="AI2742" s="30">
        <v>9174.9</v>
      </c>
      <c r="AJ2742" s="30">
        <v>8738</v>
      </c>
      <c r="AK2742" s="26" t="s">
        <v>139</v>
      </c>
      <c r="AL2742" s="26">
        <v>35</v>
      </c>
      <c r="AM2742" s="26" t="s">
        <v>5123</v>
      </c>
      <c r="AU2742" s="26" t="s">
        <v>5116</v>
      </c>
      <c r="AV2742" s="26" t="s">
        <v>4981</v>
      </c>
      <c r="AW2742" s="26" t="s">
        <v>5117</v>
      </c>
      <c r="BB2742" s="26" t="s">
        <v>4652</v>
      </c>
      <c r="BD2742" s="37">
        <v>44161</v>
      </c>
      <c r="BE2742" s="30">
        <v>36322</v>
      </c>
      <c r="BF2742" s="30">
        <v>51574</v>
      </c>
      <c r="BG2742" s="37" t="s">
        <v>147</v>
      </c>
      <c r="BH2742" s="37" t="s">
        <v>5256</v>
      </c>
      <c r="BI2742" s="37" t="s">
        <v>5256</v>
      </c>
      <c r="BJ2742" s="138" t="e">
        <f>#N/A</f>
        <v>#N/A</v>
      </c>
      <c r="BK2742" s="138" t="e">
        <f>#N/A</f>
        <v>#N/A</v>
      </c>
      <c r="BL2742" s="138" t="e">
        <f>#N/A</f>
        <v>#N/A</v>
      </c>
      <c r="BM2742" s="138" t="e">
        <f>#N/A</f>
        <v>#N/A</v>
      </c>
      <c r="BN2742" s="26"/>
      <c r="BO2742" s="26"/>
      <c r="BP2742" s="26"/>
      <c r="BQ2742" s="38"/>
      <c r="BR2742" s="26"/>
      <c r="BS2742" s="26"/>
      <c r="BT2742" s="26"/>
      <c r="BU2742" s="26"/>
      <c r="BV2742" s="39"/>
    </row>
    <row r="2743" spans="1:74" ht="15" hidden="1" customHeight="1" thickBot="1">
      <c r="A2743" s="26">
        <v>2020</v>
      </c>
      <c r="B2743" s="67">
        <v>2739</v>
      </c>
      <c r="C2743" s="26" t="s">
        <v>129</v>
      </c>
      <c r="D2743" s="26" t="s">
        <v>4642</v>
      </c>
      <c r="E2743" s="26" t="s">
        <v>4643</v>
      </c>
      <c r="F2743" s="27">
        <v>44082</v>
      </c>
      <c r="G2743" s="67" t="s">
        <v>5288</v>
      </c>
      <c r="H2743" s="26" t="s">
        <v>4645</v>
      </c>
      <c r="I2743" s="26" t="s">
        <v>4645</v>
      </c>
      <c r="J2743" s="69" t="s">
        <v>4646</v>
      </c>
      <c r="K2743" s="26" t="s">
        <v>135</v>
      </c>
      <c r="L2743" s="26" t="s">
        <v>4647</v>
      </c>
      <c r="M2743" s="26" t="s">
        <v>137</v>
      </c>
      <c r="N2743" s="26" t="s">
        <v>138</v>
      </c>
      <c r="O2743" s="26" t="s">
        <v>138</v>
      </c>
      <c r="Q2743" s="30">
        <v>80</v>
      </c>
      <c r="R2743" s="30">
        <v>8390</v>
      </c>
      <c r="S2743" s="31" t="e">
        <f>#N/A</f>
        <v>#N/A</v>
      </c>
      <c r="T2743" s="30">
        <v>1577</v>
      </c>
      <c r="AB2743" s="33" t="e">
        <f>#N/A</f>
        <v>#N/A</v>
      </c>
      <c r="AC2743" s="30">
        <v>1400</v>
      </c>
      <c r="AD2743" s="30" t="e">
        <f>#N/A</f>
        <v>#N/A</v>
      </c>
      <c r="AE2743" s="34">
        <v>0.79818181818181821</v>
      </c>
      <c r="AG2743" s="30" t="e">
        <f>#N/A</f>
        <v>#N/A</v>
      </c>
      <c r="AH2743" s="30" t="e">
        <f>#N/A</f>
        <v>#N/A</v>
      </c>
      <c r="AI2743" s="30">
        <v>11593.050000000001</v>
      </c>
      <c r="AJ2743" s="30">
        <v>11041</v>
      </c>
      <c r="AK2743" s="26" t="s">
        <v>139</v>
      </c>
      <c r="AL2743" s="26">
        <v>35</v>
      </c>
      <c r="AM2743" s="26" t="s">
        <v>5123</v>
      </c>
      <c r="AU2743" s="26" t="s">
        <v>5116</v>
      </c>
      <c r="AV2743" s="26" t="s">
        <v>4981</v>
      </c>
      <c r="AW2743" s="26" t="s">
        <v>5117</v>
      </c>
      <c r="BB2743" s="26" t="s">
        <v>4652</v>
      </c>
      <c r="BD2743" s="37">
        <v>44161</v>
      </c>
      <c r="BE2743" s="30">
        <v>36322</v>
      </c>
      <c r="BF2743" s="30">
        <v>51574</v>
      </c>
      <c r="BG2743" s="37" t="s">
        <v>147</v>
      </c>
      <c r="BH2743" s="37" t="s">
        <v>5256</v>
      </c>
      <c r="BI2743" s="37" t="s">
        <v>5256</v>
      </c>
      <c r="BJ2743" s="138" t="e">
        <f>#N/A</f>
        <v>#N/A</v>
      </c>
      <c r="BK2743" s="138" t="e">
        <f>#N/A</f>
        <v>#N/A</v>
      </c>
      <c r="BL2743" s="138" t="e">
        <f>#N/A</f>
        <v>#N/A</v>
      </c>
      <c r="BM2743" s="138" t="e">
        <f>#N/A</f>
        <v>#N/A</v>
      </c>
      <c r="BN2743" s="26"/>
      <c r="BO2743" s="26"/>
      <c r="BP2743" s="26"/>
      <c r="BQ2743" s="38"/>
      <c r="BR2743" s="26"/>
      <c r="BS2743" s="26"/>
      <c r="BT2743" s="26"/>
      <c r="BU2743" s="26"/>
      <c r="BV2743" s="39"/>
    </row>
    <row r="2744" spans="1:74" ht="15" hidden="1" customHeight="1" thickBot="1">
      <c r="A2744" s="26">
        <v>2020</v>
      </c>
      <c r="B2744" s="67">
        <v>2740</v>
      </c>
      <c r="C2744" s="67" t="s">
        <v>129</v>
      </c>
      <c r="D2744" s="67" t="s">
        <v>4642</v>
      </c>
      <c r="E2744" s="67" t="s">
        <v>4643</v>
      </c>
      <c r="F2744" s="27">
        <v>44082</v>
      </c>
      <c r="G2744" s="67" t="s">
        <v>5289</v>
      </c>
      <c r="H2744" s="67" t="s">
        <v>4645</v>
      </c>
      <c r="I2744" s="67" t="s">
        <v>4645</v>
      </c>
      <c r="J2744" s="69" t="s">
        <v>4646</v>
      </c>
      <c r="K2744" s="67" t="s">
        <v>135</v>
      </c>
      <c r="L2744" s="67" t="s">
        <v>4647</v>
      </c>
      <c r="M2744" s="26" t="s">
        <v>137</v>
      </c>
      <c r="N2744" s="26" t="s">
        <v>138</v>
      </c>
      <c r="O2744" s="26" t="s">
        <v>138</v>
      </c>
      <c r="Q2744" s="30">
        <v>77</v>
      </c>
      <c r="R2744" s="30">
        <v>6550</v>
      </c>
      <c r="S2744" s="31" t="e">
        <f>#N/A</f>
        <v>#N/A</v>
      </c>
      <c r="T2744" s="30">
        <v>1560</v>
      </c>
      <c r="AB2744" s="33" t="e">
        <f>#N/A</f>
        <v>#N/A</v>
      </c>
      <c r="AC2744" s="30">
        <v>1400</v>
      </c>
      <c r="AD2744" s="30" t="e">
        <f>#N/A</f>
        <v>#N/A</v>
      </c>
      <c r="AE2744" s="34">
        <v>0.91</v>
      </c>
      <c r="AG2744" s="30" t="e">
        <f>#N/A</f>
        <v>#N/A</v>
      </c>
      <c r="AH2744" s="30" t="e">
        <f>#N/A</f>
        <v>#N/A</v>
      </c>
      <c r="AI2744" s="30">
        <v>9049.9500000000007</v>
      </c>
      <c r="AJ2744" s="30">
        <v>8619</v>
      </c>
      <c r="AK2744" s="26" t="s">
        <v>139</v>
      </c>
      <c r="AL2744" s="26">
        <v>35</v>
      </c>
      <c r="AM2744" s="26" t="s">
        <v>5123</v>
      </c>
      <c r="AU2744" s="26" t="s">
        <v>5116</v>
      </c>
      <c r="AV2744" s="26" t="s">
        <v>4981</v>
      </c>
      <c r="AW2744" s="26" t="s">
        <v>5117</v>
      </c>
      <c r="BB2744" s="26" t="s">
        <v>4652</v>
      </c>
      <c r="BD2744" s="37">
        <v>44161</v>
      </c>
      <c r="BE2744" s="30">
        <v>36322</v>
      </c>
      <c r="BF2744" s="30">
        <v>51574</v>
      </c>
      <c r="BG2744" s="37" t="s">
        <v>147</v>
      </c>
      <c r="BH2744" s="37" t="s">
        <v>5256</v>
      </c>
      <c r="BI2744" s="37" t="s">
        <v>5256</v>
      </c>
      <c r="BJ2744" s="138" t="e">
        <f>#N/A</f>
        <v>#N/A</v>
      </c>
      <c r="BK2744" s="138" t="e">
        <f>#N/A</f>
        <v>#N/A</v>
      </c>
      <c r="BL2744" s="138" t="e">
        <f>#N/A</f>
        <v>#N/A</v>
      </c>
      <c r="BM2744" s="138" t="e">
        <f>#N/A</f>
        <v>#N/A</v>
      </c>
      <c r="BN2744" s="26"/>
      <c r="BO2744" s="26"/>
      <c r="BP2744" s="26"/>
      <c r="BQ2744" s="38"/>
      <c r="BR2744" s="26"/>
      <c r="BS2744" s="26"/>
      <c r="BT2744" s="26"/>
      <c r="BU2744" s="26"/>
      <c r="BV2744" s="39"/>
    </row>
    <row r="2745" spans="1:74" ht="15" hidden="1" customHeight="1" thickBot="1">
      <c r="A2745" s="26">
        <v>2020</v>
      </c>
      <c r="B2745" s="67">
        <v>2741</v>
      </c>
      <c r="C2745" s="26" t="s">
        <v>129</v>
      </c>
      <c r="D2745" s="26" t="s">
        <v>4642</v>
      </c>
      <c r="E2745" s="26" t="s">
        <v>4643</v>
      </c>
      <c r="F2745" s="27">
        <v>44082</v>
      </c>
      <c r="G2745" s="67" t="s">
        <v>5290</v>
      </c>
      <c r="H2745" s="26" t="s">
        <v>4645</v>
      </c>
      <c r="I2745" s="26" t="s">
        <v>4645</v>
      </c>
      <c r="J2745" s="69" t="s">
        <v>4646</v>
      </c>
      <c r="K2745" s="26" t="s">
        <v>135</v>
      </c>
      <c r="L2745" s="26" t="s">
        <v>4647</v>
      </c>
      <c r="M2745" s="26" t="s">
        <v>137</v>
      </c>
      <c r="N2745" s="26" t="s">
        <v>138</v>
      </c>
      <c r="O2745" s="26" t="s">
        <v>138</v>
      </c>
      <c r="Q2745" s="30">
        <v>76</v>
      </c>
      <c r="R2745" s="30">
        <v>5960</v>
      </c>
      <c r="S2745" s="31" t="e">
        <f>#N/A</f>
        <v>#N/A</v>
      </c>
      <c r="T2745" s="30">
        <v>1125</v>
      </c>
      <c r="AB2745" s="33" t="e">
        <f>#N/A</f>
        <v>#N/A</v>
      </c>
      <c r="AC2745" s="30">
        <v>1400</v>
      </c>
      <c r="AD2745" s="30" t="e">
        <f>#N/A</f>
        <v>#N/A</v>
      </c>
      <c r="AE2745" s="34">
        <v>0.90727272727272723</v>
      </c>
      <c r="AG2745" s="30" t="e">
        <f>#N/A</f>
        <v>#N/A</v>
      </c>
      <c r="AH2745" s="30" t="e">
        <f>#N/A</f>
        <v>#N/A</v>
      </c>
      <c r="AI2745" s="30">
        <v>8235.15</v>
      </c>
      <c r="AJ2745" s="30">
        <v>7843</v>
      </c>
      <c r="AK2745" s="26" t="s">
        <v>139</v>
      </c>
      <c r="AL2745" s="26">
        <v>35</v>
      </c>
      <c r="AM2745" s="26" t="s">
        <v>5123</v>
      </c>
      <c r="AU2745" s="26" t="s">
        <v>5116</v>
      </c>
      <c r="AV2745" s="26" t="s">
        <v>4981</v>
      </c>
      <c r="AW2745" s="26" t="s">
        <v>5117</v>
      </c>
      <c r="BB2745" s="26" t="s">
        <v>4652</v>
      </c>
      <c r="BD2745" s="37">
        <v>44161</v>
      </c>
      <c r="BE2745" s="30">
        <v>36322</v>
      </c>
      <c r="BF2745" s="30">
        <v>51574</v>
      </c>
      <c r="BG2745" s="37" t="s">
        <v>147</v>
      </c>
      <c r="BH2745" s="37" t="s">
        <v>5256</v>
      </c>
      <c r="BI2745" s="37" t="s">
        <v>5256</v>
      </c>
      <c r="BJ2745" s="138" t="e">
        <f>#N/A</f>
        <v>#N/A</v>
      </c>
      <c r="BK2745" s="138" t="e">
        <f>#N/A</f>
        <v>#N/A</v>
      </c>
      <c r="BL2745" s="138" t="e">
        <f>#N/A</f>
        <v>#N/A</v>
      </c>
      <c r="BM2745" s="138" t="e">
        <f>#N/A</f>
        <v>#N/A</v>
      </c>
      <c r="BN2745" s="26"/>
      <c r="BO2745" s="26"/>
      <c r="BP2745" s="26"/>
      <c r="BQ2745" s="38"/>
      <c r="BR2745" s="26"/>
      <c r="BS2745" s="26"/>
      <c r="BT2745" s="26"/>
      <c r="BU2745" s="26"/>
      <c r="BV2745" s="39"/>
    </row>
    <row r="2746" spans="1:74" ht="15" hidden="1" customHeight="1" thickBot="1">
      <c r="A2746" s="26">
        <v>2020</v>
      </c>
      <c r="B2746" s="67">
        <v>2742</v>
      </c>
      <c r="C2746" s="67" t="s">
        <v>129</v>
      </c>
      <c r="D2746" s="67" t="s">
        <v>4642</v>
      </c>
      <c r="E2746" s="67" t="s">
        <v>4643</v>
      </c>
      <c r="F2746" s="27">
        <v>44082</v>
      </c>
      <c r="G2746" s="67" t="s">
        <v>5291</v>
      </c>
      <c r="H2746" s="67" t="s">
        <v>4645</v>
      </c>
      <c r="I2746" s="67" t="s">
        <v>4645</v>
      </c>
      <c r="J2746" s="69" t="s">
        <v>4646</v>
      </c>
      <c r="K2746" s="67" t="s">
        <v>135</v>
      </c>
      <c r="L2746" s="67" t="s">
        <v>4647</v>
      </c>
      <c r="M2746" s="26" t="s">
        <v>137</v>
      </c>
      <c r="N2746" s="26" t="s">
        <v>138</v>
      </c>
      <c r="O2746" s="26" t="s">
        <v>138</v>
      </c>
      <c r="Q2746" s="30">
        <v>81</v>
      </c>
      <c r="R2746" s="30">
        <v>7790</v>
      </c>
      <c r="S2746" s="31" t="e">
        <f>#N/A</f>
        <v>#N/A</v>
      </c>
      <c r="T2746" s="30">
        <v>1383</v>
      </c>
      <c r="AB2746" s="33" t="e">
        <f>#N/A</f>
        <v>#N/A</v>
      </c>
      <c r="AC2746" s="30">
        <v>1400</v>
      </c>
      <c r="AD2746" s="30" t="e">
        <f>#N/A</f>
        <v>#N/A</v>
      </c>
      <c r="AE2746" s="34">
        <v>0.84</v>
      </c>
      <c r="AG2746" s="30" t="e">
        <f>#N/A</f>
        <v>#N/A</v>
      </c>
      <c r="AH2746" s="30" t="e">
        <f>#N/A</f>
        <v>#N/A</v>
      </c>
      <c r="AI2746" s="30">
        <v>10763.550000000001</v>
      </c>
      <c r="AJ2746" s="30">
        <v>10251</v>
      </c>
      <c r="AK2746" s="26" t="s">
        <v>139</v>
      </c>
      <c r="AL2746" s="26">
        <v>35</v>
      </c>
      <c r="AM2746" s="26" t="s">
        <v>5123</v>
      </c>
      <c r="AU2746" s="26" t="s">
        <v>5116</v>
      </c>
      <c r="AV2746" s="26" t="s">
        <v>4981</v>
      </c>
      <c r="AW2746" s="26" t="s">
        <v>5117</v>
      </c>
      <c r="BB2746" s="26" t="s">
        <v>4652</v>
      </c>
      <c r="BD2746" s="37">
        <v>44161</v>
      </c>
      <c r="BE2746" s="30">
        <v>36322</v>
      </c>
      <c r="BF2746" s="30">
        <v>51574</v>
      </c>
      <c r="BG2746" s="37" t="s">
        <v>147</v>
      </c>
      <c r="BH2746" s="37" t="s">
        <v>5256</v>
      </c>
      <c r="BI2746" s="37" t="s">
        <v>5256</v>
      </c>
      <c r="BJ2746" s="138" t="e">
        <f>#N/A</f>
        <v>#N/A</v>
      </c>
      <c r="BK2746" s="138" t="e">
        <f>#N/A</f>
        <v>#N/A</v>
      </c>
      <c r="BL2746" s="138" t="e">
        <f>#N/A</f>
        <v>#N/A</v>
      </c>
      <c r="BM2746" s="138" t="e">
        <f>#N/A</f>
        <v>#N/A</v>
      </c>
      <c r="BN2746" s="26"/>
      <c r="BO2746" s="26"/>
      <c r="BP2746" s="26"/>
      <c r="BQ2746" s="38"/>
      <c r="BR2746" s="26"/>
      <c r="BS2746" s="26"/>
      <c r="BT2746" s="26"/>
      <c r="BU2746" s="26"/>
      <c r="BV2746" s="39"/>
    </row>
    <row r="2747" spans="1:74" ht="15" hidden="1" customHeight="1" thickBot="1">
      <c r="A2747" s="26">
        <v>2020</v>
      </c>
      <c r="B2747" s="67">
        <v>2743</v>
      </c>
      <c r="C2747" s="26" t="s">
        <v>129</v>
      </c>
      <c r="D2747" s="26" t="s">
        <v>4642</v>
      </c>
      <c r="E2747" s="26" t="s">
        <v>4643</v>
      </c>
      <c r="F2747" s="27">
        <v>44082</v>
      </c>
      <c r="G2747" s="67" t="s">
        <v>5292</v>
      </c>
      <c r="H2747" s="26" t="s">
        <v>4645</v>
      </c>
      <c r="I2747" s="26" t="s">
        <v>4645</v>
      </c>
      <c r="J2747" s="69" t="s">
        <v>4646</v>
      </c>
      <c r="K2747" s="26" t="s">
        <v>135</v>
      </c>
      <c r="L2747" s="26" t="s">
        <v>4647</v>
      </c>
      <c r="M2747" s="26" t="s">
        <v>137</v>
      </c>
      <c r="N2747" s="26" t="s">
        <v>138</v>
      </c>
      <c r="O2747" s="26" t="s">
        <v>138</v>
      </c>
      <c r="Q2747" s="30">
        <v>78</v>
      </c>
      <c r="R2747" s="30">
        <v>7130</v>
      </c>
      <c r="S2747" s="31" t="e">
        <f>#N/A</f>
        <v>#N/A</v>
      </c>
      <c r="T2747" s="30">
        <v>1528</v>
      </c>
      <c r="AB2747" s="33" t="e">
        <f>#N/A</f>
        <v>#N/A</v>
      </c>
      <c r="AC2747" s="30">
        <v>1400</v>
      </c>
      <c r="AD2747" s="30" t="e">
        <f>#N/A</f>
        <v>#N/A</v>
      </c>
      <c r="AE2747" s="34">
        <v>0.84440677966101696</v>
      </c>
      <c r="AG2747" s="30" t="e">
        <f>#N/A</f>
        <v>#N/A</v>
      </c>
      <c r="AH2747" s="30" t="e">
        <f>#N/A</f>
        <v>#N/A</v>
      </c>
      <c r="AI2747" s="30">
        <v>9852.15</v>
      </c>
      <c r="AJ2747" s="30">
        <v>9383</v>
      </c>
      <c r="AK2747" s="26" t="s">
        <v>139</v>
      </c>
      <c r="AL2747" s="26">
        <v>35</v>
      </c>
      <c r="AM2747" s="26" t="s">
        <v>5123</v>
      </c>
      <c r="AU2747" s="26" t="s">
        <v>5116</v>
      </c>
      <c r="AV2747" s="26" t="s">
        <v>4981</v>
      </c>
      <c r="AW2747" s="26" t="s">
        <v>5117</v>
      </c>
      <c r="BB2747" s="26" t="s">
        <v>4652</v>
      </c>
      <c r="BD2747" s="37">
        <v>44161</v>
      </c>
      <c r="BE2747" s="30">
        <v>36322</v>
      </c>
      <c r="BF2747" s="30">
        <v>51574</v>
      </c>
      <c r="BG2747" s="37" t="s">
        <v>147</v>
      </c>
      <c r="BH2747" s="37" t="s">
        <v>5256</v>
      </c>
      <c r="BI2747" s="37" t="s">
        <v>5256</v>
      </c>
      <c r="BJ2747" s="138" t="e">
        <f>#N/A</f>
        <v>#N/A</v>
      </c>
      <c r="BK2747" s="138" t="e">
        <f>#N/A</f>
        <v>#N/A</v>
      </c>
      <c r="BL2747" s="138" t="e">
        <f>#N/A</f>
        <v>#N/A</v>
      </c>
      <c r="BM2747" s="138" t="e">
        <f>#N/A</f>
        <v>#N/A</v>
      </c>
      <c r="BN2747" s="26"/>
      <c r="BO2747" s="26"/>
      <c r="BP2747" s="26"/>
      <c r="BQ2747" s="38"/>
      <c r="BR2747" s="26"/>
      <c r="BS2747" s="26"/>
      <c r="BT2747" s="26"/>
      <c r="BU2747" s="26"/>
      <c r="BV2747" s="39"/>
    </row>
    <row r="2748" spans="1:74" ht="15" hidden="1" customHeight="1" thickBot="1">
      <c r="A2748" s="26">
        <v>2020</v>
      </c>
      <c r="B2748" s="67">
        <v>2744</v>
      </c>
      <c r="C2748" s="67" t="s">
        <v>129</v>
      </c>
      <c r="D2748" s="67" t="s">
        <v>4642</v>
      </c>
      <c r="E2748" s="67" t="s">
        <v>4643</v>
      </c>
      <c r="F2748" s="27">
        <v>44082</v>
      </c>
      <c r="G2748" s="67" t="s">
        <v>5293</v>
      </c>
      <c r="H2748" s="67" t="s">
        <v>4645</v>
      </c>
      <c r="I2748" s="67" t="s">
        <v>4645</v>
      </c>
      <c r="J2748" s="69" t="s">
        <v>4646</v>
      </c>
      <c r="K2748" s="67" t="s">
        <v>135</v>
      </c>
      <c r="L2748" s="67" t="s">
        <v>4647</v>
      </c>
      <c r="M2748" s="26" t="s">
        <v>137</v>
      </c>
      <c r="N2748" s="26" t="s">
        <v>138</v>
      </c>
      <c r="O2748" s="26" t="s">
        <v>138</v>
      </c>
      <c r="Q2748" s="30">
        <v>77</v>
      </c>
      <c r="R2748" s="30">
        <v>6980</v>
      </c>
      <c r="S2748" s="31" t="e">
        <f>#N/A</f>
        <v>#N/A</v>
      </c>
      <c r="T2748" s="30">
        <v>1113</v>
      </c>
      <c r="AB2748" s="33" t="e">
        <f>#N/A</f>
        <v>#N/A</v>
      </c>
      <c r="AC2748" s="30">
        <v>1400</v>
      </c>
      <c r="AD2748" s="30" t="e">
        <f>#N/A</f>
        <v>#N/A</v>
      </c>
      <c r="AE2748" s="34">
        <v>0.82</v>
      </c>
      <c r="AG2748" s="30" t="e">
        <f>#N/A</f>
        <v>#N/A</v>
      </c>
      <c r="AH2748" s="30" t="e">
        <f>#N/A</f>
        <v>#N/A</v>
      </c>
      <c r="AI2748" s="30">
        <v>9644.25</v>
      </c>
      <c r="AJ2748" s="30">
        <v>9185</v>
      </c>
      <c r="AK2748" s="26" t="s">
        <v>139</v>
      </c>
      <c r="AL2748" s="26">
        <v>35</v>
      </c>
      <c r="AM2748" s="26" t="s">
        <v>5123</v>
      </c>
      <c r="AU2748" s="26" t="s">
        <v>5116</v>
      </c>
      <c r="AV2748" s="26" t="s">
        <v>4981</v>
      </c>
      <c r="AW2748" s="26" t="s">
        <v>5117</v>
      </c>
      <c r="BB2748" s="26" t="s">
        <v>4652</v>
      </c>
      <c r="BD2748" s="37">
        <v>44161</v>
      </c>
      <c r="BE2748" s="30">
        <v>36322</v>
      </c>
      <c r="BF2748" s="30">
        <v>51574</v>
      </c>
      <c r="BG2748" s="37" t="s">
        <v>147</v>
      </c>
      <c r="BH2748" s="37" t="s">
        <v>5256</v>
      </c>
      <c r="BI2748" s="37" t="s">
        <v>5256</v>
      </c>
      <c r="BJ2748" s="138" t="e">
        <f>#N/A</f>
        <v>#N/A</v>
      </c>
      <c r="BK2748" s="138" t="e">
        <f>#N/A</f>
        <v>#N/A</v>
      </c>
      <c r="BL2748" s="138" t="e">
        <f>#N/A</f>
        <v>#N/A</v>
      </c>
      <c r="BM2748" s="138" t="e">
        <f>#N/A</f>
        <v>#N/A</v>
      </c>
      <c r="BN2748" s="26"/>
      <c r="BO2748" s="26"/>
      <c r="BP2748" s="26"/>
      <c r="BQ2748" s="38"/>
      <c r="BR2748" s="26"/>
      <c r="BS2748" s="26"/>
      <c r="BT2748" s="26"/>
      <c r="BU2748" s="26"/>
      <c r="BV2748" s="39"/>
    </row>
    <row r="2749" spans="1:74" ht="15" hidden="1" customHeight="1" thickBot="1">
      <c r="A2749" s="26">
        <v>2020</v>
      </c>
      <c r="B2749" s="67">
        <v>2745</v>
      </c>
      <c r="C2749" s="26" t="s">
        <v>129</v>
      </c>
      <c r="D2749" s="26" t="s">
        <v>4642</v>
      </c>
      <c r="E2749" s="26" t="s">
        <v>4643</v>
      </c>
      <c r="F2749" s="27">
        <v>44082</v>
      </c>
      <c r="G2749" s="67" t="s">
        <v>5294</v>
      </c>
      <c r="H2749" s="26" t="s">
        <v>4645</v>
      </c>
      <c r="I2749" s="26" t="s">
        <v>4645</v>
      </c>
      <c r="J2749" s="69" t="s">
        <v>4646</v>
      </c>
      <c r="K2749" s="26" t="s">
        <v>135</v>
      </c>
      <c r="L2749" s="26" t="s">
        <v>4647</v>
      </c>
      <c r="M2749" s="26" t="s">
        <v>137</v>
      </c>
      <c r="N2749" s="26" t="s">
        <v>138</v>
      </c>
      <c r="O2749" s="26" t="s">
        <v>138</v>
      </c>
      <c r="Q2749" s="30">
        <v>79</v>
      </c>
      <c r="R2749" s="30">
        <v>8360</v>
      </c>
      <c r="S2749" s="31" t="e">
        <f>#N/A</f>
        <v>#N/A</v>
      </c>
      <c r="T2749" s="30">
        <v>1644</v>
      </c>
      <c r="AB2749" s="33" t="e">
        <f>#N/A</f>
        <v>#N/A</v>
      </c>
      <c r="AC2749" s="30">
        <v>1400</v>
      </c>
      <c r="AD2749" s="30" t="e">
        <f>#N/A</f>
        <v>#N/A</v>
      </c>
      <c r="AE2749" s="34">
        <v>0.81673469387755104</v>
      </c>
      <c r="AG2749" s="30" t="e">
        <f>#N/A</f>
        <v>#N/A</v>
      </c>
      <c r="AH2749" s="30" t="e">
        <f>#N/A</f>
        <v>#N/A</v>
      </c>
      <c r="AI2749" s="30">
        <v>11551.050000000001</v>
      </c>
      <c r="AJ2749" s="30">
        <v>11001</v>
      </c>
      <c r="AK2749" s="26" t="s">
        <v>139</v>
      </c>
      <c r="AL2749" s="26">
        <v>35</v>
      </c>
      <c r="AM2749" s="26" t="s">
        <v>5123</v>
      </c>
      <c r="AU2749" s="26" t="s">
        <v>5116</v>
      </c>
      <c r="AV2749" s="26" t="s">
        <v>4981</v>
      </c>
      <c r="AW2749" s="26" t="s">
        <v>5117</v>
      </c>
      <c r="BB2749" s="26" t="s">
        <v>4652</v>
      </c>
      <c r="BD2749" s="37">
        <v>44161</v>
      </c>
      <c r="BE2749" s="30">
        <v>36322</v>
      </c>
      <c r="BF2749" s="30">
        <v>51574</v>
      </c>
      <c r="BG2749" s="37" t="s">
        <v>147</v>
      </c>
      <c r="BH2749" s="37" t="s">
        <v>5256</v>
      </c>
      <c r="BI2749" s="37" t="s">
        <v>5256</v>
      </c>
      <c r="BJ2749" s="138" t="e">
        <f>#N/A</f>
        <v>#N/A</v>
      </c>
      <c r="BK2749" s="138" t="e">
        <f>#N/A</f>
        <v>#N/A</v>
      </c>
      <c r="BL2749" s="138" t="e">
        <f>#N/A</f>
        <v>#N/A</v>
      </c>
      <c r="BM2749" s="138" t="e">
        <f>#N/A</f>
        <v>#N/A</v>
      </c>
      <c r="BN2749" s="26"/>
      <c r="BO2749" s="26"/>
      <c r="BP2749" s="26"/>
      <c r="BQ2749" s="38"/>
      <c r="BR2749" s="26"/>
      <c r="BS2749" s="26"/>
      <c r="BT2749" s="26"/>
      <c r="BU2749" s="26"/>
      <c r="BV2749" s="39"/>
    </row>
    <row r="2750" spans="1:74" ht="15" hidden="1" customHeight="1" thickBot="1">
      <c r="A2750" s="26">
        <v>2020</v>
      </c>
      <c r="B2750" s="67">
        <v>2746</v>
      </c>
      <c r="C2750" s="67" t="s">
        <v>129</v>
      </c>
      <c r="D2750" s="67" t="s">
        <v>4642</v>
      </c>
      <c r="E2750" s="67" t="s">
        <v>4643</v>
      </c>
      <c r="F2750" s="27">
        <v>44082</v>
      </c>
      <c r="G2750" s="67" t="s">
        <v>5295</v>
      </c>
      <c r="H2750" s="67" t="s">
        <v>4645</v>
      </c>
      <c r="I2750" s="67" t="s">
        <v>4645</v>
      </c>
      <c r="J2750" s="69" t="s">
        <v>4646</v>
      </c>
      <c r="K2750" s="67" t="s">
        <v>135</v>
      </c>
      <c r="L2750" s="67" t="s">
        <v>4647</v>
      </c>
      <c r="M2750" s="26" t="s">
        <v>137</v>
      </c>
      <c r="N2750" s="26" t="s">
        <v>138</v>
      </c>
      <c r="O2750" s="26" t="s">
        <v>138</v>
      </c>
      <c r="Q2750" s="30">
        <v>83</v>
      </c>
      <c r="R2750" s="30">
        <v>9960</v>
      </c>
      <c r="S2750" s="31" t="e">
        <f>#N/A</f>
        <v>#N/A</v>
      </c>
      <c r="T2750" s="30">
        <v>2117</v>
      </c>
      <c r="AB2750" s="33" t="e">
        <f>#N/A</f>
        <v>#N/A</v>
      </c>
      <c r="AC2750" s="30">
        <v>1400</v>
      </c>
      <c r="AD2750" s="30" t="e">
        <f>#N/A</f>
        <v>#N/A</v>
      </c>
      <c r="AE2750" s="34">
        <v>0.9</v>
      </c>
      <c r="AG2750" s="30" t="e">
        <f>#N/A</f>
        <v>#N/A</v>
      </c>
      <c r="AH2750" s="30" t="e">
        <f>#N/A</f>
        <v>#N/A</v>
      </c>
      <c r="AI2750" s="30">
        <v>13762.35</v>
      </c>
      <c r="AJ2750" s="30">
        <v>13107</v>
      </c>
      <c r="AK2750" s="26" t="s">
        <v>139</v>
      </c>
      <c r="AL2750" s="26">
        <v>35</v>
      </c>
      <c r="AM2750" s="26" t="s">
        <v>5123</v>
      </c>
      <c r="AU2750" s="26" t="s">
        <v>5116</v>
      </c>
      <c r="AV2750" s="26" t="s">
        <v>4981</v>
      </c>
      <c r="AW2750" s="26" t="s">
        <v>5117</v>
      </c>
      <c r="BB2750" s="26" t="s">
        <v>4652</v>
      </c>
      <c r="BD2750" s="37">
        <v>44161</v>
      </c>
      <c r="BE2750" s="30">
        <v>36322</v>
      </c>
      <c r="BF2750" s="30">
        <v>51574</v>
      </c>
      <c r="BG2750" s="37" t="s">
        <v>147</v>
      </c>
      <c r="BH2750" s="37" t="s">
        <v>5256</v>
      </c>
      <c r="BI2750" s="37" t="s">
        <v>5256</v>
      </c>
      <c r="BJ2750" s="138" t="e">
        <f>#N/A</f>
        <v>#N/A</v>
      </c>
      <c r="BK2750" s="138" t="e">
        <f>#N/A</f>
        <v>#N/A</v>
      </c>
      <c r="BL2750" s="138" t="e">
        <f>#N/A</f>
        <v>#N/A</v>
      </c>
      <c r="BM2750" s="138" t="e">
        <f>#N/A</f>
        <v>#N/A</v>
      </c>
      <c r="BN2750" s="26"/>
      <c r="BO2750" s="26"/>
      <c r="BP2750" s="26"/>
      <c r="BQ2750" s="38"/>
      <c r="BR2750" s="26"/>
      <c r="BS2750" s="26"/>
      <c r="BT2750" s="26"/>
      <c r="BU2750" s="26"/>
      <c r="BV2750" s="39"/>
    </row>
    <row r="2751" spans="1:74" ht="15" hidden="1" customHeight="1" thickBot="1">
      <c r="A2751" s="26">
        <v>2020</v>
      </c>
      <c r="B2751" s="67">
        <v>2747</v>
      </c>
      <c r="C2751" s="26" t="s">
        <v>129</v>
      </c>
      <c r="D2751" s="26" t="s">
        <v>4642</v>
      </c>
      <c r="E2751" s="26" t="s">
        <v>4643</v>
      </c>
      <c r="F2751" s="27">
        <v>44082</v>
      </c>
      <c r="G2751" s="67" t="s">
        <v>5296</v>
      </c>
      <c r="H2751" s="26" t="s">
        <v>4645</v>
      </c>
      <c r="I2751" s="26" t="s">
        <v>4645</v>
      </c>
      <c r="J2751" s="69" t="s">
        <v>4646</v>
      </c>
      <c r="K2751" s="26" t="s">
        <v>135</v>
      </c>
      <c r="L2751" s="26" t="s">
        <v>4647</v>
      </c>
      <c r="M2751" s="26" t="s">
        <v>137</v>
      </c>
      <c r="N2751" s="26" t="s">
        <v>138</v>
      </c>
      <c r="O2751" s="26" t="s">
        <v>138</v>
      </c>
      <c r="Q2751" s="30">
        <v>80</v>
      </c>
      <c r="R2751" s="30">
        <v>7860</v>
      </c>
      <c r="S2751" s="31" t="e">
        <f>#N/A</f>
        <v>#N/A</v>
      </c>
      <c r="T2751" s="30">
        <v>1313</v>
      </c>
      <c r="AB2751" s="33" t="e">
        <f>#N/A</f>
        <v>#N/A</v>
      </c>
      <c r="AC2751" s="30">
        <v>1400</v>
      </c>
      <c r="AD2751" s="30" t="e">
        <f>#N/A</f>
        <v>#N/A</v>
      </c>
      <c r="AE2751" s="34">
        <v>0.9</v>
      </c>
      <c r="AG2751" s="30" t="e">
        <f>#N/A</f>
        <v>#N/A</v>
      </c>
      <c r="AH2751" s="30" t="e">
        <f>#N/A</f>
        <v>#N/A</v>
      </c>
      <c r="AI2751" s="30">
        <v>10860.15</v>
      </c>
      <c r="AJ2751" s="30">
        <v>10343</v>
      </c>
      <c r="AK2751" s="26" t="s">
        <v>139</v>
      </c>
      <c r="AL2751" s="26">
        <v>35</v>
      </c>
      <c r="AM2751" s="26" t="s">
        <v>5123</v>
      </c>
      <c r="AU2751" s="26" t="s">
        <v>5116</v>
      </c>
      <c r="AV2751" s="26" t="s">
        <v>4981</v>
      </c>
      <c r="AW2751" s="26" t="s">
        <v>5117</v>
      </c>
      <c r="BB2751" s="26" t="s">
        <v>4652</v>
      </c>
      <c r="BD2751" s="37">
        <v>44161</v>
      </c>
      <c r="BE2751" s="30">
        <v>36322</v>
      </c>
      <c r="BF2751" s="30">
        <v>51574</v>
      </c>
      <c r="BG2751" s="37" t="s">
        <v>147</v>
      </c>
      <c r="BH2751" s="37" t="s">
        <v>5256</v>
      </c>
      <c r="BI2751" s="37" t="s">
        <v>5256</v>
      </c>
      <c r="BJ2751" s="138" t="e">
        <f>#N/A</f>
        <v>#N/A</v>
      </c>
      <c r="BK2751" s="138" t="e">
        <f>#N/A</f>
        <v>#N/A</v>
      </c>
      <c r="BL2751" s="138" t="e">
        <f>#N/A</f>
        <v>#N/A</v>
      </c>
      <c r="BM2751" s="138" t="e">
        <f>#N/A</f>
        <v>#N/A</v>
      </c>
      <c r="BN2751" s="26"/>
      <c r="BO2751" s="26"/>
      <c r="BP2751" s="26"/>
      <c r="BQ2751" s="38"/>
      <c r="BR2751" s="26"/>
      <c r="BS2751" s="26"/>
      <c r="BT2751" s="26"/>
      <c r="BU2751" s="26"/>
      <c r="BV2751" s="39"/>
    </row>
    <row r="2752" spans="1:74" ht="15" hidden="1" customHeight="1" thickBot="1">
      <c r="A2752" s="26">
        <v>2020</v>
      </c>
      <c r="B2752" s="67">
        <v>2748</v>
      </c>
      <c r="C2752" s="67" t="s">
        <v>129</v>
      </c>
      <c r="D2752" s="67" t="s">
        <v>4642</v>
      </c>
      <c r="E2752" s="67" t="s">
        <v>4643</v>
      </c>
      <c r="F2752" s="27">
        <v>44082</v>
      </c>
      <c r="G2752" s="67" t="s">
        <v>5297</v>
      </c>
      <c r="H2752" s="67" t="s">
        <v>4645</v>
      </c>
      <c r="I2752" s="67" t="s">
        <v>4645</v>
      </c>
      <c r="J2752" s="69" t="s">
        <v>4646</v>
      </c>
      <c r="K2752" s="67" t="s">
        <v>135</v>
      </c>
      <c r="L2752" s="67" t="s">
        <v>4647</v>
      </c>
      <c r="M2752" s="26" t="s">
        <v>137</v>
      </c>
      <c r="N2752" s="26" t="s">
        <v>138</v>
      </c>
      <c r="O2752" s="26" t="s">
        <v>138</v>
      </c>
      <c r="Q2752" s="30">
        <v>75</v>
      </c>
      <c r="R2752" s="30">
        <v>7030</v>
      </c>
      <c r="S2752" s="31" t="e">
        <f>#N/A</f>
        <v>#N/A</v>
      </c>
      <c r="T2752" s="30">
        <v>1343</v>
      </c>
      <c r="AB2752" s="33" t="e">
        <f>#N/A</f>
        <v>#N/A</v>
      </c>
      <c r="AC2752" s="30">
        <v>1400</v>
      </c>
      <c r="AD2752" s="30" t="e">
        <f>#N/A</f>
        <v>#N/A</v>
      </c>
      <c r="AE2752" s="34">
        <v>0.88</v>
      </c>
      <c r="AG2752" s="30" t="e">
        <f>#N/A</f>
        <v>#N/A</v>
      </c>
      <c r="AH2752" s="30" t="e">
        <f>#N/A</f>
        <v>#N/A</v>
      </c>
      <c r="AI2752" s="30">
        <v>9713.5500000000011</v>
      </c>
      <c r="AJ2752" s="30">
        <v>9251</v>
      </c>
      <c r="AK2752" s="26" t="s">
        <v>139</v>
      </c>
      <c r="AL2752" s="26">
        <v>35</v>
      </c>
      <c r="AM2752" s="26" t="s">
        <v>5123</v>
      </c>
      <c r="AU2752" s="26" t="s">
        <v>5116</v>
      </c>
      <c r="AV2752" s="26" t="s">
        <v>4981</v>
      </c>
      <c r="AW2752" s="26" t="s">
        <v>5117</v>
      </c>
      <c r="BB2752" s="26" t="s">
        <v>4652</v>
      </c>
      <c r="BD2752" s="37">
        <v>44161</v>
      </c>
      <c r="BE2752" s="30">
        <v>36322</v>
      </c>
      <c r="BF2752" s="30">
        <v>51574</v>
      </c>
      <c r="BG2752" s="37" t="s">
        <v>147</v>
      </c>
      <c r="BH2752" s="37" t="s">
        <v>5256</v>
      </c>
      <c r="BI2752" s="37" t="s">
        <v>5256</v>
      </c>
      <c r="BJ2752" s="138" t="e">
        <f>#N/A</f>
        <v>#N/A</v>
      </c>
      <c r="BK2752" s="138" t="e">
        <f>#N/A</f>
        <v>#N/A</v>
      </c>
      <c r="BL2752" s="138" t="e">
        <f>#N/A</f>
        <v>#N/A</v>
      </c>
      <c r="BM2752" s="138" t="e">
        <f>#N/A</f>
        <v>#N/A</v>
      </c>
      <c r="BN2752" s="26"/>
      <c r="BO2752" s="26"/>
      <c r="BP2752" s="26"/>
      <c r="BQ2752" s="38"/>
      <c r="BR2752" s="26"/>
      <c r="BS2752" s="26"/>
      <c r="BT2752" s="26"/>
      <c r="BU2752" s="26"/>
      <c r="BV2752" s="39"/>
    </row>
    <row r="2753" spans="1:74" ht="15" hidden="1" customHeight="1" thickBot="1">
      <c r="A2753" s="26">
        <v>2020</v>
      </c>
      <c r="B2753" s="67">
        <v>2749</v>
      </c>
      <c r="C2753" s="26" t="s">
        <v>129</v>
      </c>
      <c r="D2753" s="26" t="s">
        <v>4642</v>
      </c>
      <c r="E2753" s="26" t="s">
        <v>4643</v>
      </c>
      <c r="F2753" s="27">
        <v>44082</v>
      </c>
      <c r="G2753" s="67" t="s">
        <v>5298</v>
      </c>
      <c r="H2753" s="26" t="s">
        <v>4645</v>
      </c>
      <c r="I2753" s="26" t="s">
        <v>4645</v>
      </c>
      <c r="J2753" s="69" t="s">
        <v>4646</v>
      </c>
      <c r="K2753" s="26" t="s">
        <v>135</v>
      </c>
      <c r="L2753" s="26" t="s">
        <v>4647</v>
      </c>
      <c r="M2753" s="26" t="s">
        <v>137</v>
      </c>
      <c r="N2753" s="26" t="s">
        <v>138</v>
      </c>
      <c r="O2753" s="26" t="s">
        <v>138</v>
      </c>
      <c r="Q2753" s="30">
        <v>81</v>
      </c>
      <c r="R2753" s="30">
        <v>8890</v>
      </c>
      <c r="S2753" s="31" t="e">
        <f>#N/A</f>
        <v>#N/A</v>
      </c>
      <c r="T2753" s="30">
        <v>1667</v>
      </c>
      <c r="AB2753" s="33" t="e">
        <f>#N/A</f>
        <v>#N/A</v>
      </c>
      <c r="AC2753" s="30">
        <v>1400</v>
      </c>
      <c r="AD2753" s="30" t="e">
        <f>#N/A</f>
        <v>#N/A</v>
      </c>
      <c r="AE2753" s="34">
        <v>0.88277777777777777</v>
      </c>
      <c r="AG2753" s="30" t="e">
        <f>#N/A</f>
        <v>#N/A</v>
      </c>
      <c r="AH2753" s="30" t="e">
        <f>#N/A</f>
        <v>#N/A</v>
      </c>
      <c r="AI2753" s="30">
        <v>12283.95</v>
      </c>
      <c r="AJ2753" s="30">
        <v>11699</v>
      </c>
      <c r="AK2753" s="26" t="s">
        <v>139</v>
      </c>
      <c r="AL2753" s="26">
        <v>35</v>
      </c>
      <c r="AM2753" s="26" t="s">
        <v>5123</v>
      </c>
      <c r="AU2753" s="26" t="s">
        <v>5116</v>
      </c>
      <c r="AV2753" s="26" t="s">
        <v>4981</v>
      </c>
      <c r="AW2753" s="26" t="s">
        <v>5117</v>
      </c>
      <c r="BB2753" s="26" t="s">
        <v>4652</v>
      </c>
      <c r="BD2753" s="37">
        <v>44161</v>
      </c>
      <c r="BE2753" s="30">
        <v>36322</v>
      </c>
      <c r="BF2753" s="30">
        <v>51574</v>
      </c>
      <c r="BG2753" s="37" t="s">
        <v>147</v>
      </c>
      <c r="BH2753" s="37" t="s">
        <v>5256</v>
      </c>
      <c r="BI2753" s="37" t="s">
        <v>5256</v>
      </c>
      <c r="BJ2753" s="138" t="e">
        <f>#N/A</f>
        <v>#N/A</v>
      </c>
      <c r="BK2753" s="138" t="e">
        <f>#N/A</f>
        <v>#N/A</v>
      </c>
      <c r="BL2753" s="138" t="e">
        <f>#N/A</f>
        <v>#N/A</v>
      </c>
      <c r="BM2753" s="138" t="e">
        <f>#N/A</f>
        <v>#N/A</v>
      </c>
      <c r="BN2753" s="26"/>
      <c r="BO2753" s="26"/>
      <c r="BP2753" s="26"/>
      <c r="BQ2753" s="38"/>
      <c r="BR2753" s="26"/>
      <c r="BS2753" s="26"/>
      <c r="BT2753" s="26"/>
      <c r="BU2753" s="26"/>
      <c r="BV2753" s="39"/>
    </row>
    <row r="2754" spans="1:74" ht="15" hidden="1" customHeight="1" thickBot="1">
      <c r="A2754" s="26">
        <v>2020</v>
      </c>
      <c r="B2754" s="67">
        <v>2750</v>
      </c>
      <c r="C2754" s="67" t="s">
        <v>129</v>
      </c>
      <c r="D2754" s="67" t="s">
        <v>4642</v>
      </c>
      <c r="E2754" s="67" t="s">
        <v>4643</v>
      </c>
      <c r="F2754" s="27">
        <v>44082</v>
      </c>
      <c r="G2754" s="67" t="s">
        <v>5299</v>
      </c>
      <c r="H2754" s="67" t="s">
        <v>4645</v>
      </c>
      <c r="I2754" s="67" t="s">
        <v>4645</v>
      </c>
      <c r="J2754" s="69" t="s">
        <v>4646</v>
      </c>
      <c r="K2754" s="67" t="s">
        <v>135</v>
      </c>
      <c r="L2754" s="67" t="s">
        <v>4647</v>
      </c>
      <c r="M2754" s="26" t="s">
        <v>137</v>
      </c>
      <c r="N2754" s="26" t="s">
        <v>138</v>
      </c>
      <c r="O2754" s="26" t="s">
        <v>138</v>
      </c>
      <c r="Q2754" s="30">
        <v>83</v>
      </c>
      <c r="R2754" s="30">
        <v>9650</v>
      </c>
      <c r="S2754" s="31" t="e">
        <f>#N/A</f>
        <v>#N/A</v>
      </c>
      <c r="T2754" s="30">
        <v>1923</v>
      </c>
      <c r="AB2754" s="33" t="e">
        <f>#N/A</f>
        <v>#N/A</v>
      </c>
      <c r="AC2754" s="30">
        <v>1400</v>
      </c>
      <c r="AD2754" s="30" t="e">
        <f>#N/A</f>
        <v>#N/A</v>
      </c>
      <c r="AE2754" s="34">
        <v>0.89</v>
      </c>
      <c r="AG2754" s="30" t="e">
        <f>#N/A</f>
        <v>#N/A</v>
      </c>
      <c r="AH2754" s="30" t="e">
        <f>#N/A</f>
        <v>#N/A</v>
      </c>
      <c r="AI2754" s="30">
        <v>13333.95</v>
      </c>
      <c r="AJ2754" s="30">
        <v>12699</v>
      </c>
      <c r="AK2754" s="26" t="s">
        <v>139</v>
      </c>
      <c r="AL2754" s="26">
        <v>35</v>
      </c>
      <c r="AM2754" s="26" t="s">
        <v>5123</v>
      </c>
      <c r="AU2754" s="26" t="s">
        <v>5116</v>
      </c>
      <c r="AV2754" s="26" t="s">
        <v>4981</v>
      </c>
      <c r="AW2754" s="26" t="s">
        <v>5117</v>
      </c>
      <c r="BB2754" s="26" t="s">
        <v>4652</v>
      </c>
      <c r="BD2754" s="37">
        <v>44161</v>
      </c>
      <c r="BE2754" s="30">
        <v>36322</v>
      </c>
      <c r="BF2754" s="30">
        <v>51574</v>
      </c>
      <c r="BG2754" s="37" t="s">
        <v>147</v>
      </c>
      <c r="BH2754" s="37" t="s">
        <v>5256</v>
      </c>
      <c r="BI2754" s="37" t="s">
        <v>5256</v>
      </c>
      <c r="BJ2754" s="138" t="e">
        <f>#N/A</f>
        <v>#N/A</v>
      </c>
      <c r="BK2754" s="138" t="e">
        <f>#N/A</f>
        <v>#N/A</v>
      </c>
      <c r="BL2754" s="138" t="e">
        <f>#N/A</f>
        <v>#N/A</v>
      </c>
      <c r="BM2754" s="138" t="e">
        <f>#N/A</f>
        <v>#N/A</v>
      </c>
      <c r="BN2754" s="26"/>
      <c r="BO2754" s="26"/>
      <c r="BP2754" s="26"/>
      <c r="BQ2754" s="38"/>
      <c r="BR2754" s="26"/>
      <c r="BS2754" s="26"/>
      <c r="BT2754" s="26"/>
      <c r="BU2754" s="26"/>
      <c r="BV2754" s="39"/>
    </row>
    <row r="2755" spans="1:74" ht="15" hidden="1" customHeight="1" thickBot="1">
      <c r="A2755" s="26">
        <v>2020</v>
      </c>
      <c r="B2755" s="67">
        <v>2751</v>
      </c>
      <c r="C2755" s="26" t="s">
        <v>129</v>
      </c>
      <c r="D2755" s="26" t="s">
        <v>4642</v>
      </c>
      <c r="E2755" s="26" t="s">
        <v>4643</v>
      </c>
      <c r="F2755" s="27">
        <v>44082</v>
      </c>
      <c r="G2755" s="67" t="s">
        <v>5300</v>
      </c>
      <c r="H2755" s="26" t="s">
        <v>4645</v>
      </c>
      <c r="I2755" s="26" t="s">
        <v>4645</v>
      </c>
      <c r="J2755" s="69" t="s">
        <v>4646</v>
      </c>
      <c r="K2755" s="26" t="s">
        <v>135</v>
      </c>
      <c r="L2755" s="26" t="s">
        <v>4647</v>
      </c>
      <c r="M2755" s="26" t="s">
        <v>137</v>
      </c>
      <c r="N2755" s="26" t="s">
        <v>138</v>
      </c>
      <c r="O2755" s="26" t="s">
        <v>138</v>
      </c>
      <c r="Q2755" s="30">
        <v>79</v>
      </c>
      <c r="R2755" s="30">
        <v>6440</v>
      </c>
      <c r="S2755" s="31" t="e">
        <f>#N/A</f>
        <v>#N/A</v>
      </c>
      <c r="T2755" s="30">
        <v>1378</v>
      </c>
      <c r="AB2755" s="33" t="e">
        <f>#N/A</f>
        <v>#N/A</v>
      </c>
      <c r="AC2755" s="30">
        <v>1400</v>
      </c>
      <c r="AD2755" s="30" t="e">
        <f>#N/A</f>
        <v>#N/A</v>
      </c>
      <c r="AE2755" s="34">
        <v>0.88740740740740742</v>
      </c>
      <c r="AG2755" s="30" t="e">
        <f>#N/A</f>
        <v>#N/A</v>
      </c>
      <c r="AH2755" s="30" t="e">
        <f>#N/A</f>
        <v>#N/A</v>
      </c>
      <c r="AI2755" s="30">
        <v>8898.75</v>
      </c>
      <c r="AJ2755" s="30">
        <v>8475</v>
      </c>
      <c r="AK2755" s="26" t="s">
        <v>139</v>
      </c>
      <c r="AL2755" s="26">
        <v>35</v>
      </c>
      <c r="AM2755" s="26" t="s">
        <v>5123</v>
      </c>
      <c r="AU2755" s="26" t="s">
        <v>5116</v>
      </c>
      <c r="AV2755" s="26" t="s">
        <v>4981</v>
      </c>
      <c r="AW2755" s="26" t="s">
        <v>5117</v>
      </c>
      <c r="BB2755" s="26" t="s">
        <v>4652</v>
      </c>
      <c r="BD2755" s="37">
        <v>44161</v>
      </c>
      <c r="BE2755" s="30">
        <v>36322</v>
      </c>
      <c r="BF2755" s="30">
        <v>51574</v>
      </c>
      <c r="BG2755" s="37" t="s">
        <v>147</v>
      </c>
      <c r="BH2755" s="37" t="s">
        <v>5256</v>
      </c>
      <c r="BI2755" s="37" t="s">
        <v>5256</v>
      </c>
      <c r="BJ2755" s="138" t="e">
        <f>#N/A</f>
        <v>#N/A</v>
      </c>
      <c r="BK2755" s="138" t="e">
        <f>#N/A</f>
        <v>#N/A</v>
      </c>
      <c r="BL2755" s="138" t="e">
        <f>#N/A</f>
        <v>#N/A</v>
      </c>
      <c r="BM2755" s="138" t="e">
        <f>#N/A</f>
        <v>#N/A</v>
      </c>
      <c r="BN2755" s="26"/>
      <c r="BO2755" s="26"/>
      <c r="BP2755" s="26"/>
      <c r="BQ2755" s="38"/>
      <c r="BR2755" s="26"/>
      <c r="BS2755" s="26"/>
      <c r="BT2755" s="26"/>
      <c r="BU2755" s="26"/>
      <c r="BV2755" s="39"/>
    </row>
    <row r="2756" spans="1:74" ht="15" hidden="1" customHeight="1" thickBot="1">
      <c r="A2756" s="26">
        <v>2020</v>
      </c>
      <c r="B2756" s="67">
        <v>2752</v>
      </c>
      <c r="C2756" s="67" t="s">
        <v>129</v>
      </c>
      <c r="D2756" s="67" t="s">
        <v>4642</v>
      </c>
      <c r="E2756" s="67" t="s">
        <v>4643</v>
      </c>
      <c r="F2756" s="27">
        <v>44082</v>
      </c>
      <c r="G2756" s="67" t="s">
        <v>5301</v>
      </c>
      <c r="H2756" s="67" t="s">
        <v>4645</v>
      </c>
      <c r="I2756" s="67" t="s">
        <v>4645</v>
      </c>
      <c r="J2756" s="69" t="s">
        <v>4646</v>
      </c>
      <c r="K2756" s="67" t="s">
        <v>135</v>
      </c>
      <c r="L2756" s="67" t="s">
        <v>4647</v>
      </c>
      <c r="M2756" s="26" t="s">
        <v>137</v>
      </c>
      <c r="N2756" s="26" t="s">
        <v>138</v>
      </c>
      <c r="O2756" s="26" t="s">
        <v>138</v>
      </c>
      <c r="Q2756" s="30">
        <v>76</v>
      </c>
      <c r="R2756" s="30">
        <v>5360</v>
      </c>
      <c r="S2756" s="31" t="e">
        <f>#N/A</f>
        <v>#N/A</v>
      </c>
      <c r="T2756" s="30">
        <v>1121</v>
      </c>
      <c r="AB2756" s="33" t="e">
        <f>#N/A</f>
        <v>#N/A</v>
      </c>
      <c r="AC2756" s="30">
        <v>1400</v>
      </c>
      <c r="AD2756" s="30" t="e">
        <f>#N/A</f>
        <v>#N/A</v>
      </c>
      <c r="AE2756" s="34">
        <v>0.98</v>
      </c>
      <c r="AG2756" s="30" t="e">
        <f>#N/A</f>
        <v>#N/A</v>
      </c>
      <c r="AH2756" s="30" t="e">
        <f>#N/A</f>
        <v>#N/A</v>
      </c>
      <c r="AI2756" s="30">
        <v>7405.6500000000005</v>
      </c>
      <c r="AJ2756" s="30">
        <v>7053</v>
      </c>
      <c r="AK2756" s="26" t="s">
        <v>139</v>
      </c>
      <c r="AL2756" s="26">
        <v>35</v>
      </c>
      <c r="AM2756" s="26" t="s">
        <v>5123</v>
      </c>
      <c r="AU2756" s="26" t="s">
        <v>5116</v>
      </c>
      <c r="AV2756" s="26" t="s">
        <v>4981</v>
      </c>
      <c r="AW2756" s="26" t="s">
        <v>5117</v>
      </c>
      <c r="BB2756" s="26" t="s">
        <v>4652</v>
      </c>
      <c r="BD2756" s="37">
        <v>44161</v>
      </c>
      <c r="BE2756" s="30">
        <v>36322</v>
      </c>
      <c r="BF2756" s="30">
        <v>51574</v>
      </c>
      <c r="BG2756" s="37" t="s">
        <v>147</v>
      </c>
      <c r="BH2756" s="37" t="s">
        <v>5256</v>
      </c>
      <c r="BI2756" s="37" t="s">
        <v>5256</v>
      </c>
      <c r="BJ2756" s="138" t="e">
        <f>#N/A</f>
        <v>#N/A</v>
      </c>
      <c r="BK2756" s="138" t="e">
        <f>#N/A</f>
        <v>#N/A</v>
      </c>
      <c r="BL2756" s="138" t="e">
        <f>#N/A</f>
        <v>#N/A</v>
      </c>
      <c r="BM2756" s="138" t="e">
        <f>#N/A</f>
        <v>#N/A</v>
      </c>
      <c r="BN2756" s="26"/>
      <c r="BO2756" s="26"/>
      <c r="BP2756" s="26"/>
      <c r="BQ2756" s="38"/>
      <c r="BR2756" s="26"/>
      <c r="BS2756" s="26"/>
      <c r="BT2756" s="26"/>
      <c r="BU2756" s="26"/>
      <c r="BV2756" s="39"/>
    </row>
    <row r="2757" spans="1:74" ht="15" hidden="1" customHeight="1" thickBot="1">
      <c r="A2757" s="26">
        <v>2020</v>
      </c>
      <c r="B2757" s="67">
        <v>2753</v>
      </c>
      <c r="C2757" s="26" t="s">
        <v>129</v>
      </c>
      <c r="D2757" s="26" t="s">
        <v>4642</v>
      </c>
      <c r="E2757" s="26" t="s">
        <v>4643</v>
      </c>
      <c r="F2757" s="27">
        <v>44082</v>
      </c>
      <c r="G2757" s="67" t="s">
        <v>5302</v>
      </c>
      <c r="H2757" s="26" t="s">
        <v>4645</v>
      </c>
      <c r="I2757" s="26" t="s">
        <v>4645</v>
      </c>
      <c r="J2757" s="69" t="s">
        <v>4646</v>
      </c>
      <c r="K2757" s="26" t="s">
        <v>135</v>
      </c>
      <c r="L2757" s="26" t="s">
        <v>4647</v>
      </c>
      <c r="M2757" s="26" t="s">
        <v>137</v>
      </c>
      <c r="N2757" s="26" t="s">
        <v>138</v>
      </c>
      <c r="O2757" s="26" t="s">
        <v>138</v>
      </c>
      <c r="Q2757" s="30">
        <v>79</v>
      </c>
      <c r="R2757" s="30">
        <v>7240</v>
      </c>
      <c r="S2757" s="31" t="e">
        <f>#N/A</f>
        <v>#N/A</v>
      </c>
      <c r="T2757" s="30">
        <v>929</v>
      </c>
      <c r="AB2757" s="33" t="e">
        <f>#N/A</f>
        <v>#N/A</v>
      </c>
      <c r="AC2757" s="30">
        <v>1400</v>
      </c>
      <c r="AD2757" s="30" t="e">
        <f>#N/A</f>
        <v>#N/A</v>
      </c>
      <c r="AE2757" s="34">
        <v>0.98</v>
      </c>
      <c r="AG2757" s="30" t="e">
        <f>#N/A</f>
        <v>#N/A</v>
      </c>
      <c r="AH2757" s="30" t="e">
        <f>#N/A</f>
        <v>#N/A</v>
      </c>
      <c r="AI2757" s="30">
        <v>10003.35</v>
      </c>
      <c r="AJ2757" s="30">
        <v>9527</v>
      </c>
      <c r="AK2757" s="26" t="s">
        <v>139</v>
      </c>
      <c r="AL2757" s="26">
        <v>35</v>
      </c>
      <c r="AM2757" s="26" t="s">
        <v>5123</v>
      </c>
      <c r="AU2757" s="26" t="s">
        <v>5116</v>
      </c>
      <c r="AV2757" s="26" t="s">
        <v>4981</v>
      </c>
      <c r="AW2757" s="26" t="s">
        <v>5117</v>
      </c>
      <c r="BB2757" s="26" t="s">
        <v>4652</v>
      </c>
      <c r="BD2757" s="37">
        <v>44161</v>
      </c>
      <c r="BE2757" s="30">
        <v>36322</v>
      </c>
      <c r="BF2757" s="30">
        <v>51574</v>
      </c>
      <c r="BG2757" s="37" t="s">
        <v>147</v>
      </c>
      <c r="BH2757" s="37" t="s">
        <v>5256</v>
      </c>
      <c r="BI2757" s="37" t="s">
        <v>5256</v>
      </c>
      <c r="BJ2757" s="138" t="e">
        <f>#N/A</f>
        <v>#N/A</v>
      </c>
      <c r="BK2757" s="138" t="e">
        <f>#N/A</f>
        <v>#N/A</v>
      </c>
      <c r="BL2757" s="138" t="e">
        <f>#N/A</f>
        <v>#N/A</v>
      </c>
      <c r="BM2757" s="138" t="e">
        <f>#N/A</f>
        <v>#N/A</v>
      </c>
      <c r="BN2757" s="26"/>
      <c r="BO2757" s="26"/>
      <c r="BP2757" s="26"/>
      <c r="BQ2757" s="38"/>
      <c r="BR2757" s="26"/>
      <c r="BS2757" s="26"/>
      <c r="BT2757" s="26"/>
      <c r="BU2757" s="26"/>
      <c r="BV2757" s="39"/>
    </row>
    <row r="2758" spans="1:74" ht="15" hidden="1" customHeight="1" thickBot="1">
      <c r="A2758" s="26">
        <v>2020</v>
      </c>
      <c r="B2758" s="67">
        <v>2754</v>
      </c>
      <c r="C2758" s="67" t="s">
        <v>129</v>
      </c>
      <c r="D2758" s="67" t="s">
        <v>4642</v>
      </c>
      <c r="E2758" s="67" t="s">
        <v>4643</v>
      </c>
      <c r="F2758" s="27">
        <v>44082</v>
      </c>
      <c r="G2758" s="67" t="s">
        <v>5303</v>
      </c>
      <c r="H2758" s="67" t="s">
        <v>4645</v>
      </c>
      <c r="I2758" s="67" t="s">
        <v>4645</v>
      </c>
      <c r="J2758" s="69" t="s">
        <v>4646</v>
      </c>
      <c r="K2758" s="67" t="s">
        <v>135</v>
      </c>
      <c r="L2758" s="67" t="s">
        <v>4647</v>
      </c>
      <c r="M2758" s="26" t="s">
        <v>137</v>
      </c>
      <c r="N2758" s="26" t="s">
        <v>138</v>
      </c>
      <c r="O2758" s="26" t="s">
        <v>138</v>
      </c>
      <c r="Q2758" s="30">
        <v>82</v>
      </c>
      <c r="R2758" s="30">
        <v>7680</v>
      </c>
      <c r="S2758" s="31" t="e">
        <f>#N/A</f>
        <v>#N/A</v>
      </c>
      <c r="T2758" s="30">
        <v>1608</v>
      </c>
      <c r="AB2758" s="33" t="e">
        <f>#N/A</f>
        <v>#N/A</v>
      </c>
      <c r="AC2758" s="30">
        <v>1400</v>
      </c>
      <c r="AD2758" s="30" t="e">
        <f>#N/A</f>
        <v>#N/A</v>
      </c>
      <c r="AE2758" s="34">
        <v>0.9</v>
      </c>
      <c r="AG2758" s="30" t="e">
        <f>#N/A</f>
        <v>#N/A</v>
      </c>
      <c r="AH2758" s="30" t="e">
        <f>#N/A</f>
        <v>#N/A</v>
      </c>
      <c r="AI2758" s="30">
        <v>10611.300000000001</v>
      </c>
      <c r="AJ2758" s="30">
        <v>10106</v>
      </c>
      <c r="AK2758" s="26" t="s">
        <v>139</v>
      </c>
      <c r="AL2758" s="26">
        <v>35</v>
      </c>
      <c r="AM2758" s="26" t="s">
        <v>5123</v>
      </c>
      <c r="AU2758" s="26" t="s">
        <v>5116</v>
      </c>
      <c r="AV2758" s="26" t="s">
        <v>4981</v>
      </c>
      <c r="AW2758" s="26" t="s">
        <v>5117</v>
      </c>
      <c r="BB2758" s="26" t="s">
        <v>4652</v>
      </c>
      <c r="BD2758" s="37">
        <v>44161</v>
      </c>
      <c r="BE2758" s="30">
        <v>36322</v>
      </c>
      <c r="BF2758" s="30">
        <v>51574</v>
      </c>
      <c r="BG2758" s="37" t="s">
        <v>147</v>
      </c>
      <c r="BH2758" s="37" t="s">
        <v>5256</v>
      </c>
      <c r="BI2758" s="37" t="s">
        <v>5256</v>
      </c>
      <c r="BJ2758" s="138" t="e">
        <f>#N/A</f>
        <v>#N/A</v>
      </c>
      <c r="BK2758" s="138" t="e">
        <f>#N/A</f>
        <v>#N/A</v>
      </c>
      <c r="BL2758" s="138" t="e">
        <f>#N/A</f>
        <v>#N/A</v>
      </c>
      <c r="BM2758" s="138" t="e">
        <f>#N/A</f>
        <v>#N/A</v>
      </c>
      <c r="BN2758" s="26"/>
      <c r="BO2758" s="26"/>
      <c r="BP2758" s="26"/>
      <c r="BQ2758" s="38"/>
      <c r="BR2758" s="26"/>
      <c r="BS2758" s="26"/>
      <c r="BT2758" s="26"/>
      <c r="BU2758" s="26"/>
      <c r="BV2758" s="39"/>
    </row>
    <row r="2759" spans="1:74" ht="15" hidden="1" customHeight="1" thickBot="1">
      <c r="A2759" s="26">
        <v>2020</v>
      </c>
      <c r="B2759" s="67">
        <v>2755</v>
      </c>
      <c r="C2759" s="26" t="s">
        <v>129</v>
      </c>
      <c r="D2759" s="26" t="s">
        <v>4642</v>
      </c>
      <c r="E2759" s="26" t="s">
        <v>4643</v>
      </c>
      <c r="F2759" s="27">
        <v>44082</v>
      </c>
      <c r="G2759" s="67" t="s">
        <v>5304</v>
      </c>
      <c r="H2759" s="26" t="s">
        <v>4645</v>
      </c>
      <c r="I2759" s="26" t="s">
        <v>4645</v>
      </c>
      <c r="J2759" s="69" t="s">
        <v>4646</v>
      </c>
      <c r="K2759" s="26" t="s">
        <v>135</v>
      </c>
      <c r="L2759" s="26" t="s">
        <v>4647</v>
      </c>
      <c r="M2759" s="26" t="s">
        <v>137</v>
      </c>
      <c r="N2759" s="26" t="s">
        <v>138</v>
      </c>
      <c r="O2759" s="26" t="s">
        <v>138</v>
      </c>
      <c r="Q2759" s="30">
        <v>77</v>
      </c>
      <c r="R2759" s="30">
        <v>7350</v>
      </c>
      <c r="S2759" s="31" t="e">
        <f>#N/A</f>
        <v>#N/A</v>
      </c>
      <c r="T2759" s="30">
        <v>1377</v>
      </c>
      <c r="AB2759" s="33" t="e">
        <f>#N/A</f>
        <v>#N/A</v>
      </c>
      <c r="AC2759" s="30">
        <v>1400</v>
      </c>
      <c r="AD2759" s="30" t="e">
        <f>#N/A</f>
        <v>#N/A</v>
      </c>
      <c r="AE2759" s="34">
        <v>0.89666666666666661</v>
      </c>
      <c r="AG2759" s="30" t="e">
        <f>#N/A</f>
        <v>#N/A</v>
      </c>
      <c r="AH2759" s="30" t="e">
        <f>#N/A</f>
        <v>#N/A</v>
      </c>
      <c r="AI2759" s="30">
        <v>10155.6</v>
      </c>
      <c r="AJ2759" s="30">
        <v>9672</v>
      </c>
      <c r="AK2759" s="26" t="s">
        <v>139</v>
      </c>
      <c r="AL2759" s="26">
        <v>35</v>
      </c>
      <c r="AM2759" s="26" t="s">
        <v>5123</v>
      </c>
      <c r="AU2759" s="26" t="s">
        <v>5116</v>
      </c>
      <c r="AV2759" s="26" t="s">
        <v>4981</v>
      </c>
      <c r="AW2759" s="26" t="s">
        <v>5117</v>
      </c>
      <c r="BB2759" s="26" t="s">
        <v>4652</v>
      </c>
      <c r="BD2759" s="37">
        <v>44161</v>
      </c>
      <c r="BE2759" s="30">
        <v>36322</v>
      </c>
      <c r="BF2759" s="30">
        <v>51574</v>
      </c>
      <c r="BG2759" s="37" t="s">
        <v>147</v>
      </c>
      <c r="BH2759" s="37" t="s">
        <v>5256</v>
      </c>
      <c r="BI2759" s="37" t="s">
        <v>5256</v>
      </c>
      <c r="BJ2759" s="138" t="e">
        <f>#N/A</f>
        <v>#N/A</v>
      </c>
      <c r="BK2759" s="138" t="e">
        <f>#N/A</f>
        <v>#N/A</v>
      </c>
      <c r="BL2759" s="138" t="e">
        <f>#N/A</f>
        <v>#N/A</v>
      </c>
      <c r="BM2759" s="138" t="e">
        <f>#N/A</f>
        <v>#N/A</v>
      </c>
      <c r="BN2759" s="26"/>
      <c r="BO2759" s="26"/>
      <c r="BP2759" s="26"/>
      <c r="BQ2759" s="38"/>
      <c r="BR2759" s="26"/>
      <c r="BS2759" s="26"/>
      <c r="BT2759" s="26"/>
      <c r="BU2759" s="26"/>
      <c r="BV2759" s="39"/>
    </row>
    <row r="2760" spans="1:74" ht="15" hidden="1" customHeight="1" thickBot="1">
      <c r="A2760" s="26">
        <v>2020</v>
      </c>
      <c r="B2760" s="67">
        <v>2756</v>
      </c>
      <c r="C2760" s="67" t="s">
        <v>129</v>
      </c>
      <c r="D2760" s="67" t="s">
        <v>4642</v>
      </c>
      <c r="E2760" s="67" t="s">
        <v>4643</v>
      </c>
      <c r="F2760" s="27">
        <v>44082</v>
      </c>
      <c r="G2760" s="67" t="s">
        <v>5305</v>
      </c>
      <c r="H2760" s="67" t="s">
        <v>4645</v>
      </c>
      <c r="I2760" s="67" t="s">
        <v>4645</v>
      </c>
      <c r="J2760" s="69" t="s">
        <v>4646</v>
      </c>
      <c r="K2760" s="67" t="s">
        <v>135</v>
      </c>
      <c r="L2760" s="67" t="s">
        <v>4647</v>
      </c>
      <c r="M2760" s="26" t="s">
        <v>137</v>
      </c>
      <c r="N2760" s="26" t="s">
        <v>138</v>
      </c>
      <c r="O2760" s="26" t="s">
        <v>138</v>
      </c>
      <c r="Q2760" s="30">
        <v>79</v>
      </c>
      <c r="R2760" s="30">
        <v>8260</v>
      </c>
      <c r="S2760" s="31" t="e">
        <f>#N/A</f>
        <v>#N/A</v>
      </c>
      <c r="T2760" s="30">
        <v>1740</v>
      </c>
      <c r="AB2760" s="33" t="e">
        <f>#N/A</f>
        <v>#N/A</v>
      </c>
      <c r="AC2760" s="30">
        <v>1400</v>
      </c>
      <c r="AD2760" s="30" t="e">
        <f>#N/A</f>
        <v>#N/A</v>
      </c>
      <c r="AE2760" s="34">
        <v>0.96</v>
      </c>
      <c r="AG2760" s="30" t="e">
        <f>#N/A</f>
        <v>#N/A</v>
      </c>
      <c r="AH2760" s="30" t="e">
        <f>#N/A</f>
        <v>#N/A</v>
      </c>
      <c r="AI2760" s="30">
        <v>11413.5</v>
      </c>
      <c r="AJ2760" s="30">
        <v>10870</v>
      </c>
      <c r="AK2760" s="26" t="s">
        <v>139</v>
      </c>
      <c r="AL2760" s="26">
        <v>35</v>
      </c>
      <c r="AM2760" s="26" t="s">
        <v>5123</v>
      </c>
      <c r="AU2760" s="26" t="s">
        <v>5116</v>
      </c>
      <c r="AV2760" s="26" t="s">
        <v>4981</v>
      </c>
      <c r="AW2760" s="26" t="s">
        <v>5117</v>
      </c>
      <c r="BB2760" s="26" t="s">
        <v>4652</v>
      </c>
      <c r="BD2760" s="37">
        <v>44161</v>
      </c>
      <c r="BE2760" s="30">
        <v>36322</v>
      </c>
      <c r="BF2760" s="30">
        <v>51574</v>
      </c>
      <c r="BG2760" s="37" t="s">
        <v>147</v>
      </c>
      <c r="BH2760" s="37" t="s">
        <v>5256</v>
      </c>
      <c r="BI2760" s="37" t="s">
        <v>5256</v>
      </c>
      <c r="BJ2760" s="138" t="e">
        <f>#N/A</f>
        <v>#N/A</v>
      </c>
      <c r="BK2760" s="138" t="e">
        <f>#N/A</f>
        <v>#N/A</v>
      </c>
      <c r="BL2760" s="138" t="e">
        <f>#N/A</f>
        <v>#N/A</v>
      </c>
      <c r="BM2760" s="138" t="e">
        <f>#N/A</f>
        <v>#N/A</v>
      </c>
      <c r="BN2760" s="26"/>
      <c r="BO2760" s="26"/>
      <c r="BP2760" s="26"/>
      <c r="BQ2760" s="38"/>
      <c r="BR2760" s="26"/>
      <c r="BS2760" s="26"/>
      <c r="BT2760" s="26"/>
      <c r="BU2760" s="26"/>
      <c r="BV2760" s="39"/>
    </row>
    <row r="2761" spans="1:74" ht="15" hidden="1" customHeight="1" thickBot="1">
      <c r="A2761" s="26">
        <v>2020</v>
      </c>
      <c r="B2761" s="67">
        <v>2757</v>
      </c>
      <c r="C2761" s="26" t="s">
        <v>129</v>
      </c>
      <c r="D2761" s="26" t="s">
        <v>4642</v>
      </c>
      <c r="E2761" s="26" t="s">
        <v>4643</v>
      </c>
      <c r="F2761" s="27">
        <v>44082</v>
      </c>
      <c r="G2761" s="67" t="s">
        <v>5306</v>
      </c>
      <c r="H2761" s="26" t="s">
        <v>4645</v>
      </c>
      <c r="I2761" s="26" t="s">
        <v>4645</v>
      </c>
      <c r="J2761" s="69" t="s">
        <v>4646</v>
      </c>
      <c r="K2761" s="26" t="s">
        <v>135</v>
      </c>
      <c r="L2761" s="26" t="s">
        <v>4647</v>
      </c>
      <c r="M2761" s="26" t="s">
        <v>137</v>
      </c>
      <c r="N2761" s="26" t="s">
        <v>138</v>
      </c>
      <c r="O2761" s="26" t="s">
        <v>138</v>
      </c>
      <c r="Q2761" s="30">
        <v>75</v>
      </c>
      <c r="R2761" s="30">
        <v>7420</v>
      </c>
      <c r="S2761" s="31" t="e">
        <f>#N/A</f>
        <v>#N/A</v>
      </c>
      <c r="T2761" s="30">
        <v>1715</v>
      </c>
      <c r="AB2761" s="33" t="e">
        <f>#N/A</f>
        <v>#N/A</v>
      </c>
      <c r="AC2761" s="30">
        <v>1400</v>
      </c>
      <c r="AD2761" s="30" t="e">
        <f>#N/A</f>
        <v>#N/A</v>
      </c>
      <c r="AE2761" s="34">
        <v>0.96181818181818179</v>
      </c>
      <c r="AG2761" s="30" t="e">
        <f>#N/A</f>
        <v>#N/A</v>
      </c>
      <c r="AH2761" s="30" t="e">
        <f>#N/A</f>
        <v>#N/A</v>
      </c>
      <c r="AI2761" s="30">
        <v>10252.200000000001</v>
      </c>
      <c r="AJ2761" s="30">
        <v>9764</v>
      </c>
      <c r="AK2761" s="26" t="s">
        <v>139</v>
      </c>
      <c r="AL2761" s="26">
        <v>35</v>
      </c>
      <c r="AM2761" s="26" t="s">
        <v>5123</v>
      </c>
      <c r="AU2761" s="26" t="s">
        <v>5116</v>
      </c>
      <c r="AV2761" s="26" t="s">
        <v>4981</v>
      </c>
      <c r="AW2761" s="26" t="s">
        <v>5117</v>
      </c>
      <c r="BB2761" s="26" t="s">
        <v>4652</v>
      </c>
      <c r="BD2761" s="37">
        <v>44161</v>
      </c>
      <c r="BE2761" s="30">
        <v>36322</v>
      </c>
      <c r="BF2761" s="30">
        <v>51574</v>
      </c>
      <c r="BG2761" s="37" t="s">
        <v>147</v>
      </c>
      <c r="BH2761" s="37" t="s">
        <v>5256</v>
      </c>
      <c r="BI2761" s="37" t="s">
        <v>5256</v>
      </c>
      <c r="BJ2761" s="138" t="e">
        <f>#N/A</f>
        <v>#N/A</v>
      </c>
      <c r="BK2761" s="138" t="e">
        <f>#N/A</f>
        <v>#N/A</v>
      </c>
      <c r="BL2761" s="138" t="e">
        <f>#N/A</f>
        <v>#N/A</v>
      </c>
      <c r="BM2761" s="138" t="e">
        <f>#N/A</f>
        <v>#N/A</v>
      </c>
      <c r="BN2761" s="26"/>
      <c r="BO2761" s="26"/>
      <c r="BP2761" s="26"/>
      <c r="BQ2761" s="38"/>
      <c r="BR2761" s="26"/>
      <c r="BS2761" s="26"/>
      <c r="BT2761" s="26"/>
      <c r="BU2761" s="26"/>
      <c r="BV2761" s="39"/>
    </row>
    <row r="2762" spans="1:74" ht="15" hidden="1" customHeight="1" thickBot="1">
      <c r="A2762" s="26">
        <v>2020</v>
      </c>
      <c r="B2762" s="67">
        <v>2758</v>
      </c>
      <c r="C2762" s="67" t="s">
        <v>129</v>
      </c>
      <c r="D2762" s="67" t="s">
        <v>4642</v>
      </c>
      <c r="E2762" s="67" t="s">
        <v>4643</v>
      </c>
      <c r="F2762" s="27">
        <v>44082</v>
      </c>
      <c r="G2762" s="67" t="s">
        <v>5307</v>
      </c>
      <c r="H2762" s="67" t="s">
        <v>4645</v>
      </c>
      <c r="I2762" s="67" t="s">
        <v>4645</v>
      </c>
      <c r="J2762" s="69" t="s">
        <v>4646</v>
      </c>
      <c r="K2762" s="67" t="s">
        <v>135</v>
      </c>
      <c r="L2762" s="67" t="s">
        <v>4647</v>
      </c>
      <c r="M2762" s="26" t="s">
        <v>137</v>
      </c>
      <c r="N2762" s="26" t="s">
        <v>138</v>
      </c>
      <c r="O2762" s="26" t="s">
        <v>138</v>
      </c>
      <c r="Q2762" s="30">
        <v>74</v>
      </c>
      <c r="R2762" s="30">
        <v>5780</v>
      </c>
      <c r="S2762" s="31" t="e">
        <f>#N/A</f>
        <v>#N/A</v>
      </c>
      <c r="T2762" s="30">
        <v>1186</v>
      </c>
      <c r="AB2762" s="33" t="e">
        <f>#N/A</f>
        <v>#N/A</v>
      </c>
      <c r="AC2762" s="30">
        <v>1400</v>
      </c>
      <c r="AD2762" s="30" t="e">
        <f>#N/A</f>
        <v>#N/A</v>
      </c>
      <c r="AE2762" s="34">
        <v>0.94</v>
      </c>
      <c r="AG2762" s="30" t="e">
        <f>#N/A</f>
        <v>#N/A</v>
      </c>
      <c r="AH2762" s="30" t="e">
        <f>#N/A</f>
        <v>#N/A</v>
      </c>
      <c r="AI2762" s="30">
        <v>7986.3</v>
      </c>
      <c r="AJ2762" s="30">
        <v>7606</v>
      </c>
      <c r="AK2762" s="26" t="s">
        <v>139</v>
      </c>
      <c r="AL2762" s="26">
        <v>35</v>
      </c>
      <c r="AM2762" s="26" t="s">
        <v>5123</v>
      </c>
      <c r="AU2762" s="26" t="s">
        <v>5116</v>
      </c>
      <c r="AV2762" s="26" t="s">
        <v>4981</v>
      </c>
      <c r="AW2762" s="26" t="s">
        <v>5117</v>
      </c>
      <c r="BB2762" s="26" t="s">
        <v>4652</v>
      </c>
      <c r="BD2762" s="37">
        <v>44161</v>
      </c>
      <c r="BE2762" s="30">
        <v>36322</v>
      </c>
      <c r="BF2762" s="30">
        <v>51574</v>
      </c>
      <c r="BG2762" s="37" t="s">
        <v>147</v>
      </c>
      <c r="BH2762" s="37" t="s">
        <v>5256</v>
      </c>
      <c r="BI2762" s="37" t="s">
        <v>5256</v>
      </c>
      <c r="BJ2762" s="138" t="e">
        <f>#N/A</f>
        <v>#N/A</v>
      </c>
      <c r="BK2762" s="138" t="e">
        <f>#N/A</f>
        <v>#N/A</v>
      </c>
      <c r="BL2762" s="138" t="e">
        <f>#N/A</f>
        <v>#N/A</v>
      </c>
      <c r="BM2762" s="138" t="e">
        <f>#N/A</f>
        <v>#N/A</v>
      </c>
      <c r="BN2762" s="26"/>
      <c r="BO2762" s="26"/>
      <c r="BP2762" s="26"/>
      <c r="BQ2762" s="38"/>
      <c r="BR2762" s="26"/>
      <c r="BS2762" s="26"/>
      <c r="BT2762" s="26"/>
      <c r="BU2762" s="26"/>
      <c r="BV2762" s="39"/>
    </row>
    <row r="2763" spans="1:74" ht="15" hidden="1" customHeight="1" thickBot="1">
      <c r="A2763" s="26">
        <v>2020</v>
      </c>
      <c r="B2763" s="67">
        <v>2759</v>
      </c>
      <c r="C2763" s="26" t="s">
        <v>129</v>
      </c>
      <c r="D2763" s="26" t="s">
        <v>4642</v>
      </c>
      <c r="E2763" s="26" t="s">
        <v>4643</v>
      </c>
      <c r="F2763" s="27">
        <v>44082</v>
      </c>
      <c r="G2763" s="67" t="s">
        <v>5308</v>
      </c>
      <c r="H2763" s="26" t="s">
        <v>4645</v>
      </c>
      <c r="I2763" s="26" t="s">
        <v>4645</v>
      </c>
      <c r="J2763" s="69" t="s">
        <v>4646</v>
      </c>
      <c r="K2763" s="26" t="s">
        <v>135</v>
      </c>
      <c r="L2763" s="26" t="s">
        <v>4647</v>
      </c>
      <c r="M2763" s="26" t="s">
        <v>137</v>
      </c>
      <c r="N2763" s="26" t="s">
        <v>138</v>
      </c>
      <c r="O2763" s="26" t="s">
        <v>138</v>
      </c>
      <c r="Q2763" s="30">
        <v>75</v>
      </c>
      <c r="R2763" s="30">
        <v>4860</v>
      </c>
      <c r="S2763" s="31" t="e">
        <f>#N/A</f>
        <v>#N/A</v>
      </c>
      <c r="T2763" s="30">
        <v>999</v>
      </c>
      <c r="AB2763" s="33" t="e">
        <f>#N/A</f>
        <v>#N/A</v>
      </c>
      <c r="AC2763" s="30">
        <v>1400</v>
      </c>
      <c r="AD2763" s="30" t="e">
        <f>#N/A</f>
        <v>#N/A</v>
      </c>
      <c r="AE2763" s="34">
        <v>0.94491228070175437</v>
      </c>
      <c r="AG2763" s="30" t="e">
        <f>#N/A</f>
        <v>#N/A</v>
      </c>
      <c r="AH2763" s="30" t="e">
        <f>#N/A</f>
        <v>#N/A</v>
      </c>
      <c r="AI2763" s="30">
        <v>6714.75</v>
      </c>
      <c r="AJ2763" s="30">
        <v>6395</v>
      </c>
      <c r="AK2763" s="26" t="s">
        <v>139</v>
      </c>
      <c r="AL2763" s="26">
        <v>35</v>
      </c>
      <c r="AM2763" s="26" t="s">
        <v>5123</v>
      </c>
      <c r="AU2763" s="26" t="s">
        <v>5116</v>
      </c>
      <c r="AV2763" s="26" t="s">
        <v>4981</v>
      </c>
      <c r="AW2763" s="26" t="s">
        <v>5117</v>
      </c>
      <c r="BB2763" s="26" t="s">
        <v>4652</v>
      </c>
      <c r="BD2763" s="37">
        <v>44161</v>
      </c>
      <c r="BE2763" s="30">
        <v>36322</v>
      </c>
      <c r="BF2763" s="30">
        <v>51574</v>
      </c>
      <c r="BG2763" s="37" t="s">
        <v>147</v>
      </c>
      <c r="BH2763" s="37" t="s">
        <v>5256</v>
      </c>
      <c r="BI2763" s="37" t="s">
        <v>5256</v>
      </c>
      <c r="BJ2763" s="138" t="e">
        <f>#N/A</f>
        <v>#N/A</v>
      </c>
      <c r="BK2763" s="138" t="e">
        <f>#N/A</f>
        <v>#N/A</v>
      </c>
      <c r="BL2763" s="138" t="e">
        <f>#N/A</f>
        <v>#N/A</v>
      </c>
      <c r="BM2763" s="138" t="e">
        <f>#N/A</f>
        <v>#N/A</v>
      </c>
      <c r="BN2763" s="26"/>
      <c r="BO2763" s="26"/>
      <c r="BP2763" s="26"/>
      <c r="BQ2763" s="38"/>
      <c r="BR2763" s="26"/>
      <c r="BS2763" s="26"/>
      <c r="BT2763" s="26"/>
      <c r="BU2763" s="26"/>
      <c r="BV2763" s="39"/>
    </row>
    <row r="2764" spans="1:74" ht="15" hidden="1" customHeight="1" thickBot="1">
      <c r="A2764" s="26">
        <v>2020</v>
      </c>
      <c r="B2764" s="67">
        <v>2760</v>
      </c>
      <c r="C2764" s="67" t="s">
        <v>129</v>
      </c>
      <c r="D2764" s="67" t="s">
        <v>4642</v>
      </c>
      <c r="E2764" s="67" t="s">
        <v>4643</v>
      </c>
      <c r="F2764" s="27">
        <v>44082</v>
      </c>
      <c r="G2764" s="67" t="s">
        <v>5309</v>
      </c>
      <c r="H2764" s="67" t="s">
        <v>4645</v>
      </c>
      <c r="I2764" s="67" t="s">
        <v>4645</v>
      </c>
      <c r="J2764" s="69" t="s">
        <v>4646</v>
      </c>
      <c r="K2764" s="67" t="s">
        <v>135</v>
      </c>
      <c r="L2764" s="67" t="s">
        <v>4647</v>
      </c>
      <c r="M2764" s="26" t="s">
        <v>137</v>
      </c>
      <c r="N2764" s="26" t="s">
        <v>138</v>
      </c>
      <c r="O2764" s="26" t="s">
        <v>138</v>
      </c>
      <c r="Q2764" s="30">
        <v>82</v>
      </c>
      <c r="R2764" s="30">
        <v>8770</v>
      </c>
      <c r="S2764" s="31" t="e">
        <f>#N/A</f>
        <v>#N/A</v>
      </c>
      <c r="T2764" s="30">
        <v>1939</v>
      </c>
      <c r="AB2764" s="33" t="e">
        <f>#N/A</f>
        <v>#N/A</v>
      </c>
      <c r="AC2764" s="30">
        <v>1400</v>
      </c>
      <c r="AD2764" s="30" t="e">
        <f>#N/A</f>
        <v>#N/A</v>
      </c>
      <c r="AE2764" s="34">
        <v>0.8</v>
      </c>
      <c r="AG2764" s="30" t="e">
        <f>#N/A</f>
        <v>#N/A</v>
      </c>
      <c r="AH2764" s="30" t="e">
        <f>#N/A</f>
        <v>#N/A</v>
      </c>
      <c r="AI2764" s="30">
        <v>12118.050000000001</v>
      </c>
      <c r="AJ2764" s="30">
        <v>11541</v>
      </c>
      <c r="AK2764" s="26" t="s">
        <v>139</v>
      </c>
      <c r="AL2764" s="26">
        <v>35</v>
      </c>
      <c r="AM2764" s="26" t="s">
        <v>5123</v>
      </c>
      <c r="AU2764" s="26" t="s">
        <v>5116</v>
      </c>
      <c r="AV2764" s="26" t="s">
        <v>4981</v>
      </c>
      <c r="AW2764" s="26" t="s">
        <v>5117</v>
      </c>
      <c r="BB2764" s="26" t="s">
        <v>4652</v>
      </c>
      <c r="BD2764" s="37">
        <v>44161</v>
      </c>
      <c r="BE2764" s="30">
        <v>36322</v>
      </c>
      <c r="BF2764" s="30">
        <v>51574</v>
      </c>
      <c r="BG2764" s="37" t="s">
        <v>147</v>
      </c>
      <c r="BH2764" s="37" t="s">
        <v>5256</v>
      </c>
      <c r="BI2764" s="37" t="s">
        <v>5256</v>
      </c>
      <c r="BJ2764" s="138" t="e">
        <f>#N/A</f>
        <v>#N/A</v>
      </c>
      <c r="BK2764" s="138" t="e">
        <f>#N/A</f>
        <v>#N/A</v>
      </c>
      <c r="BL2764" s="138" t="e">
        <f>#N/A</f>
        <v>#N/A</v>
      </c>
      <c r="BM2764" s="138" t="e">
        <f>#N/A</f>
        <v>#N/A</v>
      </c>
      <c r="BN2764" s="26"/>
      <c r="BO2764" s="26"/>
      <c r="BP2764" s="26"/>
      <c r="BQ2764" s="38"/>
      <c r="BR2764" s="26"/>
      <c r="BS2764" s="26"/>
      <c r="BT2764" s="26"/>
      <c r="BU2764" s="26"/>
      <c r="BV2764" s="39"/>
    </row>
    <row r="2765" spans="1:74" ht="15" hidden="1" customHeight="1" thickBot="1">
      <c r="A2765" s="26">
        <v>2020</v>
      </c>
      <c r="B2765" s="67">
        <v>2761</v>
      </c>
      <c r="C2765" s="26" t="s">
        <v>129</v>
      </c>
      <c r="D2765" s="26" t="s">
        <v>4642</v>
      </c>
      <c r="E2765" s="26" t="s">
        <v>4643</v>
      </c>
      <c r="F2765" s="27">
        <v>44082</v>
      </c>
      <c r="G2765" s="67" t="s">
        <v>5310</v>
      </c>
      <c r="H2765" s="26" t="s">
        <v>4645</v>
      </c>
      <c r="I2765" s="26" t="s">
        <v>4645</v>
      </c>
      <c r="J2765" s="69" t="s">
        <v>4646</v>
      </c>
      <c r="K2765" s="26" t="s">
        <v>135</v>
      </c>
      <c r="L2765" s="26" t="s">
        <v>4647</v>
      </c>
      <c r="M2765" s="26" t="s">
        <v>137</v>
      </c>
      <c r="N2765" s="26" t="s">
        <v>138</v>
      </c>
      <c r="O2765" s="26" t="s">
        <v>138</v>
      </c>
      <c r="Q2765" s="30">
        <v>81</v>
      </c>
      <c r="R2765" s="30">
        <v>8880</v>
      </c>
      <c r="S2765" s="31" t="e">
        <f>#N/A</f>
        <v>#N/A</v>
      </c>
      <c r="T2765" s="30">
        <v>1297</v>
      </c>
      <c r="AB2765" s="33" t="e">
        <f>#N/A</f>
        <v>#N/A</v>
      </c>
      <c r="AC2765" s="30">
        <v>1400</v>
      </c>
      <c r="AD2765" s="30" t="e">
        <f>#N/A</f>
        <v>#N/A</v>
      </c>
      <c r="AE2765" s="34">
        <v>0.79967213114754099</v>
      </c>
      <c r="AG2765" s="30" t="e">
        <f>#N/A</f>
        <v>#N/A</v>
      </c>
      <c r="AH2765" s="30" t="e">
        <f>#N/A</f>
        <v>#N/A</v>
      </c>
      <c r="AI2765" s="30">
        <v>12270.300000000001</v>
      </c>
      <c r="AJ2765" s="30">
        <v>11686</v>
      </c>
      <c r="AK2765" s="26" t="s">
        <v>139</v>
      </c>
      <c r="AL2765" s="26">
        <v>35</v>
      </c>
      <c r="AM2765" s="26" t="s">
        <v>5123</v>
      </c>
      <c r="AU2765" s="26" t="s">
        <v>5116</v>
      </c>
      <c r="AV2765" s="26" t="s">
        <v>4981</v>
      </c>
      <c r="AW2765" s="26" t="s">
        <v>5117</v>
      </c>
      <c r="BB2765" s="26" t="s">
        <v>4652</v>
      </c>
      <c r="BD2765" s="37">
        <v>44161</v>
      </c>
      <c r="BE2765" s="30">
        <v>36322</v>
      </c>
      <c r="BF2765" s="30">
        <v>51574</v>
      </c>
      <c r="BG2765" s="37" t="s">
        <v>147</v>
      </c>
      <c r="BH2765" s="37" t="s">
        <v>5256</v>
      </c>
      <c r="BI2765" s="37" t="s">
        <v>5256</v>
      </c>
      <c r="BJ2765" s="138" t="e">
        <f>#N/A</f>
        <v>#N/A</v>
      </c>
      <c r="BK2765" s="138" t="e">
        <f>#N/A</f>
        <v>#N/A</v>
      </c>
      <c r="BL2765" s="138" t="e">
        <f>#N/A</f>
        <v>#N/A</v>
      </c>
      <c r="BM2765" s="138" t="e">
        <f>#N/A</f>
        <v>#N/A</v>
      </c>
      <c r="BN2765" s="26"/>
      <c r="BO2765" s="26"/>
      <c r="BP2765" s="26"/>
      <c r="BQ2765" s="38"/>
      <c r="BR2765" s="26"/>
      <c r="BS2765" s="26"/>
      <c r="BT2765" s="26"/>
      <c r="BU2765" s="26"/>
      <c r="BV2765" s="39"/>
    </row>
    <row r="2766" spans="1:74" ht="15" hidden="1" customHeight="1" thickBot="1">
      <c r="A2766" s="26">
        <v>2020</v>
      </c>
      <c r="B2766" s="67">
        <v>2762</v>
      </c>
      <c r="C2766" s="67" t="s">
        <v>129</v>
      </c>
      <c r="D2766" s="67" t="s">
        <v>4642</v>
      </c>
      <c r="E2766" s="67" t="s">
        <v>4643</v>
      </c>
      <c r="F2766" s="27">
        <v>44082</v>
      </c>
      <c r="G2766" s="67" t="s">
        <v>5311</v>
      </c>
      <c r="H2766" s="67" t="s">
        <v>4645</v>
      </c>
      <c r="I2766" s="67" t="s">
        <v>4645</v>
      </c>
      <c r="J2766" s="69" t="s">
        <v>4646</v>
      </c>
      <c r="K2766" s="67" t="s">
        <v>135</v>
      </c>
      <c r="L2766" s="67" t="s">
        <v>4647</v>
      </c>
      <c r="M2766" s="26" t="s">
        <v>137</v>
      </c>
      <c r="N2766" s="26" t="s">
        <v>138</v>
      </c>
      <c r="O2766" s="26" t="s">
        <v>138</v>
      </c>
      <c r="Q2766" s="30">
        <v>84</v>
      </c>
      <c r="R2766" s="30">
        <v>7710</v>
      </c>
      <c r="S2766" s="31" t="e">
        <f>#N/A</f>
        <v>#N/A</v>
      </c>
      <c r="T2766" s="30">
        <v>1417</v>
      </c>
      <c r="AB2766" s="33" t="e">
        <f>#N/A</f>
        <v>#N/A</v>
      </c>
      <c r="AC2766" s="30">
        <v>1400</v>
      </c>
      <c r="AD2766" s="30" t="e">
        <f>#N/A</f>
        <v>#N/A</v>
      </c>
      <c r="AE2766" s="34">
        <v>0.93</v>
      </c>
      <c r="AG2766" s="30" t="e">
        <f>#N/A</f>
        <v>#N/A</v>
      </c>
      <c r="AH2766" s="30" t="e">
        <f>#N/A</f>
        <v>#N/A</v>
      </c>
      <c r="AI2766" s="30">
        <v>10653.300000000001</v>
      </c>
      <c r="AJ2766" s="30">
        <v>10146</v>
      </c>
      <c r="AK2766" s="26" t="s">
        <v>139</v>
      </c>
      <c r="AL2766" s="26">
        <v>35</v>
      </c>
      <c r="AM2766" s="26" t="s">
        <v>5123</v>
      </c>
      <c r="AU2766" s="26" t="s">
        <v>5116</v>
      </c>
      <c r="AV2766" s="26" t="s">
        <v>4981</v>
      </c>
      <c r="AW2766" s="26" t="s">
        <v>5117</v>
      </c>
      <c r="BB2766" s="26" t="s">
        <v>4652</v>
      </c>
      <c r="BD2766" s="37">
        <v>44161</v>
      </c>
      <c r="BE2766" s="30">
        <v>36322</v>
      </c>
      <c r="BF2766" s="30">
        <v>51574</v>
      </c>
      <c r="BG2766" s="37" t="s">
        <v>147</v>
      </c>
      <c r="BH2766" s="37" t="s">
        <v>5256</v>
      </c>
      <c r="BI2766" s="37" t="s">
        <v>5256</v>
      </c>
      <c r="BJ2766" s="138" t="e">
        <f>#N/A</f>
        <v>#N/A</v>
      </c>
      <c r="BK2766" s="138" t="e">
        <f>#N/A</f>
        <v>#N/A</v>
      </c>
      <c r="BL2766" s="138" t="e">
        <f>#N/A</f>
        <v>#N/A</v>
      </c>
      <c r="BM2766" s="138" t="e">
        <f>#N/A</f>
        <v>#N/A</v>
      </c>
      <c r="BN2766" s="26"/>
      <c r="BO2766" s="26"/>
      <c r="BP2766" s="26"/>
      <c r="BQ2766" s="38"/>
      <c r="BR2766" s="26"/>
      <c r="BS2766" s="26"/>
      <c r="BT2766" s="26"/>
      <c r="BU2766" s="26"/>
      <c r="BV2766" s="39"/>
    </row>
    <row r="2767" spans="1:74" ht="15" hidden="1" customHeight="1" thickBot="1">
      <c r="A2767" s="26">
        <v>2020</v>
      </c>
      <c r="B2767" s="67">
        <v>2763</v>
      </c>
      <c r="C2767" s="26" t="s">
        <v>129</v>
      </c>
      <c r="D2767" s="26" t="s">
        <v>4642</v>
      </c>
      <c r="E2767" s="26" t="s">
        <v>4643</v>
      </c>
      <c r="F2767" s="27">
        <v>44082</v>
      </c>
      <c r="G2767" s="67" t="s">
        <v>5312</v>
      </c>
      <c r="H2767" s="26" t="s">
        <v>4645</v>
      </c>
      <c r="I2767" s="26" t="s">
        <v>4645</v>
      </c>
      <c r="J2767" s="69" t="s">
        <v>4646</v>
      </c>
      <c r="K2767" s="26" t="s">
        <v>135</v>
      </c>
      <c r="L2767" s="26" t="s">
        <v>4647</v>
      </c>
      <c r="M2767" s="26" t="s">
        <v>137</v>
      </c>
      <c r="N2767" s="26" t="s">
        <v>138</v>
      </c>
      <c r="O2767" s="26" t="s">
        <v>138</v>
      </c>
      <c r="Q2767" s="30">
        <v>77</v>
      </c>
      <c r="R2767" s="30">
        <v>5520</v>
      </c>
      <c r="S2767" s="31" t="e">
        <f>#N/A</f>
        <v>#N/A</v>
      </c>
      <c r="T2767" s="30">
        <v>1022</v>
      </c>
      <c r="AB2767" s="33" t="e">
        <f>#N/A</f>
        <v>#N/A</v>
      </c>
      <c r="AC2767" s="30">
        <v>1400</v>
      </c>
      <c r="AD2767" s="30" t="e">
        <f>#N/A</f>
        <v>#N/A</v>
      </c>
      <c r="AE2767" s="34">
        <v>0.93238095238095231</v>
      </c>
      <c r="AG2767" s="30" t="e">
        <f>#N/A</f>
        <v>#N/A</v>
      </c>
      <c r="AH2767" s="30" t="e">
        <f>#N/A</f>
        <v>#N/A</v>
      </c>
      <c r="AI2767" s="30">
        <v>7627.2000000000007</v>
      </c>
      <c r="AJ2767" s="30">
        <v>7264</v>
      </c>
      <c r="AK2767" s="26" t="s">
        <v>139</v>
      </c>
      <c r="AL2767" s="26">
        <v>35</v>
      </c>
      <c r="AM2767" s="26" t="s">
        <v>5123</v>
      </c>
      <c r="AU2767" s="26" t="s">
        <v>5116</v>
      </c>
      <c r="AV2767" s="26" t="s">
        <v>4981</v>
      </c>
      <c r="AW2767" s="26" t="s">
        <v>5117</v>
      </c>
      <c r="BB2767" s="26" t="s">
        <v>4652</v>
      </c>
      <c r="BD2767" s="37">
        <v>44161</v>
      </c>
      <c r="BE2767" s="30">
        <v>36322</v>
      </c>
      <c r="BF2767" s="30">
        <v>51574</v>
      </c>
      <c r="BG2767" s="37" t="s">
        <v>147</v>
      </c>
      <c r="BH2767" s="37" t="s">
        <v>5256</v>
      </c>
      <c r="BI2767" s="37" t="s">
        <v>5256</v>
      </c>
      <c r="BJ2767" s="138" t="e">
        <f>#N/A</f>
        <v>#N/A</v>
      </c>
      <c r="BK2767" s="138" t="e">
        <f>#N/A</f>
        <v>#N/A</v>
      </c>
      <c r="BL2767" s="138" t="e">
        <f>#N/A</f>
        <v>#N/A</v>
      </c>
      <c r="BM2767" s="138" t="e">
        <f>#N/A</f>
        <v>#N/A</v>
      </c>
      <c r="BN2767" s="26"/>
      <c r="BO2767" s="26"/>
      <c r="BP2767" s="26"/>
      <c r="BQ2767" s="38"/>
      <c r="BR2767" s="26"/>
      <c r="BS2767" s="26"/>
      <c r="BT2767" s="26"/>
      <c r="BU2767" s="26"/>
      <c r="BV2767" s="39"/>
    </row>
    <row r="2768" spans="1:74" ht="15" hidden="1" customHeight="1" thickBot="1">
      <c r="A2768" s="26">
        <v>2020</v>
      </c>
      <c r="B2768" s="67">
        <v>2764</v>
      </c>
      <c r="C2768" s="67" t="s">
        <v>129</v>
      </c>
      <c r="D2768" s="67" t="s">
        <v>4642</v>
      </c>
      <c r="E2768" s="67" t="s">
        <v>4643</v>
      </c>
      <c r="F2768" s="27">
        <v>44082</v>
      </c>
      <c r="G2768" s="67" t="s">
        <v>5313</v>
      </c>
      <c r="H2768" s="67" t="s">
        <v>4645</v>
      </c>
      <c r="I2768" s="67" t="s">
        <v>4645</v>
      </c>
      <c r="J2768" s="69" t="s">
        <v>4646</v>
      </c>
      <c r="K2768" s="67" t="s">
        <v>135</v>
      </c>
      <c r="L2768" s="67" t="s">
        <v>4647</v>
      </c>
      <c r="M2768" s="26" t="s">
        <v>137</v>
      </c>
      <c r="N2768" s="26" t="s">
        <v>138</v>
      </c>
      <c r="O2768" s="26" t="s">
        <v>138</v>
      </c>
      <c r="Q2768" s="30">
        <v>78</v>
      </c>
      <c r="R2768" s="30">
        <v>7400</v>
      </c>
      <c r="S2768" s="31" t="e">
        <f>#N/A</f>
        <v>#N/A</v>
      </c>
      <c r="T2768" s="30">
        <v>1566</v>
      </c>
      <c r="AB2768" s="33" t="e">
        <f>#N/A</f>
        <v>#N/A</v>
      </c>
      <c r="AC2768" s="30">
        <v>1400</v>
      </c>
      <c r="AD2768" s="30" t="e">
        <f>#N/A</f>
        <v>#N/A</v>
      </c>
      <c r="AE2768" s="34">
        <v>0.73</v>
      </c>
      <c r="AG2768" s="30" t="e">
        <f>#N/A</f>
        <v>#N/A</v>
      </c>
      <c r="AH2768" s="30" t="e">
        <f>#N/A</f>
        <v>#N/A</v>
      </c>
      <c r="AI2768" s="30">
        <v>10224.9</v>
      </c>
      <c r="AJ2768" s="30">
        <v>9738</v>
      </c>
      <c r="AK2768" s="26" t="s">
        <v>139</v>
      </c>
      <c r="AL2768" s="26">
        <v>35</v>
      </c>
      <c r="AM2768" s="26" t="s">
        <v>5123</v>
      </c>
      <c r="AU2768" s="26" t="s">
        <v>5116</v>
      </c>
      <c r="AV2768" s="26" t="s">
        <v>4981</v>
      </c>
      <c r="AW2768" s="26" t="s">
        <v>5117</v>
      </c>
      <c r="BB2768" s="26" t="s">
        <v>4652</v>
      </c>
      <c r="BD2768" s="37">
        <v>44161</v>
      </c>
      <c r="BE2768" s="30">
        <v>36322</v>
      </c>
      <c r="BF2768" s="30">
        <v>51574</v>
      </c>
      <c r="BG2768" s="37" t="s">
        <v>147</v>
      </c>
      <c r="BH2768" s="37" t="s">
        <v>5256</v>
      </c>
      <c r="BI2768" s="37" t="s">
        <v>5256</v>
      </c>
      <c r="BJ2768" s="138" t="e">
        <f>#N/A</f>
        <v>#N/A</v>
      </c>
      <c r="BK2768" s="138" t="e">
        <f>#N/A</f>
        <v>#N/A</v>
      </c>
      <c r="BL2768" s="138" t="e">
        <f>#N/A</f>
        <v>#N/A</v>
      </c>
      <c r="BM2768" s="138" t="e">
        <f>#N/A</f>
        <v>#N/A</v>
      </c>
      <c r="BN2768" s="26"/>
      <c r="BO2768" s="26"/>
      <c r="BP2768" s="26"/>
      <c r="BQ2768" s="38"/>
      <c r="BR2768" s="26"/>
      <c r="BS2768" s="26"/>
      <c r="BT2768" s="26"/>
      <c r="BU2768" s="26"/>
      <c r="BV2768" s="39"/>
    </row>
    <row r="2769" spans="1:74" ht="15" hidden="1" customHeight="1" thickBot="1">
      <c r="A2769" s="26">
        <v>2020</v>
      </c>
      <c r="B2769" s="67">
        <v>2765</v>
      </c>
      <c r="C2769" s="26" t="s">
        <v>129</v>
      </c>
      <c r="D2769" s="26" t="s">
        <v>4642</v>
      </c>
      <c r="E2769" s="26" t="s">
        <v>4643</v>
      </c>
      <c r="F2769" s="27">
        <v>44082</v>
      </c>
      <c r="G2769" s="67" t="s">
        <v>5314</v>
      </c>
      <c r="H2769" s="26" t="s">
        <v>4645</v>
      </c>
      <c r="I2769" s="26" t="s">
        <v>4645</v>
      </c>
      <c r="J2769" s="69" t="s">
        <v>4646</v>
      </c>
      <c r="K2769" s="26" t="s">
        <v>135</v>
      </c>
      <c r="L2769" s="26" t="s">
        <v>4647</v>
      </c>
      <c r="M2769" s="26" t="s">
        <v>137</v>
      </c>
      <c r="N2769" s="26" t="s">
        <v>138</v>
      </c>
      <c r="O2769" s="26" t="s">
        <v>138</v>
      </c>
      <c r="Q2769" s="30">
        <v>82</v>
      </c>
      <c r="R2769" s="30">
        <v>8260</v>
      </c>
      <c r="S2769" s="31" t="e">
        <f>#N/A</f>
        <v>#N/A</v>
      </c>
      <c r="T2769" s="30">
        <v>1291</v>
      </c>
      <c r="AB2769" s="33" t="e">
        <f>#N/A</f>
        <v>#N/A</v>
      </c>
      <c r="AC2769" s="30">
        <v>1400</v>
      </c>
      <c r="AD2769" s="30" t="e">
        <f>#N/A</f>
        <v>#N/A</v>
      </c>
      <c r="AE2769" s="34">
        <v>0.72626865671641794</v>
      </c>
      <c r="AG2769" s="30" t="e">
        <f>#N/A</f>
        <v>#N/A</v>
      </c>
      <c r="AH2769" s="30" t="e">
        <f>#N/A</f>
        <v>#N/A</v>
      </c>
      <c r="AI2769" s="30">
        <v>11413.5</v>
      </c>
      <c r="AJ2769" s="30">
        <v>10870</v>
      </c>
      <c r="AK2769" s="26" t="s">
        <v>139</v>
      </c>
      <c r="AL2769" s="26">
        <v>35</v>
      </c>
      <c r="AM2769" s="26" t="s">
        <v>5123</v>
      </c>
      <c r="AU2769" s="26" t="s">
        <v>5116</v>
      </c>
      <c r="AV2769" s="26" t="s">
        <v>4981</v>
      </c>
      <c r="AW2769" s="26" t="s">
        <v>5117</v>
      </c>
      <c r="BB2769" s="26" t="s">
        <v>4652</v>
      </c>
      <c r="BD2769" s="37">
        <v>44161</v>
      </c>
      <c r="BE2769" s="30">
        <v>36322</v>
      </c>
      <c r="BF2769" s="30">
        <v>51574</v>
      </c>
      <c r="BG2769" s="37" t="s">
        <v>147</v>
      </c>
      <c r="BH2769" s="37" t="s">
        <v>5256</v>
      </c>
      <c r="BI2769" s="37" t="s">
        <v>5256</v>
      </c>
      <c r="BJ2769" s="138" t="e">
        <f>#N/A</f>
        <v>#N/A</v>
      </c>
      <c r="BK2769" s="138" t="e">
        <f>#N/A</f>
        <v>#N/A</v>
      </c>
      <c r="BL2769" s="138" t="e">
        <f>#N/A</f>
        <v>#N/A</v>
      </c>
      <c r="BM2769" s="138" t="e">
        <f>#N/A</f>
        <v>#N/A</v>
      </c>
      <c r="BN2769" s="26"/>
      <c r="BO2769" s="26"/>
      <c r="BP2769" s="26"/>
      <c r="BQ2769" s="38"/>
      <c r="BR2769" s="26"/>
      <c r="BS2769" s="26"/>
      <c r="BT2769" s="26"/>
      <c r="BU2769" s="26"/>
      <c r="BV2769" s="39"/>
    </row>
    <row r="2770" spans="1:74" ht="15" hidden="1" customHeight="1" thickBot="1">
      <c r="A2770" s="26">
        <v>2020</v>
      </c>
      <c r="B2770" s="67">
        <v>2766</v>
      </c>
      <c r="C2770" s="67" t="s">
        <v>129</v>
      </c>
      <c r="D2770" s="67" t="s">
        <v>4642</v>
      </c>
      <c r="E2770" s="67" t="s">
        <v>4643</v>
      </c>
      <c r="F2770" s="27">
        <v>44082</v>
      </c>
      <c r="G2770" s="67" t="s">
        <v>5315</v>
      </c>
      <c r="H2770" s="67" t="s">
        <v>4645</v>
      </c>
      <c r="I2770" s="67" t="s">
        <v>4645</v>
      </c>
      <c r="J2770" s="69" t="s">
        <v>4646</v>
      </c>
      <c r="K2770" s="67" t="s">
        <v>135</v>
      </c>
      <c r="L2770" s="67" t="s">
        <v>4647</v>
      </c>
      <c r="M2770" s="26" t="s">
        <v>137</v>
      </c>
      <c r="N2770" s="26" t="s">
        <v>138</v>
      </c>
      <c r="O2770" s="26" t="s">
        <v>138</v>
      </c>
      <c r="Q2770" s="30">
        <v>85</v>
      </c>
      <c r="R2770" s="30">
        <v>8980</v>
      </c>
      <c r="S2770" s="31" t="e">
        <f>#N/A</f>
        <v>#N/A</v>
      </c>
      <c r="T2770" s="30">
        <v>1622</v>
      </c>
      <c r="AB2770" s="33" t="e">
        <f>#N/A</f>
        <v>#N/A</v>
      </c>
      <c r="AC2770" s="30">
        <v>1400</v>
      </c>
      <c r="AD2770" s="30" t="e">
        <f>#N/A</f>
        <v>#N/A</v>
      </c>
      <c r="AE2770" s="34">
        <v>0.88</v>
      </c>
      <c r="AG2770" s="30" t="e">
        <f>#N/A</f>
        <v>#N/A</v>
      </c>
      <c r="AH2770" s="30" t="e">
        <f>#N/A</f>
        <v>#N/A</v>
      </c>
      <c r="AI2770" s="30">
        <v>12407.85</v>
      </c>
      <c r="AJ2770" s="30">
        <v>11817</v>
      </c>
      <c r="AK2770" s="26" t="s">
        <v>139</v>
      </c>
      <c r="AL2770" s="26">
        <v>35</v>
      </c>
      <c r="AM2770" s="26" t="s">
        <v>5123</v>
      </c>
      <c r="AU2770" s="26" t="s">
        <v>5116</v>
      </c>
      <c r="AV2770" s="26" t="s">
        <v>4981</v>
      </c>
      <c r="AW2770" s="26" t="s">
        <v>5117</v>
      </c>
      <c r="BB2770" s="26" t="s">
        <v>4652</v>
      </c>
      <c r="BD2770" s="37">
        <v>44161</v>
      </c>
      <c r="BE2770" s="30">
        <v>36322</v>
      </c>
      <c r="BF2770" s="30">
        <v>51574</v>
      </c>
      <c r="BG2770" s="37" t="s">
        <v>147</v>
      </c>
      <c r="BH2770" s="37" t="s">
        <v>5256</v>
      </c>
      <c r="BI2770" s="37" t="s">
        <v>5256</v>
      </c>
      <c r="BJ2770" s="138" t="e">
        <f>#N/A</f>
        <v>#N/A</v>
      </c>
      <c r="BK2770" s="138" t="e">
        <f>#N/A</f>
        <v>#N/A</v>
      </c>
      <c r="BL2770" s="138" t="e">
        <f>#N/A</f>
        <v>#N/A</v>
      </c>
      <c r="BM2770" s="138" t="e">
        <f>#N/A</f>
        <v>#N/A</v>
      </c>
      <c r="BN2770" s="26"/>
      <c r="BO2770" s="26"/>
      <c r="BP2770" s="26"/>
      <c r="BQ2770" s="38"/>
      <c r="BR2770" s="26"/>
      <c r="BS2770" s="26"/>
      <c r="BT2770" s="26"/>
      <c r="BU2770" s="26"/>
      <c r="BV2770" s="39"/>
    </row>
    <row r="2771" spans="1:74" ht="15" hidden="1" customHeight="1" thickBot="1">
      <c r="A2771" s="26">
        <v>2020</v>
      </c>
      <c r="B2771" s="67">
        <v>2767</v>
      </c>
      <c r="C2771" s="26" t="s">
        <v>129</v>
      </c>
      <c r="D2771" s="26" t="s">
        <v>4642</v>
      </c>
      <c r="E2771" s="26" t="s">
        <v>4643</v>
      </c>
      <c r="F2771" s="27">
        <v>44082</v>
      </c>
      <c r="G2771" s="67" t="s">
        <v>5316</v>
      </c>
      <c r="H2771" s="26" t="s">
        <v>4645</v>
      </c>
      <c r="I2771" s="26" t="s">
        <v>4645</v>
      </c>
      <c r="J2771" s="69" t="s">
        <v>4646</v>
      </c>
      <c r="K2771" s="26" t="s">
        <v>135</v>
      </c>
      <c r="L2771" s="26" t="s">
        <v>4647</v>
      </c>
      <c r="M2771" s="26" t="s">
        <v>137</v>
      </c>
      <c r="N2771" s="26" t="s">
        <v>138</v>
      </c>
      <c r="O2771" s="26" t="s">
        <v>138</v>
      </c>
      <c r="Q2771" s="30">
        <v>76</v>
      </c>
      <c r="R2771" s="30">
        <v>6590</v>
      </c>
      <c r="S2771" s="31" t="e">
        <f>#N/A</f>
        <v>#N/A</v>
      </c>
      <c r="T2771" s="30">
        <v>1220</v>
      </c>
      <c r="AB2771" s="33" t="e">
        <f>#N/A</f>
        <v>#N/A</v>
      </c>
      <c r="AC2771" s="30">
        <v>1400</v>
      </c>
      <c r="AD2771" s="30" t="e">
        <f>#N/A</f>
        <v>#N/A</v>
      </c>
      <c r="AE2771" s="34">
        <v>0.87655172413793103</v>
      </c>
      <c r="AG2771" s="30" t="e">
        <f>#N/A</f>
        <v>#N/A</v>
      </c>
      <c r="AH2771" s="30" t="e">
        <f>#N/A</f>
        <v>#N/A</v>
      </c>
      <c r="AI2771" s="30">
        <v>9105.6</v>
      </c>
      <c r="AJ2771" s="30">
        <v>8672</v>
      </c>
      <c r="AK2771" s="26" t="s">
        <v>139</v>
      </c>
      <c r="AL2771" s="26">
        <v>35</v>
      </c>
      <c r="AM2771" s="26" t="s">
        <v>5123</v>
      </c>
      <c r="AU2771" s="26" t="s">
        <v>5116</v>
      </c>
      <c r="AV2771" s="26" t="s">
        <v>4981</v>
      </c>
      <c r="AW2771" s="26" t="s">
        <v>5117</v>
      </c>
      <c r="BB2771" s="26" t="s">
        <v>4652</v>
      </c>
      <c r="BD2771" s="37">
        <v>44161</v>
      </c>
      <c r="BE2771" s="30">
        <v>36322</v>
      </c>
      <c r="BF2771" s="30">
        <v>51574</v>
      </c>
      <c r="BG2771" s="37" t="s">
        <v>147</v>
      </c>
      <c r="BH2771" s="37" t="s">
        <v>5256</v>
      </c>
      <c r="BI2771" s="37" t="s">
        <v>5256</v>
      </c>
      <c r="BJ2771" s="138" t="e">
        <f>#N/A</f>
        <v>#N/A</v>
      </c>
      <c r="BK2771" s="138" t="e">
        <f>#N/A</f>
        <v>#N/A</v>
      </c>
      <c r="BL2771" s="138" t="e">
        <f>#N/A</f>
        <v>#N/A</v>
      </c>
      <c r="BM2771" s="138" t="e">
        <f>#N/A</f>
        <v>#N/A</v>
      </c>
      <c r="BN2771" s="26"/>
      <c r="BO2771" s="26"/>
      <c r="BP2771" s="26"/>
      <c r="BQ2771" s="38"/>
      <c r="BR2771" s="26"/>
      <c r="BS2771" s="26"/>
      <c r="BT2771" s="26"/>
      <c r="BU2771" s="26"/>
      <c r="BV2771" s="39"/>
    </row>
    <row r="2772" spans="1:74" ht="15" hidden="1" customHeight="1" thickBot="1">
      <c r="A2772" s="26">
        <v>2020</v>
      </c>
      <c r="B2772" s="67">
        <v>2768</v>
      </c>
      <c r="C2772" s="67" t="s">
        <v>129</v>
      </c>
      <c r="D2772" s="67" t="s">
        <v>4642</v>
      </c>
      <c r="E2772" s="67" t="s">
        <v>4643</v>
      </c>
      <c r="F2772" s="27">
        <v>44082</v>
      </c>
      <c r="G2772" s="67" t="s">
        <v>5317</v>
      </c>
      <c r="H2772" s="67" t="s">
        <v>4645</v>
      </c>
      <c r="I2772" s="67" t="s">
        <v>4645</v>
      </c>
      <c r="J2772" s="69" t="s">
        <v>4646</v>
      </c>
      <c r="K2772" s="67" t="s">
        <v>135</v>
      </c>
      <c r="L2772" s="67" t="s">
        <v>4647</v>
      </c>
      <c r="M2772" s="26" t="s">
        <v>137</v>
      </c>
      <c r="N2772" s="26" t="s">
        <v>138</v>
      </c>
      <c r="O2772" s="26" t="s">
        <v>138</v>
      </c>
      <c r="Q2772" s="30">
        <v>83</v>
      </c>
      <c r="R2772" s="30">
        <v>8460</v>
      </c>
      <c r="S2772" s="31" t="e">
        <f>#N/A</f>
        <v>#N/A</v>
      </c>
      <c r="T2772" s="30">
        <v>1646</v>
      </c>
      <c r="AB2772" s="33" t="e">
        <f>#N/A</f>
        <v>#N/A</v>
      </c>
      <c r="AC2772" s="30">
        <v>1400</v>
      </c>
      <c r="AD2772" s="30" t="e">
        <f>#N/A</f>
        <v>#N/A</v>
      </c>
      <c r="AE2772" s="34">
        <v>0.79</v>
      </c>
      <c r="AG2772" s="30" t="e">
        <f>#N/A</f>
        <v>#N/A</v>
      </c>
      <c r="AH2772" s="30" t="e">
        <f>#N/A</f>
        <v>#N/A</v>
      </c>
      <c r="AI2772" s="30">
        <v>11689.65</v>
      </c>
      <c r="AJ2772" s="30">
        <v>11133</v>
      </c>
      <c r="AK2772" s="26" t="s">
        <v>139</v>
      </c>
      <c r="AL2772" s="26">
        <v>35</v>
      </c>
      <c r="AM2772" s="26" t="s">
        <v>5123</v>
      </c>
      <c r="AU2772" s="26" t="s">
        <v>5116</v>
      </c>
      <c r="AV2772" s="26" t="s">
        <v>4981</v>
      </c>
      <c r="AW2772" s="26" t="s">
        <v>5117</v>
      </c>
      <c r="BB2772" s="26" t="s">
        <v>4652</v>
      </c>
      <c r="BD2772" s="37">
        <v>44161</v>
      </c>
      <c r="BE2772" s="30">
        <v>36322</v>
      </c>
      <c r="BF2772" s="30">
        <v>51574</v>
      </c>
      <c r="BG2772" s="37" t="s">
        <v>147</v>
      </c>
      <c r="BH2772" s="37" t="s">
        <v>5256</v>
      </c>
      <c r="BI2772" s="37" t="s">
        <v>5256</v>
      </c>
      <c r="BJ2772" s="138" t="e">
        <f>#N/A</f>
        <v>#N/A</v>
      </c>
      <c r="BK2772" s="138" t="e">
        <f>#N/A</f>
        <v>#N/A</v>
      </c>
      <c r="BL2772" s="138" t="e">
        <f>#N/A</f>
        <v>#N/A</v>
      </c>
      <c r="BM2772" s="138" t="e">
        <f>#N/A</f>
        <v>#N/A</v>
      </c>
      <c r="BN2772" s="26"/>
      <c r="BO2772" s="26"/>
      <c r="BP2772" s="26"/>
      <c r="BQ2772" s="38"/>
      <c r="BR2772" s="26"/>
      <c r="BS2772" s="26"/>
      <c r="BT2772" s="26"/>
      <c r="BU2772" s="26"/>
      <c r="BV2772" s="39"/>
    </row>
    <row r="2773" spans="1:74" ht="15" hidden="1" customHeight="1" thickBot="1">
      <c r="A2773" s="26">
        <v>2020</v>
      </c>
      <c r="B2773" s="67">
        <v>2769</v>
      </c>
      <c r="C2773" s="26" t="s">
        <v>129</v>
      </c>
      <c r="D2773" s="26" t="s">
        <v>4642</v>
      </c>
      <c r="E2773" s="26" t="s">
        <v>4643</v>
      </c>
      <c r="F2773" s="27">
        <v>44082</v>
      </c>
      <c r="G2773" s="67" t="s">
        <v>5318</v>
      </c>
      <c r="H2773" s="26" t="s">
        <v>4645</v>
      </c>
      <c r="I2773" s="26" t="s">
        <v>4645</v>
      </c>
      <c r="J2773" s="69" t="s">
        <v>4646</v>
      </c>
      <c r="K2773" s="26" t="s">
        <v>135</v>
      </c>
      <c r="L2773" s="26" t="s">
        <v>4647</v>
      </c>
      <c r="M2773" s="26" t="s">
        <v>137</v>
      </c>
      <c r="N2773" s="26" t="s">
        <v>138</v>
      </c>
      <c r="O2773" s="26" t="s">
        <v>138</v>
      </c>
      <c r="Q2773" s="30">
        <v>80</v>
      </c>
      <c r="R2773" s="30">
        <v>6870</v>
      </c>
      <c r="S2773" s="31" t="e">
        <f>#N/A</f>
        <v>#N/A</v>
      </c>
      <c r="T2773" s="30">
        <v>1336</v>
      </c>
      <c r="AB2773" s="33" t="e">
        <f>#N/A</f>
        <v>#N/A</v>
      </c>
      <c r="AC2773" s="30">
        <v>1400</v>
      </c>
      <c r="AD2773" s="30" t="e">
        <f>#N/A</f>
        <v>#N/A</v>
      </c>
      <c r="AE2773" s="34">
        <v>0.78769230769230769</v>
      </c>
      <c r="AG2773" s="30" t="e">
        <f>#N/A</f>
        <v>#N/A</v>
      </c>
      <c r="AH2773" s="30" t="e">
        <f>#N/A</f>
        <v>#N/A</v>
      </c>
      <c r="AI2773" s="30">
        <v>9492</v>
      </c>
      <c r="AJ2773" s="30">
        <v>9040</v>
      </c>
      <c r="AK2773" s="26" t="s">
        <v>139</v>
      </c>
      <c r="AL2773" s="26">
        <v>35</v>
      </c>
      <c r="AM2773" s="26" t="s">
        <v>5123</v>
      </c>
      <c r="AU2773" s="26" t="s">
        <v>5116</v>
      </c>
      <c r="AV2773" s="26" t="s">
        <v>4981</v>
      </c>
      <c r="AW2773" s="26" t="s">
        <v>5117</v>
      </c>
      <c r="BB2773" s="26" t="s">
        <v>4652</v>
      </c>
      <c r="BD2773" s="37">
        <v>44161</v>
      </c>
      <c r="BE2773" s="30">
        <v>36322</v>
      </c>
      <c r="BF2773" s="30">
        <v>51574</v>
      </c>
      <c r="BG2773" s="37" t="s">
        <v>147</v>
      </c>
      <c r="BH2773" s="37" t="s">
        <v>5256</v>
      </c>
      <c r="BI2773" s="37" t="s">
        <v>5256</v>
      </c>
      <c r="BJ2773" s="138" t="e">
        <f>#N/A</f>
        <v>#N/A</v>
      </c>
      <c r="BK2773" s="138" t="e">
        <f>#N/A</f>
        <v>#N/A</v>
      </c>
      <c r="BL2773" s="138" t="e">
        <f>#N/A</f>
        <v>#N/A</v>
      </c>
      <c r="BM2773" s="138" t="e">
        <f>#N/A</f>
        <v>#N/A</v>
      </c>
      <c r="BN2773" s="26"/>
      <c r="BO2773" s="26"/>
      <c r="BP2773" s="26"/>
      <c r="BQ2773" s="38"/>
      <c r="BR2773" s="26"/>
      <c r="BS2773" s="26"/>
      <c r="BT2773" s="26"/>
      <c r="BU2773" s="26"/>
      <c r="BV2773" s="39"/>
    </row>
    <row r="2774" spans="1:74" ht="15" hidden="1" customHeight="1" thickBot="1">
      <c r="A2774" s="26">
        <v>2020</v>
      </c>
      <c r="B2774" s="67">
        <v>2770</v>
      </c>
      <c r="C2774" s="67" t="s">
        <v>129</v>
      </c>
      <c r="D2774" s="67" t="s">
        <v>4642</v>
      </c>
      <c r="E2774" s="67" t="s">
        <v>4643</v>
      </c>
      <c r="F2774" s="27">
        <v>44082</v>
      </c>
      <c r="G2774" s="67" t="s">
        <v>5319</v>
      </c>
      <c r="H2774" s="67" t="s">
        <v>4645</v>
      </c>
      <c r="I2774" s="67" t="s">
        <v>4645</v>
      </c>
      <c r="J2774" s="69" t="s">
        <v>4646</v>
      </c>
      <c r="K2774" s="67" t="s">
        <v>135</v>
      </c>
      <c r="L2774" s="67" t="s">
        <v>4647</v>
      </c>
      <c r="M2774" s="26" t="s">
        <v>137</v>
      </c>
      <c r="N2774" s="26" t="s">
        <v>138</v>
      </c>
      <c r="O2774" s="26" t="s">
        <v>138</v>
      </c>
      <c r="Q2774" s="30">
        <v>82</v>
      </c>
      <c r="R2774" s="30">
        <v>8320</v>
      </c>
      <c r="S2774" s="31" t="e">
        <f>#N/A</f>
        <v>#N/A</v>
      </c>
      <c r="T2774" s="30">
        <v>1859</v>
      </c>
      <c r="AB2774" s="33" t="e">
        <f>#N/A</f>
        <v>#N/A</v>
      </c>
      <c r="AC2774" s="30">
        <v>1400</v>
      </c>
      <c r="AD2774" s="30" t="e">
        <f>#N/A</f>
        <v>#N/A</v>
      </c>
      <c r="AE2774" s="34">
        <v>0.91</v>
      </c>
      <c r="AG2774" s="30" t="e">
        <f>#N/A</f>
        <v>#N/A</v>
      </c>
      <c r="AH2774" s="30" t="e">
        <f>#N/A</f>
        <v>#N/A</v>
      </c>
      <c r="AI2774" s="30">
        <v>11496.45</v>
      </c>
      <c r="AJ2774" s="30">
        <v>10949</v>
      </c>
      <c r="AK2774" s="26" t="s">
        <v>139</v>
      </c>
      <c r="AL2774" s="26">
        <v>35</v>
      </c>
      <c r="AM2774" s="26" t="s">
        <v>5123</v>
      </c>
      <c r="AU2774" s="26" t="s">
        <v>5116</v>
      </c>
      <c r="AV2774" s="26" t="s">
        <v>4981</v>
      </c>
      <c r="AW2774" s="26" t="s">
        <v>5117</v>
      </c>
      <c r="BB2774" s="26" t="s">
        <v>4652</v>
      </c>
      <c r="BD2774" s="37">
        <v>44161</v>
      </c>
      <c r="BE2774" s="30">
        <v>36322</v>
      </c>
      <c r="BF2774" s="30">
        <v>51574</v>
      </c>
      <c r="BG2774" s="37" t="s">
        <v>147</v>
      </c>
      <c r="BH2774" s="37" t="s">
        <v>5256</v>
      </c>
      <c r="BI2774" s="37" t="s">
        <v>5256</v>
      </c>
      <c r="BJ2774" s="138" t="e">
        <f>#N/A</f>
        <v>#N/A</v>
      </c>
      <c r="BK2774" s="138" t="e">
        <f>#N/A</f>
        <v>#N/A</v>
      </c>
      <c r="BL2774" s="138" t="e">
        <f>#N/A</f>
        <v>#N/A</v>
      </c>
      <c r="BM2774" s="138" t="e">
        <f>#N/A</f>
        <v>#N/A</v>
      </c>
      <c r="BN2774" s="26"/>
      <c r="BO2774" s="26"/>
      <c r="BP2774" s="26"/>
      <c r="BQ2774" s="38"/>
      <c r="BR2774" s="26"/>
      <c r="BS2774" s="26"/>
      <c r="BT2774" s="26"/>
      <c r="BU2774" s="26"/>
      <c r="BV2774" s="39"/>
    </row>
    <row r="2775" spans="1:74" ht="15" hidden="1" customHeight="1" thickBot="1">
      <c r="A2775" s="26">
        <v>2020</v>
      </c>
      <c r="B2775" s="67">
        <v>2771</v>
      </c>
      <c r="C2775" s="26" t="s">
        <v>129</v>
      </c>
      <c r="D2775" s="26" t="s">
        <v>4642</v>
      </c>
      <c r="E2775" s="26" t="s">
        <v>4643</v>
      </c>
      <c r="F2775" s="27">
        <v>44082</v>
      </c>
      <c r="G2775" s="67" t="s">
        <v>5320</v>
      </c>
      <c r="H2775" s="26" t="s">
        <v>4645</v>
      </c>
      <c r="I2775" s="26" t="s">
        <v>4645</v>
      </c>
      <c r="J2775" s="69" t="s">
        <v>4646</v>
      </c>
      <c r="K2775" s="26" t="s">
        <v>135</v>
      </c>
      <c r="L2775" s="26" t="s">
        <v>4647</v>
      </c>
      <c r="M2775" s="26" t="s">
        <v>137</v>
      </c>
      <c r="N2775" s="26" t="s">
        <v>138</v>
      </c>
      <c r="O2775" s="26" t="s">
        <v>138</v>
      </c>
      <c r="Q2775" s="30">
        <v>84</v>
      </c>
      <c r="R2775" s="30">
        <v>7860</v>
      </c>
      <c r="S2775" s="31" t="e">
        <f>#N/A</f>
        <v>#N/A</v>
      </c>
      <c r="T2775" s="30">
        <v>1410</v>
      </c>
      <c r="AB2775" s="33" t="e">
        <f>#N/A</f>
        <v>#N/A</v>
      </c>
      <c r="AC2775" s="30">
        <v>1400</v>
      </c>
      <c r="AD2775" s="30" t="e">
        <f>#N/A</f>
        <v>#N/A</v>
      </c>
      <c r="AE2775" s="34">
        <v>0.91442622950819674</v>
      </c>
      <c r="AG2775" s="30" t="e">
        <f>#N/A</f>
        <v>#N/A</v>
      </c>
      <c r="AH2775" s="30" t="e">
        <f>#N/A</f>
        <v>#N/A</v>
      </c>
      <c r="AI2775" s="30">
        <v>10860.15</v>
      </c>
      <c r="AJ2775" s="30">
        <v>10343</v>
      </c>
      <c r="AK2775" s="26" t="s">
        <v>139</v>
      </c>
      <c r="AL2775" s="26">
        <v>35</v>
      </c>
      <c r="AM2775" s="26" t="s">
        <v>5123</v>
      </c>
      <c r="AU2775" s="26" t="s">
        <v>5116</v>
      </c>
      <c r="AV2775" s="26" t="s">
        <v>4981</v>
      </c>
      <c r="AW2775" s="26" t="s">
        <v>5117</v>
      </c>
      <c r="BB2775" s="26" t="s">
        <v>4652</v>
      </c>
      <c r="BD2775" s="37">
        <v>44161</v>
      </c>
      <c r="BE2775" s="30">
        <v>36322</v>
      </c>
      <c r="BF2775" s="30">
        <v>51574</v>
      </c>
      <c r="BG2775" s="37" t="s">
        <v>147</v>
      </c>
      <c r="BH2775" s="37" t="s">
        <v>5256</v>
      </c>
      <c r="BI2775" s="37" t="s">
        <v>5256</v>
      </c>
      <c r="BJ2775" s="138" t="e">
        <f>#N/A</f>
        <v>#N/A</v>
      </c>
      <c r="BK2775" s="138" t="e">
        <f>#N/A</f>
        <v>#N/A</v>
      </c>
      <c r="BL2775" s="138" t="e">
        <f>#N/A</f>
        <v>#N/A</v>
      </c>
      <c r="BM2775" s="138" t="e">
        <f>#N/A</f>
        <v>#N/A</v>
      </c>
      <c r="BN2775" s="26"/>
      <c r="BO2775" s="26"/>
      <c r="BP2775" s="26"/>
      <c r="BQ2775" s="38"/>
      <c r="BR2775" s="26"/>
      <c r="BS2775" s="26"/>
      <c r="BT2775" s="26"/>
      <c r="BU2775" s="26"/>
      <c r="BV2775" s="39"/>
    </row>
    <row r="2776" spans="1:74" ht="15" hidden="1" customHeight="1" thickBot="1">
      <c r="A2776" s="26">
        <v>2020</v>
      </c>
      <c r="B2776" s="67">
        <v>2772</v>
      </c>
      <c r="C2776" s="67" t="s">
        <v>129</v>
      </c>
      <c r="D2776" s="67" t="s">
        <v>4642</v>
      </c>
      <c r="E2776" s="67" t="s">
        <v>4643</v>
      </c>
      <c r="F2776" s="27">
        <v>44082</v>
      </c>
      <c r="G2776" s="67" t="s">
        <v>5321</v>
      </c>
      <c r="H2776" s="67" t="s">
        <v>4645</v>
      </c>
      <c r="I2776" s="67" t="s">
        <v>4645</v>
      </c>
      <c r="J2776" s="69" t="s">
        <v>4646</v>
      </c>
      <c r="K2776" s="67" t="s">
        <v>135</v>
      </c>
      <c r="L2776" s="67" t="s">
        <v>4647</v>
      </c>
      <c r="M2776" s="26" t="s">
        <v>137</v>
      </c>
      <c r="N2776" s="26" t="s">
        <v>138</v>
      </c>
      <c r="O2776" s="26" t="s">
        <v>138</v>
      </c>
      <c r="Q2776" s="30">
        <v>83</v>
      </c>
      <c r="R2776" s="30">
        <v>8490</v>
      </c>
      <c r="S2776" s="31" t="e">
        <f>#N/A</f>
        <v>#N/A</v>
      </c>
      <c r="T2776" s="30">
        <v>1641</v>
      </c>
      <c r="AB2776" s="33" t="e">
        <f>#N/A</f>
        <v>#N/A</v>
      </c>
      <c r="AC2776" s="30">
        <v>1400</v>
      </c>
      <c r="AD2776" s="30" t="e">
        <f>#N/A</f>
        <v>#N/A</v>
      </c>
      <c r="AE2776" s="34">
        <v>0.92</v>
      </c>
      <c r="AG2776" s="30" t="e">
        <f>#N/A</f>
        <v>#N/A</v>
      </c>
      <c r="AH2776" s="30" t="e">
        <f>#N/A</f>
        <v>#N/A</v>
      </c>
      <c r="AI2776" s="30">
        <v>11731.482</v>
      </c>
      <c r="AJ2776" s="30">
        <v>11172.84</v>
      </c>
      <c r="AK2776" s="26" t="s">
        <v>139</v>
      </c>
      <c r="AL2776" s="26">
        <v>35</v>
      </c>
      <c r="AM2776" s="26" t="s">
        <v>5123</v>
      </c>
      <c r="AU2776" s="26" t="s">
        <v>5116</v>
      </c>
      <c r="AV2776" s="26" t="s">
        <v>4981</v>
      </c>
      <c r="AW2776" s="26" t="s">
        <v>5117</v>
      </c>
      <c r="BB2776" s="26" t="s">
        <v>4652</v>
      </c>
      <c r="BD2776" s="37">
        <v>44161</v>
      </c>
      <c r="BE2776" s="30">
        <v>36322</v>
      </c>
      <c r="BF2776" s="30">
        <v>51574</v>
      </c>
      <c r="BG2776" s="37" t="s">
        <v>147</v>
      </c>
      <c r="BH2776" s="37" t="s">
        <v>5256</v>
      </c>
      <c r="BI2776" s="37" t="s">
        <v>5256</v>
      </c>
      <c r="BJ2776" s="138" t="e">
        <f>#N/A</f>
        <v>#N/A</v>
      </c>
      <c r="BK2776" s="138" t="e">
        <f>#N/A</f>
        <v>#N/A</v>
      </c>
      <c r="BL2776" s="138" t="e">
        <f>#N/A</f>
        <v>#N/A</v>
      </c>
      <c r="BM2776" s="138" t="e">
        <f>#N/A</f>
        <v>#N/A</v>
      </c>
      <c r="BN2776" s="26"/>
      <c r="BO2776" s="26"/>
      <c r="BP2776" s="26"/>
      <c r="BQ2776" s="38"/>
      <c r="BR2776" s="26"/>
      <c r="BS2776" s="26"/>
      <c r="BT2776" s="26"/>
      <c r="BU2776" s="26"/>
      <c r="BV2776" s="39"/>
    </row>
    <row r="2777" spans="1:74" ht="15" hidden="1" customHeight="1" thickBot="1">
      <c r="A2777" s="26">
        <v>2020</v>
      </c>
      <c r="B2777" s="67">
        <v>2773</v>
      </c>
      <c r="C2777" s="26" t="s">
        <v>129</v>
      </c>
      <c r="D2777" s="26" t="s">
        <v>4642</v>
      </c>
      <c r="E2777" s="26" t="s">
        <v>4643</v>
      </c>
      <c r="F2777" s="27">
        <v>44082</v>
      </c>
      <c r="G2777" s="67" t="s">
        <v>5322</v>
      </c>
      <c r="H2777" s="26" t="s">
        <v>4645</v>
      </c>
      <c r="I2777" s="26" t="s">
        <v>4645</v>
      </c>
      <c r="J2777" s="69" t="s">
        <v>4646</v>
      </c>
      <c r="K2777" s="26" t="s">
        <v>135</v>
      </c>
      <c r="L2777" s="26" t="s">
        <v>4647</v>
      </c>
      <c r="M2777" s="26" t="s">
        <v>137</v>
      </c>
      <c r="N2777" s="26" t="s">
        <v>138</v>
      </c>
      <c r="O2777" s="26" t="s">
        <v>138</v>
      </c>
      <c r="Q2777" s="30">
        <v>80</v>
      </c>
      <c r="R2777" s="30">
        <v>7990</v>
      </c>
      <c r="S2777" s="31" t="e">
        <f>#N/A</f>
        <v>#N/A</v>
      </c>
      <c r="T2777" s="30">
        <v>1679</v>
      </c>
      <c r="AB2777" s="33" t="e">
        <f>#N/A</f>
        <v>#N/A</v>
      </c>
      <c r="AC2777" s="30">
        <v>1400</v>
      </c>
      <c r="AD2777" s="30" t="e">
        <f>#N/A</f>
        <v>#N/A</v>
      </c>
      <c r="AE2777" s="34">
        <v>0.92117647058823526</v>
      </c>
      <c r="AG2777" s="30" t="e">
        <f>#N/A</f>
        <v>#N/A</v>
      </c>
      <c r="AH2777" s="30" t="e">
        <f>#N/A</f>
        <v>#N/A</v>
      </c>
      <c r="AI2777" s="30">
        <v>11039.7</v>
      </c>
      <c r="AJ2777" s="30">
        <v>10514</v>
      </c>
      <c r="AK2777" s="26" t="s">
        <v>139</v>
      </c>
      <c r="AL2777" s="26">
        <v>35</v>
      </c>
      <c r="AM2777" s="26" t="s">
        <v>5123</v>
      </c>
      <c r="AU2777" s="26" t="s">
        <v>5116</v>
      </c>
      <c r="AV2777" s="26" t="s">
        <v>4981</v>
      </c>
      <c r="AW2777" s="26" t="s">
        <v>5117</v>
      </c>
      <c r="BB2777" s="26" t="s">
        <v>4652</v>
      </c>
      <c r="BD2777" s="37">
        <v>44161</v>
      </c>
      <c r="BE2777" s="30">
        <v>36322</v>
      </c>
      <c r="BF2777" s="30">
        <v>51574</v>
      </c>
      <c r="BG2777" s="37" t="s">
        <v>147</v>
      </c>
      <c r="BH2777" s="37" t="s">
        <v>5256</v>
      </c>
      <c r="BI2777" s="37" t="s">
        <v>5256</v>
      </c>
      <c r="BJ2777" s="138" t="e">
        <f>#N/A</f>
        <v>#N/A</v>
      </c>
      <c r="BK2777" s="138" t="e">
        <f>#N/A</f>
        <v>#N/A</v>
      </c>
      <c r="BL2777" s="138" t="e">
        <f>#N/A</f>
        <v>#N/A</v>
      </c>
      <c r="BM2777" s="138" t="e">
        <f>#N/A</f>
        <v>#N/A</v>
      </c>
      <c r="BN2777" s="26"/>
      <c r="BO2777" s="26"/>
      <c r="BP2777" s="26"/>
      <c r="BQ2777" s="38"/>
      <c r="BR2777" s="26"/>
      <c r="BS2777" s="26"/>
      <c r="BT2777" s="26"/>
      <c r="BU2777" s="26"/>
      <c r="BV2777" s="39"/>
    </row>
    <row r="2778" spans="1:74" ht="15" hidden="1" customHeight="1" thickBot="1">
      <c r="A2778" s="26">
        <v>2020</v>
      </c>
      <c r="B2778" s="67">
        <v>2774</v>
      </c>
      <c r="C2778" s="67" t="s">
        <v>129</v>
      </c>
      <c r="D2778" s="67" t="s">
        <v>4642</v>
      </c>
      <c r="E2778" s="67" t="s">
        <v>4643</v>
      </c>
      <c r="F2778" s="27">
        <v>44082</v>
      </c>
      <c r="G2778" s="67" t="s">
        <v>5323</v>
      </c>
      <c r="H2778" s="67" t="s">
        <v>4645</v>
      </c>
      <c r="I2778" s="67" t="s">
        <v>4645</v>
      </c>
      <c r="J2778" s="69" t="s">
        <v>4646</v>
      </c>
      <c r="K2778" s="67" t="s">
        <v>135</v>
      </c>
      <c r="L2778" s="67" t="s">
        <v>4647</v>
      </c>
      <c r="M2778" s="26" t="s">
        <v>137</v>
      </c>
      <c r="N2778" s="26" t="s">
        <v>138</v>
      </c>
      <c r="O2778" s="26" t="s">
        <v>138</v>
      </c>
      <c r="Q2778" s="30">
        <v>86</v>
      </c>
      <c r="R2778" s="30">
        <v>9340</v>
      </c>
      <c r="S2778" s="31" t="e">
        <f>#N/A</f>
        <v>#N/A</v>
      </c>
      <c r="T2778" s="30">
        <v>1966</v>
      </c>
      <c r="AB2778" s="33" t="e">
        <f>#N/A</f>
        <v>#N/A</v>
      </c>
      <c r="AC2778" s="30">
        <v>1400</v>
      </c>
      <c r="AD2778" s="30" t="e">
        <f>#N/A</f>
        <v>#N/A</v>
      </c>
      <c r="AE2778" s="34">
        <v>0.73</v>
      </c>
      <c r="AG2778" s="30" t="e">
        <f>#N/A</f>
        <v>#N/A</v>
      </c>
      <c r="AH2778" s="30" t="e">
        <f>#N/A</f>
        <v>#N/A</v>
      </c>
      <c r="AI2778" s="30">
        <v>12905.550000000001</v>
      </c>
      <c r="AJ2778" s="30">
        <v>12291</v>
      </c>
      <c r="AK2778" s="26" t="s">
        <v>139</v>
      </c>
      <c r="AL2778" s="26">
        <v>35</v>
      </c>
      <c r="AM2778" s="26" t="s">
        <v>5123</v>
      </c>
      <c r="AU2778" s="26" t="s">
        <v>5116</v>
      </c>
      <c r="AV2778" s="26" t="s">
        <v>4981</v>
      </c>
      <c r="AW2778" s="26" t="s">
        <v>5117</v>
      </c>
      <c r="BB2778" s="26" t="s">
        <v>4652</v>
      </c>
      <c r="BD2778" s="37">
        <v>44161</v>
      </c>
      <c r="BE2778" s="30">
        <v>36322</v>
      </c>
      <c r="BF2778" s="30">
        <v>51574</v>
      </c>
      <c r="BG2778" s="37" t="s">
        <v>147</v>
      </c>
      <c r="BH2778" s="37" t="s">
        <v>5256</v>
      </c>
      <c r="BI2778" s="37" t="s">
        <v>5256</v>
      </c>
      <c r="BJ2778" s="138" t="e">
        <f>#N/A</f>
        <v>#N/A</v>
      </c>
      <c r="BK2778" s="138" t="e">
        <f>#N/A</f>
        <v>#N/A</v>
      </c>
      <c r="BL2778" s="138" t="e">
        <f>#N/A</f>
        <v>#N/A</v>
      </c>
      <c r="BM2778" s="138" t="e">
        <f>#N/A</f>
        <v>#N/A</v>
      </c>
      <c r="BN2778" s="26"/>
      <c r="BO2778" s="26"/>
      <c r="BP2778" s="26"/>
      <c r="BQ2778" s="38"/>
      <c r="BR2778" s="26"/>
      <c r="BS2778" s="26"/>
      <c r="BT2778" s="26"/>
      <c r="BU2778" s="26"/>
      <c r="BV2778" s="39"/>
    </row>
    <row r="2779" spans="1:74" ht="15" hidden="1" customHeight="1" thickBot="1">
      <c r="A2779" s="26">
        <v>2020</v>
      </c>
      <c r="B2779" s="67">
        <v>2775</v>
      </c>
      <c r="C2779" s="26" t="s">
        <v>129</v>
      </c>
      <c r="D2779" s="26" t="s">
        <v>4642</v>
      </c>
      <c r="E2779" s="26" t="s">
        <v>4643</v>
      </c>
      <c r="F2779" s="27">
        <v>44082</v>
      </c>
      <c r="G2779" s="67" t="s">
        <v>5324</v>
      </c>
      <c r="H2779" s="26" t="s">
        <v>4645</v>
      </c>
      <c r="I2779" s="26" t="s">
        <v>4645</v>
      </c>
      <c r="J2779" s="69" t="s">
        <v>4646</v>
      </c>
      <c r="K2779" s="26" t="s">
        <v>135</v>
      </c>
      <c r="L2779" s="26" t="s">
        <v>4647</v>
      </c>
      <c r="M2779" s="26" t="s">
        <v>137</v>
      </c>
      <c r="N2779" s="26" t="s">
        <v>138</v>
      </c>
      <c r="O2779" s="26" t="s">
        <v>138</v>
      </c>
      <c r="Q2779" s="30">
        <v>77</v>
      </c>
      <c r="R2779" s="30">
        <v>5820</v>
      </c>
      <c r="S2779" s="31" t="e">
        <f>#N/A</f>
        <v>#N/A</v>
      </c>
      <c r="T2779" s="30">
        <v>1202</v>
      </c>
      <c r="AB2779" s="33" t="e">
        <f>#N/A</f>
        <v>#N/A</v>
      </c>
      <c r="AC2779" s="30">
        <v>1400</v>
      </c>
      <c r="AD2779" s="30" t="e">
        <f>#N/A</f>
        <v>#N/A</v>
      </c>
      <c r="AE2779" s="34">
        <v>0.73471698113207551</v>
      </c>
      <c r="AG2779" s="30" t="e">
        <f>#N/A</f>
        <v>#N/A</v>
      </c>
      <c r="AH2779" s="30" t="e">
        <f>#N/A</f>
        <v>#N/A</v>
      </c>
      <c r="AI2779" s="30">
        <v>8041.9500000000007</v>
      </c>
      <c r="AJ2779" s="30">
        <v>7659</v>
      </c>
      <c r="AK2779" s="26" t="s">
        <v>139</v>
      </c>
      <c r="AL2779" s="26">
        <v>35</v>
      </c>
      <c r="AM2779" s="26" t="s">
        <v>5123</v>
      </c>
      <c r="AU2779" s="26" t="s">
        <v>5116</v>
      </c>
      <c r="AV2779" s="26" t="s">
        <v>4981</v>
      </c>
      <c r="AW2779" s="26" t="s">
        <v>5117</v>
      </c>
      <c r="BB2779" s="26" t="s">
        <v>4652</v>
      </c>
      <c r="BD2779" s="37">
        <v>44161</v>
      </c>
      <c r="BE2779" s="30">
        <v>36322</v>
      </c>
      <c r="BF2779" s="30">
        <v>51574</v>
      </c>
      <c r="BG2779" s="37" t="s">
        <v>147</v>
      </c>
      <c r="BH2779" s="37" t="s">
        <v>5256</v>
      </c>
      <c r="BI2779" s="37" t="s">
        <v>5256</v>
      </c>
      <c r="BJ2779" s="138" t="e">
        <f>#N/A</f>
        <v>#N/A</v>
      </c>
      <c r="BK2779" s="138" t="e">
        <f>#N/A</f>
        <v>#N/A</v>
      </c>
      <c r="BL2779" s="138" t="e">
        <f>#N/A</f>
        <v>#N/A</v>
      </c>
      <c r="BM2779" s="138" t="e">
        <f>#N/A</f>
        <v>#N/A</v>
      </c>
      <c r="BN2779" s="26"/>
      <c r="BO2779" s="26"/>
      <c r="BP2779" s="26"/>
      <c r="BQ2779" s="38"/>
      <c r="BR2779" s="26"/>
      <c r="BS2779" s="26"/>
      <c r="BT2779" s="26"/>
      <c r="BU2779" s="26"/>
      <c r="BV2779" s="39"/>
    </row>
    <row r="2780" spans="1:74" ht="15" hidden="1" customHeight="1" thickBot="1">
      <c r="A2780" s="26">
        <v>2020</v>
      </c>
      <c r="B2780" s="67">
        <v>2776</v>
      </c>
      <c r="C2780" s="67" t="s">
        <v>129</v>
      </c>
      <c r="D2780" s="67" t="s">
        <v>4642</v>
      </c>
      <c r="E2780" s="67" t="s">
        <v>4643</v>
      </c>
      <c r="F2780" s="27">
        <v>44082</v>
      </c>
      <c r="G2780" s="67" t="s">
        <v>5325</v>
      </c>
      <c r="H2780" s="67" t="s">
        <v>4645</v>
      </c>
      <c r="I2780" s="67" t="s">
        <v>4645</v>
      </c>
      <c r="J2780" s="69" t="s">
        <v>4646</v>
      </c>
      <c r="K2780" s="67" t="s">
        <v>135</v>
      </c>
      <c r="L2780" s="67" t="s">
        <v>4647</v>
      </c>
      <c r="M2780" s="26" t="s">
        <v>137</v>
      </c>
      <c r="N2780" s="26" t="s">
        <v>138</v>
      </c>
      <c r="O2780" s="26" t="s">
        <v>138</v>
      </c>
      <c r="Q2780" s="30">
        <v>76</v>
      </c>
      <c r="R2780" s="30">
        <v>5100</v>
      </c>
      <c r="S2780" s="31" t="e">
        <f>#N/A</f>
        <v>#N/A</v>
      </c>
      <c r="T2780" s="30">
        <v>1016</v>
      </c>
      <c r="AB2780" s="33" t="e">
        <f>#N/A</f>
        <v>#N/A</v>
      </c>
      <c r="AC2780" s="30">
        <v>1400</v>
      </c>
      <c r="AD2780" s="30" t="e">
        <f>#N/A</f>
        <v>#N/A</v>
      </c>
      <c r="AE2780" s="34">
        <v>0.86</v>
      </c>
      <c r="AG2780" s="30" t="e">
        <f>#N/A</f>
        <v>#N/A</v>
      </c>
      <c r="AH2780" s="30" t="e">
        <f>#N/A</f>
        <v>#N/A</v>
      </c>
      <c r="AI2780" s="30">
        <v>7046.55</v>
      </c>
      <c r="AJ2780" s="30">
        <v>6711</v>
      </c>
      <c r="AK2780" s="26" t="s">
        <v>139</v>
      </c>
      <c r="AL2780" s="26">
        <v>35</v>
      </c>
      <c r="AM2780" s="26" t="s">
        <v>5123</v>
      </c>
      <c r="AU2780" s="26" t="s">
        <v>5116</v>
      </c>
      <c r="AV2780" s="26" t="s">
        <v>4981</v>
      </c>
      <c r="AW2780" s="26" t="s">
        <v>5117</v>
      </c>
      <c r="BB2780" s="26" t="s">
        <v>4652</v>
      </c>
      <c r="BD2780" s="37">
        <v>44161</v>
      </c>
      <c r="BE2780" s="30">
        <v>36322</v>
      </c>
      <c r="BF2780" s="30">
        <v>51574</v>
      </c>
      <c r="BG2780" s="37" t="s">
        <v>147</v>
      </c>
      <c r="BH2780" s="37" t="s">
        <v>5256</v>
      </c>
      <c r="BI2780" s="37" t="s">
        <v>5256</v>
      </c>
      <c r="BJ2780" s="138" t="e">
        <f>#N/A</f>
        <v>#N/A</v>
      </c>
      <c r="BK2780" s="138" t="e">
        <f>#N/A</f>
        <v>#N/A</v>
      </c>
      <c r="BL2780" s="138" t="e">
        <f>#N/A</f>
        <v>#N/A</v>
      </c>
      <c r="BM2780" s="138" t="e">
        <f>#N/A</f>
        <v>#N/A</v>
      </c>
      <c r="BN2780" s="26"/>
      <c r="BO2780" s="26"/>
      <c r="BP2780" s="26"/>
      <c r="BQ2780" s="38"/>
      <c r="BR2780" s="26"/>
      <c r="BS2780" s="26"/>
      <c r="BT2780" s="26"/>
      <c r="BU2780" s="26"/>
      <c r="BV2780" s="39"/>
    </row>
    <row r="2781" spans="1:74" ht="15" hidden="1" customHeight="1" thickBot="1">
      <c r="A2781" s="26">
        <v>2020</v>
      </c>
      <c r="B2781" s="67">
        <v>2777</v>
      </c>
      <c r="C2781" s="26" t="s">
        <v>129</v>
      </c>
      <c r="D2781" s="26" t="s">
        <v>4642</v>
      </c>
      <c r="E2781" s="26" t="s">
        <v>4643</v>
      </c>
      <c r="F2781" s="27">
        <v>44082</v>
      </c>
      <c r="G2781" s="67" t="s">
        <v>5326</v>
      </c>
      <c r="H2781" s="26" t="s">
        <v>4645</v>
      </c>
      <c r="I2781" s="26" t="s">
        <v>4645</v>
      </c>
      <c r="J2781" s="69" t="s">
        <v>4646</v>
      </c>
      <c r="K2781" s="26" t="s">
        <v>135</v>
      </c>
      <c r="L2781" s="26" t="s">
        <v>4647</v>
      </c>
      <c r="M2781" s="26" t="s">
        <v>137</v>
      </c>
      <c r="N2781" s="26" t="s">
        <v>138</v>
      </c>
      <c r="O2781" s="26" t="s">
        <v>138</v>
      </c>
      <c r="Q2781" s="30">
        <v>81</v>
      </c>
      <c r="R2781" s="30">
        <v>7820</v>
      </c>
      <c r="S2781" s="31" t="e">
        <f>#N/A</f>
        <v>#N/A</v>
      </c>
      <c r="T2781" s="30">
        <v>1454</v>
      </c>
      <c r="AB2781" s="33" t="e">
        <f>#N/A</f>
        <v>#N/A</v>
      </c>
      <c r="AC2781" s="30">
        <v>1400</v>
      </c>
      <c r="AD2781" s="30" t="e">
        <f>#N/A</f>
        <v>#N/A</v>
      </c>
      <c r="AE2781" s="34">
        <v>0.86235294117647054</v>
      </c>
      <c r="AG2781" s="30" t="e">
        <f>#N/A</f>
        <v>#N/A</v>
      </c>
      <c r="AH2781" s="30" t="e">
        <f>#N/A</f>
        <v>#N/A</v>
      </c>
      <c r="AI2781" s="30">
        <v>10805.550000000001</v>
      </c>
      <c r="AJ2781" s="30">
        <v>10291</v>
      </c>
      <c r="AK2781" s="26" t="s">
        <v>139</v>
      </c>
      <c r="AL2781" s="26">
        <v>35</v>
      </c>
      <c r="AM2781" s="26" t="s">
        <v>5123</v>
      </c>
      <c r="AU2781" s="26" t="s">
        <v>5116</v>
      </c>
      <c r="AV2781" s="26" t="s">
        <v>4981</v>
      </c>
      <c r="AW2781" s="26" t="s">
        <v>5117</v>
      </c>
      <c r="BB2781" s="26" t="s">
        <v>4652</v>
      </c>
      <c r="BD2781" s="37">
        <v>44161</v>
      </c>
      <c r="BE2781" s="30">
        <v>36322</v>
      </c>
      <c r="BF2781" s="30">
        <v>51574</v>
      </c>
      <c r="BG2781" s="37" t="s">
        <v>147</v>
      </c>
      <c r="BH2781" s="37" t="s">
        <v>5256</v>
      </c>
      <c r="BI2781" s="37" t="s">
        <v>5256</v>
      </c>
      <c r="BJ2781" s="138" t="e">
        <f>#N/A</f>
        <v>#N/A</v>
      </c>
      <c r="BK2781" s="138" t="e">
        <f>#N/A</f>
        <v>#N/A</v>
      </c>
      <c r="BL2781" s="138" t="e">
        <f>#N/A</f>
        <v>#N/A</v>
      </c>
      <c r="BM2781" s="138" t="e">
        <f>#N/A</f>
        <v>#N/A</v>
      </c>
      <c r="BN2781" s="26"/>
      <c r="BO2781" s="26"/>
      <c r="BP2781" s="26"/>
      <c r="BQ2781" s="38"/>
      <c r="BR2781" s="26"/>
      <c r="BS2781" s="26"/>
      <c r="BT2781" s="26"/>
      <c r="BU2781" s="26"/>
      <c r="BV2781" s="39"/>
    </row>
    <row r="2782" spans="1:74" ht="15" hidden="1" customHeight="1" thickBot="1">
      <c r="A2782" s="26">
        <v>2020</v>
      </c>
      <c r="B2782" s="67">
        <v>2778</v>
      </c>
      <c r="C2782" s="67" t="s">
        <v>129</v>
      </c>
      <c r="D2782" s="67" t="s">
        <v>4642</v>
      </c>
      <c r="E2782" s="67" t="s">
        <v>4643</v>
      </c>
      <c r="F2782" s="27">
        <v>44082</v>
      </c>
      <c r="G2782" s="67" t="s">
        <v>5327</v>
      </c>
      <c r="H2782" s="67" t="s">
        <v>4645</v>
      </c>
      <c r="I2782" s="67" t="s">
        <v>4645</v>
      </c>
      <c r="J2782" s="69" t="s">
        <v>4646</v>
      </c>
      <c r="K2782" s="67" t="s">
        <v>135</v>
      </c>
      <c r="L2782" s="67" t="s">
        <v>4647</v>
      </c>
      <c r="M2782" s="26" t="s">
        <v>137</v>
      </c>
      <c r="N2782" s="26" t="s">
        <v>138</v>
      </c>
      <c r="O2782" s="26" t="s">
        <v>138</v>
      </c>
      <c r="Q2782" s="30">
        <v>82</v>
      </c>
      <c r="R2782" s="30">
        <v>9700</v>
      </c>
      <c r="S2782" s="31" t="e">
        <f>#N/A</f>
        <v>#N/A</v>
      </c>
      <c r="T2782" s="30">
        <v>2210</v>
      </c>
      <c r="AB2782" s="33" t="e">
        <f>#N/A</f>
        <v>#N/A</v>
      </c>
      <c r="AC2782" s="30">
        <v>1400</v>
      </c>
      <c r="AD2782" s="30" t="e">
        <f>#N/A</f>
        <v>#N/A</v>
      </c>
      <c r="AE2782" s="34">
        <v>0.86</v>
      </c>
      <c r="AG2782" s="30" t="e">
        <f>#N/A</f>
        <v>#N/A</v>
      </c>
      <c r="AH2782" s="30" t="e">
        <f>#N/A</f>
        <v>#N/A</v>
      </c>
      <c r="AI2782" s="30">
        <v>13403.25</v>
      </c>
      <c r="AJ2782" s="30">
        <v>12765</v>
      </c>
      <c r="AK2782" s="26" t="s">
        <v>139</v>
      </c>
      <c r="AL2782" s="26">
        <v>35</v>
      </c>
      <c r="AM2782" s="26" t="s">
        <v>5123</v>
      </c>
      <c r="AU2782" s="26" t="s">
        <v>5116</v>
      </c>
      <c r="AV2782" s="26" t="s">
        <v>4981</v>
      </c>
      <c r="AW2782" s="26" t="s">
        <v>5117</v>
      </c>
      <c r="BB2782" s="26" t="s">
        <v>4652</v>
      </c>
      <c r="BD2782" s="37">
        <v>44161</v>
      </c>
      <c r="BE2782" s="30">
        <v>36322</v>
      </c>
      <c r="BF2782" s="30">
        <v>51574</v>
      </c>
      <c r="BG2782" s="37" t="s">
        <v>147</v>
      </c>
      <c r="BH2782" s="37" t="s">
        <v>5256</v>
      </c>
      <c r="BI2782" s="37" t="s">
        <v>5256</v>
      </c>
      <c r="BJ2782" s="138" t="e">
        <f>#N/A</f>
        <v>#N/A</v>
      </c>
      <c r="BK2782" s="138" t="e">
        <f>#N/A</f>
        <v>#N/A</v>
      </c>
      <c r="BL2782" s="138" t="e">
        <f>#N/A</f>
        <v>#N/A</v>
      </c>
      <c r="BM2782" s="138" t="e">
        <f>#N/A</f>
        <v>#N/A</v>
      </c>
      <c r="BN2782" s="26"/>
      <c r="BO2782" s="26"/>
      <c r="BP2782" s="26"/>
      <c r="BQ2782" s="38"/>
      <c r="BR2782" s="26"/>
      <c r="BS2782" s="26"/>
      <c r="BT2782" s="26"/>
      <c r="BU2782" s="26"/>
      <c r="BV2782" s="39"/>
    </row>
    <row r="2783" spans="1:74" ht="15" hidden="1" customHeight="1" thickBot="1">
      <c r="A2783" s="26">
        <v>2020</v>
      </c>
      <c r="B2783" s="67">
        <v>2779</v>
      </c>
      <c r="C2783" s="26" t="s">
        <v>129</v>
      </c>
      <c r="D2783" s="26" t="s">
        <v>4642</v>
      </c>
      <c r="E2783" s="26" t="s">
        <v>4643</v>
      </c>
      <c r="F2783" s="27">
        <v>44082</v>
      </c>
      <c r="G2783" s="67" t="s">
        <v>5328</v>
      </c>
      <c r="H2783" s="26" t="s">
        <v>4645</v>
      </c>
      <c r="I2783" s="26" t="s">
        <v>4645</v>
      </c>
      <c r="J2783" s="69" t="s">
        <v>4646</v>
      </c>
      <c r="K2783" s="26" t="s">
        <v>135</v>
      </c>
      <c r="L2783" s="26" t="s">
        <v>4647</v>
      </c>
      <c r="M2783" s="26" t="s">
        <v>137</v>
      </c>
      <c r="N2783" s="26" t="s">
        <v>138</v>
      </c>
      <c r="O2783" s="26" t="s">
        <v>138</v>
      </c>
      <c r="Q2783" s="30">
        <v>74</v>
      </c>
      <c r="R2783" s="30">
        <v>6140</v>
      </c>
      <c r="S2783" s="31" t="e">
        <f>#N/A</f>
        <v>#N/A</v>
      </c>
      <c r="T2783" s="30">
        <v>1315</v>
      </c>
      <c r="AB2783" s="33" t="e">
        <f>#N/A</f>
        <v>#N/A</v>
      </c>
      <c r="AC2783" s="30">
        <v>1400</v>
      </c>
      <c r="AD2783" s="30" t="e">
        <f>#N/A</f>
        <v>#N/A</v>
      </c>
      <c r="AE2783" s="34">
        <v>0.86235294117647054</v>
      </c>
      <c r="AG2783" s="30" t="e">
        <f>#N/A</f>
        <v>#N/A</v>
      </c>
      <c r="AH2783" s="30" t="e">
        <f>#N/A</f>
        <v>#N/A</v>
      </c>
      <c r="AI2783" s="30">
        <v>8484</v>
      </c>
      <c r="AJ2783" s="30">
        <v>8080</v>
      </c>
      <c r="AK2783" s="26" t="s">
        <v>139</v>
      </c>
      <c r="AL2783" s="26">
        <v>35</v>
      </c>
      <c r="AM2783" s="26" t="s">
        <v>5123</v>
      </c>
      <c r="AU2783" s="26" t="s">
        <v>5116</v>
      </c>
      <c r="AV2783" s="26" t="s">
        <v>4981</v>
      </c>
      <c r="AW2783" s="26" t="s">
        <v>5117</v>
      </c>
      <c r="BB2783" s="26" t="s">
        <v>4652</v>
      </c>
      <c r="BD2783" s="37">
        <v>44161</v>
      </c>
      <c r="BE2783" s="30">
        <v>36322</v>
      </c>
      <c r="BF2783" s="30">
        <v>51574</v>
      </c>
      <c r="BG2783" s="37" t="s">
        <v>147</v>
      </c>
      <c r="BH2783" s="37" t="s">
        <v>5256</v>
      </c>
      <c r="BI2783" s="37" t="s">
        <v>5256</v>
      </c>
      <c r="BJ2783" s="138" t="e">
        <f>#N/A</f>
        <v>#N/A</v>
      </c>
      <c r="BK2783" s="138" t="e">
        <f>#N/A</f>
        <v>#N/A</v>
      </c>
      <c r="BL2783" s="138" t="e">
        <f>#N/A</f>
        <v>#N/A</v>
      </c>
      <c r="BM2783" s="138" t="e">
        <f>#N/A</f>
        <v>#N/A</v>
      </c>
      <c r="BN2783" s="26"/>
      <c r="BO2783" s="26"/>
      <c r="BP2783" s="26"/>
      <c r="BQ2783" s="38"/>
      <c r="BR2783" s="26"/>
      <c r="BS2783" s="26"/>
      <c r="BT2783" s="26"/>
      <c r="BU2783" s="26"/>
      <c r="BV2783" s="39"/>
    </row>
    <row r="2784" spans="1:74" ht="15" hidden="1" customHeight="1" thickBot="1">
      <c r="A2784" s="26">
        <v>2020</v>
      </c>
      <c r="B2784" s="67">
        <v>2780</v>
      </c>
      <c r="C2784" s="67" t="s">
        <v>129</v>
      </c>
      <c r="D2784" s="67" t="s">
        <v>4642</v>
      </c>
      <c r="E2784" s="67" t="s">
        <v>4643</v>
      </c>
      <c r="F2784" s="27">
        <v>44082</v>
      </c>
      <c r="G2784" s="67" t="s">
        <v>5329</v>
      </c>
      <c r="H2784" s="67" t="s">
        <v>4645</v>
      </c>
      <c r="I2784" s="67" t="s">
        <v>4645</v>
      </c>
      <c r="J2784" s="69" t="s">
        <v>4646</v>
      </c>
      <c r="K2784" s="67" t="s">
        <v>135</v>
      </c>
      <c r="L2784" s="67" t="s">
        <v>4647</v>
      </c>
      <c r="M2784" s="26" t="s">
        <v>137</v>
      </c>
      <c r="N2784" s="26" t="s">
        <v>138</v>
      </c>
      <c r="O2784" s="26" t="s">
        <v>138</v>
      </c>
      <c r="Q2784" s="30">
        <v>76</v>
      </c>
      <c r="R2784" s="30">
        <v>7160</v>
      </c>
      <c r="S2784" s="31" t="e">
        <f>#N/A</f>
        <v>#N/A</v>
      </c>
      <c r="T2784" s="30">
        <v>1693</v>
      </c>
      <c r="AB2784" s="33" t="e">
        <f>#N/A</f>
        <v>#N/A</v>
      </c>
      <c r="AC2784" s="30">
        <v>1400</v>
      </c>
      <c r="AD2784" s="30" t="e">
        <f>#N/A</f>
        <v>#N/A</v>
      </c>
      <c r="AE2784" s="34">
        <v>0.89</v>
      </c>
      <c r="AG2784" s="30" t="e">
        <f>#N/A</f>
        <v>#N/A</v>
      </c>
      <c r="AH2784" s="30" t="e">
        <f>#N/A</f>
        <v>#N/A</v>
      </c>
      <c r="AI2784" s="30">
        <v>9893.1</v>
      </c>
      <c r="AJ2784" s="30">
        <v>9422</v>
      </c>
      <c r="AK2784" s="26" t="s">
        <v>139</v>
      </c>
      <c r="AL2784" s="26">
        <v>35</v>
      </c>
      <c r="AM2784" s="26" t="s">
        <v>5123</v>
      </c>
      <c r="AU2784" s="26" t="s">
        <v>5116</v>
      </c>
      <c r="AV2784" s="26" t="s">
        <v>4981</v>
      </c>
      <c r="AW2784" s="26" t="s">
        <v>5117</v>
      </c>
      <c r="BB2784" s="26" t="s">
        <v>4652</v>
      </c>
      <c r="BD2784" s="37">
        <v>44161</v>
      </c>
      <c r="BE2784" s="30">
        <v>36322</v>
      </c>
      <c r="BF2784" s="30">
        <v>51574</v>
      </c>
      <c r="BG2784" s="37" t="s">
        <v>147</v>
      </c>
      <c r="BH2784" s="37" t="s">
        <v>5256</v>
      </c>
      <c r="BI2784" s="37" t="s">
        <v>5256</v>
      </c>
      <c r="BJ2784" s="138" t="e">
        <f>#N/A</f>
        <v>#N/A</v>
      </c>
      <c r="BK2784" s="138" t="e">
        <f>#N/A</f>
        <v>#N/A</v>
      </c>
      <c r="BL2784" s="138" t="e">
        <f>#N/A</f>
        <v>#N/A</v>
      </c>
      <c r="BM2784" s="138" t="e">
        <f>#N/A</f>
        <v>#N/A</v>
      </c>
      <c r="BN2784" s="26"/>
      <c r="BO2784" s="26"/>
      <c r="BP2784" s="26"/>
      <c r="BQ2784" s="38"/>
      <c r="BR2784" s="26"/>
      <c r="BS2784" s="26"/>
      <c r="BT2784" s="26"/>
      <c r="BU2784" s="26"/>
      <c r="BV2784" s="39"/>
    </row>
    <row r="2785" spans="1:74" ht="15" hidden="1" customHeight="1" thickBot="1">
      <c r="A2785" s="26">
        <v>2020</v>
      </c>
      <c r="B2785" s="67">
        <v>2781</v>
      </c>
      <c r="C2785" s="26" t="s">
        <v>129</v>
      </c>
      <c r="D2785" s="26" t="s">
        <v>4642</v>
      </c>
      <c r="E2785" s="26" t="s">
        <v>4643</v>
      </c>
      <c r="F2785" s="27">
        <v>44082</v>
      </c>
      <c r="G2785" s="67" t="s">
        <v>5330</v>
      </c>
      <c r="H2785" s="26" t="s">
        <v>4645</v>
      </c>
      <c r="I2785" s="26" t="s">
        <v>4645</v>
      </c>
      <c r="J2785" s="69" t="s">
        <v>4646</v>
      </c>
      <c r="K2785" s="26" t="s">
        <v>135</v>
      </c>
      <c r="L2785" s="26" t="s">
        <v>4647</v>
      </c>
      <c r="M2785" s="26" t="s">
        <v>137</v>
      </c>
      <c r="N2785" s="26" t="s">
        <v>138</v>
      </c>
      <c r="O2785" s="26" t="s">
        <v>138</v>
      </c>
      <c r="Q2785" s="30">
        <v>84</v>
      </c>
      <c r="R2785" s="30">
        <v>7800</v>
      </c>
      <c r="S2785" s="31" t="e">
        <f>#N/A</f>
        <v>#N/A</v>
      </c>
      <c r="T2785" s="30">
        <v>1877</v>
      </c>
      <c r="AB2785" s="33" t="e">
        <f>#N/A</f>
        <v>#N/A</v>
      </c>
      <c r="AC2785" s="30">
        <v>1400</v>
      </c>
      <c r="AD2785" s="30" t="e">
        <f>#N/A</f>
        <v>#N/A</v>
      </c>
      <c r="AE2785" s="34">
        <v>0.89071428571428568</v>
      </c>
      <c r="AG2785" s="30" t="e">
        <f>#N/A</f>
        <v>#N/A</v>
      </c>
      <c r="AH2785" s="30" t="e">
        <f>#N/A</f>
        <v>#N/A</v>
      </c>
      <c r="AI2785" s="30">
        <v>10777.2</v>
      </c>
      <c r="AJ2785" s="30">
        <v>10264</v>
      </c>
      <c r="AK2785" s="26" t="s">
        <v>139</v>
      </c>
      <c r="AL2785" s="26">
        <v>35</v>
      </c>
      <c r="AM2785" s="26" t="s">
        <v>5123</v>
      </c>
      <c r="AU2785" s="26" t="s">
        <v>5116</v>
      </c>
      <c r="AV2785" s="26" t="s">
        <v>4981</v>
      </c>
      <c r="AW2785" s="26" t="s">
        <v>5117</v>
      </c>
      <c r="BB2785" s="26" t="s">
        <v>4652</v>
      </c>
      <c r="BD2785" s="37">
        <v>44161</v>
      </c>
      <c r="BE2785" s="30">
        <v>36322</v>
      </c>
      <c r="BF2785" s="30">
        <v>51574</v>
      </c>
      <c r="BG2785" s="37" t="s">
        <v>147</v>
      </c>
      <c r="BH2785" s="37" t="s">
        <v>5256</v>
      </c>
      <c r="BI2785" s="37" t="s">
        <v>5256</v>
      </c>
      <c r="BJ2785" s="138" t="e">
        <f>#N/A</f>
        <v>#N/A</v>
      </c>
      <c r="BK2785" s="138" t="e">
        <f>#N/A</f>
        <v>#N/A</v>
      </c>
      <c r="BL2785" s="138" t="e">
        <f>#N/A</f>
        <v>#N/A</v>
      </c>
      <c r="BM2785" s="138" t="e">
        <f>#N/A</f>
        <v>#N/A</v>
      </c>
      <c r="BN2785" s="26"/>
      <c r="BO2785" s="26"/>
      <c r="BP2785" s="26"/>
      <c r="BQ2785" s="38"/>
      <c r="BR2785" s="26"/>
      <c r="BS2785" s="26"/>
      <c r="BT2785" s="26"/>
      <c r="BU2785" s="26"/>
      <c r="BV2785" s="39"/>
    </row>
    <row r="2786" spans="1:74" ht="15" hidden="1" customHeight="1" thickBot="1">
      <c r="A2786" s="26">
        <v>2020</v>
      </c>
      <c r="B2786" s="67">
        <v>2782</v>
      </c>
      <c r="C2786" s="67" t="s">
        <v>129</v>
      </c>
      <c r="D2786" s="67" t="s">
        <v>4642</v>
      </c>
      <c r="E2786" s="67" t="s">
        <v>4643</v>
      </c>
      <c r="F2786" s="27">
        <v>44082</v>
      </c>
      <c r="G2786" s="67" t="s">
        <v>5331</v>
      </c>
      <c r="H2786" s="67" t="s">
        <v>4645</v>
      </c>
      <c r="I2786" s="67" t="s">
        <v>4645</v>
      </c>
      <c r="J2786" s="69" t="s">
        <v>4646</v>
      </c>
      <c r="K2786" s="67" t="s">
        <v>135</v>
      </c>
      <c r="L2786" s="67" t="s">
        <v>4647</v>
      </c>
      <c r="M2786" s="26" t="s">
        <v>137</v>
      </c>
      <c r="N2786" s="26" t="s">
        <v>138</v>
      </c>
      <c r="O2786" s="26" t="s">
        <v>138</v>
      </c>
      <c r="Q2786" s="30">
        <v>82</v>
      </c>
      <c r="R2786" s="30">
        <v>8010</v>
      </c>
      <c r="S2786" s="31" t="e">
        <f>#N/A</f>
        <v>#N/A</v>
      </c>
      <c r="T2786" s="30">
        <v>1589</v>
      </c>
      <c r="AB2786" s="33" t="e">
        <f>#N/A</f>
        <v>#N/A</v>
      </c>
      <c r="AC2786" s="30">
        <v>1400</v>
      </c>
      <c r="AD2786" s="30" t="e">
        <f>#N/A</f>
        <v>#N/A</v>
      </c>
      <c r="AE2786" s="34">
        <v>0.91</v>
      </c>
      <c r="AG2786" s="30" t="e">
        <f>#N/A</f>
        <v>#N/A</v>
      </c>
      <c r="AH2786" s="30" t="e">
        <f>#N/A</f>
        <v>#N/A</v>
      </c>
      <c r="AI2786" s="30">
        <v>11068.050000000001</v>
      </c>
      <c r="AJ2786" s="30">
        <v>10541</v>
      </c>
      <c r="AK2786" s="26" t="s">
        <v>139</v>
      </c>
      <c r="AL2786" s="26">
        <v>35</v>
      </c>
      <c r="AM2786" s="26" t="s">
        <v>5123</v>
      </c>
      <c r="AU2786" s="26" t="s">
        <v>5116</v>
      </c>
      <c r="AV2786" s="26" t="s">
        <v>4981</v>
      </c>
      <c r="AW2786" s="26" t="s">
        <v>5117</v>
      </c>
      <c r="BB2786" s="26" t="s">
        <v>4652</v>
      </c>
      <c r="BD2786" s="37">
        <v>44161</v>
      </c>
      <c r="BE2786" s="30">
        <v>36322</v>
      </c>
      <c r="BF2786" s="30">
        <v>51574</v>
      </c>
      <c r="BG2786" s="37" t="s">
        <v>147</v>
      </c>
      <c r="BH2786" s="37" t="s">
        <v>5256</v>
      </c>
      <c r="BI2786" s="37" t="s">
        <v>5256</v>
      </c>
      <c r="BJ2786" s="138" t="e">
        <f>#N/A</f>
        <v>#N/A</v>
      </c>
      <c r="BK2786" s="138" t="e">
        <f>#N/A</f>
        <v>#N/A</v>
      </c>
      <c r="BL2786" s="138" t="e">
        <f>#N/A</f>
        <v>#N/A</v>
      </c>
      <c r="BM2786" s="138" t="e">
        <f>#N/A</f>
        <v>#N/A</v>
      </c>
      <c r="BN2786" s="26"/>
      <c r="BO2786" s="26"/>
      <c r="BP2786" s="26"/>
      <c r="BQ2786" s="38"/>
      <c r="BR2786" s="26"/>
      <c r="BS2786" s="26"/>
      <c r="BT2786" s="26"/>
      <c r="BU2786" s="26"/>
      <c r="BV2786" s="39"/>
    </row>
    <row r="2787" spans="1:74" ht="15" hidden="1" customHeight="1" thickBot="1">
      <c r="A2787" s="26">
        <v>2020</v>
      </c>
      <c r="B2787" s="67">
        <v>2783</v>
      </c>
      <c r="C2787" s="26" t="s">
        <v>129</v>
      </c>
      <c r="D2787" s="26" t="s">
        <v>4642</v>
      </c>
      <c r="E2787" s="26" t="s">
        <v>4643</v>
      </c>
      <c r="F2787" s="27">
        <v>44082</v>
      </c>
      <c r="G2787" s="67" t="s">
        <v>5332</v>
      </c>
      <c r="H2787" s="26" t="s">
        <v>4645</v>
      </c>
      <c r="I2787" s="26" t="s">
        <v>4645</v>
      </c>
      <c r="J2787" s="69" t="s">
        <v>4646</v>
      </c>
      <c r="K2787" s="26" t="s">
        <v>135</v>
      </c>
      <c r="L2787" s="26" t="s">
        <v>4647</v>
      </c>
      <c r="M2787" s="26" t="s">
        <v>137</v>
      </c>
      <c r="N2787" s="26" t="s">
        <v>138</v>
      </c>
      <c r="O2787" s="26" t="s">
        <v>138</v>
      </c>
      <c r="Q2787" s="30">
        <v>82</v>
      </c>
      <c r="R2787" s="30">
        <v>8760</v>
      </c>
      <c r="S2787" s="31" t="e">
        <f>#N/A</f>
        <v>#N/A</v>
      </c>
      <c r="T2787" s="30">
        <v>1889</v>
      </c>
      <c r="AB2787" s="33" t="e">
        <f>#N/A</f>
        <v>#N/A</v>
      </c>
      <c r="AC2787" s="30">
        <v>1400</v>
      </c>
      <c r="AD2787" s="30" t="e">
        <f>#N/A</f>
        <v>#N/A</v>
      </c>
      <c r="AE2787" s="34">
        <v>0.90857142857142859</v>
      </c>
      <c r="AG2787" s="30" t="e">
        <f>#N/A</f>
        <v>#N/A</v>
      </c>
      <c r="AH2787" s="30" t="e">
        <f>#N/A</f>
        <v>#N/A</v>
      </c>
      <c r="AI2787" s="30">
        <v>12104.4</v>
      </c>
      <c r="AJ2787" s="30">
        <v>11528</v>
      </c>
      <c r="AK2787" s="26" t="s">
        <v>139</v>
      </c>
      <c r="AL2787" s="26">
        <v>35</v>
      </c>
      <c r="AM2787" s="26" t="s">
        <v>5123</v>
      </c>
      <c r="AU2787" s="26" t="s">
        <v>5116</v>
      </c>
      <c r="AV2787" s="26" t="s">
        <v>4981</v>
      </c>
      <c r="AW2787" s="26" t="s">
        <v>5117</v>
      </c>
      <c r="BB2787" s="26" t="s">
        <v>4652</v>
      </c>
      <c r="BD2787" s="37">
        <v>44161</v>
      </c>
      <c r="BE2787" s="30">
        <v>36322</v>
      </c>
      <c r="BF2787" s="30">
        <v>51574</v>
      </c>
      <c r="BG2787" s="37" t="s">
        <v>147</v>
      </c>
      <c r="BH2787" s="37" t="s">
        <v>5256</v>
      </c>
      <c r="BI2787" s="37" t="s">
        <v>5256</v>
      </c>
      <c r="BJ2787" s="138" t="e">
        <f>#N/A</f>
        <v>#N/A</v>
      </c>
      <c r="BK2787" s="138" t="e">
        <f>#N/A</f>
        <v>#N/A</v>
      </c>
      <c r="BL2787" s="138" t="e">
        <f>#N/A</f>
        <v>#N/A</v>
      </c>
      <c r="BM2787" s="138" t="e">
        <f>#N/A</f>
        <v>#N/A</v>
      </c>
      <c r="BN2787" s="26"/>
      <c r="BO2787" s="26"/>
      <c r="BP2787" s="26"/>
      <c r="BQ2787" s="38"/>
      <c r="BR2787" s="26"/>
      <c r="BS2787" s="26"/>
      <c r="BT2787" s="26"/>
      <c r="BU2787" s="26"/>
      <c r="BV2787" s="39"/>
    </row>
    <row r="2788" spans="1:74" ht="15" hidden="1" customHeight="1" thickBot="1">
      <c r="A2788" s="26">
        <v>2020</v>
      </c>
      <c r="B2788" s="67">
        <v>2784</v>
      </c>
      <c r="C2788" s="67" t="s">
        <v>129</v>
      </c>
      <c r="D2788" s="67" t="s">
        <v>4642</v>
      </c>
      <c r="E2788" s="67" t="s">
        <v>4643</v>
      </c>
      <c r="F2788" s="27">
        <v>44082</v>
      </c>
      <c r="G2788" s="67" t="s">
        <v>5333</v>
      </c>
      <c r="H2788" s="67" t="s">
        <v>4645</v>
      </c>
      <c r="I2788" s="67" t="s">
        <v>4645</v>
      </c>
      <c r="J2788" s="69" t="s">
        <v>4646</v>
      </c>
      <c r="K2788" s="67" t="s">
        <v>135</v>
      </c>
      <c r="L2788" s="67" t="s">
        <v>4647</v>
      </c>
      <c r="M2788" s="26" t="s">
        <v>137</v>
      </c>
      <c r="N2788" s="26" t="s">
        <v>138</v>
      </c>
      <c r="O2788" s="26" t="s">
        <v>138</v>
      </c>
      <c r="Q2788" s="30">
        <v>77</v>
      </c>
      <c r="R2788" s="30">
        <v>6020</v>
      </c>
      <c r="S2788" s="31" t="e">
        <f>#N/A</f>
        <v>#N/A</v>
      </c>
      <c r="T2788" s="30">
        <v>1231</v>
      </c>
      <c r="AB2788" s="33" t="e">
        <f>#N/A</f>
        <v>#N/A</v>
      </c>
      <c r="AC2788" s="30">
        <v>1400</v>
      </c>
      <c r="AD2788" s="30" t="e">
        <f>#N/A</f>
        <v>#N/A</v>
      </c>
      <c r="AE2788" s="34">
        <v>0.96</v>
      </c>
      <c r="AG2788" s="30" t="e">
        <f>#N/A</f>
        <v>#N/A</v>
      </c>
      <c r="AH2788" s="30" t="e">
        <f>#N/A</f>
        <v>#N/A</v>
      </c>
      <c r="AI2788" s="30">
        <v>8318.1</v>
      </c>
      <c r="AJ2788" s="30">
        <v>7922</v>
      </c>
      <c r="AK2788" s="26" t="s">
        <v>139</v>
      </c>
      <c r="AL2788" s="26">
        <v>35</v>
      </c>
      <c r="AM2788" s="26" t="s">
        <v>5123</v>
      </c>
      <c r="AU2788" s="26" t="s">
        <v>5116</v>
      </c>
      <c r="AV2788" s="26" t="s">
        <v>4981</v>
      </c>
      <c r="AW2788" s="26" t="s">
        <v>5117</v>
      </c>
      <c r="BB2788" s="26" t="s">
        <v>4652</v>
      </c>
      <c r="BD2788" s="37">
        <v>44161</v>
      </c>
      <c r="BE2788" s="30">
        <v>36322</v>
      </c>
      <c r="BF2788" s="30">
        <v>51574</v>
      </c>
      <c r="BG2788" s="37" t="s">
        <v>147</v>
      </c>
      <c r="BH2788" s="37" t="s">
        <v>5256</v>
      </c>
      <c r="BI2788" s="37" t="s">
        <v>5256</v>
      </c>
      <c r="BJ2788" s="138" t="e">
        <f>#N/A</f>
        <v>#N/A</v>
      </c>
      <c r="BK2788" s="138" t="e">
        <f>#N/A</f>
        <v>#N/A</v>
      </c>
      <c r="BL2788" s="138" t="e">
        <f>#N/A</f>
        <v>#N/A</v>
      </c>
      <c r="BM2788" s="138" t="e">
        <f>#N/A</f>
        <v>#N/A</v>
      </c>
      <c r="BN2788" s="26"/>
      <c r="BO2788" s="26"/>
      <c r="BP2788" s="26"/>
      <c r="BQ2788" s="38"/>
      <c r="BR2788" s="26"/>
      <c r="BS2788" s="26"/>
      <c r="BT2788" s="26"/>
      <c r="BU2788" s="26"/>
      <c r="BV2788" s="39"/>
    </row>
    <row r="2789" spans="1:74" ht="15" hidden="1" customHeight="1" thickBot="1">
      <c r="A2789" s="26">
        <v>2020</v>
      </c>
      <c r="B2789" s="67">
        <v>2785</v>
      </c>
      <c r="C2789" s="26" t="s">
        <v>129</v>
      </c>
      <c r="D2789" s="26" t="s">
        <v>4642</v>
      </c>
      <c r="E2789" s="26" t="s">
        <v>4643</v>
      </c>
      <c r="F2789" s="27">
        <v>44082</v>
      </c>
      <c r="G2789" s="67" t="s">
        <v>5334</v>
      </c>
      <c r="H2789" s="26" t="s">
        <v>4645</v>
      </c>
      <c r="I2789" s="26" t="s">
        <v>4645</v>
      </c>
      <c r="J2789" s="69" t="s">
        <v>4646</v>
      </c>
      <c r="K2789" s="26" t="s">
        <v>135</v>
      </c>
      <c r="L2789" s="26" t="s">
        <v>4647</v>
      </c>
      <c r="M2789" s="26" t="s">
        <v>137</v>
      </c>
      <c r="N2789" s="26" t="s">
        <v>138</v>
      </c>
      <c r="O2789" s="26" t="s">
        <v>138</v>
      </c>
      <c r="Q2789" s="30">
        <v>76</v>
      </c>
      <c r="R2789" s="30">
        <v>6700</v>
      </c>
      <c r="S2789" s="31" t="e">
        <f>#N/A</f>
        <v>#N/A</v>
      </c>
      <c r="T2789" s="30">
        <v>1385</v>
      </c>
      <c r="AB2789" s="33" t="e">
        <f>#N/A</f>
        <v>#N/A</v>
      </c>
      <c r="AC2789" s="30">
        <v>1400</v>
      </c>
      <c r="AD2789" s="30" t="e">
        <f>#N/A</f>
        <v>#N/A</v>
      </c>
      <c r="AE2789" s="34">
        <v>0.96333333333333326</v>
      </c>
      <c r="AG2789" s="30" t="e">
        <f>#N/A</f>
        <v>#N/A</v>
      </c>
      <c r="AH2789" s="30" t="e">
        <f>#N/A</f>
        <v>#N/A</v>
      </c>
      <c r="AI2789" s="30">
        <v>9257.85</v>
      </c>
      <c r="AJ2789" s="30">
        <v>8817</v>
      </c>
      <c r="AK2789" s="26" t="s">
        <v>139</v>
      </c>
      <c r="AL2789" s="26">
        <v>35</v>
      </c>
      <c r="AM2789" s="26" t="s">
        <v>5123</v>
      </c>
      <c r="AU2789" s="26" t="s">
        <v>5116</v>
      </c>
      <c r="AV2789" s="26" t="s">
        <v>4981</v>
      </c>
      <c r="AW2789" s="26" t="s">
        <v>5117</v>
      </c>
      <c r="BB2789" s="26" t="s">
        <v>4652</v>
      </c>
      <c r="BD2789" s="37">
        <v>44161</v>
      </c>
      <c r="BE2789" s="30">
        <v>36322</v>
      </c>
      <c r="BF2789" s="30">
        <v>51574</v>
      </c>
      <c r="BG2789" s="37" t="s">
        <v>147</v>
      </c>
      <c r="BH2789" s="37" t="s">
        <v>5256</v>
      </c>
      <c r="BI2789" s="37" t="s">
        <v>5256</v>
      </c>
      <c r="BJ2789" s="138" t="e">
        <f>#N/A</f>
        <v>#N/A</v>
      </c>
      <c r="BK2789" s="138" t="e">
        <f>#N/A</f>
        <v>#N/A</v>
      </c>
      <c r="BL2789" s="138" t="e">
        <f>#N/A</f>
        <v>#N/A</v>
      </c>
      <c r="BM2789" s="138" t="e">
        <f>#N/A</f>
        <v>#N/A</v>
      </c>
      <c r="BN2789" s="26"/>
      <c r="BO2789" s="26"/>
      <c r="BP2789" s="26"/>
      <c r="BQ2789" s="38"/>
      <c r="BR2789" s="26"/>
      <c r="BS2789" s="26"/>
      <c r="BT2789" s="26"/>
      <c r="BU2789" s="26"/>
      <c r="BV2789" s="39"/>
    </row>
    <row r="2790" spans="1:74" ht="15" hidden="1" customHeight="1" thickBot="1">
      <c r="A2790" s="26">
        <v>2020</v>
      </c>
      <c r="B2790" s="67">
        <v>2786</v>
      </c>
      <c r="C2790" s="67" t="s">
        <v>129</v>
      </c>
      <c r="D2790" s="67" t="s">
        <v>4642</v>
      </c>
      <c r="E2790" s="67" t="s">
        <v>4643</v>
      </c>
      <c r="F2790" s="27">
        <v>44082</v>
      </c>
      <c r="G2790" s="67" t="s">
        <v>5335</v>
      </c>
      <c r="H2790" s="67" t="s">
        <v>4645</v>
      </c>
      <c r="I2790" s="67" t="s">
        <v>4645</v>
      </c>
      <c r="J2790" s="69" t="s">
        <v>4646</v>
      </c>
      <c r="K2790" s="67" t="s">
        <v>135</v>
      </c>
      <c r="L2790" s="67" t="s">
        <v>4647</v>
      </c>
      <c r="M2790" s="26" t="s">
        <v>137</v>
      </c>
      <c r="N2790" s="26" t="s">
        <v>138</v>
      </c>
      <c r="O2790" s="26" t="s">
        <v>138</v>
      </c>
      <c r="Q2790" s="30">
        <v>76</v>
      </c>
      <c r="R2790" s="30">
        <v>6010</v>
      </c>
      <c r="S2790" s="31" t="e">
        <f>#N/A</f>
        <v>#N/A</v>
      </c>
      <c r="T2790" s="30">
        <v>801</v>
      </c>
      <c r="AB2790" s="33" t="e">
        <f>#N/A</f>
        <v>#N/A</v>
      </c>
      <c r="AC2790" s="30">
        <v>1400</v>
      </c>
      <c r="AD2790" s="30" t="e">
        <f>#N/A</f>
        <v>#N/A</v>
      </c>
      <c r="AE2790" s="34">
        <v>0.98</v>
      </c>
      <c r="AG2790" s="30" t="e">
        <f>#N/A</f>
        <v>#N/A</v>
      </c>
      <c r="AH2790" s="30" t="e">
        <f>#N/A</f>
        <v>#N/A</v>
      </c>
      <c r="AI2790" s="30">
        <v>8304.4500000000007</v>
      </c>
      <c r="AJ2790" s="30">
        <v>7909</v>
      </c>
      <c r="AK2790" s="26" t="s">
        <v>139</v>
      </c>
      <c r="AL2790" s="26">
        <v>35</v>
      </c>
      <c r="AM2790" s="26" t="s">
        <v>5123</v>
      </c>
      <c r="AU2790" s="26" t="s">
        <v>5116</v>
      </c>
      <c r="AV2790" s="26" t="s">
        <v>4981</v>
      </c>
      <c r="AW2790" s="26" t="s">
        <v>5117</v>
      </c>
      <c r="BB2790" s="26" t="s">
        <v>4652</v>
      </c>
      <c r="BD2790" s="37">
        <v>44161</v>
      </c>
      <c r="BE2790" s="30">
        <v>36322</v>
      </c>
      <c r="BF2790" s="30">
        <v>51574</v>
      </c>
      <c r="BG2790" s="37" t="s">
        <v>147</v>
      </c>
      <c r="BH2790" s="37" t="s">
        <v>5256</v>
      </c>
      <c r="BI2790" s="37" t="s">
        <v>5256</v>
      </c>
      <c r="BJ2790" s="138" t="e">
        <f>#N/A</f>
        <v>#N/A</v>
      </c>
      <c r="BK2790" s="138" t="e">
        <f>#N/A</f>
        <v>#N/A</v>
      </c>
      <c r="BL2790" s="138" t="e">
        <f>#N/A</f>
        <v>#N/A</v>
      </c>
      <c r="BM2790" s="138" t="e">
        <f>#N/A</f>
        <v>#N/A</v>
      </c>
      <c r="BN2790" s="26"/>
      <c r="BO2790" s="26"/>
      <c r="BP2790" s="26"/>
      <c r="BQ2790" s="38"/>
      <c r="BR2790" s="26"/>
      <c r="BS2790" s="26"/>
      <c r="BT2790" s="26"/>
      <c r="BU2790" s="26"/>
      <c r="BV2790" s="39"/>
    </row>
    <row r="2791" spans="1:74" ht="15" hidden="1" customHeight="1" thickBot="1">
      <c r="A2791" s="26">
        <v>2020</v>
      </c>
      <c r="B2791" s="67">
        <v>2787</v>
      </c>
      <c r="C2791" s="26" t="s">
        <v>129</v>
      </c>
      <c r="D2791" s="26" t="s">
        <v>4642</v>
      </c>
      <c r="E2791" s="26" t="s">
        <v>4643</v>
      </c>
      <c r="F2791" s="27">
        <v>44082</v>
      </c>
      <c r="G2791" s="67" t="s">
        <v>5336</v>
      </c>
      <c r="H2791" s="26" t="s">
        <v>4645</v>
      </c>
      <c r="I2791" s="26" t="s">
        <v>4645</v>
      </c>
      <c r="J2791" s="69" t="s">
        <v>4646</v>
      </c>
      <c r="K2791" s="26" t="s">
        <v>135</v>
      </c>
      <c r="L2791" s="26" t="s">
        <v>4647</v>
      </c>
      <c r="M2791" s="26" t="s">
        <v>137</v>
      </c>
      <c r="N2791" s="26" t="s">
        <v>138</v>
      </c>
      <c r="O2791" s="26" t="s">
        <v>138</v>
      </c>
      <c r="Q2791" s="30">
        <v>80</v>
      </c>
      <c r="R2791" s="30">
        <v>7010</v>
      </c>
      <c r="S2791" s="31" t="e">
        <f>#N/A</f>
        <v>#N/A</v>
      </c>
      <c r="T2791" s="30">
        <v>1525</v>
      </c>
      <c r="AB2791" s="33" t="e">
        <f>#N/A</f>
        <v>#N/A</v>
      </c>
      <c r="AC2791" s="30">
        <v>1400</v>
      </c>
      <c r="AD2791" s="30" t="e">
        <f>#N/A</f>
        <v>#N/A</v>
      </c>
      <c r="AE2791" s="34">
        <v>0.98</v>
      </c>
      <c r="AG2791" s="30" t="e">
        <f>#N/A</f>
        <v>#N/A</v>
      </c>
      <c r="AH2791" s="30" t="e">
        <f>#N/A</f>
        <v>#N/A</v>
      </c>
      <c r="AI2791" s="30">
        <v>9686.25</v>
      </c>
      <c r="AJ2791" s="30">
        <v>9225</v>
      </c>
      <c r="AK2791" s="26" t="s">
        <v>139</v>
      </c>
      <c r="AL2791" s="26">
        <v>35</v>
      </c>
      <c r="AM2791" s="26" t="s">
        <v>5123</v>
      </c>
      <c r="AU2791" s="26" t="s">
        <v>5116</v>
      </c>
      <c r="AV2791" s="26" t="s">
        <v>4981</v>
      </c>
      <c r="AW2791" s="26" t="s">
        <v>5117</v>
      </c>
      <c r="BB2791" s="26" t="s">
        <v>4652</v>
      </c>
      <c r="BD2791" s="37">
        <v>44161</v>
      </c>
      <c r="BE2791" s="30">
        <v>36322</v>
      </c>
      <c r="BF2791" s="30">
        <v>51574</v>
      </c>
      <c r="BG2791" s="37" t="s">
        <v>147</v>
      </c>
      <c r="BH2791" s="37" t="s">
        <v>5256</v>
      </c>
      <c r="BI2791" s="37" t="s">
        <v>5256</v>
      </c>
      <c r="BJ2791" s="138" t="e">
        <f>#N/A</f>
        <v>#N/A</v>
      </c>
      <c r="BK2791" s="138" t="e">
        <f>#N/A</f>
        <v>#N/A</v>
      </c>
      <c r="BL2791" s="138" t="e">
        <f>#N/A</f>
        <v>#N/A</v>
      </c>
      <c r="BM2791" s="138" t="e">
        <f>#N/A</f>
        <v>#N/A</v>
      </c>
      <c r="BN2791" s="26"/>
      <c r="BO2791" s="26"/>
      <c r="BP2791" s="26"/>
      <c r="BQ2791" s="38"/>
      <c r="BR2791" s="26"/>
      <c r="BS2791" s="26"/>
      <c r="BT2791" s="26"/>
      <c r="BU2791" s="26"/>
      <c r="BV2791" s="39"/>
    </row>
    <row r="2792" spans="1:74" ht="15" hidden="1" customHeight="1" thickBot="1">
      <c r="A2792" s="26">
        <v>2020</v>
      </c>
      <c r="B2792" s="67">
        <v>2788</v>
      </c>
      <c r="C2792" s="67" t="s">
        <v>129</v>
      </c>
      <c r="D2792" s="67" t="s">
        <v>4642</v>
      </c>
      <c r="E2792" s="67" t="s">
        <v>4643</v>
      </c>
      <c r="F2792" s="27">
        <v>44082</v>
      </c>
      <c r="G2792" s="67" t="s">
        <v>5337</v>
      </c>
      <c r="H2792" s="67" t="s">
        <v>4645</v>
      </c>
      <c r="I2792" s="67" t="s">
        <v>4645</v>
      </c>
      <c r="J2792" s="69" t="s">
        <v>4646</v>
      </c>
      <c r="K2792" s="67" t="s">
        <v>135</v>
      </c>
      <c r="L2792" s="67" t="s">
        <v>4647</v>
      </c>
      <c r="M2792" s="26" t="s">
        <v>137</v>
      </c>
      <c r="N2792" s="26" t="s">
        <v>138</v>
      </c>
      <c r="O2792" s="26" t="s">
        <v>138</v>
      </c>
      <c r="Q2792" s="30">
        <v>73</v>
      </c>
      <c r="R2792" s="30">
        <v>8400</v>
      </c>
      <c r="S2792" s="31" t="e">
        <f>#N/A</f>
        <v>#N/A</v>
      </c>
      <c r="T2792" s="30">
        <v>1582</v>
      </c>
      <c r="AB2792" s="33" t="e">
        <f>#N/A</f>
        <v>#N/A</v>
      </c>
      <c r="AC2792" s="30">
        <v>1400</v>
      </c>
      <c r="AD2792" s="30" t="e">
        <f>#N/A</f>
        <v>#N/A</v>
      </c>
      <c r="AE2792" s="34">
        <v>0.96</v>
      </c>
      <c r="AG2792" s="30" t="e">
        <f>#N/A</f>
        <v>#N/A</v>
      </c>
      <c r="AH2792" s="30" t="e">
        <f>#N/A</f>
        <v>#N/A</v>
      </c>
      <c r="AI2792" s="30">
        <v>11606.7</v>
      </c>
      <c r="AJ2792" s="30">
        <v>11054</v>
      </c>
      <c r="AK2792" s="26" t="s">
        <v>139</v>
      </c>
      <c r="AL2792" s="26">
        <v>35</v>
      </c>
      <c r="AM2792" s="26" t="s">
        <v>5123</v>
      </c>
      <c r="AU2792" s="26" t="s">
        <v>5116</v>
      </c>
      <c r="AV2792" s="26" t="s">
        <v>4981</v>
      </c>
      <c r="AW2792" s="26" t="s">
        <v>5117</v>
      </c>
      <c r="BB2792" s="26" t="s">
        <v>4652</v>
      </c>
      <c r="BD2792" s="37">
        <v>44161</v>
      </c>
      <c r="BE2792" s="30">
        <v>36322</v>
      </c>
      <c r="BF2792" s="30">
        <v>51574</v>
      </c>
      <c r="BG2792" s="37" t="s">
        <v>147</v>
      </c>
      <c r="BH2792" s="37" t="s">
        <v>5256</v>
      </c>
      <c r="BI2792" s="37" t="s">
        <v>5256</v>
      </c>
      <c r="BJ2792" s="138" t="e">
        <f>#N/A</f>
        <v>#N/A</v>
      </c>
      <c r="BK2792" s="138" t="e">
        <f>#N/A</f>
        <v>#N/A</v>
      </c>
      <c r="BL2792" s="138" t="e">
        <f>#N/A</f>
        <v>#N/A</v>
      </c>
      <c r="BM2792" s="138" t="e">
        <f>#N/A</f>
        <v>#N/A</v>
      </c>
      <c r="BN2792" s="26"/>
      <c r="BO2792" s="26"/>
      <c r="BP2792" s="26"/>
      <c r="BQ2792" s="38"/>
      <c r="BR2792" s="26"/>
      <c r="BS2792" s="26"/>
      <c r="BT2792" s="26"/>
      <c r="BU2792" s="26"/>
      <c r="BV2792" s="39"/>
    </row>
    <row r="2793" spans="1:74" ht="15" hidden="1" customHeight="1" thickBot="1">
      <c r="A2793" s="26">
        <v>2020</v>
      </c>
      <c r="B2793" s="67">
        <v>2789</v>
      </c>
      <c r="C2793" s="26" t="s">
        <v>129</v>
      </c>
      <c r="D2793" s="26" t="s">
        <v>4642</v>
      </c>
      <c r="E2793" s="26" t="s">
        <v>4643</v>
      </c>
      <c r="F2793" s="27">
        <v>44082</v>
      </c>
      <c r="G2793" s="67" t="s">
        <v>5338</v>
      </c>
      <c r="H2793" s="26" t="s">
        <v>4645</v>
      </c>
      <c r="I2793" s="26" t="s">
        <v>4645</v>
      </c>
      <c r="J2793" s="69" t="s">
        <v>4646</v>
      </c>
      <c r="K2793" s="26" t="s">
        <v>135</v>
      </c>
      <c r="L2793" s="26" t="s">
        <v>4647</v>
      </c>
      <c r="M2793" s="26" t="s">
        <v>137</v>
      </c>
      <c r="N2793" s="26" t="s">
        <v>138</v>
      </c>
      <c r="O2793" s="26" t="s">
        <v>138</v>
      </c>
      <c r="Q2793" s="30">
        <v>77</v>
      </c>
      <c r="R2793" s="30">
        <v>5750</v>
      </c>
      <c r="S2793" s="31" t="e">
        <f>#N/A</f>
        <v>#N/A</v>
      </c>
      <c r="T2793" s="30">
        <v>1063</v>
      </c>
      <c r="AB2793" s="33" t="e">
        <f>#N/A</f>
        <v>#N/A</v>
      </c>
      <c r="AC2793" s="30">
        <v>1400</v>
      </c>
      <c r="AD2793" s="30" t="e">
        <f>#N/A</f>
        <v>#N/A</v>
      </c>
      <c r="AE2793" s="34">
        <v>0.96181818181818179</v>
      </c>
      <c r="AG2793" s="30" t="e">
        <f>#N/A</f>
        <v>#N/A</v>
      </c>
      <c r="AH2793" s="30" t="e">
        <f>#N/A</f>
        <v>#N/A</v>
      </c>
      <c r="AI2793" s="30">
        <v>7945.35</v>
      </c>
      <c r="AJ2793" s="30">
        <v>7567</v>
      </c>
      <c r="AK2793" s="26" t="s">
        <v>139</v>
      </c>
      <c r="AL2793" s="26">
        <v>35</v>
      </c>
      <c r="AM2793" s="26" t="s">
        <v>5123</v>
      </c>
      <c r="AU2793" s="26" t="s">
        <v>5116</v>
      </c>
      <c r="AV2793" s="26" t="s">
        <v>4981</v>
      </c>
      <c r="AW2793" s="26" t="s">
        <v>5117</v>
      </c>
      <c r="BB2793" s="26" t="s">
        <v>4652</v>
      </c>
      <c r="BD2793" s="37">
        <v>44161</v>
      </c>
      <c r="BE2793" s="30">
        <v>36322</v>
      </c>
      <c r="BF2793" s="30">
        <v>51574</v>
      </c>
      <c r="BG2793" s="37" t="s">
        <v>147</v>
      </c>
      <c r="BH2793" s="37" t="s">
        <v>5256</v>
      </c>
      <c r="BI2793" s="37" t="s">
        <v>5256</v>
      </c>
      <c r="BJ2793" s="138" t="e">
        <f>#N/A</f>
        <v>#N/A</v>
      </c>
      <c r="BK2793" s="138" t="e">
        <f>#N/A</f>
        <v>#N/A</v>
      </c>
      <c r="BL2793" s="138" t="e">
        <f>#N/A</f>
        <v>#N/A</v>
      </c>
      <c r="BM2793" s="138" t="e">
        <f>#N/A</f>
        <v>#N/A</v>
      </c>
      <c r="BN2793" s="26"/>
      <c r="BO2793" s="26"/>
      <c r="BP2793" s="26"/>
      <c r="BQ2793" s="38"/>
      <c r="BR2793" s="26"/>
      <c r="BS2793" s="26"/>
      <c r="BT2793" s="26"/>
      <c r="BU2793" s="26"/>
      <c r="BV2793" s="39"/>
    </row>
    <row r="2794" spans="1:74" ht="15" hidden="1" customHeight="1" thickBot="1">
      <c r="A2794" s="26">
        <v>2020</v>
      </c>
      <c r="B2794" s="67">
        <v>2790</v>
      </c>
      <c r="C2794" s="67" t="s">
        <v>129</v>
      </c>
      <c r="D2794" s="67" t="s">
        <v>4642</v>
      </c>
      <c r="E2794" s="67" t="s">
        <v>4643</v>
      </c>
      <c r="F2794" s="27">
        <v>44082</v>
      </c>
      <c r="G2794" s="67" t="s">
        <v>5339</v>
      </c>
      <c r="H2794" s="67" t="s">
        <v>4645</v>
      </c>
      <c r="I2794" s="67" t="s">
        <v>4645</v>
      </c>
      <c r="J2794" s="69" t="s">
        <v>4646</v>
      </c>
      <c r="K2794" s="67" t="s">
        <v>135</v>
      </c>
      <c r="L2794" s="67" t="s">
        <v>4647</v>
      </c>
      <c r="M2794" s="26" t="s">
        <v>137</v>
      </c>
      <c r="N2794" s="26" t="s">
        <v>138</v>
      </c>
      <c r="O2794" s="26" t="s">
        <v>138</v>
      </c>
      <c r="Q2794" s="30">
        <v>78</v>
      </c>
      <c r="R2794" s="30">
        <v>6810</v>
      </c>
      <c r="S2794" s="31" t="e">
        <f>#N/A</f>
        <v>#N/A</v>
      </c>
      <c r="T2794" s="30">
        <v>1422</v>
      </c>
      <c r="AB2794" s="33" t="e">
        <f>#N/A</f>
        <v>#N/A</v>
      </c>
      <c r="AC2794" s="30">
        <v>1400</v>
      </c>
      <c r="AD2794" s="30" t="e">
        <f>#N/A</f>
        <v>#N/A</v>
      </c>
      <c r="AE2794" s="34">
        <v>0.71</v>
      </c>
      <c r="AG2794" s="30" t="e">
        <f>#N/A</f>
        <v>#N/A</v>
      </c>
      <c r="AH2794" s="30" t="e">
        <f>#N/A</f>
        <v>#N/A</v>
      </c>
      <c r="AI2794" s="30">
        <v>9409.0500000000011</v>
      </c>
      <c r="AJ2794" s="30">
        <v>8961</v>
      </c>
      <c r="AK2794" s="26" t="s">
        <v>139</v>
      </c>
      <c r="AL2794" s="26">
        <v>35</v>
      </c>
      <c r="AM2794" s="26" t="s">
        <v>5123</v>
      </c>
      <c r="AU2794" s="26" t="s">
        <v>5116</v>
      </c>
      <c r="AV2794" s="26" t="s">
        <v>4981</v>
      </c>
      <c r="AW2794" s="26" t="s">
        <v>5117</v>
      </c>
      <c r="BB2794" s="26" t="s">
        <v>4652</v>
      </c>
      <c r="BD2794" s="37">
        <v>44161</v>
      </c>
      <c r="BE2794" s="30">
        <v>36322</v>
      </c>
      <c r="BF2794" s="30">
        <v>51574</v>
      </c>
      <c r="BG2794" s="37" t="s">
        <v>147</v>
      </c>
      <c r="BH2794" s="37" t="s">
        <v>5256</v>
      </c>
      <c r="BI2794" s="37" t="s">
        <v>5256</v>
      </c>
      <c r="BJ2794" s="138" t="e">
        <f>#N/A</f>
        <v>#N/A</v>
      </c>
      <c r="BK2794" s="138" t="e">
        <f>#N/A</f>
        <v>#N/A</v>
      </c>
      <c r="BL2794" s="138" t="e">
        <f>#N/A</f>
        <v>#N/A</v>
      </c>
      <c r="BM2794" s="138" t="e">
        <f>#N/A</f>
        <v>#N/A</v>
      </c>
      <c r="BN2794" s="26"/>
      <c r="BO2794" s="26"/>
      <c r="BP2794" s="26"/>
      <c r="BQ2794" s="38"/>
      <c r="BR2794" s="26"/>
      <c r="BS2794" s="26"/>
      <c r="BT2794" s="26"/>
      <c r="BU2794" s="26"/>
      <c r="BV2794" s="39"/>
    </row>
    <row r="2795" spans="1:74" ht="15" hidden="1" customHeight="1" thickBot="1">
      <c r="A2795" s="26">
        <v>2020</v>
      </c>
      <c r="B2795" s="67">
        <v>2791</v>
      </c>
      <c r="C2795" s="26" t="s">
        <v>129</v>
      </c>
      <c r="D2795" s="26" t="s">
        <v>4642</v>
      </c>
      <c r="E2795" s="26" t="s">
        <v>4643</v>
      </c>
      <c r="F2795" s="27">
        <v>44082</v>
      </c>
      <c r="G2795" s="67" t="s">
        <v>5340</v>
      </c>
      <c r="H2795" s="26" t="s">
        <v>4645</v>
      </c>
      <c r="I2795" s="26" t="s">
        <v>4645</v>
      </c>
      <c r="J2795" s="69" t="s">
        <v>4646</v>
      </c>
      <c r="K2795" s="26" t="s">
        <v>135</v>
      </c>
      <c r="L2795" s="26" t="s">
        <v>4647</v>
      </c>
      <c r="M2795" s="26" t="s">
        <v>137</v>
      </c>
      <c r="N2795" s="26" t="s">
        <v>138</v>
      </c>
      <c r="O2795" s="26" t="s">
        <v>138</v>
      </c>
      <c r="Q2795" s="30">
        <v>81</v>
      </c>
      <c r="R2795" s="30">
        <v>7550</v>
      </c>
      <c r="S2795" s="31" t="e">
        <f>#N/A</f>
        <v>#N/A</v>
      </c>
      <c r="T2795" s="30">
        <v>1423</v>
      </c>
      <c r="AB2795" s="33" t="e">
        <f>#N/A</f>
        <v>#N/A</v>
      </c>
      <c r="AC2795" s="30">
        <v>1400</v>
      </c>
      <c r="AD2795" s="30" t="e">
        <f>#N/A</f>
        <v>#N/A</v>
      </c>
      <c r="AE2795" s="34">
        <v>0.71333333333333326</v>
      </c>
      <c r="AG2795" s="30" t="e">
        <f>#N/A</f>
        <v>#N/A</v>
      </c>
      <c r="AH2795" s="30" t="e">
        <f>#N/A</f>
        <v>#N/A</v>
      </c>
      <c r="AI2795" s="30">
        <v>10431.75</v>
      </c>
      <c r="AJ2795" s="30">
        <v>9935</v>
      </c>
      <c r="AK2795" s="26" t="s">
        <v>139</v>
      </c>
      <c r="AL2795" s="26">
        <v>35</v>
      </c>
      <c r="AM2795" s="26" t="s">
        <v>5123</v>
      </c>
      <c r="AU2795" s="26" t="s">
        <v>5116</v>
      </c>
      <c r="AV2795" s="26" t="s">
        <v>4981</v>
      </c>
      <c r="AW2795" s="26" t="s">
        <v>5117</v>
      </c>
      <c r="BB2795" s="26" t="s">
        <v>4652</v>
      </c>
      <c r="BD2795" s="37">
        <v>44161</v>
      </c>
      <c r="BE2795" s="30">
        <v>36322</v>
      </c>
      <c r="BF2795" s="30">
        <v>51574</v>
      </c>
      <c r="BG2795" s="37" t="s">
        <v>147</v>
      </c>
      <c r="BH2795" s="37" t="s">
        <v>5256</v>
      </c>
      <c r="BI2795" s="37" t="s">
        <v>5256</v>
      </c>
      <c r="BJ2795" s="138" t="e">
        <f>#N/A</f>
        <v>#N/A</v>
      </c>
      <c r="BK2795" s="138" t="e">
        <f>#N/A</f>
        <v>#N/A</v>
      </c>
      <c r="BL2795" s="138" t="e">
        <f>#N/A</f>
        <v>#N/A</v>
      </c>
      <c r="BM2795" s="138" t="e">
        <f>#N/A</f>
        <v>#N/A</v>
      </c>
      <c r="BN2795" s="26"/>
      <c r="BO2795" s="26"/>
      <c r="BP2795" s="26"/>
      <c r="BQ2795" s="38"/>
      <c r="BR2795" s="26"/>
      <c r="BS2795" s="26"/>
      <c r="BT2795" s="26"/>
      <c r="BU2795" s="26"/>
      <c r="BV2795" s="39"/>
    </row>
    <row r="2796" spans="1:74" ht="15" hidden="1" customHeight="1" thickBot="1">
      <c r="A2796" s="26">
        <v>2020</v>
      </c>
      <c r="B2796" s="67">
        <v>2792</v>
      </c>
      <c r="C2796" s="67" t="s">
        <v>129</v>
      </c>
      <c r="D2796" s="67" t="s">
        <v>4642</v>
      </c>
      <c r="E2796" s="67" t="s">
        <v>4643</v>
      </c>
      <c r="F2796" s="27">
        <v>44082</v>
      </c>
      <c r="G2796" s="67" t="s">
        <v>5341</v>
      </c>
      <c r="H2796" s="67" t="s">
        <v>4645</v>
      </c>
      <c r="I2796" s="67" t="s">
        <v>4645</v>
      </c>
      <c r="J2796" s="69" t="s">
        <v>4646</v>
      </c>
      <c r="K2796" s="67" t="s">
        <v>135</v>
      </c>
      <c r="L2796" s="67" t="s">
        <v>4647</v>
      </c>
      <c r="M2796" s="26" t="s">
        <v>137</v>
      </c>
      <c r="N2796" s="26" t="s">
        <v>138</v>
      </c>
      <c r="O2796" s="26" t="s">
        <v>138</v>
      </c>
      <c r="Q2796" s="30">
        <v>76</v>
      </c>
      <c r="R2796" s="30">
        <v>6010</v>
      </c>
      <c r="S2796" s="31" t="e">
        <f>#N/A</f>
        <v>#N/A</v>
      </c>
      <c r="T2796" s="30">
        <v>1258</v>
      </c>
      <c r="AB2796" s="33" t="e">
        <f>#N/A</f>
        <v>#N/A</v>
      </c>
      <c r="AC2796" s="30">
        <v>1400</v>
      </c>
      <c r="AD2796" s="30" t="e">
        <f>#N/A</f>
        <v>#N/A</v>
      </c>
      <c r="AE2796" s="34">
        <v>0.96</v>
      </c>
      <c r="AG2796" s="30" t="e">
        <f>#N/A</f>
        <v>#N/A</v>
      </c>
      <c r="AH2796" s="30" t="e">
        <f>#N/A</f>
        <v>#N/A</v>
      </c>
      <c r="AI2796" s="30">
        <v>8304.4500000000007</v>
      </c>
      <c r="AJ2796" s="30">
        <v>7909</v>
      </c>
      <c r="AK2796" s="26" t="s">
        <v>139</v>
      </c>
      <c r="AL2796" s="26">
        <v>35</v>
      </c>
      <c r="AM2796" s="26" t="s">
        <v>5123</v>
      </c>
      <c r="AU2796" s="26" t="s">
        <v>5116</v>
      </c>
      <c r="AV2796" s="26" t="s">
        <v>4981</v>
      </c>
      <c r="AW2796" s="26" t="s">
        <v>5117</v>
      </c>
      <c r="BB2796" s="26" t="s">
        <v>4652</v>
      </c>
      <c r="BD2796" s="37">
        <v>44161</v>
      </c>
      <c r="BE2796" s="30">
        <v>36322</v>
      </c>
      <c r="BF2796" s="30">
        <v>51574</v>
      </c>
      <c r="BG2796" s="37" t="s">
        <v>147</v>
      </c>
      <c r="BH2796" s="37" t="s">
        <v>5256</v>
      </c>
      <c r="BI2796" s="37" t="s">
        <v>5256</v>
      </c>
      <c r="BJ2796" s="138" t="e">
        <f>#N/A</f>
        <v>#N/A</v>
      </c>
      <c r="BK2796" s="138" t="e">
        <f>#N/A</f>
        <v>#N/A</v>
      </c>
      <c r="BL2796" s="138" t="e">
        <f>#N/A</f>
        <v>#N/A</v>
      </c>
      <c r="BM2796" s="138" t="e">
        <f>#N/A</f>
        <v>#N/A</v>
      </c>
      <c r="BN2796" s="26"/>
      <c r="BO2796" s="26"/>
      <c r="BP2796" s="26"/>
      <c r="BQ2796" s="38"/>
      <c r="BR2796" s="26"/>
      <c r="BS2796" s="26"/>
      <c r="BT2796" s="26"/>
      <c r="BU2796" s="26"/>
      <c r="BV2796" s="39"/>
    </row>
    <row r="2797" spans="1:74" ht="15" hidden="1" customHeight="1" thickBot="1">
      <c r="A2797" s="26">
        <v>2020</v>
      </c>
      <c r="B2797" s="67">
        <v>2793</v>
      </c>
      <c r="C2797" s="26" t="s">
        <v>129</v>
      </c>
      <c r="D2797" s="26" t="s">
        <v>4642</v>
      </c>
      <c r="E2797" s="26" t="s">
        <v>4643</v>
      </c>
      <c r="F2797" s="27">
        <v>44082</v>
      </c>
      <c r="G2797" s="67" t="s">
        <v>5342</v>
      </c>
      <c r="H2797" s="26" t="s">
        <v>4645</v>
      </c>
      <c r="I2797" s="26" t="s">
        <v>4645</v>
      </c>
      <c r="J2797" s="69" t="s">
        <v>4646</v>
      </c>
      <c r="K2797" s="26" t="s">
        <v>135</v>
      </c>
      <c r="L2797" s="26" t="s">
        <v>4647</v>
      </c>
      <c r="M2797" s="26" t="s">
        <v>137</v>
      </c>
      <c r="N2797" s="26" t="s">
        <v>138</v>
      </c>
      <c r="O2797" s="26" t="s">
        <v>138</v>
      </c>
      <c r="Q2797" s="30">
        <v>80</v>
      </c>
      <c r="R2797" s="30">
        <v>8010</v>
      </c>
      <c r="S2797" s="31" t="e">
        <f>#N/A</f>
        <v>#N/A</v>
      </c>
      <c r="T2797" s="30">
        <v>1872</v>
      </c>
      <c r="AB2797" s="33" t="e">
        <f>#N/A</f>
        <v>#N/A</v>
      </c>
      <c r="AC2797" s="30">
        <v>1400</v>
      </c>
      <c r="AD2797" s="30" t="e">
        <f>#N/A</f>
        <v>#N/A</v>
      </c>
      <c r="AE2797" s="34">
        <v>0.96181818181818179</v>
      </c>
      <c r="AG2797" s="30" t="e">
        <f>#N/A</f>
        <v>#N/A</v>
      </c>
      <c r="AH2797" s="30" t="e">
        <f>#N/A</f>
        <v>#N/A</v>
      </c>
      <c r="AI2797" s="30">
        <v>11068.050000000001</v>
      </c>
      <c r="AJ2797" s="30">
        <v>10541</v>
      </c>
      <c r="AK2797" s="26" t="s">
        <v>139</v>
      </c>
      <c r="AL2797" s="26">
        <v>35</v>
      </c>
      <c r="AM2797" s="26" t="s">
        <v>5123</v>
      </c>
      <c r="AU2797" s="26" t="s">
        <v>5116</v>
      </c>
      <c r="AV2797" s="26" t="s">
        <v>4981</v>
      </c>
      <c r="AW2797" s="26" t="s">
        <v>5117</v>
      </c>
      <c r="BB2797" s="26" t="s">
        <v>4652</v>
      </c>
      <c r="BD2797" s="37">
        <v>44161</v>
      </c>
      <c r="BE2797" s="30">
        <v>36322</v>
      </c>
      <c r="BF2797" s="30">
        <v>51574</v>
      </c>
      <c r="BG2797" s="37" t="s">
        <v>147</v>
      </c>
      <c r="BH2797" s="37" t="s">
        <v>5256</v>
      </c>
      <c r="BI2797" s="37" t="s">
        <v>5256</v>
      </c>
      <c r="BJ2797" s="138" t="e">
        <f>#N/A</f>
        <v>#N/A</v>
      </c>
      <c r="BK2797" s="138" t="e">
        <f>#N/A</f>
        <v>#N/A</v>
      </c>
      <c r="BL2797" s="138" t="e">
        <f>#N/A</f>
        <v>#N/A</v>
      </c>
      <c r="BM2797" s="138" t="e">
        <f>#N/A</f>
        <v>#N/A</v>
      </c>
      <c r="BN2797" s="26"/>
      <c r="BO2797" s="26"/>
      <c r="BP2797" s="26"/>
      <c r="BQ2797" s="38"/>
      <c r="BR2797" s="26"/>
      <c r="BS2797" s="26"/>
      <c r="BT2797" s="26"/>
      <c r="BU2797" s="26"/>
      <c r="BV2797" s="39"/>
    </row>
    <row r="2798" spans="1:74" ht="15" hidden="1" customHeight="1" thickBot="1">
      <c r="A2798" s="26">
        <v>2020</v>
      </c>
      <c r="B2798" s="67">
        <v>2794</v>
      </c>
      <c r="C2798" s="67" t="s">
        <v>129</v>
      </c>
      <c r="D2798" s="67" t="s">
        <v>4642</v>
      </c>
      <c r="E2798" s="67" t="s">
        <v>4643</v>
      </c>
      <c r="F2798" s="27">
        <v>44082</v>
      </c>
      <c r="G2798" s="67" t="s">
        <v>5343</v>
      </c>
      <c r="H2798" s="67" t="s">
        <v>4645</v>
      </c>
      <c r="I2798" s="67" t="s">
        <v>4645</v>
      </c>
      <c r="J2798" s="69" t="s">
        <v>4646</v>
      </c>
      <c r="K2798" s="67" t="s">
        <v>135</v>
      </c>
      <c r="L2798" s="67" t="s">
        <v>4647</v>
      </c>
      <c r="M2798" s="26" t="s">
        <v>137</v>
      </c>
      <c r="N2798" s="26" t="s">
        <v>138</v>
      </c>
      <c r="O2798" s="26" t="s">
        <v>138</v>
      </c>
      <c r="Q2798" s="30">
        <v>75</v>
      </c>
      <c r="R2798" s="30">
        <v>5100</v>
      </c>
      <c r="S2798" s="31" t="e">
        <f>#N/A</f>
        <v>#N/A</v>
      </c>
      <c r="T2798" s="30">
        <v>1096</v>
      </c>
      <c r="AB2798" s="33" t="e">
        <f>#N/A</f>
        <v>#N/A</v>
      </c>
      <c r="AC2798" s="30">
        <v>1400</v>
      </c>
      <c r="AD2798" s="30" t="e">
        <f>#N/A</f>
        <v>#N/A</v>
      </c>
      <c r="AE2798" s="34">
        <v>0.85</v>
      </c>
      <c r="AG2798" s="30" t="e">
        <f>#N/A</f>
        <v>#N/A</v>
      </c>
      <c r="AH2798" s="30" t="e">
        <f>#N/A</f>
        <v>#N/A</v>
      </c>
      <c r="AI2798" s="30">
        <v>7046.55</v>
      </c>
      <c r="AJ2798" s="30">
        <v>6711</v>
      </c>
      <c r="AK2798" s="26" t="s">
        <v>139</v>
      </c>
      <c r="AL2798" s="26">
        <v>35</v>
      </c>
      <c r="AM2798" s="26" t="s">
        <v>5123</v>
      </c>
      <c r="AU2798" s="26" t="s">
        <v>5116</v>
      </c>
      <c r="AV2798" s="26" t="s">
        <v>4981</v>
      </c>
      <c r="AW2798" s="26" t="s">
        <v>5117</v>
      </c>
      <c r="BB2798" s="26" t="s">
        <v>4652</v>
      </c>
      <c r="BD2798" s="37">
        <v>44161</v>
      </c>
      <c r="BE2798" s="30">
        <v>36322</v>
      </c>
      <c r="BF2798" s="30">
        <v>51574</v>
      </c>
      <c r="BG2798" s="37" t="s">
        <v>147</v>
      </c>
      <c r="BH2798" s="37" t="s">
        <v>5256</v>
      </c>
      <c r="BI2798" s="37" t="s">
        <v>5256</v>
      </c>
      <c r="BJ2798" s="138" t="e">
        <f>#N/A</f>
        <v>#N/A</v>
      </c>
      <c r="BK2798" s="138" t="e">
        <f>#N/A</f>
        <v>#N/A</v>
      </c>
      <c r="BL2798" s="138" t="e">
        <f>#N/A</f>
        <v>#N/A</v>
      </c>
      <c r="BM2798" s="138" t="e">
        <f>#N/A</f>
        <v>#N/A</v>
      </c>
      <c r="BN2798" s="26"/>
      <c r="BO2798" s="26"/>
      <c r="BP2798" s="26"/>
      <c r="BQ2798" s="38"/>
      <c r="BR2798" s="26"/>
      <c r="BS2798" s="26"/>
      <c r="BT2798" s="26"/>
      <c r="BU2798" s="26"/>
      <c r="BV2798" s="39"/>
    </row>
    <row r="2799" spans="1:74" ht="15" hidden="1" customHeight="1" thickBot="1">
      <c r="A2799" s="26">
        <v>2020</v>
      </c>
      <c r="B2799" s="67">
        <v>2795</v>
      </c>
      <c r="C2799" s="26" t="s">
        <v>129</v>
      </c>
      <c r="D2799" s="26" t="s">
        <v>4642</v>
      </c>
      <c r="E2799" s="26" t="s">
        <v>4643</v>
      </c>
      <c r="F2799" s="27">
        <v>44082</v>
      </c>
      <c r="G2799" s="67" t="s">
        <v>5344</v>
      </c>
      <c r="H2799" s="26" t="s">
        <v>4645</v>
      </c>
      <c r="I2799" s="26" t="s">
        <v>4645</v>
      </c>
      <c r="J2799" s="69" t="s">
        <v>4646</v>
      </c>
      <c r="K2799" s="26" t="s">
        <v>135</v>
      </c>
      <c r="L2799" s="26" t="s">
        <v>4647</v>
      </c>
      <c r="M2799" s="26" t="s">
        <v>137</v>
      </c>
      <c r="N2799" s="26" t="s">
        <v>138</v>
      </c>
      <c r="O2799" s="26" t="s">
        <v>138</v>
      </c>
      <c r="Q2799" s="30">
        <v>69</v>
      </c>
      <c r="R2799" s="30">
        <v>5220</v>
      </c>
      <c r="S2799" s="31" t="e">
        <f>#N/A</f>
        <v>#N/A</v>
      </c>
      <c r="T2799" s="30">
        <v>773</v>
      </c>
      <c r="AB2799" s="33" t="e">
        <f>#N/A</f>
        <v>#N/A</v>
      </c>
      <c r="AC2799" s="30">
        <v>1400</v>
      </c>
      <c r="AD2799" s="30" t="e">
        <f>#N/A</f>
        <v>#N/A</v>
      </c>
      <c r="AE2799" s="34">
        <v>0.85037037037037033</v>
      </c>
      <c r="AG2799" s="30" t="e">
        <f>#N/A</f>
        <v>#N/A</v>
      </c>
      <c r="AH2799" s="30" t="e">
        <f>#N/A</f>
        <v>#N/A</v>
      </c>
      <c r="AI2799" s="30">
        <v>7212.4500000000007</v>
      </c>
      <c r="AJ2799" s="30">
        <v>6869</v>
      </c>
      <c r="AK2799" s="26" t="s">
        <v>139</v>
      </c>
      <c r="AL2799" s="26">
        <v>35</v>
      </c>
      <c r="AM2799" s="26" t="s">
        <v>5123</v>
      </c>
      <c r="AU2799" s="26" t="s">
        <v>5116</v>
      </c>
      <c r="AV2799" s="26" t="s">
        <v>4981</v>
      </c>
      <c r="AW2799" s="26" t="s">
        <v>5117</v>
      </c>
      <c r="BB2799" s="26" t="s">
        <v>4652</v>
      </c>
      <c r="BD2799" s="37">
        <v>44161</v>
      </c>
      <c r="BE2799" s="30">
        <v>36322</v>
      </c>
      <c r="BF2799" s="30">
        <v>51574</v>
      </c>
      <c r="BG2799" s="37" t="s">
        <v>147</v>
      </c>
      <c r="BH2799" s="37" t="s">
        <v>5256</v>
      </c>
      <c r="BI2799" s="37" t="s">
        <v>5256</v>
      </c>
      <c r="BJ2799" s="138" t="e">
        <f>#N/A</f>
        <v>#N/A</v>
      </c>
      <c r="BK2799" s="138" t="e">
        <f>#N/A</f>
        <v>#N/A</v>
      </c>
      <c r="BL2799" s="138" t="e">
        <f>#N/A</f>
        <v>#N/A</v>
      </c>
      <c r="BM2799" s="138" t="e">
        <f>#N/A</f>
        <v>#N/A</v>
      </c>
      <c r="BN2799" s="26"/>
      <c r="BO2799" s="26"/>
      <c r="BP2799" s="26"/>
      <c r="BQ2799" s="38"/>
      <c r="BR2799" s="26"/>
      <c r="BS2799" s="26"/>
      <c r="BT2799" s="26"/>
      <c r="BU2799" s="26"/>
      <c r="BV2799" s="39"/>
    </row>
    <row r="2800" spans="1:74" ht="15" hidden="1" customHeight="1" thickBot="1">
      <c r="A2800" s="26">
        <v>2020</v>
      </c>
      <c r="B2800" s="67">
        <v>2796</v>
      </c>
      <c r="C2800" s="67" t="s">
        <v>129</v>
      </c>
      <c r="D2800" s="67" t="s">
        <v>4642</v>
      </c>
      <c r="E2800" s="67" t="s">
        <v>4643</v>
      </c>
      <c r="F2800" s="27">
        <v>44082</v>
      </c>
      <c r="G2800" s="67" t="s">
        <v>5345</v>
      </c>
      <c r="H2800" s="67" t="s">
        <v>4645</v>
      </c>
      <c r="I2800" s="67" t="s">
        <v>4645</v>
      </c>
      <c r="J2800" s="69" t="s">
        <v>4646</v>
      </c>
      <c r="K2800" s="67" t="s">
        <v>135</v>
      </c>
      <c r="L2800" s="67" t="s">
        <v>4647</v>
      </c>
      <c r="M2800" s="26" t="s">
        <v>137</v>
      </c>
      <c r="N2800" s="26" t="s">
        <v>138</v>
      </c>
      <c r="O2800" s="26" t="s">
        <v>138</v>
      </c>
      <c r="Q2800" s="30">
        <v>82</v>
      </c>
      <c r="R2800" s="30">
        <v>9180</v>
      </c>
      <c r="S2800" s="31" t="e">
        <f>#N/A</f>
        <v>#N/A</v>
      </c>
      <c r="T2800" s="30">
        <v>1947</v>
      </c>
      <c r="AB2800" s="33" t="e">
        <f>#N/A</f>
        <v>#N/A</v>
      </c>
      <c r="AC2800" s="30">
        <v>1400</v>
      </c>
      <c r="AD2800" s="30" t="e">
        <f>#N/A</f>
        <v>#N/A</v>
      </c>
      <c r="AE2800" s="34">
        <v>0.86</v>
      </c>
      <c r="AG2800" s="30" t="e">
        <f>#N/A</f>
        <v>#N/A</v>
      </c>
      <c r="AH2800" s="30" t="e">
        <f>#N/A</f>
        <v>#N/A</v>
      </c>
      <c r="AI2800" s="30">
        <v>12684</v>
      </c>
      <c r="AJ2800" s="30">
        <v>12080</v>
      </c>
      <c r="AK2800" s="26" t="s">
        <v>139</v>
      </c>
      <c r="AL2800" s="26">
        <v>35</v>
      </c>
      <c r="AM2800" s="26" t="s">
        <v>5123</v>
      </c>
      <c r="AU2800" s="26" t="s">
        <v>5116</v>
      </c>
      <c r="AV2800" s="26" t="s">
        <v>4981</v>
      </c>
      <c r="AW2800" s="26" t="s">
        <v>5117</v>
      </c>
      <c r="BB2800" s="26" t="s">
        <v>4652</v>
      </c>
      <c r="BD2800" s="37">
        <v>44161</v>
      </c>
      <c r="BE2800" s="30">
        <v>36322</v>
      </c>
      <c r="BF2800" s="30">
        <v>51574</v>
      </c>
      <c r="BG2800" s="37" t="s">
        <v>147</v>
      </c>
      <c r="BH2800" s="37" t="s">
        <v>5256</v>
      </c>
      <c r="BI2800" s="37" t="s">
        <v>5256</v>
      </c>
      <c r="BJ2800" s="138" t="e">
        <f>#N/A</f>
        <v>#N/A</v>
      </c>
      <c r="BK2800" s="138" t="e">
        <f>#N/A</f>
        <v>#N/A</v>
      </c>
      <c r="BL2800" s="138" t="e">
        <f>#N/A</f>
        <v>#N/A</v>
      </c>
      <c r="BM2800" s="138" t="e">
        <f>#N/A</f>
        <v>#N/A</v>
      </c>
      <c r="BN2800" s="26"/>
      <c r="BO2800" s="26"/>
      <c r="BP2800" s="26"/>
      <c r="BQ2800" s="38"/>
      <c r="BR2800" s="26"/>
      <c r="BS2800" s="26"/>
      <c r="BT2800" s="26"/>
      <c r="BU2800" s="26"/>
      <c r="BV2800" s="39"/>
    </row>
    <row r="2801" spans="1:74" ht="15" hidden="1" customHeight="1" thickBot="1">
      <c r="A2801" s="26">
        <v>2020</v>
      </c>
      <c r="B2801" s="67">
        <v>2797</v>
      </c>
      <c r="C2801" s="26" t="s">
        <v>129</v>
      </c>
      <c r="D2801" s="26" t="s">
        <v>4642</v>
      </c>
      <c r="E2801" s="26" t="s">
        <v>4643</v>
      </c>
      <c r="F2801" s="27">
        <v>44082</v>
      </c>
      <c r="G2801" s="67" t="s">
        <v>5346</v>
      </c>
      <c r="H2801" s="26" t="s">
        <v>4645</v>
      </c>
      <c r="I2801" s="26" t="s">
        <v>4645</v>
      </c>
      <c r="J2801" s="69" t="s">
        <v>4646</v>
      </c>
      <c r="K2801" s="26" t="s">
        <v>135</v>
      </c>
      <c r="L2801" s="26" t="s">
        <v>4647</v>
      </c>
      <c r="M2801" s="26" t="s">
        <v>137</v>
      </c>
      <c r="N2801" s="26" t="s">
        <v>138</v>
      </c>
      <c r="O2801" s="26" t="s">
        <v>138</v>
      </c>
      <c r="Q2801" s="30">
        <v>86</v>
      </c>
      <c r="R2801" s="30">
        <v>9330</v>
      </c>
      <c r="S2801" s="31" t="e">
        <f>#N/A</f>
        <v>#N/A</v>
      </c>
      <c r="T2801" s="30">
        <v>1559</v>
      </c>
      <c r="AB2801" s="33" t="e">
        <f>#N/A</f>
        <v>#N/A</v>
      </c>
      <c r="AC2801" s="30">
        <v>1400</v>
      </c>
      <c r="AD2801" s="30" t="e">
        <f>#N/A</f>
        <v>#N/A</v>
      </c>
      <c r="AE2801" s="34">
        <v>0.86461538461538456</v>
      </c>
      <c r="AG2801" s="30" t="e">
        <f>#N/A</f>
        <v>#N/A</v>
      </c>
      <c r="AH2801" s="30" t="e">
        <f>#N/A</f>
        <v>#N/A</v>
      </c>
      <c r="AI2801" s="30">
        <v>12891.900000000001</v>
      </c>
      <c r="AJ2801" s="30">
        <v>12278</v>
      </c>
      <c r="AK2801" s="26" t="s">
        <v>139</v>
      </c>
      <c r="AL2801" s="26">
        <v>35</v>
      </c>
      <c r="AM2801" s="26" t="s">
        <v>5123</v>
      </c>
      <c r="AU2801" s="26" t="s">
        <v>5116</v>
      </c>
      <c r="AV2801" s="26" t="s">
        <v>4981</v>
      </c>
      <c r="AW2801" s="26" t="s">
        <v>5117</v>
      </c>
      <c r="BB2801" s="26" t="s">
        <v>4652</v>
      </c>
      <c r="BD2801" s="37">
        <v>44161</v>
      </c>
      <c r="BE2801" s="30">
        <v>36322</v>
      </c>
      <c r="BF2801" s="30">
        <v>51574</v>
      </c>
      <c r="BG2801" s="37" t="s">
        <v>147</v>
      </c>
      <c r="BH2801" s="37" t="s">
        <v>5256</v>
      </c>
      <c r="BI2801" s="37" t="s">
        <v>5256</v>
      </c>
      <c r="BJ2801" s="138" t="e">
        <f>#N/A</f>
        <v>#N/A</v>
      </c>
      <c r="BK2801" s="138" t="e">
        <f>#N/A</f>
        <v>#N/A</v>
      </c>
      <c r="BL2801" s="138" t="e">
        <f>#N/A</f>
        <v>#N/A</v>
      </c>
      <c r="BM2801" s="138" t="e">
        <f>#N/A</f>
        <v>#N/A</v>
      </c>
      <c r="BN2801" s="26"/>
      <c r="BO2801" s="26"/>
      <c r="BP2801" s="26"/>
      <c r="BQ2801" s="38"/>
      <c r="BR2801" s="26"/>
      <c r="BS2801" s="26"/>
      <c r="BT2801" s="26"/>
      <c r="BU2801" s="26"/>
      <c r="BV2801" s="39"/>
    </row>
    <row r="2802" spans="1:74" ht="15" hidden="1" customHeight="1" thickBot="1">
      <c r="A2802" s="26">
        <v>2020</v>
      </c>
      <c r="B2802" s="67">
        <v>2798</v>
      </c>
      <c r="C2802" s="67" t="s">
        <v>129</v>
      </c>
      <c r="D2802" s="67" t="s">
        <v>4642</v>
      </c>
      <c r="E2802" s="67" t="s">
        <v>4643</v>
      </c>
      <c r="F2802" s="27">
        <v>44082</v>
      </c>
      <c r="G2802" s="67" t="s">
        <v>5347</v>
      </c>
      <c r="H2802" s="67" t="s">
        <v>4645</v>
      </c>
      <c r="I2802" s="67" t="s">
        <v>4645</v>
      </c>
      <c r="J2802" s="69" t="s">
        <v>4646</v>
      </c>
      <c r="K2802" s="67" t="s">
        <v>135</v>
      </c>
      <c r="L2802" s="67" t="s">
        <v>4647</v>
      </c>
      <c r="M2802" s="26" t="s">
        <v>137</v>
      </c>
      <c r="N2802" s="26" t="s">
        <v>138</v>
      </c>
      <c r="O2802" s="26" t="s">
        <v>138</v>
      </c>
      <c r="Q2802" s="30">
        <v>78</v>
      </c>
      <c r="R2802" s="30">
        <v>6600</v>
      </c>
      <c r="S2802" s="31" t="e">
        <f>#N/A</f>
        <v>#N/A</v>
      </c>
      <c r="T2802" s="30">
        <v>1468</v>
      </c>
      <c r="AB2802" s="33" t="e">
        <f>#N/A</f>
        <v>#N/A</v>
      </c>
      <c r="AC2802" s="30">
        <v>1400</v>
      </c>
      <c r="AD2802" s="30" t="e">
        <f>#N/A</f>
        <v>#N/A</v>
      </c>
      <c r="AE2802" s="34">
        <v>0.92</v>
      </c>
      <c r="AG2802" s="30" t="e">
        <f>#N/A</f>
        <v>#N/A</v>
      </c>
      <c r="AH2802" s="30" t="e">
        <f>#N/A</f>
        <v>#N/A</v>
      </c>
      <c r="AI2802" s="30">
        <v>9119.880000000001</v>
      </c>
      <c r="AJ2802" s="30">
        <v>8685.6</v>
      </c>
      <c r="AK2802" s="26" t="s">
        <v>139</v>
      </c>
      <c r="AL2802" s="26">
        <v>35</v>
      </c>
      <c r="AM2802" s="26" t="s">
        <v>5123</v>
      </c>
      <c r="AU2802" s="26" t="s">
        <v>5116</v>
      </c>
      <c r="AV2802" s="26" t="s">
        <v>4981</v>
      </c>
      <c r="AW2802" s="26" t="s">
        <v>5117</v>
      </c>
      <c r="BB2802" s="26" t="s">
        <v>4652</v>
      </c>
      <c r="BD2802" s="37">
        <v>44161</v>
      </c>
      <c r="BE2802" s="30">
        <v>36322</v>
      </c>
      <c r="BF2802" s="30">
        <v>51574</v>
      </c>
      <c r="BG2802" s="37" t="s">
        <v>147</v>
      </c>
      <c r="BH2802" s="37" t="s">
        <v>5256</v>
      </c>
      <c r="BI2802" s="37" t="s">
        <v>5256</v>
      </c>
      <c r="BJ2802" s="138" t="e">
        <f>#N/A</f>
        <v>#N/A</v>
      </c>
      <c r="BK2802" s="138" t="e">
        <f>#N/A</f>
        <v>#N/A</v>
      </c>
      <c r="BL2802" s="138" t="e">
        <f>#N/A</f>
        <v>#N/A</v>
      </c>
      <c r="BM2802" s="138" t="e">
        <f>#N/A</f>
        <v>#N/A</v>
      </c>
      <c r="BN2802" s="26"/>
      <c r="BO2802" s="26"/>
      <c r="BP2802" s="26"/>
      <c r="BQ2802" s="38"/>
      <c r="BR2802" s="26"/>
      <c r="BS2802" s="26"/>
      <c r="BT2802" s="26"/>
      <c r="BU2802" s="26"/>
      <c r="BV2802" s="39"/>
    </row>
    <row r="2803" spans="1:74" ht="15" hidden="1" customHeight="1" thickBot="1">
      <c r="A2803" s="26">
        <v>2020</v>
      </c>
      <c r="B2803" s="67">
        <v>2799</v>
      </c>
      <c r="C2803" s="26" t="s">
        <v>129</v>
      </c>
      <c r="D2803" s="26" t="s">
        <v>4642</v>
      </c>
      <c r="E2803" s="26" t="s">
        <v>4643</v>
      </c>
      <c r="F2803" s="27">
        <v>44082</v>
      </c>
      <c r="G2803" s="67" t="s">
        <v>5348</v>
      </c>
      <c r="H2803" s="26" t="s">
        <v>4645</v>
      </c>
      <c r="I2803" s="26" t="s">
        <v>4645</v>
      </c>
      <c r="J2803" s="69" t="s">
        <v>4646</v>
      </c>
      <c r="K2803" s="26" t="s">
        <v>135</v>
      </c>
      <c r="L2803" s="26" t="s">
        <v>4647</v>
      </c>
      <c r="M2803" s="26" t="s">
        <v>137</v>
      </c>
      <c r="N2803" s="26" t="s">
        <v>138</v>
      </c>
      <c r="O2803" s="26" t="s">
        <v>138</v>
      </c>
      <c r="Q2803" s="30">
        <v>76</v>
      </c>
      <c r="R2803" s="30">
        <v>5200</v>
      </c>
      <c r="S2803" s="31" t="e">
        <f>#N/A</f>
        <v>#N/A</v>
      </c>
      <c r="T2803" s="30">
        <v>1128</v>
      </c>
      <c r="AB2803" s="33" t="e">
        <f>#N/A</f>
        <v>#N/A</v>
      </c>
      <c r="AC2803" s="30">
        <v>1400</v>
      </c>
      <c r="AD2803" s="30" t="e">
        <f>#N/A</f>
        <v>#N/A</v>
      </c>
      <c r="AE2803" s="34">
        <v>0.91939393939393943</v>
      </c>
      <c r="AG2803" s="30" t="e">
        <f>#N/A</f>
        <v>#N/A</v>
      </c>
      <c r="AH2803" s="30" t="e">
        <f>#N/A</f>
        <v>#N/A</v>
      </c>
      <c r="AI2803" s="30">
        <v>7185.1500000000005</v>
      </c>
      <c r="AJ2803" s="30">
        <v>6843</v>
      </c>
      <c r="AK2803" s="26" t="s">
        <v>139</v>
      </c>
      <c r="AL2803" s="26">
        <v>35</v>
      </c>
      <c r="AM2803" s="26" t="s">
        <v>5123</v>
      </c>
      <c r="AU2803" s="26" t="s">
        <v>5116</v>
      </c>
      <c r="AV2803" s="26" t="s">
        <v>4981</v>
      </c>
      <c r="AW2803" s="26" t="s">
        <v>5117</v>
      </c>
      <c r="BB2803" s="26" t="s">
        <v>4652</v>
      </c>
      <c r="BD2803" s="37">
        <v>44161</v>
      </c>
      <c r="BE2803" s="30">
        <v>36322</v>
      </c>
      <c r="BF2803" s="30">
        <v>51574</v>
      </c>
      <c r="BG2803" s="37" t="s">
        <v>147</v>
      </c>
      <c r="BH2803" s="37" t="s">
        <v>5256</v>
      </c>
      <c r="BI2803" s="37" t="s">
        <v>5256</v>
      </c>
      <c r="BJ2803" s="138" t="e">
        <f>#N/A</f>
        <v>#N/A</v>
      </c>
      <c r="BK2803" s="138" t="e">
        <f>#N/A</f>
        <v>#N/A</v>
      </c>
      <c r="BL2803" s="138" t="e">
        <f>#N/A</f>
        <v>#N/A</v>
      </c>
      <c r="BM2803" s="138" t="e">
        <f>#N/A</f>
        <v>#N/A</v>
      </c>
      <c r="BN2803" s="26"/>
      <c r="BO2803" s="26"/>
      <c r="BP2803" s="26"/>
      <c r="BQ2803" s="38"/>
      <c r="BR2803" s="26"/>
      <c r="BS2803" s="26"/>
      <c r="BT2803" s="26"/>
      <c r="BU2803" s="26"/>
      <c r="BV2803" s="39"/>
    </row>
    <row r="2804" spans="1:74" ht="15" hidden="1" customHeight="1" thickBot="1">
      <c r="A2804" s="26">
        <v>2020</v>
      </c>
      <c r="B2804" s="67">
        <v>2800</v>
      </c>
      <c r="C2804" s="67" t="s">
        <v>129</v>
      </c>
      <c r="D2804" s="67" t="s">
        <v>4642</v>
      </c>
      <c r="E2804" s="67" t="s">
        <v>4643</v>
      </c>
      <c r="F2804" s="27">
        <v>44082</v>
      </c>
      <c r="G2804" s="67" t="s">
        <v>5349</v>
      </c>
      <c r="H2804" s="67" t="s">
        <v>4645</v>
      </c>
      <c r="I2804" s="67" t="s">
        <v>4645</v>
      </c>
      <c r="J2804" s="69" t="s">
        <v>4646</v>
      </c>
      <c r="K2804" s="67" t="s">
        <v>135</v>
      </c>
      <c r="L2804" s="67" t="s">
        <v>4647</v>
      </c>
      <c r="M2804" s="26" t="s">
        <v>137</v>
      </c>
      <c r="N2804" s="26" t="s">
        <v>138</v>
      </c>
      <c r="O2804" s="26" t="s">
        <v>138</v>
      </c>
      <c r="Q2804" s="30">
        <v>79</v>
      </c>
      <c r="R2804" s="30">
        <v>6580</v>
      </c>
      <c r="S2804" s="31" t="e">
        <f>#N/A</f>
        <v>#N/A</v>
      </c>
      <c r="T2804" s="30">
        <v>1206</v>
      </c>
      <c r="AB2804" s="33" t="e">
        <f>#N/A</f>
        <v>#N/A</v>
      </c>
      <c r="AC2804" s="30">
        <v>1400</v>
      </c>
      <c r="AD2804" s="30" t="e">
        <f>#N/A</f>
        <v>#N/A</v>
      </c>
      <c r="AE2804" s="34">
        <v>0.85</v>
      </c>
      <c r="AG2804" s="30" t="e">
        <f>#N/A</f>
        <v>#N/A</v>
      </c>
      <c r="AH2804" s="30" t="e">
        <f>#N/A</f>
        <v>#N/A</v>
      </c>
      <c r="AI2804" s="30">
        <v>9091.9500000000007</v>
      </c>
      <c r="AJ2804" s="30">
        <v>8659</v>
      </c>
      <c r="AK2804" s="26" t="s">
        <v>139</v>
      </c>
      <c r="AL2804" s="26">
        <v>35</v>
      </c>
      <c r="AM2804" s="26" t="s">
        <v>5123</v>
      </c>
      <c r="AU2804" s="26" t="s">
        <v>5116</v>
      </c>
      <c r="AV2804" s="26" t="s">
        <v>4981</v>
      </c>
      <c r="AW2804" s="26" t="s">
        <v>5117</v>
      </c>
      <c r="BB2804" s="26" t="s">
        <v>4652</v>
      </c>
      <c r="BD2804" s="37">
        <v>44161</v>
      </c>
      <c r="BE2804" s="30">
        <v>36322</v>
      </c>
      <c r="BF2804" s="30">
        <v>51574</v>
      </c>
      <c r="BG2804" s="37" t="s">
        <v>147</v>
      </c>
      <c r="BH2804" s="37" t="s">
        <v>5256</v>
      </c>
      <c r="BI2804" s="37" t="s">
        <v>5256</v>
      </c>
      <c r="BJ2804" s="138" t="e">
        <f>#N/A</f>
        <v>#N/A</v>
      </c>
      <c r="BK2804" s="138" t="e">
        <f>#N/A</f>
        <v>#N/A</v>
      </c>
      <c r="BL2804" s="138" t="e">
        <f>#N/A</f>
        <v>#N/A</v>
      </c>
      <c r="BM2804" s="138" t="e">
        <f>#N/A</f>
        <v>#N/A</v>
      </c>
      <c r="BN2804" s="26"/>
      <c r="BO2804" s="26"/>
      <c r="BP2804" s="26"/>
      <c r="BQ2804" s="38"/>
      <c r="BR2804" s="26"/>
      <c r="BS2804" s="26"/>
      <c r="BT2804" s="26"/>
      <c r="BU2804" s="26"/>
      <c r="BV2804" s="39"/>
    </row>
    <row r="2805" spans="1:74" ht="15" hidden="1" customHeight="1" thickBot="1">
      <c r="A2805" s="26">
        <v>2020</v>
      </c>
      <c r="B2805" s="67">
        <v>2801</v>
      </c>
      <c r="C2805" s="26" t="s">
        <v>129</v>
      </c>
      <c r="D2805" s="26" t="s">
        <v>4642</v>
      </c>
      <c r="E2805" s="26" t="s">
        <v>4643</v>
      </c>
      <c r="F2805" s="27">
        <v>44082</v>
      </c>
      <c r="G2805" s="67" t="s">
        <v>5350</v>
      </c>
      <c r="H2805" s="26" t="s">
        <v>4645</v>
      </c>
      <c r="I2805" s="26" t="s">
        <v>4645</v>
      </c>
      <c r="J2805" s="69" t="s">
        <v>4646</v>
      </c>
      <c r="K2805" s="26" t="s">
        <v>135</v>
      </c>
      <c r="L2805" s="26" t="s">
        <v>4647</v>
      </c>
      <c r="M2805" s="26" t="s">
        <v>137</v>
      </c>
      <c r="N2805" s="26" t="s">
        <v>138</v>
      </c>
      <c r="O2805" s="26" t="s">
        <v>138</v>
      </c>
      <c r="Q2805" s="30">
        <v>83</v>
      </c>
      <c r="R2805" s="30">
        <v>9070</v>
      </c>
      <c r="S2805" s="31" t="e">
        <f>#N/A</f>
        <v>#N/A</v>
      </c>
      <c r="T2805" s="30">
        <v>1779</v>
      </c>
      <c r="AB2805" s="33" t="e">
        <f>#N/A</f>
        <v>#N/A</v>
      </c>
      <c r="AC2805" s="30">
        <v>1400</v>
      </c>
      <c r="AD2805" s="30" t="e">
        <f>#N/A</f>
        <v>#N/A</v>
      </c>
      <c r="AE2805" s="34">
        <v>0.85096774193548386</v>
      </c>
      <c r="AG2805" s="30" t="e">
        <f>#N/A</f>
        <v>#N/A</v>
      </c>
      <c r="AH2805" s="30" t="e">
        <f>#N/A</f>
        <v>#N/A</v>
      </c>
      <c r="AI2805" s="30">
        <v>12532.800000000001</v>
      </c>
      <c r="AJ2805" s="30">
        <v>11936</v>
      </c>
      <c r="AK2805" s="26" t="s">
        <v>139</v>
      </c>
      <c r="AL2805" s="26">
        <v>35</v>
      </c>
      <c r="AM2805" s="26" t="s">
        <v>5123</v>
      </c>
      <c r="AU2805" s="26" t="s">
        <v>5116</v>
      </c>
      <c r="AV2805" s="26" t="s">
        <v>4981</v>
      </c>
      <c r="AW2805" s="26" t="s">
        <v>5117</v>
      </c>
      <c r="BB2805" s="26" t="s">
        <v>4652</v>
      </c>
      <c r="BD2805" s="37">
        <v>44161</v>
      </c>
      <c r="BE2805" s="30">
        <v>36322</v>
      </c>
      <c r="BF2805" s="30">
        <v>51574</v>
      </c>
      <c r="BG2805" s="37" t="s">
        <v>147</v>
      </c>
      <c r="BH2805" s="37" t="s">
        <v>5256</v>
      </c>
      <c r="BI2805" s="37" t="s">
        <v>5256</v>
      </c>
      <c r="BJ2805" s="138" t="e">
        <f>#N/A</f>
        <v>#N/A</v>
      </c>
      <c r="BK2805" s="138" t="e">
        <f>#N/A</f>
        <v>#N/A</v>
      </c>
      <c r="BL2805" s="138" t="e">
        <f>#N/A</f>
        <v>#N/A</v>
      </c>
      <c r="BM2805" s="138" t="e">
        <f>#N/A</f>
        <v>#N/A</v>
      </c>
      <c r="BN2805" s="26"/>
      <c r="BO2805" s="26"/>
      <c r="BP2805" s="26"/>
      <c r="BQ2805" s="38"/>
      <c r="BR2805" s="26"/>
      <c r="BS2805" s="26"/>
      <c r="BT2805" s="26"/>
      <c r="BU2805" s="26"/>
      <c r="BV2805" s="39"/>
    </row>
    <row r="2806" spans="1:74" ht="15" hidden="1" customHeight="1" thickBot="1">
      <c r="A2806" s="26">
        <v>2020</v>
      </c>
      <c r="B2806" s="67">
        <v>2802</v>
      </c>
      <c r="C2806" s="67" t="s">
        <v>129</v>
      </c>
      <c r="D2806" s="67" t="s">
        <v>4642</v>
      </c>
      <c r="E2806" s="67" t="s">
        <v>4643</v>
      </c>
      <c r="F2806" s="27">
        <v>44082</v>
      </c>
      <c r="G2806" s="67" t="s">
        <v>5351</v>
      </c>
      <c r="H2806" s="67" t="s">
        <v>4645</v>
      </c>
      <c r="I2806" s="67" t="s">
        <v>4645</v>
      </c>
      <c r="J2806" s="69" t="s">
        <v>4646</v>
      </c>
      <c r="K2806" s="67" t="s">
        <v>135</v>
      </c>
      <c r="L2806" s="67" t="s">
        <v>4647</v>
      </c>
      <c r="M2806" s="26" t="s">
        <v>137</v>
      </c>
      <c r="N2806" s="26" t="s">
        <v>138</v>
      </c>
      <c r="O2806" s="26" t="s">
        <v>138</v>
      </c>
      <c r="Q2806" s="30">
        <v>80</v>
      </c>
      <c r="R2806" s="30">
        <v>7730</v>
      </c>
      <c r="S2806" s="31" t="e">
        <f>#N/A</f>
        <v>#N/A</v>
      </c>
      <c r="T2806" s="30">
        <v>1797</v>
      </c>
      <c r="AB2806" s="33" t="e">
        <f>#N/A</f>
        <v>#N/A</v>
      </c>
      <c r="AC2806" s="30">
        <v>1400</v>
      </c>
      <c r="AD2806" s="30" t="e">
        <f>#N/A</f>
        <v>#N/A</v>
      </c>
      <c r="AE2806" s="34">
        <v>0.86</v>
      </c>
      <c r="AG2806" s="30" t="e">
        <f>#N/A</f>
        <v>#N/A</v>
      </c>
      <c r="AH2806" s="30" t="e">
        <f>#N/A</f>
        <v>#N/A</v>
      </c>
      <c r="AI2806" s="30">
        <v>10680.6</v>
      </c>
      <c r="AJ2806" s="30">
        <v>10172</v>
      </c>
      <c r="AK2806" s="26" t="s">
        <v>139</v>
      </c>
      <c r="AL2806" s="26">
        <v>35</v>
      </c>
      <c r="AM2806" s="26" t="s">
        <v>5123</v>
      </c>
      <c r="AU2806" s="26" t="s">
        <v>5116</v>
      </c>
      <c r="AV2806" s="26" t="s">
        <v>4981</v>
      </c>
      <c r="AW2806" s="26" t="s">
        <v>5117</v>
      </c>
      <c r="BB2806" s="26" t="s">
        <v>4652</v>
      </c>
      <c r="BD2806" s="37">
        <v>44161</v>
      </c>
      <c r="BE2806" s="30">
        <v>36322</v>
      </c>
      <c r="BF2806" s="30">
        <v>51574</v>
      </c>
      <c r="BG2806" s="37" t="s">
        <v>147</v>
      </c>
      <c r="BH2806" s="37" t="s">
        <v>5256</v>
      </c>
      <c r="BI2806" s="37" t="s">
        <v>5256</v>
      </c>
      <c r="BJ2806" s="138" t="e">
        <f>#N/A</f>
        <v>#N/A</v>
      </c>
      <c r="BK2806" s="138" t="e">
        <f>#N/A</f>
        <v>#N/A</v>
      </c>
      <c r="BL2806" s="138" t="e">
        <f>#N/A</f>
        <v>#N/A</v>
      </c>
      <c r="BM2806" s="138" t="e">
        <f>#N/A</f>
        <v>#N/A</v>
      </c>
      <c r="BN2806" s="26"/>
      <c r="BO2806" s="26"/>
      <c r="BP2806" s="26"/>
      <c r="BQ2806" s="38"/>
      <c r="BR2806" s="26"/>
      <c r="BS2806" s="26"/>
      <c r="BT2806" s="26"/>
      <c r="BU2806" s="26"/>
      <c r="BV2806" s="39"/>
    </row>
    <row r="2807" spans="1:74" ht="15" hidden="1" customHeight="1" thickBot="1">
      <c r="A2807" s="26">
        <v>2020</v>
      </c>
      <c r="B2807" s="67">
        <v>2803</v>
      </c>
      <c r="C2807" s="26" t="s">
        <v>129</v>
      </c>
      <c r="D2807" s="26" t="s">
        <v>4642</v>
      </c>
      <c r="E2807" s="26" t="s">
        <v>4643</v>
      </c>
      <c r="F2807" s="27">
        <v>44082</v>
      </c>
      <c r="G2807" s="67" t="s">
        <v>5352</v>
      </c>
      <c r="H2807" s="26" t="s">
        <v>4645</v>
      </c>
      <c r="I2807" s="26" t="s">
        <v>4645</v>
      </c>
      <c r="J2807" s="69" t="s">
        <v>4646</v>
      </c>
      <c r="K2807" s="26" t="s">
        <v>135</v>
      </c>
      <c r="L2807" s="26" t="s">
        <v>4647</v>
      </c>
      <c r="M2807" s="26" t="s">
        <v>137</v>
      </c>
      <c r="N2807" s="26" t="s">
        <v>138</v>
      </c>
      <c r="O2807" s="26" t="s">
        <v>138</v>
      </c>
      <c r="Q2807" s="30">
        <v>83</v>
      </c>
      <c r="R2807" s="30">
        <v>8340</v>
      </c>
      <c r="S2807" s="31" t="e">
        <f>#N/A</f>
        <v>#N/A</v>
      </c>
      <c r="T2807" s="30">
        <v>1888</v>
      </c>
      <c r="AB2807" s="33" t="e">
        <f>#N/A</f>
        <v>#N/A</v>
      </c>
      <c r="AC2807" s="30">
        <v>1400</v>
      </c>
      <c r="AD2807" s="30" t="e">
        <f>#N/A</f>
        <v>#N/A</v>
      </c>
      <c r="AE2807" s="34">
        <v>0.8613559322033898</v>
      </c>
      <c r="AG2807" s="30" t="e">
        <f>#N/A</f>
        <v>#N/A</v>
      </c>
      <c r="AH2807" s="30" t="e">
        <f>#N/A</f>
        <v>#N/A</v>
      </c>
      <c r="AI2807" s="30">
        <v>11523.75</v>
      </c>
      <c r="AJ2807" s="30">
        <v>10975</v>
      </c>
      <c r="AK2807" s="26" t="s">
        <v>139</v>
      </c>
      <c r="AL2807" s="26">
        <v>35</v>
      </c>
      <c r="AM2807" s="26" t="s">
        <v>5123</v>
      </c>
      <c r="AU2807" s="26" t="s">
        <v>5116</v>
      </c>
      <c r="AV2807" s="26" t="s">
        <v>4981</v>
      </c>
      <c r="AW2807" s="26" t="s">
        <v>5117</v>
      </c>
      <c r="BB2807" s="26" t="s">
        <v>4652</v>
      </c>
      <c r="BD2807" s="37">
        <v>44161</v>
      </c>
      <c r="BE2807" s="30">
        <v>36322</v>
      </c>
      <c r="BF2807" s="30">
        <v>51574</v>
      </c>
      <c r="BG2807" s="37" t="s">
        <v>147</v>
      </c>
      <c r="BH2807" s="37" t="s">
        <v>5256</v>
      </c>
      <c r="BI2807" s="37" t="s">
        <v>5256</v>
      </c>
      <c r="BJ2807" s="138" t="e">
        <f>#N/A</f>
        <v>#N/A</v>
      </c>
      <c r="BK2807" s="138" t="e">
        <f>#N/A</f>
        <v>#N/A</v>
      </c>
      <c r="BL2807" s="138" t="e">
        <f>#N/A</f>
        <v>#N/A</v>
      </c>
      <c r="BM2807" s="138" t="e">
        <f>#N/A</f>
        <v>#N/A</v>
      </c>
      <c r="BN2807" s="26"/>
      <c r="BO2807" s="26"/>
      <c r="BP2807" s="26"/>
      <c r="BQ2807" s="38"/>
      <c r="BR2807" s="26"/>
      <c r="BS2807" s="26"/>
      <c r="BT2807" s="26"/>
      <c r="BU2807" s="26"/>
      <c r="BV2807" s="39"/>
    </row>
    <row r="2808" spans="1:74" ht="15" hidden="1" customHeight="1" thickBot="1">
      <c r="A2808" s="26">
        <v>2020</v>
      </c>
      <c r="B2808" s="67">
        <v>2804</v>
      </c>
      <c r="C2808" s="67" t="s">
        <v>129</v>
      </c>
      <c r="D2808" s="67" t="s">
        <v>4642</v>
      </c>
      <c r="E2808" s="67" t="s">
        <v>4643</v>
      </c>
      <c r="F2808" s="27">
        <v>44082</v>
      </c>
      <c r="G2808" s="67" t="s">
        <v>5353</v>
      </c>
      <c r="H2808" s="67" t="s">
        <v>4645</v>
      </c>
      <c r="I2808" s="67" t="s">
        <v>4645</v>
      </c>
      <c r="J2808" s="69" t="s">
        <v>4646</v>
      </c>
      <c r="K2808" s="67" t="s">
        <v>135</v>
      </c>
      <c r="L2808" s="67" t="s">
        <v>4647</v>
      </c>
      <c r="M2808" s="26" t="s">
        <v>137</v>
      </c>
      <c r="N2808" s="26" t="s">
        <v>138</v>
      </c>
      <c r="O2808" s="26" t="s">
        <v>138</v>
      </c>
      <c r="Q2808" s="30">
        <v>76</v>
      </c>
      <c r="R2808" s="30">
        <v>6620</v>
      </c>
      <c r="S2808" s="31" t="e">
        <f>#N/A</f>
        <v>#N/A</v>
      </c>
      <c r="T2808" s="30">
        <v>1396</v>
      </c>
      <c r="AB2808" s="33" t="e">
        <f>#N/A</f>
        <v>#N/A</v>
      </c>
      <c r="AC2808" s="30">
        <v>1400</v>
      </c>
      <c r="AD2808" s="30" t="e">
        <f>#N/A</f>
        <v>#N/A</v>
      </c>
      <c r="AE2808" s="34">
        <v>0.69</v>
      </c>
      <c r="AG2808" s="30" t="e">
        <f>#N/A</f>
        <v>#N/A</v>
      </c>
      <c r="AH2808" s="30" t="e">
        <f>#N/A</f>
        <v>#N/A</v>
      </c>
      <c r="AI2808" s="30">
        <v>9146.5500000000011</v>
      </c>
      <c r="AJ2808" s="30">
        <v>8711</v>
      </c>
      <c r="AK2808" s="26" t="s">
        <v>139</v>
      </c>
      <c r="AL2808" s="26">
        <v>35</v>
      </c>
      <c r="AM2808" s="26" t="s">
        <v>5123</v>
      </c>
      <c r="AU2808" s="26" t="s">
        <v>5116</v>
      </c>
      <c r="AV2808" s="26" t="s">
        <v>4981</v>
      </c>
      <c r="AW2808" s="26" t="s">
        <v>5117</v>
      </c>
      <c r="BB2808" s="26" t="s">
        <v>4652</v>
      </c>
      <c r="BD2808" s="37">
        <v>44161</v>
      </c>
      <c r="BE2808" s="30">
        <v>36322</v>
      </c>
      <c r="BF2808" s="30">
        <v>51574</v>
      </c>
      <c r="BG2808" s="37" t="s">
        <v>147</v>
      </c>
      <c r="BH2808" s="37" t="s">
        <v>5256</v>
      </c>
      <c r="BI2808" s="37" t="s">
        <v>5256</v>
      </c>
      <c r="BJ2808" s="138" t="e">
        <f>#N/A</f>
        <v>#N/A</v>
      </c>
      <c r="BK2808" s="138" t="e">
        <f>#N/A</f>
        <v>#N/A</v>
      </c>
      <c r="BL2808" s="138" t="e">
        <f>#N/A</f>
        <v>#N/A</v>
      </c>
      <c r="BM2808" s="138" t="e">
        <f>#N/A</f>
        <v>#N/A</v>
      </c>
      <c r="BN2808" s="26"/>
      <c r="BO2808" s="26"/>
      <c r="BP2808" s="26"/>
      <c r="BQ2808" s="38"/>
      <c r="BR2808" s="26"/>
      <c r="BS2808" s="26"/>
      <c r="BT2808" s="26"/>
      <c r="BU2808" s="26"/>
      <c r="BV2808" s="39"/>
    </row>
    <row r="2809" spans="1:74" ht="15" hidden="1" customHeight="1" thickBot="1">
      <c r="A2809" s="26">
        <v>2020</v>
      </c>
      <c r="B2809" s="67">
        <v>2805</v>
      </c>
      <c r="C2809" s="26" t="s">
        <v>129</v>
      </c>
      <c r="D2809" s="26" t="s">
        <v>4642</v>
      </c>
      <c r="E2809" s="26" t="s">
        <v>4643</v>
      </c>
      <c r="F2809" s="27">
        <v>44082</v>
      </c>
      <c r="G2809" s="67" t="s">
        <v>5354</v>
      </c>
      <c r="H2809" s="26" t="s">
        <v>4645</v>
      </c>
      <c r="I2809" s="26" t="s">
        <v>4645</v>
      </c>
      <c r="J2809" s="69" t="s">
        <v>4646</v>
      </c>
      <c r="K2809" s="26" t="s">
        <v>135</v>
      </c>
      <c r="L2809" s="26" t="s">
        <v>4647</v>
      </c>
      <c r="M2809" s="26" t="s">
        <v>137</v>
      </c>
      <c r="N2809" s="26" t="s">
        <v>138</v>
      </c>
      <c r="O2809" s="26" t="s">
        <v>138</v>
      </c>
      <c r="Q2809" s="30">
        <v>81</v>
      </c>
      <c r="R2809" s="30">
        <v>8720</v>
      </c>
      <c r="S2809" s="31" t="e">
        <f>#N/A</f>
        <v>#N/A</v>
      </c>
      <c r="T2809" s="30">
        <v>1988</v>
      </c>
      <c r="AB2809" s="33" t="e">
        <f>#N/A</f>
        <v>#N/A</v>
      </c>
      <c r="AC2809" s="30">
        <v>1400</v>
      </c>
      <c r="AD2809" s="30" t="e">
        <f>#N/A</f>
        <v>#N/A</v>
      </c>
      <c r="AE2809" s="34">
        <v>0.68967741935483873</v>
      </c>
      <c r="AG2809" s="30" t="e">
        <f>#N/A</f>
        <v>#N/A</v>
      </c>
      <c r="AH2809" s="30" t="e">
        <f>#N/A</f>
        <v>#N/A</v>
      </c>
      <c r="AI2809" s="30">
        <v>12048.75</v>
      </c>
      <c r="AJ2809" s="30">
        <v>11475</v>
      </c>
      <c r="AK2809" s="26" t="s">
        <v>139</v>
      </c>
      <c r="AL2809" s="26">
        <v>35</v>
      </c>
      <c r="AM2809" s="26" t="s">
        <v>5123</v>
      </c>
      <c r="AU2809" s="26" t="s">
        <v>5116</v>
      </c>
      <c r="AV2809" s="26" t="s">
        <v>4981</v>
      </c>
      <c r="AW2809" s="26" t="s">
        <v>5117</v>
      </c>
      <c r="BB2809" s="26" t="s">
        <v>4652</v>
      </c>
      <c r="BD2809" s="37">
        <v>44161</v>
      </c>
      <c r="BE2809" s="30">
        <v>36322</v>
      </c>
      <c r="BF2809" s="30">
        <v>51574</v>
      </c>
      <c r="BG2809" s="37" t="s">
        <v>147</v>
      </c>
      <c r="BH2809" s="37" t="s">
        <v>5256</v>
      </c>
      <c r="BI2809" s="37" t="s">
        <v>5256</v>
      </c>
      <c r="BJ2809" s="138" t="e">
        <f>#N/A</f>
        <v>#N/A</v>
      </c>
      <c r="BK2809" s="138" t="e">
        <f>#N/A</f>
        <v>#N/A</v>
      </c>
      <c r="BL2809" s="138" t="e">
        <f>#N/A</f>
        <v>#N/A</v>
      </c>
      <c r="BM2809" s="138" t="e">
        <f>#N/A</f>
        <v>#N/A</v>
      </c>
      <c r="BN2809" s="26"/>
      <c r="BO2809" s="26"/>
      <c r="BP2809" s="26"/>
      <c r="BQ2809" s="38"/>
      <c r="BR2809" s="26"/>
      <c r="BS2809" s="26"/>
      <c r="BT2809" s="26"/>
      <c r="BU2809" s="26"/>
      <c r="BV2809" s="39"/>
    </row>
    <row r="2810" spans="1:74" ht="15" hidden="1" customHeight="1" thickBot="1">
      <c r="A2810" s="26">
        <v>2020</v>
      </c>
      <c r="B2810" s="67">
        <v>2806</v>
      </c>
      <c r="C2810" s="67" t="s">
        <v>129</v>
      </c>
      <c r="D2810" s="67" t="s">
        <v>4642</v>
      </c>
      <c r="E2810" s="67" t="s">
        <v>4643</v>
      </c>
      <c r="F2810" s="27">
        <v>44082</v>
      </c>
      <c r="G2810" s="67" t="s">
        <v>5355</v>
      </c>
      <c r="H2810" s="67" t="s">
        <v>4645</v>
      </c>
      <c r="I2810" s="67" t="s">
        <v>4645</v>
      </c>
      <c r="J2810" s="69" t="s">
        <v>4646</v>
      </c>
      <c r="K2810" s="67" t="s">
        <v>135</v>
      </c>
      <c r="L2810" s="67" t="s">
        <v>4647</v>
      </c>
      <c r="M2810" s="26" t="s">
        <v>137</v>
      </c>
      <c r="N2810" s="26" t="s">
        <v>138</v>
      </c>
      <c r="O2810" s="26" t="s">
        <v>138</v>
      </c>
      <c r="Q2810" s="30">
        <v>77</v>
      </c>
      <c r="R2810" s="30">
        <v>7040</v>
      </c>
      <c r="S2810" s="31" t="e">
        <f>#N/A</f>
        <v>#N/A</v>
      </c>
      <c r="T2810" s="30">
        <v>1277</v>
      </c>
      <c r="AB2810" s="33" t="e">
        <f>#N/A</f>
        <v>#N/A</v>
      </c>
      <c r="AC2810" s="30">
        <v>1400</v>
      </c>
      <c r="AD2810" s="30" t="e">
        <f>#N/A</f>
        <v>#N/A</v>
      </c>
      <c r="AE2810" s="34">
        <v>0.94</v>
      </c>
      <c r="AG2810" s="30" t="e">
        <f>#N/A</f>
        <v>#N/A</v>
      </c>
      <c r="AH2810" s="30" t="e">
        <f>#N/A</f>
        <v>#N/A</v>
      </c>
      <c r="AI2810" s="30">
        <v>9727.2000000000007</v>
      </c>
      <c r="AJ2810" s="30">
        <v>9264</v>
      </c>
      <c r="AK2810" s="26" t="s">
        <v>139</v>
      </c>
      <c r="AL2810" s="26">
        <v>35</v>
      </c>
      <c r="AM2810" s="26" t="s">
        <v>5123</v>
      </c>
      <c r="AU2810" s="26" t="s">
        <v>5116</v>
      </c>
      <c r="AV2810" s="26" t="s">
        <v>4981</v>
      </c>
      <c r="AW2810" s="26" t="s">
        <v>5117</v>
      </c>
      <c r="BB2810" s="26" t="s">
        <v>4652</v>
      </c>
      <c r="BD2810" s="37">
        <v>44161</v>
      </c>
      <c r="BE2810" s="30">
        <v>36322</v>
      </c>
      <c r="BF2810" s="30">
        <v>51574</v>
      </c>
      <c r="BG2810" s="37" t="s">
        <v>147</v>
      </c>
      <c r="BH2810" s="37" t="s">
        <v>5256</v>
      </c>
      <c r="BI2810" s="37" t="s">
        <v>5256</v>
      </c>
      <c r="BJ2810" s="138" t="e">
        <f>#N/A</f>
        <v>#N/A</v>
      </c>
      <c r="BK2810" s="138" t="e">
        <f>#N/A</f>
        <v>#N/A</v>
      </c>
      <c r="BL2810" s="138" t="e">
        <f>#N/A</f>
        <v>#N/A</v>
      </c>
      <c r="BM2810" s="138" t="e">
        <f>#N/A</f>
        <v>#N/A</v>
      </c>
      <c r="BN2810" s="26"/>
      <c r="BO2810" s="26"/>
      <c r="BP2810" s="26"/>
      <c r="BQ2810" s="38"/>
      <c r="BR2810" s="26"/>
      <c r="BS2810" s="26"/>
      <c r="BT2810" s="26"/>
      <c r="BU2810" s="26"/>
      <c r="BV2810" s="39"/>
    </row>
    <row r="2811" spans="1:74" ht="15" hidden="1" customHeight="1" thickBot="1">
      <c r="A2811" s="26">
        <v>2020</v>
      </c>
      <c r="B2811" s="67">
        <v>2807</v>
      </c>
      <c r="C2811" s="26" t="s">
        <v>129</v>
      </c>
      <c r="D2811" s="26" t="s">
        <v>4642</v>
      </c>
      <c r="E2811" s="26" t="s">
        <v>4643</v>
      </c>
      <c r="F2811" s="27">
        <v>44082</v>
      </c>
      <c r="G2811" s="67" t="s">
        <v>5356</v>
      </c>
      <c r="H2811" s="26" t="s">
        <v>4645</v>
      </c>
      <c r="I2811" s="26" t="s">
        <v>4645</v>
      </c>
      <c r="J2811" s="69" t="s">
        <v>4646</v>
      </c>
      <c r="K2811" s="26" t="s">
        <v>135</v>
      </c>
      <c r="L2811" s="26" t="s">
        <v>4647</v>
      </c>
      <c r="M2811" s="26" t="s">
        <v>137</v>
      </c>
      <c r="N2811" s="26" t="s">
        <v>138</v>
      </c>
      <c r="O2811" s="26" t="s">
        <v>138</v>
      </c>
      <c r="Q2811" s="30">
        <v>78</v>
      </c>
      <c r="R2811" s="30">
        <v>6270</v>
      </c>
      <c r="S2811" s="31" t="e">
        <f>#N/A</f>
        <v>#N/A</v>
      </c>
      <c r="T2811" s="30">
        <v>1221</v>
      </c>
      <c r="AB2811" s="33" t="e">
        <f>#N/A</f>
        <v>#N/A</v>
      </c>
      <c r="AC2811" s="30">
        <v>1400</v>
      </c>
      <c r="AD2811" s="30" t="e">
        <f>#N/A</f>
        <v>#N/A</v>
      </c>
      <c r="AE2811" s="34">
        <v>0.94296296296296289</v>
      </c>
      <c r="AG2811" s="30" t="e">
        <f>#N/A</f>
        <v>#N/A</v>
      </c>
      <c r="AH2811" s="30" t="e">
        <f>#N/A</f>
        <v>#N/A</v>
      </c>
      <c r="AI2811" s="30">
        <v>8663.5500000000011</v>
      </c>
      <c r="AJ2811" s="30">
        <v>8251</v>
      </c>
      <c r="AK2811" s="26" t="s">
        <v>139</v>
      </c>
      <c r="AL2811" s="26">
        <v>35</v>
      </c>
      <c r="AM2811" s="26" t="s">
        <v>5123</v>
      </c>
      <c r="AU2811" s="26" t="s">
        <v>5116</v>
      </c>
      <c r="AV2811" s="26" t="s">
        <v>4981</v>
      </c>
      <c r="AW2811" s="26" t="s">
        <v>5117</v>
      </c>
      <c r="BB2811" s="26" t="s">
        <v>4652</v>
      </c>
      <c r="BD2811" s="37">
        <v>44161</v>
      </c>
      <c r="BE2811" s="30">
        <v>36322</v>
      </c>
      <c r="BF2811" s="30">
        <v>51574</v>
      </c>
      <c r="BG2811" s="37" t="s">
        <v>147</v>
      </c>
      <c r="BH2811" s="37" t="s">
        <v>5256</v>
      </c>
      <c r="BI2811" s="37" t="s">
        <v>5256</v>
      </c>
      <c r="BJ2811" s="138" t="e">
        <f>#N/A</f>
        <v>#N/A</v>
      </c>
      <c r="BK2811" s="138" t="e">
        <f>#N/A</f>
        <v>#N/A</v>
      </c>
      <c r="BL2811" s="138" t="e">
        <f>#N/A</f>
        <v>#N/A</v>
      </c>
      <c r="BM2811" s="138" t="e">
        <f>#N/A</f>
        <v>#N/A</v>
      </c>
      <c r="BN2811" s="26"/>
      <c r="BO2811" s="26"/>
      <c r="BP2811" s="26"/>
      <c r="BQ2811" s="38"/>
      <c r="BR2811" s="26"/>
      <c r="BS2811" s="26"/>
      <c r="BT2811" s="26"/>
      <c r="BU2811" s="26"/>
      <c r="BV2811" s="39"/>
    </row>
    <row r="2812" spans="1:74" ht="15" hidden="1" customHeight="1" thickBot="1">
      <c r="A2812" s="26">
        <v>2020</v>
      </c>
      <c r="B2812" s="67">
        <v>2808</v>
      </c>
      <c r="C2812" s="67" t="s">
        <v>129</v>
      </c>
      <c r="D2812" s="67" t="s">
        <v>4642</v>
      </c>
      <c r="E2812" s="67" t="s">
        <v>4643</v>
      </c>
      <c r="F2812" s="27">
        <v>44082</v>
      </c>
      <c r="G2812" s="67" t="s">
        <v>5357</v>
      </c>
      <c r="H2812" s="67" t="s">
        <v>4645</v>
      </c>
      <c r="I2812" s="67" t="s">
        <v>4645</v>
      </c>
      <c r="J2812" s="69" t="s">
        <v>4646</v>
      </c>
      <c r="K2812" s="67" t="s">
        <v>135</v>
      </c>
      <c r="L2812" s="67" t="s">
        <v>4647</v>
      </c>
      <c r="M2812" s="26" t="s">
        <v>137</v>
      </c>
      <c r="N2812" s="26" t="s">
        <v>138</v>
      </c>
      <c r="O2812" s="26" t="s">
        <v>138</v>
      </c>
      <c r="Q2812" s="30">
        <v>77</v>
      </c>
      <c r="R2812" s="30">
        <v>6320</v>
      </c>
      <c r="S2812" s="31" t="e">
        <f>#N/A</f>
        <v>#N/A</v>
      </c>
      <c r="T2812" s="30">
        <v>1145</v>
      </c>
      <c r="AB2812" s="33" t="e">
        <f>#N/A</f>
        <v>#N/A</v>
      </c>
      <c r="AC2812" s="30">
        <v>1400</v>
      </c>
      <c r="AD2812" s="30" t="e">
        <f>#N/A</f>
        <v>#N/A</v>
      </c>
      <c r="AE2812" s="34">
        <v>0.95</v>
      </c>
      <c r="AG2812" s="30" t="e">
        <f>#N/A</f>
        <v>#N/A</v>
      </c>
      <c r="AH2812" s="30" t="e">
        <f>#N/A</f>
        <v>#N/A</v>
      </c>
      <c r="AI2812" s="30">
        <v>8732.85</v>
      </c>
      <c r="AJ2812" s="30">
        <v>8317</v>
      </c>
      <c r="AK2812" s="26" t="s">
        <v>139</v>
      </c>
      <c r="AL2812" s="26">
        <v>35</v>
      </c>
      <c r="AM2812" s="26" t="s">
        <v>5123</v>
      </c>
      <c r="AU2812" s="26" t="s">
        <v>5116</v>
      </c>
      <c r="AV2812" s="26" t="s">
        <v>4981</v>
      </c>
      <c r="AW2812" s="26" t="s">
        <v>5117</v>
      </c>
      <c r="BB2812" s="26" t="s">
        <v>4652</v>
      </c>
      <c r="BD2812" s="37">
        <v>44161</v>
      </c>
      <c r="BE2812" s="30">
        <v>36322</v>
      </c>
      <c r="BF2812" s="30">
        <v>51574</v>
      </c>
      <c r="BG2812" s="37" t="s">
        <v>147</v>
      </c>
      <c r="BH2812" s="37" t="s">
        <v>5256</v>
      </c>
      <c r="BI2812" s="37" t="s">
        <v>5256</v>
      </c>
      <c r="BJ2812" s="138" t="e">
        <f>#N/A</f>
        <v>#N/A</v>
      </c>
      <c r="BK2812" s="138" t="e">
        <f>#N/A</f>
        <v>#N/A</v>
      </c>
      <c r="BL2812" s="138" t="e">
        <f>#N/A</f>
        <v>#N/A</v>
      </c>
      <c r="BM2812" s="138" t="e">
        <f>#N/A</f>
        <v>#N/A</v>
      </c>
      <c r="BN2812" s="26"/>
      <c r="BO2812" s="26"/>
      <c r="BP2812" s="26"/>
      <c r="BQ2812" s="38"/>
      <c r="BR2812" s="26"/>
      <c r="BS2812" s="26"/>
      <c r="BT2812" s="26"/>
      <c r="BU2812" s="26"/>
      <c r="BV2812" s="39"/>
    </row>
    <row r="2813" spans="1:74" ht="15" hidden="1" customHeight="1" thickBot="1">
      <c r="A2813" s="26">
        <v>2020</v>
      </c>
      <c r="B2813" s="67">
        <v>2809</v>
      </c>
      <c r="C2813" s="26" t="s">
        <v>129</v>
      </c>
      <c r="D2813" s="26" t="s">
        <v>4642</v>
      </c>
      <c r="E2813" s="26" t="s">
        <v>4643</v>
      </c>
      <c r="F2813" s="27">
        <v>44082</v>
      </c>
      <c r="G2813" s="67" t="s">
        <v>5358</v>
      </c>
      <c r="H2813" s="26" t="s">
        <v>4645</v>
      </c>
      <c r="I2813" s="26" t="s">
        <v>4645</v>
      </c>
      <c r="J2813" s="69" t="s">
        <v>4646</v>
      </c>
      <c r="K2813" s="26" t="s">
        <v>135</v>
      </c>
      <c r="L2813" s="26" t="s">
        <v>4647</v>
      </c>
      <c r="M2813" s="26" t="s">
        <v>137</v>
      </c>
      <c r="N2813" s="26" t="s">
        <v>138</v>
      </c>
      <c r="O2813" s="26" t="s">
        <v>138</v>
      </c>
      <c r="Q2813" s="30">
        <v>74</v>
      </c>
      <c r="R2813" s="30">
        <v>5850</v>
      </c>
      <c r="S2813" s="31" t="e">
        <f>#N/A</f>
        <v>#N/A</v>
      </c>
      <c r="T2813" s="30">
        <v>1185</v>
      </c>
      <c r="AB2813" s="33" t="e">
        <f>#N/A</f>
        <v>#N/A</v>
      </c>
      <c r="AC2813" s="30">
        <v>1400</v>
      </c>
      <c r="AD2813" s="30" t="e">
        <f>#N/A</f>
        <v>#N/A</v>
      </c>
      <c r="AE2813" s="34">
        <v>0.94551724137931037</v>
      </c>
      <c r="AG2813" s="30" t="e">
        <f>#N/A</f>
        <v>#N/A</v>
      </c>
      <c r="AH2813" s="30" t="e">
        <f>#N/A</f>
        <v>#N/A</v>
      </c>
      <c r="AI2813" s="30">
        <v>8082.9000000000005</v>
      </c>
      <c r="AJ2813" s="30">
        <v>7698</v>
      </c>
      <c r="AK2813" s="26" t="s">
        <v>139</v>
      </c>
      <c r="AL2813" s="26">
        <v>35</v>
      </c>
      <c r="AM2813" s="26" t="s">
        <v>5123</v>
      </c>
      <c r="AU2813" s="26" t="s">
        <v>5116</v>
      </c>
      <c r="AV2813" s="26" t="s">
        <v>4981</v>
      </c>
      <c r="AW2813" s="26" t="s">
        <v>5117</v>
      </c>
      <c r="BB2813" s="26" t="s">
        <v>4652</v>
      </c>
      <c r="BD2813" s="37">
        <v>44161</v>
      </c>
      <c r="BE2813" s="30">
        <v>36322</v>
      </c>
      <c r="BF2813" s="30">
        <v>51574</v>
      </c>
      <c r="BG2813" s="37" t="s">
        <v>147</v>
      </c>
      <c r="BH2813" s="37" t="s">
        <v>5256</v>
      </c>
      <c r="BI2813" s="37" t="s">
        <v>5256</v>
      </c>
      <c r="BJ2813" s="138" t="e">
        <f>#N/A</f>
        <v>#N/A</v>
      </c>
      <c r="BK2813" s="138" t="e">
        <f>#N/A</f>
        <v>#N/A</v>
      </c>
      <c r="BL2813" s="138" t="e">
        <f>#N/A</f>
        <v>#N/A</v>
      </c>
      <c r="BM2813" s="138" t="e">
        <f>#N/A</f>
        <v>#N/A</v>
      </c>
      <c r="BN2813" s="26"/>
      <c r="BO2813" s="26"/>
      <c r="BP2813" s="26"/>
      <c r="BQ2813" s="38"/>
      <c r="BR2813" s="26"/>
      <c r="BS2813" s="26"/>
      <c r="BT2813" s="26"/>
      <c r="BU2813" s="26"/>
      <c r="BV2813" s="39"/>
    </row>
    <row r="2814" spans="1:74" ht="15" hidden="1" customHeight="1" thickBot="1">
      <c r="A2814" s="26">
        <v>2020</v>
      </c>
      <c r="B2814" s="67">
        <v>2810</v>
      </c>
      <c r="C2814" s="67" t="s">
        <v>129</v>
      </c>
      <c r="D2814" s="67" t="s">
        <v>4642</v>
      </c>
      <c r="E2814" s="67" t="s">
        <v>4643</v>
      </c>
      <c r="F2814" s="27">
        <v>44082</v>
      </c>
      <c r="G2814" s="67" t="s">
        <v>5359</v>
      </c>
      <c r="H2814" s="67" t="s">
        <v>4645</v>
      </c>
      <c r="I2814" s="67" t="s">
        <v>4645</v>
      </c>
      <c r="J2814" s="69" t="s">
        <v>4646</v>
      </c>
      <c r="K2814" s="67" t="s">
        <v>135</v>
      </c>
      <c r="L2814" s="67" t="s">
        <v>4647</v>
      </c>
      <c r="M2814" s="26" t="s">
        <v>137</v>
      </c>
      <c r="N2814" s="26" t="s">
        <v>138</v>
      </c>
      <c r="O2814" s="26" t="s">
        <v>138</v>
      </c>
      <c r="Q2814" s="30">
        <v>75</v>
      </c>
      <c r="R2814" s="30">
        <v>6920</v>
      </c>
      <c r="S2814" s="31" t="e">
        <f>#N/A</f>
        <v>#N/A</v>
      </c>
      <c r="T2814" s="30">
        <v>1175</v>
      </c>
      <c r="AB2814" s="33" t="e">
        <f>#N/A</f>
        <v>#N/A</v>
      </c>
      <c r="AC2814" s="30">
        <v>1400</v>
      </c>
      <c r="AD2814" s="30" t="e">
        <f>#N/A</f>
        <v>#N/A</v>
      </c>
      <c r="AE2814" s="34">
        <v>0.98</v>
      </c>
      <c r="AG2814" s="30" t="e">
        <f>#N/A</f>
        <v>#N/A</v>
      </c>
      <c r="AH2814" s="30" t="e">
        <f>#N/A</f>
        <v>#N/A</v>
      </c>
      <c r="AI2814" s="30">
        <v>9561.3000000000011</v>
      </c>
      <c r="AJ2814" s="30">
        <v>9106</v>
      </c>
      <c r="AK2814" s="26" t="s">
        <v>139</v>
      </c>
      <c r="AL2814" s="26">
        <v>35</v>
      </c>
      <c r="AM2814" s="26" t="s">
        <v>5123</v>
      </c>
      <c r="AU2814" s="26" t="s">
        <v>5116</v>
      </c>
      <c r="AV2814" s="26" t="s">
        <v>4981</v>
      </c>
      <c r="AW2814" s="26" t="s">
        <v>5117</v>
      </c>
      <c r="BB2814" s="26" t="s">
        <v>4652</v>
      </c>
      <c r="BD2814" s="37">
        <v>44161</v>
      </c>
      <c r="BE2814" s="30">
        <v>36322</v>
      </c>
      <c r="BF2814" s="30">
        <v>51574</v>
      </c>
      <c r="BG2814" s="37" t="s">
        <v>147</v>
      </c>
      <c r="BH2814" s="37" t="s">
        <v>5256</v>
      </c>
      <c r="BI2814" s="37" t="s">
        <v>5256</v>
      </c>
      <c r="BJ2814" s="138" t="e">
        <f>#N/A</f>
        <v>#N/A</v>
      </c>
      <c r="BK2814" s="138" t="e">
        <f>#N/A</f>
        <v>#N/A</v>
      </c>
      <c r="BL2814" s="138" t="e">
        <f>#N/A</f>
        <v>#N/A</v>
      </c>
      <c r="BM2814" s="138" t="e">
        <f>#N/A</f>
        <v>#N/A</v>
      </c>
      <c r="BN2814" s="26"/>
      <c r="BO2814" s="26"/>
      <c r="BP2814" s="26"/>
      <c r="BQ2814" s="38"/>
      <c r="BR2814" s="26"/>
      <c r="BS2814" s="26"/>
      <c r="BT2814" s="26"/>
      <c r="BU2814" s="26"/>
      <c r="BV2814" s="39"/>
    </row>
    <row r="2815" spans="1:74" ht="15" hidden="1" customHeight="1" thickBot="1">
      <c r="A2815" s="26">
        <v>2020</v>
      </c>
      <c r="B2815" s="67">
        <v>2811</v>
      </c>
      <c r="C2815" s="26" t="s">
        <v>129</v>
      </c>
      <c r="D2815" s="26" t="s">
        <v>4642</v>
      </c>
      <c r="E2815" s="26" t="s">
        <v>4643</v>
      </c>
      <c r="F2815" s="27">
        <v>44082</v>
      </c>
      <c r="G2815" s="67" t="s">
        <v>5360</v>
      </c>
      <c r="H2815" s="26" t="s">
        <v>4645</v>
      </c>
      <c r="I2815" s="26" t="s">
        <v>4645</v>
      </c>
      <c r="J2815" s="69" t="s">
        <v>4646</v>
      </c>
      <c r="K2815" s="26" t="s">
        <v>135</v>
      </c>
      <c r="L2815" s="26" t="s">
        <v>4647</v>
      </c>
      <c r="M2815" s="26" t="s">
        <v>137</v>
      </c>
      <c r="N2815" s="26" t="s">
        <v>138</v>
      </c>
      <c r="O2815" s="26" t="s">
        <v>138</v>
      </c>
      <c r="Q2815" s="30">
        <v>77</v>
      </c>
      <c r="R2815" s="30">
        <v>6990</v>
      </c>
      <c r="S2815" s="31" t="e">
        <f>#N/A</f>
        <v>#N/A</v>
      </c>
      <c r="T2815" s="30">
        <v>1364</v>
      </c>
      <c r="AB2815" s="33" t="e">
        <f>#N/A</f>
        <v>#N/A</v>
      </c>
      <c r="AC2815" s="30">
        <v>1400</v>
      </c>
      <c r="AD2815" s="30" t="e">
        <f>#N/A</f>
        <v>#N/A</v>
      </c>
      <c r="AE2815" s="34">
        <v>0.98</v>
      </c>
      <c r="AG2815" s="30" t="e">
        <f>#N/A</f>
        <v>#N/A</v>
      </c>
      <c r="AH2815" s="30" t="e">
        <f>#N/A</f>
        <v>#N/A</v>
      </c>
      <c r="AI2815" s="30">
        <v>9657.9</v>
      </c>
      <c r="AJ2815" s="30">
        <v>9198</v>
      </c>
      <c r="AK2815" s="26" t="s">
        <v>139</v>
      </c>
      <c r="AL2815" s="26">
        <v>35</v>
      </c>
      <c r="AM2815" s="26" t="s">
        <v>5123</v>
      </c>
      <c r="AU2815" s="26" t="s">
        <v>5116</v>
      </c>
      <c r="AV2815" s="26" t="s">
        <v>4981</v>
      </c>
      <c r="AW2815" s="26" t="s">
        <v>5117</v>
      </c>
      <c r="BB2815" s="26" t="s">
        <v>4652</v>
      </c>
      <c r="BD2815" s="37">
        <v>44161</v>
      </c>
      <c r="BE2815" s="30">
        <v>36322</v>
      </c>
      <c r="BF2815" s="30">
        <v>51574</v>
      </c>
      <c r="BG2815" s="37" t="s">
        <v>147</v>
      </c>
      <c r="BH2815" s="37" t="s">
        <v>5256</v>
      </c>
      <c r="BI2815" s="37" t="s">
        <v>5256</v>
      </c>
      <c r="BJ2815" s="138" t="e">
        <f>#N/A</f>
        <v>#N/A</v>
      </c>
      <c r="BK2815" s="138" t="e">
        <f>#N/A</f>
        <v>#N/A</v>
      </c>
      <c r="BL2815" s="138" t="e">
        <f>#N/A</f>
        <v>#N/A</v>
      </c>
      <c r="BM2815" s="138" t="e">
        <f>#N/A</f>
        <v>#N/A</v>
      </c>
      <c r="BN2815" s="26"/>
      <c r="BO2815" s="26"/>
      <c r="BP2815" s="26"/>
      <c r="BQ2815" s="38"/>
      <c r="BR2815" s="26"/>
      <c r="BS2815" s="26"/>
      <c r="BT2815" s="26"/>
      <c r="BU2815" s="26"/>
      <c r="BV2815" s="39"/>
    </row>
    <row r="2816" spans="1:74" ht="15" hidden="1" customHeight="1" thickBot="1">
      <c r="A2816" s="26">
        <v>2020</v>
      </c>
      <c r="B2816" s="67">
        <v>2812</v>
      </c>
      <c r="C2816" s="67" t="s">
        <v>129</v>
      </c>
      <c r="D2816" s="67" t="s">
        <v>4642</v>
      </c>
      <c r="E2816" s="67" t="s">
        <v>4643</v>
      </c>
      <c r="F2816" s="27">
        <v>44082</v>
      </c>
      <c r="G2816" s="67" t="s">
        <v>5361</v>
      </c>
      <c r="H2816" s="67" t="s">
        <v>4645</v>
      </c>
      <c r="I2816" s="67" t="s">
        <v>4645</v>
      </c>
      <c r="J2816" s="69" t="s">
        <v>4646</v>
      </c>
      <c r="K2816" s="67" t="s">
        <v>135</v>
      </c>
      <c r="L2816" s="67" t="s">
        <v>4647</v>
      </c>
      <c r="M2816" s="26" t="s">
        <v>137</v>
      </c>
      <c r="N2816" s="26" t="s">
        <v>138</v>
      </c>
      <c r="O2816" s="26" t="s">
        <v>138</v>
      </c>
      <c r="Q2816" s="30">
        <v>81</v>
      </c>
      <c r="R2816" s="30">
        <v>8790</v>
      </c>
      <c r="S2816" s="31" t="e">
        <f>#N/A</f>
        <v>#N/A</v>
      </c>
      <c r="T2816" s="30">
        <v>1474</v>
      </c>
      <c r="AB2816" s="33" t="e">
        <f>#N/A</f>
        <v>#N/A</v>
      </c>
      <c r="AC2816" s="30">
        <v>1400</v>
      </c>
      <c r="AD2816" s="30" t="e">
        <f>#N/A</f>
        <v>#N/A</v>
      </c>
      <c r="AE2816" s="34">
        <v>0.78</v>
      </c>
      <c r="AG2816" s="30" t="e">
        <f>#N/A</f>
        <v>#N/A</v>
      </c>
      <c r="AH2816" s="30" t="e">
        <f>#N/A</f>
        <v>#N/A</v>
      </c>
      <c r="AI2816" s="30">
        <v>12145.35</v>
      </c>
      <c r="AJ2816" s="30">
        <v>11567</v>
      </c>
      <c r="AK2816" s="26" t="s">
        <v>139</v>
      </c>
      <c r="AL2816" s="26">
        <v>35</v>
      </c>
      <c r="AM2816" s="26" t="s">
        <v>5123</v>
      </c>
      <c r="AU2816" s="26" t="s">
        <v>5116</v>
      </c>
      <c r="AV2816" s="26" t="s">
        <v>4981</v>
      </c>
      <c r="AW2816" s="26" t="s">
        <v>5117</v>
      </c>
      <c r="BB2816" s="26" t="s">
        <v>4652</v>
      </c>
      <c r="BD2816" s="37">
        <v>44161</v>
      </c>
      <c r="BE2816" s="30">
        <v>36322</v>
      </c>
      <c r="BF2816" s="30">
        <v>51574</v>
      </c>
      <c r="BG2816" s="37" t="s">
        <v>147</v>
      </c>
      <c r="BH2816" s="37" t="s">
        <v>5256</v>
      </c>
      <c r="BI2816" s="37" t="s">
        <v>5256</v>
      </c>
      <c r="BJ2816" s="138" t="e">
        <f>#N/A</f>
        <v>#N/A</v>
      </c>
      <c r="BK2816" s="138" t="e">
        <f>#N/A</f>
        <v>#N/A</v>
      </c>
      <c r="BL2816" s="138" t="e">
        <f>#N/A</f>
        <v>#N/A</v>
      </c>
      <c r="BM2816" s="138" t="e">
        <f>#N/A</f>
        <v>#N/A</v>
      </c>
      <c r="BN2816" s="26"/>
      <c r="BO2816" s="26"/>
      <c r="BP2816" s="26"/>
      <c r="BQ2816" s="38"/>
      <c r="BR2816" s="26"/>
      <c r="BS2816" s="26"/>
      <c r="BT2816" s="26"/>
      <c r="BU2816" s="26"/>
      <c r="BV2816" s="39"/>
    </row>
    <row r="2817" spans="1:74" ht="15" hidden="1" customHeight="1" thickBot="1">
      <c r="A2817" s="26">
        <v>2020</v>
      </c>
      <c r="B2817" s="67">
        <v>2813</v>
      </c>
      <c r="C2817" s="26" t="s">
        <v>129</v>
      </c>
      <c r="D2817" s="26" t="s">
        <v>4642</v>
      </c>
      <c r="E2817" s="26" t="s">
        <v>4643</v>
      </c>
      <c r="F2817" s="27">
        <v>44082</v>
      </c>
      <c r="G2817" s="67" t="s">
        <v>5362</v>
      </c>
      <c r="H2817" s="26" t="s">
        <v>4645</v>
      </c>
      <c r="I2817" s="26" t="s">
        <v>4645</v>
      </c>
      <c r="J2817" s="69" t="s">
        <v>4646</v>
      </c>
      <c r="K2817" s="26" t="s">
        <v>135</v>
      </c>
      <c r="L2817" s="26" t="s">
        <v>4647</v>
      </c>
      <c r="M2817" s="26" t="s">
        <v>137</v>
      </c>
      <c r="N2817" s="26" t="s">
        <v>138</v>
      </c>
      <c r="O2817" s="26" t="s">
        <v>138</v>
      </c>
      <c r="Q2817" s="30">
        <v>84</v>
      </c>
      <c r="R2817" s="30">
        <v>9240</v>
      </c>
      <c r="S2817" s="31" t="e">
        <f>#N/A</f>
        <v>#N/A</v>
      </c>
      <c r="T2817" s="30">
        <v>1843</v>
      </c>
      <c r="AB2817" s="33" t="e">
        <f>#N/A</f>
        <v>#N/A</v>
      </c>
      <c r="AC2817" s="30">
        <v>1400</v>
      </c>
      <c r="AD2817" s="30" t="e">
        <f>#N/A</f>
        <v>#N/A</v>
      </c>
      <c r="AE2817" s="34">
        <v>0.78</v>
      </c>
      <c r="AG2817" s="30" t="e">
        <f>#N/A</f>
        <v>#N/A</v>
      </c>
      <c r="AH2817" s="30" t="e">
        <f>#N/A</f>
        <v>#N/A</v>
      </c>
      <c r="AI2817" s="30">
        <v>12766.95</v>
      </c>
      <c r="AJ2817" s="30">
        <v>12159</v>
      </c>
      <c r="AK2817" s="26" t="s">
        <v>139</v>
      </c>
      <c r="AL2817" s="26">
        <v>35</v>
      </c>
      <c r="AM2817" s="26" t="s">
        <v>5123</v>
      </c>
      <c r="AU2817" s="26" t="s">
        <v>5116</v>
      </c>
      <c r="AV2817" s="26" t="s">
        <v>4981</v>
      </c>
      <c r="AW2817" s="26" t="s">
        <v>5117</v>
      </c>
      <c r="BB2817" s="26" t="s">
        <v>4652</v>
      </c>
      <c r="BD2817" s="37">
        <v>44161</v>
      </c>
      <c r="BE2817" s="30">
        <v>36322</v>
      </c>
      <c r="BF2817" s="30">
        <v>51574</v>
      </c>
      <c r="BG2817" s="37" t="s">
        <v>147</v>
      </c>
      <c r="BH2817" s="37" t="s">
        <v>5256</v>
      </c>
      <c r="BI2817" s="37" t="s">
        <v>5256</v>
      </c>
      <c r="BJ2817" s="138" t="e">
        <f>#N/A</f>
        <v>#N/A</v>
      </c>
      <c r="BK2817" s="138" t="e">
        <f>#N/A</f>
        <v>#N/A</v>
      </c>
      <c r="BL2817" s="138" t="e">
        <f>#N/A</f>
        <v>#N/A</v>
      </c>
      <c r="BM2817" s="138" t="e">
        <f>#N/A</f>
        <v>#N/A</v>
      </c>
      <c r="BN2817" s="26"/>
      <c r="BO2817" s="26"/>
      <c r="BP2817" s="26"/>
      <c r="BQ2817" s="38"/>
      <c r="BR2817" s="26"/>
      <c r="BS2817" s="26"/>
      <c r="BT2817" s="26"/>
      <c r="BU2817" s="26"/>
      <c r="BV2817" s="39"/>
    </row>
    <row r="2818" spans="1:74" ht="15" hidden="1" customHeight="1" thickBot="1">
      <c r="A2818" s="26">
        <v>2020</v>
      </c>
      <c r="B2818" s="67">
        <v>2814</v>
      </c>
      <c r="C2818" s="67" t="s">
        <v>129</v>
      </c>
      <c r="D2818" s="67" t="s">
        <v>4642</v>
      </c>
      <c r="E2818" s="67" t="s">
        <v>4643</v>
      </c>
      <c r="F2818" s="27">
        <v>44082</v>
      </c>
      <c r="G2818" s="67" t="s">
        <v>5363</v>
      </c>
      <c r="H2818" s="67" t="s">
        <v>4645</v>
      </c>
      <c r="I2818" s="67" t="s">
        <v>4645</v>
      </c>
      <c r="J2818" s="69" t="s">
        <v>4646</v>
      </c>
      <c r="K2818" s="67" t="s">
        <v>135</v>
      </c>
      <c r="L2818" s="67" t="s">
        <v>4647</v>
      </c>
      <c r="M2818" s="26" t="s">
        <v>137</v>
      </c>
      <c r="N2818" s="26" t="s">
        <v>138</v>
      </c>
      <c r="O2818" s="26" t="s">
        <v>138</v>
      </c>
      <c r="Q2818" s="30">
        <v>75</v>
      </c>
      <c r="R2818" s="30">
        <v>6720</v>
      </c>
      <c r="S2818" s="31" t="e">
        <f>#N/A</f>
        <v>#N/A</v>
      </c>
      <c r="T2818" s="30">
        <v>1333</v>
      </c>
      <c r="AB2818" s="33" t="e">
        <f>#N/A</f>
        <v>#N/A</v>
      </c>
      <c r="AC2818" s="30">
        <v>1400</v>
      </c>
      <c r="AD2818" s="30" t="e">
        <f>#N/A</f>
        <v>#N/A</v>
      </c>
      <c r="AE2818" s="34">
        <v>0.87</v>
      </c>
      <c r="AG2818" s="30" t="e">
        <f>#N/A</f>
        <v>#N/A</v>
      </c>
      <c r="AH2818" s="30" t="e">
        <f>#N/A</f>
        <v>#N/A</v>
      </c>
      <c r="AI2818" s="30">
        <v>9285.15</v>
      </c>
      <c r="AJ2818" s="30">
        <v>8843</v>
      </c>
      <c r="AK2818" s="26" t="s">
        <v>139</v>
      </c>
      <c r="AL2818" s="26">
        <v>35</v>
      </c>
      <c r="AM2818" s="26" t="s">
        <v>5123</v>
      </c>
      <c r="AU2818" s="26" t="s">
        <v>5116</v>
      </c>
      <c r="AV2818" s="26" t="s">
        <v>4981</v>
      </c>
      <c r="AW2818" s="26" t="s">
        <v>5117</v>
      </c>
      <c r="BB2818" s="26" t="s">
        <v>4652</v>
      </c>
      <c r="BD2818" s="37">
        <v>44161</v>
      </c>
      <c r="BE2818" s="30">
        <v>36322</v>
      </c>
      <c r="BF2818" s="30">
        <v>51574</v>
      </c>
      <c r="BG2818" s="37" t="s">
        <v>147</v>
      </c>
      <c r="BH2818" s="37" t="s">
        <v>5256</v>
      </c>
      <c r="BI2818" s="37" t="s">
        <v>5256</v>
      </c>
      <c r="BJ2818" s="138" t="e">
        <f>#N/A</f>
        <v>#N/A</v>
      </c>
      <c r="BK2818" s="138" t="e">
        <f>#N/A</f>
        <v>#N/A</v>
      </c>
      <c r="BL2818" s="138" t="e">
        <f>#N/A</f>
        <v>#N/A</v>
      </c>
      <c r="BM2818" s="138" t="e">
        <f>#N/A</f>
        <v>#N/A</v>
      </c>
      <c r="BN2818" s="26"/>
      <c r="BO2818" s="26"/>
      <c r="BP2818" s="26"/>
      <c r="BQ2818" s="38"/>
      <c r="BR2818" s="26"/>
      <c r="BS2818" s="26"/>
      <c r="BT2818" s="26"/>
      <c r="BU2818" s="26"/>
      <c r="BV2818" s="39"/>
    </row>
    <row r="2819" spans="1:74" ht="15" hidden="1" customHeight="1" thickBot="1">
      <c r="A2819" s="26">
        <v>2020</v>
      </c>
      <c r="B2819" s="67">
        <v>2815</v>
      </c>
      <c r="C2819" s="26" t="s">
        <v>129</v>
      </c>
      <c r="D2819" s="26" t="s">
        <v>4642</v>
      </c>
      <c r="E2819" s="26" t="s">
        <v>4643</v>
      </c>
      <c r="F2819" s="27">
        <v>44082</v>
      </c>
      <c r="G2819" s="67" t="s">
        <v>5364</v>
      </c>
      <c r="H2819" s="26" t="s">
        <v>4645</v>
      </c>
      <c r="I2819" s="26" t="s">
        <v>4645</v>
      </c>
      <c r="J2819" s="69" t="s">
        <v>4646</v>
      </c>
      <c r="K2819" s="26" t="s">
        <v>135</v>
      </c>
      <c r="L2819" s="26" t="s">
        <v>4647</v>
      </c>
      <c r="M2819" s="26" t="s">
        <v>137</v>
      </c>
      <c r="N2819" s="26" t="s">
        <v>138</v>
      </c>
      <c r="O2819" s="26" t="s">
        <v>138</v>
      </c>
      <c r="Q2819" s="30">
        <v>83</v>
      </c>
      <c r="R2819" s="30">
        <v>7810</v>
      </c>
      <c r="S2819" s="31" t="e">
        <f>#N/A</f>
        <v>#N/A</v>
      </c>
      <c r="T2819" s="30">
        <v>1600</v>
      </c>
      <c r="AB2819" s="33" t="e">
        <f>#N/A</f>
        <v>#N/A</v>
      </c>
      <c r="AC2819" s="30">
        <v>1400</v>
      </c>
      <c r="AD2819" s="30" t="e">
        <f>#N/A</f>
        <v>#N/A</v>
      </c>
      <c r="AE2819" s="34">
        <v>0.87473684210526315</v>
      </c>
      <c r="AG2819" s="30" t="e">
        <f>#N/A</f>
        <v>#N/A</v>
      </c>
      <c r="AH2819" s="30" t="e">
        <f>#N/A</f>
        <v>#N/A</v>
      </c>
      <c r="AI2819" s="30">
        <v>10790.85</v>
      </c>
      <c r="AJ2819" s="30">
        <v>10277</v>
      </c>
      <c r="AK2819" s="26" t="s">
        <v>139</v>
      </c>
      <c r="AL2819" s="26">
        <v>35</v>
      </c>
      <c r="AM2819" s="26" t="s">
        <v>5123</v>
      </c>
      <c r="AU2819" s="26" t="s">
        <v>5116</v>
      </c>
      <c r="AV2819" s="26" t="s">
        <v>4981</v>
      </c>
      <c r="AW2819" s="26" t="s">
        <v>5117</v>
      </c>
      <c r="BB2819" s="26" t="s">
        <v>4652</v>
      </c>
      <c r="BD2819" s="37">
        <v>44161</v>
      </c>
      <c r="BE2819" s="30">
        <v>36322</v>
      </c>
      <c r="BF2819" s="30">
        <v>51574</v>
      </c>
      <c r="BG2819" s="37" t="s">
        <v>147</v>
      </c>
      <c r="BH2819" s="37" t="s">
        <v>5256</v>
      </c>
      <c r="BI2819" s="37" t="s">
        <v>5256</v>
      </c>
      <c r="BJ2819" s="138" t="e">
        <f>#N/A</f>
        <v>#N/A</v>
      </c>
      <c r="BK2819" s="138" t="e">
        <f>#N/A</f>
        <v>#N/A</v>
      </c>
      <c r="BL2819" s="138" t="e">
        <f>#N/A</f>
        <v>#N/A</v>
      </c>
      <c r="BM2819" s="138" t="e">
        <f>#N/A</f>
        <v>#N/A</v>
      </c>
      <c r="BN2819" s="26"/>
      <c r="BO2819" s="26"/>
      <c r="BP2819" s="26"/>
      <c r="BQ2819" s="38"/>
      <c r="BR2819" s="26"/>
      <c r="BS2819" s="26"/>
      <c r="BT2819" s="26"/>
      <c r="BU2819" s="26"/>
      <c r="BV2819" s="39"/>
    </row>
    <row r="2820" spans="1:74" ht="15" hidden="1" customHeight="1" thickBot="1">
      <c r="A2820" s="26">
        <v>2020</v>
      </c>
      <c r="B2820" s="67">
        <v>2816</v>
      </c>
      <c r="C2820" s="67" t="s">
        <v>129</v>
      </c>
      <c r="D2820" s="67" t="s">
        <v>4642</v>
      </c>
      <c r="E2820" s="67" t="s">
        <v>4643</v>
      </c>
      <c r="F2820" s="27">
        <v>44082</v>
      </c>
      <c r="G2820" s="67" t="s">
        <v>5365</v>
      </c>
      <c r="H2820" s="67" t="s">
        <v>4645</v>
      </c>
      <c r="I2820" s="67" t="s">
        <v>4645</v>
      </c>
      <c r="J2820" s="69" t="s">
        <v>4646</v>
      </c>
      <c r="K2820" s="67" t="s">
        <v>135</v>
      </c>
      <c r="L2820" s="67" t="s">
        <v>4647</v>
      </c>
      <c r="M2820" s="26" t="s">
        <v>137</v>
      </c>
      <c r="N2820" s="26" t="s">
        <v>138</v>
      </c>
      <c r="O2820" s="26" t="s">
        <v>138</v>
      </c>
      <c r="Q2820" s="30">
        <v>80</v>
      </c>
      <c r="R2820" s="30">
        <v>7380</v>
      </c>
      <c r="S2820" s="31" t="e">
        <f>#N/A</f>
        <v>#N/A</v>
      </c>
      <c r="T2820" s="30">
        <v>1446</v>
      </c>
      <c r="AB2820" s="33" t="e">
        <f>#N/A</f>
        <v>#N/A</v>
      </c>
      <c r="AC2820" s="30">
        <v>1400</v>
      </c>
      <c r="AD2820" s="30" t="e">
        <f>#N/A</f>
        <v>#N/A</v>
      </c>
      <c r="AE2820" s="34">
        <v>0.86</v>
      </c>
      <c r="AG2820" s="30" t="e">
        <f>#N/A</f>
        <v>#N/A</v>
      </c>
      <c r="AH2820" s="30" t="e">
        <f>#N/A</f>
        <v>#N/A</v>
      </c>
      <c r="AI2820" s="30">
        <v>10197.6</v>
      </c>
      <c r="AJ2820" s="30">
        <v>9712</v>
      </c>
      <c r="AK2820" s="26" t="s">
        <v>139</v>
      </c>
      <c r="AL2820" s="26">
        <v>35</v>
      </c>
      <c r="AM2820" s="26" t="s">
        <v>5123</v>
      </c>
      <c r="AU2820" s="26" t="s">
        <v>5116</v>
      </c>
      <c r="AV2820" s="26" t="s">
        <v>4981</v>
      </c>
      <c r="AW2820" s="26" t="s">
        <v>5117</v>
      </c>
      <c r="BB2820" s="26" t="s">
        <v>4652</v>
      </c>
      <c r="BD2820" s="37">
        <v>44161</v>
      </c>
      <c r="BE2820" s="30">
        <v>36322</v>
      </c>
      <c r="BF2820" s="30">
        <v>51574</v>
      </c>
      <c r="BG2820" s="37" t="s">
        <v>147</v>
      </c>
      <c r="BH2820" s="37" t="s">
        <v>5256</v>
      </c>
      <c r="BI2820" s="37" t="s">
        <v>5256</v>
      </c>
      <c r="BJ2820" s="138" t="e">
        <f>#N/A</f>
        <v>#N/A</v>
      </c>
      <c r="BK2820" s="138" t="e">
        <f>#N/A</f>
        <v>#N/A</v>
      </c>
      <c r="BL2820" s="138" t="e">
        <f>#N/A</f>
        <v>#N/A</v>
      </c>
      <c r="BM2820" s="138" t="e">
        <f>#N/A</f>
        <v>#N/A</v>
      </c>
      <c r="BN2820" s="26"/>
      <c r="BO2820" s="26"/>
      <c r="BP2820" s="26"/>
      <c r="BQ2820" s="38"/>
      <c r="BR2820" s="26"/>
      <c r="BS2820" s="26"/>
      <c r="BT2820" s="26"/>
      <c r="BU2820" s="26"/>
      <c r="BV2820" s="39"/>
    </row>
    <row r="2821" spans="1:74" ht="15" hidden="1" customHeight="1" thickBot="1">
      <c r="A2821" s="26">
        <v>2020</v>
      </c>
      <c r="B2821" s="67">
        <v>2817</v>
      </c>
      <c r="C2821" s="26" t="s">
        <v>129</v>
      </c>
      <c r="D2821" s="26" t="s">
        <v>4642</v>
      </c>
      <c r="E2821" s="26" t="s">
        <v>4643</v>
      </c>
      <c r="F2821" s="27">
        <v>44082</v>
      </c>
      <c r="G2821" s="67" t="s">
        <v>5366</v>
      </c>
      <c r="H2821" s="26" t="s">
        <v>4645</v>
      </c>
      <c r="I2821" s="26" t="s">
        <v>4645</v>
      </c>
      <c r="J2821" s="69" t="s">
        <v>4646</v>
      </c>
      <c r="K2821" s="26" t="s">
        <v>135</v>
      </c>
      <c r="L2821" s="26" t="s">
        <v>4647</v>
      </c>
      <c r="M2821" s="26" t="s">
        <v>137</v>
      </c>
      <c r="N2821" s="26" t="s">
        <v>138</v>
      </c>
      <c r="O2821" s="26" t="s">
        <v>138</v>
      </c>
      <c r="Q2821" s="30">
        <v>83</v>
      </c>
      <c r="R2821" s="30">
        <v>9010</v>
      </c>
      <c r="S2821" s="31" t="e">
        <f>#N/A</f>
        <v>#N/A</v>
      </c>
      <c r="T2821" s="30">
        <v>1709</v>
      </c>
      <c r="AB2821" s="33" t="e">
        <f>#N/A</f>
        <v>#N/A</v>
      </c>
      <c r="AC2821" s="30">
        <v>1400</v>
      </c>
      <c r="AD2821" s="30" t="e">
        <f>#N/A</f>
        <v>#N/A</v>
      </c>
      <c r="AE2821" s="34">
        <v>0.85719298245614028</v>
      </c>
      <c r="AG2821" s="30" t="e">
        <f>#N/A</f>
        <v>#N/A</v>
      </c>
      <c r="AH2821" s="30" t="e">
        <f>#N/A</f>
        <v>#N/A</v>
      </c>
      <c r="AI2821" s="30">
        <v>12449.85</v>
      </c>
      <c r="AJ2821" s="30">
        <v>11857</v>
      </c>
      <c r="AK2821" s="26" t="s">
        <v>139</v>
      </c>
      <c r="AL2821" s="26">
        <v>35</v>
      </c>
      <c r="AM2821" s="26" t="s">
        <v>5123</v>
      </c>
      <c r="AU2821" s="26" t="s">
        <v>5116</v>
      </c>
      <c r="AV2821" s="26" t="s">
        <v>4981</v>
      </c>
      <c r="AW2821" s="26" t="s">
        <v>5117</v>
      </c>
      <c r="BB2821" s="26" t="s">
        <v>4652</v>
      </c>
      <c r="BD2821" s="37">
        <v>44161</v>
      </c>
      <c r="BE2821" s="30">
        <v>36322</v>
      </c>
      <c r="BF2821" s="30">
        <v>51574</v>
      </c>
      <c r="BG2821" s="37" t="s">
        <v>147</v>
      </c>
      <c r="BH2821" s="37" t="s">
        <v>5256</v>
      </c>
      <c r="BI2821" s="37" t="s">
        <v>5256</v>
      </c>
      <c r="BJ2821" s="138" t="e">
        <f>#N/A</f>
        <v>#N/A</v>
      </c>
      <c r="BK2821" s="138" t="e">
        <f>#N/A</f>
        <v>#N/A</v>
      </c>
      <c r="BL2821" s="138" t="e">
        <f>#N/A</f>
        <v>#N/A</v>
      </c>
      <c r="BM2821" s="138" t="e">
        <f>#N/A</f>
        <v>#N/A</v>
      </c>
      <c r="BN2821" s="26"/>
      <c r="BO2821" s="26"/>
      <c r="BP2821" s="26"/>
      <c r="BQ2821" s="38"/>
      <c r="BR2821" s="26"/>
      <c r="BS2821" s="26"/>
      <c r="BT2821" s="26"/>
      <c r="BU2821" s="26"/>
      <c r="BV2821" s="39"/>
    </row>
    <row r="2822" spans="1:74" ht="15" hidden="1" customHeight="1" thickBot="1">
      <c r="A2822" s="26">
        <v>2020</v>
      </c>
      <c r="B2822" s="67">
        <v>2818</v>
      </c>
      <c r="C2822" s="67" t="s">
        <v>129</v>
      </c>
      <c r="D2822" s="67" t="s">
        <v>4642</v>
      </c>
      <c r="E2822" s="67" t="s">
        <v>4643</v>
      </c>
      <c r="F2822" s="27">
        <v>44082</v>
      </c>
      <c r="G2822" s="67" t="s">
        <v>5367</v>
      </c>
      <c r="H2822" s="67" t="s">
        <v>4645</v>
      </c>
      <c r="I2822" s="67" t="s">
        <v>4645</v>
      </c>
      <c r="J2822" s="69" t="s">
        <v>4646</v>
      </c>
      <c r="K2822" s="67" t="s">
        <v>135</v>
      </c>
      <c r="L2822" s="67" t="s">
        <v>4647</v>
      </c>
      <c r="M2822" s="26" t="s">
        <v>137</v>
      </c>
      <c r="N2822" s="26" t="s">
        <v>138</v>
      </c>
      <c r="O2822" s="26" t="s">
        <v>138</v>
      </c>
      <c r="Q2822" s="30">
        <v>76</v>
      </c>
      <c r="R2822" s="30">
        <v>6810</v>
      </c>
      <c r="S2822" s="31" t="e">
        <f>#N/A</f>
        <v>#N/A</v>
      </c>
      <c r="T2822" s="30">
        <v>1435</v>
      </c>
      <c r="AB2822" s="33" t="e">
        <f>#N/A</f>
        <v>#N/A</v>
      </c>
      <c r="AC2822" s="30">
        <v>1400</v>
      </c>
      <c r="AD2822" s="30" t="e">
        <f>#N/A</f>
        <v>#N/A</v>
      </c>
      <c r="AE2822" s="34">
        <v>0.86</v>
      </c>
      <c r="AG2822" s="30" t="e">
        <f>#N/A</f>
        <v>#N/A</v>
      </c>
      <c r="AH2822" s="30" t="e">
        <f>#N/A</f>
        <v>#N/A</v>
      </c>
      <c r="AI2822" s="30">
        <v>9409.0500000000011</v>
      </c>
      <c r="AJ2822" s="30">
        <v>8961</v>
      </c>
      <c r="AK2822" s="26" t="s">
        <v>139</v>
      </c>
      <c r="AL2822" s="26">
        <v>35</v>
      </c>
      <c r="AM2822" s="26" t="s">
        <v>5123</v>
      </c>
      <c r="AU2822" s="26" t="s">
        <v>5116</v>
      </c>
      <c r="AV2822" s="26" t="s">
        <v>4981</v>
      </c>
      <c r="AW2822" s="26" t="s">
        <v>5117</v>
      </c>
      <c r="BB2822" s="26" t="s">
        <v>4652</v>
      </c>
      <c r="BD2822" s="37">
        <v>44161</v>
      </c>
      <c r="BE2822" s="30">
        <v>36322</v>
      </c>
      <c r="BF2822" s="30">
        <v>51574</v>
      </c>
      <c r="BG2822" s="37" t="s">
        <v>147</v>
      </c>
      <c r="BH2822" s="37" t="s">
        <v>5256</v>
      </c>
      <c r="BI2822" s="37" t="s">
        <v>5256</v>
      </c>
      <c r="BJ2822" s="138" t="e">
        <f>#N/A</f>
        <v>#N/A</v>
      </c>
      <c r="BK2822" s="138" t="e">
        <f>#N/A</f>
        <v>#N/A</v>
      </c>
      <c r="BL2822" s="138" t="e">
        <f>#N/A</f>
        <v>#N/A</v>
      </c>
      <c r="BM2822" s="138" t="e">
        <f>#N/A</f>
        <v>#N/A</v>
      </c>
      <c r="BN2822" s="26"/>
      <c r="BO2822" s="26"/>
      <c r="BP2822" s="26"/>
      <c r="BQ2822" s="38"/>
      <c r="BR2822" s="26"/>
      <c r="BS2822" s="26"/>
      <c r="BT2822" s="26"/>
      <c r="BU2822" s="26"/>
      <c r="BV2822" s="39"/>
    </row>
    <row r="2823" spans="1:74" ht="15" hidden="1" customHeight="1" thickBot="1">
      <c r="A2823" s="26">
        <v>2020</v>
      </c>
      <c r="B2823" s="67">
        <v>2819</v>
      </c>
      <c r="C2823" s="26" t="s">
        <v>129</v>
      </c>
      <c r="D2823" s="26" t="s">
        <v>4642</v>
      </c>
      <c r="E2823" s="26" t="s">
        <v>4643</v>
      </c>
      <c r="F2823" s="27">
        <v>44082</v>
      </c>
      <c r="G2823" s="67" t="s">
        <v>5368</v>
      </c>
      <c r="H2823" s="26" t="s">
        <v>4645</v>
      </c>
      <c r="I2823" s="26" t="s">
        <v>4645</v>
      </c>
      <c r="J2823" s="69" t="s">
        <v>4646</v>
      </c>
      <c r="K2823" s="26" t="s">
        <v>135</v>
      </c>
      <c r="L2823" s="26" t="s">
        <v>4647</v>
      </c>
      <c r="M2823" s="26" t="s">
        <v>137</v>
      </c>
      <c r="N2823" s="26" t="s">
        <v>138</v>
      </c>
      <c r="O2823" s="26" t="s">
        <v>138</v>
      </c>
      <c r="Q2823" s="30">
        <v>87</v>
      </c>
      <c r="R2823" s="30">
        <v>10480</v>
      </c>
      <c r="S2823" s="31" t="e">
        <f>#N/A</f>
        <v>#N/A</v>
      </c>
      <c r="T2823" s="30">
        <v>2310</v>
      </c>
      <c r="AB2823" s="33" t="e">
        <f>#N/A</f>
        <v>#N/A</v>
      </c>
      <c r="AC2823" s="30">
        <v>1400</v>
      </c>
      <c r="AD2823" s="30" t="e">
        <f>#N/A</f>
        <v>#N/A</v>
      </c>
      <c r="AE2823" s="34">
        <v>0.85719298245614028</v>
      </c>
      <c r="AG2823" s="30" t="e">
        <f>#N/A</f>
        <v>#N/A</v>
      </c>
      <c r="AH2823" s="30" t="e">
        <f>#N/A</f>
        <v>#N/A</v>
      </c>
      <c r="AI2823" s="30">
        <v>14480.550000000001</v>
      </c>
      <c r="AJ2823" s="30">
        <v>13791</v>
      </c>
      <c r="AK2823" s="26" t="s">
        <v>139</v>
      </c>
      <c r="AL2823" s="26">
        <v>35</v>
      </c>
      <c r="AM2823" s="26" t="s">
        <v>5123</v>
      </c>
      <c r="AU2823" s="26" t="s">
        <v>5116</v>
      </c>
      <c r="AV2823" s="26" t="s">
        <v>4981</v>
      </c>
      <c r="AW2823" s="26" t="s">
        <v>5117</v>
      </c>
      <c r="BB2823" s="26" t="s">
        <v>4652</v>
      </c>
      <c r="BD2823" s="37">
        <v>44161</v>
      </c>
      <c r="BE2823" s="30">
        <v>36322</v>
      </c>
      <c r="BF2823" s="30">
        <v>51574</v>
      </c>
      <c r="BG2823" s="37" t="s">
        <v>147</v>
      </c>
      <c r="BH2823" s="37" t="s">
        <v>5256</v>
      </c>
      <c r="BI2823" s="37" t="s">
        <v>5256</v>
      </c>
      <c r="BJ2823" s="138" t="e">
        <f>#N/A</f>
        <v>#N/A</v>
      </c>
      <c r="BK2823" s="138" t="e">
        <f>#N/A</f>
        <v>#N/A</v>
      </c>
      <c r="BL2823" s="138" t="e">
        <f>#N/A</f>
        <v>#N/A</v>
      </c>
      <c r="BM2823" s="138" t="e">
        <f>#N/A</f>
        <v>#N/A</v>
      </c>
      <c r="BN2823" s="26"/>
      <c r="BO2823" s="26"/>
      <c r="BP2823" s="26"/>
      <c r="BQ2823" s="38"/>
      <c r="BR2823" s="26"/>
      <c r="BS2823" s="26"/>
      <c r="BT2823" s="26"/>
      <c r="BU2823" s="26"/>
      <c r="BV2823" s="39"/>
    </row>
    <row r="2824" spans="1:74" ht="15" hidden="1" customHeight="1" thickBot="1">
      <c r="A2824" s="26">
        <v>2020</v>
      </c>
      <c r="B2824" s="67">
        <v>2820</v>
      </c>
      <c r="C2824" s="67" t="s">
        <v>129</v>
      </c>
      <c r="D2824" s="67" t="s">
        <v>4642</v>
      </c>
      <c r="E2824" s="67" t="s">
        <v>4643</v>
      </c>
      <c r="F2824" s="27">
        <v>44082</v>
      </c>
      <c r="G2824" s="67" t="s">
        <v>5369</v>
      </c>
      <c r="H2824" s="67" t="s">
        <v>4645</v>
      </c>
      <c r="I2824" s="67" t="s">
        <v>4645</v>
      </c>
      <c r="J2824" s="69" t="s">
        <v>4646</v>
      </c>
      <c r="K2824" s="67" t="s">
        <v>135</v>
      </c>
      <c r="L2824" s="67" t="s">
        <v>4647</v>
      </c>
      <c r="M2824" s="26" t="s">
        <v>137</v>
      </c>
      <c r="N2824" s="26" t="s">
        <v>138</v>
      </c>
      <c r="O2824" s="26" t="s">
        <v>138</v>
      </c>
      <c r="Q2824" s="30">
        <v>75</v>
      </c>
      <c r="R2824" s="30">
        <v>5370</v>
      </c>
      <c r="S2824" s="31" t="e">
        <f>#N/A</f>
        <v>#N/A</v>
      </c>
      <c r="T2824" s="30">
        <v>1102</v>
      </c>
      <c r="AB2824" s="33" t="e">
        <f>#N/A</f>
        <v>#N/A</v>
      </c>
      <c r="AC2824" s="30">
        <v>1400</v>
      </c>
      <c r="AD2824" s="30" t="e">
        <f>#N/A</f>
        <v>#N/A</v>
      </c>
      <c r="AE2824" s="34">
        <v>0.86</v>
      </c>
      <c r="AG2824" s="30" t="e">
        <f>#N/A</f>
        <v>#N/A</v>
      </c>
      <c r="AH2824" s="30" t="e">
        <f>#N/A</f>
        <v>#N/A</v>
      </c>
      <c r="AI2824" s="30">
        <v>7419.3</v>
      </c>
      <c r="AJ2824" s="30">
        <v>7066</v>
      </c>
      <c r="AK2824" s="26" t="s">
        <v>139</v>
      </c>
      <c r="AL2824" s="26">
        <v>35</v>
      </c>
      <c r="AM2824" s="26" t="s">
        <v>5123</v>
      </c>
      <c r="AU2824" s="26" t="s">
        <v>5116</v>
      </c>
      <c r="AV2824" s="26" t="s">
        <v>4981</v>
      </c>
      <c r="AW2824" s="26" t="s">
        <v>5117</v>
      </c>
      <c r="BB2824" s="26" t="s">
        <v>4652</v>
      </c>
      <c r="BD2824" s="37">
        <v>44161</v>
      </c>
      <c r="BE2824" s="30">
        <v>36322</v>
      </c>
      <c r="BF2824" s="30">
        <v>51574</v>
      </c>
      <c r="BG2824" s="37" t="s">
        <v>147</v>
      </c>
      <c r="BH2824" s="37" t="s">
        <v>5256</v>
      </c>
      <c r="BI2824" s="37" t="s">
        <v>5256</v>
      </c>
      <c r="BJ2824" s="138" t="e">
        <f>#N/A</f>
        <v>#N/A</v>
      </c>
      <c r="BK2824" s="138" t="e">
        <f>#N/A</f>
        <v>#N/A</v>
      </c>
      <c r="BL2824" s="138" t="e">
        <f>#N/A</f>
        <v>#N/A</v>
      </c>
      <c r="BM2824" s="138" t="e">
        <f>#N/A</f>
        <v>#N/A</v>
      </c>
      <c r="BN2824" s="26"/>
      <c r="BO2824" s="26"/>
      <c r="BP2824" s="26"/>
      <c r="BQ2824" s="38"/>
      <c r="BR2824" s="26"/>
      <c r="BS2824" s="26"/>
      <c r="BT2824" s="26"/>
      <c r="BU2824" s="26"/>
      <c r="BV2824" s="39"/>
    </row>
    <row r="2825" spans="1:74" ht="15" hidden="1" customHeight="1" thickBot="1">
      <c r="A2825" s="26">
        <v>2020</v>
      </c>
      <c r="B2825" s="67">
        <v>2821</v>
      </c>
      <c r="C2825" s="26" t="s">
        <v>129</v>
      </c>
      <c r="D2825" s="26" t="s">
        <v>4642</v>
      </c>
      <c r="E2825" s="26" t="s">
        <v>4643</v>
      </c>
      <c r="F2825" s="27">
        <v>44082</v>
      </c>
      <c r="G2825" s="67" t="s">
        <v>5370</v>
      </c>
      <c r="H2825" s="26" t="s">
        <v>4645</v>
      </c>
      <c r="I2825" s="26" t="s">
        <v>4645</v>
      </c>
      <c r="J2825" s="69" t="s">
        <v>4646</v>
      </c>
      <c r="K2825" s="26" t="s">
        <v>135</v>
      </c>
      <c r="L2825" s="26" t="s">
        <v>4647</v>
      </c>
      <c r="M2825" s="26" t="s">
        <v>137</v>
      </c>
      <c r="N2825" s="26" t="s">
        <v>138</v>
      </c>
      <c r="O2825" s="26" t="s">
        <v>138</v>
      </c>
      <c r="Q2825" s="30">
        <v>78</v>
      </c>
      <c r="R2825" s="30">
        <v>7680</v>
      </c>
      <c r="S2825" s="31" t="e">
        <f>#N/A</f>
        <v>#N/A</v>
      </c>
      <c r="T2825" s="30">
        <v>1446</v>
      </c>
      <c r="AB2825" s="33" t="e">
        <f>#N/A</f>
        <v>#N/A</v>
      </c>
      <c r="AC2825" s="30">
        <v>1400</v>
      </c>
      <c r="AD2825" s="30" t="e">
        <f>#N/A</f>
        <v>#N/A</v>
      </c>
      <c r="AE2825" s="34">
        <v>0.9202985074626866</v>
      </c>
      <c r="AG2825" s="30" t="e">
        <f>#N/A</f>
        <v>#N/A</v>
      </c>
      <c r="AH2825" s="30" t="e">
        <f>#N/A</f>
        <v>#N/A</v>
      </c>
      <c r="AI2825" s="30">
        <v>10611.300000000001</v>
      </c>
      <c r="AJ2825" s="30">
        <v>10106</v>
      </c>
      <c r="AK2825" s="26" t="s">
        <v>139</v>
      </c>
      <c r="AL2825" s="26">
        <v>35</v>
      </c>
      <c r="AM2825" s="26" t="s">
        <v>5123</v>
      </c>
      <c r="AU2825" s="26" t="s">
        <v>5116</v>
      </c>
      <c r="AV2825" s="26" t="s">
        <v>4981</v>
      </c>
      <c r="AW2825" s="26" t="s">
        <v>5117</v>
      </c>
      <c r="BB2825" s="26" t="s">
        <v>4652</v>
      </c>
      <c r="BD2825" s="37">
        <v>44161</v>
      </c>
      <c r="BE2825" s="30">
        <v>36322</v>
      </c>
      <c r="BF2825" s="30">
        <v>51574</v>
      </c>
      <c r="BG2825" s="37" t="s">
        <v>147</v>
      </c>
      <c r="BH2825" s="37" t="s">
        <v>5256</v>
      </c>
      <c r="BI2825" s="37" t="s">
        <v>5256</v>
      </c>
      <c r="BJ2825" s="138" t="e">
        <f>#N/A</f>
        <v>#N/A</v>
      </c>
      <c r="BK2825" s="138" t="e">
        <f>#N/A</f>
        <v>#N/A</v>
      </c>
      <c r="BL2825" s="138" t="e">
        <f>#N/A</f>
        <v>#N/A</v>
      </c>
      <c r="BM2825" s="138" t="e">
        <f>#N/A</f>
        <v>#N/A</v>
      </c>
      <c r="BN2825" s="26"/>
      <c r="BO2825" s="26"/>
      <c r="BP2825" s="26"/>
      <c r="BQ2825" s="38"/>
      <c r="BR2825" s="26"/>
      <c r="BS2825" s="26"/>
      <c r="BT2825" s="26"/>
      <c r="BU2825" s="26"/>
      <c r="BV2825" s="39"/>
    </row>
    <row r="2826" spans="1:74" ht="15" hidden="1" customHeight="1" thickBot="1">
      <c r="A2826" s="26">
        <v>2020</v>
      </c>
      <c r="B2826" s="67">
        <v>2822</v>
      </c>
      <c r="C2826" s="67" t="s">
        <v>129</v>
      </c>
      <c r="D2826" s="67" t="s">
        <v>4642</v>
      </c>
      <c r="E2826" s="67" t="s">
        <v>4643</v>
      </c>
      <c r="F2826" s="27">
        <v>44082</v>
      </c>
      <c r="G2826" s="67" t="s">
        <v>5371</v>
      </c>
      <c r="H2826" s="67" t="s">
        <v>4645</v>
      </c>
      <c r="I2826" s="67" t="s">
        <v>4645</v>
      </c>
      <c r="J2826" s="69" t="s">
        <v>4646</v>
      </c>
      <c r="K2826" s="67" t="s">
        <v>135</v>
      </c>
      <c r="L2826" s="67" t="s">
        <v>4647</v>
      </c>
      <c r="M2826" s="26" t="s">
        <v>137</v>
      </c>
      <c r="N2826" s="26" t="s">
        <v>138</v>
      </c>
      <c r="O2826" s="26" t="s">
        <v>138</v>
      </c>
      <c r="Q2826" s="30">
        <v>80</v>
      </c>
      <c r="R2826" s="30">
        <v>7730</v>
      </c>
      <c r="S2826" s="31" t="e">
        <f>#N/A</f>
        <v>#N/A</v>
      </c>
      <c r="T2826" s="30">
        <v>1735</v>
      </c>
      <c r="AB2826" s="33" t="e">
        <f>#N/A</f>
        <v>#N/A</v>
      </c>
      <c r="AC2826" s="30">
        <v>1400</v>
      </c>
      <c r="AD2826" s="30" t="e">
        <f>#N/A</f>
        <v>#N/A</v>
      </c>
      <c r="AE2826" s="34">
        <v>0.92</v>
      </c>
      <c r="AG2826" s="30" t="e">
        <f>#N/A</f>
        <v>#N/A</v>
      </c>
      <c r="AH2826" s="30" t="e">
        <f>#N/A</f>
        <v>#N/A</v>
      </c>
      <c r="AI2826" s="30">
        <v>10680.6</v>
      </c>
      <c r="AJ2826" s="30">
        <v>10172</v>
      </c>
      <c r="AK2826" s="26" t="s">
        <v>139</v>
      </c>
      <c r="AL2826" s="26">
        <v>35</v>
      </c>
      <c r="AM2826" s="26" t="s">
        <v>5123</v>
      </c>
      <c r="AU2826" s="26" t="s">
        <v>5116</v>
      </c>
      <c r="AV2826" s="26" t="s">
        <v>4981</v>
      </c>
      <c r="AW2826" s="26" t="s">
        <v>5117</v>
      </c>
      <c r="BB2826" s="26" t="s">
        <v>4652</v>
      </c>
      <c r="BD2826" s="37">
        <v>44161</v>
      </c>
      <c r="BE2826" s="30">
        <v>36322</v>
      </c>
      <c r="BF2826" s="30">
        <v>51574</v>
      </c>
      <c r="BG2826" s="37" t="s">
        <v>147</v>
      </c>
      <c r="BH2826" s="37" t="s">
        <v>5256</v>
      </c>
      <c r="BI2826" s="37" t="s">
        <v>5256</v>
      </c>
      <c r="BJ2826" s="138" t="e">
        <f>#N/A</f>
        <v>#N/A</v>
      </c>
      <c r="BK2826" s="138" t="e">
        <f>#N/A</f>
        <v>#N/A</v>
      </c>
      <c r="BL2826" s="138" t="e">
        <f>#N/A</f>
        <v>#N/A</v>
      </c>
      <c r="BM2826" s="138" t="e">
        <f>#N/A</f>
        <v>#N/A</v>
      </c>
      <c r="BN2826" s="26"/>
      <c r="BO2826" s="26"/>
      <c r="BP2826" s="26"/>
      <c r="BQ2826" s="38"/>
      <c r="BR2826" s="26"/>
      <c r="BS2826" s="26"/>
      <c r="BT2826" s="26"/>
      <c r="BU2826" s="26"/>
      <c r="BV2826" s="39"/>
    </row>
    <row r="2827" spans="1:74" ht="15" hidden="1" customHeight="1" thickBot="1">
      <c r="A2827" s="26">
        <v>2020</v>
      </c>
      <c r="B2827" s="67">
        <v>2823</v>
      </c>
      <c r="C2827" s="26" t="s">
        <v>129</v>
      </c>
      <c r="D2827" s="26" t="s">
        <v>4642</v>
      </c>
      <c r="E2827" s="26" t="s">
        <v>4643</v>
      </c>
      <c r="F2827" s="27">
        <v>44082</v>
      </c>
      <c r="G2827" s="67" t="s">
        <v>5372</v>
      </c>
      <c r="H2827" s="26" t="s">
        <v>4645</v>
      </c>
      <c r="I2827" s="26" t="s">
        <v>4645</v>
      </c>
      <c r="J2827" s="69" t="s">
        <v>4646</v>
      </c>
      <c r="K2827" s="26" t="s">
        <v>135</v>
      </c>
      <c r="L2827" s="26" t="s">
        <v>4647</v>
      </c>
      <c r="M2827" s="26" t="s">
        <v>137</v>
      </c>
      <c r="N2827" s="26" t="s">
        <v>138</v>
      </c>
      <c r="O2827" s="26" t="s">
        <v>138</v>
      </c>
      <c r="Q2827" s="30">
        <v>82</v>
      </c>
      <c r="R2827" s="30">
        <v>8180</v>
      </c>
      <c r="S2827" s="31" t="e">
        <f>#N/A</f>
        <v>#N/A</v>
      </c>
      <c r="T2827" s="30">
        <v>1939</v>
      </c>
      <c r="AB2827" s="33" t="e">
        <f>#N/A</f>
        <v>#N/A</v>
      </c>
      <c r="AC2827" s="30">
        <v>1400</v>
      </c>
      <c r="AD2827" s="30" t="e">
        <f>#N/A</f>
        <v>#N/A</v>
      </c>
      <c r="AE2827" s="34">
        <v>0.78</v>
      </c>
      <c r="AG2827" s="30" t="e">
        <f>#N/A</f>
        <v>#N/A</v>
      </c>
      <c r="AH2827" s="30" t="e">
        <f>#N/A</f>
        <v>#N/A</v>
      </c>
      <c r="AI2827" s="30">
        <v>11302.2</v>
      </c>
      <c r="AJ2827" s="30">
        <v>10764</v>
      </c>
      <c r="AK2827" s="26" t="s">
        <v>139</v>
      </c>
      <c r="AL2827" s="26">
        <v>35</v>
      </c>
      <c r="AM2827" s="26" t="s">
        <v>5123</v>
      </c>
      <c r="AU2827" s="26" t="s">
        <v>5116</v>
      </c>
      <c r="AV2827" s="26" t="s">
        <v>4981</v>
      </c>
      <c r="AW2827" s="26" t="s">
        <v>5117</v>
      </c>
      <c r="BB2827" s="26" t="s">
        <v>4652</v>
      </c>
      <c r="BD2827" s="37">
        <v>44161</v>
      </c>
      <c r="BE2827" s="30">
        <v>36322</v>
      </c>
      <c r="BF2827" s="30">
        <v>51574</v>
      </c>
      <c r="BG2827" s="37" t="s">
        <v>147</v>
      </c>
      <c r="BH2827" s="37" t="s">
        <v>5256</v>
      </c>
      <c r="BI2827" s="37" t="s">
        <v>5256</v>
      </c>
      <c r="BJ2827" s="138" t="e">
        <f>#N/A</f>
        <v>#N/A</v>
      </c>
      <c r="BK2827" s="138" t="e">
        <f>#N/A</f>
        <v>#N/A</v>
      </c>
      <c r="BL2827" s="138" t="e">
        <f>#N/A</f>
        <v>#N/A</v>
      </c>
      <c r="BM2827" s="138" t="e">
        <f>#N/A</f>
        <v>#N/A</v>
      </c>
      <c r="BN2827" s="26"/>
      <c r="BO2827" s="26"/>
      <c r="BP2827" s="26"/>
      <c r="BQ2827" s="38"/>
      <c r="BR2827" s="26"/>
      <c r="BS2827" s="26"/>
      <c r="BT2827" s="26"/>
      <c r="BU2827" s="26"/>
      <c r="BV2827" s="39"/>
    </row>
    <row r="2828" spans="1:74" ht="15" hidden="1" customHeight="1" thickBot="1">
      <c r="A2828" s="26">
        <v>2020</v>
      </c>
      <c r="B2828" s="67">
        <v>2824</v>
      </c>
      <c r="C2828" s="67" t="s">
        <v>129</v>
      </c>
      <c r="D2828" s="67" t="s">
        <v>4642</v>
      </c>
      <c r="E2828" s="67" t="s">
        <v>4643</v>
      </c>
      <c r="F2828" s="27">
        <v>44082</v>
      </c>
      <c r="G2828" s="67" t="s">
        <v>5373</v>
      </c>
      <c r="H2828" s="67" t="s">
        <v>4645</v>
      </c>
      <c r="I2828" s="67" t="s">
        <v>4645</v>
      </c>
      <c r="J2828" s="69" t="s">
        <v>4646</v>
      </c>
      <c r="K2828" s="67" t="s">
        <v>135</v>
      </c>
      <c r="L2828" s="67" t="s">
        <v>4647</v>
      </c>
      <c r="M2828" s="26" t="s">
        <v>137</v>
      </c>
      <c r="N2828" s="26" t="s">
        <v>138</v>
      </c>
      <c r="O2828" s="26" t="s">
        <v>138</v>
      </c>
      <c r="Q2828" s="30">
        <v>81</v>
      </c>
      <c r="R2828" s="30">
        <v>7680</v>
      </c>
      <c r="S2828" s="31" t="e">
        <f>#N/A</f>
        <v>#N/A</v>
      </c>
      <c r="T2828" s="30">
        <v>1475</v>
      </c>
      <c r="AB2828" s="33" t="e">
        <f>#N/A</f>
        <v>#N/A</v>
      </c>
      <c r="AC2828" s="30">
        <v>1400</v>
      </c>
      <c r="AD2828" s="30" t="e">
        <f>#N/A</f>
        <v>#N/A</v>
      </c>
      <c r="AE2828" s="34">
        <v>0.78</v>
      </c>
      <c r="AG2828" s="30" t="e">
        <f>#N/A</f>
        <v>#N/A</v>
      </c>
      <c r="AH2828" s="30" t="e">
        <f>#N/A</f>
        <v>#N/A</v>
      </c>
      <c r="AI2828" s="30">
        <v>10612.224</v>
      </c>
      <c r="AJ2828" s="30">
        <v>10106.879999999999</v>
      </c>
      <c r="AK2828" s="26" t="s">
        <v>139</v>
      </c>
      <c r="AL2828" s="26">
        <v>35</v>
      </c>
      <c r="AM2828" s="26" t="s">
        <v>5123</v>
      </c>
      <c r="AU2828" s="26" t="s">
        <v>5116</v>
      </c>
      <c r="AV2828" s="26" t="s">
        <v>4981</v>
      </c>
      <c r="AW2828" s="26" t="s">
        <v>5117</v>
      </c>
      <c r="BB2828" s="26" t="s">
        <v>4652</v>
      </c>
      <c r="BD2828" s="37">
        <v>44161</v>
      </c>
      <c r="BE2828" s="30">
        <v>36322</v>
      </c>
      <c r="BF2828" s="30">
        <v>51574</v>
      </c>
      <c r="BG2828" s="37" t="s">
        <v>147</v>
      </c>
      <c r="BH2828" s="37" t="s">
        <v>5256</v>
      </c>
      <c r="BI2828" s="37" t="s">
        <v>5256</v>
      </c>
      <c r="BJ2828" s="138" t="e">
        <f>#N/A</f>
        <v>#N/A</v>
      </c>
      <c r="BK2828" s="138" t="e">
        <f>#N/A</f>
        <v>#N/A</v>
      </c>
      <c r="BL2828" s="138" t="e">
        <f>#N/A</f>
        <v>#N/A</v>
      </c>
      <c r="BM2828" s="138" t="e">
        <f>#N/A</f>
        <v>#N/A</v>
      </c>
      <c r="BN2828" s="26"/>
      <c r="BO2828" s="26"/>
      <c r="BP2828" s="26"/>
      <c r="BQ2828" s="38"/>
      <c r="BR2828" s="26"/>
      <c r="BS2828" s="26"/>
      <c r="BT2828" s="26"/>
      <c r="BU2828" s="26"/>
      <c r="BV2828" s="39"/>
    </row>
    <row r="2829" spans="1:74" ht="15" hidden="1" customHeight="1" thickBot="1">
      <c r="A2829" s="26">
        <v>2020</v>
      </c>
      <c r="B2829" s="67">
        <v>2825</v>
      </c>
      <c r="C2829" s="26" t="s">
        <v>129</v>
      </c>
      <c r="D2829" s="26" t="s">
        <v>4642</v>
      </c>
      <c r="E2829" s="26" t="s">
        <v>4643</v>
      </c>
      <c r="F2829" s="27">
        <v>44082</v>
      </c>
      <c r="G2829" s="67" t="s">
        <v>5374</v>
      </c>
      <c r="H2829" s="26" t="s">
        <v>4645</v>
      </c>
      <c r="I2829" s="26" t="s">
        <v>4645</v>
      </c>
      <c r="J2829" s="69" t="s">
        <v>4646</v>
      </c>
      <c r="K2829" s="26" t="s">
        <v>135</v>
      </c>
      <c r="L2829" s="26" t="s">
        <v>4647</v>
      </c>
      <c r="M2829" s="26" t="s">
        <v>137</v>
      </c>
      <c r="N2829" s="26" t="s">
        <v>138</v>
      </c>
      <c r="O2829" s="26" t="s">
        <v>138</v>
      </c>
      <c r="Q2829" s="30">
        <v>78</v>
      </c>
      <c r="R2829" s="30">
        <v>7060</v>
      </c>
      <c r="S2829" s="31" t="e">
        <f>#N/A</f>
        <v>#N/A</v>
      </c>
      <c r="T2829" s="30">
        <v>1408</v>
      </c>
      <c r="AB2829" s="33" t="e">
        <f>#N/A</f>
        <v>#N/A</v>
      </c>
      <c r="AC2829" s="30">
        <v>1400</v>
      </c>
      <c r="AD2829" s="30" t="e">
        <f>#N/A</f>
        <v>#N/A</v>
      </c>
      <c r="AE2829" s="34">
        <v>0.92736842105263151</v>
      </c>
      <c r="AG2829" s="30" t="e">
        <f>#N/A</f>
        <v>#N/A</v>
      </c>
      <c r="AH2829" s="30" t="e">
        <f>#N/A</f>
        <v>#N/A</v>
      </c>
      <c r="AI2829" s="30">
        <v>9754.5</v>
      </c>
      <c r="AJ2829" s="30">
        <v>9290</v>
      </c>
      <c r="AK2829" s="26" t="s">
        <v>139</v>
      </c>
      <c r="AL2829" s="26">
        <v>35</v>
      </c>
      <c r="AM2829" s="26" t="s">
        <v>5123</v>
      </c>
      <c r="AU2829" s="26" t="s">
        <v>5116</v>
      </c>
      <c r="AV2829" s="26" t="s">
        <v>4981</v>
      </c>
      <c r="AW2829" s="26" t="s">
        <v>5117</v>
      </c>
      <c r="BB2829" s="26" t="s">
        <v>4652</v>
      </c>
      <c r="BD2829" s="37">
        <v>44161</v>
      </c>
      <c r="BE2829" s="30">
        <v>36322</v>
      </c>
      <c r="BF2829" s="30">
        <v>51574</v>
      </c>
      <c r="BG2829" s="37" t="s">
        <v>147</v>
      </c>
      <c r="BH2829" s="37" t="s">
        <v>5256</v>
      </c>
      <c r="BI2829" s="37" t="s">
        <v>5256</v>
      </c>
      <c r="BJ2829" s="138" t="e">
        <f>#N/A</f>
        <v>#N/A</v>
      </c>
      <c r="BK2829" s="138" t="e">
        <f>#N/A</f>
        <v>#N/A</v>
      </c>
      <c r="BL2829" s="138" t="e">
        <f>#N/A</f>
        <v>#N/A</v>
      </c>
      <c r="BM2829" s="138" t="e">
        <f>#N/A</f>
        <v>#N/A</v>
      </c>
      <c r="BN2829" s="26"/>
      <c r="BO2829" s="26"/>
      <c r="BP2829" s="26"/>
      <c r="BQ2829" s="38"/>
      <c r="BR2829" s="26"/>
      <c r="BS2829" s="26"/>
      <c r="BT2829" s="26"/>
      <c r="BU2829" s="26"/>
      <c r="BV2829" s="39"/>
    </row>
    <row r="2830" spans="1:74" ht="15" hidden="1" customHeight="1" thickBot="1">
      <c r="A2830" s="26">
        <v>2020</v>
      </c>
      <c r="B2830" s="67">
        <v>2826</v>
      </c>
      <c r="C2830" s="67" t="s">
        <v>129</v>
      </c>
      <c r="D2830" s="67" t="s">
        <v>4642</v>
      </c>
      <c r="E2830" s="67" t="s">
        <v>4643</v>
      </c>
      <c r="F2830" s="27">
        <v>44082</v>
      </c>
      <c r="G2830" s="67" t="s">
        <v>5375</v>
      </c>
      <c r="H2830" s="67" t="s">
        <v>4645</v>
      </c>
      <c r="I2830" s="67" t="s">
        <v>4645</v>
      </c>
      <c r="J2830" s="69" t="s">
        <v>4646</v>
      </c>
      <c r="K2830" s="67" t="s">
        <v>135</v>
      </c>
      <c r="L2830" s="67" t="s">
        <v>4647</v>
      </c>
      <c r="M2830" s="26" t="s">
        <v>137</v>
      </c>
      <c r="N2830" s="26" t="s">
        <v>138</v>
      </c>
      <c r="O2830" s="26" t="s">
        <v>138</v>
      </c>
      <c r="Q2830" s="30">
        <v>77</v>
      </c>
      <c r="R2830" s="30">
        <v>6830</v>
      </c>
      <c r="S2830" s="31" t="e">
        <f>#N/A</f>
        <v>#N/A</v>
      </c>
      <c r="T2830" s="30">
        <v>1443</v>
      </c>
      <c r="AB2830" s="33" t="e">
        <f>#N/A</f>
        <v>#N/A</v>
      </c>
      <c r="AC2830" s="30">
        <v>1400</v>
      </c>
      <c r="AD2830" s="30" t="e">
        <f>#N/A</f>
        <v>#N/A</v>
      </c>
      <c r="AE2830" s="34">
        <v>0.93</v>
      </c>
      <c r="AG2830" s="30" t="e">
        <f>#N/A</f>
        <v>#N/A</v>
      </c>
      <c r="AH2830" s="30" t="e">
        <f>#N/A</f>
        <v>#N/A</v>
      </c>
      <c r="AI2830" s="30">
        <v>9437.4</v>
      </c>
      <c r="AJ2830" s="30">
        <v>8988</v>
      </c>
      <c r="AK2830" s="26" t="s">
        <v>139</v>
      </c>
      <c r="AL2830" s="26">
        <v>35</v>
      </c>
      <c r="AM2830" s="26" t="s">
        <v>5123</v>
      </c>
      <c r="AU2830" s="26" t="s">
        <v>5116</v>
      </c>
      <c r="AV2830" s="26" t="s">
        <v>4981</v>
      </c>
      <c r="AW2830" s="26" t="s">
        <v>5117</v>
      </c>
      <c r="BB2830" s="26" t="s">
        <v>4652</v>
      </c>
      <c r="BD2830" s="37">
        <v>44161</v>
      </c>
      <c r="BE2830" s="30">
        <v>36322</v>
      </c>
      <c r="BF2830" s="30">
        <v>51574</v>
      </c>
      <c r="BG2830" s="37" t="s">
        <v>147</v>
      </c>
      <c r="BH2830" s="37" t="s">
        <v>5256</v>
      </c>
      <c r="BI2830" s="37" t="s">
        <v>5256</v>
      </c>
      <c r="BJ2830" s="138" t="e">
        <f>#N/A</f>
        <v>#N/A</v>
      </c>
      <c r="BK2830" s="138" t="e">
        <f>#N/A</f>
        <v>#N/A</v>
      </c>
      <c r="BL2830" s="138" t="e">
        <f>#N/A</f>
        <v>#N/A</v>
      </c>
      <c r="BM2830" s="138" t="e">
        <f>#N/A</f>
        <v>#N/A</v>
      </c>
      <c r="BN2830" s="26"/>
      <c r="BO2830" s="26"/>
      <c r="BP2830" s="26"/>
      <c r="BQ2830" s="38"/>
      <c r="BR2830" s="26"/>
      <c r="BS2830" s="26"/>
      <c r="BT2830" s="26"/>
      <c r="BU2830" s="26"/>
      <c r="BV2830" s="39"/>
    </row>
    <row r="2831" spans="1:74" ht="15" hidden="1" customHeight="1" thickBot="1">
      <c r="A2831" s="26">
        <v>2020</v>
      </c>
      <c r="B2831" s="67">
        <v>2827</v>
      </c>
      <c r="C2831" s="26" t="s">
        <v>129</v>
      </c>
      <c r="D2831" s="26" t="s">
        <v>4642</v>
      </c>
      <c r="E2831" s="26" t="s">
        <v>4643</v>
      </c>
      <c r="F2831" s="27">
        <v>44082</v>
      </c>
      <c r="G2831" s="67" t="s">
        <v>5376</v>
      </c>
      <c r="H2831" s="26" t="s">
        <v>4645</v>
      </c>
      <c r="I2831" s="26" t="s">
        <v>4645</v>
      </c>
      <c r="J2831" s="69" t="s">
        <v>4646</v>
      </c>
      <c r="K2831" s="26" t="s">
        <v>135</v>
      </c>
      <c r="L2831" s="26" t="s">
        <v>4647</v>
      </c>
      <c r="M2831" s="26" t="s">
        <v>137</v>
      </c>
      <c r="N2831" s="26" t="s">
        <v>138</v>
      </c>
      <c r="O2831" s="26" t="s">
        <v>138</v>
      </c>
      <c r="Q2831" s="30">
        <v>81</v>
      </c>
      <c r="R2831" s="30">
        <v>7460</v>
      </c>
      <c r="S2831" s="31" t="e">
        <f>#N/A</f>
        <v>#N/A</v>
      </c>
      <c r="T2831" s="30">
        <v>1665</v>
      </c>
      <c r="AB2831" s="33" t="e">
        <f>#N/A</f>
        <v>#N/A</v>
      </c>
      <c r="AC2831" s="30">
        <v>1400</v>
      </c>
      <c r="AD2831" s="30" t="e">
        <f>#N/A</f>
        <v>#N/A</v>
      </c>
      <c r="AE2831" s="34">
        <v>0.92545454545454542</v>
      </c>
      <c r="AG2831" s="30" t="e">
        <f>#N/A</f>
        <v>#N/A</v>
      </c>
      <c r="AH2831" s="30" t="e">
        <f>#N/A</f>
        <v>#N/A</v>
      </c>
      <c r="AI2831" s="30">
        <v>10307.85</v>
      </c>
      <c r="AJ2831" s="30">
        <v>9817</v>
      </c>
      <c r="AK2831" s="26" t="s">
        <v>139</v>
      </c>
      <c r="AL2831" s="26">
        <v>35</v>
      </c>
      <c r="AM2831" s="26" t="s">
        <v>5123</v>
      </c>
      <c r="AU2831" s="26" t="s">
        <v>5116</v>
      </c>
      <c r="AV2831" s="26" t="s">
        <v>4981</v>
      </c>
      <c r="AW2831" s="26" t="s">
        <v>5117</v>
      </c>
      <c r="BB2831" s="26" t="s">
        <v>4652</v>
      </c>
      <c r="BD2831" s="37">
        <v>44161</v>
      </c>
      <c r="BE2831" s="30">
        <v>36322</v>
      </c>
      <c r="BF2831" s="30">
        <v>51574</v>
      </c>
      <c r="BG2831" s="37" t="s">
        <v>147</v>
      </c>
      <c r="BH2831" s="37" t="s">
        <v>5256</v>
      </c>
      <c r="BI2831" s="37" t="s">
        <v>5256</v>
      </c>
      <c r="BJ2831" s="138" t="e">
        <f>#N/A</f>
        <v>#N/A</v>
      </c>
      <c r="BK2831" s="138" t="e">
        <f>#N/A</f>
        <v>#N/A</v>
      </c>
      <c r="BL2831" s="138" t="e">
        <f>#N/A</f>
        <v>#N/A</v>
      </c>
      <c r="BM2831" s="138" t="e">
        <f>#N/A</f>
        <v>#N/A</v>
      </c>
      <c r="BN2831" s="26"/>
      <c r="BO2831" s="26"/>
      <c r="BP2831" s="26"/>
      <c r="BQ2831" s="38"/>
      <c r="BR2831" s="26"/>
      <c r="BS2831" s="26"/>
      <c r="BT2831" s="26"/>
      <c r="BU2831" s="26"/>
      <c r="BV2831" s="39"/>
    </row>
    <row r="2832" spans="1:74" ht="15" hidden="1" customHeight="1" thickBot="1">
      <c r="A2832" s="26">
        <v>2020</v>
      </c>
      <c r="B2832" s="67">
        <v>2828</v>
      </c>
      <c r="C2832" s="67" t="s">
        <v>129</v>
      </c>
      <c r="D2832" s="67" t="s">
        <v>4642</v>
      </c>
      <c r="E2832" s="67" t="s">
        <v>4643</v>
      </c>
      <c r="F2832" s="27">
        <v>44082</v>
      </c>
      <c r="G2832" s="67" t="s">
        <v>5377</v>
      </c>
      <c r="H2832" s="67" t="s">
        <v>4645</v>
      </c>
      <c r="I2832" s="67" t="s">
        <v>4645</v>
      </c>
      <c r="J2832" s="69" t="s">
        <v>4646</v>
      </c>
      <c r="K2832" s="67" t="s">
        <v>135</v>
      </c>
      <c r="L2832" s="67" t="s">
        <v>4647</v>
      </c>
      <c r="M2832" s="26" t="s">
        <v>137</v>
      </c>
      <c r="N2832" s="26" t="s">
        <v>138</v>
      </c>
      <c r="O2832" s="26" t="s">
        <v>138</v>
      </c>
      <c r="Q2832" s="30">
        <v>74</v>
      </c>
      <c r="R2832" s="30">
        <v>6170</v>
      </c>
      <c r="S2832" s="31" t="e">
        <f>#N/A</f>
        <v>#N/A</v>
      </c>
      <c r="T2832" s="30">
        <v>1282</v>
      </c>
      <c r="AB2832" s="33" t="e">
        <f>#N/A</f>
        <v>#N/A</v>
      </c>
      <c r="AC2832" s="30">
        <v>1400</v>
      </c>
      <c r="AD2832" s="30" t="e">
        <f>#N/A</f>
        <v>#N/A</v>
      </c>
      <c r="AE2832" s="34">
        <v>0.9</v>
      </c>
      <c r="AG2832" s="30" t="e">
        <f>#N/A</f>
        <v>#N/A</v>
      </c>
      <c r="AH2832" s="30" t="e">
        <f>#N/A</f>
        <v>#N/A</v>
      </c>
      <c r="AI2832" s="30">
        <v>8524.9500000000007</v>
      </c>
      <c r="AJ2832" s="30">
        <v>8119</v>
      </c>
      <c r="AK2832" s="26" t="s">
        <v>139</v>
      </c>
      <c r="AL2832" s="26">
        <v>35</v>
      </c>
      <c r="AM2832" s="26" t="s">
        <v>5123</v>
      </c>
      <c r="AU2832" s="26" t="s">
        <v>5116</v>
      </c>
      <c r="AV2832" s="26" t="s">
        <v>4981</v>
      </c>
      <c r="AW2832" s="26" t="s">
        <v>5117</v>
      </c>
      <c r="BB2832" s="26" t="s">
        <v>4652</v>
      </c>
      <c r="BD2832" s="37">
        <v>44161</v>
      </c>
      <c r="BE2832" s="30">
        <v>36322</v>
      </c>
      <c r="BF2832" s="30">
        <v>51574</v>
      </c>
      <c r="BG2832" s="37" t="s">
        <v>147</v>
      </c>
      <c r="BH2832" s="37" t="s">
        <v>5256</v>
      </c>
      <c r="BI2832" s="37" t="s">
        <v>5256</v>
      </c>
      <c r="BJ2832" s="138" t="e">
        <f>#N/A</f>
        <v>#N/A</v>
      </c>
      <c r="BK2832" s="138" t="e">
        <f>#N/A</f>
        <v>#N/A</v>
      </c>
      <c r="BL2832" s="138" t="e">
        <f>#N/A</f>
        <v>#N/A</v>
      </c>
      <c r="BM2832" s="138" t="e">
        <f>#N/A</f>
        <v>#N/A</v>
      </c>
      <c r="BN2832" s="26"/>
      <c r="BO2832" s="26"/>
      <c r="BP2832" s="26"/>
      <c r="BQ2832" s="38"/>
      <c r="BR2832" s="26"/>
      <c r="BS2832" s="26"/>
      <c r="BT2832" s="26"/>
      <c r="BU2832" s="26"/>
      <c r="BV2832" s="39"/>
    </row>
    <row r="2833" spans="1:74" ht="15" hidden="1" customHeight="1" thickBot="1">
      <c r="A2833" s="26">
        <v>2020</v>
      </c>
      <c r="B2833" s="67">
        <v>2829</v>
      </c>
      <c r="C2833" s="26" t="s">
        <v>129</v>
      </c>
      <c r="D2833" s="26" t="s">
        <v>4642</v>
      </c>
      <c r="E2833" s="26" t="s">
        <v>4643</v>
      </c>
      <c r="F2833" s="27">
        <v>44082</v>
      </c>
      <c r="G2833" s="67" t="s">
        <v>5378</v>
      </c>
      <c r="H2833" s="26" t="s">
        <v>4645</v>
      </c>
      <c r="I2833" s="26" t="s">
        <v>4645</v>
      </c>
      <c r="J2833" s="69" t="s">
        <v>4646</v>
      </c>
      <c r="K2833" s="26" t="s">
        <v>135</v>
      </c>
      <c r="L2833" s="26" t="s">
        <v>4647</v>
      </c>
      <c r="M2833" s="26" t="s">
        <v>137</v>
      </c>
      <c r="N2833" s="26" t="s">
        <v>138</v>
      </c>
      <c r="O2833" s="26" t="s">
        <v>138</v>
      </c>
      <c r="Q2833" s="30">
        <v>76</v>
      </c>
      <c r="R2833" s="30">
        <v>7280</v>
      </c>
      <c r="S2833" s="31" t="e">
        <f>#N/A</f>
        <v>#N/A</v>
      </c>
      <c r="T2833" s="30">
        <v>1618</v>
      </c>
      <c r="AB2833" s="33" t="e">
        <f>#N/A</f>
        <v>#N/A</v>
      </c>
      <c r="AC2833" s="30">
        <v>1400</v>
      </c>
      <c r="AD2833" s="30" t="e">
        <f>#N/A</f>
        <v>#N/A</v>
      </c>
      <c r="AE2833" s="34">
        <v>0.90307692307692311</v>
      </c>
      <c r="AG2833" s="30" t="e">
        <f>#N/A</f>
        <v>#N/A</v>
      </c>
      <c r="AH2833" s="30" t="e">
        <f>#N/A</f>
        <v>#N/A</v>
      </c>
      <c r="AI2833" s="30">
        <v>10059</v>
      </c>
      <c r="AJ2833" s="30">
        <v>9580</v>
      </c>
      <c r="AK2833" s="26" t="s">
        <v>139</v>
      </c>
      <c r="AL2833" s="26">
        <v>35</v>
      </c>
      <c r="AM2833" s="26" t="s">
        <v>5123</v>
      </c>
      <c r="AU2833" s="26" t="s">
        <v>5116</v>
      </c>
      <c r="AV2833" s="26" t="s">
        <v>4981</v>
      </c>
      <c r="AW2833" s="26" t="s">
        <v>5117</v>
      </c>
      <c r="BB2833" s="26" t="s">
        <v>4652</v>
      </c>
      <c r="BD2833" s="37">
        <v>44161</v>
      </c>
      <c r="BE2833" s="30">
        <v>36322</v>
      </c>
      <c r="BF2833" s="30">
        <v>51574</v>
      </c>
      <c r="BG2833" s="37" t="s">
        <v>147</v>
      </c>
      <c r="BH2833" s="37" t="s">
        <v>5256</v>
      </c>
      <c r="BI2833" s="37" t="s">
        <v>5256</v>
      </c>
      <c r="BJ2833" s="138" t="e">
        <f>#N/A</f>
        <v>#N/A</v>
      </c>
      <c r="BK2833" s="138" t="e">
        <f>#N/A</f>
        <v>#N/A</v>
      </c>
      <c r="BL2833" s="138" t="e">
        <f>#N/A</f>
        <v>#N/A</v>
      </c>
      <c r="BM2833" s="138" t="e">
        <f>#N/A</f>
        <v>#N/A</v>
      </c>
      <c r="BN2833" s="26"/>
      <c r="BO2833" s="26"/>
      <c r="BP2833" s="26"/>
      <c r="BQ2833" s="38"/>
      <c r="BR2833" s="26"/>
      <c r="BS2833" s="26"/>
      <c r="BT2833" s="26"/>
      <c r="BU2833" s="26"/>
      <c r="BV2833" s="39"/>
    </row>
    <row r="2834" spans="1:74" ht="15" hidden="1" customHeight="1" thickBot="1">
      <c r="A2834" s="26">
        <v>2020</v>
      </c>
      <c r="B2834" s="67">
        <v>2830</v>
      </c>
      <c r="C2834" s="67" t="s">
        <v>129</v>
      </c>
      <c r="D2834" s="67" t="s">
        <v>4642</v>
      </c>
      <c r="E2834" s="67" t="s">
        <v>4643</v>
      </c>
      <c r="F2834" s="27">
        <v>44082</v>
      </c>
      <c r="G2834" s="67" t="s">
        <v>5379</v>
      </c>
      <c r="H2834" s="67" t="s">
        <v>4645</v>
      </c>
      <c r="I2834" s="67" t="s">
        <v>4645</v>
      </c>
      <c r="J2834" s="69" t="s">
        <v>4646</v>
      </c>
      <c r="K2834" s="67" t="s">
        <v>135</v>
      </c>
      <c r="L2834" s="67" t="s">
        <v>4647</v>
      </c>
      <c r="M2834" s="26" t="s">
        <v>137</v>
      </c>
      <c r="N2834" s="26" t="s">
        <v>138</v>
      </c>
      <c r="O2834" s="26" t="s">
        <v>138</v>
      </c>
      <c r="Q2834" s="30">
        <v>83</v>
      </c>
      <c r="R2834" s="30">
        <v>8720</v>
      </c>
      <c r="S2834" s="31" t="e">
        <f>#N/A</f>
        <v>#N/A</v>
      </c>
      <c r="T2834" s="30">
        <v>1980</v>
      </c>
      <c r="AB2834" s="33" t="e">
        <f>#N/A</f>
        <v>#N/A</v>
      </c>
      <c r="AC2834" s="30">
        <v>1400</v>
      </c>
      <c r="AD2834" s="30" t="e">
        <f>#N/A</f>
        <v>#N/A</v>
      </c>
      <c r="AE2834" s="34">
        <v>0.73</v>
      </c>
      <c r="AG2834" s="30" t="e">
        <f>#N/A</f>
        <v>#N/A</v>
      </c>
      <c r="AH2834" s="30" t="e">
        <f>#N/A</f>
        <v>#N/A</v>
      </c>
      <c r="AI2834" s="30">
        <v>12048.75</v>
      </c>
      <c r="AJ2834" s="30">
        <v>11475</v>
      </c>
      <c r="AK2834" s="26" t="s">
        <v>139</v>
      </c>
      <c r="AL2834" s="26">
        <v>35</v>
      </c>
      <c r="AM2834" s="26" t="s">
        <v>5123</v>
      </c>
      <c r="AU2834" s="26" t="s">
        <v>5116</v>
      </c>
      <c r="AV2834" s="26" t="s">
        <v>4981</v>
      </c>
      <c r="AW2834" s="26" t="s">
        <v>5117</v>
      </c>
      <c r="BB2834" s="26" t="s">
        <v>4652</v>
      </c>
      <c r="BD2834" s="37">
        <v>44161</v>
      </c>
      <c r="BE2834" s="30">
        <v>36322</v>
      </c>
      <c r="BF2834" s="30">
        <v>51574</v>
      </c>
      <c r="BG2834" s="37" t="s">
        <v>147</v>
      </c>
      <c r="BH2834" s="37" t="s">
        <v>5256</v>
      </c>
      <c r="BI2834" s="37" t="s">
        <v>5256</v>
      </c>
      <c r="BJ2834" s="138" t="e">
        <f>#N/A</f>
        <v>#N/A</v>
      </c>
      <c r="BK2834" s="138" t="e">
        <f>#N/A</f>
        <v>#N/A</v>
      </c>
      <c r="BL2834" s="138" t="e">
        <f>#N/A</f>
        <v>#N/A</v>
      </c>
      <c r="BM2834" s="138" t="e">
        <f>#N/A</f>
        <v>#N/A</v>
      </c>
      <c r="BN2834" s="26"/>
      <c r="BO2834" s="26"/>
      <c r="BP2834" s="26"/>
      <c r="BQ2834" s="38"/>
      <c r="BR2834" s="26"/>
      <c r="BS2834" s="26"/>
      <c r="BT2834" s="26"/>
      <c r="BU2834" s="26"/>
      <c r="BV2834" s="39"/>
    </row>
    <row r="2835" spans="1:74" ht="15" hidden="1" customHeight="1" thickBot="1">
      <c r="A2835" s="26">
        <v>2020</v>
      </c>
      <c r="B2835" s="67">
        <v>2831</v>
      </c>
      <c r="C2835" s="26" t="s">
        <v>129</v>
      </c>
      <c r="D2835" s="26" t="s">
        <v>4642</v>
      </c>
      <c r="E2835" s="26" t="s">
        <v>4643</v>
      </c>
      <c r="F2835" s="27">
        <v>44082</v>
      </c>
      <c r="G2835" s="67" t="s">
        <v>5380</v>
      </c>
      <c r="H2835" s="26" t="s">
        <v>4645</v>
      </c>
      <c r="I2835" s="26" t="s">
        <v>4645</v>
      </c>
      <c r="J2835" s="69" t="s">
        <v>4646</v>
      </c>
      <c r="K2835" s="26" t="s">
        <v>135</v>
      </c>
      <c r="L2835" s="26" t="s">
        <v>4647</v>
      </c>
      <c r="M2835" s="26" t="s">
        <v>137</v>
      </c>
      <c r="N2835" s="26" t="s">
        <v>138</v>
      </c>
      <c r="O2835" s="26" t="s">
        <v>138</v>
      </c>
      <c r="Q2835" s="30">
        <v>81</v>
      </c>
      <c r="R2835" s="30">
        <v>8120</v>
      </c>
      <c r="S2835" s="31" t="e">
        <f>#N/A</f>
        <v>#N/A</v>
      </c>
      <c r="T2835" s="30">
        <v>1354</v>
      </c>
      <c r="AB2835" s="33" t="e">
        <f>#N/A</f>
        <v>#N/A</v>
      </c>
      <c r="AC2835" s="30">
        <v>1400</v>
      </c>
      <c r="AD2835" s="30" t="e">
        <f>#N/A</f>
        <v>#N/A</v>
      </c>
      <c r="AE2835" s="34">
        <v>0.73</v>
      </c>
      <c r="AG2835" s="30" t="e">
        <f>#N/A</f>
        <v>#N/A</v>
      </c>
      <c r="AH2835" s="30" t="e">
        <f>#N/A</f>
        <v>#N/A</v>
      </c>
      <c r="AI2835" s="30">
        <v>11219.25</v>
      </c>
      <c r="AJ2835" s="30">
        <v>10685</v>
      </c>
      <c r="AK2835" s="26" t="s">
        <v>139</v>
      </c>
      <c r="AL2835" s="26">
        <v>35</v>
      </c>
      <c r="AM2835" s="26" t="s">
        <v>5123</v>
      </c>
      <c r="AU2835" s="26" t="s">
        <v>5116</v>
      </c>
      <c r="AV2835" s="26" t="s">
        <v>4981</v>
      </c>
      <c r="AW2835" s="26" t="s">
        <v>5117</v>
      </c>
      <c r="BB2835" s="26" t="s">
        <v>4652</v>
      </c>
      <c r="BD2835" s="37">
        <v>44161</v>
      </c>
      <c r="BE2835" s="30">
        <v>36322</v>
      </c>
      <c r="BF2835" s="30">
        <v>51574</v>
      </c>
      <c r="BG2835" s="37" t="s">
        <v>147</v>
      </c>
      <c r="BH2835" s="37" t="s">
        <v>5256</v>
      </c>
      <c r="BI2835" s="37" t="s">
        <v>5256</v>
      </c>
      <c r="BJ2835" s="138" t="e">
        <f>#N/A</f>
        <v>#N/A</v>
      </c>
      <c r="BK2835" s="138" t="e">
        <f>#N/A</f>
        <v>#N/A</v>
      </c>
      <c r="BL2835" s="138" t="e">
        <f>#N/A</f>
        <v>#N/A</v>
      </c>
      <c r="BM2835" s="138" t="e">
        <f>#N/A</f>
        <v>#N/A</v>
      </c>
      <c r="BN2835" s="26"/>
      <c r="BO2835" s="26"/>
      <c r="BP2835" s="26"/>
      <c r="BQ2835" s="38"/>
      <c r="BR2835" s="26"/>
      <c r="BS2835" s="26"/>
      <c r="BT2835" s="26"/>
      <c r="BU2835" s="26"/>
      <c r="BV2835" s="39"/>
    </row>
    <row r="2836" spans="1:74" ht="15" hidden="1" customHeight="1" thickBot="1">
      <c r="A2836" s="26">
        <v>2020</v>
      </c>
      <c r="B2836" s="67">
        <v>2832</v>
      </c>
      <c r="C2836" s="67" t="s">
        <v>129</v>
      </c>
      <c r="D2836" s="67" t="s">
        <v>4642</v>
      </c>
      <c r="E2836" s="67" t="s">
        <v>4643</v>
      </c>
      <c r="F2836" s="27">
        <v>44082</v>
      </c>
      <c r="G2836" s="67" t="s">
        <v>5381</v>
      </c>
      <c r="H2836" s="67" t="s">
        <v>4645</v>
      </c>
      <c r="I2836" s="67" t="s">
        <v>4645</v>
      </c>
      <c r="J2836" s="69" t="s">
        <v>4646</v>
      </c>
      <c r="K2836" s="67" t="s">
        <v>135</v>
      </c>
      <c r="L2836" s="67" t="s">
        <v>4647</v>
      </c>
      <c r="M2836" s="26" t="s">
        <v>137</v>
      </c>
      <c r="N2836" s="26" t="s">
        <v>138</v>
      </c>
      <c r="O2836" s="26" t="s">
        <v>138</v>
      </c>
      <c r="Q2836" s="30">
        <v>76</v>
      </c>
      <c r="R2836" s="30">
        <v>4860</v>
      </c>
      <c r="S2836" s="31" t="e">
        <f>#N/A</f>
        <v>#N/A</v>
      </c>
      <c r="T2836" s="30">
        <v>1085</v>
      </c>
      <c r="AB2836" s="33" t="e">
        <f>#N/A</f>
        <v>#N/A</v>
      </c>
      <c r="AC2836" s="30">
        <v>1400</v>
      </c>
      <c r="AD2836" s="30" t="e">
        <f>#N/A</f>
        <v>#N/A</v>
      </c>
      <c r="AE2836" s="34">
        <v>0.95</v>
      </c>
      <c r="AG2836" s="30" t="e">
        <f>#N/A</f>
        <v>#N/A</v>
      </c>
      <c r="AH2836" s="30" t="e">
        <f>#N/A</f>
        <v>#N/A</v>
      </c>
      <c r="AI2836" s="30">
        <v>6714.75</v>
      </c>
      <c r="AJ2836" s="30">
        <v>6395</v>
      </c>
      <c r="AK2836" s="26" t="s">
        <v>139</v>
      </c>
      <c r="AL2836" s="26">
        <v>35</v>
      </c>
      <c r="AM2836" s="26" t="s">
        <v>5123</v>
      </c>
      <c r="AU2836" s="26" t="s">
        <v>5116</v>
      </c>
      <c r="AV2836" s="26" t="s">
        <v>4981</v>
      </c>
      <c r="AW2836" s="26" t="s">
        <v>5117</v>
      </c>
      <c r="BB2836" s="26" t="s">
        <v>4652</v>
      </c>
      <c r="BD2836" s="37">
        <v>44161</v>
      </c>
      <c r="BE2836" s="30">
        <v>36322</v>
      </c>
      <c r="BF2836" s="30">
        <v>51574</v>
      </c>
      <c r="BG2836" s="37" t="s">
        <v>147</v>
      </c>
      <c r="BH2836" s="37" t="s">
        <v>5256</v>
      </c>
      <c r="BI2836" s="37" t="s">
        <v>5256</v>
      </c>
      <c r="BJ2836" s="138" t="e">
        <f>#N/A</f>
        <v>#N/A</v>
      </c>
      <c r="BK2836" s="138" t="e">
        <f>#N/A</f>
        <v>#N/A</v>
      </c>
      <c r="BL2836" s="138" t="e">
        <f>#N/A</f>
        <v>#N/A</v>
      </c>
      <c r="BM2836" s="138" t="e">
        <f>#N/A</f>
        <v>#N/A</v>
      </c>
      <c r="BN2836" s="26"/>
      <c r="BO2836" s="26"/>
      <c r="BP2836" s="26"/>
      <c r="BQ2836" s="38"/>
      <c r="BR2836" s="26"/>
      <c r="BS2836" s="26"/>
      <c r="BT2836" s="26"/>
      <c r="BU2836" s="26"/>
      <c r="BV2836" s="39"/>
    </row>
    <row r="2837" spans="1:74" ht="15" hidden="1" customHeight="1" thickBot="1">
      <c r="A2837" s="26">
        <v>2020</v>
      </c>
      <c r="B2837" s="67">
        <v>2833</v>
      </c>
      <c r="C2837" s="26" t="s">
        <v>129</v>
      </c>
      <c r="D2837" s="26" t="s">
        <v>4642</v>
      </c>
      <c r="E2837" s="26" t="s">
        <v>4643</v>
      </c>
      <c r="F2837" s="27">
        <v>44082</v>
      </c>
      <c r="G2837" s="67" t="s">
        <v>5382</v>
      </c>
      <c r="H2837" s="26" t="s">
        <v>4645</v>
      </c>
      <c r="I2837" s="26" t="s">
        <v>4645</v>
      </c>
      <c r="J2837" s="69" t="s">
        <v>4646</v>
      </c>
      <c r="K2837" s="26" t="s">
        <v>135</v>
      </c>
      <c r="L2837" s="26" t="s">
        <v>4647</v>
      </c>
      <c r="M2837" s="26" t="s">
        <v>137</v>
      </c>
      <c r="N2837" s="26" t="s">
        <v>138</v>
      </c>
      <c r="O2837" s="26" t="s">
        <v>138</v>
      </c>
      <c r="Q2837" s="30">
        <v>80</v>
      </c>
      <c r="R2837" s="30">
        <v>7600</v>
      </c>
      <c r="S2837" s="31" t="e">
        <f>#N/A</f>
        <v>#N/A</v>
      </c>
      <c r="T2837" s="30">
        <v>1489</v>
      </c>
      <c r="AB2837" s="33" t="e">
        <f>#N/A</f>
        <v>#N/A</v>
      </c>
      <c r="AC2837" s="30">
        <v>1400</v>
      </c>
      <c r="AD2837" s="30" t="e">
        <f>#N/A</f>
        <v>#N/A</v>
      </c>
      <c r="AE2837" s="34">
        <v>0.95014925373134329</v>
      </c>
      <c r="AG2837" s="30" t="e">
        <f>#N/A</f>
        <v>#N/A</v>
      </c>
      <c r="AH2837" s="30" t="e">
        <f>#N/A</f>
        <v>#N/A</v>
      </c>
      <c r="AI2837" s="30">
        <v>10501.050000000001</v>
      </c>
      <c r="AJ2837" s="30">
        <v>10001</v>
      </c>
      <c r="AK2837" s="26" t="s">
        <v>139</v>
      </c>
      <c r="AL2837" s="26">
        <v>35</v>
      </c>
      <c r="AM2837" s="26" t="s">
        <v>5123</v>
      </c>
      <c r="AU2837" s="26" t="s">
        <v>5116</v>
      </c>
      <c r="AV2837" s="26" t="s">
        <v>4981</v>
      </c>
      <c r="AW2837" s="26" t="s">
        <v>5117</v>
      </c>
      <c r="BB2837" s="26" t="s">
        <v>4652</v>
      </c>
      <c r="BD2837" s="37">
        <v>44161</v>
      </c>
      <c r="BE2837" s="30">
        <v>36322</v>
      </c>
      <c r="BF2837" s="30">
        <v>51574</v>
      </c>
      <c r="BG2837" s="37" t="s">
        <v>147</v>
      </c>
      <c r="BH2837" s="37" t="s">
        <v>5256</v>
      </c>
      <c r="BI2837" s="37" t="s">
        <v>5256</v>
      </c>
      <c r="BJ2837" s="138" t="e">
        <f>#N/A</f>
        <v>#N/A</v>
      </c>
      <c r="BK2837" s="138" t="e">
        <f>#N/A</f>
        <v>#N/A</v>
      </c>
      <c r="BL2837" s="138" t="e">
        <f>#N/A</f>
        <v>#N/A</v>
      </c>
      <c r="BM2837" s="138" t="e">
        <f>#N/A</f>
        <v>#N/A</v>
      </c>
      <c r="BN2837" s="26"/>
      <c r="BO2837" s="26"/>
      <c r="BP2837" s="26"/>
      <c r="BQ2837" s="38"/>
      <c r="BR2837" s="26"/>
      <c r="BS2837" s="26"/>
      <c r="BT2837" s="26"/>
      <c r="BU2837" s="26"/>
      <c r="BV2837" s="39"/>
    </row>
    <row r="2838" spans="1:74" ht="15" hidden="1" customHeight="1" thickBot="1">
      <c r="A2838" s="26">
        <v>2020</v>
      </c>
      <c r="B2838" s="67">
        <v>2834</v>
      </c>
      <c r="C2838" s="67" t="s">
        <v>129</v>
      </c>
      <c r="D2838" s="67" t="s">
        <v>4642</v>
      </c>
      <c r="E2838" s="67" t="s">
        <v>4643</v>
      </c>
      <c r="F2838" s="27">
        <v>44082</v>
      </c>
      <c r="G2838" s="67" t="s">
        <v>5383</v>
      </c>
      <c r="H2838" s="67" t="s">
        <v>4645</v>
      </c>
      <c r="I2838" s="67" t="s">
        <v>4645</v>
      </c>
      <c r="J2838" s="69" t="s">
        <v>4646</v>
      </c>
      <c r="K2838" s="67" t="s">
        <v>135</v>
      </c>
      <c r="L2838" s="67" t="s">
        <v>4647</v>
      </c>
      <c r="M2838" s="26" t="s">
        <v>137</v>
      </c>
      <c r="N2838" s="26" t="s">
        <v>138</v>
      </c>
      <c r="O2838" s="26" t="s">
        <v>138</v>
      </c>
      <c r="Q2838" s="30">
        <v>85</v>
      </c>
      <c r="R2838" s="30">
        <v>9340</v>
      </c>
      <c r="S2838" s="31" t="e">
        <f>#N/A</f>
        <v>#N/A</v>
      </c>
      <c r="T2838" s="30">
        <v>2268</v>
      </c>
      <c r="AB2838" s="33" t="e">
        <f>#N/A</f>
        <v>#N/A</v>
      </c>
      <c r="AC2838" s="30">
        <v>1400</v>
      </c>
      <c r="AD2838" s="30" t="e">
        <f>#N/A</f>
        <v>#N/A</v>
      </c>
      <c r="AE2838" s="34">
        <v>0.85</v>
      </c>
      <c r="AG2838" s="30" t="e">
        <f>#N/A</f>
        <v>#N/A</v>
      </c>
      <c r="AH2838" s="30" t="e">
        <f>#N/A</f>
        <v>#N/A</v>
      </c>
      <c r="AI2838" s="30">
        <v>12905.550000000001</v>
      </c>
      <c r="AJ2838" s="30">
        <v>12291</v>
      </c>
      <c r="AK2838" s="26" t="s">
        <v>139</v>
      </c>
      <c r="AL2838" s="26">
        <v>35</v>
      </c>
      <c r="AM2838" s="26" t="s">
        <v>5123</v>
      </c>
      <c r="AU2838" s="26" t="s">
        <v>5116</v>
      </c>
      <c r="AV2838" s="26" t="s">
        <v>4981</v>
      </c>
      <c r="AW2838" s="26" t="s">
        <v>5117</v>
      </c>
      <c r="BB2838" s="26" t="s">
        <v>4652</v>
      </c>
      <c r="BD2838" s="37">
        <v>44161</v>
      </c>
      <c r="BE2838" s="30">
        <v>36322</v>
      </c>
      <c r="BF2838" s="30">
        <v>51574</v>
      </c>
      <c r="BG2838" s="37" t="s">
        <v>147</v>
      </c>
      <c r="BH2838" s="37" t="s">
        <v>5256</v>
      </c>
      <c r="BI2838" s="37" t="s">
        <v>5256</v>
      </c>
      <c r="BJ2838" s="138" t="e">
        <f>#N/A</f>
        <v>#N/A</v>
      </c>
      <c r="BK2838" s="138" t="e">
        <f>#N/A</f>
        <v>#N/A</v>
      </c>
      <c r="BL2838" s="138" t="e">
        <f>#N/A</f>
        <v>#N/A</v>
      </c>
      <c r="BM2838" s="138" t="e">
        <f>#N/A</f>
        <v>#N/A</v>
      </c>
      <c r="BN2838" s="26"/>
      <c r="BO2838" s="26"/>
      <c r="BP2838" s="26"/>
      <c r="BQ2838" s="38"/>
      <c r="BR2838" s="26"/>
      <c r="BS2838" s="26"/>
      <c r="BT2838" s="26"/>
      <c r="BU2838" s="26"/>
      <c r="BV2838" s="39"/>
    </row>
    <row r="2839" spans="1:74" ht="15" hidden="1" customHeight="1" thickBot="1">
      <c r="A2839" s="26">
        <v>2020</v>
      </c>
      <c r="B2839" s="67">
        <v>2835</v>
      </c>
      <c r="C2839" s="26" t="s">
        <v>129</v>
      </c>
      <c r="D2839" s="26" t="s">
        <v>4642</v>
      </c>
      <c r="E2839" s="26" t="s">
        <v>4643</v>
      </c>
      <c r="F2839" s="27">
        <v>44082</v>
      </c>
      <c r="G2839" s="67" t="s">
        <v>5384</v>
      </c>
      <c r="H2839" s="26" t="s">
        <v>4645</v>
      </c>
      <c r="I2839" s="26" t="s">
        <v>4645</v>
      </c>
      <c r="J2839" s="69" t="s">
        <v>4646</v>
      </c>
      <c r="K2839" s="26" t="s">
        <v>135</v>
      </c>
      <c r="L2839" s="26" t="s">
        <v>4647</v>
      </c>
      <c r="M2839" s="26" t="s">
        <v>137</v>
      </c>
      <c r="N2839" s="26" t="s">
        <v>138</v>
      </c>
      <c r="O2839" s="26" t="s">
        <v>138</v>
      </c>
      <c r="Q2839" s="30">
        <v>76</v>
      </c>
      <c r="R2839" s="30">
        <v>6620</v>
      </c>
      <c r="S2839" s="31" t="e">
        <f>#N/A</f>
        <v>#N/A</v>
      </c>
      <c r="T2839" s="30">
        <v>1081</v>
      </c>
      <c r="AB2839" s="33" t="e">
        <f>#N/A</f>
        <v>#N/A</v>
      </c>
      <c r="AC2839" s="30">
        <v>1400</v>
      </c>
      <c r="AD2839" s="30" t="e">
        <f>#N/A</f>
        <v>#N/A</v>
      </c>
      <c r="AE2839" s="34">
        <v>0.84666666666666668</v>
      </c>
      <c r="AG2839" s="30" t="e">
        <f>#N/A</f>
        <v>#N/A</v>
      </c>
      <c r="AH2839" s="30" t="e">
        <f>#N/A</f>
        <v>#N/A</v>
      </c>
      <c r="AI2839" s="30">
        <v>9146.5500000000011</v>
      </c>
      <c r="AJ2839" s="30">
        <v>8711</v>
      </c>
      <c r="AK2839" s="26" t="s">
        <v>139</v>
      </c>
      <c r="AL2839" s="26">
        <v>35</v>
      </c>
      <c r="AM2839" s="26" t="s">
        <v>5123</v>
      </c>
      <c r="AU2839" s="26" t="s">
        <v>5116</v>
      </c>
      <c r="AV2839" s="26" t="s">
        <v>4981</v>
      </c>
      <c r="AW2839" s="26" t="s">
        <v>5117</v>
      </c>
      <c r="BB2839" s="26" t="s">
        <v>4652</v>
      </c>
      <c r="BD2839" s="37">
        <v>44161</v>
      </c>
      <c r="BE2839" s="30">
        <v>36322</v>
      </c>
      <c r="BF2839" s="30">
        <v>51574</v>
      </c>
      <c r="BG2839" s="37" t="s">
        <v>147</v>
      </c>
      <c r="BH2839" s="37" t="s">
        <v>5256</v>
      </c>
      <c r="BI2839" s="37" t="s">
        <v>5256</v>
      </c>
      <c r="BJ2839" s="138" t="e">
        <f>#N/A</f>
        <v>#N/A</v>
      </c>
      <c r="BK2839" s="138" t="e">
        <f>#N/A</f>
        <v>#N/A</v>
      </c>
      <c r="BL2839" s="138" t="e">
        <f>#N/A</f>
        <v>#N/A</v>
      </c>
      <c r="BM2839" s="138" t="e">
        <f>#N/A</f>
        <v>#N/A</v>
      </c>
      <c r="BN2839" s="26"/>
      <c r="BO2839" s="26"/>
      <c r="BP2839" s="26"/>
      <c r="BQ2839" s="38"/>
      <c r="BR2839" s="26"/>
      <c r="BS2839" s="26"/>
      <c r="BT2839" s="26"/>
      <c r="BU2839" s="26"/>
      <c r="BV2839" s="39"/>
    </row>
    <row r="2840" spans="1:74" ht="15" hidden="1" customHeight="1" thickBot="1">
      <c r="A2840" s="26">
        <v>2020</v>
      </c>
      <c r="B2840" s="67">
        <v>2836</v>
      </c>
      <c r="C2840" s="67" t="s">
        <v>129</v>
      </c>
      <c r="D2840" s="67" t="s">
        <v>4642</v>
      </c>
      <c r="E2840" s="67" t="s">
        <v>4643</v>
      </c>
      <c r="F2840" s="27">
        <v>44082</v>
      </c>
      <c r="G2840" s="67" t="s">
        <v>5385</v>
      </c>
      <c r="H2840" s="67" t="s">
        <v>4645</v>
      </c>
      <c r="I2840" s="67" t="s">
        <v>4645</v>
      </c>
      <c r="J2840" s="69" t="s">
        <v>4646</v>
      </c>
      <c r="K2840" s="26" t="s">
        <v>135</v>
      </c>
      <c r="L2840" s="67" t="s">
        <v>4647</v>
      </c>
      <c r="M2840" s="26" t="s">
        <v>137</v>
      </c>
      <c r="N2840" s="26" t="s">
        <v>138</v>
      </c>
      <c r="O2840" s="26" t="s">
        <v>138</v>
      </c>
      <c r="Q2840" s="30">
        <v>80</v>
      </c>
      <c r="R2840" s="30">
        <v>8710</v>
      </c>
      <c r="S2840" s="31" t="e">
        <f>#N/A</f>
        <v>#N/A</v>
      </c>
      <c r="T2840" s="30">
        <v>1782</v>
      </c>
      <c r="AB2840" s="33" t="e">
        <f>#N/A</f>
        <v>#N/A</v>
      </c>
      <c r="AC2840" s="30">
        <v>1400</v>
      </c>
      <c r="AD2840" s="30" t="e">
        <f>#N/A</f>
        <v>#N/A</v>
      </c>
      <c r="AE2840" s="34">
        <v>0.92</v>
      </c>
      <c r="AG2840" s="30" t="e">
        <f>#N/A</f>
        <v>#N/A</v>
      </c>
      <c r="AH2840" s="30" t="e">
        <f>#N/A</f>
        <v>#N/A</v>
      </c>
      <c r="AI2840" s="30">
        <v>12035.1</v>
      </c>
      <c r="AJ2840" s="30">
        <v>11462</v>
      </c>
      <c r="AK2840" s="26" t="s">
        <v>139</v>
      </c>
      <c r="AL2840" s="26">
        <v>35</v>
      </c>
      <c r="AM2840" s="26" t="s">
        <v>5123</v>
      </c>
      <c r="AU2840" s="26" t="s">
        <v>5116</v>
      </c>
      <c r="AV2840" s="26" t="s">
        <v>4981</v>
      </c>
      <c r="AW2840" s="26" t="s">
        <v>5117</v>
      </c>
      <c r="BB2840" s="26" t="s">
        <v>4652</v>
      </c>
      <c r="BD2840" s="37">
        <v>44161</v>
      </c>
      <c r="BE2840" s="30">
        <v>36322</v>
      </c>
      <c r="BF2840" s="30">
        <v>51574</v>
      </c>
      <c r="BG2840" s="37" t="s">
        <v>147</v>
      </c>
      <c r="BH2840" s="37" t="s">
        <v>5256</v>
      </c>
      <c r="BI2840" s="37" t="s">
        <v>5256</v>
      </c>
      <c r="BJ2840" s="138" t="e">
        <f>#N/A</f>
        <v>#N/A</v>
      </c>
      <c r="BK2840" s="138" t="e">
        <f>#N/A</f>
        <v>#N/A</v>
      </c>
      <c r="BL2840" s="138" t="e">
        <f>#N/A</f>
        <v>#N/A</v>
      </c>
      <c r="BM2840" s="138" t="e">
        <f>#N/A</f>
        <v>#N/A</v>
      </c>
      <c r="BN2840" s="26"/>
      <c r="BO2840" s="26"/>
      <c r="BP2840" s="26"/>
      <c r="BQ2840" s="38"/>
      <c r="BR2840" s="26"/>
      <c r="BS2840" s="26"/>
      <c r="BT2840" s="26"/>
      <c r="BU2840" s="26"/>
      <c r="BV2840" s="39"/>
    </row>
    <row r="2841" spans="1:74" ht="15" hidden="1" customHeight="1" thickBot="1">
      <c r="A2841" s="26">
        <v>2020</v>
      </c>
      <c r="B2841" s="67">
        <v>2837</v>
      </c>
      <c r="C2841" s="26" t="s">
        <v>129</v>
      </c>
      <c r="D2841" s="26" t="s">
        <v>4642</v>
      </c>
      <c r="E2841" s="26" t="s">
        <v>4643</v>
      </c>
      <c r="F2841" s="27">
        <v>44082</v>
      </c>
      <c r="G2841" s="67" t="s">
        <v>5386</v>
      </c>
      <c r="H2841" s="26" t="s">
        <v>4645</v>
      </c>
      <c r="I2841" s="26" t="s">
        <v>4645</v>
      </c>
      <c r="J2841" s="69" t="s">
        <v>4646</v>
      </c>
      <c r="K2841" s="26" t="s">
        <v>135</v>
      </c>
      <c r="L2841" s="26" t="s">
        <v>4647</v>
      </c>
      <c r="M2841" s="26" t="s">
        <v>137</v>
      </c>
      <c r="N2841" s="26" t="s">
        <v>138</v>
      </c>
      <c r="O2841" s="26" t="s">
        <v>138</v>
      </c>
      <c r="Q2841" s="30">
        <v>76</v>
      </c>
      <c r="R2841" s="30">
        <v>6110</v>
      </c>
      <c r="S2841" s="31" t="e">
        <f>#N/A</f>
        <v>#N/A</v>
      </c>
      <c r="T2841" s="30">
        <v>1265</v>
      </c>
      <c r="AB2841" s="33" t="e">
        <f>#N/A</f>
        <v>#N/A</v>
      </c>
      <c r="AC2841" s="30">
        <v>1400</v>
      </c>
      <c r="AD2841" s="30" t="e">
        <f>#N/A</f>
        <v>#N/A</v>
      </c>
      <c r="AE2841" s="34">
        <v>0.92230769230769227</v>
      </c>
      <c r="AG2841" s="30" t="e">
        <f>#N/A</f>
        <v>#N/A</v>
      </c>
      <c r="AH2841" s="30" t="e">
        <f>#N/A</f>
        <v>#N/A</v>
      </c>
      <c r="AI2841" s="30">
        <v>8442</v>
      </c>
      <c r="AJ2841" s="30">
        <v>8040</v>
      </c>
      <c r="AK2841" s="26" t="s">
        <v>139</v>
      </c>
      <c r="AL2841" s="26">
        <v>35</v>
      </c>
      <c r="AM2841" s="26" t="s">
        <v>5123</v>
      </c>
      <c r="AU2841" s="26" t="s">
        <v>5116</v>
      </c>
      <c r="AV2841" s="26" t="s">
        <v>4981</v>
      </c>
      <c r="AW2841" s="26" t="s">
        <v>5117</v>
      </c>
      <c r="BB2841" s="26" t="s">
        <v>4652</v>
      </c>
      <c r="BD2841" s="37">
        <v>44161</v>
      </c>
      <c r="BE2841" s="30">
        <v>36322</v>
      </c>
      <c r="BF2841" s="30">
        <v>51574</v>
      </c>
      <c r="BG2841" s="37" t="s">
        <v>147</v>
      </c>
      <c r="BH2841" s="37" t="s">
        <v>5256</v>
      </c>
      <c r="BI2841" s="37" t="s">
        <v>5256</v>
      </c>
      <c r="BJ2841" s="138" t="e">
        <f>#N/A</f>
        <v>#N/A</v>
      </c>
      <c r="BK2841" s="138" t="e">
        <f>#N/A</f>
        <v>#N/A</v>
      </c>
      <c r="BL2841" s="138" t="e">
        <f>#N/A</f>
        <v>#N/A</v>
      </c>
      <c r="BM2841" s="138" t="e">
        <f>#N/A</f>
        <v>#N/A</v>
      </c>
      <c r="BN2841" s="26"/>
      <c r="BO2841" s="26"/>
      <c r="BP2841" s="26"/>
      <c r="BQ2841" s="38"/>
      <c r="BR2841" s="26"/>
      <c r="BS2841" s="26"/>
      <c r="BT2841" s="26"/>
      <c r="BU2841" s="26"/>
      <c r="BV2841" s="39"/>
    </row>
    <row r="2842" spans="1:74" ht="15" hidden="1" customHeight="1" thickBot="1">
      <c r="A2842" s="26">
        <v>2020</v>
      </c>
      <c r="B2842" s="67">
        <v>2838</v>
      </c>
      <c r="C2842" s="67" t="s">
        <v>129</v>
      </c>
      <c r="D2842" s="67" t="s">
        <v>4642</v>
      </c>
      <c r="E2842" s="67" t="s">
        <v>4643</v>
      </c>
      <c r="F2842" s="27">
        <v>44082</v>
      </c>
      <c r="G2842" s="67" t="s">
        <v>5387</v>
      </c>
      <c r="H2842" s="67" t="s">
        <v>4645</v>
      </c>
      <c r="I2842" s="67" t="s">
        <v>4645</v>
      </c>
      <c r="J2842" s="69" t="s">
        <v>4646</v>
      </c>
      <c r="K2842" s="67" t="s">
        <v>135</v>
      </c>
      <c r="L2842" s="67" t="s">
        <v>4647</v>
      </c>
      <c r="M2842" s="26" t="s">
        <v>137</v>
      </c>
      <c r="N2842" s="26" t="s">
        <v>138</v>
      </c>
      <c r="O2842" s="26" t="s">
        <v>138</v>
      </c>
      <c r="Q2842" s="30">
        <v>75</v>
      </c>
      <c r="R2842" s="30">
        <v>6320</v>
      </c>
      <c r="S2842" s="31" t="e">
        <f>#N/A</f>
        <v>#N/A</v>
      </c>
      <c r="T2842" s="30">
        <v>1136</v>
      </c>
      <c r="AB2842" s="33" t="e">
        <f>#N/A</f>
        <v>#N/A</v>
      </c>
      <c r="AC2842" s="30">
        <v>1400</v>
      </c>
      <c r="AD2842" s="30" t="e">
        <f>#N/A</f>
        <v>#N/A</v>
      </c>
      <c r="AE2842" s="34">
        <v>0.98</v>
      </c>
      <c r="AG2842" s="30" t="e">
        <f>#N/A</f>
        <v>#N/A</v>
      </c>
      <c r="AH2842" s="30" t="e">
        <f>#N/A</f>
        <v>#N/A</v>
      </c>
      <c r="AI2842" s="30">
        <v>8732.85</v>
      </c>
      <c r="AJ2842" s="30">
        <v>8317</v>
      </c>
      <c r="AK2842" s="26" t="s">
        <v>139</v>
      </c>
      <c r="AL2842" s="26">
        <v>35</v>
      </c>
      <c r="AM2842" s="26" t="s">
        <v>5123</v>
      </c>
      <c r="AU2842" s="26" t="s">
        <v>5116</v>
      </c>
      <c r="AV2842" s="26" t="s">
        <v>4981</v>
      </c>
      <c r="AW2842" s="26" t="s">
        <v>5117</v>
      </c>
      <c r="BB2842" s="26" t="s">
        <v>4652</v>
      </c>
      <c r="BD2842" s="37">
        <v>44161</v>
      </c>
      <c r="BE2842" s="30">
        <v>36322</v>
      </c>
      <c r="BF2842" s="30">
        <v>51574</v>
      </c>
      <c r="BG2842" s="37" t="s">
        <v>147</v>
      </c>
      <c r="BH2842" s="37" t="s">
        <v>5256</v>
      </c>
      <c r="BI2842" s="37" t="s">
        <v>5256</v>
      </c>
      <c r="BJ2842" s="138" t="e">
        <f>#N/A</f>
        <v>#N/A</v>
      </c>
      <c r="BK2842" s="138" t="e">
        <f>#N/A</f>
        <v>#N/A</v>
      </c>
      <c r="BL2842" s="138" t="e">
        <f>#N/A</f>
        <v>#N/A</v>
      </c>
      <c r="BM2842" s="138" t="e">
        <f>#N/A</f>
        <v>#N/A</v>
      </c>
      <c r="BN2842" s="26"/>
      <c r="BO2842" s="26"/>
      <c r="BP2842" s="26"/>
      <c r="BQ2842" s="38"/>
      <c r="BR2842" s="26"/>
      <c r="BS2842" s="26"/>
      <c r="BT2842" s="26"/>
      <c r="BU2842" s="26"/>
      <c r="BV2842" s="39"/>
    </row>
    <row r="2843" spans="1:74" ht="15" hidden="1" customHeight="1" thickBot="1">
      <c r="A2843" s="82">
        <v>2020</v>
      </c>
      <c r="B2843" s="82">
        <v>2839</v>
      </c>
      <c r="C2843" s="82" t="s">
        <v>129</v>
      </c>
      <c r="D2843" s="82" t="s">
        <v>4642</v>
      </c>
      <c r="E2843" s="82" t="s">
        <v>4643</v>
      </c>
      <c r="F2843" s="95">
        <v>44082</v>
      </c>
      <c r="G2843" s="82" t="s">
        <v>5388</v>
      </c>
      <c r="H2843" s="82" t="s">
        <v>4645</v>
      </c>
      <c r="I2843" s="82" t="s">
        <v>4645</v>
      </c>
      <c r="J2843" s="84" t="s">
        <v>4646</v>
      </c>
      <c r="K2843" s="82" t="s">
        <v>135</v>
      </c>
      <c r="L2843" s="82" t="s">
        <v>4647</v>
      </c>
      <c r="M2843" s="82" t="s">
        <v>137</v>
      </c>
      <c r="N2843" s="82" t="s">
        <v>138</v>
      </c>
      <c r="O2843" s="82" t="s">
        <v>138</v>
      </c>
      <c r="P2843" s="85"/>
      <c r="Q2843" s="63">
        <v>77</v>
      </c>
      <c r="R2843" s="63">
        <v>6740</v>
      </c>
      <c r="S2843" s="86" t="e">
        <f>#N/A</f>
        <v>#N/A</v>
      </c>
      <c r="T2843" s="63">
        <v>1345</v>
      </c>
      <c r="U2843" s="63"/>
      <c r="V2843" s="87"/>
      <c r="W2843" s="63"/>
      <c r="X2843" s="63"/>
      <c r="Y2843" s="63"/>
      <c r="Z2843" s="63"/>
      <c r="AA2843" s="63"/>
      <c r="AB2843" s="88" t="e">
        <f>#N/A</f>
        <v>#N/A</v>
      </c>
      <c r="AC2843" s="63">
        <v>1400</v>
      </c>
      <c r="AD2843" s="63" t="e">
        <f>#N/A</f>
        <v>#N/A</v>
      </c>
      <c r="AE2843" s="89">
        <v>0.98</v>
      </c>
      <c r="AF2843" s="90"/>
      <c r="AG2843" s="63" t="e">
        <f>#N/A</f>
        <v>#N/A</v>
      </c>
      <c r="AH2843" s="30" t="e">
        <f>#N/A</f>
        <v>#N/A</v>
      </c>
      <c r="AI2843" s="63">
        <v>9354.4500000000007</v>
      </c>
      <c r="AJ2843" s="63">
        <v>8909</v>
      </c>
      <c r="AK2843" s="82" t="s">
        <v>139</v>
      </c>
      <c r="AL2843" s="82">
        <v>35</v>
      </c>
      <c r="AM2843" s="82" t="s">
        <v>5123</v>
      </c>
      <c r="AN2843" s="82"/>
      <c r="AO2843" s="63"/>
      <c r="AP2843" s="63"/>
      <c r="AQ2843" s="63"/>
      <c r="AR2843" s="57"/>
      <c r="AS2843" s="63"/>
      <c r="AT2843" s="57"/>
      <c r="AU2843" s="82" t="s">
        <v>5116</v>
      </c>
      <c r="AV2843" s="82" t="s">
        <v>4981</v>
      </c>
      <c r="AW2843" s="82" t="s">
        <v>5117</v>
      </c>
      <c r="AX2843" s="82"/>
      <c r="AY2843" s="82"/>
      <c r="AZ2843" s="82"/>
      <c r="BA2843" s="82"/>
      <c r="BB2843" s="82" t="s">
        <v>4652</v>
      </c>
      <c r="BC2843" s="82"/>
      <c r="BD2843" s="83">
        <v>44161</v>
      </c>
      <c r="BE2843" s="63">
        <v>36322</v>
      </c>
      <c r="BF2843" s="63">
        <v>51574</v>
      </c>
      <c r="BG2843" s="83" t="s">
        <v>147</v>
      </c>
      <c r="BH2843" s="83" t="s">
        <v>5256</v>
      </c>
      <c r="BI2843" s="83" t="s">
        <v>5256</v>
      </c>
      <c r="BJ2843" s="138" t="e">
        <f>#N/A</f>
        <v>#N/A</v>
      </c>
      <c r="BK2843" s="138" t="e">
        <f>#N/A</f>
        <v>#N/A</v>
      </c>
      <c r="BL2843" s="138" t="e">
        <f>#N/A</f>
        <v>#N/A</v>
      </c>
      <c r="BM2843" s="138" t="e">
        <f>#N/A</f>
        <v>#N/A</v>
      </c>
      <c r="BN2843" s="82"/>
      <c r="BO2843" s="82"/>
      <c r="BP2843" s="82"/>
      <c r="BQ2843" s="91"/>
      <c r="BR2843" s="82"/>
      <c r="BS2843" s="82"/>
      <c r="BT2843" s="82"/>
      <c r="BU2843" s="82"/>
      <c r="BV2843" s="92"/>
    </row>
    <row r="2844" spans="1:74" ht="15" hidden="1" customHeight="1" thickBot="1">
      <c r="A2844" s="67">
        <v>2020</v>
      </c>
      <c r="B2844" s="67">
        <v>2840</v>
      </c>
      <c r="C2844" s="67" t="s">
        <v>129</v>
      </c>
      <c r="D2844" s="67" t="s">
        <v>4642</v>
      </c>
      <c r="E2844" s="67" t="s">
        <v>4643</v>
      </c>
      <c r="F2844" s="68">
        <v>44083</v>
      </c>
      <c r="G2844" s="67" t="s">
        <v>5389</v>
      </c>
      <c r="H2844" s="67" t="s">
        <v>4645</v>
      </c>
      <c r="I2844" s="67" t="s">
        <v>4645</v>
      </c>
      <c r="J2844" s="69" t="s">
        <v>4646</v>
      </c>
      <c r="K2844" s="67" t="s">
        <v>135</v>
      </c>
      <c r="L2844" s="67" t="s">
        <v>4647</v>
      </c>
      <c r="M2844" s="67" t="s">
        <v>137</v>
      </c>
      <c r="N2844" s="67" t="s">
        <v>138</v>
      </c>
      <c r="O2844" s="67" t="s">
        <v>138</v>
      </c>
      <c r="P2844" s="70"/>
      <c r="Q2844" s="71">
        <v>80</v>
      </c>
      <c r="R2844" s="71">
        <v>7040</v>
      </c>
      <c r="S2844" s="72" t="e">
        <f>#N/A</f>
        <v>#N/A</v>
      </c>
      <c r="T2844" s="71">
        <v>1694</v>
      </c>
      <c r="U2844" s="71"/>
      <c r="V2844" s="73"/>
      <c r="W2844" s="71"/>
      <c r="X2844" s="71"/>
      <c r="Y2844" s="71"/>
      <c r="Z2844" s="71"/>
      <c r="AA2844" s="71"/>
      <c r="AB2844" s="74" t="e">
        <f>#N/A</f>
        <v>#N/A</v>
      </c>
      <c r="AC2844" s="71">
        <v>1400</v>
      </c>
      <c r="AD2844" s="71" t="e">
        <f>#N/A</f>
        <v>#N/A</v>
      </c>
      <c r="AE2844" s="75">
        <v>0.92</v>
      </c>
      <c r="AF2844" s="76"/>
      <c r="AG2844" s="71" t="e">
        <f>#N/A</f>
        <v>#N/A</v>
      </c>
      <c r="AH2844" s="71" t="e">
        <f>#N/A</f>
        <v>#N/A</v>
      </c>
      <c r="AI2844" s="71">
        <v>10149.300000000001</v>
      </c>
      <c r="AJ2844" s="71">
        <v>9666</v>
      </c>
      <c r="AK2844" s="67" t="s">
        <v>139</v>
      </c>
      <c r="AL2844" s="67">
        <v>36</v>
      </c>
      <c r="AM2844" s="67" t="s">
        <v>5390</v>
      </c>
      <c r="AN2844" s="67"/>
      <c r="AO2844" s="71"/>
      <c r="AP2844" s="71"/>
      <c r="AQ2844" s="71"/>
      <c r="AR2844" s="77"/>
      <c r="AS2844" s="71"/>
      <c r="AT2844" s="77"/>
      <c r="AU2844" s="67" t="s">
        <v>5116</v>
      </c>
      <c r="AV2844" s="67" t="s">
        <v>4981</v>
      </c>
      <c r="AW2844" s="67" t="s">
        <v>5117</v>
      </c>
      <c r="AX2844" s="67"/>
      <c r="AY2844" s="67"/>
      <c r="AZ2844" s="67"/>
      <c r="BA2844" s="67"/>
      <c r="BB2844" s="67" t="s">
        <v>4652</v>
      </c>
      <c r="BC2844" s="67"/>
      <c r="BD2844" s="78">
        <v>44193</v>
      </c>
      <c r="BE2844" s="71">
        <v>36690</v>
      </c>
      <c r="BF2844" s="71">
        <v>55584</v>
      </c>
      <c r="BG2844" s="78" t="s">
        <v>4653</v>
      </c>
      <c r="BH2844" s="78" t="s">
        <v>4654</v>
      </c>
      <c r="BI2844" s="78" t="s">
        <v>4654</v>
      </c>
      <c r="BJ2844" s="138" t="e">
        <f>#N/A</f>
        <v>#N/A</v>
      </c>
      <c r="BK2844" s="138" t="e">
        <f>#N/A</f>
        <v>#N/A</v>
      </c>
      <c r="BL2844" s="138" t="e">
        <f>#N/A</f>
        <v>#N/A</v>
      </c>
      <c r="BM2844" s="138" t="e">
        <f>#N/A</f>
        <v>#N/A</v>
      </c>
      <c r="BN2844" s="67"/>
      <c r="BO2844" s="67"/>
      <c r="BP2844" s="67"/>
      <c r="BQ2844" s="79"/>
      <c r="BR2844" s="67"/>
      <c r="BS2844" s="67"/>
      <c r="BT2844" s="67"/>
      <c r="BU2844" s="67"/>
      <c r="BV2844" s="80"/>
    </row>
    <row r="2845" spans="1:74" ht="15" hidden="1" customHeight="1" thickBot="1">
      <c r="A2845" s="26">
        <v>2020</v>
      </c>
      <c r="B2845" s="67">
        <v>2841</v>
      </c>
      <c r="C2845" s="26" t="s">
        <v>129</v>
      </c>
      <c r="D2845" s="26" t="s">
        <v>4642</v>
      </c>
      <c r="E2845" s="26" t="s">
        <v>4643</v>
      </c>
      <c r="F2845" s="27">
        <v>44083</v>
      </c>
      <c r="G2845" s="67" t="s">
        <v>5391</v>
      </c>
      <c r="H2845" s="26" t="s">
        <v>4645</v>
      </c>
      <c r="I2845" s="26" t="s">
        <v>4645</v>
      </c>
      <c r="J2845" s="69" t="s">
        <v>4646</v>
      </c>
      <c r="K2845" s="26" t="s">
        <v>135</v>
      </c>
      <c r="L2845" s="26" t="s">
        <v>4647</v>
      </c>
      <c r="M2845" s="26" t="s">
        <v>137</v>
      </c>
      <c r="N2845" s="26" t="s">
        <v>138</v>
      </c>
      <c r="O2845" s="26" t="s">
        <v>138</v>
      </c>
      <c r="Q2845" s="30">
        <v>83</v>
      </c>
      <c r="R2845" s="30">
        <v>8310</v>
      </c>
      <c r="S2845" s="31" t="e">
        <f>#N/A</f>
        <v>#N/A</v>
      </c>
      <c r="T2845" s="30">
        <v>2027</v>
      </c>
      <c r="AB2845" s="33" t="e">
        <f>#N/A</f>
        <v>#N/A</v>
      </c>
      <c r="AC2845" s="30">
        <v>1400</v>
      </c>
      <c r="AD2845" s="30" t="e">
        <f>#N/A</f>
        <v>#N/A</v>
      </c>
      <c r="AE2845" s="34">
        <v>0.91999999999999993</v>
      </c>
      <c r="AG2845" s="30" t="e">
        <f>#N/A</f>
        <v>#N/A</v>
      </c>
      <c r="AH2845" s="30" t="e">
        <f>#N/A</f>
        <v>#N/A</v>
      </c>
      <c r="AI2845" s="30">
        <v>11359.95</v>
      </c>
      <c r="AJ2845" s="30">
        <v>10819</v>
      </c>
      <c r="AK2845" s="26" t="s">
        <v>139</v>
      </c>
      <c r="AL2845" s="26">
        <v>36</v>
      </c>
      <c r="AM2845" s="26" t="s">
        <v>5390</v>
      </c>
      <c r="AU2845" s="26" t="s">
        <v>5116</v>
      </c>
      <c r="AV2845" s="26" t="s">
        <v>4981</v>
      </c>
      <c r="AW2845" s="26" t="s">
        <v>5117</v>
      </c>
      <c r="BB2845" s="26" t="s">
        <v>4652</v>
      </c>
      <c r="BD2845" s="37">
        <v>44193</v>
      </c>
      <c r="BE2845" s="30">
        <v>36690</v>
      </c>
      <c r="BF2845" s="30">
        <v>55584</v>
      </c>
      <c r="BG2845" s="37" t="s">
        <v>4653</v>
      </c>
      <c r="BH2845" s="37" t="s">
        <v>4654</v>
      </c>
      <c r="BI2845" s="37" t="s">
        <v>4654</v>
      </c>
      <c r="BJ2845" s="138" t="e">
        <f>#N/A</f>
        <v>#N/A</v>
      </c>
      <c r="BK2845" s="138" t="e">
        <f>#N/A</f>
        <v>#N/A</v>
      </c>
      <c r="BL2845" s="138" t="e">
        <f>#N/A</f>
        <v>#N/A</v>
      </c>
      <c r="BM2845" s="138" t="e">
        <f>#N/A</f>
        <v>#N/A</v>
      </c>
      <c r="BN2845" s="26"/>
      <c r="BO2845" s="26"/>
      <c r="BP2845" s="26"/>
      <c r="BQ2845" s="38"/>
      <c r="BR2845" s="26"/>
      <c r="BS2845" s="26"/>
      <c r="BT2845" s="26"/>
      <c r="BU2845" s="26"/>
      <c r="BV2845" s="39"/>
    </row>
    <row r="2846" spans="1:74" ht="15" hidden="1" customHeight="1" thickBot="1">
      <c r="A2846" s="26">
        <v>2020</v>
      </c>
      <c r="B2846" s="67">
        <v>2842</v>
      </c>
      <c r="C2846" s="67" t="s">
        <v>129</v>
      </c>
      <c r="D2846" s="67" t="s">
        <v>4642</v>
      </c>
      <c r="E2846" s="67" t="s">
        <v>4643</v>
      </c>
      <c r="F2846" s="27">
        <v>44083</v>
      </c>
      <c r="G2846" s="67" t="s">
        <v>5392</v>
      </c>
      <c r="H2846" s="26" t="s">
        <v>4645</v>
      </c>
      <c r="I2846" s="26" t="s">
        <v>4645</v>
      </c>
      <c r="J2846" s="69" t="s">
        <v>4646</v>
      </c>
      <c r="K2846" s="26" t="s">
        <v>135</v>
      </c>
      <c r="L2846" s="26" t="s">
        <v>4647</v>
      </c>
      <c r="M2846" s="26" t="s">
        <v>137</v>
      </c>
      <c r="N2846" s="26" t="s">
        <v>138</v>
      </c>
      <c r="O2846" s="26" t="s">
        <v>138</v>
      </c>
      <c r="Q2846" s="30">
        <v>80</v>
      </c>
      <c r="R2846" s="30">
        <v>5870</v>
      </c>
      <c r="S2846" s="31" t="e">
        <f>#N/A</f>
        <v>#N/A</v>
      </c>
      <c r="T2846" s="30">
        <v>1002</v>
      </c>
      <c r="AB2846" s="33" t="e">
        <f>#N/A</f>
        <v>#N/A</v>
      </c>
      <c r="AC2846" s="71">
        <v>1400</v>
      </c>
      <c r="AD2846" s="30" t="e">
        <f>#N/A</f>
        <v>#N/A</v>
      </c>
      <c r="AE2846" s="34">
        <v>0.8</v>
      </c>
      <c r="AG2846" s="30" t="e">
        <f>#N/A</f>
        <v>#N/A</v>
      </c>
      <c r="AH2846" s="30" t="e">
        <f>#N/A</f>
        <v>#N/A</v>
      </c>
      <c r="AI2846" s="30">
        <v>8024.1</v>
      </c>
      <c r="AJ2846" s="30">
        <v>7642</v>
      </c>
      <c r="AK2846" s="26" t="s">
        <v>139</v>
      </c>
      <c r="AL2846" s="26">
        <v>36</v>
      </c>
      <c r="AM2846" s="26" t="s">
        <v>5390</v>
      </c>
      <c r="AU2846" s="26" t="s">
        <v>5116</v>
      </c>
      <c r="AV2846" s="26" t="s">
        <v>4981</v>
      </c>
      <c r="AW2846" s="26" t="s">
        <v>5117</v>
      </c>
      <c r="BB2846" s="26" t="s">
        <v>4652</v>
      </c>
      <c r="BD2846" s="37">
        <v>44193</v>
      </c>
      <c r="BE2846" s="30">
        <v>36690</v>
      </c>
      <c r="BF2846" s="30">
        <v>55584</v>
      </c>
      <c r="BG2846" s="37" t="s">
        <v>4653</v>
      </c>
      <c r="BH2846" s="37" t="s">
        <v>4654</v>
      </c>
      <c r="BI2846" s="37" t="s">
        <v>4654</v>
      </c>
      <c r="BJ2846" s="138" t="e">
        <f>#N/A</f>
        <v>#N/A</v>
      </c>
      <c r="BK2846" s="138" t="e">
        <f>#N/A</f>
        <v>#N/A</v>
      </c>
      <c r="BL2846" s="138" t="e">
        <f>#N/A</f>
        <v>#N/A</v>
      </c>
      <c r="BM2846" s="138" t="e">
        <f>#N/A</f>
        <v>#N/A</v>
      </c>
      <c r="BN2846" s="26"/>
      <c r="BO2846" s="26"/>
      <c r="BP2846" s="26"/>
      <c r="BQ2846" s="38"/>
      <c r="BR2846" s="26"/>
      <c r="BS2846" s="26"/>
      <c r="BT2846" s="26"/>
      <c r="BU2846" s="26"/>
      <c r="BV2846" s="39"/>
    </row>
    <row r="2847" spans="1:74" ht="15" hidden="1" customHeight="1" thickBot="1">
      <c r="A2847" s="26">
        <v>2020</v>
      </c>
      <c r="B2847" s="67">
        <v>2843</v>
      </c>
      <c r="C2847" s="26" t="s">
        <v>129</v>
      </c>
      <c r="D2847" s="26" t="s">
        <v>4642</v>
      </c>
      <c r="E2847" s="26" t="s">
        <v>4643</v>
      </c>
      <c r="F2847" s="27">
        <v>44083</v>
      </c>
      <c r="G2847" s="67" t="s">
        <v>5393</v>
      </c>
      <c r="H2847" s="26" t="s">
        <v>4645</v>
      </c>
      <c r="I2847" s="26" t="s">
        <v>4645</v>
      </c>
      <c r="J2847" s="69" t="s">
        <v>4646</v>
      </c>
      <c r="K2847" s="26" t="s">
        <v>135</v>
      </c>
      <c r="L2847" s="26" t="s">
        <v>4647</v>
      </c>
      <c r="M2847" s="26" t="s">
        <v>137</v>
      </c>
      <c r="N2847" s="26" t="s">
        <v>138</v>
      </c>
      <c r="O2847" s="26" t="s">
        <v>138</v>
      </c>
      <c r="Q2847" s="30">
        <v>81</v>
      </c>
      <c r="R2847" s="30">
        <v>8440</v>
      </c>
      <c r="S2847" s="31" t="e">
        <f>#N/A</f>
        <v>#N/A</v>
      </c>
      <c r="T2847" s="30">
        <v>2063</v>
      </c>
      <c r="AB2847" s="33" t="e">
        <f>#N/A</f>
        <v>#N/A</v>
      </c>
      <c r="AC2847" s="30">
        <v>1400</v>
      </c>
      <c r="AD2847" s="30" t="e">
        <f>#N/A</f>
        <v>#N/A</v>
      </c>
      <c r="AE2847" s="34">
        <v>0.80352941176470583</v>
      </c>
      <c r="AG2847" s="30" t="e">
        <f>#N/A</f>
        <v>#N/A</v>
      </c>
      <c r="AH2847" s="30" t="e">
        <f>#N/A</f>
        <v>#N/A</v>
      </c>
      <c r="AI2847" s="30">
        <v>11537.4</v>
      </c>
      <c r="AJ2847" s="30">
        <v>10988</v>
      </c>
      <c r="AK2847" s="26" t="s">
        <v>139</v>
      </c>
      <c r="AL2847" s="26">
        <v>36</v>
      </c>
      <c r="AM2847" s="26" t="s">
        <v>5390</v>
      </c>
      <c r="AU2847" s="26" t="s">
        <v>5116</v>
      </c>
      <c r="AV2847" s="26" t="s">
        <v>4981</v>
      </c>
      <c r="AW2847" s="26" t="s">
        <v>5117</v>
      </c>
      <c r="BB2847" s="26" t="s">
        <v>4652</v>
      </c>
      <c r="BD2847" s="37">
        <v>44193</v>
      </c>
      <c r="BE2847" s="30">
        <v>36690</v>
      </c>
      <c r="BF2847" s="30">
        <v>55584</v>
      </c>
      <c r="BG2847" s="37" t="s">
        <v>4653</v>
      </c>
      <c r="BH2847" s="37" t="s">
        <v>4654</v>
      </c>
      <c r="BI2847" s="37" t="s">
        <v>4654</v>
      </c>
      <c r="BJ2847" s="138" t="e">
        <f>#N/A</f>
        <v>#N/A</v>
      </c>
      <c r="BK2847" s="138" t="e">
        <f>#N/A</f>
        <v>#N/A</v>
      </c>
      <c r="BL2847" s="138" t="e">
        <f>#N/A</f>
        <v>#N/A</v>
      </c>
      <c r="BM2847" s="138" t="e">
        <f>#N/A</f>
        <v>#N/A</v>
      </c>
      <c r="BN2847" s="26"/>
      <c r="BO2847" s="26"/>
      <c r="BP2847" s="26"/>
      <c r="BQ2847" s="38"/>
      <c r="BR2847" s="26"/>
      <c r="BS2847" s="26"/>
      <c r="BT2847" s="26"/>
      <c r="BU2847" s="26"/>
      <c r="BV2847" s="39"/>
    </row>
    <row r="2848" spans="1:74" ht="15" hidden="1" customHeight="1" thickBot="1">
      <c r="A2848" s="26">
        <v>2020</v>
      </c>
      <c r="B2848" s="67">
        <v>2844</v>
      </c>
      <c r="C2848" s="67" t="s">
        <v>129</v>
      </c>
      <c r="D2848" s="67" t="s">
        <v>4642</v>
      </c>
      <c r="E2848" s="67" t="s">
        <v>4643</v>
      </c>
      <c r="F2848" s="27">
        <v>44083</v>
      </c>
      <c r="G2848" s="67" t="s">
        <v>5394</v>
      </c>
      <c r="H2848" s="26" t="s">
        <v>4645</v>
      </c>
      <c r="I2848" s="26" t="s">
        <v>4645</v>
      </c>
      <c r="J2848" s="69" t="s">
        <v>4646</v>
      </c>
      <c r="K2848" s="26" t="s">
        <v>135</v>
      </c>
      <c r="L2848" s="26" t="s">
        <v>4647</v>
      </c>
      <c r="M2848" s="26" t="s">
        <v>137</v>
      </c>
      <c r="N2848" s="26" t="s">
        <v>138</v>
      </c>
      <c r="O2848" s="26" t="s">
        <v>138</v>
      </c>
      <c r="Q2848" s="30">
        <v>83</v>
      </c>
      <c r="R2848" s="30">
        <v>7710</v>
      </c>
      <c r="S2848" s="31" t="e">
        <f>#N/A</f>
        <v>#N/A</v>
      </c>
      <c r="T2848" s="30">
        <v>1191</v>
      </c>
      <c r="AB2848" s="33" t="e">
        <f>#N/A</f>
        <v>#N/A</v>
      </c>
      <c r="AC2848" s="71">
        <v>1400</v>
      </c>
      <c r="AD2848" s="30" t="e">
        <f>#N/A</f>
        <v>#N/A</v>
      </c>
      <c r="AE2848" s="34">
        <v>0.93</v>
      </c>
      <c r="AG2848" s="30" t="e">
        <f>#N/A</f>
        <v>#N/A</v>
      </c>
      <c r="AH2848" s="30" t="e">
        <f>#N/A</f>
        <v>#N/A</v>
      </c>
      <c r="AI2848" s="30">
        <v>11064.9</v>
      </c>
      <c r="AJ2848" s="30">
        <v>10538</v>
      </c>
      <c r="AK2848" s="26" t="s">
        <v>139</v>
      </c>
      <c r="AL2848" s="26">
        <v>36</v>
      </c>
      <c r="AM2848" s="26" t="s">
        <v>5390</v>
      </c>
      <c r="AU2848" s="26" t="s">
        <v>5116</v>
      </c>
      <c r="AV2848" s="26" t="s">
        <v>4981</v>
      </c>
      <c r="AW2848" s="26" t="s">
        <v>5117</v>
      </c>
      <c r="BB2848" s="26" t="s">
        <v>4652</v>
      </c>
      <c r="BD2848" s="37">
        <v>44193</v>
      </c>
      <c r="BE2848" s="30">
        <v>36690</v>
      </c>
      <c r="BF2848" s="30">
        <v>55584</v>
      </c>
      <c r="BG2848" s="37" t="s">
        <v>4653</v>
      </c>
      <c r="BH2848" s="37" t="s">
        <v>4654</v>
      </c>
      <c r="BI2848" s="37" t="s">
        <v>4654</v>
      </c>
      <c r="BJ2848" s="138" t="e">
        <f>#N/A</f>
        <v>#N/A</v>
      </c>
      <c r="BK2848" s="138" t="e">
        <f>#N/A</f>
        <v>#N/A</v>
      </c>
      <c r="BL2848" s="138" t="e">
        <f>#N/A</f>
        <v>#N/A</v>
      </c>
      <c r="BM2848" s="138" t="e">
        <f>#N/A</f>
        <v>#N/A</v>
      </c>
      <c r="BN2848" s="26"/>
      <c r="BO2848" s="26"/>
      <c r="BP2848" s="26"/>
      <c r="BQ2848" s="38"/>
      <c r="BR2848" s="26"/>
      <c r="BS2848" s="26"/>
      <c r="BT2848" s="26"/>
      <c r="BU2848" s="26"/>
      <c r="BV2848" s="39"/>
    </row>
    <row r="2849" spans="1:74" ht="15" hidden="1" customHeight="1" thickBot="1">
      <c r="A2849" s="26">
        <v>2020</v>
      </c>
      <c r="B2849" s="67">
        <v>2845</v>
      </c>
      <c r="C2849" s="26" t="s">
        <v>129</v>
      </c>
      <c r="D2849" s="26" t="s">
        <v>4642</v>
      </c>
      <c r="E2849" s="26" t="s">
        <v>4643</v>
      </c>
      <c r="F2849" s="27">
        <v>44083</v>
      </c>
      <c r="G2849" s="67" t="s">
        <v>5395</v>
      </c>
      <c r="H2849" s="26" t="s">
        <v>4645</v>
      </c>
      <c r="I2849" s="26" t="s">
        <v>4645</v>
      </c>
      <c r="J2849" s="69" t="s">
        <v>4646</v>
      </c>
      <c r="K2849" s="26" t="s">
        <v>135</v>
      </c>
      <c r="L2849" s="26" t="s">
        <v>4647</v>
      </c>
      <c r="M2849" s="26" t="s">
        <v>137</v>
      </c>
      <c r="N2849" s="26" t="s">
        <v>138</v>
      </c>
      <c r="O2849" s="26" t="s">
        <v>138</v>
      </c>
      <c r="Q2849" s="30">
        <v>76</v>
      </c>
      <c r="R2849" s="30">
        <v>4150</v>
      </c>
      <c r="S2849" s="31" t="e">
        <f>#N/A</f>
        <v>#N/A</v>
      </c>
      <c r="T2849" s="30">
        <v>890</v>
      </c>
      <c r="AB2849" s="33" t="e">
        <f>#N/A</f>
        <v>#N/A</v>
      </c>
      <c r="AC2849" s="30">
        <v>1400</v>
      </c>
      <c r="AD2849" s="30" t="e">
        <f>#N/A</f>
        <v>#N/A</v>
      </c>
      <c r="AE2849" s="34">
        <v>0.93348837209302327</v>
      </c>
      <c r="AG2849" s="30" t="e">
        <f>#N/A</f>
        <v>#N/A</v>
      </c>
      <c r="AH2849" s="30" t="e">
        <f>#N/A</f>
        <v>#N/A</v>
      </c>
      <c r="AI2849" s="30">
        <v>5673.1500000000005</v>
      </c>
      <c r="AJ2849" s="30">
        <v>5403</v>
      </c>
      <c r="AK2849" s="26" t="s">
        <v>139</v>
      </c>
      <c r="AL2849" s="26">
        <v>36</v>
      </c>
      <c r="AM2849" s="26" t="s">
        <v>5390</v>
      </c>
      <c r="AU2849" s="26" t="s">
        <v>5116</v>
      </c>
      <c r="AV2849" s="26" t="s">
        <v>4981</v>
      </c>
      <c r="AW2849" s="26" t="s">
        <v>5117</v>
      </c>
      <c r="BB2849" s="26" t="s">
        <v>4652</v>
      </c>
      <c r="BD2849" s="37">
        <v>44193</v>
      </c>
      <c r="BE2849" s="30">
        <v>36690</v>
      </c>
      <c r="BF2849" s="30">
        <v>55584</v>
      </c>
      <c r="BG2849" s="37" t="s">
        <v>4653</v>
      </c>
      <c r="BH2849" s="37" t="s">
        <v>4654</v>
      </c>
      <c r="BI2849" s="37" t="s">
        <v>4654</v>
      </c>
      <c r="BJ2849" s="138" t="e">
        <f>#N/A</f>
        <v>#N/A</v>
      </c>
      <c r="BK2849" s="138" t="e">
        <f>#N/A</f>
        <v>#N/A</v>
      </c>
      <c r="BL2849" s="138" t="e">
        <f>#N/A</f>
        <v>#N/A</v>
      </c>
      <c r="BM2849" s="138" t="e">
        <f>#N/A</f>
        <v>#N/A</v>
      </c>
      <c r="BN2849" s="26"/>
      <c r="BO2849" s="26"/>
      <c r="BP2849" s="26"/>
      <c r="BQ2849" s="38"/>
      <c r="BR2849" s="26"/>
      <c r="BS2849" s="26"/>
      <c r="BT2849" s="26"/>
      <c r="BU2849" s="26"/>
      <c r="BV2849" s="39"/>
    </row>
    <row r="2850" spans="1:74" ht="15" hidden="1" customHeight="1" thickBot="1">
      <c r="A2850" s="26">
        <v>2020</v>
      </c>
      <c r="B2850" s="67">
        <v>2846</v>
      </c>
      <c r="C2850" s="67" t="s">
        <v>129</v>
      </c>
      <c r="D2850" s="67" t="s">
        <v>4642</v>
      </c>
      <c r="E2850" s="67" t="s">
        <v>4643</v>
      </c>
      <c r="F2850" s="27">
        <v>44083</v>
      </c>
      <c r="G2850" s="67" t="s">
        <v>5396</v>
      </c>
      <c r="H2850" s="26" t="s">
        <v>4645</v>
      </c>
      <c r="I2850" s="26" t="s">
        <v>4645</v>
      </c>
      <c r="J2850" s="69" t="s">
        <v>4646</v>
      </c>
      <c r="K2850" s="26" t="s">
        <v>135</v>
      </c>
      <c r="L2850" s="26" t="s">
        <v>4647</v>
      </c>
      <c r="M2850" s="26" t="s">
        <v>137</v>
      </c>
      <c r="N2850" s="26" t="s">
        <v>138</v>
      </c>
      <c r="O2850" s="26" t="s">
        <v>138</v>
      </c>
      <c r="Q2850" s="30">
        <v>83</v>
      </c>
      <c r="R2850" s="30">
        <v>7650</v>
      </c>
      <c r="S2850" s="31" t="e">
        <f>#N/A</f>
        <v>#N/A</v>
      </c>
      <c r="T2850" s="30">
        <v>1719</v>
      </c>
      <c r="AB2850" s="33" t="e">
        <f>#N/A</f>
        <v>#N/A</v>
      </c>
      <c r="AC2850" s="71">
        <v>1400</v>
      </c>
      <c r="AD2850" s="30" t="e">
        <f>#N/A</f>
        <v>#N/A</v>
      </c>
      <c r="AE2850" s="34">
        <v>0.86</v>
      </c>
      <c r="AG2850" s="30" t="e">
        <f>#N/A</f>
        <v>#N/A</v>
      </c>
      <c r="AH2850" s="30" t="e">
        <f>#N/A</f>
        <v>#N/A</v>
      </c>
      <c r="AI2850" s="30">
        <v>10458</v>
      </c>
      <c r="AJ2850" s="30">
        <v>9960</v>
      </c>
      <c r="AK2850" s="26" t="s">
        <v>139</v>
      </c>
      <c r="AL2850" s="26">
        <v>36</v>
      </c>
      <c r="AM2850" s="26" t="s">
        <v>5390</v>
      </c>
      <c r="AU2850" s="26" t="s">
        <v>5116</v>
      </c>
      <c r="AV2850" s="26" t="s">
        <v>4981</v>
      </c>
      <c r="AW2850" s="26" t="s">
        <v>5117</v>
      </c>
      <c r="BB2850" s="26" t="s">
        <v>4652</v>
      </c>
      <c r="BD2850" s="37">
        <v>44193</v>
      </c>
      <c r="BE2850" s="30">
        <v>36690</v>
      </c>
      <c r="BF2850" s="30">
        <v>55584</v>
      </c>
      <c r="BG2850" s="37" t="s">
        <v>4653</v>
      </c>
      <c r="BH2850" s="37" t="s">
        <v>4654</v>
      </c>
      <c r="BI2850" s="37" t="s">
        <v>4654</v>
      </c>
      <c r="BJ2850" s="138" t="e">
        <f>#N/A</f>
        <v>#N/A</v>
      </c>
      <c r="BK2850" s="138" t="e">
        <f>#N/A</f>
        <v>#N/A</v>
      </c>
      <c r="BL2850" s="138" t="e">
        <f>#N/A</f>
        <v>#N/A</v>
      </c>
      <c r="BM2850" s="138" t="e">
        <f>#N/A</f>
        <v>#N/A</v>
      </c>
      <c r="BN2850" s="26"/>
      <c r="BO2850" s="26"/>
      <c r="BP2850" s="26"/>
      <c r="BQ2850" s="38"/>
      <c r="BR2850" s="26"/>
      <c r="BS2850" s="26"/>
      <c r="BT2850" s="26"/>
      <c r="BU2850" s="26"/>
      <c r="BV2850" s="39"/>
    </row>
    <row r="2851" spans="1:74" ht="15" hidden="1" customHeight="1" thickBot="1">
      <c r="A2851" s="26">
        <v>2020</v>
      </c>
      <c r="B2851" s="67">
        <v>2847</v>
      </c>
      <c r="C2851" s="26" t="s">
        <v>129</v>
      </c>
      <c r="D2851" s="26" t="s">
        <v>4642</v>
      </c>
      <c r="E2851" s="26" t="s">
        <v>4643</v>
      </c>
      <c r="F2851" s="27">
        <v>44083</v>
      </c>
      <c r="G2851" s="67" t="s">
        <v>5397</v>
      </c>
      <c r="H2851" s="26" t="s">
        <v>4645</v>
      </c>
      <c r="I2851" s="26" t="s">
        <v>4645</v>
      </c>
      <c r="J2851" s="69" t="s">
        <v>4646</v>
      </c>
      <c r="K2851" s="26" t="s">
        <v>135</v>
      </c>
      <c r="L2851" s="26" t="s">
        <v>4647</v>
      </c>
      <c r="M2851" s="26" t="s">
        <v>137</v>
      </c>
      <c r="N2851" s="26" t="s">
        <v>138</v>
      </c>
      <c r="O2851" s="26" t="s">
        <v>138</v>
      </c>
      <c r="Q2851" s="30">
        <v>82</v>
      </c>
      <c r="R2851" s="30">
        <v>8640</v>
      </c>
      <c r="S2851" s="31" t="e">
        <f>#N/A</f>
        <v>#N/A</v>
      </c>
      <c r="T2851" s="30">
        <v>1941</v>
      </c>
      <c r="AB2851" s="33" t="e">
        <f>#N/A</f>
        <v>#N/A</v>
      </c>
      <c r="AC2851" s="30">
        <v>1400</v>
      </c>
      <c r="AD2851" s="30" t="e">
        <f>#N/A</f>
        <v>#N/A</v>
      </c>
      <c r="AE2851" s="34">
        <v>0.86</v>
      </c>
      <c r="AG2851" s="30" t="e">
        <f>#N/A</f>
        <v>#N/A</v>
      </c>
      <c r="AH2851" s="30" t="e">
        <f>#N/A</f>
        <v>#N/A</v>
      </c>
      <c r="AI2851" s="30">
        <v>12336.45</v>
      </c>
      <c r="AJ2851" s="30">
        <v>11749</v>
      </c>
      <c r="AK2851" s="26" t="s">
        <v>139</v>
      </c>
      <c r="AL2851" s="26">
        <v>36</v>
      </c>
      <c r="AM2851" s="26" t="s">
        <v>5390</v>
      </c>
      <c r="AU2851" s="26" t="s">
        <v>5116</v>
      </c>
      <c r="AV2851" s="26" t="s">
        <v>4981</v>
      </c>
      <c r="AW2851" s="26" t="s">
        <v>5117</v>
      </c>
      <c r="BB2851" s="26" t="s">
        <v>4652</v>
      </c>
      <c r="BD2851" s="37">
        <v>44193</v>
      </c>
      <c r="BE2851" s="30">
        <v>36690</v>
      </c>
      <c r="BF2851" s="30">
        <v>55584</v>
      </c>
      <c r="BG2851" s="37" t="s">
        <v>4653</v>
      </c>
      <c r="BH2851" s="37" t="s">
        <v>4654</v>
      </c>
      <c r="BI2851" s="37" t="s">
        <v>4654</v>
      </c>
      <c r="BJ2851" s="138" t="e">
        <f>#N/A</f>
        <v>#N/A</v>
      </c>
      <c r="BK2851" s="138" t="e">
        <f>#N/A</f>
        <v>#N/A</v>
      </c>
      <c r="BL2851" s="138" t="e">
        <f>#N/A</f>
        <v>#N/A</v>
      </c>
      <c r="BM2851" s="138" t="e">
        <f>#N/A</f>
        <v>#N/A</v>
      </c>
      <c r="BN2851" s="26"/>
      <c r="BO2851" s="26"/>
      <c r="BP2851" s="26"/>
      <c r="BQ2851" s="38"/>
      <c r="BR2851" s="26"/>
      <c r="BS2851" s="26"/>
      <c r="BT2851" s="26"/>
      <c r="BU2851" s="26"/>
      <c r="BV2851" s="39"/>
    </row>
    <row r="2852" spans="1:74" ht="15" hidden="1" customHeight="1" thickBot="1">
      <c r="A2852" s="26">
        <v>2020</v>
      </c>
      <c r="B2852" s="67">
        <v>2848</v>
      </c>
      <c r="C2852" s="67" t="s">
        <v>129</v>
      </c>
      <c r="D2852" s="67" t="s">
        <v>4642</v>
      </c>
      <c r="E2852" s="67" t="s">
        <v>4643</v>
      </c>
      <c r="F2852" s="27">
        <v>44083</v>
      </c>
      <c r="G2852" s="67" t="s">
        <v>5398</v>
      </c>
      <c r="H2852" s="26" t="s">
        <v>4645</v>
      </c>
      <c r="I2852" s="26" t="s">
        <v>4645</v>
      </c>
      <c r="J2852" s="69" t="s">
        <v>4646</v>
      </c>
      <c r="K2852" s="26" t="s">
        <v>135</v>
      </c>
      <c r="L2852" s="26" t="s">
        <v>4647</v>
      </c>
      <c r="M2852" s="26" t="s">
        <v>137</v>
      </c>
      <c r="N2852" s="26" t="s">
        <v>138</v>
      </c>
      <c r="O2852" s="26" t="s">
        <v>138</v>
      </c>
      <c r="Q2852" s="30">
        <v>78</v>
      </c>
      <c r="R2852" s="30">
        <v>6090</v>
      </c>
      <c r="S2852" s="31" t="e">
        <f>#N/A</f>
        <v>#N/A</v>
      </c>
      <c r="T2852" s="30">
        <v>1188</v>
      </c>
      <c r="AB2852" s="33" t="e">
        <f>#N/A</f>
        <v>#N/A</v>
      </c>
      <c r="AC2852" s="71">
        <v>1400</v>
      </c>
      <c r="AD2852" s="30" t="e">
        <f>#N/A</f>
        <v>#N/A</v>
      </c>
      <c r="AE2852" s="34">
        <v>0.88</v>
      </c>
      <c r="AG2852" s="30" t="e">
        <f>#N/A</f>
        <v>#N/A</v>
      </c>
      <c r="AH2852" s="30" t="e">
        <f>#N/A</f>
        <v>#N/A</v>
      </c>
      <c r="AI2852" s="30">
        <v>8325.4500000000007</v>
      </c>
      <c r="AJ2852" s="30">
        <v>7929</v>
      </c>
      <c r="AK2852" s="26" t="s">
        <v>139</v>
      </c>
      <c r="AL2852" s="26">
        <v>36</v>
      </c>
      <c r="AM2852" s="26" t="s">
        <v>5390</v>
      </c>
      <c r="AU2852" s="26" t="s">
        <v>5116</v>
      </c>
      <c r="AV2852" s="26" t="s">
        <v>4981</v>
      </c>
      <c r="AW2852" s="26" t="s">
        <v>5117</v>
      </c>
      <c r="BB2852" s="26" t="s">
        <v>4652</v>
      </c>
      <c r="BD2852" s="37">
        <v>44193</v>
      </c>
      <c r="BE2852" s="30">
        <v>36690</v>
      </c>
      <c r="BF2852" s="30">
        <v>55584</v>
      </c>
      <c r="BG2852" s="37" t="s">
        <v>4653</v>
      </c>
      <c r="BH2852" s="37" t="s">
        <v>4654</v>
      </c>
      <c r="BI2852" s="37" t="s">
        <v>4654</v>
      </c>
      <c r="BJ2852" s="138" t="e">
        <f>#N/A</f>
        <v>#N/A</v>
      </c>
      <c r="BK2852" s="138" t="e">
        <f>#N/A</f>
        <v>#N/A</v>
      </c>
      <c r="BL2852" s="138" t="e">
        <f>#N/A</f>
        <v>#N/A</v>
      </c>
      <c r="BM2852" s="138" t="e">
        <f>#N/A</f>
        <v>#N/A</v>
      </c>
      <c r="BN2852" s="26"/>
      <c r="BO2852" s="26"/>
      <c r="BP2852" s="26"/>
      <c r="BQ2852" s="38"/>
      <c r="BR2852" s="26"/>
      <c r="BS2852" s="26"/>
      <c r="BT2852" s="26"/>
      <c r="BU2852" s="26"/>
      <c r="BV2852" s="39"/>
    </row>
    <row r="2853" spans="1:74" ht="15" hidden="1" customHeight="1" thickBot="1">
      <c r="A2853" s="26">
        <v>2020</v>
      </c>
      <c r="B2853" s="67">
        <v>2849</v>
      </c>
      <c r="C2853" s="26" t="s">
        <v>129</v>
      </c>
      <c r="D2853" s="26" t="s">
        <v>4642</v>
      </c>
      <c r="E2853" s="26" t="s">
        <v>4643</v>
      </c>
      <c r="F2853" s="27">
        <v>44083</v>
      </c>
      <c r="G2853" s="67" t="s">
        <v>5399</v>
      </c>
      <c r="H2853" s="26" t="s">
        <v>4645</v>
      </c>
      <c r="I2853" s="26" t="s">
        <v>4645</v>
      </c>
      <c r="J2853" s="69" t="s">
        <v>4646</v>
      </c>
      <c r="K2853" s="26" t="s">
        <v>135</v>
      </c>
      <c r="L2853" s="26" t="s">
        <v>4647</v>
      </c>
      <c r="M2853" s="26" t="s">
        <v>137</v>
      </c>
      <c r="N2853" s="26" t="s">
        <v>138</v>
      </c>
      <c r="O2853" s="26" t="s">
        <v>138</v>
      </c>
      <c r="Q2853" s="30">
        <v>81</v>
      </c>
      <c r="R2853" s="30">
        <v>7490</v>
      </c>
      <c r="S2853" s="31" t="e">
        <f>#N/A</f>
        <v>#N/A</v>
      </c>
      <c r="T2853" s="30">
        <v>1625</v>
      </c>
      <c r="AB2853" s="33" t="e">
        <f>#N/A</f>
        <v>#N/A</v>
      </c>
      <c r="AC2853" s="30">
        <v>1400</v>
      </c>
      <c r="AD2853" s="30" t="e">
        <f>#N/A</f>
        <v>#N/A</v>
      </c>
      <c r="AE2853" s="34">
        <v>0.87795918367346937</v>
      </c>
      <c r="AG2853" s="30" t="e">
        <f>#N/A</f>
        <v>#N/A</v>
      </c>
      <c r="AH2853" s="30" t="e">
        <f>#N/A</f>
        <v>#N/A</v>
      </c>
      <c r="AI2853" s="30">
        <v>10763.550000000001</v>
      </c>
      <c r="AJ2853" s="30">
        <v>10251</v>
      </c>
      <c r="AK2853" s="26" t="s">
        <v>139</v>
      </c>
      <c r="AL2853" s="26">
        <v>36</v>
      </c>
      <c r="AM2853" s="26" t="s">
        <v>5390</v>
      </c>
      <c r="AU2853" s="26" t="s">
        <v>5116</v>
      </c>
      <c r="AV2853" s="26" t="s">
        <v>4981</v>
      </c>
      <c r="AW2853" s="26" t="s">
        <v>5117</v>
      </c>
      <c r="BB2853" s="26" t="s">
        <v>4652</v>
      </c>
      <c r="BD2853" s="37">
        <v>44193</v>
      </c>
      <c r="BE2853" s="30">
        <v>36690</v>
      </c>
      <c r="BF2853" s="30">
        <v>55584</v>
      </c>
      <c r="BG2853" s="37" t="s">
        <v>4653</v>
      </c>
      <c r="BH2853" s="37" t="s">
        <v>4654</v>
      </c>
      <c r="BI2853" s="37" t="s">
        <v>4654</v>
      </c>
      <c r="BJ2853" s="138" t="e">
        <f>#N/A</f>
        <v>#N/A</v>
      </c>
      <c r="BK2853" s="138" t="e">
        <f>#N/A</f>
        <v>#N/A</v>
      </c>
      <c r="BL2853" s="138" t="e">
        <f>#N/A</f>
        <v>#N/A</v>
      </c>
      <c r="BM2853" s="138" t="e">
        <f>#N/A</f>
        <v>#N/A</v>
      </c>
      <c r="BN2853" s="26"/>
      <c r="BO2853" s="26"/>
      <c r="BP2853" s="26"/>
      <c r="BQ2853" s="38"/>
      <c r="BR2853" s="26"/>
      <c r="BS2853" s="26"/>
      <c r="BT2853" s="26"/>
      <c r="BU2853" s="26"/>
      <c r="BV2853" s="39"/>
    </row>
    <row r="2854" spans="1:74" ht="15" hidden="1" customHeight="1" thickBot="1">
      <c r="A2854" s="26">
        <v>2020</v>
      </c>
      <c r="B2854" s="67">
        <v>2850</v>
      </c>
      <c r="C2854" s="67" t="s">
        <v>129</v>
      </c>
      <c r="D2854" s="67" t="s">
        <v>4642</v>
      </c>
      <c r="E2854" s="67" t="s">
        <v>4643</v>
      </c>
      <c r="F2854" s="27">
        <v>44083</v>
      </c>
      <c r="G2854" s="67" t="s">
        <v>5400</v>
      </c>
      <c r="H2854" s="26" t="s">
        <v>4645</v>
      </c>
      <c r="I2854" s="26" t="s">
        <v>4645</v>
      </c>
      <c r="J2854" s="69" t="s">
        <v>4646</v>
      </c>
      <c r="K2854" s="26" t="s">
        <v>135</v>
      </c>
      <c r="L2854" s="26" t="s">
        <v>4647</v>
      </c>
      <c r="M2854" s="26" t="s">
        <v>137</v>
      </c>
      <c r="N2854" s="26" t="s">
        <v>138</v>
      </c>
      <c r="O2854" s="26" t="s">
        <v>138</v>
      </c>
      <c r="Q2854" s="30">
        <v>71</v>
      </c>
      <c r="R2854" s="30">
        <v>4180</v>
      </c>
      <c r="S2854" s="31" t="e">
        <f>#N/A</f>
        <v>#N/A</v>
      </c>
      <c r="T2854" s="30">
        <v>907</v>
      </c>
      <c r="AB2854" s="33" t="e">
        <f>#N/A</f>
        <v>#N/A</v>
      </c>
      <c r="AC2854" s="71">
        <v>1400</v>
      </c>
      <c r="AD2854" s="30" t="e">
        <f>#N/A</f>
        <v>#N/A</v>
      </c>
      <c r="AE2854" s="34">
        <v>0.92</v>
      </c>
      <c r="AG2854" s="30" t="e">
        <f>#N/A</f>
        <v>#N/A</v>
      </c>
      <c r="AH2854" s="30" t="e">
        <f>#N/A</f>
        <v>#N/A</v>
      </c>
      <c r="AI2854" s="30">
        <v>5714.1</v>
      </c>
      <c r="AJ2854" s="30">
        <v>5442</v>
      </c>
      <c r="AK2854" s="26" t="s">
        <v>139</v>
      </c>
      <c r="AL2854" s="26">
        <v>36</v>
      </c>
      <c r="AM2854" s="26" t="s">
        <v>5390</v>
      </c>
      <c r="AU2854" s="26" t="s">
        <v>5116</v>
      </c>
      <c r="AV2854" s="26" t="s">
        <v>4981</v>
      </c>
      <c r="AW2854" s="26" t="s">
        <v>5117</v>
      </c>
      <c r="BB2854" s="26" t="s">
        <v>4652</v>
      </c>
      <c r="BD2854" s="37">
        <v>44193</v>
      </c>
      <c r="BE2854" s="30">
        <v>36690</v>
      </c>
      <c r="BF2854" s="30">
        <v>55584</v>
      </c>
      <c r="BG2854" s="37" t="s">
        <v>4653</v>
      </c>
      <c r="BH2854" s="37" t="s">
        <v>4654</v>
      </c>
      <c r="BI2854" s="37" t="s">
        <v>4654</v>
      </c>
      <c r="BJ2854" s="138" t="e">
        <f>#N/A</f>
        <v>#N/A</v>
      </c>
      <c r="BK2854" s="138" t="e">
        <f>#N/A</f>
        <v>#N/A</v>
      </c>
      <c r="BL2854" s="138" t="e">
        <f>#N/A</f>
        <v>#N/A</v>
      </c>
      <c r="BM2854" s="138" t="e">
        <f>#N/A</f>
        <v>#N/A</v>
      </c>
      <c r="BN2854" s="26"/>
      <c r="BO2854" s="26"/>
      <c r="BP2854" s="26"/>
      <c r="BQ2854" s="38"/>
      <c r="BR2854" s="26"/>
      <c r="BS2854" s="26"/>
      <c r="BT2854" s="26"/>
      <c r="BU2854" s="26"/>
      <c r="BV2854" s="39"/>
    </row>
    <row r="2855" spans="1:74" ht="15" hidden="1" customHeight="1" thickBot="1">
      <c r="A2855" s="26">
        <v>2020</v>
      </c>
      <c r="B2855" s="67">
        <v>2851</v>
      </c>
      <c r="C2855" s="26" t="s">
        <v>129</v>
      </c>
      <c r="D2855" s="26" t="s">
        <v>4642</v>
      </c>
      <c r="E2855" s="26" t="s">
        <v>4643</v>
      </c>
      <c r="F2855" s="27">
        <v>44083</v>
      </c>
      <c r="G2855" s="67" t="s">
        <v>5401</v>
      </c>
      <c r="H2855" s="26" t="s">
        <v>4645</v>
      </c>
      <c r="I2855" s="26" t="s">
        <v>4645</v>
      </c>
      <c r="J2855" s="69" t="s">
        <v>4646</v>
      </c>
      <c r="K2855" s="26" t="s">
        <v>135</v>
      </c>
      <c r="L2855" s="26" t="s">
        <v>4647</v>
      </c>
      <c r="M2855" s="26" t="s">
        <v>137</v>
      </c>
      <c r="N2855" s="26" t="s">
        <v>138</v>
      </c>
      <c r="O2855" s="26" t="s">
        <v>138</v>
      </c>
      <c r="Q2855" s="30">
        <v>84</v>
      </c>
      <c r="R2855" s="30">
        <v>7700</v>
      </c>
      <c r="S2855" s="31" t="e">
        <f>#N/A</f>
        <v>#N/A</v>
      </c>
      <c r="T2855" s="30">
        <v>1701</v>
      </c>
      <c r="AB2855" s="33" t="e">
        <f>#N/A</f>
        <v>#N/A</v>
      </c>
      <c r="AC2855" s="30">
        <v>1400</v>
      </c>
      <c r="AD2855" s="30" t="e">
        <f>#N/A</f>
        <v>#N/A</v>
      </c>
      <c r="AE2855" s="34">
        <v>0.92285714285714282</v>
      </c>
      <c r="AG2855" s="30" t="e">
        <f>#N/A</f>
        <v>#N/A</v>
      </c>
      <c r="AH2855" s="30" t="e">
        <f>#N/A</f>
        <v>#N/A</v>
      </c>
      <c r="AI2855" s="30">
        <v>11051.25</v>
      </c>
      <c r="AJ2855" s="30">
        <v>10525</v>
      </c>
      <c r="AK2855" s="26" t="s">
        <v>139</v>
      </c>
      <c r="AL2855" s="26">
        <v>36</v>
      </c>
      <c r="AM2855" s="26" t="s">
        <v>5390</v>
      </c>
      <c r="AU2855" s="26" t="s">
        <v>5116</v>
      </c>
      <c r="AV2855" s="26" t="s">
        <v>4981</v>
      </c>
      <c r="AW2855" s="26" t="s">
        <v>5117</v>
      </c>
      <c r="BB2855" s="26" t="s">
        <v>4652</v>
      </c>
      <c r="BD2855" s="37">
        <v>44193</v>
      </c>
      <c r="BE2855" s="30">
        <v>36690</v>
      </c>
      <c r="BF2855" s="30">
        <v>55584</v>
      </c>
      <c r="BG2855" s="37" t="s">
        <v>4653</v>
      </c>
      <c r="BH2855" s="37" t="s">
        <v>4654</v>
      </c>
      <c r="BI2855" s="37" t="s">
        <v>4654</v>
      </c>
      <c r="BJ2855" s="138" t="e">
        <f>#N/A</f>
        <v>#N/A</v>
      </c>
      <c r="BK2855" s="138" t="e">
        <f>#N/A</f>
        <v>#N/A</v>
      </c>
      <c r="BL2855" s="138" t="e">
        <f>#N/A</f>
        <v>#N/A</v>
      </c>
      <c r="BM2855" s="138" t="e">
        <f>#N/A</f>
        <v>#N/A</v>
      </c>
      <c r="BN2855" s="26"/>
      <c r="BO2855" s="26"/>
      <c r="BP2855" s="26"/>
      <c r="BQ2855" s="38"/>
      <c r="BR2855" s="26"/>
      <c r="BS2855" s="26"/>
      <c r="BT2855" s="26"/>
      <c r="BU2855" s="26"/>
      <c r="BV2855" s="39"/>
    </row>
    <row r="2856" spans="1:74" ht="15" hidden="1" customHeight="1" thickBot="1">
      <c r="A2856" s="26">
        <v>2020</v>
      </c>
      <c r="B2856" s="67">
        <v>2852</v>
      </c>
      <c r="C2856" s="67" t="s">
        <v>129</v>
      </c>
      <c r="D2856" s="67" t="s">
        <v>4642</v>
      </c>
      <c r="E2856" s="67" t="s">
        <v>4643</v>
      </c>
      <c r="F2856" s="27">
        <v>44083</v>
      </c>
      <c r="G2856" s="67" t="s">
        <v>5402</v>
      </c>
      <c r="H2856" s="26" t="s">
        <v>4645</v>
      </c>
      <c r="I2856" s="26" t="s">
        <v>4645</v>
      </c>
      <c r="J2856" s="69" t="s">
        <v>4646</v>
      </c>
      <c r="K2856" s="26" t="s">
        <v>135</v>
      </c>
      <c r="L2856" s="26" t="s">
        <v>4647</v>
      </c>
      <c r="M2856" s="26" t="s">
        <v>137</v>
      </c>
      <c r="N2856" s="26" t="s">
        <v>138</v>
      </c>
      <c r="O2856" s="26" t="s">
        <v>138</v>
      </c>
      <c r="Q2856" s="30">
        <v>76</v>
      </c>
      <c r="R2856" s="30">
        <v>5260</v>
      </c>
      <c r="S2856" s="31" t="e">
        <f>#N/A</f>
        <v>#N/A</v>
      </c>
      <c r="T2856" s="30">
        <v>1243</v>
      </c>
      <c r="AB2856" s="33" t="e">
        <f>#N/A</f>
        <v>#N/A</v>
      </c>
      <c r="AC2856" s="71">
        <v>1400</v>
      </c>
      <c r="AD2856" s="30" t="e">
        <f>#N/A</f>
        <v>#N/A</v>
      </c>
      <c r="AE2856" s="34">
        <v>0.92</v>
      </c>
      <c r="AG2856" s="30" t="e">
        <f>#N/A</f>
        <v>#N/A</v>
      </c>
      <c r="AH2856" s="30" t="e">
        <f>#N/A</f>
        <v>#N/A</v>
      </c>
      <c r="AI2856" s="30">
        <v>7190.4000000000005</v>
      </c>
      <c r="AJ2856" s="30">
        <v>6848</v>
      </c>
      <c r="AK2856" s="26" t="s">
        <v>139</v>
      </c>
      <c r="AL2856" s="26">
        <v>36</v>
      </c>
      <c r="AM2856" s="26" t="s">
        <v>5390</v>
      </c>
      <c r="AU2856" s="26" t="s">
        <v>5116</v>
      </c>
      <c r="AV2856" s="26" t="s">
        <v>4981</v>
      </c>
      <c r="AW2856" s="26" t="s">
        <v>5117</v>
      </c>
      <c r="BB2856" s="26" t="s">
        <v>4652</v>
      </c>
      <c r="BD2856" s="37">
        <v>44193</v>
      </c>
      <c r="BE2856" s="30">
        <v>36690</v>
      </c>
      <c r="BF2856" s="30">
        <v>55584</v>
      </c>
      <c r="BG2856" s="37" t="s">
        <v>4653</v>
      </c>
      <c r="BH2856" s="37" t="s">
        <v>4654</v>
      </c>
      <c r="BI2856" s="37" t="s">
        <v>4654</v>
      </c>
      <c r="BJ2856" s="138" t="e">
        <f>#N/A</f>
        <v>#N/A</v>
      </c>
      <c r="BK2856" s="138" t="e">
        <f>#N/A</f>
        <v>#N/A</v>
      </c>
      <c r="BL2856" s="138" t="e">
        <f>#N/A</f>
        <v>#N/A</v>
      </c>
      <c r="BM2856" s="138" t="e">
        <f>#N/A</f>
        <v>#N/A</v>
      </c>
      <c r="BN2856" s="26"/>
      <c r="BO2856" s="26"/>
      <c r="BP2856" s="26"/>
      <c r="BQ2856" s="38"/>
      <c r="BR2856" s="26"/>
      <c r="BS2856" s="26"/>
      <c r="BT2856" s="26"/>
      <c r="BU2856" s="26"/>
      <c r="BV2856" s="39"/>
    </row>
    <row r="2857" spans="1:74" ht="15" hidden="1" customHeight="1" thickBot="1">
      <c r="A2857" s="26">
        <v>2020</v>
      </c>
      <c r="B2857" s="67">
        <v>2853</v>
      </c>
      <c r="C2857" s="26" t="s">
        <v>129</v>
      </c>
      <c r="D2857" s="26" t="s">
        <v>4642</v>
      </c>
      <c r="E2857" s="26" t="s">
        <v>4643</v>
      </c>
      <c r="F2857" s="27">
        <v>44083</v>
      </c>
      <c r="G2857" s="67" t="s">
        <v>5403</v>
      </c>
      <c r="H2857" s="26" t="s">
        <v>4645</v>
      </c>
      <c r="I2857" s="26" t="s">
        <v>4645</v>
      </c>
      <c r="J2857" s="69" t="s">
        <v>4646</v>
      </c>
      <c r="K2857" s="26" t="s">
        <v>135</v>
      </c>
      <c r="L2857" s="26" t="s">
        <v>4647</v>
      </c>
      <c r="M2857" s="26" t="s">
        <v>137</v>
      </c>
      <c r="N2857" s="26" t="s">
        <v>138</v>
      </c>
      <c r="O2857" s="26" t="s">
        <v>138</v>
      </c>
      <c r="Q2857" s="30">
        <v>78</v>
      </c>
      <c r="R2857" s="30">
        <v>4850</v>
      </c>
      <c r="S2857" s="31" t="e">
        <f>#N/A</f>
        <v>#N/A</v>
      </c>
      <c r="T2857" s="30">
        <v>813</v>
      </c>
      <c r="AB2857" s="33" t="e">
        <f>#N/A</f>
        <v>#N/A</v>
      </c>
      <c r="AC2857" s="30">
        <v>1400</v>
      </c>
      <c r="AD2857" s="30" t="e">
        <f>#N/A</f>
        <v>#N/A</v>
      </c>
      <c r="AE2857" s="34">
        <v>0.91617021276595745</v>
      </c>
      <c r="AG2857" s="30" t="e">
        <f>#N/A</f>
        <v>#N/A</v>
      </c>
      <c r="AH2857" s="30" t="e">
        <f>#N/A</f>
        <v>#N/A</v>
      </c>
      <c r="AI2857" s="30">
        <v>6629.7000000000007</v>
      </c>
      <c r="AJ2857" s="30">
        <v>6314</v>
      </c>
      <c r="AK2857" s="26" t="s">
        <v>139</v>
      </c>
      <c r="AL2857" s="26">
        <v>36</v>
      </c>
      <c r="AM2857" s="26" t="s">
        <v>5390</v>
      </c>
      <c r="AU2857" s="26" t="s">
        <v>5116</v>
      </c>
      <c r="AV2857" s="26" t="s">
        <v>4981</v>
      </c>
      <c r="AW2857" s="26" t="s">
        <v>5117</v>
      </c>
      <c r="BB2857" s="26" t="s">
        <v>4652</v>
      </c>
      <c r="BD2857" s="37">
        <v>44193</v>
      </c>
      <c r="BE2857" s="30">
        <v>36690</v>
      </c>
      <c r="BF2857" s="30">
        <v>55584</v>
      </c>
      <c r="BG2857" s="37" t="s">
        <v>4653</v>
      </c>
      <c r="BH2857" s="37" t="s">
        <v>4654</v>
      </c>
      <c r="BI2857" s="37" t="s">
        <v>4654</v>
      </c>
      <c r="BJ2857" s="138" t="e">
        <f>#N/A</f>
        <v>#N/A</v>
      </c>
      <c r="BK2857" s="138" t="e">
        <f>#N/A</f>
        <v>#N/A</v>
      </c>
      <c r="BL2857" s="138" t="e">
        <f>#N/A</f>
        <v>#N/A</v>
      </c>
      <c r="BM2857" s="138" t="e">
        <f>#N/A</f>
        <v>#N/A</v>
      </c>
      <c r="BN2857" s="26"/>
      <c r="BO2857" s="26"/>
      <c r="BP2857" s="26"/>
      <c r="BQ2857" s="38"/>
      <c r="BR2857" s="26"/>
      <c r="BS2857" s="26"/>
      <c r="BT2857" s="26"/>
      <c r="BU2857" s="26"/>
      <c r="BV2857" s="39"/>
    </row>
    <row r="2858" spans="1:74" ht="15" hidden="1" customHeight="1" thickBot="1">
      <c r="A2858" s="26">
        <v>2020</v>
      </c>
      <c r="B2858" s="67">
        <v>2854</v>
      </c>
      <c r="C2858" s="67" t="s">
        <v>129</v>
      </c>
      <c r="D2858" s="67" t="s">
        <v>4642</v>
      </c>
      <c r="E2858" s="67" t="s">
        <v>4643</v>
      </c>
      <c r="F2858" s="27">
        <v>44083</v>
      </c>
      <c r="G2858" s="67" t="s">
        <v>5404</v>
      </c>
      <c r="H2858" s="26" t="s">
        <v>4645</v>
      </c>
      <c r="I2858" s="26" t="s">
        <v>4645</v>
      </c>
      <c r="J2858" s="69" t="s">
        <v>4646</v>
      </c>
      <c r="K2858" s="26" t="s">
        <v>135</v>
      </c>
      <c r="L2858" s="26" t="s">
        <v>4647</v>
      </c>
      <c r="M2858" s="26" t="s">
        <v>137</v>
      </c>
      <c r="N2858" s="26" t="s">
        <v>138</v>
      </c>
      <c r="O2858" s="26" t="s">
        <v>138</v>
      </c>
      <c r="Q2858" s="30">
        <v>79</v>
      </c>
      <c r="R2858" s="30">
        <v>6710</v>
      </c>
      <c r="S2858" s="31" t="e">
        <f>#N/A</f>
        <v>#N/A</v>
      </c>
      <c r="T2858" s="30">
        <v>1710</v>
      </c>
      <c r="AB2858" s="33" t="e">
        <f>#N/A</f>
        <v>#N/A</v>
      </c>
      <c r="AC2858" s="71">
        <v>1400</v>
      </c>
      <c r="AD2858" s="30" t="e">
        <f>#N/A</f>
        <v>#N/A</v>
      </c>
      <c r="AE2858" s="34">
        <v>0.73</v>
      </c>
      <c r="AG2858" s="30" t="e">
        <f>#N/A</f>
        <v>#N/A</v>
      </c>
      <c r="AH2858" s="30" t="e">
        <f>#N/A</f>
        <v>#N/A</v>
      </c>
      <c r="AI2858" s="30">
        <v>9172.8000000000011</v>
      </c>
      <c r="AJ2858" s="30">
        <v>8736</v>
      </c>
      <c r="AK2858" s="26" t="s">
        <v>139</v>
      </c>
      <c r="AL2858" s="26">
        <v>36</v>
      </c>
      <c r="AM2858" s="26" t="s">
        <v>5390</v>
      </c>
      <c r="AU2858" s="26" t="s">
        <v>5116</v>
      </c>
      <c r="AV2858" s="26" t="s">
        <v>4981</v>
      </c>
      <c r="AW2858" s="26" t="s">
        <v>5117</v>
      </c>
      <c r="BB2858" s="26" t="s">
        <v>4652</v>
      </c>
      <c r="BD2858" s="37">
        <v>44193</v>
      </c>
      <c r="BE2858" s="30">
        <v>36690</v>
      </c>
      <c r="BF2858" s="30">
        <v>55584</v>
      </c>
      <c r="BG2858" s="37" t="s">
        <v>4653</v>
      </c>
      <c r="BH2858" s="37" t="s">
        <v>4654</v>
      </c>
      <c r="BI2858" s="37" t="s">
        <v>4654</v>
      </c>
      <c r="BJ2858" s="138" t="e">
        <f>#N/A</f>
        <v>#N/A</v>
      </c>
      <c r="BK2858" s="138" t="e">
        <f>#N/A</f>
        <v>#N/A</v>
      </c>
      <c r="BL2858" s="138" t="e">
        <f>#N/A</f>
        <v>#N/A</v>
      </c>
      <c r="BM2858" s="138" t="e">
        <f>#N/A</f>
        <v>#N/A</v>
      </c>
      <c r="BN2858" s="26"/>
      <c r="BO2858" s="26"/>
      <c r="BP2858" s="26"/>
      <c r="BQ2858" s="38"/>
      <c r="BR2858" s="26"/>
      <c r="BS2858" s="26"/>
      <c r="BT2858" s="26"/>
      <c r="BU2858" s="26"/>
      <c r="BV2858" s="39"/>
    </row>
    <row r="2859" spans="1:74" ht="15" hidden="1" customHeight="1" thickBot="1">
      <c r="A2859" s="26">
        <v>2020</v>
      </c>
      <c r="B2859" s="67">
        <v>2855</v>
      </c>
      <c r="C2859" s="26" t="s">
        <v>129</v>
      </c>
      <c r="D2859" s="26" t="s">
        <v>4642</v>
      </c>
      <c r="E2859" s="26" t="s">
        <v>4643</v>
      </c>
      <c r="F2859" s="27">
        <v>44083</v>
      </c>
      <c r="G2859" s="67" t="s">
        <v>5405</v>
      </c>
      <c r="H2859" s="26" t="s">
        <v>4645</v>
      </c>
      <c r="I2859" s="26" t="s">
        <v>4645</v>
      </c>
      <c r="J2859" s="69" t="s">
        <v>4646</v>
      </c>
      <c r="K2859" s="26" t="s">
        <v>135</v>
      </c>
      <c r="L2859" s="26" t="s">
        <v>4647</v>
      </c>
      <c r="M2859" s="26" t="s">
        <v>137</v>
      </c>
      <c r="N2859" s="26" t="s">
        <v>138</v>
      </c>
      <c r="O2859" s="26" t="s">
        <v>138</v>
      </c>
      <c r="Q2859" s="30">
        <v>79</v>
      </c>
      <c r="R2859" s="30">
        <v>7080</v>
      </c>
      <c r="S2859" s="31" t="e">
        <f>#N/A</f>
        <v>#N/A</v>
      </c>
      <c r="T2859" s="30">
        <v>1773</v>
      </c>
      <c r="AB2859" s="33" t="e">
        <f>#N/A</f>
        <v>#N/A</v>
      </c>
      <c r="AC2859" s="30">
        <v>1400</v>
      </c>
      <c r="AD2859" s="30" t="e">
        <f>#N/A</f>
        <v>#N/A</v>
      </c>
      <c r="AE2859" s="34">
        <v>0.73471698113207551</v>
      </c>
      <c r="AG2859" s="30" t="e">
        <f>#N/A</f>
        <v>#N/A</v>
      </c>
      <c r="AH2859" s="30" t="e">
        <f>#N/A</f>
        <v>#N/A</v>
      </c>
      <c r="AI2859" s="30">
        <v>9678.9</v>
      </c>
      <c r="AJ2859" s="30">
        <v>9218</v>
      </c>
      <c r="AK2859" s="26" t="s">
        <v>139</v>
      </c>
      <c r="AL2859" s="26">
        <v>36</v>
      </c>
      <c r="AM2859" s="26" t="s">
        <v>5390</v>
      </c>
      <c r="AU2859" s="26" t="s">
        <v>5116</v>
      </c>
      <c r="AV2859" s="26" t="s">
        <v>4981</v>
      </c>
      <c r="AW2859" s="26" t="s">
        <v>5117</v>
      </c>
      <c r="BB2859" s="26" t="s">
        <v>4652</v>
      </c>
      <c r="BD2859" s="37">
        <v>44193</v>
      </c>
      <c r="BE2859" s="30">
        <v>36690</v>
      </c>
      <c r="BF2859" s="30">
        <v>55584</v>
      </c>
      <c r="BG2859" s="37" t="s">
        <v>4653</v>
      </c>
      <c r="BH2859" s="37" t="s">
        <v>4654</v>
      </c>
      <c r="BI2859" s="37" t="s">
        <v>4654</v>
      </c>
      <c r="BJ2859" s="138" t="e">
        <f>#N/A</f>
        <v>#N/A</v>
      </c>
      <c r="BK2859" s="138" t="e">
        <f>#N/A</f>
        <v>#N/A</v>
      </c>
      <c r="BL2859" s="138" t="e">
        <f>#N/A</f>
        <v>#N/A</v>
      </c>
      <c r="BM2859" s="138" t="e">
        <f>#N/A</f>
        <v>#N/A</v>
      </c>
      <c r="BN2859" s="26"/>
      <c r="BO2859" s="26"/>
      <c r="BP2859" s="26"/>
      <c r="BQ2859" s="38"/>
      <c r="BR2859" s="26"/>
      <c r="BS2859" s="26"/>
      <c r="BT2859" s="26"/>
      <c r="BU2859" s="26"/>
      <c r="BV2859" s="39"/>
    </row>
    <row r="2860" spans="1:74" ht="15" hidden="1" customHeight="1" thickBot="1">
      <c r="A2860" s="26">
        <v>2020</v>
      </c>
      <c r="B2860" s="67">
        <v>2856</v>
      </c>
      <c r="C2860" s="67" t="s">
        <v>129</v>
      </c>
      <c r="D2860" s="67" t="s">
        <v>4642</v>
      </c>
      <c r="E2860" s="67" t="s">
        <v>4643</v>
      </c>
      <c r="F2860" s="27">
        <v>44083</v>
      </c>
      <c r="G2860" s="67" t="s">
        <v>5406</v>
      </c>
      <c r="H2860" s="26" t="s">
        <v>4645</v>
      </c>
      <c r="I2860" s="26" t="s">
        <v>4645</v>
      </c>
      <c r="J2860" s="69" t="s">
        <v>4646</v>
      </c>
      <c r="K2860" s="26" t="s">
        <v>135</v>
      </c>
      <c r="L2860" s="26" t="s">
        <v>4647</v>
      </c>
      <c r="M2860" s="26" t="s">
        <v>137</v>
      </c>
      <c r="N2860" s="26" t="s">
        <v>138</v>
      </c>
      <c r="O2860" s="26" t="s">
        <v>138</v>
      </c>
      <c r="Q2860" s="30">
        <v>81</v>
      </c>
      <c r="R2860" s="30">
        <v>7450</v>
      </c>
      <c r="S2860" s="31" t="e">
        <f>#N/A</f>
        <v>#N/A</v>
      </c>
      <c r="T2860" s="30">
        <v>1540</v>
      </c>
      <c r="AB2860" s="33" t="e">
        <f>#N/A</f>
        <v>#N/A</v>
      </c>
      <c r="AC2860" s="71">
        <v>1400</v>
      </c>
      <c r="AD2860" s="30" t="e">
        <f>#N/A</f>
        <v>#N/A</v>
      </c>
      <c r="AE2860" s="34">
        <v>0.89</v>
      </c>
      <c r="AG2860" s="30" t="e">
        <f>#N/A</f>
        <v>#N/A</v>
      </c>
      <c r="AH2860" s="30" t="e">
        <f>#N/A</f>
        <v>#N/A</v>
      </c>
      <c r="AI2860" s="30">
        <v>10708.95</v>
      </c>
      <c r="AJ2860" s="30">
        <v>10199</v>
      </c>
      <c r="AK2860" s="26" t="s">
        <v>139</v>
      </c>
      <c r="AL2860" s="26">
        <v>36</v>
      </c>
      <c r="AM2860" s="26" t="s">
        <v>5390</v>
      </c>
      <c r="AU2860" s="26" t="s">
        <v>5116</v>
      </c>
      <c r="AV2860" s="26" t="s">
        <v>4981</v>
      </c>
      <c r="AW2860" s="26" t="s">
        <v>5117</v>
      </c>
      <c r="BB2860" s="26" t="s">
        <v>4652</v>
      </c>
      <c r="BD2860" s="37">
        <v>44193</v>
      </c>
      <c r="BE2860" s="30">
        <v>36690</v>
      </c>
      <c r="BF2860" s="30">
        <v>55584</v>
      </c>
      <c r="BG2860" s="37" t="s">
        <v>4653</v>
      </c>
      <c r="BH2860" s="37" t="s">
        <v>4654</v>
      </c>
      <c r="BI2860" s="37" t="s">
        <v>4654</v>
      </c>
      <c r="BJ2860" s="138" t="e">
        <f>#N/A</f>
        <v>#N/A</v>
      </c>
      <c r="BK2860" s="138" t="e">
        <f>#N/A</f>
        <v>#N/A</v>
      </c>
      <c r="BL2860" s="138" t="e">
        <f>#N/A</f>
        <v>#N/A</v>
      </c>
      <c r="BM2860" s="138" t="e">
        <f>#N/A</f>
        <v>#N/A</v>
      </c>
      <c r="BN2860" s="26"/>
      <c r="BO2860" s="26"/>
      <c r="BP2860" s="26"/>
      <c r="BQ2860" s="38"/>
      <c r="BR2860" s="26"/>
      <c r="BS2860" s="26"/>
      <c r="BT2860" s="26"/>
      <c r="BU2860" s="26"/>
      <c r="BV2860" s="39"/>
    </row>
    <row r="2861" spans="1:74" ht="15" hidden="1" customHeight="1" thickBot="1">
      <c r="A2861" s="26">
        <v>2020</v>
      </c>
      <c r="B2861" s="67">
        <v>2857</v>
      </c>
      <c r="C2861" s="26" t="s">
        <v>129</v>
      </c>
      <c r="D2861" s="26" t="s">
        <v>4642</v>
      </c>
      <c r="E2861" s="26" t="s">
        <v>4643</v>
      </c>
      <c r="F2861" s="27">
        <v>44083</v>
      </c>
      <c r="G2861" s="67" t="s">
        <v>5407</v>
      </c>
      <c r="H2861" s="26" t="s">
        <v>4645</v>
      </c>
      <c r="I2861" s="26" t="s">
        <v>4645</v>
      </c>
      <c r="J2861" s="69" t="s">
        <v>4646</v>
      </c>
      <c r="K2861" s="26" t="s">
        <v>135</v>
      </c>
      <c r="L2861" s="26" t="s">
        <v>4647</v>
      </c>
      <c r="M2861" s="26" t="s">
        <v>137</v>
      </c>
      <c r="N2861" s="26" t="s">
        <v>138</v>
      </c>
      <c r="O2861" s="26" t="s">
        <v>138</v>
      </c>
      <c r="Q2861" s="30">
        <v>75</v>
      </c>
      <c r="R2861" s="30">
        <v>5510</v>
      </c>
      <c r="S2861" s="31" t="e">
        <f>#N/A</f>
        <v>#N/A</v>
      </c>
      <c r="T2861" s="30">
        <v>1228</v>
      </c>
      <c r="AB2861" s="33" t="e">
        <f>#N/A</f>
        <v>#N/A</v>
      </c>
      <c r="AC2861" s="30">
        <v>1400</v>
      </c>
      <c r="AD2861" s="30" t="e">
        <f>#N/A</f>
        <v>#N/A</v>
      </c>
      <c r="AE2861" s="34">
        <v>0.88909090909090904</v>
      </c>
      <c r="AG2861" s="30" t="e">
        <f>#N/A</f>
        <v>#N/A</v>
      </c>
      <c r="AH2861" s="30" t="e">
        <f>#N/A</f>
        <v>#N/A</v>
      </c>
      <c r="AI2861" s="30">
        <v>8057.7000000000007</v>
      </c>
      <c r="AJ2861" s="30">
        <v>7674</v>
      </c>
      <c r="AK2861" s="26" t="s">
        <v>139</v>
      </c>
      <c r="AL2861" s="26">
        <v>36</v>
      </c>
      <c r="AM2861" s="26" t="s">
        <v>5390</v>
      </c>
      <c r="AU2861" s="26" t="s">
        <v>5116</v>
      </c>
      <c r="AV2861" s="26" t="s">
        <v>4981</v>
      </c>
      <c r="AW2861" s="26" t="s">
        <v>5117</v>
      </c>
      <c r="BB2861" s="26" t="s">
        <v>4652</v>
      </c>
      <c r="BD2861" s="37">
        <v>44193</v>
      </c>
      <c r="BE2861" s="30">
        <v>36690</v>
      </c>
      <c r="BF2861" s="30">
        <v>55584</v>
      </c>
      <c r="BG2861" s="37" t="s">
        <v>4653</v>
      </c>
      <c r="BH2861" s="37" t="s">
        <v>4654</v>
      </c>
      <c r="BI2861" s="37" t="s">
        <v>4654</v>
      </c>
      <c r="BJ2861" s="138" t="e">
        <f>#N/A</f>
        <v>#N/A</v>
      </c>
      <c r="BK2861" s="138" t="e">
        <f>#N/A</f>
        <v>#N/A</v>
      </c>
      <c r="BL2861" s="138" t="e">
        <f>#N/A</f>
        <v>#N/A</v>
      </c>
      <c r="BM2861" s="138" t="e">
        <f>#N/A</f>
        <v>#N/A</v>
      </c>
      <c r="BN2861" s="26"/>
      <c r="BO2861" s="26"/>
      <c r="BP2861" s="26"/>
      <c r="BQ2861" s="38"/>
      <c r="BR2861" s="26"/>
      <c r="BS2861" s="26"/>
      <c r="BT2861" s="26"/>
      <c r="BU2861" s="26"/>
      <c r="BV2861" s="39"/>
    </row>
    <row r="2862" spans="1:74" ht="15" hidden="1" customHeight="1" thickBot="1">
      <c r="A2862" s="26">
        <v>2020</v>
      </c>
      <c r="B2862" s="67">
        <v>2858</v>
      </c>
      <c r="C2862" s="67" t="s">
        <v>129</v>
      </c>
      <c r="D2862" s="67" t="s">
        <v>4642</v>
      </c>
      <c r="E2862" s="67" t="s">
        <v>4643</v>
      </c>
      <c r="F2862" s="27">
        <v>44083</v>
      </c>
      <c r="G2862" s="67" t="s">
        <v>5408</v>
      </c>
      <c r="H2862" s="26" t="s">
        <v>4645</v>
      </c>
      <c r="I2862" s="26" t="s">
        <v>4645</v>
      </c>
      <c r="J2862" s="69" t="s">
        <v>4646</v>
      </c>
      <c r="K2862" s="26" t="s">
        <v>135</v>
      </c>
      <c r="L2862" s="26" t="s">
        <v>4647</v>
      </c>
      <c r="M2862" s="26" t="s">
        <v>137</v>
      </c>
      <c r="N2862" s="26" t="s">
        <v>138</v>
      </c>
      <c r="O2862" s="26" t="s">
        <v>138</v>
      </c>
      <c r="Q2862" s="30">
        <v>69</v>
      </c>
      <c r="R2862" s="30">
        <v>3170</v>
      </c>
      <c r="S2862" s="31" t="e">
        <f>#N/A</f>
        <v>#N/A</v>
      </c>
      <c r="T2862" s="30">
        <v>870</v>
      </c>
      <c r="AB2862" s="33" t="e">
        <f>#N/A</f>
        <v>#N/A</v>
      </c>
      <c r="AC2862" s="71">
        <v>1400</v>
      </c>
      <c r="AD2862" s="30" t="e">
        <f>#N/A</f>
        <v>#N/A</v>
      </c>
      <c r="AE2862" s="34">
        <v>0.88</v>
      </c>
      <c r="AG2862" s="30" t="e">
        <f>#N/A</f>
        <v>#N/A</v>
      </c>
      <c r="AH2862" s="30" t="e">
        <f>#N/A</f>
        <v>#N/A</v>
      </c>
      <c r="AI2862" s="30">
        <v>4333.3500000000004</v>
      </c>
      <c r="AJ2862" s="30">
        <v>4127</v>
      </c>
      <c r="AK2862" s="26" t="s">
        <v>139</v>
      </c>
      <c r="AL2862" s="26">
        <v>36</v>
      </c>
      <c r="AM2862" s="26" t="s">
        <v>5390</v>
      </c>
      <c r="AU2862" s="26" t="s">
        <v>5116</v>
      </c>
      <c r="AV2862" s="26" t="s">
        <v>4981</v>
      </c>
      <c r="AW2862" s="26" t="s">
        <v>5117</v>
      </c>
      <c r="BB2862" s="26" t="s">
        <v>4652</v>
      </c>
      <c r="BD2862" s="37">
        <v>44193</v>
      </c>
      <c r="BE2862" s="30">
        <v>36690</v>
      </c>
      <c r="BF2862" s="30">
        <v>55584</v>
      </c>
      <c r="BG2862" s="37" t="s">
        <v>4653</v>
      </c>
      <c r="BH2862" s="37" t="s">
        <v>4654</v>
      </c>
      <c r="BI2862" s="37" t="s">
        <v>4654</v>
      </c>
      <c r="BJ2862" s="138" t="e">
        <f>#N/A</f>
        <v>#N/A</v>
      </c>
      <c r="BK2862" s="138" t="e">
        <f>#N/A</f>
        <v>#N/A</v>
      </c>
      <c r="BL2862" s="138" t="e">
        <f>#N/A</f>
        <v>#N/A</v>
      </c>
      <c r="BM2862" s="138" t="e">
        <f>#N/A</f>
        <v>#N/A</v>
      </c>
      <c r="BN2862" s="26"/>
      <c r="BO2862" s="26"/>
      <c r="BP2862" s="26"/>
      <c r="BQ2862" s="38"/>
      <c r="BR2862" s="26"/>
      <c r="BS2862" s="26"/>
      <c r="BT2862" s="26"/>
      <c r="BU2862" s="26"/>
      <c r="BV2862" s="39"/>
    </row>
    <row r="2863" spans="1:74" ht="15" hidden="1" customHeight="1" thickBot="1">
      <c r="A2863" s="26">
        <v>2020</v>
      </c>
      <c r="B2863" s="67">
        <v>2859</v>
      </c>
      <c r="C2863" s="26" t="s">
        <v>129</v>
      </c>
      <c r="D2863" s="26" t="s">
        <v>4642</v>
      </c>
      <c r="E2863" s="26" t="s">
        <v>4643</v>
      </c>
      <c r="F2863" s="27">
        <v>44083</v>
      </c>
      <c r="G2863" s="67" t="s">
        <v>5409</v>
      </c>
      <c r="H2863" s="26" t="s">
        <v>4645</v>
      </c>
      <c r="I2863" s="26" t="s">
        <v>4645</v>
      </c>
      <c r="J2863" s="69" t="s">
        <v>4646</v>
      </c>
      <c r="K2863" s="26" t="s">
        <v>135</v>
      </c>
      <c r="L2863" s="26" t="s">
        <v>4647</v>
      </c>
      <c r="M2863" s="26" t="s">
        <v>137</v>
      </c>
      <c r="N2863" s="26" t="s">
        <v>138</v>
      </c>
      <c r="O2863" s="26" t="s">
        <v>138</v>
      </c>
      <c r="Q2863" s="30">
        <v>77</v>
      </c>
      <c r="R2863" s="30">
        <v>5880</v>
      </c>
      <c r="S2863" s="31" t="e">
        <f>#N/A</f>
        <v>#N/A</v>
      </c>
      <c r="T2863" s="30">
        <v>899</v>
      </c>
      <c r="AB2863" s="33" t="e">
        <f>#N/A</f>
        <v>#N/A</v>
      </c>
      <c r="AC2863" s="30">
        <v>1400</v>
      </c>
      <c r="AD2863" s="30" t="e">
        <f>#N/A</f>
        <v>#N/A</v>
      </c>
      <c r="AE2863" s="34">
        <v>0.87795918367346937</v>
      </c>
      <c r="AG2863" s="30" t="e">
        <f>#N/A</f>
        <v>#N/A</v>
      </c>
      <c r="AH2863" s="30" t="e">
        <f>#N/A</f>
        <v>#N/A</v>
      </c>
      <c r="AI2863" s="30">
        <v>8037.75</v>
      </c>
      <c r="AJ2863" s="30">
        <v>7655</v>
      </c>
      <c r="AK2863" s="26" t="s">
        <v>139</v>
      </c>
      <c r="AL2863" s="26">
        <v>36</v>
      </c>
      <c r="AM2863" s="26" t="s">
        <v>5390</v>
      </c>
      <c r="AU2863" s="26" t="s">
        <v>5116</v>
      </c>
      <c r="AV2863" s="26" t="s">
        <v>4981</v>
      </c>
      <c r="AW2863" s="26" t="s">
        <v>5117</v>
      </c>
      <c r="BB2863" s="26" t="s">
        <v>4652</v>
      </c>
      <c r="BD2863" s="37">
        <v>44193</v>
      </c>
      <c r="BE2863" s="30">
        <v>36690</v>
      </c>
      <c r="BF2863" s="30">
        <v>55584</v>
      </c>
      <c r="BG2863" s="37" t="s">
        <v>4653</v>
      </c>
      <c r="BH2863" s="37" t="s">
        <v>4654</v>
      </c>
      <c r="BI2863" s="37" t="s">
        <v>4654</v>
      </c>
      <c r="BJ2863" s="138" t="e">
        <f>#N/A</f>
        <v>#N/A</v>
      </c>
      <c r="BK2863" s="138" t="e">
        <f>#N/A</f>
        <v>#N/A</v>
      </c>
      <c r="BL2863" s="138" t="e">
        <f>#N/A</f>
        <v>#N/A</v>
      </c>
      <c r="BM2863" s="138" t="e">
        <f>#N/A</f>
        <v>#N/A</v>
      </c>
      <c r="BN2863" s="26"/>
      <c r="BO2863" s="26"/>
      <c r="BP2863" s="26"/>
      <c r="BQ2863" s="38"/>
      <c r="BR2863" s="26"/>
      <c r="BS2863" s="26"/>
      <c r="BT2863" s="26"/>
      <c r="BU2863" s="26"/>
      <c r="BV2863" s="39"/>
    </row>
    <row r="2864" spans="1:74" ht="15" hidden="1" customHeight="1" thickBot="1">
      <c r="A2864" s="26">
        <v>2020</v>
      </c>
      <c r="B2864" s="67">
        <v>2860</v>
      </c>
      <c r="C2864" s="67" t="s">
        <v>129</v>
      </c>
      <c r="D2864" s="67" t="s">
        <v>4642</v>
      </c>
      <c r="E2864" s="67" t="s">
        <v>4643</v>
      </c>
      <c r="F2864" s="27">
        <v>44083</v>
      </c>
      <c r="G2864" s="67" t="s">
        <v>5410</v>
      </c>
      <c r="H2864" s="26" t="s">
        <v>4645</v>
      </c>
      <c r="I2864" s="26" t="s">
        <v>4645</v>
      </c>
      <c r="J2864" s="69" t="s">
        <v>4646</v>
      </c>
      <c r="K2864" s="26" t="s">
        <v>135</v>
      </c>
      <c r="L2864" s="26" t="s">
        <v>4647</v>
      </c>
      <c r="M2864" s="26" t="s">
        <v>137</v>
      </c>
      <c r="N2864" s="26" t="s">
        <v>138</v>
      </c>
      <c r="O2864" s="26" t="s">
        <v>138</v>
      </c>
      <c r="Q2864" s="30">
        <v>75</v>
      </c>
      <c r="R2864" s="30">
        <v>5540</v>
      </c>
      <c r="S2864" s="31" t="e">
        <f>#N/A</f>
        <v>#N/A</v>
      </c>
      <c r="T2864" s="30">
        <v>1077</v>
      </c>
      <c r="AB2864" s="33" t="e">
        <f>#N/A</f>
        <v>#N/A</v>
      </c>
      <c r="AC2864" s="71">
        <v>1400</v>
      </c>
      <c r="AD2864" s="30" t="e">
        <f>#N/A</f>
        <v>#N/A</v>
      </c>
      <c r="AE2864" s="34">
        <v>0.9</v>
      </c>
      <c r="AG2864" s="30" t="e">
        <f>#N/A</f>
        <v>#N/A</v>
      </c>
      <c r="AH2864" s="30" t="e">
        <f>#N/A</f>
        <v>#N/A</v>
      </c>
      <c r="AI2864" s="30">
        <v>7573.6500000000005</v>
      </c>
      <c r="AJ2864" s="30">
        <v>7213</v>
      </c>
      <c r="AK2864" s="26" t="s">
        <v>139</v>
      </c>
      <c r="AL2864" s="26">
        <v>36</v>
      </c>
      <c r="AM2864" s="26" t="s">
        <v>5390</v>
      </c>
      <c r="AU2864" s="26" t="s">
        <v>5116</v>
      </c>
      <c r="AV2864" s="26" t="s">
        <v>4981</v>
      </c>
      <c r="AW2864" s="26" t="s">
        <v>5117</v>
      </c>
      <c r="BB2864" s="26" t="s">
        <v>4652</v>
      </c>
      <c r="BD2864" s="37">
        <v>44193</v>
      </c>
      <c r="BE2864" s="30">
        <v>36690</v>
      </c>
      <c r="BF2864" s="30">
        <v>55584</v>
      </c>
      <c r="BG2864" s="37" t="s">
        <v>4653</v>
      </c>
      <c r="BH2864" s="37" t="s">
        <v>4654</v>
      </c>
      <c r="BI2864" s="37" t="s">
        <v>4654</v>
      </c>
      <c r="BJ2864" s="138" t="e">
        <f>#N/A</f>
        <v>#N/A</v>
      </c>
      <c r="BK2864" s="138" t="e">
        <f>#N/A</f>
        <v>#N/A</v>
      </c>
      <c r="BL2864" s="138" t="e">
        <f>#N/A</f>
        <v>#N/A</v>
      </c>
      <c r="BM2864" s="138" t="e">
        <f>#N/A</f>
        <v>#N/A</v>
      </c>
      <c r="BN2864" s="26"/>
      <c r="BO2864" s="26"/>
      <c r="BP2864" s="26"/>
      <c r="BQ2864" s="38"/>
      <c r="BR2864" s="26"/>
      <c r="BS2864" s="26"/>
      <c r="BT2864" s="26"/>
      <c r="BU2864" s="26"/>
      <c r="BV2864" s="39"/>
    </row>
    <row r="2865" spans="1:74" ht="15" hidden="1" customHeight="1" thickBot="1">
      <c r="A2865" s="26">
        <v>2020</v>
      </c>
      <c r="B2865" s="67">
        <v>2861</v>
      </c>
      <c r="C2865" s="26" t="s">
        <v>129</v>
      </c>
      <c r="D2865" s="26" t="s">
        <v>4642</v>
      </c>
      <c r="E2865" s="26" t="s">
        <v>4643</v>
      </c>
      <c r="F2865" s="27">
        <v>44083</v>
      </c>
      <c r="G2865" s="67" t="s">
        <v>5411</v>
      </c>
      <c r="H2865" s="26" t="s">
        <v>4645</v>
      </c>
      <c r="I2865" s="26" t="s">
        <v>4645</v>
      </c>
      <c r="J2865" s="69" t="s">
        <v>4646</v>
      </c>
      <c r="K2865" s="26" t="s">
        <v>135</v>
      </c>
      <c r="L2865" s="26" t="s">
        <v>4647</v>
      </c>
      <c r="M2865" s="26" t="s">
        <v>137</v>
      </c>
      <c r="N2865" s="26" t="s">
        <v>138</v>
      </c>
      <c r="O2865" s="26" t="s">
        <v>138</v>
      </c>
      <c r="Q2865" s="30">
        <v>77</v>
      </c>
      <c r="R2865" s="30">
        <v>5100</v>
      </c>
      <c r="S2865" s="31" t="e">
        <f>#N/A</f>
        <v>#N/A</v>
      </c>
      <c r="T2865" s="30">
        <v>1318</v>
      </c>
      <c r="AB2865" s="33" t="e">
        <f>#N/A</f>
        <v>#N/A</v>
      </c>
      <c r="AC2865" s="30">
        <v>1400</v>
      </c>
      <c r="AD2865" s="30" t="e">
        <f>#N/A</f>
        <v>#N/A</v>
      </c>
      <c r="AE2865" s="34">
        <v>0.90187499999999998</v>
      </c>
      <c r="AG2865" s="30" t="e">
        <f>#N/A</f>
        <v>#N/A</v>
      </c>
      <c r="AH2865" s="30" t="e">
        <f>#N/A</f>
        <v>#N/A</v>
      </c>
      <c r="AI2865" s="30">
        <v>6972</v>
      </c>
      <c r="AJ2865" s="30">
        <v>6640</v>
      </c>
      <c r="AK2865" s="26" t="s">
        <v>139</v>
      </c>
      <c r="AL2865" s="26">
        <v>36</v>
      </c>
      <c r="AM2865" s="26" t="s">
        <v>5390</v>
      </c>
      <c r="AU2865" s="26" t="s">
        <v>5116</v>
      </c>
      <c r="AV2865" s="26" t="s">
        <v>4981</v>
      </c>
      <c r="AW2865" s="26" t="s">
        <v>5117</v>
      </c>
      <c r="BB2865" s="26" t="s">
        <v>4652</v>
      </c>
      <c r="BD2865" s="37">
        <v>44193</v>
      </c>
      <c r="BE2865" s="30">
        <v>36690</v>
      </c>
      <c r="BF2865" s="30">
        <v>55584</v>
      </c>
      <c r="BG2865" s="37" t="s">
        <v>4653</v>
      </c>
      <c r="BH2865" s="37" t="s">
        <v>4654</v>
      </c>
      <c r="BI2865" s="37" t="s">
        <v>4654</v>
      </c>
      <c r="BJ2865" s="138" t="e">
        <f>#N/A</f>
        <v>#N/A</v>
      </c>
      <c r="BK2865" s="138" t="e">
        <f>#N/A</f>
        <v>#N/A</v>
      </c>
      <c r="BL2865" s="138" t="e">
        <f>#N/A</f>
        <v>#N/A</v>
      </c>
      <c r="BM2865" s="138" t="e">
        <f>#N/A</f>
        <v>#N/A</v>
      </c>
      <c r="BN2865" s="26"/>
      <c r="BO2865" s="26"/>
      <c r="BP2865" s="26"/>
      <c r="BQ2865" s="38"/>
      <c r="BR2865" s="26"/>
      <c r="BS2865" s="26"/>
      <c r="BT2865" s="26"/>
      <c r="BU2865" s="26"/>
      <c r="BV2865" s="39"/>
    </row>
    <row r="2866" spans="1:74" ht="15" hidden="1" customHeight="1" thickBot="1">
      <c r="A2866" s="26">
        <v>2020</v>
      </c>
      <c r="B2866" s="67">
        <v>2862</v>
      </c>
      <c r="C2866" s="67" t="s">
        <v>129</v>
      </c>
      <c r="D2866" s="67" t="s">
        <v>4642</v>
      </c>
      <c r="E2866" s="67" t="s">
        <v>4643</v>
      </c>
      <c r="F2866" s="27">
        <v>44083</v>
      </c>
      <c r="G2866" s="67" t="s">
        <v>5412</v>
      </c>
      <c r="H2866" s="26" t="s">
        <v>4645</v>
      </c>
      <c r="I2866" s="26" t="s">
        <v>4645</v>
      </c>
      <c r="J2866" s="69" t="s">
        <v>4646</v>
      </c>
      <c r="K2866" s="26" t="s">
        <v>135</v>
      </c>
      <c r="L2866" s="26" t="s">
        <v>4647</v>
      </c>
      <c r="M2866" s="26" t="s">
        <v>137</v>
      </c>
      <c r="N2866" s="26" t="s">
        <v>138</v>
      </c>
      <c r="O2866" s="26" t="s">
        <v>138</v>
      </c>
      <c r="Q2866" s="30">
        <v>76</v>
      </c>
      <c r="R2866" s="30">
        <v>5170</v>
      </c>
      <c r="S2866" s="31" t="e">
        <f>#N/A</f>
        <v>#N/A</v>
      </c>
      <c r="T2866" s="30">
        <v>1105</v>
      </c>
      <c r="AB2866" s="33" t="e">
        <f>#N/A</f>
        <v>#N/A</v>
      </c>
      <c r="AC2866" s="71">
        <v>1400</v>
      </c>
      <c r="AD2866" s="30" t="e">
        <f>#N/A</f>
        <v>#N/A</v>
      </c>
      <c r="AE2866" s="34">
        <v>0.91</v>
      </c>
      <c r="AG2866" s="30" t="e">
        <f>#N/A</f>
        <v>#N/A</v>
      </c>
      <c r="AH2866" s="30" t="e">
        <f>#N/A</f>
        <v>#N/A</v>
      </c>
      <c r="AI2866" s="30">
        <v>7067.55</v>
      </c>
      <c r="AJ2866" s="30">
        <v>6731</v>
      </c>
      <c r="AK2866" s="26" t="s">
        <v>139</v>
      </c>
      <c r="AL2866" s="26">
        <v>36</v>
      </c>
      <c r="AM2866" s="26" t="s">
        <v>5390</v>
      </c>
      <c r="AU2866" s="26" t="s">
        <v>5116</v>
      </c>
      <c r="AV2866" s="26" t="s">
        <v>4981</v>
      </c>
      <c r="AW2866" s="26" t="s">
        <v>5117</v>
      </c>
      <c r="BB2866" s="26" t="s">
        <v>4652</v>
      </c>
      <c r="BD2866" s="37">
        <v>44193</v>
      </c>
      <c r="BE2866" s="30">
        <v>36690</v>
      </c>
      <c r="BF2866" s="30">
        <v>55584</v>
      </c>
      <c r="BG2866" s="37" t="s">
        <v>4653</v>
      </c>
      <c r="BH2866" s="37" t="s">
        <v>4654</v>
      </c>
      <c r="BI2866" s="37" t="s">
        <v>4654</v>
      </c>
      <c r="BJ2866" s="138" t="e">
        <f>#N/A</f>
        <v>#N/A</v>
      </c>
      <c r="BK2866" s="138" t="e">
        <f>#N/A</f>
        <v>#N/A</v>
      </c>
      <c r="BL2866" s="138" t="e">
        <f>#N/A</f>
        <v>#N/A</v>
      </c>
      <c r="BM2866" s="138" t="e">
        <f>#N/A</f>
        <v>#N/A</v>
      </c>
      <c r="BN2866" s="26"/>
      <c r="BO2866" s="26"/>
      <c r="BP2866" s="26"/>
      <c r="BQ2866" s="38"/>
      <c r="BR2866" s="26"/>
      <c r="BS2866" s="26"/>
      <c r="BT2866" s="26"/>
      <c r="BU2866" s="26"/>
      <c r="BV2866" s="39"/>
    </row>
    <row r="2867" spans="1:74" ht="15" hidden="1" customHeight="1" thickBot="1">
      <c r="A2867" s="26">
        <v>2020</v>
      </c>
      <c r="B2867" s="67">
        <v>2863</v>
      </c>
      <c r="C2867" s="26" t="s">
        <v>129</v>
      </c>
      <c r="D2867" s="26" t="s">
        <v>4642</v>
      </c>
      <c r="E2867" s="26" t="s">
        <v>4643</v>
      </c>
      <c r="F2867" s="27">
        <v>44083</v>
      </c>
      <c r="G2867" s="67" t="s">
        <v>5413</v>
      </c>
      <c r="H2867" s="26" t="s">
        <v>4645</v>
      </c>
      <c r="I2867" s="26" t="s">
        <v>4645</v>
      </c>
      <c r="J2867" s="69" t="s">
        <v>4646</v>
      </c>
      <c r="K2867" s="26" t="s">
        <v>135</v>
      </c>
      <c r="L2867" s="26" t="s">
        <v>4647</v>
      </c>
      <c r="M2867" s="26" t="s">
        <v>137</v>
      </c>
      <c r="N2867" s="26" t="s">
        <v>138</v>
      </c>
      <c r="O2867" s="26" t="s">
        <v>138</v>
      </c>
      <c r="Q2867" s="30">
        <v>79</v>
      </c>
      <c r="R2867" s="30">
        <v>5490</v>
      </c>
      <c r="S2867" s="31" t="e">
        <f>#N/A</f>
        <v>#N/A</v>
      </c>
      <c r="T2867" s="30">
        <v>1652</v>
      </c>
      <c r="AB2867" s="33" t="e">
        <f>#N/A</f>
        <v>#N/A</v>
      </c>
      <c r="AC2867" s="30">
        <v>1400</v>
      </c>
      <c r="AD2867" s="30" t="e">
        <f>#N/A</f>
        <v>#N/A</v>
      </c>
      <c r="AE2867" s="34">
        <v>0.90727272727272723</v>
      </c>
      <c r="AG2867" s="30" t="e">
        <f>#N/A</f>
        <v>#N/A</v>
      </c>
      <c r="AH2867" s="30" t="e">
        <f>#N/A</f>
        <v>#N/A</v>
      </c>
      <c r="AI2867" s="30">
        <v>7504.35</v>
      </c>
      <c r="AJ2867" s="30">
        <v>7147</v>
      </c>
      <c r="AK2867" s="26" t="s">
        <v>139</v>
      </c>
      <c r="AL2867" s="26">
        <v>36</v>
      </c>
      <c r="AM2867" s="26" t="s">
        <v>5390</v>
      </c>
      <c r="AU2867" s="26" t="s">
        <v>5116</v>
      </c>
      <c r="AV2867" s="26" t="s">
        <v>4981</v>
      </c>
      <c r="AW2867" s="26" t="s">
        <v>5117</v>
      </c>
      <c r="BB2867" s="26" t="s">
        <v>4652</v>
      </c>
      <c r="BD2867" s="37">
        <v>44193</v>
      </c>
      <c r="BE2867" s="30">
        <v>36690</v>
      </c>
      <c r="BF2867" s="30">
        <v>55584</v>
      </c>
      <c r="BG2867" s="37" t="s">
        <v>4653</v>
      </c>
      <c r="BH2867" s="37" t="s">
        <v>4654</v>
      </c>
      <c r="BI2867" s="37" t="s">
        <v>4654</v>
      </c>
      <c r="BJ2867" s="138" t="e">
        <f>#N/A</f>
        <v>#N/A</v>
      </c>
      <c r="BK2867" s="138" t="e">
        <f>#N/A</f>
        <v>#N/A</v>
      </c>
      <c r="BL2867" s="138" t="e">
        <f>#N/A</f>
        <v>#N/A</v>
      </c>
      <c r="BM2867" s="138" t="e">
        <f>#N/A</f>
        <v>#N/A</v>
      </c>
      <c r="BN2867" s="26"/>
      <c r="BO2867" s="26"/>
      <c r="BP2867" s="26"/>
      <c r="BQ2867" s="38"/>
      <c r="BR2867" s="26"/>
      <c r="BS2867" s="26"/>
      <c r="BT2867" s="26"/>
      <c r="BU2867" s="26"/>
      <c r="BV2867" s="39"/>
    </row>
    <row r="2868" spans="1:74" ht="15" hidden="1" customHeight="1" thickBot="1">
      <c r="A2868" s="26">
        <v>2020</v>
      </c>
      <c r="B2868" s="67">
        <v>2864</v>
      </c>
      <c r="C2868" s="67" t="s">
        <v>129</v>
      </c>
      <c r="D2868" s="67" t="s">
        <v>4642</v>
      </c>
      <c r="E2868" s="67" t="s">
        <v>4643</v>
      </c>
      <c r="F2868" s="27">
        <v>44083</v>
      </c>
      <c r="G2868" s="67" t="s">
        <v>5414</v>
      </c>
      <c r="H2868" s="26" t="s">
        <v>4645</v>
      </c>
      <c r="I2868" s="26" t="s">
        <v>4645</v>
      </c>
      <c r="J2868" s="69" t="s">
        <v>4646</v>
      </c>
      <c r="K2868" s="26" t="s">
        <v>135</v>
      </c>
      <c r="L2868" s="26" t="s">
        <v>4647</v>
      </c>
      <c r="M2868" s="26" t="s">
        <v>137</v>
      </c>
      <c r="N2868" s="26" t="s">
        <v>138</v>
      </c>
      <c r="O2868" s="26" t="s">
        <v>138</v>
      </c>
      <c r="Q2868" s="30">
        <v>85</v>
      </c>
      <c r="R2868" s="30">
        <v>9400</v>
      </c>
      <c r="S2868" s="31" t="e">
        <f>#N/A</f>
        <v>#N/A</v>
      </c>
      <c r="T2868" s="30">
        <v>2250</v>
      </c>
      <c r="AB2868" s="33" t="e">
        <f>#N/A</f>
        <v>#N/A</v>
      </c>
      <c r="AC2868" s="71">
        <v>1400</v>
      </c>
      <c r="AD2868" s="30" t="e">
        <f>#N/A</f>
        <v>#N/A</v>
      </c>
      <c r="AE2868" s="34">
        <v>0.86</v>
      </c>
      <c r="AG2868" s="30" t="e">
        <f>#N/A</f>
        <v>#N/A</v>
      </c>
      <c r="AH2868" s="30" t="e">
        <f>#N/A</f>
        <v>#N/A</v>
      </c>
      <c r="AI2868" s="30">
        <v>13374.900000000001</v>
      </c>
      <c r="AJ2868" s="30">
        <v>12738</v>
      </c>
      <c r="AK2868" s="26" t="s">
        <v>139</v>
      </c>
      <c r="AL2868" s="26">
        <v>36</v>
      </c>
      <c r="AM2868" s="26" t="s">
        <v>5390</v>
      </c>
      <c r="AU2868" s="26" t="s">
        <v>5116</v>
      </c>
      <c r="AV2868" s="26" t="s">
        <v>4981</v>
      </c>
      <c r="AW2868" s="26" t="s">
        <v>5117</v>
      </c>
      <c r="BB2868" s="26" t="s">
        <v>4652</v>
      </c>
      <c r="BD2868" s="37">
        <v>44193</v>
      </c>
      <c r="BE2868" s="30">
        <v>36690</v>
      </c>
      <c r="BF2868" s="30">
        <v>55584</v>
      </c>
      <c r="BG2868" s="37" t="s">
        <v>4653</v>
      </c>
      <c r="BH2868" s="37" t="s">
        <v>4654</v>
      </c>
      <c r="BI2868" s="37" t="s">
        <v>4654</v>
      </c>
      <c r="BJ2868" s="138" t="e">
        <f>#N/A</f>
        <v>#N/A</v>
      </c>
      <c r="BK2868" s="138" t="e">
        <f>#N/A</f>
        <v>#N/A</v>
      </c>
      <c r="BL2868" s="138" t="e">
        <f>#N/A</f>
        <v>#N/A</v>
      </c>
      <c r="BM2868" s="138" t="e">
        <f>#N/A</f>
        <v>#N/A</v>
      </c>
      <c r="BN2868" s="26"/>
      <c r="BO2868" s="26"/>
      <c r="BP2868" s="26"/>
      <c r="BQ2868" s="38"/>
      <c r="BR2868" s="26"/>
      <c r="BS2868" s="26"/>
      <c r="BT2868" s="26"/>
      <c r="BU2868" s="26"/>
      <c r="BV2868" s="39"/>
    </row>
    <row r="2869" spans="1:74" ht="15" hidden="1" customHeight="1" thickBot="1">
      <c r="A2869" s="26">
        <v>2020</v>
      </c>
      <c r="B2869" s="67">
        <v>2865</v>
      </c>
      <c r="C2869" s="26" t="s">
        <v>129</v>
      </c>
      <c r="D2869" s="26" t="s">
        <v>4642</v>
      </c>
      <c r="E2869" s="26" t="s">
        <v>4643</v>
      </c>
      <c r="F2869" s="27">
        <v>44083</v>
      </c>
      <c r="G2869" s="67" t="s">
        <v>5415</v>
      </c>
      <c r="H2869" s="26" t="s">
        <v>4645</v>
      </c>
      <c r="I2869" s="26" t="s">
        <v>4645</v>
      </c>
      <c r="J2869" s="69" t="s">
        <v>4646</v>
      </c>
      <c r="K2869" s="26" t="s">
        <v>135</v>
      </c>
      <c r="L2869" s="26" t="s">
        <v>4647</v>
      </c>
      <c r="M2869" s="26" t="s">
        <v>137</v>
      </c>
      <c r="N2869" s="26" t="s">
        <v>138</v>
      </c>
      <c r="O2869" s="26" t="s">
        <v>138</v>
      </c>
      <c r="Q2869" s="30">
        <v>76</v>
      </c>
      <c r="R2869" s="30">
        <v>4480</v>
      </c>
      <c r="S2869" s="31" t="e">
        <f>#N/A</f>
        <v>#N/A</v>
      </c>
      <c r="T2869" s="30">
        <v>1004</v>
      </c>
      <c r="AB2869" s="33" t="e">
        <f>#N/A</f>
        <v>#N/A</v>
      </c>
      <c r="AC2869" s="30">
        <v>1400</v>
      </c>
      <c r="AD2869" s="30" t="e">
        <f>#N/A</f>
        <v>#N/A</v>
      </c>
      <c r="AE2869" s="34">
        <v>0.85499999999999998</v>
      </c>
      <c r="AG2869" s="30" t="e">
        <f>#N/A</f>
        <v>#N/A</v>
      </c>
      <c r="AH2869" s="30" t="e">
        <f>#N/A</f>
        <v>#N/A</v>
      </c>
      <c r="AI2869" s="30">
        <v>6123.6</v>
      </c>
      <c r="AJ2869" s="30">
        <v>5832</v>
      </c>
      <c r="AK2869" s="26" t="s">
        <v>139</v>
      </c>
      <c r="AL2869" s="26">
        <v>36</v>
      </c>
      <c r="AM2869" s="26" t="s">
        <v>5390</v>
      </c>
      <c r="AU2869" s="26" t="s">
        <v>5116</v>
      </c>
      <c r="AV2869" s="26" t="s">
        <v>4981</v>
      </c>
      <c r="AW2869" s="26" t="s">
        <v>5117</v>
      </c>
      <c r="BB2869" s="26" t="s">
        <v>4652</v>
      </c>
      <c r="BD2869" s="37">
        <v>44193</v>
      </c>
      <c r="BE2869" s="30">
        <v>36690</v>
      </c>
      <c r="BF2869" s="30">
        <v>55584</v>
      </c>
      <c r="BG2869" s="37" t="s">
        <v>4653</v>
      </c>
      <c r="BH2869" s="37" t="s">
        <v>4654</v>
      </c>
      <c r="BI2869" s="37" t="s">
        <v>4654</v>
      </c>
      <c r="BJ2869" s="138" t="e">
        <f>#N/A</f>
        <v>#N/A</v>
      </c>
      <c r="BK2869" s="138" t="e">
        <f>#N/A</f>
        <v>#N/A</v>
      </c>
      <c r="BL2869" s="138" t="e">
        <f>#N/A</f>
        <v>#N/A</v>
      </c>
      <c r="BM2869" s="138" t="e">
        <f>#N/A</f>
        <v>#N/A</v>
      </c>
      <c r="BN2869" s="26"/>
      <c r="BO2869" s="26"/>
      <c r="BP2869" s="26"/>
      <c r="BQ2869" s="38"/>
      <c r="BR2869" s="26"/>
      <c r="BS2869" s="26"/>
      <c r="BT2869" s="26"/>
      <c r="BU2869" s="26"/>
      <c r="BV2869" s="39"/>
    </row>
    <row r="2870" spans="1:74" ht="15" hidden="1" customHeight="1" thickBot="1">
      <c r="A2870" s="26">
        <v>2020</v>
      </c>
      <c r="B2870" s="67">
        <v>2866</v>
      </c>
      <c r="C2870" s="67" t="s">
        <v>129</v>
      </c>
      <c r="D2870" s="67" t="s">
        <v>4642</v>
      </c>
      <c r="E2870" s="67" t="s">
        <v>4643</v>
      </c>
      <c r="F2870" s="27">
        <v>44083</v>
      </c>
      <c r="G2870" s="67" t="s">
        <v>5416</v>
      </c>
      <c r="H2870" s="26" t="s">
        <v>4645</v>
      </c>
      <c r="I2870" s="26" t="s">
        <v>4645</v>
      </c>
      <c r="J2870" s="69" t="s">
        <v>4646</v>
      </c>
      <c r="K2870" s="26" t="s">
        <v>135</v>
      </c>
      <c r="L2870" s="26" t="s">
        <v>4647</v>
      </c>
      <c r="M2870" s="26" t="s">
        <v>137</v>
      </c>
      <c r="N2870" s="26" t="s">
        <v>138</v>
      </c>
      <c r="O2870" s="26" t="s">
        <v>138</v>
      </c>
      <c r="Q2870" s="30">
        <v>84</v>
      </c>
      <c r="R2870" s="30">
        <v>9590</v>
      </c>
      <c r="S2870" s="31" t="e">
        <f>#N/A</f>
        <v>#N/A</v>
      </c>
      <c r="T2870" s="30">
        <v>2057</v>
      </c>
      <c r="AB2870" s="33" t="e">
        <f>#N/A</f>
        <v>#N/A</v>
      </c>
      <c r="AC2870" s="71">
        <v>1400</v>
      </c>
      <c r="AD2870" s="30" t="e">
        <f>#N/A</f>
        <v>#N/A</v>
      </c>
      <c r="AE2870" s="34">
        <v>0.85</v>
      </c>
      <c r="AG2870" s="30" t="e">
        <f>#N/A</f>
        <v>#N/A</v>
      </c>
      <c r="AH2870" s="30" t="e">
        <f>#N/A</f>
        <v>#N/A</v>
      </c>
      <c r="AI2870" s="30">
        <v>13635.300000000001</v>
      </c>
      <c r="AJ2870" s="30">
        <v>12986</v>
      </c>
      <c r="AK2870" s="26" t="s">
        <v>139</v>
      </c>
      <c r="AL2870" s="26">
        <v>36</v>
      </c>
      <c r="AM2870" s="26" t="s">
        <v>5390</v>
      </c>
      <c r="AU2870" s="26" t="s">
        <v>5116</v>
      </c>
      <c r="AV2870" s="26" t="s">
        <v>4981</v>
      </c>
      <c r="AW2870" s="26" t="s">
        <v>5117</v>
      </c>
      <c r="BB2870" s="26" t="s">
        <v>4652</v>
      </c>
      <c r="BD2870" s="37">
        <v>44193</v>
      </c>
      <c r="BE2870" s="30">
        <v>36690</v>
      </c>
      <c r="BF2870" s="30">
        <v>55584</v>
      </c>
      <c r="BG2870" s="37" t="s">
        <v>4653</v>
      </c>
      <c r="BH2870" s="37" t="s">
        <v>4654</v>
      </c>
      <c r="BI2870" s="37" t="s">
        <v>4654</v>
      </c>
      <c r="BJ2870" s="138" t="e">
        <f>#N/A</f>
        <v>#N/A</v>
      </c>
      <c r="BK2870" s="138" t="e">
        <f>#N/A</f>
        <v>#N/A</v>
      </c>
      <c r="BL2870" s="138" t="e">
        <f>#N/A</f>
        <v>#N/A</v>
      </c>
      <c r="BM2870" s="138" t="e">
        <f>#N/A</f>
        <v>#N/A</v>
      </c>
      <c r="BN2870" s="26"/>
      <c r="BO2870" s="26"/>
      <c r="BP2870" s="26"/>
      <c r="BQ2870" s="38"/>
      <c r="BR2870" s="26"/>
      <c r="BS2870" s="26"/>
      <c r="BT2870" s="26"/>
      <c r="BU2870" s="26"/>
      <c r="BV2870" s="39"/>
    </row>
    <row r="2871" spans="1:74" ht="15" hidden="1" customHeight="1" thickBot="1">
      <c r="A2871" s="26">
        <v>2020</v>
      </c>
      <c r="B2871" s="67">
        <v>2867</v>
      </c>
      <c r="C2871" s="26" t="s">
        <v>129</v>
      </c>
      <c r="D2871" s="26" t="s">
        <v>4642</v>
      </c>
      <c r="E2871" s="26" t="s">
        <v>4643</v>
      </c>
      <c r="F2871" s="27">
        <v>44083</v>
      </c>
      <c r="G2871" s="67" t="s">
        <v>5417</v>
      </c>
      <c r="H2871" s="26" t="s">
        <v>4645</v>
      </c>
      <c r="I2871" s="26" t="s">
        <v>4645</v>
      </c>
      <c r="J2871" s="69" t="s">
        <v>4646</v>
      </c>
      <c r="K2871" s="26" t="s">
        <v>135</v>
      </c>
      <c r="L2871" s="26" t="s">
        <v>4647</v>
      </c>
      <c r="M2871" s="26" t="s">
        <v>137</v>
      </c>
      <c r="N2871" s="26" t="s">
        <v>138</v>
      </c>
      <c r="O2871" s="26" t="s">
        <v>138</v>
      </c>
      <c r="Q2871" s="30">
        <v>81</v>
      </c>
      <c r="R2871" s="30">
        <v>7140</v>
      </c>
      <c r="S2871" s="31" t="e">
        <f>#N/A</f>
        <v>#N/A</v>
      </c>
      <c r="T2871" s="30">
        <v>1486</v>
      </c>
      <c r="AB2871" s="33" t="e">
        <f>#N/A</f>
        <v>#N/A</v>
      </c>
      <c r="AC2871" s="30">
        <v>1400</v>
      </c>
      <c r="AD2871" s="30" t="e">
        <f>#N/A</f>
        <v>#N/A</v>
      </c>
      <c r="AE2871" s="34">
        <v>0.8479245283018868</v>
      </c>
      <c r="AG2871" s="30" t="e">
        <f>#N/A</f>
        <v>#N/A</v>
      </c>
      <c r="AH2871" s="30" t="e">
        <f>#N/A</f>
        <v>#N/A</v>
      </c>
      <c r="AI2871" s="30">
        <v>10285.800000000001</v>
      </c>
      <c r="AJ2871" s="30">
        <v>9796</v>
      </c>
      <c r="AK2871" s="26" t="s">
        <v>139</v>
      </c>
      <c r="AL2871" s="26">
        <v>36</v>
      </c>
      <c r="AM2871" s="26" t="s">
        <v>5390</v>
      </c>
      <c r="AU2871" s="26" t="s">
        <v>5116</v>
      </c>
      <c r="AV2871" s="26" t="s">
        <v>4981</v>
      </c>
      <c r="AW2871" s="26" t="s">
        <v>5117</v>
      </c>
      <c r="BB2871" s="26" t="s">
        <v>4652</v>
      </c>
      <c r="BD2871" s="37">
        <v>44193</v>
      </c>
      <c r="BE2871" s="30">
        <v>36690</v>
      </c>
      <c r="BF2871" s="30">
        <v>55584</v>
      </c>
      <c r="BG2871" s="37" t="s">
        <v>4653</v>
      </c>
      <c r="BH2871" s="37" t="s">
        <v>4654</v>
      </c>
      <c r="BI2871" s="37" t="s">
        <v>4654</v>
      </c>
      <c r="BJ2871" s="138" t="e">
        <f>#N/A</f>
        <v>#N/A</v>
      </c>
      <c r="BK2871" s="138" t="e">
        <f>#N/A</f>
        <v>#N/A</v>
      </c>
      <c r="BL2871" s="138" t="e">
        <f>#N/A</f>
        <v>#N/A</v>
      </c>
      <c r="BM2871" s="138" t="e">
        <f>#N/A</f>
        <v>#N/A</v>
      </c>
      <c r="BN2871" s="26"/>
      <c r="BO2871" s="26"/>
      <c r="BP2871" s="26"/>
      <c r="BQ2871" s="38"/>
      <c r="BR2871" s="26"/>
      <c r="BS2871" s="26"/>
      <c r="BT2871" s="26"/>
      <c r="BU2871" s="26"/>
      <c r="BV2871" s="39"/>
    </row>
    <row r="2872" spans="1:74" ht="15" hidden="1" customHeight="1" thickBot="1">
      <c r="A2872" s="26">
        <v>2020</v>
      </c>
      <c r="B2872" s="67">
        <v>2868</v>
      </c>
      <c r="C2872" s="67" t="s">
        <v>129</v>
      </c>
      <c r="D2872" s="67" t="s">
        <v>4642</v>
      </c>
      <c r="E2872" s="67" t="s">
        <v>4643</v>
      </c>
      <c r="F2872" s="27">
        <v>44083</v>
      </c>
      <c r="G2872" s="67" t="s">
        <v>5418</v>
      </c>
      <c r="H2872" s="26" t="s">
        <v>4645</v>
      </c>
      <c r="I2872" s="26" t="s">
        <v>4645</v>
      </c>
      <c r="J2872" s="69" t="s">
        <v>4646</v>
      </c>
      <c r="K2872" s="26" t="s">
        <v>135</v>
      </c>
      <c r="L2872" s="26" t="s">
        <v>4647</v>
      </c>
      <c r="M2872" s="26" t="s">
        <v>137</v>
      </c>
      <c r="N2872" s="26" t="s">
        <v>138</v>
      </c>
      <c r="O2872" s="26" t="s">
        <v>138</v>
      </c>
      <c r="Q2872" s="30">
        <v>83</v>
      </c>
      <c r="R2872" s="30">
        <v>7830</v>
      </c>
      <c r="S2872" s="31" t="e">
        <f>#N/A</f>
        <v>#N/A</v>
      </c>
      <c r="T2872" s="30">
        <v>1618</v>
      </c>
      <c r="AB2872" s="33" t="e">
        <f>#N/A</f>
        <v>#N/A</v>
      </c>
      <c r="AC2872" s="71">
        <v>1400</v>
      </c>
      <c r="AD2872" s="30" t="e">
        <f>#N/A</f>
        <v>#N/A</v>
      </c>
      <c r="AE2872" s="34">
        <v>0.88</v>
      </c>
      <c r="AG2872" s="30" t="e">
        <f>#N/A</f>
        <v>#N/A</v>
      </c>
      <c r="AH2872" s="30" t="e">
        <f>#N/A</f>
        <v>#N/A</v>
      </c>
      <c r="AI2872" s="30">
        <v>10703.7</v>
      </c>
      <c r="AJ2872" s="30">
        <v>10194</v>
      </c>
      <c r="AK2872" s="26" t="s">
        <v>139</v>
      </c>
      <c r="AL2872" s="26">
        <v>36</v>
      </c>
      <c r="AM2872" s="26" t="s">
        <v>5390</v>
      </c>
      <c r="AU2872" s="26" t="s">
        <v>5116</v>
      </c>
      <c r="AV2872" s="26" t="s">
        <v>4981</v>
      </c>
      <c r="AW2872" s="26" t="s">
        <v>5117</v>
      </c>
      <c r="BB2872" s="26" t="s">
        <v>4652</v>
      </c>
      <c r="BD2872" s="37">
        <v>44193</v>
      </c>
      <c r="BE2872" s="30">
        <v>36690</v>
      </c>
      <c r="BF2872" s="30">
        <v>55584</v>
      </c>
      <c r="BG2872" s="37" t="s">
        <v>4653</v>
      </c>
      <c r="BH2872" s="37" t="s">
        <v>4654</v>
      </c>
      <c r="BI2872" s="37" t="s">
        <v>4654</v>
      </c>
      <c r="BJ2872" s="138" t="e">
        <f>#N/A</f>
        <v>#N/A</v>
      </c>
      <c r="BK2872" s="138" t="e">
        <f>#N/A</f>
        <v>#N/A</v>
      </c>
      <c r="BL2872" s="138" t="e">
        <f>#N/A</f>
        <v>#N/A</v>
      </c>
      <c r="BM2872" s="138" t="e">
        <f>#N/A</f>
        <v>#N/A</v>
      </c>
      <c r="BN2872" s="26"/>
      <c r="BO2872" s="26"/>
      <c r="BP2872" s="26"/>
      <c r="BQ2872" s="38"/>
      <c r="BR2872" s="26"/>
      <c r="BS2872" s="26"/>
      <c r="BT2872" s="26"/>
      <c r="BU2872" s="26"/>
      <c r="BV2872" s="39"/>
    </row>
    <row r="2873" spans="1:74" ht="15" hidden="1" customHeight="1" thickBot="1">
      <c r="A2873" s="26">
        <v>2020</v>
      </c>
      <c r="B2873" s="67">
        <v>2869</v>
      </c>
      <c r="C2873" s="26" t="s">
        <v>129</v>
      </c>
      <c r="D2873" s="26" t="s">
        <v>4642</v>
      </c>
      <c r="E2873" s="26" t="s">
        <v>4643</v>
      </c>
      <c r="F2873" s="27">
        <v>44083</v>
      </c>
      <c r="G2873" s="67" t="s">
        <v>5419</v>
      </c>
      <c r="H2873" s="26" t="s">
        <v>4645</v>
      </c>
      <c r="I2873" s="26" t="s">
        <v>4645</v>
      </c>
      <c r="J2873" s="69" t="s">
        <v>4646</v>
      </c>
      <c r="K2873" s="26" t="s">
        <v>135</v>
      </c>
      <c r="L2873" s="26" t="s">
        <v>4647</v>
      </c>
      <c r="M2873" s="26" t="s">
        <v>137</v>
      </c>
      <c r="N2873" s="26" t="s">
        <v>138</v>
      </c>
      <c r="O2873" s="26" t="s">
        <v>138</v>
      </c>
      <c r="Q2873" s="30">
        <v>79</v>
      </c>
      <c r="R2873" s="30">
        <v>6550</v>
      </c>
      <c r="S2873" s="31" t="e">
        <f>#N/A</f>
        <v>#N/A</v>
      </c>
      <c r="T2873" s="30">
        <v>1693</v>
      </c>
      <c r="AB2873" s="33" t="e">
        <f>#N/A</f>
        <v>#N/A</v>
      </c>
      <c r="AC2873" s="30">
        <v>1400</v>
      </c>
      <c r="AD2873" s="30" t="e">
        <f>#N/A</f>
        <v>#N/A</v>
      </c>
      <c r="AE2873" s="34">
        <v>0.87743589743589745</v>
      </c>
      <c r="AG2873" s="30" t="e">
        <f>#N/A</f>
        <v>#N/A</v>
      </c>
      <c r="AH2873" s="30" t="e">
        <f>#N/A</f>
        <v>#N/A</v>
      </c>
      <c r="AI2873" s="30">
        <v>8954.4</v>
      </c>
      <c r="AJ2873" s="30">
        <v>8528</v>
      </c>
      <c r="AK2873" s="26" t="s">
        <v>139</v>
      </c>
      <c r="AL2873" s="26">
        <v>36</v>
      </c>
      <c r="AM2873" s="26" t="s">
        <v>5390</v>
      </c>
      <c r="AU2873" s="26" t="s">
        <v>5116</v>
      </c>
      <c r="AV2873" s="26" t="s">
        <v>4981</v>
      </c>
      <c r="AW2873" s="26" t="s">
        <v>5117</v>
      </c>
      <c r="BB2873" s="26" t="s">
        <v>4652</v>
      </c>
      <c r="BD2873" s="37">
        <v>44193</v>
      </c>
      <c r="BE2873" s="30">
        <v>36690</v>
      </c>
      <c r="BF2873" s="30">
        <v>55584</v>
      </c>
      <c r="BG2873" s="37" t="s">
        <v>4653</v>
      </c>
      <c r="BH2873" s="37" t="s">
        <v>4654</v>
      </c>
      <c r="BI2873" s="37" t="s">
        <v>4654</v>
      </c>
      <c r="BJ2873" s="138" t="e">
        <f>#N/A</f>
        <v>#N/A</v>
      </c>
      <c r="BK2873" s="138" t="e">
        <f>#N/A</f>
        <v>#N/A</v>
      </c>
      <c r="BL2873" s="138" t="e">
        <f>#N/A</f>
        <v>#N/A</v>
      </c>
      <c r="BM2873" s="138" t="e">
        <f>#N/A</f>
        <v>#N/A</v>
      </c>
      <c r="BN2873" s="26"/>
      <c r="BO2873" s="26"/>
      <c r="BP2873" s="26"/>
      <c r="BQ2873" s="38"/>
      <c r="BR2873" s="26"/>
      <c r="BS2873" s="26"/>
      <c r="BT2873" s="26"/>
      <c r="BU2873" s="26"/>
      <c r="BV2873" s="39"/>
    </row>
    <row r="2874" spans="1:74" ht="15" hidden="1" customHeight="1" thickBot="1">
      <c r="A2874" s="26">
        <v>2020</v>
      </c>
      <c r="B2874" s="67">
        <v>2870</v>
      </c>
      <c r="C2874" s="67" t="s">
        <v>129</v>
      </c>
      <c r="D2874" s="67" t="s">
        <v>4642</v>
      </c>
      <c r="E2874" s="67" t="s">
        <v>4643</v>
      </c>
      <c r="F2874" s="27">
        <v>44083</v>
      </c>
      <c r="G2874" s="67" t="s">
        <v>5420</v>
      </c>
      <c r="H2874" s="26" t="s">
        <v>4645</v>
      </c>
      <c r="I2874" s="26" t="s">
        <v>4645</v>
      </c>
      <c r="J2874" s="69" t="s">
        <v>4646</v>
      </c>
      <c r="K2874" s="26" t="s">
        <v>135</v>
      </c>
      <c r="L2874" s="26" t="s">
        <v>4647</v>
      </c>
      <c r="M2874" s="26" t="s">
        <v>137</v>
      </c>
      <c r="N2874" s="26" t="s">
        <v>138</v>
      </c>
      <c r="O2874" s="26" t="s">
        <v>138</v>
      </c>
      <c r="Q2874" s="30">
        <v>73</v>
      </c>
      <c r="R2874" s="30">
        <v>5650</v>
      </c>
      <c r="S2874" s="31" t="e">
        <f>#N/A</f>
        <v>#N/A</v>
      </c>
      <c r="T2874" s="30">
        <v>1372</v>
      </c>
      <c r="AB2874" s="33" t="e">
        <f>#N/A</f>
        <v>#N/A</v>
      </c>
      <c r="AC2874" s="71">
        <v>1400</v>
      </c>
      <c r="AD2874" s="30" t="e">
        <f>#N/A</f>
        <v>#N/A</v>
      </c>
      <c r="AE2874" s="34">
        <v>0.92</v>
      </c>
      <c r="AG2874" s="30" t="e">
        <f>#N/A</f>
        <v>#N/A</v>
      </c>
      <c r="AH2874" s="30" t="e">
        <f>#N/A</f>
        <v>#N/A</v>
      </c>
      <c r="AI2874" s="30">
        <v>7723.8</v>
      </c>
      <c r="AJ2874" s="30">
        <v>7356</v>
      </c>
      <c r="AK2874" s="26" t="s">
        <v>139</v>
      </c>
      <c r="AL2874" s="26">
        <v>36</v>
      </c>
      <c r="AM2874" s="26" t="s">
        <v>5390</v>
      </c>
      <c r="AU2874" s="26" t="s">
        <v>5116</v>
      </c>
      <c r="AV2874" s="26" t="s">
        <v>4981</v>
      </c>
      <c r="AW2874" s="26" t="s">
        <v>5117</v>
      </c>
      <c r="BB2874" s="26" t="s">
        <v>4652</v>
      </c>
      <c r="BD2874" s="37">
        <v>44193</v>
      </c>
      <c r="BE2874" s="30">
        <v>36690</v>
      </c>
      <c r="BF2874" s="30">
        <v>55584</v>
      </c>
      <c r="BG2874" s="37" t="s">
        <v>4653</v>
      </c>
      <c r="BH2874" s="37" t="s">
        <v>4654</v>
      </c>
      <c r="BI2874" s="37" t="s">
        <v>4654</v>
      </c>
      <c r="BJ2874" s="138" t="e">
        <f>#N/A</f>
        <v>#N/A</v>
      </c>
      <c r="BK2874" s="138" t="e">
        <f>#N/A</f>
        <v>#N/A</v>
      </c>
      <c r="BL2874" s="138" t="e">
        <f>#N/A</f>
        <v>#N/A</v>
      </c>
      <c r="BM2874" s="138" t="e">
        <f>#N/A</f>
        <v>#N/A</v>
      </c>
      <c r="BN2874" s="26"/>
      <c r="BO2874" s="26"/>
      <c r="BP2874" s="26"/>
      <c r="BQ2874" s="38"/>
      <c r="BR2874" s="26"/>
      <c r="BS2874" s="26"/>
      <c r="BT2874" s="26"/>
      <c r="BU2874" s="26"/>
      <c r="BV2874" s="39"/>
    </row>
    <row r="2875" spans="1:74" ht="15" hidden="1" customHeight="1" thickBot="1">
      <c r="A2875" s="26">
        <v>2020</v>
      </c>
      <c r="B2875" s="67">
        <v>2871</v>
      </c>
      <c r="C2875" s="26" t="s">
        <v>129</v>
      </c>
      <c r="D2875" s="26" t="s">
        <v>4642</v>
      </c>
      <c r="E2875" s="26" t="s">
        <v>4643</v>
      </c>
      <c r="F2875" s="27">
        <v>44083</v>
      </c>
      <c r="G2875" s="67" t="s">
        <v>5421</v>
      </c>
      <c r="H2875" s="26" t="s">
        <v>4645</v>
      </c>
      <c r="I2875" s="26" t="s">
        <v>4645</v>
      </c>
      <c r="J2875" s="69" t="s">
        <v>4646</v>
      </c>
      <c r="K2875" s="26" t="s">
        <v>135</v>
      </c>
      <c r="L2875" s="26" t="s">
        <v>4647</v>
      </c>
      <c r="M2875" s="26" t="s">
        <v>137</v>
      </c>
      <c r="N2875" s="26" t="s">
        <v>138</v>
      </c>
      <c r="O2875" s="26" t="s">
        <v>138</v>
      </c>
      <c r="Q2875" s="30">
        <v>72</v>
      </c>
      <c r="R2875" s="30">
        <v>3820</v>
      </c>
      <c r="S2875" s="31" t="e">
        <f>#N/A</f>
        <v>#N/A</v>
      </c>
      <c r="T2875" s="30">
        <v>1099</v>
      </c>
      <c r="AB2875" s="33" t="e">
        <f>#N/A</f>
        <v>#N/A</v>
      </c>
      <c r="AC2875" s="30">
        <v>1400</v>
      </c>
      <c r="AD2875" s="30" t="e">
        <f>#N/A</f>
        <v>#N/A</v>
      </c>
      <c r="AE2875" s="34">
        <v>0.91749999999999998</v>
      </c>
      <c r="AG2875" s="30" t="e">
        <f>#N/A</f>
        <v>#N/A</v>
      </c>
      <c r="AH2875" s="30" t="e">
        <f>#N/A</f>
        <v>#N/A</v>
      </c>
      <c r="AI2875" s="30">
        <v>5221.6500000000005</v>
      </c>
      <c r="AJ2875" s="30">
        <v>4973</v>
      </c>
      <c r="AK2875" s="26" t="s">
        <v>139</v>
      </c>
      <c r="AL2875" s="26">
        <v>36</v>
      </c>
      <c r="AM2875" s="26" t="s">
        <v>5390</v>
      </c>
      <c r="AU2875" s="26" t="s">
        <v>5116</v>
      </c>
      <c r="AV2875" s="26" t="s">
        <v>4981</v>
      </c>
      <c r="AW2875" s="26" t="s">
        <v>5117</v>
      </c>
      <c r="BB2875" s="26" t="s">
        <v>4652</v>
      </c>
      <c r="BD2875" s="37">
        <v>44193</v>
      </c>
      <c r="BE2875" s="30">
        <v>36690</v>
      </c>
      <c r="BF2875" s="30">
        <v>55584</v>
      </c>
      <c r="BG2875" s="37" t="s">
        <v>4653</v>
      </c>
      <c r="BH2875" s="37" t="s">
        <v>4654</v>
      </c>
      <c r="BI2875" s="37" t="s">
        <v>4654</v>
      </c>
      <c r="BJ2875" s="138" t="e">
        <f>#N/A</f>
        <v>#N/A</v>
      </c>
      <c r="BK2875" s="138" t="e">
        <f>#N/A</f>
        <v>#N/A</v>
      </c>
      <c r="BL2875" s="138" t="e">
        <f>#N/A</f>
        <v>#N/A</v>
      </c>
      <c r="BM2875" s="138" t="e">
        <f>#N/A</f>
        <v>#N/A</v>
      </c>
      <c r="BN2875" s="26"/>
      <c r="BO2875" s="26"/>
      <c r="BP2875" s="26"/>
      <c r="BQ2875" s="38"/>
      <c r="BR2875" s="26"/>
      <c r="BS2875" s="26"/>
      <c r="BT2875" s="26"/>
      <c r="BU2875" s="26"/>
      <c r="BV2875" s="39"/>
    </row>
    <row r="2876" spans="1:74" ht="15" hidden="1" customHeight="1" thickBot="1">
      <c r="A2876" s="26">
        <v>2020</v>
      </c>
      <c r="B2876" s="67">
        <v>2872</v>
      </c>
      <c r="C2876" s="67" t="s">
        <v>129</v>
      </c>
      <c r="D2876" s="67" t="s">
        <v>4642</v>
      </c>
      <c r="E2876" s="67" t="s">
        <v>4643</v>
      </c>
      <c r="F2876" s="27">
        <v>44083</v>
      </c>
      <c r="G2876" s="67" t="s">
        <v>5422</v>
      </c>
      <c r="H2876" s="26" t="s">
        <v>4645</v>
      </c>
      <c r="I2876" s="26" t="s">
        <v>4645</v>
      </c>
      <c r="J2876" s="69" t="s">
        <v>4646</v>
      </c>
      <c r="K2876" s="26" t="s">
        <v>135</v>
      </c>
      <c r="L2876" s="26" t="s">
        <v>4647</v>
      </c>
      <c r="M2876" s="26" t="s">
        <v>137</v>
      </c>
      <c r="N2876" s="26" t="s">
        <v>138</v>
      </c>
      <c r="O2876" s="26" t="s">
        <v>138</v>
      </c>
      <c r="Q2876" s="30">
        <v>77</v>
      </c>
      <c r="R2876" s="30">
        <v>5340</v>
      </c>
      <c r="S2876" s="31" t="e">
        <f>#N/A</f>
        <v>#N/A</v>
      </c>
      <c r="T2876" s="30">
        <v>1279</v>
      </c>
      <c r="AB2876" s="33" t="e">
        <f>#N/A</f>
        <v>#N/A</v>
      </c>
      <c r="AC2876" s="71">
        <v>1400</v>
      </c>
      <c r="AD2876" s="30" t="e">
        <f>#N/A</f>
        <v>#N/A</v>
      </c>
      <c r="AE2876" s="34">
        <v>0.94</v>
      </c>
      <c r="AG2876" s="30" t="e">
        <f>#N/A</f>
        <v>#N/A</v>
      </c>
      <c r="AH2876" s="30" t="e">
        <f>#N/A</f>
        <v>#N/A</v>
      </c>
      <c r="AI2876" s="30">
        <v>7299.6</v>
      </c>
      <c r="AJ2876" s="30">
        <v>6952</v>
      </c>
      <c r="AK2876" s="26" t="s">
        <v>139</v>
      </c>
      <c r="AL2876" s="26">
        <v>36</v>
      </c>
      <c r="AM2876" s="26" t="s">
        <v>5390</v>
      </c>
      <c r="AU2876" s="26" t="s">
        <v>5116</v>
      </c>
      <c r="AV2876" s="26" t="s">
        <v>4981</v>
      </c>
      <c r="AW2876" s="26" t="s">
        <v>5117</v>
      </c>
      <c r="BB2876" s="26" t="s">
        <v>4652</v>
      </c>
      <c r="BD2876" s="37">
        <v>44193</v>
      </c>
      <c r="BE2876" s="30">
        <v>36690</v>
      </c>
      <c r="BF2876" s="30">
        <v>55584</v>
      </c>
      <c r="BG2876" s="37" t="s">
        <v>4653</v>
      </c>
      <c r="BH2876" s="37" t="s">
        <v>4654</v>
      </c>
      <c r="BI2876" s="37" t="s">
        <v>4654</v>
      </c>
      <c r="BJ2876" s="138" t="e">
        <f>#N/A</f>
        <v>#N/A</v>
      </c>
      <c r="BK2876" s="138" t="e">
        <f>#N/A</f>
        <v>#N/A</v>
      </c>
      <c r="BL2876" s="138" t="e">
        <f>#N/A</f>
        <v>#N/A</v>
      </c>
      <c r="BM2876" s="138" t="e">
        <f>#N/A</f>
        <v>#N/A</v>
      </c>
      <c r="BN2876" s="26"/>
      <c r="BO2876" s="26"/>
      <c r="BP2876" s="26"/>
      <c r="BQ2876" s="38"/>
      <c r="BR2876" s="26"/>
      <c r="BS2876" s="26"/>
      <c r="BT2876" s="26"/>
      <c r="BU2876" s="26"/>
      <c r="BV2876" s="39"/>
    </row>
    <row r="2877" spans="1:74" ht="15" hidden="1" customHeight="1" thickBot="1">
      <c r="A2877" s="26">
        <v>2020</v>
      </c>
      <c r="B2877" s="67">
        <v>2873</v>
      </c>
      <c r="C2877" s="26" t="s">
        <v>129</v>
      </c>
      <c r="D2877" s="26" t="s">
        <v>4642</v>
      </c>
      <c r="E2877" s="26" t="s">
        <v>4643</v>
      </c>
      <c r="F2877" s="27">
        <v>44083</v>
      </c>
      <c r="G2877" s="67" t="s">
        <v>5423</v>
      </c>
      <c r="H2877" s="26" t="s">
        <v>4645</v>
      </c>
      <c r="I2877" s="26" t="s">
        <v>4645</v>
      </c>
      <c r="J2877" s="69" t="s">
        <v>4646</v>
      </c>
      <c r="K2877" s="26" t="s">
        <v>135</v>
      </c>
      <c r="L2877" s="26" t="s">
        <v>4647</v>
      </c>
      <c r="M2877" s="26" t="s">
        <v>137</v>
      </c>
      <c r="N2877" s="26" t="s">
        <v>138</v>
      </c>
      <c r="O2877" s="26" t="s">
        <v>138</v>
      </c>
      <c r="Q2877" s="30">
        <v>79</v>
      </c>
      <c r="R2877" s="30">
        <v>6320</v>
      </c>
      <c r="S2877" s="31" t="e">
        <f>#N/A</f>
        <v>#N/A</v>
      </c>
      <c r="T2877" s="30">
        <v>1227</v>
      </c>
      <c r="AB2877" s="33" t="e">
        <f>#N/A</f>
        <v>#N/A</v>
      </c>
      <c r="AC2877" s="30">
        <v>1400</v>
      </c>
      <c r="AD2877" s="30" t="e">
        <f>#N/A</f>
        <v>#N/A</v>
      </c>
      <c r="AE2877" s="34">
        <v>0.94363636363636361</v>
      </c>
      <c r="AG2877" s="30" t="e">
        <f>#N/A</f>
        <v>#N/A</v>
      </c>
      <c r="AH2877" s="30" t="e">
        <f>#N/A</f>
        <v>#N/A</v>
      </c>
      <c r="AI2877" s="30">
        <v>8639.4</v>
      </c>
      <c r="AJ2877" s="30">
        <v>8228</v>
      </c>
      <c r="AK2877" s="26" t="s">
        <v>139</v>
      </c>
      <c r="AL2877" s="26">
        <v>36</v>
      </c>
      <c r="AM2877" s="26" t="s">
        <v>5390</v>
      </c>
      <c r="AU2877" s="26" t="s">
        <v>5116</v>
      </c>
      <c r="AV2877" s="26" t="s">
        <v>4981</v>
      </c>
      <c r="AW2877" s="26" t="s">
        <v>5117</v>
      </c>
      <c r="BB2877" s="26" t="s">
        <v>4652</v>
      </c>
      <c r="BD2877" s="37">
        <v>44193</v>
      </c>
      <c r="BE2877" s="30">
        <v>36690</v>
      </c>
      <c r="BF2877" s="30">
        <v>55584</v>
      </c>
      <c r="BG2877" s="37" t="s">
        <v>4653</v>
      </c>
      <c r="BH2877" s="37" t="s">
        <v>4654</v>
      </c>
      <c r="BI2877" s="37" t="s">
        <v>4654</v>
      </c>
      <c r="BJ2877" s="138" t="e">
        <f>#N/A</f>
        <v>#N/A</v>
      </c>
      <c r="BK2877" s="138" t="e">
        <f>#N/A</f>
        <v>#N/A</v>
      </c>
      <c r="BL2877" s="138" t="e">
        <f>#N/A</f>
        <v>#N/A</v>
      </c>
      <c r="BM2877" s="138" t="e">
        <f>#N/A</f>
        <v>#N/A</v>
      </c>
      <c r="BN2877" s="26"/>
      <c r="BO2877" s="26"/>
      <c r="BP2877" s="26"/>
      <c r="BQ2877" s="38"/>
      <c r="BR2877" s="26"/>
      <c r="BS2877" s="26"/>
      <c r="BT2877" s="26"/>
      <c r="BU2877" s="26"/>
      <c r="BV2877" s="39"/>
    </row>
    <row r="2878" spans="1:74" ht="15" hidden="1" customHeight="1" thickBot="1">
      <c r="A2878" s="26">
        <v>2020</v>
      </c>
      <c r="B2878" s="67">
        <v>2874</v>
      </c>
      <c r="C2878" s="67" t="s">
        <v>129</v>
      </c>
      <c r="D2878" s="67" t="s">
        <v>4642</v>
      </c>
      <c r="E2878" s="67" t="s">
        <v>4643</v>
      </c>
      <c r="F2878" s="27">
        <v>44083</v>
      </c>
      <c r="G2878" s="67" t="s">
        <v>5424</v>
      </c>
      <c r="H2878" s="26" t="s">
        <v>4645</v>
      </c>
      <c r="I2878" s="26" t="s">
        <v>4645</v>
      </c>
      <c r="J2878" s="69" t="s">
        <v>4646</v>
      </c>
      <c r="K2878" s="26" t="s">
        <v>135</v>
      </c>
      <c r="L2878" s="26" t="s">
        <v>4647</v>
      </c>
      <c r="M2878" s="26" t="s">
        <v>137</v>
      </c>
      <c r="N2878" s="26" t="s">
        <v>138</v>
      </c>
      <c r="O2878" s="26" t="s">
        <v>138</v>
      </c>
      <c r="Q2878" s="30">
        <v>81</v>
      </c>
      <c r="R2878" s="30">
        <v>6790</v>
      </c>
      <c r="S2878" s="31" t="e">
        <f>#N/A</f>
        <v>#N/A</v>
      </c>
      <c r="T2878" s="30">
        <v>1527</v>
      </c>
      <c r="AB2878" s="33" t="e">
        <f>#N/A</f>
        <v>#N/A</v>
      </c>
      <c r="AC2878" s="71">
        <v>1400</v>
      </c>
      <c r="AD2878" s="30" t="e">
        <f>#N/A</f>
        <v>#N/A</v>
      </c>
      <c r="AE2878" s="34">
        <v>0.97</v>
      </c>
      <c r="AG2878" s="30" t="e">
        <f>#N/A</f>
        <v>#N/A</v>
      </c>
      <c r="AH2878" s="30" t="e">
        <f>#N/A</f>
        <v>#N/A</v>
      </c>
      <c r="AI2878" s="30">
        <v>9282</v>
      </c>
      <c r="AJ2878" s="30">
        <v>8840</v>
      </c>
      <c r="AK2878" s="26" t="s">
        <v>139</v>
      </c>
      <c r="AL2878" s="26">
        <v>36</v>
      </c>
      <c r="AM2878" s="26" t="s">
        <v>5390</v>
      </c>
      <c r="AU2878" s="26" t="s">
        <v>5116</v>
      </c>
      <c r="AV2878" s="26" t="s">
        <v>4981</v>
      </c>
      <c r="AW2878" s="26" t="s">
        <v>5117</v>
      </c>
      <c r="BB2878" s="26" t="s">
        <v>4652</v>
      </c>
      <c r="BD2878" s="37">
        <v>44193</v>
      </c>
      <c r="BE2878" s="30">
        <v>36690</v>
      </c>
      <c r="BF2878" s="30">
        <v>55584</v>
      </c>
      <c r="BG2878" s="37" t="s">
        <v>4653</v>
      </c>
      <c r="BH2878" s="37" t="s">
        <v>4654</v>
      </c>
      <c r="BI2878" s="37" t="s">
        <v>4654</v>
      </c>
      <c r="BJ2878" s="138" t="e">
        <f>#N/A</f>
        <v>#N/A</v>
      </c>
      <c r="BK2878" s="138" t="e">
        <f>#N/A</f>
        <v>#N/A</v>
      </c>
      <c r="BL2878" s="138" t="e">
        <f>#N/A</f>
        <v>#N/A</v>
      </c>
      <c r="BM2878" s="138" t="e">
        <f>#N/A</f>
        <v>#N/A</v>
      </c>
      <c r="BN2878" s="26"/>
      <c r="BO2878" s="26"/>
      <c r="BP2878" s="26"/>
      <c r="BQ2878" s="38"/>
      <c r="BR2878" s="26"/>
      <c r="BS2878" s="26"/>
      <c r="BT2878" s="26"/>
      <c r="BU2878" s="26"/>
      <c r="BV2878" s="39"/>
    </row>
    <row r="2879" spans="1:74" ht="15" hidden="1" customHeight="1" thickBot="1">
      <c r="A2879" s="26">
        <v>2020</v>
      </c>
      <c r="B2879" s="67">
        <v>2875</v>
      </c>
      <c r="C2879" s="26" t="s">
        <v>129</v>
      </c>
      <c r="D2879" s="26" t="s">
        <v>4642</v>
      </c>
      <c r="E2879" s="26" t="s">
        <v>4643</v>
      </c>
      <c r="F2879" s="27">
        <v>44083</v>
      </c>
      <c r="G2879" s="67" t="s">
        <v>5425</v>
      </c>
      <c r="H2879" s="26" t="s">
        <v>4645</v>
      </c>
      <c r="I2879" s="26" t="s">
        <v>4645</v>
      </c>
      <c r="J2879" s="69" t="s">
        <v>4646</v>
      </c>
      <c r="K2879" s="26" t="s">
        <v>135</v>
      </c>
      <c r="L2879" s="26" t="s">
        <v>4647</v>
      </c>
      <c r="M2879" s="26" t="s">
        <v>137</v>
      </c>
      <c r="N2879" s="26" t="s">
        <v>138</v>
      </c>
      <c r="O2879" s="26" t="s">
        <v>138</v>
      </c>
      <c r="Q2879" s="30">
        <v>80</v>
      </c>
      <c r="R2879" s="30">
        <v>6500</v>
      </c>
      <c r="S2879" s="31" t="e">
        <f>#N/A</f>
        <v>#N/A</v>
      </c>
      <c r="T2879" s="30">
        <v>1428</v>
      </c>
      <c r="AB2879" s="33" t="e">
        <f>#N/A</f>
        <v>#N/A</v>
      </c>
      <c r="AC2879" s="30">
        <v>1400</v>
      </c>
      <c r="AD2879" s="30" t="e">
        <f>#N/A</f>
        <v>#N/A</v>
      </c>
      <c r="AE2879" s="34">
        <v>0.86636363636363634</v>
      </c>
      <c r="AG2879" s="30" t="e">
        <f>#N/A</f>
        <v>#N/A</v>
      </c>
      <c r="AH2879" s="30" t="e">
        <f>#N/A</f>
        <v>#N/A</v>
      </c>
      <c r="AI2879" s="30">
        <v>8886.15</v>
      </c>
      <c r="AJ2879" s="30">
        <v>8463</v>
      </c>
      <c r="AK2879" s="26" t="s">
        <v>139</v>
      </c>
      <c r="AL2879" s="26">
        <v>36</v>
      </c>
      <c r="AM2879" s="26" t="s">
        <v>5390</v>
      </c>
      <c r="AU2879" s="26" t="s">
        <v>5116</v>
      </c>
      <c r="AV2879" s="26" t="s">
        <v>4981</v>
      </c>
      <c r="AW2879" s="26" t="s">
        <v>5117</v>
      </c>
      <c r="BB2879" s="26" t="s">
        <v>4652</v>
      </c>
      <c r="BD2879" s="37">
        <v>44193</v>
      </c>
      <c r="BE2879" s="30">
        <v>36690</v>
      </c>
      <c r="BF2879" s="30">
        <v>55584</v>
      </c>
      <c r="BG2879" s="37" t="s">
        <v>4653</v>
      </c>
      <c r="BH2879" s="37" t="s">
        <v>4654</v>
      </c>
      <c r="BI2879" s="37" t="s">
        <v>4654</v>
      </c>
      <c r="BJ2879" s="138" t="e">
        <f>#N/A</f>
        <v>#N/A</v>
      </c>
      <c r="BK2879" s="138" t="e">
        <f>#N/A</f>
        <v>#N/A</v>
      </c>
      <c r="BL2879" s="138" t="e">
        <f>#N/A</f>
        <v>#N/A</v>
      </c>
      <c r="BM2879" s="138" t="e">
        <f>#N/A</f>
        <v>#N/A</v>
      </c>
      <c r="BN2879" s="26"/>
      <c r="BO2879" s="26"/>
      <c r="BP2879" s="26"/>
      <c r="BQ2879" s="38"/>
      <c r="BR2879" s="26"/>
      <c r="BS2879" s="26"/>
      <c r="BT2879" s="26"/>
      <c r="BU2879" s="26"/>
      <c r="BV2879" s="39"/>
    </row>
    <row r="2880" spans="1:74" ht="15" hidden="1" customHeight="1" thickBot="1">
      <c r="A2880" s="26">
        <v>2020</v>
      </c>
      <c r="B2880" s="67">
        <v>2876</v>
      </c>
      <c r="C2880" s="67" t="s">
        <v>129</v>
      </c>
      <c r="D2880" s="67" t="s">
        <v>4642</v>
      </c>
      <c r="E2880" s="67" t="s">
        <v>4643</v>
      </c>
      <c r="F2880" s="27">
        <v>44083</v>
      </c>
      <c r="G2880" s="67" t="s">
        <v>5426</v>
      </c>
      <c r="H2880" s="26" t="s">
        <v>4645</v>
      </c>
      <c r="I2880" s="26" t="s">
        <v>4645</v>
      </c>
      <c r="J2880" s="69" t="s">
        <v>4646</v>
      </c>
      <c r="K2880" s="26" t="s">
        <v>135</v>
      </c>
      <c r="L2880" s="26" t="s">
        <v>4647</v>
      </c>
      <c r="M2880" s="26" t="s">
        <v>137</v>
      </c>
      <c r="N2880" s="26" t="s">
        <v>138</v>
      </c>
      <c r="O2880" s="26" t="s">
        <v>138</v>
      </c>
      <c r="Q2880" s="30">
        <v>77</v>
      </c>
      <c r="R2880" s="30">
        <v>5970</v>
      </c>
      <c r="S2880" s="31" t="e">
        <f>#N/A</f>
        <v>#N/A</v>
      </c>
      <c r="T2880" s="30">
        <v>1506</v>
      </c>
      <c r="AB2880" s="33" t="e">
        <f>#N/A</f>
        <v>#N/A</v>
      </c>
      <c r="AC2880" s="71">
        <v>1400</v>
      </c>
      <c r="AD2880" s="30" t="e">
        <f>#N/A</f>
        <v>#N/A</v>
      </c>
      <c r="AE2880" s="34">
        <v>0.91</v>
      </c>
      <c r="AG2880" s="30" t="e">
        <f>#N/A</f>
        <v>#N/A</v>
      </c>
      <c r="AH2880" s="30" t="e">
        <f>#N/A</f>
        <v>#N/A</v>
      </c>
      <c r="AI2880" s="30">
        <v>8160.6</v>
      </c>
      <c r="AJ2880" s="30">
        <v>7772</v>
      </c>
      <c r="AK2880" s="26" t="s">
        <v>139</v>
      </c>
      <c r="AL2880" s="26">
        <v>36</v>
      </c>
      <c r="AM2880" s="26" t="s">
        <v>5390</v>
      </c>
      <c r="AU2880" s="26" t="s">
        <v>5116</v>
      </c>
      <c r="AV2880" s="26" t="s">
        <v>4981</v>
      </c>
      <c r="AW2880" s="26" t="s">
        <v>5117</v>
      </c>
      <c r="BB2880" s="26" t="s">
        <v>4652</v>
      </c>
      <c r="BD2880" s="37">
        <v>44193</v>
      </c>
      <c r="BE2880" s="30">
        <v>36690</v>
      </c>
      <c r="BF2880" s="30">
        <v>55584</v>
      </c>
      <c r="BG2880" s="37" t="s">
        <v>4653</v>
      </c>
      <c r="BH2880" s="37" t="s">
        <v>4654</v>
      </c>
      <c r="BI2880" s="37" t="s">
        <v>4654</v>
      </c>
      <c r="BJ2880" s="138" t="e">
        <f>#N/A</f>
        <v>#N/A</v>
      </c>
      <c r="BK2880" s="138" t="e">
        <f>#N/A</f>
        <v>#N/A</v>
      </c>
      <c r="BL2880" s="138" t="e">
        <f>#N/A</f>
        <v>#N/A</v>
      </c>
      <c r="BM2880" s="138" t="e">
        <f>#N/A</f>
        <v>#N/A</v>
      </c>
      <c r="BN2880" s="26"/>
      <c r="BO2880" s="26"/>
      <c r="BP2880" s="26"/>
      <c r="BQ2880" s="38"/>
      <c r="BR2880" s="26"/>
      <c r="BS2880" s="26"/>
      <c r="BT2880" s="26"/>
      <c r="BU2880" s="26"/>
      <c r="BV2880" s="39"/>
    </row>
    <row r="2881" spans="1:74" ht="15" hidden="1" customHeight="1" thickBot="1">
      <c r="A2881" s="26">
        <v>2020</v>
      </c>
      <c r="B2881" s="67">
        <v>2877</v>
      </c>
      <c r="C2881" s="26" t="s">
        <v>129</v>
      </c>
      <c r="D2881" s="26" t="s">
        <v>4642</v>
      </c>
      <c r="E2881" s="26" t="s">
        <v>4643</v>
      </c>
      <c r="F2881" s="27">
        <v>44083</v>
      </c>
      <c r="G2881" s="67" t="s">
        <v>5427</v>
      </c>
      <c r="H2881" s="26" t="s">
        <v>4645</v>
      </c>
      <c r="I2881" s="26" t="s">
        <v>4645</v>
      </c>
      <c r="J2881" s="69" t="s">
        <v>4646</v>
      </c>
      <c r="K2881" s="26" t="s">
        <v>135</v>
      </c>
      <c r="L2881" s="26" t="s">
        <v>4647</v>
      </c>
      <c r="M2881" s="26" t="s">
        <v>137</v>
      </c>
      <c r="N2881" s="26" t="s">
        <v>138</v>
      </c>
      <c r="O2881" s="26" t="s">
        <v>138</v>
      </c>
      <c r="Q2881" s="30">
        <v>76</v>
      </c>
      <c r="R2881" s="30">
        <v>6160</v>
      </c>
      <c r="S2881" s="31" t="e">
        <f>#N/A</f>
        <v>#N/A</v>
      </c>
      <c r="T2881" s="30">
        <v>1326</v>
      </c>
      <c r="AB2881" s="33" t="e">
        <f>#N/A</f>
        <v>#N/A</v>
      </c>
      <c r="AC2881" s="30">
        <v>1400</v>
      </c>
      <c r="AD2881" s="30" t="e">
        <f>#N/A</f>
        <v>#N/A</v>
      </c>
      <c r="AE2881" s="34">
        <v>0.90500000000000003</v>
      </c>
      <c r="AG2881" s="30" t="e">
        <f>#N/A</f>
        <v>#N/A</v>
      </c>
      <c r="AH2881" s="30" t="e">
        <f>#N/A</f>
        <v>#N/A</v>
      </c>
      <c r="AI2881" s="30">
        <v>8421</v>
      </c>
      <c r="AJ2881" s="30">
        <v>8020</v>
      </c>
      <c r="AK2881" s="26" t="s">
        <v>139</v>
      </c>
      <c r="AL2881" s="26">
        <v>36</v>
      </c>
      <c r="AM2881" s="26" t="s">
        <v>5390</v>
      </c>
      <c r="AU2881" s="26" t="s">
        <v>5116</v>
      </c>
      <c r="AV2881" s="26" t="s">
        <v>4981</v>
      </c>
      <c r="AW2881" s="26" t="s">
        <v>5117</v>
      </c>
      <c r="BB2881" s="26" t="s">
        <v>4652</v>
      </c>
      <c r="BD2881" s="37">
        <v>44193</v>
      </c>
      <c r="BE2881" s="30">
        <v>36690</v>
      </c>
      <c r="BF2881" s="30">
        <v>55584</v>
      </c>
      <c r="BG2881" s="37" t="s">
        <v>4653</v>
      </c>
      <c r="BH2881" s="37" t="s">
        <v>4654</v>
      </c>
      <c r="BI2881" s="37" t="s">
        <v>4654</v>
      </c>
      <c r="BJ2881" s="138" t="e">
        <f>#N/A</f>
        <v>#N/A</v>
      </c>
      <c r="BK2881" s="138" t="e">
        <f>#N/A</f>
        <v>#N/A</v>
      </c>
      <c r="BL2881" s="138" t="e">
        <f>#N/A</f>
        <v>#N/A</v>
      </c>
      <c r="BM2881" s="138" t="e">
        <f>#N/A</f>
        <v>#N/A</v>
      </c>
      <c r="BN2881" s="26"/>
      <c r="BO2881" s="26"/>
      <c r="BP2881" s="26"/>
      <c r="BQ2881" s="38"/>
      <c r="BR2881" s="26"/>
      <c r="BS2881" s="26"/>
      <c r="BT2881" s="26"/>
      <c r="BU2881" s="26"/>
      <c r="BV2881" s="39"/>
    </row>
    <row r="2882" spans="1:74" ht="15" hidden="1" customHeight="1" thickBot="1">
      <c r="A2882" s="26">
        <v>2020</v>
      </c>
      <c r="B2882" s="67">
        <v>2878</v>
      </c>
      <c r="C2882" s="67" t="s">
        <v>129</v>
      </c>
      <c r="D2882" s="67" t="s">
        <v>4642</v>
      </c>
      <c r="E2882" s="67" t="s">
        <v>4643</v>
      </c>
      <c r="F2882" s="27">
        <v>44083</v>
      </c>
      <c r="G2882" s="67" t="s">
        <v>5428</v>
      </c>
      <c r="H2882" s="26" t="s">
        <v>4645</v>
      </c>
      <c r="I2882" s="26" t="s">
        <v>4645</v>
      </c>
      <c r="J2882" s="69" t="s">
        <v>4646</v>
      </c>
      <c r="K2882" s="26" t="s">
        <v>135</v>
      </c>
      <c r="L2882" s="26" t="s">
        <v>4647</v>
      </c>
      <c r="M2882" s="26" t="s">
        <v>137</v>
      </c>
      <c r="N2882" s="26" t="s">
        <v>138</v>
      </c>
      <c r="O2882" s="26" t="s">
        <v>138</v>
      </c>
      <c r="Q2882" s="30">
        <v>84</v>
      </c>
      <c r="R2882" s="30">
        <v>9800</v>
      </c>
      <c r="S2882" s="31" t="e">
        <f>#N/A</f>
        <v>#N/A</v>
      </c>
      <c r="T2882" s="30">
        <v>2371</v>
      </c>
      <c r="AB2882" s="33" t="e">
        <f>#N/A</f>
        <v>#N/A</v>
      </c>
      <c r="AC2882" s="71">
        <v>1400</v>
      </c>
      <c r="AD2882" s="30" t="e">
        <f>#N/A</f>
        <v>#N/A</v>
      </c>
      <c r="AE2882" s="34">
        <v>0.91</v>
      </c>
      <c r="AG2882" s="30" t="e">
        <f>#N/A</f>
        <v>#N/A</v>
      </c>
      <c r="AH2882" s="30" t="e">
        <f>#N/A</f>
        <v>#N/A</v>
      </c>
      <c r="AI2882" s="30">
        <v>13396.95</v>
      </c>
      <c r="AJ2882" s="30">
        <v>12759</v>
      </c>
      <c r="AK2882" s="26" t="s">
        <v>139</v>
      </c>
      <c r="AL2882" s="26">
        <v>36</v>
      </c>
      <c r="AM2882" s="26" t="s">
        <v>5390</v>
      </c>
      <c r="AU2882" s="26" t="s">
        <v>5116</v>
      </c>
      <c r="AV2882" s="26" t="s">
        <v>4981</v>
      </c>
      <c r="AW2882" s="26" t="s">
        <v>5117</v>
      </c>
      <c r="BB2882" s="26" t="s">
        <v>4652</v>
      </c>
      <c r="BD2882" s="37">
        <v>44193</v>
      </c>
      <c r="BE2882" s="30">
        <v>36690</v>
      </c>
      <c r="BF2882" s="30">
        <v>55584</v>
      </c>
      <c r="BG2882" s="37" t="s">
        <v>4653</v>
      </c>
      <c r="BH2882" s="37" t="s">
        <v>4654</v>
      </c>
      <c r="BI2882" s="37" t="s">
        <v>4654</v>
      </c>
      <c r="BJ2882" s="138" t="e">
        <f>#N/A</f>
        <v>#N/A</v>
      </c>
      <c r="BK2882" s="138" t="e">
        <f>#N/A</f>
        <v>#N/A</v>
      </c>
      <c r="BL2882" s="138" t="e">
        <f>#N/A</f>
        <v>#N/A</v>
      </c>
      <c r="BM2882" s="138" t="e">
        <f>#N/A</f>
        <v>#N/A</v>
      </c>
      <c r="BN2882" s="26"/>
      <c r="BO2882" s="26"/>
      <c r="BP2882" s="26"/>
      <c r="BQ2882" s="38"/>
      <c r="BR2882" s="26"/>
      <c r="BS2882" s="26"/>
      <c r="BT2882" s="26"/>
      <c r="BU2882" s="26"/>
      <c r="BV2882" s="39"/>
    </row>
    <row r="2883" spans="1:74" ht="15" hidden="1" customHeight="1" thickBot="1">
      <c r="A2883" s="26">
        <v>2020</v>
      </c>
      <c r="B2883" s="67">
        <v>2879</v>
      </c>
      <c r="C2883" s="26" t="s">
        <v>129</v>
      </c>
      <c r="D2883" s="26" t="s">
        <v>4642</v>
      </c>
      <c r="E2883" s="26" t="s">
        <v>4643</v>
      </c>
      <c r="F2883" s="27">
        <v>44083</v>
      </c>
      <c r="G2883" s="67" t="s">
        <v>5429</v>
      </c>
      <c r="H2883" s="26" t="s">
        <v>4645</v>
      </c>
      <c r="I2883" s="26" t="s">
        <v>4645</v>
      </c>
      <c r="J2883" s="69" t="s">
        <v>4646</v>
      </c>
      <c r="K2883" s="26" t="s">
        <v>135</v>
      </c>
      <c r="L2883" s="26" t="s">
        <v>4647</v>
      </c>
      <c r="M2883" s="26" t="s">
        <v>137</v>
      </c>
      <c r="N2883" s="26" t="s">
        <v>138</v>
      </c>
      <c r="O2883" s="26" t="s">
        <v>138</v>
      </c>
      <c r="Q2883" s="30">
        <v>83</v>
      </c>
      <c r="R2883" s="30">
        <v>7350</v>
      </c>
      <c r="S2883" s="31" t="e">
        <f>#N/A</f>
        <v>#N/A</v>
      </c>
      <c r="T2883" s="30">
        <v>1484</v>
      </c>
      <c r="AB2883" s="33" t="e">
        <f>#N/A</f>
        <v>#N/A</v>
      </c>
      <c r="AC2883" s="30">
        <v>1400</v>
      </c>
      <c r="AD2883" s="30" t="e">
        <f>#N/A</f>
        <v>#N/A</v>
      </c>
      <c r="AE2883" s="34">
        <v>0.91442622950819674</v>
      </c>
      <c r="AG2883" s="30" t="e">
        <f>#N/A</f>
        <v>#N/A</v>
      </c>
      <c r="AH2883" s="30" t="e">
        <f>#N/A</f>
        <v>#N/A</v>
      </c>
      <c r="AI2883" s="30">
        <v>10047.450000000001</v>
      </c>
      <c r="AJ2883" s="30">
        <v>9569</v>
      </c>
      <c r="AK2883" s="26" t="s">
        <v>139</v>
      </c>
      <c r="AL2883" s="26">
        <v>36</v>
      </c>
      <c r="AM2883" s="26" t="s">
        <v>5390</v>
      </c>
      <c r="AU2883" s="26" t="s">
        <v>5116</v>
      </c>
      <c r="AV2883" s="26" t="s">
        <v>4981</v>
      </c>
      <c r="AW2883" s="26" t="s">
        <v>5117</v>
      </c>
      <c r="BB2883" s="26" t="s">
        <v>4652</v>
      </c>
      <c r="BD2883" s="37">
        <v>44193</v>
      </c>
      <c r="BE2883" s="30">
        <v>36690</v>
      </c>
      <c r="BF2883" s="30">
        <v>55584</v>
      </c>
      <c r="BG2883" s="37" t="s">
        <v>4653</v>
      </c>
      <c r="BH2883" s="37" t="s">
        <v>4654</v>
      </c>
      <c r="BI2883" s="37" t="s">
        <v>4654</v>
      </c>
      <c r="BJ2883" s="138" t="e">
        <f>#N/A</f>
        <v>#N/A</v>
      </c>
      <c r="BK2883" s="138" t="e">
        <f>#N/A</f>
        <v>#N/A</v>
      </c>
      <c r="BL2883" s="138" t="e">
        <f>#N/A</f>
        <v>#N/A</v>
      </c>
      <c r="BM2883" s="138" t="e">
        <f>#N/A</f>
        <v>#N/A</v>
      </c>
      <c r="BN2883" s="26"/>
      <c r="BO2883" s="26"/>
      <c r="BP2883" s="26"/>
      <c r="BQ2883" s="38"/>
      <c r="BR2883" s="26"/>
      <c r="BS2883" s="26"/>
      <c r="BT2883" s="26"/>
      <c r="BU2883" s="26"/>
      <c r="BV2883" s="39"/>
    </row>
    <row r="2884" spans="1:74" ht="15" hidden="1" customHeight="1" thickBot="1">
      <c r="A2884" s="26">
        <v>2020</v>
      </c>
      <c r="B2884" s="67">
        <v>2880</v>
      </c>
      <c r="C2884" s="67" t="s">
        <v>129</v>
      </c>
      <c r="D2884" s="67" t="s">
        <v>4642</v>
      </c>
      <c r="E2884" s="67" t="s">
        <v>4643</v>
      </c>
      <c r="F2884" s="27">
        <v>44083</v>
      </c>
      <c r="G2884" s="67" t="s">
        <v>5430</v>
      </c>
      <c r="H2884" s="26" t="s">
        <v>4645</v>
      </c>
      <c r="I2884" s="26" t="s">
        <v>4645</v>
      </c>
      <c r="J2884" s="69" t="s">
        <v>4646</v>
      </c>
      <c r="K2884" s="26" t="s">
        <v>135</v>
      </c>
      <c r="L2884" s="26" t="s">
        <v>4647</v>
      </c>
      <c r="M2884" s="26" t="s">
        <v>137</v>
      </c>
      <c r="N2884" s="26" t="s">
        <v>138</v>
      </c>
      <c r="O2884" s="26" t="s">
        <v>138</v>
      </c>
      <c r="Q2884" s="30">
        <v>85</v>
      </c>
      <c r="R2884" s="30">
        <v>9540</v>
      </c>
      <c r="S2884" s="31" t="e">
        <f>#N/A</f>
        <v>#N/A</v>
      </c>
      <c r="T2884" s="30">
        <v>2039</v>
      </c>
      <c r="AB2884" s="33" t="e">
        <f>#N/A</f>
        <v>#N/A</v>
      </c>
      <c r="AC2884" s="71">
        <v>1400</v>
      </c>
      <c r="AD2884" s="30" t="e">
        <f>#N/A</f>
        <v>#N/A</v>
      </c>
      <c r="AE2884" s="34">
        <v>0.82</v>
      </c>
      <c r="AG2884" s="30" t="e">
        <f>#N/A</f>
        <v>#N/A</v>
      </c>
      <c r="AH2884" s="30" t="e">
        <f>#N/A</f>
        <v>#N/A</v>
      </c>
      <c r="AI2884" s="30">
        <v>13042.050000000001</v>
      </c>
      <c r="AJ2884" s="30">
        <v>12421</v>
      </c>
      <c r="AK2884" s="26" t="s">
        <v>139</v>
      </c>
      <c r="AL2884" s="26">
        <v>36</v>
      </c>
      <c r="AM2884" s="26" t="s">
        <v>5390</v>
      </c>
      <c r="AU2884" s="26" t="s">
        <v>5431</v>
      </c>
      <c r="AV2884" s="26" t="s">
        <v>4981</v>
      </c>
      <c r="AW2884" s="26" t="s">
        <v>5117</v>
      </c>
      <c r="BB2884" s="26" t="s">
        <v>4652</v>
      </c>
      <c r="BD2884" s="37">
        <v>44193</v>
      </c>
      <c r="BE2884" s="30">
        <v>36690</v>
      </c>
      <c r="BF2884" s="30">
        <v>55584</v>
      </c>
      <c r="BG2884" s="37" t="s">
        <v>4653</v>
      </c>
      <c r="BH2884" s="37" t="s">
        <v>4654</v>
      </c>
      <c r="BI2884" s="37" t="s">
        <v>4654</v>
      </c>
      <c r="BJ2884" s="138" t="e">
        <f>#N/A</f>
        <v>#N/A</v>
      </c>
      <c r="BK2884" s="138" t="e">
        <f>#N/A</f>
        <v>#N/A</v>
      </c>
      <c r="BL2884" s="138" t="e">
        <f>#N/A</f>
        <v>#N/A</v>
      </c>
      <c r="BM2884" s="138" t="e">
        <f>#N/A</f>
        <v>#N/A</v>
      </c>
      <c r="BN2884" s="26"/>
      <c r="BO2884" s="26"/>
      <c r="BP2884" s="26"/>
      <c r="BQ2884" s="38"/>
      <c r="BR2884" s="26"/>
      <c r="BS2884" s="26"/>
      <c r="BT2884" s="26"/>
      <c r="BU2884" s="26"/>
      <c r="BV2884" s="39"/>
    </row>
    <row r="2885" spans="1:74" ht="15" hidden="1" customHeight="1" thickBot="1">
      <c r="A2885" s="26">
        <v>2020</v>
      </c>
      <c r="B2885" s="67">
        <v>2881</v>
      </c>
      <c r="C2885" s="26" t="s">
        <v>129</v>
      </c>
      <c r="D2885" s="26" t="s">
        <v>4642</v>
      </c>
      <c r="E2885" s="26" t="s">
        <v>4643</v>
      </c>
      <c r="F2885" s="27">
        <v>44083</v>
      </c>
      <c r="G2885" s="67" t="s">
        <v>5432</v>
      </c>
      <c r="H2885" s="26" t="s">
        <v>4645</v>
      </c>
      <c r="I2885" s="26" t="s">
        <v>4645</v>
      </c>
      <c r="J2885" s="69" t="s">
        <v>4646</v>
      </c>
      <c r="K2885" s="26" t="s">
        <v>135</v>
      </c>
      <c r="L2885" s="26" t="s">
        <v>4647</v>
      </c>
      <c r="M2885" s="26" t="s">
        <v>137</v>
      </c>
      <c r="N2885" s="26" t="s">
        <v>138</v>
      </c>
      <c r="O2885" s="26" t="s">
        <v>138</v>
      </c>
      <c r="Q2885" s="30">
        <v>81</v>
      </c>
      <c r="R2885" s="30">
        <v>6470</v>
      </c>
      <c r="S2885" s="31" t="e">
        <f>#N/A</f>
        <v>#N/A</v>
      </c>
      <c r="T2885" s="30">
        <v>1256</v>
      </c>
      <c r="AB2885" s="33" t="e">
        <f>#N/A</f>
        <v>#N/A</v>
      </c>
      <c r="AC2885" s="30">
        <v>1400</v>
      </c>
      <c r="AD2885" s="30" t="e">
        <f>#N/A</f>
        <v>#N/A</v>
      </c>
      <c r="AE2885" s="34">
        <v>0.82482758620689656</v>
      </c>
      <c r="AG2885" s="30" t="e">
        <f>#N/A</f>
        <v>#N/A</v>
      </c>
      <c r="AH2885" s="30" t="e">
        <f>#N/A</f>
        <v>#N/A</v>
      </c>
      <c r="AI2885" s="30">
        <v>8844.15</v>
      </c>
      <c r="AJ2885" s="30">
        <v>8423</v>
      </c>
      <c r="AK2885" s="26" t="s">
        <v>139</v>
      </c>
      <c r="AL2885" s="26">
        <v>36</v>
      </c>
      <c r="AM2885" s="26" t="s">
        <v>5390</v>
      </c>
      <c r="AU2885" s="26" t="s">
        <v>5431</v>
      </c>
      <c r="AV2885" s="26" t="s">
        <v>4981</v>
      </c>
      <c r="AW2885" s="26" t="s">
        <v>5117</v>
      </c>
      <c r="BB2885" s="26" t="s">
        <v>4652</v>
      </c>
      <c r="BD2885" s="37">
        <v>44193</v>
      </c>
      <c r="BE2885" s="30">
        <v>36690</v>
      </c>
      <c r="BF2885" s="30">
        <v>55584</v>
      </c>
      <c r="BG2885" s="37" t="s">
        <v>4653</v>
      </c>
      <c r="BH2885" s="37" t="s">
        <v>4654</v>
      </c>
      <c r="BI2885" s="37" t="s">
        <v>4654</v>
      </c>
      <c r="BJ2885" s="138" t="e">
        <f>#N/A</f>
        <v>#N/A</v>
      </c>
      <c r="BK2885" s="138" t="e">
        <f>#N/A</f>
        <v>#N/A</v>
      </c>
      <c r="BL2885" s="138" t="e">
        <f>#N/A</f>
        <v>#N/A</v>
      </c>
      <c r="BM2885" s="138" t="e">
        <f>#N/A</f>
        <v>#N/A</v>
      </c>
      <c r="BN2885" s="26"/>
      <c r="BO2885" s="26"/>
      <c r="BP2885" s="26"/>
      <c r="BQ2885" s="38"/>
      <c r="BR2885" s="26"/>
      <c r="BS2885" s="26"/>
      <c r="BT2885" s="26"/>
      <c r="BU2885" s="26"/>
      <c r="BV2885" s="39"/>
    </row>
    <row r="2886" spans="1:74" ht="15" hidden="1" customHeight="1" thickBot="1">
      <c r="A2886" s="26">
        <v>2020</v>
      </c>
      <c r="B2886" s="67">
        <v>2882</v>
      </c>
      <c r="C2886" s="67" t="s">
        <v>129</v>
      </c>
      <c r="D2886" s="67" t="s">
        <v>4642</v>
      </c>
      <c r="E2886" s="67" t="s">
        <v>4643</v>
      </c>
      <c r="F2886" s="27">
        <v>44083</v>
      </c>
      <c r="G2886" s="67" t="s">
        <v>5433</v>
      </c>
      <c r="H2886" s="26" t="s">
        <v>4645</v>
      </c>
      <c r="I2886" s="26" t="s">
        <v>4645</v>
      </c>
      <c r="J2886" s="69" t="s">
        <v>4646</v>
      </c>
      <c r="K2886" s="26" t="s">
        <v>135</v>
      </c>
      <c r="L2886" s="26" t="s">
        <v>4647</v>
      </c>
      <c r="M2886" s="26" t="s">
        <v>137</v>
      </c>
      <c r="N2886" s="26" t="s">
        <v>138</v>
      </c>
      <c r="O2886" s="26" t="s">
        <v>138</v>
      </c>
      <c r="Q2886" s="30">
        <v>85</v>
      </c>
      <c r="R2886" s="30">
        <v>8260</v>
      </c>
      <c r="S2886" s="31" t="e">
        <f>#N/A</f>
        <v>#N/A</v>
      </c>
      <c r="T2886" s="30">
        <v>1384</v>
      </c>
      <c r="AB2886" s="33" t="e">
        <f>#N/A</f>
        <v>#N/A</v>
      </c>
      <c r="AC2886" s="71">
        <v>1400</v>
      </c>
      <c r="AD2886" s="30" t="e">
        <f>#N/A</f>
        <v>#N/A</v>
      </c>
      <c r="AE2886" s="34">
        <v>0.89</v>
      </c>
      <c r="AG2886" s="30" t="e">
        <f>#N/A</f>
        <v>#N/A</v>
      </c>
      <c r="AH2886" s="30" t="e">
        <f>#N/A</f>
        <v>#N/A</v>
      </c>
      <c r="AI2886" s="30">
        <v>11291.7</v>
      </c>
      <c r="AJ2886" s="30">
        <v>10754</v>
      </c>
      <c r="AK2886" s="26" t="s">
        <v>139</v>
      </c>
      <c r="AL2886" s="26">
        <v>36</v>
      </c>
      <c r="AM2886" s="26" t="s">
        <v>5390</v>
      </c>
      <c r="AU2886" s="26" t="s">
        <v>5431</v>
      </c>
      <c r="AV2886" s="26" t="s">
        <v>4981</v>
      </c>
      <c r="AW2886" s="26" t="s">
        <v>5117</v>
      </c>
      <c r="BB2886" s="26" t="s">
        <v>4652</v>
      </c>
      <c r="BD2886" s="37">
        <v>44193</v>
      </c>
      <c r="BE2886" s="30">
        <v>36690</v>
      </c>
      <c r="BF2886" s="30">
        <v>55584</v>
      </c>
      <c r="BG2886" s="37" t="s">
        <v>4653</v>
      </c>
      <c r="BH2886" s="37" t="s">
        <v>4654</v>
      </c>
      <c r="BI2886" s="37" t="s">
        <v>4654</v>
      </c>
      <c r="BJ2886" s="138" t="e">
        <f>#N/A</f>
        <v>#N/A</v>
      </c>
      <c r="BK2886" s="138" t="e">
        <f>#N/A</f>
        <v>#N/A</v>
      </c>
      <c r="BL2886" s="138" t="e">
        <f>#N/A</f>
        <v>#N/A</v>
      </c>
      <c r="BM2886" s="138" t="e">
        <f>#N/A</f>
        <v>#N/A</v>
      </c>
      <c r="BN2886" s="26"/>
      <c r="BO2886" s="26"/>
      <c r="BP2886" s="26"/>
      <c r="BQ2886" s="38"/>
      <c r="BR2886" s="26"/>
      <c r="BS2886" s="26"/>
      <c r="BT2886" s="26"/>
      <c r="BU2886" s="26"/>
      <c r="BV2886" s="39"/>
    </row>
    <row r="2887" spans="1:74" ht="15" hidden="1" customHeight="1" thickBot="1">
      <c r="A2887" s="26">
        <v>2020</v>
      </c>
      <c r="B2887" s="67">
        <v>2883</v>
      </c>
      <c r="C2887" s="26" t="s">
        <v>129</v>
      </c>
      <c r="D2887" s="26" t="s">
        <v>4642</v>
      </c>
      <c r="E2887" s="26" t="s">
        <v>4643</v>
      </c>
      <c r="F2887" s="27">
        <v>44083</v>
      </c>
      <c r="G2887" s="67" t="s">
        <v>5434</v>
      </c>
      <c r="H2887" s="26" t="s">
        <v>4645</v>
      </c>
      <c r="I2887" s="26" t="s">
        <v>4645</v>
      </c>
      <c r="J2887" s="69" t="s">
        <v>4646</v>
      </c>
      <c r="K2887" s="26" t="s">
        <v>135</v>
      </c>
      <c r="L2887" s="26" t="s">
        <v>4647</v>
      </c>
      <c r="M2887" s="26" t="s">
        <v>137</v>
      </c>
      <c r="N2887" s="26" t="s">
        <v>138</v>
      </c>
      <c r="O2887" s="26" t="s">
        <v>138</v>
      </c>
      <c r="Q2887" s="30">
        <v>75</v>
      </c>
      <c r="R2887" s="30">
        <v>4790</v>
      </c>
      <c r="S2887" s="31" t="e">
        <f>#N/A</f>
        <v>#N/A</v>
      </c>
      <c r="T2887" s="30">
        <v>1297</v>
      </c>
      <c r="AB2887" s="33" t="e">
        <f>#N/A</f>
        <v>#N/A</v>
      </c>
      <c r="AC2887" s="30">
        <v>1400</v>
      </c>
      <c r="AD2887" s="30" t="e">
        <f>#N/A</f>
        <v>#N/A</v>
      </c>
      <c r="AE2887" s="34">
        <v>0.88740740740740742</v>
      </c>
      <c r="AG2887" s="30" t="e">
        <f>#N/A</f>
        <v>#N/A</v>
      </c>
      <c r="AH2887" s="30" t="e">
        <f>#N/A</f>
        <v>#N/A</v>
      </c>
      <c r="AI2887" s="30">
        <v>6547.8</v>
      </c>
      <c r="AJ2887" s="30">
        <v>6236</v>
      </c>
      <c r="AK2887" s="26" t="s">
        <v>139</v>
      </c>
      <c r="AL2887" s="26">
        <v>36</v>
      </c>
      <c r="AM2887" s="26" t="s">
        <v>5390</v>
      </c>
      <c r="AU2887" s="26" t="s">
        <v>5431</v>
      </c>
      <c r="AV2887" s="26" t="s">
        <v>4981</v>
      </c>
      <c r="AW2887" s="26" t="s">
        <v>5117</v>
      </c>
      <c r="BB2887" s="26" t="s">
        <v>4652</v>
      </c>
      <c r="BD2887" s="37">
        <v>44193</v>
      </c>
      <c r="BE2887" s="30">
        <v>36690</v>
      </c>
      <c r="BF2887" s="30">
        <v>55584</v>
      </c>
      <c r="BG2887" s="37" t="s">
        <v>4653</v>
      </c>
      <c r="BH2887" s="37" t="s">
        <v>4654</v>
      </c>
      <c r="BI2887" s="37" t="s">
        <v>4654</v>
      </c>
      <c r="BJ2887" s="138" t="e">
        <f>#N/A</f>
        <v>#N/A</v>
      </c>
      <c r="BK2887" s="138" t="e">
        <f>#N/A</f>
        <v>#N/A</v>
      </c>
      <c r="BL2887" s="138" t="e">
        <f>#N/A</f>
        <v>#N/A</v>
      </c>
      <c r="BM2887" s="138" t="e">
        <f>#N/A</f>
        <v>#N/A</v>
      </c>
      <c r="BN2887" s="26"/>
      <c r="BO2887" s="26"/>
      <c r="BP2887" s="26"/>
      <c r="BQ2887" s="38"/>
      <c r="BR2887" s="26"/>
      <c r="BS2887" s="26"/>
      <c r="BT2887" s="26"/>
      <c r="BU2887" s="26"/>
      <c r="BV2887" s="39"/>
    </row>
    <row r="2888" spans="1:74" ht="15" hidden="1" customHeight="1" thickBot="1">
      <c r="A2888" s="26">
        <v>2020</v>
      </c>
      <c r="B2888" s="67">
        <v>2884</v>
      </c>
      <c r="C2888" s="67" t="s">
        <v>129</v>
      </c>
      <c r="D2888" s="67" t="s">
        <v>4642</v>
      </c>
      <c r="E2888" s="67" t="s">
        <v>4643</v>
      </c>
      <c r="F2888" s="27">
        <v>44083</v>
      </c>
      <c r="G2888" s="67" t="s">
        <v>5435</v>
      </c>
      <c r="H2888" s="26" t="s">
        <v>4645</v>
      </c>
      <c r="I2888" s="26" t="s">
        <v>4645</v>
      </c>
      <c r="J2888" s="69" t="s">
        <v>4646</v>
      </c>
      <c r="K2888" s="26" t="s">
        <v>135</v>
      </c>
      <c r="L2888" s="26" t="s">
        <v>4647</v>
      </c>
      <c r="M2888" s="26" t="s">
        <v>137</v>
      </c>
      <c r="N2888" s="26" t="s">
        <v>138</v>
      </c>
      <c r="O2888" s="26" t="s">
        <v>138</v>
      </c>
      <c r="Q2888" s="30">
        <v>74</v>
      </c>
      <c r="R2888" s="30">
        <v>5580</v>
      </c>
      <c r="S2888" s="31" t="e">
        <f>#N/A</f>
        <v>#N/A</v>
      </c>
      <c r="T2888" s="30">
        <v>1327</v>
      </c>
      <c r="AB2888" s="33" t="e">
        <f>#N/A</f>
        <v>#N/A</v>
      </c>
      <c r="AC2888" s="71">
        <v>1400</v>
      </c>
      <c r="AD2888" s="30" t="e">
        <f>#N/A</f>
        <v>#N/A</v>
      </c>
      <c r="AE2888" s="34">
        <v>0.88</v>
      </c>
      <c r="AG2888" s="30" t="e">
        <f>#N/A</f>
        <v>#N/A</v>
      </c>
      <c r="AH2888" s="30" t="e">
        <f>#N/A</f>
        <v>#N/A</v>
      </c>
      <c r="AI2888" s="30">
        <v>7628.25</v>
      </c>
      <c r="AJ2888" s="30">
        <v>7265</v>
      </c>
      <c r="AK2888" s="26" t="s">
        <v>139</v>
      </c>
      <c r="AL2888" s="26">
        <v>36</v>
      </c>
      <c r="AM2888" s="26" t="s">
        <v>5390</v>
      </c>
      <c r="AU2888" s="26" t="s">
        <v>5431</v>
      </c>
      <c r="AV2888" s="26" t="s">
        <v>4981</v>
      </c>
      <c r="AW2888" s="26" t="s">
        <v>5117</v>
      </c>
      <c r="BB2888" s="26" t="s">
        <v>4652</v>
      </c>
      <c r="BD2888" s="37">
        <v>44193</v>
      </c>
      <c r="BE2888" s="30">
        <v>36690</v>
      </c>
      <c r="BF2888" s="30">
        <v>55584</v>
      </c>
      <c r="BG2888" s="37" t="s">
        <v>4653</v>
      </c>
      <c r="BH2888" s="37" t="s">
        <v>4654</v>
      </c>
      <c r="BI2888" s="37" t="s">
        <v>4654</v>
      </c>
      <c r="BJ2888" s="138" t="e">
        <f>#N/A</f>
        <v>#N/A</v>
      </c>
      <c r="BK2888" s="138" t="e">
        <f>#N/A</f>
        <v>#N/A</v>
      </c>
      <c r="BL2888" s="138" t="e">
        <f>#N/A</f>
        <v>#N/A</v>
      </c>
      <c r="BM2888" s="138" t="e">
        <f>#N/A</f>
        <v>#N/A</v>
      </c>
      <c r="BN2888" s="26"/>
      <c r="BO2888" s="26"/>
      <c r="BP2888" s="26"/>
      <c r="BQ2888" s="38"/>
      <c r="BR2888" s="26"/>
      <c r="BS2888" s="26"/>
      <c r="BT2888" s="26"/>
      <c r="BU2888" s="26"/>
      <c r="BV2888" s="39"/>
    </row>
    <row r="2889" spans="1:74" ht="15" hidden="1" customHeight="1" thickBot="1">
      <c r="A2889" s="26">
        <v>2020</v>
      </c>
      <c r="B2889" s="67">
        <v>2885</v>
      </c>
      <c r="C2889" s="26" t="s">
        <v>129</v>
      </c>
      <c r="D2889" s="26" t="s">
        <v>4642</v>
      </c>
      <c r="E2889" s="26" t="s">
        <v>4643</v>
      </c>
      <c r="F2889" s="27">
        <v>44083</v>
      </c>
      <c r="G2889" s="67" t="s">
        <v>5436</v>
      </c>
      <c r="H2889" s="26" t="s">
        <v>4645</v>
      </c>
      <c r="I2889" s="26" t="s">
        <v>4645</v>
      </c>
      <c r="J2889" s="69" t="s">
        <v>4646</v>
      </c>
      <c r="K2889" s="26" t="s">
        <v>135</v>
      </c>
      <c r="L2889" s="26" t="s">
        <v>4647</v>
      </c>
      <c r="M2889" s="26" t="s">
        <v>137</v>
      </c>
      <c r="N2889" s="26" t="s">
        <v>138</v>
      </c>
      <c r="O2889" s="26" t="s">
        <v>138</v>
      </c>
      <c r="Q2889" s="30">
        <v>87</v>
      </c>
      <c r="R2889" s="30">
        <v>9140</v>
      </c>
      <c r="S2889" s="31" t="e">
        <f>#N/A</f>
        <v>#N/A</v>
      </c>
      <c r="T2889" s="30">
        <v>1938</v>
      </c>
      <c r="AB2889" s="33" t="e">
        <f>#N/A</f>
        <v>#N/A</v>
      </c>
      <c r="AC2889" s="30">
        <v>1400</v>
      </c>
      <c r="AD2889" s="30" t="e">
        <f>#N/A</f>
        <v>#N/A</v>
      </c>
      <c r="AE2889" s="34">
        <v>0.88384615384615384</v>
      </c>
      <c r="AG2889" s="30" t="e">
        <f>#N/A</f>
        <v>#N/A</v>
      </c>
      <c r="AH2889" s="30" t="e">
        <f>#N/A</f>
        <v>#N/A</v>
      </c>
      <c r="AI2889" s="30">
        <v>12495</v>
      </c>
      <c r="AJ2889" s="30">
        <v>11900</v>
      </c>
      <c r="AK2889" s="26" t="s">
        <v>139</v>
      </c>
      <c r="AL2889" s="26">
        <v>36</v>
      </c>
      <c r="AM2889" s="26" t="s">
        <v>5390</v>
      </c>
      <c r="AU2889" s="26" t="s">
        <v>5431</v>
      </c>
      <c r="AV2889" s="26" t="s">
        <v>4981</v>
      </c>
      <c r="AW2889" s="26" t="s">
        <v>5117</v>
      </c>
      <c r="BB2889" s="26" t="s">
        <v>4652</v>
      </c>
      <c r="BD2889" s="37">
        <v>44193</v>
      </c>
      <c r="BE2889" s="30">
        <v>36690</v>
      </c>
      <c r="BF2889" s="30">
        <v>55584</v>
      </c>
      <c r="BG2889" s="37" t="s">
        <v>4653</v>
      </c>
      <c r="BH2889" s="37" t="s">
        <v>4654</v>
      </c>
      <c r="BI2889" s="37" t="s">
        <v>4654</v>
      </c>
      <c r="BJ2889" s="138" t="e">
        <f>#N/A</f>
        <v>#N/A</v>
      </c>
      <c r="BK2889" s="138" t="e">
        <f>#N/A</f>
        <v>#N/A</v>
      </c>
      <c r="BL2889" s="138" t="e">
        <f>#N/A</f>
        <v>#N/A</v>
      </c>
      <c r="BM2889" s="138" t="e">
        <f>#N/A</f>
        <v>#N/A</v>
      </c>
      <c r="BN2889" s="26"/>
      <c r="BO2889" s="26"/>
      <c r="BP2889" s="26"/>
      <c r="BQ2889" s="38"/>
      <c r="BR2889" s="26"/>
      <c r="BS2889" s="26"/>
      <c r="BT2889" s="26"/>
      <c r="BU2889" s="26"/>
      <c r="BV2889" s="39"/>
    </row>
    <row r="2890" spans="1:74" ht="15" hidden="1" customHeight="1" thickBot="1">
      <c r="A2890" s="26">
        <v>2020</v>
      </c>
      <c r="B2890" s="67">
        <v>2886</v>
      </c>
      <c r="C2890" s="67" t="s">
        <v>129</v>
      </c>
      <c r="D2890" s="67" t="s">
        <v>4642</v>
      </c>
      <c r="E2890" s="67" t="s">
        <v>4643</v>
      </c>
      <c r="F2890" s="27">
        <v>44083</v>
      </c>
      <c r="G2890" s="67" t="s">
        <v>5437</v>
      </c>
      <c r="H2890" s="26" t="s">
        <v>4645</v>
      </c>
      <c r="I2890" s="26" t="s">
        <v>4645</v>
      </c>
      <c r="J2890" s="69" t="s">
        <v>4646</v>
      </c>
      <c r="K2890" s="26" t="s">
        <v>135</v>
      </c>
      <c r="L2890" s="26" t="s">
        <v>4647</v>
      </c>
      <c r="M2890" s="26" t="s">
        <v>137</v>
      </c>
      <c r="N2890" s="26" t="s">
        <v>138</v>
      </c>
      <c r="O2890" s="26" t="s">
        <v>138</v>
      </c>
      <c r="Q2890" s="30">
        <v>84</v>
      </c>
      <c r="R2890" s="30">
        <v>8210</v>
      </c>
      <c r="S2890" s="31" t="e">
        <f>#N/A</f>
        <v>#N/A</v>
      </c>
      <c r="T2890" s="30">
        <v>1937</v>
      </c>
      <c r="AB2890" s="33" t="e">
        <f>#N/A</f>
        <v>#N/A</v>
      </c>
      <c r="AC2890" s="71">
        <v>1400</v>
      </c>
      <c r="AD2890" s="30" t="e">
        <f>#N/A</f>
        <v>#N/A</v>
      </c>
      <c r="AE2890" s="34">
        <v>0.86</v>
      </c>
      <c r="AG2890" s="30" t="e">
        <f>#N/A</f>
        <v>#N/A</v>
      </c>
      <c r="AH2890" s="30" t="e">
        <f>#N/A</f>
        <v>#N/A</v>
      </c>
      <c r="AI2890" s="30">
        <v>11223.45</v>
      </c>
      <c r="AJ2890" s="30">
        <v>10689</v>
      </c>
      <c r="AK2890" s="26" t="s">
        <v>139</v>
      </c>
      <c r="AL2890" s="26">
        <v>36</v>
      </c>
      <c r="AM2890" s="26" t="s">
        <v>5390</v>
      </c>
      <c r="AU2890" s="26" t="s">
        <v>5431</v>
      </c>
      <c r="AV2890" s="26" t="s">
        <v>4981</v>
      </c>
      <c r="AW2890" s="26" t="s">
        <v>5117</v>
      </c>
      <c r="BB2890" s="26" t="s">
        <v>4652</v>
      </c>
      <c r="BD2890" s="37">
        <v>44193</v>
      </c>
      <c r="BE2890" s="30">
        <v>36690</v>
      </c>
      <c r="BF2890" s="30">
        <v>55584</v>
      </c>
      <c r="BG2890" s="37" t="s">
        <v>4653</v>
      </c>
      <c r="BH2890" s="37" t="s">
        <v>4654</v>
      </c>
      <c r="BI2890" s="37" t="s">
        <v>4654</v>
      </c>
      <c r="BJ2890" s="138" t="e">
        <f>#N/A</f>
        <v>#N/A</v>
      </c>
      <c r="BK2890" s="138" t="e">
        <f>#N/A</f>
        <v>#N/A</v>
      </c>
      <c r="BL2890" s="138" t="e">
        <f>#N/A</f>
        <v>#N/A</v>
      </c>
      <c r="BM2890" s="138" t="e">
        <f>#N/A</f>
        <v>#N/A</v>
      </c>
      <c r="BN2890" s="26"/>
      <c r="BO2890" s="26"/>
      <c r="BP2890" s="26"/>
      <c r="BQ2890" s="38"/>
      <c r="BR2890" s="26"/>
      <c r="BS2890" s="26"/>
      <c r="BT2890" s="26"/>
      <c r="BU2890" s="26"/>
      <c r="BV2890" s="39"/>
    </row>
    <row r="2891" spans="1:74" ht="15" hidden="1" customHeight="1" thickBot="1">
      <c r="A2891" s="26">
        <v>2020</v>
      </c>
      <c r="B2891" s="67">
        <v>2887</v>
      </c>
      <c r="C2891" s="26" t="s">
        <v>129</v>
      </c>
      <c r="D2891" s="26" t="s">
        <v>4642</v>
      </c>
      <c r="E2891" s="26" t="s">
        <v>4643</v>
      </c>
      <c r="F2891" s="27">
        <v>44083</v>
      </c>
      <c r="G2891" s="67" t="s">
        <v>5438</v>
      </c>
      <c r="H2891" s="26" t="s">
        <v>4645</v>
      </c>
      <c r="I2891" s="26" t="s">
        <v>4645</v>
      </c>
      <c r="J2891" s="69" t="s">
        <v>4646</v>
      </c>
      <c r="K2891" s="26" t="s">
        <v>135</v>
      </c>
      <c r="L2891" s="26" t="s">
        <v>4647</v>
      </c>
      <c r="M2891" s="26" t="s">
        <v>137</v>
      </c>
      <c r="N2891" s="26" t="s">
        <v>138</v>
      </c>
      <c r="O2891" s="26" t="s">
        <v>138</v>
      </c>
      <c r="Q2891" s="30">
        <v>78</v>
      </c>
      <c r="R2891" s="30">
        <v>6100</v>
      </c>
      <c r="S2891" s="31" t="e">
        <f>#N/A</f>
        <v>#N/A</v>
      </c>
      <c r="T2891" s="30">
        <v>1260</v>
      </c>
      <c r="AB2891" s="33" t="e">
        <f>#N/A</f>
        <v>#N/A</v>
      </c>
      <c r="AC2891" s="30">
        <v>1400</v>
      </c>
      <c r="AD2891" s="30" t="e">
        <f>#N/A</f>
        <v>#N/A</v>
      </c>
      <c r="AE2891" s="34">
        <v>0.85719298245614028</v>
      </c>
      <c r="AG2891" s="30" t="e">
        <f>#N/A</f>
        <v>#N/A</v>
      </c>
      <c r="AH2891" s="30" t="e">
        <f>#N/A</f>
        <v>#N/A</v>
      </c>
      <c r="AI2891" s="30">
        <v>8339.1</v>
      </c>
      <c r="AJ2891" s="30">
        <v>7942</v>
      </c>
      <c r="AK2891" s="26" t="s">
        <v>139</v>
      </c>
      <c r="AL2891" s="26">
        <v>36</v>
      </c>
      <c r="AM2891" s="26" t="s">
        <v>5390</v>
      </c>
      <c r="AU2891" s="26" t="s">
        <v>5431</v>
      </c>
      <c r="AV2891" s="26" t="s">
        <v>4981</v>
      </c>
      <c r="AW2891" s="26" t="s">
        <v>5117</v>
      </c>
      <c r="BB2891" s="26" t="s">
        <v>4652</v>
      </c>
      <c r="BD2891" s="37">
        <v>44193</v>
      </c>
      <c r="BE2891" s="30">
        <v>36690</v>
      </c>
      <c r="BF2891" s="30">
        <v>55584</v>
      </c>
      <c r="BG2891" s="37" t="s">
        <v>4653</v>
      </c>
      <c r="BH2891" s="37" t="s">
        <v>4654</v>
      </c>
      <c r="BI2891" s="37" t="s">
        <v>4654</v>
      </c>
      <c r="BJ2891" s="138" t="e">
        <f>#N/A</f>
        <v>#N/A</v>
      </c>
      <c r="BK2891" s="138" t="e">
        <f>#N/A</f>
        <v>#N/A</v>
      </c>
      <c r="BL2891" s="138" t="e">
        <f>#N/A</f>
        <v>#N/A</v>
      </c>
      <c r="BM2891" s="138" t="e">
        <f>#N/A</f>
        <v>#N/A</v>
      </c>
      <c r="BN2891" s="26"/>
      <c r="BO2891" s="26"/>
      <c r="BP2891" s="26"/>
      <c r="BQ2891" s="38"/>
      <c r="BR2891" s="26"/>
      <c r="BS2891" s="26"/>
      <c r="BT2891" s="26"/>
      <c r="BU2891" s="26"/>
      <c r="BV2891" s="39"/>
    </row>
    <row r="2892" spans="1:74" ht="15" hidden="1" customHeight="1" thickBot="1">
      <c r="A2892" s="26">
        <v>2020</v>
      </c>
      <c r="B2892" s="67">
        <v>2888</v>
      </c>
      <c r="C2892" s="67" t="s">
        <v>129</v>
      </c>
      <c r="D2892" s="67" t="s">
        <v>4642</v>
      </c>
      <c r="E2892" s="67" t="s">
        <v>4643</v>
      </c>
      <c r="F2892" s="27">
        <v>44083</v>
      </c>
      <c r="G2892" s="67" t="s">
        <v>5439</v>
      </c>
      <c r="H2892" s="26" t="s">
        <v>4645</v>
      </c>
      <c r="I2892" s="26" t="s">
        <v>4645</v>
      </c>
      <c r="J2892" s="69" t="s">
        <v>4646</v>
      </c>
      <c r="K2892" s="26" t="s">
        <v>135</v>
      </c>
      <c r="L2892" s="26" t="s">
        <v>4647</v>
      </c>
      <c r="M2892" s="26" t="s">
        <v>137</v>
      </c>
      <c r="N2892" s="26" t="s">
        <v>138</v>
      </c>
      <c r="O2892" s="26" t="s">
        <v>138</v>
      </c>
      <c r="Q2892" s="30">
        <v>77</v>
      </c>
      <c r="R2892" s="30">
        <v>5320</v>
      </c>
      <c r="S2892" s="31" t="e">
        <f>#N/A</f>
        <v>#N/A</v>
      </c>
      <c r="T2892" s="30">
        <v>1178</v>
      </c>
      <c r="AB2892" s="33" t="e">
        <f>#N/A</f>
        <v>#N/A</v>
      </c>
      <c r="AC2892" s="71">
        <v>1400</v>
      </c>
      <c r="AD2892" s="30" t="e">
        <f>#N/A</f>
        <v>#N/A</v>
      </c>
      <c r="AE2892" s="34">
        <v>0.94</v>
      </c>
      <c r="AG2892" s="30" t="e">
        <f>#N/A</f>
        <v>#N/A</v>
      </c>
      <c r="AH2892" s="30" t="e">
        <f>#N/A</f>
        <v>#N/A</v>
      </c>
      <c r="AI2892" s="30">
        <v>7272.3</v>
      </c>
      <c r="AJ2892" s="30">
        <v>6926</v>
      </c>
      <c r="AK2892" s="26" t="s">
        <v>139</v>
      </c>
      <c r="AL2892" s="26">
        <v>36</v>
      </c>
      <c r="AM2892" s="26" t="s">
        <v>5390</v>
      </c>
      <c r="AU2892" s="26" t="s">
        <v>5431</v>
      </c>
      <c r="AV2892" s="26" t="s">
        <v>4981</v>
      </c>
      <c r="AW2892" s="26" t="s">
        <v>5117</v>
      </c>
      <c r="BB2892" s="26" t="s">
        <v>4652</v>
      </c>
      <c r="BD2892" s="37">
        <v>44193</v>
      </c>
      <c r="BE2892" s="30">
        <v>36690</v>
      </c>
      <c r="BF2892" s="30">
        <v>55584</v>
      </c>
      <c r="BG2892" s="37" t="s">
        <v>4653</v>
      </c>
      <c r="BH2892" s="37" t="s">
        <v>4654</v>
      </c>
      <c r="BI2892" s="37" t="s">
        <v>4654</v>
      </c>
      <c r="BJ2892" s="138" t="e">
        <f>#N/A</f>
        <v>#N/A</v>
      </c>
      <c r="BK2892" s="138" t="e">
        <f>#N/A</f>
        <v>#N/A</v>
      </c>
      <c r="BL2892" s="138" t="e">
        <f>#N/A</f>
        <v>#N/A</v>
      </c>
      <c r="BM2892" s="138" t="e">
        <f>#N/A</f>
        <v>#N/A</v>
      </c>
      <c r="BN2892" s="26"/>
      <c r="BO2892" s="26"/>
      <c r="BP2892" s="26"/>
      <c r="BQ2892" s="38"/>
      <c r="BR2892" s="26"/>
      <c r="BS2892" s="26"/>
      <c r="BT2892" s="26"/>
      <c r="BU2892" s="26"/>
      <c r="BV2892" s="39"/>
    </row>
    <row r="2893" spans="1:74" ht="15" hidden="1" customHeight="1" thickBot="1">
      <c r="A2893" s="26">
        <v>2020</v>
      </c>
      <c r="B2893" s="67">
        <v>2889</v>
      </c>
      <c r="C2893" s="26" t="s">
        <v>129</v>
      </c>
      <c r="D2893" s="26" t="s">
        <v>4642</v>
      </c>
      <c r="E2893" s="26" t="s">
        <v>4643</v>
      </c>
      <c r="F2893" s="27">
        <v>44083</v>
      </c>
      <c r="G2893" s="67" t="s">
        <v>5440</v>
      </c>
      <c r="H2893" s="26" t="s">
        <v>4645</v>
      </c>
      <c r="I2893" s="26" t="s">
        <v>4645</v>
      </c>
      <c r="J2893" s="69" t="s">
        <v>4646</v>
      </c>
      <c r="K2893" s="26" t="s">
        <v>135</v>
      </c>
      <c r="L2893" s="26" t="s">
        <v>4647</v>
      </c>
      <c r="M2893" s="26" t="s">
        <v>137</v>
      </c>
      <c r="N2893" s="26" t="s">
        <v>138</v>
      </c>
      <c r="O2893" s="26" t="s">
        <v>138</v>
      </c>
      <c r="Q2893" s="30">
        <v>81</v>
      </c>
      <c r="R2893" s="30">
        <v>7700</v>
      </c>
      <c r="S2893" s="31" t="e">
        <f>#N/A</f>
        <v>#N/A</v>
      </c>
      <c r="T2893" s="30">
        <v>2050</v>
      </c>
      <c r="AB2893" s="33" t="e">
        <f>#N/A</f>
        <v>#N/A</v>
      </c>
      <c r="AC2893" s="30">
        <v>1400</v>
      </c>
      <c r="AD2893" s="30" t="e">
        <f>#N/A</f>
        <v>#N/A</v>
      </c>
      <c r="AE2893" s="34">
        <v>0.94</v>
      </c>
      <c r="AG2893" s="30" t="e">
        <f>#N/A</f>
        <v>#N/A</v>
      </c>
      <c r="AH2893" s="30" t="e">
        <f>#N/A</f>
        <v>#N/A</v>
      </c>
      <c r="AI2893" s="30">
        <v>10526.25</v>
      </c>
      <c r="AJ2893" s="30">
        <v>10025</v>
      </c>
      <c r="AK2893" s="26" t="s">
        <v>139</v>
      </c>
      <c r="AL2893" s="26">
        <v>36</v>
      </c>
      <c r="AM2893" s="26" t="s">
        <v>5390</v>
      </c>
      <c r="AU2893" s="26" t="s">
        <v>5431</v>
      </c>
      <c r="AV2893" s="26" t="s">
        <v>4981</v>
      </c>
      <c r="AW2893" s="26" t="s">
        <v>5117</v>
      </c>
      <c r="BB2893" s="26" t="s">
        <v>4652</v>
      </c>
      <c r="BD2893" s="37">
        <v>44193</v>
      </c>
      <c r="BE2893" s="30">
        <v>36690</v>
      </c>
      <c r="BF2893" s="30">
        <v>55584</v>
      </c>
      <c r="BG2893" s="37" t="s">
        <v>4653</v>
      </c>
      <c r="BH2893" s="37" t="s">
        <v>4654</v>
      </c>
      <c r="BI2893" s="37" t="s">
        <v>4654</v>
      </c>
      <c r="BJ2893" s="138" t="e">
        <f>#N/A</f>
        <v>#N/A</v>
      </c>
      <c r="BK2893" s="138" t="e">
        <f>#N/A</f>
        <v>#N/A</v>
      </c>
      <c r="BL2893" s="138" t="e">
        <f>#N/A</f>
        <v>#N/A</v>
      </c>
      <c r="BM2893" s="138" t="e">
        <f>#N/A</f>
        <v>#N/A</v>
      </c>
      <c r="BN2893" s="26"/>
      <c r="BO2893" s="26"/>
      <c r="BP2893" s="26"/>
      <c r="BQ2893" s="38"/>
      <c r="BR2893" s="26"/>
      <c r="BS2893" s="26"/>
      <c r="BT2893" s="26"/>
      <c r="BU2893" s="26"/>
      <c r="BV2893" s="39"/>
    </row>
    <row r="2894" spans="1:74" ht="15" hidden="1" customHeight="1" thickBot="1">
      <c r="A2894" s="26">
        <v>2020</v>
      </c>
      <c r="B2894" s="67">
        <v>2890</v>
      </c>
      <c r="C2894" s="67" t="s">
        <v>129</v>
      </c>
      <c r="D2894" s="67" t="s">
        <v>4642</v>
      </c>
      <c r="E2894" s="67" t="s">
        <v>4643</v>
      </c>
      <c r="F2894" s="27">
        <v>44083</v>
      </c>
      <c r="G2894" s="67" t="s">
        <v>5441</v>
      </c>
      <c r="H2894" s="26" t="s">
        <v>4645</v>
      </c>
      <c r="I2894" s="26" t="s">
        <v>4645</v>
      </c>
      <c r="J2894" s="69" t="s">
        <v>4646</v>
      </c>
      <c r="K2894" s="26" t="s">
        <v>135</v>
      </c>
      <c r="L2894" s="26" t="s">
        <v>4647</v>
      </c>
      <c r="M2894" s="26" t="s">
        <v>137</v>
      </c>
      <c r="N2894" s="26" t="s">
        <v>138</v>
      </c>
      <c r="O2894" s="26" t="s">
        <v>138</v>
      </c>
      <c r="Q2894" s="30">
        <v>75</v>
      </c>
      <c r="R2894" s="30">
        <v>5320</v>
      </c>
      <c r="S2894" s="31" t="e">
        <f>#N/A</f>
        <v>#N/A</v>
      </c>
      <c r="T2894" s="30">
        <v>1072</v>
      </c>
      <c r="AB2894" s="33" t="e">
        <f>#N/A</f>
        <v>#N/A</v>
      </c>
      <c r="AC2894" s="71">
        <v>1400</v>
      </c>
      <c r="AD2894" s="30" t="e">
        <f>#N/A</f>
        <v>#N/A</v>
      </c>
      <c r="AE2894" s="34">
        <v>0.95</v>
      </c>
      <c r="AG2894" s="30" t="e">
        <f>#N/A</f>
        <v>#N/A</v>
      </c>
      <c r="AH2894" s="30" t="e">
        <f>#N/A</f>
        <v>#N/A</v>
      </c>
      <c r="AI2894" s="30">
        <v>7272.3</v>
      </c>
      <c r="AJ2894" s="30">
        <v>6926</v>
      </c>
      <c r="AK2894" s="26" t="s">
        <v>139</v>
      </c>
      <c r="AL2894" s="26">
        <v>36</v>
      </c>
      <c r="AM2894" s="26" t="s">
        <v>5390</v>
      </c>
      <c r="AU2894" s="26" t="s">
        <v>5431</v>
      </c>
      <c r="AV2894" s="26" t="s">
        <v>4981</v>
      </c>
      <c r="AW2894" s="26" t="s">
        <v>5117</v>
      </c>
      <c r="BB2894" s="26" t="s">
        <v>4652</v>
      </c>
      <c r="BD2894" s="37">
        <v>44193</v>
      </c>
      <c r="BE2894" s="30">
        <v>36690</v>
      </c>
      <c r="BF2894" s="30">
        <v>55584</v>
      </c>
      <c r="BG2894" s="37" t="s">
        <v>4653</v>
      </c>
      <c r="BH2894" s="37" t="s">
        <v>4654</v>
      </c>
      <c r="BI2894" s="37" t="s">
        <v>4654</v>
      </c>
      <c r="BJ2894" s="138" t="e">
        <f>#N/A</f>
        <v>#N/A</v>
      </c>
      <c r="BK2894" s="138" t="e">
        <f>#N/A</f>
        <v>#N/A</v>
      </c>
      <c r="BL2894" s="138" t="e">
        <f>#N/A</f>
        <v>#N/A</v>
      </c>
      <c r="BM2894" s="138" t="e">
        <f>#N/A</f>
        <v>#N/A</v>
      </c>
      <c r="BN2894" s="26"/>
      <c r="BO2894" s="26"/>
      <c r="BP2894" s="26"/>
      <c r="BQ2894" s="38"/>
      <c r="BR2894" s="26"/>
      <c r="BS2894" s="26"/>
      <c r="BT2894" s="26"/>
      <c r="BU2894" s="26"/>
      <c r="BV2894" s="39"/>
    </row>
    <row r="2895" spans="1:74" ht="15" hidden="1" customHeight="1" thickBot="1">
      <c r="A2895" s="26">
        <v>2020</v>
      </c>
      <c r="B2895" s="67">
        <v>2891</v>
      </c>
      <c r="C2895" s="26" t="s">
        <v>129</v>
      </c>
      <c r="D2895" s="26" t="s">
        <v>4642</v>
      </c>
      <c r="E2895" s="26" t="s">
        <v>4643</v>
      </c>
      <c r="F2895" s="27">
        <v>44083</v>
      </c>
      <c r="G2895" s="67" t="s">
        <v>5442</v>
      </c>
      <c r="H2895" s="26" t="s">
        <v>4645</v>
      </c>
      <c r="I2895" s="26" t="s">
        <v>4645</v>
      </c>
      <c r="J2895" s="69" t="s">
        <v>4646</v>
      </c>
      <c r="K2895" s="26" t="s">
        <v>135</v>
      </c>
      <c r="L2895" s="26" t="s">
        <v>4647</v>
      </c>
      <c r="M2895" s="26" t="s">
        <v>137</v>
      </c>
      <c r="N2895" s="26" t="s">
        <v>138</v>
      </c>
      <c r="O2895" s="26" t="s">
        <v>138</v>
      </c>
      <c r="Q2895" s="30">
        <v>72</v>
      </c>
      <c r="R2895" s="30">
        <v>4390</v>
      </c>
      <c r="S2895" s="31" t="e">
        <f>#N/A</f>
        <v>#N/A</v>
      </c>
      <c r="T2895" s="30">
        <v>966</v>
      </c>
      <c r="AB2895" s="33" t="e">
        <f>#N/A</f>
        <v>#N/A</v>
      </c>
      <c r="AC2895" s="30">
        <v>1400</v>
      </c>
      <c r="AD2895" s="30" t="e">
        <f>#N/A</f>
        <v>#N/A</v>
      </c>
      <c r="AE2895" s="34">
        <v>0.9536842105263158</v>
      </c>
      <c r="AG2895" s="30" t="e">
        <f>#N/A</f>
        <v>#N/A</v>
      </c>
      <c r="AH2895" s="30" t="e">
        <f>#N/A</f>
        <v>#N/A</v>
      </c>
      <c r="AI2895" s="30">
        <v>6000.75</v>
      </c>
      <c r="AJ2895" s="30">
        <v>5715</v>
      </c>
      <c r="AK2895" s="26" t="s">
        <v>139</v>
      </c>
      <c r="AL2895" s="26">
        <v>36</v>
      </c>
      <c r="AM2895" s="26" t="s">
        <v>5390</v>
      </c>
      <c r="AU2895" s="26" t="s">
        <v>5431</v>
      </c>
      <c r="AV2895" s="26" t="s">
        <v>4981</v>
      </c>
      <c r="AW2895" s="26" t="s">
        <v>5117</v>
      </c>
      <c r="BB2895" s="26" t="s">
        <v>4652</v>
      </c>
      <c r="BD2895" s="37">
        <v>44193</v>
      </c>
      <c r="BE2895" s="30">
        <v>36690</v>
      </c>
      <c r="BF2895" s="30">
        <v>55584</v>
      </c>
      <c r="BG2895" s="37" t="s">
        <v>4653</v>
      </c>
      <c r="BH2895" s="37" t="s">
        <v>4654</v>
      </c>
      <c r="BI2895" s="37" t="s">
        <v>4654</v>
      </c>
      <c r="BJ2895" s="138" t="e">
        <f>#N/A</f>
        <v>#N/A</v>
      </c>
      <c r="BK2895" s="138" t="e">
        <f>#N/A</f>
        <v>#N/A</v>
      </c>
      <c r="BL2895" s="138" t="e">
        <f>#N/A</f>
        <v>#N/A</v>
      </c>
      <c r="BM2895" s="138" t="e">
        <f>#N/A</f>
        <v>#N/A</v>
      </c>
      <c r="BN2895" s="26"/>
      <c r="BO2895" s="26"/>
      <c r="BP2895" s="26"/>
      <c r="BQ2895" s="38"/>
      <c r="BR2895" s="26"/>
      <c r="BS2895" s="26"/>
      <c r="BT2895" s="26"/>
      <c r="BU2895" s="26"/>
      <c r="BV2895" s="39"/>
    </row>
    <row r="2896" spans="1:74" ht="15" hidden="1" customHeight="1" thickBot="1">
      <c r="A2896" s="26">
        <v>2020</v>
      </c>
      <c r="B2896" s="67">
        <v>2892</v>
      </c>
      <c r="C2896" s="67" t="s">
        <v>129</v>
      </c>
      <c r="D2896" s="67" t="s">
        <v>4642</v>
      </c>
      <c r="E2896" s="67" t="s">
        <v>4643</v>
      </c>
      <c r="F2896" s="27">
        <v>44083</v>
      </c>
      <c r="G2896" s="67" t="s">
        <v>5443</v>
      </c>
      <c r="H2896" s="26" t="s">
        <v>4645</v>
      </c>
      <c r="I2896" s="26" t="s">
        <v>4645</v>
      </c>
      <c r="J2896" s="69" t="s">
        <v>4646</v>
      </c>
      <c r="K2896" s="26" t="s">
        <v>135</v>
      </c>
      <c r="L2896" s="26" t="s">
        <v>4647</v>
      </c>
      <c r="M2896" s="26" t="s">
        <v>137</v>
      </c>
      <c r="N2896" s="26" t="s">
        <v>138</v>
      </c>
      <c r="O2896" s="26" t="s">
        <v>138</v>
      </c>
      <c r="Q2896" s="30">
        <v>78</v>
      </c>
      <c r="R2896" s="30">
        <v>6680</v>
      </c>
      <c r="S2896" s="31" t="e">
        <f>#N/A</f>
        <v>#N/A</v>
      </c>
      <c r="T2896" s="30">
        <v>1308</v>
      </c>
      <c r="AB2896" s="33" t="e">
        <f>#N/A</f>
        <v>#N/A</v>
      </c>
      <c r="AC2896" s="71">
        <v>1400</v>
      </c>
      <c r="AD2896" s="30" t="e">
        <f>#N/A</f>
        <v>#N/A</v>
      </c>
      <c r="AE2896" s="34">
        <v>0.91</v>
      </c>
      <c r="AG2896" s="30" t="e">
        <f>#N/A</f>
        <v>#N/A</v>
      </c>
      <c r="AH2896" s="30" t="e">
        <f>#N/A</f>
        <v>#N/A</v>
      </c>
      <c r="AI2896" s="30">
        <v>9131.85</v>
      </c>
      <c r="AJ2896" s="30">
        <v>8697</v>
      </c>
      <c r="AK2896" s="26" t="s">
        <v>139</v>
      </c>
      <c r="AL2896" s="26">
        <v>36</v>
      </c>
      <c r="AM2896" s="26" t="s">
        <v>5390</v>
      </c>
      <c r="AU2896" s="26" t="s">
        <v>5431</v>
      </c>
      <c r="AV2896" s="26" t="s">
        <v>4981</v>
      </c>
      <c r="AW2896" s="26" t="s">
        <v>5117</v>
      </c>
      <c r="BB2896" s="26" t="s">
        <v>4652</v>
      </c>
      <c r="BD2896" s="37">
        <v>44193</v>
      </c>
      <c r="BE2896" s="30">
        <v>36690</v>
      </c>
      <c r="BF2896" s="30">
        <v>55584</v>
      </c>
      <c r="BG2896" s="37" t="s">
        <v>4653</v>
      </c>
      <c r="BH2896" s="37" t="s">
        <v>4654</v>
      </c>
      <c r="BI2896" s="37" t="s">
        <v>4654</v>
      </c>
      <c r="BJ2896" s="138" t="e">
        <f>#N/A</f>
        <v>#N/A</v>
      </c>
      <c r="BK2896" s="138" t="e">
        <f>#N/A</f>
        <v>#N/A</v>
      </c>
      <c r="BL2896" s="138" t="e">
        <f>#N/A</f>
        <v>#N/A</v>
      </c>
      <c r="BM2896" s="138" t="e">
        <f>#N/A</f>
        <v>#N/A</v>
      </c>
      <c r="BN2896" s="26"/>
      <c r="BO2896" s="26"/>
      <c r="BP2896" s="26"/>
      <c r="BQ2896" s="38"/>
      <c r="BR2896" s="26"/>
      <c r="BS2896" s="26"/>
      <c r="BT2896" s="26"/>
      <c r="BU2896" s="26"/>
      <c r="BV2896" s="39"/>
    </row>
    <row r="2897" spans="1:74" ht="15" hidden="1" customHeight="1" thickBot="1">
      <c r="A2897" s="26">
        <v>2020</v>
      </c>
      <c r="B2897" s="67">
        <v>2893</v>
      </c>
      <c r="C2897" s="26" t="s">
        <v>129</v>
      </c>
      <c r="D2897" s="26" t="s">
        <v>4642</v>
      </c>
      <c r="E2897" s="26" t="s">
        <v>4643</v>
      </c>
      <c r="F2897" s="27">
        <v>44083</v>
      </c>
      <c r="G2897" s="67" t="s">
        <v>5444</v>
      </c>
      <c r="H2897" s="26" t="s">
        <v>4645</v>
      </c>
      <c r="I2897" s="26" t="s">
        <v>4645</v>
      </c>
      <c r="J2897" s="69" t="s">
        <v>4646</v>
      </c>
      <c r="K2897" s="26" t="s">
        <v>135</v>
      </c>
      <c r="L2897" s="26" t="s">
        <v>4647</v>
      </c>
      <c r="M2897" s="26" t="s">
        <v>137</v>
      </c>
      <c r="N2897" s="26" t="s">
        <v>138</v>
      </c>
      <c r="O2897" s="26" t="s">
        <v>138</v>
      </c>
      <c r="Q2897" s="30">
        <v>78</v>
      </c>
      <c r="R2897" s="30">
        <v>6130</v>
      </c>
      <c r="S2897" s="31" t="e">
        <f>#N/A</f>
        <v>#N/A</v>
      </c>
      <c r="T2897" s="30">
        <v>1310</v>
      </c>
      <c r="AB2897" s="33" t="e">
        <f>#N/A</f>
        <v>#N/A</v>
      </c>
      <c r="AC2897" s="30">
        <v>1400</v>
      </c>
      <c r="AD2897" s="30" t="e">
        <f>#N/A</f>
        <v>#N/A</v>
      </c>
      <c r="AE2897" s="34">
        <v>0.91220338983050842</v>
      </c>
      <c r="AG2897" s="30" t="e">
        <f>#N/A</f>
        <v>#N/A</v>
      </c>
      <c r="AH2897" s="30" t="e">
        <f>#N/A</f>
        <v>#N/A</v>
      </c>
      <c r="AI2897" s="30">
        <v>8380.0500000000011</v>
      </c>
      <c r="AJ2897" s="30">
        <v>7981</v>
      </c>
      <c r="AK2897" s="26" t="s">
        <v>139</v>
      </c>
      <c r="AL2897" s="26">
        <v>36</v>
      </c>
      <c r="AM2897" s="26" t="s">
        <v>5390</v>
      </c>
      <c r="AU2897" s="26" t="s">
        <v>5431</v>
      </c>
      <c r="AV2897" s="26" t="s">
        <v>4981</v>
      </c>
      <c r="AW2897" s="26" t="s">
        <v>5117</v>
      </c>
      <c r="BB2897" s="26" t="s">
        <v>4652</v>
      </c>
      <c r="BD2897" s="37">
        <v>44193</v>
      </c>
      <c r="BE2897" s="30">
        <v>36690</v>
      </c>
      <c r="BF2897" s="30">
        <v>55584</v>
      </c>
      <c r="BG2897" s="37" t="s">
        <v>4653</v>
      </c>
      <c r="BH2897" s="37" t="s">
        <v>4654</v>
      </c>
      <c r="BI2897" s="37" t="s">
        <v>4654</v>
      </c>
      <c r="BJ2897" s="138" t="e">
        <f>#N/A</f>
        <v>#N/A</v>
      </c>
      <c r="BK2897" s="138" t="e">
        <f>#N/A</f>
        <v>#N/A</v>
      </c>
      <c r="BL2897" s="138" t="e">
        <f>#N/A</f>
        <v>#N/A</v>
      </c>
      <c r="BM2897" s="138" t="e">
        <f>#N/A</f>
        <v>#N/A</v>
      </c>
      <c r="BN2897" s="26"/>
      <c r="BO2897" s="26"/>
      <c r="BP2897" s="26"/>
      <c r="BQ2897" s="38"/>
      <c r="BR2897" s="26"/>
      <c r="BS2897" s="26"/>
      <c r="BT2897" s="26"/>
      <c r="BU2897" s="26"/>
      <c r="BV2897" s="39"/>
    </row>
    <row r="2898" spans="1:74" ht="15" hidden="1" customHeight="1" thickBot="1">
      <c r="A2898" s="26">
        <v>2020</v>
      </c>
      <c r="B2898" s="67">
        <v>2894</v>
      </c>
      <c r="C2898" s="67" t="s">
        <v>129</v>
      </c>
      <c r="D2898" s="67" t="s">
        <v>4642</v>
      </c>
      <c r="E2898" s="67" t="s">
        <v>4643</v>
      </c>
      <c r="F2898" s="27">
        <v>44083</v>
      </c>
      <c r="G2898" s="67" t="s">
        <v>5445</v>
      </c>
      <c r="H2898" s="26" t="s">
        <v>4645</v>
      </c>
      <c r="I2898" s="26" t="s">
        <v>4645</v>
      </c>
      <c r="J2898" s="69" t="s">
        <v>4646</v>
      </c>
      <c r="K2898" s="26" t="s">
        <v>135</v>
      </c>
      <c r="L2898" s="26" t="s">
        <v>4647</v>
      </c>
      <c r="M2898" s="26" t="s">
        <v>137</v>
      </c>
      <c r="N2898" s="26" t="s">
        <v>138</v>
      </c>
      <c r="O2898" s="26" t="s">
        <v>138</v>
      </c>
      <c r="Q2898" s="30">
        <v>76</v>
      </c>
      <c r="R2898" s="30">
        <v>5250</v>
      </c>
      <c r="S2898" s="31" t="e">
        <f>#N/A</f>
        <v>#N/A</v>
      </c>
      <c r="T2898" s="30">
        <v>1004</v>
      </c>
      <c r="AB2898" s="33" t="e">
        <f>#N/A</f>
        <v>#N/A</v>
      </c>
      <c r="AC2898" s="71">
        <v>1400</v>
      </c>
      <c r="AD2898" s="30" t="e">
        <f>#N/A</f>
        <v>#N/A</v>
      </c>
      <c r="AE2898" s="34">
        <v>0.91</v>
      </c>
      <c r="AG2898" s="30" t="e">
        <f>#N/A</f>
        <v>#N/A</v>
      </c>
      <c r="AH2898" s="30" t="e">
        <f>#N/A</f>
        <v>#N/A</v>
      </c>
      <c r="AI2898" s="30">
        <v>7176.75</v>
      </c>
      <c r="AJ2898" s="30">
        <v>6835</v>
      </c>
      <c r="AK2898" s="26" t="s">
        <v>139</v>
      </c>
      <c r="AL2898" s="26">
        <v>36</v>
      </c>
      <c r="AM2898" s="26" t="s">
        <v>5390</v>
      </c>
      <c r="AU2898" s="26" t="s">
        <v>5431</v>
      </c>
      <c r="AV2898" s="26" t="s">
        <v>4981</v>
      </c>
      <c r="AW2898" s="26" t="s">
        <v>5117</v>
      </c>
      <c r="BB2898" s="26" t="s">
        <v>4652</v>
      </c>
      <c r="BD2898" s="37">
        <v>44193</v>
      </c>
      <c r="BE2898" s="30">
        <v>36690</v>
      </c>
      <c r="BF2898" s="30">
        <v>55584</v>
      </c>
      <c r="BG2898" s="37" t="s">
        <v>4653</v>
      </c>
      <c r="BH2898" s="37" t="s">
        <v>4654</v>
      </c>
      <c r="BI2898" s="37" t="s">
        <v>4654</v>
      </c>
      <c r="BJ2898" s="138" t="e">
        <f>#N/A</f>
        <v>#N/A</v>
      </c>
      <c r="BK2898" s="138" t="e">
        <f>#N/A</f>
        <v>#N/A</v>
      </c>
      <c r="BL2898" s="138" t="e">
        <f>#N/A</f>
        <v>#N/A</v>
      </c>
      <c r="BM2898" s="138" t="e">
        <f>#N/A</f>
        <v>#N/A</v>
      </c>
      <c r="BN2898" s="26"/>
      <c r="BO2898" s="26"/>
      <c r="BP2898" s="26"/>
      <c r="BQ2898" s="38"/>
      <c r="BR2898" s="26"/>
      <c r="BS2898" s="26"/>
      <c r="BT2898" s="26"/>
      <c r="BU2898" s="26"/>
      <c r="BV2898" s="39"/>
    </row>
    <row r="2899" spans="1:74" ht="15" hidden="1" customHeight="1" thickBot="1">
      <c r="A2899" s="26">
        <v>2020</v>
      </c>
      <c r="B2899" s="67">
        <v>2895</v>
      </c>
      <c r="C2899" s="26" t="s">
        <v>129</v>
      </c>
      <c r="D2899" s="26" t="s">
        <v>4642</v>
      </c>
      <c r="E2899" s="26" t="s">
        <v>4643</v>
      </c>
      <c r="F2899" s="27">
        <v>44083</v>
      </c>
      <c r="G2899" s="67" t="s">
        <v>5446</v>
      </c>
      <c r="H2899" s="26" t="s">
        <v>4645</v>
      </c>
      <c r="I2899" s="26" t="s">
        <v>4645</v>
      </c>
      <c r="J2899" s="69" t="s">
        <v>4646</v>
      </c>
      <c r="K2899" s="26" t="s">
        <v>135</v>
      </c>
      <c r="L2899" s="26" t="s">
        <v>4647</v>
      </c>
      <c r="M2899" s="26" t="s">
        <v>137</v>
      </c>
      <c r="N2899" s="26" t="s">
        <v>138</v>
      </c>
      <c r="O2899" s="26" t="s">
        <v>138</v>
      </c>
      <c r="Q2899" s="30">
        <v>72</v>
      </c>
      <c r="R2899" s="30">
        <v>4710</v>
      </c>
      <c r="S2899" s="31" t="e">
        <f>#N/A</f>
        <v>#N/A</v>
      </c>
      <c r="T2899" s="30">
        <v>1017</v>
      </c>
      <c r="AB2899" s="33" t="e">
        <f>#N/A</f>
        <v>#N/A</v>
      </c>
      <c r="AC2899" s="30">
        <v>1400</v>
      </c>
      <c r="AD2899" s="30" t="e">
        <f>#N/A</f>
        <v>#N/A</v>
      </c>
      <c r="AE2899" s="34">
        <v>0.90592592592592591</v>
      </c>
      <c r="AG2899" s="30" t="e">
        <f>#N/A</f>
        <v>#N/A</v>
      </c>
      <c r="AH2899" s="30" t="e">
        <f>#N/A</f>
        <v>#N/A</v>
      </c>
      <c r="AI2899" s="30">
        <v>6438.6</v>
      </c>
      <c r="AJ2899" s="30">
        <v>6132</v>
      </c>
      <c r="AK2899" s="26" t="s">
        <v>139</v>
      </c>
      <c r="AL2899" s="26">
        <v>36</v>
      </c>
      <c r="AM2899" s="26" t="s">
        <v>5390</v>
      </c>
      <c r="AU2899" s="26" t="s">
        <v>5431</v>
      </c>
      <c r="AV2899" s="26" t="s">
        <v>4981</v>
      </c>
      <c r="AW2899" s="26" t="s">
        <v>5117</v>
      </c>
      <c r="BB2899" s="26" t="s">
        <v>4652</v>
      </c>
      <c r="BD2899" s="37">
        <v>44193</v>
      </c>
      <c r="BE2899" s="30">
        <v>36690</v>
      </c>
      <c r="BF2899" s="30">
        <v>55584</v>
      </c>
      <c r="BG2899" s="37" t="s">
        <v>4653</v>
      </c>
      <c r="BH2899" s="37" t="s">
        <v>4654</v>
      </c>
      <c r="BI2899" s="37" t="s">
        <v>4654</v>
      </c>
      <c r="BJ2899" s="138" t="e">
        <f>#N/A</f>
        <v>#N/A</v>
      </c>
      <c r="BK2899" s="138" t="e">
        <f>#N/A</f>
        <v>#N/A</v>
      </c>
      <c r="BL2899" s="138" t="e">
        <f>#N/A</f>
        <v>#N/A</v>
      </c>
      <c r="BM2899" s="138" t="e">
        <f>#N/A</f>
        <v>#N/A</v>
      </c>
      <c r="BN2899" s="26"/>
      <c r="BO2899" s="26"/>
      <c r="BP2899" s="26"/>
      <c r="BQ2899" s="38"/>
      <c r="BR2899" s="26"/>
      <c r="BS2899" s="26"/>
      <c r="BT2899" s="26"/>
      <c r="BU2899" s="26"/>
      <c r="BV2899" s="39"/>
    </row>
    <row r="2900" spans="1:74" ht="15" hidden="1" customHeight="1" thickBot="1">
      <c r="A2900" s="26">
        <v>2020</v>
      </c>
      <c r="B2900" s="67">
        <v>2896</v>
      </c>
      <c r="C2900" s="67" t="s">
        <v>129</v>
      </c>
      <c r="D2900" s="67" t="s">
        <v>4642</v>
      </c>
      <c r="E2900" s="67" t="s">
        <v>4643</v>
      </c>
      <c r="F2900" s="27">
        <v>44083</v>
      </c>
      <c r="G2900" s="67" t="s">
        <v>5447</v>
      </c>
      <c r="H2900" s="26" t="s">
        <v>4645</v>
      </c>
      <c r="I2900" s="26" t="s">
        <v>4645</v>
      </c>
      <c r="J2900" s="69" t="s">
        <v>4646</v>
      </c>
      <c r="K2900" s="26" t="s">
        <v>135</v>
      </c>
      <c r="L2900" s="26" t="s">
        <v>4647</v>
      </c>
      <c r="M2900" s="26" t="s">
        <v>137</v>
      </c>
      <c r="N2900" s="26" t="s">
        <v>138</v>
      </c>
      <c r="O2900" s="26" t="s">
        <v>138</v>
      </c>
      <c r="Q2900" s="30">
        <v>78</v>
      </c>
      <c r="R2900" s="30">
        <v>6760</v>
      </c>
      <c r="S2900" s="31" t="e">
        <f>#N/A</f>
        <v>#N/A</v>
      </c>
      <c r="T2900" s="30">
        <v>1740</v>
      </c>
      <c r="AB2900" s="33" t="e">
        <f>#N/A</f>
        <v>#N/A</v>
      </c>
      <c r="AC2900" s="71">
        <v>1400</v>
      </c>
      <c r="AD2900" s="30" t="e">
        <f>#N/A</f>
        <v>#N/A</v>
      </c>
      <c r="AE2900" s="34">
        <v>0.89</v>
      </c>
      <c r="AG2900" s="30" t="e">
        <f>#N/A</f>
        <v>#N/A</v>
      </c>
      <c r="AH2900" s="30" t="e">
        <f>#N/A</f>
        <v>#N/A</v>
      </c>
      <c r="AI2900" s="30">
        <v>9241.0500000000011</v>
      </c>
      <c r="AJ2900" s="30">
        <v>8801</v>
      </c>
      <c r="AK2900" s="26" t="s">
        <v>139</v>
      </c>
      <c r="AL2900" s="26">
        <v>36</v>
      </c>
      <c r="AM2900" s="26" t="s">
        <v>5390</v>
      </c>
      <c r="AU2900" s="26" t="s">
        <v>5431</v>
      </c>
      <c r="AV2900" s="26" t="s">
        <v>4981</v>
      </c>
      <c r="AW2900" s="26" t="s">
        <v>5117</v>
      </c>
      <c r="BB2900" s="26" t="s">
        <v>4652</v>
      </c>
      <c r="BD2900" s="37">
        <v>44193</v>
      </c>
      <c r="BE2900" s="30">
        <v>36690</v>
      </c>
      <c r="BF2900" s="30">
        <v>55584</v>
      </c>
      <c r="BG2900" s="37" t="s">
        <v>4653</v>
      </c>
      <c r="BH2900" s="37" t="s">
        <v>4654</v>
      </c>
      <c r="BI2900" s="37" t="s">
        <v>4654</v>
      </c>
      <c r="BJ2900" s="138" t="e">
        <f>#N/A</f>
        <v>#N/A</v>
      </c>
      <c r="BK2900" s="138" t="e">
        <f>#N/A</f>
        <v>#N/A</v>
      </c>
      <c r="BL2900" s="138" t="e">
        <f>#N/A</f>
        <v>#N/A</v>
      </c>
      <c r="BM2900" s="138" t="e">
        <f>#N/A</f>
        <v>#N/A</v>
      </c>
      <c r="BN2900" s="26"/>
      <c r="BO2900" s="26"/>
      <c r="BP2900" s="26"/>
      <c r="BQ2900" s="38"/>
      <c r="BR2900" s="26"/>
      <c r="BS2900" s="26"/>
      <c r="BT2900" s="26"/>
      <c r="BU2900" s="26"/>
      <c r="BV2900" s="39"/>
    </row>
    <row r="2901" spans="1:74" ht="15" hidden="1" customHeight="1" thickBot="1">
      <c r="A2901" s="26">
        <v>2020</v>
      </c>
      <c r="B2901" s="67">
        <v>2897</v>
      </c>
      <c r="C2901" s="26" t="s">
        <v>129</v>
      </c>
      <c r="D2901" s="26" t="s">
        <v>4642</v>
      </c>
      <c r="E2901" s="26" t="s">
        <v>4643</v>
      </c>
      <c r="F2901" s="27">
        <v>44083</v>
      </c>
      <c r="G2901" s="67" t="s">
        <v>5448</v>
      </c>
      <c r="H2901" s="26" t="s">
        <v>4645</v>
      </c>
      <c r="I2901" s="26" t="s">
        <v>4645</v>
      </c>
      <c r="J2901" s="69" t="s">
        <v>4646</v>
      </c>
      <c r="K2901" s="26" t="s">
        <v>135</v>
      </c>
      <c r="L2901" s="26" t="s">
        <v>4647</v>
      </c>
      <c r="M2901" s="26" t="s">
        <v>137</v>
      </c>
      <c r="N2901" s="26" t="s">
        <v>138</v>
      </c>
      <c r="O2901" s="26" t="s">
        <v>138</v>
      </c>
      <c r="Q2901" s="30">
        <v>81</v>
      </c>
      <c r="R2901" s="30">
        <v>5830</v>
      </c>
      <c r="S2901" s="31" t="e">
        <f>#N/A</f>
        <v>#N/A</v>
      </c>
      <c r="T2901" s="30">
        <v>1688</v>
      </c>
      <c r="AB2901" s="33" t="e">
        <f>#N/A</f>
        <v>#N/A</v>
      </c>
      <c r="AC2901" s="30">
        <v>1400</v>
      </c>
      <c r="AD2901" s="30" t="e">
        <f>#N/A</f>
        <v>#N/A</v>
      </c>
      <c r="AE2901" s="34">
        <v>0.89379310344827589</v>
      </c>
      <c r="AG2901" s="30" t="e">
        <f>#N/A</f>
        <v>#N/A</v>
      </c>
      <c r="AH2901" s="30" t="e">
        <f>#N/A</f>
        <v>#N/A</v>
      </c>
      <c r="AI2901" s="30">
        <v>7969.5</v>
      </c>
      <c r="AJ2901" s="30">
        <v>7590</v>
      </c>
      <c r="AK2901" s="26" t="s">
        <v>139</v>
      </c>
      <c r="AL2901" s="26">
        <v>36</v>
      </c>
      <c r="AM2901" s="26" t="s">
        <v>5390</v>
      </c>
      <c r="AU2901" s="26" t="s">
        <v>5431</v>
      </c>
      <c r="AV2901" s="26" t="s">
        <v>4981</v>
      </c>
      <c r="AW2901" s="26" t="s">
        <v>5117</v>
      </c>
      <c r="BB2901" s="26" t="s">
        <v>4652</v>
      </c>
      <c r="BD2901" s="37">
        <v>44193</v>
      </c>
      <c r="BE2901" s="30">
        <v>36690</v>
      </c>
      <c r="BF2901" s="30">
        <v>55584</v>
      </c>
      <c r="BG2901" s="37" t="s">
        <v>4653</v>
      </c>
      <c r="BH2901" s="37" t="s">
        <v>4654</v>
      </c>
      <c r="BI2901" s="37" t="s">
        <v>4654</v>
      </c>
      <c r="BJ2901" s="138" t="e">
        <f>#N/A</f>
        <v>#N/A</v>
      </c>
      <c r="BK2901" s="138" t="e">
        <f>#N/A</f>
        <v>#N/A</v>
      </c>
      <c r="BL2901" s="138" t="e">
        <f>#N/A</f>
        <v>#N/A</v>
      </c>
      <c r="BM2901" s="138" t="e">
        <f>#N/A</f>
        <v>#N/A</v>
      </c>
      <c r="BN2901" s="26"/>
      <c r="BO2901" s="26"/>
      <c r="BP2901" s="26"/>
      <c r="BQ2901" s="38"/>
      <c r="BR2901" s="26"/>
      <c r="BS2901" s="26"/>
      <c r="BT2901" s="26"/>
      <c r="BU2901" s="26"/>
      <c r="BV2901" s="39"/>
    </row>
    <row r="2902" spans="1:74" ht="15" hidden="1" customHeight="1" thickBot="1">
      <c r="A2902" s="26">
        <v>2020</v>
      </c>
      <c r="B2902" s="67">
        <v>2898</v>
      </c>
      <c r="C2902" s="67" t="s">
        <v>129</v>
      </c>
      <c r="D2902" s="67" t="s">
        <v>4642</v>
      </c>
      <c r="E2902" s="67" t="s">
        <v>4643</v>
      </c>
      <c r="F2902" s="27">
        <v>44083</v>
      </c>
      <c r="G2902" s="67" t="s">
        <v>5449</v>
      </c>
      <c r="H2902" s="26" t="s">
        <v>4645</v>
      </c>
      <c r="I2902" s="26" t="s">
        <v>4645</v>
      </c>
      <c r="J2902" s="69" t="s">
        <v>4646</v>
      </c>
      <c r="K2902" s="26" t="s">
        <v>135</v>
      </c>
      <c r="L2902" s="26" t="s">
        <v>4647</v>
      </c>
      <c r="M2902" s="26" t="s">
        <v>137</v>
      </c>
      <c r="N2902" s="26" t="s">
        <v>138</v>
      </c>
      <c r="O2902" s="26" t="s">
        <v>138</v>
      </c>
      <c r="Q2902" s="30">
        <v>78</v>
      </c>
      <c r="R2902" s="30">
        <v>6030</v>
      </c>
      <c r="S2902" s="31" t="e">
        <f>#N/A</f>
        <v>#N/A</v>
      </c>
      <c r="T2902" s="30">
        <v>1273</v>
      </c>
      <c r="AB2902" s="33" t="e">
        <f>#N/A</f>
        <v>#N/A</v>
      </c>
      <c r="AC2902" s="71">
        <v>1400</v>
      </c>
      <c r="AD2902" s="30" t="e">
        <f>#N/A</f>
        <v>#N/A</v>
      </c>
      <c r="AE2902" s="34">
        <v>0.8</v>
      </c>
      <c r="AG2902" s="30" t="e">
        <f>#N/A</f>
        <v>#N/A</v>
      </c>
      <c r="AH2902" s="30" t="e">
        <f>#N/A</f>
        <v>#N/A</v>
      </c>
      <c r="AI2902" s="30">
        <v>8243.5500000000011</v>
      </c>
      <c r="AJ2902" s="30">
        <v>7851</v>
      </c>
      <c r="AK2902" s="26" t="s">
        <v>139</v>
      </c>
      <c r="AL2902" s="26">
        <v>36</v>
      </c>
      <c r="AM2902" s="26" t="s">
        <v>5390</v>
      </c>
      <c r="AU2902" s="26" t="s">
        <v>5431</v>
      </c>
      <c r="AV2902" s="26" t="s">
        <v>4981</v>
      </c>
      <c r="AW2902" s="26" t="s">
        <v>5117</v>
      </c>
      <c r="BB2902" s="26" t="s">
        <v>4652</v>
      </c>
      <c r="BD2902" s="37">
        <v>44193</v>
      </c>
      <c r="BE2902" s="30">
        <v>36690</v>
      </c>
      <c r="BF2902" s="30">
        <v>55584</v>
      </c>
      <c r="BG2902" s="37" t="s">
        <v>4653</v>
      </c>
      <c r="BH2902" s="37" t="s">
        <v>4654</v>
      </c>
      <c r="BI2902" s="37" t="s">
        <v>4654</v>
      </c>
      <c r="BJ2902" s="138" t="e">
        <f>#N/A</f>
        <v>#N/A</v>
      </c>
      <c r="BK2902" s="138" t="e">
        <f>#N/A</f>
        <v>#N/A</v>
      </c>
      <c r="BL2902" s="138" t="e">
        <f>#N/A</f>
        <v>#N/A</v>
      </c>
      <c r="BM2902" s="138" t="e">
        <f>#N/A</f>
        <v>#N/A</v>
      </c>
      <c r="BN2902" s="26"/>
      <c r="BO2902" s="26"/>
      <c r="BP2902" s="26"/>
      <c r="BQ2902" s="38"/>
      <c r="BR2902" s="26"/>
      <c r="BS2902" s="26"/>
      <c r="BT2902" s="26"/>
      <c r="BU2902" s="26"/>
      <c r="BV2902" s="39"/>
    </row>
    <row r="2903" spans="1:74" ht="15" hidden="1" customHeight="1" thickBot="1">
      <c r="A2903" s="26">
        <v>2020</v>
      </c>
      <c r="B2903" s="67">
        <v>2899</v>
      </c>
      <c r="C2903" s="26" t="s">
        <v>129</v>
      </c>
      <c r="D2903" s="26" t="s">
        <v>4642</v>
      </c>
      <c r="E2903" s="26" t="s">
        <v>4643</v>
      </c>
      <c r="F2903" s="27">
        <v>44083</v>
      </c>
      <c r="G2903" s="67" t="s">
        <v>5450</v>
      </c>
      <c r="H2903" s="26" t="s">
        <v>4645</v>
      </c>
      <c r="I2903" s="26" t="s">
        <v>4645</v>
      </c>
      <c r="J2903" s="69" t="s">
        <v>4646</v>
      </c>
      <c r="K2903" s="26" t="s">
        <v>135</v>
      </c>
      <c r="L2903" s="26" t="s">
        <v>4647</v>
      </c>
      <c r="M2903" s="26" t="s">
        <v>137</v>
      </c>
      <c r="N2903" s="26" t="s">
        <v>138</v>
      </c>
      <c r="O2903" s="26" t="s">
        <v>138</v>
      </c>
      <c r="Q2903" s="30">
        <v>70</v>
      </c>
      <c r="R2903" s="30">
        <v>4840</v>
      </c>
      <c r="S2903" s="31" t="e">
        <f>#N/A</f>
        <v>#N/A</v>
      </c>
      <c r="T2903" s="30">
        <v>1156</v>
      </c>
      <c r="AB2903" s="33" t="e">
        <f>#N/A</f>
        <v>#N/A</v>
      </c>
      <c r="AC2903" s="30">
        <v>1400</v>
      </c>
      <c r="AD2903" s="30" t="e">
        <f>#N/A</f>
        <v>#N/A</v>
      </c>
      <c r="AE2903" s="34">
        <v>0.80352941176470583</v>
      </c>
      <c r="AG2903" s="30" t="e">
        <f>#N/A</f>
        <v>#N/A</v>
      </c>
      <c r="AH2903" s="30" t="e">
        <f>#N/A</f>
        <v>#N/A</v>
      </c>
      <c r="AI2903" s="30">
        <v>6616.05</v>
      </c>
      <c r="AJ2903" s="30">
        <v>6301</v>
      </c>
      <c r="AK2903" s="26" t="s">
        <v>139</v>
      </c>
      <c r="AL2903" s="26">
        <v>36</v>
      </c>
      <c r="AM2903" s="26" t="s">
        <v>5390</v>
      </c>
      <c r="AU2903" s="26" t="s">
        <v>5431</v>
      </c>
      <c r="AV2903" s="26" t="s">
        <v>4981</v>
      </c>
      <c r="AW2903" s="26" t="s">
        <v>5117</v>
      </c>
      <c r="BB2903" s="26" t="s">
        <v>4652</v>
      </c>
      <c r="BD2903" s="37">
        <v>44193</v>
      </c>
      <c r="BE2903" s="30">
        <v>36690</v>
      </c>
      <c r="BF2903" s="30">
        <v>55584</v>
      </c>
      <c r="BG2903" s="37" t="s">
        <v>4653</v>
      </c>
      <c r="BH2903" s="37" t="s">
        <v>4654</v>
      </c>
      <c r="BI2903" s="37" t="s">
        <v>4654</v>
      </c>
      <c r="BJ2903" s="138" t="e">
        <f>#N/A</f>
        <v>#N/A</v>
      </c>
      <c r="BK2903" s="138" t="e">
        <f>#N/A</f>
        <v>#N/A</v>
      </c>
      <c r="BL2903" s="138" t="e">
        <f>#N/A</f>
        <v>#N/A</v>
      </c>
      <c r="BM2903" s="138" t="e">
        <f>#N/A</f>
        <v>#N/A</v>
      </c>
      <c r="BN2903" s="26"/>
      <c r="BO2903" s="26"/>
      <c r="BP2903" s="26"/>
      <c r="BQ2903" s="38"/>
      <c r="BR2903" s="26"/>
      <c r="BS2903" s="26"/>
      <c r="BT2903" s="26"/>
      <c r="BU2903" s="26"/>
      <c r="BV2903" s="39"/>
    </row>
    <row r="2904" spans="1:74" ht="15" hidden="1" customHeight="1" thickBot="1">
      <c r="A2904" s="26">
        <v>2020</v>
      </c>
      <c r="B2904" s="67">
        <v>2900</v>
      </c>
      <c r="C2904" s="67" t="s">
        <v>129</v>
      </c>
      <c r="D2904" s="67" t="s">
        <v>4642</v>
      </c>
      <c r="E2904" s="67" t="s">
        <v>4643</v>
      </c>
      <c r="F2904" s="27">
        <v>44083</v>
      </c>
      <c r="G2904" s="67" t="s">
        <v>5451</v>
      </c>
      <c r="H2904" s="26" t="s">
        <v>4645</v>
      </c>
      <c r="I2904" s="26" t="s">
        <v>4645</v>
      </c>
      <c r="J2904" s="69" t="s">
        <v>4646</v>
      </c>
      <c r="K2904" s="26" t="s">
        <v>135</v>
      </c>
      <c r="L2904" s="26" t="s">
        <v>4647</v>
      </c>
      <c r="M2904" s="26" t="s">
        <v>137</v>
      </c>
      <c r="N2904" s="26" t="s">
        <v>138</v>
      </c>
      <c r="O2904" s="26" t="s">
        <v>138</v>
      </c>
      <c r="Q2904" s="30">
        <v>84</v>
      </c>
      <c r="R2904" s="30">
        <v>8990</v>
      </c>
      <c r="S2904" s="31" t="e">
        <f>#N/A</f>
        <v>#N/A</v>
      </c>
      <c r="T2904" s="30">
        <v>2052</v>
      </c>
      <c r="AB2904" s="33" t="e">
        <f>#N/A</f>
        <v>#N/A</v>
      </c>
      <c r="AC2904" s="71">
        <v>1400</v>
      </c>
      <c r="AD2904" s="30" t="e">
        <f>#N/A</f>
        <v>#N/A</v>
      </c>
      <c r="AE2904" s="34">
        <v>0.8</v>
      </c>
      <c r="AG2904" s="30" t="e">
        <f>#N/A</f>
        <v>#N/A</v>
      </c>
      <c r="AH2904" s="30" t="e">
        <f>#N/A</f>
        <v>#N/A</v>
      </c>
      <c r="AI2904" s="30">
        <v>12289.2</v>
      </c>
      <c r="AJ2904" s="30">
        <v>11704</v>
      </c>
      <c r="AK2904" s="26" t="s">
        <v>139</v>
      </c>
      <c r="AL2904" s="26">
        <v>36</v>
      </c>
      <c r="AM2904" s="26" t="s">
        <v>5390</v>
      </c>
      <c r="AU2904" s="26" t="s">
        <v>5431</v>
      </c>
      <c r="AV2904" s="26" t="s">
        <v>4981</v>
      </c>
      <c r="AW2904" s="26" t="s">
        <v>5117</v>
      </c>
      <c r="BB2904" s="26" t="s">
        <v>4652</v>
      </c>
      <c r="BD2904" s="37">
        <v>44193</v>
      </c>
      <c r="BE2904" s="30">
        <v>36690</v>
      </c>
      <c r="BF2904" s="30">
        <v>55584</v>
      </c>
      <c r="BG2904" s="37" t="s">
        <v>4653</v>
      </c>
      <c r="BH2904" s="37" t="s">
        <v>4654</v>
      </c>
      <c r="BI2904" s="37" t="s">
        <v>4654</v>
      </c>
      <c r="BJ2904" s="138" t="e">
        <f>#N/A</f>
        <v>#N/A</v>
      </c>
      <c r="BK2904" s="138" t="e">
        <f>#N/A</f>
        <v>#N/A</v>
      </c>
      <c r="BL2904" s="138" t="e">
        <f>#N/A</f>
        <v>#N/A</v>
      </c>
      <c r="BM2904" s="138" t="e">
        <f>#N/A</f>
        <v>#N/A</v>
      </c>
      <c r="BN2904" s="26"/>
      <c r="BO2904" s="26"/>
      <c r="BP2904" s="26"/>
      <c r="BQ2904" s="38"/>
      <c r="BR2904" s="26"/>
      <c r="BS2904" s="26"/>
      <c r="BT2904" s="26"/>
      <c r="BU2904" s="26"/>
      <c r="BV2904" s="39"/>
    </row>
    <row r="2905" spans="1:74" ht="15" hidden="1" customHeight="1" thickBot="1">
      <c r="A2905" s="26">
        <v>2020</v>
      </c>
      <c r="B2905" s="67">
        <v>2901</v>
      </c>
      <c r="C2905" s="26" t="s">
        <v>129</v>
      </c>
      <c r="D2905" s="26" t="s">
        <v>4642</v>
      </c>
      <c r="E2905" s="26" t="s">
        <v>4643</v>
      </c>
      <c r="F2905" s="27">
        <v>44083</v>
      </c>
      <c r="G2905" s="67" t="s">
        <v>5452</v>
      </c>
      <c r="H2905" s="26" t="s">
        <v>4645</v>
      </c>
      <c r="I2905" s="26" t="s">
        <v>4645</v>
      </c>
      <c r="J2905" s="69" t="s">
        <v>4646</v>
      </c>
      <c r="K2905" s="26" t="s">
        <v>135</v>
      </c>
      <c r="L2905" s="26" t="s">
        <v>4647</v>
      </c>
      <c r="M2905" s="26" t="s">
        <v>137</v>
      </c>
      <c r="N2905" s="26" t="s">
        <v>138</v>
      </c>
      <c r="O2905" s="26" t="s">
        <v>138</v>
      </c>
      <c r="Q2905" s="30">
        <v>78</v>
      </c>
      <c r="R2905" s="30">
        <v>5710</v>
      </c>
      <c r="S2905" s="31" t="e">
        <f>#N/A</f>
        <v>#N/A</v>
      </c>
      <c r="T2905" s="30">
        <v>1405</v>
      </c>
      <c r="AB2905" s="33" t="e">
        <f>#N/A</f>
        <v>#N/A</v>
      </c>
      <c r="AC2905" s="30">
        <v>1400</v>
      </c>
      <c r="AD2905" s="30" t="e">
        <f>#N/A</f>
        <v>#N/A</v>
      </c>
      <c r="AE2905" s="34">
        <v>0.84</v>
      </c>
      <c r="AG2905" s="30" t="e">
        <f>#N/A</f>
        <v>#N/A</v>
      </c>
      <c r="AH2905" s="30" t="e">
        <f>#N/A</f>
        <v>#N/A</v>
      </c>
      <c r="AI2905" s="30">
        <v>7805.7000000000007</v>
      </c>
      <c r="AJ2905" s="30">
        <v>7434</v>
      </c>
      <c r="AK2905" s="26" t="s">
        <v>139</v>
      </c>
      <c r="AL2905" s="26">
        <v>36</v>
      </c>
      <c r="AM2905" s="26" t="s">
        <v>5390</v>
      </c>
      <c r="AU2905" s="26" t="s">
        <v>5431</v>
      </c>
      <c r="AV2905" s="26" t="s">
        <v>4981</v>
      </c>
      <c r="AW2905" s="26" t="s">
        <v>5117</v>
      </c>
      <c r="BB2905" s="26" t="s">
        <v>4652</v>
      </c>
      <c r="BD2905" s="37">
        <v>44193</v>
      </c>
      <c r="BE2905" s="30">
        <v>36690</v>
      </c>
      <c r="BF2905" s="30">
        <v>55584</v>
      </c>
      <c r="BG2905" s="37" t="s">
        <v>4653</v>
      </c>
      <c r="BH2905" s="37" t="s">
        <v>4654</v>
      </c>
      <c r="BI2905" s="37" t="s">
        <v>4654</v>
      </c>
      <c r="BJ2905" s="138" t="e">
        <f>#N/A</f>
        <v>#N/A</v>
      </c>
      <c r="BK2905" s="138" t="e">
        <f>#N/A</f>
        <v>#N/A</v>
      </c>
      <c r="BL2905" s="138" t="e">
        <f>#N/A</f>
        <v>#N/A</v>
      </c>
      <c r="BM2905" s="138" t="e">
        <f>#N/A</f>
        <v>#N/A</v>
      </c>
      <c r="BN2905" s="26"/>
      <c r="BO2905" s="26"/>
      <c r="BP2905" s="26"/>
      <c r="BQ2905" s="38"/>
      <c r="BR2905" s="26"/>
      <c r="BS2905" s="26"/>
      <c r="BT2905" s="26"/>
      <c r="BU2905" s="26"/>
      <c r="BV2905" s="39"/>
    </row>
    <row r="2906" spans="1:74" ht="15" hidden="1" customHeight="1" thickBot="1">
      <c r="A2906" s="26">
        <v>2020</v>
      </c>
      <c r="B2906" s="67">
        <v>2902</v>
      </c>
      <c r="C2906" s="67" t="s">
        <v>129</v>
      </c>
      <c r="D2906" s="67" t="s">
        <v>4642</v>
      </c>
      <c r="E2906" s="67" t="s">
        <v>4643</v>
      </c>
      <c r="F2906" s="27">
        <v>44083</v>
      </c>
      <c r="G2906" s="67" t="s">
        <v>5453</v>
      </c>
      <c r="H2906" s="26" t="s">
        <v>4645</v>
      </c>
      <c r="I2906" s="26" t="s">
        <v>4645</v>
      </c>
      <c r="J2906" s="69" t="s">
        <v>4646</v>
      </c>
      <c r="K2906" s="26" t="s">
        <v>135</v>
      </c>
      <c r="L2906" s="26" t="s">
        <v>4647</v>
      </c>
      <c r="M2906" s="26" t="s">
        <v>137</v>
      </c>
      <c r="N2906" s="26" t="s">
        <v>138</v>
      </c>
      <c r="O2906" s="26" t="s">
        <v>138</v>
      </c>
      <c r="Q2906" s="30">
        <v>81</v>
      </c>
      <c r="R2906" s="30">
        <v>8070</v>
      </c>
      <c r="S2906" s="31" t="e">
        <f>#N/A</f>
        <v>#N/A</v>
      </c>
      <c r="T2906" s="30">
        <v>1858</v>
      </c>
      <c r="AB2906" s="33" t="e">
        <f>#N/A</f>
        <v>#N/A</v>
      </c>
      <c r="AC2906" s="71">
        <v>1400</v>
      </c>
      <c r="AD2906" s="30" t="e">
        <f>#N/A</f>
        <v>#N/A</v>
      </c>
      <c r="AE2906" s="34">
        <v>0.89</v>
      </c>
      <c r="AG2906" s="30" t="e">
        <f>#N/A</f>
        <v>#N/A</v>
      </c>
      <c r="AH2906" s="30" t="e">
        <f>#N/A</f>
        <v>#N/A</v>
      </c>
      <c r="AI2906" s="30">
        <v>11032.35</v>
      </c>
      <c r="AJ2906" s="30">
        <v>10507</v>
      </c>
      <c r="AK2906" s="26" t="s">
        <v>139</v>
      </c>
      <c r="AL2906" s="26">
        <v>36</v>
      </c>
      <c r="AM2906" s="26" t="s">
        <v>5390</v>
      </c>
      <c r="AU2906" s="26" t="s">
        <v>5431</v>
      </c>
      <c r="AV2906" s="26" t="s">
        <v>4981</v>
      </c>
      <c r="AW2906" s="26" t="s">
        <v>5117</v>
      </c>
      <c r="BB2906" s="26" t="s">
        <v>4652</v>
      </c>
      <c r="BD2906" s="37">
        <v>44193</v>
      </c>
      <c r="BE2906" s="30">
        <v>36690</v>
      </c>
      <c r="BF2906" s="30">
        <v>55584</v>
      </c>
      <c r="BG2906" s="37" t="s">
        <v>4653</v>
      </c>
      <c r="BH2906" s="37" t="s">
        <v>4654</v>
      </c>
      <c r="BI2906" s="37" t="s">
        <v>4654</v>
      </c>
      <c r="BJ2906" s="138" t="e">
        <f>#N/A</f>
        <v>#N/A</v>
      </c>
      <c r="BK2906" s="138" t="e">
        <f>#N/A</f>
        <v>#N/A</v>
      </c>
      <c r="BL2906" s="138" t="e">
        <f>#N/A</f>
        <v>#N/A</v>
      </c>
      <c r="BM2906" s="138" t="e">
        <f>#N/A</f>
        <v>#N/A</v>
      </c>
      <c r="BN2906" s="26"/>
      <c r="BO2906" s="26"/>
      <c r="BP2906" s="26"/>
      <c r="BQ2906" s="38"/>
      <c r="BR2906" s="26"/>
      <c r="BS2906" s="26"/>
      <c r="BT2906" s="26"/>
      <c r="BU2906" s="26"/>
      <c r="BV2906" s="39"/>
    </row>
    <row r="2907" spans="1:74" ht="15" hidden="1" customHeight="1" thickBot="1">
      <c r="A2907" s="26">
        <v>2020</v>
      </c>
      <c r="B2907" s="67">
        <v>2903</v>
      </c>
      <c r="C2907" s="26" t="s">
        <v>129</v>
      </c>
      <c r="D2907" s="26" t="s">
        <v>4642</v>
      </c>
      <c r="E2907" s="26" t="s">
        <v>4643</v>
      </c>
      <c r="F2907" s="27">
        <v>44083</v>
      </c>
      <c r="G2907" s="67" t="s">
        <v>5454</v>
      </c>
      <c r="H2907" s="26" t="s">
        <v>4645</v>
      </c>
      <c r="I2907" s="26" t="s">
        <v>4645</v>
      </c>
      <c r="J2907" s="69" t="s">
        <v>4646</v>
      </c>
      <c r="K2907" s="26" t="s">
        <v>135</v>
      </c>
      <c r="L2907" s="26" t="s">
        <v>4647</v>
      </c>
      <c r="M2907" s="26" t="s">
        <v>137</v>
      </c>
      <c r="N2907" s="26" t="s">
        <v>138</v>
      </c>
      <c r="O2907" s="26" t="s">
        <v>138</v>
      </c>
      <c r="Q2907" s="30">
        <v>79</v>
      </c>
      <c r="R2907" s="30">
        <v>6190</v>
      </c>
      <c r="S2907" s="31" t="e">
        <f>#N/A</f>
        <v>#N/A</v>
      </c>
      <c r="T2907" s="30">
        <v>1253</v>
      </c>
      <c r="AB2907" s="33" t="e">
        <f>#N/A</f>
        <v>#N/A</v>
      </c>
      <c r="AC2907" s="30">
        <v>1400</v>
      </c>
      <c r="AD2907" s="30" t="e">
        <f>#N/A</f>
        <v>#N/A</v>
      </c>
      <c r="AE2907" s="34">
        <v>0.8922807017543859</v>
      </c>
      <c r="AG2907" s="30" t="e">
        <f>#N/A</f>
        <v>#N/A</v>
      </c>
      <c r="AH2907" s="30" t="e">
        <f>#N/A</f>
        <v>#N/A</v>
      </c>
      <c r="AI2907" s="30">
        <v>8461.9500000000007</v>
      </c>
      <c r="AJ2907" s="30">
        <v>8059</v>
      </c>
      <c r="AK2907" s="26" t="s">
        <v>139</v>
      </c>
      <c r="AL2907" s="26">
        <v>36</v>
      </c>
      <c r="AM2907" s="26" t="s">
        <v>5390</v>
      </c>
      <c r="AU2907" s="26" t="s">
        <v>5431</v>
      </c>
      <c r="AV2907" s="26" t="s">
        <v>4981</v>
      </c>
      <c r="AW2907" s="26" t="s">
        <v>5117</v>
      </c>
      <c r="BB2907" s="26" t="s">
        <v>4652</v>
      </c>
      <c r="BD2907" s="37">
        <v>44193</v>
      </c>
      <c r="BE2907" s="30">
        <v>36690</v>
      </c>
      <c r="BF2907" s="30">
        <v>55584</v>
      </c>
      <c r="BG2907" s="37" t="s">
        <v>4653</v>
      </c>
      <c r="BH2907" s="37" t="s">
        <v>4654</v>
      </c>
      <c r="BI2907" s="37" t="s">
        <v>4654</v>
      </c>
      <c r="BJ2907" s="138" t="e">
        <f>#N/A</f>
        <v>#N/A</v>
      </c>
      <c r="BK2907" s="138" t="e">
        <f>#N/A</f>
        <v>#N/A</v>
      </c>
      <c r="BL2907" s="138" t="e">
        <f>#N/A</f>
        <v>#N/A</v>
      </c>
      <c r="BM2907" s="138" t="e">
        <f>#N/A</f>
        <v>#N/A</v>
      </c>
      <c r="BN2907" s="26"/>
      <c r="BO2907" s="26"/>
      <c r="BP2907" s="26"/>
      <c r="BQ2907" s="38"/>
      <c r="BR2907" s="26"/>
      <c r="BS2907" s="26"/>
      <c r="BT2907" s="26"/>
      <c r="BU2907" s="26"/>
      <c r="BV2907" s="39"/>
    </row>
    <row r="2908" spans="1:74" ht="15" hidden="1" customHeight="1" thickBot="1">
      <c r="A2908" s="26">
        <v>2020</v>
      </c>
      <c r="B2908" s="67">
        <v>2904</v>
      </c>
      <c r="C2908" s="67" t="s">
        <v>129</v>
      </c>
      <c r="D2908" s="67" t="s">
        <v>4642</v>
      </c>
      <c r="E2908" s="67" t="s">
        <v>4643</v>
      </c>
      <c r="F2908" s="27">
        <v>44083</v>
      </c>
      <c r="G2908" s="67" t="s">
        <v>5455</v>
      </c>
      <c r="H2908" s="26" t="s">
        <v>4645</v>
      </c>
      <c r="I2908" s="26" t="s">
        <v>4645</v>
      </c>
      <c r="J2908" s="69" t="s">
        <v>4646</v>
      </c>
      <c r="K2908" s="26" t="s">
        <v>135</v>
      </c>
      <c r="L2908" s="26" t="s">
        <v>4647</v>
      </c>
      <c r="M2908" s="26" t="s">
        <v>137</v>
      </c>
      <c r="N2908" s="26" t="s">
        <v>138</v>
      </c>
      <c r="O2908" s="26" t="s">
        <v>138</v>
      </c>
      <c r="Q2908" s="30">
        <v>74</v>
      </c>
      <c r="R2908" s="30">
        <v>4410</v>
      </c>
      <c r="S2908" s="31" t="e">
        <f>#N/A</f>
        <v>#N/A</v>
      </c>
      <c r="T2908" s="30">
        <v>1076</v>
      </c>
      <c r="AB2908" s="33" t="e">
        <f>#N/A</f>
        <v>#N/A</v>
      </c>
      <c r="AC2908" s="71">
        <v>1400</v>
      </c>
      <c r="AD2908" s="30" t="e">
        <f>#N/A</f>
        <v>#N/A</v>
      </c>
      <c r="AE2908" s="34">
        <v>0.84</v>
      </c>
      <c r="AG2908" s="30" t="e">
        <f>#N/A</f>
        <v>#N/A</v>
      </c>
      <c r="AH2908" s="30" t="e">
        <f>#N/A</f>
        <v>#N/A</v>
      </c>
      <c r="AI2908" s="30">
        <v>6028.05</v>
      </c>
      <c r="AJ2908" s="30">
        <v>5741</v>
      </c>
      <c r="AK2908" s="26" t="s">
        <v>139</v>
      </c>
      <c r="AL2908" s="26">
        <v>36</v>
      </c>
      <c r="AM2908" s="26" t="s">
        <v>5390</v>
      </c>
      <c r="AU2908" s="26" t="s">
        <v>5431</v>
      </c>
      <c r="AV2908" s="26" t="s">
        <v>4981</v>
      </c>
      <c r="AW2908" s="26" t="s">
        <v>5117</v>
      </c>
      <c r="BB2908" s="26" t="s">
        <v>4652</v>
      </c>
      <c r="BD2908" s="37">
        <v>44193</v>
      </c>
      <c r="BE2908" s="30">
        <v>36690</v>
      </c>
      <c r="BF2908" s="30">
        <v>55584</v>
      </c>
      <c r="BG2908" s="37" t="s">
        <v>4653</v>
      </c>
      <c r="BH2908" s="37" t="s">
        <v>4654</v>
      </c>
      <c r="BI2908" s="37" t="s">
        <v>4654</v>
      </c>
      <c r="BJ2908" s="138" t="e">
        <f>#N/A</f>
        <v>#N/A</v>
      </c>
      <c r="BK2908" s="138" t="e">
        <f>#N/A</f>
        <v>#N/A</v>
      </c>
      <c r="BL2908" s="138" t="e">
        <f>#N/A</f>
        <v>#N/A</v>
      </c>
      <c r="BM2908" s="138" t="e">
        <f>#N/A</f>
        <v>#N/A</v>
      </c>
      <c r="BN2908" s="26"/>
      <c r="BO2908" s="26"/>
      <c r="BP2908" s="26"/>
      <c r="BQ2908" s="38"/>
      <c r="BR2908" s="26"/>
      <c r="BS2908" s="26"/>
      <c r="BT2908" s="26"/>
      <c r="BU2908" s="26"/>
      <c r="BV2908" s="39"/>
    </row>
    <row r="2909" spans="1:74" ht="15" hidden="1" customHeight="1" thickBot="1">
      <c r="A2909" s="26">
        <v>2020</v>
      </c>
      <c r="B2909" s="67">
        <v>2905</v>
      </c>
      <c r="C2909" s="26" t="s">
        <v>129</v>
      </c>
      <c r="D2909" s="26" t="s">
        <v>4642</v>
      </c>
      <c r="E2909" s="26" t="s">
        <v>4643</v>
      </c>
      <c r="F2909" s="27">
        <v>44083</v>
      </c>
      <c r="G2909" s="67" t="s">
        <v>5456</v>
      </c>
      <c r="H2909" s="26" t="s">
        <v>4645</v>
      </c>
      <c r="I2909" s="26" t="s">
        <v>4645</v>
      </c>
      <c r="J2909" s="69" t="s">
        <v>4646</v>
      </c>
      <c r="K2909" s="26" t="s">
        <v>135</v>
      </c>
      <c r="L2909" s="26" t="s">
        <v>4647</v>
      </c>
      <c r="M2909" s="26" t="s">
        <v>137</v>
      </c>
      <c r="N2909" s="26" t="s">
        <v>138</v>
      </c>
      <c r="O2909" s="26" t="s">
        <v>138</v>
      </c>
      <c r="Q2909" s="30">
        <v>78</v>
      </c>
      <c r="R2909" s="30">
        <v>6190</v>
      </c>
      <c r="S2909" s="31" t="e">
        <f>#N/A</f>
        <v>#N/A</v>
      </c>
      <c r="T2909" s="30">
        <v>1608</v>
      </c>
      <c r="AB2909" s="33" t="e">
        <f>#N/A</f>
        <v>#N/A</v>
      </c>
      <c r="AC2909" s="30">
        <v>1400</v>
      </c>
      <c r="AD2909" s="30" t="e">
        <f>#N/A</f>
        <v>#N/A</v>
      </c>
      <c r="AE2909" s="34">
        <v>0.83714285714285708</v>
      </c>
      <c r="AG2909" s="30" t="e">
        <f>#N/A</f>
        <v>#N/A</v>
      </c>
      <c r="AH2909" s="30" t="e">
        <f>#N/A</f>
        <v>#N/A</v>
      </c>
      <c r="AI2909" s="30">
        <v>8461.9500000000007</v>
      </c>
      <c r="AJ2909" s="30">
        <v>8059</v>
      </c>
      <c r="AK2909" s="26" t="s">
        <v>139</v>
      </c>
      <c r="AL2909" s="26">
        <v>36</v>
      </c>
      <c r="AM2909" s="26" t="s">
        <v>5390</v>
      </c>
      <c r="AU2909" s="26" t="s">
        <v>5431</v>
      </c>
      <c r="AV2909" s="26" t="s">
        <v>4981</v>
      </c>
      <c r="AW2909" s="26" t="s">
        <v>5117</v>
      </c>
      <c r="BB2909" s="26" t="s">
        <v>4652</v>
      </c>
      <c r="BD2909" s="37">
        <v>44193</v>
      </c>
      <c r="BE2909" s="30">
        <v>36690</v>
      </c>
      <c r="BF2909" s="30">
        <v>55584</v>
      </c>
      <c r="BG2909" s="37" t="s">
        <v>4653</v>
      </c>
      <c r="BH2909" s="37" t="s">
        <v>4654</v>
      </c>
      <c r="BI2909" s="37" t="s">
        <v>4654</v>
      </c>
      <c r="BJ2909" s="138" t="e">
        <f>#N/A</f>
        <v>#N/A</v>
      </c>
      <c r="BK2909" s="138" t="e">
        <f>#N/A</f>
        <v>#N/A</v>
      </c>
      <c r="BL2909" s="138" t="e">
        <f>#N/A</f>
        <v>#N/A</v>
      </c>
      <c r="BM2909" s="138" t="e">
        <f>#N/A</f>
        <v>#N/A</v>
      </c>
      <c r="BN2909" s="26"/>
      <c r="BO2909" s="26"/>
      <c r="BP2909" s="26"/>
      <c r="BQ2909" s="38"/>
      <c r="BR2909" s="26"/>
      <c r="BS2909" s="26"/>
      <c r="BT2909" s="26"/>
      <c r="BU2909" s="26"/>
      <c r="BV2909" s="39"/>
    </row>
    <row r="2910" spans="1:74" ht="15" hidden="1" customHeight="1" thickBot="1">
      <c r="A2910" s="26">
        <v>2020</v>
      </c>
      <c r="B2910" s="67">
        <v>2906</v>
      </c>
      <c r="C2910" s="67" t="s">
        <v>129</v>
      </c>
      <c r="D2910" s="67" t="s">
        <v>4642</v>
      </c>
      <c r="E2910" s="67" t="s">
        <v>4643</v>
      </c>
      <c r="F2910" s="27">
        <v>44083</v>
      </c>
      <c r="G2910" s="67" t="s">
        <v>5457</v>
      </c>
      <c r="H2910" s="26" t="s">
        <v>4645</v>
      </c>
      <c r="I2910" s="26" t="s">
        <v>4645</v>
      </c>
      <c r="J2910" s="69" t="s">
        <v>4646</v>
      </c>
      <c r="K2910" s="26" t="s">
        <v>135</v>
      </c>
      <c r="L2910" s="26" t="s">
        <v>4647</v>
      </c>
      <c r="M2910" s="26" t="s">
        <v>137</v>
      </c>
      <c r="N2910" s="26" t="s">
        <v>138</v>
      </c>
      <c r="O2910" s="26" t="s">
        <v>138</v>
      </c>
      <c r="Q2910" s="30">
        <v>81</v>
      </c>
      <c r="R2910" s="30">
        <v>8030</v>
      </c>
      <c r="S2910" s="31" t="e">
        <f>#N/A</f>
        <v>#N/A</v>
      </c>
      <c r="T2910" s="30">
        <v>1750</v>
      </c>
      <c r="AB2910" s="33" t="e">
        <f>#N/A</f>
        <v>#N/A</v>
      </c>
      <c r="AC2910" s="71">
        <v>1400</v>
      </c>
      <c r="AD2910" s="30" t="e">
        <f>#N/A</f>
        <v>#N/A</v>
      </c>
      <c r="AE2910" s="34">
        <v>0.84</v>
      </c>
      <c r="AG2910" s="30" t="e">
        <f>#N/A</f>
        <v>#N/A</v>
      </c>
      <c r="AH2910" s="30" t="e">
        <f>#N/A</f>
        <v>#N/A</v>
      </c>
      <c r="AI2910" s="30">
        <v>10977.75</v>
      </c>
      <c r="AJ2910" s="30">
        <v>10455</v>
      </c>
      <c r="AK2910" s="26" t="s">
        <v>139</v>
      </c>
      <c r="AL2910" s="26">
        <v>36</v>
      </c>
      <c r="AM2910" s="26" t="s">
        <v>5390</v>
      </c>
      <c r="AU2910" s="26" t="s">
        <v>5431</v>
      </c>
      <c r="AV2910" s="26" t="s">
        <v>4981</v>
      </c>
      <c r="AW2910" s="26" t="s">
        <v>5117</v>
      </c>
      <c r="BB2910" s="26" t="s">
        <v>4652</v>
      </c>
      <c r="BD2910" s="37">
        <v>44193</v>
      </c>
      <c r="BE2910" s="30">
        <v>36690</v>
      </c>
      <c r="BF2910" s="30">
        <v>55584</v>
      </c>
      <c r="BG2910" s="37" t="s">
        <v>4653</v>
      </c>
      <c r="BH2910" s="37" t="s">
        <v>4654</v>
      </c>
      <c r="BI2910" s="37" t="s">
        <v>4654</v>
      </c>
      <c r="BJ2910" s="138" t="e">
        <f>#N/A</f>
        <v>#N/A</v>
      </c>
      <c r="BK2910" s="138" t="e">
        <f>#N/A</f>
        <v>#N/A</v>
      </c>
      <c r="BL2910" s="138" t="e">
        <f>#N/A</f>
        <v>#N/A</v>
      </c>
      <c r="BM2910" s="138" t="e">
        <f>#N/A</f>
        <v>#N/A</v>
      </c>
      <c r="BN2910" s="26"/>
      <c r="BO2910" s="26"/>
      <c r="BP2910" s="26"/>
      <c r="BQ2910" s="38"/>
      <c r="BR2910" s="26"/>
      <c r="BS2910" s="26"/>
      <c r="BT2910" s="26"/>
      <c r="BU2910" s="26"/>
      <c r="BV2910" s="39"/>
    </row>
    <row r="2911" spans="1:74" ht="15" hidden="1" customHeight="1" thickBot="1">
      <c r="A2911" s="26">
        <v>2020</v>
      </c>
      <c r="B2911" s="67">
        <v>2907</v>
      </c>
      <c r="C2911" s="26" t="s">
        <v>129</v>
      </c>
      <c r="D2911" s="26" t="s">
        <v>4642</v>
      </c>
      <c r="E2911" s="26" t="s">
        <v>4643</v>
      </c>
      <c r="F2911" s="27">
        <v>44083</v>
      </c>
      <c r="G2911" s="67" t="s">
        <v>5458</v>
      </c>
      <c r="H2911" s="26" t="s">
        <v>4645</v>
      </c>
      <c r="I2911" s="26" t="s">
        <v>4645</v>
      </c>
      <c r="J2911" s="69" t="s">
        <v>4646</v>
      </c>
      <c r="K2911" s="26" t="s">
        <v>135</v>
      </c>
      <c r="L2911" s="26" t="s">
        <v>4647</v>
      </c>
      <c r="M2911" s="26" t="s">
        <v>137</v>
      </c>
      <c r="N2911" s="26" t="s">
        <v>138</v>
      </c>
      <c r="O2911" s="26" t="s">
        <v>138</v>
      </c>
      <c r="Q2911" s="30">
        <v>78</v>
      </c>
      <c r="R2911" s="30">
        <v>7010</v>
      </c>
      <c r="S2911" s="31" t="e">
        <f>#N/A</f>
        <v>#N/A</v>
      </c>
      <c r="T2911" s="30">
        <v>1825</v>
      </c>
      <c r="AB2911" s="33" t="e">
        <f>#N/A</f>
        <v>#N/A</v>
      </c>
      <c r="AC2911" s="30">
        <v>1400</v>
      </c>
      <c r="AD2911" s="30" t="e">
        <f>#N/A</f>
        <v>#N/A</v>
      </c>
      <c r="AE2911" s="34">
        <v>0.67354838709677423</v>
      </c>
      <c r="AG2911" s="30" t="e">
        <f>#N/A</f>
        <v>#N/A</v>
      </c>
      <c r="AH2911" s="30" t="e">
        <f>#N/A</f>
        <v>#N/A</v>
      </c>
      <c r="AI2911" s="30">
        <v>9583.35</v>
      </c>
      <c r="AJ2911" s="30">
        <v>9127</v>
      </c>
      <c r="AK2911" s="26" t="s">
        <v>139</v>
      </c>
      <c r="AL2911" s="26">
        <v>36</v>
      </c>
      <c r="AM2911" s="26" t="s">
        <v>5390</v>
      </c>
      <c r="AU2911" s="26" t="s">
        <v>5431</v>
      </c>
      <c r="AV2911" s="26" t="s">
        <v>4981</v>
      </c>
      <c r="AW2911" s="26" t="s">
        <v>5117</v>
      </c>
      <c r="BB2911" s="26" t="s">
        <v>4652</v>
      </c>
      <c r="BD2911" s="37">
        <v>44193</v>
      </c>
      <c r="BE2911" s="30">
        <v>36690</v>
      </c>
      <c r="BF2911" s="30">
        <v>55584</v>
      </c>
      <c r="BG2911" s="37" t="s">
        <v>4653</v>
      </c>
      <c r="BH2911" s="37" t="s">
        <v>4654</v>
      </c>
      <c r="BI2911" s="37" t="s">
        <v>4654</v>
      </c>
      <c r="BJ2911" s="138" t="e">
        <f>#N/A</f>
        <v>#N/A</v>
      </c>
      <c r="BK2911" s="138" t="e">
        <f>#N/A</f>
        <v>#N/A</v>
      </c>
      <c r="BL2911" s="138" t="e">
        <f>#N/A</f>
        <v>#N/A</v>
      </c>
      <c r="BM2911" s="138" t="e">
        <f>#N/A</f>
        <v>#N/A</v>
      </c>
      <c r="BN2911" s="26"/>
      <c r="BO2911" s="26"/>
      <c r="BP2911" s="26"/>
      <c r="BQ2911" s="38"/>
      <c r="BR2911" s="26"/>
      <c r="BS2911" s="26"/>
      <c r="BT2911" s="26"/>
      <c r="BU2911" s="26"/>
      <c r="BV2911" s="39"/>
    </row>
    <row r="2912" spans="1:74" ht="15" hidden="1" customHeight="1" thickBot="1">
      <c r="A2912" s="26">
        <v>2020</v>
      </c>
      <c r="B2912" s="67">
        <v>2908</v>
      </c>
      <c r="C2912" s="67" t="s">
        <v>129</v>
      </c>
      <c r="D2912" s="67" t="s">
        <v>4642</v>
      </c>
      <c r="E2912" s="67" t="s">
        <v>4643</v>
      </c>
      <c r="F2912" s="27">
        <v>44083</v>
      </c>
      <c r="G2912" s="67" t="s">
        <v>5459</v>
      </c>
      <c r="H2912" s="26" t="s">
        <v>4645</v>
      </c>
      <c r="I2912" s="26" t="s">
        <v>4645</v>
      </c>
      <c r="J2912" s="69" t="s">
        <v>4646</v>
      </c>
      <c r="K2912" s="26" t="s">
        <v>135</v>
      </c>
      <c r="L2912" s="26" t="s">
        <v>4647</v>
      </c>
      <c r="M2912" s="26" t="s">
        <v>137</v>
      </c>
      <c r="N2912" s="26" t="s">
        <v>138</v>
      </c>
      <c r="O2912" s="26" t="s">
        <v>138</v>
      </c>
      <c r="Q2912" s="30">
        <v>75</v>
      </c>
      <c r="R2912" s="30">
        <v>7070</v>
      </c>
      <c r="S2912" s="31" t="e">
        <f>#N/A</f>
        <v>#N/A</v>
      </c>
      <c r="T2912" s="30">
        <v>2012</v>
      </c>
      <c r="AB2912" s="33" t="e">
        <f>#N/A</f>
        <v>#N/A</v>
      </c>
      <c r="AC2912" s="71">
        <v>1400</v>
      </c>
      <c r="AD2912" s="30" t="e">
        <f>#N/A</f>
        <v>#N/A</v>
      </c>
      <c r="AE2912" s="34">
        <v>0.67</v>
      </c>
      <c r="AG2912" s="30" t="e">
        <f>#N/A</f>
        <v>#N/A</v>
      </c>
      <c r="AH2912" s="30" t="e">
        <f>#N/A</f>
        <v>#N/A</v>
      </c>
      <c r="AI2912" s="30">
        <v>9665.25</v>
      </c>
      <c r="AJ2912" s="30">
        <v>9205</v>
      </c>
      <c r="AK2912" s="26" t="s">
        <v>139</v>
      </c>
      <c r="AL2912" s="26">
        <v>36</v>
      </c>
      <c r="AM2912" s="26" t="s">
        <v>5390</v>
      </c>
      <c r="AU2912" s="26" t="s">
        <v>5431</v>
      </c>
      <c r="AV2912" s="26" t="s">
        <v>4981</v>
      </c>
      <c r="AW2912" s="26" t="s">
        <v>5117</v>
      </c>
      <c r="BB2912" s="26" t="s">
        <v>4652</v>
      </c>
      <c r="BD2912" s="37">
        <v>44193</v>
      </c>
      <c r="BE2912" s="30">
        <v>36690</v>
      </c>
      <c r="BF2912" s="30">
        <v>55584</v>
      </c>
      <c r="BG2912" s="37" t="s">
        <v>4653</v>
      </c>
      <c r="BH2912" s="37" t="s">
        <v>4654</v>
      </c>
      <c r="BI2912" s="37" t="s">
        <v>4654</v>
      </c>
      <c r="BJ2912" s="138" t="e">
        <f>#N/A</f>
        <v>#N/A</v>
      </c>
      <c r="BK2912" s="138" t="e">
        <f>#N/A</f>
        <v>#N/A</v>
      </c>
      <c r="BL2912" s="138" t="e">
        <f>#N/A</f>
        <v>#N/A</v>
      </c>
      <c r="BM2912" s="138" t="e">
        <f>#N/A</f>
        <v>#N/A</v>
      </c>
      <c r="BN2912" s="26"/>
      <c r="BO2912" s="26"/>
      <c r="BP2912" s="26"/>
      <c r="BQ2912" s="38"/>
      <c r="BR2912" s="26"/>
      <c r="BS2912" s="26"/>
      <c r="BT2912" s="26"/>
      <c r="BU2912" s="26"/>
      <c r="BV2912" s="39"/>
    </row>
    <row r="2913" spans="1:74" ht="15" hidden="1" customHeight="1" thickBot="1">
      <c r="A2913" s="26">
        <v>2020</v>
      </c>
      <c r="B2913" s="67">
        <v>2909</v>
      </c>
      <c r="C2913" s="26" t="s">
        <v>129</v>
      </c>
      <c r="D2913" s="26" t="s">
        <v>4642</v>
      </c>
      <c r="E2913" s="26" t="s">
        <v>4643</v>
      </c>
      <c r="F2913" s="27">
        <v>44083</v>
      </c>
      <c r="G2913" s="67" t="s">
        <v>5460</v>
      </c>
      <c r="H2913" s="26" t="s">
        <v>4645</v>
      </c>
      <c r="I2913" s="26" t="s">
        <v>4645</v>
      </c>
      <c r="J2913" s="69" t="s">
        <v>4646</v>
      </c>
      <c r="K2913" s="26" t="s">
        <v>135</v>
      </c>
      <c r="L2913" s="26" t="s">
        <v>4647</v>
      </c>
      <c r="M2913" s="26" t="s">
        <v>137</v>
      </c>
      <c r="N2913" s="26" t="s">
        <v>138</v>
      </c>
      <c r="O2913" s="26" t="s">
        <v>138</v>
      </c>
      <c r="Q2913" s="30">
        <v>80</v>
      </c>
      <c r="R2913" s="30">
        <v>7060</v>
      </c>
      <c r="S2913" s="31" t="e">
        <f>#N/A</f>
        <v>#N/A</v>
      </c>
      <c r="T2913" s="30">
        <v>1607</v>
      </c>
      <c r="AB2913" s="33" t="e">
        <f>#N/A</f>
        <v>#N/A</v>
      </c>
      <c r="AC2913" s="30">
        <v>1400</v>
      </c>
      <c r="AD2913" s="30" t="e">
        <f>#N/A</f>
        <v>#N/A</v>
      </c>
      <c r="AE2913" s="34">
        <v>0.8107692307692308</v>
      </c>
      <c r="AG2913" s="30" t="e">
        <f>#N/A</f>
        <v>#N/A</v>
      </c>
      <c r="AH2913" s="30" t="e">
        <f>#N/A</f>
        <v>#N/A</v>
      </c>
      <c r="AI2913" s="30">
        <v>9651.6</v>
      </c>
      <c r="AJ2913" s="30">
        <v>9192</v>
      </c>
      <c r="AK2913" s="26" t="s">
        <v>139</v>
      </c>
      <c r="AL2913" s="26">
        <v>36</v>
      </c>
      <c r="AM2913" s="26" t="s">
        <v>5390</v>
      </c>
      <c r="AU2913" s="26" t="s">
        <v>5431</v>
      </c>
      <c r="AV2913" s="26" t="s">
        <v>4981</v>
      </c>
      <c r="AW2913" s="26" t="s">
        <v>5117</v>
      </c>
      <c r="BB2913" s="26" t="s">
        <v>4652</v>
      </c>
      <c r="BD2913" s="37">
        <v>44193</v>
      </c>
      <c r="BE2913" s="30">
        <v>36690</v>
      </c>
      <c r="BF2913" s="30">
        <v>55584</v>
      </c>
      <c r="BG2913" s="37" t="s">
        <v>4653</v>
      </c>
      <c r="BH2913" s="37" t="s">
        <v>4654</v>
      </c>
      <c r="BI2913" s="37" t="s">
        <v>4654</v>
      </c>
      <c r="BJ2913" s="138" t="e">
        <f>#N/A</f>
        <v>#N/A</v>
      </c>
      <c r="BK2913" s="138" t="e">
        <f>#N/A</f>
        <v>#N/A</v>
      </c>
      <c r="BL2913" s="138" t="e">
        <f>#N/A</f>
        <v>#N/A</v>
      </c>
      <c r="BM2913" s="138" t="e">
        <f>#N/A</f>
        <v>#N/A</v>
      </c>
      <c r="BN2913" s="26"/>
      <c r="BO2913" s="26"/>
      <c r="BP2913" s="26"/>
      <c r="BQ2913" s="38"/>
      <c r="BR2913" s="26"/>
      <c r="BS2913" s="26"/>
      <c r="BT2913" s="26"/>
      <c r="BU2913" s="26"/>
      <c r="BV2913" s="39"/>
    </row>
    <row r="2914" spans="1:74" ht="15" hidden="1" customHeight="1" thickBot="1">
      <c r="A2914" s="26">
        <v>2020</v>
      </c>
      <c r="B2914" s="67">
        <v>2910</v>
      </c>
      <c r="C2914" s="67" t="s">
        <v>129</v>
      </c>
      <c r="D2914" s="67" t="s">
        <v>4642</v>
      </c>
      <c r="E2914" s="67" t="s">
        <v>4643</v>
      </c>
      <c r="F2914" s="27">
        <v>44083</v>
      </c>
      <c r="G2914" s="67" t="s">
        <v>5461</v>
      </c>
      <c r="H2914" s="26" t="s">
        <v>4645</v>
      </c>
      <c r="I2914" s="26" t="s">
        <v>4645</v>
      </c>
      <c r="J2914" s="69" t="s">
        <v>4646</v>
      </c>
      <c r="K2914" s="26" t="s">
        <v>135</v>
      </c>
      <c r="L2914" s="26" t="s">
        <v>4647</v>
      </c>
      <c r="M2914" s="26" t="s">
        <v>137</v>
      </c>
      <c r="N2914" s="26" t="s">
        <v>138</v>
      </c>
      <c r="O2914" s="26" t="s">
        <v>138</v>
      </c>
      <c r="Q2914" s="30">
        <v>75</v>
      </c>
      <c r="R2914" s="30">
        <v>5010</v>
      </c>
      <c r="S2914" s="31" t="e">
        <f>#N/A</f>
        <v>#N/A</v>
      </c>
      <c r="T2914" s="30">
        <v>1057</v>
      </c>
      <c r="AB2914" s="33" t="e">
        <f>#N/A</f>
        <v>#N/A</v>
      </c>
      <c r="AC2914" s="71">
        <v>1400</v>
      </c>
      <c r="AD2914" s="30" t="e">
        <f>#N/A</f>
        <v>#N/A</v>
      </c>
      <c r="AE2914" s="34">
        <v>0.81</v>
      </c>
      <c r="AG2914" s="30" t="e">
        <f>#N/A</f>
        <v>#N/A</v>
      </c>
      <c r="AH2914" s="30" t="e">
        <f>#N/A</f>
        <v>#N/A</v>
      </c>
      <c r="AI2914" s="30">
        <v>6849.1500000000005</v>
      </c>
      <c r="AJ2914" s="30">
        <v>6523</v>
      </c>
      <c r="AK2914" s="26" t="s">
        <v>139</v>
      </c>
      <c r="AL2914" s="26">
        <v>36</v>
      </c>
      <c r="AM2914" s="26" t="s">
        <v>5390</v>
      </c>
      <c r="AU2914" s="26" t="s">
        <v>5431</v>
      </c>
      <c r="AV2914" s="26" t="s">
        <v>4981</v>
      </c>
      <c r="AW2914" s="26" t="s">
        <v>5117</v>
      </c>
      <c r="BB2914" s="26" t="s">
        <v>4652</v>
      </c>
      <c r="BD2914" s="37">
        <v>44193</v>
      </c>
      <c r="BE2914" s="30">
        <v>36690</v>
      </c>
      <c r="BF2914" s="30">
        <v>55584</v>
      </c>
      <c r="BG2914" s="37" t="s">
        <v>4653</v>
      </c>
      <c r="BH2914" s="37" t="s">
        <v>4654</v>
      </c>
      <c r="BI2914" s="37" t="s">
        <v>4654</v>
      </c>
      <c r="BJ2914" s="138" t="e">
        <f>#N/A</f>
        <v>#N/A</v>
      </c>
      <c r="BK2914" s="138" t="e">
        <f>#N/A</f>
        <v>#N/A</v>
      </c>
      <c r="BL2914" s="138" t="e">
        <f>#N/A</f>
        <v>#N/A</v>
      </c>
      <c r="BM2914" s="138" t="e">
        <f>#N/A</f>
        <v>#N/A</v>
      </c>
      <c r="BN2914" s="26"/>
      <c r="BO2914" s="26"/>
      <c r="BP2914" s="26"/>
      <c r="BQ2914" s="38"/>
      <c r="BR2914" s="26"/>
      <c r="BS2914" s="26"/>
      <c r="BT2914" s="26"/>
      <c r="BU2914" s="26"/>
      <c r="BV2914" s="39"/>
    </row>
    <row r="2915" spans="1:74" ht="15" hidden="1" customHeight="1" thickBot="1">
      <c r="A2915" s="26">
        <v>2020</v>
      </c>
      <c r="B2915" s="67">
        <v>2911</v>
      </c>
      <c r="C2915" s="26" t="s">
        <v>129</v>
      </c>
      <c r="D2915" s="26" t="s">
        <v>4642</v>
      </c>
      <c r="E2915" s="26" t="s">
        <v>4643</v>
      </c>
      <c r="F2915" s="27">
        <v>44083</v>
      </c>
      <c r="G2915" s="67" t="s">
        <v>5462</v>
      </c>
      <c r="H2915" s="26" t="s">
        <v>4645</v>
      </c>
      <c r="I2915" s="26" t="s">
        <v>4645</v>
      </c>
      <c r="J2915" s="69" t="s">
        <v>4646</v>
      </c>
      <c r="K2915" s="26" t="s">
        <v>135</v>
      </c>
      <c r="L2915" s="26" t="s">
        <v>4647</v>
      </c>
      <c r="M2915" s="26" t="s">
        <v>137</v>
      </c>
      <c r="N2915" s="26" t="s">
        <v>138</v>
      </c>
      <c r="O2915" s="26" t="s">
        <v>138</v>
      </c>
      <c r="Q2915" s="30">
        <v>76</v>
      </c>
      <c r="R2915" s="30">
        <v>5660</v>
      </c>
      <c r="S2915" s="31" t="e">
        <f>#N/A</f>
        <v>#N/A</v>
      </c>
      <c r="T2915" s="30">
        <v>1342</v>
      </c>
      <c r="AB2915" s="33" t="e">
        <f>#N/A</f>
        <v>#N/A</v>
      </c>
      <c r="AC2915" s="30">
        <v>1400</v>
      </c>
      <c r="AD2915" s="30" t="e">
        <f>#N/A</f>
        <v>#N/A</v>
      </c>
      <c r="AE2915" s="34">
        <v>0.88243902439024391</v>
      </c>
      <c r="AG2915" s="30" t="e">
        <f>#N/A</f>
        <v>#N/A</v>
      </c>
      <c r="AH2915" s="30" t="e">
        <f>#N/A</f>
        <v>#N/A</v>
      </c>
      <c r="AI2915" s="30">
        <v>7737.4500000000007</v>
      </c>
      <c r="AJ2915" s="30">
        <v>7369</v>
      </c>
      <c r="AK2915" s="26" t="s">
        <v>139</v>
      </c>
      <c r="AL2915" s="26">
        <v>36</v>
      </c>
      <c r="AM2915" s="26" t="s">
        <v>5390</v>
      </c>
      <c r="AU2915" s="26" t="s">
        <v>5431</v>
      </c>
      <c r="AV2915" s="26" t="s">
        <v>4981</v>
      </c>
      <c r="AW2915" s="26" t="s">
        <v>5117</v>
      </c>
      <c r="BB2915" s="26" t="s">
        <v>4652</v>
      </c>
      <c r="BD2915" s="37">
        <v>44193</v>
      </c>
      <c r="BE2915" s="30">
        <v>36690</v>
      </c>
      <c r="BF2915" s="30">
        <v>55584</v>
      </c>
      <c r="BG2915" s="37" t="s">
        <v>4653</v>
      </c>
      <c r="BH2915" s="37" t="s">
        <v>4654</v>
      </c>
      <c r="BI2915" s="37" t="s">
        <v>4654</v>
      </c>
      <c r="BJ2915" s="138" t="e">
        <f>#N/A</f>
        <v>#N/A</v>
      </c>
      <c r="BK2915" s="138" t="e">
        <f>#N/A</f>
        <v>#N/A</v>
      </c>
      <c r="BL2915" s="138" t="e">
        <f>#N/A</f>
        <v>#N/A</v>
      </c>
      <c r="BM2915" s="138" t="e">
        <f>#N/A</f>
        <v>#N/A</v>
      </c>
      <c r="BN2915" s="26"/>
      <c r="BO2915" s="26"/>
      <c r="BP2915" s="26"/>
      <c r="BQ2915" s="38"/>
      <c r="BR2915" s="26"/>
      <c r="BS2915" s="26"/>
      <c r="BT2915" s="26"/>
      <c r="BU2915" s="26"/>
      <c r="BV2915" s="39"/>
    </row>
    <row r="2916" spans="1:74" ht="15" hidden="1" customHeight="1" thickBot="1">
      <c r="A2916" s="26">
        <v>2020</v>
      </c>
      <c r="B2916" s="67">
        <v>2912</v>
      </c>
      <c r="C2916" s="67" t="s">
        <v>129</v>
      </c>
      <c r="D2916" s="67" t="s">
        <v>4642</v>
      </c>
      <c r="E2916" s="67" t="s">
        <v>4643</v>
      </c>
      <c r="F2916" s="27">
        <v>44083</v>
      </c>
      <c r="G2916" s="67" t="s">
        <v>5463</v>
      </c>
      <c r="H2916" s="26" t="s">
        <v>4645</v>
      </c>
      <c r="I2916" s="26" t="s">
        <v>4645</v>
      </c>
      <c r="J2916" s="69" t="s">
        <v>4646</v>
      </c>
      <c r="K2916" s="26" t="s">
        <v>135</v>
      </c>
      <c r="L2916" s="26" t="s">
        <v>4647</v>
      </c>
      <c r="M2916" s="26" t="s">
        <v>137</v>
      </c>
      <c r="N2916" s="26" t="s">
        <v>138</v>
      </c>
      <c r="O2916" s="26" t="s">
        <v>138</v>
      </c>
      <c r="Q2916" s="30">
        <v>77</v>
      </c>
      <c r="R2916" s="30">
        <v>3960</v>
      </c>
      <c r="S2916" s="31" t="e">
        <f>#N/A</f>
        <v>#N/A</v>
      </c>
      <c r="T2916" s="30">
        <v>906</v>
      </c>
      <c r="AB2916" s="33" t="e">
        <f>#N/A</f>
        <v>#N/A</v>
      </c>
      <c r="AC2916" s="71">
        <v>1400</v>
      </c>
      <c r="AD2916" s="30" t="e">
        <f>#N/A</f>
        <v>#N/A</v>
      </c>
      <c r="AE2916" s="34">
        <v>0.88</v>
      </c>
      <c r="AG2916" s="30" t="e">
        <f>#N/A</f>
        <v>#N/A</v>
      </c>
      <c r="AH2916" s="30" t="e">
        <f>#N/A</f>
        <v>#N/A</v>
      </c>
      <c r="AI2916" s="30">
        <v>5412.75</v>
      </c>
      <c r="AJ2916" s="30">
        <v>5155</v>
      </c>
      <c r="AK2916" s="26" t="s">
        <v>139</v>
      </c>
      <c r="AL2916" s="26">
        <v>36</v>
      </c>
      <c r="AM2916" s="26" t="s">
        <v>5390</v>
      </c>
      <c r="AU2916" s="26" t="s">
        <v>5431</v>
      </c>
      <c r="AV2916" s="26" t="s">
        <v>4981</v>
      </c>
      <c r="AW2916" s="26" t="s">
        <v>5117</v>
      </c>
      <c r="BB2916" s="26" t="s">
        <v>4652</v>
      </c>
      <c r="BD2916" s="37">
        <v>44193</v>
      </c>
      <c r="BE2916" s="30">
        <v>36690</v>
      </c>
      <c r="BF2916" s="30">
        <v>55584</v>
      </c>
      <c r="BG2916" s="37" t="s">
        <v>4653</v>
      </c>
      <c r="BH2916" s="37" t="s">
        <v>4654</v>
      </c>
      <c r="BI2916" s="37" t="s">
        <v>4654</v>
      </c>
      <c r="BJ2916" s="138" t="e">
        <f>#N/A</f>
        <v>#N/A</v>
      </c>
      <c r="BK2916" s="138" t="e">
        <f>#N/A</f>
        <v>#N/A</v>
      </c>
      <c r="BL2916" s="138" t="e">
        <f>#N/A</f>
        <v>#N/A</v>
      </c>
      <c r="BM2916" s="138" t="e">
        <f>#N/A</f>
        <v>#N/A</v>
      </c>
      <c r="BN2916" s="26"/>
      <c r="BO2916" s="26"/>
      <c r="BP2916" s="26"/>
      <c r="BQ2916" s="38"/>
      <c r="BR2916" s="26"/>
      <c r="BS2916" s="26"/>
      <c r="BT2916" s="26"/>
      <c r="BU2916" s="26"/>
      <c r="BV2916" s="39"/>
    </row>
    <row r="2917" spans="1:74" ht="15" hidden="1" customHeight="1" thickBot="1">
      <c r="A2917" s="26">
        <v>2020</v>
      </c>
      <c r="B2917" s="67">
        <v>2913</v>
      </c>
      <c r="C2917" s="26" t="s">
        <v>129</v>
      </c>
      <c r="D2917" s="26" t="s">
        <v>4642</v>
      </c>
      <c r="E2917" s="26" t="s">
        <v>4643</v>
      </c>
      <c r="F2917" s="27">
        <v>44083</v>
      </c>
      <c r="G2917" s="67" t="s">
        <v>5464</v>
      </c>
      <c r="H2917" s="26" t="s">
        <v>4645</v>
      </c>
      <c r="I2917" s="26" t="s">
        <v>4645</v>
      </c>
      <c r="J2917" s="69" t="s">
        <v>4646</v>
      </c>
      <c r="K2917" s="26" t="s">
        <v>135</v>
      </c>
      <c r="L2917" s="26" t="s">
        <v>4647</v>
      </c>
      <c r="M2917" s="26" t="s">
        <v>137</v>
      </c>
      <c r="N2917" s="26" t="s">
        <v>138</v>
      </c>
      <c r="O2917" s="26" t="s">
        <v>138</v>
      </c>
      <c r="Q2917" s="30">
        <v>82</v>
      </c>
      <c r="R2917" s="30">
        <v>7740</v>
      </c>
      <c r="S2917" s="31" t="e">
        <f>#N/A</f>
        <v>#N/A</v>
      </c>
      <c r="T2917" s="30">
        <v>1889</v>
      </c>
      <c r="AB2917" s="33" t="e">
        <f>#N/A</f>
        <v>#N/A</v>
      </c>
      <c r="AC2917" s="30">
        <v>1400</v>
      </c>
      <c r="AD2917" s="30" t="e">
        <f>#N/A</f>
        <v>#N/A</v>
      </c>
      <c r="AE2917" s="34">
        <v>0.92339622641509433</v>
      </c>
      <c r="AG2917" s="30" t="e">
        <f>#N/A</f>
        <v>#N/A</v>
      </c>
      <c r="AH2917" s="30" t="e">
        <f>#N/A</f>
        <v>#N/A</v>
      </c>
      <c r="AI2917" s="30">
        <v>10580.85</v>
      </c>
      <c r="AJ2917" s="30">
        <v>10077</v>
      </c>
      <c r="AK2917" s="26" t="s">
        <v>139</v>
      </c>
      <c r="AL2917" s="26">
        <v>36</v>
      </c>
      <c r="AM2917" s="26" t="s">
        <v>5390</v>
      </c>
      <c r="AU2917" s="26" t="s">
        <v>5431</v>
      </c>
      <c r="AV2917" s="26" t="s">
        <v>4981</v>
      </c>
      <c r="AW2917" s="26" t="s">
        <v>5117</v>
      </c>
      <c r="BB2917" s="26" t="s">
        <v>4652</v>
      </c>
      <c r="BD2917" s="37">
        <v>44193</v>
      </c>
      <c r="BE2917" s="30">
        <v>36690</v>
      </c>
      <c r="BF2917" s="30">
        <v>55584</v>
      </c>
      <c r="BG2917" s="37" t="s">
        <v>4653</v>
      </c>
      <c r="BH2917" s="37" t="s">
        <v>4654</v>
      </c>
      <c r="BI2917" s="37" t="s">
        <v>4654</v>
      </c>
      <c r="BJ2917" s="138" t="e">
        <f>#N/A</f>
        <v>#N/A</v>
      </c>
      <c r="BK2917" s="138" t="e">
        <f>#N/A</f>
        <v>#N/A</v>
      </c>
      <c r="BL2917" s="138" t="e">
        <f>#N/A</f>
        <v>#N/A</v>
      </c>
      <c r="BM2917" s="138" t="e">
        <f>#N/A</f>
        <v>#N/A</v>
      </c>
      <c r="BN2917" s="26"/>
      <c r="BO2917" s="26"/>
      <c r="BP2917" s="26"/>
      <c r="BQ2917" s="38"/>
      <c r="BR2917" s="26"/>
      <c r="BS2917" s="26"/>
      <c r="BT2917" s="26"/>
      <c r="BU2917" s="26"/>
      <c r="BV2917" s="39"/>
    </row>
    <row r="2918" spans="1:74" ht="15" hidden="1" customHeight="1" thickBot="1">
      <c r="A2918" s="26">
        <v>2020</v>
      </c>
      <c r="B2918" s="67">
        <v>2914</v>
      </c>
      <c r="C2918" s="67" t="s">
        <v>129</v>
      </c>
      <c r="D2918" s="67" t="s">
        <v>4642</v>
      </c>
      <c r="E2918" s="67" t="s">
        <v>4643</v>
      </c>
      <c r="F2918" s="27">
        <v>44083</v>
      </c>
      <c r="G2918" s="67" t="s">
        <v>5465</v>
      </c>
      <c r="H2918" s="26" t="s">
        <v>4645</v>
      </c>
      <c r="I2918" s="26" t="s">
        <v>4645</v>
      </c>
      <c r="J2918" s="69" t="s">
        <v>4646</v>
      </c>
      <c r="K2918" s="26" t="s">
        <v>135</v>
      </c>
      <c r="L2918" s="26" t="s">
        <v>4647</v>
      </c>
      <c r="M2918" s="26" t="s">
        <v>137</v>
      </c>
      <c r="N2918" s="26" t="s">
        <v>138</v>
      </c>
      <c r="O2918" s="26" t="s">
        <v>138</v>
      </c>
      <c r="Q2918" s="30">
        <v>80</v>
      </c>
      <c r="R2918" s="30">
        <v>5450</v>
      </c>
      <c r="S2918" s="31" t="e">
        <f>#N/A</f>
        <v>#N/A</v>
      </c>
      <c r="T2918" s="30">
        <v>1352</v>
      </c>
      <c r="AB2918" s="33" t="e">
        <f>#N/A</f>
        <v>#N/A</v>
      </c>
      <c r="AC2918" s="71">
        <v>1400</v>
      </c>
      <c r="AD2918" s="30" t="e">
        <f>#N/A</f>
        <v>#N/A</v>
      </c>
      <c r="AE2918" s="34">
        <v>0.92</v>
      </c>
      <c r="AG2918" s="30" t="e">
        <f>#N/A</f>
        <v>#N/A</v>
      </c>
      <c r="AH2918" s="30" t="e">
        <f>#N/A</f>
        <v>#N/A</v>
      </c>
      <c r="AI2918" s="30">
        <v>7449.75</v>
      </c>
      <c r="AJ2918" s="30">
        <v>7095</v>
      </c>
      <c r="AK2918" s="26" t="s">
        <v>139</v>
      </c>
      <c r="AL2918" s="26">
        <v>36</v>
      </c>
      <c r="AM2918" s="26" t="s">
        <v>5390</v>
      </c>
      <c r="AU2918" s="26" t="s">
        <v>5431</v>
      </c>
      <c r="AV2918" s="26" t="s">
        <v>4981</v>
      </c>
      <c r="AW2918" s="26" t="s">
        <v>5117</v>
      </c>
      <c r="BB2918" s="26" t="s">
        <v>4652</v>
      </c>
      <c r="BD2918" s="37">
        <v>44193</v>
      </c>
      <c r="BE2918" s="30">
        <v>36690</v>
      </c>
      <c r="BF2918" s="30">
        <v>55584</v>
      </c>
      <c r="BG2918" s="37" t="s">
        <v>4653</v>
      </c>
      <c r="BH2918" s="37" t="s">
        <v>4654</v>
      </c>
      <c r="BI2918" s="37" t="s">
        <v>4654</v>
      </c>
      <c r="BJ2918" s="138" t="e">
        <f>#N/A</f>
        <v>#N/A</v>
      </c>
      <c r="BK2918" s="138" t="e">
        <f>#N/A</f>
        <v>#N/A</v>
      </c>
      <c r="BL2918" s="138" t="e">
        <f>#N/A</f>
        <v>#N/A</v>
      </c>
      <c r="BM2918" s="138" t="e">
        <f>#N/A</f>
        <v>#N/A</v>
      </c>
      <c r="BN2918" s="26"/>
      <c r="BO2918" s="26"/>
      <c r="BP2918" s="26"/>
      <c r="BQ2918" s="38"/>
      <c r="BR2918" s="26"/>
      <c r="BS2918" s="26"/>
      <c r="BT2918" s="26"/>
      <c r="BU2918" s="26"/>
      <c r="BV2918" s="39"/>
    </row>
    <row r="2919" spans="1:74" ht="15" hidden="1" customHeight="1" thickBot="1">
      <c r="A2919" s="26">
        <v>2020</v>
      </c>
      <c r="B2919" s="67">
        <v>2915</v>
      </c>
      <c r="C2919" s="26" t="s">
        <v>129</v>
      </c>
      <c r="D2919" s="26" t="s">
        <v>4642</v>
      </c>
      <c r="E2919" s="26" t="s">
        <v>4643</v>
      </c>
      <c r="F2919" s="27">
        <v>44083</v>
      </c>
      <c r="G2919" s="67" t="s">
        <v>5466</v>
      </c>
      <c r="H2919" s="26" t="s">
        <v>4645</v>
      </c>
      <c r="I2919" s="26" t="s">
        <v>4645</v>
      </c>
      <c r="J2919" s="69" t="s">
        <v>4646</v>
      </c>
      <c r="K2919" s="26" t="s">
        <v>135</v>
      </c>
      <c r="L2919" s="26" t="s">
        <v>4647</v>
      </c>
      <c r="M2919" s="26" t="s">
        <v>137</v>
      </c>
      <c r="N2919" s="26" t="s">
        <v>138</v>
      </c>
      <c r="O2919" s="26" t="s">
        <v>138</v>
      </c>
      <c r="Q2919" s="30">
        <v>78</v>
      </c>
      <c r="R2919" s="30">
        <v>5250</v>
      </c>
      <c r="S2919" s="31" t="e">
        <f>#N/A</f>
        <v>#N/A</v>
      </c>
      <c r="T2919" s="30">
        <v>1167</v>
      </c>
      <c r="AB2919" s="33" t="e">
        <f>#N/A</f>
        <v>#N/A</v>
      </c>
      <c r="AC2919" s="30">
        <v>1400</v>
      </c>
      <c r="AD2919" s="30" t="e">
        <f>#N/A</f>
        <v>#N/A</v>
      </c>
      <c r="AE2919" s="34">
        <v>0.89836734693877551</v>
      </c>
      <c r="AG2919" s="30" t="e">
        <f>#N/A</f>
        <v>#N/A</v>
      </c>
      <c r="AH2919" s="30" t="e">
        <f>#N/A</f>
        <v>#N/A</v>
      </c>
      <c r="AI2919" s="30">
        <v>7176.75</v>
      </c>
      <c r="AJ2919" s="30">
        <v>6835</v>
      </c>
      <c r="AK2919" s="26" t="s">
        <v>139</v>
      </c>
      <c r="AL2919" s="26">
        <v>36</v>
      </c>
      <c r="AM2919" s="26" t="s">
        <v>5390</v>
      </c>
      <c r="AU2919" s="26" t="s">
        <v>5431</v>
      </c>
      <c r="AV2919" s="26" t="s">
        <v>4981</v>
      </c>
      <c r="AW2919" s="26" t="s">
        <v>5117</v>
      </c>
      <c r="BB2919" s="26" t="s">
        <v>4652</v>
      </c>
      <c r="BD2919" s="37">
        <v>44193</v>
      </c>
      <c r="BE2919" s="30">
        <v>36690</v>
      </c>
      <c r="BF2919" s="30">
        <v>55584</v>
      </c>
      <c r="BG2919" s="37" t="s">
        <v>4653</v>
      </c>
      <c r="BH2919" s="37" t="s">
        <v>4654</v>
      </c>
      <c r="BI2919" s="37" t="s">
        <v>4654</v>
      </c>
      <c r="BJ2919" s="138" t="e">
        <f>#N/A</f>
        <v>#N/A</v>
      </c>
      <c r="BK2919" s="138" t="e">
        <f>#N/A</f>
        <v>#N/A</v>
      </c>
      <c r="BL2919" s="138" t="e">
        <f>#N/A</f>
        <v>#N/A</v>
      </c>
      <c r="BM2919" s="138" t="e">
        <f>#N/A</f>
        <v>#N/A</v>
      </c>
      <c r="BN2919" s="26"/>
      <c r="BO2919" s="26"/>
      <c r="BP2919" s="26"/>
      <c r="BQ2919" s="38"/>
      <c r="BR2919" s="26"/>
      <c r="BS2919" s="26"/>
      <c r="BT2919" s="26"/>
      <c r="BU2919" s="26"/>
      <c r="BV2919" s="39"/>
    </row>
    <row r="2920" spans="1:74" ht="15" hidden="1" customHeight="1" thickBot="1">
      <c r="A2920" s="26">
        <v>2020</v>
      </c>
      <c r="B2920" s="67">
        <v>2916</v>
      </c>
      <c r="C2920" s="67" t="s">
        <v>129</v>
      </c>
      <c r="D2920" s="67" t="s">
        <v>4642</v>
      </c>
      <c r="E2920" s="67" t="s">
        <v>4643</v>
      </c>
      <c r="F2920" s="27">
        <v>44083</v>
      </c>
      <c r="G2920" s="67" t="s">
        <v>5467</v>
      </c>
      <c r="H2920" s="26" t="s">
        <v>4645</v>
      </c>
      <c r="I2920" s="26" t="s">
        <v>4645</v>
      </c>
      <c r="J2920" s="69" t="s">
        <v>4646</v>
      </c>
      <c r="K2920" s="26" t="s">
        <v>135</v>
      </c>
      <c r="L2920" s="26" t="s">
        <v>4647</v>
      </c>
      <c r="M2920" s="26" t="s">
        <v>137</v>
      </c>
      <c r="N2920" s="26" t="s">
        <v>138</v>
      </c>
      <c r="O2920" s="26" t="s">
        <v>138</v>
      </c>
      <c r="Q2920" s="30">
        <v>76</v>
      </c>
      <c r="R2920" s="30">
        <v>4130</v>
      </c>
      <c r="S2920" s="31" t="e">
        <f>#N/A</f>
        <v>#N/A</v>
      </c>
      <c r="T2920" s="30">
        <v>956</v>
      </c>
      <c r="AB2920" s="33" t="e">
        <f>#N/A</f>
        <v>#N/A</v>
      </c>
      <c r="AC2920" s="71">
        <v>1400</v>
      </c>
      <c r="AD2920" s="30" t="e">
        <f>#N/A</f>
        <v>#N/A</v>
      </c>
      <c r="AE2920" s="34">
        <v>0.9</v>
      </c>
      <c r="AG2920" s="30" t="e">
        <f>#N/A</f>
        <v>#N/A</v>
      </c>
      <c r="AH2920" s="30" t="e">
        <f>#N/A</f>
        <v>#N/A</v>
      </c>
      <c r="AI2920" s="30">
        <v>5645.85</v>
      </c>
      <c r="AJ2920" s="30">
        <v>5377</v>
      </c>
      <c r="AK2920" s="26" t="s">
        <v>139</v>
      </c>
      <c r="AL2920" s="26">
        <v>36</v>
      </c>
      <c r="AM2920" s="26" t="s">
        <v>5390</v>
      </c>
      <c r="AU2920" s="26" t="s">
        <v>5431</v>
      </c>
      <c r="AV2920" s="26" t="s">
        <v>4981</v>
      </c>
      <c r="AW2920" s="26" t="s">
        <v>5117</v>
      </c>
      <c r="BB2920" s="26" t="s">
        <v>4652</v>
      </c>
      <c r="BD2920" s="37">
        <v>44193</v>
      </c>
      <c r="BE2920" s="30">
        <v>36690</v>
      </c>
      <c r="BF2920" s="30">
        <v>55584</v>
      </c>
      <c r="BG2920" s="37" t="s">
        <v>4653</v>
      </c>
      <c r="BH2920" s="37" t="s">
        <v>4654</v>
      </c>
      <c r="BI2920" s="37" t="s">
        <v>4654</v>
      </c>
      <c r="BJ2920" s="138" t="e">
        <f>#N/A</f>
        <v>#N/A</v>
      </c>
      <c r="BK2920" s="138" t="e">
        <f>#N/A</f>
        <v>#N/A</v>
      </c>
      <c r="BL2920" s="138" t="e">
        <f>#N/A</f>
        <v>#N/A</v>
      </c>
      <c r="BM2920" s="138" t="e">
        <f>#N/A</f>
        <v>#N/A</v>
      </c>
      <c r="BN2920" s="26"/>
      <c r="BO2920" s="26"/>
      <c r="BP2920" s="26"/>
      <c r="BQ2920" s="38"/>
      <c r="BR2920" s="26"/>
      <c r="BS2920" s="26"/>
      <c r="BT2920" s="26"/>
      <c r="BU2920" s="26"/>
      <c r="BV2920" s="39"/>
    </row>
    <row r="2921" spans="1:74" ht="15" hidden="1" customHeight="1" thickBot="1">
      <c r="A2921" s="26">
        <v>2020</v>
      </c>
      <c r="B2921" s="67">
        <v>2917</v>
      </c>
      <c r="C2921" s="26" t="s">
        <v>129</v>
      </c>
      <c r="D2921" s="26" t="s">
        <v>4642</v>
      </c>
      <c r="E2921" s="26" t="s">
        <v>4643</v>
      </c>
      <c r="F2921" s="27">
        <v>44083</v>
      </c>
      <c r="G2921" s="67" t="s">
        <v>5468</v>
      </c>
      <c r="H2921" s="26" t="s">
        <v>4645</v>
      </c>
      <c r="I2921" s="26" t="s">
        <v>4645</v>
      </c>
      <c r="J2921" s="69" t="s">
        <v>4646</v>
      </c>
      <c r="K2921" s="26" t="s">
        <v>135</v>
      </c>
      <c r="L2921" s="26" t="s">
        <v>4647</v>
      </c>
      <c r="M2921" s="26" t="s">
        <v>137</v>
      </c>
      <c r="N2921" s="26" t="s">
        <v>138</v>
      </c>
      <c r="O2921" s="26" t="s">
        <v>138</v>
      </c>
      <c r="Q2921" s="30">
        <v>81</v>
      </c>
      <c r="R2921" s="30">
        <v>8220</v>
      </c>
      <c r="S2921" s="31" t="e">
        <f>#N/A</f>
        <v>#N/A</v>
      </c>
      <c r="T2921" s="30">
        <v>1620</v>
      </c>
      <c r="AB2921" s="33" t="e">
        <f>#N/A</f>
        <v>#N/A</v>
      </c>
      <c r="AC2921" s="30">
        <v>1400</v>
      </c>
      <c r="AD2921" s="30" t="e">
        <f>#N/A</f>
        <v>#N/A</v>
      </c>
      <c r="AE2921" s="34">
        <v>0.85755102040816322</v>
      </c>
      <c r="AG2921" s="30" t="e">
        <f>#N/A</f>
        <v>#N/A</v>
      </c>
      <c r="AH2921" s="30" t="e">
        <f>#N/A</f>
        <v>#N/A</v>
      </c>
      <c r="AI2921" s="30">
        <v>11237.1</v>
      </c>
      <c r="AJ2921" s="30">
        <v>10702</v>
      </c>
      <c r="AK2921" s="26" t="s">
        <v>139</v>
      </c>
      <c r="AL2921" s="26">
        <v>36</v>
      </c>
      <c r="AM2921" s="26" t="s">
        <v>5390</v>
      </c>
      <c r="AU2921" s="26" t="s">
        <v>5431</v>
      </c>
      <c r="AV2921" s="26" t="s">
        <v>4981</v>
      </c>
      <c r="AW2921" s="26" t="s">
        <v>5117</v>
      </c>
      <c r="BB2921" s="26" t="s">
        <v>4652</v>
      </c>
      <c r="BD2921" s="37">
        <v>44193</v>
      </c>
      <c r="BE2921" s="30">
        <v>36690</v>
      </c>
      <c r="BF2921" s="30">
        <v>55584</v>
      </c>
      <c r="BG2921" s="37" t="s">
        <v>4653</v>
      </c>
      <c r="BH2921" s="37" t="s">
        <v>4654</v>
      </c>
      <c r="BI2921" s="37" t="s">
        <v>4654</v>
      </c>
      <c r="BJ2921" s="138" t="e">
        <f>#N/A</f>
        <v>#N/A</v>
      </c>
      <c r="BK2921" s="138" t="e">
        <f>#N/A</f>
        <v>#N/A</v>
      </c>
      <c r="BL2921" s="138" t="e">
        <f>#N/A</f>
        <v>#N/A</v>
      </c>
      <c r="BM2921" s="138" t="e">
        <f>#N/A</f>
        <v>#N/A</v>
      </c>
      <c r="BN2921" s="26"/>
      <c r="BO2921" s="26"/>
      <c r="BP2921" s="26"/>
      <c r="BQ2921" s="38"/>
      <c r="BR2921" s="26"/>
      <c r="BS2921" s="26"/>
      <c r="BT2921" s="26"/>
      <c r="BU2921" s="26"/>
      <c r="BV2921" s="39"/>
    </row>
    <row r="2922" spans="1:74" ht="15" hidden="1" customHeight="1" thickBot="1">
      <c r="A2922" s="26">
        <v>2020</v>
      </c>
      <c r="B2922" s="67">
        <v>2918</v>
      </c>
      <c r="C2922" s="67" t="s">
        <v>129</v>
      </c>
      <c r="D2922" s="67" t="s">
        <v>4642</v>
      </c>
      <c r="E2922" s="67" t="s">
        <v>4643</v>
      </c>
      <c r="F2922" s="27">
        <v>44083</v>
      </c>
      <c r="G2922" s="67" t="s">
        <v>5469</v>
      </c>
      <c r="H2922" s="26" t="s">
        <v>4645</v>
      </c>
      <c r="I2922" s="26" t="s">
        <v>4645</v>
      </c>
      <c r="J2922" s="69" t="s">
        <v>4646</v>
      </c>
      <c r="K2922" s="26" t="s">
        <v>135</v>
      </c>
      <c r="L2922" s="26" t="s">
        <v>4647</v>
      </c>
      <c r="M2922" s="26" t="s">
        <v>137</v>
      </c>
      <c r="N2922" s="26" t="s">
        <v>138</v>
      </c>
      <c r="O2922" s="26" t="s">
        <v>138</v>
      </c>
      <c r="Q2922" s="30">
        <v>72</v>
      </c>
      <c r="R2922" s="30">
        <v>7900</v>
      </c>
      <c r="S2922" s="31" t="e">
        <f>#N/A</f>
        <v>#N/A</v>
      </c>
      <c r="T2922" s="30">
        <v>1612</v>
      </c>
      <c r="AB2922" s="33" t="e">
        <f>#N/A</f>
        <v>#N/A</v>
      </c>
      <c r="AC2922" s="71">
        <v>1400</v>
      </c>
      <c r="AD2922" s="30" t="e">
        <f>#N/A</f>
        <v>#N/A</v>
      </c>
      <c r="AE2922" s="34">
        <v>0.86</v>
      </c>
      <c r="AG2922" s="30" t="e">
        <f>#N/A</f>
        <v>#N/A</v>
      </c>
      <c r="AH2922" s="30" t="e">
        <f>#N/A</f>
        <v>#N/A</v>
      </c>
      <c r="AI2922" s="30">
        <v>10799.25</v>
      </c>
      <c r="AJ2922" s="30">
        <v>10285</v>
      </c>
      <c r="AK2922" s="26" t="s">
        <v>139</v>
      </c>
      <c r="AL2922" s="26">
        <v>36</v>
      </c>
      <c r="AM2922" s="26" t="s">
        <v>5390</v>
      </c>
      <c r="AU2922" s="26" t="s">
        <v>5431</v>
      </c>
      <c r="AV2922" s="26" t="s">
        <v>4981</v>
      </c>
      <c r="AW2922" s="26" t="s">
        <v>5117</v>
      </c>
      <c r="BB2922" s="26" t="s">
        <v>4652</v>
      </c>
      <c r="BD2922" s="37">
        <v>44193</v>
      </c>
      <c r="BE2922" s="30">
        <v>36690</v>
      </c>
      <c r="BF2922" s="30">
        <v>55584</v>
      </c>
      <c r="BG2922" s="37" t="s">
        <v>4653</v>
      </c>
      <c r="BH2922" s="37" t="s">
        <v>4654</v>
      </c>
      <c r="BI2922" s="37" t="s">
        <v>4654</v>
      </c>
      <c r="BJ2922" s="138" t="e">
        <f>#N/A</f>
        <v>#N/A</v>
      </c>
      <c r="BK2922" s="138" t="e">
        <f>#N/A</f>
        <v>#N/A</v>
      </c>
      <c r="BL2922" s="138" t="e">
        <f>#N/A</f>
        <v>#N/A</v>
      </c>
      <c r="BM2922" s="138" t="e">
        <f>#N/A</f>
        <v>#N/A</v>
      </c>
      <c r="BN2922" s="26"/>
      <c r="BO2922" s="26"/>
      <c r="BP2922" s="26"/>
      <c r="BQ2922" s="38"/>
      <c r="BR2922" s="26"/>
      <c r="BS2922" s="26"/>
      <c r="BT2922" s="26"/>
      <c r="BU2922" s="26"/>
      <c r="BV2922" s="39"/>
    </row>
    <row r="2923" spans="1:74" ht="15" hidden="1" customHeight="1" thickBot="1">
      <c r="A2923" s="26">
        <v>2020</v>
      </c>
      <c r="B2923" s="67">
        <v>2919</v>
      </c>
      <c r="C2923" s="26" t="s">
        <v>129</v>
      </c>
      <c r="D2923" s="26" t="s">
        <v>4642</v>
      </c>
      <c r="E2923" s="26" t="s">
        <v>4643</v>
      </c>
      <c r="F2923" s="27">
        <v>44083</v>
      </c>
      <c r="G2923" s="67" t="s">
        <v>5470</v>
      </c>
      <c r="H2923" s="26" t="s">
        <v>4645</v>
      </c>
      <c r="I2923" s="26" t="s">
        <v>4645</v>
      </c>
      <c r="J2923" s="69" t="s">
        <v>4646</v>
      </c>
      <c r="K2923" s="26" t="s">
        <v>135</v>
      </c>
      <c r="L2923" s="26" t="s">
        <v>4647</v>
      </c>
      <c r="M2923" s="26" t="s">
        <v>137</v>
      </c>
      <c r="N2923" s="26" t="s">
        <v>138</v>
      </c>
      <c r="O2923" s="26" t="s">
        <v>138</v>
      </c>
      <c r="Q2923" s="30">
        <v>69</v>
      </c>
      <c r="R2923" s="30">
        <v>6360</v>
      </c>
      <c r="S2923" s="31" t="e">
        <f>#N/A</f>
        <v>#N/A</v>
      </c>
      <c r="T2923" s="30">
        <v>1423</v>
      </c>
      <c r="AB2923" s="33" t="e">
        <f>#N/A</f>
        <v>#N/A</v>
      </c>
      <c r="AC2923" s="30">
        <v>1400</v>
      </c>
      <c r="AD2923" s="30" t="e">
        <f>#N/A</f>
        <v>#N/A</v>
      </c>
      <c r="AE2923" s="34">
        <v>0.88</v>
      </c>
      <c r="AG2923" s="30" t="e">
        <f>#N/A</f>
        <v>#N/A</v>
      </c>
      <c r="AH2923" s="30" t="e">
        <f>#N/A</f>
        <v>#N/A</v>
      </c>
      <c r="AI2923" s="30">
        <v>8694</v>
      </c>
      <c r="AJ2923" s="30">
        <v>8280</v>
      </c>
      <c r="AK2923" s="26" t="s">
        <v>139</v>
      </c>
      <c r="AL2923" s="26">
        <v>36</v>
      </c>
      <c r="AM2923" s="26" t="s">
        <v>5390</v>
      </c>
      <c r="AU2923" s="26" t="s">
        <v>5431</v>
      </c>
      <c r="AV2923" s="26" t="s">
        <v>4981</v>
      </c>
      <c r="AW2923" s="26" t="s">
        <v>5117</v>
      </c>
      <c r="BB2923" s="26" t="s">
        <v>4652</v>
      </c>
      <c r="BD2923" s="37">
        <v>44193</v>
      </c>
      <c r="BE2923" s="30">
        <v>36690</v>
      </c>
      <c r="BF2923" s="30">
        <v>55584</v>
      </c>
      <c r="BG2923" s="37" t="s">
        <v>4653</v>
      </c>
      <c r="BH2923" s="37" t="s">
        <v>4654</v>
      </c>
      <c r="BI2923" s="37" t="s">
        <v>4654</v>
      </c>
      <c r="BJ2923" s="138" t="e">
        <f>#N/A</f>
        <v>#N/A</v>
      </c>
      <c r="BK2923" s="138" t="e">
        <f>#N/A</f>
        <v>#N/A</v>
      </c>
      <c r="BL2923" s="138" t="e">
        <f>#N/A</f>
        <v>#N/A</v>
      </c>
      <c r="BM2923" s="138" t="e">
        <f>#N/A</f>
        <v>#N/A</v>
      </c>
      <c r="BN2923" s="26"/>
      <c r="BO2923" s="26"/>
      <c r="BP2923" s="26"/>
      <c r="BQ2923" s="38"/>
      <c r="BR2923" s="26"/>
      <c r="BS2923" s="26"/>
      <c r="BT2923" s="26"/>
      <c r="BU2923" s="26"/>
      <c r="BV2923" s="39"/>
    </row>
    <row r="2924" spans="1:74" ht="15" hidden="1" customHeight="1" thickBot="1">
      <c r="A2924" s="26">
        <v>2020</v>
      </c>
      <c r="B2924" s="67">
        <v>2920</v>
      </c>
      <c r="C2924" s="67" t="s">
        <v>129</v>
      </c>
      <c r="D2924" s="67" t="s">
        <v>4642</v>
      </c>
      <c r="E2924" s="67" t="s">
        <v>4643</v>
      </c>
      <c r="F2924" s="27">
        <v>44083</v>
      </c>
      <c r="G2924" s="67" t="s">
        <v>5471</v>
      </c>
      <c r="H2924" s="26" t="s">
        <v>4645</v>
      </c>
      <c r="I2924" s="26" t="s">
        <v>4645</v>
      </c>
      <c r="J2924" s="69" t="s">
        <v>4646</v>
      </c>
      <c r="K2924" s="26" t="s">
        <v>135</v>
      </c>
      <c r="L2924" s="26" t="s">
        <v>4647</v>
      </c>
      <c r="M2924" s="26" t="s">
        <v>137</v>
      </c>
      <c r="N2924" s="26" t="s">
        <v>138</v>
      </c>
      <c r="O2924" s="26" t="s">
        <v>138</v>
      </c>
      <c r="Q2924" s="30">
        <v>82</v>
      </c>
      <c r="R2924" s="30">
        <v>7130</v>
      </c>
      <c r="S2924" s="31" t="e">
        <f>#N/A</f>
        <v>#N/A</v>
      </c>
      <c r="T2924" s="30">
        <v>1504</v>
      </c>
      <c r="AB2924" s="33" t="e">
        <f>#N/A</f>
        <v>#N/A</v>
      </c>
      <c r="AC2924" s="71">
        <v>1400</v>
      </c>
      <c r="AD2924" s="30" t="e">
        <f>#N/A</f>
        <v>#N/A</v>
      </c>
      <c r="AE2924" s="34">
        <v>0.88</v>
      </c>
      <c r="AG2924" s="30" t="e">
        <f>#N/A</f>
        <v>#N/A</v>
      </c>
      <c r="AH2924" s="30" t="e">
        <f>#N/A</f>
        <v>#N/A</v>
      </c>
      <c r="AI2924" s="30">
        <v>9747.15</v>
      </c>
      <c r="AJ2924" s="30">
        <v>9283</v>
      </c>
      <c r="AK2924" s="26" t="s">
        <v>139</v>
      </c>
      <c r="AL2924" s="26">
        <v>36</v>
      </c>
      <c r="AM2924" s="26" t="s">
        <v>5390</v>
      </c>
      <c r="AU2924" s="26" t="s">
        <v>5431</v>
      </c>
      <c r="AV2924" s="26" t="s">
        <v>4981</v>
      </c>
      <c r="AW2924" s="26" t="s">
        <v>5117</v>
      </c>
      <c r="BB2924" s="26" t="s">
        <v>4652</v>
      </c>
      <c r="BD2924" s="37">
        <v>44193</v>
      </c>
      <c r="BE2924" s="30">
        <v>36690</v>
      </c>
      <c r="BF2924" s="30">
        <v>55584</v>
      </c>
      <c r="BG2924" s="37" t="s">
        <v>4653</v>
      </c>
      <c r="BH2924" s="37" t="s">
        <v>4654</v>
      </c>
      <c r="BI2924" s="37" t="s">
        <v>4654</v>
      </c>
      <c r="BJ2924" s="138" t="e">
        <f>#N/A</f>
        <v>#N/A</v>
      </c>
      <c r="BK2924" s="138" t="e">
        <f>#N/A</f>
        <v>#N/A</v>
      </c>
      <c r="BL2924" s="138" t="e">
        <f>#N/A</f>
        <v>#N/A</v>
      </c>
      <c r="BM2924" s="138" t="e">
        <f>#N/A</f>
        <v>#N/A</v>
      </c>
      <c r="BN2924" s="26"/>
      <c r="BO2924" s="26"/>
      <c r="BP2924" s="26"/>
      <c r="BQ2924" s="38"/>
      <c r="BR2924" s="26"/>
      <c r="BS2924" s="26"/>
      <c r="BT2924" s="26"/>
      <c r="BU2924" s="26"/>
      <c r="BV2924" s="39"/>
    </row>
    <row r="2925" spans="1:74" ht="15" hidden="1" customHeight="1" thickBot="1">
      <c r="A2925" s="26">
        <v>2020</v>
      </c>
      <c r="B2925" s="67">
        <v>2921</v>
      </c>
      <c r="C2925" s="26" t="s">
        <v>129</v>
      </c>
      <c r="D2925" s="26" t="s">
        <v>4642</v>
      </c>
      <c r="E2925" s="26" t="s">
        <v>4643</v>
      </c>
      <c r="F2925" s="27">
        <v>44083</v>
      </c>
      <c r="G2925" s="67" t="s">
        <v>5472</v>
      </c>
      <c r="H2925" s="26" t="s">
        <v>4645</v>
      </c>
      <c r="I2925" s="26" t="s">
        <v>4645</v>
      </c>
      <c r="J2925" s="69" t="s">
        <v>4646</v>
      </c>
      <c r="K2925" s="26" t="s">
        <v>135</v>
      </c>
      <c r="L2925" s="26" t="s">
        <v>4647</v>
      </c>
      <c r="M2925" s="26" t="s">
        <v>137</v>
      </c>
      <c r="N2925" s="26" t="s">
        <v>138</v>
      </c>
      <c r="O2925" s="26" t="s">
        <v>138</v>
      </c>
      <c r="Q2925" s="30">
        <v>76</v>
      </c>
      <c r="R2925" s="30">
        <v>4520</v>
      </c>
      <c r="S2925" s="31" t="e">
        <f>#N/A</f>
        <v>#N/A</v>
      </c>
      <c r="T2925" s="30">
        <v>1278</v>
      </c>
      <c r="AB2925" s="33" t="e">
        <f>#N/A</f>
        <v>#N/A</v>
      </c>
      <c r="AC2925" s="30">
        <v>1400</v>
      </c>
      <c r="AD2925" s="30" t="e">
        <f>#N/A</f>
        <v>#N/A</v>
      </c>
      <c r="AE2925" s="34">
        <v>0.94363636363636361</v>
      </c>
      <c r="AG2925" s="30" t="e">
        <f>#N/A</f>
        <v>#N/A</v>
      </c>
      <c r="AH2925" s="30" t="e">
        <f>#N/A</f>
        <v>#N/A</v>
      </c>
      <c r="AI2925" s="30">
        <v>6179.25</v>
      </c>
      <c r="AJ2925" s="30">
        <v>5885</v>
      </c>
      <c r="AK2925" s="26" t="s">
        <v>139</v>
      </c>
      <c r="AL2925" s="26">
        <v>36</v>
      </c>
      <c r="AM2925" s="26" t="s">
        <v>5390</v>
      </c>
      <c r="AU2925" s="26" t="s">
        <v>5431</v>
      </c>
      <c r="AV2925" s="26" t="s">
        <v>4981</v>
      </c>
      <c r="AW2925" s="26" t="s">
        <v>5117</v>
      </c>
      <c r="BB2925" s="26" t="s">
        <v>4652</v>
      </c>
      <c r="BD2925" s="37">
        <v>44193</v>
      </c>
      <c r="BE2925" s="30">
        <v>36690</v>
      </c>
      <c r="BF2925" s="30">
        <v>55584</v>
      </c>
      <c r="BG2925" s="37" t="s">
        <v>4653</v>
      </c>
      <c r="BH2925" s="37" t="s">
        <v>4654</v>
      </c>
      <c r="BI2925" s="37" t="s">
        <v>4654</v>
      </c>
      <c r="BJ2925" s="138" t="e">
        <f>#N/A</f>
        <v>#N/A</v>
      </c>
      <c r="BK2925" s="138" t="e">
        <f>#N/A</f>
        <v>#N/A</v>
      </c>
      <c r="BL2925" s="138" t="e">
        <f>#N/A</f>
        <v>#N/A</v>
      </c>
      <c r="BM2925" s="138" t="e">
        <f>#N/A</f>
        <v>#N/A</v>
      </c>
      <c r="BN2925" s="26"/>
      <c r="BO2925" s="26"/>
      <c r="BP2925" s="26"/>
      <c r="BQ2925" s="38"/>
      <c r="BR2925" s="26"/>
      <c r="BS2925" s="26"/>
      <c r="BT2925" s="26"/>
      <c r="BU2925" s="26"/>
      <c r="BV2925" s="39"/>
    </row>
    <row r="2926" spans="1:74" ht="15" hidden="1" customHeight="1" thickBot="1">
      <c r="A2926" s="26">
        <v>2020</v>
      </c>
      <c r="B2926" s="67">
        <v>2922</v>
      </c>
      <c r="C2926" s="67" t="s">
        <v>129</v>
      </c>
      <c r="D2926" s="67" t="s">
        <v>4642</v>
      </c>
      <c r="E2926" s="67" t="s">
        <v>4643</v>
      </c>
      <c r="F2926" s="27">
        <v>44083</v>
      </c>
      <c r="G2926" s="67" t="s">
        <v>5473</v>
      </c>
      <c r="H2926" s="26" t="s">
        <v>4645</v>
      </c>
      <c r="I2926" s="26" t="s">
        <v>4645</v>
      </c>
      <c r="J2926" s="69" t="s">
        <v>4646</v>
      </c>
      <c r="K2926" s="26" t="s">
        <v>135</v>
      </c>
      <c r="L2926" s="26" t="s">
        <v>4647</v>
      </c>
      <c r="M2926" s="26" t="s">
        <v>137</v>
      </c>
      <c r="N2926" s="26" t="s">
        <v>138</v>
      </c>
      <c r="O2926" s="26" t="s">
        <v>138</v>
      </c>
      <c r="Q2926" s="30">
        <v>79</v>
      </c>
      <c r="R2926" s="30">
        <v>5450</v>
      </c>
      <c r="S2926" s="31" t="e">
        <f>#N/A</f>
        <v>#N/A</v>
      </c>
      <c r="T2926" s="30">
        <v>1106</v>
      </c>
      <c r="AB2926" s="33" t="e">
        <f>#N/A</f>
        <v>#N/A</v>
      </c>
      <c r="AC2926" s="71">
        <v>1400</v>
      </c>
      <c r="AD2926" s="30" t="e">
        <f>#N/A</f>
        <v>#N/A</v>
      </c>
      <c r="AE2926" s="34">
        <v>0.94</v>
      </c>
      <c r="AG2926" s="30" t="e">
        <f>#N/A</f>
        <v>#N/A</v>
      </c>
      <c r="AH2926" s="30" t="e">
        <f>#N/A</f>
        <v>#N/A</v>
      </c>
      <c r="AI2926" s="30">
        <v>7449.75</v>
      </c>
      <c r="AJ2926" s="30">
        <v>7095</v>
      </c>
      <c r="AK2926" s="26" t="s">
        <v>139</v>
      </c>
      <c r="AL2926" s="26">
        <v>36</v>
      </c>
      <c r="AM2926" s="26" t="s">
        <v>5390</v>
      </c>
      <c r="AU2926" s="26" t="s">
        <v>5431</v>
      </c>
      <c r="AV2926" s="26" t="s">
        <v>4981</v>
      </c>
      <c r="AW2926" s="26" t="s">
        <v>5117</v>
      </c>
      <c r="BB2926" s="26" t="s">
        <v>4652</v>
      </c>
      <c r="BD2926" s="37">
        <v>44193</v>
      </c>
      <c r="BE2926" s="30">
        <v>36690</v>
      </c>
      <c r="BF2926" s="30">
        <v>55584</v>
      </c>
      <c r="BG2926" s="37" t="s">
        <v>4653</v>
      </c>
      <c r="BH2926" s="37" t="s">
        <v>4654</v>
      </c>
      <c r="BI2926" s="37" t="s">
        <v>4654</v>
      </c>
      <c r="BJ2926" s="138" t="e">
        <f>#N/A</f>
        <v>#N/A</v>
      </c>
      <c r="BK2926" s="138" t="e">
        <f>#N/A</f>
        <v>#N/A</v>
      </c>
      <c r="BL2926" s="138" t="e">
        <f>#N/A</f>
        <v>#N/A</v>
      </c>
      <c r="BM2926" s="138" t="e">
        <f>#N/A</f>
        <v>#N/A</v>
      </c>
      <c r="BN2926" s="26"/>
      <c r="BO2926" s="26"/>
      <c r="BP2926" s="26"/>
      <c r="BQ2926" s="38"/>
      <c r="BR2926" s="26"/>
      <c r="BS2926" s="26"/>
      <c r="BT2926" s="26"/>
      <c r="BU2926" s="26"/>
      <c r="BV2926" s="39"/>
    </row>
    <row r="2927" spans="1:74" ht="15" hidden="1" customHeight="1" thickBot="1">
      <c r="A2927" s="26">
        <v>2020</v>
      </c>
      <c r="B2927" s="67">
        <v>2923</v>
      </c>
      <c r="C2927" s="26" t="s">
        <v>129</v>
      </c>
      <c r="D2927" s="26" t="s">
        <v>4642</v>
      </c>
      <c r="E2927" s="26" t="s">
        <v>4643</v>
      </c>
      <c r="F2927" s="27">
        <v>44083</v>
      </c>
      <c r="G2927" s="67" t="s">
        <v>5474</v>
      </c>
      <c r="H2927" s="26" t="s">
        <v>4645</v>
      </c>
      <c r="I2927" s="26" t="s">
        <v>4645</v>
      </c>
      <c r="J2927" s="69" t="s">
        <v>4646</v>
      </c>
      <c r="K2927" s="26" t="s">
        <v>135</v>
      </c>
      <c r="L2927" s="26" t="s">
        <v>4647</v>
      </c>
      <c r="M2927" s="26" t="s">
        <v>137</v>
      </c>
      <c r="N2927" s="26" t="s">
        <v>138</v>
      </c>
      <c r="O2927" s="26" t="s">
        <v>138</v>
      </c>
      <c r="Q2927" s="30">
        <v>74</v>
      </c>
      <c r="R2927" s="30">
        <v>5750</v>
      </c>
      <c r="S2927" s="31" t="e">
        <f>#N/A</f>
        <v>#N/A</v>
      </c>
      <c r="T2927" s="30">
        <v>1206</v>
      </c>
      <c r="AB2927" s="33" t="e">
        <f>#N/A</f>
        <v>#N/A</v>
      </c>
      <c r="AC2927" s="30">
        <v>1400</v>
      </c>
      <c r="AD2927" s="30" t="e">
        <f>#N/A</f>
        <v>#N/A</v>
      </c>
      <c r="AE2927" s="34">
        <v>0.92339622641509433</v>
      </c>
      <c r="AG2927" s="30" t="e">
        <f>#N/A</f>
        <v>#N/A</v>
      </c>
      <c r="AH2927" s="30" t="e">
        <f>#N/A</f>
        <v>#N/A</v>
      </c>
      <c r="AI2927" s="30">
        <v>7860.3</v>
      </c>
      <c r="AJ2927" s="30">
        <v>7486</v>
      </c>
      <c r="AK2927" s="26" t="s">
        <v>139</v>
      </c>
      <c r="AL2927" s="26">
        <v>36</v>
      </c>
      <c r="AM2927" s="26" t="s">
        <v>5390</v>
      </c>
      <c r="AU2927" s="26" t="s">
        <v>5431</v>
      </c>
      <c r="AV2927" s="26" t="s">
        <v>4981</v>
      </c>
      <c r="AW2927" s="26" t="s">
        <v>5117</v>
      </c>
      <c r="BB2927" s="26" t="s">
        <v>4652</v>
      </c>
      <c r="BD2927" s="37">
        <v>44193</v>
      </c>
      <c r="BE2927" s="30">
        <v>36690</v>
      </c>
      <c r="BF2927" s="30">
        <v>55584</v>
      </c>
      <c r="BG2927" s="37" t="s">
        <v>4653</v>
      </c>
      <c r="BH2927" s="37" t="s">
        <v>4654</v>
      </c>
      <c r="BI2927" s="37" t="s">
        <v>4654</v>
      </c>
      <c r="BJ2927" s="138" t="e">
        <f>#N/A</f>
        <v>#N/A</v>
      </c>
      <c r="BK2927" s="138" t="e">
        <f>#N/A</f>
        <v>#N/A</v>
      </c>
      <c r="BL2927" s="138" t="e">
        <f>#N/A</f>
        <v>#N/A</v>
      </c>
      <c r="BM2927" s="138" t="e">
        <f>#N/A</f>
        <v>#N/A</v>
      </c>
      <c r="BN2927" s="26"/>
      <c r="BO2927" s="26"/>
      <c r="BP2927" s="26"/>
      <c r="BQ2927" s="38"/>
      <c r="BR2927" s="26"/>
      <c r="BS2927" s="26"/>
      <c r="BT2927" s="26"/>
      <c r="BU2927" s="26"/>
      <c r="BV2927" s="39"/>
    </row>
    <row r="2928" spans="1:74" ht="15" hidden="1" customHeight="1" thickBot="1">
      <c r="A2928" s="26">
        <v>2020</v>
      </c>
      <c r="B2928" s="67">
        <v>2924</v>
      </c>
      <c r="C2928" s="67" t="s">
        <v>129</v>
      </c>
      <c r="D2928" s="67" t="s">
        <v>4642</v>
      </c>
      <c r="E2928" s="67" t="s">
        <v>4643</v>
      </c>
      <c r="F2928" s="27">
        <v>44083</v>
      </c>
      <c r="G2928" s="67" t="s">
        <v>5475</v>
      </c>
      <c r="H2928" s="26" t="s">
        <v>4645</v>
      </c>
      <c r="I2928" s="26" t="s">
        <v>4645</v>
      </c>
      <c r="J2928" s="69" t="s">
        <v>4646</v>
      </c>
      <c r="K2928" s="26" t="s">
        <v>135</v>
      </c>
      <c r="L2928" s="26" t="s">
        <v>4647</v>
      </c>
      <c r="M2928" s="26" t="s">
        <v>137</v>
      </c>
      <c r="N2928" s="26" t="s">
        <v>138</v>
      </c>
      <c r="O2928" s="26" t="s">
        <v>138</v>
      </c>
      <c r="Q2928" s="30">
        <v>79</v>
      </c>
      <c r="R2928" s="30">
        <v>6760</v>
      </c>
      <c r="S2928" s="31" t="e">
        <f>#N/A</f>
        <v>#N/A</v>
      </c>
      <c r="T2928" s="30">
        <v>1637</v>
      </c>
      <c r="AB2928" s="33" t="e">
        <f>#N/A</f>
        <v>#N/A</v>
      </c>
      <c r="AC2928" s="71">
        <v>1400</v>
      </c>
      <c r="AD2928" s="30" t="e">
        <f>#N/A</f>
        <v>#N/A</v>
      </c>
      <c r="AE2928" s="34">
        <v>0.92</v>
      </c>
      <c r="AG2928" s="30" t="e">
        <f>#N/A</f>
        <v>#N/A</v>
      </c>
      <c r="AH2928" s="30" t="e">
        <f>#N/A</f>
        <v>#N/A</v>
      </c>
      <c r="AI2928" s="30">
        <v>9241.0500000000011</v>
      </c>
      <c r="AJ2928" s="30">
        <v>8801</v>
      </c>
      <c r="AK2928" s="26" t="s">
        <v>139</v>
      </c>
      <c r="AL2928" s="26">
        <v>36</v>
      </c>
      <c r="AM2928" s="26" t="s">
        <v>5390</v>
      </c>
      <c r="AU2928" s="26" t="s">
        <v>5431</v>
      </c>
      <c r="AV2928" s="26" t="s">
        <v>4981</v>
      </c>
      <c r="AW2928" s="26" t="s">
        <v>5117</v>
      </c>
      <c r="BB2928" s="26" t="s">
        <v>4652</v>
      </c>
      <c r="BD2928" s="37">
        <v>44193</v>
      </c>
      <c r="BE2928" s="30">
        <v>36690</v>
      </c>
      <c r="BF2928" s="30">
        <v>55584</v>
      </c>
      <c r="BG2928" s="37" t="s">
        <v>4653</v>
      </c>
      <c r="BH2928" s="37" t="s">
        <v>4654</v>
      </c>
      <c r="BI2928" s="37" t="s">
        <v>4654</v>
      </c>
      <c r="BJ2928" s="138" t="e">
        <f>#N/A</f>
        <v>#N/A</v>
      </c>
      <c r="BK2928" s="138" t="e">
        <f>#N/A</f>
        <v>#N/A</v>
      </c>
      <c r="BL2928" s="138" t="e">
        <f>#N/A</f>
        <v>#N/A</v>
      </c>
      <c r="BM2928" s="138" t="e">
        <f>#N/A</f>
        <v>#N/A</v>
      </c>
      <c r="BN2928" s="26"/>
      <c r="BO2928" s="26"/>
      <c r="BP2928" s="26"/>
      <c r="BQ2928" s="38"/>
      <c r="BR2928" s="26"/>
      <c r="BS2928" s="26"/>
      <c r="BT2928" s="26"/>
      <c r="BU2928" s="26"/>
      <c r="BV2928" s="39"/>
    </row>
    <row r="2929" spans="1:74" ht="15" hidden="1" customHeight="1" thickBot="1">
      <c r="A2929" s="26">
        <v>2020</v>
      </c>
      <c r="B2929" s="67">
        <v>2925</v>
      </c>
      <c r="C2929" s="26" t="s">
        <v>129</v>
      </c>
      <c r="D2929" s="26" t="s">
        <v>4642</v>
      </c>
      <c r="E2929" s="26" t="s">
        <v>4643</v>
      </c>
      <c r="F2929" s="27">
        <v>44083</v>
      </c>
      <c r="G2929" s="67" t="s">
        <v>5476</v>
      </c>
      <c r="H2929" s="26" t="s">
        <v>4645</v>
      </c>
      <c r="I2929" s="26" t="s">
        <v>4645</v>
      </c>
      <c r="J2929" s="69" t="s">
        <v>4646</v>
      </c>
      <c r="K2929" s="26" t="s">
        <v>135</v>
      </c>
      <c r="L2929" s="26" t="s">
        <v>4647</v>
      </c>
      <c r="M2929" s="26" t="s">
        <v>137</v>
      </c>
      <c r="N2929" s="26" t="s">
        <v>138</v>
      </c>
      <c r="O2929" s="26" t="s">
        <v>138</v>
      </c>
      <c r="Q2929" s="30">
        <v>81</v>
      </c>
      <c r="R2929" s="30">
        <v>6760</v>
      </c>
      <c r="S2929" s="31" t="e">
        <f>#N/A</f>
        <v>#N/A</v>
      </c>
      <c r="T2929" s="30">
        <v>1780</v>
      </c>
      <c r="AB2929" s="33" t="e">
        <f>#N/A</f>
        <v>#N/A</v>
      </c>
      <c r="AC2929" s="30">
        <v>1400</v>
      </c>
      <c r="AD2929" s="30" t="e">
        <f>#N/A</f>
        <v>#N/A</v>
      </c>
      <c r="AE2929" s="34">
        <v>0.94666666666666666</v>
      </c>
      <c r="AG2929" s="30" t="e">
        <f>#N/A</f>
        <v>#N/A</v>
      </c>
      <c r="AH2929" s="30" t="e">
        <f>#N/A</f>
        <v>#N/A</v>
      </c>
      <c r="AI2929" s="30">
        <v>9241.0500000000011</v>
      </c>
      <c r="AJ2929" s="30">
        <v>8801</v>
      </c>
      <c r="AK2929" s="26" t="s">
        <v>139</v>
      </c>
      <c r="AL2929" s="26">
        <v>36</v>
      </c>
      <c r="AM2929" s="26" t="s">
        <v>5390</v>
      </c>
      <c r="AU2929" s="26" t="s">
        <v>5431</v>
      </c>
      <c r="AV2929" s="26" t="s">
        <v>4981</v>
      </c>
      <c r="AW2929" s="26" t="s">
        <v>5117</v>
      </c>
      <c r="BB2929" s="26" t="s">
        <v>4652</v>
      </c>
      <c r="BD2929" s="37">
        <v>44193</v>
      </c>
      <c r="BE2929" s="30">
        <v>36690</v>
      </c>
      <c r="BF2929" s="30">
        <v>55584</v>
      </c>
      <c r="BG2929" s="37" t="s">
        <v>4653</v>
      </c>
      <c r="BH2929" s="37" t="s">
        <v>4654</v>
      </c>
      <c r="BI2929" s="37" t="s">
        <v>4654</v>
      </c>
      <c r="BJ2929" s="138" t="e">
        <f>#N/A</f>
        <v>#N/A</v>
      </c>
      <c r="BK2929" s="138" t="e">
        <f>#N/A</f>
        <v>#N/A</v>
      </c>
      <c r="BL2929" s="138" t="e">
        <f>#N/A</f>
        <v>#N/A</v>
      </c>
      <c r="BM2929" s="138" t="e">
        <f>#N/A</f>
        <v>#N/A</v>
      </c>
      <c r="BN2929" s="26"/>
      <c r="BO2929" s="26"/>
      <c r="BP2929" s="26"/>
      <c r="BQ2929" s="38"/>
      <c r="BR2929" s="26"/>
      <c r="BS2929" s="26"/>
      <c r="BT2929" s="26"/>
      <c r="BU2929" s="26"/>
      <c r="BV2929" s="39"/>
    </row>
    <row r="2930" spans="1:74" ht="15" hidden="1" customHeight="1" thickBot="1">
      <c r="A2930" s="26">
        <v>2020</v>
      </c>
      <c r="B2930" s="67">
        <v>2926</v>
      </c>
      <c r="C2930" s="67" t="s">
        <v>129</v>
      </c>
      <c r="D2930" s="67" t="s">
        <v>4642</v>
      </c>
      <c r="E2930" s="67" t="s">
        <v>4643</v>
      </c>
      <c r="F2930" s="27">
        <v>44083</v>
      </c>
      <c r="G2930" s="67" t="s">
        <v>5477</v>
      </c>
      <c r="H2930" s="26" t="s">
        <v>4645</v>
      </c>
      <c r="I2930" s="26" t="s">
        <v>4645</v>
      </c>
      <c r="J2930" s="69" t="s">
        <v>4646</v>
      </c>
      <c r="K2930" s="26" t="s">
        <v>135</v>
      </c>
      <c r="L2930" s="26" t="s">
        <v>4647</v>
      </c>
      <c r="M2930" s="26" t="s">
        <v>137</v>
      </c>
      <c r="N2930" s="26" t="s">
        <v>138</v>
      </c>
      <c r="O2930" s="26" t="s">
        <v>138</v>
      </c>
      <c r="Q2930" s="30">
        <v>78</v>
      </c>
      <c r="R2930" s="30">
        <v>6570</v>
      </c>
      <c r="S2930" s="31" t="e">
        <f>#N/A</f>
        <v>#N/A</v>
      </c>
      <c r="T2930" s="30">
        <v>1238</v>
      </c>
      <c r="AB2930" s="33" t="e">
        <f>#N/A</f>
        <v>#N/A</v>
      </c>
      <c r="AC2930" s="71">
        <v>1400</v>
      </c>
      <c r="AD2930" s="30" t="e">
        <f>#N/A</f>
        <v>#N/A</v>
      </c>
      <c r="AE2930" s="34">
        <v>0.95</v>
      </c>
      <c r="AG2930" s="30" t="e">
        <f>#N/A</f>
        <v>#N/A</v>
      </c>
      <c r="AH2930" s="30" t="e">
        <f>#N/A</f>
        <v>#N/A</v>
      </c>
      <c r="AI2930" s="30">
        <v>8981.7000000000007</v>
      </c>
      <c r="AJ2930" s="30">
        <v>8554</v>
      </c>
      <c r="AK2930" s="26" t="s">
        <v>139</v>
      </c>
      <c r="AL2930" s="26">
        <v>36</v>
      </c>
      <c r="AM2930" s="26" t="s">
        <v>5390</v>
      </c>
      <c r="AU2930" s="26" t="s">
        <v>5431</v>
      </c>
      <c r="AV2930" s="26" t="s">
        <v>4981</v>
      </c>
      <c r="AW2930" s="26" t="s">
        <v>5117</v>
      </c>
      <c r="BB2930" s="26" t="s">
        <v>4652</v>
      </c>
      <c r="BD2930" s="37">
        <v>44193</v>
      </c>
      <c r="BE2930" s="30">
        <v>36690</v>
      </c>
      <c r="BF2930" s="30">
        <v>55584</v>
      </c>
      <c r="BG2930" s="37" t="s">
        <v>4653</v>
      </c>
      <c r="BH2930" s="37" t="s">
        <v>4654</v>
      </c>
      <c r="BI2930" s="37" t="s">
        <v>4654</v>
      </c>
      <c r="BJ2930" s="138" t="e">
        <f>#N/A</f>
        <v>#N/A</v>
      </c>
      <c r="BK2930" s="138" t="e">
        <f>#N/A</f>
        <v>#N/A</v>
      </c>
      <c r="BL2930" s="138" t="e">
        <f>#N/A</f>
        <v>#N/A</v>
      </c>
      <c r="BM2930" s="138" t="e">
        <f>#N/A</f>
        <v>#N/A</v>
      </c>
      <c r="BN2930" s="26"/>
      <c r="BO2930" s="26"/>
      <c r="BP2930" s="26"/>
      <c r="BQ2930" s="38"/>
      <c r="BR2930" s="26"/>
      <c r="BS2930" s="26"/>
      <c r="BT2930" s="26"/>
      <c r="BU2930" s="26"/>
      <c r="BV2930" s="39"/>
    </row>
    <row r="2931" spans="1:74" ht="15" hidden="1" customHeight="1" thickBot="1">
      <c r="A2931" s="26">
        <v>2020</v>
      </c>
      <c r="B2931" s="67">
        <v>2927</v>
      </c>
      <c r="C2931" s="26" t="s">
        <v>129</v>
      </c>
      <c r="D2931" s="26" t="s">
        <v>4642</v>
      </c>
      <c r="E2931" s="26" t="s">
        <v>4643</v>
      </c>
      <c r="F2931" s="27">
        <v>44083</v>
      </c>
      <c r="G2931" s="67" t="s">
        <v>5478</v>
      </c>
      <c r="H2931" s="26" t="s">
        <v>4645</v>
      </c>
      <c r="I2931" s="26" t="s">
        <v>4645</v>
      </c>
      <c r="J2931" s="69" t="s">
        <v>4646</v>
      </c>
      <c r="K2931" s="26" t="s">
        <v>135</v>
      </c>
      <c r="L2931" s="26" t="s">
        <v>4647</v>
      </c>
      <c r="M2931" s="26" t="s">
        <v>137</v>
      </c>
      <c r="N2931" s="26" t="s">
        <v>138</v>
      </c>
      <c r="O2931" s="26" t="s">
        <v>138</v>
      </c>
      <c r="Q2931" s="30">
        <v>82</v>
      </c>
      <c r="R2931" s="30">
        <v>7530</v>
      </c>
      <c r="S2931" s="31" t="e">
        <f>#N/A</f>
        <v>#N/A</v>
      </c>
      <c r="T2931" s="30">
        <v>1949</v>
      </c>
      <c r="AB2931" s="33" t="e">
        <f>#N/A</f>
        <v>#N/A</v>
      </c>
      <c r="AC2931" s="30">
        <v>1400</v>
      </c>
      <c r="AD2931" s="30" t="e">
        <f>#N/A</f>
        <v>#N/A</v>
      </c>
      <c r="AE2931" s="34">
        <v>0.82285714285714284</v>
      </c>
      <c r="AG2931" s="30" t="e">
        <f>#N/A</f>
        <v>#N/A</v>
      </c>
      <c r="AH2931" s="30" t="e">
        <f>#N/A</f>
        <v>#N/A</v>
      </c>
      <c r="AI2931" s="30">
        <v>10294.200000000001</v>
      </c>
      <c r="AJ2931" s="30">
        <v>9804</v>
      </c>
      <c r="AK2931" s="26" t="s">
        <v>139</v>
      </c>
      <c r="AL2931" s="26">
        <v>36</v>
      </c>
      <c r="AM2931" s="26" t="s">
        <v>5390</v>
      </c>
      <c r="AU2931" s="26" t="s">
        <v>5431</v>
      </c>
      <c r="AV2931" s="26" t="s">
        <v>4981</v>
      </c>
      <c r="AW2931" s="26" t="s">
        <v>5117</v>
      </c>
      <c r="BB2931" s="26" t="s">
        <v>4652</v>
      </c>
      <c r="BD2931" s="37">
        <v>44193</v>
      </c>
      <c r="BE2931" s="30">
        <v>36690</v>
      </c>
      <c r="BF2931" s="30">
        <v>55584</v>
      </c>
      <c r="BG2931" s="37" t="s">
        <v>4653</v>
      </c>
      <c r="BH2931" s="37" t="s">
        <v>4654</v>
      </c>
      <c r="BI2931" s="37" t="s">
        <v>4654</v>
      </c>
      <c r="BJ2931" s="138" t="e">
        <f>#N/A</f>
        <v>#N/A</v>
      </c>
      <c r="BK2931" s="138" t="e">
        <f>#N/A</f>
        <v>#N/A</v>
      </c>
      <c r="BL2931" s="138" t="e">
        <f>#N/A</f>
        <v>#N/A</v>
      </c>
      <c r="BM2931" s="138" t="e">
        <f>#N/A</f>
        <v>#N/A</v>
      </c>
      <c r="BN2931" s="26"/>
      <c r="BO2931" s="26"/>
      <c r="BP2931" s="26"/>
      <c r="BQ2931" s="38"/>
      <c r="BR2931" s="26"/>
      <c r="BS2931" s="26"/>
      <c r="BT2931" s="26"/>
      <c r="BU2931" s="26"/>
      <c r="BV2931" s="39"/>
    </row>
    <row r="2932" spans="1:74" ht="15" hidden="1" customHeight="1" thickBot="1">
      <c r="A2932" s="26">
        <v>2020</v>
      </c>
      <c r="B2932" s="67">
        <v>2928</v>
      </c>
      <c r="C2932" s="67" t="s">
        <v>129</v>
      </c>
      <c r="D2932" s="67" t="s">
        <v>4642</v>
      </c>
      <c r="E2932" s="67" t="s">
        <v>4643</v>
      </c>
      <c r="F2932" s="27">
        <v>44083</v>
      </c>
      <c r="G2932" s="67" t="s">
        <v>5479</v>
      </c>
      <c r="H2932" s="26" t="s">
        <v>4645</v>
      </c>
      <c r="I2932" s="26" t="s">
        <v>4645</v>
      </c>
      <c r="J2932" s="69" t="s">
        <v>4646</v>
      </c>
      <c r="K2932" s="26" t="s">
        <v>135</v>
      </c>
      <c r="L2932" s="26" t="s">
        <v>4647</v>
      </c>
      <c r="M2932" s="26" t="s">
        <v>137</v>
      </c>
      <c r="N2932" s="26" t="s">
        <v>138</v>
      </c>
      <c r="O2932" s="26" t="s">
        <v>138</v>
      </c>
      <c r="Q2932" s="30">
        <v>75</v>
      </c>
      <c r="R2932" s="30">
        <v>5290</v>
      </c>
      <c r="S2932" s="31" t="e">
        <f>#N/A</f>
        <v>#N/A</v>
      </c>
      <c r="T2932" s="30">
        <v>1301</v>
      </c>
      <c r="AB2932" s="33" t="e">
        <f>#N/A</f>
        <v>#N/A</v>
      </c>
      <c r="AC2932" s="71">
        <v>1400</v>
      </c>
      <c r="AD2932" s="30" t="e">
        <f>#N/A</f>
        <v>#N/A</v>
      </c>
      <c r="AE2932" s="34">
        <v>0.82</v>
      </c>
      <c r="AG2932" s="30" t="e">
        <f>#N/A</f>
        <v>#N/A</v>
      </c>
      <c r="AH2932" s="30" t="e">
        <f>#N/A</f>
        <v>#N/A</v>
      </c>
      <c r="AI2932" s="30">
        <v>7231.35</v>
      </c>
      <c r="AJ2932" s="30">
        <v>6887</v>
      </c>
      <c r="AK2932" s="26" t="s">
        <v>139</v>
      </c>
      <c r="AL2932" s="26">
        <v>36</v>
      </c>
      <c r="AM2932" s="26" t="s">
        <v>5390</v>
      </c>
      <c r="AU2932" s="26" t="s">
        <v>5431</v>
      </c>
      <c r="AV2932" s="26" t="s">
        <v>4981</v>
      </c>
      <c r="AW2932" s="26" t="s">
        <v>5117</v>
      </c>
      <c r="BB2932" s="26" t="s">
        <v>4652</v>
      </c>
      <c r="BD2932" s="37">
        <v>44193</v>
      </c>
      <c r="BE2932" s="30">
        <v>36690</v>
      </c>
      <c r="BF2932" s="30">
        <v>55584</v>
      </c>
      <c r="BG2932" s="37" t="s">
        <v>4653</v>
      </c>
      <c r="BH2932" s="37" t="s">
        <v>4654</v>
      </c>
      <c r="BI2932" s="37" t="s">
        <v>4654</v>
      </c>
      <c r="BJ2932" s="138" t="e">
        <f>#N/A</f>
        <v>#N/A</v>
      </c>
      <c r="BK2932" s="138" t="e">
        <f>#N/A</f>
        <v>#N/A</v>
      </c>
      <c r="BL2932" s="138" t="e">
        <f>#N/A</f>
        <v>#N/A</v>
      </c>
      <c r="BM2932" s="138" t="e">
        <f>#N/A</f>
        <v>#N/A</v>
      </c>
      <c r="BN2932" s="26"/>
      <c r="BO2932" s="26"/>
      <c r="BP2932" s="26"/>
      <c r="BQ2932" s="38"/>
      <c r="BR2932" s="26"/>
      <c r="BS2932" s="26"/>
      <c r="BT2932" s="26"/>
      <c r="BU2932" s="26"/>
      <c r="BV2932" s="39"/>
    </row>
    <row r="2933" spans="1:74" ht="15" hidden="1" customHeight="1" thickBot="1">
      <c r="A2933" s="26">
        <v>2020</v>
      </c>
      <c r="B2933" s="67">
        <v>2929</v>
      </c>
      <c r="C2933" s="26" t="s">
        <v>129</v>
      </c>
      <c r="D2933" s="26" t="s">
        <v>4642</v>
      </c>
      <c r="E2933" s="26" t="s">
        <v>4643</v>
      </c>
      <c r="F2933" s="27">
        <v>44083</v>
      </c>
      <c r="G2933" s="67" t="s">
        <v>5480</v>
      </c>
      <c r="H2933" s="26" t="s">
        <v>4645</v>
      </c>
      <c r="I2933" s="26" t="s">
        <v>4645</v>
      </c>
      <c r="J2933" s="69" t="s">
        <v>4646</v>
      </c>
      <c r="K2933" s="26" t="s">
        <v>135</v>
      </c>
      <c r="L2933" s="26" t="s">
        <v>4647</v>
      </c>
      <c r="M2933" s="26" t="s">
        <v>137</v>
      </c>
      <c r="N2933" s="26" t="s">
        <v>138</v>
      </c>
      <c r="O2933" s="26" t="s">
        <v>138</v>
      </c>
      <c r="Q2933" s="30">
        <v>85</v>
      </c>
      <c r="R2933" s="30">
        <v>8140</v>
      </c>
      <c r="S2933" s="31" t="e">
        <f>#N/A</f>
        <v>#N/A</v>
      </c>
      <c r="T2933" s="30">
        <v>1872</v>
      </c>
      <c r="AB2933" s="33" t="e">
        <f>#N/A</f>
        <v>#N/A</v>
      </c>
      <c r="AC2933" s="30">
        <v>1400</v>
      </c>
      <c r="AD2933" s="30" t="e">
        <f>#N/A</f>
        <v>#N/A</v>
      </c>
      <c r="AE2933" s="34">
        <v>0.71770491803278691</v>
      </c>
      <c r="AG2933" s="30" t="e">
        <f>#N/A</f>
        <v>#N/A</v>
      </c>
      <c r="AH2933" s="30" t="e">
        <f>#N/A</f>
        <v>#N/A</v>
      </c>
      <c r="AI2933" s="30">
        <v>11127.9</v>
      </c>
      <c r="AJ2933" s="30">
        <v>10598</v>
      </c>
      <c r="AK2933" s="26" t="s">
        <v>139</v>
      </c>
      <c r="AL2933" s="26">
        <v>36</v>
      </c>
      <c r="AM2933" s="26" t="s">
        <v>5390</v>
      </c>
      <c r="AU2933" s="26" t="s">
        <v>5431</v>
      </c>
      <c r="AV2933" s="26" t="s">
        <v>4981</v>
      </c>
      <c r="AW2933" s="26" t="s">
        <v>5117</v>
      </c>
      <c r="BB2933" s="26" t="s">
        <v>4652</v>
      </c>
      <c r="BD2933" s="37">
        <v>44193</v>
      </c>
      <c r="BE2933" s="30">
        <v>36690</v>
      </c>
      <c r="BF2933" s="30">
        <v>55584</v>
      </c>
      <c r="BG2933" s="37" t="s">
        <v>4653</v>
      </c>
      <c r="BH2933" s="37" t="s">
        <v>4654</v>
      </c>
      <c r="BI2933" s="37" t="s">
        <v>4654</v>
      </c>
      <c r="BJ2933" s="138" t="e">
        <f>#N/A</f>
        <v>#N/A</v>
      </c>
      <c r="BK2933" s="138" t="e">
        <f>#N/A</f>
        <v>#N/A</v>
      </c>
      <c r="BL2933" s="138" t="e">
        <f>#N/A</f>
        <v>#N/A</v>
      </c>
      <c r="BM2933" s="138" t="e">
        <f>#N/A</f>
        <v>#N/A</v>
      </c>
      <c r="BN2933" s="26"/>
      <c r="BO2933" s="26"/>
      <c r="BP2933" s="26"/>
      <c r="BQ2933" s="38"/>
      <c r="BR2933" s="26"/>
      <c r="BS2933" s="26"/>
      <c r="BT2933" s="26"/>
      <c r="BU2933" s="26"/>
      <c r="BV2933" s="39"/>
    </row>
    <row r="2934" spans="1:74" ht="15" hidden="1" customHeight="1" thickBot="1">
      <c r="A2934" s="26">
        <v>2020</v>
      </c>
      <c r="B2934" s="67">
        <v>2930</v>
      </c>
      <c r="C2934" s="67" t="s">
        <v>129</v>
      </c>
      <c r="D2934" s="67" t="s">
        <v>4642</v>
      </c>
      <c r="E2934" s="67" t="s">
        <v>4643</v>
      </c>
      <c r="F2934" s="27">
        <v>44083</v>
      </c>
      <c r="G2934" s="67" t="s">
        <v>5481</v>
      </c>
      <c r="H2934" s="26" t="s">
        <v>4645</v>
      </c>
      <c r="I2934" s="26" t="s">
        <v>4645</v>
      </c>
      <c r="J2934" s="69" t="s">
        <v>4646</v>
      </c>
      <c r="K2934" s="26" t="s">
        <v>135</v>
      </c>
      <c r="L2934" s="26" t="s">
        <v>4647</v>
      </c>
      <c r="M2934" s="26" t="s">
        <v>137</v>
      </c>
      <c r="N2934" s="26" t="s">
        <v>138</v>
      </c>
      <c r="O2934" s="26" t="s">
        <v>138</v>
      </c>
      <c r="Q2934" s="30">
        <v>75</v>
      </c>
      <c r="R2934" s="30">
        <v>4250</v>
      </c>
      <c r="S2934" s="31" t="e">
        <f>#N/A</f>
        <v>#N/A</v>
      </c>
      <c r="T2934" s="30">
        <v>969</v>
      </c>
      <c r="AB2934" s="33" t="e">
        <f>#N/A</f>
        <v>#N/A</v>
      </c>
      <c r="AC2934" s="71">
        <v>1400</v>
      </c>
      <c r="AD2934" s="30" t="e">
        <f>#N/A</f>
        <v>#N/A</v>
      </c>
      <c r="AE2934" s="34">
        <v>0.72</v>
      </c>
      <c r="AG2934" s="30" t="e">
        <f>#N/A</f>
        <v>#N/A</v>
      </c>
      <c r="AH2934" s="30" t="e">
        <f>#N/A</f>
        <v>#N/A</v>
      </c>
      <c r="AI2934" s="30">
        <v>5809.6500000000005</v>
      </c>
      <c r="AJ2934" s="30">
        <v>5533</v>
      </c>
      <c r="AK2934" s="26" t="s">
        <v>139</v>
      </c>
      <c r="AL2934" s="26">
        <v>36</v>
      </c>
      <c r="AM2934" s="26" t="s">
        <v>5390</v>
      </c>
      <c r="AU2934" s="26" t="s">
        <v>5431</v>
      </c>
      <c r="AV2934" s="26" t="s">
        <v>4981</v>
      </c>
      <c r="AW2934" s="26" t="s">
        <v>5117</v>
      </c>
      <c r="BB2934" s="26" t="s">
        <v>4652</v>
      </c>
      <c r="BD2934" s="37">
        <v>44193</v>
      </c>
      <c r="BE2934" s="30">
        <v>36690</v>
      </c>
      <c r="BF2934" s="30">
        <v>55584</v>
      </c>
      <c r="BG2934" s="37" t="s">
        <v>4653</v>
      </c>
      <c r="BH2934" s="37" t="s">
        <v>4654</v>
      </c>
      <c r="BI2934" s="37" t="s">
        <v>4654</v>
      </c>
      <c r="BJ2934" s="138" t="e">
        <f>#N/A</f>
        <v>#N/A</v>
      </c>
      <c r="BK2934" s="138" t="e">
        <f>#N/A</f>
        <v>#N/A</v>
      </c>
      <c r="BL2934" s="138" t="e">
        <f>#N/A</f>
        <v>#N/A</v>
      </c>
      <c r="BM2934" s="138" t="e">
        <f>#N/A</f>
        <v>#N/A</v>
      </c>
      <c r="BN2934" s="26"/>
      <c r="BO2934" s="26"/>
      <c r="BP2934" s="26"/>
      <c r="BQ2934" s="38"/>
      <c r="BR2934" s="26"/>
      <c r="BS2934" s="26"/>
      <c r="BT2934" s="26"/>
      <c r="BU2934" s="26"/>
      <c r="BV2934" s="39"/>
    </row>
    <row r="2935" spans="1:74" ht="15" hidden="1" customHeight="1" thickBot="1">
      <c r="A2935" s="26">
        <v>2020</v>
      </c>
      <c r="B2935" s="67">
        <v>2931</v>
      </c>
      <c r="C2935" s="26" t="s">
        <v>129</v>
      </c>
      <c r="D2935" s="26" t="s">
        <v>4642</v>
      </c>
      <c r="E2935" s="26" t="s">
        <v>4643</v>
      </c>
      <c r="F2935" s="27">
        <v>44083</v>
      </c>
      <c r="G2935" s="67" t="s">
        <v>5482</v>
      </c>
      <c r="H2935" s="26" t="s">
        <v>4645</v>
      </c>
      <c r="I2935" s="26" t="s">
        <v>4645</v>
      </c>
      <c r="J2935" s="69" t="s">
        <v>4646</v>
      </c>
      <c r="K2935" s="26" t="s">
        <v>135</v>
      </c>
      <c r="L2935" s="26" t="s">
        <v>4647</v>
      </c>
      <c r="M2935" s="26" t="s">
        <v>137</v>
      </c>
      <c r="N2935" s="26" t="s">
        <v>138</v>
      </c>
      <c r="O2935" s="26" t="s">
        <v>138</v>
      </c>
      <c r="Q2935" s="30">
        <v>74</v>
      </c>
      <c r="R2935" s="30">
        <v>4440</v>
      </c>
      <c r="S2935" s="31" t="e">
        <f>#N/A</f>
        <v>#N/A</v>
      </c>
      <c r="T2935" s="30">
        <v>894</v>
      </c>
      <c r="AB2935" s="33" t="e">
        <f>#N/A</f>
        <v>#N/A</v>
      </c>
      <c r="AC2935" s="30">
        <v>1400</v>
      </c>
      <c r="AD2935" s="30" t="e">
        <f>#N/A</f>
        <v>#N/A</v>
      </c>
      <c r="AE2935" s="34">
        <v>0.92117647058823526</v>
      </c>
      <c r="AG2935" s="30" t="e">
        <f>#N/A</f>
        <v>#N/A</v>
      </c>
      <c r="AH2935" s="30" t="e">
        <f>#N/A</f>
        <v>#N/A</v>
      </c>
      <c r="AI2935" s="30">
        <v>6069</v>
      </c>
      <c r="AJ2935" s="30">
        <v>5780</v>
      </c>
      <c r="AK2935" s="26" t="s">
        <v>139</v>
      </c>
      <c r="AL2935" s="26">
        <v>36</v>
      </c>
      <c r="AM2935" s="26" t="s">
        <v>5390</v>
      </c>
      <c r="AU2935" s="26" t="s">
        <v>5431</v>
      </c>
      <c r="AV2935" s="26" t="s">
        <v>4981</v>
      </c>
      <c r="AW2935" s="26" t="s">
        <v>5117</v>
      </c>
      <c r="BB2935" s="26" t="s">
        <v>4652</v>
      </c>
      <c r="BD2935" s="37">
        <v>44193</v>
      </c>
      <c r="BE2935" s="30">
        <v>36690</v>
      </c>
      <c r="BF2935" s="30">
        <v>55584</v>
      </c>
      <c r="BG2935" s="37" t="s">
        <v>4653</v>
      </c>
      <c r="BH2935" s="37" t="s">
        <v>4654</v>
      </c>
      <c r="BI2935" s="37" t="s">
        <v>4654</v>
      </c>
      <c r="BJ2935" s="138" t="e">
        <f>#N/A</f>
        <v>#N/A</v>
      </c>
      <c r="BK2935" s="138" t="e">
        <f>#N/A</f>
        <v>#N/A</v>
      </c>
      <c r="BL2935" s="138" t="e">
        <f>#N/A</f>
        <v>#N/A</v>
      </c>
      <c r="BM2935" s="138" t="e">
        <f>#N/A</f>
        <v>#N/A</v>
      </c>
      <c r="BN2935" s="26"/>
      <c r="BO2935" s="26"/>
      <c r="BP2935" s="26"/>
      <c r="BQ2935" s="38"/>
      <c r="BR2935" s="26"/>
      <c r="BS2935" s="26"/>
      <c r="BT2935" s="26"/>
      <c r="BU2935" s="26"/>
      <c r="BV2935" s="39"/>
    </row>
    <row r="2936" spans="1:74" ht="15" hidden="1" customHeight="1" thickBot="1">
      <c r="A2936" s="26">
        <v>2020</v>
      </c>
      <c r="B2936" s="67">
        <v>2932</v>
      </c>
      <c r="C2936" s="67" t="s">
        <v>129</v>
      </c>
      <c r="D2936" s="67" t="s">
        <v>4642</v>
      </c>
      <c r="E2936" s="67" t="s">
        <v>4643</v>
      </c>
      <c r="F2936" s="27">
        <v>44083</v>
      </c>
      <c r="G2936" s="67" t="s">
        <v>5483</v>
      </c>
      <c r="H2936" s="26" t="s">
        <v>4645</v>
      </c>
      <c r="I2936" s="26" t="s">
        <v>4645</v>
      </c>
      <c r="J2936" s="69" t="s">
        <v>4646</v>
      </c>
      <c r="K2936" s="26" t="s">
        <v>135</v>
      </c>
      <c r="L2936" s="26" t="s">
        <v>4647</v>
      </c>
      <c r="M2936" s="26" t="s">
        <v>137</v>
      </c>
      <c r="N2936" s="26" t="s">
        <v>138</v>
      </c>
      <c r="O2936" s="26" t="s">
        <v>138</v>
      </c>
      <c r="Q2936" s="30">
        <v>83</v>
      </c>
      <c r="R2936" s="30">
        <v>8800</v>
      </c>
      <c r="S2936" s="31" t="e">
        <f>#N/A</f>
        <v>#N/A</v>
      </c>
      <c r="T2936" s="30">
        <v>2323</v>
      </c>
      <c r="AB2936" s="33" t="e">
        <f>#N/A</f>
        <v>#N/A</v>
      </c>
      <c r="AC2936" s="71">
        <v>1400</v>
      </c>
      <c r="AD2936" s="30" t="e">
        <f>#N/A</f>
        <v>#N/A</v>
      </c>
      <c r="AE2936" s="34">
        <v>0.92</v>
      </c>
      <c r="AG2936" s="30" t="e">
        <f>#N/A</f>
        <v>#N/A</v>
      </c>
      <c r="AH2936" s="30" t="e">
        <f>#N/A</f>
        <v>#N/A</v>
      </c>
      <c r="AI2936" s="30">
        <v>12029.85</v>
      </c>
      <c r="AJ2936" s="30">
        <v>11457</v>
      </c>
      <c r="AK2936" s="26" t="s">
        <v>139</v>
      </c>
      <c r="AL2936" s="26">
        <v>36</v>
      </c>
      <c r="AM2936" s="26" t="s">
        <v>5390</v>
      </c>
      <c r="AU2936" s="26" t="s">
        <v>5431</v>
      </c>
      <c r="AV2936" s="26" t="s">
        <v>4981</v>
      </c>
      <c r="AW2936" s="26" t="s">
        <v>5117</v>
      </c>
      <c r="BB2936" s="26" t="s">
        <v>4652</v>
      </c>
      <c r="BD2936" s="37">
        <v>44193</v>
      </c>
      <c r="BE2936" s="30">
        <v>36690</v>
      </c>
      <c r="BF2936" s="30">
        <v>55584</v>
      </c>
      <c r="BG2936" s="37" t="s">
        <v>4653</v>
      </c>
      <c r="BH2936" s="37" t="s">
        <v>4654</v>
      </c>
      <c r="BI2936" s="37" t="s">
        <v>4654</v>
      </c>
      <c r="BJ2936" s="138" t="e">
        <f>#N/A</f>
        <v>#N/A</v>
      </c>
      <c r="BK2936" s="138" t="e">
        <f>#N/A</f>
        <v>#N/A</v>
      </c>
      <c r="BL2936" s="138" t="e">
        <f>#N/A</f>
        <v>#N/A</v>
      </c>
      <c r="BM2936" s="138" t="e">
        <f>#N/A</f>
        <v>#N/A</v>
      </c>
      <c r="BN2936" s="26"/>
      <c r="BO2936" s="26"/>
      <c r="BP2936" s="26"/>
      <c r="BQ2936" s="38"/>
      <c r="BR2936" s="26"/>
      <c r="BS2936" s="26"/>
      <c r="BT2936" s="26"/>
      <c r="BU2936" s="26"/>
      <c r="BV2936" s="39"/>
    </row>
    <row r="2937" spans="1:74" ht="15" hidden="1" customHeight="1" thickBot="1">
      <c r="A2937" s="26">
        <v>2020</v>
      </c>
      <c r="B2937" s="67">
        <v>2933</v>
      </c>
      <c r="C2937" s="26" t="s">
        <v>129</v>
      </c>
      <c r="D2937" s="26" t="s">
        <v>4642</v>
      </c>
      <c r="E2937" s="26" t="s">
        <v>4643</v>
      </c>
      <c r="F2937" s="27">
        <v>44083</v>
      </c>
      <c r="G2937" s="67" t="s">
        <v>5484</v>
      </c>
      <c r="H2937" s="26" t="s">
        <v>4645</v>
      </c>
      <c r="I2937" s="26" t="s">
        <v>4645</v>
      </c>
      <c r="J2937" s="69" t="s">
        <v>4646</v>
      </c>
      <c r="K2937" s="26" t="s">
        <v>135</v>
      </c>
      <c r="L2937" s="26" t="s">
        <v>4647</v>
      </c>
      <c r="M2937" s="26" t="s">
        <v>137</v>
      </c>
      <c r="N2937" s="26" t="s">
        <v>138</v>
      </c>
      <c r="O2937" s="26" t="s">
        <v>138</v>
      </c>
      <c r="Q2937" s="30">
        <v>73</v>
      </c>
      <c r="R2937" s="30">
        <v>4882</v>
      </c>
      <c r="S2937" s="31" t="e">
        <f>#N/A</f>
        <v>#N/A</v>
      </c>
      <c r="T2937" s="30">
        <v>1101</v>
      </c>
      <c r="AB2937" s="33" t="e">
        <f>#N/A</f>
        <v>#N/A</v>
      </c>
      <c r="AC2937" s="30">
        <v>1400</v>
      </c>
      <c r="AD2937" s="30" t="e">
        <f>#N/A</f>
        <v>#N/A</v>
      </c>
      <c r="AE2937" s="34">
        <v>0.80089552238805972</v>
      </c>
      <c r="AG2937" s="30" t="e">
        <f>#N/A</f>
        <v>#N/A</v>
      </c>
      <c r="AH2937" s="30" t="e">
        <f>#N/A</f>
        <v>#N/A</v>
      </c>
      <c r="AI2937" s="30">
        <v>6672.75</v>
      </c>
      <c r="AJ2937" s="30">
        <v>6355</v>
      </c>
      <c r="AK2937" s="26" t="s">
        <v>139</v>
      </c>
      <c r="AL2937" s="26">
        <v>36</v>
      </c>
      <c r="AM2937" s="26" t="s">
        <v>5390</v>
      </c>
      <c r="AU2937" s="26" t="s">
        <v>5431</v>
      </c>
      <c r="AV2937" s="26" t="s">
        <v>4981</v>
      </c>
      <c r="AW2937" s="26" t="s">
        <v>5117</v>
      </c>
      <c r="BB2937" s="26" t="s">
        <v>4652</v>
      </c>
      <c r="BD2937" s="37">
        <v>44193</v>
      </c>
      <c r="BE2937" s="30">
        <v>36690</v>
      </c>
      <c r="BF2937" s="30">
        <v>55584</v>
      </c>
      <c r="BG2937" s="37" t="s">
        <v>4653</v>
      </c>
      <c r="BH2937" s="37" t="s">
        <v>4654</v>
      </c>
      <c r="BI2937" s="37" t="s">
        <v>4654</v>
      </c>
      <c r="BJ2937" s="138" t="e">
        <f>#N/A</f>
        <v>#N/A</v>
      </c>
      <c r="BK2937" s="138" t="e">
        <f>#N/A</f>
        <v>#N/A</v>
      </c>
      <c r="BL2937" s="138" t="e">
        <f>#N/A</f>
        <v>#N/A</v>
      </c>
      <c r="BM2937" s="138" t="e">
        <f>#N/A</f>
        <v>#N/A</v>
      </c>
      <c r="BN2937" s="26"/>
      <c r="BO2937" s="26"/>
      <c r="BP2937" s="26"/>
      <c r="BQ2937" s="38"/>
      <c r="BR2937" s="26"/>
      <c r="BS2937" s="26"/>
      <c r="BT2937" s="26"/>
      <c r="BU2937" s="26"/>
      <c r="BV2937" s="39"/>
    </row>
    <row r="2938" spans="1:74" ht="15" hidden="1" customHeight="1" thickBot="1">
      <c r="A2938" s="26">
        <v>2020</v>
      </c>
      <c r="B2938" s="67">
        <v>2934</v>
      </c>
      <c r="C2938" s="67" t="s">
        <v>129</v>
      </c>
      <c r="D2938" s="67" t="s">
        <v>4642</v>
      </c>
      <c r="E2938" s="67" t="s">
        <v>4643</v>
      </c>
      <c r="F2938" s="27">
        <v>44083</v>
      </c>
      <c r="G2938" s="67" t="s">
        <v>5485</v>
      </c>
      <c r="H2938" s="26" t="s">
        <v>4645</v>
      </c>
      <c r="I2938" s="26" t="s">
        <v>4645</v>
      </c>
      <c r="J2938" s="69" t="s">
        <v>4646</v>
      </c>
      <c r="K2938" s="26" t="s">
        <v>135</v>
      </c>
      <c r="L2938" s="26" t="s">
        <v>4647</v>
      </c>
      <c r="M2938" s="26" t="s">
        <v>137</v>
      </c>
      <c r="N2938" s="26" t="s">
        <v>138</v>
      </c>
      <c r="O2938" s="26" t="s">
        <v>138</v>
      </c>
      <c r="Q2938" s="30">
        <v>72</v>
      </c>
      <c r="R2938" s="30">
        <v>4020</v>
      </c>
      <c r="S2938" s="31" t="e">
        <f>#N/A</f>
        <v>#N/A</v>
      </c>
      <c r="T2938" s="30">
        <v>838</v>
      </c>
      <c r="AB2938" s="33" t="e">
        <f>#N/A</f>
        <v>#N/A</v>
      </c>
      <c r="AC2938" s="71">
        <v>1400</v>
      </c>
      <c r="AD2938" s="30" t="e">
        <f>#N/A</f>
        <v>#N/A</v>
      </c>
      <c r="AE2938" s="34">
        <v>0.8</v>
      </c>
      <c r="AG2938" s="30" t="e">
        <f>#N/A</f>
        <v>#N/A</v>
      </c>
      <c r="AH2938" s="30" t="e">
        <f>#N/A</f>
        <v>#N/A</v>
      </c>
      <c r="AI2938" s="30">
        <v>5495.7</v>
      </c>
      <c r="AJ2938" s="30">
        <v>5234</v>
      </c>
      <c r="AK2938" s="26" t="s">
        <v>139</v>
      </c>
      <c r="AL2938" s="26">
        <v>36</v>
      </c>
      <c r="AM2938" s="26" t="s">
        <v>5390</v>
      </c>
      <c r="AU2938" s="26" t="s">
        <v>5431</v>
      </c>
      <c r="AV2938" s="26" t="s">
        <v>4981</v>
      </c>
      <c r="AW2938" s="26" t="s">
        <v>5117</v>
      </c>
      <c r="BB2938" s="26" t="s">
        <v>4652</v>
      </c>
      <c r="BD2938" s="37">
        <v>44193</v>
      </c>
      <c r="BE2938" s="30">
        <v>36690</v>
      </c>
      <c r="BF2938" s="30">
        <v>55584</v>
      </c>
      <c r="BG2938" s="37" t="s">
        <v>4653</v>
      </c>
      <c r="BH2938" s="37" t="s">
        <v>4654</v>
      </c>
      <c r="BI2938" s="37" t="s">
        <v>4654</v>
      </c>
      <c r="BJ2938" s="138" t="e">
        <f>#N/A</f>
        <v>#N/A</v>
      </c>
      <c r="BK2938" s="138" t="e">
        <f>#N/A</f>
        <v>#N/A</v>
      </c>
      <c r="BL2938" s="138" t="e">
        <f>#N/A</f>
        <v>#N/A</v>
      </c>
      <c r="BM2938" s="138" t="e">
        <f>#N/A</f>
        <v>#N/A</v>
      </c>
      <c r="BN2938" s="26"/>
      <c r="BO2938" s="26"/>
      <c r="BP2938" s="26"/>
      <c r="BQ2938" s="38"/>
      <c r="BR2938" s="26"/>
      <c r="BS2938" s="26"/>
      <c r="BT2938" s="26"/>
      <c r="BU2938" s="26"/>
      <c r="BV2938" s="39"/>
    </row>
    <row r="2939" spans="1:74" ht="15" hidden="1" customHeight="1" thickBot="1">
      <c r="A2939" s="26">
        <v>2020</v>
      </c>
      <c r="B2939" s="67">
        <v>2935</v>
      </c>
      <c r="C2939" s="26" t="s">
        <v>129</v>
      </c>
      <c r="D2939" s="26" t="s">
        <v>4642</v>
      </c>
      <c r="E2939" s="26" t="s">
        <v>4643</v>
      </c>
      <c r="F2939" s="27">
        <v>44083</v>
      </c>
      <c r="G2939" s="67" t="s">
        <v>5486</v>
      </c>
      <c r="H2939" s="26" t="s">
        <v>4645</v>
      </c>
      <c r="I2939" s="26" t="s">
        <v>4645</v>
      </c>
      <c r="J2939" s="69" t="s">
        <v>4646</v>
      </c>
      <c r="K2939" s="26" t="s">
        <v>135</v>
      </c>
      <c r="L2939" s="26" t="s">
        <v>4647</v>
      </c>
      <c r="M2939" s="26" t="s">
        <v>137</v>
      </c>
      <c r="N2939" s="26" t="s">
        <v>138</v>
      </c>
      <c r="O2939" s="26" t="s">
        <v>138</v>
      </c>
      <c r="Q2939" s="30">
        <v>82</v>
      </c>
      <c r="R2939" s="30">
        <v>7290</v>
      </c>
      <c r="S2939" s="31" t="e">
        <f>#N/A</f>
        <v>#N/A</v>
      </c>
      <c r="T2939" s="30">
        <v>1503</v>
      </c>
      <c r="AB2939" s="33" t="e">
        <f>#N/A</f>
        <v>#N/A</v>
      </c>
      <c r="AC2939" s="30">
        <v>1400</v>
      </c>
      <c r="AD2939" s="30" t="e">
        <f>#N/A</f>
        <v>#N/A</v>
      </c>
      <c r="AE2939" s="34">
        <v>0.98</v>
      </c>
      <c r="AG2939" s="30" t="e">
        <f>#N/A</f>
        <v>#N/A</v>
      </c>
      <c r="AH2939" s="30" t="e">
        <f>#N/A</f>
        <v>#N/A</v>
      </c>
      <c r="AI2939" s="30">
        <v>9965.5500000000011</v>
      </c>
      <c r="AJ2939" s="30">
        <v>9491</v>
      </c>
      <c r="AK2939" s="26" t="s">
        <v>139</v>
      </c>
      <c r="AL2939" s="26">
        <v>36</v>
      </c>
      <c r="AM2939" s="26" t="s">
        <v>5390</v>
      </c>
      <c r="AU2939" s="26" t="s">
        <v>5431</v>
      </c>
      <c r="AV2939" s="26" t="s">
        <v>4981</v>
      </c>
      <c r="AW2939" s="26" t="s">
        <v>5117</v>
      </c>
      <c r="BB2939" s="26" t="s">
        <v>4652</v>
      </c>
      <c r="BD2939" s="37">
        <v>44193</v>
      </c>
      <c r="BE2939" s="30">
        <v>36690</v>
      </c>
      <c r="BF2939" s="30">
        <v>55584</v>
      </c>
      <c r="BG2939" s="37" t="s">
        <v>4653</v>
      </c>
      <c r="BH2939" s="37" t="s">
        <v>4654</v>
      </c>
      <c r="BI2939" s="37" t="s">
        <v>4654</v>
      </c>
      <c r="BJ2939" s="138" t="e">
        <f>#N/A</f>
        <v>#N/A</v>
      </c>
      <c r="BK2939" s="138" t="e">
        <f>#N/A</f>
        <v>#N/A</v>
      </c>
      <c r="BL2939" s="138" t="e">
        <f>#N/A</f>
        <v>#N/A</v>
      </c>
      <c r="BM2939" s="138" t="e">
        <f>#N/A</f>
        <v>#N/A</v>
      </c>
      <c r="BN2939" s="26"/>
      <c r="BO2939" s="26"/>
      <c r="BP2939" s="26"/>
      <c r="BQ2939" s="38"/>
      <c r="BR2939" s="26"/>
      <c r="BS2939" s="26"/>
      <c r="BT2939" s="26"/>
      <c r="BU2939" s="26"/>
      <c r="BV2939" s="39"/>
    </row>
    <row r="2940" spans="1:74" ht="15" hidden="1" customHeight="1" thickBot="1">
      <c r="A2940" s="26">
        <v>2020</v>
      </c>
      <c r="B2940" s="67">
        <v>2936</v>
      </c>
      <c r="C2940" s="67" t="s">
        <v>129</v>
      </c>
      <c r="D2940" s="67" t="s">
        <v>4642</v>
      </c>
      <c r="E2940" s="67" t="s">
        <v>4643</v>
      </c>
      <c r="F2940" s="27">
        <v>44083</v>
      </c>
      <c r="G2940" s="67" t="s">
        <v>5487</v>
      </c>
      <c r="H2940" s="26" t="s">
        <v>4645</v>
      </c>
      <c r="I2940" s="26" t="s">
        <v>4645</v>
      </c>
      <c r="J2940" s="69" t="s">
        <v>4646</v>
      </c>
      <c r="K2940" s="26" t="s">
        <v>135</v>
      </c>
      <c r="L2940" s="26" t="s">
        <v>4647</v>
      </c>
      <c r="M2940" s="26" t="s">
        <v>137</v>
      </c>
      <c r="N2940" s="26" t="s">
        <v>138</v>
      </c>
      <c r="O2940" s="26" t="s">
        <v>138</v>
      </c>
      <c r="Q2940" s="30">
        <v>79</v>
      </c>
      <c r="R2940" s="30">
        <v>7020</v>
      </c>
      <c r="S2940" s="31" t="e">
        <f>#N/A</f>
        <v>#N/A</v>
      </c>
      <c r="T2940" s="30">
        <v>1980</v>
      </c>
      <c r="AB2940" s="33" t="e">
        <f>#N/A</f>
        <v>#N/A</v>
      </c>
      <c r="AC2940" s="71">
        <v>1400</v>
      </c>
      <c r="AD2940" s="30" t="e">
        <f>#N/A</f>
        <v>#N/A</v>
      </c>
      <c r="AE2940" s="34">
        <v>0.98</v>
      </c>
      <c r="AG2940" s="30" t="e">
        <f>#N/A</f>
        <v>#N/A</v>
      </c>
      <c r="AH2940" s="30" t="e">
        <f>#N/A</f>
        <v>#N/A</v>
      </c>
      <c r="AI2940" s="30">
        <v>9597</v>
      </c>
      <c r="AJ2940" s="30">
        <v>9140</v>
      </c>
      <c r="AK2940" s="26" t="s">
        <v>139</v>
      </c>
      <c r="AL2940" s="26">
        <v>36</v>
      </c>
      <c r="AM2940" s="26" t="s">
        <v>5390</v>
      </c>
      <c r="AU2940" s="26" t="s">
        <v>5431</v>
      </c>
      <c r="AV2940" s="26" t="s">
        <v>4981</v>
      </c>
      <c r="AW2940" s="26" t="s">
        <v>5117</v>
      </c>
      <c r="BB2940" s="26" t="s">
        <v>4652</v>
      </c>
      <c r="BD2940" s="37">
        <v>44193</v>
      </c>
      <c r="BE2940" s="30">
        <v>36690</v>
      </c>
      <c r="BF2940" s="30">
        <v>55584</v>
      </c>
      <c r="BG2940" s="37" t="s">
        <v>4653</v>
      </c>
      <c r="BH2940" s="37" t="s">
        <v>4654</v>
      </c>
      <c r="BI2940" s="37" t="s">
        <v>4654</v>
      </c>
      <c r="BJ2940" s="138" t="e">
        <f>#N/A</f>
        <v>#N/A</v>
      </c>
      <c r="BK2940" s="138" t="e">
        <f>#N/A</f>
        <v>#N/A</v>
      </c>
      <c r="BL2940" s="138" t="e">
        <f>#N/A</f>
        <v>#N/A</v>
      </c>
      <c r="BM2940" s="138" t="e">
        <f>#N/A</f>
        <v>#N/A</v>
      </c>
      <c r="BN2940" s="26"/>
      <c r="BO2940" s="26"/>
      <c r="BP2940" s="26"/>
      <c r="BQ2940" s="38"/>
      <c r="BR2940" s="26"/>
      <c r="BS2940" s="26"/>
      <c r="BT2940" s="26"/>
      <c r="BU2940" s="26"/>
      <c r="BV2940" s="39"/>
    </row>
    <row r="2941" spans="1:74" ht="15" hidden="1" customHeight="1" thickBot="1">
      <c r="A2941" s="26">
        <v>2020</v>
      </c>
      <c r="B2941" s="67">
        <v>2937</v>
      </c>
      <c r="C2941" s="26" t="s">
        <v>129</v>
      </c>
      <c r="D2941" s="26" t="s">
        <v>4642</v>
      </c>
      <c r="E2941" s="26" t="s">
        <v>4643</v>
      </c>
      <c r="F2941" s="27">
        <v>44083</v>
      </c>
      <c r="G2941" s="67" t="s">
        <v>5488</v>
      </c>
      <c r="H2941" s="26" t="s">
        <v>4645</v>
      </c>
      <c r="I2941" s="26" t="s">
        <v>4645</v>
      </c>
      <c r="J2941" s="69" t="s">
        <v>4646</v>
      </c>
      <c r="K2941" s="26" t="s">
        <v>135</v>
      </c>
      <c r="L2941" s="26" t="s">
        <v>4647</v>
      </c>
      <c r="M2941" s="26" t="s">
        <v>137</v>
      </c>
      <c r="N2941" s="26" t="s">
        <v>138</v>
      </c>
      <c r="O2941" s="26" t="s">
        <v>138</v>
      </c>
      <c r="Q2941" s="30">
        <v>74</v>
      </c>
      <c r="R2941" s="30">
        <v>4490</v>
      </c>
      <c r="S2941" s="31" t="e">
        <f>#N/A</f>
        <v>#N/A</v>
      </c>
      <c r="T2941" s="30">
        <v>1172</v>
      </c>
      <c r="AB2941" s="33" t="e">
        <f>#N/A</f>
        <v>#N/A</v>
      </c>
      <c r="AC2941" s="30">
        <v>1400</v>
      </c>
      <c r="AD2941" s="30" t="e">
        <f>#N/A</f>
        <v>#N/A</v>
      </c>
      <c r="AE2941" s="34">
        <v>0.92871794871794866</v>
      </c>
      <c r="AG2941" s="30" t="e">
        <f>#N/A</f>
        <v>#N/A</v>
      </c>
      <c r="AH2941" s="30" t="e">
        <f>#N/A</f>
        <v>#N/A</v>
      </c>
      <c r="AI2941" s="30">
        <v>6137.25</v>
      </c>
      <c r="AJ2941" s="30">
        <v>5845</v>
      </c>
      <c r="AK2941" s="26" t="s">
        <v>139</v>
      </c>
      <c r="AL2941" s="26">
        <v>36</v>
      </c>
      <c r="AM2941" s="26" t="s">
        <v>5390</v>
      </c>
      <c r="AU2941" s="26" t="s">
        <v>5431</v>
      </c>
      <c r="AV2941" s="26" t="s">
        <v>4981</v>
      </c>
      <c r="AW2941" s="26" t="s">
        <v>5117</v>
      </c>
      <c r="BB2941" s="26" t="s">
        <v>4652</v>
      </c>
      <c r="BD2941" s="37">
        <v>44193</v>
      </c>
      <c r="BE2941" s="30">
        <v>36690</v>
      </c>
      <c r="BF2941" s="30">
        <v>55584</v>
      </c>
      <c r="BG2941" s="37" t="s">
        <v>4653</v>
      </c>
      <c r="BH2941" s="37" t="s">
        <v>4654</v>
      </c>
      <c r="BI2941" s="37" t="s">
        <v>4654</v>
      </c>
      <c r="BJ2941" s="138" t="e">
        <f>#N/A</f>
        <v>#N/A</v>
      </c>
      <c r="BK2941" s="138" t="e">
        <f>#N/A</f>
        <v>#N/A</v>
      </c>
      <c r="BL2941" s="138" t="e">
        <f>#N/A</f>
        <v>#N/A</v>
      </c>
      <c r="BM2941" s="138" t="e">
        <f>#N/A</f>
        <v>#N/A</v>
      </c>
      <c r="BN2941" s="26"/>
      <c r="BO2941" s="26"/>
      <c r="BP2941" s="26"/>
      <c r="BQ2941" s="38"/>
      <c r="BR2941" s="26"/>
      <c r="BS2941" s="26"/>
      <c r="BT2941" s="26"/>
      <c r="BU2941" s="26"/>
      <c r="BV2941" s="39"/>
    </row>
    <row r="2942" spans="1:74" ht="15" hidden="1" customHeight="1" thickBot="1">
      <c r="A2942" s="26">
        <v>2020</v>
      </c>
      <c r="B2942" s="67">
        <v>2938</v>
      </c>
      <c r="C2942" s="67" t="s">
        <v>129</v>
      </c>
      <c r="D2942" s="67" t="s">
        <v>4642</v>
      </c>
      <c r="E2942" s="67" t="s">
        <v>4643</v>
      </c>
      <c r="F2942" s="27">
        <v>44083</v>
      </c>
      <c r="G2942" s="67" t="s">
        <v>5489</v>
      </c>
      <c r="H2942" s="26" t="s">
        <v>4645</v>
      </c>
      <c r="I2942" s="26" t="s">
        <v>4645</v>
      </c>
      <c r="J2942" s="69" t="s">
        <v>4646</v>
      </c>
      <c r="K2942" s="26" t="s">
        <v>135</v>
      </c>
      <c r="L2942" s="26" t="s">
        <v>4647</v>
      </c>
      <c r="M2942" s="26" t="s">
        <v>137</v>
      </c>
      <c r="N2942" s="26" t="s">
        <v>138</v>
      </c>
      <c r="O2942" s="26" t="s">
        <v>138</v>
      </c>
      <c r="Q2942" s="30">
        <v>72</v>
      </c>
      <c r="R2942" s="30">
        <v>4660</v>
      </c>
      <c r="S2942" s="31" t="e">
        <f>#N/A</f>
        <v>#N/A</v>
      </c>
      <c r="T2942" s="30">
        <v>892</v>
      </c>
      <c r="AB2942" s="33" t="e">
        <f>#N/A</f>
        <v>#N/A</v>
      </c>
      <c r="AC2942" s="71">
        <v>1400</v>
      </c>
      <c r="AD2942" s="30" t="e">
        <f>#N/A</f>
        <v>#N/A</v>
      </c>
      <c r="AE2942" s="34">
        <v>0.93</v>
      </c>
      <c r="AG2942" s="30" t="e">
        <f>#N/A</f>
        <v>#N/A</v>
      </c>
      <c r="AH2942" s="30" t="e">
        <f>#N/A</f>
        <v>#N/A</v>
      </c>
      <c r="AI2942" s="30">
        <v>6370.35</v>
      </c>
      <c r="AJ2942" s="30">
        <v>6067</v>
      </c>
      <c r="AK2942" s="26" t="s">
        <v>139</v>
      </c>
      <c r="AL2942" s="26">
        <v>36</v>
      </c>
      <c r="AM2942" s="26" t="s">
        <v>5390</v>
      </c>
      <c r="AU2942" s="26" t="s">
        <v>5431</v>
      </c>
      <c r="AV2942" s="26" t="s">
        <v>4981</v>
      </c>
      <c r="AW2942" s="26" t="s">
        <v>5117</v>
      </c>
      <c r="BB2942" s="26" t="s">
        <v>4652</v>
      </c>
      <c r="BD2942" s="37">
        <v>44193</v>
      </c>
      <c r="BE2942" s="30">
        <v>36690</v>
      </c>
      <c r="BF2942" s="30">
        <v>55584</v>
      </c>
      <c r="BG2942" s="37" t="s">
        <v>4653</v>
      </c>
      <c r="BH2942" s="37" t="s">
        <v>4654</v>
      </c>
      <c r="BI2942" s="37" t="s">
        <v>4654</v>
      </c>
      <c r="BJ2942" s="138" t="e">
        <f>#N/A</f>
        <v>#N/A</v>
      </c>
      <c r="BK2942" s="138" t="e">
        <f>#N/A</f>
        <v>#N/A</v>
      </c>
      <c r="BL2942" s="138" t="e">
        <f>#N/A</f>
        <v>#N/A</v>
      </c>
      <c r="BM2942" s="138" t="e">
        <f>#N/A</f>
        <v>#N/A</v>
      </c>
      <c r="BN2942" s="26"/>
      <c r="BO2942" s="26"/>
      <c r="BP2942" s="26"/>
      <c r="BQ2942" s="38"/>
      <c r="BR2942" s="26"/>
      <c r="BS2942" s="26"/>
      <c r="BT2942" s="26"/>
      <c r="BU2942" s="26"/>
      <c r="BV2942" s="39"/>
    </row>
    <row r="2943" spans="1:74" ht="15" hidden="1" customHeight="1" thickBot="1">
      <c r="A2943" s="26">
        <v>2020</v>
      </c>
      <c r="B2943" s="67">
        <v>2939</v>
      </c>
      <c r="C2943" s="26" t="s">
        <v>129</v>
      </c>
      <c r="D2943" s="26" t="s">
        <v>4642</v>
      </c>
      <c r="E2943" s="26" t="s">
        <v>4643</v>
      </c>
      <c r="F2943" s="27">
        <v>44083</v>
      </c>
      <c r="G2943" s="67" t="s">
        <v>5490</v>
      </c>
      <c r="H2943" s="26" t="s">
        <v>4645</v>
      </c>
      <c r="I2943" s="26" t="s">
        <v>4645</v>
      </c>
      <c r="J2943" s="69" t="s">
        <v>4646</v>
      </c>
      <c r="K2943" s="26" t="s">
        <v>135</v>
      </c>
      <c r="L2943" s="26" t="s">
        <v>4647</v>
      </c>
      <c r="M2943" s="26" t="s">
        <v>137</v>
      </c>
      <c r="N2943" s="26" t="s">
        <v>138</v>
      </c>
      <c r="O2943" s="26" t="s">
        <v>138</v>
      </c>
      <c r="Q2943" s="30">
        <v>80</v>
      </c>
      <c r="R2943" s="30">
        <v>8160</v>
      </c>
      <c r="S2943" s="31" t="e">
        <f>#N/A</f>
        <v>#N/A</v>
      </c>
      <c r="T2943" s="30">
        <v>2015</v>
      </c>
      <c r="AB2943" s="33" t="e">
        <f>#N/A</f>
        <v>#N/A</v>
      </c>
      <c r="AC2943" s="30">
        <v>1400</v>
      </c>
      <c r="AD2943" s="30" t="e">
        <f>#N/A</f>
        <v>#N/A</v>
      </c>
      <c r="AE2943" s="34">
        <v>0.85499999999999998</v>
      </c>
      <c r="AG2943" s="30" t="e">
        <f>#N/A</f>
        <v>#N/A</v>
      </c>
      <c r="AH2943" s="30" t="e">
        <f>#N/A</f>
        <v>#N/A</v>
      </c>
      <c r="AI2943" s="30">
        <v>11155.2</v>
      </c>
      <c r="AJ2943" s="30">
        <v>10624</v>
      </c>
      <c r="AK2943" s="26" t="s">
        <v>139</v>
      </c>
      <c r="AL2943" s="26">
        <v>36</v>
      </c>
      <c r="AM2943" s="26" t="s">
        <v>5390</v>
      </c>
      <c r="AU2943" s="26" t="s">
        <v>5431</v>
      </c>
      <c r="AV2943" s="26" t="s">
        <v>4981</v>
      </c>
      <c r="AW2943" s="26" t="s">
        <v>5117</v>
      </c>
      <c r="BB2943" s="26" t="s">
        <v>4652</v>
      </c>
      <c r="BD2943" s="37">
        <v>44193</v>
      </c>
      <c r="BE2943" s="30">
        <v>36690</v>
      </c>
      <c r="BF2943" s="30">
        <v>55584</v>
      </c>
      <c r="BG2943" s="37" t="s">
        <v>4653</v>
      </c>
      <c r="BH2943" s="37" t="s">
        <v>4654</v>
      </c>
      <c r="BI2943" s="37" t="s">
        <v>4654</v>
      </c>
      <c r="BJ2943" s="138" t="e">
        <f>#N/A</f>
        <v>#N/A</v>
      </c>
      <c r="BK2943" s="138" t="e">
        <f>#N/A</f>
        <v>#N/A</v>
      </c>
      <c r="BL2943" s="138" t="e">
        <f>#N/A</f>
        <v>#N/A</v>
      </c>
      <c r="BM2943" s="138" t="e">
        <f>#N/A</f>
        <v>#N/A</v>
      </c>
      <c r="BN2943" s="26"/>
      <c r="BO2943" s="26"/>
      <c r="BP2943" s="26"/>
      <c r="BQ2943" s="38"/>
      <c r="BR2943" s="26"/>
      <c r="BS2943" s="26"/>
      <c r="BT2943" s="26"/>
      <c r="BU2943" s="26"/>
      <c r="BV2943" s="39"/>
    </row>
    <row r="2944" spans="1:74" ht="15" hidden="1" customHeight="1" thickBot="1">
      <c r="A2944" s="26">
        <v>2020</v>
      </c>
      <c r="B2944" s="67">
        <v>2940</v>
      </c>
      <c r="C2944" s="67" t="s">
        <v>129</v>
      </c>
      <c r="D2944" s="67" t="s">
        <v>4642</v>
      </c>
      <c r="E2944" s="67" t="s">
        <v>4643</v>
      </c>
      <c r="F2944" s="27">
        <v>44083</v>
      </c>
      <c r="G2944" s="67" t="s">
        <v>5491</v>
      </c>
      <c r="H2944" s="26" t="s">
        <v>4645</v>
      </c>
      <c r="I2944" s="26" t="s">
        <v>4645</v>
      </c>
      <c r="J2944" s="69" t="s">
        <v>4646</v>
      </c>
      <c r="K2944" s="26" t="s">
        <v>135</v>
      </c>
      <c r="L2944" s="26" t="s">
        <v>4647</v>
      </c>
      <c r="M2944" s="26" t="s">
        <v>137</v>
      </c>
      <c r="N2944" s="26" t="s">
        <v>138</v>
      </c>
      <c r="O2944" s="26" t="s">
        <v>138</v>
      </c>
      <c r="Q2944" s="30">
        <v>71</v>
      </c>
      <c r="R2944" s="30">
        <v>3870</v>
      </c>
      <c r="S2944" s="31" t="e">
        <f>#N/A</f>
        <v>#N/A</v>
      </c>
      <c r="T2944" s="30">
        <v>948</v>
      </c>
      <c r="AB2944" s="33" t="e">
        <f>#N/A</f>
        <v>#N/A</v>
      </c>
      <c r="AC2944" s="71">
        <v>1400</v>
      </c>
      <c r="AD2944" s="30" t="e">
        <f>#N/A</f>
        <v>#N/A</v>
      </c>
      <c r="AE2944" s="34">
        <v>0.86</v>
      </c>
      <c r="AG2944" s="30" t="e">
        <f>#N/A</f>
        <v>#N/A</v>
      </c>
      <c r="AH2944" s="30" t="e">
        <f>#N/A</f>
        <v>#N/A</v>
      </c>
      <c r="AI2944" s="30">
        <v>5289.9000000000005</v>
      </c>
      <c r="AJ2944" s="30">
        <v>5038</v>
      </c>
      <c r="AK2944" s="26" t="s">
        <v>139</v>
      </c>
      <c r="AL2944" s="26">
        <v>36</v>
      </c>
      <c r="AM2944" s="26" t="s">
        <v>5390</v>
      </c>
      <c r="AU2944" s="26" t="s">
        <v>5431</v>
      </c>
      <c r="AV2944" s="26" t="s">
        <v>4981</v>
      </c>
      <c r="AW2944" s="26" t="s">
        <v>5117</v>
      </c>
      <c r="BB2944" s="26" t="s">
        <v>4652</v>
      </c>
      <c r="BD2944" s="37">
        <v>44193</v>
      </c>
      <c r="BE2944" s="30">
        <v>36690</v>
      </c>
      <c r="BF2944" s="30">
        <v>55584</v>
      </c>
      <c r="BG2944" s="37" t="s">
        <v>4653</v>
      </c>
      <c r="BH2944" s="37" t="s">
        <v>4654</v>
      </c>
      <c r="BI2944" s="37" t="s">
        <v>4654</v>
      </c>
      <c r="BJ2944" s="138" t="e">
        <f>#N/A</f>
        <v>#N/A</v>
      </c>
      <c r="BK2944" s="138" t="e">
        <f>#N/A</f>
        <v>#N/A</v>
      </c>
      <c r="BL2944" s="138" t="e">
        <f>#N/A</f>
        <v>#N/A</v>
      </c>
      <c r="BM2944" s="138" t="e">
        <f>#N/A</f>
        <v>#N/A</v>
      </c>
      <c r="BN2944" s="26"/>
      <c r="BO2944" s="26"/>
      <c r="BP2944" s="26"/>
      <c r="BQ2944" s="38"/>
      <c r="BR2944" s="26"/>
      <c r="BS2944" s="26"/>
      <c r="BT2944" s="26"/>
      <c r="BU2944" s="26"/>
      <c r="BV2944" s="39"/>
    </row>
    <row r="2945" spans="1:74" ht="15" hidden="1" customHeight="1" thickBot="1">
      <c r="A2945" s="26">
        <v>2020</v>
      </c>
      <c r="B2945" s="67">
        <v>2941</v>
      </c>
      <c r="C2945" s="26" t="s">
        <v>129</v>
      </c>
      <c r="D2945" s="26" t="s">
        <v>4642</v>
      </c>
      <c r="E2945" s="26" t="s">
        <v>4643</v>
      </c>
      <c r="F2945" s="27">
        <v>44083</v>
      </c>
      <c r="G2945" s="67" t="s">
        <v>5492</v>
      </c>
      <c r="H2945" s="26" t="s">
        <v>4645</v>
      </c>
      <c r="I2945" s="26" t="s">
        <v>4645</v>
      </c>
      <c r="J2945" s="69" t="s">
        <v>4646</v>
      </c>
      <c r="K2945" s="26" t="s">
        <v>135</v>
      </c>
      <c r="L2945" s="26" t="s">
        <v>4647</v>
      </c>
      <c r="M2945" s="26" t="s">
        <v>137</v>
      </c>
      <c r="N2945" s="26" t="s">
        <v>138</v>
      </c>
      <c r="O2945" s="26" t="s">
        <v>138</v>
      </c>
      <c r="Q2945" s="30">
        <v>81</v>
      </c>
      <c r="R2945" s="30">
        <v>7280</v>
      </c>
      <c r="S2945" s="31" t="e">
        <f>#N/A</f>
        <v>#N/A</v>
      </c>
      <c r="T2945" s="30">
        <v>1757</v>
      </c>
      <c r="AB2945" s="33" t="e">
        <f>#N/A</f>
        <v>#N/A</v>
      </c>
      <c r="AC2945" s="30">
        <v>1400</v>
      </c>
      <c r="AD2945" s="30" t="e">
        <f>#N/A</f>
        <v>#N/A</v>
      </c>
      <c r="AE2945" s="34">
        <v>0.91220338983050842</v>
      </c>
      <c r="AG2945" s="30" t="e">
        <f>#N/A</f>
        <v>#N/A</v>
      </c>
      <c r="AH2945" s="30" t="e">
        <f>#N/A</f>
        <v>#N/A</v>
      </c>
      <c r="AI2945" s="30">
        <v>9951.9</v>
      </c>
      <c r="AJ2945" s="30">
        <v>9478</v>
      </c>
      <c r="AK2945" s="26" t="s">
        <v>139</v>
      </c>
      <c r="AL2945" s="26">
        <v>36</v>
      </c>
      <c r="AM2945" s="26" t="s">
        <v>5390</v>
      </c>
      <c r="AU2945" s="26" t="s">
        <v>5431</v>
      </c>
      <c r="AV2945" s="26" t="s">
        <v>4981</v>
      </c>
      <c r="AW2945" s="26" t="s">
        <v>5117</v>
      </c>
      <c r="BB2945" s="26" t="s">
        <v>4652</v>
      </c>
      <c r="BD2945" s="37">
        <v>44193</v>
      </c>
      <c r="BE2945" s="30">
        <v>36690</v>
      </c>
      <c r="BF2945" s="30">
        <v>55584</v>
      </c>
      <c r="BG2945" s="37" t="s">
        <v>4653</v>
      </c>
      <c r="BH2945" s="37" t="s">
        <v>4654</v>
      </c>
      <c r="BI2945" s="37" t="s">
        <v>4654</v>
      </c>
      <c r="BJ2945" s="138" t="e">
        <f>#N/A</f>
        <v>#N/A</v>
      </c>
      <c r="BK2945" s="138" t="e">
        <f>#N/A</f>
        <v>#N/A</v>
      </c>
      <c r="BL2945" s="138" t="e">
        <f>#N/A</f>
        <v>#N/A</v>
      </c>
      <c r="BM2945" s="138" t="e">
        <f>#N/A</f>
        <v>#N/A</v>
      </c>
      <c r="BN2945" s="26"/>
      <c r="BO2945" s="26"/>
      <c r="BP2945" s="26"/>
      <c r="BQ2945" s="38"/>
      <c r="BR2945" s="26"/>
      <c r="BS2945" s="26"/>
      <c r="BT2945" s="26"/>
      <c r="BU2945" s="26"/>
      <c r="BV2945" s="39"/>
    </row>
    <row r="2946" spans="1:74" ht="15" hidden="1" customHeight="1" thickBot="1">
      <c r="A2946" s="26">
        <v>2020</v>
      </c>
      <c r="B2946" s="67">
        <v>2942</v>
      </c>
      <c r="C2946" s="67" t="s">
        <v>129</v>
      </c>
      <c r="D2946" s="67" t="s">
        <v>4642</v>
      </c>
      <c r="E2946" s="67" t="s">
        <v>4643</v>
      </c>
      <c r="F2946" s="27">
        <v>44083</v>
      </c>
      <c r="G2946" s="67" t="s">
        <v>5493</v>
      </c>
      <c r="H2946" s="26" t="s">
        <v>4645</v>
      </c>
      <c r="I2946" s="26" t="s">
        <v>4645</v>
      </c>
      <c r="J2946" s="69" t="s">
        <v>4646</v>
      </c>
      <c r="K2946" s="26" t="s">
        <v>135</v>
      </c>
      <c r="L2946" s="26" t="s">
        <v>4647</v>
      </c>
      <c r="M2946" s="26" t="s">
        <v>137</v>
      </c>
      <c r="N2946" s="26" t="s">
        <v>138</v>
      </c>
      <c r="O2946" s="26" t="s">
        <v>138</v>
      </c>
      <c r="Q2946" s="30">
        <v>79</v>
      </c>
      <c r="R2946" s="30">
        <v>6080</v>
      </c>
      <c r="S2946" s="31" t="e">
        <f>#N/A</f>
        <v>#N/A</v>
      </c>
      <c r="T2946" s="30">
        <v>1360</v>
      </c>
      <c r="AB2946" s="33" t="e">
        <f>#N/A</f>
        <v>#N/A</v>
      </c>
      <c r="AC2946" s="71">
        <v>1400</v>
      </c>
      <c r="AD2946" s="30" t="e">
        <f>#N/A</f>
        <v>#N/A</v>
      </c>
      <c r="AE2946" s="34">
        <v>0.91</v>
      </c>
      <c r="AG2946" s="30" t="e">
        <f>#N/A</f>
        <v>#N/A</v>
      </c>
      <c r="AH2946" s="30" t="e">
        <f>#N/A</f>
        <v>#N/A</v>
      </c>
      <c r="AI2946" s="30">
        <v>8311.8000000000011</v>
      </c>
      <c r="AJ2946" s="30">
        <v>7916</v>
      </c>
      <c r="AK2946" s="26" t="s">
        <v>139</v>
      </c>
      <c r="AL2946" s="26">
        <v>36</v>
      </c>
      <c r="AM2946" s="26" t="s">
        <v>5390</v>
      </c>
      <c r="AU2946" s="26" t="s">
        <v>5431</v>
      </c>
      <c r="AV2946" s="26" t="s">
        <v>4981</v>
      </c>
      <c r="AW2946" s="26" t="s">
        <v>5117</v>
      </c>
      <c r="BB2946" s="26" t="s">
        <v>4652</v>
      </c>
      <c r="BD2946" s="37">
        <v>44193</v>
      </c>
      <c r="BE2946" s="30">
        <v>36690</v>
      </c>
      <c r="BF2946" s="30">
        <v>55584</v>
      </c>
      <c r="BG2946" s="37" t="s">
        <v>4653</v>
      </c>
      <c r="BH2946" s="37" t="s">
        <v>4654</v>
      </c>
      <c r="BI2946" s="37" t="s">
        <v>4654</v>
      </c>
      <c r="BJ2946" s="138" t="e">
        <f>#N/A</f>
        <v>#N/A</v>
      </c>
      <c r="BK2946" s="138" t="e">
        <f>#N/A</f>
        <v>#N/A</v>
      </c>
      <c r="BL2946" s="138" t="e">
        <f>#N/A</f>
        <v>#N/A</v>
      </c>
      <c r="BM2946" s="138" t="e">
        <f>#N/A</f>
        <v>#N/A</v>
      </c>
      <c r="BN2946" s="26"/>
      <c r="BO2946" s="26"/>
      <c r="BP2946" s="26"/>
      <c r="BQ2946" s="38"/>
      <c r="BR2946" s="26"/>
      <c r="BS2946" s="26"/>
      <c r="BT2946" s="26"/>
      <c r="BU2946" s="26"/>
      <c r="BV2946" s="39"/>
    </row>
    <row r="2947" spans="1:74" ht="15" hidden="1" customHeight="1" thickBot="1">
      <c r="A2947" s="26">
        <v>2020</v>
      </c>
      <c r="B2947" s="67">
        <v>2943</v>
      </c>
      <c r="C2947" s="26" t="s">
        <v>129</v>
      </c>
      <c r="D2947" s="26" t="s">
        <v>4642</v>
      </c>
      <c r="E2947" s="26" t="s">
        <v>4643</v>
      </c>
      <c r="F2947" s="27">
        <v>44083</v>
      </c>
      <c r="G2947" s="67" t="s">
        <v>5494</v>
      </c>
      <c r="H2947" s="26" t="s">
        <v>4645</v>
      </c>
      <c r="I2947" s="26" t="s">
        <v>4645</v>
      </c>
      <c r="J2947" s="69" t="s">
        <v>4646</v>
      </c>
      <c r="K2947" s="26" t="s">
        <v>135</v>
      </c>
      <c r="L2947" s="26" t="s">
        <v>4647</v>
      </c>
      <c r="M2947" s="26" t="s">
        <v>137</v>
      </c>
      <c r="N2947" s="26" t="s">
        <v>138</v>
      </c>
      <c r="O2947" s="26" t="s">
        <v>138</v>
      </c>
      <c r="Q2947" s="30">
        <v>77</v>
      </c>
      <c r="R2947" s="30">
        <v>5840</v>
      </c>
      <c r="S2947" s="31" t="e">
        <f>#N/A</f>
        <v>#N/A</v>
      </c>
      <c r="T2947" s="30">
        <v>907</v>
      </c>
      <c r="AB2947" s="33" t="e">
        <f>#N/A</f>
        <v>#N/A</v>
      </c>
      <c r="AC2947" s="30">
        <v>1400</v>
      </c>
      <c r="AD2947" s="30" t="e">
        <f>#N/A</f>
        <v>#N/A</v>
      </c>
      <c r="AE2947" s="34">
        <v>0.79159420289855076</v>
      </c>
      <c r="AG2947" s="30" t="e">
        <f>#N/A</f>
        <v>#N/A</v>
      </c>
      <c r="AH2947" s="30" t="e">
        <f>#N/A</f>
        <v>#N/A</v>
      </c>
      <c r="AI2947" s="30">
        <v>7983.1500000000005</v>
      </c>
      <c r="AJ2947" s="30">
        <v>7603</v>
      </c>
      <c r="AK2947" s="26" t="s">
        <v>139</v>
      </c>
      <c r="AL2947" s="26">
        <v>36</v>
      </c>
      <c r="AM2947" s="26" t="s">
        <v>5390</v>
      </c>
      <c r="AU2947" s="26" t="s">
        <v>5431</v>
      </c>
      <c r="AV2947" s="26" t="s">
        <v>4981</v>
      </c>
      <c r="AW2947" s="26" t="s">
        <v>5117</v>
      </c>
      <c r="BB2947" s="26" t="s">
        <v>4652</v>
      </c>
      <c r="BD2947" s="37">
        <v>44193</v>
      </c>
      <c r="BE2947" s="30">
        <v>36690</v>
      </c>
      <c r="BF2947" s="30">
        <v>55584</v>
      </c>
      <c r="BG2947" s="37" t="s">
        <v>4653</v>
      </c>
      <c r="BH2947" s="37" t="s">
        <v>4654</v>
      </c>
      <c r="BI2947" s="37" t="s">
        <v>4654</v>
      </c>
      <c r="BJ2947" s="138" t="e">
        <f>#N/A</f>
        <v>#N/A</v>
      </c>
      <c r="BK2947" s="138" t="e">
        <f>#N/A</f>
        <v>#N/A</v>
      </c>
      <c r="BL2947" s="138" t="e">
        <f>#N/A</f>
        <v>#N/A</v>
      </c>
      <c r="BM2947" s="138" t="e">
        <f>#N/A</f>
        <v>#N/A</v>
      </c>
      <c r="BN2947" s="26"/>
      <c r="BO2947" s="26"/>
      <c r="BP2947" s="26"/>
      <c r="BQ2947" s="38"/>
      <c r="BR2947" s="26"/>
      <c r="BS2947" s="26"/>
      <c r="BT2947" s="26"/>
      <c r="BU2947" s="26"/>
      <c r="BV2947" s="39"/>
    </row>
    <row r="2948" spans="1:74" ht="15" hidden="1" customHeight="1" thickBot="1">
      <c r="A2948" s="26">
        <v>2020</v>
      </c>
      <c r="B2948" s="67">
        <v>2944</v>
      </c>
      <c r="C2948" s="67" t="s">
        <v>129</v>
      </c>
      <c r="D2948" s="67" t="s">
        <v>4642</v>
      </c>
      <c r="E2948" s="67" t="s">
        <v>4643</v>
      </c>
      <c r="F2948" s="27">
        <v>44083</v>
      </c>
      <c r="G2948" s="67" t="s">
        <v>5495</v>
      </c>
      <c r="H2948" s="26" t="s">
        <v>4645</v>
      </c>
      <c r="I2948" s="26" t="s">
        <v>4645</v>
      </c>
      <c r="J2948" s="69" t="s">
        <v>4646</v>
      </c>
      <c r="K2948" s="26" t="s">
        <v>135</v>
      </c>
      <c r="L2948" s="26" t="s">
        <v>4647</v>
      </c>
      <c r="M2948" s="26" t="s">
        <v>137</v>
      </c>
      <c r="N2948" s="26" t="s">
        <v>138</v>
      </c>
      <c r="O2948" s="26" t="s">
        <v>138</v>
      </c>
      <c r="Q2948" s="30">
        <v>82</v>
      </c>
      <c r="R2948" s="30">
        <v>8360</v>
      </c>
      <c r="S2948" s="31" t="e">
        <f>#N/A</f>
        <v>#N/A</v>
      </c>
      <c r="T2948" s="30">
        <v>2031</v>
      </c>
      <c r="AB2948" s="33" t="e">
        <f>#N/A</f>
        <v>#N/A</v>
      </c>
      <c r="AC2948" s="71">
        <v>1400</v>
      </c>
      <c r="AD2948" s="30" t="e">
        <f>#N/A</f>
        <v>#N/A</v>
      </c>
      <c r="AE2948" s="34">
        <v>0.79</v>
      </c>
      <c r="AG2948" s="30" t="e">
        <f>#N/A</f>
        <v>#N/A</v>
      </c>
      <c r="AH2948" s="30" t="e">
        <f>#N/A</f>
        <v>#N/A</v>
      </c>
      <c r="AI2948" s="30">
        <v>11428.2</v>
      </c>
      <c r="AJ2948" s="30">
        <v>10884</v>
      </c>
      <c r="AK2948" s="26" t="s">
        <v>139</v>
      </c>
      <c r="AL2948" s="26">
        <v>36</v>
      </c>
      <c r="AM2948" s="26" t="s">
        <v>5390</v>
      </c>
      <c r="AU2948" s="26" t="s">
        <v>5431</v>
      </c>
      <c r="AV2948" s="26" t="s">
        <v>4981</v>
      </c>
      <c r="AW2948" s="26" t="s">
        <v>5117</v>
      </c>
      <c r="BB2948" s="26" t="s">
        <v>4652</v>
      </c>
      <c r="BD2948" s="37">
        <v>44193</v>
      </c>
      <c r="BE2948" s="30">
        <v>36690</v>
      </c>
      <c r="BF2948" s="30">
        <v>55584</v>
      </c>
      <c r="BG2948" s="37" t="s">
        <v>4653</v>
      </c>
      <c r="BH2948" s="37" t="s">
        <v>4654</v>
      </c>
      <c r="BI2948" s="37" t="s">
        <v>4654</v>
      </c>
      <c r="BJ2948" s="138" t="e">
        <f>#N/A</f>
        <v>#N/A</v>
      </c>
      <c r="BK2948" s="138" t="e">
        <f>#N/A</f>
        <v>#N/A</v>
      </c>
      <c r="BL2948" s="138" t="e">
        <f>#N/A</f>
        <v>#N/A</v>
      </c>
      <c r="BM2948" s="138" t="e">
        <f>#N/A</f>
        <v>#N/A</v>
      </c>
      <c r="BN2948" s="26"/>
      <c r="BO2948" s="26"/>
      <c r="BP2948" s="26"/>
      <c r="BQ2948" s="38"/>
      <c r="BR2948" s="26"/>
      <c r="BS2948" s="26"/>
      <c r="BT2948" s="26"/>
      <c r="BU2948" s="26"/>
      <c r="BV2948" s="39"/>
    </row>
    <row r="2949" spans="1:74" ht="15" hidden="1" customHeight="1" thickBot="1">
      <c r="A2949" s="26">
        <v>2020</v>
      </c>
      <c r="B2949" s="67">
        <v>2945</v>
      </c>
      <c r="C2949" s="26" t="s">
        <v>129</v>
      </c>
      <c r="D2949" s="26" t="s">
        <v>4642</v>
      </c>
      <c r="E2949" s="26" t="s">
        <v>4643</v>
      </c>
      <c r="F2949" s="27">
        <v>44083</v>
      </c>
      <c r="G2949" s="67" t="s">
        <v>5496</v>
      </c>
      <c r="H2949" s="26" t="s">
        <v>4645</v>
      </c>
      <c r="I2949" s="26" t="s">
        <v>4645</v>
      </c>
      <c r="J2949" s="69" t="s">
        <v>4646</v>
      </c>
      <c r="K2949" s="26" t="s">
        <v>135</v>
      </c>
      <c r="L2949" s="26" t="s">
        <v>4647</v>
      </c>
      <c r="M2949" s="26" t="s">
        <v>137</v>
      </c>
      <c r="N2949" s="26" t="s">
        <v>138</v>
      </c>
      <c r="O2949" s="26" t="s">
        <v>138</v>
      </c>
      <c r="Q2949" s="30">
        <v>83</v>
      </c>
      <c r="R2949" s="30">
        <v>7860</v>
      </c>
      <c r="S2949" s="31" t="e">
        <f>#N/A</f>
        <v>#N/A</v>
      </c>
      <c r="T2949" s="30">
        <v>1525</v>
      </c>
      <c r="AB2949" s="33" t="e">
        <f>#N/A</f>
        <v>#N/A</v>
      </c>
      <c r="AC2949" s="30">
        <v>1400</v>
      </c>
      <c r="AD2949" s="30" t="e">
        <f>#N/A</f>
        <v>#N/A</v>
      </c>
      <c r="AE2949" s="34">
        <v>0.88</v>
      </c>
      <c r="AG2949" s="30" t="e">
        <f>#N/A</f>
        <v>#N/A</v>
      </c>
      <c r="AH2949" s="30" t="e">
        <f>#N/A</f>
        <v>#N/A</v>
      </c>
      <c r="AI2949" s="30">
        <v>10744.65</v>
      </c>
      <c r="AJ2949" s="30">
        <v>10233</v>
      </c>
      <c r="AK2949" s="26" t="s">
        <v>139</v>
      </c>
      <c r="AL2949" s="26">
        <v>36</v>
      </c>
      <c r="AM2949" s="26" t="s">
        <v>5390</v>
      </c>
      <c r="AU2949" s="26" t="s">
        <v>5431</v>
      </c>
      <c r="AV2949" s="26" t="s">
        <v>4981</v>
      </c>
      <c r="AW2949" s="26" t="s">
        <v>5117</v>
      </c>
      <c r="BB2949" s="26" t="s">
        <v>4652</v>
      </c>
      <c r="BD2949" s="37">
        <v>44193</v>
      </c>
      <c r="BE2949" s="30">
        <v>36690</v>
      </c>
      <c r="BF2949" s="30">
        <v>55584</v>
      </c>
      <c r="BG2949" s="37" t="s">
        <v>4653</v>
      </c>
      <c r="BH2949" s="37" t="s">
        <v>4654</v>
      </c>
      <c r="BI2949" s="37" t="s">
        <v>4654</v>
      </c>
      <c r="BJ2949" s="138" t="e">
        <f>#N/A</f>
        <v>#N/A</v>
      </c>
      <c r="BK2949" s="138" t="e">
        <f>#N/A</f>
        <v>#N/A</v>
      </c>
      <c r="BL2949" s="138" t="e">
        <f>#N/A</f>
        <v>#N/A</v>
      </c>
      <c r="BM2949" s="138" t="e">
        <f>#N/A</f>
        <v>#N/A</v>
      </c>
      <c r="BN2949" s="26"/>
      <c r="BO2949" s="26"/>
      <c r="BP2949" s="26"/>
      <c r="BQ2949" s="38"/>
      <c r="BR2949" s="26"/>
      <c r="BS2949" s="26"/>
      <c r="BT2949" s="26"/>
      <c r="BU2949" s="26"/>
      <c r="BV2949" s="39"/>
    </row>
    <row r="2950" spans="1:74" ht="15" hidden="1" customHeight="1" thickBot="1">
      <c r="A2950" s="26">
        <v>2020</v>
      </c>
      <c r="B2950" s="67">
        <v>2946</v>
      </c>
      <c r="C2950" s="67" t="s">
        <v>129</v>
      </c>
      <c r="D2950" s="67" t="s">
        <v>4642</v>
      </c>
      <c r="E2950" s="67" t="s">
        <v>4643</v>
      </c>
      <c r="F2950" s="27">
        <v>44083</v>
      </c>
      <c r="G2950" s="67" t="s">
        <v>5497</v>
      </c>
      <c r="H2950" s="26" t="s">
        <v>4645</v>
      </c>
      <c r="I2950" s="26" t="s">
        <v>4645</v>
      </c>
      <c r="J2950" s="69" t="s">
        <v>4646</v>
      </c>
      <c r="K2950" s="26" t="s">
        <v>135</v>
      </c>
      <c r="L2950" s="26" t="s">
        <v>4647</v>
      </c>
      <c r="M2950" s="26" t="s">
        <v>137</v>
      </c>
      <c r="N2950" s="26" t="s">
        <v>138</v>
      </c>
      <c r="O2950" s="26" t="s">
        <v>138</v>
      </c>
      <c r="Q2950" s="30">
        <v>78</v>
      </c>
      <c r="R2950" s="30">
        <v>5820</v>
      </c>
      <c r="S2950" s="31" t="e">
        <f>#N/A</f>
        <v>#N/A</v>
      </c>
      <c r="T2950" s="30">
        <v>1283</v>
      </c>
      <c r="AB2950" s="33" t="e">
        <f>#N/A</f>
        <v>#N/A</v>
      </c>
      <c r="AC2950" s="71">
        <v>1400</v>
      </c>
      <c r="AD2950" s="30" t="e">
        <f>#N/A</f>
        <v>#N/A</v>
      </c>
      <c r="AE2950" s="34">
        <v>0.88</v>
      </c>
      <c r="AG2950" s="30" t="e">
        <f>#N/A</f>
        <v>#N/A</v>
      </c>
      <c r="AH2950" s="30" t="e">
        <f>#N/A</f>
        <v>#N/A</v>
      </c>
      <c r="AI2950" s="30">
        <v>7955.85</v>
      </c>
      <c r="AJ2950" s="30">
        <v>7577</v>
      </c>
      <c r="AK2950" s="26" t="s">
        <v>139</v>
      </c>
      <c r="AL2950" s="26">
        <v>36</v>
      </c>
      <c r="AM2950" s="26" t="s">
        <v>5390</v>
      </c>
      <c r="AU2950" s="26" t="s">
        <v>5431</v>
      </c>
      <c r="AV2950" s="26" t="s">
        <v>4981</v>
      </c>
      <c r="AW2950" s="26" t="s">
        <v>5117</v>
      </c>
      <c r="BB2950" s="26" t="s">
        <v>4652</v>
      </c>
      <c r="BD2950" s="37">
        <v>44193</v>
      </c>
      <c r="BE2950" s="30">
        <v>36690</v>
      </c>
      <c r="BF2950" s="30">
        <v>55584</v>
      </c>
      <c r="BG2950" s="37" t="s">
        <v>4653</v>
      </c>
      <c r="BH2950" s="37" t="s">
        <v>4654</v>
      </c>
      <c r="BI2950" s="37" t="s">
        <v>4654</v>
      </c>
      <c r="BJ2950" s="138" t="e">
        <f>#N/A</f>
        <v>#N/A</v>
      </c>
      <c r="BK2950" s="138" t="e">
        <f>#N/A</f>
        <v>#N/A</v>
      </c>
      <c r="BL2950" s="138" t="e">
        <f>#N/A</f>
        <v>#N/A</v>
      </c>
      <c r="BM2950" s="138" t="e">
        <f>#N/A</f>
        <v>#N/A</v>
      </c>
      <c r="BN2950" s="26"/>
      <c r="BO2950" s="26"/>
      <c r="BP2950" s="26"/>
      <c r="BQ2950" s="38"/>
      <c r="BR2950" s="26"/>
      <c r="BS2950" s="26"/>
      <c r="BT2950" s="26"/>
      <c r="BU2950" s="26"/>
      <c r="BV2950" s="39"/>
    </row>
    <row r="2951" spans="1:74" ht="15" hidden="1" customHeight="1" thickBot="1">
      <c r="A2951" s="26">
        <v>2020</v>
      </c>
      <c r="B2951" s="67">
        <v>2947</v>
      </c>
      <c r="C2951" s="26" t="s">
        <v>129</v>
      </c>
      <c r="D2951" s="26" t="s">
        <v>4642</v>
      </c>
      <c r="E2951" s="26" t="s">
        <v>4643</v>
      </c>
      <c r="F2951" s="27">
        <v>44083</v>
      </c>
      <c r="G2951" s="67" t="s">
        <v>5498</v>
      </c>
      <c r="H2951" s="26" t="s">
        <v>4645</v>
      </c>
      <c r="I2951" s="26" t="s">
        <v>4645</v>
      </c>
      <c r="J2951" s="69" t="s">
        <v>4646</v>
      </c>
      <c r="K2951" s="26" t="s">
        <v>135</v>
      </c>
      <c r="L2951" s="26" t="s">
        <v>4647</v>
      </c>
      <c r="M2951" s="26" t="s">
        <v>137</v>
      </c>
      <c r="N2951" s="26" t="s">
        <v>138</v>
      </c>
      <c r="O2951" s="26" t="s">
        <v>138</v>
      </c>
      <c r="Q2951" s="30">
        <v>76</v>
      </c>
      <c r="R2951" s="30">
        <v>5740</v>
      </c>
      <c r="S2951" s="31" t="e">
        <f>#N/A</f>
        <v>#N/A</v>
      </c>
      <c r="T2951" s="30">
        <v>1595</v>
      </c>
      <c r="AB2951" s="33" t="e">
        <f>#N/A</f>
        <v>#N/A</v>
      </c>
      <c r="AC2951" s="30">
        <v>1400</v>
      </c>
      <c r="AD2951" s="30" t="e">
        <f>#N/A</f>
        <v>#N/A</v>
      </c>
      <c r="AE2951" s="34">
        <v>0.92117647058823526</v>
      </c>
      <c r="AG2951" s="30" t="e">
        <f>#N/A</f>
        <v>#N/A</v>
      </c>
      <c r="AH2951" s="30" t="e">
        <f>#N/A</f>
        <v>#N/A</v>
      </c>
      <c r="AI2951" s="30">
        <v>7846.6500000000005</v>
      </c>
      <c r="AJ2951" s="30">
        <v>7473</v>
      </c>
      <c r="AK2951" s="26" t="s">
        <v>139</v>
      </c>
      <c r="AL2951" s="26">
        <v>36</v>
      </c>
      <c r="AM2951" s="26" t="s">
        <v>5390</v>
      </c>
      <c r="AU2951" s="26" t="s">
        <v>5431</v>
      </c>
      <c r="AV2951" s="26" t="s">
        <v>4981</v>
      </c>
      <c r="AW2951" s="26" t="s">
        <v>5117</v>
      </c>
      <c r="BB2951" s="26" t="s">
        <v>4652</v>
      </c>
      <c r="BD2951" s="37">
        <v>44193</v>
      </c>
      <c r="BE2951" s="30">
        <v>36690</v>
      </c>
      <c r="BF2951" s="30">
        <v>55584</v>
      </c>
      <c r="BG2951" s="37" t="s">
        <v>4653</v>
      </c>
      <c r="BH2951" s="37" t="s">
        <v>4654</v>
      </c>
      <c r="BI2951" s="37" t="s">
        <v>4654</v>
      </c>
      <c r="BJ2951" s="138" t="e">
        <f>#N/A</f>
        <v>#N/A</v>
      </c>
      <c r="BK2951" s="138" t="e">
        <f>#N/A</f>
        <v>#N/A</v>
      </c>
      <c r="BL2951" s="138" t="e">
        <f>#N/A</f>
        <v>#N/A</v>
      </c>
      <c r="BM2951" s="138" t="e">
        <f>#N/A</f>
        <v>#N/A</v>
      </c>
      <c r="BN2951" s="26"/>
      <c r="BO2951" s="26"/>
      <c r="BP2951" s="26"/>
      <c r="BQ2951" s="38"/>
      <c r="BR2951" s="26"/>
      <c r="BS2951" s="26"/>
      <c r="BT2951" s="26"/>
      <c r="BU2951" s="26"/>
      <c r="BV2951" s="39"/>
    </row>
    <row r="2952" spans="1:74" ht="15" hidden="1" customHeight="1" thickBot="1">
      <c r="A2952" s="26">
        <v>2020</v>
      </c>
      <c r="B2952" s="67">
        <v>2948</v>
      </c>
      <c r="C2952" s="67" t="s">
        <v>129</v>
      </c>
      <c r="D2952" s="67" t="s">
        <v>4642</v>
      </c>
      <c r="E2952" s="67" t="s">
        <v>4643</v>
      </c>
      <c r="F2952" s="27">
        <v>44083</v>
      </c>
      <c r="G2952" s="67" t="s">
        <v>5499</v>
      </c>
      <c r="H2952" s="26" t="s">
        <v>4645</v>
      </c>
      <c r="I2952" s="26" t="s">
        <v>4645</v>
      </c>
      <c r="J2952" s="69" t="s">
        <v>4646</v>
      </c>
      <c r="K2952" s="26" t="s">
        <v>135</v>
      </c>
      <c r="L2952" s="26" t="s">
        <v>4647</v>
      </c>
      <c r="M2952" s="26" t="s">
        <v>137</v>
      </c>
      <c r="N2952" s="26" t="s">
        <v>138</v>
      </c>
      <c r="O2952" s="26" t="s">
        <v>138</v>
      </c>
      <c r="Q2952" s="30">
        <v>82</v>
      </c>
      <c r="R2952" s="30">
        <v>7470</v>
      </c>
      <c r="S2952" s="31" t="e">
        <f>#N/A</f>
        <v>#N/A</v>
      </c>
      <c r="T2952" s="30">
        <v>1793</v>
      </c>
      <c r="AB2952" s="33" t="e">
        <f>#N/A</f>
        <v>#N/A</v>
      </c>
      <c r="AC2952" s="71">
        <v>1400</v>
      </c>
      <c r="AD2952" s="30" t="e">
        <f>#N/A</f>
        <v>#N/A</v>
      </c>
      <c r="AE2952" s="34">
        <v>0.92</v>
      </c>
      <c r="AG2952" s="30" t="e">
        <f>#N/A</f>
        <v>#N/A</v>
      </c>
      <c r="AH2952" s="30" t="e">
        <f>#N/A</f>
        <v>#N/A</v>
      </c>
      <c r="AI2952" s="30">
        <v>10211.25</v>
      </c>
      <c r="AJ2952" s="30">
        <v>9725</v>
      </c>
      <c r="AK2952" s="26" t="s">
        <v>139</v>
      </c>
      <c r="AL2952" s="26">
        <v>36</v>
      </c>
      <c r="AM2952" s="26" t="s">
        <v>5390</v>
      </c>
      <c r="AU2952" s="26" t="s">
        <v>5431</v>
      </c>
      <c r="AV2952" s="26" t="s">
        <v>4981</v>
      </c>
      <c r="AW2952" s="26" t="s">
        <v>5117</v>
      </c>
      <c r="BB2952" s="26" t="s">
        <v>4652</v>
      </c>
      <c r="BD2952" s="37">
        <v>44193</v>
      </c>
      <c r="BE2952" s="30">
        <v>36690</v>
      </c>
      <c r="BF2952" s="30">
        <v>55584</v>
      </c>
      <c r="BG2952" s="37" t="s">
        <v>4653</v>
      </c>
      <c r="BH2952" s="37" t="s">
        <v>4654</v>
      </c>
      <c r="BI2952" s="37" t="s">
        <v>4654</v>
      </c>
      <c r="BJ2952" s="138" t="e">
        <f>#N/A</f>
        <v>#N/A</v>
      </c>
      <c r="BK2952" s="138" t="e">
        <f>#N/A</f>
        <v>#N/A</v>
      </c>
      <c r="BL2952" s="138" t="e">
        <f>#N/A</f>
        <v>#N/A</v>
      </c>
      <c r="BM2952" s="138" t="e">
        <f>#N/A</f>
        <v>#N/A</v>
      </c>
      <c r="BN2952" s="26"/>
      <c r="BO2952" s="26"/>
      <c r="BP2952" s="26"/>
      <c r="BQ2952" s="38"/>
      <c r="BR2952" s="26"/>
      <c r="BS2952" s="26"/>
      <c r="BT2952" s="26"/>
      <c r="BU2952" s="26"/>
      <c r="BV2952" s="39"/>
    </row>
    <row r="2953" spans="1:74" ht="15" hidden="1" customHeight="1" thickBot="1">
      <c r="A2953" s="26">
        <v>2020</v>
      </c>
      <c r="B2953" s="67">
        <v>2949</v>
      </c>
      <c r="C2953" s="26" t="s">
        <v>129</v>
      </c>
      <c r="D2953" s="26" t="s">
        <v>4642</v>
      </c>
      <c r="E2953" s="26" t="s">
        <v>4643</v>
      </c>
      <c r="F2953" s="27">
        <v>44083</v>
      </c>
      <c r="G2953" s="67" t="s">
        <v>5500</v>
      </c>
      <c r="H2953" s="26" t="s">
        <v>4645</v>
      </c>
      <c r="I2953" s="26" t="s">
        <v>4645</v>
      </c>
      <c r="J2953" s="69" t="s">
        <v>4646</v>
      </c>
      <c r="K2953" s="26" t="s">
        <v>135</v>
      </c>
      <c r="L2953" s="26" t="s">
        <v>4647</v>
      </c>
      <c r="M2953" s="26" t="s">
        <v>137</v>
      </c>
      <c r="N2953" s="26" t="s">
        <v>138</v>
      </c>
      <c r="O2953" s="26" t="s">
        <v>138</v>
      </c>
      <c r="Q2953" s="30">
        <v>78</v>
      </c>
      <c r="R2953" s="30">
        <v>5620</v>
      </c>
      <c r="S2953" s="31" t="e">
        <f>#N/A</f>
        <v>#N/A</v>
      </c>
      <c r="T2953" s="30">
        <v>1356</v>
      </c>
      <c r="AB2953" s="33" t="e">
        <f>#N/A</f>
        <v>#N/A</v>
      </c>
      <c r="AC2953" s="30">
        <v>1400</v>
      </c>
      <c r="AD2953" s="30" t="e">
        <f>#N/A</f>
        <v>#N/A</v>
      </c>
      <c r="AE2953" s="34">
        <v>0.93833333333333335</v>
      </c>
      <c r="AG2953" s="30" t="e">
        <f>#N/A</f>
        <v>#N/A</v>
      </c>
      <c r="AH2953" s="30" t="e">
        <f>#N/A</f>
        <v>#N/A</v>
      </c>
      <c r="AI2953" s="30">
        <v>7682.85</v>
      </c>
      <c r="AJ2953" s="30">
        <v>7317</v>
      </c>
      <c r="AK2953" s="26" t="s">
        <v>139</v>
      </c>
      <c r="AL2953" s="26">
        <v>36</v>
      </c>
      <c r="AM2953" s="26" t="s">
        <v>5390</v>
      </c>
      <c r="AU2953" s="26" t="s">
        <v>5431</v>
      </c>
      <c r="AV2953" s="26" t="s">
        <v>4981</v>
      </c>
      <c r="AW2953" s="26" t="s">
        <v>5117</v>
      </c>
      <c r="BB2953" s="26" t="s">
        <v>4652</v>
      </c>
      <c r="BD2953" s="37">
        <v>44193</v>
      </c>
      <c r="BE2953" s="30">
        <v>36690</v>
      </c>
      <c r="BF2953" s="30">
        <v>55584</v>
      </c>
      <c r="BG2953" s="37" t="s">
        <v>4653</v>
      </c>
      <c r="BH2953" s="37" t="s">
        <v>4654</v>
      </c>
      <c r="BI2953" s="37" t="s">
        <v>4654</v>
      </c>
      <c r="BJ2953" s="138" t="e">
        <f>#N/A</f>
        <v>#N/A</v>
      </c>
      <c r="BK2953" s="138" t="e">
        <f>#N/A</f>
        <v>#N/A</v>
      </c>
      <c r="BL2953" s="138" t="e">
        <f>#N/A</f>
        <v>#N/A</v>
      </c>
      <c r="BM2953" s="138" t="e">
        <f>#N/A</f>
        <v>#N/A</v>
      </c>
      <c r="BN2953" s="26"/>
      <c r="BO2953" s="26"/>
      <c r="BP2953" s="26"/>
      <c r="BQ2953" s="38"/>
      <c r="BR2953" s="26"/>
      <c r="BS2953" s="26"/>
      <c r="BT2953" s="26"/>
      <c r="BU2953" s="26"/>
      <c r="BV2953" s="39"/>
    </row>
    <row r="2954" spans="1:74" ht="15" hidden="1" customHeight="1" thickBot="1">
      <c r="A2954" s="26">
        <v>2020</v>
      </c>
      <c r="B2954" s="67">
        <v>2950</v>
      </c>
      <c r="C2954" s="67" t="s">
        <v>129</v>
      </c>
      <c r="D2954" s="67" t="s">
        <v>4642</v>
      </c>
      <c r="E2954" s="67" t="s">
        <v>4643</v>
      </c>
      <c r="F2954" s="27">
        <v>44083</v>
      </c>
      <c r="G2954" s="67" t="s">
        <v>5501</v>
      </c>
      <c r="H2954" s="26" t="s">
        <v>4645</v>
      </c>
      <c r="I2954" s="26" t="s">
        <v>4645</v>
      </c>
      <c r="J2954" s="69" t="s">
        <v>4646</v>
      </c>
      <c r="K2954" s="26" t="s">
        <v>135</v>
      </c>
      <c r="L2954" s="26" t="s">
        <v>4647</v>
      </c>
      <c r="M2954" s="26" t="s">
        <v>137</v>
      </c>
      <c r="N2954" s="26" t="s">
        <v>138</v>
      </c>
      <c r="O2954" s="26" t="s">
        <v>138</v>
      </c>
      <c r="Q2954" s="30">
        <v>72</v>
      </c>
      <c r="R2954" s="30">
        <v>4620</v>
      </c>
      <c r="S2954" s="31" t="e">
        <f>#N/A</f>
        <v>#N/A</v>
      </c>
      <c r="T2954" s="30">
        <v>980</v>
      </c>
      <c r="AB2954" s="33" t="e">
        <f>#N/A</f>
        <v>#N/A</v>
      </c>
      <c r="AC2954" s="71">
        <v>1400</v>
      </c>
      <c r="AD2954" s="30" t="e">
        <f>#N/A</f>
        <v>#N/A</v>
      </c>
      <c r="AE2954" s="34">
        <v>0.94</v>
      </c>
      <c r="AG2954" s="30" t="e">
        <f>#N/A</f>
        <v>#N/A</v>
      </c>
      <c r="AH2954" s="30" t="e">
        <f>#N/A</f>
        <v>#N/A</v>
      </c>
      <c r="AI2954" s="30">
        <v>6315.75</v>
      </c>
      <c r="AJ2954" s="30">
        <v>6015</v>
      </c>
      <c r="AK2954" s="26" t="s">
        <v>139</v>
      </c>
      <c r="AL2954" s="26">
        <v>36</v>
      </c>
      <c r="AM2954" s="26" t="s">
        <v>5390</v>
      </c>
      <c r="AU2954" s="26" t="s">
        <v>5431</v>
      </c>
      <c r="AV2954" s="26" t="s">
        <v>4981</v>
      </c>
      <c r="AW2954" s="26" t="s">
        <v>5117</v>
      </c>
      <c r="BB2954" s="26" t="s">
        <v>4652</v>
      </c>
      <c r="BD2954" s="37">
        <v>44193</v>
      </c>
      <c r="BE2954" s="30">
        <v>36690</v>
      </c>
      <c r="BF2954" s="30">
        <v>55584</v>
      </c>
      <c r="BG2954" s="37" t="s">
        <v>4653</v>
      </c>
      <c r="BH2954" s="37" t="s">
        <v>4654</v>
      </c>
      <c r="BI2954" s="37" t="s">
        <v>4654</v>
      </c>
      <c r="BJ2954" s="138" t="e">
        <f>#N/A</f>
        <v>#N/A</v>
      </c>
      <c r="BK2954" s="138" t="e">
        <f>#N/A</f>
        <v>#N/A</v>
      </c>
      <c r="BL2954" s="138" t="e">
        <f>#N/A</f>
        <v>#N/A</v>
      </c>
      <c r="BM2954" s="138" t="e">
        <f>#N/A</f>
        <v>#N/A</v>
      </c>
      <c r="BN2954" s="26"/>
      <c r="BO2954" s="26"/>
      <c r="BP2954" s="26"/>
      <c r="BQ2954" s="38"/>
      <c r="BR2954" s="26"/>
      <c r="BS2954" s="26"/>
      <c r="BT2954" s="26"/>
      <c r="BU2954" s="26"/>
      <c r="BV2954" s="39"/>
    </row>
    <row r="2955" spans="1:74" ht="15" hidden="1" customHeight="1" thickBot="1">
      <c r="A2955" s="26">
        <v>2020</v>
      </c>
      <c r="B2955" s="67">
        <v>2951</v>
      </c>
      <c r="C2955" s="26" t="s">
        <v>129</v>
      </c>
      <c r="D2955" s="26" t="s">
        <v>4642</v>
      </c>
      <c r="E2955" s="26" t="s">
        <v>4643</v>
      </c>
      <c r="F2955" s="27">
        <v>44083</v>
      </c>
      <c r="G2955" s="67" t="s">
        <v>5502</v>
      </c>
      <c r="H2955" s="26" t="s">
        <v>4645</v>
      </c>
      <c r="I2955" s="26" t="s">
        <v>4645</v>
      </c>
      <c r="J2955" s="69" t="s">
        <v>4646</v>
      </c>
      <c r="K2955" s="26" t="s">
        <v>135</v>
      </c>
      <c r="L2955" s="26" t="s">
        <v>4647</v>
      </c>
      <c r="M2955" s="26" t="s">
        <v>137</v>
      </c>
      <c r="N2955" s="26" t="s">
        <v>138</v>
      </c>
      <c r="O2955" s="26" t="s">
        <v>138</v>
      </c>
      <c r="Q2955" s="30">
        <v>80</v>
      </c>
      <c r="R2955" s="30">
        <v>6790</v>
      </c>
      <c r="S2955" s="31" t="e">
        <f>#N/A</f>
        <v>#N/A</v>
      </c>
      <c r="T2955" s="30">
        <v>1280</v>
      </c>
      <c r="AB2955" s="33" t="e">
        <f>#N/A</f>
        <v>#N/A</v>
      </c>
      <c r="AC2955" s="30">
        <v>1400</v>
      </c>
      <c r="AD2955" s="30" t="e">
        <f>#N/A</f>
        <v>#N/A</v>
      </c>
      <c r="AE2955" s="34">
        <v>0.91181818181818175</v>
      </c>
      <c r="AG2955" s="30" t="e">
        <f>#N/A</f>
        <v>#N/A</v>
      </c>
      <c r="AH2955" s="30" t="e">
        <f>#N/A</f>
        <v>#N/A</v>
      </c>
      <c r="AI2955" s="30">
        <v>9282</v>
      </c>
      <c r="AJ2955" s="30">
        <v>8840</v>
      </c>
      <c r="AK2955" s="26" t="s">
        <v>139</v>
      </c>
      <c r="AL2955" s="26">
        <v>36</v>
      </c>
      <c r="AM2955" s="26" t="s">
        <v>5390</v>
      </c>
      <c r="AU2955" s="26" t="s">
        <v>5431</v>
      </c>
      <c r="AV2955" s="26" t="s">
        <v>4981</v>
      </c>
      <c r="AW2955" s="26" t="s">
        <v>5117</v>
      </c>
      <c r="BB2955" s="26" t="s">
        <v>4652</v>
      </c>
      <c r="BD2955" s="37">
        <v>44193</v>
      </c>
      <c r="BE2955" s="30">
        <v>36690</v>
      </c>
      <c r="BF2955" s="30">
        <v>55584</v>
      </c>
      <c r="BG2955" s="37" t="s">
        <v>4653</v>
      </c>
      <c r="BH2955" s="37" t="s">
        <v>4654</v>
      </c>
      <c r="BI2955" s="37" t="s">
        <v>4654</v>
      </c>
      <c r="BJ2955" s="138" t="e">
        <f>#N/A</f>
        <v>#N/A</v>
      </c>
      <c r="BK2955" s="138" t="e">
        <f>#N/A</f>
        <v>#N/A</v>
      </c>
      <c r="BL2955" s="138" t="e">
        <f>#N/A</f>
        <v>#N/A</v>
      </c>
      <c r="BM2955" s="138" t="e">
        <f>#N/A</f>
        <v>#N/A</v>
      </c>
      <c r="BN2955" s="26"/>
      <c r="BO2955" s="26"/>
      <c r="BP2955" s="26"/>
      <c r="BQ2955" s="38"/>
      <c r="BR2955" s="26"/>
      <c r="BS2955" s="26"/>
      <c r="BT2955" s="26"/>
      <c r="BU2955" s="26"/>
      <c r="BV2955" s="39"/>
    </row>
    <row r="2956" spans="1:74" ht="15" hidden="1" customHeight="1" thickBot="1">
      <c r="A2956" s="26">
        <v>2020</v>
      </c>
      <c r="B2956" s="67">
        <v>2952</v>
      </c>
      <c r="C2956" s="67" t="s">
        <v>129</v>
      </c>
      <c r="D2956" s="67" t="s">
        <v>4642</v>
      </c>
      <c r="E2956" s="67" t="s">
        <v>4643</v>
      </c>
      <c r="F2956" s="27">
        <v>44083</v>
      </c>
      <c r="G2956" s="67" t="s">
        <v>5503</v>
      </c>
      <c r="H2956" s="26" t="s">
        <v>4645</v>
      </c>
      <c r="I2956" s="26" t="s">
        <v>4645</v>
      </c>
      <c r="J2956" s="69" t="s">
        <v>4646</v>
      </c>
      <c r="K2956" s="26" t="s">
        <v>135</v>
      </c>
      <c r="L2956" s="26" t="s">
        <v>4647</v>
      </c>
      <c r="M2956" s="26" t="s">
        <v>137</v>
      </c>
      <c r="N2956" s="26" t="s">
        <v>138</v>
      </c>
      <c r="O2956" s="26" t="s">
        <v>138</v>
      </c>
      <c r="Q2956" s="30">
        <v>71</v>
      </c>
      <c r="R2956" s="30">
        <v>3720</v>
      </c>
      <c r="S2956" s="31" t="e">
        <f>#N/A</f>
        <v>#N/A</v>
      </c>
      <c r="T2956" s="30">
        <v>869</v>
      </c>
      <c r="AB2956" s="33" t="e">
        <f>#N/A</f>
        <v>#N/A</v>
      </c>
      <c r="AC2956" s="71">
        <v>1400</v>
      </c>
      <c r="AD2956" s="30" t="e">
        <f>#N/A</f>
        <v>#N/A</v>
      </c>
      <c r="AE2956" s="34">
        <v>0.91</v>
      </c>
      <c r="AG2956" s="30" t="e">
        <f>#N/A</f>
        <v>#N/A</v>
      </c>
      <c r="AH2956" s="30" t="e">
        <f>#N/A</f>
        <v>#N/A</v>
      </c>
      <c r="AI2956" s="30">
        <v>5085.1500000000005</v>
      </c>
      <c r="AJ2956" s="30">
        <v>4843</v>
      </c>
      <c r="AK2956" s="26" t="s">
        <v>139</v>
      </c>
      <c r="AL2956" s="26">
        <v>36</v>
      </c>
      <c r="AM2956" s="26" t="s">
        <v>5390</v>
      </c>
      <c r="AU2956" s="26" t="s">
        <v>5431</v>
      </c>
      <c r="AV2956" s="26" t="s">
        <v>4981</v>
      </c>
      <c r="AW2956" s="26" t="s">
        <v>5117</v>
      </c>
      <c r="BB2956" s="26" t="s">
        <v>4652</v>
      </c>
      <c r="BD2956" s="37">
        <v>44193</v>
      </c>
      <c r="BE2956" s="30">
        <v>36690</v>
      </c>
      <c r="BF2956" s="30">
        <v>55584</v>
      </c>
      <c r="BG2956" s="37" t="s">
        <v>4653</v>
      </c>
      <c r="BH2956" s="37" t="s">
        <v>4654</v>
      </c>
      <c r="BI2956" s="37" t="s">
        <v>4654</v>
      </c>
      <c r="BJ2956" s="138" t="e">
        <f>#N/A</f>
        <v>#N/A</v>
      </c>
      <c r="BK2956" s="138" t="e">
        <f>#N/A</f>
        <v>#N/A</v>
      </c>
      <c r="BL2956" s="138" t="e">
        <f>#N/A</f>
        <v>#N/A</v>
      </c>
      <c r="BM2956" s="138" t="e">
        <f>#N/A</f>
        <v>#N/A</v>
      </c>
      <c r="BN2956" s="26"/>
      <c r="BO2956" s="26"/>
      <c r="BP2956" s="26"/>
      <c r="BQ2956" s="38"/>
      <c r="BR2956" s="26"/>
      <c r="BS2956" s="26"/>
      <c r="BT2956" s="26"/>
      <c r="BU2956" s="26"/>
      <c r="BV2956" s="39"/>
    </row>
    <row r="2957" spans="1:74" ht="15" hidden="1" customHeight="1" thickBot="1">
      <c r="A2957" s="26">
        <v>2020</v>
      </c>
      <c r="B2957" s="67">
        <v>2953</v>
      </c>
      <c r="C2957" s="26" t="s">
        <v>129</v>
      </c>
      <c r="D2957" s="26" t="s">
        <v>4642</v>
      </c>
      <c r="E2957" s="26" t="s">
        <v>4643</v>
      </c>
      <c r="F2957" s="27">
        <v>44083</v>
      </c>
      <c r="G2957" s="67" t="s">
        <v>5504</v>
      </c>
      <c r="H2957" s="26" t="s">
        <v>4645</v>
      </c>
      <c r="I2957" s="26" t="s">
        <v>4645</v>
      </c>
      <c r="J2957" s="69" t="s">
        <v>4646</v>
      </c>
      <c r="K2957" s="26" t="s">
        <v>135</v>
      </c>
      <c r="L2957" s="26" t="s">
        <v>4647</v>
      </c>
      <c r="M2957" s="26" t="s">
        <v>137</v>
      </c>
      <c r="N2957" s="26" t="s">
        <v>138</v>
      </c>
      <c r="O2957" s="26" t="s">
        <v>138</v>
      </c>
      <c r="Q2957" s="30">
        <v>79</v>
      </c>
      <c r="R2957" s="30">
        <v>6170</v>
      </c>
      <c r="S2957" s="31" t="e">
        <f>#N/A</f>
        <v>#N/A</v>
      </c>
      <c r="T2957" s="30">
        <v>1376</v>
      </c>
      <c r="AB2957" s="33" t="e">
        <f>#N/A</f>
        <v>#N/A</v>
      </c>
      <c r="AC2957" s="30">
        <v>1400</v>
      </c>
      <c r="AD2957" s="30" t="e">
        <f>#N/A</f>
        <v>#N/A</v>
      </c>
      <c r="AE2957" s="34">
        <v>0.98</v>
      </c>
      <c r="AG2957" s="30" t="e">
        <f>#N/A</f>
        <v>#N/A</v>
      </c>
      <c r="AH2957" s="30" t="e">
        <f>#N/A</f>
        <v>#N/A</v>
      </c>
      <c r="AI2957" s="30">
        <v>8959.65</v>
      </c>
      <c r="AJ2957" s="30">
        <v>8533</v>
      </c>
      <c r="AK2957" s="26" t="s">
        <v>139</v>
      </c>
      <c r="AL2957" s="26">
        <v>36</v>
      </c>
      <c r="AM2957" s="26" t="s">
        <v>5390</v>
      </c>
      <c r="AU2957" s="26" t="s">
        <v>5431</v>
      </c>
      <c r="AV2957" s="26" t="s">
        <v>4981</v>
      </c>
      <c r="AW2957" s="26" t="s">
        <v>5117</v>
      </c>
      <c r="BB2957" s="26" t="s">
        <v>4652</v>
      </c>
      <c r="BD2957" s="37">
        <v>44193</v>
      </c>
      <c r="BE2957" s="30">
        <v>36690</v>
      </c>
      <c r="BF2957" s="30">
        <v>55584</v>
      </c>
      <c r="BG2957" s="37" t="s">
        <v>4653</v>
      </c>
      <c r="BH2957" s="37" t="s">
        <v>4654</v>
      </c>
      <c r="BI2957" s="37" t="s">
        <v>4654</v>
      </c>
      <c r="BJ2957" s="138" t="e">
        <f>#N/A</f>
        <v>#N/A</v>
      </c>
      <c r="BK2957" s="138" t="e">
        <f>#N/A</f>
        <v>#N/A</v>
      </c>
      <c r="BL2957" s="138" t="e">
        <f>#N/A</f>
        <v>#N/A</v>
      </c>
      <c r="BM2957" s="138" t="e">
        <f>#N/A</f>
        <v>#N/A</v>
      </c>
      <c r="BN2957" s="26"/>
      <c r="BO2957" s="26"/>
      <c r="BP2957" s="26"/>
      <c r="BQ2957" s="38"/>
      <c r="BR2957" s="26"/>
      <c r="BS2957" s="26"/>
      <c r="BT2957" s="26"/>
      <c r="BU2957" s="26"/>
      <c r="BV2957" s="39"/>
    </row>
    <row r="2958" spans="1:74" ht="15" hidden="1" customHeight="1" thickBot="1">
      <c r="A2958" s="26">
        <v>2020</v>
      </c>
      <c r="B2958" s="67">
        <v>2954</v>
      </c>
      <c r="C2958" s="67" t="s">
        <v>129</v>
      </c>
      <c r="D2958" s="67" t="s">
        <v>4642</v>
      </c>
      <c r="E2958" s="67" t="s">
        <v>4643</v>
      </c>
      <c r="F2958" s="27">
        <v>44083</v>
      </c>
      <c r="G2958" s="67" t="s">
        <v>5505</v>
      </c>
      <c r="H2958" s="26" t="s">
        <v>4645</v>
      </c>
      <c r="I2958" s="26" t="s">
        <v>4645</v>
      </c>
      <c r="J2958" s="69" t="s">
        <v>4646</v>
      </c>
      <c r="K2958" s="26" t="s">
        <v>135</v>
      </c>
      <c r="L2958" s="26" t="s">
        <v>4647</v>
      </c>
      <c r="M2958" s="26" t="s">
        <v>137</v>
      </c>
      <c r="N2958" s="26" t="s">
        <v>138</v>
      </c>
      <c r="O2958" s="26" t="s">
        <v>138</v>
      </c>
      <c r="Q2958" s="30">
        <v>81</v>
      </c>
      <c r="R2958" s="30">
        <v>7180</v>
      </c>
      <c r="S2958" s="31" t="e">
        <f>#N/A</f>
        <v>#N/A</v>
      </c>
      <c r="T2958" s="30">
        <v>1675</v>
      </c>
      <c r="AB2958" s="33" t="e">
        <f>#N/A</f>
        <v>#N/A</v>
      </c>
      <c r="AC2958" s="71">
        <v>1400</v>
      </c>
      <c r="AD2958" s="30" t="e">
        <f>#N/A</f>
        <v>#N/A</v>
      </c>
      <c r="AE2958" s="34">
        <v>0.98</v>
      </c>
      <c r="AG2958" s="30" t="e">
        <f>#N/A</f>
        <v>#N/A</v>
      </c>
      <c r="AH2958" s="30" t="e">
        <f>#N/A</f>
        <v>#N/A</v>
      </c>
      <c r="AI2958" s="30">
        <v>10340.4</v>
      </c>
      <c r="AJ2958" s="30">
        <v>9848</v>
      </c>
      <c r="AK2958" s="26" t="s">
        <v>139</v>
      </c>
      <c r="AL2958" s="26">
        <v>36</v>
      </c>
      <c r="AM2958" s="26" t="s">
        <v>5390</v>
      </c>
      <c r="AU2958" s="26" t="s">
        <v>5431</v>
      </c>
      <c r="AV2958" s="26" t="s">
        <v>4981</v>
      </c>
      <c r="AW2958" s="26" t="s">
        <v>5117</v>
      </c>
      <c r="BB2958" s="26" t="s">
        <v>4652</v>
      </c>
      <c r="BD2958" s="37">
        <v>44193</v>
      </c>
      <c r="BE2958" s="30">
        <v>36690</v>
      </c>
      <c r="BF2958" s="30">
        <v>55584</v>
      </c>
      <c r="BG2958" s="37" t="s">
        <v>4653</v>
      </c>
      <c r="BH2958" s="37" t="s">
        <v>4654</v>
      </c>
      <c r="BI2958" s="37" t="s">
        <v>4654</v>
      </c>
      <c r="BJ2958" s="138" t="e">
        <f>#N/A</f>
        <v>#N/A</v>
      </c>
      <c r="BK2958" s="138" t="e">
        <f>#N/A</f>
        <v>#N/A</v>
      </c>
      <c r="BL2958" s="138" t="e">
        <f>#N/A</f>
        <v>#N/A</v>
      </c>
      <c r="BM2958" s="138" t="e">
        <f>#N/A</f>
        <v>#N/A</v>
      </c>
      <c r="BN2958" s="26"/>
      <c r="BO2958" s="26"/>
      <c r="BP2958" s="26"/>
      <c r="BQ2958" s="38"/>
      <c r="BR2958" s="26"/>
      <c r="BS2958" s="26"/>
      <c r="BT2958" s="26"/>
      <c r="BU2958" s="26"/>
      <c r="BV2958" s="39"/>
    </row>
    <row r="2959" spans="1:74" ht="15" hidden="1" customHeight="1" thickBot="1">
      <c r="A2959" s="26">
        <v>2020</v>
      </c>
      <c r="B2959" s="67">
        <v>2955</v>
      </c>
      <c r="C2959" s="26" t="s">
        <v>129</v>
      </c>
      <c r="D2959" s="26" t="s">
        <v>4642</v>
      </c>
      <c r="E2959" s="26" t="s">
        <v>4643</v>
      </c>
      <c r="F2959" s="27">
        <v>44083</v>
      </c>
      <c r="G2959" s="67" t="s">
        <v>5506</v>
      </c>
      <c r="H2959" s="26" t="s">
        <v>4645</v>
      </c>
      <c r="I2959" s="26" t="s">
        <v>4645</v>
      </c>
      <c r="J2959" s="69" t="s">
        <v>4646</v>
      </c>
      <c r="K2959" s="26" t="s">
        <v>135</v>
      </c>
      <c r="L2959" s="26" t="s">
        <v>4647</v>
      </c>
      <c r="M2959" s="26" t="s">
        <v>137</v>
      </c>
      <c r="N2959" s="26" t="s">
        <v>138</v>
      </c>
      <c r="O2959" s="26" t="s">
        <v>138</v>
      </c>
      <c r="Q2959" s="30">
        <v>79</v>
      </c>
      <c r="R2959" s="30">
        <v>6170</v>
      </c>
      <c r="S2959" s="31" t="e">
        <f>#N/A</f>
        <v>#N/A</v>
      </c>
      <c r="T2959" s="30">
        <v>1302</v>
      </c>
      <c r="AB2959" s="33" t="e">
        <f>#N/A</f>
        <v>#N/A</v>
      </c>
      <c r="AC2959" s="30">
        <v>1400</v>
      </c>
      <c r="AD2959" s="30" t="e">
        <f>#N/A</f>
        <v>#N/A</v>
      </c>
      <c r="AE2959" s="34">
        <v>0.96</v>
      </c>
      <c r="AG2959" s="30" t="e">
        <f>#N/A</f>
        <v>#N/A</v>
      </c>
      <c r="AH2959" s="30" t="e">
        <f>#N/A</f>
        <v>#N/A</v>
      </c>
      <c r="AI2959" s="30">
        <v>8434.65</v>
      </c>
      <c r="AJ2959" s="30">
        <v>8033</v>
      </c>
      <c r="AK2959" s="26" t="s">
        <v>139</v>
      </c>
      <c r="AL2959" s="26">
        <v>36</v>
      </c>
      <c r="AM2959" s="26" t="s">
        <v>5390</v>
      </c>
      <c r="AU2959" s="26" t="s">
        <v>5431</v>
      </c>
      <c r="AV2959" s="26" t="s">
        <v>4981</v>
      </c>
      <c r="AW2959" s="26" t="s">
        <v>5117</v>
      </c>
      <c r="BB2959" s="26" t="s">
        <v>4652</v>
      </c>
      <c r="BD2959" s="37">
        <v>44193</v>
      </c>
      <c r="BE2959" s="30">
        <v>36690</v>
      </c>
      <c r="BF2959" s="30">
        <v>55584</v>
      </c>
      <c r="BG2959" s="37" t="s">
        <v>4653</v>
      </c>
      <c r="BH2959" s="37" t="s">
        <v>4654</v>
      </c>
      <c r="BI2959" s="37" t="s">
        <v>4654</v>
      </c>
      <c r="BJ2959" s="138" t="e">
        <f>#N/A</f>
        <v>#N/A</v>
      </c>
      <c r="BK2959" s="138" t="e">
        <f>#N/A</f>
        <v>#N/A</v>
      </c>
      <c r="BL2959" s="138" t="e">
        <f>#N/A</f>
        <v>#N/A</v>
      </c>
      <c r="BM2959" s="138" t="e">
        <f>#N/A</f>
        <v>#N/A</v>
      </c>
      <c r="BN2959" s="26"/>
      <c r="BO2959" s="26"/>
      <c r="BP2959" s="26"/>
      <c r="BQ2959" s="38"/>
      <c r="BR2959" s="26"/>
      <c r="BS2959" s="26"/>
      <c r="BT2959" s="26"/>
      <c r="BU2959" s="26"/>
      <c r="BV2959" s="39"/>
    </row>
    <row r="2960" spans="1:74" ht="15" hidden="1" customHeight="1" thickBot="1">
      <c r="A2960" s="26">
        <v>2020</v>
      </c>
      <c r="B2960" s="67">
        <v>2956</v>
      </c>
      <c r="C2960" s="67" t="s">
        <v>129</v>
      </c>
      <c r="D2960" s="67" t="s">
        <v>4642</v>
      </c>
      <c r="E2960" s="67" t="s">
        <v>4643</v>
      </c>
      <c r="F2960" s="27">
        <v>44083</v>
      </c>
      <c r="G2960" s="67" t="s">
        <v>5507</v>
      </c>
      <c r="H2960" s="26" t="s">
        <v>4645</v>
      </c>
      <c r="I2960" s="26" t="s">
        <v>4645</v>
      </c>
      <c r="J2960" s="69" t="s">
        <v>4646</v>
      </c>
      <c r="K2960" s="26" t="s">
        <v>135</v>
      </c>
      <c r="L2960" s="26" t="s">
        <v>4647</v>
      </c>
      <c r="M2960" s="26" t="s">
        <v>137</v>
      </c>
      <c r="N2960" s="26" t="s">
        <v>138</v>
      </c>
      <c r="O2960" s="26" t="s">
        <v>138</v>
      </c>
      <c r="Q2960" s="30">
        <v>80</v>
      </c>
      <c r="R2960" s="30">
        <v>7260</v>
      </c>
      <c r="S2960" s="31" t="e">
        <f>#N/A</f>
        <v>#N/A</v>
      </c>
      <c r="T2960" s="30">
        <v>1631</v>
      </c>
      <c r="AB2960" s="33" t="e">
        <f>#N/A</f>
        <v>#N/A</v>
      </c>
      <c r="AC2960" s="71">
        <v>1400</v>
      </c>
      <c r="AD2960" s="30" t="e">
        <f>#N/A</f>
        <v>#N/A</v>
      </c>
      <c r="AE2960" s="34">
        <v>0.96</v>
      </c>
      <c r="AG2960" s="30" t="e">
        <f>#N/A</f>
        <v>#N/A</v>
      </c>
      <c r="AH2960" s="30" t="e">
        <f>#N/A</f>
        <v>#N/A</v>
      </c>
      <c r="AI2960" s="30">
        <v>9924.6</v>
      </c>
      <c r="AJ2960" s="30">
        <v>9452</v>
      </c>
      <c r="AK2960" s="26" t="s">
        <v>139</v>
      </c>
      <c r="AL2960" s="26">
        <v>36</v>
      </c>
      <c r="AM2960" s="26" t="s">
        <v>5390</v>
      </c>
      <c r="AU2960" s="26" t="s">
        <v>5431</v>
      </c>
      <c r="AV2960" s="26" t="s">
        <v>4981</v>
      </c>
      <c r="AW2960" s="26" t="s">
        <v>5117</v>
      </c>
      <c r="BB2960" s="26" t="s">
        <v>4652</v>
      </c>
      <c r="BD2960" s="37">
        <v>44193</v>
      </c>
      <c r="BE2960" s="30">
        <v>36690</v>
      </c>
      <c r="BF2960" s="30">
        <v>55584</v>
      </c>
      <c r="BG2960" s="37" t="s">
        <v>4653</v>
      </c>
      <c r="BH2960" s="37" t="s">
        <v>4654</v>
      </c>
      <c r="BI2960" s="37" t="s">
        <v>4654</v>
      </c>
      <c r="BJ2960" s="138" t="e">
        <f>#N/A</f>
        <v>#N/A</v>
      </c>
      <c r="BK2960" s="138" t="e">
        <f>#N/A</f>
        <v>#N/A</v>
      </c>
      <c r="BL2960" s="138" t="e">
        <f>#N/A</f>
        <v>#N/A</v>
      </c>
      <c r="BM2960" s="138" t="e">
        <f>#N/A</f>
        <v>#N/A</v>
      </c>
      <c r="BN2960" s="26"/>
      <c r="BO2960" s="26"/>
      <c r="BP2960" s="26"/>
      <c r="BQ2960" s="38"/>
      <c r="BR2960" s="26"/>
      <c r="BS2960" s="26"/>
      <c r="BT2960" s="26"/>
      <c r="BU2960" s="26"/>
      <c r="BV2960" s="39"/>
    </row>
    <row r="2961" spans="1:74" ht="15" hidden="1" customHeight="1" thickBot="1">
      <c r="A2961" s="26">
        <v>2020</v>
      </c>
      <c r="B2961" s="67">
        <v>2957</v>
      </c>
      <c r="C2961" s="26" t="s">
        <v>129</v>
      </c>
      <c r="D2961" s="26" t="s">
        <v>4642</v>
      </c>
      <c r="E2961" s="26" t="s">
        <v>4643</v>
      </c>
      <c r="F2961" s="27">
        <v>44083</v>
      </c>
      <c r="G2961" s="67" t="s">
        <v>5508</v>
      </c>
      <c r="H2961" s="26" t="s">
        <v>4645</v>
      </c>
      <c r="I2961" s="26" t="s">
        <v>4645</v>
      </c>
      <c r="J2961" s="69" t="s">
        <v>4646</v>
      </c>
      <c r="K2961" s="26" t="s">
        <v>135</v>
      </c>
      <c r="L2961" s="26" t="s">
        <v>4647</v>
      </c>
      <c r="M2961" s="26" t="s">
        <v>137</v>
      </c>
      <c r="N2961" s="26" t="s">
        <v>138</v>
      </c>
      <c r="O2961" s="26" t="s">
        <v>138</v>
      </c>
      <c r="Q2961" s="30">
        <v>83</v>
      </c>
      <c r="R2961" s="30">
        <v>7410</v>
      </c>
      <c r="S2961" s="31" t="e">
        <f>#N/A</f>
        <v>#N/A</v>
      </c>
      <c r="T2961" s="30">
        <v>1495</v>
      </c>
      <c r="AB2961" s="33" t="e">
        <f>#N/A</f>
        <v>#N/A</v>
      </c>
      <c r="AC2961" s="30">
        <v>1400</v>
      </c>
      <c r="AD2961" s="30" t="e">
        <f>#N/A</f>
        <v>#N/A</v>
      </c>
      <c r="AE2961" s="34">
        <v>0.94153846153846155</v>
      </c>
      <c r="AG2961" s="30" t="e">
        <f>#N/A</f>
        <v>#N/A</v>
      </c>
      <c r="AH2961" s="30" t="e">
        <f>#N/A</f>
        <v>#N/A</v>
      </c>
      <c r="AI2961" s="30">
        <v>10706.85</v>
      </c>
      <c r="AJ2961" s="30">
        <v>10197</v>
      </c>
      <c r="AK2961" s="26" t="s">
        <v>139</v>
      </c>
      <c r="AL2961" s="26">
        <v>36</v>
      </c>
      <c r="AM2961" s="26" t="s">
        <v>5390</v>
      </c>
      <c r="AU2961" s="26" t="s">
        <v>5431</v>
      </c>
      <c r="AV2961" s="26" t="s">
        <v>4981</v>
      </c>
      <c r="AW2961" s="26" t="s">
        <v>5117</v>
      </c>
      <c r="BB2961" s="26" t="s">
        <v>4652</v>
      </c>
      <c r="BD2961" s="37">
        <v>44193</v>
      </c>
      <c r="BE2961" s="30">
        <v>36690</v>
      </c>
      <c r="BF2961" s="30">
        <v>55584</v>
      </c>
      <c r="BG2961" s="37" t="s">
        <v>4653</v>
      </c>
      <c r="BH2961" s="37" t="s">
        <v>4654</v>
      </c>
      <c r="BI2961" s="37" t="s">
        <v>4654</v>
      </c>
      <c r="BJ2961" s="138" t="e">
        <f>#N/A</f>
        <v>#N/A</v>
      </c>
      <c r="BK2961" s="138" t="e">
        <f>#N/A</f>
        <v>#N/A</v>
      </c>
      <c r="BL2961" s="138" t="e">
        <f>#N/A</f>
        <v>#N/A</v>
      </c>
      <c r="BM2961" s="138" t="e">
        <f>#N/A</f>
        <v>#N/A</v>
      </c>
      <c r="BN2961" s="26"/>
      <c r="BO2961" s="26"/>
      <c r="BP2961" s="26"/>
      <c r="BQ2961" s="38"/>
      <c r="BR2961" s="26"/>
      <c r="BS2961" s="26"/>
      <c r="BT2961" s="26"/>
      <c r="BU2961" s="26"/>
      <c r="BV2961" s="39"/>
    </row>
    <row r="2962" spans="1:74" ht="15" hidden="1" customHeight="1" thickBot="1">
      <c r="A2962" s="26">
        <v>2020</v>
      </c>
      <c r="B2962" s="67">
        <v>2958</v>
      </c>
      <c r="C2962" s="67" t="s">
        <v>129</v>
      </c>
      <c r="D2962" s="67" t="s">
        <v>4642</v>
      </c>
      <c r="E2962" s="67" t="s">
        <v>4643</v>
      </c>
      <c r="F2962" s="27">
        <v>44083</v>
      </c>
      <c r="G2962" s="67" t="s">
        <v>5509</v>
      </c>
      <c r="H2962" s="26" t="s">
        <v>4645</v>
      </c>
      <c r="I2962" s="26" t="s">
        <v>4645</v>
      </c>
      <c r="J2962" s="69" t="s">
        <v>4646</v>
      </c>
      <c r="K2962" s="26" t="s">
        <v>135</v>
      </c>
      <c r="L2962" s="26" t="s">
        <v>4647</v>
      </c>
      <c r="M2962" s="26" t="s">
        <v>137</v>
      </c>
      <c r="N2962" s="26" t="s">
        <v>138</v>
      </c>
      <c r="O2962" s="26" t="s">
        <v>138</v>
      </c>
      <c r="Q2962" s="30">
        <v>77</v>
      </c>
      <c r="R2962" s="30">
        <v>6100</v>
      </c>
      <c r="S2962" s="31" t="e">
        <f>#N/A</f>
        <v>#N/A</v>
      </c>
      <c r="T2962" s="30">
        <v>1235</v>
      </c>
      <c r="AB2962" s="33" t="e">
        <f>#N/A</f>
        <v>#N/A</v>
      </c>
      <c r="AC2962" s="71">
        <v>1400</v>
      </c>
      <c r="AD2962" s="30" t="e">
        <f>#N/A</f>
        <v>#N/A</v>
      </c>
      <c r="AE2962" s="34">
        <v>0.94</v>
      </c>
      <c r="AG2962" s="30" t="e">
        <f>#N/A</f>
        <v>#N/A</v>
      </c>
      <c r="AH2962" s="30" t="e">
        <f>#N/A</f>
        <v>#N/A</v>
      </c>
      <c r="AI2962" s="30">
        <v>8339.1</v>
      </c>
      <c r="AJ2962" s="30">
        <v>7942</v>
      </c>
      <c r="AK2962" s="26" t="s">
        <v>139</v>
      </c>
      <c r="AL2962" s="26">
        <v>36</v>
      </c>
      <c r="AM2962" s="26" t="s">
        <v>5390</v>
      </c>
      <c r="AU2962" s="26" t="s">
        <v>5431</v>
      </c>
      <c r="AV2962" s="26" t="s">
        <v>4981</v>
      </c>
      <c r="AW2962" s="26" t="s">
        <v>5117</v>
      </c>
      <c r="BB2962" s="26" t="s">
        <v>4652</v>
      </c>
      <c r="BD2962" s="37">
        <v>44193</v>
      </c>
      <c r="BE2962" s="30">
        <v>36690</v>
      </c>
      <c r="BF2962" s="30">
        <v>55584</v>
      </c>
      <c r="BG2962" s="37" t="s">
        <v>4653</v>
      </c>
      <c r="BH2962" s="37" t="s">
        <v>4654</v>
      </c>
      <c r="BI2962" s="37" t="s">
        <v>4654</v>
      </c>
      <c r="BJ2962" s="138" t="e">
        <f>#N/A</f>
        <v>#N/A</v>
      </c>
      <c r="BK2962" s="138" t="e">
        <f>#N/A</f>
        <v>#N/A</v>
      </c>
      <c r="BL2962" s="138" t="e">
        <f>#N/A</f>
        <v>#N/A</v>
      </c>
      <c r="BM2962" s="138" t="e">
        <f>#N/A</f>
        <v>#N/A</v>
      </c>
      <c r="BN2962" s="26"/>
      <c r="BO2962" s="26"/>
      <c r="BP2962" s="26"/>
      <c r="BQ2962" s="38"/>
      <c r="BR2962" s="26"/>
      <c r="BS2962" s="26"/>
      <c r="BT2962" s="26"/>
      <c r="BU2962" s="26"/>
      <c r="BV2962" s="39"/>
    </row>
    <row r="2963" spans="1:74" ht="15" hidden="1" customHeight="1" thickBot="1">
      <c r="A2963" s="26">
        <v>2020</v>
      </c>
      <c r="B2963" s="67">
        <v>2959</v>
      </c>
      <c r="C2963" s="26" t="s">
        <v>129</v>
      </c>
      <c r="D2963" s="26" t="s">
        <v>4642</v>
      </c>
      <c r="E2963" s="26" t="s">
        <v>4643</v>
      </c>
      <c r="F2963" s="27">
        <v>44083</v>
      </c>
      <c r="G2963" s="67" t="s">
        <v>5510</v>
      </c>
      <c r="H2963" s="26" t="s">
        <v>4645</v>
      </c>
      <c r="I2963" s="26" t="s">
        <v>4645</v>
      </c>
      <c r="J2963" s="69" t="s">
        <v>4646</v>
      </c>
      <c r="K2963" s="26" t="s">
        <v>135</v>
      </c>
      <c r="L2963" s="26" t="s">
        <v>4647</v>
      </c>
      <c r="M2963" s="26" t="s">
        <v>137</v>
      </c>
      <c r="N2963" s="26" t="s">
        <v>138</v>
      </c>
      <c r="O2963" s="26" t="s">
        <v>138</v>
      </c>
      <c r="Q2963" s="30">
        <v>81</v>
      </c>
      <c r="R2963" s="30">
        <v>7160</v>
      </c>
      <c r="S2963" s="31" t="e">
        <f>#N/A</f>
        <v>#N/A</v>
      </c>
      <c r="T2963" s="30">
        <v>1502</v>
      </c>
      <c r="AB2963" s="33" t="e">
        <f>#N/A</f>
        <v>#N/A</v>
      </c>
      <c r="AC2963" s="30">
        <v>1400</v>
      </c>
      <c r="AD2963" s="30" t="e">
        <f>#N/A</f>
        <v>#N/A</v>
      </c>
      <c r="AE2963" s="34">
        <v>0.91877551020408166</v>
      </c>
      <c r="AG2963" s="30" t="e">
        <f>#N/A</f>
        <v>#N/A</v>
      </c>
      <c r="AH2963" s="30" t="e">
        <f>#N/A</f>
        <v>#N/A</v>
      </c>
      <c r="AI2963" s="30">
        <v>9788.1</v>
      </c>
      <c r="AJ2963" s="133">
        <v>9322</v>
      </c>
      <c r="AK2963" s="26" t="s">
        <v>139</v>
      </c>
      <c r="AL2963" s="26">
        <v>36</v>
      </c>
      <c r="AM2963" s="26" t="s">
        <v>5390</v>
      </c>
      <c r="AU2963" s="26" t="s">
        <v>5431</v>
      </c>
      <c r="AV2963" s="26" t="s">
        <v>4981</v>
      </c>
      <c r="AW2963" s="26" t="s">
        <v>5117</v>
      </c>
      <c r="BB2963" s="26" t="s">
        <v>4652</v>
      </c>
      <c r="BD2963" s="37">
        <v>44193</v>
      </c>
      <c r="BE2963" s="30">
        <v>36690</v>
      </c>
      <c r="BF2963" s="30">
        <v>55584</v>
      </c>
      <c r="BG2963" s="37" t="s">
        <v>4653</v>
      </c>
      <c r="BH2963" s="37" t="s">
        <v>4654</v>
      </c>
      <c r="BI2963" s="37" t="s">
        <v>4654</v>
      </c>
      <c r="BJ2963" s="138" t="e">
        <f>#N/A</f>
        <v>#N/A</v>
      </c>
      <c r="BK2963" s="138" t="e">
        <f>#N/A</f>
        <v>#N/A</v>
      </c>
      <c r="BL2963" s="138" t="e">
        <f>#N/A</f>
        <v>#N/A</v>
      </c>
      <c r="BM2963" s="138" t="e">
        <f>#N/A</f>
        <v>#N/A</v>
      </c>
      <c r="BN2963" s="26"/>
      <c r="BO2963" s="26"/>
      <c r="BP2963" s="26"/>
      <c r="BQ2963" s="38"/>
      <c r="BR2963" s="26"/>
      <c r="BS2963" s="26"/>
      <c r="BT2963" s="26"/>
      <c r="BU2963" s="26"/>
      <c r="BV2963" s="39"/>
    </row>
    <row r="2964" spans="1:74" ht="15" hidden="1" customHeight="1" thickBot="1">
      <c r="A2964" s="26">
        <v>2020</v>
      </c>
      <c r="B2964" s="67">
        <v>2960</v>
      </c>
      <c r="C2964" s="67" t="s">
        <v>129</v>
      </c>
      <c r="D2964" s="67" t="s">
        <v>4642</v>
      </c>
      <c r="E2964" s="67" t="s">
        <v>4643</v>
      </c>
      <c r="F2964" s="27">
        <v>44083</v>
      </c>
      <c r="G2964" s="67" t="s">
        <v>5511</v>
      </c>
      <c r="H2964" s="26" t="s">
        <v>4645</v>
      </c>
      <c r="I2964" s="26" t="s">
        <v>4645</v>
      </c>
      <c r="J2964" s="69" t="s">
        <v>4646</v>
      </c>
      <c r="K2964" s="26" t="s">
        <v>135</v>
      </c>
      <c r="L2964" s="26" t="s">
        <v>4647</v>
      </c>
      <c r="M2964" s="26" t="s">
        <v>137</v>
      </c>
      <c r="N2964" s="26" t="s">
        <v>138</v>
      </c>
      <c r="O2964" s="26" t="s">
        <v>138</v>
      </c>
      <c r="Q2964" s="30">
        <v>81</v>
      </c>
      <c r="R2964" s="30">
        <v>6900</v>
      </c>
      <c r="S2964" s="31" t="e">
        <f>#N/A</f>
        <v>#N/A</v>
      </c>
      <c r="T2964" s="30">
        <v>1438</v>
      </c>
      <c r="AB2964" s="33" t="e">
        <f>#N/A</f>
        <v>#N/A</v>
      </c>
      <c r="AC2964" s="71">
        <v>1400</v>
      </c>
      <c r="AD2964" s="30" t="e">
        <f>#N/A</f>
        <v>#N/A</v>
      </c>
      <c r="AE2964" s="34">
        <v>0.92</v>
      </c>
      <c r="AG2964" s="30" t="e">
        <f>#N/A</f>
        <v>#N/A</v>
      </c>
      <c r="AH2964" s="30" t="e">
        <f>#N/A</f>
        <v>#N/A</v>
      </c>
      <c r="AI2964" s="30">
        <v>9432.9900000000016</v>
      </c>
      <c r="AJ2964" s="30">
        <v>8983.8000000000011</v>
      </c>
      <c r="AK2964" s="26" t="s">
        <v>139</v>
      </c>
      <c r="AL2964" s="26">
        <v>36</v>
      </c>
      <c r="AM2964" s="26" t="s">
        <v>5390</v>
      </c>
      <c r="AU2964" s="26" t="s">
        <v>5431</v>
      </c>
      <c r="AV2964" s="26" t="s">
        <v>4981</v>
      </c>
      <c r="AW2964" s="26" t="s">
        <v>5117</v>
      </c>
      <c r="BB2964" s="26" t="s">
        <v>4652</v>
      </c>
      <c r="BD2964" s="37">
        <v>44203</v>
      </c>
      <c r="BE2964" s="30">
        <v>37268</v>
      </c>
      <c r="BF2964" s="30">
        <v>56483</v>
      </c>
      <c r="BG2964" s="37" t="s">
        <v>4653</v>
      </c>
      <c r="BH2964" s="37" t="s">
        <v>4654</v>
      </c>
      <c r="BI2964" s="37" t="s">
        <v>4654</v>
      </c>
      <c r="BJ2964" s="138" t="e">
        <f>#N/A</f>
        <v>#N/A</v>
      </c>
      <c r="BK2964" s="138" t="e">
        <f>#N/A</f>
        <v>#N/A</v>
      </c>
      <c r="BL2964" s="138" t="e">
        <f>#N/A</f>
        <v>#N/A</v>
      </c>
      <c r="BM2964" s="138" t="e">
        <f>#N/A</f>
        <v>#N/A</v>
      </c>
      <c r="BN2964" s="26"/>
      <c r="BO2964" s="26"/>
      <c r="BP2964" s="26"/>
      <c r="BQ2964" s="38"/>
      <c r="BR2964" s="26"/>
      <c r="BS2964" s="26"/>
      <c r="BT2964" s="26"/>
      <c r="BU2964" s="26"/>
      <c r="BV2964" s="39"/>
    </row>
    <row r="2965" spans="1:74" ht="15" hidden="1" customHeight="1" thickBot="1">
      <c r="A2965" s="26">
        <v>2020</v>
      </c>
      <c r="B2965" s="67">
        <v>2961</v>
      </c>
      <c r="C2965" s="26" t="s">
        <v>129</v>
      </c>
      <c r="D2965" s="26" t="s">
        <v>4642</v>
      </c>
      <c r="E2965" s="26" t="s">
        <v>4643</v>
      </c>
      <c r="F2965" s="27">
        <v>44083</v>
      </c>
      <c r="G2965" s="67" t="s">
        <v>5512</v>
      </c>
      <c r="H2965" s="26" t="s">
        <v>4645</v>
      </c>
      <c r="I2965" s="26" t="s">
        <v>4645</v>
      </c>
      <c r="J2965" s="69" t="s">
        <v>4646</v>
      </c>
      <c r="K2965" s="26" t="s">
        <v>135</v>
      </c>
      <c r="L2965" s="26" t="s">
        <v>4647</v>
      </c>
      <c r="M2965" s="26" t="s">
        <v>137</v>
      </c>
      <c r="N2965" s="26" t="s">
        <v>138</v>
      </c>
      <c r="O2965" s="26" t="s">
        <v>138</v>
      </c>
      <c r="Q2965" s="30">
        <v>76</v>
      </c>
      <c r="R2965" s="30">
        <v>4600</v>
      </c>
      <c r="S2965" s="31" t="e">
        <f>#N/A</f>
        <v>#N/A</v>
      </c>
      <c r="T2965" s="30">
        <v>917</v>
      </c>
      <c r="AB2965" s="33" t="e">
        <f>#N/A</f>
        <v>#N/A</v>
      </c>
      <c r="AC2965" s="30">
        <v>1400</v>
      </c>
      <c r="AD2965" s="30" t="e">
        <f>#N/A</f>
        <v>#N/A</v>
      </c>
      <c r="AE2965" s="34">
        <v>0.98</v>
      </c>
      <c r="AG2965" s="30" t="e">
        <f>#N/A</f>
        <v>#N/A</v>
      </c>
      <c r="AH2965" s="30" t="e">
        <f>#N/A</f>
        <v>#N/A</v>
      </c>
      <c r="AI2965" s="30">
        <v>6288.6600000000008</v>
      </c>
      <c r="AJ2965" s="30">
        <v>5989.2000000000007</v>
      </c>
      <c r="AK2965" s="26" t="s">
        <v>139</v>
      </c>
      <c r="AL2965" s="26">
        <v>36</v>
      </c>
      <c r="AM2965" s="26" t="s">
        <v>5390</v>
      </c>
      <c r="AU2965" s="26" t="s">
        <v>5431</v>
      </c>
      <c r="AV2965" s="26" t="s">
        <v>4981</v>
      </c>
      <c r="AW2965" s="26" t="s">
        <v>5117</v>
      </c>
      <c r="BB2965" s="26" t="s">
        <v>4652</v>
      </c>
      <c r="BD2965" s="37">
        <v>44203</v>
      </c>
      <c r="BE2965" s="30">
        <v>37268</v>
      </c>
      <c r="BF2965" s="30">
        <v>56483</v>
      </c>
      <c r="BG2965" s="37" t="s">
        <v>4653</v>
      </c>
      <c r="BH2965" s="37" t="s">
        <v>4654</v>
      </c>
      <c r="BI2965" s="37" t="s">
        <v>4654</v>
      </c>
      <c r="BJ2965" s="138" t="e">
        <f>#N/A</f>
        <v>#N/A</v>
      </c>
      <c r="BK2965" s="138" t="e">
        <f>#N/A</f>
        <v>#N/A</v>
      </c>
      <c r="BL2965" s="138" t="e">
        <f>#N/A</f>
        <v>#N/A</v>
      </c>
      <c r="BM2965" s="138" t="e">
        <f>#N/A</f>
        <v>#N/A</v>
      </c>
      <c r="BN2965" s="26"/>
      <c r="BO2965" s="26"/>
      <c r="BP2965" s="26"/>
      <c r="BQ2965" s="38"/>
      <c r="BR2965" s="26"/>
      <c r="BS2965" s="26"/>
      <c r="BT2965" s="26"/>
      <c r="BU2965" s="26"/>
      <c r="BV2965" s="39"/>
    </row>
    <row r="2966" spans="1:74" ht="15" hidden="1" customHeight="1" thickBot="1">
      <c r="A2966" s="26">
        <v>2020</v>
      </c>
      <c r="B2966" s="67">
        <v>2962</v>
      </c>
      <c r="C2966" s="67" t="s">
        <v>129</v>
      </c>
      <c r="D2966" s="67" t="s">
        <v>4642</v>
      </c>
      <c r="E2966" s="67" t="s">
        <v>4643</v>
      </c>
      <c r="F2966" s="27">
        <v>44083</v>
      </c>
      <c r="G2966" s="67" t="s">
        <v>5513</v>
      </c>
      <c r="H2966" s="26" t="s">
        <v>4645</v>
      </c>
      <c r="I2966" s="26" t="s">
        <v>4645</v>
      </c>
      <c r="J2966" s="69" t="s">
        <v>4646</v>
      </c>
      <c r="K2966" s="26" t="s">
        <v>135</v>
      </c>
      <c r="L2966" s="26" t="s">
        <v>4647</v>
      </c>
      <c r="M2966" s="26" t="s">
        <v>137</v>
      </c>
      <c r="N2966" s="26" t="s">
        <v>138</v>
      </c>
      <c r="O2966" s="26" t="s">
        <v>138</v>
      </c>
      <c r="Q2966" s="30">
        <v>78</v>
      </c>
      <c r="R2966" s="30">
        <v>6130</v>
      </c>
      <c r="S2966" s="31" t="e">
        <f>#N/A</f>
        <v>#N/A</v>
      </c>
      <c r="T2966" s="30">
        <v>1638</v>
      </c>
      <c r="AB2966" s="33" t="e">
        <f>#N/A</f>
        <v>#N/A</v>
      </c>
      <c r="AC2966" s="71">
        <v>1400</v>
      </c>
      <c r="AD2966" s="30" t="e">
        <f>#N/A</f>
        <v>#N/A</v>
      </c>
      <c r="AE2966" s="34">
        <v>0.98</v>
      </c>
      <c r="AG2966" s="30" t="e">
        <f>#N/A</f>
        <v>#N/A</v>
      </c>
      <c r="AH2966" s="30" t="e">
        <f>#N/A</f>
        <v>#N/A</v>
      </c>
      <c r="AI2966" s="30">
        <v>8380.3230000000003</v>
      </c>
      <c r="AJ2966" s="30">
        <v>7981.26</v>
      </c>
      <c r="AK2966" s="26" t="s">
        <v>139</v>
      </c>
      <c r="AL2966" s="26">
        <v>36</v>
      </c>
      <c r="AM2966" s="26" t="s">
        <v>5390</v>
      </c>
      <c r="AU2966" s="26" t="s">
        <v>5431</v>
      </c>
      <c r="AV2966" s="26" t="s">
        <v>4981</v>
      </c>
      <c r="AW2966" s="26" t="s">
        <v>5117</v>
      </c>
      <c r="BB2966" s="26" t="s">
        <v>4652</v>
      </c>
      <c r="BD2966" s="37">
        <v>44203</v>
      </c>
      <c r="BE2966" s="30">
        <v>37268</v>
      </c>
      <c r="BF2966" s="30">
        <v>56483</v>
      </c>
      <c r="BG2966" s="37" t="s">
        <v>4653</v>
      </c>
      <c r="BH2966" s="37" t="s">
        <v>4654</v>
      </c>
      <c r="BI2966" s="37" t="s">
        <v>4654</v>
      </c>
      <c r="BJ2966" s="138" t="e">
        <f>#N/A</f>
        <v>#N/A</v>
      </c>
      <c r="BK2966" s="138" t="e">
        <f>#N/A</f>
        <v>#N/A</v>
      </c>
      <c r="BL2966" s="138" t="e">
        <f>#N/A</f>
        <v>#N/A</v>
      </c>
      <c r="BM2966" s="138" t="e">
        <f>#N/A</f>
        <v>#N/A</v>
      </c>
      <c r="BN2966" s="26"/>
      <c r="BO2966" s="26"/>
      <c r="BP2966" s="26"/>
      <c r="BQ2966" s="38"/>
      <c r="BR2966" s="26"/>
      <c r="BS2966" s="26"/>
      <c r="BT2966" s="26"/>
      <c r="BU2966" s="26"/>
      <c r="BV2966" s="39"/>
    </row>
    <row r="2967" spans="1:74" ht="15" hidden="1" customHeight="1" thickBot="1">
      <c r="A2967" s="26">
        <v>2020</v>
      </c>
      <c r="B2967" s="67">
        <v>2963</v>
      </c>
      <c r="C2967" s="26" t="s">
        <v>129</v>
      </c>
      <c r="D2967" s="26" t="s">
        <v>4642</v>
      </c>
      <c r="E2967" s="26" t="s">
        <v>4643</v>
      </c>
      <c r="F2967" s="27">
        <v>44083</v>
      </c>
      <c r="G2967" s="67" t="s">
        <v>5514</v>
      </c>
      <c r="H2967" s="26" t="s">
        <v>4645</v>
      </c>
      <c r="I2967" s="26" t="s">
        <v>4645</v>
      </c>
      <c r="J2967" s="69" t="s">
        <v>4646</v>
      </c>
      <c r="K2967" s="26" t="s">
        <v>135</v>
      </c>
      <c r="L2967" s="26" t="s">
        <v>4647</v>
      </c>
      <c r="M2967" s="26" t="s">
        <v>137</v>
      </c>
      <c r="N2967" s="26" t="s">
        <v>138</v>
      </c>
      <c r="O2967" s="26" t="s">
        <v>138</v>
      </c>
      <c r="Q2967" s="30">
        <v>79</v>
      </c>
      <c r="R2967" s="30">
        <v>7520</v>
      </c>
      <c r="S2967" s="31" t="e">
        <f>#N/A</f>
        <v>#N/A</v>
      </c>
      <c r="T2967" s="30">
        <v>1580</v>
      </c>
      <c r="AB2967" s="33" t="e">
        <f>#N/A</f>
        <v>#N/A</v>
      </c>
      <c r="AC2967" s="30">
        <v>1400</v>
      </c>
      <c r="AD2967" s="30" t="e">
        <f>#N/A</f>
        <v>#N/A</v>
      </c>
      <c r="AE2967" s="34">
        <v>0.87285714285714289</v>
      </c>
      <c r="AG2967" s="30" t="e">
        <f>#N/A</f>
        <v>#N/A</v>
      </c>
      <c r="AH2967" s="30" t="e">
        <f>#N/A</f>
        <v>#N/A</v>
      </c>
      <c r="AI2967" s="30">
        <v>10280.592000000001</v>
      </c>
      <c r="AJ2967" s="30">
        <v>9791.0400000000009</v>
      </c>
      <c r="AK2967" s="26" t="s">
        <v>139</v>
      </c>
      <c r="AL2967" s="26">
        <v>36</v>
      </c>
      <c r="AM2967" s="26" t="s">
        <v>5390</v>
      </c>
      <c r="AU2967" s="26" t="s">
        <v>5431</v>
      </c>
      <c r="AV2967" s="26" t="s">
        <v>4981</v>
      </c>
      <c r="AW2967" s="26" t="s">
        <v>5117</v>
      </c>
      <c r="BB2967" s="26" t="s">
        <v>4652</v>
      </c>
      <c r="BD2967" s="37">
        <v>44203</v>
      </c>
      <c r="BE2967" s="30">
        <v>37268</v>
      </c>
      <c r="BF2967" s="30">
        <v>56483</v>
      </c>
      <c r="BG2967" s="37" t="s">
        <v>4653</v>
      </c>
      <c r="BH2967" s="37" t="s">
        <v>4654</v>
      </c>
      <c r="BI2967" s="37" t="s">
        <v>4654</v>
      </c>
      <c r="BJ2967" s="138" t="e">
        <f>#N/A</f>
        <v>#N/A</v>
      </c>
      <c r="BK2967" s="138" t="e">
        <f>#N/A</f>
        <v>#N/A</v>
      </c>
      <c r="BL2967" s="138" t="e">
        <f>#N/A</f>
        <v>#N/A</v>
      </c>
      <c r="BM2967" s="138" t="e">
        <f>#N/A</f>
        <v>#N/A</v>
      </c>
      <c r="BN2967" s="26"/>
      <c r="BO2967" s="26"/>
      <c r="BP2967" s="26"/>
      <c r="BQ2967" s="38"/>
      <c r="BR2967" s="26"/>
      <c r="BS2967" s="26"/>
      <c r="BT2967" s="26"/>
      <c r="BU2967" s="26"/>
      <c r="BV2967" s="39"/>
    </row>
    <row r="2968" spans="1:74" ht="15" hidden="1" customHeight="1" thickBot="1">
      <c r="A2968" s="26">
        <v>2020</v>
      </c>
      <c r="B2968" s="67">
        <v>2964</v>
      </c>
      <c r="C2968" s="67" t="s">
        <v>129</v>
      </c>
      <c r="D2968" s="67" t="s">
        <v>4642</v>
      </c>
      <c r="E2968" s="67" t="s">
        <v>4643</v>
      </c>
      <c r="F2968" s="27">
        <v>44083</v>
      </c>
      <c r="G2968" s="67" t="s">
        <v>5515</v>
      </c>
      <c r="H2968" s="26" t="s">
        <v>4645</v>
      </c>
      <c r="I2968" s="26" t="s">
        <v>4645</v>
      </c>
      <c r="J2968" s="69" t="s">
        <v>4646</v>
      </c>
      <c r="K2968" s="26" t="s">
        <v>135</v>
      </c>
      <c r="L2968" s="26" t="s">
        <v>4647</v>
      </c>
      <c r="M2968" s="26" t="s">
        <v>137</v>
      </c>
      <c r="N2968" s="26" t="s">
        <v>138</v>
      </c>
      <c r="O2968" s="26" t="s">
        <v>138</v>
      </c>
      <c r="Q2968" s="30">
        <v>84</v>
      </c>
      <c r="R2968" s="30">
        <v>7280</v>
      </c>
      <c r="S2968" s="31" t="e">
        <f>#N/A</f>
        <v>#N/A</v>
      </c>
      <c r="T2968" s="30">
        <v>1488</v>
      </c>
      <c r="AB2968" s="33" t="e">
        <f>#N/A</f>
        <v>#N/A</v>
      </c>
      <c r="AC2968" s="71">
        <v>1400</v>
      </c>
      <c r="AD2968" s="30" t="e">
        <f>#N/A</f>
        <v>#N/A</v>
      </c>
      <c r="AE2968" s="34">
        <v>0.87</v>
      </c>
      <c r="AG2968" s="30" t="e">
        <f>#N/A</f>
        <v>#N/A</v>
      </c>
      <c r="AH2968" s="30" t="e">
        <f>#N/A</f>
        <v>#N/A</v>
      </c>
      <c r="AI2968" s="30">
        <v>9952.4880000000012</v>
      </c>
      <c r="AJ2968" s="30">
        <v>9478.5600000000013</v>
      </c>
      <c r="AK2968" s="26" t="s">
        <v>139</v>
      </c>
      <c r="AL2968" s="26">
        <v>36</v>
      </c>
      <c r="AM2968" s="26" t="s">
        <v>5390</v>
      </c>
      <c r="AU2968" s="26" t="s">
        <v>5431</v>
      </c>
      <c r="AV2968" s="26" t="s">
        <v>4981</v>
      </c>
      <c r="AW2968" s="26" t="s">
        <v>5117</v>
      </c>
      <c r="BB2968" s="26" t="s">
        <v>4652</v>
      </c>
      <c r="BD2968" s="37">
        <v>44203</v>
      </c>
      <c r="BE2968" s="30">
        <v>37268</v>
      </c>
      <c r="BF2968" s="30">
        <v>56483</v>
      </c>
      <c r="BG2968" s="37" t="s">
        <v>4653</v>
      </c>
      <c r="BH2968" s="37" t="s">
        <v>4654</v>
      </c>
      <c r="BI2968" s="37" t="s">
        <v>4654</v>
      </c>
      <c r="BJ2968" s="138" t="e">
        <f>#N/A</f>
        <v>#N/A</v>
      </c>
      <c r="BK2968" s="138" t="e">
        <f>#N/A</f>
        <v>#N/A</v>
      </c>
      <c r="BL2968" s="138" t="e">
        <f>#N/A</f>
        <v>#N/A</v>
      </c>
      <c r="BM2968" s="138" t="e">
        <f>#N/A</f>
        <v>#N/A</v>
      </c>
      <c r="BN2968" s="26"/>
      <c r="BO2968" s="26"/>
      <c r="BP2968" s="26"/>
      <c r="BQ2968" s="38"/>
      <c r="BR2968" s="26"/>
      <c r="BS2968" s="26"/>
      <c r="BT2968" s="26"/>
      <c r="BU2968" s="26"/>
      <c r="BV2968" s="39"/>
    </row>
    <row r="2969" spans="1:74" ht="15" hidden="1" customHeight="1" thickBot="1">
      <c r="A2969" s="26">
        <v>2020</v>
      </c>
      <c r="B2969" s="67">
        <v>2965</v>
      </c>
      <c r="C2969" s="26" t="s">
        <v>129</v>
      </c>
      <c r="D2969" s="26" t="s">
        <v>4642</v>
      </c>
      <c r="E2969" s="26" t="s">
        <v>4643</v>
      </c>
      <c r="F2969" s="27">
        <v>44083</v>
      </c>
      <c r="G2969" s="67" t="s">
        <v>5516</v>
      </c>
      <c r="H2969" s="26" t="s">
        <v>4645</v>
      </c>
      <c r="I2969" s="26" t="s">
        <v>4645</v>
      </c>
      <c r="J2969" s="69" t="s">
        <v>4646</v>
      </c>
      <c r="K2969" s="26" t="s">
        <v>135</v>
      </c>
      <c r="L2969" s="26" t="s">
        <v>4647</v>
      </c>
      <c r="M2969" s="26" t="s">
        <v>137</v>
      </c>
      <c r="N2969" s="26" t="s">
        <v>138</v>
      </c>
      <c r="O2969" s="26" t="s">
        <v>138</v>
      </c>
      <c r="Q2969" s="30">
        <v>82</v>
      </c>
      <c r="R2969" s="30">
        <v>7550</v>
      </c>
      <c r="S2969" s="31" t="e">
        <f>#N/A</f>
        <v>#N/A</v>
      </c>
      <c r="T2969" s="30">
        <v>1641</v>
      </c>
      <c r="AB2969" s="33" t="e">
        <f>#N/A</f>
        <v>#N/A</v>
      </c>
      <c r="AC2969" s="30">
        <v>1400</v>
      </c>
      <c r="AD2969" s="30" t="e">
        <f>#N/A</f>
        <v>#N/A</v>
      </c>
      <c r="AE2969" s="34">
        <v>0.89379310344827589</v>
      </c>
      <c r="AG2969" s="30" t="e">
        <f>#N/A</f>
        <v>#N/A</v>
      </c>
      <c r="AH2969" s="30" t="e">
        <f>#N/A</f>
        <v>#N/A</v>
      </c>
      <c r="AI2969" s="30">
        <v>10321.605000000001</v>
      </c>
      <c r="AJ2969" s="30">
        <v>9830.1</v>
      </c>
      <c r="AK2969" s="26" t="s">
        <v>139</v>
      </c>
      <c r="AL2969" s="26">
        <v>36</v>
      </c>
      <c r="AM2969" s="26" t="s">
        <v>5390</v>
      </c>
      <c r="AU2969" s="26" t="s">
        <v>5431</v>
      </c>
      <c r="AV2969" s="26" t="s">
        <v>4981</v>
      </c>
      <c r="AW2969" s="26" t="s">
        <v>5117</v>
      </c>
      <c r="BB2969" s="26" t="s">
        <v>4652</v>
      </c>
      <c r="BD2969" s="37">
        <v>44203</v>
      </c>
      <c r="BE2969" s="30">
        <v>37268</v>
      </c>
      <c r="BF2969" s="30">
        <v>56483</v>
      </c>
      <c r="BG2969" s="37" t="s">
        <v>4653</v>
      </c>
      <c r="BH2969" s="37" t="s">
        <v>4654</v>
      </c>
      <c r="BI2969" s="37" t="s">
        <v>4654</v>
      </c>
      <c r="BJ2969" s="138" t="e">
        <f>#N/A</f>
        <v>#N/A</v>
      </c>
      <c r="BK2969" s="138" t="e">
        <f>#N/A</f>
        <v>#N/A</v>
      </c>
      <c r="BL2969" s="138" t="e">
        <f>#N/A</f>
        <v>#N/A</v>
      </c>
      <c r="BM2969" s="138" t="e">
        <f>#N/A</f>
        <v>#N/A</v>
      </c>
      <c r="BN2969" s="26"/>
      <c r="BO2969" s="26"/>
      <c r="BP2969" s="26"/>
      <c r="BQ2969" s="38"/>
      <c r="BR2969" s="26"/>
      <c r="BS2969" s="26"/>
      <c r="BT2969" s="26"/>
      <c r="BU2969" s="26"/>
      <c r="BV2969" s="39"/>
    </row>
    <row r="2970" spans="1:74" ht="15" hidden="1" customHeight="1" thickBot="1">
      <c r="A2970" s="26">
        <v>2020</v>
      </c>
      <c r="B2970" s="67">
        <v>2966</v>
      </c>
      <c r="C2970" s="67" t="s">
        <v>129</v>
      </c>
      <c r="D2970" s="67" t="s">
        <v>4642</v>
      </c>
      <c r="E2970" s="67" t="s">
        <v>4643</v>
      </c>
      <c r="F2970" s="27">
        <v>44083</v>
      </c>
      <c r="G2970" s="67" t="s">
        <v>5517</v>
      </c>
      <c r="H2970" s="26" t="s">
        <v>4645</v>
      </c>
      <c r="I2970" s="26" t="s">
        <v>4645</v>
      </c>
      <c r="J2970" s="69" t="s">
        <v>4646</v>
      </c>
      <c r="K2970" s="26" t="s">
        <v>135</v>
      </c>
      <c r="L2970" s="26" t="s">
        <v>4647</v>
      </c>
      <c r="M2970" s="26" t="s">
        <v>137</v>
      </c>
      <c r="N2970" s="26" t="s">
        <v>138</v>
      </c>
      <c r="O2970" s="26" t="s">
        <v>138</v>
      </c>
      <c r="Q2970" s="30">
        <v>83</v>
      </c>
      <c r="R2970" s="30">
        <v>7840</v>
      </c>
      <c r="S2970" s="31" t="e">
        <f>#N/A</f>
        <v>#N/A</v>
      </c>
      <c r="T2970" s="30">
        <v>1902</v>
      </c>
      <c r="AB2970" s="33" t="e">
        <f>#N/A</f>
        <v>#N/A</v>
      </c>
      <c r="AC2970" s="71">
        <v>1400</v>
      </c>
      <c r="AD2970" s="30" t="e">
        <f>#N/A</f>
        <v>#N/A</v>
      </c>
      <c r="AE2970" s="34">
        <v>0.89</v>
      </c>
      <c r="AG2970" s="30" t="e">
        <f>#N/A</f>
        <v>#N/A</v>
      </c>
      <c r="AH2970" s="30" t="e">
        <f>#N/A</f>
        <v>#N/A</v>
      </c>
      <c r="AI2970" s="30">
        <v>10718.064</v>
      </c>
      <c r="AJ2970" s="30">
        <v>10207.68</v>
      </c>
      <c r="AK2970" s="26" t="s">
        <v>139</v>
      </c>
      <c r="AL2970" s="26">
        <v>36</v>
      </c>
      <c r="AM2970" s="26" t="s">
        <v>5390</v>
      </c>
      <c r="AU2970" s="26" t="s">
        <v>5431</v>
      </c>
      <c r="AV2970" s="26" t="s">
        <v>4981</v>
      </c>
      <c r="AW2970" s="26" t="s">
        <v>5117</v>
      </c>
      <c r="BB2970" s="26" t="s">
        <v>4652</v>
      </c>
      <c r="BD2970" s="37">
        <v>44203</v>
      </c>
      <c r="BE2970" s="30">
        <v>37268</v>
      </c>
      <c r="BF2970" s="30">
        <v>56483</v>
      </c>
      <c r="BG2970" s="37" t="s">
        <v>4653</v>
      </c>
      <c r="BH2970" s="37" t="s">
        <v>4654</v>
      </c>
      <c r="BI2970" s="37" t="s">
        <v>4654</v>
      </c>
      <c r="BJ2970" s="138" t="e">
        <f>#N/A</f>
        <v>#N/A</v>
      </c>
      <c r="BK2970" s="138" t="e">
        <f>#N/A</f>
        <v>#N/A</v>
      </c>
      <c r="BL2970" s="138" t="e">
        <f>#N/A</f>
        <v>#N/A</v>
      </c>
      <c r="BM2970" s="138" t="e">
        <f>#N/A</f>
        <v>#N/A</v>
      </c>
      <c r="BN2970" s="26"/>
      <c r="BO2970" s="26"/>
      <c r="BP2970" s="26"/>
      <c r="BQ2970" s="38"/>
      <c r="BR2970" s="26"/>
      <c r="BS2970" s="26"/>
      <c r="BT2970" s="26"/>
      <c r="BU2970" s="26"/>
      <c r="BV2970" s="39"/>
    </row>
    <row r="2971" spans="1:74" ht="15" hidden="1" customHeight="1" thickBot="1">
      <c r="A2971" s="26">
        <v>2020</v>
      </c>
      <c r="B2971" s="67">
        <v>2967</v>
      </c>
      <c r="C2971" s="26" t="s">
        <v>129</v>
      </c>
      <c r="D2971" s="26" t="s">
        <v>4642</v>
      </c>
      <c r="E2971" s="26" t="s">
        <v>4643</v>
      </c>
      <c r="F2971" s="27">
        <v>44083</v>
      </c>
      <c r="G2971" s="67" t="s">
        <v>5518</v>
      </c>
      <c r="H2971" s="26" t="s">
        <v>4645</v>
      </c>
      <c r="I2971" s="26" t="s">
        <v>4645</v>
      </c>
      <c r="J2971" s="69" t="s">
        <v>4646</v>
      </c>
      <c r="K2971" s="26" t="s">
        <v>135</v>
      </c>
      <c r="L2971" s="26" t="s">
        <v>4647</v>
      </c>
      <c r="M2971" s="26" t="s">
        <v>137</v>
      </c>
      <c r="N2971" s="26" t="s">
        <v>138</v>
      </c>
      <c r="O2971" s="26" t="s">
        <v>138</v>
      </c>
      <c r="Q2971" s="30">
        <v>77</v>
      </c>
      <c r="R2971" s="30">
        <v>6550</v>
      </c>
      <c r="S2971" s="31" t="e">
        <f>#N/A</f>
        <v>#N/A</v>
      </c>
      <c r="T2971" s="30">
        <v>1446</v>
      </c>
      <c r="AB2971" s="33" t="e">
        <f>#N/A</f>
        <v>#N/A</v>
      </c>
      <c r="AC2971" s="30">
        <v>1400</v>
      </c>
      <c r="AD2971" s="30" t="e">
        <f>#N/A</f>
        <v>#N/A</v>
      </c>
      <c r="AE2971" s="34">
        <v>0.75611940298507463</v>
      </c>
      <c r="AG2971" s="30" t="e">
        <f>#N/A</f>
        <v>#N/A</v>
      </c>
      <c r="AH2971" s="30" t="e">
        <f>#N/A</f>
        <v>#N/A</v>
      </c>
      <c r="AI2971" s="30">
        <v>8954.505000000001</v>
      </c>
      <c r="AJ2971" s="30">
        <v>8528.1</v>
      </c>
      <c r="AK2971" s="26" t="s">
        <v>139</v>
      </c>
      <c r="AL2971" s="26">
        <v>36</v>
      </c>
      <c r="AM2971" s="26" t="s">
        <v>5390</v>
      </c>
      <c r="AU2971" s="26" t="s">
        <v>5431</v>
      </c>
      <c r="AV2971" s="26" t="s">
        <v>4981</v>
      </c>
      <c r="AW2971" s="26" t="s">
        <v>5117</v>
      </c>
      <c r="BB2971" s="26" t="s">
        <v>4652</v>
      </c>
      <c r="BD2971" s="37">
        <v>44203</v>
      </c>
      <c r="BE2971" s="30">
        <v>37268</v>
      </c>
      <c r="BF2971" s="30">
        <v>56483</v>
      </c>
      <c r="BG2971" s="37" t="s">
        <v>4653</v>
      </c>
      <c r="BH2971" s="37" t="s">
        <v>4654</v>
      </c>
      <c r="BI2971" s="37" t="s">
        <v>4654</v>
      </c>
      <c r="BJ2971" s="138" t="e">
        <f>#N/A</f>
        <v>#N/A</v>
      </c>
      <c r="BK2971" s="138" t="e">
        <f>#N/A</f>
        <v>#N/A</v>
      </c>
      <c r="BL2971" s="138" t="e">
        <f>#N/A</f>
        <v>#N/A</v>
      </c>
      <c r="BM2971" s="138" t="e">
        <f>#N/A</f>
        <v>#N/A</v>
      </c>
      <c r="BN2971" s="26"/>
      <c r="BO2971" s="26"/>
      <c r="BP2971" s="26"/>
      <c r="BQ2971" s="38"/>
      <c r="BR2971" s="26"/>
      <c r="BS2971" s="26"/>
      <c r="BT2971" s="26"/>
      <c r="BU2971" s="26"/>
      <c r="BV2971" s="39"/>
    </row>
    <row r="2972" spans="1:74" ht="15" hidden="1" customHeight="1" thickBot="1">
      <c r="A2972" s="26">
        <v>2020</v>
      </c>
      <c r="B2972" s="67">
        <v>2968</v>
      </c>
      <c r="C2972" s="67" t="s">
        <v>129</v>
      </c>
      <c r="D2972" s="67" t="s">
        <v>4642</v>
      </c>
      <c r="E2972" s="67" t="s">
        <v>4643</v>
      </c>
      <c r="F2972" s="27">
        <v>44083</v>
      </c>
      <c r="G2972" s="67" t="s">
        <v>5519</v>
      </c>
      <c r="H2972" s="26" t="s">
        <v>4645</v>
      </c>
      <c r="I2972" s="26" t="s">
        <v>4645</v>
      </c>
      <c r="J2972" s="69" t="s">
        <v>4646</v>
      </c>
      <c r="K2972" s="26" t="s">
        <v>135</v>
      </c>
      <c r="L2972" s="26" t="s">
        <v>4647</v>
      </c>
      <c r="M2972" s="26" t="s">
        <v>137</v>
      </c>
      <c r="N2972" s="26" t="s">
        <v>138</v>
      </c>
      <c r="O2972" s="26" t="s">
        <v>138</v>
      </c>
      <c r="Q2972" s="30">
        <v>80</v>
      </c>
      <c r="R2972" s="30">
        <v>6860</v>
      </c>
      <c r="S2972" s="31" t="e">
        <f>#N/A</f>
        <v>#N/A</v>
      </c>
      <c r="T2972" s="30">
        <v>1556</v>
      </c>
      <c r="AB2972" s="33" t="e">
        <f>#N/A</f>
        <v>#N/A</v>
      </c>
      <c r="AC2972" s="71">
        <v>1400</v>
      </c>
      <c r="AD2972" s="30" t="e">
        <f>#N/A</f>
        <v>#N/A</v>
      </c>
      <c r="AE2972" s="34">
        <v>0.76</v>
      </c>
      <c r="AG2972" s="30" t="e">
        <f>#N/A</f>
        <v>#N/A</v>
      </c>
      <c r="AH2972" s="30" t="e">
        <f>#N/A</f>
        <v>#N/A</v>
      </c>
      <c r="AI2972" s="30">
        <v>9378.3060000000023</v>
      </c>
      <c r="AJ2972" s="30">
        <v>8931.7200000000012</v>
      </c>
      <c r="AK2972" s="26" t="s">
        <v>139</v>
      </c>
      <c r="AL2972" s="26">
        <v>36</v>
      </c>
      <c r="AM2972" s="26" t="s">
        <v>5390</v>
      </c>
      <c r="AU2972" s="26" t="s">
        <v>5431</v>
      </c>
      <c r="AV2972" s="26" t="s">
        <v>4981</v>
      </c>
      <c r="AW2972" s="26" t="s">
        <v>5117</v>
      </c>
      <c r="BB2972" s="26" t="s">
        <v>4652</v>
      </c>
      <c r="BD2972" s="37">
        <v>44203</v>
      </c>
      <c r="BE2972" s="30">
        <v>37268</v>
      </c>
      <c r="BF2972" s="30">
        <v>56483</v>
      </c>
      <c r="BG2972" s="37" t="s">
        <v>4653</v>
      </c>
      <c r="BH2972" s="37" t="s">
        <v>4654</v>
      </c>
      <c r="BI2972" s="37" t="s">
        <v>4654</v>
      </c>
      <c r="BJ2972" s="138" t="e">
        <f>#N/A</f>
        <v>#N/A</v>
      </c>
      <c r="BK2972" s="138" t="e">
        <f>#N/A</f>
        <v>#N/A</v>
      </c>
      <c r="BL2972" s="138" t="e">
        <f>#N/A</f>
        <v>#N/A</v>
      </c>
      <c r="BM2972" s="138" t="e">
        <f>#N/A</f>
        <v>#N/A</v>
      </c>
      <c r="BN2972" s="26"/>
      <c r="BO2972" s="26"/>
      <c r="BP2972" s="26"/>
      <c r="BQ2972" s="38"/>
      <c r="BR2972" s="26"/>
      <c r="BS2972" s="26"/>
      <c r="BT2972" s="26"/>
      <c r="BU2972" s="26"/>
      <c r="BV2972" s="39"/>
    </row>
    <row r="2973" spans="1:74" ht="15" hidden="1" customHeight="1" thickBot="1">
      <c r="A2973" s="26">
        <v>2020</v>
      </c>
      <c r="B2973" s="67">
        <v>2969</v>
      </c>
      <c r="C2973" s="26" t="s">
        <v>129</v>
      </c>
      <c r="D2973" s="26" t="s">
        <v>4642</v>
      </c>
      <c r="E2973" s="26" t="s">
        <v>4643</v>
      </c>
      <c r="F2973" s="27">
        <v>44083</v>
      </c>
      <c r="G2973" s="67" t="s">
        <v>5520</v>
      </c>
      <c r="H2973" s="26" t="s">
        <v>4645</v>
      </c>
      <c r="I2973" s="26" t="s">
        <v>4645</v>
      </c>
      <c r="J2973" s="69" t="s">
        <v>4646</v>
      </c>
      <c r="K2973" s="26" t="s">
        <v>135</v>
      </c>
      <c r="L2973" s="26" t="s">
        <v>4647</v>
      </c>
      <c r="M2973" s="26" t="s">
        <v>137</v>
      </c>
      <c r="N2973" s="26" t="s">
        <v>138</v>
      </c>
      <c r="O2973" s="26" t="s">
        <v>138</v>
      </c>
      <c r="Q2973" s="30">
        <v>76</v>
      </c>
      <c r="R2973" s="30">
        <v>5580</v>
      </c>
      <c r="S2973" s="31" t="e">
        <f>#N/A</f>
        <v>#N/A</v>
      </c>
      <c r="T2973" s="30">
        <v>1312</v>
      </c>
      <c r="AB2973" s="33" t="e">
        <f>#N/A</f>
        <v>#N/A</v>
      </c>
      <c r="AC2973" s="30">
        <v>1400</v>
      </c>
      <c r="AD2973" s="30" t="e">
        <f>#N/A</f>
        <v>#N/A</v>
      </c>
      <c r="AE2973" s="34">
        <v>0.86</v>
      </c>
      <c r="AG2973" s="30" t="e">
        <f>#N/A</f>
        <v>#N/A</v>
      </c>
      <c r="AH2973" s="30" t="e">
        <f>#N/A</f>
        <v>#N/A</v>
      </c>
      <c r="AI2973" s="30">
        <v>7628.25</v>
      </c>
      <c r="AJ2973" s="30">
        <v>7265</v>
      </c>
      <c r="AK2973" s="26" t="s">
        <v>139</v>
      </c>
      <c r="AL2973" s="26">
        <v>36</v>
      </c>
      <c r="AM2973" s="26" t="s">
        <v>5390</v>
      </c>
      <c r="AU2973" s="26" t="s">
        <v>5431</v>
      </c>
      <c r="AV2973" s="26" t="s">
        <v>4981</v>
      </c>
      <c r="AW2973" s="26" t="s">
        <v>5117</v>
      </c>
      <c r="BB2973" s="26" t="s">
        <v>4652</v>
      </c>
      <c r="BD2973" s="37">
        <v>44203</v>
      </c>
      <c r="BE2973" s="30">
        <v>37268</v>
      </c>
      <c r="BF2973" s="30">
        <v>56483</v>
      </c>
      <c r="BG2973" s="37" t="s">
        <v>4653</v>
      </c>
      <c r="BH2973" s="37" t="s">
        <v>4654</v>
      </c>
      <c r="BI2973" s="37" t="s">
        <v>4654</v>
      </c>
      <c r="BJ2973" s="138" t="e">
        <f>#N/A</f>
        <v>#N/A</v>
      </c>
      <c r="BK2973" s="138" t="e">
        <f>#N/A</f>
        <v>#N/A</v>
      </c>
      <c r="BL2973" s="138" t="e">
        <f>#N/A</f>
        <v>#N/A</v>
      </c>
      <c r="BM2973" s="138" t="e">
        <f>#N/A</f>
        <v>#N/A</v>
      </c>
      <c r="BN2973" s="26"/>
      <c r="BO2973" s="26"/>
      <c r="BP2973" s="26"/>
      <c r="BQ2973" s="38"/>
      <c r="BR2973" s="26"/>
      <c r="BS2973" s="26"/>
      <c r="BT2973" s="26"/>
      <c r="BU2973" s="26"/>
      <c r="BV2973" s="39"/>
    </row>
    <row r="2974" spans="1:74" ht="15" hidden="1" customHeight="1" thickBot="1">
      <c r="A2974" s="26">
        <v>2020</v>
      </c>
      <c r="B2974" s="67">
        <v>2970</v>
      </c>
      <c r="C2974" s="67" t="s">
        <v>129</v>
      </c>
      <c r="D2974" s="67" t="s">
        <v>4642</v>
      </c>
      <c r="E2974" s="67" t="s">
        <v>4643</v>
      </c>
      <c r="F2974" s="27">
        <v>44083</v>
      </c>
      <c r="G2974" s="67" t="s">
        <v>5521</v>
      </c>
      <c r="H2974" s="26" t="s">
        <v>4645</v>
      </c>
      <c r="I2974" s="26" t="s">
        <v>4645</v>
      </c>
      <c r="J2974" s="69" t="s">
        <v>4646</v>
      </c>
      <c r="K2974" s="26" t="s">
        <v>135</v>
      </c>
      <c r="L2974" s="26" t="s">
        <v>4647</v>
      </c>
      <c r="M2974" s="26" t="s">
        <v>137</v>
      </c>
      <c r="N2974" s="26" t="s">
        <v>138</v>
      </c>
      <c r="O2974" s="26" t="s">
        <v>138</v>
      </c>
      <c r="Q2974" s="30">
        <v>81</v>
      </c>
      <c r="R2974" s="30">
        <v>7830</v>
      </c>
      <c r="S2974" s="31" t="e">
        <f>#N/A</f>
        <v>#N/A</v>
      </c>
      <c r="T2974" s="30">
        <v>1785</v>
      </c>
      <c r="AB2974" s="33" t="e">
        <f>#N/A</f>
        <v>#N/A</v>
      </c>
      <c r="AC2974" s="71">
        <v>1400</v>
      </c>
      <c r="AD2974" s="30" t="e">
        <f>#N/A</f>
        <v>#N/A</v>
      </c>
      <c r="AE2974" s="34">
        <v>0.86</v>
      </c>
      <c r="AG2974" s="30" t="e">
        <f>#N/A</f>
        <v>#N/A</v>
      </c>
      <c r="AH2974" s="30" t="e">
        <f>#N/A</f>
        <v>#N/A</v>
      </c>
      <c r="AI2974" s="30">
        <v>11282.25</v>
      </c>
      <c r="AJ2974" s="30">
        <v>10745</v>
      </c>
      <c r="AK2974" s="26" t="s">
        <v>139</v>
      </c>
      <c r="AL2974" s="26">
        <v>36</v>
      </c>
      <c r="AM2974" s="26" t="s">
        <v>5390</v>
      </c>
      <c r="AU2974" s="26" t="s">
        <v>5431</v>
      </c>
      <c r="AV2974" s="26" t="s">
        <v>4981</v>
      </c>
      <c r="AW2974" s="26" t="s">
        <v>5117</v>
      </c>
      <c r="BB2974" s="26" t="s">
        <v>4652</v>
      </c>
      <c r="BD2974" s="37">
        <v>44203</v>
      </c>
      <c r="BE2974" s="30">
        <v>37268</v>
      </c>
      <c r="BF2974" s="30">
        <v>56483</v>
      </c>
      <c r="BG2974" s="37" t="s">
        <v>4653</v>
      </c>
      <c r="BH2974" s="37" t="s">
        <v>4654</v>
      </c>
      <c r="BI2974" s="37" t="s">
        <v>4654</v>
      </c>
      <c r="BJ2974" s="138" t="e">
        <f>#N/A</f>
        <v>#N/A</v>
      </c>
      <c r="BK2974" s="138" t="e">
        <f>#N/A</f>
        <v>#N/A</v>
      </c>
      <c r="BL2974" s="138" t="e">
        <f>#N/A</f>
        <v>#N/A</v>
      </c>
      <c r="BM2974" s="138" t="e">
        <f>#N/A</f>
        <v>#N/A</v>
      </c>
      <c r="BN2974" s="26"/>
      <c r="BO2974" s="26"/>
      <c r="BP2974" s="26"/>
      <c r="BQ2974" s="38"/>
      <c r="BR2974" s="26"/>
      <c r="BS2974" s="26"/>
      <c r="BT2974" s="26"/>
      <c r="BU2974" s="26"/>
      <c r="BV2974" s="39"/>
    </row>
    <row r="2975" spans="1:74" ht="15" hidden="1" customHeight="1" thickBot="1">
      <c r="A2975" s="26">
        <v>2020</v>
      </c>
      <c r="B2975" s="67">
        <v>2971</v>
      </c>
      <c r="C2975" s="26" t="s">
        <v>129</v>
      </c>
      <c r="D2975" s="26" t="s">
        <v>4642</v>
      </c>
      <c r="E2975" s="26" t="s">
        <v>4643</v>
      </c>
      <c r="F2975" s="27">
        <v>44083</v>
      </c>
      <c r="G2975" s="67" t="s">
        <v>5522</v>
      </c>
      <c r="H2975" s="26" t="s">
        <v>4645</v>
      </c>
      <c r="I2975" s="26" t="s">
        <v>4645</v>
      </c>
      <c r="J2975" s="69" t="s">
        <v>4646</v>
      </c>
      <c r="K2975" s="26" t="s">
        <v>135</v>
      </c>
      <c r="L2975" s="26" t="s">
        <v>4647</v>
      </c>
      <c r="M2975" s="26" t="s">
        <v>137</v>
      </c>
      <c r="N2975" s="26" t="s">
        <v>138</v>
      </c>
      <c r="O2975" s="26" t="s">
        <v>138</v>
      </c>
      <c r="Q2975" s="30">
        <v>80</v>
      </c>
      <c r="R2975" s="30">
        <v>6860</v>
      </c>
      <c r="S2975" s="31" t="e">
        <f>#N/A</f>
        <v>#N/A</v>
      </c>
      <c r="T2975" s="30">
        <v>1251</v>
      </c>
      <c r="AB2975" s="33" t="e">
        <f>#N/A</f>
        <v>#N/A</v>
      </c>
      <c r="AC2975" s="30">
        <v>1400</v>
      </c>
      <c r="AD2975" s="30" t="e">
        <f>#N/A</f>
        <v>#N/A</v>
      </c>
      <c r="AE2975" s="34">
        <v>0.80692307692307685</v>
      </c>
      <c r="AG2975" s="30" t="e">
        <f>#N/A</f>
        <v>#N/A</v>
      </c>
      <c r="AH2975" s="30" t="e">
        <f>#N/A</f>
        <v>#N/A</v>
      </c>
      <c r="AI2975" s="30">
        <v>9377.5500000000011</v>
      </c>
      <c r="AJ2975" s="30">
        <v>8931</v>
      </c>
      <c r="AK2975" s="26" t="s">
        <v>139</v>
      </c>
      <c r="AL2975" s="26">
        <v>36</v>
      </c>
      <c r="AM2975" s="26" t="s">
        <v>5390</v>
      </c>
      <c r="AU2975" s="26" t="s">
        <v>5431</v>
      </c>
      <c r="AV2975" s="26" t="s">
        <v>4981</v>
      </c>
      <c r="AW2975" s="26" t="s">
        <v>5117</v>
      </c>
      <c r="BB2975" s="26" t="s">
        <v>4652</v>
      </c>
      <c r="BD2975" s="37">
        <v>44203</v>
      </c>
      <c r="BE2975" s="30">
        <v>37268</v>
      </c>
      <c r="BF2975" s="30">
        <v>56483</v>
      </c>
      <c r="BG2975" s="37" t="s">
        <v>4653</v>
      </c>
      <c r="BH2975" s="37" t="s">
        <v>4654</v>
      </c>
      <c r="BI2975" s="37" t="s">
        <v>4654</v>
      </c>
      <c r="BJ2975" s="138" t="e">
        <f>#N/A</f>
        <v>#N/A</v>
      </c>
      <c r="BK2975" s="138" t="e">
        <f>#N/A</f>
        <v>#N/A</v>
      </c>
      <c r="BL2975" s="138" t="e">
        <f>#N/A</f>
        <v>#N/A</v>
      </c>
      <c r="BM2975" s="138" t="e">
        <f>#N/A</f>
        <v>#N/A</v>
      </c>
      <c r="BN2975" s="26"/>
      <c r="BO2975" s="26"/>
      <c r="BP2975" s="26"/>
      <c r="BQ2975" s="38"/>
      <c r="BR2975" s="26"/>
      <c r="BS2975" s="26"/>
      <c r="BT2975" s="26"/>
      <c r="BU2975" s="26"/>
      <c r="BV2975" s="39"/>
    </row>
    <row r="2976" spans="1:74" ht="15" hidden="1" customHeight="1" thickBot="1">
      <c r="A2976" s="26">
        <v>2020</v>
      </c>
      <c r="B2976" s="67">
        <v>2972</v>
      </c>
      <c r="C2976" s="67" t="s">
        <v>129</v>
      </c>
      <c r="D2976" s="67" t="s">
        <v>4642</v>
      </c>
      <c r="E2976" s="67" t="s">
        <v>4643</v>
      </c>
      <c r="F2976" s="27">
        <v>44083</v>
      </c>
      <c r="G2976" s="67" t="s">
        <v>5523</v>
      </c>
      <c r="H2976" s="26" t="s">
        <v>4645</v>
      </c>
      <c r="I2976" s="26" t="s">
        <v>4645</v>
      </c>
      <c r="J2976" s="69" t="s">
        <v>4646</v>
      </c>
      <c r="K2976" s="26" t="s">
        <v>135</v>
      </c>
      <c r="L2976" s="26" t="s">
        <v>4647</v>
      </c>
      <c r="M2976" s="26" t="s">
        <v>137</v>
      </c>
      <c r="N2976" s="26" t="s">
        <v>138</v>
      </c>
      <c r="O2976" s="26" t="s">
        <v>138</v>
      </c>
      <c r="Q2976" s="30">
        <v>77</v>
      </c>
      <c r="R2976" s="30">
        <v>6720</v>
      </c>
      <c r="S2976" s="31" t="e">
        <f>#N/A</f>
        <v>#N/A</v>
      </c>
      <c r="T2976" s="30">
        <v>1498</v>
      </c>
      <c r="AB2976" s="33" t="e">
        <f>#N/A</f>
        <v>#N/A</v>
      </c>
      <c r="AC2976" s="71">
        <v>1400</v>
      </c>
      <c r="AD2976" s="30" t="e">
        <f>#N/A</f>
        <v>#N/A</v>
      </c>
      <c r="AE2976" s="34">
        <v>0.81</v>
      </c>
      <c r="AG2976" s="30" t="e">
        <f>#N/A</f>
        <v>#N/A</v>
      </c>
      <c r="AH2976" s="30" t="e">
        <f>#N/A</f>
        <v>#N/A</v>
      </c>
      <c r="AI2976" s="30">
        <v>9186.4500000000007</v>
      </c>
      <c r="AJ2976" s="30">
        <v>8749</v>
      </c>
      <c r="AK2976" s="26" t="s">
        <v>139</v>
      </c>
      <c r="AL2976" s="26">
        <v>36</v>
      </c>
      <c r="AM2976" s="26" t="s">
        <v>5390</v>
      </c>
      <c r="AU2976" s="26" t="s">
        <v>5431</v>
      </c>
      <c r="AV2976" s="26" t="s">
        <v>4981</v>
      </c>
      <c r="AW2976" s="26" t="s">
        <v>5117</v>
      </c>
      <c r="BB2976" s="26" t="s">
        <v>4652</v>
      </c>
      <c r="BD2976" s="37">
        <v>44203</v>
      </c>
      <c r="BE2976" s="30">
        <v>37268</v>
      </c>
      <c r="BF2976" s="30">
        <v>56483</v>
      </c>
      <c r="BG2976" s="37" t="s">
        <v>4653</v>
      </c>
      <c r="BH2976" s="37" t="s">
        <v>4654</v>
      </c>
      <c r="BI2976" s="37" t="s">
        <v>4654</v>
      </c>
      <c r="BJ2976" s="138" t="e">
        <f>#N/A</f>
        <v>#N/A</v>
      </c>
      <c r="BK2976" s="138" t="e">
        <f>#N/A</f>
        <v>#N/A</v>
      </c>
      <c r="BL2976" s="138" t="e">
        <f>#N/A</f>
        <v>#N/A</v>
      </c>
      <c r="BM2976" s="138" t="e">
        <f>#N/A</f>
        <v>#N/A</v>
      </c>
      <c r="BN2976" s="26"/>
      <c r="BO2976" s="26"/>
      <c r="BP2976" s="26"/>
      <c r="BQ2976" s="38"/>
      <c r="BR2976" s="26"/>
      <c r="BS2976" s="26"/>
      <c r="BT2976" s="26"/>
      <c r="BU2976" s="26"/>
      <c r="BV2976" s="39"/>
    </row>
    <row r="2977" spans="1:74" ht="15" hidden="1" customHeight="1" thickBot="1">
      <c r="A2977" s="26">
        <v>2020</v>
      </c>
      <c r="B2977" s="67">
        <v>2973</v>
      </c>
      <c r="C2977" s="26" t="s">
        <v>129</v>
      </c>
      <c r="D2977" s="26" t="s">
        <v>4642</v>
      </c>
      <c r="E2977" s="26" t="s">
        <v>4643</v>
      </c>
      <c r="F2977" s="27">
        <v>44083</v>
      </c>
      <c r="G2977" s="67" t="s">
        <v>5524</v>
      </c>
      <c r="H2977" s="26" t="s">
        <v>4645</v>
      </c>
      <c r="I2977" s="26" t="s">
        <v>4645</v>
      </c>
      <c r="J2977" s="69" t="s">
        <v>4646</v>
      </c>
      <c r="K2977" s="26" t="s">
        <v>135</v>
      </c>
      <c r="L2977" s="26" t="s">
        <v>4647</v>
      </c>
      <c r="M2977" s="26" t="s">
        <v>137</v>
      </c>
      <c r="N2977" s="26" t="s">
        <v>138</v>
      </c>
      <c r="O2977" s="26" t="s">
        <v>138</v>
      </c>
      <c r="Q2977" s="30">
        <v>75</v>
      </c>
      <c r="R2977" s="30">
        <v>6150</v>
      </c>
      <c r="S2977" s="31" t="e">
        <f>#N/A</f>
        <v>#N/A</v>
      </c>
      <c r="T2977" s="30">
        <v>1389</v>
      </c>
      <c r="AB2977" s="33" t="e">
        <f>#N/A</f>
        <v>#N/A</v>
      </c>
      <c r="AC2977" s="30">
        <v>1400</v>
      </c>
      <c r="AD2977" s="30" t="e">
        <f>#N/A</f>
        <v>#N/A</v>
      </c>
      <c r="AE2977" s="34">
        <v>0.89489361702127657</v>
      </c>
      <c r="AG2977" s="30" t="e">
        <f>#N/A</f>
        <v>#N/A</v>
      </c>
      <c r="AH2977" s="30" t="e">
        <f>#N/A</f>
        <v>#N/A</v>
      </c>
      <c r="AI2977" s="30">
        <v>8407.35</v>
      </c>
      <c r="AJ2977" s="30">
        <v>8007</v>
      </c>
      <c r="AK2977" s="26" t="s">
        <v>139</v>
      </c>
      <c r="AL2977" s="26">
        <v>36</v>
      </c>
      <c r="AM2977" s="26" t="s">
        <v>5390</v>
      </c>
      <c r="AU2977" s="26" t="s">
        <v>5431</v>
      </c>
      <c r="AV2977" s="26" t="s">
        <v>4981</v>
      </c>
      <c r="AW2977" s="26" t="s">
        <v>5117</v>
      </c>
      <c r="BB2977" s="26" t="s">
        <v>4652</v>
      </c>
      <c r="BD2977" s="37">
        <v>44203</v>
      </c>
      <c r="BE2977" s="30">
        <v>37268</v>
      </c>
      <c r="BF2977" s="30">
        <v>56483</v>
      </c>
      <c r="BG2977" s="37" t="s">
        <v>4653</v>
      </c>
      <c r="BH2977" s="37" t="s">
        <v>4654</v>
      </c>
      <c r="BI2977" s="37" t="s">
        <v>4654</v>
      </c>
      <c r="BJ2977" s="138" t="e">
        <f>#N/A</f>
        <v>#N/A</v>
      </c>
      <c r="BK2977" s="138" t="e">
        <f>#N/A</f>
        <v>#N/A</v>
      </c>
      <c r="BL2977" s="138" t="e">
        <f>#N/A</f>
        <v>#N/A</v>
      </c>
      <c r="BM2977" s="138" t="e">
        <f>#N/A</f>
        <v>#N/A</v>
      </c>
      <c r="BN2977" s="26"/>
      <c r="BO2977" s="26"/>
      <c r="BP2977" s="26"/>
      <c r="BQ2977" s="38"/>
      <c r="BR2977" s="26"/>
      <c r="BS2977" s="26"/>
      <c r="BT2977" s="26"/>
      <c r="BU2977" s="26"/>
      <c r="BV2977" s="39"/>
    </row>
    <row r="2978" spans="1:74" ht="15" hidden="1" customHeight="1" thickBot="1">
      <c r="A2978" s="26">
        <v>2020</v>
      </c>
      <c r="B2978" s="67">
        <v>2974</v>
      </c>
      <c r="C2978" s="67" t="s">
        <v>129</v>
      </c>
      <c r="D2978" s="67" t="s">
        <v>4642</v>
      </c>
      <c r="E2978" s="67" t="s">
        <v>4643</v>
      </c>
      <c r="F2978" s="27">
        <v>44083</v>
      </c>
      <c r="G2978" s="67" t="s">
        <v>5525</v>
      </c>
      <c r="H2978" s="26" t="s">
        <v>4645</v>
      </c>
      <c r="I2978" s="26" t="s">
        <v>4645</v>
      </c>
      <c r="J2978" s="69" t="s">
        <v>4646</v>
      </c>
      <c r="K2978" s="26" t="s">
        <v>135</v>
      </c>
      <c r="L2978" s="26" t="s">
        <v>4647</v>
      </c>
      <c r="M2978" s="26" t="s">
        <v>137</v>
      </c>
      <c r="N2978" s="26" t="s">
        <v>138</v>
      </c>
      <c r="O2978" s="26" t="s">
        <v>138</v>
      </c>
      <c r="Q2978" s="30">
        <v>75</v>
      </c>
      <c r="R2978" s="30">
        <v>6770</v>
      </c>
      <c r="S2978" s="31" t="e">
        <f>#N/A</f>
        <v>#N/A</v>
      </c>
      <c r="T2978" s="30">
        <v>1693</v>
      </c>
      <c r="AB2978" s="33" t="e">
        <f>#N/A</f>
        <v>#N/A</v>
      </c>
      <c r="AC2978" s="71">
        <v>1400</v>
      </c>
      <c r="AD2978" s="30" t="e">
        <f>#N/A</f>
        <v>#N/A</v>
      </c>
      <c r="AE2978" s="34">
        <v>0.89</v>
      </c>
      <c r="AG2978" s="30" t="e">
        <f>#N/A</f>
        <v>#N/A</v>
      </c>
      <c r="AH2978" s="30" t="e">
        <f>#N/A</f>
        <v>#N/A</v>
      </c>
      <c r="AI2978" s="30">
        <v>9254.7000000000007</v>
      </c>
      <c r="AJ2978" s="30">
        <v>8814</v>
      </c>
      <c r="AK2978" s="26" t="s">
        <v>139</v>
      </c>
      <c r="AL2978" s="26">
        <v>36</v>
      </c>
      <c r="AM2978" s="26" t="s">
        <v>5390</v>
      </c>
      <c r="AU2978" s="26" t="s">
        <v>5431</v>
      </c>
      <c r="AV2978" s="26" t="s">
        <v>4981</v>
      </c>
      <c r="AW2978" s="26" t="s">
        <v>5117</v>
      </c>
      <c r="BB2978" s="26" t="s">
        <v>4652</v>
      </c>
      <c r="BD2978" s="37">
        <v>44203</v>
      </c>
      <c r="BE2978" s="30">
        <v>37268</v>
      </c>
      <c r="BF2978" s="30">
        <v>56483</v>
      </c>
      <c r="BG2978" s="37" t="s">
        <v>4653</v>
      </c>
      <c r="BH2978" s="37" t="s">
        <v>4654</v>
      </c>
      <c r="BI2978" s="37" t="s">
        <v>4654</v>
      </c>
      <c r="BJ2978" s="138" t="e">
        <f>#N/A</f>
        <v>#N/A</v>
      </c>
      <c r="BK2978" s="138" t="e">
        <f>#N/A</f>
        <v>#N/A</v>
      </c>
      <c r="BL2978" s="138" t="e">
        <f>#N/A</f>
        <v>#N/A</v>
      </c>
      <c r="BM2978" s="138" t="e">
        <f>#N/A</f>
        <v>#N/A</v>
      </c>
      <c r="BN2978" s="26"/>
      <c r="BO2978" s="26"/>
      <c r="BP2978" s="26"/>
      <c r="BQ2978" s="38"/>
      <c r="BR2978" s="26"/>
      <c r="BS2978" s="26"/>
      <c r="BT2978" s="26"/>
      <c r="BU2978" s="26"/>
      <c r="BV2978" s="39"/>
    </row>
    <row r="2979" spans="1:74" ht="15" hidden="1" customHeight="1" thickBot="1">
      <c r="A2979" s="26">
        <v>2020</v>
      </c>
      <c r="B2979" s="67">
        <v>2975</v>
      </c>
      <c r="C2979" s="26" t="s">
        <v>129</v>
      </c>
      <c r="D2979" s="26" t="s">
        <v>4642</v>
      </c>
      <c r="E2979" s="26" t="s">
        <v>4643</v>
      </c>
      <c r="F2979" s="27">
        <v>44083</v>
      </c>
      <c r="G2979" s="67" t="s">
        <v>5526</v>
      </c>
      <c r="H2979" s="26" t="s">
        <v>4645</v>
      </c>
      <c r="I2979" s="26" t="s">
        <v>4645</v>
      </c>
      <c r="J2979" s="69" t="s">
        <v>4646</v>
      </c>
      <c r="K2979" s="26" t="s">
        <v>135</v>
      </c>
      <c r="L2979" s="26" t="s">
        <v>4647</v>
      </c>
      <c r="M2979" s="26" t="s">
        <v>137</v>
      </c>
      <c r="N2979" s="26" t="s">
        <v>138</v>
      </c>
      <c r="O2979" s="26" t="s">
        <v>138</v>
      </c>
      <c r="Q2979" s="30">
        <v>79</v>
      </c>
      <c r="R2979" s="30">
        <v>7420</v>
      </c>
      <c r="S2979" s="31" t="e">
        <f>#N/A</f>
        <v>#N/A</v>
      </c>
      <c r="T2979" s="30">
        <v>1313</v>
      </c>
      <c r="AB2979" s="33" t="e">
        <f>#N/A</f>
        <v>#N/A</v>
      </c>
      <c r="AC2979" s="30">
        <v>1400</v>
      </c>
      <c r="AD2979" s="30" t="e">
        <f>#N/A</f>
        <v>#N/A</v>
      </c>
      <c r="AE2979" s="34">
        <v>0.9587234042553191</v>
      </c>
      <c r="AG2979" s="30" t="e">
        <f>#N/A</f>
        <v>#N/A</v>
      </c>
      <c r="AH2979" s="30" t="e">
        <f>#N/A</f>
        <v>#N/A</v>
      </c>
      <c r="AI2979" s="30">
        <v>10143</v>
      </c>
      <c r="AJ2979" s="30">
        <v>9660</v>
      </c>
      <c r="AK2979" s="26" t="s">
        <v>139</v>
      </c>
      <c r="AL2979" s="26">
        <v>36</v>
      </c>
      <c r="AM2979" s="26" t="s">
        <v>5390</v>
      </c>
      <c r="AU2979" s="26" t="s">
        <v>5431</v>
      </c>
      <c r="AV2979" s="26" t="s">
        <v>4981</v>
      </c>
      <c r="AW2979" s="26" t="s">
        <v>5117</v>
      </c>
      <c r="BB2979" s="26" t="s">
        <v>4652</v>
      </c>
      <c r="BD2979" s="37">
        <v>44203</v>
      </c>
      <c r="BE2979" s="30">
        <v>37268</v>
      </c>
      <c r="BF2979" s="30">
        <v>56483</v>
      </c>
      <c r="BG2979" s="37" t="s">
        <v>4653</v>
      </c>
      <c r="BH2979" s="37" t="s">
        <v>4654</v>
      </c>
      <c r="BI2979" s="37" t="s">
        <v>4654</v>
      </c>
      <c r="BJ2979" s="138" t="e">
        <f>#N/A</f>
        <v>#N/A</v>
      </c>
      <c r="BK2979" s="138" t="e">
        <f>#N/A</f>
        <v>#N/A</v>
      </c>
      <c r="BL2979" s="138" t="e">
        <f>#N/A</f>
        <v>#N/A</v>
      </c>
      <c r="BM2979" s="138" t="e">
        <f>#N/A</f>
        <v>#N/A</v>
      </c>
      <c r="BN2979" s="26"/>
      <c r="BO2979" s="26"/>
      <c r="BP2979" s="26"/>
      <c r="BQ2979" s="38"/>
      <c r="BR2979" s="26"/>
      <c r="BS2979" s="26"/>
      <c r="BT2979" s="26"/>
      <c r="BU2979" s="26"/>
      <c r="BV2979" s="39"/>
    </row>
    <row r="2980" spans="1:74" ht="15" hidden="1" customHeight="1" thickBot="1">
      <c r="A2980" s="26">
        <v>2020</v>
      </c>
      <c r="B2980" s="67">
        <v>2976</v>
      </c>
      <c r="C2980" s="67" t="s">
        <v>129</v>
      </c>
      <c r="D2980" s="67" t="s">
        <v>4642</v>
      </c>
      <c r="E2980" s="67" t="s">
        <v>4643</v>
      </c>
      <c r="F2980" s="27">
        <v>44083</v>
      </c>
      <c r="G2980" s="67" t="s">
        <v>5527</v>
      </c>
      <c r="H2980" s="26" t="s">
        <v>4645</v>
      </c>
      <c r="I2980" s="26" t="s">
        <v>4645</v>
      </c>
      <c r="J2980" s="69" t="s">
        <v>4646</v>
      </c>
      <c r="K2980" s="26" t="s">
        <v>135</v>
      </c>
      <c r="L2980" s="26" t="s">
        <v>4647</v>
      </c>
      <c r="M2980" s="26" t="s">
        <v>137</v>
      </c>
      <c r="N2980" s="26" t="s">
        <v>138</v>
      </c>
      <c r="O2980" s="26" t="s">
        <v>138</v>
      </c>
      <c r="Q2980" s="30">
        <v>79</v>
      </c>
      <c r="R2980" s="30">
        <v>7150</v>
      </c>
      <c r="S2980" s="31" t="e">
        <f>#N/A</f>
        <v>#N/A</v>
      </c>
      <c r="T2980" s="30">
        <v>1737</v>
      </c>
      <c r="AB2980" s="33" t="e">
        <f>#N/A</f>
        <v>#N/A</v>
      </c>
      <c r="AC2980" s="71">
        <v>1400</v>
      </c>
      <c r="AD2980" s="30" t="e">
        <f>#N/A</f>
        <v>#N/A</v>
      </c>
      <c r="AE2980" s="34">
        <v>0.96</v>
      </c>
      <c r="AG2980" s="30" t="e">
        <f>#N/A</f>
        <v>#N/A</v>
      </c>
      <c r="AH2980" s="30" t="e">
        <f>#N/A</f>
        <v>#N/A</v>
      </c>
      <c r="AI2980" s="30">
        <v>9774.4500000000007</v>
      </c>
      <c r="AJ2980" s="30">
        <v>9309</v>
      </c>
      <c r="AK2980" s="26" t="s">
        <v>139</v>
      </c>
      <c r="AL2980" s="26">
        <v>36</v>
      </c>
      <c r="AM2980" s="26" t="s">
        <v>5390</v>
      </c>
      <c r="AU2980" s="26" t="s">
        <v>5431</v>
      </c>
      <c r="AV2980" s="26" t="s">
        <v>4981</v>
      </c>
      <c r="AW2980" s="26" t="s">
        <v>5117</v>
      </c>
      <c r="BB2980" s="26" t="s">
        <v>4652</v>
      </c>
      <c r="BD2980" s="37">
        <v>44203</v>
      </c>
      <c r="BE2980" s="30">
        <v>37268</v>
      </c>
      <c r="BF2980" s="30">
        <v>56483</v>
      </c>
      <c r="BG2980" s="37" t="s">
        <v>4653</v>
      </c>
      <c r="BH2980" s="37" t="s">
        <v>4654</v>
      </c>
      <c r="BI2980" s="37" t="s">
        <v>4654</v>
      </c>
      <c r="BJ2980" s="138" t="e">
        <f>#N/A</f>
        <v>#N/A</v>
      </c>
      <c r="BK2980" s="138" t="e">
        <f>#N/A</f>
        <v>#N/A</v>
      </c>
      <c r="BL2980" s="138" t="e">
        <f>#N/A</f>
        <v>#N/A</v>
      </c>
      <c r="BM2980" s="138" t="e">
        <f>#N/A</f>
        <v>#N/A</v>
      </c>
      <c r="BN2980" s="26"/>
      <c r="BO2980" s="26"/>
      <c r="BP2980" s="26"/>
      <c r="BQ2980" s="38"/>
      <c r="BR2980" s="26"/>
      <c r="BS2980" s="26"/>
      <c r="BT2980" s="26"/>
      <c r="BU2980" s="26"/>
      <c r="BV2980" s="39"/>
    </row>
    <row r="2981" spans="1:74" ht="15" hidden="1" customHeight="1" thickBot="1">
      <c r="A2981" s="26">
        <v>2020</v>
      </c>
      <c r="B2981" s="67">
        <v>2977</v>
      </c>
      <c r="C2981" s="26" t="s">
        <v>129</v>
      </c>
      <c r="D2981" s="26" t="s">
        <v>4642</v>
      </c>
      <c r="E2981" s="26" t="s">
        <v>4643</v>
      </c>
      <c r="F2981" s="27">
        <v>44083</v>
      </c>
      <c r="G2981" s="67" t="s">
        <v>5528</v>
      </c>
      <c r="H2981" s="26" t="s">
        <v>4645</v>
      </c>
      <c r="I2981" s="26" t="s">
        <v>4645</v>
      </c>
      <c r="J2981" s="69" t="s">
        <v>4646</v>
      </c>
      <c r="K2981" s="26" t="s">
        <v>135</v>
      </c>
      <c r="L2981" s="26" t="s">
        <v>4647</v>
      </c>
      <c r="M2981" s="26" t="s">
        <v>137</v>
      </c>
      <c r="N2981" s="26" t="s">
        <v>138</v>
      </c>
      <c r="O2981" s="26" t="s">
        <v>138</v>
      </c>
      <c r="Q2981" s="30">
        <v>82</v>
      </c>
      <c r="R2981" s="30">
        <v>8880</v>
      </c>
      <c r="S2981" s="31" t="e">
        <f>#N/A</f>
        <v>#N/A</v>
      </c>
      <c r="T2981" s="30">
        <v>1785</v>
      </c>
      <c r="AB2981" s="33" t="e">
        <f>#N/A</f>
        <v>#N/A</v>
      </c>
      <c r="AC2981" s="30">
        <v>1400</v>
      </c>
      <c r="AD2981" s="30" t="e">
        <f>#N/A</f>
        <v>#N/A</v>
      </c>
      <c r="AE2981" s="34">
        <v>0.82210526315789467</v>
      </c>
      <c r="AG2981" s="30" t="e">
        <f>#N/A</f>
        <v>#N/A</v>
      </c>
      <c r="AH2981" s="30" t="e">
        <f>#N/A</f>
        <v>#N/A</v>
      </c>
      <c r="AI2981" s="30">
        <v>12139.050000000001</v>
      </c>
      <c r="AJ2981" s="30">
        <v>11561</v>
      </c>
      <c r="AK2981" s="26" t="s">
        <v>139</v>
      </c>
      <c r="AL2981" s="26">
        <v>36</v>
      </c>
      <c r="AM2981" s="26" t="s">
        <v>5390</v>
      </c>
      <c r="AU2981" s="26" t="s">
        <v>5431</v>
      </c>
      <c r="AV2981" s="26" t="s">
        <v>4981</v>
      </c>
      <c r="AW2981" s="26" t="s">
        <v>5117</v>
      </c>
      <c r="BB2981" s="26" t="s">
        <v>4652</v>
      </c>
      <c r="BD2981" s="37">
        <v>44203</v>
      </c>
      <c r="BE2981" s="30">
        <v>37268</v>
      </c>
      <c r="BF2981" s="30">
        <v>56483</v>
      </c>
      <c r="BG2981" s="37" t="s">
        <v>4653</v>
      </c>
      <c r="BH2981" s="37" t="s">
        <v>4654</v>
      </c>
      <c r="BI2981" s="37" t="s">
        <v>4654</v>
      </c>
      <c r="BJ2981" s="138" t="e">
        <f>#N/A</f>
        <v>#N/A</v>
      </c>
      <c r="BK2981" s="138" t="e">
        <f>#N/A</f>
        <v>#N/A</v>
      </c>
      <c r="BL2981" s="138" t="e">
        <f>#N/A</f>
        <v>#N/A</v>
      </c>
      <c r="BM2981" s="138" t="e">
        <f>#N/A</f>
        <v>#N/A</v>
      </c>
      <c r="BN2981" s="26"/>
      <c r="BO2981" s="26"/>
      <c r="BP2981" s="26"/>
      <c r="BQ2981" s="38"/>
      <c r="BR2981" s="26"/>
      <c r="BS2981" s="26"/>
      <c r="BT2981" s="26"/>
      <c r="BU2981" s="26"/>
      <c r="BV2981" s="39"/>
    </row>
    <row r="2982" spans="1:74" ht="15" hidden="1" customHeight="1" thickBot="1">
      <c r="A2982" s="26">
        <v>2020</v>
      </c>
      <c r="B2982" s="67">
        <v>2978</v>
      </c>
      <c r="C2982" s="67" t="s">
        <v>129</v>
      </c>
      <c r="D2982" s="67" t="s">
        <v>4642</v>
      </c>
      <c r="E2982" s="67" t="s">
        <v>4643</v>
      </c>
      <c r="F2982" s="27">
        <v>44083</v>
      </c>
      <c r="G2982" s="67" t="s">
        <v>5529</v>
      </c>
      <c r="H2982" s="26" t="s">
        <v>4645</v>
      </c>
      <c r="I2982" s="26" t="s">
        <v>4645</v>
      </c>
      <c r="J2982" s="69" t="s">
        <v>4646</v>
      </c>
      <c r="K2982" s="26" t="s">
        <v>135</v>
      </c>
      <c r="L2982" s="26" t="s">
        <v>4647</v>
      </c>
      <c r="M2982" s="26" t="s">
        <v>137</v>
      </c>
      <c r="N2982" s="26" t="s">
        <v>138</v>
      </c>
      <c r="O2982" s="26" t="s">
        <v>138</v>
      </c>
      <c r="Q2982" s="30">
        <v>78</v>
      </c>
      <c r="R2982" s="30">
        <v>7020</v>
      </c>
      <c r="S2982" s="31" t="e">
        <f>#N/A</f>
        <v>#N/A</v>
      </c>
      <c r="T2982" s="30">
        <v>1897</v>
      </c>
      <c r="AB2982" s="33" t="e">
        <f>#N/A</f>
        <v>#N/A</v>
      </c>
      <c r="AC2982" s="71">
        <v>1400</v>
      </c>
      <c r="AD2982" s="30" t="e">
        <f>#N/A</f>
        <v>#N/A</v>
      </c>
      <c r="AE2982" s="34">
        <v>0.82</v>
      </c>
      <c r="AG2982" s="30" t="e">
        <f>#N/A</f>
        <v>#N/A</v>
      </c>
      <c r="AH2982" s="30" t="e">
        <f>#N/A</f>
        <v>#N/A</v>
      </c>
      <c r="AI2982" s="30">
        <v>9597</v>
      </c>
      <c r="AJ2982" s="30">
        <v>9140</v>
      </c>
      <c r="AK2982" s="26" t="s">
        <v>139</v>
      </c>
      <c r="AL2982" s="26">
        <v>36</v>
      </c>
      <c r="AM2982" s="26" t="s">
        <v>5390</v>
      </c>
      <c r="AU2982" s="26" t="s">
        <v>5431</v>
      </c>
      <c r="AV2982" s="26" t="s">
        <v>4981</v>
      </c>
      <c r="AW2982" s="26" t="s">
        <v>5117</v>
      </c>
      <c r="BB2982" s="26" t="s">
        <v>4652</v>
      </c>
      <c r="BD2982" s="37">
        <v>44203</v>
      </c>
      <c r="BE2982" s="30">
        <v>37268</v>
      </c>
      <c r="BF2982" s="30">
        <v>56483</v>
      </c>
      <c r="BG2982" s="37" t="s">
        <v>4653</v>
      </c>
      <c r="BH2982" s="37" t="s">
        <v>4654</v>
      </c>
      <c r="BI2982" s="37" t="s">
        <v>4654</v>
      </c>
      <c r="BJ2982" s="138" t="e">
        <f>#N/A</f>
        <v>#N/A</v>
      </c>
      <c r="BK2982" s="138" t="e">
        <f>#N/A</f>
        <v>#N/A</v>
      </c>
      <c r="BL2982" s="138" t="e">
        <f>#N/A</f>
        <v>#N/A</v>
      </c>
      <c r="BM2982" s="138" t="e">
        <f>#N/A</f>
        <v>#N/A</v>
      </c>
      <c r="BN2982" s="26"/>
      <c r="BO2982" s="26"/>
      <c r="BP2982" s="26"/>
      <c r="BQ2982" s="38"/>
      <c r="BR2982" s="26"/>
      <c r="BS2982" s="26"/>
      <c r="BT2982" s="26"/>
      <c r="BU2982" s="26"/>
      <c r="BV2982" s="39"/>
    </row>
    <row r="2983" spans="1:74" ht="15" hidden="1" customHeight="1" thickBot="1">
      <c r="A2983" s="26">
        <v>2020</v>
      </c>
      <c r="B2983" s="67">
        <v>2979</v>
      </c>
      <c r="C2983" s="26" t="s">
        <v>129</v>
      </c>
      <c r="D2983" s="26" t="s">
        <v>4642</v>
      </c>
      <c r="E2983" s="26" t="s">
        <v>4643</v>
      </c>
      <c r="F2983" s="27">
        <v>44083</v>
      </c>
      <c r="G2983" s="67" t="s">
        <v>5530</v>
      </c>
      <c r="H2983" s="26" t="s">
        <v>4645</v>
      </c>
      <c r="I2983" s="26" t="s">
        <v>4645</v>
      </c>
      <c r="J2983" s="69" t="s">
        <v>4646</v>
      </c>
      <c r="K2983" s="26" t="s">
        <v>135</v>
      </c>
      <c r="L2983" s="26" t="s">
        <v>4647</v>
      </c>
      <c r="M2983" s="26" t="s">
        <v>137</v>
      </c>
      <c r="N2983" s="26" t="s">
        <v>138</v>
      </c>
      <c r="O2983" s="26" t="s">
        <v>138</v>
      </c>
      <c r="Q2983" s="30">
        <v>82</v>
      </c>
      <c r="R2983" s="30">
        <v>8540</v>
      </c>
      <c r="S2983" s="31" t="e">
        <f>#N/A</f>
        <v>#N/A</v>
      </c>
      <c r="T2983" s="30">
        <v>1677</v>
      </c>
      <c r="AB2983" s="33" t="e">
        <f>#N/A</f>
        <v>#N/A</v>
      </c>
      <c r="AC2983" s="30">
        <v>1400</v>
      </c>
      <c r="AD2983" s="30" t="e">
        <f>#N/A</f>
        <v>#N/A</v>
      </c>
      <c r="AE2983" s="34">
        <v>0.84363636363636363</v>
      </c>
      <c r="AG2983" s="30" t="e">
        <f>#N/A</f>
        <v>#N/A</v>
      </c>
      <c r="AH2983" s="30" t="e">
        <f>#N/A</f>
        <v>#N/A</v>
      </c>
      <c r="AI2983" s="30">
        <v>11674.95</v>
      </c>
      <c r="AJ2983" s="30">
        <v>11119</v>
      </c>
      <c r="AK2983" s="26" t="s">
        <v>139</v>
      </c>
      <c r="AL2983" s="26">
        <v>36</v>
      </c>
      <c r="AM2983" s="26" t="s">
        <v>5390</v>
      </c>
      <c r="AU2983" s="26" t="s">
        <v>5431</v>
      </c>
      <c r="AV2983" s="26" t="s">
        <v>4981</v>
      </c>
      <c r="AW2983" s="26" t="s">
        <v>5117</v>
      </c>
      <c r="BB2983" s="26" t="s">
        <v>4652</v>
      </c>
      <c r="BD2983" s="37">
        <v>44203</v>
      </c>
      <c r="BE2983" s="30">
        <v>37268</v>
      </c>
      <c r="BF2983" s="30">
        <v>56483</v>
      </c>
      <c r="BG2983" s="37" t="s">
        <v>4653</v>
      </c>
      <c r="BH2983" s="37" t="s">
        <v>4654</v>
      </c>
      <c r="BI2983" s="37" t="s">
        <v>4654</v>
      </c>
      <c r="BJ2983" s="138" t="e">
        <f>#N/A</f>
        <v>#N/A</v>
      </c>
      <c r="BK2983" s="138" t="e">
        <f>#N/A</f>
        <v>#N/A</v>
      </c>
      <c r="BL2983" s="138" t="e">
        <f>#N/A</f>
        <v>#N/A</v>
      </c>
      <c r="BM2983" s="138" t="e">
        <f>#N/A</f>
        <v>#N/A</v>
      </c>
      <c r="BN2983" s="26"/>
      <c r="BO2983" s="26"/>
      <c r="BP2983" s="26"/>
      <c r="BQ2983" s="38"/>
      <c r="BR2983" s="26"/>
      <c r="BS2983" s="26"/>
      <c r="BT2983" s="26"/>
      <c r="BU2983" s="26"/>
      <c r="BV2983" s="39"/>
    </row>
    <row r="2984" spans="1:74" ht="15" hidden="1" customHeight="1" thickBot="1">
      <c r="A2984" s="26">
        <v>2020</v>
      </c>
      <c r="B2984" s="67">
        <v>2980</v>
      </c>
      <c r="C2984" s="67" t="s">
        <v>129</v>
      </c>
      <c r="D2984" s="67" t="s">
        <v>4642</v>
      </c>
      <c r="E2984" s="67" t="s">
        <v>4643</v>
      </c>
      <c r="F2984" s="27">
        <v>44083</v>
      </c>
      <c r="G2984" s="67" t="s">
        <v>5531</v>
      </c>
      <c r="H2984" s="26" t="s">
        <v>4645</v>
      </c>
      <c r="I2984" s="26" t="s">
        <v>4645</v>
      </c>
      <c r="J2984" s="69" t="s">
        <v>4646</v>
      </c>
      <c r="K2984" s="26" t="s">
        <v>135</v>
      </c>
      <c r="L2984" s="26" t="s">
        <v>4647</v>
      </c>
      <c r="M2984" s="26" t="s">
        <v>137</v>
      </c>
      <c r="N2984" s="26" t="s">
        <v>138</v>
      </c>
      <c r="O2984" s="26" t="s">
        <v>138</v>
      </c>
      <c r="Q2984" s="30">
        <v>75</v>
      </c>
      <c r="R2984" s="30">
        <v>6410</v>
      </c>
      <c r="S2984" s="31" t="e">
        <f>#N/A</f>
        <v>#N/A</v>
      </c>
      <c r="T2984" s="30">
        <v>1322</v>
      </c>
      <c r="AB2984" s="33" t="e">
        <f>#N/A</f>
        <v>#N/A</v>
      </c>
      <c r="AC2984" s="71">
        <v>1400</v>
      </c>
      <c r="AD2984" s="30" t="e">
        <f>#N/A</f>
        <v>#N/A</v>
      </c>
      <c r="AE2984" s="34">
        <v>0.84</v>
      </c>
      <c r="AG2984" s="30" t="e">
        <f>#N/A</f>
        <v>#N/A</v>
      </c>
      <c r="AH2984" s="30" t="e">
        <f>#N/A</f>
        <v>#N/A</v>
      </c>
      <c r="AI2984" s="30">
        <v>8762.25</v>
      </c>
      <c r="AJ2984" s="30">
        <v>8345</v>
      </c>
      <c r="AK2984" s="26" t="s">
        <v>139</v>
      </c>
      <c r="AL2984" s="26">
        <v>36</v>
      </c>
      <c r="AM2984" s="26" t="s">
        <v>5390</v>
      </c>
      <c r="AU2984" s="26" t="s">
        <v>5431</v>
      </c>
      <c r="AV2984" s="26" t="s">
        <v>4981</v>
      </c>
      <c r="AW2984" s="26" t="s">
        <v>5117</v>
      </c>
      <c r="BB2984" s="26" t="s">
        <v>4652</v>
      </c>
      <c r="BD2984" s="37">
        <v>44203</v>
      </c>
      <c r="BE2984" s="30">
        <v>37268</v>
      </c>
      <c r="BF2984" s="30">
        <v>56483</v>
      </c>
      <c r="BG2984" s="37" t="s">
        <v>4653</v>
      </c>
      <c r="BH2984" s="37" t="s">
        <v>4654</v>
      </c>
      <c r="BI2984" s="37" t="s">
        <v>4654</v>
      </c>
      <c r="BJ2984" s="138" t="e">
        <f>#N/A</f>
        <v>#N/A</v>
      </c>
      <c r="BK2984" s="138" t="e">
        <f>#N/A</f>
        <v>#N/A</v>
      </c>
      <c r="BL2984" s="138" t="e">
        <f>#N/A</f>
        <v>#N/A</v>
      </c>
      <c r="BM2984" s="138" t="e">
        <f>#N/A</f>
        <v>#N/A</v>
      </c>
      <c r="BN2984" s="26"/>
      <c r="BO2984" s="26"/>
      <c r="BP2984" s="26"/>
      <c r="BQ2984" s="38"/>
      <c r="BR2984" s="26"/>
      <c r="BS2984" s="26"/>
      <c r="BT2984" s="26"/>
      <c r="BU2984" s="26"/>
      <c r="BV2984" s="39"/>
    </row>
    <row r="2985" spans="1:74" ht="15" hidden="1" customHeight="1" thickBot="1">
      <c r="A2985" s="26">
        <v>2020</v>
      </c>
      <c r="B2985" s="67">
        <v>2981</v>
      </c>
      <c r="C2985" s="26" t="s">
        <v>129</v>
      </c>
      <c r="D2985" s="26" t="s">
        <v>4642</v>
      </c>
      <c r="E2985" s="26" t="s">
        <v>4643</v>
      </c>
      <c r="F2985" s="27">
        <v>44083</v>
      </c>
      <c r="G2985" s="67" t="s">
        <v>5532</v>
      </c>
      <c r="H2985" s="26" t="s">
        <v>4645</v>
      </c>
      <c r="I2985" s="26" t="s">
        <v>4645</v>
      </c>
      <c r="J2985" s="69" t="s">
        <v>4646</v>
      </c>
      <c r="K2985" s="26" t="s">
        <v>135</v>
      </c>
      <c r="L2985" s="26" t="s">
        <v>4647</v>
      </c>
      <c r="M2985" s="26" t="s">
        <v>137</v>
      </c>
      <c r="N2985" s="26" t="s">
        <v>138</v>
      </c>
      <c r="O2985" s="26" t="s">
        <v>138</v>
      </c>
      <c r="Q2985" s="30">
        <v>69</v>
      </c>
      <c r="R2985" s="30">
        <v>4010</v>
      </c>
      <c r="S2985" s="31" t="e">
        <f>#N/A</f>
        <v>#N/A</v>
      </c>
      <c r="T2985" s="30">
        <v>806</v>
      </c>
      <c r="AB2985" s="33" t="e">
        <f>#N/A</f>
        <v>#N/A</v>
      </c>
      <c r="AC2985" s="30">
        <v>1400</v>
      </c>
      <c r="AD2985" s="30" t="e">
        <f>#N/A</f>
        <v>#N/A</v>
      </c>
      <c r="AE2985" s="34">
        <v>0.78</v>
      </c>
      <c r="AG2985" s="30" t="e">
        <f>#N/A</f>
        <v>#N/A</v>
      </c>
      <c r="AH2985" s="30" t="e">
        <f>#N/A</f>
        <v>#N/A</v>
      </c>
      <c r="AI2985" s="30">
        <v>5482.05</v>
      </c>
      <c r="AJ2985" s="30">
        <v>5221</v>
      </c>
      <c r="AK2985" s="26" t="s">
        <v>139</v>
      </c>
      <c r="AL2985" s="26">
        <v>36</v>
      </c>
      <c r="AM2985" s="26" t="s">
        <v>5390</v>
      </c>
      <c r="AU2985" s="26" t="s">
        <v>5431</v>
      </c>
      <c r="AV2985" s="26" t="s">
        <v>4981</v>
      </c>
      <c r="AW2985" s="26" t="s">
        <v>5117</v>
      </c>
      <c r="BB2985" s="26" t="s">
        <v>4652</v>
      </c>
      <c r="BD2985" s="37">
        <v>44203</v>
      </c>
      <c r="BE2985" s="30">
        <v>37268</v>
      </c>
      <c r="BF2985" s="30">
        <v>56483</v>
      </c>
      <c r="BG2985" s="37" t="s">
        <v>4653</v>
      </c>
      <c r="BH2985" s="37" t="s">
        <v>4654</v>
      </c>
      <c r="BI2985" s="37" t="s">
        <v>4654</v>
      </c>
      <c r="BJ2985" s="138" t="e">
        <f>#N/A</f>
        <v>#N/A</v>
      </c>
      <c r="BK2985" s="138" t="e">
        <f>#N/A</f>
        <v>#N/A</v>
      </c>
      <c r="BL2985" s="138" t="e">
        <f>#N/A</f>
        <v>#N/A</v>
      </c>
      <c r="BM2985" s="138" t="e">
        <f>#N/A</f>
        <v>#N/A</v>
      </c>
      <c r="BN2985" s="26"/>
      <c r="BO2985" s="26"/>
      <c r="BP2985" s="26"/>
      <c r="BQ2985" s="38"/>
      <c r="BR2985" s="26"/>
      <c r="BS2985" s="26"/>
      <c r="BT2985" s="26"/>
      <c r="BU2985" s="26"/>
      <c r="BV2985" s="39"/>
    </row>
    <row r="2986" spans="1:74" ht="15" hidden="1" customHeight="1" thickBot="1">
      <c r="A2986" s="26">
        <v>2020</v>
      </c>
      <c r="B2986" s="67">
        <v>2982</v>
      </c>
      <c r="C2986" s="67" t="s">
        <v>129</v>
      </c>
      <c r="D2986" s="67" t="s">
        <v>4642</v>
      </c>
      <c r="E2986" s="67" t="s">
        <v>4643</v>
      </c>
      <c r="F2986" s="27">
        <v>44083</v>
      </c>
      <c r="G2986" s="67" t="s">
        <v>5533</v>
      </c>
      <c r="H2986" s="26" t="s">
        <v>4645</v>
      </c>
      <c r="I2986" s="26" t="s">
        <v>4645</v>
      </c>
      <c r="J2986" s="69" t="s">
        <v>4646</v>
      </c>
      <c r="K2986" s="26" t="s">
        <v>135</v>
      </c>
      <c r="L2986" s="26" t="s">
        <v>4647</v>
      </c>
      <c r="M2986" s="26" t="s">
        <v>137</v>
      </c>
      <c r="N2986" s="26" t="s">
        <v>138</v>
      </c>
      <c r="O2986" s="26" t="s">
        <v>138</v>
      </c>
      <c r="Q2986" s="30">
        <v>78</v>
      </c>
      <c r="R2986" s="30">
        <v>6670</v>
      </c>
      <c r="S2986" s="31" t="e">
        <f>#N/A</f>
        <v>#N/A</v>
      </c>
      <c r="T2986" s="30">
        <v>1281</v>
      </c>
      <c r="AB2986" s="33" t="e">
        <f>#N/A</f>
        <v>#N/A</v>
      </c>
      <c r="AC2986" s="71">
        <v>1400</v>
      </c>
      <c r="AD2986" s="30" t="e">
        <f>#N/A</f>
        <v>#N/A</v>
      </c>
      <c r="AE2986" s="34">
        <v>0.78</v>
      </c>
      <c r="AG2986" s="30" t="e">
        <f>#N/A</f>
        <v>#N/A</v>
      </c>
      <c r="AH2986" s="30" t="e">
        <f>#N/A</f>
        <v>#N/A</v>
      </c>
      <c r="AI2986" s="30">
        <v>9118.2000000000007</v>
      </c>
      <c r="AJ2986" s="30">
        <v>8684</v>
      </c>
      <c r="AK2986" s="26" t="s">
        <v>139</v>
      </c>
      <c r="AL2986" s="26">
        <v>36</v>
      </c>
      <c r="AM2986" s="26" t="s">
        <v>5390</v>
      </c>
      <c r="AU2986" s="26" t="s">
        <v>5431</v>
      </c>
      <c r="AV2986" s="26" t="s">
        <v>4981</v>
      </c>
      <c r="AW2986" s="26" t="s">
        <v>5117</v>
      </c>
      <c r="BB2986" s="26" t="s">
        <v>4652</v>
      </c>
      <c r="BD2986" s="37">
        <v>44203</v>
      </c>
      <c r="BE2986" s="30">
        <v>37268</v>
      </c>
      <c r="BF2986" s="30">
        <v>56483</v>
      </c>
      <c r="BG2986" s="37" t="s">
        <v>4653</v>
      </c>
      <c r="BH2986" s="37" t="s">
        <v>4654</v>
      </c>
      <c r="BI2986" s="37" t="s">
        <v>4654</v>
      </c>
      <c r="BJ2986" s="138" t="e">
        <f>#N/A</f>
        <v>#N/A</v>
      </c>
      <c r="BK2986" s="138" t="e">
        <f>#N/A</f>
        <v>#N/A</v>
      </c>
      <c r="BL2986" s="138" t="e">
        <f>#N/A</f>
        <v>#N/A</v>
      </c>
      <c r="BM2986" s="138" t="e">
        <f>#N/A</f>
        <v>#N/A</v>
      </c>
      <c r="BN2986" s="26"/>
      <c r="BO2986" s="26"/>
      <c r="BP2986" s="26"/>
      <c r="BQ2986" s="38"/>
      <c r="BR2986" s="26"/>
      <c r="BS2986" s="26"/>
      <c r="BT2986" s="26"/>
      <c r="BU2986" s="26"/>
      <c r="BV2986" s="39"/>
    </row>
    <row r="2987" spans="1:74" ht="15" hidden="1" customHeight="1" thickBot="1">
      <c r="A2987" s="26">
        <v>2020</v>
      </c>
      <c r="B2987" s="67">
        <v>2983</v>
      </c>
      <c r="C2987" s="26" t="s">
        <v>129</v>
      </c>
      <c r="D2987" s="26" t="s">
        <v>4642</v>
      </c>
      <c r="E2987" s="26" t="s">
        <v>4643</v>
      </c>
      <c r="F2987" s="27">
        <v>44083</v>
      </c>
      <c r="G2987" s="67" t="s">
        <v>5534</v>
      </c>
      <c r="H2987" s="26" t="s">
        <v>4645</v>
      </c>
      <c r="I2987" s="26" t="s">
        <v>4645</v>
      </c>
      <c r="J2987" s="69" t="s">
        <v>4646</v>
      </c>
      <c r="K2987" s="26" t="s">
        <v>135</v>
      </c>
      <c r="L2987" s="26" t="s">
        <v>4647</v>
      </c>
      <c r="M2987" s="26" t="s">
        <v>137</v>
      </c>
      <c r="N2987" s="26" t="s">
        <v>138</v>
      </c>
      <c r="O2987" s="26" t="s">
        <v>138</v>
      </c>
      <c r="Q2987" s="30">
        <v>78</v>
      </c>
      <c r="R2987" s="30">
        <v>7090</v>
      </c>
      <c r="S2987" s="31" t="e">
        <f>#N/A</f>
        <v>#N/A</v>
      </c>
      <c r="T2987" s="30">
        <v>1295</v>
      </c>
      <c r="AB2987" s="33" t="e">
        <f>#N/A</f>
        <v>#N/A</v>
      </c>
      <c r="AC2987" s="30">
        <v>1400</v>
      </c>
      <c r="AD2987" s="30" t="e">
        <f>#N/A</f>
        <v>#N/A</v>
      </c>
      <c r="AE2987" s="34">
        <v>0.93652173913043479</v>
      </c>
      <c r="AG2987" s="30" t="e">
        <f>#N/A</f>
        <v>#N/A</v>
      </c>
      <c r="AH2987" s="30" t="e">
        <f>#N/A</f>
        <v>#N/A</v>
      </c>
      <c r="AI2987" s="30">
        <v>9692.5500000000011</v>
      </c>
      <c r="AJ2987" s="30">
        <v>9231</v>
      </c>
      <c r="AK2987" s="26" t="s">
        <v>139</v>
      </c>
      <c r="AL2987" s="26">
        <v>36</v>
      </c>
      <c r="AM2987" s="26" t="s">
        <v>5390</v>
      </c>
      <c r="AU2987" s="26" t="s">
        <v>5431</v>
      </c>
      <c r="AV2987" s="26" t="s">
        <v>4981</v>
      </c>
      <c r="AW2987" s="26" t="s">
        <v>5117</v>
      </c>
      <c r="BB2987" s="26" t="s">
        <v>4652</v>
      </c>
      <c r="BD2987" s="37">
        <v>44203</v>
      </c>
      <c r="BE2987" s="30">
        <v>37268</v>
      </c>
      <c r="BF2987" s="30">
        <v>56483</v>
      </c>
      <c r="BG2987" s="37" t="s">
        <v>4653</v>
      </c>
      <c r="BH2987" s="37" t="s">
        <v>4654</v>
      </c>
      <c r="BI2987" s="37" t="s">
        <v>4654</v>
      </c>
      <c r="BJ2987" s="138" t="e">
        <f>#N/A</f>
        <v>#N/A</v>
      </c>
      <c r="BK2987" s="138" t="e">
        <f>#N/A</f>
        <v>#N/A</v>
      </c>
      <c r="BL2987" s="138" t="e">
        <f>#N/A</f>
        <v>#N/A</v>
      </c>
      <c r="BM2987" s="138" t="e">
        <f>#N/A</f>
        <v>#N/A</v>
      </c>
      <c r="BN2987" s="26"/>
      <c r="BO2987" s="26"/>
      <c r="BP2987" s="26"/>
      <c r="BQ2987" s="38"/>
      <c r="BR2987" s="26"/>
      <c r="BS2987" s="26"/>
      <c r="BT2987" s="26"/>
      <c r="BU2987" s="26"/>
      <c r="BV2987" s="39"/>
    </row>
    <row r="2988" spans="1:74" ht="15" hidden="1" customHeight="1" thickBot="1">
      <c r="A2988" s="26">
        <v>2020</v>
      </c>
      <c r="B2988" s="67">
        <v>2984</v>
      </c>
      <c r="C2988" s="67" t="s">
        <v>129</v>
      </c>
      <c r="D2988" s="67" t="s">
        <v>4642</v>
      </c>
      <c r="E2988" s="67" t="s">
        <v>4643</v>
      </c>
      <c r="F2988" s="27">
        <v>44083</v>
      </c>
      <c r="G2988" s="67" t="s">
        <v>5535</v>
      </c>
      <c r="H2988" s="26" t="s">
        <v>4645</v>
      </c>
      <c r="I2988" s="26" t="s">
        <v>4645</v>
      </c>
      <c r="J2988" s="69" t="s">
        <v>4646</v>
      </c>
      <c r="K2988" s="26" t="s">
        <v>135</v>
      </c>
      <c r="L2988" s="26" t="s">
        <v>4647</v>
      </c>
      <c r="M2988" s="26" t="s">
        <v>137</v>
      </c>
      <c r="N2988" s="26" t="s">
        <v>138</v>
      </c>
      <c r="O2988" s="26" t="s">
        <v>138</v>
      </c>
      <c r="Q2988" s="30">
        <v>82</v>
      </c>
      <c r="R2988" s="30">
        <v>8860</v>
      </c>
      <c r="S2988" s="31" t="e">
        <f>#N/A</f>
        <v>#N/A</v>
      </c>
      <c r="T2988" s="30">
        <v>1577</v>
      </c>
      <c r="AB2988" s="33" t="e">
        <f>#N/A</f>
        <v>#N/A</v>
      </c>
      <c r="AC2988" s="71">
        <v>1400</v>
      </c>
      <c r="AD2988" s="30" t="e">
        <f>#N/A</f>
        <v>#N/A</v>
      </c>
      <c r="AE2988" s="34">
        <v>0.94</v>
      </c>
      <c r="AG2988" s="30" t="e">
        <f>#N/A</f>
        <v>#N/A</v>
      </c>
      <c r="AH2988" s="30" t="e">
        <f>#N/A</f>
        <v>#N/A</v>
      </c>
      <c r="AI2988" s="30">
        <v>12111.75</v>
      </c>
      <c r="AJ2988" s="30">
        <v>11535</v>
      </c>
      <c r="AK2988" s="26" t="s">
        <v>139</v>
      </c>
      <c r="AL2988" s="26">
        <v>36</v>
      </c>
      <c r="AM2988" s="26" t="s">
        <v>5390</v>
      </c>
      <c r="AU2988" s="26" t="s">
        <v>5431</v>
      </c>
      <c r="AV2988" s="26" t="s">
        <v>4981</v>
      </c>
      <c r="AW2988" s="26" t="s">
        <v>5117</v>
      </c>
      <c r="BB2988" s="26" t="s">
        <v>4652</v>
      </c>
      <c r="BD2988" s="37">
        <v>44203</v>
      </c>
      <c r="BE2988" s="30">
        <v>37268</v>
      </c>
      <c r="BF2988" s="30">
        <v>56483</v>
      </c>
      <c r="BG2988" s="37" t="s">
        <v>4653</v>
      </c>
      <c r="BH2988" s="37" t="s">
        <v>4654</v>
      </c>
      <c r="BI2988" s="37" t="s">
        <v>4654</v>
      </c>
      <c r="BJ2988" s="138" t="e">
        <f>#N/A</f>
        <v>#N/A</v>
      </c>
      <c r="BK2988" s="138" t="e">
        <f>#N/A</f>
        <v>#N/A</v>
      </c>
      <c r="BL2988" s="138" t="e">
        <f>#N/A</f>
        <v>#N/A</v>
      </c>
      <c r="BM2988" s="138" t="e">
        <f>#N/A</f>
        <v>#N/A</v>
      </c>
      <c r="BN2988" s="26"/>
      <c r="BO2988" s="26"/>
      <c r="BP2988" s="26"/>
      <c r="BQ2988" s="38"/>
      <c r="BR2988" s="26"/>
      <c r="BS2988" s="26"/>
      <c r="BT2988" s="26"/>
      <c r="BU2988" s="26"/>
      <c r="BV2988" s="39"/>
    </row>
    <row r="2989" spans="1:74" ht="15" hidden="1" customHeight="1" thickBot="1">
      <c r="A2989" s="26">
        <v>2020</v>
      </c>
      <c r="B2989" s="67">
        <v>2985</v>
      </c>
      <c r="C2989" s="26" t="s">
        <v>129</v>
      </c>
      <c r="D2989" s="26" t="s">
        <v>4642</v>
      </c>
      <c r="E2989" s="26" t="s">
        <v>4643</v>
      </c>
      <c r="F2989" s="27">
        <v>44083</v>
      </c>
      <c r="G2989" s="67" t="s">
        <v>5536</v>
      </c>
      <c r="H2989" s="26" t="s">
        <v>4645</v>
      </c>
      <c r="I2989" s="26" t="s">
        <v>4645</v>
      </c>
      <c r="J2989" s="69" t="s">
        <v>4646</v>
      </c>
      <c r="K2989" s="26" t="s">
        <v>135</v>
      </c>
      <c r="L2989" s="26" t="s">
        <v>4647</v>
      </c>
      <c r="M2989" s="26" t="s">
        <v>137</v>
      </c>
      <c r="N2989" s="26" t="s">
        <v>138</v>
      </c>
      <c r="O2989" s="26" t="s">
        <v>138</v>
      </c>
      <c r="Q2989" s="30">
        <v>75</v>
      </c>
      <c r="R2989" s="30">
        <v>6860</v>
      </c>
      <c r="S2989" s="31" t="e">
        <f>#N/A</f>
        <v>#N/A</v>
      </c>
      <c r="T2989" s="30">
        <v>1500</v>
      </c>
      <c r="AB2989" s="33" t="e">
        <f>#N/A</f>
        <v>#N/A</v>
      </c>
      <c r="AC2989" s="30">
        <v>1400</v>
      </c>
      <c r="AD2989" s="30" t="e">
        <f>#N/A</f>
        <v>#N/A</v>
      </c>
      <c r="AE2989" s="34">
        <v>0.91877551020408166</v>
      </c>
      <c r="AG2989" s="30" t="e">
        <f>#N/A</f>
        <v>#N/A</v>
      </c>
      <c r="AH2989" s="30" t="e">
        <f>#N/A</f>
        <v>#N/A</v>
      </c>
      <c r="AI2989" s="30">
        <v>9377.5500000000011</v>
      </c>
      <c r="AJ2989" s="30">
        <v>8931</v>
      </c>
      <c r="AK2989" s="26" t="s">
        <v>139</v>
      </c>
      <c r="AL2989" s="26">
        <v>36</v>
      </c>
      <c r="AM2989" s="26" t="s">
        <v>5390</v>
      </c>
      <c r="AU2989" s="26" t="s">
        <v>5431</v>
      </c>
      <c r="AV2989" s="26" t="s">
        <v>4981</v>
      </c>
      <c r="AW2989" s="26" t="s">
        <v>5117</v>
      </c>
      <c r="BB2989" s="26" t="s">
        <v>4652</v>
      </c>
      <c r="BD2989" s="37">
        <v>44203</v>
      </c>
      <c r="BE2989" s="30">
        <v>37268</v>
      </c>
      <c r="BF2989" s="30">
        <v>56483</v>
      </c>
      <c r="BG2989" s="37" t="s">
        <v>4653</v>
      </c>
      <c r="BH2989" s="37" t="s">
        <v>4654</v>
      </c>
      <c r="BI2989" s="37" t="s">
        <v>4654</v>
      </c>
      <c r="BJ2989" s="138" t="e">
        <f>#N/A</f>
        <v>#N/A</v>
      </c>
      <c r="BK2989" s="138" t="e">
        <f>#N/A</f>
        <v>#N/A</v>
      </c>
      <c r="BL2989" s="138" t="e">
        <f>#N/A</f>
        <v>#N/A</v>
      </c>
      <c r="BM2989" s="138" t="e">
        <f>#N/A</f>
        <v>#N/A</v>
      </c>
      <c r="BN2989" s="26"/>
      <c r="BO2989" s="26"/>
      <c r="BP2989" s="26"/>
      <c r="BQ2989" s="38"/>
      <c r="BR2989" s="26"/>
      <c r="BS2989" s="26"/>
      <c r="BT2989" s="26"/>
      <c r="BU2989" s="26"/>
      <c r="BV2989" s="39"/>
    </row>
    <row r="2990" spans="1:74" ht="15" hidden="1" customHeight="1" thickBot="1">
      <c r="A2990" s="26">
        <v>2020</v>
      </c>
      <c r="B2990" s="67">
        <v>2986</v>
      </c>
      <c r="C2990" s="67" t="s">
        <v>129</v>
      </c>
      <c r="D2990" s="67" t="s">
        <v>4642</v>
      </c>
      <c r="E2990" s="67" t="s">
        <v>4643</v>
      </c>
      <c r="F2990" s="27">
        <v>44083</v>
      </c>
      <c r="G2990" s="67" t="s">
        <v>5537</v>
      </c>
      <c r="H2990" s="26" t="s">
        <v>4645</v>
      </c>
      <c r="I2990" s="26" t="s">
        <v>4645</v>
      </c>
      <c r="J2990" s="69" t="s">
        <v>4646</v>
      </c>
      <c r="K2990" s="26" t="s">
        <v>135</v>
      </c>
      <c r="L2990" s="26" t="s">
        <v>4647</v>
      </c>
      <c r="M2990" s="26" t="s">
        <v>137</v>
      </c>
      <c r="N2990" s="26" t="s">
        <v>138</v>
      </c>
      <c r="O2990" s="26" t="s">
        <v>138</v>
      </c>
      <c r="Q2990" s="30">
        <v>72</v>
      </c>
      <c r="R2990" s="30">
        <v>5420</v>
      </c>
      <c r="S2990" s="31" t="e">
        <f>#N/A</f>
        <v>#N/A</v>
      </c>
      <c r="T2990" s="30">
        <v>1073</v>
      </c>
      <c r="AB2990" s="33" t="e">
        <f>#N/A</f>
        <v>#N/A</v>
      </c>
      <c r="AC2990" s="71">
        <v>1400</v>
      </c>
      <c r="AD2990" s="30" t="e">
        <f>#N/A</f>
        <v>#N/A</v>
      </c>
      <c r="AE2990" s="34">
        <v>0.92</v>
      </c>
      <c r="AG2990" s="30" t="e">
        <f>#N/A</f>
        <v>#N/A</v>
      </c>
      <c r="AH2990" s="30" t="e">
        <f>#N/A</f>
        <v>#N/A</v>
      </c>
      <c r="AI2990" s="30">
        <v>7408.8</v>
      </c>
      <c r="AJ2990" s="30">
        <v>7056</v>
      </c>
      <c r="AK2990" s="26" t="s">
        <v>139</v>
      </c>
      <c r="AL2990" s="26">
        <v>36</v>
      </c>
      <c r="AM2990" s="26" t="s">
        <v>5390</v>
      </c>
      <c r="AU2990" s="26" t="s">
        <v>5431</v>
      </c>
      <c r="AV2990" s="26" t="s">
        <v>4981</v>
      </c>
      <c r="AW2990" s="26" t="s">
        <v>5117</v>
      </c>
      <c r="BB2990" s="26" t="s">
        <v>4652</v>
      </c>
      <c r="BD2990" s="37">
        <v>44203</v>
      </c>
      <c r="BE2990" s="30">
        <v>37268</v>
      </c>
      <c r="BF2990" s="30">
        <v>56483</v>
      </c>
      <c r="BG2990" s="37" t="s">
        <v>4653</v>
      </c>
      <c r="BH2990" s="37" t="s">
        <v>4654</v>
      </c>
      <c r="BI2990" s="37" t="s">
        <v>4654</v>
      </c>
      <c r="BJ2990" s="138" t="e">
        <f>#N/A</f>
        <v>#N/A</v>
      </c>
      <c r="BK2990" s="138" t="e">
        <f>#N/A</f>
        <v>#N/A</v>
      </c>
      <c r="BL2990" s="138" t="e">
        <f>#N/A</f>
        <v>#N/A</v>
      </c>
      <c r="BM2990" s="138" t="e">
        <f>#N/A</f>
        <v>#N/A</v>
      </c>
      <c r="BN2990" s="26"/>
      <c r="BO2990" s="26"/>
      <c r="BP2990" s="26"/>
      <c r="BQ2990" s="38"/>
      <c r="BR2990" s="26"/>
      <c r="BS2990" s="26"/>
      <c r="BT2990" s="26"/>
      <c r="BU2990" s="26"/>
      <c r="BV2990" s="39"/>
    </row>
    <row r="2991" spans="1:74" ht="15" hidden="1" customHeight="1" thickBot="1">
      <c r="A2991" s="26">
        <v>2020</v>
      </c>
      <c r="B2991" s="67">
        <v>2987</v>
      </c>
      <c r="C2991" s="26" t="s">
        <v>129</v>
      </c>
      <c r="D2991" s="26" t="s">
        <v>4642</v>
      </c>
      <c r="E2991" s="26" t="s">
        <v>4643</v>
      </c>
      <c r="F2991" s="27">
        <v>44083</v>
      </c>
      <c r="G2991" s="67" t="s">
        <v>5538</v>
      </c>
      <c r="H2991" s="26" t="s">
        <v>4645</v>
      </c>
      <c r="I2991" s="26" t="s">
        <v>4645</v>
      </c>
      <c r="J2991" s="69" t="s">
        <v>4646</v>
      </c>
      <c r="K2991" s="26" t="s">
        <v>135</v>
      </c>
      <c r="L2991" s="26" t="s">
        <v>4647</v>
      </c>
      <c r="M2991" s="26" t="s">
        <v>137</v>
      </c>
      <c r="N2991" s="26" t="s">
        <v>138</v>
      </c>
      <c r="O2991" s="26" t="s">
        <v>138</v>
      </c>
      <c r="Q2991" s="30">
        <v>82</v>
      </c>
      <c r="R2991" s="30">
        <v>7330</v>
      </c>
      <c r="S2991" s="31" t="e">
        <f>#N/A</f>
        <v>#N/A</v>
      </c>
      <c r="T2991" s="30">
        <v>1534</v>
      </c>
      <c r="AB2991" s="33" t="e">
        <f>#N/A</f>
        <v>#N/A</v>
      </c>
      <c r="AC2991" s="30">
        <v>1400</v>
      </c>
      <c r="AD2991" s="30" t="e">
        <f>#N/A</f>
        <v>#N/A</v>
      </c>
      <c r="AE2991" s="34">
        <v>0.96181818181818179</v>
      </c>
      <c r="AG2991" s="30" t="e">
        <f>#N/A</f>
        <v>#N/A</v>
      </c>
      <c r="AH2991" s="30" t="e">
        <f>#N/A</f>
        <v>#N/A</v>
      </c>
      <c r="AI2991" s="30">
        <v>10020.15</v>
      </c>
      <c r="AJ2991" s="30">
        <v>9543</v>
      </c>
      <c r="AK2991" s="26" t="s">
        <v>139</v>
      </c>
      <c r="AL2991" s="26">
        <v>36</v>
      </c>
      <c r="AM2991" s="26" t="s">
        <v>5390</v>
      </c>
      <c r="AU2991" s="26" t="s">
        <v>5431</v>
      </c>
      <c r="AV2991" s="26" t="s">
        <v>4981</v>
      </c>
      <c r="AW2991" s="26" t="s">
        <v>5117</v>
      </c>
      <c r="BB2991" s="26" t="s">
        <v>4652</v>
      </c>
      <c r="BD2991" s="37">
        <v>44203</v>
      </c>
      <c r="BE2991" s="30">
        <v>37268</v>
      </c>
      <c r="BF2991" s="30">
        <v>56483</v>
      </c>
      <c r="BG2991" s="37" t="s">
        <v>4653</v>
      </c>
      <c r="BH2991" s="37" t="s">
        <v>4654</v>
      </c>
      <c r="BI2991" s="37" t="s">
        <v>4654</v>
      </c>
      <c r="BJ2991" s="138" t="e">
        <f>#N/A</f>
        <v>#N/A</v>
      </c>
      <c r="BK2991" s="138" t="e">
        <f>#N/A</f>
        <v>#N/A</v>
      </c>
      <c r="BL2991" s="138" t="e">
        <f>#N/A</f>
        <v>#N/A</v>
      </c>
      <c r="BM2991" s="138" t="e">
        <f>#N/A</f>
        <v>#N/A</v>
      </c>
      <c r="BN2991" s="26"/>
      <c r="BO2991" s="26"/>
      <c r="BP2991" s="26"/>
      <c r="BQ2991" s="38"/>
      <c r="BR2991" s="26"/>
      <c r="BS2991" s="26"/>
      <c r="BT2991" s="26"/>
      <c r="BU2991" s="26"/>
      <c r="BV2991" s="39"/>
    </row>
    <row r="2992" spans="1:74" ht="15" hidden="1" customHeight="1" thickBot="1">
      <c r="A2992" s="26">
        <v>2020</v>
      </c>
      <c r="B2992" s="67">
        <v>2988</v>
      </c>
      <c r="C2992" s="67" t="s">
        <v>129</v>
      </c>
      <c r="D2992" s="67" t="s">
        <v>4642</v>
      </c>
      <c r="E2992" s="67" t="s">
        <v>4643</v>
      </c>
      <c r="F2992" s="27">
        <v>44083</v>
      </c>
      <c r="G2992" s="67" t="s">
        <v>5539</v>
      </c>
      <c r="H2992" s="26" t="s">
        <v>4645</v>
      </c>
      <c r="I2992" s="26" t="s">
        <v>4645</v>
      </c>
      <c r="J2992" s="69" t="s">
        <v>4646</v>
      </c>
      <c r="K2992" s="26" t="s">
        <v>135</v>
      </c>
      <c r="L2992" s="26" t="s">
        <v>4647</v>
      </c>
      <c r="M2992" s="26" t="s">
        <v>137</v>
      </c>
      <c r="N2992" s="26" t="s">
        <v>138</v>
      </c>
      <c r="O2992" s="26" t="s">
        <v>138</v>
      </c>
      <c r="Q2992" s="30">
        <v>73</v>
      </c>
      <c r="R2992" s="30">
        <v>5180</v>
      </c>
      <c r="S2992" s="31" t="e">
        <f>#N/A</f>
        <v>#N/A</v>
      </c>
      <c r="T2992" s="30">
        <v>878</v>
      </c>
      <c r="AB2992" s="33" t="e">
        <f>#N/A</f>
        <v>#N/A</v>
      </c>
      <c r="AC2992" s="71">
        <v>1400</v>
      </c>
      <c r="AD2992" s="30" t="e">
        <f>#N/A</f>
        <v>#N/A</v>
      </c>
      <c r="AE2992" s="34">
        <v>0.96</v>
      </c>
      <c r="AG2992" s="30" t="e">
        <f>#N/A</f>
        <v>#N/A</v>
      </c>
      <c r="AH2992" s="30" t="e">
        <f>#N/A</f>
        <v>#N/A</v>
      </c>
      <c r="AI2992" s="30">
        <v>7081.2000000000007</v>
      </c>
      <c r="AJ2992" s="30">
        <v>6744</v>
      </c>
      <c r="AK2992" s="26" t="s">
        <v>139</v>
      </c>
      <c r="AL2992" s="26">
        <v>36</v>
      </c>
      <c r="AM2992" s="26" t="s">
        <v>5390</v>
      </c>
      <c r="AU2992" s="26" t="s">
        <v>5431</v>
      </c>
      <c r="AV2992" s="26" t="s">
        <v>4981</v>
      </c>
      <c r="AW2992" s="26" t="s">
        <v>5117</v>
      </c>
      <c r="BB2992" s="26" t="s">
        <v>4652</v>
      </c>
      <c r="BD2992" s="37">
        <v>44203</v>
      </c>
      <c r="BE2992" s="30">
        <v>37268</v>
      </c>
      <c r="BF2992" s="30">
        <v>56483</v>
      </c>
      <c r="BG2992" s="37" t="s">
        <v>4653</v>
      </c>
      <c r="BH2992" s="37" t="s">
        <v>4654</v>
      </c>
      <c r="BI2992" s="37" t="s">
        <v>4654</v>
      </c>
      <c r="BJ2992" s="138" t="e">
        <f>#N/A</f>
        <v>#N/A</v>
      </c>
      <c r="BK2992" s="138" t="e">
        <f>#N/A</f>
        <v>#N/A</v>
      </c>
      <c r="BL2992" s="138" t="e">
        <f>#N/A</f>
        <v>#N/A</v>
      </c>
      <c r="BM2992" s="138" t="e">
        <f>#N/A</f>
        <v>#N/A</v>
      </c>
      <c r="BN2992" s="26"/>
      <c r="BO2992" s="26"/>
      <c r="BP2992" s="26"/>
      <c r="BQ2992" s="38"/>
      <c r="BR2992" s="26"/>
      <c r="BS2992" s="26"/>
      <c r="BT2992" s="26"/>
      <c r="BU2992" s="26"/>
      <c r="BV2992" s="39"/>
    </row>
    <row r="2993" spans="1:74" ht="15" hidden="1" customHeight="1" thickBot="1">
      <c r="A2993" s="26">
        <v>2020</v>
      </c>
      <c r="B2993" s="67">
        <v>2989</v>
      </c>
      <c r="C2993" s="26" t="s">
        <v>129</v>
      </c>
      <c r="D2993" s="26" t="s">
        <v>4642</v>
      </c>
      <c r="E2993" s="26" t="s">
        <v>4643</v>
      </c>
      <c r="F2993" s="27">
        <v>44083</v>
      </c>
      <c r="G2993" s="67" t="s">
        <v>5540</v>
      </c>
      <c r="H2993" s="26" t="s">
        <v>4645</v>
      </c>
      <c r="I2993" s="26" t="s">
        <v>4645</v>
      </c>
      <c r="J2993" s="69" t="s">
        <v>4646</v>
      </c>
      <c r="K2993" s="26" t="s">
        <v>135</v>
      </c>
      <c r="L2993" s="26" t="s">
        <v>4647</v>
      </c>
      <c r="M2993" s="26" t="s">
        <v>137</v>
      </c>
      <c r="N2993" s="26" t="s">
        <v>138</v>
      </c>
      <c r="O2993" s="26" t="s">
        <v>138</v>
      </c>
      <c r="Q2993" s="30">
        <v>78</v>
      </c>
      <c r="R2993" s="30">
        <v>6160</v>
      </c>
      <c r="S2993" s="31" t="e">
        <f>#N/A</f>
        <v>#N/A</v>
      </c>
      <c r="T2993" s="30">
        <v>1033</v>
      </c>
      <c r="AB2993" s="33" t="e">
        <f>#N/A</f>
        <v>#N/A</v>
      </c>
      <c r="AC2993" s="30">
        <v>1400</v>
      </c>
      <c r="AD2993" s="30" t="e">
        <f>#N/A</f>
        <v>#N/A</v>
      </c>
      <c r="AE2993" s="34">
        <v>0.74595744680851062</v>
      </c>
      <c r="AG2993" s="30" t="e">
        <f>#N/A</f>
        <v>#N/A</v>
      </c>
      <c r="AH2993" s="30" t="e">
        <f>#N/A</f>
        <v>#N/A</v>
      </c>
      <c r="AI2993" s="30">
        <v>8421</v>
      </c>
      <c r="AJ2993" s="30">
        <v>8020</v>
      </c>
      <c r="AK2993" s="26" t="s">
        <v>139</v>
      </c>
      <c r="AL2993" s="26">
        <v>36</v>
      </c>
      <c r="AM2993" s="26" t="s">
        <v>5390</v>
      </c>
      <c r="AU2993" s="26" t="s">
        <v>5431</v>
      </c>
      <c r="AV2993" s="26" t="s">
        <v>4981</v>
      </c>
      <c r="AW2993" s="26" t="s">
        <v>5117</v>
      </c>
      <c r="BB2993" s="26" t="s">
        <v>4652</v>
      </c>
      <c r="BD2993" s="37">
        <v>44203</v>
      </c>
      <c r="BE2993" s="30">
        <v>37268</v>
      </c>
      <c r="BF2993" s="30">
        <v>56483</v>
      </c>
      <c r="BG2993" s="37" t="s">
        <v>4653</v>
      </c>
      <c r="BH2993" s="37" t="s">
        <v>4654</v>
      </c>
      <c r="BI2993" s="37" t="s">
        <v>4654</v>
      </c>
      <c r="BJ2993" s="138" t="e">
        <f>#N/A</f>
        <v>#N/A</v>
      </c>
      <c r="BK2993" s="138" t="e">
        <f>#N/A</f>
        <v>#N/A</v>
      </c>
      <c r="BL2993" s="138" t="e">
        <f>#N/A</f>
        <v>#N/A</v>
      </c>
      <c r="BM2993" s="138" t="e">
        <f>#N/A</f>
        <v>#N/A</v>
      </c>
      <c r="BN2993" s="26"/>
      <c r="BO2993" s="26"/>
      <c r="BP2993" s="26"/>
      <c r="BQ2993" s="38"/>
      <c r="BR2993" s="26"/>
      <c r="BS2993" s="26"/>
      <c r="BT2993" s="26"/>
      <c r="BU2993" s="26"/>
      <c r="BV2993" s="39"/>
    </row>
    <row r="2994" spans="1:74" ht="15" hidden="1" customHeight="1" thickBot="1">
      <c r="A2994" s="26">
        <v>2020</v>
      </c>
      <c r="B2994" s="67">
        <v>2990</v>
      </c>
      <c r="C2994" s="67" t="s">
        <v>129</v>
      </c>
      <c r="D2994" s="67" t="s">
        <v>4642</v>
      </c>
      <c r="E2994" s="67" t="s">
        <v>4643</v>
      </c>
      <c r="F2994" s="27">
        <v>44083</v>
      </c>
      <c r="G2994" s="67" t="s">
        <v>5541</v>
      </c>
      <c r="H2994" s="26" t="s">
        <v>4645</v>
      </c>
      <c r="I2994" s="26" t="s">
        <v>4645</v>
      </c>
      <c r="J2994" s="69" t="s">
        <v>4646</v>
      </c>
      <c r="K2994" s="26" t="s">
        <v>135</v>
      </c>
      <c r="L2994" s="26" t="s">
        <v>4647</v>
      </c>
      <c r="M2994" s="26" t="s">
        <v>137</v>
      </c>
      <c r="N2994" s="26" t="s">
        <v>138</v>
      </c>
      <c r="O2994" s="26" t="s">
        <v>138</v>
      </c>
      <c r="Q2994" s="30">
        <v>80</v>
      </c>
      <c r="R2994" s="30">
        <v>7880</v>
      </c>
      <c r="S2994" s="31" t="e">
        <f>#N/A</f>
        <v>#N/A</v>
      </c>
      <c r="T2994" s="30">
        <v>1436</v>
      </c>
      <c r="AB2994" s="33" t="e">
        <f>#N/A</f>
        <v>#N/A</v>
      </c>
      <c r="AC2994" s="71">
        <v>1400</v>
      </c>
      <c r="AD2994" s="30" t="e">
        <f>#N/A</f>
        <v>#N/A</v>
      </c>
      <c r="AE2994" s="34">
        <v>0.75</v>
      </c>
      <c r="AG2994" s="30" t="e">
        <f>#N/A</f>
        <v>#N/A</v>
      </c>
      <c r="AH2994" s="30" t="e">
        <f>#N/A</f>
        <v>#N/A</v>
      </c>
      <c r="AI2994" s="30">
        <v>11296.95</v>
      </c>
      <c r="AJ2994" s="30">
        <v>10759</v>
      </c>
      <c r="AK2994" s="26" t="s">
        <v>139</v>
      </c>
      <c r="AL2994" s="26">
        <v>36</v>
      </c>
      <c r="AM2994" s="26" t="s">
        <v>5390</v>
      </c>
      <c r="AU2994" s="26" t="s">
        <v>5431</v>
      </c>
      <c r="AV2994" s="26" t="s">
        <v>4981</v>
      </c>
      <c r="AW2994" s="26" t="s">
        <v>5117</v>
      </c>
      <c r="BB2994" s="26" t="s">
        <v>4652</v>
      </c>
      <c r="BD2994" s="37">
        <v>44203</v>
      </c>
      <c r="BE2994" s="30">
        <v>37268</v>
      </c>
      <c r="BF2994" s="30">
        <v>56483</v>
      </c>
      <c r="BG2994" s="37" t="s">
        <v>4653</v>
      </c>
      <c r="BH2994" s="37" t="s">
        <v>4654</v>
      </c>
      <c r="BI2994" s="37" t="s">
        <v>4654</v>
      </c>
      <c r="BJ2994" s="138" t="e">
        <f>#N/A</f>
        <v>#N/A</v>
      </c>
      <c r="BK2994" s="138" t="e">
        <f>#N/A</f>
        <v>#N/A</v>
      </c>
      <c r="BL2994" s="138" t="e">
        <f>#N/A</f>
        <v>#N/A</v>
      </c>
      <c r="BM2994" s="138" t="e">
        <f>#N/A</f>
        <v>#N/A</v>
      </c>
      <c r="BN2994" s="26"/>
      <c r="BO2994" s="26"/>
      <c r="BP2994" s="26"/>
      <c r="BQ2994" s="38"/>
      <c r="BR2994" s="26"/>
      <c r="BS2994" s="26"/>
      <c r="BT2994" s="26"/>
      <c r="BU2994" s="26"/>
      <c r="BV2994" s="39"/>
    </row>
    <row r="2995" spans="1:74" ht="15" hidden="1" customHeight="1" thickBot="1">
      <c r="A2995" s="26">
        <v>2020</v>
      </c>
      <c r="B2995" s="67">
        <v>2991</v>
      </c>
      <c r="C2995" s="26" t="s">
        <v>129</v>
      </c>
      <c r="D2995" s="26" t="s">
        <v>4642</v>
      </c>
      <c r="E2995" s="26" t="s">
        <v>4643</v>
      </c>
      <c r="F2995" s="27">
        <v>44083</v>
      </c>
      <c r="G2995" s="67" t="s">
        <v>5542</v>
      </c>
      <c r="H2995" s="26" t="s">
        <v>4645</v>
      </c>
      <c r="I2995" s="26" t="s">
        <v>4645</v>
      </c>
      <c r="J2995" s="69" t="s">
        <v>4646</v>
      </c>
      <c r="K2995" s="26" t="s">
        <v>135</v>
      </c>
      <c r="L2995" s="26" t="s">
        <v>4647</v>
      </c>
      <c r="M2995" s="26" t="s">
        <v>137</v>
      </c>
      <c r="N2995" s="26" t="s">
        <v>138</v>
      </c>
      <c r="O2995" s="26" t="s">
        <v>138</v>
      </c>
      <c r="Q2995" s="30">
        <v>83</v>
      </c>
      <c r="R2995" s="30">
        <v>9060</v>
      </c>
      <c r="S2995" s="31" t="e">
        <f>#N/A</f>
        <v>#N/A</v>
      </c>
      <c r="T2995" s="30">
        <v>2165</v>
      </c>
      <c r="AB2995" s="33" t="e">
        <f>#N/A</f>
        <v>#N/A</v>
      </c>
      <c r="AC2995" s="30">
        <v>1400</v>
      </c>
      <c r="AD2995" s="30" t="e">
        <f>#N/A</f>
        <v>#N/A</v>
      </c>
      <c r="AE2995" s="34">
        <v>0.94721311475409831</v>
      </c>
      <c r="AG2995" s="30" t="e">
        <f>#N/A</f>
        <v>#N/A</v>
      </c>
      <c r="AH2995" s="30" t="e">
        <f>#N/A</f>
        <v>#N/A</v>
      </c>
      <c r="AI2995" s="30">
        <v>12910.800000000001</v>
      </c>
      <c r="AJ2995" s="30">
        <v>12296</v>
      </c>
      <c r="AK2995" s="26" t="s">
        <v>139</v>
      </c>
      <c r="AL2995" s="26">
        <v>36</v>
      </c>
      <c r="AM2995" s="26" t="s">
        <v>5390</v>
      </c>
      <c r="AU2995" s="26" t="s">
        <v>5431</v>
      </c>
      <c r="AV2995" s="26" t="s">
        <v>4981</v>
      </c>
      <c r="AW2995" s="26" t="s">
        <v>5117</v>
      </c>
      <c r="BB2995" s="26" t="s">
        <v>4652</v>
      </c>
      <c r="BD2995" s="37">
        <v>44203</v>
      </c>
      <c r="BE2995" s="30">
        <v>37268</v>
      </c>
      <c r="BF2995" s="30">
        <v>56483</v>
      </c>
      <c r="BG2995" s="37" t="s">
        <v>4653</v>
      </c>
      <c r="BH2995" s="37" t="s">
        <v>4654</v>
      </c>
      <c r="BI2995" s="37" t="s">
        <v>4654</v>
      </c>
      <c r="BJ2995" s="138" t="e">
        <f>#N/A</f>
        <v>#N/A</v>
      </c>
      <c r="BK2995" s="138" t="e">
        <f>#N/A</f>
        <v>#N/A</v>
      </c>
      <c r="BL2995" s="138" t="e">
        <f>#N/A</f>
        <v>#N/A</v>
      </c>
      <c r="BM2995" s="138" t="e">
        <f>#N/A</f>
        <v>#N/A</v>
      </c>
      <c r="BN2995" s="26"/>
      <c r="BO2995" s="26"/>
      <c r="BP2995" s="26"/>
      <c r="BQ2995" s="38"/>
      <c r="BR2995" s="26"/>
      <c r="BS2995" s="26"/>
      <c r="BT2995" s="26"/>
      <c r="BU2995" s="26"/>
      <c r="BV2995" s="39"/>
    </row>
    <row r="2996" spans="1:74" ht="15" hidden="1" customHeight="1" thickBot="1">
      <c r="A2996" s="26">
        <v>2020</v>
      </c>
      <c r="B2996" s="67">
        <v>2992</v>
      </c>
      <c r="C2996" s="67" t="s">
        <v>129</v>
      </c>
      <c r="D2996" s="67" t="s">
        <v>4642</v>
      </c>
      <c r="E2996" s="67" t="s">
        <v>4643</v>
      </c>
      <c r="F2996" s="27">
        <v>44083</v>
      </c>
      <c r="G2996" s="67" t="s">
        <v>5543</v>
      </c>
      <c r="H2996" s="26" t="s">
        <v>4645</v>
      </c>
      <c r="I2996" s="26" t="s">
        <v>4645</v>
      </c>
      <c r="J2996" s="69" t="s">
        <v>4646</v>
      </c>
      <c r="K2996" s="26" t="s">
        <v>135</v>
      </c>
      <c r="L2996" s="26" t="s">
        <v>4647</v>
      </c>
      <c r="M2996" s="26" t="s">
        <v>137</v>
      </c>
      <c r="N2996" s="26" t="s">
        <v>138</v>
      </c>
      <c r="O2996" s="26" t="s">
        <v>138</v>
      </c>
      <c r="Q2996" s="30">
        <v>77</v>
      </c>
      <c r="R2996" s="30">
        <v>5460</v>
      </c>
      <c r="S2996" s="31" t="e">
        <f>#N/A</f>
        <v>#N/A</v>
      </c>
      <c r="T2996" s="30">
        <v>1036</v>
      </c>
      <c r="AB2996" s="33" t="e">
        <f>#N/A</f>
        <v>#N/A</v>
      </c>
      <c r="AC2996" s="71">
        <v>1400</v>
      </c>
      <c r="AD2996" s="30" t="e">
        <f>#N/A</f>
        <v>#N/A</v>
      </c>
      <c r="AE2996" s="34">
        <v>0.95</v>
      </c>
      <c r="AG2996" s="30" t="e">
        <f>#N/A</f>
        <v>#N/A</v>
      </c>
      <c r="AH2996" s="30" t="e">
        <f>#N/A</f>
        <v>#N/A</v>
      </c>
      <c r="AI2996" s="30">
        <v>7463.4000000000005</v>
      </c>
      <c r="AJ2996" s="30">
        <v>7108</v>
      </c>
      <c r="AK2996" s="26" t="s">
        <v>139</v>
      </c>
      <c r="AL2996" s="26">
        <v>36</v>
      </c>
      <c r="AM2996" s="26" t="s">
        <v>5390</v>
      </c>
      <c r="AU2996" s="26" t="s">
        <v>5431</v>
      </c>
      <c r="AV2996" s="26" t="s">
        <v>4981</v>
      </c>
      <c r="AW2996" s="26" t="s">
        <v>5117</v>
      </c>
      <c r="BB2996" s="26" t="s">
        <v>4652</v>
      </c>
      <c r="BD2996" s="37">
        <v>44203</v>
      </c>
      <c r="BE2996" s="30">
        <v>37268</v>
      </c>
      <c r="BF2996" s="30">
        <v>56483</v>
      </c>
      <c r="BG2996" s="37" t="s">
        <v>4653</v>
      </c>
      <c r="BH2996" s="37" t="s">
        <v>4654</v>
      </c>
      <c r="BI2996" s="37" t="s">
        <v>4654</v>
      </c>
      <c r="BJ2996" s="138" t="e">
        <f>#N/A</f>
        <v>#N/A</v>
      </c>
      <c r="BK2996" s="138" t="e">
        <f>#N/A</f>
        <v>#N/A</v>
      </c>
      <c r="BL2996" s="138" t="e">
        <f>#N/A</f>
        <v>#N/A</v>
      </c>
      <c r="BM2996" s="138" t="e">
        <f>#N/A</f>
        <v>#N/A</v>
      </c>
      <c r="BN2996" s="26"/>
      <c r="BO2996" s="26"/>
      <c r="BP2996" s="26"/>
      <c r="BQ2996" s="38"/>
      <c r="BR2996" s="26"/>
      <c r="BS2996" s="26"/>
      <c r="BT2996" s="26"/>
      <c r="BU2996" s="26"/>
      <c r="BV2996" s="39"/>
    </row>
    <row r="2997" spans="1:74" ht="15" hidden="1" customHeight="1" thickBot="1">
      <c r="A2997" s="26">
        <v>2020</v>
      </c>
      <c r="B2997" s="67">
        <v>2993</v>
      </c>
      <c r="C2997" s="26" t="s">
        <v>129</v>
      </c>
      <c r="D2997" s="26" t="s">
        <v>4642</v>
      </c>
      <c r="E2997" s="26" t="s">
        <v>4643</v>
      </c>
      <c r="F2997" s="27">
        <v>44083</v>
      </c>
      <c r="G2997" s="67" t="s">
        <v>5544</v>
      </c>
      <c r="H2997" s="26" t="s">
        <v>4645</v>
      </c>
      <c r="I2997" s="26" t="s">
        <v>4645</v>
      </c>
      <c r="J2997" s="69" t="s">
        <v>4646</v>
      </c>
      <c r="K2997" s="26" t="s">
        <v>135</v>
      </c>
      <c r="L2997" s="26" t="s">
        <v>4647</v>
      </c>
      <c r="M2997" s="26" t="s">
        <v>137</v>
      </c>
      <c r="N2997" s="26" t="s">
        <v>138</v>
      </c>
      <c r="O2997" s="26" t="s">
        <v>138</v>
      </c>
      <c r="Q2997" s="30">
        <v>75</v>
      </c>
      <c r="R2997" s="30">
        <v>5470</v>
      </c>
      <c r="S2997" s="31" t="e">
        <f>#N/A</f>
        <v>#N/A</v>
      </c>
      <c r="T2997" s="30">
        <v>992</v>
      </c>
      <c r="AB2997" s="33" t="e">
        <f>#N/A</f>
        <v>#N/A</v>
      </c>
      <c r="AC2997" s="30">
        <v>1400</v>
      </c>
      <c r="AD2997" s="30" t="e">
        <f>#N/A</f>
        <v>#N/A</v>
      </c>
      <c r="AE2997" s="34">
        <v>0.98</v>
      </c>
      <c r="AG2997" s="30" t="e">
        <f>#N/A</f>
        <v>#N/A</v>
      </c>
      <c r="AH2997" s="30" t="e">
        <f>#N/A</f>
        <v>#N/A</v>
      </c>
      <c r="AI2997" s="30">
        <v>7477.05</v>
      </c>
      <c r="AJ2997" s="30">
        <v>7121</v>
      </c>
      <c r="AK2997" s="26" t="s">
        <v>139</v>
      </c>
      <c r="AL2997" s="26">
        <v>36</v>
      </c>
      <c r="AM2997" s="26" t="s">
        <v>5390</v>
      </c>
      <c r="AU2997" s="26" t="s">
        <v>5431</v>
      </c>
      <c r="AV2997" s="26" t="s">
        <v>4981</v>
      </c>
      <c r="AW2997" s="26" t="s">
        <v>5117</v>
      </c>
      <c r="BB2997" s="26" t="s">
        <v>4652</v>
      </c>
      <c r="BD2997" s="37">
        <v>44203</v>
      </c>
      <c r="BE2997" s="30">
        <v>37268</v>
      </c>
      <c r="BF2997" s="30">
        <v>56483</v>
      </c>
      <c r="BG2997" s="37" t="s">
        <v>4653</v>
      </c>
      <c r="BH2997" s="37" t="s">
        <v>4654</v>
      </c>
      <c r="BI2997" s="37" t="s">
        <v>4654</v>
      </c>
      <c r="BJ2997" s="138" t="e">
        <f>#N/A</f>
        <v>#N/A</v>
      </c>
      <c r="BK2997" s="138" t="e">
        <f>#N/A</f>
        <v>#N/A</v>
      </c>
      <c r="BL2997" s="138" t="e">
        <f>#N/A</f>
        <v>#N/A</v>
      </c>
      <c r="BM2997" s="138" t="e">
        <f>#N/A</f>
        <v>#N/A</v>
      </c>
      <c r="BN2997" s="26"/>
      <c r="BO2997" s="26"/>
      <c r="BP2997" s="26"/>
      <c r="BQ2997" s="38"/>
      <c r="BR2997" s="26"/>
      <c r="BS2997" s="26"/>
      <c r="BT2997" s="26"/>
      <c r="BU2997" s="26"/>
      <c r="BV2997" s="39"/>
    </row>
    <row r="2998" spans="1:74" ht="15" hidden="1" customHeight="1" thickBot="1">
      <c r="A2998" s="26">
        <v>2020</v>
      </c>
      <c r="B2998" s="67">
        <v>2994</v>
      </c>
      <c r="C2998" s="67" t="s">
        <v>129</v>
      </c>
      <c r="D2998" s="67" t="s">
        <v>4642</v>
      </c>
      <c r="E2998" s="67" t="s">
        <v>4643</v>
      </c>
      <c r="F2998" s="27">
        <v>44083</v>
      </c>
      <c r="G2998" s="67" t="s">
        <v>5545</v>
      </c>
      <c r="H2998" s="26" t="s">
        <v>4645</v>
      </c>
      <c r="I2998" s="26" t="s">
        <v>4645</v>
      </c>
      <c r="J2998" s="69" t="s">
        <v>4646</v>
      </c>
      <c r="K2998" s="26" t="s">
        <v>135</v>
      </c>
      <c r="L2998" s="26" t="s">
        <v>4647</v>
      </c>
      <c r="M2998" s="26" t="s">
        <v>137</v>
      </c>
      <c r="N2998" s="26" t="s">
        <v>138</v>
      </c>
      <c r="O2998" s="26" t="s">
        <v>138</v>
      </c>
      <c r="Q2998" s="30">
        <v>72</v>
      </c>
      <c r="R2998" s="30">
        <v>5110</v>
      </c>
      <c r="S2998" s="31" t="e">
        <f>#N/A</f>
        <v>#N/A</v>
      </c>
      <c r="T2998" s="30">
        <v>1006</v>
      </c>
      <c r="AB2998" s="33" t="e">
        <f>#N/A</f>
        <v>#N/A</v>
      </c>
      <c r="AC2998" s="71">
        <v>1400</v>
      </c>
      <c r="AD2998" s="30" t="e">
        <f>#N/A</f>
        <v>#N/A</v>
      </c>
      <c r="AE2998" s="34">
        <v>0.98</v>
      </c>
      <c r="AG2998" s="30" t="e">
        <f>#N/A</f>
        <v>#N/A</v>
      </c>
      <c r="AH2998" s="30" t="e">
        <f>#N/A</f>
        <v>#N/A</v>
      </c>
      <c r="AI2998" s="30">
        <v>7277.55</v>
      </c>
      <c r="AJ2998" s="30">
        <v>6931</v>
      </c>
      <c r="AK2998" s="26" t="s">
        <v>139</v>
      </c>
      <c r="AL2998" s="26">
        <v>36</v>
      </c>
      <c r="AM2998" s="26" t="s">
        <v>5390</v>
      </c>
      <c r="AU2998" s="26" t="s">
        <v>5431</v>
      </c>
      <c r="AV2998" s="26" t="s">
        <v>4981</v>
      </c>
      <c r="AW2998" s="26" t="s">
        <v>5117</v>
      </c>
      <c r="BB2998" s="26" t="s">
        <v>4652</v>
      </c>
      <c r="BD2998" s="37">
        <v>44203</v>
      </c>
      <c r="BE2998" s="30">
        <v>37268</v>
      </c>
      <c r="BF2998" s="30">
        <v>56483</v>
      </c>
      <c r="BG2998" s="37" t="s">
        <v>4653</v>
      </c>
      <c r="BH2998" s="37" t="s">
        <v>4654</v>
      </c>
      <c r="BI2998" s="37" t="s">
        <v>4654</v>
      </c>
      <c r="BJ2998" s="138" t="e">
        <f>#N/A</f>
        <v>#N/A</v>
      </c>
      <c r="BK2998" s="138" t="e">
        <f>#N/A</f>
        <v>#N/A</v>
      </c>
      <c r="BL2998" s="138" t="e">
        <f>#N/A</f>
        <v>#N/A</v>
      </c>
      <c r="BM2998" s="138" t="e">
        <f>#N/A</f>
        <v>#N/A</v>
      </c>
      <c r="BN2998" s="26"/>
      <c r="BO2998" s="26"/>
      <c r="BP2998" s="26"/>
      <c r="BQ2998" s="38"/>
      <c r="BR2998" s="26"/>
      <c r="BS2998" s="26"/>
      <c r="BT2998" s="26"/>
      <c r="BU2998" s="26"/>
      <c r="BV2998" s="39"/>
    </row>
    <row r="2999" spans="1:74" ht="15" hidden="1" customHeight="1" thickBot="1">
      <c r="A2999" s="26">
        <v>2020</v>
      </c>
      <c r="B2999" s="67">
        <v>2995</v>
      </c>
      <c r="C2999" s="26" t="s">
        <v>129</v>
      </c>
      <c r="D2999" s="26" t="s">
        <v>4642</v>
      </c>
      <c r="E2999" s="26" t="s">
        <v>4643</v>
      </c>
      <c r="F2999" s="27">
        <v>44083</v>
      </c>
      <c r="G2999" s="67" t="s">
        <v>5546</v>
      </c>
      <c r="H2999" s="26" t="s">
        <v>4645</v>
      </c>
      <c r="I2999" s="26" t="s">
        <v>4645</v>
      </c>
      <c r="J2999" s="69" t="s">
        <v>4646</v>
      </c>
      <c r="K2999" s="26" t="s">
        <v>135</v>
      </c>
      <c r="L2999" s="26" t="s">
        <v>4647</v>
      </c>
      <c r="M2999" s="26" t="s">
        <v>137</v>
      </c>
      <c r="N2999" s="26" t="s">
        <v>138</v>
      </c>
      <c r="O2999" s="26" t="s">
        <v>138</v>
      </c>
      <c r="Q2999" s="30">
        <v>73</v>
      </c>
      <c r="R2999" s="30">
        <v>6100</v>
      </c>
      <c r="S2999" s="31" t="e">
        <f>#N/A</f>
        <v>#N/A</v>
      </c>
      <c r="T2999" s="30">
        <v>1522</v>
      </c>
      <c r="AB2999" s="33" t="e">
        <f>#N/A</f>
        <v>#N/A</v>
      </c>
      <c r="AC2999" s="30">
        <v>1400</v>
      </c>
      <c r="AD2999" s="30" t="e">
        <f>#N/A</f>
        <v>#N/A</v>
      </c>
      <c r="AE2999" s="34">
        <v>0.90857142857142859</v>
      </c>
      <c r="AG2999" s="30" t="e">
        <f>#N/A</f>
        <v>#N/A</v>
      </c>
      <c r="AH2999" s="30" t="e">
        <f>#N/A</f>
        <v>#N/A</v>
      </c>
      <c r="AI2999" s="30">
        <v>8864.1</v>
      </c>
      <c r="AJ2999" s="30">
        <v>8442</v>
      </c>
      <c r="AK2999" s="26" t="s">
        <v>139</v>
      </c>
      <c r="AL2999" s="26">
        <v>36</v>
      </c>
      <c r="AM2999" s="26" t="s">
        <v>5390</v>
      </c>
      <c r="AU2999" s="26" t="s">
        <v>5431</v>
      </c>
      <c r="AV2999" s="26" t="s">
        <v>4981</v>
      </c>
      <c r="AW2999" s="26" t="s">
        <v>5117</v>
      </c>
      <c r="BB2999" s="26" t="s">
        <v>4652</v>
      </c>
      <c r="BD2999" s="37">
        <v>44203</v>
      </c>
      <c r="BE2999" s="30">
        <v>37268</v>
      </c>
      <c r="BF2999" s="30">
        <v>56483</v>
      </c>
      <c r="BG2999" s="37" t="s">
        <v>4653</v>
      </c>
      <c r="BH2999" s="37" t="s">
        <v>4654</v>
      </c>
      <c r="BI2999" s="37" t="s">
        <v>4654</v>
      </c>
      <c r="BJ2999" s="138" t="e">
        <f>#N/A</f>
        <v>#N/A</v>
      </c>
      <c r="BK2999" s="138" t="e">
        <f>#N/A</f>
        <v>#N/A</v>
      </c>
      <c r="BL2999" s="138" t="e">
        <f>#N/A</f>
        <v>#N/A</v>
      </c>
      <c r="BM2999" s="138" t="e">
        <f>#N/A</f>
        <v>#N/A</v>
      </c>
      <c r="BN2999" s="26"/>
      <c r="BO2999" s="26"/>
      <c r="BP2999" s="26"/>
      <c r="BQ2999" s="38"/>
      <c r="BR2999" s="26"/>
      <c r="BS2999" s="26"/>
      <c r="BT2999" s="26"/>
      <c r="BU2999" s="26"/>
      <c r="BV2999" s="39"/>
    </row>
    <row r="3000" spans="1:74" ht="15" hidden="1" customHeight="1" thickBot="1">
      <c r="A3000" s="26">
        <v>2020</v>
      </c>
      <c r="B3000" s="67">
        <v>2996</v>
      </c>
      <c r="C3000" s="67" t="s">
        <v>129</v>
      </c>
      <c r="D3000" s="67" t="s">
        <v>4642</v>
      </c>
      <c r="E3000" s="67" t="s">
        <v>4643</v>
      </c>
      <c r="F3000" s="27">
        <v>44083</v>
      </c>
      <c r="G3000" s="67" t="s">
        <v>5547</v>
      </c>
      <c r="H3000" s="26" t="s">
        <v>4645</v>
      </c>
      <c r="I3000" s="26" t="s">
        <v>4645</v>
      </c>
      <c r="J3000" s="69" t="s">
        <v>4646</v>
      </c>
      <c r="K3000" s="26" t="s">
        <v>135</v>
      </c>
      <c r="L3000" s="26" t="s">
        <v>4647</v>
      </c>
      <c r="M3000" s="26" t="s">
        <v>137</v>
      </c>
      <c r="N3000" s="26" t="s">
        <v>138</v>
      </c>
      <c r="O3000" s="26" t="s">
        <v>138</v>
      </c>
      <c r="Q3000" s="30">
        <v>81</v>
      </c>
      <c r="R3000" s="30">
        <v>8720</v>
      </c>
      <c r="S3000" s="31" t="e">
        <f>#N/A</f>
        <v>#N/A</v>
      </c>
      <c r="T3000" s="30">
        <v>2144</v>
      </c>
      <c r="AB3000" s="33" t="e">
        <f>#N/A</f>
        <v>#N/A</v>
      </c>
      <c r="AC3000" s="71">
        <v>1400</v>
      </c>
      <c r="AD3000" s="30" t="e">
        <f>#N/A</f>
        <v>#N/A</v>
      </c>
      <c r="AE3000" s="34">
        <v>0.91</v>
      </c>
      <c r="AG3000" s="30" t="e">
        <f>#N/A</f>
        <v>#N/A</v>
      </c>
      <c r="AH3000" s="30" t="e">
        <f>#N/A</f>
        <v>#N/A</v>
      </c>
      <c r="AI3000" s="30">
        <v>12445.65</v>
      </c>
      <c r="AJ3000" s="30">
        <v>11853</v>
      </c>
      <c r="AK3000" s="26" t="s">
        <v>139</v>
      </c>
      <c r="AL3000" s="26">
        <v>36</v>
      </c>
      <c r="AM3000" s="26" t="s">
        <v>5390</v>
      </c>
      <c r="AU3000" s="26" t="s">
        <v>5431</v>
      </c>
      <c r="AV3000" s="26" t="s">
        <v>4981</v>
      </c>
      <c r="AW3000" s="26" t="s">
        <v>5117</v>
      </c>
      <c r="BB3000" s="26" t="s">
        <v>4652</v>
      </c>
      <c r="BD3000" s="37">
        <v>44203</v>
      </c>
      <c r="BE3000" s="30">
        <v>37268</v>
      </c>
      <c r="BF3000" s="30">
        <v>56483</v>
      </c>
      <c r="BG3000" s="37" t="s">
        <v>4653</v>
      </c>
      <c r="BH3000" s="37" t="s">
        <v>4654</v>
      </c>
      <c r="BI3000" s="37" t="s">
        <v>4654</v>
      </c>
      <c r="BJ3000" s="138" t="e">
        <f>#N/A</f>
        <v>#N/A</v>
      </c>
      <c r="BK3000" s="138" t="e">
        <f>#N/A</f>
        <v>#N/A</v>
      </c>
      <c r="BL3000" s="138" t="e">
        <f>#N/A</f>
        <v>#N/A</v>
      </c>
      <c r="BM3000" s="138" t="e">
        <f>#N/A</f>
        <v>#N/A</v>
      </c>
      <c r="BN3000" s="26"/>
      <c r="BO3000" s="26"/>
      <c r="BP3000" s="26"/>
      <c r="BQ3000" s="38"/>
      <c r="BR3000" s="26"/>
      <c r="BS3000" s="26"/>
      <c r="BT3000" s="26"/>
      <c r="BU3000" s="26"/>
      <c r="BV3000" s="39"/>
    </row>
    <row r="3001" spans="1:74" ht="15" hidden="1" customHeight="1" thickBot="1">
      <c r="A3001" s="26">
        <v>2020</v>
      </c>
      <c r="B3001" s="67">
        <v>2997</v>
      </c>
      <c r="C3001" s="26" t="s">
        <v>129</v>
      </c>
      <c r="D3001" s="26" t="s">
        <v>4642</v>
      </c>
      <c r="E3001" s="26" t="s">
        <v>4643</v>
      </c>
      <c r="F3001" s="27">
        <v>44083</v>
      </c>
      <c r="G3001" s="67" t="s">
        <v>5548</v>
      </c>
      <c r="H3001" s="26" t="s">
        <v>4645</v>
      </c>
      <c r="I3001" s="26" t="s">
        <v>4645</v>
      </c>
      <c r="J3001" s="69" t="s">
        <v>4646</v>
      </c>
      <c r="K3001" s="26" t="s">
        <v>135</v>
      </c>
      <c r="L3001" s="26" t="s">
        <v>4647</v>
      </c>
      <c r="M3001" s="26" t="s">
        <v>137</v>
      </c>
      <c r="N3001" s="26" t="s">
        <v>138</v>
      </c>
      <c r="O3001" s="26" t="s">
        <v>138</v>
      </c>
      <c r="Q3001" s="30">
        <v>68</v>
      </c>
      <c r="R3001" s="30">
        <v>4460</v>
      </c>
      <c r="S3001" s="31" t="e">
        <f>#N/A</f>
        <v>#N/A</v>
      </c>
      <c r="T3001" s="30">
        <v>890</v>
      </c>
      <c r="AB3001" s="33" t="e">
        <f>#N/A</f>
        <v>#N/A</v>
      </c>
      <c r="AC3001" s="30">
        <v>1400</v>
      </c>
      <c r="AD3001" s="30" t="e">
        <f>#N/A</f>
        <v>#N/A</v>
      </c>
      <c r="AE3001" s="34">
        <v>0.8980327868852459</v>
      </c>
      <c r="AG3001" s="30" t="e">
        <f>#N/A</f>
        <v>#N/A</v>
      </c>
      <c r="AH3001" s="30" t="e">
        <f>#N/A</f>
        <v>#N/A</v>
      </c>
      <c r="AI3001" s="30">
        <v>6096.3</v>
      </c>
      <c r="AJ3001" s="30">
        <v>5806</v>
      </c>
      <c r="AK3001" s="26" t="s">
        <v>139</v>
      </c>
      <c r="AL3001" s="26">
        <v>36</v>
      </c>
      <c r="AM3001" s="26" t="s">
        <v>5390</v>
      </c>
      <c r="AU3001" s="26" t="s">
        <v>5431</v>
      </c>
      <c r="AV3001" s="26" t="s">
        <v>4981</v>
      </c>
      <c r="AW3001" s="26" t="s">
        <v>5117</v>
      </c>
      <c r="BB3001" s="26" t="s">
        <v>4652</v>
      </c>
      <c r="BD3001" s="37">
        <v>44203</v>
      </c>
      <c r="BE3001" s="30">
        <v>37268</v>
      </c>
      <c r="BF3001" s="30">
        <v>56483</v>
      </c>
      <c r="BG3001" s="37" t="s">
        <v>4653</v>
      </c>
      <c r="BH3001" s="37" t="s">
        <v>4654</v>
      </c>
      <c r="BI3001" s="37" t="s">
        <v>4654</v>
      </c>
      <c r="BJ3001" s="138" t="e">
        <f>#N/A</f>
        <v>#N/A</v>
      </c>
      <c r="BK3001" s="138" t="e">
        <f>#N/A</f>
        <v>#N/A</v>
      </c>
      <c r="BL3001" s="138" t="e">
        <f>#N/A</f>
        <v>#N/A</v>
      </c>
      <c r="BM3001" s="138" t="e">
        <f>#N/A</f>
        <v>#N/A</v>
      </c>
      <c r="BN3001" s="26"/>
      <c r="BO3001" s="26"/>
      <c r="BP3001" s="26"/>
      <c r="BQ3001" s="38"/>
      <c r="BR3001" s="26"/>
      <c r="BS3001" s="26"/>
      <c r="BT3001" s="26"/>
      <c r="BU3001" s="26"/>
      <c r="BV3001" s="39"/>
    </row>
    <row r="3002" spans="1:74" ht="15" hidden="1" customHeight="1" thickBot="1">
      <c r="A3002" s="26">
        <v>2020</v>
      </c>
      <c r="B3002" s="67">
        <v>2998</v>
      </c>
      <c r="C3002" s="67" t="s">
        <v>129</v>
      </c>
      <c r="D3002" s="67" t="s">
        <v>4642</v>
      </c>
      <c r="E3002" s="67" t="s">
        <v>4643</v>
      </c>
      <c r="F3002" s="27">
        <v>44083</v>
      </c>
      <c r="G3002" s="67" t="s">
        <v>5549</v>
      </c>
      <c r="H3002" s="26" t="s">
        <v>4645</v>
      </c>
      <c r="I3002" s="26" t="s">
        <v>4645</v>
      </c>
      <c r="J3002" s="69" t="s">
        <v>4646</v>
      </c>
      <c r="K3002" s="26" t="s">
        <v>135</v>
      </c>
      <c r="L3002" s="26" t="s">
        <v>4647</v>
      </c>
      <c r="M3002" s="26" t="s">
        <v>137</v>
      </c>
      <c r="N3002" s="26" t="s">
        <v>138</v>
      </c>
      <c r="O3002" s="26" t="s">
        <v>138</v>
      </c>
      <c r="Q3002" s="30">
        <v>74</v>
      </c>
      <c r="R3002" s="30">
        <v>5700</v>
      </c>
      <c r="S3002" s="31" t="e">
        <f>#N/A</f>
        <v>#N/A</v>
      </c>
      <c r="T3002" s="30">
        <v>1130</v>
      </c>
      <c r="AB3002" s="33" t="e">
        <f>#N/A</f>
        <v>#N/A</v>
      </c>
      <c r="AC3002" s="71">
        <v>1400</v>
      </c>
      <c r="AD3002" s="30" t="e">
        <f>#N/A</f>
        <v>#N/A</v>
      </c>
      <c r="AE3002" s="34">
        <v>0.9</v>
      </c>
      <c r="AG3002" s="30" t="e">
        <f>#N/A</f>
        <v>#N/A</v>
      </c>
      <c r="AH3002" s="30" t="e">
        <f>#N/A</f>
        <v>#N/A</v>
      </c>
      <c r="AI3002" s="30">
        <v>7792.05</v>
      </c>
      <c r="AJ3002" s="30">
        <v>7421</v>
      </c>
      <c r="AK3002" s="26" t="s">
        <v>139</v>
      </c>
      <c r="AL3002" s="26">
        <v>36</v>
      </c>
      <c r="AM3002" s="26" t="s">
        <v>5390</v>
      </c>
      <c r="AU3002" s="26" t="s">
        <v>5431</v>
      </c>
      <c r="AV3002" s="26" t="s">
        <v>4981</v>
      </c>
      <c r="AW3002" s="26" t="s">
        <v>5117</v>
      </c>
      <c r="BB3002" s="26" t="s">
        <v>4652</v>
      </c>
      <c r="BD3002" s="37">
        <v>44203</v>
      </c>
      <c r="BE3002" s="30">
        <v>37268</v>
      </c>
      <c r="BF3002" s="30">
        <v>56483</v>
      </c>
      <c r="BG3002" s="37" t="s">
        <v>4653</v>
      </c>
      <c r="BH3002" s="37" t="s">
        <v>4654</v>
      </c>
      <c r="BI3002" s="37" t="s">
        <v>4654</v>
      </c>
      <c r="BJ3002" s="138" t="e">
        <f>#N/A</f>
        <v>#N/A</v>
      </c>
      <c r="BK3002" s="138" t="e">
        <f>#N/A</f>
        <v>#N/A</v>
      </c>
      <c r="BL3002" s="138" t="e">
        <f>#N/A</f>
        <v>#N/A</v>
      </c>
      <c r="BM3002" s="138" t="e">
        <f>#N/A</f>
        <v>#N/A</v>
      </c>
      <c r="BN3002" s="26"/>
      <c r="BO3002" s="26"/>
      <c r="BP3002" s="26"/>
      <c r="BQ3002" s="38"/>
      <c r="BR3002" s="26"/>
      <c r="BS3002" s="26"/>
      <c r="BT3002" s="26"/>
      <c r="BU3002" s="26"/>
      <c r="BV3002" s="39"/>
    </row>
    <row r="3003" spans="1:74" ht="15" hidden="1" customHeight="1" thickBot="1">
      <c r="A3003" s="26">
        <v>2020</v>
      </c>
      <c r="B3003" s="67">
        <v>2999</v>
      </c>
      <c r="C3003" s="26" t="s">
        <v>129</v>
      </c>
      <c r="D3003" s="26" t="s">
        <v>4642</v>
      </c>
      <c r="E3003" s="26" t="s">
        <v>4643</v>
      </c>
      <c r="F3003" s="27">
        <v>44083</v>
      </c>
      <c r="G3003" s="67" t="s">
        <v>5550</v>
      </c>
      <c r="H3003" s="26" t="s">
        <v>4645</v>
      </c>
      <c r="I3003" s="26" t="s">
        <v>4645</v>
      </c>
      <c r="J3003" s="69" t="s">
        <v>4646</v>
      </c>
      <c r="K3003" s="26" t="s">
        <v>135</v>
      </c>
      <c r="L3003" s="26" t="s">
        <v>4647</v>
      </c>
      <c r="M3003" s="26" t="s">
        <v>137</v>
      </c>
      <c r="N3003" s="26" t="s">
        <v>138</v>
      </c>
      <c r="O3003" s="26" t="s">
        <v>138</v>
      </c>
      <c r="Q3003" s="30">
        <v>80</v>
      </c>
      <c r="R3003" s="30">
        <v>7080</v>
      </c>
      <c r="S3003" s="31" t="e">
        <f>#N/A</f>
        <v>#N/A</v>
      </c>
      <c r="T3003" s="30">
        <v>1290</v>
      </c>
      <c r="AB3003" s="33" t="e">
        <f>#N/A</f>
        <v>#N/A</v>
      </c>
      <c r="AC3003" s="30">
        <v>1400</v>
      </c>
      <c r="AD3003" s="30" t="e">
        <f>#N/A</f>
        <v>#N/A</v>
      </c>
      <c r="AE3003" s="34">
        <v>0.80499999999999994</v>
      </c>
      <c r="AG3003" s="30" t="e">
        <f>#N/A</f>
        <v>#N/A</v>
      </c>
      <c r="AH3003" s="30" t="e">
        <f>#N/A</f>
        <v>#N/A</v>
      </c>
      <c r="AI3003" s="30">
        <v>10203.9</v>
      </c>
      <c r="AJ3003" s="30">
        <v>9718</v>
      </c>
      <c r="AK3003" s="26" t="s">
        <v>139</v>
      </c>
      <c r="AL3003" s="26">
        <v>36</v>
      </c>
      <c r="AM3003" s="26" t="s">
        <v>5390</v>
      </c>
      <c r="AU3003" s="26" t="s">
        <v>5431</v>
      </c>
      <c r="AV3003" s="26" t="s">
        <v>4981</v>
      </c>
      <c r="AW3003" s="26" t="s">
        <v>5117</v>
      </c>
      <c r="BB3003" s="26" t="s">
        <v>4652</v>
      </c>
      <c r="BD3003" s="37">
        <v>44203</v>
      </c>
      <c r="BE3003" s="30">
        <v>37268</v>
      </c>
      <c r="BF3003" s="30">
        <v>56483</v>
      </c>
      <c r="BG3003" s="37" t="s">
        <v>4653</v>
      </c>
      <c r="BH3003" s="37" t="s">
        <v>4654</v>
      </c>
      <c r="BI3003" s="37" t="s">
        <v>4654</v>
      </c>
      <c r="BJ3003" s="138" t="e">
        <f>#N/A</f>
        <v>#N/A</v>
      </c>
      <c r="BK3003" s="138" t="e">
        <f>#N/A</f>
        <v>#N/A</v>
      </c>
      <c r="BL3003" s="138" t="e">
        <f>#N/A</f>
        <v>#N/A</v>
      </c>
      <c r="BM3003" s="138" t="e">
        <f>#N/A</f>
        <v>#N/A</v>
      </c>
      <c r="BN3003" s="26"/>
      <c r="BO3003" s="26"/>
      <c r="BP3003" s="26"/>
      <c r="BQ3003" s="38"/>
      <c r="BR3003" s="26"/>
      <c r="BS3003" s="26"/>
      <c r="BT3003" s="26"/>
      <c r="BU3003" s="26"/>
      <c r="BV3003" s="39"/>
    </row>
    <row r="3004" spans="1:74" ht="15" hidden="1" customHeight="1" thickBot="1">
      <c r="A3004" s="26">
        <v>2020</v>
      </c>
      <c r="B3004" s="67">
        <v>3000</v>
      </c>
      <c r="C3004" s="67" t="s">
        <v>129</v>
      </c>
      <c r="D3004" s="67" t="s">
        <v>4642</v>
      </c>
      <c r="E3004" s="67" t="s">
        <v>4643</v>
      </c>
      <c r="F3004" s="27">
        <v>44083</v>
      </c>
      <c r="G3004" s="67" t="s">
        <v>5551</v>
      </c>
      <c r="H3004" s="26" t="s">
        <v>4645</v>
      </c>
      <c r="I3004" s="26" t="s">
        <v>4645</v>
      </c>
      <c r="J3004" s="69" t="s">
        <v>4646</v>
      </c>
      <c r="K3004" s="26" t="s">
        <v>135</v>
      </c>
      <c r="L3004" s="26" t="s">
        <v>4647</v>
      </c>
      <c r="M3004" s="26" t="s">
        <v>137</v>
      </c>
      <c r="N3004" s="26" t="s">
        <v>138</v>
      </c>
      <c r="O3004" s="26" t="s">
        <v>138</v>
      </c>
      <c r="Q3004" s="30">
        <v>88</v>
      </c>
      <c r="R3004" s="30">
        <v>11390</v>
      </c>
      <c r="S3004" s="31" t="e">
        <f>#N/A</f>
        <v>#N/A</v>
      </c>
      <c r="T3004" s="30">
        <v>2280</v>
      </c>
      <c r="AB3004" s="33" t="e">
        <f>#N/A</f>
        <v>#N/A</v>
      </c>
      <c r="AC3004" s="71">
        <v>1400</v>
      </c>
      <c r="AD3004" s="30" t="e">
        <f>#N/A</f>
        <v>#N/A</v>
      </c>
      <c r="AE3004" s="34">
        <v>0.81</v>
      </c>
      <c r="AG3004" s="30" t="e">
        <f>#N/A</f>
        <v>#N/A</v>
      </c>
      <c r="AH3004" s="30" t="e">
        <f>#N/A</f>
        <v>#N/A</v>
      </c>
      <c r="AI3004" s="30">
        <v>15570.45</v>
      </c>
      <c r="AJ3004" s="30">
        <v>14829</v>
      </c>
      <c r="AK3004" s="26" t="s">
        <v>139</v>
      </c>
      <c r="AL3004" s="26">
        <v>36</v>
      </c>
      <c r="AM3004" s="26" t="s">
        <v>5390</v>
      </c>
      <c r="AU3004" s="26" t="s">
        <v>5431</v>
      </c>
      <c r="AV3004" s="26" t="s">
        <v>4981</v>
      </c>
      <c r="AW3004" s="26" t="s">
        <v>5117</v>
      </c>
      <c r="BB3004" s="26" t="s">
        <v>4652</v>
      </c>
      <c r="BD3004" s="37">
        <v>44203</v>
      </c>
      <c r="BE3004" s="30">
        <v>37268</v>
      </c>
      <c r="BF3004" s="30">
        <v>56483</v>
      </c>
      <c r="BG3004" s="37" t="s">
        <v>4653</v>
      </c>
      <c r="BH3004" s="37" t="s">
        <v>4654</v>
      </c>
      <c r="BI3004" s="37" t="s">
        <v>4654</v>
      </c>
      <c r="BJ3004" s="138" t="e">
        <f>#N/A</f>
        <v>#N/A</v>
      </c>
      <c r="BK3004" s="138" t="e">
        <f>#N/A</f>
        <v>#N/A</v>
      </c>
      <c r="BL3004" s="138" t="e">
        <f>#N/A</f>
        <v>#N/A</v>
      </c>
      <c r="BM3004" s="138" t="e">
        <f>#N/A</f>
        <v>#N/A</v>
      </c>
      <c r="BN3004" s="26"/>
      <c r="BO3004" s="26"/>
      <c r="BP3004" s="26"/>
      <c r="BQ3004" s="38"/>
      <c r="BR3004" s="26"/>
      <c r="BS3004" s="26"/>
      <c r="BT3004" s="26"/>
      <c r="BU3004" s="26"/>
      <c r="BV3004" s="39"/>
    </row>
    <row r="3005" spans="1:74" ht="15" hidden="1" customHeight="1" thickBot="1">
      <c r="A3005" s="26">
        <v>2020</v>
      </c>
      <c r="B3005" s="67">
        <v>3001</v>
      </c>
      <c r="C3005" s="26" t="s">
        <v>129</v>
      </c>
      <c r="D3005" s="26" t="s">
        <v>4642</v>
      </c>
      <c r="E3005" s="26" t="s">
        <v>4643</v>
      </c>
      <c r="F3005" s="27">
        <v>44083</v>
      </c>
      <c r="G3005" s="67" t="s">
        <v>5552</v>
      </c>
      <c r="H3005" s="26" t="s">
        <v>4645</v>
      </c>
      <c r="I3005" s="26" t="s">
        <v>4645</v>
      </c>
      <c r="J3005" s="69" t="s">
        <v>4646</v>
      </c>
      <c r="K3005" s="26" t="s">
        <v>135</v>
      </c>
      <c r="L3005" s="26" t="s">
        <v>4647</v>
      </c>
      <c r="M3005" s="26" t="s">
        <v>137</v>
      </c>
      <c r="N3005" s="26" t="s">
        <v>138</v>
      </c>
      <c r="O3005" s="26" t="s">
        <v>138</v>
      </c>
      <c r="Q3005" s="30">
        <v>68</v>
      </c>
      <c r="R3005" s="30">
        <v>3770</v>
      </c>
      <c r="S3005" s="31" t="e">
        <f>#N/A</f>
        <v>#N/A</v>
      </c>
      <c r="T3005" s="30">
        <v>684</v>
      </c>
      <c r="AB3005" s="33" t="e">
        <f>#N/A</f>
        <v>#N/A</v>
      </c>
      <c r="AC3005" s="30">
        <v>1400</v>
      </c>
      <c r="AD3005" s="30" t="e">
        <f>#N/A</f>
        <v>#N/A</v>
      </c>
      <c r="AE3005" s="34">
        <v>0.82745762711864401</v>
      </c>
      <c r="AG3005" s="30" t="e">
        <f>#N/A</f>
        <v>#N/A</v>
      </c>
      <c r="AH3005" s="30" t="e">
        <f>#N/A</f>
        <v>#N/A</v>
      </c>
      <c r="AI3005" s="30">
        <v>5153.4000000000005</v>
      </c>
      <c r="AJ3005" s="30">
        <v>4908</v>
      </c>
      <c r="AK3005" s="26" t="s">
        <v>139</v>
      </c>
      <c r="AL3005" s="26">
        <v>36</v>
      </c>
      <c r="AM3005" s="26" t="s">
        <v>5390</v>
      </c>
      <c r="AU3005" s="26" t="s">
        <v>5431</v>
      </c>
      <c r="AV3005" s="26" t="s">
        <v>4981</v>
      </c>
      <c r="AW3005" s="26" t="s">
        <v>5117</v>
      </c>
      <c r="BB3005" s="26" t="s">
        <v>4652</v>
      </c>
      <c r="BD3005" s="37">
        <v>44203</v>
      </c>
      <c r="BE3005" s="30">
        <v>37268</v>
      </c>
      <c r="BF3005" s="30">
        <v>56483</v>
      </c>
      <c r="BG3005" s="37" t="s">
        <v>4653</v>
      </c>
      <c r="BH3005" s="37" t="s">
        <v>4654</v>
      </c>
      <c r="BI3005" s="37" t="s">
        <v>4654</v>
      </c>
      <c r="BJ3005" s="138" t="e">
        <f>#N/A</f>
        <v>#N/A</v>
      </c>
      <c r="BK3005" s="138" t="e">
        <f>#N/A</f>
        <v>#N/A</v>
      </c>
      <c r="BL3005" s="138" t="e">
        <f>#N/A</f>
        <v>#N/A</v>
      </c>
      <c r="BM3005" s="138" t="e">
        <f>#N/A</f>
        <v>#N/A</v>
      </c>
      <c r="BN3005" s="26"/>
      <c r="BO3005" s="26"/>
      <c r="BP3005" s="26"/>
      <c r="BQ3005" s="38"/>
      <c r="BR3005" s="26"/>
      <c r="BS3005" s="26"/>
      <c r="BT3005" s="26"/>
      <c r="BU3005" s="26"/>
      <c r="BV3005" s="39"/>
    </row>
    <row r="3006" spans="1:74" ht="15" hidden="1" customHeight="1" thickBot="1">
      <c r="A3006" s="26">
        <v>2020</v>
      </c>
      <c r="B3006" s="67">
        <v>3002</v>
      </c>
      <c r="C3006" s="67" t="s">
        <v>129</v>
      </c>
      <c r="D3006" s="67" t="s">
        <v>4642</v>
      </c>
      <c r="E3006" s="67" t="s">
        <v>4643</v>
      </c>
      <c r="F3006" s="27">
        <v>44083</v>
      </c>
      <c r="G3006" s="67" t="s">
        <v>5553</v>
      </c>
      <c r="H3006" s="26" t="s">
        <v>4645</v>
      </c>
      <c r="I3006" s="26" t="s">
        <v>4645</v>
      </c>
      <c r="J3006" s="69" t="s">
        <v>4646</v>
      </c>
      <c r="K3006" s="26" t="s">
        <v>135</v>
      </c>
      <c r="L3006" s="26" t="s">
        <v>4647</v>
      </c>
      <c r="M3006" s="26" t="s">
        <v>137</v>
      </c>
      <c r="N3006" s="26" t="s">
        <v>138</v>
      </c>
      <c r="O3006" s="26" t="s">
        <v>138</v>
      </c>
      <c r="Q3006" s="30">
        <v>73</v>
      </c>
      <c r="R3006" s="30">
        <v>5670</v>
      </c>
      <c r="S3006" s="31" t="e">
        <f>#N/A</f>
        <v>#N/A</v>
      </c>
      <c r="T3006" s="30">
        <v>1145</v>
      </c>
      <c r="AB3006" s="33" t="e">
        <f>#N/A</f>
        <v>#N/A</v>
      </c>
      <c r="AC3006" s="71">
        <v>1400</v>
      </c>
      <c r="AD3006" s="30" t="e">
        <f>#N/A</f>
        <v>#N/A</v>
      </c>
      <c r="AE3006" s="34">
        <v>0.83</v>
      </c>
      <c r="AG3006" s="30" t="e">
        <f>#N/A</f>
        <v>#N/A</v>
      </c>
      <c r="AH3006" s="30" t="e">
        <f>#N/A</f>
        <v>#N/A</v>
      </c>
      <c r="AI3006" s="30">
        <v>7751.4570000000003</v>
      </c>
      <c r="AJ3006" s="30">
        <v>7382.34</v>
      </c>
      <c r="AK3006" s="26" t="s">
        <v>139</v>
      </c>
      <c r="AL3006" s="26">
        <v>36</v>
      </c>
      <c r="AM3006" s="26" t="s">
        <v>5390</v>
      </c>
      <c r="AU3006" s="26" t="s">
        <v>5431</v>
      </c>
      <c r="AV3006" s="26" t="s">
        <v>4981</v>
      </c>
      <c r="AW3006" s="26" t="s">
        <v>5117</v>
      </c>
      <c r="BB3006" s="26" t="s">
        <v>4652</v>
      </c>
      <c r="BD3006" s="37">
        <v>44203</v>
      </c>
      <c r="BE3006" s="30">
        <v>37268</v>
      </c>
      <c r="BF3006" s="30">
        <v>56483</v>
      </c>
      <c r="BG3006" s="37" t="s">
        <v>4653</v>
      </c>
      <c r="BH3006" s="37" t="s">
        <v>4654</v>
      </c>
      <c r="BI3006" s="37" t="s">
        <v>4654</v>
      </c>
      <c r="BJ3006" s="138" t="e">
        <f>#N/A</f>
        <v>#N/A</v>
      </c>
      <c r="BK3006" s="138" t="e">
        <f>#N/A</f>
        <v>#N/A</v>
      </c>
      <c r="BL3006" s="138" t="e">
        <f>#N/A</f>
        <v>#N/A</v>
      </c>
      <c r="BM3006" s="138" t="e">
        <f>#N/A</f>
        <v>#N/A</v>
      </c>
      <c r="BN3006" s="26"/>
      <c r="BO3006" s="26"/>
      <c r="BP3006" s="26"/>
      <c r="BQ3006" s="38"/>
      <c r="BR3006" s="26"/>
      <c r="BS3006" s="26"/>
      <c r="BT3006" s="26"/>
      <c r="BU3006" s="26"/>
      <c r="BV3006" s="39"/>
    </row>
    <row r="3007" spans="1:74" ht="15" hidden="1" customHeight="1" thickBot="1">
      <c r="A3007" s="26">
        <v>2020</v>
      </c>
      <c r="B3007" s="67">
        <v>3003</v>
      </c>
      <c r="C3007" s="26" t="s">
        <v>129</v>
      </c>
      <c r="D3007" s="26" t="s">
        <v>4642</v>
      </c>
      <c r="E3007" s="26" t="s">
        <v>4643</v>
      </c>
      <c r="F3007" s="27">
        <v>44083</v>
      </c>
      <c r="G3007" s="67" t="s">
        <v>5554</v>
      </c>
      <c r="H3007" s="26" t="s">
        <v>4645</v>
      </c>
      <c r="I3007" s="26" t="s">
        <v>4645</v>
      </c>
      <c r="J3007" s="69" t="s">
        <v>4646</v>
      </c>
      <c r="K3007" s="26" t="s">
        <v>135</v>
      </c>
      <c r="L3007" s="26" t="s">
        <v>4647</v>
      </c>
      <c r="M3007" s="26" t="s">
        <v>137</v>
      </c>
      <c r="N3007" s="26" t="s">
        <v>138</v>
      </c>
      <c r="O3007" s="26" t="s">
        <v>138</v>
      </c>
      <c r="Q3007" s="30">
        <v>69</v>
      </c>
      <c r="R3007" s="30">
        <v>7330</v>
      </c>
      <c r="S3007" s="31" t="e">
        <f>#N/A</f>
        <v>#N/A</v>
      </c>
      <c r="T3007" s="30">
        <v>1572</v>
      </c>
      <c r="AB3007" s="33" t="e">
        <f>#N/A</f>
        <v>#N/A</v>
      </c>
      <c r="AC3007" s="30">
        <v>1400</v>
      </c>
      <c r="AD3007" s="30" t="e">
        <f>#N/A</f>
        <v>#N/A</v>
      </c>
      <c r="AE3007" s="34">
        <v>0.75586206896551722</v>
      </c>
      <c r="AG3007" s="30" t="e">
        <f>#N/A</f>
        <v>#N/A</v>
      </c>
      <c r="AH3007" s="30" t="e">
        <f>#N/A</f>
        <v>#N/A</v>
      </c>
      <c r="AI3007" s="30">
        <v>10546.2</v>
      </c>
      <c r="AJ3007" s="30">
        <v>10044</v>
      </c>
      <c r="AK3007" s="26" t="s">
        <v>139</v>
      </c>
      <c r="AL3007" s="26">
        <v>36</v>
      </c>
      <c r="AM3007" s="26" t="s">
        <v>5390</v>
      </c>
      <c r="AU3007" s="26" t="s">
        <v>5431</v>
      </c>
      <c r="AV3007" s="26" t="s">
        <v>4981</v>
      </c>
      <c r="AW3007" s="26" t="s">
        <v>5117</v>
      </c>
      <c r="BB3007" s="26" t="s">
        <v>4652</v>
      </c>
      <c r="BD3007" s="37">
        <v>44203</v>
      </c>
      <c r="BE3007" s="30">
        <v>37268</v>
      </c>
      <c r="BF3007" s="30">
        <v>56483</v>
      </c>
      <c r="BG3007" s="37" t="s">
        <v>4653</v>
      </c>
      <c r="BH3007" s="37" t="s">
        <v>4654</v>
      </c>
      <c r="BI3007" s="37" t="s">
        <v>4654</v>
      </c>
      <c r="BJ3007" s="138" t="e">
        <f>#N/A</f>
        <v>#N/A</v>
      </c>
      <c r="BK3007" s="138" t="e">
        <f>#N/A</f>
        <v>#N/A</v>
      </c>
      <c r="BL3007" s="138" t="e">
        <f>#N/A</f>
        <v>#N/A</v>
      </c>
      <c r="BM3007" s="138" t="e">
        <f>#N/A</f>
        <v>#N/A</v>
      </c>
      <c r="BN3007" s="26"/>
      <c r="BO3007" s="26"/>
      <c r="BP3007" s="26"/>
      <c r="BQ3007" s="38"/>
      <c r="BR3007" s="26"/>
      <c r="BS3007" s="26"/>
      <c r="BT3007" s="26"/>
      <c r="BU3007" s="26"/>
      <c r="BV3007" s="39"/>
    </row>
    <row r="3008" spans="1:74" ht="15" hidden="1" customHeight="1" thickBot="1">
      <c r="A3008" s="26">
        <v>2020</v>
      </c>
      <c r="B3008" s="67">
        <v>3004</v>
      </c>
      <c r="C3008" s="67" t="s">
        <v>129</v>
      </c>
      <c r="D3008" s="67" t="s">
        <v>4642</v>
      </c>
      <c r="E3008" s="67" t="s">
        <v>4643</v>
      </c>
      <c r="F3008" s="27">
        <v>44083</v>
      </c>
      <c r="G3008" s="67" t="s">
        <v>5555</v>
      </c>
      <c r="H3008" s="26" t="s">
        <v>4645</v>
      </c>
      <c r="I3008" s="26" t="s">
        <v>4645</v>
      </c>
      <c r="J3008" s="69" t="s">
        <v>4646</v>
      </c>
      <c r="K3008" s="26" t="s">
        <v>135</v>
      </c>
      <c r="L3008" s="26" t="s">
        <v>4647</v>
      </c>
      <c r="M3008" s="26" t="s">
        <v>137</v>
      </c>
      <c r="N3008" s="26" t="s">
        <v>138</v>
      </c>
      <c r="O3008" s="26" t="s">
        <v>138</v>
      </c>
      <c r="Q3008" s="30">
        <v>80</v>
      </c>
      <c r="R3008" s="30">
        <v>8210</v>
      </c>
      <c r="S3008" s="31" t="e">
        <f>#N/A</f>
        <v>#N/A</v>
      </c>
      <c r="T3008" s="30">
        <v>1560</v>
      </c>
      <c r="AB3008" s="33" t="e">
        <f>#N/A</f>
        <v>#N/A</v>
      </c>
      <c r="AC3008" s="71">
        <v>1400</v>
      </c>
      <c r="AD3008" s="30" t="e">
        <f>#N/A</f>
        <v>#N/A</v>
      </c>
      <c r="AE3008" s="34">
        <v>0.76</v>
      </c>
      <c r="AG3008" s="30" t="e">
        <f>#N/A</f>
        <v>#N/A</v>
      </c>
      <c r="AH3008" s="30" t="e">
        <f>#N/A</f>
        <v>#N/A</v>
      </c>
      <c r="AI3008" s="30">
        <v>11748.45</v>
      </c>
      <c r="AJ3008" s="108">
        <v>11189</v>
      </c>
      <c r="AK3008" s="26" t="s">
        <v>139</v>
      </c>
      <c r="AL3008" s="26">
        <v>36</v>
      </c>
      <c r="AM3008" s="26" t="s">
        <v>5390</v>
      </c>
      <c r="AU3008" s="26" t="s">
        <v>5431</v>
      </c>
      <c r="AV3008" s="26" t="s">
        <v>4981</v>
      </c>
      <c r="AW3008" s="26" t="s">
        <v>5117</v>
      </c>
      <c r="BB3008" s="26" t="s">
        <v>4652</v>
      </c>
      <c r="BD3008" s="37">
        <v>44203</v>
      </c>
      <c r="BE3008" s="30">
        <v>37268</v>
      </c>
      <c r="BF3008" s="30">
        <v>56483</v>
      </c>
      <c r="BG3008" s="37" t="s">
        <v>4653</v>
      </c>
      <c r="BH3008" s="37" t="s">
        <v>4654</v>
      </c>
      <c r="BI3008" s="37" t="s">
        <v>4654</v>
      </c>
      <c r="BJ3008" s="138" t="e">
        <f>#N/A</f>
        <v>#N/A</v>
      </c>
      <c r="BK3008" s="138" t="e">
        <f>#N/A</f>
        <v>#N/A</v>
      </c>
      <c r="BL3008" s="138" t="e">
        <f>#N/A</f>
        <v>#N/A</v>
      </c>
      <c r="BM3008" s="138" t="e">
        <f>#N/A</f>
        <v>#N/A</v>
      </c>
      <c r="BN3008" s="26"/>
      <c r="BO3008" s="26"/>
      <c r="BP3008" s="26"/>
      <c r="BQ3008" s="38"/>
      <c r="BR3008" s="26"/>
      <c r="BS3008" s="26"/>
      <c r="BT3008" s="26"/>
      <c r="BU3008" s="26"/>
      <c r="BV3008" s="39"/>
    </row>
    <row r="3009" spans="1:74" ht="15" hidden="1" customHeight="1" thickBot="1">
      <c r="A3009" s="26">
        <v>2020</v>
      </c>
      <c r="B3009" s="67">
        <v>3005</v>
      </c>
      <c r="C3009" s="26" t="s">
        <v>129</v>
      </c>
      <c r="D3009" s="26" t="s">
        <v>4642</v>
      </c>
      <c r="E3009" s="26" t="s">
        <v>4643</v>
      </c>
      <c r="F3009" s="27">
        <v>44083</v>
      </c>
      <c r="G3009" s="67" t="s">
        <v>5556</v>
      </c>
      <c r="H3009" s="26" t="s">
        <v>4645</v>
      </c>
      <c r="I3009" s="26" t="s">
        <v>4645</v>
      </c>
      <c r="J3009" s="69" t="s">
        <v>4646</v>
      </c>
      <c r="K3009" s="26" t="s">
        <v>135</v>
      </c>
      <c r="L3009" s="26" t="s">
        <v>4647</v>
      </c>
      <c r="M3009" s="26" t="s">
        <v>137</v>
      </c>
      <c r="N3009" s="26" t="s">
        <v>138</v>
      </c>
      <c r="O3009" s="26" t="s">
        <v>138</v>
      </c>
      <c r="Q3009" s="30">
        <v>77</v>
      </c>
      <c r="R3009" s="30">
        <v>7190</v>
      </c>
      <c r="S3009" s="31" t="e">
        <f>#N/A</f>
        <v>#N/A</v>
      </c>
      <c r="T3009" s="30">
        <v>1684</v>
      </c>
      <c r="AB3009" s="33" t="e">
        <f>#N/A</f>
        <v>#N/A</v>
      </c>
      <c r="AC3009" s="30">
        <v>1400</v>
      </c>
      <c r="AD3009" s="30" t="e">
        <f>#N/A</f>
        <v>#N/A</v>
      </c>
      <c r="AE3009" s="34">
        <v>0.88476190476190475</v>
      </c>
      <c r="AG3009" s="30" t="e">
        <f>#N/A</f>
        <v>#N/A</v>
      </c>
      <c r="AH3009" s="30" t="e">
        <f>#N/A</f>
        <v>#N/A</v>
      </c>
      <c r="AI3009" s="30">
        <v>10354.050000000001</v>
      </c>
      <c r="AJ3009" s="133">
        <v>9861</v>
      </c>
      <c r="AK3009" s="26" t="s">
        <v>139</v>
      </c>
      <c r="AL3009" s="26">
        <v>36</v>
      </c>
      <c r="AM3009" s="26" t="s">
        <v>5390</v>
      </c>
      <c r="AU3009" s="26" t="s">
        <v>5431</v>
      </c>
      <c r="AV3009" s="26" t="s">
        <v>4981</v>
      </c>
      <c r="AW3009" s="26" t="s">
        <v>5117</v>
      </c>
      <c r="BB3009" s="26" t="s">
        <v>4652</v>
      </c>
      <c r="BD3009" s="37">
        <v>44203</v>
      </c>
      <c r="BE3009" s="30">
        <v>37268</v>
      </c>
      <c r="BF3009" s="30">
        <v>56483</v>
      </c>
      <c r="BG3009" s="37" t="s">
        <v>4653</v>
      </c>
      <c r="BH3009" s="37" t="s">
        <v>4654</v>
      </c>
      <c r="BI3009" s="37" t="s">
        <v>4654</v>
      </c>
      <c r="BJ3009" s="138" t="e">
        <f>#N/A</f>
        <v>#N/A</v>
      </c>
      <c r="BK3009" s="138" t="e">
        <f>#N/A</f>
        <v>#N/A</v>
      </c>
      <c r="BL3009" s="138" t="e">
        <f>#N/A</f>
        <v>#N/A</v>
      </c>
      <c r="BM3009" s="138" t="e">
        <f>#N/A</f>
        <v>#N/A</v>
      </c>
      <c r="BN3009" s="26"/>
      <c r="BO3009" s="26"/>
      <c r="BP3009" s="26"/>
      <c r="BQ3009" s="38"/>
      <c r="BR3009" s="26"/>
      <c r="BS3009" s="26"/>
      <c r="BT3009" s="26"/>
      <c r="BU3009" s="26"/>
      <c r="BV3009" s="39"/>
    </row>
    <row r="3010" spans="1:74" ht="15" hidden="1" customHeight="1" thickBot="1">
      <c r="A3010" s="26">
        <v>2020</v>
      </c>
      <c r="B3010" s="67">
        <v>3006</v>
      </c>
      <c r="C3010" s="67" t="s">
        <v>129</v>
      </c>
      <c r="D3010" s="67" t="s">
        <v>4642</v>
      </c>
      <c r="E3010" s="67" t="s">
        <v>4643</v>
      </c>
      <c r="F3010" s="27">
        <v>44083</v>
      </c>
      <c r="G3010" s="67" t="s">
        <v>5557</v>
      </c>
      <c r="H3010" s="26" t="s">
        <v>4645</v>
      </c>
      <c r="I3010" s="26" t="s">
        <v>4645</v>
      </c>
      <c r="J3010" s="69" t="s">
        <v>4646</v>
      </c>
      <c r="K3010" s="26" t="s">
        <v>135</v>
      </c>
      <c r="L3010" s="26" t="s">
        <v>4647</v>
      </c>
      <c r="M3010" s="26" t="s">
        <v>137</v>
      </c>
      <c r="N3010" s="26" t="s">
        <v>138</v>
      </c>
      <c r="O3010" s="26" t="s">
        <v>138</v>
      </c>
      <c r="Q3010" s="30">
        <v>79</v>
      </c>
      <c r="R3010" s="30">
        <v>8080</v>
      </c>
      <c r="S3010" s="31" t="e">
        <f>#N/A</f>
        <v>#N/A</v>
      </c>
      <c r="T3010" s="30">
        <v>1953</v>
      </c>
      <c r="AB3010" s="33" t="e">
        <f>#N/A</f>
        <v>#N/A</v>
      </c>
      <c r="AC3010" s="71">
        <v>1400</v>
      </c>
      <c r="AD3010" s="30" t="e">
        <f>#N/A</f>
        <v>#N/A</v>
      </c>
      <c r="AE3010" s="34">
        <v>0.88</v>
      </c>
      <c r="AG3010" s="30" t="e">
        <f>#N/A</f>
        <v>#N/A</v>
      </c>
      <c r="AH3010" s="30" t="e">
        <f>#N/A</f>
        <v>#N/A</v>
      </c>
      <c r="AI3010" s="30">
        <v>11571</v>
      </c>
      <c r="AJ3010" s="30">
        <v>11020</v>
      </c>
      <c r="AK3010" s="26" t="s">
        <v>139</v>
      </c>
      <c r="AL3010" s="26">
        <v>36</v>
      </c>
      <c r="AM3010" s="26" t="s">
        <v>5390</v>
      </c>
      <c r="AU3010" s="26" t="s">
        <v>5431</v>
      </c>
      <c r="AV3010" s="26" t="s">
        <v>4981</v>
      </c>
      <c r="AW3010" s="26" t="s">
        <v>5117</v>
      </c>
      <c r="BB3010" s="26" t="s">
        <v>4652</v>
      </c>
      <c r="BD3010" s="37">
        <v>44210</v>
      </c>
      <c r="BG3010" s="37" t="s">
        <v>147</v>
      </c>
      <c r="BH3010" s="37" t="s">
        <v>5558</v>
      </c>
      <c r="BI3010" s="37" t="s">
        <v>5558</v>
      </c>
      <c r="BJ3010" s="138" t="e">
        <f>#N/A</f>
        <v>#N/A</v>
      </c>
      <c r="BK3010" s="138" t="e">
        <f>#N/A</f>
        <v>#N/A</v>
      </c>
      <c r="BL3010" s="138" t="e">
        <f>#N/A</f>
        <v>#N/A</v>
      </c>
      <c r="BM3010" s="138" t="e">
        <f>#N/A</f>
        <v>#N/A</v>
      </c>
      <c r="BN3010" s="26"/>
      <c r="BO3010" s="26"/>
      <c r="BP3010" s="26"/>
      <c r="BQ3010" s="38"/>
      <c r="BR3010" s="26"/>
      <c r="BS3010" s="26"/>
      <c r="BT3010" s="26"/>
      <c r="BU3010" s="26"/>
      <c r="BV3010" s="39"/>
    </row>
    <row r="3011" spans="1:74" ht="15" hidden="1" customHeight="1" thickBot="1">
      <c r="A3011" s="26">
        <v>2020</v>
      </c>
      <c r="B3011" s="67">
        <v>3007</v>
      </c>
      <c r="C3011" s="26" t="s">
        <v>129</v>
      </c>
      <c r="D3011" s="26" t="s">
        <v>4642</v>
      </c>
      <c r="E3011" s="26" t="s">
        <v>4643</v>
      </c>
      <c r="F3011" s="27">
        <v>44083</v>
      </c>
      <c r="G3011" s="67" t="s">
        <v>5559</v>
      </c>
      <c r="H3011" s="26" t="s">
        <v>4645</v>
      </c>
      <c r="I3011" s="26" t="s">
        <v>4645</v>
      </c>
      <c r="J3011" s="69" t="s">
        <v>4646</v>
      </c>
      <c r="K3011" s="26" t="s">
        <v>135</v>
      </c>
      <c r="L3011" s="26" t="s">
        <v>4647</v>
      </c>
      <c r="M3011" s="26" t="s">
        <v>137</v>
      </c>
      <c r="N3011" s="26" t="s">
        <v>138</v>
      </c>
      <c r="O3011" s="26" t="s">
        <v>138</v>
      </c>
      <c r="Q3011" s="30">
        <v>76</v>
      </c>
      <c r="R3011" s="30">
        <v>6260</v>
      </c>
      <c r="S3011" s="31" t="e">
        <f>#N/A</f>
        <v>#N/A</v>
      </c>
      <c r="T3011" s="30">
        <v>1177</v>
      </c>
      <c r="AB3011" s="33" t="e">
        <f>#N/A</f>
        <v>#N/A</v>
      </c>
      <c r="AC3011" s="30">
        <v>1400</v>
      </c>
      <c r="AD3011" s="30" t="e">
        <f>#N/A</f>
        <v>#N/A</v>
      </c>
      <c r="AE3011" s="34">
        <v>0.98</v>
      </c>
      <c r="AG3011" s="30" t="e">
        <f>#N/A</f>
        <v>#N/A</v>
      </c>
      <c r="AH3011" s="30" t="e">
        <f>#N/A</f>
        <v>#N/A</v>
      </c>
      <c r="AI3011" s="30">
        <v>9082.5</v>
      </c>
      <c r="AJ3011" s="30">
        <v>8650</v>
      </c>
      <c r="AK3011" s="26" t="s">
        <v>139</v>
      </c>
      <c r="AL3011" s="26">
        <v>36</v>
      </c>
      <c r="AM3011" s="26" t="s">
        <v>5390</v>
      </c>
      <c r="AU3011" s="26" t="s">
        <v>5431</v>
      </c>
      <c r="AV3011" s="26" t="s">
        <v>4981</v>
      </c>
      <c r="AW3011" s="26" t="s">
        <v>5117</v>
      </c>
      <c r="BB3011" s="26" t="s">
        <v>4652</v>
      </c>
      <c r="BD3011" s="37">
        <v>44210</v>
      </c>
      <c r="BG3011" s="37" t="s">
        <v>147</v>
      </c>
      <c r="BH3011" s="37" t="s">
        <v>5558</v>
      </c>
      <c r="BI3011" s="37" t="s">
        <v>5558</v>
      </c>
      <c r="BJ3011" s="138" t="e">
        <f>#N/A</f>
        <v>#N/A</v>
      </c>
      <c r="BK3011" s="138" t="e">
        <f>#N/A</f>
        <v>#N/A</v>
      </c>
      <c r="BL3011" s="138" t="e">
        <f>#N/A</f>
        <v>#N/A</v>
      </c>
      <c r="BM3011" s="138" t="e">
        <f>#N/A</f>
        <v>#N/A</v>
      </c>
      <c r="BN3011" s="26"/>
      <c r="BO3011" s="26"/>
      <c r="BP3011" s="26"/>
      <c r="BQ3011" s="38"/>
      <c r="BR3011" s="26"/>
      <c r="BS3011" s="26"/>
      <c r="BT3011" s="26"/>
      <c r="BU3011" s="26"/>
      <c r="BV3011" s="39"/>
    </row>
    <row r="3012" spans="1:74" ht="15" hidden="1" customHeight="1" thickBot="1">
      <c r="A3012" s="26">
        <v>2020</v>
      </c>
      <c r="B3012" s="67">
        <v>3008</v>
      </c>
      <c r="C3012" s="67" t="s">
        <v>129</v>
      </c>
      <c r="D3012" s="67" t="s">
        <v>4642</v>
      </c>
      <c r="E3012" s="67" t="s">
        <v>4643</v>
      </c>
      <c r="F3012" s="27">
        <v>44083</v>
      </c>
      <c r="G3012" s="67" t="s">
        <v>5560</v>
      </c>
      <c r="H3012" s="26" t="s">
        <v>4645</v>
      </c>
      <c r="I3012" s="26" t="s">
        <v>4645</v>
      </c>
      <c r="J3012" s="69" t="s">
        <v>4646</v>
      </c>
      <c r="K3012" s="26" t="s">
        <v>135</v>
      </c>
      <c r="L3012" s="26" t="s">
        <v>4647</v>
      </c>
      <c r="M3012" s="26" t="s">
        <v>137</v>
      </c>
      <c r="N3012" s="26" t="s">
        <v>138</v>
      </c>
      <c r="O3012" s="26" t="s">
        <v>138</v>
      </c>
      <c r="Q3012" s="30">
        <v>77</v>
      </c>
      <c r="R3012" s="30">
        <v>6780</v>
      </c>
      <c r="S3012" s="31" t="e">
        <f>#N/A</f>
        <v>#N/A</v>
      </c>
      <c r="T3012" s="30">
        <v>1173</v>
      </c>
      <c r="AB3012" s="33" t="e">
        <f>#N/A</f>
        <v>#N/A</v>
      </c>
      <c r="AC3012" s="71">
        <v>1400</v>
      </c>
      <c r="AD3012" s="30" t="e">
        <f>#N/A</f>
        <v>#N/A</v>
      </c>
      <c r="AE3012" s="34">
        <v>0.98</v>
      </c>
      <c r="AG3012" s="30" t="e">
        <f>#N/A</f>
        <v>#N/A</v>
      </c>
      <c r="AH3012" s="30" t="e">
        <f>#N/A</f>
        <v>#N/A</v>
      </c>
      <c r="AI3012" s="30">
        <v>9794.4</v>
      </c>
      <c r="AJ3012" s="30">
        <v>9328</v>
      </c>
      <c r="AK3012" s="26" t="s">
        <v>139</v>
      </c>
      <c r="AL3012" s="26">
        <v>36</v>
      </c>
      <c r="AM3012" s="26" t="s">
        <v>5390</v>
      </c>
      <c r="AU3012" s="26" t="s">
        <v>5431</v>
      </c>
      <c r="AV3012" s="26" t="s">
        <v>4981</v>
      </c>
      <c r="AW3012" s="26" t="s">
        <v>5117</v>
      </c>
      <c r="BB3012" s="26" t="s">
        <v>4652</v>
      </c>
      <c r="BD3012" s="37">
        <v>44210</v>
      </c>
      <c r="BG3012" s="37" t="s">
        <v>147</v>
      </c>
      <c r="BH3012" s="37" t="s">
        <v>5558</v>
      </c>
      <c r="BI3012" s="37" t="s">
        <v>5558</v>
      </c>
      <c r="BJ3012" s="138" t="e">
        <f>#N/A</f>
        <v>#N/A</v>
      </c>
      <c r="BK3012" s="138" t="e">
        <f>#N/A</f>
        <v>#N/A</v>
      </c>
      <c r="BL3012" s="138" t="e">
        <f>#N/A</f>
        <v>#N/A</v>
      </c>
      <c r="BM3012" s="138" t="e">
        <f>#N/A</f>
        <v>#N/A</v>
      </c>
      <c r="BN3012" s="26"/>
      <c r="BO3012" s="26"/>
      <c r="BP3012" s="26"/>
      <c r="BQ3012" s="38"/>
      <c r="BR3012" s="26"/>
      <c r="BS3012" s="26"/>
      <c r="BT3012" s="26"/>
      <c r="BU3012" s="26"/>
      <c r="BV3012" s="39"/>
    </row>
    <row r="3013" spans="1:74" ht="15" hidden="1" customHeight="1" thickBot="1">
      <c r="A3013" s="26">
        <v>2020</v>
      </c>
      <c r="B3013" s="67">
        <v>3009</v>
      </c>
      <c r="C3013" s="26" t="s">
        <v>129</v>
      </c>
      <c r="D3013" s="26" t="s">
        <v>4642</v>
      </c>
      <c r="E3013" s="26" t="s">
        <v>4643</v>
      </c>
      <c r="F3013" s="27">
        <v>44083</v>
      </c>
      <c r="G3013" s="67" t="s">
        <v>5561</v>
      </c>
      <c r="H3013" s="26" t="s">
        <v>4645</v>
      </c>
      <c r="I3013" s="26" t="s">
        <v>4645</v>
      </c>
      <c r="J3013" s="69" t="s">
        <v>4646</v>
      </c>
      <c r="K3013" s="26" t="s">
        <v>135</v>
      </c>
      <c r="L3013" s="26" t="s">
        <v>4647</v>
      </c>
      <c r="M3013" s="26" t="s">
        <v>137</v>
      </c>
      <c r="N3013" s="26" t="s">
        <v>138</v>
      </c>
      <c r="O3013" s="26" t="s">
        <v>138</v>
      </c>
      <c r="Q3013" s="30">
        <v>77</v>
      </c>
      <c r="R3013" s="30">
        <v>5770</v>
      </c>
      <c r="S3013" s="31" t="e">
        <f>#N/A</f>
        <v>#N/A</v>
      </c>
      <c r="T3013" s="30">
        <v>990</v>
      </c>
      <c r="AB3013" s="33" t="e">
        <f>#N/A</f>
        <v>#N/A</v>
      </c>
      <c r="AC3013" s="30">
        <v>1400</v>
      </c>
      <c r="AD3013" s="30" t="e">
        <f>#N/A</f>
        <v>#N/A</v>
      </c>
      <c r="AE3013" s="34">
        <v>0.87473684210526315</v>
      </c>
      <c r="AG3013" s="30" t="e">
        <f>#N/A</f>
        <v>#N/A</v>
      </c>
      <c r="AH3013" s="30" t="e">
        <f>#N/A</f>
        <v>#N/A</v>
      </c>
      <c r="AI3013" s="30">
        <v>7887.6</v>
      </c>
      <c r="AJ3013" s="30">
        <v>7512</v>
      </c>
      <c r="AK3013" s="26" t="s">
        <v>139</v>
      </c>
      <c r="AL3013" s="26">
        <v>36</v>
      </c>
      <c r="AM3013" s="26" t="s">
        <v>5390</v>
      </c>
      <c r="AU3013" s="26" t="s">
        <v>5431</v>
      </c>
      <c r="AV3013" s="26" t="s">
        <v>4981</v>
      </c>
      <c r="AW3013" s="26" t="s">
        <v>5117</v>
      </c>
      <c r="BB3013" s="26" t="s">
        <v>4652</v>
      </c>
      <c r="BD3013" s="37">
        <v>44210</v>
      </c>
      <c r="BG3013" s="37" t="s">
        <v>147</v>
      </c>
      <c r="BH3013" s="37" t="s">
        <v>5558</v>
      </c>
      <c r="BI3013" s="37" t="s">
        <v>5558</v>
      </c>
      <c r="BJ3013" s="138" t="e">
        <f>#N/A</f>
        <v>#N/A</v>
      </c>
      <c r="BK3013" s="138" t="e">
        <f>#N/A</f>
        <v>#N/A</v>
      </c>
      <c r="BL3013" s="138" t="e">
        <f>#N/A</f>
        <v>#N/A</v>
      </c>
      <c r="BM3013" s="138" t="e">
        <f>#N/A</f>
        <v>#N/A</v>
      </c>
      <c r="BN3013" s="26"/>
      <c r="BO3013" s="26"/>
      <c r="BP3013" s="26"/>
      <c r="BQ3013" s="38"/>
      <c r="BR3013" s="26"/>
      <c r="BS3013" s="26"/>
      <c r="BT3013" s="26"/>
      <c r="BU3013" s="26"/>
      <c r="BV3013" s="39"/>
    </row>
    <row r="3014" spans="1:74" ht="15" hidden="1" customHeight="1" thickBot="1">
      <c r="A3014" s="26">
        <v>2020</v>
      </c>
      <c r="B3014" s="67">
        <v>3010</v>
      </c>
      <c r="C3014" s="67" t="s">
        <v>129</v>
      </c>
      <c r="D3014" s="67" t="s">
        <v>4642</v>
      </c>
      <c r="E3014" s="67" t="s">
        <v>4643</v>
      </c>
      <c r="F3014" s="27">
        <v>44083</v>
      </c>
      <c r="G3014" s="67" t="s">
        <v>5562</v>
      </c>
      <c r="H3014" s="26" t="s">
        <v>4645</v>
      </c>
      <c r="I3014" s="26" t="s">
        <v>4645</v>
      </c>
      <c r="J3014" s="69" t="s">
        <v>4646</v>
      </c>
      <c r="K3014" s="26" t="s">
        <v>135</v>
      </c>
      <c r="L3014" s="26" t="s">
        <v>4647</v>
      </c>
      <c r="M3014" s="26" t="s">
        <v>137</v>
      </c>
      <c r="N3014" s="26" t="s">
        <v>138</v>
      </c>
      <c r="O3014" s="26" t="s">
        <v>138</v>
      </c>
      <c r="Q3014" s="30">
        <v>82</v>
      </c>
      <c r="R3014" s="30">
        <v>9120</v>
      </c>
      <c r="S3014" s="31" t="e">
        <f>#N/A</f>
        <v>#N/A</v>
      </c>
      <c r="T3014" s="30">
        <v>2180</v>
      </c>
      <c r="V3014" s="32">
        <v>2482</v>
      </c>
      <c r="AB3014" s="33" t="e">
        <f>#N/A</f>
        <v>#N/A</v>
      </c>
      <c r="AC3014" s="71">
        <v>1400</v>
      </c>
      <c r="AD3014" s="30" t="e">
        <f>#N/A</f>
        <v>#N/A</v>
      </c>
      <c r="AE3014" s="34">
        <v>0.87</v>
      </c>
      <c r="AG3014" s="30" t="e">
        <f>#N/A</f>
        <v>#N/A</v>
      </c>
      <c r="AH3014" s="30" t="e">
        <f>#N/A</f>
        <v>#N/A</v>
      </c>
      <c r="AI3014" s="30">
        <v>12992.7</v>
      </c>
      <c r="AJ3014" s="30">
        <v>12374</v>
      </c>
      <c r="AK3014" s="26" t="s">
        <v>139</v>
      </c>
      <c r="AL3014" s="26">
        <v>36</v>
      </c>
      <c r="AM3014" s="26" t="s">
        <v>5390</v>
      </c>
      <c r="AU3014" s="26" t="s">
        <v>5431</v>
      </c>
      <c r="AV3014" s="26" t="s">
        <v>4981</v>
      </c>
      <c r="AW3014" s="26" t="s">
        <v>5117</v>
      </c>
      <c r="BB3014" s="26" t="s">
        <v>4652</v>
      </c>
      <c r="BD3014" s="37">
        <v>44210</v>
      </c>
      <c r="BG3014" s="37" t="s">
        <v>147</v>
      </c>
      <c r="BH3014" s="37" t="s">
        <v>5558</v>
      </c>
      <c r="BI3014" s="37" t="s">
        <v>5558</v>
      </c>
      <c r="BJ3014" s="138" t="e">
        <f>#N/A</f>
        <v>#N/A</v>
      </c>
      <c r="BK3014" s="138" t="e">
        <f>#N/A</f>
        <v>#N/A</v>
      </c>
      <c r="BL3014" s="138" t="e">
        <f>#N/A</f>
        <v>#N/A</v>
      </c>
      <c r="BM3014" s="138" t="e">
        <f>#N/A</f>
        <v>#N/A</v>
      </c>
      <c r="BN3014" s="26"/>
      <c r="BO3014" s="26"/>
      <c r="BP3014" s="26"/>
      <c r="BQ3014" s="38"/>
      <c r="BR3014" s="26"/>
      <c r="BS3014" s="26"/>
      <c r="BT3014" s="26"/>
      <c r="BU3014" s="26"/>
      <c r="BV3014" s="39"/>
    </row>
    <row r="3015" spans="1:74" ht="15" hidden="1" customHeight="1" thickBot="1">
      <c r="A3015" s="26">
        <v>2020</v>
      </c>
      <c r="B3015" s="67">
        <v>3011</v>
      </c>
      <c r="C3015" s="26" t="s">
        <v>129</v>
      </c>
      <c r="D3015" s="26" t="s">
        <v>4642</v>
      </c>
      <c r="E3015" s="26" t="s">
        <v>4643</v>
      </c>
      <c r="F3015" s="27">
        <v>44083</v>
      </c>
      <c r="G3015" s="67" t="s">
        <v>5563</v>
      </c>
      <c r="H3015" s="26" t="s">
        <v>4645</v>
      </c>
      <c r="I3015" s="26" t="s">
        <v>4645</v>
      </c>
      <c r="J3015" s="69" t="s">
        <v>4646</v>
      </c>
      <c r="K3015" s="26" t="s">
        <v>135</v>
      </c>
      <c r="L3015" s="26" t="s">
        <v>4647</v>
      </c>
      <c r="M3015" s="26" t="s">
        <v>137</v>
      </c>
      <c r="N3015" s="26" t="s">
        <v>138</v>
      </c>
      <c r="O3015" s="26" t="s">
        <v>138</v>
      </c>
      <c r="Q3015" s="30">
        <v>75</v>
      </c>
      <c r="R3015" s="30">
        <v>5650</v>
      </c>
      <c r="S3015" s="31" t="e">
        <f>#N/A</f>
        <v>#N/A</v>
      </c>
      <c r="T3015" s="30">
        <v>1277</v>
      </c>
      <c r="AB3015" s="33" t="e">
        <f>#N/A</f>
        <v>#N/A</v>
      </c>
      <c r="AC3015" s="30">
        <v>1400</v>
      </c>
      <c r="AD3015" s="30" t="e">
        <f>#N/A</f>
        <v>#N/A</v>
      </c>
      <c r="AE3015" s="34">
        <v>0.84956521739130431</v>
      </c>
      <c r="AG3015" s="30" t="e">
        <f>#N/A</f>
        <v>#N/A</v>
      </c>
      <c r="AH3015" s="30" t="e">
        <f>#N/A</f>
        <v>#N/A</v>
      </c>
      <c r="AI3015" s="30">
        <v>8248.8000000000011</v>
      </c>
      <c r="AJ3015" s="30">
        <v>7856</v>
      </c>
      <c r="AK3015" s="26" t="s">
        <v>139</v>
      </c>
      <c r="AL3015" s="26">
        <v>36</v>
      </c>
      <c r="AM3015" s="26" t="s">
        <v>5390</v>
      </c>
      <c r="AU3015" s="26" t="s">
        <v>5431</v>
      </c>
      <c r="AV3015" s="26" t="s">
        <v>4981</v>
      </c>
      <c r="AW3015" s="26" t="s">
        <v>5117</v>
      </c>
      <c r="BB3015" s="26" t="s">
        <v>4652</v>
      </c>
      <c r="BD3015" s="37">
        <v>44210</v>
      </c>
      <c r="BG3015" s="37" t="s">
        <v>147</v>
      </c>
      <c r="BH3015" s="37" t="s">
        <v>5558</v>
      </c>
      <c r="BI3015" s="37" t="s">
        <v>5558</v>
      </c>
      <c r="BJ3015" s="138" t="e">
        <f>#N/A</f>
        <v>#N/A</v>
      </c>
      <c r="BK3015" s="138" t="e">
        <f>#N/A</f>
        <v>#N/A</v>
      </c>
      <c r="BL3015" s="138" t="e">
        <f>#N/A</f>
        <v>#N/A</v>
      </c>
      <c r="BM3015" s="138" t="e">
        <f>#N/A</f>
        <v>#N/A</v>
      </c>
      <c r="BN3015" s="26"/>
      <c r="BO3015" s="26"/>
      <c r="BP3015" s="26"/>
      <c r="BQ3015" s="38"/>
      <c r="BR3015" s="26"/>
      <c r="BS3015" s="26"/>
      <c r="BT3015" s="26"/>
      <c r="BU3015" s="26"/>
      <c r="BV3015" s="39"/>
    </row>
    <row r="3016" spans="1:74" ht="15" hidden="1" customHeight="1" thickBot="1">
      <c r="A3016" s="26">
        <v>2020</v>
      </c>
      <c r="B3016" s="67">
        <v>3012</v>
      </c>
      <c r="C3016" s="67" t="s">
        <v>129</v>
      </c>
      <c r="D3016" s="67" t="s">
        <v>4642</v>
      </c>
      <c r="E3016" s="67" t="s">
        <v>4643</v>
      </c>
      <c r="F3016" s="27">
        <v>44083</v>
      </c>
      <c r="G3016" s="67" t="s">
        <v>5564</v>
      </c>
      <c r="H3016" s="26" t="s">
        <v>4645</v>
      </c>
      <c r="I3016" s="26" t="s">
        <v>4645</v>
      </c>
      <c r="J3016" s="69" t="s">
        <v>4646</v>
      </c>
      <c r="K3016" s="26" t="s">
        <v>135</v>
      </c>
      <c r="L3016" s="26" t="s">
        <v>4647</v>
      </c>
      <c r="M3016" s="26" t="s">
        <v>137</v>
      </c>
      <c r="N3016" s="26" t="s">
        <v>138</v>
      </c>
      <c r="O3016" s="26" t="s">
        <v>138</v>
      </c>
      <c r="Q3016" s="30">
        <v>84</v>
      </c>
      <c r="R3016" s="30">
        <v>10190</v>
      </c>
      <c r="S3016" s="31" t="e">
        <f>#N/A</f>
        <v>#N/A</v>
      </c>
      <c r="T3016" s="30">
        <v>2073</v>
      </c>
      <c r="AB3016" s="33" t="e">
        <f>#N/A</f>
        <v>#N/A</v>
      </c>
      <c r="AC3016" s="71">
        <v>1400</v>
      </c>
      <c r="AD3016" s="30" t="e">
        <f>#N/A</f>
        <v>#N/A</v>
      </c>
      <c r="AE3016" s="34">
        <v>0.85</v>
      </c>
      <c r="AG3016" s="30" t="e">
        <f>#N/A</f>
        <v>#N/A</v>
      </c>
      <c r="AH3016" s="30" t="e">
        <f>#N/A</f>
        <v>#N/A</v>
      </c>
      <c r="AI3016" s="30">
        <v>13930.35</v>
      </c>
      <c r="AJ3016" s="30">
        <v>13267</v>
      </c>
      <c r="AK3016" s="26" t="s">
        <v>139</v>
      </c>
      <c r="AL3016" s="26">
        <v>36</v>
      </c>
      <c r="AM3016" s="26" t="s">
        <v>5390</v>
      </c>
      <c r="AU3016" s="26" t="s">
        <v>5565</v>
      </c>
      <c r="AV3016" s="26" t="s">
        <v>5566</v>
      </c>
      <c r="AW3016" s="26" t="s">
        <v>5567</v>
      </c>
      <c r="BB3016" s="26" t="s">
        <v>4652</v>
      </c>
      <c r="BD3016" s="37">
        <v>44210</v>
      </c>
      <c r="BG3016" s="37" t="s">
        <v>147</v>
      </c>
      <c r="BH3016" s="37" t="s">
        <v>5558</v>
      </c>
      <c r="BI3016" s="37" t="s">
        <v>5558</v>
      </c>
      <c r="BJ3016" s="138" t="e">
        <f>#N/A</f>
        <v>#N/A</v>
      </c>
      <c r="BK3016" s="138" t="e">
        <f>#N/A</f>
        <v>#N/A</v>
      </c>
      <c r="BL3016" s="138" t="e">
        <f>#N/A</f>
        <v>#N/A</v>
      </c>
      <c r="BM3016" s="138" t="e">
        <f>#N/A</f>
        <v>#N/A</v>
      </c>
      <c r="BN3016" s="26"/>
      <c r="BO3016" s="26"/>
      <c r="BP3016" s="26"/>
      <c r="BQ3016" s="38"/>
      <c r="BR3016" s="26"/>
      <c r="BS3016" s="26"/>
      <c r="BT3016" s="26"/>
      <c r="BU3016" s="26"/>
      <c r="BV3016" s="39"/>
    </row>
    <row r="3017" spans="1:74" ht="15" hidden="1" customHeight="1" thickBot="1">
      <c r="A3017" s="26">
        <v>2020</v>
      </c>
      <c r="B3017" s="67">
        <v>3013</v>
      </c>
      <c r="C3017" s="26" t="s">
        <v>129</v>
      </c>
      <c r="D3017" s="26" t="s">
        <v>4642</v>
      </c>
      <c r="E3017" s="26" t="s">
        <v>4643</v>
      </c>
      <c r="F3017" s="27">
        <v>44083</v>
      </c>
      <c r="G3017" s="67" t="s">
        <v>5568</v>
      </c>
      <c r="H3017" s="26" t="s">
        <v>4645</v>
      </c>
      <c r="I3017" s="26" t="s">
        <v>4645</v>
      </c>
      <c r="J3017" s="69" t="s">
        <v>4646</v>
      </c>
      <c r="K3017" s="26" t="s">
        <v>135</v>
      </c>
      <c r="L3017" s="26" t="s">
        <v>4647</v>
      </c>
      <c r="M3017" s="26" t="s">
        <v>137</v>
      </c>
      <c r="N3017" s="26" t="s">
        <v>138</v>
      </c>
      <c r="O3017" s="26" t="s">
        <v>138</v>
      </c>
      <c r="Q3017" s="30">
        <v>80</v>
      </c>
      <c r="R3017" s="30">
        <v>7550</v>
      </c>
      <c r="S3017" s="31" t="e">
        <f>#N/A</f>
        <v>#N/A</v>
      </c>
      <c r="T3017" s="30">
        <v>1540</v>
      </c>
      <c r="AB3017" s="33" t="e">
        <f>#N/A</f>
        <v>#N/A</v>
      </c>
      <c r="AC3017" s="30">
        <v>1400</v>
      </c>
      <c r="AD3017" s="30" t="e">
        <f>#N/A</f>
        <v>#N/A</v>
      </c>
      <c r="AE3017" s="34">
        <v>0.61461538461538456</v>
      </c>
      <c r="AG3017" s="30" t="e">
        <f>#N/A</f>
        <v>#N/A</v>
      </c>
      <c r="AH3017" s="30" t="e">
        <f>#N/A</f>
        <v>#N/A</v>
      </c>
      <c r="AI3017" s="30">
        <v>10846.5</v>
      </c>
      <c r="AJ3017" s="30">
        <v>10330</v>
      </c>
      <c r="AK3017" s="26" t="s">
        <v>139</v>
      </c>
      <c r="AL3017" s="26">
        <v>36</v>
      </c>
      <c r="AM3017" s="26" t="s">
        <v>5390</v>
      </c>
      <c r="AU3017" s="26" t="s">
        <v>5565</v>
      </c>
      <c r="AV3017" s="26" t="s">
        <v>5566</v>
      </c>
      <c r="AW3017" s="26" t="s">
        <v>5567</v>
      </c>
      <c r="BB3017" s="26" t="s">
        <v>4652</v>
      </c>
      <c r="BD3017" s="37">
        <v>44210</v>
      </c>
      <c r="BG3017" s="37" t="s">
        <v>147</v>
      </c>
      <c r="BH3017" s="37" t="s">
        <v>5558</v>
      </c>
      <c r="BI3017" s="37" t="s">
        <v>5558</v>
      </c>
      <c r="BJ3017" s="138" t="e">
        <f>#N/A</f>
        <v>#N/A</v>
      </c>
      <c r="BK3017" s="138" t="e">
        <f>#N/A</f>
        <v>#N/A</v>
      </c>
      <c r="BL3017" s="138" t="e">
        <f>#N/A</f>
        <v>#N/A</v>
      </c>
      <c r="BM3017" s="138" t="e">
        <f>#N/A</f>
        <v>#N/A</v>
      </c>
      <c r="BN3017" s="26"/>
      <c r="BO3017" s="26"/>
      <c r="BP3017" s="26"/>
      <c r="BQ3017" s="38"/>
      <c r="BR3017" s="26"/>
      <c r="BS3017" s="26"/>
      <c r="BT3017" s="26"/>
      <c r="BU3017" s="26"/>
      <c r="BV3017" s="39"/>
    </row>
    <row r="3018" spans="1:74" ht="15" hidden="1" customHeight="1" thickBot="1">
      <c r="A3018" s="26">
        <v>2020</v>
      </c>
      <c r="B3018" s="67">
        <v>3014</v>
      </c>
      <c r="C3018" s="67" t="s">
        <v>129</v>
      </c>
      <c r="D3018" s="67" t="s">
        <v>4642</v>
      </c>
      <c r="E3018" s="67" t="s">
        <v>4643</v>
      </c>
      <c r="F3018" s="27">
        <v>44083</v>
      </c>
      <c r="G3018" s="67" t="s">
        <v>5569</v>
      </c>
      <c r="H3018" s="26" t="s">
        <v>4645</v>
      </c>
      <c r="I3018" s="26" t="s">
        <v>4645</v>
      </c>
      <c r="J3018" s="69" t="s">
        <v>4646</v>
      </c>
      <c r="K3018" s="26" t="s">
        <v>135</v>
      </c>
      <c r="L3018" s="26" t="s">
        <v>4647</v>
      </c>
      <c r="M3018" s="26" t="s">
        <v>137</v>
      </c>
      <c r="N3018" s="26" t="s">
        <v>138</v>
      </c>
      <c r="O3018" s="26" t="s">
        <v>138</v>
      </c>
      <c r="Q3018" s="30">
        <v>80</v>
      </c>
      <c r="R3018" s="30">
        <v>7260</v>
      </c>
      <c r="S3018" s="31" t="e">
        <f>#N/A</f>
        <v>#N/A</v>
      </c>
      <c r="T3018" s="30">
        <v>1458</v>
      </c>
      <c r="AB3018" s="33" t="e">
        <f>#N/A</f>
        <v>#N/A</v>
      </c>
      <c r="AC3018" s="71">
        <v>1400</v>
      </c>
      <c r="AD3018" s="30" t="e">
        <f>#N/A</f>
        <v>#N/A</v>
      </c>
      <c r="AE3018" s="34">
        <v>0.61</v>
      </c>
      <c r="AG3018" s="30" t="e">
        <f>#N/A</f>
        <v>#N/A</v>
      </c>
      <c r="AH3018" s="30" t="e">
        <f>#N/A</f>
        <v>#N/A</v>
      </c>
      <c r="AI3018" s="30">
        <v>10449.6</v>
      </c>
      <c r="AJ3018" s="30">
        <v>9952</v>
      </c>
      <c r="AK3018" s="26" t="s">
        <v>139</v>
      </c>
      <c r="AL3018" s="26">
        <v>36</v>
      </c>
      <c r="AM3018" s="26" t="s">
        <v>5390</v>
      </c>
      <c r="AU3018" s="26" t="s">
        <v>5565</v>
      </c>
      <c r="AV3018" s="26" t="s">
        <v>5566</v>
      </c>
      <c r="AW3018" s="26" t="s">
        <v>5567</v>
      </c>
      <c r="BB3018" s="26" t="s">
        <v>4652</v>
      </c>
      <c r="BD3018" s="37">
        <v>44210</v>
      </c>
      <c r="BG3018" s="37" t="s">
        <v>147</v>
      </c>
      <c r="BH3018" s="37" t="s">
        <v>5558</v>
      </c>
      <c r="BI3018" s="37" t="s">
        <v>5558</v>
      </c>
      <c r="BJ3018" s="138" t="e">
        <f>#N/A</f>
        <v>#N/A</v>
      </c>
      <c r="BK3018" s="138" t="e">
        <f>#N/A</f>
        <v>#N/A</v>
      </c>
      <c r="BL3018" s="138" t="e">
        <f>#N/A</f>
        <v>#N/A</v>
      </c>
      <c r="BM3018" s="138" t="e">
        <f>#N/A</f>
        <v>#N/A</v>
      </c>
      <c r="BN3018" s="26"/>
      <c r="BO3018" s="26"/>
      <c r="BP3018" s="26"/>
      <c r="BQ3018" s="38"/>
      <c r="BR3018" s="26"/>
      <c r="BS3018" s="26"/>
      <c r="BT3018" s="26"/>
      <c r="BU3018" s="26"/>
      <c r="BV3018" s="39"/>
    </row>
    <row r="3019" spans="1:74" ht="15" hidden="1" customHeight="1" thickBot="1">
      <c r="A3019" s="26">
        <v>2020</v>
      </c>
      <c r="B3019" s="67">
        <v>3015</v>
      </c>
      <c r="C3019" s="26" t="s">
        <v>129</v>
      </c>
      <c r="D3019" s="26" t="s">
        <v>4642</v>
      </c>
      <c r="E3019" s="26" t="s">
        <v>4643</v>
      </c>
      <c r="F3019" s="27">
        <v>44083</v>
      </c>
      <c r="G3019" s="67" t="s">
        <v>5570</v>
      </c>
      <c r="H3019" s="26" t="s">
        <v>4645</v>
      </c>
      <c r="I3019" s="26" t="s">
        <v>4645</v>
      </c>
      <c r="J3019" s="69" t="s">
        <v>4646</v>
      </c>
      <c r="K3019" s="26" t="s">
        <v>135</v>
      </c>
      <c r="L3019" s="26" t="s">
        <v>4647</v>
      </c>
      <c r="M3019" s="26" t="s">
        <v>137</v>
      </c>
      <c r="N3019" s="26" t="s">
        <v>138</v>
      </c>
      <c r="O3019" s="26" t="s">
        <v>138</v>
      </c>
      <c r="Q3019" s="30">
        <v>76</v>
      </c>
      <c r="R3019" s="30">
        <v>6330</v>
      </c>
      <c r="S3019" s="31" t="e">
        <f>#N/A</f>
        <v>#N/A</v>
      </c>
      <c r="T3019" s="30">
        <v>1300</v>
      </c>
      <c r="AB3019" s="33" t="e">
        <f>#N/A</f>
        <v>#N/A</v>
      </c>
      <c r="AC3019" s="30">
        <v>1400</v>
      </c>
      <c r="AD3019" s="30" t="e">
        <f>#N/A</f>
        <v>#N/A</v>
      </c>
      <c r="AE3019" s="34">
        <v>0.88</v>
      </c>
      <c r="AG3019" s="30" t="e">
        <f>#N/A</f>
        <v>#N/A</v>
      </c>
      <c r="AH3019" s="30" t="e">
        <f>#N/A</f>
        <v>#N/A</v>
      </c>
      <c r="AI3019" s="30">
        <v>8653.0500000000011</v>
      </c>
      <c r="AJ3019" s="30">
        <v>8241</v>
      </c>
      <c r="AK3019" s="26" t="s">
        <v>139</v>
      </c>
      <c r="AL3019" s="26">
        <v>36</v>
      </c>
      <c r="AM3019" s="26" t="s">
        <v>5390</v>
      </c>
      <c r="AU3019" s="26" t="s">
        <v>5565</v>
      </c>
      <c r="AV3019" s="26" t="s">
        <v>5566</v>
      </c>
      <c r="AW3019" s="26" t="s">
        <v>5567</v>
      </c>
      <c r="BB3019" s="26" t="s">
        <v>4652</v>
      </c>
      <c r="BD3019" s="37">
        <v>44210</v>
      </c>
      <c r="BG3019" s="37" t="s">
        <v>147</v>
      </c>
      <c r="BH3019" s="37" t="s">
        <v>5558</v>
      </c>
      <c r="BI3019" s="37" t="s">
        <v>5558</v>
      </c>
      <c r="BJ3019" s="138" t="e">
        <f>#N/A</f>
        <v>#N/A</v>
      </c>
      <c r="BK3019" s="138" t="e">
        <f>#N/A</f>
        <v>#N/A</v>
      </c>
      <c r="BL3019" s="138" t="e">
        <f>#N/A</f>
        <v>#N/A</v>
      </c>
      <c r="BM3019" s="138" t="e">
        <f>#N/A</f>
        <v>#N/A</v>
      </c>
      <c r="BN3019" s="26"/>
      <c r="BO3019" s="26"/>
      <c r="BP3019" s="26"/>
      <c r="BQ3019" s="38"/>
      <c r="BR3019" s="26"/>
      <c r="BS3019" s="26"/>
      <c r="BT3019" s="26"/>
      <c r="BU3019" s="26"/>
      <c r="BV3019" s="39"/>
    </row>
    <row r="3020" spans="1:74" ht="15" hidden="1" customHeight="1" thickBot="1">
      <c r="A3020" s="26">
        <v>2020</v>
      </c>
      <c r="B3020" s="67">
        <v>3016</v>
      </c>
      <c r="C3020" s="67" t="s">
        <v>129</v>
      </c>
      <c r="D3020" s="67" t="s">
        <v>4642</v>
      </c>
      <c r="E3020" s="67" t="s">
        <v>4643</v>
      </c>
      <c r="F3020" s="27">
        <v>44083</v>
      </c>
      <c r="G3020" s="67" t="s">
        <v>5571</v>
      </c>
      <c r="H3020" s="26" t="s">
        <v>4645</v>
      </c>
      <c r="I3020" s="26" t="s">
        <v>4645</v>
      </c>
      <c r="J3020" s="69" t="s">
        <v>4646</v>
      </c>
      <c r="K3020" s="26" t="s">
        <v>135</v>
      </c>
      <c r="L3020" s="26" t="s">
        <v>4647</v>
      </c>
      <c r="M3020" s="26" t="s">
        <v>137</v>
      </c>
      <c r="N3020" s="26" t="s">
        <v>138</v>
      </c>
      <c r="O3020" s="26" t="s">
        <v>138</v>
      </c>
      <c r="Q3020" s="30">
        <v>82</v>
      </c>
      <c r="R3020" s="30">
        <v>8700</v>
      </c>
      <c r="S3020" s="31" t="e">
        <f>#N/A</f>
        <v>#N/A</v>
      </c>
      <c r="T3020" s="30">
        <v>1962</v>
      </c>
      <c r="AB3020" s="33" t="e">
        <f>#N/A</f>
        <v>#N/A</v>
      </c>
      <c r="AC3020" s="71">
        <v>1400</v>
      </c>
      <c r="AD3020" s="30" t="e">
        <f>#N/A</f>
        <v>#N/A</v>
      </c>
      <c r="AE3020" s="34">
        <v>0.88</v>
      </c>
      <c r="AG3020" s="30" t="e">
        <f>#N/A</f>
        <v>#N/A</v>
      </c>
      <c r="AH3020" s="30" t="e">
        <f>#N/A</f>
        <v>#N/A</v>
      </c>
      <c r="AI3020" s="30">
        <v>12418.35</v>
      </c>
      <c r="AJ3020" s="30">
        <v>11827</v>
      </c>
      <c r="AK3020" s="26" t="s">
        <v>139</v>
      </c>
      <c r="AL3020" s="26">
        <v>36</v>
      </c>
      <c r="AM3020" s="26" t="s">
        <v>5390</v>
      </c>
      <c r="AU3020" s="26" t="s">
        <v>5565</v>
      </c>
      <c r="AV3020" s="26" t="s">
        <v>5566</v>
      </c>
      <c r="AW3020" s="26" t="s">
        <v>5567</v>
      </c>
      <c r="BB3020" s="26" t="s">
        <v>4652</v>
      </c>
      <c r="BD3020" s="37">
        <v>44210</v>
      </c>
      <c r="BG3020" s="37" t="s">
        <v>147</v>
      </c>
      <c r="BH3020" s="37" t="s">
        <v>5558</v>
      </c>
      <c r="BI3020" s="37" t="s">
        <v>5558</v>
      </c>
      <c r="BJ3020" s="138" t="e">
        <f>#N/A</f>
        <v>#N/A</v>
      </c>
      <c r="BK3020" s="138" t="e">
        <f>#N/A</f>
        <v>#N/A</v>
      </c>
      <c r="BL3020" s="138" t="e">
        <f>#N/A</f>
        <v>#N/A</v>
      </c>
      <c r="BM3020" s="138" t="e">
        <f>#N/A</f>
        <v>#N/A</v>
      </c>
      <c r="BN3020" s="26"/>
      <c r="BO3020" s="26"/>
      <c r="BP3020" s="26"/>
      <c r="BQ3020" s="38"/>
      <c r="BR3020" s="26"/>
      <c r="BS3020" s="26"/>
      <c r="BT3020" s="26"/>
      <c r="BU3020" s="26"/>
      <c r="BV3020" s="39"/>
    </row>
    <row r="3021" spans="1:74" ht="15" hidden="1" customHeight="1" thickBot="1">
      <c r="A3021" s="26">
        <v>2020</v>
      </c>
      <c r="B3021" s="67">
        <v>3017</v>
      </c>
      <c r="C3021" s="26" t="s">
        <v>129</v>
      </c>
      <c r="D3021" s="26" t="s">
        <v>4642</v>
      </c>
      <c r="E3021" s="26" t="s">
        <v>4643</v>
      </c>
      <c r="F3021" s="27">
        <v>44083</v>
      </c>
      <c r="G3021" s="67" t="s">
        <v>5572</v>
      </c>
      <c r="H3021" s="26" t="s">
        <v>4645</v>
      </c>
      <c r="I3021" s="26" t="s">
        <v>4645</v>
      </c>
      <c r="J3021" s="69" t="s">
        <v>4646</v>
      </c>
      <c r="K3021" s="26" t="s">
        <v>135</v>
      </c>
      <c r="L3021" s="26" t="s">
        <v>4647</v>
      </c>
      <c r="M3021" s="26" t="s">
        <v>137</v>
      </c>
      <c r="N3021" s="26" t="s">
        <v>138</v>
      </c>
      <c r="O3021" s="26" t="s">
        <v>138</v>
      </c>
      <c r="Q3021" s="30">
        <v>79</v>
      </c>
      <c r="R3021" s="30">
        <v>7940</v>
      </c>
      <c r="S3021" s="31" t="e">
        <f>#N/A</f>
        <v>#N/A</v>
      </c>
      <c r="T3021" s="30">
        <v>1750</v>
      </c>
      <c r="AB3021" s="33" t="e">
        <f>#N/A</f>
        <v>#N/A</v>
      </c>
      <c r="AC3021" s="30">
        <v>1400</v>
      </c>
      <c r="AD3021" s="30" t="e">
        <f>#N/A</f>
        <v>#N/A</v>
      </c>
      <c r="AE3021" s="34">
        <v>0.88196078431372549</v>
      </c>
      <c r="AG3021" s="30" t="e">
        <f>#N/A</f>
        <v>#N/A</v>
      </c>
      <c r="AH3021" s="30" t="e">
        <f>#N/A</f>
        <v>#N/A</v>
      </c>
      <c r="AI3021" s="30">
        <v>11378.85</v>
      </c>
      <c r="AJ3021" s="30">
        <v>10837</v>
      </c>
      <c r="AK3021" s="26" t="s">
        <v>139</v>
      </c>
      <c r="AL3021" s="26">
        <v>36</v>
      </c>
      <c r="AM3021" s="26" t="s">
        <v>5390</v>
      </c>
      <c r="AU3021" s="26" t="s">
        <v>5565</v>
      </c>
      <c r="AV3021" s="26" t="s">
        <v>5566</v>
      </c>
      <c r="AW3021" s="26" t="s">
        <v>5567</v>
      </c>
      <c r="BB3021" s="26" t="s">
        <v>4652</v>
      </c>
      <c r="BD3021" s="37">
        <v>44210</v>
      </c>
      <c r="BG3021" s="37" t="s">
        <v>147</v>
      </c>
      <c r="BH3021" s="37" t="s">
        <v>5558</v>
      </c>
      <c r="BI3021" s="37" t="s">
        <v>5558</v>
      </c>
      <c r="BJ3021" s="138" t="e">
        <f>#N/A</f>
        <v>#N/A</v>
      </c>
      <c r="BK3021" s="138" t="e">
        <f>#N/A</f>
        <v>#N/A</v>
      </c>
      <c r="BL3021" s="138" t="e">
        <f>#N/A</f>
        <v>#N/A</v>
      </c>
      <c r="BM3021" s="138" t="e">
        <f>#N/A</f>
        <v>#N/A</v>
      </c>
      <c r="BN3021" s="26"/>
      <c r="BO3021" s="26"/>
      <c r="BP3021" s="26"/>
      <c r="BQ3021" s="38"/>
      <c r="BR3021" s="26"/>
      <c r="BS3021" s="26"/>
      <c r="BT3021" s="26"/>
      <c r="BU3021" s="26"/>
      <c r="BV3021" s="39"/>
    </row>
    <row r="3022" spans="1:74" ht="15" hidden="1" customHeight="1" thickBot="1">
      <c r="A3022" s="26">
        <v>2020</v>
      </c>
      <c r="B3022" s="67">
        <v>3018</v>
      </c>
      <c r="C3022" s="67" t="s">
        <v>129</v>
      </c>
      <c r="D3022" s="67" t="s">
        <v>4642</v>
      </c>
      <c r="E3022" s="67" t="s">
        <v>4643</v>
      </c>
      <c r="F3022" s="27">
        <v>44083</v>
      </c>
      <c r="G3022" s="67" t="s">
        <v>5573</v>
      </c>
      <c r="H3022" s="26" t="s">
        <v>4645</v>
      </c>
      <c r="I3022" s="26" t="s">
        <v>4645</v>
      </c>
      <c r="J3022" s="69" t="s">
        <v>4646</v>
      </c>
      <c r="K3022" s="26" t="s">
        <v>135</v>
      </c>
      <c r="L3022" s="26" t="s">
        <v>4647</v>
      </c>
      <c r="M3022" s="26" t="s">
        <v>137</v>
      </c>
      <c r="N3022" s="26" t="s">
        <v>138</v>
      </c>
      <c r="O3022" s="26" t="s">
        <v>138</v>
      </c>
      <c r="Q3022" s="30">
        <v>77</v>
      </c>
      <c r="R3022" s="30">
        <v>6710</v>
      </c>
      <c r="S3022" s="31" t="e">
        <f>#N/A</f>
        <v>#N/A</v>
      </c>
      <c r="T3022" s="30">
        <v>1468</v>
      </c>
      <c r="AB3022" s="33" t="e">
        <f>#N/A</f>
        <v>#N/A</v>
      </c>
      <c r="AC3022" s="71">
        <v>1400</v>
      </c>
      <c r="AD3022" s="30" t="e">
        <f>#N/A</f>
        <v>#N/A</v>
      </c>
      <c r="AE3022" s="34">
        <v>0.75</v>
      </c>
      <c r="AG3022" s="30" t="e">
        <f>#N/A</f>
        <v>#N/A</v>
      </c>
      <c r="AH3022" s="30" t="e">
        <f>#N/A</f>
        <v>#N/A</v>
      </c>
      <c r="AI3022" s="30">
        <v>9172.8000000000011</v>
      </c>
      <c r="AJ3022" s="30">
        <v>8736</v>
      </c>
      <c r="AK3022" s="26" t="s">
        <v>139</v>
      </c>
      <c r="AL3022" s="26">
        <v>36</v>
      </c>
      <c r="AM3022" s="26" t="s">
        <v>5390</v>
      </c>
      <c r="AU3022" s="26" t="s">
        <v>5565</v>
      </c>
      <c r="AV3022" s="26" t="s">
        <v>5566</v>
      </c>
      <c r="AW3022" s="26" t="s">
        <v>5567</v>
      </c>
      <c r="BB3022" s="26" t="s">
        <v>4652</v>
      </c>
      <c r="BD3022" s="37">
        <v>44210</v>
      </c>
      <c r="BG3022" s="37" t="s">
        <v>147</v>
      </c>
      <c r="BH3022" s="37" t="s">
        <v>5558</v>
      </c>
      <c r="BI3022" s="37" t="s">
        <v>5558</v>
      </c>
      <c r="BJ3022" s="138" t="e">
        <f>#N/A</f>
        <v>#N/A</v>
      </c>
      <c r="BK3022" s="138" t="e">
        <f>#N/A</f>
        <v>#N/A</v>
      </c>
      <c r="BL3022" s="138" t="e">
        <f>#N/A</f>
        <v>#N/A</v>
      </c>
      <c r="BM3022" s="138" t="e">
        <f>#N/A</f>
        <v>#N/A</v>
      </c>
      <c r="BN3022" s="26"/>
      <c r="BO3022" s="26"/>
      <c r="BP3022" s="26"/>
      <c r="BQ3022" s="38"/>
      <c r="BR3022" s="26"/>
      <c r="BS3022" s="26"/>
      <c r="BT3022" s="26"/>
      <c r="BU3022" s="26"/>
      <c r="BV3022" s="39"/>
    </row>
    <row r="3023" spans="1:74" ht="15" hidden="1" customHeight="1" thickBot="1">
      <c r="A3023" s="26">
        <v>2020</v>
      </c>
      <c r="B3023" s="67">
        <v>3019</v>
      </c>
      <c r="C3023" s="26" t="s">
        <v>129</v>
      </c>
      <c r="D3023" s="26" t="s">
        <v>4642</v>
      </c>
      <c r="E3023" s="26" t="s">
        <v>4643</v>
      </c>
      <c r="F3023" s="27">
        <v>44083</v>
      </c>
      <c r="G3023" s="67" t="s">
        <v>5574</v>
      </c>
      <c r="H3023" s="26" t="s">
        <v>4645</v>
      </c>
      <c r="I3023" s="26" t="s">
        <v>4645</v>
      </c>
      <c r="J3023" s="69" t="s">
        <v>4646</v>
      </c>
      <c r="K3023" s="26" t="s">
        <v>135</v>
      </c>
      <c r="L3023" s="26" t="s">
        <v>4647</v>
      </c>
      <c r="M3023" s="26" t="s">
        <v>137</v>
      </c>
      <c r="N3023" s="26" t="s">
        <v>138</v>
      </c>
      <c r="O3023" s="26" t="s">
        <v>138</v>
      </c>
      <c r="Q3023" s="30">
        <v>84</v>
      </c>
      <c r="R3023" s="30">
        <v>9080</v>
      </c>
      <c r="S3023" s="31" t="e">
        <f>#N/A</f>
        <v>#N/A</v>
      </c>
      <c r="T3023" s="30">
        <v>1730</v>
      </c>
      <c r="AB3023" s="33" t="e">
        <f>#N/A</f>
        <v>#N/A</v>
      </c>
      <c r="AC3023" s="30">
        <v>1400</v>
      </c>
      <c r="AD3023" s="30" t="e">
        <f>#N/A</f>
        <v>#N/A</v>
      </c>
      <c r="AE3023" s="34">
        <v>0.74595744680851062</v>
      </c>
      <c r="AG3023" s="30" t="e">
        <f>#N/A</f>
        <v>#N/A</v>
      </c>
      <c r="AH3023" s="30" t="e">
        <f>#N/A</f>
        <v>#N/A</v>
      </c>
      <c r="AI3023" s="30">
        <v>12938.1</v>
      </c>
      <c r="AJ3023" s="30">
        <v>12322</v>
      </c>
      <c r="AK3023" s="26" t="s">
        <v>139</v>
      </c>
      <c r="AL3023" s="26">
        <v>36</v>
      </c>
      <c r="AM3023" s="26" t="s">
        <v>5390</v>
      </c>
      <c r="AU3023" s="26" t="s">
        <v>5565</v>
      </c>
      <c r="AV3023" s="26" t="s">
        <v>5566</v>
      </c>
      <c r="AW3023" s="26" t="s">
        <v>5567</v>
      </c>
      <c r="BB3023" s="26" t="s">
        <v>4652</v>
      </c>
      <c r="BD3023" s="37">
        <v>44210</v>
      </c>
      <c r="BG3023" s="37" t="s">
        <v>147</v>
      </c>
      <c r="BH3023" s="37" t="s">
        <v>5558</v>
      </c>
      <c r="BI3023" s="37" t="s">
        <v>5558</v>
      </c>
      <c r="BJ3023" s="138" t="e">
        <f>#N/A</f>
        <v>#N/A</v>
      </c>
      <c r="BK3023" s="138" t="e">
        <f>#N/A</f>
        <v>#N/A</v>
      </c>
      <c r="BL3023" s="138" t="e">
        <f>#N/A</f>
        <v>#N/A</v>
      </c>
      <c r="BM3023" s="138" t="e">
        <f>#N/A</f>
        <v>#N/A</v>
      </c>
      <c r="BN3023" s="26"/>
      <c r="BO3023" s="26"/>
      <c r="BP3023" s="26"/>
      <c r="BQ3023" s="38"/>
      <c r="BR3023" s="26"/>
      <c r="BS3023" s="26"/>
      <c r="BT3023" s="26"/>
      <c r="BU3023" s="26"/>
      <c r="BV3023" s="39"/>
    </row>
    <row r="3024" spans="1:74" ht="15" hidden="1" customHeight="1" thickBot="1">
      <c r="A3024" s="26">
        <v>2020</v>
      </c>
      <c r="B3024" s="67">
        <v>3020</v>
      </c>
      <c r="C3024" s="67" t="s">
        <v>129</v>
      </c>
      <c r="D3024" s="67" t="s">
        <v>4642</v>
      </c>
      <c r="E3024" s="67" t="s">
        <v>4643</v>
      </c>
      <c r="F3024" s="27">
        <v>44083</v>
      </c>
      <c r="G3024" s="67" t="s">
        <v>5575</v>
      </c>
      <c r="H3024" s="26" t="s">
        <v>4645</v>
      </c>
      <c r="I3024" s="26" t="s">
        <v>4645</v>
      </c>
      <c r="J3024" s="69" t="s">
        <v>4646</v>
      </c>
      <c r="K3024" s="26" t="s">
        <v>135</v>
      </c>
      <c r="L3024" s="26" t="s">
        <v>4647</v>
      </c>
      <c r="M3024" s="26" t="s">
        <v>137</v>
      </c>
      <c r="N3024" s="26" t="s">
        <v>138</v>
      </c>
      <c r="O3024" s="26" t="s">
        <v>138</v>
      </c>
      <c r="Q3024" s="30">
        <v>77</v>
      </c>
      <c r="R3024" s="30">
        <v>6760</v>
      </c>
      <c r="S3024" s="31" t="e">
        <f>#N/A</f>
        <v>#N/A</v>
      </c>
      <c r="T3024" s="30">
        <v>1341</v>
      </c>
      <c r="AB3024" s="33" t="e">
        <f>#N/A</f>
        <v>#N/A</v>
      </c>
      <c r="AC3024" s="71">
        <v>1400</v>
      </c>
      <c r="AD3024" s="30" t="e">
        <f>#N/A</f>
        <v>#N/A</v>
      </c>
      <c r="AE3024" s="34">
        <v>0.83</v>
      </c>
      <c r="AG3024" s="30" t="e">
        <f>#N/A</f>
        <v>#N/A</v>
      </c>
      <c r="AH3024" s="30" t="e">
        <f>#N/A</f>
        <v>#N/A</v>
      </c>
      <c r="AI3024" s="30">
        <v>9767.1</v>
      </c>
      <c r="AJ3024" s="30">
        <v>9302</v>
      </c>
      <c r="AK3024" s="26" t="s">
        <v>139</v>
      </c>
      <c r="AL3024" s="26">
        <v>36</v>
      </c>
      <c r="AM3024" s="26" t="s">
        <v>5390</v>
      </c>
      <c r="AU3024" s="26" t="s">
        <v>5565</v>
      </c>
      <c r="AV3024" s="26" t="s">
        <v>5566</v>
      </c>
      <c r="AW3024" s="26" t="s">
        <v>5567</v>
      </c>
      <c r="BB3024" s="26" t="s">
        <v>4652</v>
      </c>
      <c r="BD3024" s="37">
        <v>44210</v>
      </c>
      <c r="BG3024" s="37" t="s">
        <v>147</v>
      </c>
      <c r="BH3024" s="37" t="s">
        <v>5558</v>
      </c>
      <c r="BI3024" s="37" t="s">
        <v>5558</v>
      </c>
      <c r="BJ3024" s="138" t="e">
        <f>#N/A</f>
        <v>#N/A</v>
      </c>
      <c r="BK3024" s="138" t="e">
        <f>#N/A</f>
        <v>#N/A</v>
      </c>
      <c r="BL3024" s="138" t="e">
        <f>#N/A</f>
        <v>#N/A</v>
      </c>
      <c r="BM3024" s="138" t="e">
        <f>#N/A</f>
        <v>#N/A</v>
      </c>
      <c r="BN3024" s="26"/>
      <c r="BO3024" s="26"/>
      <c r="BP3024" s="26"/>
      <c r="BQ3024" s="38"/>
      <c r="BR3024" s="26"/>
      <c r="BS3024" s="26"/>
      <c r="BT3024" s="26"/>
      <c r="BU3024" s="26"/>
      <c r="BV3024" s="39"/>
    </row>
    <row r="3025" spans="1:74" ht="15" hidden="1" customHeight="1" thickBot="1">
      <c r="A3025" s="26">
        <v>2020</v>
      </c>
      <c r="B3025" s="67">
        <v>3021</v>
      </c>
      <c r="C3025" s="26" t="s">
        <v>129</v>
      </c>
      <c r="D3025" s="26" t="s">
        <v>4642</v>
      </c>
      <c r="E3025" s="26" t="s">
        <v>4643</v>
      </c>
      <c r="F3025" s="27">
        <v>44083</v>
      </c>
      <c r="G3025" s="67" t="s">
        <v>5576</v>
      </c>
      <c r="H3025" s="26" t="s">
        <v>4645</v>
      </c>
      <c r="I3025" s="26" t="s">
        <v>4645</v>
      </c>
      <c r="J3025" s="69" t="s">
        <v>4646</v>
      </c>
      <c r="K3025" s="26" t="s">
        <v>135</v>
      </c>
      <c r="L3025" s="26" t="s">
        <v>4647</v>
      </c>
      <c r="M3025" s="26" t="s">
        <v>137</v>
      </c>
      <c r="N3025" s="26" t="s">
        <v>138</v>
      </c>
      <c r="O3025" s="26" t="s">
        <v>138</v>
      </c>
      <c r="Q3025" s="30">
        <v>77</v>
      </c>
      <c r="R3025" s="30">
        <v>6430</v>
      </c>
      <c r="S3025" s="31" t="e">
        <f>#N/A</f>
        <v>#N/A</v>
      </c>
      <c r="T3025" s="30">
        <v>1419</v>
      </c>
      <c r="AB3025" s="33" t="e">
        <f>#N/A</f>
        <v>#N/A</v>
      </c>
      <c r="AC3025" s="30">
        <v>1400</v>
      </c>
      <c r="AD3025" s="30" t="e">
        <f>#N/A</f>
        <v>#N/A</v>
      </c>
      <c r="AE3025" s="34">
        <v>0.83</v>
      </c>
      <c r="AG3025" s="30" t="e">
        <f>#N/A</f>
        <v>#N/A</v>
      </c>
      <c r="AH3025" s="30" t="e">
        <f>#N/A</f>
        <v>#N/A</v>
      </c>
      <c r="AI3025" s="30">
        <v>9314.5500000000011</v>
      </c>
      <c r="AJ3025" s="30">
        <v>8871</v>
      </c>
      <c r="AK3025" s="26" t="s">
        <v>139</v>
      </c>
      <c r="AL3025" s="26">
        <v>36</v>
      </c>
      <c r="AM3025" s="26" t="s">
        <v>5390</v>
      </c>
      <c r="AU3025" s="26" t="s">
        <v>5565</v>
      </c>
      <c r="AV3025" s="26" t="s">
        <v>5566</v>
      </c>
      <c r="AW3025" s="26" t="s">
        <v>5567</v>
      </c>
      <c r="BB3025" s="26" t="s">
        <v>4652</v>
      </c>
      <c r="BD3025" s="37">
        <v>44210</v>
      </c>
      <c r="BG3025" s="37" t="s">
        <v>147</v>
      </c>
      <c r="BH3025" s="37" t="s">
        <v>5558</v>
      </c>
      <c r="BI3025" s="37" t="s">
        <v>5558</v>
      </c>
      <c r="BJ3025" s="138" t="e">
        <f>#N/A</f>
        <v>#N/A</v>
      </c>
      <c r="BK3025" s="138" t="e">
        <f>#N/A</f>
        <v>#N/A</v>
      </c>
      <c r="BL3025" s="138" t="e">
        <f>#N/A</f>
        <v>#N/A</v>
      </c>
      <c r="BM3025" s="138" t="e">
        <f>#N/A</f>
        <v>#N/A</v>
      </c>
      <c r="BN3025" s="26"/>
      <c r="BO3025" s="26"/>
      <c r="BP3025" s="26"/>
      <c r="BQ3025" s="38"/>
      <c r="BR3025" s="26"/>
      <c r="BS3025" s="26"/>
      <c r="BT3025" s="26"/>
      <c r="BU3025" s="26"/>
      <c r="BV3025" s="39"/>
    </row>
    <row r="3026" spans="1:74" ht="15" hidden="1" customHeight="1" thickBot="1">
      <c r="A3026" s="26">
        <v>2020</v>
      </c>
      <c r="B3026" s="67">
        <v>3022</v>
      </c>
      <c r="C3026" s="67" t="s">
        <v>129</v>
      </c>
      <c r="D3026" s="67" t="s">
        <v>4642</v>
      </c>
      <c r="E3026" s="67" t="s">
        <v>4643</v>
      </c>
      <c r="F3026" s="27">
        <v>44083</v>
      </c>
      <c r="G3026" s="67" t="s">
        <v>5577</v>
      </c>
      <c r="H3026" s="26" t="s">
        <v>4645</v>
      </c>
      <c r="I3026" s="26" t="s">
        <v>4645</v>
      </c>
      <c r="J3026" s="69" t="s">
        <v>4646</v>
      </c>
      <c r="K3026" s="26" t="s">
        <v>135</v>
      </c>
      <c r="L3026" s="26" t="s">
        <v>4647</v>
      </c>
      <c r="M3026" s="26" t="s">
        <v>137</v>
      </c>
      <c r="N3026" s="26" t="s">
        <v>138</v>
      </c>
      <c r="O3026" s="26" t="s">
        <v>138</v>
      </c>
      <c r="Q3026" s="30">
        <v>78</v>
      </c>
      <c r="R3026" s="30">
        <v>6190</v>
      </c>
      <c r="S3026" s="31" t="e">
        <f>#N/A</f>
        <v>#N/A</v>
      </c>
      <c r="T3026" s="30">
        <v>1233</v>
      </c>
      <c r="AB3026" s="33" t="e">
        <f>#N/A</f>
        <v>#N/A</v>
      </c>
      <c r="AC3026" s="71">
        <v>1400</v>
      </c>
      <c r="AD3026" s="30" t="e">
        <f>#N/A</f>
        <v>#N/A</v>
      </c>
      <c r="AE3026" s="34">
        <v>0.96</v>
      </c>
      <c r="AG3026" s="30" t="e">
        <f>#N/A</f>
        <v>#N/A</v>
      </c>
      <c r="AH3026" s="30" t="e">
        <f>#N/A</f>
        <v>#N/A</v>
      </c>
      <c r="AI3026" s="30">
        <v>8986.9500000000007</v>
      </c>
      <c r="AJ3026" s="30">
        <v>8559</v>
      </c>
      <c r="AK3026" s="26" t="s">
        <v>139</v>
      </c>
      <c r="AL3026" s="26">
        <v>36</v>
      </c>
      <c r="AM3026" s="26" t="s">
        <v>5390</v>
      </c>
      <c r="AU3026" s="26" t="s">
        <v>5565</v>
      </c>
      <c r="AV3026" s="26" t="s">
        <v>5566</v>
      </c>
      <c r="AW3026" s="26" t="s">
        <v>5567</v>
      </c>
      <c r="BB3026" s="26" t="s">
        <v>4652</v>
      </c>
      <c r="BD3026" s="37">
        <v>44210</v>
      </c>
      <c r="BG3026" s="37" t="s">
        <v>147</v>
      </c>
      <c r="BH3026" s="37" t="s">
        <v>5558</v>
      </c>
      <c r="BI3026" s="37" t="s">
        <v>5558</v>
      </c>
      <c r="BJ3026" s="138" t="e">
        <f>#N/A</f>
        <v>#N/A</v>
      </c>
      <c r="BK3026" s="138" t="e">
        <f>#N/A</f>
        <v>#N/A</v>
      </c>
      <c r="BL3026" s="138" t="e">
        <f>#N/A</f>
        <v>#N/A</v>
      </c>
      <c r="BM3026" s="138" t="e">
        <f>#N/A</f>
        <v>#N/A</v>
      </c>
      <c r="BN3026" s="26"/>
      <c r="BO3026" s="26"/>
      <c r="BP3026" s="26"/>
      <c r="BQ3026" s="38"/>
      <c r="BR3026" s="26"/>
      <c r="BS3026" s="26"/>
      <c r="BT3026" s="26"/>
      <c r="BU3026" s="26"/>
      <c r="BV3026" s="39"/>
    </row>
    <row r="3027" spans="1:74" ht="15" hidden="1" customHeight="1" thickBot="1">
      <c r="A3027" s="26">
        <v>2020</v>
      </c>
      <c r="B3027" s="67">
        <v>3023</v>
      </c>
      <c r="C3027" s="26" t="s">
        <v>129</v>
      </c>
      <c r="D3027" s="26" t="s">
        <v>4642</v>
      </c>
      <c r="E3027" s="26" t="s">
        <v>4643</v>
      </c>
      <c r="F3027" s="27">
        <v>44083</v>
      </c>
      <c r="G3027" s="67" t="s">
        <v>5578</v>
      </c>
      <c r="H3027" s="26" t="s">
        <v>4645</v>
      </c>
      <c r="I3027" s="26" t="s">
        <v>4645</v>
      </c>
      <c r="J3027" s="69" t="s">
        <v>4646</v>
      </c>
      <c r="K3027" s="26" t="s">
        <v>135</v>
      </c>
      <c r="L3027" s="26" t="s">
        <v>4647</v>
      </c>
      <c r="M3027" s="26" t="s">
        <v>137</v>
      </c>
      <c r="N3027" s="26" t="s">
        <v>138</v>
      </c>
      <c r="O3027" s="26" t="s">
        <v>138</v>
      </c>
      <c r="Q3027" s="30">
        <v>77</v>
      </c>
      <c r="R3027" s="30">
        <v>6100</v>
      </c>
      <c r="S3027" s="31" t="e">
        <f>#N/A</f>
        <v>#N/A</v>
      </c>
      <c r="T3027" s="30">
        <v>1225</v>
      </c>
      <c r="AB3027" s="33" t="e">
        <f>#N/A</f>
        <v>#N/A</v>
      </c>
      <c r="AC3027" s="30">
        <v>1400</v>
      </c>
      <c r="AD3027" s="30" t="e">
        <f>#N/A</f>
        <v>#N/A</v>
      </c>
      <c r="AE3027" s="34">
        <v>0.95777777777777773</v>
      </c>
      <c r="AG3027" s="30" t="e">
        <f>#N/A</f>
        <v>#N/A</v>
      </c>
      <c r="AH3027" s="30" t="e">
        <f>#N/A</f>
        <v>#N/A</v>
      </c>
      <c r="AI3027" s="30">
        <v>8339.1</v>
      </c>
      <c r="AJ3027" s="30">
        <v>7942</v>
      </c>
      <c r="AK3027" s="26" t="s">
        <v>139</v>
      </c>
      <c r="AL3027" s="26">
        <v>36</v>
      </c>
      <c r="AM3027" s="26" t="s">
        <v>5390</v>
      </c>
      <c r="AU3027" s="26" t="s">
        <v>5565</v>
      </c>
      <c r="AV3027" s="26" t="s">
        <v>5566</v>
      </c>
      <c r="AW3027" s="26" t="s">
        <v>5567</v>
      </c>
      <c r="BB3027" s="26" t="s">
        <v>4652</v>
      </c>
      <c r="BD3027" s="37">
        <v>44210</v>
      </c>
      <c r="BG3027" s="37" t="s">
        <v>147</v>
      </c>
      <c r="BH3027" s="37" t="s">
        <v>5558</v>
      </c>
      <c r="BI3027" s="37" t="s">
        <v>5558</v>
      </c>
      <c r="BJ3027" s="138" t="e">
        <f>#N/A</f>
        <v>#N/A</v>
      </c>
      <c r="BK3027" s="138" t="e">
        <f>#N/A</f>
        <v>#N/A</v>
      </c>
      <c r="BL3027" s="138" t="e">
        <f>#N/A</f>
        <v>#N/A</v>
      </c>
      <c r="BM3027" s="138" t="e">
        <f>#N/A</f>
        <v>#N/A</v>
      </c>
      <c r="BN3027" s="26"/>
      <c r="BO3027" s="26"/>
      <c r="BP3027" s="26"/>
      <c r="BQ3027" s="38"/>
      <c r="BR3027" s="26"/>
      <c r="BS3027" s="26"/>
      <c r="BT3027" s="26"/>
      <c r="BU3027" s="26"/>
      <c r="BV3027" s="39"/>
    </row>
    <row r="3028" spans="1:74" ht="15" hidden="1" customHeight="1" thickBot="1">
      <c r="A3028" s="26">
        <v>2020</v>
      </c>
      <c r="B3028" s="67">
        <v>3024</v>
      </c>
      <c r="C3028" s="67" t="s">
        <v>129</v>
      </c>
      <c r="D3028" s="67" t="s">
        <v>4642</v>
      </c>
      <c r="E3028" s="67" t="s">
        <v>4643</v>
      </c>
      <c r="F3028" s="27">
        <v>44083</v>
      </c>
      <c r="G3028" s="67" t="s">
        <v>5579</v>
      </c>
      <c r="H3028" s="26" t="s">
        <v>4645</v>
      </c>
      <c r="I3028" s="26" t="s">
        <v>4645</v>
      </c>
      <c r="J3028" s="69" t="s">
        <v>4646</v>
      </c>
      <c r="K3028" s="26" t="s">
        <v>135</v>
      </c>
      <c r="L3028" s="26" t="s">
        <v>4647</v>
      </c>
      <c r="M3028" s="26" t="s">
        <v>137</v>
      </c>
      <c r="N3028" s="26" t="s">
        <v>138</v>
      </c>
      <c r="O3028" s="26" t="s">
        <v>138</v>
      </c>
      <c r="Q3028" s="30">
        <v>74</v>
      </c>
      <c r="R3028" s="30">
        <v>6260</v>
      </c>
      <c r="S3028" s="31" t="e">
        <f>#N/A</f>
        <v>#N/A</v>
      </c>
      <c r="T3028" s="30">
        <v>1157</v>
      </c>
      <c r="AB3028" s="33" t="e">
        <f>#N/A</f>
        <v>#N/A</v>
      </c>
      <c r="AC3028" s="71">
        <v>1400</v>
      </c>
      <c r="AD3028" s="30" t="e">
        <f>#N/A</f>
        <v>#N/A</v>
      </c>
      <c r="AE3028" s="34">
        <v>0.93</v>
      </c>
      <c r="AG3028" s="30" t="e">
        <f>#N/A</f>
        <v>#N/A</v>
      </c>
      <c r="AH3028" s="30" t="e">
        <f>#N/A</f>
        <v>#N/A</v>
      </c>
      <c r="AI3028" s="30">
        <v>8557.5</v>
      </c>
      <c r="AJ3028" s="30">
        <v>8150</v>
      </c>
      <c r="AK3028" s="26" t="s">
        <v>139</v>
      </c>
      <c r="AL3028" s="26">
        <v>36</v>
      </c>
      <c r="AM3028" s="26" t="s">
        <v>5390</v>
      </c>
      <c r="AU3028" s="26" t="s">
        <v>5565</v>
      </c>
      <c r="AV3028" s="26" t="s">
        <v>5566</v>
      </c>
      <c r="AW3028" s="26" t="s">
        <v>5567</v>
      </c>
      <c r="BB3028" s="26" t="s">
        <v>4652</v>
      </c>
      <c r="BD3028" s="37">
        <v>44210</v>
      </c>
      <c r="BG3028" s="37" t="s">
        <v>147</v>
      </c>
      <c r="BH3028" s="37" t="s">
        <v>5558</v>
      </c>
      <c r="BI3028" s="37" t="s">
        <v>5558</v>
      </c>
      <c r="BJ3028" s="138" t="e">
        <f>#N/A</f>
        <v>#N/A</v>
      </c>
      <c r="BK3028" s="138" t="e">
        <f>#N/A</f>
        <v>#N/A</v>
      </c>
      <c r="BL3028" s="138" t="e">
        <f>#N/A</f>
        <v>#N/A</v>
      </c>
      <c r="BM3028" s="138" t="e">
        <f>#N/A</f>
        <v>#N/A</v>
      </c>
      <c r="BN3028" s="26"/>
      <c r="BO3028" s="26"/>
      <c r="BP3028" s="26"/>
      <c r="BQ3028" s="38"/>
      <c r="BR3028" s="26"/>
      <c r="BS3028" s="26"/>
      <c r="BT3028" s="26"/>
      <c r="BU3028" s="26"/>
      <c r="BV3028" s="39"/>
    </row>
    <row r="3029" spans="1:74" ht="15" hidden="1" customHeight="1" thickBot="1">
      <c r="A3029" s="26">
        <v>2020</v>
      </c>
      <c r="B3029" s="67">
        <v>3025</v>
      </c>
      <c r="C3029" s="26" t="s">
        <v>129</v>
      </c>
      <c r="D3029" s="26" t="s">
        <v>4642</v>
      </c>
      <c r="E3029" s="26" t="s">
        <v>4643</v>
      </c>
      <c r="F3029" s="27">
        <v>44083</v>
      </c>
      <c r="G3029" s="67" t="s">
        <v>5580</v>
      </c>
      <c r="H3029" s="26" t="s">
        <v>4645</v>
      </c>
      <c r="I3029" s="26" t="s">
        <v>4645</v>
      </c>
      <c r="J3029" s="69" t="s">
        <v>4646</v>
      </c>
      <c r="K3029" s="26" t="s">
        <v>135</v>
      </c>
      <c r="L3029" s="26" t="s">
        <v>4647</v>
      </c>
      <c r="M3029" s="26" t="s">
        <v>137</v>
      </c>
      <c r="N3029" s="26" t="s">
        <v>138</v>
      </c>
      <c r="O3029" s="26" t="s">
        <v>138</v>
      </c>
      <c r="Q3029" s="30">
        <v>77</v>
      </c>
      <c r="R3029" s="30">
        <v>6180</v>
      </c>
      <c r="S3029" s="31" t="e">
        <f>#N/A</f>
        <v>#N/A</v>
      </c>
      <c r="T3029" s="30">
        <v>1148</v>
      </c>
      <c r="AB3029" s="33" t="e">
        <f>#N/A</f>
        <v>#N/A</v>
      </c>
      <c r="AC3029" s="30">
        <v>1400</v>
      </c>
      <c r="AD3029" s="30" t="e">
        <f>#N/A</f>
        <v>#N/A</v>
      </c>
      <c r="AE3029" s="34">
        <v>0.93348837209302327</v>
      </c>
      <c r="AG3029" s="30" t="e">
        <f>#N/A</f>
        <v>#N/A</v>
      </c>
      <c r="AH3029" s="30" t="e">
        <f>#N/A</f>
        <v>#N/A</v>
      </c>
      <c r="AI3029" s="30">
        <v>8448.3000000000011</v>
      </c>
      <c r="AJ3029" s="30">
        <v>8046</v>
      </c>
      <c r="AK3029" s="26" t="s">
        <v>139</v>
      </c>
      <c r="AL3029" s="26">
        <v>36</v>
      </c>
      <c r="AM3029" s="26" t="s">
        <v>5390</v>
      </c>
      <c r="AU3029" s="26" t="s">
        <v>5565</v>
      </c>
      <c r="AV3029" s="26" t="s">
        <v>5566</v>
      </c>
      <c r="AW3029" s="26" t="s">
        <v>5567</v>
      </c>
      <c r="BB3029" s="26" t="s">
        <v>4652</v>
      </c>
      <c r="BD3029" s="37">
        <v>44210</v>
      </c>
      <c r="BG3029" s="37" t="s">
        <v>147</v>
      </c>
      <c r="BH3029" s="37" t="s">
        <v>5558</v>
      </c>
      <c r="BI3029" s="37" t="s">
        <v>5558</v>
      </c>
      <c r="BJ3029" s="138" t="e">
        <f>#N/A</f>
        <v>#N/A</v>
      </c>
      <c r="BK3029" s="138" t="e">
        <f>#N/A</f>
        <v>#N/A</v>
      </c>
      <c r="BL3029" s="138" t="e">
        <f>#N/A</f>
        <v>#N/A</v>
      </c>
      <c r="BM3029" s="138" t="e">
        <f>#N/A</f>
        <v>#N/A</v>
      </c>
      <c r="BN3029" s="26"/>
      <c r="BO3029" s="26"/>
      <c r="BP3029" s="26"/>
      <c r="BQ3029" s="38"/>
      <c r="BR3029" s="26"/>
      <c r="BS3029" s="26"/>
      <c r="BT3029" s="26"/>
      <c r="BU3029" s="26"/>
      <c r="BV3029" s="39"/>
    </row>
    <row r="3030" spans="1:74" ht="15" hidden="1" customHeight="1" thickBot="1">
      <c r="A3030" s="26">
        <v>2020</v>
      </c>
      <c r="B3030" s="67">
        <v>3026</v>
      </c>
      <c r="C3030" s="67" t="s">
        <v>129</v>
      </c>
      <c r="D3030" s="67" t="s">
        <v>4642</v>
      </c>
      <c r="E3030" s="67" t="s">
        <v>4643</v>
      </c>
      <c r="F3030" s="27">
        <v>44083</v>
      </c>
      <c r="G3030" s="67" t="s">
        <v>5581</v>
      </c>
      <c r="H3030" s="26" t="s">
        <v>4645</v>
      </c>
      <c r="I3030" s="26" t="s">
        <v>4645</v>
      </c>
      <c r="J3030" s="69" t="s">
        <v>4646</v>
      </c>
      <c r="K3030" s="26" t="s">
        <v>135</v>
      </c>
      <c r="L3030" s="26" t="s">
        <v>4647</v>
      </c>
      <c r="M3030" s="26" t="s">
        <v>137</v>
      </c>
      <c r="N3030" s="26" t="s">
        <v>138</v>
      </c>
      <c r="O3030" s="26" t="s">
        <v>138</v>
      </c>
      <c r="Q3030" s="30">
        <v>83</v>
      </c>
      <c r="R3030" s="30">
        <v>9660</v>
      </c>
      <c r="S3030" s="31" t="e">
        <f>#N/A</f>
        <v>#N/A</v>
      </c>
      <c r="T3030" s="30">
        <v>2002</v>
      </c>
      <c r="AB3030" s="33" t="e">
        <f>#N/A</f>
        <v>#N/A</v>
      </c>
      <c r="AC3030" s="71">
        <v>1400</v>
      </c>
      <c r="AD3030" s="30" t="e">
        <f>#N/A</f>
        <v>#N/A</v>
      </c>
      <c r="AE3030" s="34">
        <v>0.62</v>
      </c>
      <c r="AG3030" s="30" t="e">
        <f>#N/A</f>
        <v>#N/A</v>
      </c>
      <c r="AH3030" s="30" t="e">
        <f>#N/A</f>
        <v>#N/A</v>
      </c>
      <c r="AI3030" s="30">
        <v>13730.85</v>
      </c>
      <c r="AJ3030" s="30">
        <v>13077</v>
      </c>
      <c r="AK3030" s="26" t="s">
        <v>139</v>
      </c>
      <c r="AL3030" s="26">
        <v>36</v>
      </c>
      <c r="AM3030" s="26" t="s">
        <v>5390</v>
      </c>
      <c r="AU3030" s="26" t="s">
        <v>5565</v>
      </c>
      <c r="AV3030" s="26" t="s">
        <v>5566</v>
      </c>
      <c r="AW3030" s="26" t="s">
        <v>5567</v>
      </c>
      <c r="BB3030" s="26" t="s">
        <v>4652</v>
      </c>
      <c r="BD3030" s="37">
        <v>44210</v>
      </c>
      <c r="BG3030" s="37" t="s">
        <v>147</v>
      </c>
      <c r="BH3030" s="37" t="s">
        <v>5558</v>
      </c>
      <c r="BI3030" s="37" t="s">
        <v>5558</v>
      </c>
      <c r="BJ3030" s="138" t="e">
        <f>#N/A</f>
        <v>#N/A</v>
      </c>
      <c r="BK3030" s="138" t="e">
        <f>#N/A</f>
        <v>#N/A</v>
      </c>
      <c r="BL3030" s="138" t="e">
        <f>#N/A</f>
        <v>#N/A</v>
      </c>
      <c r="BM3030" s="138" t="e">
        <f>#N/A</f>
        <v>#N/A</v>
      </c>
      <c r="BN3030" s="26"/>
      <c r="BO3030" s="26"/>
      <c r="BP3030" s="26"/>
      <c r="BQ3030" s="38"/>
      <c r="BR3030" s="26"/>
      <c r="BS3030" s="26"/>
      <c r="BT3030" s="26"/>
      <c r="BU3030" s="26"/>
      <c r="BV3030" s="39"/>
    </row>
    <row r="3031" spans="1:74" ht="15" hidden="1" customHeight="1" thickBot="1">
      <c r="A3031" s="26">
        <v>2020</v>
      </c>
      <c r="B3031" s="67">
        <v>3027</v>
      </c>
      <c r="C3031" s="26" t="s">
        <v>129</v>
      </c>
      <c r="D3031" s="26" t="s">
        <v>4642</v>
      </c>
      <c r="E3031" s="26" t="s">
        <v>4643</v>
      </c>
      <c r="F3031" s="27">
        <v>44083</v>
      </c>
      <c r="G3031" s="67" t="s">
        <v>5582</v>
      </c>
      <c r="H3031" s="26" t="s">
        <v>4645</v>
      </c>
      <c r="I3031" s="26" t="s">
        <v>4645</v>
      </c>
      <c r="J3031" s="69" t="s">
        <v>4646</v>
      </c>
      <c r="K3031" s="26" t="s">
        <v>135</v>
      </c>
      <c r="L3031" s="26" t="s">
        <v>4647</v>
      </c>
      <c r="M3031" s="26" t="s">
        <v>137</v>
      </c>
      <c r="N3031" s="26" t="s">
        <v>138</v>
      </c>
      <c r="O3031" s="26" t="s">
        <v>138</v>
      </c>
      <c r="Q3031" s="30">
        <v>78</v>
      </c>
      <c r="R3031" s="30">
        <v>7370</v>
      </c>
      <c r="S3031" s="31" t="e">
        <f>#N/A</f>
        <v>#N/A</v>
      </c>
      <c r="T3031" s="30">
        <v>1573</v>
      </c>
      <c r="AB3031" s="33" t="e">
        <f>#N/A</f>
        <v>#N/A</v>
      </c>
      <c r="AC3031" s="30">
        <v>1400</v>
      </c>
      <c r="AD3031" s="30" t="e">
        <f>#N/A</f>
        <v>#N/A</v>
      </c>
      <c r="AE3031" s="34">
        <v>0.61829787234042555</v>
      </c>
      <c r="AG3031" s="30" t="e">
        <f>#N/A</f>
        <v>#N/A</v>
      </c>
      <c r="AH3031" s="30" t="e">
        <f>#N/A</f>
        <v>#N/A</v>
      </c>
      <c r="AI3031" s="30">
        <v>10599.75</v>
      </c>
      <c r="AJ3031" s="30">
        <v>10095</v>
      </c>
      <c r="AK3031" s="26" t="s">
        <v>139</v>
      </c>
      <c r="AL3031" s="26">
        <v>36</v>
      </c>
      <c r="AM3031" s="26" t="s">
        <v>5390</v>
      </c>
      <c r="AU3031" s="26" t="s">
        <v>5565</v>
      </c>
      <c r="AV3031" s="26" t="s">
        <v>5566</v>
      </c>
      <c r="AW3031" s="26" t="s">
        <v>5567</v>
      </c>
      <c r="BB3031" s="26" t="s">
        <v>4652</v>
      </c>
      <c r="BD3031" s="37">
        <v>44210</v>
      </c>
      <c r="BG3031" s="37" t="s">
        <v>147</v>
      </c>
      <c r="BH3031" s="37" t="s">
        <v>5558</v>
      </c>
      <c r="BI3031" s="37" t="s">
        <v>5558</v>
      </c>
      <c r="BJ3031" s="138" t="e">
        <f>#N/A</f>
        <v>#N/A</v>
      </c>
      <c r="BK3031" s="138" t="e">
        <f>#N/A</f>
        <v>#N/A</v>
      </c>
      <c r="BL3031" s="138" t="e">
        <f>#N/A</f>
        <v>#N/A</v>
      </c>
      <c r="BM3031" s="138" t="e">
        <f>#N/A</f>
        <v>#N/A</v>
      </c>
      <c r="BN3031" s="26"/>
      <c r="BO3031" s="26"/>
      <c r="BP3031" s="26"/>
      <c r="BQ3031" s="38"/>
      <c r="BR3031" s="26"/>
      <c r="BS3031" s="26"/>
      <c r="BT3031" s="26"/>
      <c r="BU3031" s="26"/>
      <c r="BV3031" s="39"/>
    </row>
    <row r="3032" spans="1:74" ht="15" hidden="1" customHeight="1" thickBot="1">
      <c r="A3032" s="26">
        <v>2020</v>
      </c>
      <c r="B3032" s="67">
        <v>3028</v>
      </c>
      <c r="C3032" s="67" t="s">
        <v>129</v>
      </c>
      <c r="D3032" s="67" t="s">
        <v>4642</v>
      </c>
      <c r="E3032" s="67" t="s">
        <v>4643</v>
      </c>
      <c r="F3032" s="27">
        <v>44083</v>
      </c>
      <c r="G3032" s="67" t="s">
        <v>5583</v>
      </c>
      <c r="H3032" s="26" t="s">
        <v>4645</v>
      </c>
      <c r="I3032" s="26" t="s">
        <v>4645</v>
      </c>
      <c r="J3032" s="69" t="s">
        <v>4646</v>
      </c>
      <c r="K3032" s="26" t="s">
        <v>135</v>
      </c>
      <c r="L3032" s="26" t="s">
        <v>4647</v>
      </c>
      <c r="M3032" s="26" t="s">
        <v>137</v>
      </c>
      <c r="N3032" s="26" t="s">
        <v>138</v>
      </c>
      <c r="O3032" s="26" t="s">
        <v>138</v>
      </c>
      <c r="Q3032" s="30">
        <v>79</v>
      </c>
      <c r="R3032" s="30">
        <v>7994</v>
      </c>
      <c r="S3032" s="31" t="e">
        <f>#N/A</f>
        <v>#N/A</v>
      </c>
      <c r="T3032" s="30">
        <v>1784</v>
      </c>
      <c r="AB3032" s="33" t="e">
        <f>#N/A</f>
        <v>#N/A</v>
      </c>
      <c r="AC3032" s="71">
        <v>1400</v>
      </c>
      <c r="AD3032" s="30" t="e">
        <f>#N/A</f>
        <v>#N/A</v>
      </c>
      <c r="AE3032" s="34">
        <v>0.79</v>
      </c>
      <c r="AG3032" s="30" t="e">
        <f>#N/A</f>
        <v>#N/A</v>
      </c>
      <c r="AH3032" s="30" t="e">
        <f>#N/A</f>
        <v>#N/A</v>
      </c>
      <c r="AI3032" s="30">
        <v>10927.35</v>
      </c>
      <c r="AJ3032" s="30">
        <v>10407</v>
      </c>
      <c r="AK3032" s="26" t="s">
        <v>139</v>
      </c>
      <c r="AL3032" s="26">
        <v>36</v>
      </c>
      <c r="AM3032" s="26" t="s">
        <v>5390</v>
      </c>
      <c r="AU3032" s="26" t="s">
        <v>5565</v>
      </c>
      <c r="AV3032" s="26" t="s">
        <v>5566</v>
      </c>
      <c r="AW3032" s="26" t="s">
        <v>5567</v>
      </c>
      <c r="BB3032" s="26" t="s">
        <v>4652</v>
      </c>
      <c r="BD3032" s="37">
        <v>44210</v>
      </c>
      <c r="BG3032" s="37" t="s">
        <v>147</v>
      </c>
      <c r="BH3032" s="37" t="s">
        <v>5558</v>
      </c>
      <c r="BI3032" s="37" t="s">
        <v>5558</v>
      </c>
      <c r="BJ3032" s="138" t="e">
        <f>#N/A</f>
        <v>#N/A</v>
      </c>
      <c r="BK3032" s="138" t="e">
        <f>#N/A</f>
        <v>#N/A</v>
      </c>
      <c r="BL3032" s="138" t="e">
        <f>#N/A</f>
        <v>#N/A</v>
      </c>
      <c r="BM3032" s="138" t="e">
        <f>#N/A</f>
        <v>#N/A</v>
      </c>
      <c r="BN3032" s="26"/>
      <c r="BO3032" s="26"/>
      <c r="BP3032" s="26"/>
      <c r="BQ3032" s="38"/>
      <c r="BR3032" s="26"/>
      <c r="BS3032" s="26"/>
      <c r="BT3032" s="26"/>
      <c r="BU3032" s="26"/>
      <c r="BV3032" s="39"/>
    </row>
    <row r="3033" spans="1:74" ht="15" hidden="1" customHeight="1" thickBot="1">
      <c r="A3033" s="26">
        <v>2020</v>
      </c>
      <c r="B3033" s="67">
        <v>3029</v>
      </c>
      <c r="C3033" s="26" t="s">
        <v>129</v>
      </c>
      <c r="D3033" s="26" t="s">
        <v>4642</v>
      </c>
      <c r="E3033" s="26" t="s">
        <v>4643</v>
      </c>
      <c r="F3033" s="27">
        <v>44083</v>
      </c>
      <c r="G3033" s="67" t="s">
        <v>5584</v>
      </c>
      <c r="H3033" s="26" t="s">
        <v>4645</v>
      </c>
      <c r="I3033" s="26" t="s">
        <v>4645</v>
      </c>
      <c r="J3033" s="69" t="s">
        <v>4646</v>
      </c>
      <c r="K3033" s="26" t="s">
        <v>135</v>
      </c>
      <c r="L3033" s="26" t="s">
        <v>4647</v>
      </c>
      <c r="M3033" s="26" t="s">
        <v>137</v>
      </c>
      <c r="N3033" s="26" t="s">
        <v>138</v>
      </c>
      <c r="O3033" s="26" t="s">
        <v>138</v>
      </c>
      <c r="Q3033" s="30">
        <v>77</v>
      </c>
      <c r="R3033" s="30">
        <v>6510</v>
      </c>
      <c r="S3033" s="31" t="e">
        <f>#N/A</f>
        <v>#N/A</v>
      </c>
      <c r="T3033" s="30">
        <v>1422</v>
      </c>
      <c r="AB3033" s="33" t="e">
        <f>#N/A</f>
        <v>#N/A</v>
      </c>
      <c r="AC3033" s="30">
        <v>1400</v>
      </c>
      <c r="AD3033" s="30" t="e">
        <f>#N/A</f>
        <v>#N/A</v>
      </c>
      <c r="AE3033" s="34">
        <v>0.79481481481481475</v>
      </c>
      <c r="AG3033" s="30" t="e">
        <f>#N/A</f>
        <v>#N/A</v>
      </c>
      <c r="AH3033" s="30" t="e">
        <f>#N/A</f>
        <v>#N/A</v>
      </c>
      <c r="AI3033" s="30">
        <v>8899.8000000000011</v>
      </c>
      <c r="AJ3033" s="30">
        <v>8476</v>
      </c>
      <c r="AK3033" s="26" t="s">
        <v>139</v>
      </c>
      <c r="AL3033" s="26">
        <v>36</v>
      </c>
      <c r="AM3033" s="26" t="s">
        <v>5390</v>
      </c>
      <c r="AU3033" s="26" t="s">
        <v>5565</v>
      </c>
      <c r="AV3033" s="26" t="s">
        <v>5566</v>
      </c>
      <c r="AW3033" s="26" t="s">
        <v>5567</v>
      </c>
      <c r="BB3033" s="26" t="s">
        <v>4652</v>
      </c>
      <c r="BD3033" s="37">
        <v>44210</v>
      </c>
      <c r="BG3033" s="37" t="s">
        <v>147</v>
      </c>
      <c r="BH3033" s="37" t="s">
        <v>5558</v>
      </c>
      <c r="BI3033" s="37" t="s">
        <v>5558</v>
      </c>
      <c r="BJ3033" s="138" t="e">
        <f>#N/A</f>
        <v>#N/A</v>
      </c>
      <c r="BK3033" s="138" t="e">
        <f>#N/A</f>
        <v>#N/A</v>
      </c>
      <c r="BL3033" s="138" t="e">
        <f>#N/A</f>
        <v>#N/A</v>
      </c>
      <c r="BM3033" s="138" t="e">
        <f>#N/A</f>
        <v>#N/A</v>
      </c>
      <c r="BN3033" s="26"/>
      <c r="BO3033" s="26"/>
      <c r="BP3033" s="26"/>
      <c r="BQ3033" s="38"/>
      <c r="BR3033" s="26"/>
      <c r="BS3033" s="26"/>
      <c r="BT3033" s="26"/>
      <c r="BU3033" s="26"/>
      <c r="BV3033" s="39"/>
    </row>
    <row r="3034" spans="1:74" ht="15" hidden="1" customHeight="1" thickBot="1">
      <c r="A3034" s="26">
        <v>2020</v>
      </c>
      <c r="B3034" s="67">
        <v>3030</v>
      </c>
      <c r="C3034" s="67" t="s">
        <v>129</v>
      </c>
      <c r="D3034" s="67" t="s">
        <v>4642</v>
      </c>
      <c r="E3034" s="67" t="s">
        <v>4643</v>
      </c>
      <c r="F3034" s="27">
        <v>44083</v>
      </c>
      <c r="G3034" s="67" t="s">
        <v>5585</v>
      </c>
      <c r="H3034" s="26" t="s">
        <v>4645</v>
      </c>
      <c r="I3034" s="26" t="s">
        <v>4645</v>
      </c>
      <c r="J3034" s="69" t="s">
        <v>4646</v>
      </c>
      <c r="K3034" s="26" t="s">
        <v>135</v>
      </c>
      <c r="L3034" s="26" t="s">
        <v>4647</v>
      </c>
      <c r="M3034" s="26" t="s">
        <v>137</v>
      </c>
      <c r="N3034" s="26" t="s">
        <v>138</v>
      </c>
      <c r="O3034" s="26" t="s">
        <v>138</v>
      </c>
      <c r="Q3034" s="30">
        <v>85</v>
      </c>
      <c r="R3034" s="30">
        <v>9130</v>
      </c>
      <c r="S3034" s="31" t="e">
        <f>#N/A</f>
        <v>#N/A</v>
      </c>
      <c r="T3034" s="30">
        <v>2098</v>
      </c>
      <c r="AB3034" s="33" t="e">
        <f>#N/A</f>
        <v>#N/A</v>
      </c>
      <c r="AC3034" s="71">
        <v>1400</v>
      </c>
      <c r="AD3034" s="30" t="e">
        <f>#N/A</f>
        <v>#N/A</v>
      </c>
      <c r="AE3034" s="34">
        <v>0.56999999999999995</v>
      </c>
      <c r="AG3034" s="30" t="e">
        <f>#N/A</f>
        <v>#N/A</v>
      </c>
      <c r="AH3034" s="30" t="e">
        <f>#N/A</f>
        <v>#N/A</v>
      </c>
      <c r="AI3034" s="30">
        <v>13006.35</v>
      </c>
      <c r="AJ3034" s="30">
        <v>12387</v>
      </c>
      <c r="AK3034" s="26" t="s">
        <v>139</v>
      </c>
      <c r="AL3034" s="26">
        <v>36</v>
      </c>
      <c r="AM3034" s="26" t="s">
        <v>5390</v>
      </c>
      <c r="AU3034" s="26" t="s">
        <v>5565</v>
      </c>
      <c r="AV3034" s="26" t="s">
        <v>5566</v>
      </c>
      <c r="AW3034" s="26" t="s">
        <v>5567</v>
      </c>
      <c r="BB3034" s="26" t="s">
        <v>4652</v>
      </c>
      <c r="BD3034" s="37">
        <v>44210</v>
      </c>
      <c r="BG3034" s="37" t="s">
        <v>147</v>
      </c>
      <c r="BH3034" s="37" t="s">
        <v>5558</v>
      </c>
      <c r="BI3034" s="37" t="s">
        <v>5558</v>
      </c>
      <c r="BJ3034" s="138" t="e">
        <f>#N/A</f>
        <v>#N/A</v>
      </c>
      <c r="BK3034" s="138" t="e">
        <f>#N/A</f>
        <v>#N/A</v>
      </c>
      <c r="BL3034" s="138" t="e">
        <f>#N/A</f>
        <v>#N/A</v>
      </c>
      <c r="BM3034" s="138" t="e">
        <f>#N/A</f>
        <v>#N/A</v>
      </c>
      <c r="BN3034" s="26"/>
      <c r="BO3034" s="26"/>
      <c r="BP3034" s="26"/>
      <c r="BQ3034" s="38"/>
      <c r="BR3034" s="26"/>
      <c r="BS3034" s="26"/>
      <c r="BT3034" s="26"/>
      <c r="BU3034" s="26"/>
      <c r="BV3034" s="39"/>
    </row>
    <row r="3035" spans="1:74" ht="15" hidden="1" customHeight="1" thickBot="1">
      <c r="A3035" s="26">
        <v>2020</v>
      </c>
      <c r="B3035" s="67">
        <v>3031</v>
      </c>
      <c r="C3035" s="26" t="s">
        <v>129</v>
      </c>
      <c r="D3035" s="26" t="s">
        <v>4642</v>
      </c>
      <c r="E3035" s="26" t="s">
        <v>4643</v>
      </c>
      <c r="F3035" s="27">
        <v>44083</v>
      </c>
      <c r="G3035" s="67" t="s">
        <v>5586</v>
      </c>
      <c r="H3035" s="26" t="s">
        <v>4645</v>
      </c>
      <c r="I3035" s="26" t="s">
        <v>4645</v>
      </c>
      <c r="J3035" s="69" t="s">
        <v>4646</v>
      </c>
      <c r="K3035" s="26" t="s">
        <v>135</v>
      </c>
      <c r="L3035" s="26" t="s">
        <v>4647</v>
      </c>
      <c r="M3035" s="26" t="s">
        <v>137</v>
      </c>
      <c r="N3035" s="26" t="s">
        <v>138</v>
      </c>
      <c r="O3035" s="26" t="s">
        <v>138</v>
      </c>
      <c r="Q3035" s="30">
        <v>76</v>
      </c>
      <c r="R3035" s="30">
        <v>6290</v>
      </c>
      <c r="S3035" s="31" t="e">
        <f>#N/A</f>
        <v>#N/A</v>
      </c>
      <c r="T3035" s="30">
        <v>1246</v>
      </c>
      <c r="AB3035" s="33" t="e">
        <f>#N/A</f>
        <v>#N/A</v>
      </c>
      <c r="AC3035" s="30">
        <v>1400</v>
      </c>
      <c r="AD3035" s="30" t="e">
        <f>#N/A</f>
        <v>#N/A</v>
      </c>
      <c r="AE3035" s="34">
        <v>0.57420289855072459</v>
      </c>
      <c r="AG3035" s="30" t="e">
        <f>#N/A</f>
        <v>#N/A</v>
      </c>
      <c r="AH3035" s="30" t="e">
        <f>#N/A</f>
        <v>#N/A</v>
      </c>
      <c r="AI3035" s="30">
        <v>9124.5</v>
      </c>
      <c r="AJ3035" s="30">
        <v>8690</v>
      </c>
      <c r="AK3035" s="26" t="s">
        <v>139</v>
      </c>
      <c r="AL3035" s="26">
        <v>36</v>
      </c>
      <c r="AM3035" s="26" t="s">
        <v>5390</v>
      </c>
      <c r="AU3035" s="26" t="s">
        <v>5565</v>
      </c>
      <c r="AV3035" s="26" t="s">
        <v>5566</v>
      </c>
      <c r="AW3035" s="26" t="s">
        <v>5567</v>
      </c>
      <c r="BB3035" s="26" t="s">
        <v>4652</v>
      </c>
      <c r="BD3035" s="37">
        <v>44210</v>
      </c>
      <c r="BG3035" s="37" t="s">
        <v>147</v>
      </c>
      <c r="BH3035" s="37" t="s">
        <v>5558</v>
      </c>
      <c r="BI3035" s="37" t="s">
        <v>5558</v>
      </c>
      <c r="BJ3035" s="138" t="e">
        <f>#N/A</f>
        <v>#N/A</v>
      </c>
      <c r="BK3035" s="138" t="e">
        <f>#N/A</f>
        <v>#N/A</v>
      </c>
      <c r="BL3035" s="138" t="e">
        <f>#N/A</f>
        <v>#N/A</v>
      </c>
      <c r="BM3035" s="138" t="e">
        <f>#N/A</f>
        <v>#N/A</v>
      </c>
      <c r="BN3035" s="26"/>
      <c r="BO3035" s="26"/>
      <c r="BP3035" s="26"/>
      <c r="BQ3035" s="38"/>
      <c r="BR3035" s="26"/>
      <c r="BS3035" s="26"/>
      <c r="BT3035" s="26"/>
      <c r="BU3035" s="26"/>
      <c r="BV3035" s="39"/>
    </row>
    <row r="3036" spans="1:74" ht="15" hidden="1" customHeight="1" thickBot="1">
      <c r="A3036" s="26">
        <v>2020</v>
      </c>
      <c r="B3036" s="67">
        <v>3032</v>
      </c>
      <c r="C3036" s="67" t="s">
        <v>129</v>
      </c>
      <c r="D3036" s="67" t="s">
        <v>4642</v>
      </c>
      <c r="E3036" s="67" t="s">
        <v>4643</v>
      </c>
      <c r="F3036" s="27">
        <v>44083</v>
      </c>
      <c r="G3036" s="67" t="s">
        <v>5587</v>
      </c>
      <c r="H3036" s="26" t="s">
        <v>4645</v>
      </c>
      <c r="I3036" s="26" t="s">
        <v>4645</v>
      </c>
      <c r="J3036" s="69" t="s">
        <v>4646</v>
      </c>
      <c r="K3036" s="26" t="s">
        <v>135</v>
      </c>
      <c r="L3036" s="26" t="s">
        <v>4647</v>
      </c>
      <c r="M3036" s="26" t="s">
        <v>137</v>
      </c>
      <c r="N3036" s="26" t="s">
        <v>138</v>
      </c>
      <c r="O3036" s="26" t="s">
        <v>138</v>
      </c>
      <c r="Q3036" s="30">
        <v>73</v>
      </c>
      <c r="R3036" s="30">
        <v>5350</v>
      </c>
      <c r="S3036" s="31" t="e">
        <f>#N/A</f>
        <v>#N/A</v>
      </c>
      <c r="T3036" s="30">
        <v>1138</v>
      </c>
      <c r="AB3036" s="33" t="e">
        <f>#N/A</f>
        <v>#N/A</v>
      </c>
      <c r="AC3036" s="71">
        <v>1400</v>
      </c>
      <c r="AD3036" s="30" t="e">
        <f>#N/A</f>
        <v>#N/A</v>
      </c>
      <c r="AE3036" s="34">
        <v>0.91</v>
      </c>
      <c r="AG3036" s="30" t="e">
        <f>#N/A</f>
        <v>#N/A</v>
      </c>
      <c r="AH3036" s="30" t="e">
        <f>#N/A</f>
        <v>#N/A</v>
      </c>
      <c r="AI3036" s="30">
        <v>7313.25</v>
      </c>
      <c r="AJ3036" s="30">
        <v>6965</v>
      </c>
      <c r="AK3036" s="26" t="s">
        <v>139</v>
      </c>
      <c r="AL3036" s="26">
        <v>36</v>
      </c>
      <c r="AM3036" s="26" t="s">
        <v>5390</v>
      </c>
      <c r="AU3036" s="26" t="s">
        <v>5565</v>
      </c>
      <c r="AV3036" s="26" t="s">
        <v>5566</v>
      </c>
      <c r="AW3036" s="26" t="s">
        <v>5567</v>
      </c>
      <c r="BB3036" s="26" t="s">
        <v>4652</v>
      </c>
      <c r="BD3036" s="37">
        <v>44210</v>
      </c>
      <c r="BG3036" s="37" t="s">
        <v>147</v>
      </c>
      <c r="BH3036" s="37" t="s">
        <v>5558</v>
      </c>
      <c r="BI3036" s="37" t="s">
        <v>5558</v>
      </c>
      <c r="BJ3036" s="138" t="e">
        <f>#N/A</f>
        <v>#N/A</v>
      </c>
      <c r="BK3036" s="138" t="e">
        <f>#N/A</f>
        <v>#N/A</v>
      </c>
      <c r="BL3036" s="138" t="e">
        <f>#N/A</f>
        <v>#N/A</v>
      </c>
      <c r="BM3036" s="138" t="e">
        <f>#N/A</f>
        <v>#N/A</v>
      </c>
      <c r="BN3036" s="26"/>
      <c r="BO3036" s="26"/>
      <c r="BP3036" s="26"/>
      <c r="BQ3036" s="38"/>
      <c r="BR3036" s="26"/>
      <c r="BS3036" s="26"/>
      <c r="BT3036" s="26"/>
      <c r="BU3036" s="26"/>
      <c r="BV3036" s="39"/>
    </row>
    <row r="3037" spans="1:74" ht="15" hidden="1" customHeight="1" thickBot="1">
      <c r="A3037" s="26">
        <v>2020</v>
      </c>
      <c r="B3037" s="67">
        <v>3033</v>
      </c>
      <c r="C3037" s="26" t="s">
        <v>129</v>
      </c>
      <c r="D3037" s="26" t="s">
        <v>4642</v>
      </c>
      <c r="E3037" s="26" t="s">
        <v>4643</v>
      </c>
      <c r="F3037" s="27">
        <v>44083</v>
      </c>
      <c r="G3037" s="67" t="s">
        <v>5588</v>
      </c>
      <c r="H3037" s="26" t="s">
        <v>4645</v>
      </c>
      <c r="I3037" s="26" t="s">
        <v>4645</v>
      </c>
      <c r="J3037" s="69" t="s">
        <v>4646</v>
      </c>
      <c r="K3037" s="26" t="s">
        <v>135</v>
      </c>
      <c r="L3037" s="26" t="s">
        <v>4647</v>
      </c>
      <c r="M3037" s="26" t="s">
        <v>137</v>
      </c>
      <c r="N3037" s="26" t="s">
        <v>138</v>
      </c>
      <c r="O3037" s="26" t="s">
        <v>138</v>
      </c>
      <c r="Q3037" s="30">
        <v>79</v>
      </c>
      <c r="R3037" s="30">
        <v>6430</v>
      </c>
      <c r="S3037" s="31" t="e">
        <f>#N/A</f>
        <v>#N/A</v>
      </c>
      <c r="T3037" s="30">
        <v>798</v>
      </c>
      <c r="AB3037" s="33" t="e">
        <f>#N/A</f>
        <v>#N/A</v>
      </c>
      <c r="AC3037" s="30">
        <v>1400</v>
      </c>
      <c r="AD3037" s="30" t="e">
        <f>#N/A</f>
        <v>#N/A</v>
      </c>
      <c r="AE3037" s="34">
        <v>0.90592592592592591</v>
      </c>
      <c r="AG3037" s="30" t="e">
        <f>#N/A</f>
        <v>#N/A</v>
      </c>
      <c r="AH3037" s="30" t="e">
        <f>#N/A</f>
        <v>#N/A</v>
      </c>
      <c r="AI3037" s="30">
        <v>9314.5500000000011</v>
      </c>
      <c r="AJ3037" s="30">
        <v>8871</v>
      </c>
      <c r="AK3037" s="26" t="s">
        <v>139</v>
      </c>
      <c r="AL3037" s="26">
        <v>36</v>
      </c>
      <c r="AM3037" s="26" t="s">
        <v>5390</v>
      </c>
      <c r="AU3037" s="26" t="s">
        <v>5565</v>
      </c>
      <c r="AV3037" s="26" t="s">
        <v>5566</v>
      </c>
      <c r="AW3037" s="26" t="s">
        <v>5567</v>
      </c>
      <c r="BB3037" s="26" t="s">
        <v>4652</v>
      </c>
      <c r="BD3037" s="37">
        <v>44210</v>
      </c>
      <c r="BG3037" s="37" t="s">
        <v>147</v>
      </c>
      <c r="BH3037" s="37" t="s">
        <v>5558</v>
      </c>
      <c r="BI3037" s="37" t="s">
        <v>5558</v>
      </c>
      <c r="BJ3037" s="138" t="e">
        <f>#N/A</f>
        <v>#N/A</v>
      </c>
      <c r="BK3037" s="138" t="e">
        <f>#N/A</f>
        <v>#N/A</v>
      </c>
      <c r="BL3037" s="138" t="e">
        <f>#N/A</f>
        <v>#N/A</v>
      </c>
      <c r="BM3037" s="138" t="e">
        <f>#N/A</f>
        <v>#N/A</v>
      </c>
      <c r="BN3037" s="26"/>
      <c r="BO3037" s="26"/>
      <c r="BP3037" s="26"/>
      <c r="BQ3037" s="38"/>
      <c r="BR3037" s="26"/>
      <c r="BS3037" s="26"/>
      <c r="BT3037" s="26"/>
      <c r="BU3037" s="26"/>
      <c r="BV3037" s="39"/>
    </row>
    <row r="3038" spans="1:74" ht="15" hidden="1" customHeight="1" thickBot="1">
      <c r="A3038" s="26">
        <v>2020</v>
      </c>
      <c r="B3038" s="67">
        <v>3034</v>
      </c>
      <c r="C3038" s="67" t="s">
        <v>129</v>
      </c>
      <c r="D3038" s="67" t="s">
        <v>4642</v>
      </c>
      <c r="E3038" s="67" t="s">
        <v>4643</v>
      </c>
      <c r="F3038" s="27">
        <v>44083</v>
      </c>
      <c r="G3038" s="67" t="s">
        <v>5589</v>
      </c>
      <c r="H3038" s="26" t="s">
        <v>4645</v>
      </c>
      <c r="I3038" s="26" t="s">
        <v>4645</v>
      </c>
      <c r="J3038" s="69" t="s">
        <v>4646</v>
      </c>
      <c r="K3038" s="26" t="s">
        <v>135</v>
      </c>
      <c r="L3038" s="26" t="s">
        <v>4647</v>
      </c>
      <c r="M3038" s="26" t="s">
        <v>137</v>
      </c>
      <c r="N3038" s="26" t="s">
        <v>138</v>
      </c>
      <c r="O3038" s="26" t="s">
        <v>138</v>
      </c>
      <c r="Q3038" s="30">
        <v>79</v>
      </c>
      <c r="R3038" s="30">
        <v>8010</v>
      </c>
      <c r="S3038" s="31" t="e">
        <f>#N/A</f>
        <v>#N/A</v>
      </c>
      <c r="T3038" s="30">
        <v>1795</v>
      </c>
      <c r="AB3038" s="33" t="e">
        <f>#N/A</f>
        <v>#N/A</v>
      </c>
      <c r="AC3038" s="71">
        <v>1400</v>
      </c>
      <c r="AD3038" s="30" t="e">
        <f>#N/A</f>
        <v>#N/A</v>
      </c>
      <c r="AE3038" s="34">
        <v>0.9</v>
      </c>
      <c r="AG3038" s="30" t="e">
        <f>#N/A</f>
        <v>#N/A</v>
      </c>
      <c r="AH3038" s="30" t="e">
        <f>#N/A</f>
        <v>#N/A</v>
      </c>
      <c r="AI3038" s="30">
        <v>10950.45</v>
      </c>
      <c r="AJ3038" s="30">
        <v>10429</v>
      </c>
      <c r="AK3038" s="26" t="s">
        <v>139</v>
      </c>
      <c r="AL3038" s="26">
        <v>36</v>
      </c>
      <c r="AM3038" s="26" t="s">
        <v>5390</v>
      </c>
      <c r="AU3038" s="26" t="s">
        <v>5565</v>
      </c>
      <c r="AV3038" s="26" t="s">
        <v>5566</v>
      </c>
      <c r="AW3038" s="26" t="s">
        <v>5567</v>
      </c>
      <c r="BB3038" s="26" t="s">
        <v>4652</v>
      </c>
      <c r="BD3038" s="37">
        <v>44210</v>
      </c>
      <c r="BG3038" s="37" t="s">
        <v>147</v>
      </c>
      <c r="BH3038" s="37" t="s">
        <v>5558</v>
      </c>
      <c r="BI3038" s="37" t="s">
        <v>5558</v>
      </c>
      <c r="BJ3038" s="138" t="e">
        <f>#N/A</f>
        <v>#N/A</v>
      </c>
      <c r="BK3038" s="138" t="e">
        <f>#N/A</f>
        <v>#N/A</v>
      </c>
      <c r="BL3038" s="138" t="e">
        <f>#N/A</f>
        <v>#N/A</v>
      </c>
      <c r="BM3038" s="138" t="e">
        <f>#N/A</f>
        <v>#N/A</v>
      </c>
      <c r="BN3038" s="26"/>
      <c r="BO3038" s="26"/>
      <c r="BP3038" s="26"/>
      <c r="BQ3038" s="38"/>
      <c r="BR3038" s="26"/>
      <c r="BS3038" s="26"/>
      <c r="BT3038" s="26"/>
      <c r="BU3038" s="26"/>
      <c r="BV3038" s="39"/>
    </row>
    <row r="3039" spans="1:74" ht="15" hidden="1" customHeight="1" thickBot="1">
      <c r="A3039" s="26">
        <v>2020</v>
      </c>
      <c r="B3039" s="67">
        <v>3035</v>
      </c>
      <c r="C3039" s="26" t="s">
        <v>129</v>
      </c>
      <c r="D3039" s="26" t="s">
        <v>4642</v>
      </c>
      <c r="E3039" s="26" t="s">
        <v>4643</v>
      </c>
      <c r="F3039" s="27">
        <v>44083</v>
      </c>
      <c r="G3039" s="67" t="s">
        <v>5590</v>
      </c>
      <c r="H3039" s="26" t="s">
        <v>4645</v>
      </c>
      <c r="I3039" s="26" t="s">
        <v>4645</v>
      </c>
      <c r="J3039" s="69" t="s">
        <v>4646</v>
      </c>
      <c r="K3039" s="26" t="s">
        <v>135</v>
      </c>
      <c r="L3039" s="26" t="s">
        <v>4647</v>
      </c>
      <c r="M3039" s="26" t="s">
        <v>137</v>
      </c>
      <c r="N3039" s="26" t="s">
        <v>138</v>
      </c>
      <c r="O3039" s="26" t="s">
        <v>138</v>
      </c>
      <c r="Q3039" s="30">
        <v>80</v>
      </c>
      <c r="R3039" s="30">
        <v>8100</v>
      </c>
      <c r="S3039" s="31" t="e">
        <f>#N/A</f>
        <v>#N/A</v>
      </c>
      <c r="T3039" s="30">
        <v>1925</v>
      </c>
      <c r="AB3039" s="33" t="e">
        <f>#N/A</f>
        <v>#N/A</v>
      </c>
      <c r="AC3039" s="30">
        <v>1400</v>
      </c>
      <c r="AD3039" s="30" t="e">
        <f>#N/A</f>
        <v>#N/A</v>
      </c>
      <c r="AE3039" s="34">
        <v>0.90063492063492057</v>
      </c>
      <c r="AG3039" s="30" t="e">
        <f>#N/A</f>
        <v>#N/A</v>
      </c>
      <c r="AH3039" s="30" t="e">
        <f>#N/A</f>
        <v>#N/A</v>
      </c>
      <c r="AI3039" s="30">
        <v>11073.300000000001</v>
      </c>
      <c r="AJ3039" s="30">
        <v>10546</v>
      </c>
      <c r="AK3039" s="26" t="s">
        <v>139</v>
      </c>
      <c r="AL3039" s="26">
        <v>36</v>
      </c>
      <c r="AM3039" s="26" t="s">
        <v>5390</v>
      </c>
      <c r="AU3039" s="26" t="s">
        <v>5565</v>
      </c>
      <c r="AV3039" s="26" t="s">
        <v>5566</v>
      </c>
      <c r="AW3039" s="26" t="s">
        <v>5567</v>
      </c>
      <c r="BB3039" s="26" t="s">
        <v>4652</v>
      </c>
      <c r="BD3039" s="37">
        <v>44210</v>
      </c>
      <c r="BG3039" s="37" t="s">
        <v>147</v>
      </c>
      <c r="BH3039" s="37" t="s">
        <v>5558</v>
      </c>
      <c r="BI3039" s="37" t="s">
        <v>5558</v>
      </c>
      <c r="BJ3039" s="138" t="e">
        <f>#N/A</f>
        <v>#N/A</v>
      </c>
      <c r="BK3039" s="138" t="e">
        <f>#N/A</f>
        <v>#N/A</v>
      </c>
      <c r="BL3039" s="138" t="e">
        <f>#N/A</f>
        <v>#N/A</v>
      </c>
      <c r="BM3039" s="138" t="e">
        <f>#N/A</f>
        <v>#N/A</v>
      </c>
      <c r="BN3039" s="26"/>
      <c r="BO3039" s="26"/>
      <c r="BP3039" s="26"/>
      <c r="BQ3039" s="38"/>
      <c r="BR3039" s="26"/>
      <c r="BS3039" s="26"/>
      <c r="BT3039" s="26"/>
      <c r="BU3039" s="26"/>
      <c r="BV3039" s="39"/>
    </row>
    <row r="3040" spans="1:74" ht="15" hidden="1" customHeight="1" thickBot="1">
      <c r="A3040" s="26">
        <v>2020</v>
      </c>
      <c r="B3040" s="67">
        <v>3036</v>
      </c>
      <c r="C3040" s="67" t="s">
        <v>129</v>
      </c>
      <c r="D3040" s="67" t="s">
        <v>4642</v>
      </c>
      <c r="E3040" s="67" t="s">
        <v>4643</v>
      </c>
      <c r="F3040" s="27">
        <v>44083</v>
      </c>
      <c r="G3040" s="67" t="s">
        <v>5591</v>
      </c>
      <c r="H3040" s="26" t="s">
        <v>4645</v>
      </c>
      <c r="I3040" s="26" t="s">
        <v>4645</v>
      </c>
      <c r="J3040" s="69" t="s">
        <v>4646</v>
      </c>
      <c r="K3040" s="26" t="s">
        <v>135</v>
      </c>
      <c r="L3040" s="26" t="s">
        <v>4647</v>
      </c>
      <c r="M3040" s="26" t="s">
        <v>137</v>
      </c>
      <c r="N3040" s="26" t="s">
        <v>138</v>
      </c>
      <c r="O3040" s="26" t="s">
        <v>138</v>
      </c>
      <c r="Q3040" s="30">
        <v>75</v>
      </c>
      <c r="R3040" s="30">
        <v>5170</v>
      </c>
      <c r="S3040" s="31" t="e">
        <f>#N/A</f>
        <v>#N/A</v>
      </c>
      <c r="T3040" s="30">
        <v>806</v>
      </c>
      <c r="AB3040" s="33" t="e">
        <f>#N/A</f>
        <v>#N/A</v>
      </c>
      <c r="AC3040" s="71">
        <v>1400</v>
      </c>
      <c r="AD3040" s="30" t="e">
        <f>#N/A</f>
        <v>#N/A</v>
      </c>
      <c r="AE3040" s="34">
        <v>0.83</v>
      </c>
      <c r="AG3040" s="30" t="e">
        <f>#N/A</f>
        <v>#N/A</v>
      </c>
      <c r="AH3040" s="30" t="e">
        <f>#N/A</f>
        <v>#N/A</v>
      </c>
      <c r="AI3040" s="30">
        <v>7067.55</v>
      </c>
      <c r="AJ3040" s="30">
        <v>6731</v>
      </c>
      <c r="AK3040" s="26" t="s">
        <v>139</v>
      </c>
      <c r="AL3040" s="26">
        <v>36</v>
      </c>
      <c r="AM3040" s="26" t="s">
        <v>5390</v>
      </c>
      <c r="AU3040" s="26" t="s">
        <v>5565</v>
      </c>
      <c r="AV3040" s="26" t="s">
        <v>5566</v>
      </c>
      <c r="AW3040" s="26" t="s">
        <v>5567</v>
      </c>
      <c r="BB3040" s="26" t="s">
        <v>4652</v>
      </c>
      <c r="BD3040" s="37">
        <v>44210</v>
      </c>
      <c r="BG3040" s="37" t="s">
        <v>147</v>
      </c>
      <c r="BH3040" s="37" t="s">
        <v>5558</v>
      </c>
      <c r="BI3040" s="37" t="s">
        <v>5558</v>
      </c>
      <c r="BJ3040" s="138" t="e">
        <f>#N/A</f>
        <v>#N/A</v>
      </c>
      <c r="BK3040" s="138" t="e">
        <f>#N/A</f>
        <v>#N/A</v>
      </c>
      <c r="BL3040" s="138" t="e">
        <f>#N/A</f>
        <v>#N/A</v>
      </c>
      <c r="BM3040" s="138" t="e">
        <f>#N/A</f>
        <v>#N/A</v>
      </c>
      <c r="BN3040" s="26"/>
      <c r="BO3040" s="26"/>
      <c r="BP3040" s="26"/>
      <c r="BQ3040" s="38"/>
      <c r="BR3040" s="26"/>
      <c r="BS3040" s="26"/>
      <c r="BT3040" s="26"/>
      <c r="BU3040" s="26"/>
      <c r="BV3040" s="39"/>
    </row>
    <row r="3041" spans="1:74" ht="15" hidden="1" customHeight="1" thickBot="1">
      <c r="A3041" s="26">
        <v>2020</v>
      </c>
      <c r="B3041" s="67">
        <v>3037</v>
      </c>
      <c r="C3041" s="26" t="s">
        <v>129</v>
      </c>
      <c r="D3041" s="26" t="s">
        <v>4642</v>
      </c>
      <c r="E3041" s="26" t="s">
        <v>4643</v>
      </c>
      <c r="F3041" s="27">
        <v>44083</v>
      </c>
      <c r="G3041" s="67" t="s">
        <v>5592</v>
      </c>
      <c r="H3041" s="26" t="s">
        <v>4645</v>
      </c>
      <c r="I3041" s="26" t="s">
        <v>4645</v>
      </c>
      <c r="J3041" s="69" t="s">
        <v>4646</v>
      </c>
      <c r="K3041" s="26" t="s">
        <v>135</v>
      </c>
      <c r="L3041" s="26" t="s">
        <v>4647</v>
      </c>
      <c r="M3041" s="26" t="s">
        <v>137</v>
      </c>
      <c r="N3041" s="26" t="s">
        <v>138</v>
      </c>
      <c r="O3041" s="26" t="s">
        <v>138</v>
      </c>
      <c r="Q3041" s="30">
        <v>76</v>
      </c>
      <c r="R3041" s="30">
        <v>7160</v>
      </c>
      <c r="S3041" s="31" t="e">
        <f>#N/A</f>
        <v>#N/A</v>
      </c>
      <c r="T3041" s="30">
        <v>1805</v>
      </c>
      <c r="AB3041" s="33" t="e">
        <f>#N/A</f>
        <v>#N/A</v>
      </c>
      <c r="AC3041" s="30">
        <v>1400</v>
      </c>
      <c r="AD3041" s="30" t="e">
        <f>#N/A</f>
        <v>#N/A</v>
      </c>
      <c r="AE3041" s="34">
        <v>0.82615384615384613</v>
      </c>
      <c r="AG3041" s="30" t="e">
        <f>#N/A</f>
        <v>#N/A</v>
      </c>
      <c r="AH3041" s="30" t="e">
        <f>#N/A</f>
        <v>#N/A</v>
      </c>
      <c r="AI3041" s="30">
        <v>9788.1</v>
      </c>
      <c r="AJ3041" s="30">
        <v>9322</v>
      </c>
      <c r="AK3041" s="26" t="s">
        <v>139</v>
      </c>
      <c r="AL3041" s="26">
        <v>36</v>
      </c>
      <c r="AM3041" s="26" t="s">
        <v>5390</v>
      </c>
      <c r="AU3041" s="26" t="s">
        <v>5565</v>
      </c>
      <c r="AV3041" s="26" t="s">
        <v>5566</v>
      </c>
      <c r="AW3041" s="26" t="s">
        <v>5567</v>
      </c>
      <c r="BB3041" s="26" t="s">
        <v>4652</v>
      </c>
      <c r="BD3041" s="37">
        <v>44210</v>
      </c>
      <c r="BG3041" s="37" t="s">
        <v>147</v>
      </c>
      <c r="BH3041" s="37" t="s">
        <v>5558</v>
      </c>
      <c r="BI3041" s="37" t="s">
        <v>5558</v>
      </c>
      <c r="BJ3041" s="138" t="e">
        <f>#N/A</f>
        <v>#N/A</v>
      </c>
      <c r="BK3041" s="138" t="e">
        <f>#N/A</f>
        <v>#N/A</v>
      </c>
      <c r="BL3041" s="138" t="e">
        <f>#N/A</f>
        <v>#N/A</v>
      </c>
      <c r="BM3041" s="138" t="e">
        <f>#N/A</f>
        <v>#N/A</v>
      </c>
      <c r="BN3041" s="26"/>
      <c r="BO3041" s="26"/>
      <c r="BP3041" s="26"/>
      <c r="BQ3041" s="38"/>
      <c r="BR3041" s="26"/>
      <c r="BS3041" s="26"/>
      <c r="BT3041" s="26"/>
      <c r="BU3041" s="26"/>
      <c r="BV3041" s="39"/>
    </row>
    <row r="3042" spans="1:74" ht="15" hidden="1" customHeight="1" thickBot="1">
      <c r="A3042" s="26">
        <v>2020</v>
      </c>
      <c r="B3042" s="67">
        <v>3038</v>
      </c>
      <c r="C3042" s="67" t="s">
        <v>129</v>
      </c>
      <c r="D3042" s="67" t="s">
        <v>4642</v>
      </c>
      <c r="E3042" s="67" t="s">
        <v>4643</v>
      </c>
      <c r="F3042" s="27">
        <v>44083</v>
      </c>
      <c r="G3042" s="67" t="s">
        <v>5593</v>
      </c>
      <c r="H3042" s="26" t="s">
        <v>4645</v>
      </c>
      <c r="I3042" s="26" t="s">
        <v>4645</v>
      </c>
      <c r="J3042" s="69" t="s">
        <v>4646</v>
      </c>
      <c r="K3042" s="26" t="s">
        <v>135</v>
      </c>
      <c r="L3042" s="26" t="s">
        <v>4647</v>
      </c>
      <c r="M3042" s="26" t="s">
        <v>137</v>
      </c>
      <c r="N3042" s="26" t="s">
        <v>138</v>
      </c>
      <c r="O3042" s="26" t="s">
        <v>138</v>
      </c>
      <c r="Q3042" s="30">
        <v>87</v>
      </c>
      <c r="R3042" s="30">
        <v>10820</v>
      </c>
      <c r="S3042" s="31" t="e">
        <f>#N/A</f>
        <v>#N/A</v>
      </c>
      <c r="T3042" s="30">
        <v>1990</v>
      </c>
      <c r="AB3042" s="33" t="e">
        <f>#N/A</f>
        <v>#N/A</v>
      </c>
      <c r="AC3042" s="71">
        <v>1400</v>
      </c>
      <c r="AD3042" s="30" t="e">
        <f>#N/A</f>
        <v>#N/A</v>
      </c>
      <c r="AE3042" s="34">
        <v>0.6</v>
      </c>
      <c r="AG3042" s="30" t="e">
        <f>#N/A</f>
        <v>#N/A</v>
      </c>
      <c r="AH3042" s="30" t="e">
        <f>#N/A</f>
        <v>#N/A</v>
      </c>
      <c r="AI3042" s="30">
        <v>14791.35</v>
      </c>
      <c r="AJ3042" s="30">
        <v>14087</v>
      </c>
      <c r="AK3042" s="26" t="s">
        <v>139</v>
      </c>
      <c r="AL3042" s="26">
        <v>36</v>
      </c>
      <c r="AM3042" s="26" t="s">
        <v>5390</v>
      </c>
      <c r="AU3042" s="26" t="s">
        <v>5565</v>
      </c>
      <c r="AV3042" s="26" t="s">
        <v>5566</v>
      </c>
      <c r="AW3042" s="26" t="s">
        <v>5567</v>
      </c>
      <c r="BB3042" s="26" t="s">
        <v>4652</v>
      </c>
      <c r="BD3042" s="37">
        <v>44210</v>
      </c>
      <c r="BG3042" s="37" t="s">
        <v>147</v>
      </c>
      <c r="BH3042" s="37" t="s">
        <v>5558</v>
      </c>
      <c r="BI3042" s="37" t="s">
        <v>5558</v>
      </c>
      <c r="BJ3042" s="138" t="e">
        <f>#N/A</f>
        <v>#N/A</v>
      </c>
      <c r="BK3042" s="138" t="e">
        <f>#N/A</f>
        <v>#N/A</v>
      </c>
      <c r="BL3042" s="138" t="e">
        <f>#N/A</f>
        <v>#N/A</v>
      </c>
      <c r="BM3042" s="138" t="e">
        <f>#N/A</f>
        <v>#N/A</v>
      </c>
      <c r="BN3042" s="26"/>
      <c r="BO3042" s="26"/>
      <c r="BP3042" s="26"/>
      <c r="BQ3042" s="38"/>
      <c r="BR3042" s="26"/>
      <c r="BS3042" s="26"/>
      <c r="BT3042" s="26"/>
      <c r="BU3042" s="26"/>
      <c r="BV3042" s="39"/>
    </row>
    <row r="3043" spans="1:74" ht="15" hidden="1" customHeight="1" thickBot="1">
      <c r="A3043" s="26">
        <v>2020</v>
      </c>
      <c r="B3043" s="67">
        <v>3039</v>
      </c>
      <c r="C3043" s="26" t="s">
        <v>129</v>
      </c>
      <c r="D3043" s="26" t="s">
        <v>4642</v>
      </c>
      <c r="E3043" s="26" t="s">
        <v>4643</v>
      </c>
      <c r="F3043" s="27">
        <v>44083</v>
      </c>
      <c r="G3043" s="67" t="s">
        <v>5594</v>
      </c>
      <c r="H3043" s="26" t="s">
        <v>4645</v>
      </c>
      <c r="I3043" s="26" t="s">
        <v>4645</v>
      </c>
      <c r="J3043" s="69" t="s">
        <v>4646</v>
      </c>
      <c r="K3043" s="26" t="s">
        <v>135</v>
      </c>
      <c r="L3043" s="26" t="s">
        <v>4647</v>
      </c>
      <c r="M3043" s="26" t="s">
        <v>137</v>
      </c>
      <c r="N3043" s="26" t="s">
        <v>138</v>
      </c>
      <c r="O3043" s="26" t="s">
        <v>138</v>
      </c>
      <c r="Q3043" s="30">
        <v>74</v>
      </c>
      <c r="R3043" s="30">
        <v>6810</v>
      </c>
      <c r="S3043" s="31" t="e">
        <f>#N/A</f>
        <v>#N/A</v>
      </c>
      <c r="T3043" s="30">
        <v>1221</v>
      </c>
      <c r="AB3043" s="33" t="e">
        <f>#N/A</f>
        <v>#N/A</v>
      </c>
      <c r="AC3043" s="30">
        <v>1400</v>
      </c>
      <c r="AD3043" s="30" t="e">
        <f>#N/A</f>
        <v>#N/A</v>
      </c>
      <c r="AE3043" s="34">
        <v>0.5953846153846154</v>
      </c>
      <c r="AG3043" s="30" t="e">
        <f>#N/A</f>
        <v>#N/A</v>
      </c>
      <c r="AH3043" s="30" t="e">
        <f>#N/A</f>
        <v>#N/A</v>
      </c>
      <c r="AI3043" s="30">
        <v>9309.3000000000011</v>
      </c>
      <c r="AJ3043" s="30">
        <v>8866</v>
      </c>
      <c r="AK3043" s="26" t="s">
        <v>139</v>
      </c>
      <c r="AL3043" s="26">
        <v>36</v>
      </c>
      <c r="AM3043" s="26" t="s">
        <v>5390</v>
      </c>
      <c r="AU3043" s="26" t="s">
        <v>5565</v>
      </c>
      <c r="AV3043" s="26" t="s">
        <v>5566</v>
      </c>
      <c r="AW3043" s="26" t="s">
        <v>5567</v>
      </c>
      <c r="BB3043" s="26" t="s">
        <v>4652</v>
      </c>
      <c r="BD3043" s="37">
        <v>44210</v>
      </c>
      <c r="BG3043" s="37" t="s">
        <v>147</v>
      </c>
      <c r="BH3043" s="37" t="s">
        <v>5558</v>
      </c>
      <c r="BI3043" s="37" t="s">
        <v>5558</v>
      </c>
      <c r="BJ3043" s="138" t="e">
        <f>#N/A</f>
        <v>#N/A</v>
      </c>
      <c r="BK3043" s="138" t="e">
        <f>#N/A</f>
        <v>#N/A</v>
      </c>
      <c r="BL3043" s="138" t="e">
        <f>#N/A</f>
        <v>#N/A</v>
      </c>
      <c r="BM3043" s="138" t="e">
        <f>#N/A</f>
        <v>#N/A</v>
      </c>
      <c r="BN3043" s="26"/>
      <c r="BO3043" s="26"/>
      <c r="BP3043" s="26"/>
      <c r="BQ3043" s="38"/>
      <c r="BR3043" s="26"/>
      <c r="BS3043" s="26"/>
      <c r="BT3043" s="26"/>
      <c r="BU3043" s="26"/>
      <c r="BV3043" s="39"/>
    </row>
    <row r="3044" spans="1:74" ht="15" hidden="1" customHeight="1" thickBot="1">
      <c r="A3044" s="26">
        <v>2020</v>
      </c>
      <c r="B3044" s="67">
        <v>3040</v>
      </c>
      <c r="C3044" s="67" t="s">
        <v>129</v>
      </c>
      <c r="D3044" s="67" t="s">
        <v>4642</v>
      </c>
      <c r="E3044" s="67" t="s">
        <v>4643</v>
      </c>
      <c r="F3044" s="27">
        <v>44083</v>
      </c>
      <c r="G3044" s="67" t="s">
        <v>5595</v>
      </c>
      <c r="H3044" s="26" t="s">
        <v>4645</v>
      </c>
      <c r="I3044" s="26" t="s">
        <v>4645</v>
      </c>
      <c r="J3044" s="69" t="s">
        <v>4646</v>
      </c>
      <c r="K3044" s="26" t="s">
        <v>135</v>
      </c>
      <c r="L3044" s="26" t="s">
        <v>4647</v>
      </c>
      <c r="M3044" s="26" t="s">
        <v>137</v>
      </c>
      <c r="N3044" s="26" t="s">
        <v>138</v>
      </c>
      <c r="O3044" s="26" t="s">
        <v>138</v>
      </c>
      <c r="Q3044" s="30">
        <v>79</v>
      </c>
      <c r="R3044" s="30">
        <v>7340</v>
      </c>
      <c r="S3044" s="31" t="e">
        <f>#N/A</f>
        <v>#N/A</v>
      </c>
      <c r="T3044" s="30">
        <v>1524</v>
      </c>
      <c r="AB3044" s="33" t="e">
        <f>#N/A</f>
        <v>#N/A</v>
      </c>
      <c r="AC3044" s="71">
        <v>1400</v>
      </c>
      <c r="AD3044" s="30" t="e">
        <f>#N/A</f>
        <v>#N/A</v>
      </c>
      <c r="AE3044" s="34">
        <v>0.78</v>
      </c>
      <c r="AG3044" s="30" t="e">
        <f>#N/A</f>
        <v>#N/A</v>
      </c>
      <c r="AH3044" s="30" t="e">
        <f>#N/A</f>
        <v>#N/A</v>
      </c>
      <c r="AI3044" s="30">
        <v>10033.800000000001</v>
      </c>
      <c r="AJ3044" s="30">
        <v>9556</v>
      </c>
      <c r="AK3044" s="26" t="s">
        <v>139</v>
      </c>
      <c r="AL3044" s="26">
        <v>36</v>
      </c>
      <c r="AM3044" s="26" t="s">
        <v>5390</v>
      </c>
      <c r="AU3044" s="26" t="s">
        <v>5565</v>
      </c>
      <c r="AV3044" s="26" t="s">
        <v>5566</v>
      </c>
      <c r="AW3044" s="26" t="s">
        <v>5567</v>
      </c>
      <c r="BB3044" s="26" t="s">
        <v>4652</v>
      </c>
      <c r="BD3044" s="37">
        <v>44210</v>
      </c>
      <c r="BG3044" s="37" t="s">
        <v>147</v>
      </c>
      <c r="BH3044" s="37" t="s">
        <v>5558</v>
      </c>
      <c r="BI3044" s="37" t="s">
        <v>5558</v>
      </c>
      <c r="BJ3044" s="138" t="e">
        <f>#N/A</f>
        <v>#N/A</v>
      </c>
      <c r="BK3044" s="138" t="e">
        <f>#N/A</f>
        <v>#N/A</v>
      </c>
      <c r="BL3044" s="138" t="e">
        <f>#N/A</f>
        <v>#N/A</v>
      </c>
      <c r="BM3044" s="138" t="e">
        <f>#N/A</f>
        <v>#N/A</v>
      </c>
      <c r="BN3044" s="26"/>
      <c r="BO3044" s="26"/>
      <c r="BP3044" s="26"/>
      <c r="BQ3044" s="38"/>
      <c r="BR3044" s="26"/>
      <c r="BS3044" s="26"/>
      <c r="BT3044" s="26"/>
      <c r="BU3044" s="26"/>
      <c r="BV3044" s="39"/>
    </row>
    <row r="3045" spans="1:74" ht="15" hidden="1" customHeight="1" thickBot="1">
      <c r="A3045" s="26">
        <v>2020</v>
      </c>
      <c r="B3045" s="67">
        <v>3041</v>
      </c>
      <c r="C3045" s="26" t="s">
        <v>129</v>
      </c>
      <c r="D3045" s="26" t="s">
        <v>4642</v>
      </c>
      <c r="E3045" s="26" t="s">
        <v>4643</v>
      </c>
      <c r="F3045" s="27">
        <v>44083</v>
      </c>
      <c r="G3045" s="67" t="s">
        <v>5596</v>
      </c>
      <c r="H3045" s="26" t="s">
        <v>4645</v>
      </c>
      <c r="I3045" s="26" t="s">
        <v>4645</v>
      </c>
      <c r="J3045" s="69" t="s">
        <v>4646</v>
      </c>
      <c r="K3045" s="26" t="s">
        <v>135</v>
      </c>
      <c r="L3045" s="26" t="s">
        <v>4647</v>
      </c>
      <c r="M3045" s="26" t="s">
        <v>137</v>
      </c>
      <c r="N3045" s="26" t="s">
        <v>138</v>
      </c>
      <c r="O3045" s="26" t="s">
        <v>138</v>
      </c>
      <c r="Q3045" s="30">
        <v>84</v>
      </c>
      <c r="R3045" s="30">
        <v>8590</v>
      </c>
      <c r="S3045" s="31" t="e">
        <f>#N/A</f>
        <v>#N/A</v>
      </c>
      <c r="T3045" s="30">
        <v>1665</v>
      </c>
      <c r="AB3045" s="33" t="e">
        <f>#N/A</f>
        <v>#N/A</v>
      </c>
      <c r="AC3045" s="30">
        <v>1400</v>
      </c>
      <c r="AD3045" s="30" t="e">
        <f>#N/A</f>
        <v>#N/A</v>
      </c>
      <c r="AE3045" s="34">
        <v>0.7754545454545454</v>
      </c>
      <c r="AG3045" s="30" t="e">
        <f>#N/A</f>
        <v>#N/A</v>
      </c>
      <c r="AH3045" s="30" t="e">
        <f>#N/A</f>
        <v>#N/A</v>
      </c>
      <c r="AI3045" s="30">
        <v>11743.2</v>
      </c>
      <c r="AJ3045" s="30">
        <v>11184</v>
      </c>
      <c r="AK3045" s="26" t="s">
        <v>139</v>
      </c>
      <c r="AL3045" s="26">
        <v>36</v>
      </c>
      <c r="AM3045" s="26" t="s">
        <v>5390</v>
      </c>
      <c r="AU3045" s="26" t="s">
        <v>5565</v>
      </c>
      <c r="AV3045" s="26" t="s">
        <v>5566</v>
      </c>
      <c r="AW3045" s="26" t="s">
        <v>5567</v>
      </c>
      <c r="BB3045" s="26" t="s">
        <v>4652</v>
      </c>
      <c r="BD3045" s="37">
        <v>44210</v>
      </c>
      <c r="BG3045" s="37" t="s">
        <v>147</v>
      </c>
      <c r="BH3045" s="37" t="s">
        <v>5558</v>
      </c>
      <c r="BI3045" s="37" t="s">
        <v>5558</v>
      </c>
      <c r="BJ3045" s="138" t="e">
        <f>#N/A</f>
        <v>#N/A</v>
      </c>
      <c r="BK3045" s="138" t="e">
        <f>#N/A</f>
        <v>#N/A</v>
      </c>
      <c r="BL3045" s="138" t="e">
        <f>#N/A</f>
        <v>#N/A</v>
      </c>
      <c r="BM3045" s="138" t="e">
        <f>#N/A</f>
        <v>#N/A</v>
      </c>
      <c r="BN3045" s="26"/>
      <c r="BO3045" s="26"/>
      <c r="BP3045" s="26"/>
      <c r="BQ3045" s="38"/>
      <c r="BR3045" s="26"/>
      <c r="BS3045" s="26"/>
      <c r="BT3045" s="26"/>
      <c r="BU3045" s="26"/>
      <c r="BV3045" s="39"/>
    </row>
    <row r="3046" spans="1:74" ht="15" hidden="1" customHeight="1" thickBot="1">
      <c r="A3046" s="26">
        <v>2020</v>
      </c>
      <c r="B3046" s="67">
        <v>3042</v>
      </c>
      <c r="C3046" s="67" t="s">
        <v>129</v>
      </c>
      <c r="D3046" s="67" t="s">
        <v>4642</v>
      </c>
      <c r="E3046" s="67" t="s">
        <v>4643</v>
      </c>
      <c r="F3046" s="27">
        <v>44083</v>
      </c>
      <c r="G3046" s="67" t="s">
        <v>5597</v>
      </c>
      <c r="H3046" s="26" t="s">
        <v>4645</v>
      </c>
      <c r="I3046" s="26" t="s">
        <v>4645</v>
      </c>
      <c r="J3046" s="69" t="s">
        <v>4646</v>
      </c>
      <c r="K3046" s="26" t="s">
        <v>135</v>
      </c>
      <c r="L3046" s="26" t="s">
        <v>4647</v>
      </c>
      <c r="M3046" s="26" t="s">
        <v>137</v>
      </c>
      <c r="N3046" s="26" t="s">
        <v>138</v>
      </c>
      <c r="O3046" s="26" t="s">
        <v>138</v>
      </c>
      <c r="Q3046" s="30">
        <v>77</v>
      </c>
      <c r="R3046" s="30">
        <v>7030</v>
      </c>
      <c r="S3046" s="31" t="e">
        <f>#N/A</f>
        <v>#N/A</v>
      </c>
      <c r="T3046" s="30">
        <v>1711</v>
      </c>
      <c r="AB3046" s="33" t="e">
        <f>#N/A</f>
        <v>#N/A</v>
      </c>
      <c r="AC3046" s="71">
        <v>1400</v>
      </c>
      <c r="AD3046" s="30" t="e">
        <f>#N/A</f>
        <v>#N/A</v>
      </c>
      <c r="AE3046" s="34">
        <v>0.82</v>
      </c>
      <c r="AG3046" s="30" t="e">
        <f>#N/A</f>
        <v>#N/A</v>
      </c>
      <c r="AH3046" s="30" t="e">
        <f>#N/A</f>
        <v>#N/A</v>
      </c>
      <c r="AI3046" s="30">
        <v>9610.65</v>
      </c>
      <c r="AJ3046" s="30">
        <v>9153</v>
      </c>
      <c r="AK3046" s="26" t="s">
        <v>139</v>
      </c>
      <c r="AL3046" s="26">
        <v>36</v>
      </c>
      <c r="AM3046" s="26" t="s">
        <v>5390</v>
      </c>
      <c r="AU3046" s="26" t="s">
        <v>5565</v>
      </c>
      <c r="AV3046" s="26" t="s">
        <v>5566</v>
      </c>
      <c r="AW3046" s="26" t="s">
        <v>5567</v>
      </c>
      <c r="BB3046" s="26" t="s">
        <v>4652</v>
      </c>
      <c r="BD3046" s="37">
        <v>44210</v>
      </c>
      <c r="BG3046" s="37" t="s">
        <v>147</v>
      </c>
      <c r="BH3046" s="37" t="s">
        <v>5558</v>
      </c>
      <c r="BI3046" s="37" t="s">
        <v>5558</v>
      </c>
      <c r="BJ3046" s="138" t="e">
        <f>#N/A</f>
        <v>#N/A</v>
      </c>
      <c r="BK3046" s="138" t="e">
        <f>#N/A</f>
        <v>#N/A</v>
      </c>
      <c r="BL3046" s="138" t="e">
        <f>#N/A</f>
        <v>#N/A</v>
      </c>
      <c r="BM3046" s="138" t="e">
        <f>#N/A</f>
        <v>#N/A</v>
      </c>
      <c r="BN3046" s="26"/>
      <c r="BO3046" s="26"/>
      <c r="BP3046" s="26"/>
      <c r="BQ3046" s="38"/>
      <c r="BR3046" s="26"/>
      <c r="BS3046" s="26"/>
      <c r="BT3046" s="26"/>
      <c r="BU3046" s="26"/>
      <c r="BV3046" s="39"/>
    </row>
    <row r="3047" spans="1:74" ht="15" hidden="1" customHeight="1" thickBot="1">
      <c r="A3047" s="26">
        <v>2020</v>
      </c>
      <c r="B3047" s="67">
        <v>3043</v>
      </c>
      <c r="C3047" s="26" t="s">
        <v>129</v>
      </c>
      <c r="D3047" s="26" t="s">
        <v>4642</v>
      </c>
      <c r="E3047" s="26" t="s">
        <v>4643</v>
      </c>
      <c r="F3047" s="27">
        <v>44083</v>
      </c>
      <c r="G3047" s="67" t="s">
        <v>5598</v>
      </c>
      <c r="H3047" s="26" t="s">
        <v>4645</v>
      </c>
      <c r="I3047" s="26" t="s">
        <v>4645</v>
      </c>
      <c r="J3047" s="69" t="s">
        <v>4646</v>
      </c>
      <c r="K3047" s="26" t="s">
        <v>135</v>
      </c>
      <c r="L3047" s="26" t="s">
        <v>4647</v>
      </c>
      <c r="M3047" s="26" t="s">
        <v>137</v>
      </c>
      <c r="N3047" s="26" t="s">
        <v>138</v>
      </c>
      <c r="O3047" s="26" t="s">
        <v>138</v>
      </c>
      <c r="Q3047" s="30">
        <v>81</v>
      </c>
      <c r="R3047" s="30">
        <v>8500</v>
      </c>
      <c r="S3047" s="31" t="e">
        <f>#N/A</f>
        <v>#N/A</v>
      </c>
      <c r="T3047" s="30">
        <v>1995</v>
      </c>
      <c r="AB3047" s="33" t="e">
        <f>#N/A</f>
        <v>#N/A</v>
      </c>
      <c r="AC3047" s="30">
        <v>1400</v>
      </c>
      <c r="AD3047" s="30" t="e">
        <f>#N/A</f>
        <v>#N/A</v>
      </c>
      <c r="AE3047" s="34">
        <v>0.82210526315789467</v>
      </c>
      <c r="AG3047" s="30" t="e">
        <f>#N/A</f>
        <v>#N/A</v>
      </c>
      <c r="AH3047" s="30" t="e">
        <f>#N/A</f>
        <v>#N/A</v>
      </c>
      <c r="AI3047" s="30">
        <v>11620.35</v>
      </c>
      <c r="AJ3047" s="30">
        <v>11067</v>
      </c>
      <c r="AK3047" s="26" t="s">
        <v>139</v>
      </c>
      <c r="AL3047" s="26">
        <v>36</v>
      </c>
      <c r="AM3047" s="26" t="s">
        <v>5390</v>
      </c>
      <c r="AU3047" s="26" t="s">
        <v>5565</v>
      </c>
      <c r="AV3047" s="26" t="s">
        <v>5566</v>
      </c>
      <c r="AW3047" s="26" t="s">
        <v>5567</v>
      </c>
      <c r="BB3047" s="26" t="s">
        <v>4652</v>
      </c>
      <c r="BD3047" s="37">
        <v>44210</v>
      </c>
      <c r="BG3047" s="37" t="s">
        <v>147</v>
      </c>
      <c r="BH3047" s="37" t="s">
        <v>5558</v>
      </c>
      <c r="BI3047" s="37" t="s">
        <v>5558</v>
      </c>
      <c r="BJ3047" s="138" t="e">
        <f>#N/A</f>
        <v>#N/A</v>
      </c>
      <c r="BK3047" s="138" t="e">
        <f>#N/A</f>
        <v>#N/A</v>
      </c>
      <c r="BL3047" s="138" t="e">
        <f>#N/A</f>
        <v>#N/A</v>
      </c>
      <c r="BM3047" s="138" t="e">
        <f>#N/A</f>
        <v>#N/A</v>
      </c>
      <c r="BN3047" s="26"/>
      <c r="BO3047" s="26"/>
      <c r="BP3047" s="26"/>
      <c r="BQ3047" s="38"/>
      <c r="BR3047" s="26"/>
      <c r="BS3047" s="26"/>
      <c r="BT3047" s="26"/>
      <c r="BU3047" s="26"/>
      <c r="BV3047" s="39"/>
    </row>
    <row r="3048" spans="1:74" ht="15" hidden="1" customHeight="1" thickBot="1">
      <c r="A3048" s="26">
        <v>2020</v>
      </c>
      <c r="B3048" s="67">
        <v>3044</v>
      </c>
      <c r="C3048" s="67" t="s">
        <v>129</v>
      </c>
      <c r="D3048" s="67" t="s">
        <v>4642</v>
      </c>
      <c r="E3048" s="67" t="s">
        <v>4643</v>
      </c>
      <c r="F3048" s="27">
        <v>44083</v>
      </c>
      <c r="G3048" s="67" t="s">
        <v>5599</v>
      </c>
      <c r="H3048" s="26" t="s">
        <v>4645</v>
      </c>
      <c r="I3048" s="26" t="s">
        <v>4645</v>
      </c>
      <c r="J3048" s="69" t="s">
        <v>4646</v>
      </c>
      <c r="K3048" s="26" t="s">
        <v>135</v>
      </c>
      <c r="L3048" s="26" t="s">
        <v>4647</v>
      </c>
      <c r="M3048" s="26" t="s">
        <v>137</v>
      </c>
      <c r="N3048" s="26" t="s">
        <v>138</v>
      </c>
      <c r="O3048" s="26" t="s">
        <v>138</v>
      </c>
      <c r="Q3048" s="30">
        <v>77</v>
      </c>
      <c r="R3048" s="30">
        <v>6060</v>
      </c>
      <c r="S3048" s="31" t="e">
        <f>#N/A</f>
        <v>#N/A</v>
      </c>
      <c r="T3048" s="30">
        <v>957</v>
      </c>
      <c r="AB3048" s="33" t="e">
        <f>#N/A</f>
        <v>#N/A</v>
      </c>
      <c r="AC3048" s="71">
        <v>1400</v>
      </c>
      <c r="AD3048" s="30" t="e">
        <f>#N/A</f>
        <v>#N/A</v>
      </c>
      <c r="AE3048" s="34">
        <v>0.9</v>
      </c>
      <c r="AG3048" s="30" t="e">
        <f>#N/A</f>
        <v>#N/A</v>
      </c>
      <c r="AH3048" s="30" t="e">
        <f>#N/A</f>
        <v>#N/A</v>
      </c>
      <c r="AI3048" s="30">
        <v>8284.5</v>
      </c>
      <c r="AJ3048" s="30">
        <v>7890</v>
      </c>
      <c r="AK3048" s="26" t="s">
        <v>139</v>
      </c>
      <c r="AL3048" s="26">
        <v>36</v>
      </c>
      <c r="AM3048" s="26" t="s">
        <v>5390</v>
      </c>
      <c r="AU3048" s="26" t="s">
        <v>5565</v>
      </c>
      <c r="AV3048" s="26" t="s">
        <v>5566</v>
      </c>
      <c r="AW3048" s="26" t="s">
        <v>5567</v>
      </c>
      <c r="BB3048" s="26" t="s">
        <v>4652</v>
      </c>
      <c r="BD3048" s="37">
        <v>44210</v>
      </c>
      <c r="BG3048" s="37" t="s">
        <v>147</v>
      </c>
      <c r="BH3048" s="37" t="s">
        <v>5558</v>
      </c>
      <c r="BI3048" s="37" t="s">
        <v>5558</v>
      </c>
      <c r="BJ3048" s="138" t="e">
        <f>#N/A</f>
        <v>#N/A</v>
      </c>
      <c r="BK3048" s="138" t="e">
        <f>#N/A</f>
        <v>#N/A</v>
      </c>
      <c r="BL3048" s="138" t="e">
        <f>#N/A</f>
        <v>#N/A</v>
      </c>
      <c r="BM3048" s="138" t="e">
        <f>#N/A</f>
        <v>#N/A</v>
      </c>
      <c r="BN3048" s="26"/>
      <c r="BO3048" s="26"/>
      <c r="BP3048" s="26"/>
      <c r="BQ3048" s="38"/>
      <c r="BR3048" s="26"/>
      <c r="BS3048" s="26"/>
      <c r="BT3048" s="26"/>
      <c r="BU3048" s="26"/>
      <c r="BV3048" s="39"/>
    </row>
    <row r="3049" spans="1:74" ht="15" hidden="1" customHeight="1" thickBot="1">
      <c r="A3049" s="26">
        <v>2020</v>
      </c>
      <c r="B3049" s="67">
        <v>3045</v>
      </c>
      <c r="C3049" s="26" t="s">
        <v>129</v>
      </c>
      <c r="D3049" s="26" t="s">
        <v>4642</v>
      </c>
      <c r="E3049" s="26" t="s">
        <v>4643</v>
      </c>
      <c r="F3049" s="27">
        <v>44083</v>
      </c>
      <c r="G3049" s="67" t="s">
        <v>5600</v>
      </c>
      <c r="H3049" s="26" t="s">
        <v>4645</v>
      </c>
      <c r="I3049" s="26" t="s">
        <v>4645</v>
      </c>
      <c r="J3049" s="69" t="s">
        <v>4646</v>
      </c>
      <c r="K3049" s="26" t="s">
        <v>135</v>
      </c>
      <c r="L3049" s="26" t="s">
        <v>4647</v>
      </c>
      <c r="M3049" s="26" t="s">
        <v>137</v>
      </c>
      <c r="N3049" s="26" t="s">
        <v>138</v>
      </c>
      <c r="O3049" s="26" t="s">
        <v>138</v>
      </c>
      <c r="Q3049" s="30">
        <v>80</v>
      </c>
      <c r="R3049" s="30">
        <v>8440</v>
      </c>
      <c r="S3049" s="31" t="e">
        <f>#N/A</f>
        <v>#N/A</v>
      </c>
      <c r="T3049" s="30">
        <v>1681</v>
      </c>
      <c r="AB3049" s="33" t="e">
        <f>#N/A</f>
        <v>#N/A</v>
      </c>
      <c r="AC3049" s="30">
        <v>1400</v>
      </c>
      <c r="AD3049" s="30" t="e">
        <f>#N/A</f>
        <v>#N/A</v>
      </c>
      <c r="AE3049" s="34">
        <v>0.90452830188679245</v>
      </c>
      <c r="AG3049" s="30" t="e">
        <f>#N/A</f>
        <v>#N/A</v>
      </c>
      <c r="AH3049" s="30" t="e">
        <f>#N/A</f>
        <v>#N/A</v>
      </c>
      <c r="AI3049" s="30">
        <v>11537.4</v>
      </c>
      <c r="AJ3049" s="30">
        <v>10988</v>
      </c>
      <c r="AK3049" s="26" t="s">
        <v>139</v>
      </c>
      <c r="AL3049" s="26">
        <v>36</v>
      </c>
      <c r="AM3049" s="26" t="s">
        <v>5390</v>
      </c>
      <c r="AU3049" s="26" t="s">
        <v>5565</v>
      </c>
      <c r="AV3049" s="26" t="s">
        <v>5566</v>
      </c>
      <c r="AW3049" s="26" t="s">
        <v>5567</v>
      </c>
      <c r="BB3049" s="26" t="s">
        <v>4652</v>
      </c>
      <c r="BD3049" s="37">
        <v>44210</v>
      </c>
      <c r="BG3049" s="37" t="s">
        <v>147</v>
      </c>
      <c r="BH3049" s="37" t="s">
        <v>5558</v>
      </c>
      <c r="BI3049" s="37" t="s">
        <v>5558</v>
      </c>
      <c r="BJ3049" s="138" t="e">
        <f>#N/A</f>
        <v>#N/A</v>
      </c>
      <c r="BK3049" s="138" t="e">
        <f>#N/A</f>
        <v>#N/A</v>
      </c>
      <c r="BL3049" s="138" t="e">
        <f>#N/A</f>
        <v>#N/A</v>
      </c>
      <c r="BM3049" s="138" t="e">
        <f>#N/A</f>
        <v>#N/A</v>
      </c>
      <c r="BN3049" s="26"/>
      <c r="BO3049" s="26"/>
      <c r="BP3049" s="26"/>
      <c r="BQ3049" s="38"/>
      <c r="BR3049" s="26"/>
      <c r="BS3049" s="26"/>
      <c r="BT3049" s="26"/>
      <c r="BU3049" s="26"/>
      <c r="BV3049" s="39"/>
    </row>
    <row r="3050" spans="1:74" ht="15" hidden="1" customHeight="1" thickBot="1">
      <c r="A3050" s="26">
        <v>2020</v>
      </c>
      <c r="B3050" s="67">
        <v>3046</v>
      </c>
      <c r="C3050" s="67" t="s">
        <v>129</v>
      </c>
      <c r="D3050" s="67" t="s">
        <v>4642</v>
      </c>
      <c r="E3050" s="67" t="s">
        <v>4643</v>
      </c>
      <c r="F3050" s="27">
        <v>44083</v>
      </c>
      <c r="G3050" s="67" t="s">
        <v>5601</v>
      </c>
      <c r="H3050" s="26" t="s">
        <v>4645</v>
      </c>
      <c r="I3050" s="26" t="s">
        <v>4645</v>
      </c>
      <c r="J3050" s="69" t="s">
        <v>4646</v>
      </c>
      <c r="K3050" s="26" t="s">
        <v>135</v>
      </c>
      <c r="L3050" s="26" t="s">
        <v>4647</v>
      </c>
      <c r="M3050" s="26" t="s">
        <v>137</v>
      </c>
      <c r="N3050" s="26" t="s">
        <v>138</v>
      </c>
      <c r="O3050" s="26" t="s">
        <v>138</v>
      </c>
      <c r="Q3050" s="30">
        <v>79</v>
      </c>
      <c r="R3050" s="30">
        <v>7630</v>
      </c>
      <c r="S3050" s="31" t="e">
        <f>#N/A</f>
        <v>#N/A</v>
      </c>
      <c r="T3050" s="30">
        <v>1752</v>
      </c>
      <c r="AB3050" s="33" t="e">
        <f>#N/A</f>
        <v>#N/A</v>
      </c>
      <c r="AC3050" s="71">
        <v>1400</v>
      </c>
      <c r="AD3050" s="30" t="e">
        <f>#N/A</f>
        <v>#N/A</v>
      </c>
      <c r="AE3050" s="34">
        <v>0.94</v>
      </c>
      <c r="AG3050" s="30" t="e">
        <f>#N/A</f>
        <v>#N/A</v>
      </c>
      <c r="AH3050" s="30" t="e">
        <f>#N/A</f>
        <v>#N/A</v>
      </c>
      <c r="AI3050" s="30">
        <v>10430.700000000001</v>
      </c>
      <c r="AJ3050" s="30">
        <v>9934</v>
      </c>
      <c r="AK3050" s="26" t="s">
        <v>139</v>
      </c>
      <c r="AL3050" s="26">
        <v>36</v>
      </c>
      <c r="AM3050" s="26" t="s">
        <v>5390</v>
      </c>
      <c r="AU3050" s="26" t="s">
        <v>5565</v>
      </c>
      <c r="AV3050" s="26" t="s">
        <v>5566</v>
      </c>
      <c r="AW3050" s="26" t="s">
        <v>5567</v>
      </c>
      <c r="BB3050" s="26" t="s">
        <v>4652</v>
      </c>
      <c r="BD3050" s="37">
        <v>44210</v>
      </c>
      <c r="BG3050" s="37" t="s">
        <v>147</v>
      </c>
      <c r="BH3050" s="37" t="s">
        <v>5558</v>
      </c>
      <c r="BI3050" s="37" t="s">
        <v>5558</v>
      </c>
      <c r="BJ3050" s="138" t="e">
        <f>#N/A</f>
        <v>#N/A</v>
      </c>
      <c r="BK3050" s="138" t="e">
        <f>#N/A</f>
        <v>#N/A</v>
      </c>
      <c r="BL3050" s="138" t="e">
        <f>#N/A</f>
        <v>#N/A</v>
      </c>
      <c r="BM3050" s="138" t="e">
        <f>#N/A</f>
        <v>#N/A</v>
      </c>
      <c r="BN3050" s="26"/>
      <c r="BO3050" s="26"/>
      <c r="BP3050" s="26"/>
      <c r="BQ3050" s="38"/>
      <c r="BR3050" s="26"/>
      <c r="BS3050" s="26"/>
      <c r="BT3050" s="26"/>
      <c r="BU3050" s="26"/>
      <c r="BV3050" s="39"/>
    </row>
    <row r="3051" spans="1:74" ht="15" hidden="1" customHeight="1" thickBot="1">
      <c r="A3051" s="26">
        <v>2020</v>
      </c>
      <c r="B3051" s="67">
        <v>3047</v>
      </c>
      <c r="C3051" s="26" t="s">
        <v>129</v>
      </c>
      <c r="D3051" s="26" t="s">
        <v>4642</v>
      </c>
      <c r="E3051" s="26" t="s">
        <v>4643</v>
      </c>
      <c r="F3051" s="27">
        <v>44083</v>
      </c>
      <c r="G3051" s="67" t="s">
        <v>5602</v>
      </c>
      <c r="H3051" s="26" t="s">
        <v>4645</v>
      </c>
      <c r="I3051" s="26" t="s">
        <v>4645</v>
      </c>
      <c r="J3051" s="69" t="s">
        <v>4646</v>
      </c>
      <c r="K3051" s="26" t="s">
        <v>135</v>
      </c>
      <c r="L3051" s="26" t="s">
        <v>4647</v>
      </c>
      <c r="M3051" s="26" t="s">
        <v>137</v>
      </c>
      <c r="N3051" s="26" t="s">
        <v>138</v>
      </c>
      <c r="O3051" s="26" t="s">
        <v>138</v>
      </c>
      <c r="Q3051" s="30">
        <v>79</v>
      </c>
      <c r="R3051" s="30">
        <v>6740</v>
      </c>
      <c r="S3051" s="31" t="e">
        <f>#N/A</f>
        <v>#N/A</v>
      </c>
      <c r="T3051" s="30">
        <v>1646</v>
      </c>
      <c r="AB3051" s="33" t="e">
        <f>#N/A</f>
        <v>#N/A</v>
      </c>
      <c r="AC3051" s="30">
        <v>1400</v>
      </c>
      <c r="AD3051" s="30" t="e">
        <f>#N/A</f>
        <v>#N/A</v>
      </c>
      <c r="AE3051" s="34">
        <v>0.94428571428571428</v>
      </c>
      <c r="AG3051" s="30" t="e">
        <f>#N/A</f>
        <v>#N/A</v>
      </c>
      <c r="AH3051" s="30" t="e">
        <f>#N/A</f>
        <v>#N/A</v>
      </c>
      <c r="AI3051" s="30">
        <v>9213.75</v>
      </c>
      <c r="AJ3051" s="30">
        <v>8775</v>
      </c>
      <c r="AK3051" s="26" t="s">
        <v>139</v>
      </c>
      <c r="AL3051" s="26">
        <v>36</v>
      </c>
      <c r="AM3051" s="26" t="s">
        <v>5390</v>
      </c>
      <c r="AU3051" s="26" t="s">
        <v>5565</v>
      </c>
      <c r="AV3051" s="26" t="s">
        <v>5566</v>
      </c>
      <c r="AW3051" s="26" t="s">
        <v>5567</v>
      </c>
      <c r="BB3051" s="26" t="s">
        <v>4652</v>
      </c>
      <c r="BD3051" s="37">
        <v>44210</v>
      </c>
      <c r="BG3051" s="37" t="s">
        <v>147</v>
      </c>
      <c r="BH3051" s="37" t="s">
        <v>5558</v>
      </c>
      <c r="BI3051" s="37" t="s">
        <v>5558</v>
      </c>
      <c r="BJ3051" s="138" t="e">
        <f>#N/A</f>
        <v>#N/A</v>
      </c>
      <c r="BK3051" s="138" t="e">
        <f>#N/A</f>
        <v>#N/A</v>
      </c>
      <c r="BL3051" s="138" t="e">
        <f>#N/A</f>
        <v>#N/A</v>
      </c>
      <c r="BM3051" s="138" t="e">
        <f>#N/A</f>
        <v>#N/A</v>
      </c>
      <c r="BN3051" s="26"/>
      <c r="BO3051" s="26"/>
      <c r="BP3051" s="26"/>
      <c r="BQ3051" s="38"/>
      <c r="BR3051" s="26"/>
      <c r="BS3051" s="26"/>
      <c r="BT3051" s="26"/>
      <c r="BU3051" s="26"/>
      <c r="BV3051" s="39"/>
    </row>
    <row r="3052" spans="1:74" ht="15" hidden="1" customHeight="1" thickBot="1">
      <c r="A3052" s="26">
        <v>2020</v>
      </c>
      <c r="B3052" s="67">
        <v>3048</v>
      </c>
      <c r="C3052" s="67" t="s">
        <v>129</v>
      </c>
      <c r="D3052" s="67" t="s">
        <v>4642</v>
      </c>
      <c r="E3052" s="67" t="s">
        <v>4643</v>
      </c>
      <c r="F3052" s="27">
        <v>44083</v>
      </c>
      <c r="G3052" s="67" t="s">
        <v>5603</v>
      </c>
      <c r="H3052" s="26" t="s">
        <v>4645</v>
      </c>
      <c r="I3052" s="26" t="s">
        <v>4645</v>
      </c>
      <c r="J3052" s="69" t="s">
        <v>4646</v>
      </c>
      <c r="K3052" s="26" t="s">
        <v>135</v>
      </c>
      <c r="L3052" s="26" t="s">
        <v>4647</v>
      </c>
      <c r="M3052" s="26" t="s">
        <v>137</v>
      </c>
      <c r="N3052" s="26" t="s">
        <v>138</v>
      </c>
      <c r="O3052" s="26" t="s">
        <v>138</v>
      </c>
      <c r="Q3052" s="30">
        <v>88</v>
      </c>
      <c r="R3052" s="30">
        <v>10430</v>
      </c>
      <c r="S3052" s="31" t="e">
        <f>#N/A</f>
        <v>#N/A</v>
      </c>
      <c r="T3052" s="30">
        <v>2256</v>
      </c>
      <c r="AB3052" s="33" t="e">
        <f>#N/A</f>
        <v>#N/A</v>
      </c>
      <c r="AC3052" s="71">
        <v>1400</v>
      </c>
      <c r="AD3052" s="30" t="e">
        <f>#N/A</f>
        <v>#N/A</v>
      </c>
      <c r="AE3052" s="34">
        <v>0.79</v>
      </c>
      <c r="AG3052" s="30" t="e">
        <f>#N/A</f>
        <v>#N/A</v>
      </c>
      <c r="AH3052" s="30" t="e">
        <f>#N/A</f>
        <v>#N/A</v>
      </c>
      <c r="AI3052" s="30">
        <v>14257.95</v>
      </c>
      <c r="AJ3052" s="30">
        <v>13579</v>
      </c>
      <c r="AK3052" s="26" t="s">
        <v>139</v>
      </c>
      <c r="AL3052" s="26">
        <v>36</v>
      </c>
      <c r="AM3052" s="26" t="s">
        <v>5390</v>
      </c>
      <c r="AU3052" s="26" t="s">
        <v>5565</v>
      </c>
      <c r="AV3052" s="26" t="s">
        <v>5566</v>
      </c>
      <c r="AW3052" s="26" t="s">
        <v>5567</v>
      </c>
      <c r="BB3052" s="26" t="s">
        <v>4652</v>
      </c>
      <c r="BD3052" s="37">
        <v>44210</v>
      </c>
      <c r="BG3052" s="37" t="s">
        <v>147</v>
      </c>
      <c r="BH3052" s="37" t="s">
        <v>5558</v>
      </c>
      <c r="BI3052" s="37" t="s">
        <v>5558</v>
      </c>
      <c r="BJ3052" s="138" t="e">
        <f>#N/A</f>
        <v>#N/A</v>
      </c>
      <c r="BK3052" s="138" t="e">
        <f>#N/A</f>
        <v>#N/A</v>
      </c>
      <c r="BL3052" s="138" t="e">
        <f>#N/A</f>
        <v>#N/A</v>
      </c>
      <c r="BM3052" s="138" t="e">
        <f>#N/A</f>
        <v>#N/A</v>
      </c>
      <c r="BN3052" s="26"/>
      <c r="BO3052" s="26"/>
      <c r="BP3052" s="26"/>
      <c r="BQ3052" s="38"/>
      <c r="BR3052" s="26"/>
      <c r="BS3052" s="26"/>
      <c r="BT3052" s="26"/>
      <c r="BU3052" s="26"/>
      <c r="BV3052" s="39"/>
    </row>
    <row r="3053" spans="1:74" ht="15" hidden="1" customHeight="1" thickBot="1">
      <c r="A3053" s="26">
        <v>2020</v>
      </c>
      <c r="B3053" s="67">
        <v>3049</v>
      </c>
      <c r="C3053" s="26" t="s">
        <v>129</v>
      </c>
      <c r="D3053" s="26" t="s">
        <v>4642</v>
      </c>
      <c r="E3053" s="26" t="s">
        <v>4643</v>
      </c>
      <c r="F3053" s="27">
        <v>44083</v>
      </c>
      <c r="G3053" s="67" t="s">
        <v>5604</v>
      </c>
      <c r="H3053" s="26" t="s">
        <v>4645</v>
      </c>
      <c r="I3053" s="26" t="s">
        <v>4645</v>
      </c>
      <c r="J3053" s="69" t="s">
        <v>4646</v>
      </c>
      <c r="K3053" s="26" t="s">
        <v>135</v>
      </c>
      <c r="L3053" s="26" t="s">
        <v>4647</v>
      </c>
      <c r="M3053" s="26" t="s">
        <v>137</v>
      </c>
      <c r="N3053" s="26" t="s">
        <v>138</v>
      </c>
      <c r="O3053" s="26" t="s">
        <v>138</v>
      </c>
      <c r="Q3053" s="30">
        <v>79</v>
      </c>
      <c r="R3053" s="30">
        <v>7180</v>
      </c>
      <c r="S3053" s="31" t="e">
        <f>#N/A</f>
        <v>#N/A</v>
      </c>
      <c r="T3053" s="30">
        <v>1639</v>
      </c>
      <c r="AB3053" s="33" t="e">
        <f>#N/A</f>
        <v>#N/A</v>
      </c>
      <c r="AC3053" s="30">
        <v>1400</v>
      </c>
      <c r="AD3053" s="30" t="e">
        <f>#N/A</f>
        <v>#N/A</v>
      </c>
      <c r="AE3053" s="34">
        <v>0.79481481481481475</v>
      </c>
      <c r="AG3053" s="30" t="e">
        <f>#N/A</f>
        <v>#N/A</v>
      </c>
      <c r="AH3053" s="30" t="e">
        <f>#N/A</f>
        <v>#N/A</v>
      </c>
      <c r="AI3053" s="30">
        <v>9815.4</v>
      </c>
      <c r="AJ3053" s="30">
        <v>9348</v>
      </c>
      <c r="AK3053" s="26" t="s">
        <v>139</v>
      </c>
      <c r="AL3053" s="26">
        <v>36</v>
      </c>
      <c r="AM3053" s="26" t="s">
        <v>5390</v>
      </c>
      <c r="AU3053" s="26" t="s">
        <v>5565</v>
      </c>
      <c r="AV3053" s="26" t="s">
        <v>5566</v>
      </c>
      <c r="AW3053" s="26" t="s">
        <v>5567</v>
      </c>
      <c r="BB3053" s="26" t="s">
        <v>4652</v>
      </c>
      <c r="BD3053" s="37">
        <v>44210</v>
      </c>
      <c r="BG3053" s="37" t="s">
        <v>147</v>
      </c>
      <c r="BH3053" s="37" t="s">
        <v>5558</v>
      </c>
      <c r="BI3053" s="37" t="s">
        <v>5558</v>
      </c>
      <c r="BJ3053" s="138" t="e">
        <f>#N/A</f>
        <v>#N/A</v>
      </c>
      <c r="BK3053" s="138" t="e">
        <f>#N/A</f>
        <v>#N/A</v>
      </c>
      <c r="BL3053" s="138" t="e">
        <f>#N/A</f>
        <v>#N/A</v>
      </c>
      <c r="BM3053" s="138" t="e">
        <f>#N/A</f>
        <v>#N/A</v>
      </c>
      <c r="BN3053" s="26"/>
      <c r="BO3053" s="26"/>
      <c r="BP3053" s="26"/>
      <c r="BQ3053" s="38"/>
      <c r="BR3053" s="26"/>
      <c r="BS3053" s="26"/>
      <c r="BT3053" s="26"/>
      <c r="BU3053" s="26"/>
      <c r="BV3053" s="39"/>
    </row>
    <row r="3054" spans="1:74" ht="15" hidden="1" customHeight="1" thickBot="1">
      <c r="A3054" s="26">
        <v>2020</v>
      </c>
      <c r="B3054" s="67">
        <v>3050</v>
      </c>
      <c r="C3054" s="67" t="s">
        <v>129</v>
      </c>
      <c r="D3054" s="67" t="s">
        <v>4642</v>
      </c>
      <c r="E3054" s="67" t="s">
        <v>4643</v>
      </c>
      <c r="F3054" s="27">
        <v>44083</v>
      </c>
      <c r="G3054" s="67" t="s">
        <v>5605</v>
      </c>
      <c r="H3054" s="26" t="s">
        <v>4645</v>
      </c>
      <c r="I3054" s="26" t="s">
        <v>4645</v>
      </c>
      <c r="J3054" s="69" t="s">
        <v>4646</v>
      </c>
      <c r="K3054" s="26" t="s">
        <v>135</v>
      </c>
      <c r="L3054" s="26" t="s">
        <v>4647</v>
      </c>
      <c r="M3054" s="26" t="s">
        <v>137</v>
      </c>
      <c r="N3054" s="26" t="s">
        <v>138</v>
      </c>
      <c r="O3054" s="26" t="s">
        <v>138</v>
      </c>
      <c r="Q3054" s="30">
        <v>85</v>
      </c>
      <c r="R3054" s="30">
        <v>9160</v>
      </c>
      <c r="S3054" s="31" t="e">
        <f>#N/A</f>
        <v>#N/A</v>
      </c>
      <c r="T3054" s="30">
        <v>1516</v>
      </c>
      <c r="AB3054" s="33" t="e">
        <f>#N/A</f>
        <v>#N/A</v>
      </c>
      <c r="AC3054" s="71">
        <v>1400</v>
      </c>
      <c r="AD3054" s="30" t="e">
        <f>#N/A</f>
        <v>#N/A</v>
      </c>
      <c r="AE3054" s="34">
        <v>0.92</v>
      </c>
      <c r="AG3054" s="30" t="e">
        <f>#N/A</f>
        <v>#N/A</v>
      </c>
      <c r="AH3054" s="30" t="e">
        <f>#N/A</f>
        <v>#N/A</v>
      </c>
      <c r="AI3054" s="30">
        <v>12522.300000000001</v>
      </c>
      <c r="AJ3054" s="30">
        <v>11926</v>
      </c>
      <c r="AK3054" s="26" t="s">
        <v>139</v>
      </c>
      <c r="AL3054" s="26">
        <v>36</v>
      </c>
      <c r="AM3054" s="26" t="s">
        <v>5390</v>
      </c>
      <c r="AU3054" s="26" t="s">
        <v>5565</v>
      </c>
      <c r="AV3054" s="26" t="s">
        <v>5566</v>
      </c>
      <c r="AW3054" s="26" t="s">
        <v>5567</v>
      </c>
      <c r="BB3054" s="26" t="s">
        <v>4652</v>
      </c>
      <c r="BD3054" s="37">
        <v>44210</v>
      </c>
      <c r="BG3054" s="37" t="s">
        <v>147</v>
      </c>
      <c r="BH3054" s="37" t="s">
        <v>5558</v>
      </c>
      <c r="BI3054" s="37" t="s">
        <v>5558</v>
      </c>
      <c r="BJ3054" s="138" t="e">
        <f>#N/A</f>
        <v>#N/A</v>
      </c>
      <c r="BK3054" s="138" t="e">
        <f>#N/A</f>
        <v>#N/A</v>
      </c>
      <c r="BL3054" s="138" t="e">
        <f>#N/A</f>
        <v>#N/A</v>
      </c>
      <c r="BM3054" s="138" t="e">
        <f>#N/A</f>
        <v>#N/A</v>
      </c>
      <c r="BN3054" s="26"/>
      <c r="BO3054" s="26"/>
      <c r="BP3054" s="26"/>
      <c r="BQ3054" s="38"/>
      <c r="BR3054" s="26"/>
      <c r="BS3054" s="26"/>
      <c r="BT3054" s="26"/>
      <c r="BU3054" s="26"/>
      <c r="BV3054" s="39"/>
    </row>
    <row r="3055" spans="1:74" ht="15" hidden="1" customHeight="1" thickBot="1">
      <c r="A3055" s="26">
        <v>2020</v>
      </c>
      <c r="B3055" s="67">
        <v>3051</v>
      </c>
      <c r="C3055" s="26" t="s">
        <v>129</v>
      </c>
      <c r="D3055" s="26" t="s">
        <v>4642</v>
      </c>
      <c r="E3055" s="26" t="s">
        <v>4643</v>
      </c>
      <c r="F3055" s="27">
        <v>44083</v>
      </c>
      <c r="G3055" s="67" t="s">
        <v>5606</v>
      </c>
      <c r="H3055" s="26" t="s">
        <v>4645</v>
      </c>
      <c r="I3055" s="26" t="s">
        <v>4645</v>
      </c>
      <c r="J3055" s="69" t="s">
        <v>4646</v>
      </c>
      <c r="K3055" s="26" t="s">
        <v>135</v>
      </c>
      <c r="L3055" s="26" t="s">
        <v>4647</v>
      </c>
      <c r="M3055" s="26" t="s">
        <v>137</v>
      </c>
      <c r="N3055" s="26" t="s">
        <v>138</v>
      </c>
      <c r="O3055" s="26" t="s">
        <v>138</v>
      </c>
      <c r="Q3055" s="30">
        <v>81</v>
      </c>
      <c r="R3055" s="30">
        <v>8210</v>
      </c>
      <c r="S3055" s="31" t="e">
        <f>#N/A</f>
        <v>#N/A</v>
      </c>
      <c r="T3055" s="30">
        <v>1364</v>
      </c>
      <c r="AB3055" s="33" t="e">
        <f>#N/A</f>
        <v>#N/A</v>
      </c>
      <c r="AC3055" s="30">
        <v>1400</v>
      </c>
      <c r="AD3055" s="30" t="e">
        <f>#N/A</f>
        <v>#N/A</v>
      </c>
      <c r="AE3055" s="34">
        <v>0.92117647058823526</v>
      </c>
      <c r="AG3055" s="30" t="e">
        <f>#N/A</f>
        <v>#N/A</v>
      </c>
      <c r="AH3055" s="30" t="e">
        <f>#N/A</f>
        <v>#N/A</v>
      </c>
      <c r="AI3055" s="30">
        <v>11223.45</v>
      </c>
      <c r="AJ3055" s="30">
        <v>10689</v>
      </c>
      <c r="AK3055" s="26" t="s">
        <v>139</v>
      </c>
      <c r="AL3055" s="26">
        <v>36</v>
      </c>
      <c r="AM3055" s="26" t="s">
        <v>5390</v>
      </c>
      <c r="AU3055" s="26" t="s">
        <v>5565</v>
      </c>
      <c r="AV3055" s="26" t="s">
        <v>5566</v>
      </c>
      <c r="AW3055" s="26" t="s">
        <v>5567</v>
      </c>
      <c r="BB3055" s="26" t="s">
        <v>4652</v>
      </c>
      <c r="BD3055" s="37">
        <v>44210</v>
      </c>
      <c r="BG3055" s="37" t="s">
        <v>147</v>
      </c>
      <c r="BH3055" s="37" t="s">
        <v>5558</v>
      </c>
      <c r="BI3055" s="37" t="s">
        <v>5558</v>
      </c>
      <c r="BJ3055" s="138" t="e">
        <f>#N/A</f>
        <v>#N/A</v>
      </c>
      <c r="BK3055" s="138" t="e">
        <f>#N/A</f>
        <v>#N/A</v>
      </c>
      <c r="BL3055" s="138" t="e">
        <f>#N/A</f>
        <v>#N/A</v>
      </c>
      <c r="BM3055" s="138" t="e">
        <f>#N/A</f>
        <v>#N/A</v>
      </c>
      <c r="BN3055" s="26"/>
      <c r="BO3055" s="26"/>
      <c r="BP3055" s="26"/>
      <c r="BQ3055" s="38"/>
      <c r="BR3055" s="26"/>
      <c r="BS3055" s="26"/>
      <c r="BT3055" s="26"/>
      <c r="BU3055" s="26"/>
      <c r="BV3055" s="39"/>
    </row>
    <row r="3056" spans="1:74" ht="15" hidden="1" customHeight="1" thickBot="1">
      <c r="A3056" s="26">
        <v>2020</v>
      </c>
      <c r="B3056" s="67">
        <v>3052</v>
      </c>
      <c r="C3056" s="67" t="s">
        <v>129</v>
      </c>
      <c r="D3056" s="67" t="s">
        <v>4642</v>
      </c>
      <c r="E3056" s="67" t="s">
        <v>4643</v>
      </c>
      <c r="F3056" s="27">
        <v>44083</v>
      </c>
      <c r="G3056" s="67" t="s">
        <v>5607</v>
      </c>
      <c r="H3056" s="26" t="s">
        <v>4645</v>
      </c>
      <c r="I3056" s="26" t="s">
        <v>4645</v>
      </c>
      <c r="J3056" s="69" t="s">
        <v>4646</v>
      </c>
      <c r="K3056" s="26" t="s">
        <v>135</v>
      </c>
      <c r="L3056" s="26" t="s">
        <v>4647</v>
      </c>
      <c r="M3056" s="26" t="s">
        <v>137</v>
      </c>
      <c r="N3056" s="26" t="s">
        <v>138</v>
      </c>
      <c r="O3056" s="26" t="s">
        <v>138</v>
      </c>
      <c r="Q3056" s="30">
        <v>78</v>
      </c>
      <c r="R3056" s="30">
        <v>7550</v>
      </c>
      <c r="S3056" s="31" t="e">
        <f>#N/A</f>
        <v>#N/A</v>
      </c>
      <c r="T3056" s="30">
        <v>1710</v>
      </c>
      <c r="AB3056" s="33" t="e">
        <f>#N/A</f>
        <v>#N/A</v>
      </c>
      <c r="AC3056" s="71">
        <v>1400</v>
      </c>
      <c r="AD3056" s="30" t="e">
        <f>#N/A</f>
        <v>#N/A</v>
      </c>
      <c r="AE3056" s="34">
        <v>0.88</v>
      </c>
      <c r="AG3056" s="30" t="e">
        <f>#N/A</f>
        <v>#N/A</v>
      </c>
      <c r="AH3056" s="30" t="e">
        <f>#N/A</f>
        <v>#N/A</v>
      </c>
      <c r="AI3056" s="30">
        <v>10321.5</v>
      </c>
      <c r="AJ3056" s="30">
        <v>9830</v>
      </c>
      <c r="AK3056" s="26" t="s">
        <v>139</v>
      </c>
      <c r="AL3056" s="26">
        <v>36</v>
      </c>
      <c r="AM3056" s="26" t="s">
        <v>5390</v>
      </c>
      <c r="AU3056" s="26" t="s">
        <v>5565</v>
      </c>
      <c r="AV3056" s="26" t="s">
        <v>5566</v>
      </c>
      <c r="AW3056" s="26" t="s">
        <v>5567</v>
      </c>
      <c r="BB3056" s="26" t="s">
        <v>4652</v>
      </c>
      <c r="BD3056" s="37">
        <v>44210</v>
      </c>
      <c r="BG3056" s="37" t="s">
        <v>147</v>
      </c>
      <c r="BH3056" s="37" t="s">
        <v>5558</v>
      </c>
      <c r="BI3056" s="37" t="s">
        <v>5558</v>
      </c>
      <c r="BJ3056" s="138" t="e">
        <f>#N/A</f>
        <v>#N/A</v>
      </c>
      <c r="BK3056" s="138" t="e">
        <f>#N/A</f>
        <v>#N/A</v>
      </c>
      <c r="BL3056" s="138" t="e">
        <f>#N/A</f>
        <v>#N/A</v>
      </c>
      <c r="BM3056" s="138" t="e">
        <f>#N/A</f>
        <v>#N/A</v>
      </c>
      <c r="BN3056" s="26"/>
      <c r="BO3056" s="26"/>
      <c r="BP3056" s="26"/>
      <c r="BQ3056" s="38"/>
      <c r="BR3056" s="26"/>
      <c r="BS3056" s="26"/>
      <c r="BT3056" s="26"/>
      <c r="BU3056" s="26"/>
      <c r="BV3056" s="39"/>
    </row>
    <row r="3057" spans="1:74" ht="15" hidden="1" customHeight="1" thickBot="1">
      <c r="A3057" s="26">
        <v>2020</v>
      </c>
      <c r="B3057" s="67">
        <v>3053</v>
      </c>
      <c r="C3057" s="26" t="s">
        <v>129</v>
      </c>
      <c r="D3057" s="26" t="s">
        <v>4642</v>
      </c>
      <c r="E3057" s="26" t="s">
        <v>4643</v>
      </c>
      <c r="F3057" s="27">
        <v>44083</v>
      </c>
      <c r="G3057" s="67" t="s">
        <v>5608</v>
      </c>
      <c r="H3057" s="26" t="s">
        <v>4645</v>
      </c>
      <c r="I3057" s="26" t="s">
        <v>4645</v>
      </c>
      <c r="J3057" s="69" t="s">
        <v>4646</v>
      </c>
      <c r="K3057" s="26" t="s">
        <v>135</v>
      </c>
      <c r="L3057" s="26" t="s">
        <v>4647</v>
      </c>
      <c r="M3057" s="26" t="s">
        <v>137</v>
      </c>
      <c r="N3057" s="26" t="s">
        <v>138</v>
      </c>
      <c r="O3057" s="26" t="s">
        <v>138</v>
      </c>
      <c r="Q3057" s="30">
        <v>77</v>
      </c>
      <c r="R3057" s="30">
        <v>6120</v>
      </c>
      <c r="S3057" s="31" t="e">
        <f>#N/A</f>
        <v>#N/A</v>
      </c>
      <c r="T3057" s="30">
        <v>1290</v>
      </c>
      <c r="AB3057" s="33" t="e">
        <f>#N/A</f>
        <v>#N/A</v>
      </c>
      <c r="AC3057" s="30">
        <v>1400</v>
      </c>
      <c r="AD3057" s="30" t="e">
        <f>#N/A</f>
        <v>#N/A</v>
      </c>
      <c r="AE3057" s="34">
        <v>0.88</v>
      </c>
      <c r="AG3057" s="30" t="e">
        <f>#N/A</f>
        <v>#N/A</v>
      </c>
      <c r="AH3057" s="30" t="e">
        <f>#N/A</f>
        <v>#N/A</v>
      </c>
      <c r="AI3057" s="30">
        <v>8366.4</v>
      </c>
      <c r="AJ3057" s="30">
        <v>7968</v>
      </c>
      <c r="AK3057" s="26" t="s">
        <v>139</v>
      </c>
      <c r="AL3057" s="26">
        <v>36</v>
      </c>
      <c r="AM3057" s="26" t="s">
        <v>5390</v>
      </c>
      <c r="AU3057" s="26" t="s">
        <v>5565</v>
      </c>
      <c r="AV3057" s="26" t="s">
        <v>5566</v>
      </c>
      <c r="AW3057" s="26" t="s">
        <v>5567</v>
      </c>
      <c r="BB3057" s="26" t="s">
        <v>4652</v>
      </c>
      <c r="BD3057" s="37">
        <v>44210</v>
      </c>
      <c r="BG3057" s="37" t="s">
        <v>147</v>
      </c>
      <c r="BH3057" s="37" t="s">
        <v>5558</v>
      </c>
      <c r="BI3057" s="37" t="s">
        <v>5558</v>
      </c>
      <c r="BJ3057" s="138" t="e">
        <f>#N/A</f>
        <v>#N/A</v>
      </c>
      <c r="BK3057" s="138" t="e">
        <f>#N/A</f>
        <v>#N/A</v>
      </c>
      <c r="BL3057" s="138" t="e">
        <f>#N/A</f>
        <v>#N/A</v>
      </c>
      <c r="BM3057" s="138" t="e">
        <f>#N/A</f>
        <v>#N/A</v>
      </c>
      <c r="BN3057" s="26"/>
      <c r="BO3057" s="26"/>
      <c r="BP3057" s="26"/>
      <c r="BQ3057" s="38"/>
      <c r="BR3057" s="26"/>
      <c r="BS3057" s="26"/>
      <c r="BT3057" s="26"/>
      <c r="BU3057" s="26"/>
      <c r="BV3057" s="39"/>
    </row>
    <row r="3058" spans="1:74" ht="15" hidden="1" customHeight="1" thickBot="1">
      <c r="A3058" s="26">
        <v>2020</v>
      </c>
      <c r="B3058" s="67">
        <v>3054</v>
      </c>
      <c r="C3058" s="67" t="s">
        <v>129</v>
      </c>
      <c r="D3058" s="67" t="s">
        <v>4642</v>
      </c>
      <c r="E3058" s="67" t="s">
        <v>4643</v>
      </c>
      <c r="F3058" s="27">
        <v>44083</v>
      </c>
      <c r="G3058" s="67" t="s">
        <v>5609</v>
      </c>
      <c r="H3058" s="26" t="s">
        <v>4645</v>
      </c>
      <c r="I3058" s="26" t="s">
        <v>4645</v>
      </c>
      <c r="J3058" s="69" t="s">
        <v>4646</v>
      </c>
      <c r="K3058" s="26" t="s">
        <v>135</v>
      </c>
      <c r="L3058" s="26" t="s">
        <v>4647</v>
      </c>
      <c r="M3058" s="26" t="s">
        <v>137</v>
      </c>
      <c r="N3058" s="26" t="s">
        <v>138</v>
      </c>
      <c r="O3058" s="26" t="s">
        <v>138</v>
      </c>
      <c r="Q3058" s="30">
        <v>76</v>
      </c>
      <c r="R3058" s="30">
        <v>6010</v>
      </c>
      <c r="S3058" s="31" t="e">
        <f>#N/A</f>
        <v>#N/A</v>
      </c>
      <c r="T3058" s="30">
        <v>1215</v>
      </c>
      <c r="AB3058" s="33" t="e">
        <f>#N/A</f>
        <v>#N/A</v>
      </c>
      <c r="AC3058" s="71">
        <v>1400</v>
      </c>
      <c r="AD3058" s="30" t="e">
        <f>#N/A</f>
        <v>#N/A</v>
      </c>
      <c r="AE3058" s="34">
        <v>0.93</v>
      </c>
      <c r="AG3058" s="30" t="e">
        <f>#N/A</f>
        <v>#N/A</v>
      </c>
      <c r="AH3058" s="30" t="e">
        <f>#N/A</f>
        <v>#N/A</v>
      </c>
      <c r="AI3058" s="30">
        <v>8216.25</v>
      </c>
      <c r="AJ3058" s="30">
        <v>7825</v>
      </c>
      <c r="AK3058" s="26" t="s">
        <v>139</v>
      </c>
      <c r="AL3058" s="26">
        <v>36</v>
      </c>
      <c r="AM3058" s="26" t="s">
        <v>5390</v>
      </c>
      <c r="AU3058" s="26" t="s">
        <v>5565</v>
      </c>
      <c r="AV3058" s="26" t="s">
        <v>5566</v>
      </c>
      <c r="AW3058" s="26" t="s">
        <v>5567</v>
      </c>
      <c r="BB3058" s="26" t="s">
        <v>4652</v>
      </c>
      <c r="BD3058" s="37">
        <v>44210</v>
      </c>
      <c r="BG3058" s="37" t="s">
        <v>147</v>
      </c>
      <c r="BH3058" s="37" t="s">
        <v>5558</v>
      </c>
      <c r="BI3058" s="37" t="s">
        <v>5558</v>
      </c>
      <c r="BJ3058" s="138" t="e">
        <f>#N/A</f>
        <v>#N/A</v>
      </c>
      <c r="BK3058" s="138" t="e">
        <f>#N/A</f>
        <v>#N/A</v>
      </c>
      <c r="BL3058" s="138" t="e">
        <f>#N/A</f>
        <v>#N/A</v>
      </c>
      <c r="BM3058" s="138" t="e">
        <f>#N/A</f>
        <v>#N/A</v>
      </c>
      <c r="BN3058" s="26"/>
      <c r="BO3058" s="26"/>
      <c r="BP3058" s="26"/>
      <c r="BQ3058" s="38"/>
      <c r="BR3058" s="26"/>
      <c r="BS3058" s="26"/>
      <c r="BT3058" s="26"/>
      <c r="BU3058" s="26"/>
      <c r="BV3058" s="39"/>
    </row>
    <row r="3059" spans="1:74" ht="15" hidden="1" customHeight="1" thickBot="1">
      <c r="A3059" s="26">
        <v>2020</v>
      </c>
      <c r="B3059" s="67">
        <v>3055</v>
      </c>
      <c r="C3059" s="26" t="s">
        <v>129</v>
      </c>
      <c r="D3059" s="26" t="s">
        <v>4642</v>
      </c>
      <c r="E3059" s="26" t="s">
        <v>4643</v>
      </c>
      <c r="F3059" s="27">
        <v>44083</v>
      </c>
      <c r="G3059" s="67" t="s">
        <v>5610</v>
      </c>
      <c r="H3059" s="26" t="s">
        <v>4645</v>
      </c>
      <c r="I3059" s="26" t="s">
        <v>4645</v>
      </c>
      <c r="J3059" s="69" t="s">
        <v>4646</v>
      </c>
      <c r="K3059" s="26" t="s">
        <v>135</v>
      </c>
      <c r="L3059" s="26" t="s">
        <v>4647</v>
      </c>
      <c r="M3059" s="26" t="s">
        <v>137</v>
      </c>
      <c r="N3059" s="26" t="s">
        <v>138</v>
      </c>
      <c r="O3059" s="26" t="s">
        <v>138</v>
      </c>
      <c r="Q3059" s="30">
        <v>76</v>
      </c>
      <c r="R3059" s="30">
        <v>6100</v>
      </c>
      <c r="S3059" s="31" t="e">
        <f>#N/A</f>
        <v>#N/A</v>
      </c>
      <c r="T3059" s="30">
        <v>1576</v>
      </c>
      <c r="AB3059" s="33" t="e">
        <f>#N/A</f>
        <v>#N/A</v>
      </c>
      <c r="AC3059" s="30">
        <v>1400</v>
      </c>
      <c r="AD3059" s="30" t="e">
        <f>#N/A</f>
        <v>#N/A</v>
      </c>
      <c r="AE3059" s="34">
        <v>0.93348837209302327</v>
      </c>
      <c r="AG3059" s="30" t="e">
        <f>#N/A</f>
        <v>#N/A</v>
      </c>
      <c r="AH3059" s="30" t="e">
        <f>#N/A</f>
        <v>#N/A</v>
      </c>
      <c r="AI3059" s="30">
        <v>8339.1</v>
      </c>
      <c r="AJ3059" s="30">
        <v>7942</v>
      </c>
      <c r="AK3059" s="26" t="s">
        <v>139</v>
      </c>
      <c r="AL3059" s="26">
        <v>36</v>
      </c>
      <c r="AM3059" s="26" t="s">
        <v>5390</v>
      </c>
      <c r="AU3059" s="26" t="s">
        <v>5565</v>
      </c>
      <c r="AV3059" s="26" t="s">
        <v>5566</v>
      </c>
      <c r="AW3059" s="26" t="s">
        <v>5567</v>
      </c>
      <c r="BB3059" s="26" t="s">
        <v>4652</v>
      </c>
      <c r="BD3059" s="37">
        <v>44210</v>
      </c>
      <c r="BG3059" s="37" t="s">
        <v>147</v>
      </c>
      <c r="BH3059" s="37" t="s">
        <v>5558</v>
      </c>
      <c r="BI3059" s="37" t="s">
        <v>5558</v>
      </c>
      <c r="BJ3059" s="138" t="e">
        <f>#N/A</f>
        <v>#N/A</v>
      </c>
      <c r="BK3059" s="138" t="e">
        <f>#N/A</f>
        <v>#N/A</v>
      </c>
      <c r="BL3059" s="138" t="e">
        <f>#N/A</f>
        <v>#N/A</v>
      </c>
      <c r="BM3059" s="138" t="e">
        <f>#N/A</f>
        <v>#N/A</v>
      </c>
      <c r="BN3059" s="26"/>
      <c r="BO3059" s="26"/>
      <c r="BP3059" s="26"/>
      <c r="BQ3059" s="38"/>
      <c r="BR3059" s="26"/>
      <c r="BS3059" s="26"/>
      <c r="BT3059" s="26"/>
      <c r="BU3059" s="26"/>
      <c r="BV3059" s="39"/>
    </row>
    <row r="3060" spans="1:74" ht="15" hidden="1" customHeight="1" thickBot="1">
      <c r="A3060" s="26">
        <v>2020</v>
      </c>
      <c r="B3060" s="67">
        <v>3056</v>
      </c>
      <c r="C3060" s="67" t="s">
        <v>129</v>
      </c>
      <c r="D3060" s="67" t="s">
        <v>4642</v>
      </c>
      <c r="E3060" s="67" t="s">
        <v>4643</v>
      </c>
      <c r="F3060" s="27">
        <v>44083</v>
      </c>
      <c r="G3060" s="67" t="s">
        <v>5611</v>
      </c>
      <c r="H3060" s="26" t="s">
        <v>4645</v>
      </c>
      <c r="I3060" s="26" t="s">
        <v>4645</v>
      </c>
      <c r="J3060" s="69" t="s">
        <v>4646</v>
      </c>
      <c r="K3060" s="26" t="s">
        <v>135</v>
      </c>
      <c r="L3060" s="26" t="s">
        <v>4647</v>
      </c>
      <c r="M3060" s="26" t="s">
        <v>137</v>
      </c>
      <c r="N3060" s="26" t="s">
        <v>138</v>
      </c>
      <c r="O3060" s="26" t="s">
        <v>138</v>
      </c>
      <c r="Q3060" s="30">
        <v>84</v>
      </c>
      <c r="R3060" s="30">
        <v>9010</v>
      </c>
      <c r="S3060" s="31" t="e">
        <f>#N/A</f>
        <v>#N/A</v>
      </c>
      <c r="T3060" s="30">
        <v>2109</v>
      </c>
      <c r="AB3060" s="33" t="e">
        <f>#N/A</f>
        <v>#N/A</v>
      </c>
      <c r="AC3060" s="71">
        <v>1400</v>
      </c>
      <c r="AD3060" s="30" t="e">
        <f>#N/A</f>
        <v>#N/A</v>
      </c>
      <c r="AE3060" s="34">
        <v>0.88</v>
      </c>
      <c r="AG3060" s="30" t="e">
        <f>#N/A</f>
        <v>#N/A</v>
      </c>
      <c r="AH3060" s="30" t="e">
        <f>#N/A</f>
        <v>#N/A</v>
      </c>
      <c r="AI3060" s="30">
        <v>12317.550000000001</v>
      </c>
      <c r="AJ3060" s="30">
        <v>11731</v>
      </c>
      <c r="AK3060" s="26" t="s">
        <v>139</v>
      </c>
      <c r="AL3060" s="26">
        <v>36</v>
      </c>
      <c r="AM3060" s="26" t="s">
        <v>5390</v>
      </c>
      <c r="AU3060" s="26" t="s">
        <v>5565</v>
      </c>
      <c r="AV3060" s="26" t="s">
        <v>5566</v>
      </c>
      <c r="AW3060" s="26" t="s">
        <v>5567</v>
      </c>
      <c r="BB3060" s="26" t="s">
        <v>4652</v>
      </c>
      <c r="BD3060" s="37">
        <v>44210</v>
      </c>
      <c r="BG3060" s="37" t="s">
        <v>147</v>
      </c>
      <c r="BH3060" s="37" t="s">
        <v>5558</v>
      </c>
      <c r="BI3060" s="37" t="s">
        <v>5558</v>
      </c>
      <c r="BJ3060" s="138" t="e">
        <f>#N/A</f>
        <v>#N/A</v>
      </c>
      <c r="BK3060" s="138" t="e">
        <f>#N/A</f>
        <v>#N/A</v>
      </c>
      <c r="BL3060" s="138" t="e">
        <f>#N/A</f>
        <v>#N/A</v>
      </c>
      <c r="BM3060" s="138" t="e">
        <f>#N/A</f>
        <v>#N/A</v>
      </c>
      <c r="BN3060" s="26"/>
      <c r="BO3060" s="26"/>
      <c r="BP3060" s="26"/>
      <c r="BQ3060" s="38"/>
      <c r="BR3060" s="26"/>
      <c r="BS3060" s="26"/>
      <c r="BT3060" s="26"/>
      <c r="BU3060" s="26"/>
      <c r="BV3060" s="39"/>
    </row>
    <row r="3061" spans="1:74" ht="15" hidden="1" customHeight="1" thickBot="1">
      <c r="A3061" s="26">
        <v>2020</v>
      </c>
      <c r="B3061" s="67">
        <v>3057</v>
      </c>
      <c r="C3061" s="26" t="s">
        <v>129</v>
      </c>
      <c r="D3061" s="26" t="s">
        <v>4642</v>
      </c>
      <c r="E3061" s="26" t="s">
        <v>4643</v>
      </c>
      <c r="F3061" s="27">
        <v>44083</v>
      </c>
      <c r="G3061" s="67" t="s">
        <v>5612</v>
      </c>
      <c r="H3061" s="26" t="s">
        <v>4645</v>
      </c>
      <c r="I3061" s="26" t="s">
        <v>4645</v>
      </c>
      <c r="J3061" s="69" t="s">
        <v>4646</v>
      </c>
      <c r="K3061" s="26" t="s">
        <v>135</v>
      </c>
      <c r="L3061" s="26" t="s">
        <v>4647</v>
      </c>
      <c r="M3061" s="26" t="s">
        <v>137</v>
      </c>
      <c r="N3061" s="26" t="s">
        <v>138</v>
      </c>
      <c r="O3061" s="26" t="s">
        <v>138</v>
      </c>
      <c r="Q3061" s="30">
        <v>78</v>
      </c>
      <c r="R3061" s="30">
        <v>5820</v>
      </c>
      <c r="S3061" s="31" t="e">
        <f>#N/A</f>
        <v>#N/A</v>
      </c>
      <c r="T3061" s="30">
        <v>1375</v>
      </c>
      <c r="AB3061" s="33" t="e">
        <f>#N/A</f>
        <v>#N/A</v>
      </c>
      <c r="AC3061" s="30">
        <v>1400</v>
      </c>
      <c r="AD3061" s="30" t="e">
        <f>#N/A</f>
        <v>#N/A</v>
      </c>
      <c r="AE3061" s="34">
        <v>0.88163934426229507</v>
      </c>
      <c r="AG3061" s="30" t="e">
        <f>#N/A</f>
        <v>#N/A</v>
      </c>
      <c r="AH3061" s="30" t="e">
        <f>#N/A</f>
        <v>#N/A</v>
      </c>
      <c r="AI3061" s="30">
        <v>7955.85</v>
      </c>
      <c r="AJ3061" s="30">
        <v>7577</v>
      </c>
      <c r="AK3061" s="26" t="s">
        <v>139</v>
      </c>
      <c r="AL3061" s="26">
        <v>36</v>
      </c>
      <c r="AM3061" s="26" t="s">
        <v>5390</v>
      </c>
      <c r="AU3061" s="26" t="s">
        <v>5565</v>
      </c>
      <c r="AV3061" s="26" t="s">
        <v>5566</v>
      </c>
      <c r="AW3061" s="26" t="s">
        <v>5567</v>
      </c>
      <c r="BB3061" s="26" t="s">
        <v>4652</v>
      </c>
      <c r="BD3061" s="37">
        <v>44210</v>
      </c>
      <c r="BG3061" s="37" t="s">
        <v>147</v>
      </c>
      <c r="BH3061" s="37" t="s">
        <v>5558</v>
      </c>
      <c r="BI3061" s="37" t="s">
        <v>5558</v>
      </c>
      <c r="BJ3061" s="138" t="e">
        <f>#N/A</f>
        <v>#N/A</v>
      </c>
      <c r="BK3061" s="138" t="e">
        <f>#N/A</f>
        <v>#N/A</v>
      </c>
      <c r="BL3061" s="138" t="e">
        <f>#N/A</f>
        <v>#N/A</v>
      </c>
      <c r="BM3061" s="138" t="e">
        <f>#N/A</f>
        <v>#N/A</v>
      </c>
      <c r="BN3061" s="26"/>
      <c r="BO3061" s="26"/>
      <c r="BP3061" s="26"/>
      <c r="BQ3061" s="38"/>
      <c r="BR3061" s="26"/>
      <c r="BS3061" s="26"/>
      <c r="BT3061" s="26"/>
      <c r="BU3061" s="26"/>
      <c r="BV3061" s="39"/>
    </row>
    <row r="3062" spans="1:74" ht="15" hidden="1" customHeight="1" thickBot="1">
      <c r="A3062" s="26">
        <v>2020</v>
      </c>
      <c r="B3062" s="67">
        <v>3058</v>
      </c>
      <c r="C3062" s="67" t="s">
        <v>129</v>
      </c>
      <c r="D3062" s="67" t="s">
        <v>4642</v>
      </c>
      <c r="E3062" s="67" t="s">
        <v>4643</v>
      </c>
      <c r="F3062" s="27">
        <v>44083</v>
      </c>
      <c r="G3062" s="67" t="s">
        <v>5613</v>
      </c>
      <c r="H3062" s="26" t="s">
        <v>4645</v>
      </c>
      <c r="I3062" s="26" t="s">
        <v>4645</v>
      </c>
      <c r="J3062" s="69" t="s">
        <v>4646</v>
      </c>
      <c r="K3062" s="26" t="s">
        <v>135</v>
      </c>
      <c r="L3062" s="26" t="s">
        <v>4647</v>
      </c>
      <c r="M3062" s="26" t="s">
        <v>137</v>
      </c>
      <c r="N3062" s="26" t="s">
        <v>138</v>
      </c>
      <c r="O3062" s="26" t="s">
        <v>138</v>
      </c>
      <c r="Q3062" s="30">
        <v>76</v>
      </c>
      <c r="R3062" s="30">
        <v>7140</v>
      </c>
      <c r="S3062" s="31" t="e">
        <f>#N/A</f>
        <v>#N/A</v>
      </c>
      <c r="T3062" s="30">
        <v>1519</v>
      </c>
      <c r="AB3062" s="33" t="e">
        <f>#N/A</f>
        <v>#N/A</v>
      </c>
      <c r="AC3062" s="71">
        <v>1400</v>
      </c>
      <c r="AD3062" s="30" t="e">
        <f>#N/A</f>
        <v>#N/A</v>
      </c>
      <c r="AE3062" s="34">
        <v>0.92</v>
      </c>
      <c r="AG3062" s="30" t="e">
        <f>#N/A</f>
        <v>#N/A</v>
      </c>
      <c r="AH3062" s="30" t="e">
        <f>#N/A</f>
        <v>#N/A</v>
      </c>
      <c r="AI3062" s="30">
        <v>9760.8000000000011</v>
      </c>
      <c r="AJ3062" s="30">
        <v>9296</v>
      </c>
      <c r="AK3062" s="26" t="s">
        <v>139</v>
      </c>
      <c r="AL3062" s="26">
        <v>36</v>
      </c>
      <c r="AM3062" s="26" t="s">
        <v>5390</v>
      </c>
      <c r="AU3062" s="26" t="s">
        <v>5565</v>
      </c>
      <c r="AV3062" s="26" t="s">
        <v>5566</v>
      </c>
      <c r="AW3062" s="26" t="s">
        <v>5567</v>
      </c>
      <c r="BB3062" s="26" t="s">
        <v>4652</v>
      </c>
      <c r="BD3062" s="37">
        <v>44210</v>
      </c>
      <c r="BG3062" s="37" t="s">
        <v>147</v>
      </c>
      <c r="BH3062" s="37" t="s">
        <v>5558</v>
      </c>
      <c r="BI3062" s="37" t="s">
        <v>5558</v>
      </c>
      <c r="BJ3062" s="138" t="e">
        <f>#N/A</f>
        <v>#N/A</v>
      </c>
      <c r="BK3062" s="138" t="e">
        <f>#N/A</f>
        <v>#N/A</v>
      </c>
      <c r="BL3062" s="138" t="e">
        <f>#N/A</f>
        <v>#N/A</v>
      </c>
      <c r="BM3062" s="138" t="e">
        <f>#N/A</f>
        <v>#N/A</v>
      </c>
      <c r="BN3062" s="26"/>
      <c r="BO3062" s="26"/>
      <c r="BP3062" s="26"/>
      <c r="BQ3062" s="38"/>
      <c r="BR3062" s="26"/>
      <c r="BS3062" s="26"/>
      <c r="BT3062" s="26"/>
      <c r="BU3062" s="26"/>
      <c r="BV3062" s="39"/>
    </row>
    <row r="3063" spans="1:74" ht="15" hidden="1" customHeight="1" thickBot="1">
      <c r="A3063" s="26">
        <v>2020</v>
      </c>
      <c r="B3063" s="67">
        <v>3059</v>
      </c>
      <c r="C3063" s="26" t="s">
        <v>129</v>
      </c>
      <c r="D3063" s="26" t="s">
        <v>4642</v>
      </c>
      <c r="E3063" s="26" t="s">
        <v>4643</v>
      </c>
      <c r="F3063" s="27">
        <v>44083</v>
      </c>
      <c r="G3063" s="67" t="s">
        <v>5614</v>
      </c>
      <c r="H3063" s="26" t="s">
        <v>4645</v>
      </c>
      <c r="I3063" s="26" t="s">
        <v>4645</v>
      </c>
      <c r="J3063" s="69" t="s">
        <v>4646</v>
      </c>
      <c r="K3063" s="26" t="s">
        <v>135</v>
      </c>
      <c r="L3063" s="26" t="s">
        <v>4647</v>
      </c>
      <c r="M3063" s="26" t="s">
        <v>137</v>
      </c>
      <c r="N3063" s="26" t="s">
        <v>138</v>
      </c>
      <c r="O3063" s="26" t="s">
        <v>138</v>
      </c>
      <c r="Q3063" s="30">
        <v>72</v>
      </c>
      <c r="R3063" s="30">
        <v>5530</v>
      </c>
      <c r="S3063" s="31" t="e">
        <f>#N/A</f>
        <v>#N/A</v>
      </c>
      <c r="T3063" s="30">
        <v>1368</v>
      </c>
      <c r="AB3063" s="33" t="e">
        <f>#N/A</f>
        <v>#N/A</v>
      </c>
      <c r="AC3063" s="30">
        <v>1400</v>
      </c>
      <c r="AD3063" s="30" t="e">
        <f>#N/A</f>
        <v>#N/A</v>
      </c>
      <c r="AE3063" s="34">
        <v>0.91749999999999998</v>
      </c>
      <c r="AG3063" s="30" t="e">
        <f>#N/A</f>
        <v>#N/A</v>
      </c>
      <c r="AH3063" s="30" t="e">
        <f>#N/A</f>
        <v>#N/A</v>
      </c>
      <c r="AI3063" s="30">
        <v>7560</v>
      </c>
      <c r="AJ3063" s="30">
        <v>7200</v>
      </c>
      <c r="AK3063" s="26" t="s">
        <v>139</v>
      </c>
      <c r="AL3063" s="26">
        <v>36</v>
      </c>
      <c r="AM3063" s="26" t="s">
        <v>5390</v>
      </c>
      <c r="AU3063" s="26" t="s">
        <v>5565</v>
      </c>
      <c r="AV3063" s="26" t="s">
        <v>5566</v>
      </c>
      <c r="AW3063" s="26" t="s">
        <v>5567</v>
      </c>
      <c r="BB3063" s="26" t="s">
        <v>4652</v>
      </c>
      <c r="BD3063" s="37">
        <v>44210</v>
      </c>
      <c r="BG3063" s="37" t="s">
        <v>147</v>
      </c>
      <c r="BH3063" s="37" t="s">
        <v>5558</v>
      </c>
      <c r="BI3063" s="37" t="s">
        <v>5558</v>
      </c>
      <c r="BJ3063" s="138" t="e">
        <f>#N/A</f>
        <v>#N/A</v>
      </c>
      <c r="BK3063" s="138" t="e">
        <f>#N/A</f>
        <v>#N/A</v>
      </c>
      <c r="BL3063" s="138" t="e">
        <f>#N/A</f>
        <v>#N/A</v>
      </c>
      <c r="BM3063" s="138" t="e">
        <f>#N/A</f>
        <v>#N/A</v>
      </c>
      <c r="BN3063" s="26"/>
      <c r="BO3063" s="26"/>
      <c r="BP3063" s="26"/>
      <c r="BQ3063" s="38"/>
      <c r="BR3063" s="26"/>
      <c r="BS3063" s="26"/>
      <c r="BT3063" s="26"/>
      <c r="BU3063" s="26"/>
      <c r="BV3063" s="39"/>
    </row>
    <row r="3064" spans="1:74" ht="15" hidden="1" customHeight="1" thickBot="1">
      <c r="A3064" s="26">
        <v>2020</v>
      </c>
      <c r="B3064" s="67">
        <v>3060</v>
      </c>
      <c r="C3064" s="67" t="s">
        <v>129</v>
      </c>
      <c r="D3064" s="67" t="s">
        <v>4642</v>
      </c>
      <c r="E3064" s="67" t="s">
        <v>4643</v>
      </c>
      <c r="F3064" s="27">
        <v>44083</v>
      </c>
      <c r="G3064" s="67" t="s">
        <v>5615</v>
      </c>
      <c r="H3064" s="26" t="s">
        <v>4645</v>
      </c>
      <c r="I3064" s="26" t="s">
        <v>4645</v>
      </c>
      <c r="J3064" s="69" t="s">
        <v>4646</v>
      </c>
      <c r="K3064" s="26" t="s">
        <v>135</v>
      </c>
      <c r="L3064" s="26" t="s">
        <v>4647</v>
      </c>
      <c r="M3064" s="26" t="s">
        <v>137</v>
      </c>
      <c r="N3064" s="26" t="s">
        <v>138</v>
      </c>
      <c r="O3064" s="26" t="s">
        <v>138</v>
      </c>
      <c r="Q3064" s="30">
        <v>85</v>
      </c>
      <c r="R3064" s="30">
        <v>10350</v>
      </c>
      <c r="S3064" s="31" t="e">
        <f>#N/A</f>
        <v>#N/A</v>
      </c>
      <c r="T3064" s="30">
        <v>2097</v>
      </c>
      <c r="AB3064" s="33" t="e">
        <f>#N/A</f>
        <v>#N/A</v>
      </c>
      <c r="AC3064" s="71">
        <v>1400</v>
      </c>
      <c r="AD3064" s="30" t="e">
        <f>#N/A</f>
        <v>#N/A</v>
      </c>
      <c r="AE3064" s="34">
        <v>0.85</v>
      </c>
      <c r="AG3064" s="30" t="e">
        <f>#N/A</f>
        <v>#N/A</v>
      </c>
      <c r="AH3064" s="30" t="e">
        <f>#N/A</f>
        <v>#N/A</v>
      </c>
      <c r="AI3064" s="30">
        <v>14148.75</v>
      </c>
      <c r="AJ3064" s="30">
        <v>13475</v>
      </c>
      <c r="AK3064" s="26" t="s">
        <v>139</v>
      </c>
      <c r="AL3064" s="26">
        <v>36</v>
      </c>
      <c r="AM3064" s="26" t="s">
        <v>5390</v>
      </c>
      <c r="AU3064" s="26" t="s">
        <v>5565</v>
      </c>
      <c r="AV3064" s="26" t="s">
        <v>5566</v>
      </c>
      <c r="AW3064" s="26" t="s">
        <v>5567</v>
      </c>
      <c r="BB3064" s="26" t="s">
        <v>4652</v>
      </c>
      <c r="BD3064" s="37">
        <v>44210</v>
      </c>
      <c r="BG3064" s="37" t="s">
        <v>147</v>
      </c>
      <c r="BH3064" s="37" t="s">
        <v>5558</v>
      </c>
      <c r="BI3064" s="37" t="s">
        <v>5558</v>
      </c>
      <c r="BJ3064" s="138" t="e">
        <f>#N/A</f>
        <v>#N/A</v>
      </c>
      <c r="BK3064" s="138" t="e">
        <f>#N/A</f>
        <v>#N/A</v>
      </c>
      <c r="BL3064" s="138" t="e">
        <f>#N/A</f>
        <v>#N/A</v>
      </c>
      <c r="BM3064" s="138" t="e">
        <f>#N/A</f>
        <v>#N/A</v>
      </c>
      <c r="BN3064" s="26"/>
      <c r="BO3064" s="26"/>
      <c r="BP3064" s="26"/>
      <c r="BQ3064" s="38"/>
      <c r="BR3064" s="26"/>
      <c r="BS3064" s="26"/>
      <c r="BT3064" s="26"/>
      <c r="BU3064" s="26"/>
      <c r="BV3064" s="39"/>
    </row>
    <row r="3065" spans="1:74" ht="15" hidden="1" customHeight="1" thickBot="1">
      <c r="A3065" s="26">
        <v>2020</v>
      </c>
      <c r="B3065" s="67">
        <v>3061</v>
      </c>
      <c r="C3065" s="26" t="s">
        <v>129</v>
      </c>
      <c r="D3065" s="26" t="s">
        <v>4642</v>
      </c>
      <c r="E3065" s="26" t="s">
        <v>4643</v>
      </c>
      <c r="F3065" s="27">
        <v>44083</v>
      </c>
      <c r="G3065" s="67" t="s">
        <v>5616</v>
      </c>
      <c r="H3065" s="26" t="s">
        <v>4645</v>
      </c>
      <c r="I3065" s="26" t="s">
        <v>4645</v>
      </c>
      <c r="J3065" s="69" t="s">
        <v>4646</v>
      </c>
      <c r="K3065" s="26" t="s">
        <v>135</v>
      </c>
      <c r="L3065" s="26" t="s">
        <v>4647</v>
      </c>
      <c r="M3065" s="26" t="s">
        <v>137</v>
      </c>
      <c r="N3065" s="26" t="s">
        <v>138</v>
      </c>
      <c r="O3065" s="26" t="s">
        <v>138</v>
      </c>
      <c r="Q3065" s="30">
        <v>79</v>
      </c>
      <c r="R3065" s="30">
        <v>7270</v>
      </c>
      <c r="S3065" s="31" t="e">
        <f>#N/A</f>
        <v>#N/A</v>
      </c>
      <c r="T3065" s="30">
        <v>1502</v>
      </c>
      <c r="AB3065" s="33" t="e">
        <f>#N/A</f>
        <v>#N/A</v>
      </c>
      <c r="AC3065" s="30">
        <v>1400</v>
      </c>
      <c r="AD3065" s="30" t="e">
        <f>#N/A</f>
        <v>#N/A</v>
      </c>
      <c r="AE3065" s="34">
        <v>0.8479245283018868</v>
      </c>
      <c r="AG3065" s="30" t="e">
        <f>#N/A</f>
        <v>#N/A</v>
      </c>
      <c r="AH3065" s="30" t="e">
        <f>#N/A</f>
        <v>#N/A</v>
      </c>
      <c r="AI3065" s="30">
        <v>9938.25</v>
      </c>
      <c r="AJ3065" s="30">
        <v>9465</v>
      </c>
      <c r="AK3065" s="26" t="s">
        <v>139</v>
      </c>
      <c r="AL3065" s="26">
        <v>36</v>
      </c>
      <c r="AM3065" s="26" t="s">
        <v>5390</v>
      </c>
      <c r="AU3065" s="26" t="s">
        <v>5565</v>
      </c>
      <c r="AV3065" s="26" t="s">
        <v>5566</v>
      </c>
      <c r="AW3065" s="26" t="s">
        <v>5567</v>
      </c>
      <c r="BB3065" s="26" t="s">
        <v>4652</v>
      </c>
      <c r="BD3065" s="37">
        <v>44210</v>
      </c>
      <c r="BG3065" s="37" t="s">
        <v>147</v>
      </c>
      <c r="BH3065" s="37" t="s">
        <v>5558</v>
      </c>
      <c r="BI3065" s="37" t="s">
        <v>5558</v>
      </c>
      <c r="BJ3065" s="138" t="e">
        <f>#N/A</f>
        <v>#N/A</v>
      </c>
      <c r="BK3065" s="138" t="e">
        <f>#N/A</f>
        <v>#N/A</v>
      </c>
      <c r="BL3065" s="138" t="e">
        <f>#N/A</f>
        <v>#N/A</v>
      </c>
      <c r="BM3065" s="138" t="e">
        <f>#N/A</f>
        <v>#N/A</v>
      </c>
      <c r="BN3065" s="26"/>
      <c r="BO3065" s="26"/>
      <c r="BP3065" s="26"/>
      <c r="BQ3065" s="38"/>
      <c r="BR3065" s="26"/>
      <c r="BS3065" s="26"/>
      <c r="BT3065" s="26"/>
      <c r="BU3065" s="26"/>
      <c r="BV3065" s="39"/>
    </row>
    <row r="3066" spans="1:74" ht="15" hidden="1" customHeight="1" thickBot="1">
      <c r="A3066" s="26">
        <v>2020</v>
      </c>
      <c r="B3066" s="67">
        <v>3062</v>
      </c>
      <c r="C3066" s="67" t="s">
        <v>129</v>
      </c>
      <c r="D3066" s="67" t="s">
        <v>4642</v>
      </c>
      <c r="E3066" s="67" t="s">
        <v>4643</v>
      </c>
      <c r="F3066" s="27">
        <v>44083</v>
      </c>
      <c r="G3066" s="67" t="s">
        <v>5617</v>
      </c>
      <c r="H3066" s="26" t="s">
        <v>4645</v>
      </c>
      <c r="I3066" s="26" t="s">
        <v>4645</v>
      </c>
      <c r="J3066" s="69" t="s">
        <v>4646</v>
      </c>
      <c r="K3066" s="26" t="s">
        <v>135</v>
      </c>
      <c r="L3066" s="26" t="s">
        <v>4647</v>
      </c>
      <c r="M3066" s="26" t="s">
        <v>137</v>
      </c>
      <c r="N3066" s="26" t="s">
        <v>138</v>
      </c>
      <c r="O3066" s="26" t="s">
        <v>138</v>
      </c>
      <c r="Q3066" s="30">
        <v>73</v>
      </c>
      <c r="R3066" s="30">
        <v>6190</v>
      </c>
      <c r="S3066" s="31" t="e">
        <f>#N/A</f>
        <v>#N/A</v>
      </c>
      <c r="T3066" s="30">
        <v>1471</v>
      </c>
      <c r="AB3066" s="33" t="e">
        <f>#N/A</f>
        <v>#N/A</v>
      </c>
      <c r="AC3066" s="71">
        <v>1400</v>
      </c>
      <c r="AD3066" s="30" t="e">
        <f>#N/A</f>
        <v>#N/A</v>
      </c>
      <c r="AE3066" s="34">
        <v>0.7</v>
      </c>
      <c r="AG3066" s="30" t="e">
        <f>#N/A</f>
        <v>#N/A</v>
      </c>
      <c r="AH3066" s="30" t="e">
        <f>#N/A</f>
        <v>#N/A</v>
      </c>
      <c r="AI3066" s="30">
        <v>8461.9500000000007</v>
      </c>
      <c r="AJ3066" s="30">
        <v>8059</v>
      </c>
      <c r="AK3066" s="26" t="s">
        <v>139</v>
      </c>
      <c r="AL3066" s="26">
        <v>36</v>
      </c>
      <c r="AM3066" s="26" t="s">
        <v>5390</v>
      </c>
      <c r="AU3066" s="26" t="s">
        <v>5565</v>
      </c>
      <c r="AV3066" s="26" t="s">
        <v>5566</v>
      </c>
      <c r="AW3066" s="26" t="s">
        <v>5567</v>
      </c>
      <c r="BB3066" s="26" t="s">
        <v>4652</v>
      </c>
      <c r="BD3066" s="37">
        <v>44210</v>
      </c>
      <c r="BG3066" s="37" t="s">
        <v>147</v>
      </c>
      <c r="BH3066" s="37" t="s">
        <v>5558</v>
      </c>
      <c r="BI3066" s="37" t="s">
        <v>5558</v>
      </c>
      <c r="BJ3066" s="138" t="e">
        <f>#N/A</f>
        <v>#N/A</v>
      </c>
      <c r="BK3066" s="138" t="e">
        <f>#N/A</f>
        <v>#N/A</v>
      </c>
      <c r="BL3066" s="138" t="e">
        <f>#N/A</f>
        <v>#N/A</v>
      </c>
      <c r="BM3066" s="138" t="e">
        <f>#N/A</f>
        <v>#N/A</v>
      </c>
      <c r="BN3066" s="26"/>
      <c r="BO3066" s="26"/>
      <c r="BP3066" s="26"/>
      <c r="BQ3066" s="38"/>
      <c r="BR3066" s="26"/>
      <c r="BS3066" s="26"/>
      <c r="BT3066" s="26"/>
      <c r="BU3066" s="26"/>
      <c r="BV3066" s="39"/>
    </row>
    <row r="3067" spans="1:74" ht="15" hidden="1" customHeight="1" thickBot="1">
      <c r="A3067" s="26">
        <v>2020</v>
      </c>
      <c r="B3067" s="67">
        <v>3063</v>
      </c>
      <c r="C3067" s="26" t="s">
        <v>129</v>
      </c>
      <c r="D3067" s="26" t="s">
        <v>4642</v>
      </c>
      <c r="E3067" s="26" t="s">
        <v>4643</v>
      </c>
      <c r="F3067" s="27">
        <v>44083</v>
      </c>
      <c r="G3067" s="67" t="s">
        <v>5618</v>
      </c>
      <c r="H3067" s="26" t="s">
        <v>4645</v>
      </c>
      <c r="I3067" s="26" t="s">
        <v>4645</v>
      </c>
      <c r="J3067" s="69" t="s">
        <v>4646</v>
      </c>
      <c r="K3067" s="26" t="s">
        <v>135</v>
      </c>
      <c r="L3067" s="26" t="s">
        <v>4647</v>
      </c>
      <c r="M3067" s="26" t="s">
        <v>137</v>
      </c>
      <c r="N3067" s="26" t="s">
        <v>138</v>
      </c>
      <c r="O3067" s="26" t="s">
        <v>138</v>
      </c>
      <c r="Q3067" s="30">
        <v>79</v>
      </c>
      <c r="R3067" s="30">
        <v>7890</v>
      </c>
      <c r="S3067" s="31" t="e">
        <f>#N/A</f>
        <v>#N/A</v>
      </c>
      <c r="T3067" s="30">
        <v>1608</v>
      </c>
      <c r="AB3067" s="33" t="e">
        <f>#N/A</f>
        <v>#N/A</v>
      </c>
      <c r="AC3067" s="30">
        <v>1400</v>
      </c>
      <c r="AD3067" s="30" t="e">
        <f>#N/A</f>
        <v>#N/A</v>
      </c>
      <c r="AE3067" s="34">
        <v>0.7</v>
      </c>
      <c r="AG3067" s="30" t="e">
        <f>#N/A</f>
        <v>#N/A</v>
      </c>
      <c r="AH3067" s="30" t="e">
        <f>#N/A</f>
        <v>#N/A</v>
      </c>
      <c r="AI3067" s="30">
        <v>10785.6</v>
      </c>
      <c r="AJ3067" s="30">
        <v>10272</v>
      </c>
      <c r="AK3067" s="26" t="s">
        <v>139</v>
      </c>
      <c r="AL3067" s="26">
        <v>36</v>
      </c>
      <c r="AM3067" s="26" t="s">
        <v>5390</v>
      </c>
      <c r="AU3067" s="26" t="s">
        <v>5565</v>
      </c>
      <c r="AV3067" s="26" t="s">
        <v>5566</v>
      </c>
      <c r="AW3067" s="26" t="s">
        <v>5567</v>
      </c>
      <c r="BB3067" s="26" t="s">
        <v>4652</v>
      </c>
      <c r="BD3067" s="37">
        <v>44210</v>
      </c>
      <c r="BG3067" s="37" t="s">
        <v>147</v>
      </c>
      <c r="BH3067" s="37" t="s">
        <v>5558</v>
      </c>
      <c r="BI3067" s="37" t="s">
        <v>5558</v>
      </c>
      <c r="BJ3067" s="138" t="e">
        <f>#N/A</f>
        <v>#N/A</v>
      </c>
      <c r="BK3067" s="138" t="e">
        <f>#N/A</f>
        <v>#N/A</v>
      </c>
      <c r="BL3067" s="138" t="e">
        <f>#N/A</f>
        <v>#N/A</v>
      </c>
      <c r="BM3067" s="138" t="e">
        <f>#N/A</f>
        <v>#N/A</v>
      </c>
      <c r="BN3067" s="26"/>
      <c r="BO3067" s="26"/>
      <c r="BP3067" s="26"/>
      <c r="BQ3067" s="38"/>
      <c r="BR3067" s="26"/>
      <c r="BS3067" s="26"/>
      <c r="BT3067" s="26"/>
      <c r="BU3067" s="26"/>
      <c r="BV3067" s="39"/>
    </row>
    <row r="3068" spans="1:74" ht="15" hidden="1" customHeight="1" thickBot="1">
      <c r="A3068" s="26">
        <v>2020</v>
      </c>
      <c r="B3068" s="67">
        <v>3064</v>
      </c>
      <c r="C3068" s="67" t="s">
        <v>129</v>
      </c>
      <c r="D3068" s="67" t="s">
        <v>4642</v>
      </c>
      <c r="E3068" s="67" t="s">
        <v>4643</v>
      </c>
      <c r="F3068" s="27">
        <v>44083</v>
      </c>
      <c r="G3068" s="67" t="s">
        <v>5619</v>
      </c>
      <c r="H3068" s="26" t="s">
        <v>4645</v>
      </c>
      <c r="I3068" s="26" t="s">
        <v>4645</v>
      </c>
      <c r="J3068" s="69" t="s">
        <v>4646</v>
      </c>
      <c r="K3068" s="26" t="s">
        <v>135</v>
      </c>
      <c r="L3068" s="26" t="s">
        <v>4647</v>
      </c>
      <c r="M3068" s="26" t="s">
        <v>137</v>
      </c>
      <c r="N3068" s="26" t="s">
        <v>138</v>
      </c>
      <c r="O3068" s="26" t="s">
        <v>138</v>
      </c>
      <c r="Q3068" s="30">
        <v>78</v>
      </c>
      <c r="R3068" s="30">
        <v>6580</v>
      </c>
      <c r="S3068" s="31" t="e">
        <f>#N/A</f>
        <v>#N/A</v>
      </c>
      <c r="T3068" s="30">
        <v>1447</v>
      </c>
      <c r="AB3068" s="33" t="e">
        <f>#N/A</f>
        <v>#N/A</v>
      </c>
      <c r="AC3068" s="71">
        <v>1400</v>
      </c>
      <c r="AD3068" s="30" t="e">
        <f>#N/A</f>
        <v>#N/A</v>
      </c>
      <c r="AE3068" s="34">
        <v>0.93</v>
      </c>
      <c r="AG3068" s="30" t="e">
        <f>#N/A</f>
        <v>#N/A</v>
      </c>
      <c r="AH3068" s="30" t="e">
        <f>#N/A</f>
        <v>#N/A</v>
      </c>
      <c r="AI3068" s="30">
        <v>8995.35</v>
      </c>
      <c r="AJ3068" s="30">
        <v>8567</v>
      </c>
      <c r="AK3068" s="26" t="s">
        <v>139</v>
      </c>
      <c r="AL3068" s="26">
        <v>36</v>
      </c>
      <c r="AM3068" s="26" t="s">
        <v>5390</v>
      </c>
      <c r="AU3068" s="26" t="s">
        <v>5565</v>
      </c>
      <c r="AV3068" s="26" t="s">
        <v>5566</v>
      </c>
      <c r="AW3068" s="26" t="s">
        <v>5567</v>
      </c>
      <c r="BB3068" s="26" t="s">
        <v>4652</v>
      </c>
      <c r="BD3068" s="37">
        <v>44210</v>
      </c>
      <c r="BG3068" s="37" t="s">
        <v>147</v>
      </c>
      <c r="BH3068" s="37" t="s">
        <v>5558</v>
      </c>
      <c r="BI3068" s="37" t="s">
        <v>5558</v>
      </c>
      <c r="BJ3068" s="138" t="e">
        <f>#N/A</f>
        <v>#N/A</v>
      </c>
      <c r="BK3068" s="138" t="e">
        <f>#N/A</f>
        <v>#N/A</v>
      </c>
      <c r="BL3068" s="138" t="e">
        <f>#N/A</f>
        <v>#N/A</v>
      </c>
      <c r="BM3068" s="138" t="e">
        <f>#N/A</f>
        <v>#N/A</v>
      </c>
      <c r="BN3068" s="26"/>
      <c r="BO3068" s="26"/>
      <c r="BP3068" s="26"/>
      <c r="BQ3068" s="38"/>
      <c r="BR3068" s="26"/>
      <c r="BS3068" s="26"/>
      <c r="BT3068" s="26"/>
      <c r="BU3068" s="26"/>
      <c r="BV3068" s="39"/>
    </row>
    <row r="3069" spans="1:74" ht="15" hidden="1" customHeight="1" thickBot="1">
      <c r="A3069" s="26">
        <v>2020</v>
      </c>
      <c r="B3069" s="67">
        <v>3065</v>
      </c>
      <c r="C3069" s="26" t="s">
        <v>129</v>
      </c>
      <c r="D3069" s="26" t="s">
        <v>4642</v>
      </c>
      <c r="E3069" s="26" t="s">
        <v>4643</v>
      </c>
      <c r="F3069" s="27">
        <v>44083</v>
      </c>
      <c r="G3069" s="67" t="s">
        <v>5620</v>
      </c>
      <c r="H3069" s="26" t="s">
        <v>4645</v>
      </c>
      <c r="I3069" s="26" t="s">
        <v>4645</v>
      </c>
      <c r="J3069" s="69" t="s">
        <v>4646</v>
      </c>
      <c r="K3069" s="26" t="s">
        <v>135</v>
      </c>
      <c r="L3069" s="26" t="s">
        <v>4647</v>
      </c>
      <c r="M3069" s="26" t="s">
        <v>137</v>
      </c>
      <c r="N3069" s="26" t="s">
        <v>138</v>
      </c>
      <c r="O3069" s="26" t="s">
        <v>138</v>
      </c>
      <c r="Q3069" s="30">
        <v>79</v>
      </c>
      <c r="R3069" s="30">
        <v>7760</v>
      </c>
      <c r="S3069" s="31" t="e">
        <f>#N/A</f>
        <v>#N/A</v>
      </c>
      <c r="T3069" s="30">
        <v>1409</v>
      </c>
      <c r="AB3069" s="33" t="e">
        <f>#N/A</f>
        <v>#N/A</v>
      </c>
      <c r="AC3069" s="30">
        <v>1400</v>
      </c>
      <c r="AD3069" s="30" t="e">
        <f>#N/A</f>
        <v>#N/A</v>
      </c>
      <c r="AE3069" s="34">
        <v>0.93348837209302327</v>
      </c>
      <c r="AG3069" s="30" t="e">
        <f>#N/A</f>
        <v>#N/A</v>
      </c>
      <c r="AH3069" s="30" t="e">
        <f>#N/A</f>
        <v>#N/A</v>
      </c>
      <c r="AI3069" s="30">
        <v>10608.15</v>
      </c>
      <c r="AJ3069" s="30">
        <v>10103</v>
      </c>
      <c r="AK3069" s="26" t="s">
        <v>139</v>
      </c>
      <c r="AL3069" s="26">
        <v>36</v>
      </c>
      <c r="AM3069" s="26" t="s">
        <v>5390</v>
      </c>
      <c r="AU3069" s="26" t="s">
        <v>5565</v>
      </c>
      <c r="AV3069" s="26" t="s">
        <v>5566</v>
      </c>
      <c r="AW3069" s="26" t="s">
        <v>5567</v>
      </c>
      <c r="BB3069" s="26" t="s">
        <v>4652</v>
      </c>
      <c r="BD3069" s="37">
        <v>44210</v>
      </c>
      <c r="BG3069" s="37" t="s">
        <v>147</v>
      </c>
      <c r="BH3069" s="37" t="s">
        <v>5558</v>
      </c>
      <c r="BI3069" s="37" t="s">
        <v>5558</v>
      </c>
      <c r="BJ3069" s="138" t="e">
        <f>#N/A</f>
        <v>#N/A</v>
      </c>
      <c r="BK3069" s="138" t="e">
        <f>#N/A</f>
        <v>#N/A</v>
      </c>
      <c r="BL3069" s="138" t="e">
        <f>#N/A</f>
        <v>#N/A</v>
      </c>
      <c r="BM3069" s="138" t="e">
        <f>#N/A</f>
        <v>#N/A</v>
      </c>
      <c r="BN3069" s="26"/>
      <c r="BO3069" s="26"/>
      <c r="BP3069" s="26"/>
      <c r="BQ3069" s="38"/>
      <c r="BR3069" s="26"/>
      <c r="BS3069" s="26"/>
      <c r="BT3069" s="26"/>
      <c r="BU3069" s="26"/>
      <c r="BV3069" s="39"/>
    </row>
    <row r="3070" spans="1:74" ht="15" hidden="1" customHeight="1" thickBot="1">
      <c r="A3070" s="26">
        <v>2020</v>
      </c>
      <c r="B3070" s="67">
        <v>3066</v>
      </c>
      <c r="C3070" s="67" t="s">
        <v>129</v>
      </c>
      <c r="D3070" s="67" t="s">
        <v>4642</v>
      </c>
      <c r="E3070" s="67" t="s">
        <v>4643</v>
      </c>
      <c r="F3070" s="27">
        <v>44083</v>
      </c>
      <c r="G3070" s="67" t="s">
        <v>5621</v>
      </c>
      <c r="H3070" s="26" t="s">
        <v>4645</v>
      </c>
      <c r="I3070" s="26" t="s">
        <v>4645</v>
      </c>
      <c r="J3070" s="69" t="s">
        <v>4646</v>
      </c>
      <c r="K3070" s="26" t="s">
        <v>135</v>
      </c>
      <c r="L3070" s="26" t="s">
        <v>4647</v>
      </c>
      <c r="M3070" s="26" t="s">
        <v>137</v>
      </c>
      <c r="N3070" s="26" t="s">
        <v>138</v>
      </c>
      <c r="O3070" s="26" t="s">
        <v>138</v>
      </c>
      <c r="Q3070" s="30">
        <v>80</v>
      </c>
      <c r="R3070" s="30">
        <v>7690</v>
      </c>
      <c r="S3070" s="31" t="e">
        <f>#N/A</f>
        <v>#N/A</v>
      </c>
      <c r="T3070" s="30">
        <v>1577</v>
      </c>
      <c r="AB3070" s="33" t="e">
        <f>#N/A</f>
        <v>#N/A</v>
      </c>
      <c r="AC3070" s="71">
        <v>1400</v>
      </c>
      <c r="AD3070" s="30" t="e">
        <f>#N/A</f>
        <v>#N/A</v>
      </c>
      <c r="AE3070" s="34">
        <v>0.91</v>
      </c>
      <c r="AG3070" s="30" t="e">
        <f>#N/A</f>
        <v>#N/A</v>
      </c>
      <c r="AH3070" s="30" t="e">
        <f>#N/A</f>
        <v>#N/A</v>
      </c>
      <c r="AI3070" s="30">
        <v>10512.6</v>
      </c>
      <c r="AJ3070" s="30">
        <v>10012</v>
      </c>
      <c r="AK3070" s="26" t="s">
        <v>139</v>
      </c>
      <c r="AL3070" s="26">
        <v>36</v>
      </c>
      <c r="AM3070" s="26" t="s">
        <v>5390</v>
      </c>
      <c r="AU3070" s="26" t="s">
        <v>5565</v>
      </c>
      <c r="AV3070" s="26" t="s">
        <v>5566</v>
      </c>
      <c r="AW3070" s="26" t="s">
        <v>5567</v>
      </c>
      <c r="BB3070" s="26" t="s">
        <v>4652</v>
      </c>
      <c r="BD3070" s="37">
        <v>44210</v>
      </c>
      <c r="BG3070" s="37" t="s">
        <v>147</v>
      </c>
      <c r="BH3070" s="37" t="s">
        <v>5558</v>
      </c>
      <c r="BI3070" s="37" t="s">
        <v>5558</v>
      </c>
      <c r="BJ3070" s="138" t="e">
        <f>#N/A</f>
        <v>#N/A</v>
      </c>
      <c r="BK3070" s="138" t="e">
        <f>#N/A</f>
        <v>#N/A</v>
      </c>
      <c r="BL3070" s="138" t="e">
        <f>#N/A</f>
        <v>#N/A</v>
      </c>
      <c r="BM3070" s="138" t="e">
        <f>#N/A</f>
        <v>#N/A</v>
      </c>
      <c r="BN3070" s="26"/>
      <c r="BO3070" s="26"/>
      <c r="BP3070" s="26"/>
      <c r="BQ3070" s="38"/>
      <c r="BR3070" s="26"/>
      <c r="BS3070" s="26"/>
      <c r="BT3070" s="26"/>
      <c r="BU3070" s="26"/>
      <c r="BV3070" s="39"/>
    </row>
    <row r="3071" spans="1:74" ht="15" hidden="1" customHeight="1" thickBot="1">
      <c r="A3071" s="26">
        <v>2020</v>
      </c>
      <c r="B3071" s="67">
        <v>3067</v>
      </c>
      <c r="C3071" s="26" t="s">
        <v>129</v>
      </c>
      <c r="D3071" s="26" t="s">
        <v>4642</v>
      </c>
      <c r="E3071" s="26" t="s">
        <v>4643</v>
      </c>
      <c r="F3071" s="27">
        <v>44083</v>
      </c>
      <c r="G3071" s="67" t="s">
        <v>5622</v>
      </c>
      <c r="H3071" s="26" t="s">
        <v>4645</v>
      </c>
      <c r="I3071" s="26" t="s">
        <v>4645</v>
      </c>
      <c r="J3071" s="69" t="s">
        <v>4646</v>
      </c>
      <c r="K3071" s="26" t="s">
        <v>135</v>
      </c>
      <c r="L3071" s="26" t="s">
        <v>4647</v>
      </c>
      <c r="M3071" s="26" t="s">
        <v>137</v>
      </c>
      <c r="N3071" s="26" t="s">
        <v>138</v>
      </c>
      <c r="O3071" s="26" t="s">
        <v>138</v>
      </c>
      <c r="Q3071" s="30">
        <v>75</v>
      </c>
      <c r="R3071" s="30">
        <v>6030</v>
      </c>
      <c r="S3071" s="31" t="e">
        <f>#N/A</f>
        <v>#N/A</v>
      </c>
      <c r="T3071" s="30">
        <v>974</v>
      </c>
      <c r="AB3071" s="33" t="e">
        <f>#N/A</f>
        <v>#N/A</v>
      </c>
      <c r="AC3071" s="30">
        <v>1400</v>
      </c>
      <c r="AD3071" s="30" t="e">
        <f>#N/A</f>
        <v>#N/A</v>
      </c>
      <c r="AE3071" s="34">
        <v>0.91333333333333333</v>
      </c>
      <c r="AG3071" s="30" t="e">
        <f>#N/A</f>
        <v>#N/A</v>
      </c>
      <c r="AH3071" s="30" t="e">
        <f>#N/A</f>
        <v>#N/A</v>
      </c>
      <c r="AI3071" s="30">
        <v>8243.5500000000011</v>
      </c>
      <c r="AJ3071" s="30">
        <v>7851</v>
      </c>
      <c r="AK3071" s="26" t="s">
        <v>139</v>
      </c>
      <c r="AL3071" s="26">
        <v>36</v>
      </c>
      <c r="AM3071" s="26" t="s">
        <v>5390</v>
      </c>
      <c r="AU3071" s="26" t="s">
        <v>5565</v>
      </c>
      <c r="AV3071" s="26" t="s">
        <v>5566</v>
      </c>
      <c r="AW3071" s="26" t="s">
        <v>5567</v>
      </c>
      <c r="BB3071" s="26" t="s">
        <v>4652</v>
      </c>
      <c r="BD3071" s="37">
        <v>44210</v>
      </c>
      <c r="BG3071" s="37" t="s">
        <v>147</v>
      </c>
      <c r="BH3071" s="37" t="s">
        <v>5558</v>
      </c>
      <c r="BI3071" s="37" t="s">
        <v>5558</v>
      </c>
      <c r="BJ3071" s="138" t="e">
        <f>#N/A</f>
        <v>#N/A</v>
      </c>
      <c r="BK3071" s="138" t="e">
        <f>#N/A</f>
        <v>#N/A</v>
      </c>
      <c r="BL3071" s="138" t="e">
        <f>#N/A</f>
        <v>#N/A</v>
      </c>
      <c r="BM3071" s="138" t="e">
        <f>#N/A</f>
        <v>#N/A</v>
      </c>
      <c r="BN3071" s="26"/>
      <c r="BO3071" s="26"/>
      <c r="BP3071" s="26"/>
      <c r="BQ3071" s="38"/>
      <c r="BR3071" s="26"/>
      <c r="BS3071" s="26"/>
      <c r="BT3071" s="26"/>
      <c r="BU3071" s="26"/>
      <c r="BV3071" s="39"/>
    </row>
    <row r="3072" spans="1:74" ht="15" hidden="1" customHeight="1" thickBot="1">
      <c r="A3072" s="26">
        <v>2020</v>
      </c>
      <c r="B3072" s="67">
        <v>3068</v>
      </c>
      <c r="C3072" s="67" t="s">
        <v>129</v>
      </c>
      <c r="D3072" s="67" t="s">
        <v>4642</v>
      </c>
      <c r="E3072" s="67" t="s">
        <v>4643</v>
      </c>
      <c r="F3072" s="27">
        <v>44083</v>
      </c>
      <c r="G3072" s="67" t="s">
        <v>5623</v>
      </c>
      <c r="H3072" s="26" t="s">
        <v>4645</v>
      </c>
      <c r="I3072" s="26" t="s">
        <v>4645</v>
      </c>
      <c r="J3072" s="69" t="s">
        <v>4646</v>
      </c>
      <c r="K3072" s="26" t="s">
        <v>135</v>
      </c>
      <c r="L3072" s="26" t="s">
        <v>4647</v>
      </c>
      <c r="M3072" s="26" t="s">
        <v>137</v>
      </c>
      <c r="N3072" s="26" t="s">
        <v>138</v>
      </c>
      <c r="O3072" s="26" t="s">
        <v>138</v>
      </c>
      <c r="Q3072" s="30">
        <v>74</v>
      </c>
      <c r="R3072" s="30">
        <v>5350</v>
      </c>
      <c r="S3072" s="31" t="e">
        <f>#N/A</f>
        <v>#N/A</v>
      </c>
      <c r="T3072" s="30">
        <v>1017</v>
      </c>
      <c r="AB3072" s="33" t="e">
        <f>#N/A</f>
        <v>#N/A</v>
      </c>
      <c r="AC3072" s="71">
        <v>1400</v>
      </c>
      <c r="AD3072" s="30" t="e">
        <f>#N/A</f>
        <v>#N/A</v>
      </c>
      <c r="AE3072" s="34">
        <v>0.96</v>
      </c>
      <c r="AG3072" s="30" t="e">
        <f>#N/A</f>
        <v>#N/A</v>
      </c>
      <c r="AH3072" s="30" t="e">
        <f>#N/A</f>
        <v>#N/A</v>
      </c>
      <c r="AI3072" s="30">
        <v>7313.25</v>
      </c>
      <c r="AJ3072" s="30">
        <v>6965</v>
      </c>
      <c r="AK3072" s="26" t="s">
        <v>139</v>
      </c>
      <c r="AL3072" s="26">
        <v>36</v>
      </c>
      <c r="AM3072" s="26" t="s">
        <v>5390</v>
      </c>
      <c r="AU3072" s="26" t="s">
        <v>5565</v>
      </c>
      <c r="AV3072" s="26" t="s">
        <v>5566</v>
      </c>
      <c r="AW3072" s="26" t="s">
        <v>5567</v>
      </c>
      <c r="BB3072" s="26" t="s">
        <v>4652</v>
      </c>
      <c r="BD3072" s="37">
        <v>44210</v>
      </c>
      <c r="BG3072" s="37" t="s">
        <v>147</v>
      </c>
      <c r="BH3072" s="37" t="s">
        <v>5558</v>
      </c>
      <c r="BI3072" s="37" t="s">
        <v>5558</v>
      </c>
      <c r="BJ3072" s="138" t="e">
        <f>#N/A</f>
        <v>#N/A</v>
      </c>
      <c r="BK3072" s="138" t="e">
        <f>#N/A</f>
        <v>#N/A</v>
      </c>
      <c r="BL3072" s="138" t="e">
        <f>#N/A</f>
        <v>#N/A</v>
      </c>
      <c r="BM3072" s="138" t="e">
        <f>#N/A</f>
        <v>#N/A</v>
      </c>
      <c r="BN3072" s="26"/>
      <c r="BO3072" s="26"/>
      <c r="BP3072" s="26"/>
      <c r="BQ3072" s="38"/>
      <c r="BR3072" s="26"/>
      <c r="BS3072" s="26"/>
      <c r="BT3072" s="26"/>
      <c r="BU3072" s="26"/>
      <c r="BV3072" s="39"/>
    </row>
    <row r="3073" spans="1:74" ht="15" hidden="1" customHeight="1" thickBot="1">
      <c r="A3073" s="26">
        <v>2020</v>
      </c>
      <c r="B3073" s="67">
        <v>3069</v>
      </c>
      <c r="C3073" s="26" t="s">
        <v>129</v>
      </c>
      <c r="D3073" s="26" t="s">
        <v>4642</v>
      </c>
      <c r="E3073" s="26" t="s">
        <v>4643</v>
      </c>
      <c r="F3073" s="27">
        <v>44083</v>
      </c>
      <c r="G3073" s="67" t="s">
        <v>5624</v>
      </c>
      <c r="H3073" s="26" t="s">
        <v>4645</v>
      </c>
      <c r="I3073" s="26" t="s">
        <v>4645</v>
      </c>
      <c r="J3073" s="69" t="s">
        <v>4646</v>
      </c>
      <c r="K3073" s="26" t="s">
        <v>135</v>
      </c>
      <c r="L3073" s="26" t="s">
        <v>4647</v>
      </c>
      <c r="M3073" s="26" t="s">
        <v>137</v>
      </c>
      <c r="N3073" s="26" t="s">
        <v>138</v>
      </c>
      <c r="O3073" s="26" t="s">
        <v>138</v>
      </c>
      <c r="Q3073" s="30">
        <v>85</v>
      </c>
      <c r="R3073" s="30">
        <v>8890</v>
      </c>
      <c r="S3073" s="31" t="e">
        <f>#N/A</f>
        <v>#N/A</v>
      </c>
      <c r="T3073" s="30">
        <v>1930</v>
      </c>
      <c r="AB3073" s="33" t="e">
        <f>#N/A</f>
        <v>#N/A</v>
      </c>
      <c r="AC3073" s="30">
        <v>1400</v>
      </c>
      <c r="AD3073" s="30" t="e">
        <f>#N/A</f>
        <v>#N/A</v>
      </c>
      <c r="AE3073" s="34">
        <v>0.95777777777777773</v>
      </c>
      <c r="AG3073" s="30" t="e">
        <f>#N/A</f>
        <v>#N/A</v>
      </c>
      <c r="AH3073" s="30" t="e">
        <f>#N/A</f>
        <v>#N/A</v>
      </c>
      <c r="AI3073" s="30">
        <v>12152.7</v>
      </c>
      <c r="AJ3073" s="30">
        <v>11574</v>
      </c>
      <c r="AK3073" s="26" t="s">
        <v>139</v>
      </c>
      <c r="AL3073" s="26">
        <v>36</v>
      </c>
      <c r="AM3073" s="26" t="s">
        <v>5390</v>
      </c>
      <c r="AU3073" s="26" t="s">
        <v>5565</v>
      </c>
      <c r="AV3073" s="26" t="s">
        <v>5566</v>
      </c>
      <c r="AW3073" s="26" t="s">
        <v>5567</v>
      </c>
      <c r="BB3073" s="26" t="s">
        <v>4652</v>
      </c>
      <c r="BD3073" s="37">
        <v>44210</v>
      </c>
      <c r="BG3073" s="37" t="s">
        <v>147</v>
      </c>
      <c r="BH3073" s="37" t="s">
        <v>5558</v>
      </c>
      <c r="BI3073" s="37" t="s">
        <v>5558</v>
      </c>
      <c r="BJ3073" s="138" t="e">
        <f>#N/A</f>
        <v>#N/A</v>
      </c>
      <c r="BK3073" s="138" t="e">
        <f>#N/A</f>
        <v>#N/A</v>
      </c>
      <c r="BL3073" s="138" t="e">
        <f>#N/A</f>
        <v>#N/A</v>
      </c>
      <c r="BM3073" s="138" t="e">
        <f>#N/A</f>
        <v>#N/A</v>
      </c>
      <c r="BN3073" s="26"/>
      <c r="BO3073" s="26"/>
      <c r="BP3073" s="26"/>
      <c r="BQ3073" s="38"/>
      <c r="BR3073" s="26"/>
      <c r="BS3073" s="26"/>
      <c r="BT3073" s="26"/>
      <c r="BU3073" s="26"/>
      <c r="BV3073" s="39"/>
    </row>
    <row r="3074" spans="1:74" ht="15" hidden="1" customHeight="1" thickBot="1">
      <c r="A3074" s="26">
        <v>2020</v>
      </c>
      <c r="B3074" s="67">
        <v>3070</v>
      </c>
      <c r="C3074" s="67" t="s">
        <v>129</v>
      </c>
      <c r="D3074" s="67" t="s">
        <v>4642</v>
      </c>
      <c r="E3074" s="67" t="s">
        <v>4643</v>
      </c>
      <c r="F3074" s="27">
        <v>44083</v>
      </c>
      <c r="G3074" s="67" t="s">
        <v>5625</v>
      </c>
      <c r="H3074" s="26" t="s">
        <v>4645</v>
      </c>
      <c r="I3074" s="26" t="s">
        <v>4645</v>
      </c>
      <c r="J3074" s="69" t="s">
        <v>4646</v>
      </c>
      <c r="K3074" s="26" t="s">
        <v>135</v>
      </c>
      <c r="L3074" s="26" t="s">
        <v>4647</v>
      </c>
      <c r="M3074" s="26" t="s">
        <v>137</v>
      </c>
      <c r="N3074" s="26" t="s">
        <v>138</v>
      </c>
      <c r="O3074" s="26" t="s">
        <v>138</v>
      </c>
      <c r="Q3074" s="30">
        <v>78</v>
      </c>
      <c r="R3074" s="30">
        <v>7220</v>
      </c>
      <c r="S3074" s="31" t="e">
        <f>#N/A</f>
        <v>#N/A</v>
      </c>
      <c r="T3074" s="30">
        <v>1496</v>
      </c>
      <c r="AB3074" s="33" t="e">
        <f>#N/A</f>
        <v>#N/A</v>
      </c>
      <c r="AC3074" s="71">
        <v>1400</v>
      </c>
      <c r="AD3074" s="30" t="e">
        <f>#N/A</f>
        <v>#N/A</v>
      </c>
      <c r="AE3074" s="34">
        <v>0.93</v>
      </c>
      <c r="AG3074" s="30" t="e">
        <f>#N/A</f>
        <v>#N/A</v>
      </c>
      <c r="AH3074" s="30" t="e">
        <f>#N/A</f>
        <v>#N/A</v>
      </c>
      <c r="AI3074" s="30">
        <v>9870</v>
      </c>
      <c r="AJ3074" s="30">
        <v>9400</v>
      </c>
      <c r="AK3074" s="26" t="s">
        <v>139</v>
      </c>
      <c r="AL3074" s="26">
        <v>36</v>
      </c>
      <c r="AM3074" s="26" t="s">
        <v>5390</v>
      </c>
      <c r="AU3074" s="26" t="s">
        <v>5565</v>
      </c>
      <c r="AV3074" s="26" t="s">
        <v>5566</v>
      </c>
      <c r="AW3074" s="26" t="s">
        <v>5567</v>
      </c>
      <c r="BB3074" s="26" t="s">
        <v>4652</v>
      </c>
      <c r="BD3074" s="37">
        <v>44210</v>
      </c>
      <c r="BG3074" s="37" t="s">
        <v>147</v>
      </c>
      <c r="BH3074" s="37" t="s">
        <v>5558</v>
      </c>
      <c r="BI3074" s="37" t="s">
        <v>5558</v>
      </c>
      <c r="BJ3074" s="138" t="e">
        <f>#N/A</f>
        <v>#N/A</v>
      </c>
      <c r="BK3074" s="138" t="e">
        <f>#N/A</f>
        <v>#N/A</v>
      </c>
      <c r="BL3074" s="138" t="e">
        <f>#N/A</f>
        <v>#N/A</v>
      </c>
      <c r="BM3074" s="138" t="e">
        <f>#N/A</f>
        <v>#N/A</v>
      </c>
      <c r="BN3074" s="26"/>
      <c r="BO3074" s="26"/>
      <c r="BP3074" s="26"/>
      <c r="BQ3074" s="38"/>
      <c r="BR3074" s="26"/>
      <c r="BS3074" s="26"/>
      <c r="BT3074" s="26"/>
      <c r="BU3074" s="26"/>
      <c r="BV3074" s="39"/>
    </row>
    <row r="3075" spans="1:74" ht="15" hidden="1" customHeight="1" thickBot="1">
      <c r="A3075" s="26">
        <v>2020</v>
      </c>
      <c r="B3075" s="67">
        <v>3071</v>
      </c>
      <c r="C3075" s="26" t="s">
        <v>129</v>
      </c>
      <c r="D3075" s="26" t="s">
        <v>4642</v>
      </c>
      <c r="E3075" s="26" t="s">
        <v>4643</v>
      </c>
      <c r="F3075" s="27">
        <v>44083</v>
      </c>
      <c r="G3075" s="67" t="s">
        <v>5626</v>
      </c>
      <c r="H3075" s="26" t="s">
        <v>4645</v>
      </c>
      <c r="I3075" s="26" t="s">
        <v>4645</v>
      </c>
      <c r="J3075" s="69" t="s">
        <v>4646</v>
      </c>
      <c r="K3075" s="26" t="s">
        <v>135</v>
      </c>
      <c r="L3075" s="26" t="s">
        <v>4647</v>
      </c>
      <c r="M3075" s="26" t="s">
        <v>137</v>
      </c>
      <c r="N3075" s="26" t="s">
        <v>138</v>
      </c>
      <c r="O3075" s="26" t="s">
        <v>138</v>
      </c>
      <c r="Q3075" s="30">
        <v>73</v>
      </c>
      <c r="R3075" s="30">
        <v>5050</v>
      </c>
      <c r="S3075" s="31" t="e">
        <f>#N/A</f>
        <v>#N/A</v>
      </c>
      <c r="T3075" s="30">
        <v>911</v>
      </c>
      <c r="AB3075" s="33" t="e">
        <f>#N/A</f>
        <v>#N/A</v>
      </c>
      <c r="AC3075" s="30">
        <v>1400</v>
      </c>
      <c r="AD3075" s="30" t="e">
        <f>#N/A</f>
        <v>#N/A</v>
      </c>
      <c r="AE3075" s="34">
        <v>0.92915254237288136</v>
      </c>
      <c r="AG3075" s="30" t="e">
        <f>#N/A</f>
        <v>#N/A</v>
      </c>
      <c r="AH3075" s="30" t="e">
        <f>#N/A</f>
        <v>#N/A</v>
      </c>
      <c r="AI3075" s="30">
        <v>6903.75</v>
      </c>
      <c r="AJ3075" s="30">
        <v>6575</v>
      </c>
      <c r="AK3075" s="26" t="s">
        <v>139</v>
      </c>
      <c r="AL3075" s="26">
        <v>36</v>
      </c>
      <c r="AM3075" s="26" t="s">
        <v>5390</v>
      </c>
      <c r="AU3075" s="26" t="s">
        <v>5565</v>
      </c>
      <c r="AV3075" s="26" t="s">
        <v>5566</v>
      </c>
      <c r="AW3075" s="26" t="s">
        <v>5567</v>
      </c>
      <c r="BB3075" s="26" t="s">
        <v>4652</v>
      </c>
      <c r="BD3075" s="37">
        <v>44210</v>
      </c>
      <c r="BG3075" s="37" t="s">
        <v>147</v>
      </c>
      <c r="BH3075" s="37" t="s">
        <v>5558</v>
      </c>
      <c r="BI3075" s="37" t="s">
        <v>5558</v>
      </c>
      <c r="BJ3075" s="138" t="e">
        <f>#N/A</f>
        <v>#N/A</v>
      </c>
      <c r="BK3075" s="138" t="e">
        <f>#N/A</f>
        <v>#N/A</v>
      </c>
      <c r="BL3075" s="138" t="e">
        <f>#N/A</f>
        <v>#N/A</v>
      </c>
      <c r="BM3075" s="138" t="e">
        <f>#N/A</f>
        <v>#N/A</v>
      </c>
      <c r="BN3075" s="26"/>
      <c r="BO3075" s="26"/>
      <c r="BP3075" s="26"/>
      <c r="BQ3075" s="38"/>
      <c r="BR3075" s="26"/>
      <c r="BS3075" s="26"/>
      <c r="BT3075" s="26"/>
      <c r="BU3075" s="26"/>
      <c r="BV3075" s="39"/>
    </row>
    <row r="3076" spans="1:74" ht="15" hidden="1" customHeight="1" thickBot="1">
      <c r="A3076" s="26">
        <v>2020</v>
      </c>
      <c r="B3076" s="67">
        <v>3072</v>
      </c>
      <c r="C3076" s="67" t="s">
        <v>129</v>
      </c>
      <c r="D3076" s="67" t="s">
        <v>4642</v>
      </c>
      <c r="E3076" s="67" t="s">
        <v>4643</v>
      </c>
      <c r="F3076" s="27">
        <v>44083</v>
      </c>
      <c r="G3076" s="67" t="s">
        <v>5627</v>
      </c>
      <c r="H3076" s="26" t="s">
        <v>4645</v>
      </c>
      <c r="I3076" s="26" t="s">
        <v>4645</v>
      </c>
      <c r="J3076" s="69" t="s">
        <v>4646</v>
      </c>
      <c r="K3076" s="26" t="s">
        <v>135</v>
      </c>
      <c r="L3076" s="26" t="s">
        <v>4647</v>
      </c>
      <c r="M3076" s="26" t="s">
        <v>137</v>
      </c>
      <c r="N3076" s="26" t="s">
        <v>138</v>
      </c>
      <c r="O3076" s="26" t="s">
        <v>138</v>
      </c>
      <c r="Q3076" s="30">
        <v>79</v>
      </c>
      <c r="R3076" s="30">
        <v>6560</v>
      </c>
      <c r="S3076" s="31" t="e">
        <f>#N/A</f>
        <v>#N/A</v>
      </c>
      <c r="T3076" s="30">
        <v>1166</v>
      </c>
      <c r="AB3076" s="33" t="e">
        <f>#N/A</f>
        <v>#N/A</v>
      </c>
      <c r="AC3076" s="71">
        <v>1400</v>
      </c>
      <c r="AD3076" s="30" t="e">
        <f>#N/A</f>
        <v>#N/A</v>
      </c>
      <c r="AE3076" s="34">
        <v>0.85</v>
      </c>
      <c r="AG3076" s="30" t="e">
        <f>#N/A</f>
        <v>#N/A</v>
      </c>
      <c r="AH3076" s="30" t="e">
        <f>#N/A</f>
        <v>#N/A</v>
      </c>
      <c r="AI3076" s="30">
        <v>8968.0500000000011</v>
      </c>
      <c r="AJ3076" s="30">
        <v>8541</v>
      </c>
      <c r="AK3076" s="26" t="s">
        <v>139</v>
      </c>
      <c r="AL3076" s="26">
        <v>36</v>
      </c>
      <c r="AM3076" s="26" t="s">
        <v>5390</v>
      </c>
      <c r="AU3076" s="26" t="s">
        <v>5565</v>
      </c>
      <c r="AV3076" s="26" t="s">
        <v>5566</v>
      </c>
      <c r="AW3076" s="26" t="s">
        <v>5567</v>
      </c>
      <c r="BB3076" s="26" t="s">
        <v>4652</v>
      </c>
      <c r="BD3076" s="37">
        <v>44210</v>
      </c>
      <c r="BG3076" s="37" t="s">
        <v>147</v>
      </c>
      <c r="BH3076" s="37" t="s">
        <v>5558</v>
      </c>
      <c r="BI3076" s="37" t="s">
        <v>5558</v>
      </c>
      <c r="BJ3076" s="138" t="e">
        <f>#N/A</f>
        <v>#N/A</v>
      </c>
      <c r="BK3076" s="138" t="e">
        <f>#N/A</f>
        <v>#N/A</v>
      </c>
      <c r="BL3076" s="138" t="e">
        <f>#N/A</f>
        <v>#N/A</v>
      </c>
      <c r="BM3076" s="138" t="e">
        <f>#N/A</f>
        <v>#N/A</v>
      </c>
      <c r="BN3076" s="26"/>
      <c r="BO3076" s="26"/>
      <c r="BP3076" s="26"/>
      <c r="BQ3076" s="38"/>
      <c r="BR3076" s="26"/>
      <c r="BS3076" s="26"/>
      <c r="BT3076" s="26"/>
      <c r="BU3076" s="26"/>
      <c r="BV3076" s="39"/>
    </row>
    <row r="3077" spans="1:74" ht="15" hidden="1" customHeight="1" thickBot="1">
      <c r="A3077" s="26">
        <v>2020</v>
      </c>
      <c r="B3077" s="67">
        <v>3073</v>
      </c>
      <c r="C3077" s="26" t="s">
        <v>129</v>
      </c>
      <c r="D3077" s="26" t="s">
        <v>4642</v>
      </c>
      <c r="E3077" s="26" t="s">
        <v>4643</v>
      </c>
      <c r="F3077" s="27">
        <v>44083</v>
      </c>
      <c r="G3077" s="67" t="s">
        <v>5628</v>
      </c>
      <c r="H3077" s="26" t="s">
        <v>4645</v>
      </c>
      <c r="I3077" s="26" t="s">
        <v>4645</v>
      </c>
      <c r="J3077" s="69" t="s">
        <v>4646</v>
      </c>
      <c r="K3077" s="26" t="s">
        <v>135</v>
      </c>
      <c r="L3077" s="26" t="s">
        <v>4647</v>
      </c>
      <c r="M3077" s="26" t="s">
        <v>137</v>
      </c>
      <c r="N3077" s="26" t="s">
        <v>138</v>
      </c>
      <c r="O3077" s="26" t="s">
        <v>138</v>
      </c>
      <c r="Q3077" s="30">
        <v>75</v>
      </c>
      <c r="R3077" s="30">
        <v>5660</v>
      </c>
      <c r="S3077" s="31" t="e">
        <f>#N/A</f>
        <v>#N/A</v>
      </c>
      <c r="T3077" s="30">
        <v>968</v>
      </c>
      <c r="AB3077" s="33" t="e">
        <f>#N/A</f>
        <v>#N/A</v>
      </c>
      <c r="AC3077" s="30">
        <v>1400</v>
      </c>
      <c r="AD3077" s="30" t="e">
        <f>#N/A</f>
        <v>#N/A</v>
      </c>
      <c r="AE3077" s="34">
        <v>0.85179487179487179</v>
      </c>
      <c r="AG3077" s="30" t="e">
        <f>#N/A</f>
        <v>#N/A</v>
      </c>
      <c r="AH3077" s="30" t="e">
        <f>#N/A</f>
        <v>#N/A</v>
      </c>
      <c r="AI3077" s="30">
        <v>7737.4500000000007</v>
      </c>
      <c r="AJ3077" s="30">
        <v>7369</v>
      </c>
      <c r="AK3077" s="26" t="s">
        <v>139</v>
      </c>
      <c r="AL3077" s="26">
        <v>36</v>
      </c>
      <c r="AM3077" s="26" t="s">
        <v>5390</v>
      </c>
      <c r="AU3077" s="26" t="s">
        <v>5565</v>
      </c>
      <c r="AV3077" s="26" t="s">
        <v>5566</v>
      </c>
      <c r="AW3077" s="26" t="s">
        <v>5567</v>
      </c>
      <c r="BB3077" s="26" t="s">
        <v>4652</v>
      </c>
      <c r="BD3077" s="37">
        <v>44210</v>
      </c>
      <c r="BG3077" s="37" t="s">
        <v>147</v>
      </c>
      <c r="BH3077" s="37" t="s">
        <v>5558</v>
      </c>
      <c r="BI3077" s="37" t="s">
        <v>5558</v>
      </c>
      <c r="BJ3077" s="138" t="e">
        <f>#N/A</f>
        <v>#N/A</v>
      </c>
      <c r="BK3077" s="138" t="e">
        <f>#N/A</f>
        <v>#N/A</v>
      </c>
      <c r="BL3077" s="138" t="e">
        <f>#N/A</f>
        <v>#N/A</v>
      </c>
      <c r="BM3077" s="138" t="e">
        <f>#N/A</f>
        <v>#N/A</v>
      </c>
      <c r="BN3077" s="26"/>
      <c r="BO3077" s="26"/>
      <c r="BP3077" s="26"/>
      <c r="BQ3077" s="38"/>
      <c r="BR3077" s="26"/>
      <c r="BS3077" s="26"/>
      <c r="BT3077" s="26"/>
      <c r="BU3077" s="26"/>
      <c r="BV3077" s="39"/>
    </row>
    <row r="3078" spans="1:74" ht="15" hidden="1" customHeight="1" thickBot="1">
      <c r="A3078" s="26">
        <v>2020</v>
      </c>
      <c r="B3078" s="67">
        <v>3074</v>
      </c>
      <c r="C3078" s="67" t="s">
        <v>129</v>
      </c>
      <c r="D3078" s="67" t="s">
        <v>4642</v>
      </c>
      <c r="E3078" s="67" t="s">
        <v>4643</v>
      </c>
      <c r="F3078" s="27">
        <v>44083</v>
      </c>
      <c r="G3078" s="67" t="s">
        <v>5629</v>
      </c>
      <c r="H3078" s="26" t="s">
        <v>4645</v>
      </c>
      <c r="I3078" s="26" t="s">
        <v>4645</v>
      </c>
      <c r="J3078" s="69" t="s">
        <v>4646</v>
      </c>
      <c r="K3078" s="26" t="s">
        <v>135</v>
      </c>
      <c r="L3078" s="26" t="s">
        <v>4647</v>
      </c>
      <c r="M3078" s="26" t="s">
        <v>137</v>
      </c>
      <c r="N3078" s="26" t="s">
        <v>138</v>
      </c>
      <c r="O3078" s="26" t="s">
        <v>138</v>
      </c>
      <c r="Q3078" s="30">
        <v>71</v>
      </c>
      <c r="R3078" s="30">
        <v>4060</v>
      </c>
      <c r="S3078" s="31" t="e">
        <f>#N/A</f>
        <v>#N/A</v>
      </c>
      <c r="T3078" s="30">
        <v>908</v>
      </c>
      <c r="AB3078" s="33" t="e">
        <f>#N/A</f>
        <v>#N/A</v>
      </c>
      <c r="AC3078" s="71">
        <v>1400</v>
      </c>
      <c r="AD3078" s="30" t="e">
        <f>#N/A</f>
        <v>#N/A</v>
      </c>
      <c r="AE3078" s="34">
        <v>0.92</v>
      </c>
      <c r="AG3078" s="30" t="e">
        <f>#N/A</f>
        <v>#N/A</v>
      </c>
      <c r="AH3078" s="30" t="e">
        <f>#N/A</f>
        <v>#N/A</v>
      </c>
      <c r="AI3078" s="30">
        <v>5550.3</v>
      </c>
      <c r="AJ3078" s="30">
        <v>5286</v>
      </c>
      <c r="AK3078" s="26" t="s">
        <v>139</v>
      </c>
      <c r="AL3078" s="26">
        <v>36</v>
      </c>
      <c r="AM3078" s="26" t="s">
        <v>5390</v>
      </c>
      <c r="AU3078" s="26" t="s">
        <v>5565</v>
      </c>
      <c r="AV3078" s="26" t="s">
        <v>5566</v>
      </c>
      <c r="AW3078" s="26" t="s">
        <v>5567</v>
      </c>
      <c r="BB3078" s="26" t="s">
        <v>4652</v>
      </c>
      <c r="BD3078" s="37">
        <v>44210</v>
      </c>
      <c r="BG3078" s="37" t="s">
        <v>147</v>
      </c>
      <c r="BH3078" s="37" t="s">
        <v>5558</v>
      </c>
      <c r="BI3078" s="37" t="s">
        <v>5558</v>
      </c>
      <c r="BJ3078" s="138" t="e">
        <f>#N/A</f>
        <v>#N/A</v>
      </c>
      <c r="BK3078" s="138" t="e">
        <f>#N/A</f>
        <v>#N/A</v>
      </c>
      <c r="BL3078" s="138" t="e">
        <f>#N/A</f>
        <v>#N/A</v>
      </c>
      <c r="BM3078" s="138" t="e">
        <f>#N/A</f>
        <v>#N/A</v>
      </c>
      <c r="BN3078" s="26"/>
      <c r="BO3078" s="26"/>
      <c r="BP3078" s="26"/>
      <c r="BQ3078" s="38"/>
      <c r="BR3078" s="26"/>
      <c r="BS3078" s="26"/>
      <c r="BT3078" s="26"/>
      <c r="BU3078" s="26"/>
      <c r="BV3078" s="39"/>
    </row>
    <row r="3079" spans="1:74" ht="15" hidden="1" customHeight="1" thickBot="1">
      <c r="A3079" s="26">
        <v>2020</v>
      </c>
      <c r="B3079" s="67">
        <v>3075</v>
      </c>
      <c r="C3079" s="26" t="s">
        <v>129</v>
      </c>
      <c r="D3079" s="26" t="s">
        <v>4642</v>
      </c>
      <c r="E3079" s="26" t="s">
        <v>4643</v>
      </c>
      <c r="F3079" s="27">
        <v>44083</v>
      </c>
      <c r="G3079" s="67" t="s">
        <v>5630</v>
      </c>
      <c r="H3079" s="26" t="s">
        <v>4645</v>
      </c>
      <c r="I3079" s="26" t="s">
        <v>4645</v>
      </c>
      <c r="J3079" s="69" t="s">
        <v>4646</v>
      </c>
      <c r="K3079" s="26" t="s">
        <v>135</v>
      </c>
      <c r="L3079" s="26" t="s">
        <v>4647</v>
      </c>
      <c r="M3079" s="26" t="s">
        <v>137</v>
      </c>
      <c r="N3079" s="26" t="s">
        <v>138</v>
      </c>
      <c r="O3079" s="26" t="s">
        <v>138</v>
      </c>
      <c r="Q3079" s="30">
        <v>85</v>
      </c>
      <c r="R3079" s="30">
        <v>8340</v>
      </c>
      <c r="S3079" s="31" t="e">
        <f>#N/A</f>
        <v>#N/A</v>
      </c>
      <c r="T3079" s="30">
        <v>1792</v>
      </c>
      <c r="AB3079" s="33" t="e">
        <f>#N/A</f>
        <v>#N/A</v>
      </c>
      <c r="AC3079" s="30">
        <v>1400</v>
      </c>
      <c r="AD3079" s="30" t="e">
        <f>#N/A</f>
        <v>#N/A</v>
      </c>
      <c r="AE3079" s="34">
        <v>0.9244444444444444</v>
      </c>
      <c r="AG3079" s="30" t="e">
        <f>#N/A</f>
        <v>#N/A</v>
      </c>
      <c r="AH3079" s="30" t="e">
        <f>#N/A</f>
        <v>#N/A</v>
      </c>
      <c r="AI3079" s="30">
        <v>11400.9</v>
      </c>
      <c r="AJ3079" s="30">
        <v>10858</v>
      </c>
      <c r="AK3079" s="26" t="s">
        <v>139</v>
      </c>
      <c r="AL3079" s="26">
        <v>36</v>
      </c>
      <c r="AM3079" s="26" t="s">
        <v>5390</v>
      </c>
      <c r="AU3079" s="26" t="s">
        <v>5565</v>
      </c>
      <c r="AV3079" s="26" t="s">
        <v>5566</v>
      </c>
      <c r="AW3079" s="26" t="s">
        <v>5567</v>
      </c>
      <c r="BB3079" s="26" t="s">
        <v>4652</v>
      </c>
      <c r="BD3079" s="37">
        <v>44210</v>
      </c>
      <c r="BG3079" s="37" t="s">
        <v>147</v>
      </c>
      <c r="BH3079" s="37" t="s">
        <v>5558</v>
      </c>
      <c r="BI3079" s="37" t="s">
        <v>5558</v>
      </c>
      <c r="BJ3079" s="138" t="e">
        <f>#N/A</f>
        <v>#N/A</v>
      </c>
      <c r="BK3079" s="138" t="e">
        <f>#N/A</f>
        <v>#N/A</v>
      </c>
      <c r="BL3079" s="138" t="e">
        <f>#N/A</f>
        <v>#N/A</v>
      </c>
      <c r="BM3079" s="138" t="e">
        <f>#N/A</f>
        <v>#N/A</v>
      </c>
      <c r="BN3079" s="26"/>
      <c r="BO3079" s="26"/>
      <c r="BP3079" s="26"/>
      <c r="BQ3079" s="38"/>
      <c r="BR3079" s="26"/>
      <c r="BS3079" s="26"/>
      <c r="BT3079" s="26"/>
      <c r="BU3079" s="26"/>
      <c r="BV3079" s="39"/>
    </row>
    <row r="3080" spans="1:74" ht="15" hidden="1" customHeight="1" thickBot="1">
      <c r="A3080" s="26">
        <v>2020</v>
      </c>
      <c r="B3080" s="67">
        <v>3076</v>
      </c>
      <c r="C3080" s="67" t="s">
        <v>129</v>
      </c>
      <c r="D3080" s="67" t="s">
        <v>4642</v>
      </c>
      <c r="E3080" s="67" t="s">
        <v>4643</v>
      </c>
      <c r="F3080" s="27">
        <v>44083</v>
      </c>
      <c r="G3080" s="67" t="s">
        <v>5631</v>
      </c>
      <c r="H3080" s="26" t="s">
        <v>4645</v>
      </c>
      <c r="I3080" s="26" t="s">
        <v>4645</v>
      </c>
      <c r="J3080" s="69" t="s">
        <v>4646</v>
      </c>
      <c r="K3080" s="26" t="s">
        <v>135</v>
      </c>
      <c r="L3080" s="26" t="s">
        <v>4647</v>
      </c>
      <c r="M3080" s="26" t="s">
        <v>137</v>
      </c>
      <c r="N3080" s="26" t="s">
        <v>138</v>
      </c>
      <c r="O3080" s="26" t="s">
        <v>138</v>
      </c>
      <c r="Q3080" s="30">
        <v>74</v>
      </c>
      <c r="R3080" s="30">
        <v>4900</v>
      </c>
      <c r="S3080" s="31" t="e">
        <f>#N/A</f>
        <v>#N/A</v>
      </c>
      <c r="T3080" s="30">
        <v>1125</v>
      </c>
      <c r="AB3080" s="33" t="e">
        <f>#N/A</f>
        <v>#N/A</v>
      </c>
      <c r="AC3080" s="71">
        <v>1400</v>
      </c>
      <c r="AD3080" s="30" t="e">
        <f>#N/A</f>
        <v>#N/A</v>
      </c>
      <c r="AE3080" s="34">
        <v>0.96</v>
      </c>
      <c r="AG3080" s="30" t="e">
        <f>#N/A</f>
        <v>#N/A</v>
      </c>
      <c r="AH3080" s="30" t="e">
        <f>#N/A</f>
        <v>#N/A</v>
      </c>
      <c r="AI3080" s="30">
        <v>6697.9500000000007</v>
      </c>
      <c r="AJ3080" s="30">
        <v>6379</v>
      </c>
      <c r="AK3080" s="26" t="s">
        <v>139</v>
      </c>
      <c r="AL3080" s="26">
        <v>36</v>
      </c>
      <c r="AM3080" s="26" t="s">
        <v>5390</v>
      </c>
      <c r="AU3080" s="26" t="s">
        <v>5565</v>
      </c>
      <c r="AV3080" s="26" t="s">
        <v>5566</v>
      </c>
      <c r="AW3080" s="26" t="s">
        <v>5567</v>
      </c>
      <c r="BB3080" s="26" t="s">
        <v>4652</v>
      </c>
      <c r="BD3080" s="37">
        <v>44210</v>
      </c>
      <c r="BG3080" s="37" t="s">
        <v>147</v>
      </c>
      <c r="BH3080" s="37" t="s">
        <v>5558</v>
      </c>
      <c r="BI3080" s="37" t="s">
        <v>5558</v>
      </c>
      <c r="BJ3080" s="138" t="e">
        <f>#N/A</f>
        <v>#N/A</v>
      </c>
      <c r="BK3080" s="138" t="e">
        <f>#N/A</f>
        <v>#N/A</v>
      </c>
      <c r="BL3080" s="138" t="e">
        <f>#N/A</f>
        <v>#N/A</v>
      </c>
      <c r="BM3080" s="138" t="e">
        <f>#N/A</f>
        <v>#N/A</v>
      </c>
      <c r="BN3080" s="26"/>
      <c r="BO3080" s="26"/>
      <c r="BP3080" s="26"/>
      <c r="BQ3080" s="38"/>
      <c r="BR3080" s="26"/>
      <c r="BS3080" s="26"/>
      <c r="BT3080" s="26"/>
      <c r="BU3080" s="26"/>
      <c r="BV3080" s="39"/>
    </row>
    <row r="3081" spans="1:74" ht="15" hidden="1" customHeight="1" thickBot="1">
      <c r="A3081" s="26">
        <v>2020</v>
      </c>
      <c r="B3081" s="67">
        <v>3077</v>
      </c>
      <c r="C3081" s="26" t="s">
        <v>129</v>
      </c>
      <c r="D3081" s="26" t="s">
        <v>4642</v>
      </c>
      <c r="E3081" s="26" t="s">
        <v>4643</v>
      </c>
      <c r="F3081" s="27">
        <v>44083</v>
      </c>
      <c r="G3081" s="67" t="s">
        <v>5632</v>
      </c>
      <c r="H3081" s="26" t="s">
        <v>4645</v>
      </c>
      <c r="I3081" s="26" t="s">
        <v>4645</v>
      </c>
      <c r="J3081" s="69" t="s">
        <v>4646</v>
      </c>
      <c r="K3081" s="26" t="s">
        <v>135</v>
      </c>
      <c r="L3081" s="26" t="s">
        <v>4647</v>
      </c>
      <c r="M3081" s="26" t="s">
        <v>137</v>
      </c>
      <c r="N3081" s="26" t="s">
        <v>138</v>
      </c>
      <c r="O3081" s="26" t="s">
        <v>138</v>
      </c>
      <c r="Q3081" s="30">
        <v>79</v>
      </c>
      <c r="R3081" s="30">
        <v>6560</v>
      </c>
      <c r="S3081" s="31" t="e">
        <f>#N/A</f>
        <v>#N/A</v>
      </c>
      <c r="T3081" s="30">
        <v>1225</v>
      </c>
      <c r="AB3081" s="33" t="e">
        <f>#N/A</f>
        <v>#N/A</v>
      </c>
      <c r="AC3081" s="30">
        <v>1400</v>
      </c>
      <c r="AD3081" s="30" t="e">
        <f>#N/A</f>
        <v>#N/A</v>
      </c>
      <c r="AE3081" s="34">
        <v>0.95959183673469384</v>
      </c>
      <c r="AG3081" s="30" t="e">
        <f>#N/A</f>
        <v>#N/A</v>
      </c>
      <c r="AH3081" s="30" t="e">
        <f>#N/A</f>
        <v>#N/A</v>
      </c>
      <c r="AI3081" s="30">
        <v>8968.0500000000011</v>
      </c>
      <c r="AJ3081" s="30">
        <v>8541</v>
      </c>
      <c r="AK3081" s="26" t="s">
        <v>139</v>
      </c>
      <c r="AL3081" s="26">
        <v>36</v>
      </c>
      <c r="AM3081" s="26" t="s">
        <v>5390</v>
      </c>
      <c r="AU3081" s="26" t="s">
        <v>5565</v>
      </c>
      <c r="AV3081" s="26" t="s">
        <v>5566</v>
      </c>
      <c r="AW3081" s="26" t="s">
        <v>5567</v>
      </c>
      <c r="BB3081" s="26" t="s">
        <v>4652</v>
      </c>
      <c r="BD3081" s="37">
        <v>44210</v>
      </c>
      <c r="BG3081" s="37" t="s">
        <v>147</v>
      </c>
      <c r="BH3081" s="37" t="s">
        <v>5558</v>
      </c>
      <c r="BI3081" s="37" t="s">
        <v>5558</v>
      </c>
      <c r="BJ3081" s="138" t="e">
        <f>#N/A</f>
        <v>#N/A</v>
      </c>
      <c r="BK3081" s="138" t="e">
        <f>#N/A</f>
        <v>#N/A</v>
      </c>
      <c r="BL3081" s="138" t="e">
        <f>#N/A</f>
        <v>#N/A</v>
      </c>
      <c r="BM3081" s="138" t="e">
        <f>#N/A</f>
        <v>#N/A</v>
      </c>
      <c r="BN3081" s="26"/>
      <c r="BO3081" s="26"/>
      <c r="BP3081" s="26"/>
      <c r="BQ3081" s="38"/>
      <c r="BR3081" s="26"/>
      <c r="BS3081" s="26"/>
      <c r="BT3081" s="26"/>
      <c r="BU3081" s="26"/>
      <c r="BV3081" s="39"/>
    </row>
    <row r="3082" spans="1:74" ht="15" hidden="1" customHeight="1" thickBot="1">
      <c r="A3082" s="26">
        <v>2020</v>
      </c>
      <c r="B3082" s="67">
        <v>3078</v>
      </c>
      <c r="C3082" s="67" t="s">
        <v>129</v>
      </c>
      <c r="D3082" s="67" t="s">
        <v>4642</v>
      </c>
      <c r="E3082" s="67" t="s">
        <v>4643</v>
      </c>
      <c r="F3082" s="27">
        <v>44083</v>
      </c>
      <c r="G3082" s="67" t="s">
        <v>5633</v>
      </c>
      <c r="H3082" s="26" t="s">
        <v>4645</v>
      </c>
      <c r="I3082" s="26" t="s">
        <v>4645</v>
      </c>
      <c r="J3082" s="69" t="s">
        <v>4646</v>
      </c>
      <c r="K3082" s="26" t="s">
        <v>135</v>
      </c>
      <c r="L3082" s="26" t="s">
        <v>4647</v>
      </c>
      <c r="M3082" s="26" t="s">
        <v>137</v>
      </c>
      <c r="N3082" s="26" t="s">
        <v>138</v>
      </c>
      <c r="O3082" s="26" t="s">
        <v>138</v>
      </c>
      <c r="Q3082" s="30">
        <v>81</v>
      </c>
      <c r="R3082" s="30">
        <v>7430</v>
      </c>
      <c r="S3082" s="31" t="e">
        <f>#N/A</f>
        <v>#N/A</v>
      </c>
      <c r="T3082" s="30">
        <v>1450</v>
      </c>
      <c r="AB3082" s="33" t="e">
        <f>#N/A</f>
        <v>#N/A</v>
      </c>
      <c r="AC3082" s="71">
        <v>1400</v>
      </c>
      <c r="AD3082" s="30" t="e">
        <f>#N/A</f>
        <v>#N/A</v>
      </c>
      <c r="AE3082" s="34">
        <v>0.95</v>
      </c>
      <c r="AG3082" s="30" t="e">
        <f>#N/A</f>
        <v>#N/A</v>
      </c>
      <c r="AH3082" s="30" t="e">
        <f>#N/A</f>
        <v>#N/A</v>
      </c>
      <c r="AI3082" s="30">
        <v>10156.65</v>
      </c>
      <c r="AJ3082" s="30">
        <v>9673</v>
      </c>
      <c r="AK3082" s="26" t="s">
        <v>139</v>
      </c>
      <c r="AL3082" s="26">
        <v>36</v>
      </c>
      <c r="AM3082" s="26" t="s">
        <v>5390</v>
      </c>
      <c r="AU3082" s="26" t="s">
        <v>5565</v>
      </c>
      <c r="AV3082" s="26" t="s">
        <v>5566</v>
      </c>
      <c r="AW3082" s="26" t="s">
        <v>5567</v>
      </c>
      <c r="BB3082" s="26" t="s">
        <v>4652</v>
      </c>
      <c r="BD3082" s="37">
        <v>44210</v>
      </c>
      <c r="BG3082" s="37" t="s">
        <v>147</v>
      </c>
      <c r="BH3082" s="37" t="s">
        <v>5558</v>
      </c>
      <c r="BI3082" s="37" t="s">
        <v>5558</v>
      </c>
      <c r="BJ3082" s="138" t="e">
        <f>#N/A</f>
        <v>#N/A</v>
      </c>
      <c r="BK3082" s="138" t="e">
        <f>#N/A</f>
        <v>#N/A</v>
      </c>
      <c r="BL3082" s="138" t="e">
        <f>#N/A</f>
        <v>#N/A</v>
      </c>
      <c r="BM3082" s="138" t="e">
        <f>#N/A</f>
        <v>#N/A</v>
      </c>
      <c r="BN3082" s="26"/>
      <c r="BO3082" s="26"/>
      <c r="BP3082" s="26"/>
      <c r="BQ3082" s="38"/>
      <c r="BR3082" s="26"/>
      <c r="BS3082" s="26"/>
      <c r="BT3082" s="26"/>
      <c r="BU3082" s="26"/>
      <c r="BV3082" s="39"/>
    </row>
    <row r="3083" spans="1:74" ht="15" hidden="1" customHeight="1" thickBot="1">
      <c r="A3083" s="26">
        <v>2020</v>
      </c>
      <c r="B3083" s="67">
        <v>3079</v>
      </c>
      <c r="C3083" s="26" t="s">
        <v>129</v>
      </c>
      <c r="D3083" s="26" t="s">
        <v>4642</v>
      </c>
      <c r="E3083" s="26" t="s">
        <v>4643</v>
      </c>
      <c r="F3083" s="27">
        <v>44083</v>
      </c>
      <c r="G3083" s="67" t="s">
        <v>5634</v>
      </c>
      <c r="H3083" s="26" t="s">
        <v>4645</v>
      </c>
      <c r="I3083" s="26" t="s">
        <v>4645</v>
      </c>
      <c r="J3083" s="69" t="s">
        <v>4646</v>
      </c>
      <c r="K3083" s="26" t="s">
        <v>135</v>
      </c>
      <c r="L3083" s="26" t="s">
        <v>4647</v>
      </c>
      <c r="M3083" s="26" t="s">
        <v>137</v>
      </c>
      <c r="N3083" s="26" t="s">
        <v>138</v>
      </c>
      <c r="O3083" s="26" t="s">
        <v>138</v>
      </c>
      <c r="Q3083" s="30">
        <v>78</v>
      </c>
      <c r="R3083" s="30">
        <v>6940</v>
      </c>
      <c r="S3083" s="31" t="e">
        <f>#N/A</f>
        <v>#N/A</v>
      </c>
      <c r="T3083" s="30">
        <v>1425</v>
      </c>
      <c r="AB3083" s="33" t="e">
        <f>#N/A</f>
        <v>#N/A</v>
      </c>
      <c r="AC3083" s="30">
        <v>1400</v>
      </c>
      <c r="AD3083" s="30" t="e">
        <f>#N/A</f>
        <v>#N/A</v>
      </c>
      <c r="AE3083" s="34">
        <v>0.94551724137931037</v>
      </c>
      <c r="AG3083" s="30" t="e">
        <f>#N/A</f>
        <v>#N/A</v>
      </c>
      <c r="AH3083" s="30" t="e">
        <f>#N/A</f>
        <v>#N/A</v>
      </c>
      <c r="AI3083" s="30">
        <v>9486.75</v>
      </c>
      <c r="AJ3083" s="30">
        <v>9035</v>
      </c>
      <c r="AK3083" s="26" t="s">
        <v>139</v>
      </c>
      <c r="AL3083" s="26">
        <v>36</v>
      </c>
      <c r="AM3083" s="26" t="s">
        <v>5390</v>
      </c>
      <c r="AU3083" s="26" t="s">
        <v>5565</v>
      </c>
      <c r="AV3083" s="26" t="s">
        <v>5566</v>
      </c>
      <c r="AW3083" s="26" t="s">
        <v>5567</v>
      </c>
      <c r="BB3083" s="26" t="s">
        <v>4652</v>
      </c>
      <c r="BD3083" s="37">
        <v>44210</v>
      </c>
      <c r="BG3083" s="37" t="s">
        <v>147</v>
      </c>
      <c r="BH3083" s="37" t="s">
        <v>5558</v>
      </c>
      <c r="BI3083" s="37" t="s">
        <v>5558</v>
      </c>
      <c r="BJ3083" s="138" t="e">
        <f>#N/A</f>
        <v>#N/A</v>
      </c>
      <c r="BK3083" s="138" t="e">
        <f>#N/A</f>
        <v>#N/A</v>
      </c>
      <c r="BL3083" s="138" t="e">
        <f>#N/A</f>
        <v>#N/A</v>
      </c>
      <c r="BM3083" s="138" t="e">
        <f>#N/A</f>
        <v>#N/A</v>
      </c>
      <c r="BN3083" s="26"/>
      <c r="BO3083" s="26"/>
      <c r="BP3083" s="26"/>
      <c r="BQ3083" s="38"/>
      <c r="BR3083" s="26"/>
      <c r="BS3083" s="26"/>
      <c r="BT3083" s="26"/>
      <c r="BU3083" s="26"/>
      <c r="BV3083" s="39"/>
    </row>
    <row r="3084" spans="1:74" ht="15" hidden="1" customHeight="1" thickBot="1">
      <c r="A3084" s="26">
        <v>2020</v>
      </c>
      <c r="B3084" s="67">
        <v>3080</v>
      </c>
      <c r="C3084" s="67" t="s">
        <v>129</v>
      </c>
      <c r="D3084" s="67" t="s">
        <v>4642</v>
      </c>
      <c r="E3084" s="67" t="s">
        <v>4643</v>
      </c>
      <c r="F3084" s="27">
        <v>44083</v>
      </c>
      <c r="G3084" s="67" t="s">
        <v>5635</v>
      </c>
      <c r="H3084" s="26" t="s">
        <v>4645</v>
      </c>
      <c r="I3084" s="26" t="s">
        <v>4645</v>
      </c>
      <c r="J3084" s="69" t="s">
        <v>4646</v>
      </c>
      <c r="K3084" s="26" t="s">
        <v>135</v>
      </c>
      <c r="L3084" s="26" t="s">
        <v>4647</v>
      </c>
      <c r="M3084" s="26" t="s">
        <v>137</v>
      </c>
      <c r="N3084" s="26" t="s">
        <v>138</v>
      </c>
      <c r="O3084" s="26" t="s">
        <v>138</v>
      </c>
      <c r="Q3084" s="30">
        <v>73</v>
      </c>
      <c r="R3084" s="30">
        <v>4510</v>
      </c>
      <c r="S3084" s="31" t="e">
        <f>#N/A</f>
        <v>#N/A</v>
      </c>
      <c r="T3084" s="30">
        <v>954</v>
      </c>
      <c r="AB3084" s="33" t="e">
        <f>#N/A</f>
        <v>#N/A</v>
      </c>
      <c r="AC3084" s="71">
        <v>1400</v>
      </c>
      <c r="AD3084" s="30" t="e">
        <f>#N/A</f>
        <v>#N/A</v>
      </c>
      <c r="AE3084" s="34">
        <v>0.98</v>
      </c>
      <c r="AG3084" s="30" t="e">
        <f>#N/A</f>
        <v>#N/A</v>
      </c>
      <c r="AH3084" s="30" t="e">
        <f>#N/A</f>
        <v>#N/A</v>
      </c>
      <c r="AI3084" s="30">
        <v>6165.6</v>
      </c>
      <c r="AJ3084" s="30">
        <v>5872</v>
      </c>
      <c r="AK3084" s="26" t="s">
        <v>139</v>
      </c>
      <c r="AL3084" s="26">
        <v>36</v>
      </c>
      <c r="AM3084" s="26" t="s">
        <v>5390</v>
      </c>
      <c r="AU3084" s="26" t="s">
        <v>5565</v>
      </c>
      <c r="AV3084" s="26" t="s">
        <v>5566</v>
      </c>
      <c r="AW3084" s="26" t="s">
        <v>5567</v>
      </c>
      <c r="BB3084" s="26" t="s">
        <v>4652</v>
      </c>
      <c r="BD3084" s="37">
        <v>44210</v>
      </c>
      <c r="BG3084" s="37" t="s">
        <v>147</v>
      </c>
      <c r="BH3084" s="37" t="s">
        <v>5558</v>
      </c>
      <c r="BI3084" s="37" t="s">
        <v>5558</v>
      </c>
      <c r="BJ3084" s="138" t="e">
        <f>#N/A</f>
        <v>#N/A</v>
      </c>
      <c r="BK3084" s="138" t="e">
        <f>#N/A</f>
        <v>#N/A</v>
      </c>
      <c r="BL3084" s="138" t="e">
        <f>#N/A</f>
        <v>#N/A</v>
      </c>
      <c r="BM3084" s="138" t="e">
        <f>#N/A</f>
        <v>#N/A</v>
      </c>
      <c r="BN3084" s="26"/>
      <c r="BO3084" s="26"/>
      <c r="BP3084" s="26"/>
      <c r="BQ3084" s="38"/>
      <c r="BR3084" s="26"/>
      <c r="BS3084" s="26"/>
      <c r="BT3084" s="26"/>
      <c r="BU3084" s="26"/>
      <c r="BV3084" s="39"/>
    </row>
    <row r="3085" spans="1:74" ht="15" hidden="1" customHeight="1" thickBot="1">
      <c r="A3085" s="26">
        <v>2020</v>
      </c>
      <c r="B3085" s="67">
        <v>3081</v>
      </c>
      <c r="C3085" s="26" t="s">
        <v>129</v>
      </c>
      <c r="D3085" s="26" t="s">
        <v>4642</v>
      </c>
      <c r="E3085" s="26" t="s">
        <v>4643</v>
      </c>
      <c r="F3085" s="27">
        <v>44083</v>
      </c>
      <c r="G3085" s="67" t="s">
        <v>5636</v>
      </c>
      <c r="H3085" s="26" t="s">
        <v>4645</v>
      </c>
      <c r="I3085" s="26" t="s">
        <v>4645</v>
      </c>
      <c r="J3085" s="69" t="s">
        <v>4646</v>
      </c>
      <c r="K3085" s="26" t="s">
        <v>135</v>
      </c>
      <c r="L3085" s="26" t="s">
        <v>4647</v>
      </c>
      <c r="M3085" s="26" t="s">
        <v>137</v>
      </c>
      <c r="N3085" s="26" t="s">
        <v>138</v>
      </c>
      <c r="O3085" s="26" t="s">
        <v>138</v>
      </c>
      <c r="Q3085" s="30">
        <v>77</v>
      </c>
      <c r="R3085" s="30">
        <v>6100</v>
      </c>
      <c r="S3085" s="31" t="e">
        <f>#N/A</f>
        <v>#N/A</v>
      </c>
      <c r="T3085" s="30">
        <v>1148</v>
      </c>
      <c r="AB3085" s="33" t="e">
        <f>#N/A</f>
        <v>#N/A</v>
      </c>
      <c r="AC3085" s="30">
        <v>1400</v>
      </c>
      <c r="AD3085" s="30" t="e">
        <f>#N/A</f>
        <v>#N/A</v>
      </c>
      <c r="AE3085" s="34">
        <v>0.98</v>
      </c>
      <c r="AG3085" s="30" t="e">
        <f>#N/A</f>
        <v>#N/A</v>
      </c>
      <c r="AH3085" s="30" t="e">
        <f>#N/A</f>
        <v>#N/A</v>
      </c>
      <c r="AI3085" s="30">
        <v>8339.1</v>
      </c>
      <c r="AJ3085" s="30">
        <v>7942</v>
      </c>
      <c r="AK3085" s="26" t="s">
        <v>139</v>
      </c>
      <c r="AL3085" s="26">
        <v>36</v>
      </c>
      <c r="AM3085" s="26" t="s">
        <v>5390</v>
      </c>
      <c r="AU3085" s="26" t="s">
        <v>5565</v>
      </c>
      <c r="AV3085" s="26" t="s">
        <v>5566</v>
      </c>
      <c r="AW3085" s="26" t="s">
        <v>5567</v>
      </c>
      <c r="BB3085" s="26" t="s">
        <v>4652</v>
      </c>
      <c r="BD3085" s="37">
        <v>44210</v>
      </c>
      <c r="BG3085" s="37" t="s">
        <v>147</v>
      </c>
      <c r="BH3085" s="37" t="s">
        <v>5558</v>
      </c>
      <c r="BI3085" s="37" t="s">
        <v>5558</v>
      </c>
      <c r="BJ3085" s="138" t="e">
        <f>#N/A</f>
        <v>#N/A</v>
      </c>
      <c r="BK3085" s="138" t="e">
        <f>#N/A</f>
        <v>#N/A</v>
      </c>
      <c r="BL3085" s="138" t="e">
        <f>#N/A</f>
        <v>#N/A</v>
      </c>
      <c r="BM3085" s="138" t="e">
        <f>#N/A</f>
        <v>#N/A</v>
      </c>
      <c r="BN3085" s="26"/>
      <c r="BO3085" s="26"/>
      <c r="BP3085" s="26"/>
      <c r="BQ3085" s="38"/>
      <c r="BR3085" s="26"/>
      <c r="BS3085" s="26"/>
      <c r="BT3085" s="26"/>
      <c r="BU3085" s="26"/>
      <c r="BV3085" s="39"/>
    </row>
    <row r="3086" spans="1:74" ht="15" hidden="1" customHeight="1" thickBot="1">
      <c r="A3086" s="26">
        <v>2020</v>
      </c>
      <c r="B3086" s="67">
        <v>3082</v>
      </c>
      <c r="C3086" s="67" t="s">
        <v>129</v>
      </c>
      <c r="D3086" s="67" t="s">
        <v>4642</v>
      </c>
      <c r="E3086" s="67" t="s">
        <v>4643</v>
      </c>
      <c r="F3086" s="27">
        <v>44083</v>
      </c>
      <c r="G3086" s="67" t="s">
        <v>5637</v>
      </c>
      <c r="H3086" s="26" t="s">
        <v>4645</v>
      </c>
      <c r="I3086" s="26" t="s">
        <v>4645</v>
      </c>
      <c r="J3086" s="69" t="s">
        <v>4646</v>
      </c>
      <c r="K3086" s="26" t="s">
        <v>135</v>
      </c>
      <c r="L3086" s="26" t="s">
        <v>4647</v>
      </c>
      <c r="M3086" s="26" t="s">
        <v>137</v>
      </c>
      <c r="N3086" s="26" t="s">
        <v>138</v>
      </c>
      <c r="O3086" s="26" t="s">
        <v>138</v>
      </c>
      <c r="Q3086" s="30">
        <v>85</v>
      </c>
      <c r="R3086" s="30">
        <v>9960</v>
      </c>
      <c r="S3086" s="31" t="e">
        <f>#N/A</f>
        <v>#N/A</v>
      </c>
      <c r="T3086" s="30">
        <v>2121</v>
      </c>
      <c r="AB3086" s="33" t="e">
        <f>#N/A</f>
        <v>#N/A</v>
      </c>
      <c r="AC3086" s="71">
        <v>1400</v>
      </c>
      <c r="AD3086" s="30" t="e">
        <f>#N/A</f>
        <v>#N/A</v>
      </c>
      <c r="AE3086" s="34">
        <v>0.91</v>
      </c>
      <c r="AG3086" s="30" t="e">
        <f>#N/A</f>
        <v>#N/A</v>
      </c>
      <c r="AH3086" s="30" t="e">
        <f>#N/A</f>
        <v>#N/A</v>
      </c>
      <c r="AI3086" s="30">
        <v>13615.35</v>
      </c>
      <c r="AJ3086" s="30">
        <v>12967</v>
      </c>
      <c r="AK3086" s="26" t="s">
        <v>139</v>
      </c>
      <c r="AL3086" s="26">
        <v>36</v>
      </c>
      <c r="AM3086" s="26" t="s">
        <v>5390</v>
      </c>
      <c r="AU3086" s="26" t="s">
        <v>5565</v>
      </c>
      <c r="AV3086" s="26" t="s">
        <v>5566</v>
      </c>
      <c r="AW3086" s="26" t="s">
        <v>5567</v>
      </c>
      <c r="BB3086" s="26" t="s">
        <v>4652</v>
      </c>
      <c r="BD3086" s="37">
        <v>44210</v>
      </c>
      <c r="BG3086" s="37" t="s">
        <v>147</v>
      </c>
      <c r="BH3086" s="37" t="s">
        <v>5558</v>
      </c>
      <c r="BI3086" s="37" t="s">
        <v>5558</v>
      </c>
      <c r="BJ3086" s="138" t="e">
        <f>#N/A</f>
        <v>#N/A</v>
      </c>
      <c r="BK3086" s="138" t="e">
        <f>#N/A</f>
        <v>#N/A</v>
      </c>
      <c r="BL3086" s="138" t="e">
        <f>#N/A</f>
        <v>#N/A</v>
      </c>
      <c r="BM3086" s="138" t="e">
        <f>#N/A</f>
        <v>#N/A</v>
      </c>
      <c r="BN3086" s="26"/>
      <c r="BO3086" s="26"/>
      <c r="BP3086" s="26"/>
      <c r="BQ3086" s="38"/>
      <c r="BR3086" s="26"/>
      <c r="BS3086" s="26"/>
      <c r="BT3086" s="26"/>
      <c r="BU3086" s="26"/>
      <c r="BV3086" s="39"/>
    </row>
    <row r="3087" spans="1:74" ht="15" hidden="1" customHeight="1" thickBot="1">
      <c r="A3087" s="26">
        <v>2020</v>
      </c>
      <c r="B3087" s="67">
        <v>3083</v>
      </c>
      <c r="C3087" s="26" t="s">
        <v>129</v>
      </c>
      <c r="D3087" s="26" t="s">
        <v>4642</v>
      </c>
      <c r="E3087" s="26" t="s">
        <v>4643</v>
      </c>
      <c r="F3087" s="27">
        <v>44083</v>
      </c>
      <c r="G3087" s="67" t="s">
        <v>5638</v>
      </c>
      <c r="H3087" s="26" t="s">
        <v>4645</v>
      </c>
      <c r="I3087" s="26" t="s">
        <v>4645</v>
      </c>
      <c r="J3087" s="69" t="s">
        <v>4646</v>
      </c>
      <c r="K3087" s="26" t="s">
        <v>135</v>
      </c>
      <c r="L3087" s="26" t="s">
        <v>4647</v>
      </c>
      <c r="M3087" s="26" t="s">
        <v>137</v>
      </c>
      <c r="N3087" s="26" t="s">
        <v>138</v>
      </c>
      <c r="O3087" s="26" t="s">
        <v>138</v>
      </c>
      <c r="Q3087" s="30">
        <v>77</v>
      </c>
      <c r="R3087" s="30">
        <v>7300</v>
      </c>
      <c r="S3087" s="31" t="e">
        <f>#N/A</f>
        <v>#N/A</v>
      </c>
      <c r="T3087" s="30">
        <v>1464</v>
      </c>
      <c r="AB3087" s="33" t="e">
        <f>#N/A</f>
        <v>#N/A</v>
      </c>
      <c r="AC3087" s="30">
        <v>1400</v>
      </c>
      <c r="AD3087" s="30" t="e">
        <f>#N/A</f>
        <v>#N/A</v>
      </c>
      <c r="AE3087" s="34">
        <v>0.91103448275862065</v>
      </c>
      <c r="AG3087" s="30" t="e">
        <f>#N/A</f>
        <v>#N/A</v>
      </c>
      <c r="AH3087" s="30" t="e">
        <f>#N/A</f>
        <v>#N/A</v>
      </c>
      <c r="AI3087" s="30">
        <v>9979.2000000000007</v>
      </c>
      <c r="AJ3087" s="30">
        <v>9504</v>
      </c>
      <c r="AK3087" s="26" t="s">
        <v>139</v>
      </c>
      <c r="AL3087" s="26">
        <v>36</v>
      </c>
      <c r="AM3087" s="26" t="s">
        <v>5390</v>
      </c>
      <c r="AU3087" s="26" t="s">
        <v>5565</v>
      </c>
      <c r="AV3087" s="26" t="s">
        <v>5566</v>
      </c>
      <c r="AW3087" s="26" t="s">
        <v>5567</v>
      </c>
      <c r="BB3087" s="26" t="s">
        <v>4652</v>
      </c>
      <c r="BD3087" s="37">
        <v>44210</v>
      </c>
      <c r="BG3087" s="37" t="s">
        <v>147</v>
      </c>
      <c r="BH3087" s="37" t="s">
        <v>5558</v>
      </c>
      <c r="BI3087" s="37" t="s">
        <v>5558</v>
      </c>
      <c r="BJ3087" s="138" t="e">
        <f>#N/A</f>
        <v>#N/A</v>
      </c>
      <c r="BK3087" s="138" t="e">
        <f>#N/A</f>
        <v>#N/A</v>
      </c>
      <c r="BL3087" s="138" t="e">
        <f>#N/A</f>
        <v>#N/A</v>
      </c>
      <c r="BM3087" s="138" t="e">
        <f>#N/A</f>
        <v>#N/A</v>
      </c>
      <c r="BN3087" s="26"/>
      <c r="BO3087" s="26"/>
      <c r="BP3087" s="26"/>
      <c r="BQ3087" s="38"/>
      <c r="BR3087" s="26"/>
      <c r="BS3087" s="26"/>
      <c r="BT3087" s="26"/>
      <c r="BU3087" s="26"/>
      <c r="BV3087" s="39"/>
    </row>
    <row r="3088" spans="1:74" ht="15" hidden="1" customHeight="1" thickBot="1">
      <c r="A3088" s="26">
        <v>2020</v>
      </c>
      <c r="B3088" s="67">
        <v>3084</v>
      </c>
      <c r="C3088" s="67" t="s">
        <v>129</v>
      </c>
      <c r="D3088" s="67" t="s">
        <v>4642</v>
      </c>
      <c r="E3088" s="67" t="s">
        <v>4643</v>
      </c>
      <c r="F3088" s="27">
        <v>44083</v>
      </c>
      <c r="G3088" s="67" t="s">
        <v>5639</v>
      </c>
      <c r="H3088" s="26" t="s">
        <v>4645</v>
      </c>
      <c r="I3088" s="26" t="s">
        <v>4645</v>
      </c>
      <c r="J3088" s="69" t="s">
        <v>4646</v>
      </c>
      <c r="K3088" s="26" t="s">
        <v>135</v>
      </c>
      <c r="L3088" s="26" t="s">
        <v>4647</v>
      </c>
      <c r="M3088" s="26" t="s">
        <v>137</v>
      </c>
      <c r="N3088" s="26" t="s">
        <v>138</v>
      </c>
      <c r="O3088" s="26" t="s">
        <v>138</v>
      </c>
      <c r="Q3088" s="30">
        <v>84</v>
      </c>
      <c r="R3088" s="30">
        <v>10170</v>
      </c>
      <c r="S3088" s="31" t="e">
        <f>#N/A</f>
        <v>#N/A</v>
      </c>
      <c r="T3088" s="30">
        <v>1866</v>
      </c>
      <c r="AB3088" s="33" t="e">
        <f>#N/A</f>
        <v>#N/A</v>
      </c>
      <c r="AC3088" s="71">
        <v>1400</v>
      </c>
      <c r="AD3088" s="30" t="e">
        <f>#N/A</f>
        <v>#N/A</v>
      </c>
      <c r="AE3088" s="34">
        <v>0.83</v>
      </c>
      <c r="AG3088" s="30" t="e">
        <f>#N/A</f>
        <v>#N/A</v>
      </c>
      <c r="AH3088" s="30" t="e">
        <f>#N/A</f>
        <v>#N/A</v>
      </c>
      <c r="AI3088" s="30">
        <v>13903.050000000001</v>
      </c>
      <c r="AJ3088" s="30">
        <v>13241</v>
      </c>
      <c r="AK3088" s="26" t="s">
        <v>139</v>
      </c>
      <c r="AL3088" s="26">
        <v>36</v>
      </c>
      <c r="AM3088" s="26" t="s">
        <v>5390</v>
      </c>
      <c r="AU3088" s="26" t="s">
        <v>5565</v>
      </c>
      <c r="AV3088" s="26" t="s">
        <v>5566</v>
      </c>
      <c r="AW3088" s="26" t="s">
        <v>5567</v>
      </c>
      <c r="BB3088" s="26" t="s">
        <v>4652</v>
      </c>
      <c r="BD3088" s="37">
        <v>44210</v>
      </c>
      <c r="BG3088" s="37" t="s">
        <v>147</v>
      </c>
      <c r="BH3088" s="37" t="s">
        <v>5558</v>
      </c>
      <c r="BI3088" s="37" t="s">
        <v>5558</v>
      </c>
      <c r="BJ3088" s="138" t="e">
        <f>#N/A</f>
        <v>#N/A</v>
      </c>
      <c r="BK3088" s="138" t="e">
        <f>#N/A</f>
        <v>#N/A</v>
      </c>
      <c r="BL3088" s="138" t="e">
        <f>#N/A</f>
        <v>#N/A</v>
      </c>
      <c r="BM3088" s="138" t="e">
        <f>#N/A</f>
        <v>#N/A</v>
      </c>
      <c r="BN3088" s="26"/>
      <c r="BO3088" s="26"/>
      <c r="BP3088" s="26"/>
      <c r="BQ3088" s="38"/>
      <c r="BR3088" s="26"/>
      <c r="BS3088" s="26"/>
      <c r="BT3088" s="26"/>
      <c r="BU3088" s="26"/>
      <c r="BV3088" s="39"/>
    </row>
    <row r="3089" spans="1:74" ht="15" hidden="1" customHeight="1" thickBot="1">
      <c r="A3089" s="26">
        <v>2020</v>
      </c>
      <c r="B3089" s="67">
        <v>3085</v>
      </c>
      <c r="C3089" s="26" t="s">
        <v>129</v>
      </c>
      <c r="D3089" s="26" t="s">
        <v>4642</v>
      </c>
      <c r="E3089" s="26" t="s">
        <v>4643</v>
      </c>
      <c r="F3089" s="27">
        <v>44083</v>
      </c>
      <c r="G3089" s="67" t="s">
        <v>5640</v>
      </c>
      <c r="H3089" s="26" t="s">
        <v>4645</v>
      </c>
      <c r="I3089" s="26" t="s">
        <v>4645</v>
      </c>
      <c r="J3089" s="69" t="s">
        <v>4646</v>
      </c>
      <c r="K3089" s="26" t="s">
        <v>135</v>
      </c>
      <c r="L3089" s="26" t="s">
        <v>4647</v>
      </c>
      <c r="M3089" s="26" t="s">
        <v>137</v>
      </c>
      <c r="N3089" s="26" t="s">
        <v>138</v>
      </c>
      <c r="O3089" s="26" t="s">
        <v>138</v>
      </c>
      <c r="Q3089" s="30">
        <v>80</v>
      </c>
      <c r="R3089" s="30">
        <v>7840</v>
      </c>
      <c r="S3089" s="31" t="e">
        <f>#N/A</f>
        <v>#N/A</v>
      </c>
      <c r="T3089" s="30">
        <v>1687</v>
      </c>
      <c r="AB3089" s="33" t="e">
        <f>#N/A</f>
        <v>#N/A</v>
      </c>
      <c r="AC3089" s="30">
        <v>1400</v>
      </c>
      <c r="AD3089" s="30" t="e">
        <f>#N/A</f>
        <v>#N/A</v>
      </c>
      <c r="AE3089" s="34">
        <v>0.83454545454545448</v>
      </c>
      <c r="AG3089" s="30" t="e">
        <f>#N/A</f>
        <v>#N/A</v>
      </c>
      <c r="AH3089" s="30" t="e">
        <f>#N/A</f>
        <v>#N/A</v>
      </c>
      <c r="AI3089" s="30">
        <v>10717.35</v>
      </c>
      <c r="AJ3089" s="30">
        <v>10207</v>
      </c>
      <c r="AK3089" s="26" t="s">
        <v>139</v>
      </c>
      <c r="AL3089" s="26">
        <v>36</v>
      </c>
      <c r="AM3089" s="26" t="s">
        <v>5390</v>
      </c>
      <c r="AU3089" s="26" t="s">
        <v>5565</v>
      </c>
      <c r="AV3089" s="26" t="s">
        <v>5566</v>
      </c>
      <c r="AW3089" s="26" t="s">
        <v>5567</v>
      </c>
      <c r="BB3089" s="26" t="s">
        <v>4652</v>
      </c>
      <c r="BD3089" s="37">
        <v>44210</v>
      </c>
      <c r="BG3089" s="37" t="s">
        <v>147</v>
      </c>
      <c r="BH3089" s="37" t="s">
        <v>5558</v>
      </c>
      <c r="BI3089" s="37" t="s">
        <v>5558</v>
      </c>
      <c r="BJ3089" s="138" t="e">
        <f>#N/A</f>
        <v>#N/A</v>
      </c>
      <c r="BK3089" s="138" t="e">
        <f>#N/A</f>
        <v>#N/A</v>
      </c>
      <c r="BL3089" s="138" t="e">
        <f>#N/A</f>
        <v>#N/A</v>
      </c>
      <c r="BM3089" s="138" t="e">
        <f>#N/A</f>
        <v>#N/A</v>
      </c>
      <c r="BN3089" s="26"/>
      <c r="BO3089" s="26"/>
      <c r="BP3089" s="26"/>
      <c r="BQ3089" s="38"/>
      <c r="BR3089" s="26"/>
      <c r="BS3089" s="26"/>
      <c r="BT3089" s="26"/>
      <c r="BU3089" s="26"/>
      <c r="BV3089" s="39"/>
    </row>
    <row r="3090" spans="1:74" ht="15" hidden="1" customHeight="1" thickBot="1">
      <c r="A3090" s="26">
        <v>2020</v>
      </c>
      <c r="B3090" s="67">
        <v>3086</v>
      </c>
      <c r="C3090" s="67" t="s">
        <v>129</v>
      </c>
      <c r="D3090" s="67" t="s">
        <v>4642</v>
      </c>
      <c r="E3090" s="67" t="s">
        <v>4643</v>
      </c>
      <c r="F3090" s="27">
        <v>44083</v>
      </c>
      <c r="G3090" s="67" t="s">
        <v>5641</v>
      </c>
      <c r="H3090" s="26" t="s">
        <v>4645</v>
      </c>
      <c r="I3090" s="26" t="s">
        <v>4645</v>
      </c>
      <c r="J3090" s="69" t="s">
        <v>4646</v>
      </c>
      <c r="K3090" s="26" t="s">
        <v>135</v>
      </c>
      <c r="L3090" s="26" t="s">
        <v>4647</v>
      </c>
      <c r="M3090" s="26" t="s">
        <v>137</v>
      </c>
      <c r="N3090" s="26" t="s">
        <v>138</v>
      </c>
      <c r="O3090" s="26" t="s">
        <v>138</v>
      </c>
      <c r="Q3090" s="30">
        <v>75</v>
      </c>
      <c r="R3090" s="30">
        <v>5730</v>
      </c>
      <c r="S3090" s="31" t="e">
        <f>#N/A</f>
        <v>#N/A</v>
      </c>
      <c r="T3090" s="30">
        <v>1169</v>
      </c>
      <c r="AB3090" s="33" t="e">
        <f>#N/A</f>
        <v>#N/A</v>
      </c>
      <c r="AC3090" s="71">
        <v>1400</v>
      </c>
      <c r="AD3090" s="30" t="e">
        <f>#N/A</f>
        <v>#N/A</v>
      </c>
      <c r="AE3090" s="34">
        <v>0.98</v>
      </c>
      <c r="AG3090" s="30" t="e">
        <f>#N/A</f>
        <v>#N/A</v>
      </c>
      <c r="AH3090" s="30" t="e">
        <f>#N/A</f>
        <v>#N/A</v>
      </c>
      <c r="AI3090" s="30">
        <v>7833</v>
      </c>
      <c r="AJ3090" s="30">
        <v>7460</v>
      </c>
      <c r="AK3090" s="26" t="s">
        <v>139</v>
      </c>
      <c r="AL3090" s="26">
        <v>36</v>
      </c>
      <c r="AM3090" s="26" t="s">
        <v>5390</v>
      </c>
      <c r="AU3090" s="26" t="s">
        <v>5565</v>
      </c>
      <c r="AV3090" s="26" t="s">
        <v>5566</v>
      </c>
      <c r="AW3090" s="26" t="s">
        <v>5567</v>
      </c>
      <c r="BB3090" s="26" t="s">
        <v>4652</v>
      </c>
      <c r="BD3090" s="37">
        <v>44210</v>
      </c>
      <c r="BG3090" s="37" t="s">
        <v>147</v>
      </c>
      <c r="BH3090" s="37" t="s">
        <v>5558</v>
      </c>
      <c r="BI3090" s="37" t="s">
        <v>5558</v>
      </c>
      <c r="BJ3090" s="138" t="e">
        <f>#N/A</f>
        <v>#N/A</v>
      </c>
      <c r="BK3090" s="138" t="e">
        <f>#N/A</f>
        <v>#N/A</v>
      </c>
      <c r="BL3090" s="138" t="e">
        <f>#N/A</f>
        <v>#N/A</v>
      </c>
      <c r="BM3090" s="138" t="e">
        <f>#N/A</f>
        <v>#N/A</v>
      </c>
      <c r="BN3090" s="26"/>
      <c r="BO3090" s="26"/>
      <c r="BP3090" s="26"/>
      <c r="BQ3090" s="38"/>
      <c r="BR3090" s="26"/>
      <c r="BS3090" s="26"/>
      <c r="BT3090" s="26"/>
      <c r="BU3090" s="26"/>
      <c r="BV3090" s="39"/>
    </row>
    <row r="3091" spans="1:74" ht="15" hidden="1" customHeight="1" thickBot="1">
      <c r="A3091" s="26">
        <v>2020</v>
      </c>
      <c r="B3091" s="67">
        <v>3087</v>
      </c>
      <c r="C3091" s="26" t="s">
        <v>129</v>
      </c>
      <c r="D3091" s="26" t="s">
        <v>4642</v>
      </c>
      <c r="E3091" s="26" t="s">
        <v>4643</v>
      </c>
      <c r="F3091" s="27">
        <v>44083</v>
      </c>
      <c r="G3091" s="67" t="s">
        <v>5642</v>
      </c>
      <c r="H3091" s="26" t="s">
        <v>4645</v>
      </c>
      <c r="I3091" s="26" t="s">
        <v>4645</v>
      </c>
      <c r="J3091" s="69" t="s">
        <v>4646</v>
      </c>
      <c r="K3091" s="26" t="s">
        <v>135</v>
      </c>
      <c r="L3091" s="26" t="s">
        <v>4647</v>
      </c>
      <c r="M3091" s="26" t="s">
        <v>137</v>
      </c>
      <c r="N3091" s="26" t="s">
        <v>138</v>
      </c>
      <c r="O3091" s="26" t="s">
        <v>138</v>
      </c>
      <c r="Q3091" s="30">
        <v>84</v>
      </c>
      <c r="R3091" s="30">
        <v>8720</v>
      </c>
      <c r="S3091" s="31" t="e">
        <f>#N/A</f>
        <v>#N/A</v>
      </c>
      <c r="T3091" s="30">
        <v>1955</v>
      </c>
      <c r="AB3091" s="33" t="e">
        <f>#N/A</f>
        <v>#N/A</v>
      </c>
      <c r="AC3091" s="30">
        <v>1400</v>
      </c>
      <c r="AD3091" s="30" t="e">
        <f>#N/A</f>
        <v>#N/A</v>
      </c>
      <c r="AE3091" s="34">
        <v>0.98</v>
      </c>
      <c r="AG3091" s="30" t="e">
        <f>#N/A</f>
        <v>#N/A</v>
      </c>
      <c r="AH3091" s="30" t="e">
        <f>#N/A</f>
        <v>#N/A</v>
      </c>
      <c r="AI3091" s="30">
        <v>11920.65</v>
      </c>
      <c r="AJ3091" s="30">
        <v>11353</v>
      </c>
      <c r="AK3091" s="26" t="s">
        <v>139</v>
      </c>
      <c r="AL3091" s="26">
        <v>36</v>
      </c>
      <c r="AM3091" s="26" t="s">
        <v>5390</v>
      </c>
      <c r="AU3091" s="26" t="s">
        <v>5565</v>
      </c>
      <c r="AV3091" s="26" t="s">
        <v>5566</v>
      </c>
      <c r="AW3091" s="26" t="s">
        <v>5567</v>
      </c>
      <c r="BB3091" s="26" t="s">
        <v>4652</v>
      </c>
      <c r="BD3091" s="37">
        <v>44210</v>
      </c>
      <c r="BG3091" s="37" t="s">
        <v>147</v>
      </c>
      <c r="BH3091" s="37" t="s">
        <v>5558</v>
      </c>
      <c r="BI3091" s="37" t="s">
        <v>5558</v>
      </c>
      <c r="BJ3091" s="138" t="e">
        <f>#N/A</f>
        <v>#N/A</v>
      </c>
      <c r="BK3091" s="138" t="e">
        <f>#N/A</f>
        <v>#N/A</v>
      </c>
      <c r="BL3091" s="138" t="e">
        <f>#N/A</f>
        <v>#N/A</v>
      </c>
      <c r="BM3091" s="138" t="e">
        <f>#N/A</f>
        <v>#N/A</v>
      </c>
      <c r="BN3091" s="26"/>
      <c r="BO3091" s="26"/>
      <c r="BP3091" s="26"/>
      <c r="BQ3091" s="38"/>
      <c r="BR3091" s="26"/>
      <c r="BS3091" s="26"/>
      <c r="BT3091" s="26"/>
      <c r="BU3091" s="26"/>
      <c r="BV3091" s="39"/>
    </row>
    <row r="3092" spans="1:74" ht="15" hidden="1" customHeight="1" thickBot="1">
      <c r="A3092" s="26">
        <v>2020</v>
      </c>
      <c r="B3092" s="67">
        <v>3088</v>
      </c>
      <c r="C3092" s="67" t="s">
        <v>129</v>
      </c>
      <c r="D3092" s="67" t="s">
        <v>4642</v>
      </c>
      <c r="E3092" s="67" t="s">
        <v>4643</v>
      </c>
      <c r="F3092" s="27">
        <v>44083</v>
      </c>
      <c r="G3092" s="67" t="s">
        <v>5643</v>
      </c>
      <c r="H3092" s="26" t="s">
        <v>4645</v>
      </c>
      <c r="I3092" s="26" t="s">
        <v>4645</v>
      </c>
      <c r="J3092" s="69" t="s">
        <v>4646</v>
      </c>
      <c r="K3092" s="26" t="s">
        <v>135</v>
      </c>
      <c r="L3092" s="26" t="s">
        <v>4647</v>
      </c>
      <c r="M3092" s="26" t="s">
        <v>137</v>
      </c>
      <c r="N3092" s="26" t="s">
        <v>138</v>
      </c>
      <c r="O3092" s="26" t="s">
        <v>138</v>
      </c>
      <c r="Q3092" s="30">
        <v>76</v>
      </c>
      <c r="R3092" s="30">
        <v>5190</v>
      </c>
      <c r="S3092" s="31" t="e">
        <f>#N/A</f>
        <v>#N/A</v>
      </c>
      <c r="T3092" s="30">
        <v>1080</v>
      </c>
      <c r="AB3092" s="33" t="e">
        <f>#N/A</f>
        <v>#N/A</v>
      </c>
      <c r="AC3092" s="71">
        <v>1400</v>
      </c>
      <c r="AD3092" s="30" t="e">
        <f>#N/A</f>
        <v>#N/A</v>
      </c>
      <c r="AE3092" s="34">
        <v>0.93</v>
      </c>
      <c r="AG3092" s="30" t="e">
        <f>#N/A</f>
        <v>#N/A</v>
      </c>
      <c r="AH3092" s="30" t="e">
        <f>#N/A</f>
        <v>#N/A</v>
      </c>
      <c r="AI3092" s="30">
        <v>7094.85</v>
      </c>
      <c r="AJ3092" s="30">
        <v>6757</v>
      </c>
      <c r="AK3092" s="26" t="s">
        <v>139</v>
      </c>
      <c r="AL3092" s="26">
        <v>36</v>
      </c>
      <c r="AM3092" s="26" t="s">
        <v>5390</v>
      </c>
      <c r="AU3092" s="26" t="s">
        <v>5565</v>
      </c>
      <c r="AV3092" s="26" t="s">
        <v>5566</v>
      </c>
      <c r="AW3092" s="26" t="s">
        <v>5567</v>
      </c>
      <c r="BB3092" s="26" t="s">
        <v>4652</v>
      </c>
      <c r="BD3092" s="37">
        <v>44210</v>
      </c>
      <c r="BG3092" s="37" t="s">
        <v>147</v>
      </c>
      <c r="BH3092" s="37" t="s">
        <v>5558</v>
      </c>
      <c r="BI3092" s="37" t="s">
        <v>5558</v>
      </c>
      <c r="BJ3092" s="138" t="e">
        <f>#N/A</f>
        <v>#N/A</v>
      </c>
      <c r="BK3092" s="138" t="e">
        <f>#N/A</f>
        <v>#N/A</v>
      </c>
      <c r="BL3092" s="138" t="e">
        <f>#N/A</f>
        <v>#N/A</v>
      </c>
      <c r="BM3092" s="138" t="e">
        <f>#N/A</f>
        <v>#N/A</v>
      </c>
      <c r="BN3092" s="26"/>
      <c r="BO3092" s="26"/>
      <c r="BP3092" s="26"/>
      <c r="BQ3092" s="38"/>
      <c r="BR3092" s="26"/>
      <c r="BS3092" s="26"/>
      <c r="BT3092" s="26"/>
      <c r="BU3092" s="26"/>
      <c r="BV3092" s="39"/>
    </row>
    <row r="3093" spans="1:74" ht="15" hidden="1" customHeight="1" thickBot="1">
      <c r="A3093" s="26">
        <v>2020</v>
      </c>
      <c r="B3093" s="67">
        <v>3089</v>
      </c>
      <c r="C3093" s="26" t="s">
        <v>129</v>
      </c>
      <c r="D3093" s="26" t="s">
        <v>4642</v>
      </c>
      <c r="E3093" s="26" t="s">
        <v>4643</v>
      </c>
      <c r="F3093" s="27">
        <v>44083</v>
      </c>
      <c r="G3093" s="67" t="s">
        <v>5644</v>
      </c>
      <c r="H3093" s="26" t="s">
        <v>4645</v>
      </c>
      <c r="I3093" s="26" t="s">
        <v>4645</v>
      </c>
      <c r="J3093" s="69" t="s">
        <v>4646</v>
      </c>
      <c r="K3093" s="26" t="s">
        <v>135</v>
      </c>
      <c r="L3093" s="26" t="s">
        <v>4647</v>
      </c>
      <c r="M3093" s="26" t="s">
        <v>137</v>
      </c>
      <c r="N3093" s="26" t="s">
        <v>138</v>
      </c>
      <c r="O3093" s="26" t="s">
        <v>138</v>
      </c>
      <c r="Q3093" s="30">
        <v>80</v>
      </c>
      <c r="R3093" s="30">
        <v>7530</v>
      </c>
      <c r="S3093" s="31" t="e">
        <f>#N/A</f>
        <v>#N/A</v>
      </c>
      <c r="T3093" s="30">
        <v>1593</v>
      </c>
      <c r="AB3093" s="33" t="e">
        <f>#N/A</f>
        <v>#N/A</v>
      </c>
      <c r="AC3093" s="30">
        <v>1400</v>
      </c>
      <c r="AD3093" s="30" t="e">
        <f>#N/A</f>
        <v>#N/A</v>
      </c>
      <c r="AE3093" s="34">
        <v>0.93454545454545457</v>
      </c>
      <c r="AG3093" s="30" t="e">
        <f>#N/A</f>
        <v>#N/A</v>
      </c>
      <c r="AH3093" s="30" t="e">
        <f>#N/A</f>
        <v>#N/A</v>
      </c>
      <c r="AI3093" s="30">
        <v>10294.200000000001</v>
      </c>
      <c r="AJ3093" s="30">
        <v>9804</v>
      </c>
      <c r="AK3093" s="26" t="s">
        <v>139</v>
      </c>
      <c r="AL3093" s="26">
        <v>36</v>
      </c>
      <c r="AM3093" s="26" t="s">
        <v>5390</v>
      </c>
      <c r="AU3093" s="26" t="s">
        <v>5565</v>
      </c>
      <c r="AV3093" s="26" t="s">
        <v>5566</v>
      </c>
      <c r="AW3093" s="26" t="s">
        <v>5567</v>
      </c>
      <c r="BB3093" s="26" t="s">
        <v>4652</v>
      </c>
      <c r="BD3093" s="37">
        <v>44210</v>
      </c>
      <c r="BG3093" s="37" t="s">
        <v>147</v>
      </c>
      <c r="BH3093" s="37" t="s">
        <v>5558</v>
      </c>
      <c r="BI3093" s="37" t="s">
        <v>5558</v>
      </c>
      <c r="BJ3093" s="138" t="e">
        <f>#N/A</f>
        <v>#N/A</v>
      </c>
      <c r="BK3093" s="138" t="e">
        <f>#N/A</f>
        <v>#N/A</v>
      </c>
      <c r="BL3093" s="138" t="e">
        <f>#N/A</f>
        <v>#N/A</v>
      </c>
      <c r="BM3093" s="138" t="e">
        <f>#N/A</f>
        <v>#N/A</v>
      </c>
      <c r="BN3093" s="26"/>
      <c r="BO3093" s="26"/>
      <c r="BP3093" s="26"/>
      <c r="BQ3093" s="38"/>
      <c r="BR3093" s="26"/>
      <c r="BS3093" s="26"/>
      <c r="BT3093" s="26"/>
      <c r="BU3093" s="26"/>
      <c r="BV3093" s="39"/>
    </row>
    <row r="3094" spans="1:74" ht="15" hidden="1" customHeight="1" thickBot="1">
      <c r="A3094" s="26">
        <v>2020</v>
      </c>
      <c r="B3094" s="67">
        <v>3090</v>
      </c>
      <c r="C3094" s="67" t="s">
        <v>129</v>
      </c>
      <c r="D3094" s="67" t="s">
        <v>4642</v>
      </c>
      <c r="E3094" s="67" t="s">
        <v>4643</v>
      </c>
      <c r="F3094" s="27">
        <v>44083</v>
      </c>
      <c r="G3094" s="67" t="s">
        <v>5645</v>
      </c>
      <c r="H3094" s="26" t="s">
        <v>4645</v>
      </c>
      <c r="I3094" s="26" t="s">
        <v>4645</v>
      </c>
      <c r="J3094" s="69" t="s">
        <v>4646</v>
      </c>
      <c r="K3094" s="26" t="s">
        <v>135</v>
      </c>
      <c r="L3094" s="26" t="s">
        <v>4647</v>
      </c>
      <c r="M3094" s="26" t="s">
        <v>137</v>
      </c>
      <c r="N3094" s="26" t="s">
        <v>138</v>
      </c>
      <c r="O3094" s="26" t="s">
        <v>138</v>
      </c>
      <c r="Q3094" s="30">
        <v>78</v>
      </c>
      <c r="R3094" s="30">
        <v>7430</v>
      </c>
      <c r="S3094" s="31" t="e">
        <f>#N/A</f>
        <v>#N/A</v>
      </c>
      <c r="T3094" s="30">
        <v>1596</v>
      </c>
      <c r="AB3094" s="33" t="e">
        <f>#N/A</f>
        <v>#N/A</v>
      </c>
      <c r="AC3094" s="71">
        <v>1400</v>
      </c>
      <c r="AD3094" s="30" t="e">
        <f>#N/A</f>
        <v>#N/A</v>
      </c>
      <c r="AE3094" s="34">
        <v>0.7</v>
      </c>
      <c r="AG3094" s="30" t="e">
        <f>#N/A</f>
        <v>#N/A</v>
      </c>
      <c r="AH3094" s="30" t="e">
        <f>#N/A</f>
        <v>#N/A</v>
      </c>
      <c r="AI3094" s="30">
        <v>10156.65</v>
      </c>
      <c r="AJ3094" s="30">
        <v>9673</v>
      </c>
      <c r="AK3094" s="26" t="s">
        <v>139</v>
      </c>
      <c r="AL3094" s="26">
        <v>36</v>
      </c>
      <c r="AM3094" s="26" t="s">
        <v>5390</v>
      </c>
      <c r="AU3094" s="26" t="s">
        <v>5565</v>
      </c>
      <c r="AV3094" s="26" t="s">
        <v>5566</v>
      </c>
      <c r="AW3094" s="26" t="s">
        <v>5567</v>
      </c>
      <c r="BB3094" s="26" t="s">
        <v>4652</v>
      </c>
      <c r="BD3094" s="37">
        <v>44210</v>
      </c>
      <c r="BG3094" s="37" t="s">
        <v>147</v>
      </c>
      <c r="BH3094" s="37" t="s">
        <v>5558</v>
      </c>
      <c r="BI3094" s="37" t="s">
        <v>5558</v>
      </c>
      <c r="BJ3094" s="138" t="e">
        <f>#N/A</f>
        <v>#N/A</v>
      </c>
      <c r="BK3094" s="138" t="e">
        <f>#N/A</f>
        <v>#N/A</v>
      </c>
      <c r="BL3094" s="138" t="e">
        <f>#N/A</f>
        <v>#N/A</v>
      </c>
      <c r="BM3094" s="138" t="e">
        <f>#N/A</f>
        <v>#N/A</v>
      </c>
      <c r="BN3094" s="26"/>
      <c r="BO3094" s="26"/>
      <c r="BP3094" s="26"/>
      <c r="BQ3094" s="38"/>
      <c r="BR3094" s="26"/>
      <c r="BS3094" s="26"/>
      <c r="BT3094" s="26"/>
      <c r="BU3094" s="26"/>
      <c r="BV3094" s="39"/>
    </row>
    <row r="3095" spans="1:74" ht="15" hidden="1" customHeight="1" thickBot="1">
      <c r="A3095" s="26">
        <v>2020</v>
      </c>
      <c r="B3095" s="67">
        <v>3091</v>
      </c>
      <c r="C3095" s="26" t="s">
        <v>129</v>
      </c>
      <c r="D3095" s="26" t="s">
        <v>4642</v>
      </c>
      <c r="E3095" s="26" t="s">
        <v>4643</v>
      </c>
      <c r="F3095" s="27">
        <v>44083</v>
      </c>
      <c r="G3095" s="67" t="s">
        <v>5646</v>
      </c>
      <c r="H3095" s="26" t="s">
        <v>4645</v>
      </c>
      <c r="I3095" s="26" t="s">
        <v>4645</v>
      </c>
      <c r="J3095" s="69" t="s">
        <v>4646</v>
      </c>
      <c r="K3095" s="26" t="s">
        <v>135</v>
      </c>
      <c r="L3095" s="26" t="s">
        <v>4647</v>
      </c>
      <c r="M3095" s="26" t="s">
        <v>137</v>
      </c>
      <c r="N3095" s="26" t="s">
        <v>138</v>
      </c>
      <c r="O3095" s="26" t="s">
        <v>138</v>
      </c>
      <c r="Q3095" s="30">
        <v>80</v>
      </c>
      <c r="R3095" s="30">
        <v>7570</v>
      </c>
      <c r="S3095" s="31" t="e">
        <f>#N/A</f>
        <v>#N/A</v>
      </c>
      <c r="T3095" s="30">
        <v>1714</v>
      </c>
      <c r="AB3095" s="33" t="e">
        <f>#N/A</f>
        <v>#N/A</v>
      </c>
      <c r="AC3095" s="30">
        <v>1400</v>
      </c>
      <c r="AD3095" s="30" t="e">
        <f>#N/A</f>
        <v>#N/A</v>
      </c>
      <c r="AE3095" s="34">
        <v>0.70413793103448274</v>
      </c>
      <c r="AG3095" s="30" t="e">
        <f>#N/A</f>
        <v>#N/A</v>
      </c>
      <c r="AH3095" s="30" t="e">
        <f>#N/A</f>
        <v>#N/A</v>
      </c>
      <c r="AI3095" s="30">
        <v>10348.800000000001</v>
      </c>
      <c r="AJ3095" s="30">
        <v>9856</v>
      </c>
      <c r="AK3095" s="26" t="s">
        <v>139</v>
      </c>
      <c r="AL3095" s="26">
        <v>36</v>
      </c>
      <c r="AM3095" s="26" t="s">
        <v>5390</v>
      </c>
      <c r="AU3095" s="26" t="s">
        <v>5565</v>
      </c>
      <c r="AV3095" s="26" t="s">
        <v>5566</v>
      </c>
      <c r="AW3095" s="26" t="s">
        <v>5567</v>
      </c>
      <c r="BB3095" s="26" t="s">
        <v>4652</v>
      </c>
      <c r="BD3095" s="37">
        <v>44210</v>
      </c>
      <c r="BG3095" s="37" t="s">
        <v>147</v>
      </c>
      <c r="BH3095" s="37" t="s">
        <v>5558</v>
      </c>
      <c r="BI3095" s="37" t="s">
        <v>5558</v>
      </c>
      <c r="BJ3095" s="138" t="e">
        <f>#N/A</f>
        <v>#N/A</v>
      </c>
      <c r="BK3095" s="138" t="e">
        <f>#N/A</f>
        <v>#N/A</v>
      </c>
      <c r="BL3095" s="138" t="e">
        <f>#N/A</f>
        <v>#N/A</v>
      </c>
      <c r="BM3095" s="138" t="e">
        <f>#N/A</f>
        <v>#N/A</v>
      </c>
      <c r="BN3095" s="26"/>
      <c r="BO3095" s="26"/>
      <c r="BP3095" s="26"/>
      <c r="BQ3095" s="38"/>
      <c r="BR3095" s="26"/>
      <c r="BS3095" s="26"/>
      <c r="BT3095" s="26"/>
      <c r="BU3095" s="26"/>
      <c r="BV3095" s="39"/>
    </row>
    <row r="3096" spans="1:74" ht="15" hidden="1" customHeight="1" thickBot="1">
      <c r="A3096" s="26">
        <v>2020</v>
      </c>
      <c r="B3096" s="67">
        <v>3092</v>
      </c>
      <c r="C3096" s="67" t="s">
        <v>129</v>
      </c>
      <c r="D3096" s="67" t="s">
        <v>4642</v>
      </c>
      <c r="E3096" s="67" t="s">
        <v>4643</v>
      </c>
      <c r="F3096" s="27">
        <v>44083</v>
      </c>
      <c r="G3096" s="67" t="s">
        <v>5647</v>
      </c>
      <c r="H3096" s="26" t="s">
        <v>4645</v>
      </c>
      <c r="I3096" s="26" t="s">
        <v>4645</v>
      </c>
      <c r="J3096" s="69" t="s">
        <v>4646</v>
      </c>
      <c r="K3096" s="26" t="s">
        <v>135</v>
      </c>
      <c r="L3096" s="26" t="s">
        <v>4647</v>
      </c>
      <c r="M3096" s="26" t="s">
        <v>137</v>
      </c>
      <c r="N3096" s="26" t="s">
        <v>138</v>
      </c>
      <c r="O3096" s="26" t="s">
        <v>138</v>
      </c>
      <c r="Q3096" s="30">
        <v>84</v>
      </c>
      <c r="R3096" s="30">
        <v>9590</v>
      </c>
      <c r="S3096" s="31" t="e">
        <f>#N/A</f>
        <v>#N/A</v>
      </c>
      <c r="T3096" s="30">
        <v>1655</v>
      </c>
      <c r="AB3096" s="33" t="e">
        <f>#N/A</f>
        <v>#N/A</v>
      </c>
      <c r="AC3096" s="71">
        <v>1400</v>
      </c>
      <c r="AD3096" s="30" t="e">
        <f>#N/A</f>
        <v>#N/A</v>
      </c>
      <c r="AE3096" s="34">
        <v>0.68</v>
      </c>
      <c r="AG3096" s="30" t="e">
        <f>#N/A</f>
        <v>#N/A</v>
      </c>
      <c r="AH3096" s="30" t="e">
        <f>#N/A</f>
        <v>#N/A</v>
      </c>
      <c r="AI3096" s="30">
        <v>13110.300000000001</v>
      </c>
      <c r="AJ3096" s="30">
        <v>12486</v>
      </c>
      <c r="AK3096" s="26" t="s">
        <v>139</v>
      </c>
      <c r="AL3096" s="26">
        <v>36</v>
      </c>
      <c r="AM3096" s="26" t="s">
        <v>5390</v>
      </c>
      <c r="AU3096" s="26" t="s">
        <v>5565</v>
      </c>
      <c r="AV3096" s="26" t="s">
        <v>5566</v>
      </c>
      <c r="AW3096" s="26" t="s">
        <v>5567</v>
      </c>
      <c r="BB3096" s="26" t="s">
        <v>4652</v>
      </c>
      <c r="BD3096" s="37">
        <v>44210</v>
      </c>
      <c r="BG3096" s="37" t="s">
        <v>147</v>
      </c>
      <c r="BH3096" s="37" t="s">
        <v>5558</v>
      </c>
      <c r="BI3096" s="37" t="s">
        <v>5558</v>
      </c>
      <c r="BJ3096" s="138" t="e">
        <f>#N/A</f>
        <v>#N/A</v>
      </c>
      <c r="BK3096" s="138" t="e">
        <f>#N/A</f>
        <v>#N/A</v>
      </c>
      <c r="BL3096" s="138" t="e">
        <f>#N/A</f>
        <v>#N/A</v>
      </c>
      <c r="BM3096" s="138" t="e">
        <f>#N/A</f>
        <v>#N/A</v>
      </c>
      <c r="BN3096" s="26"/>
      <c r="BO3096" s="26"/>
      <c r="BP3096" s="26"/>
      <c r="BQ3096" s="38"/>
      <c r="BR3096" s="26"/>
      <c r="BS3096" s="26"/>
      <c r="BT3096" s="26"/>
      <c r="BU3096" s="26"/>
      <c r="BV3096" s="39"/>
    </row>
    <row r="3097" spans="1:74" ht="15" hidden="1" customHeight="1" thickBot="1">
      <c r="A3097" s="26">
        <v>2020</v>
      </c>
      <c r="B3097" s="67">
        <v>3093</v>
      </c>
      <c r="C3097" s="26" t="s">
        <v>129</v>
      </c>
      <c r="D3097" s="26" t="s">
        <v>4642</v>
      </c>
      <c r="E3097" s="26" t="s">
        <v>4643</v>
      </c>
      <c r="F3097" s="27">
        <v>44083</v>
      </c>
      <c r="G3097" s="67" t="s">
        <v>5648</v>
      </c>
      <c r="H3097" s="26" t="s">
        <v>4645</v>
      </c>
      <c r="I3097" s="26" t="s">
        <v>4645</v>
      </c>
      <c r="J3097" s="69" t="s">
        <v>4646</v>
      </c>
      <c r="K3097" s="26" t="s">
        <v>135</v>
      </c>
      <c r="L3097" s="26" t="s">
        <v>4647</v>
      </c>
      <c r="M3097" s="26" t="s">
        <v>137</v>
      </c>
      <c r="N3097" s="26" t="s">
        <v>138</v>
      </c>
      <c r="O3097" s="26" t="s">
        <v>138</v>
      </c>
      <c r="Q3097" s="30">
        <v>83</v>
      </c>
      <c r="R3097" s="30">
        <v>8450</v>
      </c>
      <c r="S3097" s="31" t="e">
        <f>#N/A</f>
        <v>#N/A</v>
      </c>
      <c r="T3097" s="30">
        <v>1680</v>
      </c>
      <c r="AB3097" s="33" t="e">
        <f>#N/A</f>
        <v>#N/A</v>
      </c>
      <c r="AC3097" s="30">
        <v>1400</v>
      </c>
      <c r="AD3097" s="30" t="e">
        <f>#N/A</f>
        <v>#N/A</v>
      </c>
      <c r="AE3097" s="34">
        <v>0.68212765957446808</v>
      </c>
      <c r="AG3097" s="30" t="e">
        <f>#N/A</f>
        <v>#N/A</v>
      </c>
      <c r="AH3097" s="30" t="e">
        <f>#N/A</f>
        <v>#N/A</v>
      </c>
      <c r="AI3097" s="30">
        <v>11551.050000000001</v>
      </c>
      <c r="AJ3097" s="30">
        <v>11001</v>
      </c>
      <c r="AK3097" s="26" t="s">
        <v>139</v>
      </c>
      <c r="AL3097" s="26">
        <v>36</v>
      </c>
      <c r="AM3097" s="26" t="s">
        <v>5390</v>
      </c>
      <c r="AU3097" s="26" t="s">
        <v>5565</v>
      </c>
      <c r="AV3097" s="26" t="s">
        <v>5566</v>
      </c>
      <c r="AW3097" s="26" t="s">
        <v>5567</v>
      </c>
      <c r="BB3097" s="26" t="s">
        <v>4652</v>
      </c>
      <c r="BD3097" s="37">
        <v>44210</v>
      </c>
      <c r="BG3097" s="37" t="s">
        <v>147</v>
      </c>
      <c r="BH3097" s="37" t="s">
        <v>5558</v>
      </c>
      <c r="BI3097" s="37" t="s">
        <v>5558</v>
      </c>
      <c r="BJ3097" s="138" t="e">
        <f>#N/A</f>
        <v>#N/A</v>
      </c>
      <c r="BK3097" s="138" t="e">
        <f>#N/A</f>
        <v>#N/A</v>
      </c>
      <c r="BL3097" s="138" t="e">
        <f>#N/A</f>
        <v>#N/A</v>
      </c>
      <c r="BM3097" s="138" t="e">
        <f>#N/A</f>
        <v>#N/A</v>
      </c>
      <c r="BN3097" s="26"/>
      <c r="BO3097" s="26"/>
      <c r="BP3097" s="26"/>
      <c r="BQ3097" s="38"/>
      <c r="BR3097" s="26"/>
      <c r="BS3097" s="26"/>
      <c r="BT3097" s="26"/>
      <c r="BU3097" s="26"/>
      <c r="BV3097" s="39"/>
    </row>
    <row r="3098" spans="1:74" ht="15" hidden="1" customHeight="1" thickBot="1">
      <c r="A3098" s="26">
        <v>2020</v>
      </c>
      <c r="B3098" s="67">
        <v>3094</v>
      </c>
      <c r="C3098" s="67" t="s">
        <v>129</v>
      </c>
      <c r="D3098" s="67" t="s">
        <v>4642</v>
      </c>
      <c r="E3098" s="67" t="s">
        <v>4643</v>
      </c>
      <c r="F3098" s="27">
        <v>44083</v>
      </c>
      <c r="G3098" s="67" t="s">
        <v>5649</v>
      </c>
      <c r="H3098" s="26" t="s">
        <v>4645</v>
      </c>
      <c r="I3098" s="26" t="s">
        <v>4645</v>
      </c>
      <c r="J3098" s="69" t="s">
        <v>4646</v>
      </c>
      <c r="K3098" s="26" t="s">
        <v>135</v>
      </c>
      <c r="L3098" s="26" t="s">
        <v>4647</v>
      </c>
      <c r="M3098" s="26" t="s">
        <v>137</v>
      </c>
      <c r="N3098" s="26" t="s">
        <v>138</v>
      </c>
      <c r="O3098" s="26" t="s">
        <v>138</v>
      </c>
      <c r="Q3098" s="30">
        <v>79</v>
      </c>
      <c r="R3098" s="30">
        <v>6790</v>
      </c>
      <c r="S3098" s="31" t="e">
        <f>#N/A</f>
        <v>#N/A</v>
      </c>
      <c r="T3098" s="30">
        <v>1307</v>
      </c>
      <c r="AB3098" s="33" t="e">
        <f>#N/A</f>
        <v>#N/A</v>
      </c>
      <c r="AC3098" s="71">
        <v>1400</v>
      </c>
      <c r="AD3098" s="30" t="e">
        <f>#N/A</f>
        <v>#N/A</v>
      </c>
      <c r="AE3098" s="34">
        <v>0.96</v>
      </c>
      <c r="AG3098" s="30" t="e">
        <f>#N/A</f>
        <v>#N/A</v>
      </c>
      <c r="AH3098" s="30" t="e">
        <f>#N/A</f>
        <v>#N/A</v>
      </c>
      <c r="AI3098" s="30">
        <v>9282</v>
      </c>
      <c r="AJ3098" s="30">
        <v>8840</v>
      </c>
      <c r="AK3098" s="26" t="s">
        <v>139</v>
      </c>
      <c r="AL3098" s="26">
        <v>36</v>
      </c>
      <c r="AM3098" s="26" t="s">
        <v>5390</v>
      </c>
      <c r="AU3098" s="26" t="s">
        <v>5565</v>
      </c>
      <c r="AV3098" s="26" t="s">
        <v>5566</v>
      </c>
      <c r="AW3098" s="26" t="s">
        <v>5567</v>
      </c>
      <c r="BB3098" s="26" t="s">
        <v>4652</v>
      </c>
      <c r="BD3098" s="37">
        <v>44210</v>
      </c>
      <c r="BG3098" s="37" t="s">
        <v>147</v>
      </c>
      <c r="BH3098" s="37" t="s">
        <v>5558</v>
      </c>
      <c r="BI3098" s="37" t="s">
        <v>5558</v>
      </c>
      <c r="BJ3098" s="138" t="e">
        <f>#N/A</f>
        <v>#N/A</v>
      </c>
      <c r="BK3098" s="138" t="e">
        <f>#N/A</f>
        <v>#N/A</v>
      </c>
      <c r="BL3098" s="138" t="e">
        <f>#N/A</f>
        <v>#N/A</v>
      </c>
      <c r="BM3098" s="138" t="e">
        <f>#N/A</f>
        <v>#N/A</v>
      </c>
      <c r="BN3098" s="26"/>
      <c r="BO3098" s="26"/>
      <c r="BP3098" s="26"/>
      <c r="BQ3098" s="38"/>
      <c r="BR3098" s="26"/>
      <c r="BS3098" s="26"/>
      <c r="BT3098" s="26"/>
      <c r="BU3098" s="26"/>
      <c r="BV3098" s="39"/>
    </row>
    <row r="3099" spans="1:74" ht="15" hidden="1" customHeight="1" thickBot="1">
      <c r="A3099" s="26">
        <v>2020</v>
      </c>
      <c r="B3099" s="67">
        <v>3095</v>
      </c>
      <c r="C3099" s="26" t="s">
        <v>129</v>
      </c>
      <c r="D3099" s="26" t="s">
        <v>4642</v>
      </c>
      <c r="E3099" s="26" t="s">
        <v>4643</v>
      </c>
      <c r="F3099" s="27">
        <v>44083</v>
      </c>
      <c r="G3099" s="67" t="s">
        <v>5650</v>
      </c>
      <c r="H3099" s="26" t="s">
        <v>4645</v>
      </c>
      <c r="I3099" s="26" t="s">
        <v>4645</v>
      </c>
      <c r="J3099" s="69" t="s">
        <v>4646</v>
      </c>
      <c r="K3099" s="26" t="s">
        <v>135</v>
      </c>
      <c r="L3099" s="26" t="s">
        <v>4647</v>
      </c>
      <c r="M3099" s="26" t="s">
        <v>137</v>
      </c>
      <c r="N3099" s="26" t="s">
        <v>138</v>
      </c>
      <c r="O3099" s="26" t="s">
        <v>138</v>
      </c>
      <c r="Q3099" s="30">
        <v>81</v>
      </c>
      <c r="R3099" s="30">
        <v>7810</v>
      </c>
      <c r="S3099" s="31" t="e">
        <f>#N/A</f>
        <v>#N/A</v>
      </c>
      <c r="T3099" s="30">
        <v>1267</v>
      </c>
      <c r="AB3099" s="33" t="e">
        <f>#N/A</f>
        <v>#N/A</v>
      </c>
      <c r="AC3099" s="30">
        <v>1400</v>
      </c>
      <c r="AD3099" s="30" t="e">
        <f>#N/A</f>
        <v>#N/A</v>
      </c>
      <c r="AE3099" s="34">
        <v>0.96039215686274504</v>
      </c>
      <c r="AG3099" s="30" t="e">
        <f>#N/A</f>
        <v>#N/A</v>
      </c>
      <c r="AH3099" s="30" t="e">
        <f>#N/A</f>
        <v>#N/A</v>
      </c>
      <c r="AI3099" s="30">
        <v>10676.4</v>
      </c>
      <c r="AJ3099" s="30">
        <v>10168</v>
      </c>
      <c r="AK3099" s="26" t="s">
        <v>139</v>
      </c>
      <c r="AL3099" s="26">
        <v>36</v>
      </c>
      <c r="AM3099" s="26" t="s">
        <v>5390</v>
      </c>
      <c r="AU3099" s="26" t="s">
        <v>5565</v>
      </c>
      <c r="AV3099" s="26" t="s">
        <v>5566</v>
      </c>
      <c r="AW3099" s="26" t="s">
        <v>5567</v>
      </c>
      <c r="BB3099" s="26" t="s">
        <v>4652</v>
      </c>
      <c r="BD3099" s="37">
        <v>44210</v>
      </c>
      <c r="BG3099" s="37" t="s">
        <v>147</v>
      </c>
      <c r="BH3099" s="37" t="s">
        <v>5558</v>
      </c>
      <c r="BI3099" s="37" t="s">
        <v>5558</v>
      </c>
      <c r="BJ3099" s="138" t="e">
        <f>#N/A</f>
        <v>#N/A</v>
      </c>
      <c r="BK3099" s="138" t="e">
        <f>#N/A</f>
        <v>#N/A</v>
      </c>
      <c r="BL3099" s="138" t="e">
        <f>#N/A</f>
        <v>#N/A</v>
      </c>
      <c r="BM3099" s="138" t="e">
        <f>#N/A</f>
        <v>#N/A</v>
      </c>
      <c r="BN3099" s="26"/>
      <c r="BO3099" s="26"/>
      <c r="BP3099" s="26"/>
      <c r="BQ3099" s="38"/>
      <c r="BR3099" s="26"/>
      <c r="BS3099" s="26"/>
      <c r="BT3099" s="26"/>
      <c r="BU3099" s="26"/>
      <c r="BV3099" s="39"/>
    </row>
    <row r="3100" spans="1:74" ht="15" hidden="1" customHeight="1" thickBot="1">
      <c r="A3100" s="26">
        <v>2020</v>
      </c>
      <c r="B3100" s="67">
        <v>3096</v>
      </c>
      <c r="C3100" s="67" t="s">
        <v>129</v>
      </c>
      <c r="D3100" s="67" t="s">
        <v>4642</v>
      </c>
      <c r="E3100" s="67" t="s">
        <v>4643</v>
      </c>
      <c r="F3100" s="27">
        <v>44083</v>
      </c>
      <c r="G3100" s="67" t="s">
        <v>5651</v>
      </c>
      <c r="H3100" s="26" t="s">
        <v>4645</v>
      </c>
      <c r="I3100" s="26" t="s">
        <v>4645</v>
      </c>
      <c r="J3100" s="69" t="s">
        <v>4646</v>
      </c>
      <c r="K3100" s="26" t="s">
        <v>135</v>
      </c>
      <c r="L3100" s="26" t="s">
        <v>4647</v>
      </c>
      <c r="M3100" s="26" t="s">
        <v>137</v>
      </c>
      <c r="N3100" s="26" t="s">
        <v>138</v>
      </c>
      <c r="O3100" s="26" t="s">
        <v>138</v>
      </c>
      <c r="Q3100" s="30">
        <v>79</v>
      </c>
      <c r="R3100" s="30">
        <v>6880</v>
      </c>
      <c r="S3100" s="31" t="e">
        <f>#N/A</f>
        <v>#N/A</v>
      </c>
      <c r="T3100" s="30">
        <v>1353</v>
      </c>
      <c r="AB3100" s="33" t="e">
        <f>#N/A</f>
        <v>#N/A</v>
      </c>
      <c r="AC3100" s="71">
        <v>1400</v>
      </c>
      <c r="AD3100" s="30" t="e">
        <f>#N/A</f>
        <v>#N/A</v>
      </c>
      <c r="AE3100" s="34">
        <v>0.92</v>
      </c>
      <c r="AG3100" s="30" t="e">
        <f>#N/A</f>
        <v>#N/A</v>
      </c>
      <c r="AH3100" s="30" t="e">
        <f>#N/A</f>
        <v>#N/A</v>
      </c>
      <c r="AI3100" s="30">
        <v>9404.85</v>
      </c>
      <c r="AJ3100" s="30">
        <v>8957</v>
      </c>
      <c r="AK3100" s="26" t="s">
        <v>139</v>
      </c>
      <c r="AL3100" s="26">
        <v>36</v>
      </c>
      <c r="AM3100" s="26" t="s">
        <v>5390</v>
      </c>
      <c r="AU3100" s="26" t="s">
        <v>5565</v>
      </c>
      <c r="AV3100" s="26" t="s">
        <v>5566</v>
      </c>
      <c r="AW3100" s="26" t="s">
        <v>5567</v>
      </c>
      <c r="BB3100" s="26" t="s">
        <v>4652</v>
      </c>
      <c r="BD3100" s="37">
        <v>44210</v>
      </c>
      <c r="BG3100" s="37" t="s">
        <v>147</v>
      </c>
      <c r="BH3100" s="37" t="s">
        <v>5558</v>
      </c>
      <c r="BI3100" s="37" t="s">
        <v>5558</v>
      </c>
      <c r="BJ3100" s="138" t="e">
        <f>#N/A</f>
        <v>#N/A</v>
      </c>
      <c r="BK3100" s="138" t="e">
        <f>#N/A</f>
        <v>#N/A</v>
      </c>
      <c r="BL3100" s="138" t="e">
        <f>#N/A</f>
        <v>#N/A</v>
      </c>
      <c r="BM3100" s="138" t="e">
        <f>#N/A</f>
        <v>#N/A</v>
      </c>
      <c r="BN3100" s="26"/>
      <c r="BO3100" s="26"/>
      <c r="BP3100" s="26"/>
      <c r="BQ3100" s="38"/>
      <c r="BR3100" s="26"/>
      <c r="BS3100" s="26"/>
      <c r="BT3100" s="26"/>
      <c r="BU3100" s="26"/>
      <c r="BV3100" s="39"/>
    </row>
    <row r="3101" spans="1:74" ht="15" hidden="1" customHeight="1" thickBot="1">
      <c r="A3101" s="26">
        <v>2020</v>
      </c>
      <c r="B3101" s="67">
        <v>3097</v>
      </c>
      <c r="C3101" s="26" t="s">
        <v>129</v>
      </c>
      <c r="D3101" s="26" t="s">
        <v>4642</v>
      </c>
      <c r="E3101" s="26" t="s">
        <v>4643</v>
      </c>
      <c r="F3101" s="27">
        <v>44083</v>
      </c>
      <c r="G3101" s="67" t="s">
        <v>5652</v>
      </c>
      <c r="H3101" s="26" t="s">
        <v>4645</v>
      </c>
      <c r="I3101" s="26" t="s">
        <v>4645</v>
      </c>
      <c r="J3101" s="69" t="s">
        <v>4646</v>
      </c>
      <c r="K3101" s="26" t="s">
        <v>135</v>
      </c>
      <c r="L3101" s="26" t="s">
        <v>4647</v>
      </c>
      <c r="M3101" s="26" t="s">
        <v>137</v>
      </c>
      <c r="N3101" s="26" t="s">
        <v>138</v>
      </c>
      <c r="O3101" s="26" t="s">
        <v>138</v>
      </c>
      <c r="Q3101" s="30">
        <v>76</v>
      </c>
      <c r="R3101" s="30">
        <v>7480</v>
      </c>
      <c r="S3101" s="31" t="e">
        <f>#N/A</f>
        <v>#N/A</v>
      </c>
      <c r="T3101" s="30">
        <v>1554</v>
      </c>
      <c r="AB3101" s="33" t="e">
        <f>#N/A</f>
        <v>#N/A</v>
      </c>
      <c r="AC3101" s="30">
        <v>1400</v>
      </c>
      <c r="AD3101" s="30" t="e">
        <f>#N/A</f>
        <v>#N/A</v>
      </c>
      <c r="AE3101" s="34">
        <v>0.9244444444444444</v>
      </c>
      <c r="AG3101" s="30" t="e">
        <f>#N/A</f>
        <v>#N/A</v>
      </c>
      <c r="AH3101" s="30" t="e">
        <f>#N/A</f>
        <v>#N/A</v>
      </c>
      <c r="AI3101" s="30">
        <v>10224.9</v>
      </c>
      <c r="AJ3101" s="30">
        <v>9738</v>
      </c>
      <c r="AK3101" s="26" t="s">
        <v>139</v>
      </c>
      <c r="AL3101" s="26">
        <v>36</v>
      </c>
      <c r="AM3101" s="26" t="s">
        <v>5390</v>
      </c>
      <c r="AU3101" s="26" t="s">
        <v>5565</v>
      </c>
      <c r="AV3101" s="26" t="s">
        <v>5566</v>
      </c>
      <c r="AW3101" s="26" t="s">
        <v>5567</v>
      </c>
      <c r="BB3101" s="26" t="s">
        <v>4652</v>
      </c>
      <c r="BD3101" s="37">
        <v>44210</v>
      </c>
      <c r="BG3101" s="37" t="s">
        <v>147</v>
      </c>
      <c r="BH3101" s="37" t="s">
        <v>5558</v>
      </c>
      <c r="BI3101" s="37" t="s">
        <v>5558</v>
      </c>
      <c r="BJ3101" s="138" t="e">
        <f>#N/A</f>
        <v>#N/A</v>
      </c>
      <c r="BK3101" s="138" t="e">
        <f>#N/A</f>
        <v>#N/A</v>
      </c>
      <c r="BL3101" s="138" t="e">
        <f>#N/A</f>
        <v>#N/A</v>
      </c>
      <c r="BM3101" s="138" t="e">
        <f>#N/A</f>
        <v>#N/A</v>
      </c>
      <c r="BN3101" s="26"/>
      <c r="BO3101" s="26"/>
      <c r="BP3101" s="26"/>
      <c r="BQ3101" s="38"/>
      <c r="BR3101" s="26"/>
      <c r="BS3101" s="26"/>
      <c r="BT3101" s="26"/>
      <c r="BU3101" s="26"/>
      <c r="BV3101" s="39"/>
    </row>
    <row r="3102" spans="1:74" ht="15" hidden="1" customHeight="1" thickBot="1">
      <c r="A3102" s="26">
        <v>2020</v>
      </c>
      <c r="B3102" s="67">
        <v>3098</v>
      </c>
      <c r="C3102" s="67" t="s">
        <v>129</v>
      </c>
      <c r="D3102" s="67" t="s">
        <v>4642</v>
      </c>
      <c r="E3102" s="67" t="s">
        <v>4643</v>
      </c>
      <c r="F3102" s="27">
        <v>44083</v>
      </c>
      <c r="G3102" s="67" t="s">
        <v>5653</v>
      </c>
      <c r="H3102" s="26" t="s">
        <v>4645</v>
      </c>
      <c r="I3102" s="26" t="s">
        <v>4645</v>
      </c>
      <c r="J3102" s="69" t="s">
        <v>4646</v>
      </c>
      <c r="K3102" s="26" t="s">
        <v>135</v>
      </c>
      <c r="L3102" s="26" t="s">
        <v>4647</v>
      </c>
      <c r="M3102" s="26" t="s">
        <v>137</v>
      </c>
      <c r="N3102" s="26" t="s">
        <v>138</v>
      </c>
      <c r="O3102" s="26" t="s">
        <v>138</v>
      </c>
      <c r="Q3102" s="30">
        <v>79</v>
      </c>
      <c r="R3102" s="30">
        <v>8140</v>
      </c>
      <c r="S3102" s="31" t="e">
        <f>#N/A</f>
        <v>#N/A</v>
      </c>
      <c r="T3102" s="30">
        <v>1465</v>
      </c>
      <c r="AB3102" s="33" t="e">
        <f>#N/A</f>
        <v>#N/A</v>
      </c>
      <c r="AC3102" s="71">
        <v>1400</v>
      </c>
      <c r="AD3102" s="30" t="e">
        <f>#N/A</f>
        <v>#N/A</v>
      </c>
      <c r="AE3102" s="34">
        <v>0.78</v>
      </c>
      <c r="AG3102" s="30" t="e">
        <f>#N/A</f>
        <v>#N/A</v>
      </c>
      <c r="AH3102" s="30" t="e">
        <f>#N/A</f>
        <v>#N/A</v>
      </c>
      <c r="AI3102" s="30">
        <v>11127.9</v>
      </c>
      <c r="AJ3102" s="30">
        <v>10598</v>
      </c>
      <c r="AK3102" s="26" t="s">
        <v>139</v>
      </c>
      <c r="AL3102" s="26">
        <v>36</v>
      </c>
      <c r="AM3102" s="26" t="s">
        <v>5390</v>
      </c>
      <c r="AU3102" s="26" t="s">
        <v>5565</v>
      </c>
      <c r="AV3102" s="26" t="s">
        <v>5566</v>
      </c>
      <c r="AW3102" s="26" t="s">
        <v>5567</v>
      </c>
      <c r="BB3102" s="26" t="s">
        <v>4652</v>
      </c>
      <c r="BD3102" s="37">
        <v>44210</v>
      </c>
      <c r="BG3102" s="37" t="s">
        <v>147</v>
      </c>
      <c r="BH3102" s="37" t="s">
        <v>5558</v>
      </c>
      <c r="BI3102" s="37" t="s">
        <v>5558</v>
      </c>
      <c r="BJ3102" s="138" t="e">
        <f>#N/A</f>
        <v>#N/A</v>
      </c>
      <c r="BK3102" s="138" t="e">
        <f>#N/A</f>
        <v>#N/A</v>
      </c>
      <c r="BL3102" s="138" t="e">
        <f>#N/A</f>
        <v>#N/A</v>
      </c>
      <c r="BM3102" s="138" t="e">
        <f>#N/A</f>
        <v>#N/A</v>
      </c>
      <c r="BN3102" s="26"/>
      <c r="BO3102" s="26"/>
      <c r="BP3102" s="26"/>
      <c r="BQ3102" s="38"/>
      <c r="BR3102" s="26"/>
      <c r="BS3102" s="26"/>
      <c r="BT3102" s="26"/>
      <c r="BU3102" s="26"/>
      <c r="BV3102" s="39"/>
    </row>
    <row r="3103" spans="1:74" ht="15" hidden="1" customHeight="1" thickBot="1">
      <c r="A3103" s="26">
        <v>2020</v>
      </c>
      <c r="B3103" s="67">
        <v>3099</v>
      </c>
      <c r="C3103" s="26" t="s">
        <v>129</v>
      </c>
      <c r="D3103" s="26" t="s">
        <v>4642</v>
      </c>
      <c r="E3103" s="26" t="s">
        <v>4643</v>
      </c>
      <c r="F3103" s="27">
        <v>44083</v>
      </c>
      <c r="G3103" s="67" t="s">
        <v>5654</v>
      </c>
      <c r="H3103" s="26" t="s">
        <v>4645</v>
      </c>
      <c r="I3103" s="26" t="s">
        <v>4645</v>
      </c>
      <c r="J3103" s="69" t="s">
        <v>4646</v>
      </c>
      <c r="K3103" s="26" t="s">
        <v>135</v>
      </c>
      <c r="L3103" s="26" t="s">
        <v>4647</v>
      </c>
      <c r="M3103" s="26" t="s">
        <v>137</v>
      </c>
      <c r="N3103" s="26" t="s">
        <v>138</v>
      </c>
      <c r="O3103" s="26" t="s">
        <v>138</v>
      </c>
      <c r="Q3103" s="30">
        <v>75</v>
      </c>
      <c r="R3103" s="30">
        <v>5510</v>
      </c>
      <c r="S3103" s="31" t="e">
        <f>#N/A</f>
        <v>#N/A</v>
      </c>
      <c r="T3103" s="30">
        <v>947</v>
      </c>
      <c r="AB3103" s="33" t="e">
        <f>#N/A</f>
        <v>#N/A</v>
      </c>
      <c r="AC3103" s="30">
        <v>1400</v>
      </c>
      <c r="AD3103" s="30" t="e">
        <f>#N/A</f>
        <v>#N/A</v>
      </c>
      <c r="AE3103" s="34">
        <v>0.78</v>
      </c>
      <c r="AG3103" s="30" t="e">
        <f>#N/A</f>
        <v>#N/A</v>
      </c>
      <c r="AH3103" s="30" t="e">
        <f>#N/A</f>
        <v>#N/A</v>
      </c>
      <c r="AI3103" s="30">
        <v>7532.7000000000007</v>
      </c>
      <c r="AJ3103" s="30">
        <v>7174</v>
      </c>
      <c r="AK3103" s="26" t="s">
        <v>139</v>
      </c>
      <c r="AL3103" s="26">
        <v>36</v>
      </c>
      <c r="AM3103" s="26" t="s">
        <v>5390</v>
      </c>
      <c r="AU3103" s="26" t="s">
        <v>5565</v>
      </c>
      <c r="AV3103" s="26" t="s">
        <v>5566</v>
      </c>
      <c r="AW3103" s="26" t="s">
        <v>5567</v>
      </c>
      <c r="BB3103" s="26" t="s">
        <v>4652</v>
      </c>
      <c r="BD3103" s="37">
        <v>44210</v>
      </c>
      <c r="BG3103" s="37" t="s">
        <v>147</v>
      </c>
      <c r="BH3103" s="37" t="s">
        <v>5558</v>
      </c>
      <c r="BI3103" s="37" t="s">
        <v>5558</v>
      </c>
      <c r="BJ3103" s="138" t="e">
        <f>#N/A</f>
        <v>#N/A</v>
      </c>
      <c r="BK3103" s="138" t="e">
        <f>#N/A</f>
        <v>#N/A</v>
      </c>
      <c r="BL3103" s="138" t="e">
        <f>#N/A</f>
        <v>#N/A</v>
      </c>
      <c r="BM3103" s="138" t="e">
        <f>#N/A</f>
        <v>#N/A</v>
      </c>
      <c r="BN3103" s="26"/>
      <c r="BO3103" s="26"/>
      <c r="BP3103" s="26"/>
      <c r="BQ3103" s="38"/>
      <c r="BR3103" s="26"/>
      <c r="BS3103" s="26"/>
      <c r="BT3103" s="26"/>
      <c r="BU3103" s="26"/>
      <c r="BV3103" s="39"/>
    </row>
    <row r="3104" spans="1:74" ht="15" hidden="1" customHeight="1" thickBot="1">
      <c r="A3104" s="26">
        <v>2020</v>
      </c>
      <c r="B3104" s="67">
        <v>3100</v>
      </c>
      <c r="C3104" s="67" t="s">
        <v>129</v>
      </c>
      <c r="D3104" s="67" t="s">
        <v>4642</v>
      </c>
      <c r="E3104" s="67" t="s">
        <v>4643</v>
      </c>
      <c r="F3104" s="27">
        <v>44083</v>
      </c>
      <c r="G3104" s="67" t="s">
        <v>5655</v>
      </c>
      <c r="H3104" s="26" t="s">
        <v>4645</v>
      </c>
      <c r="I3104" s="26" t="s">
        <v>4645</v>
      </c>
      <c r="J3104" s="69" t="s">
        <v>4646</v>
      </c>
      <c r="K3104" s="26" t="s">
        <v>135</v>
      </c>
      <c r="L3104" s="26" t="s">
        <v>4647</v>
      </c>
      <c r="M3104" s="26" t="s">
        <v>137</v>
      </c>
      <c r="N3104" s="26" t="s">
        <v>138</v>
      </c>
      <c r="O3104" s="26" t="s">
        <v>138</v>
      </c>
      <c r="Q3104" s="30">
        <v>80</v>
      </c>
      <c r="R3104" s="30">
        <v>6600</v>
      </c>
      <c r="S3104" s="31" t="e">
        <f>#N/A</f>
        <v>#N/A</v>
      </c>
      <c r="T3104" s="30">
        <v>1373</v>
      </c>
      <c r="AB3104" s="33" t="e">
        <f>#N/A</f>
        <v>#N/A</v>
      </c>
      <c r="AC3104" s="71">
        <v>1400</v>
      </c>
      <c r="AD3104" s="30" t="e">
        <f>#N/A</f>
        <v>#N/A</v>
      </c>
      <c r="AE3104" s="34">
        <v>0.85</v>
      </c>
      <c r="AG3104" s="30" t="e">
        <f>#N/A</f>
        <v>#N/A</v>
      </c>
      <c r="AH3104" s="30" t="e">
        <f>#N/A</f>
        <v>#N/A</v>
      </c>
      <c r="AI3104" s="30">
        <v>9022.65</v>
      </c>
      <c r="AJ3104" s="30">
        <v>8593</v>
      </c>
      <c r="AK3104" s="26" t="s">
        <v>139</v>
      </c>
      <c r="AL3104" s="26">
        <v>36</v>
      </c>
      <c r="AM3104" s="26" t="s">
        <v>5390</v>
      </c>
      <c r="AU3104" s="26" t="s">
        <v>5565</v>
      </c>
      <c r="AV3104" s="26" t="s">
        <v>5566</v>
      </c>
      <c r="AW3104" s="26" t="s">
        <v>5567</v>
      </c>
      <c r="BB3104" s="26" t="s">
        <v>4652</v>
      </c>
      <c r="BD3104" s="37">
        <v>44210</v>
      </c>
      <c r="BG3104" s="37" t="s">
        <v>147</v>
      </c>
      <c r="BH3104" s="37" t="s">
        <v>5558</v>
      </c>
      <c r="BI3104" s="37" t="s">
        <v>5558</v>
      </c>
      <c r="BJ3104" s="138" t="e">
        <f>#N/A</f>
        <v>#N/A</v>
      </c>
      <c r="BK3104" s="138" t="e">
        <f>#N/A</f>
        <v>#N/A</v>
      </c>
      <c r="BL3104" s="138" t="e">
        <f>#N/A</f>
        <v>#N/A</v>
      </c>
      <c r="BM3104" s="138" t="e">
        <f>#N/A</f>
        <v>#N/A</v>
      </c>
      <c r="BN3104" s="26"/>
      <c r="BO3104" s="26"/>
      <c r="BP3104" s="26"/>
      <c r="BQ3104" s="38"/>
      <c r="BR3104" s="26"/>
      <c r="BS3104" s="26"/>
      <c r="BT3104" s="26"/>
      <c r="BU3104" s="26"/>
      <c r="BV3104" s="39"/>
    </row>
    <row r="3105" spans="1:74" ht="15" hidden="1" customHeight="1" thickBot="1">
      <c r="A3105" s="26">
        <v>2020</v>
      </c>
      <c r="B3105" s="67">
        <v>3101</v>
      </c>
      <c r="C3105" s="26" t="s">
        <v>129</v>
      </c>
      <c r="D3105" s="26" t="s">
        <v>4642</v>
      </c>
      <c r="E3105" s="26" t="s">
        <v>4643</v>
      </c>
      <c r="F3105" s="27">
        <v>44083</v>
      </c>
      <c r="G3105" s="67" t="s">
        <v>5656</v>
      </c>
      <c r="H3105" s="26" t="s">
        <v>4645</v>
      </c>
      <c r="I3105" s="26" t="s">
        <v>4645</v>
      </c>
      <c r="J3105" s="69" t="s">
        <v>4646</v>
      </c>
      <c r="K3105" s="26" t="s">
        <v>135</v>
      </c>
      <c r="L3105" s="26" t="s">
        <v>4647</v>
      </c>
      <c r="M3105" s="26" t="s">
        <v>137</v>
      </c>
      <c r="N3105" s="26" t="s">
        <v>138</v>
      </c>
      <c r="O3105" s="26" t="s">
        <v>138</v>
      </c>
      <c r="Q3105" s="30">
        <v>84</v>
      </c>
      <c r="R3105" s="30">
        <v>8970</v>
      </c>
      <c r="S3105" s="31" t="e">
        <f>#N/A</f>
        <v>#N/A</v>
      </c>
      <c r="T3105" s="30">
        <v>1884</v>
      </c>
      <c r="AB3105" s="33" t="e">
        <f>#N/A</f>
        <v>#N/A</v>
      </c>
      <c r="AC3105" s="30">
        <v>1400</v>
      </c>
      <c r="AD3105" s="30" t="e">
        <f>#N/A</f>
        <v>#N/A</v>
      </c>
      <c r="AE3105" s="34">
        <v>0.8453846153846154</v>
      </c>
      <c r="AG3105" s="30" t="e">
        <f>#N/A</f>
        <v>#N/A</v>
      </c>
      <c r="AH3105" s="30" t="e">
        <f>#N/A</f>
        <v>#N/A</v>
      </c>
      <c r="AI3105" s="30">
        <v>12261.9</v>
      </c>
      <c r="AJ3105" s="30">
        <v>11678</v>
      </c>
      <c r="AK3105" s="26" t="s">
        <v>139</v>
      </c>
      <c r="AL3105" s="26">
        <v>36</v>
      </c>
      <c r="AM3105" s="26" t="s">
        <v>5390</v>
      </c>
      <c r="AU3105" s="26" t="s">
        <v>5565</v>
      </c>
      <c r="AV3105" s="26" t="s">
        <v>5566</v>
      </c>
      <c r="AW3105" s="26" t="s">
        <v>5567</v>
      </c>
      <c r="BB3105" s="26" t="s">
        <v>4652</v>
      </c>
      <c r="BD3105" s="37">
        <v>44210</v>
      </c>
      <c r="BG3105" s="37" t="s">
        <v>147</v>
      </c>
      <c r="BH3105" s="37" t="s">
        <v>5558</v>
      </c>
      <c r="BI3105" s="37" t="s">
        <v>5558</v>
      </c>
      <c r="BJ3105" s="138" t="e">
        <f>#N/A</f>
        <v>#N/A</v>
      </c>
      <c r="BK3105" s="138" t="e">
        <f>#N/A</f>
        <v>#N/A</v>
      </c>
      <c r="BL3105" s="138" t="e">
        <f>#N/A</f>
        <v>#N/A</v>
      </c>
      <c r="BM3105" s="138" t="e">
        <f>#N/A</f>
        <v>#N/A</v>
      </c>
      <c r="BN3105" s="26"/>
      <c r="BO3105" s="26"/>
      <c r="BP3105" s="26"/>
      <c r="BQ3105" s="38"/>
      <c r="BR3105" s="26"/>
      <c r="BS3105" s="26"/>
      <c r="BT3105" s="26"/>
      <c r="BU3105" s="26"/>
      <c r="BV3105" s="39"/>
    </row>
    <row r="3106" spans="1:74" ht="15" hidden="1" customHeight="1" thickBot="1">
      <c r="A3106" s="26">
        <v>2020</v>
      </c>
      <c r="B3106" s="67">
        <v>3102</v>
      </c>
      <c r="C3106" s="67" t="s">
        <v>129</v>
      </c>
      <c r="D3106" s="67" t="s">
        <v>4642</v>
      </c>
      <c r="E3106" s="67" t="s">
        <v>4643</v>
      </c>
      <c r="F3106" s="27">
        <v>44083</v>
      </c>
      <c r="G3106" s="67" t="s">
        <v>5657</v>
      </c>
      <c r="H3106" s="26" t="s">
        <v>4645</v>
      </c>
      <c r="I3106" s="26" t="s">
        <v>4645</v>
      </c>
      <c r="J3106" s="69" t="s">
        <v>4646</v>
      </c>
      <c r="K3106" s="26" t="s">
        <v>135</v>
      </c>
      <c r="L3106" s="26" t="s">
        <v>4647</v>
      </c>
      <c r="M3106" s="26" t="s">
        <v>137</v>
      </c>
      <c r="N3106" s="26" t="s">
        <v>138</v>
      </c>
      <c r="O3106" s="26" t="s">
        <v>138</v>
      </c>
      <c r="Q3106" s="30">
        <v>83</v>
      </c>
      <c r="R3106" s="30">
        <v>9200</v>
      </c>
      <c r="S3106" s="31" t="e">
        <f>#N/A</f>
        <v>#N/A</v>
      </c>
      <c r="T3106" s="30">
        <v>2085</v>
      </c>
      <c r="AB3106" s="33" t="e">
        <f>#N/A</f>
        <v>#N/A</v>
      </c>
      <c r="AC3106" s="71">
        <v>1400</v>
      </c>
      <c r="AD3106" s="30" t="e">
        <f>#N/A</f>
        <v>#N/A</v>
      </c>
      <c r="AE3106" s="34">
        <v>0.89</v>
      </c>
      <c r="AG3106" s="30" t="e">
        <f>#N/A</f>
        <v>#N/A</v>
      </c>
      <c r="AH3106" s="30" t="e">
        <f>#N/A</f>
        <v>#N/A</v>
      </c>
      <c r="AI3106" s="30">
        <v>12576.9</v>
      </c>
      <c r="AJ3106" s="30">
        <v>11978</v>
      </c>
      <c r="AK3106" s="26" t="s">
        <v>139</v>
      </c>
      <c r="AL3106" s="26">
        <v>36</v>
      </c>
      <c r="AM3106" s="26" t="s">
        <v>5390</v>
      </c>
      <c r="AU3106" s="26" t="s">
        <v>5565</v>
      </c>
      <c r="AV3106" s="26" t="s">
        <v>5566</v>
      </c>
      <c r="AW3106" s="26" t="s">
        <v>5567</v>
      </c>
      <c r="BB3106" s="26" t="s">
        <v>4652</v>
      </c>
      <c r="BD3106" s="37">
        <v>44210</v>
      </c>
      <c r="BG3106" s="37" t="s">
        <v>147</v>
      </c>
      <c r="BH3106" s="37" t="s">
        <v>5558</v>
      </c>
      <c r="BI3106" s="37" t="s">
        <v>5558</v>
      </c>
      <c r="BJ3106" s="138" t="e">
        <f>#N/A</f>
        <v>#N/A</v>
      </c>
      <c r="BK3106" s="138" t="e">
        <f>#N/A</f>
        <v>#N/A</v>
      </c>
      <c r="BL3106" s="138" t="e">
        <f>#N/A</f>
        <v>#N/A</v>
      </c>
      <c r="BM3106" s="138" t="e">
        <f>#N/A</f>
        <v>#N/A</v>
      </c>
      <c r="BN3106" s="26"/>
      <c r="BO3106" s="26"/>
      <c r="BP3106" s="26"/>
      <c r="BQ3106" s="38"/>
      <c r="BR3106" s="26"/>
      <c r="BS3106" s="26"/>
      <c r="BT3106" s="26"/>
      <c r="BU3106" s="26"/>
      <c r="BV3106" s="39"/>
    </row>
    <row r="3107" spans="1:74" ht="15" hidden="1" customHeight="1" thickBot="1">
      <c r="A3107" s="26">
        <v>2020</v>
      </c>
      <c r="B3107" s="67">
        <v>3103</v>
      </c>
      <c r="C3107" s="26" t="s">
        <v>129</v>
      </c>
      <c r="D3107" s="26" t="s">
        <v>4642</v>
      </c>
      <c r="E3107" s="26" t="s">
        <v>4643</v>
      </c>
      <c r="F3107" s="27">
        <v>44083</v>
      </c>
      <c r="G3107" s="67" t="s">
        <v>5658</v>
      </c>
      <c r="H3107" s="26" t="s">
        <v>4645</v>
      </c>
      <c r="I3107" s="26" t="s">
        <v>4645</v>
      </c>
      <c r="J3107" s="69" t="s">
        <v>4646</v>
      </c>
      <c r="K3107" s="26" t="s">
        <v>135</v>
      </c>
      <c r="L3107" s="26" t="s">
        <v>4647</v>
      </c>
      <c r="M3107" s="26" t="s">
        <v>137</v>
      </c>
      <c r="N3107" s="26" t="s">
        <v>138</v>
      </c>
      <c r="O3107" s="26" t="s">
        <v>138</v>
      </c>
      <c r="Q3107" s="30">
        <v>73</v>
      </c>
      <c r="R3107" s="30">
        <v>5700</v>
      </c>
      <c r="S3107" s="31" t="e">
        <f>#N/A</f>
        <v>#N/A</v>
      </c>
      <c r="T3107" s="30">
        <v>1051</v>
      </c>
      <c r="AB3107" s="33" t="e">
        <f>#N/A</f>
        <v>#N/A</v>
      </c>
      <c r="AC3107" s="30">
        <v>1400</v>
      </c>
      <c r="AD3107" s="30" t="e">
        <f>#N/A</f>
        <v>#N/A</v>
      </c>
      <c r="AE3107" s="34">
        <v>0.89071428571428568</v>
      </c>
      <c r="AG3107" s="30" t="e">
        <f>#N/A</f>
        <v>#N/A</v>
      </c>
      <c r="AH3107" s="30" t="e">
        <f>#N/A</f>
        <v>#N/A</v>
      </c>
      <c r="AI3107" s="30">
        <v>7792.05</v>
      </c>
      <c r="AJ3107" s="30">
        <v>7421</v>
      </c>
      <c r="AK3107" s="26" t="s">
        <v>139</v>
      </c>
      <c r="AL3107" s="26">
        <v>36</v>
      </c>
      <c r="AM3107" s="26" t="s">
        <v>5390</v>
      </c>
      <c r="AU3107" s="26" t="s">
        <v>5565</v>
      </c>
      <c r="AV3107" s="26" t="s">
        <v>5566</v>
      </c>
      <c r="AW3107" s="26" t="s">
        <v>5567</v>
      </c>
      <c r="BB3107" s="26" t="s">
        <v>4652</v>
      </c>
      <c r="BD3107" s="37">
        <v>44210</v>
      </c>
      <c r="BG3107" s="37" t="s">
        <v>147</v>
      </c>
      <c r="BH3107" s="37" t="s">
        <v>5558</v>
      </c>
      <c r="BI3107" s="37" t="s">
        <v>5558</v>
      </c>
      <c r="BJ3107" s="138" t="e">
        <f>#N/A</f>
        <v>#N/A</v>
      </c>
      <c r="BK3107" s="138" t="e">
        <f>#N/A</f>
        <v>#N/A</v>
      </c>
      <c r="BL3107" s="138" t="e">
        <f>#N/A</f>
        <v>#N/A</v>
      </c>
      <c r="BM3107" s="138" t="e">
        <f>#N/A</f>
        <v>#N/A</v>
      </c>
      <c r="BN3107" s="26"/>
      <c r="BO3107" s="26"/>
      <c r="BP3107" s="26"/>
      <c r="BQ3107" s="38"/>
      <c r="BR3107" s="26"/>
      <c r="BS3107" s="26"/>
      <c r="BT3107" s="26"/>
      <c r="BU3107" s="26"/>
      <c r="BV3107" s="39"/>
    </row>
    <row r="3108" spans="1:74" ht="15" hidden="1" customHeight="1" thickBot="1">
      <c r="A3108" s="26">
        <v>2020</v>
      </c>
      <c r="B3108" s="67">
        <v>3104</v>
      </c>
      <c r="C3108" s="67" t="s">
        <v>129</v>
      </c>
      <c r="D3108" s="67" t="s">
        <v>4642</v>
      </c>
      <c r="E3108" s="67" t="s">
        <v>4643</v>
      </c>
      <c r="F3108" s="27">
        <v>44083</v>
      </c>
      <c r="G3108" s="67" t="s">
        <v>5659</v>
      </c>
      <c r="H3108" s="26" t="s">
        <v>4645</v>
      </c>
      <c r="I3108" s="26" t="s">
        <v>4645</v>
      </c>
      <c r="J3108" s="69" t="s">
        <v>4646</v>
      </c>
      <c r="K3108" s="26" t="s">
        <v>135</v>
      </c>
      <c r="L3108" s="26" t="s">
        <v>4647</v>
      </c>
      <c r="M3108" s="26" t="s">
        <v>137</v>
      </c>
      <c r="N3108" s="26" t="s">
        <v>138</v>
      </c>
      <c r="O3108" s="26" t="s">
        <v>138</v>
      </c>
      <c r="Q3108" s="30">
        <v>75</v>
      </c>
      <c r="R3108" s="30">
        <v>5910</v>
      </c>
      <c r="S3108" s="31" t="e">
        <f>#N/A</f>
        <v>#N/A</v>
      </c>
      <c r="T3108" s="30">
        <v>1204</v>
      </c>
      <c r="AB3108" s="33" t="e">
        <f>#N/A</f>
        <v>#N/A</v>
      </c>
      <c r="AC3108" s="71">
        <v>1400</v>
      </c>
      <c r="AD3108" s="30" t="e">
        <f>#N/A</f>
        <v>#N/A</v>
      </c>
      <c r="AE3108" s="34">
        <v>0.93</v>
      </c>
      <c r="AG3108" s="30" t="e">
        <f>#N/A</f>
        <v>#N/A</v>
      </c>
      <c r="AH3108" s="30" t="e">
        <f>#N/A</f>
        <v>#N/A</v>
      </c>
      <c r="AI3108" s="30">
        <v>8078.7000000000007</v>
      </c>
      <c r="AJ3108" s="30">
        <v>7694</v>
      </c>
      <c r="AK3108" s="26" t="s">
        <v>139</v>
      </c>
      <c r="AL3108" s="26">
        <v>36</v>
      </c>
      <c r="AM3108" s="26" t="s">
        <v>5390</v>
      </c>
      <c r="AU3108" s="26" t="s">
        <v>5565</v>
      </c>
      <c r="AV3108" s="26" t="s">
        <v>5566</v>
      </c>
      <c r="AW3108" s="26" t="s">
        <v>5567</v>
      </c>
      <c r="BB3108" s="26" t="s">
        <v>4652</v>
      </c>
      <c r="BD3108" s="37">
        <v>44210</v>
      </c>
      <c r="BG3108" s="37" t="s">
        <v>147</v>
      </c>
      <c r="BH3108" s="37" t="s">
        <v>5558</v>
      </c>
      <c r="BI3108" s="37" t="s">
        <v>5558</v>
      </c>
      <c r="BJ3108" s="138" t="e">
        <f>#N/A</f>
        <v>#N/A</v>
      </c>
      <c r="BK3108" s="138" t="e">
        <f>#N/A</f>
        <v>#N/A</v>
      </c>
      <c r="BL3108" s="138" t="e">
        <f>#N/A</f>
        <v>#N/A</v>
      </c>
      <c r="BM3108" s="138" t="e">
        <f>#N/A</f>
        <v>#N/A</v>
      </c>
      <c r="BN3108" s="26"/>
      <c r="BO3108" s="26"/>
      <c r="BP3108" s="26"/>
      <c r="BQ3108" s="38"/>
      <c r="BR3108" s="26"/>
      <c r="BS3108" s="26"/>
      <c r="BT3108" s="26"/>
      <c r="BU3108" s="26"/>
      <c r="BV3108" s="39"/>
    </row>
    <row r="3109" spans="1:74" ht="15" hidden="1" customHeight="1" thickBot="1">
      <c r="A3109" s="26">
        <v>2020</v>
      </c>
      <c r="B3109" s="67">
        <v>3105</v>
      </c>
      <c r="C3109" s="26" t="s">
        <v>129</v>
      </c>
      <c r="D3109" s="26" t="s">
        <v>4642</v>
      </c>
      <c r="E3109" s="26" t="s">
        <v>4643</v>
      </c>
      <c r="F3109" s="27">
        <v>44083</v>
      </c>
      <c r="G3109" s="67" t="s">
        <v>5660</v>
      </c>
      <c r="H3109" s="26" t="s">
        <v>4645</v>
      </c>
      <c r="I3109" s="26" t="s">
        <v>4645</v>
      </c>
      <c r="J3109" s="69" t="s">
        <v>4646</v>
      </c>
      <c r="K3109" s="26" t="s">
        <v>135</v>
      </c>
      <c r="L3109" s="26" t="s">
        <v>4647</v>
      </c>
      <c r="M3109" s="26" t="s">
        <v>137</v>
      </c>
      <c r="N3109" s="26" t="s">
        <v>138</v>
      </c>
      <c r="O3109" s="26" t="s">
        <v>138</v>
      </c>
      <c r="Q3109" s="30">
        <v>77</v>
      </c>
      <c r="R3109" s="30">
        <v>6480</v>
      </c>
      <c r="S3109" s="31" t="e">
        <f>#N/A</f>
        <v>#N/A</v>
      </c>
      <c r="T3109" s="30">
        <v>1589</v>
      </c>
      <c r="AB3109" s="33" t="e">
        <f>#N/A</f>
        <v>#N/A</v>
      </c>
      <c r="AC3109" s="30">
        <v>1400</v>
      </c>
      <c r="AD3109" s="30" t="e">
        <f>#N/A</f>
        <v>#N/A</v>
      </c>
      <c r="AE3109" s="34">
        <v>0.92736842105263151</v>
      </c>
      <c r="AG3109" s="30" t="e">
        <f>#N/A</f>
        <v>#N/A</v>
      </c>
      <c r="AH3109" s="30" t="e">
        <f>#N/A</f>
        <v>#N/A</v>
      </c>
      <c r="AI3109" s="30">
        <v>8857.8000000000011</v>
      </c>
      <c r="AJ3109" s="30">
        <v>8436</v>
      </c>
      <c r="AK3109" s="26" t="s">
        <v>139</v>
      </c>
      <c r="AL3109" s="26">
        <v>36</v>
      </c>
      <c r="AM3109" s="26" t="s">
        <v>5390</v>
      </c>
      <c r="AU3109" s="26" t="s">
        <v>5565</v>
      </c>
      <c r="AV3109" s="26" t="s">
        <v>5566</v>
      </c>
      <c r="AW3109" s="26" t="s">
        <v>5567</v>
      </c>
      <c r="BB3109" s="26" t="s">
        <v>4652</v>
      </c>
      <c r="BD3109" s="37">
        <v>44210</v>
      </c>
      <c r="BG3109" s="37" t="s">
        <v>147</v>
      </c>
      <c r="BH3109" s="37" t="s">
        <v>5558</v>
      </c>
      <c r="BI3109" s="37" t="s">
        <v>5558</v>
      </c>
      <c r="BJ3109" s="138" t="e">
        <f>#N/A</f>
        <v>#N/A</v>
      </c>
      <c r="BK3109" s="138" t="e">
        <f>#N/A</f>
        <v>#N/A</v>
      </c>
      <c r="BL3109" s="138" t="e">
        <f>#N/A</f>
        <v>#N/A</v>
      </c>
      <c r="BM3109" s="138" t="e">
        <f>#N/A</f>
        <v>#N/A</v>
      </c>
      <c r="BN3109" s="26"/>
      <c r="BO3109" s="26"/>
      <c r="BP3109" s="26"/>
      <c r="BQ3109" s="38"/>
      <c r="BR3109" s="26"/>
      <c r="BS3109" s="26"/>
      <c r="BT3109" s="26"/>
      <c r="BU3109" s="26"/>
      <c r="BV3109" s="39"/>
    </row>
    <row r="3110" spans="1:74" ht="15" hidden="1" customHeight="1" thickBot="1">
      <c r="A3110" s="26">
        <v>2020</v>
      </c>
      <c r="B3110" s="67">
        <v>3106</v>
      </c>
      <c r="C3110" s="67" t="s">
        <v>129</v>
      </c>
      <c r="D3110" s="67" t="s">
        <v>4642</v>
      </c>
      <c r="E3110" s="67" t="s">
        <v>4643</v>
      </c>
      <c r="F3110" s="27">
        <v>44083</v>
      </c>
      <c r="G3110" s="67" t="s">
        <v>5661</v>
      </c>
      <c r="H3110" s="26" t="s">
        <v>4645</v>
      </c>
      <c r="I3110" s="26" t="s">
        <v>4645</v>
      </c>
      <c r="J3110" s="69" t="s">
        <v>4646</v>
      </c>
      <c r="K3110" s="26" t="s">
        <v>135</v>
      </c>
      <c r="L3110" s="26" t="s">
        <v>4647</v>
      </c>
      <c r="M3110" s="26" t="s">
        <v>137</v>
      </c>
      <c r="N3110" s="26" t="s">
        <v>138</v>
      </c>
      <c r="O3110" s="26" t="s">
        <v>138</v>
      </c>
      <c r="Q3110" s="30">
        <v>78</v>
      </c>
      <c r="R3110" s="30">
        <v>6360</v>
      </c>
      <c r="S3110" s="31" t="e">
        <f>#N/A</f>
        <v>#N/A</v>
      </c>
      <c r="T3110" s="30">
        <v>1107</v>
      </c>
      <c r="AB3110" s="33" t="e">
        <f>#N/A</f>
        <v>#N/A</v>
      </c>
      <c r="AC3110" s="71">
        <v>1400</v>
      </c>
      <c r="AD3110" s="30" t="e">
        <f>#N/A</f>
        <v>#N/A</v>
      </c>
      <c r="AE3110" s="34">
        <v>0.86</v>
      </c>
      <c r="AG3110" s="30" t="e">
        <f>#N/A</f>
        <v>#N/A</v>
      </c>
      <c r="AH3110" s="30" t="e">
        <f>#N/A</f>
        <v>#N/A</v>
      </c>
      <c r="AI3110" s="30">
        <v>8694</v>
      </c>
      <c r="AJ3110" s="30">
        <v>8280</v>
      </c>
      <c r="AK3110" s="26" t="s">
        <v>139</v>
      </c>
      <c r="AL3110" s="26">
        <v>36</v>
      </c>
      <c r="AM3110" s="26" t="s">
        <v>5390</v>
      </c>
      <c r="AU3110" s="26" t="s">
        <v>5565</v>
      </c>
      <c r="AV3110" s="26" t="s">
        <v>5566</v>
      </c>
      <c r="AW3110" s="26" t="s">
        <v>5567</v>
      </c>
      <c r="BB3110" s="26" t="s">
        <v>4652</v>
      </c>
      <c r="BD3110" s="37">
        <v>44210</v>
      </c>
      <c r="BG3110" s="37" t="s">
        <v>147</v>
      </c>
      <c r="BH3110" s="37" t="s">
        <v>5558</v>
      </c>
      <c r="BI3110" s="37" t="s">
        <v>5558</v>
      </c>
      <c r="BJ3110" s="138" t="e">
        <f>#N/A</f>
        <v>#N/A</v>
      </c>
      <c r="BK3110" s="138" t="e">
        <f>#N/A</f>
        <v>#N/A</v>
      </c>
      <c r="BL3110" s="138" t="e">
        <f>#N/A</f>
        <v>#N/A</v>
      </c>
      <c r="BM3110" s="138" t="e">
        <f>#N/A</f>
        <v>#N/A</v>
      </c>
      <c r="BN3110" s="26"/>
      <c r="BO3110" s="26"/>
      <c r="BP3110" s="26"/>
      <c r="BQ3110" s="38"/>
      <c r="BR3110" s="26"/>
      <c r="BS3110" s="26"/>
      <c r="BT3110" s="26"/>
      <c r="BU3110" s="26"/>
      <c r="BV3110" s="39"/>
    </row>
    <row r="3111" spans="1:74" ht="15" hidden="1" customHeight="1" thickBot="1">
      <c r="A3111" s="26">
        <v>2020</v>
      </c>
      <c r="B3111" s="67">
        <v>3107</v>
      </c>
      <c r="C3111" s="26" t="s">
        <v>129</v>
      </c>
      <c r="D3111" s="26" t="s">
        <v>4642</v>
      </c>
      <c r="E3111" s="26" t="s">
        <v>4643</v>
      </c>
      <c r="F3111" s="27">
        <v>44083</v>
      </c>
      <c r="G3111" s="67" t="s">
        <v>5662</v>
      </c>
      <c r="H3111" s="26" t="s">
        <v>4645</v>
      </c>
      <c r="I3111" s="26" t="s">
        <v>4645</v>
      </c>
      <c r="J3111" s="69" t="s">
        <v>4646</v>
      </c>
      <c r="K3111" s="26" t="s">
        <v>135</v>
      </c>
      <c r="L3111" s="26" t="s">
        <v>4647</v>
      </c>
      <c r="M3111" s="26" t="s">
        <v>137</v>
      </c>
      <c r="N3111" s="26" t="s">
        <v>138</v>
      </c>
      <c r="O3111" s="26" t="s">
        <v>138</v>
      </c>
      <c r="Q3111" s="30">
        <v>82</v>
      </c>
      <c r="R3111" s="30">
        <v>8370</v>
      </c>
      <c r="S3111" s="31" t="e">
        <f>#N/A</f>
        <v>#N/A</v>
      </c>
      <c r="T3111" s="30">
        <v>1586</v>
      </c>
      <c r="AB3111" s="33" t="e">
        <f>#N/A</f>
        <v>#N/A</v>
      </c>
      <c r="AC3111" s="30">
        <v>1400</v>
      </c>
      <c r="AD3111" s="30" t="e">
        <f>#N/A</f>
        <v>#N/A</v>
      </c>
      <c r="AE3111" s="34">
        <v>0.86372093023255814</v>
      </c>
      <c r="AG3111" s="30" t="e">
        <f>#N/A</f>
        <v>#N/A</v>
      </c>
      <c r="AH3111" s="30" t="e">
        <f>#N/A</f>
        <v>#N/A</v>
      </c>
      <c r="AI3111" s="30">
        <v>11441.85</v>
      </c>
      <c r="AJ3111" s="30">
        <v>10897</v>
      </c>
      <c r="AK3111" s="26" t="s">
        <v>139</v>
      </c>
      <c r="AL3111" s="26">
        <v>36</v>
      </c>
      <c r="AM3111" s="26" t="s">
        <v>5390</v>
      </c>
      <c r="AU3111" s="26" t="s">
        <v>5565</v>
      </c>
      <c r="AV3111" s="26" t="s">
        <v>5566</v>
      </c>
      <c r="AW3111" s="26" t="s">
        <v>5567</v>
      </c>
      <c r="BB3111" s="26" t="s">
        <v>4652</v>
      </c>
      <c r="BD3111" s="37">
        <v>44210</v>
      </c>
      <c r="BG3111" s="37" t="s">
        <v>147</v>
      </c>
      <c r="BH3111" s="37" t="s">
        <v>5558</v>
      </c>
      <c r="BI3111" s="37" t="s">
        <v>5558</v>
      </c>
      <c r="BJ3111" s="138" t="e">
        <f>#N/A</f>
        <v>#N/A</v>
      </c>
      <c r="BK3111" s="138" t="e">
        <f>#N/A</f>
        <v>#N/A</v>
      </c>
      <c r="BL3111" s="138" t="e">
        <f>#N/A</f>
        <v>#N/A</v>
      </c>
      <c r="BM3111" s="138" t="e">
        <f>#N/A</f>
        <v>#N/A</v>
      </c>
      <c r="BN3111" s="26"/>
      <c r="BO3111" s="26"/>
      <c r="BP3111" s="26"/>
      <c r="BQ3111" s="38"/>
      <c r="BR3111" s="26"/>
      <c r="BS3111" s="26"/>
      <c r="BT3111" s="26"/>
      <c r="BU3111" s="26"/>
      <c r="BV3111" s="39"/>
    </row>
    <row r="3112" spans="1:74" ht="15" hidden="1" customHeight="1" thickBot="1">
      <c r="A3112" s="26">
        <v>2020</v>
      </c>
      <c r="B3112" s="67">
        <v>3108</v>
      </c>
      <c r="C3112" s="67" t="s">
        <v>129</v>
      </c>
      <c r="D3112" s="67" t="s">
        <v>4642</v>
      </c>
      <c r="E3112" s="67" t="s">
        <v>4643</v>
      </c>
      <c r="F3112" s="27">
        <v>44083</v>
      </c>
      <c r="G3112" s="67" t="s">
        <v>5663</v>
      </c>
      <c r="H3112" s="26" t="s">
        <v>4645</v>
      </c>
      <c r="I3112" s="26" t="s">
        <v>4645</v>
      </c>
      <c r="J3112" s="69" t="s">
        <v>4646</v>
      </c>
      <c r="K3112" s="26" t="s">
        <v>135</v>
      </c>
      <c r="L3112" s="26" t="s">
        <v>4647</v>
      </c>
      <c r="M3112" s="26" t="s">
        <v>137</v>
      </c>
      <c r="N3112" s="26" t="s">
        <v>138</v>
      </c>
      <c r="O3112" s="26" t="s">
        <v>138</v>
      </c>
      <c r="Q3112" s="30">
        <v>85</v>
      </c>
      <c r="R3112" s="30">
        <v>7750</v>
      </c>
      <c r="S3112" s="31" t="e">
        <f>#N/A</f>
        <v>#N/A</v>
      </c>
      <c r="T3112" s="30">
        <v>1600</v>
      </c>
      <c r="AB3112" s="33" t="e">
        <f>#N/A</f>
        <v>#N/A</v>
      </c>
      <c r="AC3112" s="71">
        <v>1400</v>
      </c>
      <c r="AD3112" s="30" t="e">
        <f>#N/A</f>
        <v>#N/A</v>
      </c>
      <c r="AE3112" s="34">
        <v>0.96</v>
      </c>
      <c r="AG3112" s="30" t="e">
        <f>#N/A</f>
        <v>#N/A</v>
      </c>
      <c r="AH3112" s="30" t="e">
        <f>#N/A</f>
        <v>#N/A</v>
      </c>
      <c r="AI3112" s="30">
        <v>10594.5</v>
      </c>
      <c r="AJ3112" s="30">
        <v>10090</v>
      </c>
      <c r="AK3112" s="26" t="s">
        <v>139</v>
      </c>
      <c r="AL3112" s="26">
        <v>36</v>
      </c>
      <c r="AM3112" s="26" t="s">
        <v>5390</v>
      </c>
      <c r="AU3112" s="26" t="s">
        <v>5565</v>
      </c>
      <c r="AV3112" s="26" t="s">
        <v>5566</v>
      </c>
      <c r="AW3112" s="26" t="s">
        <v>5567</v>
      </c>
      <c r="BB3112" s="26" t="s">
        <v>4652</v>
      </c>
      <c r="BD3112" s="37">
        <v>44210</v>
      </c>
      <c r="BG3112" s="37" t="s">
        <v>147</v>
      </c>
      <c r="BH3112" s="37" t="s">
        <v>5558</v>
      </c>
      <c r="BI3112" s="37" t="s">
        <v>5558</v>
      </c>
      <c r="BJ3112" s="138" t="e">
        <f>#N/A</f>
        <v>#N/A</v>
      </c>
      <c r="BK3112" s="138" t="e">
        <f>#N/A</f>
        <v>#N/A</v>
      </c>
      <c r="BL3112" s="138" t="e">
        <f>#N/A</f>
        <v>#N/A</v>
      </c>
      <c r="BM3112" s="138" t="e">
        <f>#N/A</f>
        <v>#N/A</v>
      </c>
      <c r="BN3112" s="26"/>
      <c r="BO3112" s="26"/>
      <c r="BP3112" s="26"/>
      <c r="BQ3112" s="38"/>
      <c r="BR3112" s="26"/>
      <c r="BS3112" s="26"/>
      <c r="BT3112" s="26"/>
      <c r="BU3112" s="26"/>
      <c r="BV3112" s="39"/>
    </row>
    <row r="3113" spans="1:74" ht="15" hidden="1" customHeight="1" thickBot="1">
      <c r="A3113" s="26">
        <v>2020</v>
      </c>
      <c r="B3113" s="67">
        <v>3109</v>
      </c>
      <c r="C3113" s="26" t="s">
        <v>129</v>
      </c>
      <c r="D3113" s="26" t="s">
        <v>4642</v>
      </c>
      <c r="E3113" s="26" t="s">
        <v>4643</v>
      </c>
      <c r="F3113" s="27">
        <v>44083</v>
      </c>
      <c r="G3113" s="67" t="s">
        <v>5664</v>
      </c>
      <c r="H3113" s="26" t="s">
        <v>4645</v>
      </c>
      <c r="I3113" s="26" t="s">
        <v>4645</v>
      </c>
      <c r="J3113" s="69" t="s">
        <v>4646</v>
      </c>
      <c r="K3113" s="26" t="s">
        <v>135</v>
      </c>
      <c r="L3113" s="26" t="s">
        <v>4647</v>
      </c>
      <c r="M3113" s="26" t="s">
        <v>137</v>
      </c>
      <c r="N3113" s="26" t="s">
        <v>138</v>
      </c>
      <c r="O3113" s="26" t="s">
        <v>138</v>
      </c>
      <c r="Q3113" s="30">
        <v>82</v>
      </c>
      <c r="R3113" s="30">
        <v>7840</v>
      </c>
      <c r="S3113" s="31" t="e">
        <f>#N/A</f>
        <v>#N/A</v>
      </c>
      <c r="T3113" s="30">
        <v>1618</v>
      </c>
      <c r="AB3113" s="33" t="e">
        <f>#N/A</f>
        <v>#N/A</v>
      </c>
      <c r="AC3113" s="30">
        <v>1400</v>
      </c>
      <c r="AD3113" s="30" t="e">
        <f>#N/A</f>
        <v>#N/A</v>
      </c>
      <c r="AE3113" s="34">
        <v>0.95727272727272728</v>
      </c>
      <c r="AG3113" s="30" t="e">
        <f>#N/A</f>
        <v>#N/A</v>
      </c>
      <c r="AH3113" s="30" t="e">
        <f>#N/A</f>
        <v>#N/A</v>
      </c>
      <c r="AI3113" s="30">
        <v>10717.35</v>
      </c>
      <c r="AJ3113" s="30">
        <v>10207</v>
      </c>
      <c r="AK3113" s="26" t="s">
        <v>139</v>
      </c>
      <c r="AL3113" s="26">
        <v>36</v>
      </c>
      <c r="AM3113" s="26" t="s">
        <v>5390</v>
      </c>
      <c r="AU3113" s="26" t="s">
        <v>5565</v>
      </c>
      <c r="AV3113" s="26" t="s">
        <v>5566</v>
      </c>
      <c r="AW3113" s="26" t="s">
        <v>5567</v>
      </c>
      <c r="BB3113" s="26" t="s">
        <v>4652</v>
      </c>
      <c r="BD3113" s="37">
        <v>44210</v>
      </c>
      <c r="BG3113" s="37" t="s">
        <v>147</v>
      </c>
      <c r="BH3113" s="37" t="s">
        <v>5558</v>
      </c>
      <c r="BI3113" s="37" t="s">
        <v>5558</v>
      </c>
      <c r="BJ3113" s="138" t="e">
        <f>#N/A</f>
        <v>#N/A</v>
      </c>
      <c r="BK3113" s="138" t="e">
        <f>#N/A</f>
        <v>#N/A</v>
      </c>
      <c r="BL3113" s="138" t="e">
        <f>#N/A</f>
        <v>#N/A</v>
      </c>
      <c r="BM3113" s="138" t="e">
        <f>#N/A</f>
        <v>#N/A</v>
      </c>
      <c r="BN3113" s="26"/>
      <c r="BO3113" s="26"/>
      <c r="BP3113" s="26"/>
      <c r="BQ3113" s="38"/>
      <c r="BR3113" s="26"/>
      <c r="BS3113" s="26"/>
      <c r="BT3113" s="26"/>
      <c r="BU3113" s="26"/>
      <c r="BV3113" s="39"/>
    </row>
    <row r="3114" spans="1:74" ht="15" hidden="1" customHeight="1" thickBot="1">
      <c r="A3114" s="26">
        <v>2020</v>
      </c>
      <c r="B3114" s="67">
        <v>3110</v>
      </c>
      <c r="C3114" s="67" t="s">
        <v>129</v>
      </c>
      <c r="D3114" s="67" t="s">
        <v>4642</v>
      </c>
      <c r="E3114" s="67" t="s">
        <v>4643</v>
      </c>
      <c r="F3114" s="27">
        <v>44083</v>
      </c>
      <c r="G3114" s="67" t="s">
        <v>5665</v>
      </c>
      <c r="H3114" s="26" t="s">
        <v>4645</v>
      </c>
      <c r="I3114" s="26" t="s">
        <v>4645</v>
      </c>
      <c r="J3114" s="69" t="s">
        <v>4646</v>
      </c>
      <c r="K3114" s="26" t="s">
        <v>135</v>
      </c>
      <c r="L3114" s="26" t="s">
        <v>4647</v>
      </c>
      <c r="M3114" s="26" t="s">
        <v>137</v>
      </c>
      <c r="N3114" s="26" t="s">
        <v>138</v>
      </c>
      <c r="O3114" s="26" t="s">
        <v>138</v>
      </c>
      <c r="Q3114" s="30">
        <v>80</v>
      </c>
      <c r="R3114" s="30">
        <v>6020</v>
      </c>
      <c r="S3114" s="31" t="e">
        <f>#N/A</f>
        <v>#N/A</v>
      </c>
      <c r="T3114" s="30">
        <v>1175</v>
      </c>
      <c r="AB3114" s="33" t="e">
        <f>#N/A</f>
        <v>#N/A</v>
      </c>
      <c r="AC3114" s="71">
        <v>1400</v>
      </c>
      <c r="AD3114" s="30" t="e">
        <f>#N/A</f>
        <v>#N/A</v>
      </c>
      <c r="AE3114" s="34">
        <v>0.74</v>
      </c>
      <c r="AG3114" s="30" t="e">
        <f>#N/A</f>
        <v>#N/A</v>
      </c>
      <c r="AH3114" s="30" t="e">
        <f>#N/A</f>
        <v>#N/A</v>
      </c>
      <c r="AI3114" s="30">
        <v>8229.9</v>
      </c>
      <c r="AJ3114" s="30">
        <v>7838</v>
      </c>
      <c r="AK3114" s="26" t="s">
        <v>139</v>
      </c>
      <c r="AL3114" s="26">
        <v>36</v>
      </c>
      <c r="AM3114" s="26" t="s">
        <v>5390</v>
      </c>
      <c r="AU3114" s="26" t="s">
        <v>5431</v>
      </c>
      <c r="AV3114" s="26" t="s">
        <v>5566</v>
      </c>
      <c r="AW3114" s="26" t="s">
        <v>5567</v>
      </c>
      <c r="BB3114" s="26" t="s">
        <v>4652</v>
      </c>
      <c r="BD3114" s="37">
        <v>44210</v>
      </c>
      <c r="BG3114" s="37" t="s">
        <v>147</v>
      </c>
      <c r="BH3114" s="37" t="s">
        <v>5558</v>
      </c>
      <c r="BI3114" s="37" t="s">
        <v>5558</v>
      </c>
      <c r="BJ3114" s="138" t="e">
        <f>#N/A</f>
        <v>#N/A</v>
      </c>
      <c r="BK3114" s="138" t="e">
        <f>#N/A</f>
        <v>#N/A</v>
      </c>
      <c r="BL3114" s="138" t="e">
        <f>#N/A</f>
        <v>#N/A</v>
      </c>
      <c r="BM3114" s="138" t="e">
        <f>#N/A</f>
        <v>#N/A</v>
      </c>
      <c r="BN3114" s="26"/>
      <c r="BO3114" s="26"/>
      <c r="BP3114" s="26"/>
      <c r="BQ3114" s="38"/>
      <c r="BR3114" s="26"/>
      <c r="BS3114" s="26"/>
      <c r="BT3114" s="26"/>
      <c r="BU3114" s="26"/>
      <c r="BV3114" s="39"/>
    </row>
    <row r="3115" spans="1:74" ht="15" hidden="1" customHeight="1" thickBot="1">
      <c r="A3115" s="26">
        <v>2020</v>
      </c>
      <c r="B3115" s="67">
        <v>3111</v>
      </c>
      <c r="C3115" s="26" t="s">
        <v>129</v>
      </c>
      <c r="D3115" s="26" t="s">
        <v>4642</v>
      </c>
      <c r="E3115" s="26" t="s">
        <v>4643</v>
      </c>
      <c r="F3115" s="27">
        <v>44083</v>
      </c>
      <c r="G3115" s="67" t="s">
        <v>5666</v>
      </c>
      <c r="H3115" s="26" t="s">
        <v>4645</v>
      </c>
      <c r="I3115" s="26" t="s">
        <v>4645</v>
      </c>
      <c r="J3115" s="69" t="s">
        <v>4646</v>
      </c>
      <c r="K3115" s="26" t="s">
        <v>135</v>
      </c>
      <c r="L3115" s="26" t="s">
        <v>4647</v>
      </c>
      <c r="M3115" s="26" t="s">
        <v>137</v>
      </c>
      <c r="N3115" s="26" t="s">
        <v>138</v>
      </c>
      <c r="O3115" s="26" t="s">
        <v>138</v>
      </c>
      <c r="Q3115" s="30">
        <v>68</v>
      </c>
      <c r="R3115" s="30">
        <v>3700</v>
      </c>
      <c r="S3115" s="31" t="e">
        <f>#N/A</f>
        <v>#N/A</v>
      </c>
      <c r="T3115" s="30">
        <v>730</v>
      </c>
      <c r="AB3115" s="33" t="e">
        <f>#N/A</f>
        <v>#N/A</v>
      </c>
      <c r="AC3115" s="30">
        <v>1400</v>
      </c>
      <c r="AD3115" s="30" t="e">
        <f>#N/A</f>
        <v>#N/A</v>
      </c>
      <c r="AE3115" s="34">
        <v>0.73862068965517236</v>
      </c>
      <c r="AG3115" s="30" t="e">
        <f>#N/A</f>
        <v>#N/A</v>
      </c>
      <c r="AH3115" s="30" t="e">
        <f>#N/A</f>
        <v>#N/A</v>
      </c>
      <c r="AI3115" s="30">
        <v>5057.8500000000004</v>
      </c>
      <c r="AJ3115" s="30">
        <v>4817</v>
      </c>
      <c r="AK3115" s="26" t="s">
        <v>139</v>
      </c>
      <c r="AL3115" s="26">
        <v>36</v>
      </c>
      <c r="AM3115" s="26" t="s">
        <v>5390</v>
      </c>
      <c r="AU3115" s="26" t="s">
        <v>5431</v>
      </c>
      <c r="AV3115" s="26" t="s">
        <v>5566</v>
      </c>
      <c r="AW3115" s="26" t="s">
        <v>5567</v>
      </c>
      <c r="BB3115" s="26" t="s">
        <v>4652</v>
      </c>
      <c r="BD3115" s="37">
        <v>44210</v>
      </c>
      <c r="BG3115" s="37" t="s">
        <v>147</v>
      </c>
      <c r="BH3115" s="37" t="s">
        <v>5558</v>
      </c>
      <c r="BI3115" s="37" t="s">
        <v>5558</v>
      </c>
      <c r="BJ3115" s="138" t="e">
        <f>#N/A</f>
        <v>#N/A</v>
      </c>
      <c r="BK3115" s="138" t="e">
        <f>#N/A</f>
        <v>#N/A</v>
      </c>
      <c r="BL3115" s="138" t="e">
        <f>#N/A</f>
        <v>#N/A</v>
      </c>
      <c r="BM3115" s="138" t="e">
        <f>#N/A</f>
        <v>#N/A</v>
      </c>
      <c r="BN3115" s="26"/>
      <c r="BO3115" s="26"/>
      <c r="BP3115" s="26"/>
      <c r="BQ3115" s="38"/>
      <c r="BR3115" s="26"/>
      <c r="BS3115" s="26"/>
      <c r="BT3115" s="26"/>
      <c r="BU3115" s="26"/>
      <c r="BV3115" s="39"/>
    </row>
    <row r="3116" spans="1:74" ht="15" hidden="1" customHeight="1" thickBot="1">
      <c r="A3116" s="26">
        <v>2020</v>
      </c>
      <c r="B3116" s="67">
        <v>3112</v>
      </c>
      <c r="C3116" s="67" t="s">
        <v>129</v>
      </c>
      <c r="D3116" s="67" t="s">
        <v>4642</v>
      </c>
      <c r="E3116" s="67" t="s">
        <v>4643</v>
      </c>
      <c r="F3116" s="27">
        <v>44083</v>
      </c>
      <c r="G3116" s="67" t="s">
        <v>5667</v>
      </c>
      <c r="H3116" s="26" t="s">
        <v>4645</v>
      </c>
      <c r="I3116" s="26" t="s">
        <v>4645</v>
      </c>
      <c r="J3116" s="69" t="s">
        <v>4646</v>
      </c>
      <c r="K3116" s="26" t="s">
        <v>135</v>
      </c>
      <c r="L3116" s="26" t="s">
        <v>4647</v>
      </c>
      <c r="M3116" s="26" t="s">
        <v>137</v>
      </c>
      <c r="N3116" s="26" t="s">
        <v>138</v>
      </c>
      <c r="O3116" s="26" t="s">
        <v>138</v>
      </c>
      <c r="Q3116" s="30">
        <v>75</v>
      </c>
      <c r="R3116" s="30">
        <v>5750</v>
      </c>
      <c r="S3116" s="31" t="e">
        <f>#N/A</f>
        <v>#N/A</v>
      </c>
      <c r="T3116" s="30">
        <v>884</v>
      </c>
      <c r="AB3116" s="33" t="e">
        <f>#N/A</f>
        <v>#N/A</v>
      </c>
      <c r="AC3116" s="71">
        <v>1400</v>
      </c>
      <c r="AD3116" s="30" t="e">
        <f>#N/A</f>
        <v>#N/A</v>
      </c>
      <c r="AE3116" s="34">
        <v>0.88</v>
      </c>
      <c r="AG3116" s="30" t="e">
        <f>#N/A</f>
        <v>#N/A</v>
      </c>
      <c r="AH3116" s="30" t="e">
        <f>#N/A</f>
        <v>#N/A</v>
      </c>
      <c r="AI3116" s="30">
        <v>7860.3</v>
      </c>
      <c r="AJ3116" s="30">
        <v>7486</v>
      </c>
      <c r="AK3116" s="26" t="s">
        <v>139</v>
      </c>
      <c r="AL3116" s="26">
        <v>36</v>
      </c>
      <c r="AM3116" s="26" t="s">
        <v>5390</v>
      </c>
      <c r="AU3116" s="26" t="s">
        <v>5431</v>
      </c>
      <c r="AV3116" s="26" t="s">
        <v>5566</v>
      </c>
      <c r="AW3116" s="26" t="s">
        <v>5567</v>
      </c>
      <c r="BB3116" s="26" t="s">
        <v>4652</v>
      </c>
      <c r="BD3116" s="37">
        <v>44210</v>
      </c>
      <c r="BG3116" s="37" t="s">
        <v>147</v>
      </c>
      <c r="BH3116" s="37" t="s">
        <v>5558</v>
      </c>
      <c r="BI3116" s="37" t="s">
        <v>5558</v>
      </c>
      <c r="BJ3116" s="138" t="e">
        <f>#N/A</f>
        <v>#N/A</v>
      </c>
      <c r="BK3116" s="138" t="e">
        <f>#N/A</f>
        <v>#N/A</v>
      </c>
      <c r="BL3116" s="138" t="e">
        <f>#N/A</f>
        <v>#N/A</v>
      </c>
      <c r="BM3116" s="138" t="e">
        <f>#N/A</f>
        <v>#N/A</v>
      </c>
      <c r="BN3116" s="26"/>
      <c r="BO3116" s="26"/>
      <c r="BP3116" s="26"/>
      <c r="BQ3116" s="38"/>
      <c r="BR3116" s="26"/>
      <c r="BS3116" s="26"/>
      <c r="BT3116" s="26"/>
      <c r="BU3116" s="26"/>
      <c r="BV3116" s="39"/>
    </row>
    <row r="3117" spans="1:74" ht="15" hidden="1" customHeight="1" thickBot="1">
      <c r="A3117" s="26">
        <v>2020</v>
      </c>
      <c r="B3117" s="67">
        <v>3113</v>
      </c>
      <c r="C3117" s="26" t="s">
        <v>129</v>
      </c>
      <c r="D3117" s="26" t="s">
        <v>4642</v>
      </c>
      <c r="E3117" s="26" t="s">
        <v>4643</v>
      </c>
      <c r="F3117" s="27">
        <v>44083</v>
      </c>
      <c r="G3117" s="67" t="s">
        <v>5668</v>
      </c>
      <c r="H3117" s="26" t="s">
        <v>4645</v>
      </c>
      <c r="I3117" s="26" t="s">
        <v>4645</v>
      </c>
      <c r="J3117" s="69" t="s">
        <v>4646</v>
      </c>
      <c r="K3117" s="26" t="s">
        <v>135</v>
      </c>
      <c r="L3117" s="26" t="s">
        <v>4647</v>
      </c>
      <c r="M3117" s="26" t="s">
        <v>137</v>
      </c>
      <c r="N3117" s="26" t="s">
        <v>138</v>
      </c>
      <c r="O3117" s="26" t="s">
        <v>138</v>
      </c>
      <c r="Q3117" s="30">
        <v>71</v>
      </c>
      <c r="R3117" s="30">
        <v>4280</v>
      </c>
      <c r="S3117" s="31" t="e">
        <f>#N/A</f>
        <v>#N/A</v>
      </c>
      <c r="T3117" s="30">
        <v>788</v>
      </c>
      <c r="AB3117" s="33" t="e">
        <f>#N/A</f>
        <v>#N/A</v>
      </c>
      <c r="AC3117" s="30">
        <v>1400</v>
      </c>
      <c r="AD3117" s="30" t="e">
        <f>#N/A</f>
        <v>#N/A</v>
      </c>
      <c r="AE3117" s="34">
        <v>0.87743589743589745</v>
      </c>
      <c r="AG3117" s="30" t="e">
        <f>#N/A</f>
        <v>#N/A</v>
      </c>
      <c r="AH3117" s="30" t="e">
        <f>#N/A</f>
        <v>#N/A</v>
      </c>
      <c r="AI3117" s="30">
        <v>5850.6</v>
      </c>
      <c r="AJ3117" s="30">
        <v>5572</v>
      </c>
      <c r="AK3117" s="26" t="s">
        <v>139</v>
      </c>
      <c r="AL3117" s="26">
        <v>36</v>
      </c>
      <c r="AM3117" s="26" t="s">
        <v>5390</v>
      </c>
      <c r="AU3117" s="26" t="s">
        <v>5431</v>
      </c>
      <c r="AV3117" s="26" t="s">
        <v>5566</v>
      </c>
      <c r="AW3117" s="26" t="s">
        <v>5567</v>
      </c>
      <c r="BB3117" s="26" t="s">
        <v>4652</v>
      </c>
      <c r="BD3117" s="37">
        <v>44210</v>
      </c>
      <c r="BG3117" s="37" t="s">
        <v>147</v>
      </c>
      <c r="BH3117" s="37" t="s">
        <v>5558</v>
      </c>
      <c r="BI3117" s="37" t="s">
        <v>5558</v>
      </c>
      <c r="BJ3117" s="138" t="e">
        <f>#N/A</f>
        <v>#N/A</v>
      </c>
      <c r="BK3117" s="138" t="e">
        <f>#N/A</f>
        <v>#N/A</v>
      </c>
      <c r="BL3117" s="138" t="e">
        <f>#N/A</f>
        <v>#N/A</v>
      </c>
      <c r="BM3117" s="138" t="e">
        <f>#N/A</f>
        <v>#N/A</v>
      </c>
      <c r="BN3117" s="26"/>
      <c r="BO3117" s="26"/>
      <c r="BP3117" s="26"/>
      <c r="BQ3117" s="38"/>
      <c r="BR3117" s="26"/>
      <c r="BS3117" s="26"/>
      <c r="BT3117" s="26"/>
      <c r="BU3117" s="26"/>
      <c r="BV3117" s="39"/>
    </row>
    <row r="3118" spans="1:74" ht="15" hidden="1" customHeight="1" thickBot="1">
      <c r="A3118" s="26">
        <v>2020</v>
      </c>
      <c r="B3118" s="67">
        <v>3114</v>
      </c>
      <c r="C3118" s="67" t="s">
        <v>129</v>
      </c>
      <c r="D3118" s="67" t="s">
        <v>4642</v>
      </c>
      <c r="E3118" s="67" t="s">
        <v>4643</v>
      </c>
      <c r="F3118" s="27">
        <v>44083</v>
      </c>
      <c r="G3118" s="67" t="s">
        <v>5669</v>
      </c>
      <c r="H3118" s="26" t="s">
        <v>4645</v>
      </c>
      <c r="I3118" s="26" t="s">
        <v>4645</v>
      </c>
      <c r="J3118" s="69" t="s">
        <v>4646</v>
      </c>
      <c r="K3118" s="26" t="s">
        <v>135</v>
      </c>
      <c r="L3118" s="26" t="s">
        <v>4647</v>
      </c>
      <c r="M3118" s="26" t="s">
        <v>137</v>
      </c>
      <c r="N3118" s="26" t="s">
        <v>138</v>
      </c>
      <c r="O3118" s="26" t="s">
        <v>138</v>
      </c>
      <c r="Q3118" s="30">
        <v>82</v>
      </c>
      <c r="R3118" s="30">
        <v>8940</v>
      </c>
      <c r="S3118" s="31" t="e">
        <f>#N/A</f>
        <v>#N/A</v>
      </c>
      <c r="T3118" s="30">
        <v>1855</v>
      </c>
      <c r="AB3118" s="33" t="e">
        <f>#N/A</f>
        <v>#N/A</v>
      </c>
      <c r="AC3118" s="71">
        <v>1400</v>
      </c>
      <c r="AD3118" s="30" t="e">
        <f>#N/A</f>
        <v>#N/A</v>
      </c>
      <c r="AE3118" s="34">
        <v>0.92</v>
      </c>
      <c r="AG3118" s="30" t="e">
        <f>#N/A</f>
        <v>#N/A</v>
      </c>
      <c r="AH3118" s="30" t="e">
        <f>#N/A</f>
        <v>#N/A</v>
      </c>
      <c r="AI3118" s="30">
        <v>12220.95</v>
      </c>
      <c r="AJ3118" s="30">
        <v>11639</v>
      </c>
      <c r="AK3118" s="26" t="s">
        <v>139</v>
      </c>
      <c r="AL3118" s="26">
        <v>36</v>
      </c>
      <c r="AM3118" s="26" t="s">
        <v>5390</v>
      </c>
      <c r="AU3118" s="26" t="s">
        <v>5431</v>
      </c>
      <c r="AV3118" s="26" t="s">
        <v>5566</v>
      </c>
      <c r="AW3118" s="26" t="s">
        <v>5567</v>
      </c>
      <c r="BB3118" s="26" t="s">
        <v>4652</v>
      </c>
      <c r="BD3118" s="37">
        <v>44210</v>
      </c>
      <c r="BG3118" s="37" t="s">
        <v>147</v>
      </c>
      <c r="BH3118" s="37" t="s">
        <v>5558</v>
      </c>
      <c r="BI3118" s="37" t="s">
        <v>5558</v>
      </c>
      <c r="BJ3118" s="138" t="e">
        <f>#N/A</f>
        <v>#N/A</v>
      </c>
      <c r="BK3118" s="138" t="e">
        <f>#N/A</f>
        <v>#N/A</v>
      </c>
      <c r="BL3118" s="138" t="e">
        <f>#N/A</f>
        <v>#N/A</v>
      </c>
      <c r="BM3118" s="138" t="e">
        <f>#N/A</f>
        <v>#N/A</v>
      </c>
      <c r="BN3118" s="26"/>
      <c r="BO3118" s="26"/>
      <c r="BP3118" s="26"/>
      <c r="BQ3118" s="38"/>
      <c r="BR3118" s="26"/>
      <c r="BS3118" s="26"/>
      <c r="BT3118" s="26"/>
      <c r="BU3118" s="26"/>
      <c r="BV3118" s="39"/>
    </row>
    <row r="3119" spans="1:74" ht="15" hidden="1" customHeight="1" thickBot="1">
      <c r="A3119" s="26">
        <v>2020</v>
      </c>
      <c r="B3119" s="67">
        <v>3115</v>
      </c>
      <c r="C3119" s="26" t="s">
        <v>129</v>
      </c>
      <c r="D3119" s="26" t="s">
        <v>4642</v>
      </c>
      <c r="E3119" s="26" t="s">
        <v>4643</v>
      </c>
      <c r="F3119" s="27">
        <v>44083</v>
      </c>
      <c r="G3119" s="67" t="s">
        <v>5670</v>
      </c>
      <c r="H3119" s="26" t="s">
        <v>4645</v>
      </c>
      <c r="I3119" s="26" t="s">
        <v>4645</v>
      </c>
      <c r="J3119" s="69" t="s">
        <v>4646</v>
      </c>
      <c r="K3119" s="26" t="s">
        <v>135</v>
      </c>
      <c r="L3119" s="26" t="s">
        <v>4647</v>
      </c>
      <c r="M3119" s="26" t="s">
        <v>137</v>
      </c>
      <c r="N3119" s="26" t="s">
        <v>138</v>
      </c>
      <c r="O3119" s="26" t="s">
        <v>138</v>
      </c>
      <c r="Q3119" s="30">
        <v>79</v>
      </c>
      <c r="R3119" s="30">
        <v>6840</v>
      </c>
      <c r="S3119" s="31" t="e">
        <f>#N/A</f>
        <v>#N/A</v>
      </c>
      <c r="T3119" s="30">
        <v>1620</v>
      </c>
      <c r="AB3119" s="33" t="e">
        <f>#N/A</f>
        <v>#N/A</v>
      </c>
      <c r="AC3119" s="30">
        <v>1400</v>
      </c>
      <c r="AD3119" s="30" t="e">
        <f>#N/A</f>
        <v>#N/A</v>
      </c>
      <c r="AE3119" s="34">
        <v>0.91617021276595745</v>
      </c>
      <c r="AG3119" s="30" t="e">
        <f>#N/A</f>
        <v>#N/A</v>
      </c>
      <c r="AH3119" s="30" t="e">
        <f>#N/A</f>
        <v>#N/A</v>
      </c>
      <c r="AI3119" s="30">
        <v>9350.25</v>
      </c>
      <c r="AJ3119" s="30">
        <v>8905</v>
      </c>
      <c r="AK3119" s="26" t="s">
        <v>139</v>
      </c>
      <c r="AL3119" s="26">
        <v>36</v>
      </c>
      <c r="AM3119" s="26" t="s">
        <v>5390</v>
      </c>
      <c r="AU3119" s="26" t="s">
        <v>5431</v>
      </c>
      <c r="AV3119" s="26" t="s">
        <v>5566</v>
      </c>
      <c r="AW3119" s="26" t="s">
        <v>5567</v>
      </c>
      <c r="BB3119" s="26" t="s">
        <v>4652</v>
      </c>
      <c r="BD3119" s="37">
        <v>44210</v>
      </c>
      <c r="BG3119" s="37" t="s">
        <v>147</v>
      </c>
      <c r="BH3119" s="37" t="s">
        <v>5558</v>
      </c>
      <c r="BI3119" s="37" t="s">
        <v>5558</v>
      </c>
      <c r="BJ3119" s="138" t="e">
        <f>#N/A</f>
        <v>#N/A</v>
      </c>
      <c r="BK3119" s="138" t="e">
        <f>#N/A</f>
        <v>#N/A</v>
      </c>
      <c r="BL3119" s="138" t="e">
        <f>#N/A</f>
        <v>#N/A</v>
      </c>
      <c r="BM3119" s="138" t="e">
        <f>#N/A</f>
        <v>#N/A</v>
      </c>
      <c r="BN3119" s="26"/>
      <c r="BO3119" s="26"/>
      <c r="BP3119" s="26"/>
      <c r="BQ3119" s="38"/>
      <c r="BR3119" s="26"/>
      <c r="BS3119" s="26"/>
      <c r="BT3119" s="26"/>
      <c r="BU3119" s="26"/>
      <c r="BV3119" s="39"/>
    </row>
    <row r="3120" spans="1:74" ht="15" hidden="1" customHeight="1" thickBot="1">
      <c r="A3120" s="26">
        <v>2020</v>
      </c>
      <c r="B3120" s="67">
        <v>3116</v>
      </c>
      <c r="C3120" s="67" t="s">
        <v>129</v>
      </c>
      <c r="D3120" s="67" t="s">
        <v>4642</v>
      </c>
      <c r="E3120" s="67" t="s">
        <v>4643</v>
      </c>
      <c r="F3120" s="27">
        <v>44083</v>
      </c>
      <c r="G3120" s="67" t="s">
        <v>5671</v>
      </c>
      <c r="H3120" s="26" t="s">
        <v>4645</v>
      </c>
      <c r="I3120" s="26" t="s">
        <v>4645</v>
      </c>
      <c r="J3120" s="69" t="s">
        <v>4646</v>
      </c>
      <c r="K3120" s="26" t="s">
        <v>135</v>
      </c>
      <c r="L3120" s="26" t="s">
        <v>4647</v>
      </c>
      <c r="M3120" s="26" t="s">
        <v>137</v>
      </c>
      <c r="N3120" s="26" t="s">
        <v>138</v>
      </c>
      <c r="O3120" s="26" t="s">
        <v>138</v>
      </c>
      <c r="Q3120" s="30">
        <v>72</v>
      </c>
      <c r="R3120" s="30">
        <v>4720</v>
      </c>
      <c r="S3120" s="31" t="e">
        <f>#N/A</f>
        <v>#N/A</v>
      </c>
      <c r="T3120" s="30">
        <v>1175</v>
      </c>
      <c r="AB3120" s="33" t="e">
        <f>#N/A</f>
        <v>#N/A</v>
      </c>
      <c r="AC3120" s="71">
        <v>1400</v>
      </c>
      <c r="AD3120" s="30" t="e">
        <f>#N/A</f>
        <v>#N/A</v>
      </c>
      <c r="AE3120" s="34">
        <v>0.94</v>
      </c>
      <c r="AG3120" s="30" t="e">
        <f>#N/A</f>
        <v>#N/A</v>
      </c>
      <c r="AH3120" s="30" t="e">
        <f>#N/A</f>
        <v>#N/A</v>
      </c>
      <c r="AI3120" s="30">
        <v>6452.25</v>
      </c>
      <c r="AJ3120" s="30">
        <v>6145</v>
      </c>
      <c r="AK3120" s="26" t="s">
        <v>139</v>
      </c>
      <c r="AL3120" s="26">
        <v>36</v>
      </c>
      <c r="AM3120" s="26" t="s">
        <v>5390</v>
      </c>
      <c r="AU3120" s="26" t="s">
        <v>5431</v>
      </c>
      <c r="AV3120" s="26" t="s">
        <v>5566</v>
      </c>
      <c r="AW3120" s="26" t="s">
        <v>5567</v>
      </c>
      <c r="BB3120" s="26" t="s">
        <v>4652</v>
      </c>
      <c r="BD3120" s="37">
        <v>44210</v>
      </c>
      <c r="BG3120" s="37" t="s">
        <v>147</v>
      </c>
      <c r="BH3120" s="37" t="s">
        <v>5558</v>
      </c>
      <c r="BI3120" s="37" t="s">
        <v>5558</v>
      </c>
      <c r="BJ3120" s="138" t="e">
        <f>#N/A</f>
        <v>#N/A</v>
      </c>
      <c r="BK3120" s="138" t="e">
        <f>#N/A</f>
        <v>#N/A</v>
      </c>
      <c r="BL3120" s="138" t="e">
        <f>#N/A</f>
        <v>#N/A</v>
      </c>
      <c r="BM3120" s="138" t="e">
        <f>#N/A</f>
        <v>#N/A</v>
      </c>
      <c r="BN3120" s="26"/>
      <c r="BO3120" s="26"/>
      <c r="BP3120" s="26"/>
      <c r="BQ3120" s="38"/>
      <c r="BR3120" s="26"/>
      <c r="BS3120" s="26"/>
      <c r="BT3120" s="26"/>
      <c r="BU3120" s="26"/>
      <c r="BV3120" s="39"/>
    </row>
    <row r="3121" spans="1:74" ht="15" hidden="1" customHeight="1" thickBot="1">
      <c r="A3121" s="26">
        <v>2020</v>
      </c>
      <c r="B3121" s="67">
        <v>3117</v>
      </c>
      <c r="C3121" s="26" t="s">
        <v>129</v>
      </c>
      <c r="D3121" s="26" t="s">
        <v>4642</v>
      </c>
      <c r="E3121" s="26" t="s">
        <v>4643</v>
      </c>
      <c r="F3121" s="27">
        <v>44083</v>
      </c>
      <c r="G3121" s="67" t="s">
        <v>5672</v>
      </c>
      <c r="H3121" s="26" t="s">
        <v>4645</v>
      </c>
      <c r="I3121" s="26" t="s">
        <v>4645</v>
      </c>
      <c r="J3121" s="69" t="s">
        <v>4646</v>
      </c>
      <c r="K3121" s="26" t="s">
        <v>135</v>
      </c>
      <c r="L3121" s="26" t="s">
        <v>4647</v>
      </c>
      <c r="M3121" s="26" t="s">
        <v>137</v>
      </c>
      <c r="N3121" s="26" t="s">
        <v>138</v>
      </c>
      <c r="O3121" s="26" t="s">
        <v>138</v>
      </c>
      <c r="Q3121" s="30">
        <v>79</v>
      </c>
      <c r="R3121" s="30">
        <v>7900</v>
      </c>
      <c r="S3121" s="31" t="e">
        <f>#N/A</f>
        <v>#N/A</v>
      </c>
      <c r="T3121" s="30">
        <v>1800</v>
      </c>
      <c r="AB3121" s="33" t="e">
        <f>#N/A</f>
        <v>#N/A</v>
      </c>
      <c r="AC3121" s="30">
        <v>1400</v>
      </c>
      <c r="AD3121" s="30" t="e">
        <f>#N/A</f>
        <v>#N/A</v>
      </c>
      <c r="AE3121" s="34">
        <v>0.93555555555555558</v>
      </c>
      <c r="AG3121" s="30" t="e">
        <f>#N/A</f>
        <v>#N/A</v>
      </c>
      <c r="AH3121" s="30" t="e">
        <f>#N/A</f>
        <v>#N/A</v>
      </c>
      <c r="AI3121" s="30">
        <v>10799.25</v>
      </c>
      <c r="AJ3121" s="30">
        <v>10285</v>
      </c>
      <c r="AK3121" s="26" t="s">
        <v>139</v>
      </c>
      <c r="AL3121" s="26">
        <v>36</v>
      </c>
      <c r="AM3121" s="26" t="s">
        <v>5390</v>
      </c>
      <c r="AU3121" s="26" t="s">
        <v>5431</v>
      </c>
      <c r="AV3121" s="26" t="s">
        <v>5566</v>
      </c>
      <c r="AW3121" s="26" t="s">
        <v>5567</v>
      </c>
      <c r="BB3121" s="26" t="s">
        <v>4652</v>
      </c>
      <c r="BD3121" s="37">
        <v>44210</v>
      </c>
      <c r="BG3121" s="37" t="s">
        <v>147</v>
      </c>
      <c r="BH3121" s="37" t="s">
        <v>5558</v>
      </c>
      <c r="BI3121" s="37" t="s">
        <v>5558</v>
      </c>
      <c r="BJ3121" s="138" t="e">
        <f>#N/A</f>
        <v>#N/A</v>
      </c>
      <c r="BK3121" s="138" t="e">
        <f>#N/A</f>
        <v>#N/A</v>
      </c>
      <c r="BL3121" s="138" t="e">
        <f>#N/A</f>
        <v>#N/A</v>
      </c>
      <c r="BM3121" s="138" t="e">
        <f>#N/A</f>
        <v>#N/A</v>
      </c>
      <c r="BN3121" s="26"/>
      <c r="BO3121" s="26"/>
      <c r="BP3121" s="26"/>
      <c r="BQ3121" s="38"/>
      <c r="BR3121" s="26"/>
      <c r="BS3121" s="26"/>
      <c r="BT3121" s="26"/>
      <c r="BU3121" s="26"/>
      <c r="BV3121" s="39"/>
    </row>
    <row r="3122" spans="1:74" ht="15" hidden="1" customHeight="1" thickBot="1">
      <c r="A3122" s="26">
        <v>2020</v>
      </c>
      <c r="B3122" s="67">
        <v>3118</v>
      </c>
      <c r="C3122" s="67" t="s">
        <v>129</v>
      </c>
      <c r="D3122" s="67" t="s">
        <v>4642</v>
      </c>
      <c r="E3122" s="67" t="s">
        <v>4643</v>
      </c>
      <c r="F3122" s="27">
        <v>44083</v>
      </c>
      <c r="G3122" s="67" t="s">
        <v>5673</v>
      </c>
      <c r="H3122" s="26" t="s">
        <v>4645</v>
      </c>
      <c r="I3122" s="26" t="s">
        <v>4645</v>
      </c>
      <c r="J3122" s="69" t="s">
        <v>4646</v>
      </c>
      <c r="K3122" s="26" t="s">
        <v>135</v>
      </c>
      <c r="L3122" s="26" t="s">
        <v>4647</v>
      </c>
      <c r="M3122" s="26" t="s">
        <v>137</v>
      </c>
      <c r="N3122" s="26" t="s">
        <v>138</v>
      </c>
      <c r="O3122" s="26" t="s">
        <v>138</v>
      </c>
      <c r="Q3122" s="30">
        <v>69</v>
      </c>
      <c r="R3122" s="30">
        <v>4069</v>
      </c>
      <c r="S3122" s="31" t="e">
        <f>#N/A</f>
        <v>#N/A</v>
      </c>
      <c r="T3122" s="30">
        <v>825</v>
      </c>
      <c r="AB3122" s="33" t="e">
        <f>#N/A</f>
        <v>#N/A</v>
      </c>
      <c r="AC3122" s="71">
        <v>1400</v>
      </c>
      <c r="AD3122" s="30" t="e">
        <f>#N/A</f>
        <v>#N/A</v>
      </c>
      <c r="AE3122" s="34">
        <v>0.89</v>
      </c>
      <c r="AG3122" s="30" t="e">
        <f>#N/A</f>
        <v>#N/A</v>
      </c>
      <c r="AH3122" s="30" t="e">
        <f>#N/A</f>
        <v>#N/A</v>
      </c>
      <c r="AI3122" s="30">
        <v>5561.85</v>
      </c>
      <c r="AJ3122" s="30">
        <v>5297</v>
      </c>
      <c r="AK3122" s="26" t="s">
        <v>139</v>
      </c>
      <c r="AL3122" s="26">
        <v>36</v>
      </c>
      <c r="AM3122" s="26" t="s">
        <v>5390</v>
      </c>
      <c r="AU3122" s="26" t="s">
        <v>5431</v>
      </c>
      <c r="AV3122" s="26" t="s">
        <v>5566</v>
      </c>
      <c r="AW3122" s="26" t="s">
        <v>5567</v>
      </c>
      <c r="BB3122" s="26" t="s">
        <v>4652</v>
      </c>
      <c r="BD3122" s="37">
        <v>44210</v>
      </c>
      <c r="BG3122" s="37" t="s">
        <v>147</v>
      </c>
      <c r="BH3122" s="37" t="s">
        <v>5558</v>
      </c>
      <c r="BI3122" s="37" t="s">
        <v>5558</v>
      </c>
      <c r="BJ3122" s="138" t="e">
        <f>#N/A</f>
        <v>#N/A</v>
      </c>
      <c r="BK3122" s="138" t="e">
        <f>#N/A</f>
        <v>#N/A</v>
      </c>
      <c r="BL3122" s="138" t="e">
        <f>#N/A</f>
        <v>#N/A</v>
      </c>
      <c r="BM3122" s="138" t="e">
        <f>#N/A</f>
        <v>#N/A</v>
      </c>
      <c r="BN3122" s="26"/>
      <c r="BO3122" s="26"/>
      <c r="BP3122" s="26"/>
      <c r="BQ3122" s="38"/>
      <c r="BR3122" s="26"/>
      <c r="BS3122" s="26"/>
      <c r="BT3122" s="26"/>
      <c r="BU3122" s="26"/>
      <c r="BV3122" s="39"/>
    </row>
    <row r="3123" spans="1:74" ht="15" hidden="1" customHeight="1" thickBot="1">
      <c r="A3123" s="26">
        <v>2020</v>
      </c>
      <c r="B3123" s="67">
        <v>3119</v>
      </c>
      <c r="C3123" s="26" t="s">
        <v>129</v>
      </c>
      <c r="D3123" s="26" t="s">
        <v>4642</v>
      </c>
      <c r="E3123" s="26" t="s">
        <v>4643</v>
      </c>
      <c r="F3123" s="27">
        <v>44083</v>
      </c>
      <c r="G3123" s="67" t="s">
        <v>5674</v>
      </c>
      <c r="H3123" s="26" t="s">
        <v>4645</v>
      </c>
      <c r="I3123" s="26" t="s">
        <v>4645</v>
      </c>
      <c r="J3123" s="69" t="s">
        <v>4646</v>
      </c>
      <c r="K3123" s="26" t="s">
        <v>135</v>
      </c>
      <c r="L3123" s="26" t="s">
        <v>4647</v>
      </c>
      <c r="M3123" s="26" t="s">
        <v>137</v>
      </c>
      <c r="N3123" s="26" t="s">
        <v>138</v>
      </c>
      <c r="O3123" s="26" t="s">
        <v>138</v>
      </c>
      <c r="Q3123" s="30">
        <v>78</v>
      </c>
      <c r="R3123" s="30">
        <v>7300</v>
      </c>
      <c r="S3123" s="31" t="e">
        <f>#N/A</f>
        <v>#N/A</v>
      </c>
      <c r="T3123" s="30">
        <v>1385</v>
      </c>
      <c r="AB3123" s="33" t="e">
        <f>#N/A</f>
        <v>#N/A</v>
      </c>
      <c r="AC3123" s="30">
        <v>1400</v>
      </c>
      <c r="AD3123" s="30" t="e">
        <f>#N/A</f>
        <v>#N/A</v>
      </c>
      <c r="AE3123" s="34">
        <v>0.88909090909090904</v>
      </c>
      <c r="AG3123" s="30" t="e">
        <f>#N/A</f>
        <v>#N/A</v>
      </c>
      <c r="AH3123" s="30" t="e">
        <f>#N/A</f>
        <v>#N/A</v>
      </c>
      <c r="AI3123" s="30">
        <v>9979.2000000000007</v>
      </c>
      <c r="AJ3123" s="30">
        <v>9504</v>
      </c>
      <c r="AK3123" s="26" t="s">
        <v>139</v>
      </c>
      <c r="AL3123" s="26">
        <v>36</v>
      </c>
      <c r="AM3123" s="26" t="s">
        <v>5390</v>
      </c>
      <c r="AU3123" s="26" t="s">
        <v>5431</v>
      </c>
      <c r="AV3123" s="26" t="s">
        <v>5566</v>
      </c>
      <c r="AW3123" s="26" t="s">
        <v>5567</v>
      </c>
      <c r="BB3123" s="26" t="s">
        <v>4652</v>
      </c>
      <c r="BD3123" s="37">
        <v>44210</v>
      </c>
      <c r="BG3123" s="37" t="s">
        <v>147</v>
      </c>
      <c r="BH3123" s="37" t="s">
        <v>5558</v>
      </c>
      <c r="BI3123" s="37" t="s">
        <v>5558</v>
      </c>
      <c r="BJ3123" s="138" t="e">
        <f>#N/A</f>
        <v>#N/A</v>
      </c>
      <c r="BK3123" s="138" t="e">
        <f>#N/A</f>
        <v>#N/A</v>
      </c>
      <c r="BL3123" s="138" t="e">
        <f>#N/A</f>
        <v>#N/A</v>
      </c>
      <c r="BM3123" s="138" t="e">
        <f>#N/A</f>
        <v>#N/A</v>
      </c>
      <c r="BN3123" s="26"/>
      <c r="BO3123" s="26"/>
      <c r="BP3123" s="26"/>
      <c r="BQ3123" s="38"/>
      <c r="BR3123" s="26"/>
      <c r="BS3123" s="26"/>
      <c r="BT3123" s="26"/>
      <c r="BU3123" s="26"/>
      <c r="BV3123" s="39"/>
    </row>
    <row r="3124" spans="1:74" ht="15" hidden="1" customHeight="1" thickBot="1">
      <c r="A3124" s="26">
        <v>2020</v>
      </c>
      <c r="B3124" s="67">
        <v>3120</v>
      </c>
      <c r="C3124" s="67" t="s">
        <v>129</v>
      </c>
      <c r="D3124" s="67" t="s">
        <v>4642</v>
      </c>
      <c r="E3124" s="67" t="s">
        <v>4643</v>
      </c>
      <c r="F3124" s="27">
        <v>44083</v>
      </c>
      <c r="G3124" s="67" t="s">
        <v>5675</v>
      </c>
      <c r="H3124" s="26" t="s">
        <v>4645</v>
      </c>
      <c r="I3124" s="26" t="s">
        <v>4645</v>
      </c>
      <c r="J3124" s="69" t="s">
        <v>4646</v>
      </c>
      <c r="K3124" s="26" t="s">
        <v>135</v>
      </c>
      <c r="L3124" s="26" t="s">
        <v>4647</v>
      </c>
      <c r="M3124" s="26" t="s">
        <v>137</v>
      </c>
      <c r="N3124" s="26" t="s">
        <v>138</v>
      </c>
      <c r="O3124" s="26" t="s">
        <v>138</v>
      </c>
      <c r="Q3124" s="30">
        <v>74</v>
      </c>
      <c r="R3124" s="30">
        <v>5650</v>
      </c>
      <c r="S3124" s="31" t="e">
        <f>#N/A</f>
        <v>#N/A</v>
      </c>
      <c r="T3124" s="30">
        <v>1065</v>
      </c>
      <c r="AB3124" s="33" t="e">
        <f>#N/A</f>
        <v>#N/A</v>
      </c>
      <c r="AC3124" s="71">
        <v>1400</v>
      </c>
      <c r="AD3124" s="30" t="e">
        <f>#N/A</f>
        <v>#N/A</v>
      </c>
      <c r="AE3124" s="34">
        <v>0.95</v>
      </c>
      <c r="AG3124" s="30" t="e">
        <f>#N/A</f>
        <v>#N/A</v>
      </c>
      <c r="AH3124" s="30" t="e">
        <f>#N/A</f>
        <v>#N/A</v>
      </c>
      <c r="AI3124" s="30">
        <v>7723.8</v>
      </c>
      <c r="AJ3124" s="30">
        <v>7356</v>
      </c>
      <c r="AK3124" s="26" t="s">
        <v>139</v>
      </c>
      <c r="AL3124" s="26">
        <v>36</v>
      </c>
      <c r="AM3124" s="26" t="s">
        <v>5390</v>
      </c>
      <c r="AU3124" s="26" t="s">
        <v>5431</v>
      </c>
      <c r="AV3124" s="26" t="s">
        <v>5566</v>
      </c>
      <c r="AW3124" s="26" t="s">
        <v>5567</v>
      </c>
      <c r="BB3124" s="26" t="s">
        <v>4652</v>
      </c>
      <c r="BD3124" s="37">
        <v>44210</v>
      </c>
      <c r="BG3124" s="37" t="s">
        <v>147</v>
      </c>
      <c r="BH3124" s="37" t="s">
        <v>5558</v>
      </c>
      <c r="BI3124" s="37" t="s">
        <v>5558</v>
      </c>
      <c r="BJ3124" s="138" t="e">
        <f>#N/A</f>
        <v>#N/A</v>
      </c>
      <c r="BK3124" s="138" t="e">
        <f>#N/A</f>
        <v>#N/A</v>
      </c>
      <c r="BL3124" s="138" t="e">
        <f>#N/A</f>
        <v>#N/A</v>
      </c>
      <c r="BM3124" s="138" t="e">
        <f>#N/A</f>
        <v>#N/A</v>
      </c>
      <c r="BN3124" s="26"/>
      <c r="BO3124" s="26"/>
      <c r="BP3124" s="26"/>
      <c r="BQ3124" s="38"/>
      <c r="BR3124" s="26"/>
      <c r="BS3124" s="26"/>
      <c r="BT3124" s="26"/>
      <c r="BU3124" s="26"/>
      <c r="BV3124" s="39"/>
    </row>
    <row r="3125" spans="1:74" ht="15" hidden="1" customHeight="1" thickBot="1">
      <c r="A3125" s="26">
        <v>2020</v>
      </c>
      <c r="B3125" s="67">
        <v>3121</v>
      </c>
      <c r="C3125" s="26" t="s">
        <v>129</v>
      </c>
      <c r="D3125" s="26" t="s">
        <v>4642</v>
      </c>
      <c r="E3125" s="26" t="s">
        <v>4643</v>
      </c>
      <c r="F3125" s="27">
        <v>44083</v>
      </c>
      <c r="G3125" s="67" t="s">
        <v>5676</v>
      </c>
      <c r="H3125" s="26" t="s">
        <v>4645</v>
      </c>
      <c r="I3125" s="26" t="s">
        <v>4645</v>
      </c>
      <c r="J3125" s="69" t="s">
        <v>4646</v>
      </c>
      <c r="K3125" s="26" t="s">
        <v>135</v>
      </c>
      <c r="L3125" s="26" t="s">
        <v>4647</v>
      </c>
      <c r="M3125" s="26" t="s">
        <v>137</v>
      </c>
      <c r="N3125" s="26" t="s">
        <v>138</v>
      </c>
      <c r="O3125" s="26" t="s">
        <v>138</v>
      </c>
      <c r="Q3125" s="30">
        <v>81</v>
      </c>
      <c r="R3125" s="30">
        <v>8150</v>
      </c>
      <c r="S3125" s="31" t="e">
        <f>#N/A</f>
        <v>#N/A</v>
      </c>
      <c r="T3125" s="30">
        <v>1695</v>
      </c>
      <c r="AB3125" s="33" t="e">
        <f>#N/A</f>
        <v>#N/A</v>
      </c>
      <c r="AC3125" s="30">
        <v>1400</v>
      </c>
      <c r="AD3125" s="30" t="e">
        <f>#N/A</f>
        <v>#N/A</v>
      </c>
      <c r="AE3125" s="34">
        <v>0.94551724137931037</v>
      </c>
      <c r="AG3125" s="30" t="e">
        <f>#N/A</f>
        <v>#N/A</v>
      </c>
      <c r="AH3125" s="30" t="e">
        <f>#N/A</f>
        <v>#N/A</v>
      </c>
      <c r="AI3125" s="30">
        <v>11141.550000000001</v>
      </c>
      <c r="AJ3125" s="30">
        <v>10611</v>
      </c>
      <c r="AK3125" s="26" t="s">
        <v>139</v>
      </c>
      <c r="AL3125" s="26">
        <v>36</v>
      </c>
      <c r="AM3125" s="26" t="s">
        <v>5390</v>
      </c>
      <c r="AU3125" s="26" t="s">
        <v>5431</v>
      </c>
      <c r="AV3125" s="26" t="s">
        <v>5566</v>
      </c>
      <c r="AW3125" s="26" t="s">
        <v>5567</v>
      </c>
      <c r="BB3125" s="26" t="s">
        <v>4652</v>
      </c>
      <c r="BD3125" s="37">
        <v>44210</v>
      </c>
      <c r="BG3125" s="37" t="s">
        <v>147</v>
      </c>
      <c r="BH3125" s="37" t="s">
        <v>5558</v>
      </c>
      <c r="BI3125" s="37" t="s">
        <v>5558</v>
      </c>
      <c r="BJ3125" s="138" t="e">
        <f>#N/A</f>
        <v>#N/A</v>
      </c>
      <c r="BK3125" s="138" t="e">
        <f>#N/A</f>
        <v>#N/A</v>
      </c>
      <c r="BL3125" s="138" t="e">
        <f>#N/A</f>
        <v>#N/A</v>
      </c>
      <c r="BM3125" s="138" t="e">
        <f>#N/A</f>
        <v>#N/A</v>
      </c>
      <c r="BN3125" s="26"/>
      <c r="BO3125" s="26"/>
      <c r="BP3125" s="26"/>
      <c r="BQ3125" s="38"/>
      <c r="BR3125" s="26"/>
      <c r="BS3125" s="26"/>
      <c r="BT3125" s="26"/>
      <c r="BU3125" s="26"/>
      <c r="BV3125" s="39"/>
    </row>
    <row r="3126" spans="1:74" ht="15" hidden="1" customHeight="1" thickBot="1">
      <c r="A3126" s="26">
        <v>2020</v>
      </c>
      <c r="B3126" s="67">
        <v>3122</v>
      </c>
      <c r="C3126" s="67" t="s">
        <v>129</v>
      </c>
      <c r="D3126" s="67" t="s">
        <v>4642</v>
      </c>
      <c r="E3126" s="67" t="s">
        <v>4643</v>
      </c>
      <c r="F3126" s="27">
        <v>44083</v>
      </c>
      <c r="G3126" s="67" t="s">
        <v>5677</v>
      </c>
      <c r="H3126" s="26" t="s">
        <v>4645</v>
      </c>
      <c r="I3126" s="26" t="s">
        <v>4645</v>
      </c>
      <c r="J3126" s="69" t="s">
        <v>4646</v>
      </c>
      <c r="K3126" s="26" t="s">
        <v>135</v>
      </c>
      <c r="L3126" s="26" t="s">
        <v>4647</v>
      </c>
      <c r="M3126" s="26" t="s">
        <v>137</v>
      </c>
      <c r="N3126" s="26" t="s">
        <v>138</v>
      </c>
      <c r="O3126" s="26" t="s">
        <v>138</v>
      </c>
      <c r="Q3126" s="30">
        <v>85</v>
      </c>
      <c r="R3126" s="30">
        <v>9410</v>
      </c>
      <c r="S3126" s="31" t="e">
        <f>#N/A</f>
        <v>#N/A</v>
      </c>
      <c r="T3126" s="30">
        <v>1670</v>
      </c>
      <c r="AB3126" s="33" t="e">
        <f>#N/A</f>
        <v>#N/A</v>
      </c>
      <c r="AC3126" s="71">
        <v>1400</v>
      </c>
      <c r="AD3126" s="30" t="e">
        <f>#N/A</f>
        <v>#N/A</v>
      </c>
      <c r="AE3126" s="34">
        <v>0.93</v>
      </c>
      <c r="AG3126" s="30" t="e">
        <f>#N/A</f>
        <v>#N/A</v>
      </c>
      <c r="AH3126" s="30" t="e">
        <f>#N/A</f>
        <v>#N/A</v>
      </c>
      <c r="AI3126" s="30">
        <v>12863.550000000001</v>
      </c>
      <c r="AJ3126" s="30">
        <v>12251</v>
      </c>
      <c r="AK3126" s="26" t="s">
        <v>139</v>
      </c>
      <c r="AL3126" s="26">
        <v>36</v>
      </c>
      <c r="AM3126" s="26" t="s">
        <v>5390</v>
      </c>
      <c r="AU3126" s="26" t="s">
        <v>5431</v>
      </c>
      <c r="AV3126" s="26" t="s">
        <v>5566</v>
      </c>
      <c r="AW3126" s="26" t="s">
        <v>5567</v>
      </c>
      <c r="BB3126" s="26" t="s">
        <v>4652</v>
      </c>
      <c r="BD3126" s="37">
        <v>44210</v>
      </c>
      <c r="BG3126" s="37" t="s">
        <v>147</v>
      </c>
      <c r="BH3126" s="37" t="s">
        <v>5558</v>
      </c>
      <c r="BI3126" s="37" t="s">
        <v>5558</v>
      </c>
      <c r="BJ3126" s="138" t="e">
        <f>#N/A</f>
        <v>#N/A</v>
      </c>
      <c r="BK3126" s="138" t="e">
        <f>#N/A</f>
        <v>#N/A</v>
      </c>
      <c r="BL3126" s="138" t="e">
        <f>#N/A</f>
        <v>#N/A</v>
      </c>
      <c r="BM3126" s="138" t="e">
        <f>#N/A</f>
        <v>#N/A</v>
      </c>
      <c r="BN3126" s="26"/>
      <c r="BO3126" s="26"/>
      <c r="BP3126" s="26"/>
      <c r="BQ3126" s="38"/>
      <c r="BR3126" s="26"/>
      <c r="BS3126" s="26"/>
      <c r="BT3126" s="26"/>
      <c r="BU3126" s="26"/>
      <c r="BV3126" s="39"/>
    </row>
    <row r="3127" spans="1:74" ht="15" hidden="1" customHeight="1" thickBot="1">
      <c r="A3127" s="26">
        <v>2020</v>
      </c>
      <c r="B3127" s="67">
        <v>3123</v>
      </c>
      <c r="C3127" s="26" t="s">
        <v>129</v>
      </c>
      <c r="D3127" s="26" t="s">
        <v>4642</v>
      </c>
      <c r="E3127" s="26" t="s">
        <v>4643</v>
      </c>
      <c r="F3127" s="27">
        <v>44083</v>
      </c>
      <c r="G3127" s="67" t="s">
        <v>5678</v>
      </c>
      <c r="H3127" s="26" t="s">
        <v>4645</v>
      </c>
      <c r="I3127" s="26" t="s">
        <v>4645</v>
      </c>
      <c r="J3127" s="69" t="s">
        <v>4646</v>
      </c>
      <c r="K3127" s="26" t="s">
        <v>135</v>
      </c>
      <c r="L3127" s="26" t="s">
        <v>4647</v>
      </c>
      <c r="M3127" s="26" t="s">
        <v>137</v>
      </c>
      <c r="N3127" s="26" t="s">
        <v>138</v>
      </c>
      <c r="O3127" s="26" t="s">
        <v>138</v>
      </c>
      <c r="Q3127" s="30">
        <v>70</v>
      </c>
      <c r="R3127" s="30">
        <v>7350</v>
      </c>
      <c r="S3127" s="31" t="e">
        <f>#N/A</f>
        <v>#N/A</v>
      </c>
      <c r="T3127" s="30">
        <v>1517</v>
      </c>
      <c r="AB3127" s="33" t="e">
        <f>#N/A</f>
        <v>#N/A</v>
      </c>
      <c r="AC3127" s="30">
        <v>1400</v>
      </c>
      <c r="AD3127" s="30" t="e">
        <f>#N/A</f>
        <v>#N/A</v>
      </c>
      <c r="AE3127" s="34">
        <v>0.92642857142857138</v>
      </c>
      <c r="AG3127" s="30" t="e">
        <f>#N/A</f>
        <v>#N/A</v>
      </c>
      <c r="AH3127" s="30" t="e">
        <f>#N/A</f>
        <v>#N/A</v>
      </c>
      <c r="AI3127" s="30">
        <v>10047.450000000001</v>
      </c>
      <c r="AJ3127" s="30">
        <v>9569</v>
      </c>
      <c r="AK3127" s="26" t="s">
        <v>139</v>
      </c>
      <c r="AL3127" s="26">
        <v>36</v>
      </c>
      <c r="AM3127" s="26" t="s">
        <v>5390</v>
      </c>
      <c r="AU3127" s="26" t="s">
        <v>5431</v>
      </c>
      <c r="AV3127" s="26" t="s">
        <v>5566</v>
      </c>
      <c r="AW3127" s="26" t="s">
        <v>5567</v>
      </c>
      <c r="BB3127" s="26" t="s">
        <v>4652</v>
      </c>
      <c r="BD3127" s="37">
        <v>44210</v>
      </c>
      <c r="BG3127" s="37" t="s">
        <v>147</v>
      </c>
      <c r="BH3127" s="37" t="s">
        <v>5558</v>
      </c>
      <c r="BI3127" s="37" t="s">
        <v>5558</v>
      </c>
      <c r="BJ3127" s="138" t="e">
        <f>#N/A</f>
        <v>#N/A</v>
      </c>
      <c r="BK3127" s="138" t="e">
        <f>#N/A</f>
        <v>#N/A</v>
      </c>
      <c r="BL3127" s="138" t="e">
        <f>#N/A</f>
        <v>#N/A</v>
      </c>
      <c r="BM3127" s="138" t="e">
        <f>#N/A</f>
        <v>#N/A</v>
      </c>
      <c r="BN3127" s="26"/>
      <c r="BO3127" s="26"/>
      <c r="BP3127" s="26"/>
      <c r="BQ3127" s="38"/>
      <c r="BR3127" s="26"/>
      <c r="BS3127" s="26"/>
      <c r="BT3127" s="26"/>
      <c r="BU3127" s="26"/>
      <c r="BV3127" s="39"/>
    </row>
    <row r="3128" spans="1:74" ht="15" hidden="1" customHeight="1" thickBot="1">
      <c r="A3128" s="26">
        <v>2020</v>
      </c>
      <c r="B3128" s="67">
        <v>3124</v>
      </c>
      <c r="C3128" s="67" t="s">
        <v>129</v>
      </c>
      <c r="D3128" s="67" t="s">
        <v>4642</v>
      </c>
      <c r="E3128" s="67" t="s">
        <v>4643</v>
      </c>
      <c r="F3128" s="27">
        <v>44083</v>
      </c>
      <c r="G3128" s="67" t="s">
        <v>5679</v>
      </c>
      <c r="H3128" s="26" t="s">
        <v>4645</v>
      </c>
      <c r="I3128" s="26" t="s">
        <v>4645</v>
      </c>
      <c r="J3128" s="69" t="s">
        <v>4646</v>
      </c>
      <c r="K3128" s="26" t="s">
        <v>135</v>
      </c>
      <c r="L3128" s="26" t="s">
        <v>4647</v>
      </c>
      <c r="M3128" s="26" t="s">
        <v>137</v>
      </c>
      <c r="N3128" s="26" t="s">
        <v>138</v>
      </c>
      <c r="O3128" s="26" t="s">
        <v>138</v>
      </c>
      <c r="Q3128" s="30">
        <v>79</v>
      </c>
      <c r="R3128" s="30">
        <v>7040</v>
      </c>
      <c r="S3128" s="31" t="e">
        <f>#N/A</f>
        <v>#N/A</v>
      </c>
      <c r="T3128" s="30">
        <v>1655</v>
      </c>
      <c r="AB3128" s="33" t="e">
        <f>#N/A</f>
        <v>#N/A</v>
      </c>
      <c r="AC3128" s="71">
        <v>1400</v>
      </c>
      <c r="AD3128" s="30" t="e">
        <f>#N/A</f>
        <v>#N/A</v>
      </c>
      <c r="AE3128" s="34">
        <v>0.9</v>
      </c>
      <c r="AG3128" s="30" t="e">
        <f>#N/A</f>
        <v>#N/A</v>
      </c>
      <c r="AH3128" s="30" t="e">
        <f>#N/A</f>
        <v>#N/A</v>
      </c>
      <c r="AI3128" s="30">
        <v>9624.3000000000011</v>
      </c>
      <c r="AJ3128" s="30">
        <v>9166</v>
      </c>
      <c r="AK3128" s="26" t="s">
        <v>139</v>
      </c>
      <c r="AL3128" s="26">
        <v>36</v>
      </c>
      <c r="AM3128" s="26" t="s">
        <v>5390</v>
      </c>
      <c r="AU3128" s="26" t="s">
        <v>5431</v>
      </c>
      <c r="AV3128" s="26" t="s">
        <v>5566</v>
      </c>
      <c r="AW3128" s="26" t="s">
        <v>5567</v>
      </c>
      <c r="BB3128" s="26" t="s">
        <v>4652</v>
      </c>
      <c r="BD3128" s="37">
        <v>44210</v>
      </c>
      <c r="BG3128" s="37" t="s">
        <v>147</v>
      </c>
      <c r="BH3128" s="37" t="s">
        <v>5558</v>
      </c>
      <c r="BI3128" s="37" t="s">
        <v>5558</v>
      </c>
      <c r="BJ3128" s="138" t="e">
        <f>#N/A</f>
        <v>#N/A</v>
      </c>
      <c r="BK3128" s="138" t="e">
        <f>#N/A</f>
        <v>#N/A</v>
      </c>
      <c r="BL3128" s="138" t="e">
        <f>#N/A</f>
        <v>#N/A</v>
      </c>
      <c r="BM3128" s="138" t="e">
        <f>#N/A</f>
        <v>#N/A</v>
      </c>
      <c r="BN3128" s="26"/>
      <c r="BO3128" s="26"/>
      <c r="BP3128" s="26"/>
      <c r="BQ3128" s="38"/>
      <c r="BR3128" s="26"/>
      <c r="BS3128" s="26"/>
      <c r="BT3128" s="26"/>
      <c r="BU3128" s="26"/>
      <c r="BV3128" s="39"/>
    </row>
    <row r="3129" spans="1:74" ht="15" hidden="1" customHeight="1" thickBot="1">
      <c r="A3129" s="26">
        <v>2020</v>
      </c>
      <c r="B3129" s="67">
        <v>3125</v>
      </c>
      <c r="C3129" s="26" t="s">
        <v>129</v>
      </c>
      <c r="D3129" s="26" t="s">
        <v>4642</v>
      </c>
      <c r="E3129" s="26" t="s">
        <v>4643</v>
      </c>
      <c r="F3129" s="27">
        <v>44083</v>
      </c>
      <c r="G3129" s="67" t="s">
        <v>5680</v>
      </c>
      <c r="H3129" s="26" t="s">
        <v>4645</v>
      </c>
      <c r="I3129" s="26" t="s">
        <v>4645</v>
      </c>
      <c r="J3129" s="69" t="s">
        <v>4646</v>
      </c>
      <c r="K3129" s="26" t="s">
        <v>135</v>
      </c>
      <c r="L3129" s="26" t="s">
        <v>4647</v>
      </c>
      <c r="M3129" s="26" t="s">
        <v>137</v>
      </c>
      <c r="N3129" s="26" t="s">
        <v>138</v>
      </c>
      <c r="O3129" s="26" t="s">
        <v>138</v>
      </c>
      <c r="Q3129" s="30">
        <v>78</v>
      </c>
      <c r="R3129" s="30">
        <v>5520</v>
      </c>
      <c r="S3129" s="31" t="e">
        <f>#N/A</f>
        <v>#N/A</v>
      </c>
      <c r="T3129" s="30">
        <v>1160</v>
      </c>
      <c r="AB3129" s="33" t="e">
        <f>#N/A</f>
        <v>#N/A</v>
      </c>
      <c r="AC3129" s="30">
        <v>1400</v>
      </c>
      <c r="AD3129" s="30" t="e">
        <f>#N/A</f>
        <v>#N/A</v>
      </c>
      <c r="AE3129" s="34">
        <v>0.90307692307692311</v>
      </c>
      <c r="AG3129" s="30" t="e">
        <f>#N/A</f>
        <v>#N/A</v>
      </c>
      <c r="AH3129" s="30" t="e">
        <f>#N/A</f>
        <v>#N/A</v>
      </c>
      <c r="AI3129" s="30">
        <v>7546.35</v>
      </c>
      <c r="AJ3129" s="30">
        <v>7187</v>
      </c>
      <c r="AK3129" s="26" t="s">
        <v>139</v>
      </c>
      <c r="AL3129" s="26">
        <v>36</v>
      </c>
      <c r="AM3129" s="26" t="s">
        <v>5390</v>
      </c>
      <c r="AU3129" s="26" t="s">
        <v>5431</v>
      </c>
      <c r="AV3129" s="26" t="s">
        <v>5566</v>
      </c>
      <c r="AW3129" s="26" t="s">
        <v>5567</v>
      </c>
      <c r="BB3129" s="26" t="s">
        <v>4652</v>
      </c>
      <c r="BD3129" s="37">
        <v>44210</v>
      </c>
      <c r="BG3129" s="37" t="s">
        <v>147</v>
      </c>
      <c r="BH3129" s="37" t="s">
        <v>5558</v>
      </c>
      <c r="BI3129" s="37" t="s">
        <v>5558</v>
      </c>
      <c r="BJ3129" s="138" t="e">
        <f>#N/A</f>
        <v>#N/A</v>
      </c>
      <c r="BK3129" s="138" t="e">
        <f>#N/A</f>
        <v>#N/A</v>
      </c>
      <c r="BL3129" s="138" t="e">
        <f>#N/A</f>
        <v>#N/A</v>
      </c>
      <c r="BM3129" s="138" t="e">
        <f>#N/A</f>
        <v>#N/A</v>
      </c>
      <c r="BN3129" s="26"/>
      <c r="BO3129" s="26"/>
      <c r="BP3129" s="26"/>
      <c r="BQ3129" s="38"/>
      <c r="BR3129" s="26"/>
      <c r="BS3129" s="26"/>
      <c r="BT3129" s="26"/>
      <c r="BU3129" s="26"/>
      <c r="BV3129" s="39"/>
    </row>
    <row r="3130" spans="1:74" ht="15" hidden="1" customHeight="1" thickBot="1">
      <c r="A3130" s="26">
        <v>2020</v>
      </c>
      <c r="B3130" s="67">
        <v>3126</v>
      </c>
      <c r="C3130" s="67" t="s">
        <v>129</v>
      </c>
      <c r="D3130" s="67" t="s">
        <v>4642</v>
      </c>
      <c r="E3130" s="67" t="s">
        <v>4643</v>
      </c>
      <c r="F3130" s="27">
        <v>44083</v>
      </c>
      <c r="G3130" s="67" t="s">
        <v>5681</v>
      </c>
      <c r="H3130" s="26" t="s">
        <v>4645</v>
      </c>
      <c r="I3130" s="26" t="s">
        <v>4645</v>
      </c>
      <c r="J3130" s="69" t="s">
        <v>4646</v>
      </c>
      <c r="K3130" s="26" t="s">
        <v>135</v>
      </c>
      <c r="L3130" s="26" t="s">
        <v>4647</v>
      </c>
      <c r="M3130" s="26" t="s">
        <v>137</v>
      </c>
      <c r="N3130" s="26" t="s">
        <v>138</v>
      </c>
      <c r="O3130" s="26" t="s">
        <v>138</v>
      </c>
      <c r="Q3130" s="30">
        <v>74</v>
      </c>
      <c r="R3130" s="30">
        <v>5200</v>
      </c>
      <c r="S3130" s="31" t="e">
        <f>#N/A</f>
        <v>#N/A</v>
      </c>
      <c r="T3130" s="30">
        <v>1177</v>
      </c>
      <c r="AB3130" s="33" t="e">
        <f>#N/A</f>
        <v>#N/A</v>
      </c>
      <c r="AC3130" s="71">
        <v>1400</v>
      </c>
      <c r="AD3130" s="30" t="e">
        <f>#N/A</f>
        <v>#N/A</v>
      </c>
      <c r="AE3130" s="34">
        <v>0.94</v>
      </c>
      <c r="AG3130" s="30" t="e">
        <f>#N/A</f>
        <v>#N/A</v>
      </c>
      <c r="AH3130" s="30" t="e">
        <f>#N/A</f>
        <v>#N/A</v>
      </c>
      <c r="AI3130" s="30">
        <v>7108.920000000001</v>
      </c>
      <c r="AJ3130" s="30">
        <v>6770.4000000000005</v>
      </c>
      <c r="AK3130" s="26" t="s">
        <v>139</v>
      </c>
      <c r="AL3130" s="26">
        <v>36</v>
      </c>
      <c r="AM3130" s="26" t="s">
        <v>5390</v>
      </c>
      <c r="AU3130" s="26" t="s">
        <v>5431</v>
      </c>
      <c r="AV3130" s="26" t="s">
        <v>5566</v>
      </c>
      <c r="AW3130" s="26" t="s">
        <v>5567</v>
      </c>
      <c r="BB3130" s="26" t="s">
        <v>4652</v>
      </c>
      <c r="BD3130" s="37">
        <v>44210</v>
      </c>
      <c r="BG3130" s="37" t="s">
        <v>147</v>
      </c>
      <c r="BH3130" s="37" t="s">
        <v>5558</v>
      </c>
      <c r="BI3130" s="37" t="s">
        <v>5558</v>
      </c>
      <c r="BJ3130" s="138" t="e">
        <f>#N/A</f>
        <v>#N/A</v>
      </c>
      <c r="BK3130" s="138" t="e">
        <f>#N/A</f>
        <v>#N/A</v>
      </c>
      <c r="BL3130" s="138" t="e">
        <f>#N/A</f>
        <v>#N/A</v>
      </c>
      <c r="BM3130" s="138" t="e">
        <f>#N/A</f>
        <v>#N/A</v>
      </c>
      <c r="BN3130" s="26"/>
      <c r="BO3130" s="26"/>
      <c r="BP3130" s="26"/>
      <c r="BQ3130" s="38"/>
      <c r="BR3130" s="26"/>
      <c r="BS3130" s="26"/>
      <c r="BT3130" s="26"/>
      <c r="BU3130" s="26"/>
      <c r="BV3130" s="39"/>
    </row>
    <row r="3131" spans="1:74" ht="15" hidden="1" customHeight="1" thickBot="1">
      <c r="A3131" s="26">
        <v>2020</v>
      </c>
      <c r="B3131" s="67">
        <v>3127</v>
      </c>
      <c r="C3131" s="26" t="s">
        <v>129</v>
      </c>
      <c r="D3131" s="26" t="s">
        <v>4642</v>
      </c>
      <c r="E3131" s="26" t="s">
        <v>4643</v>
      </c>
      <c r="F3131" s="27">
        <v>44083</v>
      </c>
      <c r="G3131" s="67" t="s">
        <v>5682</v>
      </c>
      <c r="H3131" s="26" t="s">
        <v>4645</v>
      </c>
      <c r="I3131" s="26" t="s">
        <v>4645</v>
      </c>
      <c r="J3131" s="69" t="s">
        <v>4646</v>
      </c>
      <c r="K3131" s="26" t="s">
        <v>135</v>
      </c>
      <c r="L3131" s="26" t="s">
        <v>4647</v>
      </c>
      <c r="M3131" s="26" t="s">
        <v>137</v>
      </c>
      <c r="N3131" s="26" t="s">
        <v>138</v>
      </c>
      <c r="O3131" s="26" t="s">
        <v>138</v>
      </c>
      <c r="Q3131" s="30">
        <v>76</v>
      </c>
      <c r="R3131" s="30">
        <v>6000</v>
      </c>
      <c r="S3131" s="31" t="e">
        <f>#N/A</f>
        <v>#N/A</v>
      </c>
      <c r="T3131" s="30">
        <v>1317</v>
      </c>
      <c r="AB3131" s="33" t="e">
        <f>#N/A</f>
        <v>#N/A</v>
      </c>
      <c r="AC3131" s="30">
        <v>1400</v>
      </c>
      <c r="AD3131" s="30" t="e">
        <f>#N/A</f>
        <v>#N/A</v>
      </c>
      <c r="AE3131" s="34">
        <v>0.94363636363636361</v>
      </c>
      <c r="AG3131" s="30" t="e">
        <f>#N/A</f>
        <v>#N/A</v>
      </c>
      <c r="AH3131" s="30" t="e">
        <f>#N/A</f>
        <v>#N/A</v>
      </c>
      <c r="AI3131" s="30">
        <v>8202.6</v>
      </c>
      <c r="AJ3131" s="30">
        <v>7812</v>
      </c>
      <c r="AK3131" s="26" t="s">
        <v>139</v>
      </c>
      <c r="AL3131" s="26">
        <v>36</v>
      </c>
      <c r="AM3131" s="26" t="s">
        <v>5390</v>
      </c>
      <c r="AU3131" s="26" t="s">
        <v>5431</v>
      </c>
      <c r="AV3131" s="26" t="s">
        <v>5566</v>
      </c>
      <c r="AW3131" s="26" t="s">
        <v>5567</v>
      </c>
      <c r="BB3131" s="26" t="s">
        <v>4652</v>
      </c>
      <c r="BD3131" s="37">
        <v>44210</v>
      </c>
      <c r="BG3131" s="37" t="s">
        <v>147</v>
      </c>
      <c r="BH3131" s="37" t="s">
        <v>5558</v>
      </c>
      <c r="BI3131" s="37" t="s">
        <v>5558</v>
      </c>
      <c r="BJ3131" s="138" t="e">
        <f>#N/A</f>
        <v>#N/A</v>
      </c>
      <c r="BK3131" s="138" t="e">
        <f>#N/A</f>
        <v>#N/A</v>
      </c>
      <c r="BL3131" s="138" t="e">
        <f>#N/A</f>
        <v>#N/A</v>
      </c>
      <c r="BM3131" s="138" t="e">
        <f>#N/A</f>
        <v>#N/A</v>
      </c>
      <c r="BN3131" s="26"/>
      <c r="BO3131" s="26"/>
      <c r="BP3131" s="26"/>
      <c r="BQ3131" s="38"/>
      <c r="BR3131" s="26"/>
      <c r="BS3131" s="26"/>
      <c r="BT3131" s="26"/>
      <c r="BU3131" s="26"/>
      <c r="BV3131" s="39"/>
    </row>
    <row r="3132" spans="1:74" ht="15" hidden="1" customHeight="1" thickBot="1">
      <c r="A3132" s="26">
        <v>2020</v>
      </c>
      <c r="B3132" s="67">
        <v>3128</v>
      </c>
      <c r="C3132" s="67" t="s">
        <v>129</v>
      </c>
      <c r="D3132" s="67" t="s">
        <v>4642</v>
      </c>
      <c r="E3132" s="67" t="s">
        <v>4643</v>
      </c>
      <c r="F3132" s="27">
        <v>44083</v>
      </c>
      <c r="G3132" s="67" t="s">
        <v>5683</v>
      </c>
      <c r="H3132" s="26" t="s">
        <v>4645</v>
      </c>
      <c r="I3132" s="26" t="s">
        <v>4645</v>
      </c>
      <c r="J3132" s="69" t="s">
        <v>4646</v>
      </c>
      <c r="K3132" s="26" t="s">
        <v>135</v>
      </c>
      <c r="L3132" s="26" t="s">
        <v>4647</v>
      </c>
      <c r="M3132" s="26" t="s">
        <v>137</v>
      </c>
      <c r="N3132" s="26" t="s">
        <v>138</v>
      </c>
      <c r="O3132" s="26" t="s">
        <v>138</v>
      </c>
      <c r="Q3132" s="30">
        <v>76</v>
      </c>
      <c r="R3132" s="30">
        <v>5720</v>
      </c>
      <c r="S3132" s="31" t="e">
        <f>#N/A</f>
        <v>#N/A</v>
      </c>
      <c r="T3132" s="30">
        <v>1050</v>
      </c>
      <c r="AB3132" s="33" t="e">
        <f>#N/A</f>
        <v>#N/A</v>
      </c>
      <c r="AC3132" s="71">
        <v>1400</v>
      </c>
      <c r="AD3132" s="30" t="e">
        <f>#N/A</f>
        <v>#N/A</v>
      </c>
      <c r="AE3132" s="34">
        <v>0.82</v>
      </c>
      <c r="AG3132" s="30" t="e">
        <f>#N/A</f>
        <v>#N/A</v>
      </c>
      <c r="AH3132" s="30" t="e">
        <f>#N/A</f>
        <v>#N/A</v>
      </c>
      <c r="AI3132" s="30">
        <v>7819.35</v>
      </c>
      <c r="AJ3132" s="30">
        <v>7447</v>
      </c>
      <c r="AK3132" s="26" t="s">
        <v>139</v>
      </c>
      <c r="AL3132" s="26">
        <v>36</v>
      </c>
      <c r="AM3132" s="26" t="s">
        <v>5390</v>
      </c>
      <c r="AU3132" s="26" t="s">
        <v>5431</v>
      </c>
      <c r="AV3132" s="26" t="s">
        <v>5566</v>
      </c>
      <c r="AW3132" s="26" t="s">
        <v>5567</v>
      </c>
      <c r="BB3132" s="26" t="s">
        <v>4652</v>
      </c>
      <c r="BD3132" s="37">
        <v>44210</v>
      </c>
      <c r="BG3132" s="37" t="s">
        <v>147</v>
      </c>
      <c r="BH3132" s="37" t="s">
        <v>5558</v>
      </c>
      <c r="BI3132" s="37" t="s">
        <v>5558</v>
      </c>
      <c r="BJ3132" s="138" t="e">
        <f>#N/A</f>
        <v>#N/A</v>
      </c>
      <c r="BK3132" s="138" t="e">
        <f>#N/A</f>
        <v>#N/A</v>
      </c>
      <c r="BL3132" s="138" t="e">
        <f>#N/A</f>
        <v>#N/A</v>
      </c>
      <c r="BM3132" s="138" t="e">
        <f>#N/A</f>
        <v>#N/A</v>
      </c>
      <c r="BN3132" s="26"/>
      <c r="BO3132" s="26"/>
      <c r="BP3132" s="26"/>
      <c r="BQ3132" s="38"/>
      <c r="BR3132" s="26"/>
      <c r="BS3132" s="26"/>
      <c r="BT3132" s="26"/>
      <c r="BU3132" s="26"/>
      <c r="BV3132" s="39"/>
    </row>
    <row r="3133" spans="1:74" ht="15" hidden="1" customHeight="1" thickBot="1">
      <c r="A3133" s="26">
        <v>2020</v>
      </c>
      <c r="B3133" s="67">
        <v>3129</v>
      </c>
      <c r="C3133" s="26" t="s">
        <v>129</v>
      </c>
      <c r="D3133" s="26" t="s">
        <v>4642</v>
      </c>
      <c r="E3133" s="26" t="s">
        <v>4643</v>
      </c>
      <c r="F3133" s="27">
        <v>44083</v>
      </c>
      <c r="G3133" s="67" t="s">
        <v>5684</v>
      </c>
      <c r="H3133" s="26" t="s">
        <v>4645</v>
      </c>
      <c r="I3133" s="26" t="s">
        <v>4645</v>
      </c>
      <c r="J3133" s="69" t="s">
        <v>4646</v>
      </c>
      <c r="K3133" s="26" t="s">
        <v>135</v>
      </c>
      <c r="L3133" s="26" t="s">
        <v>4647</v>
      </c>
      <c r="M3133" s="26" t="s">
        <v>137</v>
      </c>
      <c r="N3133" s="26" t="s">
        <v>138</v>
      </c>
      <c r="O3133" s="26" t="s">
        <v>138</v>
      </c>
      <c r="Q3133" s="30">
        <v>79</v>
      </c>
      <c r="R3133" s="30">
        <v>7140</v>
      </c>
      <c r="S3133" s="31" t="e">
        <f>#N/A</f>
        <v>#N/A</v>
      </c>
      <c r="T3133" s="30">
        <v>1430</v>
      </c>
      <c r="AB3133" s="33" t="e">
        <f>#N/A</f>
        <v>#N/A</v>
      </c>
      <c r="AC3133" s="30">
        <v>1400</v>
      </c>
      <c r="AD3133" s="30" t="e">
        <f>#N/A</f>
        <v>#N/A</v>
      </c>
      <c r="AE3133" s="34">
        <v>0.82</v>
      </c>
      <c r="AG3133" s="30" t="e">
        <f>#N/A</f>
        <v>#N/A</v>
      </c>
      <c r="AH3133" s="30" t="e">
        <f>#N/A</f>
        <v>#N/A</v>
      </c>
      <c r="AI3133" s="30">
        <v>9760.8000000000011</v>
      </c>
      <c r="AJ3133" s="30">
        <v>9296</v>
      </c>
      <c r="AK3133" s="26" t="s">
        <v>139</v>
      </c>
      <c r="AL3133" s="26">
        <v>36</v>
      </c>
      <c r="AM3133" s="26" t="s">
        <v>5390</v>
      </c>
      <c r="AU3133" s="26" t="s">
        <v>5431</v>
      </c>
      <c r="AV3133" s="26" t="s">
        <v>5566</v>
      </c>
      <c r="AW3133" s="26" t="s">
        <v>5567</v>
      </c>
      <c r="BB3133" s="26" t="s">
        <v>4652</v>
      </c>
      <c r="BD3133" s="37">
        <v>44210</v>
      </c>
      <c r="BG3133" s="37" t="s">
        <v>147</v>
      </c>
      <c r="BH3133" s="37" t="s">
        <v>5558</v>
      </c>
      <c r="BI3133" s="37" t="s">
        <v>5558</v>
      </c>
      <c r="BJ3133" s="138" t="e">
        <f>#N/A</f>
        <v>#N/A</v>
      </c>
      <c r="BK3133" s="138" t="e">
        <f>#N/A</f>
        <v>#N/A</v>
      </c>
      <c r="BL3133" s="138" t="e">
        <f>#N/A</f>
        <v>#N/A</v>
      </c>
      <c r="BM3133" s="138" t="e">
        <f>#N/A</f>
        <v>#N/A</v>
      </c>
      <c r="BN3133" s="26"/>
      <c r="BO3133" s="26"/>
      <c r="BP3133" s="26"/>
      <c r="BQ3133" s="38"/>
      <c r="BR3133" s="26"/>
      <c r="BS3133" s="26"/>
      <c r="BT3133" s="26"/>
      <c r="BU3133" s="26"/>
      <c r="BV3133" s="39"/>
    </row>
    <row r="3134" spans="1:74" ht="15" hidden="1" customHeight="1" thickBot="1">
      <c r="A3134" s="26">
        <v>2020</v>
      </c>
      <c r="B3134" s="67">
        <v>3130</v>
      </c>
      <c r="C3134" s="67" t="s">
        <v>129</v>
      </c>
      <c r="D3134" s="67" t="s">
        <v>4642</v>
      </c>
      <c r="E3134" s="67" t="s">
        <v>4643</v>
      </c>
      <c r="F3134" s="27">
        <v>44083</v>
      </c>
      <c r="G3134" s="67" t="s">
        <v>5685</v>
      </c>
      <c r="H3134" s="26" t="s">
        <v>4645</v>
      </c>
      <c r="I3134" s="26" t="s">
        <v>4645</v>
      </c>
      <c r="J3134" s="69" t="s">
        <v>4646</v>
      </c>
      <c r="K3134" s="26" t="s">
        <v>135</v>
      </c>
      <c r="L3134" s="26" t="s">
        <v>4647</v>
      </c>
      <c r="M3134" s="26" t="s">
        <v>137</v>
      </c>
      <c r="N3134" s="26" t="s">
        <v>138</v>
      </c>
      <c r="O3134" s="26" t="s">
        <v>138</v>
      </c>
      <c r="Q3134" s="30">
        <v>80</v>
      </c>
      <c r="R3134" s="30">
        <v>7220</v>
      </c>
      <c r="S3134" s="31" t="e">
        <f>#N/A</f>
        <v>#N/A</v>
      </c>
      <c r="T3134" s="30">
        <v>1555</v>
      </c>
      <c r="AB3134" s="33" t="e">
        <f>#N/A</f>
        <v>#N/A</v>
      </c>
      <c r="AC3134" s="71">
        <v>1400</v>
      </c>
      <c r="AD3134" s="30" t="e">
        <f>#N/A</f>
        <v>#N/A</v>
      </c>
      <c r="AE3134" s="34">
        <v>0.86</v>
      </c>
      <c r="AG3134" s="30" t="e">
        <f>#N/A</f>
        <v>#N/A</v>
      </c>
      <c r="AH3134" s="30" t="e">
        <f>#N/A</f>
        <v>#N/A</v>
      </c>
      <c r="AI3134" s="30">
        <v>9870</v>
      </c>
      <c r="AJ3134" s="30">
        <v>9400</v>
      </c>
      <c r="AK3134" s="26" t="s">
        <v>139</v>
      </c>
      <c r="AL3134" s="26">
        <v>36</v>
      </c>
      <c r="AM3134" s="26" t="s">
        <v>5390</v>
      </c>
      <c r="AU3134" s="26" t="s">
        <v>5431</v>
      </c>
      <c r="AV3134" s="26" t="s">
        <v>5566</v>
      </c>
      <c r="AW3134" s="26" t="s">
        <v>5567</v>
      </c>
      <c r="BB3134" s="26" t="s">
        <v>4652</v>
      </c>
      <c r="BD3134" s="37">
        <v>44210</v>
      </c>
      <c r="BG3134" s="37" t="s">
        <v>147</v>
      </c>
      <c r="BH3134" s="37" t="s">
        <v>5558</v>
      </c>
      <c r="BI3134" s="37" t="s">
        <v>5558</v>
      </c>
      <c r="BJ3134" s="138" t="e">
        <f>#N/A</f>
        <v>#N/A</v>
      </c>
      <c r="BK3134" s="138" t="e">
        <f>#N/A</f>
        <v>#N/A</v>
      </c>
      <c r="BL3134" s="138" t="e">
        <f>#N/A</f>
        <v>#N/A</v>
      </c>
      <c r="BM3134" s="138" t="e">
        <f>#N/A</f>
        <v>#N/A</v>
      </c>
      <c r="BN3134" s="26"/>
      <c r="BO3134" s="26"/>
      <c r="BP3134" s="26"/>
      <c r="BQ3134" s="38"/>
      <c r="BR3134" s="26"/>
      <c r="BS3134" s="26"/>
      <c r="BT3134" s="26"/>
      <c r="BU3134" s="26"/>
      <c r="BV3134" s="39"/>
    </row>
    <row r="3135" spans="1:74" ht="15" hidden="1" customHeight="1" thickBot="1">
      <c r="A3135" s="26">
        <v>2020</v>
      </c>
      <c r="B3135" s="67">
        <v>3131</v>
      </c>
      <c r="C3135" s="26" t="s">
        <v>129</v>
      </c>
      <c r="D3135" s="26" t="s">
        <v>4642</v>
      </c>
      <c r="E3135" s="26" t="s">
        <v>4643</v>
      </c>
      <c r="F3135" s="27">
        <v>44083</v>
      </c>
      <c r="G3135" s="67" t="s">
        <v>5686</v>
      </c>
      <c r="H3135" s="26" t="s">
        <v>4645</v>
      </c>
      <c r="I3135" s="26" t="s">
        <v>4645</v>
      </c>
      <c r="J3135" s="69" t="s">
        <v>4646</v>
      </c>
      <c r="K3135" s="26" t="s">
        <v>135</v>
      </c>
      <c r="L3135" s="26" t="s">
        <v>4647</v>
      </c>
      <c r="M3135" s="26" t="s">
        <v>137</v>
      </c>
      <c r="N3135" s="26" t="s">
        <v>138</v>
      </c>
      <c r="O3135" s="26" t="s">
        <v>138</v>
      </c>
      <c r="Q3135" s="30">
        <v>80</v>
      </c>
      <c r="R3135" s="30">
        <v>7060</v>
      </c>
      <c r="S3135" s="31" t="e">
        <f>#N/A</f>
        <v>#N/A</v>
      </c>
      <c r="T3135" s="30">
        <v>1615</v>
      </c>
      <c r="AB3135" s="33" t="e">
        <f>#N/A</f>
        <v>#N/A</v>
      </c>
      <c r="AC3135" s="30">
        <v>1400</v>
      </c>
      <c r="AD3135" s="30" t="e">
        <f>#N/A</f>
        <v>#N/A</v>
      </c>
      <c r="AE3135" s="34">
        <v>0.85931034482758617</v>
      </c>
      <c r="AG3135" s="30" t="e">
        <f>#N/A</f>
        <v>#N/A</v>
      </c>
      <c r="AH3135" s="30" t="e">
        <f>#N/A</f>
        <v>#N/A</v>
      </c>
      <c r="AI3135" s="30">
        <v>9651.6</v>
      </c>
      <c r="AJ3135" s="30">
        <v>9192</v>
      </c>
      <c r="AK3135" s="26" t="s">
        <v>139</v>
      </c>
      <c r="AL3135" s="26">
        <v>36</v>
      </c>
      <c r="AM3135" s="26" t="s">
        <v>5390</v>
      </c>
      <c r="AU3135" s="26" t="s">
        <v>5431</v>
      </c>
      <c r="AV3135" s="26" t="s">
        <v>5566</v>
      </c>
      <c r="AW3135" s="26" t="s">
        <v>5567</v>
      </c>
      <c r="BB3135" s="26" t="s">
        <v>4652</v>
      </c>
      <c r="BD3135" s="37">
        <v>44210</v>
      </c>
      <c r="BG3135" s="37" t="s">
        <v>147</v>
      </c>
      <c r="BH3135" s="37" t="s">
        <v>5558</v>
      </c>
      <c r="BI3135" s="37" t="s">
        <v>5558</v>
      </c>
      <c r="BJ3135" s="138" t="e">
        <f>#N/A</f>
        <v>#N/A</v>
      </c>
      <c r="BK3135" s="138" t="e">
        <f>#N/A</f>
        <v>#N/A</v>
      </c>
      <c r="BL3135" s="138" t="e">
        <f>#N/A</f>
        <v>#N/A</v>
      </c>
      <c r="BM3135" s="138" t="e">
        <f>#N/A</f>
        <v>#N/A</v>
      </c>
      <c r="BN3135" s="26"/>
      <c r="BO3135" s="26"/>
      <c r="BP3135" s="26"/>
      <c r="BQ3135" s="38"/>
      <c r="BR3135" s="26"/>
      <c r="BS3135" s="26"/>
      <c r="BT3135" s="26"/>
      <c r="BU3135" s="26"/>
      <c r="BV3135" s="39"/>
    </row>
    <row r="3136" spans="1:74" ht="15" hidden="1" customHeight="1" thickBot="1">
      <c r="A3136" s="26">
        <v>2020</v>
      </c>
      <c r="B3136" s="67">
        <v>3132</v>
      </c>
      <c r="C3136" s="67" t="s">
        <v>129</v>
      </c>
      <c r="D3136" s="67" t="s">
        <v>4642</v>
      </c>
      <c r="E3136" s="67" t="s">
        <v>4643</v>
      </c>
      <c r="F3136" s="27">
        <v>44083</v>
      </c>
      <c r="G3136" s="67" t="s">
        <v>5687</v>
      </c>
      <c r="H3136" s="26" t="s">
        <v>4645</v>
      </c>
      <c r="I3136" s="26" t="s">
        <v>4645</v>
      </c>
      <c r="J3136" s="69" t="s">
        <v>4646</v>
      </c>
      <c r="K3136" s="26" t="s">
        <v>135</v>
      </c>
      <c r="L3136" s="26" t="s">
        <v>4647</v>
      </c>
      <c r="M3136" s="26" t="s">
        <v>137</v>
      </c>
      <c r="N3136" s="26" t="s">
        <v>138</v>
      </c>
      <c r="O3136" s="26" t="s">
        <v>138</v>
      </c>
      <c r="Q3136" s="30">
        <v>77</v>
      </c>
      <c r="R3136" s="30">
        <v>6380</v>
      </c>
      <c r="S3136" s="31" t="e">
        <f>#N/A</f>
        <v>#N/A</v>
      </c>
      <c r="T3136" s="30">
        <v>1500</v>
      </c>
      <c r="AB3136" s="33" t="e">
        <f>#N/A</f>
        <v>#N/A</v>
      </c>
      <c r="AC3136" s="71">
        <v>1400</v>
      </c>
      <c r="AD3136" s="30" t="e">
        <f>#N/A</f>
        <v>#N/A</v>
      </c>
      <c r="AE3136" s="34">
        <v>0.91</v>
      </c>
      <c r="AG3136" s="30" t="e">
        <f>#N/A</f>
        <v>#N/A</v>
      </c>
      <c r="AH3136" s="30" t="e">
        <f>#N/A</f>
        <v>#N/A</v>
      </c>
      <c r="AI3136" s="30">
        <v>8721.3000000000011</v>
      </c>
      <c r="AJ3136" s="30">
        <v>8306</v>
      </c>
      <c r="AK3136" s="26" t="s">
        <v>139</v>
      </c>
      <c r="AL3136" s="26">
        <v>36</v>
      </c>
      <c r="AM3136" s="26" t="s">
        <v>5390</v>
      </c>
      <c r="AU3136" s="26" t="s">
        <v>5431</v>
      </c>
      <c r="AV3136" s="26" t="s">
        <v>5566</v>
      </c>
      <c r="AW3136" s="26" t="s">
        <v>5567</v>
      </c>
      <c r="BB3136" s="26" t="s">
        <v>4652</v>
      </c>
      <c r="BD3136" s="37">
        <v>44210</v>
      </c>
      <c r="BG3136" s="37" t="s">
        <v>147</v>
      </c>
      <c r="BH3136" s="37" t="s">
        <v>5558</v>
      </c>
      <c r="BI3136" s="37" t="s">
        <v>5558</v>
      </c>
      <c r="BJ3136" s="138" t="e">
        <f>#N/A</f>
        <v>#N/A</v>
      </c>
      <c r="BK3136" s="138" t="e">
        <f>#N/A</f>
        <v>#N/A</v>
      </c>
      <c r="BL3136" s="138" t="e">
        <f>#N/A</f>
        <v>#N/A</v>
      </c>
      <c r="BM3136" s="138" t="e">
        <f>#N/A</f>
        <v>#N/A</v>
      </c>
      <c r="BN3136" s="26"/>
      <c r="BO3136" s="26"/>
      <c r="BP3136" s="26"/>
      <c r="BQ3136" s="38"/>
      <c r="BR3136" s="26"/>
      <c r="BS3136" s="26"/>
      <c r="BT3136" s="26"/>
      <c r="BU3136" s="26"/>
      <c r="BV3136" s="39"/>
    </row>
    <row r="3137" spans="1:74" ht="15" hidden="1" customHeight="1" thickBot="1">
      <c r="A3137" s="26">
        <v>2020</v>
      </c>
      <c r="B3137" s="67">
        <v>3133</v>
      </c>
      <c r="C3137" s="26" t="s">
        <v>129</v>
      </c>
      <c r="D3137" s="26" t="s">
        <v>4642</v>
      </c>
      <c r="E3137" s="26" t="s">
        <v>4643</v>
      </c>
      <c r="F3137" s="27">
        <v>44083</v>
      </c>
      <c r="G3137" s="67" t="s">
        <v>5688</v>
      </c>
      <c r="H3137" s="26" t="s">
        <v>4645</v>
      </c>
      <c r="I3137" s="26" t="s">
        <v>4645</v>
      </c>
      <c r="J3137" s="69" t="s">
        <v>4646</v>
      </c>
      <c r="K3137" s="26" t="s">
        <v>135</v>
      </c>
      <c r="L3137" s="26" t="s">
        <v>4647</v>
      </c>
      <c r="M3137" s="26" t="s">
        <v>137</v>
      </c>
      <c r="N3137" s="26" t="s">
        <v>138</v>
      </c>
      <c r="O3137" s="26" t="s">
        <v>138</v>
      </c>
      <c r="Q3137" s="30">
        <v>80</v>
      </c>
      <c r="R3137" s="30">
        <v>7920</v>
      </c>
      <c r="S3137" s="31" t="e">
        <f>#N/A</f>
        <v>#N/A</v>
      </c>
      <c r="T3137" s="30">
        <v>1670</v>
      </c>
      <c r="AB3137" s="33" t="e">
        <f>#N/A</f>
        <v>#N/A</v>
      </c>
      <c r="AC3137" s="30">
        <v>1400</v>
      </c>
      <c r="AD3137" s="30" t="e">
        <f>#N/A</f>
        <v>#N/A</v>
      </c>
      <c r="AE3137" s="34">
        <v>0.91023255813953485</v>
      </c>
      <c r="AG3137" s="30" t="e">
        <f>#N/A</f>
        <v>#N/A</v>
      </c>
      <c r="AH3137" s="30" t="e">
        <f>#N/A</f>
        <v>#N/A</v>
      </c>
      <c r="AI3137" s="30">
        <v>10826.550000000001</v>
      </c>
      <c r="AJ3137" s="30">
        <v>10311</v>
      </c>
      <c r="AK3137" s="26" t="s">
        <v>139</v>
      </c>
      <c r="AL3137" s="26">
        <v>36</v>
      </c>
      <c r="AM3137" s="26" t="s">
        <v>5390</v>
      </c>
      <c r="AU3137" s="26" t="s">
        <v>5431</v>
      </c>
      <c r="AV3137" s="26" t="s">
        <v>5566</v>
      </c>
      <c r="AW3137" s="26" t="s">
        <v>5567</v>
      </c>
      <c r="BB3137" s="26" t="s">
        <v>4652</v>
      </c>
      <c r="BD3137" s="37">
        <v>44210</v>
      </c>
      <c r="BG3137" s="37" t="s">
        <v>147</v>
      </c>
      <c r="BH3137" s="37" t="s">
        <v>5558</v>
      </c>
      <c r="BI3137" s="37" t="s">
        <v>5558</v>
      </c>
      <c r="BJ3137" s="138" t="e">
        <f>#N/A</f>
        <v>#N/A</v>
      </c>
      <c r="BK3137" s="138" t="e">
        <f>#N/A</f>
        <v>#N/A</v>
      </c>
      <c r="BL3137" s="138" t="e">
        <f>#N/A</f>
        <v>#N/A</v>
      </c>
      <c r="BM3137" s="138" t="e">
        <f>#N/A</f>
        <v>#N/A</v>
      </c>
      <c r="BN3137" s="26"/>
      <c r="BO3137" s="26"/>
      <c r="BP3137" s="26"/>
      <c r="BQ3137" s="38"/>
      <c r="BR3137" s="26"/>
      <c r="BS3137" s="26"/>
      <c r="BT3137" s="26"/>
      <c r="BU3137" s="26"/>
      <c r="BV3137" s="39"/>
    </row>
    <row r="3138" spans="1:74" ht="15" hidden="1" customHeight="1" thickBot="1">
      <c r="A3138" s="26">
        <v>2020</v>
      </c>
      <c r="B3138" s="67">
        <v>3134</v>
      </c>
      <c r="C3138" s="67" t="s">
        <v>129</v>
      </c>
      <c r="D3138" s="67" t="s">
        <v>4642</v>
      </c>
      <c r="E3138" s="67" t="s">
        <v>4643</v>
      </c>
      <c r="F3138" s="27">
        <v>44083</v>
      </c>
      <c r="G3138" s="67" t="s">
        <v>5689</v>
      </c>
      <c r="H3138" s="26" t="s">
        <v>4645</v>
      </c>
      <c r="I3138" s="26" t="s">
        <v>4645</v>
      </c>
      <c r="J3138" s="69" t="s">
        <v>4646</v>
      </c>
      <c r="K3138" s="26" t="s">
        <v>135</v>
      </c>
      <c r="L3138" s="26" t="s">
        <v>4647</v>
      </c>
      <c r="M3138" s="26" t="s">
        <v>137</v>
      </c>
      <c r="N3138" s="26" t="s">
        <v>138</v>
      </c>
      <c r="O3138" s="26" t="s">
        <v>138</v>
      </c>
      <c r="Q3138" s="30">
        <v>79</v>
      </c>
      <c r="R3138" s="30">
        <v>7850</v>
      </c>
      <c r="S3138" s="31" t="e">
        <f>#N/A</f>
        <v>#N/A</v>
      </c>
      <c r="T3138" s="30">
        <v>1678</v>
      </c>
      <c r="AB3138" s="33" t="e">
        <f>#N/A</f>
        <v>#N/A</v>
      </c>
      <c r="AC3138" s="71">
        <v>1400</v>
      </c>
      <c r="AD3138" s="30" t="e">
        <f>#N/A</f>
        <v>#N/A</v>
      </c>
      <c r="AE3138" s="34">
        <v>0.98</v>
      </c>
      <c r="AG3138" s="30" t="e">
        <f>#N/A</f>
        <v>#N/A</v>
      </c>
      <c r="AH3138" s="30" t="e">
        <f>#N/A</f>
        <v>#N/A</v>
      </c>
      <c r="AI3138" s="30">
        <v>10731</v>
      </c>
      <c r="AJ3138" s="30">
        <v>10220</v>
      </c>
      <c r="AK3138" s="26" t="s">
        <v>139</v>
      </c>
      <c r="AL3138" s="26">
        <v>36</v>
      </c>
      <c r="AM3138" s="26" t="s">
        <v>5390</v>
      </c>
      <c r="AU3138" s="26" t="s">
        <v>5431</v>
      </c>
      <c r="AV3138" s="26" t="s">
        <v>5566</v>
      </c>
      <c r="AW3138" s="26" t="s">
        <v>5567</v>
      </c>
      <c r="BB3138" s="26" t="s">
        <v>4652</v>
      </c>
      <c r="BD3138" s="37">
        <v>44210</v>
      </c>
      <c r="BG3138" s="37" t="s">
        <v>147</v>
      </c>
      <c r="BH3138" s="37" t="s">
        <v>5558</v>
      </c>
      <c r="BI3138" s="37" t="s">
        <v>5558</v>
      </c>
      <c r="BJ3138" s="138" t="e">
        <f>#N/A</f>
        <v>#N/A</v>
      </c>
      <c r="BK3138" s="138" t="e">
        <f>#N/A</f>
        <v>#N/A</v>
      </c>
      <c r="BL3138" s="138" t="e">
        <f>#N/A</f>
        <v>#N/A</v>
      </c>
      <c r="BM3138" s="138" t="e">
        <f>#N/A</f>
        <v>#N/A</v>
      </c>
      <c r="BN3138" s="26"/>
      <c r="BO3138" s="26"/>
      <c r="BP3138" s="26"/>
      <c r="BQ3138" s="38"/>
      <c r="BR3138" s="26"/>
      <c r="BS3138" s="26"/>
      <c r="BT3138" s="26"/>
      <c r="BU3138" s="26"/>
      <c r="BV3138" s="39"/>
    </row>
    <row r="3139" spans="1:74" ht="15" hidden="1" customHeight="1" thickBot="1">
      <c r="A3139" s="26">
        <v>2020</v>
      </c>
      <c r="B3139" s="67">
        <v>3135</v>
      </c>
      <c r="C3139" s="26" t="s">
        <v>129</v>
      </c>
      <c r="D3139" s="26" t="s">
        <v>4642</v>
      </c>
      <c r="E3139" s="26" t="s">
        <v>4643</v>
      </c>
      <c r="F3139" s="27">
        <v>44083</v>
      </c>
      <c r="G3139" s="67" t="s">
        <v>5690</v>
      </c>
      <c r="H3139" s="26" t="s">
        <v>4645</v>
      </c>
      <c r="I3139" s="26" t="s">
        <v>4645</v>
      </c>
      <c r="J3139" s="69" t="s">
        <v>4646</v>
      </c>
      <c r="K3139" s="26" t="s">
        <v>135</v>
      </c>
      <c r="L3139" s="26" t="s">
        <v>4647</v>
      </c>
      <c r="M3139" s="26" t="s">
        <v>137</v>
      </c>
      <c r="N3139" s="26" t="s">
        <v>138</v>
      </c>
      <c r="O3139" s="26" t="s">
        <v>138</v>
      </c>
      <c r="Q3139" s="30">
        <v>80</v>
      </c>
      <c r="R3139" s="30">
        <v>7510</v>
      </c>
      <c r="S3139" s="31" t="e">
        <f>#N/A</f>
        <v>#N/A</v>
      </c>
      <c r="T3139" s="30">
        <v>1584</v>
      </c>
      <c r="AB3139" s="33" t="e">
        <f>#N/A</f>
        <v>#N/A</v>
      </c>
      <c r="AC3139" s="30">
        <v>1400</v>
      </c>
      <c r="AD3139" s="30" t="e">
        <f>#N/A</f>
        <v>#N/A</v>
      </c>
      <c r="AE3139" s="34">
        <v>0.98</v>
      </c>
      <c r="AG3139" s="30" t="e">
        <f>#N/A</f>
        <v>#N/A</v>
      </c>
      <c r="AH3139" s="30" t="e">
        <f>#N/A</f>
        <v>#N/A</v>
      </c>
      <c r="AI3139" s="30">
        <v>10266.9</v>
      </c>
      <c r="AJ3139" s="30">
        <v>9778</v>
      </c>
      <c r="AK3139" s="26" t="s">
        <v>139</v>
      </c>
      <c r="AL3139" s="26">
        <v>36</v>
      </c>
      <c r="AM3139" s="26" t="s">
        <v>5390</v>
      </c>
      <c r="AU3139" s="26" t="s">
        <v>5431</v>
      </c>
      <c r="AV3139" s="26" t="s">
        <v>5566</v>
      </c>
      <c r="AW3139" s="26" t="s">
        <v>5567</v>
      </c>
      <c r="BB3139" s="26" t="s">
        <v>4652</v>
      </c>
      <c r="BD3139" s="37">
        <v>44210</v>
      </c>
      <c r="BG3139" s="37" t="s">
        <v>147</v>
      </c>
      <c r="BH3139" s="37" t="s">
        <v>5558</v>
      </c>
      <c r="BI3139" s="37" t="s">
        <v>5558</v>
      </c>
      <c r="BJ3139" s="138" t="e">
        <f>#N/A</f>
        <v>#N/A</v>
      </c>
      <c r="BK3139" s="138" t="e">
        <f>#N/A</f>
        <v>#N/A</v>
      </c>
      <c r="BL3139" s="138" t="e">
        <f>#N/A</f>
        <v>#N/A</v>
      </c>
      <c r="BM3139" s="138" t="e">
        <f>#N/A</f>
        <v>#N/A</v>
      </c>
      <c r="BN3139" s="26"/>
      <c r="BO3139" s="26"/>
      <c r="BP3139" s="26"/>
      <c r="BQ3139" s="38"/>
      <c r="BR3139" s="26"/>
      <c r="BS3139" s="26"/>
      <c r="BT3139" s="26"/>
      <c r="BU3139" s="26"/>
      <c r="BV3139" s="39"/>
    </row>
    <row r="3140" spans="1:74" ht="15" hidden="1" customHeight="1" thickBot="1">
      <c r="A3140" s="26">
        <v>2020</v>
      </c>
      <c r="B3140" s="67">
        <v>3136</v>
      </c>
      <c r="C3140" s="67" t="s">
        <v>129</v>
      </c>
      <c r="D3140" s="67" t="s">
        <v>4642</v>
      </c>
      <c r="E3140" s="67" t="s">
        <v>4643</v>
      </c>
      <c r="F3140" s="27">
        <v>44083</v>
      </c>
      <c r="G3140" s="67" t="s">
        <v>5691</v>
      </c>
      <c r="H3140" s="26" t="s">
        <v>4645</v>
      </c>
      <c r="I3140" s="26" t="s">
        <v>4645</v>
      </c>
      <c r="J3140" s="69" t="s">
        <v>4646</v>
      </c>
      <c r="K3140" s="26" t="s">
        <v>135</v>
      </c>
      <c r="L3140" s="26" t="s">
        <v>4647</v>
      </c>
      <c r="M3140" s="26" t="s">
        <v>137</v>
      </c>
      <c r="N3140" s="26" t="s">
        <v>138</v>
      </c>
      <c r="O3140" s="26" t="s">
        <v>138</v>
      </c>
      <c r="Q3140" s="30">
        <v>75</v>
      </c>
      <c r="R3140" s="30">
        <v>6480</v>
      </c>
      <c r="S3140" s="31" t="e">
        <f>#N/A</f>
        <v>#N/A</v>
      </c>
      <c r="T3140" s="30">
        <v>1398</v>
      </c>
      <c r="AB3140" s="33" t="e">
        <f>#N/A</f>
        <v>#N/A</v>
      </c>
      <c r="AC3140" s="71">
        <v>1400</v>
      </c>
      <c r="AD3140" s="30" t="e">
        <f>#N/A</f>
        <v>#N/A</v>
      </c>
      <c r="AE3140" s="34">
        <v>0.82</v>
      </c>
      <c r="AG3140" s="30" t="e">
        <f>#N/A</f>
        <v>#N/A</v>
      </c>
      <c r="AH3140" s="30" t="e">
        <f>#N/A</f>
        <v>#N/A</v>
      </c>
      <c r="AI3140" s="30">
        <v>8857.8000000000011</v>
      </c>
      <c r="AJ3140" s="30">
        <v>8436</v>
      </c>
      <c r="AK3140" s="26" t="s">
        <v>139</v>
      </c>
      <c r="AL3140" s="26">
        <v>36</v>
      </c>
      <c r="AM3140" s="26" t="s">
        <v>5390</v>
      </c>
      <c r="AU3140" s="26" t="s">
        <v>5431</v>
      </c>
      <c r="AV3140" s="26" t="s">
        <v>5566</v>
      </c>
      <c r="AW3140" s="26" t="s">
        <v>5567</v>
      </c>
      <c r="BB3140" s="26" t="s">
        <v>4652</v>
      </c>
      <c r="BD3140" s="37">
        <v>44210</v>
      </c>
      <c r="BG3140" s="37" t="s">
        <v>147</v>
      </c>
      <c r="BH3140" s="37" t="s">
        <v>5558</v>
      </c>
      <c r="BI3140" s="37" t="s">
        <v>5558</v>
      </c>
      <c r="BJ3140" s="138" t="e">
        <f>#N/A</f>
        <v>#N/A</v>
      </c>
      <c r="BK3140" s="138" t="e">
        <f>#N/A</f>
        <v>#N/A</v>
      </c>
      <c r="BL3140" s="138" t="e">
        <f>#N/A</f>
        <v>#N/A</v>
      </c>
      <c r="BM3140" s="138" t="e">
        <f>#N/A</f>
        <v>#N/A</v>
      </c>
      <c r="BN3140" s="26"/>
      <c r="BO3140" s="26"/>
      <c r="BP3140" s="26"/>
      <c r="BQ3140" s="38"/>
      <c r="BR3140" s="26"/>
      <c r="BS3140" s="26"/>
      <c r="BT3140" s="26"/>
      <c r="BU3140" s="26"/>
      <c r="BV3140" s="39"/>
    </row>
    <row r="3141" spans="1:74" ht="15" hidden="1" customHeight="1" thickBot="1">
      <c r="A3141" s="26">
        <v>2020</v>
      </c>
      <c r="B3141" s="67">
        <v>3137</v>
      </c>
      <c r="C3141" s="26" t="s">
        <v>129</v>
      </c>
      <c r="D3141" s="26" t="s">
        <v>4642</v>
      </c>
      <c r="E3141" s="26" t="s">
        <v>4643</v>
      </c>
      <c r="F3141" s="27">
        <v>44083</v>
      </c>
      <c r="G3141" s="67" t="s">
        <v>5692</v>
      </c>
      <c r="H3141" s="26" t="s">
        <v>4645</v>
      </c>
      <c r="I3141" s="26" t="s">
        <v>4645</v>
      </c>
      <c r="J3141" s="69" t="s">
        <v>4646</v>
      </c>
      <c r="K3141" s="26" t="s">
        <v>135</v>
      </c>
      <c r="L3141" s="26" t="s">
        <v>4647</v>
      </c>
      <c r="M3141" s="26" t="s">
        <v>137</v>
      </c>
      <c r="N3141" s="26" t="s">
        <v>138</v>
      </c>
      <c r="O3141" s="26" t="s">
        <v>138</v>
      </c>
      <c r="Q3141" s="30">
        <v>74</v>
      </c>
      <c r="R3141" s="30">
        <v>6510</v>
      </c>
      <c r="S3141" s="31" t="e">
        <f>#N/A</f>
        <v>#N/A</v>
      </c>
      <c r="T3141" s="30">
        <v>1390</v>
      </c>
      <c r="AB3141" s="33" t="e">
        <f>#N/A</f>
        <v>#N/A</v>
      </c>
      <c r="AC3141" s="30">
        <v>1400</v>
      </c>
      <c r="AD3141" s="30" t="e">
        <f>#N/A</f>
        <v>#N/A</v>
      </c>
      <c r="AE3141" s="34">
        <v>0.82210526315789467</v>
      </c>
      <c r="AG3141" s="30" t="e">
        <f>#N/A</f>
        <v>#N/A</v>
      </c>
      <c r="AH3141" s="30" t="e">
        <f>#N/A</f>
        <v>#N/A</v>
      </c>
      <c r="AI3141" s="30">
        <v>8899.8000000000011</v>
      </c>
      <c r="AJ3141" s="30">
        <v>8476</v>
      </c>
      <c r="AK3141" s="26" t="s">
        <v>139</v>
      </c>
      <c r="AL3141" s="26">
        <v>36</v>
      </c>
      <c r="AM3141" s="26" t="s">
        <v>5390</v>
      </c>
      <c r="AU3141" s="26" t="s">
        <v>5431</v>
      </c>
      <c r="AV3141" s="26" t="s">
        <v>5566</v>
      </c>
      <c r="AW3141" s="26" t="s">
        <v>5567</v>
      </c>
      <c r="BB3141" s="26" t="s">
        <v>4652</v>
      </c>
      <c r="BD3141" s="37">
        <v>44210</v>
      </c>
      <c r="BG3141" s="37" t="s">
        <v>147</v>
      </c>
      <c r="BH3141" s="37" t="s">
        <v>5558</v>
      </c>
      <c r="BI3141" s="37" t="s">
        <v>5558</v>
      </c>
      <c r="BJ3141" s="138" t="e">
        <f>#N/A</f>
        <v>#N/A</v>
      </c>
      <c r="BK3141" s="138" t="e">
        <f>#N/A</f>
        <v>#N/A</v>
      </c>
      <c r="BL3141" s="138" t="e">
        <f>#N/A</f>
        <v>#N/A</v>
      </c>
      <c r="BM3141" s="138" t="e">
        <f>#N/A</f>
        <v>#N/A</v>
      </c>
      <c r="BN3141" s="26"/>
      <c r="BO3141" s="26"/>
      <c r="BP3141" s="26"/>
      <c r="BQ3141" s="38"/>
      <c r="BR3141" s="26"/>
      <c r="BS3141" s="26"/>
      <c r="BT3141" s="26"/>
      <c r="BU3141" s="26"/>
      <c r="BV3141" s="39"/>
    </row>
    <row r="3142" spans="1:74" ht="15" hidden="1" customHeight="1" thickBot="1">
      <c r="A3142" s="26">
        <v>2020</v>
      </c>
      <c r="B3142" s="67">
        <v>3138</v>
      </c>
      <c r="C3142" s="67" t="s">
        <v>129</v>
      </c>
      <c r="D3142" s="67" t="s">
        <v>4642</v>
      </c>
      <c r="E3142" s="67" t="s">
        <v>4643</v>
      </c>
      <c r="F3142" s="27">
        <v>44083</v>
      </c>
      <c r="G3142" s="67" t="s">
        <v>5693</v>
      </c>
      <c r="H3142" s="26" t="s">
        <v>4645</v>
      </c>
      <c r="I3142" s="26" t="s">
        <v>4645</v>
      </c>
      <c r="J3142" s="69" t="s">
        <v>4646</v>
      </c>
      <c r="K3142" s="26" t="s">
        <v>135</v>
      </c>
      <c r="L3142" s="26" t="s">
        <v>4647</v>
      </c>
      <c r="M3142" s="26" t="s">
        <v>137</v>
      </c>
      <c r="N3142" s="26" t="s">
        <v>138</v>
      </c>
      <c r="O3142" s="26" t="s">
        <v>138</v>
      </c>
      <c r="Q3142" s="30">
        <v>83</v>
      </c>
      <c r="R3142" s="30">
        <v>8550</v>
      </c>
      <c r="S3142" s="31" t="e">
        <f>#N/A</f>
        <v>#N/A</v>
      </c>
      <c r="T3142" s="30">
        <v>1795</v>
      </c>
      <c r="AB3142" s="33" t="e">
        <f>#N/A</f>
        <v>#N/A</v>
      </c>
      <c r="AC3142" s="71">
        <v>1400</v>
      </c>
      <c r="AD3142" s="30" t="e">
        <f>#N/A</f>
        <v>#N/A</v>
      </c>
      <c r="AE3142" s="34">
        <v>0.86</v>
      </c>
      <c r="AG3142" s="30" t="e">
        <f>#N/A</f>
        <v>#N/A</v>
      </c>
      <c r="AH3142" s="30" t="e">
        <f>#N/A</f>
        <v>#N/A</v>
      </c>
      <c r="AI3142" s="30">
        <v>11688.6</v>
      </c>
      <c r="AJ3142" s="30">
        <v>11132</v>
      </c>
      <c r="AK3142" s="26" t="s">
        <v>139</v>
      </c>
      <c r="AL3142" s="26">
        <v>36</v>
      </c>
      <c r="AM3142" s="26" t="s">
        <v>5390</v>
      </c>
      <c r="AU3142" s="26" t="s">
        <v>5431</v>
      </c>
      <c r="AV3142" s="26" t="s">
        <v>5566</v>
      </c>
      <c r="AW3142" s="26" t="s">
        <v>5567</v>
      </c>
      <c r="BB3142" s="26" t="s">
        <v>4652</v>
      </c>
      <c r="BD3142" s="37">
        <v>44210</v>
      </c>
      <c r="BG3142" s="37" t="s">
        <v>147</v>
      </c>
      <c r="BH3142" s="37" t="s">
        <v>5558</v>
      </c>
      <c r="BI3142" s="37" t="s">
        <v>5558</v>
      </c>
      <c r="BJ3142" s="138" t="e">
        <f>#N/A</f>
        <v>#N/A</v>
      </c>
      <c r="BK3142" s="138" t="e">
        <f>#N/A</f>
        <v>#N/A</v>
      </c>
      <c r="BL3142" s="138" t="e">
        <f>#N/A</f>
        <v>#N/A</v>
      </c>
      <c r="BM3142" s="138" t="e">
        <f>#N/A</f>
        <v>#N/A</v>
      </c>
      <c r="BN3142" s="26"/>
      <c r="BO3142" s="26"/>
      <c r="BP3142" s="26"/>
      <c r="BQ3142" s="38"/>
      <c r="BR3142" s="26"/>
      <c r="BS3142" s="26"/>
      <c r="BT3142" s="26"/>
      <c r="BU3142" s="26"/>
      <c r="BV3142" s="39"/>
    </row>
    <row r="3143" spans="1:74" ht="15" hidden="1" customHeight="1" thickBot="1">
      <c r="A3143" s="26">
        <v>2020</v>
      </c>
      <c r="B3143" s="67">
        <v>3139</v>
      </c>
      <c r="C3143" s="26" t="s">
        <v>129</v>
      </c>
      <c r="D3143" s="26" t="s">
        <v>4642</v>
      </c>
      <c r="E3143" s="26" t="s">
        <v>4643</v>
      </c>
      <c r="F3143" s="27">
        <v>44083</v>
      </c>
      <c r="G3143" s="67" t="s">
        <v>5694</v>
      </c>
      <c r="H3143" s="26" t="s">
        <v>4645</v>
      </c>
      <c r="I3143" s="26" t="s">
        <v>4645</v>
      </c>
      <c r="J3143" s="69" t="s">
        <v>4646</v>
      </c>
      <c r="K3143" s="26" t="s">
        <v>135</v>
      </c>
      <c r="L3143" s="26" t="s">
        <v>4647</v>
      </c>
      <c r="M3143" s="26" t="s">
        <v>137</v>
      </c>
      <c r="N3143" s="26" t="s">
        <v>138</v>
      </c>
      <c r="O3143" s="26" t="s">
        <v>138</v>
      </c>
      <c r="Q3143" s="30">
        <v>71</v>
      </c>
      <c r="R3143" s="30">
        <v>5100</v>
      </c>
      <c r="S3143" s="31" t="e">
        <f>#N/A</f>
        <v>#N/A</v>
      </c>
      <c r="T3143" s="30">
        <v>1006</v>
      </c>
      <c r="AB3143" s="33" t="e">
        <f>#N/A</f>
        <v>#N/A</v>
      </c>
      <c r="AC3143" s="30">
        <v>1400</v>
      </c>
      <c r="AD3143" s="30" t="e">
        <f>#N/A</f>
        <v>#N/A</v>
      </c>
      <c r="AE3143" s="34">
        <v>0.85804878048780486</v>
      </c>
      <c r="AG3143" s="30" t="e">
        <f>#N/A</f>
        <v>#N/A</v>
      </c>
      <c r="AH3143" s="30" t="e">
        <f>#N/A</f>
        <v>#N/A</v>
      </c>
      <c r="AI3143" s="30">
        <v>6972</v>
      </c>
      <c r="AJ3143" s="30">
        <v>6640</v>
      </c>
      <c r="AK3143" s="26" t="s">
        <v>139</v>
      </c>
      <c r="AL3143" s="26">
        <v>36</v>
      </c>
      <c r="AM3143" s="26" t="s">
        <v>5390</v>
      </c>
      <c r="AU3143" s="26" t="s">
        <v>5431</v>
      </c>
      <c r="AV3143" s="26" t="s">
        <v>5566</v>
      </c>
      <c r="AW3143" s="26" t="s">
        <v>5567</v>
      </c>
      <c r="BB3143" s="26" t="s">
        <v>4652</v>
      </c>
      <c r="BD3143" s="37">
        <v>44210</v>
      </c>
      <c r="BG3143" s="37" t="s">
        <v>147</v>
      </c>
      <c r="BH3143" s="37" t="s">
        <v>5558</v>
      </c>
      <c r="BI3143" s="37" t="s">
        <v>5558</v>
      </c>
      <c r="BJ3143" s="138" t="e">
        <f>#N/A</f>
        <v>#N/A</v>
      </c>
      <c r="BK3143" s="138" t="e">
        <f>#N/A</f>
        <v>#N/A</v>
      </c>
      <c r="BL3143" s="138" t="e">
        <f>#N/A</f>
        <v>#N/A</v>
      </c>
      <c r="BM3143" s="138" t="e">
        <f>#N/A</f>
        <v>#N/A</v>
      </c>
      <c r="BN3143" s="26"/>
      <c r="BO3143" s="26"/>
      <c r="BP3143" s="26"/>
      <c r="BQ3143" s="38"/>
      <c r="BR3143" s="26"/>
      <c r="BS3143" s="26"/>
      <c r="BT3143" s="26"/>
      <c r="BU3143" s="26"/>
      <c r="BV3143" s="39"/>
    </row>
    <row r="3144" spans="1:74" ht="15" hidden="1" customHeight="1" thickBot="1">
      <c r="A3144" s="26">
        <v>2020</v>
      </c>
      <c r="B3144" s="67">
        <v>3140</v>
      </c>
      <c r="C3144" s="67" t="s">
        <v>129</v>
      </c>
      <c r="D3144" s="67" t="s">
        <v>4642</v>
      </c>
      <c r="E3144" s="67" t="s">
        <v>4643</v>
      </c>
      <c r="F3144" s="27">
        <v>44083</v>
      </c>
      <c r="G3144" s="67" t="s">
        <v>5695</v>
      </c>
      <c r="H3144" s="26" t="s">
        <v>4645</v>
      </c>
      <c r="I3144" s="26" t="s">
        <v>4645</v>
      </c>
      <c r="J3144" s="69" t="s">
        <v>4646</v>
      </c>
      <c r="K3144" s="26" t="s">
        <v>135</v>
      </c>
      <c r="L3144" s="26" t="s">
        <v>4647</v>
      </c>
      <c r="M3144" s="26" t="s">
        <v>137</v>
      </c>
      <c r="N3144" s="26" t="s">
        <v>138</v>
      </c>
      <c r="O3144" s="26" t="s">
        <v>138</v>
      </c>
      <c r="Q3144" s="30">
        <v>80</v>
      </c>
      <c r="R3144" s="30">
        <v>7360</v>
      </c>
      <c r="S3144" s="31" t="e">
        <f>#N/A</f>
        <v>#N/A</v>
      </c>
      <c r="T3144" s="30">
        <v>1405</v>
      </c>
      <c r="AB3144" s="33" t="e">
        <f>#N/A</f>
        <v>#N/A</v>
      </c>
      <c r="AC3144" s="71">
        <v>1400</v>
      </c>
      <c r="AD3144" s="30" t="e">
        <f>#N/A</f>
        <v>#N/A</v>
      </c>
      <c r="AE3144" s="34">
        <v>0.6</v>
      </c>
      <c r="AG3144" s="30" t="e">
        <f>#N/A</f>
        <v>#N/A</v>
      </c>
      <c r="AH3144" s="30" t="e">
        <f>#N/A</f>
        <v>#N/A</v>
      </c>
      <c r="AI3144" s="30">
        <v>10061.1</v>
      </c>
      <c r="AJ3144" s="30">
        <v>9582</v>
      </c>
      <c r="AK3144" s="26" t="s">
        <v>139</v>
      </c>
      <c r="AL3144" s="26">
        <v>36</v>
      </c>
      <c r="AM3144" s="26" t="s">
        <v>5390</v>
      </c>
      <c r="AU3144" s="26" t="s">
        <v>5431</v>
      </c>
      <c r="AV3144" s="26" t="s">
        <v>5566</v>
      </c>
      <c r="AW3144" s="26" t="s">
        <v>5567</v>
      </c>
      <c r="BB3144" s="26" t="s">
        <v>4652</v>
      </c>
      <c r="BD3144" s="37">
        <v>44210</v>
      </c>
      <c r="BG3144" s="37" t="s">
        <v>147</v>
      </c>
      <c r="BH3144" s="37" t="s">
        <v>5558</v>
      </c>
      <c r="BI3144" s="37" t="s">
        <v>5558</v>
      </c>
      <c r="BJ3144" s="138" t="e">
        <f>#N/A</f>
        <v>#N/A</v>
      </c>
      <c r="BK3144" s="138" t="e">
        <f>#N/A</f>
        <v>#N/A</v>
      </c>
      <c r="BL3144" s="138" t="e">
        <f>#N/A</f>
        <v>#N/A</v>
      </c>
      <c r="BM3144" s="138" t="e">
        <f>#N/A</f>
        <v>#N/A</v>
      </c>
      <c r="BN3144" s="26"/>
      <c r="BO3144" s="26"/>
      <c r="BP3144" s="26"/>
      <c r="BQ3144" s="38"/>
      <c r="BR3144" s="26"/>
      <c r="BS3144" s="26"/>
      <c r="BT3144" s="26"/>
      <c r="BU3144" s="26"/>
      <c r="BV3144" s="39"/>
    </row>
    <row r="3145" spans="1:74" ht="15" hidden="1" customHeight="1" thickBot="1">
      <c r="A3145" s="26">
        <v>2020</v>
      </c>
      <c r="B3145" s="67">
        <v>3141</v>
      </c>
      <c r="C3145" s="26" t="s">
        <v>129</v>
      </c>
      <c r="D3145" s="26" t="s">
        <v>4642</v>
      </c>
      <c r="E3145" s="26" t="s">
        <v>4643</v>
      </c>
      <c r="F3145" s="27">
        <v>44083</v>
      </c>
      <c r="G3145" s="67" t="s">
        <v>5696</v>
      </c>
      <c r="H3145" s="26" t="s">
        <v>4645</v>
      </c>
      <c r="I3145" s="26" t="s">
        <v>4645</v>
      </c>
      <c r="J3145" s="69" t="s">
        <v>4646</v>
      </c>
      <c r="K3145" s="26" t="s">
        <v>135</v>
      </c>
      <c r="L3145" s="26" t="s">
        <v>4647</v>
      </c>
      <c r="M3145" s="26" t="s">
        <v>137</v>
      </c>
      <c r="N3145" s="26" t="s">
        <v>138</v>
      </c>
      <c r="O3145" s="26" t="s">
        <v>138</v>
      </c>
      <c r="Q3145" s="30">
        <v>74</v>
      </c>
      <c r="R3145" s="30">
        <v>5930</v>
      </c>
      <c r="S3145" s="31" t="e">
        <f>#N/A</f>
        <v>#N/A</v>
      </c>
      <c r="T3145" s="30">
        <v>1190</v>
      </c>
      <c r="AB3145" s="33" t="e">
        <f>#N/A</f>
        <v>#N/A</v>
      </c>
      <c r="AC3145" s="30">
        <v>1400</v>
      </c>
      <c r="AD3145" s="30" t="e">
        <f>#N/A</f>
        <v>#N/A</v>
      </c>
      <c r="AE3145" s="34">
        <v>0.60264150943396222</v>
      </c>
      <c r="AG3145" s="30" t="e">
        <f>#N/A</f>
        <v>#N/A</v>
      </c>
      <c r="AH3145" s="30" t="e">
        <f>#N/A</f>
        <v>#N/A</v>
      </c>
      <c r="AI3145" s="30">
        <v>8106</v>
      </c>
      <c r="AJ3145" s="30">
        <v>7720</v>
      </c>
      <c r="AK3145" s="26" t="s">
        <v>139</v>
      </c>
      <c r="AL3145" s="26">
        <v>36</v>
      </c>
      <c r="AM3145" s="26" t="s">
        <v>5390</v>
      </c>
      <c r="AU3145" s="26" t="s">
        <v>5431</v>
      </c>
      <c r="AV3145" s="26" t="s">
        <v>5566</v>
      </c>
      <c r="AW3145" s="26" t="s">
        <v>5567</v>
      </c>
      <c r="BB3145" s="26" t="s">
        <v>4652</v>
      </c>
      <c r="BD3145" s="37">
        <v>44210</v>
      </c>
      <c r="BG3145" s="37" t="s">
        <v>147</v>
      </c>
      <c r="BH3145" s="37" t="s">
        <v>5558</v>
      </c>
      <c r="BI3145" s="37" t="s">
        <v>5558</v>
      </c>
      <c r="BJ3145" s="138" t="e">
        <f>#N/A</f>
        <v>#N/A</v>
      </c>
      <c r="BK3145" s="138" t="e">
        <f>#N/A</f>
        <v>#N/A</v>
      </c>
      <c r="BL3145" s="138" t="e">
        <f>#N/A</f>
        <v>#N/A</v>
      </c>
      <c r="BM3145" s="138" t="e">
        <f>#N/A</f>
        <v>#N/A</v>
      </c>
      <c r="BN3145" s="26"/>
      <c r="BO3145" s="26"/>
      <c r="BP3145" s="26"/>
      <c r="BQ3145" s="38"/>
      <c r="BR3145" s="26"/>
      <c r="BS3145" s="26"/>
      <c r="BT3145" s="26"/>
      <c r="BU3145" s="26"/>
      <c r="BV3145" s="39"/>
    </row>
    <row r="3146" spans="1:74" ht="15" hidden="1" customHeight="1" thickBot="1">
      <c r="A3146" s="26">
        <v>2020</v>
      </c>
      <c r="B3146" s="67">
        <v>3142</v>
      </c>
      <c r="C3146" s="67" t="s">
        <v>129</v>
      </c>
      <c r="D3146" s="67" t="s">
        <v>4642</v>
      </c>
      <c r="E3146" s="67" t="s">
        <v>4643</v>
      </c>
      <c r="F3146" s="27">
        <v>44083</v>
      </c>
      <c r="G3146" s="67" t="s">
        <v>5697</v>
      </c>
      <c r="H3146" s="26" t="s">
        <v>4645</v>
      </c>
      <c r="I3146" s="26" t="s">
        <v>4645</v>
      </c>
      <c r="J3146" s="69" t="s">
        <v>4646</v>
      </c>
      <c r="K3146" s="26" t="s">
        <v>135</v>
      </c>
      <c r="L3146" s="26" t="s">
        <v>4647</v>
      </c>
      <c r="M3146" s="26" t="s">
        <v>137</v>
      </c>
      <c r="N3146" s="26" t="s">
        <v>138</v>
      </c>
      <c r="O3146" s="26" t="s">
        <v>138</v>
      </c>
      <c r="Q3146" s="30">
        <v>78</v>
      </c>
      <c r="R3146" s="30">
        <v>6280</v>
      </c>
      <c r="S3146" s="31" t="e">
        <f>#N/A</f>
        <v>#N/A</v>
      </c>
      <c r="T3146" s="30">
        <v>1035</v>
      </c>
      <c r="AB3146" s="33" t="e">
        <f>#N/A</f>
        <v>#N/A</v>
      </c>
      <c r="AC3146" s="71">
        <v>1400</v>
      </c>
      <c r="AD3146" s="30" t="e">
        <f>#N/A</f>
        <v>#N/A</v>
      </c>
      <c r="AE3146" s="34">
        <v>0.89</v>
      </c>
      <c r="AG3146" s="30" t="e">
        <f>#N/A</f>
        <v>#N/A</v>
      </c>
      <c r="AH3146" s="30" t="e">
        <f>#N/A</f>
        <v>#N/A</v>
      </c>
      <c r="AI3146" s="30">
        <v>8584.8000000000011</v>
      </c>
      <c r="AJ3146" s="30">
        <v>8176</v>
      </c>
      <c r="AK3146" s="26" t="s">
        <v>139</v>
      </c>
      <c r="AL3146" s="26">
        <v>36</v>
      </c>
      <c r="AM3146" s="26" t="s">
        <v>5390</v>
      </c>
      <c r="AU3146" s="26" t="s">
        <v>5431</v>
      </c>
      <c r="AV3146" s="26" t="s">
        <v>5566</v>
      </c>
      <c r="AW3146" s="26" t="s">
        <v>5567</v>
      </c>
      <c r="BB3146" s="26" t="s">
        <v>4652</v>
      </c>
      <c r="BD3146" s="37">
        <v>44210</v>
      </c>
      <c r="BG3146" s="37" t="s">
        <v>147</v>
      </c>
      <c r="BH3146" s="37" t="s">
        <v>5558</v>
      </c>
      <c r="BI3146" s="37" t="s">
        <v>5558</v>
      </c>
      <c r="BJ3146" s="138" t="e">
        <f>#N/A</f>
        <v>#N/A</v>
      </c>
      <c r="BK3146" s="138" t="e">
        <f>#N/A</f>
        <v>#N/A</v>
      </c>
      <c r="BL3146" s="138" t="e">
        <f>#N/A</f>
        <v>#N/A</v>
      </c>
      <c r="BM3146" s="138" t="e">
        <f>#N/A</f>
        <v>#N/A</v>
      </c>
      <c r="BN3146" s="26"/>
      <c r="BO3146" s="26"/>
      <c r="BP3146" s="26"/>
      <c r="BQ3146" s="38"/>
      <c r="BR3146" s="26"/>
      <c r="BS3146" s="26"/>
      <c r="BT3146" s="26"/>
      <c r="BU3146" s="26"/>
      <c r="BV3146" s="39"/>
    </row>
    <row r="3147" spans="1:74" ht="15" hidden="1" customHeight="1" thickBot="1">
      <c r="A3147" s="26">
        <v>2020</v>
      </c>
      <c r="B3147" s="67">
        <v>3143</v>
      </c>
      <c r="C3147" s="26" t="s">
        <v>129</v>
      </c>
      <c r="D3147" s="26" t="s">
        <v>4642</v>
      </c>
      <c r="E3147" s="26" t="s">
        <v>4643</v>
      </c>
      <c r="F3147" s="27">
        <v>44083</v>
      </c>
      <c r="G3147" s="67" t="s">
        <v>5698</v>
      </c>
      <c r="H3147" s="26" t="s">
        <v>4645</v>
      </c>
      <c r="I3147" s="26" t="s">
        <v>4645</v>
      </c>
      <c r="J3147" s="69" t="s">
        <v>4646</v>
      </c>
      <c r="K3147" s="26" t="s">
        <v>135</v>
      </c>
      <c r="L3147" s="26" t="s">
        <v>4647</v>
      </c>
      <c r="M3147" s="26" t="s">
        <v>137</v>
      </c>
      <c r="N3147" s="26" t="s">
        <v>138</v>
      </c>
      <c r="O3147" s="26" t="s">
        <v>138</v>
      </c>
      <c r="Q3147" s="30">
        <v>82</v>
      </c>
      <c r="R3147" s="30">
        <v>8300</v>
      </c>
      <c r="S3147" s="31" t="e">
        <f>#N/A</f>
        <v>#N/A</v>
      </c>
      <c r="T3147" s="30">
        <v>1710</v>
      </c>
      <c r="AB3147" s="33" t="e">
        <f>#N/A</f>
        <v>#N/A</v>
      </c>
      <c r="AC3147" s="30">
        <v>1400</v>
      </c>
      <c r="AD3147" s="30" t="e">
        <f>#N/A</f>
        <v>#N/A</v>
      </c>
      <c r="AE3147" s="34">
        <v>0.88909090909090904</v>
      </c>
      <c r="AG3147" s="30" t="e">
        <f>#N/A</f>
        <v>#N/A</v>
      </c>
      <c r="AH3147" s="30" t="e">
        <f>#N/A</f>
        <v>#N/A</v>
      </c>
      <c r="AI3147" s="30">
        <v>11346.300000000001</v>
      </c>
      <c r="AJ3147" s="30">
        <v>10806</v>
      </c>
      <c r="AK3147" s="26" t="s">
        <v>139</v>
      </c>
      <c r="AL3147" s="26">
        <v>36</v>
      </c>
      <c r="AM3147" s="26" t="s">
        <v>5390</v>
      </c>
      <c r="AU3147" s="26" t="s">
        <v>5431</v>
      </c>
      <c r="AV3147" s="26" t="s">
        <v>5566</v>
      </c>
      <c r="AW3147" s="26" t="s">
        <v>5567</v>
      </c>
      <c r="BB3147" s="26" t="s">
        <v>4652</v>
      </c>
      <c r="BD3147" s="37">
        <v>44210</v>
      </c>
      <c r="BG3147" s="37" t="s">
        <v>147</v>
      </c>
      <c r="BH3147" s="37" t="s">
        <v>5558</v>
      </c>
      <c r="BI3147" s="37" t="s">
        <v>5558</v>
      </c>
      <c r="BJ3147" s="138" t="e">
        <f>#N/A</f>
        <v>#N/A</v>
      </c>
      <c r="BK3147" s="138" t="e">
        <f>#N/A</f>
        <v>#N/A</v>
      </c>
      <c r="BL3147" s="138" t="e">
        <f>#N/A</f>
        <v>#N/A</v>
      </c>
      <c r="BM3147" s="138" t="e">
        <f>#N/A</f>
        <v>#N/A</v>
      </c>
      <c r="BN3147" s="26"/>
      <c r="BO3147" s="26"/>
      <c r="BP3147" s="26"/>
      <c r="BQ3147" s="38"/>
      <c r="BR3147" s="26"/>
      <c r="BS3147" s="26"/>
      <c r="BT3147" s="26"/>
      <c r="BU3147" s="26"/>
      <c r="BV3147" s="39"/>
    </row>
    <row r="3148" spans="1:74" ht="15" hidden="1" customHeight="1" thickBot="1">
      <c r="A3148" s="26">
        <v>2020</v>
      </c>
      <c r="B3148" s="67">
        <v>3144</v>
      </c>
      <c r="C3148" s="67" t="s">
        <v>129</v>
      </c>
      <c r="D3148" s="67" t="s">
        <v>4642</v>
      </c>
      <c r="E3148" s="67" t="s">
        <v>4643</v>
      </c>
      <c r="F3148" s="27">
        <v>44083</v>
      </c>
      <c r="G3148" s="67" t="s">
        <v>5699</v>
      </c>
      <c r="H3148" s="26" t="s">
        <v>4645</v>
      </c>
      <c r="I3148" s="26" t="s">
        <v>4645</v>
      </c>
      <c r="J3148" s="69" t="s">
        <v>4646</v>
      </c>
      <c r="K3148" s="26" t="s">
        <v>135</v>
      </c>
      <c r="L3148" s="26" t="s">
        <v>4647</v>
      </c>
      <c r="M3148" s="26" t="s">
        <v>137</v>
      </c>
      <c r="N3148" s="26" t="s">
        <v>138</v>
      </c>
      <c r="O3148" s="26" t="s">
        <v>138</v>
      </c>
      <c r="Q3148" s="30">
        <v>82</v>
      </c>
      <c r="R3148" s="30">
        <v>8160</v>
      </c>
      <c r="S3148" s="31" t="e">
        <f>#N/A</f>
        <v>#N/A</v>
      </c>
      <c r="T3148" s="30">
        <v>1455</v>
      </c>
      <c r="AB3148" s="33" t="e">
        <f>#N/A</f>
        <v>#N/A</v>
      </c>
      <c r="AC3148" s="71">
        <v>1400</v>
      </c>
      <c r="AD3148" s="30" t="e">
        <f>#N/A</f>
        <v>#N/A</v>
      </c>
      <c r="AE3148" s="34">
        <v>0.95</v>
      </c>
      <c r="AG3148" s="30" t="e">
        <f>#N/A</f>
        <v>#N/A</v>
      </c>
      <c r="AH3148" s="30" t="e">
        <f>#N/A</f>
        <v>#N/A</v>
      </c>
      <c r="AI3148" s="30">
        <v>11155.2</v>
      </c>
      <c r="AJ3148" s="30">
        <v>10624</v>
      </c>
      <c r="AK3148" s="26" t="s">
        <v>139</v>
      </c>
      <c r="AL3148" s="26">
        <v>36</v>
      </c>
      <c r="AM3148" s="26" t="s">
        <v>5390</v>
      </c>
      <c r="AU3148" s="26" t="s">
        <v>5431</v>
      </c>
      <c r="AV3148" s="26" t="s">
        <v>5566</v>
      </c>
      <c r="AW3148" s="26" t="s">
        <v>5567</v>
      </c>
      <c r="BB3148" s="26" t="s">
        <v>4652</v>
      </c>
      <c r="BD3148" s="37">
        <v>44210</v>
      </c>
      <c r="BG3148" s="37" t="s">
        <v>147</v>
      </c>
      <c r="BH3148" s="37" t="s">
        <v>5558</v>
      </c>
      <c r="BI3148" s="37" t="s">
        <v>5558</v>
      </c>
      <c r="BJ3148" s="138" t="e">
        <f>#N/A</f>
        <v>#N/A</v>
      </c>
      <c r="BK3148" s="138" t="e">
        <f>#N/A</f>
        <v>#N/A</v>
      </c>
      <c r="BL3148" s="138" t="e">
        <f>#N/A</f>
        <v>#N/A</v>
      </c>
      <c r="BM3148" s="138" t="e">
        <f>#N/A</f>
        <v>#N/A</v>
      </c>
      <c r="BN3148" s="26"/>
      <c r="BO3148" s="26"/>
      <c r="BP3148" s="26"/>
      <c r="BQ3148" s="38"/>
      <c r="BR3148" s="26"/>
      <c r="BS3148" s="26"/>
      <c r="BT3148" s="26"/>
      <c r="BU3148" s="26"/>
      <c r="BV3148" s="39"/>
    </row>
    <row r="3149" spans="1:74" ht="15" hidden="1" customHeight="1" thickBot="1">
      <c r="A3149" s="26">
        <v>2020</v>
      </c>
      <c r="B3149" s="67">
        <v>3145</v>
      </c>
      <c r="C3149" s="26" t="s">
        <v>129</v>
      </c>
      <c r="D3149" s="26" t="s">
        <v>4642</v>
      </c>
      <c r="E3149" s="26" t="s">
        <v>4643</v>
      </c>
      <c r="F3149" s="27">
        <v>44083</v>
      </c>
      <c r="G3149" s="67" t="s">
        <v>5700</v>
      </c>
      <c r="H3149" s="26" t="s">
        <v>4645</v>
      </c>
      <c r="I3149" s="26" t="s">
        <v>4645</v>
      </c>
      <c r="J3149" s="69" t="s">
        <v>4646</v>
      </c>
      <c r="K3149" s="26" t="s">
        <v>135</v>
      </c>
      <c r="L3149" s="26" t="s">
        <v>4647</v>
      </c>
      <c r="M3149" s="26" t="s">
        <v>137</v>
      </c>
      <c r="N3149" s="26" t="s">
        <v>138</v>
      </c>
      <c r="O3149" s="26" t="s">
        <v>138</v>
      </c>
      <c r="Q3149" s="30">
        <v>76</v>
      </c>
      <c r="R3149" s="30">
        <v>6650</v>
      </c>
      <c r="S3149" s="31" t="e">
        <f>#N/A</f>
        <v>#N/A</v>
      </c>
      <c r="T3149" s="30">
        <v>1336</v>
      </c>
      <c r="AB3149" s="33" t="e">
        <f>#N/A</f>
        <v>#N/A</v>
      </c>
      <c r="AC3149" s="30">
        <v>1400</v>
      </c>
      <c r="AD3149" s="30" t="e">
        <f>#N/A</f>
        <v>#N/A</v>
      </c>
      <c r="AE3149" s="34">
        <v>0.95435897435897432</v>
      </c>
      <c r="AG3149" s="30" t="e">
        <f>#N/A</f>
        <v>#N/A</v>
      </c>
      <c r="AH3149" s="30" t="e">
        <f>#N/A</f>
        <v>#N/A</v>
      </c>
      <c r="AI3149" s="30">
        <v>9090.9</v>
      </c>
      <c r="AJ3149" s="30">
        <v>8658</v>
      </c>
      <c r="AK3149" s="26" t="s">
        <v>139</v>
      </c>
      <c r="AL3149" s="26">
        <v>36</v>
      </c>
      <c r="AM3149" s="26" t="s">
        <v>5390</v>
      </c>
      <c r="AU3149" s="26" t="s">
        <v>5431</v>
      </c>
      <c r="AV3149" s="26" t="s">
        <v>5566</v>
      </c>
      <c r="AW3149" s="26" t="s">
        <v>5567</v>
      </c>
      <c r="BB3149" s="26" t="s">
        <v>4652</v>
      </c>
      <c r="BD3149" s="37">
        <v>44210</v>
      </c>
      <c r="BG3149" s="37" t="s">
        <v>147</v>
      </c>
      <c r="BH3149" s="37" t="s">
        <v>5558</v>
      </c>
      <c r="BI3149" s="37" t="s">
        <v>5558</v>
      </c>
      <c r="BJ3149" s="138" t="e">
        <f>#N/A</f>
        <v>#N/A</v>
      </c>
      <c r="BK3149" s="138" t="e">
        <f>#N/A</f>
        <v>#N/A</v>
      </c>
      <c r="BL3149" s="138" t="e">
        <f>#N/A</f>
        <v>#N/A</v>
      </c>
      <c r="BM3149" s="138" t="e">
        <f>#N/A</f>
        <v>#N/A</v>
      </c>
      <c r="BN3149" s="26"/>
      <c r="BO3149" s="26"/>
      <c r="BP3149" s="26"/>
      <c r="BQ3149" s="38"/>
      <c r="BR3149" s="26"/>
      <c r="BS3149" s="26"/>
      <c r="BT3149" s="26"/>
      <c r="BU3149" s="26"/>
      <c r="BV3149" s="39"/>
    </row>
    <row r="3150" spans="1:74" ht="15" hidden="1" customHeight="1" thickBot="1">
      <c r="A3150" s="26">
        <v>2020</v>
      </c>
      <c r="B3150" s="67">
        <v>3146</v>
      </c>
      <c r="C3150" s="67" t="s">
        <v>129</v>
      </c>
      <c r="D3150" s="67" t="s">
        <v>4642</v>
      </c>
      <c r="E3150" s="67" t="s">
        <v>4643</v>
      </c>
      <c r="F3150" s="27">
        <v>44083</v>
      </c>
      <c r="G3150" s="67" t="s">
        <v>5701</v>
      </c>
      <c r="H3150" s="26" t="s">
        <v>4645</v>
      </c>
      <c r="I3150" s="26" t="s">
        <v>4645</v>
      </c>
      <c r="J3150" s="69" t="s">
        <v>4646</v>
      </c>
      <c r="K3150" s="26" t="s">
        <v>135</v>
      </c>
      <c r="L3150" s="26" t="s">
        <v>4647</v>
      </c>
      <c r="M3150" s="26" t="s">
        <v>137</v>
      </c>
      <c r="N3150" s="26" t="s">
        <v>138</v>
      </c>
      <c r="O3150" s="26" t="s">
        <v>138</v>
      </c>
      <c r="Q3150" s="30">
        <v>72</v>
      </c>
      <c r="R3150" s="30">
        <v>4730</v>
      </c>
      <c r="S3150" s="31" t="e">
        <f>#N/A</f>
        <v>#N/A</v>
      </c>
      <c r="T3150" s="30">
        <v>885</v>
      </c>
      <c r="AB3150" s="33" t="e">
        <f>#N/A</f>
        <v>#N/A</v>
      </c>
      <c r="AC3150" s="71">
        <v>1400</v>
      </c>
      <c r="AD3150" s="30" t="e">
        <f>#N/A</f>
        <v>#N/A</v>
      </c>
      <c r="AE3150" s="34">
        <v>0.93</v>
      </c>
      <c r="AG3150" s="30" t="e">
        <f>#N/A</f>
        <v>#N/A</v>
      </c>
      <c r="AH3150" s="30" t="e">
        <f>#N/A</f>
        <v>#N/A</v>
      </c>
      <c r="AI3150" s="30">
        <v>6465.9000000000005</v>
      </c>
      <c r="AJ3150" s="30">
        <v>6158</v>
      </c>
      <c r="AK3150" s="26" t="s">
        <v>139</v>
      </c>
      <c r="AL3150" s="26">
        <v>36</v>
      </c>
      <c r="AM3150" s="26" t="s">
        <v>5390</v>
      </c>
      <c r="AU3150" s="26" t="s">
        <v>5431</v>
      </c>
      <c r="AV3150" s="26" t="s">
        <v>5566</v>
      </c>
      <c r="AW3150" s="26" t="s">
        <v>5567</v>
      </c>
      <c r="BB3150" s="26" t="s">
        <v>4652</v>
      </c>
      <c r="BD3150" s="37">
        <v>44210</v>
      </c>
      <c r="BG3150" s="37" t="s">
        <v>147</v>
      </c>
      <c r="BH3150" s="37" t="s">
        <v>5558</v>
      </c>
      <c r="BI3150" s="37" t="s">
        <v>5558</v>
      </c>
      <c r="BJ3150" s="138" t="e">
        <f>#N/A</f>
        <v>#N/A</v>
      </c>
      <c r="BK3150" s="138" t="e">
        <f>#N/A</f>
        <v>#N/A</v>
      </c>
      <c r="BL3150" s="138" t="e">
        <f>#N/A</f>
        <v>#N/A</v>
      </c>
      <c r="BM3150" s="138" t="e">
        <f>#N/A</f>
        <v>#N/A</v>
      </c>
      <c r="BN3150" s="26"/>
      <c r="BO3150" s="26"/>
      <c r="BP3150" s="26"/>
      <c r="BQ3150" s="38"/>
      <c r="BR3150" s="26"/>
      <c r="BS3150" s="26"/>
      <c r="BT3150" s="26"/>
      <c r="BU3150" s="26"/>
      <c r="BV3150" s="39"/>
    </row>
    <row r="3151" spans="1:74" ht="15" hidden="1" customHeight="1" thickBot="1">
      <c r="A3151" s="26">
        <v>2020</v>
      </c>
      <c r="B3151" s="67">
        <v>3147</v>
      </c>
      <c r="C3151" s="26" t="s">
        <v>129</v>
      </c>
      <c r="D3151" s="26" t="s">
        <v>4642</v>
      </c>
      <c r="E3151" s="26" t="s">
        <v>4643</v>
      </c>
      <c r="F3151" s="27">
        <v>44083</v>
      </c>
      <c r="G3151" s="67" t="s">
        <v>5702</v>
      </c>
      <c r="H3151" s="26" t="s">
        <v>4645</v>
      </c>
      <c r="I3151" s="26" t="s">
        <v>4645</v>
      </c>
      <c r="J3151" s="69" t="s">
        <v>4646</v>
      </c>
      <c r="K3151" s="26" t="s">
        <v>135</v>
      </c>
      <c r="L3151" s="26" t="s">
        <v>4647</v>
      </c>
      <c r="M3151" s="26" t="s">
        <v>137</v>
      </c>
      <c r="N3151" s="26" t="s">
        <v>138</v>
      </c>
      <c r="O3151" s="26" t="s">
        <v>138</v>
      </c>
      <c r="Q3151" s="30">
        <v>78</v>
      </c>
      <c r="R3151" s="30">
        <v>6500</v>
      </c>
      <c r="S3151" s="31" t="e">
        <f>#N/A</f>
        <v>#N/A</v>
      </c>
      <c r="T3151" s="30">
        <v>1525</v>
      </c>
      <c r="AB3151" s="33" t="e">
        <f>#N/A</f>
        <v>#N/A</v>
      </c>
      <c r="AC3151" s="30">
        <v>1400</v>
      </c>
      <c r="AD3151" s="30" t="e">
        <f>#N/A</f>
        <v>#N/A</v>
      </c>
      <c r="AE3151" s="34">
        <v>0.92827586206896551</v>
      </c>
      <c r="AG3151" s="30" t="e">
        <f>#N/A</f>
        <v>#N/A</v>
      </c>
      <c r="AH3151" s="30" t="e">
        <f>#N/A</f>
        <v>#N/A</v>
      </c>
      <c r="AI3151" s="30">
        <v>8886.15</v>
      </c>
      <c r="AJ3151" s="30">
        <v>8463</v>
      </c>
      <c r="AK3151" s="26" t="s">
        <v>139</v>
      </c>
      <c r="AL3151" s="26">
        <v>36</v>
      </c>
      <c r="AM3151" s="26" t="s">
        <v>5390</v>
      </c>
      <c r="AU3151" s="26" t="s">
        <v>5431</v>
      </c>
      <c r="AV3151" s="26" t="s">
        <v>5566</v>
      </c>
      <c r="AW3151" s="26" t="s">
        <v>5567</v>
      </c>
      <c r="BB3151" s="26" t="s">
        <v>4652</v>
      </c>
      <c r="BD3151" s="37">
        <v>44210</v>
      </c>
      <c r="BG3151" s="37" t="s">
        <v>147</v>
      </c>
      <c r="BH3151" s="37" t="s">
        <v>5558</v>
      </c>
      <c r="BI3151" s="37" t="s">
        <v>5558</v>
      </c>
      <c r="BJ3151" s="138" t="e">
        <f>#N/A</f>
        <v>#N/A</v>
      </c>
      <c r="BK3151" s="138" t="e">
        <f>#N/A</f>
        <v>#N/A</v>
      </c>
      <c r="BL3151" s="138" t="e">
        <f>#N/A</f>
        <v>#N/A</v>
      </c>
      <c r="BM3151" s="138" t="e">
        <f>#N/A</f>
        <v>#N/A</v>
      </c>
      <c r="BN3151" s="26"/>
      <c r="BO3151" s="26"/>
      <c r="BP3151" s="26"/>
      <c r="BQ3151" s="38"/>
      <c r="BR3151" s="26"/>
      <c r="BS3151" s="26"/>
      <c r="BT3151" s="26"/>
      <c r="BU3151" s="26"/>
      <c r="BV3151" s="39"/>
    </row>
    <row r="3152" spans="1:74" ht="15" hidden="1" customHeight="1" thickBot="1">
      <c r="A3152" s="26">
        <v>2020</v>
      </c>
      <c r="B3152" s="67">
        <v>3148</v>
      </c>
      <c r="C3152" s="67" t="s">
        <v>129</v>
      </c>
      <c r="D3152" s="67" t="s">
        <v>4642</v>
      </c>
      <c r="E3152" s="67" t="s">
        <v>4643</v>
      </c>
      <c r="F3152" s="27">
        <v>44083</v>
      </c>
      <c r="G3152" s="67" t="s">
        <v>5703</v>
      </c>
      <c r="H3152" s="26" t="s">
        <v>4645</v>
      </c>
      <c r="I3152" s="26" t="s">
        <v>4645</v>
      </c>
      <c r="J3152" s="69" t="s">
        <v>4646</v>
      </c>
      <c r="K3152" s="26" t="s">
        <v>135</v>
      </c>
      <c r="L3152" s="26" t="s">
        <v>4647</v>
      </c>
      <c r="M3152" s="26" t="s">
        <v>137</v>
      </c>
      <c r="N3152" s="26" t="s">
        <v>138</v>
      </c>
      <c r="O3152" s="26" t="s">
        <v>138</v>
      </c>
      <c r="Q3152" s="30">
        <v>75</v>
      </c>
      <c r="R3152" s="30">
        <v>5060</v>
      </c>
      <c r="S3152" s="31" t="e">
        <f>#N/A</f>
        <v>#N/A</v>
      </c>
      <c r="T3152" s="30">
        <v>998</v>
      </c>
      <c r="AB3152" s="33" t="e">
        <f>#N/A</f>
        <v>#N/A</v>
      </c>
      <c r="AC3152" s="71">
        <v>1400</v>
      </c>
      <c r="AD3152" s="30" t="e">
        <f>#N/A</f>
        <v>#N/A</v>
      </c>
      <c r="AE3152" s="34">
        <v>0.96</v>
      </c>
      <c r="AG3152" s="30" t="e">
        <f>#N/A</f>
        <v>#N/A</v>
      </c>
      <c r="AH3152" s="30" t="e">
        <f>#N/A</f>
        <v>#N/A</v>
      </c>
      <c r="AI3152" s="30">
        <v>6917.4000000000005</v>
      </c>
      <c r="AJ3152" s="30">
        <v>6588</v>
      </c>
      <c r="AK3152" s="26" t="s">
        <v>139</v>
      </c>
      <c r="AL3152" s="26">
        <v>36</v>
      </c>
      <c r="AM3152" s="26" t="s">
        <v>5390</v>
      </c>
      <c r="AU3152" s="26" t="s">
        <v>5431</v>
      </c>
      <c r="AV3152" s="26" t="s">
        <v>5566</v>
      </c>
      <c r="AW3152" s="26" t="s">
        <v>5567</v>
      </c>
      <c r="BB3152" s="26" t="s">
        <v>4652</v>
      </c>
      <c r="BD3152" s="37">
        <v>44210</v>
      </c>
      <c r="BG3152" s="37" t="s">
        <v>147</v>
      </c>
      <c r="BH3152" s="37" t="s">
        <v>5558</v>
      </c>
      <c r="BI3152" s="37" t="s">
        <v>5558</v>
      </c>
      <c r="BJ3152" s="138" t="e">
        <f>#N/A</f>
        <v>#N/A</v>
      </c>
      <c r="BK3152" s="138" t="e">
        <f>#N/A</f>
        <v>#N/A</v>
      </c>
      <c r="BL3152" s="138" t="e">
        <f>#N/A</f>
        <v>#N/A</v>
      </c>
      <c r="BM3152" s="138" t="e">
        <f>#N/A</f>
        <v>#N/A</v>
      </c>
      <c r="BN3152" s="26"/>
      <c r="BO3152" s="26"/>
      <c r="BP3152" s="26"/>
      <c r="BQ3152" s="38"/>
      <c r="BR3152" s="26"/>
      <c r="BS3152" s="26"/>
      <c r="BT3152" s="26"/>
      <c r="BU3152" s="26"/>
      <c r="BV3152" s="39"/>
    </row>
    <row r="3153" spans="1:74" ht="15" hidden="1" customHeight="1" thickBot="1">
      <c r="A3153" s="26">
        <v>2020</v>
      </c>
      <c r="B3153" s="67">
        <v>3149</v>
      </c>
      <c r="C3153" s="26" t="s">
        <v>129</v>
      </c>
      <c r="D3153" s="26" t="s">
        <v>4642</v>
      </c>
      <c r="E3153" s="26" t="s">
        <v>4643</v>
      </c>
      <c r="F3153" s="27">
        <v>44083</v>
      </c>
      <c r="G3153" s="67" t="s">
        <v>5704</v>
      </c>
      <c r="H3153" s="26" t="s">
        <v>4645</v>
      </c>
      <c r="I3153" s="26" t="s">
        <v>4645</v>
      </c>
      <c r="J3153" s="69" t="s">
        <v>4646</v>
      </c>
      <c r="K3153" s="26" t="s">
        <v>135</v>
      </c>
      <c r="L3153" s="26" t="s">
        <v>4647</v>
      </c>
      <c r="M3153" s="26" t="s">
        <v>137</v>
      </c>
      <c r="N3153" s="26" t="s">
        <v>138</v>
      </c>
      <c r="O3153" s="26" t="s">
        <v>138</v>
      </c>
      <c r="Q3153" s="30">
        <v>75</v>
      </c>
      <c r="R3153" s="30">
        <v>5060</v>
      </c>
      <c r="S3153" s="31" t="e">
        <f>#N/A</f>
        <v>#N/A</v>
      </c>
      <c r="T3153" s="30">
        <v>1105</v>
      </c>
      <c r="AB3153" s="33" t="e">
        <f>#N/A</f>
        <v>#N/A</v>
      </c>
      <c r="AC3153" s="30">
        <v>1400</v>
      </c>
      <c r="AD3153" s="30" t="e">
        <f>#N/A</f>
        <v>#N/A</v>
      </c>
      <c r="AE3153" s="34">
        <v>0.95959183673469384</v>
      </c>
      <c r="AG3153" s="30" t="e">
        <f>#N/A</f>
        <v>#N/A</v>
      </c>
      <c r="AH3153" s="30" t="e">
        <f>#N/A</f>
        <v>#N/A</v>
      </c>
      <c r="AI3153" s="30">
        <v>6917.4000000000005</v>
      </c>
      <c r="AJ3153" s="30">
        <v>6588</v>
      </c>
      <c r="AK3153" s="26" t="s">
        <v>139</v>
      </c>
      <c r="AL3153" s="26">
        <v>36</v>
      </c>
      <c r="AM3153" s="26" t="s">
        <v>5390</v>
      </c>
      <c r="AU3153" s="26" t="s">
        <v>5431</v>
      </c>
      <c r="AV3153" s="26" t="s">
        <v>5566</v>
      </c>
      <c r="AW3153" s="26" t="s">
        <v>5567</v>
      </c>
      <c r="BB3153" s="26" t="s">
        <v>4652</v>
      </c>
      <c r="BD3153" s="37">
        <v>44210</v>
      </c>
      <c r="BG3153" s="37" t="s">
        <v>147</v>
      </c>
      <c r="BH3153" s="37" t="s">
        <v>5558</v>
      </c>
      <c r="BI3153" s="37" t="s">
        <v>5558</v>
      </c>
      <c r="BJ3153" s="138" t="e">
        <f>#N/A</f>
        <v>#N/A</v>
      </c>
      <c r="BK3153" s="138" t="e">
        <f>#N/A</f>
        <v>#N/A</v>
      </c>
      <c r="BL3153" s="138" t="e">
        <f>#N/A</f>
        <v>#N/A</v>
      </c>
      <c r="BM3153" s="138" t="e">
        <f>#N/A</f>
        <v>#N/A</v>
      </c>
      <c r="BN3153" s="26"/>
      <c r="BO3153" s="26"/>
      <c r="BP3153" s="26"/>
      <c r="BQ3153" s="38"/>
      <c r="BR3153" s="26"/>
      <c r="BS3153" s="26"/>
      <c r="BT3153" s="26"/>
      <c r="BU3153" s="26"/>
      <c r="BV3153" s="39"/>
    </row>
    <row r="3154" spans="1:74" ht="15" hidden="1" customHeight="1" thickBot="1">
      <c r="A3154" s="26">
        <v>2020</v>
      </c>
      <c r="B3154" s="67">
        <v>3150</v>
      </c>
      <c r="C3154" s="67" t="s">
        <v>129</v>
      </c>
      <c r="D3154" s="67" t="s">
        <v>4642</v>
      </c>
      <c r="E3154" s="67" t="s">
        <v>4643</v>
      </c>
      <c r="F3154" s="27">
        <v>44083</v>
      </c>
      <c r="G3154" s="67" t="s">
        <v>5705</v>
      </c>
      <c r="H3154" s="26" t="s">
        <v>4645</v>
      </c>
      <c r="I3154" s="26" t="s">
        <v>4645</v>
      </c>
      <c r="J3154" s="69" t="s">
        <v>4646</v>
      </c>
      <c r="K3154" s="26" t="s">
        <v>135</v>
      </c>
      <c r="L3154" s="26" t="s">
        <v>4647</v>
      </c>
      <c r="M3154" s="26" t="s">
        <v>137</v>
      </c>
      <c r="N3154" s="26" t="s">
        <v>138</v>
      </c>
      <c r="O3154" s="26" t="s">
        <v>138</v>
      </c>
      <c r="Q3154" s="30">
        <v>77</v>
      </c>
      <c r="R3154" s="30">
        <v>6700</v>
      </c>
      <c r="S3154" s="31" t="e">
        <f>#N/A</f>
        <v>#N/A</v>
      </c>
      <c r="T3154" s="30">
        <v>1680</v>
      </c>
      <c r="AB3154" s="33" t="e">
        <f>#N/A</f>
        <v>#N/A</v>
      </c>
      <c r="AC3154" s="71">
        <v>1400</v>
      </c>
      <c r="AD3154" s="30" t="e">
        <f>#N/A</f>
        <v>#N/A</v>
      </c>
      <c r="AE3154" s="34">
        <v>0.81</v>
      </c>
      <c r="AG3154" s="30" t="e">
        <f>#N/A</f>
        <v>#N/A</v>
      </c>
      <c r="AH3154" s="30" t="e">
        <f>#N/A</f>
        <v>#N/A</v>
      </c>
      <c r="AI3154" s="30">
        <v>9159.15</v>
      </c>
      <c r="AJ3154" s="30">
        <v>8723</v>
      </c>
      <c r="AK3154" s="26" t="s">
        <v>139</v>
      </c>
      <c r="AL3154" s="26">
        <v>36</v>
      </c>
      <c r="AM3154" s="26" t="s">
        <v>5390</v>
      </c>
      <c r="AU3154" s="26" t="s">
        <v>5431</v>
      </c>
      <c r="AV3154" s="26" t="s">
        <v>5566</v>
      </c>
      <c r="AW3154" s="26" t="s">
        <v>5567</v>
      </c>
      <c r="BB3154" s="26" t="s">
        <v>4652</v>
      </c>
      <c r="BD3154" s="37">
        <v>44210</v>
      </c>
      <c r="BG3154" s="37" t="s">
        <v>147</v>
      </c>
      <c r="BH3154" s="37" t="s">
        <v>5558</v>
      </c>
      <c r="BI3154" s="37" t="s">
        <v>5558</v>
      </c>
      <c r="BJ3154" s="138" t="e">
        <f>#N/A</f>
        <v>#N/A</v>
      </c>
      <c r="BK3154" s="138" t="e">
        <f>#N/A</f>
        <v>#N/A</v>
      </c>
      <c r="BL3154" s="138" t="e">
        <f>#N/A</f>
        <v>#N/A</v>
      </c>
      <c r="BM3154" s="138" t="e">
        <f>#N/A</f>
        <v>#N/A</v>
      </c>
      <c r="BN3154" s="26"/>
      <c r="BO3154" s="26"/>
      <c r="BP3154" s="26"/>
      <c r="BQ3154" s="38"/>
      <c r="BR3154" s="26"/>
      <c r="BS3154" s="26"/>
      <c r="BT3154" s="26"/>
      <c r="BU3154" s="26"/>
      <c r="BV3154" s="39"/>
    </row>
    <row r="3155" spans="1:74" ht="15" hidden="1" customHeight="1" thickBot="1">
      <c r="A3155" s="26">
        <v>2020</v>
      </c>
      <c r="B3155" s="67">
        <v>3151</v>
      </c>
      <c r="C3155" s="26" t="s">
        <v>129</v>
      </c>
      <c r="D3155" s="26" t="s">
        <v>4642</v>
      </c>
      <c r="E3155" s="26" t="s">
        <v>4643</v>
      </c>
      <c r="F3155" s="27">
        <v>44083</v>
      </c>
      <c r="G3155" s="67" t="s">
        <v>5706</v>
      </c>
      <c r="H3155" s="26" t="s">
        <v>4645</v>
      </c>
      <c r="I3155" s="26" t="s">
        <v>4645</v>
      </c>
      <c r="J3155" s="69" t="s">
        <v>4646</v>
      </c>
      <c r="K3155" s="26" t="s">
        <v>135</v>
      </c>
      <c r="L3155" s="26" t="s">
        <v>4647</v>
      </c>
      <c r="M3155" s="26" t="s">
        <v>137</v>
      </c>
      <c r="N3155" s="26" t="s">
        <v>138</v>
      </c>
      <c r="O3155" s="26" t="s">
        <v>138</v>
      </c>
      <c r="Q3155" s="30">
        <v>80</v>
      </c>
      <c r="R3155" s="30">
        <v>6760</v>
      </c>
      <c r="S3155" s="31" t="e">
        <f>#N/A</f>
        <v>#N/A</v>
      </c>
      <c r="T3155" s="30">
        <v>980</v>
      </c>
      <c r="AB3155" s="33" t="e">
        <f>#N/A</f>
        <v>#N/A</v>
      </c>
      <c r="AC3155" s="30">
        <v>1400</v>
      </c>
      <c r="AD3155" s="30" t="e">
        <f>#N/A</f>
        <v>#N/A</v>
      </c>
      <c r="AE3155" s="34">
        <v>0.80894736842105264</v>
      </c>
      <c r="AG3155" s="30" t="e">
        <f>#N/A</f>
        <v>#N/A</v>
      </c>
      <c r="AH3155" s="30" t="e">
        <f>#N/A</f>
        <v>#N/A</v>
      </c>
      <c r="AI3155" s="30">
        <v>9241.0500000000011</v>
      </c>
      <c r="AJ3155" s="30">
        <v>8801</v>
      </c>
      <c r="AK3155" s="26" t="s">
        <v>139</v>
      </c>
      <c r="AL3155" s="26">
        <v>36</v>
      </c>
      <c r="AM3155" s="26" t="s">
        <v>5390</v>
      </c>
      <c r="AU3155" s="26" t="s">
        <v>5431</v>
      </c>
      <c r="AV3155" s="26" t="s">
        <v>5566</v>
      </c>
      <c r="AW3155" s="26" t="s">
        <v>5567</v>
      </c>
      <c r="BB3155" s="26" t="s">
        <v>4652</v>
      </c>
      <c r="BD3155" s="37">
        <v>44210</v>
      </c>
      <c r="BG3155" s="37" t="s">
        <v>147</v>
      </c>
      <c r="BH3155" s="37" t="s">
        <v>5558</v>
      </c>
      <c r="BI3155" s="37" t="s">
        <v>5558</v>
      </c>
      <c r="BJ3155" s="138" t="e">
        <f>#N/A</f>
        <v>#N/A</v>
      </c>
      <c r="BK3155" s="138" t="e">
        <f>#N/A</f>
        <v>#N/A</v>
      </c>
      <c r="BL3155" s="138" t="e">
        <f>#N/A</f>
        <v>#N/A</v>
      </c>
      <c r="BM3155" s="138" t="e">
        <f>#N/A</f>
        <v>#N/A</v>
      </c>
      <c r="BN3155" s="26"/>
      <c r="BO3155" s="26"/>
      <c r="BP3155" s="26"/>
      <c r="BQ3155" s="38"/>
      <c r="BR3155" s="26"/>
      <c r="BS3155" s="26"/>
      <c r="BT3155" s="26"/>
      <c r="BU3155" s="26"/>
      <c r="BV3155" s="39"/>
    </row>
    <row r="3156" spans="1:74" ht="15" hidden="1" customHeight="1" thickBot="1">
      <c r="A3156" s="26">
        <v>2020</v>
      </c>
      <c r="B3156" s="67">
        <v>3152</v>
      </c>
      <c r="C3156" s="67" t="s">
        <v>129</v>
      </c>
      <c r="D3156" s="67" t="s">
        <v>4642</v>
      </c>
      <c r="E3156" s="67" t="s">
        <v>4643</v>
      </c>
      <c r="F3156" s="27">
        <v>44083</v>
      </c>
      <c r="G3156" s="67" t="s">
        <v>5707</v>
      </c>
      <c r="H3156" s="26" t="s">
        <v>4645</v>
      </c>
      <c r="I3156" s="26" t="s">
        <v>4645</v>
      </c>
      <c r="J3156" s="69" t="s">
        <v>4646</v>
      </c>
      <c r="K3156" s="26" t="s">
        <v>135</v>
      </c>
      <c r="L3156" s="26" t="s">
        <v>4647</v>
      </c>
      <c r="M3156" s="26" t="s">
        <v>137</v>
      </c>
      <c r="N3156" s="26" t="s">
        <v>138</v>
      </c>
      <c r="O3156" s="26" t="s">
        <v>138</v>
      </c>
      <c r="Q3156" s="30">
        <v>79</v>
      </c>
      <c r="R3156" s="30">
        <v>7400</v>
      </c>
      <c r="S3156" s="31" t="e">
        <f>#N/A</f>
        <v>#N/A</v>
      </c>
      <c r="T3156" s="30">
        <v>1560</v>
      </c>
      <c r="AB3156" s="33" t="e">
        <f>#N/A</f>
        <v>#N/A</v>
      </c>
      <c r="AC3156" s="71">
        <v>1400</v>
      </c>
      <c r="AD3156" s="30" t="e">
        <f>#N/A</f>
        <v>#N/A</v>
      </c>
      <c r="AE3156" s="34">
        <v>0.94</v>
      </c>
      <c r="AG3156" s="30" t="e">
        <f>#N/A</f>
        <v>#N/A</v>
      </c>
      <c r="AH3156" s="30" t="e">
        <f>#N/A</f>
        <v>#N/A</v>
      </c>
      <c r="AI3156" s="30">
        <v>10115.700000000001</v>
      </c>
      <c r="AJ3156" s="30">
        <v>9634</v>
      </c>
      <c r="AK3156" s="26" t="s">
        <v>139</v>
      </c>
      <c r="AL3156" s="26">
        <v>36</v>
      </c>
      <c r="AM3156" s="26" t="s">
        <v>5390</v>
      </c>
      <c r="AU3156" s="26" t="s">
        <v>5431</v>
      </c>
      <c r="AV3156" s="26" t="s">
        <v>5566</v>
      </c>
      <c r="AW3156" s="26" t="s">
        <v>5567</v>
      </c>
      <c r="BB3156" s="26" t="s">
        <v>4652</v>
      </c>
      <c r="BD3156" s="37">
        <v>44210</v>
      </c>
      <c r="BG3156" s="37" t="s">
        <v>147</v>
      </c>
      <c r="BH3156" s="37" t="s">
        <v>5558</v>
      </c>
      <c r="BI3156" s="37" t="s">
        <v>5558</v>
      </c>
      <c r="BJ3156" s="138" t="e">
        <f>#N/A</f>
        <v>#N/A</v>
      </c>
      <c r="BK3156" s="138" t="e">
        <f>#N/A</f>
        <v>#N/A</v>
      </c>
      <c r="BL3156" s="138" t="e">
        <f>#N/A</f>
        <v>#N/A</v>
      </c>
      <c r="BM3156" s="138" t="e">
        <f>#N/A</f>
        <v>#N/A</v>
      </c>
      <c r="BN3156" s="26"/>
      <c r="BO3156" s="26"/>
      <c r="BP3156" s="26"/>
      <c r="BQ3156" s="38"/>
      <c r="BR3156" s="26"/>
      <c r="BS3156" s="26"/>
      <c r="BT3156" s="26"/>
      <c r="BU3156" s="26"/>
      <c r="BV3156" s="39"/>
    </row>
    <row r="3157" spans="1:74" ht="15" hidden="1" customHeight="1" thickBot="1">
      <c r="A3157" s="26">
        <v>2020</v>
      </c>
      <c r="B3157" s="67">
        <v>3153</v>
      </c>
      <c r="C3157" s="26" t="s">
        <v>129</v>
      </c>
      <c r="D3157" s="26" t="s">
        <v>4642</v>
      </c>
      <c r="E3157" s="26" t="s">
        <v>4643</v>
      </c>
      <c r="F3157" s="27">
        <v>44083</v>
      </c>
      <c r="G3157" s="67" t="s">
        <v>5708</v>
      </c>
      <c r="H3157" s="26" t="s">
        <v>4645</v>
      </c>
      <c r="I3157" s="26" t="s">
        <v>4645</v>
      </c>
      <c r="J3157" s="69" t="s">
        <v>4646</v>
      </c>
      <c r="K3157" s="26" t="s">
        <v>135</v>
      </c>
      <c r="L3157" s="26" t="s">
        <v>4647</v>
      </c>
      <c r="M3157" s="26" t="s">
        <v>137</v>
      </c>
      <c r="N3157" s="26" t="s">
        <v>138</v>
      </c>
      <c r="O3157" s="26" t="s">
        <v>138</v>
      </c>
      <c r="Q3157" s="30">
        <v>79</v>
      </c>
      <c r="R3157" s="30">
        <v>7080</v>
      </c>
      <c r="S3157" s="31" t="e">
        <f>#N/A</f>
        <v>#N/A</v>
      </c>
      <c r="T3157" s="30">
        <v>1555</v>
      </c>
      <c r="AB3157" s="33" t="e">
        <f>#N/A</f>
        <v>#N/A</v>
      </c>
      <c r="AC3157" s="30">
        <v>1400</v>
      </c>
      <c r="AD3157" s="30" t="e">
        <f>#N/A</f>
        <v>#N/A</v>
      </c>
      <c r="AE3157" s="34">
        <v>0.94078431372549021</v>
      </c>
      <c r="AG3157" s="30" t="e">
        <f>#N/A</f>
        <v>#N/A</v>
      </c>
      <c r="AH3157" s="30" t="e">
        <f>#N/A</f>
        <v>#N/A</v>
      </c>
      <c r="AI3157" s="30">
        <v>9678.9</v>
      </c>
      <c r="AJ3157" s="30">
        <v>9218</v>
      </c>
      <c r="AK3157" s="26" t="s">
        <v>139</v>
      </c>
      <c r="AL3157" s="26">
        <v>36</v>
      </c>
      <c r="AM3157" s="26" t="s">
        <v>5390</v>
      </c>
      <c r="AU3157" s="26" t="s">
        <v>5431</v>
      </c>
      <c r="AV3157" s="26" t="s">
        <v>5566</v>
      </c>
      <c r="AW3157" s="26" t="s">
        <v>5567</v>
      </c>
      <c r="BB3157" s="26" t="s">
        <v>4652</v>
      </c>
      <c r="BD3157" s="37">
        <v>44210</v>
      </c>
      <c r="BG3157" s="37" t="s">
        <v>147</v>
      </c>
      <c r="BH3157" s="37" t="s">
        <v>5558</v>
      </c>
      <c r="BI3157" s="37" t="s">
        <v>5558</v>
      </c>
      <c r="BJ3157" s="138" t="e">
        <f>#N/A</f>
        <v>#N/A</v>
      </c>
      <c r="BK3157" s="138" t="e">
        <f>#N/A</f>
        <v>#N/A</v>
      </c>
      <c r="BL3157" s="138" t="e">
        <f>#N/A</f>
        <v>#N/A</v>
      </c>
      <c r="BM3157" s="138" t="e">
        <f>#N/A</f>
        <v>#N/A</v>
      </c>
      <c r="BN3157" s="26"/>
      <c r="BO3157" s="26"/>
      <c r="BP3157" s="26"/>
      <c r="BQ3157" s="38"/>
      <c r="BR3157" s="26"/>
      <c r="BS3157" s="26"/>
      <c r="BT3157" s="26"/>
      <c r="BU3157" s="26"/>
      <c r="BV3157" s="39"/>
    </row>
    <row r="3158" spans="1:74" ht="15" hidden="1" customHeight="1" thickBot="1">
      <c r="A3158" s="26">
        <v>2020</v>
      </c>
      <c r="B3158" s="67">
        <v>3154</v>
      </c>
      <c r="C3158" s="67" t="s">
        <v>129</v>
      </c>
      <c r="D3158" s="67" t="s">
        <v>4642</v>
      </c>
      <c r="E3158" s="67" t="s">
        <v>4643</v>
      </c>
      <c r="F3158" s="27">
        <v>44083</v>
      </c>
      <c r="G3158" s="67" t="s">
        <v>5709</v>
      </c>
      <c r="H3158" s="26" t="s">
        <v>4645</v>
      </c>
      <c r="I3158" s="26" t="s">
        <v>4645</v>
      </c>
      <c r="J3158" s="69" t="s">
        <v>4646</v>
      </c>
      <c r="K3158" s="26" t="s">
        <v>135</v>
      </c>
      <c r="L3158" s="26" t="s">
        <v>4647</v>
      </c>
      <c r="M3158" s="26" t="s">
        <v>137</v>
      </c>
      <c r="N3158" s="26" t="s">
        <v>138</v>
      </c>
      <c r="O3158" s="26" t="s">
        <v>138</v>
      </c>
      <c r="Q3158" s="30">
        <v>83</v>
      </c>
      <c r="R3158" s="30">
        <v>8560</v>
      </c>
      <c r="S3158" s="31" t="e">
        <f>#N/A</f>
        <v>#N/A</v>
      </c>
      <c r="T3158" s="30">
        <v>1935</v>
      </c>
      <c r="AB3158" s="33" t="e">
        <f>#N/A</f>
        <v>#N/A</v>
      </c>
      <c r="AC3158" s="71">
        <v>1400</v>
      </c>
      <c r="AD3158" s="30" t="e">
        <f>#N/A</f>
        <v>#N/A</v>
      </c>
      <c r="AE3158" s="34">
        <v>0.87</v>
      </c>
      <c r="AG3158" s="30" t="e">
        <f>#N/A</f>
        <v>#N/A</v>
      </c>
      <c r="AH3158" s="30" t="e">
        <f>#N/A</f>
        <v>#N/A</v>
      </c>
      <c r="AI3158" s="30">
        <v>12227.25</v>
      </c>
      <c r="AJ3158" s="30">
        <v>11645</v>
      </c>
      <c r="AK3158" s="26" t="s">
        <v>139</v>
      </c>
      <c r="AL3158" s="26">
        <v>36</v>
      </c>
      <c r="AM3158" s="26" t="s">
        <v>5390</v>
      </c>
      <c r="AU3158" s="26" t="s">
        <v>5431</v>
      </c>
      <c r="AV3158" s="26" t="s">
        <v>5566</v>
      </c>
      <c r="AW3158" s="26" t="s">
        <v>5567</v>
      </c>
      <c r="BB3158" s="26" t="s">
        <v>4652</v>
      </c>
      <c r="BD3158" s="37">
        <v>44210</v>
      </c>
      <c r="BG3158" s="37" t="s">
        <v>147</v>
      </c>
      <c r="BH3158" s="37" t="s">
        <v>5558</v>
      </c>
      <c r="BI3158" s="37" t="s">
        <v>5558</v>
      </c>
      <c r="BJ3158" s="138" t="e">
        <f>#N/A</f>
        <v>#N/A</v>
      </c>
      <c r="BK3158" s="138" t="e">
        <f>#N/A</f>
        <v>#N/A</v>
      </c>
      <c r="BL3158" s="138" t="e">
        <f>#N/A</f>
        <v>#N/A</v>
      </c>
      <c r="BM3158" s="138" t="e">
        <f>#N/A</f>
        <v>#N/A</v>
      </c>
      <c r="BN3158" s="26"/>
      <c r="BO3158" s="26"/>
      <c r="BP3158" s="26"/>
      <c r="BQ3158" s="38"/>
      <c r="BR3158" s="26"/>
      <c r="BS3158" s="26"/>
      <c r="BT3158" s="26"/>
      <c r="BU3158" s="26"/>
      <c r="BV3158" s="39"/>
    </row>
    <row r="3159" spans="1:74" ht="15" hidden="1" customHeight="1" thickBot="1">
      <c r="A3159" s="26">
        <v>2020</v>
      </c>
      <c r="B3159" s="67">
        <v>3155</v>
      </c>
      <c r="C3159" s="26" t="s">
        <v>129</v>
      </c>
      <c r="D3159" s="26" t="s">
        <v>4642</v>
      </c>
      <c r="E3159" s="26" t="s">
        <v>4643</v>
      </c>
      <c r="F3159" s="27">
        <v>44083</v>
      </c>
      <c r="G3159" s="67" t="s">
        <v>5710</v>
      </c>
      <c r="H3159" s="26" t="s">
        <v>4645</v>
      </c>
      <c r="I3159" s="26" t="s">
        <v>4645</v>
      </c>
      <c r="J3159" s="69" t="s">
        <v>4646</v>
      </c>
      <c r="K3159" s="26" t="s">
        <v>135</v>
      </c>
      <c r="L3159" s="26" t="s">
        <v>4647</v>
      </c>
      <c r="M3159" s="26" t="s">
        <v>137</v>
      </c>
      <c r="N3159" s="26" t="s">
        <v>138</v>
      </c>
      <c r="O3159" s="26" t="s">
        <v>138</v>
      </c>
      <c r="Q3159" s="30">
        <v>75</v>
      </c>
      <c r="R3159" s="30">
        <v>5850</v>
      </c>
      <c r="S3159" s="31" t="e">
        <f>#N/A</f>
        <v>#N/A</v>
      </c>
      <c r="T3159" s="30">
        <v>940</v>
      </c>
      <c r="AB3159" s="33" t="e">
        <f>#N/A</f>
        <v>#N/A</v>
      </c>
      <c r="AC3159" s="30">
        <v>1400</v>
      </c>
      <c r="AD3159" s="30" t="e">
        <f>#N/A</f>
        <v>#N/A</v>
      </c>
      <c r="AE3159" s="34">
        <v>0.86888888888888882</v>
      </c>
      <c r="AG3159" s="30" t="e">
        <f>#N/A</f>
        <v>#N/A</v>
      </c>
      <c r="AH3159" s="30" t="e">
        <f>#N/A</f>
        <v>#N/A</v>
      </c>
      <c r="AI3159" s="30">
        <v>7996.8</v>
      </c>
      <c r="AJ3159" s="30">
        <v>7616</v>
      </c>
      <c r="AK3159" s="26" t="s">
        <v>139</v>
      </c>
      <c r="AL3159" s="26">
        <v>36</v>
      </c>
      <c r="AM3159" s="26" t="s">
        <v>5390</v>
      </c>
      <c r="AU3159" s="26" t="s">
        <v>5431</v>
      </c>
      <c r="AV3159" s="26" t="s">
        <v>5566</v>
      </c>
      <c r="AW3159" s="26" t="s">
        <v>5567</v>
      </c>
      <c r="BB3159" s="26" t="s">
        <v>4652</v>
      </c>
      <c r="BD3159" s="37">
        <v>44210</v>
      </c>
      <c r="BG3159" s="37" t="s">
        <v>147</v>
      </c>
      <c r="BH3159" s="37" t="s">
        <v>5558</v>
      </c>
      <c r="BI3159" s="37" t="s">
        <v>5558</v>
      </c>
      <c r="BJ3159" s="138" t="e">
        <f>#N/A</f>
        <v>#N/A</v>
      </c>
      <c r="BK3159" s="138" t="e">
        <f>#N/A</f>
        <v>#N/A</v>
      </c>
      <c r="BL3159" s="138" t="e">
        <f>#N/A</f>
        <v>#N/A</v>
      </c>
      <c r="BM3159" s="138" t="e">
        <f>#N/A</f>
        <v>#N/A</v>
      </c>
      <c r="BN3159" s="26"/>
      <c r="BO3159" s="26"/>
      <c r="BP3159" s="26"/>
      <c r="BQ3159" s="38"/>
      <c r="BR3159" s="26"/>
      <c r="BS3159" s="26"/>
      <c r="BT3159" s="26"/>
      <c r="BU3159" s="26"/>
      <c r="BV3159" s="39"/>
    </row>
    <row r="3160" spans="1:74" ht="15" hidden="1" customHeight="1" thickBot="1">
      <c r="A3160" s="26">
        <v>2020</v>
      </c>
      <c r="B3160" s="67">
        <v>3156</v>
      </c>
      <c r="C3160" s="67" t="s">
        <v>129</v>
      </c>
      <c r="D3160" s="67" t="s">
        <v>4642</v>
      </c>
      <c r="E3160" s="67" t="s">
        <v>4643</v>
      </c>
      <c r="F3160" s="27">
        <v>44083</v>
      </c>
      <c r="G3160" s="67" t="s">
        <v>5711</v>
      </c>
      <c r="H3160" s="26" t="s">
        <v>4645</v>
      </c>
      <c r="I3160" s="26" t="s">
        <v>4645</v>
      </c>
      <c r="J3160" s="69" t="s">
        <v>4646</v>
      </c>
      <c r="K3160" s="26" t="s">
        <v>135</v>
      </c>
      <c r="L3160" s="26" t="s">
        <v>4647</v>
      </c>
      <c r="M3160" s="26" t="s">
        <v>137</v>
      </c>
      <c r="N3160" s="26" t="s">
        <v>138</v>
      </c>
      <c r="O3160" s="26" t="s">
        <v>138</v>
      </c>
      <c r="Q3160" s="30">
        <v>80</v>
      </c>
      <c r="R3160" s="30">
        <v>8000</v>
      </c>
      <c r="S3160" s="31" t="e">
        <f>#N/A</f>
        <v>#N/A</v>
      </c>
      <c r="T3160" s="30">
        <v>1747</v>
      </c>
      <c r="AB3160" s="33" t="e">
        <f>#N/A</f>
        <v>#N/A</v>
      </c>
      <c r="AC3160" s="71">
        <v>1400</v>
      </c>
      <c r="AD3160" s="30" t="e">
        <f>#N/A</f>
        <v>#N/A</v>
      </c>
      <c r="AE3160" s="34">
        <v>0.88</v>
      </c>
      <c r="AG3160" s="30" t="e">
        <f>#N/A</f>
        <v>#N/A</v>
      </c>
      <c r="AH3160" s="30" t="e">
        <f>#N/A</f>
        <v>#N/A</v>
      </c>
      <c r="AI3160" s="30">
        <v>11324.25</v>
      </c>
      <c r="AJ3160" s="30">
        <v>10785</v>
      </c>
      <c r="AK3160" s="26" t="s">
        <v>139</v>
      </c>
      <c r="AL3160" s="26">
        <v>36</v>
      </c>
      <c r="AM3160" s="26" t="s">
        <v>5390</v>
      </c>
      <c r="AU3160" s="26" t="s">
        <v>5431</v>
      </c>
      <c r="AV3160" s="26" t="s">
        <v>5566</v>
      </c>
      <c r="AW3160" s="26" t="s">
        <v>5567</v>
      </c>
      <c r="BB3160" s="26" t="s">
        <v>4652</v>
      </c>
      <c r="BD3160" s="37">
        <v>44210</v>
      </c>
      <c r="BG3160" s="37" t="s">
        <v>147</v>
      </c>
      <c r="BH3160" s="37" t="s">
        <v>5558</v>
      </c>
      <c r="BI3160" s="37" t="s">
        <v>5558</v>
      </c>
      <c r="BJ3160" s="138" t="e">
        <f>#N/A</f>
        <v>#N/A</v>
      </c>
      <c r="BK3160" s="138" t="e">
        <f>#N/A</f>
        <v>#N/A</v>
      </c>
      <c r="BL3160" s="138" t="e">
        <f>#N/A</f>
        <v>#N/A</v>
      </c>
      <c r="BM3160" s="138" t="e">
        <f>#N/A</f>
        <v>#N/A</v>
      </c>
      <c r="BN3160" s="26"/>
      <c r="BO3160" s="26"/>
      <c r="BP3160" s="26"/>
      <c r="BQ3160" s="38"/>
      <c r="BR3160" s="26"/>
      <c r="BS3160" s="26"/>
      <c r="BT3160" s="26"/>
      <c r="BU3160" s="26"/>
      <c r="BV3160" s="39"/>
    </row>
    <row r="3161" spans="1:74" ht="15" hidden="1" customHeight="1" thickBot="1">
      <c r="A3161" s="26">
        <v>2020</v>
      </c>
      <c r="B3161" s="67">
        <v>3157</v>
      </c>
      <c r="C3161" s="26" t="s">
        <v>129</v>
      </c>
      <c r="D3161" s="26" t="s">
        <v>4642</v>
      </c>
      <c r="E3161" s="26" t="s">
        <v>4643</v>
      </c>
      <c r="F3161" s="27">
        <v>44083</v>
      </c>
      <c r="G3161" s="67" t="s">
        <v>5712</v>
      </c>
      <c r="H3161" s="26" t="s">
        <v>4645</v>
      </c>
      <c r="I3161" s="26" t="s">
        <v>4645</v>
      </c>
      <c r="J3161" s="69" t="s">
        <v>4646</v>
      </c>
      <c r="K3161" s="26" t="s">
        <v>135</v>
      </c>
      <c r="L3161" s="26" t="s">
        <v>4647</v>
      </c>
      <c r="M3161" s="26" t="s">
        <v>137</v>
      </c>
      <c r="N3161" s="26" t="s">
        <v>138</v>
      </c>
      <c r="O3161" s="26" t="s">
        <v>138</v>
      </c>
      <c r="Q3161" s="30">
        <v>79</v>
      </c>
      <c r="R3161" s="30">
        <v>6620</v>
      </c>
      <c r="S3161" s="31" t="e">
        <f>#N/A</f>
        <v>#N/A</v>
      </c>
      <c r="T3161" s="30">
        <v>955</v>
      </c>
      <c r="AB3161" s="33" t="e">
        <f>#N/A</f>
        <v>#N/A</v>
      </c>
      <c r="AC3161" s="30">
        <v>1400</v>
      </c>
      <c r="AD3161" s="30" t="e">
        <f>#N/A</f>
        <v>#N/A</v>
      </c>
      <c r="AE3161" s="34">
        <v>0.88</v>
      </c>
      <c r="AG3161" s="30" t="e">
        <f>#N/A</f>
        <v>#N/A</v>
      </c>
      <c r="AH3161" s="30" t="e">
        <f>#N/A</f>
        <v>#N/A</v>
      </c>
      <c r="AI3161" s="30">
        <v>9049.9500000000007</v>
      </c>
      <c r="AJ3161" s="30">
        <v>8619</v>
      </c>
      <c r="AK3161" s="26" t="s">
        <v>139</v>
      </c>
      <c r="AL3161" s="26">
        <v>36</v>
      </c>
      <c r="AM3161" s="26" t="s">
        <v>5390</v>
      </c>
      <c r="AU3161" s="26" t="s">
        <v>5431</v>
      </c>
      <c r="AV3161" s="26" t="s">
        <v>5566</v>
      </c>
      <c r="AW3161" s="26" t="s">
        <v>5567</v>
      </c>
      <c r="BB3161" s="26" t="s">
        <v>4652</v>
      </c>
      <c r="BD3161" s="37">
        <v>44210</v>
      </c>
      <c r="BG3161" s="37" t="s">
        <v>147</v>
      </c>
      <c r="BH3161" s="37" t="s">
        <v>5558</v>
      </c>
      <c r="BI3161" s="37" t="s">
        <v>5558</v>
      </c>
      <c r="BJ3161" s="138" t="e">
        <f>#N/A</f>
        <v>#N/A</v>
      </c>
      <c r="BK3161" s="138" t="e">
        <f>#N/A</f>
        <v>#N/A</v>
      </c>
      <c r="BL3161" s="138" t="e">
        <f>#N/A</f>
        <v>#N/A</v>
      </c>
      <c r="BM3161" s="138" t="e">
        <f>#N/A</f>
        <v>#N/A</v>
      </c>
      <c r="BN3161" s="26"/>
      <c r="BO3161" s="26"/>
      <c r="BP3161" s="26"/>
      <c r="BQ3161" s="38"/>
      <c r="BR3161" s="26"/>
      <c r="BS3161" s="26"/>
      <c r="BT3161" s="26"/>
      <c r="BU3161" s="26"/>
      <c r="BV3161" s="39"/>
    </row>
    <row r="3162" spans="1:74" ht="15" hidden="1" customHeight="1" thickBot="1">
      <c r="A3162" s="26">
        <v>2020</v>
      </c>
      <c r="B3162" s="67">
        <v>3158</v>
      </c>
      <c r="C3162" s="67" t="s">
        <v>129</v>
      </c>
      <c r="D3162" s="67" t="s">
        <v>4642</v>
      </c>
      <c r="E3162" s="67" t="s">
        <v>4643</v>
      </c>
      <c r="F3162" s="27">
        <v>44083</v>
      </c>
      <c r="G3162" s="67" t="s">
        <v>5713</v>
      </c>
      <c r="H3162" s="26" t="s">
        <v>4645</v>
      </c>
      <c r="I3162" s="26" t="s">
        <v>4645</v>
      </c>
      <c r="J3162" s="69" t="s">
        <v>4646</v>
      </c>
      <c r="K3162" s="26" t="s">
        <v>135</v>
      </c>
      <c r="L3162" s="26" t="s">
        <v>4647</v>
      </c>
      <c r="M3162" s="26" t="s">
        <v>137</v>
      </c>
      <c r="N3162" s="26" t="s">
        <v>138</v>
      </c>
      <c r="O3162" s="26" t="s">
        <v>138</v>
      </c>
      <c r="Q3162" s="30">
        <v>74</v>
      </c>
      <c r="R3162" s="30">
        <v>5480</v>
      </c>
      <c r="S3162" s="31" t="e">
        <f>#N/A</f>
        <v>#N/A</v>
      </c>
      <c r="T3162" s="30">
        <v>1200</v>
      </c>
      <c r="AB3162" s="33" t="e">
        <f>#N/A</f>
        <v>#N/A</v>
      </c>
      <c r="AC3162" s="71">
        <v>1400</v>
      </c>
      <c r="AD3162" s="30" t="e">
        <f>#N/A</f>
        <v>#N/A</v>
      </c>
      <c r="AE3162" s="34">
        <v>0.93</v>
      </c>
      <c r="AG3162" s="30" t="e">
        <f>#N/A</f>
        <v>#N/A</v>
      </c>
      <c r="AH3162" s="30" t="e">
        <f>#N/A</f>
        <v>#N/A</v>
      </c>
      <c r="AI3162" s="30">
        <v>7490.7000000000007</v>
      </c>
      <c r="AJ3162" s="30">
        <v>7134</v>
      </c>
      <c r="AK3162" s="26" t="s">
        <v>139</v>
      </c>
      <c r="AL3162" s="26">
        <v>36</v>
      </c>
      <c r="AM3162" s="26" t="s">
        <v>5390</v>
      </c>
      <c r="AU3162" s="26" t="s">
        <v>5431</v>
      </c>
      <c r="AV3162" s="26" t="s">
        <v>5566</v>
      </c>
      <c r="AW3162" s="26" t="s">
        <v>5567</v>
      </c>
      <c r="BB3162" s="26" t="s">
        <v>4652</v>
      </c>
      <c r="BD3162" s="37">
        <v>44210</v>
      </c>
      <c r="BG3162" s="37" t="s">
        <v>147</v>
      </c>
      <c r="BH3162" s="37" t="s">
        <v>5558</v>
      </c>
      <c r="BI3162" s="37" t="s">
        <v>5558</v>
      </c>
      <c r="BJ3162" s="138" t="e">
        <f>#N/A</f>
        <v>#N/A</v>
      </c>
      <c r="BK3162" s="138" t="e">
        <f>#N/A</f>
        <v>#N/A</v>
      </c>
      <c r="BL3162" s="138" t="e">
        <f>#N/A</f>
        <v>#N/A</v>
      </c>
      <c r="BM3162" s="138" t="e">
        <f>#N/A</f>
        <v>#N/A</v>
      </c>
      <c r="BN3162" s="26"/>
      <c r="BO3162" s="26"/>
      <c r="BP3162" s="26"/>
      <c r="BQ3162" s="38"/>
      <c r="BR3162" s="26"/>
      <c r="BS3162" s="26"/>
      <c r="BT3162" s="26"/>
      <c r="BU3162" s="26"/>
      <c r="BV3162" s="39"/>
    </row>
    <row r="3163" spans="1:74" ht="15" hidden="1" customHeight="1" thickBot="1">
      <c r="A3163" s="26">
        <v>2020</v>
      </c>
      <c r="B3163" s="67">
        <v>3159</v>
      </c>
      <c r="C3163" s="26" t="s">
        <v>129</v>
      </c>
      <c r="D3163" s="26" t="s">
        <v>4642</v>
      </c>
      <c r="E3163" s="26" t="s">
        <v>4643</v>
      </c>
      <c r="F3163" s="27">
        <v>44083</v>
      </c>
      <c r="G3163" s="67" t="s">
        <v>5714</v>
      </c>
      <c r="H3163" s="26" t="s">
        <v>4645</v>
      </c>
      <c r="I3163" s="26" t="s">
        <v>4645</v>
      </c>
      <c r="J3163" s="69" t="s">
        <v>4646</v>
      </c>
      <c r="K3163" s="26" t="s">
        <v>135</v>
      </c>
      <c r="L3163" s="26" t="s">
        <v>4647</v>
      </c>
      <c r="M3163" s="26" t="s">
        <v>137</v>
      </c>
      <c r="N3163" s="26" t="s">
        <v>138</v>
      </c>
      <c r="O3163" s="26" t="s">
        <v>138</v>
      </c>
      <c r="Q3163" s="30">
        <v>76</v>
      </c>
      <c r="R3163" s="30">
        <v>6040</v>
      </c>
      <c r="S3163" s="31" t="e">
        <f>#N/A</f>
        <v>#N/A</v>
      </c>
      <c r="T3163" s="30">
        <v>1170</v>
      </c>
      <c r="AB3163" s="33" t="e">
        <f>#N/A</f>
        <v>#N/A</v>
      </c>
      <c r="AC3163" s="30">
        <v>1400</v>
      </c>
      <c r="AD3163" s="30" t="e">
        <f>#N/A</f>
        <v>#N/A</v>
      </c>
      <c r="AE3163" s="34">
        <v>0.92545454545454542</v>
      </c>
      <c r="AG3163" s="30" t="e">
        <f>#N/A</f>
        <v>#N/A</v>
      </c>
      <c r="AH3163" s="30" t="e">
        <f>#N/A</f>
        <v>#N/A</v>
      </c>
      <c r="AI3163" s="30">
        <v>8257.2000000000007</v>
      </c>
      <c r="AJ3163" s="30">
        <v>7864</v>
      </c>
      <c r="AK3163" s="26" t="s">
        <v>139</v>
      </c>
      <c r="AL3163" s="26">
        <v>36</v>
      </c>
      <c r="AM3163" s="26" t="s">
        <v>5390</v>
      </c>
      <c r="AU3163" s="26" t="s">
        <v>5431</v>
      </c>
      <c r="AV3163" s="26" t="s">
        <v>5566</v>
      </c>
      <c r="AW3163" s="26" t="s">
        <v>5567</v>
      </c>
      <c r="BB3163" s="26" t="s">
        <v>4652</v>
      </c>
      <c r="BD3163" s="37">
        <v>44210</v>
      </c>
      <c r="BG3163" s="37" t="s">
        <v>147</v>
      </c>
      <c r="BH3163" s="37" t="s">
        <v>5558</v>
      </c>
      <c r="BI3163" s="37" t="s">
        <v>5558</v>
      </c>
      <c r="BJ3163" s="138" t="e">
        <f>#N/A</f>
        <v>#N/A</v>
      </c>
      <c r="BK3163" s="138" t="e">
        <f>#N/A</f>
        <v>#N/A</v>
      </c>
      <c r="BL3163" s="138" t="e">
        <f>#N/A</f>
        <v>#N/A</v>
      </c>
      <c r="BM3163" s="138" t="e">
        <f>#N/A</f>
        <v>#N/A</v>
      </c>
      <c r="BN3163" s="26"/>
      <c r="BO3163" s="26"/>
      <c r="BP3163" s="26"/>
      <c r="BQ3163" s="38"/>
      <c r="BR3163" s="26"/>
      <c r="BS3163" s="26"/>
      <c r="BT3163" s="26"/>
      <c r="BU3163" s="26"/>
      <c r="BV3163" s="39"/>
    </row>
    <row r="3164" spans="1:74" ht="15" hidden="1" customHeight="1" thickBot="1">
      <c r="A3164" s="26">
        <v>2020</v>
      </c>
      <c r="B3164" s="67">
        <v>3160</v>
      </c>
      <c r="C3164" s="67" t="s">
        <v>129</v>
      </c>
      <c r="D3164" s="67" t="s">
        <v>4642</v>
      </c>
      <c r="E3164" s="67" t="s">
        <v>4643</v>
      </c>
      <c r="F3164" s="27">
        <v>44083</v>
      </c>
      <c r="G3164" s="67" t="s">
        <v>5715</v>
      </c>
      <c r="H3164" s="26" t="s">
        <v>4645</v>
      </c>
      <c r="I3164" s="26" t="s">
        <v>4645</v>
      </c>
      <c r="J3164" s="69" t="s">
        <v>4646</v>
      </c>
      <c r="K3164" s="26" t="s">
        <v>135</v>
      </c>
      <c r="L3164" s="26" t="s">
        <v>4647</v>
      </c>
      <c r="M3164" s="26" t="s">
        <v>137</v>
      </c>
      <c r="N3164" s="26" t="s">
        <v>138</v>
      </c>
      <c r="O3164" s="26" t="s">
        <v>138</v>
      </c>
      <c r="Q3164" s="30">
        <v>80</v>
      </c>
      <c r="R3164" s="30">
        <v>7960</v>
      </c>
      <c r="S3164" s="31" t="e">
        <f>#N/A</f>
        <v>#N/A</v>
      </c>
      <c r="T3164" s="30">
        <v>1635</v>
      </c>
      <c r="AB3164" s="33" t="e">
        <f>#N/A</f>
        <v>#N/A</v>
      </c>
      <c r="AC3164" s="71">
        <v>1400</v>
      </c>
      <c r="AD3164" s="30" t="e">
        <f>#N/A</f>
        <v>#N/A</v>
      </c>
      <c r="AE3164" s="34">
        <v>0.84</v>
      </c>
      <c r="AG3164" s="30" t="e">
        <f>#N/A</f>
        <v>#N/A</v>
      </c>
      <c r="AH3164" s="30" t="e">
        <f>AD3164-AT3164</f>
        <v>#N/A</v>
      </c>
      <c r="AI3164" s="30">
        <v>10881.15</v>
      </c>
      <c r="AJ3164" s="30">
        <v>10363</v>
      </c>
      <c r="AK3164" s="26" t="s">
        <v>139</v>
      </c>
      <c r="AL3164" s="26">
        <v>36</v>
      </c>
      <c r="AM3164" s="26" t="s">
        <v>5390</v>
      </c>
      <c r="AU3164" s="26" t="s">
        <v>5431</v>
      </c>
      <c r="AV3164" s="26" t="s">
        <v>5566</v>
      </c>
      <c r="AW3164" s="26" t="s">
        <v>5567</v>
      </c>
      <c r="BB3164" s="26" t="s">
        <v>4652</v>
      </c>
      <c r="BD3164" s="37">
        <v>44210</v>
      </c>
      <c r="BG3164" s="37" t="s">
        <v>147</v>
      </c>
      <c r="BH3164" s="37" t="s">
        <v>5558</v>
      </c>
      <c r="BI3164" s="37" t="s">
        <v>5558</v>
      </c>
      <c r="BJ3164" s="138" t="e">
        <f>#N/A</f>
        <v>#N/A</v>
      </c>
      <c r="BK3164" s="138" t="e">
        <f>#N/A</f>
        <v>#N/A</v>
      </c>
      <c r="BL3164" s="138" t="e">
        <f>#N/A</f>
        <v>#N/A</v>
      </c>
      <c r="BM3164" s="138" t="e">
        <f>#N/A</f>
        <v>#N/A</v>
      </c>
      <c r="BN3164" s="26"/>
      <c r="BO3164" s="26"/>
      <c r="BP3164" s="26"/>
      <c r="BQ3164" s="38"/>
      <c r="BR3164" s="26"/>
      <c r="BS3164" s="26"/>
      <c r="BT3164" s="26"/>
      <c r="BU3164" s="26"/>
      <c r="BV3164" s="39"/>
    </row>
    <row r="3165" spans="1:74" ht="15" hidden="1" customHeight="1" thickBot="1">
      <c r="A3165" s="26">
        <v>2020</v>
      </c>
      <c r="B3165" s="67">
        <v>3161</v>
      </c>
      <c r="C3165" s="26" t="s">
        <v>129</v>
      </c>
      <c r="D3165" s="26" t="s">
        <v>4642</v>
      </c>
      <c r="E3165" s="26" t="s">
        <v>4643</v>
      </c>
      <c r="F3165" s="27">
        <v>44083</v>
      </c>
      <c r="G3165" s="67" t="s">
        <v>5716</v>
      </c>
      <c r="H3165" s="26" t="s">
        <v>4645</v>
      </c>
      <c r="I3165" s="26" t="s">
        <v>4645</v>
      </c>
      <c r="J3165" s="69" t="s">
        <v>4646</v>
      </c>
      <c r="K3165" s="26" t="s">
        <v>135</v>
      </c>
      <c r="L3165" s="26" t="s">
        <v>4647</v>
      </c>
      <c r="M3165" s="26" t="s">
        <v>137</v>
      </c>
      <c r="N3165" s="26" t="s">
        <v>138</v>
      </c>
      <c r="O3165" s="26" t="s">
        <v>138</v>
      </c>
      <c r="Q3165" s="30">
        <v>77</v>
      </c>
      <c r="R3165" s="30">
        <v>5180</v>
      </c>
      <c r="S3165" s="31" t="e">
        <f>#N/A</f>
        <v>#N/A</v>
      </c>
      <c r="T3165" s="30">
        <v>1015</v>
      </c>
      <c r="AB3165" s="33" t="e">
        <f>#N/A</f>
        <v>#N/A</v>
      </c>
      <c r="AC3165" s="30">
        <v>1400</v>
      </c>
      <c r="AD3165" s="30" t="e">
        <f>#N/A</f>
        <v>#N/A</v>
      </c>
      <c r="AE3165" s="34">
        <v>0.83714285714285708</v>
      </c>
      <c r="AG3165" s="30" t="e">
        <f>#N/A</f>
        <v>#N/A</v>
      </c>
      <c r="AH3165" s="30" t="e">
        <f>AD3165-AT3165</f>
        <v>#N/A</v>
      </c>
      <c r="AI3165" s="30">
        <v>7081.2000000000007</v>
      </c>
      <c r="AJ3165" s="30">
        <v>6744</v>
      </c>
      <c r="AK3165" s="26" t="s">
        <v>139</v>
      </c>
      <c r="AL3165" s="26">
        <v>36</v>
      </c>
      <c r="AM3165" s="26" t="s">
        <v>5390</v>
      </c>
      <c r="AU3165" s="26" t="s">
        <v>5431</v>
      </c>
      <c r="AV3165" s="26" t="s">
        <v>5566</v>
      </c>
      <c r="AW3165" s="26" t="s">
        <v>5567</v>
      </c>
      <c r="BB3165" s="26" t="s">
        <v>4652</v>
      </c>
      <c r="BD3165" s="37">
        <v>44210</v>
      </c>
      <c r="BG3165" s="37" t="s">
        <v>147</v>
      </c>
      <c r="BH3165" s="37" t="s">
        <v>5558</v>
      </c>
      <c r="BI3165" s="37" t="s">
        <v>5558</v>
      </c>
      <c r="BJ3165" s="138" t="e">
        <f>#N/A</f>
        <v>#N/A</v>
      </c>
      <c r="BK3165" s="138" t="e">
        <f>#N/A</f>
        <v>#N/A</v>
      </c>
      <c r="BL3165" s="138" t="e">
        <f>#N/A</f>
        <v>#N/A</v>
      </c>
      <c r="BM3165" s="138" t="e">
        <f>#N/A</f>
        <v>#N/A</v>
      </c>
      <c r="BN3165" s="26"/>
      <c r="BO3165" s="26"/>
      <c r="BP3165" s="26"/>
      <c r="BQ3165" s="38"/>
      <c r="BR3165" s="26"/>
      <c r="BS3165" s="26"/>
      <c r="BT3165" s="26"/>
      <c r="BU3165" s="26"/>
      <c r="BV3165" s="39"/>
    </row>
    <row r="3166" spans="1:74" ht="15" hidden="1" customHeight="1" thickBot="1">
      <c r="A3166" s="82">
        <v>2020</v>
      </c>
      <c r="B3166" s="82">
        <v>3162</v>
      </c>
      <c r="C3166" s="82" t="s">
        <v>129</v>
      </c>
      <c r="D3166" s="82" t="s">
        <v>4642</v>
      </c>
      <c r="E3166" s="82" t="s">
        <v>4643</v>
      </c>
      <c r="F3166" s="95">
        <v>44083</v>
      </c>
      <c r="G3166" s="82" t="s">
        <v>5717</v>
      </c>
      <c r="H3166" s="82" t="s">
        <v>4645</v>
      </c>
      <c r="I3166" s="82" t="s">
        <v>4645</v>
      </c>
      <c r="J3166" s="84" t="s">
        <v>4646</v>
      </c>
      <c r="K3166" s="82" t="s">
        <v>135</v>
      </c>
      <c r="L3166" s="82" t="s">
        <v>4647</v>
      </c>
      <c r="M3166" s="82" t="s">
        <v>137</v>
      </c>
      <c r="N3166" s="82" t="s">
        <v>138</v>
      </c>
      <c r="O3166" s="82" t="s">
        <v>138</v>
      </c>
      <c r="P3166" s="85"/>
      <c r="Q3166" s="63">
        <v>82</v>
      </c>
      <c r="R3166" s="63">
        <v>7870</v>
      </c>
      <c r="S3166" s="86" t="e">
        <f>#N/A</f>
        <v>#N/A</v>
      </c>
      <c r="T3166" s="63">
        <v>1620</v>
      </c>
      <c r="U3166" s="63"/>
      <c r="V3166" s="87"/>
      <c r="W3166" s="63"/>
      <c r="X3166" s="63"/>
      <c r="Y3166" s="63"/>
      <c r="Z3166" s="63"/>
      <c r="AA3166" s="63"/>
      <c r="AB3166" s="88" t="e">
        <f>#N/A</f>
        <v>#N/A</v>
      </c>
      <c r="AC3166" s="63">
        <v>1400</v>
      </c>
      <c r="AD3166" s="63" t="e">
        <f>#N/A</f>
        <v>#N/A</v>
      </c>
      <c r="AE3166" s="89">
        <v>0.98</v>
      </c>
      <c r="AF3166" s="90"/>
      <c r="AG3166" s="63" t="e">
        <f>#N/A</f>
        <v>#N/A</v>
      </c>
      <c r="AH3166" s="63" t="e">
        <f>AD3166-AT3166</f>
        <v>#N/A</v>
      </c>
      <c r="AI3166" s="63">
        <v>10758.300000000001</v>
      </c>
      <c r="AJ3166" s="63">
        <v>10246</v>
      </c>
      <c r="AK3166" s="82" t="s">
        <v>139</v>
      </c>
      <c r="AL3166" s="82">
        <v>36</v>
      </c>
      <c r="AM3166" s="82" t="s">
        <v>5390</v>
      </c>
      <c r="AN3166" s="82"/>
      <c r="AO3166" s="63"/>
      <c r="AP3166" s="63"/>
      <c r="AQ3166" s="63"/>
      <c r="AR3166" s="57"/>
      <c r="AS3166" s="63"/>
      <c r="AT3166" s="57"/>
      <c r="AU3166" s="82" t="s">
        <v>5431</v>
      </c>
      <c r="AV3166" s="82" t="s">
        <v>5566</v>
      </c>
      <c r="AW3166" s="82" t="s">
        <v>5567</v>
      </c>
      <c r="AX3166" s="82"/>
      <c r="AY3166" s="82"/>
      <c r="AZ3166" s="82"/>
      <c r="BA3166" s="82"/>
      <c r="BB3166" s="82" t="s">
        <v>4652</v>
      </c>
      <c r="BC3166" s="82"/>
      <c r="BD3166" s="83">
        <v>44210</v>
      </c>
      <c r="BE3166" s="63"/>
      <c r="BF3166" s="63"/>
      <c r="BG3166" s="83" t="s">
        <v>147</v>
      </c>
      <c r="BH3166" s="83" t="s">
        <v>5558</v>
      </c>
      <c r="BI3166" s="83" t="s">
        <v>5558</v>
      </c>
      <c r="BJ3166" s="138" t="e">
        <f>#N/A</f>
        <v>#N/A</v>
      </c>
      <c r="BK3166" s="138" t="e">
        <f>#N/A</f>
        <v>#N/A</v>
      </c>
      <c r="BL3166" s="138" t="e">
        <f>#N/A</f>
        <v>#N/A</v>
      </c>
      <c r="BM3166" s="138" t="e">
        <f>#N/A</f>
        <v>#N/A</v>
      </c>
      <c r="BN3166" s="82"/>
      <c r="BO3166" s="82"/>
      <c r="BP3166" s="82"/>
      <c r="BQ3166" s="91"/>
      <c r="BR3166" s="82"/>
      <c r="BS3166" s="82"/>
      <c r="BT3166" s="82"/>
      <c r="BU3166" s="82"/>
      <c r="BV3166" s="92"/>
    </row>
    <row r="3167" spans="1:74" ht="15" hidden="1" customHeight="1" thickBot="1">
      <c r="A3167" s="67">
        <v>2020</v>
      </c>
      <c r="B3167" s="67">
        <v>3163</v>
      </c>
      <c r="C3167" s="67" t="s">
        <v>129</v>
      </c>
      <c r="D3167" s="67" t="s">
        <v>4642</v>
      </c>
      <c r="E3167" s="67" t="s">
        <v>4643</v>
      </c>
      <c r="F3167" s="68">
        <v>44089</v>
      </c>
      <c r="G3167" s="67" t="s">
        <v>5718</v>
      </c>
      <c r="H3167" s="67" t="s">
        <v>4645</v>
      </c>
      <c r="I3167" s="67" t="s">
        <v>4645</v>
      </c>
      <c r="J3167" s="69" t="s">
        <v>4646</v>
      </c>
      <c r="K3167" s="67" t="s">
        <v>135</v>
      </c>
      <c r="L3167" s="67" t="s">
        <v>4647</v>
      </c>
      <c r="M3167" s="67" t="s">
        <v>137</v>
      </c>
      <c r="N3167" s="67" t="s">
        <v>138</v>
      </c>
      <c r="O3167" s="67" t="s">
        <v>138</v>
      </c>
      <c r="P3167" s="70"/>
      <c r="Q3167" s="71">
        <v>80</v>
      </c>
      <c r="R3167" s="71">
        <v>6560</v>
      </c>
      <c r="S3167" s="72" t="e">
        <f>#N/A</f>
        <v>#N/A</v>
      </c>
      <c r="T3167" s="71">
        <v>1003</v>
      </c>
      <c r="U3167" s="71"/>
      <c r="V3167" s="73"/>
      <c r="W3167" s="71"/>
      <c r="X3167" s="71"/>
      <c r="Y3167" s="71"/>
      <c r="Z3167" s="71"/>
      <c r="AA3167" s="71"/>
      <c r="AB3167" s="74" t="e">
        <f>#N/A</f>
        <v>#N/A</v>
      </c>
      <c r="AC3167" s="71">
        <v>1400</v>
      </c>
      <c r="AD3167" s="71" t="e">
        <f>#N/A</f>
        <v>#N/A</v>
      </c>
      <c r="AE3167" s="75">
        <v>0.74</v>
      </c>
      <c r="AF3167" s="76"/>
      <c r="AG3167" s="71" t="e">
        <f>#N/A</f>
        <v>#N/A</v>
      </c>
      <c r="AH3167" s="71" t="e">
        <f>#N/A</f>
        <v>#N/A</v>
      </c>
      <c r="AI3167" s="71">
        <v>7821.4500000000007</v>
      </c>
      <c r="AJ3167" s="71">
        <v>7449</v>
      </c>
      <c r="AK3167" s="26" t="s">
        <v>5027</v>
      </c>
      <c r="AL3167" s="26">
        <v>37</v>
      </c>
      <c r="AM3167" s="26" t="s">
        <v>5719</v>
      </c>
      <c r="AN3167" s="67"/>
      <c r="AO3167" s="71"/>
      <c r="AP3167" s="71"/>
      <c r="AQ3167" s="71"/>
      <c r="AR3167" s="77"/>
      <c r="AS3167" s="71"/>
      <c r="AT3167" s="77"/>
      <c r="AU3167" s="67" t="s">
        <v>4980</v>
      </c>
      <c r="AV3167" s="26" t="s">
        <v>5720</v>
      </c>
      <c r="AW3167" s="26" t="s">
        <v>5721</v>
      </c>
      <c r="AX3167" s="67"/>
      <c r="AY3167" s="67"/>
      <c r="AZ3167" s="67"/>
      <c r="BA3167" s="67"/>
      <c r="BB3167" s="67" t="s">
        <v>4652</v>
      </c>
      <c r="BC3167" s="67"/>
      <c r="BD3167" s="78">
        <v>44211</v>
      </c>
      <c r="BE3167" s="71"/>
      <c r="BF3167" s="71"/>
      <c r="BG3167" s="78" t="s">
        <v>147</v>
      </c>
      <c r="BH3167" s="78" t="s">
        <v>5558</v>
      </c>
      <c r="BI3167" s="78" t="s">
        <v>5558</v>
      </c>
      <c r="BJ3167" s="138" t="e">
        <f>#N/A</f>
        <v>#N/A</v>
      </c>
      <c r="BK3167" s="138" t="e">
        <f>#N/A</f>
        <v>#N/A</v>
      </c>
      <c r="BL3167" s="138" t="e">
        <f>#N/A</f>
        <v>#N/A</v>
      </c>
      <c r="BM3167" s="138" t="e">
        <f>#N/A</f>
        <v>#N/A</v>
      </c>
      <c r="BN3167" s="67"/>
      <c r="BO3167" s="67"/>
      <c r="BP3167" s="67"/>
      <c r="BQ3167" s="79"/>
      <c r="BR3167" s="67"/>
      <c r="BS3167" s="67"/>
      <c r="BT3167" s="67"/>
      <c r="BU3167" s="67"/>
      <c r="BV3167" s="80"/>
    </row>
    <row r="3168" spans="1:74" ht="15" hidden="1" customHeight="1" thickBot="1">
      <c r="A3168" s="26">
        <v>2020</v>
      </c>
      <c r="B3168" s="67">
        <v>3164</v>
      </c>
      <c r="C3168" s="26" t="s">
        <v>129</v>
      </c>
      <c r="D3168" s="26" t="s">
        <v>4642</v>
      </c>
      <c r="E3168" s="26" t="s">
        <v>4643</v>
      </c>
      <c r="F3168" s="68">
        <v>44089</v>
      </c>
      <c r="G3168" s="26" t="s">
        <v>5722</v>
      </c>
      <c r="H3168" s="26" t="s">
        <v>4645</v>
      </c>
      <c r="I3168" s="26" t="s">
        <v>4645</v>
      </c>
      <c r="J3168" s="28" t="s">
        <v>4646</v>
      </c>
      <c r="K3168" s="26" t="s">
        <v>135</v>
      </c>
      <c r="L3168" s="26" t="s">
        <v>4647</v>
      </c>
      <c r="M3168" s="26" t="s">
        <v>137</v>
      </c>
      <c r="N3168" s="26" t="s">
        <v>138</v>
      </c>
      <c r="O3168" s="26" t="s">
        <v>138</v>
      </c>
      <c r="Q3168" s="30">
        <v>81</v>
      </c>
      <c r="R3168" s="30">
        <v>7860</v>
      </c>
      <c r="S3168" s="31" t="e">
        <f>#N/A</f>
        <v>#N/A</v>
      </c>
      <c r="T3168" s="30">
        <v>1640</v>
      </c>
      <c r="AB3168" s="33" t="e">
        <f>#N/A</f>
        <v>#N/A</v>
      </c>
      <c r="AC3168" s="30">
        <v>1400</v>
      </c>
      <c r="AD3168" s="30" t="e">
        <f>#N/A</f>
        <v>#N/A</v>
      </c>
      <c r="AE3168" s="34">
        <v>0.74</v>
      </c>
      <c r="AG3168" s="30" t="e">
        <f>#N/A</f>
        <v>#N/A</v>
      </c>
      <c r="AH3168" s="30" t="e">
        <f>#N/A</f>
        <v>#N/A</v>
      </c>
      <c r="AI3168" s="30">
        <v>9579.15</v>
      </c>
      <c r="AJ3168" s="71">
        <v>9123</v>
      </c>
      <c r="AK3168" s="26" t="s">
        <v>5027</v>
      </c>
      <c r="AL3168" s="26">
        <v>37</v>
      </c>
      <c r="AM3168" s="26" t="s">
        <v>5719</v>
      </c>
      <c r="AU3168" s="67" t="s">
        <v>4980</v>
      </c>
      <c r="AV3168" s="26" t="s">
        <v>5720</v>
      </c>
      <c r="AW3168" s="26" t="s">
        <v>5721</v>
      </c>
      <c r="BB3168" s="26" t="s">
        <v>4652</v>
      </c>
      <c r="BD3168" s="37">
        <v>44211</v>
      </c>
      <c r="BG3168" s="37" t="s">
        <v>147</v>
      </c>
      <c r="BH3168" s="37" t="s">
        <v>5558</v>
      </c>
      <c r="BI3168" s="37" t="s">
        <v>5558</v>
      </c>
      <c r="BJ3168" s="138" t="e">
        <f>#N/A</f>
        <v>#N/A</v>
      </c>
      <c r="BK3168" s="138" t="e">
        <f>#N/A</f>
        <v>#N/A</v>
      </c>
      <c r="BL3168" s="138" t="e">
        <f>#N/A</f>
        <v>#N/A</v>
      </c>
      <c r="BM3168" s="138" t="e">
        <f>#N/A</f>
        <v>#N/A</v>
      </c>
      <c r="BN3168" s="26"/>
      <c r="BO3168" s="26"/>
      <c r="BP3168" s="26"/>
      <c r="BQ3168" s="38"/>
      <c r="BR3168" s="26"/>
      <c r="BS3168" s="26"/>
      <c r="BT3168" s="26"/>
      <c r="BU3168" s="26"/>
      <c r="BV3168" s="39"/>
    </row>
    <row r="3169" spans="1:74" ht="15" hidden="1" customHeight="1" thickBot="1">
      <c r="A3169" s="26">
        <v>2020</v>
      </c>
      <c r="B3169" s="67">
        <v>3165</v>
      </c>
      <c r="C3169" s="26" t="s">
        <v>129</v>
      </c>
      <c r="D3169" s="26" t="s">
        <v>4642</v>
      </c>
      <c r="E3169" s="26" t="s">
        <v>4643</v>
      </c>
      <c r="F3169" s="68">
        <v>44089</v>
      </c>
      <c r="G3169" s="67" t="s">
        <v>5723</v>
      </c>
      <c r="H3169" s="26" t="s">
        <v>4645</v>
      </c>
      <c r="I3169" s="26" t="s">
        <v>4645</v>
      </c>
      <c r="J3169" s="28" t="s">
        <v>4646</v>
      </c>
      <c r="K3169" s="26" t="s">
        <v>135</v>
      </c>
      <c r="L3169" s="26" t="s">
        <v>4647</v>
      </c>
      <c r="M3169" s="26" t="s">
        <v>137</v>
      </c>
      <c r="N3169" s="26" t="s">
        <v>138</v>
      </c>
      <c r="O3169" s="26" t="s">
        <v>138</v>
      </c>
      <c r="Q3169" s="30">
        <v>87</v>
      </c>
      <c r="R3169" s="30">
        <v>10080</v>
      </c>
      <c r="S3169" s="31" t="e">
        <f>#N/A</f>
        <v>#N/A</v>
      </c>
      <c r="T3169" s="30">
        <v>1826</v>
      </c>
      <c r="AB3169" s="33" t="e">
        <f>#N/A</f>
        <v>#N/A</v>
      </c>
      <c r="AC3169" s="30">
        <v>1400</v>
      </c>
      <c r="AD3169" s="30" t="e">
        <f>#N/A</f>
        <v>#N/A</v>
      </c>
      <c r="AE3169" s="34">
        <v>0.90156862745098032</v>
      </c>
      <c r="AG3169" s="30" t="e">
        <f>#N/A</f>
        <v>#N/A</v>
      </c>
      <c r="AH3169" s="30" t="e">
        <f>#N/A</f>
        <v>#N/A</v>
      </c>
      <c r="AI3169" s="30">
        <v>12582.15</v>
      </c>
      <c r="AJ3169" s="71">
        <v>11983</v>
      </c>
      <c r="AK3169" s="26" t="s">
        <v>5027</v>
      </c>
      <c r="AL3169" s="26">
        <v>37</v>
      </c>
      <c r="AM3169" s="26" t="s">
        <v>5719</v>
      </c>
      <c r="AU3169" s="67" t="s">
        <v>4980</v>
      </c>
      <c r="AV3169" s="26" t="s">
        <v>5720</v>
      </c>
      <c r="AW3169" s="26" t="s">
        <v>5721</v>
      </c>
      <c r="BB3169" s="26" t="s">
        <v>4652</v>
      </c>
      <c r="BD3169" s="37">
        <v>44211</v>
      </c>
      <c r="BG3169" s="37" t="s">
        <v>147</v>
      </c>
      <c r="BH3169" s="37" t="s">
        <v>5558</v>
      </c>
      <c r="BI3169" s="37" t="s">
        <v>5558</v>
      </c>
      <c r="BJ3169" s="138" t="e">
        <f>#N/A</f>
        <v>#N/A</v>
      </c>
      <c r="BK3169" s="138" t="e">
        <f>#N/A</f>
        <v>#N/A</v>
      </c>
      <c r="BL3169" s="138" t="e">
        <f>#N/A</f>
        <v>#N/A</v>
      </c>
      <c r="BM3169" s="138" t="e">
        <f>#N/A</f>
        <v>#N/A</v>
      </c>
      <c r="BN3169" s="26"/>
      <c r="BO3169" s="26"/>
      <c r="BP3169" s="26"/>
      <c r="BQ3169" s="38"/>
      <c r="BR3169" s="26"/>
      <c r="BS3169" s="26"/>
      <c r="BT3169" s="26"/>
      <c r="BU3169" s="26"/>
      <c r="BV3169" s="39"/>
    </row>
    <row r="3170" spans="1:74" ht="15" hidden="1" customHeight="1" thickBot="1">
      <c r="A3170" s="26">
        <v>2020</v>
      </c>
      <c r="B3170" s="67">
        <v>3166</v>
      </c>
      <c r="C3170" s="26" t="s">
        <v>129</v>
      </c>
      <c r="D3170" s="26" t="s">
        <v>4642</v>
      </c>
      <c r="E3170" s="26" t="s">
        <v>4643</v>
      </c>
      <c r="F3170" s="68">
        <v>44089</v>
      </c>
      <c r="G3170" s="26" t="s">
        <v>5724</v>
      </c>
      <c r="H3170" s="26" t="s">
        <v>4645</v>
      </c>
      <c r="I3170" s="26" t="s">
        <v>4645</v>
      </c>
      <c r="J3170" s="28" t="s">
        <v>4646</v>
      </c>
      <c r="K3170" s="26" t="s">
        <v>135</v>
      </c>
      <c r="L3170" s="26" t="s">
        <v>4647</v>
      </c>
      <c r="M3170" s="26" t="s">
        <v>137</v>
      </c>
      <c r="N3170" s="26" t="s">
        <v>138</v>
      </c>
      <c r="O3170" s="26" t="s">
        <v>138</v>
      </c>
      <c r="Q3170" s="30">
        <v>83</v>
      </c>
      <c r="R3170" s="30">
        <v>8700</v>
      </c>
      <c r="S3170" s="31" t="e">
        <f>#N/A</f>
        <v>#N/A</v>
      </c>
      <c r="T3170" s="30">
        <v>1833</v>
      </c>
      <c r="AB3170" s="33" t="e">
        <f>#N/A</f>
        <v>#N/A</v>
      </c>
      <c r="AC3170" s="30">
        <v>1400</v>
      </c>
      <c r="AD3170" s="30" t="e">
        <f>#N/A</f>
        <v>#N/A</v>
      </c>
      <c r="AE3170" s="34">
        <v>0.90156862745098032</v>
      </c>
      <c r="AG3170" s="30" t="e">
        <f>#N/A</f>
        <v>#N/A</v>
      </c>
      <c r="AH3170" s="30" t="e">
        <f>#N/A</f>
        <v>#N/A</v>
      </c>
      <c r="AI3170" s="30">
        <v>10715.25</v>
      </c>
      <c r="AJ3170" s="71">
        <v>10205</v>
      </c>
      <c r="AK3170" s="26" t="s">
        <v>5027</v>
      </c>
      <c r="AL3170" s="26">
        <v>37</v>
      </c>
      <c r="AM3170" s="26" t="s">
        <v>5719</v>
      </c>
      <c r="AU3170" s="67" t="s">
        <v>4980</v>
      </c>
      <c r="AV3170" s="26" t="s">
        <v>5720</v>
      </c>
      <c r="AW3170" s="26" t="s">
        <v>5721</v>
      </c>
      <c r="BB3170" s="26" t="s">
        <v>4652</v>
      </c>
      <c r="BD3170" s="37">
        <v>44211</v>
      </c>
      <c r="BG3170" s="37" t="s">
        <v>147</v>
      </c>
      <c r="BH3170" s="37" t="s">
        <v>5558</v>
      </c>
      <c r="BI3170" s="37" t="s">
        <v>5558</v>
      </c>
      <c r="BJ3170" s="138" t="e">
        <f>#N/A</f>
        <v>#N/A</v>
      </c>
      <c r="BK3170" s="138" t="e">
        <f>#N/A</f>
        <v>#N/A</v>
      </c>
      <c r="BL3170" s="138" t="e">
        <f>#N/A</f>
        <v>#N/A</v>
      </c>
      <c r="BM3170" s="138" t="e">
        <f>#N/A</f>
        <v>#N/A</v>
      </c>
      <c r="BN3170" s="26"/>
      <c r="BO3170" s="26"/>
      <c r="BP3170" s="26"/>
      <c r="BQ3170" s="38"/>
      <c r="BR3170" s="26"/>
      <c r="BS3170" s="26"/>
      <c r="BT3170" s="26"/>
      <c r="BU3170" s="26"/>
      <c r="BV3170" s="39"/>
    </row>
    <row r="3171" spans="1:74" ht="15" hidden="1" customHeight="1" thickBot="1">
      <c r="A3171" s="26">
        <v>2020</v>
      </c>
      <c r="B3171" s="67">
        <v>3167</v>
      </c>
      <c r="C3171" s="26" t="s">
        <v>129</v>
      </c>
      <c r="D3171" s="26" t="s">
        <v>4642</v>
      </c>
      <c r="E3171" s="26" t="s">
        <v>4643</v>
      </c>
      <c r="F3171" s="68">
        <v>44089</v>
      </c>
      <c r="G3171" s="67" t="s">
        <v>5725</v>
      </c>
      <c r="H3171" s="26" t="s">
        <v>4645</v>
      </c>
      <c r="I3171" s="26" t="s">
        <v>4645</v>
      </c>
      <c r="J3171" s="28" t="s">
        <v>4646</v>
      </c>
      <c r="K3171" s="26" t="s">
        <v>135</v>
      </c>
      <c r="L3171" s="26" t="s">
        <v>4647</v>
      </c>
      <c r="M3171" s="26" t="s">
        <v>137</v>
      </c>
      <c r="N3171" s="26" t="s">
        <v>138</v>
      </c>
      <c r="O3171" s="26" t="s">
        <v>138</v>
      </c>
      <c r="Q3171" s="30">
        <v>79</v>
      </c>
      <c r="R3171" s="30">
        <v>7300</v>
      </c>
      <c r="S3171" s="31" t="e">
        <f>#N/A</f>
        <v>#N/A</v>
      </c>
      <c r="T3171" s="30">
        <v>1548</v>
      </c>
      <c r="AB3171" s="33" t="e">
        <f>#N/A</f>
        <v>#N/A</v>
      </c>
      <c r="AC3171" s="30">
        <v>1400</v>
      </c>
      <c r="AD3171" s="30" t="e">
        <f>#N/A</f>
        <v>#N/A</v>
      </c>
      <c r="AE3171" s="34">
        <v>0.87090909090909085</v>
      </c>
      <c r="AG3171" s="30" t="e">
        <f>#N/A</f>
        <v>#N/A</v>
      </c>
      <c r="AH3171" s="30" t="e">
        <f>#N/A</f>
        <v>#N/A</v>
      </c>
      <c r="AI3171" s="30">
        <v>8822.1</v>
      </c>
      <c r="AJ3171" s="71">
        <v>8402</v>
      </c>
      <c r="AK3171" s="26" t="s">
        <v>5027</v>
      </c>
      <c r="AL3171" s="26">
        <v>37</v>
      </c>
      <c r="AM3171" s="26" t="s">
        <v>5719</v>
      </c>
      <c r="AU3171" s="67" t="s">
        <v>4980</v>
      </c>
      <c r="AV3171" s="26" t="s">
        <v>5720</v>
      </c>
      <c r="AW3171" s="26" t="s">
        <v>5721</v>
      </c>
      <c r="BB3171" s="26" t="s">
        <v>4652</v>
      </c>
      <c r="BD3171" s="37">
        <v>44211</v>
      </c>
      <c r="BG3171" s="37" t="s">
        <v>147</v>
      </c>
      <c r="BH3171" s="37" t="s">
        <v>5558</v>
      </c>
      <c r="BI3171" s="37" t="s">
        <v>5558</v>
      </c>
      <c r="BJ3171" s="138" t="e">
        <f>#N/A</f>
        <v>#N/A</v>
      </c>
      <c r="BK3171" s="138" t="e">
        <f>#N/A</f>
        <v>#N/A</v>
      </c>
      <c r="BL3171" s="138" t="e">
        <f>#N/A</f>
        <v>#N/A</v>
      </c>
      <c r="BM3171" s="138" t="e">
        <f>#N/A</f>
        <v>#N/A</v>
      </c>
      <c r="BN3171" s="26"/>
      <c r="BO3171" s="26"/>
      <c r="BP3171" s="26"/>
      <c r="BQ3171" s="38"/>
      <c r="BR3171" s="26"/>
      <c r="BS3171" s="26"/>
      <c r="BT3171" s="26"/>
      <c r="BU3171" s="26"/>
      <c r="BV3171" s="39"/>
    </row>
    <row r="3172" spans="1:74" ht="15" hidden="1" customHeight="1" thickBot="1">
      <c r="A3172" s="26">
        <v>2020</v>
      </c>
      <c r="B3172" s="67">
        <v>3168</v>
      </c>
      <c r="C3172" s="26" t="s">
        <v>129</v>
      </c>
      <c r="D3172" s="26" t="s">
        <v>4642</v>
      </c>
      <c r="E3172" s="26" t="s">
        <v>4643</v>
      </c>
      <c r="F3172" s="68">
        <v>44089</v>
      </c>
      <c r="G3172" s="26" t="s">
        <v>5726</v>
      </c>
      <c r="H3172" s="26" t="s">
        <v>4645</v>
      </c>
      <c r="I3172" s="26" t="s">
        <v>4645</v>
      </c>
      <c r="J3172" s="28" t="s">
        <v>4646</v>
      </c>
      <c r="K3172" s="26" t="s">
        <v>135</v>
      </c>
      <c r="L3172" s="26" t="s">
        <v>4647</v>
      </c>
      <c r="M3172" s="26" t="s">
        <v>137</v>
      </c>
      <c r="N3172" s="26" t="s">
        <v>138</v>
      </c>
      <c r="O3172" s="26" t="s">
        <v>138</v>
      </c>
      <c r="Q3172" s="30">
        <v>81</v>
      </c>
      <c r="R3172" s="30">
        <v>8020</v>
      </c>
      <c r="S3172" s="31" t="e">
        <f>#N/A</f>
        <v>#N/A</v>
      </c>
      <c r="T3172" s="30">
        <v>1732</v>
      </c>
      <c r="AB3172" s="33" t="e">
        <f>#N/A</f>
        <v>#N/A</v>
      </c>
      <c r="AC3172" s="30">
        <v>1400</v>
      </c>
      <c r="AD3172" s="30" t="e">
        <f>#N/A</f>
        <v>#N/A</v>
      </c>
      <c r="AE3172" s="34">
        <v>0.87090909090909085</v>
      </c>
      <c r="AG3172" s="30" t="e">
        <f>#N/A</f>
        <v>#N/A</v>
      </c>
      <c r="AH3172" s="30" t="e">
        <f>#N/A</f>
        <v>#N/A</v>
      </c>
      <c r="AI3172" s="30">
        <v>9795.4500000000007</v>
      </c>
      <c r="AJ3172" s="71">
        <v>9329</v>
      </c>
      <c r="AK3172" s="26" t="s">
        <v>5027</v>
      </c>
      <c r="AL3172" s="26">
        <v>37</v>
      </c>
      <c r="AM3172" s="26" t="s">
        <v>5719</v>
      </c>
      <c r="AU3172" s="67" t="s">
        <v>4980</v>
      </c>
      <c r="AV3172" s="26" t="s">
        <v>5720</v>
      </c>
      <c r="AW3172" s="26" t="s">
        <v>5721</v>
      </c>
      <c r="BB3172" s="26" t="s">
        <v>4652</v>
      </c>
      <c r="BD3172" s="37">
        <v>44211</v>
      </c>
      <c r="BG3172" s="37" t="s">
        <v>147</v>
      </c>
      <c r="BH3172" s="37" t="s">
        <v>5558</v>
      </c>
      <c r="BI3172" s="37" t="s">
        <v>5558</v>
      </c>
      <c r="BJ3172" s="138" t="e">
        <f>#N/A</f>
        <v>#N/A</v>
      </c>
      <c r="BK3172" s="138" t="e">
        <f>#N/A</f>
        <v>#N/A</v>
      </c>
      <c r="BL3172" s="138" t="e">
        <f>#N/A</f>
        <v>#N/A</v>
      </c>
      <c r="BM3172" s="138" t="e">
        <f>#N/A</f>
        <v>#N/A</v>
      </c>
      <c r="BN3172" s="26"/>
      <c r="BO3172" s="26"/>
      <c r="BP3172" s="26"/>
      <c r="BQ3172" s="38"/>
      <c r="BR3172" s="26"/>
      <c r="BS3172" s="26"/>
      <c r="BT3172" s="26"/>
      <c r="BU3172" s="26"/>
      <c r="BV3172" s="39"/>
    </row>
    <row r="3173" spans="1:74" ht="15" hidden="1" customHeight="1" thickBot="1">
      <c r="A3173" s="26">
        <v>2020</v>
      </c>
      <c r="B3173" s="67">
        <v>3169</v>
      </c>
      <c r="C3173" s="26" t="s">
        <v>129</v>
      </c>
      <c r="D3173" s="26" t="s">
        <v>4642</v>
      </c>
      <c r="E3173" s="26" t="s">
        <v>4643</v>
      </c>
      <c r="F3173" s="68">
        <v>44089</v>
      </c>
      <c r="G3173" s="67" t="s">
        <v>5727</v>
      </c>
      <c r="H3173" s="26" t="s">
        <v>4645</v>
      </c>
      <c r="I3173" s="26" t="s">
        <v>4645</v>
      </c>
      <c r="J3173" s="28" t="s">
        <v>4646</v>
      </c>
      <c r="K3173" s="26" t="s">
        <v>135</v>
      </c>
      <c r="L3173" s="26" t="s">
        <v>4647</v>
      </c>
      <c r="M3173" s="26" t="s">
        <v>137</v>
      </c>
      <c r="N3173" s="26" t="s">
        <v>138</v>
      </c>
      <c r="O3173" s="26" t="s">
        <v>138</v>
      </c>
      <c r="Q3173" s="30">
        <v>76</v>
      </c>
      <c r="R3173" s="30">
        <v>7070</v>
      </c>
      <c r="S3173" s="31" t="e">
        <f>#N/A</f>
        <v>#N/A</v>
      </c>
      <c r="T3173" s="30">
        <v>1464</v>
      </c>
      <c r="AB3173" s="33" t="e">
        <f>#N/A</f>
        <v>#N/A</v>
      </c>
      <c r="AC3173" s="30">
        <v>1400</v>
      </c>
      <c r="AD3173" s="30" t="e">
        <f>#N/A</f>
        <v>#N/A</v>
      </c>
      <c r="AE3173" s="34">
        <v>0.68312499999999998</v>
      </c>
      <c r="AG3173" s="30" t="e">
        <f>#N/A</f>
        <v>#N/A</v>
      </c>
      <c r="AH3173" s="30" t="e">
        <f>#N/A</f>
        <v>#N/A</v>
      </c>
      <c r="AI3173" s="30">
        <v>8511.3000000000011</v>
      </c>
      <c r="AJ3173" s="71">
        <v>8106</v>
      </c>
      <c r="AK3173" s="26" t="s">
        <v>5027</v>
      </c>
      <c r="AL3173" s="26">
        <v>37</v>
      </c>
      <c r="AM3173" s="26" t="s">
        <v>5719</v>
      </c>
      <c r="AU3173" s="67" t="s">
        <v>4980</v>
      </c>
      <c r="AV3173" s="26" t="s">
        <v>5720</v>
      </c>
      <c r="AW3173" s="26" t="s">
        <v>5721</v>
      </c>
      <c r="BB3173" s="26" t="s">
        <v>4652</v>
      </c>
      <c r="BD3173" s="37">
        <v>44211</v>
      </c>
      <c r="BG3173" s="37" t="s">
        <v>147</v>
      </c>
      <c r="BH3173" s="37" t="s">
        <v>5558</v>
      </c>
      <c r="BI3173" s="37" t="s">
        <v>5558</v>
      </c>
      <c r="BJ3173" s="138" t="e">
        <f>#N/A</f>
        <v>#N/A</v>
      </c>
      <c r="BK3173" s="138" t="e">
        <f>#N/A</f>
        <v>#N/A</v>
      </c>
      <c r="BL3173" s="138" t="e">
        <f>#N/A</f>
        <v>#N/A</v>
      </c>
      <c r="BM3173" s="138" t="e">
        <f>#N/A</f>
        <v>#N/A</v>
      </c>
      <c r="BN3173" s="26"/>
      <c r="BO3173" s="26"/>
      <c r="BP3173" s="26"/>
      <c r="BQ3173" s="38"/>
      <c r="BR3173" s="26"/>
      <c r="BS3173" s="26"/>
      <c r="BT3173" s="26"/>
      <c r="BU3173" s="26"/>
      <c r="BV3173" s="39"/>
    </row>
    <row r="3174" spans="1:74" ht="15" hidden="1" customHeight="1" thickBot="1">
      <c r="A3174" s="26">
        <v>2020</v>
      </c>
      <c r="B3174" s="67">
        <v>3170</v>
      </c>
      <c r="C3174" s="26" t="s">
        <v>129</v>
      </c>
      <c r="D3174" s="26" t="s">
        <v>4642</v>
      </c>
      <c r="E3174" s="26" t="s">
        <v>4643</v>
      </c>
      <c r="F3174" s="68">
        <v>44089</v>
      </c>
      <c r="G3174" s="26" t="s">
        <v>5728</v>
      </c>
      <c r="H3174" s="26" t="s">
        <v>4645</v>
      </c>
      <c r="I3174" s="26" t="s">
        <v>4645</v>
      </c>
      <c r="J3174" s="28" t="s">
        <v>4646</v>
      </c>
      <c r="K3174" s="26" t="s">
        <v>135</v>
      </c>
      <c r="L3174" s="26" t="s">
        <v>4647</v>
      </c>
      <c r="M3174" s="26" t="s">
        <v>137</v>
      </c>
      <c r="N3174" s="26" t="s">
        <v>138</v>
      </c>
      <c r="O3174" s="26" t="s">
        <v>138</v>
      </c>
      <c r="Q3174" s="30">
        <v>80</v>
      </c>
      <c r="R3174" s="30">
        <v>8000</v>
      </c>
      <c r="S3174" s="31" t="e">
        <f>#N/A</f>
        <v>#N/A</v>
      </c>
      <c r="T3174" s="30">
        <v>1572</v>
      </c>
      <c r="AB3174" s="33" t="e">
        <f>#N/A</f>
        <v>#N/A</v>
      </c>
      <c r="AC3174" s="30">
        <v>1400</v>
      </c>
      <c r="AD3174" s="30" t="e">
        <f>#N/A</f>
        <v>#N/A</v>
      </c>
      <c r="AE3174" s="34">
        <v>0.68312499999999998</v>
      </c>
      <c r="AG3174" s="30" t="e">
        <f>#N/A</f>
        <v>#N/A</v>
      </c>
      <c r="AH3174" s="30" t="e">
        <f>#N/A</f>
        <v>#N/A</v>
      </c>
      <c r="AI3174" s="30">
        <v>9769.2000000000007</v>
      </c>
      <c r="AJ3174" s="71">
        <v>9304</v>
      </c>
      <c r="AK3174" s="26" t="s">
        <v>5027</v>
      </c>
      <c r="AL3174" s="26">
        <v>37</v>
      </c>
      <c r="AM3174" s="26" t="s">
        <v>5719</v>
      </c>
      <c r="AU3174" s="67" t="s">
        <v>4980</v>
      </c>
      <c r="AV3174" s="26" t="s">
        <v>5720</v>
      </c>
      <c r="AW3174" s="26" t="s">
        <v>5721</v>
      </c>
      <c r="BB3174" s="26" t="s">
        <v>4652</v>
      </c>
      <c r="BD3174" s="37">
        <v>44211</v>
      </c>
      <c r="BG3174" s="37" t="s">
        <v>147</v>
      </c>
      <c r="BH3174" s="37" t="s">
        <v>5558</v>
      </c>
      <c r="BI3174" s="37" t="s">
        <v>5558</v>
      </c>
      <c r="BJ3174" s="138" t="e">
        <f>#N/A</f>
        <v>#N/A</v>
      </c>
      <c r="BK3174" s="138" t="e">
        <f>#N/A</f>
        <v>#N/A</v>
      </c>
      <c r="BL3174" s="138" t="e">
        <f>#N/A</f>
        <v>#N/A</v>
      </c>
      <c r="BM3174" s="138" t="e">
        <f>#N/A</f>
        <v>#N/A</v>
      </c>
      <c r="BN3174" s="26"/>
      <c r="BO3174" s="26"/>
      <c r="BP3174" s="26"/>
      <c r="BQ3174" s="38"/>
      <c r="BR3174" s="26"/>
      <c r="BS3174" s="26"/>
      <c r="BT3174" s="26"/>
      <c r="BU3174" s="26"/>
      <c r="BV3174" s="39"/>
    </row>
    <row r="3175" spans="1:74" ht="15" hidden="1" customHeight="1" thickBot="1">
      <c r="A3175" s="26">
        <v>2020</v>
      </c>
      <c r="B3175" s="67">
        <v>3171</v>
      </c>
      <c r="C3175" s="26" t="s">
        <v>129</v>
      </c>
      <c r="D3175" s="26" t="s">
        <v>4642</v>
      </c>
      <c r="E3175" s="26" t="s">
        <v>4643</v>
      </c>
      <c r="F3175" s="68">
        <v>44089</v>
      </c>
      <c r="G3175" s="67" t="s">
        <v>5729</v>
      </c>
      <c r="H3175" s="26" t="s">
        <v>4645</v>
      </c>
      <c r="I3175" s="26" t="s">
        <v>4645</v>
      </c>
      <c r="J3175" s="28" t="s">
        <v>4646</v>
      </c>
      <c r="K3175" s="26" t="s">
        <v>135</v>
      </c>
      <c r="L3175" s="26" t="s">
        <v>4647</v>
      </c>
      <c r="M3175" s="26" t="s">
        <v>137</v>
      </c>
      <c r="N3175" s="26" t="s">
        <v>138</v>
      </c>
      <c r="O3175" s="26" t="s">
        <v>138</v>
      </c>
      <c r="Q3175" s="30">
        <v>79</v>
      </c>
      <c r="R3175" s="30">
        <v>7700</v>
      </c>
      <c r="S3175" s="31" t="e">
        <f>#N/A</f>
        <v>#N/A</v>
      </c>
      <c r="T3175" s="30">
        <v>1686</v>
      </c>
      <c r="AB3175" s="33" t="e">
        <f>#N/A</f>
        <v>#N/A</v>
      </c>
      <c r="AC3175" s="30">
        <v>1400</v>
      </c>
      <c r="AD3175" s="30" t="e">
        <f>#N/A</f>
        <v>#N/A</v>
      </c>
      <c r="AE3175" s="34">
        <v>0.88566037735849057</v>
      </c>
      <c r="AG3175" s="30" t="e">
        <f>#N/A</f>
        <v>#N/A</v>
      </c>
      <c r="AH3175" s="30" t="e">
        <f>#N/A</f>
        <v>#N/A</v>
      </c>
      <c r="AI3175" s="30">
        <v>9362.85</v>
      </c>
      <c r="AJ3175" s="71">
        <v>8917</v>
      </c>
      <c r="AK3175" s="26" t="s">
        <v>5027</v>
      </c>
      <c r="AL3175" s="26">
        <v>37</v>
      </c>
      <c r="AM3175" s="26" t="s">
        <v>5719</v>
      </c>
      <c r="AU3175" s="67" t="s">
        <v>4980</v>
      </c>
      <c r="AV3175" s="26" t="s">
        <v>5720</v>
      </c>
      <c r="AW3175" s="26" t="s">
        <v>5721</v>
      </c>
      <c r="BB3175" s="26" t="s">
        <v>4652</v>
      </c>
      <c r="BD3175" s="37">
        <v>44211</v>
      </c>
      <c r="BG3175" s="37" t="s">
        <v>147</v>
      </c>
      <c r="BH3175" s="37" t="s">
        <v>5558</v>
      </c>
      <c r="BI3175" s="37" t="s">
        <v>5558</v>
      </c>
      <c r="BJ3175" s="138" t="e">
        <f>#N/A</f>
        <v>#N/A</v>
      </c>
      <c r="BK3175" s="138" t="e">
        <f>#N/A</f>
        <v>#N/A</v>
      </c>
      <c r="BL3175" s="138" t="e">
        <f>#N/A</f>
        <v>#N/A</v>
      </c>
      <c r="BM3175" s="138" t="e">
        <f>#N/A</f>
        <v>#N/A</v>
      </c>
      <c r="BN3175" s="26"/>
      <c r="BO3175" s="26"/>
      <c r="BP3175" s="26"/>
      <c r="BQ3175" s="38"/>
      <c r="BR3175" s="26"/>
      <c r="BS3175" s="26"/>
      <c r="BT3175" s="26"/>
      <c r="BU3175" s="26"/>
      <c r="BV3175" s="39"/>
    </row>
    <row r="3176" spans="1:74" ht="15" hidden="1" customHeight="1" thickBot="1">
      <c r="A3176" s="26">
        <v>2020</v>
      </c>
      <c r="B3176" s="67">
        <v>3172</v>
      </c>
      <c r="C3176" s="26" t="s">
        <v>129</v>
      </c>
      <c r="D3176" s="26" t="s">
        <v>4642</v>
      </c>
      <c r="E3176" s="26" t="s">
        <v>4643</v>
      </c>
      <c r="F3176" s="68">
        <v>44089</v>
      </c>
      <c r="G3176" s="26" t="s">
        <v>5730</v>
      </c>
      <c r="H3176" s="26" t="s">
        <v>4645</v>
      </c>
      <c r="I3176" s="26" t="s">
        <v>4645</v>
      </c>
      <c r="J3176" s="28" t="s">
        <v>4646</v>
      </c>
      <c r="K3176" s="26" t="s">
        <v>135</v>
      </c>
      <c r="L3176" s="26" t="s">
        <v>4647</v>
      </c>
      <c r="M3176" s="26" t="s">
        <v>137</v>
      </c>
      <c r="N3176" s="26" t="s">
        <v>138</v>
      </c>
      <c r="O3176" s="26" t="s">
        <v>138</v>
      </c>
      <c r="Q3176" s="30">
        <v>79</v>
      </c>
      <c r="R3176" s="30">
        <v>8990</v>
      </c>
      <c r="S3176" s="31" t="e">
        <f>#N/A</f>
        <v>#N/A</v>
      </c>
      <c r="T3176" s="30">
        <v>1690</v>
      </c>
      <c r="AB3176" s="33" t="e">
        <f>#N/A</f>
        <v>#N/A</v>
      </c>
      <c r="AC3176" s="30">
        <v>1400</v>
      </c>
      <c r="AD3176" s="30" t="e">
        <f>#N/A</f>
        <v>#N/A</v>
      </c>
      <c r="AE3176" s="34">
        <v>0.88566037735849057</v>
      </c>
      <c r="AG3176" s="30" t="e">
        <f>#N/A</f>
        <v>#N/A</v>
      </c>
      <c r="AH3176" s="30" t="e">
        <f>#N/A</f>
        <v>#N/A</v>
      </c>
      <c r="AI3176" s="30">
        <v>11107.95</v>
      </c>
      <c r="AJ3176" s="71">
        <v>10579</v>
      </c>
      <c r="AK3176" s="26" t="s">
        <v>5027</v>
      </c>
      <c r="AL3176" s="26">
        <v>37</v>
      </c>
      <c r="AM3176" s="26" t="s">
        <v>5719</v>
      </c>
      <c r="AU3176" s="67" t="s">
        <v>4980</v>
      </c>
      <c r="AV3176" s="26" t="s">
        <v>5720</v>
      </c>
      <c r="AW3176" s="26" t="s">
        <v>5721</v>
      </c>
      <c r="BB3176" s="26" t="s">
        <v>4652</v>
      </c>
      <c r="BD3176" s="37">
        <v>44211</v>
      </c>
      <c r="BG3176" s="37" t="s">
        <v>147</v>
      </c>
      <c r="BH3176" s="37" t="s">
        <v>5558</v>
      </c>
      <c r="BI3176" s="37" t="s">
        <v>5558</v>
      </c>
      <c r="BJ3176" s="138" t="e">
        <f>#N/A</f>
        <v>#N/A</v>
      </c>
      <c r="BK3176" s="138" t="e">
        <f>#N/A</f>
        <v>#N/A</v>
      </c>
      <c r="BL3176" s="138" t="e">
        <f>#N/A</f>
        <v>#N/A</v>
      </c>
      <c r="BM3176" s="138" t="e">
        <f>#N/A</f>
        <v>#N/A</v>
      </c>
      <c r="BN3176" s="26"/>
      <c r="BO3176" s="26"/>
      <c r="BP3176" s="26"/>
      <c r="BQ3176" s="38"/>
      <c r="BR3176" s="26"/>
      <c r="BS3176" s="26"/>
      <c r="BT3176" s="26"/>
      <c r="BU3176" s="26"/>
      <c r="BV3176" s="39"/>
    </row>
    <row r="3177" spans="1:74" ht="15" hidden="1" customHeight="1" thickBot="1">
      <c r="A3177" s="26">
        <v>2020</v>
      </c>
      <c r="B3177" s="67">
        <v>3173</v>
      </c>
      <c r="C3177" s="26" t="s">
        <v>129</v>
      </c>
      <c r="D3177" s="26" t="s">
        <v>4642</v>
      </c>
      <c r="E3177" s="26" t="s">
        <v>4643</v>
      </c>
      <c r="F3177" s="68">
        <v>44089</v>
      </c>
      <c r="G3177" s="67" t="s">
        <v>5731</v>
      </c>
      <c r="H3177" s="26" t="s">
        <v>4645</v>
      </c>
      <c r="I3177" s="26" t="s">
        <v>4645</v>
      </c>
      <c r="J3177" s="28" t="s">
        <v>4646</v>
      </c>
      <c r="K3177" s="26" t="s">
        <v>135</v>
      </c>
      <c r="L3177" s="26" t="s">
        <v>4647</v>
      </c>
      <c r="M3177" s="26" t="s">
        <v>137</v>
      </c>
      <c r="N3177" s="26" t="s">
        <v>138</v>
      </c>
      <c r="O3177" s="26" t="s">
        <v>138</v>
      </c>
      <c r="Q3177" s="30">
        <v>85</v>
      </c>
      <c r="R3177" s="30">
        <v>6710</v>
      </c>
      <c r="S3177" s="31" t="e">
        <f>#N/A</f>
        <v>#N/A</v>
      </c>
      <c r="T3177" s="30">
        <v>1096</v>
      </c>
      <c r="AB3177" s="33" t="e">
        <f>#N/A</f>
        <v>#N/A</v>
      </c>
      <c r="AC3177" s="30">
        <v>1400</v>
      </c>
      <c r="AD3177" s="30" t="e">
        <f>#N/A</f>
        <v>#N/A</v>
      </c>
      <c r="AE3177" s="34">
        <v>0.82126984126984126</v>
      </c>
      <c r="AG3177" s="30" t="e">
        <f>#N/A</f>
        <v>#N/A</v>
      </c>
      <c r="AH3177" s="30" t="e">
        <f>#N/A</f>
        <v>#N/A</v>
      </c>
      <c r="AI3177" s="30">
        <v>8024.1</v>
      </c>
      <c r="AJ3177" s="71">
        <v>7642</v>
      </c>
      <c r="AK3177" s="26" t="s">
        <v>5027</v>
      </c>
      <c r="AL3177" s="26">
        <v>37</v>
      </c>
      <c r="AM3177" s="26" t="s">
        <v>5719</v>
      </c>
      <c r="AU3177" s="67" t="s">
        <v>4980</v>
      </c>
      <c r="AV3177" s="26" t="s">
        <v>5720</v>
      </c>
      <c r="AW3177" s="26" t="s">
        <v>5721</v>
      </c>
      <c r="BB3177" s="26" t="s">
        <v>4652</v>
      </c>
      <c r="BD3177" s="37">
        <v>44211</v>
      </c>
      <c r="BG3177" s="37" t="s">
        <v>147</v>
      </c>
      <c r="BH3177" s="37" t="s">
        <v>5558</v>
      </c>
      <c r="BI3177" s="37" t="s">
        <v>5558</v>
      </c>
      <c r="BJ3177" s="138" t="e">
        <f>#N/A</f>
        <v>#N/A</v>
      </c>
      <c r="BK3177" s="138" t="e">
        <f>#N/A</f>
        <v>#N/A</v>
      </c>
      <c r="BL3177" s="138" t="e">
        <f>#N/A</f>
        <v>#N/A</v>
      </c>
      <c r="BM3177" s="138" t="e">
        <f>#N/A</f>
        <v>#N/A</v>
      </c>
      <c r="BN3177" s="26"/>
      <c r="BO3177" s="26"/>
      <c r="BP3177" s="26"/>
      <c r="BQ3177" s="38"/>
      <c r="BR3177" s="26"/>
      <c r="BS3177" s="26"/>
      <c r="BT3177" s="26"/>
      <c r="BU3177" s="26"/>
      <c r="BV3177" s="39"/>
    </row>
    <row r="3178" spans="1:74" ht="15" hidden="1" customHeight="1" thickBot="1">
      <c r="A3178" s="26">
        <v>2020</v>
      </c>
      <c r="B3178" s="67">
        <v>3174</v>
      </c>
      <c r="C3178" s="26" t="s">
        <v>129</v>
      </c>
      <c r="D3178" s="26" t="s">
        <v>4642</v>
      </c>
      <c r="E3178" s="26" t="s">
        <v>4643</v>
      </c>
      <c r="F3178" s="68">
        <v>44089</v>
      </c>
      <c r="G3178" s="26" t="s">
        <v>5732</v>
      </c>
      <c r="H3178" s="26" t="s">
        <v>4645</v>
      </c>
      <c r="I3178" s="26" t="s">
        <v>4645</v>
      </c>
      <c r="J3178" s="28" t="s">
        <v>4646</v>
      </c>
      <c r="K3178" s="26" t="s">
        <v>135</v>
      </c>
      <c r="L3178" s="26" t="s">
        <v>4647</v>
      </c>
      <c r="M3178" s="26" t="s">
        <v>137</v>
      </c>
      <c r="N3178" s="26" t="s">
        <v>138</v>
      </c>
      <c r="O3178" s="26" t="s">
        <v>138</v>
      </c>
      <c r="Q3178" s="30">
        <v>80</v>
      </c>
      <c r="R3178" s="30">
        <v>7830</v>
      </c>
      <c r="S3178" s="31" t="e">
        <f>#N/A</f>
        <v>#N/A</v>
      </c>
      <c r="T3178" s="30">
        <v>1517</v>
      </c>
      <c r="AB3178" s="33" t="e">
        <f>#N/A</f>
        <v>#N/A</v>
      </c>
      <c r="AC3178" s="30">
        <v>1400</v>
      </c>
      <c r="AD3178" s="30" t="e">
        <f>#N/A</f>
        <v>#N/A</v>
      </c>
      <c r="AE3178" s="34">
        <v>0.82126984126984126</v>
      </c>
      <c r="AG3178" s="30" t="e">
        <f>#N/A</f>
        <v>#N/A</v>
      </c>
      <c r="AH3178" s="30" t="e">
        <f>#N/A</f>
        <v>#N/A</v>
      </c>
      <c r="AI3178" s="30">
        <v>9539.25</v>
      </c>
      <c r="AJ3178" s="71">
        <v>9085</v>
      </c>
      <c r="AK3178" s="26" t="s">
        <v>5027</v>
      </c>
      <c r="AL3178" s="26">
        <v>37</v>
      </c>
      <c r="AM3178" s="26" t="s">
        <v>5719</v>
      </c>
      <c r="AU3178" s="67" t="s">
        <v>4980</v>
      </c>
      <c r="AV3178" s="26" t="s">
        <v>5720</v>
      </c>
      <c r="AW3178" s="26" t="s">
        <v>5721</v>
      </c>
      <c r="BB3178" s="26" t="s">
        <v>4652</v>
      </c>
      <c r="BD3178" s="37">
        <v>44211</v>
      </c>
      <c r="BG3178" s="37" t="s">
        <v>147</v>
      </c>
      <c r="BH3178" s="37" t="s">
        <v>5558</v>
      </c>
      <c r="BI3178" s="37" t="s">
        <v>5558</v>
      </c>
      <c r="BJ3178" s="138" t="e">
        <f>#N/A</f>
        <v>#N/A</v>
      </c>
      <c r="BK3178" s="138" t="e">
        <f>#N/A</f>
        <v>#N/A</v>
      </c>
      <c r="BL3178" s="138" t="e">
        <f>#N/A</f>
        <v>#N/A</v>
      </c>
      <c r="BM3178" s="138" t="e">
        <f>#N/A</f>
        <v>#N/A</v>
      </c>
      <c r="BN3178" s="26"/>
      <c r="BO3178" s="26"/>
      <c r="BP3178" s="26"/>
      <c r="BQ3178" s="38"/>
      <c r="BR3178" s="26"/>
      <c r="BS3178" s="26"/>
      <c r="BT3178" s="26"/>
      <c r="BU3178" s="26"/>
      <c r="BV3178" s="39"/>
    </row>
    <row r="3179" spans="1:74" ht="15" hidden="1" customHeight="1" thickBot="1">
      <c r="A3179" s="26">
        <v>2020</v>
      </c>
      <c r="B3179" s="67">
        <v>3175</v>
      </c>
      <c r="C3179" s="26" t="s">
        <v>129</v>
      </c>
      <c r="D3179" s="26" t="s">
        <v>4642</v>
      </c>
      <c r="E3179" s="26" t="s">
        <v>4643</v>
      </c>
      <c r="F3179" s="68">
        <v>44089</v>
      </c>
      <c r="G3179" s="67" t="s">
        <v>5733</v>
      </c>
      <c r="H3179" s="26" t="s">
        <v>4645</v>
      </c>
      <c r="I3179" s="26" t="s">
        <v>4645</v>
      </c>
      <c r="J3179" s="28" t="s">
        <v>4646</v>
      </c>
      <c r="K3179" s="26" t="s">
        <v>135</v>
      </c>
      <c r="L3179" s="26" t="s">
        <v>4647</v>
      </c>
      <c r="M3179" s="26" t="s">
        <v>137</v>
      </c>
      <c r="N3179" s="26" t="s">
        <v>138</v>
      </c>
      <c r="O3179" s="26" t="s">
        <v>138</v>
      </c>
      <c r="Q3179" s="30">
        <v>85</v>
      </c>
      <c r="R3179" s="30">
        <v>8990</v>
      </c>
      <c r="S3179" s="31" t="e">
        <f>#N/A</f>
        <v>#N/A</v>
      </c>
      <c r="T3179" s="30">
        <v>1745</v>
      </c>
      <c r="AB3179" s="33" t="e">
        <f>#N/A</f>
        <v>#N/A</v>
      </c>
      <c r="AC3179" s="30">
        <v>1400</v>
      </c>
      <c r="AD3179" s="30" t="e">
        <f>#N/A</f>
        <v>#N/A</v>
      </c>
      <c r="AE3179" s="34">
        <v>0.93652173913043479</v>
      </c>
      <c r="AG3179" s="30" t="e">
        <f>#N/A</f>
        <v>#N/A</v>
      </c>
      <c r="AH3179" s="30" t="e">
        <f>#N/A</f>
        <v>#N/A</v>
      </c>
      <c r="AI3179" s="30">
        <v>11107.95</v>
      </c>
      <c r="AJ3179" s="71">
        <v>10579</v>
      </c>
      <c r="AK3179" s="26" t="s">
        <v>5027</v>
      </c>
      <c r="AL3179" s="26">
        <v>37</v>
      </c>
      <c r="AM3179" s="26" t="s">
        <v>5719</v>
      </c>
      <c r="AU3179" s="67" t="s">
        <v>4980</v>
      </c>
      <c r="AV3179" s="26" t="s">
        <v>5720</v>
      </c>
      <c r="AW3179" s="26" t="s">
        <v>5721</v>
      </c>
      <c r="BB3179" s="26" t="s">
        <v>4652</v>
      </c>
      <c r="BD3179" s="37">
        <v>44211</v>
      </c>
      <c r="BG3179" s="37" t="s">
        <v>147</v>
      </c>
      <c r="BH3179" s="37" t="s">
        <v>5558</v>
      </c>
      <c r="BI3179" s="37" t="s">
        <v>5558</v>
      </c>
      <c r="BJ3179" s="138" t="e">
        <f>#N/A</f>
        <v>#N/A</v>
      </c>
      <c r="BK3179" s="138" t="e">
        <f>#N/A</f>
        <v>#N/A</v>
      </c>
      <c r="BL3179" s="138" t="e">
        <f>#N/A</f>
        <v>#N/A</v>
      </c>
      <c r="BM3179" s="138" t="e">
        <f>#N/A</f>
        <v>#N/A</v>
      </c>
      <c r="BN3179" s="26"/>
      <c r="BO3179" s="26"/>
      <c r="BP3179" s="26"/>
      <c r="BQ3179" s="38"/>
      <c r="BR3179" s="26"/>
      <c r="BS3179" s="26"/>
      <c r="BT3179" s="26"/>
      <c r="BU3179" s="26"/>
      <c r="BV3179" s="39"/>
    </row>
    <row r="3180" spans="1:74" ht="15" hidden="1" customHeight="1" thickBot="1">
      <c r="A3180" s="26">
        <v>2020</v>
      </c>
      <c r="B3180" s="67">
        <v>3176</v>
      </c>
      <c r="C3180" s="26" t="s">
        <v>129</v>
      </c>
      <c r="D3180" s="26" t="s">
        <v>4642</v>
      </c>
      <c r="E3180" s="26" t="s">
        <v>4643</v>
      </c>
      <c r="F3180" s="68">
        <v>44089</v>
      </c>
      <c r="G3180" s="26" t="s">
        <v>5734</v>
      </c>
      <c r="H3180" s="26" t="s">
        <v>4645</v>
      </c>
      <c r="I3180" s="26" t="s">
        <v>4645</v>
      </c>
      <c r="J3180" s="28" t="s">
        <v>4646</v>
      </c>
      <c r="K3180" s="26" t="s">
        <v>135</v>
      </c>
      <c r="L3180" s="26" t="s">
        <v>4647</v>
      </c>
      <c r="M3180" s="26" t="s">
        <v>137</v>
      </c>
      <c r="N3180" s="26" t="s">
        <v>138</v>
      </c>
      <c r="O3180" s="26" t="s">
        <v>138</v>
      </c>
      <c r="Q3180" s="30">
        <v>82</v>
      </c>
      <c r="R3180" s="30">
        <v>8610</v>
      </c>
      <c r="S3180" s="31" t="e">
        <f>#N/A</f>
        <v>#N/A</v>
      </c>
      <c r="T3180" s="30">
        <v>1729</v>
      </c>
      <c r="AB3180" s="33" t="e">
        <f>#N/A</f>
        <v>#N/A</v>
      </c>
      <c r="AC3180" s="30">
        <v>1400</v>
      </c>
      <c r="AD3180" s="30" t="e">
        <f>#N/A</f>
        <v>#N/A</v>
      </c>
      <c r="AE3180" s="34">
        <v>0.93652173913043479</v>
      </c>
      <c r="AG3180" s="30" t="e">
        <f>#N/A</f>
        <v>#N/A</v>
      </c>
      <c r="AH3180" s="30" t="e">
        <f>#N/A</f>
        <v>#N/A</v>
      </c>
      <c r="AI3180" s="30">
        <v>10593.45</v>
      </c>
      <c r="AJ3180" s="71">
        <v>10089</v>
      </c>
      <c r="AK3180" s="26" t="s">
        <v>5027</v>
      </c>
      <c r="AL3180" s="26">
        <v>37</v>
      </c>
      <c r="AM3180" s="26" t="s">
        <v>5719</v>
      </c>
      <c r="AU3180" s="67" t="s">
        <v>4980</v>
      </c>
      <c r="AV3180" s="26" t="s">
        <v>5720</v>
      </c>
      <c r="AW3180" s="26" t="s">
        <v>5721</v>
      </c>
      <c r="BB3180" s="26" t="s">
        <v>4652</v>
      </c>
      <c r="BD3180" s="37">
        <v>44211</v>
      </c>
      <c r="BG3180" s="37" t="s">
        <v>147</v>
      </c>
      <c r="BH3180" s="37" t="s">
        <v>5558</v>
      </c>
      <c r="BI3180" s="37" t="s">
        <v>5558</v>
      </c>
      <c r="BJ3180" s="138" t="e">
        <f>#N/A</f>
        <v>#N/A</v>
      </c>
      <c r="BK3180" s="138" t="e">
        <f>#N/A</f>
        <v>#N/A</v>
      </c>
      <c r="BL3180" s="138" t="e">
        <f>#N/A</f>
        <v>#N/A</v>
      </c>
      <c r="BM3180" s="138" t="e">
        <f>#N/A</f>
        <v>#N/A</v>
      </c>
      <c r="BN3180" s="26"/>
      <c r="BO3180" s="26"/>
      <c r="BP3180" s="26"/>
      <c r="BQ3180" s="38"/>
      <c r="BR3180" s="26"/>
      <c r="BS3180" s="26"/>
      <c r="BT3180" s="26"/>
      <c r="BU3180" s="26"/>
      <c r="BV3180" s="39"/>
    </row>
    <row r="3181" spans="1:74" ht="15" hidden="1" customHeight="1" thickBot="1">
      <c r="A3181" s="26">
        <v>2020</v>
      </c>
      <c r="B3181" s="67">
        <v>3177</v>
      </c>
      <c r="C3181" s="26" t="s">
        <v>129</v>
      </c>
      <c r="D3181" s="26" t="s">
        <v>4642</v>
      </c>
      <c r="E3181" s="26" t="s">
        <v>4643</v>
      </c>
      <c r="F3181" s="68">
        <v>44089</v>
      </c>
      <c r="G3181" s="67" t="s">
        <v>5735</v>
      </c>
      <c r="H3181" s="26" t="s">
        <v>4645</v>
      </c>
      <c r="I3181" s="26" t="s">
        <v>4645</v>
      </c>
      <c r="J3181" s="28" t="s">
        <v>4646</v>
      </c>
      <c r="K3181" s="26" t="s">
        <v>135</v>
      </c>
      <c r="L3181" s="26" t="s">
        <v>4647</v>
      </c>
      <c r="M3181" s="26" t="s">
        <v>137</v>
      </c>
      <c r="N3181" s="26" t="s">
        <v>138</v>
      </c>
      <c r="O3181" s="26" t="s">
        <v>138</v>
      </c>
      <c r="Q3181" s="30">
        <v>80</v>
      </c>
      <c r="R3181" s="30">
        <v>7904</v>
      </c>
      <c r="S3181" s="31" t="e">
        <f>#N/A</f>
        <v>#N/A</v>
      </c>
      <c r="T3181" s="30">
        <v>1710</v>
      </c>
      <c r="AB3181" s="33" t="e">
        <f>#N/A</f>
        <v>#N/A</v>
      </c>
      <c r="AC3181" s="30">
        <v>1400</v>
      </c>
      <c r="AD3181" s="30" t="e">
        <f>#N/A</f>
        <v>#N/A</v>
      </c>
      <c r="AE3181" s="34">
        <v>0.94153846153846155</v>
      </c>
      <c r="AG3181" s="30" t="e">
        <f>#N/A</f>
        <v>#N/A</v>
      </c>
      <c r="AH3181" s="30" t="e">
        <f>#N/A</f>
        <v>#N/A</v>
      </c>
      <c r="AI3181" s="30">
        <v>9637.9500000000007</v>
      </c>
      <c r="AJ3181" s="71">
        <v>9179</v>
      </c>
      <c r="AK3181" s="26" t="s">
        <v>5027</v>
      </c>
      <c r="AL3181" s="26">
        <v>37</v>
      </c>
      <c r="AM3181" s="26" t="s">
        <v>5719</v>
      </c>
      <c r="AU3181" s="67" t="s">
        <v>4980</v>
      </c>
      <c r="AV3181" s="26" t="s">
        <v>5720</v>
      </c>
      <c r="AW3181" s="26" t="s">
        <v>5721</v>
      </c>
      <c r="BB3181" s="26" t="s">
        <v>4652</v>
      </c>
      <c r="BD3181" s="37">
        <v>44211</v>
      </c>
      <c r="BG3181" s="37" t="s">
        <v>147</v>
      </c>
      <c r="BH3181" s="37" t="s">
        <v>5558</v>
      </c>
      <c r="BI3181" s="37" t="s">
        <v>5558</v>
      </c>
      <c r="BJ3181" s="138" t="e">
        <f>#N/A</f>
        <v>#N/A</v>
      </c>
      <c r="BK3181" s="138" t="e">
        <f>#N/A</f>
        <v>#N/A</v>
      </c>
      <c r="BL3181" s="138" t="e">
        <f>#N/A</f>
        <v>#N/A</v>
      </c>
      <c r="BM3181" s="138" t="e">
        <f>#N/A</f>
        <v>#N/A</v>
      </c>
      <c r="BN3181" s="26"/>
      <c r="BO3181" s="26"/>
      <c r="BP3181" s="26"/>
      <c r="BQ3181" s="38"/>
      <c r="BR3181" s="26"/>
      <c r="BS3181" s="26"/>
      <c r="BT3181" s="26"/>
      <c r="BU3181" s="26"/>
      <c r="BV3181" s="39"/>
    </row>
    <row r="3182" spans="1:74" ht="15" hidden="1" customHeight="1" thickBot="1">
      <c r="A3182" s="26">
        <v>2020</v>
      </c>
      <c r="B3182" s="67">
        <v>3178</v>
      </c>
      <c r="C3182" s="26" t="s">
        <v>129</v>
      </c>
      <c r="D3182" s="26" t="s">
        <v>4642</v>
      </c>
      <c r="E3182" s="26" t="s">
        <v>4643</v>
      </c>
      <c r="F3182" s="68">
        <v>44089</v>
      </c>
      <c r="G3182" s="26" t="s">
        <v>5736</v>
      </c>
      <c r="H3182" s="26" t="s">
        <v>4645</v>
      </c>
      <c r="I3182" s="26" t="s">
        <v>4645</v>
      </c>
      <c r="J3182" s="28" t="s">
        <v>4646</v>
      </c>
      <c r="K3182" s="26" t="s">
        <v>135</v>
      </c>
      <c r="L3182" s="26" t="s">
        <v>4647</v>
      </c>
      <c r="M3182" s="26" t="s">
        <v>137</v>
      </c>
      <c r="N3182" s="26" t="s">
        <v>138</v>
      </c>
      <c r="O3182" s="26" t="s">
        <v>138</v>
      </c>
      <c r="Q3182" s="30">
        <v>80</v>
      </c>
      <c r="R3182" s="30">
        <v>7230</v>
      </c>
      <c r="S3182" s="31" t="e">
        <f>#N/A</f>
        <v>#N/A</v>
      </c>
      <c r="T3182" s="30">
        <v>1823</v>
      </c>
      <c r="AB3182" s="33" t="e">
        <f>#N/A</f>
        <v>#N/A</v>
      </c>
      <c r="AC3182" s="30">
        <v>1400</v>
      </c>
      <c r="AD3182" s="30" t="e">
        <f>#N/A</f>
        <v>#N/A</v>
      </c>
      <c r="AE3182" s="34">
        <v>0.94153846153846155</v>
      </c>
      <c r="AG3182" s="30" t="e">
        <f>#N/A</f>
        <v>#N/A</v>
      </c>
      <c r="AH3182" s="30" t="e">
        <f>#N/A</f>
        <v>#N/A</v>
      </c>
      <c r="AI3182" s="30">
        <v>9777.6</v>
      </c>
      <c r="AJ3182" s="71">
        <v>9312</v>
      </c>
      <c r="AK3182" s="26" t="s">
        <v>5027</v>
      </c>
      <c r="AL3182" s="26">
        <v>37</v>
      </c>
      <c r="AM3182" s="26" t="s">
        <v>5719</v>
      </c>
      <c r="AU3182" s="67" t="s">
        <v>4980</v>
      </c>
      <c r="AV3182" s="26" t="s">
        <v>5720</v>
      </c>
      <c r="AW3182" s="26" t="s">
        <v>5721</v>
      </c>
      <c r="BB3182" s="26" t="s">
        <v>4652</v>
      </c>
      <c r="BD3182" s="37">
        <v>44211</v>
      </c>
      <c r="BG3182" s="37" t="s">
        <v>147</v>
      </c>
      <c r="BH3182" s="37" t="s">
        <v>5558</v>
      </c>
      <c r="BI3182" s="37" t="s">
        <v>5558</v>
      </c>
      <c r="BJ3182" s="138" t="e">
        <f>#N/A</f>
        <v>#N/A</v>
      </c>
      <c r="BK3182" s="138" t="e">
        <f>#N/A</f>
        <v>#N/A</v>
      </c>
      <c r="BL3182" s="138" t="e">
        <f>#N/A</f>
        <v>#N/A</v>
      </c>
      <c r="BM3182" s="138" t="e">
        <f>#N/A</f>
        <v>#N/A</v>
      </c>
      <c r="BN3182" s="26"/>
      <c r="BO3182" s="26"/>
      <c r="BP3182" s="26"/>
      <c r="BQ3182" s="38"/>
      <c r="BR3182" s="26"/>
      <c r="BS3182" s="26"/>
      <c r="BT3182" s="26"/>
      <c r="BU3182" s="26"/>
      <c r="BV3182" s="39"/>
    </row>
    <row r="3183" spans="1:74" ht="15" hidden="1" customHeight="1" thickBot="1">
      <c r="A3183" s="26">
        <v>2020</v>
      </c>
      <c r="B3183" s="67">
        <v>3179</v>
      </c>
      <c r="C3183" s="26" t="s">
        <v>129</v>
      </c>
      <c r="D3183" s="26" t="s">
        <v>4642</v>
      </c>
      <c r="E3183" s="26" t="s">
        <v>4643</v>
      </c>
      <c r="F3183" s="68">
        <v>44089</v>
      </c>
      <c r="G3183" s="67" t="s">
        <v>5737</v>
      </c>
      <c r="H3183" s="26" t="s">
        <v>4645</v>
      </c>
      <c r="I3183" s="26" t="s">
        <v>4645</v>
      </c>
      <c r="J3183" s="28" t="s">
        <v>4646</v>
      </c>
      <c r="K3183" s="26" t="s">
        <v>135</v>
      </c>
      <c r="L3183" s="26" t="s">
        <v>4647</v>
      </c>
      <c r="M3183" s="26" t="s">
        <v>137</v>
      </c>
      <c r="N3183" s="26" t="s">
        <v>138</v>
      </c>
      <c r="O3183" s="26" t="s">
        <v>138</v>
      </c>
      <c r="Q3183" s="30">
        <v>80</v>
      </c>
      <c r="R3183" s="30">
        <v>8450</v>
      </c>
      <c r="S3183" s="31" t="e">
        <f>#N/A</f>
        <v>#N/A</v>
      </c>
      <c r="T3183" s="30">
        <v>1528</v>
      </c>
      <c r="AB3183" s="33" t="e">
        <f>#N/A</f>
        <v>#N/A</v>
      </c>
      <c r="AC3183" s="30">
        <v>1400</v>
      </c>
      <c r="AD3183" s="30" t="e">
        <f>#N/A</f>
        <v>#N/A</v>
      </c>
      <c r="AE3183" s="34">
        <v>0.71437499999999998</v>
      </c>
      <c r="AG3183" s="30" t="e">
        <f>#N/A</f>
        <v>#N/A</v>
      </c>
      <c r="AH3183" s="30" t="e">
        <f>#N/A</f>
        <v>#N/A</v>
      </c>
      <c r="AI3183" s="30">
        <v>11427.15</v>
      </c>
      <c r="AJ3183" s="71">
        <v>10883</v>
      </c>
      <c r="AK3183" s="26" t="s">
        <v>5027</v>
      </c>
      <c r="AL3183" s="26">
        <v>37</v>
      </c>
      <c r="AM3183" s="26" t="s">
        <v>5719</v>
      </c>
      <c r="AU3183" s="67" t="s">
        <v>4980</v>
      </c>
      <c r="AV3183" s="26" t="s">
        <v>5720</v>
      </c>
      <c r="AW3183" s="26" t="s">
        <v>5721</v>
      </c>
      <c r="BB3183" s="26" t="s">
        <v>4652</v>
      </c>
      <c r="BD3183" s="37">
        <v>44211</v>
      </c>
      <c r="BG3183" s="37" t="s">
        <v>147</v>
      </c>
      <c r="BH3183" s="37" t="s">
        <v>5558</v>
      </c>
      <c r="BI3183" s="37" t="s">
        <v>5558</v>
      </c>
      <c r="BJ3183" s="138" t="e">
        <f>#N/A</f>
        <v>#N/A</v>
      </c>
      <c r="BK3183" s="138" t="e">
        <f>#N/A</f>
        <v>#N/A</v>
      </c>
      <c r="BL3183" s="138" t="e">
        <f>#N/A</f>
        <v>#N/A</v>
      </c>
      <c r="BM3183" s="138" t="e">
        <f>#N/A</f>
        <v>#N/A</v>
      </c>
      <c r="BN3183" s="26"/>
      <c r="BO3183" s="26"/>
      <c r="BP3183" s="26"/>
      <c r="BQ3183" s="38"/>
      <c r="BR3183" s="26"/>
      <c r="BS3183" s="26"/>
      <c r="BT3183" s="26"/>
      <c r="BU3183" s="26"/>
      <c r="BV3183" s="39"/>
    </row>
    <row r="3184" spans="1:74" ht="15" hidden="1" customHeight="1" thickBot="1">
      <c r="A3184" s="26">
        <v>2020</v>
      </c>
      <c r="B3184" s="67">
        <v>3180</v>
      </c>
      <c r="C3184" s="26" t="s">
        <v>129</v>
      </c>
      <c r="D3184" s="26" t="s">
        <v>4642</v>
      </c>
      <c r="E3184" s="26" t="s">
        <v>4643</v>
      </c>
      <c r="F3184" s="68">
        <v>44089</v>
      </c>
      <c r="G3184" s="26" t="s">
        <v>5738</v>
      </c>
      <c r="H3184" s="26" t="s">
        <v>4645</v>
      </c>
      <c r="I3184" s="26" t="s">
        <v>4645</v>
      </c>
      <c r="J3184" s="28" t="s">
        <v>4646</v>
      </c>
      <c r="K3184" s="26" t="s">
        <v>135</v>
      </c>
      <c r="L3184" s="26" t="s">
        <v>4647</v>
      </c>
      <c r="M3184" s="26" t="s">
        <v>137</v>
      </c>
      <c r="N3184" s="26" t="s">
        <v>138</v>
      </c>
      <c r="O3184" s="26" t="s">
        <v>138</v>
      </c>
      <c r="Q3184" s="30">
        <v>78</v>
      </c>
      <c r="R3184" s="30">
        <v>7360</v>
      </c>
      <c r="S3184" s="31" t="e">
        <f>#N/A</f>
        <v>#N/A</v>
      </c>
      <c r="T3184" s="30">
        <v>1579</v>
      </c>
      <c r="AB3184" s="33" t="e">
        <f>#N/A</f>
        <v>#N/A</v>
      </c>
      <c r="AC3184" s="30">
        <v>1400</v>
      </c>
      <c r="AD3184" s="30" t="e">
        <f>#N/A</f>
        <v>#N/A</v>
      </c>
      <c r="AE3184" s="34">
        <v>0.71437499999999998</v>
      </c>
      <c r="AG3184" s="30" t="e">
        <f>#N/A</f>
        <v>#N/A</v>
      </c>
      <c r="AH3184" s="30" t="e">
        <f>#N/A</f>
        <v>#N/A</v>
      </c>
      <c r="AI3184" s="30">
        <v>8902.9500000000007</v>
      </c>
      <c r="AJ3184" s="71">
        <v>8479</v>
      </c>
      <c r="AK3184" s="26" t="s">
        <v>5027</v>
      </c>
      <c r="AL3184" s="26">
        <v>37</v>
      </c>
      <c r="AM3184" s="26" t="s">
        <v>5719</v>
      </c>
      <c r="AU3184" s="67" t="s">
        <v>4980</v>
      </c>
      <c r="AV3184" s="26" t="s">
        <v>5720</v>
      </c>
      <c r="AW3184" s="26" t="s">
        <v>5721</v>
      </c>
      <c r="BB3184" s="26" t="s">
        <v>4652</v>
      </c>
      <c r="BD3184" s="37">
        <v>44211</v>
      </c>
      <c r="BG3184" s="37" t="s">
        <v>147</v>
      </c>
      <c r="BH3184" s="37" t="s">
        <v>5558</v>
      </c>
      <c r="BI3184" s="37" t="s">
        <v>5558</v>
      </c>
      <c r="BJ3184" s="138" t="e">
        <f>#N/A</f>
        <v>#N/A</v>
      </c>
      <c r="BK3184" s="138" t="e">
        <f>#N/A</f>
        <v>#N/A</v>
      </c>
      <c r="BL3184" s="138" t="e">
        <f>#N/A</f>
        <v>#N/A</v>
      </c>
      <c r="BM3184" s="138" t="e">
        <f>#N/A</f>
        <v>#N/A</v>
      </c>
      <c r="BN3184" s="26"/>
      <c r="BO3184" s="26"/>
      <c r="BP3184" s="26"/>
      <c r="BQ3184" s="38"/>
      <c r="BR3184" s="26"/>
      <c r="BS3184" s="26"/>
      <c r="BT3184" s="26"/>
      <c r="BU3184" s="26"/>
      <c r="BV3184" s="39"/>
    </row>
    <row r="3185" spans="1:74" ht="15" hidden="1" customHeight="1" thickBot="1">
      <c r="A3185" s="26">
        <v>2020</v>
      </c>
      <c r="B3185" s="67">
        <v>3181</v>
      </c>
      <c r="C3185" s="26" t="s">
        <v>129</v>
      </c>
      <c r="D3185" s="26" t="s">
        <v>4642</v>
      </c>
      <c r="E3185" s="26" t="s">
        <v>4643</v>
      </c>
      <c r="F3185" s="68">
        <v>44089</v>
      </c>
      <c r="G3185" s="67" t="s">
        <v>5739</v>
      </c>
      <c r="H3185" s="26" t="s">
        <v>4645</v>
      </c>
      <c r="I3185" s="26" t="s">
        <v>4645</v>
      </c>
      <c r="J3185" s="28" t="s">
        <v>4646</v>
      </c>
      <c r="K3185" s="26" t="s">
        <v>135</v>
      </c>
      <c r="L3185" s="26" t="s">
        <v>4647</v>
      </c>
      <c r="M3185" s="26" t="s">
        <v>137</v>
      </c>
      <c r="N3185" s="26" t="s">
        <v>138</v>
      </c>
      <c r="O3185" s="26" t="s">
        <v>138</v>
      </c>
      <c r="Q3185" s="30">
        <v>79</v>
      </c>
      <c r="R3185" s="30">
        <v>7750</v>
      </c>
      <c r="S3185" s="31" t="e">
        <f>#N/A</f>
        <v>#N/A</v>
      </c>
      <c r="T3185" s="30">
        <v>1711</v>
      </c>
      <c r="AB3185" s="33" t="e">
        <f>#N/A</f>
        <v>#N/A</v>
      </c>
      <c r="AC3185" s="30">
        <v>1400</v>
      </c>
      <c r="AD3185" s="30" t="e">
        <f>#N/A</f>
        <v>#N/A</v>
      </c>
      <c r="AE3185" s="34">
        <v>0.75586206896551722</v>
      </c>
      <c r="AG3185" s="30" t="e">
        <f>#N/A</f>
        <v>#N/A</v>
      </c>
      <c r="AH3185" s="30" t="e">
        <f>#N/A</f>
        <v>#N/A</v>
      </c>
      <c r="AI3185" s="30">
        <v>10481.1</v>
      </c>
      <c r="AJ3185" s="71">
        <v>9982</v>
      </c>
      <c r="AK3185" s="26" t="s">
        <v>5027</v>
      </c>
      <c r="AL3185" s="26">
        <v>37</v>
      </c>
      <c r="AM3185" s="26" t="s">
        <v>5719</v>
      </c>
      <c r="AU3185" s="67" t="s">
        <v>4980</v>
      </c>
      <c r="AV3185" s="26" t="s">
        <v>5720</v>
      </c>
      <c r="AW3185" s="26" t="s">
        <v>5721</v>
      </c>
      <c r="BB3185" s="26" t="s">
        <v>4652</v>
      </c>
      <c r="BD3185" s="37">
        <v>44211</v>
      </c>
      <c r="BG3185" s="37" t="s">
        <v>147</v>
      </c>
      <c r="BH3185" s="37" t="s">
        <v>5558</v>
      </c>
      <c r="BI3185" s="37" t="s">
        <v>5558</v>
      </c>
      <c r="BJ3185" s="138" t="e">
        <f>#N/A</f>
        <v>#N/A</v>
      </c>
      <c r="BK3185" s="138" t="e">
        <f>#N/A</f>
        <v>#N/A</v>
      </c>
      <c r="BL3185" s="138" t="e">
        <f>#N/A</f>
        <v>#N/A</v>
      </c>
      <c r="BM3185" s="138" t="e">
        <f>#N/A</f>
        <v>#N/A</v>
      </c>
      <c r="BN3185" s="26"/>
      <c r="BO3185" s="26"/>
      <c r="BP3185" s="26"/>
      <c r="BQ3185" s="38"/>
      <c r="BR3185" s="26"/>
      <c r="BS3185" s="26"/>
      <c r="BT3185" s="26"/>
      <c r="BU3185" s="26"/>
      <c r="BV3185" s="39"/>
    </row>
    <row r="3186" spans="1:74" ht="15" hidden="1" customHeight="1" thickBot="1">
      <c r="A3186" s="26">
        <v>2020</v>
      </c>
      <c r="B3186" s="67">
        <v>3182</v>
      </c>
      <c r="C3186" s="26" t="s">
        <v>129</v>
      </c>
      <c r="D3186" s="26" t="s">
        <v>4642</v>
      </c>
      <c r="E3186" s="26" t="s">
        <v>4643</v>
      </c>
      <c r="F3186" s="68">
        <v>44089</v>
      </c>
      <c r="G3186" s="26" t="s">
        <v>5740</v>
      </c>
      <c r="H3186" s="26" t="s">
        <v>4645</v>
      </c>
      <c r="I3186" s="26" t="s">
        <v>4645</v>
      </c>
      <c r="J3186" s="28" t="s">
        <v>4646</v>
      </c>
      <c r="K3186" s="26" t="s">
        <v>135</v>
      </c>
      <c r="L3186" s="26" t="s">
        <v>4647</v>
      </c>
      <c r="M3186" s="26" t="s">
        <v>137</v>
      </c>
      <c r="N3186" s="26" t="s">
        <v>138</v>
      </c>
      <c r="O3186" s="26" t="s">
        <v>138</v>
      </c>
      <c r="Q3186" s="30">
        <v>87</v>
      </c>
      <c r="R3186" s="30">
        <v>9780</v>
      </c>
      <c r="S3186" s="31" t="e">
        <f>#N/A</f>
        <v>#N/A</v>
      </c>
      <c r="T3186" s="30">
        <v>1546</v>
      </c>
      <c r="AB3186" s="33" t="e">
        <f>#N/A</f>
        <v>#N/A</v>
      </c>
      <c r="AC3186" s="30">
        <v>1400</v>
      </c>
      <c r="AD3186" s="30" t="e">
        <f>#N/A</f>
        <v>#N/A</v>
      </c>
      <c r="AE3186" s="34">
        <v>0.75586206896551722</v>
      </c>
      <c r="AG3186" s="30" t="e">
        <f>#N/A</f>
        <v>#N/A</v>
      </c>
      <c r="AH3186" s="30" t="e">
        <f>#N/A</f>
        <v>#N/A</v>
      </c>
      <c r="AI3186" s="30">
        <v>11445</v>
      </c>
      <c r="AJ3186" s="71">
        <v>10900</v>
      </c>
      <c r="AK3186" s="26" t="s">
        <v>5027</v>
      </c>
      <c r="AL3186" s="26">
        <v>37</v>
      </c>
      <c r="AM3186" s="26" t="s">
        <v>5719</v>
      </c>
      <c r="AU3186" s="67" t="s">
        <v>4980</v>
      </c>
      <c r="AV3186" s="26" t="s">
        <v>5720</v>
      </c>
      <c r="AW3186" s="26" t="s">
        <v>5721</v>
      </c>
      <c r="BB3186" s="26" t="s">
        <v>4652</v>
      </c>
      <c r="BD3186" s="37">
        <v>44211</v>
      </c>
      <c r="BG3186" s="37" t="s">
        <v>147</v>
      </c>
      <c r="BH3186" s="37" t="s">
        <v>5558</v>
      </c>
      <c r="BI3186" s="37" t="s">
        <v>5558</v>
      </c>
      <c r="BJ3186" s="138" t="e">
        <f>#N/A</f>
        <v>#N/A</v>
      </c>
      <c r="BK3186" s="138" t="e">
        <f>#N/A</f>
        <v>#N/A</v>
      </c>
      <c r="BL3186" s="138" t="e">
        <f>#N/A</f>
        <v>#N/A</v>
      </c>
      <c r="BM3186" s="138" t="e">
        <f>#N/A</f>
        <v>#N/A</v>
      </c>
      <c r="BN3186" s="26"/>
      <c r="BO3186" s="26"/>
      <c r="BP3186" s="26"/>
      <c r="BQ3186" s="38"/>
      <c r="BR3186" s="26"/>
      <c r="BS3186" s="26"/>
      <c r="BT3186" s="26"/>
      <c r="BU3186" s="26"/>
      <c r="BV3186" s="39"/>
    </row>
    <row r="3187" spans="1:74" ht="15" hidden="1" customHeight="1" thickBot="1">
      <c r="A3187" s="26">
        <v>2020</v>
      </c>
      <c r="B3187" s="67">
        <v>3183</v>
      </c>
      <c r="C3187" s="26" t="s">
        <v>129</v>
      </c>
      <c r="D3187" s="26" t="s">
        <v>4642</v>
      </c>
      <c r="E3187" s="26" t="s">
        <v>4643</v>
      </c>
      <c r="F3187" s="68">
        <v>44089</v>
      </c>
      <c r="G3187" s="67" t="s">
        <v>5741</v>
      </c>
      <c r="H3187" s="26" t="s">
        <v>4645</v>
      </c>
      <c r="I3187" s="26" t="s">
        <v>4645</v>
      </c>
      <c r="J3187" s="28" t="s">
        <v>4646</v>
      </c>
      <c r="K3187" s="26" t="s">
        <v>135</v>
      </c>
      <c r="L3187" s="26" t="s">
        <v>4647</v>
      </c>
      <c r="M3187" s="26" t="s">
        <v>137</v>
      </c>
      <c r="N3187" s="26" t="s">
        <v>138</v>
      </c>
      <c r="O3187" s="26" t="s">
        <v>138</v>
      </c>
      <c r="Q3187" s="30">
        <v>71</v>
      </c>
      <c r="R3187" s="30">
        <v>6170</v>
      </c>
      <c r="S3187" s="31" t="e">
        <f>#N/A</f>
        <v>#N/A</v>
      </c>
      <c r="T3187" s="30">
        <v>1491</v>
      </c>
      <c r="AB3187" s="33" t="e">
        <f>#N/A</f>
        <v>#N/A</v>
      </c>
      <c r="AC3187" s="30">
        <v>1400</v>
      </c>
      <c r="AD3187" s="30" t="e">
        <f>#N/A</f>
        <v>#N/A</v>
      </c>
      <c r="AE3187" s="34">
        <v>0.92736842105263151</v>
      </c>
      <c r="AG3187" s="30" t="e">
        <f>#N/A</f>
        <v>#N/A</v>
      </c>
      <c r="AH3187" s="30" t="e">
        <f>#N/A</f>
        <v>#N/A</v>
      </c>
      <c r="AI3187" s="30">
        <v>8343.3000000000011</v>
      </c>
      <c r="AJ3187" s="71">
        <v>7946</v>
      </c>
      <c r="AK3187" s="26" t="s">
        <v>5027</v>
      </c>
      <c r="AL3187" s="26">
        <v>37</v>
      </c>
      <c r="AM3187" s="26" t="s">
        <v>5719</v>
      </c>
      <c r="AU3187" s="67" t="s">
        <v>4980</v>
      </c>
      <c r="AV3187" s="26" t="s">
        <v>5720</v>
      </c>
      <c r="AW3187" s="26" t="s">
        <v>5721</v>
      </c>
      <c r="BB3187" s="26" t="s">
        <v>4652</v>
      </c>
      <c r="BD3187" s="37">
        <v>44211</v>
      </c>
      <c r="BG3187" s="37" t="s">
        <v>147</v>
      </c>
      <c r="BH3187" s="37" t="s">
        <v>5558</v>
      </c>
      <c r="BI3187" s="37" t="s">
        <v>5558</v>
      </c>
      <c r="BJ3187" s="138" t="e">
        <f>#N/A</f>
        <v>#N/A</v>
      </c>
      <c r="BK3187" s="138" t="e">
        <f>#N/A</f>
        <v>#N/A</v>
      </c>
      <c r="BL3187" s="138" t="e">
        <f>#N/A</f>
        <v>#N/A</v>
      </c>
      <c r="BM3187" s="138" t="e">
        <f>#N/A</f>
        <v>#N/A</v>
      </c>
      <c r="BN3187" s="26"/>
      <c r="BO3187" s="26"/>
      <c r="BP3187" s="26"/>
      <c r="BQ3187" s="38"/>
      <c r="BR3187" s="26"/>
      <c r="BS3187" s="26"/>
      <c r="BT3187" s="26"/>
      <c r="BU3187" s="26"/>
      <c r="BV3187" s="39"/>
    </row>
    <row r="3188" spans="1:74" ht="15" hidden="1" customHeight="1" thickBot="1">
      <c r="A3188" s="26">
        <v>2020</v>
      </c>
      <c r="B3188" s="67">
        <v>3184</v>
      </c>
      <c r="C3188" s="26" t="s">
        <v>129</v>
      </c>
      <c r="D3188" s="26" t="s">
        <v>4642</v>
      </c>
      <c r="E3188" s="26" t="s">
        <v>4643</v>
      </c>
      <c r="F3188" s="68">
        <v>44089</v>
      </c>
      <c r="G3188" s="26" t="s">
        <v>5742</v>
      </c>
      <c r="H3188" s="26" t="s">
        <v>4645</v>
      </c>
      <c r="I3188" s="26" t="s">
        <v>4645</v>
      </c>
      <c r="J3188" s="28" t="s">
        <v>4646</v>
      </c>
      <c r="K3188" s="26" t="s">
        <v>135</v>
      </c>
      <c r="L3188" s="26" t="s">
        <v>4647</v>
      </c>
      <c r="M3188" s="26" t="s">
        <v>137</v>
      </c>
      <c r="N3188" s="26" t="s">
        <v>138</v>
      </c>
      <c r="O3188" s="26" t="s">
        <v>138</v>
      </c>
      <c r="Q3188" s="30">
        <v>78</v>
      </c>
      <c r="R3188" s="30">
        <v>7210</v>
      </c>
      <c r="S3188" s="31" t="e">
        <f>#N/A</f>
        <v>#N/A</v>
      </c>
      <c r="T3188" s="30">
        <v>1761</v>
      </c>
      <c r="AB3188" s="33" t="e">
        <f>#N/A</f>
        <v>#N/A</v>
      </c>
      <c r="AC3188" s="30">
        <v>1400</v>
      </c>
      <c r="AD3188" s="30" t="e">
        <f>#N/A</f>
        <v>#N/A</v>
      </c>
      <c r="AE3188" s="34">
        <v>0.92736842105263151</v>
      </c>
      <c r="AG3188" s="30" t="e">
        <f>#N/A</f>
        <v>#N/A</v>
      </c>
      <c r="AH3188" s="30" t="e">
        <f>#N/A</f>
        <v>#N/A</v>
      </c>
      <c r="AI3188" s="30">
        <v>8700.3000000000011</v>
      </c>
      <c r="AJ3188" s="71">
        <v>8286</v>
      </c>
      <c r="AK3188" s="26" t="s">
        <v>5027</v>
      </c>
      <c r="AL3188" s="26">
        <v>37</v>
      </c>
      <c r="AM3188" s="26" t="s">
        <v>5719</v>
      </c>
      <c r="AU3188" s="67" t="s">
        <v>4980</v>
      </c>
      <c r="AV3188" s="26" t="s">
        <v>5720</v>
      </c>
      <c r="AW3188" s="26" t="s">
        <v>5721</v>
      </c>
      <c r="BB3188" s="26" t="s">
        <v>4652</v>
      </c>
      <c r="BD3188" s="37">
        <v>44211</v>
      </c>
      <c r="BG3188" s="37" t="s">
        <v>147</v>
      </c>
      <c r="BH3188" s="37" t="s">
        <v>5558</v>
      </c>
      <c r="BI3188" s="37" t="s">
        <v>5558</v>
      </c>
      <c r="BJ3188" s="138" t="e">
        <f>#N/A</f>
        <v>#N/A</v>
      </c>
      <c r="BK3188" s="138" t="e">
        <f>#N/A</f>
        <v>#N/A</v>
      </c>
      <c r="BL3188" s="138" t="e">
        <f>#N/A</f>
        <v>#N/A</v>
      </c>
      <c r="BM3188" s="138" t="e">
        <f>#N/A</f>
        <v>#N/A</v>
      </c>
      <c r="BN3188" s="26"/>
      <c r="BO3188" s="26"/>
      <c r="BP3188" s="26"/>
      <c r="BQ3188" s="38"/>
      <c r="BR3188" s="26"/>
      <c r="BS3188" s="26"/>
      <c r="BT3188" s="26"/>
      <c r="BU3188" s="26"/>
      <c r="BV3188" s="39"/>
    </row>
    <row r="3189" spans="1:74" ht="15" hidden="1" customHeight="1" thickBot="1">
      <c r="A3189" s="26">
        <v>2020</v>
      </c>
      <c r="B3189" s="67">
        <v>3185</v>
      </c>
      <c r="C3189" s="26" t="s">
        <v>129</v>
      </c>
      <c r="D3189" s="26" t="s">
        <v>4642</v>
      </c>
      <c r="E3189" s="26" t="s">
        <v>4643</v>
      </c>
      <c r="F3189" s="68">
        <v>44089</v>
      </c>
      <c r="G3189" s="67" t="s">
        <v>5743</v>
      </c>
      <c r="H3189" s="26" t="s">
        <v>4645</v>
      </c>
      <c r="I3189" s="26" t="s">
        <v>4645</v>
      </c>
      <c r="J3189" s="28" t="s">
        <v>4646</v>
      </c>
      <c r="K3189" s="26" t="s">
        <v>135</v>
      </c>
      <c r="L3189" s="26" t="s">
        <v>4647</v>
      </c>
      <c r="M3189" s="26" t="s">
        <v>137</v>
      </c>
      <c r="N3189" s="26" t="s">
        <v>138</v>
      </c>
      <c r="O3189" s="26" t="s">
        <v>138</v>
      </c>
      <c r="Q3189" s="30">
        <v>78</v>
      </c>
      <c r="R3189" s="30">
        <v>7720</v>
      </c>
      <c r="S3189" s="31" t="e">
        <f>#N/A</f>
        <v>#N/A</v>
      </c>
      <c r="T3189" s="30">
        <v>1746</v>
      </c>
      <c r="AB3189" s="33" t="e">
        <f>#N/A</f>
        <v>#N/A</v>
      </c>
      <c r="AC3189" s="30">
        <v>1400</v>
      </c>
      <c r="AD3189" s="30" t="e">
        <f>#N/A</f>
        <v>#N/A</v>
      </c>
      <c r="AE3189" s="34">
        <v>0.75966101694915256</v>
      </c>
      <c r="AG3189" s="30" t="e">
        <f>#N/A</f>
        <v>#N/A</v>
      </c>
      <c r="AH3189" s="30" t="e">
        <f>#N/A</f>
        <v>#N/A</v>
      </c>
      <c r="AI3189" s="30">
        <v>10440.15</v>
      </c>
      <c r="AJ3189" s="71">
        <v>9943</v>
      </c>
      <c r="AK3189" s="26" t="s">
        <v>5027</v>
      </c>
      <c r="AL3189" s="26">
        <v>37</v>
      </c>
      <c r="AM3189" s="26" t="s">
        <v>5719</v>
      </c>
      <c r="AU3189" s="67" t="s">
        <v>4980</v>
      </c>
      <c r="AV3189" s="26" t="s">
        <v>5720</v>
      </c>
      <c r="AW3189" s="26" t="s">
        <v>5721</v>
      </c>
      <c r="BB3189" s="26" t="s">
        <v>4652</v>
      </c>
      <c r="BD3189" s="37">
        <v>44211</v>
      </c>
      <c r="BG3189" s="37" t="s">
        <v>147</v>
      </c>
      <c r="BH3189" s="37" t="s">
        <v>5558</v>
      </c>
      <c r="BI3189" s="37" t="s">
        <v>5558</v>
      </c>
      <c r="BJ3189" s="138" t="e">
        <f>#N/A</f>
        <v>#N/A</v>
      </c>
      <c r="BK3189" s="138" t="e">
        <f>#N/A</f>
        <v>#N/A</v>
      </c>
      <c r="BL3189" s="138" t="e">
        <f>#N/A</f>
        <v>#N/A</v>
      </c>
      <c r="BM3189" s="138" t="e">
        <f>#N/A</f>
        <v>#N/A</v>
      </c>
      <c r="BN3189" s="26"/>
      <c r="BO3189" s="26"/>
      <c r="BP3189" s="26"/>
      <c r="BQ3189" s="38"/>
      <c r="BR3189" s="26"/>
      <c r="BS3189" s="26"/>
      <c r="BT3189" s="26"/>
      <c r="BU3189" s="26"/>
      <c r="BV3189" s="39"/>
    </row>
    <row r="3190" spans="1:74" ht="15" hidden="1" customHeight="1" thickBot="1">
      <c r="A3190" s="26">
        <v>2020</v>
      </c>
      <c r="B3190" s="67">
        <v>3186</v>
      </c>
      <c r="C3190" s="26" t="s">
        <v>129</v>
      </c>
      <c r="D3190" s="26" t="s">
        <v>4642</v>
      </c>
      <c r="E3190" s="26" t="s">
        <v>4643</v>
      </c>
      <c r="F3190" s="68">
        <v>44089</v>
      </c>
      <c r="G3190" s="26" t="s">
        <v>5744</v>
      </c>
      <c r="H3190" s="26" t="s">
        <v>4645</v>
      </c>
      <c r="I3190" s="26" t="s">
        <v>4645</v>
      </c>
      <c r="J3190" s="28" t="s">
        <v>4646</v>
      </c>
      <c r="K3190" s="26" t="s">
        <v>135</v>
      </c>
      <c r="L3190" s="26" t="s">
        <v>4647</v>
      </c>
      <c r="M3190" s="26" t="s">
        <v>137</v>
      </c>
      <c r="N3190" s="26" t="s">
        <v>138</v>
      </c>
      <c r="O3190" s="26" t="s">
        <v>138</v>
      </c>
      <c r="Q3190" s="30">
        <v>75</v>
      </c>
      <c r="R3190" s="30">
        <v>6020</v>
      </c>
      <c r="S3190" s="31" t="e">
        <f>#N/A</f>
        <v>#N/A</v>
      </c>
      <c r="T3190" s="30">
        <v>1158</v>
      </c>
      <c r="AB3190" s="33" t="e">
        <f>#N/A</f>
        <v>#N/A</v>
      </c>
      <c r="AC3190" s="30">
        <v>1400</v>
      </c>
      <c r="AD3190" s="30" t="e">
        <f>#N/A</f>
        <v>#N/A</v>
      </c>
      <c r="AE3190" s="34">
        <v>0.75966101694915256</v>
      </c>
      <c r="AG3190" s="30" t="e">
        <f>#N/A</f>
        <v>#N/A</v>
      </c>
      <c r="AH3190" s="30" t="e">
        <f>#N/A</f>
        <v>#N/A</v>
      </c>
      <c r="AI3190" s="30">
        <v>7090.6500000000005</v>
      </c>
      <c r="AJ3190" s="71">
        <v>6753</v>
      </c>
      <c r="AK3190" s="26" t="s">
        <v>5027</v>
      </c>
      <c r="AL3190" s="26">
        <v>37</v>
      </c>
      <c r="AM3190" s="26" t="s">
        <v>5719</v>
      </c>
      <c r="AU3190" s="67" t="s">
        <v>4980</v>
      </c>
      <c r="AV3190" s="26" t="s">
        <v>5720</v>
      </c>
      <c r="AW3190" s="26" t="s">
        <v>5721</v>
      </c>
      <c r="BB3190" s="26" t="s">
        <v>4652</v>
      </c>
      <c r="BD3190" s="37">
        <v>44211</v>
      </c>
      <c r="BG3190" s="37" t="s">
        <v>147</v>
      </c>
      <c r="BH3190" s="37" t="s">
        <v>5558</v>
      </c>
      <c r="BI3190" s="37" t="s">
        <v>5558</v>
      </c>
      <c r="BJ3190" s="138" t="e">
        <f>#N/A</f>
        <v>#N/A</v>
      </c>
      <c r="BK3190" s="138" t="e">
        <f>#N/A</f>
        <v>#N/A</v>
      </c>
      <c r="BL3190" s="138" t="e">
        <f>#N/A</f>
        <v>#N/A</v>
      </c>
      <c r="BM3190" s="138" t="e">
        <f>#N/A</f>
        <v>#N/A</v>
      </c>
      <c r="BN3190" s="26"/>
      <c r="BO3190" s="26"/>
      <c r="BP3190" s="26"/>
      <c r="BQ3190" s="38"/>
      <c r="BR3190" s="26"/>
      <c r="BS3190" s="26"/>
      <c r="BT3190" s="26"/>
      <c r="BU3190" s="26"/>
      <c r="BV3190" s="39"/>
    </row>
    <row r="3191" spans="1:74" ht="15" hidden="1" customHeight="1" thickBot="1">
      <c r="A3191" s="26">
        <v>2020</v>
      </c>
      <c r="B3191" s="67">
        <v>3187</v>
      </c>
      <c r="C3191" s="26" t="s">
        <v>129</v>
      </c>
      <c r="D3191" s="26" t="s">
        <v>4642</v>
      </c>
      <c r="E3191" s="26" t="s">
        <v>4643</v>
      </c>
      <c r="F3191" s="68">
        <v>44089</v>
      </c>
      <c r="G3191" s="67" t="s">
        <v>5745</v>
      </c>
      <c r="H3191" s="26" t="s">
        <v>4645</v>
      </c>
      <c r="I3191" s="26" t="s">
        <v>4645</v>
      </c>
      <c r="J3191" s="28" t="s">
        <v>4646</v>
      </c>
      <c r="K3191" s="26" t="s">
        <v>135</v>
      </c>
      <c r="L3191" s="26" t="s">
        <v>4647</v>
      </c>
      <c r="M3191" s="26" t="s">
        <v>137</v>
      </c>
      <c r="N3191" s="26" t="s">
        <v>138</v>
      </c>
      <c r="O3191" s="26" t="s">
        <v>138</v>
      </c>
      <c r="Q3191" s="30">
        <v>76</v>
      </c>
      <c r="R3191" s="30">
        <v>6560</v>
      </c>
      <c r="S3191" s="31" t="e">
        <f>#N/A</f>
        <v>#N/A</v>
      </c>
      <c r="T3191" s="30">
        <v>1159</v>
      </c>
      <c r="AB3191" s="33" t="e">
        <f>#N/A</f>
        <v>#N/A</v>
      </c>
      <c r="AC3191" s="30">
        <v>1400</v>
      </c>
      <c r="AD3191" s="30" t="e">
        <f>#N/A</f>
        <v>#N/A</v>
      </c>
      <c r="AE3191" s="34">
        <v>0.95014925373134329</v>
      </c>
      <c r="AG3191" s="30" t="e">
        <f>#N/A</f>
        <v>#N/A</v>
      </c>
      <c r="AH3191" s="30" t="e">
        <f>#N/A</f>
        <v>#N/A</v>
      </c>
      <c r="AI3191" s="30">
        <v>7821.4500000000007</v>
      </c>
      <c r="AJ3191" s="71">
        <v>7449</v>
      </c>
      <c r="AK3191" s="26" t="s">
        <v>5027</v>
      </c>
      <c r="AL3191" s="26">
        <v>37</v>
      </c>
      <c r="AM3191" s="26" t="s">
        <v>5719</v>
      </c>
      <c r="AU3191" s="67" t="s">
        <v>4980</v>
      </c>
      <c r="AV3191" s="26" t="s">
        <v>5720</v>
      </c>
      <c r="AW3191" s="26" t="s">
        <v>5721</v>
      </c>
      <c r="BB3191" s="26" t="s">
        <v>4652</v>
      </c>
      <c r="BD3191" s="37">
        <v>44211</v>
      </c>
      <c r="BG3191" s="37" t="s">
        <v>147</v>
      </c>
      <c r="BH3191" s="37" t="s">
        <v>5558</v>
      </c>
      <c r="BI3191" s="37" t="s">
        <v>5558</v>
      </c>
      <c r="BJ3191" s="138" t="e">
        <f>#N/A</f>
        <v>#N/A</v>
      </c>
      <c r="BK3191" s="138" t="e">
        <f>#N/A</f>
        <v>#N/A</v>
      </c>
      <c r="BL3191" s="138" t="e">
        <f>#N/A</f>
        <v>#N/A</v>
      </c>
      <c r="BM3191" s="138" t="e">
        <f>#N/A</f>
        <v>#N/A</v>
      </c>
      <c r="BN3191" s="26"/>
      <c r="BO3191" s="26"/>
      <c r="BP3191" s="26"/>
      <c r="BQ3191" s="38"/>
      <c r="BR3191" s="26"/>
      <c r="BS3191" s="26"/>
      <c r="BT3191" s="26"/>
      <c r="BU3191" s="26"/>
      <c r="BV3191" s="39"/>
    </row>
    <row r="3192" spans="1:74" ht="15" hidden="1" customHeight="1" thickBot="1">
      <c r="A3192" s="26">
        <v>2020</v>
      </c>
      <c r="B3192" s="67">
        <v>3188</v>
      </c>
      <c r="C3192" s="26" t="s">
        <v>129</v>
      </c>
      <c r="D3192" s="26" t="s">
        <v>4642</v>
      </c>
      <c r="E3192" s="26" t="s">
        <v>4643</v>
      </c>
      <c r="F3192" s="68">
        <v>44089</v>
      </c>
      <c r="G3192" s="26" t="s">
        <v>5746</v>
      </c>
      <c r="H3192" s="26" t="s">
        <v>4645</v>
      </c>
      <c r="I3192" s="26" t="s">
        <v>4645</v>
      </c>
      <c r="J3192" s="28" t="s">
        <v>4646</v>
      </c>
      <c r="K3192" s="26" t="s">
        <v>135</v>
      </c>
      <c r="L3192" s="26" t="s">
        <v>4647</v>
      </c>
      <c r="M3192" s="26" t="s">
        <v>137</v>
      </c>
      <c r="N3192" s="26" t="s">
        <v>138</v>
      </c>
      <c r="O3192" s="26" t="s">
        <v>138</v>
      </c>
      <c r="Q3192" s="30">
        <v>74</v>
      </c>
      <c r="R3192" s="30">
        <v>5820</v>
      </c>
      <c r="S3192" s="31" t="e">
        <f>#N/A</f>
        <v>#N/A</v>
      </c>
      <c r="T3192" s="30">
        <v>1108</v>
      </c>
      <c r="AB3192" s="33" t="e">
        <f>#N/A</f>
        <v>#N/A</v>
      </c>
      <c r="AC3192" s="30">
        <v>1400</v>
      </c>
      <c r="AD3192" s="30" t="e">
        <f>#N/A</f>
        <v>#N/A</v>
      </c>
      <c r="AE3192" s="34">
        <v>0.95014925373134329</v>
      </c>
      <c r="AG3192" s="30" t="e">
        <f>#N/A</f>
        <v>#N/A</v>
      </c>
      <c r="AH3192" s="30" t="e">
        <f>#N/A</f>
        <v>#N/A</v>
      </c>
      <c r="AI3192" s="30">
        <v>6820.8</v>
      </c>
      <c r="AJ3192" s="71">
        <v>6496</v>
      </c>
      <c r="AK3192" s="26" t="s">
        <v>5027</v>
      </c>
      <c r="AL3192" s="26">
        <v>37</v>
      </c>
      <c r="AM3192" s="26" t="s">
        <v>5719</v>
      </c>
      <c r="AU3192" s="67" t="s">
        <v>4980</v>
      </c>
      <c r="AV3192" s="26" t="s">
        <v>5720</v>
      </c>
      <c r="AW3192" s="26" t="s">
        <v>5721</v>
      </c>
      <c r="BB3192" s="26" t="s">
        <v>4652</v>
      </c>
      <c r="BD3192" s="37">
        <v>44211</v>
      </c>
      <c r="BG3192" s="37" t="s">
        <v>147</v>
      </c>
      <c r="BH3192" s="37" t="s">
        <v>5558</v>
      </c>
      <c r="BI3192" s="37" t="s">
        <v>5558</v>
      </c>
      <c r="BJ3192" s="138" t="e">
        <f>#N/A</f>
        <v>#N/A</v>
      </c>
      <c r="BK3192" s="138" t="e">
        <f>#N/A</f>
        <v>#N/A</v>
      </c>
      <c r="BL3192" s="138" t="e">
        <f>#N/A</f>
        <v>#N/A</v>
      </c>
      <c r="BM3192" s="138" t="e">
        <f>#N/A</f>
        <v>#N/A</v>
      </c>
      <c r="BN3192" s="26"/>
      <c r="BO3192" s="26"/>
      <c r="BP3192" s="26"/>
      <c r="BQ3192" s="38"/>
      <c r="BR3192" s="26"/>
      <c r="BS3192" s="26"/>
      <c r="BT3192" s="26"/>
      <c r="BU3192" s="26"/>
      <c r="BV3192" s="39"/>
    </row>
    <row r="3193" spans="1:74" ht="15" hidden="1" customHeight="1" thickBot="1">
      <c r="A3193" s="26">
        <v>2020</v>
      </c>
      <c r="B3193" s="67">
        <v>3189</v>
      </c>
      <c r="C3193" s="26" t="s">
        <v>129</v>
      </c>
      <c r="D3193" s="26" t="s">
        <v>4642</v>
      </c>
      <c r="E3193" s="26" t="s">
        <v>4643</v>
      </c>
      <c r="F3193" s="68">
        <v>44089</v>
      </c>
      <c r="G3193" s="67" t="s">
        <v>5747</v>
      </c>
      <c r="H3193" s="26" t="s">
        <v>4645</v>
      </c>
      <c r="I3193" s="26" t="s">
        <v>4645</v>
      </c>
      <c r="J3193" s="28" t="s">
        <v>4646</v>
      </c>
      <c r="K3193" s="26" t="s">
        <v>135</v>
      </c>
      <c r="L3193" s="26" t="s">
        <v>4647</v>
      </c>
      <c r="M3193" s="26" t="s">
        <v>137</v>
      </c>
      <c r="N3193" s="26" t="s">
        <v>138</v>
      </c>
      <c r="O3193" s="26" t="s">
        <v>138</v>
      </c>
      <c r="Q3193" s="30">
        <v>74</v>
      </c>
      <c r="R3193" s="30">
        <v>5370</v>
      </c>
      <c r="S3193" s="31" t="e">
        <f>#N/A</f>
        <v>#N/A</v>
      </c>
      <c r="T3193" s="30">
        <v>786</v>
      </c>
      <c r="AB3193" s="33" t="e">
        <f>#N/A</f>
        <v>#N/A</v>
      </c>
      <c r="AC3193" s="30">
        <v>1400</v>
      </c>
      <c r="AD3193" s="30" t="e">
        <f>#N/A</f>
        <v>#N/A</v>
      </c>
      <c r="AE3193" s="34">
        <v>0.98</v>
      </c>
      <c r="AG3193" s="30" t="e">
        <f>#N/A</f>
        <v>#N/A</v>
      </c>
      <c r="AH3193" s="30" t="e">
        <f>#N/A</f>
        <v>#N/A</v>
      </c>
      <c r="AI3193" s="30">
        <v>6211.8</v>
      </c>
      <c r="AJ3193" s="71">
        <v>5916</v>
      </c>
      <c r="AK3193" s="26" t="s">
        <v>5027</v>
      </c>
      <c r="AL3193" s="26">
        <v>37</v>
      </c>
      <c r="AM3193" s="26" t="s">
        <v>5719</v>
      </c>
      <c r="AU3193" s="67" t="s">
        <v>4980</v>
      </c>
      <c r="AV3193" s="26" t="s">
        <v>5720</v>
      </c>
      <c r="AW3193" s="26" t="s">
        <v>5721</v>
      </c>
      <c r="BB3193" s="26" t="s">
        <v>4652</v>
      </c>
      <c r="BD3193" s="37">
        <v>44211</v>
      </c>
      <c r="BG3193" s="37" t="s">
        <v>147</v>
      </c>
      <c r="BH3193" s="37" t="s">
        <v>5558</v>
      </c>
      <c r="BI3193" s="37" t="s">
        <v>5558</v>
      </c>
      <c r="BJ3193" s="138" t="e">
        <f>#N/A</f>
        <v>#N/A</v>
      </c>
      <c r="BK3193" s="138" t="e">
        <f>#N/A</f>
        <v>#N/A</v>
      </c>
      <c r="BL3193" s="138" t="e">
        <f>#N/A</f>
        <v>#N/A</v>
      </c>
      <c r="BM3193" s="138" t="e">
        <f>#N/A</f>
        <v>#N/A</v>
      </c>
      <c r="BN3193" s="26"/>
      <c r="BO3193" s="26"/>
      <c r="BP3193" s="26"/>
      <c r="BQ3193" s="38"/>
      <c r="BR3193" s="26"/>
      <c r="BS3193" s="26"/>
      <c r="BT3193" s="26"/>
      <c r="BU3193" s="26"/>
      <c r="BV3193" s="39"/>
    </row>
    <row r="3194" spans="1:74" ht="15" hidden="1" customHeight="1" thickBot="1">
      <c r="A3194" s="26">
        <v>2020</v>
      </c>
      <c r="B3194" s="67">
        <v>3190</v>
      </c>
      <c r="C3194" s="26" t="s">
        <v>129</v>
      </c>
      <c r="D3194" s="26" t="s">
        <v>4642</v>
      </c>
      <c r="E3194" s="26" t="s">
        <v>4643</v>
      </c>
      <c r="F3194" s="68">
        <v>44089</v>
      </c>
      <c r="G3194" s="26" t="s">
        <v>5748</v>
      </c>
      <c r="H3194" s="26" t="s">
        <v>4645</v>
      </c>
      <c r="I3194" s="26" t="s">
        <v>4645</v>
      </c>
      <c r="J3194" s="28" t="s">
        <v>4646</v>
      </c>
      <c r="K3194" s="26" t="s">
        <v>135</v>
      </c>
      <c r="L3194" s="26" t="s">
        <v>4647</v>
      </c>
      <c r="M3194" s="26" t="s">
        <v>137</v>
      </c>
      <c r="N3194" s="26" t="s">
        <v>138</v>
      </c>
      <c r="O3194" s="26" t="s">
        <v>138</v>
      </c>
      <c r="Q3194" s="30">
        <v>79</v>
      </c>
      <c r="R3194" s="30">
        <v>7460</v>
      </c>
      <c r="S3194" s="31" t="e">
        <f>#N/A</f>
        <v>#N/A</v>
      </c>
      <c r="T3194" s="30">
        <v>1430</v>
      </c>
      <c r="AB3194" s="33" t="e">
        <f>#N/A</f>
        <v>#N/A</v>
      </c>
      <c r="AC3194" s="30">
        <v>1400</v>
      </c>
      <c r="AD3194" s="30" t="e">
        <f>#N/A</f>
        <v>#N/A</v>
      </c>
      <c r="AE3194" s="34">
        <v>0.98</v>
      </c>
      <c r="AG3194" s="30" t="e">
        <f>#N/A</f>
        <v>#N/A</v>
      </c>
      <c r="AH3194" s="30" t="e">
        <f>#N/A</f>
        <v>#N/A</v>
      </c>
      <c r="AI3194" s="30">
        <v>9038.4</v>
      </c>
      <c r="AJ3194" s="71">
        <v>8608</v>
      </c>
      <c r="AK3194" s="26" t="s">
        <v>5027</v>
      </c>
      <c r="AL3194" s="26">
        <v>37</v>
      </c>
      <c r="AM3194" s="26" t="s">
        <v>5719</v>
      </c>
      <c r="AU3194" s="67" t="s">
        <v>4980</v>
      </c>
      <c r="AV3194" s="26" t="s">
        <v>5720</v>
      </c>
      <c r="AW3194" s="26" t="s">
        <v>5721</v>
      </c>
      <c r="BB3194" s="26" t="s">
        <v>4652</v>
      </c>
      <c r="BD3194" s="37">
        <v>44211</v>
      </c>
      <c r="BG3194" s="37" t="s">
        <v>147</v>
      </c>
      <c r="BH3194" s="37" t="s">
        <v>5558</v>
      </c>
      <c r="BI3194" s="37" t="s">
        <v>5558</v>
      </c>
      <c r="BJ3194" s="138" t="e">
        <f>#N/A</f>
        <v>#N/A</v>
      </c>
      <c r="BK3194" s="138" t="e">
        <f>#N/A</f>
        <v>#N/A</v>
      </c>
      <c r="BL3194" s="138" t="e">
        <f>#N/A</f>
        <v>#N/A</v>
      </c>
      <c r="BM3194" s="138" t="e">
        <f>#N/A</f>
        <v>#N/A</v>
      </c>
      <c r="BN3194" s="26"/>
      <c r="BO3194" s="26"/>
      <c r="BP3194" s="26"/>
      <c r="BQ3194" s="38"/>
      <c r="BR3194" s="26"/>
      <c r="BS3194" s="26"/>
      <c r="BT3194" s="26"/>
      <c r="BU3194" s="26"/>
      <c r="BV3194" s="39"/>
    </row>
    <row r="3195" spans="1:74" ht="15" hidden="1" customHeight="1" thickBot="1">
      <c r="A3195" s="26">
        <v>2020</v>
      </c>
      <c r="B3195" s="67">
        <v>3191</v>
      </c>
      <c r="C3195" s="26" t="s">
        <v>129</v>
      </c>
      <c r="D3195" s="26" t="s">
        <v>4642</v>
      </c>
      <c r="E3195" s="26" t="s">
        <v>4643</v>
      </c>
      <c r="F3195" s="68">
        <v>44089</v>
      </c>
      <c r="G3195" s="67" t="s">
        <v>5749</v>
      </c>
      <c r="H3195" s="26" t="s">
        <v>4645</v>
      </c>
      <c r="I3195" s="26" t="s">
        <v>4645</v>
      </c>
      <c r="J3195" s="28" t="s">
        <v>4646</v>
      </c>
      <c r="K3195" s="26" t="s">
        <v>135</v>
      </c>
      <c r="L3195" s="26" t="s">
        <v>4647</v>
      </c>
      <c r="M3195" s="26" t="s">
        <v>137</v>
      </c>
      <c r="N3195" s="26" t="s">
        <v>138</v>
      </c>
      <c r="O3195" s="26" t="s">
        <v>138</v>
      </c>
      <c r="Q3195" s="30">
        <v>79</v>
      </c>
      <c r="R3195" s="30">
        <v>6780</v>
      </c>
      <c r="S3195" s="31" t="e">
        <f>#N/A</f>
        <v>#N/A</v>
      </c>
      <c r="T3195" s="30">
        <v>1593</v>
      </c>
      <c r="AB3195" s="33" t="e">
        <f>#N/A</f>
        <v>#N/A</v>
      </c>
      <c r="AC3195" s="30">
        <v>1400</v>
      </c>
      <c r="AD3195" s="30" t="e">
        <f>#N/A</f>
        <v>#N/A</v>
      </c>
      <c r="AE3195" s="34">
        <v>0.75049180327868847</v>
      </c>
      <c r="AG3195" s="30" t="e">
        <f>#N/A</f>
        <v>#N/A</v>
      </c>
      <c r="AH3195" s="30" t="e">
        <f>#N/A</f>
        <v>#N/A</v>
      </c>
      <c r="AI3195" s="30">
        <v>8118.6</v>
      </c>
      <c r="AJ3195" s="71">
        <v>7732</v>
      </c>
      <c r="AK3195" s="26" t="s">
        <v>5027</v>
      </c>
      <c r="AL3195" s="26">
        <v>37</v>
      </c>
      <c r="AM3195" s="26" t="s">
        <v>5719</v>
      </c>
      <c r="AU3195" s="67" t="s">
        <v>4980</v>
      </c>
      <c r="AV3195" s="26" t="s">
        <v>5720</v>
      </c>
      <c r="AW3195" s="26" t="s">
        <v>5721</v>
      </c>
      <c r="BB3195" s="26" t="s">
        <v>4652</v>
      </c>
      <c r="BD3195" s="37">
        <v>44211</v>
      </c>
      <c r="BG3195" s="37" t="s">
        <v>147</v>
      </c>
      <c r="BH3195" s="37" t="s">
        <v>5558</v>
      </c>
      <c r="BI3195" s="37" t="s">
        <v>5558</v>
      </c>
      <c r="BJ3195" s="138" t="e">
        <f>#N/A</f>
        <v>#N/A</v>
      </c>
      <c r="BK3195" s="138" t="e">
        <f>#N/A</f>
        <v>#N/A</v>
      </c>
      <c r="BL3195" s="138" t="e">
        <f>#N/A</f>
        <v>#N/A</v>
      </c>
      <c r="BM3195" s="138" t="e">
        <f>#N/A</f>
        <v>#N/A</v>
      </c>
      <c r="BN3195" s="26"/>
      <c r="BO3195" s="26"/>
      <c r="BP3195" s="26"/>
      <c r="BQ3195" s="38"/>
      <c r="BR3195" s="26"/>
      <c r="BS3195" s="26"/>
      <c r="BT3195" s="26"/>
      <c r="BU3195" s="26"/>
      <c r="BV3195" s="39"/>
    </row>
    <row r="3196" spans="1:74" ht="15" hidden="1" customHeight="1" thickBot="1">
      <c r="A3196" s="26">
        <v>2020</v>
      </c>
      <c r="B3196" s="67">
        <v>3192</v>
      </c>
      <c r="C3196" s="26" t="s">
        <v>129</v>
      </c>
      <c r="D3196" s="26" t="s">
        <v>4642</v>
      </c>
      <c r="E3196" s="26" t="s">
        <v>4643</v>
      </c>
      <c r="F3196" s="68">
        <v>44089</v>
      </c>
      <c r="G3196" s="26" t="s">
        <v>5750</v>
      </c>
      <c r="H3196" s="26" t="s">
        <v>4645</v>
      </c>
      <c r="I3196" s="26" t="s">
        <v>4645</v>
      </c>
      <c r="J3196" s="28" t="s">
        <v>4646</v>
      </c>
      <c r="K3196" s="26" t="s">
        <v>135</v>
      </c>
      <c r="L3196" s="26" t="s">
        <v>4647</v>
      </c>
      <c r="M3196" s="26" t="s">
        <v>137</v>
      </c>
      <c r="N3196" s="26" t="s">
        <v>138</v>
      </c>
      <c r="O3196" s="26" t="s">
        <v>138</v>
      </c>
      <c r="Q3196" s="30">
        <v>83</v>
      </c>
      <c r="R3196" s="30">
        <v>9910</v>
      </c>
      <c r="S3196" s="31" t="e">
        <f>#N/A</f>
        <v>#N/A</v>
      </c>
      <c r="T3196" s="30">
        <v>2026</v>
      </c>
      <c r="AB3196" s="33" t="e">
        <f>#N/A</f>
        <v>#N/A</v>
      </c>
      <c r="AC3196" s="30">
        <v>1400</v>
      </c>
      <c r="AD3196" s="30" t="e">
        <f>#N/A</f>
        <v>#N/A</v>
      </c>
      <c r="AE3196" s="34">
        <v>0.75049180327868847</v>
      </c>
      <c r="AG3196" s="30" t="e">
        <f>#N/A</f>
        <v>#N/A</v>
      </c>
      <c r="AH3196" s="30" t="e">
        <f>#N/A</f>
        <v>#N/A</v>
      </c>
      <c r="AI3196" s="30">
        <v>11302.2</v>
      </c>
      <c r="AJ3196" s="71">
        <v>10764</v>
      </c>
      <c r="AK3196" s="26" t="s">
        <v>5027</v>
      </c>
      <c r="AL3196" s="26">
        <v>37</v>
      </c>
      <c r="AM3196" s="26" t="s">
        <v>5719</v>
      </c>
      <c r="AU3196" s="67" t="s">
        <v>4980</v>
      </c>
      <c r="AV3196" s="26" t="s">
        <v>5720</v>
      </c>
      <c r="AW3196" s="26" t="s">
        <v>5721</v>
      </c>
      <c r="BB3196" s="26" t="s">
        <v>4652</v>
      </c>
      <c r="BD3196" s="37">
        <v>44211</v>
      </c>
      <c r="BG3196" s="37" t="s">
        <v>147</v>
      </c>
      <c r="BH3196" s="37" t="s">
        <v>5558</v>
      </c>
      <c r="BI3196" s="37" t="s">
        <v>5558</v>
      </c>
      <c r="BJ3196" s="138" t="e">
        <f>#N/A</f>
        <v>#N/A</v>
      </c>
      <c r="BK3196" s="138" t="e">
        <f>#N/A</f>
        <v>#N/A</v>
      </c>
      <c r="BL3196" s="138" t="e">
        <f>#N/A</f>
        <v>#N/A</v>
      </c>
      <c r="BM3196" s="138" t="e">
        <f>#N/A</f>
        <v>#N/A</v>
      </c>
      <c r="BN3196" s="26"/>
      <c r="BO3196" s="26"/>
      <c r="BP3196" s="26"/>
      <c r="BQ3196" s="38"/>
      <c r="BR3196" s="26"/>
      <c r="BS3196" s="26"/>
      <c r="BT3196" s="26"/>
      <c r="BU3196" s="26"/>
      <c r="BV3196" s="39"/>
    </row>
    <row r="3197" spans="1:74" ht="15" hidden="1" customHeight="1" thickBot="1">
      <c r="A3197" s="26">
        <v>2020</v>
      </c>
      <c r="B3197" s="67">
        <v>3193</v>
      </c>
      <c r="C3197" s="26" t="s">
        <v>129</v>
      </c>
      <c r="D3197" s="26" t="s">
        <v>4642</v>
      </c>
      <c r="E3197" s="26" t="s">
        <v>4643</v>
      </c>
      <c r="F3197" s="68">
        <v>44089</v>
      </c>
      <c r="G3197" s="67" t="s">
        <v>5751</v>
      </c>
      <c r="H3197" s="26" t="s">
        <v>4645</v>
      </c>
      <c r="I3197" s="26" t="s">
        <v>4645</v>
      </c>
      <c r="J3197" s="28" t="s">
        <v>4646</v>
      </c>
      <c r="K3197" s="26" t="s">
        <v>135</v>
      </c>
      <c r="L3197" s="26" t="s">
        <v>4647</v>
      </c>
      <c r="M3197" s="26" t="s">
        <v>137</v>
      </c>
      <c r="N3197" s="26" t="s">
        <v>138</v>
      </c>
      <c r="O3197" s="26" t="s">
        <v>138</v>
      </c>
      <c r="Q3197" s="30">
        <v>86</v>
      </c>
      <c r="R3197" s="30">
        <v>8460</v>
      </c>
      <c r="S3197" s="31" t="e">
        <f>#N/A</f>
        <v>#N/A</v>
      </c>
      <c r="T3197" s="30">
        <v>1360</v>
      </c>
      <c r="AB3197" s="33" t="e">
        <f>#N/A</f>
        <v>#N/A</v>
      </c>
      <c r="AC3197" s="30">
        <v>1400</v>
      </c>
      <c r="AD3197" s="30" t="e">
        <f>#N/A</f>
        <v>#N/A</v>
      </c>
      <c r="AE3197" s="34">
        <v>0.57420289855072459</v>
      </c>
      <c r="AG3197" s="30" t="e">
        <f>#N/A</f>
        <v>#N/A</v>
      </c>
      <c r="AH3197" s="30" t="e">
        <f>#N/A</f>
        <v>#N/A</v>
      </c>
      <c r="AI3197" s="30">
        <v>10390.800000000001</v>
      </c>
      <c r="AJ3197" s="71">
        <v>9896</v>
      </c>
      <c r="AK3197" s="26" t="s">
        <v>5027</v>
      </c>
      <c r="AL3197" s="26">
        <v>37</v>
      </c>
      <c r="AM3197" s="26" t="s">
        <v>5719</v>
      </c>
      <c r="AU3197" s="67" t="s">
        <v>4980</v>
      </c>
      <c r="AV3197" s="26" t="s">
        <v>5720</v>
      </c>
      <c r="AW3197" s="26" t="s">
        <v>5721</v>
      </c>
      <c r="BB3197" s="26" t="s">
        <v>4652</v>
      </c>
      <c r="BD3197" s="37">
        <v>44211</v>
      </c>
      <c r="BG3197" s="37" t="s">
        <v>147</v>
      </c>
      <c r="BH3197" s="37" t="s">
        <v>5558</v>
      </c>
      <c r="BI3197" s="37" t="s">
        <v>5558</v>
      </c>
      <c r="BJ3197" s="138" t="e">
        <f>#N/A</f>
        <v>#N/A</v>
      </c>
      <c r="BK3197" s="138" t="e">
        <f>#N/A</f>
        <v>#N/A</v>
      </c>
      <c r="BL3197" s="138" t="e">
        <f>#N/A</f>
        <v>#N/A</v>
      </c>
      <c r="BM3197" s="138" t="e">
        <f>#N/A</f>
        <v>#N/A</v>
      </c>
      <c r="BN3197" s="26"/>
      <c r="BO3197" s="26"/>
      <c r="BP3197" s="26"/>
      <c r="BQ3197" s="38"/>
      <c r="BR3197" s="26"/>
      <c r="BS3197" s="26"/>
      <c r="BT3197" s="26"/>
      <c r="BU3197" s="26"/>
      <c r="BV3197" s="39"/>
    </row>
    <row r="3198" spans="1:74" ht="15" hidden="1" customHeight="1" thickBot="1">
      <c r="A3198" s="26">
        <v>2020</v>
      </c>
      <c r="B3198" s="67">
        <v>3194</v>
      </c>
      <c r="C3198" s="26" t="s">
        <v>129</v>
      </c>
      <c r="D3198" s="26" t="s">
        <v>4642</v>
      </c>
      <c r="E3198" s="26" t="s">
        <v>4643</v>
      </c>
      <c r="F3198" s="68">
        <v>44089</v>
      </c>
      <c r="G3198" s="26" t="s">
        <v>5752</v>
      </c>
      <c r="H3198" s="26" t="s">
        <v>4645</v>
      </c>
      <c r="I3198" s="26" t="s">
        <v>4645</v>
      </c>
      <c r="J3198" s="28" t="s">
        <v>4646</v>
      </c>
      <c r="K3198" s="26" t="s">
        <v>135</v>
      </c>
      <c r="L3198" s="26" t="s">
        <v>4647</v>
      </c>
      <c r="M3198" s="26" t="s">
        <v>137</v>
      </c>
      <c r="N3198" s="26" t="s">
        <v>138</v>
      </c>
      <c r="O3198" s="26" t="s">
        <v>138</v>
      </c>
      <c r="Q3198" s="30">
        <v>82</v>
      </c>
      <c r="R3198" s="30">
        <v>6870</v>
      </c>
      <c r="S3198" s="31" t="e">
        <f>#N/A</f>
        <v>#N/A</v>
      </c>
      <c r="T3198" s="30">
        <v>1352</v>
      </c>
      <c r="AB3198" s="33" t="e">
        <f>#N/A</f>
        <v>#N/A</v>
      </c>
      <c r="AC3198" s="30">
        <v>1400</v>
      </c>
      <c r="AD3198" s="30" t="e">
        <f>#N/A</f>
        <v>#N/A</v>
      </c>
      <c r="AE3198" s="34">
        <v>0.57420289855072459</v>
      </c>
      <c r="AG3198" s="30" t="e">
        <f>#N/A</f>
        <v>#N/A</v>
      </c>
      <c r="AH3198" s="30" t="e">
        <f>#N/A</f>
        <v>#N/A</v>
      </c>
      <c r="AI3198" s="30">
        <v>8240.4</v>
      </c>
      <c r="AJ3198" s="71">
        <v>7848</v>
      </c>
      <c r="AK3198" s="26" t="s">
        <v>5027</v>
      </c>
      <c r="AL3198" s="26">
        <v>37</v>
      </c>
      <c r="AM3198" s="26" t="s">
        <v>5719</v>
      </c>
      <c r="AU3198" s="67" t="s">
        <v>4980</v>
      </c>
      <c r="AV3198" s="26" t="s">
        <v>5720</v>
      </c>
      <c r="AW3198" s="26" t="s">
        <v>5721</v>
      </c>
      <c r="BB3198" s="26" t="s">
        <v>4652</v>
      </c>
      <c r="BD3198" s="37">
        <v>44211</v>
      </c>
      <c r="BG3198" s="37" t="s">
        <v>147</v>
      </c>
      <c r="BH3198" s="37" t="s">
        <v>5558</v>
      </c>
      <c r="BI3198" s="37" t="s">
        <v>5558</v>
      </c>
      <c r="BJ3198" s="138" t="e">
        <f>#N/A</f>
        <v>#N/A</v>
      </c>
      <c r="BK3198" s="138" t="e">
        <f>#N/A</f>
        <v>#N/A</v>
      </c>
      <c r="BL3198" s="138" t="e">
        <f>#N/A</f>
        <v>#N/A</v>
      </c>
      <c r="BM3198" s="138" t="e">
        <f>#N/A</f>
        <v>#N/A</v>
      </c>
      <c r="BN3198" s="26"/>
      <c r="BO3198" s="26"/>
      <c r="BP3198" s="26"/>
      <c r="BQ3198" s="38"/>
      <c r="BR3198" s="26"/>
      <c r="BS3198" s="26"/>
      <c r="BT3198" s="26"/>
      <c r="BU3198" s="26"/>
      <c r="BV3198" s="39"/>
    </row>
    <row r="3199" spans="1:74" ht="15" hidden="1" customHeight="1" thickBot="1">
      <c r="A3199" s="26">
        <v>2020</v>
      </c>
      <c r="B3199" s="67">
        <v>3195</v>
      </c>
      <c r="C3199" s="26" t="s">
        <v>129</v>
      </c>
      <c r="D3199" s="26" t="s">
        <v>4642</v>
      </c>
      <c r="E3199" s="26" t="s">
        <v>4643</v>
      </c>
      <c r="F3199" s="68">
        <v>44089</v>
      </c>
      <c r="G3199" s="67" t="s">
        <v>5753</v>
      </c>
      <c r="H3199" s="26" t="s">
        <v>4645</v>
      </c>
      <c r="I3199" s="26" t="s">
        <v>4645</v>
      </c>
      <c r="J3199" s="28" t="s">
        <v>4646</v>
      </c>
      <c r="K3199" s="26" t="s">
        <v>135</v>
      </c>
      <c r="L3199" s="26" t="s">
        <v>4647</v>
      </c>
      <c r="M3199" s="26" t="s">
        <v>137</v>
      </c>
      <c r="N3199" s="26" t="s">
        <v>138</v>
      </c>
      <c r="O3199" s="26" t="s">
        <v>138</v>
      </c>
      <c r="Q3199" s="30">
        <v>75</v>
      </c>
      <c r="R3199" s="30">
        <v>6670</v>
      </c>
      <c r="S3199" s="31" t="e">
        <f>#N/A</f>
        <v>#N/A</v>
      </c>
      <c r="T3199" s="30">
        <v>1547</v>
      </c>
      <c r="AB3199" s="33" t="e">
        <f>#N/A</f>
        <v>#N/A</v>
      </c>
      <c r="AC3199" s="30">
        <v>1400</v>
      </c>
      <c r="AD3199" s="30" t="e">
        <f>#N/A</f>
        <v>#N/A</v>
      </c>
      <c r="AE3199" s="34">
        <v>0.98</v>
      </c>
      <c r="AG3199" s="30" t="e">
        <f>#N/A</f>
        <v>#N/A</v>
      </c>
      <c r="AH3199" s="30" t="e">
        <f>#N/A</f>
        <v>#N/A</v>
      </c>
      <c r="AI3199" s="30">
        <v>7969.5</v>
      </c>
      <c r="AJ3199" s="71">
        <v>7590</v>
      </c>
      <c r="AK3199" s="26" t="s">
        <v>5027</v>
      </c>
      <c r="AL3199" s="26">
        <v>37</v>
      </c>
      <c r="AM3199" s="26" t="s">
        <v>5719</v>
      </c>
      <c r="AU3199" s="67" t="s">
        <v>4980</v>
      </c>
      <c r="AV3199" s="26" t="s">
        <v>5720</v>
      </c>
      <c r="AW3199" s="26" t="s">
        <v>5721</v>
      </c>
      <c r="BB3199" s="26" t="s">
        <v>4652</v>
      </c>
      <c r="BD3199" s="37">
        <v>44211</v>
      </c>
      <c r="BG3199" s="37" t="s">
        <v>147</v>
      </c>
      <c r="BH3199" s="37" t="s">
        <v>5558</v>
      </c>
      <c r="BI3199" s="37" t="s">
        <v>5558</v>
      </c>
      <c r="BJ3199" s="138" t="e">
        <f>#N/A</f>
        <v>#N/A</v>
      </c>
      <c r="BK3199" s="138" t="e">
        <f>#N/A</f>
        <v>#N/A</v>
      </c>
      <c r="BL3199" s="138" t="e">
        <f>#N/A</f>
        <v>#N/A</v>
      </c>
      <c r="BM3199" s="138" t="e">
        <f>#N/A</f>
        <v>#N/A</v>
      </c>
      <c r="BN3199" s="26"/>
      <c r="BO3199" s="26"/>
      <c r="BP3199" s="26"/>
      <c r="BQ3199" s="38"/>
      <c r="BR3199" s="26"/>
      <c r="BS3199" s="26"/>
      <c r="BT3199" s="26"/>
      <c r="BU3199" s="26"/>
      <c r="BV3199" s="39"/>
    </row>
    <row r="3200" spans="1:74" ht="15" hidden="1" customHeight="1" thickBot="1">
      <c r="A3200" s="26">
        <v>2020</v>
      </c>
      <c r="B3200" s="67">
        <v>3196</v>
      </c>
      <c r="C3200" s="26" t="s">
        <v>129</v>
      </c>
      <c r="D3200" s="26" t="s">
        <v>4642</v>
      </c>
      <c r="E3200" s="26" t="s">
        <v>4643</v>
      </c>
      <c r="F3200" s="68">
        <v>44089</v>
      </c>
      <c r="G3200" s="26" t="s">
        <v>5754</v>
      </c>
      <c r="H3200" s="26" t="s">
        <v>4645</v>
      </c>
      <c r="I3200" s="26" t="s">
        <v>4645</v>
      </c>
      <c r="J3200" s="28" t="s">
        <v>4646</v>
      </c>
      <c r="K3200" s="26" t="s">
        <v>135</v>
      </c>
      <c r="L3200" s="26" t="s">
        <v>4647</v>
      </c>
      <c r="M3200" s="26" t="s">
        <v>137</v>
      </c>
      <c r="N3200" s="26" t="s">
        <v>138</v>
      </c>
      <c r="O3200" s="26" t="s">
        <v>138</v>
      </c>
      <c r="Q3200" s="30">
        <v>83</v>
      </c>
      <c r="R3200" s="30">
        <v>8960</v>
      </c>
      <c r="S3200" s="31" t="e">
        <f>#N/A</f>
        <v>#N/A</v>
      </c>
      <c r="T3200" s="30">
        <v>1998</v>
      </c>
      <c r="AB3200" s="33" t="e">
        <f>#N/A</f>
        <v>#N/A</v>
      </c>
      <c r="AC3200" s="30">
        <v>1400</v>
      </c>
      <c r="AD3200" s="30" t="e">
        <f>#N/A</f>
        <v>#N/A</v>
      </c>
      <c r="AE3200" s="34">
        <v>0.98</v>
      </c>
      <c r="AG3200" s="30" t="e">
        <f>#N/A</f>
        <v>#N/A</v>
      </c>
      <c r="AH3200" s="30" t="e">
        <f>#N/A</f>
        <v>#N/A</v>
      </c>
      <c r="AI3200" s="30">
        <v>11067</v>
      </c>
      <c r="AJ3200" s="71">
        <v>10540</v>
      </c>
      <c r="AK3200" s="26" t="s">
        <v>5027</v>
      </c>
      <c r="AL3200" s="26">
        <v>37</v>
      </c>
      <c r="AM3200" s="26" t="s">
        <v>5719</v>
      </c>
      <c r="AU3200" s="67" t="s">
        <v>4980</v>
      </c>
      <c r="AV3200" s="26" t="s">
        <v>5720</v>
      </c>
      <c r="AW3200" s="26" t="s">
        <v>5721</v>
      </c>
      <c r="BB3200" s="26" t="s">
        <v>4652</v>
      </c>
      <c r="BD3200" s="37">
        <v>44211</v>
      </c>
      <c r="BG3200" s="37" t="s">
        <v>147</v>
      </c>
      <c r="BH3200" s="37" t="s">
        <v>5558</v>
      </c>
      <c r="BI3200" s="37" t="s">
        <v>5558</v>
      </c>
      <c r="BJ3200" s="138" t="e">
        <f>#N/A</f>
        <v>#N/A</v>
      </c>
      <c r="BK3200" s="138" t="e">
        <f>#N/A</f>
        <v>#N/A</v>
      </c>
      <c r="BL3200" s="138" t="e">
        <f>#N/A</f>
        <v>#N/A</v>
      </c>
      <c r="BM3200" s="138" t="e">
        <f>#N/A</f>
        <v>#N/A</v>
      </c>
      <c r="BN3200" s="26"/>
      <c r="BO3200" s="26"/>
      <c r="BP3200" s="26"/>
      <c r="BQ3200" s="38"/>
      <c r="BR3200" s="26"/>
      <c r="BS3200" s="26"/>
      <c r="BT3200" s="26"/>
      <c r="BU3200" s="26"/>
      <c r="BV3200" s="39"/>
    </row>
    <row r="3201" spans="1:74" ht="15" hidden="1" customHeight="1" thickBot="1">
      <c r="A3201" s="26">
        <v>2020</v>
      </c>
      <c r="B3201" s="67">
        <v>3197</v>
      </c>
      <c r="C3201" s="26" t="s">
        <v>129</v>
      </c>
      <c r="D3201" s="26" t="s">
        <v>4642</v>
      </c>
      <c r="E3201" s="26" t="s">
        <v>4643</v>
      </c>
      <c r="F3201" s="68">
        <v>44089</v>
      </c>
      <c r="G3201" s="67" t="s">
        <v>5755</v>
      </c>
      <c r="H3201" s="26" t="s">
        <v>4645</v>
      </c>
      <c r="I3201" s="26" t="s">
        <v>4645</v>
      </c>
      <c r="J3201" s="28" t="s">
        <v>4646</v>
      </c>
      <c r="K3201" s="26" t="s">
        <v>135</v>
      </c>
      <c r="L3201" s="26" t="s">
        <v>4647</v>
      </c>
      <c r="M3201" s="26" t="s">
        <v>137</v>
      </c>
      <c r="N3201" s="26" t="s">
        <v>138</v>
      </c>
      <c r="O3201" s="26" t="s">
        <v>138</v>
      </c>
      <c r="Q3201" s="30">
        <v>76</v>
      </c>
      <c r="R3201" s="30">
        <v>6700</v>
      </c>
      <c r="S3201" s="31" t="e">
        <f>#N/A</f>
        <v>#N/A</v>
      </c>
      <c r="T3201" s="30">
        <v>1028</v>
      </c>
      <c r="AB3201" s="33" t="e">
        <f>#N/A</f>
        <v>#N/A</v>
      </c>
      <c r="AC3201" s="30">
        <v>1400</v>
      </c>
      <c r="AD3201" s="30" t="e">
        <f>#N/A</f>
        <v>#N/A</v>
      </c>
      <c r="AE3201" s="34">
        <v>0.67230769230769227</v>
      </c>
      <c r="AG3201" s="30" t="e">
        <f>#N/A</f>
        <v>#N/A</v>
      </c>
      <c r="AH3201" s="30" t="e">
        <f>#N/A</f>
        <v>#N/A</v>
      </c>
      <c r="AI3201" s="30">
        <v>8010.4500000000007</v>
      </c>
      <c r="AJ3201" s="71">
        <v>7629</v>
      </c>
      <c r="AK3201" s="26" t="s">
        <v>5027</v>
      </c>
      <c r="AL3201" s="26">
        <v>37</v>
      </c>
      <c r="AM3201" s="26" t="s">
        <v>5719</v>
      </c>
      <c r="AU3201" s="67" t="s">
        <v>4980</v>
      </c>
      <c r="AV3201" s="26" t="s">
        <v>5720</v>
      </c>
      <c r="AW3201" s="26" t="s">
        <v>5721</v>
      </c>
      <c r="BB3201" s="26" t="s">
        <v>4652</v>
      </c>
      <c r="BD3201" s="37">
        <v>44211</v>
      </c>
      <c r="BG3201" s="37" t="s">
        <v>147</v>
      </c>
      <c r="BH3201" s="37" t="s">
        <v>5558</v>
      </c>
      <c r="BI3201" s="37" t="s">
        <v>5558</v>
      </c>
      <c r="BJ3201" s="138" t="e">
        <f>#N/A</f>
        <v>#N/A</v>
      </c>
      <c r="BK3201" s="138" t="e">
        <f>#N/A</f>
        <v>#N/A</v>
      </c>
      <c r="BL3201" s="138" t="e">
        <f>#N/A</f>
        <v>#N/A</v>
      </c>
      <c r="BM3201" s="138" t="e">
        <f>#N/A</f>
        <v>#N/A</v>
      </c>
      <c r="BN3201" s="26"/>
      <c r="BO3201" s="26"/>
      <c r="BP3201" s="26"/>
      <c r="BQ3201" s="38"/>
      <c r="BR3201" s="26"/>
      <c r="BS3201" s="26"/>
      <c r="BT3201" s="26"/>
      <c r="BU3201" s="26"/>
      <c r="BV3201" s="39"/>
    </row>
    <row r="3202" spans="1:74" ht="15" hidden="1" customHeight="1" thickBot="1">
      <c r="A3202" s="26">
        <v>2020</v>
      </c>
      <c r="B3202" s="67">
        <v>3198</v>
      </c>
      <c r="C3202" s="26" t="s">
        <v>129</v>
      </c>
      <c r="D3202" s="26" t="s">
        <v>4642</v>
      </c>
      <c r="E3202" s="26" t="s">
        <v>4643</v>
      </c>
      <c r="F3202" s="68">
        <v>44089</v>
      </c>
      <c r="G3202" s="26" t="s">
        <v>5756</v>
      </c>
      <c r="H3202" s="26" t="s">
        <v>4645</v>
      </c>
      <c r="I3202" s="26" t="s">
        <v>4645</v>
      </c>
      <c r="J3202" s="28" t="s">
        <v>4646</v>
      </c>
      <c r="K3202" s="26" t="s">
        <v>135</v>
      </c>
      <c r="L3202" s="26" t="s">
        <v>4647</v>
      </c>
      <c r="M3202" s="26" t="s">
        <v>137</v>
      </c>
      <c r="N3202" s="26" t="s">
        <v>138</v>
      </c>
      <c r="O3202" s="26" t="s">
        <v>138</v>
      </c>
      <c r="Q3202" s="30">
        <v>85</v>
      </c>
      <c r="R3202" s="30">
        <v>9180</v>
      </c>
      <c r="S3202" s="31" t="e">
        <f>#N/A</f>
        <v>#N/A</v>
      </c>
      <c r="T3202" s="30">
        <v>1940</v>
      </c>
      <c r="AB3202" s="33" t="e">
        <f>#N/A</f>
        <v>#N/A</v>
      </c>
      <c r="AC3202" s="30">
        <v>1400</v>
      </c>
      <c r="AD3202" s="30" t="e">
        <f>#N/A</f>
        <v>#N/A</v>
      </c>
      <c r="AE3202" s="34">
        <v>0.67230769230769227</v>
      </c>
      <c r="AG3202" s="30" t="e">
        <f>#N/A</f>
        <v>#N/A</v>
      </c>
      <c r="AH3202" s="30" t="e">
        <f>#N/A</f>
        <v>#N/A</v>
      </c>
      <c r="AI3202" s="30">
        <v>11364.15</v>
      </c>
      <c r="AJ3202" s="71">
        <v>10823</v>
      </c>
      <c r="AK3202" s="26" t="s">
        <v>5027</v>
      </c>
      <c r="AL3202" s="26">
        <v>37</v>
      </c>
      <c r="AM3202" s="26" t="s">
        <v>5719</v>
      </c>
      <c r="AU3202" s="67" t="s">
        <v>4980</v>
      </c>
      <c r="AV3202" s="26" t="s">
        <v>5720</v>
      </c>
      <c r="AW3202" s="26" t="s">
        <v>5721</v>
      </c>
      <c r="BB3202" s="26" t="s">
        <v>4652</v>
      </c>
      <c r="BD3202" s="37">
        <v>44211</v>
      </c>
      <c r="BG3202" s="37" t="s">
        <v>147</v>
      </c>
      <c r="BH3202" s="37" t="s">
        <v>5558</v>
      </c>
      <c r="BI3202" s="37" t="s">
        <v>5558</v>
      </c>
      <c r="BJ3202" s="138" t="e">
        <f>#N/A</f>
        <v>#N/A</v>
      </c>
      <c r="BK3202" s="138" t="e">
        <f>#N/A</f>
        <v>#N/A</v>
      </c>
      <c r="BL3202" s="138" t="e">
        <f>#N/A</f>
        <v>#N/A</v>
      </c>
      <c r="BM3202" s="138" t="e">
        <f>#N/A</f>
        <v>#N/A</v>
      </c>
      <c r="BN3202" s="26"/>
      <c r="BO3202" s="26"/>
      <c r="BP3202" s="26"/>
      <c r="BQ3202" s="38"/>
      <c r="BR3202" s="26"/>
      <c r="BS3202" s="26"/>
      <c r="BT3202" s="26"/>
      <c r="BU3202" s="26"/>
      <c r="BV3202" s="39"/>
    </row>
    <row r="3203" spans="1:74" ht="15" hidden="1" customHeight="1" thickBot="1">
      <c r="A3203" s="26">
        <v>2020</v>
      </c>
      <c r="B3203" s="67">
        <v>3199</v>
      </c>
      <c r="C3203" s="26" t="s">
        <v>129</v>
      </c>
      <c r="D3203" s="26" t="s">
        <v>4642</v>
      </c>
      <c r="E3203" s="26" t="s">
        <v>4643</v>
      </c>
      <c r="F3203" s="68">
        <v>44089</v>
      </c>
      <c r="G3203" s="67" t="s">
        <v>5757</v>
      </c>
      <c r="H3203" s="26" t="s">
        <v>4645</v>
      </c>
      <c r="I3203" s="26" t="s">
        <v>4645</v>
      </c>
      <c r="J3203" s="28" t="s">
        <v>4646</v>
      </c>
      <c r="K3203" s="26" t="s">
        <v>135</v>
      </c>
      <c r="L3203" s="26" t="s">
        <v>4647</v>
      </c>
      <c r="M3203" s="26" t="s">
        <v>137</v>
      </c>
      <c r="N3203" s="26" t="s">
        <v>138</v>
      </c>
      <c r="O3203" s="26" t="s">
        <v>138</v>
      </c>
      <c r="Q3203" s="30">
        <v>81</v>
      </c>
      <c r="R3203" s="30">
        <v>7080</v>
      </c>
      <c r="S3203" s="31" t="e">
        <f>#N/A</f>
        <v>#N/A</v>
      </c>
      <c r="T3203" s="30">
        <v>1516</v>
      </c>
      <c r="AB3203" s="33" t="e">
        <f>#N/A</f>
        <v>#N/A</v>
      </c>
      <c r="AC3203" s="30">
        <v>1400</v>
      </c>
      <c r="AD3203" s="30" t="e">
        <f>#N/A</f>
        <v>#N/A</v>
      </c>
      <c r="AE3203" s="34">
        <v>0.80857142857142861</v>
      </c>
      <c r="AG3203" s="30" t="e">
        <f>#N/A</f>
        <v>#N/A</v>
      </c>
      <c r="AH3203" s="30" t="e">
        <f>#N/A</f>
        <v>#N/A</v>
      </c>
      <c r="AI3203" s="30">
        <v>8524.9500000000007</v>
      </c>
      <c r="AJ3203" s="71">
        <v>8119</v>
      </c>
      <c r="AK3203" s="26" t="s">
        <v>5027</v>
      </c>
      <c r="AL3203" s="26">
        <v>37</v>
      </c>
      <c r="AM3203" s="26" t="s">
        <v>5719</v>
      </c>
      <c r="AU3203" s="67" t="s">
        <v>4980</v>
      </c>
      <c r="AV3203" s="26" t="s">
        <v>5720</v>
      </c>
      <c r="AW3203" s="26" t="s">
        <v>5721</v>
      </c>
      <c r="BB3203" s="26" t="s">
        <v>4652</v>
      </c>
      <c r="BD3203" s="37">
        <v>44211</v>
      </c>
      <c r="BG3203" s="37" t="s">
        <v>147</v>
      </c>
      <c r="BH3203" s="37" t="s">
        <v>5558</v>
      </c>
      <c r="BI3203" s="37" t="s">
        <v>5558</v>
      </c>
      <c r="BJ3203" s="138" t="e">
        <f>#N/A</f>
        <v>#N/A</v>
      </c>
      <c r="BK3203" s="138" t="e">
        <f>#N/A</f>
        <v>#N/A</v>
      </c>
      <c r="BL3203" s="138" t="e">
        <f>#N/A</f>
        <v>#N/A</v>
      </c>
      <c r="BM3203" s="138" t="e">
        <f>#N/A</f>
        <v>#N/A</v>
      </c>
      <c r="BN3203" s="26"/>
      <c r="BO3203" s="26"/>
      <c r="BP3203" s="26"/>
      <c r="BQ3203" s="38"/>
      <c r="BR3203" s="26"/>
      <c r="BS3203" s="26"/>
      <c r="BT3203" s="26"/>
      <c r="BU3203" s="26"/>
      <c r="BV3203" s="39"/>
    </row>
    <row r="3204" spans="1:74" ht="15" hidden="1" customHeight="1" thickBot="1">
      <c r="A3204" s="26">
        <v>2020</v>
      </c>
      <c r="B3204" s="67">
        <v>3200</v>
      </c>
      <c r="C3204" s="26" t="s">
        <v>129</v>
      </c>
      <c r="D3204" s="26" t="s">
        <v>4642</v>
      </c>
      <c r="E3204" s="26" t="s">
        <v>4643</v>
      </c>
      <c r="F3204" s="68">
        <v>44089</v>
      </c>
      <c r="G3204" s="26" t="s">
        <v>5758</v>
      </c>
      <c r="H3204" s="26" t="s">
        <v>4645</v>
      </c>
      <c r="I3204" s="26" t="s">
        <v>4645</v>
      </c>
      <c r="J3204" s="28" t="s">
        <v>4646</v>
      </c>
      <c r="K3204" s="26" t="s">
        <v>135</v>
      </c>
      <c r="L3204" s="26" t="s">
        <v>4647</v>
      </c>
      <c r="M3204" s="26" t="s">
        <v>137</v>
      </c>
      <c r="N3204" s="26" t="s">
        <v>138</v>
      </c>
      <c r="O3204" s="26" t="s">
        <v>138</v>
      </c>
      <c r="Q3204" s="30">
        <v>84</v>
      </c>
      <c r="R3204" s="30">
        <v>8290</v>
      </c>
      <c r="S3204" s="31" t="e">
        <f>#N/A</f>
        <v>#N/A</v>
      </c>
      <c r="T3204" s="30">
        <v>1241</v>
      </c>
      <c r="AB3204" s="33" t="e">
        <f>#N/A</f>
        <v>#N/A</v>
      </c>
      <c r="AC3204" s="30">
        <v>1400</v>
      </c>
      <c r="AD3204" s="30" t="e">
        <f>#N/A</f>
        <v>#N/A</v>
      </c>
      <c r="AE3204" s="34">
        <v>0.80857142857142861</v>
      </c>
      <c r="AG3204" s="30" t="e">
        <f>#N/A</f>
        <v>#N/A</v>
      </c>
      <c r="AH3204" s="30" t="e">
        <f>#N/A</f>
        <v>#N/A</v>
      </c>
      <c r="AI3204" s="30">
        <v>10160.85</v>
      </c>
      <c r="AJ3204" s="71">
        <v>9677</v>
      </c>
      <c r="AK3204" s="26" t="s">
        <v>5027</v>
      </c>
      <c r="AL3204" s="26">
        <v>37</v>
      </c>
      <c r="AM3204" s="26" t="s">
        <v>5719</v>
      </c>
      <c r="AU3204" s="67" t="s">
        <v>4980</v>
      </c>
      <c r="AV3204" s="26" t="s">
        <v>5720</v>
      </c>
      <c r="AW3204" s="26" t="s">
        <v>5721</v>
      </c>
      <c r="BB3204" s="26" t="s">
        <v>4652</v>
      </c>
      <c r="BD3204" s="37">
        <v>44211</v>
      </c>
      <c r="BG3204" s="37" t="s">
        <v>147</v>
      </c>
      <c r="BH3204" s="37" t="s">
        <v>5558</v>
      </c>
      <c r="BI3204" s="37" t="s">
        <v>5558</v>
      </c>
      <c r="BJ3204" s="138" t="e">
        <f>#N/A</f>
        <v>#N/A</v>
      </c>
      <c r="BK3204" s="138" t="e">
        <f>#N/A</f>
        <v>#N/A</v>
      </c>
      <c r="BL3204" s="138" t="e">
        <f>#N/A</f>
        <v>#N/A</v>
      </c>
      <c r="BM3204" s="138" t="e">
        <f>#N/A</f>
        <v>#N/A</v>
      </c>
      <c r="BN3204" s="26"/>
      <c r="BO3204" s="26"/>
      <c r="BP3204" s="26"/>
      <c r="BQ3204" s="38"/>
      <c r="BR3204" s="26"/>
      <c r="BS3204" s="26"/>
      <c r="BT3204" s="26"/>
      <c r="BU3204" s="26"/>
      <c r="BV3204" s="39"/>
    </row>
    <row r="3205" spans="1:74" ht="15" hidden="1" customHeight="1" thickBot="1">
      <c r="A3205" s="26">
        <v>2020</v>
      </c>
      <c r="B3205" s="67">
        <v>3201</v>
      </c>
      <c r="C3205" s="26" t="s">
        <v>129</v>
      </c>
      <c r="D3205" s="26" t="s">
        <v>4642</v>
      </c>
      <c r="E3205" s="26" t="s">
        <v>4643</v>
      </c>
      <c r="F3205" s="68">
        <v>44089</v>
      </c>
      <c r="G3205" s="67" t="s">
        <v>5759</v>
      </c>
      <c r="H3205" s="26" t="s">
        <v>4645</v>
      </c>
      <c r="I3205" s="26" t="s">
        <v>4645</v>
      </c>
      <c r="J3205" s="28" t="s">
        <v>4646</v>
      </c>
      <c r="K3205" s="26" t="s">
        <v>135</v>
      </c>
      <c r="L3205" s="26" t="s">
        <v>4647</v>
      </c>
      <c r="M3205" s="26" t="s">
        <v>137</v>
      </c>
      <c r="N3205" s="26" t="s">
        <v>138</v>
      </c>
      <c r="O3205" s="26" t="s">
        <v>138</v>
      </c>
      <c r="Q3205" s="30">
        <v>79</v>
      </c>
      <c r="R3205" s="30">
        <v>7180</v>
      </c>
      <c r="S3205" s="31" t="e">
        <f>#N/A</f>
        <v>#N/A</v>
      </c>
      <c r="T3205" s="30">
        <v>1474</v>
      </c>
      <c r="AB3205" s="33" t="e">
        <f>#N/A</f>
        <v>#N/A</v>
      </c>
      <c r="AC3205" s="30">
        <v>1400</v>
      </c>
      <c r="AD3205" s="30" t="e">
        <f>#N/A</f>
        <v>#N/A</v>
      </c>
      <c r="AE3205" s="34">
        <v>0.96148148148148149</v>
      </c>
      <c r="AG3205" s="30" t="e">
        <f>#N/A</f>
        <v>#N/A</v>
      </c>
      <c r="AH3205" s="30" t="e">
        <f>#N/A</f>
        <v>#N/A</v>
      </c>
      <c r="AI3205" s="30">
        <v>8659.35</v>
      </c>
      <c r="AJ3205" s="71">
        <v>8247</v>
      </c>
      <c r="AK3205" s="26" t="s">
        <v>5027</v>
      </c>
      <c r="AL3205" s="26">
        <v>37</v>
      </c>
      <c r="AM3205" s="26" t="s">
        <v>5719</v>
      </c>
      <c r="AU3205" s="67" t="s">
        <v>4980</v>
      </c>
      <c r="AV3205" s="26" t="s">
        <v>5720</v>
      </c>
      <c r="AW3205" s="26" t="s">
        <v>5721</v>
      </c>
      <c r="BB3205" s="26" t="s">
        <v>4652</v>
      </c>
      <c r="BD3205" s="37">
        <v>44211</v>
      </c>
      <c r="BG3205" s="37" t="s">
        <v>147</v>
      </c>
      <c r="BH3205" s="37" t="s">
        <v>5558</v>
      </c>
      <c r="BI3205" s="37" t="s">
        <v>5558</v>
      </c>
      <c r="BJ3205" s="138" t="e">
        <f>#N/A</f>
        <v>#N/A</v>
      </c>
      <c r="BK3205" s="138" t="e">
        <f>#N/A</f>
        <v>#N/A</v>
      </c>
      <c r="BL3205" s="138" t="e">
        <f>#N/A</f>
        <v>#N/A</v>
      </c>
      <c r="BM3205" s="138" t="e">
        <f>#N/A</f>
        <v>#N/A</v>
      </c>
      <c r="BN3205" s="26"/>
      <c r="BO3205" s="26"/>
      <c r="BP3205" s="26"/>
      <c r="BQ3205" s="38"/>
      <c r="BR3205" s="26"/>
      <c r="BS3205" s="26"/>
      <c r="BT3205" s="26"/>
      <c r="BU3205" s="26"/>
      <c r="BV3205" s="39"/>
    </row>
    <row r="3206" spans="1:74" ht="15" hidden="1" customHeight="1" thickBot="1">
      <c r="A3206" s="26">
        <v>2020</v>
      </c>
      <c r="B3206" s="67">
        <v>3202</v>
      </c>
      <c r="C3206" s="26" t="s">
        <v>129</v>
      </c>
      <c r="D3206" s="26" t="s">
        <v>4642</v>
      </c>
      <c r="E3206" s="26" t="s">
        <v>4643</v>
      </c>
      <c r="F3206" s="68">
        <v>44089</v>
      </c>
      <c r="G3206" s="26" t="s">
        <v>5760</v>
      </c>
      <c r="H3206" s="26" t="s">
        <v>4645</v>
      </c>
      <c r="I3206" s="26" t="s">
        <v>4645</v>
      </c>
      <c r="J3206" s="28" t="s">
        <v>4646</v>
      </c>
      <c r="K3206" s="26" t="s">
        <v>135</v>
      </c>
      <c r="L3206" s="26" t="s">
        <v>4647</v>
      </c>
      <c r="M3206" s="26" t="s">
        <v>137</v>
      </c>
      <c r="N3206" s="26" t="s">
        <v>138</v>
      </c>
      <c r="O3206" s="26" t="s">
        <v>138</v>
      </c>
      <c r="Q3206" s="30">
        <v>77</v>
      </c>
      <c r="R3206" s="30">
        <v>5680</v>
      </c>
      <c r="S3206" s="31" t="e">
        <f>#N/A</f>
        <v>#N/A</v>
      </c>
      <c r="T3206" s="30">
        <v>1034</v>
      </c>
      <c r="AB3206" s="33" t="e">
        <f>#N/A</f>
        <v>#N/A</v>
      </c>
      <c r="AC3206" s="30">
        <v>1400</v>
      </c>
      <c r="AD3206" s="30" t="e">
        <f>#N/A</f>
        <v>#N/A</v>
      </c>
      <c r="AE3206" s="34">
        <v>0.96148148148148149</v>
      </c>
      <c r="AG3206" s="30" t="e">
        <f>#N/A</f>
        <v>#N/A</v>
      </c>
      <c r="AH3206" s="30" t="e">
        <f>#N/A</f>
        <v>#N/A</v>
      </c>
      <c r="AI3206" s="30">
        <v>6630.75</v>
      </c>
      <c r="AJ3206" s="71">
        <v>6315</v>
      </c>
      <c r="AK3206" s="26" t="s">
        <v>5027</v>
      </c>
      <c r="AL3206" s="26">
        <v>37</v>
      </c>
      <c r="AM3206" s="26" t="s">
        <v>5719</v>
      </c>
      <c r="AU3206" s="67" t="s">
        <v>4980</v>
      </c>
      <c r="AV3206" s="26" t="s">
        <v>5720</v>
      </c>
      <c r="AW3206" s="26" t="s">
        <v>5721</v>
      </c>
      <c r="BB3206" s="26" t="s">
        <v>4652</v>
      </c>
      <c r="BD3206" s="37">
        <v>44211</v>
      </c>
      <c r="BG3206" s="37" t="s">
        <v>147</v>
      </c>
      <c r="BH3206" s="37" t="s">
        <v>5558</v>
      </c>
      <c r="BI3206" s="37" t="s">
        <v>5558</v>
      </c>
      <c r="BJ3206" s="138" t="e">
        <f>#N/A</f>
        <v>#N/A</v>
      </c>
      <c r="BK3206" s="138" t="e">
        <f>#N/A</f>
        <v>#N/A</v>
      </c>
      <c r="BL3206" s="138" t="e">
        <f>#N/A</f>
        <v>#N/A</v>
      </c>
      <c r="BM3206" s="138" t="e">
        <f>#N/A</f>
        <v>#N/A</v>
      </c>
      <c r="BN3206" s="26"/>
      <c r="BO3206" s="26"/>
      <c r="BP3206" s="26"/>
      <c r="BQ3206" s="38"/>
      <c r="BR3206" s="26"/>
      <c r="BS3206" s="26"/>
      <c r="BT3206" s="26"/>
      <c r="BU3206" s="26"/>
      <c r="BV3206" s="39"/>
    </row>
    <row r="3207" spans="1:74" ht="15" hidden="1" customHeight="1" thickBot="1">
      <c r="A3207" s="26">
        <v>2020</v>
      </c>
      <c r="B3207" s="67">
        <v>3203</v>
      </c>
      <c r="C3207" s="26" t="s">
        <v>129</v>
      </c>
      <c r="D3207" s="26" t="s">
        <v>4642</v>
      </c>
      <c r="E3207" s="26" t="s">
        <v>4643</v>
      </c>
      <c r="F3207" s="68">
        <v>44089</v>
      </c>
      <c r="G3207" s="67" t="s">
        <v>5761</v>
      </c>
      <c r="H3207" s="26" t="s">
        <v>4645</v>
      </c>
      <c r="I3207" s="26" t="s">
        <v>4645</v>
      </c>
      <c r="J3207" s="28" t="s">
        <v>4646</v>
      </c>
      <c r="K3207" s="26" t="s">
        <v>135</v>
      </c>
      <c r="L3207" s="26" t="s">
        <v>4647</v>
      </c>
      <c r="M3207" s="26" t="s">
        <v>137</v>
      </c>
      <c r="N3207" s="26" t="s">
        <v>138</v>
      </c>
      <c r="O3207" s="26" t="s">
        <v>138</v>
      </c>
      <c r="Q3207" s="30">
        <v>83</v>
      </c>
      <c r="R3207" s="30">
        <v>9120</v>
      </c>
      <c r="S3207" s="31" t="e">
        <f>#N/A</f>
        <v>#N/A</v>
      </c>
      <c r="T3207" s="30">
        <v>2135</v>
      </c>
      <c r="AB3207" s="33" t="e">
        <f>#N/A</f>
        <v>#N/A</v>
      </c>
      <c r="AC3207" s="30">
        <v>1400</v>
      </c>
      <c r="AD3207" s="30" t="e">
        <f>#N/A</f>
        <v>#N/A</v>
      </c>
      <c r="AE3207" s="34">
        <v>0.94551724137931037</v>
      </c>
      <c r="AG3207" s="30" t="e">
        <f>#N/A</f>
        <v>#N/A</v>
      </c>
      <c r="AH3207" s="30" t="e">
        <f>#N/A</f>
        <v>#N/A</v>
      </c>
      <c r="AI3207" s="30">
        <v>11283.300000000001</v>
      </c>
      <c r="AJ3207" s="71">
        <v>10746</v>
      </c>
      <c r="AK3207" s="26" t="s">
        <v>5027</v>
      </c>
      <c r="AL3207" s="26">
        <v>37</v>
      </c>
      <c r="AM3207" s="26" t="s">
        <v>5719</v>
      </c>
      <c r="AU3207" s="67" t="s">
        <v>4980</v>
      </c>
      <c r="AV3207" s="26" t="s">
        <v>5720</v>
      </c>
      <c r="AW3207" s="26" t="s">
        <v>5721</v>
      </c>
      <c r="BB3207" s="26" t="s">
        <v>4652</v>
      </c>
      <c r="BD3207" s="37">
        <v>44211</v>
      </c>
      <c r="BG3207" s="37" t="s">
        <v>147</v>
      </c>
      <c r="BH3207" s="37" t="s">
        <v>5558</v>
      </c>
      <c r="BI3207" s="37" t="s">
        <v>5558</v>
      </c>
      <c r="BJ3207" s="138" t="e">
        <f>#N/A</f>
        <v>#N/A</v>
      </c>
      <c r="BK3207" s="138" t="e">
        <f>#N/A</f>
        <v>#N/A</v>
      </c>
      <c r="BL3207" s="138" t="e">
        <f>#N/A</f>
        <v>#N/A</v>
      </c>
      <c r="BM3207" s="138" t="e">
        <f>#N/A</f>
        <v>#N/A</v>
      </c>
      <c r="BN3207" s="26"/>
      <c r="BO3207" s="26"/>
      <c r="BP3207" s="26"/>
      <c r="BQ3207" s="38"/>
      <c r="BR3207" s="26"/>
      <c r="BS3207" s="26"/>
      <c r="BT3207" s="26"/>
      <c r="BU3207" s="26"/>
      <c r="BV3207" s="39"/>
    </row>
    <row r="3208" spans="1:74" ht="15" hidden="1" customHeight="1" thickBot="1">
      <c r="A3208" s="26">
        <v>2020</v>
      </c>
      <c r="B3208" s="67">
        <v>3204</v>
      </c>
      <c r="C3208" s="26" t="s">
        <v>129</v>
      </c>
      <c r="D3208" s="26" t="s">
        <v>4642</v>
      </c>
      <c r="E3208" s="26" t="s">
        <v>4643</v>
      </c>
      <c r="F3208" s="68">
        <v>44089</v>
      </c>
      <c r="G3208" s="26" t="s">
        <v>5762</v>
      </c>
      <c r="H3208" s="26" t="s">
        <v>4645</v>
      </c>
      <c r="I3208" s="26" t="s">
        <v>4645</v>
      </c>
      <c r="J3208" s="28" t="s">
        <v>4646</v>
      </c>
      <c r="K3208" s="26" t="s">
        <v>135</v>
      </c>
      <c r="L3208" s="26" t="s">
        <v>4647</v>
      </c>
      <c r="M3208" s="26" t="s">
        <v>137</v>
      </c>
      <c r="N3208" s="26" t="s">
        <v>138</v>
      </c>
      <c r="O3208" s="26" t="s">
        <v>138</v>
      </c>
      <c r="Q3208" s="30">
        <v>76</v>
      </c>
      <c r="R3208" s="30">
        <v>5310</v>
      </c>
      <c r="S3208" s="31" t="e">
        <f>#N/A</f>
        <v>#N/A</v>
      </c>
      <c r="T3208" s="30">
        <v>1129</v>
      </c>
      <c r="AB3208" s="33" t="e">
        <f>#N/A</f>
        <v>#N/A</v>
      </c>
      <c r="AC3208" s="30">
        <v>1400</v>
      </c>
      <c r="AD3208" s="30" t="e">
        <f>#N/A</f>
        <v>#N/A</v>
      </c>
      <c r="AE3208" s="34">
        <v>0.94551724137931037</v>
      </c>
      <c r="AG3208" s="30" t="e">
        <f>#N/A</f>
        <v>#N/A</v>
      </c>
      <c r="AH3208" s="30" t="e">
        <f>#N/A</f>
        <v>#N/A</v>
      </c>
      <c r="AI3208" s="30">
        <v>6130.95</v>
      </c>
      <c r="AJ3208" s="71">
        <v>5839</v>
      </c>
      <c r="AK3208" s="26" t="s">
        <v>5027</v>
      </c>
      <c r="AL3208" s="26">
        <v>37</v>
      </c>
      <c r="AM3208" s="26" t="s">
        <v>5719</v>
      </c>
      <c r="AU3208" s="67" t="s">
        <v>4980</v>
      </c>
      <c r="AV3208" s="26" t="s">
        <v>5720</v>
      </c>
      <c r="AW3208" s="26" t="s">
        <v>5721</v>
      </c>
      <c r="BB3208" s="26" t="s">
        <v>4652</v>
      </c>
      <c r="BD3208" s="37">
        <v>44211</v>
      </c>
      <c r="BG3208" s="37" t="s">
        <v>147</v>
      </c>
      <c r="BH3208" s="37" t="s">
        <v>5558</v>
      </c>
      <c r="BI3208" s="37" t="s">
        <v>5558</v>
      </c>
      <c r="BJ3208" s="138" t="e">
        <f>#N/A</f>
        <v>#N/A</v>
      </c>
      <c r="BK3208" s="138" t="e">
        <f>#N/A</f>
        <v>#N/A</v>
      </c>
      <c r="BL3208" s="138" t="e">
        <f>#N/A</f>
        <v>#N/A</v>
      </c>
      <c r="BM3208" s="138" t="e">
        <f>#N/A</f>
        <v>#N/A</v>
      </c>
      <c r="BN3208" s="26"/>
      <c r="BO3208" s="26"/>
      <c r="BP3208" s="26"/>
      <c r="BQ3208" s="38"/>
      <c r="BR3208" s="26"/>
      <c r="BS3208" s="26"/>
      <c r="BT3208" s="26"/>
      <c r="BU3208" s="26"/>
      <c r="BV3208" s="39"/>
    </row>
    <row r="3209" spans="1:74" ht="15" hidden="1" customHeight="1" thickBot="1">
      <c r="A3209" s="26">
        <v>2020</v>
      </c>
      <c r="B3209" s="67">
        <v>3205</v>
      </c>
      <c r="C3209" s="26" t="s">
        <v>129</v>
      </c>
      <c r="D3209" s="26" t="s">
        <v>4642</v>
      </c>
      <c r="E3209" s="26" t="s">
        <v>4643</v>
      </c>
      <c r="F3209" s="68">
        <v>44089</v>
      </c>
      <c r="G3209" s="67" t="s">
        <v>5763</v>
      </c>
      <c r="H3209" s="26" t="s">
        <v>4645</v>
      </c>
      <c r="I3209" s="26" t="s">
        <v>4645</v>
      </c>
      <c r="J3209" s="28" t="s">
        <v>4646</v>
      </c>
      <c r="K3209" s="26" t="s">
        <v>135</v>
      </c>
      <c r="L3209" s="26" t="s">
        <v>4647</v>
      </c>
      <c r="M3209" s="26" t="s">
        <v>137</v>
      </c>
      <c r="N3209" s="26" t="s">
        <v>138</v>
      </c>
      <c r="O3209" s="26" t="s">
        <v>138</v>
      </c>
      <c r="Q3209" s="30">
        <v>82</v>
      </c>
      <c r="R3209" s="30">
        <v>9900</v>
      </c>
      <c r="S3209" s="31" t="e">
        <f>#N/A</f>
        <v>#N/A</v>
      </c>
      <c r="T3209" s="30">
        <v>1880</v>
      </c>
      <c r="AB3209" s="33" t="e">
        <f>#N/A</f>
        <v>#N/A</v>
      </c>
      <c r="AC3209" s="30">
        <v>1400</v>
      </c>
      <c r="AD3209" s="30" t="e">
        <f>#N/A</f>
        <v>#N/A</v>
      </c>
      <c r="AE3209" s="34">
        <v>0.88384615384615384</v>
      </c>
      <c r="AG3209" s="30" t="e">
        <f>#N/A</f>
        <v>#N/A</v>
      </c>
      <c r="AH3209" s="30" t="e">
        <f>#N/A</f>
        <v>#N/A</v>
      </c>
      <c r="AI3209" s="30">
        <v>11288.550000000001</v>
      </c>
      <c r="AJ3209" s="71">
        <v>10751</v>
      </c>
      <c r="AK3209" s="26" t="s">
        <v>5027</v>
      </c>
      <c r="AL3209" s="26">
        <v>37</v>
      </c>
      <c r="AM3209" s="26" t="s">
        <v>5719</v>
      </c>
      <c r="AU3209" s="67" t="s">
        <v>4980</v>
      </c>
      <c r="AV3209" s="26" t="s">
        <v>5720</v>
      </c>
      <c r="AW3209" s="26" t="s">
        <v>5721</v>
      </c>
      <c r="BB3209" s="26" t="s">
        <v>4652</v>
      </c>
      <c r="BD3209" s="37">
        <v>44211</v>
      </c>
      <c r="BG3209" s="37" t="s">
        <v>147</v>
      </c>
      <c r="BH3209" s="37" t="s">
        <v>5558</v>
      </c>
      <c r="BI3209" s="37" t="s">
        <v>5558</v>
      </c>
      <c r="BJ3209" s="138" t="e">
        <f>#N/A</f>
        <v>#N/A</v>
      </c>
      <c r="BK3209" s="138" t="e">
        <f>#N/A</f>
        <v>#N/A</v>
      </c>
      <c r="BL3209" s="138" t="e">
        <f>#N/A</f>
        <v>#N/A</v>
      </c>
      <c r="BM3209" s="138" t="e">
        <f>#N/A</f>
        <v>#N/A</v>
      </c>
      <c r="BN3209" s="26"/>
      <c r="BO3209" s="26"/>
      <c r="BP3209" s="26"/>
      <c r="BQ3209" s="38"/>
      <c r="BR3209" s="26"/>
      <c r="BS3209" s="26"/>
      <c r="BT3209" s="26"/>
      <c r="BU3209" s="26"/>
      <c r="BV3209" s="39"/>
    </row>
    <row r="3210" spans="1:74" ht="15" hidden="1" customHeight="1" thickBot="1">
      <c r="A3210" s="26">
        <v>2020</v>
      </c>
      <c r="B3210" s="67">
        <v>3206</v>
      </c>
      <c r="C3210" s="26" t="s">
        <v>129</v>
      </c>
      <c r="D3210" s="26" t="s">
        <v>4642</v>
      </c>
      <c r="E3210" s="26" t="s">
        <v>4643</v>
      </c>
      <c r="F3210" s="68">
        <v>44089</v>
      </c>
      <c r="G3210" s="26" t="s">
        <v>5764</v>
      </c>
      <c r="H3210" s="26" t="s">
        <v>4645</v>
      </c>
      <c r="I3210" s="26" t="s">
        <v>4645</v>
      </c>
      <c r="J3210" s="28" t="s">
        <v>4646</v>
      </c>
      <c r="K3210" s="26" t="s">
        <v>135</v>
      </c>
      <c r="L3210" s="26" t="s">
        <v>4647</v>
      </c>
      <c r="M3210" s="26" t="s">
        <v>137</v>
      </c>
      <c r="N3210" s="26" t="s">
        <v>138</v>
      </c>
      <c r="O3210" s="26" t="s">
        <v>138</v>
      </c>
      <c r="Q3210" s="30">
        <v>75</v>
      </c>
      <c r="R3210" s="30">
        <v>6100</v>
      </c>
      <c r="S3210" s="31" t="e">
        <f>#N/A</f>
        <v>#N/A</v>
      </c>
      <c r="T3210" s="30">
        <v>911</v>
      </c>
      <c r="AB3210" s="33" t="e">
        <f>#N/A</f>
        <v>#N/A</v>
      </c>
      <c r="AC3210" s="30">
        <v>1400</v>
      </c>
      <c r="AD3210" s="30" t="e">
        <f>#N/A</f>
        <v>#N/A</v>
      </c>
      <c r="AE3210" s="34">
        <v>0.88384615384615384</v>
      </c>
      <c r="AG3210" s="30" t="e">
        <f>#N/A</f>
        <v>#N/A</v>
      </c>
      <c r="AH3210" s="30" t="e">
        <f>#N/A</f>
        <v>#N/A</v>
      </c>
      <c r="AI3210" s="30">
        <v>7198.8</v>
      </c>
      <c r="AJ3210" s="71">
        <v>6856</v>
      </c>
      <c r="AK3210" s="26" t="s">
        <v>5027</v>
      </c>
      <c r="AL3210" s="26">
        <v>37</v>
      </c>
      <c r="AM3210" s="26" t="s">
        <v>5719</v>
      </c>
      <c r="AU3210" s="67" t="s">
        <v>4980</v>
      </c>
      <c r="AV3210" s="26" t="s">
        <v>5720</v>
      </c>
      <c r="AW3210" s="26" t="s">
        <v>5721</v>
      </c>
      <c r="BB3210" s="26" t="s">
        <v>4652</v>
      </c>
      <c r="BD3210" s="37">
        <v>44211</v>
      </c>
      <c r="BG3210" s="37" t="s">
        <v>147</v>
      </c>
      <c r="BH3210" s="37" t="s">
        <v>5558</v>
      </c>
      <c r="BI3210" s="37" t="s">
        <v>5558</v>
      </c>
      <c r="BJ3210" s="138" t="e">
        <f>#N/A</f>
        <v>#N/A</v>
      </c>
      <c r="BK3210" s="138" t="e">
        <f>#N/A</f>
        <v>#N/A</v>
      </c>
      <c r="BL3210" s="138" t="e">
        <f>#N/A</f>
        <v>#N/A</v>
      </c>
      <c r="BM3210" s="138" t="e">
        <f>#N/A</f>
        <v>#N/A</v>
      </c>
      <c r="BN3210" s="26"/>
      <c r="BO3210" s="26"/>
      <c r="BP3210" s="26"/>
      <c r="BQ3210" s="38"/>
      <c r="BR3210" s="26"/>
      <c r="BS3210" s="26"/>
      <c r="BT3210" s="26"/>
      <c r="BU3210" s="26"/>
      <c r="BV3210" s="39"/>
    </row>
    <row r="3211" spans="1:74" ht="15" hidden="1" customHeight="1" thickBot="1">
      <c r="A3211" s="26">
        <v>2020</v>
      </c>
      <c r="B3211" s="67">
        <v>3207</v>
      </c>
      <c r="C3211" s="26" t="s">
        <v>129</v>
      </c>
      <c r="D3211" s="26" t="s">
        <v>4642</v>
      </c>
      <c r="E3211" s="26" t="s">
        <v>4643</v>
      </c>
      <c r="F3211" s="68">
        <v>44089</v>
      </c>
      <c r="G3211" s="67" t="s">
        <v>5765</v>
      </c>
      <c r="H3211" s="26" t="s">
        <v>4645</v>
      </c>
      <c r="I3211" s="26" t="s">
        <v>4645</v>
      </c>
      <c r="J3211" s="28" t="s">
        <v>4646</v>
      </c>
      <c r="K3211" s="26" t="s">
        <v>135</v>
      </c>
      <c r="L3211" s="26" t="s">
        <v>4647</v>
      </c>
      <c r="M3211" s="26" t="s">
        <v>137</v>
      </c>
      <c r="N3211" s="26" t="s">
        <v>138</v>
      </c>
      <c r="O3211" s="26" t="s">
        <v>138</v>
      </c>
      <c r="Q3211" s="30">
        <v>86</v>
      </c>
      <c r="R3211" s="30">
        <v>10430</v>
      </c>
      <c r="S3211" s="31" t="e">
        <f>#N/A</f>
        <v>#N/A</v>
      </c>
      <c r="T3211" s="30">
        <v>1861</v>
      </c>
      <c r="AB3211" s="33" t="e">
        <f>#N/A</f>
        <v>#N/A</v>
      </c>
      <c r="AC3211" s="30">
        <v>1400</v>
      </c>
      <c r="AD3211" s="30" t="e">
        <f>#N/A</f>
        <v>#N/A</v>
      </c>
      <c r="AE3211" s="34">
        <v>0.80456140350877192</v>
      </c>
      <c r="AG3211" s="30" t="e">
        <f>#N/A</f>
        <v>#N/A</v>
      </c>
      <c r="AH3211" s="30" t="e">
        <f>#N/A</f>
        <v>#N/A</v>
      </c>
      <c r="AI3211" s="30">
        <v>12004.65</v>
      </c>
      <c r="AJ3211" s="71">
        <v>11433</v>
      </c>
      <c r="AK3211" s="26" t="s">
        <v>5027</v>
      </c>
      <c r="AL3211" s="26">
        <v>37</v>
      </c>
      <c r="AM3211" s="26" t="s">
        <v>5719</v>
      </c>
      <c r="AU3211" s="67" t="s">
        <v>4980</v>
      </c>
      <c r="AV3211" s="26" t="s">
        <v>5720</v>
      </c>
      <c r="AW3211" s="26" t="s">
        <v>5721</v>
      </c>
      <c r="BB3211" s="26" t="s">
        <v>4652</v>
      </c>
      <c r="BD3211" s="37">
        <v>44211</v>
      </c>
      <c r="BG3211" s="37" t="s">
        <v>147</v>
      </c>
      <c r="BH3211" s="37" t="s">
        <v>5558</v>
      </c>
      <c r="BI3211" s="37" t="s">
        <v>5558</v>
      </c>
      <c r="BJ3211" s="138" t="e">
        <f>#N/A</f>
        <v>#N/A</v>
      </c>
      <c r="BK3211" s="138" t="e">
        <f>#N/A</f>
        <v>#N/A</v>
      </c>
      <c r="BL3211" s="138" t="e">
        <f>#N/A</f>
        <v>#N/A</v>
      </c>
      <c r="BM3211" s="138" t="e">
        <f>#N/A</f>
        <v>#N/A</v>
      </c>
      <c r="BN3211" s="26"/>
      <c r="BO3211" s="26"/>
      <c r="BP3211" s="26"/>
      <c r="BQ3211" s="38"/>
      <c r="BR3211" s="26"/>
      <c r="BS3211" s="26"/>
      <c r="BT3211" s="26"/>
      <c r="BU3211" s="26"/>
      <c r="BV3211" s="39"/>
    </row>
    <row r="3212" spans="1:74" ht="15" hidden="1" customHeight="1" thickBot="1">
      <c r="A3212" s="26">
        <v>2020</v>
      </c>
      <c r="B3212" s="67">
        <v>3208</v>
      </c>
      <c r="C3212" s="26" t="s">
        <v>129</v>
      </c>
      <c r="D3212" s="26" t="s">
        <v>4642</v>
      </c>
      <c r="E3212" s="26" t="s">
        <v>4643</v>
      </c>
      <c r="F3212" s="68">
        <v>44089</v>
      </c>
      <c r="G3212" s="26" t="s">
        <v>5766</v>
      </c>
      <c r="H3212" s="26" t="s">
        <v>4645</v>
      </c>
      <c r="I3212" s="26" t="s">
        <v>4645</v>
      </c>
      <c r="J3212" s="28" t="s">
        <v>4646</v>
      </c>
      <c r="K3212" s="26" t="s">
        <v>135</v>
      </c>
      <c r="L3212" s="26" t="s">
        <v>4647</v>
      </c>
      <c r="M3212" s="26" t="s">
        <v>137</v>
      </c>
      <c r="N3212" s="26" t="s">
        <v>138</v>
      </c>
      <c r="O3212" s="26" t="s">
        <v>138</v>
      </c>
      <c r="Q3212" s="30">
        <v>81</v>
      </c>
      <c r="R3212" s="30">
        <v>8420</v>
      </c>
      <c r="S3212" s="31" t="e">
        <f>#N/A</f>
        <v>#N/A</v>
      </c>
      <c r="T3212" s="30">
        <v>1873</v>
      </c>
      <c r="AB3212" s="33" t="e">
        <f>#N/A</f>
        <v>#N/A</v>
      </c>
      <c r="AC3212" s="30">
        <v>1400</v>
      </c>
      <c r="AD3212" s="30" t="e">
        <f>#N/A</f>
        <v>#N/A</v>
      </c>
      <c r="AE3212" s="34">
        <v>0.80456140350877192</v>
      </c>
      <c r="AG3212" s="30" t="e">
        <f>#N/A</f>
        <v>#N/A</v>
      </c>
      <c r="AH3212" s="30" t="e">
        <f>#N/A</f>
        <v>#N/A</v>
      </c>
      <c r="AI3212" s="30">
        <v>10336.200000000001</v>
      </c>
      <c r="AJ3212" s="71">
        <v>9844</v>
      </c>
      <c r="AK3212" s="26" t="s">
        <v>5027</v>
      </c>
      <c r="AL3212" s="26">
        <v>37</v>
      </c>
      <c r="AM3212" s="26" t="s">
        <v>5719</v>
      </c>
      <c r="AU3212" s="67" t="s">
        <v>4980</v>
      </c>
      <c r="AV3212" s="26" t="s">
        <v>5720</v>
      </c>
      <c r="AW3212" s="26" t="s">
        <v>5721</v>
      </c>
      <c r="BB3212" s="26" t="s">
        <v>4652</v>
      </c>
      <c r="BD3212" s="37">
        <v>44211</v>
      </c>
      <c r="BG3212" s="37" t="s">
        <v>147</v>
      </c>
      <c r="BH3212" s="37" t="s">
        <v>5558</v>
      </c>
      <c r="BI3212" s="37" t="s">
        <v>5558</v>
      </c>
      <c r="BJ3212" s="138" t="e">
        <f>#N/A</f>
        <v>#N/A</v>
      </c>
      <c r="BK3212" s="138" t="e">
        <f>#N/A</f>
        <v>#N/A</v>
      </c>
      <c r="BL3212" s="138" t="e">
        <f>#N/A</f>
        <v>#N/A</v>
      </c>
      <c r="BM3212" s="138" t="e">
        <f>#N/A</f>
        <v>#N/A</v>
      </c>
      <c r="BN3212" s="26"/>
      <c r="BO3212" s="26"/>
      <c r="BP3212" s="26"/>
      <c r="BQ3212" s="38"/>
      <c r="BR3212" s="26"/>
      <c r="BS3212" s="26"/>
      <c r="BT3212" s="26"/>
      <c r="BU3212" s="26"/>
      <c r="BV3212" s="39"/>
    </row>
    <row r="3213" spans="1:74" ht="15" hidden="1" customHeight="1" thickBot="1">
      <c r="A3213" s="26">
        <v>2020</v>
      </c>
      <c r="B3213" s="67">
        <v>3209</v>
      </c>
      <c r="C3213" s="26" t="s">
        <v>129</v>
      </c>
      <c r="D3213" s="26" t="s">
        <v>4642</v>
      </c>
      <c r="E3213" s="26" t="s">
        <v>4643</v>
      </c>
      <c r="F3213" s="68">
        <v>44089</v>
      </c>
      <c r="G3213" s="67" t="s">
        <v>5767</v>
      </c>
      <c r="H3213" s="26" t="s">
        <v>4645</v>
      </c>
      <c r="I3213" s="26" t="s">
        <v>4645</v>
      </c>
      <c r="J3213" s="28" t="s">
        <v>4646</v>
      </c>
      <c r="K3213" s="26" t="s">
        <v>135</v>
      </c>
      <c r="L3213" s="26" t="s">
        <v>4647</v>
      </c>
      <c r="M3213" s="26" t="s">
        <v>137</v>
      </c>
      <c r="N3213" s="26" t="s">
        <v>138</v>
      </c>
      <c r="O3213" s="26" t="s">
        <v>138</v>
      </c>
      <c r="Q3213" s="30">
        <v>76</v>
      </c>
      <c r="R3213" s="30">
        <v>6630</v>
      </c>
      <c r="S3213" s="31" t="e">
        <f>#N/A</f>
        <v>#N/A</v>
      </c>
      <c r="T3213" s="30">
        <v>1453</v>
      </c>
      <c r="AB3213" s="33" t="e">
        <f>#N/A</f>
        <v>#N/A</v>
      </c>
      <c r="AC3213" s="30">
        <v>1400</v>
      </c>
      <c r="AD3213" s="30" t="e">
        <f>#N/A</f>
        <v>#N/A</v>
      </c>
      <c r="AE3213" s="34">
        <v>0.98</v>
      </c>
      <c r="AG3213" s="30" t="e">
        <f>#N/A</f>
        <v>#N/A</v>
      </c>
      <c r="AH3213" s="30" t="e">
        <f>#N/A</f>
        <v>#N/A</v>
      </c>
      <c r="AI3213" s="30">
        <v>7915.9500000000007</v>
      </c>
      <c r="AJ3213" s="71">
        <v>7539</v>
      </c>
      <c r="AK3213" s="26" t="s">
        <v>5027</v>
      </c>
      <c r="AL3213" s="26">
        <v>37</v>
      </c>
      <c r="AM3213" s="26" t="s">
        <v>5719</v>
      </c>
      <c r="AU3213" s="67" t="s">
        <v>4980</v>
      </c>
      <c r="AV3213" s="26" t="s">
        <v>5720</v>
      </c>
      <c r="AW3213" s="26" t="s">
        <v>5721</v>
      </c>
      <c r="BB3213" s="26" t="s">
        <v>4652</v>
      </c>
      <c r="BD3213" s="37">
        <v>44211</v>
      </c>
      <c r="BG3213" s="37" t="s">
        <v>147</v>
      </c>
      <c r="BH3213" s="37" t="s">
        <v>5558</v>
      </c>
      <c r="BI3213" s="37" t="s">
        <v>5558</v>
      </c>
      <c r="BJ3213" s="138" t="e">
        <f>#N/A</f>
        <v>#N/A</v>
      </c>
      <c r="BK3213" s="138" t="e">
        <f>#N/A</f>
        <v>#N/A</v>
      </c>
      <c r="BL3213" s="138" t="e">
        <f>#N/A</f>
        <v>#N/A</v>
      </c>
      <c r="BM3213" s="138" t="e">
        <f>#N/A</f>
        <v>#N/A</v>
      </c>
      <c r="BN3213" s="26"/>
      <c r="BO3213" s="26"/>
      <c r="BP3213" s="26"/>
      <c r="BQ3213" s="38"/>
      <c r="BR3213" s="26"/>
      <c r="BS3213" s="26"/>
      <c r="BT3213" s="26"/>
      <c r="BU3213" s="26"/>
      <c r="BV3213" s="39"/>
    </row>
    <row r="3214" spans="1:74" ht="15" hidden="1" customHeight="1" thickBot="1">
      <c r="A3214" s="26">
        <v>2020</v>
      </c>
      <c r="B3214" s="67">
        <v>3210</v>
      </c>
      <c r="C3214" s="26" t="s">
        <v>129</v>
      </c>
      <c r="D3214" s="26" t="s">
        <v>4642</v>
      </c>
      <c r="E3214" s="26" t="s">
        <v>4643</v>
      </c>
      <c r="F3214" s="68">
        <v>44089</v>
      </c>
      <c r="G3214" s="26" t="s">
        <v>5768</v>
      </c>
      <c r="H3214" s="26" t="s">
        <v>4645</v>
      </c>
      <c r="I3214" s="26" t="s">
        <v>4645</v>
      </c>
      <c r="J3214" s="28" t="s">
        <v>4646</v>
      </c>
      <c r="K3214" s="26" t="s">
        <v>135</v>
      </c>
      <c r="L3214" s="26" t="s">
        <v>4647</v>
      </c>
      <c r="M3214" s="26" t="s">
        <v>137</v>
      </c>
      <c r="N3214" s="26" t="s">
        <v>138</v>
      </c>
      <c r="O3214" s="26" t="s">
        <v>138</v>
      </c>
      <c r="Q3214" s="30">
        <v>83</v>
      </c>
      <c r="R3214" s="30">
        <v>8650</v>
      </c>
      <c r="S3214" s="31" t="e">
        <f>#N/A</f>
        <v>#N/A</v>
      </c>
      <c r="T3214" s="30">
        <v>1860</v>
      </c>
      <c r="AB3214" s="33" t="e">
        <f>#N/A</f>
        <v>#N/A</v>
      </c>
      <c r="AC3214" s="30">
        <v>1400</v>
      </c>
      <c r="AD3214" s="30" t="e">
        <f>#N/A</f>
        <v>#N/A</v>
      </c>
      <c r="AE3214" s="34">
        <v>0.98</v>
      </c>
      <c r="AG3214" s="30" t="e">
        <f>#N/A</f>
        <v>#N/A</v>
      </c>
      <c r="AH3214" s="30" t="e">
        <f>#N/A</f>
        <v>#N/A</v>
      </c>
      <c r="AI3214" s="30">
        <v>10648.050000000001</v>
      </c>
      <c r="AJ3214" s="71">
        <v>10141</v>
      </c>
      <c r="AK3214" s="26" t="s">
        <v>5027</v>
      </c>
      <c r="AL3214" s="26">
        <v>37</v>
      </c>
      <c r="AM3214" s="26" t="s">
        <v>5719</v>
      </c>
      <c r="AU3214" s="67" t="s">
        <v>4980</v>
      </c>
      <c r="AV3214" s="26" t="s">
        <v>5720</v>
      </c>
      <c r="AW3214" s="26" t="s">
        <v>5721</v>
      </c>
      <c r="BB3214" s="26" t="s">
        <v>4652</v>
      </c>
      <c r="BD3214" s="37">
        <v>44211</v>
      </c>
      <c r="BG3214" s="37" t="s">
        <v>147</v>
      </c>
      <c r="BH3214" s="37" t="s">
        <v>5558</v>
      </c>
      <c r="BI3214" s="37" t="s">
        <v>5558</v>
      </c>
      <c r="BJ3214" s="138" t="e">
        <f>#N/A</f>
        <v>#N/A</v>
      </c>
      <c r="BK3214" s="138" t="e">
        <f>#N/A</f>
        <v>#N/A</v>
      </c>
      <c r="BL3214" s="138" t="e">
        <f>#N/A</f>
        <v>#N/A</v>
      </c>
      <c r="BM3214" s="138" t="e">
        <f>#N/A</f>
        <v>#N/A</v>
      </c>
      <c r="BN3214" s="26"/>
      <c r="BO3214" s="26"/>
      <c r="BP3214" s="26"/>
      <c r="BQ3214" s="38"/>
      <c r="BR3214" s="26"/>
      <c r="BS3214" s="26"/>
      <c r="BT3214" s="26"/>
      <c r="BU3214" s="26"/>
      <c r="BV3214" s="39"/>
    </row>
    <row r="3215" spans="1:74" ht="15" hidden="1" customHeight="1" thickBot="1">
      <c r="A3215" s="26">
        <v>2020</v>
      </c>
      <c r="B3215" s="67">
        <v>3211</v>
      </c>
      <c r="C3215" s="26" t="s">
        <v>129</v>
      </c>
      <c r="D3215" s="26" t="s">
        <v>4642</v>
      </c>
      <c r="E3215" s="26" t="s">
        <v>4643</v>
      </c>
      <c r="F3215" s="68">
        <v>44089</v>
      </c>
      <c r="G3215" s="67" t="s">
        <v>5769</v>
      </c>
      <c r="H3215" s="26" t="s">
        <v>4645</v>
      </c>
      <c r="I3215" s="26" t="s">
        <v>4645</v>
      </c>
      <c r="J3215" s="28" t="s">
        <v>4646</v>
      </c>
      <c r="K3215" s="26" t="s">
        <v>135</v>
      </c>
      <c r="L3215" s="26" t="s">
        <v>4647</v>
      </c>
      <c r="M3215" s="26" t="s">
        <v>137</v>
      </c>
      <c r="N3215" s="26" t="s">
        <v>138</v>
      </c>
      <c r="O3215" s="26" t="s">
        <v>138</v>
      </c>
      <c r="Q3215" s="30">
        <v>73</v>
      </c>
      <c r="R3215" s="30">
        <v>4620</v>
      </c>
      <c r="S3215" s="31" t="e">
        <f>#N/A</f>
        <v>#N/A</v>
      </c>
      <c r="T3215" s="30">
        <v>924</v>
      </c>
      <c r="AB3215" s="33" t="e">
        <f>#N/A</f>
        <v>#N/A</v>
      </c>
      <c r="AC3215" s="30">
        <v>1400</v>
      </c>
      <c r="AD3215" s="30" t="e">
        <f>#N/A</f>
        <v>#N/A</v>
      </c>
      <c r="AE3215" s="34">
        <v>0.91548387096774186</v>
      </c>
      <c r="AG3215" s="30" t="e">
        <f>#N/A</f>
        <v>#N/A</v>
      </c>
      <c r="AH3215" s="30" t="e">
        <f>#N/A</f>
        <v>#N/A</v>
      </c>
      <c r="AI3215" s="30">
        <v>5197.5</v>
      </c>
      <c r="AJ3215" s="71">
        <v>4950</v>
      </c>
      <c r="AK3215" s="26" t="s">
        <v>5027</v>
      </c>
      <c r="AL3215" s="26">
        <v>37</v>
      </c>
      <c r="AM3215" s="26" t="s">
        <v>5719</v>
      </c>
      <c r="AU3215" s="67" t="s">
        <v>4980</v>
      </c>
      <c r="AV3215" s="26" t="s">
        <v>5720</v>
      </c>
      <c r="AW3215" s="26" t="s">
        <v>5721</v>
      </c>
      <c r="BB3215" s="26" t="s">
        <v>4652</v>
      </c>
      <c r="BD3215" s="37">
        <v>44211</v>
      </c>
      <c r="BG3215" s="37" t="s">
        <v>147</v>
      </c>
      <c r="BH3215" s="37" t="s">
        <v>5558</v>
      </c>
      <c r="BI3215" s="37" t="s">
        <v>5558</v>
      </c>
      <c r="BJ3215" s="138" t="e">
        <f>#N/A</f>
        <v>#N/A</v>
      </c>
      <c r="BK3215" s="138" t="e">
        <f>#N/A</f>
        <v>#N/A</v>
      </c>
      <c r="BL3215" s="138" t="e">
        <f>#N/A</f>
        <v>#N/A</v>
      </c>
      <c r="BM3215" s="138" t="e">
        <f>#N/A</f>
        <v>#N/A</v>
      </c>
      <c r="BN3215" s="26"/>
      <c r="BO3215" s="26"/>
      <c r="BP3215" s="26"/>
      <c r="BQ3215" s="38"/>
      <c r="BR3215" s="26"/>
      <c r="BS3215" s="26"/>
      <c r="BT3215" s="26"/>
      <c r="BU3215" s="26"/>
      <c r="BV3215" s="39"/>
    </row>
    <row r="3216" spans="1:74" ht="15" hidden="1" customHeight="1" thickBot="1">
      <c r="A3216" s="26">
        <v>2020</v>
      </c>
      <c r="B3216" s="67">
        <v>3212</v>
      </c>
      <c r="C3216" s="26" t="s">
        <v>129</v>
      </c>
      <c r="D3216" s="26" t="s">
        <v>4642</v>
      </c>
      <c r="E3216" s="26" t="s">
        <v>4643</v>
      </c>
      <c r="F3216" s="68">
        <v>44089</v>
      </c>
      <c r="G3216" s="26" t="s">
        <v>5770</v>
      </c>
      <c r="H3216" s="26" t="s">
        <v>4645</v>
      </c>
      <c r="I3216" s="26" t="s">
        <v>4645</v>
      </c>
      <c r="J3216" s="28" t="s">
        <v>4646</v>
      </c>
      <c r="K3216" s="26" t="s">
        <v>135</v>
      </c>
      <c r="L3216" s="26" t="s">
        <v>4647</v>
      </c>
      <c r="M3216" s="26" t="s">
        <v>137</v>
      </c>
      <c r="N3216" s="26" t="s">
        <v>138</v>
      </c>
      <c r="O3216" s="26" t="s">
        <v>138</v>
      </c>
      <c r="Q3216" s="30">
        <v>78</v>
      </c>
      <c r="R3216" s="30">
        <v>7750</v>
      </c>
      <c r="S3216" s="31" t="e">
        <f>#N/A</f>
        <v>#N/A</v>
      </c>
      <c r="T3216" s="30">
        <v>1642</v>
      </c>
      <c r="AB3216" s="33" t="e">
        <f>#N/A</f>
        <v>#N/A</v>
      </c>
      <c r="AC3216" s="30">
        <v>1400</v>
      </c>
      <c r="AD3216" s="30" t="e">
        <f>#N/A</f>
        <v>#N/A</v>
      </c>
      <c r="AE3216" s="34">
        <v>0.91548387096774186</v>
      </c>
      <c r="AG3216" s="30" t="e">
        <f>#N/A</f>
        <v>#N/A</v>
      </c>
      <c r="AH3216" s="30" t="e">
        <f>#N/A</f>
        <v>#N/A</v>
      </c>
      <c r="AI3216" s="30">
        <v>9431.1</v>
      </c>
      <c r="AJ3216" s="71">
        <v>8982</v>
      </c>
      <c r="AK3216" s="26" t="s">
        <v>5027</v>
      </c>
      <c r="AL3216" s="26">
        <v>37</v>
      </c>
      <c r="AM3216" s="26" t="s">
        <v>5719</v>
      </c>
      <c r="AU3216" s="67" t="s">
        <v>4980</v>
      </c>
      <c r="AV3216" s="26" t="s">
        <v>5720</v>
      </c>
      <c r="AW3216" s="26" t="s">
        <v>5721</v>
      </c>
      <c r="BB3216" s="26" t="s">
        <v>4652</v>
      </c>
      <c r="BD3216" s="37">
        <v>44211</v>
      </c>
      <c r="BG3216" s="37" t="s">
        <v>147</v>
      </c>
      <c r="BH3216" s="37" t="s">
        <v>5558</v>
      </c>
      <c r="BI3216" s="37" t="s">
        <v>5558</v>
      </c>
      <c r="BJ3216" s="138" t="e">
        <f>#N/A</f>
        <v>#N/A</v>
      </c>
      <c r="BK3216" s="138" t="e">
        <f>#N/A</f>
        <v>#N/A</v>
      </c>
      <c r="BL3216" s="138" t="e">
        <f>#N/A</f>
        <v>#N/A</v>
      </c>
      <c r="BM3216" s="138" t="e">
        <f>#N/A</f>
        <v>#N/A</v>
      </c>
      <c r="BN3216" s="26"/>
      <c r="BO3216" s="26"/>
      <c r="BP3216" s="26"/>
      <c r="BQ3216" s="38"/>
      <c r="BR3216" s="26"/>
      <c r="BS3216" s="26"/>
      <c r="BT3216" s="26"/>
      <c r="BU3216" s="26"/>
      <c r="BV3216" s="39"/>
    </row>
    <row r="3217" spans="1:74" ht="15" hidden="1" customHeight="1" thickBot="1">
      <c r="A3217" s="26">
        <v>2020</v>
      </c>
      <c r="B3217" s="67">
        <v>3213</v>
      </c>
      <c r="C3217" s="26" t="s">
        <v>129</v>
      </c>
      <c r="D3217" s="26" t="s">
        <v>4642</v>
      </c>
      <c r="E3217" s="26" t="s">
        <v>4643</v>
      </c>
      <c r="F3217" s="68">
        <v>44089</v>
      </c>
      <c r="G3217" s="67" t="s">
        <v>5771</v>
      </c>
      <c r="H3217" s="26" t="s">
        <v>4645</v>
      </c>
      <c r="I3217" s="26" t="s">
        <v>4645</v>
      </c>
      <c r="J3217" s="28" t="s">
        <v>4646</v>
      </c>
      <c r="K3217" s="26" t="s">
        <v>135</v>
      </c>
      <c r="L3217" s="26" t="s">
        <v>4647</v>
      </c>
      <c r="M3217" s="26" t="s">
        <v>137</v>
      </c>
      <c r="N3217" s="26" t="s">
        <v>138</v>
      </c>
      <c r="O3217" s="26" t="s">
        <v>138</v>
      </c>
      <c r="Q3217" s="30">
        <v>71</v>
      </c>
      <c r="R3217" s="30">
        <v>5420</v>
      </c>
      <c r="S3217" s="31" t="e">
        <f>#N/A</f>
        <v>#N/A</v>
      </c>
      <c r="T3217" s="30">
        <v>1318</v>
      </c>
      <c r="AB3217" s="33" t="e">
        <f>#N/A</f>
        <v>#N/A</v>
      </c>
      <c r="AC3217" s="30">
        <v>1400</v>
      </c>
      <c r="AD3217" s="30" t="e">
        <f>#N/A</f>
        <v>#N/A</v>
      </c>
      <c r="AE3217" s="34">
        <v>0.91548387096774186</v>
      </c>
      <c r="AG3217" s="30" t="e">
        <f>#N/A</f>
        <v>#N/A</v>
      </c>
      <c r="AH3217" s="30" t="e">
        <f>#N/A</f>
        <v>#N/A</v>
      </c>
      <c r="AI3217" s="30">
        <v>6279</v>
      </c>
      <c r="AJ3217" s="71">
        <v>5980</v>
      </c>
      <c r="AK3217" s="26" t="s">
        <v>5027</v>
      </c>
      <c r="AL3217" s="26">
        <v>37</v>
      </c>
      <c r="AM3217" s="26" t="s">
        <v>5719</v>
      </c>
      <c r="AU3217" s="67" t="s">
        <v>4980</v>
      </c>
      <c r="AV3217" s="26" t="s">
        <v>5720</v>
      </c>
      <c r="AW3217" s="26" t="s">
        <v>5721</v>
      </c>
      <c r="BB3217" s="26" t="s">
        <v>4652</v>
      </c>
      <c r="BD3217" s="37">
        <v>44211</v>
      </c>
      <c r="BG3217" s="37" t="s">
        <v>147</v>
      </c>
      <c r="BH3217" s="37" t="s">
        <v>5558</v>
      </c>
      <c r="BI3217" s="37" t="s">
        <v>5558</v>
      </c>
      <c r="BJ3217" s="138" t="e">
        <f>#N/A</f>
        <v>#N/A</v>
      </c>
      <c r="BK3217" s="138" t="e">
        <f>#N/A</f>
        <v>#N/A</v>
      </c>
      <c r="BL3217" s="138" t="e">
        <f>#N/A</f>
        <v>#N/A</v>
      </c>
      <c r="BM3217" s="138" t="e">
        <f>#N/A</f>
        <v>#N/A</v>
      </c>
      <c r="BN3217" s="26"/>
      <c r="BO3217" s="26"/>
      <c r="BP3217" s="26"/>
      <c r="BQ3217" s="38"/>
      <c r="BR3217" s="26"/>
      <c r="BS3217" s="26"/>
      <c r="BT3217" s="26"/>
      <c r="BU3217" s="26"/>
      <c r="BV3217" s="39"/>
    </row>
    <row r="3218" spans="1:74" ht="15" hidden="1" customHeight="1" thickBot="1">
      <c r="A3218" s="26">
        <v>2020</v>
      </c>
      <c r="B3218" s="67">
        <v>3214</v>
      </c>
      <c r="C3218" s="26" t="s">
        <v>129</v>
      </c>
      <c r="D3218" s="26" t="s">
        <v>4642</v>
      </c>
      <c r="E3218" s="26" t="s">
        <v>4643</v>
      </c>
      <c r="F3218" s="68">
        <v>44089</v>
      </c>
      <c r="G3218" s="26" t="s">
        <v>5772</v>
      </c>
      <c r="H3218" s="26" t="s">
        <v>4645</v>
      </c>
      <c r="I3218" s="26" t="s">
        <v>4645</v>
      </c>
      <c r="J3218" s="28" t="s">
        <v>4646</v>
      </c>
      <c r="K3218" s="26" t="s">
        <v>135</v>
      </c>
      <c r="L3218" s="26" t="s">
        <v>4647</v>
      </c>
      <c r="M3218" s="26" t="s">
        <v>137</v>
      </c>
      <c r="N3218" s="26" t="s">
        <v>138</v>
      </c>
      <c r="O3218" s="26" t="s">
        <v>138</v>
      </c>
      <c r="Q3218" s="30">
        <v>81</v>
      </c>
      <c r="R3218" s="30">
        <v>8110</v>
      </c>
      <c r="S3218" s="31" t="e">
        <f>#N/A</f>
        <v>#N/A</v>
      </c>
      <c r="T3218" s="30">
        <v>1673</v>
      </c>
      <c r="AB3218" s="33" t="e">
        <f>#N/A</f>
        <v>#N/A</v>
      </c>
      <c r="AC3218" s="30">
        <v>1400</v>
      </c>
      <c r="AD3218" s="30" t="e">
        <f>#N/A</f>
        <v>#N/A</v>
      </c>
      <c r="AE3218" s="34">
        <v>0.91548387096774186</v>
      </c>
      <c r="AG3218" s="30" t="e">
        <f>#N/A</f>
        <v>#N/A</v>
      </c>
      <c r="AH3218" s="30" t="e">
        <f>#N/A</f>
        <v>#N/A</v>
      </c>
      <c r="AI3218" s="30">
        <v>9917.25</v>
      </c>
      <c r="AJ3218" s="71">
        <v>9445</v>
      </c>
      <c r="AK3218" s="26" t="s">
        <v>5027</v>
      </c>
      <c r="AL3218" s="26">
        <v>37</v>
      </c>
      <c r="AM3218" s="26" t="s">
        <v>5719</v>
      </c>
      <c r="AU3218" s="67" t="s">
        <v>4980</v>
      </c>
      <c r="AV3218" s="26" t="s">
        <v>5720</v>
      </c>
      <c r="AW3218" s="26" t="s">
        <v>5721</v>
      </c>
      <c r="BB3218" s="26" t="s">
        <v>4652</v>
      </c>
      <c r="BD3218" s="37">
        <v>44211</v>
      </c>
      <c r="BG3218" s="37" t="s">
        <v>147</v>
      </c>
      <c r="BH3218" s="37" t="s">
        <v>5558</v>
      </c>
      <c r="BI3218" s="37" t="s">
        <v>5558</v>
      </c>
      <c r="BJ3218" s="138" t="e">
        <f>#N/A</f>
        <v>#N/A</v>
      </c>
      <c r="BK3218" s="138" t="e">
        <f>#N/A</f>
        <v>#N/A</v>
      </c>
      <c r="BL3218" s="138" t="e">
        <f>#N/A</f>
        <v>#N/A</v>
      </c>
      <c r="BM3218" s="138" t="e">
        <f>#N/A</f>
        <v>#N/A</v>
      </c>
      <c r="BN3218" s="26"/>
      <c r="BO3218" s="26"/>
      <c r="BP3218" s="26"/>
      <c r="BQ3218" s="38"/>
      <c r="BR3218" s="26"/>
      <c r="BS3218" s="26"/>
      <c r="BT3218" s="26"/>
      <c r="BU3218" s="26"/>
      <c r="BV3218" s="39"/>
    </row>
    <row r="3219" spans="1:74" ht="15" hidden="1" customHeight="1" thickBot="1">
      <c r="A3219" s="26">
        <v>2020</v>
      </c>
      <c r="B3219" s="67">
        <v>3215</v>
      </c>
      <c r="C3219" s="26" t="s">
        <v>129</v>
      </c>
      <c r="D3219" s="26" t="s">
        <v>4642</v>
      </c>
      <c r="E3219" s="26" t="s">
        <v>4643</v>
      </c>
      <c r="F3219" s="68">
        <v>44089</v>
      </c>
      <c r="G3219" s="67" t="s">
        <v>5773</v>
      </c>
      <c r="H3219" s="26" t="s">
        <v>4645</v>
      </c>
      <c r="I3219" s="26" t="s">
        <v>4645</v>
      </c>
      <c r="J3219" s="28" t="s">
        <v>4646</v>
      </c>
      <c r="K3219" s="26" t="s">
        <v>135</v>
      </c>
      <c r="L3219" s="26" t="s">
        <v>4647</v>
      </c>
      <c r="M3219" s="26" t="s">
        <v>137</v>
      </c>
      <c r="N3219" s="26" t="s">
        <v>138</v>
      </c>
      <c r="O3219" s="26" t="s">
        <v>138</v>
      </c>
      <c r="Q3219" s="30">
        <v>75</v>
      </c>
      <c r="R3219" s="30">
        <v>5350</v>
      </c>
      <c r="S3219" s="31" t="e">
        <f>#N/A</f>
        <v>#N/A</v>
      </c>
      <c r="T3219" s="30">
        <v>828</v>
      </c>
      <c r="AB3219" s="33" t="e">
        <f>#N/A</f>
        <v>#N/A</v>
      </c>
      <c r="AC3219" s="30">
        <v>1400</v>
      </c>
      <c r="AD3219" s="30" t="e">
        <f>#N/A</f>
        <v>#N/A</v>
      </c>
      <c r="AE3219" s="34">
        <v>0.94153846153846155</v>
      </c>
      <c r="AG3219" s="30" t="e">
        <f>#N/A</f>
        <v>#N/A</v>
      </c>
      <c r="AH3219" s="30" t="e">
        <f>#N/A</f>
        <v>#N/A</v>
      </c>
      <c r="AI3219" s="30">
        <v>6184.5</v>
      </c>
      <c r="AJ3219" s="71">
        <v>5890</v>
      </c>
      <c r="AK3219" s="26" t="s">
        <v>5027</v>
      </c>
      <c r="AL3219" s="26">
        <v>37</v>
      </c>
      <c r="AM3219" s="26" t="s">
        <v>5719</v>
      </c>
      <c r="AU3219" s="67" t="s">
        <v>4980</v>
      </c>
      <c r="AV3219" s="26" t="s">
        <v>5720</v>
      </c>
      <c r="AW3219" s="26" t="s">
        <v>5721</v>
      </c>
      <c r="BB3219" s="26" t="s">
        <v>4652</v>
      </c>
      <c r="BD3219" s="37">
        <v>44211</v>
      </c>
      <c r="BG3219" s="37" t="s">
        <v>147</v>
      </c>
      <c r="BH3219" s="37" t="s">
        <v>5558</v>
      </c>
      <c r="BI3219" s="37" t="s">
        <v>5558</v>
      </c>
      <c r="BJ3219" s="138" t="e">
        <f>#N/A</f>
        <v>#N/A</v>
      </c>
      <c r="BK3219" s="138" t="e">
        <f>#N/A</f>
        <v>#N/A</v>
      </c>
      <c r="BL3219" s="138" t="e">
        <f>#N/A</f>
        <v>#N/A</v>
      </c>
      <c r="BM3219" s="138" t="e">
        <f>#N/A</f>
        <v>#N/A</v>
      </c>
      <c r="BN3219" s="26"/>
      <c r="BO3219" s="26"/>
      <c r="BP3219" s="26"/>
      <c r="BQ3219" s="38"/>
      <c r="BR3219" s="26"/>
      <c r="BS3219" s="26"/>
      <c r="BT3219" s="26"/>
      <c r="BU3219" s="26"/>
      <c r="BV3219" s="39"/>
    </row>
    <row r="3220" spans="1:74" ht="15" hidden="1" customHeight="1" thickBot="1">
      <c r="A3220" s="26">
        <v>2020</v>
      </c>
      <c r="B3220" s="67">
        <v>3216</v>
      </c>
      <c r="C3220" s="26" t="s">
        <v>129</v>
      </c>
      <c r="D3220" s="26" t="s">
        <v>4642</v>
      </c>
      <c r="E3220" s="26" t="s">
        <v>4643</v>
      </c>
      <c r="F3220" s="68">
        <v>44089</v>
      </c>
      <c r="G3220" s="26" t="s">
        <v>5774</v>
      </c>
      <c r="H3220" s="26" t="s">
        <v>4645</v>
      </c>
      <c r="I3220" s="26" t="s">
        <v>4645</v>
      </c>
      <c r="J3220" s="28" t="s">
        <v>4646</v>
      </c>
      <c r="K3220" s="26" t="s">
        <v>135</v>
      </c>
      <c r="L3220" s="26" t="s">
        <v>4647</v>
      </c>
      <c r="M3220" s="26" t="s">
        <v>137</v>
      </c>
      <c r="N3220" s="26" t="s">
        <v>138</v>
      </c>
      <c r="O3220" s="26" t="s">
        <v>138</v>
      </c>
      <c r="Q3220" s="30">
        <v>82</v>
      </c>
      <c r="R3220" s="30">
        <v>7690</v>
      </c>
      <c r="S3220" s="31" t="e">
        <f>#N/A</f>
        <v>#N/A</v>
      </c>
      <c r="T3220" s="30">
        <v>1642</v>
      </c>
      <c r="AB3220" s="33" t="e">
        <f>#N/A</f>
        <v>#N/A</v>
      </c>
      <c r="AC3220" s="30">
        <v>1400</v>
      </c>
      <c r="AD3220" s="30" t="e">
        <f>#N/A</f>
        <v>#N/A</v>
      </c>
      <c r="AE3220" s="34">
        <v>0.94153846153846155</v>
      </c>
      <c r="AG3220" s="30" t="e">
        <f>#N/A</f>
        <v>#N/A</v>
      </c>
      <c r="AH3220" s="30" t="e">
        <f>#N/A</f>
        <v>#N/A</v>
      </c>
      <c r="AI3220" s="30">
        <v>9349.2000000000007</v>
      </c>
      <c r="AJ3220" s="71">
        <v>8904</v>
      </c>
      <c r="AK3220" s="26" t="s">
        <v>5027</v>
      </c>
      <c r="AL3220" s="26">
        <v>37</v>
      </c>
      <c r="AM3220" s="26" t="s">
        <v>5719</v>
      </c>
      <c r="AU3220" s="67" t="s">
        <v>4980</v>
      </c>
      <c r="AV3220" s="26" t="s">
        <v>5720</v>
      </c>
      <c r="AW3220" s="26" t="s">
        <v>5721</v>
      </c>
      <c r="BB3220" s="26" t="s">
        <v>4652</v>
      </c>
      <c r="BD3220" s="37">
        <v>44211</v>
      </c>
      <c r="BG3220" s="37" t="s">
        <v>147</v>
      </c>
      <c r="BH3220" s="37" t="s">
        <v>5558</v>
      </c>
      <c r="BI3220" s="37" t="s">
        <v>5558</v>
      </c>
      <c r="BJ3220" s="138" t="e">
        <f>#N/A</f>
        <v>#N/A</v>
      </c>
      <c r="BK3220" s="138" t="e">
        <f>#N/A</f>
        <v>#N/A</v>
      </c>
      <c r="BL3220" s="138" t="e">
        <f>#N/A</f>
        <v>#N/A</v>
      </c>
      <c r="BM3220" s="138" t="e">
        <f>#N/A</f>
        <v>#N/A</v>
      </c>
      <c r="BN3220" s="26"/>
      <c r="BO3220" s="26"/>
      <c r="BP3220" s="26"/>
      <c r="BQ3220" s="38"/>
      <c r="BR3220" s="26"/>
      <c r="BS3220" s="26"/>
      <c r="BT3220" s="26"/>
      <c r="BU3220" s="26"/>
      <c r="BV3220" s="39"/>
    </row>
    <row r="3221" spans="1:74" ht="15" hidden="1" customHeight="1" thickBot="1">
      <c r="A3221" s="26">
        <v>2020</v>
      </c>
      <c r="B3221" s="67">
        <v>3217</v>
      </c>
      <c r="C3221" s="26" t="s">
        <v>129</v>
      </c>
      <c r="D3221" s="26" t="s">
        <v>4642</v>
      </c>
      <c r="E3221" s="26" t="s">
        <v>4643</v>
      </c>
      <c r="F3221" s="68">
        <v>44089</v>
      </c>
      <c r="G3221" s="67" t="s">
        <v>5775</v>
      </c>
      <c r="H3221" s="26" t="s">
        <v>4645</v>
      </c>
      <c r="I3221" s="26" t="s">
        <v>4645</v>
      </c>
      <c r="J3221" s="28" t="s">
        <v>4646</v>
      </c>
      <c r="K3221" s="26" t="s">
        <v>135</v>
      </c>
      <c r="L3221" s="26" t="s">
        <v>4647</v>
      </c>
      <c r="M3221" s="26" t="s">
        <v>137</v>
      </c>
      <c r="N3221" s="26" t="s">
        <v>138</v>
      </c>
      <c r="O3221" s="26" t="s">
        <v>138</v>
      </c>
      <c r="Q3221" s="30">
        <v>83</v>
      </c>
      <c r="R3221" s="30">
        <v>8220</v>
      </c>
      <c r="S3221" s="31" t="e">
        <f>#N/A</f>
        <v>#N/A</v>
      </c>
      <c r="T3221" s="30">
        <v>1584</v>
      </c>
      <c r="AB3221" s="33" t="e">
        <f>#N/A</f>
        <v>#N/A</v>
      </c>
      <c r="AC3221" s="30">
        <v>1400</v>
      </c>
      <c r="AD3221" s="30" t="e">
        <f>#N/A</f>
        <v>#N/A</v>
      </c>
      <c r="AE3221" s="34">
        <v>0.94774193548387098</v>
      </c>
      <c r="AG3221" s="30" t="e">
        <f>#N/A</f>
        <v>#N/A</v>
      </c>
      <c r="AH3221" s="30" t="e">
        <f>#N/A</f>
        <v>#N/A</v>
      </c>
      <c r="AI3221" s="30">
        <v>10066.35</v>
      </c>
      <c r="AJ3221" s="71">
        <v>9587</v>
      </c>
      <c r="AK3221" s="26" t="s">
        <v>5027</v>
      </c>
      <c r="AL3221" s="26">
        <v>37</v>
      </c>
      <c r="AM3221" s="26" t="s">
        <v>5719</v>
      </c>
      <c r="AU3221" s="67" t="s">
        <v>4980</v>
      </c>
      <c r="AV3221" s="26" t="s">
        <v>5720</v>
      </c>
      <c r="AW3221" s="26" t="s">
        <v>5721</v>
      </c>
      <c r="BB3221" s="26" t="s">
        <v>4652</v>
      </c>
      <c r="BD3221" s="37">
        <v>44211</v>
      </c>
      <c r="BG3221" s="37" t="s">
        <v>147</v>
      </c>
      <c r="BH3221" s="37" t="s">
        <v>5558</v>
      </c>
      <c r="BI3221" s="37" t="s">
        <v>5558</v>
      </c>
      <c r="BJ3221" s="138" t="e">
        <f>#N/A</f>
        <v>#N/A</v>
      </c>
      <c r="BK3221" s="138" t="e">
        <f>#N/A</f>
        <v>#N/A</v>
      </c>
      <c r="BL3221" s="138" t="e">
        <f>#N/A</f>
        <v>#N/A</v>
      </c>
      <c r="BM3221" s="138" t="e">
        <f>#N/A</f>
        <v>#N/A</v>
      </c>
      <c r="BN3221" s="26"/>
      <c r="BO3221" s="26"/>
      <c r="BP3221" s="26"/>
      <c r="BQ3221" s="38"/>
      <c r="BR3221" s="26"/>
      <c r="BS3221" s="26"/>
      <c r="BT3221" s="26"/>
      <c r="BU3221" s="26"/>
      <c r="BV3221" s="39"/>
    </row>
    <row r="3222" spans="1:74" ht="15" hidden="1" customHeight="1" thickBot="1">
      <c r="A3222" s="26">
        <v>2020</v>
      </c>
      <c r="B3222" s="67">
        <v>3218</v>
      </c>
      <c r="C3222" s="26" t="s">
        <v>129</v>
      </c>
      <c r="D3222" s="26" t="s">
        <v>4642</v>
      </c>
      <c r="E3222" s="26" t="s">
        <v>4643</v>
      </c>
      <c r="F3222" s="68">
        <v>44089</v>
      </c>
      <c r="G3222" s="26" t="s">
        <v>5776</v>
      </c>
      <c r="H3222" s="26" t="s">
        <v>4645</v>
      </c>
      <c r="I3222" s="26" t="s">
        <v>4645</v>
      </c>
      <c r="J3222" s="28" t="s">
        <v>4646</v>
      </c>
      <c r="K3222" s="26" t="s">
        <v>135</v>
      </c>
      <c r="L3222" s="26" t="s">
        <v>4647</v>
      </c>
      <c r="M3222" s="26" t="s">
        <v>137</v>
      </c>
      <c r="N3222" s="26" t="s">
        <v>138</v>
      </c>
      <c r="O3222" s="26" t="s">
        <v>138</v>
      </c>
      <c r="Q3222" s="30">
        <v>73</v>
      </c>
      <c r="R3222" s="30">
        <v>6230</v>
      </c>
      <c r="S3222" s="31" t="e">
        <f>#N/A</f>
        <v>#N/A</v>
      </c>
      <c r="T3222" s="30">
        <v>1449</v>
      </c>
      <c r="AB3222" s="33" t="e">
        <f>#N/A</f>
        <v>#N/A</v>
      </c>
      <c r="AC3222" s="30">
        <v>1400</v>
      </c>
      <c r="AD3222" s="30" t="e">
        <f>#N/A</f>
        <v>#N/A</v>
      </c>
      <c r="AE3222" s="34">
        <v>0.94774193548387098</v>
      </c>
      <c r="AG3222" s="30" t="e">
        <f>#N/A</f>
        <v>#N/A</v>
      </c>
      <c r="AH3222" s="30" t="e">
        <f>#N/A</f>
        <v>#N/A</v>
      </c>
      <c r="AI3222" s="30">
        <v>7375.2000000000007</v>
      </c>
      <c r="AJ3222" s="71">
        <v>7024</v>
      </c>
      <c r="AK3222" s="26" t="s">
        <v>5027</v>
      </c>
      <c r="AL3222" s="26">
        <v>37</v>
      </c>
      <c r="AM3222" s="26" t="s">
        <v>5719</v>
      </c>
      <c r="AU3222" s="67" t="s">
        <v>4980</v>
      </c>
      <c r="AV3222" s="26" t="s">
        <v>5720</v>
      </c>
      <c r="AW3222" s="26" t="s">
        <v>5721</v>
      </c>
      <c r="BB3222" s="26" t="s">
        <v>4652</v>
      </c>
      <c r="BD3222" s="37">
        <v>44211</v>
      </c>
      <c r="BG3222" s="37" t="s">
        <v>147</v>
      </c>
      <c r="BH3222" s="37" t="s">
        <v>5558</v>
      </c>
      <c r="BI3222" s="37" t="s">
        <v>5558</v>
      </c>
      <c r="BJ3222" s="138" t="e">
        <f>#N/A</f>
        <v>#N/A</v>
      </c>
      <c r="BK3222" s="138" t="e">
        <f>#N/A</f>
        <v>#N/A</v>
      </c>
      <c r="BL3222" s="138" t="e">
        <f>#N/A</f>
        <v>#N/A</v>
      </c>
      <c r="BM3222" s="138" t="e">
        <f>#N/A</f>
        <v>#N/A</v>
      </c>
      <c r="BN3222" s="26"/>
      <c r="BO3222" s="26"/>
      <c r="BP3222" s="26"/>
      <c r="BQ3222" s="38"/>
      <c r="BR3222" s="26"/>
      <c r="BS3222" s="26"/>
      <c r="BT3222" s="26"/>
      <c r="BU3222" s="26"/>
      <c r="BV3222" s="39"/>
    </row>
    <row r="3223" spans="1:74" ht="15" hidden="1" customHeight="1" thickBot="1">
      <c r="A3223" s="26">
        <v>2020</v>
      </c>
      <c r="B3223" s="67">
        <v>3219</v>
      </c>
      <c r="C3223" s="26" t="s">
        <v>129</v>
      </c>
      <c r="D3223" s="26" t="s">
        <v>4642</v>
      </c>
      <c r="E3223" s="26" t="s">
        <v>4643</v>
      </c>
      <c r="F3223" s="68">
        <v>44089</v>
      </c>
      <c r="G3223" s="67" t="s">
        <v>5777</v>
      </c>
      <c r="H3223" s="26" t="s">
        <v>4645</v>
      </c>
      <c r="I3223" s="26" t="s">
        <v>4645</v>
      </c>
      <c r="J3223" s="28" t="s">
        <v>4646</v>
      </c>
      <c r="K3223" s="26" t="s">
        <v>135</v>
      </c>
      <c r="L3223" s="26" t="s">
        <v>4647</v>
      </c>
      <c r="M3223" s="26" t="s">
        <v>137</v>
      </c>
      <c r="N3223" s="26" t="s">
        <v>138</v>
      </c>
      <c r="O3223" s="26" t="s">
        <v>138</v>
      </c>
      <c r="Q3223" s="30">
        <v>77</v>
      </c>
      <c r="R3223" s="30">
        <v>5300</v>
      </c>
      <c r="S3223" s="31" t="e">
        <f>#N/A</f>
        <v>#N/A</v>
      </c>
      <c r="T3223" s="30">
        <v>1063</v>
      </c>
      <c r="AB3223" s="33" t="e">
        <f>#N/A</f>
        <v>#N/A</v>
      </c>
      <c r="AC3223" s="30">
        <v>1400</v>
      </c>
      <c r="AD3223" s="30" t="e">
        <f>#N/A</f>
        <v>#N/A</v>
      </c>
      <c r="AE3223" s="34">
        <v>0.92117647058823526</v>
      </c>
      <c r="AG3223" s="30" t="e">
        <f>#N/A</f>
        <v>#N/A</v>
      </c>
      <c r="AH3223" s="30" t="e">
        <f>#N/A</f>
        <v>#N/A</v>
      </c>
      <c r="AI3223" s="30">
        <v>6117.3</v>
      </c>
      <c r="AJ3223" s="71">
        <v>5826</v>
      </c>
      <c r="AK3223" s="26" t="s">
        <v>5027</v>
      </c>
      <c r="AL3223" s="26">
        <v>37</v>
      </c>
      <c r="AM3223" s="26" t="s">
        <v>5719</v>
      </c>
      <c r="AU3223" s="67" t="s">
        <v>4980</v>
      </c>
      <c r="AV3223" s="26" t="s">
        <v>5720</v>
      </c>
      <c r="AW3223" s="26" t="s">
        <v>5721</v>
      </c>
      <c r="BB3223" s="26" t="s">
        <v>4652</v>
      </c>
      <c r="BD3223" s="37">
        <v>44211</v>
      </c>
      <c r="BG3223" s="37" t="s">
        <v>147</v>
      </c>
      <c r="BH3223" s="37" t="s">
        <v>5558</v>
      </c>
      <c r="BI3223" s="37" t="s">
        <v>5558</v>
      </c>
      <c r="BJ3223" s="138" t="e">
        <f>#N/A</f>
        <v>#N/A</v>
      </c>
      <c r="BK3223" s="138" t="e">
        <f>#N/A</f>
        <v>#N/A</v>
      </c>
      <c r="BL3223" s="138" t="e">
        <f>#N/A</f>
        <v>#N/A</v>
      </c>
      <c r="BM3223" s="138" t="e">
        <f>#N/A</f>
        <v>#N/A</v>
      </c>
      <c r="BN3223" s="26"/>
      <c r="BO3223" s="26"/>
      <c r="BP3223" s="26"/>
      <c r="BQ3223" s="38"/>
      <c r="BR3223" s="26"/>
      <c r="BS3223" s="26"/>
      <c r="BT3223" s="26"/>
      <c r="BU3223" s="26"/>
      <c r="BV3223" s="39"/>
    </row>
    <row r="3224" spans="1:74" ht="15" hidden="1" customHeight="1" thickBot="1">
      <c r="A3224" s="26">
        <v>2020</v>
      </c>
      <c r="B3224" s="67">
        <v>3220</v>
      </c>
      <c r="C3224" s="26" t="s">
        <v>129</v>
      </c>
      <c r="D3224" s="26" t="s">
        <v>4642</v>
      </c>
      <c r="E3224" s="26" t="s">
        <v>4643</v>
      </c>
      <c r="F3224" s="68">
        <v>44089</v>
      </c>
      <c r="G3224" s="26" t="s">
        <v>5778</v>
      </c>
      <c r="H3224" s="26" t="s">
        <v>4645</v>
      </c>
      <c r="I3224" s="26" t="s">
        <v>4645</v>
      </c>
      <c r="J3224" s="28" t="s">
        <v>4646</v>
      </c>
      <c r="K3224" s="26" t="s">
        <v>135</v>
      </c>
      <c r="L3224" s="26" t="s">
        <v>4647</v>
      </c>
      <c r="M3224" s="26" t="s">
        <v>137</v>
      </c>
      <c r="N3224" s="26" t="s">
        <v>138</v>
      </c>
      <c r="O3224" s="26" t="s">
        <v>138</v>
      </c>
      <c r="Q3224" s="30">
        <v>79</v>
      </c>
      <c r="R3224" s="30">
        <v>6540</v>
      </c>
      <c r="S3224" s="31" t="e">
        <f>#N/A</f>
        <v>#N/A</v>
      </c>
      <c r="T3224" s="30">
        <v>1469</v>
      </c>
      <c r="AB3224" s="33" t="e">
        <f>#N/A</f>
        <v>#N/A</v>
      </c>
      <c r="AC3224" s="30">
        <v>1400</v>
      </c>
      <c r="AD3224" s="30" t="e">
        <f>#N/A</f>
        <v>#N/A</v>
      </c>
      <c r="AE3224" s="34">
        <v>0.92117647058823526</v>
      </c>
      <c r="AG3224" s="30" t="e">
        <f>#N/A</f>
        <v>#N/A</v>
      </c>
      <c r="AH3224" s="30" t="e">
        <f>#N/A</f>
        <v>#N/A</v>
      </c>
      <c r="AI3224" s="30">
        <v>7794.1500000000005</v>
      </c>
      <c r="AJ3224" s="71">
        <v>7423</v>
      </c>
      <c r="AK3224" s="26" t="s">
        <v>5027</v>
      </c>
      <c r="AL3224" s="26">
        <v>37</v>
      </c>
      <c r="AM3224" s="26" t="s">
        <v>5719</v>
      </c>
      <c r="AU3224" s="67" t="s">
        <v>4980</v>
      </c>
      <c r="AV3224" s="26" t="s">
        <v>5720</v>
      </c>
      <c r="AW3224" s="26" t="s">
        <v>5721</v>
      </c>
      <c r="BB3224" s="26" t="s">
        <v>4652</v>
      </c>
      <c r="BD3224" s="37">
        <v>44211</v>
      </c>
      <c r="BG3224" s="37" t="s">
        <v>147</v>
      </c>
      <c r="BH3224" s="37" t="s">
        <v>5558</v>
      </c>
      <c r="BI3224" s="37" t="s">
        <v>5558</v>
      </c>
      <c r="BJ3224" s="138" t="e">
        <f>#N/A</f>
        <v>#N/A</v>
      </c>
      <c r="BK3224" s="138" t="e">
        <f>#N/A</f>
        <v>#N/A</v>
      </c>
      <c r="BL3224" s="138" t="e">
        <f>#N/A</f>
        <v>#N/A</v>
      </c>
      <c r="BM3224" s="138" t="e">
        <f>#N/A</f>
        <v>#N/A</v>
      </c>
      <c r="BN3224" s="26"/>
      <c r="BO3224" s="26"/>
      <c r="BP3224" s="26"/>
      <c r="BQ3224" s="38"/>
      <c r="BR3224" s="26"/>
      <c r="BS3224" s="26"/>
      <c r="BT3224" s="26"/>
      <c r="BU3224" s="26"/>
      <c r="BV3224" s="39"/>
    </row>
    <row r="3225" spans="1:74" ht="15" hidden="1" customHeight="1" thickBot="1">
      <c r="A3225" s="26">
        <v>2020</v>
      </c>
      <c r="B3225" s="67">
        <v>3221</v>
      </c>
      <c r="C3225" s="26" t="s">
        <v>129</v>
      </c>
      <c r="D3225" s="26" t="s">
        <v>4642</v>
      </c>
      <c r="E3225" s="26" t="s">
        <v>4643</v>
      </c>
      <c r="F3225" s="68">
        <v>44089</v>
      </c>
      <c r="G3225" s="67" t="s">
        <v>5779</v>
      </c>
      <c r="H3225" s="26" t="s">
        <v>4645</v>
      </c>
      <c r="I3225" s="26" t="s">
        <v>4645</v>
      </c>
      <c r="J3225" s="28" t="s">
        <v>4646</v>
      </c>
      <c r="K3225" s="26" t="s">
        <v>135</v>
      </c>
      <c r="L3225" s="26" t="s">
        <v>4647</v>
      </c>
      <c r="M3225" s="26" t="s">
        <v>137</v>
      </c>
      <c r="N3225" s="26" t="s">
        <v>138</v>
      </c>
      <c r="O3225" s="26" t="s">
        <v>138</v>
      </c>
      <c r="Q3225" s="30">
        <v>79</v>
      </c>
      <c r="R3225" s="30">
        <v>7640</v>
      </c>
      <c r="S3225" s="31" t="e">
        <f>#N/A</f>
        <v>#N/A</v>
      </c>
      <c r="T3225" s="30">
        <v>1290</v>
      </c>
      <c r="AB3225" s="33" t="e">
        <f>#N/A</f>
        <v>#N/A</v>
      </c>
      <c r="AC3225" s="30">
        <v>1400</v>
      </c>
      <c r="AD3225" s="30" t="e">
        <f>#N/A</f>
        <v>#N/A</v>
      </c>
      <c r="AE3225" s="34">
        <v>0.94296296296296289</v>
      </c>
      <c r="AG3225" s="30" t="e">
        <f>#N/A</f>
        <v>#N/A</v>
      </c>
      <c r="AH3225" s="30" t="e">
        <f>#N/A</f>
        <v>#N/A</v>
      </c>
      <c r="AI3225" s="30">
        <v>9282</v>
      </c>
      <c r="AJ3225" s="71">
        <v>8840</v>
      </c>
      <c r="AK3225" s="26" t="s">
        <v>5027</v>
      </c>
      <c r="AL3225" s="26">
        <v>37</v>
      </c>
      <c r="AM3225" s="26" t="s">
        <v>5719</v>
      </c>
      <c r="AU3225" s="67" t="s">
        <v>4980</v>
      </c>
      <c r="AV3225" s="26" t="s">
        <v>5720</v>
      </c>
      <c r="AW3225" s="26" t="s">
        <v>5721</v>
      </c>
      <c r="BB3225" s="26" t="s">
        <v>4652</v>
      </c>
      <c r="BD3225" s="37">
        <v>44211</v>
      </c>
      <c r="BG3225" s="37" t="s">
        <v>147</v>
      </c>
      <c r="BH3225" s="37" t="s">
        <v>5558</v>
      </c>
      <c r="BI3225" s="37" t="s">
        <v>5558</v>
      </c>
      <c r="BJ3225" s="138" t="e">
        <f>#N/A</f>
        <v>#N/A</v>
      </c>
      <c r="BK3225" s="138" t="e">
        <f>#N/A</f>
        <v>#N/A</v>
      </c>
      <c r="BL3225" s="138" t="e">
        <f>#N/A</f>
        <v>#N/A</v>
      </c>
      <c r="BM3225" s="138" t="e">
        <f>#N/A</f>
        <v>#N/A</v>
      </c>
      <c r="BN3225" s="26"/>
      <c r="BO3225" s="26"/>
      <c r="BP3225" s="26"/>
      <c r="BQ3225" s="38"/>
      <c r="BR3225" s="26"/>
      <c r="BS3225" s="26"/>
      <c r="BT3225" s="26"/>
      <c r="BU3225" s="26"/>
      <c r="BV3225" s="39"/>
    </row>
    <row r="3226" spans="1:74" ht="15" hidden="1" customHeight="1" thickBot="1">
      <c r="A3226" s="26">
        <v>2020</v>
      </c>
      <c r="B3226" s="67">
        <v>3222</v>
      </c>
      <c r="C3226" s="26" t="s">
        <v>129</v>
      </c>
      <c r="D3226" s="26" t="s">
        <v>4642</v>
      </c>
      <c r="E3226" s="26" t="s">
        <v>4643</v>
      </c>
      <c r="F3226" s="68">
        <v>44089</v>
      </c>
      <c r="G3226" s="26" t="s">
        <v>5780</v>
      </c>
      <c r="H3226" s="26" t="s">
        <v>4645</v>
      </c>
      <c r="I3226" s="26" t="s">
        <v>4645</v>
      </c>
      <c r="J3226" s="28" t="s">
        <v>4646</v>
      </c>
      <c r="K3226" s="26" t="s">
        <v>135</v>
      </c>
      <c r="L3226" s="26" t="s">
        <v>4647</v>
      </c>
      <c r="M3226" s="26" t="s">
        <v>137</v>
      </c>
      <c r="N3226" s="26" t="s">
        <v>138</v>
      </c>
      <c r="O3226" s="26" t="s">
        <v>138</v>
      </c>
      <c r="Q3226" s="30">
        <v>72</v>
      </c>
      <c r="R3226" s="30">
        <v>4880</v>
      </c>
      <c r="S3226" s="31" t="e">
        <f>#N/A</f>
        <v>#N/A</v>
      </c>
      <c r="T3226" s="30">
        <v>1035</v>
      </c>
      <c r="AB3226" s="33" t="e">
        <f>#N/A</f>
        <v>#N/A</v>
      </c>
      <c r="AC3226" s="30">
        <v>1400</v>
      </c>
      <c r="AD3226" s="30" t="e">
        <f>#N/A</f>
        <v>#N/A</v>
      </c>
      <c r="AE3226" s="34">
        <v>0.94296296296296289</v>
      </c>
      <c r="AG3226" s="30" t="e">
        <f>#N/A</f>
        <v>#N/A</v>
      </c>
      <c r="AH3226" s="30" t="e">
        <f>#N/A</f>
        <v>#N/A</v>
      </c>
      <c r="AI3226" s="30">
        <v>5549.25</v>
      </c>
      <c r="AJ3226" s="71">
        <v>5285</v>
      </c>
      <c r="AK3226" s="26" t="s">
        <v>5027</v>
      </c>
      <c r="AL3226" s="26">
        <v>37</v>
      </c>
      <c r="AM3226" s="26" t="s">
        <v>5719</v>
      </c>
      <c r="AU3226" s="67" t="s">
        <v>4980</v>
      </c>
      <c r="AV3226" s="26" t="s">
        <v>5720</v>
      </c>
      <c r="AW3226" s="26" t="s">
        <v>5721</v>
      </c>
      <c r="BB3226" s="26" t="s">
        <v>4652</v>
      </c>
      <c r="BD3226" s="37">
        <v>44211</v>
      </c>
      <c r="BG3226" s="37" t="s">
        <v>147</v>
      </c>
      <c r="BH3226" s="37" t="s">
        <v>5558</v>
      </c>
      <c r="BI3226" s="37" t="s">
        <v>5558</v>
      </c>
      <c r="BJ3226" s="138" t="e">
        <f>#N/A</f>
        <v>#N/A</v>
      </c>
      <c r="BK3226" s="138" t="e">
        <f>#N/A</f>
        <v>#N/A</v>
      </c>
      <c r="BL3226" s="138" t="e">
        <f>#N/A</f>
        <v>#N/A</v>
      </c>
      <c r="BM3226" s="138" t="e">
        <f>#N/A</f>
        <v>#N/A</v>
      </c>
      <c r="BN3226" s="26"/>
      <c r="BO3226" s="26"/>
      <c r="BP3226" s="26"/>
      <c r="BQ3226" s="38"/>
      <c r="BR3226" s="26"/>
      <c r="BS3226" s="26"/>
      <c r="BT3226" s="26"/>
      <c r="BU3226" s="26"/>
      <c r="BV3226" s="39"/>
    </row>
    <row r="3227" spans="1:74" ht="15" hidden="1" customHeight="1" thickBot="1">
      <c r="A3227" s="26">
        <v>2020</v>
      </c>
      <c r="B3227" s="67">
        <v>3223</v>
      </c>
      <c r="C3227" s="26" t="s">
        <v>129</v>
      </c>
      <c r="D3227" s="26" t="s">
        <v>4642</v>
      </c>
      <c r="E3227" s="26" t="s">
        <v>4643</v>
      </c>
      <c r="F3227" s="68">
        <v>44089</v>
      </c>
      <c r="G3227" s="67" t="s">
        <v>5781</v>
      </c>
      <c r="H3227" s="26" t="s">
        <v>4645</v>
      </c>
      <c r="I3227" s="26" t="s">
        <v>4645</v>
      </c>
      <c r="J3227" s="28" t="s">
        <v>4646</v>
      </c>
      <c r="K3227" s="26" t="s">
        <v>135</v>
      </c>
      <c r="L3227" s="26" t="s">
        <v>4647</v>
      </c>
      <c r="M3227" s="26" t="s">
        <v>137</v>
      </c>
      <c r="N3227" s="26" t="s">
        <v>138</v>
      </c>
      <c r="O3227" s="26" t="s">
        <v>138</v>
      </c>
      <c r="Q3227" s="30">
        <v>83</v>
      </c>
      <c r="R3227" s="30">
        <v>8260</v>
      </c>
      <c r="S3227" s="31" t="e">
        <f>#N/A</f>
        <v>#N/A</v>
      </c>
      <c r="T3227" s="30">
        <v>1637</v>
      </c>
      <c r="AB3227" s="33" t="e">
        <f>#N/A</f>
        <v>#N/A</v>
      </c>
      <c r="AC3227" s="30">
        <v>1400</v>
      </c>
      <c r="AD3227" s="30" t="e">
        <f>#N/A</f>
        <v>#N/A</v>
      </c>
      <c r="AE3227" s="34">
        <v>0.90207792207792203</v>
      </c>
      <c r="AG3227" s="30" t="e">
        <f>#N/A</f>
        <v>#N/A</v>
      </c>
      <c r="AH3227" s="30" t="e">
        <f>#N/A</f>
        <v>#N/A</v>
      </c>
      <c r="AI3227" s="30">
        <v>10119.9</v>
      </c>
      <c r="AJ3227" s="71">
        <v>9638</v>
      </c>
      <c r="AK3227" s="26" t="s">
        <v>5027</v>
      </c>
      <c r="AL3227" s="26">
        <v>37</v>
      </c>
      <c r="AM3227" s="26" t="s">
        <v>5719</v>
      </c>
      <c r="AU3227" s="67" t="s">
        <v>4980</v>
      </c>
      <c r="AV3227" s="26" t="s">
        <v>5720</v>
      </c>
      <c r="AW3227" s="26" t="s">
        <v>5721</v>
      </c>
      <c r="BB3227" s="26" t="s">
        <v>4652</v>
      </c>
      <c r="BD3227" s="37">
        <v>44211</v>
      </c>
      <c r="BG3227" s="37" t="s">
        <v>147</v>
      </c>
      <c r="BH3227" s="37" t="s">
        <v>5558</v>
      </c>
      <c r="BI3227" s="37" t="s">
        <v>5558</v>
      </c>
      <c r="BJ3227" s="138" t="e">
        <f>#N/A</f>
        <v>#N/A</v>
      </c>
      <c r="BK3227" s="138" t="e">
        <f>#N/A</f>
        <v>#N/A</v>
      </c>
      <c r="BL3227" s="138" t="e">
        <f>#N/A</f>
        <v>#N/A</v>
      </c>
      <c r="BM3227" s="138" t="e">
        <f>#N/A</f>
        <v>#N/A</v>
      </c>
      <c r="BN3227" s="26"/>
      <c r="BO3227" s="26"/>
      <c r="BP3227" s="26"/>
      <c r="BQ3227" s="38"/>
      <c r="BR3227" s="26"/>
      <c r="BS3227" s="26"/>
      <c r="BT3227" s="26"/>
      <c r="BU3227" s="26"/>
      <c r="BV3227" s="39"/>
    </row>
    <row r="3228" spans="1:74" ht="15" hidden="1" customHeight="1" thickBot="1">
      <c r="A3228" s="26">
        <v>2020</v>
      </c>
      <c r="B3228" s="67">
        <v>3224</v>
      </c>
      <c r="C3228" s="26" t="s">
        <v>129</v>
      </c>
      <c r="D3228" s="26" t="s">
        <v>4642</v>
      </c>
      <c r="E3228" s="26" t="s">
        <v>4643</v>
      </c>
      <c r="F3228" s="68">
        <v>44089</v>
      </c>
      <c r="G3228" s="26" t="s">
        <v>5782</v>
      </c>
      <c r="H3228" s="26" t="s">
        <v>4645</v>
      </c>
      <c r="I3228" s="26" t="s">
        <v>4645</v>
      </c>
      <c r="J3228" s="28" t="s">
        <v>4646</v>
      </c>
      <c r="K3228" s="26" t="s">
        <v>135</v>
      </c>
      <c r="L3228" s="26" t="s">
        <v>4647</v>
      </c>
      <c r="M3228" s="26" t="s">
        <v>137</v>
      </c>
      <c r="N3228" s="26" t="s">
        <v>138</v>
      </c>
      <c r="O3228" s="26" t="s">
        <v>138</v>
      </c>
      <c r="Q3228" s="30">
        <v>80</v>
      </c>
      <c r="R3228" s="30">
        <v>7490</v>
      </c>
      <c r="S3228" s="31" t="e">
        <f>#N/A</f>
        <v>#N/A</v>
      </c>
      <c r="T3228" s="30">
        <v>1679</v>
      </c>
      <c r="AB3228" s="33" t="e">
        <f>#N/A</f>
        <v>#N/A</v>
      </c>
      <c r="AC3228" s="30">
        <v>1400</v>
      </c>
      <c r="AD3228" s="30" t="e">
        <f>#N/A</f>
        <v>#N/A</v>
      </c>
      <c r="AE3228" s="34">
        <v>0.90207792207792203</v>
      </c>
      <c r="AG3228" s="30" t="e">
        <f>#N/A</f>
        <v>#N/A</v>
      </c>
      <c r="AH3228" s="30" t="e">
        <f>#N/A</f>
        <v>#N/A</v>
      </c>
      <c r="AI3228" s="30">
        <v>9079.35</v>
      </c>
      <c r="AJ3228" s="71">
        <v>8647</v>
      </c>
      <c r="AK3228" s="26" t="s">
        <v>5027</v>
      </c>
      <c r="AL3228" s="26">
        <v>37</v>
      </c>
      <c r="AM3228" s="26" t="s">
        <v>5719</v>
      </c>
      <c r="AU3228" s="67" t="s">
        <v>4980</v>
      </c>
      <c r="AV3228" s="26" t="s">
        <v>5720</v>
      </c>
      <c r="AW3228" s="26" t="s">
        <v>5721</v>
      </c>
      <c r="BB3228" s="26" t="s">
        <v>4652</v>
      </c>
      <c r="BD3228" s="37">
        <v>44211</v>
      </c>
      <c r="BG3228" s="37" t="s">
        <v>147</v>
      </c>
      <c r="BH3228" s="37" t="s">
        <v>5558</v>
      </c>
      <c r="BI3228" s="37" t="s">
        <v>5558</v>
      </c>
      <c r="BJ3228" s="138" t="e">
        <f>#N/A</f>
        <v>#N/A</v>
      </c>
      <c r="BK3228" s="138" t="e">
        <f>#N/A</f>
        <v>#N/A</v>
      </c>
      <c r="BL3228" s="138" t="e">
        <f>#N/A</f>
        <v>#N/A</v>
      </c>
      <c r="BM3228" s="138" t="e">
        <f>#N/A</f>
        <v>#N/A</v>
      </c>
      <c r="BN3228" s="26"/>
      <c r="BO3228" s="26"/>
      <c r="BP3228" s="26"/>
      <c r="BQ3228" s="38"/>
      <c r="BR3228" s="26"/>
      <c r="BS3228" s="26"/>
      <c r="BT3228" s="26"/>
      <c r="BU3228" s="26"/>
      <c r="BV3228" s="39"/>
    </row>
    <row r="3229" spans="1:74" ht="15" hidden="1" customHeight="1" thickBot="1">
      <c r="A3229" s="26">
        <v>2020</v>
      </c>
      <c r="B3229" s="67">
        <v>3225</v>
      </c>
      <c r="C3229" s="26" t="s">
        <v>129</v>
      </c>
      <c r="D3229" s="26" t="s">
        <v>4642</v>
      </c>
      <c r="E3229" s="26" t="s">
        <v>4643</v>
      </c>
      <c r="F3229" s="68">
        <v>44089</v>
      </c>
      <c r="G3229" s="67" t="s">
        <v>5783</v>
      </c>
      <c r="H3229" s="26" t="s">
        <v>4645</v>
      </c>
      <c r="I3229" s="26" t="s">
        <v>4645</v>
      </c>
      <c r="J3229" s="28" t="s">
        <v>4646</v>
      </c>
      <c r="K3229" s="26" t="s">
        <v>135</v>
      </c>
      <c r="L3229" s="26" t="s">
        <v>4647</v>
      </c>
      <c r="M3229" s="26" t="s">
        <v>137</v>
      </c>
      <c r="N3229" s="26" t="s">
        <v>138</v>
      </c>
      <c r="O3229" s="26" t="s">
        <v>138</v>
      </c>
      <c r="Q3229" s="30">
        <v>79</v>
      </c>
      <c r="R3229" s="30">
        <v>8200</v>
      </c>
      <c r="S3229" s="31" t="e">
        <f>#N/A</f>
        <v>#N/A</v>
      </c>
      <c r="T3229" s="30">
        <v>1878</v>
      </c>
      <c r="AB3229" s="33" t="e">
        <f>#N/A</f>
        <v>#N/A</v>
      </c>
      <c r="AC3229" s="30">
        <v>1400</v>
      </c>
      <c r="AD3229" s="30" t="e">
        <f>#N/A</f>
        <v>#N/A</v>
      </c>
      <c r="AE3229" s="34">
        <v>0.90753623188405796</v>
      </c>
      <c r="AG3229" s="30" t="e">
        <f>#N/A</f>
        <v>#N/A</v>
      </c>
      <c r="AH3229" s="30" t="e">
        <f>#N/A</f>
        <v>#N/A</v>
      </c>
      <c r="AI3229" s="30">
        <v>10039.050000000001</v>
      </c>
      <c r="AJ3229" s="71">
        <v>9561</v>
      </c>
      <c r="AK3229" s="26" t="s">
        <v>5027</v>
      </c>
      <c r="AL3229" s="26">
        <v>37</v>
      </c>
      <c r="AM3229" s="26" t="s">
        <v>5719</v>
      </c>
      <c r="AU3229" s="67" t="s">
        <v>4980</v>
      </c>
      <c r="AV3229" s="26" t="s">
        <v>5720</v>
      </c>
      <c r="AW3229" s="26" t="s">
        <v>5721</v>
      </c>
      <c r="BB3229" s="26" t="s">
        <v>4652</v>
      </c>
      <c r="BD3229" s="37">
        <v>44211</v>
      </c>
      <c r="BG3229" s="37" t="s">
        <v>147</v>
      </c>
      <c r="BH3229" s="37" t="s">
        <v>5558</v>
      </c>
      <c r="BI3229" s="37" t="s">
        <v>5558</v>
      </c>
      <c r="BJ3229" s="138" t="e">
        <f>#N/A</f>
        <v>#N/A</v>
      </c>
      <c r="BK3229" s="138" t="e">
        <f>#N/A</f>
        <v>#N/A</v>
      </c>
      <c r="BL3229" s="138" t="e">
        <f>#N/A</f>
        <v>#N/A</v>
      </c>
      <c r="BM3229" s="138" t="e">
        <f>#N/A</f>
        <v>#N/A</v>
      </c>
      <c r="BN3229" s="26"/>
      <c r="BO3229" s="26"/>
      <c r="BP3229" s="26"/>
      <c r="BQ3229" s="38"/>
      <c r="BR3229" s="26"/>
      <c r="BS3229" s="26"/>
      <c r="BT3229" s="26"/>
      <c r="BU3229" s="26"/>
      <c r="BV3229" s="39"/>
    </row>
    <row r="3230" spans="1:74" ht="15" hidden="1" customHeight="1" thickBot="1">
      <c r="A3230" s="26">
        <v>2020</v>
      </c>
      <c r="B3230" s="67">
        <v>3226</v>
      </c>
      <c r="C3230" s="26" t="s">
        <v>129</v>
      </c>
      <c r="D3230" s="26" t="s">
        <v>4642</v>
      </c>
      <c r="E3230" s="26" t="s">
        <v>4643</v>
      </c>
      <c r="F3230" s="68">
        <v>44089</v>
      </c>
      <c r="G3230" s="26" t="s">
        <v>5784</v>
      </c>
      <c r="H3230" s="26" t="s">
        <v>4645</v>
      </c>
      <c r="I3230" s="26" t="s">
        <v>4645</v>
      </c>
      <c r="J3230" s="28" t="s">
        <v>4646</v>
      </c>
      <c r="K3230" s="26" t="s">
        <v>135</v>
      </c>
      <c r="L3230" s="26" t="s">
        <v>4647</v>
      </c>
      <c r="M3230" s="26" t="s">
        <v>137</v>
      </c>
      <c r="N3230" s="26" t="s">
        <v>138</v>
      </c>
      <c r="O3230" s="26" t="s">
        <v>138</v>
      </c>
      <c r="Q3230" s="30">
        <v>88</v>
      </c>
      <c r="R3230" s="30">
        <v>10430</v>
      </c>
      <c r="S3230" s="31" t="e">
        <f>#N/A</f>
        <v>#N/A</v>
      </c>
      <c r="T3230" s="30">
        <v>2277</v>
      </c>
      <c r="AB3230" s="33" t="e">
        <f>#N/A</f>
        <v>#N/A</v>
      </c>
      <c r="AC3230" s="30">
        <v>1400</v>
      </c>
      <c r="AD3230" s="30" t="e">
        <f>#N/A</f>
        <v>#N/A</v>
      </c>
      <c r="AE3230" s="34">
        <v>0.90753623188405796</v>
      </c>
      <c r="AG3230" s="30" t="e">
        <f>#N/A</f>
        <v>#N/A</v>
      </c>
      <c r="AH3230" s="30" t="e">
        <f>#N/A</f>
        <v>#N/A</v>
      </c>
      <c r="AI3230" s="30">
        <v>12004.65</v>
      </c>
      <c r="AJ3230" s="71">
        <v>11433</v>
      </c>
      <c r="AK3230" s="26" t="s">
        <v>5027</v>
      </c>
      <c r="AL3230" s="26">
        <v>37</v>
      </c>
      <c r="AM3230" s="26" t="s">
        <v>5719</v>
      </c>
      <c r="AU3230" s="67" t="s">
        <v>4980</v>
      </c>
      <c r="AV3230" s="26" t="s">
        <v>5720</v>
      </c>
      <c r="AW3230" s="26" t="s">
        <v>5721</v>
      </c>
      <c r="BB3230" s="26" t="s">
        <v>4652</v>
      </c>
      <c r="BD3230" s="37">
        <v>44211</v>
      </c>
      <c r="BG3230" s="37" t="s">
        <v>147</v>
      </c>
      <c r="BH3230" s="37" t="s">
        <v>5558</v>
      </c>
      <c r="BI3230" s="37" t="s">
        <v>5558</v>
      </c>
      <c r="BJ3230" s="138" t="e">
        <f>#N/A</f>
        <v>#N/A</v>
      </c>
      <c r="BK3230" s="138" t="e">
        <f>#N/A</f>
        <v>#N/A</v>
      </c>
      <c r="BL3230" s="138" t="e">
        <f>#N/A</f>
        <v>#N/A</v>
      </c>
      <c r="BM3230" s="138" t="e">
        <f>#N/A</f>
        <v>#N/A</v>
      </c>
      <c r="BN3230" s="26"/>
      <c r="BO3230" s="26"/>
      <c r="BP3230" s="26"/>
      <c r="BQ3230" s="38"/>
      <c r="BR3230" s="26"/>
      <c r="BS3230" s="26"/>
      <c r="BT3230" s="26"/>
      <c r="BU3230" s="26"/>
      <c r="BV3230" s="39"/>
    </row>
    <row r="3231" spans="1:74" s="52" customFormat="1" ht="15" hidden="1" customHeight="1" thickBot="1">
      <c r="A3231" s="40">
        <v>2020</v>
      </c>
      <c r="B3231" s="93">
        <v>3227</v>
      </c>
      <c r="C3231" s="40" t="s">
        <v>129</v>
      </c>
      <c r="D3231" s="40" t="s">
        <v>4642</v>
      </c>
      <c r="E3231" s="40" t="s">
        <v>4643</v>
      </c>
      <c r="F3231" s="94">
        <v>44089</v>
      </c>
      <c r="G3231" s="93" t="s">
        <v>5785</v>
      </c>
      <c r="H3231" s="40" t="s">
        <v>4645</v>
      </c>
      <c r="I3231" s="40" t="s">
        <v>4645</v>
      </c>
      <c r="J3231" s="42" t="s">
        <v>4646</v>
      </c>
      <c r="K3231" s="40" t="s">
        <v>135</v>
      </c>
      <c r="L3231" s="40" t="s">
        <v>4647</v>
      </c>
      <c r="M3231" s="40" t="s">
        <v>137</v>
      </c>
      <c r="N3231" s="40" t="s">
        <v>138</v>
      </c>
      <c r="O3231" s="40" t="s">
        <v>138</v>
      </c>
      <c r="P3231" s="43"/>
      <c r="Q3231" s="36">
        <v>77</v>
      </c>
      <c r="R3231" s="36">
        <v>7090</v>
      </c>
      <c r="S3231" s="44" t="e">
        <f>#N/A</f>
        <v>#N/A</v>
      </c>
      <c r="T3231" s="36">
        <v>1521</v>
      </c>
      <c r="U3231" s="36"/>
      <c r="V3231" s="45"/>
      <c r="W3231" s="36"/>
      <c r="X3231" s="36"/>
      <c r="Y3231" s="36"/>
      <c r="Z3231" s="36"/>
      <c r="AA3231" s="36"/>
      <c r="AB3231" s="46" t="e">
        <f>#N/A</f>
        <v>#N/A</v>
      </c>
      <c r="AC3231" s="36">
        <v>1400</v>
      </c>
      <c r="AD3231" s="36" t="e">
        <f>#N/A</f>
        <v>#N/A</v>
      </c>
      <c r="AE3231" s="34"/>
      <c r="AF3231" s="48"/>
      <c r="AG3231" s="36" t="e">
        <f>#N/A</f>
        <v>#N/A</v>
      </c>
      <c r="AH3231" s="36" t="e">
        <f>#N/A</f>
        <v>#N/A</v>
      </c>
      <c r="AI3231" s="36">
        <v>0</v>
      </c>
      <c r="AJ3231" s="71">
        <v>0</v>
      </c>
      <c r="AK3231" s="40" t="s">
        <v>5027</v>
      </c>
      <c r="AL3231" s="40">
        <v>37</v>
      </c>
      <c r="AM3231" s="40" t="s">
        <v>5719</v>
      </c>
      <c r="AN3231" s="40" t="s">
        <v>5786</v>
      </c>
      <c r="AO3231" s="36"/>
      <c r="AP3231" s="36">
        <v>9926</v>
      </c>
      <c r="AQ3231" s="36"/>
      <c r="AR3231" s="36"/>
      <c r="AS3231" s="36"/>
      <c r="AT3231" s="36">
        <f>AP3231</f>
        <v>9926</v>
      </c>
      <c r="AU3231" s="67" t="s">
        <v>4980</v>
      </c>
      <c r="AV3231" s="26" t="s">
        <v>5720</v>
      </c>
      <c r="AW3231" s="26" t="s">
        <v>5721</v>
      </c>
      <c r="AX3231" s="40"/>
      <c r="AY3231" s="40"/>
      <c r="AZ3231" s="40"/>
      <c r="BA3231" s="40"/>
      <c r="BB3231" s="40"/>
      <c r="BC3231" s="40"/>
      <c r="BD3231" s="49"/>
      <c r="BE3231" s="36"/>
      <c r="BF3231" s="36"/>
      <c r="BG3231" s="49"/>
      <c r="BH3231" s="49"/>
      <c r="BI3231" s="49"/>
      <c r="BJ3231" s="138" t="e">
        <f>#N/A</f>
        <v>#N/A</v>
      </c>
      <c r="BK3231" s="138" t="e">
        <f>#N/A</f>
        <v>#N/A</v>
      </c>
      <c r="BL3231" s="138" t="e">
        <f>#N/A</f>
        <v>#N/A</v>
      </c>
      <c r="BM3231" s="138" t="e">
        <f>#N/A</f>
        <v>#N/A</v>
      </c>
      <c r="BN3231" s="40"/>
      <c r="BO3231" s="40"/>
      <c r="BP3231" s="40"/>
      <c r="BQ3231" s="50"/>
      <c r="BR3231" s="40"/>
      <c r="BS3231" s="40"/>
      <c r="BT3231" s="40"/>
      <c r="BU3231" s="40"/>
      <c r="BV3231" s="51"/>
    </row>
    <row r="3232" spans="1:74" ht="15" hidden="1" customHeight="1" thickBot="1">
      <c r="A3232" s="40">
        <v>2020</v>
      </c>
      <c r="B3232" s="93">
        <v>3228</v>
      </c>
      <c r="C3232" s="40" t="s">
        <v>129</v>
      </c>
      <c r="D3232" s="40" t="s">
        <v>4642</v>
      </c>
      <c r="E3232" s="40" t="s">
        <v>4643</v>
      </c>
      <c r="F3232" s="94">
        <v>44089</v>
      </c>
      <c r="G3232" s="40" t="s">
        <v>5787</v>
      </c>
      <c r="H3232" s="40" t="s">
        <v>4645</v>
      </c>
      <c r="I3232" s="40" t="s">
        <v>4645</v>
      </c>
      <c r="J3232" s="42" t="s">
        <v>4646</v>
      </c>
      <c r="K3232" s="40" t="s">
        <v>135</v>
      </c>
      <c r="L3232" s="40" t="s">
        <v>4647</v>
      </c>
      <c r="M3232" s="40" t="s">
        <v>137</v>
      </c>
      <c r="N3232" s="40" t="s">
        <v>138</v>
      </c>
      <c r="O3232" s="40" t="s">
        <v>138</v>
      </c>
      <c r="P3232" s="43"/>
      <c r="Q3232" s="36">
        <v>84</v>
      </c>
      <c r="R3232" s="36">
        <v>9220</v>
      </c>
      <c r="S3232" s="44" t="e">
        <f>#N/A</f>
        <v>#N/A</v>
      </c>
      <c r="T3232" s="36">
        <v>2013</v>
      </c>
      <c r="U3232" s="36"/>
      <c r="V3232" s="45"/>
      <c r="W3232" s="36"/>
      <c r="X3232" s="36"/>
      <c r="Y3232" s="36"/>
      <c r="Z3232" s="36"/>
      <c r="AA3232" s="36"/>
      <c r="AB3232" s="46" t="e">
        <f>#N/A</f>
        <v>#N/A</v>
      </c>
      <c r="AC3232" s="36">
        <v>1400</v>
      </c>
      <c r="AD3232" s="36" t="e">
        <f>#N/A</f>
        <v>#N/A</v>
      </c>
      <c r="AF3232" s="48"/>
      <c r="AG3232" s="36" t="e">
        <f>#N/A</f>
        <v>#N/A</v>
      </c>
      <c r="AH3232" s="36" t="e">
        <f>#N/A</f>
        <v>#N/A</v>
      </c>
      <c r="AI3232" s="36">
        <v>0</v>
      </c>
      <c r="AJ3232" s="71">
        <v>0</v>
      </c>
      <c r="AK3232" s="40" t="s">
        <v>5027</v>
      </c>
      <c r="AL3232" s="40">
        <v>37</v>
      </c>
      <c r="AM3232" s="40" t="s">
        <v>5719</v>
      </c>
      <c r="AN3232" s="40" t="s">
        <v>5028</v>
      </c>
      <c r="AO3232" s="36"/>
      <c r="AP3232" s="36">
        <v>12908</v>
      </c>
      <c r="AQ3232" s="36"/>
      <c r="AS3232" s="36"/>
      <c r="AT3232" s="36">
        <f>AP3232</f>
        <v>12908</v>
      </c>
      <c r="AU3232" s="67" t="s">
        <v>4980</v>
      </c>
      <c r="AV3232" s="26" t="s">
        <v>5720</v>
      </c>
      <c r="AW3232" s="26" t="s">
        <v>5721</v>
      </c>
      <c r="AX3232" s="40"/>
      <c r="AY3232" s="40"/>
      <c r="AZ3232" s="40"/>
      <c r="BA3232" s="40"/>
      <c r="BB3232" s="40"/>
      <c r="BI3232" s="37"/>
      <c r="BJ3232" s="138" t="e">
        <f>#N/A</f>
        <v>#N/A</v>
      </c>
      <c r="BK3232" s="138" t="e">
        <f>#N/A</f>
        <v>#N/A</v>
      </c>
      <c r="BL3232" s="138" t="e">
        <f>#N/A</f>
        <v>#N/A</v>
      </c>
      <c r="BM3232" s="138" t="e">
        <f>#N/A</f>
        <v>#N/A</v>
      </c>
      <c r="BN3232" s="26"/>
      <c r="BO3232" s="26"/>
      <c r="BP3232" s="26"/>
      <c r="BQ3232" s="38"/>
      <c r="BR3232" s="26"/>
      <c r="BS3232" s="26"/>
      <c r="BT3232" s="26"/>
      <c r="BU3232" s="26"/>
      <c r="BV3232" s="39"/>
    </row>
    <row r="3233" spans="1:74" ht="15" hidden="1" customHeight="1" thickBot="1">
      <c r="A3233" s="26">
        <v>2020</v>
      </c>
      <c r="B3233" s="67">
        <v>3229</v>
      </c>
      <c r="C3233" s="26" t="s">
        <v>129</v>
      </c>
      <c r="D3233" s="26" t="s">
        <v>4642</v>
      </c>
      <c r="E3233" s="26" t="s">
        <v>4643</v>
      </c>
      <c r="F3233" s="68">
        <v>44089</v>
      </c>
      <c r="G3233" s="67" t="s">
        <v>5788</v>
      </c>
      <c r="H3233" s="26" t="s">
        <v>4645</v>
      </c>
      <c r="I3233" s="26" t="s">
        <v>4645</v>
      </c>
      <c r="J3233" s="28" t="s">
        <v>4646</v>
      </c>
      <c r="K3233" s="26" t="s">
        <v>135</v>
      </c>
      <c r="L3233" s="26" t="s">
        <v>4647</v>
      </c>
      <c r="M3233" s="26" t="s">
        <v>137</v>
      </c>
      <c r="N3233" s="26" t="s">
        <v>138</v>
      </c>
      <c r="O3233" s="26" t="s">
        <v>138</v>
      </c>
      <c r="Q3233" s="30">
        <v>78</v>
      </c>
      <c r="R3233" s="30">
        <v>7700</v>
      </c>
      <c r="S3233" s="31" t="e">
        <f>#N/A</f>
        <v>#N/A</v>
      </c>
      <c r="T3233" s="30">
        <v>1513</v>
      </c>
      <c r="AB3233" s="33" t="e">
        <f>#N/A</f>
        <v>#N/A</v>
      </c>
      <c r="AC3233" s="30">
        <v>1400</v>
      </c>
      <c r="AD3233" s="30" t="e">
        <f>#N/A</f>
        <v>#N/A</v>
      </c>
      <c r="AE3233" s="34">
        <v>0.91243243243243244</v>
      </c>
      <c r="AG3233" s="30" t="e">
        <f>#N/A</f>
        <v>#N/A</v>
      </c>
      <c r="AH3233" s="30" t="e">
        <f>#N/A</f>
        <v>#N/A</v>
      </c>
      <c r="AI3233" s="30">
        <v>9362.85</v>
      </c>
      <c r="AJ3233" s="71">
        <v>8917</v>
      </c>
      <c r="AK3233" s="26" t="s">
        <v>5027</v>
      </c>
      <c r="AL3233" s="26">
        <v>37</v>
      </c>
      <c r="AM3233" s="26" t="s">
        <v>5719</v>
      </c>
      <c r="AU3233" s="67" t="s">
        <v>4980</v>
      </c>
      <c r="AV3233" s="26" t="s">
        <v>5720</v>
      </c>
      <c r="AW3233" s="26" t="s">
        <v>5721</v>
      </c>
      <c r="BB3233" s="26" t="s">
        <v>4652</v>
      </c>
      <c r="BD3233" s="37">
        <v>44211</v>
      </c>
      <c r="BG3233" s="37" t="s">
        <v>147</v>
      </c>
      <c r="BH3233" s="37" t="s">
        <v>5558</v>
      </c>
      <c r="BI3233" s="37" t="s">
        <v>5558</v>
      </c>
      <c r="BJ3233" s="138" t="e">
        <f>#N/A</f>
        <v>#N/A</v>
      </c>
      <c r="BK3233" s="138" t="e">
        <f>#N/A</f>
        <v>#N/A</v>
      </c>
      <c r="BL3233" s="138" t="e">
        <f>#N/A</f>
        <v>#N/A</v>
      </c>
      <c r="BM3233" s="138" t="e">
        <f>#N/A</f>
        <v>#N/A</v>
      </c>
      <c r="BN3233" s="26"/>
      <c r="BO3233" s="26"/>
      <c r="BP3233" s="26"/>
      <c r="BQ3233" s="38"/>
      <c r="BR3233" s="26"/>
      <c r="BS3233" s="26"/>
      <c r="BT3233" s="26"/>
      <c r="BU3233" s="26"/>
      <c r="BV3233" s="39"/>
    </row>
    <row r="3234" spans="1:74" ht="15" hidden="1" customHeight="1" thickBot="1">
      <c r="A3234" s="26">
        <v>2020</v>
      </c>
      <c r="B3234" s="67">
        <v>3230</v>
      </c>
      <c r="C3234" s="26" t="s">
        <v>129</v>
      </c>
      <c r="D3234" s="26" t="s">
        <v>4642</v>
      </c>
      <c r="E3234" s="26" t="s">
        <v>4643</v>
      </c>
      <c r="F3234" s="68">
        <v>44089</v>
      </c>
      <c r="G3234" s="26" t="s">
        <v>5789</v>
      </c>
      <c r="H3234" s="26" t="s">
        <v>4645</v>
      </c>
      <c r="I3234" s="26" t="s">
        <v>4645</v>
      </c>
      <c r="J3234" s="28" t="s">
        <v>4646</v>
      </c>
      <c r="K3234" s="26" t="s">
        <v>135</v>
      </c>
      <c r="L3234" s="26" t="s">
        <v>4647</v>
      </c>
      <c r="M3234" s="26" t="s">
        <v>137</v>
      </c>
      <c r="N3234" s="26" t="s">
        <v>138</v>
      </c>
      <c r="O3234" s="26" t="s">
        <v>138</v>
      </c>
      <c r="Q3234" s="30">
        <v>84</v>
      </c>
      <c r="R3234" s="30">
        <v>9620</v>
      </c>
      <c r="S3234" s="31" t="e">
        <f>#N/A</f>
        <v>#N/A</v>
      </c>
      <c r="T3234" s="30">
        <v>2086</v>
      </c>
      <c r="AB3234" s="33" t="e">
        <f>#N/A</f>
        <v>#N/A</v>
      </c>
      <c r="AC3234" s="30">
        <v>1400</v>
      </c>
      <c r="AD3234" s="30" t="e">
        <f>#N/A</f>
        <v>#N/A</v>
      </c>
      <c r="AE3234" s="34">
        <v>0.91243243243243244</v>
      </c>
      <c r="AG3234" s="30" t="e">
        <f>#N/A</f>
        <v>#N/A</v>
      </c>
      <c r="AH3234" s="30" t="e">
        <f>#N/A</f>
        <v>#N/A</v>
      </c>
      <c r="AI3234" s="30">
        <v>11959.5</v>
      </c>
      <c r="AJ3234" s="71">
        <v>11390</v>
      </c>
      <c r="AK3234" s="26" t="s">
        <v>5027</v>
      </c>
      <c r="AL3234" s="26">
        <v>37</v>
      </c>
      <c r="AM3234" s="26" t="s">
        <v>5719</v>
      </c>
      <c r="AU3234" s="67" t="s">
        <v>4980</v>
      </c>
      <c r="AV3234" s="26" t="s">
        <v>5720</v>
      </c>
      <c r="AW3234" s="26" t="s">
        <v>5721</v>
      </c>
      <c r="BB3234" s="26" t="s">
        <v>4652</v>
      </c>
      <c r="BD3234" s="37">
        <v>44211</v>
      </c>
      <c r="BG3234" s="37" t="s">
        <v>147</v>
      </c>
      <c r="BH3234" s="37" t="s">
        <v>5558</v>
      </c>
      <c r="BI3234" s="37" t="s">
        <v>5558</v>
      </c>
      <c r="BJ3234" s="138" t="e">
        <f>#N/A</f>
        <v>#N/A</v>
      </c>
      <c r="BK3234" s="138" t="e">
        <f>#N/A</f>
        <v>#N/A</v>
      </c>
      <c r="BL3234" s="138" t="e">
        <f>#N/A</f>
        <v>#N/A</v>
      </c>
      <c r="BM3234" s="138" t="e">
        <f>#N/A</f>
        <v>#N/A</v>
      </c>
      <c r="BN3234" s="26"/>
      <c r="BO3234" s="26"/>
      <c r="BP3234" s="26"/>
      <c r="BQ3234" s="38"/>
      <c r="BR3234" s="26"/>
      <c r="BS3234" s="26"/>
      <c r="BT3234" s="26"/>
      <c r="BU3234" s="26"/>
      <c r="BV3234" s="39"/>
    </row>
    <row r="3235" spans="1:74" ht="15" hidden="1" customHeight="1" thickBot="1">
      <c r="A3235" s="26">
        <v>2020</v>
      </c>
      <c r="B3235" s="67">
        <v>3231</v>
      </c>
      <c r="C3235" s="26" t="s">
        <v>129</v>
      </c>
      <c r="D3235" s="26" t="s">
        <v>4642</v>
      </c>
      <c r="E3235" s="26" t="s">
        <v>4643</v>
      </c>
      <c r="F3235" s="68">
        <v>44089</v>
      </c>
      <c r="G3235" s="67" t="s">
        <v>5790</v>
      </c>
      <c r="H3235" s="26" t="s">
        <v>4645</v>
      </c>
      <c r="I3235" s="26" t="s">
        <v>4645</v>
      </c>
      <c r="J3235" s="28" t="s">
        <v>4646</v>
      </c>
      <c r="K3235" s="26" t="s">
        <v>135</v>
      </c>
      <c r="L3235" s="26" t="s">
        <v>4647</v>
      </c>
      <c r="M3235" s="26" t="s">
        <v>137</v>
      </c>
      <c r="N3235" s="26" t="s">
        <v>138</v>
      </c>
      <c r="O3235" s="26" t="s">
        <v>138</v>
      </c>
      <c r="Q3235" s="30">
        <v>81</v>
      </c>
      <c r="R3235" s="30">
        <v>7360</v>
      </c>
      <c r="S3235" s="31" t="e">
        <f>#N/A</f>
        <v>#N/A</v>
      </c>
      <c r="T3235" s="30">
        <v>1212</v>
      </c>
      <c r="AB3235" s="33" t="e">
        <f>#N/A</f>
        <v>#N/A</v>
      </c>
      <c r="AC3235" s="30">
        <v>1400</v>
      </c>
      <c r="AD3235" s="30" t="e">
        <f>#N/A</f>
        <v>#N/A</v>
      </c>
      <c r="AE3235" s="34">
        <v>0.80456140350877192</v>
      </c>
      <c r="AG3235" s="30" t="e">
        <f>#N/A</f>
        <v>#N/A</v>
      </c>
      <c r="AH3235" s="30" t="e">
        <f>#N/A</f>
        <v>#N/A</v>
      </c>
      <c r="AI3235" s="30">
        <v>8902.9500000000007</v>
      </c>
      <c r="AJ3235" s="71">
        <v>8479</v>
      </c>
      <c r="AK3235" s="26" t="s">
        <v>5027</v>
      </c>
      <c r="AL3235" s="26">
        <v>37</v>
      </c>
      <c r="AM3235" s="26" t="s">
        <v>5719</v>
      </c>
      <c r="AU3235" s="67" t="s">
        <v>4980</v>
      </c>
      <c r="AV3235" s="26" t="s">
        <v>5720</v>
      </c>
      <c r="AW3235" s="26" t="s">
        <v>5721</v>
      </c>
      <c r="BB3235" s="26" t="s">
        <v>4652</v>
      </c>
      <c r="BD3235" s="37">
        <v>44211</v>
      </c>
      <c r="BG3235" s="37" t="s">
        <v>147</v>
      </c>
      <c r="BH3235" s="37" t="s">
        <v>5558</v>
      </c>
      <c r="BI3235" s="37" t="s">
        <v>5558</v>
      </c>
      <c r="BJ3235" s="138" t="e">
        <f>#N/A</f>
        <v>#N/A</v>
      </c>
      <c r="BK3235" s="138" t="e">
        <f>#N/A</f>
        <v>#N/A</v>
      </c>
      <c r="BL3235" s="138" t="e">
        <f>#N/A</f>
        <v>#N/A</v>
      </c>
      <c r="BM3235" s="138" t="e">
        <f>#N/A</f>
        <v>#N/A</v>
      </c>
      <c r="BN3235" s="26"/>
      <c r="BO3235" s="26"/>
      <c r="BP3235" s="26"/>
      <c r="BQ3235" s="38"/>
      <c r="BR3235" s="26"/>
      <c r="BS3235" s="26"/>
      <c r="BT3235" s="26"/>
      <c r="BU3235" s="26"/>
      <c r="BV3235" s="39"/>
    </row>
    <row r="3236" spans="1:74" ht="15" hidden="1" customHeight="1" thickBot="1">
      <c r="A3236" s="26">
        <v>2020</v>
      </c>
      <c r="B3236" s="67">
        <v>3232</v>
      </c>
      <c r="C3236" s="26" t="s">
        <v>129</v>
      </c>
      <c r="D3236" s="26" t="s">
        <v>4642</v>
      </c>
      <c r="E3236" s="26" t="s">
        <v>4643</v>
      </c>
      <c r="F3236" s="68">
        <v>44089</v>
      </c>
      <c r="G3236" s="26" t="s">
        <v>5791</v>
      </c>
      <c r="H3236" s="26" t="s">
        <v>4645</v>
      </c>
      <c r="I3236" s="26" t="s">
        <v>4645</v>
      </c>
      <c r="J3236" s="28" t="s">
        <v>4646</v>
      </c>
      <c r="K3236" s="26" t="s">
        <v>135</v>
      </c>
      <c r="L3236" s="26" t="s">
        <v>4647</v>
      </c>
      <c r="M3236" s="26" t="s">
        <v>137</v>
      </c>
      <c r="N3236" s="26" t="s">
        <v>138</v>
      </c>
      <c r="O3236" s="26" t="s">
        <v>138</v>
      </c>
      <c r="Q3236" s="30">
        <v>79</v>
      </c>
      <c r="R3236" s="30">
        <v>7620</v>
      </c>
      <c r="S3236" s="31" t="e">
        <f>#N/A</f>
        <v>#N/A</v>
      </c>
      <c r="T3236" s="30">
        <v>1684</v>
      </c>
      <c r="AB3236" s="33" t="e">
        <f>#N/A</f>
        <v>#N/A</v>
      </c>
      <c r="AC3236" s="30">
        <v>1400</v>
      </c>
      <c r="AD3236" s="30" t="e">
        <f>#N/A</f>
        <v>#N/A</v>
      </c>
      <c r="AE3236" s="34">
        <v>0.80456140350877192</v>
      </c>
      <c r="AG3236" s="30" t="e">
        <f>#N/A</f>
        <v>#N/A</v>
      </c>
      <c r="AH3236" s="30" t="e">
        <f>#N/A</f>
        <v>#N/A</v>
      </c>
      <c r="AI3236" s="30">
        <v>9254.7000000000007</v>
      </c>
      <c r="AJ3236" s="71">
        <v>8814</v>
      </c>
      <c r="AK3236" s="26" t="s">
        <v>5027</v>
      </c>
      <c r="AL3236" s="26">
        <v>37</v>
      </c>
      <c r="AM3236" s="26" t="s">
        <v>5719</v>
      </c>
      <c r="AU3236" s="67" t="s">
        <v>4980</v>
      </c>
      <c r="AV3236" s="26" t="s">
        <v>5720</v>
      </c>
      <c r="AW3236" s="26" t="s">
        <v>5721</v>
      </c>
      <c r="BB3236" s="26" t="s">
        <v>4652</v>
      </c>
      <c r="BD3236" s="37">
        <v>44211</v>
      </c>
      <c r="BG3236" s="37" t="s">
        <v>147</v>
      </c>
      <c r="BH3236" s="37" t="s">
        <v>5558</v>
      </c>
      <c r="BI3236" s="37" t="s">
        <v>5558</v>
      </c>
      <c r="BJ3236" s="138" t="e">
        <f>#N/A</f>
        <v>#N/A</v>
      </c>
      <c r="BK3236" s="138" t="e">
        <f>#N/A</f>
        <v>#N/A</v>
      </c>
      <c r="BL3236" s="138" t="e">
        <f>#N/A</f>
        <v>#N/A</v>
      </c>
      <c r="BM3236" s="138" t="e">
        <f>#N/A</f>
        <v>#N/A</v>
      </c>
      <c r="BN3236" s="26"/>
      <c r="BO3236" s="26"/>
      <c r="BP3236" s="26"/>
      <c r="BQ3236" s="38"/>
      <c r="BR3236" s="26"/>
      <c r="BS3236" s="26"/>
      <c r="BT3236" s="26"/>
      <c r="BU3236" s="26"/>
      <c r="BV3236" s="39"/>
    </row>
    <row r="3237" spans="1:74" ht="15" hidden="1" customHeight="1" thickBot="1">
      <c r="A3237" s="26">
        <v>2020</v>
      </c>
      <c r="B3237" s="67">
        <v>3233</v>
      </c>
      <c r="C3237" s="26" t="s">
        <v>129</v>
      </c>
      <c r="D3237" s="26" t="s">
        <v>4642</v>
      </c>
      <c r="E3237" s="26" t="s">
        <v>4643</v>
      </c>
      <c r="F3237" s="68">
        <v>44089</v>
      </c>
      <c r="G3237" s="67" t="s">
        <v>5792</v>
      </c>
      <c r="H3237" s="26" t="s">
        <v>4645</v>
      </c>
      <c r="I3237" s="26" t="s">
        <v>4645</v>
      </c>
      <c r="J3237" s="28" t="s">
        <v>4646</v>
      </c>
      <c r="K3237" s="26" t="s">
        <v>135</v>
      </c>
      <c r="L3237" s="26" t="s">
        <v>4647</v>
      </c>
      <c r="M3237" s="26" t="s">
        <v>137</v>
      </c>
      <c r="N3237" s="26" t="s">
        <v>138</v>
      </c>
      <c r="O3237" s="26" t="s">
        <v>138</v>
      </c>
      <c r="Q3237" s="30">
        <v>79</v>
      </c>
      <c r="R3237" s="30">
        <v>7470</v>
      </c>
      <c r="S3237" s="31" t="e">
        <f>#N/A</f>
        <v>#N/A</v>
      </c>
      <c r="T3237" s="30">
        <v>1539</v>
      </c>
      <c r="AB3237" s="33" t="e">
        <f>#N/A</f>
        <v>#N/A</v>
      </c>
      <c r="AC3237" s="30">
        <v>1400</v>
      </c>
      <c r="AD3237" s="30" t="e">
        <f>#N/A</f>
        <v>#N/A</v>
      </c>
      <c r="AE3237" s="34">
        <v>0.82615384615384613</v>
      </c>
      <c r="AG3237" s="30" t="e">
        <f>#N/A</f>
        <v>#N/A</v>
      </c>
      <c r="AH3237" s="30" t="e">
        <f>#N/A</f>
        <v>#N/A</v>
      </c>
      <c r="AI3237" s="30">
        <v>9052.0500000000011</v>
      </c>
      <c r="AJ3237" s="71">
        <v>8621</v>
      </c>
      <c r="AK3237" s="26" t="s">
        <v>5027</v>
      </c>
      <c r="AL3237" s="26">
        <v>37</v>
      </c>
      <c r="AM3237" s="26" t="s">
        <v>5719</v>
      </c>
      <c r="AU3237" s="67" t="s">
        <v>4980</v>
      </c>
      <c r="AV3237" s="26" t="s">
        <v>5720</v>
      </c>
      <c r="AW3237" s="26" t="s">
        <v>5721</v>
      </c>
      <c r="BB3237" s="26" t="s">
        <v>4652</v>
      </c>
      <c r="BD3237" s="37">
        <v>44211</v>
      </c>
      <c r="BG3237" s="37" t="s">
        <v>147</v>
      </c>
      <c r="BH3237" s="37" t="s">
        <v>5558</v>
      </c>
      <c r="BI3237" s="37" t="s">
        <v>5558</v>
      </c>
      <c r="BJ3237" s="138" t="e">
        <f>#N/A</f>
        <v>#N/A</v>
      </c>
      <c r="BK3237" s="138" t="e">
        <f>#N/A</f>
        <v>#N/A</v>
      </c>
      <c r="BL3237" s="138" t="e">
        <f>#N/A</f>
        <v>#N/A</v>
      </c>
      <c r="BM3237" s="138" t="e">
        <f>#N/A</f>
        <v>#N/A</v>
      </c>
      <c r="BN3237" s="26"/>
      <c r="BO3237" s="26"/>
      <c r="BP3237" s="26"/>
      <c r="BQ3237" s="38"/>
      <c r="BR3237" s="26"/>
      <c r="BS3237" s="26"/>
      <c r="BT3237" s="26"/>
      <c r="BU3237" s="26"/>
      <c r="BV3237" s="39"/>
    </row>
    <row r="3238" spans="1:74" ht="15" hidden="1" customHeight="1" thickBot="1">
      <c r="A3238" s="26">
        <v>2020</v>
      </c>
      <c r="B3238" s="67">
        <v>3234</v>
      </c>
      <c r="C3238" s="26" t="s">
        <v>129</v>
      </c>
      <c r="D3238" s="26" t="s">
        <v>4642</v>
      </c>
      <c r="E3238" s="26" t="s">
        <v>4643</v>
      </c>
      <c r="F3238" s="68">
        <v>44089</v>
      </c>
      <c r="G3238" s="26" t="s">
        <v>5793</v>
      </c>
      <c r="H3238" s="26" t="s">
        <v>4645</v>
      </c>
      <c r="I3238" s="26" t="s">
        <v>4645</v>
      </c>
      <c r="J3238" s="28" t="s">
        <v>4646</v>
      </c>
      <c r="K3238" s="26" t="s">
        <v>135</v>
      </c>
      <c r="L3238" s="26" t="s">
        <v>4647</v>
      </c>
      <c r="M3238" s="26" t="s">
        <v>137</v>
      </c>
      <c r="N3238" s="26" t="s">
        <v>138</v>
      </c>
      <c r="O3238" s="26" t="s">
        <v>138</v>
      </c>
      <c r="Q3238" s="30">
        <v>77</v>
      </c>
      <c r="R3238" s="30">
        <v>5890</v>
      </c>
      <c r="S3238" s="31" t="e">
        <f>#N/A</f>
        <v>#N/A</v>
      </c>
      <c r="T3238" s="30">
        <v>1046</v>
      </c>
      <c r="AB3238" s="33" t="e">
        <f>#N/A</f>
        <v>#N/A</v>
      </c>
      <c r="AC3238" s="30">
        <v>1400</v>
      </c>
      <c r="AD3238" s="30" t="e">
        <f>#N/A</f>
        <v>#N/A</v>
      </c>
      <c r="AE3238" s="34">
        <v>0.82615384615384613</v>
      </c>
      <c r="AG3238" s="30" t="e">
        <f>#N/A</f>
        <v>#N/A</v>
      </c>
      <c r="AH3238" s="30" t="e">
        <f>#N/A</f>
        <v>#N/A</v>
      </c>
      <c r="AI3238" s="30">
        <v>6915.3</v>
      </c>
      <c r="AJ3238" s="71">
        <v>6586</v>
      </c>
      <c r="AK3238" s="26" t="s">
        <v>5027</v>
      </c>
      <c r="AL3238" s="26">
        <v>37</v>
      </c>
      <c r="AM3238" s="26" t="s">
        <v>5719</v>
      </c>
      <c r="AU3238" s="67" t="s">
        <v>4980</v>
      </c>
      <c r="AV3238" s="26" t="s">
        <v>5720</v>
      </c>
      <c r="AW3238" s="26" t="s">
        <v>5721</v>
      </c>
      <c r="BB3238" s="26" t="s">
        <v>4652</v>
      </c>
      <c r="BD3238" s="37">
        <v>44211</v>
      </c>
      <c r="BG3238" s="37" t="s">
        <v>147</v>
      </c>
      <c r="BH3238" s="37" t="s">
        <v>5558</v>
      </c>
      <c r="BI3238" s="37" t="s">
        <v>5558</v>
      </c>
      <c r="BJ3238" s="138" t="e">
        <f>#N/A</f>
        <v>#N/A</v>
      </c>
      <c r="BK3238" s="138" t="e">
        <f>#N/A</f>
        <v>#N/A</v>
      </c>
      <c r="BL3238" s="138" t="e">
        <f>#N/A</f>
        <v>#N/A</v>
      </c>
      <c r="BM3238" s="138" t="e">
        <f>#N/A</f>
        <v>#N/A</v>
      </c>
      <c r="BN3238" s="26"/>
      <c r="BO3238" s="26"/>
      <c r="BP3238" s="26"/>
      <c r="BQ3238" s="38"/>
      <c r="BR3238" s="26"/>
      <c r="BS3238" s="26"/>
      <c r="BT3238" s="26"/>
      <c r="BU3238" s="26"/>
      <c r="BV3238" s="39"/>
    </row>
    <row r="3239" spans="1:74" ht="15" hidden="1" customHeight="1" thickBot="1">
      <c r="A3239" s="26">
        <v>2020</v>
      </c>
      <c r="B3239" s="67">
        <v>3235</v>
      </c>
      <c r="C3239" s="26" t="s">
        <v>129</v>
      </c>
      <c r="D3239" s="26" t="s">
        <v>4642</v>
      </c>
      <c r="E3239" s="26" t="s">
        <v>4643</v>
      </c>
      <c r="F3239" s="68">
        <v>44089</v>
      </c>
      <c r="G3239" s="67" t="s">
        <v>5794</v>
      </c>
      <c r="H3239" s="26" t="s">
        <v>4645</v>
      </c>
      <c r="I3239" s="26" t="s">
        <v>4645</v>
      </c>
      <c r="J3239" s="28" t="s">
        <v>4646</v>
      </c>
      <c r="K3239" s="26" t="s">
        <v>135</v>
      </c>
      <c r="L3239" s="26" t="s">
        <v>4647</v>
      </c>
      <c r="M3239" s="26" t="s">
        <v>137</v>
      </c>
      <c r="N3239" s="26" t="s">
        <v>138</v>
      </c>
      <c r="O3239" s="26" t="s">
        <v>138</v>
      </c>
      <c r="Q3239" s="30">
        <v>79</v>
      </c>
      <c r="R3239" s="30">
        <v>6440</v>
      </c>
      <c r="S3239" s="31" t="e">
        <f>#N/A</f>
        <v>#N/A</v>
      </c>
      <c r="T3239" s="30">
        <v>1079</v>
      </c>
      <c r="AB3239" s="33" t="e">
        <f>#N/A</f>
        <v>#N/A</v>
      </c>
      <c r="AC3239" s="30">
        <v>1400</v>
      </c>
      <c r="AD3239" s="30" t="e">
        <f>#N/A</f>
        <v>#N/A</v>
      </c>
      <c r="AE3239" s="34">
        <v>0.86405797101449278</v>
      </c>
      <c r="AG3239" s="30" t="e">
        <f>#N/A</f>
        <v>#N/A</v>
      </c>
      <c r="AH3239" s="30" t="e">
        <f>#N/A</f>
        <v>#N/A</v>
      </c>
      <c r="AI3239" s="30">
        <v>7658.7000000000007</v>
      </c>
      <c r="AJ3239" s="71">
        <v>7294</v>
      </c>
      <c r="AK3239" s="26" t="s">
        <v>5027</v>
      </c>
      <c r="AL3239" s="26">
        <v>37</v>
      </c>
      <c r="AM3239" s="26" t="s">
        <v>5719</v>
      </c>
      <c r="AU3239" s="67" t="s">
        <v>4980</v>
      </c>
      <c r="AV3239" s="26" t="s">
        <v>5720</v>
      </c>
      <c r="AW3239" s="26" t="s">
        <v>5721</v>
      </c>
      <c r="BB3239" s="26" t="s">
        <v>4652</v>
      </c>
      <c r="BD3239" s="37">
        <v>44211</v>
      </c>
      <c r="BG3239" s="37" t="s">
        <v>147</v>
      </c>
      <c r="BH3239" s="37" t="s">
        <v>5558</v>
      </c>
      <c r="BI3239" s="37" t="s">
        <v>5558</v>
      </c>
      <c r="BJ3239" s="138" t="e">
        <f>#N/A</f>
        <v>#N/A</v>
      </c>
      <c r="BK3239" s="138" t="e">
        <f>#N/A</f>
        <v>#N/A</v>
      </c>
      <c r="BL3239" s="138" t="e">
        <f>#N/A</f>
        <v>#N/A</v>
      </c>
      <c r="BM3239" s="138" t="e">
        <f>#N/A</f>
        <v>#N/A</v>
      </c>
      <c r="BN3239" s="26"/>
      <c r="BO3239" s="26"/>
      <c r="BP3239" s="26"/>
      <c r="BQ3239" s="38"/>
      <c r="BR3239" s="26"/>
      <c r="BS3239" s="26"/>
      <c r="BT3239" s="26"/>
      <c r="BU3239" s="26"/>
      <c r="BV3239" s="39"/>
    </row>
    <row r="3240" spans="1:74" ht="15" hidden="1" customHeight="1" thickBot="1">
      <c r="A3240" s="26">
        <v>2020</v>
      </c>
      <c r="B3240" s="67">
        <v>3236</v>
      </c>
      <c r="C3240" s="26" t="s">
        <v>129</v>
      </c>
      <c r="D3240" s="26" t="s">
        <v>4642</v>
      </c>
      <c r="E3240" s="26" t="s">
        <v>4643</v>
      </c>
      <c r="F3240" s="68">
        <v>44089</v>
      </c>
      <c r="G3240" s="26" t="s">
        <v>5795</v>
      </c>
      <c r="H3240" s="26" t="s">
        <v>4645</v>
      </c>
      <c r="I3240" s="26" t="s">
        <v>4645</v>
      </c>
      <c r="J3240" s="28" t="s">
        <v>4646</v>
      </c>
      <c r="K3240" s="26" t="s">
        <v>135</v>
      </c>
      <c r="L3240" s="26" t="s">
        <v>4647</v>
      </c>
      <c r="M3240" s="26" t="s">
        <v>137</v>
      </c>
      <c r="N3240" s="26" t="s">
        <v>138</v>
      </c>
      <c r="O3240" s="26" t="s">
        <v>138</v>
      </c>
      <c r="Q3240" s="30">
        <v>74</v>
      </c>
      <c r="R3240" s="30">
        <v>6160</v>
      </c>
      <c r="S3240" s="31" t="e">
        <f>#N/A</f>
        <v>#N/A</v>
      </c>
      <c r="T3240" s="30">
        <v>1393</v>
      </c>
      <c r="AB3240" s="33" t="e">
        <f>#N/A</f>
        <v>#N/A</v>
      </c>
      <c r="AC3240" s="30">
        <v>1400</v>
      </c>
      <c r="AD3240" s="30" t="e">
        <f>#N/A</f>
        <v>#N/A</v>
      </c>
      <c r="AE3240" s="34">
        <v>0.86405797101449278</v>
      </c>
      <c r="AG3240" s="30" t="e">
        <f>#N/A</f>
        <v>#N/A</v>
      </c>
      <c r="AH3240" s="30" t="e">
        <f>#N/A</f>
        <v>#N/A</v>
      </c>
      <c r="AI3240" s="30">
        <v>7280.7000000000007</v>
      </c>
      <c r="AJ3240" s="71">
        <v>6934</v>
      </c>
      <c r="AK3240" s="26" t="s">
        <v>5027</v>
      </c>
      <c r="AL3240" s="26">
        <v>37</v>
      </c>
      <c r="AM3240" s="26" t="s">
        <v>5719</v>
      </c>
      <c r="AU3240" s="67" t="s">
        <v>4980</v>
      </c>
      <c r="AV3240" s="26" t="s">
        <v>5720</v>
      </c>
      <c r="AW3240" s="26" t="s">
        <v>5721</v>
      </c>
      <c r="BB3240" s="26" t="s">
        <v>4652</v>
      </c>
      <c r="BD3240" s="37">
        <v>44211</v>
      </c>
      <c r="BG3240" s="37" t="s">
        <v>147</v>
      </c>
      <c r="BH3240" s="37" t="s">
        <v>5558</v>
      </c>
      <c r="BI3240" s="37" t="s">
        <v>5558</v>
      </c>
      <c r="BJ3240" s="138" t="e">
        <f>#N/A</f>
        <v>#N/A</v>
      </c>
      <c r="BK3240" s="138" t="e">
        <f>#N/A</f>
        <v>#N/A</v>
      </c>
      <c r="BL3240" s="138" t="e">
        <f>#N/A</f>
        <v>#N/A</v>
      </c>
      <c r="BM3240" s="138" t="e">
        <f>#N/A</f>
        <v>#N/A</v>
      </c>
      <c r="BN3240" s="26"/>
      <c r="BO3240" s="26"/>
      <c r="BP3240" s="26"/>
      <c r="BQ3240" s="38"/>
      <c r="BR3240" s="26"/>
      <c r="BS3240" s="26"/>
      <c r="BT3240" s="26"/>
      <c r="BU3240" s="26"/>
      <c r="BV3240" s="39"/>
    </row>
    <row r="3241" spans="1:74" ht="15" hidden="1" customHeight="1" thickBot="1">
      <c r="A3241" s="26">
        <v>2020</v>
      </c>
      <c r="B3241" s="67">
        <v>3237</v>
      </c>
      <c r="C3241" s="26" t="s">
        <v>129</v>
      </c>
      <c r="D3241" s="26" t="s">
        <v>4642</v>
      </c>
      <c r="E3241" s="26" t="s">
        <v>4643</v>
      </c>
      <c r="F3241" s="68">
        <v>44089</v>
      </c>
      <c r="G3241" s="67" t="s">
        <v>5796</v>
      </c>
      <c r="H3241" s="26" t="s">
        <v>4645</v>
      </c>
      <c r="I3241" s="26" t="s">
        <v>4645</v>
      </c>
      <c r="J3241" s="28" t="s">
        <v>4646</v>
      </c>
      <c r="K3241" s="26" t="s">
        <v>135</v>
      </c>
      <c r="L3241" s="26" t="s">
        <v>4647</v>
      </c>
      <c r="M3241" s="26" t="s">
        <v>137</v>
      </c>
      <c r="N3241" s="26" t="s">
        <v>138</v>
      </c>
      <c r="O3241" s="26" t="s">
        <v>138</v>
      </c>
      <c r="Q3241" s="30">
        <v>81</v>
      </c>
      <c r="R3241" s="30">
        <v>6310</v>
      </c>
      <c r="S3241" s="31" t="e">
        <f>#N/A</f>
        <v>#N/A</v>
      </c>
      <c r="T3241" s="30">
        <v>2067</v>
      </c>
      <c r="AB3241" s="33" t="e">
        <f>#N/A</f>
        <v>#N/A</v>
      </c>
      <c r="AC3241" s="30">
        <v>1400</v>
      </c>
      <c r="AD3241" s="30" t="e">
        <f>#N/A</f>
        <v>#N/A</v>
      </c>
      <c r="AE3241" s="34">
        <v>0.83245901639344255</v>
      </c>
      <c r="AG3241" s="30" t="e">
        <f>#N/A</f>
        <v>#N/A</v>
      </c>
      <c r="AH3241" s="30" t="e">
        <f>#N/A</f>
        <v>#N/A</v>
      </c>
      <c r="AI3241" s="30">
        <v>7483.35</v>
      </c>
      <c r="AJ3241" s="71">
        <v>7127</v>
      </c>
      <c r="AK3241" s="26" t="s">
        <v>5027</v>
      </c>
      <c r="AL3241" s="26">
        <v>37</v>
      </c>
      <c r="AM3241" s="26" t="s">
        <v>5719</v>
      </c>
      <c r="AU3241" s="67" t="s">
        <v>4980</v>
      </c>
      <c r="AV3241" s="26" t="s">
        <v>5720</v>
      </c>
      <c r="AW3241" s="26" t="s">
        <v>5721</v>
      </c>
      <c r="BB3241" s="26" t="s">
        <v>4652</v>
      </c>
      <c r="BD3241" s="37">
        <v>44211</v>
      </c>
      <c r="BG3241" s="37" t="s">
        <v>147</v>
      </c>
      <c r="BH3241" s="37" t="s">
        <v>5558</v>
      </c>
      <c r="BI3241" s="37" t="s">
        <v>5558</v>
      </c>
      <c r="BJ3241" s="138" t="e">
        <f>#N/A</f>
        <v>#N/A</v>
      </c>
      <c r="BK3241" s="138" t="e">
        <f>#N/A</f>
        <v>#N/A</v>
      </c>
      <c r="BL3241" s="138" t="e">
        <f>#N/A</f>
        <v>#N/A</v>
      </c>
      <c r="BM3241" s="138" t="e">
        <f>#N/A</f>
        <v>#N/A</v>
      </c>
      <c r="BN3241" s="26"/>
      <c r="BO3241" s="26"/>
      <c r="BP3241" s="26"/>
      <c r="BQ3241" s="38"/>
      <c r="BR3241" s="26"/>
      <c r="BS3241" s="26"/>
      <c r="BT3241" s="26"/>
      <c r="BU3241" s="26"/>
      <c r="BV3241" s="39"/>
    </row>
    <row r="3242" spans="1:74" ht="15" hidden="1" customHeight="1" thickBot="1">
      <c r="A3242" s="26">
        <v>2020</v>
      </c>
      <c r="B3242" s="67">
        <v>3238</v>
      </c>
      <c r="C3242" s="26" t="s">
        <v>129</v>
      </c>
      <c r="D3242" s="26" t="s">
        <v>4642</v>
      </c>
      <c r="E3242" s="26" t="s">
        <v>4643</v>
      </c>
      <c r="F3242" s="68">
        <v>44089</v>
      </c>
      <c r="G3242" s="26" t="s">
        <v>5797</v>
      </c>
      <c r="H3242" s="26" t="s">
        <v>4645</v>
      </c>
      <c r="I3242" s="26" t="s">
        <v>4645</v>
      </c>
      <c r="J3242" s="28" t="s">
        <v>4646</v>
      </c>
      <c r="K3242" s="26" t="s">
        <v>135</v>
      </c>
      <c r="L3242" s="26" t="s">
        <v>4647</v>
      </c>
      <c r="M3242" s="26" t="s">
        <v>137</v>
      </c>
      <c r="N3242" s="26" t="s">
        <v>138</v>
      </c>
      <c r="O3242" s="26" t="s">
        <v>138</v>
      </c>
      <c r="Q3242" s="30">
        <v>82</v>
      </c>
      <c r="R3242" s="30">
        <v>8140</v>
      </c>
      <c r="S3242" s="31" t="e">
        <f>#N/A</f>
        <v>#N/A</v>
      </c>
      <c r="T3242" s="30">
        <v>1492</v>
      </c>
      <c r="AB3242" s="33" t="e">
        <f>#N/A</f>
        <v>#N/A</v>
      </c>
      <c r="AC3242" s="30">
        <v>1400</v>
      </c>
      <c r="AD3242" s="30" t="e">
        <f>#N/A</f>
        <v>#N/A</v>
      </c>
      <c r="AE3242" s="34">
        <v>0.83245901639344255</v>
      </c>
      <c r="AG3242" s="30" t="e">
        <f>#N/A</f>
        <v>#N/A</v>
      </c>
      <c r="AH3242" s="30" t="e">
        <f>#N/A</f>
        <v>#N/A</v>
      </c>
      <c r="AI3242" s="30">
        <v>9958.2000000000007</v>
      </c>
      <c r="AJ3242" s="71">
        <v>9484</v>
      </c>
      <c r="AK3242" s="26" t="s">
        <v>5027</v>
      </c>
      <c r="AL3242" s="26">
        <v>37</v>
      </c>
      <c r="AM3242" s="26" t="s">
        <v>5719</v>
      </c>
      <c r="AU3242" s="67" t="s">
        <v>4980</v>
      </c>
      <c r="AV3242" s="26" t="s">
        <v>5720</v>
      </c>
      <c r="AW3242" s="26" t="s">
        <v>5721</v>
      </c>
      <c r="BB3242" s="26" t="s">
        <v>4652</v>
      </c>
      <c r="BD3242" s="37">
        <v>44211</v>
      </c>
      <c r="BG3242" s="37" t="s">
        <v>147</v>
      </c>
      <c r="BH3242" s="37" t="s">
        <v>5558</v>
      </c>
      <c r="BI3242" s="37" t="s">
        <v>5558</v>
      </c>
      <c r="BJ3242" s="138" t="e">
        <f>#N/A</f>
        <v>#N/A</v>
      </c>
      <c r="BK3242" s="138" t="e">
        <f>#N/A</f>
        <v>#N/A</v>
      </c>
      <c r="BL3242" s="138" t="e">
        <f>#N/A</f>
        <v>#N/A</v>
      </c>
      <c r="BM3242" s="138" t="e">
        <f>#N/A</f>
        <v>#N/A</v>
      </c>
      <c r="BN3242" s="26"/>
      <c r="BO3242" s="26"/>
      <c r="BP3242" s="26"/>
      <c r="BQ3242" s="38"/>
      <c r="BR3242" s="26"/>
      <c r="BS3242" s="26"/>
      <c r="BT3242" s="26"/>
      <c r="BU3242" s="26"/>
      <c r="BV3242" s="39"/>
    </row>
    <row r="3243" spans="1:74" ht="15" hidden="1" customHeight="1" thickBot="1">
      <c r="A3243" s="26">
        <v>2020</v>
      </c>
      <c r="B3243" s="67">
        <v>3239</v>
      </c>
      <c r="C3243" s="26" t="s">
        <v>129</v>
      </c>
      <c r="D3243" s="26" t="s">
        <v>4642</v>
      </c>
      <c r="E3243" s="26" t="s">
        <v>4643</v>
      </c>
      <c r="F3243" s="68">
        <v>44089</v>
      </c>
      <c r="G3243" s="67" t="s">
        <v>5798</v>
      </c>
      <c r="H3243" s="26" t="s">
        <v>4645</v>
      </c>
      <c r="I3243" s="26" t="s">
        <v>4645</v>
      </c>
      <c r="J3243" s="28" t="s">
        <v>4646</v>
      </c>
      <c r="K3243" s="26" t="s">
        <v>135</v>
      </c>
      <c r="L3243" s="26" t="s">
        <v>4647</v>
      </c>
      <c r="M3243" s="26" t="s">
        <v>137</v>
      </c>
      <c r="N3243" s="26" t="s">
        <v>138</v>
      </c>
      <c r="O3243" s="26" t="s">
        <v>138</v>
      </c>
      <c r="Q3243" s="30">
        <v>80</v>
      </c>
      <c r="R3243" s="30">
        <v>7150</v>
      </c>
      <c r="S3243" s="31" t="e">
        <f>#N/A</f>
        <v>#N/A</v>
      </c>
      <c r="T3243" s="30">
        <v>1198</v>
      </c>
      <c r="AB3243" s="33" t="e">
        <f>#N/A</f>
        <v>#N/A</v>
      </c>
      <c r="AC3243" s="30">
        <v>1400</v>
      </c>
      <c r="AD3243" s="30" t="e">
        <f>#N/A</f>
        <v>#N/A</v>
      </c>
      <c r="AE3243" s="34">
        <v>0.92520547945205478</v>
      </c>
      <c r="AG3243" s="30" t="e">
        <f>#N/A</f>
        <v>#N/A</v>
      </c>
      <c r="AH3243" s="30" t="e">
        <f>#N/A</f>
        <v>#N/A</v>
      </c>
      <c r="AI3243" s="30">
        <v>8619.4500000000007</v>
      </c>
      <c r="AJ3243" s="71">
        <v>8209</v>
      </c>
      <c r="AK3243" s="26" t="s">
        <v>5027</v>
      </c>
      <c r="AL3243" s="26">
        <v>37</v>
      </c>
      <c r="AM3243" s="26" t="s">
        <v>5719</v>
      </c>
      <c r="AU3243" s="67" t="s">
        <v>4980</v>
      </c>
      <c r="AV3243" s="26" t="s">
        <v>5720</v>
      </c>
      <c r="AW3243" s="26" t="s">
        <v>5721</v>
      </c>
      <c r="BB3243" s="26" t="s">
        <v>4652</v>
      </c>
      <c r="BD3243" s="37">
        <v>44211</v>
      </c>
      <c r="BG3243" s="37" t="s">
        <v>147</v>
      </c>
      <c r="BH3243" s="37" t="s">
        <v>5558</v>
      </c>
      <c r="BI3243" s="37" t="s">
        <v>5558</v>
      </c>
      <c r="BJ3243" s="138" t="e">
        <f>#N/A</f>
        <v>#N/A</v>
      </c>
      <c r="BK3243" s="138" t="e">
        <f>#N/A</f>
        <v>#N/A</v>
      </c>
      <c r="BL3243" s="138" t="e">
        <f>#N/A</f>
        <v>#N/A</v>
      </c>
      <c r="BM3243" s="138" t="e">
        <f>#N/A</f>
        <v>#N/A</v>
      </c>
      <c r="BN3243" s="26"/>
      <c r="BO3243" s="26"/>
      <c r="BP3243" s="26"/>
      <c r="BQ3243" s="38"/>
      <c r="BR3243" s="26"/>
      <c r="BS3243" s="26"/>
      <c r="BT3243" s="26"/>
      <c r="BU3243" s="26"/>
      <c r="BV3243" s="39"/>
    </row>
    <row r="3244" spans="1:74" ht="15" hidden="1" customHeight="1" thickBot="1">
      <c r="A3244" s="26">
        <v>2020</v>
      </c>
      <c r="B3244" s="67">
        <v>3240</v>
      </c>
      <c r="C3244" s="26" t="s">
        <v>129</v>
      </c>
      <c r="D3244" s="26" t="s">
        <v>4642</v>
      </c>
      <c r="E3244" s="26" t="s">
        <v>4643</v>
      </c>
      <c r="F3244" s="68">
        <v>44089</v>
      </c>
      <c r="G3244" s="26" t="s">
        <v>5799</v>
      </c>
      <c r="H3244" s="26" t="s">
        <v>4645</v>
      </c>
      <c r="I3244" s="26" t="s">
        <v>4645</v>
      </c>
      <c r="J3244" s="28" t="s">
        <v>4646</v>
      </c>
      <c r="K3244" s="26" t="s">
        <v>135</v>
      </c>
      <c r="L3244" s="26" t="s">
        <v>4647</v>
      </c>
      <c r="M3244" s="26" t="s">
        <v>137</v>
      </c>
      <c r="N3244" s="26" t="s">
        <v>138</v>
      </c>
      <c r="O3244" s="26" t="s">
        <v>138</v>
      </c>
      <c r="Q3244" s="30">
        <v>79</v>
      </c>
      <c r="R3244" s="30">
        <v>7680</v>
      </c>
      <c r="S3244" s="31" t="e">
        <f>#N/A</f>
        <v>#N/A</v>
      </c>
      <c r="T3244" s="30">
        <v>1646</v>
      </c>
      <c r="AB3244" s="33" t="e">
        <f>#N/A</f>
        <v>#N/A</v>
      </c>
      <c r="AC3244" s="30">
        <v>1400</v>
      </c>
      <c r="AD3244" s="30" t="e">
        <f>#N/A</f>
        <v>#N/A</v>
      </c>
      <c r="AE3244" s="34">
        <v>0.92520547945205478</v>
      </c>
      <c r="AG3244" s="30" t="e">
        <f>#N/A</f>
        <v>#N/A</v>
      </c>
      <c r="AH3244" s="30" t="e">
        <f>#N/A</f>
        <v>#N/A</v>
      </c>
      <c r="AI3244" s="30">
        <v>9335.5500000000011</v>
      </c>
      <c r="AJ3244" s="71">
        <v>8891</v>
      </c>
      <c r="AK3244" s="26" t="s">
        <v>5027</v>
      </c>
      <c r="AL3244" s="26">
        <v>37</v>
      </c>
      <c r="AM3244" s="26" t="s">
        <v>5719</v>
      </c>
      <c r="AU3244" s="67" t="s">
        <v>4980</v>
      </c>
      <c r="AV3244" s="26" t="s">
        <v>5720</v>
      </c>
      <c r="AW3244" s="26" t="s">
        <v>5721</v>
      </c>
      <c r="BB3244" s="26" t="s">
        <v>4652</v>
      </c>
      <c r="BD3244" s="37">
        <v>44211</v>
      </c>
      <c r="BG3244" s="37" t="s">
        <v>147</v>
      </c>
      <c r="BH3244" s="37" t="s">
        <v>5558</v>
      </c>
      <c r="BI3244" s="37" t="s">
        <v>5558</v>
      </c>
      <c r="BJ3244" s="138" t="e">
        <f>#N/A</f>
        <v>#N/A</v>
      </c>
      <c r="BK3244" s="138" t="e">
        <f>#N/A</f>
        <v>#N/A</v>
      </c>
      <c r="BL3244" s="138" t="e">
        <f>#N/A</f>
        <v>#N/A</v>
      </c>
      <c r="BM3244" s="138" t="e">
        <f>#N/A</f>
        <v>#N/A</v>
      </c>
      <c r="BN3244" s="26"/>
      <c r="BO3244" s="26"/>
      <c r="BP3244" s="26"/>
      <c r="BQ3244" s="38"/>
      <c r="BR3244" s="26"/>
      <c r="BS3244" s="26"/>
      <c r="BT3244" s="26"/>
      <c r="BU3244" s="26"/>
      <c r="BV3244" s="39"/>
    </row>
    <row r="3245" spans="1:74" ht="15" hidden="1" customHeight="1" thickBot="1">
      <c r="A3245" s="26">
        <v>2020</v>
      </c>
      <c r="B3245" s="67">
        <v>3241</v>
      </c>
      <c r="C3245" s="26" t="s">
        <v>129</v>
      </c>
      <c r="D3245" s="26" t="s">
        <v>4642</v>
      </c>
      <c r="E3245" s="26" t="s">
        <v>4643</v>
      </c>
      <c r="F3245" s="68">
        <v>44089</v>
      </c>
      <c r="G3245" s="67" t="s">
        <v>5800</v>
      </c>
      <c r="H3245" s="26" t="s">
        <v>4645</v>
      </c>
      <c r="I3245" s="26" t="s">
        <v>4645</v>
      </c>
      <c r="J3245" s="28" t="s">
        <v>4646</v>
      </c>
      <c r="K3245" s="26" t="s">
        <v>135</v>
      </c>
      <c r="L3245" s="26" t="s">
        <v>4647</v>
      </c>
      <c r="M3245" s="26" t="s">
        <v>137</v>
      </c>
      <c r="N3245" s="26" t="s">
        <v>138</v>
      </c>
      <c r="O3245" s="26" t="s">
        <v>138</v>
      </c>
      <c r="Q3245" s="30">
        <v>80</v>
      </c>
      <c r="R3245" s="30">
        <v>7720</v>
      </c>
      <c r="S3245" s="31" t="e">
        <f>#N/A</f>
        <v>#N/A</v>
      </c>
      <c r="T3245" s="30">
        <v>1935</v>
      </c>
      <c r="AB3245" s="33" t="e">
        <f>#N/A</f>
        <v>#N/A</v>
      </c>
      <c r="AC3245" s="30">
        <v>1400</v>
      </c>
      <c r="AD3245" s="30" t="e">
        <f>#N/A</f>
        <v>#N/A</v>
      </c>
      <c r="AE3245" s="34">
        <v>0.88384615384615384</v>
      </c>
      <c r="AG3245" s="30" t="e">
        <f>#N/A</f>
        <v>#N/A</v>
      </c>
      <c r="AH3245" s="30" t="e">
        <f>#N/A</f>
        <v>#N/A</v>
      </c>
      <c r="AI3245" s="30">
        <v>9390.15</v>
      </c>
      <c r="AJ3245" s="71">
        <v>8943</v>
      </c>
      <c r="AK3245" s="26" t="s">
        <v>5027</v>
      </c>
      <c r="AL3245" s="26">
        <v>37</v>
      </c>
      <c r="AM3245" s="26" t="s">
        <v>5719</v>
      </c>
      <c r="AU3245" s="67" t="s">
        <v>4980</v>
      </c>
      <c r="AV3245" s="26" t="s">
        <v>5720</v>
      </c>
      <c r="AW3245" s="26" t="s">
        <v>5721</v>
      </c>
      <c r="BB3245" s="26" t="s">
        <v>4652</v>
      </c>
      <c r="BD3245" s="37">
        <v>44211</v>
      </c>
      <c r="BG3245" s="37" t="s">
        <v>147</v>
      </c>
      <c r="BH3245" s="37" t="s">
        <v>5558</v>
      </c>
      <c r="BI3245" s="37" t="s">
        <v>5558</v>
      </c>
      <c r="BJ3245" s="138" t="e">
        <f>#N/A</f>
        <v>#N/A</v>
      </c>
      <c r="BK3245" s="138" t="e">
        <f>#N/A</f>
        <v>#N/A</v>
      </c>
      <c r="BL3245" s="138" t="e">
        <f>#N/A</f>
        <v>#N/A</v>
      </c>
      <c r="BM3245" s="138" t="e">
        <f>#N/A</f>
        <v>#N/A</v>
      </c>
      <c r="BN3245" s="26"/>
      <c r="BO3245" s="26"/>
      <c r="BP3245" s="26"/>
      <c r="BQ3245" s="38"/>
      <c r="BR3245" s="26"/>
      <c r="BS3245" s="26"/>
      <c r="BT3245" s="26"/>
      <c r="BU3245" s="26"/>
      <c r="BV3245" s="39"/>
    </row>
    <row r="3246" spans="1:74" ht="15" hidden="1" customHeight="1" thickBot="1">
      <c r="A3246" s="26">
        <v>2020</v>
      </c>
      <c r="B3246" s="67">
        <v>3242</v>
      </c>
      <c r="C3246" s="26" t="s">
        <v>129</v>
      </c>
      <c r="D3246" s="26" t="s">
        <v>4642</v>
      </c>
      <c r="E3246" s="26" t="s">
        <v>4643</v>
      </c>
      <c r="F3246" s="68">
        <v>44089</v>
      </c>
      <c r="G3246" s="26" t="s">
        <v>5801</v>
      </c>
      <c r="H3246" s="26" t="s">
        <v>4645</v>
      </c>
      <c r="I3246" s="26" t="s">
        <v>4645</v>
      </c>
      <c r="J3246" s="28" t="s">
        <v>4646</v>
      </c>
      <c r="K3246" s="26" t="s">
        <v>135</v>
      </c>
      <c r="L3246" s="26" t="s">
        <v>4647</v>
      </c>
      <c r="M3246" s="26" t="s">
        <v>137</v>
      </c>
      <c r="N3246" s="26" t="s">
        <v>138</v>
      </c>
      <c r="O3246" s="26" t="s">
        <v>138</v>
      </c>
      <c r="Q3246" s="30">
        <v>81</v>
      </c>
      <c r="R3246" s="30">
        <v>8560</v>
      </c>
      <c r="S3246" s="31" t="e">
        <f>#N/A</f>
        <v>#N/A</v>
      </c>
      <c r="T3246" s="30">
        <v>1942</v>
      </c>
      <c r="AB3246" s="33" t="e">
        <f>#N/A</f>
        <v>#N/A</v>
      </c>
      <c r="AC3246" s="30">
        <v>1400</v>
      </c>
      <c r="AD3246" s="30" t="e">
        <f>#N/A</f>
        <v>#N/A</v>
      </c>
      <c r="AE3246" s="34">
        <v>0.88384615384615384</v>
      </c>
      <c r="AG3246" s="30" t="e">
        <f>#N/A</f>
        <v>#N/A</v>
      </c>
      <c r="AH3246" s="30" t="e">
        <f>#N/A</f>
        <v>#N/A</v>
      </c>
      <c r="AI3246" s="30">
        <v>10526.25</v>
      </c>
      <c r="AJ3246" s="71">
        <v>10025</v>
      </c>
      <c r="AK3246" s="26" t="s">
        <v>5027</v>
      </c>
      <c r="AL3246" s="26">
        <v>37</v>
      </c>
      <c r="AM3246" s="26" t="s">
        <v>5719</v>
      </c>
      <c r="AU3246" s="67" t="s">
        <v>4980</v>
      </c>
      <c r="AV3246" s="26" t="s">
        <v>5720</v>
      </c>
      <c r="AW3246" s="26" t="s">
        <v>5721</v>
      </c>
      <c r="BB3246" s="26" t="s">
        <v>4652</v>
      </c>
      <c r="BD3246" s="37">
        <v>44211</v>
      </c>
      <c r="BG3246" s="37" t="s">
        <v>147</v>
      </c>
      <c r="BH3246" s="37" t="s">
        <v>5558</v>
      </c>
      <c r="BI3246" s="37" t="s">
        <v>5558</v>
      </c>
      <c r="BJ3246" s="138" t="e">
        <f>#N/A</f>
        <v>#N/A</v>
      </c>
      <c r="BK3246" s="138" t="e">
        <f>#N/A</f>
        <v>#N/A</v>
      </c>
      <c r="BL3246" s="138" t="e">
        <f>#N/A</f>
        <v>#N/A</v>
      </c>
      <c r="BM3246" s="138" t="e">
        <f>#N/A</f>
        <v>#N/A</v>
      </c>
      <c r="BN3246" s="26"/>
      <c r="BO3246" s="26"/>
      <c r="BP3246" s="26"/>
      <c r="BQ3246" s="38"/>
      <c r="BR3246" s="26"/>
      <c r="BS3246" s="26"/>
      <c r="BT3246" s="26"/>
      <c r="BU3246" s="26"/>
      <c r="BV3246" s="39"/>
    </row>
    <row r="3247" spans="1:74" ht="15" hidden="1" customHeight="1" thickBot="1">
      <c r="A3247" s="26">
        <v>2020</v>
      </c>
      <c r="B3247" s="67">
        <v>3243</v>
      </c>
      <c r="C3247" s="26" t="s">
        <v>129</v>
      </c>
      <c r="D3247" s="26" t="s">
        <v>4642</v>
      </c>
      <c r="E3247" s="26" t="s">
        <v>4643</v>
      </c>
      <c r="F3247" s="68">
        <v>44089</v>
      </c>
      <c r="G3247" s="67" t="s">
        <v>5802</v>
      </c>
      <c r="H3247" s="26" t="s">
        <v>4645</v>
      </c>
      <c r="I3247" s="26" t="s">
        <v>4645</v>
      </c>
      <c r="J3247" s="28" t="s">
        <v>4646</v>
      </c>
      <c r="K3247" s="26" t="s">
        <v>135</v>
      </c>
      <c r="L3247" s="26" t="s">
        <v>4647</v>
      </c>
      <c r="M3247" s="26" t="s">
        <v>137</v>
      </c>
      <c r="N3247" s="26" t="s">
        <v>138</v>
      </c>
      <c r="O3247" s="26" t="s">
        <v>138</v>
      </c>
      <c r="Q3247" s="30">
        <v>78</v>
      </c>
      <c r="R3247" s="30">
        <v>8300</v>
      </c>
      <c r="S3247" s="31" t="e">
        <f>#N/A</f>
        <v>#N/A</v>
      </c>
      <c r="T3247" s="30">
        <v>1474</v>
      </c>
      <c r="AB3247" s="33" t="e">
        <f>#N/A</f>
        <v>#N/A</v>
      </c>
      <c r="AC3247" s="30">
        <v>1400</v>
      </c>
      <c r="AD3247" s="30" t="e">
        <f>#N/A</f>
        <v>#N/A</v>
      </c>
      <c r="AE3247" s="34">
        <v>0.6657142857142857</v>
      </c>
      <c r="AG3247" s="30" t="e">
        <f>#N/A</f>
        <v>#N/A</v>
      </c>
      <c r="AH3247" s="30" t="e">
        <f>#N/A</f>
        <v>#N/A</v>
      </c>
      <c r="AI3247" s="30">
        <v>10174.5</v>
      </c>
      <c r="AJ3247" s="71">
        <v>9690</v>
      </c>
      <c r="AK3247" s="26" t="s">
        <v>5027</v>
      </c>
      <c r="AL3247" s="26">
        <v>37</v>
      </c>
      <c r="AM3247" s="26" t="s">
        <v>5719</v>
      </c>
      <c r="AU3247" s="67" t="s">
        <v>4980</v>
      </c>
      <c r="AV3247" s="26" t="s">
        <v>5721</v>
      </c>
      <c r="AW3247" s="26" t="s">
        <v>5720</v>
      </c>
      <c r="BB3247" s="26" t="s">
        <v>4652</v>
      </c>
      <c r="BD3247" s="37">
        <v>44211</v>
      </c>
      <c r="BG3247" s="37" t="s">
        <v>147</v>
      </c>
      <c r="BH3247" s="37" t="s">
        <v>5558</v>
      </c>
      <c r="BI3247" s="37" t="s">
        <v>5558</v>
      </c>
      <c r="BJ3247" s="138" t="e">
        <f>#N/A</f>
        <v>#N/A</v>
      </c>
      <c r="BK3247" s="138" t="e">
        <f>#N/A</f>
        <v>#N/A</v>
      </c>
      <c r="BL3247" s="138" t="e">
        <f>#N/A</f>
        <v>#N/A</v>
      </c>
      <c r="BM3247" s="138" t="e">
        <f>#N/A</f>
        <v>#N/A</v>
      </c>
      <c r="BN3247" s="26"/>
      <c r="BO3247" s="26"/>
      <c r="BP3247" s="26"/>
      <c r="BQ3247" s="38"/>
      <c r="BR3247" s="26"/>
      <c r="BS3247" s="26"/>
      <c r="BT3247" s="26"/>
      <c r="BU3247" s="26"/>
      <c r="BV3247" s="39"/>
    </row>
    <row r="3248" spans="1:74" ht="15" hidden="1" customHeight="1" thickBot="1">
      <c r="A3248" s="26">
        <v>2020</v>
      </c>
      <c r="B3248" s="67">
        <v>3244</v>
      </c>
      <c r="C3248" s="26" t="s">
        <v>129</v>
      </c>
      <c r="D3248" s="26" t="s">
        <v>4642</v>
      </c>
      <c r="E3248" s="26" t="s">
        <v>4643</v>
      </c>
      <c r="F3248" s="68">
        <v>44089</v>
      </c>
      <c r="G3248" s="26" t="s">
        <v>5803</v>
      </c>
      <c r="H3248" s="26" t="s">
        <v>4645</v>
      </c>
      <c r="I3248" s="26" t="s">
        <v>4645</v>
      </c>
      <c r="J3248" s="28" t="s">
        <v>4646</v>
      </c>
      <c r="K3248" s="26" t="s">
        <v>135</v>
      </c>
      <c r="L3248" s="26" t="s">
        <v>4647</v>
      </c>
      <c r="M3248" s="26" t="s">
        <v>137</v>
      </c>
      <c r="N3248" s="26" t="s">
        <v>138</v>
      </c>
      <c r="O3248" s="26" t="s">
        <v>138</v>
      </c>
      <c r="Q3248" s="30">
        <v>77</v>
      </c>
      <c r="R3248" s="30">
        <v>6550</v>
      </c>
      <c r="S3248" s="31" t="e">
        <f>#N/A</f>
        <v>#N/A</v>
      </c>
      <c r="T3248" s="30">
        <v>1350</v>
      </c>
      <c r="AB3248" s="33" t="e">
        <f>#N/A</f>
        <v>#N/A</v>
      </c>
      <c r="AC3248" s="30">
        <v>1400</v>
      </c>
      <c r="AD3248" s="30" t="e">
        <f>#N/A</f>
        <v>#N/A</v>
      </c>
      <c r="AE3248" s="34">
        <v>0.6657142857142857</v>
      </c>
      <c r="AG3248" s="30" t="e">
        <f>#N/A</f>
        <v>#N/A</v>
      </c>
      <c r="AH3248" s="30" t="e">
        <f>#N/A</f>
        <v>#N/A</v>
      </c>
      <c r="AI3248" s="30">
        <v>7807.8</v>
      </c>
      <c r="AJ3248" s="71">
        <v>7436</v>
      </c>
      <c r="AK3248" s="26" t="s">
        <v>5027</v>
      </c>
      <c r="AL3248" s="26">
        <v>37</v>
      </c>
      <c r="AM3248" s="26" t="s">
        <v>5719</v>
      </c>
      <c r="AU3248" s="67" t="s">
        <v>4980</v>
      </c>
      <c r="AV3248" s="26" t="s">
        <v>5721</v>
      </c>
      <c r="AW3248" s="26" t="s">
        <v>5720</v>
      </c>
      <c r="BB3248" s="26" t="s">
        <v>4652</v>
      </c>
      <c r="BD3248" s="37">
        <v>44211</v>
      </c>
      <c r="BG3248" s="37" t="s">
        <v>147</v>
      </c>
      <c r="BH3248" s="37" t="s">
        <v>5558</v>
      </c>
      <c r="BI3248" s="37" t="s">
        <v>5558</v>
      </c>
      <c r="BJ3248" s="138" t="e">
        <f>#N/A</f>
        <v>#N/A</v>
      </c>
      <c r="BK3248" s="138" t="e">
        <f>#N/A</f>
        <v>#N/A</v>
      </c>
      <c r="BL3248" s="138" t="e">
        <f>#N/A</f>
        <v>#N/A</v>
      </c>
      <c r="BM3248" s="138" t="e">
        <f>#N/A</f>
        <v>#N/A</v>
      </c>
      <c r="BN3248" s="26"/>
      <c r="BO3248" s="26"/>
      <c r="BP3248" s="26"/>
      <c r="BQ3248" s="38"/>
      <c r="BR3248" s="26"/>
      <c r="BS3248" s="26"/>
      <c r="BT3248" s="26"/>
      <c r="BU3248" s="26"/>
      <c r="BV3248" s="39"/>
    </row>
    <row r="3249" spans="1:74" ht="15" hidden="1" customHeight="1" thickBot="1">
      <c r="A3249" s="26">
        <v>2020</v>
      </c>
      <c r="B3249" s="67">
        <v>3245</v>
      </c>
      <c r="C3249" s="26" t="s">
        <v>129</v>
      </c>
      <c r="D3249" s="26" t="s">
        <v>4642</v>
      </c>
      <c r="E3249" s="26" t="s">
        <v>4643</v>
      </c>
      <c r="F3249" s="68">
        <v>44089</v>
      </c>
      <c r="G3249" s="67" t="s">
        <v>5804</v>
      </c>
      <c r="H3249" s="26" t="s">
        <v>4645</v>
      </c>
      <c r="I3249" s="26" t="s">
        <v>4645</v>
      </c>
      <c r="J3249" s="28" t="s">
        <v>4646</v>
      </c>
      <c r="K3249" s="26" t="s">
        <v>135</v>
      </c>
      <c r="L3249" s="26" t="s">
        <v>4647</v>
      </c>
      <c r="M3249" s="26" t="s">
        <v>137</v>
      </c>
      <c r="N3249" s="26" t="s">
        <v>138</v>
      </c>
      <c r="O3249" s="26" t="s">
        <v>138</v>
      </c>
      <c r="Q3249" s="30">
        <v>80</v>
      </c>
      <c r="R3249" s="30">
        <v>8160</v>
      </c>
      <c r="S3249" s="31" t="e">
        <f>#N/A</f>
        <v>#N/A</v>
      </c>
      <c r="T3249" s="30">
        <v>1551</v>
      </c>
      <c r="AB3249" s="33" t="e">
        <f>#N/A</f>
        <v>#N/A</v>
      </c>
      <c r="AC3249" s="30">
        <v>1400</v>
      </c>
      <c r="AD3249" s="30" t="e">
        <f>#N/A</f>
        <v>#N/A</v>
      </c>
      <c r="AE3249" s="34">
        <v>0.93522388059701489</v>
      </c>
      <c r="AG3249" s="30" t="e">
        <f>#N/A</f>
        <v>#N/A</v>
      </c>
      <c r="AH3249" s="30" t="e">
        <f>#N/A</f>
        <v>#N/A</v>
      </c>
      <c r="AI3249" s="30">
        <v>9985.5</v>
      </c>
      <c r="AJ3249" s="71">
        <v>9510</v>
      </c>
      <c r="AK3249" s="26" t="s">
        <v>5027</v>
      </c>
      <c r="AL3249" s="26">
        <v>37</v>
      </c>
      <c r="AM3249" s="26" t="s">
        <v>5719</v>
      </c>
      <c r="AU3249" s="67" t="s">
        <v>4980</v>
      </c>
      <c r="AV3249" s="26" t="s">
        <v>5721</v>
      </c>
      <c r="AW3249" s="26" t="s">
        <v>5720</v>
      </c>
      <c r="BB3249" s="26" t="s">
        <v>4652</v>
      </c>
      <c r="BD3249" s="37">
        <v>44211</v>
      </c>
      <c r="BG3249" s="37" t="s">
        <v>147</v>
      </c>
      <c r="BH3249" s="37" t="s">
        <v>5558</v>
      </c>
      <c r="BI3249" s="37" t="s">
        <v>5558</v>
      </c>
      <c r="BJ3249" s="138" t="e">
        <f>#N/A</f>
        <v>#N/A</v>
      </c>
      <c r="BK3249" s="138" t="e">
        <f>#N/A</f>
        <v>#N/A</v>
      </c>
      <c r="BL3249" s="138" t="e">
        <f>#N/A</f>
        <v>#N/A</v>
      </c>
      <c r="BM3249" s="138" t="e">
        <f>#N/A</f>
        <v>#N/A</v>
      </c>
      <c r="BN3249" s="26"/>
      <c r="BO3249" s="26"/>
      <c r="BP3249" s="26"/>
      <c r="BQ3249" s="38"/>
      <c r="BR3249" s="26"/>
      <c r="BS3249" s="26"/>
      <c r="BT3249" s="26"/>
      <c r="BU3249" s="26"/>
      <c r="BV3249" s="39"/>
    </row>
    <row r="3250" spans="1:74" ht="15" hidden="1" customHeight="1" thickBot="1">
      <c r="A3250" s="26">
        <v>2020</v>
      </c>
      <c r="B3250" s="67">
        <v>3246</v>
      </c>
      <c r="C3250" s="26" t="s">
        <v>129</v>
      </c>
      <c r="D3250" s="26" t="s">
        <v>4642</v>
      </c>
      <c r="E3250" s="26" t="s">
        <v>4643</v>
      </c>
      <c r="F3250" s="68">
        <v>44089</v>
      </c>
      <c r="G3250" s="26" t="s">
        <v>5805</v>
      </c>
      <c r="H3250" s="26" t="s">
        <v>4645</v>
      </c>
      <c r="I3250" s="26" t="s">
        <v>4645</v>
      </c>
      <c r="J3250" s="28" t="s">
        <v>4646</v>
      </c>
      <c r="K3250" s="26" t="s">
        <v>135</v>
      </c>
      <c r="L3250" s="26" t="s">
        <v>4647</v>
      </c>
      <c r="M3250" s="26" t="s">
        <v>137</v>
      </c>
      <c r="N3250" s="26" t="s">
        <v>138</v>
      </c>
      <c r="O3250" s="26" t="s">
        <v>138</v>
      </c>
      <c r="Q3250" s="30">
        <v>77</v>
      </c>
      <c r="R3250" s="30">
        <v>6620</v>
      </c>
      <c r="S3250" s="31" t="e">
        <f>#N/A</f>
        <v>#N/A</v>
      </c>
      <c r="T3250" s="30">
        <v>951</v>
      </c>
      <c r="AB3250" s="33" t="e">
        <f>#N/A</f>
        <v>#N/A</v>
      </c>
      <c r="AC3250" s="30">
        <v>1400</v>
      </c>
      <c r="AD3250" s="30" t="e">
        <f>#N/A</f>
        <v>#N/A</v>
      </c>
      <c r="AE3250" s="34">
        <v>0.93522388059701489</v>
      </c>
      <c r="AG3250" s="30" t="e">
        <f>#N/A</f>
        <v>#N/A</v>
      </c>
      <c r="AH3250" s="30" t="e">
        <f>#N/A</f>
        <v>#N/A</v>
      </c>
      <c r="AI3250" s="30">
        <v>7902.3</v>
      </c>
      <c r="AJ3250" s="71">
        <v>7526</v>
      </c>
      <c r="AK3250" s="26" t="s">
        <v>5027</v>
      </c>
      <c r="AL3250" s="26">
        <v>37</v>
      </c>
      <c r="AM3250" s="26" t="s">
        <v>5719</v>
      </c>
      <c r="AU3250" s="67" t="s">
        <v>4980</v>
      </c>
      <c r="AV3250" s="26" t="s">
        <v>5721</v>
      </c>
      <c r="AW3250" s="26" t="s">
        <v>5720</v>
      </c>
      <c r="BB3250" s="26" t="s">
        <v>4652</v>
      </c>
      <c r="BD3250" s="37">
        <v>44211</v>
      </c>
      <c r="BG3250" s="37" t="s">
        <v>147</v>
      </c>
      <c r="BH3250" s="37" t="s">
        <v>5558</v>
      </c>
      <c r="BI3250" s="37" t="s">
        <v>5558</v>
      </c>
      <c r="BJ3250" s="138" t="e">
        <f>#N/A</f>
        <v>#N/A</v>
      </c>
      <c r="BK3250" s="138" t="e">
        <f>#N/A</f>
        <v>#N/A</v>
      </c>
      <c r="BL3250" s="138" t="e">
        <f>#N/A</f>
        <v>#N/A</v>
      </c>
      <c r="BM3250" s="138" t="e">
        <f>#N/A</f>
        <v>#N/A</v>
      </c>
      <c r="BN3250" s="26"/>
      <c r="BO3250" s="26"/>
      <c r="BP3250" s="26"/>
      <c r="BQ3250" s="38"/>
      <c r="BR3250" s="26"/>
      <c r="BS3250" s="26"/>
      <c r="BT3250" s="26"/>
      <c r="BU3250" s="26"/>
      <c r="BV3250" s="39"/>
    </row>
    <row r="3251" spans="1:74" ht="15" hidden="1" customHeight="1" thickBot="1">
      <c r="A3251" s="26">
        <v>2020</v>
      </c>
      <c r="B3251" s="67">
        <v>3247</v>
      </c>
      <c r="C3251" s="26" t="s">
        <v>129</v>
      </c>
      <c r="D3251" s="26" t="s">
        <v>4642</v>
      </c>
      <c r="E3251" s="26" t="s">
        <v>4643</v>
      </c>
      <c r="F3251" s="68">
        <v>44089</v>
      </c>
      <c r="G3251" s="67" t="s">
        <v>5806</v>
      </c>
      <c r="H3251" s="26" t="s">
        <v>4645</v>
      </c>
      <c r="I3251" s="26" t="s">
        <v>4645</v>
      </c>
      <c r="J3251" s="28" t="s">
        <v>4646</v>
      </c>
      <c r="K3251" s="26" t="s">
        <v>135</v>
      </c>
      <c r="L3251" s="26" t="s">
        <v>4647</v>
      </c>
      <c r="M3251" s="26" t="s">
        <v>137</v>
      </c>
      <c r="N3251" s="26" t="s">
        <v>138</v>
      </c>
      <c r="O3251" s="26" t="s">
        <v>138</v>
      </c>
      <c r="Q3251" s="30">
        <v>75</v>
      </c>
      <c r="R3251" s="30">
        <v>6120</v>
      </c>
      <c r="S3251" s="31" t="e">
        <f>#N/A</f>
        <v>#N/A</v>
      </c>
      <c r="T3251" s="30">
        <v>1443</v>
      </c>
      <c r="AB3251" s="33" t="e">
        <f>#N/A</f>
        <v>#N/A</v>
      </c>
      <c r="AC3251" s="30">
        <v>1400</v>
      </c>
      <c r="AD3251" s="30" t="e">
        <f>#N/A</f>
        <v>#N/A</v>
      </c>
      <c r="AE3251" s="34">
        <v>0.86709677419354836</v>
      </c>
      <c r="AG3251" s="30" t="e">
        <f>#N/A</f>
        <v>#N/A</v>
      </c>
      <c r="AH3251" s="30" t="e">
        <f>#N/A</f>
        <v>#N/A</v>
      </c>
      <c r="AI3251" s="30">
        <v>7226.1</v>
      </c>
      <c r="AJ3251" s="71">
        <v>6882</v>
      </c>
      <c r="AK3251" s="26" t="s">
        <v>5027</v>
      </c>
      <c r="AL3251" s="26">
        <v>37</v>
      </c>
      <c r="AM3251" s="26" t="s">
        <v>5719</v>
      </c>
      <c r="AU3251" s="67" t="s">
        <v>4980</v>
      </c>
      <c r="AV3251" s="26" t="s">
        <v>5721</v>
      </c>
      <c r="AW3251" s="26" t="s">
        <v>5720</v>
      </c>
      <c r="BB3251" s="26" t="s">
        <v>4652</v>
      </c>
      <c r="BD3251" s="37">
        <v>44211</v>
      </c>
      <c r="BG3251" s="37" t="s">
        <v>147</v>
      </c>
      <c r="BH3251" s="37" t="s">
        <v>5558</v>
      </c>
      <c r="BI3251" s="37" t="s">
        <v>5558</v>
      </c>
      <c r="BJ3251" s="138" t="e">
        <f>#N/A</f>
        <v>#N/A</v>
      </c>
      <c r="BK3251" s="138" t="e">
        <f>#N/A</f>
        <v>#N/A</v>
      </c>
      <c r="BL3251" s="138" t="e">
        <f>#N/A</f>
        <v>#N/A</v>
      </c>
      <c r="BM3251" s="138" t="e">
        <f>#N/A</f>
        <v>#N/A</v>
      </c>
      <c r="BN3251" s="26"/>
      <c r="BO3251" s="26"/>
      <c r="BP3251" s="26"/>
      <c r="BQ3251" s="38"/>
      <c r="BR3251" s="26"/>
      <c r="BS3251" s="26"/>
      <c r="BT3251" s="26"/>
      <c r="BU3251" s="26"/>
      <c r="BV3251" s="39"/>
    </row>
    <row r="3252" spans="1:74" ht="15" hidden="1" customHeight="1" thickBot="1">
      <c r="A3252" s="26">
        <v>2020</v>
      </c>
      <c r="B3252" s="67">
        <v>3248</v>
      </c>
      <c r="C3252" s="26" t="s">
        <v>129</v>
      </c>
      <c r="D3252" s="26" t="s">
        <v>4642</v>
      </c>
      <c r="E3252" s="26" t="s">
        <v>4643</v>
      </c>
      <c r="F3252" s="68">
        <v>44089</v>
      </c>
      <c r="G3252" s="26" t="s">
        <v>5807</v>
      </c>
      <c r="H3252" s="26" t="s">
        <v>4645</v>
      </c>
      <c r="I3252" s="26" t="s">
        <v>4645</v>
      </c>
      <c r="J3252" s="28" t="s">
        <v>4646</v>
      </c>
      <c r="K3252" s="26" t="s">
        <v>135</v>
      </c>
      <c r="L3252" s="26" t="s">
        <v>4647</v>
      </c>
      <c r="M3252" s="26" t="s">
        <v>137</v>
      </c>
      <c r="N3252" s="26" t="s">
        <v>138</v>
      </c>
      <c r="O3252" s="26" t="s">
        <v>138</v>
      </c>
      <c r="Q3252" s="30">
        <v>78</v>
      </c>
      <c r="R3252" s="30">
        <v>7450</v>
      </c>
      <c r="S3252" s="31" t="e">
        <f>#N/A</f>
        <v>#N/A</v>
      </c>
      <c r="T3252" s="30">
        <v>1638</v>
      </c>
      <c r="AB3252" s="33" t="e">
        <f>#N/A</f>
        <v>#N/A</v>
      </c>
      <c r="AC3252" s="30">
        <v>1400</v>
      </c>
      <c r="AD3252" s="30" t="e">
        <f>#N/A</f>
        <v>#N/A</v>
      </c>
      <c r="AE3252" s="34">
        <v>0.86709677419354836</v>
      </c>
      <c r="AG3252" s="30" t="e">
        <f>#N/A</f>
        <v>#N/A</v>
      </c>
      <c r="AH3252" s="30" t="e">
        <f>#N/A</f>
        <v>#N/A</v>
      </c>
      <c r="AI3252" s="30">
        <v>9024.75</v>
      </c>
      <c r="AJ3252" s="71">
        <v>8595</v>
      </c>
      <c r="AK3252" s="26" t="s">
        <v>5027</v>
      </c>
      <c r="AL3252" s="26">
        <v>37</v>
      </c>
      <c r="AM3252" s="26" t="s">
        <v>5719</v>
      </c>
      <c r="AU3252" s="67" t="s">
        <v>4980</v>
      </c>
      <c r="AV3252" s="26" t="s">
        <v>5721</v>
      </c>
      <c r="AW3252" s="26" t="s">
        <v>5720</v>
      </c>
      <c r="BB3252" s="26" t="s">
        <v>4652</v>
      </c>
      <c r="BD3252" s="37">
        <v>44211</v>
      </c>
      <c r="BG3252" s="37" t="s">
        <v>147</v>
      </c>
      <c r="BH3252" s="37" t="s">
        <v>5558</v>
      </c>
      <c r="BI3252" s="37" t="s">
        <v>5558</v>
      </c>
      <c r="BJ3252" s="138" t="e">
        <f>#N/A</f>
        <v>#N/A</v>
      </c>
      <c r="BK3252" s="138" t="e">
        <f>#N/A</f>
        <v>#N/A</v>
      </c>
      <c r="BL3252" s="138" t="e">
        <f>#N/A</f>
        <v>#N/A</v>
      </c>
      <c r="BM3252" s="138" t="e">
        <f>#N/A</f>
        <v>#N/A</v>
      </c>
      <c r="BN3252" s="26"/>
      <c r="BO3252" s="26"/>
      <c r="BP3252" s="26"/>
      <c r="BQ3252" s="38"/>
      <c r="BR3252" s="26"/>
      <c r="BS3252" s="26"/>
      <c r="BT3252" s="26"/>
      <c r="BU3252" s="26"/>
      <c r="BV3252" s="39"/>
    </row>
    <row r="3253" spans="1:74" ht="15" hidden="1" customHeight="1" thickBot="1">
      <c r="A3253" s="26">
        <v>2020</v>
      </c>
      <c r="B3253" s="67">
        <v>3249</v>
      </c>
      <c r="C3253" s="26" t="s">
        <v>129</v>
      </c>
      <c r="D3253" s="26" t="s">
        <v>4642</v>
      </c>
      <c r="E3253" s="26" t="s">
        <v>4643</v>
      </c>
      <c r="F3253" s="68">
        <v>44089</v>
      </c>
      <c r="G3253" s="67" t="s">
        <v>5808</v>
      </c>
      <c r="H3253" s="26" t="s">
        <v>4645</v>
      </c>
      <c r="I3253" s="26" t="s">
        <v>4645</v>
      </c>
      <c r="J3253" s="28" t="s">
        <v>4646</v>
      </c>
      <c r="K3253" s="26" t="s">
        <v>135</v>
      </c>
      <c r="L3253" s="26" t="s">
        <v>4647</v>
      </c>
      <c r="M3253" s="26" t="s">
        <v>137</v>
      </c>
      <c r="N3253" s="26" t="s">
        <v>138</v>
      </c>
      <c r="O3253" s="26" t="s">
        <v>138</v>
      </c>
      <c r="Q3253" s="30">
        <v>77</v>
      </c>
      <c r="R3253" s="30">
        <v>6920</v>
      </c>
      <c r="S3253" s="31" t="e">
        <f>#N/A</f>
        <v>#N/A</v>
      </c>
      <c r="T3253" s="30">
        <v>1090</v>
      </c>
      <c r="AB3253" s="33" t="e">
        <f>#N/A</f>
        <v>#N/A</v>
      </c>
      <c r="AC3253" s="30">
        <v>1400</v>
      </c>
      <c r="AD3253" s="30" t="e">
        <f>#N/A</f>
        <v>#N/A</v>
      </c>
      <c r="AE3253" s="34">
        <v>0.74470588235294111</v>
      </c>
      <c r="AG3253" s="30" t="e">
        <f>#N/A</f>
        <v>#N/A</v>
      </c>
      <c r="AH3253" s="30" t="e">
        <f>#N/A</f>
        <v>#N/A</v>
      </c>
      <c r="AI3253" s="30">
        <v>8307.6</v>
      </c>
      <c r="AJ3253" s="71">
        <v>7912</v>
      </c>
      <c r="AK3253" s="26" t="s">
        <v>5027</v>
      </c>
      <c r="AL3253" s="26">
        <v>37</v>
      </c>
      <c r="AM3253" s="26" t="s">
        <v>5719</v>
      </c>
      <c r="AU3253" s="67" t="s">
        <v>4980</v>
      </c>
      <c r="AV3253" s="26" t="s">
        <v>5721</v>
      </c>
      <c r="AW3253" s="26" t="s">
        <v>5720</v>
      </c>
      <c r="BB3253" s="26" t="s">
        <v>4652</v>
      </c>
      <c r="BD3253" s="37">
        <v>44211</v>
      </c>
      <c r="BG3253" s="37" t="s">
        <v>147</v>
      </c>
      <c r="BH3253" s="37" t="s">
        <v>5558</v>
      </c>
      <c r="BI3253" s="37" t="s">
        <v>5558</v>
      </c>
      <c r="BJ3253" s="138" t="e">
        <f>#N/A</f>
        <v>#N/A</v>
      </c>
      <c r="BK3253" s="138" t="e">
        <f>#N/A</f>
        <v>#N/A</v>
      </c>
      <c r="BL3253" s="138" t="e">
        <f>#N/A</f>
        <v>#N/A</v>
      </c>
      <c r="BM3253" s="138" t="e">
        <f>#N/A</f>
        <v>#N/A</v>
      </c>
      <c r="BN3253" s="26"/>
      <c r="BO3253" s="26"/>
      <c r="BP3253" s="26"/>
      <c r="BQ3253" s="38"/>
      <c r="BR3253" s="26"/>
      <c r="BS3253" s="26"/>
      <c r="BT3253" s="26"/>
      <c r="BU3253" s="26"/>
      <c r="BV3253" s="39"/>
    </row>
    <row r="3254" spans="1:74" ht="15" hidden="1" customHeight="1" thickBot="1">
      <c r="A3254" s="26">
        <v>2020</v>
      </c>
      <c r="B3254" s="67">
        <v>3250</v>
      </c>
      <c r="C3254" s="26" t="s">
        <v>129</v>
      </c>
      <c r="D3254" s="26" t="s">
        <v>4642</v>
      </c>
      <c r="E3254" s="26" t="s">
        <v>4643</v>
      </c>
      <c r="F3254" s="68">
        <v>44089</v>
      </c>
      <c r="G3254" s="26" t="s">
        <v>5809</v>
      </c>
      <c r="H3254" s="26" t="s">
        <v>4645</v>
      </c>
      <c r="I3254" s="26" t="s">
        <v>4645</v>
      </c>
      <c r="J3254" s="28" t="s">
        <v>4646</v>
      </c>
      <c r="K3254" s="26" t="s">
        <v>135</v>
      </c>
      <c r="L3254" s="26" t="s">
        <v>4647</v>
      </c>
      <c r="M3254" s="26" t="s">
        <v>137</v>
      </c>
      <c r="N3254" s="26" t="s">
        <v>138</v>
      </c>
      <c r="O3254" s="26" t="s">
        <v>138</v>
      </c>
      <c r="Q3254" s="30">
        <v>76</v>
      </c>
      <c r="R3254" s="30">
        <v>6290</v>
      </c>
      <c r="S3254" s="31" t="e">
        <f>#N/A</f>
        <v>#N/A</v>
      </c>
      <c r="T3254" s="30">
        <v>1100</v>
      </c>
      <c r="AB3254" s="33" t="e">
        <f>#N/A</f>
        <v>#N/A</v>
      </c>
      <c r="AC3254" s="30">
        <v>1400</v>
      </c>
      <c r="AD3254" s="30" t="e">
        <f>#N/A</f>
        <v>#N/A</v>
      </c>
      <c r="AE3254" s="34">
        <v>0.74470588235294111</v>
      </c>
      <c r="AG3254" s="30" t="e">
        <f>#N/A</f>
        <v>#N/A</v>
      </c>
      <c r="AH3254" s="30" t="e">
        <f>#N/A</f>
        <v>#N/A</v>
      </c>
      <c r="AI3254" s="30">
        <v>7456.05</v>
      </c>
      <c r="AJ3254" s="71">
        <v>7101</v>
      </c>
      <c r="AK3254" s="26" t="s">
        <v>5027</v>
      </c>
      <c r="AL3254" s="26">
        <v>37</v>
      </c>
      <c r="AM3254" s="26" t="s">
        <v>5719</v>
      </c>
      <c r="AU3254" s="67" t="s">
        <v>4980</v>
      </c>
      <c r="AV3254" s="26" t="s">
        <v>5721</v>
      </c>
      <c r="AW3254" s="26" t="s">
        <v>5720</v>
      </c>
      <c r="BB3254" s="26" t="s">
        <v>4652</v>
      </c>
      <c r="BD3254" s="37">
        <v>44211</v>
      </c>
      <c r="BG3254" s="37" t="s">
        <v>147</v>
      </c>
      <c r="BH3254" s="37" t="s">
        <v>5558</v>
      </c>
      <c r="BI3254" s="37" t="s">
        <v>5558</v>
      </c>
      <c r="BJ3254" s="138" t="e">
        <f>#N/A</f>
        <v>#N/A</v>
      </c>
      <c r="BK3254" s="138" t="e">
        <f>#N/A</f>
        <v>#N/A</v>
      </c>
      <c r="BL3254" s="138" t="e">
        <f>#N/A</f>
        <v>#N/A</v>
      </c>
      <c r="BM3254" s="138" t="e">
        <f>#N/A</f>
        <v>#N/A</v>
      </c>
      <c r="BN3254" s="26"/>
      <c r="BO3254" s="26"/>
      <c r="BP3254" s="26"/>
      <c r="BQ3254" s="38"/>
      <c r="BR3254" s="26"/>
      <c r="BS3254" s="26"/>
      <c r="BT3254" s="26"/>
      <c r="BU3254" s="26"/>
      <c r="BV3254" s="39"/>
    </row>
    <row r="3255" spans="1:74" ht="15" hidden="1" customHeight="1" thickBot="1">
      <c r="A3255" s="26">
        <v>2020</v>
      </c>
      <c r="B3255" s="67">
        <v>3251</v>
      </c>
      <c r="C3255" s="26" t="s">
        <v>129</v>
      </c>
      <c r="D3255" s="26" t="s">
        <v>4642</v>
      </c>
      <c r="E3255" s="26" t="s">
        <v>4643</v>
      </c>
      <c r="F3255" s="68">
        <v>44089</v>
      </c>
      <c r="G3255" s="67" t="s">
        <v>5810</v>
      </c>
      <c r="H3255" s="26" t="s">
        <v>4645</v>
      </c>
      <c r="I3255" s="26" t="s">
        <v>4645</v>
      </c>
      <c r="J3255" s="28" t="s">
        <v>4646</v>
      </c>
      <c r="K3255" s="26" t="s">
        <v>135</v>
      </c>
      <c r="L3255" s="26" t="s">
        <v>4647</v>
      </c>
      <c r="M3255" s="26" t="s">
        <v>137</v>
      </c>
      <c r="N3255" s="26" t="s">
        <v>138</v>
      </c>
      <c r="O3255" s="26" t="s">
        <v>138</v>
      </c>
      <c r="Q3255" s="30">
        <v>80</v>
      </c>
      <c r="R3255" s="30">
        <v>8670</v>
      </c>
      <c r="S3255" s="31" t="e">
        <f>#N/A</f>
        <v>#N/A</v>
      </c>
      <c r="T3255" s="30">
        <v>1670</v>
      </c>
      <c r="AB3255" s="33" t="e">
        <f>#N/A</f>
        <v>#N/A</v>
      </c>
      <c r="AC3255" s="30">
        <v>1400</v>
      </c>
      <c r="AD3255" s="30" t="e">
        <f>#N/A</f>
        <v>#N/A</v>
      </c>
      <c r="AE3255" s="34">
        <v>0.8175</v>
      </c>
      <c r="AG3255" s="30" t="e">
        <f>#N/A</f>
        <v>#N/A</v>
      </c>
      <c r="AH3255" s="30" t="e">
        <f>#N/A</f>
        <v>#N/A</v>
      </c>
      <c r="AI3255" s="30">
        <v>10674.300000000001</v>
      </c>
      <c r="AJ3255" s="71">
        <v>10166</v>
      </c>
      <c r="AK3255" s="26" t="s">
        <v>5027</v>
      </c>
      <c r="AL3255" s="26">
        <v>37</v>
      </c>
      <c r="AM3255" s="26" t="s">
        <v>5719</v>
      </c>
      <c r="AU3255" s="67" t="s">
        <v>4980</v>
      </c>
      <c r="AV3255" s="26" t="s">
        <v>5721</v>
      </c>
      <c r="AW3255" s="26" t="s">
        <v>5720</v>
      </c>
      <c r="BB3255" s="26" t="s">
        <v>4652</v>
      </c>
      <c r="BD3255" s="37">
        <v>44211</v>
      </c>
      <c r="BG3255" s="37" t="s">
        <v>147</v>
      </c>
      <c r="BH3255" s="37" t="s">
        <v>5558</v>
      </c>
      <c r="BI3255" s="37" t="s">
        <v>5558</v>
      </c>
      <c r="BJ3255" s="138" t="e">
        <f>#N/A</f>
        <v>#N/A</v>
      </c>
      <c r="BK3255" s="138" t="e">
        <f>#N/A</f>
        <v>#N/A</v>
      </c>
      <c r="BL3255" s="138" t="e">
        <f>#N/A</f>
        <v>#N/A</v>
      </c>
      <c r="BM3255" s="138" t="e">
        <f>#N/A</f>
        <v>#N/A</v>
      </c>
      <c r="BN3255" s="26"/>
      <c r="BO3255" s="26"/>
      <c r="BP3255" s="26"/>
      <c r="BQ3255" s="38"/>
      <c r="BR3255" s="26"/>
      <c r="BS3255" s="26"/>
      <c r="BT3255" s="26"/>
      <c r="BU3255" s="26"/>
      <c r="BV3255" s="39"/>
    </row>
    <row r="3256" spans="1:74" ht="15" hidden="1" customHeight="1" thickBot="1">
      <c r="A3256" s="26">
        <v>2020</v>
      </c>
      <c r="B3256" s="67">
        <v>3252</v>
      </c>
      <c r="C3256" s="26" t="s">
        <v>129</v>
      </c>
      <c r="D3256" s="26" t="s">
        <v>4642</v>
      </c>
      <c r="E3256" s="26" t="s">
        <v>4643</v>
      </c>
      <c r="F3256" s="68">
        <v>44089</v>
      </c>
      <c r="G3256" s="26" t="s">
        <v>5811</v>
      </c>
      <c r="H3256" s="26" t="s">
        <v>4645</v>
      </c>
      <c r="I3256" s="26" t="s">
        <v>4645</v>
      </c>
      <c r="J3256" s="28" t="s">
        <v>4646</v>
      </c>
      <c r="K3256" s="26" t="s">
        <v>135</v>
      </c>
      <c r="L3256" s="26" t="s">
        <v>4647</v>
      </c>
      <c r="M3256" s="26" t="s">
        <v>137</v>
      </c>
      <c r="N3256" s="26" t="s">
        <v>138</v>
      </c>
      <c r="O3256" s="26" t="s">
        <v>138</v>
      </c>
      <c r="Q3256" s="30">
        <v>82</v>
      </c>
      <c r="R3256" s="30">
        <v>9560</v>
      </c>
      <c r="S3256" s="31" t="e">
        <f>#N/A</f>
        <v>#N/A</v>
      </c>
      <c r="T3256" s="30">
        <v>1945</v>
      </c>
      <c r="AB3256" s="33" t="e">
        <f>#N/A</f>
        <v>#N/A</v>
      </c>
      <c r="AC3256" s="30">
        <v>1400</v>
      </c>
      <c r="AD3256" s="30" t="e">
        <f>#N/A</f>
        <v>#N/A</v>
      </c>
      <c r="AE3256" s="34">
        <v>0.8175</v>
      </c>
      <c r="AG3256" s="30" t="e">
        <f>#N/A</f>
        <v>#N/A</v>
      </c>
      <c r="AH3256" s="30" t="e">
        <f>#N/A</f>
        <v>#N/A</v>
      </c>
      <c r="AI3256" s="30">
        <v>10828.65</v>
      </c>
      <c r="AJ3256" s="71">
        <v>10313</v>
      </c>
      <c r="AK3256" s="26" t="s">
        <v>5027</v>
      </c>
      <c r="AL3256" s="26">
        <v>37</v>
      </c>
      <c r="AM3256" s="26" t="s">
        <v>5719</v>
      </c>
      <c r="AU3256" s="67" t="s">
        <v>4980</v>
      </c>
      <c r="AV3256" s="26" t="s">
        <v>5721</v>
      </c>
      <c r="AW3256" s="26" t="s">
        <v>5720</v>
      </c>
      <c r="BB3256" s="26" t="s">
        <v>4652</v>
      </c>
      <c r="BD3256" s="37">
        <v>44211</v>
      </c>
      <c r="BG3256" s="37" t="s">
        <v>147</v>
      </c>
      <c r="BH3256" s="37" t="s">
        <v>5558</v>
      </c>
      <c r="BI3256" s="37" t="s">
        <v>5558</v>
      </c>
      <c r="BJ3256" s="138" t="e">
        <f>#N/A</f>
        <v>#N/A</v>
      </c>
      <c r="BK3256" s="138" t="e">
        <f>#N/A</f>
        <v>#N/A</v>
      </c>
      <c r="BL3256" s="138" t="e">
        <f>#N/A</f>
        <v>#N/A</v>
      </c>
      <c r="BM3256" s="138" t="e">
        <f>#N/A</f>
        <v>#N/A</v>
      </c>
      <c r="BN3256" s="26"/>
      <c r="BO3256" s="26"/>
      <c r="BP3256" s="26"/>
      <c r="BQ3256" s="38"/>
      <c r="BR3256" s="26"/>
      <c r="BS3256" s="26"/>
      <c r="BT3256" s="26"/>
      <c r="BU3256" s="26"/>
      <c r="BV3256" s="39"/>
    </row>
    <row r="3257" spans="1:74" ht="15" hidden="1" customHeight="1" thickBot="1">
      <c r="A3257" s="26">
        <v>2020</v>
      </c>
      <c r="B3257" s="67">
        <v>3253</v>
      </c>
      <c r="C3257" s="26" t="s">
        <v>129</v>
      </c>
      <c r="D3257" s="26" t="s">
        <v>4642</v>
      </c>
      <c r="E3257" s="26" t="s">
        <v>4643</v>
      </c>
      <c r="F3257" s="68">
        <v>44089</v>
      </c>
      <c r="G3257" s="67" t="s">
        <v>5812</v>
      </c>
      <c r="H3257" s="26" t="s">
        <v>4645</v>
      </c>
      <c r="I3257" s="26" t="s">
        <v>4645</v>
      </c>
      <c r="J3257" s="28" t="s">
        <v>4646</v>
      </c>
      <c r="K3257" s="26" t="s">
        <v>135</v>
      </c>
      <c r="L3257" s="26" t="s">
        <v>4647</v>
      </c>
      <c r="M3257" s="26" t="s">
        <v>137</v>
      </c>
      <c r="N3257" s="26" t="s">
        <v>138</v>
      </c>
      <c r="O3257" s="26" t="s">
        <v>138</v>
      </c>
      <c r="Q3257" s="30">
        <v>79</v>
      </c>
      <c r="R3257" s="30">
        <v>7180</v>
      </c>
      <c r="S3257" s="31" t="e">
        <f>#N/A</f>
        <v>#N/A</v>
      </c>
      <c r="T3257" s="30">
        <v>1391</v>
      </c>
      <c r="AB3257" s="33" t="e">
        <f>#N/A</f>
        <v>#N/A</v>
      </c>
      <c r="AC3257" s="30">
        <v>1400</v>
      </c>
      <c r="AD3257" s="30" t="e">
        <f>#N/A</f>
        <v>#N/A</v>
      </c>
      <c r="AE3257" s="34">
        <v>0.9053731343283582</v>
      </c>
      <c r="AG3257" s="30" t="e">
        <f>#N/A</f>
        <v>#N/A</v>
      </c>
      <c r="AH3257" s="30" t="e">
        <f>#N/A</f>
        <v>#N/A</v>
      </c>
      <c r="AI3257" s="30">
        <v>8659.35</v>
      </c>
      <c r="AJ3257" s="71">
        <v>8247</v>
      </c>
      <c r="AK3257" s="26" t="s">
        <v>5027</v>
      </c>
      <c r="AL3257" s="26">
        <v>37</v>
      </c>
      <c r="AM3257" s="26" t="s">
        <v>5719</v>
      </c>
      <c r="AU3257" s="67" t="s">
        <v>4980</v>
      </c>
      <c r="AV3257" s="26" t="s">
        <v>5721</v>
      </c>
      <c r="AW3257" s="26" t="s">
        <v>5720</v>
      </c>
      <c r="BB3257" s="26" t="s">
        <v>4652</v>
      </c>
      <c r="BD3257" s="37">
        <v>44211</v>
      </c>
      <c r="BG3257" s="37" t="s">
        <v>147</v>
      </c>
      <c r="BH3257" s="37" t="s">
        <v>5558</v>
      </c>
      <c r="BI3257" s="37" t="s">
        <v>5558</v>
      </c>
      <c r="BJ3257" s="138" t="e">
        <f>#N/A</f>
        <v>#N/A</v>
      </c>
      <c r="BK3257" s="138" t="e">
        <f>#N/A</f>
        <v>#N/A</v>
      </c>
      <c r="BL3257" s="138" t="e">
        <f>#N/A</f>
        <v>#N/A</v>
      </c>
      <c r="BM3257" s="138" t="e">
        <f>#N/A</f>
        <v>#N/A</v>
      </c>
      <c r="BN3257" s="26"/>
      <c r="BO3257" s="26"/>
      <c r="BP3257" s="26"/>
      <c r="BQ3257" s="38"/>
      <c r="BR3257" s="26"/>
      <c r="BS3257" s="26"/>
      <c r="BT3257" s="26"/>
      <c r="BU3257" s="26"/>
      <c r="BV3257" s="39"/>
    </row>
    <row r="3258" spans="1:74" ht="15" hidden="1" customHeight="1" thickBot="1">
      <c r="A3258" s="26">
        <v>2020</v>
      </c>
      <c r="B3258" s="67">
        <v>3254</v>
      </c>
      <c r="C3258" s="26" t="s">
        <v>129</v>
      </c>
      <c r="D3258" s="26" t="s">
        <v>4642</v>
      </c>
      <c r="E3258" s="26" t="s">
        <v>4643</v>
      </c>
      <c r="F3258" s="68">
        <v>44089</v>
      </c>
      <c r="G3258" s="26" t="s">
        <v>5813</v>
      </c>
      <c r="H3258" s="26" t="s">
        <v>4645</v>
      </c>
      <c r="I3258" s="26" t="s">
        <v>4645</v>
      </c>
      <c r="J3258" s="28" t="s">
        <v>4646</v>
      </c>
      <c r="K3258" s="26" t="s">
        <v>135</v>
      </c>
      <c r="L3258" s="26" t="s">
        <v>4647</v>
      </c>
      <c r="M3258" s="26" t="s">
        <v>137</v>
      </c>
      <c r="N3258" s="26" t="s">
        <v>138</v>
      </c>
      <c r="O3258" s="26" t="s">
        <v>138</v>
      </c>
      <c r="Q3258" s="30">
        <v>80</v>
      </c>
      <c r="R3258" s="30">
        <v>7530</v>
      </c>
      <c r="S3258" s="31" t="e">
        <f>#N/A</f>
        <v>#N/A</v>
      </c>
      <c r="T3258" s="30">
        <v>1827</v>
      </c>
      <c r="AB3258" s="33" t="e">
        <f>#N/A</f>
        <v>#N/A</v>
      </c>
      <c r="AC3258" s="30">
        <v>1400</v>
      </c>
      <c r="AD3258" s="30" t="e">
        <f>#N/A</f>
        <v>#N/A</v>
      </c>
      <c r="AE3258" s="34">
        <v>0.9053731343283582</v>
      </c>
      <c r="AG3258" s="30" t="e">
        <f>#N/A</f>
        <v>#N/A</v>
      </c>
      <c r="AH3258" s="30" t="e">
        <f>#N/A</f>
        <v>#N/A</v>
      </c>
      <c r="AI3258" s="30">
        <v>9132.9</v>
      </c>
      <c r="AJ3258" s="71">
        <v>8698</v>
      </c>
      <c r="AK3258" s="26" t="s">
        <v>5027</v>
      </c>
      <c r="AL3258" s="26">
        <v>37</v>
      </c>
      <c r="AM3258" s="26" t="s">
        <v>5719</v>
      </c>
      <c r="AU3258" s="67" t="s">
        <v>4980</v>
      </c>
      <c r="AV3258" s="26" t="s">
        <v>5721</v>
      </c>
      <c r="AW3258" s="26" t="s">
        <v>5720</v>
      </c>
      <c r="BB3258" s="26" t="s">
        <v>4652</v>
      </c>
      <c r="BD3258" s="37">
        <v>44211</v>
      </c>
      <c r="BG3258" s="37" t="s">
        <v>147</v>
      </c>
      <c r="BH3258" s="37" t="s">
        <v>5558</v>
      </c>
      <c r="BI3258" s="37" t="s">
        <v>5558</v>
      </c>
      <c r="BJ3258" s="138" t="e">
        <f>#N/A</f>
        <v>#N/A</v>
      </c>
      <c r="BK3258" s="138" t="e">
        <f>#N/A</f>
        <v>#N/A</v>
      </c>
      <c r="BL3258" s="138" t="e">
        <f>#N/A</f>
        <v>#N/A</v>
      </c>
      <c r="BM3258" s="138" t="e">
        <f>#N/A</f>
        <v>#N/A</v>
      </c>
      <c r="BN3258" s="26"/>
      <c r="BO3258" s="26"/>
      <c r="BP3258" s="26"/>
      <c r="BQ3258" s="38"/>
      <c r="BR3258" s="26"/>
      <c r="BS3258" s="26"/>
      <c r="BT3258" s="26"/>
      <c r="BU3258" s="26"/>
      <c r="BV3258" s="39"/>
    </row>
    <row r="3259" spans="1:74" ht="15" hidden="1" customHeight="1" thickBot="1">
      <c r="A3259" s="26">
        <v>2020</v>
      </c>
      <c r="B3259" s="67">
        <v>3255</v>
      </c>
      <c r="C3259" s="26" t="s">
        <v>129</v>
      </c>
      <c r="D3259" s="26" t="s">
        <v>4642</v>
      </c>
      <c r="E3259" s="26" t="s">
        <v>4643</v>
      </c>
      <c r="F3259" s="68">
        <v>44089</v>
      </c>
      <c r="G3259" s="67" t="s">
        <v>5814</v>
      </c>
      <c r="H3259" s="26" t="s">
        <v>4645</v>
      </c>
      <c r="I3259" s="26" t="s">
        <v>4645</v>
      </c>
      <c r="J3259" s="28" t="s">
        <v>4646</v>
      </c>
      <c r="K3259" s="26" t="s">
        <v>135</v>
      </c>
      <c r="L3259" s="26" t="s">
        <v>4647</v>
      </c>
      <c r="M3259" s="26" t="s">
        <v>137</v>
      </c>
      <c r="N3259" s="26" t="s">
        <v>138</v>
      </c>
      <c r="O3259" s="26" t="s">
        <v>138</v>
      </c>
      <c r="Q3259" s="30">
        <v>83</v>
      </c>
      <c r="R3259" s="30">
        <v>8710</v>
      </c>
      <c r="S3259" s="31" t="e">
        <f>#N/A</f>
        <v>#N/A</v>
      </c>
      <c r="T3259" s="30">
        <v>1567</v>
      </c>
      <c r="AB3259" s="33" t="e">
        <f>#N/A</f>
        <v>#N/A</v>
      </c>
      <c r="AC3259" s="30">
        <v>1400</v>
      </c>
      <c r="AD3259" s="30" t="e">
        <f>#N/A</f>
        <v>#N/A</v>
      </c>
      <c r="AE3259" s="34">
        <v>0.82722222222222219</v>
      </c>
      <c r="AG3259" s="30" t="e">
        <f>#N/A</f>
        <v>#N/A</v>
      </c>
      <c r="AH3259" s="30" t="e">
        <f>#N/A</f>
        <v>#N/A</v>
      </c>
      <c r="AI3259" s="30">
        <v>10728.9</v>
      </c>
      <c r="AJ3259" s="71">
        <v>10218</v>
      </c>
      <c r="AK3259" s="26" t="s">
        <v>5027</v>
      </c>
      <c r="AL3259" s="26">
        <v>37</v>
      </c>
      <c r="AM3259" s="26" t="s">
        <v>5719</v>
      </c>
      <c r="AU3259" s="67" t="s">
        <v>4980</v>
      </c>
      <c r="AV3259" s="26" t="s">
        <v>5721</v>
      </c>
      <c r="AW3259" s="26" t="s">
        <v>5720</v>
      </c>
      <c r="BB3259" s="26" t="s">
        <v>4652</v>
      </c>
      <c r="BD3259" s="37">
        <v>44211</v>
      </c>
      <c r="BG3259" s="37" t="s">
        <v>147</v>
      </c>
      <c r="BH3259" s="37" t="s">
        <v>5558</v>
      </c>
      <c r="BI3259" s="37" t="s">
        <v>5558</v>
      </c>
      <c r="BJ3259" s="138" t="e">
        <f>#N/A</f>
        <v>#N/A</v>
      </c>
      <c r="BK3259" s="138" t="e">
        <f>#N/A</f>
        <v>#N/A</v>
      </c>
      <c r="BL3259" s="138" t="e">
        <f>#N/A</f>
        <v>#N/A</v>
      </c>
      <c r="BM3259" s="138" t="e">
        <f>#N/A</f>
        <v>#N/A</v>
      </c>
      <c r="BN3259" s="26"/>
      <c r="BO3259" s="26"/>
      <c r="BP3259" s="26"/>
      <c r="BQ3259" s="38"/>
      <c r="BR3259" s="26"/>
      <c r="BS3259" s="26"/>
      <c r="BT3259" s="26"/>
      <c r="BU3259" s="26"/>
      <c r="BV3259" s="39"/>
    </row>
    <row r="3260" spans="1:74" ht="15" hidden="1" customHeight="1" thickBot="1">
      <c r="A3260" s="26">
        <v>2020</v>
      </c>
      <c r="B3260" s="67">
        <v>3256</v>
      </c>
      <c r="C3260" s="26" t="s">
        <v>129</v>
      </c>
      <c r="D3260" s="26" t="s">
        <v>4642</v>
      </c>
      <c r="E3260" s="26" t="s">
        <v>4643</v>
      </c>
      <c r="F3260" s="68">
        <v>44089</v>
      </c>
      <c r="G3260" s="26" t="s">
        <v>5815</v>
      </c>
      <c r="H3260" s="26" t="s">
        <v>4645</v>
      </c>
      <c r="I3260" s="26" t="s">
        <v>4645</v>
      </c>
      <c r="J3260" s="28" t="s">
        <v>4646</v>
      </c>
      <c r="K3260" s="26" t="s">
        <v>135</v>
      </c>
      <c r="L3260" s="26" t="s">
        <v>4647</v>
      </c>
      <c r="M3260" s="26" t="s">
        <v>137</v>
      </c>
      <c r="N3260" s="26" t="s">
        <v>138</v>
      </c>
      <c r="O3260" s="26" t="s">
        <v>138</v>
      </c>
      <c r="Q3260" s="30">
        <v>80</v>
      </c>
      <c r="R3260" s="30">
        <v>7290</v>
      </c>
      <c r="S3260" s="31" t="e">
        <f>#N/A</f>
        <v>#N/A</v>
      </c>
      <c r="T3260" s="30">
        <v>1167</v>
      </c>
      <c r="AB3260" s="33" t="e">
        <f>#N/A</f>
        <v>#N/A</v>
      </c>
      <c r="AC3260" s="30">
        <v>1400</v>
      </c>
      <c r="AD3260" s="30" t="e">
        <f>#N/A</f>
        <v>#N/A</v>
      </c>
      <c r="AE3260" s="34">
        <v>0.82722222222222219</v>
      </c>
      <c r="AG3260" s="30" t="e">
        <f>#N/A</f>
        <v>#N/A</v>
      </c>
      <c r="AH3260" s="30" t="e">
        <f>#N/A</f>
        <v>#N/A</v>
      </c>
      <c r="AI3260" s="30">
        <v>8808.4500000000007</v>
      </c>
      <c r="AJ3260" s="71">
        <v>8389</v>
      </c>
      <c r="AK3260" s="26" t="s">
        <v>5027</v>
      </c>
      <c r="AL3260" s="26">
        <v>37</v>
      </c>
      <c r="AM3260" s="26" t="s">
        <v>5719</v>
      </c>
      <c r="AU3260" s="67" t="s">
        <v>4980</v>
      </c>
      <c r="AV3260" s="26" t="s">
        <v>5721</v>
      </c>
      <c r="AW3260" s="26" t="s">
        <v>5720</v>
      </c>
      <c r="BB3260" s="26" t="s">
        <v>4652</v>
      </c>
      <c r="BD3260" s="37">
        <v>44211</v>
      </c>
      <c r="BG3260" s="37" t="s">
        <v>147</v>
      </c>
      <c r="BH3260" s="37" t="s">
        <v>5558</v>
      </c>
      <c r="BI3260" s="37" t="s">
        <v>5558</v>
      </c>
      <c r="BJ3260" s="138" t="e">
        <f>#N/A</f>
        <v>#N/A</v>
      </c>
      <c r="BK3260" s="138" t="e">
        <f>#N/A</f>
        <v>#N/A</v>
      </c>
      <c r="BL3260" s="138" t="e">
        <f>#N/A</f>
        <v>#N/A</v>
      </c>
      <c r="BM3260" s="138" t="e">
        <f>#N/A</f>
        <v>#N/A</v>
      </c>
      <c r="BN3260" s="26"/>
      <c r="BO3260" s="26"/>
      <c r="BP3260" s="26"/>
      <c r="BQ3260" s="38"/>
      <c r="BR3260" s="26"/>
      <c r="BS3260" s="26"/>
      <c r="BT3260" s="26"/>
      <c r="BU3260" s="26"/>
      <c r="BV3260" s="39"/>
    </row>
    <row r="3261" spans="1:74" ht="15" hidden="1" customHeight="1" thickBot="1">
      <c r="A3261" s="26">
        <v>2020</v>
      </c>
      <c r="B3261" s="67">
        <v>3257</v>
      </c>
      <c r="C3261" s="26" t="s">
        <v>129</v>
      </c>
      <c r="D3261" s="26" t="s">
        <v>4642</v>
      </c>
      <c r="E3261" s="26" t="s">
        <v>4643</v>
      </c>
      <c r="F3261" s="68">
        <v>44089</v>
      </c>
      <c r="G3261" s="67" t="s">
        <v>5816</v>
      </c>
      <c r="H3261" s="26" t="s">
        <v>4645</v>
      </c>
      <c r="I3261" s="26" t="s">
        <v>4645</v>
      </c>
      <c r="J3261" s="28" t="s">
        <v>4646</v>
      </c>
      <c r="K3261" s="26" t="s">
        <v>135</v>
      </c>
      <c r="L3261" s="26" t="s">
        <v>4647</v>
      </c>
      <c r="M3261" s="26" t="s">
        <v>137</v>
      </c>
      <c r="N3261" s="26" t="s">
        <v>138</v>
      </c>
      <c r="O3261" s="26" t="s">
        <v>138</v>
      </c>
      <c r="Q3261" s="30">
        <v>81</v>
      </c>
      <c r="R3261" s="30">
        <v>7610</v>
      </c>
      <c r="S3261" s="31" t="e">
        <f>#N/A</f>
        <v>#N/A</v>
      </c>
      <c r="T3261" s="30">
        <v>1446</v>
      </c>
      <c r="AB3261" s="33" t="e">
        <f>#N/A</f>
        <v>#N/A</v>
      </c>
      <c r="AC3261" s="30">
        <v>1400</v>
      </c>
      <c r="AD3261" s="30" t="e">
        <f>#N/A</f>
        <v>#N/A</v>
      </c>
      <c r="AE3261" s="34">
        <v>0.78597014925373132</v>
      </c>
      <c r="AG3261" s="30" t="e">
        <f>#N/A</f>
        <v>#N/A</v>
      </c>
      <c r="AH3261" s="30" t="e">
        <f>#N/A</f>
        <v>#N/A</v>
      </c>
      <c r="AI3261" s="30">
        <v>9241.0500000000011</v>
      </c>
      <c r="AJ3261" s="71">
        <v>8801</v>
      </c>
      <c r="AK3261" s="26" t="s">
        <v>5027</v>
      </c>
      <c r="AL3261" s="26">
        <v>37</v>
      </c>
      <c r="AM3261" s="26" t="s">
        <v>5719</v>
      </c>
      <c r="AU3261" s="67" t="s">
        <v>4980</v>
      </c>
      <c r="AV3261" s="26" t="s">
        <v>5721</v>
      </c>
      <c r="AW3261" s="26" t="s">
        <v>5720</v>
      </c>
      <c r="BB3261" s="26" t="s">
        <v>4652</v>
      </c>
      <c r="BD3261" s="37">
        <v>44211</v>
      </c>
      <c r="BG3261" s="37" t="s">
        <v>147</v>
      </c>
      <c r="BH3261" s="37" t="s">
        <v>5558</v>
      </c>
      <c r="BI3261" s="37" t="s">
        <v>5558</v>
      </c>
      <c r="BJ3261" s="138" t="e">
        <f>#N/A</f>
        <v>#N/A</v>
      </c>
      <c r="BK3261" s="138" t="e">
        <f>#N/A</f>
        <v>#N/A</v>
      </c>
      <c r="BL3261" s="138" t="e">
        <f>#N/A</f>
        <v>#N/A</v>
      </c>
      <c r="BM3261" s="138" t="e">
        <f>#N/A</f>
        <v>#N/A</v>
      </c>
      <c r="BN3261" s="26"/>
      <c r="BO3261" s="26"/>
      <c r="BP3261" s="26"/>
      <c r="BQ3261" s="38"/>
      <c r="BR3261" s="26"/>
      <c r="BS3261" s="26"/>
      <c r="BT3261" s="26"/>
      <c r="BU3261" s="26"/>
      <c r="BV3261" s="39"/>
    </row>
    <row r="3262" spans="1:74" ht="15" hidden="1" customHeight="1" thickBot="1">
      <c r="A3262" s="26">
        <v>2020</v>
      </c>
      <c r="B3262" s="67">
        <v>3258</v>
      </c>
      <c r="C3262" s="26" t="s">
        <v>129</v>
      </c>
      <c r="D3262" s="26" t="s">
        <v>4642</v>
      </c>
      <c r="E3262" s="26" t="s">
        <v>4643</v>
      </c>
      <c r="F3262" s="68">
        <v>44089</v>
      </c>
      <c r="G3262" s="26" t="s">
        <v>5817</v>
      </c>
      <c r="H3262" s="26" t="s">
        <v>4645</v>
      </c>
      <c r="I3262" s="26" t="s">
        <v>4645</v>
      </c>
      <c r="J3262" s="28" t="s">
        <v>4646</v>
      </c>
      <c r="K3262" s="26" t="s">
        <v>135</v>
      </c>
      <c r="L3262" s="26" t="s">
        <v>4647</v>
      </c>
      <c r="M3262" s="26" t="s">
        <v>137</v>
      </c>
      <c r="N3262" s="26" t="s">
        <v>138</v>
      </c>
      <c r="O3262" s="26" t="s">
        <v>138</v>
      </c>
      <c r="Q3262" s="30">
        <v>79</v>
      </c>
      <c r="R3262" s="30">
        <v>7990</v>
      </c>
      <c r="S3262" s="31" t="e">
        <f>#N/A</f>
        <v>#N/A</v>
      </c>
      <c r="T3262" s="30">
        <v>1635</v>
      </c>
      <c r="AB3262" s="33" t="e">
        <f>#N/A</f>
        <v>#N/A</v>
      </c>
      <c r="AC3262" s="30">
        <v>1400</v>
      </c>
      <c r="AD3262" s="30" t="e">
        <f>#N/A</f>
        <v>#N/A</v>
      </c>
      <c r="AE3262" s="34">
        <v>0.78597014925373132</v>
      </c>
      <c r="AG3262" s="30" t="e">
        <f>#N/A</f>
        <v>#N/A</v>
      </c>
      <c r="AH3262" s="30" t="e">
        <f>#N/A</f>
        <v>#N/A</v>
      </c>
      <c r="AI3262" s="30">
        <v>9755.5500000000011</v>
      </c>
      <c r="AJ3262" s="71">
        <v>9291</v>
      </c>
      <c r="AK3262" s="26" t="s">
        <v>5027</v>
      </c>
      <c r="AL3262" s="26">
        <v>37</v>
      </c>
      <c r="AM3262" s="26" t="s">
        <v>5719</v>
      </c>
      <c r="AU3262" s="67" t="s">
        <v>4980</v>
      </c>
      <c r="AV3262" s="26" t="s">
        <v>5721</v>
      </c>
      <c r="AW3262" s="26" t="s">
        <v>5720</v>
      </c>
      <c r="BB3262" s="26" t="s">
        <v>4652</v>
      </c>
      <c r="BD3262" s="37">
        <v>44211</v>
      </c>
      <c r="BG3262" s="37" t="s">
        <v>147</v>
      </c>
      <c r="BH3262" s="37" t="s">
        <v>5558</v>
      </c>
      <c r="BI3262" s="37" t="s">
        <v>5558</v>
      </c>
      <c r="BJ3262" s="138" t="e">
        <f>#N/A</f>
        <v>#N/A</v>
      </c>
      <c r="BK3262" s="138" t="e">
        <f>#N/A</f>
        <v>#N/A</v>
      </c>
      <c r="BL3262" s="138" t="e">
        <f>#N/A</f>
        <v>#N/A</v>
      </c>
      <c r="BM3262" s="138" t="e">
        <f>#N/A</f>
        <v>#N/A</v>
      </c>
      <c r="BN3262" s="26"/>
      <c r="BO3262" s="26"/>
      <c r="BP3262" s="26"/>
      <c r="BQ3262" s="38"/>
      <c r="BR3262" s="26"/>
      <c r="BS3262" s="26"/>
      <c r="BT3262" s="26"/>
      <c r="BU3262" s="26"/>
      <c r="BV3262" s="39"/>
    </row>
    <row r="3263" spans="1:74" ht="15" hidden="1" customHeight="1" thickBot="1">
      <c r="A3263" s="26">
        <v>2020</v>
      </c>
      <c r="B3263" s="67">
        <v>3259</v>
      </c>
      <c r="C3263" s="26" t="s">
        <v>129</v>
      </c>
      <c r="D3263" s="26" t="s">
        <v>4642</v>
      </c>
      <c r="E3263" s="26" t="s">
        <v>4643</v>
      </c>
      <c r="F3263" s="68">
        <v>44089</v>
      </c>
      <c r="G3263" s="67" t="s">
        <v>5818</v>
      </c>
      <c r="H3263" s="26" t="s">
        <v>4645</v>
      </c>
      <c r="I3263" s="26" t="s">
        <v>4645</v>
      </c>
      <c r="J3263" s="28" t="s">
        <v>4646</v>
      </c>
      <c r="K3263" s="26" t="s">
        <v>135</v>
      </c>
      <c r="L3263" s="26" t="s">
        <v>4647</v>
      </c>
      <c r="M3263" s="26" t="s">
        <v>137</v>
      </c>
      <c r="N3263" s="26" t="s">
        <v>138</v>
      </c>
      <c r="O3263" s="26" t="s">
        <v>138</v>
      </c>
      <c r="Q3263" s="30">
        <v>77</v>
      </c>
      <c r="R3263" s="30">
        <v>5510</v>
      </c>
      <c r="S3263" s="31" t="e">
        <f>#N/A</f>
        <v>#N/A</v>
      </c>
      <c r="T3263" s="30">
        <v>1002</v>
      </c>
      <c r="AB3263" s="33" t="e">
        <f>#N/A</f>
        <v>#N/A</v>
      </c>
      <c r="AC3263" s="30">
        <v>1400</v>
      </c>
      <c r="AD3263" s="30" t="e">
        <f>#N/A</f>
        <v>#N/A</v>
      </c>
      <c r="AE3263" s="34">
        <v>0.92117647058823526</v>
      </c>
      <c r="AG3263" s="30" t="e">
        <f>#N/A</f>
        <v>#N/A</v>
      </c>
      <c r="AH3263" s="30" t="e">
        <f>#N/A</f>
        <v>#N/A</v>
      </c>
      <c r="AI3263" s="30">
        <v>6400.8</v>
      </c>
      <c r="AJ3263" s="71">
        <v>6096</v>
      </c>
      <c r="AK3263" s="26" t="s">
        <v>5027</v>
      </c>
      <c r="AL3263" s="26">
        <v>37</v>
      </c>
      <c r="AM3263" s="26" t="s">
        <v>5719</v>
      </c>
      <c r="AU3263" s="67" t="s">
        <v>4980</v>
      </c>
      <c r="AV3263" s="26" t="s">
        <v>5721</v>
      </c>
      <c r="AW3263" s="26" t="s">
        <v>5720</v>
      </c>
      <c r="BB3263" s="26" t="s">
        <v>4652</v>
      </c>
      <c r="BD3263" s="37">
        <v>44211</v>
      </c>
      <c r="BG3263" s="37" t="s">
        <v>147</v>
      </c>
      <c r="BH3263" s="37" t="s">
        <v>5558</v>
      </c>
      <c r="BI3263" s="37" t="s">
        <v>5558</v>
      </c>
      <c r="BJ3263" s="138" t="e">
        <f>#N/A</f>
        <v>#N/A</v>
      </c>
      <c r="BK3263" s="138" t="e">
        <f>#N/A</f>
        <v>#N/A</v>
      </c>
      <c r="BL3263" s="138" t="e">
        <f>#N/A</f>
        <v>#N/A</v>
      </c>
      <c r="BM3263" s="138" t="e">
        <f>#N/A</f>
        <v>#N/A</v>
      </c>
      <c r="BN3263" s="26"/>
      <c r="BO3263" s="26"/>
      <c r="BP3263" s="26"/>
      <c r="BQ3263" s="38"/>
      <c r="BR3263" s="26"/>
      <c r="BS3263" s="26"/>
      <c r="BT3263" s="26"/>
      <c r="BU3263" s="26"/>
      <c r="BV3263" s="39"/>
    </row>
    <row r="3264" spans="1:74" ht="15" hidden="1" customHeight="1" thickBot="1">
      <c r="A3264" s="26">
        <v>2020</v>
      </c>
      <c r="B3264" s="67">
        <v>3260</v>
      </c>
      <c r="C3264" s="26" t="s">
        <v>129</v>
      </c>
      <c r="D3264" s="26" t="s">
        <v>4642</v>
      </c>
      <c r="E3264" s="26" t="s">
        <v>4643</v>
      </c>
      <c r="F3264" s="68">
        <v>44089</v>
      </c>
      <c r="G3264" s="26" t="s">
        <v>5819</v>
      </c>
      <c r="H3264" s="26" t="s">
        <v>4645</v>
      </c>
      <c r="I3264" s="26" t="s">
        <v>4645</v>
      </c>
      <c r="J3264" s="28" t="s">
        <v>4646</v>
      </c>
      <c r="K3264" s="26" t="s">
        <v>135</v>
      </c>
      <c r="L3264" s="26" t="s">
        <v>4647</v>
      </c>
      <c r="M3264" s="26" t="s">
        <v>137</v>
      </c>
      <c r="N3264" s="26" t="s">
        <v>138</v>
      </c>
      <c r="O3264" s="26" t="s">
        <v>138</v>
      </c>
      <c r="Q3264" s="30">
        <v>83</v>
      </c>
      <c r="R3264" s="30">
        <v>9460</v>
      </c>
      <c r="S3264" s="31" t="e">
        <f>#N/A</f>
        <v>#N/A</v>
      </c>
      <c r="T3264" s="30">
        <v>2038</v>
      </c>
      <c r="AB3264" s="33" t="e">
        <f>#N/A</f>
        <v>#N/A</v>
      </c>
      <c r="AC3264" s="30">
        <v>1400</v>
      </c>
      <c r="AD3264" s="30" t="e">
        <f>#N/A</f>
        <v>#N/A</v>
      </c>
      <c r="AE3264" s="34">
        <v>0.92117647058823526</v>
      </c>
      <c r="AG3264" s="30" t="e">
        <f>#N/A</f>
        <v>#N/A</v>
      </c>
      <c r="AH3264" s="30" t="e">
        <f>#N/A</f>
        <v>#N/A</v>
      </c>
      <c r="AI3264" s="30">
        <v>11743.2</v>
      </c>
      <c r="AJ3264" s="71">
        <v>11184</v>
      </c>
      <c r="AK3264" s="26" t="s">
        <v>5027</v>
      </c>
      <c r="AL3264" s="26">
        <v>37</v>
      </c>
      <c r="AM3264" s="26" t="s">
        <v>5719</v>
      </c>
      <c r="AU3264" s="67" t="s">
        <v>4980</v>
      </c>
      <c r="AV3264" s="26" t="s">
        <v>5721</v>
      </c>
      <c r="AW3264" s="26" t="s">
        <v>5720</v>
      </c>
      <c r="BB3264" s="26" t="s">
        <v>4652</v>
      </c>
      <c r="BD3264" s="37">
        <v>44211</v>
      </c>
      <c r="BG3264" s="37" t="s">
        <v>147</v>
      </c>
      <c r="BH3264" s="37" t="s">
        <v>5558</v>
      </c>
      <c r="BI3264" s="37" t="s">
        <v>5558</v>
      </c>
      <c r="BJ3264" s="138" t="e">
        <f>#N/A</f>
        <v>#N/A</v>
      </c>
      <c r="BK3264" s="138" t="e">
        <f>#N/A</f>
        <v>#N/A</v>
      </c>
      <c r="BL3264" s="138" t="e">
        <f>#N/A</f>
        <v>#N/A</v>
      </c>
      <c r="BM3264" s="138" t="e">
        <f>#N/A</f>
        <v>#N/A</v>
      </c>
      <c r="BN3264" s="26"/>
      <c r="BO3264" s="26"/>
      <c r="BP3264" s="26"/>
      <c r="BQ3264" s="38"/>
      <c r="BR3264" s="26"/>
      <c r="BS3264" s="26"/>
      <c r="BT3264" s="26"/>
      <c r="BU3264" s="26"/>
      <c r="BV3264" s="39"/>
    </row>
    <row r="3265" spans="1:74" ht="15" hidden="1" customHeight="1" thickBot="1">
      <c r="A3265" s="26">
        <v>2020</v>
      </c>
      <c r="B3265" s="67">
        <v>3261</v>
      </c>
      <c r="C3265" s="26" t="s">
        <v>129</v>
      </c>
      <c r="D3265" s="26" t="s">
        <v>4642</v>
      </c>
      <c r="E3265" s="26" t="s">
        <v>4643</v>
      </c>
      <c r="F3265" s="68">
        <v>44089</v>
      </c>
      <c r="G3265" s="67" t="s">
        <v>5820</v>
      </c>
      <c r="H3265" s="26" t="s">
        <v>4645</v>
      </c>
      <c r="I3265" s="26" t="s">
        <v>4645</v>
      </c>
      <c r="J3265" s="28" t="s">
        <v>4646</v>
      </c>
      <c r="K3265" s="26" t="s">
        <v>135</v>
      </c>
      <c r="L3265" s="26" t="s">
        <v>4647</v>
      </c>
      <c r="M3265" s="26" t="s">
        <v>137</v>
      </c>
      <c r="N3265" s="26" t="s">
        <v>138</v>
      </c>
      <c r="O3265" s="26" t="s">
        <v>138</v>
      </c>
      <c r="Q3265" s="30">
        <v>78</v>
      </c>
      <c r="R3265" s="30">
        <v>6780</v>
      </c>
      <c r="S3265" s="31" t="e">
        <f>#N/A</f>
        <v>#N/A</v>
      </c>
      <c r="T3265" s="30">
        <v>1159</v>
      </c>
      <c r="AB3265" s="33" t="e">
        <f>#N/A</f>
        <v>#N/A</v>
      </c>
      <c r="AC3265" s="30">
        <v>1400</v>
      </c>
      <c r="AD3265" s="30" t="e">
        <f>#N/A</f>
        <v>#N/A</v>
      </c>
      <c r="AE3265" s="34">
        <v>0.75192982456140345</v>
      </c>
      <c r="AG3265" s="30" t="e">
        <f>#N/A</f>
        <v>#N/A</v>
      </c>
      <c r="AH3265" s="30" t="e">
        <f>#N/A</f>
        <v>#N/A</v>
      </c>
      <c r="AI3265" s="30">
        <v>8118.6</v>
      </c>
      <c r="AJ3265" s="71">
        <v>7732</v>
      </c>
      <c r="AK3265" s="26" t="s">
        <v>5027</v>
      </c>
      <c r="AL3265" s="26">
        <v>37</v>
      </c>
      <c r="AM3265" s="26" t="s">
        <v>5719</v>
      </c>
      <c r="AU3265" s="67" t="s">
        <v>4980</v>
      </c>
      <c r="AV3265" s="26" t="s">
        <v>5721</v>
      </c>
      <c r="AW3265" s="26" t="s">
        <v>5720</v>
      </c>
      <c r="BB3265" s="26" t="s">
        <v>4652</v>
      </c>
      <c r="BD3265" s="37">
        <v>44211</v>
      </c>
      <c r="BG3265" s="37" t="s">
        <v>147</v>
      </c>
      <c r="BH3265" s="37" t="s">
        <v>5558</v>
      </c>
      <c r="BI3265" s="37" t="s">
        <v>5558</v>
      </c>
      <c r="BJ3265" s="138" t="e">
        <f>#N/A</f>
        <v>#N/A</v>
      </c>
      <c r="BK3265" s="138" t="e">
        <f>#N/A</f>
        <v>#N/A</v>
      </c>
      <c r="BL3265" s="138" t="e">
        <f>#N/A</f>
        <v>#N/A</v>
      </c>
      <c r="BM3265" s="138" t="e">
        <f>#N/A</f>
        <v>#N/A</v>
      </c>
      <c r="BN3265" s="26"/>
      <c r="BO3265" s="26"/>
      <c r="BP3265" s="26"/>
      <c r="BQ3265" s="38"/>
      <c r="BR3265" s="26"/>
      <c r="BS3265" s="26"/>
      <c r="BT3265" s="26"/>
      <c r="BU3265" s="26"/>
      <c r="BV3265" s="39"/>
    </row>
    <row r="3266" spans="1:74" ht="15" hidden="1" customHeight="1" thickBot="1">
      <c r="A3266" s="26">
        <v>2020</v>
      </c>
      <c r="B3266" s="67">
        <v>3262</v>
      </c>
      <c r="C3266" s="26" t="s">
        <v>129</v>
      </c>
      <c r="D3266" s="26" t="s">
        <v>4642</v>
      </c>
      <c r="E3266" s="26" t="s">
        <v>4643</v>
      </c>
      <c r="F3266" s="68">
        <v>44089</v>
      </c>
      <c r="G3266" s="26" t="s">
        <v>5821</v>
      </c>
      <c r="H3266" s="26" t="s">
        <v>4645</v>
      </c>
      <c r="I3266" s="26" t="s">
        <v>4645</v>
      </c>
      <c r="J3266" s="28" t="s">
        <v>4646</v>
      </c>
      <c r="K3266" s="26" t="s">
        <v>135</v>
      </c>
      <c r="L3266" s="26" t="s">
        <v>4647</v>
      </c>
      <c r="M3266" s="26" t="s">
        <v>137</v>
      </c>
      <c r="N3266" s="26" t="s">
        <v>138</v>
      </c>
      <c r="O3266" s="26" t="s">
        <v>138</v>
      </c>
      <c r="Q3266" s="30">
        <v>87</v>
      </c>
      <c r="R3266" s="30">
        <v>9900</v>
      </c>
      <c r="S3266" s="31" t="e">
        <f>#N/A</f>
        <v>#N/A</v>
      </c>
      <c r="T3266" s="30">
        <v>1858</v>
      </c>
      <c r="AB3266" s="33" t="e">
        <f>#N/A</f>
        <v>#N/A</v>
      </c>
      <c r="AC3266" s="30">
        <v>1400</v>
      </c>
      <c r="AD3266" s="30" t="e">
        <f>#N/A</f>
        <v>#N/A</v>
      </c>
      <c r="AE3266" s="34">
        <v>0.75192982456140345</v>
      </c>
      <c r="AG3266" s="30" t="e">
        <f>#N/A</f>
        <v>#N/A</v>
      </c>
      <c r="AH3266" s="30" t="e">
        <f>#N/A</f>
        <v>#N/A</v>
      </c>
      <c r="AI3266" s="30">
        <v>12338.550000000001</v>
      </c>
      <c r="AJ3266" s="71">
        <v>11751</v>
      </c>
      <c r="AK3266" s="26" t="s">
        <v>5027</v>
      </c>
      <c r="AL3266" s="26">
        <v>37</v>
      </c>
      <c r="AM3266" s="26" t="s">
        <v>5719</v>
      </c>
      <c r="AU3266" s="67" t="s">
        <v>4980</v>
      </c>
      <c r="AV3266" s="26" t="s">
        <v>5721</v>
      </c>
      <c r="AW3266" s="26" t="s">
        <v>5720</v>
      </c>
      <c r="BB3266" s="26" t="s">
        <v>4652</v>
      </c>
      <c r="BD3266" s="37">
        <v>44211</v>
      </c>
      <c r="BG3266" s="37" t="s">
        <v>147</v>
      </c>
      <c r="BH3266" s="37" t="s">
        <v>5558</v>
      </c>
      <c r="BI3266" s="37" t="s">
        <v>5558</v>
      </c>
      <c r="BJ3266" s="138" t="e">
        <f>#N/A</f>
        <v>#N/A</v>
      </c>
      <c r="BK3266" s="138" t="e">
        <f>#N/A</f>
        <v>#N/A</v>
      </c>
      <c r="BL3266" s="138" t="e">
        <f>#N/A</f>
        <v>#N/A</v>
      </c>
      <c r="BM3266" s="138" t="e">
        <f>#N/A</f>
        <v>#N/A</v>
      </c>
      <c r="BN3266" s="26"/>
      <c r="BO3266" s="26"/>
      <c r="BP3266" s="26"/>
      <c r="BQ3266" s="38"/>
      <c r="BR3266" s="26"/>
      <c r="BS3266" s="26"/>
      <c r="BT3266" s="26"/>
      <c r="BU3266" s="26"/>
      <c r="BV3266" s="39"/>
    </row>
    <row r="3267" spans="1:74" ht="15" hidden="1" customHeight="1" thickBot="1">
      <c r="A3267" s="26">
        <v>2020</v>
      </c>
      <c r="B3267" s="67">
        <v>3263</v>
      </c>
      <c r="C3267" s="26" t="s">
        <v>129</v>
      </c>
      <c r="D3267" s="26" t="s">
        <v>4642</v>
      </c>
      <c r="E3267" s="26" t="s">
        <v>4643</v>
      </c>
      <c r="F3267" s="68">
        <v>44089</v>
      </c>
      <c r="G3267" s="67" t="s">
        <v>5822</v>
      </c>
      <c r="H3267" s="26" t="s">
        <v>4645</v>
      </c>
      <c r="I3267" s="26" t="s">
        <v>4645</v>
      </c>
      <c r="J3267" s="28" t="s">
        <v>4646</v>
      </c>
      <c r="K3267" s="26" t="s">
        <v>135</v>
      </c>
      <c r="L3267" s="26" t="s">
        <v>4647</v>
      </c>
      <c r="M3267" s="26" t="s">
        <v>137</v>
      </c>
      <c r="N3267" s="26" t="s">
        <v>138</v>
      </c>
      <c r="O3267" s="26" t="s">
        <v>138</v>
      </c>
      <c r="Q3267" s="30">
        <v>85</v>
      </c>
      <c r="R3267" s="30">
        <v>9480</v>
      </c>
      <c r="S3267" s="31" t="e">
        <f>#N/A</f>
        <v>#N/A</v>
      </c>
      <c r="T3267" s="30">
        <v>2114</v>
      </c>
      <c r="AB3267" s="33" t="e">
        <f>#N/A</f>
        <v>#N/A</v>
      </c>
      <c r="AC3267" s="30">
        <v>1400</v>
      </c>
      <c r="AD3267" s="30" t="e">
        <f>#N/A</f>
        <v>#N/A</v>
      </c>
      <c r="AE3267" s="34">
        <v>0.91749999999999998</v>
      </c>
      <c r="AG3267" s="30" t="e">
        <f>#N/A</f>
        <v>#N/A</v>
      </c>
      <c r="AH3267" s="30" t="e">
        <f>#N/A</f>
        <v>#N/A</v>
      </c>
      <c r="AI3267" s="30">
        <v>11770.5</v>
      </c>
      <c r="AJ3267" s="71">
        <v>11210</v>
      </c>
      <c r="AK3267" s="26" t="s">
        <v>5027</v>
      </c>
      <c r="AL3267" s="26">
        <v>37</v>
      </c>
      <c r="AM3267" s="26" t="s">
        <v>5719</v>
      </c>
      <c r="AU3267" s="67" t="s">
        <v>4980</v>
      </c>
      <c r="AV3267" s="26" t="s">
        <v>5721</v>
      </c>
      <c r="AW3267" s="26" t="s">
        <v>5720</v>
      </c>
      <c r="BB3267" s="26" t="s">
        <v>4652</v>
      </c>
      <c r="BD3267" s="37">
        <v>44211</v>
      </c>
      <c r="BG3267" s="37" t="s">
        <v>147</v>
      </c>
      <c r="BH3267" s="37" t="s">
        <v>5558</v>
      </c>
      <c r="BI3267" s="37" t="s">
        <v>5558</v>
      </c>
      <c r="BJ3267" s="138" t="e">
        <f>#N/A</f>
        <v>#N/A</v>
      </c>
      <c r="BK3267" s="138" t="e">
        <f>#N/A</f>
        <v>#N/A</v>
      </c>
      <c r="BL3267" s="138" t="e">
        <f>#N/A</f>
        <v>#N/A</v>
      </c>
      <c r="BM3267" s="138" t="e">
        <f>#N/A</f>
        <v>#N/A</v>
      </c>
      <c r="BN3267" s="26"/>
      <c r="BO3267" s="26"/>
      <c r="BP3267" s="26"/>
      <c r="BQ3267" s="38"/>
      <c r="BR3267" s="26"/>
      <c r="BS3267" s="26"/>
      <c r="BT3267" s="26"/>
      <c r="BU3267" s="26"/>
      <c r="BV3267" s="39"/>
    </row>
    <row r="3268" spans="1:74" ht="15" hidden="1" customHeight="1" thickBot="1">
      <c r="A3268" s="26">
        <v>2020</v>
      </c>
      <c r="B3268" s="67">
        <v>3264</v>
      </c>
      <c r="C3268" s="26" t="s">
        <v>129</v>
      </c>
      <c r="D3268" s="26" t="s">
        <v>4642</v>
      </c>
      <c r="E3268" s="26" t="s">
        <v>4643</v>
      </c>
      <c r="F3268" s="68">
        <v>44089</v>
      </c>
      <c r="G3268" s="26" t="s">
        <v>5823</v>
      </c>
      <c r="H3268" s="26" t="s">
        <v>4645</v>
      </c>
      <c r="I3268" s="26" t="s">
        <v>4645</v>
      </c>
      <c r="J3268" s="28" t="s">
        <v>4646</v>
      </c>
      <c r="K3268" s="26" t="s">
        <v>135</v>
      </c>
      <c r="L3268" s="26" t="s">
        <v>4647</v>
      </c>
      <c r="M3268" s="26" t="s">
        <v>137</v>
      </c>
      <c r="N3268" s="26" t="s">
        <v>138</v>
      </c>
      <c r="O3268" s="26" t="s">
        <v>138</v>
      </c>
      <c r="Q3268" s="30">
        <v>84</v>
      </c>
      <c r="R3268" s="30">
        <v>9270</v>
      </c>
      <c r="S3268" s="31" t="e">
        <f>#N/A</f>
        <v>#N/A</v>
      </c>
      <c r="T3268" s="30">
        <v>1840</v>
      </c>
      <c r="AB3268" s="33" t="e">
        <f>#N/A</f>
        <v>#N/A</v>
      </c>
      <c r="AC3268" s="30">
        <v>1400</v>
      </c>
      <c r="AD3268" s="30" t="e">
        <f>#N/A</f>
        <v>#N/A</v>
      </c>
      <c r="AE3268" s="34">
        <v>0.91749999999999998</v>
      </c>
      <c r="AG3268" s="30" t="e">
        <f>#N/A</f>
        <v>#N/A</v>
      </c>
      <c r="AH3268" s="30" t="e">
        <f>#N/A</f>
        <v>#N/A</v>
      </c>
      <c r="AI3268" s="30">
        <v>11485.95</v>
      </c>
      <c r="AJ3268" s="71">
        <v>10939</v>
      </c>
      <c r="AK3268" s="26" t="s">
        <v>5027</v>
      </c>
      <c r="AL3268" s="26">
        <v>37</v>
      </c>
      <c r="AM3268" s="26" t="s">
        <v>5719</v>
      </c>
      <c r="AU3268" s="67" t="s">
        <v>4980</v>
      </c>
      <c r="AV3268" s="26" t="s">
        <v>5721</v>
      </c>
      <c r="AW3268" s="26" t="s">
        <v>5720</v>
      </c>
      <c r="BB3268" s="26" t="s">
        <v>4652</v>
      </c>
      <c r="BD3268" s="37">
        <v>44211</v>
      </c>
      <c r="BG3268" s="37" t="s">
        <v>147</v>
      </c>
      <c r="BH3268" s="37" t="s">
        <v>5558</v>
      </c>
      <c r="BI3268" s="37" t="s">
        <v>5558</v>
      </c>
      <c r="BJ3268" s="138" t="e">
        <f>#N/A</f>
        <v>#N/A</v>
      </c>
      <c r="BK3268" s="138" t="e">
        <f>#N/A</f>
        <v>#N/A</v>
      </c>
      <c r="BL3268" s="138" t="e">
        <f>#N/A</f>
        <v>#N/A</v>
      </c>
      <c r="BM3268" s="138" t="e">
        <f>#N/A</f>
        <v>#N/A</v>
      </c>
      <c r="BN3268" s="26"/>
      <c r="BO3268" s="26"/>
      <c r="BP3268" s="26"/>
      <c r="BQ3268" s="38"/>
      <c r="BR3268" s="26"/>
      <c r="BS3268" s="26"/>
      <c r="BT3268" s="26"/>
      <c r="BU3268" s="26"/>
      <c r="BV3268" s="39"/>
    </row>
    <row r="3269" spans="1:74" ht="15" hidden="1" customHeight="1" thickBot="1">
      <c r="A3269" s="26">
        <v>2020</v>
      </c>
      <c r="B3269" s="67">
        <v>3265</v>
      </c>
      <c r="C3269" s="26" t="s">
        <v>129</v>
      </c>
      <c r="D3269" s="26" t="s">
        <v>4642</v>
      </c>
      <c r="E3269" s="26" t="s">
        <v>4643</v>
      </c>
      <c r="F3269" s="68">
        <v>44089</v>
      </c>
      <c r="G3269" s="67" t="s">
        <v>5824</v>
      </c>
      <c r="H3269" s="26" t="s">
        <v>4645</v>
      </c>
      <c r="I3269" s="26" t="s">
        <v>4645</v>
      </c>
      <c r="J3269" s="28" t="s">
        <v>4646</v>
      </c>
      <c r="K3269" s="26" t="s">
        <v>135</v>
      </c>
      <c r="L3269" s="26" t="s">
        <v>4647</v>
      </c>
      <c r="M3269" s="26" t="s">
        <v>137</v>
      </c>
      <c r="N3269" s="26" t="s">
        <v>138</v>
      </c>
      <c r="O3269" s="26" t="s">
        <v>138</v>
      </c>
      <c r="Q3269" s="30">
        <v>79</v>
      </c>
      <c r="R3269" s="30">
        <v>7020</v>
      </c>
      <c r="S3269" s="31" t="e">
        <f>#N/A</f>
        <v>#N/A</v>
      </c>
      <c r="T3269" s="30">
        <v>1395</v>
      </c>
      <c r="AB3269" s="33" t="e">
        <f>#N/A</f>
        <v>#N/A</v>
      </c>
      <c r="AC3269" s="30">
        <v>1400</v>
      </c>
      <c r="AD3269" s="30" t="e">
        <f>#N/A</f>
        <v>#N/A</v>
      </c>
      <c r="AE3269" s="34">
        <v>0.45169811320754716</v>
      </c>
      <c r="AG3269" s="30" t="e">
        <f>#N/A</f>
        <v>#N/A</v>
      </c>
      <c r="AH3269" s="30" t="e">
        <f>#N/A</f>
        <v>#N/A</v>
      </c>
      <c r="AI3269" s="30">
        <v>8443.0500000000011</v>
      </c>
      <c r="AJ3269" s="71">
        <v>8041</v>
      </c>
      <c r="AK3269" s="26" t="s">
        <v>5027</v>
      </c>
      <c r="AL3269" s="26">
        <v>37</v>
      </c>
      <c r="AM3269" s="26" t="s">
        <v>5719</v>
      </c>
      <c r="AU3269" s="67" t="s">
        <v>4980</v>
      </c>
      <c r="AV3269" s="26" t="s">
        <v>5721</v>
      </c>
      <c r="AW3269" s="26" t="s">
        <v>5720</v>
      </c>
      <c r="BB3269" s="26" t="s">
        <v>4652</v>
      </c>
      <c r="BD3269" s="37">
        <v>44211</v>
      </c>
      <c r="BG3269" s="37" t="s">
        <v>147</v>
      </c>
      <c r="BH3269" s="37" t="s">
        <v>5558</v>
      </c>
      <c r="BI3269" s="37" t="s">
        <v>5558</v>
      </c>
      <c r="BJ3269" s="138" t="e">
        <f>#N/A</f>
        <v>#N/A</v>
      </c>
      <c r="BK3269" s="138" t="e">
        <f>#N/A</f>
        <v>#N/A</v>
      </c>
      <c r="BL3269" s="138" t="e">
        <f>#N/A</f>
        <v>#N/A</v>
      </c>
      <c r="BM3269" s="138" t="e">
        <f>#N/A</f>
        <v>#N/A</v>
      </c>
      <c r="BN3269" s="26"/>
      <c r="BO3269" s="26"/>
      <c r="BP3269" s="26"/>
      <c r="BQ3269" s="38"/>
      <c r="BR3269" s="26"/>
      <c r="BS3269" s="26"/>
      <c r="BT3269" s="26"/>
      <c r="BU3269" s="26"/>
      <c r="BV3269" s="39"/>
    </row>
    <row r="3270" spans="1:74" ht="15" hidden="1" customHeight="1" thickBot="1">
      <c r="A3270" s="26">
        <v>2020</v>
      </c>
      <c r="B3270" s="67">
        <v>3266</v>
      </c>
      <c r="C3270" s="26" t="s">
        <v>129</v>
      </c>
      <c r="D3270" s="26" t="s">
        <v>4642</v>
      </c>
      <c r="E3270" s="26" t="s">
        <v>4643</v>
      </c>
      <c r="F3270" s="68">
        <v>44089</v>
      </c>
      <c r="G3270" s="26" t="s">
        <v>5825</v>
      </c>
      <c r="H3270" s="26" t="s">
        <v>4645</v>
      </c>
      <c r="I3270" s="26" t="s">
        <v>4645</v>
      </c>
      <c r="J3270" s="28" t="s">
        <v>4646</v>
      </c>
      <c r="K3270" s="26" t="s">
        <v>135</v>
      </c>
      <c r="L3270" s="26" t="s">
        <v>4647</v>
      </c>
      <c r="M3270" s="26" t="s">
        <v>137</v>
      </c>
      <c r="N3270" s="26" t="s">
        <v>138</v>
      </c>
      <c r="O3270" s="26" t="s">
        <v>138</v>
      </c>
      <c r="Q3270" s="30">
        <v>75</v>
      </c>
      <c r="R3270" s="30">
        <v>6000</v>
      </c>
      <c r="S3270" s="31" t="e">
        <f>#N/A</f>
        <v>#N/A</v>
      </c>
      <c r="T3270" s="30">
        <v>1050</v>
      </c>
      <c r="AB3270" s="33" t="e">
        <f>#N/A</f>
        <v>#N/A</v>
      </c>
      <c r="AC3270" s="30">
        <v>1400</v>
      </c>
      <c r="AD3270" s="30" t="e">
        <f>#N/A</f>
        <v>#N/A</v>
      </c>
      <c r="AE3270" s="34">
        <v>0.45169811320754716</v>
      </c>
      <c r="AG3270" s="30" t="e">
        <f>#N/A</f>
        <v>#N/A</v>
      </c>
      <c r="AH3270" s="30" t="e">
        <f>#N/A</f>
        <v>#N/A</v>
      </c>
      <c r="AI3270" s="30">
        <v>7064.4000000000005</v>
      </c>
      <c r="AJ3270" s="71">
        <v>6728</v>
      </c>
      <c r="AK3270" s="26" t="s">
        <v>5027</v>
      </c>
      <c r="AL3270" s="26">
        <v>37</v>
      </c>
      <c r="AM3270" s="26" t="s">
        <v>5719</v>
      </c>
      <c r="AU3270" s="67" t="s">
        <v>4980</v>
      </c>
      <c r="AV3270" s="26" t="s">
        <v>5721</v>
      </c>
      <c r="AW3270" s="26" t="s">
        <v>5720</v>
      </c>
      <c r="BB3270" s="26" t="s">
        <v>4652</v>
      </c>
      <c r="BD3270" s="37">
        <v>44211</v>
      </c>
      <c r="BG3270" s="37" t="s">
        <v>147</v>
      </c>
      <c r="BH3270" s="37" t="s">
        <v>5558</v>
      </c>
      <c r="BI3270" s="37" t="s">
        <v>5558</v>
      </c>
      <c r="BJ3270" s="138" t="e">
        <f>#N/A</f>
        <v>#N/A</v>
      </c>
      <c r="BK3270" s="138" t="e">
        <f>#N/A</f>
        <v>#N/A</v>
      </c>
      <c r="BL3270" s="138" t="e">
        <f>#N/A</f>
        <v>#N/A</v>
      </c>
      <c r="BM3270" s="138" t="e">
        <f>#N/A</f>
        <v>#N/A</v>
      </c>
      <c r="BN3270" s="26"/>
      <c r="BO3270" s="26"/>
      <c r="BP3270" s="26"/>
      <c r="BQ3270" s="38"/>
      <c r="BR3270" s="26"/>
      <c r="BS3270" s="26"/>
      <c r="BT3270" s="26"/>
      <c r="BU3270" s="26"/>
      <c r="BV3270" s="39"/>
    </row>
    <row r="3271" spans="1:74" ht="15" hidden="1" customHeight="1" thickBot="1">
      <c r="A3271" s="26">
        <v>2020</v>
      </c>
      <c r="B3271" s="67">
        <v>3267</v>
      </c>
      <c r="C3271" s="26" t="s">
        <v>129</v>
      </c>
      <c r="D3271" s="26" t="s">
        <v>4642</v>
      </c>
      <c r="E3271" s="26" t="s">
        <v>4643</v>
      </c>
      <c r="F3271" s="68">
        <v>44089</v>
      </c>
      <c r="G3271" s="67" t="s">
        <v>5826</v>
      </c>
      <c r="H3271" s="26" t="s">
        <v>4645</v>
      </c>
      <c r="I3271" s="26" t="s">
        <v>4645</v>
      </c>
      <c r="J3271" s="28" t="s">
        <v>4646</v>
      </c>
      <c r="K3271" s="26" t="s">
        <v>135</v>
      </c>
      <c r="L3271" s="26" t="s">
        <v>4647</v>
      </c>
      <c r="M3271" s="26" t="s">
        <v>137</v>
      </c>
      <c r="N3271" s="26" t="s">
        <v>138</v>
      </c>
      <c r="O3271" s="26" t="s">
        <v>138</v>
      </c>
      <c r="Q3271" s="30">
        <v>75</v>
      </c>
      <c r="R3271" s="30">
        <v>5400</v>
      </c>
      <c r="S3271" s="31" t="e">
        <f>#N/A</f>
        <v>#N/A</v>
      </c>
      <c r="T3271" s="30">
        <v>960</v>
      </c>
      <c r="AB3271" s="33" t="e">
        <f>#N/A</f>
        <v>#N/A</v>
      </c>
      <c r="AC3271" s="30">
        <v>1400</v>
      </c>
      <c r="AD3271" s="30" t="e">
        <f>#N/A</f>
        <v>#N/A</v>
      </c>
      <c r="AE3271" s="34">
        <v>0.96181818181818179</v>
      </c>
      <c r="AG3271" s="30" t="e">
        <f>#N/A</f>
        <v>#N/A</v>
      </c>
      <c r="AH3271" s="30" t="e">
        <f>#N/A</f>
        <v>#N/A</v>
      </c>
      <c r="AI3271" s="30">
        <v>6252.75</v>
      </c>
      <c r="AJ3271" s="71">
        <v>5955</v>
      </c>
      <c r="AK3271" s="26" t="s">
        <v>5027</v>
      </c>
      <c r="AL3271" s="26">
        <v>37</v>
      </c>
      <c r="AM3271" s="26" t="s">
        <v>5719</v>
      </c>
      <c r="AU3271" s="67" t="s">
        <v>4980</v>
      </c>
      <c r="AV3271" s="26" t="s">
        <v>5721</v>
      </c>
      <c r="AW3271" s="26" t="s">
        <v>5720</v>
      </c>
      <c r="BB3271" s="26" t="s">
        <v>4652</v>
      </c>
      <c r="BD3271" s="37">
        <v>44211</v>
      </c>
      <c r="BG3271" s="37" t="s">
        <v>147</v>
      </c>
      <c r="BH3271" s="37" t="s">
        <v>5558</v>
      </c>
      <c r="BI3271" s="37" t="s">
        <v>5558</v>
      </c>
      <c r="BJ3271" s="138" t="e">
        <f>#N/A</f>
        <v>#N/A</v>
      </c>
      <c r="BK3271" s="138" t="e">
        <f>#N/A</f>
        <v>#N/A</v>
      </c>
      <c r="BL3271" s="138" t="e">
        <f>#N/A</f>
        <v>#N/A</v>
      </c>
      <c r="BM3271" s="138" t="e">
        <f>#N/A</f>
        <v>#N/A</v>
      </c>
      <c r="BN3271" s="26"/>
      <c r="BO3271" s="26"/>
      <c r="BP3271" s="26"/>
      <c r="BQ3271" s="38"/>
      <c r="BR3271" s="26"/>
      <c r="BS3271" s="26"/>
      <c r="BT3271" s="26"/>
      <c r="BU3271" s="26"/>
      <c r="BV3271" s="39"/>
    </row>
    <row r="3272" spans="1:74" ht="15" hidden="1" customHeight="1" thickBot="1">
      <c r="A3272" s="26">
        <v>2020</v>
      </c>
      <c r="B3272" s="67">
        <v>3268</v>
      </c>
      <c r="C3272" s="26" t="s">
        <v>129</v>
      </c>
      <c r="D3272" s="26" t="s">
        <v>4642</v>
      </c>
      <c r="E3272" s="26" t="s">
        <v>4643</v>
      </c>
      <c r="F3272" s="68">
        <v>44089</v>
      </c>
      <c r="G3272" s="26" t="s">
        <v>5827</v>
      </c>
      <c r="H3272" s="26" t="s">
        <v>4645</v>
      </c>
      <c r="I3272" s="26" t="s">
        <v>4645</v>
      </c>
      <c r="J3272" s="28" t="s">
        <v>4646</v>
      </c>
      <c r="K3272" s="26" t="s">
        <v>135</v>
      </c>
      <c r="L3272" s="26" t="s">
        <v>4647</v>
      </c>
      <c r="M3272" s="26" t="s">
        <v>137</v>
      </c>
      <c r="N3272" s="26" t="s">
        <v>138</v>
      </c>
      <c r="O3272" s="26" t="s">
        <v>138</v>
      </c>
      <c r="Q3272" s="30">
        <v>78</v>
      </c>
      <c r="R3272" s="30">
        <v>6180</v>
      </c>
      <c r="S3272" s="31" t="e">
        <f>#N/A</f>
        <v>#N/A</v>
      </c>
      <c r="T3272" s="30">
        <v>1280</v>
      </c>
      <c r="AB3272" s="33" t="e">
        <f>#N/A</f>
        <v>#N/A</v>
      </c>
      <c r="AC3272" s="30">
        <v>1400</v>
      </c>
      <c r="AD3272" s="30" t="e">
        <f>#N/A</f>
        <v>#N/A</v>
      </c>
      <c r="AE3272" s="34">
        <v>0.96181818181818179</v>
      </c>
      <c r="AG3272" s="30" t="e">
        <f>#N/A</f>
        <v>#N/A</v>
      </c>
      <c r="AH3272" s="30" t="e">
        <f>#N/A</f>
        <v>#N/A</v>
      </c>
      <c r="AI3272" s="30">
        <v>7306.9500000000007</v>
      </c>
      <c r="AJ3272" s="71">
        <v>6959</v>
      </c>
      <c r="AK3272" s="26" t="s">
        <v>5027</v>
      </c>
      <c r="AL3272" s="26">
        <v>37</v>
      </c>
      <c r="AM3272" s="26" t="s">
        <v>5719</v>
      </c>
      <c r="AU3272" s="67" t="s">
        <v>4980</v>
      </c>
      <c r="AV3272" s="26" t="s">
        <v>5721</v>
      </c>
      <c r="AW3272" s="26" t="s">
        <v>5720</v>
      </c>
      <c r="BB3272" s="26" t="s">
        <v>4652</v>
      </c>
      <c r="BD3272" s="37">
        <v>44211</v>
      </c>
      <c r="BG3272" s="37" t="s">
        <v>147</v>
      </c>
      <c r="BH3272" s="37" t="s">
        <v>5558</v>
      </c>
      <c r="BI3272" s="37" t="s">
        <v>5558</v>
      </c>
      <c r="BJ3272" s="138" t="e">
        <f>#N/A</f>
        <v>#N/A</v>
      </c>
      <c r="BK3272" s="138" t="e">
        <f>#N/A</f>
        <v>#N/A</v>
      </c>
      <c r="BL3272" s="138" t="e">
        <f>#N/A</f>
        <v>#N/A</v>
      </c>
      <c r="BM3272" s="138" t="e">
        <f>#N/A</f>
        <v>#N/A</v>
      </c>
      <c r="BN3272" s="26"/>
      <c r="BO3272" s="26"/>
      <c r="BP3272" s="26"/>
      <c r="BQ3272" s="38"/>
      <c r="BR3272" s="26"/>
      <c r="BS3272" s="26"/>
      <c r="BT3272" s="26"/>
      <c r="BU3272" s="26"/>
      <c r="BV3272" s="39"/>
    </row>
    <row r="3273" spans="1:74" ht="15" hidden="1" customHeight="1" thickBot="1">
      <c r="A3273" s="26">
        <v>2020</v>
      </c>
      <c r="B3273" s="67">
        <v>3269</v>
      </c>
      <c r="C3273" s="26" t="s">
        <v>129</v>
      </c>
      <c r="D3273" s="26" t="s">
        <v>4642</v>
      </c>
      <c r="E3273" s="26" t="s">
        <v>4643</v>
      </c>
      <c r="F3273" s="68">
        <v>44089</v>
      </c>
      <c r="G3273" s="67" t="s">
        <v>5828</v>
      </c>
      <c r="H3273" s="26" t="s">
        <v>4645</v>
      </c>
      <c r="I3273" s="26" t="s">
        <v>4645</v>
      </c>
      <c r="J3273" s="28" t="s">
        <v>4646</v>
      </c>
      <c r="K3273" s="26" t="s">
        <v>135</v>
      </c>
      <c r="L3273" s="26" t="s">
        <v>4647</v>
      </c>
      <c r="M3273" s="26" t="s">
        <v>137</v>
      </c>
      <c r="N3273" s="26" t="s">
        <v>138</v>
      </c>
      <c r="O3273" s="26" t="s">
        <v>138</v>
      </c>
      <c r="Q3273" s="30">
        <v>85</v>
      </c>
      <c r="R3273" s="30">
        <v>9550</v>
      </c>
      <c r="S3273" s="31" t="e">
        <f>#N/A</f>
        <v>#N/A</v>
      </c>
      <c r="T3273" s="30">
        <v>1655</v>
      </c>
      <c r="AB3273" s="33" t="e">
        <f>#N/A</f>
        <v>#N/A</v>
      </c>
      <c r="AC3273" s="30">
        <v>1400</v>
      </c>
      <c r="AD3273" s="30" t="e">
        <f>#N/A</f>
        <v>#N/A</v>
      </c>
      <c r="AE3273" s="34">
        <v>0.78487804878048784</v>
      </c>
      <c r="AG3273" s="30" t="e">
        <f>#N/A</f>
        <v>#N/A</v>
      </c>
      <c r="AH3273" s="30" t="e">
        <f>#N/A</f>
        <v>#N/A</v>
      </c>
      <c r="AI3273" s="30">
        <v>11865</v>
      </c>
      <c r="AJ3273" s="71">
        <v>11300</v>
      </c>
      <c r="AK3273" s="26" t="s">
        <v>5027</v>
      </c>
      <c r="AL3273" s="26">
        <v>37</v>
      </c>
      <c r="AM3273" s="26" t="s">
        <v>5719</v>
      </c>
      <c r="AU3273" s="67" t="s">
        <v>4980</v>
      </c>
      <c r="AV3273" s="26" t="s">
        <v>5721</v>
      </c>
      <c r="AW3273" s="26" t="s">
        <v>5720</v>
      </c>
      <c r="BB3273" s="26" t="s">
        <v>4652</v>
      </c>
      <c r="BD3273" s="37">
        <v>44211</v>
      </c>
      <c r="BG3273" s="37" t="s">
        <v>147</v>
      </c>
      <c r="BH3273" s="37" t="s">
        <v>5558</v>
      </c>
      <c r="BI3273" s="37" t="s">
        <v>5558</v>
      </c>
      <c r="BJ3273" s="138" t="e">
        <f>#N/A</f>
        <v>#N/A</v>
      </c>
      <c r="BK3273" s="138" t="e">
        <f>#N/A</f>
        <v>#N/A</v>
      </c>
      <c r="BL3273" s="138" t="e">
        <f>#N/A</f>
        <v>#N/A</v>
      </c>
      <c r="BM3273" s="138" t="e">
        <f>#N/A</f>
        <v>#N/A</v>
      </c>
      <c r="BN3273" s="26"/>
      <c r="BO3273" s="26"/>
      <c r="BP3273" s="26"/>
      <c r="BQ3273" s="38"/>
      <c r="BR3273" s="26"/>
      <c r="BS3273" s="26"/>
      <c r="BT3273" s="26"/>
      <c r="BU3273" s="26"/>
      <c r="BV3273" s="39"/>
    </row>
    <row r="3274" spans="1:74" ht="15" hidden="1" customHeight="1" thickBot="1">
      <c r="A3274" s="26">
        <v>2020</v>
      </c>
      <c r="B3274" s="67">
        <v>3270</v>
      </c>
      <c r="C3274" s="26" t="s">
        <v>129</v>
      </c>
      <c r="D3274" s="26" t="s">
        <v>4642</v>
      </c>
      <c r="E3274" s="26" t="s">
        <v>4643</v>
      </c>
      <c r="F3274" s="68">
        <v>44089</v>
      </c>
      <c r="G3274" s="26" t="s">
        <v>5829</v>
      </c>
      <c r="H3274" s="26" t="s">
        <v>4645</v>
      </c>
      <c r="I3274" s="26" t="s">
        <v>4645</v>
      </c>
      <c r="J3274" s="28" t="s">
        <v>4646</v>
      </c>
      <c r="K3274" s="26" t="s">
        <v>135</v>
      </c>
      <c r="L3274" s="26" t="s">
        <v>4647</v>
      </c>
      <c r="M3274" s="26" t="s">
        <v>137</v>
      </c>
      <c r="N3274" s="26" t="s">
        <v>138</v>
      </c>
      <c r="O3274" s="26" t="s">
        <v>138</v>
      </c>
      <c r="Q3274" s="30">
        <v>76</v>
      </c>
      <c r="R3274" s="30">
        <v>6700</v>
      </c>
      <c r="S3274" s="31" t="e">
        <f>#N/A</f>
        <v>#N/A</v>
      </c>
      <c r="T3274" s="30">
        <v>1525</v>
      </c>
      <c r="AB3274" s="33" t="e">
        <f>#N/A</f>
        <v>#N/A</v>
      </c>
      <c r="AC3274" s="30">
        <v>1400</v>
      </c>
      <c r="AD3274" s="30" t="e">
        <f>#N/A</f>
        <v>#N/A</v>
      </c>
      <c r="AE3274" s="34">
        <v>0.78487804878048784</v>
      </c>
      <c r="AG3274" s="30" t="e">
        <f>#N/A</f>
        <v>#N/A</v>
      </c>
      <c r="AH3274" s="30" t="e">
        <f>#N/A</f>
        <v>#N/A</v>
      </c>
      <c r="AI3274" s="30">
        <v>8010.4500000000007</v>
      </c>
      <c r="AJ3274" s="71">
        <v>7629</v>
      </c>
      <c r="AK3274" s="26" t="s">
        <v>5027</v>
      </c>
      <c r="AL3274" s="26">
        <v>37</v>
      </c>
      <c r="AM3274" s="26" t="s">
        <v>5719</v>
      </c>
      <c r="AU3274" s="67" t="s">
        <v>4980</v>
      </c>
      <c r="AV3274" s="26" t="s">
        <v>5721</v>
      </c>
      <c r="AW3274" s="26" t="s">
        <v>5720</v>
      </c>
      <c r="BB3274" s="26" t="s">
        <v>4652</v>
      </c>
      <c r="BD3274" s="37">
        <v>44211</v>
      </c>
      <c r="BG3274" s="37" t="s">
        <v>147</v>
      </c>
      <c r="BH3274" s="37" t="s">
        <v>5558</v>
      </c>
      <c r="BI3274" s="37" t="s">
        <v>5558</v>
      </c>
      <c r="BJ3274" s="138" t="e">
        <f>#N/A</f>
        <v>#N/A</v>
      </c>
      <c r="BK3274" s="138" t="e">
        <f>#N/A</f>
        <v>#N/A</v>
      </c>
      <c r="BL3274" s="138" t="e">
        <f>#N/A</f>
        <v>#N/A</v>
      </c>
      <c r="BM3274" s="138" t="e">
        <f>#N/A</f>
        <v>#N/A</v>
      </c>
      <c r="BN3274" s="26"/>
      <c r="BO3274" s="26"/>
      <c r="BP3274" s="26"/>
      <c r="BQ3274" s="38"/>
      <c r="BR3274" s="26"/>
      <c r="BS3274" s="26"/>
      <c r="BT3274" s="26"/>
      <c r="BU3274" s="26"/>
      <c r="BV3274" s="39"/>
    </row>
    <row r="3275" spans="1:74" ht="15" hidden="1" customHeight="1" thickBot="1">
      <c r="A3275" s="26">
        <v>2020</v>
      </c>
      <c r="B3275" s="67">
        <v>3271</v>
      </c>
      <c r="C3275" s="26" t="s">
        <v>129</v>
      </c>
      <c r="D3275" s="26" t="s">
        <v>4642</v>
      </c>
      <c r="E3275" s="26" t="s">
        <v>4643</v>
      </c>
      <c r="F3275" s="68">
        <v>44089</v>
      </c>
      <c r="G3275" s="67" t="s">
        <v>5830</v>
      </c>
      <c r="H3275" s="26" t="s">
        <v>4645</v>
      </c>
      <c r="I3275" s="26" t="s">
        <v>4645</v>
      </c>
      <c r="J3275" s="28" t="s">
        <v>4646</v>
      </c>
      <c r="K3275" s="26" t="s">
        <v>135</v>
      </c>
      <c r="L3275" s="26" t="s">
        <v>4647</v>
      </c>
      <c r="M3275" s="26" t="s">
        <v>137</v>
      </c>
      <c r="N3275" s="26" t="s">
        <v>138</v>
      </c>
      <c r="O3275" s="26" t="s">
        <v>138</v>
      </c>
      <c r="Q3275" s="30">
        <v>84</v>
      </c>
      <c r="R3275" s="30">
        <v>9250</v>
      </c>
      <c r="S3275" s="31" t="e">
        <f>#N/A</f>
        <v>#N/A</v>
      </c>
      <c r="T3275" s="30">
        <v>1650</v>
      </c>
      <c r="AB3275" s="33" t="e">
        <f>#N/A</f>
        <v>#N/A</v>
      </c>
      <c r="AC3275" s="30">
        <v>1400</v>
      </c>
      <c r="AD3275" s="30" t="e">
        <f>#N/A</f>
        <v>#N/A</v>
      </c>
      <c r="AE3275" s="34">
        <v>0.62788732394366198</v>
      </c>
      <c r="AG3275" s="30" t="e">
        <f>#N/A</f>
        <v>#N/A</v>
      </c>
      <c r="AH3275" s="30" t="e">
        <f>#N/A</f>
        <v>#N/A</v>
      </c>
      <c r="AI3275" s="30">
        <v>11459.7</v>
      </c>
      <c r="AJ3275" s="71">
        <v>10914</v>
      </c>
      <c r="AK3275" s="26" t="s">
        <v>5027</v>
      </c>
      <c r="AL3275" s="26">
        <v>37</v>
      </c>
      <c r="AM3275" s="26" t="s">
        <v>5719</v>
      </c>
      <c r="AU3275" s="67" t="s">
        <v>4980</v>
      </c>
      <c r="AV3275" s="26" t="s">
        <v>5721</v>
      </c>
      <c r="AW3275" s="26" t="s">
        <v>5720</v>
      </c>
      <c r="BB3275" s="26" t="s">
        <v>4652</v>
      </c>
      <c r="BD3275" s="37">
        <v>44211</v>
      </c>
      <c r="BG3275" s="37" t="s">
        <v>147</v>
      </c>
      <c r="BH3275" s="37" t="s">
        <v>5558</v>
      </c>
      <c r="BI3275" s="37" t="s">
        <v>5558</v>
      </c>
      <c r="BJ3275" s="138" t="e">
        <f>#N/A</f>
        <v>#N/A</v>
      </c>
      <c r="BK3275" s="138" t="e">
        <f>#N/A</f>
        <v>#N/A</v>
      </c>
      <c r="BL3275" s="138" t="e">
        <f>#N/A</f>
        <v>#N/A</v>
      </c>
      <c r="BM3275" s="138" t="e">
        <f>#N/A</f>
        <v>#N/A</v>
      </c>
      <c r="BN3275" s="26"/>
      <c r="BO3275" s="26"/>
      <c r="BP3275" s="26"/>
      <c r="BQ3275" s="38"/>
      <c r="BR3275" s="26"/>
      <c r="BS3275" s="26"/>
      <c r="BT3275" s="26"/>
      <c r="BU3275" s="26"/>
      <c r="BV3275" s="39"/>
    </row>
    <row r="3276" spans="1:74" ht="15" hidden="1" customHeight="1" thickBot="1">
      <c r="A3276" s="26">
        <v>2020</v>
      </c>
      <c r="B3276" s="67">
        <v>3272</v>
      </c>
      <c r="C3276" s="26" t="s">
        <v>129</v>
      </c>
      <c r="D3276" s="26" t="s">
        <v>4642</v>
      </c>
      <c r="E3276" s="26" t="s">
        <v>4643</v>
      </c>
      <c r="F3276" s="68">
        <v>44089</v>
      </c>
      <c r="G3276" s="26" t="s">
        <v>5831</v>
      </c>
      <c r="H3276" s="26" t="s">
        <v>4645</v>
      </c>
      <c r="I3276" s="26" t="s">
        <v>4645</v>
      </c>
      <c r="J3276" s="28" t="s">
        <v>4646</v>
      </c>
      <c r="K3276" s="26" t="s">
        <v>135</v>
      </c>
      <c r="L3276" s="26" t="s">
        <v>4647</v>
      </c>
      <c r="M3276" s="26" t="s">
        <v>137</v>
      </c>
      <c r="N3276" s="26" t="s">
        <v>138</v>
      </c>
      <c r="O3276" s="26" t="s">
        <v>138</v>
      </c>
      <c r="Q3276" s="30">
        <v>80</v>
      </c>
      <c r="R3276" s="30">
        <v>7940</v>
      </c>
      <c r="S3276" s="31" t="e">
        <f>#N/A</f>
        <v>#N/A</v>
      </c>
      <c r="T3276" s="30">
        <v>1680</v>
      </c>
      <c r="AB3276" s="33" t="e">
        <f>#N/A</f>
        <v>#N/A</v>
      </c>
      <c r="AC3276" s="30">
        <v>1400</v>
      </c>
      <c r="AD3276" s="30" t="e">
        <f>#N/A</f>
        <v>#N/A</v>
      </c>
      <c r="AE3276" s="34">
        <v>0.62788732394366198</v>
      </c>
      <c r="AG3276" s="30" t="e">
        <f>#N/A</f>
        <v>#N/A</v>
      </c>
      <c r="AH3276" s="30" t="e">
        <f>#N/A</f>
        <v>#N/A</v>
      </c>
      <c r="AI3276" s="30">
        <v>9687.3000000000011</v>
      </c>
      <c r="AJ3276" s="71">
        <v>9226</v>
      </c>
      <c r="AK3276" s="26" t="s">
        <v>5027</v>
      </c>
      <c r="AL3276" s="26">
        <v>37</v>
      </c>
      <c r="AM3276" s="26" t="s">
        <v>5719</v>
      </c>
      <c r="AU3276" s="67" t="s">
        <v>4980</v>
      </c>
      <c r="AV3276" s="26" t="s">
        <v>5721</v>
      </c>
      <c r="AW3276" s="26" t="s">
        <v>5720</v>
      </c>
      <c r="BB3276" s="26" t="s">
        <v>4652</v>
      </c>
      <c r="BD3276" s="37">
        <v>44211</v>
      </c>
      <c r="BG3276" s="37" t="s">
        <v>147</v>
      </c>
      <c r="BH3276" s="37" t="s">
        <v>5558</v>
      </c>
      <c r="BI3276" s="37" t="s">
        <v>5558</v>
      </c>
      <c r="BJ3276" s="138" t="e">
        <f>#N/A</f>
        <v>#N/A</v>
      </c>
      <c r="BK3276" s="138" t="e">
        <f>#N/A</f>
        <v>#N/A</v>
      </c>
      <c r="BL3276" s="138" t="e">
        <f>#N/A</f>
        <v>#N/A</v>
      </c>
      <c r="BM3276" s="138" t="e">
        <f>#N/A</f>
        <v>#N/A</v>
      </c>
      <c r="BN3276" s="26"/>
      <c r="BO3276" s="26"/>
      <c r="BP3276" s="26"/>
      <c r="BQ3276" s="38"/>
      <c r="BR3276" s="26"/>
      <c r="BS3276" s="26"/>
      <c r="BT3276" s="26"/>
      <c r="BU3276" s="26"/>
      <c r="BV3276" s="39"/>
    </row>
    <row r="3277" spans="1:74" ht="15" hidden="1" customHeight="1" thickBot="1">
      <c r="A3277" s="26">
        <v>2020</v>
      </c>
      <c r="B3277" s="67">
        <v>3273</v>
      </c>
      <c r="C3277" s="26" t="s">
        <v>129</v>
      </c>
      <c r="D3277" s="26" t="s">
        <v>4642</v>
      </c>
      <c r="E3277" s="26" t="s">
        <v>4643</v>
      </c>
      <c r="F3277" s="68">
        <v>44089</v>
      </c>
      <c r="G3277" s="67" t="s">
        <v>5832</v>
      </c>
      <c r="H3277" s="26" t="s">
        <v>4645</v>
      </c>
      <c r="I3277" s="26" t="s">
        <v>4645</v>
      </c>
      <c r="J3277" s="28" t="s">
        <v>4646</v>
      </c>
      <c r="K3277" s="26" t="s">
        <v>135</v>
      </c>
      <c r="L3277" s="26" t="s">
        <v>4647</v>
      </c>
      <c r="M3277" s="26" t="s">
        <v>137</v>
      </c>
      <c r="N3277" s="26" t="s">
        <v>138</v>
      </c>
      <c r="O3277" s="26" t="s">
        <v>138</v>
      </c>
      <c r="Q3277" s="30">
        <v>84</v>
      </c>
      <c r="R3277" s="30">
        <v>9300</v>
      </c>
      <c r="S3277" s="31" t="e">
        <f>#N/A</f>
        <v>#N/A</v>
      </c>
      <c r="T3277" s="30">
        <v>1763</v>
      </c>
      <c r="AB3277" s="33" t="e">
        <f>#N/A</f>
        <v>#N/A</v>
      </c>
      <c r="AC3277" s="30">
        <v>1400</v>
      </c>
      <c r="AD3277" s="30" t="e">
        <f>#N/A</f>
        <v>#N/A</v>
      </c>
      <c r="AE3277" s="34">
        <v>0.86235294117647054</v>
      </c>
      <c r="AG3277" s="30" t="e">
        <f>#N/A</f>
        <v>#N/A</v>
      </c>
      <c r="AH3277" s="30" t="e">
        <f>#N/A</f>
        <v>#N/A</v>
      </c>
      <c r="AI3277" s="30">
        <v>11526.9</v>
      </c>
      <c r="AJ3277" s="71">
        <v>10978</v>
      </c>
      <c r="AK3277" s="26" t="s">
        <v>5027</v>
      </c>
      <c r="AL3277" s="26">
        <v>37</v>
      </c>
      <c r="AM3277" s="26" t="s">
        <v>5719</v>
      </c>
      <c r="AU3277" s="67" t="s">
        <v>4980</v>
      </c>
      <c r="AV3277" s="26" t="s">
        <v>5721</v>
      </c>
      <c r="AW3277" s="26" t="s">
        <v>5720</v>
      </c>
      <c r="BB3277" s="26" t="s">
        <v>4652</v>
      </c>
      <c r="BD3277" s="37">
        <v>44211</v>
      </c>
      <c r="BG3277" s="37" t="s">
        <v>147</v>
      </c>
      <c r="BH3277" s="37" t="s">
        <v>5558</v>
      </c>
      <c r="BI3277" s="37" t="s">
        <v>5558</v>
      </c>
      <c r="BJ3277" s="138" t="e">
        <f>#N/A</f>
        <v>#N/A</v>
      </c>
      <c r="BK3277" s="138" t="e">
        <f>#N/A</f>
        <v>#N/A</v>
      </c>
      <c r="BL3277" s="138" t="e">
        <f>#N/A</f>
        <v>#N/A</v>
      </c>
      <c r="BM3277" s="138" t="e">
        <f>#N/A</f>
        <v>#N/A</v>
      </c>
      <c r="BN3277" s="26"/>
      <c r="BO3277" s="26"/>
      <c r="BP3277" s="26"/>
      <c r="BQ3277" s="38"/>
      <c r="BR3277" s="26"/>
      <c r="BS3277" s="26"/>
      <c r="BT3277" s="26"/>
      <c r="BU3277" s="26"/>
      <c r="BV3277" s="39"/>
    </row>
    <row r="3278" spans="1:74" ht="15" hidden="1" customHeight="1" thickBot="1">
      <c r="A3278" s="26">
        <v>2020</v>
      </c>
      <c r="B3278" s="67">
        <v>3274</v>
      </c>
      <c r="C3278" s="26" t="s">
        <v>129</v>
      </c>
      <c r="D3278" s="26" t="s">
        <v>4642</v>
      </c>
      <c r="E3278" s="26" t="s">
        <v>4643</v>
      </c>
      <c r="F3278" s="68">
        <v>44089</v>
      </c>
      <c r="G3278" s="26" t="s">
        <v>5833</v>
      </c>
      <c r="H3278" s="26" t="s">
        <v>4645</v>
      </c>
      <c r="I3278" s="26" t="s">
        <v>4645</v>
      </c>
      <c r="J3278" s="28" t="s">
        <v>4646</v>
      </c>
      <c r="K3278" s="26" t="s">
        <v>135</v>
      </c>
      <c r="L3278" s="26" t="s">
        <v>4647</v>
      </c>
      <c r="M3278" s="26" t="s">
        <v>137</v>
      </c>
      <c r="N3278" s="26" t="s">
        <v>138</v>
      </c>
      <c r="O3278" s="26" t="s">
        <v>138</v>
      </c>
      <c r="Q3278" s="30">
        <v>75</v>
      </c>
      <c r="R3278" s="30">
        <v>5130</v>
      </c>
      <c r="S3278" s="31" t="e">
        <f>#N/A</f>
        <v>#N/A</v>
      </c>
      <c r="T3278" s="30">
        <v>903</v>
      </c>
      <c r="AB3278" s="33" t="e">
        <f>#N/A</f>
        <v>#N/A</v>
      </c>
      <c r="AC3278" s="30">
        <v>1400</v>
      </c>
      <c r="AD3278" s="30" t="e">
        <f>#N/A</f>
        <v>#N/A</v>
      </c>
      <c r="AE3278" s="34">
        <v>0.86235294117647054</v>
      </c>
      <c r="AG3278" s="30" t="e">
        <f>#N/A</f>
        <v>#N/A</v>
      </c>
      <c r="AH3278" s="30" t="e">
        <f>#N/A</f>
        <v>#N/A</v>
      </c>
      <c r="AI3278" s="30">
        <v>5887.35</v>
      </c>
      <c r="AJ3278" s="71">
        <v>5607</v>
      </c>
      <c r="AK3278" s="26" t="s">
        <v>5027</v>
      </c>
      <c r="AL3278" s="26">
        <v>37</v>
      </c>
      <c r="AM3278" s="26" t="s">
        <v>5719</v>
      </c>
      <c r="AU3278" s="67" t="s">
        <v>4980</v>
      </c>
      <c r="AV3278" s="26" t="s">
        <v>5721</v>
      </c>
      <c r="AW3278" s="26" t="s">
        <v>5720</v>
      </c>
      <c r="BB3278" s="26" t="s">
        <v>4652</v>
      </c>
      <c r="BD3278" s="37">
        <v>44211</v>
      </c>
      <c r="BG3278" s="37" t="s">
        <v>147</v>
      </c>
      <c r="BH3278" s="37" t="s">
        <v>5558</v>
      </c>
      <c r="BI3278" s="37" t="s">
        <v>5558</v>
      </c>
      <c r="BJ3278" s="138" t="e">
        <f>#N/A</f>
        <v>#N/A</v>
      </c>
      <c r="BK3278" s="138" t="e">
        <f>#N/A</f>
        <v>#N/A</v>
      </c>
      <c r="BL3278" s="138" t="e">
        <f>#N/A</f>
        <v>#N/A</v>
      </c>
      <c r="BM3278" s="138" t="e">
        <f>#N/A</f>
        <v>#N/A</v>
      </c>
      <c r="BN3278" s="26"/>
      <c r="BO3278" s="26"/>
      <c r="BP3278" s="26"/>
      <c r="BQ3278" s="38"/>
      <c r="BR3278" s="26"/>
      <c r="BS3278" s="26"/>
      <c r="BT3278" s="26"/>
      <c r="BU3278" s="26"/>
      <c r="BV3278" s="39"/>
    </row>
    <row r="3279" spans="1:74" ht="15" hidden="1" customHeight="1" thickBot="1">
      <c r="A3279" s="26">
        <v>2020</v>
      </c>
      <c r="B3279" s="67">
        <v>3275</v>
      </c>
      <c r="C3279" s="26" t="s">
        <v>129</v>
      </c>
      <c r="D3279" s="26" t="s">
        <v>4642</v>
      </c>
      <c r="E3279" s="26" t="s">
        <v>4643</v>
      </c>
      <c r="F3279" s="68">
        <v>44089</v>
      </c>
      <c r="G3279" s="67" t="s">
        <v>5834</v>
      </c>
      <c r="H3279" s="26" t="s">
        <v>4645</v>
      </c>
      <c r="I3279" s="26" t="s">
        <v>4645</v>
      </c>
      <c r="J3279" s="28" t="s">
        <v>4646</v>
      </c>
      <c r="K3279" s="26" t="s">
        <v>135</v>
      </c>
      <c r="L3279" s="26" t="s">
        <v>4647</v>
      </c>
      <c r="M3279" s="26" t="s">
        <v>137</v>
      </c>
      <c r="N3279" s="26" t="s">
        <v>138</v>
      </c>
      <c r="O3279" s="26" t="s">
        <v>138</v>
      </c>
      <c r="Q3279" s="30">
        <v>84</v>
      </c>
      <c r="R3279" s="30">
        <v>8100</v>
      </c>
      <c r="S3279" s="31" t="e">
        <f>#N/A</f>
        <v>#N/A</v>
      </c>
      <c r="T3279" s="30">
        <v>1703</v>
      </c>
      <c r="AB3279" s="33" t="e">
        <f>#N/A</f>
        <v>#N/A</v>
      </c>
      <c r="AC3279" s="30">
        <v>1400</v>
      </c>
      <c r="AD3279" s="30" t="e">
        <f>#N/A</f>
        <v>#N/A</v>
      </c>
      <c r="AE3279" s="34">
        <v>0.87090909090909085</v>
      </c>
      <c r="AG3279" s="30" t="e">
        <f>#N/A</f>
        <v>#N/A</v>
      </c>
      <c r="AH3279" s="30" t="e">
        <f>#N/A</f>
        <v>#N/A</v>
      </c>
      <c r="AI3279" s="30">
        <v>9903.6</v>
      </c>
      <c r="AJ3279" s="71">
        <v>9432</v>
      </c>
      <c r="AK3279" s="26" t="s">
        <v>5027</v>
      </c>
      <c r="AL3279" s="26">
        <v>37</v>
      </c>
      <c r="AM3279" s="26" t="s">
        <v>5719</v>
      </c>
      <c r="AU3279" s="67" t="s">
        <v>4980</v>
      </c>
      <c r="AV3279" s="26" t="s">
        <v>5721</v>
      </c>
      <c r="AW3279" s="26" t="s">
        <v>5720</v>
      </c>
      <c r="BB3279" s="26" t="s">
        <v>4652</v>
      </c>
      <c r="BD3279" s="37">
        <v>44211</v>
      </c>
      <c r="BG3279" s="37" t="s">
        <v>147</v>
      </c>
      <c r="BH3279" s="37" t="s">
        <v>5558</v>
      </c>
      <c r="BI3279" s="37" t="s">
        <v>5558</v>
      </c>
      <c r="BJ3279" s="138" t="e">
        <f>#N/A</f>
        <v>#N/A</v>
      </c>
      <c r="BK3279" s="138" t="e">
        <f>#N/A</f>
        <v>#N/A</v>
      </c>
      <c r="BL3279" s="138" t="e">
        <f>#N/A</f>
        <v>#N/A</v>
      </c>
      <c r="BM3279" s="138" t="e">
        <f>#N/A</f>
        <v>#N/A</v>
      </c>
      <c r="BN3279" s="26"/>
      <c r="BO3279" s="26"/>
      <c r="BP3279" s="26"/>
      <c r="BQ3279" s="38"/>
      <c r="BR3279" s="26"/>
      <c r="BS3279" s="26"/>
      <c r="BT3279" s="26"/>
      <c r="BU3279" s="26"/>
      <c r="BV3279" s="39"/>
    </row>
    <row r="3280" spans="1:74" ht="15" hidden="1" customHeight="1" thickBot="1">
      <c r="A3280" s="26">
        <v>2020</v>
      </c>
      <c r="B3280" s="67">
        <v>3276</v>
      </c>
      <c r="C3280" s="26" t="s">
        <v>129</v>
      </c>
      <c r="D3280" s="26" t="s">
        <v>4642</v>
      </c>
      <c r="E3280" s="26" t="s">
        <v>4643</v>
      </c>
      <c r="F3280" s="68">
        <v>44089</v>
      </c>
      <c r="G3280" s="26" t="s">
        <v>5835</v>
      </c>
      <c r="H3280" s="26" t="s">
        <v>4645</v>
      </c>
      <c r="I3280" s="26" t="s">
        <v>4645</v>
      </c>
      <c r="J3280" s="28" t="s">
        <v>4646</v>
      </c>
      <c r="K3280" s="26" t="s">
        <v>135</v>
      </c>
      <c r="L3280" s="26" t="s">
        <v>4647</v>
      </c>
      <c r="M3280" s="26" t="s">
        <v>137</v>
      </c>
      <c r="N3280" s="26" t="s">
        <v>138</v>
      </c>
      <c r="O3280" s="26" t="s">
        <v>138</v>
      </c>
      <c r="Q3280" s="30">
        <v>82</v>
      </c>
      <c r="R3280" s="30">
        <v>8580</v>
      </c>
      <c r="S3280" s="31" t="e">
        <f>#N/A</f>
        <v>#N/A</v>
      </c>
      <c r="T3280" s="30">
        <v>1887</v>
      </c>
      <c r="AB3280" s="33" t="e">
        <f>#N/A</f>
        <v>#N/A</v>
      </c>
      <c r="AC3280" s="30">
        <v>1400</v>
      </c>
      <c r="AD3280" s="30" t="e">
        <f>#N/A</f>
        <v>#N/A</v>
      </c>
      <c r="AE3280" s="34">
        <v>0.87090909090909085</v>
      </c>
      <c r="AG3280" s="30" t="e">
        <f>#N/A</f>
        <v>#N/A</v>
      </c>
      <c r="AH3280" s="30" t="e">
        <f>#N/A</f>
        <v>#N/A</v>
      </c>
      <c r="AI3280" s="30">
        <v>10553.550000000001</v>
      </c>
      <c r="AJ3280" s="71">
        <v>10051</v>
      </c>
      <c r="AK3280" s="26" t="s">
        <v>5027</v>
      </c>
      <c r="AL3280" s="26">
        <v>37</v>
      </c>
      <c r="AM3280" s="26" t="s">
        <v>5719</v>
      </c>
      <c r="AU3280" s="67" t="s">
        <v>4980</v>
      </c>
      <c r="AV3280" s="26" t="s">
        <v>5721</v>
      </c>
      <c r="AW3280" s="26" t="s">
        <v>5720</v>
      </c>
      <c r="BB3280" s="26" t="s">
        <v>4652</v>
      </c>
      <c r="BD3280" s="37">
        <v>44211</v>
      </c>
      <c r="BG3280" s="37" t="s">
        <v>147</v>
      </c>
      <c r="BH3280" s="37" t="s">
        <v>5558</v>
      </c>
      <c r="BI3280" s="37" t="s">
        <v>5558</v>
      </c>
      <c r="BJ3280" s="138" t="e">
        <f>#N/A</f>
        <v>#N/A</v>
      </c>
      <c r="BK3280" s="138" t="e">
        <f>#N/A</f>
        <v>#N/A</v>
      </c>
      <c r="BL3280" s="138" t="e">
        <f>#N/A</f>
        <v>#N/A</v>
      </c>
      <c r="BM3280" s="138" t="e">
        <f>#N/A</f>
        <v>#N/A</v>
      </c>
      <c r="BN3280" s="26"/>
      <c r="BO3280" s="26"/>
      <c r="BP3280" s="26"/>
      <c r="BQ3280" s="38"/>
      <c r="BR3280" s="26"/>
      <c r="BS3280" s="26"/>
      <c r="BT3280" s="26"/>
      <c r="BU3280" s="26"/>
      <c r="BV3280" s="39"/>
    </row>
    <row r="3281" spans="1:74" ht="15" hidden="1" customHeight="1" thickBot="1">
      <c r="A3281" s="26">
        <v>2020</v>
      </c>
      <c r="B3281" s="67">
        <v>3277</v>
      </c>
      <c r="C3281" s="26" t="s">
        <v>129</v>
      </c>
      <c r="D3281" s="26" t="s">
        <v>4642</v>
      </c>
      <c r="E3281" s="26" t="s">
        <v>4643</v>
      </c>
      <c r="F3281" s="68">
        <v>44089</v>
      </c>
      <c r="G3281" s="67" t="s">
        <v>5836</v>
      </c>
      <c r="H3281" s="26" t="s">
        <v>4645</v>
      </c>
      <c r="I3281" s="26" t="s">
        <v>4645</v>
      </c>
      <c r="J3281" s="28" t="s">
        <v>4646</v>
      </c>
      <c r="K3281" s="26" t="s">
        <v>135</v>
      </c>
      <c r="L3281" s="26" t="s">
        <v>4647</v>
      </c>
      <c r="M3281" s="26" t="s">
        <v>137</v>
      </c>
      <c r="N3281" s="26" t="s">
        <v>138</v>
      </c>
      <c r="O3281" s="26" t="s">
        <v>138</v>
      </c>
      <c r="Q3281" s="30">
        <v>78</v>
      </c>
      <c r="R3281" s="30">
        <v>7390</v>
      </c>
      <c r="S3281" s="31" t="e">
        <f>#N/A</f>
        <v>#N/A</v>
      </c>
      <c r="T3281" s="30">
        <v>1671</v>
      </c>
      <c r="AB3281" s="33" t="e">
        <f>#N/A</f>
        <v>#N/A</v>
      </c>
      <c r="AC3281" s="30">
        <v>1400</v>
      </c>
      <c r="AD3281" s="30" t="e">
        <f>#N/A</f>
        <v>#N/A</v>
      </c>
      <c r="AE3281" s="34">
        <v>0.98</v>
      </c>
      <c r="AG3281" s="30" t="e">
        <f>#N/A</f>
        <v>#N/A</v>
      </c>
      <c r="AH3281" s="30" t="e">
        <f>#N/A</f>
        <v>#N/A</v>
      </c>
      <c r="AI3281" s="30">
        <v>8943.9</v>
      </c>
      <c r="AJ3281" s="71">
        <v>8518</v>
      </c>
      <c r="AK3281" s="26" t="s">
        <v>5027</v>
      </c>
      <c r="AL3281" s="26">
        <v>37</v>
      </c>
      <c r="AM3281" s="26" t="s">
        <v>5719</v>
      </c>
      <c r="AU3281" s="67" t="s">
        <v>4980</v>
      </c>
      <c r="AV3281" s="26" t="s">
        <v>5721</v>
      </c>
      <c r="AW3281" s="26" t="s">
        <v>5720</v>
      </c>
      <c r="BB3281" s="26" t="s">
        <v>4652</v>
      </c>
      <c r="BD3281" s="37">
        <v>44211</v>
      </c>
      <c r="BG3281" s="37" t="s">
        <v>147</v>
      </c>
      <c r="BH3281" s="37" t="s">
        <v>5558</v>
      </c>
      <c r="BI3281" s="37" t="s">
        <v>5558</v>
      </c>
      <c r="BJ3281" s="138" t="e">
        <f>#N/A</f>
        <v>#N/A</v>
      </c>
      <c r="BK3281" s="138" t="e">
        <f>#N/A</f>
        <v>#N/A</v>
      </c>
      <c r="BL3281" s="138" t="e">
        <f>#N/A</f>
        <v>#N/A</v>
      </c>
      <c r="BM3281" s="138" t="e">
        <f>#N/A</f>
        <v>#N/A</v>
      </c>
      <c r="BN3281" s="26"/>
      <c r="BO3281" s="26"/>
      <c r="BP3281" s="26"/>
      <c r="BQ3281" s="38"/>
      <c r="BR3281" s="26"/>
      <c r="BS3281" s="26"/>
      <c r="BT3281" s="26"/>
      <c r="BU3281" s="26"/>
      <c r="BV3281" s="39"/>
    </row>
    <row r="3282" spans="1:74" ht="15" hidden="1" customHeight="1" thickBot="1">
      <c r="A3282" s="26">
        <v>2020</v>
      </c>
      <c r="B3282" s="67">
        <v>3278</v>
      </c>
      <c r="C3282" s="26" t="s">
        <v>129</v>
      </c>
      <c r="D3282" s="26" t="s">
        <v>4642</v>
      </c>
      <c r="E3282" s="26" t="s">
        <v>4643</v>
      </c>
      <c r="F3282" s="68">
        <v>44089</v>
      </c>
      <c r="G3282" s="26" t="s">
        <v>5837</v>
      </c>
      <c r="H3282" s="26" t="s">
        <v>4645</v>
      </c>
      <c r="I3282" s="26" t="s">
        <v>4645</v>
      </c>
      <c r="J3282" s="28" t="s">
        <v>4646</v>
      </c>
      <c r="K3282" s="26" t="s">
        <v>135</v>
      </c>
      <c r="L3282" s="26" t="s">
        <v>4647</v>
      </c>
      <c r="M3282" s="26" t="s">
        <v>137</v>
      </c>
      <c r="N3282" s="26" t="s">
        <v>138</v>
      </c>
      <c r="O3282" s="26" t="s">
        <v>138</v>
      </c>
      <c r="Q3282" s="30">
        <v>75</v>
      </c>
      <c r="R3282" s="30">
        <v>6640</v>
      </c>
      <c r="S3282" s="31" t="e">
        <f>#N/A</f>
        <v>#N/A</v>
      </c>
      <c r="T3282" s="30">
        <v>1215</v>
      </c>
      <c r="AB3282" s="33" t="e">
        <f>#N/A</f>
        <v>#N/A</v>
      </c>
      <c r="AC3282" s="30">
        <v>1400</v>
      </c>
      <c r="AD3282" s="30" t="e">
        <f>#N/A</f>
        <v>#N/A</v>
      </c>
      <c r="AE3282" s="34">
        <v>0.98</v>
      </c>
      <c r="AG3282" s="30" t="e">
        <f>#N/A</f>
        <v>#N/A</v>
      </c>
      <c r="AH3282" s="30" t="e">
        <f>#N/A</f>
        <v>#N/A</v>
      </c>
      <c r="AI3282" s="30">
        <v>7929.6</v>
      </c>
      <c r="AJ3282" s="71">
        <v>7552</v>
      </c>
      <c r="AK3282" s="26" t="s">
        <v>5027</v>
      </c>
      <c r="AL3282" s="26">
        <v>37</v>
      </c>
      <c r="AM3282" s="26" t="s">
        <v>5719</v>
      </c>
      <c r="AU3282" s="67" t="s">
        <v>4980</v>
      </c>
      <c r="AV3282" s="26" t="s">
        <v>5721</v>
      </c>
      <c r="AW3282" s="26" t="s">
        <v>5720</v>
      </c>
      <c r="BB3282" s="26" t="s">
        <v>4652</v>
      </c>
      <c r="BD3282" s="37">
        <v>44211</v>
      </c>
      <c r="BG3282" s="37" t="s">
        <v>147</v>
      </c>
      <c r="BH3282" s="37" t="s">
        <v>5558</v>
      </c>
      <c r="BI3282" s="37" t="s">
        <v>5558</v>
      </c>
      <c r="BJ3282" s="138" t="e">
        <f>#N/A</f>
        <v>#N/A</v>
      </c>
      <c r="BK3282" s="138" t="e">
        <f>#N/A</f>
        <v>#N/A</v>
      </c>
      <c r="BL3282" s="138" t="e">
        <f>#N/A</f>
        <v>#N/A</v>
      </c>
      <c r="BM3282" s="138" t="e">
        <f>#N/A</f>
        <v>#N/A</v>
      </c>
      <c r="BN3282" s="26"/>
      <c r="BO3282" s="26"/>
      <c r="BP3282" s="26"/>
      <c r="BQ3282" s="38"/>
      <c r="BR3282" s="26"/>
      <c r="BS3282" s="26"/>
      <c r="BT3282" s="26"/>
      <c r="BU3282" s="26"/>
      <c r="BV3282" s="39"/>
    </row>
    <row r="3283" spans="1:74" ht="15" hidden="1" customHeight="1" thickBot="1">
      <c r="A3283" s="26">
        <v>2020</v>
      </c>
      <c r="B3283" s="67">
        <v>3279</v>
      </c>
      <c r="C3283" s="26" t="s">
        <v>129</v>
      </c>
      <c r="D3283" s="26" t="s">
        <v>4642</v>
      </c>
      <c r="E3283" s="26" t="s">
        <v>4643</v>
      </c>
      <c r="F3283" s="68">
        <v>44089</v>
      </c>
      <c r="G3283" s="67" t="s">
        <v>5838</v>
      </c>
      <c r="H3283" s="26" t="s">
        <v>4645</v>
      </c>
      <c r="I3283" s="26" t="s">
        <v>4645</v>
      </c>
      <c r="J3283" s="28" t="s">
        <v>4646</v>
      </c>
      <c r="K3283" s="26" t="s">
        <v>135</v>
      </c>
      <c r="L3283" s="26" t="s">
        <v>4647</v>
      </c>
      <c r="M3283" s="26" t="s">
        <v>137</v>
      </c>
      <c r="N3283" s="26" t="s">
        <v>138</v>
      </c>
      <c r="O3283" s="26" t="s">
        <v>138</v>
      </c>
      <c r="Q3283" s="30">
        <v>82</v>
      </c>
      <c r="R3283" s="30">
        <v>7890</v>
      </c>
      <c r="S3283" s="31" t="e">
        <f>#N/A</f>
        <v>#N/A</v>
      </c>
      <c r="T3283" s="30">
        <v>1450</v>
      </c>
      <c r="AB3283" s="33" t="e">
        <f>#N/A</f>
        <v>#N/A</v>
      </c>
      <c r="AC3283" s="30">
        <v>1400</v>
      </c>
      <c r="AD3283" s="30" t="e">
        <f>#N/A</f>
        <v>#N/A</v>
      </c>
      <c r="AE3283" s="34">
        <v>0.90187499999999998</v>
      </c>
      <c r="AG3283" s="30" t="e">
        <f>#N/A</f>
        <v>#N/A</v>
      </c>
      <c r="AH3283" s="30" t="e">
        <f>#N/A</f>
        <v>#N/A</v>
      </c>
      <c r="AI3283" s="30">
        <v>9620.1</v>
      </c>
      <c r="AJ3283" s="71">
        <v>9162</v>
      </c>
      <c r="AK3283" s="26" t="s">
        <v>5027</v>
      </c>
      <c r="AL3283" s="26">
        <v>37</v>
      </c>
      <c r="AM3283" s="26" t="s">
        <v>5719</v>
      </c>
      <c r="AU3283" s="67" t="s">
        <v>4980</v>
      </c>
      <c r="AV3283" s="26" t="s">
        <v>5721</v>
      </c>
      <c r="AW3283" s="26" t="s">
        <v>5720</v>
      </c>
      <c r="BB3283" s="26" t="s">
        <v>4652</v>
      </c>
      <c r="BD3283" s="37">
        <v>44211</v>
      </c>
      <c r="BG3283" s="37" t="s">
        <v>147</v>
      </c>
      <c r="BH3283" s="37" t="s">
        <v>5558</v>
      </c>
      <c r="BI3283" s="37" t="s">
        <v>5558</v>
      </c>
      <c r="BJ3283" s="138" t="e">
        <f>#N/A</f>
        <v>#N/A</v>
      </c>
      <c r="BK3283" s="138" t="e">
        <f>#N/A</f>
        <v>#N/A</v>
      </c>
      <c r="BL3283" s="138" t="e">
        <f>#N/A</f>
        <v>#N/A</v>
      </c>
      <c r="BM3283" s="138" t="e">
        <f>#N/A</f>
        <v>#N/A</v>
      </c>
      <c r="BN3283" s="26"/>
      <c r="BO3283" s="26"/>
      <c r="BP3283" s="26"/>
      <c r="BQ3283" s="38"/>
      <c r="BR3283" s="26"/>
      <c r="BS3283" s="26"/>
      <c r="BT3283" s="26"/>
      <c r="BU3283" s="26"/>
      <c r="BV3283" s="39"/>
    </row>
    <row r="3284" spans="1:74" ht="15" hidden="1" customHeight="1" thickBot="1">
      <c r="A3284" s="26">
        <v>2020</v>
      </c>
      <c r="B3284" s="67">
        <v>3280</v>
      </c>
      <c r="C3284" s="26" t="s">
        <v>129</v>
      </c>
      <c r="D3284" s="26" t="s">
        <v>4642</v>
      </c>
      <c r="E3284" s="26" t="s">
        <v>4643</v>
      </c>
      <c r="F3284" s="68">
        <v>44089</v>
      </c>
      <c r="G3284" s="26" t="s">
        <v>5839</v>
      </c>
      <c r="H3284" s="26" t="s">
        <v>4645</v>
      </c>
      <c r="I3284" s="26" t="s">
        <v>4645</v>
      </c>
      <c r="J3284" s="28" t="s">
        <v>4646</v>
      </c>
      <c r="K3284" s="26" t="s">
        <v>135</v>
      </c>
      <c r="L3284" s="26" t="s">
        <v>4647</v>
      </c>
      <c r="M3284" s="26" t="s">
        <v>137</v>
      </c>
      <c r="N3284" s="26" t="s">
        <v>138</v>
      </c>
      <c r="O3284" s="26" t="s">
        <v>138</v>
      </c>
      <c r="Q3284" s="30">
        <v>77</v>
      </c>
      <c r="R3284" s="30">
        <v>6460</v>
      </c>
      <c r="S3284" s="31" t="e">
        <f>#N/A</f>
        <v>#N/A</v>
      </c>
      <c r="T3284" s="30">
        <v>1104</v>
      </c>
      <c r="AB3284" s="33" t="e">
        <f>#N/A</f>
        <v>#N/A</v>
      </c>
      <c r="AC3284" s="30">
        <v>1400</v>
      </c>
      <c r="AD3284" s="30" t="e">
        <f>#N/A</f>
        <v>#N/A</v>
      </c>
      <c r="AE3284" s="34">
        <v>0.90187499999999998</v>
      </c>
      <c r="AG3284" s="30" t="e">
        <f>#N/A</f>
        <v>#N/A</v>
      </c>
      <c r="AH3284" s="30" t="e">
        <f>#N/A</f>
        <v>#N/A</v>
      </c>
      <c r="AI3284" s="30">
        <v>7686</v>
      </c>
      <c r="AJ3284" s="71">
        <v>7320</v>
      </c>
      <c r="AK3284" s="26" t="s">
        <v>5027</v>
      </c>
      <c r="AL3284" s="26">
        <v>37</v>
      </c>
      <c r="AM3284" s="26" t="s">
        <v>5719</v>
      </c>
      <c r="AU3284" s="67" t="s">
        <v>4980</v>
      </c>
      <c r="AV3284" s="26" t="s">
        <v>5721</v>
      </c>
      <c r="AW3284" s="26" t="s">
        <v>5720</v>
      </c>
      <c r="BB3284" s="26" t="s">
        <v>4652</v>
      </c>
      <c r="BD3284" s="37">
        <v>44211</v>
      </c>
      <c r="BG3284" s="37" t="s">
        <v>147</v>
      </c>
      <c r="BH3284" s="37" t="s">
        <v>5558</v>
      </c>
      <c r="BI3284" s="37" t="s">
        <v>5558</v>
      </c>
      <c r="BJ3284" s="138" t="e">
        <f>#N/A</f>
        <v>#N/A</v>
      </c>
      <c r="BK3284" s="138" t="e">
        <f>#N/A</f>
        <v>#N/A</v>
      </c>
      <c r="BL3284" s="138" t="e">
        <f>#N/A</f>
        <v>#N/A</v>
      </c>
      <c r="BM3284" s="138" t="e">
        <f>#N/A</f>
        <v>#N/A</v>
      </c>
      <c r="BN3284" s="26"/>
      <c r="BO3284" s="26"/>
      <c r="BP3284" s="26"/>
      <c r="BQ3284" s="38"/>
      <c r="BR3284" s="26"/>
      <c r="BS3284" s="26"/>
      <c r="BT3284" s="26"/>
      <c r="BU3284" s="26"/>
      <c r="BV3284" s="39"/>
    </row>
    <row r="3285" spans="1:74" ht="15" hidden="1" customHeight="1" thickBot="1">
      <c r="A3285" s="26">
        <v>2020</v>
      </c>
      <c r="B3285" s="67">
        <v>3281</v>
      </c>
      <c r="C3285" s="26" t="s">
        <v>129</v>
      </c>
      <c r="D3285" s="26" t="s">
        <v>4642</v>
      </c>
      <c r="E3285" s="26" t="s">
        <v>4643</v>
      </c>
      <c r="F3285" s="68">
        <v>44089</v>
      </c>
      <c r="G3285" s="67" t="s">
        <v>5840</v>
      </c>
      <c r="H3285" s="26" t="s">
        <v>4645</v>
      </c>
      <c r="I3285" s="26" t="s">
        <v>4645</v>
      </c>
      <c r="J3285" s="28" t="s">
        <v>4646</v>
      </c>
      <c r="K3285" s="26" t="s">
        <v>135</v>
      </c>
      <c r="L3285" s="26" t="s">
        <v>4647</v>
      </c>
      <c r="M3285" s="26" t="s">
        <v>137</v>
      </c>
      <c r="N3285" s="26" t="s">
        <v>138</v>
      </c>
      <c r="O3285" s="26" t="s">
        <v>138</v>
      </c>
      <c r="Q3285" s="30">
        <v>85</v>
      </c>
      <c r="R3285" s="30">
        <v>9240</v>
      </c>
      <c r="S3285" s="31" t="e">
        <f>#N/A</f>
        <v>#N/A</v>
      </c>
      <c r="T3285" s="30">
        <v>1431</v>
      </c>
      <c r="AB3285" s="33" t="e">
        <f>#N/A</f>
        <v>#N/A</v>
      </c>
      <c r="AC3285" s="30">
        <v>1400</v>
      </c>
      <c r="AD3285" s="30" t="e">
        <f>#N/A</f>
        <v>#N/A</v>
      </c>
      <c r="AE3285" s="34">
        <v>0.8980327868852459</v>
      </c>
      <c r="AG3285" s="30" t="e">
        <f>#N/A</f>
        <v>#N/A</v>
      </c>
      <c r="AH3285" s="30" t="e">
        <f>#N/A</f>
        <v>#N/A</v>
      </c>
      <c r="AI3285" s="30">
        <v>11446.050000000001</v>
      </c>
      <c r="AJ3285" s="71">
        <v>10901</v>
      </c>
      <c r="AK3285" s="26" t="s">
        <v>5027</v>
      </c>
      <c r="AL3285" s="26">
        <v>37</v>
      </c>
      <c r="AM3285" s="26" t="s">
        <v>5719</v>
      </c>
      <c r="AU3285" s="67" t="s">
        <v>4980</v>
      </c>
      <c r="AV3285" s="26" t="s">
        <v>5721</v>
      </c>
      <c r="AW3285" s="26" t="s">
        <v>5720</v>
      </c>
      <c r="BB3285" s="26" t="s">
        <v>4652</v>
      </c>
      <c r="BD3285" s="37">
        <v>44211</v>
      </c>
      <c r="BG3285" s="37" t="s">
        <v>147</v>
      </c>
      <c r="BH3285" s="37" t="s">
        <v>5558</v>
      </c>
      <c r="BI3285" s="37" t="s">
        <v>5558</v>
      </c>
      <c r="BJ3285" s="138" t="e">
        <f>#N/A</f>
        <v>#N/A</v>
      </c>
      <c r="BK3285" s="138" t="e">
        <f>#N/A</f>
        <v>#N/A</v>
      </c>
      <c r="BL3285" s="138" t="e">
        <f>#N/A</f>
        <v>#N/A</v>
      </c>
      <c r="BM3285" s="138" t="e">
        <f>#N/A</f>
        <v>#N/A</v>
      </c>
      <c r="BN3285" s="26"/>
      <c r="BO3285" s="26"/>
      <c r="BP3285" s="26"/>
      <c r="BQ3285" s="38"/>
      <c r="BR3285" s="26"/>
      <c r="BS3285" s="26"/>
      <c r="BT3285" s="26"/>
      <c r="BU3285" s="26"/>
      <c r="BV3285" s="39"/>
    </row>
    <row r="3286" spans="1:74" ht="15" hidden="1" customHeight="1" thickBot="1">
      <c r="A3286" s="26">
        <v>2020</v>
      </c>
      <c r="B3286" s="67">
        <v>3282</v>
      </c>
      <c r="C3286" s="26" t="s">
        <v>129</v>
      </c>
      <c r="D3286" s="26" t="s">
        <v>4642</v>
      </c>
      <c r="E3286" s="26" t="s">
        <v>4643</v>
      </c>
      <c r="F3286" s="68">
        <v>44089</v>
      </c>
      <c r="G3286" s="26" t="s">
        <v>5841</v>
      </c>
      <c r="H3286" s="26" t="s">
        <v>4645</v>
      </c>
      <c r="I3286" s="26" t="s">
        <v>4645</v>
      </c>
      <c r="J3286" s="28" t="s">
        <v>4646</v>
      </c>
      <c r="K3286" s="26" t="s">
        <v>135</v>
      </c>
      <c r="L3286" s="26" t="s">
        <v>4647</v>
      </c>
      <c r="M3286" s="26" t="s">
        <v>137</v>
      </c>
      <c r="N3286" s="26" t="s">
        <v>138</v>
      </c>
      <c r="O3286" s="26" t="s">
        <v>138</v>
      </c>
      <c r="Q3286" s="30">
        <v>74</v>
      </c>
      <c r="R3286" s="30">
        <v>4760</v>
      </c>
      <c r="S3286" s="31" t="e">
        <f>#N/A</f>
        <v>#N/A</v>
      </c>
      <c r="T3286" s="30">
        <v>957</v>
      </c>
      <c r="AB3286" s="33" t="e">
        <f>#N/A</f>
        <v>#N/A</v>
      </c>
      <c r="AC3286" s="30">
        <v>1400</v>
      </c>
      <c r="AD3286" s="30" t="e">
        <f>#N/A</f>
        <v>#N/A</v>
      </c>
      <c r="AE3286" s="34">
        <v>0.8980327868852459</v>
      </c>
      <c r="AG3286" s="30" t="e">
        <f>#N/A</f>
        <v>#N/A</v>
      </c>
      <c r="AH3286" s="30" t="e">
        <f>#N/A</f>
        <v>#N/A</v>
      </c>
      <c r="AI3286" s="30">
        <v>5386.5</v>
      </c>
      <c r="AJ3286" s="71">
        <v>5130</v>
      </c>
      <c r="AK3286" s="26" t="s">
        <v>5027</v>
      </c>
      <c r="AL3286" s="26">
        <v>37</v>
      </c>
      <c r="AM3286" s="26" t="s">
        <v>5719</v>
      </c>
      <c r="AU3286" s="67" t="s">
        <v>4980</v>
      </c>
      <c r="AV3286" s="26" t="s">
        <v>5721</v>
      </c>
      <c r="AW3286" s="26" t="s">
        <v>5720</v>
      </c>
      <c r="BB3286" s="26" t="s">
        <v>4652</v>
      </c>
      <c r="BD3286" s="37">
        <v>44211</v>
      </c>
      <c r="BG3286" s="37" t="s">
        <v>147</v>
      </c>
      <c r="BH3286" s="37" t="s">
        <v>5558</v>
      </c>
      <c r="BI3286" s="37" t="s">
        <v>5558</v>
      </c>
      <c r="BJ3286" s="138" t="e">
        <f>#N/A</f>
        <v>#N/A</v>
      </c>
      <c r="BK3286" s="138" t="e">
        <f>#N/A</f>
        <v>#N/A</v>
      </c>
      <c r="BL3286" s="138" t="e">
        <f>#N/A</f>
        <v>#N/A</v>
      </c>
      <c r="BM3286" s="138" t="e">
        <f>#N/A</f>
        <v>#N/A</v>
      </c>
      <c r="BN3286" s="26"/>
      <c r="BO3286" s="26"/>
      <c r="BP3286" s="26"/>
      <c r="BQ3286" s="38"/>
      <c r="BR3286" s="26"/>
      <c r="BS3286" s="26"/>
      <c r="BT3286" s="26"/>
      <c r="BU3286" s="26"/>
      <c r="BV3286" s="39"/>
    </row>
    <row r="3287" spans="1:74" ht="15" hidden="1" customHeight="1" thickBot="1">
      <c r="A3287" s="26">
        <v>2020</v>
      </c>
      <c r="B3287" s="67">
        <v>3283</v>
      </c>
      <c r="C3287" s="26" t="s">
        <v>129</v>
      </c>
      <c r="D3287" s="26" t="s">
        <v>4642</v>
      </c>
      <c r="E3287" s="26" t="s">
        <v>4643</v>
      </c>
      <c r="F3287" s="68">
        <v>44089</v>
      </c>
      <c r="G3287" s="67" t="s">
        <v>5842</v>
      </c>
      <c r="H3287" s="26" t="s">
        <v>4645</v>
      </c>
      <c r="I3287" s="26" t="s">
        <v>4645</v>
      </c>
      <c r="J3287" s="28" t="s">
        <v>4646</v>
      </c>
      <c r="K3287" s="26" t="s">
        <v>135</v>
      </c>
      <c r="L3287" s="26" t="s">
        <v>4647</v>
      </c>
      <c r="M3287" s="26" t="s">
        <v>137</v>
      </c>
      <c r="N3287" s="26" t="s">
        <v>138</v>
      </c>
      <c r="O3287" s="26" t="s">
        <v>138</v>
      </c>
      <c r="Q3287" s="30">
        <v>76</v>
      </c>
      <c r="R3287" s="30">
        <v>7170</v>
      </c>
      <c r="S3287" s="31" t="e">
        <f>#N/A</f>
        <v>#N/A</v>
      </c>
      <c r="T3287" s="30">
        <v>1593</v>
      </c>
      <c r="AB3287" s="33" t="e">
        <f>#N/A</f>
        <v>#N/A</v>
      </c>
      <c r="AC3287" s="30">
        <v>1400</v>
      </c>
      <c r="AD3287" s="30" t="e">
        <f>#N/A</f>
        <v>#N/A</v>
      </c>
      <c r="AE3287" s="34">
        <v>0.85096774193548386</v>
      </c>
      <c r="AG3287" s="30" t="e">
        <f>#N/A</f>
        <v>#N/A</v>
      </c>
      <c r="AH3287" s="30" t="e">
        <f>#N/A</f>
        <v>#N/A</v>
      </c>
      <c r="AI3287" s="30">
        <v>8645.7000000000007</v>
      </c>
      <c r="AJ3287" s="71">
        <v>8234</v>
      </c>
      <c r="AK3287" s="26" t="s">
        <v>5027</v>
      </c>
      <c r="AL3287" s="26">
        <v>37</v>
      </c>
      <c r="AM3287" s="26" t="s">
        <v>5719</v>
      </c>
      <c r="AU3287" s="67" t="s">
        <v>4980</v>
      </c>
      <c r="AV3287" s="26" t="s">
        <v>5721</v>
      </c>
      <c r="AW3287" s="26" t="s">
        <v>5720</v>
      </c>
      <c r="BB3287" s="26" t="s">
        <v>4652</v>
      </c>
      <c r="BD3287" s="37">
        <v>44211</v>
      </c>
      <c r="BG3287" s="37" t="s">
        <v>147</v>
      </c>
      <c r="BH3287" s="37" t="s">
        <v>5558</v>
      </c>
      <c r="BI3287" s="37" t="s">
        <v>5558</v>
      </c>
      <c r="BJ3287" s="138" t="e">
        <f>#N/A</f>
        <v>#N/A</v>
      </c>
      <c r="BK3287" s="138" t="e">
        <f>#N/A</f>
        <v>#N/A</v>
      </c>
      <c r="BL3287" s="138" t="e">
        <f>#N/A</f>
        <v>#N/A</v>
      </c>
      <c r="BM3287" s="138" t="e">
        <f>#N/A</f>
        <v>#N/A</v>
      </c>
      <c r="BN3287" s="26"/>
      <c r="BO3287" s="26"/>
      <c r="BP3287" s="26"/>
      <c r="BQ3287" s="38"/>
      <c r="BR3287" s="26"/>
      <c r="BS3287" s="26"/>
      <c r="BT3287" s="26"/>
      <c r="BU3287" s="26"/>
      <c r="BV3287" s="39"/>
    </row>
    <row r="3288" spans="1:74" ht="15" hidden="1" customHeight="1" thickBot="1">
      <c r="A3288" s="26">
        <v>2020</v>
      </c>
      <c r="B3288" s="67">
        <v>3284</v>
      </c>
      <c r="C3288" s="26" t="s">
        <v>129</v>
      </c>
      <c r="D3288" s="26" t="s">
        <v>4642</v>
      </c>
      <c r="E3288" s="26" t="s">
        <v>4643</v>
      </c>
      <c r="F3288" s="68">
        <v>44089</v>
      </c>
      <c r="G3288" s="26" t="s">
        <v>5843</v>
      </c>
      <c r="H3288" s="26" t="s">
        <v>4645</v>
      </c>
      <c r="I3288" s="26" t="s">
        <v>4645</v>
      </c>
      <c r="J3288" s="28" t="s">
        <v>4646</v>
      </c>
      <c r="K3288" s="26" t="s">
        <v>135</v>
      </c>
      <c r="L3288" s="26" t="s">
        <v>4647</v>
      </c>
      <c r="M3288" s="26" t="s">
        <v>137</v>
      </c>
      <c r="N3288" s="26" t="s">
        <v>138</v>
      </c>
      <c r="O3288" s="26" t="s">
        <v>138</v>
      </c>
      <c r="Q3288" s="30">
        <v>83</v>
      </c>
      <c r="R3288" s="30">
        <v>7790</v>
      </c>
      <c r="S3288" s="31" t="e">
        <f>#N/A</f>
        <v>#N/A</v>
      </c>
      <c r="T3288" s="30">
        <v>1525</v>
      </c>
      <c r="AB3288" s="33" t="e">
        <f>#N/A</f>
        <v>#N/A</v>
      </c>
      <c r="AC3288" s="30">
        <v>1400</v>
      </c>
      <c r="AD3288" s="30" t="e">
        <f>#N/A</f>
        <v>#N/A</v>
      </c>
      <c r="AE3288" s="34">
        <v>0.85096774193548386</v>
      </c>
      <c r="AG3288" s="30" t="e">
        <f>#N/A</f>
        <v>#N/A</v>
      </c>
      <c r="AH3288" s="30" t="e">
        <f>#N/A</f>
        <v>#N/A</v>
      </c>
      <c r="AI3288" s="30">
        <v>9484.65</v>
      </c>
      <c r="AJ3288" s="71">
        <v>9033</v>
      </c>
      <c r="AK3288" s="26" t="s">
        <v>5027</v>
      </c>
      <c r="AL3288" s="26">
        <v>37</v>
      </c>
      <c r="AM3288" s="26" t="s">
        <v>5719</v>
      </c>
      <c r="AU3288" s="67" t="s">
        <v>4980</v>
      </c>
      <c r="AV3288" s="26" t="s">
        <v>5721</v>
      </c>
      <c r="AW3288" s="26" t="s">
        <v>5720</v>
      </c>
      <c r="BB3288" s="26" t="s">
        <v>4652</v>
      </c>
      <c r="BD3288" s="37">
        <v>44211</v>
      </c>
      <c r="BG3288" s="37" t="s">
        <v>147</v>
      </c>
      <c r="BH3288" s="37" t="s">
        <v>5558</v>
      </c>
      <c r="BI3288" s="37" t="s">
        <v>5558</v>
      </c>
      <c r="BJ3288" s="138" t="e">
        <f>#N/A</f>
        <v>#N/A</v>
      </c>
      <c r="BK3288" s="138" t="e">
        <f>#N/A</f>
        <v>#N/A</v>
      </c>
      <c r="BL3288" s="138" t="e">
        <f>#N/A</f>
        <v>#N/A</v>
      </c>
      <c r="BM3288" s="138" t="e">
        <f>#N/A</f>
        <v>#N/A</v>
      </c>
      <c r="BN3288" s="26"/>
      <c r="BO3288" s="26"/>
      <c r="BP3288" s="26"/>
      <c r="BQ3288" s="38"/>
      <c r="BR3288" s="26"/>
      <c r="BS3288" s="26"/>
      <c r="BT3288" s="26"/>
      <c r="BU3288" s="26"/>
      <c r="BV3288" s="39"/>
    </row>
    <row r="3289" spans="1:74" ht="15" hidden="1" customHeight="1" thickBot="1">
      <c r="A3289" s="26">
        <v>2020</v>
      </c>
      <c r="B3289" s="67">
        <v>3285</v>
      </c>
      <c r="C3289" s="26" t="s">
        <v>129</v>
      </c>
      <c r="D3289" s="26" t="s">
        <v>4642</v>
      </c>
      <c r="E3289" s="26" t="s">
        <v>4643</v>
      </c>
      <c r="F3289" s="68">
        <v>44089</v>
      </c>
      <c r="G3289" s="67" t="s">
        <v>5844</v>
      </c>
      <c r="H3289" s="26" t="s">
        <v>4645</v>
      </c>
      <c r="I3289" s="26" t="s">
        <v>4645</v>
      </c>
      <c r="J3289" s="28" t="s">
        <v>4646</v>
      </c>
      <c r="K3289" s="26" t="s">
        <v>135</v>
      </c>
      <c r="L3289" s="26" t="s">
        <v>4647</v>
      </c>
      <c r="M3289" s="26" t="s">
        <v>137</v>
      </c>
      <c r="N3289" s="26" t="s">
        <v>138</v>
      </c>
      <c r="O3289" s="26" t="s">
        <v>138</v>
      </c>
      <c r="Q3289" s="30">
        <v>84</v>
      </c>
      <c r="R3289" s="30">
        <v>7500</v>
      </c>
      <c r="S3289" s="31" t="e">
        <f>#N/A</f>
        <v>#N/A</v>
      </c>
      <c r="T3289" s="30">
        <v>1685</v>
      </c>
      <c r="AB3289" s="33" t="e">
        <f>#N/A</f>
        <v>#N/A</v>
      </c>
      <c r="AC3289" s="30">
        <v>1400</v>
      </c>
      <c r="AD3289" s="30" t="e">
        <f>#N/A</f>
        <v>#N/A</v>
      </c>
      <c r="AE3289" s="34">
        <v>0.87090909090909085</v>
      </c>
      <c r="AG3289" s="30" t="e">
        <f>#N/A</f>
        <v>#N/A</v>
      </c>
      <c r="AH3289" s="30" t="e">
        <f>#N/A</f>
        <v>#N/A</v>
      </c>
      <c r="AI3289" s="30">
        <v>9093</v>
      </c>
      <c r="AJ3289" s="71">
        <v>8660</v>
      </c>
      <c r="AK3289" s="26" t="s">
        <v>5027</v>
      </c>
      <c r="AL3289" s="26">
        <v>37</v>
      </c>
      <c r="AM3289" s="26" t="s">
        <v>5719</v>
      </c>
      <c r="AU3289" s="67" t="s">
        <v>4980</v>
      </c>
      <c r="AV3289" s="26" t="s">
        <v>5721</v>
      </c>
      <c r="AW3289" s="26" t="s">
        <v>5720</v>
      </c>
      <c r="BB3289" s="26" t="s">
        <v>4652</v>
      </c>
      <c r="BD3289" s="37">
        <v>44211</v>
      </c>
      <c r="BG3289" s="37" t="s">
        <v>147</v>
      </c>
      <c r="BH3289" s="37" t="s">
        <v>5558</v>
      </c>
      <c r="BI3289" s="37" t="s">
        <v>5558</v>
      </c>
      <c r="BJ3289" s="138" t="e">
        <f>#N/A</f>
        <v>#N/A</v>
      </c>
      <c r="BK3289" s="138" t="e">
        <f>#N/A</f>
        <v>#N/A</v>
      </c>
      <c r="BL3289" s="138" t="e">
        <f>#N/A</f>
        <v>#N/A</v>
      </c>
      <c r="BM3289" s="138" t="e">
        <f>#N/A</f>
        <v>#N/A</v>
      </c>
      <c r="BN3289" s="26"/>
      <c r="BO3289" s="26"/>
      <c r="BP3289" s="26"/>
      <c r="BQ3289" s="38"/>
      <c r="BR3289" s="26"/>
      <c r="BS3289" s="26"/>
      <c r="BT3289" s="26"/>
      <c r="BU3289" s="26"/>
      <c r="BV3289" s="39"/>
    </row>
    <row r="3290" spans="1:74" ht="15" hidden="1" customHeight="1" thickBot="1">
      <c r="A3290" s="26">
        <v>2020</v>
      </c>
      <c r="B3290" s="67">
        <v>3286</v>
      </c>
      <c r="C3290" s="26" t="s">
        <v>129</v>
      </c>
      <c r="D3290" s="26" t="s">
        <v>4642</v>
      </c>
      <c r="E3290" s="26" t="s">
        <v>4643</v>
      </c>
      <c r="F3290" s="68">
        <v>44089</v>
      </c>
      <c r="G3290" s="26" t="s">
        <v>5845</v>
      </c>
      <c r="H3290" s="26" t="s">
        <v>4645</v>
      </c>
      <c r="I3290" s="26" t="s">
        <v>4645</v>
      </c>
      <c r="J3290" s="28" t="s">
        <v>4646</v>
      </c>
      <c r="K3290" s="26" t="s">
        <v>135</v>
      </c>
      <c r="L3290" s="26" t="s">
        <v>4647</v>
      </c>
      <c r="M3290" s="26" t="s">
        <v>137</v>
      </c>
      <c r="N3290" s="26" t="s">
        <v>138</v>
      </c>
      <c r="O3290" s="26" t="s">
        <v>138</v>
      </c>
      <c r="Q3290" s="30">
        <v>86</v>
      </c>
      <c r="R3290" s="30">
        <v>9410</v>
      </c>
      <c r="S3290" s="31" t="e">
        <f>#N/A</f>
        <v>#N/A</v>
      </c>
      <c r="T3290" s="30">
        <v>2060</v>
      </c>
      <c r="AB3290" s="33" t="e">
        <f>#N/A</f>
        <v>#N/A</v>
      </c>
      <c r="AC3290" s="30">
        <v>1400</v>
      </c>
      <c r="AD3290" s="30">
        <f>INT(AC3290*R3290/1000)*(100%-AF3290)</f>
        <v>13174</v>
      </c>
      <c r="AE3290" s="34">
        <v>0.87090909090909085</v>
      </c>
      <c r="AG3290" s="30" t="e">
        <f>#N/A</f>
        <v>#N/A</v>
      </c>
      <c r="AH3290" s="30" t="e">
        <f>#N/A</f>
        <v>#N/A</v>
      </c>
      <c r="AI3290" s="30">
        <v>11676</v>
      </c>
      <c r="AJ3290" s="71">
        <v>11120</v>
      </c>
      <c r="AK3290" s="26" t="s">
        <v>5027</v>
      </c>
      <c r="AL3290" s="26">
        <v>37</v>
      </c>
      <c r="AM3290" s="26" t="s">
        <v>5719</v>
      </c>
      <c r="AU3290" s="67" t="s">
        <v>4980</v>
      </c>
      <c r="AV3290" s="26" t="s">
        <v>5721</v>
      </c>
      <c r="AW3290" s="26" t="s">
        <v>5720</v>
      </c>
      <c r="BB3290" s="26" t="s">
        <v>4652</v>
      </c>
      <c r="BD3290" s="37">
        <v>44211</v>
      </c>
      <c r="BG3290" s="37" t="s">
        <v>147</v>
      </c>
      <c r="BH3290" s="37" t="s">
        <v>5558</v>
      </c>
      <c r="BI3290" s="37" t="s">
        <v>5558</v>
      </c>
      <c r="BJ3290" s="138" t="e">
        <f>#N/A</f>
        <v>#N/A</v>
      </c>
      <c r="BK3290" s="138" t="e">
        <f>#N/A</f>
        <v>#N/A</v>
      </c>
      <c r="BL3290" s="138" t="e">
        <f>#N/A</f>
        <v>#N/A</v>
      </c>
      <c r="BM3290" s="138" t="e">
        <f>#N/A</f>
        <v>#N/A</v>
      </c>
      <c r="BN3290" s="26"/>
      <c r="BO3290" s="26"/>
      <c r="BP3290" s="26"/>
      <c r="BQ3290" s="38"/>
      <c r="BR3290" s="26"/>
      <c r="BS3290" s="26"/>
      <c r="BT3290" s="26"/>
      <c r="BU3290" s="26"/>
      <c r="BV3290" s="39"/>
    </row>
    <row r="3291" spans="1:74" ht="15" hidden="1" customHeight="1" thickBot="1">
      <c r="A3291" s="26">
        <v>2020</v>
      </c>
      <c r="B3291" s="67">
        <v>3287</v>
      </c>
      <c r="C3291" s="26" t="s">
        <v>129</v>
      </c>
      <c r="D3291" s="26" t="s">
        <v>4642</v>
      </c>
      <c r="E3291" s="26" t="s">
        <v>4643</v>
      </c>
      <c r="F3291" s="68">
        <v>44089</v>
      </c>
      <c r="G3291" s="67" t="s">
        <v>5846</v>
      </c>
      <c r="H3291" s="26" t="s">
        <v>4645</v>
      </c>
      <c r="I3291" s="26" t="s">
        <v>4645</v>
      </c>
      <c r="J3291" s="28" t="s">
        <v>4646</v>
      </c>
      <c r="K3291" s="26" t="s">
        <v>135</v>
      </c>
      <c r="L3291" s="26" t="s">
        <v>4647</v>
      </c>
      <c r="M3291" s="26" t="s">
        <v>137</v>
      </c>
      <c r="N3291" s="26" t="s">
        <v>138</v>
      </c>
      <c r="O3291" s="26" t="s">
        <v>138</v>
      </c>
      <c r="Q3291" s="30">
        <v>71</v>
      </c>
      <c r="R3291" s="30">
        <v>4920</v>
      </c>
      <c r="S3291" s="31" t="e">
        <f>#N/A</f>
        <v>#N/A</v>
      </c>
      <c r="T3291" s="30">
        <v>1006</v>
      </c>
      <c r="AB3291" s="33" t="e">
        <f>#N/A</f>
        <v>#N/A</v>
      </c>
      <c r="AC3291" s="30">
        <v>1400</v>
      </c>
      <c r="AD3291" s="30" t="e">
        <f>#N/A</f>
        <v>#N/A</v>
      </c>
      <c r="AE3291" s="34">
        <v>0.90592592592592591</v>
      </c>
      <c r="AG3291" s="30" t="e">
        <f>#N/A</f>
        <v>#N/A</v>
      </c>
      <c r="AH3291" s="30" t="e">
        <f>#N/A</f>
        <v>#N/A</v>
      </c>
      <c r="AI3291" s="30">
        <v>5602.8</v>
      </c>
      <c r="AJ3291" s="71">
        <v>5336</v>
      </c>
      <c r="AK3291" s="26" t="s">
        <v>5027</v>
      </c>
      <c r="AL3291" s="26">
        <v>37</v>
      </c>
      <c r="AM3291" s="26" t="s">
        <v>5719</v>
      </c>
      <c r="AU3291" s="67" t="s">
        <v>4980</v>
      </c>
      <c r="AV3291" s="26" t="s">
        <v>5721</v>
      </c>
      <c r="AW3291" s="26" t="s">
        <v>5720</v>
      </c>
      <c r="BB3291" s="26" t="s">
        <v>4652</v>
      </c>
      <c r="BD3291" s="37">
        <v>44211</v>
      </c>
      <c r="BG3291" s="37" t="s">
        <v>147</v>
      </c>
      <c r="BH3291" s="37" t="s">
        <v>5558</v>
      </c>
      <c r="BI3291" s="37" t="s">
        <v>5558</v>
      </c>
      <c r="BJ3291" s="138" t="e">
        <f>#N/A</f>
        <v>#N/A</v>
      </c>
      <c r="BK3291" s="138" t="e">
        <f>#N/A</f>
        <v>#N/A</v>
      </c>
      <c r="BL3291" s="138" t="e">
        <f>#N/A</f>
        <v>#N/A</v>
      </c>
      <c r="BM3291" s="138" t="e">
        <f>#N/A</f>
        <v>#N/A</v>
      </c>
      <c r="BN3291" s="26"/>
      <c r="BO3291" s="26"/>
      <c r="BP3291" s="26"/>
      <c r="BQ3291" s="38"/>
      <c r="BR3291" s="26"/>
      <c r="BS3291" s="26"/>
      <c r="BT3291" s="26"/>
      <c r="BU3291" s="26"/>
      <c r="BV3291" s="39"/>
    </row>
    <row r="3292" spans="1:74" ht="15" hidden="1" customHeight="1" thickBot="1">
      <c r="A3292" s="26">
        <v>2020</v>
      </c>
      <c r="B3292" s="67">
        <v>3288</v>
      </c>
      <c r="C3292" s="26" t="s">
        <v>129</v>
      </c>
      <c r="D3292" s="26" t="s">
        <v>4642</v>
      </c>
      <c r="E3292" s="26" t="s">
        <v>4643</v>
      </c>
      <c r="F3292" s="68">
        <v>44089</v>
      </c>
      <c r="G3292" s="26" t="s">
        <v>5847</v>
      </c>
      <c r="H3292" s="26" t="s">
        <v>4645</v>
      </c>
      <c r="I3292" s="26" t="s">
        <v>4645</v>
      </c>
      <c r="J3292" s="28" t="s">
        <v>4646</v>
      </c>
      <c r="K3292" s="26" t="s">
        <v>135</v>
      </c>
      <c r="L3292" s="26" t="s">
        <v>4647</v>
      </c>
      <c r="M3292" s="26" t="s">
        <v>137</v>
      </c>
      <c r="N3292" s="26" t="s">
        <v>138</v>
      </c>
      <c r="O3292" s="26" t="s">
        <v>138</v>
      </c>
      <c r="Q3292" s="30">
        <v>72</v>
      </c>
      <c r="R3292" s="30">
        <v>5310</v>
      </c>
      <c r="S3292" s="31" t="e">
        <f>#N/A</f>
        <v>#N/A</v>
      </c>
      <c r="T3292" s="30">
        <v>879</v>
      </c>
      <c r="AB3292" s="33" t="e">
        <f>#N/A</f>
        <v>#N/A</v>
      </c>
      <c r="AC3292" s="30">
        <v>1400</v>
      </c>
      <c r="AD3292" s="30" t="e">
        <f>#N/A</f>
        <v>#N/A</v>
      </c>
      <c r="AE3292" s="34">
        <v>0.90592592592592591</v>
      </c>
      <c r="AG3292" s="30" t="e">
        <f>#N/A</f>
        <v>#N/A</v>
      </c>
      <c r="AH3292" s="30" t="e">
        <f>#N/A</f>
        <v>#N/A</v>
      </c>
      <c r="AI3292" s="30">
        <v>6130.95</v>
      </c>
      <c r="AJ3292" s="71">
        <v>5839</v>
      </c>
      <c r="AK3292" s="26" t="s">
        <v>5027</v>
      </c>
      <c r="AL3292" s="26">
        <v>37</v>
      </c>
      <c r="AM3292" s="26" t="s">
        <v>5719</v>
      </c>
      <c r="AU3292" s="67" t="s">
        <v>4980</v>
      </c>
      <c r="AV3292" s="26" t="s">
        <v>5721</v>
      </c>
      <c r="AW3292" s="26" t="s">
        <v>5720</v>
      </c>
      <c r="BB3292" s="26" t="s">
        <v>4652</v>
      </c>
      <c r="BD3292" s="37">
        <v>44211</v>
      </c>
      <c r="BG3292" s="37" t="s">
        <v>147</v>
      </c>
      <c r="BH3292" s="37" t="s">
        <v>5558</v>
      </c>
      <c r="BI3292" s="37" t="s">
        <v>5558</v>
      </c>
      <c r="BJ3292" s="138" t="e">
        <f>#N/A</f>
        <v>#N/A</v>
      </c>
      <c r="BK3292" s="138" t="e">
        <f>#N/A</f>
        <v>#N/A</v>
      </c>
      <c r="BL3292" s="138" t="e">
        <f>#N/A</f>
        <v>#N/A</v>
      </c>
      <c r="BM3292" s="138" t="e">
        <f>#N/A</f>
        <v>#N/A</v>
      </c>
      <c r="BN3292" s="26"/>
      <c r="BO3292" s="26"/>
      <c r="BP3292" s="26"/>
      <c r="BQ3292" s="38"/>
      <c r="BR3292" s="26"/>
      <c r="BS3292" s="26"/>
      <c r="BT3292" s="26"/>
      <c r="BU3292" s="26"/>
      <c r="BV3292" s="39"/>
    </row>
    <row r="3293" spans="1:74" ht="15" hidden="1" customHeight="1" thickBot="1">
      <c r="A3293" s="26">
        <v>2020</v>
      </c>
      <c r="B3293" s="67">
        <v>3289</v>
      </c>
      <c r="C3293" s="26" t="s">
        <v>129</v>
      </c>
      <c r="D3293" s="26" t="s">
        <v>4642</v>
      </c>
      <c r="E3293" s="26" t="s">
        <v>4643</v>
      </c>
      <c r="F3293" s="68">
        <v>44089</v>
      </c>
      <c r="G3293" s="67" t="s">
        <v>5848</v>
      </c>
      <c r="H3293" s="26" t="s">
        <v>4645</v>
      </c>
      <c r="I3293" s="26" t="s">
        <v>4645</v>
      </c>
      <c r="J3293" s="28" t="s">
        <v>4646</v>
      </c>
      <c r="K3293" s="26" t="s">
        <v>135</v>
      </c>
      <c r="L3293" s="26" t="s">
        <v>4647</v>
      </c>
      <c r="M3293" s="26" t="s">
        <v>137</v>
      </c>
      <c r="N3293" s="26" t="s">
        <v>138</v>
      </c>
      <c r="O3293" s="26" t="s">
        <v>138</v>
      </c>
      <c r="Q3293" s="30">
        <v>77</v>
      </c>
      <c r="R3293" s="30">
        <v>6050</v>
      </c>
      <c r="S3293" s="31" t="e">
        <f>#N/A</f>
        <v>#N/A</v>
      </c>
      <c r="T3293" s="30">
        <v>1094</v>
      </c>
      <c r="AB3293" s="33" t="e">
        <f>#N/A</f>
        <v>#N/A</v>
      </c>
      <c r="AC3293" s="30">
        <v>1400</v>
      </c>
      <c r="AD3293" s="30" t="e">
        <f>#N/A</f>
        <v>#N/A</v>
      </c>
      <c r="AE3293" s="34">
        <v>0.88384615384615384</v>
      </c>
      <c r="AG3293" s="30" t="e">
        <f>#N/A</f>
        <v>#N/A</v>
      </c>
      <c r="AH3293" s="30" t="e">
        <f>#N/A</f>
        <v>#N/A</v>
      </c>
      <c r="AI3293" s="30">
        <v>7131.6</v>
      </c>
      <c r="AJ3293" s="71">
        <v>6792</v>
      </c>
      <c r="AK3293" s="26" t="s">
        <v>5027</v>
      </c>
      <c r="AL3293" s="26">
        <v>37</v>
      </c>
      <c r="AM3293" s="26" t="s">
        <v>5719</v>
      </c>
      <c r="AU3293" s="67" t="s">
        <v>4980</v>
      </c>
      <c r="AV3293" s="26" t="s">
        <v>5721</v>
      </c>
      <c r="AW3293" s="26" t="s">
        <v>5720</v>
      </c>
      <c r="BB3293" s="26" t="s">
        <v>4652</v>
      </c>
      <c r="BD3293" s="37">
        <v>44211</v>
      </c>
      <c r="BG3293" s="37" t="s">
        <v>147</v>
      </c>
      <c r="BH3293" s="37" t="s">
        <v>5558</v>
      </c>
      <c r="BI3293" s="37" t="s">
        <v>5558</v>
      </c>
      <c r="BJ3293" s="138" t="e">
        <f>#N/A</f>
        <v>#N/A</v>
      </c>
      <c r="BK3293" s="138" t="e">
        <f>#N/A</f>
        <v>#N/A</v>
      </c>
      <c r="BL3293" s="138" t="e">
        <f>#N/A</f>
        <v>#N/A</v>
      </c>
      <c r="BM3293" s="138" t="e">
        <f>#N/A</f>
        <v>#N/A</v>
      </c>
      <c r="BN3293" s="26"/>
      <c r="BO3293" s="26"/>
      <c r="BP3293" s="26"/>
      <c r="BQ3293" s="38"/>
      <c r="BR3293" s="26"/>
      <c r="BS3293" s="26"/>
      <c r="BT3293" s="26"/>
      <c r="BU3293" s="26"/>
      <c r="BV3293" s="39"/>
    </row>
    <row r="3294" spans="1:74" ht="15" hidden="1" customHeight="1" thickBot="1">
      <c r="A3294" s="26">
        <v>2020</v>
      </c>
      <c r="B3294" s="67">
        <v>3290</v>
      </c>
      <c r="C3294" s="26" t="s">
        <v>129</v>
      </c>
      <c r="D3294" s="26" t="s">
        <v>4642</v>
      </c>
      <c r="E3294" s="26" t="s">
        <v>4643</v>
      </c>
      <c r="F3294" s="68">
        <v>44089</v>
      </c>
      <c r="G3294" s="26" t="s">
        <v>5849</v>
      </c>
      <c r="H3294" s="26" t="s">
        <v>4645</v>
      </c>
      <c r="I3294" s="26" t="s">
        <v>4645</v>
      </c>
      <c r="J3294" s="28" t="s">
        <v>4646</v>
      </c>
      <c r="K3294" s="26" t="s">
        <v>135</v>
      </c>
      <c r="L3294" s="26" t="s">
        <v>4647</v>
      </c>
      <c r="M3294" s="26" t="s">
        <v>137</v>
      </c>
      <c r="N3294" s="26" t="s">
        <v>138</v>
      </c>
      <c r="O3294" s="26" t="s">
        <v>138</v>
      </c>
      <c r="Q3294" s="30">
        <v>85</v>
      </c>
      <c r="R3294" s="30">
        <v>9430</v>
      </c>
      <c r="S3294" s="31" t="e">
        <f>#N/A</f>
        <v>#N/A</v>
      </c>
      <c r="T3294" s="30">
        <v>1836</v>
      </c>
      <c r="AB3294" s="33" t="e">
        <f>#N/A</f>
        <v>#N/A</v>
      </c>
      <c r="AC3294" s="30">
        <v>1400</v>
      </c>
      <c r="AD3294" s="30" t="e">
        <f>#N/A</f>
        <v>#N/A</v>
      </c>
      <c r="AE3294" s="34">
        <v>0.88384615384615384</v>
      </c>
      <c r="AG3294" s="30" t="e">
        <f>#N/A</f>
        <v>#N/A</v>
      </c>
      <c r="AH3294" s="30" t="e">
        <f>#N/A</f>
        <v>#N/A</v>
      </c>
      <c r="AI3294" s="30">
        <v>11702.25</v>
      </c>
      <c r="AJ3294" s="71">
        <v>11145</v>
      </c>
      <c r="AK3294" s="26" t="s">
        <v>5027</v>
      </c>
      <c r="AL3294" s="26">
        <v>37</v>
      </c>
      <c r="AM3294" s="26" t="s">
        <v>5719</v>
      </c>
      <c r="AU3294" s="67" t="s">
        <v>4980</v>
      </c>
      <c r="AV3294" s="26" t="s">
        <v>5721</v>
      </c>
      <c r="AW3294" s="26" t="s">
        <v>5720</v>
      </c>
      <c r="BB3294" s="26" t="s">
        <v>4652</v>
      </c>
      <c r="BD3294" s="37">
        <v>44211</v>
      </c>
      <c r="BG3294" s="37" t="s">
        <v>147</v>
      </c>
      <c r="BH3294" s="37" t="s">
        <v>5558</v>
      </c>
      <c r="BI3294" s="37" t="s">
        <v>5558</v>
      </c>
      <c r="BJ3294" s="138" t="e">
        <f>#N/A</f>
        <v>#N/A</v>
      </c>
      <c r="BK3294" s="138" t="e">
        <f>#N/A</f>
        <v>#N/A</v>
      </c>
      <c r="BL3294" s="138" t="e">
        <f>#N/A</f>
        <v>#N/A</v>
      </c>
      <c r="BM3294" s="138" t="e">
        <f>#N/A</f>
        <v>#N/A</v>
      </c>
      <c r="BN3294" s="26"/>
      <c r="BO3294" s="26"/>
      <c r="BP3294" s="26"/>
      <c r="BQ3294" s="38"/>
      <c r="BR3294" s="26"/>
      <c r="BS3294" s="26"/>
      <c r="BT3294" s="26"/>
      <c r="BU3294" s="26"/>
      <c r="BV3294" s="39"/>
    </row>
    <row r="3295" spans="1:74" ht="15" hidden="1" customHeight="1" thickBot="1">
      <c r="A3295" s="26">
        <v>2020</v>
      </c>
      <c r="B3295" s="67">
        <v>3291</v>
      </c>
      <c r="C3295" s="26" t="s">
        <v>129</v>
      </c>
      <c r="D3295" s="26" t="s">
        <v>4642</v>
      </c>
      <c r="E3295" s="26" t="s">
        <v>4643</v>
      </c>
      <c r="F3295" s="68">
        <v>44089</v>
      </c>
      <c r="G3295" s="67" t="s">
        <v>5850</v>
      </c>
      <c r="H3295" s="26" t="s">
        <v>4645</v>
      </c>
      <c r="I3295" s="26" t="s">
        <v>4645</v>
      </c>
      <c r="J3295" s="28" t="s">
        <v>4646</v>
      </c>
      <c r="K3295" s="26" t="s">
        <v>135</v>
      </c>
      <c r="L3295" s="26" t="s">
        <v>4647</v>
      </c>
      <c r="M3295" s="26" t="s">
        <v>137</v>
      </c>
      <c r="N3295" s="26" t="s">
        <v>138</v>
      </c>
      <c r="O3295" s="26" t="s">
        <v>138</v>
      </c>
      <c r="Q3295" s="30">
        <v>79</v>
      </c>
      <c r="R3295" s="30">
        <v>7080</v>
      </c>
      <c r="S3295" s="31" t="e">
        <f>#N/A</f>
        <v>#N/A</v>
      </c>
      <c r="T3295" s="30">
        <v>1307</v>
      </c>
      <c r="AB3295" s="33" t="e">
        <f>#N/A</f>
        <v>#N/A</v>
      </c>
      <c r="AC3295" s="30">
        <v>1400</v>
      </c>
      <c r="AD3295" s="30" t="e">
        <f>#N/A</f>
        <v>#N/A</v>
      </c>
      <c r="AE3295" s="34">
        <v>0.94551724137931037</v>
      </c>
      <c r="AG3295" s="30" t="e">
        <f>#N/A</f>
        <v>#N/A</v>
      </c>
      <c r="AH3295" s="30" t="e">
        <f>#N/A</f>
        <v>#N/A</v>
      </c>
      <c r="AI3295" s="30">
        <v>8524.9500000000007</v>
      </c>
      <c r="AJ3295" s="71">
        <v>8119</v>
      </c>
      <c r="AK3295" s="26" t="s">
        <v>5027</v>
      </c>
      <c r="AL3295" s="26">
        <v>37</v>
      </c>
      <c r="AM3295" s="26" t="s">
        <v>5719</v>
      </c>
      <c r="AU3295" s="67" t="s">
        <v>4980</v>
      </c>
      <c r="AV3295" s="26" t="s">
        <v>5721</v>
      </c>
      <c r="AW3295" s="26" t="s">
        <v>5720</v>
      </c>
      <c r="BB3295" s="26" t="s">
        <v>4652</v>
      </c>
      <c r="BD3295" s="37">
        <v>44211</v>
      </c>
      <c r="BG3295" s="37" t="s">
        <v>147</v>
      </c>
      <c r="BH3295" s="37" t="s">
        <v>5558</v>
      </c>
      <c r="BI3295" s="37" t="s">
        <v>5558</v>
      </c>
      <c r="BJ3295" s="138" t="e">
        <f>#N/A</f>
        <v>#N/A</v>
      </c>
      <c r="BK3295" s="138" t="e">
        <f>#N/A</f>
        <v>#N/A</v>
      </c>
      <c r="BL3295" s="138" t="e">
        <f>#N/A</f>
        <v>#N/A</v>
      </c>
      <c r="BM3295" s="138" t="e">
        <f>#N/A</f>
        <v>#N/A</v>
      </c>
      <c r="BN3295" s="26"/>
      <c r="BO3295" s="26"/>
      <c r="BP3295" s="26"/>
      <c r="BQ3295" s="38"/>
      <c r="BR3295" s="26"/>
      <c r="BS3295" s="26"/>
      <c r="BT3295" s="26"/>
      <c r="BU3295" s="26"/>
      <c r="BV3295" s="39"/>
    </row>
    <row r="3296" spans="1:74" ht="15" hidden="1" customHeight="1" thickBot="1">
      <c r="A3296" s="26">
        <v>2020</v>
      </c>
      <c r="B3296" s="67">
        <v>3292</v>
      </c>
      <c r="C3296" s="26" t="s">
        <v>129</v>
      </c>
      <c r="D3296" s="26" t="s">
        <v>4642</v>
      </c>
      <c r="E3296" s="26" t="s">
        <v>4643</v>
      </c>
      <c r="F3296" s="68">
        <v>44089</v>
      </c>
      <c r="G3296" s="26" t="s">
        <v>5851</v>
      </c>
      <c r="H3296" s="26" t="s">
        <v>4645</v>
      </c>
      <c r="I3296" s="26" t="s">
        <v>4645</v>
      </c>
      <c r="J3296" s="28" t="s">
        <v>4646</v>
      </c>
      <c r="K3296" s="26" t="s">
        <v>135</v>
      </c>
      <c r="L3296" s="26" t="s">
        <v>4647</v>
      </c>
      <c r="M3296" s="26" t="s">
        <v>137</v>
      </c>
      <c r="N3296" s="26" t="s">
        <v>138</v>
      </c>
      <c r="O3296" s="26" t="s">
        <v>138</v>
      </c>
      <c r="Q3296" s="30">
        <v>83</v>
      </c>
      <c r="R3296" s="30">
        <v>8570</v>
      </c>
      <c r="S3296" s="31" t="e">
        <f>#N/A</f>
        <v>#N/A</v>
      </c>
      <c r="T3296" s="30">
        <v>1784</v>
      </c>
      <c r="AB3296" s="33" t="e">
        <f>#N/A</f>
        <v>#N/A</v>
      </c>
      <c r="AC3296" s="30">
        <v>1400</v>
      </c>
      <c r="AD3296" s="30" t="e">
        <f>#N/A</f>
        <v>#N/A</v>
      </c>
      <c r="AE3296" s="34">
        <v>0.94551724137931037</v>
      </c>
      <c r="AG3296" s="30" t="e">
        <f>#N/A</f>
        <v>#N/A</v>
      </c>
      <c r="AH3296" s="30" t="e">
        <f>#N/A</f>
        <v>#N/A</v>
      </c>
      <c r="AI3296" s="30">
        <v>10539.9</v>
      </c>
      <c r="AJ3296" s="71">
        <v>10038</v>
      </c>
      <c r="AK3296" s="26" t="s">
        <v>5027</v>
      </c>
      <c r="AL3296" s="26">
        <v>37</v>
      </c>
      <c r="AM3296" s="26" t="s">
        <v>5719</v>
      </c>
      <c r="AU3296" s="67" t="s">
        <v>4980</v>
      </c>
      <c r="AV3296" s="26" t="s">
        <v>5721</v>
      </c>
      <c r="AW3296" s="26" t="s">
        <v>5720</v>
      </c>
      <c r="BB3296" s="26" t="s">
        <v>4652</v>
      </c>
      <c r="BD3296" s="37">
        <v>44211</v>
      </c>
      <c r="BG3296" s="37" t="s">
        <v>147</v>
      </c>
      <c r="BH3296" s="37" t="s">
        <v>5558</v>
      </c>
      <c r="BI3296" s="37" t="s">
        <v>5558</v>
      </c>
      <c r="BJ3296" s="138" t="e">
        <f>#N/A</f>
        <v>#N/A</v>
      </c>
      <c r="BK3296" s="138" t="e">
        <f>#N/A</f>
        <v>#N/A</v>
      </c>
      <c r="BL3296" s="138" t="e">
        <f>#N/A</f>
        <v>#N/A</v>
      </c>
      <c r="BM3296" s="138" t="e">
        <f>#N/A</f>
        <v>#N/A</v>
      </c>
      <c r="BN3296" s="26"/>
      <c r="BO3296" s="26"/>
      <c r="BP3296" s="26"/>
      <c r="BQ3296" s="38"/>
      <c r="BR3296" s="26"/>
      <c r="BS3296" s="26"/>
      <c r="BT3296" s="26"/>
      <c r="BU3296" s="26"/>
      <c r="BV3296" s="39"/>
    </row>
    <row r="3297" spans="1:74" ht="15" hidden="1" customHeight="1" thickBot="1">
      <c r="A3297" s="26">
        <v>2020</v>
      </c>
      <c r="B3297" s="67">
        <v>3293</v>
      </c>
      <c r="C3297" s="26" t="s">
        <v>129</v>
      </c>
      <c r="D3297" s="26" t="s">
        <v>4642</v>
      </c>
      <c r="E3297" s="26" t="s">
        <v>4643</v>
      </c>
      <c r="F3297" s="68">
        <v>44089</v>
      </c>
      <c r="G3297" s="67" t="s">
        <v>5852</v>
      </c>
      <c r="H3297" s="26" t="s">
        <v>4645</v>
      </c>
      <c r="I3297" s="26" t="s">
        <v>4645</v>
      </c>
      <c r="J3297" s="28" t="s">
        <v>4646</v>
      </c>
      <c r="K3297" s="26" t="s">
        <v>135</v>
      </c>
      <c r="L3297" s="26" t="s">
        <v>4647</v>
      </c>
      <c r="M3297" s="26" t="s">
        <v>137</v>
      </c>
      <c r="N3297" s="26" t="s">
        <v>138</v>
      </c>
      <c r="O3297" s="26" t="s">
        <v>138</v>
      </c>
      <c r="Q3297" s="30">
        <v>83</v>
      </c>
      <c r="R3297" s="30">
        <v>8900</v>
      </c>
      <c r="S3297" s="31" t="e">
        <f>#N/A</f>
        <v>#N/A</v>
      </c>
      <c r="T3297" s="30">
        <v>1432</v>
      </c>
      <c r="AB3297" s="33" t="e">
        <f>#N/A</f>
        <v>#N/A</v>
      </c>
      <c r="AC3297" s="30">
        <v>1400</v>
      </c>
      <c r="AD3297" s="30" t="e">
        <f>#N/A</f>
        <v>#N/A</v>
      </c>
      <c r="AE3297" s="34">
        <v>0.65741935483870961</v>
      </c>
      <c r="AG3297" s="30" t="e">
        <f>#N/A</f>
        <v>#N/A</v>
      </c>
      <c r="AH3297" s="30" t="e">
        <f>#N/A</f>
        <v>#N/A</v>
      </c>
      <c r="AI3297" s="30">
        <v>10986.15</v>
      </c>
      <c r="AJ3297" s="71">
        <v>10463</v>
      </c>
      <c r="AK3297" s="26" t="s">
        <v>5027</v>
      </c>
      <c r="AL3297" s="26">
        <v>37</v>
      </c>
      <c r="AM3297" s="26" t="s">
        <v>5719</v>
      </c>
      <c r="AU3297" s="67" t="s">
        <v>4980</v>
      </c>
      <c r="AV3297" s="26" t="s">
        <v>5721</v>
      </c>
      <c r="AW3297" s="26" t="s">
        <v>5720</v>
      </c>
      <c r="BB3297" s="26" t="s">
        <v>4652</v>
      </c>
      <c r="BD3297" s="37">
        <v>44211</v>
      </c>
      <c r="BG3297" s="37" t="s">
        <v>147</v>
      </c>
      <c r="BH3297" s="37" t="s">
        <v>5558</v>
      </c>
      <c r="BI3297" s="37" t="s">
        <v>5558</v>
      </c>
      <c r="BJ3297" s="138" t="e">
        <f>#N/A</f>
        <v>#N/A</v>
      </c>
      <c r="BK3297" s="138" t="e">
        <f>#N/A</f>
        <v>#N/A</v>
      </c>
      <c r="BL3297" s="138" t="e">
        <f>#N/A</f>
        <v>#N/A</v>
      </c>
      <c r="BM3297" s="138" t="e">
        <f>#N/A</f>
        <v>#N/A</v>
      </c>
      <c r="BN3297" s="26"/>
      <c r="BO3297" s="26"/>
      <c r="BP3297" s="26"/>
      <c r="BQ3297" s="38"/>
      <c r="BR3297" s="26"/>
      <c r="BS3297" s="26"/>
      <c r="BT3297" s="26"/>
      <c r="BU3297" s="26"/>
      <c r="BV3297" s="39"/>
    </row>
    <row r="3298" spans="1:74" ht="15" hidden="1" customHeight="1" thickBot="1">
      <c r="A3298" s="26">
        <v>2020</v>
      </c>
      <c r="B3298" s="67">
        <v>3294</v>
      </c>
      <c r="C3298" s="26" t="s">
        <v>129</v>
      </c>
      <c r="D3298" s="26" t="s">
        <v>4642</v>
      </c>
      <c r="E3298" s="26" t="s">
        <v>4643</v>
      </c>
      <c r="F3298" s="68">
        <v>44089</v>
      </c>
      <c r="G3298" s="26" t="s">
        <v>5853</v>
      </c>
      <c r="H3298" s="26" t="s">
        <v>4645</v>
      </c>
      <c r="I3298" s="26" t="s">
        <v>4645</v>
      </c>
      <c r="J3298" s="28" t="s">
        <v>4646</v>
      </c>
      <c r="K3298" s="26" t="s">
        <v>135</v>
      </c>
      <c r="L3298" s="26" t="s">
        <v>4647</v>
      </c>
      <c r="M3298" s="26" t="s">
        <v>137</v>
      </c>
      <c r="N3298" s="26" t="s">
        <v>138</v>
      </c>
      <c r="O3298" s="26" t="s">
        <v>138</v>
      </c>
      <c r="Q3298" s="30">
        <v>74</v>
      </c>
      <c r="R3298" s="30">
        <v>4410</v>
      </c>
      <c r="S3298" s="31" t="e">
        <f>#N/A</f>
        <v>#N/A</v>
      </c>
      <c r="T3298" s="30">
        <v>765</v>
      </c>
      <c r="AB3298" s="33" t="e">
        <f>#N/A</f>
        <v>#N/A</v>
      </c>
      <c r="AC3298" s="30">
        <v>1400</v>
      </c>
      <c r="AD3298" s="30" t="e">
        <f>#N/A</f>
        <v>#N/A</v>
      </c>
      <c r="AE3298" s="34">
        <v>0.65741935483870961</v>
      </c>
      <c r="AG3298" s="30" t="e">
        <f>#N/A</f>
        <v>#N/A</v>
      </c>
      <c r="AH3298" s="30" t="e">
        <f>#N/A</f>
        <v>#N/A</v>
      </c>
      <c r="AI3298" s="30">
        <v>4914</v>
      </c>
      <c r="AJ3298" s="71">
        <v>4680</v>
      </c>
      <c r="AK3298" s="26" t="s">
        <v>5027</v>
      </c>
      <c r="AL3298" s="26">
        <v>37</v>
      </c>
      <c r="AM3298" s="26" t="s">
        <v>5719</v>
      </c>
      <c r="AU3298" s="67" t="s">
        <v>4980</v>
      </c>
      <c r="AV3298" s="26" t="s">
        <v>5721</v>
      </c>
      <c r="AW3298" s="26" t="s">
        <v>5720</v>
      </c>
      <c r="BB3298" s="26" t="s">
        <v>4652</v>
      </c>
      <c r="BD3298" s="37">
        <v>44211</v>
      </c>
      <c r="BG3298" s="37" t="s">
        <v>147</v>
      </c>
      <c r="BH3298" s="37" t="s">
        <v>5558</v>
      </c>
      <c r="BI3298" s="37" t="s">
        <v>5558</v>
      </c>
      <c r="BJ3298" s="138" t="e">
        <f>#N/A</f>
        <v>#N/A</v>
      </c>
      <c r="BK3298" s="138" t="e">
        <f>#N/A</f>
        <v>#N/A</v>
      </c>
      <c r="BL3298" s="138" t="e">
        <f>#N/A</f>
        <v>#N/A</v>
      </c>
      <c r="BM3298" s="138" t="e">
        <f>#N/A</f>
        <v>#N/A</v>
      </c>
      <c r="BN3298" s="26"/>
      <c r="BO3298" s="26"/>
      <c r="BP3298" s="26"/>
      <c r="BQ3298" s="38"/>
      <c r="BR3298" s="26"/>
      <c r="BS3298" s="26"/>
      <c r="BT3298" s="26"/>
      <c r="BU3298" s="26"/>
      <c r="BV3298" s="39"/>
    </row>
    <row r="3299" spans="1:74" ht="15" hidden="1" customHeight="1" thickBot="1">
      <c r="A3299" s="26">
        <v>2020</v>
      </c>
      <c r="B3299" s="67">
        <v>3295</v>
      </c>
      <c r="C3299" s="26" t="s">
        <v>129</v>
      </c>
      <c r="D3299" s="26" t="s">
        <v>4642</v>
      </c>
      <c r="E3299" s="26" t="s">
        <v>4643</v>
      </c>
      <c r="F3299" s="68">
        <v>44089</v>
      </c>
      <c r="G3299" s="67" t="s">
        <v>5854</v>
      </c>
      <c r="H3299" s="26" t="s">
        <v>4645</v>
      </c>
      <c r="I3299" s="26" t="s">
        <v>4645</v>
      </c>
      <c r="J3299" s="28" t="s">
        <v>4646</v>
      </c>
      <c r="K3299" s="26" t="s">
        <v>135</v>
      </c>
      <c r="L3299" s="26" t="s">
        <v>4647</v>
      </c>
      <c r="M3299" s="26" t="s">
        <v>137</v>
      </c>
      <c r="N3299" s="26" t="s">
        <v>138</v>
      </c>
      <c r="O3299" s="26" t="s">
        <v>138</v>
      </c>
      <c r="Q3299" s="30">
        <v>81</v>
      </c>
      <c r="R3299" s="30">
        <v>7730</v>
      </c>
      <c r="S3299" s="31" t="e">
        <f>#N/A</f>
        <v>#N/A</v>
      </c>
      <c r="T3299" s="30">
        <v>1385</v>
      </c>
      <c r="AB3299" s="33" t="e">
        <f>#N/A</f>
        <v>#N/A</v>
      </c>
      <c r="AC3299" s="30">
        <v>1400</v>
      </c>
      <c r="AD3299" s="30" t="e">
        <f>#N/A</f>
        <v>#N/A</v>
      </c>
      <c r="AE3299" s="34">
        <v>0.8922807017543859</v>
      </c>
      <c r="AG3299" s="30" t="e">
        <f>#N/A</f>
        <v>#N/A</v>
      </c>
      <c r="AH3299" s="30" t="e">
        <f>#N/A</f>
        <v>#N/A</v>
      </c>
      <c r="AI3299" s="30">
        <v>9403.8000000000011</v>
      </c>
      <c r="AJ3299" s="71">
        <v>8956</v>
      </c>
      <c r="AK3299" s="26" t="s">
        <v>5027</v>
      </c>
      <c r="AL3299" s="26">
        <v>37</v>
      </c>
      <c r="AM3299" s="26" t="s">
        <v>5719</v>
      </c>
      <c r="AU3299" s="67" t="s">
        <v>4980</v>
      </c>
      <c r="AV3299" s="26" t="s">
        <v>5721</v>
      </c>
      <c r="AW3299" s="26" t="s">
        <v>5720</v>
      </c>
      <c r="BB3299" s="26" t="s">
        <v>4652</v>
      </c>
      <c r="BD3299" s="37">
        <v>44211</v>
      </c>
      <c r="BG3299" s="37" t="s">
        <v>147</v>
      </c>
      <c r="BH3299" s="37" t="s">
        <v>5558</v>
      </c>
      <c r="BI3299" s="37" t="s">
        <v>5558</v>
      </c>
      <c r="BJ3299" s="138" t="e">
        <f>#N/A</f>
        <v>#N/A</v>
      </c>
      <c r="BK3299" s="138" t="e">
        <f>#N/A</f>
        <v>#N/A</v>
      </c>
      <c r="BL3299" s="138" t="e">
        <f>#N/A</f>
        <v>#N/A</v>
      </c>
      <c r="BM3299" s="138" t="e">
        <f>#N/A</f>
        <v>#N/A</v>
      </c>
      <c r="BN3299" s="26"/>
      <c r="BO3299" s="26"/>
      <c r="BP3299" s="26"/>
      <c r="BQ3299" s="38"/>
      <c r="BR3299" s="26"/>
      <c r="BS3299" s="26"/>
      <c r="BT3299" s="26"/>
      <c r="BU3299" s="26"/>
      <c r="BV3299" s="39"/>
    </row>
    <row r="3300" spans="1:74" ht="15" hidden="1" customHeight="1" thickBot="1">
      <c r="A3300" s="26">
        <v>2020</v>
      </c>
      <c r="B3300" s="67">
        <v>3296</v>
      </c>
      <c r="C3300" s="26" t="s">
        <v>129</v>
      </c>
      <c r="D3300" s="26" t="s">
        <v>4642</v>
      </c>
      <c r="E3300" s="26" t="s">
        <v>4643</v>
      </c>
      <c r="F3300" s="68">
        <v>44089</v>
      </c>
      <c r="G3300" s="26" t="s">
        <v>5855</v>
      </c>
      <c r="H3300" s="26" t="s">
        <v>4645</v>
      </c>
      <c r="I3300" s="26" t="s">
        <v>4645</v>
      </c>
      <c r="J3300" s="28" t="s">
        <v>4646</v>
      </c>
      <c r="K3300" s="26" t="s">
        <v>135</v>
      </c>
      <c r="L3300" s="26" t="s">
        <v>4647</v>
      </c>
      <c r="M3300" s="26" t="s">
        <v>137</v>
      </c>
      <c r="N3300" s="26" t="s">
        <v>138</v>
      </c>
      <c r="O3300" s="26" t="s">
        <v>138</v>
      </c>
      <c r="Q3300" s="30">
        <v>79</v>
      </c>
      <c r="R3300" s="30">
        <v>6820</v>
      </c>
      <c r="S3300" s="31" t="e">
        <f>#N/A</f>
        <v>#N/A</v>
      </c>
      <c r="T3300" s="30">
        <v>1501</v>
      </c>
      <c r="AB3300" s="33" t="e">
        <f>#N/A</f>
        <v>#N/A</v>
      </c>
      <c r="AC3300" s="30">
        <v>1400</v>
      </c>
      <c r="AD3300" s="30" t="e">
        <f>#N/A</f>
        <v>#N/A</v>
      </c>
      <c r="AE3300" s="34">
        <v>0.8922807017543859</v>
      </c>
      <c r="AG3300" s="30" t="e">
        <f>#N/A</f>
        <v>#N/A</v>
      </c>
      <c r="AH3300" s="30" t="e">
        <f>#N/A</f>
        <v>#N/A</v>
      </c>
      <c r="AI3300" s="30">
        <v>8173.2000000000007</v>
      </c>
      <c r="AJ3300" s="71">
        <v>7784</v>
      </c>
      <c r="AK3300" s="26" t="s">
        <v>5027</v>
      </c>
      <c r="AL3300" s="26">
        <v>37</v>
      </c>
      <c r="AM3300" s="26" t="s">
        <v>5719</v>
      </c>
      <c r="AU3300" s="67" t="s">
        <v>4980</v>
      </c>
      <c r="AV3300" s="26" t="s">
        <v>5721</v>
      </c>
      <c r="AW3300" s="26" t="s">
        <v>5720</v>
      </c>
      <c r="BB3300" s="26" t="s">
        <v>4652</v>
      </c>
      <c r="BD3300" s="37">
        <v>44211</v>
      </c>
      <c r="BG3300" s="37" t="s">
        <v>147</v>
      </c>
      <c r="BH3300" s="37" t="s">
        <v>5558</v>
      </c>
      <c r="BI3300" s="37" t="s">
        <v>5558</v>
      </c>
      <c r="BJ3300" s="138" t="e">
        <f>#N/A</f>
        <v>#N/A</v>
      </c>
      <c r="BK3300" s="138" t="e">
        <f>#N/A</f>
        <v>#N/A</v>
      </c>
      <c r="BL3300" s="138" t="e">
        <f>#N/A</f>
        <v>#N/A</v>
      </c>
      <c r="BM3300" s="138" t="e">
        <f>#N/A</f>
        <v>#N/A</v>
      </c>
      <c r="BN3300" s="26"/>
      <c r="BO3300" s="26"/>
      <c r="BP3300" s="26"/>
      <c r="BQ3300" s="38"/>
      <c r="BR3300" s="26"/>
      <c r="BS3300" s="26"/>
      <c r="BT3300" s="26"/>
      <c r="BU3300" s="26"/>
      <c r="BV3300" s="39"/>
    </row>
    <row r="3301" spans="1:74" ht="15" hidden="1" customHeight="1" thickBot="1">
      <c r="A3301" s="26">
        <v>2020</v>
      </c>
      <c r="B3301" s="67">
        <v>3297</v>
      </c>
      <c r="C3301" s="26" t="s">
        <v>129</v>
      </c>
      <c r="D3301" s="26" t="s">
        <v>4642</v>
      </c>
      <c r="E3301" s="26" t="s">
        <v>4643</v>
      </c>
      <c r="F3301" s="68">
        <v>44089</v>
      </c>
      <c r="G3301" s="67" t="s">
        <v>5856</v>
      </c>
      <c r="H3301" s="26" t="s">
        <v>4645</v>
      </c>
      <c r="I3301" s="26" t="s">
        <v>4645</v>
      </c>
      <c r="J3301" s="28" t="s">
        <v>4646</v>
      </c>
      <c r="K3301" s="26" t="s">
        <v>135</v>
      </c>
      <c r="L3301" s="26" t="s">
        <v>4647</v>
      </c>
      <c r="M3301" s="26" t="s">
        <v>137</v>
      </c>
      <c r="N3301" s="26" t="s">
        <v>138</v>
      </c>
      <c r="O3301" s="26" t="s">
        <v>138</v>
      </c>
      <c r="Q3301" s="30">
        <v>86</v>
      </c>
      <c r="R3301" s="30">
        <v>10490</v>
      </c>
      <c r="S3301" s="31" t="e">
        <f>#N/A</f>
        <v>#N/A</v>
      </c>
      <c r="T3301" s="30">
        <v>2214</v>
      </c>
      <c r="AB3301" s="33" t="e">
        <f>#N/A</f>
        <v>#N/A</v>
      </c>
      <c r="AC3301" s="30">
        <v>1400</v>
      </c>
      <c r="AD3301" s="30" t="e">
        <f>#N/A</f>
        <v>#N/A</v>
      </c>
      <c r="AE3301" s="34">
        <v>0.93454545454545457</v>
      </c>
      <c r="AG3301" s="30" t="e">
        <f>#N/A</f>
        <v>#N/A</v>
      </c>
      <c r="AH3301" s="30" t="e">
        <f>#N/A</f>
        <v>#N/A</v>
      </c>
      <c r="AI3301" s="30">
        <v>14186.550000000001</v>
      </c>
      <c r="AJ3301" s="71">
        <v>13511</v>
      </c>
      <c r="AK3301" s="26" t="s">
        <v>5027</v>
      </c>
      <c r="AL3301" s="26">
        <v>37</v>
      </c>
      <c r="AM3301" s="26" t="s">
        <v>5719</v>
      </c>
      <c r="AU3301" s="67" t="s">
        <v>4980</v>
      </c>
      <c r="AV3301" s="26" t="s">
        <v>5721</v>
      </c>
      <c r="AW3301" s="26" t="s">
        <v>5720</v>
      </c>
      <c r="BB3301" s="26" t="s">
        <v>4652</v>
      </c>
      <c r="BD3301" s="37">
        <v>44211</v>
      </c>
      <c r="BG3301" s="37" t="s">
        <v>147</v>
      </c>
      <c r="BH3301" s="37" t="s">
        <v>5558</v>
      </c>
      <c r="BI3301" s="37" t="s">
        <v>5558</v>
      </c>
      <c r="BJ3301" s="138" t="e">
        <f>#N/A</f>
        <v>#N/A</v>
      </c>
      <c r="BK3301" s="138" t="e">
        <f>#N/A</f>
        <v>#N/A</v>
      </c>
      <c r="BL3301" s="138" t="e">
        <f>#N/A</f>
        <v>#N/A</v>
      </c>
      <c r="BM3301" s="138" t="e">
        <f>#N/A</f>
        <v>#N/A</v>
      </c>
      <c r="BN3301" s="26"/>
      <c r="BO3301" s="26"/>
      <c r="BP3301" s="26"/>
      <c r="BQ3301" s="38"/>
      <c r="BR3301" s="26"/>
      <c r="BS3301" s="26"/>
      <c r="BT3301" s="26"/>
      <c r="BU3301" s="26"/>
      <c r="BV3301" s="39"/>
    </row>
    <row r="3302" spans="1:74" ht="15" hidden="1" customHeight="1" thickBot="1">
      <c r="A3302" s="26">
        <v>2020</v>
      </c>
      <c r="B3302" s="67">
        <v>3298</v>
      </c>
      <c r="C3302" s="26" t="s">
        <v>129</v>
      </c>
      <c r="D3302" s="26" t="s">
        <v>4642</v>
      </c>
      <c r="E3302" s="26" t="s">
        <v>4643</v>
      </c>
      <c r="F3302" s="68">
        <v>44089</v>
      </c>
      <c r="G3302" s="26" t="s">
        <v>5857</v>
      </c>
      <c r="H3302" s="26" t="s">
        <v>4645</v>
      </c>
      <c r="I3302" s="26" t="s">
        <v>4645</v>
      </c>
      <c r="J3302" s="28" t="s">
        <v>4646</v>
      </c>
      <c r="K3302" s="26" t="s">
        <v>135</v>
      </c>
      <c r="L3302" s="26" t="s">
        <v>4647</v>
      </c>
      <c r="M3302" s="26" t="s">
        <v>137</v>
      </c>
      <c r="N3302" s="26" t="s">
        <v>138</v>
      </c>
      <c r="O3302" s="26" t="s">
        <v>138</v>
      </c>
      <c r="Q3302" s="30">
        <v>81</v>
      </c>
      <c r="R3302" s="30">
        <v>7310</v>
      </c>
      <c r="S3302" s="31" t="e">
        <f>#N/A</f>
        <v>#N/A</v>
      </c>
      <c r="T3302" s="30">
        <v>1119</v>
      </c>
      <c r="AB3302" s="33" t="e">
        <f>#N/A</f>
        <v>#N/A</v>
      </c>
      <c r="AC3302" s="30">
        <v>1400</v>
      </c>
      <c r="AD3302" s="30" t="e">
        <f>#N/A</f>
        <v>#N/A</v>
      </c>
      <c r="AE3302" s="34">
        <v>0.93454545454545457</v>
      </c>
      <c r="AG3302" s="30" t="e">
        <f>#N/A</f>
        <v>#N/A</v>
      </c>
      <c r="AH3302" s="30" t="e">
        <f>#N/A</f>
        <v>#N/A</v>
      </c>
      <c r="AI3302" s="30">
        <v>8835.75</v>
      </c>
      <c r="AJ3302" s="71">
        <v>8415</v>
      </c>
      <c r="AK3302" s="26" t="s">
        <v>5027</v>
      </c>
      <c r="AL3302" s="26">
        <v>37</v>
      </c>
      <c r="AM3302" s="26" t="s">
        <v>5719</v>
      </c>
      <c r="AU3302" s="67" t="s">
        <v>4980</v>
      </c>
      <c r="AV3302" s="26" t="s">
        <v>5721</v>
      </c>
      <c r="AW3302" s="26" t="s">
        <v>5720</v>
      </c>
      <c r="BB3302" s="26" t="s">
        <v>4652</v>
      </c>
      <c r="BD3302" s="37">
        <v>44211</v>
      </c>
      <c r="BG3302" s="37" t="s">
        <v>147</v>
      </c>
      <c r="BH3302" s="37" t="s">
        <v>5558</v>
      </c>
      <c r="BI3302" s="37" t="s">
        <v>5558</v>
      </c>
      <c r="BJ3302" s="138" t="e">
        <f>#N/A</f>
        <v>#N/A</v>
      </c>
      <c r="BK3302" s="138" t="e">
        <f>#N/A</f>
        <v>#N/A</v>
      </c>
      <c r="BL3302" s="138" t="e">
        <f>#N/A</f>
        <v>#N/A</v>
      </c>
      <c r="BM3302" s="138" t="e">
        <f>#N/A</f>
        <v>#N/A</v>
      </c>
      <c r="BN3302" s="26"/>
      <c r="BO3302" s="26"/>
      <c r="BP3302" s="26"/>
      <c r="BQ3302" s="38"/>
      <c r="BR3302" s="26"/>
      <c r="BS3302" s="26"/>
      <c r="BT3302" s="26"/>
      <c r="BU3302" s="26"/>
      <c r="BV3302" s="39"/>
    </row>
    <row r="3303" spans="1:74" ht="15" hidden="1" customHeight="1" thickBot="1">
      <c r="A3303" s="26">
        <v>2020</v>
      </c>
      <c r="B3303" s="67">
        <v>3299</v>
      </c>
      <c r="C3303" s="26" t="s">
        <v>129</v>
      </c>
      <c r="D3303" s="26" t="s">
        <v>4642</v>
      </c>
      <c r="E3303" s="26" t="s">
        <v>4643</v>
      </c>
      <c r="F3303" s="68">
        <v>44089</v>
      </c>
      <c r="G3303" s="67" t="s">
        <v>5858</v>
      </c>
      <c r="H3303" s="26" t="s">
        <v>4645</v>
      </c>
      <c r="I3303" s="26" t="s">
        <v>4645</v>
      </c>
      <c r="J3303" s="28" t="s">
        <v>4646</v>
      </c>
      <c r="K3303" s="26" t="s">
        <v>135</v>
      </c>
      <c r="L3303" s="26" t="s">
        <v>4647</v>
      </c>
      <c r="M3303" s="26" t="s">
        <v>137</v>
      </c>
      <c r="N3303" s="26" t="s">
        <v>138</v>
      </c>
      <c r="O3303" s="26" t="s">
        <v>138</v>
      </c>
      <c r="Q3303" s="30">
        <v>85</v>
      </c>
      <c r="R3303" s="30">
        <v>6560</v>
      </c>
      <c r="S3303" s="31" t="e">
        <f>#N/A</f>
        <v>#N/A</v>
      </c>
      <c r="T3303" s="30">
        <v>1039</v>
      </c>
      <c r="AB3303" s="33" t="e">
        <f>#N/A</f>
        <v>#N/A</v>
      </c>
      <c r="AC3303" s="30">
        <v>1400</v>
      </c>
      <c r="AD3303" s="30" t="e">
        <f>#N/A</f>
        <v>#N/A</v>
      </c>
      <c r="AE3303" s="34">
        <v>0.92999999999999994</v>
      </c>
      <c r="AG3303" s="30" t="e">
        <f>#N/A</f>
        <v>#N/A</v>
      </c>
      <c r="AH3303" s="30" t="e">
        <f>#N/A</f>
        <v>#N/A</v>
      </c>
      <c r="AI3303" s="30">
        <v>7821.4500000000007</v>
      </c>
      <c r="AJ3303" s="71">
        <v>7449</v>
      </c>
      <c r="AK3303" s="26" t="s">
        <v>5027</v>
      </c>
      <c r="AL3303" s="26">
        <v>37</v>
      </c>
      <c r="AM3303" s="26" t="s">
        <v>5719</v>
      </c>
      <c r="AU3303" s="67" t="s">
        <v>4980</v>
      </c>
      <c r="AV3303" s="26" t="s">
        <v>5721</v>
      </c>
      <c r="AW3303" s="26" t="s">
        <v>5720</v>
      </c>
      <c r="BB3303" s="26" t="s">
        <v>4652</v>
      </c>
      <c r="BD3303" s="37">
        <v>44211</v>
      </c>
      <c r="BG3303" s="37" t="s">
        <v>147</v>
      </c>
      <c r="BH3303" s="37" t="s">
        <v>5558</v>
      </c>
      <c r="BI3303" s="37" t="s">
        <v>5558</v>
      </c>
      <c r="BJ3303" s="138" t="e">
        <f>#N/A</f>
        <v>#N/A</v>
      </c>
      <c r="BK3303" s="138" t="e">
        <f>#N/A</f>
        <v>#N/A</v>
      </c>
      <c r="BL3303" s="138" t="e">
        <f>#N/A</f>
        <v>#N/A</v>
      </c>
      <c r="BM3303" s="138" t="e">
        <f>#N/A</f>
        <v>#N/A</v>
      </c>
      <c r="BN3303" s="26"/>
      <c r="BO3303" s="26"/>
      <c r="BP3303" s="26"/>
      <c r="BQ3303" s="38"/>
      <c r="BR3303" s="26"/>
      <c r="BS3303" s="26"/>
      <c r="BT3303" s="26"/>
      <c r="BU3303" s="26"/>
      <c r="BV3303" s="39"/>
    </row>
    <row r="3304" spans="1:74" ht="15" hidden="1" customHeight="1" thickBot="1">
      <c r="A3304" s="26">
        <v>2020</v>
      </c>
      <c r="B3304" s="67">
        <v>3300</v>
      </c>
      <c r="C3304" s="26" t="s">
        <v>129</v>
      </c>
      <c r="D3304" s="26" t="s">
        <v>4642</v>
      </c>
      <c r="E3304" s="26" t="s">
        <v>4643</v>
      </c>
      <c r="F3304" s="68">
        <v>44089</v>
      </c>
      <c r="G3304" s="26" t="s">
        <v>5859</v>
      </c>
      <c r="H3304" s="26" t="s">
        <v>4645</v>
      </c>
      <c r="I3304" s="26" t="s">
        <v>4645</v>
      </c>
      <c r="J3304" s="28" t="s">
        <v>4646</v>
      </c>
      <c r="K3304" s="26" t="s">
        <v>135</v>
      </c>
      <c r="L3304" s="26" t="s">
        <v>4647</v>
      </c>
      <c r="M3304" s="26" t="s">
        <v>137</v>
      </c>
      <c r="N3304" s="26" t="s">
        <v>138</v>
      </c>
      <c r="O3304" s="26" t="s">
        <v>138</v>
      </c>
      <c r="Q3304" s="30">
        <v>82</v>
      </c>
      <c r="R3304" s="30">
        <v>8590</v>
      </c>
      <c r="S3304" s="31" t="e">
        <f>#N/A</f>
        <v>#N/A</v>
      </c>
      <c r="T3304" s="30">
        <v>2062</v>
      </c>
      <c r="AB3304" s="33" t="e">
        <f>#N/A</f>
        <v>#N/A</v>
      </c>
      <c r="AC3304" s="30">
        <v>1400</v>
      </c>
      <c r="AD3304" s="30" t="e">
        <f>#N/A</f>
        <v>#N/A</v>
      </c>
      <c r="AE3304" s="34">
        <v>0.92999999999999994</v>
      </c>
      <c r="AG3304" s="30" t="e">
        <f>#N/A</f>
        <v>#N/A</v>
      </c>
      <c r="AH3304" s="30" t="e">
        <f>#N/A</f>
        <v>#N/A</v>
      </c>
      <c r="AI3304" s="30">
        <v>10566.15</v>
      </c>
      <c r="AJ3304" s="71">
        <v>10063</v>
      </c>
      <c r="AK3304" s="26" t="s">
        <v>5027</v>
      </c>
      <c r="AL3304" s="26">
        <v>37</v>
      </c>
      <c r="AM3304" s="26" t="s">
        <v>5719</v>
      </c>
      <c r="AU3304" s="67" t="s">
        <v>4980</v>
      </c>
      <c r="AV3304" s="26" t="s">
        <v>5721</v>
      </c>
      <c r="AW3304" s="26" t="s">
        <v>5720</v>
      </c>
      <c r="BB3304" s="26" t="s">
        <v>4652</v>
      </c>
      <c r="BD3304" s="37">
        <v>44211</v>
      </c>
      <c r="BG3304" s="37" t="s">
        <v>147</v>
      </c>
      <c r="BH3304" s="37" t="s">
        <v>5558</v>
      </c>
      <c r="BI3304" s="37" t="s">
        <v>5558</v>
      </c>
      <c r="BJ3304" s="138" t="e">
        <f>#N/A</f>
        <v>#N/A</v>
      </c>
      <c r="BK3304" s="138" t="e">
        <f>#N/A</f>
        <v>#N/A</v>
      </c>
      <c r="BL3304" s="138" t="e">
        <f>#N/A</f>
        <v>#N/A</v>
      </c>
      <c r="BM3304" s="138" t="e">
        <f>#N/A</f>
        <v>#N/A</v>
      </c>
      <c r="BN3304" s="26"/>
      <c r="BO3304" s="26"/>
      <c r="BP3304" s="26"/>
      <c r="BQ3304" s="38"/>
      <c r="BR3304" s="26"/>
      <c r="BS3304" s="26"/>
      <c r="BT3304" s="26"/>
      <c r="BU3304" s="26"/>
      <c r="BV3304" s="39"/>
    </row>
    <row r="3305" spans="1:74" ht="15" hidden="1" customHeight="1" thickBot="1">
      <c r="A3305" s="26">
        <v>2020</v>
      </c>
      <c r="B3305" s="67">
        <v>3301</v>
      </c>
      <c r="C3305" s="26" t="s">
        <v>129</v>
      </c>
      <c r="D3305" s="26" t="s">
        <v>4642</v>
      </c>
      <c r="E3305" s="26" t="s">
        <v>4643</v>
      </c>
      <c r="F3305" s="68">
        <v>44089</v>
      </c>
      <c r="G3305" s="67" t="s">
        <v>5860</v>
      </c>
      <c r="H3305" s="26" t="s">
        <v>4645</v>
      </c>
      <c r="I3305" s="26" t="s">
        <v>4645</v>
      </c>
      <c r="J3305" s="28" t="s">
        <v>4646</v>
      </c>
      <c r="K3305" s="26" t="s">
        <v>135</v>
      </c>
      <c r="L3305" s="26" t="s">
        <v>4647</v>
      </c>
      <c r="M3305" s="26" t="s">
        <v>137</v>
      </c>
      <c r="N3305" s="26" t="s">
        <v>138</v>
      </c>
      <c r="O3305" s="26" t="s">
        <v>138</v>
      </c>
      <c r="Q3305" s="30">
        <v>77</v>
      </c>
      <c r="R3305" s="30">
        <v>5350</v>
      </c>
      <c r="S3305" s="31" t="e">
        <f>#N/A</f>
        <v>#N/A</v>
      </c>
      <c r="T3305" s="30">
        <v>1155</v>
      </c>
      <c r="AB3305" s="33" t="e">
        <f>#N/A</f>
        <v>#N/A</v>
      </c>
      <c r="AC3305" s="30">
        <v>1400</v>
      </c>
      <c r="AD3305" s="30" t="e">
        <f>#N/A</f>
        <v>#N/A</v>
      </c>
      <c r="AE3305" s="34">
        <v>0.81582089552238801</v>
      </c>
      <c r="AG3305" s="30" t="e">
        <f>#N/A</f>
        <v>#N/A</v>
      </c>
      <c r="AH3305" s="30" t="e">
        <f>#N/A</f>
        <v>#N/A</v>
      </c>
      <c r="AI3305" s="30">
        <v>8284.5</v>
      </c>
      <c r="AJ3305" s="71">
        <v>7890</v>
      </c>
      <c r="AK3305" s="26" t="s">
        <v>5027</v>
      </c>
      <c r="AL3305" s="26">
        <v>37</v>
      </c>
      <c r="AM3305" s="26" t="s">
        <v>5719</v>
      </c>
      <c r="AU3305" s="67" t="s">
        <v>4980</v>
      </c>
      <c r="AV3305" s="26" t="s">
        <v>5721</v>
      </c>
      <c r="AW3305" s="26" t="s">
        <v>5720</v>
      </c>
      <c r="BB3305" s="26" t="s">
        <v>4652</v>
      </c>
      <c r="BD3305" s="37">
        <v>44211</v>
      </c>
      <c r="BG3305" s="37" t="s">
        <v>147</v>
      </c>
      <c r="BH3305" s="37" t="s">
        <v>5558</v>
      </c>
      <c r="BI3305" s="37" t="s">
        <v>5558</v>
      </c>
      <c r="BJ3305" s="138" t="e">
        <f>#N/A</f>
        <v>#N/A</v>
      </c>
      <c r="BK3305" s="138" t="e">
        <f>#N/A</f>
        <v>#N/A</v>
      </c>
      <c r="BL3305" s="138" t="e">
        <f>#N/A</f>
        <v>#N/A</v>
      </c>
      <c r="BM3305" s="138" t="e">
        <f>#N/A</f>
        <v>#N/A</v>
      </c>
      <c r="BN3305" s="26"/>
      <c r="BO3305" s="26"/>
      <c r="BP3305" s="26"/>
      <c r="BQ3305" s="38"/>
      <c r="BR3305" s="26"/>
      <c r="BS3305" s="26"/>
      <c r="BT3305" s="26"/>
      <c r="BU3305" s="26"/>
      <c r="BV3305" s="39"/>
    </row>
    <row r="3306" spans="1:74" ht="15" hidden="1" customHeight="1" thickBot="1">
      <c r="A3306" s="26">
        <v>2020</v>
      </c>
      <c r="B3306" s="67">
        <v>3302</v>
      </c>
      <c r="C3306" s="26" t="s">
        <v>129</v>
      </c>
      <c r="D3306" s="26" t="s">
        <v>4642</v>
      </c>
      <c r="E3306" s="26" t="s">
        <v>4643</v>
      </c>
      <c r="F3306" s="68">
        <v>44089</v>
      </c>
      <c r="G3306" s="26" t="s">
        <v>5861</v>
      </c>
      <c r="H3306" s="26" t="s">
        <v>4645</v>
      </c>
      <c r="I3306" s="26" t="s">
        <v>4645</v>
      </c>
      <c r="J3306" s="28" t="s">
        <v>4646</v>
      </c>
      <c r="K3306" s="26" t="s">
        <v>135</v>
      </c>
      <c r="L3306" s="26" t="s">
        <v>4647</v>
      </c>
      <c r="M3306" s="26" t="s">
        <v>137</v>
      </c>
      <c r="N3306" s="26" t="s">
        <v>138</v>
      </c>
      <c r="O3306" s="26" t="s">
        <v>138</v>
      </c>
      <c r="Q3306" s="30">
        <v>74</v>
      </c>
      <c r="R3306" s="30">
        <v>5560</v>
      </c>
      <c r="S3306" s="31" t="e">
        <f>#N/A</f>
        <v>#N/A</v>
      </c>
      <c r="T3306" s="30">
        <v>1082</v>
      </c>
      <c r="AB3306" s="33" t="e">
        <f>#N/A</f>
        <v>#N/A</v>
      </c>
      <c r="AC3306" s="30">
        <v>1400</v>
      </c>
      <c r="AD3306" s="30" t="e">
        <f>#N/A</f>
        <v>#N/A</v>
      </c>
      <c r="AE3306" s="34">
        <v>0.81582089552238801</v>
      </c>
      <c r="AG3306" s="30" t="e">
        <f>#N/A</f>
        <v>#N/A</v>
      </c>
      <c r="AH3306" s="30" t="e">
        <f>#N/A</f>
        <v>#N/A</v>
      </c>
      <c r="AI3306" s="30">
        <v>6469.05</v>
      </c>
      <c r="AJ3306" s="71">
        <v>6161</v>
      </c>
      <c r="AK3306" s="26" t="s">
        <v>5027</v>
      </c>
      <c r="AL3306" s="26">
        <v>37</v>
      </c>
      <c r="AM3306" s="26" t="s">
        <v>5719</v>
      </c>
      <c r="AU3306" s="67" t="s">
        <v>4980</v>
      </c>
      <c r="AV3306" s="26" t="s">
        <v>5721</v>
      </c>
      <c r="AW3306" s="26" t="s">
        <v>5720</v>
      </c>
      <c r="BB3306" s="26" t="s">
        <v>4652</v>
      </c>
      <c r="BD3306" s="37">
        <v>44211</v>
      </c>
      <c r="BG3306" s="37" t="s">
        <v>147</v>
      </c>
      <c r="BH3306" s="37" t="s">
        <v>5558</v>
      </c>
      <c r="BI3306" s="37" t="s">
        <v>5558</v>
      </c>
      <c r="BJ3306" s="138" t="e">
        <f>#N/A</f>
        <v>#N/A</v>
      </c>
      <c r="BK3306" s="138" t="e">
        <f>#N/A</f>
        <v>#N/A</v>
      </c>
      <c r="BL3306" s="138" t="e">
        <f>#N/A</f>
        <v>#N/A</v>
      </c>
      <c r="BM3306" s="138" t="e">
        <f>#N/A</f>
        <v>#N/A</v>
      </c>
      <c r="BN3306" s="26"/>
      <c r="BO3306" s="26"/>
      <c r="BP3306" s="26"/>
      <c r="BQ3306" s="38"/>
      <c r="BR3306" s="26"/>
      <c r="BS3306" s="26"/>
      <c r="BT3306" s="26"/>
      <c r="BU3306" s="26"/>
      <c r="BV3306" s="39"/>
    </row>
    <row r="3307" spans="1:74" ht="16" hidden="1" customHeight="1" thickBot="1">
      <c r="A3307" s="26">
        <v>2020</v>
      </c>
      <c r="B3307" s="67">
        <v>3303</v>
      </c>
      <c r="C3307" s="26" t="s">
        <v>129</v>
      </c>
      <c r="D3307" s="26" t="s">
        <v>4642</v>
      </c>
      <c r="E3307" s="26" t="s">
        <v>4643</v>
      </c>
      <c r="F3307" s="68">
        <v>44089</v>
      </c>
      <c r="G3307" s="67" t="s">
        <v>5862</v>
      </c>
      <c r="H3307" s="26" t="s">
        <v>4645</v>
      </c>
      <c r="I3307" s="26" t="s">
        <v>4645</v>
      </c>
      <c r="J3307" s="28" t="s">
        <v>4646</v>
      </c>
      <c r="K3307" s="26" t="s">
        <v>135</v>
      </c>
      <c r="L3307" s="26" t="s">
        <v>4647</v>
      </c>
      <c r="M3307" s="26" t="s">
        <v>137</v>
      </c>
      <c r="N3307" s="26" t="s">
        <v>138</v>
      </c>
      <c r="O3307" s="26" t="s">
        <v>138</v>
      </c>
      <c r="Q3307" s="30">
        <v>88</v>
      </c>
      <c r="R3307" s="30">
        <v>7740</v>
      </c>
      <c r="S3307" s="31" t="e">
        <f>#N/A</f>
        <v>#N/A</v>
      </c>
      <c r="T3307" s="30">
        <v>1294</v>
      </c>
      <c r="AB3307" s="33" t="e">
        <f>#N/A</f>
        <v>#N/A</v>
      </c>
      <c r="AC3307" s="30">
        <v>1400</v>
      </c>
      <c r="AD3307" s="30" t="e">
        <f>#N/A</f>
        <v>#N/A</v>
      </c>
      <c r="AE3307" s="34">
        <v>0.89780821917808218</v>
      </c>
      <c r="AG3307" s="30" t="e">
        <f>#N/A</f>
        <v>#N/A</v>
      </c>
      <c r="AH3307" s="30" t="e">
        <f>#N/A</f>
        <v>#N/A</v>
      </c>
      <c r="AI3307" s="30">
        <v>10467.450000000001</v>
      </c>
      <c r="AJ3307" s="71">
        <v>9969</v>
      </c>
      <c r="AK3307" s="26" t="s">
        <v>5027</v>
      </c>
      <c r="AL3307" s="26">
        <v>37</v>
      </c>
      <c r="AM3307" s="26" t="s">
        <v>5719</v>
      </c>
      <c r="AU3307" s="67" t="s">
        <v>4980</v>
      </c>
      <c r="AV3307" s="26" t="s">
        <v>5721</v>
      </c>
      <c r="AW3307" s="26" t="s">
        <v>5720</v>
      </c>
      <c r="BB3307" s="26" t="s">
        <v>4652</v>
      </c>
      <c r="BD3307" s="37">
        <v>44211</v>
      </c>
      <c r="BG3307" s="37" t="s">
        <v>147</v>
      </c>
      <c r="BH3307" s="37" t="s">
        <v>5558</v>
      </c>
      <c r="BI3307" s="37" t="s">
        <v>5558</v>
      </c>
      <c r="BJ3307" s="138" t="e">
        <f>#N/A</f>
        <v>#N/A</v>
      </c>
      <c r="BK3307" s="138" t="e">
        <f>#N/A</f>
        <v>#N/A</v>
      </c>
      <c r="BL3307" s="138" t="e">
        <f>#N/A</f>
        <v>#N/A</v>
      </c>
      <c r="BM3307" s="138" t="e">
        <f>#N/A</f>
        <v>#N/A</v>
      </c>
      <c r="BN3307" s="26"/>
      <c r="BO3307" s="26"/>
      <c r="BP3307" s="26"/>
      <c r="BQ3307" s="38"/>
      <c r="BR3307" s="26"/>
      <c r="BS3307" s="26"/>
      <c r="BT3307" s="26"/>
      <c r="BU3307" s="26"/>
      <c r="BV3307" s="39"/>
    </row>
    <row r="3308" spans="1:74" ht="16" hidden="1" customHeight="1" thickBot="1">
      <c r="A3308" s="26">
        <v>2020</v>
      </c>
      <c r="B3308" s="67">
        <v>3304</v>
      </c>
      <c r="C3308" s="26" t="s">
        <v>129</v>
      </c>
      <c r="D3308" s="26" t="s">
        <v>4642</v>
      </c>
      <c r="E3308" s="26" t="s">
        <v>4643</v>
      </c>
      <c r="F3308" s="68">
        <v>44089</v>
      </c>
      <c r="G3308" s="26" t="s">
        <v>5863</v>
      </c>
      <c r="H3308" s="26" t="s">
        <v>4645</v>
      </c>
      <c r="I3308" s="26" t="s">
        <v>4645</v>
      </c>
      <c r="J3308" s="28" t="s">
        <v>4646</v>
      </c>
      <c r="K3308" s="26" t="s">
        <v>135</v>
      </c>
      <c r="L3308" s="26" t="s">
        <v>4647</v>
      </c>
      <c r="M3308" s="26" t="s">
        <v>137</v>
      </c>
      <c r="N3308" s="26" t="s">
        <v>138</v>
      </c>
      <c r="O3308" s="26" t="s">
        <v>138</v>
      </c>
      <c r="Q3308" s="30">
        <v>76</v>
      </c>
      <c r="R3308" s="30">
        <v>5750</v>
      </c>
      <c r="S3308" s="31" t="e">
        <f>#N/A</f>
        <v>#N/A</v>
      </c>
      <c r="T3308" s="30">
        <v>1049</v>
      </c>
      <c r="AB3308" s="33" t="e">
        <f>#N/A</f>
        <v>#N/A</v>
      </c>
      <c r="AC3308" s="30">
        <v>1400</v>
      </c>
      <c r="AD3308" s="30" t="e">
        <f>#N/A</f>
        <v>#N/A</v>
      </c>
      <c r="AE3308" s="34">
        <v>0.89780821917808218</v>
      </c>
      <c r="AG3308" s="30" t="e">
        <f>#N/A</f>
        <v>#N/A</v>
      </c>
      <c r="AH3308" s="30" t="e">
        <f>#N/A</f>
        <v>#N/A</v>
      </c>
      <c r="AI3308" s="30">
        <v>6726.3</v>
      </c>
      <c r="AJ3308" s="71">
        <v>6406</v>
      </c>
      <c r="AK3308" s="26" t="s">
        <v>5027</v>
      </c>
      <c r="AL3308" s="26">
        <v>37</v>
      </c>
      <c r="AM3308" s="26" t="s">
        <v>5719</v>
      </c>
      <c r="AU3308" s="67" t="s">
        <v>4980</v>
      </c>
      <c r="AV3308" s="26" t="s">
        <v>5721</v>
      </c>
      <c r="AW3308" s="26" t="s">
        <v>5720</v>
      </c>
      <c r="BB3308" s="26" t="s">
        <v>4652</v>
      </c>
      <c r="BD3308" s="37">
        <v>44211</v>
      </c>
      <c r="BG3308" s="37" t="s">
        <v>147</v>
      </c>
      <c r="BH3308" s="37" t="s">
        <v>5558</v>
      </c>
      <c r="BI3308" s="37" t="s">
        <v>5558</v>
      </c>
      <c r="BJ3308" s="138" t="e">
        <f>#N/A</f>
        <v>#N/A</v>
      </c>
      <c r="BK3308" s="138" t="e">
        <f>#N/A</f>
        <v>#N/A</v>
      </c>
      <c r="BL3308" s="138" t="e">
        <f>#N/A</f>
        <v>#N/A</v>
      </c>
      <c r="BM3308" s="138" t="e">
        <f>#N/A</f>
        <v>#N/A</v>
      </c>
      <c r="BN3308" s="26"/>
      <c r="BO3308" s="26"/>
      <c r="BP3308" s="26"/>
      <c r="BQ3308" s="38"/>
      <c r="BR3308" s="26"/>
      <c r="BS3308" s="26"/>
      <c r="BT3308" s="26"/>
      <c r="BU3308" s="26"/>
      <c r="BV3308" s="39"/>
    </row>
    <row r="3309" spans="1:74" ht="16" hidden="1" customHeight="1" thickBot="1">
      <c r="A3309" s="26">
        <v>2020</v>
      </c>
      <c r="B3309" s="67">
        <v>3305</v>
      </c>
      <c r="C3309" s="26" t="s">
        <v>129</v>
      </c>
      <c r="D3309" s="26" t="s">
        <v>4642</v>
      </c>
      <c r="E3309" s="26" t="s">
        <v>4643</v>
      </c>
      <c r="F3309" s="68">
        <v>44089</v>
      </c>
      <c r="G3309" s="67" t="s">
        <v>5864</v>
      </c>
      <c r="H3309" s="26" t="s">
        <v>4645</v>
      </c>
      <c r="I3309" s="26" t="s">
        <v>4645</v>
      </c>
      <c r="J3309" s="28" t="s">
        <v>4646</v>
      </c>
      <c r="K3309" s="26" t="s">
        <v>135</v>
      </c>
      <c r="L3309" s="26" t="s">
        <v>4647</v>
      </c>
      <c r="M3309" s="26" t="s">
        <v>137</v>
      </c>
      <c r="N3309" s="26" t="s">
        <v>138</v>
      </c>
      <c r="O3309" s="26" t="s">
        <v>138</v>
      </c>
      <c r="Q3309" s="30">
        <v>84</v>
      </c>
      <c r="R3309" s="30">
        <v>8650</v>
      </c>
      <c r="S3309" s="31" t="e">
        <f>#N/A</f>
        <v>#N/A</v>
      </c>
      <c r="T3309" s="30">
        <v>1948</v>
      </c>
      <c r="AB3309" s="33" t="e">
        <f>#N/A</f>
        <v>#N/A</v>
      </c>
      <c r="AC3309" s="30">
        <v>1400</v>
      </c>
      <c r="AD3309" s="30" t="e">
        <f>#N/A</f>
        <v>#N/A</v>
      </c>
      <c r="AE3309" s="34">
        <v>0.9053731343283582</v>
      </c>
      <c r="AG3309" s="30" t="e">
        <f>#N/A</f>
        <v>#N/A</v>
      </c>
      <c r="AH3309" s="30" t="e">
        <f>#N/A</f>
        <v>#N/A</v>
      </c>
      <c r="AI3309" s="30">
        <v>10648.050000000001</v>
      </c>
      <c r="AJ3309" s="71">
        <v>10141</v>
      </c>
      <c r="AK3309" s="26" t="s">
        <v>5027</v>
      </c>
      <c r="AL3309" s="26">
        <v>37</v>
      </c>
      <c r="AM3309" s="26" t="s">
        <v>5719</v>
      </c>
      <c r="AU3309" s="67" t="s">
        <v>4980</v>
      </c>
      <c r="AV3309" s="26" t="s">
        <v>5721</v>
      </c>
      <c r="AW3309" s="26" t="s">
        <v>5720</v>
      </c>
      <c r="BB3309" s="26" t="s">
        <v>4652</v>
      </c>
      <c r="BD3309" s="37">
        <v>44211</v>
      </c>
      <c r="BG3309" s="37" t="s">
        <v>147</v>
      </c>
      <c r="BH3309" s="37" t="s">
        <v>5558</v>
      </c>
      <c r="BI3309" s="37" t="s">
        <v>5558</v>
      </c>
      <c r="BJ3309" s="138" t="e">
        <f>#N/A</f>
        <v>#N/A</v>
      </c>
      <c r="BK3309" s="138" t="e">
        <f>#N/A</f>
        <v>#N/A</v>
      </c>
      <c r="BL3309" s="138" t="e">
        <f>#N/A</f>
        <v>#N/A</v>
      </c>
      <c r="BM3309" s="138" t="e">
        <f>#N/A</f>
        <v>#N/A</v>
      </c>
      <c r="BN3309" s="26"/>
      <c r="BO3309" s="26"/>
      <c r="BP3309" s="26"/>
      <c r="BQ3309" s="38"/>
      <c r="BR3309" s="26"/>
      <c r="BS3309" s="26"/>
      <c r="BT3309" s="26"/>
      <c r="BU3309" s="26"/>
      <c r="BV3309" s="39"/>
    </row>
    <row r="3310" spans="1:74" ht="16" hidden="1" customHeight="1" thickBot="1">
      <c r="A3310" s="26">
        <v>2020</v>
      </c>
      <c r="B3310" s="67">
        <v>3306</v>
      </c>
      <c r="C3310" s="26" t="s">
        <v>129</v>
      </c>
      <c r="D3310" s="26" t="s">
        <v>4642</v>
      </c>
      <c r="E3310" s="26" t="s">
        <v>4643</v>
      </c>
      <c r="F3310" s="68">
        <v>44089</v>
      </c>
      <c r="G3310" s="26" t="s">
        <v>5865</v>
      </c>
      <c r="H3310" s="26" t="s">
        <v>4645</v>
      </c>
      <c r="I3310" s="26" t="s">
        <v>4645</v>
      </c>
      <c r="J3310" s="28" t="s">
        <v>4646</v>
      </c>
      <c r="K3310" s="26" t="s">
        <v>135</v>
      </c>
      <c r="L3310" s="26" t="s">
        <v>4647</v>
      </c>
      <c r="M3310" s="26" t="s">
        <v>137</v>
      </c>
      <c r="N3310" s="26" t="s">
        <v>138</v>
      </c>
      <c r="O3310" s="26" t="s">
        <v>138</v>
      </c>
      <c r="Q3310" s="30">
        <v>79</v>
      </c>
      <c r="R3310" s="30">
        <v>8000</v>
      </c>
      <c r="S3310" s="31" t="e">
        <f>#N/A</f>
        <v>#N/A</v>
      </c>
      <c r="T3310" s="30">
        <v>1838</v>
      </c>
      <c r="AB3310" s="33" t="e">
        <f>#N/A</f>
        <v>#N/A</v>
      </c>
      <c r="AC3310" s="30">
        <v>1400</v>
      </c>
      <c r="AD3310" s="30" t="e">
        <f>#N/A</f>
        <v>#N/A</v>
      </c>
      <c r="AE3310" s="34">
        <v>0.9053731343283582</v>
      </c>
      <c r="AG3310" s="30" t="e">
        <f>#N/A</f>
        <v>#N/A</v>
      </c>
      <c r="AH3310" s="30" t="e">
        <f>#N/A</f>
        <v>#N/A</v>
      </c>
      <c r="AI3310" s="30">
        <v>9769.2000000000007</v>
      </c>
      <c r="AJ3310" s="71">
        <v>9304</v>
      </c>
      <c r="AK3310" s="26" t="s">
        <v>5027</v>
      </c>
      <c r="AL3310" s="26">
        <v>37</v>
      </c>
      <c r="AM3310" s="26" t="s">
        <v>5719</v>
      </c>
      <c r="AU3310" s="67" t="s">
        <v>4980</v>
      </c>
      <c r="AV3310" s="26" t="s">
        <v>5721</v>
      </c>
      <c r="AW3310" s="26" t="s">
        <v>5720</v>
      </c>
      <c r="BB3310" s="26" t="s">
        <v>4652</v>
      </c>
      <c r="BD3310" s="37">
        <v>44211</v>
      </c>
      <c r="BG3310" s="37" t="s">
        <v>147</v>
      </c>
      <c r="BH3310" s="37" t="s">
        <v>5558</v>
      </c>
      <c r="BI3310" s="37" t="s">
        <v>5558</v>
      </c>
      <c r="BJ3310" s="138" t="e">
        <f>#N/A</f>
        <v>#N/A</v>
      </c>
      <c r="BK3310" s="138" t="e">
        <f>#N/A</f>
        <v>#N/A</v>
      </c>
      <c r="BL3310" s="138" t="e">
        <f>#N/A</f>
        <v>#N/A</v>
      </c>
      <c r="BM3310" s="138" t="e">
        <f>#N/A</f>
        <v>#N/A</v>
      </c>
      <c r="BN3310" s="26"/>
      <c r="BO3310" s="26"/>
      <c r="BP3310" s="26"/>
      <c r="BQ3310" s="38"/>
      <c r="BR3310" s="26"/>
      <c r="BS3310" s="26"/>
      <c r="BT3310" s="26"/>
      <c r="BU3310" s="26"/>
      <c r="BV3310" s="39"/>
    </row>
    <row r="3311" spans="1:74" ht="16" hidden="1" customHeight="1" thickBot="1">
      <c r="A3311" s="26">
        <v>2020</v>
      </c>
      <c r="B3311" s="67">
        <v>3307</v>
      </c>
      <c r="C3311" s="26" t="s">
        <v>129</v>
      </c>
      <c r="D3311" s="26" t="s">
        <v>4642</v>
      </c>
      <c r="E3311" s="26" t="s">
        <v>4643</v>
      </c>
      <c r="F3311" s="68">
        <v>44089</v>
      </c>
      <c r="G3311" s="67" t="s">
        <v>5866</v>
      </c>
      <c r="H3311" s="26" t="s">
        <v>4645</v>
      </c>
      <c r="I3311" s="26" t="s">
        <v>4645</v>
      </c>
      <c r="J3311" s="28" t="s">
        <v>4646</v>
      </c>
      <c r="K3311" s="26" t="s">
        <v>135</v>
      </c>
      <c r="L3311" s="26" t="s">
        <v>4647</v>
      </c>
      <c r="M3311" s="26" t="s">
        <v>137</v>
      </c>
      <c r="N3311" s="26" t="s">
        <v>138</v>
      </c>
      <c r="O3311" s="26" t="s">
        <v>138</v>
      </c>
      <c r="Q3311" s="30">
        <v>75</v>
      </c>
      <c r="R3311" s="30">
        <v>5760</v>
      </c>
      <c r="S3311" s="31" t="e">
        <f>#N/A</f>
        <v>#N/A</v>
      </c>
      <c r="T3311" s="30">
        <v>997</v>
      </c>
      <c r="AB3311" s="33" t="e">
        <f>#N/A</f>
        <v>#N/A</v>
      </c>
      <c r="AC3311" s="30">
        <v>1400</v>
      </c>
      <c r="AD3311" s="30" t="e">
        <f>#N/A</f>
        <v>#N/A</v>
      </c>
      <c r="AE3311" s="34">
        <v>0.79999999999999993</v>
      </c>
      <c r="AG3311" s="30" t="e">
        <f>#N/A</f>
        <v>#N/A</v>
      </c>
      <c r="AH3311" s="30" t="e">
        <f>#N/A</f>
        <v>#N/A</v>
      </c>
      <c r="AI3311" s="30">
        <v>6738.9000000000005</v>
      </c>
      <c r="AJ3311" s="71">
        <v>6418</v>
      </c>
      <c r="AK3311" s="26" t="s">
        <v>5027</v>
      </c>
      <c r="AL3311" s="26">
        <v>37</v>
      </c>
      <c r="AM3311" s="26" t="s">
        <v>5719</v>
      </c>
      <c r="AU3311" s="67" t="s">
        <v>4980</v>
      </c>
      <c r="AV3311" s="26" t="s">
        <v>5721</v>
      </c>
      <c r="AW3311" s="26" t="s">
        <v>5720</v>
      </c>
      <c r="BB3311" s="26" t="s">
        <v>4652</v>
      </c>
      <c r="BD3311" s="37">
        <v>44211</v>
      </c>
      <c r="BG3311" s="37" t="s">
        <v>147</v>
      </c>
      <c r="BH3311" s="37" t="s">
        <v>5558</v>
      </c>
      <c r="BI3311" s="37" t="s">
        <v>5558</v>
      </c>
      <c r="BJ3311" s="138" t="e">
        <f>#N/A</f>
        <v>#N/A</v>
      </c>
      <c r="BK3311" s="138" t="e">
        <f>#N/A</f>
        <v>#N/A</v>
      </c>
      <c r="BL3311" s="138" t="e">
        <f>#N/A</f>
        <v>#N/A</v>
      </c>
      <c r="BM3311" s="138" t="e">
        <f>#N/A</f>
        <v>#N/A</v>
      </c>
      <c r="BN3311" s="26"/>
      <c r="BO3311" s="26"/>
      <c r="BP3311" s="26"/>
      <c r="BQ3311" s="38"/>
      <c r="BR3311" s="26"/>
      <c r="BS3311" s="26"/>
      <c r="BT3311" s="26"/>
      <c r="BU3311" s="26"/>
      <c r="BV3311" s="39"/>
    </row>
    <row r="3312" spans="1:74" ht="16" hidden="1" customHeight="1" thickBot="1">
      <c r="A3312" s="26">
        <v>2020</v>
      </c>
      <c r="B3312" s="67">
        <v>3308</v>
      </c>
      <c r="C3312" s="26" t="s">
        <v>129</v>
      </c>
      <c r="D3312" s="26" t="s">
        <v>4642</v>
      </c>
      <c r="E3312" s="26" t="s">
        <v>4643</v>
      </c>
      <c r="F3312" s="68">
        <v>44089</v>
      </c>
      <c r="G3312" s="26" t="s">
        <v>5867</v>
      </c>
      <c r="H3312" s="26" t="s">
        <v>4645</v>
      </c>
      <c r="I3312" s="26" t="s">
        <v>4645</v>
      </c>
      <c r="J3312" s="28" t="s">
        <v>4646</v>
      </c>
      <c r="K3312" s="26" t="s">
        <v>135</v>
      </c>
      <c r="L3312" s="26" t="s">
        <v>4647</v>
      </c>
      <c r="M3312" s="26" t="s">
        <v>137</v>
      </c>
      <c r="N3312" s="26" t="s">
        <v>138</v>
      </c>
      <c r="O3312" s="26" t="s">
        <v>138</v>
      </c>
      <c r="Q3312" s="30">
        <v>83</v>
      </c>
      <c r="R3312" s="30">
        <v>8310</v>
      </c>
      <c r="S3312" s="31" t="e">
        <f>#N/A</f>
        <v>#N/A</v>
      </c>
      <c r="T3312" s="30">
        <v>1360</v>
      </c>
      <c r="AB3312" s="33" t="e">
        <f>#N/A</f>
        <v>#N/A</v>
      </c>
      <c r="AC3312" s="30">
        <v>1400</v>
      </c>
      <c r="AD3312" s="30" t="e">
        <f>#N/A</f>
        <v>#N/A</v>
      </c>
      <c r="AE3312" s="34">
        <v>0.79999999999999993</v>
      </c>
      <c r="AG3312" s="30" t="e">
        <f>#N/A</f>
        <v>#N/A</v>
      </c>
      <c r="AH3312" s="30" t="e">
        <f>#N/A</f>
        <v>#N/A</v>
      </c>
      <c r="AI3312" s="30">
        <v>11238.15</v>
      </c>
      <c r="AJ3312" s="71">
        <v>10703</v>
      </c>
      <c r="AK3312" s="26" t="s">
        <v>5027</v>
      </c>
      <c r="AL3312" s="26">
        <v>37</v>
      </c>
      <c r="AM3312" s="26" t="s">
        <v>5719</v>
      </c>
      <c r="AU3312" s="67" t="s">
        <v>4980</v>
      </c>
      <c r="AV3312" s="26" t="s">
        <v>5721</v>
      </c>
      <c r="AW3312" s="26" t="s">
        <v>5720</v>
      </c>
      <c r="BB3312" s="26" t="s">
        <v>4652</v>
      </c>
      <c r="BD3312" s="37">
        <v>44211</v>
      </c>
      <c r="BG3312" s="37" t="s">
        <v>147</v>
      </c>
      <c r="BH3312" s="37" t="s">
        <v>5558</v>
      </c>
      <c r="BI3312" s="37" t="s">
        <v>5558</v>
      </c>
      <c r="BJ3312" s="138" t="e">
        <f>#N/A</f>
        <v>#N/A</v>
      </c>
      <c r="BK3312" s="138" t="e">
        <f>#N/A</f>
        <v>#N/A</v>
      </c>
      <c r="BL3312" s="138" t="e">
        <f>#N/A</f>
        <v>#N/A</v>
      </c>
      <c r="BM3312" s="138" t="e">
        <f>#N/A</f>
        <v>#N/A</v>
      </c>
      <c r="BN3312" s="26"/>
      <c r="BO3312" s="26"/>
      <c r="BP3312" s="26"/>
      <c r="BQ3312" s="38"/>
      <c r="BR3312" s="26"/>
      <c r="BS3312" s="26"/>
      <c r="BT3312" s="26"/>
      <c r="BU3312" s="26"/>
      <c r="BV3312" s="39"/>
    </row>
    <row r="3313" spans="1:74" ht="16" hidden="1" customHeight="1" thickBot="1">
      <c r="A3313" s="26">
        <v>2020</v>
      </c>
      <c r="B3313" s="67">
        <v>3309</v>
      </c>
      <c r="C3313" s="26" t="s">
        <v>129</v>
      </c>
      <c r="D3313" s="26" t="s">
        <v>4642</v>
      </c>
      <c r="E3313" s="26" t="s">
        <v>4643</v>
      </c>
      <c r="F3313" s="68">
        <v>44089</v>
      </c>
      <c r="G3313" s="67" t="s">
        <v>5868</v>
      </c>
      <c r="H3313" s="26" t="s">
        <v>4645</v>
      </c>
      <c r="I3313" s="26" t="s">
        <v>4645</v>
      </c>
      <c r="J3313" s="28" t="s">
        <v>4646</v>
      </c>
      <c r="K3313" s="26" t="s">
        <v>135</v>
      </c>
      <c r="L3313" s="26" t="s">
        <v>4647</v>
      </c>
      <c r="M3313" s="26" t="s">
        <v>137</v>
      </c>
      <c r="N3313" s="26" t="s">
        <v>138</v>
      </c>
      <c r="O3313" s="26" t="s">
        <v>138</v>
      </c>
      <c r="Q3313" s="30">
        <v>84</v>
      </c>
      <c r="R3313" s="30">
        <v>8450</v>
      </c>
      <c r="S3313" s="31" t="e">
        <f>#N/A</f>
        <v>#N/A</v>
      </c>
      <c r="T3313" s="30">
        <v>1571</v>
      </c>
      <c r="AB3313" s="33" t="e">
        <f>#N/A</f>
        <v>#N/A</v>
      </c>
      <c r="AC3313" s="30">
        <v>1400</v>
      </c>
      <c r="AD3313" s="30" t="e">
        <f>#N/A</f>
        <v>#N/A</v>
      </c>
      <c r="AE3313" s="34">
        <v>0.94428571428571428</v>
      </c>
      <c r="AG3313" s="30" t="e">
        <f>#N/A</f>
        <v>#N/A</v>
      </c>
      <c r="AH3313" s="30" t="e">
        <f>#N/A</f>
        <v>#N/A</v>
      </c>
      <c r="AI3313" s="30">
        <v>11427.15</v>
      </c>
      <c r="AJ3313" s="71">
        <v>10883</v>
      </c>
      <c r="AK3313" s="26" t="s">
        <v>5027</v>
      </c>
      <c r="AL3313" s="26">
        <v>37</v>
      </c>
      <c r="AM3313" s="26" t="s">
        <v>5719</v>
      </c>
      <c r="AU3313" s="67" t="s">
        <v>4980</v>
      </c>
      <c r="AV3313" s="26" t="s">
        <v>5721</v>
      </c>
      <c r="AW3313" s="26" t="s">
        <v>5720</v>
      </c>
      <c r="BB3313" s="26" t="s">
        <v>4652</v>
      </c>
      <c r="BD3313" s="37">
        <v>44211</v>
      </c>
      <c r="BG3313" s="37" t="s">
        <v>147</v>
      </c>
      <c r="BH3313" s="37" t="s">
        <v>5558</v>
      </c>
      <c r="BI3313" s="37" t="s">
        <v>5558</v>
      </c>
      <c r="BJ3313" s="138" t="e">
        <f>#N/A</f>
        <v>#N/A</v>
      </c>
      <c r="BK3313" s="138" t="e">
        <f>#N/A</f>
        <v>#N/A</v>
      </c>
      <c r="BL3313" s="138" t="e">
        <f>#N/A</f>
        <v>#N/A</v>
      </c>
      <c r="BM3313" s="138" t="e">
        <f>#N/A</f>
        <v>#N/A</v>
      </c>
      <c r="BN3313" s="26"/>
      <c r="BO3313" s="26"/>
      <c r="BP3313" s="26"/>
      <c r="BQ3313" s="38"/>
      <c r="BR3313" s="26"/>
      <c r="BS3313" s="26"/>
      <c r="BT3313" s="26"/>
      <c r="BU3313" s="26"/>
      <c r="BV3313" s="39"/>
    </row>
    <row r="3314" spans="1:74" ht="16" hidden="1" customHeight="1" thickBot="1">
      <c r="A3314" s="26">
        <v>2020</v>
      </c>
      <c r="B3314" s="67">
        <v>3310</v>
      </c>
      <c r="C3314" s="26" t="s">
        <v>129</v>
      </c>
      <c r="D3314" s="26" t="s">
        <v>4642</v>
      </c>
      <c r="E3314" s="26" t="s">
        <v>4643</v>
      </c>
      <c r="F3314" s="68">
        <v>44089</v>
      </c>
      <c r="G3314" s="26" t="s">
        <v>5869</v>
      </c>
      <c r="H3314" s="26" t="s">
        <v>4645</v>
      </c>
      <c r="I3314" s="26" t="s">
        <v>4645</v>
      </c>
      <c r="J3314" s="28" t="s">
        <v>4646</v>
      </c>
      <c r="K3314" s="26" t="s">
        <v>135</v>
      </c>
      <c r="L3314" s="26" t="s">
        <v>4647</v>
      </c>
      <c r="M3314" s="26" t="s">
        <v>137</v>
      </c>
      <c r="N3314" s="26" t="s">
        <v>138</v>
      </c>
      <c r="O3314" s="26" t="s">
        <v>138</v>
      </c>
      <c r="Q3314" s="30">
        <v>79</v>
      </c>
      <c r="R3314" s="30">
        <v>6470</v>
      </c>
      <c r="S3314" s="31" t="e">
        <f>#N/A</f>
        <v>#N/A</v>
      </c>
      <c r="T3314" s="30">
        <v>1198</v>
      </c>
      <c r="AB3314" s="33" t="e">
        <f>#N/A</f>
        <v>#N/A</v>
      </c>
      <c r="AC3314" s="30">
        <v>1400</v>
      </c>
      <c r="AD3314" s="30" t="e">
        <f>#N/A</f>
        <v>#N/A</v>
      </c>
      <c r="AE3314" s="34">
        <v>0.94428571428571428</v>
      </c>
      <c r="AG3314" s="30" t="e">
        <f>#N/A</f>
        <v>#N/A</v>
      </c>
      <c r="AH3314" s="30" t="e">
        <f>#N/A</f>
        <v>#N/A</v>
      </c>
      <c r="AI3314" s="30">
        <v>7699.6500000000005</v>
      </c>
      <c r="AJ3314" s="71">
        <v>7333</v>
      </c>
      <c r="AK3314" s="26" t="s">
        <v>5027</v>
      </c>
      <c r="AL3314" s="26">
        <v>37</v>
      </c>
      <c r="AM3314" s="26" t="s">
        <v>5719</v>
      </c>
      <c r="AU3314" s="67" t="s">
        <v>4980</v>
      </c>
      <c r="AV3314" s="26" t="s">
        <v>5721</v>
      </c>
      <c r="AW3314" s="26" t="s">
        <v>5720</v>
      </c>
      <c r="BB3314" s="26" t="s">
        <v>4652</v>
      </c>
      <c r="BD3314" s="37">
        <v>44211</v>
      </c>
      <c r="BG3314" s="37" t="s">
        <v>147</v>
      </c>
      <c r="BH3314" s="37" t="s">
        <v>5558</v>
      </c>
      <c r="BI3314" s="37" t="s">
        <v>5558</v>
      </c>
      <c r="BJ3314" s="138" t="e">
        <f>#N/A</f>
        <v>#N/A</v>
      </c>
      <c r="BK3314" s="138" t="e">
        <f>#N/A</f>
        <v>#N/A</v>
      </c>
      <c r="BL3314" s="138" t="e">
        <f>#N/A</f>
        <v>#N/A</v>
      </c>
      <c r="BM3314" s="138" t="e">
        <f>#N/A</f>
        <v>#N/A</v>
      </c>
      <c r="BN3314" s="26"/>
      <c r="BO3314" s="26"/>
      <c r="BP3314" s="26"/>
      <c r="BQ3314" s="38"/>
      <c r="BR3314" s="26"/>
      <c r="BS3314" s="26"/>
      <c r="BT3314" s="26"/>
      <c r="BU3314" s="26"/>
      <c r="BV3314" s="39"/>
    </row>
    <row r="3315" spans="1:74" ht="16" hidden="1" customHeight="1" thickBot="1">
      <c r="A3315" s="26">
        <v>2020</v>
      </c>
      <c r="B3315" s="67">
        <v>3311</v>
      </c>
      <c r="C3315" s="26" t="s">
        <v>129</v>
      </c>
      <c r="D3315" s="26" t="s">
        <v>4642</v>
      </c>
      <c r="E3315" s="26" t="s">
        <v>4643</v>
      </c>
      <c r="F3315" s="68">
        <v>44089</v>
      </c>
      <c r="G3315" s="67" t="s">
        <v>5870</v>
      </c>
      <c r="H3315" s="26" t="s">
        <v>4645</v>
      </c>
      <c r="I3315" s="26" t="s">
        <v>4645</v>
      </c>
      <c r="J3315" s="28" t="s">
        <v>4646</v>
      </c>
      <c r="K3315" s="26" t="s">
        <v>135</v>
      </c>
      <c r="L3315" s="26" t="s">
        <v>4647</v>
      </c>
      <c r="M3315" s="26" t="s">
        <v>137</v>
      </c>
      <c r="N3315" s="26" t="s">
        <v>138</v>
      </c>
      <c r="O3315" s="26" t="s">
        <v>138</v>
      </c>
      <c r="Q3315" s="30">
        <v>76</v>
      </c>
      <c r="R3315" s="30">
        <v>6040</v>
      </c>
      <c r="S3315" s="31" t="e">
        <f>#N/A</f>
        <v>#N/A</v>
      </c>
      <c r="T3315" s="30">
        <v>1433</v>
      </c>
      <c r="AB3315" s="33" t="e">
        <f>#N/A</f>
        <v>#N/A</v>
      </c>
      <c r="AC3315" s="30">
        <v>1400</v>
      </c>
      <c r="AD3315" s="30" t="e">
        <f>#N/A</f>
        <v>#N/A</v>
      </c>
      <c r="AE3315" s="34">
        <v>0.90857142857142859</v>
      </c>
      <c r="AG3315" s="30" t="e">
        <f>#N/A</f>
        <v>#N/A</v>
      </c>
      <c r="AH3315" s="30" t="e">
        <f>#N/A</f>
        <v>#N/A</v>
      </c>
      <c r="AI3315" s="30">
        <v>7117.9500000000007</v>
      </c>
      <c r="AJ3315" s="71">
        <v>6779</v>
      </c>
      <c r="AK3315" s="26" t="s">
        <v>5027</v>
      </c>
      <c r="AL3315" s="26">
        <v>37</v>
      </c>
      <c r="AM3315" s="26" t="s">
        <v>5719</v>
      </c>
      <c r="AU3315" s="67" t="s">
        <v>4980</v>
      </c>
      <c r="AV3315" s="26" t="s">
        <v>5721</v>
      </c>
      <c r="AW3315" s="26" t="s">
        <v>5720</v>
      </c>
      <c r="BB3315" s="26" t="s">
        <v>4652</v>
      </c>
      <c r="BD3315" s="37">
        <v>44211</v>
      </c>
      <c r="BG3315" s="37" t="s">
        <v>147</v>
      </c>
      <c r="BH3315" s="37" t="s">
        <v>5558</v>
      </c>
      <c r="BI3315" s="37" t="s">
        <v>5558</v>
      </c>
      <c r="BJ3315" s="138" t="e">
        <f>#N/A</f>
        <v>#N/A</v>
      </c>
      <c r="BK3315" s="138" t="e">
        <f>#N/A</f>
        <v>#N/A</v>
      </c>
      <c r="BL3315" s="138" t="e">
        <f>#N/A</f>
        <v>#N/A</v>
      </c>
      <c r="BM3315" s="138" t="e">
        <f>#N/A</f>
        <v>#N/A</v>
      </c>
      <c r="BN3315" s="26"/>
      <c r="BO3315" s="26"/>
      <c r="BP3315" s="26"/>
      <c r="BQ3315" s="38"/>
      <c r="BR3315" s="26"/>
      <c r="BS3315" s="26"/>
      <c r="BT3315" s="26"/>
      <c r="BU3315" s="26"/>
      <c r="BV3315" s="39"/>
    </row>
    <row r="3316" spans="1:74" ht="16" hidden="1" customHeight="1" thickBot="1">
      <c r="A3316" s="26">
        <v>2020</v>
      </c>
      <c r="B3316" s="67">
        <v>3312</v>
      </c>
      <c r="C3316" s="26" t="s">
        <v>129</v>
      </c>
      <c r="D3316" s="26" t="s">
        <v>4642</v>
      </c>
      <c r="E3316" s="26" t="s">
        <v>4643</v>
      </c>
      <c r="F3316" s="68">
        <v>44089</v>
      </c>
      <c r="G3316" s="26" t="s">
        <v>5871</v>
      </c>
      <c r="H3316" s="26" t="s">
        <v>4645</v>
      </c>
      <c r="I3316" s="26" t="s">
        <v>4645</v>
      </c>
      <c r="J3316" s="28" t="s">
        <v>4646</v>
      </c>
      <c r="K3316" s="26" t="s">
        <v>135</v>
      </c>
      <c r="L3316" s="26" t="s">
        <v>4647</v>
      </c>
      <c r="M3316" s="26" t="s">
        <v>137</v>
      </c>
      <c r="N3316" s="26" t="s">
        <v>138</v>
      </c>
      <c r="O3316" s="26" t="s">
        <v>138</v>
      </c>
      <c r="Q3316" s="30">
        <v>75</v>
      </c>
      <c r="R3316" s="30">
        <v>5880</v>
      </c>
      <c r="S3316" s="31" t="e">
        <f>#N/A</f>
        <v>#N/A</v>
      </c>
      <c r="T3316" s="30">
        <v>1148</v>
      </c>
      <c r="AB3316" s="33" t="e">
        <f>#N/A</f>
        <v>#N/A</v>
      </c>
      <c r="AC3316" s="30">
        <v>1400</v>
      </c>
      <c r="AD3316" s="30" t="e">
        <f>#N/A</f>
        <v>#N/A</v>
      </c>
      <c r="AE3316" s="34">
        <v>0.90857142857142859</v>
      </c>
      <c r="AG3316" s="30" t="e">
        <f>#N/A</f>
        <v>#N/A</v>
      </c>
      <c r="AH3316" s="30" t="e">
        <f>#N/A</f>
        <v>#N/A</v>
      </c>
      <c r="AI3316" s="30">
        <v>6901.6500000000005</v>
      </c>
      <c r="AJ3316" s="71">
        <v>6573</v>
      </c>
      <c r="AK3316" s="26" t="s">
        <v>5027</v>
      </c>
      <c r="AL3316" s="26">
        <v>37</v>
      </c>
      <c r="AM3316" s="26" t="s">
        <v>5719</v>
      </c>
      <c r="AU3316" s="67" t="s">
        <v>4980</v>
      </c>
      <c r="AV3316" s="26" t="s">
        <v>5721</v>
      </c>
      <c r="AW3316" s="26" t="s">
        <v>5720</v>
      </c>
      <c r="BB3316" s="26" t="s">
        <v>4652</v>
      </c>
      <c r="BD3316" s="37">
        <v>44211</v>
      </c>
      <c r="BG3316" s="37" t="s">
        <v>147</v>
      </c>
      <c r="BH3316" s="37" t="s">
        <v>5558</v>
      </c>
      <c r="BI3316" s="37" t="s">
        <v>5558</v>
      </c>
      <c r="BJ3316" s="138" t="e">
        <f>#N/A</f>
        <v>#N/A</v>
      </c>
      <c r="BK3316" s="138" t="e">
        <f>#N/A</f>
        <v>#N/A</v>
      </c>
      <c r="BL3316" s="138" t="e">
        <f>#N/A</f>
        <v>#N/A</v>
      </c>
      <c r="BM3316" s="138" t="e">
        <f>#N/A</f>
        <v>#N/A</v>
      </c>
      <c r="BN3316" s="26"/>
      <c r="BO3316" s="26"/>
      <c r="BP3316" s="26"/>
      <c r="BQ3316" s="38"/>
      <c r="BR3316" s="26"/>
      <c r="BS3316" s="26"/>
      <c r="BT3316" s="26"/>
      <c r="BU3316" s="26"/>
      <c r="BV3316" s="39"/>
    </row>
    <row r="3317" spans="1:74" ht="16" hidden="1" customHeight="1" thickBot="1">
      <c r="A3317" s="26">
        <v>2020</v>
      </c>
      <c r="B3317" s="67">
        <v>3313</v>
      </c>
      <c r="C3317" s="26" t="s">
        <v>129</v>
      </c>
      <c r="D3317" s="26" t="s">
        <v>4642</v>
      </c>
      <c r="E3317" s="26" t="s">
        <v>4643</v>
      </c>
      <c r="F3317" s="68">
        <v>44089</v>
      </c>
      <c r="G3317" s="67" t="s">
        <v>5872</v>
      </c>
      <c r="H3317" s="26" t="s">
        <v>4645</v>
      </c>
      <c r="I3317" s="26" t="s">
        <v>4645</v>
      </c>
      <c r="J3317" s="28" t="s">
        <v>4646</v>
      </c>
      <c r="K3317" s="26" t="s">
        <v>135</v>
      </c>
      <c r="L3317" s="26" t="s">
        <v>4647</v>
      </c>
      <c r="M3317" s="26" t="s">
        <v>137</v>
      </c>
      <c r="N3317" s="26" t="s">
        <v>138</v>
      </c>
      <c r="O3317" s="26" t="s">
        <v>138</v>
      </c>
      <c r="Q3317" s="30">
        <v>77</v>
      </c>
      <c r="R3317" s="30">
        <v>6410</v>
      </c>
      <c r="S3317" s="31" t="e">
        <f>#N/A</f>
        <v>#N/A</v>
      </c>
      <c r="T3317" s="30">
        <v>1180</v>
      </c>
      <c r="AB3317" s="33" t="e">
        <f>#N/A</f>
        <v>#N/A</v>
      </c>
      <c r="AC3317" s="30">
        <v>1400</v>
      </c>
      <c r="AD3317" s="30" t="e">
        <f>#N/A</f>
        <v>#N/A</v>
      </c>
      <c r="AE3317" s="34">
        <v>0.76260869565217393</v>
      </c>
      <c r="AG3317" s="30" t="e">
        <f>#N/A</f>
        <v>#N/A</v>
      </c>
      <c r="AH3317" s="30" t="e">
        <f>#N/A</f>
        <v>#N/A</v>
      </c>
      <c r="AI3317" s="30">
        <v>7618.8</v>
      </c>
      <c r="AJ3317" s="71">
        <v>7256</v>
      </c>
      <c r="AK3317" s="26" t="s">
        <v>5027</v>
      </c>
      <c r="AL3317" s="26">
        <v>37</v>
      </c>
      <c r="AM3317" s="26" t="s">
        <v>5719</v>
      </c>
      <c r="AU3317" s="67" t="s">
        <v>4980</v>
      </c>
      <c r="AV3317" s="26" t="s">
        <v>5720</v>
      </c>
      <c r="AW3317" s="26" t="s">
        <v>5721</v>
      </c>
      <c r="BB3317" s="26" t="s">
        <v>4652</v>
      </c>
      <c r="BD3317" s="37">
        <v>44211</v>
      </c>
      <c r="BG3317" s="37" t="s">
        <v>147</v>
      </c>
      <c r="BH3317" s="37" t="s">
        <v>5558</v>
      </c>
      <c r="BI3317" s="37" t="s">
        <v>5558</v>
      </c>
      <c r="BJ3317" s="138" t="e">
        <f>#N/A</f>
        <v>#N/A</v>
      </c>
      <c r="BK3317" s="138" t="e">
        <f>#N/A</f>
        <v>#N/A</v>
      </c>
      <c r="BL3317" s="138" t="e">
        <f>#N/A</f>
        <v>#N/A</v>
      </c>
      <c r="BM3317" s="138" t="e">
        <f>#N/A</f>
        <v>#N/A</v>
      </c>
      <c r="BN3317" s="26"/>
      <c r="BO3317" s="26"/>
      <c r="BP3317" s="26"/>
      <c r="BQ3317" s="38"/>
      <c r="BR3317" s="26"/>
      <c r="BS3317" s="26"/>
      <c r="BT3317" s="26"/>
      <c r="BU3317" s="26"/>
      <c r="BV3317" s="39"/>
    </row>
    <row r="3318" spans="1:74" ht="16" hidden="1" customHeight="1" thickBot="1">
      <c r="A3318" s="26">
        <v>2020</v>
      </c>
      <c r="B3318" s="67">
        <v>3314</v>
      </c>
      <c r="C3318" s="26" t="s">
        <v>129</v>
      </c>
      <c r="D3318" s="26" t="s">
        <v>4642</v>
      </c>
      <c r="E3318" s="26" t="s">
        <v>4643</v>
      </c>
      <c r="F3318" s="68">
        <v>44089</v>
      </c>
      <c r="G3318" s="26" t="s">
        <v>5873</v>
      </c>
      <c r="H3318" s="26" t="s">
        <v>4645</v>
      </c>
      <c r="I3318" s="26" t="s">
        <v>4645</v>
      </c>
      <c r="J3318" s="28" t="s">
        <v>4646</v>
      </c>
      <c r="K3318" s="26" t="s">
        <v>135</v>
      </c>
      <c r="L3318" s="26" t="s">
        <v>4647</v>
      </c>
      <c r="M3318" s="26" t="s">
        <v>137</v>
      </c>
      <c r="N3318" s="26" t="s">
        <v>138</v>
      </c>
      <c r="O3318" s="26" t="s">
        <v>138</v>
      </c>
      <c r="Q3318" s="30">
        <v>75</v>
      </c>
      <c r="R3318" s="30">
        <v>5902</v>
      </c>
      <c r="S3318" s="31" t="e">
        <f>#N/A</f>
        <v>#N/A</v>
      </c>
      <c r="T3318" s="30">
        <v>1156</v>
      </c>
      <c r="AB3318" s="33" t="e">
        <f>#N/A</f>
        <v>#N/A</v>
      </c>
      <c r="AC3318" s="30">
        <v>1400</v>
      </c>
      <c r="AD3318" s="30" t="e">
        <f>#N/A</f>
        <v>#N/A</v>
      </c>
      <c r="AE3318" s="34">
        <v>0.76260869565217393</v>
      </c>
      <c r="AG3318" s="30" t="e">
        <f>#N/A</f>
        <v>#N/A</v>
      </c>
      <c r="AH3318" s="30" t="e">
        <f>#N/A</f>
        <v>#N/A</v>
      </c>
      <c r="AI3318" s="30">
        <v>6931.05</v>
      </c>
      <c r="AJ3318" s="71">
        <v>6601</v>
      </c>
      <c r="AK3318" s="26" t="s">
        <v>5027</v>
      </c>
      <c r="AL3318" s="26">
        <v>37</v>
      </c>
      <c r="AM3318" s="26" t="s">
        <v>5719</v>
      </c>
      <c r="AU3318" s="67" t="s">
        <v>4980</v>
      </c>
      <c r="AV3318" s="26" t="s">
        <v>5720</v>
      </c>
      <c r="AW3318" s="26" t="s">
        <v>5721</v>
      </c>
      <c r="BB3318" s="26" t="s">
        <v>4652</v>
      </c>
      <c r="BD3318" s="37">
        <v>44211</v>
      </c>
      <c r="BG3318" s="37" t="s">
        <v>147</v>
      </c>
      <c r="BH3318" s="37" t="s">
        <v>5558</v>
      </c>
      <c r="BI3318" s="37" t="s">
        <v>5558</v>
      </c>
      <c r="BJ3318" s="138" t="e">
        <f>#N/A</f>
        <v>#N/A</v>
      </c>
      <c r="BK3318" s="138" t="e">
        <f>#N/A</f>
        <v>#N/A</v>
      </c>
      <c r="BL3318" s="138" t="e">
        <f>#N/A</f>
        <v>#N/A</v>
      </c>
      <c r="BM3318" s="138" t="e">
        <f>#N/A</f>
        <v>#N/A</v>
      </c>
      <c r="BN3318" s="26"/>
      <c r="BO3318" s="26"/>
      <c r="BP3318" s="26"/>
      <c r="BQ3318" s="38"/>
      <c r="BR3318" s="26"/>
      <c r="BS3318" s="26"/>
      <c r="BT3318" s="26"/>
      <c r="BU3318" s="26"/>
      <c r="BV3318" s="39"/>
    </row>
    <row r="3319" spans="1:74" ht="16" hidden="1" customHeight="1" thickBot="1">
      <c r="A3319" s="26">
        <v>2020</v>
      </c>
      <c r="B3319" s="67">
        <v>3315</v>
      </c>
      <c r="C3319" s="26" t="s">
        <v>129</v>
      </c>
      <c r="D3319" s="26" t="s">
        <v>4642</v>
      </c>
      <c r="E3319" s="26" t="s">
        <v>4643</v>
      </c>
      <c r="F3319" s="68">
        <v>44089</v>
      </c>
      <c r="G3319" s="67" t="s">
        <v>5874</v>
      </c>
      <c r="H3319" s="26" t="s">
        <v>4645</v>
      </c>
      <c r="I3319" s="26" t="s">
        <v>4645</v>
      </c>
      <c r="J3319" s="28" t="s">
        <v>4646</v>
      </c>
      <c r="K3319" s="26" t="s">
        <v>135</v>
      </c>
      <c r="L3319" s="26" t="s">
        <v>4647</v>
      </c>
      <c r="M3319" s="26" t="s">
        <v>137</v>
      </c>
      <c r="N3319" s="26" t="s">
        <v>138</v>
      </c>
      <c r="O3319" s="26" t="s">
        <v>138</v>
      </c>
      <c r="Q3319" s="30">
        <v>74</v>
      </c>
      <c r="R3319" s="30">
        <v>5550</v>
      </c>
      <c r="S3319" s="31" t="e">
        <f>#N/A</f>
        <v>#N/A</v>
      </c>
      <c r="T3319" s="30">
        <v>1120</v>
      </c>
      <c r="AB3319" s="33" t="e">
        <f>#N/A</f>
        <v>#N/A</v>
      </c>
      <c r="AC3319" s="30">
        <v>1400</v>
      </c>
      <c r="AD3319" s="30" t="e">
        <f>#N/A</f>
        <v>#N/A</v>
      </c>
      <c r="AE3319" s="34">
        <v>0.85234042553191491</v>
      </c>
      <c r="AG3319" s="30" t="e">
        <f>#N/A</f>
        <v>#N/A</v>
      </c>
      <c r="AH3319" s="30" t="e">
        <f>#N/A</f>
        <v>#N/A</v>
      </c>
      <c r="AI3319" s="30">
        <v>6455.4000000000005</v>
      </c>
      <c r="AJ3319" s="71">
        <v>6148</v>
      </c>
      <c r="AK3319" s="26" t="s">
        <v>5027</v>
      </c>
      <c r="AL3319" s="26">
        <v>37</v>
      </c>
      <c r="AM3319" s="26" t="s">
        <v>5719</v>
      </c>
      <c r="AU3319" s="67" t="s">
        <v>4980</v>
      </c>
      <c r="AV3319" s="26" t="s">
        <v>5720</v>
      </c>
      <c r="AW3319" s="26" t="s">
        <v>5721</v>
      </c>
      <c r="BB3319" s="26" t="s">
        <v>4652</v>
      </c>
      <c r="BD3319" s="37">
        <v>44211</v>
      </c>
      <c r="BG3319" s="37" t="s">
        <v>147</v>
      </c>
      <c r="BH3319" s="37" t="s">
        <v>5558</v>
      </c>
      <c r="BI3319" s="37" t="s">
        <v>5558</v>
      </c>
      <c r="BJ3319" s="138" t="e">
        <f>#N/A</f>
        <v>#N/A</v>
      </c>
      <c r="BK3319" s="138" t="e">
        <f>#N/A</f>
        <v>#N/A</v>
      </c>
      <c r="BL3319" s="138" t="e">
        <f>#N/A</f>
        <v>#N/A</v>
      </c>
      <c r="BM3319" s="138" t="e">
        <f>#N/A</f>
        <v>#N/A</v>
      </c>
      <c r="BN3319" s="26"/>
      <c r="BO3319" s="26"/>
      <c r="BP3319" s="26"/>
      <c r="BQ3319" s="38"/>
      <c r="BR3319" s="26"/>
      <c r="BS3319" s="26"/>
      <c r="BT3319" s="26"/>
      <c r="BU3319" s="26"/>
      <c r="BV3319" s="39"/>
    </row>
    <row r="3320" spans="1:74" ht="16" hidden="1" customHeight="1" thickBot="1">
      <c r="A3320" s="26">
        <v>2020</v>
      </c>
      <c r="B3320" s="67">
        <v>3316</v>
      </c>
      <c r="C3320" s="26" t="s">
        <v>129</v>
      </c>
      <c r="D3320" s="26" t="s">
        <v>4642</v>
      </c>
      <c r="E3320" s="26" t="s">
        <v>4643</v>
      </c>
      <c r="F3320" s="68">
        <v>44089</v>
      </c>
      <c r="G3320" s="26" t="s">
        <v>5875</v>
      </c>
      <c r="H3320" s="26" t="s">
        <v>4645</v>
      </c>
      <c r="I3320" s="26" t="s">
        <v>4645</v>
      </c>
      <c r="J3320" s="28" t="s">
        <v>4646</v>
      </c>
      <c r="K3320" s="26" t="s">
        <v>135</v>
      </c>
      <c r="L3320" s="26" t="s">
        <v>4647</v>
      </c>
      <c r="M3320" s="26" t="s">
        <v>137</v>
      </c>
      <c r="N3320" s="26" t="s">
        <v>138</v>
      </c>
      <c r="O3320" s="26" t="s">
        <v>138</v>
      </c>
      <c r="Q3320" s="30">
        <v>76</v>
      </c>
      <c r="R3320" s="30">
        <v>5650</v>
      </c>
      <c r="S3320" s="31" t="e">
        <f>#N/A</f>
        <v>#N/A</v>
      </c>
      <c r="T3320" s="30">
        <v>1004</v>
      </c>
      <c r="AB3320" s="33" t="e">
        <f>#N/A</f>
        <v>#N/A</v>
      </c>
      <c r="AC3320" s="30">
        <v>1400</v>
      </c>
      <c r="AD3320" s="30" t="e">
        <f>#N/A</f>
        <v>#N/A</v>
      </c>
      <c r="AE3320" s="34">
        <v>0.85234042553191491</v>
      </c>
      <c r="AG3320" s="30" t="e">
        <f>#N/A</f>
        <v>#N/A</v>
      </c>
      <c r="AH3320" s="30" t="e">
        <f>#N/A</f>
        <v>#N/A</v>
      </c>
      <c r="AI3320" s="30">
        <v>6590.85</v>
      </c>
      <c r="AJ3320" s="71">
        <v>6277</v>
      </c>
      <c r="AK3320" s="26" t="s">
        <v>5027</v>
      </c>
      <c r="AL3320" s="26">
        <v>37</v>
      </c>
      <c r="AM3320" s="26" t="s">
        <v>5719</v>
      </c>
      <c r="AU3320" s="67" t="s">
        <v>4980</v>
      </c>
      <c r="AV3320" s="26" t="s">
        <v>5720</v>
      </c>
      <c r="AW3320" s="26" t="s">
        <v>5721</v>
      </c>
      <c r="BB3320" s="26" t="s">
        <v>4652</v>
      </c>
      <c r="BD3320" s="37">
        <v>44211</v>
      </c>
      <c r="BG3320" s="37" t="s">
        <v>147</v>
      </c>
      <c r="BH3320" s="37" t="s">
        <v>5558</v>
      </c>
      <c r="BI3320" s="37" t="s">
        <v>5558</v>
      </c>
      <c r="BJ3320" s="138" t="e">
        <f>#N/A</f>
        <v>#N/A</v>
      </c>
      <c r="BK3320" s="138" t="e">
        <f>#N/A</f>
        <v>#N/A</v>
      </c>
      <c r="BL3320" s="138" t="e">
        <f>#N/A</f>
        <v>#N/A</v>
      </c>
      <c r="BM3320" s="138" t="e">
        <f>#N/A</f>
        <v>#N/A</v>
      </c>
      <c r="BN3320" s="26"/>
      <c r="BO3320" s="26"/>
      <c r="BP3320" s="26"/>
      <c r="BQ3320" s="38"/>
      <c r="BR3320" s="26"/>
      <c r="BS3320" s="26"/>
      <c r="BT3320" s="26"/>
      <c r="BU3320" s="26"/>
      <c r="BV3320" s="39"/>
    </row>
    <row r="3321" spans="1:74" ht="16" hidden="1" customHeight="1" thickBot="1">
      <c r="A3321" s="26">
        <v>2020</v>
      </c>
      <c r="B3321" s="67">
        <v>3317</v>
      </c>
      <c r="C3321" s="26" t="s">
        <v>129</v>
      </c>
      <c r="D3321" s="26" t="s">
        <v>4642</v>
      </c>
      <c r="E3321" s="26" t="s">
        <v>4643</v>
      </c>
      <c r="F3321" s="68">
        <v>44089</v>
      </c>
      <c r="G3321" s="67" t="s">
        <v>5876</v>
      </c>
      <c r="H3321" s="26" t="s">
        <v>4645</v>
      </c>
      <c r="I3321" s="26" t="s">
        <v>4645</v>
      </c>
      <c r="J3321" s="28" t="s">
        <v>4646</v>
      </c>
      <c r="K3321" s="26" t="s">
        <v>135</v>
      </c>
      <c r="L3321" s="26" t="s">
        <v>4647</v>
      </c>
      <c r="M3321" s="26" t="s">
        <v>137</v>
      </c>
      <c r="N3321" s="26" t="s">
        <v>138</v>
      </c>
      <c r="O3321" s="26" t="s">
        <v>138</v>
      </c>
      <c r="Q3321" s="30">
        <v>79</v>
      </c>
      <c r="R3321" s="30">
        <v>7280</v>
      </c>
      <c r="S3321" s="31" t="e">
        <f>#N/A</f>
        <v>#N/A</v>
      </c>
      <c r="T3321" s="30">
        <v>1282</v>
      </c>
      <c r="AB3321" s="33" t="e">
        <f>#N/A</f>
        <v>#N/A</v>
      </c>
      <c r="AC3321" s="30">
        <v>1400</v>
      </c>
      <c r="AD3321" s="30" t="e">
        <f>#N/A</f>
        <v>#N/A</v>
      </c>
      <c r="AE3321" s="34">
        <v>0.81783783783783781</v>
      </c>
      <c r="AG3321" s="30" t="e">
        <f>#N/A</f>
        <v>#N/A</v>
      </c>
      <c r="AH3321" s="30" t="e">
        <f>#N/A</f>
        <v>#N/A</v>
      </c>
      <c r="AI3321" s="30">
        <v>8794.8000000000011</v>
      </c>
      <c r="AJ3321" s="71">
        <v>8376</v>
      </c>
      <c r="AK3321" s="26" t="s">
        <v>5027</v>
      </c>
      <c r="AL3321" s="26">
        <v>37</v>
      </c>
      <c r="AM3321" s="26" t="s">
        <v>5719</v>
      </c>
      <c r="AU3321" s="67" t="s">
        <v>4980</v>
      </c>
      <c r="AV3321" s="26" t="s">
        <v>5720</v>
      </c>
      <c r="AW3321" s="26" t="s">
        <v>5721</v>
      </c>
      <c r="BB3321" s="26" t="s">
        <v>4652</v>
      </c>
      <c r="BD3321" s="37">
        <v>44211</v>
      </c>
      <c r="BG3321" s="37" t="s">
        <v>147</v>
      </c>
      <c r="BH3321" s="37" t="s">
        <v>5558</v>
      </c>
      <c r="BI3321" s="37" t="s">
        <v>5558</v>
      </c>
      <c r="BJ3321" s="138" t="e">
        <f>#N/A</f>
        <v>#N/A</v>
      </c>
      <c r="BK3321" s="138" t="e">
        <f>#N/A</f>
        <v>#N/A</v>
      </c>
      <c r="BL3321" s="138" t="e">
        <f>#N/A</f>
        <v>#N/A</v>
      </c>
      <c r="BM3321" s="138" t="e">
        <f>#N/A</f>
        <v>#N/A</v>
      </c>
      <c r="BN3321" s="26"/>
      <c r="BO3321" s="26"/>
      <c r="BP3321" s="26"/>
      <c r="BQ3321" s="38"/>
      <c r="BR3321" s="26"/>
      <c r="BS3321" s="26"/>
      <c r="BT3321" s="26"/>
      <c r="BU3321" s="26"/>
      <c r="BV3321" s="39"/>
    </row>
    <row r="3322" spans="1:74" ht="16" hidden="1" customHeight="1" thickBot="1">
      <c r="A3322" s="26">
        <v>2020</v>
      </c>
      <c r="B3322" s="67">
        <v>3318</v>
      </c>
      <c r="C3322" s="26" t="s">
        <v>129</v>
      </c>
      <c r="D3322" s="26" t="s">
        <v>4642</v>
      </c>
      <c r="E3322" s="26" t="s">
        <v>4643</v>
      </c>
      <c r="F3322" s="68">
        <v>44089</v>
      </c>
      <c r="G3322" s="26" t="s">
        <v>5877</v>
      </c>
      <c r="H3322" s="26" t="s">
        <v>4645</v>
      </c>
      <c r="I3322" s="26" t="s">
        <v>4645</v>
      </c>
      <c r="J3322" s="28" t="s">
        <v>4646</v>
      </c>
      <c r="K3322" s="26" t="s">
        <v>135</v>
      </c>
      <c r="L3322" s="26" t="s">
        <v>4647</v>
      </c>
      <c r="M3322" s="26" t="s">
        <v>137</v>
      </c>
      <c r="N3322" s="26" t="s">
        <v>138</v>
      </c>
      <c r="O3322" s="26" t="s">
        <v>138</v>
      </c>
      <c r="Q3322" s="30">
        <v>70</v>
      </c>
      <c r="R3322" s="30">
        <v>4010</v>
      </c>
      <c r="S3322" s="31" t="e">
        <f>#N/A</f>
        <v>#N/A</v>
      </c>
      <c r="T3322" s="30">
        <v>796</v>
      </c>
      <c r="AB3322" s="33" t="e">
        <f>#N/A</f>
        <v>#N/A</v>
      </c>
      <c r="AC3322" s="30">
        <v>1400</v>
      </c>
      <c r="AD3322" s="30" t="e">
        <f>#N/A</f>
        <v>#N/A</v>
      </c>
      <c r="AE3322" s="34">
        <v>0.81783783783783781</v>
      </c>
      <c r="AG3322" s="30" t="e">
        <f>#N/A</f>
        <v>#N/A</v>
      </c>
      <c r="AH3322" s="30" t="e">
        <f>#N/A</f>
        <v>#N/A</v>
      </c>
      <c r="AI3322" s="30">
        <v>4372.2</v>
      </c>
      <c r="AJ3322" s="71">
        <v>4164</v>
      </c>
      <c r="AK3322" s="26" t="s">
        <v>5027</v>
      </c>
      <c r="AL3322" s="26">
        <v>37</v>
      </c>
      <c r="AM3322" s="26" t="s">
        <v>5719</v>
      </c>
      <c r="AU3322" s="67" t="s">
        <v>4980</v>
      </c>
      <c r="AV3322" s="26" t="s">
        <v>5720</v>
      </c>
      <c r="AW3322" s="26" t="s">
        <v>5721</v>
      </c>
      <c r="BB3322" s="26" t="s">
        <v>4652</v>
      </c>
      <c r="BD3322" s="37">
        <v>44211</v>
      </c>
      <c r="BG3322" s="37" t="s">
        <v>147</v>
      </c>
      <c r="BH3322" s="37" t="s">
        <v>5558</v>
      </c>
      <c r="BI3322" s="37" t="s">
        <v>5558</v>
      </c>
      <c r="BJ3322" s="138" t="e">
        <f>#N/A</f>
        <v>#N/A</v>
      </c>
      <c r="BK3322" s="138" t="e">
        <f>#N/A</f>
        <v>#N/A</v>
      </c>
      <c r="BL3322" s="138" t="e">
        <f>#N/A</f>
        <v>#N/A</v>
      </c>
      <c r="BM3322" s="138" t="e">
        <f>#N/A</f>
        <v>#N/A</v>
      </c>
      <c r="BN3322" s="26"/>
      <c r="BO3322" s="26"/>
      <c r="BP3322" s="26"/>
      <c r="BQ3322" s="38"/>
      <c r="BR3322" s="26"/>
      <c r="BS3322" s="26"/>
      <c r="BT3322" s="26"/>
      <c r="BU3322" s="26"/>
      <c r="BV3322" s="39"/>
    </row>
    <row r="3323" spans="1:74" ht="16" hidden="1" customHeight="1" thickBot="1">
      <c r="A3323" s="26">
        <v>2020</v>
      </c>
      <c r="B3323" s="67">
        <v>3319</v>
      </c>
      <c r="C3323" s="26" t="s">
        <v>129</v>
      </c>
      <c r="D3323" s="26" t="s">
        <v>4642</v>
      </c>
      <c r="E3323" s="26" t="s">
        <v>4643</v>
      </c>
      <c r="F3323" s="68">
        <v>44089</v>
      </c>
      <c r="G3323" s="67" t="s">
        <v>5878</v>
      </c>
      <c r="H3323" s="26" t="s">
        <v>4645</v>
      </c>
      <c r="I3323" s="26" t="s">
        <v>4645</v>
      </c>
      <c r="J3323" s="28" t="s">
        <v>4646</v>
      </c>
      <c r="K3323" s="26" t="s">
        <v>135</v>
      </c>
      <c r="L3323" s="26" t="s">
        <v>4647</v>
      </c>
      <c r="M3323" s="26" t="s">
        <v>137</v>
      </c>
      <c r="N3323" s="26" t="s">
        <v>138</v>
      </c>
      <c r="O3323" s="26" t="s">
        <v>138</v>
      </c>
      <c r="Q3323" s="30">
        <v>77</v>
      </c>
      <c r="R3323" s="30">
        <v>5310</v>
      </c>
      <c r="S3323" s="31" t="e">
        <f>#N/A</f>
        <v>#N/A</v>
      </c>
      <c r="T3323" s="30">
        <v>1126</v>
      </c>
      <c r="AB3323" s="33" t="e">
        <f>#N/A</f>
        <v>#N/A</v>
      </c>
      <c r="AC3323" s="30">
        <v>1400</v>
      </c>
      <c r="AD3323" s="30" t="e">
        <f>#N/A</f>
        <v>#N/A</v>
      </c>
      <c r="AE3323" s="34">
        <v>0.84153846153846157</v>
      </c>
      <c r="AG3323" s="30" t="e">
        <f>#N/A</f>
        <v>#N/A</v>
      </c>
      <c r="AH3323" s="30" t="e">
        <f>#N/A</f>
        <v>#N/A</v>
      </c>
      <c r="AI3323" s="30">
        <v>6130.95</v>
      </c>
      <c r="AJ3323" s="71">
        <v>5839</v>
      </c>
      <c r="AK3323" s="26" t="s">
        <v>5027</v>
      </c>
      <c r="AL3323" s="26">
        <v>37</v>
      </c>
      <c r="AM3323" s="26" t="s">
        <v>5719</v>
      </c>
      <c r="AU3323" s="67" t="s">
        <v>4980</v>
      </c>
      <c r="AV3323" s="26" t="s">
        <v>5720</v>
      </c>
      <c r="AW3323" s="26" t="s">
        <v>5721</v>
      </c>
      <c r="BB3323" s="26" t="s">
        <v>4652</v>
      </c>
      <c r="BD3323" s="37">
        <v>44211</v>
      </c>
      <c r="BG3323" s="37" t="s">
        <v>147</v>
      </c>
      <c r="BH3323" s="37" t="s">
        <v>5558</v>
      </c>
      <c r="BI3323" s="37" t="s">
        <v>5558</v>
      </c>
      <c r="BJ3323" s="138" t="e">
        <f>#N/A</f>
        <v>#N/A</v>
      </c>
      <c r="BK3323" s="138" t="e">
        <f>#N/A</f>
        <v>#N/A</v>
      </c>
      <c r="BL3323" s="138" t="e">
        <f>#N/A</f>
        <v>#N/A</v>
      </c>
      <c r="BM3323" s="138" t="e">
        <f>#N/A</f>
        <v>#N/A</v>
      </c>
      <c r="BN3323" s="26"/>
      <c r="BO3323" s="26"/>
      <c r="BP3323" s="26"/>
      <c r="BQ3323" s="38"/>
      <c r="BR3323" s="26"/>
      <c r="BS3323" s="26"/>
      <c r="BT3323" s="26"/>
      <c r="BU3323" s="26"/>
      <c r="BV3323" s="39"/>
    </row>
    <row r="3324" spans="1:74" ht="16" hidden="1" customHeight="1" thickBot="1">
      <c r="A3324" s="26">
        <v>2020</v>
      </c>
      <c r="B3324" s="67">
        <v>3320</v>
      </c>
      <c r="C3324" s="26" t="s">
        <v>129</v>
      </c>
      <c r="D3324" s="26" t="s">
        <v>4642</v>
      </c>
      <c r="E3324" s="26" t="s">
        <v>4643</v>
      </c>
      <c r="F3324" s="68">
        <v>44089</v>
      </c>
      <c r="G3324" s="26" t="s">
        <v>5879</v>
      </c>
      <c r="H3324" s="26" t="s">
        <v>4645</v>
      </c>
      <c r="I3324" s="26" t="s">
        <v>4645</v>
      </c>
      <c r="J3324" s="28" t="s">
        <v>4646</v>
      </c>
      <c r="K3324" s="26" t="s">
        <v>135</v>
      </c>
      <c r="L3324" s="26" t="s">
        <v>4647</v>
      </c>
      <c r="M3324" s="26" t="s">
        <v>137</v>
      </c>
      <c r="N3324" s="26" t="s">
        <v>138</v>
      </c>
      <c r="O3324" s="26" t="s">
        <v>138</v>
      </c>
      <c r="Q3324" s="30">
        <v>80</v>
      </c>
      <c r="R3324" s="30">
        <v>9960</v>
      </c>
      <c r="S3324" s="31" t="e">
        <f>#N/A</f>
        <v>#N/A</v>
      </c>
      <c r="T3324" s="30">
        <v>1364</v>
      </c>
      <c r="AB3324" s="33" t="e">
        <f>#N/A</f>
        <v>#N/A</v>
      </c>
      <c r="AC3324" s="30">
        <v>1400</v>
      </c>
      <c r="AD3324" s="30" t="e">
        <f>#N/A</f>
        <v>#N/A</v>
      </c>
      <c r="AE3324" s="34">
        <v>0.84153846153846157</v>
      </c>
      <c r="AG3324" s="30" t="e">
        <f>#N/A</f>
        <v>#N/A</v>
      </c>
      <c r="AH3324" s="30" t="e">
        <f>#N/A</f>
        <v>#N/A</v>
      </c>
      <c r="AI3324" s="30">
        <v>12419.4</v>
      </c>
      <c r="AJ3324" s="71">
        <v>11828</v>
      </c>
      <c r="AK3324" s="26" t="s">
        <v>5027</v>
      </c>
      <c r="AL3324" s="26">
        <v>37</v>
      </c>
      <c r="AM3324" s="26" t="s">
        <v>5719</v>
      </c>
      <c r="AU3324" s="67" t="s">
        <v>4980</v>
      </c>
      <c r="AV3324" s="26" t="s">
        <v>5720</v>
      </c>
      <c r="AW3324" s="26" t="s">
        <v>5721</v>
      </c>
      <c r="BB3324" s="26" t="s">
        <v>4652</v>
      </c>
      <c r="BD3324" s="37">
        <v>44211</v>
      </c>
      <c r="BG3324" s="37" t="s">
        <v>147</v>
      </c>
      <c r="BH3324" s="37" t="s">
        <v>5558</v>
      </c>
      <c r="BI3324" s="37" t="s">
        <v>5558</v>
      </c>
      <c r="BJ3324" s="138" t="e">
        <f>#N/A</f>
        <v>#N/A</v>
      </c>
      <c r="BK3324" s="138" t="e">
        <f>#N/A</f>
        <v>#N/A</v>
      </c>
      <c r="BL3324" s="138" t="e">
        <f>#N/A</f>
        <v>#N/A</v>
      </c>
      <c r="BM3324" s="138" t="e">
        <f>#N/A</f>
        <v>#N/A</v>
      </c>
      <c r="BN3324" s="26"/>
      <c r="BO3324" s="26"/>
      <c r="BP3324" s="26"/>
      <c r="BQ3324" s="38"/>
      <c r="BR3324" s="26"/>
      <c r="BS3324" s="26"/>
      <c r="BT3324" s="26"/>
      <c r="BU3324" s="26"/>
      <c r="BV3324" s="39"/>
    </row>
    <row r="3325" spans="1:74" ht="16" hidden="1" customHeight="1" thickBot="1">
      <c r="A3325" s="26">
        <v>2020</v>
      </c>
      <c r="B3325" s="67">
        <v>3321</v>
      </c>
      <c r="C3325" s="26" t="s">
        <v>129</v>
      </c>
      <c r="D3325" s="26" t="s">
        <v>4642</v>
      </c>
      <c r="E3325" s="26" t="s">
        <v>4643</v>
      </c>
      <c r="F3325" s="68">
        <v>44089</v>
      </c>
      <c r="G3325" s="67" t="s">
        <v>5880</v>
      </c>
      <c r="H3325" s="26" t="s">
        <v>4645</v>
      </c>
      <c r="I3325" s="26" t="s">
        <v>4645</v>
      </c>
      <c r="J3325" s="28" t="s">
        <v>4646</v>
      </c>
      <c r="K3325" s="26" t="s">
        <v>135</v>
      </c>
      <c r="L3325" s="26" t="s">
        <v>4647</v>
      </c>
      <c r="M3325" s="26" t="s">
        <v>137</v>
      </c>
      <c r="N3325" s="26" t="s">
        <v>138</v>
      </c>
      <c r="O3325" s="26" t="s">
        <v>138</v>
      </c>
      <c r="Q3325" s="30">
        <v>77</v>
      </c>
      <c r="R3325" s="30">
        <v>6970</v>
      </c>
      <c r="S3325" s="31" t="e">
        <f>#N/A</f>
        <v>#N/A</v>
      </c>
      <c r="T3325" s="30">
        <v>1522</v>
      </c>
      <c r="AB3325" s="33" t="e">
        <f>#N/A</f>
        <v>#N/A</v>
      </c>
      <c r="AC3325" s="30">
        <v>1400</v>
      </c>
      <c r="AD3325" s="30" t="e">
        <f>#N/A</f>
        <v>#N/A</v>
      </c>
      <c r="AE3325" s="34">
        <v>0.65213114754098356</v>
      </c>
      <c r="AG3325" s="30" t="e">
        <f>#N/A</f>
        <v>#N/A</v>
      </c>
      <c r="AH3325" s="30" t="e">
        <f>#N/A</f>
        <v>#N/A</v>
      </c>
      <c r="AI3325" s="30">
        <v>8375.85</v>
      </c>
      <c r="AJ3325" s="71">
        <v>7977</v>
      </c>
      <c r="AK3325" s="26" t="s">
        <v>5027</v>
      </c>
      <c r="AL3325" s="26">
        <v>37</v>
      </c>
      <c r="AM3325" s="26" t="s">
        <v>5719</v>
      </c>
      <c r="AU3325" s="67" t="s">
        <v>4980</v>
      </c>
      <c r="AV3325" s="26" t="s">
        <v>5720</v>
      </c>
      <c r="AW3325" s="26" t="s">
        <v>5721</v>
      </c>
      <c r="BB3325" s="26" t="s">
        <v>4652</v>
      </c>
      <c r="BD3325" s="37">
        <v>44211</v>
      </c>
      <c r="BG3325" s="37" t="s">
        <v>147</v>
      </c>
      <c r="BH3325" s="37" t="s">
        <v>5558</v>
      </c>
      <c r="BI3325" s="37" t="s">
        <v>5558</v>
      </c>
      <c r="BJ3325" s="138" t="e">
        <f>#N/A</f>
        <v>#N/A</v>
      </c>
      <c r="BK3325" s="138" t="e">
        <f>#N/A</f>
        <v>#N/A</v>
      </c>
      <c r="BL3325" s="138" t="e">
        <f>#N/A</f>
        <v>#N/A</v>
      </c>
      <c r="BM3325" s="138" t="e">
        <f>#N/A</f>
        <v>#N/A</v>
      </c>
      <c r="BN3325" s="26"/>
      <c r="BO3325" s="26"/>
      <c r="BP3325" s="26"/>
      <c r="BQ3325" s="38"/>
      <c r="BR3325" s="26"/>
      <c r="BS3325" s="26"/>
      <c r="BT3325" s="26"/>
      <c r="BU3325" s="26"/>
      <c r="BV3325" s="39"/>
    </row>
    <row r="3326" spans="1:74" ht="16" hidden="1" customHeight="1" thickBot="1">
      <c r="A3326" s="82">
        <v>2020</v>
      </c>
      <c r="B3326" s="82">
        <v>3322</v>
      </c>
      <c r="C3326" s="82" t="s">
        <v>129</v>
      </c>
      <c r="D3326" s="82" t="s">
        <v>4642</v>
      </c>
      <c r="E3326" s="82" t="s">
        <v>4643</v>
      </c>
      <c r="F3326" s="95">
        <v>44089</v>
      </c>
      <c r="G3326" s="82" t="s">
        <v>5881</v>
      </c>
      <c r="H3326" s="82" t="s">
        <v>4645</v>
      </c>
      <c r="I3326" s="82" t="s">
        <v>4645</v>
      </c>
      <c r="J3326" s="84" t="s">
        <v>4646</v>
      </c>
      <c r="K3326" s="82" t="s">
        <v>135</v>
      </c>
      <c r="L3326" s="82" t="s">
        <v>4647</v>
      </c>
      <c r="M3326" s="82" t="s">
        <v>137</v>
      </c>
      <c r="N3326" s="82" t="s">
        <v>138</v>
      </c>
      <c r="O3326" s="82" t="s">
        <v>138</v>
      </c>
      <c r="P3326" s="85"/>
      <c r="Q3326" s="63">
        <v>74</v>
      </c>
      <c r="R3326" s="63">
        <v>5330</v>
      </c>
      <c r="S3326" s="86" t="e">
        <f>#N/A</f>
        <v>#N/A</v>
      </c>
      <c r="T3326" s="63">
        <v>1111</v>
      </c>
      <c r="U3326" s="63"/>
      <c r="V3326" s="87"/>
      <c r="W3326" s="63"/>
      <c r="X3326" s="63"/>
      <c r="Y3326" s="63"/>
      <c r="Z3326" s="63"/>
      <c r="AA3326" s="63"/>
      <c r="AB3326" s="88" t="e">
        <f>#N/A</f>
        <v>#N/A</v>
      </c>
      <c r="AC3326" s="63">
        <v>1400</v>
      </c>
      <c r="AD3326" s="63" t="e">
        <f>#N/A</f>
        <v>#N/A</v>
      </c>
      <c r="AE3326" s="89">
        <v>0.65213114754098356</v>
      </c>
      <c r="AF3326" s="90"/>
      <c r="AG3326" s="63" t="e">
        <f>#N/A</f>
        <v>#N/A</v>
      </c>
      <c r="AH3326" s="63" t="e">
        <f>#N/A</f>
        <v>#N/A</v>
      </c>
      <c r="AI3326" s="63">
        <v>6158.25</v>
      </c>
      <c r="AJ3326" s="63">
        <v>5865</v>
      </c>
      <c r="AK3326" s="82" t="s">
        <v>5027</v>
      </c>
      <c r="AL3326" s="82">
        <v>37</v>
      </c>
      <c r="AM3326" s="82" t="s">
        <v>5719</v>
      </c>
      <c r="AN3326" s="82"/>
      <c r="AO3326" s="63"/>
      <c r="AP3326" s="63"/>
      <c r="AQ3326" s="63"/>
      <c r="AR3326" s="57"/>
      <c r="AS3326" s="63"/>
      <c r="AT3326" s="57"/>
      <c r="AU3326" s="67" t="s">
        <v>4980</v>
      </c>
      <c r="AV3326" s="26" t="s">
        <v>5720</v>
      </c>
      <c r="AW3326" s="26" t="s">
        <v>5721</v>
      </c>
      <c r="AX3326" s="82"/>
      <c r="AY3326" s="82"/>
      <c r="AZ3326" s="82"/>
      <c r="BA3326" s="82"/>
      <c r="BB3326" s="82" t="s">
        <v>4652</v>
      </c>
      <c r="BC3326" s="82"/>
      <c r="BD3326" s="83">
        <v>44211</v>
      </c>
      <c r="BE3326" s="63"/>
      <c r="BF3326" s="63"/>
      <c r="BG3326" s="83" t="s">
        <v>147</v>
      </c>
      <c r="BH3326" s="83" t="s">
        <v>5558</v>
      </c>
      <c r="BI3326" s="83" t="s">
        <v>5558</v>
      </c>
      <c r="BJ3326" s="138" t="e">
        <f>#N/A</f>
        <v>#N/A</v>
      </c>
      <c r="BK3326" s="138" t="e">
        <f>#N/A</f>
        <v>#N/A</v>
      </c>
      <c r="BL3326" s="138" t="e">
        <f>#N/A</f>
        <v>#N/A</v>
      </c>
      <c r="BM3326" s="138" t="e">
        <f>#N/A</f>
        <v>#N/A</v>
      </c>
      <c r="BN3326" s="82"/>
      <c r="BO3326" s="82"/>
      <c r="BP3326" s="82"/>
      <c r="BQ3326" s="91"/>
      <c r="BR3326" s="82"/>
      <c r="BS3326" s="82"/>
      <c r="BT3326" s="82"/>
      <c r="BU3326" s="82"/>
      <c r="BV3326" s="92"/>
    </row>
    <row r="3327" spans="1:74" ht="16" customHeight="1" thickBot="1">
      <c r="A3327" s="67"/>
      <c r="B3327" s="67"/>
      <c r="C3327" s="67"/>
      <c r="D3327" s="67"/>
      <c r="E3327" s="67"/>
      <c r="F3327" s="68"/>
      <c r="G3327" s="67"/>
      <c r="H3327" s="67"/>
      <c r="I3327" s="67"/>
      <c r="J3327" s="69"/>
      <c r="K3327" s="67"/>
      <c r="L3327" s="67"/>
      <c r="M3327" s="67"/>
      <c r="N3327" s="67"/>
      <c r="O3327" s="67"/>
      <c r="P3327" s="70"/>
      <c r="Q3327" s="71"/>
      <c r="R3327" s="71"/>
      <c r="S3327" s="72"/>
      <c r="T3327" s="71"/>
      <c r="U3327" s="71"/>
      <c r="V3327" s="73"/>
      <c r="W3327" s="71"/>
      <c r="X3327" s="71"/>
      <c r="Y3327" s="71"/>
      <c r="Z3327" s="71"/>
      <c r="AA3327" s="71"/>
      <c r="AB3327" s="74"/>
      <c r="AC3327" s="71"/>
      <c r="AD3327" s="71"/>
      <c r="AE3327" s="75"/>
      <c r="AF3327" s="76"/>
      <c r="AG3327" s="71"/>
      <c r="AH3327" s="71"/>
      <c r="AI3327" s="71"/>
      <c r="AJ3327" s="71"/>
      <c r="AK3327" s="67"/>
      <c r="AL3327" s="67"/>
      <c r="AM3327" s="67"/>
      <c r="AN3327" s="67"/>
      <c r="AO3327" s="71"/>
      <c r="AP3327" s="71"/>
      <c r="AQ3327" s="71"/>
      <c r="AR3327" s="77"/>
      <c r="AS3327" s="71"/>
      <c r="AT3327" s="77"/>
      <c r="AU3327" s="67"/>
      <c r="AV3327" s="67"/>
      <c r="AW3327" s="67"/>
      <c r="AX3327" s="67"/>
      <c r="AY3327" s="67"/>
      <c r="AZ3327" s="67"/>
      <c r="BA3327" s="67"/>
      <c r="BB3327" s="67"/>
      <c r="BC3327" s="67"/>
      <c r="BD3327" s="78"/>
      <c r="BE3327" s="71"/>
      <c r="BF3327" s="71"/>
      <c r="BG3327" s="78"/>
      <c r="BH3327" s="78"/>
      <c r="BI3327" s="78"/>
      <c r="BJ3327" s="138"/>
      <c r="BK3327" s="138"/>
      <c r="BL3327" s="138"/>
      <c r="BM3327" s="138"/>
      <c r="BN3327" s="67"/>
      <c r="BO3327" s="67"/>
      <c r="BP3327" s="67"/>
      <c r="BQ3327" s="79"/>
      <c r="BR3327" s="67"/>
      <c r="BS3327" s="67"/>
      <c r="BT3327" s="67"/>
      <c r="BU3327" s="67"/>
      <c r="BV3327" s="80"/>
    </row>
    <row r="3328" spans="1:74" ht="16" customHeight="1" thickBot="1">
      <c r="B3328" s="67"/>
      <c r="F3328" s="68"/>
      <c r="BI3328" s="37"/>
      <c r="BJ3328" s="138"/>
      <c r="BK3328" s="138"/>
      <c r="BL3328" s="138"/>
      <c r="BM3328" s="138"/>
      <c r="BN3328" s="26"/>
      <c r="BO3328" s="26"/>
      <c r="BP3328" s="26"/>
      <c r="BQ3328" s="38"/>
      <c r="BR3328" s="26"/>
      <c r="BS3328" s="26"/>
      <c r="BT3328" s="26"/>
      <c r="BU3328" s="26"/>
      <c r="BV3328" s="39"/>
    </row>
    <row r="3329" spans="2:74" ht="16" customHeight="1" thickBot="1">
      <c r="B3329" s="67"/>
      <c r="F3329" s="68"/>
      <c r="G3329" s="67"/>
      <c r="BI3329" s="37"/>
      <c r="BJ3329" s="138"/>
      <c r="BK3329" s="138"/>
      <c r="BL3329" s="138"/>
      <c r="BM3329" s="138"/>
      <c r="BN3329" s="26"/>
      <c r="BO3329" s="26"/>
      <c r="BP3329" s="26"/>
      <c r="BQ3329" s="38"/>
      <c r="BR3329" s="26"/>
      <c r="BS3329" s="26"/>
      <c r="BT3329" s="26"/>
      <c r="BU3329" s="26"/>
      <c r="BV3329" s="39"/>
    </row>
    <row r="3330" spans="2:74" ht="13" thickBot="1">
      <c r="B3330" s="67"/>
      <c r="BI3330" s="37"/>
      <c r="BJ3330" s="138"/>
      <c r="BK3330" s="138"/>
      <c r="BL3330" s="138"/>
      <c r="BM3330" s="138"/>
      <c r="BN3330" s="26"/>
      <c r="BO3330" s="26"/>
      <c r="BP3330" s="26"/>
      <c r="BQ3330" s="38"/>
      <c r="BR3330" s="26"/>
      <c r="BS3330" s="26"/>
      <c r="BT3330" s="26"/>
      <c r="BU3330" s="26"/>
      <c r="BV3330" s="39"/>
    </row>
    <row r="3331" spans="2:74" ht="13" thickBot="1">
      <c r="B3331" s="67"/>
      <c r="BI3331" s="37"/>
      <c r="BJ3331" s="138"/>
      <c r="BK3331" s="138"/>
      <c r="BL3331" s="138"/>
      <c r="BM3331" s="138"/>
      <c r="BN3331" s="26"/>
      <c r="BO3331" s="26"/>
      <c r="BP3331" s="26"/>
      <c r="BQ3331" s="38"/>
      <c r="BR3331" s="26"/>
      <c r="BS3331" s="26"/>
      <c r="BT3331" s="26"/>
      <c r="BU3331" s="26"/>
      <c r="BV3331" s="39"/>
    </row>
    <row r="3332" spans="2:74" ht="13" thickBot="1">
      <c r="B3332" s="67"/>
      <c r="BI3332" s="37"/>
      <c r="BJ3332" s="138"/>
      <c r="BK3332" s="138"/>
      <c r="BL3332" s="138"/>
      <c r="BM3332" s="138"/>
      <c r="BN3332" s="26"/>
      <c r="BO3332" s="26"/>
      <c r="BP3332" s="26"/>
      <c r="BQ3332" s="38"/>
      <c r="BR3332" s="26"/>
      <c r="BS3332" s="26"/>
      <c r="BT3332" s="26"/>
      <c r="BU3332" s="26"/>
      <c r="BV3332" s="39"/>
    </row>
    <row r="3333" spans="2:74" ht="13" thickBot="1">
      <c r="B3333" s="67"/>
      <c r="BI3333" s="37"/>
      <c r="BJ3333" s="138"/>
      <c r="BK3333" s="138"/>
      <c r="BL3333" s="138"/>
      <c r="BM3333" s="138"/>
      <c r="BN3333" s="26"/>
      <c r="BO3333" s="26"/>
      <c r="BP3333" s="26"/>
      <c r="BQ3333" s="38"/>
      <c r="BR3333" s="26"/>
      <c r="BS3333" s="26"/>
      <c r="BT3333" s="26"/>
      <c r="BU3333" s="26"/>
      <c r="BV3333" s="39"/>
    </row>
    <row r="3334" spans="2:74" ht="13" thickBot="1">
      <c r="B3334" s="67"/>
      <c r="BI3334" s="37"/>
      <c r="BJ3334" s="138"/>
      <c r="BK3334" s="138"/>
      <c r="BL3334" s="138"/>
      <c r="BM3334" s="138"/>
      <c r="BN3334" s="26"/>
      <c r="BO3334" s="26"/>
      <c r="BP3334" s="26"/>
      <c r="BQ3334" s="38"/>
      <c r="BR3334" s="26"/>
      <c r="BS3334" s="26"/>
      <c r="BT3334" s="26"/>
      <c r="BU3334" s="26"/>
      <c r="BV3334" s="39"/>
    </row>
    <row r="3335" spans="2:74" ht="13" thickBot="1">
      <c r="B3335" s="67"/>
      <c r="BI3335" s="37"/>
      <c r="BJ3335" s="138"/>
      <c r="BK3335" s="138"/>
      <c r="BL3335" s="138"/>
      <c r="BM3335" s="138"/>
      <c r="BN3335" s="26"/>
      <c r="BO3335" s="26"/>
      <c r="BP3335" s="26"/>
      <c r="BQ3335" s="38"/>
      <c r="BR3335" s="26"/>
      <c r="BS3335" s="26"/>
      <c r="BT3335" s="26"/>
      <c r="BU3335" s="26"/>
      <c r="BV3335" s="39"/>
    </row>
    <row r="3336" spans="2:74" ht="13" thickBot="1">
      <c r="B3336" s="67"/>
      <c r="BI3336" s="37"/>
      <c r="BJ3336" s="138"/>
      <c r="BK3336" s="138"/>
      <c r="BL3336" s="138"/>
      <c r="BM3336" s="138"/>
      <c r="BN3336" s="26"/>
      <c r="BO3336" s="26"/>
      <c r="BP3336" s="26"/>
      <c r="BQ3336" s="38"/>
      <c r="BR3336" s="26"/>
      <c r="BS3336" s="26"/>
      <c r="BT3336" s="26"/>
      <c r="BU3336" s="26"/>
      <c r="BV3336" s="39"/>
    </row>
    <row r="3337" spans="2:74" ht="13" thickBot="1">
      <c r="B3337" s="67"/>
      <c r="BI3337" s="37"/>
      <c r="BJ3337" s="138"/>
      <c r="BK3337" s="138"/>
      <c r="BL3337" s="138"/>
      <c r="BM3337" s="138"/>
      <c r="BN3337" s="26"/>
      <c r="BO3337" s="26"/>
      <c r="BP3337" s="26"/>
      <c r="BQ3337" s="38"/>
      <c r="BR3337" s="26"/>
      <c r="BS3337" s="26"/>
      <c r="BT3337" s="26"/>
      <c r="BU3337" s="26"/>
      <c r="BV3337" s="39"/>
    </row>
    <row r="3338" spans="2:74" ht="13" thickBot="1">
      <c r="B3338" s="67"/>
      <c r="BI3338" s="37"/>
      <c r="BJ3338" s="138"/>
      <c r="BK3338" s="138"/>
      <c r="BL3338" s="138"/>
      <c r="BM3338" s="138"/>
      <c r="BN3338" s="26"/>
      <c r="BO3338" s="26"/>
      <c r="BP3338" s="26"/>
      <c r="BQ3338" s="38"/>
      <c r="BR3338" s="26"/>
      <c r="BS3338" s="26"/>
      <c r="BT3338" s="26"/>
      <c r="BU3338" s="26"/>
      <c r="BV3338" s="39"/>
    </row>
    <row r="3339" spans="2:74" ht="13" thickBot="1">
      <c r="BI3339" s="37"/>
      <c r="BJ3339" s="138"/>
      <c r="BK3339" s="138"/>
      <c r="BL3339" s="138"/>
      <c r="BM3339" s="138"/>
      <c r="BN3339" s="26"/>
      <c r="BO3339" s="26"/>
      <c r="BP3339" s="26"/>
      <c r="BQ3339" s="38"/>
      <c r="BR3339" s="26"/>
      <c r="BS3339" s="26"/>
      <c r="BT3339" s="26"/>
      <c r="BU3339" s="26"/>
      <c r="BV3339" s="39"/>
    </row>
    <row r="3340" spans="2:74" ht="13" thickBot="1">
      <c r="BI3340" s="37"/>
      <c r="BJ3340" s="138"/>
      <c r="BK3340" s="138"/>
      <c r="BL3340" s="138"/>
      <c r="BM3340" s="138"/>
      <c r="BN3340" s="26"/>
      <c r="BO3340" s="26"/>
      <c r="BP3340" s="26"/>
      <c r="BQ3340" s="38"/>
      <c r="BR3340" s="26"/>
      <c r="BS3340" s="26"/>
      <c r="BT3340" s="26"/>
      <c r="BU3340" s="26"/>
      <c r="BV3340" s="39"/>
    </row>
    <row r="3341" spans="2:74" ht="13" thickBot="1">
      <c r="BI3341" s="37"/>
      <c r="BJ3341" s="138"/>
      <c r="BK3341" s="138"/>
      <c r="BL3341" s="138"/>
      <c r="BM3341" s="138"/>
      <c r="BN3341" s="26"/>
      <c r="BO3341" s="26"/>
      <c r="BP3341" s="26"/>
      <c r="BQ3341" s="38"/>
      <c r="BR3341" s="26"/>
      <c r="BS3341" s="26"/>
      <c r="BT3341" s="26"/>
      <c r="BU3341" s="26"/>
      <c r="BV3341" s="39"/>
    </row>
    <row r="3342" spans="2:74" ht="13" thickBot="1">
      <c r="BI3342" s="37"/>
      <c r="BJ3342" s="138"/>
      <c r="BK3342" s="138"/>
      <c r="BL3342" s="138"/>
      <c r="BM3342" s="138"/>
      <c r="BN3342" s="26"/>
      <c r="BO3342" s="26"/>
      <c r="BP3342" s="26"/>
      <c r="BQ3342" s="38"/>
      <c r="BR3342" s="26"/>
      <c r="BS3342" s="26"/>
      <c r="BT3342" s="26"/>
      <c r="BU3342" s="26"/>
      <c r="BV3342" s="39"/>
    </row>
    <row r="3343" spans="2:74" ht="13" thickBot="1">
      <c r="BI3343" s="37"/>
      <c r="BJ3343" s="138"/>
      <c r="BK3343" s="138"/>
      <c r="BL3343" s="138"/>
      <c r="BM3343" s="138"/>
      <c r="BN3343" s="26"/>
      <c r="BO3343" s="26"/>
      <c r="BP3343" s="26"/>
      <c r="BQ3343" s="38"/>
      <c r="BR3343" s="26"/>
      <c r="BS3343" s="26"/>
      <c r="BT3343" s="26"/>
      <c r="BU3343" s="26"/>
      <c r="BV3343" s="39"/>
    </row>
    <row r="3344" spans="2:74" ht="13" thickBot="1">
      <c r="BI3344" s="37"/>
      <c r="BJ3344" s="138"/>
      <c r="BK3344" s="138"/>
      <c r="BL3344" s="138"/>
      <c r="BM3344" s="138"/>
      <c r="BN3344" s="26"/>
      <c r="BO3344" s="26"/>
      <c r="BP3344" s="26"/>
      <c r="BQ3344" s="38"/>
      <c r="BR3344" s="26"/>
      <c r="BS3344" s="26"/>
      <c r="BT3344" s="26"/>
      <c r="BU3344" s="26"/>
      <c r="BV3344" s="39"/>
    </row>
    <row r="3345" spans="61:74" ht="13" thickBot="1">
      <c r="BI3345" s="37"/>
      <c r="BJ3345" s="138"/>
      <c r="BK3345" s="138"/>
      <c r="BL3345" s="138"/>
      <c r="BM3345" s="138"/>
      <c r="BN3345" s="26"/>
      <c r="BO3345" s="26"/>
      <c r="BP3345" s="26"/>
      <c r="BQ3345" s="38"/>
      <c r="BR3345" s="26"/>
      <c r="BS3345" s="26"/>
      <c r="BT3345" s="26"/>
      <c r="BU3345" s="26"/>
      <c r="BV3345" s="39"/>
    </row>
    <row r="3346" spans="61:74" ht="13" thickBot="1">
      <c r="BI3346" s="37"/>
      <c r="BJ3346" s="138"/>
      <c r="BK3346" s="138"/>
      <c r="BL3346" s="138"/>
      <c r="BM3346" s="138"/>
      <c r="BN3346" s="26"/>
      <c r="BO3346" s="26"/>
      <c r="BP3346" s="26"/>
      <c r="BQ3346" s="38"/>
      <c r="BR3346" s="26"/>
      <c r="BS3346" s="26"/>
      <c r="BT3346" s="26"/>
      <c r="BU3346" s="26"/>
      <c r="BV3346" s="39"/>
    </row>
    <row r="3347" spans="61:74" ht="13" thickBot="1">
      <c r="BI3347" s="37"/>
      <c r="BJ3347" s="138"/>
      <c r="BK3347" s="138"/>
      <c r="BL3347" s="138"/>
      <c r="BM3347" s="138"/>
      <c r="BN3347" s="26"/>
      <c r="BO3347" s="26"/>
      <c r="BP3347" s="26"/>
      <c r="BQ3347" s="38"/>
      <c r="BR3347" s="26"/>
      <c r="BS3347" s="26"/>
      <c r="BT3347" s="26"/>
      <c r="BU3347" s="26"/>
      <c r="BV3347" s="39"/>
    </row>
    <row r="3348" spans="61:74" ht="13" thickBot="1">
      <c r="BI3348" s="37"/>
      <c r="BJ3348" s="138"/>
      <c r="BK3348" s="138"/>
      <c r="BL3348" s="138"/>
      <c r="BM3348" s="138"/>
      <c r="BN3348" s="26"/>
      <c r="BO3348" s="26"/>
      <c r="BP3348" s="26"/>
      <c r="BQ3348" s="38"/>
      <c r="BR3348" s="26"/>
      <c r="BS3348" s="26"/>
      <c r="BT3348" s="26"/>
      <c r="BU3348" s="26"/>
      <c r="BV3348" s="39"/>
    </row>
    <row r="3349" spans="61:74" ht="13" thickBot="1">
      <c r="BI3349" s="37"/>
      <c r="BJ3349" s="138"/>
      <c r="BK3349" s="138"/>
      <c r="BL3349" s="138"/>
      <c r="BM3349" s="138"/>
      <c r="BN3349" s="26"/>
      <c r="BO3349" s="26"/>
      <c r="BP3349" s="26"/>
      <c r="BQ3349" s="38"/>
      <c r="BR3349" s="26"/>
      <c r="BS3349" s="26"/>
      <c r="BT3349" s="26"/>
      <c r="BU3349" s="26"/>
      <c r="BV3349" s="39"/>
    </row>
    <row r="3350" spans="61:74" ht="13" thickBot="1">
      <c r="BI3350" s="37"/>
      <c r="BJ3350" s="138"/>
      <c r="BK3350" s="138"/>
      <c r="BL3350" s="138"/>
      <c r="BM3350" s="138"/>
      <c r="BN3350" s="26"/>
      <c r="BO3350" s="26"/>
      <c r="BP3350" s="26"/>
      <c r="BQ3350" s="38"/>
      <c r="BR3350" s="26"/>
      <c r="BS3350" s="26"/>
      <c r="BT3350" s="26"/>
      <c r="BU3350" s="26"/>
      <c r="BV3350" s="39"/>
    </row>
    <row r="3351" spans="61:74" ht="13" thickBot="1">
      <c r="BI3351" s="37"/>
      <c r="BJ3351" s="138"/>
      <c r="BK3351" s="138"/>
      <c r="BL3351" s="138"/>
      <c r="BM3351" s="138"/>
      <c r="BN3351" s="26"/>
      <c r="BO3351" s="26"/>
      <c r="BP3351" s="26"/>
      <c r="BQ3351" s="38"/>
      <c r="BR3351" s="26"/>
      <c r="BS3351" s="26"/>
      <c r="BT3351" s="26"/>
      <c r="BU3351" s="26"/>
      <c r="BV3351" s="39"/>
    </row>
    <row r="3352" spans="61:74" ht="13" thickBot="1">
      <c r="BI3352" s="37"/>
      <c r="BJ3352" s="138"/>
      <c r="BK3352" s="138"/>
      <c r="BL3352" s="138"/>
      <c r="BM3352" s="138"/>
      <c r="BN3352" s="26"/>
      <c r="BO3352" s="26"/>
      <c r="BP3352" s="26"/>
      <c r="BQ3352" s="38"/>
      <c r="BR3352" s="26"/>
      <c r="BS3352" s="26"/>
      <c r="BT3352" s="26"/>
      <c r="BU3352" s="26"/>
      <c r="BV3352" s="39"/>
    </row>
    <row r="3353" spans="61:74" ht="13" thickBot="1">
      <c r="BI3353" s="37"/>
      <c r="BJ3353" s="138"/>
      <c r="BK3353" s="138"/>
      <c r="BL3353" s="138"/>
      <c r="BM3353" s="138"/>
      <c r="BN3353" s="26"/>
      <c r="BO3353" s="26"/>
      <c r="BP3353" s="26"/>
      <c r="BQ3353" s="38"/>
      <c r="BR3353" s="26"/>
      <c r="BS3353" s="26"/>
      <c r="BT3353" s="26"/>
      <c r="BU3353" s="26"/>
      <c r="BV3353" s="39"/>
    </row>
    <row r="3354" spans="61:74" ht="13" thickBot="1">
      <c r="BI3354" s="37"/>
      <c r="BJ3354" s="138"/>
      <c r="BK3354" s="138"/>
      <c r="BL3354" s="138"/>
      <c r="BM3354" s="138"/>
      <c r="BN3354" s="26"/>
      <c r="BO3354" s="26"/>
      <c r="BP3354" s="26"/>
      <c r="BQ3354" s="38"/>
      <c r="BR3354" s="26"/>
      <c r="BS3354" s="26"/>
      <c r="BT3354" s="26"/>
      <c r="BU3354" s="26"/>
      <c r="BV3354" s="39"/>
    </row>
    <row r="3355" spans="61:74" ht="13" thickBot="1">
      <c r="BI3355" s="37"/>
      <c r="BJ3355" s="138"/>
      <c r="BK3355" s="138"/>
      <c r="BL3355" s="138"/>
      <c r="BM3355" s="138"/>
      <c r="BN3355" s="26"/>
      <c r="BO3355" s="26"/>
      <c r="BP3355" s="26"/>
      <c r="BQ3355" s="38"/>
      <c r="BR3355" s="26"/>
      <c r="BS3355" s="26"/>
      <c r="BT3355" s="26"/>
      <c r="BU3355" s="26"/>
      <c r="BV3355" s="39"/>
    </row>
    <row r="3356" spans="61:74" ht="13" thickBot="1">
      <c r="BI3356" s="37"/>
      <c r="BJ3356" s="138"/>
      <c r="BK3356" s="138"/>
      <c r="BL3356" s="138"/>
      <c r="BM3356" s="138"/>
      <c r="BN3356" s="26"/>
      <c r="BO3356" s="26"/>
      <c r="BP3356" s="26"/>
      <c r="BQ3356" s="38"/>
      <c r="BR3356" s="26"/>
      <c r="BS3356" s="26"/>
      <c r="BT3356" s="26"/>
      <c r="BU3356" s="26"/>
      <c r="BV3356" s="39"/>
    </row>
    <row r="3357" spans="61:74" ht="13" thickBot="1">
      <c r="BI3357" s="37"/>
      <c r="BJ3357" s="138"/>
      <c r="BK3357" s="138"/>
      <c r="BL3357" s="138"/>
      <c r="BM3357" s="138"/>
      <c r="BN3357" s="26"/>
      <c r="BO3357" s="26"/>
      <c r="BP3357" s="26"/>
      <c r="BQ3357" s="38"/>
      <c r="BR3357" s="26"/>
      <c r="BS3357" s="26"/>
      <c r="BT3357" s="26"/>
      <c r="BU3357" s="26"/>
      <c r="BV3357" s="39"/>
    </row>
    <row r="3358" spans="61:74" ht="13" thickBot="1">
      <c r="BI3358" s="37"/>
      <c r="BJ3358" s="138"/>
      <c r="BK3358" s="138"/>
      <c r="BL3358" s="138"/>
      <c r="BM3358" s="138"/>
      <c r="BN3358" s="26"/>
      <c r="BO3358" s="26"/>
      <c r="BP3358" s="26"/>
      <c r="BQ3358" s="38"/>
      <c r="BR3358" s="26"/>
      <c r="BS3358" s="26"/>
      <c r="BT3358" s="26"/>
      <c r="BU3358" s="26"/>
      <c r="BV3358" s="39"/>
    </row>
    <row r="3359" spans="61:74" ht="13" thickBot="1">
      <c r="BI3359" s="37"/>
      <c r="BJ3359" s="138"/>
      <c r="BK3359" s="138"/>
      <c r="BL3359" s="138"/>
      <c r="BM3359" s="138"/>
      <c r="BN3359" s="26"/>
      <c r="BO3359" s="26"/>
      <c r="BP3359" s="26"/>
      <c r="BQ3359" s="38"/>
      <c r="BR3359" s="26"/>
      <c r="BS3359" s="26"/>
      <c r="BT3359" s="26"/>
      <c r="BU3359" s="26"/>
      <c r="BV3359" s="39"/>
    </row>
    <row r="3360" spans="61:74" ht="13" thickBot="1">
      <c r="BI3360" s="37"/>
      <c r="BJ3360" s="138"/>
      <c r="BK3360" s="138"/>
      <c r="BL3360" s="138"/>
      <c r="BM3360" s="138"/>
      <c r="BN3360" s="26"/>
      <c r="BO3360" s="26"/>
      <c r="BP3360" s="26"/>
      <c r="BQ3360" s="38"/>
      <c r="BR3360" s="26"/>
      <c r="BS3360" s="26"/>
      <c r="BT3360" s="26"/>
      <c r="BU3360" s="26"/>
      <c r="BV3360" s="39"/>
    </row>
    <row r="3361" spans="61:74" ht="13" thickBot="1">
      <c r="BI3361" s="37"/>
      <c r="BJ3361" s="138"/>
      <c r="BK3361" s="138"/>
      <c r="BL3361" s="138"/>
      <c r="BM3361" s="138"/>
      <c r="BN3361" s="26"/>
      <c r="BO3361" s="26"/>
      <c r="BP3361" s="26"/>
      <c r="BQ3361" s="38"/>
      <c r="BR3361" s="26"/>
      <c r="BS3361" s="26"/>
      <c r="BT3361" s="26"/>
      <c r="BU3361" s="26"/>
      <c r="BV3361" s="39"/>
    </row>
    <row r="3362" spans="61:74" ht="13" thickBot="1">
      <c r="BI3362" s="37"/>
      <c r="BJ3362" s="138"/>
      <c r="BK3362" s="138"/>
      <c r="BL3362" s="138"/>
      <c r="BM3362" s="138"/>
      <c r="BN3362" s="26"/>
      <c r="BO3362" s="26"/>
      <c r="BP3362" s="26"/>
      <c r="BQ3362" s="38"/>
      <c r="BR3362" s="26"/>
      <c r="BS3362" s="26"/>
      <c r="BT3362" s="26"/>
      <c r="BU3362" s="26"/>
      <c r="BV3362" s="39"/>
    </row>
    <row r="3363" spans="61:74" ht="13" thickBot="1">
      <c r="BI3363" s="37"/>
      <c r="BJ3363" s="138"/>
      <c r="BK3363" s="138"/>
      <c r="BL3363" s="138"/>
      <c r="BM3363" s="138"/>
      <c r="BN3363" s="26"/>
      <c r="BO3363" s="26"/>
      <c r="BP3363" s="26"/>
      <c r="BQ3363" s="38"/>
      <c r="BR3363" s="26"/>
      <c r="BS3363" s="26"/>
      <c r="BT3363" s="26"/>
      <c r="BU3363" s="26"/>
      <c r="BV3363" s="39"/>
    </row>
    <row r="3364" spans="61:74" ht="13" thickBot="1">
      <c r="BI3364" s="37"/>
      <c r="BJ3364" s="138"/>
      <c r="BK3364" s="138"/>
      <c r="BL3364" s="138"/>
      <c r="BM3364" s="138"/>
      <c r="BN3364" s="26"/>
      <c r="BO3364" s="26"/>
      <c r="BP3364" s="26"/>
      <c r="BQ3364" s="38"/>
      <c r="BR3364" s="26"/>
      <c r="BS3364" s="26"/>
      <c r="BT3364" s="26"/>
      <c r="BU3364" s="26"/>
      <c r="BV3364" s="39"/>
    </row>
    <row r="3365" spans="61:74" ht="13" thickBot="1">
      <c r="BI3365" s="37"/>
      <c r="BJ3365" s="138"/>
      <c r="BK3365" s="138"/>
      <c r="BL3365" s="138"/>
      <c r="BM3365" s="138"/>
      <c r="BN3365" s="26"/>
      <c r="BO3365" s="26"/>
      <c r="BP3365" s="26"/>
      <c r="BQ3365" s="38"/>
      <c r="BR3365" s="26"/>
      <c r="BS3365" s="26"/>
      <c r="BT3365" s="26"/>
      <c r="BU3365" s="26"/>
      <c r="BV3365" s="39"/>
    </row>
    <row r="3366" spans="61:74" ht="13" thickBot="1">
      <c r="BI3366" s="37"/>
      <c r="BJ3366" s="138"/>
      <c r="BK3366" s="138"/>
      <c r="BL3366" s="138"/>
      <c r="BM3366" s="138"/>
      <c r="BN3366" s="26"/>
      <c r="BO3366" s="26"/>
      <c r="BP3366" s="26"/>
      <c r="BQ3366" s="38"/>
      <c r="BR3366" s="26"/>
      <c r="BS3366" s="26"/>
      <c r="BT3366" s="26"/>
      <c r="BU3366" s="26"/>
      <c r="BV3366" s="39"/>
    </row>
    <row r="3367" spans="61:74" ht="13" thickBot="1">
      <c r="BI3367" s="37"/>
      <c r="BJ3367" s="138"/>
      <c r="BK3367" s="138"/>
      <c r="BL3367" s="138"/>
      <c r="BM3367" s="138"/>
      <c r="BN3367" s="26"/>
      <c r="BO3367" s="26"/>
      <c r="BP3367" s="26"/>
      <c r="BQ3367" s="38"/>
      <c r="BR3367" s="26"/>
      <c r="BS3367" s="26"/>
      <c r="BT3367" s="26"/>
      <c r="BU3367" s="26"/>
      <c r="BV3367" s="39"/>
    </row>
    <row r="3368" spans="61:74" ht="13" thickBot="1">
      <c r="BI3368" s="37"/>
      <c r="BJ3368" s="138"/>
      <c r="BK3368" s="138"/>
      <c r="BL3368" s="138"/>
      <c r="BM3368" s="138"/>
      <c r="BN3368" s="26"/>
      <c r="BO3368" s="26"/>
      <c r="BP3368" s="26"/>
      <c r="BQ3368" s="38"/>
      <c r="BR3368" s="26"/>
      <c r="BS3368" s="26"/>
      <c r="BT3368" s="26"/>
      <c r="BU3368" s="26"/>
      <c r="BV3368" s="39"/>
    </row>
    <row r="3369" spans="61:74" ht="13" thickBot="1">
      <c r="BI3369" s="37"/>
      <c r="BJ3369" s="138"/>
      <c r="BK3369" s="138"/>
      <c r="BL3369" s="138"/>
      <c r="BM3369" s="138"/>
      <c r="BN3369" s="26"/>
      <c r="BO3369" s="26"/>
      <c r="BP3369" s="26"/>
      <c r="BQ3369" s="38"/>
      <c r="BR3369" s="26"/>
      <c r="BS3369" s="26"/>
      <c r="BT3369" s="26"/>
      <c r="BU3369" s="26"/>
      <c r="BV3369" s="39"/>
    </row>
    <row r="3370" spans="61:74" ht="13" thickBot="1">
      <c r="BI3370" s="37"/>
      <c r="BJ3370" s="138"/>
      <c r="BK3370" s="138"/>
      <c r="BL3370" s="138"/>
      <c r="BM3370" s="138"/>
      <c r="BN3370" s="26"/>
      <c r="BO3370" s="26"/>
      <c r="BP3370" s="26"/>
      <c r="BQ3370" s="38"/>
      <c r="BR3370" s="26"/>
      <c r="BS3370" s="26"/>
      <c r="BT3370" s="26"/>
      <c r="BU3370" s="26"/>
      <c r="BV3370" s="39"/>
    </row>
    <row r="3371" spans="61:74" ht="13" thickBot="1">
      <c r="BI3371" s="37"/>
      <c r="BJ3371" s="138"/>
      <c r="BK3371" s="138"/>
      <c r="BL3371" s="138"/>
      <c r="BM3371" s="138"/>
      <c r="BN3371" s="26"/>
      <c r="BO3371" s="26"/>
      <c r="BP3371" s="26"/>
      <c r="BQ3371" s="38"/>
      <c r="BR3371" s="26"/>
      <c r="BS3371" s="26"/>
      <c r="BT3371" s="26"/>
      <c r="BU3371" s="26"/>
      <c r="BV3371" s="39"/>
    </row>
    <row r="3372" spans="61:74" ht="13" thickBot="1">
      <c r="BI3372" s="37"/>
      <c r="BJ3372" s="138"/>
      <c r="BK3372" s="138"/>
      <c r="BL3372" s="138"/>
      <c r="BM3372" s="138"/>
      <c r="BN3372" s="26"/>
      <c r="BO3372" s="26"/>
      <c r="BP3372" s="26"/>
      <c r="BQ3372" s="38"/>
      <c r="BR3372" s="26"/>
      <c r="BS3372" s="26"/>
      <c r="BT3372" s="26"/>
      <c r="BU3372" s="26"/>
      <c r="BV3372" s="39"/>
    </row>
    <row r="3373" spans="61:74" ht="13" thickBot="1">
      <c r="BI3373" s="37"/>
      <c r="BJ3373" s="138"/>
      <c r="BK3373" s="138"/>
      <c r="BL3373" s="138"/>
      <c r="BM3373" s="138"/>
      <c r="BN3373" s="26"/>
      <c r="BO3373" s="26"/>
      <c r="BP3373" s="26"/>
      <c r="BQ3373" s="38"/>
      <c r="BR3373" s="26"/>
      <c r="BS3373" s="26"/>
      <c r="BT3373" s="26"/>
      <c r="BU3373" s="26"/>
      <c r="BV3373" s="39"/>
    </row>
    <row r="3374" spans="61:74" ht="13" thickBot="1">
      <c r="BI3374" s="37"/>
      <c r="BJ3374" s="138"/>
      <c r="BK3374" s="138"/>
      <c r="BL3374" s="138"/>
      <c r="BM3374" s="138"/>
      <c r="BN3374" s="26"/>
      <c r="BO3374" s="26"/>
      <c r="BP3374" s="26"/>
      <c r="BQ3374" s="38"/>
      <c r="BR3374" s="26"/>
      <c r="BS3374" s="26"/>
      <c r="BT3374" s="26"/>
      <c r="BU3374" s="26"/>
      <c r="BV3374" s="39"/>
    </row>
    <row r="3375" spans="61:74" ht="13" thickBot="1">
      <c r="BI3375" s="37"/>
      <c r="BJ3375" s="138"/>
      <c r="BK3375" s="138"/>
      <c r="BL3375" s="138"/>
      <c r="BM3375" s="138"/>
      <c r="BN3375" s="26"/>
      <c r="BO3375" s="26"/>
      <c r="BP3375" s="26"/>
      <c r="BQ3375" s="38"/>
      <c r="BR3375" s="26"/>
      <c r="BS3375" s="26"/>
      <c r="BT3375" s="26"/>
      <c r="BU3375" s="26"/>
      <c r="BV3375" s="39"/>
    </row>
    <row r="3376" spans="61:74" ht="13" thickBot="1">
      <c r="BI3376" s="37"/>
      <c r="BJ3376" s="138"/>
      <c r="BK3376" s="138"/>
      <c r="BL3376" s="138"/>
      <c r="BM3376" s="138"/>
      <c r="BN3376" s="26"/>
      <c r="BO3376" s="26"/>
      <c r="BP3376" s="26"/>
      <c r="BQ3376" s="38"/>
      <c r="BR3376" s="26"/>
      <c r="BS3376" s="26"/>
      <c r="BT3376" s="26"/>
      <c r="BU3376" s="26"/>
      <c r="BV3376" s="39"/>
    </row>
    <row r="3377" spans="61:74" ht="13" thickBot="1">
      <c r="BI3377" s="37"/>
      <c r="BJ3377" s="138"/>
      <c r="BK3377" s="138"/>
      <c r="BL3377" s="138"/>
      <c r="BM3377" s="138"/>
      <c r="BN3377" s="26"/>
      <c r="BO3377" s="26"/>
      <c r="BP3377" s="26"/>
      <c r="BQ3377" s="38"/>
      <c r="BR3377" s="26"/>
      <c r="BS3377" s="26"/>
      <c r="BT3377" s="26"/>
      <c r="BU3377" s="26"/>
      <c r="BV3377" s="39"/>
    </row>
    <row r="3378" spans="61:74" ht="13" thickBot="1">
      <c r="BI3378" s="37"/>
      <c r="BJ3378" s="138"/>
      <c r="BK3378" s="138"/>
      <c r="BL3378" s="138"/>
      <c r="BM3378" s="138"/>
      <c r="BN3378" s="26"/>
      <c r="BO3378" s="26"/>
      <c r="BP3378" s="26"/>
      <c r="BQ3378" s="38"/>
      <c r="BR3378" s="26"/>
      <c r="BS3378" s="26"/>
      <c r="BT3378" s="26"/>
      <c r="BU3378" s="26"/>
      <c r="BV3378" s="39"/>
    </row>
    <row r="3379" spans="61:74" ht="13" thickBot="1">
      <c r="BI3379" s="37"/>
      <c r="BJ3379" s="138"/>
      <c r="BK3379" s="138"/>
      <c r="BL3379" s="138"/>
      <c r="BM3379" s="138"/>
      <c r="BN3379" s="26"/>
      <c r="BO3379" s="26"/>
      <c r="BP3379" s="26"/>
      <c r="BQ3379" s="38"/>
      <c r="BR3379" s="26"/>
      <c r="BS3379" s="26"/>
      <c r="BT3379" s="26"/>
      <c r="BU3379" s="26"/>
      <c r="BV3379" s="39"/>
    </row>
    <row r="3380" spans="61:74" ht="13" thickBot="1">
      <c r="BI3380" s="37"/>
      <c r="BJ3380" s="138"/>
      <c r="BK3380" s="138"/>
      <c r="BL3380" s="138"/>
      <c r="BM3380" s="138"/>
      <c r="BN3380" s="26"/>
      <c r="BO3380" s="26"/>
      <c r="BP3380" s="26"/>
      <c r="BQ3380" s="38"/>
      <c r="BR3380" s="26"/>
      <c r="BS3380" s="26"/>
      <c r="BT3380" s="26"/>
      <c r="BU3380" s="26"/>
      <c r="BV3380" s="39"/>
    </row>
    <row r="3381" spans="61:74" ht="13" thickBot="1">
      <c r="BI3381" s="37"/>
      <c r="BJ3381" s="138"/>
      <c r="BK3381" s="138"/>
      <c r="BL3381" s="138"/>
      <c r="BM3381" s="138"/>
      <c r="BN3381" s="26"/>
      <c r="BO3381" s="26"/>
      <c r="BP3381" s="26"/>
      <c r="BQ3381" s="38"/>
      <c r="BR3381" s="26"/>
      <c r="BS3381" s="26"/>
      <c r="BT3381" s="26"/>
      <c r="BU3381" s="26"/>
      <c r="BV3381" s="39"/>
    </row>
    <row r="3382" spans="61:74" ht="13" thickBot="1">
      <c r="BI3382" s="37"/>
      <c r="BJ3382" s="138"/>
      <c r="BK3382" s="138"/>
      <c r="BL3382" s="138"/>
      <c r="BM3382" s="138"/>
      <c r="BN3382" s="26"/>
      <c r="BO3382" s="26"/>
      <c r="BP3382" s="26"/>
      <c r="BQ3382" s="38"/>
      <c r="BR3382" s="26"/>
      <c r="BS3382" s="26"/>
      <c r="BT3382" s="26"/>
      <c r="BU3382" s="26"/>
      <c r="BV3382" s="39"/>
    </row>
    <row r="3383" spans="61:74" ht="13" thickBot="1">
      <c r="BI3383" s="37"/>
      <c r="BJ3383" s="138"/>
      <c r="BK3383" s="138"/>
      <c r="BL3383" s="138"/>
      <c r="BM3383" s="138"/>
      <c r="BN3383" s="26"/>
      <c r="BO3383" s="26"/>
      <c r="BP3383" s="26"/>
      <c r="BQ3383" s="38"/>
      <c r="BR3383" s="26"/>
      <c r="BS3383" s="26"/>
      <c r="BT3383" s="26"/>
      <c r="BU3383" s="26"/>
      <c r="BV3383" s="39"/>
    </row>
    <row r="3384" spans="61:74" ht="13" thickBot="1">
      <c r="BI3384" s="37"/>
      <c r="BJ3384" s="138"/>
      <c r="BK3384" s="138"/>
      <c r="BL3384" s="138"/>
      <c r="BM3384" s="138"/>
      <c r="BN3384" s="26"/>
      <c r="BO3384" s="26"/>
      <c r="BP3384" s="26"/>
      <c r="BQ3384" s="38"/>
      <c r="BR3384" s="26"/>
      <c r="BS3384" s="26"/>
      <c r="BT3384" s="26"/>
      <c r="BU3384" s="26"/>
      <c r="BV3384" s="39"/>
    </row>
    <row r="3385" spans="61:74" ht="13" thickBot="1">
      <c r="BI3385" s="37"/>
      <c r="BJ3385" s="138"/>
      <c r="BK3385" s="138"/>
      <c r="BL3385" s="138"/>
      <c r="BM3385" s="138"/>
      <c r="BN3385" s="26"/>
      <c r="BO3385" s="26"/>
      <c r="BP3385" s="26"/>
      <c r="BQ3385" s="38"/>
      <c r="BR3385" s="26"/>
      <c r="BS3385" s="26"/>
      <c r="BT3385" s="26"/>
      <c r="BU3385" s="26"/>
      <c r="BV3385" s="39"/>
    </row>
    <row r="3386" spans="61:74" ht="13" thickBot="1">
      <c r="BI3386" s="37"/>
      <c r="BJ3386" s="138"/>
      <c r="BK3386" s="138"/>
      <c r="BL3386" s="138"/>
      <c r="BM3386" s="138"/>
      <c r="BN3386" s="26"/>
      <c r="BO3386" s="26"/>
      <c r="BP3386" s="26"/>
      <c r="BQ3386" s="38"/>
      <c r="BR3386" s="26"/>
      <c r="BS3386" s="26"/>
      <c r="BT3386" s="26"/>
      <c r="BU3386" s="26"/>
      <c r="BV3386" s="39"/>
    </row>
    <row r="3387" spans="61:74" ht="13" thickBot="1">
      <c r="BI3387" s="37"/>
      <c r="BJ3387" s="138"/>
      <c r="BK3387" s="138"/>
      <c r="BL3387" s="138"/>
      <c r="BM3387" s="138"/>
      <c r="BN3387" s="26"/>
      <c r="BO3387" s="26"/>
      <c r="BP3387" s="26"/>
      <c r="BQ3387" s="38"/>
      <c r="BR3387" s="26"/>
      <c r="BS3387" s="26"/>
      <c r="BT3387" s="26"/>
      <c r="BU3387" s="26"/>
      <c r="BV3387" s="39"/>
    </row>
    <row r="3388" spans="61:74" ht="13" thickBot="1">
      <c r="BI3388" s="37"/>
      <c r="BJ3388" s="138"/>
      <c r="BK3388" s="138"/>
      <c r="BL3388" s="138"/>
      <c r="BM3388" s="138"/>
      <c r="BN3388" s="26"/>
      <c r="BO3388" s="26"/>
      <c r="BP3388" s="26"/>
      <c r="BQ3388" s="38"/>
      <c r="BR3388" s="26"/>
      <c r="BS3388" s="26"/>
      <c r="BT3388" s="26"/>
      <c r="BU3388" s="26"/>
      <c r="BV3388" s="39"/>
    </row>
    <row r="3389" spans="61:74" ht="13" thickBot="1">
      <c r="BI3389" s="37"/>
      <c r="BJ3389" s="138"/>
      <c r="BK3389" s="138"/>
      <c r="BL3389" s="138"/>
      <c r="BM3389" s="138"/>
      <c r="BN3389" s="26"/>
      <c r="BO3389" s="26"/>
      <c r="BP3389" s="26"/>
      <c r="BQ3389" s="38"/>
      <c r="BR3389" s="26"/>
      <c r="BS3389" s="26"/>
      <c r="BT3389" s="26"/>
      <c r="BU3389" s="26"/>
      <c r="BV3389" s="39"/>
    </row>
    <row r="3390" spans="61:74" ht="13" thickBot="1">
      <c r="BI3390" s="37"/>
      <c r="BJ3390" s="138"/>
      <c r="BK3390" s="138"/>
      <c r="BL3390" s="138"/>
      <c r="BM3390" s="138"/>
      <c r="BN3390" s="26"/>
      <c r="BO3390" s="26"/>
      <c r="BP3390" s="26"/>
      <c r="BQ3390" s="38"/>
      <c r="BR3390" s="26"/>
      <c r="BS3390" s="26"/>
      <c r="BT3390" s="26"/>
      <c r="BU3390" s="26"/>
      <c r="BV3390" s="39"/>
    </row>
    <row r="3391" spans="61:74" ht="13" thickBot="1">
      <c r="BI3391" s="37"/>
      <c r="BJ3391" s="138"/>
      <c r="BK3391" s="138"/>
      <c r="BL3391" s="138"/>
      <c r="BM3391" s="138"/>
      <c r="BN3391" s="26"/>
      <c r="BO3391" s="26"/>
      <c r="BP3391" s="26"/>
      <c r="BQ3391" s="38"/>
      <c r="BR3391" s="26"/>
      <c r="BS3391" s="26"/>
      <c r="BT3391" s="26"/>
      <c r="BU3391" s="26"/>
      <c r="BV3391" s="39"/>
    </row>
    <row r="3392" spans="61:74" ht="13" thickBot="1">
      <c r="BI3392" s="37"/>
      <c r="BJ3392" s="138"/>
      <c r="BK3392" s="138"/>
      <c r="BL3392" s="138"/>
      <c r="BM3392" s="138"/>
      <c r="BN3392" s="26"/>
      <c r="BO3392" s="26"/>
      <c r="BP3392" s="26"/>
      <c r="BQ3392" s="38"/>
      <c r="BR3392" s="26"/>
      <c r="BS3392" s="26"/>
      <c r="BT3392" s="26"/>
      <c r="BU3392" s="26"/>
      <c r="BV3392" s="39"/>
    </row>
    <row r="3393" spans="61:74" ht="13" thickBot="1">
      <c r="BI3393" s="37"/>
      <c r="BJ3393" s="138"/>
      <c r="BK3393" s="138"/>
      <c r="BL3393" s="138"/>
      <c r="BM3393" s="138"/>
      <c r="BN3393" s="26"/>
      <c r="BO3393" s="26"/>
      <c r="BP3393" s="26"/>
      <c r="BQ3393" s="38"/>
      <c r="BR3393" s="26"/>
      <c r="BS3393" s="26"/>
      <c r="BT3393" s="26"/>
      <c r="BU3393" s="26"/>
      <c r="BV3393" s="39"/>
    </row>
    <row r="3394" spans="61:74" ht="13" thickBot="1">
      <c r="BI3394" s="37"/>
      <c r="BJ3394" s="138"/>
      <c r="BK3394" s="138"/>
      <c r="BL3394" s="138"/>
      <c r="BM3394" s="138"/>
      <c r="BN3394" s="26"/>
      <c r="BO3394" s="26"/>
      <c r="BP3394" s="26"/>
      <c r="BQ3394" s="38"/>
      <c r="BR3394" s="26"/>
      <c r="BS3394" s="26"/>
      <c r="BT3394" s="26"/>
      <c r="BU3394" s="26"/>
      <c r="BV3394" s="39"/>
    </row>
    <row r="3395" spans="61:74" ht="13" thickBot="1">
      <c r="BI3395" s="37"/>
      <c r="BJ3395" s="138"/>
      <c r="BK3395" s="138"/>
      <c r="BL3395" s="138"/>
      <c r="BM3395" s="138"/>
      <c r="BN3395" s="26"/>
      <c r="BO3395" s="26"/>
      <c r="BP3395" s="26"/>
      <c r="BQ3395" s="38"/>
      <c r="BR3395" s="26"/>
      <c r="BS3395" s="26"/>
      <c r="BT3395" s="26"/>
      <c r="BU3395" s="26"/>
      <c r="BV3395" s="39"/>
    </row>
    <row r="3396" spans="61:74" ht="13" thickBot="1">
      <c r="BI3396" s="37"/>
      <c r="BJ3396" s="138"/>
      <c r="BK3396" s="138"/>
      <c r="BL3396" s="138"/>
      <c r="BM3396" s="138"/>
      <c r="BN3396" s="26"/>
      <c r="BO3396" s="26"/>
      <c r="BP3396" s="26"/>
      <c r="BQ3396" s="38"/>
      <c r="BR3396" s="26"/>
      <c r="BS3396" s="26"/>
      <c r="BT3396" s="26"/>
      <c r="BU3396" s="26"/>
      <c r="BV3396" s="39"/>
    </row>
    <row r="3397" spans="61:74" ht="13" thickBot="1">
      <c r="BI3397" s="37"/>
      <c r="BJ3397" s="138"/>
      <c r="BK3397" s="138"/>
      <c r="BL3397" s="138"/>
      <c r="BM3397" s="138"/>
      <c r="BN3397" s="26"/>
      <c r="BO3397" s="26"/>
      <c r="BP3397" s="26"/>
      <c r="BQ3397" s="38"/>
      <c r="BR3397" s="26"/>
      <c r="BS3397" s="26"/>
      <c r="BT3397" s="26"/>
      <c r="BU3397" s="26"/>
      <c r="BV3397" s="39"/>
    </row>
    <row r="3398" spans="61:74" ht="13" thickBot="1">
      <c r="BI3398" s="37"/>
      <c r="BJ3398" s="138"/>
      <c r="BK3398" s="138"/>
      <c r="BL3398" s="138"/>
      <c r="BM3398" s="138"/>
      <c r="BN3398" s="26"/>
      <c r="BO3398" s="26"/>
      <c r="BP3398" s="26"/>
      <c r="BQ3398" s="38"/>
      <c r="BR3398" s="26"/>
      <c r="BS3398" s="26"/>
      <c r="BT3398" s="26"/>
      <c r="BU3398" s="26"/>
      <c r="BV3398" s="39"/>
    </row>
    <row r="3399" spans="61:74" ht="13" thickBot="1">
      <c r="BI3399" s="37"/>
      <c r="BJ3399" s="138"/>
      <c r="BK3399" s="138"/>
      <c r="BL3399" s="138"/>
      <c r="BM3399" s="138"/>
      <c r="BN3399" s="26"/>
      <c r="BO3399" s="26"/>
      <c r="BP3399" s="26"/>
      <c r="BQ3399" s="38"/>
      <c r="BR3399" s="26"/>
      <c r="BS3399" s="26"/>
      <c r="BT3399" s="26"/>
      <c r="BU3399" s="26"/>
      <c r="BV3399" s="39"/>
    </row>
    <row r="3400" spans="61:74" ht="13" thickBot="1">
      <c r="BI3400" s="37"/>
      <c r="BJ3400" s="138"/>
      <c r="BK3400" s="138"/>
      <c r="BL3400" s="138"/>
      <c r="BM3400" s="138"/>
      <c r="BN3400" s="26"/>
      <c r="BO3400" s="26"/>
      <c r="BP3400" s="26"/>
      <c r="BQ3400" s="38"/>
      <c r="BR3400" s="26"/>
      <c r="BS3400" s="26"/>
      <c r="BT3400" s="26"/>
      <c r="BU3400" s="26"/>
      <c r="BV3400" s="39"/>
    </row>
    <row r="3401" spans="61:74" ht="13" thickBot="1">
      <c r="BI3401" s="37"/>
      <c r="BJ3401" s="138"/>
      <c r="BK3401" s="138"/>
      <c r="BL3401" s="138"/>
      <c r="BM3401" s="138"/>
      <c r="BN3401" s="26"/>
      <c r="BO3401" s="26"/>
      <c r="BP3401" s="26"/>
      <c r="BQ3401" s="38"/>
      <c r="BR3401" s="26"/>
      <c r="BS3401" s="26"/>
      <c r="BT3401" s="26"/>
      <c r="BU3401" s="26"/>
      <c r="BV3401" s="39"/>
    </row>
    <row r="3402" spans="61:74" ht="13" thickBot="1">
      <c r="BI3402" s="37"/>
      <c r="BJ3402" s="138"/>
      <c r="BK3402" s="138"/>
      <c r="BL3402" s="138"/>
      <c r="BM3402" s="138"/>
      <c r="BN3402" s="26"/>
      <c r="BO3402" s="26"/>
      <c r="BP3402" s="26"/>
      <c r="BQ3402" s="38"/>
      <c r="BR3402" s="26"/>
      <c r="BS3402" s="26"/>
      <c r="BT3402" s="26"/>
      <c r="BU3402" s="26"/>
      <c r="BV3402" s="39"/>
    </row>
    <row r="3403" spans="61:74" ht="13" thickBot="1">
      <c r="BI3403" s="37"/>
      <c r="BJ3403" s="138"/>
      <c r="BK3403" s="138"/>
      <c r="BL3403" s="138"/>
      <c r="BM3403" s="138"/>
      <c r="BN3403" s="26"/>
      <c r="BO3403" s="26"/>
      <c r="BP3403" s="26"/>
      <c r="BQ3403" s="38"/>
      <c r="BR3403" s="26"/>
      <c r="BS3403" s="26"/>
      <c r="BT3403" s="26"/>
      <c r="BU3403" s="26"/>
      <c r="BV3403" s="39"/>
    </row>
    <row r="3404" spans="61:74" ht="13" thickBot="1">
      <c r="BI3404" s="37"/>
      <c r="BJ3404" s="138"/>
      <c r="BK3404" s="138"/>
      <c r="BL3404" s="138"/>
      <c r="BM3404" s="138"/>
      <c r="BN3404" s="26"/>
      <c r="BO3404" s="26"/>
      <c r="BP3404" s="26"/>
      <c r="BQ3404" s="38"/>
      <c r="BR3404" s="26"/>
      <c r="BS3404" s="26"/>
      <c r="BT3404" s="26"/>
      <c r="BU3404" s="26"/>
      <c r="BV3404" s="39"/>
    </row>
    <row r="3405" spans="61:74" ht="13" thickBot="1">
      <c r="BI3405" s="37"/>
      <c r="BJ3405" s="138"/>
      <c r="BK3405" s="138"/>
      <c r="BL3405" s="138"/>
      <c r="BM3405" s="138"/>
      <c r="BN3405" s="26"/>
      <c r="BO3405" s="26"/>
      <c r="BP3405" s="26"/>
      <c r="BQ3405" s="38"/>
      <c r="BR3405" s="26"/>
      <c r="BS3405" s="26"/>
      <c r="BT3405" s="26"/>
      <c r="BU3405" s="26"/>
      <c r="BV3405" s="39"/>
    </row>
    <row r="3406" spans="61:74" ht="13" thickBot="1">
      <c r="BI3406" s="37"/>
      <c r="BJ3406" s="138"/>
      <c r="BK3406" s="138"/>
      <c r="BL3406" s="138"/>
      <c r="BM3406" s="138"/>
      <c r="BN3406" s="26"/>
      <c r="BO3406" s="26"/>
      <c r="BP3406" s="26"/>
      <c r="BQ3406" s="38"/>
      <c r="BR3406" s="26"/>
      <c r="BS3406" s="26"/>
      <c r="BT3406" s="26"/>
      <c r="BU3406" s="26"/>
      <c r="BV3406" s="39"/>
    </row>
    <row r="3407" spans="61:74" ht="13" thickBot="1">
      <c r="BI3407" s="37"/>
      <c r="BJ3407" s="138"/>
      <c r="BK3407" s="138"/>
      <c r="BL3407" s="138"/>
      <c r="BM3407" s="138"/>
      <c r="BN3407" s="26"/>
      <c r="BO3407" s="26"/>
      <c r="BP3407" s="26"/>
      <c r="BQ3407" s="38"/>
      <c r="BR3407" s="26"/>
      <c r="BS3407" s="26"/>
      <c r="BT3407" s="26"/>
      <c r="BU3407" s="26"/>
      <c r="BV3407" s="39"/>
    </row>
    <row r="3408" spans="61:74" ht="13" thickBot="1">
      <c r="BI3408" s="37"/>
      <c r="BJ3408" s="138"/>
      <c r="BK3408" s="138"/>
      <c r="BL3408" s="138"/>
      <c r="BM3408" s="138"/>
      <c r="BN3408" s="26"/>
      <c r="BO3408" s="26"/>
      <c r="BP3408" s="26"/>
      <c r="BQ3408" s="38"/>
      <c r="BR3408" s="26"/>
      <c r="BS3408" s="26"/>
      <c r="BT3408" s="26"/>
      <c r="BU3408" s="26"/>
      <c r="BV3408" s="39"/>
    </row>
    <row r="3409" spans="61:74" ht="13" thickBot="1">
      <c r="BI3409" s="37"/>
      <c r="BJ3409" s="138"/>
      <c r="BK3409" s="138"/>
      <c r="BL3409" s="138"/>
      <c r="BM3409" s="138"/>
      <c r="BN3409" s="26"/>
      <c r="BO3409" s="26"/>
      <c r="BP3409" s="26"/>
      <c r="BQ3409" s="38"/>
      <c r="BR3409" s="26"/>
      <c r="BS3409" s="26"/>
      <c r="BT3409" s="26"/>
      <c r="BU3409" s="26"/>
      <c r="BV3409" s="39"/>
    </row>
    <row r="3410" spans="61:74" ht="13" thickBot="1">
      <c r="BI3410" s="37"/>
      <c r="BJ3410" s="138"/>
      <c r="BK3410" s="138"/>
      <c r="BL3410" s="138"/>
      <c r="BM3410" s="138"/>
      <c r="BN3410" s="26"/>
      <c r="BO3410" s="26"/>
      <c r="BP3410" s="26"/>
      <c r="BQ3410" s="38"/>
      <c r="BR3410" s="26"/>
      <c r="BS3410" s="26"/>
      <c r="BT3410" s="26"/>
      <c r="BU3410" s="26"/>
      <c r="BV3410" s="39"/>
    </row>
    <row r="3411" spans="61:74" ht="13" thickBot="1">
      <c r="BI3411" s="37"/>
      <c r="BJ3411" s="138"/>
      <c r="BK3411" s="138"/>
      <c r="BL3411" s="138"/>
      <c r="BM3411" s="138"/>
      <c r="BN3411" s="26"/>
      <c r="BO3411" s="26"/>
      <c r="BP3411" s="26"/>
      <c r="BQ3411" s="38"/>
      <c r="BR3411" s="26"/>
      <c r="BS3411" s="26"/>
      <c r="BT3411" s="26"/>
      <c r="BU3411" s="26"/>
      <c r="BV3411" s="39"/>
    </row>
    <row r="3412" spans="61:74" ht="13" thickBot="1">
      <c r="BI3412" s="37"/>
      <c r="BJ3412" s="138"/>
      <c r="BK3412" s="138"/>
      <c r="BL3412" s="138"/>
      <c r="BM3412" s="138"/>
      <c r="BN3412" s="26"/>
      <c r="BO3412" s="26"/>
      <c r="BP3412" s="26"/>
      <c r="BQ3412" s="38"/>
      <c r="BR3412" s="26"/>
      <c r="BS3412" s="26"/>
      <c r="BT3412" s="26"/>
      <c r="BU3412" s="26"/>
      <c r="BV3412" s="39"/>
    </row>
    <row r="3413" spans="61:74" ht="13" thickBot="1">
      <c r="BI3413" s="37"/>
      <c r="BJ3413" s="138"/>
      <c r="BK3413" s="138"/>
      <c r="BL3413" s="138"/>
      <c r="BM3413" s="138"/>
      <c r="BN3413" s="26"/>
      <c r="BO3413" s="26"/>
      <c r="BP3413" s="26"/>
      <c r="BQ3413" s="38"/>
      <c r="BR3413" s="26"/>
      <c r="BS3413" s="26"/>
      <c r="BT3413" s="26"/>
      <c r="BU3413" s="26"/>
      <c r="BV3413" s="39"/>
    </row>
    <row r="3414" spans="61:74" ht="13" thickBot="1">
      <c r="BI3414" s="37"/>
      <c r="BJ3414" s="138"/>
      <c r="BK3414" s="138"/>
      <c r="BL3414" s="138"/>
      <c r="BM3414" s="138"/>
      <c r="BN3414" s="26"/>
      <c r="BO3414" s="26"/>
      <c r="BP3414" s="26"/>
      <c r="BQ3414" s="38"/>
      <c r="BR3414" s="26"/>
      <c r="BS3414" s="26"/>
      <c r="BT3414" s="26"/>
      <c r="BU3414" s="26"/>
      <c r="BV3414" s="39"/>
    </row>
    <row r="3415" spans="61:74" ht="13" thickBot="1">
      <c r="BI3415" s="37"/>
      <c r="BJ3415" s="138"/>
      <c r="BK3415" s="138"/>
      <c r="BL3415" s="138"/>
      <c r="BM3415" s="138"/>
      <c r="BN3415" s="26"/>
      <c r="BO3415" s="26"/>
      <c r="BP3415" s="26"/>
      <c r="BQ3415" s="38"/>
      <c r="BR3415" s="26"/>
      <c r="BS3415" s="26"/>
      <c r="BT3415" s="26"/>
      <c r="BU3415" s="26"/>
      <c r="BV3415" s="39"/>
    </row>
    <row r="3416" spans="61:74" ht="13" thickBot="1">
      <c r="BI3416" s="37"/>
      <c r="BJ3416" s="138"/>
      <c r="BK3416" s="138"/>
      <c r="BL3416" s="138"/>
      <c r="BM3416" s="138"/>
      <c r="BN3416" s="26"/>
      <c r="BO3416" s="26"/>
      <c r="BP3416" s="26"/>
      <c r="BQ3416" s="38"/>
      <c r="BR3416" s="26"/>
      <c r="BS3416" s="26"/>
      <c r="BT3416" s="26"/>
      <c r="BU3416" s="26"/>
      <c r="BV3416" s="39"/>
    </row>
    <row r="3417" spans="61:74" ht="13" thickBot="1">
      <c r="BI3417" s="37"/>
      <c r="BJ3417" s="138"/>
      <c r="BK3417" s="138"/>
      <c r="BL3417" s="138"/>
      <c r="BM3417" s="138"/>
      <c r="BN3417" s="26"/>
      <c r="BO3417" s="26"/>
      <c r="BP3417" s="26"/>
      <c r="BQ3417" s="38"/>
      <c r="BR3417" s="26"/>
      <c r="BS3417" s="26"/>
      <c r="BT3417" s="26"/>
      <c r="BU3417" s="26"/>
      <c r="BV3417" s="39"/>
    </row>
    <row r="3418" spans="61:74" ht="13" thickBot="1">
      <c r="BI3418" s="37"/>
      <c r="BJ3418" s="138"/>
      <c r="BK3418" s="138"/>
      <c r="BL3418" s="138"/>
      <c r="BM3418" s="138"/>
      <c r="BN3418" s="26"/>
      <c r="BO3418" s="26"/>
      <c r="BP3418" s="26"/>
      <c r="BQ3418" s="38"/>
      <c r="BR3418" s="26"/>
      <c r="BS3418" s="26"/>
      <c r="BT3418" s="26"/>
      <c r="BU3418" s="26"/>
      <c r="BV3418" s="39"/>
    </row>
    <row r="3419" spans="61:74" ht="13" thickBot="1">
      <c r="BI3419" s="37"/>
      <c r="BJ3419" s="138"/>
      <c r="BK3419" s="138"/>
      <c r="BL3419" s="138"/>
      <c r="BM3419" s="138"/>
      <c r="BN3419" s="26"/>
      <c r="BO3419" s="26"/>
      <c r="BP3419" s="26"/>
      <c r="BQ3419" s="38"/>
      <c r="BR3419" s="26"/>
      <c r="BS3419" s="26"/>
      <c r="BT3419" s="26"/>
      <c r="BU3419" s="26"/>
      <c r="BV3419" s="39"/>
    </row>
    <row r="3420" spans="61:74" ht="13" thickBot="1">
      <c r="BI3420" s="37"/>
      <c r="BJ3420" s="138"/>
      <c r="BK3420" s="138"/>
      <c r="BL3420" s="138"/>
      <c r="BM3420" s="138"/>
      <c r="BN3420" s="26"/>
      <c r="BO3420" s="26"/>
      <c r="BP3420" s="26"/>
      <c r="BQ3420" s="38"/>
      <c r="BR3420" s="26"/>
      <c r="BS3420" s="26"/>
      <c r="BT3420" s="26"/>
      <c r="BU3420" s="26"/>
      <c r="BV3420" s="39"/>
    </row>
    <row r="3421" spans="61:74" ht="13" thickBot="1">
      <c r="BI3421" s="37"/>
      <c r="BJ3421" s="138"/>
      <c r="BK3421" s="138"/>
      <c r="BL3421" s="138"/>
      <c r="BM3421" s="138"/>
      <c r="BN3421" s="26"/>
      <c r="BO3421" s="26"/>
      <c r="BP3421" s="26"/>
      <c r="BQ3421" s="38"/>
      <c r="BR3421" s="26"/>
      <c r="BS3421" s="26"/>
      <c r="BT3421" s="26"/>
      <c r="BU3421" s="26"/>
      <c r="BV3421" s="39"/>
    </row>
    <row r="3422" spans="61:74" ht="13" thickBot="1">
      <c r="BI3422" s="37"/>
      <c r="BJ3422" s="138"/>
      <c r="BK3422" s="138"/>
      <c r="BL3422" s="138"/>
      <c r="BM3422" s="138"/>
      <c r="BN3422" s="26"/>
      <c r="BO3422" s="26"/>
      <c r="BP3422" s="26"/>
      <c r="BQ3422" s="38"/>
      <c r="BR3422" s="26"/>
      <c r="BS3422" s="26"/>
      <c r="BT3422" s="26"/>
      <c r="BU3422" s="26"/>
      <c r="BV3422" s="39"/>
    </row>
    <row r="3423" spans="61:74" ht="13" thickBot="1">
      <c r="BI3423" s="37"/>
      <c r="BJ3423" s="138"/>
      <c r="BK3423" s="138"/>
      <c r="BL3423" s="138"/>
      <c r="BM3423" s="138"/>
      <c r="BN3423" s="26"/>
      <c r="BO3423" s="26"/>
      <c r="BP3423" s="26"/>
      <c r="BQ3423" s="38"/>
      <c r="BR3423" s="26"/>
      <c r="BS3423" s="26"/>
      <c r="BT3423" s="26"/>
      <c r="BU3423" s="26"/>
      <c r="BV3423" s="39"/>
    </row>
    <row r="3424" spans="61:74" ht="13" thickBot="1">
      <c r="BI3424" s="37"/>
      <c r="BJ3424" s="138"/>
      <c r="BK3424" s="138"/>
      <c r="BL3424" s="138"/>
      <c r="BM3424" s="138"/>
      <c r="BN3424" s="26"/>
      <c r="BO3424" s="26"/>
      <c r="BP3424" s="26"/>
      <c r="BQ3424" s="38"/>
      <c r="BR3424" s="26"/>
      <c r="BS3424" s="26"/>
      <c r="BT3424" s="26"/>
      <c r="BU3424" s="26"/>
      <c r="BV3424" s="39"/>
    </row>
    <row r="3425" spans="61:74" ht="13" thickBot="1">
      <c r="BI3425" s="37"/>
      <c r="BJ3425" s="138"/>
      <c r="BK3425" s="138"/>
      <c r="BL3425" s="138"/>
      <c r="BM3425" s="138"/>
      <c r="BN3425" s="26"/>
      <c r="BO3425" s="26"/>
      <c r="BP3425" s="26"/>
      <c r="BQ3425" s="38"/>
      <c r="BR3425" s="26"/>
      <c r="BS3425" s="26"/>
      <c r="BT3425" s="26"/>
      <c r="BU3425" s="26"/>
      <c r="BV3425" s="39"/>
    </row>
    <row r="3426" spans="61:74" ht="13" thickBot="1">
      <c r="BI3426" s="37"/>
      <c r="BJ3426" s="138"/>
      <c r="BK3426" s="138"/>
      <c r="BL3426" s="138"/>
      <c r="BM3426" s="138"/>
      <c r="BN3426" s="26"/>
      <c r="BO3426" s="26"/>
      <c r="BP3426" s="26"/>
      <c r="BQ3426" s="38"/>
      <c r="BR3426" s="26"/>
      <c r="BS3426" s="26"/>
      <c r="BT3426" s="26"/>
      <c r="BU3426" s="26"/>
      <c r="BV3426" s="39"/>
    </row>
    <row r="3427" spans="61:74" ht="13" thickBot="1">
      <c r="BI3427" s="37"/>
      <c r="BJ3427" s="138"/>
      <c r="BK3427" s="138"/>
      <c r="BL3427" s="138"/>
      <c r="BM3427" s="138"/>
      <c r="BN3427" s="26"/>
      <c r="BO3427" s="26"/>
      <c r="BP3427" s="26"/>
      <c r="BQ3427" s="38"/>
      <c r="BR3427" s="26"/>
      <c r="BS3427" s="26"/>
      <c r="BT3427" s="26"/>
      <c r="BU3427" s="26"/>
      <c r="BV3427" s="39"/>
    </row>
    <row r="3428" spans="61:74" ht="13" thickBot="1">
      <c r="BI3428" s="37"/>
      <c r="BJ3428" s="138"/>
      <c r="BK3428" s="138"/>
      <c r="BL3428" s="138"/>
      <c r="BM3428" s="138"/>
      <c r="BN3428" s="26"/>
      <c r="BO3428" s="26"/>
      <c r="BP3428" s="26"/>
      <c r="BQ3428" s="38"/>
      <c r="BR3428" s="26"/>
      <c r="BS3428" s="26"/>
      <c r="BT3428" s="26"/>
      <c r="BU3428" s="26"/>
      <c r="BV3428" s="39"/>
    </row>
    <row r="3429" spans="61:74" ht="13" thickBot="1">
      <c r="BI3429" s="37"/>
      <c r="BJ3429" s="138"/>
      <c r="BK3429" s="138"/>
      <c r="BL3429" s="138"/>
      <c r="BM3429" s="138"/>
      <c r="BN3429" s="26"/>
      <c r="BO3429" s="26"/>
      <c r="BP3429" s="26"/>
      <c r="BQ3429" s="38"/>
      <c r="BR3429" s="26"/>
      <c r="BS3429" s="26"/>
      <c r="BT3429" s="26"/>
      <c r="BU3429" s="26"/>
      <c r="BV3429" s="39"/>
    </row>
    <row r="3430" spans="61:74" ht="13" thickBot="1">
      <c r="BI3430" s="37"/>
      <c r="BJ3430" s="138"/>
      <c r="BK3430" s="138"/>
      <c r="BL3430" s="138"/>
      <c r="BM3430" s="138"/>
      <c r="BN3430" s="26"/>
      <c r="BO3430" s="26"/>
      <c r="BP3430" s="26"/>
      <c r="BQ3430" s="38"/>
      <c r="BR3430" s="26"/>
      <c r="BS3430" s="26"/>
      <c r="BT3430" s="26"/>
      <c r="BU3430" s="26"/>
      <c r="BV3430" s="39"/>
    </row>
    <row r="3431" spans="61:74" ht="13" thickBot="1">
      <c r="BI3431" s="37"/>
      <c r="BJ3431" s="138"/>
      <c r="BK3431" s="138"/>
      <c r="BL3431" s="138"/>
      <c r="BM3431" s="138"/>
      <c r="BN3431" s="26"/>
      <c r="BO3431" s="26"/>
      <c r="BP3431" s="26"/>
      <c r="BQ3431" s="38"/>
      <c r="BR3431" s="26"/>
      <c r="BS3431" s="26"/>
      <c r="BT3431" s="26"/>
      <c r="BU3431" s="26"/>
      <c r="BV3431" s="39"/>
    </row>
    <row r="3432" spans="61:74" ht="13" thickBot="1">
      <c r="BI3432" s="37"/>
      <c r="BJ3432" s="138"/>
      <c r="BK3432" s="138"/>
      <c r="BL3432" s="138"/>
      <c r="BM3432" s="138"/>
      <c r="BN3432" s="26"/>
      <c r="BO3432" s="26"/>
      <c r="BP3432" s="26"/>
      <c r="BQ3432" s="38"/>
      <c r="BR3432" s="26"/>
      <c r="BS3432" s="26"/>
      <c r="BT3432" s="26"/>
      <c r="BU3432" s="26"/>
      <c r="BV3432" s="39"/>
    </row>
    <row r="3433" spans="61:74" ht="13" thickBot="1">
      <c r="BI3433" s="37"/>
      <c r="BJ3433" s="138"/>
      <c r="BK3433" s="138"/>
      <c r="BL3433" s="138"/>
      <c r="BM3433" s="138"/>
      <c r="BN3433" s="26"/>
      <c r="BO3433" s="26"/>
      <c r="BP3433" s="26"/>
      <c r="BQ3433" s="38"/>
      <c r="BR3433" s="26"/>
      <c r="BS3433" s="26"/>
      <c r="BT3433" s="26"/>
      <c r="BU3433" s="26"/>
      <c r="BV3433" s="39"/>
    </row>
    <row r="3434" spans="61:74" ht="13" thickBot="1">
      <c r="BI3434" s="37"/>
      <c r="BJ3434" s="138"/>
      <c r="BK3434" s="138"/>
      <c r="BL3434" s="138"/>
      <c r="BM3434" s="138"/>
      <c r="BN3434" s="26"/>
      <c r="BO3434" s="26"/>
      <c r="BP3434" s="26"/>
      <c r="BQ3434" s="38"/>
      <c r="BR3434" s="26"/>
      <c r="BS3434" s="26"/>
      <c r="BT3434" s="26"/>
      <c r="BU3434" s="26"/>
      <c r="BV3434" s="39"/>
    </row>
    <row r="3435" spans="61:74" ht="13" thickBot="1">
      <c r="BI3435" s="37"/>
      <c r="BJ3435" s="138"/>
      <c r="BK3435" s="138"/>
      <c r="BL3435" s="138"/>
      <c r="BM3435" s="138"/>
      <c r="BN3435" s="26"/>
      <c r="BO3435" s="26"/>
      <c r="BP3435" s="26"/>
      <c r="BQ3435" s="38"/>
      <c r="BR3435" s="26"/>
      <c r="BS3435" s="26"/>
      <c r="BT3435" s="26"/>
      <c r="BU3435" s="26"/>
      <c r="BV3435" s="39"/>
    </row>
    <row r="3436" spans="61:74" ht="13" thickBot="1">
      <c r="BI3436" s="37"/>
      <c r="BJ3436" s="138"/>
      <c r="BK3436" s="138"/>
      <c r="BL3436" s="138"/>
      <c r="BM3436" s="138"/>
      <c r="BN3436" s="26"/>
      <c r="BO3436" s="26"/>
      <c r="BP3436" s="26"/>
      <c r="BQ3436" s="38"/>
      <c r="BR3436" s="26"/>
      <c r="BS3436" s="26"/>
      <c r="BT3436" s="26"/>
      <c r="BU3436" s="26"/>
      <c r="BV3436" s="39"/>
    </row>
    <row r="3437" spans="61:74" ht="13" thickBot="1">
      <c r="BI3437" s="37"/>
      <c r="BJ3437" s="138"/>
      <c r="BK3437" s="138"/>
      <c r="BL3437" s="138"/>
      <c r="BM3437" s="138"/>
      <c r="BN3437" s="26"/>
      <c r="BO3437" s="26"/>
      <c r="BP3437" s="26"/>
      <c r="BQ3437" s="38"/>
      <c r="BR3437" s="26"/>
      <c r="BS3437" s="26"/>
      <c r="BT3437" s="26"/>
      <c r="BU3437" s="26"/>
      <c r="BV3437" s="39"/>
    </row>
    <row r="3438" spans="61:74" ht="13" thickBot="1">
      <c r="BI3438" s="37"/>
      <c r="BJ3438" s="138"/>
      <c r="BK3438" s="138"/>
      <c r="BL3438" s="138"/>
      <c r="BM3438" s="138"/>
      <c r="BN3438" s="26"/>
      <c r="BO3438" s="26"/>
      <c r="BP3438" s="26"/>
      <c r="BQ3438" s="38"/>
      <c r="BR3438" s="26"/>
      <c r="BS3438" s="26"/>
      <c r="BT3438" s="26"/>
      <c r="BU3438" s="26"/>
      <c r="BV3438" s="39"/>
    </row>
    <row r="3439" spans="61:74" ht="13" thickBot="1">
      <c r="BI3439" s="37"/>
      <c r="BJ3439" s="138"/>
      <c r="BK3439" s="138"/>
      <c r="BL3439" s="138"/>
      <c r="BM3439" s="138"/>
      <c r="BN3439" s="26"/>
      <c r="BO3439" s="26"/>
      <c r="BP3439" s="26"/>
      <c r="BQ3439" s="38"/>
      <c r="BR3439" s="26"/>
      <c r="BS3439" s="26"/>
      <c r="BT3439" s="26"/>
      <c r="BU3439" s="26"/>
      <c r="BV3439" s="39"/>
    </row>
    <row r="3440" spans="61:74" ht="13" thickBot="1">
      <c r="BI3440" s="37"/>
      <c r="BJ3440" s="138"/>
      <c r="BK3440" s="138"/>
      <c r="BL3440" s="138"/>
      <c r="BM3440" s="138"/>
      <c r="BN3440" s="26"/>
      <c r="BO3440" s="26"/>
      <c r="BP3440" s="26"/>
      <c r="BQ3440" s="38"/>
      <c r="BR3440" s="26"/>
      <c r="BS3440" s="26"/>
      <c r="BT3440" s="26"/>
      <c r="BU3440" s="26"/>
      <c r="BV3440" s="39"/>
    </row>
    <row r="3441" spans="61:74" ht="13" thickBot="1">
      <c r="BI3441" s="37"/>
      <c r="BJ3441" s="138"/>
      <c r="BK3441" s="138"/>
      <c r="BL3441" s="138"/>
      <c r="BM3441" s="138"/>
      <c r="BN3441" s="26"/>
      <c r="BO3441" s="26"/>
      <c r="BP3441" s="26"/>
      <c r="BQ3441" s="38"/>
      <c r="BR3441" s="26"/>
      <c r="BS3441" s="26"/>
      <c r="BT3441" s="26"/>
      <c r="BU3441" s="26"/>
      <c r="BV3441" s="39"/>
    </row>
    <row r="3442" spans="61:74" ht="13" thickBot="1">
      <c r="BI3442" s="37"/>
      <c r="BJ3442" s="138"/>
      <c r="BK3442" s="138"/>
      <c r="BL3442" s="138"/>
      <c r="BM3442" s="138"/>
      <c r="BN3442" s="26"/>
      <c r="BO3442" s="26"/>
      <c r="BP3442" s="26"/>
      <c r="BQ3442" s="38"/>
      <c r="BR3442" s="26"/>
      <c r="BS3442" s="26"/>
      <c r="BT3442" s="26"/>
      <c r="BU3442" s="26"/>
      <c r="BV3442" s="39"/>
    </row>
    <row r="3443" spans="61:74" ht="13" thickBot="1">
      <c r="BI3443" s="37"/>
      <c r="BJ3443" s="138"/>
      <c r="BK3443" s="138"/>
      <c r="BL3443" s="138"/>
      <c r="BM3443" s="138"/>
      <c r="BN3443" s="26"/>
      <c r="BO3443" s="26"/>
      <c r="BP3443" s="26"/>
      <c r="BQ3443" s="38"/>
      <c r="BR3443" s="26"/>
      <c r="BS3443" s="26"/>
      <c r="BT3443" s="26"/>
      <c r="BU3443" s="26"/>
      <c r="BV3443" s="39"/>
    </row>
    <row r="3444" spans="61:74" ht="13" thickBot="1">
      <c r="BI3444" s="37"/>
      <c r="BJ3444" s="138"/>
      <c r="BK3444" s="138"/>
      <c r="BL3444" s="138"/>
      <c r="BM3444" s="138"/>
      <c r="BN3444" s="26"/>
      <c r="BO3444" s="26"/>
      <c r="BP3444" s="26"/>
      <c r="BQ3444" s="38"/>
      <c r="BR3444" s="26"/>
      <c r="BS3444" s="26"/>
      <c r="BT3444" s="26"/>
      <c r="BU3444" s="26"/>
      <c r="BV3444" s="39"/>
    </row>
    <row r="3445" spans="61:74" ht="13" thickBot="1">
      <c r="BI3445" s="37"/>
      <c r="BJ3445" s="138"/>
      <c r="BK3445" s="138"/>
      <c r="BL3445" s="138"/>
      <c r="BM3445" s="138"/>
      <c r="BN3445" s="26"/>
      <c r="BO3445" s="26"/>
      <c r="BP3445" s="26"/>
      <c r="BQ3445" s="38"/>
      <c r="BR3445" s="26"/>
      <c r="BS3445" s="26"/>
      <c r="BT3445" s="26"/>
      <c r="BU3445" s="26"/>
      <c r="BV3445" s="39"/>
    </row>
    <row r="3446" spans="61:74" ht="13" thickBot="1">
      <c r="BI3446" s="37"/>
      <c r="BJ3446" s="138"/>
      <c r="BK3446" s="138"/>
      <c r="BL3446" s="138"/>
      <c r="BM3446" s="138"/>
      <c r="BN3446" s="26"/>
      <c r="BO3446" s="26"/>
      <c r="BP3446" s="26"/>
      <c r="BQ3446" s="38"/>
      <c r="BR3446" s="26"/>
      <c r="BS3446" s="26"/>
      <c r="BT3446" s="26"/>
      <c r="BU3446" s="26"/>
      <c r="BV3446" s="39"/>
    </row>
    <row r="3447" spans="61:74" ht="13" thickBot="1">
      <c r="BI3447" s="37"/>
      <c r="BJ3447" s="138"/>
      <c r="BK3447" s="138"/>
      <c r="BL3447" s="138"/>
      <c r="BM3447" s="138"/>
      <c r="BN3447" s="26"/>
      <c r="BO3447" s="26"/>
      <c r="BP3447" s="26"/>
      <c r="BQ3447" s="38"/>
      <c r="BR3447" s="26"/>
      <c r="BS3447" s="26"/>
      <c r="BT3447" s="26"/>
      <c r="BU3447" s="26"/>
      <c r="BV3447" s="39"/>
    </row>
    <row r="3448" spans="61:74" ht="13" thickBot="1">
      <c r="BI3448" s="37"/>
      <c r="BJ3448" s="138"/>
      <c r="BK3448" s="138"/>
      <c r="BL3448" s="138"/>
      <c r="BM3448" s="138"/>
      <c r="BN3448" s="26"/>
      <c r="BO3448" s="26"/>
      <c r="BP3448" s="26"/>
      <c r="BQ3448" s="38"/>
      <c r="BR3448" s="26"/>
      <c r="BS3448" s="26"/>
      <c r="BT3448" s="26"/>
      <c r="BU3448" s="26"/>
      <c r="BV3448" s="39"/>
    </row>
    <row r="3449" spans="61:74" ht="13" thickBot="1">
      <c r="BI3449" s="37"/>
      <c r="BJ3449" s="138"/>
      <c r="BK3449" s="138"/>
      <c r="BL3449" s="138"/>
      <c r="BM3449" s="138"/>
      <c r="BN3449" s="26"/>
      <c r="BO3449" s="26"/>
      <c r="BP3449" s="26"/>
      <c r="BQ3449" s="38"/>
      <c r="BR3449" s="26"/>
      <c r="BS3449" s="26"/>
      <c r="BT3449" s="26"/>
      <c r="BU3449" s="26"/>
      <c r="BV3449" s="39"/>
    </row>
    <row r="3450" spans="61:74" ht="13" thickBot="1">
      <c r="BI3450" s="37"/>
      <c r="BJ3450" s="138"/>
      <c r="BK3450" s="138"/>
      <c r="BL3450" s="138"/>
      <c r="BM3450" s="138"/>
      <c r="BN3450" s="26"/>
      <c r="BO3450" s="26"/>
      <c r="BP3450" s="26"/>
      <c r="BQ3450" s="38"/>
      <c r="BR3450" s="26"/>
      <c r="BS3450" s="26"/>
      <c r="BT3450" s="26"/>
      <c r="BU3450" s="26"/>
      <c r="BV3450" s="39"/>
    </row>
    <row r="3451" spans="61:74" ht="13" thickBot="1">
      <c r="BI3451" s="37"/>
      <c r="BJ3451" s="138"/>
      <c r="BK3451" s="138"/>
      <c r="BL3451" s="138"/>
      <c r="BM3451" s="138"/>
      <c r="BN3451" s="26"/>
      <c r="BO3451" s="26"/>
      <c r="BP3451" s="26"/>
      <c r="BQ3451" s="38"/>
      <c r="BR3451" s="26"/>
      <c r="BS3451" s="26"/>
      <c r="BT3451" s="26"/>
      <c r="BU3451" s="26"/>
      <c r="BV3451" s="39"/>
    </row>
    <row r="3452" spans="61:74" ht="13" thickBot="1">
      <c r="BI3452" s="37"/>
      <c r="BJ3452" s="138"/>
      <c r="BK3452" s="138"/>
      <c r="BL3452" s="138"/>
      <c r="BM3452" s="138"/>
      <c r="BN3452" s="26"/>
      <c r="BO3452" s="26"/>
      <c r="BP3452" s="26"/>
      <c r="BQ3452" s="38"/>
      <c r="BR3452" s="26"/>
      <c r="BS3452" s="26"/>
      <c r="BT3452" s="26"/>
      <c r="BU3452" s="26"/>
      <c r="BV3452" s="39"/>
    </row>
    <row r="3453" spans="61:74" ht="13" thickBot="1">
      <c r="BI3453" s="37"/>
      <c r="BJ3453" s="138"/>
      <c r="BK3453" s="138"/>
      <c r="BL3453" s="138"/>
      <c r="BM3453" s="138"/>
      <c r="BN3453" s="26"/>
      <c r="BO3453" s="26"/>
      <c r="BP3453" s="26"/>
      <c r="BQ3453" s="38"/>
      <c r="BR3453" s="26"/>
      <c r="BS3453" s="26"/>
      <c r="BT3453" s="26"/>
      <c r="BU3453" s="26"/>
      <c r="BV3453" s="39"/>
    </row>
    <row r="3454" spans="61:74" ht="13" thickBot="1">
      <c r="BI3454" s="37"/>
      <c r="BJ3454" s="138"/>
      <c r="BK3454" s="138"/>
      <c r="BL3454" s="138"/>
      <c r="BM3454" s="138"/>
      <c r="BN3454" s="26"/>
      <c r="BO3454" s="26"/>
      <c r="BP3454" s="26"/>
      <c r="BQ3454" s="38"/>
      <c r="BR3454" s="26"/>
      <c r="BS3454" s="26"/>
      <c r="BT3454" s="26"/>
      <c r="BU3454" s="26"/>
      <c r="BV3454" s="39"/>
    </row>
    <row r="3455" spans="61:74" ht="13" thickBot="1">
      <c r="BI3455" s="37"/>
      <c r="BJ3455" s="138"/>
      <c r="BK3455" s="138"/>
      <c r="BL3455" s="138"/>
      <c r="BM3455" s="138"/>
      <c r="BN3455" s="26"/>
      <c r="BO3455" s="26"/>
      <c r="BP3455" s="26"/>
      <c r="BQ3455" s="38"/>
      <c r="BR3455" s="26"/>
      <c r="BS3455" s="26"/>
      <c r="BT3455" s="26"/>
      <c r="BU3455" s="26"/>
      <c r="BV3455" s="39"/>
    </row>
    <row r="3456" spans="61:74" ht="13" thickBot="1">
      <c r="BI3456" s="37"/>
      <c r="BJ3456" s="138"/>
      <c r="BK3456" s="138"/>
      <c r="BL3456" s="138"/>
      <c r="BM3456" s="138"/>
      <c r="BN3456" s="26"/>
      <c r="BO3456" s="26"/>
      <c r="BP3456" s="26"/>
      <c r="BQ3456" s="38"/>
      <c r="BR3456" s="26"/>
      <c r="BS3456" s="26"/>
      <c r="BT3456" s="26"/>
      <c r="BU3456" s="26"/>
      <c r="BV3456" s="39"/>
    </row>
    <row r="3457" spans="61:74" ht="13" thickBot="1">
      <c r="BI3457" s="37"/>
      <c r="BJ3457" s="138"/>
      <c r="BK3457" s="138"/>
      <c r="BL3457" s="138"/>
      <c r="BM3457" s="138"/>
      <c r="BN3457" s="26"/>
      <c r="BO3457" s="26"/>
      <c r="BP3457" s="26"/>
      <c r="BQ3457" s="38"/>
      <c r="BR3457" s="26"/>
      <c r="BS3457" s="26"/>
      <c r="BT3457" s="26"/>
      <c r="BU3457" s="26"/>
      <c r="BV3457" s="39"/>
    </row>
    <row r="3458" spans="61:74" ht="13" thickBot="1">
      <c r="BI3458" s="37"/>
      <c r="BJ3458" s="138"/>
      <c r="BK3458" s="138"/>
      <c r="BL3458" s="138"/>
      <c r="BM3458" s="138"/>
      <c r="BN3458" s="26"/>
      <c r="BO3458" s="26"/>
      <c r="BP3458" s="26"/>
      <c r="BQ3458" s="38"/>
      <c r="BR3458" s="26"/>
      <c r="BS3458" s="26"/>
      <c r="BT3458" s="26"/>
      <c r="BU3458" s="26"/>
      <c r="BV3458" s="39"/>
    </row>
    <row r="3459" spans="61:74" ht="13" thickBot="1">
      <c r="BI3459" s="37"/>
      <c r="BJ3459" s="138"/>
      <c r="BK3459" s="138"/>
      <c r="BL3459" s="138"/>
      <c r="BM3459" s="138"/>
      <c r="BN3459" s="26"/>
      <c r="BO3459" s="26"/>
      <c r="BP3459" s="26"/>
      <c r="BQ3459" s="38"/>
      <c r="BR3459" s="26"/>
      <c r="BS3459" s="26"/>
      <c r="BT3459" s="26"/>
      <c r="BU3459" s="26"/>
      <c r="BV3459" s="39"/>
    </row>
    <row r="3460" spans="61:74" ht="13" thickBot="1">
      <c r="BI3460" s="37"/>
      <c r="BJ3460" s="138"/>
      <c r="BK3460" s="138"/>
      <c r="BL3460" s="138"/>
      <c r="BM3460" s="138"/>
      <c r="BN3460" s="26"/>
      <c r="BO3460" s="26"/>
      <c r="BP3460" s="26"/>
      <c r="BQ3460" s="38"/>
      <c r="BR3460" s="26"/>
      <c r="BS3460" s="26"/>
      <c r="BT3460" s="26"/>
      <c r="BU3460" s="26"/>
      <c r="BV3460" s="39"/>
    </row>
    <row r="3461" spans="61:74" ht="13" thickBot="1">
      <c r="BI3461" s="37"/>
      <c r="BJ3461" s="138"/>
      <c r="BK3461" s="138"/>
      <c r="BL3461" s="138"/>
      <c r="BM3461" s="138"/>
      <c r="BN3461" s="26"/>
      <c r="BO3461" s="26"/>
      <c r="BP3461" s="26"/>
      <c r="BQ3461" s="38"/>
      <c r="BR3461" s="26"/>
      <c r="BS3461" s="26"/>
      <c r="BT3461" s="26"/>
      <c r="BU3461" s="26"/>
      <c r="BV3461" s="39"/>
    </row>
    <row r="3462" spans="61:74" ht="13" thickBot="1">
      <c r="BI3462" s="37"/>
      <c r="BJ3462" s="138"/>
      <c r="BK3462" s="138"/>
      <c r="BL3462" s="138"/>
      <c r="BM3462" s="138"/>
      <c r="BN3462" s="26"/>
      <c r="BO3462" s="26"/>
      <c r="BP3462" s="26"/>
      <c r="BQ3462" s="38"/>
      <c r="BR3462" s="26"/>
      <c r="BS3462" s="26"/>
      <c r="BT3462" s="26"/>
      <c r="BU3462" s="26"/>
      <c r="BV3462" s="39"/>
    </row>
    <row r="3463" spans="61:74" ht="13" thickBot="1">
      <c r="BI3463" s="37"/>
      <c r="BJ3463" s="138"/>
      <c r="BK3463" s="138"/>
      <c r="BL3463" s="138"/>
      <c r="BM3463" s="138"/>
      <c r="BN3463" s="26"/>
      <c r="BO3463" s="26"/>
      <c r="BP3463" s="26"/>
      <c r="BQ3463" s="38"/>
      <c r="BR3463" s="26"/>
      <c r="BS3463" s="26"/>
      <c r="BT3463" s="26"/>
      <c r="BU3463" s="26"/>
      <c r="BV3463" s="39"/>
    </row>
    <row r="3464" spans="61:74" ht="13" thickBot="1">
      <c r="BI3464" s="37"/>
      <c r="BJ3464" s="138"/>
      <c r="BK3464" s="138"/>
      <c r="BL3464" s="138"/>
      <c r="BM3464" s="138"/>
      <c r="BN3464" s="26"/>
      <c r="BO3464" s="26"/>
      <c r="BP3464" s="26"/>
      <c r="BQ3464" s="38"/>
      <c r="BR3464" s="26"/>
      <c r="BS3464" s="26"/>
      <c r="BT3464" s="26"/>
      <c r="BU3464" s="26"/>
      <c r="BV3464" s="39"/>
    </row>
    <row r="3465" spans="61:74" ht="13" thickBot="1">
      <c r="BI3465" s="37"/>
      <c r="BJ3465" s="138"/>
      <c r="BK3465" s="138"/>
      <c r="BL3465" s="138"/>
      <c r="BM3465" s="138"/>
      <c r="BN3465" s="26"/>
      <c r="BO3465" s="26"/>
      <c r="BP3465" s="26"/>
      <c r="BQ3465" s="38"/>
      <c r="BR3465" s="26"/>
      <c r="BS3465" s="26"/>
      <c r="BT3465" s="26"/>
      <c r="BU3465" s="26"/>
      <c r="BV3465" s="39"/>
    </row>
    <row r="3466" spans="61:74" ht="13" thickBot="1">
      <c r="BI3466" s="37"/>
      <c r="BJ3466" s="138"/>
      <c r="BK3466" s="138"/>
      <c r="BL3466" s="138"/>
      <c r="BM3466" s="138"/>
      <c r="BN3466" s="26"/>
      <c r="BO3466" s="26"/>
      <c r="BP3466" s="26"/>
      <c r="BQ3466" s="38"/>
      <c r="BR3466" s="26"/>
      <c r="BS3466" s="26"/>
      <c r="BT3466" s="26"/>
      <c r="BU3466" s="26"/>
      <c r="BV3466" s="39"/>
    </row>
    <row r="3467" spans="61:74" ht="13" thickBot="1">
      <c r="BI3467" s="37"/>
      <c r="BJ3467" s="138"/>
      <c r="BK3467" s="138"/>
      <c r="BL3467" s="138"/>
      <c r="BM3467" s="138"/>
      <c r="BN3467" s="26"/>
      <c r="BO3467" s="26"/>
      <c r="BP3467" s="26"/>
      <c r="BQ3467" s="38"/>
      <c r="BR3467" s="26"/>
      <c r="BS3467" s="26"/>
      <c r="BT3467" s="26"/>
      <c r="BU3467" s="26"/>
      <c r="BV3467" s="39"/>
    </row>
    <row r="3468" spans="61:74" ht="13" thickBot="1">
      <c r="BI3468" s="37"/>
      <c r="BJ3468" s="138"/>
      <c r="BK3468" s="138"/>
      <c r="BL3468" s="138"/>
      <c r="BM3468" s="138"/>
      <c r="BN3468" s="26"/>
      <c r="BO3468" s="26"/>
      <c r="BP3468" s="26"/>
      <c r="BQ3468" s="38"/>
      <c r="BR3468" s="26"/>
      <c r="BS3468" s="26"/>
      <c r="BT3468" s="26"/>
      <c r="BU3468" s="26"/>
      <c r="BV3468" s="39"/>
    </row>
    <row r="3469" spans="61:74" ht="13" thickBot="1">
      <c r="BI3469" s="37"/>
      <c r="BJ3469" s="138"/>
      <c r="BK3469" s="138"/>
      <c r="BL3469" s="138"/>
      <c r="BM3469" s="138"/>
      <c r="BN3469" s="26"/>
      <c r="BO3469" s="26"/>
      <c r="BP3469" s="26"/>
      <c r="BQ3469" s="38"/>
      <c r="BR3469" s="26"/>
      <c r="BS3469" s="26"/>
      <c r="BT3469" s="26"/>
      <c r="BU3469" s="26"/>
      <c r="BV3469" s="39"/>
    </row>
    <row r="3470" spans="61:74" ht="13" thickBot="1">
      <c r="BI3470" s="37"/>
      <c r="BJ3470" s="138"/>
      <c r="BK3470" s="138"/>
      <c r="BL3470" s="138"/>
      <c r="BM3470" s="138"/>
      <c r="BN3470" s="26"/>
      <c r="BO3470" s="26"/>
      <c r="BP3470" s="26"/>
      <c r="BQ3470" s="38"/>
      <c r="BR3470" s="26"/>
      <c r="BS3470" s="26"/>
      <c r="BT3470" s="26"/>
      <c r="BU3470" s="26"/>
      <c r="BV3470" s="39"/>
    </row>
    <row r="3471" spans="61:74" ht="13" thickBot="1">
      <c r="BI3471" s="37"/>
      <c r="BJ3471" s="138"/>
      <c r="BK3471" s="138"/>
      <c r="BL3471" s="138"/>
      <c r="BM3471" s="138"/>
      <c r="BN3471" s="26"/>
      <c r="BO3471" s="26"/>
      <c r="BP3471" s="26"/>
      <c r="BQ3471" s="38"/>
      <c r="BR3471" s="26"/>
      <c r="BS3471" s="26"/>
      <c r="BT3471" s="26"/>
      <c r="BU3471" s="26"/>
      <c r="BV3471" s="39"/>
    </row>
    <row r="3472" spans="61:74" ht="13" thickBot="1">
      <c r="BI3472" s="37"/>
      <c r="BJ3472" s="138"/>
      <c r="BK3472" s="138"/>
      <c r="BL3472" s="138"/>
      <c r="BM3472" s="138"/>
      <c r="BN3472" s="26"/>
      <c r="BO3472" s="26"/>
      <c r="BP3472" s="26"/>
      <c r="BQ3472" s="38"/>
      <c r="BR3472" s="26"/>
      <c r="BS3472" s="26"/>
      <c r="BT3472" s="26"/>
      <c r="BU3472" s="26"/>
      <c r="BV3472" s="39"/>
    </row>
    <row r="3473" spans="61:74" ht="13" thickBot="1">
      <c r="BI3473" s="37"/>
      <c r="BJ3473" s="138"/>
      <c r="BK3473" s="138"/>
      <c r="BL3473" s="138"/>
      <c r="BM3473" s="138"/>
      <c r="BN3473" s="26"/>
      <c r="BO3473" s="26"/>
      <c r="BP3473" s="26"/>
      <c r="BQ3473" s="38"/>
      <c r="BR3473" s="26"/>
      <c r="BS3473" s="26"/>
      <c r="BT3473" s="26"/>
      <c r="BU3473" s="26"/>
      <c r="BV3473" s="39"/>
    </row>
    <row r="3474" spans="61:74" ht="13" thickBot="1">
      <c r="BI3474" s="37"/>
      <c r="BJ3474" s="138"/>
      <c r="BK3474" s="138"/>
      <c r="BL3474" s="138"/>
      <c r="BM3474" s="138"/>
      <c r="BN3474" s="26"/>
      <c r="BO3474" s="26"/>
      <c r="BP3474" s="26"/>
      <c r="BQ3474" s="38"/>
      <c r="BR3474" s="26"/>
      <c r="BS3474" s="26"/>
      <c r="BT3474" s="26"/>
      <c r="BU3474" s="26"/>
      <c r="BV3474" s="39"/>
    </row>
    <row r="3475" spans="61:74" ht="13" thickBot="1">
      <c r="BI3475" s="37"/>
      <c r="BJ3475" s="138"/>
      <c r="BK3475" s="138"/>
      <c r="BL3475" s="138"/>
      <c r="BM3475" s="138"/>
      <c r="BN3475" s="26"/>
      <c r="BO3475" s="26"/>
      <c r="BP3475" s="26"/>
      <c r="BQ3475" s="38"/>
      <c r="BR3475" s="26"/>
      <c r="BS3475" s="26"/>
      <c r="BT3475" s="26"/>
      <c r="BU3475" s="26"/>
      <c r="BV3475" s="39"/>
    </row>
    <row r="3476" spans="61:74" ht="13" thickBot="1">
      <c r="BI3476" s="37"/>
      <c r="BJ3476" s="138"/>
      <c r="BK3476" s="138"/>
      <c r="BL3476" s="138"/>
      <c r="BM3476" s="138"/>
      <c r="BN3476" s="26"/>
      <c r="BO3476" s="26"/>
      <c r="BP3476" s="26"/>
      <c r="BQ3476" s="38"/>
      <c r="BR3476" s="26"/>
      <c r="BS3476" s="26"/>
      <c r="BT3476" s="26"/>
      <c r="BU3476" s="26"/>
      <c r="BV3476" s="39"/>
    </row>
    <row r="3477" spans="61:74" ht="13" thickBot="1">
      <c r="BI3477" s="37"/>
      <c r="BJ3477" s="138"/>
      <c r="BK3477" s="138"/>
      <c r="BL3477" s="138"/>
      <c r="BM3477" s="138"/>
      <c r="BN3477" s="26"/>
      <c r="BO3477" s="26"/>
      <c r="BP3477" s="26"/>
      <c r="BQ3477" s="38"/>
      <c r="BR3477" s="26"/>
      <c r="BS3477" s="26"/>
      <c r="BT3477" s="26"/>
      <c r="BU3477" s="26"/>
      <c r="BV3477" s="39"/>
    </row>
    <row r="3478" spans="61:74" ht="13" thickBot="1">
      <c r="BI3478" s="37"/>
      <c r="BJ3478" s="138"/>
      <c r="BK3478" s="138"/>
      <c r="BL3478" s="138"/>
      <c r="BM3478" s="138"/>
      <c r="BN3478" s="26"/>
      <c r="BO3478" s="26"/>
      <c r="BP3478" s="26"/>
      <c r="BQ3478" s="38"/>
      <c r="BR3478" s="26"/>
      <c r="BS3478" s="26"/>
      <c r="BT3478" s="26"/>
      <c r="BU3478" s="26"/>
      <c r="BV3478" s="39"/>
    </row>
    <row r="3479" spans="61:74" ht="13" thickBot="1">
      <c r="BI3479" s="37"/>
      <c r="BJ3479" s="138"/>
      <c r="BK3479" s="138"/>
      <c r="BL3479" s="138"/>
      <c r="BM3479" s="138"/>
      <c r="BN3479" s="26"/>
      <c r="BO3479" s="26"/>
      <c r="BP3479" s="26"/>
      <c r="BQ3479" s="38"/>
      <c r="BR3479" s="26"/>
      <c r="BS3479" s="26"/>
      <c r="BT3479" s="26"/>
      <c r="BU3479" s="26"/>
      <c r="BV3479" s="39"/>
    </row>
    <row r="3480" spans="61:74" ht="13" thickBot="1">
      <c r="BI3480" s="37"/>
      <c r="BJ3480" s="138"/>
      <c r="BK3480" s="138"/>
      <c r="BL3480" s="138"/>
      <c r="BM3480" s="138"/>
      <c r="BN3480" s="26"/>
      <c r="BO3480" s="26"/>
      <c r="BP3480" s="26"/>
      <c r="BQ3480" s="38"/>
      <c r="BR3480" s="26"/>
      <c r="BS3480" s="26"/>
      <c r="BT3480" s="26"/>
      <c r="BU3480" s="26"/>
      <c r="BV3480" s="39"/>
    </row>
    <row r="3481" spans="61:74" ht="13" thickBot="1">
      <c r="BI3481" s="37"/>
      <c r="BJ3481" s="138"/>
      <c r="BK3481" s="138"/>
      <c r="BL3481" s="138"/>
      <c r="BM3481" s="138"/>
      <c r="BN3481" s="26"/>
      <c r="BO3481" s="26"/>
      <c r="BP3481" s="26"/>
      <c r="BQ3481" s="38"/>
      <c r="BR3481" s="26"/>
      <c r="BS3481" s="26"/>
      <c r="BT3481" s="26"/>
      <c r="BU3481" s="26"/>
      <c r="BV3481" s="39"/>
    </row>
    <row r="3482" spans="61:74" ht="13" thickBot="1">
      <c r="BI3482" s="37"/>
      <c r="BJ3482" s="138"/>
      <c r="BK3482" s="138"/>
      <c r="BL3482" s="138"/>
      <c r="BM3482" s="138"/>
      <c r="BN3482" s="26"/>
      <c r="BO3482" s="26"/>
      <c r="BP3482" s="26"/>
      <c r="BQ3482" s="38"/>
      <c r="BR3482" s="26"/>
      <c r="BS3482" s="26"/>
      <c r="BT3482" s="26"/>
      <c r="BU3482" s="26"/>
      <c r="BV3482" s="39"/>
    </row>
    <row r="3483" spans="61:74" ht="13" thickBot="1">
      <c r="BI3483" s="37"/>
      <c r="BJ3483" s="138"/>
      <c r="BK3483" s="138"/>
      <c r="BL3483" s="138"/>
      <c r="BM3483" s="138"/>
      <c r="BN3483" s="26"/>
      <c r="BO3483" s="26"/>
      <c r="BP3483" s="26"/>
      <c r="BQ3483" s="38"/>
      <c r="BR3483" s="26"/>
      <c r="BS3483" s="26"/>
      <c r="BT3483" s="26"/>
      <c r="BU3483" s="26"/>
      <c r="BV3483" s="39"/>
    </row>
    <row r="3484" spans="61:74" ht="13" thickBot="1">
      <c r="BI3484" s="37"/>
      <c r="BJ3484" s="138"/>
      <c r="BK3484" s="138"/>
      <c r="BL3484" s="138"/>
      <c r="BM3484" s="138"/>
      <c r="BN3484" s="26"/>
      <c r="BO3484" s="26"/>
      <c r="BP3484" s="26"/>
      <c r="BQ3484" s="38"/>
      <c r="BR3484" s="26"/>
      <c r="BS3484" s="26"/>
      <c r="BT3484" s="26"/>
      <c r="BU3484" s="26"/>
      <c r="BV3484" s="39"/>
    </row>
    <row r="3485" spans="61:74" ht="13" thickBot="1">
      <c r="BI3485" s="37"/>
      <c r="BJ3485" s="138"/>
      <c r="BK3485" s="138"/>
      <c r="BL3485" s="138"/>
      <c r="BM3485" s="138"/>
      <c r="BN3485" s="26"/>
      <c r="BO3485" s="26"/>
      <c r="BP3485" s="26"/>
      <c r="BQ3485" s="38"/>
      <c r="BR3485" s="26"/>
      <c r="BS3485" s="26"/>
      <c r="BT3485" s="26"/>
      <c r="BU3485" s="26"/>
      <c r="BV3485" s="39"/>
    </row>
    <row r="3486" spans="61:74" ht="13" thickBot="1">
      <c r="BI3486" s="37"/>
      <c r="BJ3486" s="138"/>
      <c r="BK3486" s="138"/>
      <c r="BL3486" s="138"/>
      <c r="BM3486" s="138"/>
      <c r="BN3486" s="26"/>
      <c r="BO3486" s="26"/>
      <c r="BP3486" s="26"/>
      <c r="BQ3486" s="38"/>
      <c r="BR3486" s="26"/>
      <c r="BS3486" s="26"/>
      <c r="BT3486" s="26"/>
      <c r="BU3486" s="26"/>
      <c r="BV3486" s="39"/>
    </row>
    <row r="3487" spans="61:74" ht="13" thickBot="1">
      <c r="BI3487" s="37"/>
      <c r="BJ3487" s="138"/>
      <c r="BK3487" s="138"/>
      <c r="BL3487" s="138"/>
      <c r="BM3487" s="138"/>
      <c r="BN3487" s="26"/>
      <c r="BO3487" s="26"/>
      <c r="BP3487" s="26"/>
      <c r="BQ3487" s="38"/>
      <c r="BR3487" s="26"/>
      <c r="BS3487" s="26"/>
      <c r="BT3487" s="26"/>
      <c r="BU3487" s="26"/>
      <c r="BV3487" s="39"/>
    </row>
    <row r="3488" spans="61:74" ht="13" thickBot="1">
      <c r="BI3488" s="37"/>
      <c r="BJ3488" s="138"/>
      <c r="BK3488" s="138"/>
      <c r="BL3488" s="138"/>
      <c r="BM3488" s="138"/>
      <c r="BN3488" s="26"/>
      <c r="BO3488" s="26"/>
      <c r="BP3488" s="26"/>
      <c r="BQ3488" s="38"/>
      <c r="BR3488" s="26"/>
      <c r="BS3488" s="26"/>
      <c r="BT3488" s="26"/>
      <c r="BU3488" s="26"/>
      <c r="BV3488" s="39"/>
    </row>
    <row r="3489" spans="61:74" ht="13" thickBot="1">
      <c r="BI3489" s="37"/>
      <c r="BJ3489" s="138"/>
      <c r="BK3489" s="138"/>
      <c r="BL3489" s="138"/>
      <c r="BM3489" s="138"/>
      <c r="BN3489" s="26"/>
      <c r="BO3489" s="26"/>
      <c r="BP3489" s="26"/>
      <c r="BQ3489" s="38"/>
      <c r="BR3489" s="26"/>
      <c r="BS3489" s="26"/>
      <c r="BT3489" s="26"/>
      <c r="BU3489" s="26"/>
      <c r="BV3489" s="39"/>
    </row>
    <row r="3490" spans="61:74" ht="13" thickBot="1">
      <c r="BI3490" s="37"/>
      <c r="BJ3490" s="138"/>
      <c r="BK3490" s="138"/>
      <c r="BL3490" s="138"/>
      <c r="BM3490" s="138"/>
      <c r="BN3490" s="26"/>
      <c r="BO3490" s="26"/>
      <c r="BP3490" s="26"/>
      <c r="BQ3490" s="38"/>
      <c r="BR3490" s="26"/>
      <c r="BS3490" s="26"/>
      <c r="BT3490" s="26"/>
      <c r="BU3490" s="26"/>
      <c r="BV3490" s="39"/>
    </row>
    <row r="3491" spans="61:74" ht="13" thickBot="1">
      <c r="BI3491" s="37"/>
      <c r="BJ3491" s="138"/>
      <c r="BK3491" s="138"/>
      <c r="BL3491" s="138"/>
      <c r="BM3491" s="138"/>
      <c r="BN3491" s="26"/>
      <c r="BO3491" s="26"/>
      <c r="BP3491" s="26"/>
      <c r="BQ3491" s="38"/>
      <c r="BR3491" s="26"/>
      <c r="BS3491" s="26"/>
      <c r="BT3491" s="26"/>
      <c r="BU3491" s="26"/>
      <c r="BV3491" s="39"/>
    </row>
    <row r="3492" spans="61:74" ht="13" thickBot="1">
      <c r="BI3492" s="37"/>
      <c r="BJ3492" s="138"/>
      <c r="BK3492" s="138"/>
      <c r="BL3492" s="138"/>
      <c r="BM3492" s="138"/>
      <c r="BN3492" s="26"/>
      <c r="BO3492" s="26"/>
      <c r="BP3492" s="26"/>
      <c r="BQ3492" s="38"/>
      <c r="BR3492" s="26"/>
      <c r="BS3492" s="26"/>
      <c r="BT3492" s="26"/>
      <c r="BU3492" s="26"/>
      <c r="BV3492" s="39"/>
    </row>
    <row r="3493" spans="61:74" ht="13" thickBot="1">
      <c r="BI3493" s="37"/>
      <c r="BJ3493" s="138"/>
      <c r="BK3493" s="138"/>
      <c r="BL3493" s="138"/>
      <c r="BM3493" s="138"/>
      <c r="BN3493" s="26"/>
      <c r="BO3493" s="26"/>
      <c r="BP3493" s="26"/>
      <c r="BQ3493" s="38"/>
      <c r="BR3493" s="26"/>
      <c r="BS3493" s="26"/>
      <c r="BT3493" s="26"/>
      <c r="BU3493" s="26"/>
      <c r="BV3493" s="39"/>
    </row>
    <row r="3494" spans="61:74" ht="13" thickBot="1">
      <c r="BI3494" s="37"/>
      <c r="BJ3494" s="138"/>
      <c r="BK3494" s="138"/>
      <c r="BL3494" s="138"/>
      <c r="BM3494" s="138"/>
      <c r="BN3494" s="26"/>
      <c r="BO3494" s="26"/>
      <c r="BP3494" s="26"/>
      <c r="BQ3494" s="38"/>
      <c r="BR3494" s="26"/>
      <c r="BS3494" s="26"/>
      <c r="BT3494" s="26"/>
      <c r="BU3494" s="26"/>
      <c r="BV3494" s="39"/>
    </row>
    <row r="3495" spans="61:74" ht="13" thickBot="1">
      <c r="BI3495" s="37"/>
      <c r="BJ3495" s="138"/>
      <c r="BK3495" s="138"/>
      <c r="BL3495" s="138"/>
      <c r="BM3495" s="138"/>
      <c r="BN3495" s="26"/>
      <c r="BO3495" s="26"/>
      <c r="BP3495" s="26"/>
      <c r="BQ3495" s="38"/>
      <c r="BR3495" s="26"/>
      <c r="BS3495" s="26"/>
      <c r="BT3495" s="26"/>
      <c r="BU3495" s="26"/>
      <c r="BV3495" s="39"/>
    </row>
    <row r="3496" spans="61:74" ht="13" thickBot="1">
      <c r="BI3496" s="37"/>
      <c r="BJ3496" s="138"/>
      <c r="BK3496" s="138"/>
      <c r="BL3496" s="138"/>
      <c r="BM3496" s="138"/>
      <c r="BN3496" s="26"/>
      <c r="BO3496" s="26"/>
      <c r="BP3496" s="26"/>
      <c r="BQ3496" s="38"/>
      <c r="BR3496" s="26"/>
      <c r="BS3496" s="26"/>
      <c r="BT3496" s="26"/>
      <c r="BU3496" s="26"/>
      <c r="BV3496" s="39"/>
    </row>
    <row r="3497" spans="61:74" ht="13" thickBot="1">
      <c r="BI3497" s="37"/>
      <c r="BJ3497" s="138"/>
      <c r="BK3497" s="138"/>
      <c r="BL3497" s="138"/>
      <c r="BM3497" s="138"/>
      <c r="BN3497" s="26"/>
      <c r="BO3497" s="26"/>
      <c r="BP3497" s="26"/>
      <c r="BQ3497" s="38"/>
      <c r="BR3497" s="26"/>
      <c r="BS3497" s="26"/>
      <c r="BT3497" s="26"/>
      <c r="BU3497" s="26"/>
      <c r="BV3497" s="39"/>
    </row>
    <row r="3498" spans="61:74" ht="13" thickBot="1">
      <c r="BI3498" s="37"/>
      <c r="BJ3498" s="138"/>
      <c r="BK3498" s="138"/>
      <c r="BL3498" s="138"/>
      <c r="BM3498" s="138"/>
      <c r="BN3498" s="26"/>
      <c r="BO3498" s="26"/>
      <c r="BP3498" s="26"/>
      <c r="BQ3498" s="38"/>
      <c r="BR3498" s="26"/>
      <c r="BS3498" s="26"/>
      <c r="BT3498" s="26"/>
      <c r="BU3498" s="26"/>
      <c r="BV3498" s="39"/>
    </row>
    <row r="3499" spans="61:74" ht="13" thickBot="1">
      <c r="BI3499" s="37"/>
      <c r="BJ3499" s="138"/>
      <c r="BK3499" s="138"/>
      <c r="BL3499" s="138"/>
      <c r="BM3499" s="138"/>
      <c r="BN3499" s="26"/>
      <c r="BO3499" s="26"/>
      <c r="BP3499" s="26"/>
      <c r="BQ3499" s="38"/>
      <c r="BR3499" s="26"/>
      <c r="BS3499" s="26"/>
      <c r="BT3499" s="26"/>
      <c r="BU3499" s="26"/>
      <c r="BV3499" s="39"/>
    </row>
    <row r="3500" spans="61:74" ht="13" thickBot="1">
      <c r="BI3500" s="37"/>
      <c r="BJ3500" s="138"/>
      <c r="BK3500" s="138"/>
      <c r="BL3500" s="138"/>
      <c r="BM3500" s="138"/>
      <c r="BN3500" s="26"/>
      <c r="BO3500" s="26"/>
      <c r="BP3500" s="26"/>
      <c r="BQ3500" s="38"/>
      <c r="BR3500" s="26"/>
      <c r="BS3500" s="26"/>
      <c r="BT3500" s="26"/>
      <c r="BU3500" s="26"/>
      <c r="BV3500" s="39"/>
    </row>
    <row r="3501" spans="61:74" ht="13" thickBot="1">
      <c r="BI3501" s="37"/>
      <c r="BJ3501" s="138"/>
      <c r="BK3501" s="138"/>
      <c r="BL3501" s="138"/>
      <c r="BM3501" s="138"/>
      <c r="BN3501" s="26"/>
      <c r="BO3501" s="26"/>
      <c r="BP3501" s="26"/>
      <c r="BQ3501" s="38"/>
      <c r="BR3501" s="26"/>
      <c r="BS3501" s="26"/>
      <c r="BT3501" s="26"/>
      <c r="BU3501" s="26"/>
      <c r="BV3501" s="39"/>
    </row>
    <row r="3502" spans="61:74" ht="13" thickBot="1">
      <c r="BI3502" s="37"/>
      <c r="BJ3502" s="138"/>
      <c r="BK3502" s="138"/>
      <c r="BL3502" s="138"/>
      <c r="BM3502" s="138"/>
      <c r="BN3502" s="26"/>
      <c r="BO3502" s="26"/>
      <c r="BP3502" s="26"/>
      <c r="BQ3502" s="38"/>
      <c r="BR3502" s="26"/>
      <c r="BS3502" s="26"/>
      <c r="BT3502" s="26"/>
      <c r="BU3502" s="26"/>
      <c r="BV3502" s="39"/>
    </row>
    <row r="3503" spans="61:74" ht="13" thickBot="1">
      <c r="BI3503" s="37"/>
      <c r="BJ3503" s="138"/>
      <c r="BK3503" s="138"/>
      <c r="BL3503" s="138"/>
      <c r="BM3503" s="138"/>
      <c r="BN3503" s="26"/>
      <c r="BO3503" s="26"/>
      <c r="BP3503" s="26"/>
      <c r="BQ3503" s="38"/>
      <c r="BR3503" s="26"/>
      <c r="BS3503" s="26"/>
      <c r="BT3503" s="26"/>
      <c r="BU3503" s="26"/>
      <c r="BV3503" s="39"/>
    </row>
    <row r="3504" spans="61:74" ht="13" thickBot="1">
      <c r="BI3504" s="37"/>
      <c r="BJ3504" s="138"/>
      <c r="BK3504" s="138"/>
      <c r="BL3504" s="138"/>
      <c r="BM3504" s="138"/>
      <c r="BN3504" s="26"/>
      <c r="BO3504" s="26"/>
      <c r="BP3504" s="26"/>
      <c r="BQ3504" s="38"/>
      <c r="BR3504" s="26"/>
      <c r="BS3504" s="26"/>
      <c r="BT3504" s="26"/>
      <c r="BU3504" s="26"/>
      <c r="BV3504" s="39"/>
    </row>
    <row r="3505" spans="61:74" ht="13" thickBot="1">
      <c r="BI3505" s="37"/>
      <c r="BJ3505" s="138"/>
      <c r="BK3505" s="138"/>
      <c r="BL3505" s="138"/>
      <c r="BM3505" s="138"/>
      <c r="BN3505" s="26"/>
      <c r="BO3505" s="26"/>
      <c r="BP3505" s="26"/>
      <c r="BQ3505" s="38"/>
      <c r="BR3505" s="26"/>
      <c r="BS3505" s="26"/>
      <c r="BT3505" s="26"/>
      <c r="BU3505" s="26"/>
      <c r="BV3505" s="39"/>
    </row>
    <row r="3506" spans="61:74" ht="13" thickBot="1">
      <c r="BI3506" s="37"/>
      <c r="BJ3506" s="138"/>
      <c r="BK3506" s="138"/>
      <c r="BL3506" s="138"/>
      <c r="BM3506" s="138"/>
      <c r="BN3506" s="26"/>
      <c r="BO3506" s="26"/>
      <c r="BP3506" s="26"/>
      <c r="BQ3506" s="38"/>
      <c r="BR3506" s="26"/>
      <c r="BS3506" s="26"/>
      <c r="BT3506" s="26"/>
      <c r="BU3506" s="26"/>
      <c r="BV3506" s="39"/>
    </row>
    <row r="3507" spans="61:74" ht="13" thickBot="1">
      <c r="BI3507" s="37"/>
      <c r="BJ3507" s="138"/>
      <c r="BK3507" s="138"/>
      <c r="BL3507" s="138"/>
      <c r="BM3507" s="138"/>
      <c r="BN3507" s="26"/>
      <c r="BO3507" s="26"/>
      <c r="BP3507" s="26"/>
      <c r="BQ3507" s="38"/>
      <c r="BR3507" s="26"/>
      <c r="BS3507" s="26"/>
      <c r="BT3507" s="26"/>
      <c r="BU3507" s="26"/>
      <c r="BV3507" s="39"/>
    </row>
    <row r="3508" spans="61:74" ht="13" thickBot="1">
      <c r="BI3508" s="37"/>
      <c r="BJ3508" s="138"/>
      <c r="BK3508" s="138"/>
      <c r="BL3508" s="138"/>
      <c r="BM3508" s="138"/>
      <c r="BN3508" s="26"/>
      <c r="BO3508" s="26"/>
      <c r="BP3508" s="26"/>
      <c r="BQ3508" s="38"/>
      <c r="BR3508" s="26"/>
      <c r="BS3508" s="26"/>
      <c r="BT3508" s="26"/>
      <c r="BU3508" s="26"/>
      <c r="BV3508" s="39"/>
    </row>
    <row r="3509" spans="61:74" ht="13" thickBot="1">
      <c r="BI3509" s="37"/>
      <c r="BJ3509" s="138"/>
      <c r="BK3509" s="138"/>
      <c r="BL3509" s="138"/>
      <c r="BM3509" s="138"/>
      <c r="BN3509" s="26"/>
      <c r="BO3509" s="26"/>
      <c r="BP3509" s="26"/>
      <c r="BQ3509" s="38"/>
      <c r="BR3509" s="26"/>
      <c r="BS3509" s="26"/>
      <c r="BT3509" s="26"/>
      <c r="BU3509" s="26"/>
      <c r="BV3509" s="39"/>
    </row>
    <row r="3510" spans="61:74" ht="13" thickBot="1">
      <c r="BI3510" s="37"/>
      <c r="BJ3510" s="138"/>
      <c r="BK3510" s="138"/>
      <c r="BL3510" s="138"/>
      <c r="BM3510" s="138"/>
      <c r="BN3510" s="26"/>
      <c r="BO3510" s="26"/>
      <c r="BP3510" s="26"/>
      <c r="BQ3510" s="38"/>
      <c r="BR3510" s="26"/>
      <c r="BS3510" s="26"/>
      <c r="BT3510" s="26"/>
      <c r="BU3510" s="26"/>
      <c r="BV3510" s="39"/>
    </row>
    <row r="3511" spans="61:74" ht="13" thickBot="1">
      <c r="BI3511" s="37"/>
      <c r="BJ3511" s="138"/>
      <c r="BK3511" s="138"/>
      <c r="BL3511" s="138"/>
      <c r="BM3511" s="138"/>
      <c r="BN3511" s="26"/>
      <c r="BO3511" s="26"/>
      <c r="BP3511" s="26"/>
      <c r="BQ3511" s="38"/>
      <c r="BR3511" s="26"/>
      <c r="BS3511" s="26"/>
      <c r="BT3511" s="26"/>
      <c r="BU3511" s="26"/>
      <c r="BV3511" s="39"/>
    </row>
    <row r="3512" spans="61:74" ht="13" thickBot="1">
      <c r="BI3512" s="37"/>
      <c r="BJ3512" s="138"/>
      <c r="BK3512" s="138"/>
      <c r="BL3512" s="138"/>
      <c r="BM3512" s="138"/>
      <c r="BN3512" s="26"/>
      <c r="BO3512" s="26"/>
      <c r="BP3512" s="26"/>
      <c r="BQ3512" s="38"/>
      <c r="BR3512" s="26"/>
      <c r="BS3512" s="26"/>
      <c r="BT3512" s="26"/>
      <c r="BU3512" s="26"/>
      <c r="BV3512" s="39"/>
    </row>
    <row r="3513" spans="61:74" ht="13" thickBot="1">
      <c r="BI3513" s="37"/>
      <c r="BJ3513" s="138"/>
      <c r="BK3513" s="138"/>
      <c r="BL3513" s="138"/>
      <c r="BM3513" s="138"/>
      <c r="BN3513" s="26"/>
      <c r="BO3513" s="26"/>
      <c r="BP3513" s="26"/>
      <c r="BQ3513" s="38"/>
      <c r="BR3513" s="26"/>
      <c r="BS3513" s="26"/>
      <c r="BT3513" s="26"/>
      <c r="BU3513" s="26"/>
      <c r="BV3513" s="39"/>
    </row>
    <row r="3514" spans="61:74" ht="13" thickBot="1">
      <c r="BI3514" s="37"/>
      <c r="BJ3514" s="138"/>
      <c r="BK3514" s="138"/>
      <c r="BL3514" s="138"/>
      <c r="BM3514" s="138"/>
      <c r="BN3514" s="26"/>
      <c r="BO3514" s="26"/>
      <c r="BP3514" s="26"/>
      <c r="BQ3514" s="38"/>
      <c r="BR3514" s="26"/>
      <c r="BS3514" s="26"/>
      <c r="BT3514" s="26"/>
      <c r="BU3514" s="26"/>
      <c r="BV3514" s="39"/>
    </row>
    <row r="3515" spans="61:74" ht="13" thickBot="1">
      <c r="BI3515" s="37"/>
      <c r="BJ3515" s="138"/>
      <c r="BK3515" s="138"/>
      <c r="BL3515" s="138"/>
      <c r="BM3515" s="138"/>
      <c r="BN3515" s="26"/>
      <c r="BO3515" s="26"/>
      <c r="BP3515" s="26"/>
      <c r="BQ3515" s="38"/>
      <c r="BR3515" s="26"/>
      <c r="BS3515" s="26"/>
      <c r="BT3515" s="26"/>
      <c r="BU3515" s="26"/>
      <c r="BV3515" s="39"/>
    </row>
    <row r="3516" spans="61:74" ht="13" thickBot="1">
      <c r="BI3516" s="37"/>
      <c r="BJ3516" s="138"/>
      <c r="BK3516" s="138"/>
      <c r="BL3516" s="138"/>
      <c r="BM3516" s="138"/>
      <c r="BN3516" s="26"/>
      <c r="BO3516" s="26"/>
      <c r="BP3516" s="26"/>
      <c r="BQ3516" s="38"/>
      <c r="BR3516" s="26"/>
      <c r="BS3516" s="26"/>
      <c r="BT3516" s="26"/>
      <c r="BU3516" s="26"/>
      <c r="BV3516" s="39"/>
    </row>
    <row r="3517" spans="61:74" ht="13" thickBot="1">
      <c r="BI3517" s="37"/>
      <c r="BJ3517" s="138"/>
      <c r="BK3517" s="138"/>
      <c r="BL3517" s="138"/>
      <c r="BM3517" s="138"/>
      <c r="BN3517" s="26"/>
      <c r="BO3517" s="26"/>
      <c r="BP3517" s="26"/>
      <c r="BQ3517" s="38"/>
      <c r="BR3517" s="26"/>
      <c r="BS3517" s="26"/>
      <c r="BT3517" s="26"/>
      <c r="BU3517" s="26"/>
      <c r="BV3517" s="39"/>
    </row>
    <row r="3518" spans="61:74" ht="13" thickBot="1">
      <c r="BI3518" s="37"/>
      <c r="BJ3518" s="138"/>
      <c r="BK3518" s="138"/>
      <c r="BL3518" s="138"/>
      <c r="BM3518" s="138"/>
      <c r="BN3518" s="26"/>
      <c r="BO3518" s="26"/>
      <c r="BP3518" s="26"/>
      <c r="BQ3518" s="38"/>
      <c r="BR3518" s="26"/>
      <c r="BS3518" s="26"/>
      <c r="BT3518" s="26"/>
      <c r="BU3518" s="26"/>
      <c r="BV3518" s="39"/>
    </row>
    <row r="3519" spans="61:74" ht="13" thickBot="1">
      <c r="BI3519" s="37"/>
      <c r="BJ3519" s="138"/>
      <c r="BK3519" s="138"/>
      <c r="BL3519" s="138"/>
      <c r="BM3519" s="138"/>
      <c r="BN3519" s="26"/>
      <c r="BO3519" s="26"/>
      <c r="BP3519" s="26"/>
      <c r="BQ3519" s="38"/>
      <c r="BR3519" s="26"/>
      <c r="BS3519" s="26"/>
      <c r="BT3519" s="26"/>
      <c r="BU3519" s="26"/>
      <c r="BV3519" s="39"/>
    </row>
    <row r="3520" spans="61:74" ht="13" thickBot="1">
      <c r="BI3520" s="37"/>
      <c r="BJ3520" s="138"/>
      <c r="BK3520" s="138"/>
      <c r="BL3520" s="138"/>
      <c r="BM3520" s="138"/>
      <c r="BN3520" s="26"/>
      <c r="BO3520" s="26"/>
      <c r="BP3520" s="26"/>
      <c r="BQ3520" s="38"/>
      <c r="BR3520" s="26"/>
      <c r="BS3520" s="26"/>
      <c r="BT3520" s="26"/>
      <c r="BU3520" s="26"/>
      <c r="BV3520" s="39"/>
    </row>
    <row r="3521" spans="61:74" ht="13" thickBot="1">
      <c r="BI3521" s="37"/>
      <c r="BJ3521" s="138"/>
      <c r="BK3521" s="138"/>
      <c r="BL3521" s="138"/>
      <c r="BM3521" s="138"/>
      <c r="BN3521" s="26"/>
      <c r="BO3521" s="26"/>
      <c r="BP3521" s="26"/>
      <c r="BQ3521" s="38"/>
      <c r="BR3521" s="26"/>
      <c r="BS3521" s="26"/>
      <c r="BT3521" s="26"/>
      <c r="BU3521" s="26"/>
      <c r="BV3521" s="39"/>
    </row>
    <row r="3522" spans="61:74" ht="13" thickBot="1">
      <c r="BI3522" s="37"/>
      <c r="BJ3522" s="138"/>
      <c r="BK3522" s="138"/>
      <c r="BL3522" s="138"/>
      <c r="BM3522" s="138"/>
      <c r="BN3522" s="26"/>
      <c r="BO3522" s="26"/>
      <c r="BP3522" s="26"/>
      <c r="BQ3522" s="38"/>
      <c r="BR3522" s="26"/>
      <c r="BS3522" s="26"/>
      <c r="BT3522" s="26"/>
      <c r="BU3522" s="26"/>
      <c r="BV3522" s="39"/>
    </row>
    <row r="3523" spans="61:74" ht="13" thickBot="1">
      <c r="BI3523" s="37"/>
      <c r="BJ3523" s="138"/>
      <c r="BK3523" s="138"/>
      <c r="BL3523" s="138"/>
      <c r="BM3523" s="138"/>
      <c r="BN3523" s="26"/>
      <c r="BO3523" s="26"/>
      <c r="BP3523" s="26"/>
      <c r="BQ3523" s="38"/>
      <c r="BR3523" s="26"/>
      <c r="BS3523" s="26"/>
      <c r="BT3523" s="26"/>
      <c r="BU3523" s="26"/>
      <c r="BV3523" s="39"/>
    </row>
    <row r="3524" spans="61:74" ht="13" thickBot="1">
      <c r="BI3524" s="37"/>
      <c r="BJ3524" s="138"/>
      <c r="BK3524" s="138"/>
      <c r="BL3524" s="138"/>
      <c r="BM3524" s="138"/>
      <c r="BN3524" s="26"/>
      <c r="BO3524" s="26"/>
      <c r="BP3524" s="26"/>
      <c r="BQ3524" s="38"/>
      <c r="BR3524" s="26"/>
      <c r="BS3524" s="26"/>
      <c r="BT3524" s="26"/>
      <c r="BU3524" s="26"/>
      <c r="BV3524" s="39"/>
    </row>
    <row r="3525" spans="61:74" ht="13" thickBot="1">
      <c r="BI3525" s="37"/>
      <c r="BJ3525" s="138"/>
      <c r="BK3525" s="138"/>
      <c r="BL3525" s="138"/>
      <c r="BM3525" s="138"/>
      <c r="BN3525" s="26"/>
      <c r="BO3525" s="26"/>
      <c r="BP3525" s="26"/>
      <c r="BQ3525" s="38"/>
      <c r="BR3525" s="26"/>
      <c r="BS3525" s="26"/>
      <c r="BT3525" s="26"/>
      <c r="BU3525" s="26"/>
      <c r="BV3525" s="39"/>
    </row>
    <row r="3526" spans="61:74" ht="13" thickBot="1">
      <c r="BI3526" s="37"/>
      <c r="BJ3526" s="138"/>
      <c r="BK3526" s="138"/>
      <c r="BL3526" s="138"/>
      <c r="BM3526" s="138"/>
      <c r="BN3526" s="26"/>
      <c r="BO3526" s="26"/>
      <c r="BP3526" s="26"/>
      <c r="BQ3526" s="38"/>
      <c r="BR3526" s="26"/>
      <c r="BS3526" s="26"/>
      <c r="BT3526" s="26"/>
      <c r="BU3526" s="26"/>
      <c r="BV3526" s="39"/>
    </row>
    <row r="3527" spans="61:74" ht="13" thickBot="1">
      <c r="BI3527" s="37"/>
      <c r="BJ3527" s="138"/>
      <c r="BK3527" s="138"/>
      <c r="BL3527" s="138"/>
      <c r="BM3527" s="138"/>
      <c r="BN3527" s="26"/>
      <c r="BO3527" s="26"/>
      <c r="BP3527" s="26"/>
      <c r="BQ3527" s="38"/>
      <c r="BR3527" s="26"/>
      <c r="BS3527" s="26"/>
      <c r="BT3527" s="26"/>
      <c r="BU3527" s="26"/>
      <c r="BV3527" s="39"/>
    </row>
    <row r="3528" spans="61:74" ht="13" thickBot="1">
      <c r="BI3528" s="37"/>
      <c r="BJ3528" s="138"/>
      <c r="BK3528" s="138"/>
      <c r="BL3528" s="138"/>
      <c r="BM3528" s="138"/>
      <c r="BN3528" s="26"/>
      <c r="BO3528" s="26"/>
      <c r="BP3528" s="26"/>
      <c r="BQ3528" s="38"/>
      <c r="BR3528" s="26"/>
      <c r="BS3528" s="26"/>
      <c r="BT3528" s="26"/>
      <c r="BU3528" s="26"/>
      <c r="BV3528" s="39"/>
    </row>
    <row r="3529" spans="61:74" ht="13" thickBot="1">
      <c r="BI3529" s="37"/>
      <c r="BJ3529" s="138"/>
      <c r="BK3529" s="138"/>
      <c r="BL3529" s="138"/>
      <c r="BM3529" s="138"/>
      <c r="BN3529" s="26"/>
      <c r="BO3529" s="26"/>
      <c r="BP3529" s="26"/>
      <c r="BQ3529" s="38"/>
      <c r="BR3529" s="26"/>
      <c r="BS3529" s="26"/>
      <c r="BT3529" s="26"/>
      <c r="BU3529" s="26"/>
      <c r="BV3529" s="39"/>
    </row>
    <row r="3530" spans="61:74" ht="13" thickBot="1">
      <c r="BI3530" s="37"/>
      <c r="BJ3530" s="138"/>
      <c r="BK3530" s="138"/>
      <c r="BL3530" s="138"/>
      <c r="BM3530" s="138"/>
      <c r="BN3530" s="26"/>
      <c r="BO3530" s="26"/>
      <c r="BP3530" s="26"/>
      <c r="BQ3530" s="38"/>
      <c r="BR3530" s="26"/>
      <c r="BS3530" s="26"/>
      <c r="BT3530" s="26"/>
      <c r="BU3530" s="26"/>
      <c r="BV3530" s="39"/>
    </row>
    <row r="3531" spans="61:74" ht="13" thickBot="1">
      <c r="BI3531" s="37"/>
      <c r="BJ3531" s="138"/>
      <c r="BK3531" s="138"/>
      <c r="BL3531" s="138"/>
      <c r="BM3531" s="138"/>
      <c r="BN3531" s="26"/>
      <c r="BO3531" s="26"/>
      <c r="BP3531" s="26"/>
      <c r="BQ3531" s="38"/>
      <c r="BR3531" s="26"/>
      <c r="BS3531" s="26"/>
      <c r="BT3531" s="26"/>
      <c r="BU3531" s="26"/>
      <c r="BV3531" s="39"/>
    </row>
    <row r="3532" spans="61:74" ht="13" thickBot="1">
      <c r="BI3532" s="37"/>
      <c r="BJ3532" s="138"/>
      <c r="BK3532" s="138"/>
      <c r="BL3532" s="138"/>
      <c r="BM3532" s="138"/>
      <c r="BN3532" s="26"/>
      <c r="BO3532" s="26"/>
      <c r="BP3532" s="26"/>
      <c r="BQ3532" s="38"/>
      <c r="BR3532" s="26"/>
      <c r="BS3532" s="26"/>
      <c r="BT3532" s="26"/>
      <c r="BU3532" s="26"/>
      <c r="BV3532" s="39"/>
    </row>
    <row r="3533" spans="61:74" ht="13" thickBot="1">
      <c r="BI3533" s="37"/>
      <c r="BJ3533" s="138"/>
      <c r="BK3533" s="138"/>
      <c r="BL3533" s="138"/>
      <c r="BM3533" s="138"/>
      <c r="BN3533" s="26"/>
      <c r="BO3533" s="26"/>
      <c r="BP3533" s="26"/>
      <c r="BQ3533" s="38"/>
      <c r="BR3533" s="26"/>
      <c r="BS3533" s="26"/>
      <c r="BT3533" s="26"/>
      <c r="BU3533" s="26"/>
      <c r="BV3533" s="39"/>
    </row>
    <row r="3534" spans="61:74" ht="13" thickBot="1">
      <c r="BI3534" s="37"/>
      <c r="BJ3534" s="138"/>
      <c r="BK3534" s="138"/>
      <c r="BL3534" s="138"/>
      <c r="BM3534" s="138"/>
      <c r="BN3534" s="26"/>
      <c r="BO3534" s="26"/>
      <c r="BP3534" s="26"/>
      <c r="BQ3534" s="38"/>
      <c r="BR3534" s="26"/>
      <c r="BS3534" s="26"/>
      <c r="BT3534" s="26"/>
      <c r="BU3534" s="26"/>
      <c r="BV3534" s="39"/>
    </row>
    <row r="3535" spans="61:74" ht="13" thickBot="1">
      <c r="BI3535" s="37"/>
      <c r="BJ3535" s="138"/>
      <c r="BK3535" s="138"/>
      <c r="BL3535" s="138"/>
      <c r="BM3535" s="138"/>
      <c r="BN3535" s="26"/>
      <c r="BO3535" s="26"/>
      <c r="BP3535" s="26"/>
      <c r="BQ3535" s="38"/>
      <c r="BR3535" s="26"/>
      <c r="BS3535" s="26"/>
      <c r="BT3535" s="26"/>
      <c r="BU3535" s="26"/>
      <c r="BV3535" s="39"/>
    </row>
    <row r="3536" spans="61:74" ht="13" thickBot="1">
      <c r="BI3536" s="37"/>
      <c r="BJ3536" s="138"/>
      <c r="BK3536" s="138"/>
      <c r="BL3536" s="138"/>
      <c r="BM3536" s="138"/>
      <c r="BN3536" s="26"/>
      <c r="BO3536" s="26"/>
      <c r="BP3536" s="26"/>
      <c r="BQ3536" s="38"/>
      <c r="BR3536" s="26"/>
      <c r="BS3536" s="26"/>
      <c r="BT3536" s="26"/>
      <c r="BU3536" s="26"/>
      <c r="BV3536" s="39"/>
    </row>
    <row r="3537" spans="61:74" ht="13" thickBot="1">
      <c r="BI3537" s="37"/>
      <c r="BJ3537" s="138"/>
      <c r="BK3537" s="138"/>
      <c r="BL3537" s="138"/>
      <c r="BM3537" s="138"/>
      <c r="BN3537" s="26"/>
      <c r="BO3537" s="26"/>
      <c r="BP3537" s="26"/>
      <c r="BQ3537" s="38"/>
      <c r="BR3537" s="26"/>
      <c r="BS3537" s="26"/>
      <c r="BT3537" s="26"/>
      <c r="BU3537" s="26"/>
      <c r="BV3537" s="39"/>
    </row>
    <row r="3538" spans="61:74" ht="13" thickBot="1">
      <c r="BI3538" s="37"/>
      <c r="BJ3538" s="138"/>
      <c r="BK3538" s="138"/>
      <c r="BL3538" s="138"/>
      <c r="BM3538" s="138"/>
      <c r="BN3538" s="26"/>
      <c r="BO3538" s="26"/>
      <c r="BP3538" s="26"/>
      <c r="BQ3538" s="38"/>
      <c r="BR3538" s="26"/>
      <c r="BS3538" s="26"/>
      <c r="BT3538" s="26"/>
      <c r="BU3538" s="26"/>
      <c r="BV3538" s="39"/>
    </row>
    <row r="3539" spans="61:74" ht="13" thickBot="1">
      <c r="BI3539" s="37"/>
      <c r="BJ3539" s="138"/>
      <c r="BK3539" s="138"/>
      <c r="BL3539" s="138"/>
      <c r="BM3539" s="138"/>
      <c r="BN3539" s="26"/>
      <c r="BO3539" s="26"/>
      <c r="BP3539" s="26"/>
      <c r="BQ3539" s="38"/>
      <c r="BR3539" s="26"/>
      <c r="BS3539" s="26"/>
      <c r="BT3539" s="26"/>
      <c r="BU3539" s="26"/>
      <c r="BV3539" s="39"/>
    </row>
    <row r="3540" spans="61:74" ht="13" thickBot="1">
      <c r="BI3540" s="37"/>
      <c r="BJ3540" s="138"/>
      <c r="BK3540" s="138"/>
      <c r="BL3540" s="138"/>
      <c r="BM3540" s="138"/>
      <c r="BN3540" s="26"/>
      <c r="BO3540" s="26"/>
      <c r="BP3540" s="26"/>
      <c r="BQ3540" s="38"/>
      <c r="BR3540" s="26"/>
      <c r="BS3540" s="26"/>
      <c r="BT3540" s="26"/>
      <c r="BU3540" s="26"/>
      <c r="BV3540" s="39"/>
    </row>
    <row r="3541" spans="61:74" ht="13" thickBot="1">
      <c r="BI3541" s="37"/>
      <c r="BJ3541" s="138"/>
      <c r="BK3541" s="138"/>
      <c r="BL3541" s="138"/>
      <c r="BM3541" s="138"/>
      <c r="BN3541" s="26"/>
      <c r="BO3541" s="26"/>
      <c r="BP3541" s="26"/>
      <c r="BQ3541" s="38"/>
      <c r="BR3541" s="26"/>
      <c r="BS3541" s="26"/>
      <c r="BT3541" s="26"/>
      <c r="BU3541" s="26"/>
      <c r="BV3541" s="39"/>
    </row>
    <row r="3542" spans="61:74" ht="13" thickBot="1">
      <c r="BI3542" s="37"/>
      <c r="BJ3542" s="138"/>
      <c r="BK3542" s="138"/>
      <c r="BL3542" s="138"/>
      <c r="BM3542" s="138"/>
      <c r="BN3542" s="26"/>
      <c r="BO3542" s="26"/>
      <c r="BP3542" s="26"/>
      <c r="BQ3542" s="38"/>
      <c r="BR3542" s="26"/>
      <c r="BS3542" s="26"/>
      <c r="BT3542" s="26"/>
      <c r="BU3542" s="26"/>
      <c r="BV3542" s="39"/>
    </row>
    <row r="3543" spans="61:74" ht="13" thickBot="1">
      <c r="BI3543" s="37"/>
      <c r="BJ3543" s="138"/>
      <c r="BK3543" s="138"/>
      <c r="BL3543" s="138"/>
      <c r="BM3543" s="138"/>
      <c r="BN3543" s="26"/>
      <c r="BO3543" s="26"/>
      <c r="BP3543" s="26"/>
      <c r="BQ3543" s="38"/>
      <c r="BR3543" s="26"/>
      <c r="BS3543" s="26"/>
      <c r="BT3543" s="26"/>
      <c r="BU3543" s="26"/>
      <c r="BV3543" s="39"/>
    </row>
    <row r="3544" spans="61:74" ht="13" thickBot="1">
      <c r="BI3544" s="37"/>
      <c r="BJ3544" s="138"/>
      <c r="BK3544" s="138"/>
      <c r="BL3544" s="138"/>
      <c r="BM3544" s="138"/>
      <c r="BN3544" s="26"/>
      <c r="BO3544" s="26"/>
      <c r="BP3544" s="26"/>
      <c r="BQ3544" s="38"/>
      <c r="BR3544" s="26"/>
      <c r="BS3544" s="26"/>
      <c r="BT3544" s="26"/>
      <c r="BU3544" s="26"/>
      <c r="BV3544" s="39"/>
    </row>
    <row r="3545" spans="61:74" ht="13" thickBot="1">
      <c r="BI3545" s="37"/>
      <c r="BJ3545" s="138"/>
      <c r="BK3545" s="138"/>
      <c r="BL3545" s="138"/>
      <c r="BM3545" s="138"/>
      <c r="BN3545" s="26"/>
      <c r="BO3545" s="26"/>
      <c r="BP3545" s="26"/>
      <c r="BQ3545" s="38"/>
      <c r="BR3545" s="26"/>
      <c r="BS3545" s="26"/>
      <c r="BT3545" s="26"/>
      <c r="BU3545" s="26"/>
      <c r="BV3545" s="39"/>
    </row>
    <row r="3546" spans="61:74" ht="13" thickBot="1">
      <c r="BI3546" s="37"/>
      <c r="BJ3546" s="138"/>
      <c r="BK3546" s="138"/>
      <c r="BL3546" s="138"/>
      <c r="BM3546" s="138"/>
      <c r="BN3546" s="26"/>
      <c r="BO3546" s="26"/>
      <c r="BP3546" s="26"/>
      <c r="BQ3546" s="38"/>
      <c r="BR3546" s="26"/>
      <c r="BS3546" s="26"/>
      <c r="BT3546" s="26"/>
      <c r="BU3546" s="26"/>
      <c r="BV3546" s="39"/>
    </row>
    <row r="3547" spans="61:74" ht="13" thickBot="1">
      <c r="BI3547" s="37"/>
      <c r="BJ3547" s="138"/>
      <c r="BK3547" s="138"/>
      <c r="BL3547" s="138"/>
      <c r="BM3547" s="138"/>
      <c r="BN3547" s="26"/>
      <c r="BO3547" s="26"/>
      <c r="BP3547" s="26"/>
      <c r="BQ3547" s="38"/>
      <c r="BR3547" s="26"/>
      <c r="BS3547" s="26"/>
      <c r="BT3547" s="26"/>
      <c r="BU3547" s="26"/>
      <c r="BV3547" s="39"/>
    </row>
    <row r="3548" spans="61:74" ht="13" thickBot="1">
      <c r="BI3548" s="37"/>
      <c r="BJ3548" s="138"/>
      <c r="BK3548" s="138"/>
      <c r="BL3548" s="138"/>
      <c r="BM3548" s="138"/>
      <c r="BN3548" s="26"/>
      <c r="BO3548" s="26"/>
      <c r="BP3548" s="26"/>
      <c r="BQ3548" s="38"/>
      <c r="BR3548" s="26"/>
      <c r="BS3548" s="26"/>
      <c r="BT3548" s="26"/>
      <c r="BU3548" s="26"/>
      <c r="BV3548" s="39"/>
    </row>
    <row r="3549" spans="61:74" ht="13" thickBot="1">
      <c r="BI3549" s="37"/>
      <c r="BJ3549" s="138"/>
      <c r="BK3549" s="138"/>
      <c r="BL3549" s="138"/>
      <c r="BM3549" s="138"/>
      <c r="BN3549" s="26"/>
      <c r="BO3549" s="26"/>
      <c r="BP3549" s="26"/>
      <c r="BQ3549" s="38"/>
      <c r="BR3549" s="26"/>
      <c r="BS3549" s="26"/>
      <c r="BT3549" s="26"/>
      <c r="BU3549" s="26"/>
      <c r="BV3549" s="39"/>
    </row>
    <row r="3550" spans="61:74" ht="13" thickBot="1">
      <c r="BI3550" s="37"/>
      <c r="BJ3550" s="138"/>
      <c r="BK3550" s="138"/>
      <c r="BL3550" s="138"/>
      <c r="BM3550" s="138"/>
      <c r="BN3550" s="26"/>
      <c r="BO3550" s="26"/>
      <c r="BP3550" s="26"/>
      <c r="BQ3550" s="38"/>
      <c r="BR3550" s="26"/>
      <c r="BS3550" s="26"/>
      <c r="BT3550" s="26"/>
      <c r="BU3550" s="26"/>
      <c r="BV3550" s="39"/>
    </row>
    <row r="3551" spans="61:74" ht="13" thickBot="1">
      <c r="BI3551" s="37"/>
      <c r="BJ3551" s="138"/>
      <c r="BK3551" s="138"/>
      <c r="BL3551" s="138"/>
      <c r="BM3551" s="138"/>
      <c r="BN3551" s="26"/>
      <c r="BO3551" s="26"/>
      <c r="BP3551" s="26"/>
      <c r="BQ3551" s="38"/>
      <c r="BR3551" s="26"/>
      <c r="BS3551" s="26"/>
      <c r="BT3551" s="26"/>
      <c r="BU3551" s="26"/>
      <c r="BV3551" s="39"/>
    </row>
    <row r="3552" spans="61:74" ht="13" thickBot="1">
      <c r="BI3552" s="37"/>
      <c r="BJ3552" s="138"/>
      <c r="BK3552" s="138"/>
      <c r="BL3552" s="138"/>
      <c r="BM3552" s="138"/>
      <c r="BN3552" s="26"/>
      <c r="BO3552" s="26"/>
      <c r="BP3552" s="26"/>
      <c r="BQ3552" s="38"/>
      <c r="BR3552" s="26"/>
      <c r="BS3552" s="26"/>
      <c r="BT3552" s="26"/>
      <c r="BU3552" s="26"/>
      <c r="BV3552" s="39"/>
    </row>
    <row r="3553" spans="61:74" ht="13" thickBot="1">
      <c r="BI3553" s="37"/>
      <c r="BJ3553" s="138"/>
      <c r="BK3553" s="138"/>
      <c r="BL3553" s="138"/>
      <c r="BM3553" s="138"/>
      <c r="BN3553" s="26"/>
      <c r="BO3553" s="26"/>
      <c r="BP3553" s="26"/>
      <c r="BQ3553" s="38"/>
      <c r="BR3553" s="26"/>
      <c r="BS3553" s="26"/>
      <c r="BT3553" s="26"/>
      <c r="BU3553" s="26"/>
      <c r="BV3553" s="39"/>
    </row>
    <row r="3554" spans="61:74" ht="13" thickBot="1">
      <c r="BI3554" s="37"/>
      <c r="BJ3554" s="138"/>
      <c r="BK3554" s="138"/>
      <c r="BL3554" s="138"/>
      <c r="BM3554" s="138"/>
      <c r="BN3554" s="26"/>
      <c r="BO3554" s="26"/>
      <c r="BP3554" s="26"/>
      <c r="BQ3554" s="38"/>
      <c r="BR3554" s="26"/>
      <c r="BS3554" s="26"/>
      <c r="BT3554" s="26"/>
      <c r="BU3554" s="26"/>
      <c r="BV3554" s="39"/>
    </row>
    <row r="3555" spans="61:74" ht="13" thickBot="1">
      <c r="BI3555" s="37"/>
      <c r="BJ3555" s="138"/>
      <c r="BK3555" s="138"/>
      <c r="BL3555" s="138"/>
      <c r="BM3555" s="138"/>
      <c r="BN3555" s="26"/>
      <c r="BO3555" s="26"/>
      <c r="BP3555" s="26"/>
      <c r="BQ3555" s="38"/>
      <c r="BR3555" s="26"/>
      <c r="BS3555" s="26"/>
      <c r="BT3555" s="26"/>
      <c r="BU3555" s="26"/>
      <c r="BV3555" s="39"/>
    </row>
    <row r="3556" spans="61:74" ht="13" thickBot="1">
      <c r="BI3556" s="37"/>
      <c r="BJ3556" s="138"/>
      <c r="BK3556" s="138"/>
      <c r="BL3556" s="138"/>
      <c r="BM3556" s="138"/>
      <c r="BN3556" s="26"/>
      <c r="BO3556" s="26"/>
      <c r="BP3556" s="26"/>
      <c r="BQ3556" s="38"/>
      <c r="BR3556" s="26"/>
      <c r="BS3556" s="26"/>
      <c r="BT3556" s="26"/>
      <c r="BU3556" s="26"/>
      <c r="BV3556" s="39"/>
    </row>
    <row r="3557" spans="61:74" ht="13" thickBot="1">
      <c r="BI3557" s="37"/>
      <c r="BJ3557" s="138"/>
      <c r="BK3557" s="138"/>
      <c r="BL3557" s="138"/>
      <c r="BM3557" s="138"/>
      <c r="BN3557" s="26"/>
      <c r="BO3557" s="26"/>
      <c r="BP3557" s="26"/>
      <c r="BQ3557" s="38"/>
      <c r="BR3557" s="26"/>
      <c r="BS3557" s="26"/>
      <c r="BT3557" s="26"/>
      <c r="BU3557" s="26"/>
      <c r="BV3557" s="39"/>
    </row>
    <row r="3558" spans="61:74" ht="13" thickBot="1">
      <c r="BI3558" s="37"/>
      <c r="BJ3558" s="138"/>
      <c r="BK3558" s="138"/>
      <c r="BL3558" s="138"/>
      <c r="BM3558" s="138"/>
      <c r="BN3558" s="26"/>
      <c r="BO3558" s="26"/>
      <c r="BP3558" s="26"/>
      <c r="BQ3558" s="38"/>
      <c r="BR3558" s="26"/>
      <c r="BS3558" s="26"/>
      <c r="BT3558" s="26"/>
      <c r="BU3558" s="26"/>
      <c r="BV3558" s="39"/>
    </row>
    <row r="3559" spans="61:74" ht="13" thickBot="1">
      <c r="BI3559" s="37"/>
      <c r="BJ3559" s="138"/>
      <c r="BK3559" s="138"/>
      <c r="BL3559" s="138"/>
      <c r="BM3559" s="138"/>
      <c r="BN3559" s="26"/>
      <c r="BO3559" s="26"/>
      <c r="BP3559" s="26"/>
      <c r="BQ3559" s="38"/>
      <c r="BR3559" s="26"/>
      <c r="BS3559" s="26"/>
      <c r="BT3559" s="26"/>
      <c r="BU3559" s="26"/>
      <c r="BV3559" s="39"/>
    </row>
    <row r="3560" spans="61:74" ht="13" thickBot="1">
      <c r="BI3560" s="37"/>
      <c r="BJ3560" s="138"/>
      <c r="BK3560" s="138"/>
      <c r="BL3560" s="138"/>
      <c r="BM3560" s="138"/>
      <c r="BN3560" s="26"/>
      <c r="BO3560" s="26"/>
      <c r="BP3560" s="26"/>
      <c r="BQ3560" s="38"/>
      <c r="BR3560" s="26"/>
      <c r="BS3560" s="26"/>
      <c r="BT3560" s="26"/>
      <c r="BU3560" s="26"/>
      <c r="BV3560" s="39"/>
    </row>
    <row r="3561" spans="61:74" ht="13" thickBot="1">
      <c r="BI3561" s="37"/>
      <c r="BJ3561" s="138"/>
      <c r="BK3561" s="138"/>
      <c r="BL3561" s="138"/>
      <c r="BM3561" s="138"/>
      <c r="BN3561" s="26"/>
      <c r="BO3561" s="26"/>
      <c r="BP3561" s="26"/>
      <c r="BQ3561" s="38"/>
      <c r="BR3561" s="26"/>
      <c r="BS3561" s="26"/>
      <c r="BT3561" s="26"/>
      <c r="BU3561" s="26"/>
      <c r="BV3561" s="39"/>
    </row>
    <row r="3562" spans="61:74" ht="13" thickBot="1">
      <c r="BI3562" s="37"/>
      <c r="BJ3562" s="138"/>
      <c r="BK3562" s="138"/>
      <c r="BL3562" s="138"/>
      <c r="BM3562" s="138"/>
      <c r="BN3562" s="26"/>
      <c r="BO3562" s="26"/>
      <c r="BP3562" s="26"/>
      <c r="BQ3562" s="38"/>
      <c r="BR3562" s="26"/>
      <c r="BS3562" s="26"/>
      <c r="BT3562" s="26"/>
      <c r="BU3562" s="26"/>
      <c r="BV3562" s="39"/>
    </row>
    <row r="3563" spans="61:74" ht="13" thickBot="1">
      <c r="BI3563" s="37"/>
      <c r="BJ3563" s="138"/>
      <c r="BK3563" s="138"/>
      <c r="BL3563" s="138"/>
      <c r="BM3563" s="138"/>
      <c r="BN3563" s="26"/>
      <c r="BO3563" s="26"/>
      <c r="BP3563" s="26"/>
      <c r="BQ3563" s="38"/>
      <c r="BR3563" s="26"/>
      <c r="BS3563" s="26"/>
      <c r="BT3563" s="26"/>
      <c r="BU3563" s="26"/>
      <c r="BV3563" s="39"/>
    </row>
    <row r="3564" spans="61:74" ht="13" thickBot="1">
      <c r="BI3564" s="37"/>
      <c r="BJ3564" s="138"/>
      <c r="BK3564" s="138"/>
      <c r="BL3564" s="138"/>
      <c r="BM3564" s="138"/>
      <c r="BN3564" s="26"/>
      <c r="BO3564" s="26"/>
      <c r="BP3564" s="26"/>
      <c r="BQ3564" s="38"/>
      <c r="BR3564" s="26"/>
      <c r="BS3564" s="26"/>
      <c r="BT3564" s="26"/>
      <c r="BU3564" s="26"/>
      <c r="BV3564" s="39"/>
    </row>
    <row r="3565" spans="61:74" ht="13" thickBot="1">
      <c r="BI3565" s="37"/>
      <c r="BJ3565" s="138"/>
      <c r="BK3565" s="138"/>
      <c r="BL3565" s="138"/>
      <c r="BM3565" s="138"/>
      <c r="BN3565" s="26"/>
      <c r="BO3565" s="26"/>
      <c r="BP3565" s="26"/>
      <c r="BQ3565" s="38"/>
      <c r="BR3565" s="26"/>
      <c r="BS3565" s="26"/>
      <c r="BT3565" s="26"/>
      <c r="BU3565" s="26"/>
      <c r="BV3565" s="39"/>
    </row>
    <row r="3566" spans="61:74" ht="13" thickBot="1">
      <c r="BI3566" s="37"/>
      <c r="BJ3566" s="138"/>
      <c r="BK3566" s="138"/>
      <c r="BL3566" s="138"/>
      <c r="BM3566" s="138"/>
      <c r="BN3566" s="26"/>
      <c r="BO3566" s="26"/>
      <c r="BP3566" s="26"/>
      <c r="BQ3566" s="38"/>
      <c r="BR3566" s="26"/>
      <c r="BS3566" s="26"/>
      <c r="BT3566" s="26"/>
      <c r="BU3566" s="26"/>
      <c r="BV3566" s="39"/>
    </row>
    <row r="3567" spans="61:74" ht="13" thickBot="1">
      <c r="BI3567" s="37"/>
      <c r="BJ3567" s="138"/>
      <c r="BK3567" s="138"/>
      <c r="BL3567" s="138"/>
      <c r="BM3567" s="138"/>
      <c r="BN3567" s="26"/>
      <c r="BO3567" s="26"/>
      <c r="BP3567" s="26"/>
      <c r="BQ3567" s="38"/>
      <c r="BR3567" s="26"/>
      <c r="BS3567" s="26"/>
      <c r="BT3567" s="26"/>
      <c r="BU3567" s="26"/>
      <c r="BV3567" s="39"/>
    </row>
    <row r="3568" spans="61:74" ht="13" thickBot="1">
      <c r="BI3568" s="37"/>
      <c r="BJ3568" s="138"/>
      <c r="BK3568" s="138"/>
      <c r="BL3568" s="138"/>
      <c r="BM3568" s="138"/>
      <c r="BN3568" s="26"/>
      <c r="BO3568" s="26"/>
      <c r="BP3568" s="26"/>
      <c r="BQ3568" s="38"/>
      <c r="BR3568" s="26"/>
      <c r="BS3568" s="26"/>
      <c r="BT3568" s="26"/>
      <c r="BU3568" s="26"/>
      <c r="BV3568" s="39"/>
    </row>
    <row r="3569" spans="61:74" ht="13" thickBot="1">
      <c r="BI3569" s="37"/>
      <c r="BJ3569" s="138"/>
      <c r="BK3569" s="138"/>
      <c r="BL3569" s="138"/>
      <c r="BM3569" s="138"/>
      <c r="BN3569" s="26"/>
      <c r="BO3569" s="26"/>
      <c r="BP3569" s="26"/>
      <c r="BQ3569" s="38"/>
      <c r="BR3569" s="26"/>
      <c r="BS3569" s="26"/>
      <c r="BT3569" s="26"/>
      <c r="BU3569" s="26"/>
      <c r="BV3569" s="39"/>
    </row>
    <row r="3570" spans="61:74" ht="13" thickBot="1">
      <c r="BI3570" s="37"/>
      <c r="BJ3570" s="138"/>
      <c r="BK3570" s="138"/>
      <c r="BL3570" s="138"/>
      <c r="BM3570" s="138"/>
      <c r="BN3570" s="26"/>
      <c r="BO3570" s="26"/>
      <c r="BP3570" s="26"/>
      <c r="BQ3570" s="38"/>
      <c r="BR3570" s="26"/>
      <c r="BS3570" s="26"/>
      <c r="BT3570" s="26"/>
      <c r="BU3570" s="26"/>
      <c r="BV3570" s="39"/>
    </row>
    <row r="3571" spans="61:74" ht="13" thickBot="1">
      <c r="BI3571" s="37"/>
      <c r="BJ3571" s="138"/>
      <c r="BK3571" s="138"/>
      <c r="BL3571" s="138"/>
      <c r="BM3571" s="138"/>
      <c r="BN3571" s="26"/>
      <c r="BO3571" s="26"/>
      <c r="BP3571" s="26"/>
      <c r="BQ3571" s="38"/>
      <c r="BR3571" s="26"/>
      <c r="BS3571" s="26"/>
      <c r="BT3571" s="26"/>
      <c r="BU3571" s="26"/>
      <c r="BV3571" s="39"/>
    </row>
    <row r="3572" spans="61:74" ht="13" thickBot="1">
      <c r="BI3572" s="37"/>
      <c r="BJ3572" s="138"/>
      <c r="BK3572" s="138"/>
      <c r="BL3572" s="138"/>
      <c r="BM3572" s="138"/>
      <c r="BN3572" s="26"/>
      <c r="BO3572" s="26"/>
      <c r="BP3572" s="26"/>
      <c r="BQ3572" s="38"/>
      <c r="BR3572" s="26"/>
      <c r="BS3572" s="26"/>
      <c r="BT3572" s="26"/>
      <c r="BU3572" s="26"/>
      <c r="BV3572" s="39"/>
    </row>
    <row r="3573" spans="61:74" ht="13" thickBot="1">
      <c r="BI3573" s="37"/>
      <c r="BJ3573" s="138"/>
      <c r="BK3573" s="138"/>
      <c r="BL3573" s="138"/>
      <c r="BM3573" s="138"/>
      <c r="BN3573" s="26"/>
      <c r="BO3573" s="26"/>
      <c r="BP3573" s="26"/>
      <c r="BQ3573" s="38"/>
      <c r="BR3573" s="26"/>
      <c r="BS3573" s="26"/>
      <c r="BT3573" s="26"/>
      <c r="BU3573" s="26"/>
      <c r="BV3573" s="39"/>
    </row>
    <row r="3574" spans="61:74" ht="13" thickBot="1">
      <c r="BI3574" s="37"/>
      <c r="BJ3574" s="138"/>
      <c r="BK3574" s="138"/>
      <c r="BL3574" s="138"/>
      <c r="BM3574" s="138"/>
      <c r="BN3574" s="26"/>
      <c r="BO3574" s="26"/>
      <c r="BP3574" s="26"/>
      <c r="BQ3574" s="38"/>
      <c r="BR3574" s="26"/>
      <c r="BS3574" s="26"/>
      <c r="BT3574" s="26"/>
      <c r="BU3574" s="26"/>
      <c r="BV3574" s="39"/>
    </row>
    <row r="3575" spans="61:74" ht="13" thickBot="1">
      <c r="BI3575" s="37"/>
      <c r="BJ3575" s="138"/>
      <c r="BK3575" s="138"/>
      <c r="BL3575" s="138"/>
      <c r="BM3575" s="138"/>
      <c r="BN3575" s="26"/>
      <c r="BO3575" s="26"/>
      <c r="BP3575" s="26"/>
      <c r="BQ3575" s="38"/>
      <c r="BR3575" s="26"/>
      <c r="BS3575" s="26"/>
      <c r="BT3575" s="26"/>
      <c r="BU3575" s="26"/>
      <c r="BV3575" s="39"/>
    </row>
    <row r="3576" spans="61:74" ht="13" thickBot="1">
      <c r="BI3576" s="37"/>
      <c r="BJ3576" s="138"/>
      <c r="BK3576" s="138"/>
      <c r="BL3576" s="138"/>
      <c r="BM3576" s="138"/>
      <c r="BN3576" s="26"/>
      <c r="BO3576" s="26"/>
      <c r="BP3576" s="26"/>
      <c r="BQ3576" s="38"/>
      <c r="BR3576" s="26"/>
      <c r="BS3576" s="26"/>
      <c r="BT3576" s="26"/>
      <c r="BU3576" s="26"/>
      <c r="BV3576" s="39"/>
    </row>
    <row r="3577" spans="61:74" ht="13" thickBot="1">
      <c r="BI3577" s="37"/>
      <c r="BJ3577" s="138"/>
      <c r="BK3577" s="138"/>
      <c r="BL3577" s="138"/>
      <c r="BM3577" s="138"/>
      <c r="BN3577" s="26"/>
      <c r="BO3577" s="26"/>
      <c r="BP3577" s="26"/>
      <c r="BQ3577" s="38"/>
      <c r="BR3577" s="26"/>
      <c r="BS3577" s="26"/>
      <c r="BT3577" s="26"/>
      <c r="BU3577" s="26"/>
      <c r="BV3577" s="39"/>
    </row>
    <row r="3578" spans="61:74" ht="13" thickBot="1">
      <c r="BI3578" s="37"/>
      <c r="BJ3578" s="138"/>
      <c r="BK3578" s="138"/>
      <c r="BL3578" s="138"/>
      <c r="BM3578" s="138"/>
      <c r="BN3578" s="26"/>
      <c r="BO3578" s="26"/>
      <c r="BP3578" s="26"/>
      <c r="BQ3578" s="38"/>
      <c r="BR3578" s="26"/>
      <c r="BS3578" s="26"/>
      <c r="BT3578" s="26"/>
      <c r="BU3578" s="26"/>
      <c r="BV3578" s="39"/>
    </row>
    <row r="3579" spans="61:74" ht="13" thickBot="1">
      <c r="BI3579" s="37"/>
      <c r="BJ3579" s="138"/>
      <c r="BK3579" s="138"/>
      <c r="BL3579" s="138"/>
      <c r="BM3579" s="138"/>
      <c r="BN3579" s="26"/>
      <c r="BO3579" s="26"/>
      <c r="BP3579" s="26"/>
      <c r="BQ3579" s="38"/>
      <c r="BR3579" s="26"/>
      <c r="BS3579" s="26"/>
      <c r="BT3579" s="26"/>
      <c r="BU3579" s="26"/>
      <c r="BV3579" s="39"/>
    </row>
    <row r="3580" spans="61:74" ht="13" thickBot="1">
      <c r="BI3580" s="37"/>
      <c r="BJ3580" s="138"/>
      <c r="BK3580" s="138"/>
      <c r="BL3580" s="138"/>
      <c r="BM3580" s="138"/>
      <c r="BN3580" s="26"/>
      <c r="BO3580" s="26"/>
      <c r="BP3580" s="26"/>
      <c r="BQ3580" s="38"/>
      <c r="BR3580" s="26"/>
      <c r="BS3580" s="26"/>
      <c r="BT3580" s="26"/>
      <c r="BU3580" s="26"/>
      <c r="BV3580" s="39"/>
    </row>
    <row r="3581" spans="61:74" ht="13" thickBot="1">
      <c r="BI3581" s="37"/>
      <c r="BJ3581" s="138"/>
      <c r="BK3581" s="138"/>
      <c r="BL3581" s="138"/>
      <c r="BM3581" s="138"/>
      <c r="BN3581" s="26"/>
      <c r="BO3581" s="26"/>
      <c r="BP3581" s="26"/>
      <c r="BQ3581" s="38"/>
      <c r="BR3581" s="26"/>
      <c r="BS3581" s="26"/>
      <c r="BT3581" s="26"/>
      <c r="BU3581" s="26"/>
      <c r="BV3581" s="39"/>
    </row>
    <row r="3582" spans="61:74" ht="13" thickBot="1">
      <c r="BI3582" s="37"/>
      <c r="BJ3582" s="138"/>
      <c r="BK3582" s="138"/>
      <c r="BL3582" s="138"/>
      <c r="BM3582" s="138"/>
      <c r="BN3582" s="26"/>
      <c r="BO3582" s="26"/>
      <c r="BP3582" s="26"/>
      <c r="BQ3582" s="38"/>
      <c r="BR3582" s="26"/>
      <c r="BS3582" s="26"/>
      <c r="BT3582" s="26"/>
      <c r="BU3582" s="26"/>
      <c r="BV3582" s="39"/>
    </row>
    <row r="3583" spans="61:74" ht="13" thickBot="1">
      <c r="BI3583" s="37"/>
      <c r="BJ3583" s="138"/>
      <c r="BK3583" s="138"/>
      <c r="BL3583" s="138"/>
      <c r="BM3583" s="138"/>
      <c r="BN3583" s="26"/>
      <c r="BO3583" s="26"/>
      <c r="BP3583" s="26"/>
      <c r="BQ3583" s="38"/>
      <c r="BR3583" s="26"/>
      <c r="BS3583" s="26"/>
      <c r="BT3583" s="26"/>
      <c r="BU3583" s="26"/>
      <c r="BV3583" s="39"/>
    </row>
    <row r="3584" spans="61:74" ht="13" thickBot="1">
      <c r="BI3584" s="37"/>
      <c r="BJ3584" s="138"/>
      <c r="BK3584" s="138"/>
      <c r="BL3584" s="138"/>
      <c r="BM3584" s="138"/>
      <c r="BN3584" s="26"/>
      <c r="BO3584" s="26"/>
      <c r="BP3584" s="26"/>
      <c r="BQ3584" s="38"/>
      <c r="BR3584" s="26"/>
      <c r="BS3584" s="26"/>
      <c r="BT3584" s="26"/>
      <c r="BU3584" s="26"/>
      <c r="BV3584" s="39"/>
    </row>
    <row r="3585" spans="61:74" ht="13" thickBot="1">
      <c r="BI3585" s="37"/>
      <c r="BJ3585" s="138"/>
      <c r="BK3585" s="138"/>
      <c r="BL3585" s="138"/>
      <c r="BM3585" s="138"/>
      <c r="BN3585" s="26"/>
      <c r="BO3585" s="26"/>
      <c r="BP3585" s="26"/>
      <c r="BQ3585" s="38"/>
      <c r="BR3585" s="26"/>
      <c r="BS3585" s="26"/>
      <c r="BT3585" s="26"/>
      <c r="BU3585" s="26"/>
      <c r="BV3585" s="39"/>
    </row>
    <row r="3586" spans="61:74" ht="13" thickBot="1">
      <c r="BI3586" s="37"/>
      <c r="BJ3586" s="138"/>
      <c r="BK3586" s="138"/>
      <c r="BL3586" s="138"/>
      <c r="BM3586" s="138"/>
      <c r="BN3586" s="26"/>
      <c r="BO3586" s="26"/>
      <c r="BP3586" s="26"/>
      <c r="BQ3586" s="38"/>
      <c r="BR3586" s="26"/>
      <c r="BS3586" s="26"/>
      <c r="BT3586" s="26"/>
      <c r="BU3586" s="26"/>
      <c r="BV3586" s="39"/>
    </row>
    <row r="3587" spans="61:74" ht="13" thickBot="1">
      <c r="BI3587" s="37"/>
      <c r="BJ3587" s="138"/>
      <c r="BK3587" s="138"/>
      <c r="BL3587" s="138"/>
      <c r="BM3587" s="138"/>
      <c r="BN3587" s="26"/>
      <c r="BO3587" s="26"/>
      <c r="BP3587" s="26"/>
      <c r="BQ3587" s="38"/>
      <c r="BR3587" s="26"/>
      <c r="BS3587" s="26"/>
      <c r="BT3587" s="26"/>
      <c r="BU3587" s="26"/>
      <c r="BV3587" s="39"/>
    </row>
    <row r="3588" spans="61:74" ht="13" thickBot="1">
      <c r="BI3588" s="37"/>
      <c r="BJ3588" s="138"/>
      <c r="BK3588" s="138"/>
      <c r="BL3588" s="138"/>
      <c r="BM3588" s="138"/>
      <c r="BN3588" s="26"/>
      <c r="BO3588" s="26"/>
      <c r="BP3588" s="26"/>
      <c r="BQ3588" s="38"/>
      <c r="BR3588" s="26"/>
      <c r="BS3588" s="26"/>
      <c r="BT3588" s="26"/>
      <c r="BU3588" s="26"/>
      <c r="BV3588" s="39"/>
    </row>
    <row r="3589" spans="61:74" ht="13" thickBot="1">
      <c r="BI3589" s="37"/>
      <c r="BJ3589" s="138"/>
      <c r="BK3589" s="138"/>
      <c r="BL3589" s="138"/>
      <c r="BM3589" s="138"/>
      <c r="BN3589" s="26"/>
      <c r="BO3589" s="26"/>
      <c r="BP3589" s="26"/>
      <c r="BQ3589" s="38"/>
      <c r="BR3589" s="26"/>
      <c r="BS3589" s="26"/>
      <c r="BT3589" s="26"/>
      <c r="BU3589" s="26"/>
      <c r="BV3589" s="39"/>
    </row>
    <row r="3590" spans="61:74" ht="13" thickBot="1">
      <c r="BI3590" s="37"/>
      <c r="BJ3590" s="138"/>
      <c r="BK3590" s="138"/>
      <c r="BL3590" s="138"/>
      <c r="BM3590" s="138"/>
      <c r="BN3590" s="26"/>
      <c r="BO3590" s="26"/>
      <c r="BP3590" s="26"/>
      <c r="BQ3590" s="38"/>
      <c r="BR3590" s="26"/>
      <c r="BS3590" s="26"/>
      <c r="BT3590" s="26"/>
      <c r="BU3590" s="26"/>
      <c r="BV3590" s="39"/>
    </row>
    <row r="3591" spans="61:74" ht="13" thickBot="1">
      <c r="BI3591" s="37"/>
      <c r="BJ3591" s="138"/>
      <c r="BK3591" s="138"/>
      <c r="BL3591" s="138"/>
      <c r="BM3591" s="138"/>
      <c r="BN3591" s="26"/>
      <c r="BO3591" s="26"/>
      <c r="BP3591" s="26"/>
      <c r="BQ3591" s="38"/>
      <c r="BR3591" s="26"/>
      <c r="BS3591" s="26"/>
      <c r="BT3591" s="26"/>
      <c r="BU3591" s="26"/>
      <c r="BV3591" s="39"/>
    </row>
    <row r="3592" spans="61:74" ht="13" thickBot="1">
      <c r="BI3592" s="37"/>
      <c r="BJ3592" s="138"/>
      <c r="BK3592" s="138"/>
      <c r="BL3592" s="138"/>
      <c r="BM3592" s="138"/>
      <c r="BN3592" s="26"/>
      <c r="BO3592" s="26"/>
      <c r="BP3592" s="26"/>
      <c r="BQ3592" s="38"/>
      <c r="BR3592" s="26"/>
      <c r="BS3592" s="26"/>
      <c r="BT3592" s="26"/>
      <c r="BU3592" s="26"/>
      <c r="BV3592" s="39"/>
    </row>
    <row r="3593" spans="61:74" ht="13" thickBot="1">
      <c r="BI3593" s="37"/>
      <c r="BJ3593" s="138"/>
      <c r="BK3593" s="138"/>
      <c r="BL3593" s="138"/>
      <c r="BM3593" s="138"/>
      <c r="BN3593" s="26"/>
      <c r="BO3593" s="26"/>
      <c r="BP3593" s="26"/>
      <c r="BQ3593" s="38"/>
      <c r="BR3593" s="26"/>
      <c r="BS3593" s="26"/>
      <c r="BT3593" s="26"/>
      <c r="BU3593" s="26"/>
      <c r="BV3593" s="39"/>
    </row>
    <row r="3594" spans="61:74" ht="13" thickBot="1">
      <c r="BI3594" s="37"/>
      <c r="BJ3594" s="138"/>
      <c r="BK3594" s="138"/>
      <c r="BL3594" s="138"/>
      <c r="BM3594" s="138"/>
      <c r="BN3594" s="26"/>
      <c r="BO3594" s="26"/>
      <c r="BP3594" s="26"/>
      <c r="BQ3594" s="38"/>
      <c r="BR3594" s="26"/>
      <c r="BS3594" s="26"/>
      <c r="BT3594" s="26"/>
      <c r="BU3594" s="26"/>
      <c r="BV3594" s="39"/>
    </row>
    <row r="3595" spans="61:74" ht="13" thickBot="1">
      <c r="BI3595" s="37"/>
      <c r="BJ3595" s="138"/>
      <c r="BK3595" s="138"/>
      <c r="BL3595" s="138"/>
      <c r="BM3595" s="138"/>
      <c r="BN3595" s="26"/>
      <c r="BO3595" s="26"/>
      <c r="BP3595" s="26"/>
      <c r="BQ3595" s="38"/>
      <c r="BR3595" s="26"/>
      <c r="BS3595" s="26"/>
      <c r="BT3595" s="26"/>
      <c r="BU3595" s="26"/>
      <c r="BV3595" s="39"/>
    </row>
    <row r="3596" spans="61:74" ht="13" thickBot="1">
      <c r="BI3596" s="37"/>
      <c r="BJ3596" s="138"/>
      <c r="BK3596" s="138"/>
      <c r="BL3596" s="138"/>
      <c r="BM3596" s="138"/>
      <c r="BN3596" s="26"/>
      <c r="BO3596" s="26"/>
      <c r="BP3596" s="26"/>
      <c r="BQ3596" s="38"/>
      <c r="BR3596" s="26"/>
      <c r="BS3596" s="26"/>
      <c r="BT3596" s="26"/>
      <c r="BU3596" s="26"/>
      <c r="BV3596" s="39"/>
    </row>
    <row r="3597" spans="61:74" ht="13" thickBot="1">
      <c r="BI3597" s="37"/>
      <c r="BJ3597" s="138"/>
      <c r="BK3597" s="138"/>
      <c r="BL3597" s="138"/>
      <c r="BM3597" s="138"/>
      <c r="BN3597" s="26"/>
      <c r="BO3597" s="26"/>
      <c r="BP3597" s="26"/>
      <c r="BQ3597" s="38"/>
      <c r="BR3597" s="26"/>
      <c r="BS3597" s="26"/>
      <c r="BT3597" s="26"/>
      <c r="BU3597" s="26"/>
      <c r="BV3597" s="39"/>
    </row>
    <row r="3598" spans="61:74" ht="13" thickBot="1">
      <c r="BI3598" s="37"/>
      <c r="BJ3598" s="138"/>
      <c r="BK3598" s="138"/>
      <c r="BL3598" s="138"/>
      <c r="BM3598" s="138"/>
      <c r="BN3598" s="26"/>
      <c r="BO3598" s="26"/>
      <c r="BP3598" s="26"/>
      <c r="BQ3598" s="38"/>
      <c r="BR3598" s="26"/>
      <c r="BS3598" s="26"/>
      <c r="BT3598" s="26"/>
      <c r="BU3598" s="26"/>
      <c r="BV3598" s="39"/>
    </row>
    <row r="3599" spans="61:74" ht="13" thickBot="1">
      <c r="BI3599" s="37"/>
      <c r="BJ3599" s="138"/>
      <c r="BK3599" s="138"/>
      <c r="BL3599" s="138"/>
      <c r="BM3599" s="138"/>
      <c r="BN3599" s="26"/>
      <c r="BO3599" s="26"/>
      <c r="BP3599" s="26"/>
      <c r="BQ3599" s="38"/>
      <c r="BR3599" s="26"/>
      <c r="BS3599" s="26"/>
      <c r="BT3599" s="26"/>
      <c r="BU3599" s="26"/>
      <c r="BV3599" s="39"/>
    </row>
    <row r="3600" spans="61:74" ht="13" thickBot="1">
      <c r="BI3600" s="37"/>
      <c r="BJ3600" s="138"/>
      <c r="BK3600" s="138"/>
      <c r="BL3600" s="138"/>
      <c r="BM3600" s="138"/>
      <c r="BN3600" s="26"/>
      <c r="BO3600" s="26"/>
      <c r="BP3600" s="26"/>
      <c r="BQ3600" s="38"/>
      <c r="BR3600" s="26"/>
      <c r="BS3600" s="26"/>
      <c r="BT3600" s="26"/>
      <c r="BU3600" s="26"/>
      <c r="BV3600" s="39"/>
    </row>
    <row r="3601" spans="61:74" ht="13" thickBot="1">
      <c r="BI3601" s="37"/>
      <c r="BJ3601" s="138"/>
      <c r="BK3601" s="138"/>
      <c r="BL3601" s="138"/>
      <c r="BM3601" s="138"/>
      <c r="BN3601" s="26"/>
      <c r="BO3601" s="26"/>
      <c r="BP3601" s="26"/>
      <c r="BQ3601" s="38"/>
      <c r="BR3601" s="26"/>
      <c r="BS3601" s="26"/>
      <c r="BT3601" s="26"/>
      <c r="BU3601" s="26"/>
      <c r="BV3601" s="39"/>
    </row>
    <row r="3602" spans="61:74" ht="13" thickBot="1">
      <c r="BI3602" s="37"/>
      <c r="BJ3602" s="138"/>
      <c r="BK3602" s="138"/>
      <c r="BL3602" s="138"/>
      <c r="BM3602" s="138"/>
      <c r="BN3602" s="26"/>
      <c r="BO3602" s="26"/>
      <c r="BP3602" s="26"/>
      <c r="BQ3602" s="38"/>
      <c r="BR3602" s="26"/>
      <c r="BS3602" s="26"/>
      <c r="BT3602" s="26"/>
      <c r="BU3602" s="26"/>
      <c r="BV3602" s="39"/>
    </row>
    <row r="3603" spans="61:74" ht="13" thickBot="1">
      <c r="BI3603" s="37"/>
      <c r="BJ3603" s="138"/>
      <c r="BK3603" s="138"/>
      <c r="BL3603" s="138"/>
      <c r="BM3603" s="138"/>
      <c r="BN3603" s="26"/>
      <c r="BO3603" s="26"/>
      <c r="BP3603" s="26"/>
      <c r="BQ3603" s="38"/>
      <c r="BR3603" s="26"/>
      <c r="BS3603" s="26"/>
      <c r="BT3603" s="26"/>
      <c r="BU3603" s="26"/>
      <c r="BV3603" s="39"/>
    </row>
    <row r="3604" spans="61:74" ht="13" thickBot="1">
      <c r="BI3604" s="37"/>
      <c r="BJ3604" s="138"/>
      <c r="BK3604" s="138"/>
      <c r="BL3604" s="138"/>
      <c r="BM3604" s="138"/>
      <c r="BN3604" s="26"/>
      <c r="BO3604" s="26"/>
      <c r="BP3604" s="26"/>
      <c r="BQ3604" s="38"/>
      <c r="BR3604" s="26"/>
      <c r="BS3604" s="26"/>
      <c r="BT3604" s="26"/>
      <c r="BU3604" s="26"/>
      <c r="BV3604" s="39"/>
    </row>
    <row r="3605" spans="61:74" ht="13" thickBot="1">
      <c r="BI3605" s="37"/>
      <c r="BJ3605" s="138"/>
      <c r="BK3605" s="138"/>
      <c r="BL3605" s="138"/>
      <c r="BM3605" s="138"/>
      <c r="BN3605" s="26"/>
      <c r="BO3605" s="26"/>
      <c r="BP3605" s="26"/>
      <c r="BQ3605" s="38"/>
      <c r="BR3605" s="26"/>
      <c r="BS3605" s="26"/>
      <c r="BT3605" s="26"/>
      <c r="BU3605" s="26"/>
      <c r="BV3605" s="39"/>
    </row>
    <row r="3606" spans="61:74" ht="13" thickBot="1">
      <c r="BI3606" s="37"/>
      <c r="BJ3606" s="138"/>
      <c r="BK3606" s="138"/>
      <c r="BL3606" s="138"/>
      <c r="BM3606" s="138"/>
      <c r="BN3606" s="26"/>
      <c r="BO3606" s="26"/>
      <c r="BP3606" s="26"/>
      <c r="BQ3606" s="38"/>
      <c r="BR3606" s="26"/>
      <c r="BS3606" s="26"/>
      <c r="BT3606" s="26"/>
      <c r="BU3606" s="26"/>
      <c r="BV3606" s="39"/>
    </row>
    <row r="3607" spans="61:74" ht="13" thickBot="1">
      <c r="BI3607" s="37"/>
      <c r="BJ3607" s="138"/>
      <c r="BK3607" s="138"/>
      <c r="BL3607" s="138"/>
      <c r="BM3607" s="138"/>
      <c r="BN3607" s="26"/>
      <c r="BO3607" s="26"/>
      <c r="BP3607" s="26"/>
      <c r="BQ3607" s="38"/>
      <c r="BR3607" s="26"/>
      <c r="BS3607" s="26"/>
      <c r="BT3607" s="26"/>
      <c r="BU3607" s="26"/>
      <c r="BV3607" s="39"/>
    </row>
    <row r="3608" spans="61:74" ht="13" thickBot="1">
      <c r="BI3608" s="37"/>
      <c r="BJ3608" s="138"/>
      <c r="BK3608" s="138"/>
      <c r="BL3608" s="138"/>
      <c r="BM3608" s="138"/>
      <c r="BN3608" s="26"/>
      <c r="BO3608" s="26"/>
      <c r="BP3608" s="26"/>
      <c r="BQ3608" s="38"/>
      <c r="BR3608" s="26"/>
      <c r="BS3608" s="26"/>
      <c r="BT3608" s="26"/>
      <c r="BU3608" s="26"/>
      <c r="BV3608" s="39"/>
    </row>
    <row r="3609" spans="61:74" ht="13" thickBot="1">
      <c r="BI3609" s="37"/>
      <c r="BJ3609" s="138"/>
      <c r="BK3609" s="138"/>
      <c r="BL3609" s="138"/>
      <c r="BM3609" s="138"/>
      <c r="BN3609" s="26"/>
      <c r="BO3609" s="26"/>
      <c r="BP3609" s="26"/>
      <c r="BQ3609" s="38"/>
      <c r="BR3609" s="26"/>
      <c r="BS3609" s="26"/>
      <c r="BT3609" s="26"/>
      <c r="BU3609" s="26"/>
      <c r="BV3609" s="39"/>
    </row>
    <row r="3610" spans="61:74" ht="13" thickBot="1">
      <c r="BI3610" s="37"/>
      <c r="BJ3610" s="138"/>
      <c r="BK3610" s="138"/>
      <c r="BL3610" s="138"/>
      <c r="BM3610" s="138"/>
      <c r="BN3610" s="26"/>
      <c r="BO3610" s="26"/>
      <c r="BP3610" s="26"/>
      <c r="BQ3610" s="38"/>
      <c r="BR3610" s="26"/>
      <c r="BS3610" s="26"/>
      <c r="BT3610" s="26"/>
      <c r="BU3610" s="26"/>
      <c r="BV3610" s="39"/>
    </row>
    <row r="3611" spans="61:74" ht="13" thickBot="1">
      <c r="BI3611" s="37"/>
      <c r="BJ3611" s="138"/>
      <c r="BK3611" s="138"/>
      <c r="BL3611" s="138"/>
      <c r="BM3611" s="138"/>
      <c r="BN3611" s="26"/>
      <c r="BO3611" s="26"/>
      <c r="BP3611" s="26"/>
      <c r="BQ3611" s="38"/>
      <c r="BR3611" s="26"/>
      <c r="BS3611" s="26"/>
      <c r="BT3611" s="26"/>
      <c r="BU3611" s="26"/>
      <c r="BV3611" s="39"/>
    </row>
    <row r="3612" spans="61:74" ht="13" thickBot="1">
      <c r="BI3612" s="37"/>
      <c r="BJ3612" s="138"/>
      <c r="BK3612" s="138"/>
      <c r="BL3612" s="138"/>
      <c r="BM3612" s="138"/>
      <c r="BN3612" s="26"/>
      <c r="BO3612" s="26"/>
      <c r="BP3612" s="26"/>
      <c r="BQ3612" s="38"/>
      <c r="BR3612" s="26"/>
      <c r="BS3612" s="26"/>
      <c r="BT3612" s="26"/>
      <c r="BU3612" s="26"/>
      <c r="BV3612" s="39"/>
    </row>
    <row r="3613" spans="61:74" ht="13" thickBot="1">
      <c r="BI3613" s="37"/>
      <c r="BJ3613" s="138"/>
      <c r="BK3613" s="138"/>
      <c r="BL3613" s="138"/>
      <c r="BM3613" s="138"/>
      <c r="BN3613" s="26"/>
      <c r="BO3613" s="26"/>
      <c r="BP3613" s="26"/>
      <c r="BQ3613" s="38"/>
      <c r="BR3613" s="26"/>
      <c r="BS3613" s="26"/>
      <c r="BT3613" s="26"/>
      <c r="BU3613" s="26"/>
      <c r="BV3613" s="39"/>
    </row>
    <row r="3614" spans="61:74" ht="13" thickBot="1">
      <c r="BI3614" s="37"/>
      <c r="BJ3614" s="138"/>
      <c r="BK3614" s="138"/>
      <c r="BL3614" s="138"/>
      <c r="BM3614" s="138"/>
      <c r="BN3614" s="26"/>
      <c r="BO3614" s="26"/>
      <c r="BP3614" s="26"/>
      <c r="BQ3614" s="38"/>
      <c r="BR3614" s="26"/>
      <c r="BS3614" s="26"/>
      <c r="BT3614" s="26"/>
      <c r="BU3614" s="26"/>
      <c r="BV3614" s="39"/>
    </row>
    <row r="3615" spans="61:74" ht="13" thickBot="1">
      <c r="BI3615" s="37"/>
      <c r="BJ3615" s="138"/>
      <c r="BK3615" s="138"/>
      <c r="BL3615" s="138"/>
      <c r="BM3615" s="138"/>
      <c r="BN3615" s="26"/>
      <c r="BO3615" s="26"/>
      <c r="BP3615" s="26"/>
      <c r="BQ3615" s="38"/>
      <c r="BR3615" s="26"/>
      <c r="BS3615" s="26"/>
      <c r="BT3615" s="26"/>
      <c r="BU3615" s="26"/>
      <c r="BV3615" s="39"/>
    </row>
    <row r="3616" spans="61:74" ht="13" thickBot="1">
      <c r="BI3616" s="37"/>
      <c r="BJ3616" s="138"/>
      <c r="BK3616" s="138"/>
      <c r="BL3616" s="138"/>
      <c r="BM3616" s="138"/>
      <c r="BN3616" s="26"/>
      <c r="BO3616" s="26"/>
      <c r="BP3616" s="26"/>
      <c r="BQ3616" s="38"/>
      <c r="BR3616" s="26"/>
      <c r="BS3616" s="26"/>
      <c r="BT3616" s="26"/>
      <c r="BU3616" s="26"/>
      <c r="BV3616" s="39"/>
    </row>
    <row r="3617" spans="61:74" ht="13" thickBot="1">
      <c r="BI3617" s="37"/>
      <c r="BJ3617" s="138"/>
      <c r="BK3617" s="138"/>
      <c r="BL3617" s="138"/>
      <c r="BM3617" s="138"/>
      <c r="BN3617" s="26"/>
      <c r="BO3617" s="26"/>
      <c r="BP3617" s="26"/>
      <c r="BQ3617" s="38"/>
      <c r="BR3617" s="26"/>
      <c r="BS3617" s="26"/>
      <c r="BT3617" s="26"/>
      <c r="BU3617" s="26"/>
      <c r="BV3617" s="39"/>
    </row>
    <row r="3618" spans="61:74" ht="13" thickBot="1">
      <c r="BI3618" s="37"/>
      <c r="BJ3618" s="138"/>
      <c r="BK3618" s="138"/>
      <c r="BL3618" s="138"/>
      <c r="BM3618" s="138"/>
      <c r="BN3618" s="26"/>
      <c r="BO3618" s="26"/>
      <c r="BP3618" s="26"/>
      <c r="BQ3618" s="38"/>
      <c r="BR3618" s="26"/>
      <c r="BS3618" s="26"/>
      <c r="BT3618" s="26"/>
      <c r="BU3618" s="26"/>
      <c r="BV3618" s="39"/>
    </row>
    <row r="3619" spans="61:74" ht="13" thickBot="1">
      <c r="BI3619" s="37"/>
      <c r="BJ3619" s="138"/>
      <c r="BK3619" s="138"/>
      <c r="BL3619" s="138"/>
      <c r="BM3619" s="138"/>
      <c r="BN3619" s="26"/>
      <c r="BO3619" s="26"/>
      <c r="BP3619" s="26"/>
      <c r="BQ3619" s="38"/>
      <c r="BR3619" s="26"/>
      <c r="BS3619" s="26"/>
      <c r="BT3619" s="26"/>
      <c r="BU3619" s="26"/>
      <c r="BV3619" s="39"/>
    </row>
    <row r="3620" spans="61:74" ht="13" thickBot="1">
      <c r="BI3620" s="37"/>
      <c r="BJ3620" s="138"/>
      <c r="BK3620" s="138"/>
      <c r="BL3620" s="138"/>
      <c r="BM3620" s="138"/>
      <c r="BN3620" s="26"/>
      <c r="BO3620" s="26"/>
      <c r="BP3620" s="26"/>
      <c r="BQ3620" s="38"/>
      <c r="BR3620" s="26"/>
      <c r="BS3620" s="26"/>
      <c r="BT3620" s="26"/>
      <c r="BU3620" s="26"/>
      <c r="BV3620" s="39"/>
    </row>
    <row r="3621" spans="61:74" ht="13" thickBot="1">
      <c r="BI3621" s="37"/>
      <c r="BJ3621" s="138"/>
      <c r="BK3621" s="138"/>
      <c r="BL3621" s="138"/>
      <c r="BM3621" s="138"/>
      <c r="BN3621" s="26"/>
      <c r="BO3621" s="26"/>
      <c r="BP3621" s="26"/>
      <c r="BQ3621" s="38"/>
      <c r="BR3621" s="26"/>
      <c r="BS3621" s="26"/>
      <c r="BT3621" s="26"/>
      <c r="BU3621" s="26"/>
      <c r="BV3621" s="39"/>
    </row>
    <row r="3622" spans="61:74" ht="13" thickBot="1">
      <c r="BI3622" s="37"/>
      <c r="BJ3622" s="138"/>
      <c r="BK3622" s="138"/>
      <c r="BL3622" s="138"/>
      <c r="BM3622" s="138"/>
      <c r="BN3622" s="26"/>
      <c r="BO3622" s="26"/>
      <c r="BP3622" s="26"/>
      <c r="BQ3622" s="38"/>
      <c r="BR3622" s="26"/>
      <c r="BS3622" s="26"/>
      <c r="BT3622" s="26"/>
      <c r="BU3622" s="26"/>
      <c r="BV3622" s="39"/>
    </row>
    <row r="3623" spans="61:74" ht="13" thickBot="1">
      <c r="BI3623" s="37"/>
      <c r="BJ3623" s="138"/>
      <c r="BK3623" s="138"/>
      <c r="BL3623" s="138"/>
      <c r="BM3623" s="138"/>
      <c r="BN3623" s="26"/>
      <c r="BO3623" s="26"/>
      <c r="BP3623" s="26"/>
      <c r="BQ3623" s="38"/>
      <c r="BR3623" s="26"/>
      <c r="BS3623" s="26"/>
      <c r="BT3623" s="26"/>
      <c r="BU3623" s="26"/>
      <c r="BV3623" s="39"/>
    </row>
    <row r="3624" spans="61:74" ht="13" thickBot="1">
      <c r="BI3624" s="37"/>
      <c r="BJ3624" s="138"/>
      <c r="BK3624" s="138"/>
      <c r="BL3624" s="138"/>
      <c r="BM3624" s="138"/>
      <c r="BN3624" s="26"/>
      <c r="BO3624" s="26"/>
      <c r="BP3624" s="26"/>
      <c r="BQ3624" s="38"/>
      <c r="BR3624" s="26"/>
      <c r="BS3624" s="26"/>
      <c r="BT3624" s="26"/>
      <c r="BU3624" s="26"/>
      <c r="BV3624" s="39"/>
    </row>
    <row r="3625" spans="61:74" ht="13" thickBot="1">
      <c r="BI3625" s="37"/>
      <c r="BJ3625" s="138"/>
      <c r="BK3625" s="138"/>
      <c r="BL3625" s="138"/>
      <c r="BM3625" s="138"/>
      <c r="BN3625" s="26"/>
      <c r="BO3625" s="26"/>
      <c r="BP3625" s="26"/>
      <c r="BQ3625" s="38"/>
      <c r="BR3625" s="26"/>
      <c r="BS3625" s="26"/>
      <c r="BT3625" s="26"/>
      <c r="BU3625" s="26"/>
      <c r="BV3625" s="39"/>
    </row>
    <row r="3626" spans="61:74" ht="13" thickBot="1">
      <c r="BI3626" s="37"/>
      <c r="BJ3626" s="138"/>
      <c r="BK3626" s="138"/>
      <c r="BL3626" s="138"/>
      <c r="BM3626" s="138"/>
      <c r="BN3626" s="26"/>
      <c r="BO3626" s="26"/>
      <c r="BP3626" s="26"/>
      <c r="BQ3626" s="38"/>
      <c r="BR3626" s="26"/>
      <c r="BS3626" s="26"/>
      <c r="BT3626" s="26"/>
      <c r="BU3626" s="26"/>
      <c r="BV3626" s="39"/>
    </row>
    <row r="3627" spans="61:74" ht="13" thickBot="1">
      <c r="BI3627" s="37"/>
      <c r="BJ3627" s="138"/>
      <c r="BK3627" s="138"/>
      <c r="BL3627" s="138"/>
      <c r="BM3627" s="138"/>
      <c r="BN3627" s="26"/>
      <c r="BO3627" s="26"/>
      <c r="BP3627" s="26"/>
      <c r="BQ3627" s="38"/>
      <c r="BR3627" s="26"/>
      <c r="BS3627" s="26"/>
      <c r="BT3627" s="26"/>
      <c r="BU3627" s="26"/>
      <c r="BV3627" s="39"/>
    </row>
    <row r="3628" spans="61:74" ht="13" thickBot="1">
      <c r="BI3628" s="37"/>
      <c r="BJ3628" s="138"/>
      <c r="BK3628" s="138"/>
      <c r="BL3628" s="138"/>
      <c r="BM3628" s="138"/>
      <c r="BN3628" s="26"/>
      <c r="BO3628" s="26"/>
      <c r="BP3628" s="26"/>
      <c r="BQ3628" s="38"/>
      <c r="BR3628" s="26"/>
      <c r="BS3628" s="26"/>
      <c r="BT3628" s="26"/>
      <c r="BU3628" s="26"/>
      <c r="BV3628" s="39"/>
    </row>
    <row r="3629" spans="61:74" ht="13" thickBot="1">
      <c r="BI3629" s="37"/>
      <c r="BJ3629" s="138"/>
      <c r="BK3629" s="138"/>
      <c r="BL3629" s="138"/>
      <c r="BM3629" s="138"/>
      <c r="BN3629" s="26"/>
      <c r="BO3629" s="26"/>
      <c r="BP3629" s="26"/>
      <c r="BQ3629" s="38"/>
      <c r="BR3629" s="26"/>
      <c r="BS3629" s="26"/>
      <c r="BT3629" s="26"/>
      <c r="BU3629" s="26"/>
      <c r="BV3629" s="39"/>
    </row>
    <row r="3630" spans="61:74" ht="13" thickBot="1">
      <c r="BI3630" s="37"/>
      <c r="BJ3630" s="138"/>
      <c r="BK3630" s="138"/>
      <c r="BL3630" s="138"/>
      <c r="BM3630" s="138"/>
      <c r="BN3630" s="26"/>
      <c r="BO3630" s="26"/>
      <c r="BP3630" s="26"/>
      <c r="BQ3630" s="38"/>
      <c r="BR3630" s="26"/>
      <c r="BS3630" s="26"/>
      <c r="BT3630" s="26"/>
      <c r="BU3630" s="26"/>
      <c r="BV3630" s="39"/>
    </row>
    <row r="3631" spans="61:74" ht="13" thickBot="1">
      <c r="BI3631" s="37"/>
      <c r="BJ3631" s="138"/>
      <c r="BK3631" s="138"/>
      <c r="BL3631" s="138"/>
      <c r="BM3631" s="138"/>
      <c r="BN3631" s="26"/>
      <c r="BO3631" s="26"/>
      <c r="BP3631" s="26"/>
      <c r="BQ3631" s="38"/>
      <c r="BR3631" s="26"/>
      <c r="BS3631" s="26"/>
      <c r="BT3631" s="26"/>
      <c r="BU3631" s="26"/>
      <c r="BV3631" s="39"/>
    </row>
    <row r="3632" spans="61:74" ht="13" thickBot="1">
      <c r="BI3632" s="37"/>
      <c r="BJ3632" s="138"/>
      <c r="BK3632" s="138"/>
      <c r="BL3632" s="138"/>
      <c r="BM3632" s="138"/>
      <c r="BN3632" s="26"/>
      <c r="BO3632" s="26"/>
      <c r="BP3632" s="26"/>
      <c r="BQ3632" s="38"/>
      <c r="BR3632" s="26"/>
      <c r="BS3632" s="26"/>
      <c r="BT3632" s="26"/>
      <c r="BU3632" s="26"/>
      <c r="BV3632" s="39"/>
    </row>
    <row r="3633" spans="61:74" ht="13" thickBot="1">
      <c r="BI3633" s="37"/>
      <c r="BJ3633" s="138"/>
      <c r="BK3633" s="138"/>
      <c r="BL3633" s="138"/>
      <c r="BM3633" s="138"/>
      <c r="BN3633" s="26"/>
      <c r="BO3633" s="26"/>
      <c r="BP3633" s="26"/>
      <c r="BQ3633" s="38"/>
      <c r="BR3633" s="26"/>
      <c r="BS3633" s="26"/>
      <c r="BT3633" s="26"/>
      <c r="BU3633" s="26"/>
      <c r="BV3633" s="39"/>
    </row>
    <row r="3634" spans="61:74" ht="13" thickBot="1">
      <c r="BI3634" s="37"/>
      <c r="BJ3634" s="138"/>
      <c r="BK3634" s="138"/>
      <c r="BL3634" s="138"/>
      <c r="BM3634" s="138"/>
      <c r="BN3634" s="26"/>
      <c r="BO3634" s="26"/>
      <c r="BP3634" s="26"/>
      <c r="BQ3634" s="38"/>
      <c r="BR3634" s="26"/>
      <c r="BS3634" s="26"/>
      <c r="BT3634" s="26"/>
      <c r="BU3634" s="26"/>
      <c r="BV3634" s="39"/>
    </row>
    <row r="3635" spans="61:74" ht="13" thickBot="1">
      <c r="BI3635" s="37"/>
      <c r="BJ3635" s="138"/>
      <c r="BK3635" s="138"/>
      <c r="BL3635" s="138"/>
      <c r="BM3635" s="138"/>
      <c r="BN3635" s="26"/>
      <c r="BO3635" s="26"/>
      <c r="BP3635" s="26"/>
      <c r="BQ3635" s="38"/>
      <c r="BR3635" s="26"/>
      <c r="BS3635" s="26"/>
      <c r="BT3635" s="26"/>
      <c r="BU3635" s="26"/>
      <c r="BV3635" s="39"/>
    </row>
    <row r="3636" spans="61:74" ht="13" thickBot="1">
      <c r="BI3636" s="37"/>
      <c r="BJ3636" s="138"/>
      <c r="BK3636" s="138"/>
      <c r="BL3636" s="138"/>
      <c r="BM3636" s="138"/>
      <c r="BN3636" s="26"/>
      <c r="BO3636" s="26"/>
      <c r="BP3636" s="26"/>
      <c r="BQ3636" s="38"/>
      <c r="BR3636" s="26"/>
      <c r="BS3636" s="26"/>
      <c r="BT3636" s="26"/>
      <c r="BU3636" s="26"/>
      <c r="BV3636" s="39"/>
    </row>
    <row r="3637" spans="61:74" ht="13" thickBot="1">
      <c r="BI3637" s="37"/>
      <c r="BJ3637" s="138"/>
      <c r="BK3637" s="138"/>
      <c r="BL3637" s="138"/>
      <c r="BM3637" s="138"/>
      <c r="BN3637" s="26"/>
      <c r="BO3637" s="26"/>
      <c r="BP3637" s="26"/>
      <c r="BQ3637" s="38"/>
      <c r="BR3637" s="26"/>
      <c r="BS3637" s="26"/>
      <c r="BT3637" s="26"/>
      <c r="BU3637" s="26"/>
      <c r="BV3637" s="39"/>
    </row>
    <row r="3638" spans="61:74" ht="13" thickBot="1">
      <c r="BI3638" s="37"/>
      <c r="BJ3638" s="138"/>
      <c r="BK3638" s="138"/>
      <c r="BL3638" s="138"/>
      <c r="BM3638" s="138"/>
      <c r="BN3638" s="26"/>
      <c r="BO3638" s="26"/>
      <c r="BP3638" s="26"/>
      <c r="BQ3638" s="38"/>
      <c r="BR3638" s="26"/>
      <c r="BS3638" s="26"/>
      <c r="BT3638" s="26"/>
      <c r="BU3638" s="26"/>
      <c r="BV3638" s="39"/>
    </row>
    <row r="3639" spans="61:74" ht="13" thickBot="1">
      <c r="BI3639" s="37"/>
      <c r="BJ3639" s="138"/>
      <c r="BK3639" s="138"/>
      <c r="BL3639" s="138"/>
      <c r="BM3639" s="138"/>
      <c r="BN3639" s="26"/>
      <c r="BO3639" s="26"/>
      <c r="BP3639" s="26"/>
      <c r="BQ3639" s="38"/>
      <c r="BR3639" s="26"/>
      <c r="BS3639" s="26"/>
      <c r="BT3639" s="26"/>
      <c r="BU3639" s="26"/>
      <c r="BV3639" s="39"/>
    </row>
    <row r="3640" spans="61:74" ht="13" thickBot="1">
      <c r="BI3640" s="37"/>
      <c r="BJ3640" s="138"/>
      <c r="BK3640" s="138"/>
      <c r="BL3640" s="138"/>
      <c r="BM3640" s="138"/>
      <c r="BN3640" s="26"/>
      <c r="BO3640" s="26"/>
      <c r="BP3640" s="26"/>
      <c r="BQ3640" s="38"/>
      <c r="BR3640" s="26"/>
      <c r="BS3640" s="26"/>
      <c r="BT3640" s="26"/>
      <c r="BU3640" s="26"/>
      <c r="BV3640" s="39"/>
    </row>
    <row r="3641" spans="61:74" ht="13" thickBot="1">
      <c r="BI3641" s="37"/>
      <c r="BJ3641" s="138"/>
      <c r="BK3641" s="138"/>
      <c r="BL3641" s="138"/>
      <c r="BM3641" s="138"/>
      <c r="BN3641" s="26"/>
      <c r="BO3641" s="26"/>
      <c r="BP3641" s="26"/>
      <c r="BQ3641" s="38"/>
      <c r="BR3641" s="26"/>
      <c r="BS3641" s="26"/>
      <c r="BT3641" s="26"/>
      <c r="BU3641" s="26"/>
      <c r="BV3641" s="39"/>
    </row>
    <row r="3642" spans="61:74" ht="13" thickBot="1">
      <c r="BI3642" s="37"/>
      <c r="BJ3642" s="138"/>
      <c r="BK3642" s="138"/>
      <c r="BL3642" s="138"/>
      <c r="BM3642" s="138"/>
      <c r="BN3642" s="26"/>
      <c r="BO3642" s="26"/>
      <c r="BP3642" s="26"/>
      <c r="BQ3642" s="38"/>
      <c r="BR3642" s="26"/>
      <c r="BS3642" s="26"/>
      <c r="BT3642" s="26"/>
      <c r="BU3642" s="26"/>
      <c r="BV3642" s="39"/>
    </row>
    <row r="3643" spans="61:74" ht="13" thickBot="1">
      <c r="BI3643" s="37"/>
      <c r="BJ3643" s="138"/>
      <c r="BK3643" s="138"/>
      <c r="BL3643" s="138"/>
      <c r="BM3643" s="138"/>
      <c r="BN3643" s="26"/>
      <c r="BO3643" s="26"/>
      <c r="BP3643" s="26"/>
      <c r="BQ3643" s="38"/>
      <c r="BR3643" s="26"/>
      <c r="BS3643" s="26"/>
      <c r="BT3643" s="26"/>
      <c r="BU3643" s="26"/>
      <c r="BV3643" s="39"/>
    </row>
    <row r="3644" spans="61:74" ht="13" thickBot="1">
      <c r="BI3644" s="37"/>
      <c r="BJ3644" s="138"/>
      <c r="BK3644" s="138"/>
      <c r="BL3644" s="138"/>
      <c r="BM3644" s="138"/>
      <c r="BN3644" s="26"/>
      <c r="BO3644" s="26"/>
      <c r="BP3644" s="26"/>
      <c r="BQ3644" s="38"/>
      <c r="BR3644" s="26"/>
      <c r="BS3644" s="26"/>
      <c r="BT3644" s="26"/>
      <c r="BU3644" s="26"/>
      <c r="BV3644" s="39"/>
    </row>
    <row r="3645" spans="61:74" ht="13" thickBot="1">
      <c r="BI3645" s="37"/>
      <c r="BJ3645" s="138"/>
      <c r="BK3645" s="138"/>
      <c r="BL3645" s="138"/>
      <c r="BM3645" s="138"/>
      <c r="BN3645" s="26"/>
      <c r="BO3645" s="26"/>
      <c r="BP3645" s="26"/>
      <c r="BQ3645" s="38"/>
      <c r="BR3645" s="26"/>
      <c r="BS3645" s="26"/>
      <c r="BT3645" s="26"/>
      <c r="BU3645" s="26"/>
      <c r="BV3645" s="39"/>
    </row>
    <row r="3646" spans="61:74" ht="13" thickBot="1">
      <c r="BI3646" s="37"/>
      <c r="BJ3646" s="138"/>
      <c r="BK3646" s="138"/>
      <c r="BL3646" s="138"/>
      <c r="BM3646" s="138"/>
      <c r="BN3646" s="26"/>
      <c r="BO3646" s="26"/>
      <c r="BP3646" s="26"/>
      <c r="BQ3646" s="38"/>
      <c r="BR3646" s="26"/>
      <c r="BS3646" s="26"/>
      <c r="BT3646" s="26"/>
      <c r="BU3646" s="26"/>
      <c r="BV3646" s="39"/>
    </row>
    <row r="3647" spans="61:74" ht="13" thickBot="1">
      <c r="BI3647" s="37"/>
      <c r="BJ3647" s="138"/>
      <c r="BK3647" s="138"/>
      <c r="BL3647" s="138"/>
      <c r="BM3647" s="138"/>
      <c r="BN3647" s="26"/>
      <c r="BO3647" s="26"/>
      <c r="BP3647" s="26"/>
      <c r="BQ3647" s="38"/>
      <c r="BR3647" s="26"/>
      <c r="BS3647" s="26"/>
      <c r="BT3647" s="26"/>
      <c r="BU3647" s="26"/>
      <c r="BV3647" s="39"/>
    </row>
    <row r="3648" spans="61:74" ht="13" thickBot="1">
      <c r="BI3648" s="37"/>
      <c r="BJ3648" s="138"/>
      <c r="BK3648" s="138"/>
      <c r="BL3648" s="138"/>
      <c r="BM3648" s="138"/>
      <c r="BN3648" s="26"/>
      <c r="BO3648" s="26"/>
      <c r="BP3648" s="26"/>
      <c r="BQ3648" s="38"/>
      <c r="BR3648" s="26"/>
      <c r="BS3648" s="26"/>
      <c r="BT3648" s="26"/>
      <c r="BU3648" s="26"/>
      <c r="BV3648" s="39"/>
    </row>
    <row r="3649" spans="61:74" ht="13" thickBot="1">
      <c r="BI3649" s="37"/>
      <c r="BJ3649" s="138"/>
      <c r="BK3649" s="138"/>
      <c r="BL3649" s="138"/>
      <c r="BM3649" s="138"/>
      <c r="BN3649" s="26"/>
      <c r="BO3649" s="26"/>
      <c r="BP3649" s="26"/>
      <c r="BQ3649" s="38"/>
      <c r="BR3649" s="26"/>
      <c r="BS3649" s="26"/>
      <c r="BT3649" s="26"/>
      <c r="BU3649" s="26"/>
      <c r="BV3649" s="39"/>
    </row>
    <row r="3650" spans="61:74" ht="13" thickBot="1">
      <c r="BI3650" s="37"/>
      <c r="BJ3650" s="138"/>
      <c r="BK3650" s="138"/>
      <c r="BL3650" s="138"/>
      <c r="BM3650" s="138"/>
      <c r="BN3650" s="26"/>
      <c r="BO3650" s="26"/>
      <c r="BP3650" s="26"/>
      <c r="BQ3650" s="38"/>
      <c r="BR3650" s="26"/>
      <c r="BS3650" s="26"/>
      <c r="BT3650" s="26"/>
      <c r="BU3650" s="26"/>
      <c r="BV3650" s="39"/>
    </row>
    <row r="3651" spans="61:74" ht="13" thickBot="1">
      <c r="BI3651" s="37"/>
      <c r="BJ3651" s="138"/>
      <c r="BK3651" s="138"/>
      <c r="BL3651" s="138"/>
      <c r="BM3651" s="138"/>
      <c r="BN3651" s="26"/>
      <c r="BO3651" s="26"/>
      <c r="BP3651" s="26"/>
      <c r="BQ3651" s="38"/>
      <c r="BR3651" s="26"/>
      <c r="BS3651" s="26"/>
      <c r="BT3651" s="26"/>
      <c r="BU3651" s="26"/>
      <c r="BV3651" s="39"/>
    </row>
    <row r="3652" spans="61:74" ht="13" thickBot="1">
      <c r="BI3652" s="37"/>
      <c r="BJ3652" s="138"/>
      <c r="BK3652" s="138"/>
      <c r="BL3652" s="138"/>
      <c r="BM3652" s="138"/>
      <c r="BN3652" s="26"/>
      <c r="BO3652" s="26"/>
      <c r="BP3652" s="26"/>
      <c r="BQ3652" s="38"/>
      <c r="BR3652" s="26"/>
      <c r="BS3652" s="26"/>
      <c r="BT3652" s="26"/>
      <c r="BU3652" s="26"/>
      <c r="BV3652" s="39"/>
    </row>
    <row r="3653" spans="61:74" ht="13" thickBot="1">
      <c r="BI3653" s="37"/>
      <c r="BJ3653" s="138"/>
      <c r="BK3653" s="138"/>
      <c r="BL3653" s="138"/>
      <c r="BM3653" s="138"/>
      <c r="BN3653" s="26"/>
      <c r="BO3653" s="26"/>
      <c r="BP3653" s="26"/>
      <c r="BQ3653" s="38"/>
      <c r="BR3653" s="26"/>
      <c r="BS3653" s="26"/>
      <c r="BT3653" s="26"/>
      <c r="BU3653" s="26"/>
      <c r="BV3653" s="39"/>
    </row>
    <row r="3654" spans="61:74" ht="13" thickBot="1">
      <c r="BI3654" s="37"/>
      <c r="BJ3654" s="138"/>
      <c r="BK3654" s="138"/>
      <c r="BL3654" s="138"/>
      <c r="BM3654" s="138"/>
      <c r="BN3654" s="26"/>
      <c r="BO3654" s="26"/>
      <c r="BP3654" s="26"/>
      <c r="BQ3654" s="38"/>
      <c r="BR3654" s="26"/>
      <c r="BS3654" s="26"/>
      <c r="BT3654" s="26"/>
      <c r="BU3654" s="26"/>
      <c r="BV3654" s="39"/>
    </row>
    <row r="3655" spans="61:74" ht="13" thickBot="1">
      <c r="BI3655" s="37"/>
      <c r="BJ3655" s="138"/>
      <c r="BK3655" s="138"/>
      <c r="BL3655" s="138"/>
      <c r="BM3655" s="138"/>
      <c r="BN3655" s="26"/>
      <c r="BO3655" s="26"/>
      <c r="BP3655" s="26"/>
      <c r="BQ3655" s="38"/>
      <c r="BR3655" s="26"/>
      <c r="BS3655" s="26"/>
      <c r="BT3655" s="26"/>
      <c r="BU3655" s="26"/>
      <c r="BV3655" s="39"/>
    </row>
    <row r="3656" spans="61:74" ht="13" thickBot="1">
      <c r="BI3656" s="37"/>
      <c r="BJ3656" s="138"/>
      <c r="BK3656" s="138"/>
      <c r="BL3656" s="138"/>
      <c r="BM3656" s="138"/>
      <c r="BN3656" s="26"/>
      <c r="BO3656" s="26"/>
      <c r="BP3656" s="26"/>
      <c r="BQ3656" s="38"/>
      <c r="BR3656" s="26"/>
      <c r="BS3656" s="26"/>
      <c r="BT3656" s="26"/>
      <c r="BU3656" s="26"/>
      <c r="BV3656" s="39"/>
    </row>
    <row r="3657" spans="61:74" ht="13" thickBot="1">
      <c r="BI3657" s="37"/>
      <c r="BJ3657" s="138"/>
      <c r="BK3657" s="138"/>
      <c r="BL3657" s="138"/>
      <c r="BM3657" s="138"/>
      <c r="BN3657" s="26"/>
      <c r="BO3657" s="26"/>
      <c r="BP3657" s="26"/>
      <c r="BQ3657" s="38"/>
      <c r="BR3657" s="26"/>
      <c r="BS3657" s="26"/>
      <c r="BT3657" s="26"/>
      <c r="BU3657" s="26"/>
      <c r="BV3657" s="39"/>
    </row>
    <row r="3658" spans="61:74" ht="13" thickBot="1">
      <c r="BI3658" s="37"/>
      <c r="BJ3658" s="138"/>
      <c r="BK3658" s="138"/>
      <c r="BL3658" s="138"/>
      <c r="BM3658" s="138"/>
      <c r="BN3658" s="26"/>
      <c r="BO3658" s="26"/>
      <c r="BP3658" s="26"/>
      <c r="BQ3658" s="38"/>
      <c r="BR3658" s="26"/>
      <c r="BS3658" s="26"/>
      <c r="BT3658" s="26"/>
      <c r="BU3658" s="26"/>
      <c r="BV3658" s="39"/>
    </row>
    <row r="3659" spans="61:74" ht="13" thickBot="1">
      <c r="BI3659" s="37"/>
      <c r="BJ3659" s="138"/>
      <c r="BK3659" s="138"/>
      <c r="BL3659" s="138"/>
      <c r="BM3659" s="138"/>
      <c r="BN3659" s="26"/>
      <c r="BO3659" s="26"/>
      <c r="BP3659" s="26"/>
      <c r="BQ3659" s="38"/>
      <c r="BR3659" s="26"/>
      <c r="BS3659" s="26"/>
      <c r="BT3659" s="26"/>
      <c r="BU3659" s="26"/>
      <c r="BV3659" s="39"/>
    </row>
    <row r="3660" spans="61:74" ht="13" thickBot="1">
      <c r="BI3660" s="37"/>
      <c r="BJ3660" s="138"/>
      <c r="BK3660" s="138"/>
      <c r="BL3660" s="138"/>
      <c r="BM3660" s="138"/>
      <c r="BN3660" s="26"/>
      <c r="BO3660" s="26"/>
      <c r="BP3660" s="26"/>
      <c r="BQ3660" s="38"/>
      <c r="BR3660" s="26"/>
      <c r="BS3660" s="26"/>
      <c r="BT3660" s="26"/>
      <c r="BU3660" s="26"/>
      <c r="BV3660" s="39"/>
    </row>
    <row r="3661" spans="61:74" ht="13" thickBot="1">
      <c r="BI3661" s="37"/>
      <c r="BJ3661" s="138"/>
      <c r="BK3661" s="138"/>
      <c r="BL3661" s="138"/>
      <c r="BM3661" s="138"/>
      <c r="BN3661" s="26"/>
      <c r="BO3661" s="26"/>
      <c r="BP3661" s="26"/>
      <c r="BQ3661" s="38"/>
      <c r="BR3661" s="26"/>
      <c r="BS3661" s="26"/>
      <c r="BT3661" s="26"/>
      <c r="BU3661" s="26"/>
      <c r="BV3661" s="39"/>
    </row>
    <row r="3662" spans="61:74" ht="13" thickBot="1">
      <c r="BI3662" s="37"/>
      <c r="BJ3662" s="138"/>
      <c r="BK3662" s="138"/>
      <c r="BL3662" s="138"/>
      <c r="BM3662" s="138"/>
      <c r="BN3662" s="26"/>
      <c r="BO3662" s="26"/>
      <c r="BP3662" s="26"/>
      <c r="BQ3662" s="38"/>
      <c r="BR3662" s="26"/>
      <c r="BS3662" s="26"/>
      <c r="BT3662" s="26"/>
      <c r="BU3662" s="26"/>
      <c r="BV3662" s="39"/>
    </row>
    <row r="3663" spans="61:74" ht="13" thickBot="1">
      <c r="BI3663" s="37"/>
      <c r="BJ3663" s="138"/>
      <c r="BK3663" s="138"/>
      <c r="BL3663" s="138"/>
      <c r="BM3663" s="138"/>
      <c r="BN3663" s="26"/>
      <c r="BO3663" s="26"/>
      <c r="BP3663" s="26"/>
      <c r="BQ3663" s="38"/>
      <c r="BR3663" s="26"/>
      <c r="BS3663" s="26"/>
      <c r="BT3663" s="26"/>
      <c r="BU3663" s="26"/>
      <c r="BV3663" s="39"/>
    </row>
    <row r="3664" spans="61:74" ht="13" thickBot="1">
      <c r="BI3664" s="37"/>
      <c r="BJ3664" s="138"/>
      <c r="BK3664" s="138"/>
      <c r="BL3664" s="138"/>
      <c r="BM3664" s="138"/>
      <c r="BN3664" s="26"/>
      <c r="BO3664" s="26"/>
      <c r="BP3664" s="26"/>
      <c r="BQ3664" s="38"/>
      <c r="BR3664" s="26"/>
      <c r="BS3664" s="26"/>
      <c r="BT3664" s="26"/>
      <c r="BU3664" s="26"/>
      <c r="BV3664" s="39"/>
    </row>
    <row r="3665" spans="61:74" ht="13" thickBot="1">
      <c r="BI3665" s="37"/>
      <c r="BJ3665" s="138"/>
      <c r="BK3665" s="138"/>
      <c r="BL3665" s="138"/>
      <c r="BM3665" s="138"/>
      <c r="BN3665" s="26"/>
      <c r="BO3665" s="26"/>
      <c r="BP3665" s="26"/>
      <c r="BQ3665" s="38"/>
      <c r="BR3665" s="26"/>
      <c r="BS3665" s="26"/>
      <c r="BT3665" s="26"/>
      <c r="BU3665" s="26"/>
      <c r="BV3665" s="39"/>
    </row>
    <row r="3666" spans="61:74" ht="13" thickBot="1">
      <c r="BI3666" s="37"/>
      <c r="BJ3666" s="138"/>
      <c r="BK3666" s="138"/>
      <c r="BL3666" s="138"/>
      <c r="BM3666" s="138"/>
      <c r="BN3666" s="26"/>
      <c r="BO3666" s="26"/>
      <c r="BP3666" s="26"/>
      <c r="BQ3666" s="38"/>
      <c r="BR3666" s="26"/>
      <c r="BS3666" s="26"/>
      <c r="BT3666" s="26"/>
      <c r="BU3666" s="26"/>
      <c r="BV3666" s="39"/>
    </row>
    <row r="3667" spans="61:74" ht="13" thickBot="1">
      <c r="BI3667" s="37"/>
      <c r="BJ3667" s="138"/>
      <c r="BK3667" s="138"/>
      <c r="BL3667" s="138"/>
      <c r="BM3667" s="138"/>
      <c r="BN3667" s="26"/>
      <c r="BO3667" s="26"/>
      <c r="BP3667" s="26"/>
      <c r="BQ3667" s="38"/>
      <c r="BR3667" s="26"/>
      <c r="BS3667" s="26"/>
      <c r="BT3667" s="26"/>
      <c r="BU3667" s="26"/>
      <c r="BV3667" s="39"/>
    </row>
    <row r="3668" spans="61:74" ht="13" thickBot="1">
      <c r="BI3668" s="37"/>
      <c r="BJ3668" s="138"/>
      <c r="BK3668" s="138"/>
      <c r="BL3668" s="138"/>
      <c r="BM3668" s="138"/>
      <c r="BN3668" s="26"/>
      <c r="BO3668" s="26"/>
      <c r="BP3668" s="26"/>
      <c r="BQ3668" s="38"/>
      <c r="BR3668" s="26"/>
      <c r="BS3668" s="26"/>
      <c r="BT3668" s="26"/>
      <c r="BU3668" s="26"/>
      <c r="BV3668" s="39"/>
    </row>
    <row r="3669" spans="61:74" ht="13" thickBot="1">
      <c r="BI3669" s="37"/>
      <c r="BJ3669" s="138"/>
      <c r="BK3669" s="138"/>
      <c r="BL3669" s="138"/>
      <c r="BM3669" s="138"/>
      <c r="BN3669" s="26"/>
      <c r="BO3669" s="26"/>
      <c r="BP3669" s="26"/>
      <c r="BQ3669" s="38"/>
      <c r="BR3669" s="26"/>
      <c r="BS3669" s="26"/>
      <c r="BT3669" s="26"/>
      <c r="BU3669" s="26"/>
      <c r="BV3669" s="39"/>
    </row>
    <row r="3670" spans="61:74" ht="13" thickBot="1">
      <c r="BI3670" s="37"/>
      <c r="BJ3670" s="138"/>
      <c r="BK3670" s="138"/>
      <c r="BL3670" s="138"/>
      <c r="BM3670" s="138"/>
      <c r="BN3670" s="26"/>
      <c r="BO3670" s="26"/>
      <c r="BP3670" s="26"/>
      <c r="BQ3670" s="38"/>
      <c r="BR3670" s="26"/>
      <c r="BS3670" s="26"/>
      <c r="BT3670" s="26"/>
      <c r="BU3670" s="26"/>
      <c r="BV3670" s="39"/>
    </row>
    <row r="3671" spans="61:74" ht="13" thickBot="1">
      <c r="BI3671" s="37"/>
      <c r="BJ3671" s="138"/>
      <c r="BK3671" s="138"/>
      <c r="BL3671" s="138"/>
      <c r="BM3671" s="138"/>
      <c r="BN3671" s="26"/>
      <c r="BO3671" s="26"/>
      <c r="BP3671" s="26"/>
      <c r="BQ3671" s="38"/>
      <c r="BR3671" s="26"/>
      <c r="BS3671" s="26"/>
      <c r="BT3671" s="26"/>
      <c r="BU3671" s="26"/>
      <c r="BV3671" s="39"/>
    </row>
    <row r="3672" spans="61:74" ht="13" thickBot="1">
      <c r="BI3672" s="37"/>
      <c r="BJ3672" s="138"/>
      <c r="BK3672" s="138"/>
      <c r="BL3672" s="138"/>
      <c r="BM3672" s="138"/>
      <c r="BN3672" s="26"/>
      <c r="BO3672" s="26"/>
      <c r="BP3672" s="26"/>
      <c r="BQ3672" s="38"/>
      <c r="BR3672" s="26"/>
      <c r="BS3672" s="26"/>
      <c r="BT3672" s="26"/>
      <c r="BU3672" s="26"/>
      <c r="BV3672" s="39"/>
    </row>
    <row r="3673" spans="61:74" ht="13" thickBot="1">
      <c r="BI3673" s="37"/>
      <c r="BJ3673" s="138"/>
      <c r="BK3673" s="138"/>
      <c r="BL3673" s="138"/>
      <c r="BM3673" s="138"/>
      <c r="BN3673" s="26"/>
      <c r="BO3673" s="26"/>
      <c r="BP3673" s="26"/>
      <c r="BQ3673" s="38"/>
      <c r="BR3673" s="26"/>
      <c r="BS3673" s="26"/>
      <c r="BT3673" s="26"/>
      <c r="BU3673" s="26"/>
      <c r="BV3673" s="39"/>
    </row>
    <row r="3674" spans="61:74" ht="13" thickBot="1">
      <c r="BI3674" s="37"/>
      <c r="BJ3674" s="138"/>
      <c r="BK3674" s="138"/>
      <c r="BL3674" s="138"/>
      <c r="BM3674" s="138"/>
      <c r="BN3674" s="26"/>
      <c r="BO3674" s="26"/>
      <c r="BP3674" s="26"/>
      <c r="BQ3674" s="38"/>
      <c r="BR3674" s="26"/>
      <c r="BS3674" s="26"/>
      <c r="BT3674" s="26"/>
      <c r="BU3674" s="26"/>
      <c r="BV3674" s="39"/>
    </row>
    <row r="3675" spans="61:74" ht="13" thickBot="1">
      <c r="BI3675" s="37"/>
      <c r="BJ3675" s="138"/>
      <c r="BK3675" s="138"/>
      <c r="BL3675" s="138"/>
      <c r="BM3675" s="138"/>
      <c r="BN3675" s="26"/>
      <c r="BO3675" s="26"/>
      <c r="BP3675" s="26"/>
      <c r="BQ3675" s="38"/>
      <c r="BR3675" s="26"/>
      <c r="BS3675" s="26"/>
      <c r="BT3675" s="26"/>
      <c r="BU3675" s="26"/>
      <c r="BV3675" s="39"/>
    </row>
    <row r="3676" spans="61:74" ht="13" thickBot="1">
      <c r="BI3676" s="37"/>
      <c r="BJ3676" s="138"/>
      <c r="BK3676" s="138"/>
      <c r="BL3676" s="138"/>
      <c r="BM3676" s="138"/>
      <c r="BN3676" s="26"/>
      <c r="BO3676" s="26"/>
      <c r="BP3676" s="26"/>
      <c r="BQ3676" s="38"/>
      <c r="BR3676" s="26"/>
      <c r="BS3676" s="26"/>
      <c r="BT3676" s="26"/>
      <c r="BU3676" s="26"/>
      <c r="BV3676" s="39"/>
    </row>
    <row r="3677" spans="61:74" ht="13" thickBot="1">
      <c r="BI3677" s="37"/>
      <c r="BJ3677" s="138"/>
      <c r="BK3677" s="138"/>
      <c r="BL3677" s="138"/>
      <c r="BM3677" s="138"/>
      <c r="BN3677" s="26"/>
      <c r="BO3677" s="26"/>
      <c r="BP3677" s="26"/>
      <c r="BQ3677" s="38"/>
      <c r="BR3677" s="26"/>
      <c r="BS3677" s="26"/>
      <c r="BT3677" s="26"/>
      <c r="BU3677" s="26"/>
      <c r="BV3677" s="39"/>
    </row>
    <row r="3678" spans="61:74" ht="13" thickBot="1">
      <c r="BI3678" s="37"/>
      <c r="BJ3678" s="138"/>
      <c r="BK3678" s="138"/>
      <c r="BL3678" s="138"/>
      <c r="BM3678" s="138"/>
      <c r="BN3678" s="26"/>
      <c r="BO3678" s="26"/>
      <c r="BP3678" s="26"/>
      <c r="BQ3678" s="38"/>
      <c r="BR3678" s="26"/>
      <c r="BS3678" s="26"/>
      <c r="BT3678" s="26"/>
      <c r="BU3678" s="26"/>
      <c r="BV3678" s="39"/>
    </row>
    <row r="3679" spans="61:74" ht="13" thickBot="1">
      <c r="BI3679" s="37"/>
      <c r="BJ3679" s="138"/>
      <c r="BK3679" s="138"/>
      <c r="BL3679" s="138"/>
      <c r="BM3679" s="138"/>
      <c r="BN3679" s="26"/>
      <c r="BO3679" s="26"/>
      <c r="BP3679" s="26"/>
      <c r="BQ3679" s="38"/>
      <c r="BR3679" s="26"/>
      <c r="BS3679" s="26"/>
      <c r="BT3679" s="26"/>
      <c r="BU3679" s="26"/>
      <c r="BV3679" s="39"/>
    </row>
    <row r="3680" spans="61:74" ht="13" thickBot="1">
      <c r="BI3680" s="37"/>
      <c r="BJ3680" s="138"/>
      <c r="BK3680" s="138"/>
      <c r="BL3680" s="138"/>
      <c r="BM3680" s="138"/>
      <c r="BN3680" s="26"/>
      <c r="BO3680" s="26"/>
      <c r="BP3680" s="26"/>
      <c r="BQ3680" s="38"/>
      <c r="BR3680" s="26"/>
      <c r="BS3680" s="26"/>
      <c r="BT3680" s="26"/>
      <c r="BU3680" s="26"/>
      <c r="BV3680" s="39"/>
    </row>
    <row r="3681" spans="61:74" ht="13" thickBot="1">
      <c r="BI3681" s="37"/>
      <c r="BJ3681" s="138"/>
      <c r="BK3681" s="138"/>
      <c r="BL3681" s="138"/>
      <c r="BM3681" s="138"/>
      <c r="BN3681" s="26"/>
      <c r="BO3681" s="26"/>
      <c r="BP3681" s="26"/>
      <c r="BQ3681" s="38"/>
      <c r="BR3681" s="26"/>
      <c r="BS3681" s="26"/>
      <c r="BT3681" s="26"/>
      <c r="BU3681" s="26"/>
      <c r="BV3681" s="39"/>
    </row>
    <row r="3682" spans="61:74" ht="13" thickBot="1">
      <c r="BI3682" s="37"/>
      <c r="BJ3682" s="138"/>
      <c r="BK3682" s="138"/>
      <c r="BL3682" s="138"/>
      <c r="BM3682" s="138"/>
      <c r="BN3682" s="26"/>
      <c r="BO3682" s="26"/>
      <c r="BP3682" s="26"/>
      <c r="BQ3682" s="38"/>
      <c r="BR3682" s="26"/>
      <c r="BS3682" s="26"/>
      <c r="BT3682" s="26"/>
      <c r="BU3682" s="26"/>
      <c r="BV3682" s="39"/>
    </row>
    <row r="3683" spans="61:74" ht="13" thickBot="1">
      <c r="BI3683" s="37"/>
      <c r="BJ3683" s="138"/>
      <c r="BK3683" s="138"/>
      <c r="BL3683" s="138"/>
      <c r="BM3683" s="138"/>
      <c r="BN3683" s="26"/>
      <c r="BO3683" s="26"/>
      <c r="BP3683" s="26"/>
      <c r="BQ3683" s="38"/>
      <c r="BR3683" s="26"/>
      <c r="BS3683" s="26"/>
      <c r="BT3683" s="26"/>
      <c r="BU3683" s="26"/>
      <c r="BV3683" s="39"/>
    </row>
    <row r="3684" spans="61:74" ht="13" thickBot="1">
      <c r="BI3684" s="37"/>
      <c r="BJ3684" s="138"/>
      <c r="BK3684" s="138"/>
      <c r="BL3684" s="138"/>
      <c r="BM3684" s="138"/>
      <c r="BN3684" s="26"/>
      <c r="BO3684" s="26"/>
      <c r="BP3684" s="26"/>
      <c r="BQ3684" s="38"/>
      <c r="BR3684" s="26"/>
      <c r="BS3684" s="26"/>
      <c r="BT3684" s="26"/>
      <c r="BU3684" s="26"/>
      <c r="BV3684" s="39"/>
    </row>
    <row r="3685" spans="61:74" ht="13" thickBot="1">
      <c r="BI3685" s="37"/>
      <c r="BJ3685" s="138"/>
      <c r="BK3685" s="138"/>
      <c r="BL3685" s="138"/>
      <c r="BM3685" s="138"/>
      <c r="BN3685" s="26"/>
      <c r="BO3685" s="26"/>
      <c r="BP3685" s="26"/>
      <c r="BQ3685" s="38"/>
      <c r="BR3685" s="26"/>
      <c r="BS3685" s="26"/>
      <c r="BT3685" s="26"/>
      <c r="BU3685" s="26"/>
      <c r="BV3685" s="39"/>
    </row>
    <row r="3686" spans="61:74" ht="13" thickBot="1">
      <c r="BI3686" s="37"/>
      <c r="BJ3686" s="138"/>
      <c r="BK3686" s="138"/>
      <c r="BL3686" s="138"/>
      <c r="BM3686" s="138"/>
      <c r="BN3686" s="26"/>
      <c r="BO3686" s="26"/>
      <c r="BP3686" s="26"/>
      <c r="BQ3686" s="38"/>
      <c r="BR3686" s="26"/>
      <c r="BS3686" s="26"/>
      <c r="BT3686" s="26"/>
      <c r="BU3686" s="26"/>
      <c r="BV3686" s="39"/>
    </row>
    <row r="3687" spans="61:74" ht="13" thickBot="1">
      <c r="BI3687" s="37"/>
      <c r="BJ3687" s="138"/>
      <c r="BK3687" s="138"/>
      <c r="BL3687" s="138"/>
      <c r="BM3687" s="138"/>
      <c r="BN3687" s="26"/>
      <c r="BO3687" s="26"/>
      <c r="BP3687" s="26"/>
      <c r="BQ3687" s="38"/>
      <c r="BR3687" s="26"/>
      <c r="BS3687" s="26"/>
      <c r="BT3687" s="26"/>
      <c r="BU3687" s="26"/>
      <c r="BV3687" s="39"/>
    </row>
    <row r="3688" spans="61:74" ht="13" thickBot="1">
      <c r="BI3688" s="37"/>
      <c r="BJ3688" s="138"/>
      <c r="BK3688" s="138"/>
      <c r="BL3688" s="138"/>
      <c r="BM3688" s="138"/>
      <c r="BN3688" s="26"/>
      <c r="BO3688" s="26"/>
      <c r="BP3688" s="26"/>
      <c r="BQ3688" s="38"/>
      <c r="BR3688" s="26"/>
      <c r="BS3688" s="26"/>
      <c r="BT3688" s="26"/>
      <c r="BU3688" s="26"/>
      <c r="BV3688" s="39"/>
    </row>
    <row r="3689" spans="61:74" ht="13" thickBot="1">
      <c r="BI3689" s="37"/>
      <c r="BJ3689" s="138"/>
      <c r="BK3689" s="138"/>
      <c r="BL3689" s="138"/>
      <c r="BM3689" s="138"/>
      <c r="BN3689" s="26"/>
      <c r="BO3689" s="26"/>
      <c r="BP3689" s="26"/>
      <c r="BQ3689" s="38"/>
      <c r="BR3689" s="26"/>
      <c r="BS3689" s="26"/>
      <c r="BT3689" s="26"/>
      <c r="BU3689" s="26"/>
      <c r="BV3689" s="39"/>
    </row>
    <row r="3690" spans="61:74" ht="13" thickBot="1">
      <c r="BI3690" s="37"/>
      <c r="BJ3690" s="138"/>
      <c r="BK3690" s="138"/>
      <c r="BL3690" s="138"/>
      <c r="BM3690" s="138"/>
      <c r="BN3690" s="26"/>
      <c r="BO3690" s="26"/>
      <c r="BP3690" s="26"/>
      <c r="BQ3690" s="38"/>
      <c r="BR3690" s="26"/>
      <c r="BS3690" s="26"/>
      <c r="BT3690" s="26"/>
      <c r="BU3690" s="26"/>
      <c r="BV3690" s="39"/>
    </row>
    <row r="3691" spans="61:74" ht="13" thickBot="1">
      <c r="BI3691" s="37"/>
      <c r="BJ3691" s="138"/>
      <c r="BK3691" s="138"/>
      <c r="BL3691" s="138"/>
      <c r="BM3691" s="138"/>
      <c r="BN3691" s="26"/>
      <c r="BO3691" s="26"/>
      <c r="BP3691" s="26"/>
      <c r="BQ3691" s="38"/>
      <c r="BR3691" s="26"/>
      <c r="BS3691" s="26"/>
      <c r="BT3691" s="26"/>
      <c r="BU3691" s="26"/>
      <c r="BV3691" s="39"/>
    </row>
    <row r="3692" spans="61:74" ht="13" thickBot="1">
      <c r="BI3692" s="37"/>
      <c r="BJ3692" s="138"/>
      <c r="BK3692" s="138"/>
      <c r="BL3692" s="138"/>
      <c r="BM3692" s="138"/>
      <c r="BN3692" s="26"/>
      <c r="BO3692" s="26"/>
      <c r="BP3692" s="26"/>
      <c r="BQ3692" s="38"/>
      <c r="BR3692" s="26"/>
      <c r="BS3692" s="26"/>
      <c r="BT3692" s="26"/>
      <c r="BU3692" s="26"/>
      <c r="BV3692" s="39"/>
    </row>
    <row r="3693" spans="61:74" ht="13" thickBot="1">
      <c r="BI3693" s="37"/>
      <c r="BJ3693" s="138"/>
      <c r="BK3693" s="138"/>
      <c r="BL3693" s="138"/>
      <c r="BM3693" s="138"/>
      <c r="BN3693" s="26"/>
      <c r="BO3693" s="26"/>
      <c r="BP3693" s="26"/>
      <c r="BQ3693" s="38"/>
      <c r="BR3693" s="26"/>
      <c r="BS3693" s="26"/>
      <c r="BT3693" s="26"/>
      <c r="BU3693" s="26"/>
      <c r="BV3693" s="39"/>
    </row>
    <row r="3694" spans="61:74" ht="13" thickBot="1">
      <c r="BI3694" s="37"/>
      <c r="BJ3694" s="138"/>
      <c r="BK3694" s="138"/>
      <c r="BL3694" s="138"/>
      <c r="BM3694" s="138"/>
      <c r="BN3694" s="26"/>
      <c r="BO3694" s="26"/>
      <c r="BP3694" s="26"/>
      <c r="BQ3694" s="38"/>
      <c r="BR3694" s="26"/>
      <c r="BS3694" s="26"/>
      <c r="BT3694" s="26"/>
      <c r="BU3694" s="26"/>
      <c r="BV3694" s="39"/>
    </row>
    <row r="3695" spans="61:74" ht="13" thickBot="1">
      <c r="BI3695" s="37"/>
      <c r="BJ3695" s="138"/>
      <c r="BK3695" s="138"/>
      <c r="BL3695" s="138"/>
      <c r="BM3695" s="138"/>
      <c r="BN3695" s="26"/>
      <c r="BO3695" s="26"/>
      <c r="BP3695" s="26"/>
      <c r="BQ3695" s="38"/>
      <c r="BR3695" s="26"/>
      <c r="BS3695" s="26"/>
      <c r="BT3695" s="26"/>
      <c r="BU3695" s="26"/>
      <c r="BV3695" s="39"/>
    </row>
    <row r="3696" spans="61:74" ht="13" thickBot="1">
      <c r="BI3696" s="37"/>
      <c r="BJ3696" s="138"/>
      <c r="BK3696" s="138"/>
      <c r="BL3696" s="138"/>
      <c r="BM3696" s="138"/>
      <c r="BN3696" s="26"/>
      <c r="BO3696" s="26"/>
      <c r="BP3696" s="26"/>
      <c r="BQ3696" s="38"/>
      <c r="BR3696" s="26"/>
      <c r="BS3696" s="26"/>
      <c r="BT3696" s="26"/>
      <c r="BU3696" s="26"/>
      <c r="BV3696" s="39"/>
    </row>
    <row r="3697" spans="61:74" ht="13" thickBot="1">
      <c r="BI3697" s="37"/>
      <c r="BJ3697" s="138"/>
      <c r="BK3697" s="138"/>
      <c r="BL3697" s="138"/>
      <c r="BM3697" s="138"/>
      <c r="BN3697" s="26"/>
      <c r="BO3697" s="26"/>
      <c r="BP3697" s="26"/>
      <c r="BQ3697" s="38"/>
      <c r="BR3697" s="26"/>
      <c r="BS3697" s="26"/>
      <c r="BT3697" s="26"/>
      <c r="BU3697" s="26"/>
      <c r="BV3697" s="39"/>
    </row>
    <row r="3698" spans="61:74" ht="13" thickBot="1">
      <c r="BI3698" s="37"/>
      <c r="BJ3698" s="138"/>
      <c r="BK3698" s="138"/>
      <c r="BL3698" s="138"/>
      <c r="BM3698" s="138"/>
      <c r="BN3698" s="26"/>
      <c r="BO3698" s="26"/>
      <c r="BP3698" s="26"/>
      <c r="BQ3698" s="38"/>
      <c r="BR3698" s="26"/>
      <c r="BS3698" s="26"/>
      <c r="BT3698" s="26"/>
      <c r="BU3698" s="26"/>
      <c r="BV3698" s="39"/>
    </row>
    <row r="3699" spans="61:74" ht="13" thickBot="1">
      <c r="BI3699" s="37"/>
      <c r="BJ3699" s="138"/>
      <c r="BK3699" s="138"/>
      <c r="BL3699" s="138"/>
      <c r="BM3699" s="138"/>
      <c r="BN3699" s="26"/>
      <c r="BO3699" s="26"/>
      <c r="BP3699" s="26"/>
      <c r="BQ3699" s="38"/>
      <c r="BR3699" s="26"/>
      <c r="BS3699" s="26"/>
      <c r="BT3699" s="26"/>
      <c r="BU3699" s="26"/>
      <c r="BV3699" s="39"/>
    </row>
    <row r="3700" spans="61:74" ht="13" thickBot="1">
      <c r="BI3700" s="37"/>
      <c r="BJ3700" s="138"/>
      <c r="BK3700" s="138"/>
      <c r="BL3700" s="138"/>
      <c r="BM3700" s="138"/>
      <c r="BN3700" s="26"/>
      <c r="BO3700" s="26"/>
      <c r="BP3700" s="26"/>
      <c r="BQ3700" s="38"/>
      <c r="BR3700" s="26"/>
      <c r="BS3700" s="26"/>
      <c r="BT3700" s="26"/>
      <c r="BU3700" s="26"/>
      <c r="BV3700" s="39"/>
    </row>
    <row r="3701" spans="61:74" ht="13" thickBot="1">
      <c r="BI3701" s="37"/>
      <c r="BJ3701" s="138"/>
      <c r="BK3701" s="138"/>
      <c r="BL3701" s="138"/>
      <c r="BM3701" s="138"/>
      <c r="BN3701" s="26"/>
      <c r="BO3701" s="26"/>
      <c r="BP3701" s="26"/>
      <c r="BQ3701" s="38"/>
      <c r="BR3701" s="26"/>
      <c r="BS3701" s="26"/>
      <c r="BT3701" s="26"/>
      <c r="BU3701" s="26"/>
      <c r="BV3701" s="39"/>
    </row>
    <row r="3702" spans="61:74" ht="13" thickBot="1">
      <c r="BI3702" s="37"/>
      <c r="BJ3702" s="138"/>
      <c r="BK3702" s="138"/>
      <c r="BL3702" s="138"/>
      <c r="BM3702" s="138"/>
      <c r="BN3702" s="26"/>
      <c r="BO3702" s="26"/>
      <c r="BP3702" s="26"/>
      <c r="BQ3702" s="38"/>
      <c r="BR3702" s="26"/>
      <c r="BS3702" s="26"/>
      <c r="BT3702" s="26"/>
      <c r="BU3702" s="26"/>
      <c r="BV3702" s="39"/>
    </row>
    <row r="3703" spans="61:74" ht="13" thickBot="1">
      <c r="BI3703" s="37"/>
      <c r="BJ3703" s="138"/>
      <c r="BK3703" s="138"/>
      <c r="BL3703" s="138"/>
      <c r="BM3703" s="138"/>
      <c r="BN3703" s="26"/>
      <c r="BO3703" s="26"/>
      <c r="BP3703" s="26"/>
      <c r="BQ3703" s="38"/>
      <c r="BR3703" s="26"/>
      <c r="BS3703" s="26"/>
      <c r="BT3703" s="26"/>
      <c r="BU3703" s="26"/>
      <c r="BV3703" s="39"/>
    </row>
    <row r="3704" spans="61:74" ht="13" thickBot="1">
      <c r="BI3704" s="37"/>
      <c r="BJ3704" s="138"/>
      <c r="BK3704" s="138"/>
      <c r="BL3704" s="138"/>
      <c r="BM3704" s="138"/>
      <c r="BN3704" s="26"/>
      <c r="BO3704" s="26"/>
      <c r="BP3704" s="26"/>
      <c r="BQ3704" s="38"/>
      <c r="BR3704" s="26"/>
      <c r="BS3704" s="26"/>
      <c r="BT3704" s="26"/>
      <c r="BU3704" s="26"/>
      <c r="BV3704" s="39"/>
    </row>
    <row r="3705" spans="61:74" ht="13" thickBot="1">
      <c r="BI3705" s="37"/>
      <c r="BJ3705" s="138"/>
      <c r="BK3705" s="138"/>
      <c r="BL3705" s="138"/>
      <c r="BM3705" s="138"/>
      <c r="BN3705" s="26"/>
      <c r="BO3705" s="26"/>
      <c r="BP3705" s="26"/>
      <c r="BQ3705" s="38"/>
      <c r="BR3705" s="26"/>
      <c r="BS3705" s="26"/>
      <c r="BT3705" s="26"/>
      <c r="BU3705" s="26"/>
      <c r="BV3705" s="39"/>
    </row>
    <row r="3706" spans="61:74" ht="13" thickBot="1">
      <c r="BI3706" s="37"/>
      <c r="BJ3706" s="138"/>
      <c r="BK3706" s="138"/>
      <c r="BL3706" s="138"/>
      <c r="BM3706" s="138"/>
      <c r="BN3706" s="26"/>
      <c r="BO3706" s="26"/>
      <c r="BP3706" s="26"/>
      <c r="BQ3706" s="38"/>
      <c r="BR3706" s="26"/>
      <c r="BS3706" s="26"/>
      <c r="BT3706" s="26"/>
      <c r="BU3706" s="26"/>
      <c r="BV3706" s="39"/>
    </row>
    <row r="3707" spans="61:74" ht="13" thickBot="1">
      <c r="BI3707" s="37"/>
      <c r="BJ3707" s="138"/>
      <c r="BK3707" s="138"/>
      <c r="BL3707" s="138"/>
      <c r="BM3707" s="138"/>
      <c r="BN3707" s="26"/>
      <c r="BO3707" s="26"/>
      <c r="BP3707" s="26"/>
      <c r="BQ3707" s="38"/>
      <c r="BR3707" s="26"/>
      <c r="BS3707" s="26"/>
      <c r="BT3707" s="26"/>
      <c r="BU3707" s="26"/>
      <c r="BV3707" s="39"/>
    </row>
    <row r="3708" spans="61:74" ht="13" thickBot="1">
      <c r="BI3708" s="37"/>
      <c r="BJ3708" s="138"/>
      <c r="BK3708" s="138"/>
      <c r="BL3708" s="138"/>
      <c r="BM3708" s="138"/>
      <c r="BN3708" s="26"/>
      <c r="BO3708" s="26"/>
      <c r="BP3708" s="26"/>
      <c r="BQ3708" s="38"/>
      <c r="BR3708" s="26"/>
      <c r="BS3708" s="26"/>
      <c r="BT3708" s="26"/>
      <c r="BU3708" s="26"/>
      <c r="BV3708" s="39"/>
    </row>
    <row r="3709" spans="61:74" ht="13" thickBot="1">
      <c r="BI3709" s="37"/>
      <c r="BJ3709" s="138"/>
      <c r="BK3709" s="138"/>
      <c r="BL3709" s="138"/>
      <c r="BM3709" s="138"/>
      <c r="BN3709" s="26"/>
      <c r="BO3709" s="26"/>
      <c r="BP3709" s="26"/>
      <c r="BQ3709" s="38"/>
      <c r="BR3709" s="26"/>
      <c r="BS3709" s="26"/>
      <c r="BT3709" s="26"/>
      <c r="BU3709" s="26"/>
      <c r="BV3709" s="39"/>
    </row>
    <row r="3710" spans="61:74" ht="13" thickBot="1">
      <c r="BI3710" s="37"/>
      <c r="BJ3710" s="138"/>
      <c r="BK3710" s="138"/>
      <c r="BL3710" s="138"/>
      <c r="BM3710" s="138"/>
      <c r="BN3710" s="26"/>
      <c r="BO3710" s="26"/>
      <c r="BP3710" s="26"/>
      <c r="BQ3710" s="38"/>
      <c r="BR3710" s="26"/>
      <c r="BS3710" s="26"/>
      <c r="BT3710" s="26"/>
      <c r="BU3710" s="26"/>
      <c r="BV3710" s="39"/>
    </row>
    <row r="3711" spans="61:74" ht="13" thickBot="1">
      <c r="BI3711" s="37"/>
      <c r="BJ3711" s="138"/>
      <c r="BK3711" s="138"/>
      <c r="BL3711" s="138"/>
      <c r="BM3711" s="138"/>
      <c r="BN3711" s="26"/>
      <c r="BO3711" s="26"/>
      <c r="BP3711" s="26"/>
      <c r="BQ3711" s="38"/>
      <c r="BR3711" s="26"/>
      <c r="BS3711" s="26"/>
      <c r="BT3711" s="26"/>
      <c r="BU3711" s="26"/>
      <c r="BV3711" s="39"/>
    </row>
    <row r="3712" spans="61:74" ht="13" thickBot="1">
      <c r="BI3712" s="37"/>
      <c r="BJ3712" s="138"/>
      <c r="BK3712" s="138"/>
      <c r="BL3712" s="138"/>
      <c r="BM3712" s="138"/>
      <c r="BN3712" s="26"/>
      <c r="BO3712" s="26"/>
      <c r="BP3712" s="26"/>
      <c r="BQ3712" s="38"/>
      <c r="BR3712" s="26"/>
      <c r="BS3712" s="26"/>
      <c r="BT3712" s="26"/>
      <c r="BU3712" s="26"/>
      <c r="BV3712" s="39"/>
    </row>
    <row r="3713" spans="61:74" ht="13" thickBot="1">
      <c r="BI3713" s="37"/>
      <c r="BJ3713" s="138"/>
      <c r="BK3713" s="138"/>
      <c r="BL3713" s="138"/>
      <c r="BM3713" s="138"/>
      <c r="BN3713" s="26"/>
      <c r="BO3713" s="26"/>
      <c r="BP3713" s="26"/>
      <c r="BQ3713" s="38"/>
      <c r="BR3713" s="26"/>
      <c r="BS3713" s="26"/>
      <c r="BT3713" s="26"/>
      <c r="BU3713" s="26"/>
      <c r="BV3713" s="39"/>
    </row>
    <row r="3714" spans="61:74" ht="13" thickBot="1">
      <c r="BI3714" s="37"/>
      <c r="BJ3714" s="138"/>
      <c r="BK3714" s="138"/>
      <c r="BL3714" s="138"/>
      <c r="BM3714" s="138"/>
      <c r="BN3714" s="26"/>
      <c r="BO3714" s="26"/>
      <c r="BP3714" s="26"/>
      <c r="BQ3714" s="38"/>
      <c r="BR3714" s="26"/>
      <c r="BS3714" s="26"/>
      <c r="BT3714" s="26"/>
      <c r="BU3714" s="26"/>
      <c r="BV3714" s="39"/>
    </row>
    <row r="3715" spans="61:74" ht="13" thickBot="1">
      <c r="BI3715" s="37"/>
      <c r="BJ3715" s="138"/>
      <c r="BK3715" s="138"/>
      <c r="BL3715" s="138"/>
      <c r="BM3715" s="138"/>
      <c r="BN3715" s="26"/>
      <c r="BO3715" s="26"/>
      <c r="BP3715" s="26"/>
      <c r="BQ3715" s="38"/>
      <c r="BR3715" s="26"/>
      <c r="BS3715" s="26"/>
      <c r="BT3715" s="26"/>
      <c r="BU3715" s="26"/>
      <c r="BV3715" s="39"/>
    </row>
    <row r="3716" spans="61:74" ht="13" thickBot="1">
      <c r="BI3716" s="37"/>
      <c r="BJ3716" s="138"/>
      <c r="BK3716" s="138"/>
      <c r="BL3716" s="138"/>
      <c r="BM3716" s="138"/>
      <c r="BN3716" s="26"/>
      <c r="BO3716" s="26"/>
      <c r="BP3716" s="26"/>
      <c r="BQ3716" s="38"/>
      <c r="BR3716" s="26"/>
      <c r="BS3716" s="26"/>
      <c r="BT3716" s="26"/>
      <c r="BU3716" s="26"/>
      <c r="BV3716" s="39"/>
    </row>
    <row r="3717" spans="61:74" ht="13" thickBot="1">
      <c r="BI3717" s="37"/>
      <c r="BJ3717" s="138"/>
      <c r="BK3717" s="138"/>
      <c r="BL3717" s="138"/>
      <c r="BM3717" s="138"/>
      <c r="BN3717" s="26"/>
      <c r="BO3717" s="26"/>
      <c r="BP3717" s="26"/>
      <c r="BQ3717" s="38"/>
      <c r="BR3717" s="26"/>
      <c r="BS3717" s="26"/>
      <c r="BT3717" s="26"/>
      <c r="BU3717" s="26"/>
      <c r="BV3717" s="39"/>
    </row>
    <row r="3718" spans="61:74" ht="13" thickBot="1">
      <c r="BI3718" s="37"/>
      <c r="BJ3718" s="138"/>
      <c r="BK3718" s="138"/>
      <c r="BL3718" s="138"/>
      <c r="BM3718" s="138"/>
      <c r="BN3718" s="26"/>
      <c r="BO3718" s="26"/>
      <c r="BP3718" s="26"/>
      <c r="BQ3718" s="38"/>
      <c r="BR3718" s="26"/>
      <c r="BS3718" s="26"/>
      <c r="BT3718" s="26"/>
      <c r="BU3718" s="26"/>
      <c r="BV3718" s="39"/>
    </row>
    <row r="3719" spans="61:74" ht="13" thickBot="1">
      <c r="BI3719" s="37"/>
      <c r="BJ3719" s="138"/>
      <c r="BK3719" s="138"/>
      <c r="BL3719" s="138"/>
      <c r="BM3719" s="138"/>
      <c r="BN3719" s="26"/>
      <c r="BO3719" s="26"/>
      <c r="BP3719" s="26"/>
      <c r="BQ3719" s="38"/>
      <c r="BR3719" s="26"/>
      <c r="BS3719" s="26"/>
      <c r="BT3719" s="26"/>
      <c r="BU3719" s="26"/>
      <c r="BV3719" s="39"/>
    </row>
    <row r="3720" spans="61:74" ht="13" thickBot="1">
      <c r="BI3720" s="37"/>
      <c r="BJ3720" s="138"/>
      <c r="BK3720" s="138"/>
      <c r="BL3720" s="138"/>
      <c r="BM3720" s="138"/>
      <c r="BN3720" s="26"/>
      <c r="BO3720" s="26"/>
      <c r="BP3720" s="26"/>
      <c r="BQ3720" s="38"/>
      <c r="BR3720" s="26"/>
      <c r="BS3720" s="26"/>
      <c r="BT3720" s="26"/>
      <c r="BU3720" s="26"/>
      <c r="BV3720" s="39"/>
    </row>
    <row r="3721" spans="61:74" ht="13" thickBot="1">
      <c r="BI3721" s="37"/>
      <c r="BJ3721" s="138"/>
      <c r="BK3721" s="138"/>
      <c r="BL3721" s="138"/>
      <c r="BM3721" s="138"/>
      <c r="BN3721" s="26"/>
      <c r="BO3721" s="26"/>
      <c r="BP3721" s="26"/>
      <c r="BQ3721" s="38"/>
      <c r="BR3721" s="26"/>
      <c r="BS3721" s="26"/>
      <c r="BT3721" s="26"/>
      <c r="BU3721" s="26"/>
      <c r="BV3721" s="39"/>
    </row>
    <row r="3722" spans="61:74" ht="13" thickBot="1">
      <c r="BI3722" s="37"/>
      <c r="BJ3722" s="138"/>
      <c r="BK3722" s="138"/>
      <c r="BL3722" s="138"/>
      <c r="BM3722" s="138"/>
      <c r="BN3722" s="26"/>
      <c r="BO3722" s="26"/>
      <c r="BP3722" s="26"/>
      <c r="BQ3722" s="38"/>
      <c r="BR3722" s="26"/>
      <c r="BS3722" s="26"/>
      <c r="BT3722" s="26"/>
      <c r="BU3722" s="26"/>
      <c r="BV3722" s="39"/>
    </row>
    <row r="3723" spans="61:74" ht="13" thickBot="1">
      <c r="BI3723" s="37"/>
      <c r="BJ3723" s="138"/>
      <c r="BK3723" s="138"/>
      <c r="BL3723" s="138"/>
      <c r="BM3723" s="138"/>
      <c r="BN3723" s="26"/>
      <c r="BO3723" s="26"/>
      <c r="BP3723" s="26"/>
      <c r="BQ3723" s="38"/>
      <c r="BR3723" s="26"/>
      <c r="BS3723" s="26"/>
      <c r="BT3723" s="26"/>
      <c r="BU3723" s="26"/>
      <c r="BV3723" s="39"/>
    </row>
    <row r="3724" spans="61:74" ht="13" thickBot="1">
      <c r="BI3724" s="37"/>
      <c r="BJ3724" s="138"/>
      <c r="BK3724" s="138"/>
      <c r="BL3724" s="138"/>
      <c r="BM3724" s="138"/>
      <c r="BN3724" s="26"/>
      <c r="BO3724" s="26"/>
      <c r="BP3724" s="26"/>
      <c r="BQ3724" s="38"/>
      <c r="BR3724" s="26"/>
      <c r="BS3724" s="26"/>
      <c r="BT3724" s="26"/>
      <c r="BU3724" s="26"/>
      <c r="BV3724" s="39"/>
    </row>
    <row r="3725" spans="61:74" ht="13" thickBot="1">
      <c r="BI3725" s="37"/>
      <c r="BJ3725" s="138"/>
      <c r="BK3725" s="138"/>
      <c r="BL3725" s="138"/>
      <c r="BM3725" s="138"/>
      <c r="BN3725" s="26"/>
      <c r="BO3725" s="26"/>
      <c r="BP3725" s="26"/>
      <c r="BQ3725" s="38"/>
      <c r="BR3725" s="26"/>
      <c r="BS3725" s="26"/>
      <c r="BT3725" s="26"/>
      <c r="BU3725" s="26"/>
      <c r="BV3725" s="39"/>
    </row>
    <row r="3726" spans="61:74" ht="13" thickBot="1">
      <c r="BI3726" s="37"/>
      <c r="BJ3726" s="138"/>
      <c r="BK3726" s="138"/>
      <c r="BL3726" s="138"/>
      <c r="BM3726" s="138"/>
      <c r="BN3726" s="26"/>
      <c r="BO3726" s="26"/>
      <c r="BP3726" s="26"/>
      <c r="BQ3726" s="38"/>
      <c r="BR3726" s="26"/>
      <c r="BS3726" s="26"/>
      <c r="BT3726" s="26"/>
      <c r="BU3726" s="26"/>
      <c r="BV3726" s="39"/>
    </row>
    <row r="3727" spans="61:74" ht="13" thickBot="1">
      <c r="BI3727" s="37"/>
      <c r="BJ3727" s="138"/>
      <c r="BK3727" s="138"/>
      <c r="BL3727" s="138"/>
      <c r="BM3727" s="138"/>
      <c r="BN3727" s="26"/>
      <c r="BO3727" s="26"/>
      <c r="BP3727" s="26"/>
      <c r="BQ3727" s="38"/>
      <c r="BR3727" s="26"/>
      <c r="BS3727" s="26"/>
      <c r="BT3727" s="26"/>
      <c r="BU3727" s="26"/>
      <c r="BV3727" s="39"/>
    </row>
    <row r="3728" spans="61:74" ht="13" thickBot="1">
      <c r="BI3728" s="37"/>
      <c r="BJ3728" s="138"/>
      <c r="BK3728" s="138"/>
      <c r="BL3728" s="138"/>
      <c r="BM3728" s="138"/>
      <c r="BN3728" s="26"/>
      <c r="BO3728" s="26"/>
      <c r="BP3728" s="26"/>
      <c r="BQ3728" s="38"/>
      <c r="BR3728" s="26"/>
      <c r="BS3728" s="26"/>
      <c r="BT3728" s="26"/>
      <c r="BU3728" s="26"/>
      <c r="BV3728" s="39"/>
    </row>
    <row r="3729" spans="61:74" ht="13" thickBot="1">
      <c r="BI3729" s="37"/>
      <c r="BJ3729" s="138"/>
      <c r="BK3729" s="138"/>
      <c r="BL3729" s="138"/>
      <c r="BM3729" s="138"/>
      <c r="BN3729" s="26"/>
      <c r="BO3729" s="26"/>
      <c r="BP3729" s="26"/>
      <c r="BQ3729" s="38"/>
      <c r="BR3729" s="26"/>
      <c r="BS3729" s="26"/>
      <c r="BT3729" s="26"/>
      <c r="BU3729" s="26"/>
      <c r="BV3729" s="39"/>
    </row>
    <row r="3730" spans="61:74" ht="13" thickBot="1">
      <c r="BI3730" s="37"/>
      <c r="BJ3730" s="138"/>
      <c r="BK3730" s="138"/>
      <c r="BL3730" s="138"/>
      <c r="BM3730" s="138"/>
      <c r="BN3730" s="26"/>
      <c r="BO3730" s="26"/>
      <c r="BP3730" s="26"/>
      <c r="BQ3730" s="38"/>
      <c r="BR3730" s="26"/>
      <c r="BS3730" s="26"/>
      <c r="BT3730" s="26"/>
      <c r="BU3730" s="26"/>
      <c r="BV3730" s="39"/>
    </row>
    <row r="3731" spans="61:74" ht="13" thickBot="1">
      <c r="BI3731" s="37"/>
      <c r="BJ3731" s="138"/>
      <c r="BK3731" s="138"/>
      <c r="BL3731" s="138"/>
      <c r="BM3731" s="138"/>
      <c r="BN3731" s="26"/>
      <c r="BO3731" s="26"/>
      <c r="BP3731" s="26"/>
      <c r="BQ3731" s="38"/>
      <c r="BR3731" s="26"/>
      <c r="BS3731" s="26"/>
      <c r="BT3731" s="26"/>
      <c r="BU3731" s="26"/>
      <c r="BV3731" s="39"/>
    </row>
    <row r="3732" spans="61:74" ht="13" thickBot="1">
      <c r="BI3732" s="37"/>
      <c r="BJ3732" s="138"/>
      <c r="BK3732" s="138"/>
      <c r="BL3732" s="138"/>
      <c r="BM3732" s="138"/>
      <c r="BN3732" s="26"/>
      <c r="BO3732" s="26"/>
      <c r="BP3732" s="26"/>
      <c r="BQ3732" s="38"/>
      <c r="BR3732" s="26"/>
      <c r="BS3732" s="26"/>
      <c r="BT3732" s="26"/>
      <c r="BU3732" s="26"/>
      <c r="BV3732" s="39"/>
    </row>
    <row r="3733" spans="61:74" ht="13" thickBot="1">
      <c r="BI3733" s="37"/>
      <c r="BJ3733" s="138"/>
      <c r="BK3733" s="138"/>
      <c r="BL3733" s="138"/>
      <c r="BM3733" s="138"/>
      <c r="BN3733" s="26"/>
      <c r="BO3733" s="26"/>
      <c r="BP3733" s="26"/>
      <c r="BQ3733" s="38"/>
      <c r="BR3733" s="26"/>
      <c r="BS3733" s="26"/>
      <c r="BT3733" s="26"/>
      <c r="BU3733" s="26"/>
      <c r="BV3733" s="39"/>
    </row>
    <row r="3734" spans="61:74" ht="13" thickBot="1">
      <c r="BI3734" s="37"/>
      <c r="BJ3734" s="138"/>
      <c r="BK3734" s="138"/>
      <c r="BL3734" s="138"/>
      <c r="BM3734" s="138"/>
      <c r="BN3734" s="26"/>
      <c r="BO3734" s="26"/>
      <c r="BP3734" s="26"/>
      <c r="BQ3734" s="38"/>
      <c r="BR3734" s="26"/>
      <c r="BS3734" s="26"/>
      <c r="BT3734" s="26"/>
      <c r="BU3734" s="26"/>
      <c r="BV3734" s="39"/>
    </row>
    <row r="3735" spans="61:74" ht="13" thickBot="1">
      <c r="BI3735" s="37"/>
      <c r="BJ3735" s="138"/>
      <c r="BK3735" s="138"/>
      <c r="BL3735" s="138"/>
      <c r="BM3735" s="138"/>
      <c r="BN3735" s="26"/>
      <c r="BO3735" s="26"/>
      <c r="BP3735" s="26"/>
      <c r="BQ3735" s="38"/>
      <c r="BR3735" s="26"/>
      <c r="BS3735" s="26"/>
      <c r="BT3735" s="26"/>
      <c r="BU3735" s="26"/>
      <c r="BV3735" s="39"/>
    </row>
    <row r="3736" spans="61:74" ht="13" thickBot="1">
      <c r="BI3736" s="37"/>
      <c r="BJ3736" s="138"/>
      <c r="BK3736" s="138"/>
      <c r="BL3736" s="138"/>
      <c r="BM3736" s="138"/>
      <c r="BN3736" s="26"/>
      <c r="BO3736" s="26"/>
      <c r="BP3736" s="26"/>
      <c r="BQ3736" s="38"/>
      <c r="BR3736" s="26"/>
      <c r="BS3736" s="26"/>
      <c r="BT3736" s="26"/>
      <c r="BU3736" s="26"/>
      <c r="BV3736" s="39"/>
    </row>
    <row r="3737" spans="61:74" ht="13" thickBot="1">
      <c r="BI3737" s="37"/>
      <c r="BJ3737" s="138"/>
      <c r="BK3737" s="138"/>
      <c r="BL3737" s="138"/>
      <c r="BM3737" s="138"/>
      <c r="BN3737" s="26"/>
      <c r="BO3737" s="26"/>
      <c r="BP3737" s="26"/>
      <c r="BQ3737" s="38"/>
      <c r="BR3737" s="26"/>
      <c r="BS3737" s="26"/>
      <c r="BT3737" s="26"/>
      <c r="BU3737" s="26"/>
      <c r="BV3737" s="39"/>
    </row>
    <row r="3738" spans="61:74" ht="13" thickBot="1">
      <c r="BI3738" s="37"/>
      <c r="BJ3738" s="138"/>
      <c r="BK3738" s="138"/>
      <c r="BL3738" s="138"/>
      <c r="BM3738" s="138"/>
      <c r="BN3738" s="26"/>
      <c r="BO3738" s="26"/>
      <c r="BP3738" s="26"/>
      <c r="BQ3738" s="38"/>
      <c r="BR3738" s="26"/>
      <c r="BS3738" s="26"/>
      <c r="BT3738" s="26"/>
      <c r="BU3738" s="26"/>
      <c r="BV3738" s="39"/>
    </row>
    <row r="3739" spans="61:74" ht="13" thickBot="1">
      <c r="BI3739" s="37"/>
      <c r="BJ3739" s="138"/>
      <c r="BK3739" s="138"/>
      <c r="BL3739" s="138"/>
      <c r="BM3739" s="138"/>
      <c r="BN3739" s="26"/>
      <c r="BO3739" s="26"/>
      <c r="BP3739" s="26"/>
      <c r="BQ3739" s="38"/>
      <c r="BR3739" s="26"/>
      <c r="BS3739" s="26"/>
      <c r="BT3739" s="26"/>
      <c r="BU3739" s="26"/>
      <c r="BV3739" s="39"/>
    </row>
    <row r="3740" spans="61:74" ht="13" thickBot="1">
      <c r="BI3740" s="37"/>
      <c r="BJ3740" s="138"/>
      <c r="BK3740" s="138"/>
      <c r="BL3740" s="138"/>
      <c r="BM3740" s="138"/>
      <c r="BN3740" s="26"/>
      <c r="BO3740" s="26"/>
      <c r="BP3740" s="26"/>
      <c r="BQ3740" s="38"/>
      <c r="BR3740" s="26"/>
      <c r="BS3740" s="26"/>
      <c r="BT3740" s="26"/>
      <c r="BU3740" s="26"/>
      <c r="BV3740" s="39"/>
    </row>
    <row r="3741" spans="61:74" ht="13" thickBot="1">
      <c r="BI3741" s="37"/>
      <c r="BJ3741" s="138"/>
      <c r="BK3741" s="138"/>
      <c r="BL3741" s="138"/>
      <c r="BM3741" s="138"/>
      <c r="BN3741" s="26"/>
      <c r="BO3741" s="26"/>
      <c r="BP3741" s="26"/>
      <c r="BQ3741" s="38"/>
      <c r="BR3741" s="26"/>
      <c r="BS3741" s="26"/>
      <c r="BT3741" s="26"/>
      <c r="BU3741" s="26"/>
      <c r="BV3741" s="39"/>
    </row>
    <row r="3742" spans="61:74" ht="13" thickBot="1">
      <c r="BI3742" s="37"/>
      <c r="BJ3742" s="138"/>
      <c r="BK3742" s="138"/>
      <c r="BL3742" s="138"/>
      <c r="BM3742" s="138"/>
      <c r="BN3742" s="26"/>
      <c r="BO3742" s="26"/>
      <c r="BP3742" s="26"/>
      <c r="BQ3742" s="38"/>
      <c r="BR3742" s="26"/>
      <c r="BS3742" s="26"/>
      <c r="BT3742" s="26"/>
      <c r="BU3742" s="26"/>
      <c r="BV3742" s="39"/>
    </row>
    <row r="3743" spans="61:74" ht="13" thickBot="1">
      <c r="BI3743" s="37"/>
      <c r="BJ3743" s="138"/>
      <c r="BK3743" s="138"/>
      <c r="BL3743" s="138"/>
      <c r="BM3743" s="138"/>
      <c r="BN3743" s="26"/>
      <c r="BO3743" s="26"/>
      <c r="BP3743" s="26"/>
      <c r="BQ3743" s="38"/>
      <c r="BR3743" s="26"/>
      <c r="BS3743" s="26"/>
      <c r="BT3743" s="26"/>
      <c r="BU3743" s="26"/>
      <c r="BV3743" s="39"/>
    </row>
    <row r="3744" spans="61:74" ht="13" thickBot="1">
      <c r="BI3744" s="37"/>
      <c r="BJ3744" s="138"/>
      <c r="BK3744" s="138"/>
      <c r="BL3744" s="138"/>
      <c r="BM3744" s="138"/>
      <c r="BN3744" s="26"/>
      <c r="BO3744" s="26"/>
      <c r="BP3744" s="26"/>
      <c r="BQ3744" s="38"/>
      <c r="BR3744" s="26"/>
      <c r="BS3744" s="26"/>
      <c r="BT3744" s="26"/>
      <c r="BU3744" s="26"/>
      <c r="BV3744" s="39"/>
    </row>
    <row r="3745" spans="61:74" ht="13" thickBot="1">
      <c r="BI3745" s="37"/>
      <c r="BJ3745" s="138"/>
      <c r="BK3745" s="138"/>
      <c r="BL3745" s="138"/>
      <c r="BM3745" s="138"/>
      <c r="BN3745" s="26"/>
      <c r="BO3745" s="26"/>
      <c r="BP3745" s="26"/>
      <c r="BQ3745" s="38"/>
      <c r="BR3745" s="26"/>
      <c r="BS3745" s="26"/>
      <c r="BT3745" s="26"/>
      <c r="BU3745" s="26"/>
      <c r="BV3745" s="39"/>
    </row>
    <row r="3746" spans="61:74" ht="13" thickBot="1">
      <c r="BI3746" s="37"/>
      <c r="BJ3746" s="138"/>
      <c r="BK3746" s="138"/>
      <c r="BL3746" s="138"/>
      <c r="BM3746" s="138"/>
      <c r="BN3746" s="26"/>
      <c r="BO3746" s="26"/>
      <c r="BP3746" s="26"/>
      <c r="BQ3746" s="38"/>
      <c r="BR3746" s="26"/>
      <c r="BS3746" s="26"/>
      <c r="BT3746" s="26"/>
      <c r="BU3746" s="26"/>
      <c r="BV3746" s="39"/>
    </row>
    <row r="3747" spans="61:74" ht="13" thickBot="1">
      <c r="BI3747" s="37"/>
      <c r="BJ3747" s="138"/>
      <c r="BK3747" s="138"/>
      <c r="BL3747" s="138"/>
      <c r="BM3747" s="138"/>
      <c r="BN3747" s="26"/>
      <c r="BO3747" s="26"/>
      <c r="BP3747" s="26"/>
      <c r="BQ3747" s="38"/>
      <c r="BR3747" s="26"/>
      <c r="BS3747" s="26"/>
      <c r="BT3747" s="26"/>
      <c r="BU3747" s="26"/>
      <c r="BV3747" s="39"/>
    </row>
    <row r="3748" spans="61:74" ht="13" thickBot="1">
      <c r="BI3748" s="37"/>
      <c r="BJ3748" s="138"/>
      <c r="BK3748" s="138"/>
      <c r="BL3748" s="138"/>
      <c r="BM3748" s="138"/>
      <c r="BN3748" s="26"/>
      <c r="BO3748" s="26"/>
      <c r="BP3748" s="26"/>
      <c r="BQ3748" s="38"/>
      <c r="BR3748" s="26"/>
      <c r="BS3748" s="26"/>
      <c r="BT3748" s="26"/>
      <c r="BU3748" s="26"/>
      <c r="BV3748" s="39"/>
    </row>
    <row r="3749" spans="61:74" ht="13" thickBot="1">
      <c r="BI3749" s="37"/>
      <c r="BJ3749" s="138"/>
      <c r="BK3749" s="138"/>
      <c r="BL3749" s="138"/>
      <c r="BM3749" s="138"/>
      <c r="BN3749" s="26"/>
      <c r="BO3749" s="26"/>
      <c r="BP3749" s="26"/>
      <c r="BQ3749" s="38"/>
      <c r="BR3749" s="26"/>
      <c r="BS3749" s="26"/>
      <c r="BT3749" s="26"/>
      <c r="BU3749" s="26"/>
      <c r="BV3749" s="39"/>
    </row>
    <row r="3750" spans="61:74" ht="13" thickBot="1">
      <c r="BI3750" s="37"/>
      <c r="BJ3750" s="138"/>
      <c r="BK3750" s="138"/>
      <c r="BL3750" s="138"/>
      <c r="BM3750" s="138"/>
      <c r="BN3750" s="26"/>
      <c r="BO3750" s="26"/>
      <c r="BP3750" s="26"/>
      <c r="BQ3750" s="38"/>
      <c r="BR3750" s="26"/>
      <c r="BS3750" s="26"/>
      <c r="BT3750" s="26"/>
      <c r="BU3750" s="26"/>
      <c r="BV3750" s="39"/>
    </row>
    <row r="3751" spans="61:74" ht="13" thickBot="1">
      <c r="BI3751" s="37"/>
      <c r="BJ3751" s="138"/>
      <c r="BK3751" s="138"/>
      <c r="BL3751" s="138"/>
      <c r="BM3751" s="138"/>
      <c r="BN3751" s="26"/>
      <c r="BO3751" s="26"/>
      <c r="BP3751" s="26"/>
      <c r="BQ3751" s="38"/>
      <c r="BR3751" s="26"/>
      <c r="BS3751" s="26"/>
      <c r="BT3751" s="26"/>
      <c r="BU3751" s="26"/>
      <c r="BV3751" s="39"/>
    </row>
    <row r="3752" spans="61:74" ht="13" thickBot="1">
      <c r="BI3752" s="37"/>
      <c r="BJ3752" s="138"/>
      <c r="BK3752" s="138"/>
      <c r="BL3752" s="138"/>
      <c r="BM3752" s="138"/>
      <c r="BN3752" s="26"/>
      <c r="BO3752" s="26"/>
      <c r="BP3752" s="26"/>
      <c r="BQ3752" s="38"/>
      <c r="BR3752" s="26"/>
      <c r="BS3752" s="26"/>
      <c r="BT3752" s="26"/>
      <c r="BU3752" s="26"/>
      <c r="BV3752" s="39"/>
    </row>
    <row r="3753" spans="61:74" ht="13" thickBot="1">
      <c r="BI3753" s="37"/>
      <c r="BJ3753" s="138"/>
      <c r="BK3753" s="138"/>
      <c r="BL3753" s="138"/>
      <c r="BM3753" s="138"/>
      <c r="BN3753" s="26"/>
      <c r="BO3753" s="26"/>
      <c r="BP3753" s="26"/>
      <c r="BQ3753" s="38"/>
      <c r="BR3753" s="26"/>
      <c r="BS3753" s="26"/>
      <c r="BT3753" s="26"/>
      <c r="BU3753" s="26"/>
      <c r="BV3753" s="39"/>
    </row>
    <row r="3754" spans="61:74" ht="13" thickBot="1">
      <c r="BI3754" s="37"/>
      <c r="BJ3754" s="138"/>
      <c r="BK3754" s="138"/>
      <c r="BL3754" s="138"/>
      <c r="BM3754" s="138"/>
      <c r="BN3754" s="26"/>
      <c r="BO3754" s="26"/>
      <c r="BP3754" s="26"/>
      <c r="BQ3754" s="38"/>
      <c r="BR3754" s="26"/>
      <c r="BS3754" s="26"/>
      <c r="BT3754" s="26"/>
      <c r="BU3754" s="26"/>
      <c r="BV3754" s="39"/>
    </row>
    <row r="3755" spans="61:74" ht="13" thickBot="1">
      <c r="BI3755" s="37"/>
      <c r="BJ3755" s="138"/>
      <c r="BK3755" s="138"/>
      <c r="BL3755" s="138"/>
      <c r="BM3755" s="138"/>
      <c r="BN3755" s="26"/>
      <c r="BO3755" s="26"/>
      <c r="BP3755" s="26"/>
      <c r="BQ3755" s="38"/>
      <c r="BR3755" s="26"/>
      <c r="BS3755" s="26"/>
      <c r="BT3755" s="26"/>
      <c r="BU3755" s="26"/>
      <c r="BV3755" s="39"/>
    </row>
    <row r="3756" spans="61:74" ht="13" thickBot="1">
      <c r="BI3756" s="37"/>
      <c r="BJ3756" s="138"/>
      <c r="BK3756" s="138"/>
      <c r="BL3756" s="138"/>
      <c r="BM3756" s="138"/>
      <c r="BN3756" s="26"/>
      <c r="BO3756" s="26"/>
      <c r="BP3756" s="26"/>
      <c r="BQ3756" s="38"/>
      <c r="BR3756" s="26"/>
      <c r="BS3756" s="26"/>
      <c r="BT3756" s="26"/>
      <c r="BU3756" s="26"/>
      <c r="BV3756" s="39"/>
    </row>
    <row r="3757" spans="61:74" ht="13" thickBot="1">
      <c r="BI3757" s="37"/>
      <c r="BJ3757" s="138"/>
      <c r="BK3757" s="138"/>
      <c r="BL3757" s="138"/>
      <c r="BM3757" s="138"/>
      <c r="BN3757" s="26"/>
      <c r="BO3757" s="26"/>
      <c r="BP3757" s="26"/>
      <c r="BQ3757" s="38"/>
      <c r="BR3757" s="26"/>
      <c r="BS3757" s="26"/>
      <c r="BT3757" s="26"/>
      <c r="BU3757" s="26"/>
      <c r="BV3757" s="39"/>
    </row>
    <row r="3758" spans="61:74" ht="13" thickBot="1">
      <c r="BI3758" s="37"/>
      <c r="BJ3758" s="138"/>
      <c r="BK3758" s="138"/>
      <c r="BL3758" s="138"/>
      <c r="BM3758" s="138"/>
      <c r="BN3758" s="26"/>
      <c r="BO3758" s="26"/>
      <c r="BP3758" s="26"/>
      <c r="BQ3758" s="38"/>
      <c r="BR3758" s="26"/>
      <c r="BS3758" s="26"/>
      <c r="BT3758" s="26"/>
      <c r="BU3758" s="26"/>
      <c r="BV3758" s="39"/>
    </row>
    <row r="3759" spans="61:74" ht="13" thickBot="1">
      <c r="BI3759" s="37"/>
      <c r="BJ3759" s="138"/>
      <c r="BK3759" s="138"/>
      <c r="BL3759" s="138"/>
      <c r="BM3759" s="138"/>
      <c r="BN3759" s="26"/>
      <c r="BO3759" s="26"/>
      <c r="BP3759" s="26"/>
      <c r="BQ3759" s="38"/>
      <c r="BR3759" s="26"/>
      <c r="BS3759" s="26"/>
      <c r="BT3759" s="26"/>
      <c r="BU3759" s="26"/>
      <c r="BV3759" s="39"/>
    </row>
    <row r="3760" spans="61:74" ht="13" thickBot="1">
      <c r="BI3760" s="37"/>
      <c r="BJ3760" s="138"/>
      <c r="BK3760" s="138"/>
      <c r="BL3760" s="138"/>
      <c r="BM3760" s="138"/>
      <c r="BN3760" s="26"/>
      <c r="BO3760" s="26"/>
      <c r="BP3760" s="26"/>
      <c r="BQ3760" s="38"/>
      <c r="BR3760" s="26"/>
      <c r="BS3760" s="26"/>
      <c r="BT3760" s="26"/>
      <c r="BU3760" s="26"/>
      <c r="BV3760" s="39"/>
    </row>
    <row r="3761" spans="61:74" ht="13" thickBot="1">
      <c r="BI3761" s="37"/>
      <c r="BJ3761" s="138"/>
      <c r="BK3761" s="138"/>
      <c r="BL3761" s="138"/>
      <c r="BM3761" s="138"/>
      <c r="BN3761" s="26"/>
      <c r="BO3761" s="26"/>
      <c r="BP3761" s="26"/>
      <c r="BQ3761" s="38"/>
      <c r="BR3761" s="26"/>
      <c r="BS3761" s="26"/>
      <c r="BT3761" s="26"/>
      <c r="BU3761" s="26"/>
      <c r="BV3761" s="39"/>
    </row>
    <row r="3762" spans="61:74" ht="13" thickBot="1">
      <c r="BI3762" s="37"/>
      <c r="BJ3762" s="138"/>
      <c r="BK3762" s="138"/>
      <c r="BL3762" s="138"/>
      <c r="BM3762" s="138"/>
      <c r="BN3762" s="26"/>
      <c r="BO3762" s="26"/>
      <c r="BP3762" s="26"/>
      <c r="BQ3762" s="38"/>
      <c r="BR3762" s="26"/>
      <c r="BS3762" s="26"/>
      <c r="BT3762" s="26"/>
      <c r="BU3762" s="26"/>
      <c r="BV3762" s="39"/>
    </row>
    <row r="3763" spans="61:74" ht="13" thickBot="1">
      <c r="BI3763" s="37"/>
      <c r="BJ3763" s="138"/>
      <c r="BK3763" s="138"/>
      <c r="BL3763" s="138"/>
      <c r="BM3763" s="138"/>
      <c r="BN3763" s="26"/>
      <c r="BO3763" s="26"/>
      <c r="BP3763" s="26"/>
      <c r="BQ3763" s="38"/>
      <c r="BR3763" s="26"/>
      <c r="BS3763" s="26"/>
      <c r="BT3763" s="26"/>
      <c r="BU3763" s="26"/>
      <c r="BV3763" s="39"/>
    </row>
    <row r="3764" spans="61:74" ht="13" thickBot="1">
      <c r="BI3764" s="37"/>
      <c r="BJ3764" s="138"/>
      <c r="BK3764" s="138"/>
      <c r="BL3764" s="138"/>
      <c r="BM3764" s="138"/>
      <c r="BN3764" s="26"/>
      <c r="BO3764" s="26"/>
      <c r="BP3764" s="26"/>
      <c r="BQ3764" s="38"/>
      <c r="BR3764" s="26"/>
      <c r="BS3764" s="26"/>
      <c r="BT3764" s="26"/>
      <c r="BU3764" s="26"/>
      <c r="BV3764" s="39"/>
    </row>
    <row r="3765" spans="61:74" ht="13" thickBot="1">
      <c r="BI3765" s="37"/>
      <c r="BJ3765" s="138"/>
      <c r="BK3765" s="138"/>
      <c r="BL3765" s="138"/>
      <c r="BM3765" s="138"/>
      <c r="BN3765" s="26"/>
      <c r="BO3765" s="26"/>
      <c r="BP3765" s="26"/>
      <c r="BQ3765" s="38"/>
      <c r="BR3765" s="26"/>
      <c r="BS3765" s="26"/>
      <c r="BT3765" s="26"/>
      <c r="BU3765" s="26"/>
      <c r="BV3765" s="39"/>
    </row>
    <row r="3766" spans="61:74" ht="13" thickBot="1">
      <c r="BI3766" s="37"/>
      <c r="BJ3766" s="138"/>
      <c r="BK3766" s="138"/>
      <c r="BL3766" s="138"/>
      <c r="BM3766" s="138"/>
      <c r="BN3766" s="26"/>
      <c r="BO3766" s="26"/>
      <c r="BP3766" s="26"/>
      <c r="BQ3766" s="38"/>
      <c r="BR3766" s="26"/>
      <c r="BS3766" s="26"/>
      <c r="BT3766" s="26"/>
      <c r="BU3766" s="26"/>
      <c r="BV3766" s="39"/>
    </row>
    <row r="3767" spans="61:74" ht="13" thickBot="1">
      <c r="BI3767" s="37"/>
      <c r="BJ3767" s="138"/>
      <c r="BK3767" s="138"/>
      <c r="BL3767" s="138"/>
      <c r="BM3767" s="138"/>
      <c r="BN3767" s="26"/>
      <c r="BO3767" s="26"/>
      <c r="BP3767" s="26"/>
      <c r="BQ3767" s="38"/>
      <c r="BR3767" s="26"/>
      <c r="BS3767" s="26"/>
      <c r="BT3767" s="26"/>
      <c r="BU3767" s="26"/>
      <c r="BV3767" s="39"/>
    </row>
    <row r="3768" spans="61:74" ht="13" thickBot="1">
      <c r="BI3768" s="37"/>
      <c r="BJ3768" s="138"/>
      <c r="BK3768" s="138"/>
      <c r="BL3768" s="138"/>
      <c r="BM3768" s="138"/>
      <c r="BN3768" s="26"/>
      <c r="BO3768" s="26"/>
      <c r="BP3768" s="26"/>
      <c r="BQ3768" s="38"/>
      <c r="BR3768" s="26"/>
      <c r="BS3768" s="26"/>
      <c r="BT3768" s="26"/>
      <c r="BU3768" s="26"/>
      <c r="BV3768" s="39"/>
    </row>
    <row r="3769" spans="61:74" ht="13" thickBot="1">
      <c r="BI3769" s="37"/>
      <c r="BJ3769" s="138"/>
      <c r="BK3769" s="138"/>
      <c r="BL3769" s="138"/>
      <c r="BM3769" s="138"/>
      <c r="BN3769" s="26"/>
      <c r="BO3769" s="26"/>
      <c r="BP3769" s="26"/>
      <c r="BQ3769" s="38"/>
      <c r="BR3769" s="26"/>
      <c r="BS3769" s="26"/>
      <c r="BT3769" s="26"/>
      <c r="BU3769" s="26"/>
      <c r="BV3769" s="39"/>
    </row>
    <row r="3770" spans="61:74" ht="13" thickBot="1">
      <c r="BI3770" s="37"/>
      <c r="BJ3770" s="138"/>
      <c r="BK3770" s="138"/>
      <c r="BL3770" s="138"/>
      <c r="BM3770" s="138"/>
      <c r="BN3770" s="26"/>
      <c r="BO3770" s="26"/>
      <c r="BP3770" s="26"/>
      <c r="BQ3770" s="38"/>
      <c r="BR3770" s="26"/>
      <c r="BS3770" s="26"/>
      <c r="BT3770" s="26"/>
      <c r="BU3770" s="26"/>
      <c r="BV3770" s="39"/>
    </row>
    <row r="3771" spans="61:74" ht="13" thickBot="1">
      <c r="BI3771" s="37"/>
      <c r="BJ3771" s="138"/>
      <c r="BK3771" s="138"/>
      <c r="BL3771" s="138"/>
      <c r="BM3771" s="138"/>
      <c r="BN3771" s="26"/>
      <c r="BO3771" s="26"/>
      <c r="BP3771" s="26"/>
      <c r="BQ3771" s="38"/>
      <c r="BR3771" s="26"/>
      <c r="BS3771" s="26"/>
      <c r="BT3771" s="26"/>
      <c r="BU3771" s="26"/>
      <c r="BV3771" s="39"/>
    </row>
    <row r="3772" spans="61:74" ht="13" thickBot="1">
      <c r="BI3772" s="37"/>
      <c r="BJ3772" s="138"/>
      <c r="BK3772" s="138"/>
      <c r="BL3772" s="138"/>
      <c r="BM3772" s="138"/>
      <c r="BN3772" s="26"/>
      <c r="BO3772" s="26"/>
      <c r="BP3772" s="26"/>
      <c r="BQ3772" s="38"/>
      <c r="BR3772" s="26"/>
      <c r="BS3772" s="26"/>
      <c r="BT3772" s="26"/>
      <c r="BU3772" s="26"/>
      <c r="BV3772" s="39"/>
    </row>
    <row r="3773" spans="61:74" ht="13" thickBot="1">
      <c r="BI3773" s="37"/>
      <c r="BJ3773" s="138"/>
      <c r="BK3773" s="138"/>
      <c r="BL3773" s="138"/>
      <c r="BM3773" s="138"/>
      <c r="BN3773" s="26"/>
      <c r="BO3773" s="26"/>
      <c r="BP3773" s="26"/>
      <c r="BQ3773" s="38"/>
      <c r="BR3773" s="26"/>
      <c r="BS3773" s="26"/>
      <c r="BT3773" s="26"/>
      <c r="BU3773" s="26"/>
      <c r="BV3773" s="39"/>
    </row>
    <row r="3774" spans="61:74" ht="13" thickBot="1">
      <c r="BI3774" s="37"/>
      <c r="BJ3774" s="138"/>
      <c r="BK3774" s="138"/>
      <c r="BL3774" s="138"/>
      <c r="BM3774" s="138"/>
      <c r="BN3774" s="26"/>
      <c r="BO3774" s="26"/>
      <c r="BP3774" s="26"/>
      <c r="BQ3774" s="38"/>
      <c r="BR3774" s="26"/>
      <c r="BS3774" s="26"/>
      <c r="BT3774" s="26"/>
      <c r="BU3774" s="26"/>
      <c r="BV3774" s="39"/>
    </row>
    <row r="3775" spans="61:74" ht="13" thickBot="1">
      <c r="BI3775" s="37"/>
      <c r="BJ3775" s="138"/>
      <c r="BK3775" s="138"/>
      <c r="BL3775" s="138"/>
      <c r="BM3775" s="138"/>
      <c r="BN3775" s="26"/>
      <c r="BO3775" s="26"/>
      <c r="BP3775" s="26"/>
      <c r="BQ3775" s="38"/>
      <c r="BR3775" s="26"/>
      <c r="BS3775" s="26"/>
      <c r="BT3775" s="26"/>
      <c r="BU3775" s="26"/>
      <c r="BV3775" s="39"/>
    </row>
    <row r="3776" spans="61:74" ht="13" thickBot="1">
      <c r="BI3776" s="37"/>
      <c r="BJ3776" s="138"/>
      <c r="BK3776" s="138"/>
      <c r="BL3776" s="138"/>
      <c r="BM3776" s="138"/>
      <c r="BN3776" s="26"/>
      <c r="BO3776" s="26"/>
      <c r="BP3776" s="26"/>
      <c r="BQ3776" s="38"/>
      <c r="BR3776" s="26"/>
      <c r="BS3776" s="26"/>
      <c r="BT3776" s="26"/>
      <c r="BU3776" s="26"/>
      <c r="BV3776" s="39"/>
    </row>
    <row r="3777" spans="61:74" ht="13" thickBot="1">
      <c r="BI3777" s="37"/>
      <c r="BJ3777" s="138"/>
      <c r="BK3777" s="138"/>
      <c r="BL3777" s="138"/>
      <c r="BM3777" s="138"/>
      <c r="BN3777" s="26"/>
      <c r="BO3777" s="26"/>
      <c r="BP3777" s="26"/>
      <c r="BQ3777" s="38"/>
      <c r="BR3777" s="26"/>
      <c r="BS3777" s="26"/>
      <c r="BT3777" s="26"/>
      <c r="BU3777" s="26"/>
      <c r="BV3777" s="39"/>
    </row>
    <row r="3778" spans="61:74" ht="13" thickBot="1">
      <c r="BI3778" s="37"/>
      <c r="BJ3778" s="138"/>
      <c r="BK3778" s="138"/>
      <c r="BL3778" s="138"/>
      <c r="BM3778" s="138"/>
      <c r="BN3778" s="26"/>
      <c r="BO3778" s="26"/>
      <c r="BP3778" s="26"/>
      <c r="BQ3778" s="38"/>
      <c r="BR3778" s="26"/>
      <c r="BS3778" s="26"/>
      <c r="BT3778" s="26"/>
      <c r="BU3778" s="26"/>
      <c r="BV3778" s="39"/>
    </row>
    <row r="3779" spans="61:74" ht="13" thickBot="1">
      <c r="BI3779" s="37"/>
      <c r="BJ3779" s="138"/>
      <c r="BK3779" s="138"/>
      <c r="BL3779" s="138"/>
      <c r="BM3779" s="138"/>
      <c r="BN3779" s="26"/>
      <c r="BO3779" s="26"/>
      <c r="BP3779" s="26"/>
      <c r="BQ3779" s="38"/>
      <c r="BR3779" s="26"/>
      <c r="BS3779" s="26"/>
      <c r="BT3779" s="26"/>
      <c r="BU3779" s="26"/>
      <c r="BV3779" s="39"/>
    </row>
    <row r="3780" spans="61:74" ht="13" thickBot="1">
      <c r="BI3780" s="37"/>
      <c r="BJ3780" s="138"/>
      <c r="BK3780" s="138"/>
      <c r="BL3780" s="138"/>
      <c r="BM3780" s="138"/>
      <c r="BN3780" s="26"/>
      <c r="BO3780" s="26"/>
      <c r="BP3780" s="26"/>
      <c r="BQ3780" s="38"/>
      <c r="BR3780" s="26"/>
      <c r="BS3780" s="26"/>
      <c r="BT3780" s="26"/>
      <c r="BU3780" s="26"/>
      <c r="BV3780" s="39"/>
    </row>
    <row r="3781" spans="61:74" ht="13" thickBot="1">
      <c r="BI3781" s="37"/>
      <c r="BJ3781" s="138"/>
      <c r="BK3781" s="138"/>
      <c r="BL3781" s="138"/>
      <c r="BM3781" s="138"/>
      <c r="BN3781" s="26"/>
      <c r="BO3781" s="26"/>
      <c r="BP3781" s="26"/>
      <c r="BQ3781" s="38"/>
      <c r="BR3781" s="26"/>
      <c r="BS3781" s="26"/>
      <c r="BT3781" s="26"/>
      <c r="BU3781" s="26"/>
      <c r="BV3781" s="39"/>
    </row>
    <row r="3782" spans="61:74" ht="13" thickBot="1">
      <c r="BI3782" s="37"/>
      <c r="BJ3782" s="138"/>
      <c r="BK3782" s="138"/>
      <c r="BL3782" s="138"/>
      <c r="BM3782" s="138"/>
      <c r="BN3782" s="26"/>
      <c r="BO3782" s="26"/>
      <c r="BP3782" s="26"/>
      <c r="BQ3782" s="38"/>
      <c r="BR3782" s="26"/>
      <c r="BS3782" s="26"/>
      <c r="BT3782" s="26"/>
      <c r="BU3782" s="26"/>
      <c r="BV3782" s="39"/>
    </row>
    <row r="3783" spans="61:74" ht="13" thickBot="1">
      <c r="BI3783" s="37"/>
      <c r="BJ3783" s="138"/>
      <c r="BK3783" s="138"/>
      <c r="BL3783" s="138"/>
      <c r="BM3783" s="138"/>
      <c r="BN3783" s="26"/>
      <c r="BO3783" s="26"/>
      <c r="BP3783" s="26"/>
      <c r="BQ3783" s="38"/>
      <c r="BR3783" s="26"/>
      <c r="BS3783" s="26"/>
      <c r="BT3783" s="26"/>
      <c r="BU3783" s="26"/>
      <c r="BV3783" s="39"/>
    </row>
    <row r="3784" spans="61:74" ht="13" thickBot="1">
      <c r="BI3784" s="37"/>
      <c r="BJ3784" s="138"/>
      <c r="BK3784" s="138"/>
      <c r="BL3784" s="138"/>
      <c r="BM3784" s="138"/>
      <c r="BN3784" s="26"/>
      <c r="BO3784" s="26"/>
      <c r="BP3784" s="26"/>
      <c r="BQ3784" s="38"/>
      <c r="BR3784" s="26"/>
      <c r="BS3784" s="26"/>
      <c r="BT3784" s="26"/>
      <c r="BU3784" s="26"/>
      <c r="BV3784" s="39"/>
    </row>
    <row r="3785" spans="61:74" ht="13" thickBot="1">
      <c r="BI3785" s="37"/>
      <c r="BJ3785" s="138"/>
      <c r="BK3785" s="138"/>
      <c r="BL3785" s="138"/>
      <c r="BM3785" s="138"/>
      <c r="BN3785" s="26"/>
      <c r="BO3785" s="26"/>
      <c r="BP3785" s="26"/>
      <c r="BQ3785" s="38"/>
      <c r="BR3785" s="26"/>
      <c r="BS3785" s="26"/>
      <c r="BT3785" s="26"/>
      <c r="BU3785" s="26"/>
      <c r="BV3785" s="39"/>
    </row>
    <row r="3786" spans="61:74" ht="13" thickBot="1">
      <c r="BI3786" s="37"/>
      <c r="BJ3786" s="138"/>
      <c r="BK3786" s="138"/>
      <c r="BL3786" s="138"/>
      <c r="BM3786" s="138"/>
      <c r="BN3786" s="26"/>
      <c r="BO3786" s="26"/>
      <c r="BP3786" s="26"/>
      <c r="BQ3786" s="38"/>
      <c r="BR3786" s="26"/>
      <c r="BS3786" s="26"/>
      <c r="BT3786" s="26"/>
      <c r="BU3786" s="26"/>
      <c r="BV3786" s="39"/>
    </row>
    <row r="3787" spans="61:74" ht="13" thickBot="1">
      <c r="BI3787" s="37"/>
      <c r="BJ3787" s="138"/>
      <c r="BK3787" s="138"/>
      <c r="BL3787" s="138"/>
      <c r="BM3787" s="138"/>
      <c r="BN3787" s="26"/>
      <c r="BO3787" s="26"/>
      <c r="BP3787" s="26"/>
      <c r="BQ3787" s="38"/>
      <c r="BR3787" s="26"/>
      <c r="BS3787" s="26"/>
      <c r="BT3787" s="26"/>
      <c r="BU3787" s="26"/>
      <c r="BV3787" s="39"/>
    </row>
    <row r="3788" spans="61:74" ht="13" thickBot="1">
      <c r="BI3788" s="37"/>
      <c r="BJ3788" s="138"/>
      <c r="BK3788" s="138"/>
      <c r="BL3788" s="138"/>
      <c r="BM3788" s="138"/>
      <c r="BN3788" s="26"/>
      <c r="BO3788" s="26"/>
      <c r="BP3788" s="26"/>
      <c r="BQ3788" s="38"/>
      <c r="BR3788" s="26"/>
      <c r="BS3788" s="26"/>
      <c r="BT3788" s="26"/>
      <c r="BU3788" s="26"/>
      <c r="BV3788" s="39"/>
    </row>
    <row r="3789" spans="61:74" ht="13" thickBot="1">
      <c r="BI3789" s="37"/>
      <c r="BJ3789" s="138"/>
      <c r="BK3789" s="138"/>
      <c r="BL3789" s="138"/>
      <c r="BM3789" s="138"/>
      <c r="BN3789" s="26"/>
      <c r="BO3789" s="26"/>
      <c r="BP3789" s="26"/>
      <c r="BQ3789" s="38"/>
      <c r="BR3789" s="26"/>
      <c r="BS3789" s="26"/>
      <c r="BT3789" s="26"/>
      <c r="BU3789" s="26"/>
      <c r="BV3789" s="39"/>
    </row>
    <row r="3790" spans="61:74" ht="13" thickBot="1">
      <c r="BI3790" s="37"/>
      <c r="BJ3790" s="138"/>
      <c r="BK3790" s="138"/>
      <c r="BL3790" s="138"/>
      <c r="BM3790" s="138"/>
      <c r="BN3790" s="26"/>
      <c r="BO3790" s="26"/>
      <c r="BP3790" s="26"/>
      <c r="BQ3790" s="38"/>
      <c r="BR3790" s="26"/>
      <c r="BS3790" s="26"/>
      <c r="BT3790" s="26"/>
      <c r="BU3790" s="26"/>
      <c r="BV3790" s="39"/>
    </row>
    <row r="3791" spans="61:74" ht="13" thickBot="1">
      <c r="BI3791" s="37"/>
      <c r="BJ3791" s="138"/>
      <c r="BK3791" s="138"/>
      <c r="BL3791" s="138"/>
      <c r="BM3791" s="138"/>
      <c r="BN3791" s="26"/>
      <c r="BO3791" s="26"/>
      <c r="BP3791" s="26"/>
      <c r="BQ3791" s="38"/>
      <c r="BR3791" s="26"/>
      <c r="BS3791" s="26"/>
      <c r="BT3791" s="26"/>
      <c r="BU3791" s="26"/>
      <c r="BV3791" s="39"/>
    </row>
    <row r="3792" spans="61:74" ht="13" thickBot="1">
      <c r="BI3792" s="37"/>
      <c r="BJ3792" s="138"/>
      <c r="BK3792" s="138"/>
      <c r="BL3792" s="138"/>
      <c r="BM3792" s="138"/>
      <c r="BN3792" s="26"/>
      <c r="BO3792" s="26"/>
      <c r="BP3792" s="26"/>
      <c r="BQ3792" s="38"/>
      <c r="BR3792" s="26"/>
      <c r="BS3792" s="26"/>
      <c r="BT3792" s="26"/>
      <c r="BU3792" s="26"/>
      <c r="BV3792" s="39"/>
    </row>
    <row r="3793" spans="61:74" ht="13" thickBot="1">
      <c r="BI3793" s="37"/>
      <c r="BJ3793" s="138"/>
      <c r="BK3793" s="138"/>
      <c r="BL3793" s="138"/>
      <c r="BM3793" s="138"/>
      <c r="BN3793" s="26"/>
      <c r="BO3793" s="26"/>
      <c r="BP3793" s="26"/>
      <c r="BQ3793" s="38"/>
      <c r="BR3793" s="26"/>
      <c r="BS3793" s="26"/>
      <c r="BT3793" s="26"/>
      <c r="BU3793" s="26"/>
      <c r="BV3793" s="39"/>
    </row>
    <row r="3794" spans="61:74" ht="13" thickBot="1">
      <c r="BI3794" s="37"/>
      <c r="BJ3794" s="138"/>
      <c r="BK3794" s="138"/>
      <c r="BL3794" s="138"/>
      <c r="BM3794" s="138"/>
      <c r="BN3794" s="26"/>
      <c r="BO3794" s="26"/>
      <c r="BP3794" s="26"/>
      <c r="BQ3794" s="38"/>
      <c r="BR3794" s="26"/>
      <c r="BS3794" s="26"/>
      <c r="BT3794" s="26"/>
      <c r="BU3794" s="26"/>
      <c r="BV3794" s="39"/>
    </row>
    <row r="3795" spans="61:74" ht="13" thickBot="1">
      <c r="BI3795" s="37"/>
      <c r="BJ3795" s="138"/>
      <c r="BK3795" s="138"/>
      <c r="BL3795" s="138"/>
      <c r="BM3795" s="138"/>
      <c r="BN3795" s="26"/>
      <c r="BO3795" s="26"/>
      <c r="BP3795" s="26"/>
      <c r="BQ3795" s="38"/>
      <c r="BR3795" s="26"/>
      <c r="BS3795" s="26"/>
      <c r="BT3795" s="26"/>
      <c r="BU3795" s="26"/>
      <c r="BV3795" s="39"/>
    </row>
    <row r="3796" spans="61:74" ht="13" thickBot="1">
      <c r="BI3796" s="37"/>
      <c r="BJ3796" s="138"/>
      <c r="BK3796" s="138"/>
      <c r="BL3796" s="138"/>
      <c r="BM3796" s="138"/>
      <c r="BN3796" s="26"/>
      <c r="BO3796" s="26"/>
      <c r="BP3796" s="26"/>
      <c r="BQ3796" s="38"/>
      <c r="BR3796" s="26"/>
      <c r="BS3796" s="26"/>
      <c r="BT3796" s="26"/>
      <c r="BU3796" s="26"/>
      <c r="BV3796" s="39"/>
    </row>
    <row r="3797" spans="61:74" ht="13" thickBot="1">
      <c r="BI3797" s="37"/>
      <c r="BJ3797" s="138"/>
      <c r="BK3797" s="138"/>
      <c r="BL3797" s="138"/>
      <c r="BM3797" s="138"/>
      <c r="BN3797" s="26"/>
      <c r="BO3797" s="26"/>
      <c r="BP3797" s="26"/>
      <c r="BQ3797" s="38"/>
      <c r="BR3797" s="26"/>
      <c r="BS3797" s="26"/>
      <c r="BT3797" s="26"/>
      <c r="BU3797" s="26"/>
      <c r="BV3797" s="39"/>
    </row>
    <row r="3798" spans="61:74" ht="13" thickBot="1">
      <c r="BI3798" s="37"/>
      <c r="BJ3798" s="138"/>
      <c r="BK3798" s="138"/>
      <c r="BL3798" s="138"/>
      <c r="BM3798" s="138"/>
      <c r="BN3798" s="26"/>
      <c r="BO3798" s="26"/>
      <c r="BP3798" s="26"/>
      <c r="BQ3798" s="38"/>
      <c r="BR3798" s="26"/>
      <c r="BS3798" s="26"/>
      <c r="BT3798" s="26"/>
      <c r="BU3798" s="26"/>
      <c r="BV3798" s="39"/>
    </row>
    <row r="3799" spans="61:74" ht="13" thickBot="1">
      <c r="BI3799" s="37"/>
      <c r="BJ3799" s="138"/>
      <c r="BK3799" s="138"/>
      <c r="BL3799" s="138"/>
      <c r="BM3799" s="138"/>
      <c r="BN3799" s="26"/>
      <c r="BO3799" s="26"/>
      <c r="BP3799" s="26"/>
      <c r="BQ3799" s="38"/>
      <c r="BR3799" s="26"/>
      <c r="BS3799" s="26"/>
      <c r="BT3799" s="26"/>
      <c r="BU3799" s="26"/>
      <c r="BV3799" s="39"/>
    </row>
    <row r="3800" spans="61:74" ht="13" thickBot="1">
      <c r="BI3800" s="37"/>
      <c r="BJ3800" s="138"/>
      <c r="BK3800" s="138"/>
      <c r="BL3800" s="138"/>
      <c r="BM3800" s="138"/>
      <c r="BN3800" s="26"/>
      <c r="BO3800" s="26"/>
      <c r="BP3800" s="26"/>
      <c r="BQ3800" s="38"/>
      <c r="BR3800" s="26"/>
      <c r="BS3800" s="26"/>
      <c r="BT3800" s="26"/>
      <c r="BU3800" s="26"/>
      <c r="BV3800" s="39"/>
    </row>
    <row r="3801" spans="61:74" ht="13" thickBot="1">
      <c r="BI3801" s="37"/>
      <c r="BJ3801" s="138"/>
      <c r="BK3801" s="138"/>
      <c r="BL3801" s="138"/>
      <c r="BM3801" s="138"/>
      <c r="BN3801" s="26"/>
      <c r="BO3801" s="26"/>
      <c r="BP3801" s="26"/>
      <c r="BQ3801" s="38"/>
      <c r="BR3801" s="26"/>
      <c r="BS3801" s="26"/>
      <c r="BT3801" s="26"/>
      <c r="BU3801" s="26"/>
      <c r="BV3801" s="39"/>
    </row>
    <row r="3802" spans="61:74" ht="13" thickBot="1">
      <c r="BI3802" s="37"/>
      <c r="BJ3802" s="138"/>
      <c r="BK3802" s="138"/>
      <c r="BL3802" s="138"/>
      <c r="BM3802" s="138"/>
      <c r="BN3802" s="26"/>
      <c r="BO3802" s="26"/>
      <c r="BP3802" s="26"/>
      <c r="BQ3802" s="38"/>
      <c r="BR3802" s="26"/>
      <c r="BS3802" s="26"/>
      <c r="BT3802" s="26"/>
      <c r="BU3802" s="26"/>
      <c r="BV3802" s="39"/>
    </row>
    <row r="3803" spans="61:74" ht="13" thickBot="1">
      <c r="BI3803" s="37"/>
      <c r="BJ3803" s="138"/>
      <c r="BK3803" s="138"/>
      <c r="BL3803" s="138"/>
      <c r="BM3803" s="138"/>
      <c r="BN3803" s="26"/>
      <c r="BO3803" s="26"/>
      <c r="BP3803" s="26"/>
      <c r="BQ3803" s="38"/>
      <c r="BR3803" s="26"/>
      <c r="BS3803" s="26"/>
      <c r="BT3803" s="26"/>
      <c r="BU3803" s="26"/>
      <c r="BV3803" s="39"/>
    </row>
    <row r="3804" spans="61:74" ht="13" thickBot="1">
      <c r="BI3804" s="37"/>
      <c r="BJ3804" s="138"/>
      <c r="BK3804" s="138"/>
      <c r="BL3804" s="138"/>
      <c r="BM3804" s="138"/>
      <c r="BN3804" s="26"/>
      <c r="BO3804" s="26"/>
      <c r="BP3804" s="26"/>
      <c r="BQ3804" s="38"/>
      <c r="BR3804" s="26"/>
      <c r="BS3804" s="26"/>
      <c r="BT3804" s="26"/>
      <c r="BU3804" s="26"/>
      <c r="BV3804" s="39"/>
    </row>
    <row r="3805" spans="61:74" ht="13" thickBot="1">
      <c r="BI3805" s="37"/>
      <c r="BJ3805" s="138"/>
      <c r="BK3805" s="138"/>
      <c r="BL3805" s="138"/>
      <c r="BM3805" s="138"/>
      <c r="BN3805" s="26"/>
      <c r="BO3805" s="26"/>
      <c r="BP3805" s="26"/>
      <c r="BQ3805" s="38"/>
      <c r="BR3805" s="26"/>
      <c r="BS3805" s="26"/>
      <c r="BT3805" s="26"/>
      <c r="BU3805" s="26"/>
      <c r="BV3805" s="39"/>
    </row>
    <row r="3806" spans="61:74" ht="13" thickBot="1">
      <c r="BI3806" s="37"/>
      <c r="BJ3806" s="138"/>
      <c r="BK3806" s="138"/>
      <c r="BL3806" s="138"/>
      <c r="BM3806" s="138"/>
      <c r="BN3806" s="26"/>
      <c r="BO3806" s="26"/>
      <c r="BP3806" s="26"/>
      <c r="BQ3806" s="38"/>
      <c r="BR3806" s="26"/>
      <c r="BS3806" s="26"/>
      <c r="BT3806" s="26"/>
      <c r="BU3806" s="26"/>
      <c r="BV3806" s="39"/>
    </row>
    <row r="3807" spans="61:74" ht="13" thickBot="1">
      <c r="BI3807" s="37"/>
      <c r="BJ3807" s="138"/>
      <c r="BK3807" s="138"/>
      <c r="BL3807" s="138"/>
      <c r="BM3807" s="138"/>
      <c r="BN3807" s="26"/>
      <c r="BO3807" s="26"/>
      <c r="BP3807" s="26"/>
      <c r="BQ3807" s="38"/>
      <c r="BR3807" s="26"/>
      <c r="BS3807" s="26"/>
      <c r="BT3807" s="26"/>
      <c r="BU3807" s="26"/>
      <c r="BV3807" s="39"/>
    </row>
    <row r="3808" spans="61:74" ht="13" thickBot="1">
      <c r="BI3808" s="37"/>
      <c r="BJ3808" s="138"/>
      <c r="BK3808" s="138"/>
      <c r="BL3808" s="138"/>
      <c r="BM3808" s="138"/>
      <c r="BN3808" s="26"/>
      <c r="BO3808" s="26"/>
      <c r="BP3808" s="26"/>
      <c r="BQ3808" s="38"/>
      <c r="BR3808" s="26"/>
      <c r="BS3808" s="26"/>
      <c r="BT3808" s="26"/>
      <c r="BU3808" s="26"/>
      <c r="BV3808" s="39"/>
    </row>
    <row r="3809" spans="61:74" ht="13" thickBot="1">
      <c r="BI3809" s="37"/>
      <c r="BJ3809" s="138"/>
      <c r="BK3809" s="138"/>
      <c r="BL3809" s="138"/>
      <c r="BM3809" s="138"/>
      <c r="BN3809" s="26"/>
      <c r="BO3809" s="26"/>
      <c r="BP3809" s="26"/>
      <c r="BQ3809" s="38"/>
      <c r="BR3809" s="26"/>
      <c r="BS3809" s="26"/>
      <c r="BT3809" s="26"/>
      <c r="BU3809" s="26"/>
      <c r="BV3809" s="39"/>
    </row>
    <row r="3810" spans="61:74" ht="13" thickBot="1">
      <c r="BI3810" s="37"/>
      <c r="BJ3810" s="138"/>
      <c r="BK3810" s="138"/>
      <c r="BL3810" s="138"/>
      <c r="BM3810" s="138"/>
      <c r="BN3810" s="26"/>
      <c r="BO3810" s="26"/>
      <c r="BP3810" s="26"/>
      <c r="BQ3810" s="38"/>
      <c r="BR3810" s="26"/>
      <c r="BS3810" s="26"/>
      <c r="BT3810" s="26"/>
      <c r="BU3810" s="26"/>
      <c r="BV3810" s="39"/>
    </row>
    <row r="3811" spans="61:74" ht="13" thickBot="1">
      <c r="BI3811" s="37"/>
      <c r="BJ3811" s="138"/>
      <c r="BK3811" s="138"/>
      <c r="BL3811" s="138"/>
      <c r="BM3811" s="138"/>
      <c r="BN3811" s="26"/>
      <c r="BO3811" s="26"/>
      <c r="BP3811" s="26"/>
      <c r="BQ3811" s="38"/>
      <c r="BR3811" s="26"/>
      <c r="BS3811" s="26"/>
      <c r="BT3811" s="26"/>
      <c r="BU3811" s="26"/>
      <c r="BV3811" s="39"/>
    </row>
    <row r="3812" spans="61:74" ht="13" thickBot="1">
      <c r="BI3812" s="37"/>
      <c r="BJ3812" s="138"/>
      <c r="BK3812" s="138"/>
      <c r="BL3812" s="138"/>
      <c r="BM3812" s="138"/>
      <c r="BN3812" s="26"/>
      <c r="BO3812" s="26"/>
      <c r="BP3812" s="26"/>
      <c r="BQ3812" s="38"/>
      <c r="BR3812" s="26"/>
      <c r="BS3812" s="26"/>
      <c r="BT3812" s="26"/>
      <c r="BU3812" s="26"/>
      <c r="BV3812" s="39"/>
    </row>
    <row r="3813" spans="61:74" ht="13" thickBot="1">
      <c r="BI3813" s="37"/>
      <c r="BJ3813" s="138"/>
      <c r="BK3813" s="138"/>
      <c r="BL3813" s="138"/>
      <c r="BM3813" s="138"/>
      <c r="BN3813" s="26"/>
      <c r="BO3813" s="26"/>
      <c r="BP3813" s="26"/>
      <c r="BQ3813" s="38"/>
      <c r="BR3813" s="26"/>
      <c r="BS3813" s="26"/>
      <c r="BT3813" s="26"/>
      <c r="BU3813" s="26"/>
      <c r="BV3813" s="39"/>
    </row>
    <row r="3814" spans="61:74" ht="13" thickBot="1">
      <c r="BI3814" s="37"/>
      <c r="BJ3814" s="138"/>
      <c r="BK3814" s="138"/>
      <c r="BL3814" s="138"/>
      <c r="BM3814" s="138"/>
      <c r="BN3814" s="26"/>
      <c r="BO3814" s="26"/>
      <c r="BP3814" s="26"/>
      <c r="BQ3814" s="38"/>
      <c r="BR3814" s="26"/>
      <c r="BS3814" s="26"/>
      <c r="BT3814" s="26"/>
      <c r="BU3814" s="26"/>
      <c r="BV3814" s="39"/>
    </row>
    <row r="3815" spans="61:74" ht="13" thickBot="1">
      <c r="BI3815" s="37"/>
      <c r="BJ3815" s="138"/>
      <c r="BK3815" s="138"/>
      <c r="BL3815" s="138"/>
      <c r="BM3815" s="138"/>
      <c r="BN3815" s="26"/>
      <c r="BO3815" s="26"/>
      <c r="BP3815" s="26"/>
      <c r="BQ3815" s="38"/>
      <c r="BR3815" s="26"/>
      <c r="BS3815" s="26"/>
      <c r="BT3815" s="26"/>
      <c r="BU3815" s="26"/>
      <c r="BV3815" s="39"/>
    </row>
    <row r="3816" spans="61:74" ht="13" thickBot="1">
      <c r="BI3816" s="37"/>
      <c r="BJ3816" s="138"/>
      <c r="BK3816" s="138"/>
      <c r="BL3816" s="138"/>
      <c r="BM3816" s="138"/>
      <c r="BN3816" s="26"/>
      <c r="BO3816" s="26"/>
      <c r="BP3816" s="26"/>
      <c r="BQ3816" s="38"/>
      <c r="BR3816" s="26"/>
      <c r="BS3816" s="26"/>
      <c r="BT3816" s="26"/>
      <c r="BU3816" s="26"/>
      <c r="BV3816" s="39"/>
    </row>
    <row r="3817" spans="61:74" ht="13" thickBot="1">
      <c r="BI3817" s="37"/>
      <c r="BJ3817" s="138"/>
      <c r="BK3817" s="138"/>
      <c r="BL3817" s="138"/>
      <c r="BM3817" s="138"/>
      <c r="BN3817" s="26"/>
      <c r="BO3817" s="26"/>
      <c r="BP3817" s="26"/>
      <c r="BQ3817" s="38"/>
      <c r="BR3817" s="26"/>
      <c r="BS3817" s="26"/>
      <c r="BT3817" s="26"/>
      <c r="BU3817" s="26"/>
      <c r="BV3817" s="39"/>
    </row>
    <row r="3818" spans="61:74" ht="13" thickBot="1">
      <c r="BI3818" s="37"/>
      <c r="BJ3818" s="138"/>
      <c r="BK3818" s="138"/>
      <c r="BL3818" s="138"/>
      <c r="BM3818" s="138"/>
      <c r="BN3818" s="26"/>
      <c r="BO3818" s="26"/>
      <c r="BP3818" s="26"/>
      <c r="BQ3818" s="38"/>
      <c r="BR3818" s="26"/>
      <c r="BS3818" s="26"/>
      <c r="BT3818" s="26"/>
      <c r="BU3818" s="26"/>
      <c r="BV3818" s="39"/>
    </row>
    <row r="3819" spans="61:74" ht="13" thickBot="1">
      <c r="BI3819" s="37"/>
      <c r="BJ3819" s="138"/>
      <c r="BK3819" s="138"/>
      <c r="BL3819" s="138"/>
      <c r="BM3819" s="138"/>
      <c r="BN3819" s="26"/>
      <c r="BO3819" s="26"/>
      <c r="BP3819" s="26"/>
      <c r="BQ3819" s="38"/>
      <c r="BR3819" s="26"/>
      <c r="BS3819" s="26"/>
      <c r="BT3819" s="26"/>
      <c r="BU3819" s="26"/>
      <c r="BV3819" s="39"/>
    </row>
    <row r="3820" spans="61:74" ht="13" thickBot="1">
      <c r="BI3820" s="37"/>
      <c r="BJ3820" s="138"/>
      <c r="BK3820" s="138"/>
      <c r="BL3820" s="138"/>
      <c r="BM3820" s="138"/>
      <c r="BN3820" s="26"/>
      <c r="BO3820" s="26"/>
      <c r="BP3820" s="26"/>
      <c r="BQ3820" s="38"/>
      <c r="BR3820" s="26"/>
      <c r="BS3820" s="26"/>
      <c r="BT3820" s="26"/>
      <c r="BU3820" s="26"/>
      <c r="BV3820" s="39"/>
    </row>
    <row r="3821" spans="61:74" ht="13" thickBot="1">
      <c r="BI3821" s="37"/>
      <c r="BJ3821" s="138"/>
      <c r="BK3821" s="138"/>
      <c r="BL3821" s="138"/>
      <c r="BM3821" s="138"/>
      <c r="BN3821" s="26"/>
      <c r="BO3821" s="26"/>
      <c r="BP3821" s="26"/>
      <c r="BQ3821" s="38"/>
      <c r="BR3821" s="26"/>
      <c r="BS3821" s="26"/>
      <c r="BT3821" s="26"/>
      <c r="BU3821" s="26"/>
      <c r="BV3821" s="39"/>
    </row>
    <row r="3822" spans="61:74" ht="13" thickBot="1">
      <c r="BI3822" s="37"/>
      <c r="BJ3822" s="138"/>
      <c r="BK3822" s="138"/>
      <c r="BL3822" s="138"/>
      <c r="BM3822" s="138"/>
      <c r="BN3822" s="26"/>
      <c r="BO3822" s="26"/>
      <c r="BP3822" s="26"/>
      <c r="BQ3822" s="38"/>
      <c r="BR3822" s="26"/>
      <c r="BS3822" s="26"/>
      <c r="BT3822" s="26"/>
      <c r="BU3822" s="26"/>
      <c r="BV3822" s="39"/>
    </row>
    <row r="3823" spans="61:74" ht="13" thickBot="1">
      <c r="BI3823" s="37"/>
      <c r="BJ3823" s="138"/>
      <c r="BK3823" s="138"/>
      <c r="BL3823" s="138"/>
      <c r="BM3823" s="138"/>
      <c r="BN3823" s="26"/>
      <c r="BO3823" s="26"/>
      <c r="BP3823" s="26"/>
      <c r="BQ3823" s="38"/>
      <c r="BR3823" s="26"/>
      <c r="BS3823" s="26"/>
      <c r="BT3823" s="26"/>
      <c r="BU3823" s="26"/>
      <c r="BV3823" s="39"/>
    </row>
    <row r="3824" spans="61:74" ht="13" thickBot="1">
      <c r="BI3824" s="37"/>
      <c r="BJ3824" s="138"/>
      <c r="BK3824" s="138"/>
      <c r="BL3824" s="138"/>
      <c r="BM3824" s="138"/>
      <c r="BN3824" s="26"/>
      <c r="BO3824" s="26"/>
      <c r="BP3824" s="26"/>
      <c r="BQ3824" s="38"/>
      <c r="BR3824" s="26"/>
      <c r="BS3824" s="26"/>
      <c r="BT3824" s="26"/>
      <c r="BU3824" s="26"/>
      <c r="BV3824" s="39"/>
    </row>
    <row r="3825" spans="61:74" ht="13" thickBot="1">
      <c r="BI3825" s="37"/>
      <c r="BJ3825" s="138"/>
      <c r="BK3825" s="138"/>
      <c r="BL3825" s="138"/>
      <c r="BM3825" s="138"/>
      <c r="BN3825" s="26"/>
      <c r="BO3825" s="26"/>
      <c r="BP3825" s="26"/>
      <c r="BQ3825" s="38"/>
      <c r="BR3825" s="26"/>
      <c r="BS3825" s="26"/>
      <c r="BT3825" s="26"/>
      <c r="BU3825" s="26"/>
      <c r="BV3825" s="39"/>
    </row>
    <row r="3826" spans="61:74" ht="13" thickBot="1">
      <c r="BI3826" s="37"/>
      <c r="BJ3826" s="138"/>
      <c r="BK3826" s="138"/>
      <c r="BL3826" s="138"/>
      <c r="BM3826" s="138"/>
      <c r="BN3826" s="26"/>
      <c r="BO3826" s="26"/>
      <c r="BP3826" s="26"/>
      <c r="BQ3826" s="38"/>
      <c r="BR3826" s="26"/>
      <c r="BS3826" s="26"/>
      <c r="BT3826" s="26"/>
      <c r="BU3826" s="26"/>
      <c r="BV3826" s="39"/>
    </row>
    <row r="3827" spans="61:74" ht="13" thickBot="1">
      <c r="BI3827" s="37"/>
      <c r="BJ3827" s="138"/>
      <c r="BK3827" s="138"/>
      <c r="BL3827" s="138"/>
      <c r="BM3827" s="138"/>
      <c r="BN3827" s="26"/>
      <c r="BO3827" s="26"/>
      <c r="BP3827" s="26"/>
      <c r="BQ3827" s="38"/>
      <c r="BR3827" s="26"/>
      <c r="BS3827" s="26"/>
      <c r="BT3827" s="26"/>
      <c r="BU3827" s="26"/>
      <c r="BV3827" s="39"/>
    </row>
    <row r="3828" spans="61:74" ht="13" thickBot="1">
      <c r="BI3828" s="37"/>
      <c r="BJ3828" s="138"/>
      <c r="BK3828" s="138"/>
      <c r="BL3828" s="138"/>
      <c r="BM3828" s="138"/>
      <c r="BN3828" s="26"/>
      <c r="BO3828" s="26"/>
      <c r="BP3828" s="26"/>
      <c r="BQ3828" s="38"/>
      <c r="BR3828" s="26"/>
      <c r="BS3828" s="26"/>
      <c r="BT3828" s="26"/>
      <c r="BU3828" s="26"/>
      <c r="BV3828" s="39"/>
    </row>
    <row r="3829" spans="61:74" ht="13" thickBot="1">
      <c r="BI3829" s="37"/>
      <c r="BJ3829" s="138"/>
      <c r="BK3829" s="138"/>
      <c r="BL3829" s="138"/>
      <c r="BM3829" s="138"/>
      <c r="BN3829" s="26"/>
      <c r="BO3829" s="26"/>
      <c r="BP3829" s="26"/>
      <c r="BQ3829" s="38"/>
      <c r="BR3829" s="26"/>
      <c r="BS3829" s="26"/>
      <c r="BT3829" s="26"/>
      <c r="BU3829" s="26"/>
      <c r="BV3829" s="39"/>
    </row>
    <row r="3830" spans="61:74" ht="13" thickBot="1">
      <c r="BI3830" s="37"/>
      <c r="BJ3830" s="138"/>
      <c r="BK3830" s="138"/>
      <c r="BL3830" s="138"/>
      <c r="BM3830" s="138"/>
      <c r="BN3830" s="26"/>
      <c r="BO3830" s="26"/>
      <c r="BP3830" s="26"/>
      <c r="BQ3830" s="38"/>
      <c r="BR3830" s="26"/>
      <c r="BS3830" s="26"/>
      <c r="BT3830" s="26"/>
      <c r="BU3830" s="26"/>
      <c r="BV3830" s="39"/>
    </row>
    <row r="3831" spans="61:74" ht="13" thickBot="1">
      <c r="BI3831" s="37"/>
      <c r="BJ3831" s="138"/>
      <c r="BK3831" s="138"/>
      <c r="BL3831" s="138"/>
      <c r="BM3831" s="138"/>
      <c r="BN3831" s="26"/>
      <c r="BO3831" s="26"/>
      <c r="BP3831" s="26"/>
      <c r="BQ3831" s="38"/>
      <c r="BR3831" s="26"/>
      <c r="BS3831" s="26"/>
      <c r="BT3831" s="26"/>
      <c r="BU3831" s="26"/>
      <c r="BV3831" s="39"/>
    </row>
    <row r="3832" spans="61:74" ht="13" thickBot="1">
      <c r="BI3832" s="37"/>
      <c r="BJ3832" s="138"/>
      <c r="BK3832" s="138"/>
      <c r="BL3832" s="138"/>
      <c r="BM3832" s="138"/>
      <c r="BN3832" s="26"/>
      <c r="BO3832" s="26"/>
      <c r="BP3832" s="26"/>
      <c r="BQ3832" s="38"/>
      <c r="BR3832" s="26"/>
      <c r="BS3832" s="26"/>
      <c r="BT3832" s="26"/>
      <c r="BU3832" s="26"/>
      <c r="BV3832" s="39"/>
    </row>
    <row r="3833" spans="61:74" ht="13" thickBot="1">
      <c r="BI3833" s="37"/>
      <c r="BJ3833" s="138"/>
      <c r="BK3833" s="138"/>
      <c r="BL3833" s="138"/>
      <c r="BM3833" s="138"/>
      <c r="BN3833" s="26"/>
      <c r="BO3833" s="26"/>
      <c r="BP3833" s="26"/>
      <c r="BQ3833" s="38"/>
      <c r="BR3833" s="26"/>
      <c r="BS3833" s="26"/>
      <c r="BT3833" s="26"/>
      <c r="BU3833" s="26"/>
      <c r="BV3833" s="39"/>
    </row>
    <row r="3834" spans="61:74" ht="13" thickBot="1">
      <c r="BI3834" s="37"/>
      <c r="BJ3834" s="138"/>
      <c r="BK3834" s="138"/>
      <c r="BL3834" s="138"/>
      <c r="BM3834" s="138"/>
      <c r="BN3834" s="26"/>
      <c r="BO3834" s="26"/>
      <c r="BP3834" s="26"/>
      <c r="BQ3834" s="38"/>
      <c r="BR3834" s="26"/>
      <c r="BS3834" s="26"/>
      <c r="BT3834" s="26"/>
      <c r="BU3834" s="26"/>
      <c r="BV3834" s="39"/>
    </row>
    <row r="3835" spans="61:74" ht="13" thickBot="1">
      <c r="BI3835" s="37"/>
      <c r="BJ3835" s="138"/>
      <c r="BK3835" s="138"/>
      <c r="BL3835" s="138"/>
      <c r="BM3835" s="138"/>
      <c r="BN3835" s="26"/>
      <c r="BO3835" s="26"/>
      <c r="BP3835" s="26"/>
      <c r="BQ3835" s="38"/>
      <c r="BR3835" s="26"/>
      <c r="BS3835" s="26"/>
      <c r="BT3835" s="26"/>
      <c r="BU3835" s="26"/>
      <c r="BV3835" s="39"/>
    </row>
    <row r="3836" spans="61:74" ht="13" thickBot="1">
      <c r="BI3836" s="37"/>
      <c r="BJ3836" s="138"/>
      <c r="BK3836" s="138"/>
      <c r="BL3836" s="138"/>
      <c r="BM3836" s="138"/>
      <c r="BN3836" s="26"/>
      <c r="BO3836" s="26"/>
      <c r="BP3836" s="26"/>
      <c r="BQ3836" s="38"/>
      <c r="BR3836" s="26"/>
      <c r="BS3836" s="26"/>
      <c r="BT3836" s="26"/>
      <c r="BU3836" s="26"/>
      <c r="BV3836" s="39"/>
    </row>
    <row r="3837" spans="61:74" ht="13" thickBot="1">
      <c r="BI3837" s="37"/>
      <c r="BJ3837" s="138"/>
      <c r="BK3837" s="138"/>
      <c r="BL3837" s="138"/>
      <c r="BM3837" s="138"/>
      <c r="BN3837" s="26"/>
      <c r="BO3837" s="26"/>
      <c r="BP3837" s="26"/>
      <c r="BQ3837" s="38"/>
      <c r="BR3837" s="26"/>
      <c r="BS3837" s="26"/>
      <c r="BT3837" s="26"/>
      <c r="BU3837" s="26"/>
      <c r="BV3837" s="39"/>
    </row>
    <row r="3838" spans="61:74" ht="13" thickBot="1">
      <c r="BI3838" s="37"/>
      <c r="BJ3838" s="138"/>
      <c r="BK3838" s="138"/>
      <c r="BL3838" s="138"/>
      <c r="BM3838" s="138"/>
      <c r="BN3838" s="26"/>
      <c r="BO3838" s="26"/>
      <c r="BP3838" s="26"/>
      <c r="BQ3838" s="38"/>
      <c r="BR3838" s="26"/>
      <c r="BS3838" s="26"/>
      <c r="BT3838" s="26"/>
      <c r="BU3838" s="26"/>
      <c r="BV3838" s="39"/>
    </row>
    <row r="3839" spans="61:74" ht="13" thickBot="1">
      <c r="BI3839" s="37"/>
      <c r="BJ3839" s="138"/>
      <c r="BK3839" s="138"/>
      <c r="BL3839" s="138"/>
      <c r="BM3839" s="138"/>
      <c r="BN3839" s="26"/>
      <c r="BO3839" s="26"/>
      <c r="BP3839" s="26"/>
      <c r="BQ3839" s="38"/>
      <c r="BR3839" s="26"/>
      <c r="BS3839" s="26"/>
      <c r="BT3839" s="26"/>
      <c r="BU3839" s="26"/>
      <c r="BV3839" s="39"/>
    </row>
    <row r="3840" spans="61:74" ht="13" thickBot="1">
      <c r="BI3840" s="37"/>
      <c r="BJ3840" s="138"/>
      <c r="BK3840" s="138"/>
      <c r="BL3840" s="138"/>
      <c r="BM3840" s="138"/>
      <c r="BN3840" s="26"/>
      <c r="BO3840" s="26"/>
      <c r="BP3840" s="26"/>
      <c r="BQ3840" s="38"/>
      <c r="BR3840" s="26"/>
      <c r="BS3840" s="26"/>
      <c r="BT3840" s="26"/>
      <c r="BU3840" s="26"/>
      <c r="BV3840" s="39"/>
    </row>
    <row r="3841" spans="61:74" ht="13" thickBot="1">
      <c r="BI3841" s="37"/>
      <c r="BJ3841" s="138"/>
      <c r="BK3841" s="138"/>
      <c r="BL3841" s="138"/>
      <c r="BM3841" s="138"/>
      <c r="BN3841" s="26"/>
      <c r="BO3841" s="26"/>
      <c r="BP3841" s="26"/>
      <c r="BQ3841" s="38"/>
      <c r="BR3841" s="26"/>
      <c r="BS3841" s="26"/>
      <c r="BT3841" s="26"/>
      <c r="BU3841" s="26"/>
      <c r="BV3841" s="39"/>
    </row>
    <row r="3842" spans="61:74" ht="13" thickBot="1">
      <c r="BI3842" s="37"/>
      <c r="BJ3842" s="138"/>
      <c r="BK3842" s="138"/>
      <c r="BL3842" s="138"/>
      <c r="BM3842" s="138"/>
      <c r="BN3842" s="26"/>
      <c r="BO3842" s="26"/>
      <c r="BP3842" s="26"/>
      <c r="BQ3842" s="38"/>
      <c r="BR3842" s="26"/>
      <c r="BS3842" s="26"/>
      <c r="BT3842" s="26"/>
      <c r="BU3842" s="26"/>
      <c r="BV3842" s="39"/>
    </row>
    <row r="3843" spans="61:74" ht="13" thickBot="1">
      <c r="BI3843" s="37"/>
      <c r="BJ3843" s="138"/>
      <c r="BK3843" s="138"/>
      <c r="BL3843" s="138"/>
      <c r="BM3843" s="138"/>
      <c r="BN3843" s="26"/>
      <c r="BO3843" s="26"/>
      <c r="BP3843" s="26"/>
      <c r="BQ3843" s="38"/>
      <c r="BR3843" s="26"/>
      <c r="BS3843" s="26"/>
      <c r="BT3843" s="26"/>
      <c r="BU3843" s="26"/>
      <c r="BV3843" s="39"/>
    </row>
    <row r="3844" spans="61:74" ht="13" thickBot="1">
      <c r="BI3844" s="37"/>
      <c r="BJ3844" s="138"/>
      <c r="BK3844" s="138"/>
      <c r="BL3844" s="138"/>
      <c r="BM3844" s="138"/>
      <c r="BN3844" s="26"/>
      <c r="BO3844" s="26"/>
      <c r="BP3844" s="26"/>
      <c r="BQ3844" s="38"/>
      <c r="BR3844" s="26"/>
      <c r="BS3844" s="26"/>
      <c r="BT3844" s="26"/>
      <c r="BU3844" s="26"/>
      <c r="BV3844" s="39"/>
    </row>
    <row r="3845" spans="61:74" ht="13" thickBot="1">
      <c r="BI3845" s="37"/>
      <c r="BJ3845" s="138"/>
      <c r="BK3845" s="138"/>
      <c r="BL3845" s="138"/>
      <c r="BM3845" s="138"/>
      <c r="BN3845" s="26"/>
      <c r="BO3845" s="26"/>
      <c r="BP3845" s="26"/>
      <c r="BQ3845" s="38"/>
      <c r="BR3845" s="26"/>
      <c r="BS3845" s="26"/>
      <c r="BT3845" s="26"/>
      <c r="BU3845" s="26"/>
      <c r="BV3845" s="39"/>
    </row>
    <row r="3846" spans="61:74" ht="13" thickBot="1">
      <c r="BI3846" s="37"/>
      <c r="BJ3846" s="138"/>
      <c r="BK3846" s="138"/>
      <c r="BL3846" s="138"/>
      <c r="BM3846" s="138"/>
      <c r="BN3846" s="26"/>
      <c r="BO3846" s="26"/>
      <c r="BP3846" s="26"/>
      <c r="BQ3846" s="38"/>
      <c r="BR3846" s="26"/>
      <c r="BS3846" s="26"/>
      <c r="BT3846" s="26"/>
      <c r="BU3846" s="26"/>
      <c r="BV3846" s="39"/>
    </row>
    <row r="3847" spans="61:74" ht="13" thickBot="1">
      <c r="BI3847" s="37"/>
      <c r="BJ3847" s="138"/>
      <c r="BK3847" s="138"/>
      <c r="BL3847" s="138"/>
      <c r="BM3847" s="138"/>
      <c r="BN3847" s="26"/>
      <c r="BO3847" s="26"/>
      <c r="BP3847" s="26"/>
      <c r="BQ3847" s="38"/>
      <c r="BR3847" s="26"/>
      <c r="BS3847" s="26"/>
      <c r="BT3847" s="26"/>
      <c r="BU3847" s="26"/>
      <c r="BV3847" s="39"/>
    </row>
    <row r="3848" spans="61:74" ht="13" thickBot="1">
      <c r="BI3848" s="37"/>
      <c r="BJ3848" s="138"/>
      <c r="BK3848" s="138"/>
      <c r="BL3848" s="138"/>
      <c r="BM3848" s="138"/>
      <c r="BN3848" s="26"/>
      <c r="BO3848" s="26"/>
      <c r="BP3848" s="26"/>
      <c r="BQ3848" s="38"/>
      <c r="BR3848" s="26"/>
      <c r="BS3848" s="26"/>
      <c r="BT3848" s="26"/>
      <c r="BU3848" s="26"/>
      <c r="BV3848" s="39"/>
    </row>
    <row r="3849" spans="61:74" ht="13" thickBot="1">
      <c r="BI3849" s="37"/>
      <c r="BJ3849" s="138"/>
      <c r="BK3849" s="138"/>
      <c r="BL3849" s="138"/>
      <c r="BM3849" s="138"/>
      <c r="BN3849" s="26"/>
      <c r="BO3849" s="26"/>
      <c r="BP3849" s="26"/>
      <c r="BQ3849" s="38"/>
      <c r="BR3849" s="26"/>
      <c r="BS3849" s="26"/>
      <c r="BT3849" s="26"/>
      <c r="BU3849" s="26"/>
      <c r="BV3849" s="39"/>
    </row>
    <row r="3850" spans="61:74" ht="13" thickBot="1">
      <c r="BI3850" s="37"/>
      <c r="BJ3850" s="138"/>
      <c r="BK3850" s="138"/>
      <c r="BL3850" s="138"/>
      <c r="BM3850" s="138"/>
      <c r="BN3850" s="26"/>
      <c r="BO3850" s="26"/>
      <c r="BP3850" s="26"/>
      <c r="BQ3850" s="38"/>
      <c r="BR3850" s="26"/>
      <c r="BS3850" s="26"/>
      <c r="BT3850" s="26"/>
      <c r="BU3850" s="26"/>
      <c r="BV3850" s="39"/>
    </row>
    <row r="3851" spans="61:74" ht="13" thickBot="1">
      <c r="BI3851" s="37"/>
      <c r="BJ3851" s="138"/>
      <c r="BK3851" s="138"/>
      <c r="BL3851" s="138"/>
      <c r="BM3851" s="138"/>
      <c r="BN3851" s="26"/>
      <c r="BO3851" s="26"/>
      <c r="BP3851" s="26"/>
      <c r="BQ3851" s="38"/>
      <c r="BR3851" s="26"/>
      <c r="BS3851" s="26"/>
      <c r="BT3851" s="26"/>
      <c r="BU3851" s="26"/>
      <c r="BV3851" s="39"/>
    </row>
    <row r="3852" spans="61:74" ht="13" thickBot="1">
      <c r="BI3852" s="37"/>
      <c r="BJ3852" s="138"/>
      <c r="BK3852" s="138"/>
      <c r="BL3852" s="138"/>
      <c r="BM3852" s="138"/>
      <c r="BN3852" s="26"/>
      <c r="BO3852" s="26"/>
      <c r="BP3852" s="26"/>
      <c r="BQ3852" s="38"/>
      <c r="BR3852" s="26"/>
      <c r="BS3852" s="26"/>
      <c r="BT3852" s="26"/>
      <c r="BU3852" s="26"/>
      <c r="BV3852" s="39"/>
    </row>
    <row r="3853" spans="61:74" ht="13" thickBot="1">
      <c r="BI3853" s="37"/>
      <c r="BJ3853" s="138"/>
      <c r="BK3853" s="138"/>
      <c r="BL3853" s="138"/>
      <c r="BM3853" s="138"/>
      <c r="BN3853" s="26"/>
      <c r="BO3853" s="26"/>
      <c r="BP3853" s="26"/>
      <c r="BQ3853" s="38"/>
      <c r="BR3853" s="26"/>
      <c r="BS3853" s="26"/>
      <c r="BT3853" s="26"/>
      <c r="BU3853" s="26"/>
      <c r="BV3853" s="39"/>
    </row>
    <row r="3854" spans="61:74" ht="13" thickBot="1">
      <c r="BI3854" s="37"/>
      <c r="BJ3854" s="138"/>
      <c r="BK3854" s="138"/>
      <c r="BL3854" s="138"/>
      <c r="BM3854" s="138"/>
      <c r="BN3854" s="26"/>
      <c r="BO3854" s="26"/>
      <c r="BP3854" s="26"/>
      <c r="BQ3854" s="38"/>
      <c r="BR3854" s="26"/>
      <c r="BS3854" s="26"/>
      <c r="BT3854" s="26"/>
      <c r="BU3854" s="26"/>
      <c r="BV3854" s="39"/>
    </row>
    <row r="3855" spans="61:74" ht="13" thickBot="1">
      <c r="BI3855" s="37"/>
      <c r="BJ3855" s="138"/>
      <c r="BK3855" s="138"/>
      <c r="BL3855" s="138"/>
      <c r="BM3855" s="138"/>
      <c r="BN3855" s="26"/>
      <c r="BO3855" s="26"/>
      <c r="BP3855" s="26"/>
      <c r="BQ3855" s="38"/>
      <c r="BR3855" s="26"/>
      <c r="BS3855" s="26"/>
      <c r="BT3855" s="26"/>
      <c r="BU3855" s="26"/>
      <c r="BV3855" s="39"/>
    </row>
    <row r="3856" spans="61:74" ht="13" thickBot="1">
      <c r="BI3856" s="37"/>
      <c r="BJ3856" s="138"/>
      <c r="BK3856" s="138"/>
      <c r="BL3856" s="138"/>
      <c r="BM3856" s="138"/>
      <c r="BN3856" s="26"/>
      <c r="BO3856" s="26"/>
      <c r="BP3856" s="26"/>
      <c r="BQ3856" s="38"/>
      <c r="BR3856" s="26"/>
      <c r="BS3856" s="26"/>
      <c r="BT3856" s="26"/>
      <c r="BU3856" s="26"/>
      <c r="BV3856" s="39"/>
    </row>
    <row r="3857" spans="61:74" ht="13" thickBot="1">
      <c r="BI3857" s="37"/>
      <c r="BJ3857" s="138"/>
      <c r="BK3857" s="138"/>
      <c r="BL3857" s="138"/>
      <c r="BM3857" s="138"/>
      <c r="BN3857" s="26"/>
      <c r="BO3857" s="26"/>
      <c r="BP3857" s="26"/>
      <c r="BQ3857" s="38"/>
      <c r="BR3857" s="26"/>
      <c r="BS3857" s="26"/>
      <c r="BT3857" s="26"/>
      <c r="BU3857" s="26"/>
      <c r="BV3857" s="39"/>
    </row>
    <row r="3858" spans="61:74" ht="13" thickBot="1">
      <c r="BI3858" s="37"/>
      <c r="BJ3858" s="138"/>
      <c r="BK3858" s="138"/>
      <c r="BL3858" s="138"/>
      <c r="BM3858" s="138"/>
      <c r="BN3858" s="26"/>
      <c r="BO3858" s="26"/>
      <c r="BP3858" s="26"/>
      <c r="BQ3858" s="38"/>
      <c r="BR3858" s="26"/>
      <c r="BS3858" s="26"/>
      <c r="BT3858" s="26"/>
      <c r="BU3858" s="26"/>
      <c r="BV3858" s="39"/>
    </row>
    <row r="3859" spans="61:74" ht="13" thickBot="1">
      <c r="BI3859" s="37"/>
      <c r="BJ3859" s="138"/>
      <c r="BK3859" s="138"/>
      <c r="BL3859" s="138"/>
      <c r="BM3859" s="138"/>
      <c r="BN3859" s="26"/>
      <c r="BO3859" s="26"/>
      <c r="BP3859" s="26"/>
      <c r="BQ3859" s="38"/>
      <c r="BR3859" s="26"/>
      <c r="BS3859" s="26"/>
      <c r="BT3859" s="26"/>
      <c r="BU3859" s="26"/>
      <c r="BV3859" s="39"/>
    </row>
    <row r="3860" spans="61:74" ht="13" thickBot="1">
      <c r="BI3860" s="37"/>
      <c r="BJ3860" s="138"/>
      <c r="BK3860" s="138"/>
      <c r="BL3860" s="138"/>
      <c r="BM3860" s="138"/>
      <c r="BN3860" s="26"/>
      <c r="BO3860" s="26"/>
      <c r="BP3860" s="26"/>
      <c r="BQ3860" s="38"/>
      <c r="BR3860" s="26"/>
      <c r="BS3860" s="26"/>
      <c r="BT3860" s="26"/>
      <c r="BU3860" s="26"/>
      <c r="BV3860" s="39"/>
    </row>
    <row r="3861" spans="61:74" ht="13" thickBot="1">
      <c r="BI3861" s="37"/>
      <c r="BJ3861" s="138"/>
      <c r="BK3861" s="138"/>
      <c r="BL3861" s="138"/>
      <c r="BM3861" s="138"/>
      <c r="BN3861" s="26"/>
      <c r="BO3861" s="26"/>
      <c r="BP3861" s="26"/>
      <c r="BQ3861" s="38"/>
      <c r="BR3861" s="26"/>
      <c r="BS3861" s="26"/>
      <c r="BT3861" s="26"/>
      <c r="BU3861" s="26"/>
      <c r="BV3861" s="39"/>
    </row>
    <row r="3862" spans="61:74" ht="13" thickBot="1">
      <c r="BI3862" s="37"/>
      <c r="BJ3862" s="138"/>
      <c r="BK3862" s="138"/>
      <c r="BL3862" s="138"/>
      <c r="BM3862" s="138"/>
      <c r="BN3862" s="26"/>
      <c r="BO3862" s="26"/>
      <c r="BP3862" s="26"/>
      <c r="BQ3862" s="38"/>
      <c r="BR3862" s="26"/>
      <c r="BS3862" s="26"/>
      <c r="BT3862" s="26"/>
      <c r="BU3862" s="26"/>
      <c r="BV3862" s="39"/>
    </row>
    <row r="3863" spans="61:74" ht="13" thickBot="1">
      <c r="BI3863" s="37"/>
      <c r="BJ3863" s="138"/>
      <c r="BK3863" s="138"/>
      <c r="BL3863" s="138"/>
      <c r="BM3863" s="138"/>
      <c r="BN3863" s="26"/>
      <c r="BO3863" s="26"/>
      <c r="BP3863" s="26"/>
      <c r="BQ3863" s="38"/>
      <c r="BR3863" s="26"/>
      <c r="BS3863" s="26"/>
      <c r="BT3863" s="26"/>
      <c r="BU3863" s="26"/>
      <c r="BV3863" s="39"/>
    </row>
    <row r="3864" spans="61:74" ht="13" thickBot="1">
      <c r="BI3864" s="37"/>
      <c r="BJ3864" s="138"/>
      <c r="BK3864" s="138"/>
      <c r="BL3864" s="138"/>
      <c r="BM3864" s="138"/>
      <c r="BN3864" s="26"/>
      <c r="BO3864" s="26"/>
      <c r="BP3864" s="26"/>
      <c r="BQ3864" s="38"/>
      <c r="BR3864" s="26"/>
      <c r="BS3864" s="26"/>
      <c r="BT3864" s="26"/>
      <c r="BU3864" s="26"/>
      <c r="BV3864" s="39"/>
    </row>
    <row r="3865" spans="61:74" ht="13" thickBot="1">
      <c r="BI3865" s="37"/>
      <c r="BJ3865" s="138"/>
      <c r="BK3865" s="138"/>
      <c r="BL3865" s="138"/>
      <c r="BM3865" s="138"/>
      <c r="BN3865" s="26"/>
      <c r="BO3865" s="26"/>
      <c r="BP3865" s="26"/>
      <c r="BQ3865" s="38"/>
      <c r="BR3865" s="26"/>
      <c r="BS3865" s="26"/>
      <c r="BT3865" s="26"/>
      <c r="BU3865" s="26"/>
      <c r="BV3865" s="39"/>
    </row>
    <row r="3866" spans="61:74" ht="13" thickBot="1">
      <c r="BI3866" s="37"/>
      <c r="BJ3866" s="138"/>
      <c r="BK3866" s="138"/>
      <c r="BL3866" s="138"/>
      <c r="BM3866" s="138"/>
      <c r="BN3866" s="26"/>
      <c r="BO3866" s="26"/>
      <c r="BP3866" s="26"/>
      <c r="BQ3866" s="38"/>
      <c r="BR3866" s="26"/>
      <c r="BS3866" s="26"/>
      <c r="BT3866" s="26"/>
      <c r="BU3866" s="26"/>
      <c r="BV3866" s="39"/>
    </row>
    <row r="3867" spans="61:74" ht="13" thickBot="1">
      <c r="BI3867" s="37"/>
      <c r="BJ3867" s="138"/>
      <c r="BK3867" s="138"/>
      <c r="BL3867" s="138"/>
      <c r="BM3867" s="138"/>
      <c r="BN3867" s="26"/>
      <c r="BO3867" s="26"/>
      <c r="BP3867" s="26"/>
      <c r="BQ3867" s="38"/>
      <c r="BR3867" s="26"/>
      <c r="BS3867" s="26"/>
      <c r="BT3867" s="26"/>
      <c r="BU3867" s="26"/>
      <c r="BV3867" s="39"/>
    </row>
    <row r="3868" spans="61:74" ht="13" thickBot="1">
      <c r="BI3868" s="37"/>
      <c r="BJ3868" s="138"/>
      <c r="BK3868" s="138"/>
      <c r="BL3868" s="138"/>
      <c r="BM3868" s="138"/>
      <c r="BN3868" s="26"/>
      <c r="BO3868" s="26"/>
      <c r="BP3868" s="26"/>
      <c r="BQ3868" s="38"/>
      <c r="BR3868" s="26"/>
      <c r="BS3868" s="26"/>
      <c r="BT3868" s="26"/>
      <c r="BU3868" s="26"/>
      <c r="BV3868" s="39"/>
    </row>
    <row r="3869" spans="61:74" ht="13" thickBot="1">
      <c r="BI3869" s="37"/>
      <c r="BJ3869" s="138"/>
      <c r="BK3869" s="138"/>
      <c r="BL3869" s="138"/>
      <c r="BM3869" s="138"/>
      <c r="BN3869" s="26"/>
      <c r="BO3869" s="26"/>
      <c r="BP3869" s="26"/>
      <c r="BQ3869" s="38"/>
      <c r="BR3869" s="26"/>
      <c r="BS3869" s="26"/>
      <c r="BT3869" s="26"/>
      <c r="BU3869" s="26"/>
      <c r="BV3869" s="39"/>
    </row>
    <row r="3870" spans="61:74" ht="13" thickBot="1">
      <c r="BI3870" s="37"/>
      <c r="BJ3870" s="138"/>
      <c r="BK3870" s="138"/>
      <c r="BL3870" s="138"/>
      <c r="BM3870" s="138"/>
      <c r="BN3870" s="26"/>
      <c r="BO3870" s="26"/>
      <c r="BP3870" s="26"/>
      <c r="BQ3870" s="38"/>
      <c r="BR3870" s="26"/>
      <c r="BS3870" s="26"/>
      <c r="BT3870" s="26"/>
      <c r="BU3870" s="26"/>
      <c r="BV3870" s="39"/>
    </row>
    <row r="3871" spans="61:74" ht="13" thickBot="1">
      <c r="BI3871" s="37"/>
      <c r="BJ3871" s="138"/>
      <c r="BK3871" s="138"/>
      <c r="BL3871" s="138"/>
      <c r="BM3871" s="138"/>
      <c r="BN3871" s="26"/>
      <c r="BO3871" s="26"/>
      <c r="BP3871" s="26"/>
      <c r="BQ3871" s="38"/>
      <c r="BR3871" s="26"/>
      <c r="BS3871" s="26"/>
      <c r="BT3871" s="26"/>
      <c r="BU3871" s="26"/>
      <c r="BV3871" s="39"/>
    </row>
    <row r="3872" spans="61:74" ht="13" thickBot="1">
      <c r="BI3872" s="37"/>
      <c r="BJ3872" s="138"/>
      <c r="BK3872" s="138"/>
      <c r="BL3872" s="138"/>
      <c r="BM3872" s="138"/>
      <c r="BN3872" s="26"/>
      <c r="BO3872" s="26"/>
      <c r="BP3872" s="26"/>
      <c r="BQ3872" s="38"/>
      <c r="BR3872" s="26"/>
      <c r="BS3872" s="26"/>
      <c r="BT3872" s="26"/>
      <c r="BU3872" s="26"/>
      <c r="BV3872" s="39"/>
    </row>
    <row r="3873" spans="61:74" ht="13" thickBot="1">
      <c r="BI3873" s="37"/>
      <c r="BJ3873" s="138"/>
      <c r="BK3873" s="138"/>
      <c r="BL3873" s="138"/>
      <c r="BM3873" s="138"/>
      <c r="BN3873" s="26"/>
      <c r="BO3873" s="26"/>
      <c r="BP3873" s="26"/>
      <c r="BQ3873" s="38"/>
      <c r="BR3873" s="26"/>
      <c r="BS3873" s="26"/>
      <c r="BT3873" s="26"/>
      <c r="BU3873" s="26"/>
      <c r="BV3873" s="39"/>
    </row>
    <row r="3874" spans="61:74" ht="13" thickBot="1">
      <c r="BI3874" s="37"/>
      <c r="BJ3874" s="138"/>
      <c r="BK3874" s="138"/>
      <c r="BL3874" s="138"/>
      <c r="BM3874" s="138"/>
      <c r="BN3874" s="26"/>
      <c r="BO3874" s="26"/>
      <c r="BP3874" s="26"/>
      <c r="BQ3874" s="38"/>
      <c r="BR3874" s="26"/>
      <c r="BS3874" s="26"/>
      <c r="BT3874" s="26"/>
      <c r="BU3874" s="26"/>
      <c r="BV3874" s="39"/>
    </row>
    <row r="3875" spans="61:74" ht="13" thickBot="1">
      <c r="BI3875" s="37"/>
      <c r="BJ3875" s="138"/>
      <c r="BK3875" s="138"/>
      <c r="BL3875" s="138"/>
      <c r="BM3875" s="138"/>
      <c r="BN3875" s="26"/>
      <c r="BO3875" s="26"/>
      <c r="BP3875" s="26"/>
      <c r="BQ3875" s="38"/>
      <c r="BR3875" s="26"/>
      <c r="BS3875" s="26"/>
      <c r="BT3875" s="26"/>
      <c r="BU3875" s="26"/>
      <c r="BV3875" s="39"/>
    </row>
    <row r="3876" spans="61:74" ht="13" thickBot="1">
      <c r="BI3876" s="37"/>
      <c r="BJ3876" s="138"/>
      <c r="BK3876" s="138"/>
      <c r="BL3876" s="138"/>
      <c r="BM3876" s="138"/>
      <c r="BN3876" s="26"/>
      <c r="BO3876" s="26"/>
      <c r="BP3876" s="26"/>
      <c r="BQ3876" s="38"/>
      <c r="BR3876" s="26"/>
      <c r="BS3876" s="26"/>
      <c r="BT3876" s="26"/>
      <c r="BU3876" s="26"/>
      <c r="BV3876" s="39"/>
    </row>
    <row r="3877" spans="61:74" ht="13" thickBot="1">
      <c r="BI3877" s="37"/>
      <c r="BJ3877" s="138"/>
      <c r="BK3877" s="138"/>
      <c r="BL3877" s="138"/>
      <c r="BM3877" s="138"/>
      <c r="BN3877" s="26"/>
      <c r="BO3877" s="26"/>
      <c r="BP3877" s="26"/>
      <c r="BQ3877" s="38"/>
      <c r="BR3877" s="26"/>
      <c r="BS3877" s="26"/>
      <c r="BT3877" s="26"/>
      <c r="BU3877" s="26"/>
      <c r="BV3877" s="39"/>
    </row>
    <row r="3878" spans="61:74" ht="13" thickBot="1">
      <c r="BI3878" s="37"/>
      <c r="BJ3878" s="138"/>
      <c r="BK3878" s="138"/>
      <c r="BL3878" s="138"/>
      <c r="BM3878" s="138"/>
      <c r="BN3878" s="26"/>
      <c r="BO3878" s="26"/>
      <c r="BP3878" s="26"/>
      <c r="BQ3878" s="38"/>
      <c r="BR3878" s="26"/>
      <c r="BS3878" s="26"/>
      <c r="BT3878" s="26"/>
      <c r="BU3878" s="26"/>
      <c r="BV3878" s="39"/>
    </row>
    <row r="3879" spans="61:74" ht="13" thickBot="1">
      <c r="BI3879" s="37"/>
      <c r="BJ3879" s="138"/>
      <c r="BK3879" s="138"/>
      <c r="BL3879" s="138"/>
      <c r="BM3879" s="138"/>
      <c r="BN3879" s="26"/>
      <c r="BO3879" s="26"/>
      <c r="BP3879" s="26"/>
      <c r="BQ3879" s="38"/>
      <c r="BR3879" s="26"/>
      <c r="BS3879" s="26"/>
      <c r="BT3879" s="26"/>
      <c r="BU3879" s="26"/>
      <c r="BV3879" s="39"/>
    </row>
    <row r="3880" spans="61:74" ht="13" thickBot="1">
      <c r="BI3880" s="37"/>
      <c r="BJ3880" s="138"/>
      <c r="BK3880" s="138"/>
      <c r="BL3880" s="138"/>
      <c r="BM3880" s="138"/>
      <c r="BN3880" s="26"/>
      <c r="BO3880" s="26"/>
      <c r="BP3880" s="26"/>
      <c r="BQ3880" s="38"/>
      <c r="BR3880" s="26"/>
      <c r="BS3880" s="26"/>
      <c r="BT3880" s="26"/>
      <c r="BU3880" s="26"/>
      <c r="BV3880" s="39"/>
    </row>
    <row r="3881" spans="61:74" ht="13" thickBot="1">
      <c r="BI3881" s="37"/>
      <c r="BJ3881" s="138"/>
      <c r="BK3881" s="138"/>
      <c r="BL3881" s="138"/>
      <c r="BM3881" s="138"/>
      <c r="BN3881" s="26"/>
      <c r="BO3881" s="26"/>
      <c r="BP3881" s="26"/>
      <c r="BQ3881" s="38"/>
      <c r="BR3881" s="26"/>
      <c r="BS3881" s="26"/>
      <c r="BT3881" s="26"/>
      <c r="BU3881" s="26"/>
      <c r="BV3881" s="39"/>
    </row>
    <row r="3882" spans="61:74" ht="13" thickBot="1">
      <c r="BI3882" s="37"/>
      <c r="BJ3882" s="138"/>
      <c r="BK3882" s="138"/>
      <c r="BL3882" s="138"/>
      <c r="BM3882" s="138"/>
      <c r="BN3882" s="26"/>
      <c r="BO3882" s="26"/>
      <c r="BP3882" s="26"/>
      <c r="BQ3882" s="38"/>
      <c r="BR3882" s="26"/>
      <c r="BS3882" s="26"/>
      <c r="BT3882" s="26"/>
      <c r="BU3882" s="26"/>
      <c r="BV3882" s="39"/>
    </row>
    <row r="3883" spans="61:74" ht="13" thickBot="1">
      <c r="BI3883" s="37"/>
      <c r="BJ3883" s="138"/>
      <c r="BK3883" s="138"/>
      <c r="BL3883" s="138"/>
      <c r="BM3883" s="138"/>
      <c r="BN3883" s="26"/>
      <c r="BO3883" s="26"/>
      <c r="BP3883" s="26"/>
      <c r="BQ3883" s="38"/>
      <c r="BR3883" s="26"/>
      <c r="BS3883" s="26"/>
      <c r="BT3883" s="26"/>
      <c r="BU3883" s="26"/>
      <c r="BV3883" s="39"/>
    </row>
    <row r="3884" spans="61:74" ht="13" thickBot="1">
      <c r="BI3884" s="37"/>
      <c r="BJ3884" s="138"/>
      <c r="BK3884" s="138"/>
      <c r="BL3884" s="138"/>
      <c r="BM3884" s="138"/>
      <c r="BN3884" s="26"/>
      <c r="BO3884" s="26"/>
      <c r="BP3884" s="26"/>
      <c r="BQ3884" s="38"/>
      <c r="BR3884" s="26"/>
      <c r="BS3884" s="26"/>
      <c r="BT3884" s="26"/>
      <c r="BU3884" s="26"/>
      <c r="BV3884" s="39"/>
    </row>
    <row r="3885" spans="61:74" ht="13" thickBot="1">
      <c r="BI3885" s="37"/>
      <c r="BJ3885" s="138"/>
      <c r="BK3885" s="138"/>
      <c r="BL3885" s="138"/>
      <c r="BM3885" s="138"/>
      <c r="BN3885" s="26"/>
      <c r="BO3885" s="26"/>
      <c r="BP3885" s="26"/>
      <c r="BQ3885" s="38"/>
      <c r="BR3885" s="26"/>
      <c r="BS3885" s="26"/>
      <c r="BT3885" s="26"/>
      <c r="BU3885" s="26"/>
      <c r="BV3885" s="39"/>
    </row>
    <row r="3886" spans="61:74" ht="13" thickBot="1">
      <c r="BI3886" s="37"/>
      <c r="BJ3886" s="138"/>
      <c r="BK3886" s="138"/>
      <c r="BL3886" s="138"/>
      <c r="BM3886" s="138"/>
      <c r="BN3886" s="26"/>
      <c r="BO3886" s="26"/>
      <c r="BP3886" s="26"/>
      <c r="BQ3886" s="38"/>
      <c r="BR3886" s="26"/>
      <c r="BS3886" s="26"/>
      <c r="BT3886" s="26"/>
      <c r="BU3886" s="26"/>
      <c r="BV3886" s="39"/>
    </row>
    <row r="3887" spans="61:74" ht="13" thickBot="1">
      <c r="BI3887" s="37"/>
      <c r="BJ3887" s="138"/>
      <c r="BK3887" s="138"/>
      <c r="BL3887" s="138"/>
      <c r="BM3887" s="138"/>
      <c r="BN3887" s="26"/>
      <c r="BO3887" s="26"/>
      <c r="BP3887" s="26"/>
      <c r="BQ3887" s="38"/>
      <c r="BR3887" s="26"/>
      <c r="BS3887" s="26"/>
      <c r="BT3887" s="26"/>
      <c r="BU3887" s="26"/>
      <c r="BV3887" s="39"/>
    </row>
    <row r="3888" spans="61:74" ht="13" thickBot="1">
      <c r="BI3888" s="37"/>
      <c r="BJ3888" s="138"/>
      <c r="BK3888" s="138"/>
      <c r="BL3888" s="138"/>
      <c r="BM3888" s="138"/>
      <c r="BN3888" s="26"/>
      <c r="BO3888" s="26"/>
      <c r="BP3888" s="26"/>
      <c r="BQ3888" s="38"/>
      <c r="BR3888" s="26"/>
      <c r="BS3888" s="26"/>
      <c r="BT3888" s="26"/>
      <c r="BU3888" s="26"/>
      <c r="BV3888" s="39"/>
    </row>
    <row r="3889" spans="61:74" ht="13" thickBot="1">
      <c r="BI3889" s="37"/>
      <c r="BJ3889" s="138"/>
      <c r="BK3889" s="138"/>
      <c r="BL3889" s="138"/>
      <c r="BM3889" s="138"/>
      <c r="BN3889" s="26"/>
      <c r="BO3889" s="26"/>
      <c r="BP3889" s="26"/>
      <c r="BQ3889" s="38"/>
      <c r="BR3889" s="26"/>
      <c r="BS3889" s="26"/>
      <c r="BT3889" s="26"/>
      <c r="BU3889" s="26"/>
      <c r="BV3889" s="39"/>
    </row>
    <row r="3890" spans="61:74" ht="13" thickBot="1">
      <c r="BI3890" s="37"/>
      <c r="BJ3890" s="138"/>
      <c r="BK3890" s="138"/>
      <c r="BL3890" s="138"/>
      <c r="BM3890" s="138"/>
      <c r="BN3890" s="26"/>
      <c r="BO3890" s="26"/>
      <c r="BP3890" s="26"/>
      <c r="BQ3890" s="38"/>
      <c r="BR3890" s="26"/>
      <c r="BS3890" s="26"/>
      <c r="BT3890" s="26"/>
      <c r="BU3890" s="26"/>
      <c r="BV3890" s="39"/>
    </row>
    <row r="3891" spans="61:74" ht="13" thickBot="1">
      <c r="BI3891" s="37"/>
      <c r="BJ3891" s="138"/>
      <c r="BK3891" s="138"/>
      <c r="BL3891" s="138"/>
      <c r="BM3891" s="138"/>
      <c r="BN3891" s="26"/>
      <c r="BO3891" s="26"/>
      <c r="BP3891" s="26"/>
      <c r="BQ3891" s="38"/>
      <c r="BR3891" s="26"/>
      <c r="BS3891" s="26"/>
      <c r="BT3891" s="26"/>
      <c r="BU3891" s="26"/>
      <c r="BV3891" s="39"/>
    </row>
    <row r="3892" spans="61:74" ht="13" thickBot="1">
      <c r="BI3892" s="37"/>
      <c r="BJ3892" s="138"/>
      <c r="BK3892" s="138"/>
      <c r="BL3892" s="138"/>
      <c r="BM3892" s="138"/>
      <c r="BN3892" s="26"/>
      <c r="BO3892" s="26"/>
      <c r="BP3892" s="26"/>
      <c r="BQ3892" s="38"/>
      <c r="BR3892" s="26"/>
      <c r="BS3892" s="26"/>
      <c r="BT3892" s="26"/>
      <c r="BU3892" s="26"/>
      <c r="BV3892" s="39"/>
    </row>
    <row r="3893" spans="61:74" ht="13" thickBot="1">
      <c r="BI3893" s="37"/>
      <c r="BJ3893" s="138"/>
      <c r="BK3893" s="138"/>
      <c r="BL3893" s="138"/>
      <c r="BM3893" s="138"/>
      <c r="BN3893" s="26"/>
      <c r="BO3893" s="26"/>
      <c r="BP3893" s="26"/>
      <c r="BQ3893" s="38"/>
      <c r="BR3893" s="26"/>
      <c r="BS3893" s="26"/>
      <c r="BT3893" s="26"/>
      <c r="BU3893" s="26"/>
      <c r="BV3893" s="39"/>
    </row>
    <row r="3894" spans="61:74" ht="13" thickBot="1">
      <c r="BI3894" s="37"/>
      <c r="BJ3894" s="138"/>
      <c r="BK3894" s="138"/>
      <c r="BL3894" s="138"/>
      <c r="BM3894" s="138"/>
      <c r="BN3894" s="26"/>
      <c r="BO3894" s="26"/>
      <c r="BP3894" s="26"/>
      <c r="BQ3894" s="38"/>
      <c r="BR3894" s="26"/>
      <c r="BS3894" s="26"/>
      <c r="BT3894" s="26"/>
      <c r="BU3894" s="26"/>
      <c r="BV3894" s="39"/>
    </row>
    <row r="3895" spans="61:74" ht="13" thickBot="1">
      <c r="BI3895" s="37"/>
      <c r="BJ3895" s="138"/>
      <c r="BK3895" s="138"/>
      <c r="BL3895" s="138"/>
      <c r="BM3895" s="138"/>
      <c r="BN3895" s="26"/>
      <c r="BO3895" s="26"/>
      <c r="BP3895" s="26"/>
      <c r="BQ3895" s="38"/>
      <c r="BR3895" s="26"/>
      <c r="BS3895" s="26"/>
      <c r="BT3895" s="26"/>
      <c r="BU3895" s="26"/>
      <c r="BV3895" s="39"/>
    </row>
    <row r="3896" spans="61:74" ht="13" thickBot="1">
      <c r="BI3896" s="37"/>
      <c r="BJ3896" s="138"/>
      <c r="BK3896" s="138"/>
      <c r="BL3896" s="138"/>
      <c r="BM3896" s="138"/>
      <c r="BN3896" s="26"/>
      <c r="BO3896" s="26"/>
      <c r="BP3896" s="26"/>
      <c r="BQ3896" s="38"/>
      <c r="BR3896" s="26"/>
      <c r="BS3896" s="26"/>
      <c r="BT3896" s="26"/>
      <c r="BU3896" s="26"/>
      <c r="BV3896" s="39"/>
    </row>
    <row r="3897" spans="61:74" ht="13" thickBot="1">
      <c r="BI3897" s="37"/>
      <c r="BJ3897" s="138"/>
      <c r="BK3897" s="138"/>
      <c r="BL3897" s="138"/>
      <c r="BM3897" s="138"/>
      <c r="BN3897" s="26"/>
      <c r="BO3897" s="26"/>
      <c r="BP3897" s="26"/>
      <c r="BQ3897" s="38"/>
      <c r="BR3897" s="26"/>
      <c r="BS3897" s="26"/>
      <c r="BT3897" s="26"/>
      <c r="BU3897" s="26"/>
      <c r="BV3897" s="39"/>
    </row>
    <row r="3898" spans="61:74" ht="13" thickBot="1">
      <c r="BI3898" s="37"/>
      <c r="BJ3898" s="138"/>
      <c r="BK3898" s="138"/>
      <c r="BL3898" s="138"/>
      <c r="BM3898" s="138"/>
      <c r="BN3898" s="26"/>
      <c r="BO3898" s="26"/>
      <c r="BP3898" s="26"/>
      <c r="BQ3898" s="38"/>
      <c r="BR3898" s="26"/>
      <c r="BS3898" s="26"/>
      <c r="BT3898" s="26"/>
      <c r="BU3898" s="26"/>
      <c r="BV3898" s="39"/>
    </row>
    <row r="3899" spans="61:74" ht="13" thickBot="1">
      <c r="BI3899" s="37"/>
      <c r="BJ3899" s="138"/>
      <c r="BK3899" s="138"/>
      <c r="BL3899" s="138"/>
      <c r="BM3899" s="138"/>
      <c r="BN3899" s="26"/>
      <c r="BO3899" s="26"/>
      <c r="BP3899" s="26"/>
      <c r="BQ3899" s="38"/>
      <c r="BR3899" s="26"/>
      <c r="BS3899" s="26"/>
      <c r="BT3899" s="26"/>
      <c r="BU3899" s="26"/>
      <c r="BV3899" s="39"/>
    </row>
    <row r="3900" spans="61:74" ht="13" thickBot="1">
      <c r="BI3900" s="37"/>
      <c r="BJ3900" s="138"/>
      <c r="BK3900" s="138"/>
      <c r="BL3900" s="138"/>
      <c r="BM3900" s="138"/>
      <c r="BN3900" s="26"/>
      <c r="BO3900" s="26"/>
      <c r="BP3900" s="26"/>
      <c r="BQ3900" s="38"/>
      <c r="BR3900" s="26"/>
      <c r="BS3900" s="26"/>
      <c r="BT3900" s="26"/>
      <c r="BU3900" s="26"/>
      <c r="BV3900" s="39"/>
    </row>
    <row r="3901" spans="61:74" ht="13" thickBot="1">
      <c r="BI3901" s="37"/>
      <c r="BJ3901" s="138"/>
      <c r="BK3901" s="138"/>
      <c r="BL3901" s="138"/>
      <c r="BM3901" s="138"/>
      <c r="BN3901" s="26"/>
      <c r="BO3901" s="26"/>
      <c r="BP3901" s="26"/>
      <c r="BQ3901" s="38"/>
      <c r="BR3901" s="26"/>
      <c r="BS3901" s="26"/>
      <c r="BT3901" s="26"/>
      <c r="BU3901" s="26"/>
      <c r="BV3901" s="39"/>
    </row>
    <row r="3902" spans="61:74" ht="13" thickBot="1">
      <c r="BI3902" s="37"/>
      <c r="BJ3902" s="138"/>
      <c r="BK3902" s="138"/>
      <c r="BL3902" s="138"/>
      <c r="BM3902" s="138"/>
      <c r="BN3902" s="26"/>
      <c r="BO3902" s="26"/>
      <c r="BP3902" s="26"/>
      <c r="BQ3902" s="38"/>
      <c r="BR3902" s="26"/>
      <c r="BS3902" s="26"/>
      <c r="BT3902" s="26"/>
      <c r="BU3902" s="26"/>
      <c r="BV3902" s="39"/>
    </row>
    <row r="3903" spans="61:74" ht="13" thickBot="1">
      <c r="BI3903" s="37"/>
      <c r="BJ3903" s="138"/>
      <c r="BK3903" s="138"/>
      <c r="BL3903" s="138"/>
      <c r="BM3903" s="138"/>
      <c r="BN3903" s="26"/>
      <c r="BO3903" s="26"/>
      <c r="BP3903" s="26"/>
      <c r="BQ3903" s="38"/>
      <c r="BR3903" s="26"/>
      <c r="BS3903" s="26"/>
      <c r="BT3903" s="26"/>
      <c r="BU3903" s="26"/>
      <c r="BV3903" s="39"/>
    </row>
    <row r="3904" spans="61:74" ht="13" thickBot="1">
      <c r="BI3904" s="37"/>
      <c r="BJ3904" s="138"/>
      <c r="BK3904" s="138"/>
      <c r="BL3904" s="138"/>
      <c r="BM3904" s="138"/>
      <c r="BN3904" s="26"/>
      <c r="BO3904" s="26"/>
      <c r="BP3904" s="26"/>
      <c r="BQ3904" s="38"/>
      <c r="BR3904" s="26"/>
      <c r="BS3904" s="26"/>
      <c r="BT3904" s="26"/>
      <c r="BU3904" s="26"/>
      <c r="BV3904" s="39"/>
    </row>
    <row r="3905" spans="61:74" ht="13" thickBot="1">
      <c r="BI3905" s="37"/>
      <c r="BJ3905" s="138"/>
      <c r="BK3905" s="138"/>
      <c r="BL3905" s="138"/>
      <c r="BM3905" s="138"/>
      <c r="BN3905" s="26"/>
      <c r="BO3905" s="26"/>
      <c r="BP3905" s="26"/>
      <c r="BQ3905" s="38"/>
      <c r="BR3905" s="26"/>
      <c r="BS3905" s="26"/>
      <c r="BT3905" s="26"/>
      <c r="BU3905" s="26"/>
      <c r="BV3905" s="39"/>
    </row>
    <row r="3906" spans="61:74" ht="13" thickBot="1">
      <c r="BI3906" s="37"/>
      <c r="BJ3906" s="138"/>
      <c r="BK3906" s="138"/>
      <c r="BL3906" s="138"/>
      <c r="BM3906" s="138"/>
      <c r="BN3906" s="26"/>
      <c r="BO3906" s="26"/>
      <c r="BP3906" s="26"/>
      <c r="BQ3906" s="38"/>
      <c r="BR3906" s="26"/>
      <c r="BS3906" s="26"/>
      <c r="BT3906" s="26"/>
      <c r="BU3906" s="26"/>
      <c r="BV3906" s="39"/>
    </row>
    <row r="3907" spans="61:74" ht="13" thickBot="1">
      <c r="BI3907" s="37"/>
      <c r="BJ3907" s="138"/>
      <c r="BK3907" s="138"/>
      <c r="BL3907" s="138"/>
      <c r="BM3907" s="138"/>
      <c r="BN3907" s="26"/>
      <c r="BO3907" s="26"/>
      <c r="BP3907" s="26"/>
      <c r="BQ3907" s="38"/>
      <c r="BR3907" s="26"/>
      <c r="BS3907" s="26"/>
      <c r="BT3907" s="26"/>
      <c r="BU3907" s="26"/>
      <c r="BV3907" s="39"/>
    </row>
    <row r="3908" spans="61:74" ht="13" thickBot="1">
      <c r="BI3908" s="37"/>
      <c r="BJ3908" s="138"/>
      <c r="BK3908" s="138"/>
      <c r="BL3908" s="138"/>
      <c r="BM3908" s="138"/>
      <c r="BN3908" s="26"/>
      <c r="BO3908" s="26"/>
      <c r="BP3908" s="26"/>
      <c r="BQ3908" s="38"/>
      <c r="BR3908" s="26"/>
      <c r="BS3908" s="26"/>
      <c r="BT3908" s="26"/>
      <c r="BU3908" s="26"/>
      <c r="BV3908" s="39"/>
    </row>
    <row r="3909" spans="61:74" ht="13" thickBot="1">
      <c r="BI3909" s="37"/>
      <c r="BJ3909" s="138"/>
      <c r="BK3909" s="138"/>
      <c r="BL3909" s="138"/>
      <c r="BM3909" s="138"/>
      <c r="BN3909" s="26"/>
      <c r="BO3909" s="26"/>
      <c r="BP3909" s="26"/>
      <c r="BQ3909" s="38"/>
      <c r="BR3909" s="26"/>
      <c r="BS3909" s="26"/>
      <c r="BT3909" s="26"/>
      <c r="BU3909" s="26"/>
      <c r="BV3909" s="39"/>
    </row>
    <row r="3910" spans="61:74" ht="13" thickBot="1">
      <c r="BI3910" s="37"/>
      <c r="BJ3910" s="138"/>
      <c r="BK3910" s="138"/>
      <c r="BL3910" s="138"/>
      <c r="BM3910" s="138"/>
      <c r="BN3910" s="26"/>
      <c r="BO3910" s="26"/>
      <c r="BP3910" s="26"/>
      <c r="BQ3910" s="38"/>
      <c r="BR3910" s="26"/>
      <c r="BS3910" s="26"/>
      <c r="BT3910" s="26"/>
      <c r="BU3910" s="26"/>
      <c r="BV3910" s="39"/>
    </row>
    <row r="3911" spans="61:74" ht="13" thickBot="1">
      <c r="BI3911" s="37"/>
      <c r="BJ3911" s="138"/>
      <c r="BK3911" s="138"/>
      <c r="BL3911" s="138"/>
      <c r="BM3911" s="138"/>
      <c r="BN3911" s="26"/>
      <c r="BO3911" s="26"/>
      <c r="BP3911" s="26"/>
      <c r="BQ3911" s="38"/>
      <c r="BR3911" s="26"/>
      <c r="BS3911" s="26"/>
      <c r="BT3911" s="26"/>
      <c r="BU3911" s="26"/>
      <c r="BV3911" s="39"/>
    </row>
    <row r="3912" spans="61:74" ht="13" thickBot="1">
      <c r="BI3912" s="37"/>
      <c r="BJ3912" s="138"/>
      <c r="BK3912" s="138"/>
      <c r="BL3912" s="138"/>
      <c r="BM3912" s="138"/>
      <c r="BN3912" s="26"/>
      <c r="BO3912" s="26"/>
      <c r="BP3912" s="26"/>
      <c r="BQ3912" s="38"/>
      <c r="BR3912" s="26"/>
      <c r="BS3912" s="26"/>
      <c r="BT3912" s="26"/>
      <c r="BU3912" s="26"/>
      <c r="BV3912" s="39"/>
    </row>
    <row r="3913" spans="61:74" ht="13" thickBot="1">
      <c r="BI3913" s="37"/>
      <c r="BJ3913" s="138"/>
      <c r="BK3913" s="138"/>
      <c r="BL3913" s="138"/>
      <c r="BM3913" s="138"/>
      <c r="BN3913" s="26"/>
      <c r="BO3913" s="26"/>
      <c r="BP3913" s="26"/>
      <c r="BQ3913" s="38"/>
      <c r="BR3913" s="26"/>
      <c r="BS3913" s="26"/>
      <c r="BT3913" s="26"/>
      <c r="BU3913" s="26"/>
      <c r="BV3913" s="39"/>
    </row>
    <row r="3914" spans="61:74" ht="13" thickBot="1">
      <c r="BI3914" s="37"/>
      <c r="BJ3914" s="138"/>
      <c r="BK3914" s="138"/>
      <c r="BL3914" s="138"/>
      <c r="BM3914" s="138"/>
      <c r="BN3914" s="26"/>
      <c r="BO3914" s="26"/>
      <c r="BP3914" s="26"/>
      <c r="BQ3914" s="38"/>
      <c r="BR3914" s="26"/>
      <c r="BS3914" s="26"/>
      <c r="BT3914" s="26"/>
      <c r="BU3914" s="26"/>
      <c r="BV3914" s="39"/>
    </row>
    <row r="3915" spans="61:74" ht="13" thickBot="1">
      <c r="BI3915" s="37"/>
      <c r="BJ3915" s="138"/>
      <c r="BK3915" s="138"/>
      <c r="BL3915" s="138"/>
      <c r="BM3915" s="138"/>
      <c r="BN3915" s="26"/>
      <c r="BO3915" s="26"/>
      <c r="BP3915" s="26"/>
      <c r="BQ3915" s="38"/>
      <c r="BR3915" s="26"/>
      <c r="BS3915" s="26"/>
      <c r="BT3915" s="26"/>
      <c r="BU3915" s="26"/>
      <c r="BV3915" s="39"/>
    </row>
    <row r="3916" spans="61:74" ht="13" thickBot="1">
      <c r="BI3916" s="37"/>
      <c r="BJ3916" s="138"/>
      <c r="BK3916" s="138"/>
      <c r="BL3916" s="138"/>
      <c r="BM3916" s="138"/>
      <c r="BN3916" s="26"/>
      <c r="BO3916" s="26"/>
      <c r="BP3916" s="26"/>
      <c r="BQ3916" s="38"/>
      <c r="BR3916" s="26"/>
      <c r="BS3916" s="26"/>
      <c r="BT3916" s="26"/>
      <c r="BU3916" s="26"/>
      <c r="BV3916" s="39"/>
    </row>
    <row r="3917" spans="61:74" ht="13" thickBot="1">
      <c r="BI3917" s="37"/>
      <c r="BJ3917" s="138"/>
      <c r="BK3917" s="138"/>
      <c r="BL3917" s="138"/>
      <c r="BM3917" s="138"/>
      <c r="BN3917" s="26"/>
      <c r="BO3917" s="26"/>
      <c r="BP3917" s="26"/>
      <c r="BQ3917" s="38"/>
      <c r="BR3917" s="26"/>
      <c r="BS3917" s="26"/>
      <c r="BT3917" s="26"/>
      <c r="BU3917" s="26"/>
      <c r="BV3917" s="39"/>
    </row>
    <row r="3918" spans="61:74" ht="13" thickBot="1">
      <c r="BI3918" s="37"/>
      <c r="BJ3918" s="138"/>
      <c r="BK3918" s="138"/>
      <c r="BL3918" s="138"/>
      <c r="BM3918" s="138"/>
      <c r="BN3918" s="26"/>
      <c r="BO3918" s="26"/>
      <c r="BP3918" s="26"/>
      <c r="BQ3918" s="38"/>
      <c r="BR3918" s="26"/>
      <c r="BS3918" s="26"/>
      <c r="BT3918" s="26"/>
      <c r="BU3918" s="26"/>
      <c r="BV3918" s="39"/>
    </row>
    <row r="3919" spans="61:74" ht="13" thickBot="1">
      <c r="BI3919" s="37"/>
      <c r="BJ3919" s="138"/>
      <c r="BK3919" s="138"/>
      <c r="BL3919" s="138"/>
      <c r="BM3919" s="138"/>
      <c r="BN3919" s="26"/>
      <c r="BO3919" s="26"/>
      <c r="BP3919" s="26"/>
      <c r="BQ3919" s="38"/>
      <c r="BR3919" s="26"/>
      <c r="BS3919" s="26"/>
      <c r="BT3919" s="26"/>
      <c r="BU3919" s="26"/>
      <c r="BV3919" s="39"/>
    </row>
    <row r="3920" spans="61:74" ht="13" thickBot="1">
      <c r="BI3920" s="37"/>
      <c r="BJ3920" s="138"/>
      <c r="BK3920" s="138"/>
      <c r="BL3920" s="138"/>
      <c r="BM3920" s="138"/>
      <c r="BN3920" s="26"/>
      <c r="BO3920" s="26"/>
      <c r="BP3920" s="26"/>
      <c r="BQ3920" s="38"/>
      <c r="BR3920" s="26"/>
      <c r="BS3920" s="26"/>
      <c r="BT3920" s="26"/>
      <c r="BU3920" s="26"/>
      <c r="BV3920" s="39"/>
    </row>
    <row r="3921" spans="61:74" ht="13" thickBot="1">
      <c r="BI3921" s="37"/>
      <c r="BJ3921" s="138"/>
      <c r="BK3921" s="138"/>
      <c r="BL3921" s="138"/>
      <c r="BM3921" s="138"/>
      <c r="BN3921" s="26"/>
      <c r="BO3921" s="26"/>
      <c r="BP3921" s="26"/>
      <c r="BQ3921" s="38"/>
      <c r="BR3921" s="26"/>
      <c r="BS3921" s="26"/>
      <c r="BT3921" s="26"/>
      <c r="BU3921" s="26"/>
      <c r="BV3921" s="39"/>
    </row>
    <row r="3922" spans="61:74" ht="13" thickBot="1">
      <c r="BI3922" s="37"/>
      <c r="BJ3922" s="138"/>
      <c r="BK3922" s="138"/>
      <c r="BL3922" s="138"/>
      <c r="BM3922" s="138"/>
      <c r="BN3922" s="26"/>
      <c r="BO3922" s="26"/>
      <c r="BP3922" s="26"/>
      <c r="BQ3922" s="38"/>
      <c r="BR3922" s="26"/>
      <c r="BS3922" s="26"/>
      <c r="BT3922" s="26"/>
      <c r="BU3922" s="26"/>
      <c r="BV3922" s="39"/>
    </row>
    <row r="3923" spans="61:74" ht="13" thickBot="1">
      <c r="BI3923" s="37"/>
      <c r="BJ3923" s="138"/>
      <c r="BK3923" s="138"/>
      <c r="BL3923" s="138"/>
      <c r="BM3923" s="138"/>
      <c r="BN3923" s="26"/>
      <c r="BO3923" s="26"/>
      <c r="BP3923" s="26"/>
      <c r="BQ3923" s="38"/>
      <c r="BR3923" s="26"/>
      <c r="BS3923" s="26"/>
      <c r="BT3923" s="26"/>
      <c r="BU3923" s="26"/>
      <c r="BV3923" s="39"/>
    </row>
    <row r="3924" spans="61:74" ht="13" thickBot="1">
      <c r="BI3924" s="37"/>
      <c r="BJ3924" s="138"/>
      <c r="BK3924" s="138"/>
      <c r="BL3924" s="138"/>
      <c r="BM3924" s="138"/>
      <c r="BN3924" s="26"/>
      <c r="BO3924" s="26"/>
      <c r="BP3924" s="26"/>
      <c r="BQ3924" s="38"/>
      <c r="BR3924" s="26"/>
      <c r="BS3924" s="26"/>
      <c r="BT3924" s="26"/>
      <c r="BU3924" s="26"/>
      <c r="BV3924" s="39"/>
    </row>
    <row r="3925" spans="61:74" ht="13" thickBot="1">
      <c r="BI3925" s="37"/>
      <c r="BJ3925" s="138"/>
      <c r="BK3925" s="138"/>
      <c r="BL3925" s="138"/>
      <c r="BM3925" s="138"/>
      <c r="BN3925" s="26"/>
      <c r="BO3925" s="26"/>
      <c r="BP3925" s="26"/>
      <c r="BQ3925" s="38"/>
      <c r="BR3925" s="26"/>
      <c r="BS3925" s="26"/>
      <c r="BT3925" s="26"/>
      <c r="BU3925" s="26"/>
      <c r="BV3925" s="39"/>
    </row>
    <row r="3926" spans="61:74" ht="13" thickBot="1">
      <c r="BI3926" s="37"/>
      <c r="BJ3926" s="138"/>
      <c r="BK3926" s="138"/>
      <c r="BL3926" s="138"/>
      <c r="BM3926" s="138"/>
      <c r="BN3926" s="26"/>
      <c r="BO3926" s="26"/>
      <c r="BP3926" s="26"/>
      <c r="BQ3926" s="38"/>
      <c r="BR3926" s="26"/>
      <c r="BS3926" s="26"/>
      <c r="BT3926" s="26"/>
      <c r="BU3926" s="26"/>
      <c r="BV3926" s="39"/>
    </row>
    <row r="3927" spans="61:74" ht="13" thickBot="1">
      <c r="BI3927" s="37"/>
      <c r="BJ3927" s="138"/>
      <c r="BK3927" s="138"/>
      <c r="BL3927" s="138"/>
      <c r="BM3927" s="138"/>
      <c r="BN3927" s="26"/>
      <c r="BO3927" s="26"/>
      <c r="BP3927" s="26"/>
      <c r="BQ3927" s="38"/>
      <c r="BR3927" s="26"/>
      <c r="BS3927" s="26"/>
      <c r="BT3927" s="26"/>
      <c r="BU3927" s="26"/>
      <c r="BV3927" s="39"/>
    </row>
    <row r="3928" spans="61:74" ht="13" thickBot="1">
      <c r="BI3928" s="37"/>
      <c r="BJ3928" s="138"/>
      <c r="BK3928" s="138"/>
      <c r="BL3928" s="138"/>
      <c r="BM3928" s="138"/>
      <c r="BN3928" s="26"/>
      <c r="BO3928" s="26"/>
      <c r="BP3928" s="26"/>
      <c r="BQ3928" s="38"/>
      <c r="BR3928" s="26"/>
      <c r="BS3928" s="26"/>
      <c r="BT3928" s="26"/>
      <c r="BU3928" s="26"/>
      <c r="BV3928" s="39"/>
    </row>
    <row r="3929" spans="61:74" ht="13" thickBot="1">
      <c r="BI3929" s="37"/>
      <c r="BJ3929" s="138"/>
      <c r="BK3929" s="138"/>
      <c r="BL3929" s="138"/>
      <c r="BM3929" s="138"/>
      <c r="BN3929" s="26"/>
      <c r="BO3929" s="26"/>
      <c r="BP3929" s="26"/>
      <c r="BQ3929" s="38"/>
      <c r="BR3929" s="26"/>
      <c r="BS3929" s="26"/>
      <c r="BT3929" s="26"/>
      <c r="BU3929" s="26"/>
      <c r="BV3929" s="39"/>
    </row>
    <row r="3930" spans="61:74" ht="13" thickBot="1">
      <c r="BI3930" s="37"/>
      <c r="BJ3930" s="138"/>
      <c r="BK3930" s="138"/>
      <c r="BL3930" s="138"/>
      <c r="BM3930" s="138"/>
      <c r="BN3930" s="26"/>
      <c r="BO3930" s="26"/>
      <c r="BP3930" s="26"/>
      <c r="BQ3930" s="38"/>
      <c r="BR3930" s="26"/>
      <c r="BS3930" s="26"/>
      <c r="BT3930" s="26"/>
      <c r="BU3930" s="26"/>
      <c r="BV3930" s="39"/>
    </row>
    <row r="3931" spans="61:74" ht="13" thickBot="1">
      <c r="BI3931" s="37"/>
      <c r="BJ3931" s="138"/>
      <c r="BK3931" s="138"/>
      <c r="BL3931" s="138"/>
      <c r="BM3931" s="138"/>
      <c r="BN3931" s="26"/>
      <c r="BO3931" s="26"/>
      <c r="BP3931" s="26"/>
      <c r="BQ3931" s="38"/>
      <c r="BR3931" s="26"/>
      <c r="BS3931" s="26"/>
      <c r="BT3931" s="26"/>
      <c r="BU3931" s="26"/>
      <c r="BV3931" s="39"/>
    </row>
    <row r="3932" spans="61:74" ht="13" thickBot="1">
      <c r="BI3932" s="37"/>
      <c r="BJ3932" s="138"/>
      <c r="BK3932" s="138"/>
      <c r="BL3932" s="138"/>
      <c r="BM3932" s="138"/>
      <c r="BN3932" s="26"/>
      <c r="BO3932" s="26"/>
      <c r="BP3932" s="26"/>
      <c r="BQ3932" s="38"/>
      <c r="BR3932" s="26"/>
      <c r="BS3932" s="26"/>
      <c r="BT3932" s="26"/>
      <c r="BU3932" s="26"/>
      <c r="BV3932" s="39"/>
    </row>
    <row r="3933" spans="61:74" ht="13" thickBot="1">
      <c r="BI3933" s="37"/>
      <c r="BJ3933" s="138"/>
      <c r="BK3933" s="138"/>
      <c r="BL3933" s="138"/>
      <c r="BM3933" s="138"/>
      <c r="BN3933" s="26"/>
      <c r="BO3933" s="26"/>
      <c r="BP3933" s="26"/>
      <c r="BQ3933" s="38"/>
      <c r="BR3933" s="26"/>
      <c r="BS3933" s="26"/>
      <c r="BT3933" s="26"/>
      <c r="BU3933" s="26"/>
      <c r="BV3933" s="39"/>
    </row>
    <row r="3934" spans="61:74" ht="13" thickBot="1">
      <c r="BI3934" s="37"/>
      <c r="BJ3934" s="138"/>
      <c r="BK3934" s="138"/>
      <c r="BL3934" s="138"/>
      <c r="BM3934" s="138"/>
      <c r="BN3934" s="26"/>
      <c r="BO3934" s="26"/>
      <c r="BP3934" s="26"/>
      <c r="BQ3934" s="38"/>
      <c r="BR3934" s="26"/>
      <c r="BS3934" s="26"/>
      <c r="BT3934" s="26"/>
      <c r="BU3934" s="26"/>
      <c r="BV3934" s="39"/>
    </row>
    <row r="3935" spans="61:74" ht="13" thickBot="1">
      <c r="BI3935" s="37"/>
      <c r="BJ3935" s="138"/>
      <c r="BK3935" s="138"/>
      <c r="BL3935" s="138"/>
      <c r="BM3935" s="138"/>
      <c r="BN3935" s="26"/>
      <c r="BO3935" s="26"/>
      <c r="BP3935" s="26"/>
      <c r="BQ3935" s="38"/>
      <c r="BR3935" s="26"/>
      <c r="BS3935" s="26"/>
      <c r="BT3935" s="26"/>
      <c r="BU3935" s="26"/>
      <c r="BV3935" s="39"/>
    </row>
    <row r="3936" spans="61:74" ht="13" thickBot="1">
      <c r="BI3936" s="37"/>
      <c r="BJ3936" s="138"/>
      <c r="BK3936" s="138"/>
      <c r="BL3936" s="138"/>
      <c r="BM3936" s="138"/>
      <c r="BN3936" s="26"/>
      <c r="BO3936" s="26"/>
      <c r="BP3936" s="26"/>
      <c r="BQ3936" s="38"/>
      <c r="BR3936" s="26"/>
      <c r="BS3936" s="26"/>
      <c r="BT3936" s="26"/>
      <c r="BU3936" s="26"/>
      <c r="BV3936" s="39"/>
    </row>
    <row r="3937" spans="61:74" ht="13" thickBot="1">
      <c r="BI3937" s="37"/>
      <c r="BJ3937" s="138"/>
      <c r="BK3937" s="138"/>
      <c r="BL3937" s="138"/>
      <c r="BM3937" s="138"/>
      <c r="BN3937" s="26"/>
      <c r="BO3937" s="26"/>
      <c r="BP3937" s="26"/>
      <c r="BQ3937" s="38"/>
      <c r="BR3937" s="26"/>
      <c r="BS3937" s="26"/>
      <c r="BT3937" s="26"/>
      <c r="BU3937" s="26"/>
      <c r="BV3937" s="39"/>
    </row>
    <row r="3938" spans="61:74" ht="13" thickBot="1">
      <c r="BI3938" s="37"/>
      <c r="BJ3938" s="138"/>
      <c r="BK3938" s="138"/>
      <c r="BL3938" s="138"/>
      <c r="BM3938" s="138"/>
      <c r="BN3938" s="26"/>
      <c r="BO3938" s="26"/>
      <c r="BP3938" s="26"/>
      <c r="BQ3938" s="38"/>
      <c r="BR3938" s="26"/>
      <c r="BS3938" s="26"/>
      <c r="BT3938" s="26"/>
      <c r="BU3938" s="26"/>
      <c r="BV3938" s="39"/>
    </row>
    <row r="3939" spans="61:74" ht="13" thickBot="1">
      <c r="BI3939" s="37"/>
      <c r="BJ3939" s="138"/>
      <c r="BK3939" s="138"/>
      <c r="BL3939" s="138"/>
      <c r="BM3939" s="138"/>
      <c r="BN3939" s="26"/>
      <c r="BO3939" s="26"/>
      <c r="BP3939" s="26"/>
      <c r="BQ3939" s="38"/>
      <c r="BR3939" s="26"/>
      <c r="BS3939" s="26"/>
      <c r="BT3939" s="26"/>
      <c r="BU3939" s="26"/>
      <c r="BV3939" s="39"/>
    </row>
    <row r="3940" spans="61:74" ht="13" thickBot="1">
      <c r="BI3940" s="37"/>
      <c r="BJ3940" s="138"/>
      <c r="BK3940" s="138"/>
      <c r="BL3940" s="138"/>
      <c r="BM3940" s="138"/>
      <c r="BN3940" s="26"/>
      <c r="BO3940" s="26"/>
      <c r="BP3940" s="26"/>
      <c r="BQ3940" s="38"/>
      <c r="BR3940" s="26"/>
      <c r="BS3940" s="26"/>
      <c r="BT3940" s="26"/>
      <c r="BU3940" s="26"/>
      <c r="BV3940" s="39"/>
    </row>
    <row r="3941" spans="61:74" ht="13" thickBot="1">
      <c r="BI3941" s="37"/>
      <c r="BJ3941" s="138"/>
      <c r="BK3941" s="138"/>
      <c r="BL3941" s="138"/>
      <c r="BM3941" s="138"/>
      <c r="BN3941" s="26"/>
      <c r="BO3941" s="26"/>
      <c r="BP3941" s="26"/>
      <c r="BQ3941" s="38"/>
      <c r="BR3941" s="26"/>
      <c r="BS3941" s="26"/>
      <c r="BT3941" s="26"/>
      <c r="BU3941" s="26"/>
      <c r="BV3941" s="39"/>
    </row>
    <row r="3942" spans="61:74" ht="13" thickBot="1">
      <c r="BI3942" s="37"/>
      <c r="BJ3942" s="138"/>
      <c r="BK3942" s="138"/>
      <c r="BL3942" s="138"/>
      <c r="BM3942" s="138"/>
      <c r="BN3942" s="26"/>
      <c r="BO3942" s="26"/>
      <c r="BP3942" s="26"/>
    </row>
    <row r="3943" spans="61:74" ht="13" thickBot="1">
      <c r="BI3943" s="37"/>
      <c r="BJ3943" s="138"/>
      <c r="BK3943" s="138"/>
      <c r="BL3943" s="138"/>
      <c r="BM3943" s="138"/>
      <c r="BN3943" s="26"/>
      <c r="BO3943" s="26"/>
      <c r="BP3943" s="26"/>
    </row>
    <row r="3944" spans="61:74" ht="13" thickBot="1">
      <c r="BI3944" s="37"/>
      <c r="BJ3944" s="138"/>
      <c r="BK3944" s="138"/>
      <c r="BL3944" s="138"/>
      <c r="BM3944" s="138"/>
      <c r="BN3944" s="26"/>
      <c r="BO3944" s="26"/>
      <c r="BP3944" s="26"/>
    </row>
    <row r="3945" spans="61:74" ht="13" thickBot="1">
      <c r="BI3945" s="37"/>
      <c r="BJ3945" s="138"/>
      <c r="BK3945" s="138"/>
      <c r="BL3945" s="138"/>
      <c r="BM3945" s="138"/>
      <c r="BN3945" s="26"/>
      <c r="BO3945" s="26"/>
      <c r="BP3945" s="26"/>
    </row>
    <row r="3946" spans="61:74" ht="13" thickBot="1">
      <c r="BI3946" s="37"/>
      <c r="BJ3946" s="138"/>
      <c r="BK3946" s="138"/>
      <c r="BL3946" s="138"/>
      <c r="BM3946" s="138"/>
      <c r="BN3946" s="26"/>
      <c r="BO3946" s="26"/>
      <c r="BP3946" s="26"/>
    </row>
    <row r="3947" spans="61:74" ht="13" thickBot="1">
      <c r="BI3947" s="37"/>
      <c r="BJ3947" s="138"/>
      <c r="BK3947" s="138"/>
      <c r="BL3947" s="138"/>
      <c r="BM3947" s="138"/>
      <c r="BN3947" s="26"/>
      <c r="BO3947" s="26"/>
      <c r="BP3947" s="26"/>
    </row>
    <row r="3948" spans="61:74" ht="13" thickBot="1">
      <c r="BI3948" s="37"/>
      <c r="BJ3948" s="138"/>
      <c r="BK3948" s="138"/>
      <c r="BL3948" s="138"/>
      <c r="BM3948" s="138"/>
      <c r="BN3948" s="26"/>
      <c r="BO3948" s="26"/>
      <c r="BP3948" s="26"/>
    </row>
    <row r="3949" spans="61:74" ht="13" thickBot="1">
      <c r="BI3949" s="37"/>
      <c r="BJ3949" s="138"/>
      <c r="BK3949" s="138"/>
      <c r="BL3949" s="138"/>
      <c r="BM3949" s="138"/>
      <c r="BN3949" s="26"/>
      <c r="BO3949" s="26"/>
      <c r="BP3949" s="26"/>
    </row>
    <row r="3950" spans="61:74" ht="13" thickBot="1">
      <c r="BI3950" s="37"/>
      <c r="BJ3950" s="138"/>
      <c r="BK3950" s="138"/>
      <c r="BL3950" s="138"/>
      <c r="BM3950" s="138"/>
      <c r="BN3950" s="26"/>
      <c r="BO3950" s="26"/>
      <c r="BP3950" s="26"/>
    </row>
    <row r="3951" spans="61:74" ht="13" thickBot="1">
      <c r="BI3951" s="37"/>
      <c r="BJ3951" s="138"/>
      <c r="BK3951" s="138"/>
      <c r="BL3951" s="138"/>
      <c r="BM3951" s="138"/>
      <c r="BN3951" s="26"/>
      <c r="BO3951" s="26"/>
      <c r="BP3951" s="26"/>
    </row>
    <row r="3952" spans="61:74" ht="13" thickBot="1">
      <c r="BI3952" s="37"/>
      <c r="BJ3952" s="138"/>
      <c r="BK3952" s="138"/>
      <c r="BL3952" s="138"/>
      <c r="BM3952" s="138"/>
      <c r="BN3952" s="26"/>
      <c r="BO3952" s="26"/>
      <c r="BP3952" s="26"/>
    </row>
    <row r="3953" spans="61:68" ht="13" thickBot="1">
      <c r="BI3953" s="37"/>
      <c r="BJ3953" s="138"/>
      <c r="BK3953" s="138"/>
      <c r="BL3953" s="138"/>
      <c r="BM3953" s="138"/>
      <c r="BN3953" s="26"/>
      <c r="BO3953" s="26"/>
      <c r="BP3953" s="26"/>
    </row>
    <row r="3954" spans="61:68" ht="13" thickBot="1">
      <c r="BI3954" s="37"/>
      <c r="BJ3954" s="138"/>
      <c r="BK3954" s="138"/>
      <c r="BL3954" s="138"/>
      <c r="BM3954" s="138"/>
      <c r="BN3954" s="26"/>
      <c r="BO3954" s="26"/>
      <c r="BP3954" s="26"/>
    </row>
    <row r="3955" spans="61:68" ht="13" thickBot="1">
      <c r="BI3955" s="37"/>
      <c r="BJ3955" s="138"/>
      <c r="BK3955" s="138"/>
      <c r="BL3955" s="138"/>
      <c r="BM3955" s="138"/>
      <c r="BN3955" s="26"/>
      <c r="BO3955" s="26"/>
      <c r="BP3955" s="26"/>
    </row>
    <row r="3956" spans="61:68" ht="13" thickBot="1">
      <c r="BI3956" s="37"/>
      <c r="BJ3956" s="138"/>
      <c r="BK3956" s="138"/>
      <c r="BL3956" s="138"/>
      <c r="BM3956" s="138"/>
      <c r="BN3956" s="26"/>
      <c r="BO3956" s="26"/>
      <c r="BP3956" s="26"/>
    </row>
    <row r="3957" spans="61:68" ht="13" thickBot="1">
      <c r="BI3957" s="37"/>
      <c r="BJ3957" s="138"/>
      <c r="BK3957" s="138"/>
      <c r="BL3957" s="138"/>
      <c r="BM3957" s="138"/>
      <c r="BN3957" s="26"/>
      <c r="BO3957" s="26"/>
      <c r="BP3957" s="26"/>
    </row>
    <row r="3958" spans="61:68" ht="13" thickBot="1">
      <c r="BI3958" s="37"/>
      <c r="BJ3958" s="138"/>
      <c r="BK3958" s="138"/>
      <c r="BL3958" s="138"/>
      <c r="BM3958" s="138"/>
      <c r="BN3958" s="26"/>
      <c r="BO3958" s="26"/>
      <c r="BP3958" s="26"/>
    </row>
    <row r="3959" spans="61:68" ht="13" thickBot="1">
      <c r="BI3959" s="37"/>
      <c r="BJ3959" s="138"/>
      <c r="BK3959" s="138"/>
      <c r="BL3959" s="138"/>
      <c r="BM3959" s="138"/>
      <c r="BN3959" s="26"/>
      <c r="BO3959" s="26"/>
      <c r="BP3959" s="26"/>
    </row>
    <row r="3960" spans="61:68" ht="13" thickBot="1">
      <c r="BJ3960" s="138"/>
      <c r="BK3960" s="138"/>
      <c r="BL3960" s="138"/>
      <c r="BM3960" s="138"/>
    </row>
    <row r="3961" spans="61:68" ht="13" thickBot="1">
      <c r="BJ3961" s="138"/>
      <c r="BK3961" s="138"/>
      <c r="BL3961" s="138"/>
      <c r="BM3961" s="138"/>
    </row>
    <row r="3962" spans="61:68" ht="13" thickBot="1">
      <c r="BJ3962" s="138"/>
      <c r="BK3962" s="138"/>
      <c r="BL3962" s="138"/>
      <c r="BM3962" s="138"/>
    </row>
    <row r="3963" spans="61:68" ht="13" thickBot="1">
      <c r="BJ3963" s="138"/>
      <c r="BK3963" s="138"/>
      <c r="BL3963" s="138"/>
      <c r="BM3963" s="138"/>
    </row>
    <row r="3964" spans="61:68" ht="13" thickBot="1">
      <c r="BJ3964" s="138"/>
      <c r="BK3964" s="138"/>
      <c r="BL3964" s="138"/>
      <c r="BM3964" s="138"/>
    </row>
    <row r="3965" spans="61:68" ht="13" thickBot="1">
      <c r="BJ3965" s="138"/>
      <c r="BK3965" s="138"/>
      <c r="BL3965" s="138"/>
      <c r="BM3965" s="138"/>
    </row>
    <row r="3966" spans="61:68" ht="13" thickBot="1">
      <c r="BJ3966" s="138"/>
      <c r="BK3966" s="138"/>
      <c r="BL3966" s="138"/>
      <c r="BM3966" s="138"/>
    </row>
    <row r="3967" spans="61:68" ht="13" thickBot="1">
      <c r="BJ3967" s="138"/>
      <c r="BK3967" s="138"/>
      <c r="BL3967" s="138"/>
      <c r="BM3967" s="138"/>
    </row>
    <row r="3968" spans="61:68" ht="13" thickBot="1">
      <c r="BJ3968" s="138"/>
      <c r="BK3968" s="138"/>
      <c r="BL3968" s="138"/>
      <c r="BM3968" s="138"/>
    </row>
    <row r="3969" spans="62:65" ht="13" thickBot="1">
      <c r="BJ3969" s="138"/>
      <c r="BK3969" s="138"/>
      <c r="BL3969" s="138"/>
      <c r="BM3969" s="138"/>
    </row>
    <row r="3970" spans="62:65" ht="13" thickBot="1">
      <c r="BJ3970" s="138"/>
      <c r="BK3970" s="138"/>
      <c r="BL3970" s="138"/>
      <c r="BM3970" s="138"/>
    </row>
    <row r="3971" spans="62:65" ht="13" thickBot="1">
      <c r="BJ3971" s="138"/>
      <c r="BK3971" s="138"/>
      <c r="BL3971" s="138"/>
      <c r="BM3971" s="138"/>
    </row>
    <row r="3972" spans="62:65" ht="13" thickBot="1">
      <c r="BJ3972" s="138"/>
      <c r="BK3972" s="138"/>
      <c r="BL3972" s="138"/>
      <c r="BM3972" s="138"/>
    </row>
    <row r="3973" spans="62:65" ht="13" thickBot="1">
      <c r="BJ3973" s="138"/>
      <c r="BK3973" s="138"/>
      <c r="BL3973" s="138"/>
      <c r="BM3973" s="138"/>
    </row>
    <row r="3974" spans="62:65" ht="13" thickBot="1">
      <c r="BJ3974" s="138"/>
      <c r="BK3974" s="138"/>
      <c r="BL3974" s="138"/>
      <c r="BM3974" s="138"/>
    </row>
    <row r="3975" spans="62:65" ht="13" thickBot="1">
      <c r="BJ3975" s="138"/>
      <c r="BK3975" s="138"/>
      <c r="BL3975" s="138"/>
      <c r="BM3975" s="138"/>
    </row>
    <row r="3976" spans="62:65" ht="13" thickBot="1">
      <c r="BJ3976" s="138"/>
      <c r="BK3976" s="138"/>
      <c r="BL3976" s="138"/>
      <c r="BM3976" s="138"/>
    </row>
    <row r="3977" spans="62:65" ht="13" thickBot="1">
      <c r="BJ3977" s="138"/>
      <c r="BK3977" s="138"/>
      <c r="BL3977" s="138"/>
      <c r="BM3977" s="138"/>
    </row>
    <row r="3978" spans="62:65" ht="13" thickBot="1">
      <c r="BJ3978" s="138"/>
      <c r="BK3978" s="138"/>
      <c r="BL3978" s="138"/>
      <c r="BM3978" s="138"/>
    </row>
    <row r="3979" spans="62:65" ht="13" thickBot="1">
      <c r="BJ3979" s="138"/>
      <c r="BK3979" s="138"/>
      <c r="BL3979" s="138"/>
      <c r="BM3979" s="138"/>
    </row>
    <row r="3980" spans="62:65" ht="13" thickBot="1">
      <c r="BJ3980" s="138"/>
      <c r="BK3980" s="138"/>
      <c r="BL3980" s="138"/>
      <c r="BM3980" s="138"/>
    </row>
    <row r="3981" spans="62:65" ht="13" thickBot="1">
      <c r="BJ3981" s="138"/>
      <c r="BK3981" s="138"/>
      <c r="BL3981" s="138"/>
      <c r="BM3981" s="138"/>
    </row>
    <row r="3982" spans="62:65" ht="13" thickBot="1">
      <c r="BJ3982" s="138"/>
      <c r="BK3982" s="138"/>
      <c r="BL3982" s="138"/>
      <c r="BM3982" s="138"/>
    </row>
    <row r="3983" spans="62:65" ht="13" thickBot="1">
      <c r="BJ3983" s="138"/>
      <c r="BK3983" s="138"/>
      <c r="BL3983" s="138"/>
      <c r="BM3983" s="138"/>
    </row>
    <row r="3984" spans="62:65" ht="13" thickBot="1">
      <c r="BJ3984" s="138"/>
      <c r="BK3984" s="138"/>
      <c r="BL3984" s="138"/>
      <c r="BM3984" s="138"/>
    </row>
    <row r="3985" spans="62:65" ht="13" thickBot="1">
      <c r="BJ3985" s="138"/>
      <c r="BK3985" s="138"/>
      <c r="BL3985" s="138"/>
      <c r="BM3985" s="138"/>
    </row>
    <row r="3986" spans="62:65" ht="13" thickBot="1">
      <c r="BJ3986" s="138"/>
      <c r="BK3986" s="138"/>
      <c r="BL3986" s="138"/>
      <c r="BM3986" s="138"/>
    </row>
    <row r="3987" spans="62:65" ht="13" thickBot="1">
      <c r="BJ3987" s="138"/>
      <c r="BK3987" s="138"/>
      <c r="BL3987" s="138"/>
      <c r="BM3987" s="138"/>
    </row>
    <row r="3988" spans="62:65" ht="13" thickBot="1">
      <c r="BJ3988" s="138"/>
      <c r="BK3988" s="138"/>
      <c r="BL3988" s="138"/>
      <c r="BM3988" s="138"/>
    </row>
    <row r="3989" spans="62:65" ht="13" thickBot="1">
      <c r="BJ3989" s="138"/>
      <c r="BK3989" s="138"/>
      <c r="BL3989" s="138"/>
      <c r="BM3989" s="138"/>
    </row>
    <row r="3990" spans="62:65" ht="13" thickBot="1">
      <c r="BJ3990" s="138"/>
      <c r="BK3990" s="138"/>
      <c r="BL3990" s="138"/>
      <c r="BM3990" s="138"/>
    </row>
    <row r="3991" spans="62:65" ht="13" thickBot="1">
      <c r="BJ3991" s="138"/>
      <c r="BK3991" s="138"/>
      <c r="BL3991" s="138"/>
      <c r="BM3991" s="138"/>
    </row>
    <row r="3992" spans="62:65" ht="13" thickBot="1">
      <c r="BJ3992" s="138"/>
      <c r="BK3992" s="138"/>
      <c r="BL3992" s="138"/>
      <c r="BM3992" s="138"/>
    </row>
    <row r="3993" spans="62:65" ht="13" thickBot="1">
      <c r="BJ3993" s="138"/>
      <c r="BK3993" s="138"/>
      <c r="BL3993" s="138"/>
      <c r="BM3993" s="138"/>
    </row>
    <row r="3994" spans="62:65" ht="13" thickBot="1">
      <c r="BJ3994" s="138"/>
      <c r="BK3994" s="138"/>
      <c r="BL3994" s="138"/>
      <c r="BM3994" s="138"/>
    </row>
    <row r="3995" spans="62:65" ht="13" thickBot="1">
      <c r="BJ3995" s="138"/>
      <c r="BK3995" s="138"/>
      <c r="BL3995" s="138"/>
      <c r="BM3995" s="138"/>
    </row>
    <row r="3996" spans="62:65" ht="13" thickBot="1">
      <c r="BJ3996" s="138"/>
      <c r="BK3996" s="138"/>
      <c r="BL3996" s="138"/>
      <c r="BM3996" s="138"/>
    </row>
    <row r="3997" spans="62:65" ht="13" thickBot="1">
      <c r="BJ3997" s="138"/>
      <c r="BK3997" s="138"/>
      <c r="BL3997" s="138"/>
      <c r="BM3997" s="138"/>
    </row>
    <row r="3998" spans="62:65" ht="13" thickBot="1">
      <c r="BJ3998" s="138"/>
      <c r="BK3998" s="138"/>
      <c r="BL3998" s="138"/>
      <c r="BM3998" s="138"/>
    </row>
    <row r="3999" spans="62:65" ht="13" thickBot="1">
      <c r="BJ3999" s="138"/>
      <c r="BK3999" s="138"/>
      <c r="BL3999" s="138"/>
      <c r="BM3999" s="138"/>
    </row>
    <row r="4000" spans="62:65" ht="13" thickBot="1">
      <c r="BJ4000" s="138"/>
      <c r="BK4000" s="138"/>
      <c r="BL4000" s="138"/>
      <c r="BM4000" s="138"/>
    </row>
    <row r="4001" spans="62:65" ht="13" thickBot="1">
      <c r="BJ4001" s="138"/>
      <c r="BK4001" s="138"/>
      <c r="BL4001" s="138"/>
      <c r="BM4001" s="138"/>
    </row>
    <row r="4002" spans="62:65" ht="13" thickBot="1">
      <c r="BJ4002" s="138"/>
      <c r="BK4002" s="138"/>
      <c r="BL4002" s="138"/>
      <c r="BM4002" s="138"/>
    </row>
    <row r="4003" spans="62:65" ht="13" thickBot="1">
      <c r="BJ4003" s="138"/>
      <c r="BK4003" s="138"/>
      <c r="BL4003" s="138"/>
      <c r="BM4003" s="138"/>
    </row>
    <row r="4004" spans="62:65" ht="13" thickBot="1">
      <c r="BJ4004" s="138"/>
      <c r="BK4004" s="138"/>
      <c r="BL4004" s="138"/>
      <c r="BM4004" s="138"/>
    </row>
    <row r="4005" spans="62:65" ht="13" thickBot="1">
      <c r="BJ4005" s="138"/>
      <c r="BK4005" s="138"/>
      <c r="BL4005" s="138"/>
      <c r="BM4005" s="138"/>
    </row>
    <row r="4006" spans="62:65" ht="13" thickBot="1">
      <c r="BJ4006" s="138"/>
      <c r="BK4006" s="138"/>
      <c r="BL4006" s="138"/>
      <c r="BM4006" s="138"/>
    </row>
    <row r="4007" spans="62:65" ht="13" thickBot="1">
      <c r="BJ4007" s="138"/>
      <c r="BK4007" s="138"/>
      <c r="BL4007" s="138"/>
      <c r="BM4007" s="138"/>
    </row>
    <row r="4008" spans="62:65" ht="13" thickBot="1">
      <c r="BJ4008" s="138"/>
      <c r="BK4008" s="138"/>
      <c r="BL4008" s="138"/>
      <c r="BM4008" s="138"/>
    </row>
    <row r="4009" spans="62:65" ht="13" thickBot="1">
      <c r="BJ4009" s="138"/>
      <c r="BK4009" s="138"/>
      <c r="BL4009" s="138"/>
      <c r="BM4009" s="138"/>
    </row>
    <row r="4010" spans="62:65" ht="13" thickBot="1">
      <c r="BJ4010" s="138"/>
      <c r="BK4010" s="138"/>
      <c r="BL4010" s="138"/>
      <c r="BM4010" s="138"/>
    </row>
    <row r="4011" spans="62:65" ht="13" thickBot="1">
      <c r="BJ4011" s="138"/>
      <c r="BK4011" s="138"/>
      <c r="BL4011" s="138"/>
      <c r="BM4011" s="138"/>
    </row>
    <row r="4012" spans="62:65" ht="13" thickBot="1">
      <c r="BJ4012" s="138"/>
      <c r="BK4012" s="138"/>
      <c r="BL4012" s="138"/>
      <c r="BM4012" s="138"/>
    </row>
    <row r="4013" spans="62:65" ht="13" thickBot="1">
      <c r="BJ4013" s="138"/>
      <c r="BK4013" s="138"/>
      <c r="BL4013" s="138"/>
      <c r="BM4013" s="138"/>
    </row>
    <row r="4014" spans="62:65" ht="13" thickBot="1">
      <c r="BJ4014" s="138"/>
      <c r="BK4014" s="138"/>
      <c r="BL4014" s="138"/>
      <c r="BM4014" s="138"/>
    </row>
    <row r="4015" spans="62:65" ht="13" thickBot="1">
      <c r="BJ4015" s="138"/>
      <c r="BK4015" s="138"/>
      <c r="BL4015" s="138"/>
      <c r="BM4015" s="138"/>
    </row>
    <row r="4016" spans="62:65" ht="13" thickBot="1">
      <c r="BJ4016" s="138"/>
      <c r="BK4016" s="138"/>
      <c r="BL4016" s="138"/>
      <c r="BM4016" s="138"/>
    </row>
    <row r="4017" spans="62:65" ht="13" thickBot="1">
      <c r="BJ4017" s="138"/>
      <c r="BK4017" s="138"/>
      <c r="BL4017" s="138"/>
      <c r="BM4017" s="138"/>
    </row>
    <row r="4018" spans="62:65" ht="13" thickBot="1">
      <c r="BJ4018" s="138"/>
      <c r="BK4018" s="138"/>
      <c r="BL4018" s="138"/>
      <c r="BM4018" s="138"/>
    </row>
    <row r="4019" spans="62:65" ht="13" thickBot="1">
      <c r="BJ4019" s="138"/>
      <c r="BK4019" s="138"/>
      <c r="BL4019" s="138"/>
      <c r="BM4019" s="138"/>
    </row>
    <row r="4020" spans="62:65" ht="13" thickBot="1">
      <c r="BJ4020" s="138"/>
      <c r="BK4020" s="138"/>
      <c r="BL4020" s="138"/>
      <c r="BM4020" s="138"/>
    </row>
    <row r="4021" spans="62:65" ht="13" thickBot="1">
      <c r="BJ4021" s="138"/>
      <c r="BK4021" s="138"/>
      <c r="BL4021" s="138"/>
      <c r="BM4021" s="138"/>
    </row>
    <row r="4022" spans="62:65" ht="13" thickBot="1">
      <c r="BJ4022" s="138"/>
      <c r="BK4022" s="138"/>
      <c r="BL4022" s="138"/>
      <c r="BM4022" s="138"/>
    </row>
    <row r="4023" spans="62:65" ht="13" thickBot="1">
      <c r="BJ4023" s="138"/>
      <c r="BK4023" s="138"/>
      <c r="BL4023" s="138"/>
      <c r="BM4023" s="138"/>
    </row>
    <row r="4024" spans="62:65" ht="13" thickBot="1">
      <c r="BJ4024" s="138"/>
      <c r="BK4024" s="138"/>
      <c r="BL4024" s="138"/>
      <c r="BM4024" s="138"/>
    </row>
    <row r="4025" spans="62:65" ht="13" thickBot="1">
      <c r="BJ4025" s="138"/>
      <c r="BK4025" s="138"/>
      <c r="BL4025" s="138"/>
      <c r="BM4025" s="138"/>
    </row>
    <row r="4026" spans="62:65" ht="13" thickBot="1">
      <c r="BJ4026" s="138"/>
      <c r="BK4026" s="138"/>
      <c r="BL4026" s="138"/>
      <c r="BM4026" s="138"/>
    </row>
    <row r="4027" spans="62:65" ht="13" thickBot="1">
      <c r="BJ4027" s="138"/>
      <c r="BK4027" s="138"/>
      <c r="BL4027" s="138"/>
      <c r="BM4027" s="138"/>
    </row>
    <row r="4028" spans="62:65" ht="13" thickBot="1">
      <c r="BJ4028" s="138"/>
      <c r="BK4028" s="138"/>
      <c r="BL4028" s="138"/>
      <c r="BM4028" s="138"/>
    </row>
    <row r="4029" spans="62:65" ht="13" thickBot="1">
      <c r="BJ4029" s="138"/>
      <c r="BK4029" s="138"/>
      <c r="BL4029" s="138"/>
      <c r="BM4029" s="138"/>
    </row>
    <row r="4030" spans="62:65" ht="13" thickBot="1">
      <c r="BJ4030" s="138"/>
      <c r="BK4030" s="138"/>
      <c r="BL4030" s="138"/>
      <c r="BM4030" s="138"/>
    </row>
    <row r="4031" spans="62:65" ht="13" thickBot="1">
      <c r="BJ4031" s="138"/>
      <c r="BK4031" s="138"/>
      <c r="BL4031" s="138"/>
      <c r="BM4031" s="138"/>
    </row>
    <row r="4032" spans="62:65" ht="13" thickBot="1">
      <c r="BJ4032" s="138"/>
      <c r="BK4032" s="138"/>
      <c r="BL4032" s="138"/>
      <c r="BM4032" s="138"/>
    </row>
    <row r="4033" spans="62:65" ht="13" thickBot="1">
      <c r="BJ4033" s="138"/>
      <c r="BK4033" s="138"/>
      <c r="BL4033" s="138"/>
      <c r="BM4033" s="138"/>
    </row>
    <row r="4034" spans="62:65" ht="13" thickBot="1">
      <c r="BJ4034" s="138"/>
      <c r="BK4034" s="138"/>
      <c r="BL4034" s="138"/>
      <c r="BM4034" s="138"/>
    </row>
    <row r="4035" spans="62:65" ht="13" thickBot="1">
      <c r="BJ4035" s="138"/>
      <c r="BK4035" s="138"/>
      <c r="BL4035" s="138"/>
      <c r="BM4035" s="138"/>
    </row>
    <row r="4036" spans="62:65" ht="13" thickBot="1">
      <c r="BJ4036" s="138"/>
      <c r="BK4036" s="138"/>
      <c r="BL4036" s="138"/>
      <c r="BM4036" s="138"/>
    </row>
    <row r="4037" spans="62:65" ht="13" thickBot="1">
      <c r="BJ4037" s="138"/>
      <c r="BK4037" s="138"/>
      <c r="BL4037" s="138"/>
      <c r="BM4037" s="138"/>
    </row>
    <row r="4038" spans="62:65" ht="13" thickBot="1">
      <c r="BJ4038" s="138"/>
      <c r="BK4038" s="138"/>
      <c r="BL4038" s="138"/>
      <c r="BM4038" s="138"/>
    </row>
    <row r="4039" spans="62:65" ht="13" thickBot="1">
      <c r="BJ4039" s="138"/>
      <c r="BK4039" s="138"/>
      <c r="BL4039" s="138"/>
      <c r="BM4039" s="138"/>
    </row>
    <row r="4040" spans="62:65" ht="13" thickBot="1">
      <c r="BJ4040" s="138"/>
      <c r="BK4040" s="138"/>
      <c r="BL4040" s="138"/>
      <c r="BM4040" s="138"/>
    </row>
    <row r="4041" spans="62:65" ht="13" thickBot="1">
      <c r="BJ4041" s="138"/>
      <c r="BK4041" s="138"/>
      <c r="BL4041" s="138"/>
      <c r="BM4041" s="138"/>
    </row>
    <row r="4042" spans="62:65" ht="13" thickBot="1">
      <c r="BJ4042" s="138"/>
      <c r="BK4042" s="138"/>
      <c r="BL4042" s="138"/>
      <c r="BM4042" s="138"/>
    </row>
    <row r="4043" spans="62:65" ht="13" thickBot="1">
      <c r="BJ4043" s="138"/>
      <c r="BK4043" s="138"/>
      <c r="BL4043" s="138"/>
      <c r="BM4043" s="138"/>
    </row>
    <row r="4044" spans="62:65" ht="13" thickBot="1">
      <c r="BJ4044" s="138"/>
      <c r="BK4044" s="138"/>
      <c r="BL4044" s="138"/>
      <c r="BM4044" s="138"/>
    </row>
    <row r="4045" spans="62:65" ht="13" thickBot="1">
      <c r="BJ4045" s="138"/>
      <c r="BK4045" s="138"/>
      <c r="BL4045" s="138"/>
      <c r="BM4045" s="138"/>
    </row>
    <row r="4046" spans="62:65" ht="13" thickBot="1">
      <c r="BJ4046" s="138"/>
      <c r="BK4046" s="138"/>
      <c r="BL4046" s="138"/>
      <c r="BM4046" s="138"/>
    </row>
    <row r="4047" spans="62:65" ht="13" thickBot="1">
      <c r="BJ4047" s="138"/>
      <c r="BK4047" s="138"/>
      <c r="BL4047" s="138"/>
      <c r="BM4047" s="138"/>
    </row>
    <row r="4048" spans="62:65" ht="13" thickBot="1">
      <c r="BJ4048" s="138"/>
      <c r="BK4048" s="138"/>
      <c r="BL4048" s="138"/>
      <c r="BM4048" s="138"/>
    </row>
    <row r="4049" spans="62:65" ht="13" thickBot="1">
      <c r="BJ4049" s="138"/>
      <c r="BK4049" s="138"/>
      <c r="BL4049" s="138"/>
      <c r="BM4049" s="138"/>
    </row>
    <row r="4050" spans="62:65" ht="13" thickBot="1">
      <c r="BJ4050" s="138"/>
      <c r="BK4050" s="138"/>
      <c r="BL4050" s="138"/>
      <c r="BM4050" s="138"/>
    </row>
    <row r="4051" spans="62:65" ht="13" thickBot="1">
      <c r="BJ4051" s="138"/>
      <c r="BK4051" s="138"/>
      <c r="BL4051" s="138"/>
      <c r="BM4051" s="138"/>
    </row>
    <row r="4052" spans="62:65" ht="13" thickBot="1">
      <c r="BJ4052" s="138"/>
      <c r="BK4052" s="138"/>
      <c r="BL4052" s="138"/>
      <c r="BM4052" s="138"/>
    </row>
    <row r="4053" spans="62:65" ht="13" thickBot="1">
      <c r="BJ4053" s="138"/>
      <c r="BK4053" s="138"/>
      <c r="BL4053" s="138"/>
      <c r="BM4053" s="138"/>
    </row>
    <row r="4054" spans="62:65" ht="13" thickBot="1">
      <c r="BJ4054" s="138"/>
      <c r="BK4054" s="138"/>
      <c r="BL4054" s="138"/>
      <c r="BM4054" s="138"/>
    </row>
    <row r="4055" spans="62:65" ht="13" thickBot="1">
      <c r="BJ4055" s="138"/>
      <c r="BK4055" s="138"/>
      <c r="BL4055" s="138"/>
      <c r="BM4055" s="138"/>
    </row>
    <row r="4056" spans="62:65" ht="13" thickBot="1">
      <c r="BJ4056" s="138"/>
      <c r="BK4056" s="138"/>
      <c r="BL4056" s="138"/>
      <c r="BM4056" s="138"/>
    </row>
    <row r="4057" spans="62:65" ht="13" thickBot="1">
      <c r="BJ4057" s="138"/>
      <c r="BK4057" s="138"/>
      <c r="BL4057" s="138"/>
      <c r="BM4057" s="138"/>
    </row>
    <row r="4058" spans="62:65" ht="13" thickBot="1">
      <c r="BJ4058" s="138"/>
      <c r="BK4058" s="138"/>
      <c r="BL4058" s="138"/>
      <c r="BM4058" s="138"/>
    </row>
    <row r="4059" spans="62:65" ht="13" thickBot="1">
      <c r="BJ4059" s="138"/>
      <c r="BK4059" s="138"/>
      <c r="BL4059" s="138"/>
      <c r="BM4059" s="138"/>
    </row>
    <row r="4060" spans="62:65" ht="13" thickBot="1">
      <c r="BJ4060" s="138"/>
      <c r="BK4060" s="138"/>
      <c r="BL4060" s="138"/>
      <c r="BM4060" s="138"/>
    </row>
    <row r="4061" spans="62:65" ht="13" thickBot="1">
      <c r="BJ4061" s="138"/>
      <c r="BK4061" s="138"/>
      <c r="BL4061" s="138"/>
      <c r="BM4061" s="138"/>
    </row>
    <row r="4062" spans="62:65" ht="13" thickBot="1">
      <c r="BJ4062" s="138"/>
      <c r="BK4062" s="138"/>
      <c r="BL4062" s="138"/>
      <c r="BM4062" s="138"/>
    </row>
    <row r="4063" spans="62:65" ht="13" thickBot="1">
      <c r="BJ4063" s="138"/>
      <c r="BK4063" s="138"/>
      <c r="BL4063" s="138"/>
      <c r="BM4063" s="138"/>
    </row>
    <row r="4064" spans="62:65" ht="13" thickBot="1">
      <c r="BJ4064" s="138"/>
      <c r="BK4064" s="138"/>
      <c r="BL4064" s="138"/>
      <c r="BM4064" s="138"/>
    </row>
    <row r="4065" spans="62:65" ht="13" thickBot="1">
      <c r="BJ4065" s="138"/>
      <c r="BK4065" s="138"/>
      <c r="BL4065" s="138"/>
      <c r="BM4065" s="138"/>
    </row>
    <row r="4066" spans="62:65" ht="13" thickBot="1">
      <c r="BJ4066" s="138"/>
      <c r="BK4066" s="138"/>
      <c r="BL4066" s="138"/>
      <c r="BM4066" s="138"/>
    </row>
    <row r="4067" spans="62:65" ht="13" thickBot="1">
      <c r="BJ4067" s="138"/>
      <c r="BK4067" s="138"/>
      <c r="BL4067" s="138"/>
      <c r="BM4067" s="138"/>
    </row>
    <row r="4068" spans="62:65" ht="13" thickBot="1">
      <c r="BJ4068" s="138"/>
      <c r="BK4068" s="138"/>
      <c r="BL4068" s="138"/>
      <c r="BM4068" s="138"/>
    </row>
    <row r="4069" spans="62:65" ht="13" thickBot="1">
      <c r="BJ4069" s="138"/>
      <c r="BK4069" s="138"/>
      <c r="BL4069" s="138"/>
      <c r="BM4069" s="138"/>
    </row>
    <row r="4070" spans="62:65" ht="13" thickBot="1">
      <c r="BJ4070" s="138"/>
      <c r="BK4070" s="138"/>
      <c r="BL4070" s="138"/>
      <c r="BM4070" s="138"/>
    </row>
    <row r="4071" spans="62:65" ht="13" thickBot="1">
      <c r="BJ4071" s="138"/>
      <c r="BK4071" s="138"/>
      <c r="BL4071" s="138"/>
      <c r="BM4071" s="138"/>
    </row>
    <row r="4072" spans="62:65" ht="13" thickBot="1">
      <c r="BJ4072" s="138"/>
      <c r="BK4072" s="138"/>
      <c r="BL4072" s="138"/>
      <c r="BM4072" s="138"/>
    </row>
    <row r="4073" spans="62:65" ht="13" thickBot="1">
      <c r="BJ4073" s="138"/>
      <c r="BK4073" s="138"/>
      <c r="BL4073" s="138"/>
      <c r="BM4073" s="138"/>
    </row>
    <row r="4074" spans="62:65" ht="13" thickBot="1">
      <c r="BJ4074" s="138"/>
      <c r="BK4074" s="138"/>
      <c r="BL4074" s="138"/>
      <c r="BM4074" s="138"/>
    </row>
    <row r="4075" spans="62:65" ht="13" thickBot="1">
      <c r="BJ4075" s="138"/>
      <c r="BK4075" s="138"/>
      <c r="BL4075" s="138"/>
      <c r="BM4075" s="138"/>
    </row>
    <row r="4076" spans="62:65" ht="13" thickBot="1">
      <c r="BJ4076" s="138"/>
      <c r="BK4076" s="138"/>
      <c r="BL4076" s="138"/>
      <c r="BM4076" s="138"/>
    </row>
    <row r="4077" spans="62:65" ht="13" thickBot="1">
      <c r="BJ4077" s="138"/>
      <c r="BK4077" s="138"/>
      <c r="BL4077" s="138"/>
      <c r="BM4077" s="138"/>
    </row>
    <row r="4078" spans="62:65" ht="13" thickBot="1">
      <c r="BJ4078" s="138"/>
      <c r="BK4078" s="138"/>
      <c r="BL4078" s="138"/>
      <c r="BM4078" s="138"/>
    </row>
    <row r="4079" spans="62:65" ht="13" thickBot="1">
      <c r="BJ4079" s="138"/>
      <c r="BK4079" s="138"/>
      <c r="BL4079" s="138"/>
      <c r="BM4079" s="138"/>
    </row>
    <row r="4080" spans="62:65" ht="13" thickBot="1">
      <c r="BJ4080" s="138"/>
      <c r="BK4080" s="138"/>
      <c r="BL4080" s="138"/>
      <c r="BM4080" s="138"/>
    </row>
    <row r="4081" spans="62:65" ht="13" thickBot="1">
      <c r="BJ4081" s="138"/>
      <c r="BK4081" s="138"/>
      <c r="BL4081" s="138"/>
      <c r="BM4081" s="138"/>
    </row>
    <row r="4082" spans="62:65" ht="13" thickBot="1">
      <c r="BJ4082" s="138"/>
      <c r="BK4082" s="138"/>
      <c r="BL4082" s="138"/>
      <c r="BM4082" s="138"/>
    </row>
    <row r="4083" spans="62:65" ht="13" thickBot="1">
      <c r="BJ4083" s="138"/>
      <c r="BK4083" s="138"/>
      <c r="BL4083" s="138"/>
      <c r="BM4083" s="138"/>
    </row>
    <row r="4084" spans="62:65" ht="13" thickBot="1">
      <c r="BJ4084" s="138"/>
      <c r="BK4084" s="138"/>
      <c r="BL4084" s="138"/>
      <c r="BM4084" s="138"/>
    </row>
    <row r="4085" spans="62:65" ht="13" thickBot="1">
      <c r="BJ4085" s="138"/>
      <c r="BK4085" s="138"/>
      <c r="BL4085" s="138"/>
      <c r="BM4085" s="138"/>
    </row>
    <row r="4086" spans="62:65" ht="13" thickBot="1">
      <c r="BJ4086" s="138"/>
      <c r="BK4086" s="138"/>
      <c r="BL4086" s="138"/>
      <c r="BM4086" s="138"/>
    </row>
    <row r="4087" spans="62:65" ht="13" thickBot="1">
      <c r="BJ4087" s="138"/>
      <c r="BK4087" s="138"/>
      <c r="BL4087" s="138"/>
      <c r="BM4087" s="138"/>
    </row>
    <row r="4088" spans="62:65" ht="13" thickBot="1">
      <c r="BJ4088" s="138"/>
      <c r="BK4088" s="138"/>
      <c r="BL4088" s="138"/>
      <c r="BM4088" s="138"/>
    </row>
    <row r="4089" spans="62:65" ht="13" thickBot="1">
      <c r="BJ4089" s="138"/>
      <c r="BK4089" s="138"/>
      <c r="BL4089" s="138"/>
      <c r="BM4089" s="138"/>
    </row>
    <row r="4090" spans="62:65" ht="13" thickBot="1">
      <c r="BJ4090" s="138"/>
      <c r="BK4090" s="138"/>
      <c r="BL4090" s="138"/>
      <c r="BM4090" s="138"/>
    </row>
    <row r="4091" spans="62:65" ht="13" thickBot="1">
      <c r="BJ4091" s="138"/>
      <c r="BK4091" s="138"/>
      <c r="BL4091" s="138"/>
      <c r="BM4091" s="138"/>
    </row>
    <row r="4092" spans="62:65" ht="13" thickBot="1">
      <c r="BJ4092" s="138"/>
      <c r="BK4092" s="138"/>
      <c r="BL4092" s="138"/>
      <c r="BM4092" s="138"/>
    </row>
    <row r="4093" spans="62:65" ht="13" thickBot="1">
      <c r="BJ4093" s="138"/>
      <c r="BK4093" s="138"/>
      <c r="BL4093" s="138"/>
      <c r="BM4093" s="138"/>
    </row>
    <row r="4094" spans="62:65" ht="13" thickBot="1">
      <c r="BJ4094" s="138"/>
      <c r="BK4094" s="138"/>
      <c r="BL4094" s="138"/>
      <c r="BM4094" s="138"/>
    </row>
    <row r="4095" spans="62:65" ht="13" thickBot="1">
      <c r="BJ4095" s="138"/>
      <c r="BK4095" s="138"/>
      <c r="BL4095" s="138"/>
      <c r="BM4095" s="138"/>
    </row>
    <row r="4096" spans="62:65" ht="13" thickBot="1">
      <c r="BJ4096" s="138"/>
      <c r="BK4096" s="138"/>
      <c r="BL4096" s="138"/>
      <c r="BM4096" s="138"/>
    </row>
    <row r="4097" spans="62:65" ht="13" thickBot="1">
      <c r="BJ4097" s="138"/>
      <c r="BK4097" s="138"/>
      <c r="BL4097" s="138"/>
      <c r="BM4097" s="138"/>
    </row>
    <row r="4098" spans="62:65" ht="13" thickBot="1">
      <c r="BJ4098" s="138"/>
      <c r="BK4098" s="138"/>
      <c r="BL4098" s="138"/>
      <c r="BM4098" s="138"/>
    </row>
    <row r="4099" spans="62:65" ht="13" thickBot="1">
      <c r="BJ4099" s="138"/>
      <c r="BK4099" s="138"/>
      <c r="BL4099" s="138"/>
      <c r="BM4099" s="138"/>
    </row>
    <row r="4100" spans="62:65" ht="13" thickBot="1">
      <c r="BJ4100" s="138"/>
      <c r="BK4100" s="138"/>
      <c r="BL4100" s="138"/>
      <c r="BM4100" s="138"/>
    </row>
    <row r="4101" spans="62:65" ht="13" thickBot="1">
      <c r="BJ4101" s="138"/>
      <c r="BK4101" s="138"/>
      <c r="BL4101" s="138"/>
      <c r="BM4101" s="138"/>
    </row>
    <row r="4102" spans="62:65" ht="13" thickBot="1">
      <c r="BJ4102" s="138"/>
      <c r="BK4102" s="138"/>
      <c r="BL4102" s="138"/>
      <c r="BM4102" s="138"/>
    </row>
    <row r="4103" spans="62:65" ht="13" thickBot="1">
      <c r="BJ4103" s="138"/>
      <c r="BK4103" s="138"/>
      <c r="BL4103" s="138"/>
      <c r="BM4103" s="138"/>
    </row>
    <row r="4104" spans="62:65" ht="13" thickBot="1">
      <c r="BJ4104" s="138"/>
      <c r="BK4104" s="138"/>
      <c r="BL4104" s="138"/>
      <c r="BM4104" s="138"/>
    </row>
    <row r="4105" spans="62:65" ht="13" thickBot="1">
      <c r="BJ4105" s="138"/>
      <c r="BK4105" s="138"/>
      <c r="BL4105" s="138"/>
      <c r="BM4105" s="138"/>
    </row>
    <row r="4106" spans="62:65" ht="13" thickBot="1">
      <c r="BJ4106" s="138"/>
      <c r="BK4106" s="138"/>
      <c r="BL4106" s="138"/>
      <c r="BM4106" s="138"/>
    </row>
    <row r="4107" spans="62:65" ht="13" thickBot="1">
      <c r="BJ4107" s="138"/>
      <c r="BK4107" s="138"/>
      <c r="BL4107" s="138"/>
      <c r="BM4107" s="138"/>
    </row>
    <row r="4108" spans="62:65" ht="13" thickBot="1">
      <c r="BJ4108" s="138"/>
      <c r="BK4108" s="138"/>
      <c r="BL4108" s="138"/>
      <c r="BM4108" s="138"/>
    </row>
    <row r="4109" spans="62:65" ht="13" thickBot="1">
      <c r="BJ4109" s="138"/>
      <c r="BK4109" s="138"/>
      <c r="BL4109" s="138"/>
      <c r="BM4109" s="138"/>
    </row>
    <row r="4110" spans="62:65" ht="13" thickBot="1">
      <c r="BJ4110" s="138"/>
      <c r="BK4110" s="138"/>
      <c r="BL4110" s="138"/>
      <c r="BM4110" s="138"/>
    </row>
    <row r="4111" spans="62:65" ht="13" thickBot="1">
      <c r="BJ4111" s="138"/>
      <c r="BK4111" s="138"/>
      <c r="BL4111" s="138"/>
      <c r="BM4111" s="138"/>
    </row>
    <row r="4112" spans="62:65" ht="13" thickBot="1">
      <c r="BJ4112" s="138"/>
      <c r="BK4112" s="138"/>
      <c r="BL4112" s="138"/>
      <c r="BM4112" s="138"/>
    </row>
    <row r="4113" spans="62:65" ht="13" thickBot="1">
      <c r="BJ4113" s="138"/>
      <c r="BK4113" s="138"/>
      <c r="BL4113" s="138"/>
      <c r="BM4113" s="138"/>
    </row>
    <row r="4114" spans="62:65" ht="13" thickBot="1">
      <c r="BJ4114" s="138"/>
      <c r="BK4114" s="138"/>
      <c r="BL4114" s="138"/>
      <c r="BM4114" s="138"/>
    </row>
    <row r="4115" spans="62:65" ht="13" thickBot="1">
      <c r="BJ4115" s="138"/>
      <c r="BK4115" s="138"/>
      <c r="BL4115" s="138"/>
      <c r="BM4115" s="138"/>
    </row>
    <row r="4116" spans="62:65" ht="13" thickBot="1">
      <c r="BJ4116" s="138"/>
      <c r="BK4116" s="138"/>
      <c r="BL4116" s="138"/>
      <c r="BM4116" s="138"/>
    </row>
    <row r="4117" spans="62:65" ht="13" thickBot="1">
      <c r="BJ4117" s="138"/>
      <c r="BK4117" s="138"/>
      <c r="BL4117" s="138"/>
      <c r="BM4117" s="138"/>
    </row>
    <row r="4118" spans="62:65" ht="13" thickBot="1">
      <c r="BJ4118" s="138"/>
      <c r="BK4118" s="138"/>
      <c r="BL4118" s="138"/>
      <c r="BM4118" s="138"/>
    </row>
    <row r="4119" spans="62:65" ht="13" thickBot="1">
      <c r="BJ4119" s="138"/>
      <c r="BK4119" s="138"/>
      <c r="BL4119" s="138"/>
      <c r="BM4119" s="138"/>
    </row>
    <row r="4120" spans="62:65" ht="13" thickBot="1">
      <c r="BJ4120" s="138"/>
      <c r="BK4120" s="138"/>
      <c r="BL4120" s="138"/>
      <c r="BM4120" s="138"/>
    </row>
    <row r="4121" spans="62:65" ht="13" thickBot="1">
      <c r="BJ4121" s="138"/>
      <c r="BK4121" s="138"/>
      <c r="BL4121" s="138"/>
      <c r="BM4121" s="138"/>
    </row>
    <row r="4122" spans="62:65" ht="13" thickBot="1">
      <c r="BJ4122" s="138"/>
      <c r="BK4122" s="138"/>
      <c r="BL4122" s="138"/>
      <c r="BM4122" s="138"/>
    </row>
    <row r="4123" spans="62:65" ht="13" thickBot="1">
      <c r="BJ4123" s="138"/>
      <c r="BK4123" s="138"/>
      <c r="BL4123" s="138"/>
      <c r="BM4123" s="138"/>
    </row>
    <row r="4124" spans="62:65" ht="13" thickBot="1">
      <c r="BJ4124" s="138"/>
      <c r="BK4124" s="138"/>
      <c r="BL4124" s="138"/>
      <c r="BM4124" s="138"/>
    </row>
    <row r="4125" spans="62:65" ht="13" thickBot="1">
      <c r="BJ4125" s="138"/>
      <c r="BK4125" s="138"/>
      <c r="BL4125" s="138"/>
      <c r="BM4125" s="138"/>
    </row>
    <row r="4126" spans="62:65" ht="13" thickBot="1">
      <c r="BJ4126" s="138"/>
      <c r="BK4126" s="138"/>
      <c r="BL4126" s="138"/>
      <c r="BM4126" s="138"/>
    </row>
    <row r="4127" spans="62:65" ht="13" thickBot="1">
      <c r="BJ4127" s="138"/>
      <c r="BK4127" s="138"/>
      <c r="BL4127" s="138"/>
      <c r="BM4127" s="138"/>
    </row>
    <row r="4128" spans="62:65" ht="13" thickBot="1">
      <c r="BJ4128" s="138"/>
      <c r="BK4128" s="138"/>
      <c r="BL4128" s="138"/>
      <c r="BM4128" s="138"/>
    </row>
    <row r="4129" spans="62:65" ht="13" thickBot="1">
      <c r="BJ4129" s="138"/>
      <c r="BK4129" s="138"/>
      <c r="BL4129" s="138"/>
      <c r="BM4129" s="138"/>
    </row>
    <row r="4130" spans="62:65" ht="13" thickBot="1">
      <c r="BJ4130" s="138"/>
      <c r="BK4130" s="138"/>
      <c r="BL4130" s="138"/>
      <c r="BM4130" s="138"/>
    </row>
    <row r="4131" spans="62:65" ht="13" thickBot="1">
      <c r="BJ4131" s="138"/>
      <c r="BK4131" s="138"/>
      <c r="BL4131" s="138"/>
      <c r="BM4131" s="138"/>
    </row>
    <row r="4132" spans="62:65" ht="13" thickBot="1">
      <c r="BJ4132" s="138"/>
      <c r="BK4132" s="138"/>
      <c r="BL4132" s="138"/>
      <c r="BM4132" s="138"/>
    </row>
    <row r="4133" spans="62:65" ht="13" thickBot="1">
      <c r="BJ4133" s="138"/>
      <c r="BK4133" s="138"/>
      <c r="BL4133" s="138"/>
      <c r="BM4133" s="138"/>
    </row>
    <row r="4134" spans="62:65" ht="13" thickBot="1">
      <c r="BJ4134" s="138"/>
      <c r="BK4134" s="138"/>
      <c r="BL4134" s="138"/>
      <c r="BM4134" s="138"/>
    </row>
    <row r="4135" spans="62:65" ht="13" thickBot="1">
      <c r="BJ4135" s="138"/>
      <c r="BK4135" s="138"/>
      <c r="BL4135" s="138"/>
      <c r="BM4135" s="138"/>
    </row>
    <row r="4136" spans="62:65" ht="13" thickBot="1">
      <c r="BJ4136" s="138"/>
      <c r="BK4136" s="138"/>
      <c r="BL4136" s="138"/>
      <c r="BM4136" s="138"/>
    </row>
    <row r="4137" spans="62:65" ht="13" thickBot="1">
      <c r="BJ4137" s="138"/>
      <c r="BK4137" s="138"/>
      <c r="BL4137" s="138"/>
      <c r="BM4137" s="138"/>
    </row>
    <row r="4138" spans="62:65" ht="13" thickBot="1">
      <c r="BJ4138" s="138"/>
      <c r="BK4138" s="138"/>
      <c r="BL4138" s="138"/>
      <c r="BM4138" s="138"/>
    </row>
    <row r="4139" spans="62:65" ht="13" thickBot="1">
      <c r="BJ4139" s="138"/>
      <c r="BK4139" s="138"/>
      <c r="BL4139" s="138"/>
      <c r="BM4139" s="138"/>
    </row>
    <row r="4140" spans="62:65" ht="13" thickBot="1">
      <c r="BJ4140" s="138"/>
      <c r="BK4140" s="138"/>
      <c r="BL4140" s="138"/>
      <c r="BM4140" s="138"/>
    </row>
    <row r="4141" spans="62:65" ht="13" thickBot="1">
      <c r="BJ4141" s="138"/>
      <c r="BK4141" s="138"/>
      <c r="BL4141" s="138"/>
      <c r="BM4141" s="138"/>
    </row>
    <row r="4142" spans="62:65" ht="13" thickBot="1">
      <c r="BJ4142" s="138"/>
      <c r="BK4142" s="138"/>
      <c r="BL4142" s="138"/>
      <c r="BM4142" s="138"/>
    </row>
    <row r="4143" spans="62:65" ht="13" thickBot="1">
      <c r="BJ4143" s="138"/>
      <c r="BK4143" s="138"/>
      <c r="BL4143" s="138"/>
      <c r="BM4143" s="138"/>
    </row>
    <row r="4144" spans="62:65" ht="13" thickBot="1">
      <c r="BJ4144" s="138"/>
      <c r="BK4144" s="138"/>
      <c r="BL4144" s="138"/>
      <c r="BM4144" s="138"/>
    </row>
    <row r="4145" spans="62:65" ht="13" thickBot="1">
      <c r="BJ4145" s="138"/>
      <c r="BK4145" s="138"/>
      <c r="BL4145" s="138"/>
      <c r="BM4145" s="138"/>
    </row>
    <row r="4146" spans="62:65" ht="13" thickBot="1">
      <c r="BJ4146" s="138"/>
      <c r="BK4146" s="138"/>
      <c r="BL4146" s="138"/>
      <c r="BM4146" s="138"/>
    </row>
    <row r="4147" spans="62:65" ht="13" thickBot="1">
      <c r="BJ4147" s="138"/>
      <c r="BK4147" s="138"/>
      <c r="BL4147" s="138"/>
      <c r="BM4147" s="138"/>
    </row>
    <row r="4148" spans="62:65" ht="13" thickBot="1">
      <c r="BJ4148" s="138"/>
      <c r="BK4148" s="138"/>
      <c r="BL4148" s="138"/>
      <c r="BM4148" s="138"/>
    </row>
    <row r="4149" spans="62:65" ht="13" thickBot="1">
      <c r="BJ4149" s="138"/>
      <c r="BK4149" s="138"/>
      <c r="BL4149" s="138"/>
      <c r="BM4149" s="138"/>
    </row>
    <row r="4150" spans="62:65" ht="13" thickBot="1">
      <c r="BJ4150" s="138"/>
      <c r="BK4150" s="138"/>
      <c r="BL4150" s="138"/>
      <c r="BM4150" s="138"/>
    </row>
    <row r="4151" spans="62:65" ht="13" thickBot="1">
      <c r="BJ4151" s="138"/>
      <c r="BK4151" s="138"/>
      <c r="BL4151" s="138"/>
      <c r="BM4151" s="138"/>
    </row>
    <row r="4152" spans="62:65" ht="13" thickBot="1">
      <c r="BJ4152" s="138"/>
      <c r="BK4152" s="138"/>
      <c r="BL4152" s="138"/>
      <c r="BM4152" s="138"/>
    </row>
    <row r="4153" spans="62:65" ht="13" thickBot="1">
      <c r="BJ4153" s="138"/>
      <c r="BK4153" s="138"/>
      <c r="BL4153" s="138"/>
      <c r="BM4153" s="138"/>
    </row>
    <row r="4154" spans="62:65" ht="13" thickBot="1">
      <c r="BJ4154" s="138"/>
      <c r="BK4154" s="138"/>
      <c r="BL4154" s="138"/>
      <c r="BM4154" s="138"/>
    </row>
    <row r="4155" spans="62:65" ht="13" thickBot="1">
      <c r="BJ4155" s="138"/>
      <c r="BK4155" s="138"/>
      <c r="BL4155" s="138"/>
      <c r="BM4155" s="138"/>
    </row>
    <row r="4156" spans="62:65" ht="13" thickBot="1">
      <c r="BJ4156" s="138"/>
      <c r="BK4156" s="138"/>
      <c r="BL4156" s="138"/>
      <c r="BM4156" s="138"/>
    </row>
    <row r="4157" spans="62:65" ht="13" thickBot="1">
      <c r="BJ4157" s="138"/>
      <c r="BK4157" s="138"/>
      <c r="BL4157" s="138"/>
      <c r="BM4157" s="138"/>
    </row>
    <row r="4158" spans="62:65" ht="13" thickBot="1">
      <c r="BJ4158" s="138"/>
      <c r="BK4158" s="138"/>
      <c r="BL4158" s="138"/>
      <c r="BM4158" s="138"/>
    </row>
    <row r="4159" spans="62:65" ht="13" thickBot="1">
      <c r="BJ4159" s="138"/>
      <c r="BK4159" s="138"/>
      <c r="BL4159" s="138"/>
      <c r="BM4159" s="138"/>
    </row>
    <row r="4160" spans="62:65" ht="13" thickBot="1">
      <c r="BJ4160" s="138"/>
      <c r="BK4160" s="138"/>
      <c r="BL4160" s="138"/>
      <c r="BM4160" s="138"/>
    </row>
    <row r="4161" spans="62:65" ht="13" thickBot="1">
      <c r="BJ4161" s="138"/>
      <c r="BK4161" s="138"/>
      <c r="BL4161" s="138"/>
      <c r="BM4161" s="138"/>
    </row>
    <row r="4162" spans="62:65" ht="13" thickBot="1">
      <c r="BJ4162" s="138"/>
      <c r="BK4162" s="138"/>
      <c r="BL4162" s="138"/>
      <c r="BM4162" s="138"/>
    </row>
    <row r="4163" spans="62:65" ht="13" thickBot="1">
      <c r="BJ4163" s="138"/>
      <c r="BK4163" s="138"/>
      <c r="BL4163" s="138"/>
      <c r="BM4163" s="138"/>
    </row>
    <row r="4164" spans="62:65" ht="13" thickBot="1">
      <c r="BJ4164" s="138"/>
      <c r="BK4164" s="138"/>
      <c r="BL4164" s="138"/>
      <c r="BM4164" s="138"/>
    </row>
    <row r="4165" spans="62:65" ht="13" thickBot="1">
      <c r="BJ4165" s="138"/>
      <c r="BK4165" s="138"/>
      <c r="BL4165" s="138"/>
      <c r="BM4165" s="138"/>
    </row>
    <row r="4166" spans="62:65" ht="13" thickBot="1">
      <c r="BJ4166" s="138"/>
      <c r="BK4166" s="138"/>
      <c r="BL4166" s="138"/>
      <c r="BM4166" s="138"/>
    </row>
    <row r="4167" spans="62:65" ht="13" thickBot="1">
      <c r="BJ4167" s="138"/>
      <c r="BK4167" s="138"/>
      <c r="BL4167" s="138"/>
      <c r="BM4167" s="138"/>
    </row>
    <row r="4168" spans="62:65" ht="13" thickBot="1">
      <c r="BJ4168" s="138"/>
      <c r="BK4168" s="138"/>
      <c r="BL4168" s="138"/>
      <c r="BM4168" s="138"/>
    </row>
    <row r="4169" spans="62:65" ht="13" thickBot="1">
      <c r="BJ4169" s="138"/>
      <c r="BK4169" s="138"/>
      <c r="BL4169" s="138"/>
      <c r="BM4169" s="138"/>
    </row>
    <row r="4170" spans="62:65" ht="13" thickBot="1">
      <c r="BJ4170" s="138"/>
      <c r="BK4170" s="138"/>
      <c r="BL4170" s="138"/>
      <c r="BM4170" s="138"/>
    </row>
    <row r="4171" spans="62:65" ht="13" thickBot="1">
      <c r="BJ4171" s="138"/>
      <c r="BK4171" s="138"/>
      <c r="BL4171" s="138"/>
      <c r="BM4171" s="138"/>
    </row>
    <row r="4172" spans="62:65" ht="13" thickBot="1">
      <c r="BJ4172" s="138"/>
      <c r="BK4172" s="138"/>
      <c r="BL4172" s="138"/>
      <c r="BM4172" s="138"/>
    </row>
    <row r="4173" spans="62:65" ht="13" thickBot="1">
      <c r="BJ4173" s="138"/>
      <c r="BK4173" s="138"/>
      <c r="BL4173" s="138"/>
      <c r="BM4173" s="138"/>
    </row>
    <row r="4174" spans="62:65" ht="13" thickBot="1">
      <c r="BJ4174" s="138"/>
      <c r="BK4174" s="138"/>
      <c r="BL4174" s="138"/>
      <c r="BM4174" s="138"/>
    </row>
    <row r="4175" spans="62:65" ht="13" thickBot="1">
      <c r="BJ4175" s="138"/>
      <c r="BK4175" s="138"/>
      <c r="BL4175" s="138"/>
      <c r="BM4175" s="138"/>
    </row>
    <row r="4176" spans="62:65" ht="13" thickBot="1">
      <c r="BJ4176" s="138"/>
      <c r="BK4176" s="138"/>
      <c r="BL4176" s="138"/>
      <c r="BM4176" s="138"/>
    </row>
    <row r="4177" spans="62:65" ht="13" thickBot="1">
      <c r="BJ4177" s="138"/>
      <c r="BK4177" s="138"/>
      <c r="BL4177" s="138"/>
      <c r="BM4177" s="138"/>
    </row>
    <row r="4178" spans="62:65" ht="13" thickBot="1">
      <c r="BJ4178" s="138"/>
      <c r="BK4178" s="138"/>
      <c r="BL4178" s="138"/>
      <c r="BM4178" s="138"/>
    </row>
    <row r="4179" spans="62:65" ht="13" thickBot="1">
      <c r="BJ4179" s="138"/>
      <c r="BK4179" s="138"/>
      <c r="BL4179" s="138"/>
      <c r="BM4179" s="138"/>
    </row>
    <row r="4180" spans="62:65" ht="13" thickBot="1">
      <c r="BJ4180" s="138"/>
      <c r="BK4180" s="138"/>
      <c r="BL4180" s="138"/>
      <c r="BM4180" s="138"/>
    </row>
    <row r="4181" spans="62:65" ht="13" thickBot="1">
      <c r="BJ4181" s="138"/>
      <c r="BK4181" s="138"/>
      <c r="BL4181" s="138"/>
      <c r="BM4181" s="138"/>
    </row>
    <row r="4182" spans="62:65" ht="13" thickBot="1">
      <c r="BJ4182" s="138"/>
      <c r="BK4182" s="138"/>
      <c r="BL4182" s="138"/>
      <c r="BM4182" s="138"/>
    </row>
    <row r="4183" spans="62:65" ht="13" thickBot="1">
      <c r="BJ4183" s="138"/>
      <c r="BK4183" s="138"/>
      <c r="BL4183" s="138"/>
      <c r="BM4183" s="138"/>
    </row>
    <row r="4184" spans="62:65" ht="13" thickBot="1">
      <c r="BJ4184" s="138"/>
      <c r="BK4184" s="138"/>
      <c r="BL4184" s="138"/>
      <c r="BM4184" s="138"/>
    </row>
    <row r="4185" spans="62:65" ht="13" thickBot="1">
      <c r="BJ4185" s="138"/>
      <c r="BK4185" s="138"/>
      <c r="BL4185" s="138"/>
      <c r="BM4185" s="138"/>
    </row>
    <row r="4186" spans="62:65" ht="13" thickBot="1">
      <c r="BJ4186" s="138"/>
      <c r="BK4186" s="138"/>
      <c r="BL4186" s="138"/>
      <c r="BM4186" s="138"/>
    </row>
    <row r="4187" spans="62:65" ht="13" thickBot="1">
      <c r="BJ4187" s="138"/>
      <c r="BK4187" s="138"/>
      <c r="BL4187" s="138"/>
      <c r="BM4187" s="138"/>
    </row>
    <row r="4188" spans="62:65" ht="13" thickBot="1">
      <c r="BJ4188" s="138"/>
      <c r="BK4188" s="138"/>
      <c r="BL4188" s="138"/>
      <c r="BM4188" s="138"/>
    </row>
    <row r="4189" spans="62:65" ht="13" thickBot="1">
      <c r="BJ4189" s="138"/>
      <c r="BK4189" s="138"/>
      <c r="BL4189" s="138"/>
      <c r="BM4189" s="138"/>
    </row>
    <row r="4190" spans="62:65" ht="13" thickBot="1">
      <c r="BJ4190" s="138"/>
      <c r="BK4190" s="138"/>
      <c r="BL4190" s="138"/>
      <c r="BM4190" s="138"/>
    </row>
    <row r="4191" spans="62:65" ht="13" thickBot="1">
      <c r="BJ4191" s="138"/>
      <c r="BK4191" s="138"/>
      <c r="BL4191" s="138"/>
      <c r="BM4191" s="138"/>
    </row>
    <row r="4192" spans="62:65" ht="13" thickBot="1">
      <c r="BJ4192" s="138"/>
      <c r="BK4192" s="138"/>
      <c r="BL4192" s="138"/>
      <c r="BM4192" s="138"/>
    </row>
    <row r="4193" spans="62:65" ht="13" thickBot="1">
      <c r="BJ4193" s="138"/>
      <c r="BK4193" s="138"/>
      <c r="BL4193" s="138"/>
      <c r="BM4193" s="138"/>
    </row>
    <row r="4194" spans="62:65" ht="13" thickBot="1">
      <c r="BJ4194" s="138"/>
      <c r="BK4194" s="138"/>
      <c r="BL4194" s="138"/>
      <c r="BM4194" s="138"/>
    </row>
    <row r="4195" spans="62:65" ht="13" thickBot="1">
      <c r="BJ4195" s="138"/>
      <c r="BK4195" s="138"/>
      <c r="BL4195" s="138"/>
      <c r="BM4195" s="138"/>
    </row>
    <row r="4196" spans="62:65" ht="13" thickBot="1">
      <c r="BJ4196" s="138"/>
      <c r="BK4196" s="138"/>
      <c r="BL4196" s="138"/>
      <c r="BM4196" s="138"/>
    </row>
    <row r="4197" spans="62:65" ht="13" thickBot="1">
      <c r="BJ4197" s="138"/>
      <c r="BK4197" s="138"/>
      <c r="BL4197" s="138"/>
      <c r="BM4197" s="138"/>
    </row>
    <row r="4198" spans="62:65" ht="13" thickBot="1">
      <c r="BJ4198" s="138"/>
      <c r="BK4198" s="138"/>
      <c r="BL4198" s="138"/>
      <c r="BM4198" s="138"/>
    </row>
    <row r="4199" spans="62:65" ht="13" thickBot="1">
      <c r="BJ4199" s="138"/>
      <c r="BK4199" s="138"/>
      <c r="BL4199" s="138"/>
      <c r="BM4199" s="138"/>
    </row>
    <row r="4200" spans="62:65" ht="13" thickBot="1">
      <c r="BJ4200" s="138"/>
      <c r="BK4200" s="138"/>
      <c r="BL4200" s="138"/>
      <c r="BM4200" s="138"/>
    </row>
    <row r="4201" spans="62:65" ht="13" thickBot="1">
      <c r="BJ4201" s="138"/>
      <c r="BK4201" s="138"/>
      <c r="BL4201" s="138"/>
      <c r="BM4201" s="138"/>
    </row>
    <row r="4202" spans="62:65" ht="13" thickBot="1">
      <c r="BJ4202" s="138"/>
      <c r="BK4202" s="138"/>
      <c r="BL4202" s="138"/>
      <c r="BM4202" s="138"/>
    </row>
    <row r="4203" spans="62:65" ht="13" thickBot="1">
      <c r="BJ4203" s="138"/>
      <c r="BK4203" s="138"/>
      <c r="BL4203" s="138"/>
      <c r="BM4203" s="138"/>
    </row>
    <row r="4204" spans="62:65" ht="13" thickBot="1">
      <c r="BJ4204" s="138"/>
      <c r="BK4204" s="138"/>
      <c r="BL4204" s="138"/>
      <c r="BM4204" s="138"/>
    </row>
    <row r="4205" spans="62:65" ht="13" thickBot="1">
      <c r="BJ4205" s="138"/>
      <c r="BK4205" s="138"/>
      <c r="BL4205" s="138"/>
      <c r="BM4205" s="138"/>
    </row>
    <row r="4206" spans="62:65" ht="13" thickBot="1">
      <c r="BJ4206" s="138"/>
      <c r="BK4206" s="138"/>
      <c r="BL4206" s="138"/>
      <c r="BM4206" s="138"/>
    </row>
    <row r="4207" spans="62:65" ht="13" thickBot="1">
      <c r="BJ4207" s="138"/>
      <c r="BK4207" s="138"/>
      <c r="BL4207" s="138"/>
      <c r="BM4207" s="138"/>
    </row>
    <row r="4208" spans="62:65" ht="13" thickBot="1">
      <c r="BJ4208" s="138"/>
      <c r="BK4208" s="138"/>
      <c r="BL4208" s="138"/>
      <c r="BM4208" s="138"/>
    </row>
    <row r="4209" spans="62:65" ht="13" thickBot="1">
      <c r="BJ4209" s="138"/>
      <c r="BK4209" s="138"/>
      <c r="BL4209" s="138"/>
      <c r="BM4209" s="138"/>
    </row>
    <row r="4210" spans="62:65" ht="13" thickBot="1">
      <c r="BJ4210" s="138"/>
      <c r="BK4210" s="138"/>
      <c r="BL4210" s="138"/>
      <c r="BM4210" s="138"/>
    </row>
    <row r="4211" spans="62:65" ht="13" thickBot="1">
      <c r="BJ4211" s="138"/>
      <c r="BK4211" s="138"/>
      <c r="BL4211" s="138"/>
      <c r="BM4211" s="138"/>
    </row>
    <row r="4212" spans="62:65" ht="13" thickBot="1">
      <c r="BJ4212" s="138"/>
      <c r="BK4212" s="138"/>
      <c r="BL4212" s="138"/>
      <c r="BM4212" s="138"/>
    </row>
    <row r="4213" spans="62:65" ht="13" thickBot="1">
      <c r="BJ4213" s="138"/>
      <c r="BK4213" s="138"/>
      <c r="BL4213" s="138"/>
      <c r="BM4213" s="138"/>
    </row>
    <row r="4214" spans="62:65" ht="13" thickBot="1">
      <c r="BJ4214" s="138"/>
      <c r="BK4214" s="138"/>
      <c r="BL4214" s="138"/>
      <c r="BM4214" s="138"/>
    </row>
    <row r="4215" spans="62:65" ht="13" thickBot="1">
      <c r="BJ4215" s="138"/>
      <c r="BK4215" s="138"/>
      <c r="BL4215" s="138"/>
      <c r="BM4215" s="138"/>
    </row>
    <row r="4216" spans="62:65" ht="13" thickBot="1">
      <c r="BJ4216" s="138"/>
      <c r="BK4216" s="138"/>
      <c r="BL4216" s="138"/>
      <c r="BM4216" s="138"/>
    </row>
    <row r="4217" spans="62:65" ht="13" thickBot="1">
      <c r="BJ4217" s="138"/>
      <c r="BK4217" s="138"/>
      <c r="BL4217" s="138"/>
      <c r="BM4217" s="138"/>
    </row>
    <row r="4218" spans="62:65" ht="13" thickBot="1">
      <c r="BJ4218" s="138"/>
      <c r="BK4218" s="138"/>
      <c r="BL4218" s="138"/>
      <c r="BM4218" s="138"/>
    </row>
    <row r="4219" spans="62:65" ht="13" thickBot="1">
      <c r="BJ4219" s="138"/>
      <c r="BK4219" s="138"/>
      <c r="BL4219" s="138"/>
      <c r="BM4219" s="138"/>
    </row>
    <row r="4220" spans="62:65" ht="13" thickBot="1">
      <c r="BJ4220" s="138"/>
      <c r="BK4220" s="138"/>
      <c r="BL4220" s="138"/>
      <c r="BM4220" s="138"/>
    </row>
    <row r="4221" spans="62:65" ht="13" thickBot="1">
      <c r="BJ4221" s="138"/>
      <c r="BK4221" s="138"/>
      <c r="BL4221" s="138"/>
      <c r="BM4221" s="138"/>
    </row>
    <row r="4222" spans="62:65" ht="13" thickBot="1">
      <c r="BJ4222" s="138"/>
      <c r="BK4222" s="138"/>
      <c r="BL4222" s="138"/>
      <c r="BM4222" s="138"/>
    </row>
    <row r="4223" spans="62:65" ht="13" thickBot="1">
      <c r="BJ4223" s="138"/>
      <c r="BK4223" s="138"/>
      <c r="BL4223" s="138"/>
      <c r="BM4223" s="138"/>
    </row>
    <row r="4224" spans="62:65" ht="13" thickBot="1">
      <c r="BJ4224" s="138"/>
      <c r="BK4224" s="138"/>
      <c r="BL4224" s="138"/>
      <c r="BM4224" s="138"/>
    </row>
    <row r="4225" spans="62:65" ht="13" thickBot="1">
      <c r="BJ4225" s="138"/>
      <c r="BK4225" s="138"/>
      <c r="BL4225" s="138"/>
      <c r="BM4225" s="138"/>
    </row>
    <row r="4226" spans="62:65" ht="13" thickBot="1">
      <c r="BJ4226" s="138"/>
      <c r="BK4226" s="138"/>
      <c r="BL4226" s="138"/>
      <c r="BM4226" s="138"/>
    </row>
    <row r="4227" spans="62:65" ht="13" thickBot="1">
      <c r="BJ4227" s="138"/>
      <c r="BK4227" s="138"/>
      <c r="BL4227" s="138"/>
      <c r="BM4227" s="138"/>
    </row>
    <row r="4228" spans="62:65" ht="13" thickBot="1">
      <c r="BJ4228" s="138"/>
      <c r="BK4228" s="138"/>
      <c r="BL4228" s="138"/>
      <c r="BM4228" s="138"/>
    </row>
    <row r="4229" spans="62:65" ht="13" thickBot="1">
      <c r="BJ4229" s="138"/>
      <c r="BK4229" s="138"/>
      <c r="BL4229" s="138"/>
      <c r="BM4229" s="138"/>
    </row>
    <row r="4230" spans="62:65" ht="13" thickBot="1">
      <c r="BJ4230" s="138"/>
      <c r="BK4230" s="138"/>
      <c r="BL4230" s="138"/>
      <c r="BM4230" s="138"/>
    </row>
    <row r="4231" spans="62:65" ht="13" thickBot="1">
      <c r="BJ4231" s="138"/>
      <c r="BK4231" s="138"/>
      <c r="BL4231" s="138"/>
      <c r="BM4231" s="138"/>
    </row>
    <row r="4232" spans="62:65" ht="13" thickBot="1">
      <c r="BJ4232" s="138"/>
      <c r="BK4232" s="138"/>
      <c r="BL4232" s="138"/>
      <c r="BM4232" s="138"/>
    </row>
    <row r="4233" spans="62:65" ht="13" thickBot="1">
      <c r="BJ4233" s="138"/>
      <c r="BK4233" s="138"/>
      <c r="BL4233" s="138"/>
      <c r="BM4233" s="138"/>
    </row>
    <row r="4234" spans="62:65" ht="13" thickBot="1">
      <c r="BJ4234" s="138"/>
      <c r="BK4234" s="138"/>
      <c r="BL4234" s="138"/>
      <c r="BM4234" s="138"/>
    </row>
    <row r="4235" spans="62:65" ht="13" thickBot="1">
      <c r="BJ4235" s="138"/>
      <c r="BK4235" s="138"/>
      <c r="BL4235" s="138"/>
      <c r="BM4235" s="138"/>
    </row>
    <row r="4236" spans="62:65" ht="13" thickBot="1">
      <c r="BJ4236" s="138"/>
      <c r="BK4236" s="138"/>
      <c r="BL4236" s="138"/>
      <c r="BM4236" s="138"/>
    </row>
    <row r="4237" spans="62:65" ht="13" thickBot="1">
      <c r="BJ4237" s="138"/>
      <c r="BK4237" s="138"/>
      <c r="BL4237" s="138"/>
      <c r="BM4237" s="138"/>
    </row>
    <row r="4238" spans="62:65" ht="13" thickBot="1">
      <c r="BJ4238" s="138"/>
      <c r="BK4238" s="138"/>
      <c r="BL4238" s="138"/>
      <c r="BM4238" s="138"/>
    </row>
    <row r="4239" spans="62:65" ht="13" thickBot="1">
      <c r="BJ4239" s="138"/>
      <c r="BK4239" s="138"/>
      <c r="BL4239" s="138"/>
      <c r="BM4239" s="138"/>
    </row>
    <row r="4240" spans="62:65" ht="13" thickBot="1">
      <c r="BJ4240" s="138"/>
      <c r="BK4240" s="138"/>
      <c r="BL4240" s="138"/>
      <c r="BM4240" s="138"/>
    </row>
    <row r="4241" spans="62:65" ht="13" thickBot="1">
      <c r="BJ4241" s="138"/>
      <c r="BK4241" s="138"/>
      <c r="BL4241" s="138"/>
      <c r="BM4241" s="138"/>
    </row>
    <row r="4242" spans="62:65" ht="13" thickBot="1">
      <c r="BJ4242" s="138"/>
      <c r="BK4242" s="138"/>
      <c r="BL4242" s="138"/>
      <c r="BM4242" s="138"/>
    </row>
    <row r="4243" spans="62:65" ht="13" thickBot="1">
      <c r="BJ4243" s="138"/>
      <c r="BK4243" s="138"/>
      <c r="BL4243" s="138"/>
      <c r="BM4243" s="138"/>
    </row>
    <row r="4244" spans="62:65" ht="13" thickBot="1">
      <c r="BJ4244" s="138"/>
      <c r="BK4244" s="138"/>
      <c r="BL4244" s="138"/>
      <c r="BM4244" s="138"/>
    </row>
    <row r="4245" spans="62:65" ht="13" thickBot="1">
      <c r="BJ4245" s="138"/>
      <c r="BK4245" s="138"/>
      <c r="BL4245" s="138"/>
      <c r="BM4245" s="138"/>
    </row>
    <row r="4246" spans="62:65" ht="13" thickBot="1">
      <c r="BJ4246" s="138"/>
      <c r="BK4246" s="138"/>
      <c r="BL4246" s="138"/>
      <c r="BM4246" s="138"/>
    </row>
    <row r="4247" spans="62:65" ht="13" thickBot="1">
      <c r="BJ4247" s="138"/>
      <c r="BK4247" s="138"/>
      <c r="BL4247" s="138"/>
      <c r="BM4247" s="138"/>
    </row>
    <row r="4248" spans="62:65" ht="13" thickBot="1">
      <c r="BJ4248" s="138"/>
      <c r="BK4248" s="138"/>
      <c r="BL4248" s="138"/>
      <c r="BM4248" s="138"/>
    </row>
    <row r="4249" spans="62:65" ht="13" thickBot="1">
      <c r="BJ4249" s="138"/>
      <c r="BK4249" s="138"/>
      <c r="BL4249" s="138"/>
      <c r="BM4249" s="138"/>
    </row>
    <row r="4250" spans="62:65" ht="13" thickBot="1">
      <c r="BJ4250" s="138"/>
      <c r="BK4250" s="138"/>
      <c r="BL4250" s="138"/>
      <c r="BM4250" s="138"/>
    </row>
    <row r="4251" spans="62:65" ht="13" thickBot="1">
      <c r="BJ4251" s="138"/>
      <c r="BK4251" s="138"/>
      <c r="BL4251" s="138"/>
      <c r="BM4251" s="138"/>
    </row>
    <row r="4252" spans="62:65" ht="13" thickBot="1">
      <c r="BJ4252" s="138"/>
      <c r="BK4252" s="138"/>
      <c r="BL4252" s="138"/>
      <c r="BM4252" s="138"/>
    </row>
    <row r="4253" spans="62:65" ht="13" thickBot="1">
      <c r="BJ4253" s="138"/>
      <c r="BK4253" s="138"/>
      <c r="BL4253" s="138"/>
      <c r="BM4253" s="138"/>
    </row>
    <row r="4254" spans="62:65" ht="13" thickBot="1">
      <c r="BJ4254" s="138"/>
      <c r="BK4254" s="138"/>
      <c r="BL4254" s="138"/>
      <c r="BM4254" s="138"/>
    </row>
    <row r="4255" spans="62:65" ht="13" thickBot="1">
      <c r="BJ4255" s="138"/>
      <c r="BK4255" s="138"/>
      <c r="BL4255" s="138"/>
      <c r="BM4255" s="138"/>
    </row>
    <row r="4256" spans="62:65" ht="13" thickBot="1">
      <c r="BJ4256" s="138"/>
      <c r="BK4256" s="138"/>
      <c r="BL4256" s="138"/>
      <c r="BM4256" s="138"/>
    </row>
    <row r="4257" spans="62:65" ht="13" thickBot="1">
      <c r="BJ4257" s="138"/>
      <c r="BK4257" s="138"/>
      <c r="BL4257" s="138"/>
      <c r="BM4257" s="138"/>
    </row>
    <row r="4258" spans="62:65" ht="13" thickBot="1">
      <c r="BJ4258" s="138"/>
      <c r="BK4258" s="138"/>
      <c r="BL4258" s="138"/>
      <c r="BM4258" s="138"/>
    </row>
    <row r="4259" spans="62:65" ht="13" thickBot="1">
      <c r="BJ4259" s="138"/>
      <c r="BK4259" s="138"/>
      <c r="BL4259" s="138"/>
      <c r="BM4259" s="138"/>
    </row>
    <row r="4260" spans="62:65" ht="13" thickBot="1">
      <c r="BJ4260" s="138"/>
      <c r="BK4260" s="138"/>
      <c r="BL4260" s="138"/>
      <c r="BM4260" s="138"/>
    </row>
    <row r="4261" spans="62:65" ht="13" thickBot="1">
      <c r="BJ4261" s="138"/>
      <c r="BK4261" s="138"/>
      <c r="BL4261" s="138"/>
      <c r="BM4261" s="138"/>
    </row>
    <row r="4262" spans="62:65" ht="13" thickBot="1">
      <c r="BJ4262" s="138"/>
      <c r="BK4262" s="138"/>
      <c r="BL4262" s="138"/>
      <c r="BM4262" s="138"/>
    </row>
    <row r="4263" spans="62:65" ht="13" thickBot="1">
      <c r="BJ4263" s="138"/>
      <c r="BK4263" s="138"/>
      <c r="BL4263" s="138"/>
      <c r="BM4263" s="138"/>
    </row>
    <row r="4264" spans="62:65" ht="13" thickBot="1">
      <c r="BJ4264" s="138"/>
      <c r="BK4264" s="138"/>
      <c r="BL4264" s="138"/>
      <c r="BM4264" s="138"/>
    </row>
    <row r="4265" spans="62:65" ht="13" thickBot="1">
      <c r="BJ4265" s="138"/>
      <c r="BK4265" s="138"/>
      <c r="BL4265" s="138"/>
      <c r="BM4265" s="138"/>
    </row>
    <row r="4266" spans="62:65" ht="13" thickBot="1">
      <c r="BJ4266" s="138"/>
      <c r="BK4266" s="138"/>
      <c r="BL4266" s="138"/>
      <c r="BM4266" s="138"/>
    </row>
    <row r="4267" spans="62:65" ht="13" thickBot="1">
      <c r="BJ4267" s="138"/>
      <c r="BK4267" s="138"/>
      <c r="BL4267" s="138"/>
      <c r="BM4267" s="138"/>
    </row>
    <row r="4268" spans="62:65" ht="13" thickBot="1">
      <c r="BJ4268" s="138"/>
      <c r="BK4268" s="138"/>
      <c r="BL4268" s="138"/>
      <c r="BM4268" s="138"/>
    </row>
    <row r="4269" spans="62:65" ht="13" thickBot="1">
      <c r="BJ4269" s="138"/>
      <c r="BK4269" s="138"/>
      <c r="BL4269" s="138"/>
      <c r="BM4269" s="138"/>
    </row>
    <row r="4270" spans="62:65" ht="13" thickBot="1">
      <c r="BJ4270" s="138"/>
      <c r="BK4270" s="138"/>
      <c r="BL4270" s="138"/>
      <c r="BM4270" s="138"/>
    </row>
    <row r="4271" spans="62:65" ht="13" thickBot="1">
      <c r="BJ4271" s="138"/>
      <c r="BK4271" s="138"/>
      <c r="BL4271" s="138"/>
      <c r="BM4271" s="138"/>
    </row>
    <row r="4272" spans="62:65" ht="13" thickBot="1">
      <c r="BJ4272" s="138"/>
      <c r="BK4272" s="138"/>
      <c r="BL4272" s="138"/>
      <c r="BM4272" s="138"/>
    </row>
    <row r="4273" spans="62:65" ht="13" thickBot="1">
      <c r="BJ4273" s="138"/>
      <c r="BK4273" s="138"/>
      <c r="BL4273" s="138"/>
      <c r="BM4273" s="138"/>
    </row>
    <row r="4274" spans="62:65" ht="13" thickBot="1">
      <c r="BJ4274" s="138"/>
      <c r="BK4274" s="138"/>
      <c r="BL4274" s="138"/>
      <c r="BM4274" s="138"/>
    </row>
    <row r="4275" spans="62:65" ht="13" thickBot="1">
      <c r="BJ4275" s="138"/>
      <c r="BK4275" s="138"/>
      <c r="BL4275" s="138"/>
      <c r="BM4275" s="138"/>
    </row>
    <row r="4276" spans="62:65" ht="13" thickBot="1">
      <c r="BJ4276" s="138"/>
      <c r="BK4276" s="138"/>
      <c r="BL4276" s="138"/>
      <c r="BM4276" s="138"/>
    </row>
    <row r="4277" spans="62:65" ht="13" thickBot="1">
      <c r="BJ4277" s="138"/>
      <c r="BK4277" s="138"/>
      <c r="BL4277" s="138"/>
      <c r="BM4277" s="138"/>
    </row>
    <row r="4278" spans="62:65" ht="13" thickBot="1">
      <c r="BJ4278" s="138"/>
      <c r="BK4278" s="138"/>
      <c r="BL4278" s="138"/>
      <c r="BM4278" s="138"/>
    </row>
    <row r="4279" spans="62:65" ht="13" thickBot="1">
      <c r="BJ4279" s="138"/>
      <c r="BK4279" s="138"/>
      <c r="BL4279" s="138"/>
      <c r="BM4279" s="138"/>
    </row>
    <row r="4280" spans="62:65" ht="13" thickBot="1">
      <c r="BJ4280" s="138"/>
      <c r="BK4280" s="138"/>
      <c r="BL4280" s="138"/>
      <c r="BM4280" s="138"/>
    </row>
    <row r="4281" spans="62:65" ht="13" thickBot="1">
      <c r="BJ4281" s="138"/>
      <c r="BK4281" s="138"/>
      <c r="BL4281" s="138"/>
      <c r="BM4281" s="138"/>
    </row>
    <row r="4282" spans="62:65" ht="13" thickBot="1">
      <c r="BJ4282" s="138"/>
      <c r="BK4282" s="138"/>
      <c r="BL4282" s="138"/>
      <c r="BM4282" s="138"/>
    </row>
    <row r="4283" spans="62:65" ht="13" thickBot="1">
      <c r="BJ4283" s="138"/>
      <c r="BK4283" s="138"/>
      <c r="BL4283" s="138"/>
      <c r="BM4283" s="138"/>
    </row>
    <row r="4284" spans="62:65" ht="13" thickBot="1">
      <c r="BJ4284" s="138"/>
      <c r="BK4284" s="138"/>
      <c r="BL4284" s="138"/>
      <c r="BM4284" s="138"/>
    </row>
    <row r="4285" spans="62:65" ht="13" thickBot="1">
      <c r="BJ4285" s="138"/>
      <c r="BK4285" s="138"/>
      <c r="BL4285" s="138"/>
      <c r="BM4285" s="138"/>
    </row>
    <row r="4286" spans="62:65" ht="13" thickBot="1">
      <c r="BJ4286" s="138"/>
      <c r="BK4286" s="138"/>
      <c r="BL4286" s="138"/>
      <c r="BM4286" s="138"/>
    </row>
    <row r="4287" spans="62:65" ht="13" thickBot="1">
      <c r="BJ4287" s="138"/>
      <c r="BK4287" s="138"/>
      <c r="BL4287" s="138"/>
      <c r="BM4287" s="138"/>
    </row>
    <row r="4288" spans="62:65" ht="13" thickBot="1">
      <c r="BJ4288" s="138"/>
      <c r="BK4288" s="138"/>
      <c r="BL4288" s="138"/>
      <c r="BM4288" s="138"/>
    </row>
    <row r="4289" spans="62:65" ht="13" thickBot="1">
      <c r="BJ4289" s="138"/>
      <c r="BK4289" s="138"/>
      <c r="BL4289" s="138"/>
      <c r="BM4289" s="138"/>
    </row>
    <row r="4290" spans="62:65" ht="13" thickBot="1">
      <c r="BJ4290" s="138"/>
      <c r="BK4290" s="138"/>
      <c r="BL4290" s="138"/>
      <c r="BM4290" s="138"/>
    </row>
    <row r="4291" spans="62:65" ht="13" thickBot="1">
      <c r="BJ4291" s="138"/>
      <c r="BK4291" s="138"/>
      <c r="BL4291" s="138"/>
      <c r="BM4291" s="138"/>
    </row>
    <row r="4292" spans="62:65" ht="13" thickBot="1">
      <c r="BJ4292" s="138"/>
      <c r="BK4292" s="138"/>
      <c r="BL4292" s="138"/>
      <c r="BM4292" s="138"/>
    </row>
    <row r="4293" spans="62:65" ht="13" thickBot="1">
      <c r="BJ4293" s="138"/>
      <c r="BK4293" s="138"/>
      <c r="BL4293" s="138"/>
      <c r="BM4293" s="138"/>
    </row>
    <row r="4294" spans="62:65" ht="13" thickBot="1">
      <c r="BJ4294" s="138"/>
      <c r="BK4294" s="138"/>
      <c r="BL4294" s="138"/>
      <c r="BM4294" s="138"/>
    </row>
    <row r="4295" spans="62:65" ht="13" thickBot="1">
      <c r="BJ4295" s="138"/>
      <c r="BK4295" s="138"/>
      <c r="BL4295" s="138"/>
      <c r="BM4295" s="138"/>
    </row>
    <row r="4296" spans="62:65" ht="13" thickBot="1">
      <c r="BJ4296" s="138"/>
      <c r="BK4296" s="138"/>
      <c r="BL4296" s="138"/>
      <c r="BM4296" s="138"/>
    </row>
    <row r="4297" spans="62:65" ht="13" thickBot="1">
      <c r="BJ4297" s="138"/>
      <c r="BK4297" s="138"/>
      <c r="BL4297" s="138"/>
      <c r="BM4297" s="138"/>
    </row>
    <row r="4298" spans="62:65" ht="13" thickBot="1">
      <c r="BJ4298" s="138"/>
      <c r="BK4298" s="138"/>
      <c r="BL4298" s="138"/>
      <c r="BM4298" s="138"/>
    </row>
    <row r="4299" spans="62:65" ht="13" thickBot="1">
      <c r="BJ4299" s="138"/>
      <c r="BK4299" s="138"/>
      <c r="BL4299" s="138"/>
      <c r="BM4299" s="138"/>
    </row>
    <row r="4300" spans="62:65" ht="13" thickBot="1">
      <c r="BJ4300" s="138"/>
      <c r="BK4300" s="138"/>
      <c r="BL4300" s="138"/>
      <c r="BM4300" s="138"/>
    </row>
    <row r="4301" spans="62:65" ht="13" thickBot="1">
      <c r="BJ4301" s="138"/>
      <c r="BK4301" s="138"/>
      <c r="BL4301" s="138"/>
      <c r="BM4301" s="138"/>
    </row>
    <row r="4302" spans="62:65" ht="13" thickBot="1">
      <c r="BJ4302" s="138"/>
      <c r="BK4302" s="138"/>
      <c r="BL4302" s="138"/>
      <c r="BM4302" s="138"/>
    </row>
    <row r="4303" spans="62:65" ht="13" thickBot="1">
      <c r="BJ4303" s="138"/>
      <c r="BK4303" s="138"/>
      <c r="BL4303" s="138"/>
      <c r="BM4303" s="138"/>
    </row>
    <row r="4304" spans="62:65" ht="13" thickBot="1">
      <c r="BJ4304" s="138"/>
      <c r="BK4304" s="138"/>
      <c r="BL4304" s="138"/>
      <c r="BM4304" s="138"/>
    </row>
    <row r="4305" spans="62:65" ht="13" thickBot="1">
      <c r="BJ4305" s="138"/>
      <c r="BK4305" s="138"/>
      <c r="BL4305" s="138"/>
      <c r="BM4305" s="138"/>
    </row>
    <row r="4306" spans="62:65" ht="13" thickBot="1">
      <c r="BJ4306" s="138"/>
      <c r="BK4306" s="138"/>
      <c r="BL4306" s="138"/>
      <c r="BM4306" s="138"/>
    </row>
    <row r="4307" spans="62:65" ht="13" thickBot="1">
      <c r="BJ4307" s="138"/>
      <c r="BK4307" s="138"/>
      <c r="BL4307" s="138"/>
      <c r="BM4307" s="138"/>
    </row>
    <row r="4308" spans="62:65" ht="13" thickBot="1">
      <c r="BJ4308" s="138"/>
      <c r="BK4308" s="138"/>
      <c r="BL4308" s="138"/>
      <c r="BM4308" s="138"/>
    </row>
    <row r="4309" spans="62:65" ht="13" thickBot="1">
      <c r="BJ4309" s="138"/>
      <c r="BK4309" s="138"/>
      <c r="BL4309" s="138"/>
      <c r="BM4309" s="138"/>
    </row>
    <row r="4310" spans="62:65" ht="13" thickBot="1">
      <c r="BJ4310" s="138"/>
      <c r="BK4310" s="138"/>
      <c r="BL4310" s="138"/>
      <c r="BM4310" s="138"/>
    </row>
    <row r="4311" spans="62:65" ht="13" thickBot="1">
      <c r="BJ4311" s="138"/>
      <c r="BK4311" s="138"/>
      <c r="BL4311" s="138"/>
      <c r="BM4311" s="138"/>
    </row>
    <row r="4312" spans="62:65" ht="13" thickBot="1">
      <c r="BJ4312" s="138"/>
      <c r="BK4312" s="138"/>
      <c r="BL4312" s="138"/>
      <c r="BM4312" s="138"/>
    </row>
    <row r="4313" spans="62:65" ht="13" thickBot="1">
      <c r="BJ4313" s="138"/>
      <c r="BK4313" s="138"/>
      <c r="BL4313" s="138"/>
      <c r="BM4313" s="138"/>
    </row>
    <row r="4314" spans="62:65" ht="13" thickBot="1">
      <c r="BJ4314" s="138"/>
      <c r="BK4314" s="138"/>
      <c r="BL4314" s="138"/>
      <c r="BM4314" s="138"/>
    </row>
    <row r="4315" spans="62:65" ht="13" thickBot="1">
      <c r="BJ4315" s="138"/>
      <c r="BK4315" s="138"/>
      <c r="BL4315" s="138"/>
      <c r="BM4315" s="138"/>
    </row>
    <row r="4316" spans="62:65" ht="13" thickBot="1">
      <c r="BJ4316" s="138"/>
      <c r="BK4316" s="138"/>
      <c r="BL4316" s="138"/>
      <c r="BM4316" s="138"/>
    </row>
    <row r="4317" spans="62:65" ht="13" thickBot="1">
      <c r="BJ4317" s="138"/>
      <c r="BK4317" s="138"/>
      <c r="BL4317" s="138"/>
      <c r="BM4317" s="138"/>
    </row>
    <row r="4318" spans="62:65" ht="13" thickBot="1">
      <c r="BJ4318" s="138"/>
      <c r="BK4318" s="138"/>
      <c r="BL4318" s="138"/>
      <c r="BM4318" s="138"/>
    </row>
    <row r="4319" spans="62:65" ht="13" thickBot="1">
      <c r="BJ4319" s="138"/>
      <c r="BK4319" s="138"/>
      <c r="BL4319" s="138"/>
      <c r="BM4319" s="138"/>
    </row>
    <row r="4320" spans="62:65" ht="13" thickBot="1">
      <c r="BJ4320" s="138"/>
      <c r="BK4320" s="138"/>
      <c r="BL4320" s="138"/>
      <c r="BM4320" s="138"/>
    </row>
    <row r="4321" spans="62:65" ht="13" thickBot="1">
      <c r="BJ4321" s="138"/>
      <c r="BK4321" s="138"/>
      <c r="BL4321" s="138"/>
      <c r="BM4321" s="138"/>
    </row>
    <row r="4322" spans="62:65" ht="13" thickBot="1">
      <c r="BJ4322" s="138"/>
      <c r="BK4322" s="138"/>
      <c r="BL4322" s="138"/>
      <c r="BM4322" s="138"/>
    </row>
    <row r="4323" spans="62:65" ht="13" thickBot="1">
      <c r="BJ4323" s="138"/>
      <c r="BK4323" s="138"/>
      <c r="BL4323" s="138"/>
      <c r="BM4323" s="138"/>
    </row>
    <row r="4324" spans="62:65" ht="13" thickBot="1">
      <c r="BJ4324" s="138"/>
      <c r="BK4324" s="138"/>
      <c r="BL4324" s="138"/>
      <c r="BM4324" s="138"/>
    </row>
    <row r="4325" spans="62:65" ht="13" thickBot="1">
      <c r="BJ4325" s="138"/>
      <c r="BK4325" s="138"/>
      <c r="BL4325" s="138"/>
      <c r="BM4325" s="138"/>
    </row>
    <row r="4326" spans="62:65" ht="13" thickBot="1">
      <c r="BJ4326" s="138"/>
      <c r="BK4326" s="138"/>
      <c r="BL4326" s="138"/>
      <c r="BM4326" s="138"/>
    </row>
    <row r="4327" spans="62:65" ht="13" thickBot="1">
      <c r="BJ4327" s="138"/>
      <c r="BK4327" s="138"/>
      <c r="BL4327" s="138"/>
      <c r="BM4327" s="138"/>
    </row>
    <row r="4328" spans="62:65" ht="13" thickBot="1">
      <c r="BJ4328" s="138"/>
      <c r="BK4328" s="138"/>
      <c r="BL4328" s="138"/>
      <c r="BM4328" s="138"/>
    </row>
    <row r="4329" spans="62:65" ht="13" thickBot="1">
      <c r="BJ4329" s="138"/>
      <c r="BK4329" s="138"/>
      <c r="BL4329" s="138"/>
      <c r="BM4329" s="138"/>
    </row>
    <row r="4330" spans="62:65" ht="13" thickBot="1">
      <c r="BJ4330" s="138"/>
      <c r="BK4330" s="138"/>
      <c r="BL4330" s="138"/>
      <c r="BM4330" s="138"/>
    </row>
    <row r="4331" spans="62:65" ht="13" thickBot="1">
      <c r="BJ4331" s="138"/>
      <c r="BK4331" s="138"/>
      <c r="BL4331" s="138"/>
      <c r="BM4331" s="138"/>
    </row>
    <row r="4332" spans="62:65" ht="13" thickBot="1">
      <c r="BJ4332" s="138"/>
      <c r="BK4332" s="138"/>
      <c r="BL4332" s="138"/>
      <c r="BM4332" s="138"/>
    </row>
    <row r="4333" spans="62:65" ht="13" thickBot="1">
      <c r="BJ4333" s="138"/>
      <c r="BK4333" s="138"/>
      <c r="BL4333" s="138"/>
      <c r="BM4333" s="138"/>
    </row>
    <row r="4334" spans="62:65" ht="13" thickBot="1">
      <c r="BJ4334" s="138"/>
      <c r="BK4334" s="138"/>
      <c r="BL4334" s="138"/>
      <c r="BM4334" s="138"/>
    </row>
    <row r="4335" spans="62:65" ht="13" thickBot="1">
      <c r="BJ4335" s="138"/>
      <c r="BK4335" s="138"/>
      <c r="BL4335" s="138"/>
      <c r="BM4335" s="138"/>
    </row>
    <row r="4336" spans="62:65" ht="13" thickBot="1">
      <c r="BJ4336" s="138"/>
      <c r="BK4336" s="138"/>
      <c r="BL4336" s="138"/>
      <c r="BM4336" s="138"/>
    </row>
    <row r="4337" spans="62:65" ht="13" thickBot="1">
      <c r="BJ4337" s="138"/>
      <c r="BK4337" s="138"/>
      <c r="BL4337" s="138"/>
      <c r="BM4337" s="138"/>
    </row>
    <row r="4338" spans="62:65" ht="13" thickBot="1">
      <c r="BJ4338" s="138"/>
      <c r="BK4338" s="138"/>
      <c r="BL4338" s="138"/>
      <c r="BM4338" s="138"/>
    </row>
    <row r="4339" spans="62:65" ht="13" thickBot="1">
      <c r="BJ4339" s="138"/>
      <c r="BK4339" s="138"/>
      <c r="BL4339" s="138"/>
      <c r="BM4339" s="138"/>
    </row>
    <row r="4340" spans="62:65" ht="13" thickBot="1">
      <c r="BJ4340" s="138"/>
      <c r="BK4340" s="138"/>
      <c r="BL4340" s="138"/>
      <c r="BM4340" s="138"/>
    </row>
    <row r="4341" spans="62:65" ht="13" thickBot="1">
      <c r="BJ4341" s="138"/>
      <c r="BK4341" s="138"/>
      <c r="BL4341" s="138"/>
      <c r="BM4341" s="138"/>
    </row>
    <row r="4342" spans="62:65" ht="13" thickBot="1">
      <c r="BJ4342" s="138"/>
      <c r="BK4342" s="138"/>
      <c r="BL4342" s="138"/>
      <c r="BM4342" s="138"/>
    </row>
    <row r="4343" spans="62:65" ht="13" thickBot="1">
      <c r="BJ4343" s="138"/>
      <c r="BK4343" s="138"/>
      <c r="BL4343" s="138"/>
      <c r="BM4343" s="138"/>
    </row>
    <row r="4344" spans="62:65" ht="13" thickBot="1">
      <c r="BJ4344" s="138"/>
      <c r="BK4344" s="138"/>
      <c r="BL4344" s="138"/>
      <c r="BM4344" s="138"/>
    </row>
    <row r="4345" spans="62:65" ht="13" thickBot="1">
      <c r="BJ4345" s="138"/>
      <c r="BK4345" s="138"/>
      <c r="BL4345" s="138"/>
      <c r="BM4345" s="138"/>
    </row>
    <row r="4346" spans="62:65" ht="13" thickBot="1">
      <c r="BJ4346" s="138"/>
      <c r="BK4346" s="138"/>
      <c r="BL4346" s="138"/>
      <c r="BM4346" s="138"/>
    </row>
    <row r="4347" spans="62:65" ht="13" thickBot="1">
      <c r="BJ4347" s="138"/>
      <c r="BK4347" s="138"/>
      <c r="BL4347" s="138"/>
      <c r="BM4347" s="138"/>
    </row>
    <row r="4348" spans="62:65" ht="13" thickBot="1">
      <c r="BJ4348" s="138"/>
      <c r="BK4348" s="138"/>
      <c r="BL4348" s="138"/>
      <c r="BM4348" s="138"/>
    </row>
    <row r="4349" spans="62:65" ht="13" thickBot="1">
      <c r="BJ4349" s="138"/>
      <c r="BK4349" s="138"/>
      <c r="BL4349" s="138"/>
      <c r="BM4349" s="138"/>
    </row>
    <row r="4350" spans="62:65" ht="13" thickBot="1">
      <c r="BJ4350" s="138"/>
      <c r="BK4350" s="138"/>
      <c r="BL4350" s="138"/>
      <c r="BM4350" s="138"/>
    </row>
    <row r="4351" spans="62:65" ht="13" thickBot="1">
      <c r="BJ4351" s="138"/>
      <c r="BK4351" s="138"/>
      <c r="BL4351" s="138"/>
      <c r="BM4351" s="138"/>
    </row>
    <row r="4352" spans="62:65" ht="13" thickBot="1">
      <c r="BJ4352" s="138"/>
      <c r="BK4352" s="138"/>
      <c r="BL4352" s="138"/>
      <c r="BM4352" s="138"/>
    </row>
    <row r="4353" spans="62:65" ht="13" thickBot="1">
      <c r="BJ4353" s="138"/>
      <c r="BK4353" s="138"/>
      <c r="BL4353" s="138"/>
      <c r="BM4353" s="138"/>
    </row>
    <row r="4354" spans="62:65" ht="13" thickBot="1">
      <c r="BJ4354" s="138"/>
      <c r="BK4354" s="138"/>
      <c r="BL4354" s="138"/>
      <c r="BM4354" s="138"/>
    </row>
    <row r="4355" spans="62:65" ht="13" thickBot="1">
      <c r="BJ4355" s="138"/>
      <c r="BK4355" s="138"/>
      <c r="BL4355" s="138"/>
      <c r="BM4355" s="138"/>
    </row>
    <row r="4356" spans="62:65" ht="13" thickBot="1">
      <c r="BJ4356" s="138"/>
      <c r="BK4356" s="138"/>
      <c r="BL4356" s="138"/>
      <c r="BM4356" s="138"/>
    </row>
    <row r="4357" spans="62:65" ht="13" thickBot="1">
      <c r="BJ4357" s="138"/>
      <c r="BK4357" s="138"/>
      <c r="BL4357" s="138"/>
      <c r="BM4357" s="138"/>
    </row>
    <row r="4358" spans="62:65" ht="13" thickBot="1">
      <c r="BJ4358" s="138"/>
      <c r="BK4358" s="138"/>
      <c r="BL4358" s="138"/>
      <c r="BM4358" s="138"/>
    </row>
    <row r="4359" spans="62:65" ht="13" thickBot="1">
      <c r="BJ4359" s="138"/>
      <c r="BK4359" s="138"/>
      <c r="BL4359" s="138"/>
      <c r="BM4359" s="138"/>
    </row>
    <row r="4360" spans="62:65" ht="13" thickBot="1">
      <c r="BJ4360" s="138"/>
      <c r="BK4360" s="138"/>
      <c r="BL4360" s="138"/>
      <c r="BM4360" s="138"/>
    </row>
    <row r="4361" spans="62:65" ht="13" thickBot="1">
      <c r="BJ4361" s="138"/>
      <c r="BK4361" s="138"/>
      <c r="BL4361" s="138"/>
      <c r="BM4361" s="138"/>
    </row>
    <row r="4362" spans="62:65" ht="13" thickBot="1">
      <c r="BJ4362" s="138"/>
      <c r="BK4362" s="138"/>
      <c r="BL4362" s="138"/>
      <c r="BM4362" s="138"/>
    </row>
    <row r="4363" spans="62:65" ht="13" thickBot="1">
      <c r="BJ4363" s="138"/>
      <c r="BK4363" s="138"/>
      <c r="BL4363" s="138"/>
      <c r="BM4363" s="138"/>
    </row>
    <row r="4364" spans="62:65" ht="13" thickBot="1">
      <c r="BJ4364" s="138"/>
      <c r="BK4364" s="138"/>
      <c r="BL4364" s="138"/>
      <c r="BM4364" s="138"/>
    </row>
    <row r="4365" spans="62:65" ht="13" thickBot="1">
      <c r="BJ4365" s="138"/>
      <c r="BK4365" s="138"/>
      <c r="BL4365" s="138"/>
      <c r="BM4365" s="138"/>
    </row>
    <row r="4366" spans="62:65" ht="13" thickBot="1">
      <c r="BJ4366" s="138"/>
      <c r="BK4366" s="138"/>
      <c r="BL4366" s="138"/>
      <c r="BM4366" s="138"/>
    </row>
    <row r="4367" spans="62:65" ht="13" thickBot="1">
      <c r="BJ4367" s="138"/>
      <c r="BK4367" s="138"/>
      <c r="BL4367" s="138"/>
      <c r="BM4367" s="138"/>
    </row>
    <row r="4368" spans="62:65" ht="13" thickBot="1">
      <c r="BJ4368" s="138"/>
      <c r="BK4368" s="138"/>
      <c r="BL4368" s="138"/>
      <c r="BM4368" s="138"/>
    </row>
    <row r="4369" spans="62:65" ht="13" thickBot="1">
      <c r="BJ4369" s="138"/>
      <c r="BK4369" s="138"/>
      <c r="BL4369" s="138"/>
      <c r="BM4369" s="138"/>
    </row>
    <row r="4370" spans="62:65" ht="13" thickBot="1">
      <c r="BJ4370" s="138"/>
      <c r="BK4370" s="138"/>
      <c r="BL4370" s="138"/>
      <c r="BM4370" s="138"/>
    </row>
    <row r="4371" spans="62:65" ht="13" thickBot="1">
      <c r="BJ4371" s="138"/>
      <c r="BK4371" s="138"/>
      <c r="BL4371" s="138"/>
      <c r="BM4371" s="138"/>
    </row>
    <row r="4372" spans="62:65" ht="13" thickBot="1">
      <c r="BJ4372" s="138"/>
      <c r="BK4372" s="138"/>
      <c r="BL4372" s="138"/>
      <c r="BM4372" s="138"/>
    </row>
    <row r="4373" spans="62:65" ht="13" thickBot="1">
      <c r="BJ4373" s="138"/>
      <c r="BK4373" s="138"/>
      <c r="BL4373" s="138"/>
      <c r="BM4373" s="138"/>
    </row>
    <row r="4374" spans="62:65" ht="13" thickBot="1">
      <c r="BJ4374" s="138"/>
      <c r="BK4374" s="138"/>
      <c r="BL4374" s="138"/>
      <c r="BM4374" s="138"/>
    </row>
    <row r="4375" spans="62:65" ht="13" thickBot="1">
      <c r="BJ4375" s="138"/>
      <c r="BK4375" s="138"/>
      <c r="BL4375" s="138"/>
      <c r="BM4375" s="138"/>
    </row>
    <row r="4376" spans="62:65" ht="13" thickBot="1">
      <c r="BJ4376" s="138"/>
      <c r="BK4376" s="138"/>
      <c r="BL4376" s="138"/>
      <c r="BM4376" s="138"/>
    </row>
    <row r="4377" spans="62:65" ht="13" thickBot="1">
      <c r="BJ4377" s="138"/>
      <c r="BK4377" s="138"/>
      <c r="BL4377" s="138"/>
      <c r="BM4377" s="138"/>
    </row>
    <row r="4378" spans="62:65" ht="13" thickBot="1">
      <c r="BJ4378" s="138"/>
      <c r="BK4378" s="138"/>
      <c r="BL4378" s="138"/>
      <c r="BM4378" s="138"/>
    </row>
    <row r="4379" spans="62:65" ht="13" thickBot="1">
      <c r="BJ4379" s="138"/>
      <c r="BK4379" s="138"/>
      <c r="BL4379" s="138"/>
      <c r="BM4379" s="138"/>
    </row>
    <row r="4380" spans="62:65" ht="13" thickBot="1">
      <c r="BJ4380" s="138"/>
      <c r="BK4380" s="138"/>
      <c r="BL4380" s="138"/>
      <c r="BM4380" s="138"/>
    </row>
    <row r="4381" spans="62:65" ht="13" thickBot="1">
      <c r="BJ4381" s="138"/>
      <c r="BK4381" s="138"/>
      <c r="BL4381" s="138"/>
      <c r="BM4381" s="138"/>
    </row>
    <row r="4382" spans="62:65" ht="13" thickBot="1">
      <c r="BJ4382" s="138"/>
      <c r="BK4382" s="138"/>
      <c r="BL4382" s="138"/>
      <c r="BM4382" s="138"/>
    </row>
    <row r="4383" spans="62:65" ht="13" thickBot="1">
      <c r="BJ4383" s="138"/>
      <c r="BK4383" s="138"/>
      <c r="BL4383" s="138"/>
      <c r="BM4383" s="138"/>
    </row>
    <row r="4384" spans="62:65" ht="13" thickBot="1">
      <c r="BJ4384" s="138"/>
      <c r="BK4384" s="138"/>
      <c r="BL4384" s="138"/>
      <c r="BM4384" s="138"/>
    </row>
    <row r="4385" spans="62:65" ht="13" thickBot="1">
      <c r="BJ4385" s="138"/>
      <c r="BK4385" s="138"/>
      <c r="BL4385" s="138"/>
      <c r="BM4385" s="138"/>
    </row>
    <row r="4386" spans="62:65" ht="13" thickBot="1">
      <c r="BJ4386" s="138"/>
      <c r="BK4386" s="138"/>
      <c r="BL4386" s="138"/>
      <c r="BM4386" s="138"/>
    </row>
    <row r="4387" spans="62:65" ht="13" thickBot="1">
      <c r="BJ4387" s="138"/>
      <c r="BK4387" s="138"/>
      <c r="BL4387" s="138"/>
      <c r="BM4387" s="138"/>
    </row>
    <row r="4388" spans="62:65" ht="13" thickBot="1">
      <c r="BJ4388" s="138"/>
      <c r="BK4388" s="138"/>
      <c r="BL4388" s="138"/>
      <c r="BM4388" s="138"/>
    </row>
    <row r="4389" spans="62:65" ht="13" thickBot="1">
      <c r="BJ4389" s="138"/>
      <c r="BK4389" s="138"/>
      <c r="BL4389" s="138"/>
      <c r="BM4389" s="138"/>
    </row>
    <row r="4390" spans="62:65" ht="13" thickBot="1">
      <c r="BJ4390" s="138"/>
      <c r="BK4390" s="138"/>
      <c r="BL4390" s="138"/>
      <c r="BM4390" s="138"/>
    </row>
    <row r="4391" spans="62:65" ht="13" thickBot="1">
      <c r="BJ4391" s="138"/>
      <c r="BK4391" s="138"/>
      <c r="BL4391" s="138"/>
      <c r="BM4391" s="138"/>
    </row>
    <row r="4392" spans="62:65" ht="13" thickBot="1">
      <c r="BJ4392" s="138"/>
      <c r="BK4392" s="138"/>
      <c r="BL4392" s="138"/>
      <c r="BM4392" s="138"/>
    </row>
    <row r="4393" spans="62:65" ht="13" thickBot="1">
      <c r="BJ4393" s="138"/>
      <c r="BK4393" s="138"/>
      <c r="BL4393" s="138"/>
      <c r="BM4393" s="138"/>
    </row>
    <row r="4394" spans="62:65" ht="13" thickBot="1">
      <c r="BJ4394" s="138"/>
      <c r="BK4394" s="138"/>
      <c r="BL4394" s="138"/>
      <c r="BM4394" s="138"/>
    </row>
    <row r="4395" spans="62:65" ht="13" thickBot="1">
      <c r="BJ4395" s="138"/>
      <c r="BK4395" s="138"/>
      <c r="BL4395" s="138"/>
      <c r="BM4395" s="138"/>
    </row>
    <row r="4396" spans="62:65" ht="13" thickBot="1">
      <c r="BJ4396" s="138"/>
      <c r="BK4396" s="138"/>
      <c r="BL4396" s="138"/>
      <c r="BM4396" s="138"/>
    </row>
    <row r="4397" spans="62:65" ht="13" thickBot="1">
      <c r="BJ4397" s="138"/>
      <c r="BK4397" s="138"/>
      <c r="BL4397" s="138"/>
      <c r="BM4397" s="138"/>
    </row>
    <row r="4398" spans="62:65" ht="13" thickBot="1">
      <c r="BJ4398" s="138"/>
      <c r="BK4398" s="138"/>
      <c r="BL4398" s="138"/>
      <c r="BM4398" s="138"/>
    </row>
    <row r="4399" spans="62:65" ht="13" thickBot="1">
      <c r="BJ4399" s="138"/>
      <c r="BK4399" s="138"/>
      <c r="BL4399" s="138"/>
      <c r="BM4399" s="138"/>
    </row>
    <row r="4400" spans="62:65" ht="13" thickBot="1">
      <c r="BJ4400" s="138"/>
      <c r="BK4400" s="138"/>
      <c r="BL4400" s="138"/>
      <c r="BM4400" s="138"/>
    </row>
    <row r="4401" spans="62:65" ht="13" thickBot="1">
      <c r="BJ4401" s="138"/>
      <c r="BK4401" s="138"/>
      <c r="BL4401" s="138"/>
      <c r="BM4401" s="138"/>
    </row>
    <row r="4402" spans="62:65" ht="13" thickBot="1">
      <c r="BJ4402" s="138"/>
      <c r="BK4402" s="138"/>
      <c r="BL4402" s="138"/>
      <c r="BM4402" s="138"/>
    </row>
    <row r="4403" spans="62:65" ht="13" thickBot="1">
      <c r="BJ4403" s="138"/>
      <c r="BK4403" s="138"/>
      <c r="BL4403" s="138"/>
      <c r="BM4403" s="138"/>
    </row>
    <row r="4404" spans="62:65" ht="13" thickBot="1">
      <c r="BJ4404" s="138"/>
      <c r="BK4404" s="138"/>
      <c r="BL4404" s="138"/>
      <c r="BM4404" s="138"/>
    </row>
    <row r="4405" spans="62:65" ht="13" thickBot="1">
      <c r="BJ4405" s="138"/>
      <c r="BK4405" s="138"/>
      <c r="BL4405" s="138"/>
      <c r="BM4405" s="138"/>
    </row>
    <row r="4406" spans="62:65" ht="13" thickBot="1">
      <c r="BJ4406" s="138"/>
      <c r="BK4406" s="138"/>
      <c r="BL4406" s="138"/>
      <c r="BM4406" s="138"/>
    </row>
    <row r="4407" spans="62:65" ht="13" thickBot="1">
      <c r="BJ4407" s="138"/>
      <c r="BK4407" s="138"/>
      <c r="BL4407" s="138"/>
      <c r="BM4407" s="138"/>
    </row>
    <row r="4408" spans="62:65" ht="13" thickBot="1">
      <c r="BJ4408" s="138"/>
      <c r="BK4408" s="138"/>
      <c r="BL4408" s="138"/>
      <c r="BM4408" s="138"/>
    </row>
    <row r="4409" spans="62:65" ht="13" thickBot="1">
      <c r="BJ4409" s="138"/>
      <c r="BK4409" s="138"/>
      <c r="BL4409" s="138"/>
      <c r="BM4409" s="138"/>
    </row>
    <row r="4410" spans="62:65" ht="13" thickBot="1">
      <c r="BJ4410" s="138"/>
      <c r="BK4410" s="138"/>
      <c r="BL4410" s="138"/>
      <c r="BM4410" s="138"/>
    </row>
    <row r="4411" spans="62:65" ht="13" thickBot="1">
      <c r="BJ4411" s="138"/>
      <c r="BK4411" s="138"/>
      <c r="BL4411" s="138"/>
      <c r="BM4411" s="138"/>
    </row>
    <row r="4412" spans="62:65" ht="13" thickBot="1">
      <c r="BJ4412" s="138"/>
      <c r="BK4412" s="138"/>
      <c r="BL4412" s="138"/>
      <c r="BM4412" s="138"/>
    </row>
    <row r="4413" spans="62:65" ht="13" thickBot="1">
      <c r="BJ4413" s="138"/>
      <c r="BK4413" s="138"/>
      <c r="BL4413" s="138"/>
      <c r="BM4413" s="138"/>
    </row>
    <row r="4414" spans="62:65" ht="13" thickBot="1">
      <c r="BJ4414" s="138"/>
      <c r="BK4414" s="138"/>
      <c r="BL4414" s="138"/>
      <c r="BM4414" s="138"/>
    </row>
    <row r="4415" spans="62:65" ht="13" thickBot="1">
      <c r="BJ4415" s="138"/>
      <c r="BK4415" s="138"/>
      <c r="BL4415" s="138"/>
      <c r="BM4415" s="138"/>
    </row>
    <row r="4416" spans="62:65" ht="13" thickBot="1">
      <c r="BJ4416" s="138"/>
      <c r="BK4416" s="138"/>
      <c r="BL4416" s="138"/>
      <c r="BM4416" s="138"/>
    </row>
    <row r="4417" spans="62:65" ht="13" thickBot="1">
      <c r="BJ4417" s="138"/>
      <c r="BK4417" s="138"/>
      <c r="BL4417" s="138"/>
      <c r="BM4417" s="138"/>
    </row>
    <row r="4418" spans="62:65" ht="13" thickBot="1">
      <c r="BJ4418" s="138"/>
      <c r="BK4418" s="138"/>
      <c r="BL4418" s="138"/>
      <c r="BM4418" s="138"/>
    </row>
    <row r="4419" spans="62:65" ht="13" thickBot="1">
      <c r="BJ4419" s="138"/>
      <c r="BK4419" s="138"/>
      <c r="BL4419" s="138"/>
      <c r="BM4419" s="138"/>
    </row>
    <row r="4420" spans="62:65" ht="13" thickBot="1">
      <c r="BJ4420" s="138"/>
      <c r="BK4420" s="138"/>
      <c r="BL4420" s="138"/>
      <c r="BM4420" s="138"/>
    </row>
    <row r="4421" spans="62:65" ht="13" thickBot="1">
      <c r="BJ4421" s="138"/>
      <c r="BK4421" s="138"/>
      <c r="BL4421" s="138"/>
      <c r="BM4421" s="138"/>
    </row>
    <row r="4422" spans="62:65" ht="13" thickBot="1">
      <c r="BJ4422" s="138"/>
      <c r="BK4422" s="138"/>
      <c r="BL4422" s="138"/>
      <c r="BM4422" s="138"/>
    </row>
    <row r="4423" spans="62:65" ht="13" thickBot="1">
      <c r="BJ4423" s="138"/>
      <c r="BK4423" s="138"/>
      <c r="BL4423" s="138"/>
      <c r="BM4423" s="138"/>
    </row>
    <row r="4424" spans="62:65" ht="13" thickBot="1">
      <c r="BJ4424" s="138"/>
      <c r="BK4424" s="138"/>
      <c r="BL4424" s="138"/>
      <c r="BM4424" s="138"/>
    </row>
    <row r="4425" spans="62:65" ht="13" thickBot="1">
      <c r="BJ4425" s="138"/>
      <c r="BK4425" s="138"/>
      <c r="BL4425" s="138"/>
      <c r="BM4425" s="138"/>
    </row>
    <row r="4426" spans="62:65" ht="13" thickBot="1">
      <c r="BJ4426" s="138"/>
      <c r="BK4426" s="138"/>
      <c r="BL4426" s="138"/>
      <c r="BM4426" s="138"/>
    </row>
    <row r="4427" spans="62:65" ht="13" thickBot="1">
      <c r="BJ4427" s="138"/>
      <c r="BK4427" s="138"/>
      <c r="BL4427" s="138"/>
      <c r="BM4427" s="138"/>
    </row>
    <row r="4428" spans="62:65" ht="13" thickBot="1">
      <c r="BJ4428" s="138"/>
      <c r="BK4428" s="138"/>
      <c r="BL4428" s="138"/>
      <c r="BM4428" s="138"/>
    </row>
    <row r="4429" spans="62:65" ht="13" thickBot="1">
      <c r="BJ4429" s="138"/>
      <c r="BK4429" s="138"/>
      <c r="BL4429" s="138"/>
      <c r="BM4429" s="138"/>
    </row>
    <row r="4430" spans="62:65" ht="13" thickBot="1">
      <c r="BJ4430" s="138"/>
      <c r="BK4430" s="138"/>
      <c r="BL4430" s="138"/>
      <c r="BM4430" s="138"/>
    </row>
    <row r="4431" spans="62:65" ht="13" thickBot="1">
      <c r="BJ4431" s="138"/>
      <c r="BK4431" s="138"/>
      <c r="BL4431" s="138"/>
      <c r="BM4431" s="138"/>
    </row>
    <row r="4432" spans="62:65" ht="13" thickBot="1">
      <c r="BJ4432" s="138"/>
      <c r="BK4432" s="138"/>
      <c r="BL4432" s="138"/>
      <c r="BM4432" s="138"/>
    </row>
    <row r="4433" spans="62:65" ht="13" thickBot="1">
      <c r="BJ4433" s="138"/>
      <c r="BK4433" s="138"/>
      <c r="BL4433" s="138"/>
      <c r="BM4433" s="138"/>
    </row>
    <row r="4434" spans="62:65" ht="13" thickBot="1">
      <c r="BJ4434" s="138"/>
      <c r="BK4434" s="138"/>
      <c r="BL4434" s="138"/>
      <c r="BM4434" s="138"/>
    </row>
    <row r="4435" spans="62:65" ht="13" thickBot="1">
      <c r="BJ4435" s="138"/>
      <c r="BK4435" s="138"/>
      <c r="BL4435" s="138"/>
      <c r="BM4435" s="138"/>
    </row>
    <row r="4436" spans="62:65" ht="13" thickBot="1">
      <c r="BJ4436" s="138"/>
      <c r="BK4436" s="138"/>
      <c r="BL4436" s="138"/>
      <c r="BM4436" s="138"/>
    </row>
    <row r="4437" spans="62:65" ht="13" thickBot="1">
      <c r="BJ4437" s="138"/>
      <c r="BK4437" s="138"/>
      <c r="BL4437" s="138"/>
      <c r="BM4437" s="138"/>
    </row>
    <row r="4438" spans="62:65" ht="13" thickBot="1">
      <c r="BJ4438" s="138"/>
      <c r="BK4438" s="138"/>
      <c r="BL4438" s="138"/>
      <c r="BM4438" s="138"/>
    </row>
    <row r="4439" spans="62:65" ht="13" thickBot="1">
      <c r="BJ4439" s="138"/>
      <c r="BK4439" s="138"/>
      <c r="BL4439" s="138"/>
      <c r="BM4439" s="138"/>
    </row>
    <row r="4440" spans="62:65" ht="13" thickBot="1">
      <c r="BJ4440" s="138"/>
      <c r="BK4440" s="138"/>
      <c r="BL4440" s="138"/>
      <c r="BM4440" s="138"/>
    </row>
    <row r="4441" spans="62:65" ht="13" thickBot="1">
      <c r="BJ4441" s="138"/>
      <c r="BK4441" s="138"/>
      <c r="BL4441" s="138"/>
      <c r="BM4441" s="138"/>
    </row>
    <row r="4442" spans="62:65" ht="13" thickBot="1">
      <c r="BJ4442" s="138"/>
      <c r="BK4442" s="138"/>
      <c r="BL4442" s="138"/>
      <c r="BM4442" s="138"/>
    </row>
    <row r="4443" spans="62:65" ht="13" thickBot="1">
      <c r="BJ4443" s="138"/>
      <c r="BK4443" s="138"/>
      <c r="BL4443" s="138"/>
      <c r="BM4443" s="138"/>
    </row>
    <row r="4444" spans="62:65" ht="13" thickBot="1">
      <c r="BJ4444" s="138"/>
      <c r="BK4444" s="138"/>
      <c r="BL4444" s="138"/>
      <c r="BM4444" s="138"/>
    </row>
    <row r="4445" spans="62:65" ht="13" thickBot="1">
      <c r="BJ4445" s="138"/>
      <c r="BK4445" s="138"/>
      <c r="BL4445" s="138"/>
      <c r="BM4445" s="138"/>
    </row>
    <row r="4446" spans="62:65" ht="13" thickBot="1">
      <c r="BJ4446" s="138"/>
      <c r="BK4446" s="138"/>
      <c r="BL4446" s="138"/>
      <c r="BM4446" s="138"/>
    </row>
    <row r="4447" spans="62:65" ht="13" thickBot="1">
      <c r="BJ4447" s="138"/>
      <c r="BK4447" s="138"/>
      <c r="BL4447" s="138"/>
      <c r="BM4447" s="138"/>
    </row>
    <row r="4448" spans="62:65" ht="13" thickBot="1">
      <c r="BJ4448" s="138"/>
      <c r="BK4448" s="138"/>
      <c r="BL4448" s="138"/>
      <c r="BM4448" s="138"/>
    </row>
    <row r="4449" spans="62:65" ht="13" thickBot="1">
      <c r="BJ4449" s="138"/>
      <c r="BK4449" s="138"/>
      <c r="BL4449" s="138"/>
      <c r="BM4449" s="138"/>
    </row>
    <row r="4450" spans="62:65" ht="13" thickBot="1">
      <c r="BJ4450" s="138"/>
      <c r="BK4450" s="138"/>
      <c r="BL4450" s="138"/>
      <c r="BM4450" s="138"/>
    </row>
    <row r="4451" spans="62:65" ht="13" thickBot="1">
      <c r="BJ4451" s="138"/>
      <c r="BK4451" s="138"/>
      <c r="BL4451" s="138"/>
      <c r="BM4451" s="138"/>
    </row>
    <row r="4452" spans="62:65" ht="13" thickBot="1">
      <c r="BJ4452" s="138"/>
      <c r="BK4452" s="138"/>
      <c r="BL4452" s="138"/>
      <c r="BM4452" s="138"/>
    </row>
    <row r="4453" spans="62:65" ht="13" thickBot="1">
      <c r="BJ4453" s="138"/>
      <c r="BK4453" s="138"/>
      <c r="BL4453" s="138"/>
      <c r="BM4453" s="138"/>
    </row>
    <row r="4454" spans="62:65" ht="13" thickBot="1">
      <c r="BJ4454" s="138"/>
      <c r="BK4454" s="138"/>
      <c r="BL4454" s="138"/>
      <c r="BM4454" s="138"/>
    </row>
    <row r="4455" spans="62:65" ht="13" thickBot="1">
      <c r="BJ4455" s="138"/>
      <c r="BK4455" s="138"/>
      <c r="BL4455" s="138"/>
      <c r="BM4455" s="138"/>
    </row>
    <row r="4456" spans="62:65" ht="13" thickBot="1">
      <c r="BJ4456" s="138"/>
      <c r="BK4456" s="138"/>
      <c r="BL4456" s="138"/>
      <c r="BM4456" s="138"/>
    </row>
    <row r="4457" spans="62:65" ht="13" thickBot="1">
      <c r="BJ4457" s="138"/>
      <c r="BK4457" s="138"/>
      <c r="BL4457" s="138"/>
      <c r="BM4457" s="138"/>
    </row>
    <row r="4458" spans="62:65" ht="13" thickBot="1">
      <c r="BJ4458" s="138"/>
      <c r="BK4458" s="138"/>
      <c r="BL4458" s="138"/>
      <c r="BM4458" s="138"/>
    </row>
    <row r="4459" spans="62:65" ht="13" thickBot="1">
      <c r="BJ4459" s="138"/>
      <c r="BK4459" s="138"/>
      <c r="BL4459" s="138"/>
      <c r="BM4459" s="138"/>
    </row>
    <row r="4460" spans="62:65" ht="13" thickBot="1">
      <c r="BJ4460" s="138"/>
      <c r="BK4460" s="138"/>
      <c r="BL4460" s="138"/>
      <c r="BM4460" s="138"/>
    </row>
    <row r="4461" spans="62:65" ht="13" thickBot="1">
      <c r="BJ4461" s="138"/>
      <c r="BK4461" s="138"/>
      <c r="BL4461" s="138"/>
      <c r="BM4461" s="138"/>
    </row>
    <row r="4462" spans="62:65" ht="13" thickBot="1">
      <c r="BJ4462" s="138"/>
      <c r="BK4462" s="138"/>
      <c r="BL4462" s="138"/>
      <c r="BM4462" s="138"/>
    </row>
    <row r="4463" spans="62:65" ht="13" thickBot="1">
      <c r="BJ4463" s="138"/>
      <c r="BK4463" s="138"/>
      <c r="BL4463" s="138"/>
      <c r="BM4463" s="138"/>
    </row>
    <row r="4464" spans="62:65" ht="13" thickBot="1">
      <c r="BJ4464" s="138"/>
      <c r="BK4464" s="138"/>
      <c r="BL4464" s="138"/>
      <c r="BM4464" s="138"/>
    </row>
    <row r="4465" spans="62:65" ht="13" thickBot="1">
      <c r="BJ4465" s="138"/>
      <c r="BK4465" s="138"/>
      <c r="BL4465" s="138"/>
      <c r="BM4465" s="138"/>
    </row>
    <row r="4466" spans="62:65" ht="13" thickBot="1">
      <c r="BJ4466" s="138"/>
      <c r="BK4466" s="138"/>
      <c r="BL4466" s="138"/>
      <c r="BM4466" s="138"/>
    </row>
    <row r="4467" spans="62:65" ht="13" thickBot="1">
      <c r="BJ4467" s="138"/>
      <c r="BK4467" s="138"/>
      <c r="BL4467" s="138"/>
      <c r="BM4467" s="138"/>
    </row>
    <row r="4468" spans="62:65" ht="13" thickBot="1">
      <c r="BJ4468" s="138"/>
      <c r="BK4468" s="138"/>
      <c r="BL4468" s="138"/>
      <c r="BM4468" s="138"/>
    </row>
    <row r="4469" spans="62:65" ht="13" thickBot="1">
      <c r="BJ4469" s="138"/>
      <c r="BK4469" s="138"/>
      <c r="BL4469" s="138"/>
      <c r="BM4469" s="138"/>
    </row>
    <row r="4470" spans="62:65" ht="13" thickBot="1">
      <c r="BJ4470" s="138"/>
      <c r="BK4470" s="138"/>
      <c r="BL4470" s="138"/>
      <c r="BM4470" s="138"/>
    </row>
    <row r="4471" spans="62:65" ht="13" thickBot="1">
      <c r="BJ4471" s="138"/>
      <c r="BK4471" s="138"/>
      <c r="BL4471" s="138"/>
      <c r="BM4471" s="138"/>
    </row>
    <row r="4472" spans="62:65" ht="13" thickBot="1">
      <c r="BJ4472" s="138"/>
      <c r="BK4472" s="138"/>
      <c r="BL4472" s="138"/>
      <c r="BM4472" s="138"/>
    </row>
    <row r="4473" spans="62:65" ht="13" thickBot="1">
      <c r="BJ4473" s="138"/>
      <c r="BK4473" s="138"/>
      <c r="BL4473" s="138"/>
      <c r="BM4473" s="138"/>
    </row>
    <row r="4474" spans="62:65" ht="13" thickBot="1">
      <c r="BJ4474" s="138"/>
      <c r="BK4474" s="138"/>
      <c r="BL4474" s="138"/>
      <c r="BM4474" s="138"/>
    </row>
    <row r="4475" spans="62:65" ht="13" thickBot="1">
      <c r="BJ4475" s="138"/>
      <c r="BK4475" s="138"/>
      <c r="BL4475" s="138"/>
      <c r="BM4475" s="138"/>
    </row>
    <row r="4476" spans="62:65" ht="13" thickBot="1">
      <c r="BJ4476" s="138"/>
      <c r="BK4476" s="138"/>
      <c r="BL4476" s="138"/>
      <c r="BM4476" s="138"/>
    </row>
    <row r="4477" spans="62:65" ht="13" thickBot="1">
      <c r="BJ4477" s="138"/>
      <c r="BK4477" s="138"/>
      <c r="BL4477" s="138"/>
      <c r="BM4477" s="138"/>
    </row>
    <row r="4478" spans="62:65" ht="13" thickBot="1">
      <c r="BJ4478" s="138"/>
      <c r="BK4478" s="138"/>
      <c r="BL4478" s="138"/>
      <c r="BM4478" s="138"/>
    </row>
    <row r="4479" spans="62:65" ht="13" thickBot="1">
      <c r="BJ4479" s="138"/>
      <c r="BK4479" s="138"/>
      <c r="BL4479" s="138"/>
      <c r="BM4479" s="138"/>
    </row>
    <row r="4480" spans="62:65" ht="13" thickBot="1">
      <c r="BJ4480" s="138"/>
      <c r="BK4480" s="138"/>
      <c r="BL4480" s="138"/>
      <c r="BM4480" s="138"/>
    </row>
    <row r="4481" spans="62:65" ht="13" thickBot="1">
      <c r="BJ4481" s="138"/>
      <c r="BK4481" s="138"/>
      <c r="BL4481" s="138"/>
      <c r="BM4481" s="138"/>
    </row>
    <row r="4482" spans="62:65" ht="13" thickBot="1">
      <c r="BJ4482" s="138"/>
      <c r="BK4482" s="138"/>
      <c r="BL4482" s="138"/>
      <c r="BM4482" s="138"/>
    </row>
    <row r="4483" spans="62:65" ht="13" thickBot="1">
      <c r="BJ4483" s="138"/>
      <c r="BK4483" s="138"/>
      <c r="BL4483" s="138"/>
      <c r="BM4483" s="138"/>
    </row>
    <row r="4484" spans="62:65" ht="13" thickBot="1">
      <c r="BJ4484" s="138"/>
      <c r="BK4484" s="138"/>
      <c r="BL4484" s="138"/>
      <c r="BM4484" s="138"/>
    </row>
    <row r="4485" spans="62:65" ht="13" thickBot="1">
      <c r="BJ4485" s="138"/>
      <c r="BK4485" s="138"/>
      <c r="BL4485" s="138"/>
      <c r="BM4485" s="138"/>
    </row>
    <row r="4486" spans="62:65" ht="13" thickBot="1">
      <c r="BJ4486" s="138"/>
      <c r="BK4486" s="138"/>
      <c r="BL4486" s="138"/>
      <c r="BM4486" s="138"/>
    </row>
    <row r="4487" spans="62:65" ht="13" thickBot="1">
      <c r="BJ4487" s="138"/>
      <c r="BK4487" s="138"/>
      <c r="BL4487" s="138"/>
      <c r="BM4487" s="138"/>
    </row>
    <row r="4488" spans="62:65" ht="13" thickBot="1">
      <c r="BJ4488" s="138"/>
      <c r="BK4488" s="138"/>
      <c r="BL4488" s="138"/>
      <c r="BM4488" s="138"/>
    </row>
    <row r="4489" spans="62:65" ht="13" thickBot="1">
      <c r="BJ4489" s="138"/>
      <c r="BK4489" s="138"/>
      <c r="BL4489" s="138"/>
      <c r="BM4489" s="138"/>
    </row>
    <row r="4490" spans="62:65" ht="13" thickBot="1">
      <c r="BJ4490" s="138"/>
      <c r="BK4490" s="138"/>
      <c r="BL4490" s="138"/>
      <c r="BM4490" s="138"/>
    </row>
    <row r="4491" spans="62:65" ht="13" thickBot="1">
      <c r="BJ4491" s="138"/>
      <c r="BK4491" s="138"/>
      <c r="BL4491" s="138"/>
      <c r="BM4491" s="138"/>
    </row>
    <row r="4492" spans="62:65" ht="13" thickBot="1">
      <c r="BJ4492" s="138"/>
      <c r="BK4492" s="138"/>
      <c r="BL4492" s="138"/>
      <c r="BM4492" s="138"/>
    </row>
    <row r="4493" spans="62:65" ht="13" thickBot="1">
      <c r="BJ4493" s="138"/>
      <c r="BK4493" s="138"/>
      <c r="BL4493" s="138"/>
      <c r="BM4493" s="138"/>
    </row>
    <row r="4494" spans="62:65" ht="13" thickBot="1">
      <c r="BJ4494" s="138"/>
      <c r="BK4494" s="138"/>
      <c r="BL4494" s="138"/>
      <c r="BM4494" s="138"/>
    </row>
    <row r="4495" spans="62:65" ht="13" thickBot="1">
      <c r="BJ4495" s="138"/>
      <c r="BK4495" s="138"/>
      <c r="BL4495" s="138"/>
      <c r="BM4495" s="138"/>
    </row>
    <row r="4496" spans="62:65" ht="13" thickBot="1">
      <c r="BJ4496" s="138"/>
      <c r="BK4496" s="138"/>
      <c r="BL4496" s="138"/>
      <c r="BM4496" s="138"/>
    </row>
    <row r="4497" spans="62:65" ht="13" thickBot="1">
      <c r="BJ4497" s="138"/>
      <c r="BK4497" s="138"/>
      <c r="BL4497" s="138"/>
      <c r="BM4497" s="138"/>
    </row>
    <row r="4498" spans="62:65" ht="13" thickBot="1">
      <c r="BJ4498" s="138"/>
      <c r="BK4498" s="138"/>
      <c r="BL4498" s="138"/>
      <c r="BM4498" s="138"/>
    </row>
    <row r="4499" spans="62:65" ht="13" thickBot="1">
      <c r="BJ4499" s="138"/>
      <c r="BK4499" s="138"/>
      <c r="BL4499" s="138"/>
      <c r="BM4499" s="138"/>
    </row>
    <row r="4500" spans="62:65" ht="13" thickBot="1">
      <c r="BJ4500" s="138"/>
      <c r="BK4500" s="138"/>
      <c r="BL4500" s="138"/>
      <c r="BM4500" s="138"/>
    </row>
    <row r="4501" spans="62:65" ht="13" thickBot="1">
      <c r="BJ4501" s="138"/>
      <c r="BK4501" s="138"/>
      <c r="BL4501" s="138"/>
      <c r="BM4501" s="138"/>
    </row>
    <row r="4502" spans="62:65" ht="13" thickBot="1">
      <c r="BJ4502" s="138"/>
      <c r="BK4502" s="138"/>
      <c r="BL4502" s="138"/>
      <c r="BM4502" s="138"/>
    </row>
    <row r="4503" spans="62:65" ht="13" thickBot="1">
      <c r="BJ4503" s="138"/>
      <c r="BK4503" s="138"/>
      <c r="BL4503" s="138"/>
      <c r="BM4503" s="138"/>
    </row>
    <row r="4504" spans="62:65" ht="13" thickBot="1">
      <c r="BJ4504" s="138"/>
      <c r="BK4504" s="138"/>
      <c r="BL4504" s="138"/>
      <c r="BM4504" s="138"/>
    </row>
    <row r="4505" spans="62:65" ht="13" thickBot="1">
      <c r="BJ4505" s="138"/>
      <c r="BK4505" s="138"/>
      <c r="BL4505" s="138"/>
      <c r="BM4505" s="138"/>
    </row>
    <row r="4506" spans="62:65" ht="13" thickBot="1">
      <c r="BJ4506" s="138"/>
      <c r="BK4506" s="138"/>
      <c r="BL4506" s="138"/>
      <c r="BM4506" s="138"/>
    </row>
    <row r="4507" spans="62:65" ht="13" thickBot="1">
      <c r="BJ4507" s="138"/>
      <c r="BK4507" s="138"/>
      <c r="BL4507" s="138"/>
      <c r="BM4507" s="138"/>
    </row>
    <row r="4508" spans="62:65" ht="13" thickBot="1">
      <c r="BJ4508" s="138"/>
      <c r="BK4508" s="138"/>
      <c r="BL4508" s="138"/>
      <c r="BM4508" s="138"/>
    </row>
    <row r="4509" spans="62:65" ht="13" thickBot="1">
      <c r="BJ4509" s="138"/>
      <c r="BK4509" s="138"/>
      <c r="BL4509" s="138"/>
      <c r="BM4509" s="138"/>
    </row>
    <row r="4510" spans="62:65" ht="13" thickBot="1">
      <c r="BJ4510" s="138"/>
      <c r="BK4510" s="138"/>
      <c r="BL4510" s="138"/>
      <c r="BM4510" s="138"/>
    </row>
    <row r="4511" spans="62:65" ht="13" thickBot="1">
      <c r="BJ4511" s="138"/>
      <c r="BK4511" s="138"/>
      <c r="BL4511" s="138"/>
      <c r="BM4511" s="138"/>
    </row>
    <row r="4512" spans="62:65" ht="13" thickBot="1">
      <c r="BJ4512" s="138"/>
      <c r="BK4512" s="138"/>
      <c r="BL4512" s="138"/>
      <c r="BM4512" s="138"/>
    </row>
    <row r="4513" spans="62:65" ht="13" thickBot="1">
      <c r="BJ4513" s="138"/>
      <c r="BK4513" s="138"/>
      <c r="BL4513" s="138"/>
      <c r="BM4513" s="138"/>
    </row>
    <row r="4514" spans="62:65" ht="13" thickBot="1">
      <c r="BJ4514" s="138"/>
      <c r="BK4514" s="138"/>
      <c r="BL4514" s="138"/>
      <c r="BM4514" s="138"/>
    </row>
    <row r="4515" spans="62:65" ht="13" thickBot="1">
      <c r="BJ4515" s="138"/>
      <c r="BK4515" s="138"/>
      <c r="BL4515" s="138"/>
      <c r="BM4515" s="138"/>
    </row>
    <row r="4516" spans="62:65" ht="13" thickBot="1">
      <c r="BJ4516" s="138"/>
      <c r="BK4516" s="138"/>
      <c r="BL4516" s="138"/>
      <c r="BM4516" s="138"/>
    </row>
    <row r="4517" spans="62:65" ht="13" thickBot="1">
      <c r="BJ4517" s="138"/>
      <c r="BK4517" s="138"/>
      <c r="BL4517" s="138"/>
      <c r="BM4517" s="138"/>
    </row>
    <row r="4518" spans="62:65" ht="13" thickBot="1">
      <c r="BJ4518" s="138"/>
      <c r="BK4518" s="138"/>
      <c r="BL4518" s="138"/>
      <c r="BM4518" s="138"/>
    </row>
    <row r="4519" spans="62:65" ht="13" thickBot="1">
      <c r="BJ4519" s="138"/>
      <c r="BK4519" s="138"/>
      <c r="BL4519" s="138"/>
      <c r="BM4519" s="138"/>
    </row>
    <row r="4520" spans="62:65" ht="13" thickBot="1">
      <c r="BJ4520" s="138"/>
      <c r="BK4520" s="138"/>
      <c r="BL4520" s="138"/>
      <c r="BM4520" s="138"/>
    </row>
    <row r="4521" spans="62:65" ht="13" thickBot="1">
      <c r="BJ4521" s="138"/>
      <c r="BK4521" s="138"/>
      <c r="BL4521" s="138"/>
      <c r="BM4521" s="138"/>
    </row>
    <row r="4522" spans="62:65" ht="13" thickBot="1">
      <c r="BJ4522" s="138"/>
      <c r="BK4522" s="138"/>
      <c r="BL4522" s="138"/>
      <c r="BM4522" s="138"/>
    </row>
    <row r="4523" spans="62:65" ht="13" thickBot="1">
      <c r="BJ4523" s="138"/>
      <c r="BK4523" s="138"/>
      <c r="BL4523" s="138"/>
      <c r="BM4523" s="138"/>
    </row>
    <row r="4524" spans="62:65" ht="13" thickBot="1">
      <c r="BJ4524" s="138"/>
      <c r="BK4524" s="138"/>
      <c r="BL4524" s="138"/>
      <c r="BM4524" s="138"/>
    </row>
    <row r="4525" spans="62:65" ht="13" thickBot="1">
      <c r="BJ4525" s="138"/>
      <c r="BK4525" s="138"/>
      <c r="BL4525" s="138"/>
      <c r="BM4525" s="138"/>
    </row>
    <row r="4526" spans="62:65" ht="13" thickBot="1">
      <c r="BJ4526" s="138"/>
      <c r="BK4526" s="138"/>
      <c r="BL4526" s="138"/>
      <c r="BM4526" s="138"/>
    </row>
    <row r="4527" spans="62:65" ht="13" thickBot="1">
      <c r="BJ4527" s="138"/>
      <c r="BK4527" s="138"/>
      <c r="BL4527" s="138"/>
      <c r="BM4527" s="138"/>
    </row>
    <row r="4528" spans="62:65" ht="13" thickBot="1">
      <c r="BJ4528" s="138"/>
      <c r="BK4528" s="138"/>
      <c r="BL4528" s="138"/>
      <c r="BM4528" s="138"/>
    </row>
    <row r="4529" spans="62:65" ht="13" thickBot="1">
      <c r="BJ4529" s="138"/>
      <c r="BK4529" s="138"/>
      <c r="BL4529" s="138"/>
      <c r="BM4529" s="138"/>
    </row>
    <row r="4530" spans="62:65" ht="13" thickBot="1">
      <c r="BJ4530" s="138"/>
      <c r="BK4530" s="138"/>
      <c r="BL4530" s="138"/>
      <c r="BM4530" s="138"/>
    </row>
    <row r="4531" spans="62:65" ht="13" thickBot="1">
      <c r="BJ4531" s="138"/>
      <c r="BK4531" s="138"/>
      <c r="BL4531" s="138"/>
      <c r="BM4531" s="138"/>
    </row>
    <row r="4532" spans="62:65" ht="13" thickBot="1">
      <c r="BJ4532" s="138"/>
      <c r="BK4532" s="138"/>
      <c r="BL4532" s="138"/>
      <c r="BM4532" s="138"/>
    </row>
    <row r="4533" spans="62:65" ht="13" thickBot="1">
      <c r="BJ4533" s="138"/>
      <c r="BK4533" s="138"/>
      <c r="BL4533" s="138"/>
      <c r="BM4533" s="138"/>
    </row>
    <row r="4534" spans="62:65" ht="13" thickBot="1">
      <c r="BJ4534" s="138"/>
      <c r="BK4534" s="138"/>
      <c r="BL4534" s="138"/>
      <c r="BM4534" s="138"/>
    </row>
    <row r="4535" spans="62:65" ht="13" thickBot="1">
      <c r="BJ4535" s="138"/>
      <c r="BK4535" s="138"/>
      <c r="BL4535" s="138"/>
      <c r="BM4535" s="138"/>
    </row>
    <row r="4536" spans="62:65" ht="13" thickBot="1">
      <c r="BJ4536" s="138"/>
      <c r="BK4536" s="138"/>
      <c r="BL4536" s="138"/>
      <c r="BM4536" s="138"/>
    </row>
    <row r="4537" spans="62:65" ht="13" thickBot="1">
      <c r="BJ4537" s="138"/>
      <c r="BK4537" s="138"/>
      <c r="BL4537" s="138"/>
      <c r="BM4537" s="138"/>
    </row>
    <row r="4538" spans="62:65" ht="13" thickBot="1">
      <c r="BJ4538" s="138"/>
      <c r="BK4538" s="138"/>
      <c r="BL4538" s="138"/>
      <c r="BM4538" s="138"/>
    </row>
    <row r="4539" spans="62:65" ht="13" thickBot="1">
      <c r="BJ4539" s="138"/>
      <c r="BK4539" s="138"/>
      <c r="BL4539" s="138"/>
      <c r="BM4539" s="138"/>
    </row>
    <row r="4540" spans="62:65" ht="13" thickBot="1">
      <c r="BJ4540" s="138"/>
      <c r="BK4540" s="138"/>
      <c r="BL4540" s="138"/>
      <c r="BM4540" s="138"/>
    </row>
    <row r="4541" spans="62:65" ht="13" thickBot="1">
      <c r="BJ4541" s="138"/>
      <c r="BK4541" s="138"/>
      <c r="BL4541" s="138"/>
      <c r="BM4541" s="138"/>
    </row>
    <row r="4542" spans="62:65" ht="13" thickBot="1">
      <c r="BJ4542" s="138"/>
      <c r="BK4542" s="138"/>
      <c r="BL4542" s="138"/>
      <c r="BM4542" s="138"/>
    </row>
    <row r="4543" spans="62:65" ht="13" thickBot="1">
      <c r="BJ4543" s="138"/>
      <c r="BK4543" s="138"/>
      <c r="BL4543" s="138"/>
      <c r="BM4543" s="138"/>
    </row>
    <row r="4544" spans="62:65" ht="13" thickBot="1">
      <c r="BJ4544" s="138"/>
      <c r="BK4544" s="138"/>
      <c r="BL4544" s="138"/>
      <c r="BM4544" s="138"/>
    </row>
    <row r="4545" spans="62:65" ht="13" thickBot="1">
      <c r="BJ4545" s="138"/>
      <c r="BK4545" s="138"/>
      <c r="BL4545" s="138"/>
      <c r="BM4545" s="138"/>
    </row>
    <row r="4546" spans="62:65" ht="13" thickBot="1">
      <c r="BJ4546" s="138"/>
      <c r="BK4546" s="138"/>
      <c r="BL4546" s="138"/>
      <c r="BM4546" s="138"/>
    </row>
    <row r="4547" spans="62:65" ht="13" thickBot="1">
      <c r="BJ4547" s="138"/>
      <c r="BK4547" s="138"/>
      <c r="BL4547" s="138"/>
      <c r="BM4547" s="138"/>
    </row>
    <row r="4548" spans="62:65" ht="13" thickBot="1">
      <c r="BJ4548" s="138"/>
      <c r="BK4548" s="138"/>
      <c r="BL4548" s="138"/>
      <c r="BM4548" s="138"/>
    </row>
    <row r="4549" spans="62:65" ht="13" thickBot="1">
      <c r="BJ4549" s="138"/>
      <c r="BK4549" s="138"/>
      <c r="BL4549" s="138"/>
      <c r="BM4549" s="138"/>
    </row>
    <row r="4550" spans="62:65" ht="13" thickBot="1">
      <c r="BJ4550" s="138"/>
      <c r="BK4550" s="138"/>
      <c r="BL4550" s="138"/>
      <c r="BM4550" s="138"/>
    </row>
    <row r="4551" spans="62:65" ht="13" thickBot="1">
      <c r="BJ4551" s="138"/>
      <c r="BK4551" s="138"/>
      <c r="BL4551" s="138"/>
      <c r="BM4551" s="138"/>
    </row>
    <row r="4552" spans="62:65" ht="13" thickBot="1">
      <c r="BJ4552" s="138"/>
      <c r="BK4552" s="138"/>
      <c r="BL4552" s="138"/>
      <c r="BM4552" s="138"/>
    </row>
    <row r="4553" spans="62:65" ht="13" thickBot="1">
      <c r="BJ4553" s="138"/>
      <c r="BK4553" s="138"/>
      <c r="BL4553" s="138"/>
      <c r="BM4553" s="138"/>
    </row>
    <row r="4554" spans="62:65" ht="13" thickBot="1">
      <c r="BJ4554" s="138"/>
      <c r="BK4554" s="138"/>
      <c r="BL4554" s="138"/>
      <c r="BM4554" s="138"/>
    </row>
    <row r="4555" spans="62:65" ht="13" thickBot="1">
      <c r="BJ4555" s="138"/>
      <c r="BK4555" s="138"/>
      <c r="BL4555" s="138"/>
      <c r="BM4555" s="138"/>
    </row>
    <row r="4556" spans="62:65" ht="13" thickBot="1">
      <c r="BJ4556" s="138"/>
      <c r="BK4556" s="138"/>
      <c r="BL4556" s="138"/>
      <c r="BM4556" s="138"/>
    </row>
    <row r="4557" spans="62:65" ht="13" thickBot="1">
      <c r="BJ4557" s="138"/>
      <c r="BK4557" s="138"/>
      <c r="BL4557" s="138"/>
      <c r="BM4557" s="138"/>
    </row>
    <row r="4558" spans="62:65" ht="13" thickBot="1">
      <c r="BJ4558" s="138"/>
      <c r="BK4558" s="138"/>
      <c r="BL4558" s="138"/>
      <c r="BM4558" s="138"/>
    </row>
    <row r="4559" spans="62:65" ht="13" thickBot="1">
      <c r="BJ4559" s="138"/>
      <c r="BK4559" s="138"/>
      <c r="BL4559" s="138"/>
      <c r="BM4559" s="138"/>
    </row>
    <row r="4560" spans="62:65" ht="13" thickBot="1">
      <c r="BJ4560" s="138"/>
      <c r="BK4560" s="138"/>
      <c r="BL4560" s="138"/>
      <c r="BM4560" s="138"/>
    </row>
    <row r="4561" spans="62:65" ht="13" thickBot="1">
      <c r="BJ4561" s="138"/>
      <c r="BK4561" s="138"/>
      <c r="BL4561" s="138"/>
      <c r="BM4561" s="138"/>
    </row>
    <row r="4562" spans="62:65" ht="13" thickBot="1">
      <c r="BJ4562" s="138"/>
      <c r="BK4562" s="138"/>
      <c r="BL4562" s="138"/>
      <c r="BM4562" s="138"/>
    </row>
    <row r="4563" spans="62:65" ht="13" thickBot="1">
      <c r="BJ4563" s="138"/>
      <c r="BK4563" s="138"/>
      <c r="BL4563" s="138"/>
      <c r="BM4563" s="138"/>
    </row>
    <row r="4564" spans="62:65" ht="13" thickBot="1">
      <c r="BJ4564" s="138"/>
      <c r="BK4564" s="138"/>
      <c r="BL4564" s="138"/>
      <c r="BM4564" s="138"/>
    </row>
    <row r="4565" spans="62:65" ht="13" thickBot="1">
      <c r="BJ4565" s="138"/>
      <c r="BK4565" s="138"/>
      <c r="BL4565" s="138"/>
      <c r="BM4565" s="138"/>
    </row>
    <row r="4566" spans="62:65" ht="13" thickBot="1">
      <c r="BJ4566" s="138"/>
      <c r="BK4566" s="138"/>
      <c r="BL4566" s="138"/>
      <c r="BM4566" s="138"/>
    </row>
    <row r="4567" spans="62:65" ht="13" thickBot="1">
      <c r="BJ4567" s="138"/>
      <c r="BK4567" s="138"/>
      <c r="BL4567" s="138"/>
      <c r="BM4567" s="138"/>
    </row>
    <row r="4568" spans="62:65" ht="13" thickBot="1">
      <c r="BJ4568" s="138"/>
      <c r="BK4568" s="138"/>
      <c r="BL4568" s="138"/>
      <c r="BM4568" s="138"/>
    </row>
    <row r="4569" spans="62:65" ht="13" thickBot="1">
      <c r="BJ4569" s="138"/>
      <c r="BK4569" s="138"/>
      <c r="BL4569" s="138"/>
      <c r="BM4569" s="138"/>
    </row>
    <row r="4570" spans="62:65" ht="13" thickBot="1">
      <c r="BJ4570" s="138"/>
      <c r="BK4570" s="138"/>
      <c r="BL4570" s="138"/>
      <c r="BM4570" s="138"/>
    </row>
    <row r="4571" spans="62:65" ht="13" thickBot="1">
      <c r="BJ4571" s="138"/>
      <c r="BK4571" s="138"/>
      <c r="BL4571" s="138"/>
      <c r="BM4571" s="138"/>
    </row>
    <row r="4572" spans="62:65" ht="13" thickBot="1">
      <c r="BJ4572" s="138"/>
      <c r="BK4572" s="138"/>
      <c r="BL4572" s="138"/>
      <c r="BM4572" s="138"/>
    </row>
    <row r="4573" spans="62:65" ht="13" thickBot="1">
      <c r="BJ4573" s="138"/>
      <c r="BK4573" s="138"/>
      <c r="BL4573" s="138"/>
      <c r="BM4573" s="138"/>
    </row>
    <row r="4574" spans="62:65" ht="13" thickBot="1">
      <c r="BJ4574" s="138"/>
      <c r="BK4574" s="138"/>
      <c r="BL4574" s="138"/>
      <c r="BM4574" s="138"/>
    </row>
    <row r="4575" spans="62:65" ht="13" thickBot="1">
      <c r="BJ4575" s="138"/>
      <c r="BK4575" s="138"/>
      <c r="BL4575" s="138"/>
      <c r="BM4575" s="138"/>
    </row>
    <row r="4576" spans="62:65" ht="13" thickBot="1">
      <c r="BJ4576" s="138"/>
      <c r="BK4576" s="138"/>
      <c r="BL4576" s="138"/>
      <c r="BM4576" s="138"/>
    </row>
    <row r="4577" spans="62:65" ht="13" thickBot="1">
      <c r="BJ4577" s="138"/>
      <c r="BK4577" s="138"/>
      <c r="BL4577" s="138"/>
      <c r="BM4577" s="138"/>
    </row>
    <row r="4578" spans="62:65" ht="13" thickBot="1">
      <c r="BJ4578" s="138"/>
      <c r="BK4578" s="138"/>
      <c r="BL4578" s="138"/>
      <c r="BM4578" s="138"/>
    </row>
    <row r="4579" spans="62:65" ht="13" thickBot="1">
      <c r="BJ4579" s="138"/>
      <c r="BK4579" s="138"/>
      <c r="BL4579" s="138"/>
      <c r="BM4579" s="138"/>
    </row>
    <row r="4580" spans="62:65" ht="13" thickBot="1">
      <c r="BJ4580" s="138"/>
      <c r="BK4580" s="138"/>
      <c r="BL4580" s="138"/>
      <c r="BM4580" s="138"/>
    </row>
    <row r="4581" spans="62:65" ht="13" thickBot="1">
      <c r="BJ4581" s="138"/>
      <c r="BK4581" s="138"/>
      <c r="BL4581" s="138"/>
      <c r="BM4581" s="138"/>
    </row>
    <row r="4582" spans="62:65" ht="13" thickBot="1">
      <c r="BJ4582" s="138"/>
      <c r="BK4582" s="138"/>
      <c r="BL4582" s="138"/>
      <c r="BM4582" s="138"/>
    </row>
    <row r="4583" spans="62:65" ht="13" thickBot="1">
      <c r="BJ4583" s="138"/>
      <c r="BK4583" s="138"/>
      <c r="BL4583" s="138"/>
      <c r="BM4583" s="138"/>
    </row>
    <row r="4584" spans="62:65" ht="13" thickBot="1">
      <c r="BJ4584" s="138"/>
      <c r="BK4584" s="138"/>
      <c r="BL4584" s="138"/>
      <c r="BM4584" s="138"/>
    </row>
    <row r="4585" spans="62:65" ht="13" thickBot="1">
      <c r="BJ4585" s="138"/>
      <c r="BK4585" s="138"/>
      <c r="BL4585" s="138"/>
      <c r="BM4585" s="138"/>
    </row>
    <row r="4586" spans="62:65" ht="13" thickBot="1">
      <c r="BJ4586" s="138"/>
      <c r="BK4586" s="138"/>
      <c r="BL4586" s="138"/>
      <c r="BM4586" s="138"/>
    </row>
    <row r="4587" spans="62:65" ht="13" thickBot="1">
      <c r="BJ4587" s="138"/>
      <c r="BK4587" s="138"/>
      <c r="BL4587" s="138"/>
      <c r="BM4587" s="138"/>
    </row>
    <row r="4588" spans="62:65" ht="13" thickBot="1">
      <c r="BJ4588" s="138"/>
      <c r="BK4588" s="138"/>
      <c r="BL4588" s="138"/>
      <c r="BM4588" s="138"/>
    </row>
    <row r="4589" spans="62:65" ht="13" thickBot="1">
      <c r="BJ4589" s="138"/>
      <c r="BK4589" s="138"/>
      <c r="BL4589" s="138"/>
      <c r="BM4589" s="138"/>
    </row>
    <row r="4590" spans="62:65" ht="13" thickBot="1">
      <c r="BJ4590" s="138"/>
      <c r="BK4590" s="138"/>
      <c r="BL4590" s="138"/>
      <c r="BM4590" s="138"/>
    </row>
    <row r="4591" spans="62:65" ht="13" thickBot="1">
      <c r="BJ4591" s="138"/>
      <c r="BK4591" s="138"/>
      <c r="BL4591" s="138"/>
      <c r="BM4591" s="138"/>
    </row>
    <row r="4592" spans="62:65" ht="13" thickBot="1">
      <c r="BJ4592" s="138"/>
      <c r="BK4592" s="138"/>
      <c r="BL4592" s="138"/>
      <c r="BM4592" s="138"/>
    </row>
    <row r="4593" spans="62:65" ht="13" thickBot="1">
      <c r="BJ4593" s="138"/>
      <c r="BK4593" s="138"/>
      <c r="BL4593" s="138"/>
      <c r="BM4593" s="138"/>
    </row>
    <row r="4594" spans="62:65" ht="13" thickBot="1">
      <c r="BJ4594" s="138"/>
      <c r="BK4594" s="138"/>
      <c r="BL4594" s="138"/>
      <c r="BM4594" s="138"/>
    </row>
    <row r="4595" spans="62:65" ht="13" thickBot="1">
      <c r="BJ4595" s="138"/>
      <c r="BK4595" s="138"/>
      <c r="BL4595" s="138"/>
      <c r="BM4595" s="138"/>
    </row>
    <row r="4596" spans="62:65" ht="13" thickBot="1">
      <c r="BJ4596" s="138"/>
      <c r="BK4596" s="138"/>
      <c r="BL4596" s="138"/>
      <c r="BM4596" s="138"/>
    </row>
    <row r="4597" spans="62:65" ht="13" thickBot="1">
      <c r="BJ4597" s="138"/>
      <c r="BK4597" s="138"/>
      <c r="BL4597" s="138"/>
      <c r="BM4597" s="138"/>
    </row>
    <row r="4598" spans="62:65" ht="13" thickBot="1">
      <c r="BJ4598" s="138"/>
      <c r="BK4598" s="138"/>
      <c r="BL4598" s="138"/>
      <c r="BM4598" s="138"/>
    </row>
    <row r="4599" spans="62:65" ht="13" thickBot="1">
      <c r="BJ4599" s="138"/>
      <c r="BK4599" s="138"/>
      <c r="BL4599" s="138"/>
      <c r="BM4599" s="138"/>
    </row>
    <row r="4600" spans="62:65" ht="13" thickBot="1">
      <c r="BJ4600" s="138"/>
      <c r="BK4600" s="138"/>
      <c r="BL4600" s="138"/>
      <c r="BM4600" s="138"/>
    </row>
    <row r="4601" spans="62:65" ht="13" thickBot="1">
      <c r="BJ4601" s="138"/>
      <c r="BK4601" s="138"/>
      <c r="BL4601" s="138"/>
      <c r="BM4601" s="138"/>
    </row>
    <row r="4602" spans="62:65" ht="13" thickBot="1">
      <c r="BJ4602" s="138"/>
      <c r="BK4602" s="138"/>
      <c r="BL4602" s="138"/>
      <c r="BM4602" s="138"/>
    </row>
    <row r="4603" spans="62:65" ht="13" thickBot="1">
      <c r="BJ4603" s="138"/>
      <c r="BK4603" s="138"/>
      <c r="BL4603" s="138"/>
      <c r="BM4603" s="138"/>
    </row>
    <row r="4604" spans="62:65" ht="13" thickBot="1">
      <c r="BJ4604" s="138"/>
      <c r="BK4604" s="138"/>
      <c r="BL4604" s="138"/>
      <c r="BM4604" s="138"/>
    </row>
    <row r="4605" spans="62:65" ht="13" thickBot="1">
      <c r="BJ4605" s="138"/>
      <c r="BK4605" s="138"/>
      <c r="BL4605" s="138"/>
      <c r="BM4605" s="138"/>
    </row>
    <row r="4606" spans="62:65" ht="13" thickBot="1">
      <c r="BJ4606" s="138"/>
      <c r="BK4606" s="138"/>
      <c r="BL4606" s="138"/>
      <c r="BM4606" s="138"/>
    </row>
    <row r="4607" spans="62:65" ht="13" thickBot="1">
      <c r="BJ4607" s="138"/>
      <c r="BK4607" s="138"/>
      <c r="BL4607" s="138"/>
      <c r="BM4607" s="138"/>
    </row>
    <row r="4608" spans="62:65" ht="13" thickBot="1">
      <c r="BJ4608" s="138"/>
      <c r="BK4608" s="138"/>
      <c r="BL4608" s="138"/>
      <c r="BM4608" s="138"/>
    </row>
    <row r="4609" spans="62:65" ht="13" thickBot="1">
      <c r="BJ4609" s="138"/>
      <c r="BK4609" s="138"/>
      <c r="BL4609" s="138"/>
      <c r="BM4609" s="138"/>
    </row>
    <row r="4610" spans="62:65" ht="13" thickBot="1">
      <c r="BJ4610" s="138"/>
      <c r="BK4610" s="138"/>
      <c r="BL4610" s="138"/>
      <c r="BM4610" s="138"/>
    </row>
    <row r="4611" spans="62:65" ht="13" thickBot="1">
      <c r="BJ4611" s="138"/>
      <c r="BK4611" s="138"/>
      <c r="BL4611" s="138"/>
      <c r="BM4611" s="138"/>
    </row>
    <row r="4612" spans="62:65" ht="13" thickBot="1">
      <c r="BJ4612" s="138"/>
      <c r="BK4612" s="138"/>
      <c r="BL4612" s="138"/>
      <c r="BM4612" s="138"/>
    </row>
    <row r="4613" spans="62:65" ht="13" thickBot="1">
      <c r="BJ4613" s="138"/>
      <c r="BK4613" s="138"/>
      <c r="BL4613" s="138"/>
      <c r="BM4613" s="138"/>
    </row>
    <row r="4614" spans="62:65" ht="13" thickBot="1">
      <c r="BJ4614" s="138"/>
      <c r="BK4614" s="138"/>
      <c r="BL4614" s="138"/>
      <c r="BM4614" s="138"/>
    </row>
    <row r="4615" spans="62:65" ht="13" thickBot="1">
      <c r="BJ4615" s="138"/>
      <c r="BK4615" s="138"/>
      <c r="BL4615" s="138"/>
      <c r="BM4615" s="138"/>
    </row>
    <row r="4616" spans="62:65" ht="13" thickBot="1">
      <c r="BJ4616" s="138"/>
      <c r="BK4616" s="138"/>
      <c r="BL4616" s="138"/>
      <c r="BM4616" s="138"/>
    </row>
    <row r="4617" spans="62:65" ht="13" thickBot="1">
      <c r="BJ4617" s="138"/>
      <c r="BK4617" s="138"/>
      <c r="BL4617" s="138"/>
      <c r="BM4617" s="138"/>
    </row>
    <row r="4618" spans="62:65" ht="13" thickBot="1">
      <c r="BJ4618" s="138"/>
      <c r="BK4618" s="138"/>
      <c r="BL4618" s="138"/>
      <c r="BM4618" s="138"/>
    </row>
    <row r="4619" spans="62:65" ht="13" thickBot="1">
      <c r="BJ4619" s="138"/>
      <c r="BK4619" s="138"/>
      <c r="BL4619" s="138"/>
      <c r="BM4619" s="138"/>
    </row>
    <row r="4620" spans="62:65" ht="13" thickBot="1">
      <c r="BJ4620" s="138"/>
      <c r="BK4620" s="138"/>
      <c r="BL4620" s="138"/>
      <c r="BM4620" s="138"/>
    </row>
    <row r="4621" spans="62:65" ht="13" thickBot="1">
      <c r="BJ4621" s="138"/>
      <c r="BK4621" s="138"/>
      <c r="BL4621" s="138"/>
      <c r="BM4621" s="138"/>
    </row>
    <row r="4622" spans="62:65" ht="13" thickBot="1">
      <c r="BJ4622" s="138"/>
      <c r="BK4622" s="138"/>
      <c r="BL4622" s="138"/>
      <c r="BM4622" s="138"/>
    </row>
    <row r="4623" spans="62:65" ht="13" thickBot="1">
      <c r="BJ4623" s="138"/>
      <c r="BK4623" s="138"/>
      <c r="BL4623" s="138"/>
      <c r="BM4623" s="138"/>
    </row>
    <row r="4624" spans="62:65" ht="13" thickBot="1">
      <c r="BJ4624" s="138"/>
      <c r="BK4624" s="138"/>
      <c r="BL4624" s="138"/>
      <c r="BM4624" s="138"/>
    </row>
    <row r="4625" spans="62:65" ht="13" thickBot="1">
      <c r="BJ4625" s="138"/>
      <c r="BK4625" s="138"/>
      <c r="BL4625" s="138"/>
      <c r="BM4625" s="138"/>
    </row>
    <row r="4626" spans="62:65" ht="13" thickBot="1">
      <c r="BJ4626" s="138"/>
      <c r="BK4626" s="138"/>
      <c r="BL4626" s="138"/>
      <c r="BM4626" s="138"/>
    </row>
    <row r="4627" spans="62:65" ht="13" thickBot="1">
      <c r="BJ4627" s="138"/>
      <c r="BK4627" s="138"/>
      <c r="BL4627" s="138"/>
      <c r="BM4627" s="138"/>
    </row>
    <row r="4628" spans="62:65" ht="13" thickBot="1">
      <c r="BJ4628" s="138"/>
      <c r="BK4628" s="138"/>
      <c r="BL4628" s="138"/>
      <c r="BM4628" s="138"/>
    </row>
    <row r="4629" spans="62:65" ht="13" thickBot="1">
      <c r="BJ4629" s="138"/>
      <c r="BK4629" s="138"/>
      <c r="BL4629" s="138"/>
      <c r="BM4629" s="138"/>
    </row>
    <row r="4630" spans="62:65" ht="13" thickBot="1">
      <c r="BJ4630" s="138"/>
      <c r="BK4630" s="138"/>
      <c r="BL4630" s="138"/>
      <c r="BM4630" s="138"/>
    </row>
    <row r="4631" spans="62:65" ht="13" thickBot="1">
      <c r="BJ4631" s="138"/>
      <c r="BK4631" s="138"/>
      <c r="BL4631" s="138"/>
      <c r="BM4631" s="138"/>
    </row>
    <row r="4632" spans="62:65" ht="13" thickBot="1">
      <c r="BJ4632" s="138"/>
      <c r="BK4632" s="138"/>
      <c r="BL4632" s="138"/>
      <c r="BM4632" s="138"/>
    </row>
    <row r="4633" spans="62:65" ht="13" thickBot="1">
      <c r="BJ4633" s="138"/>
      <c r="BK4633" s="138"/>
      <c r="BL4633" s="138"/>
      <c r="BM4633" s="138"/>
    </row>
    <row r="4634" spans="62:65" ht="13" thickBot="1">
      <c r="BJ4634" s="138"/>
      <c r="BK4634" s="138"/>
      <c r="BL4634" s="138"/>
      <c r="BM4634" s="138"/>
    </row>
    <row r="4635" spans="62:65" ht="13" thickBot="1">
      <c r="BJ4635" s="138"/>
      <c r="BK4635" s="138"/>
      <c r="BL4635" s="138"/>
      <c r="BM4635" s="138"/>
    </row>
    <row r="4636" spans="62:65" ht="13" thickBot="1">
      <c r="BJ4636" s="138"/>
      <c r="BK4636" s="138"/>
      <c r="BL4636" s="138"/>
      <c r="BM4636" s="138"/>
    </row>
    <row r="4637" spans="62:65" ht="13" thickBot="1">
      <c r="BJ4637" s="138"/>
      <c r="BK4637" s="138"/>
      <c r="BL4637" s="138"/>
      <c r="BM4637" s="138"/>
    </row>
    <row r="4638" spans="62:65" ht="13" thickBot="1">
      <c r="BJ4638" s="138"/>
      <c r="BK4638" s="138"/>
      <c r="BL4638" s="138"/>
      <c r="BM4638" s="138"/>
    </row>
    <row r="4639" spans="62:65" ht="13" thickBot="1">
      <c r="BJ4639" s="138"/>
      <c r="BK4639" s="138"/>
      <c r="BL4639" s="138"/>
      <c r="BM4639" s="138"/>
    </row>
    <row r="4640" spans="62:65" ht="13" thickBot="1">
      <c r="BJ4640" s="138"/>
      <c r="BK4640" s="138"/>
      <c r="BL4640" s="138"/>
      <c r="BM4640" s="138"/>
    </row>
    <row r="4641" spans="62:65" ht="13" thickBot="1">
      <c r="BJ4641" s="138"/>
      <c r="BK4641" s="138"/>
      <c r="BL4641" s="138"/>
      <c r="BM4641" s="138"/>
    </row>
    <row r="4642" spans="62:65" ht="13" thickBot="1">
      <c r="BJ4642" s="138"/>
      <c r="BK4642" s="138"/>
      <c r="BL4642" s="138"/>
      <c r="BM4642" s="138"/>
    </row>
    <row r="4643" spans="62:65" ht="13" thickBot="1">
      <c r="BJ4643" s="138"/>
      <c r="BK4643" s="138"/>
      <c r="BL4643" s="138"/>
      <c r="BM4643" s="138"/>
    </row>
    <row r="4644" spans="62:65" ht="13" thickBot="1">
      <c r="BJ4644" s="138"/>
      <c r="BK4644" s="138"/>
      <c r="BL4644" s="138"/>
      <c r="BM4644" s="138"/>
    </row>
    <row r="4645" spans="62:65" ht="13" thickBot="1">
      <c r="BJ4645" s="138"/>
      <c r="BK4645" s="138"/>
      <c r="BL4645" s="138"/>
      <c r="BM4645" s="138"/>
    </row>
    <row r="4646" spans="62:65" ht="13" thickBot="1">
      <c r="BJ4646" s="138"/>
      <c r="BK4646" s="138"/>
      <c r="BL4646" s="138"/>
      <c r="BM4646" s="138"/>
    </row>
    <row r="4647" spans="62:65" ht="13" thickBot="1">
      <c r="BJ4647" s="138"/>
      <c r="BK4647" s="138"/>
      <c r="BL4647" s="138"/>
      <c r="BM4647" s="138"/>
    </row>
    <row r="4648" spans="62:65" ht="13" thickBot="1">
      <c r="BJ4648" s="138"/>
      <c r="BK4648" s="138"/>
      <c r="BL4648" s="138"/>
      <c r="BM4648" s="138"/>
    </row>
    <row r="4649" spans="62:65" ht="13" thickBot="1">
      <c r="BJ4649" s="138"/>
      <c r="BK4649" s="138"/>
      <c r="BL4649" s="138"/>
      <c r="BM4649" s="138"/>
    </row>
    <row r="4650" spans="62:65" ht="13" thickBot="1">
      <c r="BJ4650" s="138"/>
      <c r="BK4650" s="138"/>
      <c r="BL4650" s="138"/>
      <c r="BM4650" s="138"/>
    </row>
    <row r="4651" spans="62:65" ht="13" thickBot="1">
      <c r="BJ4651" s="138"/>
      <c r="BK4651" s="138"/>
      <c r="BL4651" s="138"/>
      <c r="BM4651" s="138"/>
    </row>
    <row r="4652" spans="62:65" ht="13" thickBot="1">
      <c r="BJ4652" s="138"/>
      <c r="BK4652" s="138"/>
      <c r="BL4652" s="138"/>
      <c r="BM4652" s="138"/>
    </row>
    <row r="4653" spans="62:65" ht="13" thickBot="1">
      <c r="BJ4653" s="138"/>
      <c r="BK4653" s="138"/>
      <c r="BL4653" s="138"/>
      <c r="BM4653" s="138"/>
    </row>
    <row r="4654" spans="62:65" ht="13" thickBot="1">
      <c r="BJ4654" s="138"/>
      <c r="BK4654" s="138"/>
      <c r="BL4654" s="138"/>
      <c r="BM4654" s="138"/>
    </row>
    <row r="4655" spans="62:65" ht="13" thickBot="1">
      <c r="BJ4655" s="138"/>
      <c r="BK4655" s="138"/>
      <c r="BL4655" s="138"/>
      <c r="BM4655" s="138"/>
    </row>
    <row r="4656" spans="62:65" ht="13" thickBot="1">
      <c r="BJ4656" s="138"/>
      <c r="BK4656" s="138"/>
      <c r="BL4656" s="138"/>
      <c r="BM4656" s="138"/>
    </row>
    <row r="4657" spans="62:65" ht="13" thickBot="1">
      <c r="BJ4657" s="138"/>
      <c r="BK4657" s="138"/>
      <c r="BL4657" s="138"/>
      <c r="BM4657" s="138"/>
    </row>
    <row r="4658" spans="62:65" ht="13" thickBot="1">
      <c r="BJ4658" s="138"/>
      <c r="BK4658" s="138"/>
      <c r="BL4658" s="138"/>
      <c r="BM4658" s="138"/>
    </row>
    <row r="4659" spans="62:65" ht="13" thickBot="1">
      <c r="BJ4659" s="138"/>
      <c r="BK4659" s="138"/>
      <c r="BL4659" s="138"/>
      <c r="BM4659" s="138"/>
    </row>
    <row r="4660" spans="62:65" ht="13" thickBot="1">
      <c r="BJ4660" s="138"/>
      <c r="BK4660" s="138"/>
      <c r="BL4660" s="138"/>
      <c r="BM4660" s="138"/>
    </row>
    <row r="4661" spans="62:65" ht="13" thickBot="1">
      <c r="BJ4661" s="138"/>
      <c r="BK4661" s="138"/>
      <c r="BL4661" s="138"/>
      <c r="BM4661" s="138"/>
    </row>
    <row r="4662" spans="62:65" ht="13" thickBot="1">
      <c r="BJ4662" s="138"/>
      <c r="BK4662" s="138"/>
      <c r="BL4662" s="138"/>
      <c r="BM4662" s="138"/>
    </row>
    <row r="4663" spans="62:65" ht="13" thickBot="1">
      <c r="BJ4663" s="138"/>
      <c r="BK4663" s="138"/>
      <c r="BL4663" s="138"/>
      <c r="BM4663" s="138"/>
    </row>
    <row r="4664" spans="62:65" ht="13" thickBot="1">
      <c r="BJ4664" s="138"/>
      <c r="BK4664" s="138"/>
      <c r="BL4664" s="138"/>
      <c r="BM4664" s="138"/>
    </row>
    <row r="4665" spans="62:65" ht="13" thickBot="1">
      <c r="BJ4665" s="138"/>
      <c r="BK4665" s="138"/>
      <c r="BL4665" s="138"/>
      <c r="BM4665" s="138"/>
    </row>
    <row r="4666" spans="62:65" ht="13" thickBot="1">
      <c r="BJ4666" s="138"/>
      <c r="BK4666" s="138"/>
      <c r="BL4666" s="138"/>
      <c r="BM4666" s="138"/>
    </row>
    <row r="4667" spans="62:65" ht="13" thickBot="1">
      <c r="BJ4667" s="138"/>
      <c r="BK4667" s="138"/>
      <c r="BL4667" s="138"/>
      <c r="BM4667" s="138"/>
    </row>
    <row r="4668" spans="62:65" ht="13" thickBot="1">
      <c r="BJ4668" s="138"/>
      <c r="BK4668" s="138"/>
      <c r="BL4668" s="138"/>
      <c r="BM4668" s="138"/>
    </row>
    <row r="4669" spans="62:65" ht="13" thickBot="1">
      <c r="BJ4669" s="138"/>
      <c r="BK4669" s="138"/>
      <c r="BL4669" s="138"/>
      <c r="BM4669" s="138"/>
    </row>
    <row r="4670" spans="62:65" ht="13" thickBot="1">
      <c r="BJ4670" s="138"/>
      <c r="BK4670" s="138"/>
      <c r="BL4670" s="138"/>
      <c r="BM4670" s="138"/>
    </row>
    <row r="4671" spans="62:65" ht="13" thickBot="1">
      <c r="BJ4671" s="138"/>
      <c r="BK4671" s="138"/>
      <c r="BL4671" s="138"/>
      <c r="BM4671" s="138"/>
    </row>
    <row r="4672" spans="62:65" ht="13" thickBot="1">
      <c r="BJ4672" s="138"/>
      <c r="BK4672" s="138"/>
      <c r="BL4672" s="138"/>
      <c r="BM4672" s="138"/>
    </row>
    <row r="4673" spans="62:65" ht="13" thickBot="1">
      <c r="BJ4673" s="138"/>
      <c r="BK4673" s="138"/>
      <c r="BL4673" s="138"/>
      <c r="BM4673" s="138"/>
    </row>
    <row r="4674" spans="62:65" ht="13" thickBot="1">
      <c r="BJ4674" s="138"/>
      <c r="BK4674" s="138"/>
      <c r="BL4674" s="138"/>
      <c r="BM4674" s="138"/>
    </row>
    <row r="4675" spans="62:65" ht="13" thickBot="1">
      <c r="BJ4675" s="138"/>
      <c r="BK4675" s="138"/>
      <c r="BL4675" s="138"/>
      <c r="BM4675" s="138"/>
    </row>
    <row r="4676" spans="62:65" ht="13" thickBot="1">
      <c r="BJ4676" s="138"/>
      <c r="BK4676" s="138"/>
      <c r="BL4676" s="138"/>
      <c r="BM4676" s="138"/>
    </row>
    <row r="4677" spans="62:65" ht="13" thickBot="1">
      <c r="BJ4677" s="138"/>
      <c r="BK4677" s="138"/>
      <c r="BL4677" s="138"/>
      <c r="BM4677" s="138"/>
    </row>
    <row r="4678" spans="62:65" ht="13" thickBot="1">
      <c r="BJ4678" s="138"/>
      <c r="BK4678" s="138"/>
      <c r="BL4678" s="138"/>
      <c r="BM4678" s="138"/>
    </row>
    <row r="4679" spans="62:65" ht="13" thickBot="1">
      <c r="BJ4679" s="138"/>
      <c r="BK4679" s="138"/>
      <c r="BL4679" s="138"/>
      <c r="BM4679" s="138"/>
    </row>
    <row r="4680" spans="62:65" ht="13" thickBot="1">
      <c r="BJ4680" s="138"/>
      <c r="BK4680" s="138"/>
      <c r="BL4680" s="138"/>
      <c r="BM4680" s="138"/>
    </row>
    <row r="4681" spans="62:65" ht="13" thickBot="1">
      <c r="BJ4681" s="138"/>
      <c r="BK4681" s="138"/>
      <c r="BL4681" s="138"/>
      <c r="BM4681" s="138"/>
    </row>
    <row r="4682" spans="62:65" ht="13" thickBot="1">
      <c r="BJ4682" s="138"/>
      <c r="BK4682" s="138"/>
      <c r="BL4682" s="138"/>
      <c r="BM4682" s="138"/>
    </row>
    <row r="4683" spans="62:65" ht="13" thickBot="1">
      <c r="BJ4683" s="138"/>
      <c r="BK4683" s="138"/>
      <c r="BL4683" s="138"/>
      <c r="BM4683" s="138"/>
    </row>
    <row r="4684" spans="62:65" ht="13" thickBot="1">
      <c r="BJ4684" s="138"/>
      <c r="BK4684" s="138"/>
      <c r="BL4684" s="138"/>
      <c r="BM4684" s="138"/>
    </row>
    <row r="4685" spans="62:65" ht="13" thickBot="1">
      <c r="BJ4685" s="138"/>
      <c r="BK4685" s="138"/>
      <c r="BL4685" s="138"/>
      <c r="BM4685" s="138"/>
    </row>
    <row r="4686" spans="62:65" ht="13" thickBot="1">
      <c r="BJ4686" s="138"/>
      <c r="BK4686" s="138"/>
      <c r="BL4686" s="138"/>
      <c r="BM4686" s="138"/>
    </row>
    <row r="4687" spans="62:65" ht="13" thickBot="1">
      <c r="BJ4687" s="138"/>
      <c r="BK4687" s="138"/>
      <c r="BL4687" s="138"/>
      <c r="BM4687" s="138"/>
    </row>
    <row r="4688" spans="62:65" ht="13" thickBot="1">
      <c r="BJ4688" s="138"/>
      <c r="BK4688" s="138"/>
      <c r="BL4688" s="138"/>
      <c r="BM4688" s="138"/>
    </row>
    <row r="4689" spans="62:65" ht="13" thickBot="1">
      <c r="BJ4689" s="138"/>
      <c r="BK4689" s="138"/>
      <c r="BL4689" s="138"/>
      <c r="BM4689" s="138"/>
    </row>
    <row r="4690" spans="62:65" ht="13" thickBot="1">
      <c r="BJ4690" s="138"/>
      <c r="BK4690" s="138"/>
      <c r="BL4690" s="138"/>
      <c r="BM4690" s="138"/>
    </row>
    <row r="4691" spans="62:65" ht="13" thickBot="1">
      <c r="BJ4691" s="138"/>
      <c r="BK4691" s="138"/>
      <c r="BL4691" s="138"/>
      <c r="BM4691" s="138"/>
    </row>
    <row r="4692" spans="62:65" ht="13" thickBot="1">
      <c r="BJ4692" s="138"/>
      <c r="BK4692" s="138"/>
      <c r="BL4692" s="138"/>
      <c r="BM4692" s="138"/>
    </row>
    <row r="4693" spans="62:65" ht="13" thickBot="1">
      <c r="BJ4693" s="138"/>
      <c r="BK4693" s="138"/>
      <c r="BL4693" s="138"/>
      <c r="BM4693" s="138"/>
    </row>
    <row r="4694" spans="62:65" ht="13" thickBot="1">
      <c r="BJ4694" s="138"/>
      <c r="BK4694" s="138"/>
      <c r="BL4694" s="138"/>
      <c r="BM4694" s="138"/>
    </row>
    <row r="4695" spans="62:65" ht="13" thickBot="1">
      <c r="BJ4695" s="138"/>
      <c r="BK4695" s="138"/>
      <c r="BL4695" s="138"/>
      <c r="BM4695" s="138"/>
    </row>
    <row r="4696" spans="62:65" ht="13" thickBot="1">
      <c r="BJ4696" s="138"/>
      <c r="BK4696" s="138"/>
      <c r="BL4696" s="138"/>
      <c r="BM4696" s="138"/>
    </row>
    <row r="4697" spans="62:65" ht="13" thickBot="1">
      <c r="BJ4697" s="138"/>
      <c r="BK4697" s="138"/>
      <c r="BL4697" s="138"/>
      <c r="BM4697" s="138"/>
    </row>
    <row r="4698" spans="62:65" ht="13" thickBot="1">
      <c r="BJ4698" s="138"/>
      <c r="BK4698" s="138"/>
      <c r="BL4698" s="138"/>
      <c r="BM4698" s="138"/>
    </row>
    <row r="4699" spans="62:65" ht="13" thickBot="1">
      <c r="BJ4699" s="138"/>
      <c r="BK4699" s="138"/>
      <c r="BL4699" s="138"/>
      <c r="BM4699" s="138"/>
    </row>
    <row r="4700" spans="62:65" ht="13" thickBot="1">
      <c r="BJ4700" s="138"/>
      <c r="BK4700" s="138"/>
      <c r="BL4700" s="138"/>
      <c r="BM4700" s="138"/>
    </row>
    <row r="4701" spans="62:65" ht="13" thickBot="1">
      <c r="BJ4701" s="138"/>
      <c r="BK4701" s="138"/>
      <c r="BL4701" s="138"/>
      <c r="BM4701" s="138"/>
    </row>
    <row r="4702" spans="62:65" ht="13" thickBot="1">
      <c r="BJ4702" s="138"/>
      <c r="BK4702" s="138"/>
      <c r="BL4702" s="138"/>
      <c r="BM4702" s="138"/>
    </row>
    <row r="4703" spans="62:65" ht="13" thickBot="1">
      <c r="BJ4703" s="138"/>
      <c r="BK4703" s="138"/>
      <c r="BL4703" s="138"/>
      <c r="BM4703" s="138"/>
    </row>
    <row r="4704" spans="62:65" ht="13" thickBot="1">
      <c r="BJ4704" s="138"/>
      <c r="BK4704" s="138"/>
      <c r="BL4704" s="138"/>
      <c r="BM4704" s="138"/>
    </row>
    <row r="4705" spans="62:65" ht="13" thickBot="1">
      <c r="BJ4705" s="138"/>
      <c r="BK4705" s="138"/>
      <c r="BL4705" s="138"/>
      <c r="BM4705" s="138"/>
    </row>
    <row r="4706" spans="62:65" ht="13" thickBot="1">
      <c r="BJ4706" s="138"/>
      <c r="BK4706" s="138"/>
      <c r="BL4706" s="138"/>
      <c r="BM4706" s="138"/>
    </row>
    <row r="4707" spans="62:65" ht="13" thickBot="1">
      <c r="BJ4707" s="138"/>
      <c r="BK4707" s="138"/>
      <c r="BL4707" s="138"/>
      <c r="BM4707" s="138"/>
    </row>
    <row r="4708" spans="62:65" ht="13" thickBot="1">
      <c r="BJ4708" s="138"/>
      <c r="BK4708" s="138"/>
      <c r="BL4708" s="138"/>
      <c r="BM4708" s="138"/>
    </row>
    <row r="4709" spans="62:65" ht="13" thickBot="1">
      <c r="BJ4709" s="138"/>
      <c r="BK4709" s="138"/>
      <c r="BL4709" s="138"/>
      <c r="BM4709" s="138"/>
    </row>
    <row r="4710" spans="62:65" ht="13" thickBot="1">
      <c r="BJ4710" s="138"/>
      <c r="BK4710" s="138"/>
      <c r="BL4710" s="138"/>
      <c r="BM4710" s="138"/>
    </row>
    <row r="4711" spans="62:65" ht="13" thickBot="1">
      <c r="BJ4711" s="138"/>
      <c r="BK4711" s="138"/>
      <c r="BL4711" s="138"/>
      <c r="BM4711" s="138"/>
    </row>
    <row r="4712" spans="62:65" ht="13" thickBot="1">
      <c r="BJ4712" s="138"/>
      <c r="BK4712" s="138"/>
      <c r="BL4712" s="138"/>
      <c r="BM4712" s="138"/>
    </row>
    <row r="4713" spans="62:65" ht="13" thickBot="1">
      <c r="BJ4713" s="138"/>
      <c r="BK4713" s="138"/>
      <c r="BL4713" s="138"/>
      <c r="BM4713" s="138"/>
    </row>
    <row r="4714" spans="62:65" ht="13" thickBot="1">
      <c r="BJ4714" s="138"/>
      <c r="BK4714" s="138"/>
      <c r="BL4714" s="138"/>
      <c r="BM4714" s="138"/>
    </row>
    <row r="4715" spans="62:65" ht="13" thickBot="1">
      <c r="BJ4715" s="138"/>
      <c r="BK4715" s="138"/>
      <c r="BL4715" s="138"/>
      <c r="BM4715" s="138"/>
    </row>
    <row r="4716" spans="62:65" ht="13" thickBot="1">
      <c r="BJ4716" s="138"/>
      <c r="BK4716" s="138"/>
      <c r="BL4716" s="138"/>
      <c r="BM4716" s="138"/>
    </row>
    <row r="4717" spans="62:65" ht="13" thickBot="1">
      <c r="BJ4717" s="138"/>
      <c r="BK4717" s="138"/>
      <c r="BL4717" s="138"/>
      <c r="BM4717" s="138"/>
    </row>
    <row r="4718" spans="62:65" ht="13" thickBot="1">
      <c r="BJ4718" s="138"/>
      <c r="BK4718" s="138"/>
      <c r="BL4718" s="138"/>
      <c r="BM4718" s="138"/>
    </row>
    <row r="4719" spans="62:65" ht="13" thickBot="1">
      <c r="BJ4719" s="138"/>
      <c r="BK4719" s="138"/>
      <c r="BL4719" s="138"/>
      <c r="BM4719" s="138"/>
    </row>
    <row r="4720" spans="62:65" ht="13" thickBot="1">
      <c r="BJ4720" s="138"/>
      <c r="BK4720" s="138"/>
      <c r="BL4720" s="138"/>
      <c r="BM4720" s="138"/>
    </row>
    <row r="4721" spans="62:65" ht="13" thickBot="1">
      <c r="BJ4721" s="138"/>
      <c r="BK4721" s="138"/>
      <c r="BL4721" s="138"/>
      <c r="BM4721" s="138"/>
    </row>
    <row r="4722" spans="62:65" ht="13" thickBot="1">
      <c r="BJ4722" s="138"/>
      <c r="BK4722" s="138"/>
      <c r="BL4722" s="138"/>
      <c r="BM4722" s="138"/>
    </row>
    <row r="4723" spans="62:65" ht="13" thickBot="1">
      <c r="BJ4723" s="138"/>
      <c r="BK4723" s="138"/>
      <c r="BL4723" s="138"/>
      <c r="BM4723" s="138"/>
    </row>
    <row r="4724" spans="62:65" ht="13" thickBot="1">
      <c r="BJ4724" s="138"/>
      <c r="BK4724" s="138"/>
      <c r="BL4724" s="138"/>
      <c r="BM4724" s="138"/>
    </row>
    <row r="4725" spans="62:65" ht="13" thickBot="1">
      <c r="BJ4725" s="138"/>
      <c r="BK4725" s="138"/>
      <c r="BL4725" s="138"/>
      <c r="BM4725" s="138"/>
    </row>
    <row r="4726" spans="62:65" ht="13" thickBot="1">
      <c r="BJ4726" s="138"/>
      <c r="BK4726" s="138"/>
      <c r="BL4726" s="138"/>
      <c r="BM4726" s="138"/>
    </row>
    <row r="4727" spans="62:65" ht="13" thickBot="1">
      <c r="BJ4727" s="138"/>
      <c r="BK4727" s="138"/>
      <c r="BL4727" s="138"/>
      <c r="BM4727" s="138"/>
    </row>
    <row r="4728" spans="62:65" ht="13" thickBot="1">
      <c r="BJ4728" s="138"/>
      <c r="BK4728" s="138"/>
      <c r="BL4728" s="138"/>
      <c r="BM4728" s="138"/>
    </row>
    <row r="4729" spans="62:65" ht="13" thickBot="1">
      <c r="BJ4729" s="138"/>
      <c r="BK4729" s="138"/>
      <c r="BL4729" s="138"/>
      <c r="BM4729" s="138"/>
    </row>
    <row r="4730" spans="62:65" ht="13" thickBot="1">
      <c r="BJ4730" s="138"/>
      <c r="BK4730" s="138"/>
      <c r="BL4730" s="138"/>
      <c r="BM4730" s="138"/>
    </row>
    <row r="4731" spans="62:65" ht="13" thickBot="1">
      <c r="BJ4731" s="138"/>
      <c r="BK4731" s="138"/>
      <c r="BL4731" s="138"/>
      <c r="BM4731" s="138"/>
    </row>
    <row r="4732" spans="62:65" ht="13" thickBot="1">
      <c r="BJ4732" s="138"/>
      <c r="BK4732" s="138"/>
      <c r="BL4732" s="138"/>
      <c r="BM4732" s="138"/>
    </row>
    <row r="4733" spans="62:65" ht="13" thickBot="1">
      <c r="BJ4733" s="138"/>
      <c r="BK4733" s="138"/>
      <c r="BL4733" s="138"/>
      <c r="BM4733" s="138"/>
    </row>
    <row r="4734" spans="62:65" ht="13" thickBot="1">
      <c r="BJ4734" s="138"/>
      <c r="BK4734" s="138"/>
      <c r="BL4734" s="138"/>
      <c r="BM4734" s="138"/>
    </row>
    <row r="4735" spans="62:65" ht="13" thickBot="1">
      <c r="BJ4735" s="138"/>
      <c r="BK4735" s="138"/>
      <c r="BL4735" s="138"/>
      <c r="BM4735" s="138"/>
    </row>
    <row r="4736" spans="62:65" ht="13" thickBot="1">
      <c r="BJ4736" s="138"/>
      <c r="BK4736" s="138"/>
      <c r="BL4736" s="138"/>
      <c r="BM4736" s="138"/>
    </row>
    <row r="4737" spans="62:65" ht="13" thickBot="1">
      <c r="BJ4737" s="138"/>
      <c r="BK4737" s="138"/>
      <c r="BL4737" s="138"/>
      <c r="BM4737" s="138"/>
    </row>
    <row r="4738" spans="62:65" ht="13" thickBot="1">
      <c r="BJ4738" s="138"/>
      <c r="BK4738" s="138"/>
      <c r="BL4738" s="138"/>
      <c r="BM4738" s="138"/>
    </row>
    <row r="4739" spans="62:65" ht="13" thickBot="1">
      <c r="BJ4739" s="138"/>
      <c r="BK4739" s="138"/>
      <c r="BL4739" s="138"/>
      <c r="BM4739" s="138"/>
    </row>
    <row r="4740" spans="62:65" ht="13" thickBot="1">
      <c r="BJ4740" s="138"/>
      <c r="BK4740" s="138"/>
      <c r="BL4740" s="138"/>
      <c r="BM4740" s="138"/>
    </row>
    <row r="4741" spans="62:65" ht="13" thickBot="1">
      <c r="BJ4741" s="138"/>
      <c r="BK4741" s="138"/>
      <c r="BL4741" s="138"/>
      <c r="BM4741" s="138"/>
    </row>
    <row r="4742" spans="62:65" ht="13" thickBot="1">
      <c r="BJ4742" s="138"/>
      <c r="BK4742" s="138"/>
      <c r="BL4742" s="138"/>
      <c r="BM4742" s="138"/>
    </row>
    <row r="4743" spans="62:65" ht="13" thickBot="1">
      <c r="BJ4743" s="138"/>
      <c r="BK4743" s="138"/>
      <c r="BL4743" s="138"/>
      <c r="BM4743" s="138"/>
    </row>
    <row r="4744" spans="62:65" ht="13" thickBot="1">
      <c r="BJ4744" s="138"/>
      <c r="BK4744" s="138"/>
      <c r="BL4744" s="138"/>
      <c r="BM4744" s="138"/>
    </row>
    <row r="4745" spans="62:65" ht="13" thickBot="1">
      <c r="BJ4745" s="138"/>
      <c r="BK4745" s="138"/>
      <c r="BL4745" s="138"/>
      <c r="BM4745" s="138"/>
    </row>
    <row r="4746" spans="62:65" ht="13" thickBot="1">
      <c r="BJ4746" s="138"/>
      <c r="BK4746" s="138"/>
      <c r="BL4746" s="138"/>
      <c r="BM4746" s="138"/>
    </row>
    <row r="4747" spans="62:65" ht="13" thickBot="1">
      <c r="BJ4747" s="138"/>
      <c r="BK4747" s="138"/>
      <c r="BL4747" s="138"/>
      <c r="BM4747" s="138"/>
    </row>
    <row r="4748" spans="62:65" ht="13" thickBot="1">
      <c r="BJ4748" s="138"/>
      <c r="BK4748" s="138"/>
      <c r="BL4748" s="138"/>
      <c r="BM4748" s="138"/>
    </row>
    <row r="4749" spans="62:65" ht="13" thickBot="1">
      <c r="BJ4749" s="138"/>
      <c r="BK4749" s="138"/>
      <c r="BL4749" s="138"/>
      <c r="BM4749" s="138"/>
    </row>
    <row r="4750" spans="62:65" ht="13" thickBot="1">
      <c r="BJ4750" s="138"/>
      <c r="BK4750" s="138"/>
      <c r="BL4750" s="138"/>
      <c r="BM4750" s="138"/>
    </row>
    <row r="4751" spans="62:65" ht="13" thickBot="1">
      <c r="BJ4751" s="138"/>
      <c r="BK4751" s="138"/>
      <c r="BL4751" s="138"/>
      <c r="BM4751" s="138"/>
    </row>
    <row r="4752" spans="62:65" ht="13" thickBot="1">
      <c r="BJ4752" s="138"/>
      <c r="BK4752" s="138"/>
      <c r="BL4752" s="138"/>
      <c r="BM4752" s="138"/>
    </row>
    <row r="4753" spans="62:65" ht="13" thickBot="1">
      <c r="BJ4753" s="138"/>
      <c r="BK4753" s="138"/>
      <c r="BL4753" s="138"/>
      <c r="BM4753" s="138"/>
    </row>
    <row r="4754" spans="62:65" ht="13" thickBot="1">
      <c r="BJ4754" s="138"/>
      <c r="BK4754" s="138"/>
      <c r="BL4754" s="138"/>
      <c r="BM4754" s="138"/>
    </row>
    <row r="4755" spans="62:65" ht="13" thickBot="1">
      <c r="BJ4755" s="138"/>
      <c r="BK4755" s="138"/>
      <c r="BL4755" s="138"/>
      <c r="BM4755" s="138"/>
    </row>
    <row r="4756" spans="62:65" ht="13" thickBot="1">
      <c r="BJ4756" s="138"/>
      <c r="BK4756" s="138"/>
      <c r="BL4756" s="138"/>
      <c r="BM4756" s="138"/>
    </row>
    <row r="4757" spans="62:65" ht="13" thickBot="1">
      <c r="BJ4757" s="138"/>
      <c r="BK4757" s="138"/>
      <c r="BL4757" s="138"/>
      <c r="BM4757" s="138"/>
    </row>
    <row r="4758" spans="62:65" ht="13" thickBot="1">
      <c r="BJ4758" s="138"/>
      <c r="BK4758" s="138"/>
      <c r="BL4758" s="138"/>
      <c r="BM4758" s="138"/>
    </row>
    <row r="4759" spans="62:65" ht="13" thickBot="1">
      <c r="BJ4759" s="138"/>
      <c r="BK4759" s="138"/>
      <c r="BL4759" s="138"/>
      <c r="BM4759" s="138"/>
    </row>
    <row r="4760" spans="62:65" ht="13" thickBot="1">
      <c r="BJ4760" s="138"/>
      <c r="BK4760" s="138"/>
      <c r="BL4760" s="138"/>
      <c r="BM4760" s="138"/>
    </row>
    <row r="4761" spans="62:65" ht="13" thickBot="1">
      <c r="BJ4761" s="138"/>
      <c r="BK4761" s="138"/>
      <c r="BL4761" s="138"/>
      <c r="BM4761" s="138"/>
    </row>
    <row r="4762" spans="62:65" ht="13" thickBot="1">
      <c r="BJ4762" s="138"/>
      <c r="BK4762" s="138"/>
      <c r="BL4762" s="138"/>
      <c r="BM4762" s="138"/>
    </row>
    <row r="4763" spans="62:65" ht="13" thickBot="1">
      <c r="BJ4763" s="138"/>
      <c r="BK4763" s="138"/>
      <c r="BL4763" s="138"/>
      <c r="BM4763" s="138"/>
    </row>
    <row r="4764" spans="62:65" ht="13" thickBot="1">
      <c r="BJ4764" s="138"/>
      <c r="BK4764" s="138"/>
      <c r="BL4764" s="138"/>
      <c r="BM4764" s="138"/>
    </row>
    <row r="4765" spans="62:65" ht="13" thickBot="1">
      <c r="BJ4765" s="138"/>
      <c r="BK4765" s="138"/>
      <c r="BL4765" s="138"/>
      <c r="BM4765" s="138"/>
    </row>
    <row r="4766" spans="62:65" ht="13" thickBot="1">
      <c r="BJ4766" s="138"/>
      <c r="BK4766" s="138"/>
      <c r="BL4766" s="138"/>
      <c r="BM4766" s="138"/>
    </row>
    <row r="4767" spans="62:65" ht="13" thickBot="1">
      <c r="BJ4767" s="138"/>
      <c r="BK4767" s="138"/>
      <c r="BL4767" s="138"/>
      <c r="BM4767" s="138"/>
    </row>
    <row r="4768" spans="62:65" ht="13" thickBot="1">
      <c r="BJ4768" s="138"/>
      <c r="BK4768" s="138"/>
      <c r="BL4768" s="138"/>
      <c r="BM4768" s="138"/>
    </row>
    <row r="4769" spans="62:65" ht="13" thickBot="1">
      <c r="BJ4769" s="138"/>
      <c r="BK4769" s="138"/>
      <c r="BL4769" s="138"/>
      <c r="BM4769" s="138"/>
    </row>
    <row r="4770" spans="62:65" ht="13" thickBot="1">
      <c r="BJ4770" s="138"/>
      <c r="BK4770" s="138"/>
      <c r="BL4770" s="138"/>
      <c r="BM4770" s="138"/>
    </row>
    <row r="4771" spans="62:65" ht="13" thickBot="1">
      <c r="BJ4771" s="138"/>
      <c r="BK4771" s="138"/>
      <c r="BL4771" s="138"/>
      <c r="BM4771" s="138"/>
    </row>
    <row r="4772" spans="62:65" ht="13" thickBot="1">
      <c r="BJ4772" s="138"/>
      <c r="BK4772" s="138"/>
      <c r="BL4772" s="138"/>
      <c r="BM4772" s="138"/>
    </row>
    <row r="4773" spans="62:65" ht="13" thickBot="1">
      <c r="BJ4773" s="138"/>
      <c r="BK4773" s="138"/>
      <c r="BL4773" s="138"/>
      <c r="BM4773" s="138"/>
    </row>
    <row r="4774" spans="62:65" ht="13" thickBot="1">
      <c r="BJ4774" s="138"/>
      <c r="BK4774" s="138"/>
      <c r="BL4774" s="138"/>
      <c r="BM4774" s="138"/>
    </row>
    <row r="4775" spans="62:65" ht="13" thickBot="1">
      <c r="BJ4775" s="138"/>
      <c r="BK4775" s="138"/>
      <c r="BL4775" s="138"/>
      <c r="BM4775" s="138"/>
    </row>
    <row r="4776" spans="62:65" ht="13" thickBot="1">
      <c r="BJ4776" s="138"/>
      <c r="BK4776" s="138"/>
      <c r="BL4776" s="138"/>
      <c r="BM4776" s="138"/>
    </row>
    <row r="4777" spans="62:65" ht="13" thickBot="1">
      <c r="BJ4777" s="138"/>
      <c r="BK4777" s="138"/>
      <c r="BL4777" s="138"/>
      <c r="BM4777" s="138"/>
    </row>
    <row r="4778" spans="62:65" ht="13" thickBot="1">
      <c r="BJ4778" s="138"/>
      <c r="BK4778" s="138"/>
      <c r="BL4778" s="138"/>
      <c r="BM4778" s="138"/>
    </row>
    <row r="4779" spans="62:65" ht="13" thickBot="1">
      <c r="BJ4779" s="138"/>
      <c r="BK4779" s="138"/>
      <c r="BL4779" s="138"/>
      <c r="BM4779" s="138"/>
    </row>
    <row r="4780" spans="62:65" ht="13" thickBot="1">
      <c r="BJ4780" s="138"/>
      <c r="BK4780" s="138"/>
      <c r="BL4780" s="138"/>
      <c r="BM4780" s="138"/>
    </row>
    <row r="4781" spans="62:65" ht="13" thickBot="1">
      <c r="BJ4781" s="138"/>
      <c r="BK4781" s="138"/>
      <c r="BL4781" s="138"/>
      <c r="BM4781" s="138"/>
    </row>
    <row r="4782" spans="62:65" ht="13" thickBot="1">
      <c r="BJ4782" s="138"/>
      <c r="BK4782" s="138"/>
      <c r="BL4782" s="138"/>
      <c r="BM4782" s="138"/>
    </row>
    <row r="4783" spans="62:65" ht="13" thickBot="1">
      <c r="BJ4783" s="138"/>
      <c r="BK4783" s="138"/>
      <c r="BL4783" s="138"/>
      <c r="BM4783" s="138"/>
    </row>
    <row r="4784" spans="62:65" ht="13" thickBot="1">
      <c r="BJ4784" s="138"/>
      <c r="BK4784" s="138"/>
      <c r="BL4784" s="138"/>
      <c r="BM4784" s="138"/>
    </row>
    <row r="4785" spans="62:65" ht="13" thickBot="1">
      <c r="BJ4785" s="138"/>
      <c r="BK4785" s="138"/>
      <c r="BL4785" s="138"/>
      <c r="BM4785" s="138"/>
    </row>
    <row r="4786" spans="62:65" ht="13" thickBot="1">
      <c r="BJ4786" s="138"/>
      <c r="BK4786" s="138"/>
      <c r="BL4786" s="138"/>
      <c r="BM4786" s="138"/>
    </row>
    <row r="4787" spans="62:65" ht="13" thickBot="1">
      <c r="BJ4787" s="138"/>
      <c r="BK4787" s="138"/>
      <c r="BL4787" s="138"/>
      <c r="BM4787" s="138"/>
    </row>
    <row r="4788" spans="62:65" ht="13" thickBot="1">
      <c r="BJ4788" s="138"/>
      <c r="BK4788" s="138"/>
      <c r="BL4788" s="138"/>
      <c r="BM4788" s="138"/>
    </row>
    <row r="4789" spans="62:65" ht="13" thickBot="1">
      <c r="BJ4789" s="138"/>
      <c r="BK4789" s="138"/>
      <c r="BL4789" s="138"/>
      <c r="BM4789" s="138"/>
    </row>
    <row r="4790" spans="62:65" ht="13" thickBot="1">
      <c r="BJ4790" s="138"/>
      <c r="BK4790" s="138"/>
      <c r="BL4790" s="138"/>
      <c r="BM4790" s="138"/>
    </row>
    <row r="4791" spans="62:65" ht="13" thickBot="1">
      <c r="BJ4791" s="138"/>
      <c r="BK4791" s="138"/>
      <c r="BL4791" s="138"/>
      <c r="BM4791" s="138"/>
    </row>
    <row r="4792" spans="62:65" ht="13" thickBot="1">
      <c r="BJ4792" s="138"/>
      <c r="BK4792" s="138"/>
      <c r="BL4792" s="138"/>
      <c r="BM4792" s="138"/>
    </row>
    <row r="4793" spans="62:65" ht="13" thickBot="1">
      <c r="BJ4793" s="138"/>
      <c r="BK4793" s="138"/>
      <c r="BL4793" s="138"/>
      <c r="BM4793" s="138"/>
    </row>
    <row r="4794" spans="62:65" ht="13" thickBot="1">
      <c r="BJ4794" s="138"/>
      <c r="BK4794" s="138"/>
      <c r="BL4794" s="138"/>
      <c r="BM4794" s="138"/>
    </row>
    <row r="4795" spans="62:65" ht="13" thickBot="1">
      <c r="BJ4795" s="138"/>
      <c r="BK4795" s="138"/>
      <c r="BL4795" s="138"/>
      <c r="BM4795" s="138"/>
    </row>
    <row r="4796" spans="62:65" ht="13" thickBot="1">
      <c r="BJ4796" s="138"/>
      <c r="BK4796" s="138"/>
      <c r="BL4796" s="138"/>
      <c r="BM4796" s="138"/>
    </row>
    <row r="4797" spans="62:65" ht="13" thickBot="1">
      <c r="BJ4797" s="138"/>
      <c r="BK4797" s="138"/>
      <c r="BL4797" s="138"/>
      <c r="BM4797" s="138"/>
    </row>
    <row r="4798" spans="62:65" ht="13" thickBot="1">
      <c r="BJ4798" s="138"/>
      <c r="BK4798" s="138"/>
      <c r="BL4798" s="138"/>
      <c r="BM4798" s="138"/>
    </row>
    <row r="4799" spans="62:65" ht="13" thickBot="1">
      <c r="BJ4799" s="138"/>
      <c r="BK4799" s="138"/>
      <c r="BL4799" s="138"/>
      <c r="BM4799" s="138"/>
    </row>
    <row r="4800" spans="62:65" ht="13" thickBot="1">
      <c r="BJ4800" s="138"/>
      <c r="BK4800" s="138"/>
      <c r="BL4800" s="138"/>
      <c r="BM4800" s="138"/>
    </row>
    <row r="4801" spans="62:65" ht="13" thickBot="1">
      <c r="BJ4801" s="138"/>
      <c r="BK4801" s="138"/>
      <c r="BL4801" s="138"/>
      <c r="BM4801" s="138"/>
    </row>
    <row r="4802" spans="62:65" ht="13" thickBot="1">
      <c r="BJ4802" s="138"/>
      <c r="BK4802" s="138"/>
      <c r="BL4802" s="138"/>
      <c r="BM4802" s="138"/>
    </row>
    <row r="4803" spans="62:65" ht="13" thickBot="1">
      <c r="BJ4803" s="138"/>
      <c r="BK4803" s="138"/>
      <c r="BL4803" s="138"/>
      <c r="BM4803" s="138"/>
    </row>
    <row r="4804" spans="62:65" ht="13" thickBot="1">
      <c r="BJ4804" s="138"/>
      <c r="BK4804" s="138"/>
      <c r="BL4804" s="138"/>
      <c r="BM4804" s="138"/>
    </row>
    <row r="4805" spans="62:65" ht="13" thickBot="1">
      <c r="BJ4805" s="138"/>
      <c r="BK4805" s="138"/>
      <c r="BL4805" s="138"/>
      <c r="BM4805" s="138"/>
    </row>
    <row r="4806" spans="62:65" ht="13" thickBot="1">
      <c r="BJ4806" s="138"/>
      <c r="BK4806" s="138"/>
      <c r="BL4806" s="138"/>
      <c r="BM4806" s="138"/>
    </row>
    <row r="4807" spans="62:65" ht="13" thickBot="1">
      <c r="BJ4807" s="138"/>
      <c r="BK4807" s="138"/>
      <c r="BL4807" s="138"/>
      <c r="BM4807" s="138"/>
    </row>
    <row r="4808" spans="62:65" ht="13" thickBot="1">
      <c r="BJ4808" s="138"/>
      <c r="BK4808" s="138"/>
      <c r="BL4808" s="138"/>
      <c r="BM4808" s="138"/>
    </row>
    <row r="4809" spans="62:65" ht="13" thickBot="1">
      <c r="BJ4809" s="138"/>
      <c r="BK4809" s="138"/>
      <c r="BL4809" s="138"/>
      <c r="BM4809" s="138"/>
    </row>
    <row r="4810" spans="62:65" ht="13" thickBot="1">
      <c r="BJ4810" s="138"/>
      <c r="BK4810" s="138"/>
      <c r="BL4810" s="138"/>
      <c r="BM4810" s="138"/>
    </row>
    <row r="4811" spans="62:65" ht="13" thickBot="1">
      <c r="BJ4811" s="138"/>
      <c r="BK4811" s="138"/>
      <c r="BL4811" s="138"/>
      <c r="BM4811" s="138"/>
    </row>
    <row r="4812" spans="62:65" ht="13" thickBot="1">
      <c r="BJ4812" s="138"/>
      <c r="BK4812" s="138"/>
      <c r="BL4812" s="138"/>
      <c r="BM4812" s="138"/>
    </row>
    <row r="4813" spans="62:65" ht="13" thickBot="1">
      <c r="BJ4813" s="138"/>
      <c r="BK4813" s="138"/>
      <c r="BL4813" s="138"/>
      <c r="BM4813" s="138"/>
    </row>
    <row r="4814" spans="62:65" ht="13" thickBot="1">
      <c r="BJ4814" s="138"/>
      <c r="BK4814" s="138"/>
      <c r="BL4814" s="138"/>
      <c r="BM4814" s="138"/>
    </row>
    <row r="4815" spans="62:65" ht="13" thickBot="1">
      <c r="BJ4815" s="138"/>
      <c r="BK4815" s="138"/>
      <c r="BL4815" s="138"/>
      <c r="BM4815" s="138"/>
    </row>
    <row r="4816" spans="62:65" ht="13" thickBot="1">
      <c r="BJ4816" s="138"/>
      <c r="BK4816" s="138"/>
      <c r="BL4816" s="138"/>
      <c r="BM4816" s="138"/>
    </row>
    <row r="4817" spans="62:65" ht="13" thickBot="1">
      <c r="BJ4817" s="138"/>
      <c r="BK4817" s="138"/>
      <c r="BL4817" s="138"/>
      <c r="BM4817" s="138"/>
    </row>
    <row r="4818" spans="62:65" ht="13" thickBot="1">
      <c r="BJ4818" s="138"/>
      <c r="BK4818" s="138"/>
      <c r="BL4818" s="138"/>
      <c r="BM4818" s="138"/>
    </row>
    <row r="4819" spans="62:65" ht="13" thickBot="1">
      <c r="BJ4819" s="138"/>
      <c r="BK4819" s="138"/>
      <c r="BL4819" s="138"/>
      <c r="BM4819" s="138"/>
    </row>
    <row r="4820" spans="62:65" ht="13" thickBot="1">
      <c r="BJ4820" s="138"/>
      <c r="BK4820" s="138"/>
      <c r="BL4820" s="138"/>
      <c r="BM4820" s="138"/>
    </row>
    <row r="4821" spans="62:65" ht="13" thickBot="1">
      <c r="BJ4821" s="138"/>
      <c r="BK4821" s="138"/>
      <c r="BL4821" s="138"/>
      <c r="BM4821" s="138"/>
    </row>
    <row r="4822" spans="62:65" ht="13" thickBot="1">
      <c r="BJ4822" s="138"/>
      <c r="BK4822" s="138"/>
      <c r="BL4822" s="138"/>
      <c r="BM4822" s="138"/>
    </row>
    <row r="4823" spans="62:65" ht="13" thickBot="1">
      <c r="BJ4823" s="138"/>
      <c r="BK4823" s="138"/>
      <c r="BL4823" s="138"/>
      <c r="BM4823" s="138"/>
    </row>
    <row r="4824" spans="62:65" ht="13" thickBot="1">
      <c r="BJ4824" s="138"/>
      <c r="BK4824" s="138"/>
      <c r="BL4824" s="138"/>
      <c r="BM4824" s="138"/>
    </row>
    <row r="4825" spans="62:65" ht="13" thickBot="1">
      <c r="BJ4825" s="138"/>
      <c r="BK4825" s="138"/>
      <c r="BL4825" s="138"/>
      <c r="BM4825" s="138"/>
    </row>
    <row r="4826" spans="62:65" ht="13" thickBot="1">
      <c r="BJ4826" s="138"/>
      <c r="BK4826" s="138"/>
      <c r="BL4826" s="138"/>
      <c r="BM4826" s="138"/>
    </row>
    <row r="4827" spans="62:65" ht="13" thickBot="1">
      <c r="BJ4827" s="138"/>
      <c r="BK4827" s="138"/>
      <c r="BL4827" s="138"/>
      <c r="BM4827" s="138"/>
    </row>
    <row r="4828" spans="62:65" ht="13" thickBot="1">
      <c r="BJ4828" s="138"/>
      <c r="BK4828" s="138"/>
      <c r="BL4828" s="138"/>
      <c r="BM4828" s="138"/>
    </row>
    <row r="4829" spans="62:65" ht="13" thickBot="1">
      <c r="BJ4829" s="138"/>
      <c r="BK4829" s="138"/>
      <c r="BL4829" s="138"/>
      <c r="BM4829" s="138"/>
    </row>
    <row r="4830" spans="62:65" ht="13" thickBot="1">
      <c r="BJ4830" s="138"/>
      <c r="BK4830" s="138"/>
      <c r="BL4830" s="138"/>
      <c r="BM4830" s="138"/>
    </row>
    <row r="4831" spans="62:65" ht="13" thickBot="1">
      <c r="BJ4831" s="138"/>
      <c r="BK4831" s="138"/>
      <c r="BL4831" s="138"/>
      <c r="BM4831" s="138"/>
    </row>
    <row r="4832" spans="62:65" ht="13" thickBot="1">
      <c r="BJ4832" s="138"/>
      <c r="BK4832" s="138"/>
      <c r="BL4832" s="138"/>
      <c r="BM4832" s="138"/>
    </row>
    <row r="4833" spans="62:65" ht="13" thickBot="1">
      <c r="BJ4833" s="138"/>
      <c r="BK4833" s="138"/>
      <c r="BL4833" s="138"/>
      <c r="BM4833" s="138"/>
    </row>
    <row r="4834" spans="62:65" ht="13" thickBot="1">
      <c r="BJ4834" s="138"/>
      <c r="BK4834" s="138"/>
      <c r="BL4834" s="138"/>
      <c r="BM4834" s="138"/>
    </row>
    <row r="4835" spans="62:65" ht="13" thickBot="1">
      <c r="BJ4835" s="138"/>
      <c r="BK4835" s="138"/>
      <c r="BL4835" s="138"/>
      <c r="BM4835" s="138"/>
    </row>
    <row r="4836" spans="62:65" ht="13" thickBot="1">
      <c r="BJ4836" s="138"/>
      <c r="BK4836" s="138"/>
      <c r="BL4836" s="138"/>
      <c r="BM4836" s="138"/>
    </row>
    <row r="4837" spans="62:65" ht="13" thickBot="1">
      <c r="BJ4837" s="138"/>
      <c r="BK4837" s="138"/>
      <c r="BL4837" s="138"/>
      <c r="BM4837" s="138"/>
    </row>
    <row r="4838" spans="62:65" ht="13" thickBot="1">
      <c r="BJ4838" s="138"/>
      <c r="BK4838" s="138"/>
      <c r="BL4838" s="138"/>
      <c r="BM4838" s="138"/>
    </row>
    <row r="4839" spans="62:65" ht="13" thickBot="1">
      <c r="BJ4839" s="138"/>
      <c r="BK4839" s="138"/>
      <c r="BL4839" s="138"/>
      <c r="BM4839" s="138"/>
    </row>
    <row r="4840" spans="62:65" ht="13" thickBot="1">
      <c r="BJ4840" s="138"/>
      <c r="BK4840" s="138"/>
      <c r="BL4840" s="138"/>
      <c r="BM4840" s="138"/>
    </row>
    <row r="4841" spans="62:65" ht="13" thickBot="1">
      <c r="BJ4841" s="138"/>
      <c r="BK4841" s="138"/>
      <c r="BL4841" s="138"/>
      <c r="BM4841" s="138"/>
    </row>
    <row r="4842" spans="62:65" ht="13" thickBot="1">
      <c r="BJ4842" s="138"/>
      <c r="BK4842" s="138"/>
      <c r="BL4842" s="138"/>
      <c r="BM4842" s="138"/>
    </row>
    <row r="4843" spans="62:65" ht="13" thickBot="1">
      <c r="BJ4843" s="138"/>
      <c r="BK4843" s="138"/>
      <c r="BL4843" s="138"/>
      <c r="BM4843" s="138"/>
    </row>
    <row r="4844" spans="62:65" ht="13" thickBot="1">
      <c r="BJ4844" s="138"/>
      <c r="BK4844" s="138"/>
      <c r="BL4844" s="138"/>
      <c r="BM4844" s="138"/>
    </row>
    <row r="4845" spans="62:65" ht="13" thickBot="1">
      <c r="BJ4845" s="138"/>
      <c r="BK4845" s="138"/>
      <c r="BL4845" s="138"/>
      <c r="BM4845" s="138"/>
    </row>
    <row r="4846" spans="62:65" ht="13" thickBot="1">
      <c r="BJ4846" s="138"/>
      <c r="BK4846" s="138"/>
      <c r="BL4846" s="138"/>
      <c r="BM4846" s="138"/>
    </row>
    <row r="4847" spans="62:65" ht="13" thickBot="1">
      <c r="BJ4847" s="138"/>
      <c r="BK4847" s="138"/>
      <c r="BL4847" s="138"/>
      <c r="BM4847" s="138"/>
    </row>
    <row r="4848" spans="62:65" ht="13" thickBot="1">
      <c r="BJ4848" s="138"/>
      <c r="BK4848" s="138"/>
      <c r="BL4848" s="138"/>
      <c r="BM4848" s="138"/>
    </row>
    <row r="4849" spans="62:65" ht="13" thickBot="1">
      <c r="BJ4849" s="138"/>
      <c r="BK4849" s="138"/>
      <c r="BL4849" s="138"/>
      <c r="BM4849" s="138"/>
    </row>
    <row r="4850" spans="62:65" ht="13" thickBot="1">
      <c r="BJ4850" s="138"/>
      <c r="BK4850" s="138"/>
      <c r="BL4850" s="138"/>
      <c r="BM4850" s="138"/>
    </row>
    <row r="4851" spans="62:65" ht="13" thickBot="1">
      <c r="BJ4851" s="138"/>
      <c r="BK4851" s="138"/>
      <c r="BL4851" s="138"/>
      <c r="BM4851" s="138"/>
    </row>
    <row r="4852" spans="62:65" ht="13" thickBot="1">
      <c r="BJ4852" s="138"/>
      <c r="BK4852" s="138"/>
      <c r="BL4852" s="138"/>
      <c r="BM4852" s="138"/>
    </row>
    <row r="4853" spans="62:65" ht="13" thickBot="1">
      <c r="BJ4853" s="138"/>
      <c r="BK4853" s="138"/>
      <c r="BL4853" s="138"/>
      <c r="BM4853" s="138"/>
    </row>
    <row r="4854" spans="62:65" ht="13" thickBot="1">
      <c r="BJ4854" s="138"/>
      <c r="BK4854" s="138"/>
      <c r="BL4854" s="138"/>
      <c r="BM4854" s="138"/>
    </row>
    <row r="4855" spans="62:65" ht="13" thickBot="1">
      <c r="BJ4855" s="138"/>
      <c r="BK4855" s="138"/>
      <c r="BL4855" s="138"/>
      <c r="BM4855" s="138"/>
    </row>
    <row r="4856" spans="62:65" ht="13" thickBot="1">
      <c r="BJ4856" s="138"/>
      <c r="BK4856" s="138"/>
      <c r="BL4856" s="138"/>
      <c r="BM4856" s="138"/>
    </row>
    <row r="4857" spans="62:65" ht="13" thickBot="1">
      <c r="BJ4857" s="138"/>
      <c r="BK4857" s="138"/>
      <c r="BL4857" s="138"/>
      <c r="BM4857" s="138"/>
    </row>
    <row r="4858" spans="62:65" ht="13" thickBot="1">
      <c r="BJ4858" s="138"/>
      <c r="BK4858" s="138"/>
      <c r="BL4858" s="138"/>
      <c r="BM4858" s="138"/>
    </row>
    <row r="4859" spans="62:65" ht="13" thickBot="1">
      <c r="BJ4859" s="138"/>
      <c r="BK4859" s="138"/>
      <c r="BL4859" s="138"/>
      <c r="BM4859" s="138"/>
    </row>
    <row r="4860" spans="62:65" ht="13" thickBot="1">
      <c r="BJ4860" s="138"/>
      <c r="BK4860" s="138"/>
      <c r="BL4860" s="138"/>
      <c r="BM4860" s="138"/>
    </row>
    <row r="4861" spans="62:65" ht="13" thickBot="1">
      <c r="BJ4861" s="138"/>
      <c r="BK4861" s="138"/>
      <c r="BL4861" s="138"/>
      <c r="BM4861" s="138"/>
    </row>
    <row r="4862" spans="62:65" ht="13" thickBot="1">
      <c r="BJ4862" s="138"/>
      <c r="BK4862" s="138"/>
      <c r="BL4862" s="138"/>
      <c r="BM4862" s="138"/>
    </row>
    <row r="4863" spans="62:65" ht="13" thickBot="1">
      <c r="BJ4863" s="138"/>
      <c r="BK4863" s="138"/>
      <c r="BL4863" s="138"/>
      <c r="BM4863" s="138"/>
    </row>
    <row r="4864" spans="62:65" ht="13" thickBot="1">
      <c r="BJ4864" s="138"/>
      <c r="BK4864" s="138"/>
      <c r="BL4864" s="138"/>
      <c r="BM4864" s="138"/>
    </row>
    <row r="4865" spans="62:65" ht="13" thickBot="1">
      <c r="BJ4865" s="138"/>
      <c r="BK4865" s="138"/>
      <c r="BL4865" s="138"/>
      <c r="BM4865" s="138"/>
    </row>
    <row r="4866" spans="62:65" ht="13" thickBot="1">
      <c r="BJ4866" s="138"/>
      <c r="BK4866" s="138"/>
      <c r="BL4866" s="138"/>
      <c r="BM4866" s="138"/>
    </row>
    <row r="4867" spans="62:65" ht="13" thickBot="1">
      <c r="BJ4867" s="138"/>
      <c r="BK4867" s="138"/>
      <c r="BL4867" s="138"/>
      <c r="BM4867" s="138"/>
    </row>
    <row r="4868" spans="62:65" ht="13" thickBot="1">
      <c r="BJ4868" s="138"/>
      <c r="BK4868" s="138"/>
      <c r="BL4868" s="138"/>
      <c r="BM4868" s="138"/>
    </row>
    <row r="4869" spans="62:65" ht="13" thickBot="1">
      <c r="BJ4869" s="138"/>
      <c r="BK4869" s="138"/>
      <c r="BL4869" s="138"/>
      <c r="BM4869" s="138"/>
    </row>
    <row r="4870" spans="62:65" ht="13" thickBot="1">
      <c r="BJ4870" s="138"/>
      <c r="BK4870" s="138"/>
      <c r="BL4870" s="138"/>
      <c r="BM4870" s="138"/>
    </row>
    <row r="4871" spans="62:65" ht="13" thickBot="1">
      <c r="BJ4871" s="138"/>
      <c r="BK4871" s="138"/>
      <c r="BL4871" s="138"/>
      <c r="BM4871" s="138"/>
    </row>
    <row r="4872" spans="62:65" ht="13" thickBot="1">
      <c r="BJ4872" s="138"/>
      <c r="BK4872" s="138"/>
      <c r="BL4872" s="138"/>
      <c r="BM4872" s="138"/>
    </row>
    <row r="4873" spans="62:65" ht="13" thickBot="1">
      <c r="BJ4873" s="138"/>
      <c r="BK4873" s="138"/>
      <c r="BL4873" s="138"/>
      <c r="BM4873" s="138"/>
    </row>
    <row r="4874" spans="62:65" ht="13" thickBot="1">
      <c r="BJ4874" s="138"/>
      <c r="BK4874" s="138"/>
      <c r="BL4874" s="138"/>
      <c r="BM4874" s="138"/>
    </row>
    <row r="4875" spans="62:65" ht="13" thickBot="1">
      <c r="BJ4875" s="138"/>
      <c r="BK4875" s="138"/>
      <c r="BL4875" s="138"/>
      <c r="BM4875" s="138"/>
    </row>
    <row r="4876" spans="62:65" ht="13" thickBot="1">
      <c r="BJ4876" s="138"/>
      <c r="BK4876" s="138"/>
      <c r="BL4876" s="138"/>
      <c r="BM4876" s="138"/>
    </row>
    <row r="4877" spans="62:65" ht="13" thickBot="1">
      <c r="BJ4877" s="138"/>
      <c r="BK4877" s="138"/>
      <c r="BL4877" s="138"/>
      <c r="BM4877" s="138"/>
    </row>
    <row r="4878" spans="62:65" ht="13" thickBot="1">
      <c r="BJ4878" s="138"/>
      <c r="BK4878" s="138"/>
      <c r="BL4878" s="138"/>
      <c r="BM4878" s="138"/>
    </row>
    <row r="4879" spans="62:65" ht="13" thickBot="1">
      <c r="BJ4879" s="138"/>
      <c r="BK4879" s="138"/>
      <c r="BL4879" s="138"/>
      <c r="BM4879" s="138"/>
    </row>
    <row r="4880" spans="62:65" ht="13" thickBot="1">
      <c r="BJ4880" s="138"/>
      <c r="BK4880" s="138"/>
      <c r="BL4880" s="138"/>
      <c r="BM4880" s="138"/>
    </row>
    <row r="4881" spans="62:65" ht="13" thickBot="1">
      <c r="BJ4881" s="138"/>
      <c r="BK4881" s="138"/>
      <c r="BL4881" s="138"/>
      <c r="BM4881" s="138"/>
    </row>
    <row r="4882" spans="62:65" ht="13" thickBot="1">
      <c r="BJ4882" s="138"/>
      <c r="BK4882" s="138"/>
      <c r="BL4882" s="138"/>
      <c r="BM4882" s="138"/>
    </row>
    <row r="4883" spans="62:65" ht="13" thickBot="1">
      <c r="BJ4883" s="138"/>
      <c r="BK4883" s="138"/>
      <c r="BL4883" s="138"/>
      <c r="BM4883" s="138"/>
    </row>
    <row r="4884" spans="62:65" ht="13" thickBot="1">
      <c r="BJ4884" s="138"/>
      <c r="BK4884" s="138"/>
      <c r="BL4884" s="138"/>
      <c r="BM4884" s="138"/>
    </row>
    <row r="4885" spans="62:65" ht="13" thickBot="1">
      <c r="BJ4885" s="138"/>
      <c r="BK4885" s="138"/>
      <c r="BL4885" s="138"/>
      <c r="BM4885" s="138"/>
    </row>
    <row r="4886" spans="62:65" ht="13" thickBot="1">
      <c r="BJ4886" s="138"/>
      <c r="BK4886" s="138"/>
      <c r="BL4886" s="138"/>
      <c r="BM4886" s="138"/>
    </row>
    <row r="4887" spans="62:65" ht="13" thickBot="1">
      <c r="BJ4887" s="138"/>
      <c r="BK4887" s="138"/>
      <c r="BL4887" s="138"/>
      <c r="BM4887" s="138"/>
    </row>
    <row r="4888" spans="62:65" ht="13" thickBot="1">
      <c r="BJ4888" s="138"/>
      <c r="BK4888" s="138"/>
      <c r="BL4888" s="138"/>
      <c r="BM4888" s="138"/>
    </row>
    <row r="4889" spans="62:65" ht="13" thickBot="1">
      <c r="BJ4889" s="138"/>
      <c r="BK4889" s="138"/>
      <c r="BL4889" s="138"/>
      <c r="BM4889" s="138"/>
    </row>
    <row r="4890" spans="62:65" ht="13" thickBot="1">
      <c r="BJ4890" s="138"/>
      <c r="BK4890" s="138"/>
      <c r="BL4890" s="138"/>
      <c r="BM4890" s="138"/>
    </row>
    <row r="4891" spans="62:65" ht="13" thickBot="1">
      <c r="BJ4891" s="138"/>
      <c r="BK4891" s="138"/>
      <c r="BL4891" s="138"/>
      <c r="BM4891" s="138"/>
    </row>
    <row r="4892" spans="62:65" ht="13" thickBot="1">
      <c r="BJ4892" s="138"/>
      <c r="BK4892" s="138"/>
      <c r="BL4892" s="138"/>
      <c r="BM4892" s="138"/>
    </row>
    <row r="4893" spans="62:65" ht="13" thickBot="1">
      <c r="BJ4893" s="138"/>
      <c r="BK4893" s="138"/>
      <c r="BL4893" s="138"/>
      <c r="BM4893" s="138"/>
    </row>
    <row r="4894" spans="62:65" ht="13" thickBot="1">
      <c r="BJ4894" s="138"/>
      <c r="BK4894" s="138"/>
      <c r="BL4894" s="138"/>
      <c r="BM4894" s="138"/>
    </row>
    <row r="4895" spans="62:65" ht="13" thickBot="1">
      <c r="BJ4895" s="138"/>
      <c r="BK4895" s="138"/>
      <c r="BL4895" s="138"/>
      <c r="BM4895" s="138"/>
    </row>
    <row r="4896" spans="62:65" ht="13" thickBot="1">
      <c r="BJ4896" s="138"/>
      <c r="BK4896" s="138"/>
      <c r="BL4896" s="138"/>
      <c r="BM4896" s="138"/>
    </row>
    <row r="4897" spans="62:65" ht="13" thickBot="1">
      <c r="BJ4897" s="138"/>
      <c r="BK4897" s="138"/>
      <c r="BL4897" s="138"/>
      <c r="BM4897" s="138"/>
    </row>
    <row r="4898" spans="62:65" ht="13" thickBot="1">
      <c r="BJ4898" s="138"/>
      <c r="BK4898" s="138"/>
      <c r="BL4898" s="138"/>
      <c r="BM4898" s="138"/>
    </row>
    <row r="4899" spans="62:65" ht="13" thickBot="1">
      <c r="BJ4899" s="138"/>
      <c r="BK4899" s="138"/>
      <c r="BL4899" s="138"/>
      <c r="BM4899" s="138"/>
    </row>
    <row r="4900" spans="62:65" ht="13" thickBot="1">
      <c r="BJ4900" s="138"/>
      <c r="BK4900" s="138"/>
      <c r="BL4900" s="138"/>
      <c r="BM4900" s="138"/>
    </row>
    <row r="4901" spans="62:65" ht="13" thickBot="1">
      <c r="BJ4901" s="138"/>
      <c r="BK4901" s="138"/>
      <c r="BL4901" s="138"/>
      <c r="BM4901" s="138"/>
    </row>
    <row r="4902" spans="62:65" ht="13" thickBot="1">
      <c r="BJ4902" s="138"/>
      <c r="BK4902" s="138"/>
      <c r="BL4902" s="138"/>
      <c r="BM4902" s="138"/>
    </row>
    <row r="4903" spans="62:65" ht="13" thickBot="1">
      <c r="BJ4903" s="138"/>
      <c r="BK4903" s="138"/>
      <c r="BL4903" s="138"/>
      <c r="BM4903" s="138"/>
    </row>
    <row r="4904" spans="62:65" ht="13" thickBot="1">
      <c r="BJ4904" s="138"/>
      <c r="BK4904" s="138"/>
      <c r="BL4904" s="138"/>
      <c r="BM4904" s="138"/>
    </row>
    <row r="4905" spans="62:65" ht="13" thickBot="1">
      <c r="BJ4905" s="138"/>
      <c r="BK4905" s="138"/>
      <c r="BL4905" s="138"/>
      <c r="BM4905" s="138"/>
    </row>
    <row r="4906" spans="62:65" ht="13" thickBot="1">
      <c r="BJ4906" s="138"/>
      <c r="BK4906" s="138"/>
      <c r="BL4906" s="138"/>
      <c r="BM4906" s="138"/>
    </row>
    <row r="4907" spans="62:65" ht="13" thickBot="1">
      <c r="BJ4907" s="138"/>
      <c r="BK4907" s="138"/>
      <c r="BL4907" s="138"/>
      <c r="BM4907" s="138"/>
    </row>
    <row r="4908" spans="62:65" ht="13" thickBot="1">
      <c r="BJ4908" s="138"/>
      <c r="BK4908" s="138"/>
      <c r="BL4908" s="138"/>
      <c r="BM4908" s="138"/>
    </row>
    <row r="4909" spans="62:65" ht="13" thickBot="1">
      <c r="BJ4909" s="138"/>
      <c r="BK4909" s="138"/>
      <c r="BL4909" s="138"/>
      <c r="BM4909" s="138"/>
    </row>
    <row r="4910" spans="62:65" ht="13" thickBot="1">
      <c r="BJ4910" s="138"/>
      <c r="BK4910" s="138"/>
      <c r="BL4910" s="138"/>
      <c r="BM4910" s="138"/>
    </row>
    <row r="4911" spans="62:65" ht="13" thickBot="1">
      <c r="BJ4911" s="138"/>
      <c r="BK4911" s="138"/>
      <c r="BL4911" s="138"/>
      <c r="BM4911" s="138"/>
    </row>
    <row r="4912" spans="62:65" ht="13" thickBot="1">
      <c r="BJ4912" s="138"/>
      <c r="BK4912" s="138"/>
      <c r="BL4912" s="138"/>
      <c r="BM4912" s="138"/>
    </row>
    <row r="4913" spans="62:65" ht="13" thickBot="1">
      <c r="BJ4913" s="138"/>
      <c r="BK4913" s="138"/>
      <c r="BL4913" s="138"/>
      <c r="BM4913" s="138"/>
    </row>
    <row r="4914" spans="62:65" ht="13" thickBot="1">
      <c r="BJ4914" s="138"/>
      <c r="BK4914" s="138"/>
      <c r="BL4914" s="138"/>
      <c r="BM4914" s="138"/>
    </row>
    <row r="4915" spans="62:65" ht="13" thickBot="1">
      <c r="BJ4915" s="138"/>
      <c r="BK4915" s="138"/>
      <c r="BL4915" s="138"/>
      <c r="BM4915" s="138"/>
    </row>
    <row r="4916" spans="62:65" ht="13" thickBot="1">
      <c r="BJ4916" s="138"/>
      <c r="BK4916" s="138"/>
      <c r="BL4916" s="138"/>
      <c r="BM4916" s="138"/>
    </row>
    <row r="4917" spans="62:65" ht="13" thickBot="1">
      <c r="BJ4917" s="138"/>
      <c r="BK4917" s="138"/>
      <c r="BL4917" s="138"/>
      <c r="BM4917" s="138"/>
    </row>
    <row r="4918" spans="62:65" ht="13" thickBot="1">
      <c r="BJ4918" s="138"/>
      <c r="BK4918" s="138"/>
      <c r="BL4918" s="138"/>
      <c r="BM4918" s="138"/>
    </row>
    <row r="4919" spans="62:65" ht="13" thickBot="1">
      <c r="BJ4919" s="138"/>
      <c r="BK4919" s="138"/>
      <c r="BL4919" s="138"/>
      <c r="BM4919" s="138"/>
    </row>
    <row r="4920" spans="62:65" ht="13" thickBot="1">
      <c r="BJ4920" s="138"/>
      <c r="BK4920" s="138"/>
      <c r="BL4920" s="138"/>
      <c r="BM4920" s="138"/>
    </row>
    <row r="4921" spans="62:65" ht="13" thickBot="1">
      <c r="BJ4921" s="138"/>
      <c r="BK4921" s="138"/>
      <c r="BL4921" s="138"/>
      <c r="BM4921" s="138"/>
    </row>
    <row r="4922" spans="62:65" ht="13" thickBot="1">
      <c r="BJ4922" s="138"/>
      <c r="BK4922" s="138"/>
      <c r="BL4922" s="138"/>
      <c r="BM4922" s="138"/>
    </row>
    <row r="4923" spans="62:65" ht="13" thickBot="1">
      <c r="BJ4923" s="138"/>
      <c r="BK4923" s="138"/>
      <c r="BL4923" s="138"/>
      <c r="BM4923" s="138"/>
    </row>
    <row r="4924" spans="62:65" ht="13" thickBot="1">
      <c r="BJ4924" s="138"/>
      <c r="BK4924" s="138"/>
      <c r="BL4924" s="138"/>
      <c r="BM4924" s="138"/>
    </row>
    <row r="4925" spans="62:65" ht="13" thickBot="1">
      <c r="BJ4925" s="138"/>
      <c r="BK4925" s="138"/>
      <c r="BL4925" s="138"/>
      <c r="BM4925" s="138"/>
    </row>
    <row r="4926" spans="62:65" ht="13" thickBot="1">
      <c r="BJ4926" s="138"/>
      <c r="BK4926" s="138"/>
      <c r="BL4926" s="138"/>
      <c r="BM4926" s="138"/>
    </row>
    <row r="4927" spans="62:65" ht="13" thickBot="1">
      <c r="BJ4927" s="138"/>
      <c r="BK4927" s="138"/>
      <c r="BL4927" s="138"/>
      <c r="BM4927" s="138"/>
    </row>
    <row r="4928" spans="62:65" ht="13" thickBot="1">
      <c r="BJ4928" s="138"/>
      <c r="BK4928" s="138"/>
      <c r="BL4928" s="138"/>
      <c r="BM4928" s="138"/>
    </row>
    <row r="4929" spans="62:65" ht="13" thickBot="1">
      <c r="BJ4929" s="138"/>
      <c r="BK4929" s="138"/>
      <c r="BL4929" s="138"/>
      <c r="BM4929" s="138"/>
    </row>
    <row r="4930" spans="62:65" ht="13" thickBot="1">
      <c r="BJ4930" s="138"/>
      <c r="BK4930" s="138"/>
      <c r="BL4930" s="138"/>
      <c r="BM4930" s="138"/>
    </row>
    <row r="4931" spans="62:65" ht="13" thickBot="1">
      <c r="BJ4931" s="138"/>
      <c r="BK4931" s="138"/>
      <c r="BL4931" s="138"/>
      <c r="BM4931" s="138"/>
    </row>
    <row r="4932" spans="62:65" ht="13" thickBot="1">
      <c r="BJ4932" s="138"/>
      <c r="BK4932" s="138"/>
      <c r="BL4932" s="138"/>
      <c r="BM4932" s="138"/>
    </row>
    <row r="4933" spans="62:65" ht="13" thickBot="1">
      <c r="BJ4933" s="138"/>
      <c r="BK4933" s="138"/>
      <c r="BL4933" s="138"/>
      <c r="BM4933" s="138"/>
    </row>
    <row r="4934" spans="62:65" ht="13" thickBot="1">
      <c r="BJ4934" s="138"/>
      <c r="BK4934" s="138"/>
      <c r="BL4934" s="138"/>
      <c r="BM4934" s="138"/>
    </row>
    <row r="4935" spans="62:65" ht="13" thickBot="1">
      <c r="BJ4935" s="138"/>
      <c r="BK4935" s="138"/>
      <c r="BL4935" s="138"/>
      <c r="BM4935" s="138"/>
    </row>
    <row r="4936" spans="62:65" ht="13" thickBot="1">
      <c r="BJ4936" s="138"/>
      <c r="BK4936" s="138"/>
      <c r="BL4936" s="138"/>
      <c r="BM4936" s="138"/>
    </row>
    <row r="4937" spans="62:65" ht="13" thickBot="1">
      <c r="BJ4937" s="138"/>
      <c r="BK4937" s="138"/>
      <c r="BL4937" s="138"/>
      <c r="BM4937" s="138"/>
    </row>
    <row r="4938" spans="62:65" ht="13" thickBot="1">
      <c r="BJ4938" s="138"/>
      <c r="BK4938" s="138"/>
      <c r="BL4938" s="138"/>
      <c r="BM4938" s="138"/>
    </row>
    <row r="4939" spans="62:65" ht="13" thickBot="1">
      <c r="BJ4939" s="138"/>
      <c r="BK4939" s="138"/>
      <c r="BL4939" s="138"/>
      <c r="BM4939" s="138"/>
    </row>
    <row r="4940" spans="62:65" ht="13" thickBot="1">
      <c r="BJ4940" s="138"/>
      <c r="BK4940" s="138"/>
      <c r="BL4940" s="138"/>
      <c r="BM4940" s="138"/>
    </row>
    <row r="4941" spans="62:65" ht="13" thickBot="1">
      <c r="BJ4941" s="138"/>
      <c r="BK4941" s="138"/>
      <c r="BL4941" s="138"/>
      <c r="BM4941" s="138"/>
    </row>
    <row r="4942" spans="62:65" ht="13" thickBot="1">
      <c r="BJ4942" s="138"/>
      <c r="BK4942" s="138"/>
      <c r="BL4942" s="138"/>
      <c r="BM4942" s="138"/>
    </row>
    <row r="4943" spans="62:65" ht="13" thickBot="1">
      <c r="BJ4943" s="138"/>
      <c r="BK4943" s="138"/>
      <c r="BL4943" s="138"/>
      <c r="BM4943" s="138"/>
    </row>
    <row r="4944" spans="62:65" ht="13" thickBot="1">
      <c r="BJ4944" s="138"/>
      <c r="BK4944" s="138"/>
      <c r="BL4944" s="138"/>
      <c r="BM4944" s="138"/>
    </row>
    <row r="4945" spans="62:65" ht="13" thickBot="1">
      <c r="BJ4945" s="138"/>
      <c r="BK4945" s="138"/>
      <c r="BL4945" s="138"/>
      <c r="BM4945" s="138"/>
    </row>
    <row r="4946" spans="62:65" ht="13" thickBot="1">
      <c r="BJ4946" s="138"/>
      <c r="BK4946" s="138"/>
      <c r="BL4946" s="138"/>
      <c r="BM4946" s="138"/>
    </row>
    <row r="4947" spans="62:65" ht="13" thickBot="1">
      <c r="BJ4947" s="138"/>
      <c r="BK4947" s="138"/>
      <c r="BL4947" s="138"/>
      <c r="BM4947" s="138"/>
    </row>
    <row r="4948" spans="62:65" ht="13" thickBot="1">
      <c r="BJ4948" s="138"/>
      <c r="BK4948" s="138"/>
      <c r="BL4948" s="138"/>
      <c r="BM4948" s="138"/>
    </row>
    <row r="4949" spans="62:65" ht="13" thickBot="1">
      <c r="BJ4949" s="138"/>
      <c r="BK4949" s="138"/>
      <c r="BL4949" s="138"/>
      <c r="BM4949" s="138"/>
    </row>
    <row r="4950" spans="62:65" ht="13" thickBot="1">
      <c r="BJ4950" s="138"/>
      <c r="BK4950" s="138"/>
      <c r="BL4950" s="138"/>
      <c r="BM4950" s="138"/>
    </row>
    <row r="4951" spans="62:65" ht="13" thickBot="1">
      <c r="BJ4951" s="138"/>
      <c r="BK4951" s="138"/>
      <c r="BL4951" s="138"/>
      <c r="BM4951" s="138"/>
    </row>
    <row r="4952" spans="62:65" ht="13" thickBot="1">
      <c r="BJ4952" s="138"/>
      <c r="BK4952" s="138"/>
      <c r="BL4952" s="138"/>
      <c r="BM4952" s="138"/>
    </row>
    <row r="4953" spans="62:65" ht="13" thickBot="1">
      <c r="BJ4953" s="138"/>
      <c r="BK4953" s="138"/>
      <c r="BL4953" s="138"/>
      <c r="BM4953" s="138"/>
    </row>
    <row r="4954" spans="62:65" ht="13" thickBot="1">
      <c r="BJ4954" s="138"/>
      <c r="BK4954" s="138"/>
      <c r="BL4954" s="138"/>
      <c r="BM4954" s="138"/>
    </row>
    <row r="4955" spans="62:65" ht="13" thickBot="1">
      <c r="BJ4955" s="138"/>
      <c r="BK4955" s="138"/>
      <c r="BL4955" s="138"/>
      <c r="BM4955" s="138"/>
    </row>
    <row r="4956" spans="62:65" ht="13" thickBot="1">
      <c r="BJ4956" s="138"/>
      <c r="BK4956" s="138"/>
      <c r="BL4956" s="138"/>
      <c r="BM4956" s="138"/>
    </row>
    <row r="4957" spans="62:65" ht="13" thickBot="1">
      <c r="BJ4957" s="138"/>
      <c r="BK4957" s="138"/>
      <c r="BL4957" s="138"/>
      <c r="BM4957" s="138"/>
    </row>
    <row r="4958" spans="62:65" ht="13" thickBot="1">
      <c r="BJ4958" s="138"/>
      <c r="BK4958" s="138"/>
      <c r="BL4958" s="138"/>
      <c r="BM4958" s="138"/>
    </row>
    <row r="4959" spans="62:65" ht="13" thickBot="1">
      <c r="BJ4959" s="138"/>
      <c r="BK4959" s="138"/>
      <c r="BL4959" s="138"/>
      <c r="BM4959" s="138"/>
    </row>
    <row r="4960" spans="62:65" ht="13" thickBot="1">
      <c r="BJ4960" s="138"/>
      <c r="BK4960" s="138"/>
      <c r="BL4960" s="138"/>
      <c r="BM4960" s="138"/>
    </row>
    <row r="4961" spans="62:65" ht="13" thickBot="1">
      <c r="BJ4961" s="138"/>
      <c r="BK4961" s="138"/>
      <c r="BL4961" s="138"/>
      <c r="BM4961" s="138"/>
    </row>
    <row r="4962" spans="62:65" ht="13" thickBot="1">
      <c r="BJ4962" s="138"/>
      <c r="BK4962" s="138"/>
      <c r="BL4962" s="138"/>
      <c r="BM4962" s="138"/>
    </row>
    <row r="4963" spans="62:65" ht="13" thickBot="1">
      <c r="BJ4963" s="138"/>
      <c r="BK4963" s="138"/>
      <c r="BL4963" s="138"/>
      <c r="BM4963" s="138"/>
    </row>
    <row r="4964" spans="62:65" ht="13" thickBot="1">
      <c r="BJ4964" s="138"/>
      <c r="BK4964" s="138"/>
      <c r="BL4964" s="138"/>
      <c r="BM4964" s="138"/>
    </row>
    <row r="4965" spans="62:65" ht="13" thickBot="1">
      <c r="BJ4965" s="138"/>
      <c r="BK4965" s="138"/>
      <c r="BL4965" s="138"/>
      <c r="BM4965" s="138"/>
    </row>
    <row r="4966" spans="62:65" ht="13" thickBot="1">
      <c r="BJ4966" s="138"/>
      <c r="BK4966" s="138"/>
      <c r="BL4966" s="138"/>
      <c r="BM4966" s="138"/>
    </row>
    <row r="4967" spans="62:65" ht="13" thickBot="1">
      <c r="BJ4967" s="138"/>
      <c r="BK4967" s="138"/>
      <c r="BL4967" s="138"/>
      <c r="BM4967" s="138"/>
    </row>
    <row r="4968" spans="62:65" ht="13" thickBot="1">
      <c r="BJ4968" s="138"/>
      <c r="BK4968" s="138"/>
      <c r="BL4968" s="138"/>
      <c r="BM4968" s="138"/>
    </row>
    <row r="4969" spans="62:65" ht="13" thickBot="1">
      <c r="BJ4969" s="138"/>
      <c r="BK4969" s="138"/>
      <c r="BL4969" s="138"/>
      <c r="BM4969" s="138"/>
    </row>
    <row r="4970" spans="62:65" ht="13" thickBot="1">
      <c r="BJ4970" s="138"/>
      <c r="BK4970" s="138"/>
      <c r="BL4970" s="138"/>
      <c r="BM4970" s="138"/>
    </row>
    <row r="4971" spans="62:65" ht="13" thickBot="1">
      <c r="BJ4971" s="138"/>
      <c r="BK4971" s="138"/>
      <c r="BL4971" s="138"/>
      <c r="BM4971" s="138"/>
    </row>
    <row r="4972" spans="62:65" ht="13" thickBot="1">
      <c r="BJ4972" s="138"/>
      <c r="BK4972" s="138"/>
      <c r="BL4972" s="138"/>
      <c r="BM4972" s="138"/>
    </row>
    <row r="4973" spans="62:65" ht="13" thickBot="1">
      <c r="BJ4973" s="138"/>
      <c r="BK4973" s="138"/>
      <c r="BL4973" s="138"/>
      <c r="BM4973" s="138"/>
    </row>
    <row r="4974" spans="62:65" ht="13" thickBot="1">
      <c r="BJ4974" s="138"/>
      <c r="BK4974" s="138"/>
      <c r="BL4974" s="138"/>
      <c r="BM4974" s="138"/>
    </row>
    <row r="4975" spans="62:65" ht="13" thickBot="1">
      <c r="BJ4975" s="138"/>
      <c r="BK4975" s="138"/>
      <c r="BL4975" s="138"/>
      <c r="BM4975" s="138"/>
    </row>
    <row r="4976" spans="62:65" ht="13" thickBot="1">
      <c r="BJ4976" s="138"/>
      <c r="BK4976" s="138"/>
      <c r="BL4976" s="138"/>
      <c r="BM4976" s="138"/>
    </row>
    <row r="4977" spans="62:65" ht="13" thickBot="1">
      <c r="BJ4977" s="138"/>
      <c r="BK4977" s="138"/>
      <c r="BL4977" s="138"/>
      <c r="BM4977" s="138"/>
    </row>
    <row r="4978" spans="62:65" ht="13" thickBot="1">
      <c r="BJ4978" s="138"/>
      <c r="BK4978" s="138"/>
      <c r="BL4978" s="138"/>
      <c r="BM4978" s="138"/>
    </row>
    <row r="4979" spans="62:65" ht="13" thickBot="1">
      <c r="BJ4979" s="138"/>
      <c r="BK4979" s="138"/>
      <c r="BL4979" s="138"/>
      <c r="BM4979" s="138"/>
    </row>
    <row r="4980" spans="62:65" ht="13" thickBot="1">
      <c r="BJ4980" s="138"/>
      <c r="BK4980" s="138"/>
      <c r="BL4980" s="138"/>
      <c r="BM4980" s="138"/>
    </row>
    <row r="4981" spans="62:65" ht="13" thickBot="1">
      <c r="BJ4981" s="138"/>
      <c r="BK4981" s="138"/>
      <c r="BL4981" s="138"/>
      <c r="BM4981" s="138"/>
    </row>
    <row r="4982" spans="62:65" ht="13" thickBot="1">
      <c r="BJ4982" s="138"/>
      <c r="BK4982" s="138"/>
      <c r="BL4982" s="138"/>
      <c r="BM4982" s="138"/>
    </row>
    <row r="4983" spans="62:65" ht="13" thickBot="1">
      <c r="BJ4983" s="138"/>
      <c r="BK4983" s="138"/>
      <c r="BL4983" s="138"/>
      <c r="BM4983" s="138"/>
    </row>
    <row r="4984" spans="62:65" ht="13" thickBot="1">
      <c r="BJ4984" s="138"/>
      <c r="BK4984" s="138"/>
      <c r="BL4984" s="138"/>
      <c r="BM4984" s="138"/>
    </row>
    <row r="4985" spans="62:65" ht="13" thickBot="1">
      <c r="BJ4985" s="138"/>
      <c r="BK4985" s="138"/>
      <c r="BL4985" s="138"/>
      <c r="BM4985" s="138"/>
    </row>
    <row r="4986" spans="62:65" ht="13" thickBot="1">
      <c r="BJ4986" s="138"/>
      <c r="BK4986" s="138"/>
      <c r="BL4986" s="138"/>
      <c r="BM4986" s="138"/>
    </row>
    <row r="4987" spans="62:65" ht="13" thickBot="1">
      <c r="BJ4987" s="138"/>
      <c r="BK4987" s="138"/>
      <c r="BL4987" s="138"/>
      <c r="BM4987" s="138"/>
    </row>
    <row r="4988" spans="62:65" ht="13" thickBot="1">
      <c r="BJ4988" s="138"/>
      <c r="BK4988" s="138"/>
      <c r="BL4988" s="138"/>
      <c r="BM4988" s="138"/>
    </row>
    <row r="4989" spans="62:65" ht="13" thickBot="1">
      <c r="BJ4989" s="138"/>
      <c r="BK4989" s="138"/>
      <c r="BL4989" s="138"/>
      <c r="BM4989" s="138"/>
    </row>
    <row r="4990" spans="62:65" ht="13" thickBot="1">
      <c r="BJ4990" s="138"/>
      <c r="BK4990" s="138"/>
      <c r="BL4990" s="138"/>
      <c r="BM4990" s="138"/>
    </row>
    <row r="4991" spans="62:65" ht="13" thickBot="1">
      <c r="BJ4991" s="138"/>
      <c r="BK4991" s="138"/>
      <c r="BL4991" s="138"/>
      <c r="BM4991" s="138"/>
    </row>
    <row r="4992" spans="62:65" ht="13" thickBot="1">
      <c r="BJ4992" s="138"/>
      <c r="BK4992" s="138"/>
      <c r="BL4992" s="138"/>
      <c r="BM4992" s="138"/>
    </row>
    <row r="4993" spans="62:65" ht="13" thickBot="1">
      <c r="BJ4993" s="138"/>
      <c r="BK4993" s="138"/>
      <c r="BL4993" s="138"/>
      <c r="BM4993" s="138"/>
    </row>
    <row r="4994" spans="62:65" ht="13" thickBot="1">
      <c r="BJ4994" s="138"/>
      <c r="BK4994" s="138"/>
      <c r="BL4994" s="138"/>
      <c r="BM4994" s="138"/>
    </row>
    <row r="4995" spans="62:65" ht="13" thickBot="1">
      <c r="BJ4995" s="138"/>
      <c r="BK4995" s="138"/>
      <c r="BL4995" s="138"/>
      <c r="BM4995" s="138"/>
    </row>
    <row r="4996" spans="62:65" ht="13" thickBot="1">
      <c r="BJ4996" s="138"/>
      <c r="BK4996" s="138"/>
      <c r="BL4996" s="138"/>
      <c r="BM4996" s="138"/>
    </row>
    <row r="4997" spans="62:65" ht="13" thickBot="1">
      <c r="BJ4997" s="138"/>
      <c r="BK4997" s="138"/>
      <c r="BL4997" s="138"/>
      <c r="BM4997" s="138"/>
    </row>
    <row r="4998" spans="62:65" ht="13" thickBot="1">
      <c r="BJ4998" s="138"/>
      <c r="BK4998" s="138"/>
      <c r="BL4998" s="138"/>
      <c r="BM4998" s="138"/>
    </row>
    <row r="4999" spans="62:65" ht="13" thickBot="1">
      <c r="BJ4999" s="138"/>
      <c r="BK4999" s="138"/>
      <c r="BL4999" s="138"/>
      <c r="BM4999" s="138"/>
    </row>
    <row r="5000" spans="62:65" ht="13" thickBot="1">
      <c r="BJ5000" s="138"/>
      <c r="BK5000" s="138"/>
      <c r="BL5000" s="138"/>
      <c r="BM5000" s="138"/>
    </row>
    <row r="5001" spans="62:65" ht="13" thickBot="1">
      <c r="BJ5001" s="138"/>
      <c r="BK5001" s="138"/>
      <c r="BL5001" s="138"/>
      <c r="BM5001" s="138"/>
    </row>
    <row r="5002" spans="62:65" ht="13" thickBot="1">
      <c r="BJ5002" s="138"/>
      <c r="BK5002" s="138"/>
      <c r="BL5002" s="138"/>
      <c r="BM5002" s="138"/>
    </row>
    <row r="5003" spans="62:65" ht="13" thickBot="1">
      <c r="BJ5003" s="138"/>
      <c r="BK5003" s="138"/>
      <c r="BL5003" s="138"/>
      <c r="BM5003" s="138"/>
    </row>
    <row r="5004" spans="62:65" ht="13" thickBot="1">
      <c r="BJ5004" s="138"/>
      <c r="BK5004" s="138"/>
      <c r="BL5004" s="138"/>
      <c r="BM5004" s="138"/>
    </row>
    <row r="5005" spans="62:65" ht="13" thickBot="1">
      <c r="BJ5005" s="138"/>
      <c r="BK5005" s="138"/>
      <c r="BL5005" s="138"/>
      <c r="BM5005" s="138"/>
    </row>
    <row r="5006" spans="62:65" ht="13" thickBot="1">
      <c r="BJ5006" s="138"/>
      <c r="BK5006" s="138"/>
      <c r="BL5006" s="138"/>
      <c r="BM5006" s="138"/>
    </row>
    <row r="5007" spans="62:65" ht="13" thickBot="1">
      <c r="BJ5007" s="138"/>
      <c r="BK5007" s="138"/>
      <c r="BL5007" s="138"/>
      <c r="BM5007" s="138"/>
    </row>
    <row r="5008" spans="62:65" ht="13" thickBot="1">
      <c r="BJ5008" s="138"/>
      <c r="BK5008" s="138"/>
      <c r="BL5008" s="138"/>
      <c r="BM5008" s="138"/>
    </row>
    <row r="5009" spans="62:65" ht="13" thickBot="1">
      <c r="BJ5009" s="138"/>
      <c r="BK5009" s="138"/>
      <c r="BL5009" s="138"/>
      <c r="BM5009" s="138"/>
    </row>
    <row r="5010" spans="62:65" ht="13" thickBot="1">
      <c r="BJ5010" s="138"/>
      <c r="BK5010" s="138"/>
      <c r="BL5010" s="138"/>
      <c r="BM5010" s="138"/>
    </row>
    <row r="5011" spans="62:65" ht="13" thickBot="1">
      <c r="BJ5011" s="138"/>
      <c r="BK5011" s="138"/>
      <c r="BL5011" s="138"/>
      <c r="BM5011" s="138"/>
    </row>
    <row r="5012" spans="62:65" ht="13" thickBot="1">
      <c r="BJ5012" s="138"/>
      <c r="BK5012" s="138"/>
      <c r="BL5012" s="138"/>
      <c r="BM5012" s="138"/>
    </row>
    <row r="5013" spans="62:65" ht="13" thickBot="1">
      <c r="BJ5013" s="138"/>
      <c r="BK5013" s="138"/>
      <c r="BL5013" s="138"/>
      <c r="BM5013" s="138"/>
    </row>
    <row r="5014" spans="62:65" ht="13" thickBot="1">
      <c r="BJ5014" s="138"/>
      <c r="BK5014" s="138"/>
      <c r="BL5014" s="138"/>
      <c r="BM5014" s="138"/>
    </row>
    <row r="5015" spans="62:65" ht="13" thickBot="1">
      <c r="BJ5015" s="138"/>
      <c r="BK5015" s="138"/>
      <c r="BL5015" s="138"/>
      <c r="BM5015" s="138"/>
    </row>
    <row r="5016" spans="62:65" ht="13" thickBot="1">
      <c r="BJ5016" s="138"/>
      <c r="BK5016" s="138"/>
      <c r="BL5016" s="138"/>
      <c r="BM5016" s="138"/>
    </row>
    <row r="5017" spans="62:65" ht="13" thickBot="1">
      <c r="BJ5017" s="138"/>
      <c r="BK5017" s="138"/>
      <c r="BL5017" s="138"/>
      <c r="BM5017" s="138"/>
    </row>
    <row r="5018" spans="62:65" ht="13" thickBot="1">
      <c r="BJ5018" s="138"/>
      <c r="BK5018" s="138"/>
      <c r="BL5018" s="138"/>
      <c r="BM5018" s="138"/>
    </row>
    <row r="5019" spans="62:65" ht="13" thickBot="1">
      <c r="BJ5019" s="138"/>
      <c r="BK5019" s="138"/>
      <c r="BL5019" s="138"/>
      <c r="BM5019" s="138"/>
    </row>
    <row r="5020" spans="62:65" ht="13" thickBot="1">
      <c r="BJ5020" s="138"/>
      <c r="BK5020" s="138"/>
      <c r="BL5020" s="138"/>
      <c r="BM5020" s="138"/>
    </row>
    <row r="5021" spans="62:65" ht="13" thickBot="1">
      <c r="BJ5021" s="138"/>
      <c r="BK5021" s="138"/>
      <c r="BL5021" s="138"/>
      <c r="BM5021" s="138"/>
    </row>
    <row r="5022" spans="62:65" ht="13" thickBot="1">
      <c r="BJ5022" s="138"/>
      <c r="BK5022" s="138"/>
      <c r="BL5022" s="138"/>
      <c r="BM5022" s="138"/>
    </row>
    <row r="5023" spans="62:65" ht="13" thickBot="1">
      <c r="BJ5023" s="138"/>
      <c r="BK5023" s="138"/>
      <c r="BL5023" s="138"/>
      <c r="BM5023" s="138"/>
    </row>
    <row r="5024" spans="62:65" ht="13" thickBot="1">
      <c r="BJ5024" s="138"/>
      <c r="BK5024" s="138"/>
      <c r="BL5024" s="138"/>
      <c r="BM5024" s="138"/>
    </row>
    <row r="5025" spans="62:65" ht="13" thickBot="1">
      <c r="BJ5025" s="138"/>
      <c r="BK5025" s="138"/>
      <c r="BL5025" s="138"/>
      <c r="BM5025" s="138"/>
    </row>
    <row r="5026" spans="62:65" ht="13" thickBot="1">
      <c r="BJ5026" s="138"/>
      <c r="BK5026" s="138"/>
      <c r="BL5026" s="138"/>
      <c r="BM5026" s="138"/>
    </row>
    <row r="5027" spans="62:65" ht="13" thickBot="1">
      <c r="BJ5027" s="138"/>
      <c r="BK5027" s="138"/>
      <c r="BL5027" s="138"/>
      <c r="BM5027" s="138"/>
    </row>
    <row r="5028" spans="62:65" ht="13" thickBot="1">
      <c r="BJ5028" s="138"/>
      <c r="BK5028" s="138"/>
      <c r="BL5028" s="138"/>
      <c r="BM5028" s="138"/>
    </row>
    <row r="5029" spans="62:65" ht="13" thickBot="1">
      <c r="BJ5029" s="138"/>
      <c r="BK5029" s="138"/>
      <c r="BL5029" s="138"/>
      <c r="BM5029" s="138"/>
    </row>
    <row r="5030" spans="62:65" ht="13" thickBot="1">
      <c r="BJ5030" s="138"/>
      <c r="BK5030" s="138"/>
      <c r="BL5030" s="138"/>
      <c r="BM5030" s="138"/>
    </row>
    <row r="5031" spans="62:65" ht="13" thickBot="1">
      <c r="BJ5031" s="138"/>
      <c r="BK5031" s="138"/>
      <c r="BL5031" s="138"/>
      <c r="BM5031" s="138"/>
    </row>
    <row r="5032" spans="62:65" ht="13" thickBot="1">
      <c r="BJ5032" s="138"/>
      <c r="BK5032" s="138"/>
      <c r="BL5032" s="138"/>
      <c r="BM5032" s="138"/>
    </row>
    <row r="5033" spans="62:65" ht="13" thickBot="1">
      <c r="BJ5033" s="138"/>
      <c r="BK5033" s="138"/>
      <c r="BL5033" s="138"/>
      <c r="BM5033" s="138"/>
    </row>
    <row r="5034" spans="62:65" ht="13" thickBot="1">
      <c r="BJ5034" s="138"/>
      <c r="BK5034" s="138"/>
      <c r="BL5034" s="138"/>
      <c r="BM5034" s="138"/>
    </row>
    <row r="5035" spans="62:65" ht="13" thickBot="1">
      <c r="BJ5035" s="138"/>
      <c r="BK5035" s="138"/>
      <c r="BL5035" s="138"/>
      <c r="BM5035" s="138"/>
    </row>
    <row r="5036" spans="62:65" ht="13" thickBot="1">
      <c r="BJ5036" s="138"/>
      <c r="BK5036" s="138"/>
      <c r="BL5036" s="138"/>
      <c r="BM5036" s="138"/>
    </row>
    <row r="5037" spans="62:65" ht="13" thickBot="1">
      <c r="BJ5037" s="138"/>
      <c r="BK5037" s="138"/>
      <c r="BL5037" s="138"/>
      <c r="BM5037" s="138"/>
    </row>
    <row r="5038" spans="62:65" ht="13" thickBot="1">
      <c r="BJ5038" s="138"/>
      <c r="BK5038" s="138"/>
      <c r="BL5038" s="138"/>
      <c r="BM5038" s="138"/>
    </row>
    <row r="5039" spans="62:65" ht="13" thickBot="1">
      <c r="BJ5039" s="138"/>
      <c r="BK5039" s="138"/>
      <c r="BL5039" s="138"/>
      <c r="BM5039" s="138"/>
    </row>
    <row r="5040" spans="62:65" ht="13" thickBot="1">
      <c r="BJ5040" s="138"/>
      <c r="BK5040" s="138"/>
      <c r="BL5040" s="138"/>
      <c r="BM5040" s="138"/>
    </row>
    <row r="5041" spans="62:65" ht="13" thickBot="1">
      <c r="BJ5041" s="138"/>
      <c r="BK5041" s="138"/>
      <c r="BL5041" s="138"/>
      <c r="BM5041" s="138"/>
    </row>
    <row r="5042" spans="62:65" ht="13" thickBot="1">
      <c r="BJ5042" s="138"/>
      <c r="BK5042" s="138"/>
      <c r="BL5042" s="138"/>
      <c r="BM5042" s="138"/>
    </row>
    <row r="5043" spans="62:65" ht="13" thickBot="1">
      <c r="BJ5043" s="138"/>
      <c r="BK5043" s="138"/>
      <c r="BL5043" s="138"/>
      <c r="BM5043" s="138"/>
    </row>
    <row r="5044" spans="62:65" ht="13" thickBot="1">
      <c r="BJ5044" s="138"/>
      <c r="BK5044" s="138"/>
      <c r="BL5044" s="138"/>
      <c r="BM5044" s="138"/>
    </row>
    <row r="5045" spans="62:65" ht="13" thickBot="1">
      <c r="BJ5045" s="138"/>
      <c r="BK5045" s="138"/>
      <c r="BL5045" s="138"/>
      <c r="BM5045" s="138"/>
    </row>
    <row r="5046" spans="62:65" ht="13" thickBot="1">
      <c r="BJ5046" s="138"/>
      <c r="BK5046" s="138"/>
      <c r="BL5046" s="138"/>
      <c r="BM5046" s="138"/>
    </row>
    <row r="5047" spans="62:65" ht="13" thickBot="1">
      <c r="BJ5047" s="138"/>
      <c r="BK5047" s="138"/>
      <c r="BL5047" s="138"/>
      <c r="BM5047" s="138"/>
    </row>
    <row r="5048" spans="62:65" ht="13" thickBot="1">
      <c r="BJ5048" s="138"/>
      <c r="BK5048" s="138"/>
      <c r="BL5048" s="138"/>
      <c r="BM5048" s="138"/>
    </row>
    <row r="5049" spans="62:65" ht="13" thickBot="1">
      <c r="BJ5049" s="138"/>
      <c r="BK5049" s="138"/>
      <c r="BL5049" s="138"/>
      <c r="BM5049" s="138"/>
    </row>
    <row r="5050" spans="62:65" ht="13" thickBot="1">
      <c r="BJ5050" s="138"/>
      <c r="BK5050" s="138"/>
      <c r="BL5050" s="138"/>
      <c r="BM5050" s="138"/>
    </row>
    <row r="5051" spans="62:65" ht="13" thickBot="1">
      <c r="BJ5051" s="138"/>
      <c r="BK5051" s="138"/>
      <c r="BL5051" s="138"/>
      <c r="BM5051" s="138"/>
    </row>
    <row r="5052" spans="62:65" ht="13" thickBot="1">
      <c r="BJ5052" s="138"/>
      <c r="BK5052" s="138"/>
      <c r="BL5052" s="138"/>
      <c r="BM5052" s="138"/>
    </row>
    <row r="5053" spans="62:65" ht="13" thickBot="1">
      <c r="BJ5053" s="138"/>
      <c r="BK5053" s="138"/>
      <c r="BL5053" s="138"/>
      <c r="BM5053" s="138"/>
    </row>
    <row r="5054" spans="62:65" ht="13" thickBot="1">
      <c r="BJ5054" s="138"/>
      <c r="BK5054" s="138"/>
      <c r="BL5054" s="138"/>
      <c r="BM5054" s="138"/>
    </row>
    <row r="5055" spans="62:65" ht="13" thickBot="1">
      <c r="BJ5055" s="138"/>
      <c r="BK5055" s="138"/>
      <c r="BL5055" s="138"/>
      <c r="BM5055" s="138"/>
    </row>
    <row r="5056" spans="62:65" ht="13" thickBot="1">
      <c r="BJ5056" s="138"/>
      <c r="BK5056" s="138"/>
      <c r="BL5056" s="138"/>
      <c r="BM5056" s="138"/>
    </row>
    <row r="5057" spans="62:65" ht="13" thickBot="1">
      <c r="BJ5057" s="138"/>
      <c r="BK5057" s="138"/>
      <c r="BL5057" s="138"/>
      <c r="BM5057" s="138"/>
    </row>
    <row r="5058" spans="62:65" ht="13" thickBot="1">
      <c r="BJ5058" s="138"/>
      <c r="BK5058" s="138"/>
      <c r="BL5058" s="138"/>
      <c r="BM5058" s="138"/>
    </row>
    <row r="5059" spans="62:65" ht="13" thickBot="1">
      <c r="BJ5059" s="138"/>
      <c r="BK5059" s="138"/>
      <c r="BL5059" s="138"/>
      <c r="BM5059" s="138"/>
    </row>
    <row r="5060" spans="62:65" ht="13" thickBot="1">
      <c r="BJ5060" s="138"/>
      <c r="BK5060" s="138"/>
      <c r="BL5060" s="138"/>
      <c r="BM5060" s="138"/>
    </row>
    <row r="5061" spans="62:65" ht="13" thickBot="1">
      <c r="BJ5061" s="138"/>
      <c r="BK5061" s="138"/>
      <c r="BL5061" s="138"/>
      <c r="BM5061" s="138"/>
    </row>
    <row r="5062" spans="62:65" ht="13" thickBot="1">
      <c r="BJ5062" s="138"/>
      <c r="BK5062" s="138"/>
      <c r="BL5062" s="138"/>
      <c r="BM5062" s="138"/>
    </row>
    <row r="5063" spans="62:65" ht="13" thickBot="1">
      <c r="BJ5063" s="138"/>
      <c r="BK5063" s="138"/>
      <c r="BL5063" s="138"/>
      <c r="BM5063" s="138"/>
    </row>
    <row r="5064" spans="62:65" ht="13" thickBot="1">
      <c r="BJ5064" s="138"/>
      <c r="BK5064" s="138"/>
      <c r="BL5064" s="138"/>
      <c r="BM5064" s="138"/>
    </row>
    <row r="5065" spans="62:65" ht="13" thickBot="1">
      <c r="BJ5065" s="138"/>
      <c r="BK5065" s="138"/>
      <c r="BL5065" s="138"/>
      <c r="BM5065" s="138"/>
    </row>
    <row r="5066" spans="62:65" ht="13" thickBot="1">
      <c r="BJ5066" s="138"/>
      <c r="BK5066" s="138"/>
      <c r="BL5066" s="138"/>
      <c r="BM5066" s="138"/>
    </row>
    <row r="5067" spans="62:65" ht="13" thickBot="1">
      <c r="BJ5067" s="138"/>
      <c r="BK5067" s="138"/>
      <c r="BL5067" s="138"/>
      <c r="BM5067" s="138"/>
    </row>
    <row r="5068" spans="62:65" ht="13" thickBot="1">
      <c r="BJ5068" s="138"/>
      <c r="BK5068" s="138"/>
      <c r="BL5068" s="138"/>
      <c r="BM5068" s="138"/>
    </row>
    <row r="5069" spans="62:65" ht="13" thickBot="1">
      <c r="BJ5069" s="138"/>
      <c r="BK5069" s="138"/>
      <c r="BL5069" s="138"/>
      <c r="BM5069" s="138"/>
    </row>
    <row r="5070" spans="62:65" ht="13" thickBot="1">
      <c r="BJ5070" s="138"/>
      <c r="BK5070" s="138"/>
      <c r="BL5070" s="138"/>
      <c r="BM5070" s="138"/>
    </row>
    <row r="5071" spans="62:65" ht="13" thickBot="1">
      <c r="BJ5071" s="138"/>
      <c r="BK5071" s="138"/>
      <c r="BL5071" s="138"/>
      <c r="BM5071" s="138"/>
    </row>
    <row r="5072" spans="62:65" ht="13" thickBot="1">
      <c r="BJ5072" s="138"/>
      <c r="BK5072" s="138"/>
      <c r="BL5072" s="138"/>
      <c r="BM5072" s="138"/>
    </row>
    <row r="5073" spans="62:65" ht="13" thickBot="1">
      <c r="BJ5073" s="138"/>
      <c r="BK5073" s="138"/>
      <c r="BL5073" s="138"/>
      <c r="BM5073" s="138"/>
    </row>
    <row r="5074" spans="62:65" ht="13" thickBot="1">
      <c r="BJ5074" s="138"/>
      <c r="BK5074" s="138"/>
      <c r="BL5074" s="138"/>
      <c r="BM5074" s="138"/>
    </row>
    <row r="5075" spans="62:65" ht="13" thickBot="1">
      <c r="BJ5075" s="138"/>
      <c r="BK5075" s="138"/>
      <c r="BL5075" s="138"/>
      <c r="BM5075" s="138"/>
    </row>
    <row r="5076" spans="62:65" ht="13" thickBot="1">
      <c r="BJ5076" s="138"/>
      <c r="BK5076" s="138"/>
      <c r="BL5076" s="138"/>
      <c r="BM5076" s="138"/>
    </row>
    <row r="5077" spans="62:65" ht="13" thickBot="1">
      <c r="BJ5077" s="138"/>
      <c r="BK5077" s="138"/>
      <c r="BL5077" s="138"/>
      <c r="BM5077" s="138"/>
    </row>
    <row r="5078" spans="62:65" ht="13" thickBot="1">
      <c r="BJ5078" s="138"/>
      <c r="BK5078" s="138"/>
      <c r="BL5078" s="138"/>
      <c r="BM5078" s="138"/>
    </row>
    <row r="5079" spans="62:65" ht="13" thickBot="1">
      <c r="BJ5079" s="138"/>
      <c r="BK5079" s="138"/>
      <c r="BL5079" s="138"/>
      <c r="BM5079" s="138"/>
    </row>
    <row r="5080" spans="62:65" ht="13" thickBot="1">
      <c r="BJ5080" s="138"/>
      <c r="BK5080" s="138"/>
      <c r="BL5080" s="138"/>
      <c r="BM5080" s="138"/>
    </row>
    <row r="5081" spans="62:65" ht="13" thickBot="1">
      <c r="BJ5081" s="138"/>
      <c r="BK5081" s="138"/>
      <c r="BL5081" s="138"/>
      <c r="BM5081" s="138"/>
    </row>
    <row r="5082" spans="62:65" ht="13" thickBot="1">
      <c r="BJ5082" s="138"/>
      <c r="BK5082" s="138"/>
      <c r="BL5082" s="138"/>
      <c r="BM5082" s="138"/>
    </row>
    <row r="5083" spans="62:65" ht="13" thickBot="1">
      <c r="BJ5083" s="138"/>
      <c r="BK5083" s="138"/>
      <c r="BL5083" s="138"/>
      <c r="BM5083" s="138"/>
    </row>
    <row r="5084" spans="62:65" ht="13" thickBot="1">
      <c r="BJ5084" s="138"/>
      <c r="BK5084" s="138"/>
      <c r="BL5084" s="138"/>
      <c r="BM5084" s="138"/>
    </row>
    <row r="5085" spans="62:65" ht="13" thickBot="1">
      <c r="BJ5085" s="138"/>
      <c r="BK5085" s="138"/>
      <c r="BL5085" s="138"/>
      <c r="BM5085" s="138"/>
    </row>
    <row r="5086" spans="62:65" ht="13" thickBot="1">
      <c r="BJ5086" s="138"/>
      <c r="BK5086" s="138"/>
      <c r="BL5086" s="138"/>
      <c r="BM5086" s="138"/>
    </row>
    <row r="5087" spans="62:65" ht="13" thickBot="1">
      <c r="BJ5087" s="138"/>
      <c r="BK5087" s="138"/>
      <c r="BL5087" s="138"/>
      <c r="BM5087" s="138"/>
    </row>
    <row r="5088" spans="62:65" ht="13" thickBot="1">
      <c r="BJ5088" s="138"/>
      <c r="BK5088" s="138"/>
      <c r="BL5088" s="138"/>
      <c r="BM5088" s="138"/>
    </row>
    <row r="5089" spans="62:65" ht="13" thickBot="1">
      <c r="BJ5089" s="138"/>
      <c r="BK5089" s="138"/>
      <c r="BL5089" s="138"/>
      <c r="BM5089" s="138"/>
    </row>
    <row r="5090" spans="62:65" ht="13" thickBot="1">
      <c r="BJ5090" s="138"/>
      <c r="BK5090" s="138"/>
      <c r="BL5090" s="138"/>
      <c r="BM5090" s="138"/>
    </row>
    <row r="5091" spans="62:65" ht="13" thickBot="1">
      <c r="BJ5091" s="138"/>
      <c r="BK5091" s="138"/>
      <c r="BL5091" s="138"/>
      <c r="BM5091" s="138"/>
    </row>
    <row r="5092" spans="62:65" ht="13" thickBot="1">
      <c r="BJ5092" s="138"/>
      <c r="BK5092" s="138"/>
      <c r="BL5092" s="138"/>
      <c r="BM5092" s="138"/>
    </row>
    <row r="5093" spans="62:65" ht="13" thickBot="1">
      <c r="BJ5093" s="138"/>
      <c r="BK5093" s="138"/>
      <c r="BL5093" s="138"/>
      <c r="BM5093" s="138"/>
    </row>
    <row r="5094" spans="62:65" ht="13" thickBot="1">
      <c r="BJ5094" s="138"/>
      <c r="BK5094" s="138"/>
      <c r="BL5094" s="138"/>
      <c r="BM5094" s="138"/>
    </row>
    <row r="5095" spans="62:65" ht="13" thickBot="1">
      <c r="BJ5095" s="138"/>
      <c r="BK5095" s="138"/>
      <c r="BL5095" s="138"/>
      <c r="BM5095" s="138"/>
    </row>
    <row r="5096" spans="62:65" ht="13" thickBot="1">
      <c r="BJ5096" s="138"/>
      <c r="BK5096" s="138"/>
      <c r="BL5096" s="138"/>
      <c r="BM5096" s="138"/>
    </row>
    <row r="5097" spans="62:65" ht="13" thickBot="1">
      <c r="BJ5097" s="138"/>
      <c r="BK5097" s="138"/>
      <c r="BL5097" s="138"/>
      <c r="BM5097" s="138"/>
    </row>
    <row r="5098" spans="62:65" ht="13" thickBot="1">
      <c r="BJ5098" s="138"/>
      <c r="BK5098" s="138"/>
      <c r="BL5098" s="138"/>
      <c r="BM5098" s="138"/>
    </row>
    <row r="5099" spans="62:65" ht="13" thickBot="1">
      <c r="BJ5099" s="138"/>
      <c r="BK5099" s="138"/>
      <c r="BL5099" s="138"/>
      <c r="BM5099" s="138"/>
    </row>
    <row r="5100" spans="62:65" ht="13" thickBot="1">
      <c r="BJ5100" s="138"/>
      <c r="BK5100" s="138"/>
      <c r="BL5100" s="138"/>
      <c r="BM5100" s="138"/>
    </row>
    <row r="5101" spans="62:65" ht="13" thickBot="1">
      <c r="BJ5101" s="138"/>
      <c r="BK5101" s="138"/>
      <c r="BL5101" s="138"/>
      <c r="BM5101" s="138"/>
    </row>
    <row r="5102" spans="62:65" ht="13" thickBot="1">
      <c r="BJ5102" s="138"/>
      <c r="BK5102" s="138"/>
      <c r="BL5102" s="138"/>
      <c r="BM5102" s="138"/>
    </row>
    <row r="5103" spans="62:65" ht="13" thickBot="1">
      <c r="BJ5103" s="138"/>
      <c r="BK5103" s="138"/>
      <c r="BL5103" s="138"/>
      <c r="BM5103" s="138"/>
    </row>
    <row r="5104" spans="62:65" ht="13" thickBot="1">
      <c r="BJ5104" s="138"/>
      <c r="BK5104" s="138"/>
      <c r="BL5104" s="138"/>
      <c r="BM5104" s="138"/>
    </row>
    <row r="5105" spans="62:65" ht="13" thickBot="1">
      <c r="BJ5105" s="138"/>
      <c r="BK5105" s="138"/>
      <c r="BL5105" s="138"/>
      <c r="BM5105" s="138"/>
    </row>
    <row r="5106" spans="62:65" ht="13" thickBot="1">
      <c r="BJ5106" s="138"/>
      <c r="BK5106" s="138"/>
      <c r="BL5106" s="138"/>
      <c r="BM5106" s="138"/>
    </row>
    <row r="5107" spans="62:65" ht="13" thickBot="1">
      <c r="BJ5107" s="138"/>
      <c r="BK5107" s="138"/>
      <c r="BL5107" s="138"/>
      <c r="BM5107" s="138"/>
    </row>
    <row r="5108" spans="62:65" ht="13" thickBot="1">
      <c r="BJ5108" s="138"/>
      <c r="BK5108" s="138"/>
      <c r="BL5108" s="138"/>
      <c r="BM5108" s="138"/>
    </row>
    <row r="5109" spans="62:65" ht="13" thickBot="1">
      <c r="BJ5109" s="138"/>
      <c r="BK5109" s="138"/>
      <c r="BL5109" s="138"/>
      <c r="BM5109" s="138"/>
    </row>
    <row r="5110" spans="62:65" ht="13" thickBot="1">
      <c r="BJ5110" s="138"/>
      <c r="BK5110" s="138"/>
      <c r="BL5110" s="138"/>
      <c r="BM5110" s="138"/>
    </row>
    <row r="5111" spans="62:65" ht="13" thickBot="1">
      <c r="BJ5111" s="138"/>
      <c r="BK5111" s="138"/>
      <c r="BL5111" s="138"/>
      <c r="BM5111" s="138"/>
    </row>
    <row r="5112" spans="62:65" ht="13" thickBot="1">
      <c r="BJ5112" s="138"/>
      <c r="BK5112" s="138"/>
      <c r="BL5112" s="138"/>
      <c r="BM5112" s="138"/>
    </row>
    <row r="5113" spans="62:65" ht="13" thickBot="1">
      <c r="BJ5113" s="138"/>
      <c r="BK5113" s="138"/>
      <c r="BL5113" s="138"/>
      <c r="BM5113" s="138"/>
    </row>
    <row r="5114" spans="62:65" ht="13" thickBot="1">
      <c r="BJ5114" s="138"/>
      <c r="BK5114" s="138"/>
      <c r="BL5114" s="138"/>
      <c r="BM5114" s="138"/>
    </row>
    <row r="5115" spans="62:65" ht="13" thickBot="1">
      <c r="BJ5115" s="138"/>
      <c r="BK5115" s="138"/>
      <c r="BL5115" s="138"/>
      <c r="BM5115" s="138"/>
    </row>
    <row r="5116" spans="62:65" ht="13" thickBot="1">
      <c r="BJ5116" s="138"/>
      <c r="BK5116" s="138"/>
      <c r="BL5116" s="138"/>
      <c r="BM5116" s="138"/>
    </row>
    <row r="5117" spans="62:65" ht="13" thickBot="1">
      <c r="BJ5117" s="138"/>
      <c r="BK5117" s="138"/>
      <c r="BL5117" s="138"/>
      <c r="BM5117" s="138"/>
    </row>
    <row r="5118" spans="62:65" ht="13" thickBot="1">
      <c r="BJ5118" s="138"/>
      <c r="BK5118" s="138"/>
      <c r="BL5118" s="138"/>
      <c r="BM5118" s="138"/>
    </row>
    <row r="5119" spans="62:65" ht="13" thickBot="1">
      <c r="BJ5119" s="138"/>
      <c r="BK5119" s="138"/>
      <c r="BL5119" s="138"/>
      <c r="BM5119" s="138"/>
    </row>
    <row r="5120" spans="62:65" ht="13" thickBot="1">
      <c r="BJ5120" s="138"/>
      <c r="BK5120" s="138"/>
      <c r="BL5120" s="138"/>
      <c r="BM5120" s="138"/>
    </row>
    <row r="5121" spans="62:65" ht="13" thickBot="1">
      <c r="BJ5121" s="138"/>
      <c r="BK5121" s="138"/>
      <c r="BL5121" s="138"/>
      <c r="BM5121" s="138"/>
    </row>
    <row r="5122" spans="62:65" ht="13" thickBot="1">
      <c r="BJ5122" s="138"/>
      <c r="BK5122" s="138"/>
      <c r="BL5122" s="138"/>
      <c r="BM5122" s="138"/>
    </row>
    <row r="5123" spans="62:65" ht="13" thickBot="1">
      <c r="BJ5123" s="138"/>
      <c r="BK5123" s="138"/>
      <c r="BL5123" s="138"/>
      <c r="BM5123" s="138"/>
    </row>
    <row r="5124" spans="62:65" ht="13" thickBot="1">
      <c r="BJ5124" s="138"/>
      <c r="BK5124" s="138"/>
      <c r="BL5124" s="138"/>
      <c r="BM5124" s="138"/>
    </row>
    <row r="5125" spans="62:65" ht="13" thickBot="1">
      <c r="BJ5125" s="138"/>
      <c r="BK5125" s="138"/>
      <c r="BL5125" s="138"/>
      <c r="BM5125" s="138"/>
    </row>
    <row r="5126" spans="62:65" ht="13" thickBot="1">
      <c r="BJ5126" s="138"/>
      <c r="BK5126" s="138"/>
      <c r="BL5126" s="138"/>
      <c r="BM5126" s="138"/>
    </row>
    <row r="5127" spans="62:65" ht="13" thickBot="1">
      <c r="BJ5127" s="138"/>
      <c r="BK5127" s="138"/>
      <c r="BL5127" s="138"/>
      <c r="BM5127" s="138"/>
    </row>
    <row r="5128" spans="62:65" ht="13" thickBot="1">
      <c r="BJ5128" s="138"/>
      <c r="BK5128" s="138"/>
      <c r="BL5128" s="138"/>
      <c r="BM5128" s="138"/>
    </row>
    <row r="5129" spans="62:65" ht="13" thickBot="1">
      <c r="BJ5129" s="138"/>
      <c r="BK5129" s="138"/>
      <c r="BL5129" s="138"/>
      <c r="BM5129" s="138"/>
    </row>
    <row r="5130" spans="62:65" ht="13" thickBot="1">
      <c r="BJ5130" s="138"/>
      <c r="BK5130" s="138"/>
      <c r="BL5130" s="138"/>
      <c r="BM5130" s="138"/>
    </row>
    <row r="5131" spans="62:65" ht="13" thickBot="1">
      <c r="BJ5131" s="138"/>
      <c r="BK5131" s="138"/>
      <c r="BL5131" s="138"/>
      <c r="BM5131" s="138"/>
    </row>
    <row r="5132" spans="62:65" ht="13" thickBot="1">
      <c r="BJ5132" s="138"/>
      <c r="BK5132" s="138"/>
      <c r="BL5132" s="138"/>
      <c r="BM5132" s="138"/>
    </row>
    <row r="5133" spans="62:65" ht="13" thickBot="1">
      <c r="BJ5133" s="138"/>
      <c r="BK5133" s="138"/>
      <c r="BL5133" s="138"/>
      <c r="BM5133" s="138"/>
    </row>
    <row r="5134" spans="62:65" ht="13" thickBot="1">
      <c r="BJ5134" s="138"/>
      <c r="BK5134" s="138"/>
      <c r="BL5134" s="138"/>
      <c r="BM5134" s="138"/>
    </row>
    <row r="5135" spans="62:65" ht="13" thickBot="1">
      <c r="BJ5135" s="138"/>
      <c r="BK5135" s="138"/>
      <c r="BL5135" s="138"/>
      <c r="BM5135" s="138"/>
    </row>
    <row r="5136" spans="62:65" ht="13" thickBot="1">
      <c r="BJ5136" s="138"/>
      <c r="BK5136" s="138"/>
      <c r="BL5136" s="138"/>
      <c r="BM5136" s="138"/>
    </row>
    <row r="5137" spans="62:65" ht="13" thickBot="1">
      <c r="BJ5137" s="138"/>
      <c r="BK5137" s="138"/>
      <c r="BL5137" s="138"/>
      <c r="BM5137" s="138"/>
    </row>
    <row r="5138" spans="62:65" ht="13" thickBot="1">
      <c r="BJ5138" s="138"/>
      <c r="BK5138" s="138"/>
      <c r="BL5138" s="138"/>
      <c r="BM5138" s="138"/>
    </row>
    <row r="5139" spans="62:65" ht="13" thickBot="1">
      <c r="BJ5139" s="138"/>
      <c r="BK5139" s="138"/>
      <c r="BL5139" s="138"/>
      <c r="BM5139" s="138"/>
    </row>
    <row r="5140" spans="62:65" ht="13" thickBot="1">
      <c r="BJ5140" s="138"/>
      <c r="BK5140" s="138"/>
      <c r="BL5140" s="138"/>
      <c r="BM5140" s="138"/>
    </row>
    <row r="5141" spans="62:65" ht="13" thickBot="1">
      <c r="BJ5141" s="138"/>
      <c r="BK5141" s="138"/>
      <c r="BL5141" s="138"/>
      <c r="BM5141" s="138"/>
    </row>
    <row r="5142" spans="62:65" ht="13" thickBot="1">
      <c r="BJ5142" s="138"/>
      <c r="BK5142" s="138"/>
      <c r="BL5142" s="138"/>
      <c r="BM5142" s="138"/>
    </row>
    <row r="5143" spans="62:65" ht="13" thickBot="1">
      <c r="BJ5143" s="138"/>
      <c r="BK5143" s="138"/>
      <c r="BL5143" s="138"/>
      <c r="BM5143" s="138"/>
    </row>
    <row r="5144" spans="62:65" ht="13" thickBot="1">
      <c r="BJ5144" s="138"/>
      <c r="BK5144" s="138"/>
      <c r="BL5144" s="138"/>
      <c r="BM5144" s="138"/>
    </row>
    <row r="5145" spans="62:65" ht="13" thickBot="1">
      <c r="BJ5145" s="138"/>
      <c r="BK5145" s="138"/>
      <c r="BL5145" s="138"/>
      <c r="BM5145" s="138"/>
    </row>
    <row r="5146" spans="62:65" ht="13" thickBot="1">
      <c r="BJ5146" s="138"/>
      <c r="BK5146" s="138"/>
      <c r="BL5146" s="138"/>
      <c r="BM5146" s="138"/>
    </row>
    <row r="5147" spans="62:65" ht="13" thickBot="1">
      <c r="BJ5147" s="138"/>
      <c r="BK5147" s="138"/>
      <c r="BL5147" s="138"/>
      <c r="BM5147" s="138"/>
    </row>
    <row r="5148" spans="62:65" ht="13" thickBot="1">
      <c r="BJ5148" s="138"/>
      <c r="BK5148" s="138"/>
      <c r="BL5148" s="138"/>
      <c r="BM5148" s="138"/>
    </row>
    <row r="5149" spans="62:65" ht="13" thickBot="1">
      <c r="BJ5149" s="138"/>
      <c r="BK5149" s="138"/>
      <c r="BL5149" s="138"/>
      <c r="BM5149" s="138"/>
    </row>
    <row r="5150" spans="62:65" ht="13" thickBot="1">
      <c r="BJ5150" s="138"/>
      <c r="BK5150" s="138"/>
      <c r="BL5150" s="138"/>
      <c r="BM5150" s="138"/>
    </row>
    <row r="5151" spans="62:65" ht="13" thickBot="1">
      <c r="BJ5151" s="138"/>
      <c r="BK5151" s="138"/>
      <c r="BL5151" s="138"/>
      <c r="BM5151" s="138"/>
    </row>
    <row r="5152" spans="62:65" ht="13" thickBot="1">
      <c r="BJ5152" s="138"/>
      <c r="BK5152" s="138"/>
      <c r="BL5152" s="138"/>
      <c r="BM5152" s="138"/>
    </row>
    <row r="5153" spans="62:65" ht="13" thickBot="1">
      <c r="BJ5153" s="138"/>
      <c r="BK5153" s="138"/>
      <c r="BL5153" s="138"/>
      <c r="BM5153" s="138"/>
    </row>
    <row r="5154" spans="62:65" ht="13" thickBot="1">
      <c r="BJ5154" s="138"/>
      <c r="BK5154" s="138"/>
      <c r="BL5154" s="138"/>
      <c r="BM5154" s="138"/>
    </row>
    <row r="5155" spans="62:65" ht="13" thickBot="1">
      <c r="BJ5155" s="138"/>
      <c r="BK5155" s="138"/>
      <c r="BL5155" s="138"/>
      <c r="BM5155" s="138"/>
    </row>
    <row r="5156" spans="62:65" ht="13" thickBot="1">
      <c r="BJ5156" s="138"/>
      <c r="BK5156" s="138"/>
      <c r="BL5156" s="138"/>
      <c r="BM5156" s="138"/>
    </row>
    <row r="5157" spans="62:65" ht="13" thickBot="1">
      <c r="BJ5157" s="138"/>
      <c r="BK5157" s="138"/>
      <c r="BL5157" s="138"/>
      <c r="BM5157" s="138"/>
    </row>
    <row r="5158" spans="62:65" ht="13" thickBot="1">
      <c r="BJ5158" s="138"/>
      <c r="BK5158" s="138"/>
      <c r="BL5158" s="138"/>
      <c r="BM5158" s="138"/>
    </row>
    <row r="5159" spans="62:65" ht="13" thickBot="1">
      <c r="BJ5159" s="138"/>
      <c r="BK5159" s="138"/>
      <c r="BL5159" s="138"/>
      <c r="BM5159" s="138"/>
    </row>
    <row r="5160" spans="62:65" ht="13" thickBot="1">
      <c r="BJ5160" s="138"/>
      <c r="BK5160" s="138"/>
      <c r="BL5160" s="138"/>
      <c r="BM5160" s="138"/>
    </row>
    <row r="5161" spans="62:65" ht="13" thickBot="1">
      <c r="BJ5161" s="138"/>
      <c r="BK5161" s="138"/>
      <c r="BL5161" s="138"/>
      <c r="BM5161" s="138"/>
    </row>
    <row r="5162" spans="62:65" ht="13" thickBot="1">
      <c r="BJ5162" s="138"/>
      <c r="BK5162" s="138"/>
      <c r="BL5162" s="138"/>
      <c r="BM5162" s="138"/>
    </row>
    <row r="5163" spans="62:65" ht="13" thickBot="1">
      <c r="BJ5163" s="138"/>
      <c r="BK5163" s="138"/>
      <c r="BL5163" s="138"/>
      <c r="BM5163" s="138"/>
    </row>
    <row r="5164" spans="62:65" ht="13" thickBot="1">
      <c r="BJ5164" s="138"/>
      <c r="BK5164" s="138"/>
      <c r="BL5164" s="138"/>
      <c r="BM5164" s="138"/>
    </row>
    <row r="5165" spans="62:65" ht="13" thickBot="1">
      <c r="BJ5165" s="138"/>
      <c r="BK5165" s="138"/>
      <c r="BL5165" s="138"/>
      <c r="BM5165" s="138"/>
    </row>
    <row r="5166" spans="62:65" ht="13" thickBot="1">
      <c r="BJ5166" s="138"/>
      <c r="BK5166" s="138"/>
      <c r="BL5166" s="138"/>
      <c r="BM5166" s="138"/>
    </row>
    <row r="5167" spans="62:65" ht="13" thickBot="1">
      <c r="BJ5167" s="138"/>
      <c r="BK5167" s="138"/>
      <c r="BL5167" s="138"/>
      <c r="BM5167" s="138"/>
    </row>
    <row r="5168" spans="62:65" ht="13" thickBot="1">
      <c r="BJ5168" s="138"/>
      <c r="BK5168" s="138"/>
      <c r="BL5168" s="138"/>
      <c r="BM5168" s="138"/>
    </row>
    <row r="5169" spans="62:65" ht="13" thickBot="1">
      <c r="BJ5169" s="138"/>
      <c r="BK5169" s="138"/>
      <c r="BL5169" s="138"/>
      <c r="BM5169" s="138"/>
    </row>
    <row r="5170" spans="62:65" ht="13" thickBot="1">
      <c r="BJ5170" s="138"/>
      <c r="BK5170" s="138"/>
      <c r="BL5170" s="138"/>
      <c r="BM5170" s="138"/>
    </row>
    <row r="5171" spans="62:65" ht="13" thickBot="1">
      <c r="BJ5171" s="138"/>
      <c r="BK5171" s="138"/>
      <c r="BL5171" s="138"/>
      <c r="BM5171" s="138"/>
    </row>
    <row r="5172" spans="62:65" ht="13" thickBot="1">
      <c r="BJ5172" s="138"/>
      <c r="BK5172" s="138"/>
      <c r="BL5172" s="138"/>
      <c r="BM5172" s="138"/>
    </row>
    <row r="5173" spans="62:65" ht="13" thickBot="1">
      <c r="BJ5173" s="138"/>
      <c r="BK5173" s="138"/>
      <c r="BL5173" s="138"/>
      <c r="BM5173" s="138"/>
    </row>
    <row r="5174" spans="62:65" ht="13" thickBot="1">
      <c r="BJ5174" s="138"/>
      <c r="BK5174" s="138"/>
      <c r="BL5174" s="138"/>
      <c r="BM5174" s="138"/>
    </row>
    <row r="5175" spans="62:65" ht="13" thickBot="1">
      <c r="BJ5175" s="138"/>
      <c r="BK5175" s="138"/>
      <c r="BL5175" s="138"/>
      <c r="BM5175" s="138"/>
    </row>
    <row r="5176" spans="62:65" ht="13" thickBot="1">
      <c r="BJ5176" s="138"/>
      <c r="BK5176" s="138"/>
      <c r="BL5176" s="138"/>
      <c r="BM5176" s="138"/>
    </row>
    <row r="5177" spans="62:65" ht="13" thickBot="1">
      <c r="BJ5177" s="138"/>
      <c r="BK5177" s="138"/>
      <c r="BL5177" s="138"/>
      <c r="BM5177" s="138"/>
    </row>
    <row r="5178" spans="62:65" ht="13" thickBot="1">
      <c r="BJ5178" s="138"/>
      <c r="BK5178" s="138"/>
      <c r="BL5178" s="138"/>
      <c r="BM5178" s="138"/>
    </row>
    <row r="5179" spans="62:65" ht="13" thickBot="1">
      <c r="BJ5179" s="138"/>
      <c r="BK5179" s="138"/>
      <c r="BL5179" s="138"/>
      <c r="BM5179" s="138"/>
    </row>
    <row r="5180" spans="62:65" ht="13" thickBot="1">
      <c r="BJ5180" s="138"/>
      <c r="BK5180" s="138"/>
      <c r="BL5180" s="138"/>
      <c r="BM5180" s="138"/>
    </row>
    <row r="5181" spans="62:65" ht="13" thickBot="1">
      <c r="BJ5181" s="138"/>
      <c r="BK5181" s="138"/>
      <c r="BL5181" s="138"/>
      <c r="BM5181" s="138"/>
    </row>
    <row r="5182" spans="62:65" ht="13" thickBot="1">
      <c r="BJ5182" s="138"/>
      <c r="BK5182" s="138"/>
      <c r="BL5182" s="138"/>
      <c r="BM5182" s="138"/>
    </row>
    <row r="5183" spans="62:65" ht="13" thickBot="1">
      <c r="BJ5183" s="138"/>
      <c r="BK5183" s="138"/>
      <c r="BL5183" s="138"/>
      <c r="BM5183" s="138"/>
    </row>
    <row r="5184" spans="62:65" ht="13" thickBot="1">
      <c r="BJ5184" s="138"/>
      <c r="BK5184" s="138"/>
      <c r="BL5184" s="138"/>
      <c r="BM5184" s="138"/>
    </row>
    <row r="5185" spans="62:65" ht="13" thickBot="1">
      <c r="BJ5185" s="138"/>
      <c r="BK5185" s="138"/>
      <c r="BL5185" s="138"/>
      <c r="BM5185" s="138"/>
    </row>
    <row r="5186" spans="62:65" ht="13" thickBot="1">
      <c r="BJ5186" s="138"/>
      <c r="BK5186" s="138"/>
      <c r="BL5186" s="138"/>
      <c r="BM5186" s="138"/>
    </row>
    <row r="5187" spans="62:65" ht="13" thickBot="1">
      <c r="BJ5187" s="138"/>
      <c r="BK5187" s="138"/>
      <c r="BL5187" s="138"/>
      <c r="BM5187" s="138"/>
    </row>
    <row r="5188" spans="62:65" ht="13" thickBot="1">
      <c r="BJ5188" s="138"/>
      <c r="BK5188" s="138"/>
      <c r="BL5188" s="138"/>
      <c r="BM5188" s="138"/>
    </row>
    <row r="5189" spans="62:65" ht="13" thickBot="1">
      <c r="BJ5189" s="138"/>
      <c r="BK5189" s="138"/>
      <c r="BL5189" s="138"/>
      <c r="BM5189" s="138"/>
    </row>
    <row r="5190" spans="62:65" ht="13" thickBot="1">
      <c r="BJ5190" s="138"/>
      <c r="BK5190" s="138"/>
      <c r="BL5190" s="138"/>
      <c r="BM5190" s="138"/>
    </row>
    <row r="5191" spans="62:65" ht="13" thickBot="1">
      <c r="BJ5191" s="138"/>
      <c r="BK5191" s="138"/>
      <c r="BL5191" s="138"/>
      <c r="BM5191" s="138"/>
    </row>
    <row r="5192" spans="62:65" ht="13" thickBot="1">
      <c r="BJ5192" s="138"/>
      <c r="BK5192" s="138"/>
      <c r="BL5192" s="138"/>
      <c r="BM5192" s="138"/>
    </row>
    <row r="5193" spans="62:65" ht="13" thickBot="1">
      <c r="BJ5193" s="138"/>
      <c r="BK5193" s="138"/>
      <c r="BL5193" s="138"/>
      <c r="BM5193" s="138"/>
    </row>
    <row r="5194" spans="62:65" ht="13" thickBot="1">
      <c r="BJ5194" s="138"/>
      <c r="BK5194" s="138"/>
      <c r="BL5194" s="138"/>
      <c r="BM5194" s="138"/>
    </row>
    <row r="5195" spans="62:65" ht="13" thickBot="1">
      <c r="BJ5195" s="138"/>
      <c r="BK5195" s="138"/>
      <c r="BL5195" s="138"/>
      <c r="BM5195" s="138"/>
    </row>
    <row r="5196" spans="62:65" ht="13" thickBot="1">
      <c r="BJ5196" s="138"/>
      <c r="BK5196" s="138"/>
      <c r="BL5196" s="138"/>
      <c r="BM5196" s="138"/>
    </row>
    <row r="5197" spans="62:65" ht="13" thickBot="1">
      <c r="BJ5197" s="138"/>
      <c r="BK5197" s="138"/>
      <c r="BL5197" s="138"/>
      <c r="BM5197" s="138"/>
    </row>
    <row r="5198" spans="62:65" ht="13" thickBot="1">
      <c r="BJ5198" s="138"/>
      <c r="BK5198" s="138"/>
      <c r="BL5198" s="138"/>
      <c r="BM5198" s="138"/>
    </row>
    <row r="5199" spans="62:65" ht="13" thickBot="1">
      <c r="BJ5199" s="138"/>
      <c r="BK5199" s="138"/>
      <c r="BL5199" s="138"/>
      <c r="BM5199" s="138"/>
    </row>
    <row r="5200" spans="62:65" ht="13" thickBot="1">
      <c r="BJ5200" s="138"/>
      <c r="BK5200" s="138"/>
      <c r="BL5200" s="138"/>
      <c r="BM5200" s="138"/>
    </row>
    <row r="5201" spans="62:65" ht="13" thickBot="1">
      <c r="BJ5201" s="138"/>
      <c r="BK5201" s="138"/>
      <c r="BL5201" s="138"/>
      <c r="BM5201" s="138"/>
    </row>
    <row r="5202" spans="62:65" ht="13" thickBot="1">
      <c r="BJ5202" s="138"/>
      <c r="BK5202" s="138"/>
      <c r="BL5202" s="138"/>
      <c r="BM5202" s="138"/>
    </row>
    <row r="5203" spans="62:65" ht="13" thickBot="1">
      <c r="BJ5203" s="138"/>
      <c r="BK5203" s="138"/>
      <c r="BL5203" s="138"/>
      <c r="BM5203" s="138"/>
    </row>
    <row r="5204" spans="62:65" ht="13" thickBot="1">
      <c r="BJ5204" s="138"/>
      <c r="BK5204" s="138"/>
      <c r="BL5204" s="138"/>
      <c r="BM5204" s="138"/>
    </row>
    <row r="5205" spans="62:65" ht="13" thickBot="1">
      <c r="BJ5205" s="138"/>
      <c r="BK5205" s="138"/>
      <c r="BL5205" s="138"/>
      <c r="BM5205" s="138"/>
    </row>
    <row r="5206" spans="62:65" ht="13" thickBot="1">
      <c r="BJ5206" s="138"/>
      <c r="BK5206" s="138"/>
      <c r="BL5206" s="138"/>
      <c r="BM5206" s="138"/>
    </row>
    <row r="5207" spans="62:65" ht="13" thickBot="1">
      <c r="BJ5207" s="138"/>
      <c r="BK5207" s="138"/>
      <c r="BL5207" s="138"/>
      <c r="BM5207" s="138"/>
    </row>
    <row r="5208" spans="62:65" ht="13" thickBot="1">
      <c r="BJ5208" s="138"/>
      <c r="BK5208" s="138"/>
      <c r="BL5208" s="138"/>
      <c r="BM5208" s="138"/>
    </row>
    <row r="5209" spans="62:65" ht="13" thickBot="1">
      <c r="BJ5209" s="138"/>
      <c r="BK5209" s="138"/>
      <c r="BL5209" s="138"/>
      <c r="BM5209" s="138"/>
    </row>
    <row r="5210" spans="62:65" ht="13" thickBot="1">
      <c r="BJ5210" s="138"/>
      <c r="BK5210" s="138"/>
      <c r="BL5210" s="138"/>
      <c r="BM5210" s="138"/>
    </row>
    <row r="5211" spans="62:65" ht="13" thickBot="1">
      <c r="BJ5211" s="138"/>
      <c r="BK5211" s="138"/>
      <c r="BL5211" s="138"/>
      <c r="BM5211" s="138"/>
    </row>
    <row r="5212" spans="62:65" ht="13" thickBot="1">
      <c r="BJ5212" s="138"/>
      <c r="BK5212" s="138"/>
      <c r="BL5212" s="138"/>
      <c r="BM5212" s="138"/>
    </row>
    <row r="5213" spans="62:65" ht="13" thickBot="1">
      <c r="BJ5213" s="138"/>
      <c r="BK5213" s="138"/>
      <c r="BL5213" s="138"/>
      <c r="BM5213" s="138"/>
    </row>
    <row r="5214" spans="62:65" ht="13" thickBot="1">
      <c r="BJ5214" s="138"/>
      <c r="BK5214" s="138"/>
      <c r="BL5214" s="138"/>
      <c r="BM5214" s="138"/>
    </row>
    <row r="5215" spans="62:65" ht="13" thickBot="1">
      <c r="BJ5215" s="138"/>
      <c r="BK5215" s="138"/>
      <c r="BL5215" s="138"/>
      <c r="BM5215" s="138"/>
    </row>
    <row r="5216" spans="62:65" ht="13" thickBot="1">
      <c r="BJ5216" s="138"/>
      <c r="BK5216" s="138"/>
      <c r="BL5216" s="138"/>
      <c r="BM5216" s="138"/>
    </row>
    <row r="5217" spans="62:65" ht="13" thickBot="1">
      <c r="BJ5217" s="138"/>
      <c r="BK5217" s="138"/>
      <c r="BL5217" s="138"/>
      <c r="BM5217" s="138"/>
    </row>
    <row r="5218" spans="62:65" ht="13" thickBot="1">
      <c r="BJ5218" s="138"/>
      <c r="BK5218" s="138"/>
      <c r="BL5218" s="138"/>
      <c r="BM5218" s="138"/>
    </row>
    <row r="5219" spans="62:65" ht="13" thickBot="1">
      <c r="BJ5219" s="138"/>
      <c r="BK5219" s="138"/>
      <c r="BL5219" s="138"/>
      <c r="BM5219" s="138"/>
    </row>
    <row r="5220" spans="62:65" ht="13" thickBot="1">
      <c r="BJ5220" s="138"/>
      <c r="BK5220" s="138"/>
      <c r="BL5220" s="138"/>
      <c r="BM5220" s="138"/>
    </row>
    <row r="5221" spans="62:65" ht="13" thickBot="1">
      <c r="BJ5221" s="138"/>
      <c r="BK5221" s="138"/>
      <c r="BL5221" s="138"/>
      <c r="BM5221" s="138"/>
    </row>
    <row r="5222" spans="62:65" ht="13" thickBot="1">
      <c r="BJ5222" s="138"/>
      <c r="BK5222" s="138"/>
      <c r="BL5222" s="138"/>
      <c r="BM5222" s="138"/>
    </row>
    <row r="5223" spans="62:65" ht="13" thickBot="1">
      <c r="BJ5223" s="138"/>
      <c r="BK5223" s="138"/>
      <c r="BL5223" s="138"/>
      <c r="BM5223" s="138"/>
    </row>
    <row r="5224" spans="62:65" ht="13" thickBot="1">
      <c r="BJ5224" s="138"/>
      <c r="BK5224" s="138"/>
      <c r="BL5224" s="138"/>
      <c r="BM5224" s="138"/>
    </row>
    <row r="5225" spans="62:65" ht="13" thickBot="1">
      <c r="BJ5225" s="138"/>
      <c r="BK5225" s="138"/>
      <c r="BL5225" s="138"/>
      <c r="BM5225" s="138"/>
    </row>
    <row r="5226" spans="62:65" ht="13" thickBot="1">
      <c r="BJ5226" s="138"/>
      <c r="BK5226" s="138"/>
      <c r="BL5226" s="138"/>
      <c r="BM5226" s="138"/>
    </row>
    <row r="5227" spans="62:65" ht="13" thickBot="1">
      <c r="BJ5227" s="138"/>
      <c r="BK5227" s="138"/>
      <c r="BL5227" s="138"/>
      <c r="BM5227" s="138"/>
    </row>
    <row r="5228" spans="62:65" ht="13" thickBot="1">
      <c r="BJ5228" s="138"/>
      <c r="BK5228" s="138"/>
      <c r="BL5228" s="138"/>
      <c r="BM5228" s="138"/>
    </row>
    <row r="5229" spans="62:65" ht="13" thickBot="1">
      <c r="BJ5229" s="138"/>
      <c r="BK5229" s="138"/>
      <c r="BL5229" s="138"/>
      <c r="BM5229" s="138"/>
    </row>
    <row r="5230" spans="62:65" ht="13" thickBot="1">
      <c r="BJ5230" s="138"/>
      <c r="BK5230" s="138"/>
      <c r="BL5230" s="138"/>
      <c r="BM5230" s="138"/>
    </row>
    <row r="5231" spans="62:65" ht="13" thickBot="1">
      <c r="BJ5231" s="138"/>
      <c r="BK5231" s="138"/>
      <c r="BL5231" s="138"/>
      <c r="BM5231" s="138"/>
    </row>
    <row r="5232" spans="62:65" ht="13" thickBot="1">
      <c r="BJ5232" s="138"/>
      <c r="BK5232" s="138"/>
      <c r="BL5232" s="138"/>
      <c r="BM5232" s="138"/>
    </row>
    <row r="5233" spans="62:65" ht="13" thickBot="1">
      <c r="BJ5233" s="138"/>
      <c r="BK5233" s="138"/>
      <c r="BL5233" s="138"/>
      <c r="BM5233" s="138"/>
    </row>
    <row r="5234" spans="62:65" ht="13" thickBot="1">
      <c r="BJ5234" s="138"/>
      <c r="BK5234" s="138"/>
      <c r="BL5234" s="138"/>
      <c r="BM5234" s="138"/>
    </row>
    <row r="5235" spans="62:65" ht="13" thickBot="1">
      <c r="BJ5235" s="138"/>
      <c r="BK5235" s="138"/>
      <c r="BL5235" s="138"/>
      <c r="BM5235" s="138"/>
    </row>
    <row r="5236" spans="62:65" ht="13" thickBot="1">
      <c r="BJ5236" s="138"/>
      <c r="BK5236" s="138"/>
      <c r="BL5236" s="138"/>
      <c r="BM5236" s="138"/>
    </row>
    <row r="5237" spans="62:65" ht="13" thickBot="1">
      <c r="BJ5237" s="138"/>
      <c r="BK5237" s="138"/>
      <c r="BL5237" s="138"/>
      <c r="BM5237" s="138"/>
    </row>
    <row r="5238" spans="62:65" ht="13" thickBot="1">
      <c r="BJ5238" s="138"/>
      <c r="BK5238" s="138"/>
      <c r="BL5238" s="138"/>
      <c r="BM5238" s="138"/>
    </row>
    <row r="5239" spans="62:65" ht="13" thickBot="1">
      <c r="BJ5239" s="138"/>
      <c r="BK5239" s="138"/>
      <c r="BL5239" s="138"/>
      <c r="BM5239" s="138"/>
    </row>
    <row r="5240" spans="62:65" ht="13" thickBot="1">
      <c r="BJ5240" s="138"/>
      <c r="BK5240" s="138"/>
      <c r="BL5240" s="138"/>
      <c r="BM5240" s="138"/>
    </row>
    <row r="5241" spans="62:65" ht="13" thickBot="1">
      <c r="BJ5241" s="138"/>
      <c r="BK5241" s="138"/>
      <c r="BL5241" s="138"/>
      <c r="BM5241" s="138"/>
    </row>
    <row r="5242" spans="62:65" ht="13" thickBot="1">
      <c r="BJ5242" s="138"/>
      <c r="BK5242" s="138"/>
      <c r="BL5242" s="138"/>
      <c r="BM5242" s="138"/>
    </row>
    <row r="5243" spans="62:65" ht="13" thickBot="1">
      <c r="BJ5243" s="138"/>
      <c r="BK5243" s="138"/>
      <c r="BL5243" s="138"/>
      <c r="BM5243" s="138"/>
    </row>
    <row r="5244" spans="62:65" ht="13" thickBot="1">
      <c r="BJ5244" s="138"/>
      <c r="BK5244" s="138"/>
      <c r="BL5244" s="138"/>
      <c r="BM5244" s="138"/>
    </row>
    <row r="5245" spans="62:65" ht="13" thickBot="1">
      <c r="BJ5245" s="138"/>
      <c r="BK5245" s="138"/>
      <c r="BL5245" s="138"/>
      <c r="BM5245" s="138"/>
    </row>
    <row r="5246" spans="62:65" ht="13" thickBot="1">
      <c r="BJ5246" s="138"/>
      <c r="BK5246" s="138"/>
      <c r="BL5246" s="138"/>
      <c r="BM5246" s="138"/>
    </row>
    <row r="5247" spans="62:65" ht="13" thickBot="1">
      <c r="BJ5247" s="138"/>
      <c r="BK5247" s="138"/>
      <c r="BL5247" s="138"/>
      <c r="BM5247" s="138"/>
    </row>
    <row r="5248" spans="62:65" ht="13" thickBot="1">
      <c r="BJ5248" s="138"/>
      <c r="BK5248" s="138"/>
      <c r="BL5248" s="138"/>
      <c r="BM5248" s="138"/>
    </row>
    <row r="5249" spans="62:65" ht="13" thickBot="1">
      <c r="BJ5249" s="138"/>
      <c r="BK5249" s="138"/>
      <c r="BL5249" s="138"/>
      <c r="BM5249" s="138"/>
    </row>
    <row r="5250" spans="62:65" ht="13" thickBot="1">
      <c r="BJ5250" s="138"/>
      <c r="BK5250" s="138"/>
      <c r="BL5250" s="138"/>
      <c r="BM5250" s="138"/>
    </row>
    <row r="5251" spans="62:65" ht="13" thickBot="1">
      <c r="BJ5251" s="138"/>
      <c r="BK5251" s="138"/>
      <c r="BL5251" s="138"/>
      <c r="BM5251" s="138"/>
    </row>
    <row r="5252" spans="62:65" ht="13" thickBot="1">
      <c r="BJ5252" s="138"/>
      <c r="BK5252" s="138"/>
      <c r="BL5252" s="138"/>
      <c r="BM5252" s="138"/>
    </row>
    <row r="5253" spans="62:65" ht="13" thickBot="1">
      <c r="BJ5253" s="138"/>
      <c r="BK5253" s="138"/>
      <c r="BL5253" s="138"/>
      <c r="BM5253" s="138"/>
    </row>
    <row r="5254" spans="62:65" ht="13" thickBot="1">
      <c r="BJ5254" s="138"/>
      <c r="BK5254" s="138"/>
      <c r="BL5254" s="138"/>
      <c r="BM5254" s="138"/>
    </row>
    <row r="5255" spans="62:65" ht="13" thickBot="1">
      <c r="BJ5255" s="138"/>
      <c r="BK5255" s="138"/>
      <c r="BL5255" s="138"/>
      <c r="BM5255" s="138"/>
    </row>
    <row r="5256" spans="62:65" ht="13" thickBot="1">
      <c r="BJ5256" s="138"/>
      <c r="BK5256" s="138"/>
      <c r="BL5256" s="138"/>
      <c r="BM5256" s="138"/>
    </row>
    <row r="5257" spans="62:65" ht="13" thickBot="1">
      <c r="BJ5257" s="138"/>
      <c r="BK5257" s="138"/>
      <c r="BL5257" s="138"/>
      <c r="BM5257" s="138"/>
    </row>
    <row r="5258" spans="62:65" ht="13" thickBot="1">
      <c r="BJ5258" s="138"/>
      <c r="BK5258" s="138"/>
      <c r="BL5258" s="138"/>
      <c r="BM5258" s="138"/>
    </row>
    <row r="5259" spans="62:65" ht="13" thickBot="1">
      <c r="BJ5259" s="138"/>
      <c r="BK5259" s="138"/>
      <c r="BL5259" s="138"/>
      <c r="BM5259" s="138"/>
    </row>
    <row r="5260" spans="62:65" ht="13" thickBot="1">
      <c r="BJ5260" s="138"/>
      <c r="BK5260" s="138"/>
      <c r="BL5260" s="138"/>
      <c r="BM5260" s="138"/>
    </row>
    <row r="5261" spans="62:65" ht="13" thickBot="1">
      <c r="BJ5261" s="138"/>
      <c r="BK5261" s="138"/>
      <c r="BL5261" s="138"/>
      <c r="BM5261" s="138"/>
    </row>
    <row r="5262" spans="62:65" ht="13" thickBot="1">
      <c r="BJ5262" s="138"/>
      <c r="BK5262" s="138"/>
      <c r="BL5262" s="138"/>
      <c r="BM5262" s="138"/>
    </row>
    <row r="5263" spans="62:65" ht="13" thickBot="1">
      <c r="BJ5263" s="138"/>
      <c r="BK5263" s="138"/>
      <c r="BL5263" s="138"/>
      <c r="BM5263" s="138"/>
    </row>
    <row r="5264" spans="62:65" ht="13" thickBot="1">
      <c r="BJ5264" s="138"/>
      <c r="BK5264" s="138"/>
      <c r="BL5264" s="138"/>
      <c r="BM5264" s="138"/>
    </row>
    <row r="5265" spans="62:65" ht="13" thickBot="1">
      <c r="BJ5265" s="138"/>
      <c r="BK5265" s="138"/>
      <c r="BL5265" s="138"/>
      <c r="BM5265" s="138"/>
    </row>
    <row r="5266" spans="62:65" ht="13" thickBot="1">
      <c r="BJ5266" s="138"/>
      <c r="BK5266" s="138"/>
      <c r="BL5266" s="138"/>
      <c r="BM5266" s="138"/>
    </row>
    <row r="5267" spans="62:65" ht="13" thickBot="1">
      <c r="BJ5267" s="138"/>
      <c r="BK5267" s="138"/>
      <c r="BL5267" s="138"/>
      <c r="BM5267" s="138"/>
    </row>
    <row r="5268" spans="62:65" ht="13" thickBot="1">
      <c r="BJ5268" s="138"/>
      <c r="BK5268" s="138"/>
      <c r="BL5268" s="138"/>
      <c r="BM5268" s="138"/>
    </row>
    <row r="5269" spans="62:65" ht="13" thickBot="1">
      <c r="BJ5269" s="138"/>
      <c r="BK5269" s="138"/>
      <c r="BL5269" s="138"/>
      <c r="BM5269" s="138"/>
    </row>
    <row r="5270" spans="62:65" ht="13" thickBot="1">
      <c r="BJ5270" s="138"/>
      <c r="BK5270" s="138"/>
      <c r="BL5270" s="138"/>
      <c r="BM5270" s="138"/>
    </row>
    <row r="5271" spans="62:65" ht="13" thickBot="1">
      <c r="BJ5271" s="138"/>
      <c r="BK5271" s="138"/>
      <c r="BL5271" s="138"/>
      <c r="BM5271" s="138"/>
    </row>
    <row r="5272" spans="62:65" ht="13" thickBot="1">
      <c r="BJ5272" s="138"/>
      <c r="BK5272" s="138"/>
      <c r="BL5272" s="138"/>
      <c r="BM5272" s="138"/>
    </row>
    <row r="5273" spans="62:65" ht="13" thickBot="1">
      <c r="BJ5273" s="138"/>
      <c r="BK5273" s="138"/>
      <c r="BL5273" s="138"/>
      <c r="BM5273" s="138"/>
    </row>
    <row r="5274" spans="62:65" ht="13" thickBot="1">
      <c r="BJ5274" s="138"/>
      <c r="BK5274" s="138"/>
      <c r="BL5274" s="138"/>
      <c r="BM5274" s="138"/>
    </row>
    <row r="5275" spans="62:65" ht="13" thickBot="1">
      <c r="BJ5275" s="138"/>
      <c r="BK5275" s="138"/>
      <c r="BL5275" s="138"/>
      <c r="BM5275" s="138"/>
    </row>
    <row r="5276" spans="62:65" ht="13" thickBot="1">
      <c r="BJ5276" s="138"/>
      <c r="BK5276" s="138"/>
      <c r="BL5276" s="138"/>
      <c r="BM5276" s="138"/>
    </row>
    <row r="5277" spans="62:65" ht="13" thickBot="1">
      <c r="BJ5277" s="138"/>
      <c r="BK5277" s="138"/>
      <c r="BL5277" s="138"/>
      <c r="BM5277" s="138"/>
    </row>
    <row r="5278" spans="62:65" ht="13" thickBot="1">
      <c r="BJ5278" s="138"/>
      <c r="BK5278" s="138"/>
      <c r="BL5278" s="138"/>
      <c r="BM5278" s="138"/>
    </row>
    <row r="5279" spans="62:65" ht="13" thickBot="1">
      <c r="BJ5279" s="138"/>
      <c r="BK5279" s="138"/>
      <c r="BL5279" s="138"/>
      <c r="BM5279" s="138"/>
    </row>
    <row r="5280" spans="62:65" ht="13" thickBot="1">
      <c r="BJ5280" s="138"/>
      <c r="BK5280" s="138"/>
      <c r="BL5280" s="138"/>
      <c r="BM5280" s="138"/>
    </row>
    <row r="5281" spans="62:65" ht="13" thickBot="1">
      <c r="BJ5281" s="138"/>
      <c r="BK5281" s="138"/>
      <c r="BL5281" s="138"/>
      <c r="BM5281" s="138"/>
    </row>
    <row r="5282" spans="62:65" ht="13" thickBot="1">
      <c r="BJ5282" s="138"/>
      <c r="BK5282" s="138"/>
      <c r="BL5282" s="138"/>
      <c r="BM5282" s="138"/>
    </row>
    <row r="5283" spans="62:65" ht="13" thickBot="1">
      <c r="BJ5283" s="138"/>
      <c r="BK5283" s="138"/>
      <c r="BL5283" s="138"/>
      <c r="BM5283" s="138"/>
    </row>
    <row r="5284" spans="62:65" ht="13" thickBot="1">
      <c r="BJ5284" s="138"/>
      <c r="BK5284" s="138"/>
      <c r="BL5284" s="138"/>
      <c r="BM5284" s="138"/>
    </row>
    <row r="5285" spans="62:65" ht="13" thickBot="1">
      <c r="BJ5285" s="138"/>
      <c r="BK5285" s="138"/>
      <c r="BL5285" s="138"/>
      <c r="BM5285" s="138"/>
    </row>
    <row r="5286" spans="62:65" ht="13" thickBot="1">
      <c r="BJ5286" s="138"/>
      <c r="BK5286" s="138"/>
      <c r="BL5286" s="138"/>
      <c r="BM5286" s="138"/>
    </row>
    <row r="5287" spans="62:65" ht="13" thickBot="1">
      <c r="BJ5287" s="138"/>
      <c r="BK5287" s="138"/>
      <c r="BL5287" s="138"/>
      <c r="BM5287" s="138"/>
    </row>
    <row r="5288" spans="62:65" ht="13" thickBot="1">
      <c r="BJ5288" s="138"/>
      <c r="BK5288" s="138"/>
      <c r="BL5288" s="138"/>
      <c r="BM5288" s="138"/>
    </row>
    <row r="5289" spans="62:65" ht="13" thickBot="1">
      <c r="BJ5289" s="138"/>
      <c r="BK5289" s="138"/>
      <c r="BL5289" s="138"/>
      <c r="BM5289" s="138"/>
    </row>
    <row r="5290" spans="62:65" ht="13" thickBot="1">
      <c r="BJ5290" s="138"/>
      <c r="BK5290" s="138"/>
      <c r="BL5290" s="138"/>
      <c r="BM5290" s="138"/>
    </row>
    <row r="5291" spans="62:65" ht="13" thickBot="1">
      <c r="BJ5291" s="138"/>
      <c r="BK5291" s="138"/>
      <c r="BL5291" s="138"/>
      <c r="BM5291" s="138"/>
    </row>
    <row r="5292" spans="62:65" ht="13" thickBot="1">
      <c r="BJ5292" s="138"/>
      <c r="BK5292" s="138"/>
      <c r="BL5292" s="138"/>
      <c r="BM5292" s="138"/>
    </row>
    <row r="5293" spans="62:65" ht="13" thickBot="1">
      <c r="BJ5293" s="138"/>
      <c r="BK5293" s="138"/>
      <c r="BL5293" s="138"/>
      <c r="BM5293" s="138"/>
    </row>
    <row r="5294" spans="62:65" ht="13" thickBot="1">
      <c r="BJ5294" s="138"/>
      <c r="BK5294" s="138"/>
      <c r="BL5294" s="138"/>
      <c r="BM5294" s="138"/>
    </row>
    <row r="5295" spans="62:65" ht="13" thickBot="1">
      <c r="BJ5295" s="138"/>
      <c r="BK5295" s="138"/>
      <c r="BL5295" s="138"/>
      <c r="BM5295" s="138"/>
    </row>
    <row r="5296" spans="62:65" ht="13" thickBot="1">
      <c r="BJ5296" s="138"/>
      <c r="BK5296" s="138"/>
      <c r="BL5296" s="138"/>
      <c r="BM5296" s="138"/>
    </row>
    <row r="5297" spans="62:65" ht="13" thickBot="1">
      <c r="BJ5297" s="138"/>
      <c r="BK5297" s="138"/>
      <c r="BL5297" s="138"/>
      <c r="BM5297" s="138"/>
    </row>
    <row r="5298" spans="62:65" ht="13" thickBot="1">
      <c r="BJ5298" s="138"/>
      <c r="BK5298" s="138"/>
      <c r="BL5298" s="138"/>
      <c r="BM5298" s="138"/>
    </row>
    <row r="5299" spans="62:65" ht="13" thickBot="1">
      <c r="BJ5299" s="138"/>
      <c r="BK5299" s="138"/>
      <c r="BL5299" s="138"/>
      <c r="BM5299" s="138"/>
    </row>
    <row r="5300" spans="62:65" ht="13" thickBot="1">
      <c r="BJ5300" s="138"/>
      <c r="BK5300" s="138"/>
      <c r="BL5300" s="138"/>
      <c r="BM5300" s="138"/>
    </row>
    <row r="5301" spans="62:65" ht="13" thickBot="1">
      <c r="BJ5301" s="138"/>
      <c r="BK5301" s="138"/>
      <c r="BL5301" s="138"/>
      <c r="BM5301" s="138"/>
    </row>
    <row r="5302" spans="62:65" ht="13" thickBot="1">
      <c r="BJ5302" s="138"/>
      <c r="BK5302" s="138"/>
      <c r="BL5302" s="138"/>
      <c r="BM5302" s="138"/>
    </row>
    <row r="5303" spans="62:65" ht="13" thickBot="1">
      <c r="BJ5303" s="138"/>
      <c r="BK5303" s="138"/>
      <c r="BL5303" s="138"/>
      <c r="BM5303" s="138"/>
    </row>
    <row r="5304" spans="62:65" ht="13" thickBot="1">
      <c r="BJ5304" s="138"/>
      <c r="BK5304" s="138"/>
      <c r="BL5304" s="138"/>
      <c r="BM5304" s="138"/>
    </row>
    <row r="5305" spans="62:65" ht="13" thickBot="1">
      <c r="BJ5305" s="138"/>
      <c r="BK5305" s="138"/>
      <c r="BL5305" s="138"/>
      <c r="BM5305" s="138"/>
    </row>
    <row r="5306" spans="62:65" ht="13" thickBot="1">
      <c r="BJ5306" s="138"/>
      <c r="BK5306" s="138"/>
      <c r="BL5306" s="138"/>
      <c r="BM5306" s="138"/>
    </row>
    <row r="5307" spans="62:65" ht="13" thickBot="1">
      <c r="BJ5307" s="138"/>
      <c r="BK5307" s="138"/>
      <c r="BL5307" s="138"/>
      <c r="BM5307" s="138"/>
    </row>
    <row r="5308" spans="62:65" ht="13" thickBot="1">
      <c r="BJ5308" s="138"/>
      <c r="BK5308" s="138"/>
      <c r="BL5308" s="138"/>
      <c r="BM5308" s="138"/>
    </row>
    <row r="5309" spans="62:65" ht="13" thickBot="1">
      <c r="BJ5309" s="138"/>
      <c r="BK5309" s="138"/>
      <c r="BL5309" s="138"/>
      <c r="BM5309" s="138"/>
    </row>
    <row r="5310" spans="62:65" ht="13" thickBot="1">
      <c r="BJ5310" s="138"/>
      <c r="BK5310" s="138"/>
      <c r="BL5310" s="138"/>
      <c r="BM5310" s="138"/>
    </row>
    <row r="5311" spans="62:65" ht="13" thickBot="1">
      <c r="BJ5311" s="138"/>
      <c r="BK5311" s="138"/>
      <c r="BL5311" s="138"/>
      <c r="BM5311" s="138"/>
    </row>
    <row r="5312" spans="62:65" ht="13" thickBot="1">
      <c r="BJ5312" s="138"/>
      <c r="BK5312" s="138"/>
      <c r="BL5312" s="138"/>
      <c r="BM5312" s="138"/>
    </row>
    <row r="5313" spans="62:65" ht="13" thickBot="1">
      <c r="BJ5313" s="138"/>
      <c r="BK5313" s="138"/>
      <c r="BL5313" s="138"/>
      <c r="BM5313" s="138"/>
    </row>
    <row r="5314" spans="62:65" ht="13" thickBot="1">
      <c r="BJ5314" s="138"/>
      <c r="BK5314" s="138"/>
      <c r="BL5314" s="138"/>
      <c r="BM5314" s="138"/>
    </row>
    <row r="5315" spans="62:65" ht="13" thickBot="1">
      <c r="BJ5315" s="138"/>
      <c r="BK5315" s="138"/>
      <c r="BL5315" s="138"/>
      <c r="BM5315" s="138"/>
    </row>
    <row r="5316" spans="62:65" ht="13" thickBot="1">
      <c r="BJ5316" s="138"/>
      <c r="BK5316" s="138"/>
      <c r="BL5316" s="138"/>
      <c r="BM5316" s="138"/>
    </row>
    <row r="5317" spans="62:65" ht="13" thickBot="1">
      <c r="BJ5317" s="138"/>
      <c r="BK5317" s="138"/>
      <c r="BL5317" s="138"/>
      <c r="BM5317" s="138"/>
    </row>
    <row r="5318" spans="62:65" ht="13" thickBot="1">
      <c r="BJ5318" s="138"/>
      <c r="BK5318" s="138"/>
      <c r="BL5318" s="138"/>
      <c r="BM5318" s="138"/>
    </row>
    <row r="5319" spans="62:65" ht="13" thickBot="1">
      <c r="BJ5319" s="138"/>
      <c r="BK5319" s="138"/>
      <c r="BL5319" s="138"/>
      <c r="BM5319" s="138"/>
    </row>
    <row r="5320" spans="62:65" ht="13" thickBot="1">
      <c r="BJ5320" s="138"/>
      <c r="BK5320" s="138"/>
      <c r="BL5320" s="138"/>
      <c r="BM5320" s="138"/>
    </row>
    <row r="5321" spans="62:65" ht="13" thickBot="1">
      <c r="BJ5321" s="138"/>
      <c r="BK5321" s="138"/>
      <c r="BL5321" s="138"/>
      <c r="BM5321" s="138"/>
    </row>
    <row r="5322" spans="62:65" ht="13" thickBot="1">
      <c r="BJ5322" s="138"/>
      <c r="BK5322" s="138"/>
      <c r="BL5322" s="138"/>
      <c r="BM5322" s="138"/>
    </row>
    <row r="5323" spans="62:65" ht="13" thickBot="1">
      <c r="BJ5323" s="138"/>
      <c r="BK5323" s="138"/>
      <c r="BL5323" s="138"/>
      <c r="BM5323" s="138"/>
    </row>
    <row r="5324" spans="62:65" ht="13" thickBot="1">
      <c r="BJ5324" s="138"/>
      <c r="BK5324" s="138"/>
      <c r="BL5324" s="138"/>
      <c r="BM5324" s="138"/>
    </row>
    <row r="5325" spans="62:65" ht="13" thickBot="1">
      <c r="BJ5325" s="138"/>
      <c r="BK5325" s="138"/>
      <c r="BL5325" s="138"/>
      <c r="BM5325" s="138"/>
    </row>
    <row r="5326" spans="62:65" ht="13" thickBot="1">
      <c r="BJ5326" s="138"/>
      <c r="BK5326" s="138"/>
      <c r="BL5326" s="138"/>
      <c r="BM5326" s="138"/>
    </row>
    <row r="5327" spans="62:65" ht="13" thickBot="1">
      <c r="BJ5327" s="138"/>
      <c r="BK5327" s="138"/>
      <c r="BL5327" s="138"/>
      <c r="BM5327" s="138"/>
    </row>
    <row r="5328" spans="62:65" ht="13" thickBot="1">
      <c r="BJ5328" s="138"/>
      <c r="BK5328" s="138"/>
      <c r="BL5328" s="138"/>
      <c r="BM5328" s="138"/>
    </row>
    <row r="5329" spans="62:65" ht="13" thickBot="1">
      <c r="BJ5329" s="138"/>
      <c r="BK5329" s="138"/>
      <c r="BL5329" s="138"/>
      <c r="BM5329" s="138"/>
    </row>
    <row r="5330" spans="62:65" ht="13" thickBot="1">
      <c r="BJ5330" s="138"/>
      <c r="BK5330" s="138"/>
      <c r="BL5330" s="138"/>
      <c r="BM5330" s="138"/>
    </row>
    <row r="5331" spans="62:65" ht="13" thickBot="1">
      <c r="BJ5331" s="138"/>
      <c r="BK5331" s="138"/>
      <c r="BL5331" s="138"/>
      <c r="BM5331" s="138"/>
    </row>
    <row r="5332" spans="62:65" ht="13" thickBot="1">
      <c r="BJ5332" s="138"/>
      <c r="BK5332" s="138"/>
      <c r="BL5332" s="138"/>
      <c r="BM5332" s="138"/>
    </row>
    <row r="5333" spans="62:65" ht="13" thickBot="1">
      <c r="BJ5333" s="138"/>
      <c r="BK5333" s="138"/>
      <c r="BL5333" s="138"/>
      <c r="BM5333" s="138"/>
    </row>
    <row r="5334" spans="62:65" ht="13" thickBot="1">
      <c r="BJ5334" s="138"/>
      <c r="BK5334" s="138"/>
      <c r="BL5334" s="138"/>
      <c r="BM5334" s="138"/>
    </row>
    <row r="5335" spans="62:65" ht="13" thickBot="1">
      <c r="BJ5335" s="138"/>
      <c r="BK5335" s="138"/>
      <c r="BL5335" s="138"/>
      <c r="BM5335" s="138"/>
    </row>
    <row r="5336" spans="62:65" ht="13" thickBot="1">
      <c r="BJ5336" s="138"/>
      <c r="BK5336" s="138"/>
      <c r="BL5336" s="138"/>
      <c r="BM5336" s="138"/>
    </row>
    <row r="5337" spans="62:65" ht="13" thickBot="1">
      <c r="BJ5337" s="138"/>
      <c r="BK5337" s="138"/>
      <c r="BL5337" s="138"/>
      <c r="BM5337" s="138"/>
    </row>
    <row r="5338" spans="62:65" ht="13" thickBot="1">
      <c r="BJ5338" s="138"/>
      <c r="BK5338" s="138"/>
      <c r="BL5338" s="138"/>
      <c r="BM5338" s="138"/>
    </row>
    <row r="5339" spans="62:65" ht="13" thickBot="1">
      <c r="BJ5339" s="138"/>
      <c r="BK5339" s="138"/>
      <c r="BL5339" s="138"/>
      <c r="BM5339" s="138"/>
    </row>
    <row r="5340" spans="62:65" ht="13" thickBot="1">
      <c r="BJ5340" s="138"/>
      <c r="BK5340" s="138"/>
      <c r="BL5340" s="138"/>
      <c r="BM5340" s="138"/>
    </row>
    <row r="5341" spans="62:65" ht="13" thickBot="1">
      <c r="BJ5341" s="138"/>
      <c r="BK5341" s="138"/>
      <c r="BL5341" s="138"/>
      <c r="BM5341" s="138"/>
    </row>
    <row r="5342" spans="62:65" ht="13" thickBot="1">
      <c r="BJ5342" s="138"/>
      <c r="BK5342" s="138"/>
      <c r="BL5342" s="138"/>
      <c r="BM5342" s="138"/>
    </row>
    <row r="5343" spans="62:65" ht="13" thickBot="1">
      <c r="BJ5343" s="138"/>
      <c r="BK5343" s="138"/>
      <c r="BL5343" s="138"/>
      <c r="BM5343" s="138"/>
    </row>
    <row r="5344" spans="62:65" ht="13" thickBot="1">
      <c r="BJ5344" s="138"/>
      <c r="BK5344" s="138"/>
      <c r="BL5344" s="138"/>
      <c r="BM5344" s="138"/>
    </row>
    <row r="5345" spans="62:65" ht="13" thickBot="1">
      <c r="BJ5345" s="138"/>
      <c r="BK5345" s="138"/>
      <c r="BL5345" s="138"/>
      <c r="BM5345" s="138"/>
    </row>
    <row r="5346" spans="62:65" ht="13" thickBot="1">
      <c r="BJ5346" s="138"/>
      <c r="BK5346" s="138"/>
      <c r="BL5346" s="138"/>
      <c r="BM5346" s="138"/>
    </row>
    <row r="5347" spans="62:65" ht="13" thickBot="1">
      <c r="BJ5347" s="138"/>
      <c r="BK5347" s="138"/>
      <c r="BL5347" s="138"/>
      <c r="BM5347" s="138"/>
    </row>
    <row r="5348" spans="62:65" ht="13" thickBot="1">
      <c r="BJ5348" s="138"/>
      <c r="BK5348" s="138"/>
      <c r="BL5348" s="138"/>
      <c r="BM5348" s="138"/>
    </row>
    <row r="5349" spans="62:65" ht="13" thickBot="1">
      <c r="BJ5349" s="138"/>
      <c r="BK5349" s="138"/>
      <c r="BL5349" s="138"/>
      <c r="BM5349" s="138"/>
    </row>
    <row r="5350" spans="62:65" ht="13" thickBot="1">
      <c r="BJ5350" s="138"/>
      <c r="BK5350" s="138"/>
      <c r="BL5350" s="138"/>
      <c r="BM5350" s="138"/>
    </row>
    <row r="5351" spans="62:65" ht="13" thickBot="1">
      <c r="BJ5351" s="138"/>
      <c r="BK5351" s="138"/>
      <c r="BL5351" s="138"/>
      <c r="BM5351" s="138"/>
    </row>
    <row r="5352" spans="62:65" ht="13" thickBot="1">
      <c r="BJ5352" s="138"/>
      <c r="BK5352" s="138"/>
      <c r="BL5352" s="138"/>
      <c r="BM5352" s="138"/>
    </row>
    <row r="5353" spans="62:65" ht="13" thickBot="1">
      <c r="BJ5353" s="138"/>
      <c r="BK5353" s="138"/>
      <c r="BL5353" s="138"/>
      <c r="BM5353" s="138"/>
    </row>
    <row r="5354" spans="62:65" ht="13" thickBot="1">
      <c r="BJ5354" s="138"/>
      <c r="BK5354" s="138"/>
      <c r="BL5354" s="138"/>
      <c r="BM5354" s="138"/>
    </row>
    <row r="5355" spans="62:65" ht="13" thickBot="1">
      <c r="BJ5355" s="138"/>
      <c r="BK5355" s="138"/>
      <c r="BL5355" s="138"/>
      <c r="BM5355" s="138"/>
    </row>
    <row r="5356" spans="62:65" ht="13" thickBot="1">
      <c r="BJ5356" s="138"/>
      <c r="BK5356" s="138"/>
      <c r="BL5356" s="138"/>
      <c r="BM5356" s="138"/>
    </row>
    <row r="5357" spans="62:65" ht="13" thickBot="1">
      <c r="BJ5357" s="138"/>
      <c r="BK5357" s="138"/>
      <c r="BL5357" s="138"/>
      <c r="BM5357" s="138"/>
    </row>
    <row r="5358" spans="62:65" ht="13" thickBot="1">
      <c r="BJ5358" s="138"/>
      <c r="BK5358" s="138"/>
      <c r="BL5358" s="138"/>
      <c r="BM5358" s="138"/>
    </row>
    <row r="5359" spans="62:65" ht="13" thickBot="1">
      <c r="BJ5359" s="138"/>
      <c r="BK5359" s="138"/>
      <c r="BL5359" s="138"/>
      <c r="BM5359" s="138"/>
    </row>
    <row r="5360" spans="62:65" ht="13" thickBot="1">
      <c r="BJ5360" s="138"/>
      <c r="BK5360" s="138"/>
      <c r="BL5360" s="138"/>
      <c r="BM5360" s="138"/>
    </row>
    <row r="5361" spans="62:65" ht="13" thickBot="1">
      <c r="BJ5361" s="138"/>
      <c r="BK5361" s="138"/>
      <c r="BL5361" s="138"/>
      <c r="BM5361" s="138"/>
    </row>
    <row r="5362" spans="62:65" ht="13" thickBot="1">
      <c r="BJ5362" s="138"/>
      <c r="BK5362" s="138"/>
      <c r="BL5362" s="138"/>
      <c r="BM5362" s="138"/>
    </row>
    <row r="5363" spans="62:65" ht="13" thickBot="1">
      <c r="BJ5363" s="138"/>
      <c r="BK5363" s="138"/>
      <c r="BL5363" s="138"/>
      <c r="BM5363" s="138"/>
    </row>
    <row r="5364" spans="62:65" ht="13" thickBot="1">
      <c r="BJ5364" s="138"/>
      <c r="BK5364" s="138"/>
      <c r="BL5364" s="138"/>
      <c r="BM5364" s="138"/>
    </row>
    <row r="5365" spans="62:65" ht="13" thickBot="1">
      <c r="BJ5365" s="138"/>
      <c r="BK5365" s="138"/>
      <c r="BL5365" s="138"/>
      <c r="BM5365" s="138"/>
    </row>
    <row r="5366" spans="62:65" ht="13" thickBot="1">
      <c r="BJ5366" s="138"/>
      <c r="BK5366" s="138"/>
      <c r="BL5366" s="138"/>
      <c r="BM5366" s="138"/>
    </row>
    <row r="5367" spans="62:65" ht="13" thickBot="1">
      <c r="BJ5367" s="138"/>
      <c r="BK5367" s="138"/>
      <c r="BL5367" s="138"/>
      <c r="BM5367" s="138"/>
    </row>
    <row r="5368" spans="62:65" ht="13" thickBot="1">
      <c r="BJ5368" s="138"/>
      <c r="BK5368" s="138"/>
      <c r="BL5368" s="138"/>
      <c r="BM5368" s="138"/>
    </row>
    <row r="5369" spans="62:65" ht="13" thickBot="1">
      <c r="BJ5369" s="138"/>
      <c r="BK5369" s="138"/>
      <c r="BL5369" s="138"/>
      <c r="BM5369" s="138"/>
    </row>
    <row r="5370" spans="62:65" ht="13" thickBot="1">
      <c r="BJ5370" s="138"/>
      <c r="BK5370" s="138"/>
      <c r="BL5370" s="138"/>
      <c r="BM5370" s="138"/>
    </row>
    <row r="5371" spans="62:65" ht="13" thickBot="1">
      <c r="BJ5371" s="138"/>
      <c r="BK5371" s="138"/>
      <c r="BL5371" s="138"/>
      <c r="BM5371" s="138"/>
    </row>
    <row r="5372" spans="62:65" ht="13" thickBot="1">
      <c r="BJ5372" s="138"/>
      <c r="BK5372" s="138"/>
      <c r="BL5372" s="138"/>
      <c r="BM5372" s="138"/>
    </row>
    <row r="5373" spans="62:65" ht="13" thickBot="1">
      <c r="BJ5373" s="138"/>
      <c r="BK5373" s="138"/>
      <c r="BL5373" s="138"/>
      <c r="BM5373" s="138"/>
    </row>
    <row r="5374" spans="62:65" ht="13" thickBot="1">
      <c r="BJ5374" s="138"/>
      <c r="BK5374" s="138"/>
      <c r="BL5374" s="138"/>
      <c r="BM5374" s="138"/>
    </row>
    <row r="5375" spans="62:65" ht="13" thickBot="1">
      <c r="BJ5375" s="138"/>
      <c r="BK5375" s="138"/>
      <c r="BL5375" s="138"/>
      <c r="BM5375" s="138"/>
    </row>
    <row r="5376" spans="62:65" ht="13" thickBot="1">
      <c r="BJ5376" s="138"/>
      <c r="BK5376" s="138"/>
      <c r="BL5376" s="138"/>
      <c r="BM5376" s="138"/>
    </row>
    <row r="5377" spans="62:65" ht="13" thickBot="1">
      <c r="BJ5377" s="138"/>
      <c r="BK5377" s="138"/>
      <c r="BL5377" s="138"/>
      <c r="BM5377" s="138"/>
    </row>
    <row r="5378" spans="62:65" ht="13" thickBot="1">
      <c r="BJ5378" s="138"/>
      <c r="BK5378" s="138"/>
      <c r="BL5378" s="138"/>
      <c r="BM5378" s="138"/>
    </row>
    <row r="5379" spans="62:65" ht="13" thickBot="1">
      <c r="BJ5379" s="138"/>
      <c r="BK5379" s="138"/>
      <c r="BL5379" s="138"/>
      <c r="BM5379" s="138"/>
    </row>
    <row r="5380" spans="62:65" ht="13" thickBot="1">
      <c r="BJ5380" s="138"/>
      <c r="BK5380" s="138"/>
      <c r="BL5380" s="138"/>
      <c r="BM5380" s="138"/>
    </row>
    <row r="5381" spans="62:65" ht="13" thickBot="1">
      <c r="BJ5381" s="138"/>
      <c r="BK5381" s="138"/>
      <c r="BL5381" s="138"/>
      <c r="BM5381" s="138"/>
    </row>
    <row r="5382" spans="62:65" ht="13" thickBot="1">
      <c r="BJ5382" s="138"/>
      <c r="BK5382" s="138"/>
      <c r="BL5382" s="138"/>
      <c r="BM5382" s="138"/>
    </row>
    <row r="5383" spans="62:65" ht="13" thickBot="1">
      <c r="BJ5383" s="138"/>
      <c r="BK5383" s="138"/>
      <c r="BL5383" s="138"/>
      <c r="BM5383" s="138"/>
    </row>
    <row r="5384" spans="62:65" ht="13" thickBot="1">
      <c r="BJ5384" s="138"/>
      <c r="BK5384" s="138"/>
      <c r="BL5384" s="138"/>
      <c r="BM5384" s="138"/>
    </row>
    <row r="5385" spans="62:65" ht="13" thickBot="1">
      <c r="BJ5385" s="138"/>
      <c r="BK5385" s="138"/>
      <c r="BL5385" s="138"/>
      <c r="BM5385" s="138"/>
    </row>
    <row r="5386" spans="62:65" ht="13" thickBot="1">
      <c r="BJ5386" s="138"/>
      <c r="BK5386" s="138"/>
      <c r="BL5386" s="138"/>
      <c r="BM5386" s="138"/>
    </row>
    <row r="5387" spans="62:65" ht="13" thickBot="1">
      <c r="BJ5387" s="138"/>
      <c r="BK5387" s="138"/>
      <c r="BL5387" s="138"/>
      <c r="BM5387" s="138"/>
    </row>
    <row r="5388" spans="62:65" ht="13" thickBot="1">
      <c r="BJ5388" s="138"/>
      <c r="BK5388" s="138"/>
      <c r="BL5388" s="138"/>
      <c r="BM5388" s="138"/>
    </row>
    <row r="5389" spans="62:65" ht="13" thickBot="1">
      <c r="BJ5389" s="138"/>
      <c r="BK5389" s="138"/>
      <c r="BL5389" s="138"/>
      <c r="BM5389" s="138"/>
    </row>
    <row r="5390" spans="62:65" ht="13" thickBot="1">
      <c r="BJ5390" s="138"/>
      <c r="BK5390" s="138"/>
      <c r="BL5390" s="138"/>
      <c r="BM5390" s="138"/>
    </row>
    <row r="5391" spans="62:65" ht="13" thickBot="1">
      <c r="BJ5391" s="138"/>
      <c r="BK5391" s="138"/>
      <c r="BL5391" s="138"/>
      <c r="BM5391" s="138"/>
    </row>
    <row r="5392" spans="62:65" ht="13" thickBot="1">
      <c r="BJ5392" s="138"/>
      <c r="BK5392" s="138"/>
      <c r="BL5392" s="138"/>
      <c r="BM5392" s="138"/>
    </row>
    <row r="5393" spans="62:65" ht="13" thickBot="1">
      <c r="BJ5393" s="138"/>
      <c r="BK5393" s="138"/>
      <c r="BL5393" s="138"/>
      <c r="BM5393" s="138"/>
    </row>
    <row r="5394" spans="62:65" ht="13" thickBot="1">
      <c r="BJ5394" s="138"/>
      <c r="BK5394" s="138"/>
      <c r="BL5394" s="138"/>
      <c r="BM5394" s="138"/>
    </row>
    <row r="5395" spans="62:65" ht="13" thickBot="1">
      <c r="BJ5395" s="138"/>
      <c r="BK5395" s="138"/>
      <c r="BL5395" s="138"/>
      <c r="BM5395" s="138"/>
    </row>
    <row r="5396" spans="62:65" ht="13" thickBot="1">
      <c r="BJ5396" s="138"/>
      <c r="BK5396" s="138"/>
      <c r="BL5396" s="138"/>
      <c r="BM5396" s="138"/>
    </row>
    <row r="5397" spans="62:65" ht="13" thickBot="1">
      <c r="BJ5397" s="138"/>
      <c r="BK5397" s="138"/>
      <c r="BL5397" s="138"/>
      <c r="BM5397" s="138"/>
    </row>
    <row r="5398" spans="62:65" ht="13" thickBot="1">
      <c r="BJ5398" s="138"/>
      <c r="BK5398" s="138"/>
      <c r="BL5398" s="138"/>
      <c r="BM5398" s="138"/>
    </row>
    <row r="5399" spans="62:65" ht="13" thickBot="1">
      <c r="BJ5399" s="138"/>
      <c r="BK5399" s="138"/>
      <c r="BL5399" s="138"/>
      <c r="BM5399" s="138"/>
    </row>
    <row r="5400" spans="62:65" ht="13" thickBot="1">
      <c r="BJ5400" s="138"/>
      <c r="BK5400" s="138"/>
      <c r="BL5400" s="138"/>
      <c r="BM5400" s="138"/>
    </row>
    <row r="5401" spans="62:65" ht="13" thickBot="1">
      <c r="BJ5401" s="138"/>
      <c r="BK5401" s="138"/>
      <c r="BL5401" s="138"/>
      <c r="BM5401" s="138"/>
    </row>
    <row r="5402" spans="62:65" ht="13" thickBot="1">
      <c r="BJ5402" s="138"/>
      <c r="BK5402" s="138"/>
      <c r="BL5402" s="138"/>
      <c r="BM5402" s="138"/>
    </row>
    <row r="5403" spans="62:65" ht="13" thickBot="1">
      <c r="BJ5403" s="138"/>
      <c r="BK5403" s="138"/>
      <c r="BL5403" s="138"/>
      <c r="BM5403" s="138"/>
    </row>
    <row r="5404" spans="62:65" ht="13" thickBot="1">
      <c r="BJ5404" s="138"/>
      <c r="BK5404" s="138"/>
      <c r="BL5404" s="138"/>
      <c r="BM5404" s="138"/>
    </row>
    <row r="5405" spans="62:65" ht="13" thickBot="1">
      <c r="BJ5405" s="138"/>
      <c r="BK5405" s="138"/>
      <c r="BL5405" s="138"/>
      <c r="BM5405" s="138"/>
    </row>
    <row r="5406" spans="62:65" ht="13" thickBot="1">
      <c r="BJ5406" s="138"/>
      <c r="BK5406" s="138"/>
      <c r="BL5406" s="138"/>
      <c r="BM5406" s="138"/>
    </row>
    <row r="5407" spans="62:65" ht="13" thickBot="1">
      <c r="BJ5407" s="138"/>
      <c r="BK5407" s="138"/>
      <c r="BL5407" s="138"/>
      <c r="BM5407" s="138"/>
    </row>
    <row r="5408" spans="62:65" ht="13" thickBot="1">
      <c r="BJ5408" s="138"/>
      <c r="BK5408" s="138"/>
      <c r="BL5408" s="138"/>
      <c r="BM5408" s="138"/>
    </row>
    <row r="5409" spans="62:65" ht="13" thickBot="1">
      <c r="BJ5409" s="138"/>
      <c r="BK5409" s="138"/>
      <c r="BL5409" s="138"/>
      <c r="BM5409" s="138"/>
    </row>
    <row r="5410" spans="62:65" ht="13" thickBot="1">
      <c r="BJ5410" s="138"/>
      <c r="BK5410" s="138"/>
      <c r="BL5410" s="138"/>
      <c r="BM5410" s="138"/>
    </row>
    <row r="5411" spans="62:65" ht="13" thickBot="1">
      <c r="BJ5411" s="138"/>
      <c r="BK5411" s="138"/>
      <c r="BL5411" s="138"/>
      <c r="BM5411" s="138"/>
    </row>
    <row r="5412" spans="62:65" ht="13" thickBot="1">
      <c r="BJ5412" s="138"/>
      <c r="BK5412" s="138"/>
      <c r="BL5412" s="138"/>
      <c r="BM5412" s="138"/>
    </row>
    <row r="5413" spans="62:65" ht="13" thickBot="1">
      <c r="BJ5413" s="138"/>
      <c r="BK5413" s="138"/>
      <c r="BL5413" s="138"/>
      <c r="BM5413" s="138"/>
    </row>
    <row r="5414" spans="62:65" ht="13" thickBot="1">
      <c r="BJ5414" s="138"/>
      <c r="BK5414" s="138"/>
      <c r="BL5414" s="138"/>
      <c r="BM5414" s="138"/>
    </row>
    <row r="5415" spans="62:65" ht="13" thickBot="1">
      <c r="BJ5415" s="138"/>
      <c r="BK5415" s="138"/>
      <c r="BL5415" s="138"/>
      <c r="BM5415" s="138"/>
    </row>
    <row r="5416" spans="62:65" ht="13" thickBot="1">
      <c r="BJ5416" s="138"/>
      <c r="BK5416" s="138"/>
      <c r="BL5416" s="138"/>
      <c r="BM5416" s="138"/>
    </row>
    <row r="5417" spans="62:65" ht="13" thickBot="1">
      <c r="BJ5417" s="138"/>
      <c r="BK5417" s="138"/>
      <c r="BL5417" s="138"/>
      <c r="BM5417" s="138"/>
    </row>
    <row r="5418" spans="62:65" ht="13" thickBot="1">
      <c r="BJ5418" s="138"/>
      <c r="BK5418" s="138"/>
      <c r="BL5418" s="138"/>
      <c r="BM5418" s="138"/>
    </row>
    <row r="5419" spans="62:65" ht="13" thickBot="1">
      <c r="BJ5419" s="138"/>
      <c r="BK5419" s="138"/>
      <c r="BL5419" s="138"/>
      <c r="BM5419" s="138"/>
    </row>
    <row r="5420" spans="62:65" ht="13" thickBot="1">
      <c r="BJ5420" s="138"/>
      <c r="BK5420" s="138"/>
      <c r="BL5420" s="138"/>
      <c r="BM5420" s="138"/>
    </row>
    <row r="5421" spans="62:65" ht="13" thickBot="1">
      <c r="BJ5421" s="138"/>
      <c r="BK5421" s="138"/>
      <c r="BL5421" s="138"/>
      <c r="BM5421" s="138"/>
    </row>
    <row r="5422" spans="62:65" ht="13" thickBot="1">
      <c r="BJ5422" s="138"/>
      <c r="BK5422" s="138"/>
      <c r="BL5422" s="138"/>
      <c r="BM5422" s="138"/>
    </row>
    <row r="5423" spans="62:65" ht="13" thickBot="1">
      <c r="BJ5423" s="138"/>
      <c r="BK5423" s="138"/>
      <c r="BL5423" s="138"/>
      <c r="BM5423" s="138"/>
    </row>
    <row r="5424" spans="62:65" ht="13" thickBot="1">
      <c r="BJ5424" s="138"/>
      <c r="BK5424" s="138"/>
      <c r="BL5424" s="138"/>
      <c r="BM5424" s="138"/>
    </row>
    <row r="5425" spans="62:65" ht="13" thickBot="1">
      <c r="BJ5425" s="138"/>
      <c r="BK5425" s="138"/>
      <c r="BL5425" s="138"/>
      <c r="BM5425" s="138"/>
    </row>
    <row r="5426" spans="62:65" ht="13" thickBot="1">
      <c r="BJ5426" s="138"/>
      <c r="BK5426" s="138"/>
      <c r="BL5426" s="138"/>
      <c r="BM5426" s="138"/>
    </row>
    <row r="5427" spans="62:65" ht="13" thickBot="1">
      <c r="BJ5427" s="138"/>
      <c r="BK5427" s="138"/>
      <c r="BL5427" s="138"/>
      <c r="BM5427" s="138"/>
    </row>
    <row r="5428" spans="62:65" ht="13" thickBot="1">
      <c r="BJ5428" s="138"/>
      <c r="BK5428" s="138"/>
      <c r="BL5428" s="138"/>
      <c r="BM5428" s="138"/>
    </row>
    <row r="5429" spans="62:65" ht="13" thickBot="1">
      <c r="BJ5429" s="138"/>
      <c r="BK5429" s="138"/>
      <c r="BL5429" s="138"/>
      <c r="BM5429" s="138"/>
    </row>
    <row r="5430" spans="62:65" ht="13" thickBot="1">
      <c r="BJ5430" s="138"/>
      <c r="BK5430" s="138"/>
      <c r="BL5430" s="138"/>
      <c r="BM5430" s="138"/>
    </row>
    <row r="5431" spans="62:65" ht="13" thickBot="1">
      <c r="BJ5431" s="138"/>
      <c r="BK5431" s="138"/>
      <c r="BL5431" s="138"/>
      <c r="BM5431" s="138"/>
    </row>
    <row r="5432" spans="62:65" ht="13" thickBot="1">
      <c r="BJ5432" s="138"/>
      <c r="BK5432" s="138"/>
      <c r="BL5432" s="138"/>
      <c r="BM5432" s="138"/>
    </row>
    <row r="5433" spans="62:65" ht="13" thickBot="1">
      <c r="BJ5433" s="138"/>
      <c r="BK5433" s="138"/>
      <c r="BL5433" s="138"/>
      <c r="BM5433" s="138"/>
    </row>
    <row r="5434" spans="62:65" ht="13" thickBot="1">
      <c r="BJ5434" s="138"/>
      <c r="BK5434" s="138"/>
      <c r="BL5434" s="138"/>
      <c r="BM5434" s="138"/>
    </row>
    <row r="5435" spans="62:65" ht="13" thickBot="1">
      <c r="BJ5435" s="138"/>
      <c r="BK5435" s="138"/>
      <c r="BL5435" s="138"/>
      <c r="BM5435" s="138"/>
    </row>
    <row r="5436" spans="62:65" ht="13" thickBot="1">
      <c r="BJ5436" s="138"/>
      <c r="BK5436" s="138"/>
      <c r="BL5436" s="138"/>
      <c r="BM5436" s="138"/>
    </row>
    <row r="5437" spans="62:65" ht="13" thickBot="1">
      <c r="BJ5437" s="138"/>
      <c r="BK5437" s="138"/>
      <c r="BL5437" s="138"/>
      <c r="BM5437" s="138"/>
    </row>
    <row r="5438" spans="62:65" ht="13" thickBot="1">
      <c r="BJ5438" s="138"/>
      <c r="BK5438" s="138"/>
      <c r="BL5438" s="138"/>
      <c r="BM5438" s="138"/>
    </row>
    <row r="5439" spans="62:65" ht="13" thickBot="1">
      <c r="BJ5439" s="138"/>
      <c r="BK5439" s="138"/>
      <c r="BL5439" s="138"/>
      <c r="BM5439" s="138"/>
    </row>
    <row r="5440" spans="62:65" ht="13" thickBot="1">
      <c r="BJ5440" s="138"/>
      <c r="BK5440" s="138"/>
      <c r="BL5440" s="138"/>
      <c r="BM5440" s="138"/>
    </row>
    <row r="5441" spans="62:65" ht="13" thickBot="1">
      <c r="BJ5441" s="138"/>
      <c r="BK5441" s="138"/>
      <c r="BL5441" s="138"/>
      <c r="BM5441" s="138"/>
    </row>
    <row r="5442" spans="62:65" ht="13" thickBot="1">
      <c r="BJ5442" s="138"/>
      <c r="BK5442" s="138"/>
      <c r="BL5442" s="138"/>
      <c r="BM5442" s="138"/>
    </row>
    <row r="5443" spans="62:65" ht="13" thickBot="1">
      <c r="BJ5443" s="138"/>
      <c r="BK5443" s="138"/>
      <c r="BL5443" s="138"/>
      <c r="BM5443" s="138"/>
    </row>
    <row r="5444" spans="62:65" ht="13" thickBot="1">
      <c r="BJ5444" s="138"/>
      <c r="BK5444" s="138"/>
      <c r="BL5444" s="138"/>
      <c r="BM5444" s="138"/>
    </row>
    <row r="5445" spans="62:65" ht="13" thickBot="1">
      <c r="BJ5445" s="138"/>
      <c r="BK5445" s="138"/>
      <c r="BL5445" s="138"/>
      <c r="BM5445" s="138"/>
    </row>
    <row r="5446" spans="62:65" ht="13" thickBot="1">
      <c r="BJ5446" s="138"/>
      <c r="BK5446" s="138"/>
      <c r="BL5446" s="138"/>
      <c r="BM5446" s="138"/>
    </row>
    <row r="5447" spans="62:65" ht="13" thickBot="1">
      <c r="BJ5447" s="138"/>
      <c r="BK5447" s="138"/>
      <c r="BL5447" s="138"/>
      <c r="BM5447" s="138"/>
    </row>
    <row r="5448" spans="62:65" ht="13" thickBot="1">
      <c r="BJ5448" s="138"/>
      <c r="BK5448" s="138"/>
      <c r="BL5448" s="138"/>
      <c r="BM5448" s="138"/>
    </row>
    <row r="5449" spans="62:65" ht="13" thickBot="1">
      <c r="BJ5449" s="138"/>
      <c r="BK5449" s="138"/>
      <c r="BL5449" s="138"/>
      <c r="BM5449" s="138"/>
    </row>
    <row r="5450" spans="62:65" ht="13" thickBot="1">
      <c r="BJ5450" s="138"/>
      <c r="BK5450" s="138"/>
      <c r="BL5450" s="138"/>
      <c r="BM5450" s="138"/>
    </row>
    <row r="5451" spans="62:65" ht="13" thickBot="1">
      <c r="BJ5451" s="138"/>
      <c r="BK5451" s="138"/>
      <c r="BL5451" s="138"/>
      <c r="BM5451" s="138"/>
    </row>
    <row r="5452" spans="62:65" ht="13" thickBot="1">
      <c r="BJ5452" s="138"/>
      <c r="BK5452" s="138"/>
      <c r="BL5452" s="138"/>
      <c r="BM5452" s="138"/>
    </row>
    <row r="5453" spans="62:65" ht="13" thickBot="1">
      <c r="BJ5453" s="138"/>
      <c r="BK5453" s="138"/>
      <c r="BL5453" s="138"/>
      <c r="BM5453" s="138"/>
    </row>
    <row r="5454" spans="62:65" ht="13" thickBot="1">
      <c r="BJ5454" s="138"/>
      <c r="BK5454" s="138"/>
      <c r="BL5454" s="138"/>
      <c r="BM5454" s="138"/>
    </row>
    <row r="5455" spans="62:65" ht="13" thickBot="1">
      <c r="BJ5455" s="138"/>
      <c r="BK5455" s="138"/>
      <c r="BL5455" s="138"/>
      <c r="BM5455" s="138"/>
    </row>
    <row r="5456" spans="62:65" ht="13" thickBot="1">
      <c r="BJ5456" s="138"/>
      <c r="BK5456" s="138"/>
      <c r="BL5456" s="138"/>
      <c r="BM5456" s="138"/>
    </row>
    <row r="5457" spans="62:65" ht="13" thickBot="1">
      <c r="BJ5457" s="138"/>
      <c r="BK5457" s="138"/>
      <c r="BL5457" s="138"/>
      <c r="BM5457" s="138"/>
    </row>
    <row r="5458" spans="62:65" ht="13" thickBot="1">
      <c r="BJ5458" s="138"/>
      <c r="BK5458" s="138"/>
      <c r="BL5458" s="138"/>
      <c r="BM5458" s="138"/>
    </row>
    <row r="5459" spans="62:65" ht="13" thickBot="1">
      <c r="BJ5459" s="138"/>
      <c r="BK5459" s="138"/>
      <c r="BL5459" s="138"/>
      <c r="BM5459" s="138"/>
    </row>
    <row r="5460" spans="62:65" ht="13" thickBot="1">
      <c r="BJ5460" s="138"/>
      <c r="BK5460" s="138"/>
      <c r="BL5460" s="138"/>
      <c r="BM5460" s="138"/>
    </row>
    <row r="5461" spans="62:65" ht="13" thickBot="1">
      <c r="BJ5461" s="138"/>
      <c r="BK5461" s="138"/>
      <c r="BL5461" s="138"/>
      <c r="BM5461" s="138"/>
    </row>
    <row r="5462" spans="62:65" ht="13" thickBot="1">
      <c r="BJ5462" s="138"/>
      <c r="BK5462" s="138"/>
      <c r="BL5462" s="138"/>
      <c r="BM5462" s="138"/>
    </row>
    <row r="5463" spans="62:65" ht="13" thickBot="1">
      <c r="BJ5463" s="138"/>
      <c r="BK5463" s="138"/>
      <c r="BL5463" s="138"/>
      <c r="BM5463" s="138"/>
    </row>
    <row r="5464" spans="62:65" ht="13" thickBot="1">
      <c r="BJ5464" s="138"/>
      <c r="BK5464" s="138"/>
      <c r="BL5464" s="138"/>
      <c r="BM5464" s="138"/>
    </row>
    <row r="5465" spans="62:65" ht="13" thickBot="1">
      <c r="BJ5465" s="138"/>
      <c r="BK5465" s="138"/>
      <c r="BL5465" s="138"/>
      <c r="BM5465" s="138"/>
    </row>
    <row r="5466" spans="62:65" ht="13" thickBot="1">
      <c r="BJ5466" s="138"/>
      <c r="BK5466" s="138"/>
      <c r="BL5466" s="138"/>
      <c r="BM5466" s="138"/>
    </row>
    <row r="5467" spans="62:65" ht="13" thickBot="1">
      <c r="BJ5467" s="138"/>
      <c r="BK5467" s="138"/>
      <c r="BL5467" s="138"/>
      <c r="BM5467" s="138"/>
    </row>
    <row r="5468" spans="62:65" ht="13" thickBot="1">
      <c r="BJ5468" s="138"/>
      <c r="BK5468" s="138"/>
      <c r="BL5468" s="138"/>
      <c r="BM5468" s="138"/>
    </row>
    <row r="5469" spans="62:65" ht="13" thickBot="1">
      <c r="BJ5469" s="138"/>
      <c r="BK5469" s="138"/>
      <c r="BL5469" s="138"/>
      <c r="BM5469" s="138"/>
    </row>
    <row r="5470" spans="62:65" ht="13" thickBot="1">
      <c r="BJ5470" s="138"/>
      <c r="BK5470" s="138"/>
      <c r="BL5470" s="138"/>
      <c r="BM5470" s="138"/>
    </row>
    <row r="5471" spans="62:65" ht="13" thickBot="1">
      <c r="BJ5471" s="138"/>
      <c r="BK5471" s="138"/>
      <c r="BL5471" s="138"/>
      <c r="BM5471" s="138"/>
    </row>
    <row r="5472" spans="62:65" ht="13" thickBot="1">
      <c r="BJ5472" s="138"/>
      <c r="BK5472" s="138"/>
      <c r="BL5472" s="138"/>
      <c r="BM5472" s="138"/>
    </row>
    <row r="5473" spans="62:65" ht="13" thickBot="1">
      <c r="BJ5473" s="138"/>
      <c r="BK5473" s="138"/>
      <c r="BL5473" s="138"/>
      <c r="BM5473" s="138"/>
    </row>
    <row r="5474" spans="62:65" ht="13" thickBot="1">
      <c r="BJ5474" s="138"/>
      <c r="BK5474" s="138"/>
      <c r="BL5474" s="138"/>
      <c r="BM5474" s="138"/>
    </row>
    <row r="5475" spans="62:65" ht="13" thickBot="1">
      <c r="BJ5475" s="138"/>
      <c r="BK5475" s="138"/>
      <c r="BL5475" s="138"/>
      <c r="BM5475" s="138"/>
    </row>
    <row r="5476" spans="62:65" ht="13" thickBot="1">
      <c r="BJ5476" s="138"/>
      <c r="BK5476" s="138"/>
      <c r="BL5476" s="138"/>
      <c r="BM5476" s="138"/>
    </row>
    <row r="5477" spans="62:65" ht="13" thickBot="1">
      <c r="BJ5477" s="138"/>
      <c r="BK5477" s="138"/>
      <c r="BL5477" s="138"/>
      <c r="BM5477" s="138"/>
    </row>
    <row r="5478" spans="62:65" ht="13" thickBot="1">
      <c r="BJ5478" s="138"/>
      <c r="BK5478" s="138"/>
      <c r="BL5478" s="138"/>
      <c r="BM5478" s="138"/>
    </row>
    <row r="5479" spans="62:65" ht="13" thickBot="1">
      <c r="BJ5479" s="138"/>
      <c r="BK5479" s="138"/>
      <c r="BL5479" s="138"/>
      <c r="BM5479" s="138"/>
    </row>
    <row r="5480" spans="62:65" ht="13" thickBot="1">
      <c r="BJ5480" s="138"/>
      <c r="BK5480" s="138"/>
      <c r="BL5480" s="138"/>
      <c r="BM5480" s="138"/>
    </row>
    <row r="5481" spans="62:65" ht="13" thickBot="1">
      <c r="BJ5481" s="138"/>
      <c r="BK5481" s="138"/>
      <c r="BL5481" s="138"/>
      <c r="BM5481" s="138"/>
    </row>
    <row r="5482" spans="62:65" ht="13" thickBot="1">
      <c r="BJ5482" s="138"/>
      <c r="BK5482" s="138"/>
      <c r="BL5482" s="138"/>
      <c r="BM5482" s="138"/>
    </row>
    <row r="5483" spans="62:65" ht="13" thickBot="1">
      <c r="BJ5483" s="138"/>
      <c r="BK5483" s="138"/>
      <c r="BL5483" s="138"/>
      <c r="BM5483" s="138"/>
    </row>
    <row r="5484" spans="62:65" ht="13" thickBot="1">
      <c r="BJ5484" s="138"/>
      <c r="BK5484" s="138"/>
      <c r="BL5484" s="138"/>
      <c r="BM5484" s="138"/>
    </row>
    <row r="5485" spans="62:65" ht="13" thickBot="1">
      <c r="BJ5485" s="138"/>
      <c r="BK5485" s="138"/>
      <c r="BL5485" s="138"/>
      <c r="BM5485" s="138"/>
    </row>
    <row r="5486" spans="62:65" ht="13" thickBot="1">
      <c r="BJ5486" s="138"/>
      <c r="BK5486" s="138"/>
      <c r="BL5486" s="138"/>
      <c r="BM5486" s="138"/>
    </row>
    <row r="5487" spans="62:65" ht="13" thickBot="1">
      <c r="BJ5487" s="138"/>
      <c r="BK5487" s="138"/>
      <c r="BL5487" s="138"/>
      <c r="BM5487" s="138"/>
    </row>
    <row r="5488" spans="62:65" ht="13" thickBot="1">
      <c r="BJ5488" s="138"/>
      <c r="BK5488" s="138"/>
      <c r="BL5488" s="138"/>
      <c r="BM5488" s="138"/>
    </row>
    <row r="5489" spans="62:65" ht="13" thickBot="1">
      <c r="BJ5489" s="138"/>
      <c r="BK5489" s="138"/>
      <c r="BL5489" s="138"/>
      <c r="BM5489" s="138"/>
    </row>
    <row r="5490" spans="62:65" ht="13" thickBot="1">
      <c r="BJ5490" s="138"/>
      <c r="BK5490" s="138"/>
      <c r="BL5490" s="138"/>
      <c r="BM5490" s="138"/>
    </row>
    <row r="5491" spans="62:65" ht="13" thickBot="1">
      <c r="BJ5491" s="138"/>
      <c r="BK5491" s="138"/>
      <c r="BL5491" s="138"/>
      <c r="BM5491" s="138"/>
    </row>
    <row r="5492" spans="62:65" ht="13" thickBot="1">
      <c r="BJ5492" s="138"/>
      <c r="BK5492" s="138"/>
      <c r="BL5492" s="138"/>
      <c r="BM5492" s="138"/>
    </row>
    <row r="5493" spans="62:65" ht="13" thickBot="1">
      <c r="BJ5493" s="138"/>
      <c r="BK5493" s="138"/>
      <c r="BL5493" s="138"/>
      <c r="BM5493" s="138"/>
    </row>
    <row r="5494" spans="62:65" ht="13" thickBot="1">
      <c r="BJ5494" s="138"/>
      <c r="BK5494" s="138"/>
      <c r="BL5494" s="138"/>
      <c r="BM5494" s="138"/>
    </row>
    <row r="5495" spans="62:65" ht="13" thickBot="1">
      <c r="BJ5495" s="138"/>
      <c r="BK5495" s="138"/>
      <c r="BL5495" s="138"/>
      <c r="BM5495" s="138"/>
    </row>
    <row r="5496" spans="62:65" ht="13" thickBot="1">
      <c r="BJ5496" s="138"/>
      <c r="BK5496" s="138"/>
      <c r="BL5496" s="138"/>
      <c r="BM5496" s="138"/>
    </row>
    <row r="5497" spans="62:65" ht="13" thickBot="1">
      <c r="BJ5497" s="138"/>
      <c r="BK5497" s="138"/>
      <c r="BL5497" s="138"/>
      <c r="BM5497" s="138"/>
    </row>
    <row r="5498" spans="62:65" ht="13" thickBot="1">
      <c r="BJ5498" s="138"/>
      <c r="BK5498" s="138"/>
      <c r="BL5498" s="138"/>
      <c r="BM5498" s="138"/>
    </row>
    <row r="5499" spans="62:65" ht="13" thickBot="1">
      <c r="BJ5499" s="138"/>
      <c r="BK5499" s="138"/>
      <c r="BL5499" s="138"/>
      <c r="BM5499" s="138"/>
    </row>
    <row r="5500" spans="62:65" ht="13" thickBot="1">
      <c r="BJ5500" s="138"/>
      <c r="BK5500" s="138"/>
      <c r="BL5500" s="138"/>
      <c r="BM5500" s="138"/>
    </row>
    <row r="5501" spans="62:65" ht="13" thickBot="1">
      <c r="BJ5501" s="138"/>
      <c r="BK5501" s="138"/>
      <c r="BL5501" s="138"/>
      <c r="BM5501" s="138"/>
    </row>
    <row r="5502" spans="62:65" ht="13" thickBot="1">
      <c r="BJ5502" s="138"/>
      <c r="BK5502" s="138"/>
      <c r="BL5502" s="138"/>
      <c r="BM5502" s="138"/>
    </row>
    <row r="5503" spans="62:65" ht="13" thickBot="1">
      <c r="BJ5503" s="138"/>
      <c r="BK5503" s="138"/>
      <c r="BL5503" s="138"/>
      <c r="BM5503" s="138"/>
    </row>
    <row r="5504" spans="62:65" ht="13" thickBot="1">
      <c r="BJ5504" s="138"/>
      <c r="BK5504" s="138"/>
      <c r="BL5504" s="138"/>
      <c r="BM5504" s="138"/>
    </row>
    <row r="5505" spans="62:65" ht="13" thickBot="1">
      <c r="BJ5505" s="138"/>
      <c r="BK5505" s="138"/>
      <c r="BL5505" s="138"/>
      <c r="BM5505" s="138"/>
    </row>
    <row r="5506" spans="62:65" ht="13" thickBot="1">
      <c r="BJ5506" s="138"/>
      <c r="BK5506" s="138"/>
      <c r="BL5506" s="138"/>
      <c r="BM5506" s="138"/>
    </row>
    <row r="5507" spans="62:65" ht="13" thickBot="1">
      <c r="BJ5507" s="138"/>
      <c r="BK5507" s="138"/>
      <c r="BL5507" s="138"/>
      <c r="BM5507" s="138"/>
    </row>
    <row r="5508" spans="62:65" ht="13" thickBot="1">
      <c r="BJ5508" s="138"/>
      <c r="BK5508" s="138"/>
      <c r="BL5508" s="138"/>
      <c r="BM5508" s="138"/>
    </row>
    <row r="5509" spans="62:65" ht="13" thickBot="1">
      <c r="BJ5509" s="138"/>
      <c r="BK5509" s="138"/>
      <c r="BL5509" s="138"/>
      <c r="BM5509" s="138"/>
    </row>
    <row r="5510" spans="62:65" ht="13" thickBot="1">
      <c r="BJ5510" s="138"/>
      <c r="BK5510" s="138"/>
      <c r="BL5510" s="138"/>
      <c r="BM5510" s="138"/>
    </row>
    <row r="5511" spans="62:65" ht="13" thickBot="1">
      <c r="BJ5511" s="138"/>
      <c r="BK5511" s="138"/>
      <c r="BL5511" s="138"/>
      <c r="BM5511" s="138"/>
    </row>
    <row r="5512" spans="62:65" ht="13" thickBot="1">
      <c r="BJ5512" s="138"/>
      <c r="BK5512" s="138"/>
      <c r="BL5512" s="138"/>
      <c r="BM5512" s="138"/>
    </row>
    <row r="5513" spans="62:65" ht="13" thickBot="1">
      <c r="BJ5513" s="138"/>
      <c r="BK5513" s="138"/>
      <c r="BL5513" s="138"/>
      <c r="BM5513" s="138"/>
    </row>
    <row r="5514" spans="62:65" ht="13" thickBot="1">
      <c r="BJ5514" s="138"/>
      <c r="BK5514" s="138"/>
      <c r="BL5514" s="138"/>
      <c r="BM5514" s="138"/>
    </row>
    <row r="5515" spans="62:65" ht="13" thickBot="1">
      <c r="BJ5515" s="138"/>
      <c r="BK5515" s="138"/>
      <c r="BL5515" s="138"/>
      <c r="BM5515" s="138"/>
    </row>
    <row r="5516" spans="62:65" ht="13" thickBot="1">
      <c r="BJ5516" s="138"/>
      <c r="BK5516" s="138"/>
      <c r="BL5516" s="138"/>
      <c r="BM5516" s="138"/>
    </row>
    <row r="5517" spans="62:65" ht="13" thickBot="1">
      <c r="BJ5517" s="138"/>
      <c r="BK5517" s="138"/>
      <c r="BL5517" s="138"/>
      <c r="BM5517" s="138"/>
    </row>
    <row r="5518" spans="62:65" ht="13" thickBot="1">
      <c r="BJ5518" s="138"/>
      <c r="BK5518" s="138"/>
      <c r="BL5518" s="138"/>
      <c r="BM5518" s="138"/>
    </row>
    <row r="5519" spans="62:65" ht="13" thickBot="1">
      <c r="BJ5519" s="138"/>
      <c r="BK5519" s="138"/>
      <c r="BL5519" s="138"/>
      <c r="BM5519" s="138"/>
    </row>
    <row r="5520" spans="62:65" ht="13" thickBot="1">
      <c r="BJ5520" s="138"/>
      <c r="BK5520" s="138"/>
      <c r="BL5520" s="138"/>
      <c r="BM5520" s="138"/>
    </row>
    <row r="5521" spans="62:65" ht="13" thickBot="1">
      <c r="BJ5521" s="138"/>
      <c r="BK5521" s="138"/>
      <c r="BL5521" s="138"/>
      <c r="BM5521" s="138"/>
    </row>
    <row r="5522" spans="62:65" ht="13" thickBot="1">
      <c r="BJ5522" s="138"/>
      <c r="BK5522" s="138"/>
      <c r="BL5522" s="138"/>
      <c r="BM5522" s="138"/>
    </row>
    <row r="5523" spans="62:65" ht="13" thickBot="1">
      <c r="BJ5523" s="138"/>
      <c r="BK5523" s="138"/>
      <c r="BL5523" s="138"/>
      <c r="BM5523" s="138"/>
    </row>
    <row r="5524" spans="62:65" ht="13" thickBot="1">
      <c r="BJ5524" s="138"/>
      <c r="BK5524" s="138"/>
      <c r="BL5524" s="138"/>
      <c r="BM5524" s="138"/>
    </row>
    <row r="5525" spans="62:65" ht="13" thickBot="1">
      <c r="BJ5525" s="138"/>
      <c r="BK5525" s="138"/>
      <c r="BL5525" s="138"/>
      <c r="BM5525" s="138"/>
    </row>
    <row r="5526" spans="62:65" ht="13" thickBot="1">
      <c r="BJ5526" s="138"/>
      <c r="BK5526" s="138"/>
      <c r="BL5526" s="138"/>
      <c r="BM5526" s="138"/>
    </row>
    <row r="5527" spans="62:65" ht="13" thickBot="1">
      <c r="BJ5527" s="138"/>
      <c r="BK5527" s="138"/>
      <c r="BL5527" s="138"/>
      <c r="BM5527" s="138"/>
    </row>
    <row r="5528" spans="62:65" ht="13" thickBot="1">
      <c r="BJ5528" s="138"/>
      <c r="BK5528" s="138"/>
      <c r="BL5528" s="138"/>
      <c r="BM5528" s="138"/>
    </row>
    <row r="5529" spans="62:65" ht="13" thickBot="1">
      <c r="BJ5529" s="138"/>
      <c r="BK5529" s="138"/>
      <c r="BL5529" s="138"/>
      <c r="BM5529" s="138"/>
    </row>
    <row r="5530" spans="62:65" ht="13" thickBot="1">
      <c r="BJ5530" s="138"/>
      <c r="BK5530" s="138"/>
      <c r="BL5530" s="138"/>
      <c r="BM5530" s="138"/>
    </row>
    <row r="5531" spans="62:65" ht="13" thickBot="1">
      <c r="BJ5531" s="138"/>
      <c r="BK5531" s="138"/>
      <c r="BL5531" s="138"/>
      <c r="BM5531" s="138"/>
    </row>
    <row r="5532" spans="62:65" ht="13" thickBot="1">
      <c r="BJ5532" s="138"/>
      <c r="BK5532" s="138"/>
      <c r="BL5532" s="138"/>
      <c r="BM5532" s="138"/>
    </row>
    <row r="5533" spans="62:65" ht="13" thickBot="1">
      <c r="BJ5533" s="138"/>
      <c r="BK5533" s="138"/>
      <c r="BL5533" s="138"/>
      <c r="BM5533" s="138"/>
    </row>
    <row r="5534" spans="62:65" ht="13" thickBot="1">
      <c r="BJ5534" s="138"/>
      <c r="BK5534" s="138"/>
      <c r="BL5534" s="138"/>
      <c r="BM5534" s="138"/>
    </row>
    <row r="5535" spans="62:65" ht="13" thickBot="1">
      <c r="BJ5535" s="138"/>
      <c r="BK5535" s="138"/>
      <c r="BL5535" s="138"/>
      <c r="BM5535" s="138"/>
    </row>
    <row r="5536" spans="62:65" ht="13" thickBot="1">
      <c r="BJ5536" s="138"/>
      <c r="BK5536" s="138"/>
      <c r="BL5536" s="138"/>
      <c r="BM5536" s="138"/>
    </row>
    <row r="5537" spans="62:65" ht="13" thickBot="1">
      <c r="BJ5537" s="138"/>
      <c r="BK5537" s="138"/>
      <c r="BL5537" s="138"/>
      <c r="BM5537" s="138"/>
    </row>
    <row r="5538" spans="62:65" ht="13" thickBot="1">
      <c r="BJ5538" s="138"/>
      <c r="BK5538" s="138"/>
      <c r="BL5538" s="138"/>
      <c r="BM5538" s="138"/>
    </row>
    <row r="5539" spans="62:65" ht="13" thickBot="1">
      <c r="BJ5539" s="138"/>
      <c r="BK5539" s="138"/>
      <c r="BL5539" s="138"/>
      <c r="BM5539" s="138"/>
    </row>
    <row r="5540" spans="62:65" ht="13" thickBot="1">
      <c r="BJ5540" s="138"/>
      <c r="BK5540" s="138"/>
      <c r="BL5540" s="138"/>
      <c r="BM5540" s="138"/>
    </row>
    <row r="5541" spans="62:65" ht="13" thickBot="1">
      <c r="BJ5541" s="138"/>
      <c r="BK5541" s="138"/>
      <c r="BL5541" s="138"/>
      <c r="BM5541" s="138"/>
    </row>
    <row r="5542" spans="62:65" ht="13" thickBot="1">
      <c r="BJ5542" s="138"/>
      <c r="BK5542" s="138"/>
      <c r="BL5542" s="138"/>
      <c r="BM5542" s="138"/>
    </row>
    <row r="5543" spans="62:65" ht="13" thickBot="1">
      <c r="BJ5543" s="138"/>
      <c r="BK5543" s="138"/>
      <c r="BL5543" s="138"/>
      <c r="BM5543" s="138"/>
    </row>
    <row r="5544" spans="62:65" ht="13" thickBot="1">
      <c r="BJ5544" s="138"/>
      <c r="BK5544" s="138"/>
      <c r="BL5544" s="138"/>
      <c r="BM5544" s="138"/>
    </row>
    <row r="5545" spans="62:65" ht="13" thickBot="1">
      <c r="BJ5545" s="138"/>
      <c r="BK5545" s="138"/>
      <c r="BL5545" s="138"/>
      <c r="BM5545" s="138"/>
    </row>
    <row r="5546" spans="62:65" ht="13" thickBot="1">
      <c r="BJ5546" s="138"/>
      <c r="BK5546" s="138"/>
      <c r="BL5546" s="138"/>
      <c r="BM5546" s="138"/>
    </row>
    <row r="5547" spans="62:65" ht="13" thickBot="1">
      <c r="BJ5547" s="138"/>
      <c r="BK5547" s="138"/>
      <c r="BL5547" s="138"/>
      <c r="BM5547" s="138"/>
    </row>
    <row r="5548" spans="62:65" ht="13" thickBot="1">
      <c r="BJ5548" s="138"/>
      <c r="BK5548" s="138"/>
      <c r="BL5548" s="138"/>
      <c r="BM5548" s="138"/>
    </row>
    <row r="5549" spans="62:65" ht="13" thickBot="1">
      <c r="BJ5549" s="138"/>
      <c r="BK5549" s="138"/>
      <c r="BL5549" s="138"/>
      <c r="BM5549" s="138"/>
    </row>
    <row r="5550" spans="62:65" ht="13" thickBot="1">
      <c r="BJ5550" s="138"/>
      <c r="BK5550" s="138"/>
      <c r="BL5550" s="138"/>
      <c r="BM5550" s="138"/>
    </row>
    <row r="5551" spans="62:65" ht="13" thickBot="1">
      <c r="BJ5551" s="138"/>
      <c r="BK5551" s="138"/>
      <c r="BL5551" s="138"/>
      <c r="BM5551" s="138"/>
    </row>
    <row r="5552" spans="62:65" ht="13" thickBot="1">
      <c r="BJ5552" s="138"/>
      <c r="BK5552" s="138"/>
      <c r="BL5552" s="138"/>
      <c r="BM5552" s="138"/>
    </row>
    <row r="5553" spans="62:65" ht="13" thickBot="1">
      <c r="BJ5553" s="138"/>
      <c r="BK5553" s="138"/>
      <c r="BL5553" s="138"/>
      <c r="BM5553" s="138"/>
    </row>
    <row r="5554" spans="62:65" ht="13" thickBot="1">
      <c r="BJ5554" s="138"/>
      <c r="BK5554" s="138"/>
      <c r="BL5554" s="138"/>
      <c r="BM5554" s="138"/>
    </row>
    <row r="5555" spans="62:65" ht="13" thickBot="1">
      <c r="BJ5555" s="138"/>
      <c r="BK5555" s="138"/>
      <c r="BL5555" s="138"/>
      <c r="BM5555" s="138"/>
    </row>
    <row r="5556" spans="62:65" ht="13" thickBot="1">
      <c r="BJ5556" s="138"/>
      <c r="BK5556" s="138"/>
      <c r="BL5556" s="138"/>
      <c r="BM5556" s="138"/>
    </row>
    <row r="5557" spans="62:65" ht="13" thickBot="1">
      <c r="BJ5557" s="138"/>
      <c r="BK5557" s="138"/>
      <c r="BL5557" s="138"/>
      <c r="BM5557" s="138"/>
    </row>
    <row r="5558" spans="62:65" ht="13" thickBot="1">
      <c r="BJ5558" s="138"/>
      <c r="BK5558" s="138"/>
      <c r="BL5558" s="138"/>
      <c r="BM5558" s="138"/>
    </row>
    <row r="5559" spans="62:65" ht="13" thickBot="1">
      <c r="BJ5559" s="138"/>
      <c r="BK5559" s="138"/>
      <c r="BL5559" s="138"/>
      <c r="BM5559" s="138"/>
    </row>
    <row r="5560" spans="62:65" ht="13" thickBot="1">
      <c r="BJ5560" s="138"/>
      <c r="BK5560" s="138"/>
      <c r="BL5560" s="138"/>
      <c r="BM5560" s="138"/>
    </row>
    <row r="5561" spans="62:65" ht="13" thickBot="1">
      <c r="BJ5561" s="138"/>
      <c r="BK5561" s="138"/>
      <c r="BL5561" s="138"/>
      <c r="BM5561" s="138"/>
    </row>
    <row r="5562" spans="62:65" ht="13" thickBot="1">
      <c r="BJ5562" s="138"/>
      <c r="BK5562" s="138"/>
      <c r="BL5562" s="138"/>
      <c r="BM5562" s="138"/>
    </row>
    <row r="5563" spans="62:65" ht="13" thickBot="1">
      <c r="BJ5563" s="138"/>
      <c r="BK5563" s="138"/>
      <c r="BL5563" s="138"/>
      <c r="BM5563" s="138"/>
    </row>
    <row r="5564" spans="62:65" ht="13" thickBot="1">
      <c r="BJ5564" s="138"/>
      <c r="BK5564" s="138"/>
      <c r="BL5564" s="138"/>
      <c r="BM5564" s="138"/>
    </row>
    <row r="5565" spans="62:65" ht="13" thickBot="1">
      <c r="BJ5565" s="138"/>
      <c r="BK5565" s="138"/>
      <c r="BL5565" s="138"/>
      <c r="BM5565" s="138"/>
    </row>
    <row r="5566" spans="62:65" ht="13" thickBot="1">
      <c r="BJ5566" s="138"/>
      <c r="BK5566" s="138"/>
      <c r="BL5566" s="138"/>
      <c r="BM5566" s="138"/>
    </row>
    <row r="5567" spans="62:65" ht="13" thickBot="1">
      <c r="BJ5567" s="138"/>
      <c r="BK5567" s="138"/>
      <c r="BL5567" s="138"/>
      <c r="BM5567" s="138"/>
    </row>
    <row r="5568" spans="62:65" ht="13" thickBot="1">
      <c r="BJ5568" s="138"/>
      <c r="BK5568" s="138"/>
      <c r="BL5568" s="138"/>
      <c r="BM5568" s="138"/>
    </row>
    <row r="5569" spans="62:65" ht="13" thickBot="1">
      <c r="BJ5569" s="138"/>
      <c r="BK5569" s="138"/>
      <c r="BL5569" s="138"/>
      <c r="BM5569" s="138"/>
    </row>
    <row r="5570" spans="62:65" ht="13" thickBot="1">
      <c r="BJ5570" s="138"/>
      <c r="BK5570" s="138"/>
      <c r="BL5570" s="138"/>
      <c r="BM5570" s="138"/>
    </row>
    <row r="5571" spans="62:65" ht="13" thickBot="1">
      <c r="BJ5571" s="138"/>
      <c r="BK5571" s="138"/>
      <c r="BL5571" s="138"/>
      <c r="BM5571" s="138"/>
    </row>
    <row r="5572" spans="62:65" ht="13" thickBot="1">
      <c r="BJ5572" s="138"/>
      <c r="BK5572" s="138"/>
      <c r="BL5572" s="138"/>
      <c r="BM5572" s="138"/>
    </row>
    <row r="5573" spans="62:65" ht="13" thickBot="1">
      <c r="BJ5573" s="138"/>
      <c r="BK5573" s="138"/>
      <c r="BL5573" s="138"/>
      <c r="BM5573" s="138"/>
    </row>
    <row r="5574" spans="62:65" ht="13" thickBot="1">
      <c r="BJ5574" s="138"/>
      <c r="BK5574" s="138"/>
      <c r="BL5574" s="138"/>
      <c r="BM5574" s="138"/>
    </row>
    <row r="5575" spans="62:65" ht="13" thickBot="1">
      <c r="BJ5575" s="138"/>
      <c r="BK5575" s="138"/>
      <c r="BL5575" s="138"/>
      <c r="BM5575" s="138"/>
    </row>
    <row r="5576" spans="62:65" ht="13" thickBot="1">
      <c r="BJ5576" s="138"/>
      <c r="BK5576" s="138"/>
      <c r="BL5576" s="138"/>
      <c r="BM5576" s="138"/>
    </row>
    <row r="5577" spans="62:65" ht="13" thickBot="1">
      <c r="BJ5577" s="138"/>
      <c r="BK5577" s="138"/>
      <c r="BL5577" s="138"/>
      <c r="BM5577" s="138"/>
    </row>
    <row r="5578" spans="62:65" ht="13" thickBot="1">
      <c r="BJ5578" s="138"/>
      <c r="BK5578" s="138"/>
      <c r="BL5578" s="138"/>
      <c r="BM5578" s="138"/>
    </row>
    <row r="5579" spans="62:65" ht="13" thickBot="1">
      <c r="BJ5579" s="138"/>
      <c r="BK5579" s="138"/>
      <c r="BL5579" s="138"/>
      <c r="BM5579" s="138"/>
    </row>
    <row r="5580" spans="62:65" ht="13" thickBot="1">
      <c r="BJ5580" s="138"/>
      <c r="BK5580" s="138"/>
      <c r="BL5580" s="138"/>
      <c r="BM5580" s="138"/>
    </row>
    <row r="5581" spans="62:65" ht="13" thickBot="1">
      <c r="BJ5581" s="138"/>
      <c r="BK5581" s="138"/>
      <c r="BL5581" s="138"/>
      <c r="BM5581" s="138"/>
    </row>
    <row r="5582" spans="62:65" ht="13" thickBot="1">
      <c r="BJ5582" s="138"/>
      <c r="BK5582" s="138"/>
      <c r="BL5582" s="138"/>
      <c r="BM5582" s="138"/>
    </row>
    <row r="5583" spans="62:65" ht="13" thickBot="1">
      <c r="BJ5583" s="138"/>
      <c r="BK5583" s="138"/>
      <c r="BL5583" s="138"/>
      <c r="BM5583" s="138"/>
    </row>
    <row r="5584" spans="62:65" ht="13" thickBot="1">
      <c r="BJ5584" s="138"/>
      <c r="BK5584" s="138"/>
      <c r="BL5584" s="138"/>
      <c r="BM5584" s="138"/>
    </row>
    <row r="5585" spans="62:65" ht="13" thickBot="1">
      <c r="BJ5585" s="138"/>
      <c r="BK5585" s="138"/>
      <c r="BL5585" s="138"/>
      <c r="BM5585" s="138"/>
    </row>
    <row r="5586" spans="62:65" ht="13" thickBot="1">
      <c r="BJ5586" s="138"/>
      <c r="BK5586" s="138"/>
      <c r="BL5586" s="138"/>
      <c r="BM5586" s="138"/>
    </row>
    <row r="5587" spans="62:65" ht="13" thickBot="1">
      <c r="BJ5587" s="138"/>
      <c r="BK5587" s="138"/>
      <c r="BL5587" s="138"/>
      <c r="BM5587" s="138"/>
    </row>
    <row r="5588" spans="62:65" ht="13" thickBot="1">
      <c r="BJ5588" s="138"/>
      <c r="BK5588" s="138"/>
      <c r="BL5588" s="138"/>
      <c r="BM5588" s="138"/>
    </row>
    <row r="5589" spans="62:65" ht="13" thickBot="1">
      <c r="BJ5589" s="138"/>
      <c r="BK5589" s="138"/>
      <c r="BL5589" s="138"/>
      <c r="BM5589" s="138"/>
    </row>
    <row r="5590" spans="62:65" ht="13" thickBot="1">
      <c r="BJ5590" s="138"/>
      <c r="BK5590" s="138"/>
      <c r="BL5590" s="138"/>
      <c r="BM5590" s="138"/>
    </row>
    <row r="5591" spans="62:65" ht="13" thickBot="1">
      <c r="BJ5591" s="138"/>
      <c r="BK5591" s="138"/>
      <c r="BL5591" s="138"/>
      <c r="BM5591" s="138"/>
    </row>
    <row r="5592" spans="62:65" ht="13" thickBot="1">
      <c r="BJ5592" s="138"/>
      <c r="BK5592" s="138"/>
      <c r="BL5592" s="138"/>
      <c r="BM5592" s="138"/>
    </row>
    <row r="5593" spans="62:65" ht="13" thickBot="1">
      <c r="BJ5593" s="138"/>
      <c r="BK5593" s="138"/>
      <c r="BL5593" s="138"/>
      <c r="BM5593" s="138"/>
    </row>
    <row r="5594" spans="62:65" ht="13" thickBot="1">
      <c r="BJ5594" s="138"/>
      <c r="BK5594" s="138"/>
      <c r="BL5594" s="138"/>
      <c r="BM5594" s="138"/>
    </row>
    <row r="5595" spans="62:65" ht="13" thickBot="1">
      <c r="BJ5595" s="138"/>
      <c r="BK5595" s="138"/>
      <c r="BL5595" s="138"/>
      <c r="BM5595" s="138"/>
    </row>
    <row r="5596" spans="62:65" ht="13" thickBot="1">
      <c r="BJ5596" s="138"/>
      <c r="BK5596" s="138"/>
      <c r="BL5596" s="138"/>
      <c r="BM5596" s="138"/>
    </row>
    <row r="5597" spans="62:65" ht="13" thickBot="1">
      <c r="BJ5597" s="138"/>
      <c r="BK5597" s="138"/>
      <c r="BL5597" s="138"/>
      <c r="BM5597" s="138"/>
    </row>
    <row r="5598" spans="62:65" ht="13" thickBot="1">
      <c r="BJ5598" s="138"/>
      <c r="BK5598" s="138"/>
      <c r="BL5598" s="138"/>
      <c r="BM5598" s="138"/>
    </row>
    <row r="5599" spans="62:65" ht="13" thickBot="1">
      <c r="BJ5599" s="138"/>
      <c r="BK5599" s="138"/>
      <c r="BL5599" s="138"/>
      <c r="BM5599" s="138"/>
    </row>
    <row r="5600" spans="62:65" ht="13" thickBot="1">
      <c r="BJ5600" s="138"/>
      <c r="BK5600" s="138"/>
      <c r="BL5600" s="138"/>
      <c r="BM5600" s="138"/>
    </row>
    <row r="5601" spans="62:65" ht="13" thickBot="1">
      <c r="BJ5601" s="138"/>
      <c r="BK5601" s="138"/>
      <c r="BL5601" s="138"/>
      <c r="BM5601" s="138"/>
    </row>
    <row r="5602" spans="62:65" ht="13" thickBot="1">
      <c r="BJ5602" s="138"/>
      <c r="BK5602" s="138"/>
      <c r="BL5602" s="138"/>
      <c r="BM5602" s="138"/>
    </row>
    <row r="5603" spans="62:65" ht="13" thickBot="1">
      <c r="BJ5603" s="138"/>
      <c r="BK5603" s="138"/>
      <c r="BL5603" s="138"/>
      <c r="BM5603" s="138"/>
    </row>
    <row r="5604" spans="62:65" ht="13" thickBot="1">
      <c r="BJ5604" s="138"/>
      <c r="BK5604" s="138"/>
      <c r="BL5604" s="138"/>
      <c r="BM5604" s="138"/>
    </row>
    <row r="5605" spans="62:65" ht="13" thickBot="1">
      <c r="BJ5605" s="138"/>
      <c r="BK5605" s="138"/>
      <c r="BL5605" s="138"/>
      <c r="BM5605" s="138"/>
    </row>
    <row r="5606" spans="62:65" ht="13" thickBot="1">
      <c r="BJ5606" s="138"/>
      <c r="BK5606" s="138"/>
      <c r="BL5606" s="138"/>
      <c r="BM5606" s="138"/>
    </row>
    <row r="5607" spans="62:65" ht="13" thickBot="1">
      <c r="BJ5607" s="138"/>
      <c r="BK5607" s="138"/>
      <c r="BL5607" s="138"/>
      <c r="BM5607" s="138"/>
    </row>
    <row r="5608" spans="62:65" ht="13" thickBot="1">
      <c r="BJ5608" s="138"/>
      <c r="BK5608" s="138"/>
      <c r="BL5608" s="138"/>
      <c r="BM5608" s="138"/>
    </row>
    <row r="5609" spans="62:65" ht="13" thickBot="1">
      <c r="BJ5609" s="138"/>
      <c r="BK5609" s="138"/>
      <c r="BL5609" s="138"/>
      <c r="BM5609" s="138"/>
    </row>
    <row r="5610" spans="62:65" ht="13" thickBot="1">
      <c r="BJ5610" s="138"/>
      <c r="BK5610" s="138"/>
      <c r="BL5610" s="138"/>
      <c r="BM5610" s="138"/>
    </row>
    <row r="5611" spans="62:65" ht="13" thickBot="1">
      <c r="BJ5611" s="138"/>
      <c r="BK5611" s="138"/>
      <c r="BL5611" s="138"/>
      <c r="BM5611" s="138"/>
    </row>
    <row r="5612" spans="62:65" ht="13" thickBot="1">
      <c r="BJ5612" s="138"/>
      <c r="BK5612" s="138"/>
      <c r="BL5612" s="138"/>
      <c r="BM5612" s="138"/>
    </row>
    <row r="5613" spans="62:65" ht="13" thickBot="1">
      <c r="BJ5613" s="138"/>
      <c r="BK5613" s="138"/>
      <c r="BL5613" s="138"/>
      <c r="BM5613" s="138"/>
    </row>
    <row r="5614" spans="62:65" ht="13" thickBot="1">
      <c r="BJ5614" s="138"/>
      <c r="BK5614" s="138"/>
      <c r="BL5614" s="138"/>
      <c r="BM5614" s="138"/>
    </row>
    <row r="5615" spans="62:65" ht="13" thickBot="1">
      <c r="BJ5615" s="138"/>
      <c r="BK5615" s="138"/>
      <c r="BL5615" s="138"/>
      <c r="BM5615" s="138"/>
    </row>
    <row r="5616" spans="62:65" ht="13" thickBot="1">
      <c r="BJ5616" s="138"/>
      <c r="BK5616" s="138"/>
      <c r="BL5616" s="138"/>
      <c r="BM5616" s="138"/>
    </row>
    <row r="5617" spans="62:65" ht="13" thickBot="1">
      <c r="BJ5617" s="138"/>
      <c r="BK5617" s="138"/>
      <c r="BL5617" s="138"/>
      <c r="BM5617" s="138"/>
    </row>
    <row r="5618" spans="62:65" ht="13" thickBot="1">
      <c r="BJ5618" s="138"/>
      <c r="BK5618" s="138"/>
      <c r="BL5618" s="138"/>
      <c r="BM5618" s="138"/>
    </row>
    <row r="5619" spans="62:65" ht="13" thickBot="1">
      <c r="BJ5619" s="138"/>
      <c r="BK5619" s="138"/>
      <c r="BL5619" s="138"/>
      <c r="BM5619" s="138"/>
    </row>
    <row r="5620" spans="62:65" ht="13" thickBot="1">
      <c r="BJ5620" s="138"/>
      <c r="BK5620" s="138"/>
      <c r="BL5620" s="138"/>
      <c r="BM5620" s="138"/>
    </row>
    <row r="5621" spans="62:65" ht="13" thickBot="1">
      <c r="BJ5621" s="138"/>
      <c r="BK5621" s="138"/>
      <c r="BL5621" s="138"/>
      <c r="BM5621" s="138"/>
    </row>
    <row r="5622" spans="62:65" ht="13" thickBot="1">
      <c r="BJ5622" s="138"/>
      <c r="BK5622" s="138"/>
      <c r="BL5622" s="138"/>
      <c r="BM5622" s="138"/>
    </row>
    <row r="5623" spans="62:65" ht="13" thickBot="1">
      <c r="BJ5623" s="138"/>
      <c r="BK5623" s="138"/>
      <c r="BL5623" s="138"/>
      <c r="BM5623" s="138"/>
    </row>
    <row r="5624" spans="62:65" ht="13" thickBot="1">
      <c r="BJ5624" s="138"/>
      <c r="BK5624" s="138"/>
      <c r="BL5624" s="138"/>
      <c r="BM5624" s="138"/>
    </row>
    <row r="5625" spans="62:65" ht="13" thickBot="1">
      <c r="BJ5625" s="138"/>
      <c r="BK5625" s="138"/>
      <c r="BL5625" s="138"/>
      <c r="BM5625" s="138"/>
    </row>
    <row r="5626" spans="62:65" ht="13" thickBot="1">
      <c r="BJ5626" s="138"/>
      <c r="BK5626" s="138"/>
      <c r="BL5626" s="138"/>
      <c r="BM5626" s="138"/>
    </row>
    <row r="5627" spans="62:65" ht="13" thickBot="1">
      <c r="BJ5627" s="138"/>
      <c r="BK5627" s="138"/>
      <c r="BL5627" s="138"/>
      <c r="BM5627" s="138"/>
    </row>
    <row r="5628" spans="62:65" ht="13" thickBot="1">
      <c r="BJ5628" s="138"/>
      <c r="BK5628" s="138"/>
      <c r="BL5628" s="138"/>
      <c r="BM5628" s="138"/>
    </row>
    <row r="5629" spans="62:65" ht="13" thickBot="1">
      <c r="BJ5629" s="138"/>
      <c r="BK5629" s="138"/>
      <c r="BL5629" s="138"/>
      <c r="BM5629" s="138"/>
    </row>
    <row r="5630" spans="62:65" ht="13" thickBot="1">
      <c r="BJ5630" s="138"/>
      <c r="BK5630" s="138"/>
      <c r="BL5630" s="138"/>
      <c r="BM5630" s="138"/>
    </row>
    <row r="5631" spans="62:65" ht="13" thickBot="1">
      <c r="BJ5631" s="138"/>
      <c r="BK5631" s="138"/>
      <c r="BL5631" s="138"/>
      <c r="BM5631" s="138"/>
    </row>
    <row r="5632" spans="62:65" ht="13" thickBot="1">
      <c r="BJ5632" s="138"/>
      <c r="BK5632" s="138"/>
      <c r="BL5632" s="138"/>
      <c r="BM5632" s="138"/>
    </row>
    <row r="5633" spans="62:65" ht="13" thickBot="1">
      <c r="BJ5633" s="138"/>
      <c r="BK5633" s="138"/>
      <c r="BL5633" s="138"/>
      <c r="BM5633" s="138"/>
    </row>
    <row r="5634" spans="62:65" ht="13" thickBot="1">
      <c r="BJ5634" s="138"/>
      <c r="BK5634" s="138"/>
      <c r="BL5634" s="138"/>
      <c r="BM5634" s="138"/>
    </row>
    <row r="5635" spans="62:65" ht="13" thickBot="1">
      <c r="BJ5635" s="138"/>
      <c r="BK5635" s="138"/>
      <c r="BL5635" s="138"/>
      <c r="BM5635" s="138"/>
    </row>
    <row r="5636" spans="62:65" ht="13" thickBot="1">
      <c r="BJ5636" s="138"/>
      <c r="BK5636" s="138"/>
      <c r="BL5636" s="138"/>
      <c r="BM5636" s="138"/>
    </row>
    <row r="5637" spans="62:65" ht="13" thickBot="1">
      <c r="BJ5637" s="138"/>
      <c r="BK5637" s="138"/>
      <c r="BL5637" s="138"/>
      <c r="BM5637" s="138"/>
    </row>
    <row r="5638" spans="62:65" ht="13" thickBot="1">
      <c r="BJ5638" s="138"/>
      <c r="BK5638" s="138"/>
      <c r="BL5638" s="138"/>
      <c r="BM5638" s="138"/>
    </row>
    <row r="5639" spans="62:65" ht="13" thickBot="1">
      <c r="BJ5639" s="138"/>
      <c r="BK5639" s="138"/>
      <c r="BL5639" s="138"/>
      <c r="BM5639" s="138"/>
    </row>
    <row r="5640" spans="62:65" ht="13" thickBot="1">
      <c r="BJ5640" s="138"/>
      <c r="BK5640" s="138"/>
      <c r="BL5640" s="138"/>
      <c r="BM5640" s="138"/>
    </row>
    <row r="5641" spans="62:65" ht="13" thickBot="1">
      <c r="BJ5641" s="138"/>
      <c r="BK5641" s="138"/>
      <c r="BL5641" s="138"/>
      <c r="BM5641" s="138"/>
    </row>
    <row r="5642" spans="62:65" ht="13" thickBot="1">
      <c r="BJ5642" s="138"/>
      <c r="BK5642" s="138"/>
      <c r="BL5642" s="138"/>
      <c r="BM5642" s="138"/>
    </row>
    <row r="5643" spans="62:65" ht="13" thickBot="1">
      <c r="BJ5643" s="138"/>
      <c r="BK5643" s="138"/>
      <c r="BL5643" s="138"/>
      <c r="BM5643" s="138"/>
    </row>
    <row r="5644" spans="62:65" ht="13" thickBot="1">
      <c r="BJ5644" s="138"/>
      <c r="BK5644" s="138"/>
      <c r="BL5644" s="138"/>
      <c r="BM5644" s="138"/>
    </row>
    <row r="5645" spans="62:65" ht="13" thickBot="1">
      <c r="BJ5645" s="138"/>
      <c r="BK5645" s="138"/>
      <c r="BL5645" s="138"/>
      <c r="BM5645" s="138"/>
    </row>
    <row r="5646" spans="62:65" ht="13" thickBot="1">
      <c r="BJ5646" s="138"/>
      <c r="BK5646" s="138"/>
      <c r="BL5646" s="138"/>
      <c r="BM5646" s="138"/>
    </row>
    <row r="5647" spans="62:65" ht="13" thickBot="1">
      <c r="BJ5647" s="138"/>
      <c r="BK5647" s="138"/>
      <c r="BL5647" s="138"/>
      <c r="BM5647" s="138"/>
    </row>
    <row r="5648" spans="62:65" ht="13" thickBot="1">
      <c r="BJ5648" s="138"/>
      <c r="BK5648" s="138"/>
      <c r="BL5648" s="138"/>
      <c r="BM5648" s="138"/>
    </row>
    <row r="5649" spans="62:65" ht="13" thickBot="1">
      <c r="BJ5649" s="138"/>
      <c r="BK5649" s="138"/>
      <c r="BL5649" s="138"/>
      <c r="BM5649" s="138"/>
    </row>
    <row r="5650" spans="62:65" ht="13" thickBot="1">
      <c r="BJ5650" s="138"/>
      <c r="BK5650" s="138"/>
      <c r="BL5650" s="138"/>
      <c r="BM5650" s="138"/>
    </row>
    <row r="5651" spans="62:65" ht="13" thickBot="1">
      <c r="BJ5651" s="138"/>
      <c r="BK5651" s="138"/>
      <c r="BL5651" s="138"/>
      <c r="BM5651" s="138"/>
    </row>
    <row r="5652" spans="62:65" ht="13" thickBot="1">
      <c r="BJ5652" s="138"/>
      <c r="BK5652" s="138"/>
      <c r="BL5652" s="138"/>
      <c r="BM5652" s="138"/>
    </row>
    <row r="5653" spans="62:65" ht="13" thickBot="1">
      <c r="BJ5653" s="138"/>
      <c r="BK5653" s="138"/>
      <c r="BL5653" s="138"/>
      <c r="BM5653" s="138"/>
    </row>
    <row r="5654" spans="62:65" ht="13" thickBot="1">
      <c r="BJ5654" s="138"/>
      <c r="BK5654" s="138"/>
      <c r="BL5654" s="138"/>
      <c r="BM5654" s="138"/>
    </row>
    <row r="5655" spans="62:65" ht="13" thickBot="1">
      <c r="BJ5655" s="138"/>
      <c r="BK5655" s="138"/>
      <c r="BL5655" s="138"/>
      <c r="BM5655" s="138"/>
    </row>
    <row r="5656" spans="62:65" ht="13" thickBot="1">
      <c r="BJ5656" s="138"/>
      <c r="BK5656" s="138"/>
      <c r="BL5656" s="138"/>
      <c r="BM5656" s="138"/>
    </row>
    <row r="5657" spans="62:65" ht="13" thickBot="1">
      <c r="BJ5657" s="138"/>
      <c r="BK5657" s="138"/>
      <c r="BL5657" s="138"/>
      <c r="BM5657" s="138"/>
    </row>
    <row r="5658" spans="62:65" ht="13" thickBot="1">
      <c r="BJ5658" s="138"/>
      <c r="BK5658" s="138"/>
      <c r="BL5658" s="138"/>
      <c r="BM5658" s="138"/>
    </row>
    <row r="5659" spans="62:65" ht="13" thickBot="1">
      <c r="BJ5659" s="138"/>
      <c r="BK5659" s="138"/>
      <c r="BL5659" s="138"/>
      <c r="BM5659" s="138"/>
    </row>
    <row r="5660" spans="62:65" ht="13" thickBot="1">
      <c r="BJ5660" s="138"/>
      <c r="BK5660" s="138"/>
      <c r="BL5660" s="138"/>
      <c r="BM5660" s="138"/>
    </row>
    <row r="5661" spans="62:65" ht="13" thickBot="1">
      <c r="BJ5661" s="138"/>
      <c r="BK5661" s="138"/>
      <c r="BL5661" s="138"/>
      <c r="BM5661" s="138"/>
    </row>
    <row r="5662" spans="62:65" ht="13" thickBot="1">
      <c r="BJ5662" s="138"/>
      <c r="BK5662" s="138"/>
      <c r="BL5662" s="138"/>
      <c r="BM5662" s="138"/>
    </row>
    <row r="5663" spans="62:65" ht="13" thickBot="1">
      <c r="BJ5663" s="138"/>
      <c r="BK5663" s="138"/>
      <c r="BL5663" s="138"/>
      <c r="BM5663" s="138"/>
    </row>
    <row r="5664" spans="62:65" ht="13" thickBot="1">
      <c r="BJ5664" s="138"/>
      <c r="BK5664" s="138"/>
      <c r="BL5664" s="138"/>
      <c r="BM5664" s="138"/>
    </row>
    <row r="5665" spans="62:65" ht="13" thickBot="1">
      <c r="BJ5665" s="138"/>
      <c r="BK5665" s="138"/>
      <c r="BL5665" s="138"/>
      <c r="BM5665" s="138"/>
    </row>
    <row r="5666" spans="62:65" ht="13" thickBot="1">
      <c r="BJ5666" s="138"/>
      <c r="BK5666" s="138"/>
      <c r="BL5666" s="138"/>
      <c r="BM5666" s="138"/>
    </row>
    <row r="5667" spans="62:65" ht="13" thickBot="1">
      <c r="BJ5667" s="138"/>
      <c r="BK5667" s="138"/>
      <c r="BL5667" s="138"/>
      <c r="BM5667" s="138"/>
    </row>
    <row r="5668" spans="62:65" ht="13" thickBot="1">
      <c r="BJ5668" s="138"/>
      <c r="BK5668" s="138"/>
      <c r="BL5668" s="138"/>
      <c r="BM5668" s="138"/>
    </row>
    <row r="5669" spans="62:65" ht="13" thickBot="1">
      <c r="BJ5669" s="138"/>
      <c r="BK5669" s="138"/>
      <c r="BL5669" s="138"/>
      <c r="BM5669" s="138"/>
    </row>
    <row r="5670" spans="62:65" ht="13" thickBot="1">
      <c r="BJ5670" s="138"/>
      <c r="BK5670" s="138"/>
      <c r="BL5670" s="138"/>
      <c r="BM5670" s="138"/>
    </row>
    <row r="5671" spans="62:65" ht="13" thickBot="1">
      <c r="BJ5671" s="138"/>
      <c r="BK5671" s="138"/>
      <c r="BL5671" s="138"/>
      <c r="BM5671" s="138"/>
    </row>
    <row r="5672" spans="62:65" ht="13" thickBot="1">
      <c r="BJ5672" s="138"/>
      <c r="BK5672" s="138"/>
      <c r="BL5672" s="138"/>
      <c r="BM5672" s="138"/>
    </row>
    <row r="5673" spans="62:65" ht="13" thickBot="1">
      <c r="BJ5673" s="138"/>
      <c r="BK5673" s="138"/>
      <c r="BL5673" s="138"/>
      <c r="BM5673" s="138"/>
    </row>
    <row r="5674" spans="62:65" ht="13" thickBot="1">
      <c r="BJ5674" s="138"/>
      <c r="BK5674" s="138"/>
      <c r="BL5674" s="138"/>
      <c r="BM5674" s="138"/>
    </row>
    <row r="5675" spans="62:65" ht="13" thickBot="1">
      <c r="BJ5675" s="138"/>
      <c r="BK5675" s="138"/>
      <c r="BL5675" s="138"/>
      <c r="BM5675" s="138"/>
    </row>
    <row r="5676" spans="62:65" ht="13" thickBot="1">
      <c r="BJ5676" s="138"/>
      <c r="BK5676" s="138"/>
      <c r="BL5676" s="138"/>
      <c r="BM5676" s="138"/>
    </row>
    <row r="5677" spans="62:65" ht="13" thickBot="1">
      <c r="BJ5677" s="138"/>
      <c r="BK5677" s="138"/>
      <c r="BL5677" s="138"/>
      <c r="BM5677" s="138"/>
    </row>
    <row r="5678" spans="62:65" ht="13" thickBot="1">
      <c r="BJ5678" s="138"/>
      <c r="BK5678" s="138"/>
      <c r="BL5678" s="138"/>
      <c r="BM5678" s="138"/>
    </row>
    <row r="5679" spans="62:65" ht="13" thickBot="1">
      <c r="BJ5679" s="138"/>
      <c r="BK5679" s="138"/>
      <c r="BL5679" s="138"/>
      <c r="BM5679" s="138"/>
    </row>
    <row r="5680" spans="62:65" ht="13" thickBot="1">
      <c r="BJ5680" s="138"/>
      <c r="BK5680" s="138"/>
      <c r="BL5680" s="138"/>
      <c r="BM5680" s="138"/>
    </row>
    <row r="5681" spans="62:65" ht="13" thickBot="1">
      <c r="BJ5681" s="138"/>
      <c r="BK5681" s="138"/>
      <c r="BL5681" s="138"/>
      <c r="BM5681" s="138"/>
    </row>
    <row r="5682" spans="62:65" ht="13" thickBot="1">
      <c r="BJ5682" s="138"/>
      <c r="BK5682" s="138"/>
      <c r="BL5682" s="138"/>
      <c r="BM5682" s="138"/>
    </row>
    <row r="5683" spans="62:65" ht="13" thickBot="1">
      <c r="BJ5683" s="138"/>
      <c r="BK5683" s="138"/>
      <c r="BL5683" s="138"/>
      <c r="BM5683" s="138"/>
    </row>
    <row r="5684" spans="62:65" ht="13" thickBot="1">
      <c r="BJ5684" s="138"/>
      <c r="BK5684" s="138"/>
      <c r="BL5684" s="138"/>
      <c r="BM5684" s="138"/>
    </row>
    <row r="5685" spans="62:65" ht="13" thickBot="1">
      <c r="BJ5685" s="138"/>
      <c r="BK5685" s="138"/>
      <c r="BL5685" s="138"/>
      <c r="BM5685" s="138"/>
    </row>
    <row r="5686" spans="62:65" ht="13" thickBot="1">
      <c r="BJ5686" s="138"/>
      <c r="BK5686" s="138"/>
      <c r="BL5686" s="138"/>
      <c r="BM5686" s="138"/>
    </row>
    <row r="5687" spans="62:65" ht="13" thickBot="1">
      <c r="BJ5687" s="138"/>
      <c r="BK5687" s="138"/>
      <c r="BL5687" s="138"/>
      <c r="BM5687" s="138"/>
    </row>
    <row r="5688" spans="62:65" ht="13" thickBot="1">
      <c r="BJ5688" s="138"/>
      <c r="BK5688" s="138"/>
      <c r="BL5688" s="138"/>
      <c r="BM5688" s="138"/>
    </row>
    <row r="5689" spans="62:65" ht="13" thickBot="1">
      <c r="BJ5689" s="138"/>
      <c r="BK5689" s="138"/>
      <c r="BL5689" s="138"/>
      <c r="BM5689" s="138"/>
    </row>
    <row r="5690" spans="62:65" ht="13" thickBot="1">
      <c r="BJ5690" s="138"/>
      <c r="BK5690" s="138"/>
      <c r="BL5690" s="138"/>
      <c r="BM5690" s="138"/>
    </row>
    <row r="5691" spans="62:65" ht="13" thickBot="1">
      <c r="BJ5691" s="138"/>
      <c r="BK5691" s="138"/>
      <c r="BL5691" s="138"/>
      <c r="BM5691" s="138"/>
    </row>
    <row r="5692" spans="62:65" ht="13" thickBot="1">
      <c r="BJ5692" s="138"/>
      <c r="BK5692" s="138"/>
      <c r="BL5692" s="138"/>
      <c r="BM5692" s="138"/>
    </row>
    <row r="5693" spans="62:65" ht="13" thickBot="1">
      <c r="BJ5693" s="138"/>
      <c r="BK5693" s="138"/>
      <c r="BL5693" s="138"/>
      <c r="BM5693" s="138"/>
    </row>
    <row r="5694" spans="62:65" ht="13" thickBot="1">
      <c r="BJ5694" s="138"/>
      <c r="BK5694" s="138"/>
      <c r="BL5694" s="138"/>
      <c r="BM5694" s="138"/>
    </row>
    <row r="5695" spans="62:65" ht="13" thickBot="1">
      <c r="BJ5695" s="138"/>
      <c r="BK5695" s="138"/>
      <c r="BL5695" s="138"/>
      <c r="BM5695" s="138"/>
    </row>
    <row r="5696" spans="62:65" ht="13" thickBot="1">
      <c r="BJ5696" s="138"/>
      <c r="BK5696" s="138"/>
      <c r="BL5696" s="138"/>
      <c r="BM5696" s="138"/>
    </row>
    <row r="5697" spans="62:65" ht="13" thickBot="1">
      <c r="BJ5697" s="138"/>
      <c r="BK5697" s="138"/>
      <c r="BL5697" s="138"/>
      <c r="BM5697" s="138"/>
    </row>
    <row r="5698" spans="62:65" ht="13" thickBot="1">
      <c r="BJ5698" s="138"/>
      <c r="BK5698" s="138"/>
      <c r="BL5698" s="138"/>
      <c r="BM5698" s="138"/>
    </row>
    <row r="5699" spans="62:65" ht="13" thickBot="1">
      <c r="BJ5699" s="138"/>
      <c r="BK5699" s="138"/>
      <c r="BL5699" s="138"/>
      <c r="BM5699" s="138"/>
    </row>
    <row r="5700" spans="62:65" ht="13" thickBot="1">
      <c r="BJ5700" s="138"/>
      <c r="BK5700" s="138"/>
      <c r="BL5700" s="138"/>
      <c r="BM5700" s="138"/>
    </row>
    <row r="5701" spans="62:65" ht="13" thickBot="1">
      <c r="BJ5701" s="138"/>
      <c r="BK5701" s="138"/>
      <c r="BL5701" s="138"/>
      <c r="BM5701" s="138"/>
    </row>
    <row r="5702" spans="62:65" ht="13" thickBot="1">
      <c r="BJ5702" s="138"/>
      <c r="BK5702" s="138"/>
      <c r="BL5702" s="138"/>
      <c r="BM5702" s="138"/>
    </row>
    <row r="5703" spans="62:65" ht="13" thickBot="1">
      <c r="BJ5703" s="138"/>
      <c r="BK5703" s="138"/>
      <c r="BL5703" s="138"/>
      <c r="BM5703" s="138"/>
    </row>
    <row r="5704" spans="62:65" ht="13" thickBot="1">
      <c r="BJ5704" s="138"/>
      <c r="BK5704" s="138"/>
      <c r="BL5704" s="138"/>
      <c r="BM5704" s="138"/>
    </row>
    <row r="5705" spans="62:65" ht="13" thickBot="1">
      <c r="BJ5705" s="138"/>
      <c r="BK5705" s="138"/>
      <c r="BL5705" s="138"/>
      <c r="BM5705" s="138"/>
    </row>
    <row r="5706" spans="62:65" ht="13" thickBot="1">
      <c r="BJ5706" s="138"/>
      <c r="BK5706" s="138"/>
      <c r="BL5706" s="138"/>
      <c r="BM5706" s="138"/>
    </row>
    <row r="5707" spans="62:65" ht="13" thickBot="1">
      <c r="BJ5707" s="138"/>
      <c r="BK5707" s="138"/>
      <c r="BL5707" s="138"/>
      <c r="BM5707" s="138"/>
    </row>
    <row r="5708" spans="62:65" ht="13" thickBot="1">
      <c r="BJ5708" s="138"/>
      <c r="BK5708" s="138"/>
      <c r="BL5708" s="138"/>
      <c r="BM5708" s="138"/>
    </row>
    <row r="5709" spans="62:65" ht="13" thickBot="1">
      <c r="BJ5709" s="138"/>
      <c r="BK5709" s="138"/>
      <c r="BL5709" s="138"/>
      <c r="BM5709" s="138"/>
    </row>
    <row r="5710" spans="62:65" ht="13" thickBot="1">
      <c r="BJ5710" s="138"/>
      <c r="BK5710" s="138"/>
      <c r="BL5710" s="138"/>
      <c r="BM5710" s="138"/>
    </row>
    <row r="5711" spans="62:65" ht="13" thickBot="1">
      <c r="BJ5711" s="138"/>
      <c r="BK5711" s="138"/>
      <c r="BL5711" s="138"/>
      <c r="BM5711" s="138"/>
    </row>
    <row r="5712" spans="62:65" ht="13" thickBot="1">
      <c r="BJ5712" s="138"/>
      <c r="BK5712" s="138"/>
      <c r="BL5712" s="138"/>
      <c r="BM5712" s="138"/>
    </row>
    <row r="5713" spans="62:65" ht="13" thickBot="1">
      <c r="BJ5713" s="138"/>
      <c r="BK5713" s="138"/>
      <c r="BL5713" s="138"/>
      <c r="BM5713" s="138"/>
    </row>
    <row r="5714" spans="62:65" ht="13" thickBot="1">
      <c r="BJ5714" s="138"/>
      <c r="BK5714" s="138"/>
      <c r="BL5714" s="138"/>
      <c r="BM5714" s="138"/>
    </row>
    <row r="5715" spans="62:65" ht="13" thickBot="1">
      <c r="BJ5715" s="138"/>
      <c r="BK5715" s="138"/>
      <c r="BL5715" s="138"/>
      <c r="BM5715" s="138"/>
    </row>
    <row r="5716" spans="62:65" ht="13" thickBot="1">
      <c r="BJ5716" s="138"/>
      <c r="BK5716" s="138"/>
      <c r="BL5716" s="138"/>
      <c r="BM5716" s="138"/>
    </row>
    <row r="5717" spans="62:65" ht="13" thickBot="1">
      <c r="BJ5717" s="138"/>
      <c r="BK5717" s="138"/>
      <c r="BL5717" s="138"/>
      <c r="BM5717" s="138"/>
    </row>
    <row r="5718" spans="62:65" ht="13" thickBot="1">
      <c r="BJ5718" s="138"/>
      <c r="BK5718" s="138"/>
      <c r="BL5718" s="138"/>
      <c r="BM5718" s="138"/>
    </row>
    <row r="5719" spans="62:65" ht="13" thickBot="1">
      <c r="BJ5719" s="138"/>
      <c r="BK5719" s="138"/>
      <c r="BL5719" s="138"/>
      <c r="BM5719" s="138"/>
    </row>
    <row r="5720" spans="62:65" ht="13" thickBot="1">
      <c r="BJ5720" s="138"/>
      <c r="BK5720" s="138"/>
      <c r="BL5720" s="138"/>
      <c r="BM5720" s="138"/>
    </row>
    <row r="5721" spans="62:65" ht="13" thickBot="1">
      <c r="BJ5721" s="138"/>
      <c r="BK5721" s="138"/>
      <c r="BL5721" s="138"/>
      <c r="BM5721" s="138"/>
    </row>
    <row r="5722" spans="62:65" ht="13" thickBot="1">
      <c r="BJ5722" s="138"/>
      <c r="BK5722" s="138"/>
      <c r="BL5722" s="138"/>
      <c r="BM5722" s="138"/>
    </row>
    <row r="5723" spans="62:65" ht="13" thickBot="1">
      <c r="BJ5723" s="138"/>
      <c r="BK5723" s="138"/>
      <c r="BL5723" s="138"/>
      <c r="BM5723" s="138"/>
    </row>
    <row r="5724" spans="62:65" ht="13" thickBot="1">
      <c r="BJ5724" s="138"/>
      <c r="BK5724" s="138"/>
      <c r="BL5724" s="138"/>
      <c r="BM5724" s="138"/>
    </row>
    <row r="5725" spans="62:65" ht="13" thickBot="1">
      <c r="BJ5725" s="138"/>
      <c r="BK5725" s="138"/>
      <c r="BL5725" s="138"/>
      <c r="BM5725" s="138"/>
    </row>
    <row r="5726" spans="62:65" ht="13" thickBot="1">
      <c r="BJ5726" s="138"/>
      <c r="BK5726" s="138"/>
      <c r="BL5726" s="138"/>
      <c r="BM5726" s="138"/>
    </row>
    <row r="5727" spans="62:65" ht="13" thickBot="1">
      <c r="BJ5727" s="138"/>
      <c r="BK5727" s="138"/>
      <c r="BL5727" s="138"/>
      <c r="BM5727" s="138"/>
    </row>
    <row r="5728" spans="62:65" ht="13" thickBot="1">
      <c r="BJ5728" s="138"/>
      <c r="BK5728" s="138"/>
      <c r="BL5728" s="138"/>
      <c r="BM5728" s="138"/>
    </row>
    <row r="5729" spans="62:65" ht="13" thickBot="1">
      <c r="BJ5729" s="138"/>
      <c r="BK5729" s="138"/>
      <c r="BL5729" s="138"/>
      <c r="BM5729" s="138"/>
    </row>
    <row r="5730" spans="62:65" ht="13" thickBot="1">
      <c r="BJ5730" s="138"/>
      <c r="BK5730" s="138"/>
      <c r="BL5730" s="138"/>
      <c r="BM5730" s="138"/>
    </row>
    <row r="5731" spans="62:65" ht="13" thickBot="1">
      <c r="BJ5731" s="138"/>
      <c r="BK5731" s="138"/>
      <c r="BL5731" s="138"/>
      <c r="BM5731" s="138"/>
    </row>
    <row r="5732" spans="62:65" ht="13" thickBot="1">
      <c r="BJ5732" s="138"/>
      <c r="BK5732" s="138"/>
      <c r="BL5732" s="138"/>
      <c r="BM5732" s="138"/>
    </row>
    <row r="5733" spans="62:65" ht="13" thickBot="1">
      <c r="BJ5733" s="138"/>
      <c r="BK5733" s="138"/>
      <c r="BL5733" s="138"/>
      <c r="BM5733" s="138"/>
    </row>
    <row r="5734" spans="62:65" ht="13" thickBot="1">
      <c r="BJ5734" s="138"/>
      <c r="BK5734" s="138"/>
      <c r="BL5734" s="138"/>
      <c r="BM5734" s="138"/>
    </row>
    <row r="5735" spans="62:65" ht="13" thickBot="1">
      <c r="BJ5735" s="138"/>
      <c r="BK5735" s="138"/>
      <c r="BL5735" s="138"/>
      <c r="BM5735" s="138"/>
    </row>
    <row r="5736" spans="62:65" ht="13" thickBot="1">
      <c r="BJ5736" s="138"/>
      <c r="BK5736" s="138"/>
      <c r="BL5736" s="138"/>
      <c r="BM5736" s="138"/>
    </row>
    <row r="5737" spans="62:65" ht="13" thickBot="1">
      <c r="BJ5737" s="138"/>
      <c r="BK5737" s="138"/>
      <c r="BL5737" s="138"/>
      <c r="BM5737" s="138"/>
    </row>
    <row r="5738" spans="62:65" ht="13" thickBot="1">
      <c r="BJ5738" s="138"/>
      <c r="BK5738" s="138"/>
      <c r="BL5738" s="138"/>
      <c r="BM5738" s="138"/>
    </row>
    <row r="5739" spans="62:65" ht="13" thickBot="1">
      <c r="BJ5739" s="138"/>
      <c r="BK5739" s="138"/>
      <c r="BL5739" s="138"/>
      <c r="BM5739" s="138"/>
    </row>
    <row r="5740" spans="62:65" ht="13" thickBot="1">
      <c r="BJ5740" s="138"/>
      <c r="BK5740" s="138"/>
      <c r="BL5740" s="138"/>
      <c r="BM5740" s="138"/>
    </row>
    <row r="5741" spans="62:65" ht="13" thickBot="1">
      <c r="BJ5741" s="138"/>
      <c r="BK5741" s="138"/>
      <c r="BL5741" s="138"/>
      <c r="BM5741" s="138"/>
    </row>
    <row r="5742" spans="62:65" ht="13" thickBot="1">
      <c r="BJ5742" s="138"/>
      <c r="BK5742" s="138"/>
      <c r="BL5742" s="138"/>
      <c r="BM5742" s="138"/>
    </row>
    <row r="5743" spans="62:65" ht="13" thickBot="1">
      <c r="BJ5743" s="138"/>
      <c r="BK5743" s="138"/>
      <c r="BL5743" s="138"/>
      <c r="BM5743" s="138"/>
    </row>
    <row r="5744" spans="62:65" ht="13" thickBot="1">
      <c r="BJ5744" s="138"/>
      <c r="BK5744" s="138"/>
      <c r="BL5744" s="138"/>
      <c r="BM5744" s="138"/>
    </row>
    <row r="5745" spans="62:65" ht="13" thickBot="1">
      <c r="BJ5745" s="138"/>
      <c r="BK5745" s="138"/>
      <c r="BL5745" s="138"/>
      <c r="BM5745" s="138"/>
    </row>
    <row r="5746" spans="62:65" ht="13" thickBot="1">
      <c r="BJ5746" s="138"/>
      <c r="BK5746" s="138"/>
      <c r="BL5746" s="138"/>
      <c r="BM5746" s="138"/>
    </row>
    <row r="5747" spans="62:65" ht="13" thickBot="1">
      <c r="BJ5747" s="138"/>
      <c r="BK5747" s="138"/>
      <c r="BL5747" s="138"/>
      <c r="BM5747" s="138"/>
    </row>
    <row r="5748" spans="62:65" ht="13" thickBot="1">
      <c r="BJ5748" s="138"/>
      <c r="BK5748" s="138"/>
      <c r="BL5748" s="138"/>
      <c r="BM5748" s="138"/>
    </row>
    <row r="5749" spans="62:65" ht="13" thickBot="1">
      <c r="BJ5749" s="138"/>
      <c r="BK5749" s="138"/>
      <c r="BL5749" s="138"/>
      <c r="BM5749" s="138"/>
    </row>
    <row r="5750" spans="62:65" ht="13" thickBot="1">
      <c r="BJ5750" s="138"/>
      <c r="BK5750" s="138"/>
      <c r="BL5750" s="138"/>
      <c r="BM5750" s="138"/>
    </row>
    <row r="5751" spans="62:65" ht="13" thickBot="1">
      <c r="BJ5751" s="138"/>
      <c r="BK5751" s="138"/>
      <c r="BL5751" s="138"/>
      <c r="BM5751" s="138"/>
    </row>
    <row r="5752" spans="62:65" ht="13" thickBot="1">
      <c r="BJ5752" s="138"/>
      <c r="BK5752" s="138"/>
      <c r="BL5752" s="138"/>
      <c r="BM5752" s="138"/>
    </row>
    <row r="5753" spans="62:65" ht="13" thickBot="1">
      <c r="BJ5753" s="138"/>
      <c r="BK5753" s="138"/>
      <c r="BL5753" s="138"/>
      <c r="BM5753" s="138"/>
    </row>
    <row r="5754" spans="62:65" ht="13" thickBot="1">
      <c r="BJ5754" s="138"/>
      <c r="BK5754" s="138"/>
      <c r="BL5754" s="138"/>
      <c r="BM5754" s="138"/>
    </row>
    <row r="5755" spans="62:65" ht="13" thickBot="1">
      <c r="BJ5755" s="138"/>
      <c r="BK5755" s="138"/>
      <c r="BL5755" s="138"/>
      <c r="BM5755" s="138"/>
    </row>
    <row r="5756" spans="62:65" ht="13" thickBot="1">
      <c r="BJ5756" s="138"/>
      <c r="BK5756" s="138"/>
      <c r="BL5756" s="138"/>
      <c r="BM5756" s="138"/>
    </row>
    <row r="5757" spans="62:65" ht="13" thickBot="1">
      <c r="BJ5757" s="138"/>
      <c r="BK5757" s="138"/>
      <c r="BL5757" s="138"/>
      <c r="BM5757" s="138"/>
    </row>
    <row r="5758" spans="62:65" ht="13" thickBot="1">
      <c r="BJ5758" s="138"/>
      <c r="BK5758" s="138"/>
      <c r="BL5758" s="138"/>
      <c r="BM5758" s="138"/>
    </row>
    <row r="5759" spans="62:65" ht="13" thickBot="1">
      <c r="BJ5759" s="138"/>
      <c r="BK5759" s="138"/>
      <c r="BL5759" s="138"/>
      <c r="BM5759" s="138"/>
    </row>
    <row r="5760" spans="62:65" ht="13" thickBot="1">
      <c r="BJ5760" s="138"/>
      <c r="BK5760" s="138"/>
      <c r="BL5760" s="138"/>
      <c r="BM5760" s="138"/>
    </row>
    <row r="5761" spans="62:65" ht="13" thickBot="1">
      <c r="BJ5761" s="138"/>
      <c r="BK5761" s="138"/>
      <c r="BL5761" s="138"/>
      <c r="BM5761" s="138"/>
    </row>
    <row r="5762" spans="62:65" ht="13" thickBot="1">
      <c r="BJ5762" s="138"/>
      <c r="BK5762" s="138"/>
      <c r="BL5762" s="138"/>
      <c r="BM5762" s="138"/>
    </row>
    <row r="5763" spans="62:65" ht="13" thickBot="1">
      <c r="BJ5763" s="138"/>
      <c r="BK5763" s="138"/>
      <c r="BL5763" s="138"/>
      <c r="BM5763" s="138"/>
    </row>
    <row r="5764" spans="62:65" ht="13" thickBot="1">
      <c r="BJ5764" s="138"/>
      <c r="BK5764" s="138"/>
      <c r="BL5764" s="138"/>
      <c r="BM5764" s="138"/>
    </row>
    <row r="5765" spans="62:65" ht="13" thickBot="1">
      <c r="BJ5765" s="138"/>
      <c r="BK5765" s="138"/>
      <c r="BL5765" s="138"/>
      <c r="BM5765" s="138"/>
    </row>
    <row r="5766" spans="62:65" ht="13" thickBot="1">
      <c r="BJ5766" s="138"/>
      <c r="BK5766" s="138"/>
      <c r="BL5766" s="138"/>
      <c r="BM5766" s="138"/>
    </row>
    <row r="5767" spans="62:65" ht="13" thickBot="1">
      <c r="BJ5767" s="138"/>
      <c r="BK5767" s="138"/>
      <c r="BL5767" s="138"/>
      <c r="BM5767" s="138"/>
    </row>
    <row r="5768" spans="62:65" ht="13" thickBot="1">
      <c r="BJ5768" s="138"/>
      <c r="BK5768" s="138"/>
      <c r="BL5768" s="138"/>
      <c r="BM5768" s="138"/>
    </row>
    <row r="5769" spans="62:65" ht="13" thickBot="1">
      <c r="BJ5769" s="138"/>
      <c r="BK5769" s="138"/>
      <c r="BL5769" s="138"/>
      <c r="BM5769" s="138"/>
    </row>
    <row r="5770" spans="62:65" ht="13" thickBot="1">
      <c r="BJ5770" s="138"/>
      <c r="BK5770" s="138"/>
      <c r="BL5770" s="138"/>
      <c r="BM5770" s="138"/>
    </row>
    <row r="5771" spans="62:65" ht="13" thickBot="1">
      <c r="BJ5771" s="138"/>
      <c r="BK5771" s="138"/>
      <c r="BL5771" s="138"/>
      <c r="BM5771" s="138"/>
    </row>
    <row r="5772" spans="62:65" ht="13" thickBot="1">
      <c r="BJ5772" s="138"/>
      <c r="BK5772" s="138"/>
      <c r="BL5772" s="138"/>
      <c r="BM5772" s="138"/>
    </row>
    <row r="5773" spans="62:65" ht="13" thickBot="1">
      <c r="BJ5773" s="138"/>
      <c r="BK5773" s="138"/>
      <c r="BL5773" s="138"/>
      <c r="BM5773" s="138"/>
    </row>
    <row r="5774" spans="62:65" ht="13" thickBot="1">
      <c r="BJ5774" s="138"/>
      <c r="BK5774" s="138"/>
      <c r="BL5774" s="138"/>
      <c r="BM5774" s="138"/>
    </row>
    <row r="5775" spans="62:65" ht="13" thickBot="1">
      <c r="BJ5775" s="138"/>
      <c r="BK5775" s="138"/>
      <c r="BL5775" s="138"/>
      <c r="BM5775" s="138"/>
    </row>
    <row r="5776" spans="62:65" ht="13" thickBot="1">
      <c r="BJ5776" s="138"/>
      <c r="BK5776" s="138"/>
      <c r="BL5776" s="138"/>
      <c r="BM5776" s="138"/>
    </row>
    <row r="5777" spans="62:65" ht="13" thickBot="1">
      <c r="BJ5777" s="138"/>
      <c r="BK5777" s="138"/>
      <c r="BL5777" s="138"/>
      <c r="BM5777" s="138"/>
    </row>
    <row r="5778" spans="62:65" ht="13" thickBot="1">
      <c r="BJ5778" s="138"/>
      <c r="BK5778" s="138"/>
      <c r="BL5778" s="138"/>
      <c r="BM5778" s="138"/>
    </row>
    <row r="5779" spans="62:65" ht="13" thickBot="1">
      <c r="BJ5779" s="138"/>
      <c r="BK5779" s="138"/>
      <c r="BL5779" s="138"/>
      <c r="BM5779" s="138"/>
    </row>
    <row r="5780" spans="62:65" ht="13" thickBot="1">
      <c r="BJ5780" s="138"/>
      <c r="BK5780" s="138"/>
      <c r="BL5780" s="138"/>
      <c r="BM5780" s="138"/>
    </row>
    <row r="5781" spans="62:65" ht="13" thickBot="1">
      <c r="BJ5781" s="138"/>
      <c r="BK5781" s="138"/>
      <c r="BL5781" s="138"/>
      <c r="BM5781" s="138"/>
    </row>
    <row r="5782" spans="62:65" ht="13" thickBot="1">
      <c r="BJ5782" s="138"/>
      <c r="BK5782" s="138"/>
      <c r="BL5782" s="138"/>
      <c r="BM5782" s="138"/>
    </row>
    <row r="5783" spans="62:65" ht="13" thickBot="1">
      <c r="BJ5783" s="138"/>
      <c r="BK5783" s="138"/>
      <c r="BL5783" s="138"/>
      <c r="BM5783" s="138"/>
    </row>
    <row r="5784" spans="62:65" ht="13" thickBot="1">
      <c r="BJ5784" s="138"/>
      <c r="BK5784" s="138"/>
      <c r="BL5784" s="138"/>
      <c r="BM5784" s="138"/>
    </row>
    <row r="5785" spans="62:65" ht="13" thickBot="1">
      <c r="BJ5785" s="138"/>
      <c r="BK5785" s="138"/>
      <c r="BL5785" s="138"/>
      <c r="BM5785" s="138"/>
    </row>
    <row r="5786" spans="62:65" ht="13" thickBot="1">
      <c r="BJ5786" s="138"/>
      <c r="BK5786" s="138"/>
      <c r="BL5786" s="138"/>
      <c r="BM5786" s="138"/>
    </row>
    <row r="5787" spans="62:65" ht="13" thickBot="1">
      <c r="BJ5787" s="138"/>
      <c r="BK5787" s="138"/>
      <c r="BL5787" s="138"/>
      <c r="BM5787" s="138"/>
    </row>
    <row r="5788" spans="62:65" ht="13" thickBot="1">
      <c r="BJ5788" s="138"/>
      <c r="BK5788" s="138"/>
      <c r="BL5788" s="138"/>
      <c r="BM5788" s="138"/>
    </row>
    <row r="5789" spans="62:65" ht="13" thickBot="1">
      <c r="BJ5789" s="138"/>
      <c r="BK5789" s="138"/>
      <c r="BL5789" s="138"/>
      <c r="BM5789" s="138"/>
    </row>
    <row r="5790" spans="62:65" ht="13" thickBot="1">
      <c r="BJ5790" s="138"/>
      <c r="BK5790" s="138"/>
      <c r="BL5790" s="138"/>
      <c r="BM5790" s="138"/>
    </row>
    <row r="5791" spans="62:65" ht="13" thickBot="1">
      <c r="BJ5791" s="138"/>
      <c r="BK5791" s="138"/>
      <c r="BL5791" s="138"/>
      <c r="BM5791" s="138"/>
    </row>
    <row r="5792" spans="62:65" ht="13" thickBot="1">
      <c r="BJ5792" s="138"/>
      <c r="BK5792" s="138"/>
      <c r="BL5792" s="138"/>
      <c r="BM5792" s="138"/>
    </row>
    <row r="5793" spans="62:65" ht="13" thickBot="1">
      <c r="BJ5793" s="138"/>
      <c r="BK5793" s="138"/>
      <c r="BL5793" s="138"/>
      <c r="BM5793" s="138"/>
    </row>
    <row r="5794" spans="62:65" ht="13" thickBot="1">
      <c r="BJ5794" s="138"/>
      <c r="BK5794" s="138"/>
      <c r="BL5794" s="138"/>
      <c r="BM5794" s="138"/>
    </row>
    <row r="5795" spans="62:65" ht="13" thickBot="1">
      <c r="BJ5795" s="138"/>
      <c r="BK5795" s="138"/>
      <c r="BL5795" s="138"/>
      <c r="BM5795" s="138"/>
    </row>
    <row r="5796" spans="62:65" ht="13" thickBot="1">
      <c r="BJ5796" s="138"/>
      <c r="BK5796" s="138"/>
      <c r="BL5796" s="138"/>
      <c r="BM5796" s="138"/>
    </row>
    <row r="5797" spans="62:65" ht="13" thickBot="1">
      <c r="BJ5797" s="138"/>
      <c r="BK5797" s="138"/>
      <c r="BL5797" s="138"/>
      <c r="BM5797" s="138"/>
    </row>
    <row r="5798" spans="62:65" ht="13" thickBot="1">
      <c r="BJ5798" s="138"/>
      <c r="BK5798" s="138"/>
      <c r="BL5798" s="138"/>
      <c r="BM5798" s="138"/>
    </row>
    <row r="5799" spans="62:65" ht="13" thickBot="1">
      <c r="BJ5799" s="138"/>
      <c r="BK5799" s="138"/>
      <c r="BL5799" s="138"/>
      <c r="BM5799" s="138"/>
    </row>
    <row r="5800" spans="62:65" ht="13" thickBot="1">
      <c r="BJ5800" s="138"/>
      <c r="BK5800" s="138"/>
      <c r="BL5800" s="138"/>
      <c r="BM5800" s="138"/>
    </row>
    <row r="5801" spans="62:65" ht="13" thickBot="1">
      <c r="BJ5801" s="138"/>
      <c r="BK5801" s="138"/>
      <c r="BL5801" s="138"/>
      <c r="BM5801" s="138"/>
    </row>
    <row r="5802" spans="62:65" ht="13" thickBot="1">
      <c r="BJ5802" s="138"/>
      <c r="BK5802" s="138"/>
      <c r="BL5802" s="138"/>
      <c r="BM5802" s="138"/>
    </row>
    <row r="5803" spans="62:65" ht="13" thickBot="1">
      <c r="BJ5803" s="138"/>
      <c r="BK5803" s="138"/>
      <c r="BL5803" s="138"/>
      <c r="BM5803" s="138"/>
    </row>
    <row r="5804" spans="62:65" ht="13" thickBot="1">
      <c r="BJ5804" s="138"/>
      <c r="BK5804" s="138"/>
      <c r="BL5804" s="138"/>
      <c r="BM5804" s="138"/>
    </row>
    <row r="5805" spans="62:65" ht="13" thickBot="1">
      <c r="BJ5805" s="138"/>
      <c r="BK5805" s="138"/>
      <c r="BL5805" s="138"/>
      <c r="BM5805" s="138"/>
    </row>
    <row r="5806" spans="62:65" ht="13" thickBot="1">
      <c r="BJ5806" s="138"/>
      <c r="BK5806" s="138"/>
      <c r="BL5806" s="138"/>
      <c r="BM5806" s="138"/>
    </row>
    <row r="5807" spans="62:65" ht="13" thickBot="1">
      <c r="BJ5807" s="138"/>
      <c r="BK5807" s="138"/>
      <c r="BL5807" s="138"/>
      <c r="BM5807" s="138"/>
    </row>
    <row r="5808" spans="62:65" ht="13" thickBot="1">
      <c r="BJ5808" s="138"/>
      <c r="BK5808" s="138"/>
      <c r="BL5808" s="138"/>
      <c r="BM5808" s="138"/>
    </row>
    <row r="5809" spans="62:65" ht="13" thickBot="1">
      <c r="BJ5809" s="138"/>
      <c r="BK5809" s="138"/>
      <c r="BL5809" s="138"/>
      <c r="BM5809" s="138"/>
    </row>
    <row r="5810" spans="62:65" ht="13" thickBot="1">
      <c r="BJ5810" s="138"/>
      <c r="BK5810" s="138"/>
      <c r="BL5810" s="138"/>
      <c r="BM5810" s="138"/>
    </row>
    <row r="5811" spans="62:65" ht="13" thickBot="1">
      <c r="BJ5811" s="138"/>
      <c r="BK5811" s="138"/>
      <c r="BL5811" s="138"/>
      <c r="BM5811" s="138"/>
    </row>
    <row r="5812" spans="62:65" ht="13" thickBot="1">
      <c r="BJ5812" s="138"/>
      <c r="BK5812" s="138"/>
      <c r="BL5812" s="138"/>
      <c r="BM5812" s="138"/>
    </row>
    <row r="5813" spans="62:65" ht="13" thickBot="1">
      <c r="BJ5813" s="138"/>
      <c r="BK5813" s="138"/>
      <c r="BL5813" s="138"/>
      <c r="BM5813" s="138"/>
    </row>
    <row r="5814" spans="62:65" ht="13" thickBot="1">
      <c r="BJ5814" s="138"/>
      <c r="BK5814" s="138"/>
      <c r="BL5814" s="138"/>
      <c r="BM5814" s="138"/>
    </row>
    <row r="5815" spans="62:65" ht="13" thickBot="1">
      <c r="BJ5815" s="138"/>
      <c r="BK5815" s="138"/>
      <c r="BL5815" s="138"/>
      <c r="BM5815" s="138"/>
    </row>
    <row r="5816" spans="62:65" ht="13" thickBot="1">
      <c r="BJ5816" s="138"/>
      <c r="BK5816" s="138"/>
      <c r="BL5816" s="138"/>
      <c r="BM5816" s="138"/>
    </row>
    <row r="5817" spans="62:65" ht="13" thickBot="1">
      <c r="BJ5817" s="138"/>
      <c r="BK5817" s="138"/>
      <c r="BL5817" s="138"/>
      <c r="BM5817" s="138"/>
    </row>
    <row r="5818" spans="62:65" ht="13" thickBot="1">
      <c r="BJ5818" s="138"/>
      <c r="BK5818" s="138"/>
      <c r="BL5818" s="138"/>
      <c r="BM5818" s="138"/>
    </row>
    <row r="5819" spans="62:65" ht="13" thickBot="1">
      <c r="BJ5819" s="138"/>
      <c r="BK5819" s="138"/>
      <c r="BL5819" s="138"/>
      <c r="BM5819" s="138"/>
    </row>
    <row r="5820" spans="62:65" ht="13" thickBot="1">
      <c r="BJ5820" s="138"/>
      <c r="BK5820" s="138"/>
      <c r="BL5820" s="138"/>
      <c r="BM5820" s="138"/>
    </row>
    <row r="5821" spans="62:65" ht="13" thickBot="1">
      <c r="BJ5821" s="138"/>
      <c r="BK5821" s="138"/>
      <c r="BL5821" s="138"/>
      <c r="BM5821" s="138"/>
    </row>
    <row r="5822" spans="62:65" ht="13" thickBot="1">
      <c r="BJ5822" s="138"/>
      <c r="BK5822" s="138"/>
      <c r="BL5822" s="138"/>
      <c r="BM5822" s="138"/>
    </row>
    <row r="5823" spans="62:65" ht="13" thickBot="1">
      <c r="BJ5823" s="138"/>
      <c r="BK5823" s="138"/>
      <c r="BL5823" s="138"/>
      <c r="BM5823" s="138"/>
    </row>
    <row r="5824" spans="62:65" ht="13" thickBot="1">
      <c r="BJ5824" s="138"/>
      <c r="BK5824" s="138"/>
      <c r="BL5824" s="138"/>
      <c r="BM5824" s="138"/>
    </row>
    <row r="5825" spans="62:65" ht="13" thickBot="1">
      <c r="BJ5825" s="138"/>
      <c r="BK5825" s="138"/>
      <c r="BL5825" s="138"/>
      <c r="BM5825" s="138"/>
    </row>
    <row r="5826" spans="62:65" ht="13" thickBot="1">
      <c r="BJ5826" s="138"/>
      <c r="BK5826" s="138"/>
      <c r="BL5826" s="138"/>
      <c r="BM5826" s="138"/>
    </row>
    <row r="5827" spans="62:65" ht="13" thickBot="1">
      <c r="BJ5827" s="138"/>
      <c r="BK5827" s="138"/>
      <c r="BL5827" s="138"/>
      <c r="BM5827" s="138"/>
    </row>
    <row r="5828" spans="62:65" ht="13" thickBot="1">
      <c r="BJ5828" s="138"/>
      <c r="BK5828" s="138"/>
      <c r="BL5828" s="138"/>
      <c r="BM5828" s="138"/>
    </row>
    <row r="5829" spans="62:65" ht="13" thickBot="1">
      <c r="BJ5829" s="138"/>
      <c r="BK5829" s="138"/>
      <c r="BL5829" s="138"/>
      <c r="BM5829" s="138"/>
    </row>
    <row r="5830" spans="62:65" ht="13" thickBot="1">
      <c r="BJ5830" s="138"/>
      <c r="BK5830" s="138"/>
      <c r="BL5830" s="138"/>
      <c r="BM5830" s="138"/>
    </row>
    <row r="5831" spans="62:65" ht="13" thickBot="1">
      <c r="BJ5831" s="138"/>
      <c r="BK5831" s="138"/>
      <c r="BL5831" s="138"/>
      <c r="BM5831" s="138"/>
    </row>
    <row r="5832" spans="62:65" ht="13" thickBot="1">
      <c r="BJ5832" s="138"/>
      <c r="BK5832" s="138"/>
      <c r="BL5832" s="138"/>
      <c r="BM5832" s="138"/>
    </row>
    <row r="5833" spans="62:65" ht="13" thickBot="1">
      <c r="BJ5833" s="138"/>
      <c r="BK5833" s="138"/>
      <c r="BL5833" s="138"/>
      <c r="BM5833" s="138"/>
    </row>
    <row r="5834" spans="62:65" ht="13" thickBot="1">
      <c r="BJ5834" s="138"/>
      <c r="BK5834" s="138"/>
      <c r="BL5834" s="138"/>
      <c r="BM5834" s="138"/>
    </row>
    <row r="5835" spans="62:65" ht="13" thickBot="1">
      <c r="BJ5835" s="138"/>
      <c r="BK5835" s="138"/>
      <c r="BL5835" s="138"/>
      <c r="BM5835" s="138"/>
    </row>
    <row r="5836" spans="62:65" ht="13" thickBot="1">
      <c r="BJ5836" s="138"/>
      <c r="BK5836" s="138"/>
      <c r="BL5836" s="138"/>
      <c r="BM5836" s="138"/>
    </row>
    <row r="5837" spans="62:65" ht="13" thickBot="1">
      <c r="BJ5837" s="138"/>
      <c r="BK5837" s="138"/>
      <c r="BL5837" s="138"/>
      <c r="BM5837" s="138"/>
    </row>
    <row r="5838" spans="62:65" ht="13" thickBot="1">
      <c r="BJ5838" s="138"/>
      <c r="BK5838" s="138"/>
      <c r="BL5838" s="138"/>
      <c r="BM5838" s="138"/>
    </row>
    <row r="5839" spans="62:65" ht="13" thickBot="1">
      <c r="BJ5839" s="138"/>
      <c r="BK5839" s="138"/>
      <c r="BL5839" s="138"/>
      <c r="BM5839" s="138"/>
    </row>
    <row r="5840" spans="62:65" ht="13" thickBot="1">
      <c r="BJ5840" s="138"/>
      <c r="BK5840" s="138"/>
      <c r="BL5840" s="138"/>
      <c r="BM5840" s="138"/>
    </row>
    <row r="5841" spans="62:65" ht="13" thickBot="1">
      <c r="BJ5841" s="138"/>
      <c r="BK5841" s="138"/>
      <c r="BL5841" s="138"/>
      <c r="BM5841" s="138"/>
    </row>
    <row r="5842" spans="62:65" ht="13" thickBot="1">
      <c r="BJ5842" s="138"/>
      <c r="BK5842" s="138"/>
      <c r="BL5842" s="138"/>
      <c r="BM5842" s="138"/>
    </row>
    <row r="5843" spans="62:65" ht="13" thickBot="1">
      <c r="BJ5843" s="138"/>
      <c r="BK5843" s="138"/>
      <c r="BL5843" s="138"/>
      <c r="BM5843" s="138"/>
    </row>
    <row r="5844" spans="62:65" ht="13" thickBot="1">
      <c r="BJ5844" s="138"/>
      <c r="BK5844" s="138"/>
      <c r="BL5844" s="138"/>
      <c r="BM5844" s="138"/>
    </row>
    <row r="5845" spans="62:65" ht="13" thickBot="1">
      <c r="BJ5845" s="138"/>
      <c r="BK5845" s="138"/>
      <c r="BL5845" s="138"/>
      <c r="BM5845" s="138"/>
    </row>
    <row r="5846" spans="62:65" ht="13" thickBot="1">
      <c r="BJ5846" s="138"/>
      <c r="BK5846" s="138"/>
      <c r="BL5846" s="138"/>
      <c r="BM5846" s="138"/>
    </row>
    <row r="5847" spans="62:65" ht="13" thickBot="1">
      <c r="BJ5847" s="138"/>
      <c r="BK5847" s="138"/>
      <c r="BL5847" s="138"/>
      <c r="BM5847" s="138"/>
    </row>
    <row r="5848" spans="62:65" ht="13" thickBot="1">
      <c r="BJ5848" s="138"/>
      <c r="BK5848" s="138"/>
      <c r="BL5848" s="138"/>
      <c r="BM5848" s="138"/>
    </row>
    <row r="5849" spans="62:65" ht="13" thickBot="1">
      <c r="BJ5849" s="138"/>
      <c r="BK5849" s="138"/>
      <c r="BL5849" s="138"/>
      <c r="BM5849" s="138"/>
    </row>
    <row r="5850" spans="62:65" ht="13" thickBot="1">
      <c r="BJ5850" s="138"/>
      <c r="BK5850" s="138"/>
      <c r="BL5850" s="138"/>
      <c r="BM5850" s="138"/>
    </row>
    <row r="5851" spans="62:65" ht="13" thickBot="1">
      <c r="BJ5851" s="138"/>
      <c r="BK5851" s="138"/>
      <c r="BL5851" s="138"/>
      <c r="BM5851" s="138"/>
    </row>
    <row r="5852" spans="62:65" ht="13" thickBot="1">
      <c r="BJ5852" s="138"/>
      <c r="BK5852" s="138"/>
      <c r="BL5852" s="138"/>
      <c r="BM5852" s="138"/>
    </row>
    <row r="5853" spans="62:65" ht="13" thickBot="1">
      <c r="BJ5853" s="138"/>
      <c r="BK5853" s="138"/>
      <c r="BL5853" s="138"/>
      <c r="BM5853" s="138"/>
    </row>
    <row r="5854" spans="62:65" ht="13" thickBot="1">
      <c r="BJ5854" s="138"/>
      <c r="BK5854" s="138"/>
      <c r="BL5854" s="138"/>
      <c r="BM5854" s="138"/>
    </row>
    <row r="5855" spans="62:65" ht="13" thickBot="1">
      <c r="BJ5855" s="138"/>
      <c r="BK5855" s="138"/>
      <c r="BL5855" s="138"/>
      <c r="BM5855" s="138"/>
    </row>
    <row r="5856" spans="62:65" ht="13" thickBot="1">
      <c r="BJ5856" s="138"/>
      <c r="BK5856" s="138"/>
      <c r="BL5856" s="138"/>
      <c r="BM5856" s="138"/>
    </row>
    <row r="5857" spans="62:65" ht="13" thickBot="1">
      <c r="BJ5857" s="138"/>
      <c r="BK5857" s="138"/>
      <c r="BL5857" s="138"/>
      <c r="BM5857" s="138"/>
    </row>
    <row r="5858" spans="62:65" ht="13" thickBot="1">
      <c r="BJ5858" s="138"/>
      <c r="BK5858" s="138"/>
      <c r="BL5858" s="138"/>
      <c r="BM5858" s="138"/>
    </row>
    <row r="5859" spans="62:65" ht="13" thickBot="1">
      <c r="BJ5859" s="138"/>
      <c r="BK5859" s="138"/>
      <c r="BL5859" s="138"/>
      <c r="BM5859" s="138"/>
    </row>
    <row r="5860" spans="62:65" ht="13" thickBot="1">
      <c r="BJ5860" s="138"/>
      <c r="BK5860" s="138"/>
      <c r="BL5860" s="138"/>
      <c r="BM5860" s="138"/>
    </row>
    <row r="5861" spans="62:65" ht="13" thickBot="1">
      <c r="BJ5861" s="138"/>
      <c r="BK5861" s="138"/>
      <c r="BL5861" s="138"/>
      <c r="BM5861" s="138"/>
    </row>
    <row r="5862" spans="62:65" ht="13" thickBot="1">
      <c r="BJ5862" s="138"/>
      <c r="BK5862" s="138"/>
      <c r="BL5862" s="138"/>
      <c r="BM5862" s="138"/>
    </row>
    <row r="5863" spans="62:65" ht="13" thickBot="1">
      <c r="BJ5863" s="138"/>
      <c r="BK5863" s="138"/>
      <c r="BL5863" s="138"/>
      <c r="BM5863" s="138"/>
    </row>
    <row r="5864" spans="62:65" ht="13" thickBot="1">
      <c r="BJ5864" s="138"/>
      <c r="BK5864" s="138"/>
      <c r="BL5864" s="138"/>
      <c r="BM5864" s="138"/>
    </row>
    <row r="5865" spans="62:65" ht="13" thickBot="1">
      <c r="BJ5865" s="138"/>
      <c r="BK5865" s="138"/>
      <c r="BL5865" s="138"/>
      <c r="BM5865" s="138"/>
    </row>
    <row r="5866" spans="62:65" ht="13" thickBot="1">
      <c r="BJ5866" s="138"/>
      <c r="BK5866" s="138"/>
      <c r="BL5866" s="138"/>
      <c r="BM5866" s="138"/>
    </row>
    <row r="5867" spans="62:65" ht="13" thickBot="1">
      <c r="BJ5867" s="138"/>
      <c r="BK5867" s="138"/>
      <c r="BL5867" s="138"/>
      <c r="BM5867" s="138"/>
    </row>
    <row r="5868" spans="62:65" ht="13" thickBot="1">
      <c r="BJ5868" s="138"/>
      <c r="BK5868" s="138"/>
      <c r="BL5868" s="138"/>
      <c r="BM5868" s="138"/>
    </row>
    <row r="5869" spans="62:65" ht="13" thickBot="1">
      <c r="BJ5869" s="138"/>
      <c r="BK5869" s="138"/>
      <c r="BL5869" s="138"/>
      <c r="BM5869" s="138"/>
    </row>
    <row r="5870" spans="62:65" ht="13" thickBot="1">
      <c r="BJ5870" s="138"/>
      <c r="BK5870" s="138"/>
      <c r="BL5870" s="138"/>
      <c r="BM5870" s="138"/>
    </row>
    <row r="5871" spans="62:65" ht="13" thickBot="1">
      <c r="BJ5871" s="138"/>
      <c r="BK5871" s="138"/>
      <c r="BL5871" s="138"/>
      <c r="BM5871" s="138"/>
    </row>
    <row r="5872" spans="62:65" ht="13" thickBot="1">
      <c r="BJ5872" s="138"/>
      <c r="BK5872" s="138"/>
      <c r="BL5872" s="138"/>
      <c r="BM5872" s="138"/>
    </row>
    <row r="5873" spans="62:65" ht="13" thickBot="1">
      <c r="BJ5873" s="138"/>
      <c r="BK5873" s="138"/>
      <c r="BL5873" s="138"/>
      <c r="BM5873" s="138"/>
    </row>
    <row r="5874" spans="62:65" ht="13" thickBot="1">
      <c r="BJ5874" s="138"/>
      <c r="BK5874" s="138"/>
      <c r="BL5874" s="138"/>
      <c r="BM5874" s="138"/>
    </row>
    <row r="5875" spans="62:65" ht="13" thickBot="1">
      <c r="BJ5875" s="138"/>
      <c r="BK5875" s="138"/>
      <c r="BL5875" s="138"/>
      <c r="BM5875" s="138"/>
    </row>
    <row r="5876" spans="62:65" ht="13" thickBot="1">
      <c r="BJ5876" s="138"/>
      <c r="BK5876" s="138"/>
      <c r="BL5876" s="138"/>
      <c r="BM5876" s="138"/>
    </row>
    <row r="5877" spans="62:65" ht="13" thickBot="1">
      <c r="BJ5877" s="138"/>
      <c r="BK5877" s="138"/>
      <c r="BL5877" s="138"/>
      <c r="BM5877" s="138"/>
    </row>
    <row r="5878" spans="62:65" ht="13" thickBot="1">
      <c r="BJ5878" s="138"/>
      <c r="BK5878" s="138"/>
      <c r="BL5878" s="138"/>
      <c r="BM5878" s="138"/>
    </row>
    <row r="5879" spans="62:65" ht="13" thickBot="1">
      <c r="BJ5879" s="138"/>
      <c r="BK5879" s="138"/>
      <c r="BL5879" s="138"/>
      <c r="BM5879" s="138"/>
    </row>
    <row r="5880" spans="62:65" ht="13" thickBot="1">
      <c r="BJ5880" s="138"/>
      <c r="BK5880" s="138"/>
      <c r="BL5880" s="138"/>
      <c r="BM5880" s="138"/>
    </row>
    <row r="5881" spans="62:65" ht="13" thickBot="1">
      <c r="BJ5881" s="138"/>
      <c r="BK5881" s="138"/>
      <c r="BL5881" s="138"/>
      <c r="BM5881" s="138"/>
    </row>
    <row r="5882" spans="62:65" ht="13" thickBot="1">
      <c r="BJ5882" s="138"/>
      <c r="BK5882" s="138"/>
      <c r="BL5882" s="138"/>
      <c r="BM5882" s="138"/>
    </row>
    <row r="5883" spans="62:65" ht="13" thickBot="1">
      <c r="BJ5883" s="138"/>
      <c r="BK5883" s="138"/>
      <c r="BL5883" s="138"/>
      <c r="BM5883" s="138"/>
    </row>
    <row r="5884" spans="62:65" ht="13" thickBot="1">
      <c r="BJ5884" s="138"/>
      <c r="BK5884" s="138"/>
      <c r="BL5884" s="138"/>
      <c r="BM5884" s="138"/>
    </row>
    <row r="5885" spans="62:65" ht="13" thickBot="1">
      <c r="BJ5885" s="138"/>
      <c r="BK5885" s="138"/>
      <c r="BL5885" s="138"/>
      <c r="BM5885" s="138"/>
    </row>
    <row r="5886" spans="62:65" ht="13" thickBot="1">
      <c r="BJ5886" s="138"/>
      <c r="BK5886" s="138"/>
      <c r="BL5886" s="138"/>
      <c r="BM5886" s="138"/>
    </row>
    <row r="5887" spans="62:65" ht="13" thickBot="1">
      <c r="BJ5887" s="138"/>
      <c r="BK5887" s="138"/>
      <c r="BL5887" s="138"/>
      <c r="BM5887" s="138"/>
    </row>
    <row r="5888" spans="62:65" ht="13" thickBot="1">
      <c r="BJ5888" s="138"/>
      <c r="BK5888" s="138"/>
      <c r="BL5888" s="138"/>
      <c r="BM5888" s="138"/>
    </row>
    <row r="5889" spans="62:65" ht="13" thickBot="1">
      <c r="BJ5889" s="138"/>
      <c r="BK5889" s="138"/>
      <c r="BL5889" s="138"/>
      <c r="BM5889" s="138"/>
    </row>
    <row r="5890" spans="62:65" ht="13" thickBot="1">
      <c r="BJ5890" s="138"/>
      <c r="BK5890" s="138"/>
      <c r="BL5890" s="138"/>
      <c r="BM5890" s="138"/>
    </row>
    <row r="5891" spans="62:65" ht="13" thickBot="1">
      <c r="BJ5891" s="138"/>
      <c r="BK5891" s="138"/>
      <c r="BL5891" s="138"/>
      <c r="BM5891" s="138"/>
    </row>
    <row r="5892" spans="62:65" ht="13" thickBot="1">
      <c r="BJ5892" s="138"/>
      <c r="BK5892" s="138"/>
      <c r="BL5892" s="138"/>
      <c r="BM5892" s="138"/>
    </row>
    <row r="5893" spans="62:65" ht="13" thickBot="1">
      <c r="BJ5893" s="138"/>
      <c r="BK5893" s="138"/>
      <c r="BL5893" s="138"/>
      <c r="BM5893" s="138"/>
    </row>
    <row r="5894" spans="62:65" ht="13" thickBot="1">
      <c r="BJ5894" s="138"/>
      <c r="BK5894" s="138"/>
      <c r="BL5894" s="138"/>
      <c r="BM5894" s="138"/>
    </row>
    <row r="5895" spans="62:65" ht="13" thickBot="1">
      <c r="BJ5895" s="138"/>
      <c r="BK5895" s="138"/>
      <c r="BL5895" s="138"/>
      <c r="BM5895" s="138"/>
    </row>
    <row r="5896" spans="62:65" ht="13" thickBot="1">
      <c r="BJ5896" s="138"/>
      <c r="BK5896" s="138"/>
      <c r="BL5896" s="138"/>
      <c r="BM5896" s="138"/>
    </row>
    <row r="5897" spans="62:65" ht="13" thickBot="1">
      <c r="BJ5897" s="138"/>
      <c r="BK5897" s="138"/>
      <c r="BL5897" s="138"/>
      <c r="BM5897" s="138"/>
    </row>
    <row r="5898" spans="62:65" ht="13" thickBot="1">
      <c r="BJ5898" s="138"/>
      <c r="BK5898" s="138"/>
      <c r="BL5898" s="138"/>
      <c r="BM5898" s="138"/>
    </row>
    <row r="5899" spans="62:65" ht="13" thickBot="1">
      <c r="BJ5899" s="138"/>
      <c r="BK5899" s="138"/>
      <c r="BL5899" s="138"/>
      <c r="BM5899" s="138"/>
    </row>
    <row r="5900" spans="62:65" ht="13" thickBot="1">
      <c r="BJ5900" s="138"/>
      <c r="BK5900" s="138"/>
      <c r="BL5900" s="138"/>
      <c r="BM5900" s="138"/>
    </row>
    <row r="5901" spans="62:65" ht="13" thickBot="1">
      <c r="BJ5901" s="138"/>
      <c r="BK5901" s="138"/>
      <c r="BL5901" s="138"/>
      <c r="BM5901" s="138"/>
    </row>
    <row r="5902" spans="62:65" ht="13" thickBot="1">
      <c r="BJ5902" s="138"/>
      <c r="BK5902" s="138"/>
      <c r="BL5902" s="138"/>
      <c r="BM5902" s="138"/>
    </row>
    <row r="5903" spans="62:65" ht="13" thickBot="1">
      <c r="BJ5903" s="138"/>
      <c r="BK5903" s="138"/>
      <c r="BL5903" s="138"/>
      <c r="BM5903" s="138"/>
    </row>
    <row r="5904" spans="62:65" ht="13" thickBot="1">
      <c r="BJ5904" s="138"/>
      <c r="BK5904" s="138"/>
      <c r="BL5904" s="138"/>
      <c r="BM5904" s="138"/>
    </row>
    <row r="5905" spans="62:65" ht="13" thickBot="1">
      <c r="BJ5905" s="138"/>
      <c r="BK5905" s="138"/>
      <c r="BL5905" s="138"/>
      <c r="BM5905" s="138"/>
    </row>
    <row r="5906" spans="62:65" ht="13" thickBot="1">
      <c r="BJ5906" s="138"/>
      <c r="BK5906" s="138"/>
      <c r="BL5906" s="138"/>
      <c r="BM5906" s="138"/>
    </row>
    <row r="5907" spans="62:65" ht="13" thickBot="1">
      <c r="BJ5907" s="138"/>
      <c r="BK5907" s="138"/>
      <c r="BL5907" s="138"/>
      <c r="BM5907" s="138"/>
    </row>
    <row r="5908" spans="62:65" ht="13" thickBot="1">
      <c r="BJ5908" s="138"/>
      <c r="BK5908" s="138"/>
      <c r="BL5908" s="138"/>
      <c r="BM5908" s="138"/>
    </row>
    <row r="5909" spans="62:65" ht="13" thickBot="1">
      <c r="BJ5909" s="138"/>
      <c r="BK5909" s="138"/>
      <c r="BL5909" s="138"/>
      <c r="BM5909" s="138"/>
    </row>
    <row r="5910" spans="62:65" ht="13" thickBot="1">
      <c r="BJ5910" s="138"/>
      <c r="BK5910" s="138"/>
      <c r="BL5910" s="138"/>
      <c r="BM5910" s="138"/>
    </row>
    <row r="5911" spans="62:65" ht="13" thickBot="1">
      <c r="BJ5911" s="138"/>
      <c r="BK5911" s="138"/>
      <c r="BL5911" s="138"/>
      <c r="BM5911" s="138"/>
    </row>
    <row r="5912" spans="62:65" ht="13" thickBot="1">
      <c r="BJ5912" s="138"/>
      <c r="BK5912" s="138"/>
      <c r="BL5912" s="138"/>
      <c r="BM5912" s="138"/>
    </row>
    <row r="5913" spans="62:65" ht="13" thickBot="1">
      <c r="BJ5913" s="138"/>
      <c r="BK5913" s="138"/>
      <c r="BL5913" s="138"/>
      <c r="BM5913" s="138"/>
    </row>
    <row r="5914" spans="62:65" ht="13" thickBot="1">
      <c r="BJ5914" s="138"/>
      <c r="BK5914" s="138"/>
      <c r="BL5914" s="138"/>
      <c r="BM5914" s="138"/>
    </row>
    <row r="5915" spans="62:65" ht="13" thickBot="1">
      <c r="BJ5915" s="138"/>
      <c r="BK5915" s="138"/>
      <c r="BL5915" s="138"/>
      <c r="BM5915" s="138"/>
    </row>
    <row r="5916" spans="62:65" ht="13" thickBot="1">
      <c r="BJ5916" s="138"/>
      <c r="BK5916" s="138"/>
      <c r="BL5916" s="138"/>
      <c r="BM5916" s="138"/>
    </row>
    <row r="5917" spans="62:65" ht="13" thickBot="1">
      <c r="BJ5917" s="138"/>
      <c r="BK5917" s="138"/>
      <c r="BL5917" s="138"/>
      <c r="BM5917" s="138"/>
    </row>
    <row r="5918" spans="62:65" ht="13" thickBot="1">
      <c r="BJ5918" s="138"/>
      <c r="BK5918" s="138"/>
      <c r="BL5918" s="138"/>
      <c r="BM5918" s="138"/>
    </row>
    <row r="5919" spans="62:65" ht="13" thickBot="1">
      <c r="BJ5919" s="138"/>
      <c r="BK5919" s="138"/>
      <c r="BL5919" s="138"/>
      <c r="BM5919" s="138"/>
    </row>
    <row r="5920" spans="62:65" ht="13" thickBot="1">
      <c r="BJ5920" s="138"/>
      <c r="BK5920" s="138"/>
      <c r="BL5920" s="138"/>
      <c r="BM5920" s="138"/>
    </row>
    <row r="5921" spans="62:65" ht="13" thickBot="1">
      <c r="BJ5921" s="138"/>
      <c r="BK5921" s="138"/>
      <c r="BL5921" s="138"/>
      <c r="BM5921" s="138"/>
    </row>
    <row r="5922" spans="62:65" ht="13" thickBot="1">
      <c r="BJ5922" s="138"/>
      <c r="BK5922" s="138"/>
      <c r="BL5922" s="138"/>
      <c r="BM5922" s="138"/>
    </row>
    <row r="5923" spans="62:65" ht="13" thickBot="1">
      <c r="BJ5923" s="138"/>
      <c r="BK5923" s="138"/>
      <c r="BL5923" s="138"/>
      <c r="BM5923" s="138"/>
    </row>
    <row r="5924" spans="62:65" ht="13" thickBot="1">
      <c r="BJ5924" s="138"/>
      <c r="BK5924" s="138"/>
      <c r="BL5924" s="138"/>
      <c r="BM5924" s="138"/>
    </row>
    <row r="5925" spans="62:65" ht="13" thickBot="1">
      <c r="BJ5925" s="138"/>
      <c r="BK5925" s="138"/>
      <c r="BL5925" s="138"/>
      <c r="BM5925" s="138"/>
    </row>
    <row r="5926" spans="62:65" ht="13" thickBot="1">
      <c r="BJ5926" s="138"/>
      <c r="BK5926" s="138"/>
      <c r="BL5926" s="138"/>
      <c r="BM5926" s="138"/>
    </row>
    <row r="5927" spans="62:65" ht="13" thickBot="1">
      <c r="BJ5927" s="138"/>
      <c r="BK5927" s="138"/>
      <c r="BL5927" s="138"/>
      <c r="BM5927" s="138"/>
    </row>
    <row r="5928" spans="62:65" ht="13" thickBot="1">
      <c r="BJ5928" s="138"/>
      <c r="BK5928" s="138"/>
      <c r="BL5928" s="138"/>
      <c r="BM5928" s="138"/>
    </row>
    <row r="5929" spans="62:65" ht="13" thickBot="1">
      <c r="BJ5929" s="138"/>
      <c r="BK5929" s="138"/>
      <c r="BL5929" s="138"/>
      <c r="BM5929" s="138"/>
    </row>
    <row r="5930" spans="62:65" ht="13" thickBot="1">
      <c r="BJ5930" s="138"/>
      <c r="BK5930" s="138"/>
      <c r="BL5930" s="138"/>
      <c r="BM5930" s="138"/>
    </row>
    <row r="5931" spans="62:65" ht="13" thickBot="1">
      <c r="BJ5931" s="138"/>
      <c r="BK5931" s="138"/>
      <c r="BL5931" s="138"/>
      <c r="BM5931" s="138"/>
    </row>
    <row r="5932" spans="62:65" ht="13" thickBot="1">
      <c r="BJ5932" s="138"/>
      <c r="BK5932" s="138"/>
      <c r="BL5932" s="138"/>
      <c r="BM5932" s="138"/>
    </row>
    <row r="5933" spans="62:65" ht="13" thickBot="1">
      <c r="BJ5933" s="138"/>
      <c r="BK5933" s="138"/>
      <c r="BL5933" s="138"/>
      <c r="BM5933" s="138"/>
    </row>
    <row r="5934" spans="62:65" ht="13" thickBot="1">
      <c r="BJ5934" s="138"/>
      <c r="BK5934" s="138"/>
      <c r="BL5934" s="138"/>
      <c r="BM5934" s="138"/>
    </row>
    <row r="5935" spans="62:65" ht="13" thickBot="1">
      <c r="BJ5935" s="138"/>
      <c r="BK5935" s="138"/>
      <c r="BL5935" s="138"/>
      <c r="BM5935" s="138"/>
    </row>
    <row r="5936" spans="62:65" ht="13" thickBot="1">
      <c r="BJ5936" s="138"/>
      <c r="BK5936" s="138"/>
      <c r="BL5936" s="138"/>
      <c r="BM5936" s="138"/>
    </row>
    <row r="5937" spans="62:65" ht="13" thickBot="1">
      <c r="BJ5937" s="138"/>
      <c r="BK5937" s="138"/>
      <c r="BL5937" s="138"/>
      <c r="BM5937" s="138"/>
    </row>
    <row r="5938" spans="62:65" ht="13" thickBot="1">
      <c r="BJ5938" s="138"/>
      <c r="BK5938" s="138"/>
      <c r="BL5938" s="138"/>
      <c r="BM5938" s="138"/>
    </row>
    <row r="5939" spans="62:65" ht="13" thickBot="1">
      <c r="BJ5939" s="138"/>
      <c r="BK5939" s="138"/>
      <c r="BL5939" s="138"/>
      <c r="BM5939" s="138"/>
    </row>
    <row r="5940" spans="62:65" ht="13" thickBot="1">
      <c r="BJ5940" s="138"/>
      <c r="BK5940" s="138"/>
      <c r="BL5940" s="138"/>
      <c r="BM5940" s="138"/>
    </row>
    <row r="5941" spans="62:65" ht="13" thickBot="1">
      <c r="BJ5941" s="138"/>
      <c r="BK5941" s="138"/>
      <c r="BL5941" s="138"/>
      <c r="BM5941" s="138"/>
    </row>
    <row r="5942" spans="62:65" ht="13" thickBot="1">
      <c r="BJ5942" s="138"/>
      <c r="BK5942" s="138"/>
      <c r="BL5942" s="138"/>
      <c r="BM5942" s="138"/>
    </row>
    <row r="5943" spans="62:65" ht="13" thickBot="1">
      <c r="BJ5943" s="138"/>
      <c r="BK5943" s="138"/>
      <c r="BL5943" s="138"/>
      <c r="BM5943" s="138"/>
    </row>
    <row r="5944" spans="62:65" ht="13" thickBot="1">
      <c r="BJ5944" s="138"/>
      <c r="BK5944" s="138"/>
      <c r="BL5944" s="138"/>
      <c r="BM5944" s="138"/>
    </row>
    <row r="5945" spans="62:65" ht="13" thickBot="1">
      <c r="BJ5945" s="138"/>
      <c r="BK5945" s="138"/>
      <c r="BL5945" s="138"/>
      <c r="BM5945" s="138"/>
    </row>
    <row r="5946" spans="62:65" ht="13" thickBot="1">
      <c r="BJ5946" s="138"/>
      <c r="BK5946" s="138"/>
      <c r="BL5946" s="138"/>
      <c r="BM5946" s="138"/>
    </row>
    <row r="5947" spans="62:65" ht="13" thickBot="1">
      <c r="BJ5947" s="138"/>
      <c r="BK5947" s="138"/>
      <c r="BL5947" s="138"/>
      <c r="BM5947" s="138"/>
    </row>
    <row r="5948" spans="62:65" ht="13" thickBot="1">
      <c r="BJ5948" s="138"/>
      <c r="BK5948" s="138"/>
      <c r="BL5948" s="138"/>
      <c r="BM5948" s="138"/>
    </row>
    <row r="5949" spans="62:65" ht="13" thickBot="1">
      <c r="BJ5949" s="138"/>
      <c r="BK5949" s="138"/>
      <c r="BL5949" s="138"/>
      <c r="BM5949" s="138"/>
    </row>
    <row r="5950" spans="62:65" ht="13" thickBot="1">
      <c r="BJ5950" s="138"/>
      <c r="BK5950" s="138"/>
      <c r="BL5950" s="138"/>
      <c r="BM5950" s="138"/>
    </row>
    <row r="5951" spans="62:65" ht="13" thickBot="1">
      <c r="BJ5951" s="138"/>
      <c r="BK5951" s="138"/>
      <c r="BL5951" s="138"/>
      <c r="BM5951" s="138"/>
    </row>
    <row r="5952" spans="62:65" ht="13" thickBot="1">
      <c r="BJ5952" s="138"/>
      <c r="BK5952" s="138"/>
      <c r="BL5952" s="138"/>
      <c r="BM5952" s="138"/>
    </row>
    <row r="5953" spans="62:65" ht="13" thickBot="1">
      <c r="BJ5953" s="138"/>
      <c r="BK5953" s="138"/>
      <c r="BL5953" s="138"/>
      <c r="BM5953" s="138"/>
    </row>
    <row r="5954" spans="62:65" ht="13" thickBot="1">
      <c r="BJ5954" s="138"/>
      <c r="BK5954" s="138"/>
      <c r="BL5954" s="138"/>
      <c r="BM5954" s="138"/>
    </row>
    <row r="5955" spans="62:65" ht="13" thickBot="1">
      <c r="BJ5955" s="138"/>
      <c r="BK5955" s="138"/>
      <c r="BL5955" s="138"/>
      <c r="BM5955" s="138"/>
    </row>
    <row r="5956" spans="62:65" ht="13" thickBot="1">
      <c r="BJ5956" s="138"/>
      <c r="BK5956" s="138"/>
      <c r="BL5956" s="138"/>
      <c r="BM5956" s="138"/>
    </row>
    <row r="5957" spans="62:65" ht="13" thickBot="1">
      <c r="BJ5957" s="138"/>
      <c r="BK5957" s="138"/>
      <c r="BL5957" s="138"/>
      <c r="BM5957" s="138"/>
    </row>
    <row r="5958" spans="62:65" ht="13" thickBot="1">
      <c r="BJ5958" s="138"/>
      <c r="BK5958" s="138"/>
      <c r="BL5958" s="138"/>
      <c r="BM5958" s="138"/>
    </row>
    <row r="5959" spans="62:65" ht="13" thickBot="1">
      <c r="BJ5959" s="138"/>
      <c r="BK5959" s="138"/>
      <c r="BL5959" s="138"/>
      <c r="BM5959" s="138"/>
    </row>
    <row r="5960" spans="62:65" ht="13" thickBot="1">
      <c r="BJ5960" s="138"/>
      <c r="BK5960" s="138"/>
      <c r="BL5960" s="138"/>
      <c r="BM5960" s="138"/>
    </row>
    <row r="5961" spans="62:65" ht="13" thickBot="1">
      <c r="BJ5961" s="138"/>
      <c r="BK5961" s="138"/>
      <c r="BL5961" s="138"/>
      <c r="BM5961" s="138"/>
    </row>
    <row r="5962" spans="62:65" ht="13" thickBot="1">
      <c r="BJ5962" s="138"/>
      <c r="BK5962" s="138"/>
      <c r="BL5962" s="138"/>
      <c r="BM5962" s="138"/>
    </row>
    <row r="5963" spans="62:65" ht="13" thickBot="1">
      <c r="BJ5963" s="138"/>
      <c r="BK5963" s="138"/>
      <c r="BL5963" s="138"/>
      <c r="BM5963" s="138"/>
    </row>
    <row r="5964" spans="62:65" ht="13" thickBot="1">
      <c r="BJ5964" s="138"/>
      <c r="BK5964" s="138"/>
      <c r="BL5964" s="138"/>
      <c r="BM5964" s="138"/>
    </row>
    <row r="5965" spans="62:65" ht="13" thickBot="1">
      <c r="BJ5965" s="138"/>
      <c r="BK5965" s="138"/>
      <c r="BL5965" s="138"/>
      <c r="BM5965" s="138"/>
    </row>
    <row r="5966" spans="62:65" ht="13" thickBot="1">
      <c r="BJ5966" s="138"/>
      <c r="BK5966" s="138"/>
      <c r="BL5966" s="138"/>
      <c r="BM5966" s="138"/>
    </row>
    <row r="5967" spans="62:65" ht="13" thickBot="1">
      <c r="BJ5967" s="138"/>
      <c r="BK5967" s="138"/>
      <c r="BL5967" s="138"/>
      <c r="BM5967" s="138"/>
    </row>
    <row r="5968" spans="62:65" ht="13" thickBot="1">
      <c r="BJ5968" s="138"/>
      <c r="BK5968" s="138"/>
      <c r="BL5968" s="138"/>
      <c r="BM5968" s="138"/>
    </row>
    <row r="5969" spans="62:65" ht="13" thickBot="1">
      <c r="BJ5969" s="138"/>
      <c r="BK5969" s="138"/>
      <c r="BL5969" s="138"/>
      <c r="BM5969" s="138"/>
    </row>
    <row r="5970" spans="62:65" ht="13" thickBot="1">
      <c r="BJ5970" s="138"/>
      <c r="BK5970" s="138"/>
      <c r="BL5970" s="138"/>
      <c r="BM5970" s="138"/>
    </row>
    <row r="5971" spans="62:65" ht="13" thickBot="1">
      <c r="BJ5971" s="138"/>
      <c r="BK5971" s="138"/>
      <c r="BL5971" s="138"/>
      <c r="BM5971" s="138"/>
    </row>
    <row r="5972" spans="62:65" ht="13" thickBot="1">
      <c r="BJ5972" s="138"/>
      <c r="BK5972" s="138"/>
      <c r="BL5972" s="138"/>
      <c r="BM5972" s="138"/>
    </row>
    <row r="5973" spans="62:65" ht="13" thickBot="1">
      <c r="BJ5973" s="138"/>
      <c r="BK5973" s="138"/>
      <c r="BL5973" s="138"/>
      <c r="BM5973" s="138"/>
    </row>
    <row r="5974" spans="62:65" ht="13" thickBot="1">
      <c r="BJ5974" s="138"/>
      <c r="BK5974" s="138"/>
      <c r="BL5974" s="138"/>
      <c r="BM5974" s="138"/>
    </row>
    <row r="5975" spans="62:65" ht="13" thickBot="1">
      <c r="BJ5975" s="138"/>
      <c r="BK5975" s="138"/>
      <c r="BL5975" s="138"/>
      <c r="BM5975" s="138"/>
    </row>
    <row r="5976" spans="62:65" ht="13" thickBot="1">
      <c r="BJ5976" s="138"/>
      <c r="BK5976" s="138"/>
      <c r="BL5976" s="138"/>
      <c r="BM5976" s="138"/>
    </row>
    <row r="5977" spans="62:65" ht="13" thickBot="1">
      <c r="BJ5977" s="138"/>
      <c r="BK5977" s="138"/>
      <c r="BL5977" s="138"/>
      <c r="BM5977" s="138"/>
    </row>
    <row r="5978" spans="62:65" ht="13" thickBot="1">
      <c r="BJ5978" s="138"/>
      <c r="BK5978" s="138"/>
      <c r="BL5978" s="138"/>
      <c r="BM5978" s="138"/>
    </row>
    <row r="5979" spans="62:65" ht="13" thickBot="1">
      <c r="BJ5979" s="138"/>
      <c r="BK5979" s="138"/>
      <c r="BL5979" s="138"/>
      <c r="BM5979" s="138"/>
    </row>
    <row r="5980" spans="62:65" ht="13" thickBot="1">
      <c r="BJ5980" s="138"/>
      <c r="BK5980" s="138"/>
      <c r="BL5980" s="138"/>
      <c r="BM5980" s="138"/>
    </row>
    <row r="5981" spans="62:65" ht="13" thickBot="1">
      <c r="BJ5981" s="138"/>
      <c r="BK5981" s="138"/>
      <c r="BL5981" s="138"/>
      <c r="BM5981" s="138"/>
    </row>
    <row r="5982" spans="62:65" ht="13" thickBot="1">
      <c r="BJ5982" s="138"/>
      <c r="BK5982" s="138"/>
      <c r="BL5982" s="138"/>
      <c r="BM5982" s="138"/>
    </row>
    <row r="5983" spans="62:65" ht="13" thickBot="1">
      <c r="BJ5983" s="138"/>
      <c r="BK5983" s="138"/>
      <c r="BL5983" s="138"/>
      <c r="BM5983" s="138"/>
    </row>
    <row r="5984" spans="62:65" ht="13" thickBot="1">
      <c r="BJ5984" s="138"/>
      <c r="BK5984" s="138"/>
      <c r="BL5984" s="138"/>
      <c r="BM5984" s="138"/>
    </row>
    <row r="5985" spans="62:65" ht="13" thickBot="1">
      <c r="BJ5985" s="138"/>
      <c r="BK5985" s="138"/>
      <c r="BL5985" s="138"/>
      <c r="BM5985" s="138"/>
    </row>
    <row r="5986" spans="62:65" ht="13" thickBot="1">
      <c r="BJ5986" s="138"/>
      <c r="BK5986" s="138"/>
      <c r="BL5986" s="138"/>
      <c r="BM5986" s="138"/>
    </row>
    <row r="5987" spans="62:65" ht="13" thickBot="1">
      <c r="BJ5987" s="138"/>
      <c r="BK5987" s="138"/>
      <c r="BL5987" s="138"/>
      <c r="BM5987" s="138"/>
    </row>
    <row r="5988" spans="62:65" ht="13" thickBot="1">
      <c r="BJ5988" s="138"/>
      <c r="BK5988" s="138"/>
      <c r="BL5988" s="138"/>
      <c r="BM5988" s="138"/>
    </row>
    <row r="5989" spans="62:65" ht="13" thickBot="1">
      <c r="BJ5989" s="138"/>
      <c r="BK5989" s="138"/>
      <c r="BL5989" s="138"/>
      <c r="BM5989" s="138"/>
    </row>
    <row r="5990" spans="62:65" ht="13" thickBot="1">
      <c r="BJ5990" s="138"/>
      <c r="BK5990" s="138"/>
      <c r="BL5990" s="138"/>
      <c r="BM5990" s="138"/>
    </row>
    <row r="5991" spans="62:65" ht="13" thickBot="1">
      <c r="BJ5991" s="138"/>
      <c r="BK5991" s="138"/>
      <c r="BL5991" s="138"/>
      <c r="BM5991" s="138"/>
    </row>
    <row r="5992" spans="62:65" ht="13" thickBot="1">
      <c r="BJ5992" s="138"/>
      <c r="BK5992" s="138"/>
      <c r="BL5992" s="138"/>
      <c r="BM5992" s="138"/>
    </row>
    <row r="5993" spans="62:65" ht="13" thickBot="1">
      <c r="BJ5993" s="138"/>
      <c r="BK5993" s="138"/>
      <c r="BL5993" s="138"/>
      <c r="BM5993" s="138"/>
    </row>
    <row r="5994" spans="62:65" ht="13" thickBot="1">
      <c r="BJ5994" s="138"/>
      <c r="BK5994" s="138"/>
      <c r="BL5994" s="138"/>
      <c r="BM5994" s="138"/>
    </row>
    <row r="5995" spans="62:65" ht="13" thickBot="1">
      <c r="BJ5995" s="138"/>
      <c r="BK5995" s="138"/>
      <c r="BL5995" s="138"/>
      <c r="BM5995" s="138"/>
    </row>
    <row r="5996" spans="62:65" ht="13" thickBot="1">
      <c r="BJ5996" s="138"/>
      <c r="BK5996" s="138"/>
      <c r="BL5996" s="138"/>
      <c r="BM5996" s="138"/>
    </row>
    <row r="5997" spans="62:65" ht="13" thickBot="1">
      <c r="BJ5997" s="138"/>
      <c r="BK5997" s="138"/>
      <c r="BL5997" s="138"/>
      <c r="BM5997" s="138"/>
    </row>
    <row r="5998" spans="62:65" ht="13" thickBot="1">
      <c r="BJ5998" s="138"/>
      <c r="BK5998" s="138"/>
      <c r="BL5998" s="138"/>
      <c r="BM5998" s="138"/>
    </row>
    <row r="5999" spans="62:65" ht="13" thickBot="1">
      <c r="BJ5999" s="138"/>
      <c r="BK5999" s="138"/>
      <c r="BL5999" s="138"/>
      <c r="BM5999" s="138"/>
    </row>
    <row r="6000" spans="62:65" ht="13" thickBot="1">
      <c r="BJ6000" s="138"/>
      <c r="BK6000" s="138"/>
      <c r="BL6000" s="138"/>
      <c r="BM6000" s="138"/>
    </row>
    <row r="6001" spans="62:65" ht="13" thickBot="1">
      <c r="BJ6001" s="138"/>
      <c r="BK6001" s="138"/>
      <c r="BL6001" s="138"/>
      <c r="BM6001" s="138"/>
    </row>
    <row r="6002" spans="62:65" ht="13" thickBot="1">
      <c r="BJ6002" s="138"/>
      <c r="BK6002" s="138"/>
      <c r="BL6002" s="138"/>
      <c r="BM6002" s="138"/>
    </row>
    <row r="6003" spans="62:65" ht="13" thickBot="1">
      <c r="BJ6003" s="138"/>
      <c r="BK6003" s="138"/>
      <c r="BL6003" s="138"/>
      <c r="BM6003" s="138"/>
    </row>
    <row r="6004" spans="62:65" ht="13" thickBot="1">
      <c r="BJ6004" s="138"/>
      <c r="BK6004" s="138"/>
      <c r="BL6004" s="138"/>
      <c r="BM6004" s="138"/>
    </row>
    <row r="6005" spans="62:65" ht="13" thickBot="1">
      <c r="BJ6005" s="138"/>
      <c r="BK6005" s="138"/>
      <c r="BL6005" s="138"/>
      <c r="BM6005" s="138"/>
    </row>
    <row r="6006" spans="62:65" ht="13" thickBot="1">
      <c r="BJ6006" s="138"/>
      <c r="BK6006" s="138"/>
      <c r="BL6006" s="138"/>
      <c r="BM6006" s="138"/>
    </row>
    <row r="6007" spans="62:65" ht="13" thickBot="1">
      <c r="BJ6007" s="138"/>
      <c r="BK6007" s="138"/>
      <c r="BL6007" s="138"/>
      <c r="BM6007" s="138"/>
    </row>
    <row r="6008" spans="62:65" ht="13" thickBot="1">
      <c r="BJ6008" s="138"/>
      <c r="BK6008" s="138"/>
      <c r="BL6008" s="138"/>
      <c r="BM6008" s="138"/>
    </row>
    <row r="6009" spans="62:65" ht="13" thickBot="1">
      <c r="BJ6009" s="138"/>
      <c r="BK6009" s="138"/>
      <c r="BL6009" s="138"/>
      <c r="BM6009" s="138"/>
    </row>
    <row r="6010" spans="62:65" ht="13" thickBot="1">
      <c r="BJ6010" s="138"/>
      <c r="BK6010" s="138"/>
      <c r="BL6010" s="138"/>
      <c r="BM6010" s="138"/>
    </row>
    <row r="6011" spans="62:65" ht="13" thickBot="1">
      <c r="BJ6011" s="138"/>
      <c r="BK6011" s="138"/>
      <c r="BL6011" s="138"/>
      <c r="BM6011" s="138"/>
    </row>
    <row r="6012" spans="62:65" ht="13" thickBot="1">
      <c r="BJ6012" s="138"/>
      <c r="BK6012" s="138"/>
      <c r="BL6012" s="138"/>
      <c r="BM6012" s="138"/>
    </row>
    <row r="6013" spans="62:65" ht="13" thickBot="1">
      <c r="BJ6013" s="138"/>
      <c r="BK6013" s="138"/>
      <c r="BL6013" s="138"/>
      <c r="BM6013" s="138"/>
    </row>
    <row r="6014" spans="62:65" ht="13" thickBot="1">
      <c r="BJ6014" s="138"/>
      <c r="BK6014" s="138"/>
      <c r="BL6014" s="138"/>
      <c r="BM6014" s="138"/>
    </row>
    <row r="6015" spans="62:65" ht="13" thickBot="1">
      <c r="BJ6015" s="138"/>
      <c r="BK6015" s="138"/>
      <c r="BL6015" s="138"/>
      <c r="BM6015" s="138"/>
    </row>
    <row r="6016" spans="62:65" ht="13" thickBot="1">
      <c r="BJ6016" s="138"/>
      <c r="BK6016" s="138"/>
      <c r="BL6016" s="138"/>
      <c r="BM6016" s="138"/>
    </row>
    <row r="6017" spans="62:65" ht="13" thickBot="1">
      <c r="BJ6017" s="138"/>
      <c r="BK6017" s="138"/>
      <c r="BL6017" s="138"/>
      <c r="BM6017" s="138"/>
    </row>
    <row r="6018" spans="62:65" ht="13" thickBot="1">
      <c r="BJ6018" s="138"/>
      <c r="BK6018" s="138"/>
      <c r="BL6018" s="138"/>
      <c r="BM6018" s="138"/>
    </row>
    <row r="6019" spans="62:65" ht="13" thickBot="1">
      <c r="BJ6019" s="138"/>
      <c r="BK6019" s="138"/>
      <c r="BL6019" s="138"/>
      <c r="BM6019" s="138"/>
    </row>
    <row r="6020" spans="62:65" ht="13" thickBot="1">
      <c r="BJ6020" s="138"/>
      <c r="BK6020" s="138"/>
      <c r="BL6020" s="138"/>
      <c r="BM6020" s="138"/>
    </row>
    <row r="6021" spans="62:65" ht="13" thickBot="1">
      <c r="BJ6021" s="138"/>
      <c r="BK6021" s="138"/>
      <c r="BL6021" s="138"/>
      <c r="BM6021" s="138"/>
    </row>
    <row r="6022" spans="62:65" ht="13" thickBot="1">
      <c r="BJ6022" s="138"/>
      <c r="BK6022" s="138"/>
      <c r="BL6022" s="138"/>
      <c r="BM6022" s="138"/>
    </row>
    <row r="6023" spans="62:65" ht="13" thickBot="1">
      <c r="BJ6023" s="138"/>
      <c r="BK6023" s="138"/>
      <c r="BL6023" s="138"/>
      <c r="BM6023" s="138"/>
    </row>
    <row r="6024" spans="62:65" ht="13" thickBot="1">
      <c r="BJ6024" s="138"/>
      <c r="BK6024" s="138"/>
      <c r="BL6024" s="138"/>
      <c r="BM6024" s="138"/>
    </row>
    <row r="6025" spans="62:65" ht="13" thickBot="1">
      <c r="BJ6025" s="138"/>
      <c r="BK6025" s="138"/>
      <c r="BL6025" s="138"/>
      <c r="BM6025" s="138"/>
    </row>
    <row r="6026" spans="62:65" ht="13" thickBot="1">
      <c r="BJ6026" s="138"/>
      <c r="BK6026" s="138"/>
      <c r="BL6026" s="138"/>
      <c r="BM6026" s="138"/>
    </row>
    <row r="6027" spans="62:65" ht="13" thickBot="1">
      <c r="BJ6027" s="138"/>
      <c r="BK6027" s="138"/>
      <c r="BL6027" s="138"/>
      <c r="BM6027" s="138"/>
    </row>
    <row r="6028" spans="62:65" ht="13" thickBot="1">
      <c r="BJ6028" s="138"/>
      <c r="BK6028" s="138"/>
      <c r="BL6028" s="138"/>
      <c r="BM6028" s="138"/>
    </row>
    <row r="6029" spans="62:65" ht="13" thickBot="1">
      <c r="BJ6029" s="138"/>
      <c r="BK6029" s="138"/>
      <c r="BL6029" s="138"/>
      <c r="BM6029" s="138"/>
    </row>
    <row r="6030" spans="62:65" ht="13" thickBot="1">
      <c r="BJ6030" s="138"/>
      <c r="BK6030" s="138"/>
      <c r="BL6030" s="138"/>
      <c r="BM6030" s="138"/>
    </row>
    <row r="6031" spans="62:65" ht="13" thickBot="1">
      <c r="BJ6031" s="138"/>
      <c r="BK6031" s="138"/>
      <c r="BL6031" s="138"/>
      <c r="BM6031" s="138"/>
    </row>
    <row r="6032" spans="62:65" ht="13" thickBot="1">
      <c r="BJ6032" s="138"/>
      <c r="BK6032" s="138"/>
      <c r="BL6032" s="138"/>
      <c r="BM6032" s="138"/>
    </row>
    <row r="6033" spans="62:65" ht="13" thickBot="1">
      <c r="BJ6033" s="138"/>
      <c r="BK6033" s="138"/>
      <c r="BL6033" s="138"/>
      <c r="BM6033" s="138"/>
    </row>
    <row r="6034" spans="62:65" ht="13" thickBot="1">
      <c r="BJ6034" s="138"/>
      <c r="BK6034" s="138"/>
      <c r="BL6034" s="138"/>
      <c r="BM6034" s="138"/>
    </row>
    <row r="6035" spans="62:65" ht="13" thickBot="1">
      <c r="BJ6035" s="138"/>
      <c r="BK6035" s="138"/>
      <c r="BL6035" s="138"/>
      <c r="BM6035" s="138"/>
    </row>
    <row r="6036" spans="62:65" ht="13" thickBot="1">
      <c r="BJ6036" s="138"/>
      <c r="BK6036" s="138"/>
      <c r="BL6036" s="138"/>
      <c r="BM6036" s="138"/>
    </row>
    <row r="6037" spans="62:65" ht="13" thickBot="1">
      <c r="BJ6037" s="138"/>
      <c r="BK6037" s="138"/>
      <c r="BL6037" s="138"/>
      <c r="BM6037" s="138"/>
    </row>
    <row r="6038" spans="62:65" ht="13" thickBot="1">
      <c r="BJ6038" s="138"/>
      <c r="BK6038" s="138"/>
      <c r="BL6038" s="138"/>
      <c r="BM6038" s="138"/>
    </row>
    <row r="6039" spans="62:65" ht="13" thickBot="1">
      <c r="BJ6039" s="138"/>
      <c r="BK6039" s="138"/>
      <c r="BL6039" s="138"/>
      <c r="BM6039" s="138"/>
    </row>
    <row r="6040" spans="62:65" ht="13" thickBot="1">
      <c r="BJ6040" s="138"/>
      <c r="BK6040" s="138"/>
      <c r="BL6040" s="138"/>
      <c r="BM6040" s="138"/>
    </row>
    <row r="6041" spans="62:65" ht="13" thickBot="1">
      <c r="BJ6041" s="138"/>
      <c r="BK6041" s="138"/>
      <c r="BL6041" s="138"/>
      <c r="BM6041" s="138"/>
    </row>
    <row r="6042" spans="62:65" ht="13" thickBot="1">
      <c r="BJ6042" s="138"/>
      <c r="BK6042" s="138"/>
      <c r="BL6042" s="138"/>
      <c r="BM6042" s="138"/>
    </row>
    <row r="6043" spans="62:65" ht="13" thickBot="1">
      <c r="BJ6043" s="138"/>
      <c r="BK6043" s="138"/>
      <c r="BL6043" s="138"/>
      <c r="BM6043" s="138"/>
    </row>
    <row r="6044" spans="62:65" ht="13" thickBot="1">
      <c r="BJ6044" s="138"/>
      <c r="BK6044" s="138"/>
      <c r="BL6044" s="138"/>
      <c r="BM6044" s="138"/>
    </row>
    <row r="6045" spans="62:65" ht="13" thickBot="1">
      <c r="BJ6045" s="138"/>
      <c r="BK6045" s="138"/>
      <c r="BL6045" s="138"/>
      <c r="BM6045" s="138"/>
    </row>
    <row r="6046" spans="62:65" ht="13" thickBot="1">
      <c r="BJ6046" s="138"/>
      <c r="BK6046" s="138"/>
      <c r="BL6046" s="138"/>
      <c r="BM6046" s="138"/>
    </row>
    <row r="6047" spans="62:65" ht="13" thickBot="1">
      <c r="BJ6047" s="138"/>
      <c r="BK6047" s="138"/>
      <c r="BL6047" s="138"/>
      <c r="BM6047" s="138"/>
    </row>
    <row r="6048" spans="62:65" ht="13" thickBot="1">
      <c r="BJ6048" s="138"/>
      <c r="BK6048" s="138"/>
      <c r="BL6048" s="138"/>
      <c r="BM6048" s="138"/>
    </row>
    <row r="6049" spans="62:65" ht="13" thickBot="1">
      <c r="BJ6049" s="138"/>
      <c r="BK6049" s="138"/>
      <c r="BL6049" s="138"/>
      <c r="BM6049" s="138"/>
    </row>
    <row r="6050" spans="62:65" ht="13" thickBot="1">
      <c r="BJ6050" s="138"/>
      <c r="BK6050" s="138"/>
      <c r="BL6050" s="138"/>
      <c r="BM6050" s="138"/>
    </row>
    <row r="6051" spans="62:65" ht="13" thickBot="1">
      <c r="BJ6051" s="138"/>
      <c r="BK6051" s="138"/>
      <c r="BL6051" s="138"/>
      <c r="BM6051" s="138"/>
    </row>
    <row r="6052" spans="62:65" ht="13" thickBot="1">
      <c r="BJ6052" s="138"/>
      <c r="BK6052" s="138"/>
      <c r="BL6052" s="138"/>
      <c r="BM6052" s="138"/>
    </row>
    <row r="6053" spans="62:65" ht="13" thickBot="1">
      <c r="BJ6053" s="138"/>
      <c r="BK6053" s="138"/>
      <c r="BL6053" s="138"/>
      <c r="BM6053" s="138"/>
    </row>
    <row r="6054" spans="62:65" ht="13" thickBot="1">
      <c r="BJ6054" s="138"/>
      <c r="BK6054" s="138"/>
      <c r="BL6054" s="138"/>
      <c r="BM6054" s="138"/>
    </row>
    <row r="6055" spans="62:65" ht="13" thickBot="1">
      <c r="BJ6055" s="138"/>
      <c r="BK6055" s="138"/>
      <c r="BL6055" s="138"/>
      <c r="BM6055" s="138"/>
    </row>
    <row r="6056" spans="62:65" ht="13" thickBot="1">
      <c r="BJ6056" s="138"/>
      <c r="BK6056" s="138"/>
      <c r="BL6056" s="138"/>
      <c r="BM6056" s="138"/>
    </row>
    <row r="6057" spans="62:65" ht="13" thickBot="1">
      <c r="BJ6057" s="138"/>
      <c r="BK6057" s="138"/>
      <c r="BL6057" s="138"/>
      <c r="BM6057" s="138"/>
    </row>
    <row r="6058" spans="62:65" ht="13" thickBot="1">
      <c r="BJ6058" s="138"/>
      <c r="BK6058" s="138"/>
      <c r="BL6058" s="138"/>
      <c r="BM6058" s="138"/>
    </row>
    <row r="6059" spans="62:65" ht="13" thickBot="1">
      <c r="BJ6059" s="138"/>
      <c r="BK6059" s="138"/>
      <c r="BL6059" s="138"/>
      <c r="BM6059" s="138"/>
    </row>
    <row r="6060" spans="62:65" ht="13" thickBot="1">
      <c r="BJ6060" s="138"/>
      <c r="BK6060" s="138"/>
      <c r="BL6060" s="138"/>
      <c r="BM6060" s="138"/>
    </row>
    <row r="6061" spans="62:65" ht="13" thickBot="1">
      <c r="BJ6061" s="138"/>
      <c r="BK6061" s="138"/>
      <c r="BL6061" s="138"/>
      <c r="BM6061" s="138"/>
    </row>
    <row r="6062" spans="62:65" ht="13" thickBot="1">
      <c r="BJ6062" s="138"/>
      <c r="BK6062" s="138"/>
      <c r="BL6062" s="138"/>
      <c r="BM6062" s="138"/>
    </row>
    <row r="6063" spans="62:65" ht="13" thickBot="1">
      <c r="BJ6063" s="138"/>
      <c r="BK6063" s="138"/>
      <c r="BL6063" s="138"/>
      <c r="BM6063" s="138"/>
    </row>
    <row r="6064" spans="62:65" ht="13" thickBot="1">
      <c r="BJ6064" s="138"/>
      <c r="BK6064" s="138"/>
      <c r="BL6064" s="138"/>
      <c r="BM6064" s="138"/>
    </row>
    <row r="6065" spans="62:65" ht="13" thickBot="1">
      <c r="BJ6065" s="138"/>
      <c r="BK6065" s="138"/>
      <c r="BL6065" s="138"/>
      <c r="BM6065" s="138"/>
    </row>
    <row r="6066" spans="62:65" ht="13" thickBot="1">
      <c r="BJ6066" s="138"/>
      <c r="BK6066" s="138"/>
      <c r="BL6066" s="138"/>
      <c r="BM6066" s="138"/>
    </row>
    <row r="6067" spans="62:65" ht="13" thickBot="1">
      <c r="BJ6067" s="138"/>
      <c r="BK6067" s="138"/>
      <c r="BL6067" s="138"/>
      <c r="BM6067" s="138"/>
    </row>
    <row r="6068" spans="62:65" ht="13" thickBot="1">
      <c r="BJ6068" s="138"/>
      <c r="BK6068" s="138"/>
      <c r="BL6068" s="138"/>
      <c r="BM6068" s="138"/>
    </row>
    <row r="6069" spans="62:65" ht="13" thickBot="1">
      <c r="BJ6069" s="138"/>
      <c r="BK6069" s="138"/>
      <c r="BL6069" s="138"/>
      <c r="BM6069" s="138"/>
    </row>
    <row r="6070" spans="62:65" ht="13" thickBot="1">
      <c r="BJ6070" s="138"/>
      <c r="BK6070" s="138"/>
      <c r="BL6070" s="138"/>
      <c r="BM6070" s="138"/>
    </row>
    <row r="6071" spans="62:65" ht="13" thickBot="1">
      <c r="BJ6071" s="138"/>
      <c r="BK6071" s="138"/>
      <c r="BL6071" s="138"/>
      <c r="BM6071" s="138"/>
    </row>
    <row r="6072" spans="62:65" ht="13" thickBot="1">
      <c r="BJ6072" s="138"/>
      <c r="BK6072" s="138"/>
      <c r="BL6072" s="138"/>
      <c r="BM6072" s="138"/>
    </row>
    <row r="6073" spans="62:65" ht="13" thickBot="1">
      <c r="BJ6073" s="138"/>
      <c r="BK6073" s="138"/>
      <c r="BL6073" s="138"/>
      <c r="BM6073" s="138"/>
    </row>
    <row r="6074" spans="62:65" ht="13" thickBot="1">
      <c r="BJ6074" s="138"/>
      <c r="BK6074" s="138"/>
      <c r="BL6074" s="138"/>
      <c r="BM6074" s="138"/>
    </row>
    <row r="6075" spans="62:65" ht="13" thickBot="1">
      <c r="BJ6075" s="138"/>
      <c r="BK6075" s="138"/>
      <c r="BL6075" s="138"/>
      <c r="BM6075" s="138"/>
    </row>
    <row r="6076" spans="62:65" ht="13" thickBot="1">
      <c r="BJ6076" s="138"/>
      <c r="BK6076" s="138"/>
      <c r="BL6076" s="138"/>
      <c r="BM6076" s="138"/>
    </row>
    <row r="6077" spans="62:65" ht="13" thickBot="1">
      <c r="BJ6077" s="138"/>
      <c r="BK6077" s="138"/>
      <c r="BL6077" s="138"/>
      <c r="BM6077" s="138"/>
    </row>
    <row r="6078" spans="62:65" ht="13" thickBot="1">
      <c r="BJ6078" s="138"/>
      <c r="BK6078" s="138"/>
      <c r="BL6078" s="138"/>
      <c r="BM6078" s="138"/>
    </row>
    <row r="6079" spans="62:65" ht="13" thickBot="1">
      <c r="BJ6079" s="138"/>
      <c r="BK6079" s="138"/>
      <c r="BL6079" s="138"/>
      <c r="BM6079" s="138"/>
    </row>
    <row r="6080" spans="62:65" ht="13" thickBot="1">
      <c r="BJ6080" s="138"/>
      <c r="BK6080" s="138"/>
      <c r="BL6080" s="138"/>
      <c r="BM6080" s="138"/>
    </row>
    <row r="6081" spans="62:65" ht="13" thickBot="1">
      <c r="BJ6081" s="138"/>
      <c r="BK6081" s="138"/>
      <c r="BL6081" s="138"/>
      <c r="BM6081" s="138"/>
    </row>
    <row r="6082" spans="62:65" ht="13" thickBot="1">
      <c r="BJ6082" s="138"/>
      <c r="BK6082" s="138"/>
      <c r="BL6082" s="138"/>
      <c r="BM6082" s="138"/>
    </row>
    <row r="6083" spans="62:65" ht="13" thickBot="1">
      <c r="BJ6083" s="138"/>
      <c r="BK6083" s="138"/>
      <c r="BL6083" s="138"/>
      <c r="BM6083" s="138"/>
    </row>
    <row r="6084" spans="62:65" ht="13" thickBot="1">
      <c r="BJ6084" s="138"/>
      <c r="BK6084" s="138"/>
      <c r="BL6084" s="138"/>
      <c r="BM6084" s="138"/>
    </row>
    <row r="6085" spans="62:65" ht="13" thickBot="1">
      <c r="BJ6085" s="138"/>
      <c r="BK6085" s="138"/>
      <c r="BL6085" s="138"/>
      <c r="BM6085" s="138"/>
    </row>
    <row r="6086" spans="62:65" ht="13" thickBot="1">
      <c r="BJ6086" s="138"/>
      <c r="BK6086" s="138"/>
      <c r="BL6086" s="138"/>
      <c r="BM6086" s="138"/>
    </row>
    <row r="6087" spans="62:65" ht="13" thickBot="1">
      <c r="BJ6087" s="138"/>
      <c r="BK6087" s="138"/>
      <c r="BL6087" s="138"/>
      <c r="BM6087" s="138"/>
    </row>
    <row r="6088" spans="62:65" ht="13" thickBot="1">
      <c r="BJ6088" s="138"/>
      <c r="BK6088" s="138"/>
      <c r="BL6088" s="138"/>
      <c r="BM6088" s="138"/>
    </row>
    <row r="6089" spans="62:65" ht="13" thickBot="1">
      <c r="BJ6089" s="138"/>
      <c r="BK6089" s="138"/>
      <c r="BL6089" s="138"/>
      <c r="BM6089" s="138"/>
    </row>
    <row r="6090" spans="62:65" ht="13" thickBot="1">
      <c r="BJ6090" s="138"/>
      <c r="BK6090" s="138"/>
      <c r="BL6090" s="138"/>
      <c r="BM6090" s="138"/>
    </row>
    <row r="6091" spans="62:65" ht="13" thickBot="1">
      <c r="BJ6091" s="138"/>
      <c r="BK6091" s="138"/>
      <c r="BL6091" s="138"/>
      <c r="BM6091" s="138"/>
    </row>
    <row r="6092" spans="62:65" ht="13" thickBot="1">
      <c r="BJ6092" s="138"/>
      <c r="BK6092" s="138"/>
      <c r="BL6092" s="138"/>
      <c r="BM6092" s="138"/>
    </row>
    <row r="6093" spans="62:65" ht="13" thickBot="1">
      <c r="BJ6093" s="138"/>
      <c r="BK6093" s="138"/>
      <c r="BL6093" s="138"/>
      <c r="BM6093" s="138"/>
    </row>
    <row r="6094" spans="62:65" ht="13" thickBot="1">
      <c r="BJ6094" s="138"/>
      <c r="BK6094" s="138"/>
      <c r="BL6094" s="138"/>
      <c r="BM6094" s="138"/>
    </row>
    <row r="6095" spans="62:65" ht="13" thickBot="1">
      <c r="BJ6095" s="138"/>
      <c r="BK6095" s="138"/>
      <c r="BL6095" s="138"/>
      <c r="BM6095" s="138"/>
    </row>
    <row r="6096" spans="62:65" ht="13" thickBot="1">
      <c r="BJ6096" s="138"/>
      <c r="BK6096" s="138"/>
      <c r="BL6096" s="138"/>
      <c r="BM6096" s="138"/>
    </row>
    <row r="6097" spans="62:65" ht="13" thickBot="1">
      <c r="BJ6097" s="138"/>
      <c r="BK6097" s="138"/>
      <c r="BL6097" s="138"/>
      <c r="BM6097" s="138"/>
    </row>
    <row r="6098" spans="62:65" ht="13" thickBot="1">
      <c r="BJ6098" s="138"/>
      <c r="BK6098" s="138"/>
      <c r="BL6098" s="138"/>
      <c r="BM6098" s="138"/>
    </row>
    <row r="6099" spans="62:65" ht="13" thickBot="1">
      <c r="BJ6099" s="138"/>
      <c r="BK6099" s="138"/>
      <c r="BL6099" s="138"/>
      <c r="BM6099" s="138"/>
    </row>
    <row r="6100" spans="62:65" ht="13" thickBot="1">
      <c r="BJ6100" s="138"/>
      <c r="BK6100" s="138"/>
      <c r="BL6100" s="138"/>
      <c r="BM6100" s="138"/>
    </row>
    <row r="6101" spans="62:65" ht="13" thickBot="1">
      <c r="BJ6101" s="138"/>
      <c r="BK6101" s="138"/>
      <c r="BL6101" s="138"/>
      <c r="BM6101" s="138"/>
    </row>
    <row r="6102" spans="62:65" ht="13" thickBot="1">
      <c r="BJ6102" s="138"/>
      <c r="BK6102" s="138"/>
      <c r="BL6102" s="138"/>
      <c r="BM6102" s="138"/>
    </row>
    <row r="6103" spans="62:65" ht="13" thickBot="1">
      <c r="BJ6103" s="138"/>
      <c r="BK6103" s="138"/>
      <c r="BL6103" s="138"/>
      <c r="BM6103" s="138"/>
    </row>
    <row r="6104" spans="62:65" ht="13" thickBot="1">
      <c r="BJ6104" s="138"/>
      <c r="BK6104" s="138"/>
      <c r="BL6104" s="138"/>
      <c r="BM6104" s="138"/>
    </row>
    <row r="6105" spans="62:65" ht="13" thickBot="1">
      <c r="BJ6105" s="138"/>
      <c r="BK6105" s="138"/>
      <c r="BL6105" s="138"/>
      <c r="BM6105" s="138"/>
    </row>
    <row r="6106" spans="62:65" ht="13" thickBot="1">
      <c r="BJ6106" s="138"/>
      <c r="BK6106" s="138"/>
      <c r="BL6106" s="138"/>
      <c r="BM6106" s="138"/>
    </row>
    <row r="6107" spans="62:65" ht="13" thickBot="1">
      <c r="BJ6107" s="138"/>
      <c r="BK6107" s="138"/>
      <c r="BL6107" s="138"/>
      <c r="BM6107" s="138"/>
    </row>
    <row r="6108" spans="62:65" ht="13" thickBot="1">
      <c r="BJ6108" s="138"/>
      <c r="BK6108" s="138"/>
      <c r="BL6108" s="138"/>
      <c r="BM6108" s="138"/>
    </row>
    <row r="6109" spans="62:65" ht="13" thickBot="1">
      <c r="BJ6109" s="138"/>
      <c r="BK6109" s="138"/>
      <c r="BL6109" s="138"/>
      <c r="BM6109" s="138"/>
    </row>
    <row r="6110" spans="62:65" ht="13" thickBot="1">
      <c r="BJ6110" s="138"/>
      <c r="BK6110" s="138"/>
      <c r="BL6110" s="138"/>
      <c r="BM6110" s="138"/>
    </row>
    <row r="6111" spans="62:65" ht="13" thickBot="1">
      <c r="BJ6111" s="138"/>
      <c r="BK6111" s="138"/>
      <c r="BL6111" s="138"/>
      <c r="BM6111" s="138"/>
    </row>
    <row r="6112" spans="62:65" ht="13" thickBot="1">
      <c r="BJ6112" s="138"/>
      <c r="BK6112" s="138"/>
      <c r="BL6112" s="138"/>
      <c r="BM6112" s="138"/>
    </row>
    <row r="6113" spans="62:65" ht="13" thickBot="1">
      <c r="BJ6113" s="138"/>
      <c r="BK6113" s="138"/>
      <c r="BL6113" s="138"/>
      <c r="BM6113" s="138"/>
    </row>
    <row r="6114" spans="62:65" ht="13" thickBot="1">
      <c r="BJ6114" s="138"/>
      <c r="BK6114" s="138"/>
      <c r="BL6114" s="138"/>
      <c r="BM6114" s="138"/>
    </row>
    <row r="6115" spans="62:65" ht="13" thickBot="1">
      <c r="BJ6115" s="138"/>
      <c r="BK6115" s="138"/>
      <c r="BL6115" s="138"/>
      <c r="BM6115" s="138"/>
    </row>
    <row r="6116" spans="62:65" ht="13" thickBot="1">
      <c r="BJ6116" s="138"/>
      <c r="BK6116" s="138"/>
      <c r="BL6116" s="138"/>
      <c r="BM6116" s="138"/>
    </row>
    <row r="6117" spans="62:65" ht="13" thickBot="1">
      <c r="BJ6117" s="138"/>
      <c r="BK6117" s="138"/>
      <c r="BL6117" s="138"/>
      <c r="BM6117" s="138"/>
    </row>
    <row r="6118" spans="62:65" ht="13" thickBot="1">
      <c r="BJ6118" s="138"/>
      <c r="BK6118" s="138"/>
      <c r="BL6118" s="138"/>
      <c r="BM6118" s="138"/>
    </row>
    <row r="6119" spans="62:65" ht="13" thickBot="1">
      <c r="BJ6119" s="138"/>
      <c r="BK6119" s="138"/>
      <c r="BL6119" s="138"/>
      <c r="BM6119" s="138"/>
    </row>
    <row r="6120" spans="62:65" ht="13" thickBot="1">
      <c r="BJ6120" s="138"/>
      <c r="BK6120" s="138"/>
      <c r="BL6120" s="138"/>
      <c r="BM6120" s="138"/>
    </row>
    <row r="6121" spans="62:65" ht="13" thickBot="1">
      <c r="BJ6121" s="138"/>
      <c r="BK6121" s="138"/>
      <c r="BL6121" s="138"/>
      <c r="BM6121" s="138"/>
    </row>
    <row r="6122" spans="62:65" ht="13" thickBot="1">
      <c r="BJ6122" s="138"/>
      <c r="BK6122" s="138"/>
      <c r="BL6122" s="138"/>
      <c r="BM6122" s="138"/>
    </row>
    <row r="6123" spans="62:65" ht="13" thickBot="1">
      <c r="BJ6123" s="138"/>
      <c r="BK6123" s="138"/>
      <c r="BL6123" s="138"/>
      <c r="BM6123" s="138"/>
    </row>
    <row r="6124" spans="62:65" ht="13" thickBot="1">
      <c r="BJ6124" s="138"/>
      <c r="BK6124" s="138"/>
      <c r="BL6124" s="138"/>
      <c r="BM6124" s="138"/>
    </row>
    <row r="6125" spans="62:65" ht="13" thickBot="1">
      <c r="BJ6125" s="138"/>
      <c r="BK6125" s="138"/>
      <c r="BL6125" s="138"/>
      <c r="BM6125" s="138"/>
    </row>
    <row r="6126" spans="62:65" ht="13" thickBot="1">
      <c r="BJ6126" s="138"/>
      <c r="BK6126" s="138"/>
      <c r="BL6126" s="138"/>
      <c r="BM6126" s="138"/>
    </row>
    <row r="6127" spans="62:65" ht="13" thickBot="1">
      <c r="BJ6127" s="138"/>
      <c r="BK6127" s="138"/>
      <c r="BL6127" s="138"/>
      <c r="BM6127" s="138"/>
    </row>
    <row r="6128" spans="62:65" ht="13" thickBot="1">
      <c r="BJ6128" s="138"/>
      <c r="BK6128" s="138"/>
      <c r="BL6128" s="138"/>
      <c r="BM6128" s="138"/>
    </row>
    <row r="6129" spans="62:65" ht="13" thickBot="1">
      <c r="BJ6129" s="138"/>
      <c r="BK6129" s="138"/>
      <c r="BL6129" s="138"/>
      <c r="BM6129" s="138"/>
    </row>
    <row r="6130" spans="62:65" ht="13" thickBot="1">
      <c r="BJ6130" s="138"/>
      <c r="BK6130" s="138"/>
      <c r="BL6130" s="138"/>
      <c r="BM6130" s="138"/>
    </row>
    <row r="6131" spans="62:65" ht="13" thickBot="1">
      <c r="BJ6131" s="138"/>
      <c r="BK6131" s="138"/>
      <c r="BL6131" s="138"/>
      <c r="BM6131" s="138"/>
    </row>
    <row r="6132" spans="62:65" ht="13" thickBot="1">
      <c r="BJ6132" s="138"/>
      <c r="BK6132" s="138"/>
      <c r="BL6132" s="138"/>
      <c r="BM6132" s="138"/>
    </row>
    <row r="6133" spans="62:65" ht="13" thickBot="1">
      <c r="BJ6133" s="138"/>
      <c r="BK6133" s="138"/>
      <c r="BL6133" s="138"/>
      <c r="BM6133" s="138"/>
    </row>
    <row r="6134" spans="62:65" ht="13" thickBot="1">
      <c r="BJ6134" s="138"/>
      <c r="BK6134" s="138"/>
      <c r="BL6134" s="138"/>
      <c r="BM6134" s="138"/>
    </row>
    <row r="6135" spans="62:65" ht="13" thickBot="1">
      <c r="BJ6135" s="138"/>
      <c r="BK6135" s="138"/>
      <c r="BL6135" s="138"/>
      <c r="BM6135" s="138"/>
    </row>
    <row r="6136" spans="62:65" ht="13" thickBot="1">
      <c r="BJ6136" s="138"/>
      <c r="BK6136" s="138"/>
      <c r="BL6136" s="138"/>
      <c r="BM6136" s="138"/>
    </row>
    <row r="6137" spans="62:65" ht="13" thickBot="1">
      <c r="BJ6137" s="138"/>
      <c r="BK6137" s="138"/>
      <c r="BL6137" s="138"/>
      <c r="BM6137" s="138"/>
    </row>
    <row r="6138" spans="62:65" ht="13" thickBot="1">
      <c r="BJ6138" s="138"/>
      <c r="BK6138" s="138"/>
      <c r="BL6138" s="138"/>
      <c r="BM6138" s="138"/>
    </row>
    <row r="6139" spans="62:65" ht="13" thickBot="1">
      <c r="BJ6139" s="138"/>
      <c r="BK6139" s="138"/>
      <c r="BL6139" s="138"/>
      <c r="BM6139" s="138"/>
    </row>
    <row r="6140" spans="62:65" ht="13" thickBot="1">
      <c r="BJ6140" s="138"/>
      <c r="BK6140" s="138"/>
      <c r="BL6140" s="138"/>
      <c r="BM6140" s="138"/>
    </row>
    <row r="6141" spans="62:65" ht="13" thickBot="1">
      <c r="BJ6141" s="138"/>
      <c r="BK6141" s="138"/>
      <c r="BL6141" s="138"/>
      <c r="BM6141" s="138"/>
    </row>
    <row r="6142" spans="62:65" ht="13" thickBot="1">
      <c r="BJ6142" s="138"/>
      <c r="BK6142" s="138"/>
      <c r="BL6142" s="138"/>
      <c r="BM6142" s="138"/>
    </row>
    <row r="6143" spans="62:65" ht="13" thickBot="1">
      <c r="BJ6143" s="138"/>
      <c r="BK6143" s="138"/>
      <c r="BL6143" s="138"/>
      <c r="BM6143" s="138"/>
    </row>
    <row r="6144" spans="62:65" ht="13" thickBot="1">
      <c r="BJ6144" s="138"/>
      <c r="BK6144" s="138"/>
      <c r="BL6144" s="138"/>
      <c r="BM6144" s="138"/>
    </row>
    <row r="6145" spans="62:65" ht="13" thickBot="1">
      <c r="BJ6145" s="138"/>
      <c r="BK6145" s="138"/>
      <c r="BL6145" s="138"/>
      <c r="BM6145" s="138"/>
    </row>
    <row r="6146" spans="62:65" ht="13" thickBot="1">
      <c r="BJ6146" s="138"/>
      <c r="BK6146" s="138"/>
      <c r="BL6146" s="138"/>
      <c r="BM6146" s="138"/>
    </row>
    <row r="6147" spans="62:65" ht="13" thickBot="1">
      <c r="BJ6147" s="138"/>
      <c r="BK6147" s="138"/>
      <c r="BL6147" s="138"/>
      <c r="BM6147" s="138"/>
    </row>
    <row r="6148" spans="62:65" ht="13" thickBot="1">
      <c r="BJ6148" s="138"/>
      <c r="BK6148" s="138"/>
      <c r="BL6148" s="138"/>
      <c r="BM6148" s="138"/>
    </row>
    <row r="6149" spans="62:65" ht="13" thickBot="1">
      <c r="BJ6149" s="138"/>
      <c r="BK6149" s="138"/>
      <c r="BL6149" s="138"/>
      <c r="BM6149" s="138"/>
    </row>
    <row r="6150" spans="62:65" ht="13" thickBot="1">
      <c r="BJ6150" s="138"/>
      <c r="BK6150" s="138"/>
      <c r="BL6150" s="138"/>
      <c r="BM6150" s="138"/>
    </row>
    <row r="6151" spans="62:65" ht="13" thickBot="1">
      <c r="BJ6151" s="138"/>
      <c r="BK6151" s="138"/>
      <c r="BL6151" s="138"/>
      <c r="BM6151" s="138"/>
    </row>
    <row r="6152" spans="62:65" ht="13" thickBot="1">
      <c r="BJ6152" s="138"/>
      <c r="BK6152" s="138"/>
      <c r="BL6152" s="138"/>
      <c r="BM6152" s="138"/>
    </row>
    <row r="6153" spans="62:65" ht="13" thickBot="1">
      <c r="BJ6153" s="138"/>
      <c r="BK6153" s="138"/>
      <c r="BL6153" s="138"/>
      <c r="BM6153" s="138"/>
    </row>
    <row r="6154" spans="62:65" ht="13" thickBot="1">
      <c r="BJ6154" s="138"/>
      <c r="BK6154" s="138"/>
      <c r="BL6154" s="138"/>
      <c r="BM6154" s="138"/>
    </row>
    <row r="6155" spans="62:65" ht="13" thickBot="1">
      <c r="BJ6155" s="138"/>
      <c r="BK6155" s="138"/>
      <c r="BL6155" s="138"/>
      <c r="BM6155" s="138"/>
    </row>
    <row r="6156" spans="62:65" ht="13" thickBot="1">
      <c r="BJ6156" s="138"/>
      <c r="BK6156" s="138"/>
      <c r="BL6156" s="138"/>
      <c r="BM6156" s="138"/>
    </row>
    <row r="6157" spans="62:65" ht="13" thickBot="1">
      <c r="BJ6157" s="138"/>
      <c r="BK6157" s="138"/>
      <c r="BL6157" s="138"/>
      <c r="BM6157" s="138"/>
    </row>
    <row r="6158" spans="62:65" ht="13" thickBot="1">
      <c r="BJ6158" s="138"/>
      <c r="BK6158" s="138"/>
      <c r="BL6158" s="138"/>
      <c r="BM6158" s="138"/>
    </row>
    <row r="6159" spans="62:65" ht="13" thickBot="1">
      <c r="BJ6159" s="138"/>
      <c r="BK6159" s="138"/>
      <c r="BL6159" s="138"/>
      <c r="BM6159" s="138"/>
    </row>
    <row r="6160" spans="62:65" ht="13" thickBot="1">
      <c r="BJ6160" s="138"/>
      <c r="BK6160" s="138"/>
      <c r="BL6160" s="138"/>
      <c r="BM6160" s="138"/>
    </row>
    <row r="6161" spans="62:65" ht="13" thickBot="1">
      <c r="BJ6161" s="138"/>
      <c r="BK6161" s="138"/>
      <c r="BL6161" s="138"/>
      <c r="BM6161" s="138"/>
    </row>
    <row r="6162" spans="62:65" ht="13" thickBot="1">
      <c r="BJ6162" s="138"/>
      <c r="BK6162" s="138"/>
      <c r="BL6162" s="138"/>
      <c r="BM6162" s="138"/>
    </row>
    <row r="6163" spans="62:65" ht="13" thickBot="1">
      <c r="BJ6163" s="138"/>
      <c r="BK6163" s="138"/>
      <c r="BL6163" s="138"/>
      <c r="BM6163" s="138"/>
    </row>
    <row r="6164" spans="62:65" ht="13" thickBot="1">
      <c r="BJ6164" s="138"/>
      <c r="BK6164" s="138"/>
      <c r="BL6164" s="138"/>
      <c r="BM6164" s="138"/>
    </row>
    <row r="6165" spans="62:65" ht="13" thickBot="1">
      <c r="BJ6165" s="138"/>
      <c r="BK6165" s="138"/>
      <c r="BL6165" s="138"/>
      <c r="BM6165" s="138"/>
    </row>
    <row r="6166" spans="62:65" ht="13" thickBot="1">
      <c r="BJ6166" s="138"/>
      <c r="BK6166" s="138"/>
      <c r="BL6166" s="138"/>
      <c r="BM6166" s="138"/>
    </row>
    <row r="6167" spans="62:65" ht="13" thickBot="1">
      <c r="BJ6167" s="138"/>
      <c r="BK6167" s="138"/>
      <c r="BL6167" s="138"/>
      <c r="BM6167" s="138"/>
    </row>
    <row r="6168" spans="62:65" ht="13" thickBot="1">
      <c r="BJ6168" s="138"/>
      <c r="BK6168" s="138"/>
      <c r="BL6168" s="138"/>
      <c r="BM6168" s="138"/>
    </row>
    <row r="6169" spans="62:65" ht="13" thickBot="1">
      <c r="BJ6169" s="138"/>
      <c r="BK6169" s="138"/>
      <c r="BL6169" s="138"/>
      <c r="BM6169" s="138"/>
    </row>
    <row r="6170" spans="62:65" ht="13" thickBot="1">
      <c r="BJ6170" s="138"/>
      <c r="BK6170" s="138"/>
      <c r="BL6170" s="138"/>
      <c r="BM6170" s="138"/>
    </row>
    <row r="6171" spans="62:65" ht="13" thickBot="1">
      <c r="BJ6171" s="138"/>
      <c r="BK6171" s="138"/>
      <c r="BL6171" s="138"/>
      <c r="BM6171" s="138"/>
    </row>
    <row r="6172" spans="62:65" ht="13" thickBot="1">
      <c r="BJ6172" s="138"/>
      <c r="BK6172" s="138"/>
      <c r="BL6172" s="138"/>
      <c r="BM6172" s="138"/>
    </row>
    <row r="6173" spans="62:65" ht="13" thickBot="1">
      <c r="BJ6173" s="138"/>
      <c r="BK6173" s="138"/>
      <c r="BL6173" s="138"/>
      <c r="BM6173" s="138"/>
    </row>
    <row r="6174" spans="62:65" ht="13" thickBot="1">
      <c r="BJ6174" s="138"/>
      <c r="BK6174" s="138"/>
      <c r="BL6174" s="138"/>
      <c r="BM6174" s="138"/>
    </row>
    <row r="6175" spans="62:65" ht="13" thickBot="1">
      <c r="BJ6175" s="138"/>
      <c r="BK6175" s="138"/>
      <c r="BL6175" s="138"/>
      <c r="BM6175" s="138"/>
    </row>
    <row r="6176" spans="62:65" ht="13" thickBot="1">
      <c r="BJ6176" s="138"/>
      <c r="BK6176" s="138"/>
      <c r="BL6176" s="138"/>
      <c r="BM6176" s="138"/>
    </row>
    <row r="6177" spans="62:65" ht="13" thickBot="1">
      <c r="BJ6177" s="138"/>
      <c r="BK6177" s="138"/>
      <c r="BL6177" s="138"/>
      <c r="BM6177" s="138"/>
    </row>
    <row r="6178" spans="62:65" ht="13" thickBot="1">
      <c r="BJ6178" s="138"/>
      <c r="BK6178" s="138"/>
      <c r="BL6178" s="138"/>
      <c r="BM6178" s="138"/>
    </row>
    <row r="6179" spans="62:65" ht="13" thickBot="1">
      <c r="BJ6179" s="138"/>
      <c r="BK6179" s="138"/>
      <c r="BL6179" s="138"/>
      <c r="BM6179" s="138"/>
    </row>
    <row r="6180" spans="62:65" ht="13" thickBot="1">
      <c r="BJ6180" s="138"/>
      <c r="BK6180" s="138"/>
      <c r="BL6180" s="138"/>
      <c r="BM6180" s="138"/>
    </row>
    <row r="6181" spans="62:65" ht="13" thickBot="1">
      <c r="BJ6181" s="138"/>
      <c r="BK6181" s="138"/>
      <c r="BL6181" s="138"/>
      <c r="BM6181" s="138"/>
    </row>
    <row r="6182" spans="62:65" ht="13" thickBot="1">
      <c r="BJ6182" s="138"/>
      <c r="BK6182" s="138"/>
      <c r="BL6182" s="138"/>
      <c r="BM6182" s="138"/>
    </row>
    <row r="6183" spans="62:65" ht="13" thickBot="1">
      <c r="BJ6183" s="138"/>
      <c r="BK6183" s="138"/>
      <c r="BL6183" s="138"/>
      <c r="BM6183" s="138"/>
    </row>
    <row r="6184" spans="62:65" ht="13" thickBot="1">
      <c r="BJ6184" s="138"/>
      <c r="BK6184" s="138"/>
      <c r="BL6184" s="138"/>
      <c r="BM6184" s="138"/>
    </row>
    <row r="6185" spans="62:65" ht="13" thickBot="1">
      <c r="BJ6185" s="138"/>
      <c r="BK6185" s="138"/>
      <c r="BL6185" s="138"/>
      <c r="BM6185" s="138"/>
    </row>
    <row r="6186" spans="62:65" ht="13" thickBot="1">
      <c r="BJ6186" s="138"/>
      <c r="BK6186" s="138"/>
      <c r="BL6186" s="138"/>
      <c r="BM6186" s="138"/>
    </row>
    <row r="6187" spans="62:65" ht="13" thickBot="1">
      <c r="BJ6187" s="138"/>
      <c r="BK6187" s="138"/>
      <c r="BL6187" s="138"/>
      <c r="BM6187" s="138"/>
    </row>
    <row r="6188" spans="62:65" ht="13" thickBot="1">
      <c r="BJ6188" s="138"/>
      <c r="BK6188" s="138"/>
      <c r="BL6188" s="138"/>
      <c r="BM6188" s="138"/>
    </row>
    <row r="6189" spans="62:65" ht="13" thickBot="1">
      <c r="BJ6189" s="138"/>
      <c r="BK6189" s="138"/>
      <c r="BL6189" s="138"/>
      <c r="BM6189" s="138"/>
    </row>
    <row r="6190" spans="62:65" ht="13" thickBot="1">
      <c r="BJ6190" s="138"/>
      <c r="BK6190" s="138"/>
      <c r="BL6190" s="138"/>
      <c r="BM6190" s="138"/>
    </row>
    <row r="6191" spans="62:65" ht="13" thickBot="1">
      <c r="BJ6191" s="138"/>
      <c r="BK6191" s="138"/>
      <c r="BL6191" s="138"/>
      <c r="BM6191" s="138"/>
    </row>
    <row r="6192" spans="62:65" ht="13" thickBot="1">
      <c r="BJ6192" s="138"/>
      <c r="BK6192" s="138"/>
      <c r="BL6192" s="138"/>
      <c r="BM6192" s="138"/>
    </row>
    <row r="6193" spans="62:65" ht="13" thickBot="1">
      <c r="BJ6193" s="138"/>
      <c r="BK6193" s="138"/>
      <c r="BL6193" s="138"/>
      <c r="BM6193" s="138"/>
    </row>
    <row r="6194" spans="62:65" ht="13" thickBot="1">
      <c r="BJ6194" s="138"/>
      <c r="BK6194" s="138"/>
      <c r="BL6194" s="138"/>
      <c r="BM6194" s="138"/>
    </row>
    <row r="6195" spans="62:65" ht="13" thickBot="1">
      <c r="BJ6195" s="138"/>
      <c r="BK6195" s="138"/>
      <c r="BL6195" s="138"/>
      <c r="BM6195" s="138"/>
    </row>
    <row r="6196" spans="62:65" ht="13" thickBot="1">
      <c r="BJ6196" s="138"/>
      <c r="BK6196" s="138"/>
      <c r="BL6196" s="138"/>
      <c r="BM6196" s="138"/>
    </row>
    <row r="6197" spans="62:65" ht="13" thickBot="1">
      <c r="BJ6197" s="138"/>
      <c r="BK6197" s="138"/>
      <c r="BL6197" s="138"/>
      <c r="BM6197" s="138"/>
    </row>
    <row r="6198" spans="62:65" ht="13" thickBot="1">
      <c r="BJ6198" s="138"/>
      <c r="BK6198" s="138"/>
      <c r="BL6198" s="138"/>
      <c r="BM6198" s="138"/>
    </row>
    <row r="6199" spans="62:65" ht="13" thickBot="1">
      <c r="BJ6199" s="138"/>
      <c r="BK6199" s="138"/>
      <c r="BL6199" s="138"/>
      <c r="BM6199" s="138"/>
    </row>
    <row r="6200" spans="62:65" ht="13" thickBot="1">
      <c r="BJ6200" s="138"/>
      <c r="BK6200" s="138"/>
      <c r="BL6200" s="138"/>
      <c r="BM6200" s="138"/>
    </row>
    <row r="6201" spans="62:65" ht="13" thickBot="1">
      <c r="BJ6201" s="138"/>
      <c r="BK6201" s="138"/>
      <c r="BL6201" s="138"/>
      <c r="BM6201" s="138"/>
    </row>
    <row r="6202" spans="62:65" ht="13" thickBot="1">
      <c r="BJ6202" s="138"/>
      <c r="BK6202" s="138"/>
      <c r="BL6202" s="138"/>
      <c r="BM6202" s="138"/>
    </row>
    <row r="6203" spans="62:65" ht="13" thickBot="1">
      <c r="BJ6203" s="138"/>
      <c r="BK6203" s="138"/>
      <c r="BL6203" s="138"/>
      <c r="BM6203" s="138"/>
    </row>
    <row r="6204" spans="62:65" ht="13" thickBot="1">
      <c r="BJ6204" s="138"/>
      <c r="BK6204" s="138"/>
      <c r="BL6204" s="138"/>
      <c r="BM6204" s="138"/>
    </row>
    <row r="6205" spans="62:65" ht="13" thickBot="1">
      <c r="BJ6205" s="138"/>
      <c r="BK6205" s="138"/>
      <c r="BL6205" s="138"/>
      <c r="BM6205" s="138"/>
    </row>
    <row r="6206" spans="62:65" ht="13" thickBot="1">
      <c r="BJ6206" s="138"/>
      <c r="BK6206" s="138"/>
      <c r="BL6206" s="138"/>
      <c r="BM6206" s="138"/>
    </row>
    <row r="6207" spans="62:65" ht="13" thickBot="1">
      <c r="BJ6207" s="138"/>
      <c r="BK6207" s="138"/>
      <c r="BL6207" s="138"/>
      <c r="BM6207" s="138"/>
    </row>
    <row r="6208" spans="62:65" ht="13" thickBot="1">
      <c r="BJ6208" s="138"/>
      <c r="BK6208" s="138"/>
      <c r="BL6208" s="138"/>
      <c r="BM6208" s="138"/>
    </row>
    <row r="6209" spans="62:65" ht="13" thickBot="1">
      <c r="BJ6209" s="138"/>
      <c r="BK6209" s="138"/>
      <c r="BL6209" s="138"/>
      <c r="BM6209" s="138"/>
    </row>
    <row r="6210" spans="62:65" ht="13" thickBot="1">
      <c r="BJ6210" s="138"/>
      <c r="BK6210" s="138"/>
      <c r="BL6210" s="138"/>
      <c r="BM6210" s="138"/>
    </row>
    <row r="6211" spans="62:65" ht="13" thickBot="1">
      <c r="BJ6211" s="138"/>
      <c r="BK6211" s="138"/>
      <c r="BL6211" s="138"/>
      <c r="BM6211" s="138"/>
    </row>
    <row r="6212" spans="62:65" ht="13" thickBot="1">
      <c r="BJ6212" s="138"/>
      <c r="BK6212" s="138"/>
      <c r="BL6212" s="138"/>
      <c r="BM6212" s="138"/>
    </row>
    <row r="6213" spans="62:65" ht="13" thickBot="1">
      <c r="BJ6213" s="138"/>
      <c r="BK6213" s="138"/>
      <c r="BL6213" s="138"/>
      <c r="BM6213" s="138"/>
    </row>
    <row r="6214" spans="62:65" ht="13" thickBot="1">
      <c r="BJ6214" s="138"/>
      <c r="BK6214" s="138"/>
      <c r="BL6214" s="138"/>
      <c r="BM6214" s="138"/>
    </row>
    <row r="6215" spans="62:65" ht="13" thickBot="1">
      <c r="BJ6215" s="138"/>
      <c r="BK6215" s="138"/>
      <c r="BL6215" s="138"/>
      <c r="BM6215" s="138"/>
    </row>
    <row r="6216" spans="62:65" ht="13" thickBot="1">
      <c r="BJ6216" s="138"/>
      <c r="BK6216" s="138"/>
      <c r="BL6216" s="138"/>
      <c r="BM6216" s="138"/>
    </row>
    <row r="6217" spans="62:65" ht="13" thickBot="1">
      <c r="BJ6217" s="138"/>
      <c r="BK6217" s="138"/>
      <c r="BL6217" s="138"/>
      <c r="BM6217" s="138"/>
    </row>
    <row r="6218" spans="62:65" ht="13" thickBot="1">
      <c r="BJ6218" s="138"/>
      <c r="BK6218" s="138"/>
      <c r="BL6218" s="138"/>
      <c r="BM6218" s="138"/>
    </row>
    <row r="6219" spans="62:65" ht="13" thickBot="1">
      <c r="BJ6219" s="138"/>
      <c r="BK6219" s="138"/>
      <c r="BL6219" s="138"/>
      <c r="BM6219" s="138"/>
    </row>
    <row r="6220" spans="62:65" ht="13" thickBot="1">
      <c r="BJ6220" s="138"/>
      <c r="BK6220" s="138"/>
      <c r="BL6220" s="138"/>
      <c r="BM6220" s="138"/>
    </row>
    <row r="6221" spans="62:65" ht="13" thickBot="1">
      <c r="BJ6221" s="138"/>
      <c r="BK6221" s="138"/>
      <c r="BL6221" s="138"/>
      <c r="BM6221" s="138"/>
    </row>
    <row r="6222" spans="62:65" ht="13" thickBot="1">
      <c r="BJ6222" s="138"/>
      <c r="BK6222" s="138"/>
      <c r="BL6222" s="138"/>
      <c r="BM6222" s="138"/>
    </row>
    <row r="6223" spans="62:65" ht="13" thickBot="1">
      <c r="BJ6223" s="138"/>
      <c r="BK6223" s="138"/>
      <c r="BL6223" s="138"/>
      <c r="BM6223" s="138"/>
    </row>
    <row r="6224" spans="62:65" ht="13" thickBot="1">
      <c r="BJ6224" s="138"/>
      <c r="BK6224" s="138"/>
      <c r="BL6224" s="138"/>
      <c r="BM6224" s="138"/>
    </row>
    <row r="6225" spans="62:65" ht="13" thickBot="1">
      <c r="BJ6225" s="138"/>
      <c r="BK6225" s="138"/>
      <c r="BL6225" s="138"/>
      <c r="BM6225" s="138"/>
    </row>
    <row r="6226" spans="62:65" ht="13" thickBot="1">
      <c r="BJ6226" s="138"/>
      <c r="BK6226" s="138"/>
      <c r="BL6226" s="138"/>
      <c r="BM6226" s="138"/>
    </row>
    <row r="6227" spans="62:65" ht="13" thickBot="1">
      <c r="BJ6227" s="138"/>
      <c r="BK6227" s="138"/>
      <c r="BL6227" s="138"/>
      <c r="BM6227" s="138"/>
    </row>
    <row r="6228" spans="62:65" ht="13" thickBot="1">
      <c r="BJ6228" s="138"/>
      <c r="BK6228" s="138"/>
      <c r="BL6228" s="138"/>
      <c r="BM6228" s="138"/>
    </row>
    <row r="6229" spans="62:65" ht="13" thickBot="1">
      <c r="BJ6229" s="138"/>
      <c r="BK6229" s="138"/>
      <c r="BL6229" s="138"/>
      <c r="BM6229" s="138"/>
    </row>
    <row r="6230" spans="62:65" ht="13" thickBot="1">
      <c r="BJ6230" s="138"/>
      <c r="BK6230" s="138"/>
      <c r="BL6230" s="138"/>
      <c r="BM6230" s="138"/>
    </row>
    <row r="6231" spans="62:65" ht="13" thickBot="1">
      <c r="BJ6231" s="138"/>
      <c r="BK6231" s="138"/>
      <c r="BL6231" s="138"/>
      <c r="BM6231" s="138"/>
    </row>
    <row r="6232" spans="62:65" ht="13" thickBot="1">
      <c r="BJ6232" s="138"/>
      <c r="BK6232" s="138"/>
      <c r="BL6232" s="138"/>
      <c r="BM6232" s="138"/>
    </row>
    <row r="6233" spans="62:65" ht="13" thickBot="1">
      <c r="BJ6233" s="138"/>
      <c r="BK6233" s="138"/>
      <c r="BL6233" s="138"/>
      <c r="BM6233" s="138"/>
    </row>
    <row r="6234" spans="62:65" ht="13" thickBot="1">
      <c r="BJ6234" s="138"/>
      <c r="BK6234" s="138"/>
      <c r="BL6234" s="138"/>
      <c r="BM6234" s="138"/>
    </row>
    <row r="6235" spans="62:65" ht="13" thickBot="1">
      <c r="BJ6235" s="138"/>
      <c r="BK6235" s="138"/>
      <c r="BL6235" s="138"/>
      <c r="BM6235" s="138"/>
    </row>
    <row r="6236" spans="62:65" ht="13" thickBot="1">
      <c r="BJ6236" s="138"/>
      <c r="BK6236" s="138"/>
      <c r="BL6236" s="138"/>
      <c r="BM6236" s="138"/>
    </row>
    <row r="6237" spans="62:65" ht="13" thickBot="1">
      <c r="BJ6237" s="138"/>
      <c r="BK6237" s="138"/>
      <c r="BL6237" s="138"/>
      <c r="BM6237" s="138"/>
    </row>
    <row r="6238" spans="62:65" ht="13" thickBot="1">
      <c r="BJ6238" s="138"/>
      <c r="BK6238" s="138"/>
      <c r="BL6238" s="138"/>
      <c r="BM6238" s="138"/>
    </row>
    <row r="6239" spans="62:65" ht="13" thickBot="1">
      <c r="BJ6239" s="138"/>
      <c r="BK6239" s="138"/>
      <c r="BL6239" s="138"/>
      <c r="BM6239" s="138"/>
    </row>
    <row r="6240" spans="62:65" ht="13" thickBot="1">
      <c r="BJ6240" s="138"/>
      <c r="BK6240" s="138"/>
      <c r="BL6240" s="138"/>
      <c r="BM6240" s="138"/>
    </row>
    <row r="6241" spans="62:65" ht="13" thickBot="1">
      <c r="BJ6241" s="138"/>
      <c r="BK6241" s="138"/>
      <c r="BL6241" s="138"/>
      <c r="BM6241" s="138"/>
    </row>
    <row r="6242" spans="62:65" ht="13" thickBot="1">
      <c r="BJ6242" s="138"/>
      <c r="BK6242" s="138"/>
      <c r="BL6242" s="138"/>
      <c r="BM6242" s="138"/>
    </row>
    <row r="6243" spans="62:65" ht="13" thickBot="1">
      <c r="BJ6243" s="138"/>
      <c r="BK6243" s="138"/>
      <c r="BL6243" s="138"/>
      <c r="BM6243" s="138"/>
    </row>
    <row r="6244" spans="62:65" ht="13" thickBot="1">
      <c r="BJ6244" s="138"/>
      <c r="BK6244" s="138"/>
      <c r="BL6244" s="138"/>
      <c r="BM6244" s="138"/>
    </row>
    <row r="6245" spans="62:65" ht="13" thickBot="1">
      <c r="BJ6245" s="138"/>
      <c r="BK6245" s="138"/>
      <c r="BL6245" s="138"/>
      <c r="BM6245" s="138"/>
    </row>
    <row r="6246" spans="62:65" ht="13" thickBot="1">
      <c r="BJ6246" s="138"/>
      <c r="BK6246" s="138"/>
      <c r="BL6246" s="138"/>
      <c r="BM6246" s="138"/>
    </row>
    <row r="6247" spans="62:65" ht="13" thickBot="1">
      <c r="BJ6247" s="138"/>
      <c r="BK6247" s="138"/>
      <c r="BL6247" s="138"/>
      <c r="BM6247" s="138"/>
    </row>
    <row r="6248" spans="62:65" ht="13" thickBot="1">
      <c r="BJ6248" s="138"/>
      <c r="BK6248" s="138"/>
      <c r="BL6248" s="138"/>
      <c r="BM6248" s="138"/>
    </row>
    <row r="6249" spans="62:65" ht="13" thickBot="1">
      <c r="BJ6249" s="138"/>
      <c r="BK6249" s="138"/>
      <c r="BL6249" s="138"/>
      <c r="BM6249" s="138"/>
    </row>
    <row r="6250" spans="62:65" ht="13" thickBot="1">
      <c r="BJ6250" s="138"/>
      <c r="BK6250" s="138"/>
      <c r="BL6250" s="138"/>
      <c r="BM6250" s="138"/>
    </row>
    <row r="6251" spans="62:65" ht="13" thickBot="1">
      <c r="BJ6251" s="138"/>
      <c r="BK6251" s="138"/>
      <c r="BL6251" s="138"/>
      <c r="BM6251" s="138"/>
    </row>
    <row r="6252" spans="62:65" ht="13" thickBot="1">
      <c r="BJ6252" s="138"/>
      <c r="BK6252" s="138"/>
      <c r="BL6252" s="138"/>
      <c r="BM6252" s="138"/>
    </row>
    <row r="6253" spans="62:65" ht="13" thickBot="1">
      <c r="BJ6253" s="138"/>
      <c r="BK6253" s="138"/>
      <c r="BL6253" s="138"/>
      <c r="BM6253" s="138"/>
    </row>
    <row r="6254" spans="62:65" ht="13" thickBot="1">
      <c r="BJ6254" s="138"/>
      <c r="BK6254" s="138"/>
      <c r="BL6254" s="138"/>
      <c r="BM6254" s="138"/>
    </row>
    <row r="6255" spans="62:65" ht="13" thickBot="1">
      <c r="BJ6255" s="138"/>
      <c r="BK6255" s="138"/>
      <c r="BL6255" s="138"/>
      <c r="BM6255" s="138"/>
    </row>
    <row r="6256" spans="62:65" ht="13" thickBot="1">
      <c r="BJ6256" s="138"/>
      <c r="BK6256" s="138"/>
      <c r="BL6256" s="138"/>
      <c r="BM6256" s="138"/>
    </row>
    <row r="6257" spans="62:65" ht="13" thickBot="1">
      <c r="BJ6257" s="138"/>
      <c r="BK6257" s="138"/>
      <c r="BL6257" s="138"/>
      <c r="BM6257" s="138"/>
    </row>
    <row r="6258" spans="62:65" ht="13" thickBot="1">
      <c r="BJ6258" s="138"/>
      <c r="BK6258" s="138"/>
      <c r="BL6258" s="138"/>
      <c r="BM6258" s="138"/>
    </row>
    <row r="6259" spans="62:65" ht="13" thickBot="1">
      <c r="BJ6259" s="138"/>
      <c r="BK6259" s="138"/>
      <c r="BL6259" s="138"/>
      <c r="BM6259" s="138"/>
    </row>
    <row r="6260" spans="62:65" ht="13" thickBot="1">
      <c r="BJ6260" s="138"/>
      <c r="BK6260" s="138"/>
      <c r="BL6260" s="138"/>
      <c r="BM6260" s="138"/>
    </row>
    <row r="6261" spans="62:65" ht="13" thickBot="1">
      <c r="BJ6261" s="138"/>
      <c r="BK6261" s="138"/>
      <c r="BL6261" s="138"/>
      <c r="BM6261" s="138"/>
    </row>
    <row r="6262" spans="62:65" ht="13" thickBot="1">
      <c r="BJ6262" s="138"/>
      <c r="BK6262" s="138"/>
      <c r="BL6262" s="138"/>
      <c r="BM6262" s="138"/>
    </row>
    <row r="6263" spans="62:65" ht="13" thickBot="1">
      <c r="BJ6263" s="138"/>
      <c r="BK6263" s="138"/>
      <c r="BL6263" s="138"/>
      <c r="BM6263" s="138"/>
    </row>
    <row r="6264" spans="62:65" ht="13" thickBot="1">
      <c r="BJ6264" s="138"/>
      <c r="BK6264" s="138"/>
      <c r="BL6264" s="138"/>
      <c r="BM6264" s="138"/>
    </row>
    <row r="6265" spans="62:65" ht="13" thickBot="1">
      <c r="BJ6265" s="138"/>
      <c r="BK6265" s="138"/>
      <c r="BL6265" s="138"/>
      <c r="BM6265" s="138"/>
    </row>
    <row r="6266" spans="62:65" ht="13" thickBot="1">
      <c r="BJ6266" s="138"/>
      <c r="BK6266" s="138"/>
      <c r="BL6266" s="138"/>
      <c r="BM6266" s="138"/>
    </row>
    <row r="6267" spans="62:65" ht="13" thickBot="1">
      <c r="BJ6267" s="138"/>
      <c r="BK6267" s="138"/>
      <c r="BL6267" s="138"/>
      <c r="BM6267" s="138"/>
    </row>
    <row r="6268" spans="62:65" ht="13" thickBot="1">
      <c r="BJ6268" s="138"/>
      <c r="BK6268" s="138"/>
      <c r="BL6268" s="138"/>
      <c r="BM6268" s="138"/>
    </row>
    <row r="6269" spans="62:65" ht="13" thickBot="1">
      <c r="BJ6269" s="138"/>
      <c r="BK6269" s="138"/>
      <c r="BL6269" s="138"/>
      <c r="BM6269" s="138"/>
    </row>
    <row r="6270" spans="62:65" ht="13" thickBot="1">
      <c r="BJ6270" s="138"/>
      <c r="BK6270" s="138"/>
      <c r="BL6270" s="138"/>
      <c r="BM6270" s="138"/>
    </row>
    <row r="6271" spans="62:65" ht="13" thickBot="1">
      <c r="BJ6271" s="138"/>
      <c r="BK6271" s="138"/>
      <c r="BL6271" s="138"/>
      <c r="BM6271" s="138"/>
    </row>
    <row r="6272" spans="62:65" ht="13" thickBot="1">
      <c r="BJ6272" s="138"/>
      <c r="BK6272" s="138"/>
      <c r="BL6272" s="138"/>
      <c r="BM6272" s="138"/>
    </row>
    <row r="6273" spans="62:65" ht="13" thickBot="1">
      <c r="BJ6273" s="138"/>
      <c r="BK6273" s="138"/>
      <c r="BL6273" s="138"/>
      <c r="BM6273" s="138"/>
    </row>
    <row r="6274" spans="62:65" ht="13" thickBot="1">
      <c r="BJ6274" s="138"/>
      <c r="BK6274" s="138"/>
      <c r="BL6274" s="138"/>
      <c r="BM6274" s="138"/>
    </row>
    <row r="6275" spans="62:65" ht="13" thickBot="1">
      <c r="BJ6275" s="138"/>
      <c r="BK6275" s="138"/>
      <c r="BL6275" s="138"/>
      <c r="BM6275" s="138"/>
    </row>
    <row r="6276" spans="62:65" ht="13" thickBot="1">
      <c r="BJ6276" s="138"/>
      <c r="BK6276" s="138"/>
      <c r="BL6276" s="138"/>
      <c r="BM6276" s="138"/>
    </row>
    <row r="6277" spans="62:65" ht="13" thickBot="1">
      <c r="BJ6277" s="138"/>
      <c r="BK6277" s="138"/>
      <c r="BL6277" s="138"/>
      <c r="BM6277" s="138"/>
    </row>
    <row r="6278" spans="62:65" ht="13" thickBot="1">
      <c r="BJ6278" s="138"/>
      <c r="BK6278" s="138"/>
      <c r="BL6278" s="138"/>
      <c r="BM6278" s="138"/>
    </row>
    <row r="6279" spans="62:65" ht="13" thickBot="1">
      <c r="BJ6279" s="138"/>
      <c r="BK6279" s="138"/>
      <c r="BL6279" s="138"/>
      <c r="BM6279" s="138"/>
    </row>
    <row r="6280" spans="62:65" ht="13" thickBot="1">
      <c r="BJ6280" s="138"/>
      <c r="BK6280" s="138"/>
      <c r="BL6280" s="138"/>
      <c r="BM6280" s="138"/>
    </row>
    <row r="6281" spans="62:65" ht="13" thickBot="1">
      <c r="BJ6281" s="138"/>
      <c r="BK6281" s="138"/>
      <c r="BL6281" s="138"/>
      <c r="BM6281" s="138"/>
    </row>
    <row r="6282" spans="62:65" ht="13" thickBot="1">
      <c r="BJ6282" s="138"/>
      <c r="BK6282" s="138"/>
      <c r="BL6282" s="138"/>
      <c r="BM6282" s="138"/>
    </row>
    <row r="6283" spans="62:65" ht="13" thickBot="1">
      <c r="BJ6283" s="138"/>
      <c r="BK6283" s="138"/>
      <c r="BL6283" s="138"/>
      <c r="BM6283" s="138"/>
    </row>
    <row r="6284" spans="62:65" ht="13" thickBot="1">
      <c r="BJ6284" s="138"/>
      <c r="BK6284" s="138"/>
      <c r="BL6284" s="138"/>
      <c r="BM6284" s="138"/>
    </row>
    <row r="6285" spans="62:65" ht="13" thickBot="1">
      <c r="BJ6285" s="138"/>
      <c r="BK6285" s="138"/>
      <c r="BL6285" s="138"/>
      <c r="BM6285" s="138"/>
    </row>
    <row r="6286" spans="62:65" ht="13" thickBot="1">
      <c r="BJ6286" s="138"/>
      <c r="BK6286" s="138"/>
      <c r="BL6286" s="138"/>
      <c r="BM6286" s="138"/>
    </row>
    <row r="6287" spans="62:65" ht="13" thickBot="1">
      <c r="BJ6287" s="138"/>
      <c r="BK6287" s="138"/>
      <c r="BL6287" s="138"/>
      <c r="BM6287" s="138"/>
    </row>
    <row r="6288" spans="62:65" ht="13" thickBot="1">
      <c r="BJ6288" s="138"/>
      <c r="BK6288" s="138"/>
      <c r="BL6288" s="138"/>
      <c r="BM6288" s="138"/>
    </row>
    <row r="6289" spans="62:65" ht="13" thickBot="1">
      <c r="BJ6289" s="138"/>
      <c r="BK6289" s="138"/>
      <c r="BL6289" s="138"/>
      <c r="BM6289" s="138"/>
    </row>
    <row r="6290" spans="62:65" ht="13" thickBot="1">
      <c r="BJ6290" s="138"/>
      <c r="BK6290" s="138"/>
      <c r="BL6290" s="138"/>
      <c r="BM6290" s="138"/>
    </row>
    <row r="6291" spans="62:65" ht="13" thickBot="1">
      <c r="BJ6291" s="138"/>
      <c r="BK6291" s="138"/>
      <c r="BL6291" s="138"/>
      <c r="BM6291" s="138"/>
    </row>
    <row r="6292" spans="62:65" ht="13" thickBot="1">
      <c r="BJ6292" s="138"/>
      <c r="BK6292" s="138"/>
      <c r="BL6292" s="138"/>
      <c r="BM6292" s="138"/>
    </row>
    <row r="6293" spans="62:65" ht="13" thickBot="1">
      <c r="BJ6293" s="138"/>
      <c r="BK6293" s="138"/>
      <c r="BL6293" s="138"/>
      <c r="BM6293" s="138"/>
    </row>
    <row r="6294" spans="62:65" ht="13" thickBot="1">
      <c r="BJ6294" s="138"/>
      <c r="BK6294" s="138"/>
      <c r="BL6294" s="138"/>
      <c r="BM6294" s="138"/>
    </row>
    <row r="6295" spans="62:65" ht="13" thickBot="1">
      <c r="BJ6295" s="138"/>
      <c r="BK6295" s="138"/>
      <c r="BL6295" s="138"/>
      <c r="BM6295" s="138"/>
    </row>
    <row r="6296" spans="62:65" ht="13" thickBot="1">
      <c r="BJ6296" s="138"/>
      <c r="BK6296" s="138"/>
      <c r="BL6296" s="138"/>
      <c r="BM6296" s="138"/>
    </row>
    <row r="6297" spans="62:65" ht="13" thickBot="1">
      <c r="BJ6297" s="138"/>
      <c r="BK6297" s="138"/>
      <c r="BL6297" s="138"/>
      <c r="BM6297" s="138"/>
    </row>
    <row r="6298" spans="62:65" ht="13" thickBot="1">
      <c r="BJ6298" s="138"/>
      <c r="BK6298" s="138"/>
      <c r="BL6298" s="138"/>
      <c r="BM6298" s="138"/>
    </row>
    <row r="6299" spans="62:65" ht="13" thickBot="1">
      <c r="BJ6299" s="138"/>
      <c r="BK6299" s="138"/>
      <c r="BL6299" s="138"/>
      <c r="BM6299" s="138"/>
    </row>
    <row r="6300" spans="62:65" ht="13" thickBot="1">
      <c r="BJ6300" s="138"/>
      <c r="BK6300" s="138"/>
      <c r="BL6300" s="138"/>
      <c r="BM6300" s="138"/>
    </row>
    <row r="6301" spans="62:65" ht="13" thickBot="1">
      <c r="BJ6301" s="138"/>
      <c r="BK6301" s="138"/>
      <c r="BL6301" s="138"/>
      <c r="BM6301" s="138"/>
    </row>
    <row r="6302" spans="62:65" ht="13" thickBot="1">
      <c r="BJ6302" s="138"/>
      <c r="BK6302" s="138"/>
      <c r="BL6302" s="138"/>
      <c r="BM6302" s="138"/>
    </row>
    <row r="6303" spans="62:65" ht="13" thickBot="1">
      <c r="BJ6303" s="138"/>
      <c r="BK6303" s="138"/>
      <c r="BL6303" s="138"/>
      <c r="BM6303" s="138"/>
    </row>
    <row r="6304" spans="62:65" ht="13" thickBot="1">
      <c r="BJ6304" s="138"/>
      <c r="BK6304" s="138"/>
      <c r="BL6304" s="138"/>
      <c r="BM6304" s="138"/>
    </row>
    <row r="6305" spans="62:65" ht="13" thickBot="1">
      <c r="BJ6305" s="138"/>
      <c r="BK6305" s="138"/>
      <c r="BL6305" s="138"/>
      <c r="BM6305" s="138"/>
    </row>
    <row r="6306" spans="62:65" ht="13" thickBot="1">
      <c r="BJ6306" s="138"/>
      <c r="BK6306" s="138"/>
      <c r="BL6306" s="138"/>
      <c r="BM6306" s="138"/>
    </row>
    <row r="6307" spans="62:65" ht="13" thickBot="1">
      <c r="BJ6307" s="138"/>
      <c r="BK6307" s="138"/>
      <c r="BL6307" s="138"/>
      <c r="BM6307" s="138"/>
    </row>
    <row r="6308" spans="62:65" ht="13" thickBot="1">
      <c r="BJ6308" s="138"/>
      <c r="BK6308" s="138"/>
      <c r="BL6308" s="138"/>
      <c r="BM6308" s="138"/>
    </row>
    <row r="6309" spans="62:65" ht="13" thickBot="1">
      <c r="BJ6309" s="138"/>
      <c r="BK6309" s="138"/>
      <c r="BL6309" s="138"/>
      <c r="BM6309" s="138"/>
    </row>
    <row r="6310" spans="62:65" ht="13" thickBot="1">
      <c r="BJ6310" s="138"/>
      <c r="BK6310" s="138"/>
      <c r="BL6310" s="138"/>
      <c r="BM6310" s="138"/>
    </row>
    <row r="6311" spans="62:65" ht="13" thickBot="1">
      <c r="BJ6311" s="138"/>
      <c r="BK6311" s="138"/>
      <c r="BL6311" s="138"/>
      <c r="BM6311" s="138"/>
    </row>
    <row r="6312" spans="62:65" ht="13" thickBot="1">
      <c r="BJ6312" s="138"/>
      <c r="BK6312" s="138"/>
      <c r="BL6312" s="138"/>
      <c r="BM6312" s="138"/>
    </row>
    <row r="6313" spans="62:65" ht="13" thickBot="1">
      <c r="BJ6313" s="138"/>
      <c r="BK6313" s="138"/>
      <c r="BL6313" s="138"/>
      <c r="BM6313" s="138"/>
    </row>
    <row r="6314" spans="62:65" ht="13" thickBot="1">
      <c r="BJ6314" s="138"/>
      <c r="BK6314" s="138"/>
      <c r="BL6314" s="138"/>
      <c r="BM6314" s="138"/>
    </row>
    <row r="6315" spans="62:65" ht="13" thickBot="1">
      <c r="BJ6315" s="138"/>
      <c r="BK6315" s="138"/>
      <c r="BL6315" s="138"/>
      <c r="BM6315" s="138"/>
    </row>
    <row r="6316" spans="62:65" ht="13" thickBot="1">
      <c r="BJ6316" s="138"/>
      <c r="BK6316" s="138"/>
      <c r="BL6316" s="138"/>
      <c r="BM6316" s="138"/>
    </row>
    <row r="6317" spans="62:65" ht="13" thickBot="1">
      <c r="BJ6317" s="138"/>
      <c r="BK6317" s="138"/>
      <c r="BL6317" s="138"/>
      <c r="BM6317" s="138"/>
    </row>
    <row r="6318" spans="62:65" ht="13" thickBot="1">
      <c r="BJ6318" s="138"/>
      <c r="BK6318" s="138"/>
      <c r="BL6318" s="138"/>
      <c r="BM6318" s="138"/>
    </row>
    <row r="6319" spans="62:65" ht="13" thickBot="1">
      <c r="BJ6319" s="138"/>
      <c r="BK6319" s="138"/>
      <c r="BL6319" s="138"/>
      <c r="BM6319" s="138"/>
    </row>
    <row r="6320" spans="62:65" ht="13" thickBot="1">
      <c r="BJ6320" s="138"/>
      <c r="BK6320" s="138"/>
      <c r="BL6320" s="138"/>
      <c r="BM6320" s="138"/>
    </row>
    <row r="6321" spans="62:65" ht="13" thickBot="1">
      <c r="BJ6321" s="138"/>
      <c r="BK6321" s="138"/>
      <c r="BL6321" s="138"/>
      <c r="BM6321" s="138"/>
    </row>
    <row r="6322" spans="62:65" ht="13" thickBot="1">
      <c r="BJ6322" s="138"/>
      <c r="BK6322" s="138"/>
      <c r="BL6322" s="138"/>
      <c r="BM6322" s="138"/>
    </row>
    <row r="6323" spans="62:65" ht="13" thickBot="1">
      <c r="BJ6323" s="138"/>
      <c r="BK6323" s="138"/>
      <c r="BL6323" s="138"/>
      <c r="BM6323" s="138"/>
    </row>
    <row r="6324" spans="62:65" ht="13" thickBot="1">
      <c r="BJ6324" s="138"/>
      <c r="BK6324" s="138"/>
      <c r="BL6324" s="138"/>
      <c r="BM6324" s="138"/>
    </row>
    <row r="6325" spans="62:65" ht="13" thickBot="1">
      <c r="BJ6325" s="138"/>
      <c r="BK6325" s="138"/>
      <c r="BL6325" s="138"/>
      <c r="BM6325" s="138"/>
    </row>
    <row r="6326" spans="62:65" ht="13" thickBot="1">
      <c r="BJ6326" s="138"/>
      <c r="BK6326" s="138"/>
      <c r="BL6326" s="138"/>
      <c r="BM6326" s="138"/>
    </row>
    <row r="6327" spans="62:65" ht="13" thickBot="1">
      <c r="BJ6327" s="138"/>
      <c r="BK6327" s="138"/>
      <c r="BL6327" s="138"/>
      <c r="BM6327" s="138"/>
    </row>
    <row r="6328" spans="62:65" ht="13" thickBot="1">
      <c r="BJ6328" s="138"/>
      <c r="BK6328" s="138"/>
      <c r="BL6328" s="138"/>
      <c r="BM6328" s="138"/>
    </row>
    <row r="6329" spans="62:65" ht="13" thickBot="1">
      <c r="BJ6329" s="138"/>
      <c r="BK6329" s="138"/>
      <c r="BL6329" s="138"/>
      <c r="BM6329" s="138"/>
    </row>
    <row r="6330" spans="62:65" ht="13" thickBot="1">
      <c r="BJ6330" s="138"/>
      <c r="BK6330" s="138"/>
      <c r="BL6330" s="138"/>
      <c r="BM6330" s="138"/>
    </row>
    <row r="6331" spans="62:65" ht="13" thickBot="1">
      <c r="BJ6331" s="138"/>
      <c r="BK6331" s="138"/>
      <c r="BL6331" s="138"/>
      <c r="BM6331" s="138"/>
    </row>
    <row r="6332" spans="62:65" ht="13" thickBot="1">
      <c r="BJ6332" s="138"/>
      <c r="BK6332" s="138"/>
      <c r="BL6332" s="138"/>
      <c r="BM6332" s="138"/>
    </row>
    <row r="6333" spans="62:65" ht="13" thickBot="1">
      <c r="BJ6333" s="138"/>
      <c r="BK6333" s="138"/>
      <c r="BL6333" s="138"/>
      <c r="BM6333" s="138"/>
    </row>
    <row r="6334" spans="62:65" ht="13" thickBot="1">
      <c r="BJ6334" s="138"/>
      <c r="BK6334" s="138"/>
      <c r="BL6334" s="138"/>
      <c r="BM6334" s="138"/>
    </row>
    <row r="6335" spans="62:65" ht="13" thickBot="1">
      <c r="BJ6335" s="138"/>
      <c r="BK6335" s="138"/>
      <c r="BL6335" s="138"/>
      <c r="BM6335" s="138"/>
    </row>
    <row r="6336" spans="62:65" ht="13" thickBot="1">
      <c r="BJ6336" s="138"/>
      <c r="BK6336" s="138"/>
      <c r="BL6336" s="138"/>
      <c r="BM6336" s="138"/>
    </row>
    <row r="6337" spans="62:65" ht="13" thickBot="1">
      <c r="BJ6337" s="138"/>
      <c r="BK6337" s="138"/>
      <c r="BL6337" s="138"/>
      <c r="BM6337" s="138"/>
    </row>
    <row r="6338" spans="62:65" ht="13" thickBot="1">
      <c r="BJ6338" s="138"/>
      <c r="BK6338" s="138"/>
      <c r="BL6338" s="138"/>
      <c r="BM6338" s="138"/>
    </row>
    <row r="6339" spans="62:65" ht="13" thickBot="1">
      <c r="BJ6339" s="138"/>
      <c r="BK6339" s="138"/>
      <c r="BL6339" s="138"/>
      <c r="BM6339" s="138"/>
    </row>
    <row r="6340" spans="62:65" ht="13" thickBot="1">
      <c r="BJ6340" s="138"/>
      <c r="BK6340" s="138"/>
      <c r="BL6340" s="138"/>
      <c r="BM6340" s="138"/>
    </row>
    <row r="6341" spans="62:65" ht="13" thickBot="1">
      <c r="BJ6341" s="138"/>
      <c r="BK6341" s="138"/>
      <c r="BL6341" s="138"/>
      <c r="BM6341" s="138"/>
    </row>
    <row r="6342" spans="62:65" ht="13" thickBot="1">
      <c r="BJ6342" s="138"/>
      <c r="BK6342" s="138"/>
      <c r="BL6342" s="138"/>
      <c r="BM6342" s="138"/>
    </row>
    <row r="6343" spans="62:65" ht="13" thickBot="1">
      <c r="BJ6343" s="138"/>
      <c r="BK6343" s="138"/>
      <c r="BL6343" s="138"/>
      <c r="BM6343" s="138"/>
    </row>
    <row r="6344" spans="62:65" ht="13" thickBot="1">
      <c r="BJ6344" s="138"/>
      <c r="BK6344" s="138"/>
      <c r="BL6344" s="138"/>
      <c r="BM6344" s="138"/>
    </row>
    <row r="6345" spans="62:65" ht="13" thickBot="1">
      <c r="BJ6345" s="138"/>
      <c r="BK6345" s="138"/>
      <c r="BL6345" s="138"/>
      <c r="BM6345" s="138"/>
    </row>
    <row r="6346" spans="62:65" ht="13" thickBot="1">
      <c r="BJ6346" s="138"/>
      <c r="BK6346" s="138"/>
      <c r="BL6346" s="138"/>
      <c r="BM6346" s="138"/>
    </row>
    <row r="6347" spans="62:65" ht="13" thickBot="1">
      <c r="BJ6347" s="138"/>
      <c r="BK6347" s="138"/>
      <c r="BL6347" s="138"/>
      <c r="BM6347" s="138"/>
    </row>
    <row r="6348" spans="62:65" ht="13" thickBot="1">
      <c r="BJ6348" s="138"/>
      <c r="BK6348" s="138"/>
      <c r="BL6348" s="138"/>
      <c r="BM6348" s="138"/>
    </row>
    <row r="6349" spans="62:65" ht="13" thickBot="1">
      <c r="BJ6349" s="138"/>
      <c r="BK6349" s="138"/>
      <c r="BL6349" s="138"/>
      <c r="BM6349" s="138"/>
    </row>
    <row r="6350" spans="62:65" ht="13" thickBot="1">
      <c r="BJ6350" s="138"/>
      <c r="BK6350" s="138"/>
      <c r="BL6350" s="138"/>
      <c r="BM6350" s="138"/>
    </row>
    <row r="6351" spans="62:65" ht="13" thickBot="1">
      <c r="BJ6351" s="138"/>
      <c r="BK6351" s="138"/>
      <c r="BL6351" s="138"/>
      <c r="BM6351" s="138"/>
    </row>
    <row r="6352" spans="62:65" ht="13" thickBot="1">
      <c r="BJ6352" s="138"/>
      <c r="BK6352" s="138"/>
      <c r="BL6352" s="138"/>
      <c r="BM6352" s="138"/>
    </row>
    <row r="6353" spans="62:65" ht="13" thickBot="1">
      <c r="BJ6353" s="138"/>
      <c r="BK6353" s="138"/>
      <c r="BL6353" s="138"/>
      <c r="BM6353" s="138"/>
    </row>
    <row r="6354" spans="62:65" ht="13" thickBot="1">
      <c r="BJ6354" s="138"/>
      <c r="BK6354" s="138"/>
      <c r="BL6354" s="138"/>
      <c r="BM6354" s="138"/>
    </row>
    <row r="6355" spans="62:65" ht="13" thickBot="1">
      <c r="BJ6355" s="138"/>
      <c r="BK6355" s="138"/>
      <c r="BL6355" s="138"/>
      <c r="BM6355" s="138"/>
    </row>
    <row r="6356" spans="62:65" ht="13" thickBot="1">
      <c r="BJ6356" s="138"/>
      <c r="BK6356" s="138"/>
      <c r="BL6356" s="138"/>
      <c r="BM6356" s="138"/>
    </row>
    <row r="6357" spans="62:65" ht="13" thickBot="1">
      <c r="BJ6357" s="138"/>
      <c r="BK6357" s="138"/>
      <c r="BL6357" s="138"/>
      <c r="BM6357" s="138"/>
    </row>
    <row r="6358" spans="62:65" ht="13" thickBot="1">
      <c r="BJ6358" s="138"/>
      <c r="BK6358" s="138"/>
      <c r="BL6358" s="138"/>
      <c r="BM6358" s="138"/>
    </row>
    <row r="6359" spans="62:65" ht="13" thickBot="1">
      <c r="BJ6359" s="138"/>
      <c r="BK6359" s="138"/>
      <c r="BL6359" s="138"/>
      <c r="BM6359" s="138"/>
    </row>
    <row r="6360" spans="62:65" ht="13" thickBot="1">
      <c r="BJ6360" s="138"/>
      <c r="BK6360" s="138"/>
      <c r="BL6360" s="138"/>
      <c r="BM6360" s="138"/>
    </row>
    <row r="6361" spans="62:65" ht="13" thickBot="1">
      <c r="BJ6361" s="138"/>
      <c r="BK6361" s="138"/>
      <c r="BL6361" s="138"/>
      <c r="BM6361" s="138"/>
    </row>
    <row r="6362" spans="62:65" ht="13" thickBot="1">
      <c r="BJ6362" s="138"/>
      <c r="BK6362" s="138"/>
      <c r="BL6362" s="138"/>
      <c r="BM6362" s="138"/>
    </row>
    <row r="6363" spans="62:65" ht="13" thickBot="1">
      <c r="BJ6363" s="138"/>
      <c r="BK6363" s="138"/>
      <c r="BL6363" s="138"/>
      <c r="BM6363" s="138"/>
    </row>
    <row r="6364" spans="62:65" ht="13" thickBot="1">
      <c r="BJ6364" s="138"/>
      <c r="BK6364" s="138"/>
      <c r="BL6364" s="138"/>
      <c r="BM6364" s="138"/>
    </row>
    <row r="6365" spans="62:65" ht="13" thickBot="1">
      <c r="BJ6365" s="138"/>
      <c r="BK6365" s="138"/>
      <c r="BL6365" s="138"/>
      <c r="BM6365" s="138"/>
    </row>
    <row r="6366" spans="62:65" ht="13" thickBot="1">
      <c r="BJ6366" s="138"/>
      <c r="BK6366" s="138"/>
      <c r="BL6366" s="138"/>
      <c r="BM6366" s="138"/>
    </row>
    <row r="6367" spans="62:65" ht="13" thickBot="1">
      <c r="BJ6367" s="138"/>
      <c r="BK6367" s="138"/>
      <c r="BL6367" s="138"/>
      <c r="BM6367" s="138"/>
    </row>
    <row r="6368" spans="62:65" ht="13" thickBot="1">
      <c r="BJ6368" s="138"/>
      <c r="BK6368" s="138"/>
      <c r="BL6368" s="138"/>
      <c r="BM6368" s="138"/>
    </row>
    <row r="6369" spans="62:65" ht="13" thickBot="1">
      <c r="BJ6369" s="138"/>
      <c r="BK6369" s="138"/>
      <c r="BL6369" s="138"/>
      <c r="BM6369" s="138"/>
    </row>
    <row r="6370" spans="62:65" ht="13" thickBot="1">
      <c r="BJ6370" s="138"/>
      <c r="BK6370" s="138"/>
      <c r="BL6370" s="138"/>
      <c r="BM6370" s="138"/>
    </row>
    <row r="6371" spans="62:65" ht="13" thickBot="1">
      <c r="BJ6371" s="138"/>
      <c r="BK6371" s="138"/>
      <c r="BL6371" s="138"/>
      <c r="BM6371" s="138"/>
    </row>
    <row r="6372" spans="62:65" ht="13" thickBot="1">
      <c r="BJ6372" s="138"/>
      <c r="BK6372" s="138"/>
      <c r="BL6372" s="138"/>
      <c r="BM6372" s="138"/>
    </row>
    <row r="6373" spans="62:65" ht="13" thickBot="1">
      <c r="BJ6373" s="138"/>
      <c r="BK6373" s="138"/>
      <c r="BL6373" s="138"/>
      <c r="BM6373" s="138"/>
    </row>
    <row r="6374" spans="62:65" ht="13" thickBot="1">
      <c r="BJ6374" s="138"/>
      <c r="BK6374" s="138"/>
      <c r="BL6374" s="138"/>
      <c r="BM6374" s="138"/>
    </row>
    <row r="6375" spans="62:65" ht="13" thickBot="1">
      <c r="BJ6375" s="138"/>
      <c r="BK6375" s="138"/>
      <c r="BL6375" s="138"/>
      <c r="BM6375" s="138"/>
    </row>
    <row r="6376" spans="62:65" ht="13" thickBot="1">
      <c r="BJ6376" s="138"/>
      <c r="BK6376" s="138"/>
      <c r="BL6376" s="138"/>
      <c r="BM6376" s="138"/>
    </row>
    <row r="6377" spans="62:65" ht="13" thickBot="1">
      <c r="BJ6377" s="138"/>
      <c r="BK6377" s="138"/>
      <c r="BL6377" s="138"/>
      <c r="BM6377" s="138"/>
    </row>
    <row r="6378" spans="62:65" ht="13" thickBot="1">
      <c r="BJ6378" s="138"/>
      <c r="BK6378" s="138"/>
      <c r="BL6378" s="138"/>
      <c r="BM6378" s="138"/>
    </row>
    <row r="6379" spans="62:65" ht="13" thickBot="1">
      <c r="BJ6379" s="138"/>
      <c r="BK6379" s="138"/>
      <c r="BL6379" s="138"/>
      <c r="BM6379" s="138"/>
    </row>
    <row r="6380" spans="62:65" ht="13" thickBot="1">
      <c r="BJ6380" s="138"/>
      <c r="BK6380" s="138"/>
      <c r="BL6380" s="138"/>
      <c r="BM6380" s="138"/>
    </row>
    <row r="6381" spans="62:65" ht="13" thickBot="1">
      <c r="BJ6381" s="138"/>
      <c r="BK6381" s="138"/>
      <c r="BL6381" s="138"/>
      <c r="BM6381" s="138"/>
    </row>
    <row r="6382" spans="62:65" ht="13" thickBot="1">
      <c r="BJ6382" s="138"/>
      <c r="BK6382" s="138"/>
      <c r="BL6382" s="138"/>
      <c r="BM6382" s="138"/>
    </row>
    <row r="6383" spans="62:65" ht="13" thickBot="1">
      <c r="BJ6383" s="138"/>
      <c r="BK6383" s="138"/>
      <c r="BL6383" s="138"/>
      <c r="BM6383" s="138"/>
    </row>
    <row r="6384" spans="62:65" ht="13" thickBot="1">
      <c r="BJ6384" s="138"/>
      <c r="BK6384" s="138"/>
      <c r="BL6384" s="138"/>
      <c r="BM6384" s="138"/>
    </row>
    <row r="6385" spans="62:65" ht="13" thickBot="1">
      <c r="BJ6385" s="138"/>
      <c r="BK6385" s="138"/>
      <c r="BL6385" s="138"/>
      <c r="BM6385" s="138"/>
    </row>
    <row r="6386" spans="62:65" ht="13" thickBot="1">
      <c r="BJ6386" s="138"/>
      <c r="BK6386" s="138"/>
      <c r="BL6386" s="138"/>
      <c r="BM6386" s="138"/>
    </row>
    <row r="6387" spans="62:65" ht="13" thickBot="1">
      <c r="BJ6387" s="138"/>
      <c r="BK6387" s="138"/>
      <c r="BL6387" s="138"/>
      <c r="BM6387" s="138"/>
    </row>
    <row r="6388" spans="62:65" ht="13" thickBot="1">
      <c r="BJ6388" s="138"/>
      <c r="BK6388" s="138"/>
      <c r="BL6388" s="138"/>
      <c r="BM6388" s="138"/>
    </row>
    <row r="6389" spans="62:65" ht="13" thickBot="1">
      <c r="BJ6389" s="138"/>
      <c r="BK6389" s="138"/>
      <c r="BL6389" s="138"/>
      <c r="BM6389" s="138"/>
    </row>
    <row r="6390" spans="62:65" ht="13" thickBot="1">
      <c r="BJ6390" s="138"/>
      <c r="BK6390" s="138"/>
      <c r="BL6390" s="138"/>
      <c r="BM6390" s="138"/>
    </row>
    <row r="6391" spans="62:65" ht="13" thickBot="1">
      <c r="BJ6391" s="138"/>
      <c r="BK6391" s="138"/>
      <c r="BL6391" s="138"/>
      <c r="BM6391" s="138"/>
    </row>
    <row r="6392" spans="62:65" ht="13" thickBot="1">
      <c r="BJ6392" s="138"/>
      <c r="BK6392" s="138"/>
      <c r="BL6392" s="138"/>
      <c r="BM6392" s="138"/>
    </row>
    <row r="6393" spans="62:65" ht="13" thickBot="1">
      <c r="BJ6393" s="138"/>
      <c r="BK6393" s="138"/>
      <c r="BL6393" s="138"/>
      <c r="BM6393" s="138"/>
    </row>
    <row r="6394" spans="62:65" ht="13" thickBot="1">
      <c r="BJ6394" s="138"/>
      <c r="BK6394" s="138"/>
      <c r="BL6394" s="138"/>
      <c r="BM6394" s="138"/>
    </row>
    <row r="6395" spans="62:65" ht="13" thickBot="1">
      <c r="BJ6395" s="138"/>
      <c r="BK6395" s="138"/>
      <c r="BL6395" s="138"/>
      <c r="BM6395" s="138"/>
    </row>
    <row r="6396" spans="62:65" ht="13" thickBot="1">
      <c r="BJ6396" s="138"/>
      <c r="BK6396" s="138"/>
      <c r="BL6396" s="138"/>
      <c r="BM6396" s="138"/>
    </row>
    <row r="6397" spans="62:65" ht="13" thickBot="1">
      <c r="BJ6397" s="138"/>
      <c r="BK6397" s="138"/>
      <c r="BL6397" s="138"/>
      <c r="BM6397" s="138"/>
    </row>
    <row r="6398" spans="62:65" ht="13" thickBot="1">
      <c r="BJ6398" s="138"/>
      <c r="BK6398" s="138"/>
      <c r="BL6398" s="138"/>
      <c r="BM6398" s="138"/>
    </row>
    <row r="6399" spans="62:65" ht="13" thickBot="1">
      <c r="BJ6399" s="138"/>
      <c r="BK6399" s="138"/>
      <c r="BL6399" s="138"/>
      <c r="BM6399" s="138"/>
    </row>
    <row r="6400" spans="62:65" ht="13" thickBot="1">
      <c r="BJ6400" s="138"/>
      <c r="BK6400" s="138"/>
      <c r="BL6400" s="138"/>
      <c r="BM6400" s="138"/>
    </row>
    <row r="6401" spans="62:65" ht="13" thickBot="1">
      <c r="BJ6401" s="138"/>
      <c r="BK6401" s="138"/>
      <c r="BL6401" s="138"/>
      <c r="BM6401" s="138"/>
    </row>
    <row r="6402" spans="62:65" ht="13" thickBot="1">
      <c r="BJ6402" s="138"/>
      <c r="BK6402" s="138"/>
      <c r="BL6402" s="138"/>
      <c r="BM6402" s="138"/>
    </row>
    <row r="6403" spans="62:65" ht="13" thickBot="1">
      <c r="BJ6403" s="138"/>
      <c r="BK6403" s="138"/>
      <c r="BL6403" s="138"/>
      <c r="BM6403" s="138"/>
    </row>
    <row r="6404" spans="62:65" ht="13" thickBot="1">
      <c r="BJ6404" s="138"/>
      <c r="BK6404" s="138"/>
      <c r="BL6404" s="138"/>
      <c r="BM6404" s="138"/>
    </row>
    <row r="6405" spans="62:65" ht="13" thickBot="1">
      <c r="BJ6405" s="138"/>
      <c r="BK6405" s="138"/>
      <c r="BL6405" s="138"/>
      <c r="BM6405" s="138"/>
    </row>
    <row r="6406" spans="62:65" ht="13" thickBot="1">
      <c r="BJ6406" s="138"/>
      <c r="BK6406" s="138"/>
      <c r="BL6406" s="138"/>
      <c r="BM6406" s="138"/>
    </row>
    <row r="6407" spans="62:65" ht="13" thickBot="1">
      <c r="BJ6407" s="138"/>
      <c r="BK6407" s="138"/>
      <c r="BL6407" s="138"/>
      <c r="BM6407" s="138"/>
    </row>
    <row r="6408" spans="62:65" ht="13" thickBot="1">
      <c r="BJ6408" s="138"/>
      <c r="BK6408" s="138"/>
      <c r="BL6408" s="138"/>
      <c r="BM6408" s="138"/>
    </row>
    <row r="6409" spans="62:65" ht="13" thickBot="1">
      <c r="BJ6409" s="138"/>
      <c r="BK6409" s="138"/>
      <c r="BL6409" s="138"/>
      <c r="BM6409" s="138"/>
    </row>
    <row r="6410" spans="62:65" ht="13" thickBot="1">
      <c r="BJ6410" s="138"/>
      <c r="BK6410" s="138"/>
      <c r="BL6410" s="138"/>
      <c r="BM6410" s="138"/>
    </row>
    <row r="6411" spans="62:65" ht="13" thickBot="1">
      <c r="BJ6411" s="138"/>
      <c r="BK6411" s="138"/>
      <c r="BL6411" s="138"/>
      <c r="BM6411" s="138"/>
    </row>
    <row r="6412" spans="62:65" ht="13" thickBot="1">
      <c r="BJ6412" s="138"/>
      <c r="BK6412" s="138"/>
      <c r="BL6412" s="138"/>
      <c r="BM6412" s="138"/>
    </row>
    <row r="6413" spans="62:65" ht="13" thickBot="1">
      <c r="BJ6413" s="138"/>
      <c r="BK6413" s="138"/>
      <c r="BL6413" s="138"/>
      <c r="BM6413" s="138"/>
    </row>
    <row r="6414" spans="62:65" ht="13" thickBot="1">
      <c r="BJ6414" s="138"/>
      <c r="BK6414" s="138"/>
      <c r="BL6414" s="138"/>
      <c r="BM6414" s="138"/>
    </row>
    <row r="6415" spans="62:65" ht="13" thickBot="1">
      <c r="BJ6415" s="138"/>
      <c r="BK6415" s="138"/>
      <c r="BL6415" s="138"/>
      <c r="BM6415" s="138"/>
    </row>
    <row r="6416" spans="62:65" ht="13" thickBot="1">
      <c r="BJ6416" s="138"/>
      <c r="BK6416" s="138"/>
      <c r="BL6416" s="138"/>
      <c r="BM6416" s="138"/>
    </row>
    <row r="6417" spans="62:65" ht="13" thickBot="1">
      <c r="BJ6417" s="138"/>
      <c r="BK6417" s="138"/>
      <c r="BL6417" s="138"/>
      <c r="BM6417" s="138"/>
    </row>
    <row r="6418" spans="62:65" ht="13" thickBot="1">
      <c r="BJ6418" s="138"/>
      <c r="BK6418" s="138"/>
      <c r="BL6418" s="138"/>
      <c r="BM6418" s="138"/>
    </row>
    <row r="6419" spans="62:65" ht="13" thickBot="1">
      <c r="BJ6419" s="138"/>
      <c r="BK6419" s="138"/>
      <c r="BL6419" s="138"/>
      <c r="BM6419" s="138"/>
    </row>
    <row r="6420" spans="62:65" ht="13" thickBot="1">
      <c r="BJ6420" s="138"/>
      <c r="BK6420" s="138"/>
      <c r="BL6420" s="138"/>
      <c r="BM6420" s="138"/>
    </row>
    <row r="6421" spans="62:65" ht="13" thickBot="1">
      <c r="BJ6421" s="138"/>
      <c r="BK6421" s="138"/>
      <c r="BL6421" s="138"/>
      <c r="BM6421" s="138"/>
    </row>
    <row r="6422" spans="62:65" ht="13" thickBot="1">
      <c r="BJ6422" s="138"/>
      <c r="BK6422" s="138"/>
      <c r="BL6422" s="138"/>
      <c r="BM6422" s="138"/>
    </row>
    <row r="6423" spans="62:65" ht="13" thickBot="1">
      <c r="BJ6423" s="138"/>
      <c r="BK6423" s="138"/>
      <c r="BL6423" s="138"/>
      <c r="BM6423" s="138"/>
    </row>
    <row r="6424" spans="62:65" ht="13" thickBot="1">
      <c r="BJ6424" s="138"/>
      <c r="BK6424" s="138"/>
      <c r="BL6424" s="138"/>
      <c r="BM6424" s="138"/>
    </row>
    <row r="6425" spans="62:65" ht="13" thickBot="1">
      <c r="BJ6425" s="138"/>
      <c r="BK6425" s="138"/>
      <c r="BL6425" s="138"/>
      <c r="BM6425" s="138"/>
    </row>
    <row r="6426" spans="62:65" ht="13" thickBot="1">
      <c r="BJ6426" s="138"/>
      <c r="BK6426" s="138"/>
      <c r="BL6426" s="138"/>
      <c r="BM6426" s="138"/>
    </row>
    <row r="6427" spans="62:65" ht="13" thickBot="1">
      <c r="BJ6427" s="138"/>
      <c r="BK6427" s="138"/>
      <c r="BL6427" s="138"/>
      <c r="BM6427" s="138"/>
    </row>
    <row r="6428" spans="62:65" ht="13" thickBot="1">
      <c r="BJ6428" s="138"/>
      <c r="BK6428" s="138"/>
      <c r="BL6428" s="138"/>
      <c r="BM6428" s="138"/>
    </row>
    <row r="6429" spans="62:65" ht="13" thickBot="1">
      <c r="BJ6429" s="138"/>
      <c r="BK6429" s="138"/>
      <c r="BL6429" s="138"/>
      <c r="BM6429" s="138"/>
    </row>
    <row r="6430" spans="62:65" ht="13" thickBot="1">
      <c r="BJ6430" s="138"/>
      <c r="BK6430" s="138"/>
      <c r="BL6430" s="138"/>
      <c r="BM6430" s="138"/>
    </row>
    <row r="6431" spans="62:65" ht="13" thickBot="1">
      <c r="BJ6431" s="138"/>
      <c r="BK6431" s="138"/>
      <c r="BL6431" s="138"/>
      <c r="BM6431" s="138"/>
    </row>
    <row r="6432" spans="62:65" ht="13" thickBot="1">
      <c r="BJ6432" s="138"/>
      <c r="BK6432" s="138"/>
      <c r="BL6432" s="138"/>
      <c r="BM6432" s="138"/>
    </row>
    <row r="6433" spans="62:65" ht="13" thickBot="1">
      <c r="BJ6433" s="138"/>
      <c r="BK6433" s="138"/>
      <c r="BL6433" s="138"/>
      <c r="BM6433" s="138"/>
    </row>
    <row r="6434" spans="62:65" ht="13" thickBot="1">
      <c r="BJ6434" s="138"/>
      <c r="BK6434" s="138"/>
      <c r="BL6434" s="138"/>
      <c r="BM6434" s="138"/>
    </row>
    <row r="6435" spans="62:65" ht="13" thickBot="1">
      <c r="BJ6435" s="138"/>
      <c r="BK6435" s="138"/>
      <c r="BL6435" s="138"/>
      <c r="BM6435" s="138"/>
    </row>
    <row r="6436" spans="62:65" ht="13" thickBot="1">
      <c r="BJ6436" s="138"/>
      <c r="BK6436" s="138"/>
      <c r="BL6436" s="138"/>
      <c r="BM6436" s="138"/>
    </row>
    <row r="6437" spans="62:65" ht="13" thickBot="1">
      <c r="BJ6437" s="138"/>
      <c r="BK6437" s="138"/>
      <c r="BL6437" s="138"/>
      <c r="BM6437" s="138"/>
    </row>
    <row r="6438" spans="62:65" ht="13" thickBot="1">
      <c r="BJ6438" s="138"/>
      <c r="BK6438" s="138"/>
      <c r="BL6438" s="138"/>
      <c r="BM6438" s="138"/>
    </row>
    <row r="6439" spans="62:65" ht="13" thickBot="1">
      <c r="BJ6439" s="138"/>
      <c r="BK6439" s="138"/>
      <c r="BL6439" s="138"/>
      <c r="BM6439" s="138"/>
    </row>
    <row r="6440" spans="62:65" ht="13" thickBot="1">
      <c r="BJ6440" s="138"/>
      <c r="BK6440" s="138"/>
      <c r="BL6440" s="138"/>
      <c r="BM6440" s="138"/>
    </row>
    <row r="6441" spans="62:65" ht="13" thickBot="1">
      <c r="BJ6441" s="138"/>
      <c r="BK6441" s="138"/>
      <c r="BL6441" s="138"/>
      <c r="BM6441" s="138"/>
    </row>
    <row r="6442" spans="62:65" ht="13" thickBot="1">
      <c r="BJ6442" s="138"/>
      <c r="BK6442" s="138"/>
      <c r="BL6442" s="138"/>
      <c r="BM6442" s="138"/>
    </row>
    <row r="6443" spans="62:65" ht="13" thickBot="1">
      <c r="BJ6443" s="138"/>
      <c r="BK6443" s="138"/>
      <c r="BL6443" s="138"/>
      <c r="BM6443" s="138"/>
    </row>
    <row r="6444" spans="62:65" ht="13" thickBot="1">
      <c r="BJ6444" s="138"/>
      <c r="BK6444" s="138"/>
      <c r="BL6444" s="138"/>
      <c r="BM6444" s="138"/>
    </row>
    <row r="6445" spans="62:65" ht="13" thickBot="1">
      <c r="BJ6445" s="138"/>
      <c r="BK6445" s="138"/>
      <c r="BL6445" s="138"/>
      <c r="BM6445" s="138"/>
    </row>
    <row r="6446" spans="62:65" ht="13" thickBot="1">
      <c r="BJ6446" s="138"/>
      <c r="BK6446" s="138"/>
      <c r="BL6446" s="138"/>
      <c r="BM6446" s="138"/>
    </row>
    <row r="6447" spans="62:65" ht="13" thickBot="1">
      <c r="BJ6447" s="138"/>
      <c r="BK6447" s="138"/>
      <c r="BL6447" s="138"/>
      <c r="BM6447" s="138"/>
    </row>
    <row r="6448" spans="62:65" ht="13" thickBot="1">
      <c r="BJ6448" s="138"/>
      <c r="BK6448" s="138"/>
      <c r="BL6448" s="138"/>
      <c r="BM6448" s="138"/>
    </row>
    <row r="6449" spans="62:65" ht="13" thickBot="1">
      <c r="BJ6449" s="138"/>
      <c r="BK6449" s="138"/>
      <c r="BL6449" s="138"/>
      <c r="BM6449" s="138"/>
    </row>
    <row r="6450" spans="62:65" ht="13" thickBot="1">
      <c r="BJ6450" s="138"/>
      <c r="BK6450" s="138"/>
      <c r="BL6450" s="138"/>
      <c r="BM6450" s="138"/>
    </row>
    <row r="6451" spans="62:65" ht="13" thickBot="1">
      <c r="BJ6451" s="138"/>
      <c r="BK6451" s="138"/>
      <c r="BL6451" s="138"/>
      <c r="BM6451" s="138"/>
    </row>
    <row r="6452" spans="62:65" ht="13" thickBot="1">
      <c r="BJ6452" s="138"/>
      <c r="BK6452" s="138"/>
      <c r="BL6452" s="138"/>
      <c r="BM6452" s="138"/>
    </row>
    <row r="6453" spans="62:65" ht="13" thickBot="1">
      <c r="BJ6453" s="138"/>
      <c r="BK6453" s="138"/>
      <c r="BL6453" s="138"/>
      <c r="BM6453" s="138"/>
    </row>
    <row r="6454" spans="62:65" ht="13" thickBot="1">
      <c r="BJ6454" s="138"/>
      <c r="BK6454" s="138"/>
      <c r="BL6454" s="138"/>
      <c r="BM6454" s="138"/>
    </row>
    <row r="6455" spans="62:65" ht="13" thickBot="1">
      <c r="BJ6455" s="138"/>
      <c r="BK6455" s="138"/>
      <c r="BL6455" s="138"/>
      <c r="BM6455" s="138"/>
    </row>
    <row r="6456" spans="62:65" ht="13" thickBot="1">
      <c r="BJ6456" s="138"/>
      <c r="BK6456" s="138"/>
      <c r="BL6456" s="138"/>
      <c r="BM6456" s="138"/>
    </row>
    <row r="6457" spans="62:65" ht="13" thickBot="1">
      <c r="BJ6457" s="138"/>
      <c r="BK6457" s="138"/>
      <c r="BL6457" s="138"/>
      <c r="BM6457" s="138"/>
    </row>
    <row r="6458" spans="62:65" ht="13" thickBot="1">
      <c r="BJ6458" s="138"/>
      <c r="BK6458" s="138"/>
      <c r="BL6458" s="138"/>
      <c r="BM6458" s="138"/>
    </row>
    <row r="6459" spans="62:65" ht="13" thickBot="1">
      <c r="BJ6459" s="138"/>
      <c r="BK6459" s="138"/>
      <c r="BL6459" s="138"/>
      <c r="BM6459" s="138"/>
    </row>
    <row r="6460" spans="62:65" ht="13" thickBot="1">
      <c r="BJ6460" s="138"/>
      <c r="BK6460" s="138"/>
      <c r="BL6460" s="138"/>
      <c r="BM6460" s="138"/>
    </row>
    <row r="6461" spans="62:65" ht="13" thickBot="1">
      <c r="BJ6461" s="138"/>
      <c r="BK6461" s="138"/>
      <c r="BL6461" s="138"/>
      <c r="BM6461" s="138"/>
    </row>
    <row r="6462" spans="62:65" ht="13" thickBot="1">
      <c r="BJ6462" s="138"/>
      <c r="BK6462" s="138"/>
      <c r="BL6462" s="138"/>
      <c r="BM6462" s="138"/>
    </row>
    <row r="6463" spans="62:65" ht="13" thickBot="1">
      <c r="BJ6463" s="138"/>
      <c r="BK6463" s="138"/>
      <c r="BL6463" s="138"/>
      <c r="BM6463" s="138"/>
    </row>
    <row r="6464" spans="62:65" ht="13" thickBot="1">
      <c r="BJ6464" s="138"/>
      <c r="BK6464" s="138"/>
      <c r="BL6464" s="138"/>
      <c r="BM6464" s="138"/>
    </row>
    <row r="6465" spans="62:65" ht="13" thickBot="1">
      <c r="BJ6465" s="138"/>
      <c r="BK6465" s="138"/>
      <c r="BL6465" s="138"/>
      <c r="BM6465" s="138"/>
    </row>
    <row r="6466" spans="62:65" ht="13" thickBot="1">
      <c r="BJ6466" s="138"/>
      <c r="BK6466" s="138"/>
      <c r="BL6466" s="138"/>
      <c r="BM6466" s="138"/>
    </row>
    <row r="6467" spans="62:65" ht="13" thickBot="1">
      <c r="BJ6467" s="138"/>
      <c r="BK6467" s="138"/>
      <c r="BL6467" s="138"/>
      <c r="BM6467" s="138"/>
    </row>
    <row r="6468" spans="62:65" ht="13" thickBot="1">
      <c r="BJ6468" s="138"/>
      <c r="BK6468" s="138"/>
      <c r="BL6468" s="138"/>
      <c r="BM6468" s="138"/>
    </row>
    <row r="6469" spans="62:65" ht="13" thickBot="1">
      <c r="BJ6469" s="138"/>
      <c r="BK6469" s="138"/>
      <c r="BL6469" s="138"/>
      <c r="BM6469" s="138"/>
    </row>
    <row r="6470" spans="62:65" ht="13" thickBot="1">
      <c r="BJ6470" s="138"/>
      <c r="BK6470" s="138"/>
      <c r="BL6470" s="138"/>
      <c r="BM6470" s="138"/>
    </row>
    <row r="6471" spans="62:65" ht="13" thickBot="1">
      <c r="BJ6471" s="138"/>
      <c r="BK6471" s="138"/>
      <c r="BL6471" s="138"/>
      <c r="BM6471" s="138"/>
    </row>
    <row r="6472" spans="62:65" ht="13" thickBot="1">
      <c r="BJ6472" s="138"/>
      <c r="BK6472" s="138"/>
      <c r="BL6472" s="138"/>
      <c r="BM6472" s="138"/>
    </row>
    <row r="6473" spans="62:65" ht="13" thickBot="1">
      <c r="BJ6473" s="138"/>
      <c r="BK6473" s="138"/>
      <c r="BL6473" s="138"/>
      <c r="BM6473" s="138"/>
    </row>
    <row r="6474" spans="62:65" ht="13" thickBot="1">
      <c r="BJ6474" s="138"/>
      <c r="BK6474" s="138"/>
      <c r="BL6474" s="138"/>
      <c r="BM6474" s="138"/>
    </row>
    <row r="6475" spans="62:65" ht="13" thickBot="1">
      <c r="BJ6475" s="138"/>
      <c r="BK6475" s="138"/>
      <c r="BL6475" s="138"/>
      <c r="BM6475" s="138"/>
    </row>
    <row r="6476" spans="62:65" ht="13" thickBot="1">
      <c r="BJ6476" s="138"/>
      <c r="BK6476" s="138"/>
      <c r="BL6476" s="138"/>
      <c r="BM6476" s="138"/>
    </row>
    <row r="6477" spans="62:65" ht="13" thickBot="1">
      <c r="BJ6477" s="138"/>
      <c r="BK6477" s="138"/>
      <c r="BL6477" s="138"/>
      <c r="BM6477" s="138"/>
    </row>
    <row r="6478" spans="62:65" ht="13" thickBot="1">
      <c r="BJ6478" s="138"/>
      <c r="BK6478" s="138"/>
      <c r="BL6478" s="138"/>
      <c r="BM6478" s="138"/>
    </row>
    <row r="6479" spans="62:65" ht="13" thickBot="1">
      <c r="BJ6479" s="138"/>
      <c r="BK6479" s="138"/>
      <c r="BL6479" s="138"/>
      <c r="BM6479" s="138"/>
    </row>
    <row r="6480" spans="62:65" ht="13" thickBot="1">
      <c r="BJ6480" s="138"/>
      <c r="BK6480" s="138"/>
      <c r="BL6480" s="138"/>
      <c r="BM6480" s="138"/>
    </row>
    <row r="6481" spans="62:65" ht="13" thickBot="1">
      <c r="BJ6481" s="138"/>
      <c r="BK6481" s="138"/>
      <c r="BL6481" s="138"/>
      <c r="BM6481" s="138"/>
    </row>
    <row r="6482" spans="62:65" ht="13" thickBot="1">
      <c r="BJ6482" s="138"/>
      <c r="BK6482" s="138"/>
      <c r="BL6482" s="138"/>
      <c r="BM6482" s="138"/>
    </row>
    <row r="6483" spans="62:65" ht="13" thickBot="1">
      <c r="BJ6483" s="138"/>
      <c r="BK6483" s="138"/>
      <c r="BL6483" s="138"/>
      <c r="BM6483" s="138"/>
    </row>
    <row r="6484" spans="62:65" ht="13" thickBot="1">
      <c r="BJ6484" s="138"/>
      <c r="BK6484" s="138"/>
      <c r="BL6484" s="138"/>
      <c r="BM6484" s="138"/>
    </row>
    <row r="6485" spans="62:65" ht="13" thickBot="1">
      <c r="BJ6485" s="138"/>
      <c r="BK6485" s="138"/>
      <c r="BL6485" s="138"/>
      <c r="BM6485" s="138"/>
    </row>
    <row r="6486" spans="62:65" ht="13" thickBot="1">
      <c r="BJ6486" s="138"/>
      <c r="BK6486" s="138"/>
      <c r="BL6486" s="138"/>
      <c r="BM6486" s="138"/>
    </row>
    <row r="6487" spans="62:65" ht="13" thickBot="1">
      <c r="BJ6487" s="138"/>
      <c r="BK6487" s="138"/>
      <c r="BL6487" s="138"/>
      <c r="BM6487" s="138"/>
    </row>
    <row r="6488" spans="62:65" ht="13" thickBot="1">
      <c r="BJ6488" s="138"/>
      <c r="BK6488" s="138"/>
      <c r="BL6488" s="138"/>
      <c r="BM6488" s="138"/>
    </row>
    <row r="6489" spans="62:65" ht="13" thickBot="1">
      <c r="BJ6489" s="138"/>
      <c r="BK6489" s="138"/>
      <c r="BL6489" s="138"/>
      <c r="BM6489" s="138"/>
    </row>
    <row r="6490" spans="62:65" ht="13" thickBot="1">
      <c r="BJ6490" s="138"/>
      <c r="BK6490" s="138"/>
      <c r="BL6490" s="138"/>
      <c r="BM6490" s="138"/>
    </row>
    <row r="6491" spans="62:65" ht="13" thickBot="1">
      <c r="BJ6491" s="138"/>
      <c r="BK6491" s="138"/>
      <c r="BL6491" s="138"/>
      <c r="BM6491" s="138"/>
    </row>
    <row r="6492" spans="62:65" ht="13" thickBot="1">
      <c r="BJ6492" s="138"/>
      <c r="BK6492" s="138"/>
      <c r="BL6492" s="138"/>
      <c r="BM6492" s="138"/>
    </row>
    <row r="6493" spans="62:65" ht="13" thickBot="1">
      <c r="BJ6493" s="138"/>
      <c r="BK6493" s="138"/>
      <c r="BL6493" s="138"/>
      <c r="BM6493" s="138"/>
    </row>
    <row r="6494" spans="62:65" ht="13" thickBot="1">
      <c r="BJ6494" s="138"/>
      <c r="BK6494" s="138"/>
      <c r="BL6494" s="138"/>
      <c r="BM6494" s="138"/>
    </row>
    <row r="6495" spans="62:65" ht="13" thickBot="1">
      <c r="BJ6495" s="138"/>
      <c r="BK6495" s="138"/>
      <c r="BL6495" s="138"/>
      <c r="BM6495" s="138"/>
    </row>
    <row r="6496" spans="62:65" ht="13" thickBot="1">
      <c r="BJ6496" s="138"/>
      <c r="BK6496" s="138"/>
      <c r="BL6496" s="138"/>
      <c r="BM6496" s="138"/>
    </row>
    <row r="6497" spans="62:65" ht="13" thickBot="1">
      <c r="BJ6497" s="138"/>
      <c r="BK6497" s="138"/>
      <c r="BL6497" s="138"/>
      <c r="BM6497" s="138"/>
    </row>
    <row r="6498" spans="62:65" ht="13" thickBot="1">
      <c r="BJ6498" s="138"/>
      <c r="BK6498" s="138"/>
      <c r="BL6498" s="138"/>
      <c r="BM6498" s="138"/>
    </row>
    <row r="6499" spans="62:65" ht="13" thickBot="1">
      <c r="BJ6499" s="138"/>
      <c r="BK6499" s="138"/>
      <c r="BL6499" s="138"/>
      <c r="BM6499" s="138"/>
    </row>
    <row r="6500" spans="62:65" ht="13" thickBot="1">
      <c r="BJ6500" s="138"/>
      <c r="BK6500" s="138"/>
      <c r="BL6500" s="138"/>
      <c r="BM6500" s="138"/>
    </row>
    <row r="6501" spans="62:65" ht="13" thickBot="1">
      <c r="BJ6501" s="138"/>
      <c r="BK6501" s="138"/>
      <c r="BL6501" s="138"/>
      <c r="BM6501" s="138"/>
    </row>
    <row r="6502" spans="62:65" ht="13" thickBot="1">
      <c r="BJ6502" s="138"/>
      <c r="BK6502" s="138"/>
      <c r="BL6502" s="138"/>
      <c r="BM6502" s="138"/>
    </row>
    <row r="6503" spans="62:65" ht="13" thickBot="1">
      <c r="BJ6503" s="138"/>
      <c r="BK6503" s="138"/>
      <c r="BL6503" s="138"/>
      <c r="BM6503" s="138"/>
    </row>
    <row r="6504" spans="62:65" ht="13" thickBot="1">
      <c r="BJ6504" s="138"/>
      <c r="BK6504" s="138"/>
      <c r="BL6504" s="138"/>
      <c r="BM6504" s="138"/>
    </row>
    <row r="6505" spans="62:65" ht="13" thickBot="1">
      <c r="BJ6505" s="138"/>
      <c r="BK6505" s="138"/>
      <c r="BL6505" s="138"/>
      <c r="BM6505" s="138"/>
    </row>
    <row r="6506" spans="62:65" ht="13" thickBot="1">
      <c r="BJ6506" s="138"/>
      <c r="BK6506" s="138"/>
      <c r="BL6506" s="138"/>
      <c r="BM6506" s="138"/>
    </row>
    <row r="6507" spans="62:65" ht="13" thickBot="1">
      <c r="BJ6507" s="138"/>
      <c r="BK6507" s="138"/>
      <c r="BL6507" s="138"/>
      <c r="BM6507" s="138"/>
    </row>
    <row r="6508" spans="62:65" ht="13" thickBot="1">
      <c r="BJ6508" s="138"/>
      <c r="BK6508" s="138"/>
      <c r="BL6508" s="138"/>
      <c r="BM6508" s="138"/>
    </row>
    <row r="6509" spans="62:65" ht="13" thickBot="1">
      <c r="BJ6509" s="138"/>
      <c r="BK6509" s="138"/>
      <c r="BL6509" s="138"/>
      <c r="BM6509" s="138"/>
    </row>
    <row r="6510" spans="62:65" ht="13" thickBot="1">
      <c r="BJ6510" s="138"/>
      <c r="BK6510" s="138"/>
      <c r="BL6510" s="138"/>
      <c r="BM6510" s="138"/>
    </row>
    <row r="6511" spans="62:65" ht="13" thickBot="1">
      <c r="BJ6511" s="138"/>
      <c r="BK6511" s="138"/>
      <c r="BL6511" s="138"/>
      <c r="BM6511" s="138"/>
    </row>
    <row r="6512" spans="62:65" ht="13" thickBot="1">
      <c r="BJ6512" s="138"/>
      <c r="BK6512" s="138"/>
      <c r="BL6512" s="138"/>
      <c r="BM6512" s="138"/>
    </row>
    <row r="6513" spans="62:65" ht="13" thickBot="1">
      <c r="BJ6513" s="138"/>
      <c r="BK6513" s="138"/>
      <c r="BL6513" s="138"/>
      <c r="BM6513" s="138"/>
    </row>
    <row r="6514" spans="62:65" ht="13" thickBot="1">
      <c r="BJ6514" s="138"/>
      <c r="BK6514" s="138"/>
      <c r="BL6514" s="138"/>
      <c r="BM6514" s="138"/>
    </row>
    <row r="6515" spans="62:65" ht="13" thickBot="1">
      <c r="BJ6515" s="138"/>
      <c r="BK6515" s="138"/>
      <c r="BL6515" s="138"/>
      <c r="BM6515" s="138"/>
    </row>
    <row r="6516" spans="62:65" ht="13" thickBot="1">
      <c r="BJ6516" s="138"/>
      <c r="BK6516" s="138"/>
      <c r="BL6516" s="138"/>
      <c r="BM6516" s="138"/>
    </row>
    <row r="6517" spans="62:65" ht="13" thickBot="1">
      <c r="BJ6517" s="138"/>
      <c r="BK6517" s="138"/>
      <c r="BL6517" s="138"/>
      <c r="BM6517" s="138"/>
    </row>
    <row r="6518" spans="62:65" ht="13" thickBot="1">
      <c r="BJ6518" s="138"/>
      <c r="BK6518" s="138"/>
      <c r="BL6518" s="138"/>
      <c r="BM6518" s="138"/>
    </row>
    <row r="6519" spans="62:65" ht="13" thickBot="1">
      <c r="BJ6519" s="138"/>
      <c r="BK6519" s="138"/>
      <c r="BL6519" s="138"/>
      <c r="BM6519" s="138"/>
    </row>
    <row r="6520" spans="62:65" ht="13" thickBot="1">
      <c r="BJ6520" s="138"/>
      <c r="BK6520" s="138"/>
      <c r="BL6520" s="138"/>
      <c r="BM6520" s="138"/>
    </row>
    <row r="6521" spans="62:65" ht="13" thickBot="1">
      <c r="BJ6521" s="138"/>
      <c r="BK6521" s="138"/>
      <c r="BL6521" s="138"/>
      <c r="BM6521" s="138"/>
    </row>
    <row r="6522" spans="62:65" ht="13" thickBot="1">
      <c r="BJ6522" s="138"/>
      <c r="BK6522" s="138"/>
      <c r="BL6522" s="138"/>
      <c r="BM6522" s="138"/>
    </row>
    <row r="6523" spans="62:65" ht="13" thickBot="1">
      <c r="BJ6523" s="138"/>
      <c r="BK6523" s="138"/>
      <c r="BL6523" s="138"/>
      <c r="BM6523" s="138"/>
    </row>
    <row r="6524" spans="62:65" ht="13" thickBot="1">
      <c r="BJ6524" s="138"/>
      <c r="BK6524" s="138"/>
      <c r="BL6524" s="138"/>
      <c r="BM6524" s="138"/>
    </row>
    <row r="6525" spans="62:65" ht="13" thickBot="1">
      <c r="BJ6525" s="138"/>
      <c r="BK6525" s="138"/>
      <c r="BL6525" s="138"/>
      <c r="BM6525" s="138"/>
    </row>
    <row r="6526" spans="62:65" ht="13" thickBot="1">
      <c r="BJ6526" s="138"/>
      <c r="BK6526" s="138"/>
      <c r="BL6526" s="138"/>
      <c r="BM6526" s="138"/>
    </row>
    <row r="6527" spans="62:65" ht="13" thickBot="1">
      <c r="BJ6527" s="138"/>
      <c r="BK6527" s="138"/>
      <c r="BL6527" s="138"/>
      <c r="BM6527" s="138"/>
    </row>
    <row r="6528" spans="62:65" ht="13" thickBot="1">
      <c r="BJ6528" s="138"/>
      <c r="BK6528" s="138"/>
      <c r="BL6528" s="138"/>
      <c r="BM6528" s="138"/>
    </row>
    <row r="6529" spans="62:65" ht="13" thickBot="1">
      <c r="BJ6529" s="138"/>
      <c r="BK6529" s="138"/>
      <c r="BL6529" s="138"/>
      <c r="BM6529" s="138"/>
    </row>
    <row r="6530" spans="62:65" ht="13" thickBot="1">
      <c r="BJ6530" s="138"/>
      <c r="BK6530" s="138"/>
      <c r="BL6530" s="138"/>
      <c r="BM6530" s="138"/>
    </row>
    <row r="6531" spans="62:65" ht="13" thickBot="1">
      <c r="BJ6531" s="138"/>
      <c r="BK6531" s="138"/>
      <c r="BL6531" s="138"/>
      <c r="BM6531" s="138"/>
    </row>
    <row r="6532" spans="62:65" ht="13" thickBot="1">
      <c r="BJ6532" s="138"/>
      <c r="BK6532" s="138"/>
      <c r="BL6532" s="138"/>
      <c r="BM6532" s="138"/>
    </row>
    <row r="6533" spans="62:65" ht="13" thickBot="1">
      <c r="BJ6533" s="138"/>
      <c r="BK6533" s="138"/>
      <c r="BL6533" s="138"/>
      <c r="BM6533" s="138"/>
    </row>
    <row r="6534" spans="62:65" ht="13" thickBot="1">
      <c r="BJ6534" s="138"/>
      <c r="BK6534" s="138"/>
      <c r="BL6534" s="138"/>
      <c r="BM6534" s="138"/>
    </row>
    <row r="6535" spans="62:65" ht="13" thickBot="1">
      <c r="BJ6535" s="138"/>
      <c r="BK6535" s="138"/>
      <c r="BL6535" s="138"/>
      <c r="BM6535" s="138"/>
    </row>
    <row r="6536" spans="62:65" ht="13" thickBot="1">
      <c r="BJ6536" s="138"/>
      <c r="BK6536" s="138"/>
      <c r="BL6536" s="138"/>
      <c r="BM6536" s="138"/>
    </row>
    <row r="6537" spans="62:65" ht="13" thickBot="1">
      <c r="BJ6537" s="138"/>
      <c r="BK6537" s="138"/>
      <c r="BL6537" s="138"/>
      <c r="BM6537" s="138"/>
    </row>
    <row r="6538" spans="62:65" ht="13" thickBot="1">
      <c r="BJ6538" s="138"/>
      <c r="BK6538" s="138"/>
      <c r="BL6538" s="138"/>
      <c r="BM6538" s="138"/>
    </row>
    <row r="6539" spans="62:65" ht="13" thickBot="1">
      <c r="BJ6539" s="138"/>
      <c r="BK6539" s="138"/>
      <c r="BL6539" s="138"/>
      <c r="BM6539" s="138"/>
    </row>
    <row r="6540" spans="62:65" ht="13" thickBot="1">
      <c r="BJ6540" s="138"/>
      <c r="BK6540" s="138"/>
      <c r="BL6540" s="138"/>
      <c r="BM6540" s="138"/>
    </row>
    <row r="6541" spans="62:65" ht="13" thickBot="1">
      <c r="BJ6541" s="138"/>
      <c r="BK6541" s="138"/>
      <c r="BL6541" s="138"/>
      <c r="BM6541" s="138"/>
    </row>
    <row r="6542" spans="62:65" ht="13" thickBot="1">
      <c r="BJ6542" s="138"/>
      <c r="BK6542" s="138"/>
      <c r="BL6542" s="138"/>
      <c r="BM6542" s="138"/>
    </row>
    <row r="6543" spans="62:65" ht="13" thickBot="1">
      <c r="BJ6543" s="138"/>
      <c r="BK6543" s="138"/>
      <c r="BL6543" s="138"/>
      <c r="BM6543" s="138"/>
    </row>
    <row r="6544" spans="62:65" ht="13" thickBot="1">
      <c r="BJ6544" s="138"/>
      <c r="BK6544" s="138"/>
      <c r="BL6544" s="138"/>
      <c r="BM6544" s="138"/>
    </row>
    <row r="6545" spans="62:65" ht="13" thickBot="1">
      <c r="BJ6545" s="138"/>
      <c r="BK6545" s="138"/>
      <c r="BL6545" s="138"/>
      <c r="BM6545" s="138"/>
    </row>
    <row r="6546" spans="62:65" ht="13" thickBot="1">
      <c r="BJ6546" s="138"/>
      <c r="BK6546" s="138"/>
      <c r="BL6546" s="138"/>
      <c r="BM6546" s="138"/>
    </row>
    <row r="6547" spans="62:65" ht="13" thickBot="1">
      <c r="BJ6547" s="138"/>
      <c r="BK6547" s="138"/>
      <c r="BL6547" s="138"/>
      <c r="BM6547" s="138"/>
    </row>
    <row r="6548" spans="62:65" ht="13" thickBot="1">
      <c r="BJ6548" s="138"/>
      <c r="BK6548" s="138"/>
      <c r="BL6548" s="138"/>
      <c r="BM6548" s="138"/>
    </row>
    <row r="6549" spans="62:65" ht="13" thickBot="1">
      <c r="BJ6549" s="138"/>
      <c r="BK6549" s="138"/>
      <c r="BL6549" s="138"/>
      <c r="BM6549" s="138"/>
    </row>
    <row r="6550" spans="62:65" ht="13" thickBot="1">
      <c r="BJ6550" s="138"/>
      <c r="BK6550" s="138"/>
      <c r="BL6550" s="138"/>
      <c r="BM6550" s="138"/>
    </row>
    <row r="6551" spans="62:65" ht="13" thickBot="1">
      <c r="BJ6551" s="138"/>
      <c r="BK6551" s="138"/>
      <c r="BL6551" s="138"/>
      <c r="BM6551" s="138"/>
    </row>
    <row r="6552" spans="62:65" ht="13" thickBot="1">
      <c r="BJ6552" s="138"/>
      <c r="BK6552" s="138"/>
      <c r="BL6552" s="138"/>
      <c r="BM6552" s="138"/>
    </row>
    <row r="6553" spans="62:65" ht="13" thickBot="1">
      <c r="BJ6553" s="138"/>
      <c r="BK6553" s="138"/>
      <c r="BL6553" s="138"/>
      <c r="BM6553" s="138"/>
    </row>
    <row r="6554" spans="62:65" ht="13" thickBot="1">
      <c r="BJ6554" s="138"/>
      <c r="BK6554" s="138"/>
      <c r="BL6554" s="138"/>
      <c r="BM6554" s="138"/>
    </row>
    <row r="6555" spans="62:65" ht="13" thickBot="1">
      <c r="BJ6555" s="138"/>
      <c r="BK6555" s="138"/>
      <c r="BL6555" s="138"/>
      <c r="BM6555" s="138"/>
    </row>
    <row r="6556" spans="62:65" ht="13" thickBot="1">
      <c r="BJ6556" s="138"/>
      <c r="BK6556" s="138"/>
      <c r="BL6556" s="138"/>
      <c r="BM6556" s="138"/>
    </row>
    <row r="6557" spans="62:65" ht="13" thickBot="1">
      <c r="BJ6557" s="138"/>
      <c r="BK6557" s="138"/>
      <c r="BL6557" s="138"/>
      <c r="BM6557" s="138"/>
    </row>
    <row r="6558" spans="62:65" ht="13" thickBot="1">
      <c r="BJ6558" s="138"/>
      <c r="BK6558" s="138"/>
      <c r="BL6558" s="138"/>
      <c r="BM6558" s="138"/>
    </row>
    <row r="6559" spans="62:65" ht="13" thickBot="1">
      <c r="BJ6559" s="138"/>
      <c r="BK6559" s="138"/>
      <c r="BL6559" s="138"/>
      <c r="BM6559" s="138"/>
    </row>
    <row r="6560" spans="62:65" ht="13" thickBot="1">
      <c r="BJ6560" s="138"/>
      <c r="BK6560" s="138"/>
      <c r="BL6560" s="138"/>
      <c r="BM6560" s="138"/>
    </row>
    <row r="6561" spans="62:65" ht="13" thickBot="1">
      <c r="BJ6561" s="138"/>
      <c r="BK6561" s="138"/>
      <c r="BL6561" s="138"/>
      <c r="BM6561" s="138"/>
    </row>
    <row r="6562" spans="62:65" ht="13" thickBot="1">
      <c r="BJ6562" s="138"/>
      <c r="BK6562" s="138"/>
      <c r="BL6562" s="138"/>
      <c r="BM6562" s="138"/>
    </row>
    <row r="6563" spans="62:65" ht="13" thickBot="1">
      <c r="BJ6563" s="138"/>
      <c r="BK6563" s="138"/>
      <c r="BL6563" s="138"/>
      <c r="BM6563" s="138"/>
    </row>
    <row r="6564" spans="62:65" ht="13" thickBot="1">
      <c r="BJ6564" s="138"/>
      <c r="BK6564" s="138"/>
      <c r="BL6564" s="138"/>
      <c r="BM6564" s="138"/>
    </row>
    <row r="6565" spans="62:65" ht="13" thickBot="1">
      <c r="BJ6565" s="138"/>
      <c r="BK6565" s="138"/>
      <c r="BL6565" s="138"/>
      <c r="BM6565" s="138"/>
    </row>
    <row r="6566" spans="62:65" ht="13" thickBot="1">
      <c r="BJ6566" s="138"/>
      <c r="BK6566" s="138"/>
      <c r="BL6566" s="138"/>
      <c r="BM6566" s="138"/>
    </row>
    <row r="6567" spans="62:65" ht="13" thickBot="1">
      <c r="BJ6567" s="138"/>
      <c r="BK6567" s="138"/>
      <c r="BL6567" s="138"/>
      <c r="BM6567" s="138"/>
    </row>
    <row r="6568" spans="62:65" ht="13" thickBot="1">
      <c r="BJ6568" s="138"/>
      <c r="BK6568" s="138"/>
      <c r="BL6568" s="138"/>
      <c r="BM6568" s="138"/>
    </row>
    <row r="6569" spans="62:65" ht="13" thickBot="1">
      <c r="BJ6569" s="138"/>
      <c r="BK6569" s="138"/>
      <c r="BL6569" s="138"/>
      <c r="BM6569" s="138"/>
    </row>
    <row r="6570" spans="62:65" ht="13" thickBot="1">
      <c r="BJ6570" s="138"/>
      <c r="BK6570" s="138"/>
      <c r="BL6570" s="138"/>
      <c r="BM6570" s="138"/>
    </row>
    <row r="6571" spans="62:65" ht="13" thickBot="1">
      <c r="BJ6571" s="138"/>
      <c r="BK6571" s="138"/>
      <c r="BL6571" s="138"/>
      <c r="BM6571" s="138"/>
    </row>
    <row r="6572" spans="62:65" ht="13" thickBot="1">
      <c r="BJ6572" s="138"/>
      <c r="BK6572" s="138"/>
      <c r="BL6572" s="138"/>
      <c r="BM6572" s="138"/>
    </row>
    <row r="6573" spans="62:65" ht="13" thickBot="1">
      <c r="BJ6573" s="138"/>
      <c r="BK6573" s="138"/>
      <c r="BL6573" s="138"/>
      <c r="BM6573" s="138"/>
    </row>
    <row r="6574" spans="62:65" ht="13" thickBot="1">
      <c r="BJ6574" s="138"/>
      <c r="BK6574" s="138"/>
      <c r="BL6574" s="138"/>
      <c r="BM6574" s="138"/>
    </row>
    <row r="6575" spans="62:65" ht="13" thickBot="1">
      <c r="BJ6575" s="138"/>
      <c r="BK6575" s="138"/>
      <c r="BL6575" s="138"/>
      <c r="BM6575" s="138"/>
    </row>
    <row r="6576" spans="62:65" ht="13" thickBot="1">
      <c r="BJ6576" s="138"/>
      <c r="BK6576" s="138"/>
      <c r="BL6576" s="138"/>
      <c r="BM6576" s="138"/>
    </row>
    <row r="6577" spans="62:65" ht="13" thickBot="1">
      <c r="BJ6577" s="138"/>
      <c r="BK6577" s="138"/>
      <c r="BL6577" s="138"/>
      <c r="BM6577" s="138"/>
    </row>
    <row r="6578" spans="62:65" ht="13" thickBot="1">
      <c r="BJ6578" s="138"/>
      <c r="BK6578" s="138"/>
      <c r="BL6578" s="138"/>
      <c r="BM6578" s="138"/>
    </row>
    <row r="6579" spans="62:65" ht="13" thickBot="1">
      <c r="BJ6579" s="138"/>
      <c r="BK6579" s="138"/>
      <c r="BL6579" s="138"/>
      <c r="BM6579" s="138"/>
    </row>
    <row r="6580" spans="62:65" ht="13" thickBot="1">
      <c r="BJ6580" s="138"/>
      <c r="BK6580" s="138"/>
      <c r="BL6580" s="138"/>
      <c r="BM6580" s="138"/>
    </row>
    <row r="6581" spans="62:65" ht="13" thickBot="1">
      <c r="BJ6581" s="138"/>
      <c r="BK6581" s="138"/>
      <c r="BL6581" s="138"/>
      <c r="BM6581" s="138"/>
    </row>
    <row r="6582" spans="62:65" ht="13" thickBot="1">
      <c r="BJ6582" s="138"/>
      <c r="BK6582" s="138"/>
      <c r="BL6582" s="138"/>
      <c r="BM6582" s="138"/>
    </row>
    <row r="6583" spans="62:65" ht="13" thickBot="1">
      <c r="BJ6583" s="138"/>
      <c r="BK6583" s="138"/>
      <c r="BL6583" s="138"/>
      <c r="BM6583" s="138"/>
    </row>
    <row r="6584" spans="62:65" ht="13" thickBot="1">
      <c r="BJ6584" s="138"/>
      <c r="BK6584" s="138"/>
      <c r="BL6584" s="138"/>
      <c r="BM6584" s="138"/>
    </row>
    <row r="6585" spans="62:65" ht="13" thickBot="1">
      <c r="BJ6585" s="138"/>
      <c r="BK6585" s="138"/>
      <c r="BL6585" s="138"/>
      <c r="BM6585" s="138"/>
    </row>
    <row r="6586" spans="62:65" ht="13" thickBot="1">
      <c r="BJ6586" s="138"/>
      <c r="BK6586" s="138"/>
      <c r="BL6586" s="138"/>
      <c r="BM6586" s="138"/>
    </row>
    <row r="6587" spans="62:65" ht="13" thickBot="1">
      <c r="BJ6587" s="138"/>
      <c r="BK6587" s="138"/>
      <c r="BL6587" s="138"/>
      <c r="BM6587" s="138"/>
    </row>
    <row r="6588" spans="62:65" ht="13" thickBot="1">
      <c r="BJ6588" s="138"/>
      <c r="BK6588" s="138"/>
      <c r="BL6588" s="138"/>
      <c r="BM6588" s="138"/>
    </row>
    <row r="6589" spans="62:65" ht="13" thickBot="1">
      <c r="BJ6589" s="138"/>
      <c r="BK6589" s="138"/>
      <c r="BL6589" s="138"/>
      <c r="BM6589" s="138"/>
    </row>
    <row r="6590" spans="62:65" ht="13" thickBot="1">
      <c r="BJ6590" s="138"/>
      <c r="BK6590" s="138"/>
      <c r="BL6590" s="138"/>
      <c r="BM6590" s="138"/>
    </row>
    <row r="6591" spans="62:65" ht="13" thickBot="1">
      <c r="BJ6591" s="138"/>
      <c r="BK6591" s="138"/>
      <c r="BL6591" s="138"/>
      <c r="BM6591" s="138"/>
    </row>
    <row r="6592" spans="62:65" ht="13" thickBot="1">
      <c r="BJ6592" s="138"/>
      <c r="BK6592" s="138"/>
      <c r="BL6592" s="138"/>
      <c r="BM6592" s="138"/>
    </row>
    <row r="6593" spans="62:65" ht="13" thickBot="1">
      <c r="BJ6593" s="138"/>
      <c r="BK6593" s="138"/>
      <c r="BL6593" s="138"/>
      <c r="BM6593" s="138"/>
    </row>
    <row r="6594" spans="62:65" ht="13" thickBot="1">
      <c r="BJ6594" s="138"/>
      <c r="BK6594" s="138"/>
      <c r="BL6594" s="138"/>
      <c r="BM6594" s="138"/>
    </row>
    <row r="6595" spans="62:65" ht="13" thickBot="1">
      <c r="BJ6595" s="138"/>
      <c r="BK6595" s="138"/>
      <c r="BL6595" s="138"/>
      <c r="BM6595" s="138"/>
    </row>
    <row r="6596" spans="62:65" ht="13" thickBot="1">
      <c r="BJ6596" s="138"/>
      <c r="BK6596" s="138"/>
      <c r="BL6596" s="138"/>
      <c r="BM6596" s="138"/>
    </row>
    <row r="6597" spans="62:65" ht="13" thickBot="1">
      <c r="BJ6597" s="138"/>
      <c r="BK6597" s="138"/>
      <c r="BL6597" s="138"/>
      <c r="BM6597" s="138"/>
    </row>
    <row r="6598" spans="62:65" ht="13" thickBot="1">
      <c r="BJ6598" s="138"/>
      <c r="BK6598" s="138"/>
      <c r="BL6598" s="138"/>
      <c r="BM6598" s="138"/>
    </row>
    <row r="6599" spans="62:65" ht="13" thickBot="1">
      <c r="BJ6599" s="138"/>
      <c r="BK6599" s="138"/>
      <c r="BL6599" s="138"/>
      <c r="BM6599" s="138"/>
    </row>
    <row r="6600" spans="62:65" ht="13" thickBot="1">
      <c r="BJ6600" s="138"/>
      <c r="BK6600" s="138"/>
      <c r="BL6600" s="138"/>
      <c r="BM6600" s="138"/>
    </row>
    <row r="6601" spans="62:65" ht="13" thickBot="1">
      <c r="BJ6601" s="138"/>
      <c r="BK6601" s="138"/>
      <c r="BL6601" s="138"/>
      <c r="BM6601" s="138"/>
    </row>
    <row r="6602" spans="62:65" ht="13" thickBot="1">
      <c r="BJ6602" s="138"/>
      <c r="BK6602" s="138"/>
      <c r="BL6602" s="138"/>
      <c r="BM6602" s="138"/>
    </row>
    <row r="6603" spans="62:65" ht="13" thickBot="1">
      <c r="BJ6603" s="138"/>
      <c r="BK6603" s="138"/>
      <c r="BL6603" s="138"/>
      <c r="BM6603" s="138"/>
    </row>
    <row r="6604" spans="62:65" ht="13" thickBot="1">
      <c r="BJ6604" s="138"/>
      <c r="BK6604" s="138"/>
      <c r="BL6604" s="138"/>
      <c r="BM6604" s="138"/>
    </row>
    <row r="6605" spans="62:65" ht="13" thickBot="1">
      <c r="BJ6605" s="138"/>
      <c r="BK6605" s="138"/>
      <c r="BL6605" s="138"/>
      <c r="BM6605" s="138"/>
    </row>
    <row r="6606" spans="62:65" ht="13" thickBot="1">
      <c r="BJ6606" s="138"/>
      <c r="BK6606" s="138"/>
      <c r="BL6606" s="138"/>
      <c r="BM6606" s="138"/>
    </row>
    <row r="6607" spans="62:65" ht="13" thickBot="1">
      <c r="BJ6607" s="138"/>
      <c r="BK6607" s="138"/>
      <c r="BL6607" s="138"/>
      <c r="BM6607" s="138"/>
    </row>
    <row r="6608" spans="62:65" ht="13" thickBot="1">
      <c r="BJ6608" s="138"/>
      <c r="BK6608" s="138"/>
      <c r="BL6608" s="138"/>
      <c r="BM6608" s="138"/>
    </row>
    <row r="6609" spans="62:65" ht="13" thickBot="1">
      <c r="BJ6609" s="138"/>
      <c r="BK6609" s="138"/>
      <c r="BL6609" s="138"/>
      <c r="BM6609" s="138"/>
    </row>
    <row r="6610" spans="62:65" ht="13" thickBot="1">
      <c r="BJ6610" s="138"/>
      <c r="BK6610" s="138"/>
      <c r="BL6610" s="138"/>
      <c r="BM6610" s="138"/>
    </row>
    <row r="6611" spans="62:65" ht="13" thickBot="1">
      <c r="BJ6611" s="138"/>
      <c r="BK6611" s="138"/>
      <c r="BL6611" s="138"/>
      <c r="BM6611" s="138"/>
    </row>
    <row r="6612" spans="62:65" ht="13" thickBot="1">
      <c r="BJ6612" s="138"/>
      <c r="BK6612" s="138"/>
      <c r="BL6612" s="138"/>
      <c r="BM6612" s="138"/>
    </row>
    <row r="6613" spans="62:65" ht="13" thickBot="1">
      <c r="BJ6613" s="138"/>
      <c r="BK6613" s="138"/>
      <c r="BL6613" s="138"/>
      <c r="BM6613" s="138"/>
    </row>
    <row r="6614" spans="62:65" ht="13" thickBot="1">
      <c r="BJ6614" s="138"/>
      <c r="BK6614" s="138"/>
      <c r="BL6614" s="138"/>
      <c r="BM6614" s="138"/>
    </row>
    <row r="6615" spans="62:65" ht="13" thickBot="1">
      <c r="BJ6615" s="138"/>
      <c r="BK6615" s="138"/>
      <c r="BL6615" s="138"/>
      <c r="BM6615" s="138"/>
    </row>
    <row r="6616" spans="62:65" ht="13" thickBot="1">
      <c r="BJ6616" s="138"/>
      <c r="BK6616" s="138"/>
      <c r="BL6616" s="138"/>
      <c r="BM6616" s="138"/>
    </row>
    <row r="6617" spans="62:65" ht="13" thickBot="1">
      <c r="BJ6617" s="138"/>
      <c r="BK6617" s="138"/>
      <c r="BL6617" s="138"/>
      <c r="BM6617" s="138"/>
    </row>
    <row r="6618" spans="62:65" ht="13" thickBot="1">
      <c r="BJ6618" s="138"/>
      <c r="BK6618" s="138"/>
      <c r="BL6618" s="138"/>
      <c r="BM6618" s="138"/>
    </row>
    <row r="6619" spans="62:65" ht="13" thickBot="1">
      <c r="BJ6619" s="138"/>
      <c r="BK6619" s="138"/>
      <c r="BL6619" s="138"/>
      <c r="BM6619" s="138"/>
    </row>
    <row r="6620" spans="62:65" ht="13" thickBot="1">
      <c r="BJ6620" s="138"/>
      <c r="BK6620" s="138"/>
      <c r="BL6620" s="138"/>
      <c r="BM6620" s="138"/>
    </row>
    <row r="6621" spans="62:65" ht="13" thickBot="1">
      <c r="BJ6621" s="138"/>
      <c r="BK6621" s="138"/>
      <c r="BL6621" s="138"/>
      <c r="BM6621" s="138"/>
    </row>
    <row r="6622" spans="62:65" ht="13" thickBot="1">
      <c r="BJ6622" s="138"/>
      <c r="BK6622" s="138"/>
      <c r="BL6622" s="138"/>
      <c r="BM6622" s="138"/>
    </row>
    <row r="6623" spans="62:65" ht="13" thickBot="1">
      <c r="BJ6623" s="138"/>
      <c r="BK6623" s="138"/>
      <c r="BL6623" s="138"/>
      <c r="BM6623" s="138"/>
    </row>
    <row r="6624" spans="62:65" ht="13" thickBot="1">
      <c r="BJ6624" s="138"/>
      <c r="BK6624" s="138"/>
      <c r="BL6624" s="138"/>
      <c r="BM6624" s="138"/>
    </row>
    <row r="6625" spans="62:65" ht="13" thickBot="1">
      <c r="BJ6625" s="138"/>
      <c r="BK6625" s="138"/>
      <c r="BL6625" s="138"/>
      <c r="BM6625" s="138"/>
    </row>
    <row r="6626" spans="62:65" ht="13" thickBot="1">
      <c r="BJ6626" s="138"/>
      <c r="BK6626" s="138"/>
      <c r="BL6626" s="138"/>
      <c r="BM6626" s="138"/>
    </row>
    <row r="6627" spans="62:65" ht="13" thickBot="1">
      <c r="BJ6627" s="138"/>
      <c r="BK6627" s="138"/>
      <c r="BL6627" s="138"/>
      <c r="BM6627" s="138"/>
    </row>
    <row r="6628" spans="62:65" ht="13" thickBot="1">
      <c r="BJ6628" s="138"/>
      <c r="BK6628" s="138"/>
      <c r="BL6628" s="138"/>
      <c r="BM6628" s="138"/>
    </row>
    <row r="6629" spans="62:65" ht="13" thickBot="1">
      <c r="BJ6629" s="138"/>
      <c r="BK6629" s="138"/>
      <c r="BL6629" s="138"/>
      <c r="BM6629" s="138"/>
    </row>
    <row r="6630" spans="62:65" ht="13" thickBot="1">
      <c r="BJ6630" s="138"/>
      <c r="BK6630" s="138"/>
      <c r="BL6630" s="138"/>
      <c r="BM6630" s="138"/>
    </row>
    <row r="6631" spans="62:65" ht="13" thickBot="1">
      <c r="BJ6631" s="138"/>
      <c r="BK6631" s="138"/>
      <c r="BL6631" s="138"/>
      <c r="BM6631" s="138"/>
    </row>
    <row r="6632" spans="62:65" ht="13" thickBot="1">
      <c r="BJ6632" s="138"/>
      <c r="BK6632" s="138"/>
      <c r="BL6632" s="138"/>
      <c r="BM6632" s="138"/>
    </row>
    <row r="6633" spans="62:65" ht="13" thickBot="1">
      <c r="BJ6633" s="138"/>
      <c r="BK6633" s="138"/>
      <c r="BL6633" s="138"/>
      <c r="BM6633" s="138"/>
    </row>
    <row r="6634" spans="62:65" ht="13" thickBot="1">
      <c r="BJ6634" s="138"/>
      <c r="BK6634" s="138"/>
      <c r="BL6634" s="138"/>
      <c r="BM6634" s="138"/>
    </row>
    <row r="6635" spans="62:65" ht="13" thickBot="1">
      <c r="BJ6635" s="138"/>
      <c r="BK6635" s="138"/>
      <c r="BL6635" s="138"/>
      <c r="BM6635" s="138"/>
    </row>
    <row r="6636" spans="62:65" ht="13" thickBot="1">
      <c r="BJ6636" s="138"/>
      <c r="BK6636" s="138"/>
      <c r="BL6636" s="138"/>
      <c r="BM6636" s="138"/>
    </row>
    <row r="6637" spans="62:65" ht="13" thickBot="1">
      <c r="BJ6637" s="138"/>
      <c r="BK6637" s="138"/>
      <c r="BL6637" s="138"/>
      <c r="BM6637" s="138"/>
    </row>
    <row r="6638" spans="62:65" ht="13" thickBot="1">
      <c r="BJ6638" s="138"/>
      <c r="BK6638" s="138"/>
      <c r="BL6638" s="138"/>
      <c r="BM6638" s="138"/>
    </row>
    <row r="6639" spans="62:65" ht="13" thickBot="1">
      <c r="BJ6639" s="138"/>
      <c r="BK6639" s="138"/>
      <c r="BL6639" s="138"/>
      <c r="BM6639" s="138"/>
    </row>
    <row r="6640" spans="62:65" ht="13" thickBot="1">
      <c r="BJ6640" s="138"/>
      <c r="BK6640" s="138"/>
      <c r="BL6640" s="138"/>
      <c r="BM6640" s="138"/>
    </row>
    <row r="6641" spans="62:65" ht="13" thickBot="1">
      <c r="BJ6641" s="138"/>
      <c r="BK6641" s="138"/>
      <c r="BL6641" s="138"/>
      <c r="BM6641" s="138"/>
    </row>
    <row r="6642" spans="62:65" ht="13" thickBot="1">
      <c r="BJ6642" s="138"/>
      <c r="BK6642" s="138"/>
      <c r="BL6642" s="138"/>
      <c r="BM6642" s="138"/>
    </row>
    <row r="6643" spans="62:65" ht="13" thickBot="1">
      <c r="BJ6643" s="138"/>
      <c r="BK6643" s="138"/>
      <c r="BL6643" s="138"/>
      <c r="BM6643" s="138"/>
    </row>
    <row r="6644" spans="62:65" ht="13" thickBot="1">
      <c r="BJ6644" s="138"/>
      <c r="BK6644" s="138"/>
      <c r="BL6644" s="138"/>
      <c r="BM6644" s="138"/>
    </row>
    <row r="6645" spans="62:65" ht="13" thickBot="1">
      <c r="BJ6645" s="138"/>
      <c r="BK6645" s="138"/>
      <c r="BL6645" s="138"/>
      <c r="BM6645" s="138"/>
    </row>
    <row r="6646" spans="62:65" ht="13" thickBot="1">
      <c r="BJ6646" s="138"/>
      <c r="BK6646" s="138"/>
      <c r="BL6646" s="138"/>
      <c r="BM6646" s="138"/>
    </row>
    <row r="6647" spans="62:65" ht="13" thickBot="1">
      <c r="BJ6647" s="138"/>
      <c r="BK6647" s="138"/>
      <c r="BL6647" s="138"/>
      <c r="BM6647" s="138"/>
    </row>
    <row r="6648" spans="62:65" ht="13" thickBot="1">
      <c r="BJ6648" s="138"/>
      <c r="BK6648" s="138"/>
      <c r="BL6648" s="138"/>
      <c r="BM6648" s="138"/>
    </row>
    <row r="6649" spans="62:65" ht="13" thickBot="1">
      <c r="BJ6649" s="138"/>
      <c r="BK6649" s="138"/>
      <c r="BL6649" s="138"/>
      <c r="BM6649" s="138"/>
    </row>
    <row r="6650" spans="62:65" ht="13" thickBot="1">
      <c r="BJ6650" s="138"/>
      <c r="BK6650" s="138"/>
      <c r="BL6650" s="138"/>
      <c r="BM6650" s="138"/>
    </row>
    <row r="6651" spans="62:65" ht="13" thickBot="1">
      <c r="BJ6651" s="138"/>
      <c r="BK6651" s="138"/>
      <c r="BL6651" s="138"/>
      <c r="BM6651" s="138"/>
    </row>
    <row r="6652" spans="62:65" ht="13" thickBot="1">
      <c r="BJ6652" s="138"/>
      <c r="BK6652" s="138"/>
      <c r="BL6652" s="138"/>
      <c r="BM6652" s="138"/>
    </row>
    <row r="6653" spans="62:65" ht="13" thickBot="1">
      <c r="BJ6653" s="138"/>
      <c r="BK6653" s="138"/>
      <c r="BL6653" s="138"/>
      <c r="BM6653" s="138"/>
    </row>
    <row r="6654" spans="62:65" ht="13" thickBot="1">
      <c r="BJ6654" s="138"/>
      <c r="BK6654" s="138"/>
      <c r="BL6654" s="138"/>
      <c r="BM6654" s="138"/>
    </row>
    <row r="6655" spans="62:65" ht="13" thickBot="1">
      <c r="BJ6655" s="138"/>
      <c r="BK6655" s="138"/>
      <c r="BL6655" s="138"/>
      <c r="BM6655" s="138"/>
    </row>
    <row r="6656" spans="62:65" ht="13" thickBot="1">
      <c r="BJ6656" s="138"/>
      <c r="BK6656" s="138"/>
      <c r="BL6656" s="138"/>
      <c r="BM6656" s="138"/>
    </row>
    <row r="6657" spans="62:65" ht="13" thickBot="1">
      <c r="BJ6657" s="138"/>
      <c r="BK6657" s="138"/>
      <c r="BL6657" s="138"/>
      <c r="BM6657" s="138"/>
    </row>
    <row r="6658" spans="62:65" ht="13" thickBot="1">
      <c r="BJ6658" s="138"/>
      <c r="BK6658" s="138"/>
      <c r="BL6658" s="138"/>
      <c r="BM6658" s="138"/>
    </row>
    <row r="6659" spans="62:65" ht="13" thickBot="1">
      <c r="BJ6659" s="138"/>
      <c r="BK6659" s="138"/>
      <c r="BL6659" s="138"/>
      <c r="BM6659" s="138"/>
    </row>
    <row r="6660" spans="62:65" ht="13" thickBot="1">
      <c r="BJ6660" s="138"/>
      <c r="BK6660" s="138"/>
      <c r="BL6660" s="138"/>
      <c r="BM6660" s="138"/>
    </row>
    <row r="6661" spans="62:65" ht="13" thickBot="1">
      <c r="BJ6661" s="138"/>
      <c r="BK6661" s="138"/>
      <c r="BL6661" s="138"/>
      <c r="BM6661" s="138"/>
    </row>
    <row r="6662" spans="62:65" ht="13" thickBot="1">
      <c r="BJ6662" s="138"/>
      <c r="BK6662" s="138"/>
      <c r="BL6662" s="138"/>
      <c r="BM6662" s="138"/>
    </row>
    <row r="6663" spans="62:65" ht="13" thickBot="1">
      <c r="BJ6663" s="138"/>
      <c r="BK6663" s="138"/>
      <c r="BL6663" s="138"/>
      <c r="BM6663" s="138"/>
    </row>
    <row r="6664" spans="62:65" ht="13" thickBot="1">
      <c r="BJ6664" s="138"/>
      <c r="BK6664" s="138"/>
      <c r="BL6664" s="138"/>
      <c r="BM6664" s="138"/>
    </row>
    <row r="6665" spans="62:65" ht="13" thickBot="1">
      <c r="BJ6665" s="138"/>
      <c r="BK6665" s="138"/>
      <c r="BL6665" s="138"/>
      <c r="BM6665" s="138"/>
    </row>
    <row r="6666" spans="62:65" ht="13" thickBot="1">
      <c r="BJ6666" s="138"/>
      <c r="BK6666" s="138"/>
      <c r="BL6666" s="138"/>
      <c r="BM6666" s="138"/>
    </row>
    <row r="6667" spans="62:65" ht="13" thickBot="1">
      <c r="BJ6667" s="138"/>
      <c r="BK6667" s="138"/>
      <c r="BL6667" s="138"/>
      <c r="BM6667" s="138"/>
    </row>
    <row r="6668" spans="62:65" ht="13" thickBot="1">
      <c r="BJ6668" s="138"/>
      <c r="BK6668" s="138"/>
      <c r="BL6668" s="138"/>
      <c r="BM6668" s="138"/>
    </row>
    <row r="6669" spans="62:65" ht="13" thickBot="1">
      <c r="BJ6669" s="138"/>
      <c r="BK6669" s="138"/>
      <c r="BL6669" s="138"/>
      <c r="BM6669" s="138"/>
    </row>
    <row r="6670" spans="62:65" ht="13" thickBot="1">
      <c r="BJ6670" s="138"/>
      <c r="BK6670" s="138"/>
      <c r="BL6670" s="138"/>
      <c r="BM6670" s="138"/>
    </row>
    <row r="6671" spans="62:65" ht="13" thickBot="1">
      <c r="BJ6671" s="138"/>
      <c r="BK6671" s="138"/>
      <c r="BL6671" s="138"/>
      <c r="BM6671" s="138"/>
    </row>
    <row r="6672" spans="62:65" ht="13" thickBot="1">
      <c r="BJ6672" s="138"/>
      <c r="BK6672" s="138"/>
      <c r="BL6672" s="138"/>
      <c r="BM6672" s="138"/>
    </row>
    <row r="6673" spans="62:65" ht="13" thickBot="1">
      <c r="BJ6673" s="138"/>
      <c r="BK6673" s="138"/>
      <c r="BL6673" s="138"/>
      <c r="BM6673" s="138"/>
    </row>
    <row r="6674" spans="62:65" ht="13" thickBot="1">
      <c r="BJ6674" s="138"/>
      <c r="BK6674" s="138"/>
      <c r="BL6674" s="138"/>
      <c r="BM6674" s="138"/>
    </row>
    <row r="6675" spans="62:65" ht="13" thickBot="1">
      <c r="BJ6675" s="138"/>
      <c r="BK6675" s="138"/>
      <c r="BL6675" s="138"/>
      <c r="BM6675" s="138"/>
    </row>
    <row r="6676" spans="62:65" ht="13" thickBot="1">
      <c r="BJ6676" s="138"/>
      <c r="BK6676" s="138"/>
      <c r="BL6676" s="138"/>
      <c r="BM6676" s="138"/>
    </row>
    <row r="6677" spans="62:65" ht="13" thickBot="1">
      <c r="BJ6677" s="138"/>
      <c r="BK6677" s="138"/>
      <c r="BL6677" s="138"/>
      <c r="BM6677" s="138"/>
    </row>
    <row r="6678" spans="62:65" ht="13" thickBot="1">
      <c r="BJ6678" s="138"/>
      <c r="BK6678" s="138"/>
      <c r="BL6678" s="138"/>
      <c r="BM6678" s="138"/>
    </row>
    <row r="6679" spans="62:65" ht="13" thickBot="1">
      <c r="BJ6679" s="138"/>
      <c r="BK6679" s="138"/>
      <c r="BL6679" s="138"/>
      <c r="BM6679" s="138"/>
    </row>
    <row r="6680" spans="62:65" ht="13" thickBot="1">
      <c r="BJ6680" s="138"/>
      <c r="BK6680" s="138"/>
      <c r="BL6680" s="138"/>
      <c r="BM6680" s="138"/>
    </row>
    <row r="6681" spans="62:65" ht="13" thickBot="1">
      <c r="BJ6681" s="138"/>
      <c r="BK6681" s="138"/>
      <c r="BL6681" s="138"/>
      <c r="BM6681" s="138"/>
    </row>
    <row r="6682" spans="62:65" ht="13" thickBot="1">
      <c r="BJ6682" s="138"/>
      <c r="BK6682" s="138"/>
      <c r="BL6682" s="138"/>
      <c r="BM6682" s="138"/>
    </row>
    <row r="6683" spans="62:65" ht="13" thickBot="1">
      <c r="BJ6683" s="138"/>
      <c r="BK6683" s="138"/>
      <c r="BL6683" s="138"/>
      <c r="BM6683" s="138"/>
    </row>
    <row r="6684" spans="62:65" ht="13" thickBot="1">
      <c r="BJ6684" s="138"/>
      <c r="BK6684" s="138"/>
      <c r="BL6684" s="138"/>
      <c r="BM6684" s="138"/>
    </row>
    <row r="6685" spans="62:65" ht="13" thickBot="1">
      <c r="BJ6685" s="138"/>
      <c r="BK6685" s="138"/>
      <c r="BL6685" s="138"/>
      <c r="BM6685" s="138"/>
    </row>
    <row r="6686" spans="62:65" ht="13" thickBot="1">
      <c r="BJ6686" s="138"/>
      <c r="BK6686" s="138"/>
      <c r="BL6686" s="138"/>
      <c r="BM6686" s="138"/>
    </row>
    <row r="6687" spans="62:65" ht="13" thickBot="1">
      <c r="BJ6687" s="138"/>
      <c r="BK6687" s="138"/>
      <c r="BL6687" s="138"/>
      <c r="BM6687" s="138"/>
    </row>
    <row r="6688" spans="62:65" ht="13" thickBot="1">
      <c r="BJ6688" s="138"/>
      <c r="BK6688" s="138"/>
      <c r="BL6688" s="138"/>
      <c r="BM6688" s="138"/>
    </row>
    <row r="6689" spans="62:65" ht="13" thickBot="1">
      <c r="BJ6689" s="138"/>
      <c r="BK6689" s="138"/>
      <c r="BL6689" s="138"/>
      <c r="BM6689" s="138"/>
    </row>
    <row r="6690" spans="62:65" ht="13" thickBot="1">
      <c r="BJ6690" s="138"/>
      <c r="BK6690" s="138"/>
      <c r="BL6690" s="138"/>
      <c r="BM6690" s="138"/>
    </row>
    <row r="6691" spans="62:65" ht="13" thickBot="1">
      <c r="BJ6691" s="138"/>
      <c r="BK6691" s="138"/>
      <c r="BL6691" s="138"/>
      <c r="BM6691" s="138"/>
    </row>
    <row r="6692" spans="62:65" ht="13" thickBot="1">
      <c r="BJ6692" s="138"/>
      <c r="BK6692" s="138"/>
      <c r="BL6692" s="138"/>
      <c r="BM6692" s="138"/>
    </row>
    <row r="6693" spans="62:65" ht="13" thickBot="1">
      <c r="BJ6693" s="138"/>
      <c r="BK6693" s="138"/>
      <c r="BL6693" s="138"/>
      <c r="BM6693" s="138"/>
    </row>
    <row r="6694" spans="62:65" ht="13" thickBot="1">
      <c r="BJ6694" s="138"/>
      <c r="BK6694" s="138"/>
      <c r="BL6694" s="138"/>
      <c r="BM6694" s="138"/>
    </row>
    <row r="6695" spans="62:65" ht="13" thickBot="1">
      <c r="BJ6695" s="138"/>
      <c r="BK6695" s="138"/>
      <c r="BL6695" s="138"/>
      <c r="BM6695" s="138"/>
    </row>
    <row r="6696" spans="62:65" ht="13" thickBot="1">
      <c r="BJ6696" s="138"/>
      <c r="BK6696" s="138"/>
      <c r="BL6696" s="138"/>
      <c r="BM6696" s="138"/>
    </row>
    <row r="6697" spans="62:65" ht="13" thickBot="1">
      <c r="BJ6697" s="138"/>
      <c r="BK6697" s="138"/>
      <c r="BL6697" s="138"/>
      <c r="BM6697" s="138"/>
    </row>
    <row r="6698" spans="62:65" ht="13" thickBot="1">
      <c r="BJ6698" s="138"/>
      <c r="BK6698" s="138"/>
      <c r="BL6698" s="138"/>
      <c r="BM6698" s="138"/>
    </row>
    <row r="6699" spans="62:65" ht="13" thickBot="1">
      <c r="BJ6699" s="138"/>
      <c r="BK6699" s="138"/>
      <c r="BL6699" s="138"/>
      <c r="BM6699" s="138"/>
    </row>
    <row r="6700" spans="62:65" ht="13" thickBot="1">
      <c r="BJ6700" s="138"/>
      <c r="BK6700" s="138"/>
      <c r="BL6700" s="138"/>
      <c r="BM6700" s="138"/>
    </row>
    <row r="6701" spans="62:65" ht="13" thickBot="1">
      <c r="BJ6701" s="138"/>
      <c r="BK6701" s="138"/>
      <c r="BL6701" s="138"/>
      <c r="BM6701" s="138"/>
    </row>
    <row r="6702" spans="62:65" ht="13" thickBot="1">
      <c r="BJ6702" s="138"/>
      <c r="BK6702" s="138"/>
      <c r="BL6702" s="138"/>
      <c r="BM6702" s="138"/>
    </row>
    <row r="6703" spans="62:65" ht="13" thickBot="1">
      <c r="BJ6703" s="138"/>
      <c r="BK6703" s="138"/>
      <c r="BL6703" s="138"/>
      <c r="BM6703" s="138"/>
    </row>
    <row r="6704" spans="62:65" ht="13" thickBot="1">
      <c r="BJ6704" s="138"/>
      <c r="BK6704" s="138"/>
      <c r="BL6704" s="138"/>
      <c r="BM6704" s="138"/>
    </row>
    <row r="6705" spans="62:65" ht="13" thickBot="1">
      <c r="BJ6705" s="138"/>
      <c r="BK6705" s="138"/>
      <c r="BL6705" s="138"/>
      <c r="BM6705" s="138"/>
    </row>
    <row r="6706" spans="62:65" ht="13" thickBot="1">
      <c r="BJ6706" s="138"/>
      <c r="BK6706" s="138"/>
      <c r="BL6706" s="138"/>
      <c r="BM6706" s="138"/>
    </row>
    <row r="6707" spans="62:65" ht="13" thickBot="1">
      <c r="BJ6707" s="138"/>
      <c r="BK6707" s="138"/>
      <c r="BL6707" s="138"/>
      <c r="BM6707" s="138"/>
    </row>
    <row r="6708" spans="62:65" ht="13" thickBot="1">
      <c r="BJ6708" s="138"/>
      <c r="BK6708" s="138"/>
      <c r="BL6708" s="138"/>
      <c r="BM6708" s="138"/>
    </row>
    <row r="6709" spans="62:65" ht="13" thickBot="1">
      <c r="BJ6709" s="138"/>
      <c r="BK6709" s="138"/>
      <c r="BL6709" s="138"/>
      <c r="BM6709" s="138"/>
    </row>
    <row r="6710" spans="62:65" ht="13" thickBot="1">
      <c r="BJ6710" s="138"/>
      <c r="BK6710" s="138"/>
      <c r="BL6710" s="138"/>
      <c r="BM6710" s="138"/>
    </row>
    <row r="6711" spans="62:65" ht="13" thickBot="1">
      <c r="BJ6711" s="138"/>
      <c r="BK6711" s="138"/>
      <c r="BL6711" s="138"/>
      <c r="BM6711" s="138"/>
    </row>
    <row r="6712" spans="62:65" ht="13" thickBot="1">
      <c r="BJ6712" s="138"/>
      <c r="BK6712" s="138"/>
      <c r="BL6712" s="138"/>
      <c r="BM6712" s="138"/>
    </row>
    <row r="6713" spans="62:65" ht="13" thickBot="1">
      <c r="BJ6713" s="138"/>
      <c r="BK6713" s="138"/>
      <c r="BL6713" s="138"/>
      <c r="BM6713" s="138"/>
    </row>
    <row r="6714" spans="62:65" ht="13" thickBot="1">
      <c r="BJ6714" s="138"/>
      <c r="BK6714" s="138"/>
      <c r="BL6714" s="138"/>
      <c r="BM6714" s="138"/>
    </row>
    <row r="6715" spans="62:65" ht="13" thickBot="1">
      <c r="BJ6715" s="138"/>
      <c r="BK6715" s="138"/>
      <c r="BL6715" s="138"/>
      <c r="BM6715" s="138"/>
    </row>
    <row r="6716" spans="62:65" ht="13" thickBot="1">
      <c r="BJ6716" s="138"/>
      <c r="BK6716" s="138"/>
      <c r="BL6716" s="138"/>
      <c r="BM6716" s="138"/>
    </row>
    <row r="6717" spans="62:65" ht="13" thickBot="1">
      <c r="BJ6717" s="138"/>
      <c r="BK6717" s="138"/>
      <c r="BL6717" s="138"/>
      <c r="BM6717" s="138"/>
    </row>
    <row r="6718" spans="62:65" ht="13" thickBot="1">
      <c r="BJ6718" s="138"/>
      <c r="BK6718" s="138"/>
      <c r="BL6718" s="138"/>
      <c r="BM6718" s="138"/>
    </row>
    <row r="6719" spans="62:65" ht="13" thickBot="1">
      <c r="BJ6719" s="138"/>
      <c r="BK6719" s="138"/>
      <c r="BL6719" s="138"/>
      <c r="BM6719" s="138"/>
    </row>
    <row r="6720" spans="62:65" ht="13" thickBot="1">
      <c r="BJ6720" s="138"/>
      <c r="BK6720" s="138"/>
      <c r="BL6720" s="138"/>
      <c r="BM6720" s="138"/>
    </row>
    <row r="6721" spans="62:65" ht="13" thickBot="1">
      <c r="BJ6721" s="138"/>
      <c r="BK6721" s="138"/>
      <c r="BL6721" s="138"/>
      <c r="BM6721" s="138"/>
    </row>
    <row r="6722" spans="62:65" ht="13" thickBot="1">
      <c r="BJ6722" s="138"/>
      <c r="BK6722" s="138"/>
      <c r="BL6722" s="138"/>
      <c r="BM6722" s="138"/>
    </row>
    <row r="6723" spans="62:65" ht="13" thickBot="1">
      <c r="BJ6723" s="138"/>
      <c r="BK6723" s="138"/>
      <c r="BL6723" s="138"/>
      <c r="BM6723" s="138"/>
    </row>
    <row r="6724" spans="62:65" ht="13" thickBot="1">
      <c r="BJ6724" s="138"/>
      <c r="BK6724" s="138"/>
      <c r="BL6724" s="138"/>
      <c r="BM6724" s="138"/>
    </row>
    <row r="6725" spans="62:65" ht="13" thickBot="1">
      <c r="BJ6725" s="138"/>
      <c r="BK6725" s="138"/>
      <c r="BL6725" s="138"/>
      <c r="BM6725" s="138"/>
    </row>
    <row r="6726" spans="62:65" ht="13" thickBot="1">
      <c r="BJ6726" s="138"/>
      <c r="BK6726" s="138"/>
      <c r="BL6726" s="138"/>
      <c r="BM6726" s="138"/>
    </row>
    <row r="6727" spans="62:65" ht="13" thickBot="1">
      <c r="BJ6727" s="138"/>
      <c r="BK6727" s="138"/>
      <c r="BL6727" s="138"/>
      <c r="BM6727" s="138"/>
    </row>
    <row r="6728" spans="62:65" ht="13" thickBot="1">
      <c r="BJ6728" s="138"/>
      <c r="BK6728" s="138"/>
      <c r="BL6728" s="138"/>
      <c r="BM6728" s="138"/>
    </row>
    <row r="6729" spans="62:65" ht="13" thickBot="1">
      <c r="BJ6729" s="138"/>
      <c r="BK6729" s="138"/>
      <c r="BL6729" s="138"/>
      <c r="BM6729" s="138"/>
    </row>
    <row r="6730" spans="62:65" ht="13" thickBot="1">
      <c r="BJ6730" s="138"/>
      <c r="BK6730" s="138"/>
      <c r="BL6730" s="138"/>
      <c r="BM6730" s="138"/>
    </row>
    <row r="6731" spans="62:65" ht="13" thickBot="1">
      <c r="BJ6731" s="138"/>
      <c r="BK6731" s="138"/>
      <c r="BL6731" s="138"/>
      <c r="BM6731" s="138"/>
    </row>
    <row r="6732" spans="62:65" ht="13" thickBot="1">
      <c r="BJ6732" s="138"/>
      <c r="BK6732" s="138"/>
      <c r="BL6732" s="138"/>
      <c r="BM6732" s="138"/>
    </row>
    <row r="6733" spans="62:65" ht="13" thickBot="1">
      <c r="BJ6733" s="138"/>
      <c r="BK6733" s="138"/>
      <c r="BL6733" s="138"/>
      <c r="BM6733" s="138"/>
    </row>
    <row r="6734" spans="62:65" ht="13" thickBot="1">
      <c r="BJ6734" s="138"/>
      <c r="BK6734" s="138"/>
      <c r="BL6734" s="138"/>
      <c r="BM6734" s="138"/>
    </row>
    <row r="6735" spans="62:65" ht="13" thickBot="1">
      <c r="BJ6735" s="138"/>
      <c r="BK6735" s="138"/>
      <c r="BL6735" s="138"/>
      <c r="BM6735" s="138"/>
    </row>
    <row r="6736" spans="62:65" ht="13" thickBot="1">
      <c r="BJ6736" s="138"/>
      <c r="BK6736" s="138"/>
      <c r="BL6736" s="138"/>
      <c r="BM6736" s="138"/>
    </row>
    <row r="6737" spans="62:65" ht="13" thickBot="1">
      <c r="BJ6737" s="138"/>
      <c r="BK6737" s="138"/>
      <c r="BL6737" s="138"/>
      <c r="BM6737" s="138"/>
    </row>
    <row r="6738" spans="62:65" ht="13" thickBot="1">
      <c r="BJ6738" s="138"/>
      <c r="BK6738" s="138"/>
      <c r="BL6738" s="138"/>
      <c r="BM6738" s="138"/>
    </row>
    <row r="6739" spans="62:65" ht="13" thickBot="1">
      <c r="BJ6739" s="138"/>
      <c r="BK6739" s="138"/>
      <c r="BL6739" s="138"/>
      <c r="BM6739" s="138"/>
    </row>
    <row r="6740" spans="62:65" ht="13" thickBot="1">
      <c r="BJ6740" s="138"/>
      <c r="BK6740" s="138"/>
      <c r="BL6740" s="138"/>
      <c r="BM6740" s="138"/>
    </row>
    <row r="6741" spans="62:65" ht="13" thickBot="1">
      <c r="BJ6741" s="138"/>
      <c r="BK6741" s="138"/>
      <c r="BL6741" s="138"/>
      <c r="BM6741" s="138"/>
    </row>
    <row r="6742" spans="62:65" ht="13" thickBot="1">
      <c r="BJ6742" s="138"/>
      <c r="BK6742" s="138"/>
      <c r="BL6742" s="138"/>
      <c r="BM6742" s="138"/>
    </row>
    <row r="6743" spans="62:65" ht="13" thickBot="1">
      <c r="BJ6743" s="138"/>
      <c r="BK6743" s="138"/>
      <c r="BL6743" s="138"/>
      <c r="BM6743" s="138"/>
    </row>
    <row r="6744" spans="62:65" ht="13" thickBot="1">
      <c r="BJ6744" s="138"/>
      <c r="BK6744" s="138"/>
      <c r="BL6744" s="138"/>
      <c r="BM6744" s="138"/>
    </row>
    <row r="6745" spans="62:65" ht="13" thickBot="1">
      <c r="BJ6745" s="138"/>
      <c r="BK6745" s="138"/>
      <c r="BL6745" s="138"/>
      <c r="BM6745" s="138"/>
    </row>
    <row r="6746" spans="62:65" ht="13" thickBot="1">
      <c r="BJ6746" s="138"/>
      <c r="BK6746" s="138"/>
      <c r="BL6746" s="138"/>
      <c r="BM6746" s="138"/>
    </row>
    <row r="6747" spans="62:65" ht="13" thickBot="1">
      <c r="BJ6747" s="138"/>
      <c r="BK6747" s="138"/>
      <c r="BL6747" s="138"/>
      <c r="BM6747" s="138"/>
    </row>
    <row r="6748" spans="62:65" ht="13" thickBot="1">
      <c r="BJ6748" s="138"/>
      <c r="BK6748" s="138"/>
      <c r="BL6748" s="138"/>
      <c r="BM6748" s="138"/>
    </row>
    <row r="6749" spans="62:65" ht="13" thickBot="1">
      <c r="BJ6749" s="138"/>
      <c r="BK6749" s="138"/>
      <c r="BL6749" s="138"/>
      <c r="BM6749" s="138"/>
    </row>
    <row r="6750" spans="62:65" ht="13" thickBot="1">
      <c r="BJ6750" s="138"/>
      <c r="BK6750" s="138"/>
      <c r="BL6750" s="138"/>
      <c r="BM6750" s="138"/>
    </row>
    <row r="6751" spans="62:65" ht="13" thickBot="1">
      <c r="BJ6751" s="138"/>
      <c r="BK6751" s="138"/>
      <c r="BL6751" s="138"/>
      <c r="BM6751" s="138"/>
    </row>
    <row r="6752" spans="62:65" ht="13" thickBot="1">
      <c r="BJ6752" s="138"/>
      <c r="BK6752" s="138"/>
      <c r="BL6752" s="138"/>
      <c r="BM6752" s="138"/>
    </row>
    <row r="6753" spans="62:65" ht="13" thickBot="1">
      <c r="BJ6753" s="138"/>
      <c r="BK6753" s="138"/>
      <c r="BL6753" s="138"/>
      <c r="BM6753" s="138"/>
    </row>
    <row r="6754" spans="62:65" ht="13" thickBot="1">
      <c r="BJ6754" s="138"/>
      <c r="BK6754" s="138"/>
      <c r="BL6754" s="138"/>
      <c r="BM6754" s="138"/>
    </row>
    <row r="6755" spans="62:65" ht="13" thickBot="1">
      <c r="BJ6755" s="138"/>
      <c r="BK6755" s="138"/>
      <c r="BL6755" s="138"/>
      <c r="BM6755" s="138"/>
    </row>
    <row r="6756" spans="62:65" ht="13" thickBot="1">
      <c r="BJ6756" s="138"/>
      <c r="BK6756" s="138"/>
      <c r="BL6756" s="138"/>
      <c r="BM6756" s="138"/>
    </row>
    <row r="6757" spans="62:65" ht="13" thickBot="1">
      <c r="BJ6757" s="138"/>
      <c r="BK6757" s="138"/>
      <c r="BL6757" s="138"/>
      <c r="BM6757" s="138"/>
    </row>
    <row r="6758" spans="62:65" ht="13" thickBot="1">
      <c r="BJ6758" s="138"/>
      <c r="BK6758" s="138"/>
      <c r="BL6758" s="138"/>
      <c r="BM6758" s="138"/>
    </row>
    <row r="6759" spans="62:65" ht="13" thickBot="1">
      <c r="BJ6759" s="138"/>
      <c r="BK6759" s="138"/>
      <c r="BL6759" s="138"/>
      <c r="BM6759" s="138"/>
    </row>
    <row r="6760" spans="62:65" ht="13" thickBot="1">
      <c r="BJ6760" s="138"/>
      <c r="BK6760" s="138"/>
      <c r="BL6760" s="138"/>
      <c r="BM6760" s="138"/>
    </row>
    <row r="6761" spans="62:65" ht="13" thickBot="1">
      <c r="BJ6761" s="138"/>
      <c r="BK6761" s="138"/>
      <c r="BL6761" s="138"/>
      <c r="BM6761" s="138"/>
    </row>
    <row r="6762" spans="62:65" ht="13" thickBot="1">
      <c r="BJ6762" s="138"/>
      <c r="BK6762" s="138"/>
      <c r="BL6762" s="138"/>
      <c r="BM6762" s="138"/>
    </row>
    <row r="6763" spans="62:65" ht="13" thickBot="1">
      <c r="BJ6763" s="138"/>
      <c r="BK6763" s="138"/>
      <c r="BL6763" s="138"/>
      <c r="BM6763" s="138"/>
    </row>
    <row r="6764" spans="62:65" ht="13" thickBot="1">
      <c r="BJ6764" s="138"/>
      <c r="BK6764" s="138"/>
      <c r="BL6764" s="138"/>
      <c r="BM6764" s="138"/>
    </row>
    <row r="6765" spans="62:65" ht="13" thickBot="1">
      <c r="BJ6765" s="138"/>
      <c r="BK6765" s="138"/>
      <c r="BL6765" s="138"/>
      <c r="BM6765" s="138"/>
    </row>
    <row r="6766" spans="62:65" ht="13" thickBot="1">
      <c r="BJ6766" s="138"/>
      <c r="BK6766" s="138"/>
      <c r="BL6766" s="138"/>
      <c r="BM6766" s="138"/>
    </row>
    <row r="6767" spans="62:65" ht="13" thickBot="1">
      <c r="BJ6767" s="138"/>
      <c r="BK6767" s="138"/>
      <c r="BL6767" s="138"/>
      <c r="BM6767" s="138"/>
    </row>
    <row r="6768" spans="62:65" ht="13" thickBot="1">
      <c r="BJ6768" s="138"/>
      <c r="BK6768" s="138"/>
      <c r="BL6768" s="138"/>
      <c r="BM6768" s="138"/>
    </row>
    <row r="6769" spans="62:65" ht="13" thickBot="1">
      <c r="BJ6769" s="138"/>
      <c r="BK6769" s="138"/>
      <c r="BL6769" s="138"/>
      <c r="BM6769" s="138"/>
    </row>
    <row r="6770" spans="62:65" ht="13" thickBot="1">
      <c r="BJ6770" s="138"/>
      <c r="BK6770" s="138"/>
      <c r="BL6770" s="138"/>
      <c r="BM6770" s="138"/>
    </row>
    <row r="6771" spans="62:65" ht="13" thickBot="1">
      <c r="BJ6771" s="138"/>
      <c r="BK6771" s="138"/>
      <c r="BL6771" s="138"/>
      <c r="BM6771" s="138"/>
    </row>
    <row r="6772" spans="62:65" ht="13" thickBot="1">
      <c r="BJ6772" s="138"/>
      <c r="BK6772" s="138"/>
      <c r="BL6772" s="138"/>
      <c r="BM6772" s="138"/>
    </row>
    <row r="6773" spans="62:65" ht="13" thickBot="1">
      <c r="BJ6773" s="138"/>
      <c r="BK6773" s="138"/>
      <c r="BL6773" s="138"/>
      <c r="BM6773" s="138"/>
    </row>
    <row r="6774" spans="62:65" ht="13" thickBot="1">
      <c r="BJ6774" s="138"/>
      <c r="BK6774" s="138"/>
      <c r="BL6774" s="138"/>
      <c r="BM6774" s="138"/>
    </row>
    <row r="6775" spans="62:65" ht="13" thickBot="1">
      <c r="BJ6775" s="138"/>
      <c r="BK6775" s="138"/>
      <c r="BL6775" s="138"/>
      <c r="BM6775" s="138"/>
    </row>
    <row r="6776" spans="62:65" ht="13" thickBot="1">
      <c r="BJ6776" s="138"/>
      <c r="BK6776" s="138"/>
      <c r="BL6776" s="138"/>
      <c r="BM6776" s="138"/>
    </row>
    <row r="6777" spans="62:65" ht="13" thickBot="1">
      <c r="BJ6777" s="138"/>
      <c r="BK6777" s="138"/>
      <c r="BL6777" s="138"/>
      <c r="BM6777" s="138"/>
    </row>
    <row r="6778" spans="62:65" ht="13" thickBot="1">
      <c r="BJ6778" s="138"/>
      <c r="BK6778" s="138"/>
      <c r="BL6778" s="138"/>
      <c r="BM6778" s="138"/>
    </row>
    <row r="6779" spans="62:65" ht="13" thickBot="1">
      <c r="BJ6779" s="138"/>
      <c r="BK6779" s="138"/>
      <c r="BL6779" s="138"/>
      <c r="BM6779" s="138"/>
    </row>
    <row r="6780" spans="62:65" ht="13" thickBot="1">
      <c r="BJ6780" s="138"/>
      <c r="BK6780" s="138"/>
      <c r="BL6780" s="138"/>
      <c r="BM6780" s="138"/>
    </row>
    <row r="6781" spans="62:65" ht="13" thickBot="1">
      <c r="BJ6781" s="138"/>
      <c r="BK6781" s="138"/>
      <c r="BL6781" s="138"/>
      <c r="BM6781" s="138"/>
    </row>
    <row r="6782" spans="62:65" ht="13" thickBot="1">
      <c r="BJ6782" s="138"/>
      <c r="BK6782" s="138"/>
      <c r="BL6782" s="138"/>
      <c r="BM6782" s="138"/>
    </row>
    <row r="6783" spans="62:65" ht="13" thickBot="1">
      <c r="BJ6783" s="138"/>
      <c r="BK6783" s="138"/>
      <c r="BL6783" s="138"/>
      <c r="BM6783" s="138"/>
    </row>
    <row r="6784" spans="62:65" ht="13" thickBot="1">
      <c r="BJ6784" s="138"/>
      <c r="BK6784" s="138"/>
      <c r="BL6784" s="138"/>
      <c r="BM6784" s="138"/>
    </row>
    <row r="6785" spans="62:65" ht="13" thickBot="1">
      <c r="BJ6785" s="138"/>
      <c r="BK6785" s="138"/>
      <c r="BL6785" s="138"/>
      <c r="BM6785" s="138"/>
    </row>
    <row r="6786" spans="62:65" ht="13" thickBot="1">
      <c r="BJ6786" s="138"/>
      <c r="BK6786" s="138"/>
      <c r="BL6786" s="138"/>
      <c r="BM6786" s="138"/>
    </row>
    <row r="6787" spans="62:65" ht="13" thickBot="1">
      <c r="BJ6787" s="138"/>
      <c r="BK6787" s="138"/>
      <c r="BL6787" s="138"/>
      <c r="BM6787" s="138"/>
    </row>
    <row r="6788" spans="62:65" ht="13" thickBot="1">
      <c r="BJ6788" s="138"/>
      <c r="BK6788" s="138"/>
      <c r="BL6788" s="138"/>
      <c r="BM6788" s="138"/>
    </row>
    <row r="6789" spans="62:65" ht="13" thickBot="1">
      <c r="BJ6789" s="138"/>
      <c r="BK6789" s="138"/>
      <c r="BL6789" s="138"/>
      <c r="BM6789" s="138"/>
    </row>
    <row r="6790" spans="62:65" ht="13" thickBot="1">
      <c r="BJ6790" s="138"/>
      <c r="BK6790" s="138"/>
      <c r="BL6790" s="138"/>
      <c r="BM6790" s="138"/>
    </row>
    <row r="6791" spans="62:65" ht="13" thickBot="1">
      <c r="BJ6791" s="138"/>
      <c r="BK6791" s="138"/>
      <c r="BL6791" s="138"/>
      <c r="BM6791" s="138"/>
    </row>
    <row r="6792" spans="62:65" ht="13" thickBot="1">
      <c r="BJ6792" s="138"/>
      <c r="BK6792" s="138"/>
      <c r="BL6792" s="138"/>
      <c r="BM6792" s="138"/>
    </row>
    <row r="6793" spans="62:65" ht="13" thickBot="1">
      <c r="BJ6793" s="138"/>
      <c r="BK6793" s="138"/>
      <c r="BL6793" s="138"/>
      <c r="BM6793" s="138"/>
    </row>
    <row r="6794" spans="62:65" ht="13" thickBot="1">
      <c r="BJ6794" s="138"/>
      <c r="BK6794" s="138"/>
      <c r="BL6794" s="138"/>
      <c r="BM6794" s="138"/>
    </row>
    <row r="6795" spans="62:65" ht="13" thickBot="1">
      <c r="BJ6795" s="138"/>
      <c r="BK6795" s="138"/>
      <c r="BL6795" s="138"/>
      <c r="BM6795" s="138"/>
    </row>
    <row r="6796" spans="62:65" ht="13" thickBot="1">
      <c r="BJ6796" s="138"/>
      <c r="BK6796" s="138"/>
      <c r="BL6796" s="138"/>
      <c r="BM6796" s="138"/>
    </row>
    <row r="6797" spans="62:65" ht="13" thickBot="1">
      <c r="BJ6797" s="138"/>
      <c r="BK6797" s="138"/>
      <c r="BL6797" s="138"/>
      <c r="BM6797" s="138"/>
    </row>
    <row r="6798" spans="62:65" ht="13" thickBot="1">
      <c r="BJ6798" s="138"/>
      <c r="BK6798" s="138"/>
      <c r="BL6798" s="138"/>
      <c r="BM6798" s="138"/>
    </row>
    <row r="6799" spans="62:65" ht="13" thickBot="1">
      <c r="BJ6799" s="138"/>
      <c r="BK6799" s="138"/>
      <c r="BL6799" s="138"/>
      <c r="BM6799" s="138"/>
    </row>
    <row r="6800" spans="62:65" ht="13" thickBot="1">
      <c r="BJ6800" s="138"/>
      <c r="BK6800" s="138"/>
      <c r="BL6800" s="138"/>
      <c r="BM6800" s="138"/>
    </row>
    <row r="6801" spans="62:65" ht="13" thickBot="1">
      <c r="BJ6801" s="138"/>
      <c r="BK6801" s="138"/>
      <c r="BL6801" s="138"/>
      <c r="BM6801" s="138"/>
    </row>
    <row r="6802" spans="62:65" ht="13" thickBot="1">
      <c r="BJ6802" s="138"/>
      <c r="BK6802" s="138"/>
      <c r="BL6802" s="138"/>
      <c r="BM6802" s="138"/>
    </row>
    <row r="6803" spans="62:65" ht="13" thickBot="1">
      <c r="BJ6803" s="138"/>
      <c r="BK6803" s="138"/>
      <c r="BL6803" s="138"/>
      <c r="BM6803" s="138"/>
    </row>
    <row r="6804" spans="62:65" ht="13" thickBot="1">
      <c r="BJ6804" s="138"/>
      <c r="BK6804" s="138"/>
      <c r="BL6804" s="138"/>
      <c r="BM6804" s="138"/>
    </row>
    <row r="6805" spans="62:65" ht="13" thickBot="1">
      <c r="BJ6805" s="138"/>
      <c r="BK6805" s="138"/>
      <c r="BL6805" s="138"/>
      <c r="BM6805" s="138"/>
    </row>
    <row r="6806" spans="62:65" ht="13" thickBot="1">
      <c r="BJ6806" s="138"/>
      <c r="BK6806" s="138"/>
      <c r="BL6806" s="138"/>
      <c r="BM6806" s="138"/>
    </row>
    <row r="6807" spans="62:65" ht="13" thickBot="1">
      <c r="BJ6807" s="138"/>
      <c r="BK6807" s="138"/>
      <c r="BL6807" s="138"/>
      <c r="BM6807" s="138"/>
    </row>
    <row r="6808" spans="62:65" ht="13" thickBot="1">
      <c r="BJ6808" s="138"/>
      <c r="BK6808" s="138"/>
      <c r="BL6808" s="138"/>
      <c r="BM6808" s="138"/>
    </row>
    <row r="6809" spans="62:65" ht="13" thickBot="1">
      <c r="BJ6809" s="138"/>
      <c r="BK6809" s="138"/>
      <c r="BL6809" s="138"/>
      <c r="BM6809" s="138"/>
    </row>
    <row r="6810" spans="62:65" ht="13" thickBot="1">
      <c r="BJ6810" s="138"/>
      <c r="BK6810" s="138"/>
      <c r="BL6810" s="138"/>
      <c r="BM6810" s="138"/>
    </row>
    <row r="6811" spans="62:65" ht="13" thickBot="1">
      <c r="BJ6811" s="138"/>
      <c r="BK6811" s="138"/>
      <c r="BL6811" s="138"/>
      <c r="BM6811" s="138"/>
    </row>
    <row r="6812" spans="62:65" ht="13" thickBot="1">
      <c r="BJ6812" s="138"/>
      <c r="BK6812" s="138"/>
      <c r="BL6812" s="138"/>
      <c r="BM6812" s="138"/>
    </row>
    <row r="6813" spans="62:65" ht="13" thickBot="1">
      <c r="BJ6813" s="138"/>
      <c r="BK6813" s="138"/>
      <c r="BL6813" s="138"/>
      <c r="BM6813" s="138"/>
    </row>
    <row r="6814" spans="62:65" ht="13" thickBot="1">
      <c r="BJ6814" s="138"/>
      <c r="BK6814" s="138"/>
      <c r="BL6814" s="138"/>
      <c r="BM6814" s="138"/>
    </row>
    <row r="6815" spans="62:65" ht="13" thickBot="1">
      <c r="BJ6815" s="138"/>
      <c r="BK6815" s="138"/>
      <c r="BL6815" s="138"/>
      <c r="BM6815" s="138"/>
    </row>
    <row r="6816" spans="62:65" ht="13" thickBot="1">
      <c r="BJ6816" s="138"/>
      <c r="BK6816" s="138"/>
      <c r="BL6816" s="138"/>
      <c r="BM6816" s="138"/>
    </row>
    <row r="6817" spans="62:65" ht="13" thickBot="1">
      <c r="BJ6817" s="138"/>
      <c r="BK6817" s="138"/>
      <c r="BL6817" s="138"/>
      <c r="BM6817" s="138"/>
    </row>
    <row r="6818" spans="62:65" ht="13" thickBot="1">
      <c r="BJ6818" s="138"/>
      <c r="BK6818" s="138"/>
      <c r="BL6818" s="138"/>
      <c r="BM6818" s="138"/>
    </row>
    <row r="6819" spans="62:65" ht="13" thickBot="1">
      <c r="BJ6819" s="138"/>
      <c r="BK6819" s="138"/>
      <c r="BL6819" s="138"/>
      <c r="BM6819" s="138"/>
    </row>
    <row r="6820" spans="62:65" ht="13" thickBot="1">
      <c r="BJ6820" s="138"/>
      <c r="BK6820" s="138"/>
      <c r="BL6820" s="138"/>
      <c r="BM6820" s="138"/>
    </row>
    <row r="6821" spans="62:65" ht="13" thickBot="1">
      <c r="BJ6821" s="138"/>
      <c r="BK6821" s="138"/>
      <c r="BL6821" s="138"/>
      <c r="BM6821" s="138"/>
    </row>
    <row r="6822" spans="62:65" ht="13" thickBot="1">
      <c r="BJ6822" s="138"/>
      <c r="BK6822" s="138"/>
      <c r="BL6822" s="138"/>
      <c r="BM6822" s="138"/>
    </row>
    <row r="6823" spans="62:65" ht="13" thickBot="1">
      <c r="BJ6823" s="138"/>
      <c r="BK6823" s="138"/>
      <c r="BL6823" s="138"/>
      <c r="BM6823" s="138"/>
    </row>
    <row r="6824" spans="62:65" ht="13" thickBot="1">
      <c r="BJ6824" s="138"/>
      <c r="BK6824" s="138"/>
      <c r="BL6824" s="138"/>
      <c r="BM6824" s="138"/>
    </row>
    <row r="6825" spans="62:65" ht="13" thickBot="1">
      <c r="BJ6825" s="138"/>
      <c r="BK6825" s="138"/>
      <c r="BL6825" s="138"/>
      <c r="BM6825" s="138"/>
    </row>
    <row r="6826" spans="62:65" ht="13" thickBot="1">
      <c r="BJ6826" s="138"/>
      <c r="BK6826" s="138"/>
      <c r="BL6826" s="138"/>
      <c r="BM6826" s="138"/>
    </row>
    <row r="6827" spans="62:65" ht="13" thickBot="1">
      <c r="BJ6827" s="138"/>
      <c r="BK6827" s="138"/>
      <c r="BL6827" s="138"/>
      <c r="BM6827" s="138"/>
    </row>
    <row r="6828" spans="62:65" ht="13" thickBot="1">
      <c r="BJ6828" s="138"/>
      <c r="BK6828" s="138"/>
      <c r="BL6828" s="138"/>
      <c r="BM6828" s="138"/>
    </row>
    <row r="6829" spans="62:65" ht="13" thickBot="1">
      <c r="BJ6829" s="138"/>
      <c r="BK6829" s="138"/>
      <c r="BL6829" s="138"/>
      <c r="BM6829" s="138"/>
    </row>
    <row r="6830" spans="62:65" ht="13" thickBot="1">
      <c r="BJ6830" s="138"/>
      <c r="BK6830" s="138"/>
      <c r="BL6830" s="138"/>
      <c r="BM6830" s="138"/>
    </row>
    <row r="6831" spans="62:65" ht="13" thickBot="1">
      <c r="BJ6831" s="138"/>
      <c r="BK6831" s="138"/>
      <c r="BL6831" s="138"/>
      <c r="BM6831" s="138"/>
    </row>
    <row r="6832" spans="62:65" ht="13" thickBot="1">
      <c r="BJ6832" s="138"/>
      <c r="BK6832" s="138"/>
      <c r="BL6832" s="138"/>
      <c r="BM6832" s="138"/>
    </row>
    <row r="6833" spans="62:65" ht="13" thickBot="1">
      <c r="BJ6833" s="138"/>
      <c r="BK6833" s="138"/>
      <c r="BL6833" s="138"/>
      <c r="BM6833" s="138"/>
    </row>
    <row r="6834" spans="62:65" ht="13" thickBot="1">
      <c r="BJ6834" s="138"/>
      <c r="BK6834" s="138"/>
      <c r="BL6834" s="138"/>
      <c r="BM6834" s="138"/>
    </row>
    <row r="6835" spans="62:65" ht="13" thickBot="1">
      <c r="BJ6835" s="138"/>
      <c r="BK6835" s="138"/>
      <c r="BL6835" s="138"/>
      <c r="BM6835" s="138"/>
    </row>
    <row r="6836" spans="62:65" ht="13" thickBot="1">
      <c r="BJ6836" s="138"/>
      <c r="BK6836" s="138"/>
      <c r="BL6836" s="138"/>
      <c r="BM6836" s="138"/>
    </row>
    <row r="6837" spans="62:65" ht="13" thickBot="1">
      <c r="BJ6837" s="138"/>
      <c r="BK6837" s="138"/>
      <c r="BL6837" s="138"/>
      <c r="BM6837" s="138"/>
    </row>
    <row r="6838" spans="62:65" ht="13" thickBot="1">
      <c r="BJ6838" s="138"/>
      <c r="BK6838" s="138"/>
      <c r="BL6838" s="138"/>
      <c r="BM6838" s="138"/>
    </row>
    <row r="6839" spans="62:65" ht="13" thickBot="1">
      <c r="BJ6839" s="138"/>
      <c r="BK6839" s="138"/>
      <c r="BL6839" s="138"/>
      <c r="BM6839" s="138"/>
    </row>
    <row r="6840" spans="62:65" ht="13" thickBot="1">
      <c r="BJ6840" s="138"/>
      <c r="BK6840" s="138"/>
      <c r="BL6840" s="138"/>
      <c r="BM6840" s="138"/>
    </row>
    <row r="6841" spans="62:65" ht="13" thickBot="1">
      <c r="BJ6841" s="138"/>
      <c r="BK6841" s="138"/>
      <c r="BL6841" s="138"/>
      <c r="BM6841" s="138"/>
    </row>
    <row r="6842" spans="62:65" ht="13" thickBot="1">
      <c r="BJ6842" s="138"/>
      <c r="BK6842" s="138"/>
      <c r="BL6842" s="138"/>
      <c r="BM6842" s="138"/>
    </row>
    <row r="6843" spans="62:65" ht="13" thickBot="1">
      <c r="BJ6843" s="138"/>
      <c r="BK6843" s="138"/>
      <c r="BL6843" s="138"/>
      <c r="BM6843" s="138"/>
    </row>
    <row r="6844" spans="62:65" ht="13" thickBot="1">
      <c r="BJ6844" s="138"/>
      <c r="BK6844" s="138"/>
      <c r="BL6844" s="138"/>
      <c r="BM6844" s="138"/>
    </row>
    <row r="6845" spans="62:65" ht="13" thickBot="1">
      <c r="BJ6845" s="138"/>
      <c r="BK6845" s="138"/>
      <c r="BL6845" s="138"/>
      <c r="BM6845" s="138"/>
    </row>
    <row r="6846" spans="62:65" ht="13" thickBot="1">
      <c r="BJ6846" s="138"/>
      <c r="BK6846" s="138"/>
      <c r="BL6846" s="138"/>
      <c r="BM6846" s="138"/>
    </row>
    <row r="6847" spans="62:65" ht="13" thickBot="1">
      <c r="BJ6847" s="138"/>
      <c r="BK6847" s="138"/>
      <c r="BL6847" s="138"/>
      <c r="BM6847" s="138"/>
    </row>
    <row r="6848" spans="62:65" ht="13" thickBot="1">
      <c r="BJ6848" s="138"/>
      <c r="BK6848" s="138"/>
      <c r="BL6848" s="138"/>
      <c r="BM6848" s="138"/>
    </row>
    <row r="6849" spans="62:65" ht="13" thickBot="1">
      <c r="BJ6849" s="138"/>
      <c r="BK6849" s="138"/>
      <c r="BL6849" s="138"/>
      <c r="BM6849" s="138"/>
    </row>
    <row r="6850" spans="62:65" ht="13" thickBot="1">
      <c r="BJ6850" s="138"/>
      <c r="BK6850" s="138"/>
      <c r="BL6850" s="138"/>
      <c r="BM6850" s="138"/>
    </row>
    <row r="6851" spans="62:65" ht="13" thickBot="1">
      <c r="BJ6851" s="138"/>
      <c r="BK6851" s="138"/>
      <c r="BL6851" s="138"/>
      <c r="BM6851" s="138"/>
    </row>
    <row r="6852" spans="62:65" ht="13" thickBot="1">
      <c r="BJ6852" s="138"/>
      <c r="BK6852" s="138"/>
      <c r="BL6852" s="138"/>
      <c r="BM6852" s="138"/>
    </row>
    <row r="6853" spans="62:65" ht="13" thickBot="1">
      <c r="BJ6853" s="138"/>
      <c r="BK6853" s="138"/>
      <c r="BL6853" s="138"/>
      <c r="BM6853" s="138"/>
    </row>
    <row r="6854" spans="62:65" ht="13" thickBot="1">
      <c r="BJ6854" s="138"/>
      <c r="BK6854" s="138"/>
      <c r="BL6854" s="138"/>
      <c r="BM6854" s="138"/>
    </row>
    <row r="6855" spans="62:65" ht="13" thickBot="1">
      <c r="BJ6855" s="138"/>
      <c r="BK6855" s="138"/>
      <c r="BL6855" s="138"/>
      <c r="BM6855" s="138"/>
    </row>
    <row r="6856" spans="62:65" ht="13" thickBot="1">
      <c r="BJ6856" s="138"/>
      <c r="BK6856" s="138"/>
      <c r="BL6856" s="138"/>
      <c r="BM6856" s="138"/>
    </row>
    <row r="6857" spans="62:65" ht="13" thickBot="1">
      <c r="BJ6857" s="138"/>
      <c r="BK6857" s="138"/>
      <c r="BL6857" s="138"/>
      <c r="BM6857" s="138"/>
    </row>
    <row r="6858" spans="62:65" ht="13" thickBot="1">
      <c r="BJ6858" s="138"/>
      <c r="BK6858" s="138"/>
      <c r="BL6858" s="138"/>
      <c r="BM6858" s="138"/>
    </row>
    <row r="6859" spans="62:65" ht="13" thickBot="1">
      <c r="BJ6859" s="138"/>
      <c r="BK6859" s="138"/>
      <c r="BL6859" s="138"/>
      <c r="BM6859" s="138"/>
    </row>
    <row r="6860" spans="62:65" ht="13" thickBot="1">
      <c r="BJ6860" s="138"/>
      <c r="BK6860" s="138"/>
      <c r="BL6860" s="138"/>
      <c r="BM6860" s="138"/>
    </row>
    <row r="6861" spans="62:65" ht="13" thickBot="1">
      <c r="BJ6861" s="138"/>
      <c r="BK6861" s="138"/>
      <c r="BL6861" s="138"/>
      <c r="BM6861" s="138"/>
    </row>
    <row r="6862" spans="62:65" ht="13" thickBot="1">
      <c r="BJ6862" s="138"/>
      <c r="BK6862" s="138"/>
      <c r="BL6862" s="138"/>
      <c r="BM6862" s="138"/>
    </row>
    <row r="6863" spans="62:65" ht="13" thickBot="1">
      <c r="BJ6863" s="138"/>
      <c r="BK6863" s="138"/>
      <c r="BL6863" s="138"/>
      <c r="BM6863" s="138"/>
    </row>
    <row r="6864" spans="62:65" ht="13" thickBot="1">
      <c r="BJ6864" s="138"/>
      <c r="BK6864" s="138"/>
      <c r="BL6864" s="138"/>
      <c r="BM6864" s="138"/>
    </row>
    <row r="6865" spans="62:65" ht="13" thickBot="1">
      <c r="BJ6865" s="138"/>
      <c r="BK6865" s="138"/>
      <c r="BL6865" s="138"/>
      <c r="BM6865" s="138"/>
    </row>
    <row r="6866" spans="62:65" ht="13" thickBot="1">
      <c r="BJ6866" s="138"/>
      <c r="BK6866" s="138"/>
      <c r="BL6866" s="138"/>
      <c r="BM6866" s="138"/>
    </row>
    <row r="6867" spans="62:65" ht="13" thickBot="1">
      <c r="BJ6867" s="138"/>
      <c r="BK6867" s="138"/>
      <c r="BL6867" s="138"/>
      <c r="BM6867" s="138"/>
    </row>
    <row r="6868" spans="62:65" ht="13" thickBot="1">
      <c r="BJ6868" s="138"/>
      <c r="BK6868" s="138"/>
      <c r="BL6868" s="138"/>
      <c r="BM6868" s="138"/>
    </row>
    <row r="6869" spans="62:65" ht="13" thickBot="1">
      <c r="BJ6869" s="138"/>
      <c r="BK6869" s="138"/>
      <c r="BL6869" s="138"/>
      <c r="BM6869" s="138"/>
    </row>
    <row r="6870" spans="62:65" ht="13" thickBot="1">
      <c r="BJ6870" s="138"/>
      <c r="BK6870" s="138"/>
      <c r="BL6870" s="138"/>
      <c r="BM6870" s="138"/>
    </row>
    <row r="6871" spans="62:65" ht="13" thickBot="1">
      <c r="BJ6871" s="138"/>
      <c r="BK6871" s="138"/>
      <c r="BL6871" s="138"/>
      <c r="BM6871" s="138"/>
    </row>
    <row r="6872" spans="62:65" ht="13" thickBot="1">
      <c r="BJ6872" s="138"/>
      <c r="BK6872" s="138"/>
      <c r="BL6872" s="138"/>
      <c r="BM6872" s="138"/>
    </row>
    <row r="6873" spans="62:65" ht="13" thickBot="1">
      <c r="BJ6873" s="138"/>
      <c r="BK6873" s="138"/>
      <c r="BL6873" s="138"/>
      <c r="BM6873" s="138"/>
    </row>
    <row r="6874" spans="62:65" ht="13" thickBot="1">
      <c r="BJ6874" s="138"/>
      <c r="BK6874" s="138"/>
      <c r="BL6874" s="138"/>
      <c r="BM6874" s="138"/>
    </row>
    <row r="6875" spans="62:65" ht="13" thickBot="1">
      <c r="BJ6875" s="138"/>
      <c r="BK6875" s="138"/>
      <c r="BL6875" s="138"/>
      <c r="BM6875" s="138"/>
    </row>
    <row r="6876" spans="62:65" ht="13" thickBot="1">
      <c r="BJ6876" s="138"/>
      <c r="BK6876" s="138"/>
      <c r="BL6876" s="138"/>
      <c r="BM6876" s="138"/>
    </row>
    <row r="6877" spans="62:65" ht="13" thickBot="1">
      <c r="BJ6877" s="138"/>
      <c r="BK6877" s="138"/>
      <c r="BL6877" s="138"/>
      <c r="BM6877" s="138"/>
    </row>
    <row r="6878" spans="62:65" ht="13" thickBot="1">
      <c r="BJ6878" s="138"/>
      <c r="BK6878" s="138"/>
      <c r="BL6878" s="138"/>
      <c r="BM6878" s="138"/>
    </row>
    <row r="6879" spans="62:65" ht="13" thickBot="1">
      <c r="BJ6879" s="138"/>
      <c r="BK6879" s="138"/>
      <c r="BL6879" s="138"/>
      <c r="BM6879" s="138"/>
    </row>
    <row r="6880" spans="62:65" ht="13" thickBot="1">
      <c r="BJ6880" s="138"/>
      <c r="BK6880" s="138"/>
      <c r="BL6880" s="138"/>
      <c r="BM6880" s="138"/>
    </row>
    <row r="6881" spans="62:65" ht="13" thickBot="1">
      <c r="BJ6881" s="138"/>
      <c r="BK6881" s="138"/>
      <c r="BL6881" s="138"/>
      <c r="BM6881" s="138"/>
    </row>
    <row r="6882" spans="62:65" ht="13" thickBot="1">
      <c r="BJ6882" s="138"/>
      <c r="BK6882" s="138"/>
      <c r="BL6882" s="138"/>
      <c r="BM6882" s="138"/>
    </row>
    <row r="6883" spans="62:65" ht="13" thickBot="1">
      <c r="BJ6883" s="138"/>
      <c r="BK6883" s="138"/>
      <c r="BL6883" s="138"/>
      <c r="BM6883" s="138"/>
    </row>
    <row r="6884" spans="62:65" ht="13" thickBot="1">
      <c r="BJ6884" s="138"/>
      <c r="BK6884" s="138"/>
      <c r="BL6884" s="138"/>
      <c r="BM6884" s="138"/>
    </row>
    <row r="6885" spans="62:65" ht="13" thickBot="1">
      <c r="BJ6885" s="138"/>
      <c r="BK6885" s="138"/>
      <c r="BL6885" s="138"/>
      <c r="BM6885" s="138"/>
    </row>
    <row r="6886" spans="62:65" ht="13" thickBot="1">
      <c r="BJ6886" s="138"/>
      <c r="BK6886" s="138"/>
      <c r="BL6886" s="138"/>
      <c r="BM6886" s="138"/>
    </row>
    <row r="6887" spans="62:65" ht="13" thickBot="1">
      <c r="BJ6887" s="138"/>
      <c r="BK6887" s="138"/>
      <c r="BL6887" s="138"/>
      <c r="BM6887" s="138"/>
    </row>
    <row r="6888" spans="62:65" ht="13" thickBot="1">
      <c r="BJ6888" s="138"/>
      <c r="BK6888" s="138"/>
      <c r="BL6888" s="138"/>
      <c r="BM6888" s="138"/>
    </row>
    <row r="6889" spans="62:65" ht="13" thickBot="1">
      <c r="BJ6889" s="138"/>
      <c r="BK6889" s="138"/>
      <c r="BL6889" s="138"/>
      <c r="BM6889" s="138"/>
    </row>
    <row r="6890" spans="62:65" ht="13" thickBot="1">
      <c r="BJ6890" s="138"/>
      <c r="BK6890" s="138"/>
      <c r="BL6890" s="138"/>
      <c r="BM6890" s="138"/>
    </row>
    <row r="6891" spans="62:65" ht="13" thickBot="1">
      <c r="BJ6891" s="138"/>
      <c r="BK6891" s="138"/>
      <c r="BL6891" s="138"/>
      <c r="BM6891" s="138"/>
    </row>
    <row r="6892" spans="62:65" ht="13" thickBot="1">
      <c r="BJ6892" s="138"/>
      <c r="BK6892" s="138"/>
      <c r="BL6892" s="138"/>
      <c r="BM6892" s="138"/>
    </row>
    <row r="6893" spans="62:65" ht="13" thickBot="1">
      <c r="BJ6893" s="138"/>
      <c r="BK6893" s="138"/>
      <c r="BL6893" s="138"/>
      <c r="BM6893" s="138"/>
    </row>
    <row r="6894" spans="62:65" ht="13" thickBot="1">
      <c r="BJ6894" s="138"/>
      <c r="BK6894" s="138"/>
      <c r="BL6894" s="138"/>
      <c r="BM6894" s="138"/>
    </row>
    <row r="6895" spans="62:65" ht="13" thickBot="1">
      <c r="BJ6895" s="138"/>
      <c r="BK6895" s="138"/>
      <c r="BL6895" s="138"/>
      <c r="BM6895" s="138"/>
    </row>
    <row r="6896" spans="62:65" ht="13" thickBot="1">
      <c r="BJ6896" s="138"/>
      <c r="BK6896" s="138"/>
      <c r="BL6896" s="138"/>
      <c r="BM6896" s="138"/>
    </row>
    <row r="6897" spans="62:65" ht="13" thickBot="1">
      <c r="BJ6897" s="138"/>
      <c r="BK6897" s="138"/>
      <c r="BL6897" s="138"/>
      <c r="BM6897" s="138"/>
    </row>
    <row r="6898" spans="62:65" ht="13" thickBot="1">
      <c r="BJ6898" s="138"/>
      <c r="BK6898" s="138"/>
      <c r="BL6898" s="138"/>
      <c r="BM6898" s="138"/>
    </row>
    <row r="6899" spans="62:65" ht="13" thickBot="1">
      <c r="BJ6899" s="138"/>
      <c r="BK6899" s="138"/>
      <c r="BL6899" s="138"/>
      <c r="BM6899" s="138"/>
    </row>
    <row r="6900" spans="62:65" ht="13" thickBot="1">
      <c r="BJ6900" s="138"/>
      <c r="BK6900" s="138"/>
      <c r="BL6900" s="138"/>
      <c r="BM6900" s="138"/>
    </row>
    <row r="6901" spans="62:65" ht="13" thickBot="1">
      <c r="BJ6901" s="138"/>
      <c r="BK6901" s="138"/>
      <c r="BL6901" s="138"/>
      <c r="BM6901" s="138"/>
    </row>
    <row r="6902" spans="62:65" ht="13" thickBot="1">
      <c r="BJ6902" s="138"/>
      <c r="BK6902" s="138"/>
      <c r="BL6902" s="138"/>
      <c r="BM6902" s="138"/>
    </row>
    <row r="6903" spans="62:65" ht="13" thickBot="1">
      <c r="BJ6903" s="138"/>
      <c r="BK6903" s="138"/>
      <c r="BL6903" s="138"/>
      <c r="BM6903" s="138"/>
    </row>
    <row r="6904" spans="62:65" ht="13" thickBot="1">
      <c r="BJ6904" s="138"/>
      <c r="BK6904" s="138"/>
      <c r="BL6904" s="138"/>
      <c r="BM6904" s="138"/>
    </row>
    <row r="6905" spans="62:65" ht="13" thickBot="1">
      <c r="BJ6905" s="138"/>
      <c r="BK6905" s="138"/>
      <c r="BL6905" s="138"/>
      <c r="BM6905" s="138"/>
    </row>
    <row r="6906" spans="62:65" ht="13" thickBot="1">
      <c r="BJ6906" s="138"/>
      <c r="BK6906" s="138"/>
      <c r="BL6906" s="138"/>
      <c r="BM6906" s="138"/>
    </row>
    <row r="6907" spans="62:65" ht="13" thickBot="1">
      <c r="BJ6907" s="138"/>
      <c r="BK6907" s="138"/>
      <c r="BL6907" s="138"/>
      <c r="BM6907" s="138"/>
    </row>
    <row r="6908" spans="62:65" ht="13" thickBot="1">
      <c r="BJ6908" s="138"/>
      <c r="BK6908" s="138"/>
      <c r="BL6908" s="138"/>
      <c r="BM6908" s="138"/>
    </row>
    <row r="6909" spans="62:65" ht="13" thickBot="1">
      <c r="BJ6909" s="138"/>
      <c r="BK6909" s="138"/>
      <c r="BL6909" s="138"/>
      <c r="BM6909" s="138"/>
    </row>
    <row r="6910" spans="62:65" ht="13" thickBot="1">
      <c r="BJ6910" s="138"/>
      <c r="BK6910" s="138"/>
      <c r="BL6910" s="138"/>
      <c r="BM6910" s="138"/>
    </row>
    <row r="6911" spans="62:65" ht="13" thickBot="1">
      <c r="BJ6911" s="138"/>
      <c r="BK6911" s="138"/>
      <c r="BL6911" s="138"/>
      <c r="BM6911" s="138"/>
    </row>
    <row r="6912" spans="62:65" ht="13" thickBot="1">
      <c r="BJ6912" s="138"/>
      <c r="BK6912" s="138"/>
      <c r="BL6912" s="138"/>
      <c r="BM6912" s="138"/>
    </row>
    <row r="6913" spans="62:65" ht="13" thickBot="1">
      <c r="BJ6913" s="138"/>
      <c r="BK6913" s="138"/>
      <c r="BL6913" s="138"/>
      <c r="BM6913" s="138"/>
    </row>
    <row r="6914" spans="62:65" ht="13" thickBot="1">
      <c r="BJ6914" s="138"/>
      <c r="BK6914" s="138"/>
      <c r="BL6914" s="138"/>
      <c r="BM6914" s="138"/>
    </row>
    <row r="6915" spans="62:65" ht="13" thickBot="1">
      <c r="BJ6915" s="138"/>
      <c r="BK6915" s="138"/>
      <c r="BL6915" s="138"/>
      <c r="BM6915" s="138"/>
    </row>
    <row r="6916" spans="62:65" ht="13" thickBot="1">
      <c r="BJ6916" s="138"/>
      <c r="BK6916" s="138"/>
      <c r="BL6916" s="138"/>
      <c r="BM6916" s="138"/>
    </row>
    <row r="6917" spans="62:65" ht="13" thickBot="1">
      <c r="BJ6917" s="138"/>
      <c r="BK6917" s="138"/>
      <c r="BL6917" s="138"/>
      <c r="BM6917" s="138"/>
    </row>
    <row r="6918" spans="62:65" ht="13" thickBot="1">
      <c r="BJ6918" s="138"/>
      <c r="BK6918" s="138"/>
      <c r="BL6918" s="138"/>
      <c r="BM6918" s="138"/>
    </row>
    <row r="6919" spans="62:65" ht="13" thickBot="1">
      <c r="BJ6919" s="138"/>
      <c r="BK6919" s="138"/>
      <c r="BL6919" s="138"/>
      <c r="BM6919" s="138"/>
    </row>
    <row r="6920" spans="62:65" ht="13" thickBot="1">
      <c r="BJ6920" s="138"/>
      <c r="BK6920" s="138"/>
      <c r="BL6920" s="138"/>
      <c r="BM6920" s="138"/>
    </row>
    <row r="6921" spans="62:65" ht="13" thickBot="1">
      <c r="BJ6921" s="138"/>
      <c r="BK6921" s="138"/>
      <c r="BL6921" s="138"/>
      <c r="BM6921" s="138"/>
    </row>
    <row r="6922" spans="62:65" ht="13" thickBot="1">
      <c r="BJ6922" s="138"/>
      <c r="BK6922" s="138"/>
      <c r="BL6922" s="138"/>
      <c r="BM6922" s="138"/>
    </row>
    <row r="6923" spans="62:65" ht="13" thickBot="1">
      <c r="BJ6923" s="138"/>
      <c r="BK6923" s="138"/>
      <c r="BL6923" s="138"/>
      <c r="BM6923" s="138"/>
    </row>
    <row r="6924" spans="62:65" ht="13" thickBot="1">
      <c r="BJ6924" s="138"/>
      <c r="BK6924" s="138"/>
      <c r="BL6924" s="138"/>
      <c r="BM6924" s="138"/>
    </row>
    <row r="6925" spans="62:65" ht="13" thickBot="1">
      <c r="BJ6925" s="138"/>
      <c r="BK6925" s="138"/>
      <c r="BL6925" s="138"/>
      <c r="BM6925" s="138"/>
    </row>
    <row r="6926" spans="62:65" ht="13" thickBot="1">
      <c r="BJ6926" s="138"/>
      <c r="BK6926" s="138"/>
      <c r="BL6926" s="138"/>
      <c r="BM6926" s="138"/>
    </row>
    <row r="6927" spans="62:65" ht="13" thickBot="1">
      <c r="BJ6927" s="138"/>
      <c r="BK6927" s="138"/>
      <c r="BL6927" s="138"/>
      <c r="BM6927" s="138"/>
    </row>
    <row r="6928" spans="62:65" ht="13" thickBot="1">
      <c r="BJ6928" s="138"/>
      <c r="BK6928" s="138"/>
      <c r="BL6928" s="138"/>
      <c r="BM6928" s="138"/>
    </row>
    <row r="6929" spans="62:65" ht="13" thickBot="1">
      <c r="BJ6929" s="138"/>
      <c r="BK6929" s="138"/>
      <c r="BL6929" s="138"/>
      <c r="BM6929" s="138"/>
    </row>
    <row r="6930" spans="62:65" ht="13" thickBot="1">
      <c r="BJ6930" s="138"/>
      <c r="BK6930" s="138"/>
      <c r="BL6930" s="138"/>
      <c r="BM6930" s="138"/>
    </row>
    <row r="6931" spans="62:65" ht="13" thickBot="1">
      <c r="BJ6931" s="138"/>
      <c r="BK6931" s="138"/>
      <c r="BL6931" s="138"/>
      <c r="BM6931" s="138"/>
    </row>
    <row r="6932" spans="62:65" ht="13" thickBot="1">
      <c r="BJ6932" s="138"/>
      <c r="BK6932" s="138"/>
      <c r="BL6932" s="138"/>
      <c r="BM6932" s="138"/>
    </row>
    <row r="6933" spans="62:65" ht="13" thickBot="1">
      <c r="BJ6933" s="138"/>
      <c r="BK6933" s="138"/>
      <c r="BL6933" s="138"/>
      <c r="BM6933" s="138"/>
    </row>
    <row r="6934" spans="62:65" ht="13" thickBot="1">
      <c r="BJ6934" s="138"/>
      <c r="BK6934" s="138"/>
      <c r="BL6934" s="138"/>
      <c r="BM6934" s="138"/>
    </row>
    <row r="6935" spans="62:65" ht="13" thickBot="1">
      <c r="BJ6935" s="138"/>
      <c r="BK6935" s="138"/>
      <c r="BL6935" s="138"/>
      <c r="BM6935" s="138"/>
    </row>
    <row r="6936" spans="62:65" ht="13" thickBot="1">
      <c r="BJ6936" s="138"/>
      <c r="BK6936" s="138"/>
      <c r="BL6936" s="138"/>
      <c r="BM6936" s="138"/>
    </row>
    <row r="6937" spans="62:65" ht="13" thickBot="1">
      <c r="BJ6937" s="138"/>
      <c r="BK6937" s="138"/>
      <c r="BL6937" s="138"/>
      <c r="BM6937" s="138"/>
    </row>
    <row r="6938" spans="62:65" ht="13" thickBot="1">
      <c r="BJ6938" s="138"/>
      <c r="BK6938" s="138"/>
      <c r="BL6938" s="138"/>
      <c r="BM6938" s="138"/>
    </row>
    <row r="6939" spans="62:65" ht="13" thickBot="1">
      <c r="BJ6939" s="138"/>
      <c r="BK6939" s="138"/>
      <c r="BL6939" s="138"/>
      <c r="BM6939" s="138"/>
    </row>
    <row r="6940" spans="62:65" ht="13" thickBot="1">
      <c r="BJ6940" s="138"/>
      <c r="BK6940" s="138"/>
      <c r="BL6940" s="138"/>
      <c r="BM6940" s="138"/>
    </row>
    <row r="6941" spans="62:65" ht="13" thickBot="1">
      <c r="BJ6941" s="138"/>
      <c r="BK6941" s="138"/>
      <c r="BL6941" s="138"/>
      <c r="BM6941" s="138"/>
    </row>
    <row r="6942" spans="62:65" ht="13" thickBot="1">
      <c r="BJ6942" s="138"/>
      <c r="BK6942" s="138"/>
      <c r="BL6942" s="138"/>
      <c r="BM6942" s="138"/>
    </row>
    <row r="6943" spans="62:65" ht="13" thickBot="1">
      <c r="BJ6943" s="138"/>
      <c r="BK6943" s="138"/>
      <c r="BL6943" s="138"/>
      <c r="BM6943" s="138"/>
    </row>
    <row r="6944" spans="62:65" ht="13" thickBot="1">
      <c r="BJ6944" s="138"/>
      <c r="BK6944" s="138"/>
      <c r="BL6944" s="138"/>
      <c r="BM6944" s="138"/>
    </row>
    <row r="6945" spans="62:65" ht="13" thickBot="1">
      <c r="BJ6945" s="138"/>
      <c r="BK6945" s="138"/>
      <c r="BL6945" s="138"/>
      <c r="BM6945" s="138"/>
    </row>
    <row r="6946" spans="62:65" ht="13" thickBot="1">
      <c r="BJ6946" s="138"/>
      <c r="BK6946" s="138"/>
      <c r="BL6946" s="138"/>
      <c r="BM6946" s="138"/>
    </row>
    <row r="6947" spans="62:65" ht="13" thickBot="1">
      <c r="BJ6947" s="138"/>
      <c r="BK6947" s="138"/>
      <c r="BL6947" s="138"/>
      <c r="BM6947" s="138"/>
    </row>
    <row r="6948" spans="62:65" ht="13" thickBot="1">
      <c r="BJ6948" s="138"/>
      <c r="BK6948" s="138"/>
      <c r="BL6948" s="138"/>
      <c r="BM6948" s="138"/>
    </row>
    <row r="6949" spans="62:65" ht="13" thickBot="1">
      <c r="BJ6949" s="138"/>
      <c r="BK6949" s="138"/>
      <c r="BL6949" s="138"/>
      <c r="BM6949" s="138"/>
    </row>
    <row r="6950" spans="62:65" ht="13" thickBot="1">
      <c r="BJ6950" s="138"/>
      <c r="BK6950" s="138"/>
      <c r="BL6950" s="138"/>
      <c r="BM6950" s="138"/>
    </row>
    <row r="6951" spans="62:65" ht="13" thickBot="1">
      <c r="BJ6951" s="138"/>
      <c r="BK6951" s="138"/>
      <c r="BL6951" s="138"/>
      <c r="BM6951" s="138"/>
    </row>
    <row r="6952" spans="62:65" ht="13" thickBot="1">
      <c r="BJ6952" s="138"/>
      <c r="BK6952" s="138"/>
      <c r="BL6952" s="138"/>
      <c r="BM6952" s="138"/>
    </row>
    <row r="6953" spans="62:65" ht="13" thickBot="1">
      <c r="BJ6953" s="138"/>
      <c r="BK6953" s="138"/>
      <c r="BL6953" s="138"/>
      <c r="BM6953" s="138"/>
    </row>
    <row r="6954" spans="62:65" ht="13" thickBot="1">
      <c r="BJ6954" s="138"/>
      <c r="BK6954" s="138"/>
      <c r="BL6954" s="138"/>
      <c r="BM6954" s="138"/>
    </row>
    <row r="6955" spans="62:65" ht="13" thickBot="1">
      <c r="BJ6955" s="138"/>
      <c r="BK6955" s="138"/>
      <c r="BL6955" s="138"/>
      <c r="BM6955" s="138"/>
    </row>
    <row r="6956" spans="62:65" ht="13" thickBot="1">
      <c r="BJ6956" s="138"/>
      <c r="BK6956" s="138"/>
      <c r="BL6956" s="138"/>
      <c r="BM6956" s="138"/>
    </row>
    <row r="6957" spans="62:65" ht="13" thickBot="1">
      <c r="BJ6957" s="138"/>
      <c r="BK6957" s="138"/>
      <c r="BL6957" s="138"/>
      <c r="BM6957" s="138"/>
    </row>
    <row r="6958" spans="62:65" ht="13" thickBot="1">
      <c r="BJ6958" s="138"/>
      <c r="BK6958" s="138"/>
      <c r="BL6958" s="138"/>
      <c r="BM6958" s="138"/>
    </row>
    <row r="6959" spans="62:65" ht="13" thickBot="1">
      <c r="BJ6959" s="138"/>
      <c r="BK6959" s="138"/>
      <c r="BL6959" s="138"/>
      <c r="BM6959" s="138"/>
    </row>
    <row r="6960" spans="62:65" ht="13" thickBot="1">
      <c r="BJ6960" s="138"/>
      <c r="BK6960" s="138"/>
      <c r="BL6960" s="138"/>
      <c r="BM6960" s="138"/>
    </row>
    <row r="6961" spans="62:65" ht="13" thickBot="1">
      <c r="BJ6961" s="138"/>
      <c r="BK6961" s="138"/>
      <c r="BL6961" s="138"/>
      <c r="BM6961" s="138"/>
    </row>
    <row r="6962" spans="62:65" ht="13" thickBot="1">
      <c r="BJ6962" s="138"/>
      <c r="BK6962" s="138"/>
      <c r="BL6962" s="138"/>
      <c r="BM6962" s="138"/>
    </row>
    <row r="6963" spans="62:65" ht="13" thickBot="1">
      <c r="BJ6963" s="138"/>
      <c r="BK6963" s="138"/>
      <c r="BL6963" s="138"/>
      <c r="BM6963" s="138"/>
    </row>
    <row r="6964" spans="62:65" ht="13" thickBot="1">
      <c r="BJ6964" s="138"/>
      <c r="BK6964" s="138"/>
      <c r="BL6964" s="138"/>
      <c r="BM6964" s="138"/>
    </row>
    <row r="6965" spans="62:65" ht="13" thickBot="1">
      <c r="BJ6965" s="138"/>
      <c r="BK6965" s="138"/>
      <c r="BL6965" s="138"/>
      <c r="BM6965" s="138"/>
    </row>
    <row r="6966" spans="62:65" ht="13" thickBot="1">
      <c r="BJ6966" s="138"/>
      <c r="BK6966" s="138"/>
      <c r="BL6966" s="138"/>
      <c r="BM6966" s="138"/>
    </row>
    <row r="6967" spans="62:65" ht="13" thickBot="1">
      <c r="BJ6967" s="138"/>
      <c r="BK6967" s="138"/>
      <c r="BL6967" s="138"/>
      <c r="BM6967" s="138"/>
    </row>
    <row r="6968" spans="62:65" ht="13" thickBot="1">
      <c r="BJ6968" s="138"/>
      <c r="BK6968" s="138"/>
      <c r="BL6968" s="138"/>
      <c r="BM6968" s="138"/>
    </row>
    <row r="6969" spans="62:65" ht="13" thickBot="1">
      <c r="BJ6969" s="138"/>
      <c r="BK6969" s="138"/>
      <c r="BL6969" s="138"/>
      <c r="BM6969" s="138"/>
    </row>
    <row r="6970" spans="62:65" ht="13" thickBot="1">
      <c r="BJ6970" s="138"/>
      <c r="BK6970" s="138"/>
      <c r="BL6970" s="138"/>
      <c r="BM6970" s="138"/>
    </row>
    <row r="6971" spans="62:65" ht="13" thickBot="1">
      <c r="BJ6971" s="138"/>
      <c r="BK6971" s="138"/>
      <c r="BL6971" s="138"/>
      <c r="BM6971" s="138"/>
    </row>
    <row r="6972" spans="62:65" ht="13" thickBot="1">
      <c r="BJ6972" s="138"/>
      <c r="BK6972" s="138"/>
      <c r="BL6972" s="138"/>
      <c r="BM6972" s="138"/>
    </row>
    <row r="6973" spans="62:65" ht="13" thickBot="1">
      <c r="BJ6973" s="138"/>
      <c r="BK6973" s="138"/>
      <c r="BL6973" s="138"/>
      <c r="BM6973" s="138"/>
    </row>
    <row r="6974" spans="62:65" ht="13" thickBot="1">
      <c r="BJ6974" s="138"/>
      <c r="BK6974" s="138"/>
      <c r="BL6974" s="138"/>
      <c r="BM6974" s="138"/>
    </row>
    <row r="6975" spans="62:65" ht="13" thickBot="1">
      <c r="BJ6975" s="138"/>
      <c r="BK6975" s="138"/>
      <c r="BL6975" s="138"/>
      <c r="BM6975" s="138"/>
    </row>
    <row r="6976" spans="62:65" ht="13" thickBot="1">
      <c r="BJ6976" s="138"/>
      <c r="BK6976" s="138"/>
      <c r="BL6976" s="138"/>
      <c r="BM6976" s="138"/>
    </row>
    <row r="6977" spans="62:65" ht="13" thickBot="1">
      <c r="BJ6977" s="138"/>
      <c r="BK6977" s="138"/>
      <c r="BL6977" s="138"/>
      <c r="BM6977" s="138"/>
    </row>
    <row r="6978" spans="62:65" ht="13" thickBot="1">
      <c r="BJ6978" s="138"/>
      <c r="BK6978" s="138"/>
      <c r="BL6978" s="138"/>
      <c r="BM6978" s="138"/>
    </row>
    <row r="6979" spans="62:65" ht="13" thickBot="1">
      <c r="BJ6979" s="138"/>
      <c r="BK6979" s="138"/>
      <c r="BL6979" s="138"/>
      <c r="BM6979" s="138"/>
    </row>
    <row r="6980" spans="62:65" ht="13" thickBot="1">
      <c r="BJ6980" s="138"/>
      <c r="BK6980" s="138"/>
      <c r="BL6980" s="138"/>
      <c r="BM6980" s="138"/>
    </row>
    <row r="6981" spans="62:65" ht="13" thickBot="1">
      <c r="BJ6981" s="138"/>
      <c r="BK6981" s="138"/>
      <c r="BL6981" s="138"/>
      <c r="BM6981" s="138"/>
    </row>
    <row r="6982" spans="62:65" ht="13" thickBot="1">
      <c r="BJ6982" s="138"/>
      <c r="BK6982" s="138"/>
      <c r="BL6982" s="138"/>
      <c r="BM6982" s="138"/>
    </row>
    <row r="6983" spans="62:65" ht="13" thickBot="1">
      <c r="BJ6983" s="138"/>
      <c r="BK6983" s="138"/>
      <c r="BL6983" s="138"/>
      <c r="BM6983" s="138"/>
    </row>
    <row r="6984" spans="62:65" ht="13" thickBot="1">
      <c r="BJ6984" s="138"/>
      <c r="BK6984" s="138"/>
      <c r="BL6984" s="138"/>
      <c r="BM6984" s="138"/>
    </row>
    <row r="6985" spans="62:65" ht="13" thickBot="1">
      <c r="BJ6985" s="138"/>
      <c r="BK6985" s="138"/>
      <c r="BL6985" s="138"/>
      <c r="BM6985" s="138"/>
    </row>
    <row r="6986" spans="62:65" ht="13" thickBot="1">
      <c r="BJ6986" s="138"/>
      <c r="BK6986" s="138"/>
      <c r="BL6986" s="138"/>
      <c r="BM6986" s="138"/>
    </row>
    <row r="6987" spans="62:65" ht="13" thickBot="1">
      <c r="BJ6987" s="138"/>
      <c r="BK6987" s="138"/>
      <c r="BL6987" s="138"/>
      <c r="BM6987" s="138"/>
    </row>
    <row r="6988" spans="62:65" ht="13" thickBot="1">
      <c r="BJ6988" s="138"/>
      <c r="BK6988" s="138"/>
      <c r="BL6988" s="138"/>
      <c r="BM6988" s="138"/>
    </row>
    <row r="6989" spans="62:65" ht="13" thickBot="1">
      <c r="BJ6989" s="138"/>
      <c r="BK6989" s="138"/>
      <c r="BL6989" s="138"/>
      <c r="BM6989" s="138"/>
    </row>
    <row r="6990" spans="62:65" ht="13" thickBot="1">
      <c r="BJ6990" s="138"/>
      <c r="BK6990" s="138"/>
      <c r="BL6990" s="138"/>
      <c r="BM6990" s="138"/>
    </row>
    <row r="6991" spans="62:65" ht="13" thickBot="1">
      <c r="BJ6991" s="138"/>
      <c r="BK6991" s="138"/>
      <c r="BL6991" s="138"/>
      <c r="BM6991" s="138"/>
    </row>
    <row r="6992" spans="62:65" ht="13" thickBot="1">
      <c r="BJ6992" s="138"/>
      <c r="BK6992" s="138"/>
      <c r="BL6992" s="138"/>
      <c r="BM6992" s="138"/>
    </row>
    <row r="6993" spans="62:65" ht="13" thickBot="1">
      <c r="BJ6993" s="138"/>
      <c r="BK6993" s="138"/>
      <c r="BL6993" s="138"/>
      <c r="BM6993" s="138"/>
    </row>
    <row r="6994" spans="62:65" ht="13" thickBot="1">
      <c r="BJ6994" s="138"/>
      <c r="BK6994" s="138"/>
      <c r="BL6994" s="138"/>
      <c r="BM6994" s="138"/>
    </row>
    <row r="6995" spans="62:65" ht="13" thickBot="1">
      <c r="BJ6995" s="138"/>
      <c r="BK6995" s="138"/>
      <c r="BL6995" s="138"/>
      <c r="BM6995" s="138"/>
    </row>
    <row r="6996" spans="62:65" ht="13" thickBot="1">
      <c r="BJ6996" s="138"/>
      <c r="BK6996" s="138"/>
      <c r="BL6996" s="138"/>
      <c r="BM6996" s="138"/>
    </row>
    <row r="6997" spans="62:65" ht="13" thickBot="1">
      <c r="BJ6997" s="138"/>
      <c r="BK6997" s="138"/>
      <c r="BL6997" s="138"/>
      <c r="BM6997" s="138"/>
    </row>
    <row r="6998" spans="62:65" ht="13" thickBot="1">
      <c r="BJ6998" s="138"/>
      <c r="BK6998" s="138"/>
      <c r="BL6998" s="138"/>
      <c r="BM6998" s="138"/>
    </row>
    <row r="6999" spans="62:65" ht="13" thickBot="1">
      <c r="BJ6999" s="138"/>
      <c r="BK6999" s="138"/>
      <c r="BL6999" s="138"/>
      <c r="BM6999" s="138"/>
    </row>
    <row r="7000" spans="62:65" ht="13" thickBot="1">
      <c r="BJ7000" s="138"/>
      <c r="BK7000" s="138"/>
      <c r="BL7000" s="138"/>
      <c r="BM7000" s="138"/>
    </row>
    <row r="7001" spans="62:65" ht="13" thickBot="1">
      <c r="BJ7001" s="138"/>
      <c r="BK7001" s="138"/>
      <c r="BL7001" s="138"/>
      <c r="BM7001" s="138"/>
    </row>
    <row r="7002" spans="62:65" ht="13" thickBot="1">
      <c r="BJ7002" s="138"/>
      <c r="BK7002" s="138"/>
      <c r="BL7002" s="138"/>
      <c r="BM7002" s="138"/>
    </row>
    <row r="7003" spans="62:65" ht="13" thickBot="1">
      <c r="BJ7003" s="138"/>
      <c r="BK7003" s="138"/>
      <c r="BL7003" s="138"/>
      <c r="BM7003" s="138"/>
    </row>
    <row r="7004" spans="62:65" ht="13" thickBot="1">
      <c r="BJ7004" s="138"/>
      <c r="BK7004" s="138"/>
      <c r="BL7004" s="138"/>
      <c r="BM7004" s="138"/>
    </row>
    <row r="7005" spans="62:65" ht="13" thickBot="1">
      <c r="BJ7005" s="138"/>
      <c r="BK7005" s="138"/>
      <c r="BL7005" s="138"/>
      <c r="BM7005" s="138"/>
    </row>
    <row r="7006" spans="62:65" ht="13" thickBot="1">
      <c r="BJ7006" s="138"/>
      <c r="BK7006" s="138"/>
      <c r="BL7006" s="138"/>
      <c r="BM7006" s="138"/>
    </row>
    <row r="7007" spans="62:65" ht="13" thickBot="1">
      <c r="BJ7007" s="138"/>
      <c r="BK7007" s="138"/>
      <c r="BL7007" s="138"/>
      <c r="BM7007" s="138"/>
    </row>
    <row r="7008" spans="62:65" ht="13" thickBot="1">
      <c r="BJ7008" s="138"/>
      <c r="BK7008" s="138"/>
      <c r="BL7008" s="138"/>
      <c r="BM7008" s="138"/>
    </row>
    <row r="7009" spans="62:65" ht="13" thickBot="1">
      <c r="BJ7009" s="138"/>
      <c r="BK7009" s="138"/>
      <c r="BL7009" s="138"/>
      <c r="BM7009" s="138"/>
    </row>
    <row r="7010" spans="62:65" ht="13" thickBot="1">
      <c r="BJ7010" s="138"/>
      <c r="BK7010" s="138"/>
      <c r="BL7010" s="138"/>
      <c r="BM7010" s="138"/>
    </row>
    <row r="7011" spans="62:65" ht="13" thickBot="1">
      <c r="BJ7011" s="138"/>
      <c r="BK7011" s="138"/>
      <c r="BL7011" s="138"/>
      <c r="BM7011" s="138"/>
    </row>
    <row r="7012" spans="62:65" ht="13" thickBot="1">
      <c r="BJ7012" s="138"/>
      <c r="BK7012" s="138"/>
      <c r="BL7012" s="138"/>
      <c r="BM7012" s="138"/>
    </row>
    <row r="7013" spans="62:65" ht="13" thickBot="1">
      <c r="BJ7013" s="138"/>
      <c r="BK7013" s="138"/>
      <c r="BL7013" s="138"/>
      <c r="BM7013" s="138"/>
    </row>
    <row r="7014" spans="62:65" ht="13" thickBot="1">
      <c r="BJ7014" s="138"/>
      <c r="BK7014" s="138"/>
      <c r="BL7014" s="138"/>
      <c r="BM7014" s="138"/>
    </row>
    <row r="7015" spans="62:65" ht="13" thickBot="1">
      <c r="BJ7015" s="138"/>
      <c r="BK7015" s="138"/>
      <c r="BL7015" s="138"/>
      <c r="BM7015" s="138"/>
    </row>
    <row r="7016" spans="62:65" ht="13" thickBot="1">
      <c r="BJ7016" s="138"/>
      <c r="BK7016" s="138"/>
      <c r="BL7016" s="138"/>
      <c r="BM7016" s="138"/>
    </row>
    <row r="7017" spans="62:65" ht="13" thickBot="1">
      <c r="BJ7017" s="138"/>
      <c r="BK7017" s="138"/>
      <c r="BL7017" s="138"/>
      <c r="BM7017" s="138"/>
    </row>
    <row r="7018" spans="62:65" ht="13" thickBot="1">
      <c r="BJ7018" s="138"/>
      <c r="BK7018" s="138"/>
      <c r="BL7018" s="138"/>
      <c r="BM7018" s="138"/>
    </row>
    <row r="7019" spans="62:65" ht="13" thickBot="1">
      <c r="BJ7019" s="138"/>
      <c r="BK7019" s="138"/>
      <c r="BL7019" s="138"/>
      <c r="BM7019" s="138"/>
    </row>
    <row r="7020" spans="62:65" ht="13" thickBot="1">
      <c r="BJ7020" s="138"/>
      <c r="BK7020" s="138"/>
      <c r="BL7020" s="138"/>
      <c r="BM7020" s="138"/>
    </row>
    <row r="7021" spans="62:65" ht="13" thickBot="1">
      <c r="BJ7021" s="138"/>
      <c r="BK7021" s="138"/>
      <c r="BL7021" s="138"/>
      <c r="BM7021" s="138"/>
    </row>
    <row r="7022" spans="62:65" ht="13" thickBot="1">
      <c r="BJ7022" s="138"/>
      <c r="BK7022" s="138"/>
      <c r="BL7022" s="138"/>
      <c r="BM7022" s="138"/>
    </row>
    <row r="7023" spans="62:65" ht="13" thickBot="1">
      <c r="BJ7023" s="138"/>
      <c r="BK7023" s="138"/>
      <c r="BL7023" s="138"/>
      <c r="BM7023" s="138"/>
    </row>
    <row r="7024" spans="62:65" ht="13" thickBot="1">
      <c r="BJ7024" s="138"/>
      <c r="BK7024" s="138"/>
      <c r="BL7024" s="138"/>
      <c r="BM7024" s="138"/>
    </row>
    <row r="7025" spans="62:65" ht="13" thickBot="1">
      <c r="BJ7025" s="138"/>
      <c r="BK7025" s="138"/>
      <c r="BL7025" s="138"/>
      <c r="BM7025" s="138"/>
    </row>
    <row r="7026" spans="62:65" ht="13" thickBot="1">
      <c r="BJ7026" s="138"/>
      <c r="BK7026" s="138"/>
      <c r="BL7026" s="138"/>
      <c r="BM7026" s="138"/>
    </row>
    <row r="7027" spans="62:65" ht="13" thickBot="1">
      <c r="BJ7027" s="138"/>
      <c r="BK7027" s="138"/>
      <c r="BL7027" s="138"/>
      <c r="BM7027" s="138"/>
    </row>
    <row r="7028" spans="62:65" ht="13" thickBot="1">
      <c r="BJ7028" s="138"/>
      <c r="BK7028" s="138"/>
      <c r="BL7028" s="138"/>
      <c r="BM7028" s="138"/>
    </row>
    <row r="7029" spans="62:65" ht="13" thickBot="1">
      <c r="BJ7029" s="138"/>
      <c r="BK7029" s="138"/>
      <c r="BL7029" s="138"/>
      <c r="BM7029" s="138"/>
    </row>
    <row r="7030" spans="62:65" ht="13" thickBot="1">
      <c r="BJ7030" s="138"/>
      <c r="BK7030" s="138"/>
      <c r="BL7030" s="138"/>
      <c r="BM7030" s="138"/>
    </row>
    <row r="7031" spans="62:65" ht="13" thickBot="1">
      <c r="BJ7031" s="138"/>
      <c r="BK7031" s="138"/>
      <c r="BL7031" s="138"/>
      <c r="BM7031" s="138"/>
    </row>
    <row r="7032" spans="62:65" ht="13" thickBot="1">
      <c r="BJ7032" s="138"/>
      <c r="BK7032" s="138"/>
      <c r="BL7032" s="138"/>
      <c r="BM7032" s="138"/>
    </row>
    <row r="7033" spans="62:65" ht="13" thickBot="1">
      <c r="BJ7033" s="138"/>
      <c r="BK7033" s="138"/>
      <c r="BL7033" s="138"/>
      <c r="BM7033" s="138"/>
    </row>
    <row r="7034" spans="62:65" ht="13" thickBot="1">
      <c r="BJ7034" s="138"/>
      <c r="BK7034" s="138"/>
      <c r="BL7034" s="138"/>
      <c r="BM7034" s="138"/>
    </row>
    <row r="7035" spans="62:65" ht="13" thickBot="1">
      <c r="BJ7035" s="138"/>
      <c r="BK7035" s="138"/>
      <c r="BL7035" s="138"/>
      <c r="BM7035" s="138"/>
    </row>
    <row r="7036" spans="62:65" ht="13" thickBot="1">
      <c r="BJ7036" s="138"/>
      <c r="BK7036" s="138"/>
      <c r="BL7036" s="138"/>
      <c r="BM7036" s="138"/>
    </row>
    <row r="7037" spans="62:65" ht="13" thickBot="1">
      <c r="BJ7037" s="138"/>
      <c r="BK7037" s="138"/>
      <c r="BL7037" s="138"/>
      <c r="BM7037" s="138"/>
    </row>
    <row r="7038" spans="62:65" ht="13" thickBot="1">
      <c r="BJ7038" s="138"/>
      <c r="BK7038" s="138"/>
      <c r="BL7038" s="138"/>
      <c r="BM7038" s="138"/>
    </row>
    <row r="7039" spans="62:65" ht="13" thickBot="1">
      <c r="BJ7039" s="138"/>
      <c r="BK7039" s="138"/>
      <c r="BL7039" s="138"/>
      <c r="BM7039" s="138"/>
    </row>
    <row r="7040" spans="62:65" ht="13" thickBot="1">
      <c r="BJ7040" s="138"/>
      <c r="BK7040" s="138"/>
      <c r="BL7040" s="138"/>
      <c r="BM7040" s="138"/>
    </row>
    <row r="7041" spans="62:65" ht="13" thickBot="1">
      <c r="BJ7041" s="138"/>
      <c r="BK7041" s="138"/>
      <c r="BL7041" s="138"/>
      <c r="BM7041" s="138"/>
    </row>
    <row r="7042" spans="62:65" ht="13" thickBot="1">
      <c r="BJ7042" s="138"/>
      <c r="BK7042" s="138"/>
      <c r="BL7042" s="138"/>
      <c r="BM7042" s="138"/>
    </row>
    <row r="7043" spans="62:65" ht="13" thickBot="1">
      <c r="BJ7043" s="138"/>
      <c r="BK7043" s="138"/>
      <c r="BL7043" s="138"/>
      <c r="BM7043" s="138"/>
    </row>
    <row r="7044" spans="62:65" ht="13" thickBot="1">
      <c r="BJ7044" s="138"/>
      <c r="BK7044" s="138"/>
      <c r="BL7044" s="138"/>
      <c r="BM7044" s="138"/>
    </row>
    <row r="7045" spans="62:65" ht="13" thickBot="1">
      <c r="BJ7045" s="138"/>
      <c r="BK7045" s="138"/>
      <c r="BL7045" s="138"/>
      <c r="BM7045" s="138"/>
    </row>
    <row r="7046" spans="62:65" ht="13" thickBot="1">
      <c r="BJ7046" s="138"/>
      <c r="BK7046" s="138"/>
      <c r="BL7046" s="138"/>
      <c r="BM7046" s="138"/>
    </row>
    <row r="7047" spans="62:65" ht="13" thickBot="1">
      <c r="BJ7047" s="138"/>
      <c r="BK7047" s="138"/>
      <c r="BL7047" s="138"/>
      <c r="BM7047" s="138"/>
    </row>
    <row r="7048" spans="62:65" ht="13" thickBot="1">
      <c r="BJ7048" s="138"/>
      <c r="BK7048" s="138"/>
      <c r="BL7048" s="138"/>
      <c r="BM7048" s="138"/>
    </row>
    <row r="7049" spans="62:65" ht="13" thickBot="1">
      <c r="BJ7049" s="138"/>
      <c r="BK7049" s="138"/>
      <c r="BL7049" s="138"/>
      <c r="BM7049" s="138"/>
    </row>
    <row r="7050" spans="62:65" ht="13" thickBot="1">
      <c r="BJ7050" s="138"/>
      <c r="BK7050" s="138"/>
      <c r="BL7050" s="138"/>
      <c r="BM7050" s="138"/>
    </row>
    <row r="7051" spans="62:65" ht="13" thickBot="1">
      <c r="BJ7051" s="138"/>
      <c r="BK7051" s="138"/>
      <c r="BL7051" s="138"/>
      <c r="BM7051" s="138"/>
    </row>
    <row r="7052" spans="62:65" ht="13" thickBot="1">
      <c r="BJ7052" s="138"/>
      <c r="BK7052" s="138"/>
      <c r="BL7052" s="138"/>
      <c r="BM7052" s="138"/>
    </row>
    <row r="7053" spans="62:65" ht="13" thickBot="1">
      <c r="BJ7053" s="138"/>
      <c r="BK7053" s="138"/>
      <c r="BL7053" s="138"/>
      <c r="BM7053" s="138"/>
    </row>
    <row r="7054" spans="62:65" ht="13" thickBot="1">
      <c r="BJ7054" s="138"/>
      <c r="BK7054" s="138"/>
      <c r="BL7054" s="138"/>
      <c r="BM7054" s="138"/>
    </row>
    <row r="7055" spans="62:65" ht="13" thickBot="1">
      <c r="BJ7055" s="138"/>
      <c r="BK7055" s="138"/>
      <c r="BL7055" s="138"/>
      <c r="BM7055" s="138"/>
    </row>
    <row r="7056" spans="62:65" ht="13" thickBot="1">
      <c r="BJ7056" s="138"/>
      <c r="BK7056" s="138"/>
      <c r="BL7056" s="138"/>
      <c r="BM7056" s="138"/>
    </row>
    <row r="7057" spans="62:65" ht="13" thickBot="1">
      <c r="BJ7057" s="138"/>
      <c r="BK7057" s="138"/>
      <c r="BL7057" s="138"/>
      <c r="BM7057" s="138"/>
    </row>
    <row r="7058" spans="62:65" ht="13" thickBot="1">
      <c r="BJ7058" s="138"/>
      <c r="BK7058" s="138"/>
      <c r="BL7058" s="138"/>
      <c r="BM7058" s="138"/>
    </row>
    <row r="7059" spans="62:65" ht="13" thickBot="1">
      <c r="BJ7059" s="138"/>
      <c r="BK7059" s="138"/>
      <c r="BL7059" s="138"/>
      <c r="BM7059" s="138"/>
    </row>
    <row r="7060" spans="62:65" ht="13" thickBot="1">
      <c r="BJ7060" s="138"/>
      <c r="BK7060" s="138"/>
      <c r="BL7060" s="138"/>
      <c r="BM7060" s="138"/>
    </row>
    <row r="7061" spans="62:65" ht="13" thickBot="1">
      <c r="BJ7061" s="138"/>
      <c r="BK7061" s="138"/>
      <c r="BL7061" s="138"/>
      <c r="BM7061" s="138"/>
    </row>
    <row r="7062" spans="62:65" ht="13" thickBot="1">
      <c r="BJ7062" s="138"/>
      <c r="BK7062" s="138"/>
      <c r="BL7062" s="138"/>
      <c r="BM7062" s="138"/>
    </row>
    <row r="7063" spans="62:65" ht="13" thickBot="1">
      <c r="BJ7063" s="138"/>
      <c r="BK7063" s="138"/>
      <c r="BL7063" s="138"/>
      <c r="BM7063" s="138"/>
    </row>
    <row r="7064" spans="62:65" ht="13" thickBot="1">
      <c r="BJ7064" s="138"/>
      <c r="BK7064" s="138"/>
      <c r="BL7064" s="138"/>
      <c r="BM7064" s="138"/>
    </row>
    <row r="7065" spans="62:65" ht="13" thickBot="1">
      <c r="BJ7065" s="138"/>
      <c r="BK7065" s="138"/>
      <c r="BL7065" s="138"/>
      <c r="BM7065" s="138"/>
    </row>
    <row r="7066" spans="62:65" ht="13" thickBot="1">
      <c r="BJ7066" s="138"/>
      <c r="BK7066" s="138"/>
      <c r="BL7066" s="138"/>
      <c r="BM7066" s="138"/>
    </row>
    <row r="7067" spans="62:65" ht="13" thickBot="1">
      <c r="BJ7067" s="138"/>
      <c r="BK7067" s="138"/>
      <c r="BL7067" s="138"/>
      <c r="BM7067" s="138"/>
    </row>
    <row r="7068" spans="62:65" ht="13" thickBot="1">
      <c r="BJ7068" s="138"/>
      <c r="BK7068" s="138"/>
      <c r="BL7068" s="138"/>
      <c r="BM7068" s="138"/>
    </row>
    <row r="7069" spans="62:65" ht="13" thickBot="1">
      <c r="BJ7069" s="138"/>
      <c r="BK7069" s="138"/>
      <c r="BL7069" s="138"/>
      <c r="BM7069" s="138"/>
    </row>
    <row r="7070" spans="62:65" ht="13" thickBot="1">
      <c r="BJ7070" s="138"/>
      <c r="BK7070" s="138"/>
      <c r="BL7070" s="138"/>
      <c r="BM7070" s="138"/>
    </row>
    <row r="7071" spans="62:65" ht="13" thickBot="1">
      <c r="BJ7071" s="138"/>
      <c r="BK7071" s="138"/>
      <c r="BL7071" s="138"/>
      <c r="BM7071" s="138"/>
    </row>
    <row r="7072" spans="62:65" ht="13" thickBot="1">
      <c r="BJ7072" s="138"/>
      <c r="BK7072" s="138"/>
      <c r="BL7072" s="138"/>
      <c r="BM7072" s="138"/>
    </row>
    <row r="7073" spans="62:65" ht="13" thickBot="1">
      <c r="BJ7073" s="138"/>
      <c r="BK7073" s="138"/>
      <c r="BL7073" s="138"/>
      <c r="BM7073" s="138"/>
    </row>
    <row r="7074" spans="62:65" ht="13" thickBot="1">
      <c r="BJ7074" s="138"/>
      <c r="BK7074" s="138"/>
      <c r="BL7074" s="138"/>
      <c r="BM7074" s="138"/>
    </row>
    <row r="7075" spans="62:65" ht="13" thickBot="1">
      <c r="BJ7075" s="138"/>
      <c r="BK7075" s="138"/>
      <c r="BL7075" s="138"/>
      <c r="BM7075" s="138"/>
    </row>
    <row r="7076" spans="62:65" ht="13" thickBot="1">
      <c r="BJ7076" s="138"/>
      <c r="BK7076" s="138"/>
      <c r="BL7076" s="138"/>
      <c r="BM7076" s="138"/>
    </row>
    <row r="7077" spans="62:65" ht="13" thickBot="1">
      <c r="BJ7077" s="138"/>
      <c r="BK7077" s="138"/>
      <c r="BL7077" s="138"/>
      <c r="BM7077" s="138"/>
    </row>
    <row r="7078" spans="62:65" ht="13" thickBot="1">
      <c r="BJ7078" s="138"/>
      <c r="BK7078" s="138"/>
      <c r="BL7078" s="138"/>
      <c r="BM7078" s="138"/>
    </row>
    <row r="7079" spans="62:65" ht="13" thickBot="1">
      <c r="BJ7079" s="138"/>
      <c r="BK7079" s="138"/>
      <c r="BL7079" s="138"/>
      <c r="BM7079" s="138"/>
    </row>
    <row r="7080" spans="62:65" ht="13" thickBot="1">
      <c r="BJ7080" s="138"/>
      <c r="BK7080" s="138"/>
      <c r="BL7080" s="138"/>
      <c r="BM7080" s="138"/>
    </row>
    <row r="7081" spans="62:65" ht="13" thickBot="1">
      <c r="BJ7081" s="138"/>
      <c r="BK7081" s="138"/>
      <c r="BL7081" s="138"/>
      <c r="BM7081" s="138"/>
    </row>
    <row r="7082" spans="62:65" ht="13" thickBot="1">
      <c r="BJ7082" s="138"/>
      <c r="BK7082" s="138"/>
      <c r="BL7082" s="138"/>
      <c r="BM7082" s="138"/>
    </row>
    <row r="7083" spans="62:65" ht="13" thickBot="1">
      <c r="BJ7083" s="138"/>
      <c r="BK7083" s="138"/>
      <c r="BL7083" s="138"/>
      <c r="BM7083" s="138"/>
    </row>
    <row r="7084" spans="62:65" ht="13" thickBot="1">
      <c r="BJ7084" s="138"/>
      <c r="BK7084" s="138"/>
      <c r="BL7084" s="138"/>
      <c r="BM7084" s="138"/>
    </row>
    <row r="7085" spans="62:65" ht="13" thickBot="1">
      <c r="BJ7085" s="138"/>
      <c r="BK7085" s="138"/>
      <c r="BL7085" s="138"/>
      <c r="BM7085" s="138"/>
    </row>
    <row r="7086" spans="62:65" ht="13" thickBot="1">
      <c r="BJ7086" s="138"/>
      <c r="BK7086" s="138"/>
      <c r="BL7086" s="138"/>
      <c r="BM7086" s="138"/>
    </row>
    <row r="7087" spans="62:65" ht="13" thickBot="1">
      <c r="BJ7087" s="138"/>
      <c r="BK7087" s="138"/>
      <c r="BL7087" s="138"/>
      <c r="BM7087" s="138"/>
    </row>
    <row r="7088" spans="62:65" ht="13" thickBot="1">
      <c r="BJ7088" s="138"/>
      <c r="BK7088" s="138"/>
      <c r="BL7088" s="138"/>
      <c r="BM7088" s="138"/>
    </row>
    <row r="7089" spans="62:65" ht="13" thickBot="1">
      <c r="BJ7089" s="138"/>
      <c r="BK7089" s="138"/>
      <c r="BL7089" s="138"/>
      <c r="BM7089" s="138"/>
    </row>
    <row r="7090" spans="62:65" ht="13" thickBot="1">
      <c r="BJ7090" s="138"/>
      <c r="BK7090" s="138"/>
      <c r="BL7090" s="138"/>
      <c r="BM7090" s="138"/>
    </row>
    <row r="7091" spans="62:65" ht="13" thickBot="1">
      <c r="BJ7091" s="138"/>
      <c r="BK7091" s="138"/>
      <c r="BL7091" s="138"/>
      <c r="BM7091" s="138"/>
    </row>
    <row r="7092" spans="62:65" ht="13" thickBot="1">
      <c r="BJ7092" s="138"/>
      <c r="BK7092" s="138"/>
      <c r="BL7092" s="138"/>
      <c r="BM7092" s="138"/>
    </row>
    <row r="7093" spans="62:65" ht="13" thickBot="1">
      <c r="BJ7093" s="138"/>
      <c r="BK7093" s="138"/>
      <c r="BL7093" s="138"/>
      <c r="BM7093" s="138"/>
    </row>
    <row r="7094" spans="62:65" ht="13" thickBot="1">
      <c r="BJ7094" s="138"/>
      <c r="BK7094" s="138"/>
      <c r="BL7094" s="138"/>
      <c r="BM7094" s="138"/>
    </row>
    <row r="7095" spans="62:65" ht="13" thickBot="1">
      <c r="BJ7095" s="138"/>
      <c r="BK7095" s="138"/>
      <c r="BL7095" s="138"/>
      <c r="BM7095" s="138"/>
    </row>
    <row r="7096" spans="62:65" ht="13" thickBot="1">
      <c r="BJ7096" s="138"/>
      <c r="BK7096" s="138"/>
      <c r="BL7096" s="138"/>
      <c r="BM7096" s="138"/>
    </row>
    <row r="7097" spans="62:65" ht="13" thickBot="1">
      <c r="BJ7097" s="138"/>
      <c r="BK7097" s="138"/>
      <c r="BL7097" s="138"/>
      <c r="BM7097" s="138"/>
    </row>
    <row r="7098" spans="62:65" ht="13" thickBot="1">
      <c r="BJ7098" s="138"/>
      <c r="BK7098" s="138"/>
      <c r="BL7098" s="138"/>
      <c r="BM7098" s="138"/>
    </row>
    <row r="7099" spans="62:65" ht="13" thickBot="1">
      <c r="BJ7099" s="138"/>
      <c r="BK7099" s="138"/>
      <c r="BL7099" s="138"/>
      <c r="BM7099" s="138"/>
    </row>
    <row r="7100" spans="62:65" ht="13" thickBot="1">
      <c r="BJ7100" s="138"/>
      <c r="BK7100" s="138"/>
      <c r="BL7100" s="138"/>
      <c r="BM7100" s="138"/>
    </row>
    <row r="7101" spans="62:65" ht="13" thickBot="1">
      <c r="BJ7101" s="138"/>
      <c r="BK7101" s="138"/>
      <c r="BL7101" s="138"/>
      <c r="BM7101" s="138"/>
    </row>
    <row r="7102" spans="62:65" ht="13" thickBot="1">
      <c r="BJ7102" s="138"/>
      <c r="BK7102" s="138"/>
      <c r="BL7102" s="138"/>
      <c r="BM7102" s="138"/>
    </row>
    <row r="7103" spans="62:65" ht="13" thickBot="1">
      <c r="BJ7103" s="138"/>
      <c r="BK7103" s="138"/>
      <c r="BL7103" s="138"/>
      <c r="BM7103" s="138"/>
    </row>
    <row r="7104" spans="62:65" ht="13" thickBot="1">
      <c r="BJ7104" s="138"/>
      <c r="BK7104" s="138"/>
      <c r="BL7104" s="138"/>
      <c r="BM7104" s="138"/>
    </row>
    <row r="7105" spans="62:65" ht="13" thickBot="1">
      <c r="BJ7105" s="138"/>
      <c r="BK7105" s="138"/>
      <c r="BL7105" s="138"/>
      <c r="BM7105" s="138"/>
    </row>
    <row r="7106" spans="62:65" ht="13" thickBot="1">
      <c r="BJ7106" s="138"/>
      <c r="BK7106" s="138"/>
      <c r="BL7106" s="138"/>
      <c r="BM7106" s="138"/>
    </row>
    <row r="7107" spans="62:65" ht="13" thickBot="1">
      <c r="BJ7107" s="138"/>
      <c r="BK7107" s="138"/>
      <c r="BL7107" s="138"/>
      <c r="BM7107" s="138"/>
    </row>
    <row r="7108" spans="62:65" ht="13" thickBot="1">
      <c r="BJ7108" s="138"/>
      <c r="BK7108" s="138"/>
      <c r="BL7108" s="138"/>
      <c r="BM7108" s="138"/>
    </row>
    <row r="7109" spans="62:65" ht="13" thickBot="1">
      <c r="BJ7109" s="138"/>
      <c r="BK7109" s="138"/>
      <c r="BL7109" s="138"/>
      <c r="BM7109" s="138"/>
    </row>
    <row r="7110" spans="62:65" ht="13" thickBot="1">
      <c r="BJ7110" s="138"/>
      <c r="BK7110" s="138"/>
      <c r="BL7110" s="138"/>
      <c r="BM7110" s="138"/>
    </row>
    <row r="7111" spans="62:65" ht="13" thickBot="1">
      <c r="BJ7111" s="138"/>
      <c r="BK7111" s="138"/>
      <c r="BL7111" s="138"/>
      <c r="BM7111" s="138"/>
    </row>
    <row r="7112" spans="62:65" ht="13" thickBot="1">
      <c r="BJ7112" s="138"/>
      <c r="BK7112" s="138"/>
      <c r="BL7112" s="138"/>
      <c r="BM7112" s="138"/>
    </row>
    <row r="7113" spans="62:65" ht="13" thickBot="1">
      <c r="BJ7113" s="138"/>
      <c r="BK7113" s="138"/>
      <c r="BL7113" s="138"/>
      <c r="BM7113" s="138"/>
    </row>
    <row r="7114" spans="62:65" ht="13" thickBot="1">
      <c r="BJ7114" s="138"/>
      <c r="BK7114" s="138"/>
      <c r="BL7114" s="138"/>
      <c r="BM7114" s="138"/>
    </row>
    <row r="7115" spans="62:65" ht="13" thickBot="1">
      <c r="BJ7115" s="138"/>
      <c r="BK7115" s="138"/>
      <c r="BL7115" s="138"/>
      <c r="BM7115" s="138"/>
    </row>
    <row r="7116" spans="62:65" ht="13" thickBot="1">
      <c r="BJ7116" s="138"/>
      <c r="BK7116" s="138"/>
      <c r="BL7116" s="138"/>
      <c r="BM7116" s="138"/>
    </row>
    <row r="7117" spans="62:65" ht="13" thickBot="1">
      <c r="BJ7117" s="138"/>
      <c r="BK7117" s="138"/>
      <c r="BL7117" s="138"/>
      <c r="BM7117" s="138"/>
    </row>
    <row r="7118" spans="62:65" ht="13" thickBot="1">
      <c r="BJ7118" s="138"/>
      <c r="BK7118" s="138"/>
      <c r="BL7118" s="138"/>
      <c r="BM7118" s="138"/>
    </row>
    <row r="7119" spans="62:65" ht="13" thickBot="1">
      <c r="BJ7119" s="138"/>
      <c r="BK7119" s="138"/>
      <c r="BL7119" s="138"/>
      <c r="BM7119" s="138"/>
    </row>
    <row r="7120" spans="62:65" ht="13" thickBot="1">
      <c r="BJ7120" s="138"/>
      <c r="BK7120" s="138"/>
      <c r="BL7120" s="138"/>
      <c r="BM7120" s="138"/>
    </row>
    <row r="7121" spans="62:65" ht="13" thickBot="1">
      <c r="BJ7121" s="138"/>
      <c r="BK7121" s="138"/>
      <c r="BL7121" s="138"/>
      <c r="BM7121" s="138"/>
    </row>
    <row r="7122" spans="62:65" ht="13" thickBot="1">
      <c r="BJ7122" s="138"/>
      <c r="BK7122" s="138"/>
      <c r="BL7122" s="138"/>
      <c r="BM7122" s="138"/>
    </row>
    <row r="7123" spans="62:65" ht="13" thickBot="1">
      <c r="BJ7123" s="138"/>
      <c r="BK7123" s="138"/>
      <c r="BL7123" s="138"/>
      <c r="BM7123" s="138"/>
    </row>
    <row r="7124" spans="62:65" ht="13" thickBot="1">
      <c r="BJ7124" s="138"/>
      <c r="BK7124" s="138"/>
      <c r="BL7124" s="138"/>
      <c r="BM7124" s="138"/>
    </row>
    <row r="7125" spans="62:65" ht="13" thickBot="1">
      <c r="BJ7125" s="138"/>
      <c r="BK7125" s="138"/>
      <c r="BL7125" s="138"/>
      <c r="BM7125" s="138"/>
    </row>
    <row r="7126" spans="62:65" ht="13" thickBot="1">
      <c r="BJ7126" s="138"/>
      <c r="BK7126" s="138"/>
      <c r="BL7126" s="138"/>
      <c r="BM7126" s="138"/>
    </row>
    <row r="7127" spans="62:65" ht="13" thickBot="1">
      <c r="BJ7127" s="138"/>
      <c r="BK7127" s="138"/>
      <c r="BL7127" s="138"/>
      <c r="BM7127" s="138"/>
    </row>
    <row r="7128" spans="62:65" ht="13" thickBot="1">
      <c r="BJ7128" s="138"/>
      <c r="BK7128" s="138"/>
      <c r="BL7128" s="138"/>
      <c r="BM7128" s="138"/>
    </row>
    <row r="7129" spans="62:65" ht="13" thickBot="1">
      <c r="BJ7129" s="138"/>
      <c r="BK7129" s="138"/>
      <c r="BL7129" s="138"/>
      <c r="BM7129" s="138"/>
    </row>
    <row r="7130" spans="62:65" ht="13" thickBot="1">
      <c r="BJ7130" s="138"/>
      <c r="BK7130" s="138"/>
      <c r="BL7130" s="138"/>
      <c r="BM7130" s="138"/>
    </row>
    <row r="7131" spans="62:65" ht="13" thickBot="1">
      <c r="BJ7131" s="138"/>
      <c r="BK7131" s="138"/>
      <c r="BL7131" s="138"/>
      <c r="BM7131" s="138"/>
    </row>
    <row r="7132" spans="62:65" ht="13" thickBot="1">
      <c r="BJ7132" s="138"/>
      <c r="BK7132" s="138"/>
      <c r="BL7132" s="138"/>
      <c r="BM7132" s="138"/>
    </row>
    <row r="7133" spans="62:65" ht="13" thickBot="1">
      <c r="BJ7133" s="138"/>
      <c r="BK7133" s="138"/>
      <c r="BL7133" s="138"/>
      <c r="BM7133" s="138"/>
    </row>
    <row r="7134" spans="62:65" ht="13" thickBot="1">
      <c r="BJ7134" s="138"/>
      <c r="BK7134" s="138"/>
      <c r="BL7134" s="138"/>
      <c r="BM7134" s="138"/>
    </row>
    <row r="7135" spans="62:65" ht="13" thickBot="1">
      <c r="BJ7135" s="138"/>
      <c r="BK7135" s="138"/>
      <c r="BL7135" s="138"/>
      <c r="BM7135" s="138"/>
    </row>
    <row r="7136" spans="62:65" ht="13" thickBot="1">
      <c r="BJ7136" s="138"/>
      <c r="BK7136" s="138"/>
      <c r="BL7136" s="138"/>
      <c r="BM7136" s="138"/>
    </row>
    <row r="7137" spans="62:65" ht="13" thickBot="1">
      <c r="BJ7137" s="138"/>
      <c r="BK7137" s="138"/>
      <c r="BL7137" s="138"/>
      <c r="BM7137" s="138"/>
    </row>
    <row r="7138" spans="62:65" ht="13" thickBot="1">
      <c r="BJ7138" s="138"/>
      <c r="BK7138" s="138"/>
      <c r="BL7138" s="138"/>
      <c r="BM7138" s="138"/>
    </row>
    <row r="7139" spans="62:65" ht="13" thickBot="1">
      <c r="BJ7139" s="138"/>
      <c r="BK7139" s="138"/>
      <c r="BL7139" s="138"/>
      <c r="BM7139" s="138"/>
    </row>
    <row r="7140" spans="62:65" ht="13" thickBot="1">
      <c r="BJ7140" s="138"/>
      <c r="BK7140" s="138"/>
      <c r="BL7140" s="138"/>
      <c r="BM7140" s="138"/>
    </row>
    <row r="7141" spans="62:65" ht="13" thickBot="1">
      <c r="BJ7141" s="138"/>
      <c r="BK7141" s="138"/>
      <c r="BL7141" s="138"/>
      <c r="BM7141" s="138"/>
    </row>
    <row r="7142" spans="62:65" ht="13" thickBot="1">
      <c r="BJ7142" s="138"/>
      <c r="BK7142" s="138"/>
      <c r="BL7142" s="138"/>
      <c r="BM7142" s="138"/>
    </row>
    <row r="7143" spans="62:65" ht="13" thickBot="1">
      <c r="BJ7143" s="138"/>
      <c r="BK7143" s="138"/>
      <c r="BL7143" s="138"/>
      <c r="BM7143" s="138"/>
    </row>
    <row r="7144" spans="62:65" ht="13" thickBot="1">
      <c r="BJ7144" s="138"/>
      <c r="BK7144" s="138"/>
      <c r="BL7144" s="138"/>
      <c r="BM7144" s="138"/>
    </row>
    <row r="7145" spans="62:65" ht="13" thickBot="1">
      <c r="BJ7145" s="138"/>
      <c r="BK7145" s="138"/>
      <c r="BL7145" s="138"/>
      <c r="BM7145" s="138"/>
    </row>
    <row r="7146" spans="62:65" ht="13" thickBot="1">
      <c r="BJ7146" s="138"/>
      <c r="BK7146" s="138"/>
      <c r="BL7146" s="138"/>
      <c r="BM7146" s="138"/>
    </row>
    <row r="7147" spans="62:65" ht="13" thickBot="1">
      <c r="BJ7147" s="138"/>
      <c r="BK7147" s="138"/>
      <c r="BL7147" s="138"/>
      <c r="BM7147" s="138"/>
    </row>
    <row r="7148" spans="62:65" ht="13" thickBot="1">
      <c r="BJ7148" s="138"/>
      <c r="BK7148" s="138"/>
      <c r="BL7148" s="138"/>
      <c r="BM7148" s="138"/>
    </row>
    <row r="7149" spans="62:65" ht="13" thickBot="1">
      <c r="BJ7149" s="138"/>
      <c r="BK7149" s="138"/>
      <c r="BL7149" s="138"/>
      <c r="BM7149" s="138"/>
    </row>
    <row r="7150" spans="62:65" ht="13" thickBot="1">
      <c r="BJ7150" s="138"/>
      <c r="BK7150" s="138"/>
      <c r="BL7150" s="138"/>
      <c r="BM7150" s="138"/>
    </row>
    <row r="7151" spans="62:65" ht="13" thickBot="1">
      <c r="BJ7151" s="138"/>
      <c r="BK7151" s="138"/>
      <c r="BL7151" s="138"/>
      <c r="BM7151" s="138"/>
    </row>
    <row r="7152" spans="62:65" ht="13" thickBot="1">
      <c r="BJ7152" s="138"/>
      <c r="BK7152" s="138"/>
      <c r="BL7152" s="138"/>
      <c r="BM7152" s="138"/>
    </row>
    <row r="7153" spans="62:65" ht="13" thickBot="1">
      <c r="BJ7153" s="138"/>
      <c r="BK7153" s="138"/>
      <c r="BL7153" s="138"/>
      <c r="BM7153" s="138"/>
    </row>
    <row r="7154" spans="62:65" ht="13" thickBot="1">
      <c r="BJ7154" s="138"/>
      <c r="BK7154" s="138"/>
      <c r="BL7154" s="138"/>
      <c r="BM7154" s="138"/>
    </row>
    <row r="7155" spans="62:65" ht="13" thickBot="1">
      <c r="BJ7155" s="138"/>
      <c r="BK7155" s="138"/>
      <c r="BL7155" s="138"/>
      <c r="BM7155" s="138"/>
    </row>
    <row r="7156" spans="62:65" ht="13" thickBot="1">
      <c r="BJ7156" s="138"/>
      <c r="BK7156" s="138"/>
      <c r="BL7156" s="138"/>
      <c r="BM7156" s="138"/>
    </row>
    <row r="7157" spans="62:65" ht="13" thickBot="1">
      <c r="BJ7157" s="138"/>
      <c r="BK7157" s="138"/>
      <c r="BL7157" s="138"/>
      <c r="BM7157" s="138"/>
    </row>
    <row r="7158" spans="62:65" ht="13" thickBot="1">
      <c r="BJ7158" s="138"/>
      <c r="BK7158" s="138"/>
      <c r="BL7158" s="138"/>
      <c r="BM7158" s="138"/>
    </row>
    <row r="7159" spans="62:65" ht="13" thickBot="1">
      <c r="BJ7159" s="138"/>
      <c r="BK7159" s="138"/>
      <c r="BL7159" s="138"/>
      <c r="BM7159" s="138"/>
    </row>
    <row r="7160" spans="62:65" ht="13" thickBot="1">
      <c r="BJ7160" s="138"/>
      <c r="BK7160" s="138"/>
      <c r="BL7160" s="138"/>
      <c r="BM7160" s="138"/>
    </row>
    <row r="7161" spans="62:65" ht="13" thickBot="1">
      <c r="BJ7161" s="138"/>
      <c r="BK7161" s="138"/>
      <c r="BL7161" s="138"/>
      <c r="BM7161" s="138"/>
    </row>
    <row r="7162" spans="62:65" ht="13" thickBot="1">
      <c r="BJ7162" s="138"/>
      <c r="BK7162" s="138"/>
      <c r="BL7162" s="138"/>
      <c r="BM7162" s="138"/>
    </row>
    <row r="7163" spans="62:65" ht="13" thickBot="1">
      <c r="BJ7163" s="138"/>
      <c r="BK7163" s="138"/>
      <c r="BL7163" s="138"/>
      <c r="BM7163" s="138"/>
    </row>
    <row r="7164" spans="62:65" ht="13" thickBot="1">
      <c r="BJ7164" s="138"/>
      <c r="BK7164" s="138"/>
      <c r="BL7164" s="138"/>
      <c r="BM7164" s="138"/>
    </row>
    <row r="7165" spans="62:65" ht="13" thickBot="1">
      <c r="BJ7165" s="138"/>
      <c r="BK7165" s="138"/>
      <c r="BL7165" s="138"/>
      <c r="BM7165" s="138"/>
    </row>
    <row r="7166" spans="62:65" ht="13" thickBot="1">
      <c r="BJ7166" s="138"/>
      <c r="BK7166" s="138"/>
      <c r="BL7166" s="138"/>
      <c r="BM7166" s="138"/>
    </row>
    <row r="7167" spans="62:65" ht="13" thickBot="1">
      <c r="BJ7167" s="138"/>
      <c r="BK7167" s="138"/>
      <c r="BL7167" s="138"/>
      <c r="BM7167" s="138"/>
    </row>
    <row r="7168" spans="62:65" ht="13" thickBot="1">
      <c r="BJ7168" s="138"/>
      <c r="BK7168" s="138"/>
      <c r="BL7168" s="138"/>
      <c r="BM7168" s="138"/>
    </row>
    <row r="7169" spans="62:65" ht="13" thickBot="1">
      <c r="BJ7169" s="138"/>
      <c r="BK7169" s="138"/>
      <c r="BL7169" s="138"/>
      <c r="BM7169" s="138"/>
    </row>
    <row r="7170" spans="62:65" ht="13" thickBot="1">
      <c r="BJ7170" s="138"/>
      <c r="BK7170" s="138"/>
      <c r="BL7170" s="138"/>
      <c r="BM7170" s="138"/>
    </row>
    <row r="7171" spans="62:65" ht="13" thickBot="1">
      <c r="BJ7171" s="138"/>
      <c r="BK7171" s="138"/>
      <c r="BL7171" s="138"/>
      <c r="BM7171" s="138"/>
    </row>
    <row r="7172" spans="62:65" ht="13" thickBot="1">
      <c r="BJ7172" s="138"/>
      <c r="BK7172" s="138"/>
      <c r="BL7172" s="138"/>
      <c r="BM7172" s="138"/>
    </row>
    <row r="7173" spans="62:65" ht="13" thickBot="1">
      <c r="BJ7173" s="138"/>
      <c r="BK7173" s="138"/>
      <c r="BL7173" s="138"/>
      <c r="BM7173" s="138"/>
    </row>
    <row r="7174" spans="62:65" ht="13" thickBot="1">
      <c r="BJ7174" s="138"/>
      <c r="BK7174" s="138"/>
      <c r="BL7174" s="138"/>
      <c r="BM7174" s="138"/>
    </row>
    <row r="7175" spans="62:65" ht="13" thickBot="1">
      <c r="BJ7175" s="138"/>
      <c r="BK7175" s="138"/>
      <c r="BL7175" s="138"/>
      <c r="BM7175" s="138"/>
    </row>
    <row r="7176" spans="62:65" ht="13" thickBot="1">
      <c r="BJ7176" s="138"/>
      <c r="BK7176" s="138"/>
      <c r="BL7176" s="138"/>
      <c r="BM7176" s="138"/>
    </row>
    <row r="7177" spans="62:65" ht="13" thickBot="1">
      <c r="BJ7177" s="138"/>
      <c r="BK7177" s="138"/>
      <c r="BL7177" s="138"/>
      <c r="BM7177" s="138"/>
    </row>
    <row r="7178" spans="62:65" ht="13" thickBot="1">
      <c r="BJ7178" s="138"/>
      <c r="BK7178" s="138"/>
      <c r="BL7178" s="138"/>
      <c r="BM7178" s="138"/>
    </row>
    <row r="7179" spans="62:65" ht="13" thickBot="1">
      <c r="BJ7179" s="138"/>
      <c r="BK7179" s="138"/>
      <c r="BL7179" s="138"/>
      <c r="BM7179" s="138"/>
    </row>
    <row r="7180" spans="62:65" ht="13" thickBot="1">
      <c r="BJ7180" s="138"/>
      <c r="BK7180" s="138"/>
      <c r="BL7180" s="138"/>
      <c r="BM7180" s="138"/>
    </row>
    <row r="7181" spans="62:65" ht="13" thickBot="1">
      <c r="BJ7181" s="138"/>
      <c r="BK7181" s="138"/>
      <c r="BL7181" s="138"/>
      <c r="BM7181" s="138"/>
    </row>
    <row r="7182" spans="62:65" ht="13" thickBot="1">
      <c r="BJ7182" s="138"/>
      <c r="BK7182" s="138"/>
      <c r="BL7182" s="138"/>
      <c r="BM7182" s="138"/>
    </row>
    <row r="7183" spans="62:65" ht="13" thickBot="1">
      <c r="BJ7183" s="138"/>
      <c r="BK7183" s="138"/>
      <c r="BL7183" s="138"/>
      <c r="BM7183" s="138"/>
    </row>
    <row r="7184" spans="62:65" ht="13" thickBot="1">
      <c r="BJ7184" s="138"/>
      <c r="BK7184" s="138"/>
      <c r="BL7184" s="138"/>
      <c r="BM7184" s="138"/>
    </row>
    <row r="7185" spans="62:65" ht="13" thickBot="1">
      <c r="BJ7185" s="138"/>
      <c r="BK7185" s="138"/>
      <c r="BL7185" s="138"/>
      <c r="BM7185" s="138"/>
    </row>
    <row r="7186" spans="62:65" ht="13" thickBot="1">
      <c r="BJ7186" s="138"/>
      <c r="BK7186" s="138"/>
      <c r="BL7186" s="138"/>
      <c r="BM7186" s="138"/>
    </row>
    <row r="7187" spans="62:65" ht="13" thickBot="1">
      <c r="BJ7187" s="138"/>
      <c r="BK7187" s="138"/>
      <c r="BL7187" s="138"/>
      <c r="BM7187" s="138"/>
    </row>
    <row r="7188" spans="62:65" ht="13" thickBot="1">
      <c r="BJ7188" s="138"/>
      <c r="BK7188" s="138"/>
      <c r="BL7188" s="138"/>
      <c r="BM7188" s="138"/>
    </row>
    <row r="7189" spans="62:65" ht="13" thickBot="1">
      <c r="BJ7189" s="138"/>
      <c r="BK7189" s="138"/>
      <c r="BL7189" s="138"/>
      <c r="BM7189" s="138"/>
    </row>
    <row r="7190" spans="62:65" ht="13" thickBot="1">
      <c r="BJ7190" s="138"/>
      <c r="BK7190" s="138"/>
      <c r="BL7190" s="138"/>
      <c r="BM7190" s="138"/>
    </row>
    <row r="7191" spans="62:65" ht="13" thickBot="1">
      <c r="BJ7191" s="138"/>
      <c r="BK7191" s="138"/>
      <c r="BL7191" s="138"/>
      <c r="BM7191" s="138"/>
    </row>
    <row r="7192" spans="62:65" ht="13" thickBot="1">
      <c r="BJ7192" s="138"/>
      <c r="BK7192" s="138"/>
      <c r="BL7192" s="138"/>
      <c r="BM7192" s="138"/>
    </row>
    <row r="7193" spans="62:65" ht="13" thickBot="1">
      <c r="BJ7193" s="138"/>
      <c r="BK7193" s="138"/>
      <c r="BL7193" s="138"/>
      <c r="BM7193" s="138"/>
    </row>
    <row r="7194" spans="62:65" ht="13" thickBot="1">
      <c r="BJ7194" s="138"/>
      <c r="BK7194" s="138"/>
      <c r="BL7194" s="138"/>
      <c r="BM7194" s="138"/>
    </row>
    <row r="7195" spans="62:65" ht="13" thickBot="1">
      <c r="BJ7195" s="138"/>
      <c r="BK7195" s="138"/>
      <c r="BL7195" s="138"/>
      <c r="BM7195" s="138"/>
    </row>
    <row r="7196" spans="62:65" ht="13" thickBot="1">
      <c r="BJ7196" s="138"/>
      <c r="BK7196" s="138"/>
      <c r="BL7196" s="138"/>
      <c r="BM7196" s="138"/>
    </row>
    <row r="7197" spans="62:65" ht="13" thickBot="1">
      <c r="BJ7197" s="138"/>
      <c r="BK7197" s="138"/>
      <c r="BL7197" s="138"/>
      <c r="BM7197" s="138"/>
    </row>
    <row r="7198" spans="62:65" ht="13" thickBot="1">
      <c r="BJ7198" s="138"/>
      <c r="BK7198" s="138"/>
      <c r="BL7198" s="138"/>
      <c r="BM7198" s="138"/>
    </row>
    <row r="7199" spans="62:65" ht="13" thickBot="1">
      <c r="BJ7199" s="138"/>
      <c r="BK7199" s="138"/>
      <c r="BL7199" s="138"/>
      <c r="BM7199" s="138"/>
    </row>
    <row r="7200" spans="62:65" ht="13" thickBot="1">
      <c r="BJ7200" s="138"/>
      <c r="BK7200" s="138"/>
      <c r="BL7200" s="138"/>
      <c r="BM7200" s="138"/>
    </row>
    <row r="7201" spans="62:65" ht="13" thickBot="1">
      <c r="BJ7201" s="138"/>
      <c r="BK7201" s="138"/>
      <c r="BL7201" s="138"/>
      <c r="BM7201" s="138"/>
    </row>
    <row r="7202" spans="62:65" ht="13" thickBot="1">
      <c r="BJ7202" s="138"/>
      <c r="BK7202" s="138"/>
      <c r="BL7202" s="138"/>
      <c r="BM7202" s="138"/>
    </row>
    <row r="7203" spans="62:65" ht="13" thickBot="1">
      <c r="BJ7203" s="138"/>
      <c r="BK7203" s="138"/>
      <c r="BL7203" s="138"/>
      <c r="BM7203" s="138"/>
    </row>
    <row r="7204" spans="62:65" ht="13" thickBot="1">
      <c r="BJ7204" s="138"/>
      <c r="BK7204" s="138"/>
      <c r="BL7204" s="138"/>
      <c r="BM7204" s="138"/>
    </row>
    <row r="7205" spans="62:65" ht="13" thickBot="1">
      <c r="BJ7205" s="138"/>
      <c r="BK7205" s="138"/>
      <c r="BL7205" s="138"/>
      <c r="BM7205" s="138"/>
    </row>
    <row r="7206" spans="62:65" ht="13" thickBot="1">
      <c r="BJ7206" s="138"/>
      <c r="BK7206" s="138"/>
      <c r="BL7206" s="138"/>
      <c r="BM7206" s="138"/>
    </row>
    <row r="7207" spans="62:65" ht="13" thickBot="1">
      <c r="BJ7207" s="138"/>
      <c r="BK7207" s="138"/>
      <c r="BL7207" s="138"/>
      <c r="BM7207" s="138"/>
    </row>
    <row r="7208" spans="62:65" ht="13" thickBot="1">
      <c r="BJ7208" s="138"/>
      <c r="BK7208" s="138"/>
      <c r="BL7208" s="138"/>
      <c r="BM7208" s="138"/>
    </row>
    <row r="7209" spans="62:65" ht="13" thickBot="1">
      <c r="BJ7209" s="138"/>
      <c r="BK7209" s="138"/>
      <c r="BL7209" s="138"/>
      <c r="BM7209" s="138"/>
    </row>
    <row r="7210" spans="62:65" ht="13" thickBot="1">
      <c r="BJ7210" s="138"/>
      <c r="BK7210" s="138"/>
      <c r="BL7210" s="138"/>
      <c r="BM7210" s="138"/>
    </row>
    <row r="7211" spans="62:65" ht="13" thickBot="1">
      <c r="BJ7211" s="138"/>
      <c r="BK7211" s="138"/>
      <c r="BL7211" s="138"/>
      <c r="BM7211" s="138"/>
    </row>
    <row r="7212" spans="62:65" ht="13" thickBot="1">
      <c r="BJ7212" s="138"/>
      <c r="BK7212" s="138"/>
      <c r="BL7212" s="138"/>
      <c r="BM7212" s="138"/>
    </row>
    <row r="7213" spans="62:65" ht="13" thickBot="1">
      <c r="BJ7213" s="138"/>
      <c r="BK7213" s="138"/>
      <c r="BL7213" s="138"/>
      <c r="BM7213" s="138"/>
    </row>
    <row r="7214" spans="62:65" ht="13" thickBot="1">
      <c r="BJ7214" s="138"/>
      <c r="BK7214" s="138"/>
      <c r="BL7214" s="138"/>
      <c r="BM7214" s="138"/>
    </row>
    <row r="7215" spans="62:65" ht="13" thickBot="1">
      <c r="BJ7215" s="138"/>
      <c r="BK7215" s="138"/>
      <c r="BL7215" s="138"/>
      <c r="BM7215" s="138"/>
    </row>
    <row r="7216" spans="62:65" ht="13" thickBot="1">
      <c r="BJ7216" s="138"/>
      <c r="BK7216" s="138"/>
      <c r="BL7216" s="138"/>
      <c r="BM7216" s="138"/>
    </row>
    <row r="7217" spans="62:65" ht="13" thickBot="1">
      <c r="BJ7217" s="138"/>
      <c r="BK7217" s="138"/>
      <c r="BL7217" s="138"/>
      <c r="BM7217" s="138"/>
    </row>
    <row r="7218" spans="62:65" ht="13" thickBot="1">
      <c r="BJ7218" s="138"/>
      <c r="BK7218" s="138"/>
      <c r="BL7218" s="138"/>
      <c r="BM7218" s="138"/>
    </row>
    <row r="7219" spans="62:65" ht="13" thickBot="1">
      <c r="BJ7219" s="138"/>
      <c r="BK7219" s="138"/>
      <c r="BL7219" s="138"/>
      <c r="BM7219" s="138"/>
    </row>
    <row r="7220" spans="62:65" ht="13" thickBot="1">
      <c r="BJ7220" s="138"/>
      <c r="BK7220" s="138"/>
      <c r="BL7220" s="138"/>
      <c r="BM7220" s="138"/>
    </row>
    <row r="7221" spans="62:65" ht="13" thickBot="1">
      <c r="BJ7221" s="138"/>
      <c r="BK7221" s="138"/>
      <c r="BL7221" s="138"/>
      <c r="BM7221" s="138"/>
    </row>
    <row r="7222" spans="62:65" ht="13" thickBot="1">
      <c r="BJ7222" s="138"/>
      <c r="BK7222" s="138"/>
      <c r="BL7222" s="138"/>
      <c r="BM7222" s="138"/>
    </row>
    <row r="7223" spans="62:65" ht="13" thickBot="1">
      <c r="BJ7223" s="138"/>
      <c r="BK7223" s="138"/>
      <c r="BL7223" s="138"/>
      <c r="BM7223" s="138"/>
    </row>
    <row r="7224" spans="62:65" ht="13" thickBot="1">
      <c r="BJ7224" s="138"/>
      <c r="BK7224" s="138"/>
      <c r="BL7224" s="138"/>
      <c r="BM7224" s="138"/>
    </row>
    <row r="7225" spans="62:65" ht="13" thickBot="1">
      <c r="BJ7225" s="138"/>
      <c r="BK7225" s="138"/>
      <c r="BL7225" s="138"/>
      <c r="BM7225" s="138"/>
    </row>
    <row r="7226" spans="62:65" ht="13" thickBot="1">
      <c r="BJ7226" s="138"/>
      <c r="BK7226" s="138"/>
      <c r="BL7226" s="138"/>
      <c r="BM7226" s="138"/>
    </row>
    <row r="7227" spans="62:65" ht="13" thickBot="1">
      <c r="BJ7227" s="138"/>
      <c r="BK7227" s="138"/>
      <c r="BL7227" s="138"/>
      <c r="BM7227" s="138"/>
    </row>
    <row r="7228" spans="62:65" ht="13" thickBot="1">
      <c r="BJ7228" s="138"/>
      <c r="BK7228" s="138"/>
      <c r="BL7228" s="138"/>
      <c r="BM7228" s="138"/>
    </row>
    <row r="7229" spans="62:65" ht="13" thickBot="1">
      <c r="BJ7229" s="138"/>
      <c r="BK7229" s="138"/>
      <c r="BL7229" s="138"/>
      <c r="BM7229" s="138"/>
    </row>
    <row r="7230" spans="62:65" ht="13" thickBot="1">
      <c r="BJ7230" s="138"/>
      <c r="BK7230" s="138"/>
      <c r="BL7230" s="138"/>
      <c r="BM7230" s="138"/>
    </row>
    <row r="7231" spans="62:65" ht="13" thickBot="1">
      <c r="BJ7231" s="138"/>
      <c r="BK7231" s="138"/>
      <c r="BL7231" s="138"/>
      <c r="BM7231" s="138"/>
    </row>
    <row r="7232" spans="62:65" ht="13" thickBot="1">
      <c r="BJ7232" s="138"/>
      <c r="BK7232" s="138"/>
      <c r="BL7232" s="138"/>
      <c r="BM7232" s="138"/>
    </row>
    <row r="7233" spans="62:65" ht="13" thickBot="1">
      <c r="BJ7233" s="138"/>
      <c r="BK7233" s="138"/>
      <c r="BL7233" s="138"/>
      <c r="BM7233" s="138"/>
    </row>
    <row r="7234" spans="62:65" ht="13" thickBot="1">
      <c r="BJ7234" s="138"/>
      <c r="BK7234" s="138"/>
      <c r="BL7234" s="138"/>
      <c r="BM7234" s="138"/>
    </row>
    <row r="7235" spans="62:65" ht="13" thickBot="1">
      <c r="BJ7235" s="138"/>
      <c r="BK7235" s="138"/>
      <c r="BL7235" s="138"/>
      <c r="BM7235" s="138"/>
    </row>
    <row r="7236" spans="62:65" ht="13" thickBot="1">
      <c r="BJ7236" s="138"/>
      <c r="BK7236" s="138"/>
      <c r="BL7236" s="138"/>
      <c r="BM7236" s="138"/>
    </row>
    <row r="7237" spans="62:65" ht="13" thickBot="1">
      <c r="BJ7237" s="138"/>
      <c r="BK7237" s="138"/>
      <c r="BL7237" s="138"/>
      <c r="BM7237" s="138"/>
    </row>
    <row r="7238" spans="62:65" ht="13" thickBot="1">
      <c r="BJ7238" s="138"/>
      <c r="BK7238" s="138"/>
      <c r="BL7238" s="138"/>
      <c r="BM7238" s="138"/>
    </row>
    <row r="7239" spans="62:65" ht="13" thickBot="1">
      <c r="BJ7239" s="138"/>
      <c r="BK7239" s="138"/>
      <c r="BL7239" s="138"/>
      <c r="BM7239" s="138"/>
    </row>
    <row r="7240" spans="62:65" ht="13" thickBot="1">
      <c r="BJ7240" s="138"/>
      <c r="BK7240" s="138"/>
      <c r="BL7240" s="138"/>
      <c r="BM7240" s="138"/>
    </row>
    <row r="7241" spans="62:65" ht="13" thickBot="1">
      <c r="BJ7241" s="138"/>
      <c r="BK7241" s="138"/>
      <c r="BL7241" s="138"/>
      <c r="BM7241" s="138"/>
    </row>
    <row r="7242" spans="62:65" ht="13" thickBot="1">
      <c r="BJ7242" s="138"/>
      <c r="BK7242" s="138"/>
      <c r="BL7242" s="138"/>
      <c r="BM7242" s="138"/>
    </row>
    <row r="7243" spans="62:65" ht="13" thickBot="1">
      <c r="BJ7243" s="138"/>
      <c r="BK7243" s="138"/>
      <c r="BL7243" s="138"/>
      <c r="BM7243" s="138"/>
    </row>
    <row r="7244" spans="62:65" ht="13" thickBot="1">
      <c r="BJ7244" s="138"/>
      <c r="BK7244" s="138"/>
      <c r="BL7244" s="138"/>
      <c r="BM7244" s="138"/>
    </row>
    <row r="7245" spans="62:65" ht="13" thickBot="1">
      <c r="BJ7245" s="138"/>
      <c r="BK7245" s="138"/>
      <c r="BL7245" s="138"/>
      <c r="BM7245" s="138"/>
    </row>
    <row r="7246" spans="62:65" ht="13" thickBot="1">
      <c r="BJ7246" s="138"/>
      <c r="BK7246" s="138"/>
      <c r="BL7246" s="138"/>
      <c r="BM7246" s="138"/>
    </row>
    <row r="7247" spans="62:65" ht="13" thickBot="1">
      <c r="BJ7247" s="138"/>
      <c r="BK7247" s="138"/>
      <c r="BL7247" s="138"/>
      <c r="BM7247" s="138"/>
    </row>
    <row r="7248" spans="62:65" ht="13" thickBot="1">
      <c r="BJ7248" s="138"/>
      <c r="BK7248" s="138"/>
      <c r="BL7248" s="138"/>
      <c r="BM7248" s="138"/>
    </row>
    <row r="7249" spans="62:65" ht="13" thickBot="1">
      <c r="BJ7249" s="138"/>
      <c r="BK7249" s="138"/>
      <c r="BL7249" s="138"/>
      <c r="BM7249" s="138"/>
    </row>
    <row r="7250" spans="62:65" ht="13" thickBot="1">
      <c r="BJ7250" s="138"/>
      <c r="BK7250" s="138"/>
      <c r="BL7250" s="138"/>
      <c r="BM7250" s="138"/>
    </row>
    <row r="7251" spans="62:65" ht="13" thickBot="1">
      <c r="BJ7251" s="138"/>
      <c r="BK7251" s="138"/>
      <c r="BL7251" s="138"/>
      <c r="BM7251" s="138"/>
    </row>
    <row r="7252" spans="62:65" ht="13" thickBot="1">
      <c r="BJ7252" s="138"/>
      <c r="BK7252" s="138"/>
      <c r="BL7252" s="138"/>
      <c r="BM7252" s="138"/>
    </row>
    <row r="7253" spans="62:65" ht="13" thickBot="1">
      <c r="BJ7253" s="138"/>
      <c r="BK7253" s="138"/>
      <c r="BL7253" s="138"/>
      <c r="BM7253" s="138"/>
    </row>
    <row r="7254" spans="62:65" ht="13" thickBot="1">
      <c r="BJ7254" s="138"/>
      <c r="BK7254" s="138"/>
      <c r="BL7254" s="138"/>
      <c r="BM7254" s="138"/>
    </row>
    <row r="7255" spans="62:65" ht="13" thickBot="1">
      <c r="BJ7255" s="138"/>
      <c r="BK7255" s="138"/>
      <c r="BL7255" s="138"/>
      <c r="BM7255" s="138"/>
    </row>
    <row r="7256" spans="62:65" ht="13" thickBot="1">
      <c r="BJ7256" s="138"/>
      <c r="BK7256" s="138"/>
      <c r="BL7256" s="138"/>
      <c r="BM7256" s="138"/>
    </row>
    <row r="7257" spans="62:65" ht="13" thickBot="1">
      <c r="BJ7257" s="138"/>
      <c r="BK7257" s="138"/>
      <c r="BL7257" s="138"/>
      <c r="BM7257" s="138"/>
    </row>
    <row r="7258" spans="62:65" ht="13" thickBot="1">
      <c r="BJ7258" s="138"/>
      <c r="BK7258" s="138"/>
      <c r="BL7258" s="138"/>
      <c r="BM7258" s="138"/>
    </row>
    <row r="7259" spans="62:65" ht="13" thickBot="1">
      <c r="BJ7259" s="138"/>
      <c r="BK7259" s="138"/>
      <c r="BL7259" s="138"/>
      <c r="BM7259" s="138"/>
    </row>
    <row r="7260" spans="62:65" ht="13" thickBot="1">
      <c r="BJ7260" s="138"/>
      <c r="BK7260" s="138"/>
      <c r="BL7260" s="138"/>
      <c r="BM7260" s="138"/>
    </row>
    <row r="7261" spans="62:65" ht="13" thickBot="1">
      <c r="BJ7261" s="138"/>
      <c r="BK7261" s="138"/>
      <c r="BL7261" s="138"/>
      <c r="BM7261" s="138"/>
    </row>
    <row r="7262" spans="62:65" ht="13" thickBot="1">
      <c r="BJ7262" s="138"/>
      <c r="BK7262" s="138"/>
      <c r="BL7262" s="138"/>
      <c r="BM7262" s="138"/>
    </row>
    <row r="7263" spans="62:65" ht="13" thickBot="1">
      <c r="BJ7263" s="138"/>
      <c r="BK7263" s="138"/>
      <c r="BL7263" s="138"/>
      <c r="BM7263" s="138"/>
    </row>
    <row r="7264" spans="62:65" ht="13" thickBot="1">
      <c r="BJ7264" s="138"/>
      <c r="BK7264" s="138"/>
      <c r="BL7264" s="138"/>
      <c r="BM7264" s="138"/>
    </row>
    <row r="7265" spans="62:65" ht="13" thickBot="1">
      <c r="BJ7265" s="138"/>
      <c r="BK7265" s="138"/>
      <c r="BL7265" s="138"/>
      <c r="BM7265" s="138"/>
    </row>
    <row r="7266" spans="62:65" ht="13" thickBot="1">
      <c r="BJ7266" s="138"/>
      <c r="BK7266" s="138"/>
      <c r="BL7266" s="138"/>
      <c r="BM7266" s="138"/>
    </row>
    <row r="7267" spans="62:65" ht="13" thickBot="1">
      <c r="BJ7267" s="138"/>
      <c r="BK7267" s="138"/>
      <c r="BL7267" s="138"/>
      <c r="BM7267" s="138"/>
    </row>
    <row r="7268" spans="62:65" ht="13" thickBot="1">
      <c r="BJ7268" s="138"/>
      <c r="BK7268" s="138"/>
      <c r="BL7268" s="138"/>
      <c r="BM7268" s="138"/>
    </row>
    <row r="7269" spans="62:65" ht="13" thickBot="1">
      <c r="BJ7269" s="138"/>
      <c r="BK7269" s="138"/>
      <c r="BL7269" s="138"/>
      <c r="BM7269" s="138"/>
    </row>
    <row r="7270" spans="62:65" ht="13" thickBot="1">
      <c r="BJ7270" s="138"/>
      <c r="BK7270" s="138"/>
      <c r="BL7270" s="138"/>
      <c r="BM7270" s="138"/>
    </row>
    <row r="7271" spans="62:65" ht="13" thickBot="1">
      <c r="BJ7271" s="138"/>
      <c r="BK7271" s="138"/>
      <c r="BL7271" s="138"/>
      <c r="BM7271" s="138"/>
    </row>
    <row r="7272" spans="62:65" ht="13" thickBot="1">
      <c r="BJ7272" s="138"/>
      <c r="BK7272" s="138"/>
      <c r="BL7272" s="138"/>
      <c r="BM7272" s="138"/>
    </row>
    <row r="7273" spans="62:65" ht="13" thickBot="1">
      <c r="BJ7273" s="138"/>
      <c r="BK7273" s="138"/>
      <c r="BL7273" s="138"/>
      <c r="BM7273" s="138"/>
    </row>
    <row r="7274" spans="62:65" ht="13" thickBot="1">
      <c r="BJ7274" s="138"/>
      <c r="BK7274" s="138"/>
      <c r="BL7274" s="138"/>
      <c r="BM7274" s="138"/>
    </row>
    <row r="7275" spans="62:65" ht="13" thickBot="1">
      <c r="BJ7275" s="138"/>
      <c r="BK7275" s="138"/>
      <c r="BL7275" s="138"/>
      <c r="BM7275" s="138"/>
    </row>
    <row r="7276" spans="62:65" ht="13" thickBot="1">
      <c r="BJ7276" s="138"/>
      <c r="BK7276" s="138"/>
      <c r="BL7276" s="138"/>
      <c r="BM7276" s="138"/>
    </row>
    <row r="7277" spans="62:65" ht="13" thickBot="1">
      <c r="BJ7277" s="138"/>
      <c r="BK7277" s="138"/>
      <c r="BL7277" s="138"/>
      <c r="BM7277" s="138"/>
    </row>
    <row r="7278" spans="62:65" ht="13" thickBot="1">
      <c r="BJ7278" s="138"/>
      <c r="BK7278" s="138"/>
      <c r="BL7278" s="138"/>
      <c r="BM7278" s="138"/>
    </row>
    <row r="7279" spans="62:65" ht="13" thickBot="1">
      <c r="BJ7279" s="138"/>
      <c r="BK7279" s="138"/>
      <c r="BL7279" s="138"/>
      <c r="BM7279" s="138"/>
    </row>
    <row r="7280" spans="62:65" ht="13" thickBot="1">
      <c r="BJ7280" s="138"/>
      <c r="BK7280" s="138"/>
      <c r="BL7280" s="138"/>
      <c r="BM7280" s="138"/>
    </row>
    <row r="7281" spans="62:65" ht="13" thickBot="1">
      <c r="BJ7281" s="138"/>
      <c r="BK7281" s="138"/>
      <c r="BL7281" s="138"/>
      <c r="BM7281" s="138"/>
    </row>
    <row r="7282" spans="62:65" ht="13" thickBot="1">
      <c r="BJ7282" s="138"/>
      <c r="BK7282" s="138"/>
      <c r="BL7282" s="138"/>
      <c r="BM7282" s="138"/>
    </row>
    <row r="7283" spans="62:65" ht="13" thickBot="1">
      <c r="BJ7283" s="138"/>
      <c r="BK7283" s="138"/>
      <c r="BL7283" s="138"/>
      <c r="BM7283" s="138"/>
    </row>
    <row r="7284" spans="62:65" ht="13" thickBot="1">
      <c r="BJ7284" s="138"/>
      <c r="BK7284" s="138"/>
      <c r="BL7284" s="138"/>
      <c r="BM7284" s="138"/>
    </row>
    <row r="7285" spans="62:65" ht="13" thickBot="1">
      <c r="BJ7285" s="138"/>
      <c r="BK7285" s="138"/>
      <c r="BL7285" s="138"/>
      <c r="BM7285" s="138"/>
    </row>
    <row r="7286" spans="62:65" ht="13" thickBot="1">
      <c r="BJ7286" s="138"/>
      <c r="BK7286" s="138"/>
      <c r="BL7286" s="138"/>
      <c r="BM7286" s="138"/>
    </row>
    <row r="7287" spans="62:65" ht="13" thickBot="1">
      <c r="BJ7287" s="138"/>
      <c r="BK7287" s="138"/>
      <c r="BL7287" s="138"/>
      <c r="BM7287" s="138"/>
    </row>
    <row r="7288" spans="62:65" ht="13" thickBot="1">
      <c r="BJ7288" s="138"/>
      <c r="BK7288" s="138"/>
      <c r="BL7288" s="138"/>
      <c r="BM7288" s="138"/>
    </row>
    <row r="7289" spans="62:65" ht="13" thickBot="1">
      <c r="BJ7289" s="138"/>
      <c r="BK7289" s="138"/>
      <c r="BL7289" s="138"/>
      <c r="BM7289" s="138"/>
    </row>
    <row r="7290" spans="62:65" ht="13" thickBot="1">
      <c r="BJ7290" s="138"/>
      <c r="BK7290" s="138"/>
      <c r="BL7290" s="138"/>
      <c r="BM7290" s="138"/>
    </row>
    <row r="7291" spans="62:65" ht="13" thickBot="1">
      <c r="BJ7291" s="138"/>
      <c r="BK7291" s="138"/>
      <c r="BL7291" s="138"/>
      <c r="BM7291" s="138"/>
    </row>
    <row r="7292" spans="62:65" ht="13" thickBot="1">
      <c r="BJ7292" s="138"/>
      <c r="BK7292" s="138"/>
      <c r="BL7292" s="138"/>
      <c r="BM7292" s="138"/>
    </row>
    <row r="7293" spans="62:65" ht="13" thickBot="1">
      <c r="BJ7293" s="138"/>
      <c r="BK7293" s="138"/>
      <c r="BL7293" s="138"/>
      <c r="BM7293" s="138"/>
    </row>
    <row r="7294" spans="62:65" ht="13" thickBot="1">
      <c r="BJ7294" s="138"/>
      <c r="BK7294" s="138"/>
      <c r="BL7294" s="138"/>
      <c r="BM7294" s="138"/>
    </row>
    <row r="7295" spans="62:65" ht="13" thickBot="1">
      <c r="BJ7295" s="138"/>
      <c r="BK7295" s="138"/>
      <c r="BL7295" s="138"/>
      <c r="BM7295" s="138"/>
    </row>
    <row r="7296" spans="62:65" ht="13" thickBot="1">
      <c r="BJ7296" s="138"/>
      <c r="BK7296" s="138"/>
      <c r="BL7296" s="138"/>
      <c r="BM7296" s="138"/>
    </row>
    <row r="7297" spans="62:65" ht="13" thickBot="1">
      <c r="BJ7297" s="138"/>
      <c r="BK7297" s="138"/>
      <c r="BL7297" s="138"/>
      <c r="BM7297" s="138"/>
    </row>
    <row r="7298" spans="62:65" ht="13" thickBot="1">
      <c r="BJ7298" s="138"/>
      <c r="BK7298" s="138"/>
      <c r="BL7298" s="138"/>
      <c r="BM7298" s="138"/>
    </row>
    <row r="7299" spans="62:65" ht="13" thickBot="1">
      <c r="BJ7299" s="138"/>
      <c r="BK7299" s="138"/>
      <c r="BL7299" s="138"/>
      <c r="BM7299" s="138"/>
    </row>
    <row r="7300" spans="62:65" ht="13" thickBot="1">
      <c r="BJ7300" s="138"/>
      <c r="BK7300" s="138"/>
      <c r="BL7300" s="138"/>
      <c r="BM7300" s="138"/>
    </row>
    <row r="7301" spans="62:65" ht="13" thickBot="1">
      <c r="BJ7301" s="138"/>
      <c r="BK7301" s="138"/>
      <c r="BL7301" s="138"/>
      <c r="BM7301" s="138"/>
    </row>
    <row r="7302" spans="62:65" ht="13" thickBot="1">
      <c r="BJ7302" s="138"/>
      <c r="BK7302" s="138"/>
      <c r="BL7302" s="138"/>
      <c r="BM7302" s="138"/>
    </row>
    <row r="7303" spans="62:65" ht="13" thickBot="1">
      <c r="BJ7303" s="138"/>
      <c r="BK7303" s="138"/>
      <c r="BL7303" s="138"/>
      <c r="BM7303" s="138"/>
    </row>
    <row r="7304" spans="62:65" ht="13" thickBot="1">
      <c r="BJ7304" s="138"/>
      <c r="BK7304" s="138"/>
      <c r="BL7304" s="138"/>
      <c r="BM7304" s="138"/>
    </row>
    <row r="7305" spans="62:65" ht="13" thickBot="1">
      <c r="BJ7305" s="138"/>
      <c r="BK7305" s="138"/>
      <c r="BL7305" s="138"/>
      <c r="BM7305" s="138"/>
    </row>
    <row r="7306" spans="62:65" ht="13" thickBot="1">
      <c r="BJ7306" s="138"/>
      <c r="BK7306" s="138"/>
      <c r="BL7306" s="138"/>
      <c r="BM7306" s="138"/>
    </row>
    <row r="7307" spans="62:65" ht="13" thickBot="1">
      <c r="BJ7307" s="138"/>
      <c r="BK7307" s="138"/>
      <c r="BL7307" s="138"/>
      <c r="BM7307" s="138"/>
    </row>
    <row r="7308" spans="62:65" ht="13" thickBot="1">
      <c r="BJ7308" s="138"/>
      <c r="BK7308" s="138"/>
      <c r="BL7308" s="138"/>
      <c r="BM7308" s="138"/>
    </row>
    <row r="7309" spans="62:65" ht="13" thickBot="1">
      <c r="BJ7309" s="138"/>
      <c r="BK7309" s="138"/>
      <c r="BL7309" s="138"/>
      <c r="BM7309" s="138"/>
    </row>
    <row r="7310" spans="62:65" ht="13" thickBot="1">
      <c r="BJ7310" s="138"/>
      <c r="BK7310" s="138"/>
      <c r="BL7310" s="138"/>
      <c r="BM7310" s="138"/>
    </row>
    <row r="7311" spans="62:65" ht="13" thickBot="1">
      <c r="BJ7311" s="138"/>
      <c r="BK7311" s="138"/>
      <c r="BL7311" s="138"/>
      <c r="BM7311" s="138"/>
    </row>
    <row r="7312" spans="62:65" ht="13" thickBot="1">
      <c r="BJ7312" s="138"/>
      <c r="BK7312" s="138"/>
      <c r="BL7312" s="138"/>
      <c r="BM7312" s="138"/>
    </row>
    <row r="7313" spans="62:65" ht="13" thickBot="1">
      <c r="BJ7313" s="138"/>
      <c r="BK7313" s="138"/>
      <c r="BL7313" s="138"/>
      <c r="BM7313" s="138"/>
    </row>
    <row r="7314" spans="62:65" ht="13" thickBot="1">
      <c r="BJ7314" s="138"/>
      <c r="BK7314" s="138"/>
      <c r="BL7314" s="138"/>
      <c r="BM7314" s="138"/>
    </row>
    <row r="7315" spans="62:65" ht="13" thickBot="1">
      <c r="BJ7315" s="138"/>
      <c r="BK7315" s="138"/>
      <c r="BL7315" s="138"/>
      <c r="BM7315" s="138"/>
    </row>
    <row r="7316" spans="62:65" ht="13" thickBot="1">
      <c r="BJ7316" s="138"/>
      <c r="BK7316" s="138"/>
      <c r="BL7316" s="138"/>
      <c r="BM7316" s="138"/>
    </row>
    <row r="7317" spans="62:65" ht="13" thickBot="1">
      <c r="BJ7317" s="138"/>
      <c r="BK7317" s="138"/>
      <c r="BL7317" s="138"/>
      <c r="BM7317" s="138"/>
    </row>
    <row r="7318" spans="62:65" ht="13" thickBot="1">
      <c r="BJ7318" s="138"/>
      <c r="BK7318" s="138"/>
      <c r="BL7318" s="138"/>
      <c r="BM7318" s="138"/>
    </row>
    <row r="7319" spans="62:65" ht="13" thickBot="1">
      <c r="BJ7319" s="138"/>
      <c r="BK7319" s="138"/>
      <c r="BL7319" s="138"/>
      <c r="BM7319" s="138"/>
    </row>
    <row r="7320" spans="62:65" ht="13" thickBot="1">
      <c r="BJ7320" s="138"/>
      <c r="BK7320" s="138"/>
      <c r="BL7320" s="138"/>
      <c r="BM7320" s="138"/>
    </row>
    <row r="7321" spans="62:65" ht="13" thickBot="1">
      <c r="BJ7321" s="138"/>
      <c r="BK7321" s="138"/>
      <c r="BL7321" s="138"/>
      <c r="BM7321" s="138"/>
    </row>
    <row r="7322" spans="62:65" ht="13" thickBot="1">
      <c r="BJ7322" s="138"/>
      <c r="BK7322" s="138"/>
      <c r="BL7322" s="138"/>
      <c r="BM7322" s="138"/>
    </row>
    <row r="7323" spans="62:65" ht="13" thickBot="1">
      <c r="BJ7323" s="138"/>
      <c r="BK7323" s="138"/>
      <c r="BL7323" s="138"/>
      <c r="BM7323" s="138"/>
    </row>
    <row r="7324" spans="62:65" ht="13" thickBot="1">
      <c r="BJ7324" s="138"/>
      <c r="BK7324" s="138"/>
      <c r="BL7324" s="138"/>
      <c r="BM7324" s="138"/>
    </row>
    <row r="7325" spans="62:65" ht="13" thickBot="1">
      <c r="BJ7325" s="138"/>
      <c r="BK7325" s="138"/>
      <c r="BL7325" s="138"/>
      <c r="BM7325" s="138"/>
    </row>
    <row r="7326" spans="62:65" ht="13" thickBot="1">
      <c r="BJ7326" s="138"/>
      <c r="BK7326" s="138"/>
      <c r="BL7326" s="138"/>
      <c r="BM7326" s="138"/>
    </row>
    <row r="7327" spans="62:65" ht="13" thickBot="1">
      <c r="BJ7327" s="138"/>
      <c r="BK7327" s="138"/>
      <c r="BL7327" s="138"/>
      <c r="BM7327" s="138"/>
    </row>
    <row r="7328" spans="62:65" ht="13" thickBot="1">
      <c r="BJ7328" s="138"/>
      <c r="BK7328" s="138"/>
      <c r="BL7328" s="138"/>
      <c r="BM7328" s="138"/>
    </row>
    <row r="7329" spans="62:65" ht="13" thickBot="1">
      <c r="BJ7329" s="138"/>
      <c r="BK7329" s="138"/>
      <c r="BL7329" s="138"/>
      <c r="BM7329" s="138"/>
    </row>
    <row r="7330" spans="62:65" ht="13" thickBot="1">
      <c r="BJ7330" s="138"/>
      <c r="BK7330" s="138"/>
      <c r="BL7330" s="138"/>
      <c r="BM7330" s="138"/>
    </row>
    <row r="7331" spans="62:65" ht="13" thickBot="1">
      <c r="BJ7331" s="138"/>
      <c r="BK7331" s="138"/>
      <c r="BL7331" s="138"/>
      <c r="BM7331" s="138"/>
    </row>
    <row r="7332" spans="62:65" ht="13" thickBot="1">
      <c r="BJ7332" s="138"/>
      <c r="BK7332" s="138"/>
      <c r="BL7332" s="138"/>
      <c r="BM7332" s="138"/>
    </row>
    <row r="7333" spans="62:65" ht="13" thickBot="1">
      <c r="BJ7333" s="138"/>
      <c r="BK7333" s="138"/>
      <c r="BL7333" s="138"/>
      <c r="BM7333" s="138"/>
    </row>
    <row r="7334" spans="62:65" ht="13" thickBot="1">
      <c r="BJ7334" s="138"/>
      <c r="BK7334" s="138"/>
      <c r="BL7334" s="138"/>
      <c r="BM7334" s="138"/>
    </row>
    <row r="7335" spans="62:65" ht="13" thickBot="1">
      <c r="BJ7335" s="138"/>
      <c r="BK7335" s="138"/>
      <c r="BL7335" s="138"/>
      <c r="BM7335" s="138"/>
    </row>
    <row r="7336" spans="62:65" ht="13" thickBot="1">
      <c r="BJ7336" s="138"/>
      <c r="BK7336" s="138"/>
      <c r="BL7336" s="138"/>
      <c r="BM7336" s="138"/>
    </row>
    <row r="7337" spans="62:65" ht="13" thickBot="1">
      <c r="BJ7337" s="138"/>
      <c r="BK7337" s="138"/>
      <c r="BL7337" s="138"/>
      <c r="BM7337" s="138"/>
    </row>
    <row r="7338" spans="62:65" ht="13" thickBot="1">
      <c r="BJ7338" s="138"/>
      <c r="BK7338" s="138"/>
      <c r="BL7338" s="138"/>
      <c r="BM7338" s="138"/>
    </row>
    <row r="7339" spans="62:65" ht="13" thickBot="1">
      <c r="BJ7339" s="138"/>
      <c r="BK7339" s="138"/>
      <c r="BL7339" s="138"/>
      <c r="BM7339" s="138"/>
    </row>
    <row r="7340" spans="62:65" ht="13" thickBot="1">
      <c r="BJ7340" s="138"/>
      <c r="BK7340" s="138"/>
      <c r="BL7340" s="138"/>
      <c r="BM7340" s="138"/>
    </row>
    <row r="7341" spans="62:65" ht="13" thickBot="1">
      <c r="BJ7341" s="138"/>
      <c r="BK7341" s="138"/>
      <c r="BL7341" s="138"/>
      <c r="BM7341" s="138"/>
    </row>
    <row r="7342" spans="62:65" ht="13" thickBot="1">
      <c r="BJ7342" s="138"/>
      <c r="BK7342" s="138"/>
      <c r="BL7342" s="138"/>
      <c r="BM7342" s="138"/>
    </row>
    <row r="7343" spans="62:65" ht="13" thickBot="1">
      <c r="BJ7343" s="138"/>
      <c r="BK7343" s="138"/>
      <c r="BL7343" s="138"/>
      <c r="BM7343" s="138"/>
    </row>
    <row r="7344" spans="62:65" ht="13" thickBot="1">
      <c r="BJ7344" s="138"/>
      <c r="BK7344" s="138"/>
      <c r="BL7344" s="138"/>
      <c r="BM7344" s="138"/>
    </row>
    <row r="7345" spans="62:65" ht="13" thickBot="1">
      <c r="BJ7345" s="138"/>
      <c r="BK7345" s="138"/>
      <c r="BL7345" s="138"/>
      <c r="BM7345" s="138"/>
    </row>
    <row r="7346" spans="62:65" ht="13" thickBot="1">
      <c r="BJ7346" s="138"/>
      <c r="BK7346" s="138"/>
      <c r="BL7346" s="138"/>
      <c r="BM7346" s="138"/>
    </row>
    <row r="7347" spans="62:65" ht="13" thickBot="1">
      <c r="BJ7347" s="138"/>
      <c r="BK7347" s="138"/>
      <c r="BL7347" s="138"/>
      <c r="BM7347" s="138"/>
    </row>
    <row r="7348" spans="62:65" ht="13" thickBot="1">
      <c r="BJ7348" s="138"/>
      <c r="BK7348" s="138"/>
      <c r="BL7348" s="138"/>
      <c r="BM7348" s="138"/>
    </row>
    <row r="7349" spans="62:65" ht="13" thickBot="1">
      <c r="BJ7349" s="138"/>
      <c r="BK7349" s="138"/>
      <c r="BL7349" s="138"/>
      <c r="BM7349" s="138"/>
    </row>
    <row r="7350" spans="62:65" ht="13" thickBot="1">
      <c r="BJ7350" s="138"/>
      <c r="BK7350" s="138"/>
      <c r="BL7350" s="138"/>
      <c r="BM7350" s="138"/>
    </row>
    <row r="7351" spans="62:65" ht="13" thickBot="1">
      <c r="BJ7351" s="138"/>
      <c r="BK7351" s="138"/>
      <c r="BL7351" s="138"/>
      <c r="BM7351" s="138"/>
    </row>
    <row r="7352" spans="62:65" ht="13" thickBot="1">
      <c r="BJ7352" s="138"/>
      <c r="BK7352" s="138"/>
      <c r="BL7352" s="138"/>
      <c r="BM7352" s="138"/>
    </row>
    <row r="7353" spans="62:65" ht="13" thickBot="1">
      <c r="BJ7353" s="138"/>
      <c r="BK7353" s="138"/>
      <c r="BL7353" s="138"/>
      <c r="BM7353" s="138"/>
    </row>
    <row r="7354" spans="62:65" ht="13" thickBot="1">
      <c r="BJ7354" s="138"/>
      <c r="BK7354" s="138"/>
      <c r="BL7354" s="138"/>
      <c r="BM7354" s="138"/>
    </row>
    <row r="7355" spans="62:65" ht="13" thickBot="1">
      <c r="BJ7355" s="138"/>
      <c r="BK7355" s="138"/>
      <c r="BL7355" s="138"/>
      <c r="BM7355" s="138"/>
    </row>
    <row r="7356" spans="62:65" ht="13" thickBot="1">
      <c r="BJ7356" s="138"/>
      <c r="BK7356" s="138"/>
      <c r="BL7356" s="138"/>
      <c r="BM7356" s="138"/>
    </row>
    <row r="7357" spans="62:65" ht="13" thickBot="1">
      <c r="BJ7357" s="138"/>
      <c r="BK7357" s="138"/>
      <c r="BL7357" s="138"/>
      <c r="BM7357" s="138"/>
    </row>
    <row r="7358" spans="62:65" ht="13" thickBot="1">
      <c r="BJ7358" s="138"/>
      <c r="BK7358" s="138"/>
      <c r="BL7358" s="138"/>
      <c r="BM7358" s="138"/>
    </row>
    <row r="7359" spans="62:65" ht="13" thickBot="1">
      <c r="BJ7359" s="138"/>
      <c r="BK7359" s="138"/>
      <c r="BL7359" s="138"/>
      <c r="BM7359" s="138"/>
    </row>
    <row r="7360" spans="62:65" ht="13" thickBot="1">
      <c r="BJ7360" s="138"/>
      <c r="BK7360" s="138"/>
      <c r="BL7360" s="138"/>
      <c r="BM7360" s="138"/>
    </row>
    <row r="7361" spans="62:65" ht="13" thickBot="1">
      <c r="BJ7361" s="138"/>
      <c r="BK7361" s="138"/>
      <c r="BL7361" s="138"/>
      <c r="BM7361" s="138"/>
    </row>
    <row r="7362" spans="62:65" ht="13" thickBot="1">
      <c r="BJ7362" s="138"/>
      <c r="BK7362" s="138"/>
      <c r="BL7362" s="138"/>
      <c r="BM7362" s="138"/>
    </row>
    <row r="7363" spans="62:65" ht="13" thickBot="1">
      <c r="BJ7363" s="138"/>
      <c r="BK7363" s="138"/>
      <c r="BL7363" s="138"/>
      <c r="BM7363" s="138"/>
    </row>
    <row r="7364" spans="62:65" ht="13" thickBot="1">
      <c r="BJ7364" s="138"/>
      <c r="BK7364" s="138"/>
      <c r="BL7364" s="138"/>
      <c r="BM7364" s="138"/>
    </row>
    <row r="7365" spans="62:65" ht="13" thickBot="1">
      <c r="BJ7365" s="138"/>
      <c r="BK7365" s="138"/>
      <c r="BL7365" s="138"/>
      <c r="BM7365" s="138"/>
    </row>
    <row r="7366" spans="62:65" ht="13" thickBot="1">
      <c r="BJ7366" s="138"/>
      <c r="BK7366" s="138"/>
      <c r="BL7366" s="138"/>
      <c r="BM7366" s="138"/>
    </row>
    <row r="7367" spans="62:65" ht="13" thickBot="1">
      <c r="BJ7367" s="138"/>
      <c r="BK7367" s="138"/>
      <c r="BL7367" s="138"/>
      <c r="BM7367" s="138"/>
    </row>
    <row r="7368" spans="62:65" ht="13" thickBot="1">
      <c r="BJ7368" s="138"/>
      <c r="BK7368" s="138"/>
      <c r="BL7368" s="138"/>
      <c r="BM7368" s="138"/>
    </row>
    <row r="7369" spans="62:65" ht="13" thickBot="1">
      <c r="BJ7369" s="138"/>
      <c r="BK7369" s="138"/>
      <c r="BL7369" s="138"/>
      <c r="BM7369" s="138"/>
    </row>
    <row r="7370" spans="62:65" ht="13" thickBot="1">
      <c r="BJ7370" s="138"/>
      <c r="BK7370" s="138"/>
      <c r="BL7370" s="138"/>
      <c r="BM7370" s="138"/>
    </row>
    <row r="7371" spans="62:65" ht="13" thickBot="1">
      <c r="BJ7371" s="138"/>
      <c r="BK7371" s="138"/>
      <c r="BL7371" s="138"/>
      <c r="BM7371" s="138"/>
    </row>
    <row r="7372" spans="62:65" ht="13" thickBot="1">
      <c r="BJ7372" s="138"/>
      <c r="BK7372" s="138"/>
      <c r="BL7372" s="138"/>
      <c r="BM7372" s="138"/>
    </row>
    <row r="7373" spans="62:65" ht="13" thickBot="1">
      <c r="BJ7373" s="138"/>
      <c r="BK7373" s="138"/>
      <c r="BL7373" s="138"/>
      <c r="BM7373" s="138"/>
    </row>
    <row r="7374" spans="62:65" ht="13" thickBot="1">
      <c r="BJ7374" s="138"/>
      <c r="BK7374" s="138"/>
      <c r="BL7374" s="138"/>
      <c r="BM7374" s="138"/>
    </row>
    <row r="7375" spans="62:65" ht="13" thickBot="1">
      <c r="BJ7375" s="138"/>
      <c r="BK7375" s="138"/>
      <c r="BL7375" s="138"/>
      <c r="BM7375" s="138"/>
    </row>
    <row r="7376" spans="62:65" ht="13" thickBot="1">
      <c r="BJ7376" s="138"/>
      <c r="BK7376" s="138"/>
      <c r="BL7376" s="138"/>
      <c r="BM7376" s="138"/>
    </row>
    <row r="7377" spans="62:65" ht="13" thickBot="1">
      <c r="BJ7377" s="138"/>
      <c r="BK7377" s="138"/>
      <c r="BL7377" s="138"/>
      <c r="BM7377" s="138"/>
    </row>
    <row r="7378" spans="62:65" ht="13" thickBot="1">
      <c r="BJ7378" s="138"/>
      <c r="BK7378" s="138"/>
      <c r="BL7378" s="138"/>
      <c r="BM7378" s="138"/>
    </row>
    <row r="7379" spans="62:65" ht="13" thickBot="1">
      <c r="BJ7379" s="138"/>
      <c r="BK7379" s="138"/>
      <c r="BL7379" s="138"/>
      <c r="BM7379" s="138"/>
    </row>
    <row r="7380" spans="62:65" ht="13" thickBot="1">
      <c r="BJ7380" s="138"/>
      <c r="BK7380" s="138"/>
      <c r="BL7380" s="138"/>
      <c r="BM7380" s="138"/>
    </row>
    <row r="7381" spans="62:65" ht="13" thickBot="1">
      <c r="BJ7381" s="138"/>
      <c r="BK7381" s="138"/>
      <c r="BL7381" s="138"/>
      <c r="BM7381" s="138"/>
    </row>
    <row r="7382" spans="62:65" ht="13" thickBot="1">
      <c r="BJ7382" s="138"/>
      <c r="BK7382" s="138"/>
      <c r="BL7382" s="138"/>
      <c r="BM7382" s="138"/>
    </row>
    <row r="7383" spans="62:65" ht="13" thickBot="1">
      <c r="BJ7383" s="138"/>
      <c r="BK7383" s="138"/>
      <c r="BL7383" s="138"/>
      <c r="BM7383" s="138"/>
    </row>
    <row r="7384" spans="62:65" ht="13" thickBot="1">
      <c r="BJ7384" s="138"/>
      <c r="BK7384" s="138"/>
      <c r="BL7384" s="138"/>
      <c r="BM7384" s="138"/>
    </row>
    <row r="7385" spans="62:65" ht="13" thickBot="1">
      <c r="BJ7385" s="138"/>
      <c r="BK7385" s="138"/>
      <c r="BL7385" s="138"/>
      <c r="BM7385" s="138"/>
    </row>
    <row r="7386" spans="62:65" ht="13" thickBot="1">
      <c r="BJ7386" s="138"/>
      <c r="BK7386" s="138"/>
      <c r="BL7386" s="138"/>
      <c r="BM7386" s="138"/>
    </row>
    <row r="7387" spans="62:65" ht="13" thickBot="1">
      <c r="BJ7387" s="138"/>
      <c r="BK7387" s="138"/>
      <c r="BL7387" s="138"/>
      <c r="BM7387" s="138"/>
    </row>
    <row r="7388" spans="62:65" ht="13" thickBot="1">
      <c r="BJ7388" s="138"/>
      <c r="BK7388" s="138"/>
      <c r="BL7388" s="138"/>
      <c r="BM7388" s="138"/>
    </row>
    <row r="7389" spans="62:65" ht="13" thickBot="1">
      <c r="BJ7389" s="138"/>
      <c r="BK7389" s="138"/>
      <c r="BL7389" s="138"/>
      <c r="BM7389" s="138"/>
    </row>
    <row r="7390" spans="62:65" ht="13" thickBot="1">
      <c r="BJ7390" s="138"/>
      <c r="BK7390" s="138"/>
      <c r="BL7390" s="138"/>
      <c r="BM7390" s="138"/>
    </row>
    <row r="7391" spans="62:65" ht="13" thickBot="1">
      <c r="BJ7391" s="138"/>
      <c r="BK7391" s="138"/>
      <c r="BL7391" s="138"/>
      <c r="BM7391" s="138"/>
    </row>
    <row r="7392" spans="62:65" ht="13" thickBot="1">
      <c r="BJ7392" s="138"/>
      <c r="BK7392" s="138"/>
      <c r="BL7392" s="138"/>
      <c r="BM7392" s="138"/>
    </row>
    <row r="7393" spans="62:65" ht="13" thickBot="1">
      <c r="BJ7393" s="138"/>
      <c r="BK7393" s="138"/>
      <c r="BL7393" s="138"/>
      <c r="BM7393" s="138"/>
    </row>
    <row r="7394" spans="62:65" ht="13" thickBot="1">
      <c r="BJ7394" s="138"/>
      <c r="BK7394" s="138"/>
      <c r="BL7394" s="138"/>
      <c r="BM7394" s="138"/>
    </row>
    <row r="7395" spans="62:65" ht="13" thickBot="1">
      <c r="BJ7395" s="138"/>
      <c r="BK7395" s="138"/>
      <c r="BL7395" s="138"/>
      <c r="BM7395" s="138"/>
    </row>
    <row r="7396" spans="62:65" ht="13" thickBot="1">
      <c r="BJ7396" s="138"/>
      <c r="BK7396" s="138"/>
      <c r="BL7396" s="138"/>
      <c r="BM7396" s="138"/>
    </row>
    <row r="7397" spans="62:65" ht="13" thickBot="1">
      <c r="BJ7397" s="138"/>
      <c r="BK7397" s="138"/>
      <c r="BL7397" s="138"/>
      <c r="BM7397" s="138"/>
    </row>
    <row r="7398" spans="62:65" ht="13" thickBot="1">
      <c r="BJ7398" s="138"/>
      <c r="BK7398" s="138"/>
      <c r="BL7398" s="138"/>
      <c r="BM7398" s="138"/>
    </row>
    <row r="7399" spans="62:65" ht="13" thickBot="1">
      <c r="BJ7399" s="138"/>
      <c r="BK7399" s="138"/>
      <c r="BL7399" s="138"/>
      <c r="BM7399" s="138"/>
    </row>
    <row r="7400" spans="62:65" ht="13" thickBot="1">
      <c r="BJ7400" s="138"/>
      <c r="BK7400" s="138"/>
      <c r="BL7400" s="138"/>
      <c r="BM7400" s="138"/>
    </row>
    <row r="7401" spans="62:65" ht="13" thickBot="1">
      <c r="BJ7401" s="138"/>
      <c r="BK7401" s="138"/>
      <c r="BL7401" s="138"/>
      <c r="BM7401" s="138"/>
    </row>
    <row r="7402" spans="62:65" ht="13" thickBot="1">
      <c r="BJ7402" s="138"/>
      <c r="BK7402" s="138"/>
      <c r="BL7402" s="138"/>
      <c r="BM7402" s="138"/>
    </row>
    <row r="7403" spans="62:65" ht="13" thickBot="1">
      <c r="BJ7403" s="138"/>
      <c r="BK7403" s="138"/>
      <c r="BL7403" s="138"/>
      <c r="BM7403" s="138"/>
    </row>
    <row r="7404" spans="62:65" ht="13" thickBot="1">
      <c r="BJ7404" s="138"/>
      <c r="BK7404" s="138"/>
      <c r="BL7404" s="138"/>
      <c r="BM7404" s="138"/>
    </row>
    <row r="7405" spans="62:65" ht="13" thickBot="1">
      <c r="BJ7405" s="138"/>
      <c r="BK7405" s="138"/>
      <c r="BL7405" s="138"/>
      <c r="BM7405" s="138"/>
    </row>
    <row r="7406" spans="62:65" ht="13" thickBot="1">
      <c r="BJ7406" s="138"/>
      <c r="BK7406" s="138"/>
      <c r="BL7406" s="138"/>
      <c r="BM7406" s="138"/>
    </row>
    <row r="7407" spans="62:65" ht="13" thickBot="1">
      <c r="BJ7407" s="138"/>
      <c r="BK7407" s="138"/>
      <c r="BL7407" s="138"/>
      <c r="BM7407" s="138"/>
    </row>
    <row r="7408" spans="62:65" ht="13" thickBot="1">
      <c r="BJ7408" s="138"/>
      <c r="BK7408" s="138"/>
      <c r="BL7408" s="138"/>
      <c r="BM7408" s="138"/>
    </row>
    <row r="7409" spans="62:65" ht="13" thickBot="1">
      <c r="BJ7409" s="138"/>
      <c r="BK7409" s="138"/>
      <c r="BL7409" s="138"/>
      <c r="BM7409" s="138"/>
    </row>
    <row r="7410" spans="62:65" ht="13" thickBot="1">
      <c r="BJ7410" s="138"/>
      <c r="BK7410" s="138"/>
      <c r="BL7410" s="138"/>
      <c r="BM7410" s="138"/>
    </row>
    <row r="7411" spans="62:65" ht="13" thickBot="1">
      <c r="BJ7411" s="138"/>
      <c r="BK7411" s="138"/>
      <c r="BL7411" s="138"/>
      <c r="BM7411" s="138"/>
    </row>
    <row r="7412" spans="62:65" ht="13" thickBot="1">
      <c r="BJ7412" s="138"/>
      <c r="BK7412" s="138"/>
      <c r="BL7412" s="138"/>
      <c r="BM7412" s="138"/>
    </row>
    <row r="7413" spans="62:65" ht="13" thickBot="1">
      <c r="BJ7413" s="138"/>
      <c r="BK7413" s="138"/>
      <c r="BL7413" s="138"/>
      <c r="BM7413" s="138"/>
    </row>
    <row r="7414" spans="62:65" ht="13" thickBot="1">
      <c r="BJ7414" s="138"/>
      <c r="BK7414" s="138"/>
      <c r="BL7414" s="138"/>
      <c r="BM7414" s="138"/>
    </row>
    <row r="7415" spans="62:65" ht="13" thickBot="1">
      <c r="BJ7415" s="138"/>
      <c r="BK7415" s="138"/>
      <c r="BL7415" s="138"/>
      <c r="BM7415" s="138"/>
    </row>
    <row r="7416" spans="62:65" ht="13" thickBot="1">
      <c r="BJ7416" s="138"/>
      <c r="BK7416" s="138"/>
      <c r="BL7416" s="138"/>
      <c r="BM7416" s="138"/>
    </row>
    <row r="7417" spans="62:65" ht="13" thickBot="1">
      <c r="BJ7417" s="138"/>
      <c r="BK7417" s="138"/>
      <c r="BL7417" s="138"/>
      <c r="BM7417" s="138"/>
    </row>
    <row r="7418" spans="62:65" ht="13" thickBot="1">
      <c r="BJ7418" s="138"/>
      <c r="BK7418" s="138"/>
      <c r="BL7418" s="138"/>
      <c r="BM7418" s="138"/>
    </row>
    <row r="7419" spans="62:65" ht="13" thickBot="1">
      <c r="BJ7419" s="138"/>
      <c r="BK7419" s="138"/>
      <c r="BL7419" s="138"/>
      <c r="BM7419" s="138"/>
    </row>
    <row r="7420" spans="62:65" ht="13" thickBot="1">
      <c r="BJ7420" s="138"/>
      <c r="BK7420" s="138"/>
      <c r="BL7420" s="138"/>
      <c r="BM7420" s="138"/>
    </row>
    <row r="7421" spans="62:65" ht="13" thickBot="1">
      <c r="BJ7421" s="138"/>
      <c r="BK7421" s="138"/>
      <c r="BL7421" s="138"/>
      <c r="BM7421" s="138"/>
    </row>
    <row r="7422" spans="62:65" ht="13" thickBot="1">
      <c r="BJ7422" s="138"/>
      <c r="BK7422" s="138"/>
      <c r="BL7422" s="138"/>
      <c r="BM7422" s="138"/>
    </row>
    <row r="7423" spans="62:65" ht="13" thickBot="1">
      <c r="BJ7423" s="138"/>
      <c r="BK7423" s="138"/>
      <c r="BL7423" s="138"/>
      <c r="BM7423" s="138"/>
    </row>
    <row r="7424" spans="62:65" ht="13" thickBot="1">
      <c r="BJ7424" s="138"/>
      <c r="BK7424" s="138"/>
      <c r="BL7424" s="138"/>
      <c r="BM7424" s="138"/>
    </row>
    <row r="7425" spans="62:65" ht="13" thickBot="1">
      <c r="BJ7425" s="138"/>
      <c r="BK7425" s="138"/>
      <c r="BL7425" s="138"/>
      <c r="BM7425" s="138"/>
    </row>
    <row r="7426" spans="62:65" ht="13" thickBot="1">
      <c r="BJ7426" s="138"/>
      <c r="BK7426" s="138"/>
      <c r="BL7426" s="138"/>
      <c r="BM7426" s="138"/>
    </row>
    <row r="7427" spans="62:65" ht="13" thickBot="1">
      <c r="BJ7427" s="138"/>
      <c r="BK7427" s="138"/>
      <c r="BL7427" s="138"/>
      <c r="BM7427" s="138"/>
    </row>
    <row r="7428" spans="62:65" ht="13" thickBot="1">
      <c r="BJ7428" s="138"/>
      <c r="BK7428" s="138"/>
      <c r="BL7428" s="138"/>
      <c r="BM7428" s="138"/>
    </row>
    <row r="7429" spans="62:65" ht="13" thickBot="1">
      <c r="BJ7429" s="138"/>
      <c r="BK7429" s="138"/>
      <c r="BL7429" s="138"/>
      <c r="BM7429" s="138"/>
    </row>
    <row r="7430" spans="62:65" ht="13" thickBot="1">
      <c r="BJ7430" s="138"/>
      <c r="BK7430" s="138"/>
      <c r="BL7430" s="138"/>
      <c r="BM7430" s="138"/>
    </row>
    <row r="7431" spans="62:65" ht="13" thickBot="1">
      <c r="BJ7431" s="138"/>
      <c r="BK7431" s="138"/>
      <c r="BL7431" s="138"/>
      <c r="BM7431" s="138"/>
    </row>
    <row r="7432" spans="62:65" ht="13" thickBot="1">
      <c r="BJ7432" s="138"/>
      <c r="BK7432" s="138"/>
      <c r="BL7432" s="138"/>
      <c r="BM7432" s="138"/>
    </row>
    <row r="7433" spans="62:65" ht="13" thickBot="1">
      <c r="BJ7433" s="138"/>
      <c r="BK7433" s="138"/>
      <c r="BL7433" s="138"/>
      <c r="BM7433" s="138"/>
    </row>
    <row r="7434" spans="62:65" ht="13" thickBot="1">
      <c r="BJ7434" s="138"/>
      <c r="BK7434" s="138"/>
      <c r="BL7434" s="138"/>
      <c r="BM7434" s="138"/>
    </row>
    <row r="7435" spans="62:65" ht="13" thickBot="1">
      <c r="BJ7435" s="138"/>
      <c r="BK7435" s="138"/>
      <c r="BL7435" s="138"/>
      <c r="BM7435" s="138"/>
    </row>
    <row r="7436" spans="62:65" ht="13" thickBot="1">
      <c r="BJ7436" s="138"/>
      <c r="BK7436" s="138"/>
      <c r="BL7436" s="138"/>
      <c r="BM7436" s="138"/>
    </row>
    <row r="7437" spans="62:65" ht="13" thickBot="1">
      <c r="BJ7437" s="138"/>
      <c r="BK7437" s="138"/>
      <c r="BL7437" s="138"/>
      <c r="BM7437" s="138"/>
    </row>
    <row r="7438" spans="62:65" ht="13" thickBot="1">
      <c r="BJ7438" s="138"/>
      <c r="BK7438" s="138"/>
      <c r="BL7438" s="138"/>
      <c r="BM7438" s="138"/>
    </row>
    <row r="7439" spans="62:65" ht="13" thickBot="1">
      <c r="BJ7439" s="138"/>
      <c r="BK7439" s="138"/>
      <c r="BL7439" s="138"/>
      <c r="BM7439" s="138"/>
    </row>
    <row r="7440" spans="62:65" ht="13" thickBot="1">
      <c r="BJ7440" s="138"/>
      <c r="BK7440" s="138"/>
      <c r="BL7440" s="138"/>
      <c r="BM7440" s="138"/>
    </row>
    <row r="7441" spans="62:65" ht="13" thickBot="1">
      <c r="BJ7441" s="138"/>
      <c r="BK7441" s="138"/>
      <c r="BL7441" s="138"/>
      <c r="BM7441" s="138"/>
    </row>
    <row r="7442" spans="62:65" ht="13" thickBot="1">
      <c r="BJ7442" s="138"/>
      <c r="BK7442" s="138"/>
      <c r="BL7442" s="138"/>
      <c r="BM7442" s="138"/>
    </row>
    <row r="7443" spans="62:65" ht="13" thickBot="1">
      <c r="BJ7443" s="138"/>
      <c r="BK7443" s="138"/>
      <c r="BL7443" s="138"/>
      <c r="BM7443" s="138"/>
    </row>
    <row r="7444" spans="62:65" ht="13" thickBot="1">
      <c r="BJ7444" s="138"/>
      <c r="BK7444" s="138"/>
      <c r="BL7444" s="138"/>
      <c r="BM7444" s="138"/>
    </row>
    <row r="7445" spans="62:65" ht="13" thickBot="1">
      <c r="BJ7445" s="138"/>
      <c r="BK7445" s="138"/>
      <c r="BL7445" s="138"/>
      <c r="BM7445" s="138"/>
    </row>
    <row r="7446" spans="62:65" ht="13" thickBot="1">
      <c r="BJ7446" s="138"/>
      <c r="BK7446" s="138"/>
      <c r="BL7446" s="138"/>
      <c r="BM7446" s="138"/>
    </row>
    <row r="7447" spans="62:65" ht="13" thickBot="1">
      <c r="BJ7447" s="138"/>
      <c r="BK7447" s="138"/>
      <c r="BL7447" s="138"/>
      <c r="BM7447" s="138"/>
    </row>
    <row r="7448" spans="62:65" ht="13" thickBot="1">
      <c r="BJ7448" s="138"/>
      <c r="BK7448" s="138"/>
      <c r="BL7448" s="138"/>
      <c r="BM7448" s="138"/>
    </row>
    <row r="7449" spans="62:65" ht="13" thickBot="1">
      <c r="BJ7449" s="138"/>
      <c r="BK7449" s="138"/>
      <c r="BL7449" s="138"/>
      <c r="BM7449" s="138"/>
    </row>
    <row r="7450" spans="62:65" ht="13" thickBot="1">
      <c r="BJ7450" s="138"/>
      <c r="BK7450" s="138"/>
      <c r="BL7450" s="138"/>
      <c r="BM7450" s="138"/>
    </row>
    <row r="7451" spans="62:65" ht="13" thickBot="1">
      <c r="BJ7451" s="138"/>
      <c r="BK7451" s="138"/>
      <c r="BL7451" s="138"/>
      <c r="BM7451" s="138"/>
    </row>
    <row r="7452" spans="62:65" ht="13" thickBot="1">
      <c r="BJ7452" s="138"/>
      <c r="BK7452" s="138"/>
      <c r="BL7452" s="138"/>
      <c r="BM7452" s="138"/>
    </row>
    <row r="7453" spans="62:65" ht="13" thickBot="1">
      <c r="BJ7453" s="138"/>
      <c r="BK7453" s="138"/>
      <c r="BL7453" s="138"/>
      <c r="BM7453" s="138"/>
    </row>
    <row r="7454" spans="62:65" ht="13" thickBot="1">
      <c r="BJ7454" s="138"/>
      <c r="BK7454" s="138"/>
      <c r="BL7454" s="138"/>
      <c r="BM7454" s="138"/>
    </row>
    <row r="7455" spans="62:65" ht="13" thickBot="1">
      <c r="BJ7455" s="138"/>
      <c r="BK7455" s="138"/>
      <c r="BL7455" s="138"/>
      <c r="BM7455" s="138"/>
    </row>
    <row r="7456" spans="62:65" ht="13" thickBot="1">
      <c r="BJ7456" s="138"/>
      <c r="BK7456" s="138"/>
      <c r="BL7456" s="138"/>
      <c r="BM7456" s="138"/>
    </row>
    <row r="7457" spans="62:65" ht="13" thickBot="1">
      <c r="BJ7457" s="138"/>
      <c r="BK7457" s="138"/>
      <c r="BL7457" s="138"/>
      <c r="BM7457" s="138"/>
    </row>
    <row r="7458" spans="62:65" ht="13" thickBot="1">
      <c r="BJ7458" s="138"/>
      <c r="BK7458" s="138"/>
      <c r="BL7458" s="138"/>
      <c r="BM7458" s="138"/>
    </row>
    <row r="7459" spans="62:65" ht="13" thickBot="1">
      <c r="BJ7459" s="138"/>
      <c r="BK7459" s="138"/>
      <c r="BL7459" s="138"/>
      <c r="BM7459" s="138"/>
    </row>
    <row r="7460" spans="62:65" ht="13" thickBot="1">
      <c r="BJ7460" s="138"/>
      <c r="BK7460" s="138"/>
      <c r="BL7460" s="138"/>
      <c r="BM7460" s="138"/>
    </row>
    <row r="7461" spans="62:65" ht="13" thickBot="1">
      <c r="BJ7461" s="138"/>
      <c r="BK7461" s="138"/>
      <c r="BL7461" s="138"/>
      <c r="BM7461" s="138"/>
    </row>
    <row r="7462" spans="62:65" ht="13" thickBot="1">
      <c r="BJ7462" s="138"/>
      <c r="BK7462" s="138"/>
      <c r="BL7462" s="138"/>
      <c r="BM7462" s="138"/>
    </row>
    <row r="7463" spans="62:65" ht="13" thickBot="1">
      <c r="BJ7463" s="138"/>
      <c r="BK7463" s="138"/>
      <c r="BL7463" s="138"/>
      <c r="BM7463" s="138"/>
    </row>
    <row r="7464" spans="62:65" ht="13" thickBot="1">
      <c r="BJ7464" s="138"/>
      <c r="BK7464" s="138"/>
      <c r="BL7464" s="138"/>
      <c r="BM7464" s="138"/>
    </row>
    <row r="7465" spans="62:65" ht="13" thickBot="1">
      <c r="BJ7465" s="138"/>
      <c r="BK7465" s="138"/>
      <c r="BL7465" s="138"/>
      <c r="BM7465" s="138"/>
    </row>
    <row r="7466" spans="62:65" ht="13" thickBot="1">
      <c r="BJ7466" s="138"/>
      <c r="BK7466" s="138"/>
      <c r="BL7466" s="138"/>
      <c r="BM7466" s="138"/>
    </row>
    <row r="7467" spans="62:65" ht="13" thickBot="1">
      <c r="BJ7467" s="138"/>
      <c r="BK7467" s="138"/>
      <c r="BL7467" s="138"/>
      <c r="BM7467" s="138"/>
    </row>
    <row r="7468" spans="62:65" ht="13" thickBot="1">
      <c r="BJ7468" s="138"/>
      <c r="BK7468" s="138"/>
      <c r="BL7468" s="138"/>
      <c r="BM7468" s="138"/>
    </row>
    <row r="7469" spans="62:65" ht="13" thickBot="1">
      <c r="BJ7469" s="138"/>
      <c r="BK7469" s="138"/>
      <c r="BL7469" s="138"/>
      <c r="BM7469" s="138"/>
    </row>
    <row r="7470" spans="62:65" ht="13" thickBot="1">
      <c r="BJ7470" s="138"/>
      <c r="BK7470" s="138"/>
      <c r="BL7470" s="138"/>
      <c r="BM7470" s="138"/>
    </row>
    <row r="7471" spans="62:65" ht="13" thickBot="1">
      <c r="BJ7471" s="138"/>
      <c r="BK7471" s="138"/>
      <c r="BL7471" s="138"/>
      <c r="BM7471" s="138"/>
    </row>
    <row r="7472" spans="62:65" ht="13" thickBot="1">
      <c r="BJ7472" s="138"/>
      <c r="BK7472" s="138"/>
      <c r="BL7472" s="138"/>
      <c r="BM7472" s="138"/>
    </row>
    <row r="7473" spans="62:65" ht="13" thickBot="1">
      <c r="BJ7473" s="138"/>
      <c r="BK7473" s="138"/>
      <c r="BL7473" s="138"/>
      <c r="BM7473" s="138"/>
    </row>
    <row r="7474" spans="62:65" ht="13" thickBot="1">
      <c r="BJ7474" s="138"/>
      <c r="BK7474" s="138"/>
      <c r="BL7474" s="138"/>
      <c r="BM7474" s="138"/>
    </row>
    <row r="7475" spans="62:65" ht="13" thickBot="1">
      <c r="BJ7475" s="138"/>
      <c r="BK7475" s="138"/>
      <c r="BL7475" s="138"/>
      <c r="BM7475" s="138"/>
    </row>
    <row r="7476" spans="62:65" ht="13" thickBot="1">
      <c r="BJ7476" s="138"/>
      <c r="BK7476" s="138"/>
      <c r="BL7476" s="138"/>
      <c r="BM7476" s="138"/>
    </row>
    <row r="7477" spans="62:65" ht="13" thickBot="1">
      <c r="BJ7477" s="138"/>
      <c r="BK7477" s="138"/>
      <c r="BL7477" s="138"/>
      <c r="BM7477" s="138"/>
    </row>
    <row r="7478" spans="62:65" ht="13" thickBot="1">
      <c r="BJ7478" s="138"/>
      <c r="BK7478" s="138"/>
      <c r="BL7478" s="138"/>
      <c r="BM7478" s="138"/>
    </row>
    <row r="7479" spans="62:65" ht="13" thickBot="1">
      <c r="BJ7479" s="138"/>
      <c r="BK7479" s="138"/>
      <c r="BL7479" s="138"/>
      <c r="BM7479" s="138"/>
    </row>
    <row r="7480" spans="62:65" ht="13" thickBot="1">
      <c r="BJ7480" s="138"/>
      <c r="BK7480" s="138"/>
      <c r="BL7480" s="138"/>
      <c r="BM7480" s="138"/>
    </row>
    <row r="7481" spans="62:65" ht="13" thickBot="1">
      <c r="BJ7481" s="138"/>
      <c r="BK7481" s="138"/>
      <c r="BL7481" s="138"/>
      <c r="BM7481" s="138"/>
    </row>
    <row r="7482" spans="62:65" ht="13" thickBot="1">
      <c r="BJ7482" s="138"/>
      <c r="BK7482" s="138"/>
      <c r="BL7482" s="138"/>
      <c r="BM7482" s="138"/>
    </row>
    <row r="7483" spans="62:65" ht="13" thickBot="1">
      <c r="BJ7483" s="138"/>
      <c r="BK7483" s="138"/>
      <c r="BL7483" s="138"/>
      <c r="BM7483" s="138"/>
    </row>
    <row r="7484" spans="62:65" ht="13" thickBot="1">
      <c r="BJ7484" s="138"/>
      <c r="BK7484" s="138"/>
      <c r="BL7484" s="138"/>
      <c r="BM7484" s="138"/>
    </row>
    <row r="7485" spans="62:65" ht="13" thickBot="1">
      <c r="BJ7485" s="138"/>
      <c r="BK7485" s="138"/>
      <c r="BL7485" s="138"/>
      <c r="BM7485" s="138"/>
    </row>
    <row r="7486" spans="62:65" ht="13" thickBot="1">
      <c r="BJ7486" s="138"/>
      <c r="BK7486" s="138"/>
      <c r="BL7486" s="138"/>
      <c r="BM7486" s="138"/>
    </row>
    <row r="7487" spans="62:65" ht="13" thickBot="1">
      <c r="BJ7487" s="138"/>
      <c r="BK7487" s="138"/>
      <c r="BL7487" s="138"/>
      <c r="BM7487" s="138"/>
    </row>
    <row r="7488" spans="62:65" ht="13" thickBot="1">
      <c r="BJ7488" s="138"/>
      <c r="BK7488" s="138"/>
      <c r="BL7488" s="138"/>
      <c r="BM7488" s="138"/>
    </row>
    <row r="7489" spans="62:65" ht="13" thickBot="1">
      <c r="BJ7489" s="138"/>
      <c r="BK7489" s="138"/>
      <c r="BL7489" s="138"/>
      <c r="BM7489" s="138"/>
    </row>
    <row r="7490" spans="62:65" ht="13" thickBot="1">
      <c r="BJ7490" s="138"/>
      <c r="BK7490" s="138"/>
      <c r="BL7490" s="138"/>
      <c r="BM7490" s="138"/>
    </row>
    <row r="7491" spans="62:65" ht="13" thickBot="1">
      <c r="BJ7491" s="138"/>
      <c r="BK7491" s="138"/>
      <c r="BL7491" s="138"/>
      <c r="BM7491" s="138"/>
    </row>
    <row r="7492" spans="62:65" ht="13" thickBot="1">
      <c r="BJ7492" s="138"/>
      <c r="BK7492" s="138"/>
      <c r="BL7492" s="138"/>
      <c r="BM7492" s="138"/>
    </row>
    <row r="7493" spans="62:65" ht="13" thickBot="1">
      <c r="BJ7493" s="138"/>
      <c r="BK7493" s="138"/>
      <c r="BL7493" s="138"/>
      <c r="BM7493" s="138"/>
    </row>
    <row r="7494" spans="62:65" ht="13" thickBot="1">
      <c r="BJ7494" s="138"/>
      <c r="BK7494" s="138"/>
      <c r="BL7494" s="138"/>
      <c r="BM7494" s="138"/>
    </row>
    <row r="7495" spans="62:65" ht="13" thickBot="1">
      <c r="BJ7495" s="138"/>
      <c r="BK7495" s="138"/>
      <c r="BL7495" s="138"/>
      <c r="BM7495" s="138"/>
    </row>
    <row r="7496" spans="62:65" ht="13" thickBot="1">
      <c r="BJ7496" s="138"/>
      <c r="BK7496" s="138"/>
      <c r="BL7496" s="138"/>
      <c r="BM7496" s="138"/>
    </row>
    <row r="7497" spans="62:65" ht="13" thickBot="1">
      <c r="BJ7497" s="138"/>
      <c r="BK7497" s="138"/>
      <c r="BL7497" s="138"/>
      <c r="BM7497" s="138"/>
    </row>
    <row r="7498" spans="62:65" ht="13" thickBot="1">
      <c r="BJ7498" s="138"/>
      <c r="BK7498" s="138"/>
      <c r="BL7498" s="138"/>
      <c r="BM7498" s="138"/>
    </row>
    <row r="7499" spans="62:65" ht="13" thickBot="1">
      <c r="BJ7499" s="138"/>
      <c r="BK7499" s="138"/>
      <c r="BL7499" s="138"/>
      <c r="BM7499" s="138"/>
    </row>
    <row r="7500" spans="62:65" ht="13" thickBot="1">
      <c r="BJ7500" s="138"/>
      <c r="BK7500" s="138"/>
      <c r="BL7500" s="138"/>
      <c r="BM7500" s="138"/>
    </row>
    <row r="7501" spans="62:65" ht="13" thickBot="1">
      <c r="BJ7501" s="138"/>
      <c r="BK7501" s="138"/>
      <c r="BL7501" s="138"/>
      <c r="BM7501" s="138"/>
    </row>
    <row r="7502" spans="62:65" ht="13" thickBot="1">
      <c r="BJ7502" s="138"/>
      <c r="BK7502" s="138"/>
      <c r="BL7502" s="138"/>
      <c r="BM7502" s="138"/>
    </row>
    <row r="7503" spans="62:65" ht="13" thickBot="1">
      <c r="BJ7503" s="138"/>
      <c r="BK7503" s="138"/>
      <c r="BL7503" s="138"/>
      <c r="BM7503" s="138"/>
    </row>
    <row r="7504" spans="62:65" ht="13" thickBot="1">
      <c r="BJ7504" s="138"/>
      <c r="BK7504" s="138"/>
      <c r="BL7504" s="138"/>
      <c r="BM7504" s="138"/>
    </row>
    <row r="7505" spans="62:65" ht="13" thickBot="1">
      <c r="BJ7505" s="138"/>
      <c r="BK7505" s="138"/>
      <c r="BL7505" s="138"/>
      <c r="BM7505" s="138"/>
    </row>
    <row r="7506" spans="62:65" ht="13" thickBot="1">
      <c r="BJ7506" s="138"/>
      <c r="BK7506" s="138"/>
      <c r="BL7506" s="138"/>
      <c r="BM7506" s="138"/>
    </row>
    <row r="7507" spans="62:65" ht="13" thickBot="1">
      <c r="BJ7507" s="138"/>
      <c r="BK7507" s="138"/>
      <c r="BL7507" s="138"/>
      <c r="BM7507" s="138"/>
    </row>
    <row r="7508" spans="62:65" ht="13" thickBot="1">
      <c r="BJ7508" s="138"/>
      <c r="BK7508" s="138"/>
      <c r="BL7508" s="138"/>
      <c r="BM7508" s="138"/>
    </row>
    <row r="7509" spans="62:65" ht="13" thickBot="1">
      <c r="BJ7509" s="138"/>
      <c r="BK7509" s="138"/>
      <c r="BL7509" s="138"/>
      <c r="BM7509" s="138"/>
    </row>
    <row r="7510" spans="62:65" ht="13" thickBot="1">
      <c r="BJ7510" s="138"/>
      <c r="BK7510" s="138"/>
      <c r="BL7510" s="138"/>
      <c r="BM7510" s="138"/>
    </row>
    <row r="7511" spans="62:65" ht="13" thickBot="1">
      <c r="BJ7511" s="138"/>
      <c r="BK7511" s="138"/>
      <c r="BL7511" s="138"/>
      <c r="BM7511" s="138"/>
    </row>
    <row r="7512" spans="62:65" ht="13" thickBot="1">
      <c r="BJ7512" s="138"/>
      <c r="BK7512" s="138"/>
      <c r="BL7512" s="138"/>
      <c r="BM7512" s="138"/>
    </row>
    <row r="7513" spans="62:65" ht="13" thickBot="1">
      <c r="BJ7513" s="138"/>
      <c r="BK7513" s="138"/>
      <c r="BL7513" s="138"/>
      <c r="BM7513" s="138"/>
    </row>
    <row r="7514" spans="62:65" ht="13" thickBot="1">
      <c r="BJ7514" s="138"/>
      <c r="BK7514" s="138"/>
      <c r="BL7514" s="138"/>
      <c r="BM7514" s="138"/>
    </row>
    <row r="7515" spans="62:65" ht="13" thickBot="1">
      <c r="BJ7515" s="138"/>
      <c r="BK7515" s="138"/>
      <c r="BL7515" s="138"/>
      <c r="BM7515" s="138"/>
    </row>
    <row r="7516" spans="62:65" ht="13" thickBot="1">
      <c r="BJ7516" s="138"/>
      <c r="BK7516" s="138"/>
      <c r="BL7516" s="138"/>
      <c r="BM7516" s="138"/>
    </row>
    <row r="7517" spans="62:65" ht="13" thickBot="1">
      <c r="BJ7517" s="138"/>
      <c r="BK7517" s="138"/>
      <c r="BL7517" s="138"/>
      <c r="BM7517" s="138"/>
    </row>
    <row r="7518" spans="62:65" ht="13" thickBot="1">
      <c r="BJ7518" s="138"/>
      <c r="BK7518" s="138"/>
      <c r="BL7518" s="138"/>
      <c r="BM7518" s="138"/>
    </row>
    <row r="7519" spans="62:65" ht="13" thickBot="1">
      <c r="BJ7519" s="138"/>
      <c r="BK7519" s="138"/>
      <c r="BL7519" s="138"/>
      <c r="BM7519" s="138"/>
    </row>
    <row r="7520" spans="62:65" ht="13" thickBot="1">
      <c r="BJ7520" s="138"/>
      <c r="BK7520" s="138"/>
      <c r="BL7520" s="138"/>
      <c r="BM7520" s="138"/>
    </row>
    <row r="7521" spans="62:65" ht="13" thickBot="1">
      <c r="BJ7521" s="138"/>
      <c r="BK7521" s="138"/>
      <c r="BL7521" s="138"/>
      <c r="BM7521" s="138"/>
    </row>
    <row r="7522" spans="62:65" ht="13" thickBot="1">
      <c r="BJ7522" s="138"/>
      <c r="BK7522" s="138"/>
      <c r="BL7522" s="138"/>
      <c r="BM7522" s="138"/>
    </row>
    <row r="7523" spans="62:65" ht="13" thickBot="1">
      <c r="BJ7523" s="138"/>
      <c r="BK7523" s="138"/>
      <c r="BL7523" s="138"/>
      <c r="BM7523" s="138"/>
    </row>
    <row r="7524" spans="62:65" ht="13" thickBot="1">
      <c r="BJ7524" s="138"/>
      <c r="BK7524" s="138"/>
      <c r="BL7524" s="138"/>
      <c r="BM7524" s="138"/>
    </row>
    <row r="7525" spans="62:65" ht="13" thickBot="1">
      <c r="BJ7525" s="138"/>
      <c r="BK7525" s="138"/>
      <c r="BL7525" s="138"/>
      <c r="BM7525" s="138"/>
    </row>
    <row r="7526" spans="62:65" ht="13" thickBot="1">
      <c r="BJ7526" s="138"/>
      <c r="BK7526" s="138"/>
      <c r="BL7526" s="138"/>
      <c r="BM7526" s="138"/>
    </row>
    <row r="7527" spans="62:65" ht="13" thickBot="1">
      <c r="BJ7527" s="138"/>
      <c r="BK7527" s="138"/>
      <c r="BL7527" s="138"/>
      <c r="BM7527" s="138"/>
    </row>
    <row r="7528" spans="62:65" ht="13" thickBot="1">
      <c r="BJ7528" s="138"/>
      <c r="BK7528" s="138"/>
      <c r="BL7528" s="138"/>
      <c r="BM7528" s="138"/>
    </row>
    <row r="7529" spans="62:65" ht="13" thickBot="1">
      <c r="BJ7529" s="138"/>
      <c r="BK7529" s="138"/>
      <c r="BL7529" s="138"/>
      <c r="BM7529" s="138"/>
    </row>
    <row r="7530" spans="62:65" ht="13" thickBot="1">
      <c r="BJ7530" s="138"/>
      <c r="BK7530" s="138"/>
      <c r="BL7530" s="138"/>
      <c r="BM7530" s="138"/>
    </row>
    <row r="7531" spans="62:65" ht="13" thickBot="1">
      <c r="BJ7531" s="138"/>
      <c r="BK7531" s="138"/>
      <c r="BL7531" s="138"/>
      <c r="BM7531" s="138"/>
    </row>
    <row r="7532" spans="62:65" ht="13" thickBot="1">
      <c r="BJ7532" s="138"/>
      <c r="BK7532" s="138"/>
      <c r="BL7532" s="138"/>
      <c r="BM7532" s="138"/>
    </row>
    <row r="7533" spans="62:65" ht="13" thickBot="1">
      <c r="BJ7533" s="138"/>
      <c r="BK7533" s="138"/>
      <c r="BL7533" s="138"/>
      <c r="BM7533" s="138"/>
    </row>
    <row r="7534" spans="62:65" ht="13" thickBot="1">
      <c r="BJ7534" s="138"/>
      <c r="BK7534" s="138"/>
      <c r="BL7534" s="138"/>
      <c r="BM7534" s="138"/>
    </row>
    <row r="7535" spans="62:65" ht="13" thickBot="1">
      <c r="BJ7535" s="138"/>
      <c r="BK7535" s="138"/>
      <c r="BL7535" s="138"/>
      <c r="BM7535" s="138"/>
    </row>
    <row r="7536" spans="62:65" ht="13" thickBot="1">
      <c r="BJ7536" s="138"/>
      <c r="BK7536" s="138"/>
      <c r="BL7536" s="138"/>
      <c r="BM7536" s="138"/>
    </row>
    <row r="7537" spans="62:65" ht="13" thickBot="1">
      <c r="BJ7537" s="138"/>
      <c r="BK7537" s="138"/>
      <c r="BL7537" s="138"/>
      <c r="BM7537" s="138"/>
    </row>
    <row r="7538" spans="62:65" ht="13" thickBot="1">
      <c r="BJ7538" s="138"/>
      <c r="BK7538" s="138"/>
      <c r="BL7538" s="138"/>
      <c r="BM7538" s="138"/>
    </row>
    <row r="7539" spans="62:65" ht="13" thickBot="1">
      <c r="BJ7539" s="138"/>
      <c r="BK7539" s="138"/>
      <c r="BL7539" s="138"/>
      <c r="BM7539" s="138"/>
    </row>
    <row r="7540" spans="62:65" ht="13" thickBot="1">
      <c r="BJ7540" s="138"/>
      <c r="BK7540" s="138"/>
      <c r="BL7540" s="138"/>
      <c r="BM7540" s="138"/>
    </row>
    <row r="7541" spans="62:65" ht="13" thickBot="1">
      <c r="BJ7541" s="138"/>
      <c r="BK7541" s="138"/>
      <c r="BL7541" s="138"/>
      <c r="BM7541" s="138"/>
    </row>
    <row r="7542" spans="62:65" ht="13" thickBot="1">
      <c r="BJ7542" s="138"/>
      <c r="BK7542" s="138"/>
      <c r="BL7542" s="138"/>
      <c r="BM7542" s="138"/>
    </row>
    <row r="7543" spans="62:65" ht="13" thickBot="1">
      <c r="BJ7543" s="138"/>
      <c r="BK7543" s="138"/>
      <c r="BL7543" s="138"/>
      <c r="BM7543" s="138"/>
    </row>
    <row r="7544" spans="62:65" ht="13" thickBot="1">
      <c r="BJ7544" s="138"/>
      <c r="BK7544" s="138"/>
      <c r="BL7544" s="138"/>
      <c r="BM7544" s="138"/>
    </row>
    <row r="7545" spans="62:65" ht="13" thickBot="1">
      <c r="BJ7545" s="138"/>
      <c r="BK7545" s="138"/>
      <c r="BL7545" s="138"/>
      <c r="BM7545" s="138"/>
    </row>
    <row r="7546" spans="62:65" ht="13" thickBot="1">
      <c r="BJ7546" s="138"/>
      <c r="BK7546" s="138"/>
      <c r="BL7546" s="138"/>
      <c r="BM7546" s="138"/>
    </row>
    <row r="7547" spans="62:65" ht="13" thickBot="1">
      <c r="BJ7547" s="138"/>
      <c r="BK7547" s="138"/>
      <c r="BL7547" s="138"/>
      <c r="BM7547" s="138"/>
    </row>
    <row r="7548" spans="62:65" ht="13" thickBot="1">
      <c r="BJ7548" s="138"/>
      <c r="BK7548" s="138"/>
      <c r="BL7548" s="138"/>
      <c r="BM7548" s="138"/>
    </row>
    <row r="7549" spans="62:65" ht="13" thickBot="1">
      <c r="BJ7549" s="138"/>
      <c r="BK7549" s="138"/>
      <c r="BL7549" s="138"/>
      <c r="BM7549" s="138"/>
    </row>
    <row r="7550" spans="62:65" ht="13" thickBot="1">
      <c r="BJ7550" s="138"/>
      <c r="BK7550" s="138"/>
      <c r="BL7550" s="138"/>
      <c r="BM7550" s="138"/>
    </row>
    <row r="7551" spans="62:65" ht="13" thickBot="1">
      <c r="BJ7551" s="138"/>
      <c r="BK7551" s="138"/>
      <c r="BL7551" s="138"/>
      <c r="BM7551" s="138"/>
    </row>
    <row r="7552" spans="62:65" ht="13" thickBot="1">
      <c r="BJ7552" s="138"/>
      <c r="BK7552" s="138"/>
      <c r="BL7552" s="138"/>
      <c r="BM7552" s="138"/>
    </row>
    <row r="7553" spans="62:65" ht="13" thickBot="1">
      <c r="BJ7553" s="138"/>
      <c r="BK7553" s="138"/>
      <c r="BL7553" s="138"/>
      <c r="BM7553" s="138"/>
    </row>
    <row r="7554" spans="62:65" ht="13" thickBot="1">
      <c r="BJ7554" s="138"/>
      <c r="BK7554" s="138"/>
      <c r="BL7554" s="138"/>
      <c r="BM7554" s="138"/>
    </row>
    <row r="7555" spans="62:65" ht="13" thickBot="1">
      <c r="BJ7555" s="138"/>
      <c r="BK7555" s="138"/>
      <c r="BL7555" s="138"/>
      <c r="BM7555" s="138"/>
    </row>
    <row r="7556" spans="62:65" ht="13" thickBot="1">
      <c r="BJ7556" s="138"/>
      <c r="BK7556" s="138"/>
      <c r="BL7556" s="138"/>
      <c r="BM7556" s="138"/>
    </row>
    <row r="7557" spans="62:65" ht="13" thickBot="1">
      <c r="BJ7557" s="138"/>
      <c r="BK7557" s="138"/>
      <c r="BL7557" s="138"/>
      <c r="BM7557" s="138"/>
    </row>
    <row r="7558" spans="62:65" ht="13" thickBot="1">
      <c r="BJ7558" s="138"/>
      <c r="BK7558" s="138"/>
      <c r="BL7558" s="138"/>
      <c r="BM7558" s="138"/>
    </row>
    <row r="7559" spans="62:65" ht="13" thickBot="1">
      <c r="BJ7559" s="138"/>
      <c r="BK7559" s="138"/>
      <c r="BL7559" s="138"/>
      <c r="BM7559" s="138"/>
    </row>
    <row r="7560" spans="62:65" ht="13" thickBot="1">
      <c r="BJ7560" s="138"/>
      <c r="BK7560" s="138"/>
      <c r="BL7560" s="138"/>
      <c r="BM7560" s="138"/>
    </row>
    <row r="7561" spans="62:65" ht="13" thickBot="1">
      <c r="BJ7561" s="138"/>
      <c r="BK7561" s="138"/>
      <c r="BL7561" s="138"/>
      <c r="BM7561" s="138"/>
    </row>
    <row r="7562" spans="62:65" ht="13" thickBot="1">
      <c r="BJ7562" s="138"/>
      <c r="BK7562" s="138"/>
      <c r="BL7562" s="138"/>
      <c r="BM7562" s="138"/>
    </row>
    <row r="7563" spans="62:65" ht="13" thickBot="1">
      <c r="BJ7563" s="138"/>
      <c r="BK7563" s="138"/>
      <c r="BL7563" s="138"/>
      <c r="BM7563" s="138"/>
    </row>
    <row r="7564" spans="62:65" ht="13" thickBot="1">
      <c r="BJ7564" s="138"/>
      <c r="BK7564" s="138"/>
      <c r="BL7564" s="138"/>
      <c r="BM7564" s="138"/>
    </row>
    <row r="7565" spans="62:65" ht="13" thickBot="1">
      <c r="BJ7565" s="138"/>
      <c r="BK7565" s="138"/>
      <c r="BL7565" s="138"/>
      <c r="BM7565" s="138"/>
    </row>
    <row r="7566" spans="62:65" ht="13" thickBot="1">
      <c r="BJ7566" s="138"/>
      <c r="BK7566" s="138"/>
      <c r="BL7566" s="138"/>
      <c r="BM7566" s="138"/>
    </row>
    <row r="7567" spans="62:65" ht="13" thickBot="1">
      <c r="BJ7567" s="138"/>
      <c r="BK7567" s="138"/>
      <c r="BL7567" s="138"/>
      <c r="BM7567" s="138"/>
    </row>
    <row r="7568" spans="62:65" ht="13" thickBot="1">
      <c r="BJ7568" s="138"/>
      <c r="BK7568" s="138"/>
      <c r="BL7568" s="138"/>
      <c r="BM7568" s="138"/>
    </row>
    <row r="7569" spans="62:65" ht="13" thickBot="1">
      <c r="BJ7569" s="138"/>
      <c r="BK7569" s="138"/>
      <c r="BL7569" s="138"/>
      <c r="BM7569" s="138"/>
    </row>
    <row r="7570" spans="62:65" ht="13" thickBot="1">
      <c r="BJ7570" s="138"/>
      <c r="BK7570" s="138"/>
      <c r="BL7570" s="138"/>
      <c r="BM7570" s="138"/>
    </row>
    <row r="7571" spans="62:65" ht="13" thickBot="1">
      <c r="BJ7571" s="138"/>
      <c r="BK7571" s="138"/>
      <c r="BL7571" s="138"/>
      <c r="BM7571" s="138"/>
    </row>
    <row r="7572" spans="62:65" ht="13" thickBot="1">
      <c r="BJ7572" s="138"/>
      <c r="BK7572" s="138"/>
      <c r="BL7572" s="138"/>
      <c r="BM7572" s="138"/>
    </row>
    <row r="7573" spans="62:65" ht="13" thickBot="1">
      <c r="BJ7573" s="138"/>
      <c r="BK7573" s="138"/>
      <c r="BL7573" s="138"/>
      <c r="BM7573" s="138"/>
    </row>
    <row r="7574" spans="62:65" ht="13" thickBot="1">
      <c r="BJ7574" s="138"/>
      <c r="BK7574" s="138"/>
      <c r="BL7574" s="138"/>
      <c r="BM7574" s="138"/>
    </row>
    <row r="7575" spans="62:65" ht="13" thickBot="1">
      <c r="BJ7575" s="138"/>
      <c r="BK7575" s="138"/>
      <c r="BL7575" s="138"/>
      <c r="BM7575" s="138"/>
    </row>
    <row r="7576" spans="62:65" ht="13" thickBot="1">
      <c r="BJ7576" s="138"/>
      <c r="BK7576" s="138"/>
      <c r="BL7576" s="138"/>
      <c r="BM7576" s="138"/>
    </row>
    <row r="7577" spans="62:65" ht="13" thickBot="1">
      <c r="BJ7577" s="138"/>
      <c r="BK7577" s="138"/>
      <c r="BL7577" s="138"/>
      <c r="BM7577" s="138"/>
    </row>
    <row r="7578" spans="62:65" ht="13" thickBot="1">
      <c r="BJ7578" s="138"/>
      <c r="BK7578" s="138"/>
      <c r="BL7578" s="138"/>
      <c r="BM7578" s="138"/>
    </row>
    <row r="7579" spans="62:65" ht="13" thickBot="1">
      <c r="BJ7579" s="138"/>
      <c r="BK7579" s="138"/>
      <c r="BL7579" s="138"/>
      <c r="BM7579" s="138"/>
    </row>
    <row r="7580" spans="62:65" ht="13" thickBot="1">
      <c r="BJ7580" s="138"/>
      <c r="BK7580" s="138"/>
      <c r="BL7580" s="138"/>
      <c r="BM7580" s="138"/>
    </row>
    <row r="7581" spans="62:65" ht="13" thickBot="1">
      <c r="BJ7581" s="138"/>
      <c r="BK7581" s="138"/>
      <c r="BL7581" s="138"/>
      <c r="BM7581" s="138"/>
    </row>
    <row r="7582" spans="62:65" ht="13" thickBot="1">
      <c r="BJ7582" s="138"/>
      <c r="BK7582" s="138"/>
      <c r="BL7582" s="138"/>
      <c r="BM7582" s="138"/>
    </row>
    <row r="7583" spans="62:65" ht="13" thickBot="1">
      <c r="BJ7583" s="138"/>
      <c r="BK7583" s="138"/>
      <c r="BL7583" s="138"/>
      <c r="BM7583" s="138"/>
    </row>
    <row r="7584" spans="62:65" ht="13" thickBot="1">
      <c r="BJ7584" s="138"/>
      <c r="BK7584" s="138"/>
      <c r="BL7584" s="138"/>
      <c r="BM7584" s="138"/>
    </row>
    <row r="7585" spans="62:65" ht="13" thickBot="1">
      <c r="BJ7585" s="138"/>
      <c r="BK7585" s="138"/>
      <c r="BL7585" s="138"/>
      <c r="BM7585" s="138"/>
    </row>
    <row r="7586" spans="62:65" ht="13" thickBot="1">
      <c r="BJ7586" s="138"/>
      <c r="BK7586" s="138"/>
      <c r="BL7586" s="138"/>
      <c r="BM7586" s="138"/>
    </row>
    <row r="7587" spans="62:65" ht="13" thickBot="1">
      <c r="BJ7587" s="138"/>
      <c r="BK7587" s="138"/>
      <c r="BL7587" s="138"/>
      <c r="BM7587" s="138"/>
    </row>
    <row r="7588" spans="62:65" ht="13" thickBot="1">
      <c r="BJ7588" s="138"/>
      <c r="BK7588" s="138"/>
      <c r="BL7588" s="138"/>
      <c r="BM7588" s="138"/>
    </row>
    <row r="7589" spans="62:65" ht="13" thickBot="1">
      <c r="BJ7589" s="138"/>
      <c r="BK7589" s="138"/>
      <c r="BL7589" s="138"/>
      <c r="BM7589" s="138"/>
    </row>
    <row r="7590" spans="62:65" ht="13" thickBot="1">
      <c r="BJ7590" s="138"/>
      <c r="BK7590" s="138"/>
      <c r="BL7590" s="138"/>
      <c r="BM7590" s="138"/>
    </row>
    <row r="7591" spans="62:65" ht="13" thickBot="1">
      <c r="BJ7591" s="138"/>
      <c r="BK7591" s="138"/>
      <c r="BL7591" s="138"/>
      <c r="BM7591" s="138"/>
    </row>
    <row r="7592" spans="62:65" ht="13" thickBot="1">
      <c r="BJ7592" s="138"/>
      <c r="BK7592" s="138"/>
      <c r="BL7592" s="138"/>
      <c r="BM7592" s="138"/>
    </row>
    <row r="7593" spans="62:65" ht="13" thickBot="1">
      <c r="BJ7593" s="138"/>
      <c r="BK7593" s="138"/>
      <c r="BL7593" s="138"/>
      <c r="BM7593" s="138"/>
    </row>
    <row r="7594" spans="62:65" ht="13" thickBot="1">
      <c r="BJ7594" s="138"/>
      <c r="BK7594" s="138"/>
      <c r="BL7594" s="138"/>
      <c r="BM7594" s="138"/>
    </row>
    <row r="7595" spans="62:65" ht="13" thickBot="1">
      <c r="BJ7595" s="138"/>
      <c r="BK7595" s="138"/>
      <c r="BL7595" s="138"/>
      <c r="BM7595" s="138"/>
    </row>
    <row r="7596" spans="62:65" ht="13" thickBot="1">
      <c r="BJ7596" s="138"/>
      <c r="BK7596" s="138"/>
      <c r="BL7596" s="138"/>
      <c r="BM7596" s="138"/>
    </row>
    <row r="7597" spans="62:65" ht="13" thickBot="1">
      <c r="BJ7597" s="138"/>
      <c r="BK7597" s="138"/>
      <c r="BL7597" s="138"/>
      <c r="BM7597" s="138"/>
    </row>
    <row r="7598" spans="62:65" ht="13" thickBot="1">
      <c r="BJ7598" s="138"/>
      <c r="BK7598" s="138"/>
      <c r="BL7598" s="138"/>
      <c r="BM7598" s="138"/>
    </row>
    <row r="7599" spans="62:65" ht="13" thickBot="1">
      <c r="BJ7599" s="138"/>
      <c r="BK7599" s="138"/>
      <c r="BL7599" s="138"/>
      <c r="BM7599" s="138"/>
    </row>
    <row r="7600" spans="62:65" ht="13" thickBot="1">
      <c r="BJ7600" s="138"/>
      <c r="BK7600" s="138"/>
      <c r="BL7600" s="138"/>
      <c r="BM7600" s="138"/>
    </row>
    <row r="7601" spans="62:65" ht="13" thickBot="1">
      <c r="BJ7601" s="138"/>
      <c r="BK7601" s="138"/>
      <c r="BL7601" s="138"/>
      <c r="BM7601" s="138"/>
    </row>
    <row r="7602" spans="62:65" ht="13" thickBot="1">
      <c r="BJ7602" s="138"/>
      <c r="BK7602" s="138"/>
      <c r="BL7602" s="138"/>
      <c r="BM7602" s="138"/>
    </row>
    <row r="7603" spans="62:65" ht="13" thickBot="1">
      <c r="BJ7603" s="138"/>
      <c r="BK7603" s="138"/>
      <c r="BL7603" s="138"/>
      <c r="BM7603" s="138"/>
    </row>
    <row r="7604" spans="62:65" ht="13" thickBot="1">
      <c r="BJ7604" s="138"/>
      <c r="BK7604" s="138"/>
      <c r="BL7604" s="138"/>
      <c r="BM7604" s="138"/>
    </row>
    <row r="7605" spans="62:65" ht="13" thickBot="1">
      <c r="BJ7605" s="138"/>
      <c r="BK7605" s="138"/>
      <c r="BL7605" s="138"/>
      <c r="BM7605" s="138"/>
    </row>
    <row r="7606" spans="62:65" ht="13" thickBot="1">
      <c r="BJ7606" s="138"/>
      <c r="BK7606" s="138"/>
      <c r="BL7606" s="138"/>
      <c r="BM7606" s="138"/>
    </row>
    <row r="7607" spans="62:65" ht="13" thickBot="1">
      <c r="BJ7607" s="138"/>
      <c r="BK7607" s="138"/>
      <c r="BL7607" s="138"/>
      <c r="BM7607" s="138"/>
    </row>
    <row r="7608" spans="62:65" ht="13" thickBot="1">
      <c r="BJ7608" s="138"/>
      <c r="BK7608" s="138"/>
      <c r="BL7608" s="138"/>
      <c r="BM7608" s="138"/>
    </row>
    <row r="7609" spans="62:65" ht="13" thickBot="1">
      <c r="BJ7609" s="138"/>
      <c r="BK7609" s="138"/>
      <c r="BL7609" s="138"/>
      <c r="BM7609" s="138"/>
    </row>
    <row r="7610" spans="62:65" ht="13" thickBot="1">
      <c r="BJ7610" s="138"/>
      <c r="BK7610" s="138"/>
      <c r="BL7610" s="138"/>
      <c r="BM7610" s="138"/>
    </row>
    <row r="7611" spans="62:65" ht="13" thickBot="1">
      <c r="BJ7611" s="138"/>
      <c r="BK7611" s="138"/>
      <c r="BL7611" s="138"/>
      <c r="BM7611" s="138"/>
    </row>
    <row r="7612" spans="62:65" ht="13" thickBot="1">
      <c r="BJ7612" s="138"/>
      <c r="BK7612" s="138"/>
      <c r="BL7612" s="138"/>
      <c r="BM7612" s="138"/>
    </row>
    <row r="7613" spans="62:65" ht="13" thickBot="1">
      <c r="BJ7613" s="138"/>
      <c r="BK7613" s="138"/>
      <c r="BL7613" s="138"/>
      <c r="BM7613" s="138"/>
    </row>
    <row r="7614" spans="62:65" ht="13" thickBot="1">
      <c r="BJ7614" s="138"/>
      <c r="BK7614" s="138"/>
      <c r="BL7614" s="138"/>
      <c r="BM7614" s="138"/>
    </row>
    <row r="7615" spans="62:65" ht="13" thickBot="1">
      <c r="BJ7615" s="138"/>
      <c r="BK7615" s="138"/>
      <c r="BL7615" s="138"/>
      <c r="BM7615" s="138"/>
    </row>
    <row r="7616" spans="62:65" ht="13" thickBot="1">
      <c r="BJ7616" s="138"/>
      <c r="BK7616" s="138"/>
      <c r="BL7616" s="138"/>
      <c r="BM7616" s="138"/>
    </row>
    <row r="7617" spans="62:65" ht="13" thickBot="1">
      <c r="BJ7617" s="138"/>
      <c r="BK7617" s="138"/>
      <c r="BL7617" s="138"/>
      <c r="BM7617" s="138"/>
    </row>
    <row r="7618" spans="62:65" ht="13" thickBot="1">
      <c r="BJ7618" s="138"/>
      <c r="BK7618" s="138"/>
      <c r="BL7618" s="138"/>
      <c r="BM7618" s="138"/>
    </row>
    <row r="7619" spans="62:65" ht="13" thickBot="1">
      <c r="BJ7619" s="138"/>
      <c r="BK7619" s="138"/>
      <c r="BL7619" s="138"/>
      <c r="BM7619" s="138"/>
    </row>
    <row r="7620" spans="62:65" ht="13" thickBot="1">
      <c r="BJ7620" s="138"/>
      <c r="BK7620" s="138"/>
      <c r="BL7620" s="138"/>
      <c r="BM7620" s="138"/>
    </row>
    <row r="7621" spans="62:65" ht="13" thickBot="1">
      <c r="BJ7621" s="138"/>
      <c r="BK7621" s="138"/>
      <c r="BL7621" s="138"/>
      <c r="BM7621" s="138"/>
    </row>
    <row r="7622" spans="62:65" ht="13" thickBot="1">
      <c r="BJ7622" s="138"/>
      <c r="BK7622" s="138"/>
      <c r="BL7622" s="138"/>
      <c r="BM7622" s="138"/>
    </row>
    <row r="7623" spans="62:65" ht="13" thickBot="1">
      <c r="BJ7623" s="138"/>
      <c r="BK7623" s="138"/>
      <c r="BL7623" s="138"/>
      <c r="BM7623" s="138"/>
    </row>
    <row r="7624" spans="62:65" ht="13" thickBot="1">
      <c r="BJ7624" s="138"/>
      <c r="BK7624" s="138"/>
      <c r="BL7624" s="138"/>
      <c r="BM7624" s="138"/>
    </row>
    <row r="7625" spans="62:65" ht="13" thickBot="1">
      <c r="BJ7625" s="138"/>
      <c r="BK7625" s="138"/>
      <c r="BL7625" s="138"/>
      <c r="BM7625" s="138"/>
    </row>
    <row r="7626" spans="62:65" ht="13" thickBot="1">
      <c r="BJ7626" s="138"/>
      <c r="BK7626" s="138"/>
      <c r="BL7626" s="138"/>
      <c r="BM7626" s="138"/>
    </row>
    <row r="7627" spans="62:65" ht="13" thickBot="1">
      <c r="BJ7627" s="138"/>
      <c r="BK7627" s="138"/>
      <c r="BL7627" s="138"/>
      <c r="BM7627" s="138"/>
    </row>
    <row r="7628" spans="62:65" ht="13" thickBot="1">
      <c r="BJ7628" s="138"/>
      <c r="BK7628" s="138"/>
      <c r="BL7628" s="138"/>
      <c r="BM7628" s="138"/>
    </row>
    <row r="7629" spans="62:65" ht="13" thickBot="1">
      <c r="BJ7629" s="138"/>
      <c r="BK7629" s="138"/>
      <c r="BL7629" s="138"/>
      <c r="BM7629" s="138"/>
    </row>
    <row r="7630" spans="62:65" ht="13" thickBot="1">
      <c r="BJ7630" s="138"/>
      <c r="BK7630" s="138"/>
      <c r="BL7630" s="138"/>
      <c r="BM7630" s="138"/>
    </row>
    <row r="7631" spans="62:65" ht="13" thickBot="1">
      <c r="BJ7631" s="138"/>
      <c r="BK7631" s="138"/>
      <c r="BL7631" s="138"/>
      <c r="BM7631" s="138"/>
    </row>
    <row r="7632" spans="62:65" ht="13" thickBot="1">
      <c r="BJ7632" s="138"/>
      <c r="BK7632" s="138"/>
      <c r="BL7632" s="138"/>
      <c r="BM7632" s="138"/>
    </row>
    <row r="7633" spans="62:65" ht="13" thickBot="1">
      <c r="BJ7633" s="138"/>
      <c r="BK7633" s="138"/>
      <c r="BL7633" s="138"/>
      <c r="BM7633" s="138"/>
    </row>
    <row r="7634" spans="62:65" ht="13" thickBot="1">
      <c r="BJ7634" s="138"/>
      <c r="BK7634" s="138"/>
      <c r="BL7634" s="138"/>
      <c r="BM7634" s="138"/>
    </row>
    <row r="7635" spans="62:65" ht="13" thickBot="1">
      <c r="BJ7635" s="138"/>
      <c r="BK7635" s="138"/>
      <c r="BL7635" s="138"/>
      <c r="BM7635" s="138"/>
    </row>
    <row r="7636" spans="62:65" ht="13" thickBot="1">
      <c r="BJ7636" s="138"/>
      <c r="BK7636" s="138"/>
      <c r="BL7636" s="138"/>
      <c r="BM7636" s="138"/>
    </row>
    <row r="7637" spans="62:65" ht="13" thickBot="1">
      <c r="BJ7637" s="138"/>
      <c r="BK7637" s="138"/>
      <c r="BL7637" s="138"/>
      <c r="BM7637" s="138"/>
    </row>
    <row r="7638" spans="62:65" ht="13" thickBot="1">
      <c r="BJ7638" s="138"/>
      <c r="BK7638" s="138"/>
      <c r="BL7638" s="138"/>
      <c r="BM7638" s="138"/>
    </row>
    <row r="7639" spans="62:65" ht="13" thickBot="1">
      <c r="BJ7639" s="138"/>
      <c r="BK7639" s="138"/>
      <c r="BL7639" s="138"/>
      <c r="BM7639" s="138"/>
    </row>
    <row r="7640" spans="62:65" ht="13" thickBot="1">
      <c r="BJ7640" s="138"/>
      <c r="BK7640" s="138"/>
      <c r="BL7640" s="138"/>
      <c r="BM7640" s="138"/>
    </row>
    <row r="7641" spans="62:65" ht="13" thickBot="1">
      <c r="BJ7641" s="138"/>
      <c r="BK7641" s="138"/>
      <c r="BL7641" s="138"/>
      <c r="BM7641" s="138"/>
    </row>
    <row r="7642" spans="62:65" ht="13" thickBot="1">
      <c r="BJ7642" s="138"/>
      <c r="BK7642" s="138"/>
      <c r="BL7642" s="138"/>
      <c r="BM7642" s="138"/>
    </row>
    <row r="7643" spans="62:65" ht="13" thickBot="1">
      <c r="BJ7643" s="138"/>
      <c r="BK7643" s="138"/>
      <c r="BL7643" s="138"/>
      <c r="BM7643" s="138"/>
    </row>
    <row r="7644" spans="62:65" ht="13" thickBot="1">
      <c r="BJ7644" s="138"/>
      <c r="BK7644" s="138"/>
      <c r="BL7644" s="138"/>
      <c r="BM7644" s="138"/>
    </row>
    <row r="7645" spans="62:65" ht="13" thickBot="1">
      <c r="BJ7645" s="138"/>
      <c r="BK7645" s="138"/>
      <c r="BL7645" s="138"/>
      <c r="BM7645" s="138"/>
    </row>
    <row r="7646" spans="62:65" ht="13" thickBot="1">
      <c r="BJ7646" s="138"/>
      <c r="BK7646" s="138"/>
      <c r="BL7646" s="138"/>
      <c r="BM7646" s="138"/>
    </row>
    <row r="7647" spans="62:65" ht="13" thickBot="1">
      <c r="BJ7647" s="138"/>
      <c r="BK7647" s="138"/>
      <c r="BL7647" s="138"/>
      <c r="BM7647" s="138"/>
    </row>
    <row r="7648" spans="62:65" ht="13" thickBot="1">
      <c r="BJ7648" s="138"/>
      <c r="BK7648" s="138"/>
      <c r="BL7648" s="138"/>
      <c r="BM7648" s="138"/>
    </row>
    <row r="7649" spans="62:65" ht="13" thickBot="1">
      <c r="BJ7649" s="138"/>
      <c r="BK7649" s="138"/>
      <c r="BL7649" s="138"/>
      <c r="BM7649" s="138"/>
    </row>
    <row r="7650" spans="62:65" ht="13" thickBot="1">
      <c r="BJ7650" s="138"/>
      <c r="BK7650" s="138"/>
      <c r="BL7650" s="138"/>
      <c r="BM7650" s="138"/>
    </row>
    <row r="7651" spans="62:65" ht="13" thickBot="1">
      <c r="BJ7651" s="138"/>
      <c r="BK7651" s="138"/>
      <c r="BL7651" s="138"/>
      <c r="BM7651" s="138"/>
    </row>
    <row r="7652" spans="62:65" ht="13" thickBot="1">
      <c r="BJ7652" s="138"/>
      <c r="BK7652" s="138"/>
      <c r="BL7652" s="138"/>
      <c r="BM7652" s="138"/>
    </row>
    <row r="7653" spans="62:65" ht="13" thickBot="1">
      <c r="BJ7653" s="138"/>
      <c r="BK7653" s="138"/>
      <c r="BL7653" s="138"/>
      <c r="BM7653" s="138"/>
    </row>
    <row r="7654" spans="62:65" ht="13" thickBot="1">
      <c r="BJ7654" s="138"/>
      <c r="BK7654" s="138"/>
      <c r="BL7654" s="138"/>
      <c r="BM7654" s="138"/>
    </row>
    <row r="7655" spans="62:65" ht="13" thickBot="1">
      <c r="BJ7655" s="138"/>
      <c r="BK7655" s="138"/>
      <c r="BL7655" s="138"/>
      <c r="BM7655" s="138"/>
    </row>
    <row r="7656" spans="62:65" ht="13" thickBot="1">
      <c r="BJ7656" s="138"/>
      <c r="BK7656" s="138"/>
      <c r="BL7656" s="138"/>
      <c r="BM7656" s="138"/>
    </row>
    <row r="7657" spans="62:65" ht="13" thickBot="1">
      <c r="BJ7657" s="138"/>
      <c r="BK7657" s="138"/>
      <c r="BL7657" s="138"/>
      <c r="BM7657" s="138"/>
    </row>
    <row r="7658" spans="62:65" ht="13" thickBot="1">
      <c r="BJ7658" s="138"/>
      <c r="BK7658" s="138"/>
      <c r="BL7658" s="138"/>
      <c r="BM7658" s="138"/>
    </row>
    <row r="7659" spans="62:65" ht="13" thickBot="1">
      <c r="BJ7659" s="138"/>
      <c r="BK7659" s="138"/>
      <c r="BL7659" s="138"/>
      <c r="BM7659" s="138"/>
    </row>
    <row r="7660" spans="62:65" ht="13" thickBot="1">
      <c r="BJ7660" s="138"/>
      <c r="BK7660" s="138"/>
      <c r="BL7660" s="138"/>
      <c r="BM7660" s="138"/>
    </row>
    <row r="7661" spans="62:65" ht="13" thickBot="1">
      <c r="BJ7661" s="138"/>
      <c r="BK7661" s="138"/>
      <c r="BL7661" s="138"/>
      <c r="BM7661" s="138"/>
    </row>
    <row r="7662" spans="62:65" ht="13" thickBot="1">
      <c r="BJ7662" s="138"/>
      <c r="BK7662" s="138"/>
      <c r="BL7662" s="138"/>
      <c r="BM7662" s="138"/>
    </row>
    <row r="7663" spans="62:65" ht="13" thickBot="1">
      <c r="BJ7663" s="138"/>
      <c r="BK7663" s="138"/>
      <c r="BL7663" s="138"/>
      <c r="BM7663" s="138"/>
    </row>
    <row r="7664" spans="62:65" ht="13" thickBot="1">
      <c r="BJ7664" s="138"/>
      <c r="BK7664" s="138"/>
      <c r="BL7664" s="138"/>
      <c r="BM7664" s="138"/>
    </row>
    <row r="7665" spans="62:65" ht="13" thickBot="1">
      <c r="BJ7665" s="138"/>
      <c r="BK7665" s="138"/>
      <c r="BL7665" s="138"/>
      <c r="BM7665" s="138"/>
    </row>
    <row r="7666" spans="62:65" ht="13" thickBot="1">
      <c r="BJ7666" s="138"/>
      <c r="BK7666" s="138"/>
      <c r="BL7666" s="138"/>
      <c r="BM7666" s="138"/>
    </row>
    <row r="7667" spans="62:65" ht="13" thickBot="1">
      <c r="BJ7667" s="138"/>
      <c r="BK7667" s="138"/>
      <c r="BL7667" s="138"/>
      <c r="BM7667" s="138"/>
    </row>
    <row r="7668" spans="62:65" ht="13" thickBot="1">
      <c r="BJ7668" s="138"/>
      <c r="BK7668" s="138"/>
      <c r="BL7668" s="138"/>
      <c r="BM7668" s="138"/>
    </row>
    <row r="7669" spans="62:65" ht="13" thickBot="1">
      <c r="BJ7669" s="138"/>
      <c r="BK7669" s="138"/>
      <c r="BL7669" s="138"/>
      <c r="BM7669" s="138"/>
    </row>
    <row r="7670" spans="62:65" ht="13" thickBot="1">
      <c r="BJ7670" s="138"/>
      <c r="BK7670" s="138"/>
      <c r="BL7670" s="138"/>
      <c r="BM7670" s="138"/>
    </row>
    <row r="7671" spans="62:65" ht="13" thickBot="1">
      <c r="BJ7671" s="138"/>
      <c r="BK7671" s="138"/>
      <c r="BL7671" s="138"/>
      <c r="BM7671" s="138"/>
    </row>
    <row r="7672" spans="62:65" ht="13" thickBot="1">
      <c r="BJ7672" s="138"/>
      <c r="BK7672" s="138"/>
      <c r="BL7672" s="138"/>
      <c r="BM7672" s="138"/>
    </row>
    <row r="7673" spans="62:65" ht="13" thickBot="1">
      <c r="BJ7673" s="138"/>
      <c r="BK7673" s="138"/>
      <c r="BL7673" s="138"/>
      <c r="BM7673" s="138"/>
    </row>
    <row r="7674" spans="62:65" ht="13" thickBot="1">
      <c r="BJ7674" s="138"/>
      <c r="BK7674" s="138"/>
      <c r="BL7674" s="138"/>
      <c r="BM7674" s="138"/>
    </row>
    <row r="7675" spans="62:65" ht="13" thickBot="1">
      <c r="BJ7675" s="138"/>
      <c r="BK7675" s="138"/>
      <c r="BL7675" s="138"/>
      <c r="BM7675" s="138"/>
    </row>
    <row r="7676" spans="62:65" ht="13" thickBot="1">
      <c r="BJ7676" s="138"/>
      <c r="BK7676" s="138"/>
      <c r="BL7676" s="138"/>
      <c r="BM7676" s="138"/>
    </row>
    <row r="7677" spans="62:65" ht="13" thickBot="1">
      <c r="BJ7677" s="138"/>
      <c r="BK7677" s="138"/>
      <c r="BL7677" s="138"/>
      <c r="BM7677" s="138"/>
    </row>
    <row r="7678" spans="62:65" ht="13" thickBot="1">
      <c r="BJ7678" s="138"/>
      <c r="BK7678" s="138"/>
      <c r="BL7678" s="138"/>
      <c r="BM7678" s="138"/>
    </row>
    <row r="7679" spans="62:65" ht="13" thickBot="1">
      <c r="BJ7679" s="138"/>
      <c r="BK7679" s="138"/>
      <c r="BL7679" s="138"/>
      <c r="BM7679" s="138"/>
    </row>
    <row r="7680" spans="62:65" ht="13" thickBot="1">
      <c r="BJ7680" s="138"/>
      <c r="BK7680" s="138"/>
      <c r="BL7680" s="138"/>
      <c r="BM7680" s="138"/>
    </row>
    <row r="7681" spans="62:65" ht="13" thickBot="1">
      <c r="BJ7681" s="138"/>
      <c r="BK7681" s="138"/>
      <c r="BL7681" s="138"/>
      <c r="BM7681" s="138"/>
    </row>
    <row r="7682" spans="62:65" ht="13" thickBot="1">
      <c r="BJ7682" s="138"/>
      <c r="BK7682" s="138"/>
      <c r="BL7682" s="138"/>
      <c r="BM7682" s="138"/>
    </row>
    <row r="7683" spans="62:65" ht="13" thickBot="1">
      <c r="BJ7683" s="138"/>
      <c r="BK7683" s="138"/>
      <c r="BL7683" s="138"/>
      <c r="BM7683" s="138"/>
    </row>
    <row r="7684" spans="62:65" ht="13" thickBot="1">
      <c r="BJ7684" s="138"/>
      <c r="BK7684" s="138"/>
      <c r="BL7684" s="138"/>
      <c r="BM7684" s="138"/>
    </row>
    <row r="7685" spans="62:65" ht="13" thickBot="1">
      <c r="BJ7685" s="138"/>
      <c r="BK7685" s="138"/>
      <c r="BL7685" s="138"/>
      <c r="BM7685" s="138"/>
    </row>
    <row r="7686" spans="62:65" ht="13" thickBot="1">
      <c r="BJ7686" s="138"/>
      <c r="BK7686" s="138"/>
      <c r="BL7686" s="138"/>
      <c r="BM7686" s="138"/>
    </row>
    <row r="7687" spans="62:65" ht="13" thickBot="1">
      <c r="BJ7687" s="138"/>
      <c r="BK7687" s="138"/>
      <c r="BL7687" s="138"/>
      <c r="BM7687" s="138"/>
    </row>
    <row r="7688" spans="62:65" ht="13" thickBot="1">
      <c r="BJ7688" s="138"/>
      <c r="BK7688" s="138"/>
      <c r="BL7688" s="138"/>
      <c r="BM7688" s="138"/>
    </row>
    <row r="7689" spans="62:65" ht="13" thickBot="1">
      <c r="BJ7689" s="138"/>
      <c r="BK7689" s="138"/>
      <c r="BL7689" s="138"/>
      <c r="BM7689" s="138"/>
    </row>
    <row r="7690" spans="62:65" ht="13" thickBot="1">
      <c r="BJ7690" s="138"/>
      <c r="BK7690" s="138"/>
      <c r="BL7690" s="138"/>
      <c r="BM7690" s="138"/>
    </row>
    <row r="7691" spans="62:65" ht="13" thickBot="1">
      <c r="BJ7691" s="138"/>
      <c r="BK7691" s="138"/>
      <c r="BL7691" s="138"/>
      <c r="BM7691" s="138"/>
    </row>
    <row r="7692" spans="62:65" ht="13" thickBot="1">
      <c r="BJ7692" s="138"/>
      <c r="BK7692" s="138"/>
      <c r="BL7692" s="138"/>
      <c r="BM7692" s="138"/>
    </row>
    <row r="7693" spans="62:65" ht="13" thickBot="1">
      <c r="BJ7693" s="138"/>
      <c r="BK7693" s="138"/>
      <c r="BL7693" s="138"/>
      <c r="BM7693" s="138"/>
    </row>
    <row r="7694" spans="62:65" ht="13" thickBot="1">
      <c r="BJ7694" s="138"/>
      <c r="BK7694" s="138"/>
      <c r="BL7694" s="138"/>
      <c r="BM7694" s="138"/>
    </row>
    <row r="7695" spans="62:65" ht="13" thickBot="1">
      <c r="BJ7695" s="138"/>
      <c r="BK7695" s="138"/>
      <c r="BL7695" s="138"/>
      <c r="BM7695" s="138"/>
    </row>
    <row r="7696" spans="62:65" ht="13" thickBot="1">
      <c r="BJ7696" s="138"/>
      <c r="BK7696" s="138"/>
      <c r="BL7696" s="138"/>
      <c r="BM7696" s="138"/>
    </row>
    <row r="7697" spans="62:65" ht="13" thickBot="1">
      <c r="BJ7697" s="138"/>
      <c r="BK7697" s="138"/>
      <c r="BL7697" s="138"/>
      <c r="BM7697" s="138"/>
    </row>
    <row r="7698" spans="62:65" ht="13" thickBot="1">
      <c r="BJ7698" s="138"/>
      <c r="BK7698" s="138"/>
      <c r="BL7698" s="138"/>
      <c r="BM7698" s="138"/>
    </row>
    <row r="7699" spans="62:65" ht="13" thickBot="1">
      <c r="BJ7699" s="138"/>
      <c r="BK7699" s="138"/>
      <c r="BL7699" s="138"/>
      <c r="BM7699" s="138"/>
    </row>
    <row r="7700" spans="62:65" ht="13" thickBot="1">
      <c r="BJ7700" s="138"/>
      <c r="BK7700" s="138"/>
      <c r="BL7700" s="138"/>
      <c r="BM7700" s="138"/>
    </row>
    <row r="7701" spans="62:65" ht="13" thickBot="1">
      <c r="BJ7701" s="138"/>
      <c r="BK7701" s="138"/>
      <c r="BL7701" s="138"/>
      <c r="BM7701" s="138"/>
    </row>
    <row r="7702" spans="62:65" ht="13" thickBot="1">
      <c r="BJ7702" s="138"/>
      <c r="BK7702" s="138"/>
      <c r="BL7702" s="138"/>
      <c r="BM7702" s="138"/>
    </row>
    <row r="7703" spans="62:65" ht="13" thickBot="1">
      <c r="BJ7703" s="138"/>
      <c r="BK7703" s="138"/>
      <c r="BL7703" s="138"/>
      <c r="BM7703" s="138"/>
    </row>
    <row r="7704" spans="62:65" ht="13" thickBot="1">
      <c r="BJ7704" s="138"/>
      <c r="BK7704" s="138"/>
      <c r="BL7704" s="138"/>
      <c r="BM7704" s="138"/>
    </row>
    <row r="7705" spans="62:65" ht="13" thickBot="1">
      <c r="BJ7705" s="138"/>
      <c r="BK7705" s="138"/>
      <c r="BL7705" s="138"/>
      <c r="BM7705" s="138"/>
    </row>
    <row r="7706" spans="62:65" ht="13" thickBot="1">
      <c r="BJ7706" s="138"/>
      <c r="BK7706" s="138"/>
      <c r="BL7706" s="138"/>
      <c r="BM7706" s="138"/>
    </row>
    <row r="7707" spans="62:65" ht="13" thickBot="1">
      <c r="BJ7707" s="138"/>
      <c r="BK7707" s="138"/>
      <c r="BL7707" s="138"/>
      <c r="BM7707" s="138"/>
    </row>
    <row r="7708" spans="62:65" ht="13" thickBot="1">
      <c r="BJ7708" s="138"/>
      <c r="BK7708" s="138"/>
      <c r="BL7708" s="138"/>
      <c r="BM7708" s="138"/>
    </row>
    <row r="7709" spans="62:65" ht="13" thickBot="1">
      <c r="BJ7709" s="138"/>
      <c r="BK7709" s="138"/>
      <c r="BL7709" s="138"/>
      <c r="BM7709" s="138"/>
    </row>
    <row r="7710" spans="62:65" ht="13" thickBot="1">
      <c r="BJ7710" s="138"/>
      <c r="BK7710" s="138"/>
      <c r="BL7710" s="138"/>
      <c r="BM7710" s="138"/>
    </row>
    <row r="7711" spans="62:65" ht="13" thickBot="1">
      <c r="BJ7711" s="138"/>
      <c r="BK7711" s="138"/>
      <c r="BL7711" s="138"/>
      <c r="BM7711" s="138"/>
    </row>
    <row r="7712" spans="62:65" ht="13" thickBot="1">
      <c r="BJ7712" s="138"/>
      <c r="BK7712" s="138"/>
      <c r="BL7712" s="138"/>
      <c r="BM7712" s="138"/>
    </row>
    <row r="7713" spans="62:65" ht="13" thickBot="1">
      <c r="BJ7713" s="138"/>
      <c r="BK7713" s="138"/>
      <c r="BL7713" s="138"/>
      <c r="BM7713" s="138"/>
    </row>
    <row r="7714" spans="62:65" ht="13" thickBot="1">
      <c r="BJ7714" s="138"/>
      <c r="BK7714" s="138"/>
      <c r="BL7714" s="138"/>
      <c r="BM7714" s="138"/>
    </row>
    <row r="7715" spans="62:65" ht="13" thickBot="1">
      <c r="BJ7715" s="138"/>
      <c r="BK7715" s="138"/>
      <c r="BL7715" s="138"/>
      <c r="BM7715" s="138"/>
    </row>
    <row r="7716" spans="62:65" ht="13" thickBot="1">
      <c r="BJ7716" s="138"/>
      <c r="BK7716" s="138"/>
      <c r="BL7716" s="138"/>
      <c r="BM7716" s="138"/>
    </row>
    <row r="7717" spans="62:65" ht="13" thickBot="1">
      <c r="BJ7717" s="138"/>
      <c r="BK7717" s="138"/>
      <c r="BL7717" s="138"/>
      <c r="BM7717" s="138"/>
    </row>
    <row r="7718" spans="62:65" ht="13" thickBot="1">
      <c r="BJ7718" s="138"/>
      <c r="BK7718" s="138"/>
      <c r="BL7718" s="138"/>
      <c r="BM7718" s="138"/>
    </row>
    <row r="7719" spans="62:65" ht="13" thickBot="1">
      <c r="BJ7719" s="138"/>
      <c r="BK7719" s="138"/>
      <c r="BL7719" s="138"/>
      <c r="BM7719" s="138"/>
    </row>
    <row r="7720" spans="62:65" ht="13" thickBot="1">
      <c r="BJ7720" s="138"/>
      <c r="BK7720" s="138"/>
      <c r="BL7720" s="138"/>
      <c r="BM7720" s="138"/>
    </row>
    <row r="7721" spans="62:65" ht="13" thickBot="1">
      <c r="BJ7721" s="138"/>
      <c r="BK7721" s="138"/>
      <c r="BL7721" s="138"/>
      <c r="BM7721" s="138"/>
    </row>
    <row r="7722" spans="62:65" ht="13" thickBot="1">
      <c r="BJ7722" s="138"/>
      <c r="BK7722" s="138"/>
      <c r="BL7722" s="138"/>
      <c r="BM7722" s="138"/>
    </row>
    <row r="7723" spans="62:65" ht="13" thickBot="1">
      <c r="BJ7723" s="138"/>
      <c r="BK7723" s="138"/>
      <c r="BL7723" s="138"/>
      <c r="BM7723" s="138"/>
    </row>
    <row r="7724" spans="62:65" ht="13" thickBot="1">
      <c r="BJ7724" s="138"/>
      <c r="BK7724" s="138"/>
      <c r="BL7724" s="138"/>
      <c r="BM7724" s="138"/>
    </row>
    <row r="7725" spans="62:65" ht="13" thickBot="1">
      <c r="BJ7725" s="138"/>
      <c r="BK7725" s="138"/>
      <c r="BL7725" s="138"/>
      <c r="BM7725" s="138"/>
    </row>
    <row r="7726" spans="62:65" ht="13" thickBot="1">
      <c r="BJ7726" s="138"/>
      <c r="BK7726" s="138"/>
      <c r="BL7726" s="138"/>
      <c r="BM7726" s="138"/>
    </row>
    <row r="7727" spans="62:65" ht="13" thickBot="1">
      <c r="BJ7727" s="138"/>
      <c r="BK7727" s="138"/>
      <c r="BL7727" s="138"/>
      <c r="BM7727" s="138"/>
    </row>
    <row r="7728" spans="62:65" ht="13" thickBot="1">
      <c r="BJ7728" s="138"/>
      <c r="BK7728" s="138"/>
      <c r="BL7728" s="138"/>
      <c r="BM7728" s="138"/>
    </row>
    <row r="7729" spans="62:65" ht="13" thickBot="1">
      <c r="BJ7729" s="138"/>
      <c r="BK7729" s="138"/>
      <c r="BL7729" s="138"/>
      <c r="BM7729" s="138"/>
    </row>
    <row r="7730" spans="62:65" ht="13" thickBot="1">
      <c r="BJ7730" s="138"/>
      <c r="BK7730" s="138"/>
      <c r="BL7730" s="138"/>
      <c r="BM7730" s="138"/>
    </row>
    <row r="7731" spans="62:65" ht="13" thickBot="1">
      <c r="BJ7731" s="138"/>
      <c r="BK7731" s="138"/>
      <c r="BL7731" s="138"/>
      <c r="BM7731" s="138"/>
    </row>
    <row r="7732" spans="62:65" ht="13" thickBot="1">
      <c r="BJ7732" s="138"/>
      <c r="BK7732" s="138"/>
      <c r="BL7732" s="138"/>
      <c r="BM7732" s="138"/>
    </row>
    <row r="7733" spans="62:65" ht="13" thickBot="1">
      <c r="BJ7733" s="138"/>
      <c r="BK7733" s="138"/>
      <c r="BL7733" s="138"/>
      <c r="BM7733" s="138"/>
    </row>
    <row r="7734" spans="62:65" ht="13" thickBot="1">
      <c r="BJ7734" s="138"/>
      <c r="BK7734" s="138"/>
      <c r="BL7734" s="138"/>
      <c r="BM7734" s="138"/>
    </row>
    <row r="7735" spans="62:65" ht="13" thickBot="1">
      <c r="BJ7735" s="138"/>
      <c r="BK7735" s="138"/>
      <c r="BL7735" s="138"/>
      <c r="BM7735" s="138"/>
    </row>
    <row r="7736" spans="62:65" ht="13" thickBot="1">
      <c r="BJ7736" s="138"/>
      <c r="BK7736" s="138"/>
      <c r="BL7736" s="138"/>
      <c r="BM7736" s="138"/>
    </row>
    <row r="7737" spans="62:65" ht="13" thickBot="1">
      <c r="BJ7737" s="138"/>
      <c r="BK7737" s="138"/>
      <c r="BL7737" s="138"/>
      <c r="BM7737" s="138"/>
    </row>
    <row r="7738" spans="62:65" ht="13" thickBot="1">
      <c r="BJ7738" s="138"/>
      <c r="BK7738" s="138"/>
      <c r="BL7738" s="138"/>
      <c r="BM7738" s="138"/>
    </row>
    <row r="7739" spans="62:65" ht="13" thickBot="1">
      <c r="BJ7739" s="138"/>
      <c r="BK7739" s="138"/>
      <c r="BL7739" s="138"/>
      <c r="BM7739" s="138"/>
    </row>
    <row r="7740" spans="62:65" ht="13" thickBot="1">
      <c r="BJ7740" s="138"/>
      <c r="BK7740" s="138"/>
      <c r="BL7740" s="138"/>
      <c r="BM7740" s="138"/>
    </row>
    <row r="7741" spans="62:65" ht="13" thickBot="1">
      <c r="BJ7741" s="138"/>
      <c r="BK7741" s="138"/>
      <c r="BL7741" s="138"/>
      <c r="BM7741" s="138"/>
    </row>
    <row r="7742" spans="62:65" ht="13" thickBot="1">
      <c r="BJ7742" s="138"/>
      <c r="BK7742" s="138"/>
      <c r="BL7742" s="138"/>
      <c r="BM7742" s="138"/>
    </row>
    <row r="7743" spans="62:65" ht="13" thickBot="1">
      <c r="BJ7743" s="138"/>
      <c r="BK7743" s="138"/>
      <c r="BL7743" s="138"/>
      <c r="BM7743" s="138"/>
    </row>
    <row r="7744" spans="62:65" ht="13" thickBot="1">
      <c r="BJ7744" s="138"/>
      <c r="BK7744" s="138"/>
      <c r="BL7744" s="138"/>
      <c r="BM7744" s="138"/>
    </row>
    <row r="7745" spans="62:65" ht="13" thickBot="1">
      <c r="BJ7745" s="138"/>
      <c r="BK7745" s="138"/>
      <c r="BL7745" s="138"/>
      <c r="BM7745" s="138"/>
    </row>
    <row r="7746" spans="62:65" ht="13" thickBot="1">
      <c r="BJ7746" s="138"/>
      <c r="BK7746" s="138"/>
      <c r="BL7746" s="138"/>
      <c r="BM7746" s="138"/>
    </row>
    <row r="7747" spans="62:65" ht="13" thickBot="1">
      <c r="BJ7747" s="138"/>
      <c r="BK7747" s="138"/>
      <c r="BL7747" s="138"/>
      <c r="BM7747" s="138"/>
    </row>
    <row r="7748" spans="62:65" ht="13" thickBot="1">
      <c r="BJ7748" s="138"/>
      <c r="BK7748" s="138"/>
      <c r="BL7748" s="138"/>
      <c r="BM7748" s="138"/>
    </row>
    <row r="7749" spans="62:65" ht="13" thickBot="1">
      <c r="BJ7749" s="138"/>
      <c r="BK7749" s="138"/>
      <c r="BL7749" s="138"/>
      <c r="BM7749" s="138"/>
    </row>
    <row r="7750" spans="62:65" ht="13" thickBot="1">
      <c r="BJ7750" s="138"/>
      <c r="BK7750" s="138"/>
      <c r="BL7750" s="138"/>
      <c r="BM7750" s="138"/>
    </row>
    <row r="7751" spans="62:65" ht="13" thickBot="1">
      <c r="BJ7751" s="138"/>
      <c r="BK7751" s="138"/>
      <c r="BL7751" s="138"/>
      <c r="BM7751" s="138"/>
    </row>
    <row r="7752" spans="62:65" ht="13" thickBot="1">
      <c r="BJ7752" s="138"/>
      <c r="BK7752" s="138"/>
      <c r="BL7752" s="138"/>
      <c r="BM7752" s="138"/>
    </row>
    <row r="7753" spans="62:65" ht="13" thickBot="1">
      <c r="BJ7753" s="138"/>
      <c r="BK7753" s="138"/>
      <c r="BL7753" s="138"/>
      <c r="BM7753" s="138"/>
    </row>
    <row r="7754" spans="62:65" ht="13" thickBot="1">
      <c r="BJ7754" s="138"/>
      <c r="BK7754" s="138"/>
      <c r="BL7754" s="138"/>
      <c r="BM7754" s="138"/>
    </row>
    <row r="7755" spans="62:65" ht="13" thickBot="1">
      <c r="BJ7755" s="138"/>
      <c r="BK7755" s="138"/>
      <c r="BL7755" s="138"/>
      <c r="BM7755" s="138"/>
    </row>
    <row r="7756" spans="62:65" ht="13" thickBot="1">
      <c r="BJ7756" s="138"/>
      <c r="BK7756" s="138"/>
      <c r="BL7756" s="138"/>
      <c r="BM7756" s="138"/>
    </row>
    <row r="7757" spans="62:65" ht="13" thickBot="1">
      <c r="BJ7757" s="138"/>
      <c r="BK7757" s="138"/>
      <c r="BL7757" s="138"/>
      <c r="BM7757" s="138"/>
    </row>
    <row r="7758" spans="62:65" ht="13" thickBot="1">
      <c r="BJ7758" s="138"/>
      <c r="BK7758" s="138"/>
      <c r="BL7758" s="138"/>
      <c r="BM7758" s="138"/>
    </row>
    <row r="7759" spans="62:65" ht="13" thickBot="1">
      <c r="BJ7759" s="138"/>
      <c r="BK7759" s="138"/>
      <c r="BL7759" s="138"/>
      <c r="BM7759" s="138"/>
    </row>
    <row r="7760" spans="62:65" ht="13" thickBot="1">
      <c r="BJ7760" s="138"/>
      <c r="BK7760" s="138"/>
      <c r="BL7760" s="138"/>
      <c r="BM7760" s="138"/>
    </row>
    <row r="7761" spans="62:65" ht="13" thickBot="1">
      <c r="BJ7761" s="138"/>
      <c r="BK7761" s="138"/>
      <c r="BL7761" s="138"/>
      <c r="BM7761" s="138"/>
    </row>
    <row r="7762" spans="62:65" ht="13" thickBot="1">
      <c r="BJ7762" s="138"/>
      <c r="BK7762" s="138"/>
      <c r="BL7762" s="138"/>
      <c r="BM7762" s="138"/>
    </row>
    <row r="7763" spans="62:65" ht="13" thickBot="1">
      <c r="BJ7763" s="138"/>
      <c r="BK7763" s="138"/>
      <c r="BL7763" s="138"/>
      <c r="BM7763" s="138"/>
    </row>
    <row r="7764" spans="62:65" ht="13" thickBot="1">
      <c r="BJ7764" s="138"/>
      <c r="BK7764" s="138"/>
      <c r="BL7764" s="138"/>
      <c r="BM7764" s="138"/>
    </row>
    <row r="7765" spans="62:65" ht="13" thickBot="1">
      <c r="BJ7765" s="138"/>
      <c r="BK7765" s="138"/>
      <c r="BL7765" s="138"/>
      <c r="BM7765" s="138"/>
    </row>
    <row r="7766" spans="62:65" ht="13" thickBot="1">
      <c r="BJ7766" s="138"/>
      <c r="BK7766" s="138"/>
      <c r="BL7766" s="138"/>
      <c r="BM7766" s="138"/>
    </row>
    <row r="7767" spans="62:65" ht="13" thickBot="1">
      <c r="BJ7767" s="138"/>
      <c r="BK7767" s="138"/>
      <c r="BL7767" s="138"/>
      <c r="BM7767" s="138"/>
    </row>
    <row r="7768" spans="62:65" ht="13" thickBot="1">
      <c r="BJ7768" s="138"/>
      <c r="BK7768" s="138"/>
      <c r="BL7768" s="138"/>
      <c r="BM7768" s="138"/>
    </row>
    <row r="7769" spans="62:65" ht="13" thickBot="1">
      <c r="BJ7769" s="138"/>
      <c r="BK7769" s="138"/>
      <c r="BL7769" s="138"/>
      <c r="BM7769" s="138"/>
    </row>
    <row r="7770" spans="62:65" ht="13" thickBot="1">
      <c r="BJ7770" s="138"/>
      <c r="BK7770" s="138"/>
      <c r="BL7770" s="138"/>
      <c r="BM7770" s="138"/>
    </row>
    <row r="7771" spans="62:65" ht="13" thickBot="1">
      <c r="BJ7771" s="138"/>
      <c r="BK7771" s="138"/>
      <c r="BL7771" s="138"/>
      <c r="BM7771" s="138"/>
    </row>
    <row r="7772" spans="62:65" ht="13" thickBot="1">
      <c r="BJ7772" s="138"/>
      <c r="BK7772" s="138"/>
      <c r="BL7772" s="138"/>
      <c r="BM7772" s="138"/>
    </row>
    <row r="7773" spans="62:65" ht="13" thickBot="1">
      <c r="BJ7773" s="138"/>
      <c r="BK7773" s="138"/>
      <c r="BL7773" s="138"/>
      <c r="BM7773" s="138"/>
    </row>
    <row r="7774" spans="62:65" ht="13" thickBot="1">
      <c r="BJ7774" s="138"/>
      <c r="BK7774" s="138"/>
      <c r="BL7774" s="138"/>
      <c r="BM7774" s="138"/>
    </row>
    <row r="7775" spans="62:65" ht="13" thickBot="1">
      <c r="BJ7775" s="138"/>
      <c r="BK7775" s="138"/>
      <c r="BL7775" s="138"/>
      <c r="BM7775" s="138"/>
    </row>
    <row r="7776" spans="62:65" ht="13" thickBot="1">
      <c r="BJ7776" s="138"/>
      <c r="BK7776" s="138"/>
      <c r="BL7776" s="138"/>
      <c r="BM7776" s="138"/>
    </row>
    <row r="7777" spans="62:65" ht="13" thickBot="1">
      <c r="BJ7777" s="138"/>
      <c r="BK7777" s="138"/>
      <c r="BL7777" s="138"/>
      <c r="BM7777" s="138"/>
    </row>
    <row r="7778" spans="62:65" ht="13" thickBot="1">
      <c r="BJ7778" s="138"/>
      <c r="BK7778" s="138"/>
      <c r="BL7778" s="138"/>
      <c r="BM7778" s="138"/>
    </row>
    <row r="7779" spans="62:65" ht="13" thickBot="1">
      <c r="BJ7779" s="138"/>
      <c r="BK7779" s="138"/>
      <c r="BL7779" s="138"/>
      <c r="BM7779" s="138"/>
    </row>
    <row r="7780" spans="62:65" ht="13" thickBot="1">
      <c r="BJ7780" s="138"/>
      <c r="BK7780" s="138"/>
      <c r="BL7780" s="138"/>
      <c r="BM7780" s="138"/>
    </row>
    <row r="7781" spans="62:65" ht="13" thickBot="1">
      <c r="BJ7781" s="138"/>
      <c r="BK7781" s="138"/>
      <c r="BL7781" s="138"/>
      <c r="BM7781" s="138"/>
    </row>
    <row r="7782" spans="62:65" ht="13" thickBot="1">
      <c r="BJ7782" s="138"/>
      <c r="BK7782" s="138"/>
      <c r="BL7782" s="138"/>
      <c r="BM7782" s="138"/>
    </row>
    <row r="7783" spans="62:65" ht="13" thickBot="1">
      <c r="BJ7783" s="138"/>
      <c r="BK7783" s="138"/>
      <c r="BL7783" s="138"/>
      <c r="BM7783" s="138"/>
    </row>
    <row r="7784" spans="62:65" ht="13" thickBot="1">
      <c r="BJ7784" s="138"/>
      <c r="BK7784" s="138"/>
      <c r="BL7784" s="138"/>
      <c r="BM7784" s="138"/>
    </row>
    <row r="7785" spans="62:65" ht="13" thickBot="1">
      <c r="BJ7785" s="138"/>
      <c r="BK7785" s="138"/>
      <c r="BL7785" s="138"/>
      <c r="BM7785" s="138"/>
    </row>
    <row r="7786" spans="62:65" ht="13" thickBot="1">
      <c r="BJ7786" s="138"/>
      <c r="BK7786" s="138"/>
      <c r="BL7786" s="138"/>
      <c r="BM7786" s="138"/>
    </row>
    <row r="7787" spans="62:65" ht="13" thickBot="1">
      <c r="BJ7787" s="138"/>
      <c r="BK7787" s="138"/>
      <c r="BL7787" s="138"/>
      <c r="BM7787" s="138"/>
    </row>
    <row r="7788" spans="62:65" ht="13" thickBot="1">
      <c r="BJ7788" s="138"/>
      <c r="BK7788" s="138"/>
      <c r="BL7788" s="138"/>
      <c r="BM7788" s="138"/>
    </row>
    <row r="7789" spans="62:65" ht="13" thickBot="1">
      <c r="BJ7789" s="138"/>
      <c r="BK7789" s="138"/>
      <c r="BL7789" s="138"/>
      <c r="BM7789" s="138"/>
    </row>
    <row r="7790" spans="62:65" ht="13" thickBot="1">
      <c r="BJ7790" s="138"/>
      <c r="BK7790" s="138"/>
      <c r="BL7790" s="138"/>
      <c r="BM7790" s="138"/>
    </row>
    <row r="7791" spans="62:65" ht="13" thickBot="1">
      <c r="BJ7791" s="138"/>
      <c r="BK7791" s="138"/>
      <c r="BL7791" s="138"/>
      <c r="BM7791" s="138"/>
    </row>
    <row r="7792" spans="62:65" ht="13" thickBot="1">
      <c r="BJ7792" s="138"/>
      <c r="BK7792" s="138"/>
      <c r="BL7792" s="138"/>
      <c r="BM7792" s="138"/>
    </row>
    <row r="7793" spans="62:65" ht="13" thickBot="1">
      <c r="BJ7793" s="138"/>
      <c r="BK7793" s="138"/>
      <c r="BL7793" s="138"/>
      <c r="BM7793" s="138"/>
    </row>
    <row r="7794" spans="62:65" ht="13" thickBot="1">
      <c r="BJ7794" s="138"/>
      <c r="BK7794" s="138"/>
      <c r="BL7794" s="138"/>
      <c r="BM7794" s="138"/>
    </row>
    <row r="7795" spans="62:65" ht="13" thickBot="1">
      <c r="BJ7795" s="138"/>
      <c r="BK7795" s="138"/>
      <c r="BL7795" s="138"/>
      <c r="BM7795" s="138"/>
    </row>
    <row r="7796" spans="62:65" ht="13" thickBot="1">
      <c r="BJ7796" s="138"/>
      <c r="BK7796" s="138"/>
      <c r="BL7796" s="138"/>
      <c r="BM7796" s="138"/>
    </row>
    <row r="7797" spans="62:65" ht="13" thickBot="1">
      <c r="BJ7797" s="138"/>
      <c r="BK7797" s="138"/>
      <c r="BL7797" s="138"/>
      <c r="BM7797" s="138"/>
    </row>
    <row r="7798" spans="62:65" ht="13" thickBot="1">
      <c r="BJ7798" s="138"/>
      <c r="BK7798" s="138"/>
      <c r="BL7798" s="138"/>
      <c r="BM7798" s="138"/>
    </row>
    <row r="7799" spans="62:65" ht="13" thickBot="1">
      <c r="BJ7799" s="138"/>
      <c r="BK7799" s="138"/>
      <c r="BL7799" s="138"/>
      <c r="BM7799" s="138"/>
    </row>
    <row r="7800" spans="62:65" ht="13" thickBot="1">
      <c r="BJ7800" s="138"/>
      <c r="BK7800" s="138"/>
      <c r="BL7800" s="138"/>
      <c r="BM7800" s="138"/>
    </row>
    <row r="7801" spans="62:65" ht="13" thickBot="1">
      <c r="BJ7801" s="138"/>
      <c r="BK7801" s="138"/>
      <c r="BL7801" s="138"/>
      <c r="BM7801" s="138"/>
    </row>
    <row r="7802" spans="62:65" ht="13" thickBot="1">
      <c r="BJ7802" s="138"/>
      <c r="BK7802" s="138"/>
      <c r="BL7802" s="138"/>
      <c r="BM7802" s="138"/>
    </row>
    <row r="7803" spans="62:65" ht="13" thickBot="1">
      <c r="BJ7803" s="138"/>
      <c r="BK7803" s="138"/>
      <c r="BL7803" s="138"/>
      <c r="BM7803" s="138"/>
    </row>
    <row r="7804" spans="62:65" ht="13" thickBot="1">
      <c r="BJ7804" s="138"/>
      <c r="BK7804" s="138"/>
      <c r="BL7804" s="138"/>
      <c r="BM7804" s="138"/>
    </row>
    <row r="7805" spans="62:65" ht="13" thickBot="1">
      <c r="BJ7805" s="138"/>
      <c r="BK7805" s="138"/>
      <c r="BL7805" s="138"/>
      <c r="BM7805" s="138"/>
    </row>
    <row r="7806" spans="62:65" ht="13" thickBot="1">
      <c r="BJ7806" s="138"/>
      <c r="BK7806" s="138"/>
      <c r="BL7806" s="138"/>
      <c r="BM7806" s="138"/>
    </row>
    <row r="7807" spans="62:65" ht="13" thickBot="1">
      <c r="BJ7807" s="138"/>
      <c r="BK7807" s="138"/>
      <c r="BL7807" s="138"/>
      <c r="BM7807" s="138"/>
    </row>
    <row r="7808" spans="62:65" ht="13" thickBot="1">
      <c r="BJ7808" s="138"/>
      <c r="BK7808" s="138"/>
      <c r="BL7808" s="138"/>
      <c r="BM7808" s="138"/>
    </row>
    <row r="7809" spans="62:65" ht="13" thickBot="1">
      <c r="BJ7809" s="138"/>
      <c r="BK7809" s="138"/>
      <c r="BL7809" s="138"/>
      <c r="BM7809" s="138"/>
    </row>
    <row r="7810" spans="62:65" ht="13" thickBot="1">
      <c r="BJ7810" s="138"/>
      <c r="BK7810" s="138"/>
      <c r="BL7810" s="138"/>
      <c r="BM7810" s="138"/>
    </row>
    <row r="7811" spans="62:65" ht="13" thickBot="1">
      <c r="BJ7811" s="138"/>
      <c r="BK7811" s="138"/>
      <c r="BL7811" s="138"/>
      <c r="BM7811" s="138"/>
    </row>
    <row r="7812" spans="62:65" ht="13" thickBot="1">
      <c r="BJ7812" s="138"/>
      <c r="BK7812" s="138"/>
      <c r="BL7812" s="138"/>
      <c r="BM7812" s="138"/>
    </row>
    <row r="7813" spans="62:65" ht="13" thickBot="1">
      <c r="BJ7813" s="138"/>
      <c r="BK7813" s="138"/>
      <c r="BL7813" s="138"/>
      <c r="BM7813" s="138"/>
    </row>
    <row r="7814" spans="62:65" ht="13" thickBot="1">
      <c r="BJ7814" s="138"/>
      <c r="BK7814" s="138"/>
      <c r="BL7814" s="138"/>
      <c r="BM7814" s="138"/>
    </row>
    <row r="7815" spans="62:65" ht="13" thickBot="1">
      <c r="BJ7815" s="138"/>
      <c r="BK7815" s="138"/>
      <c r="BL7815" s="138"/>
      <c r="BM7815" s="138"/>
    </row>
    <row r="7816" spans="62:65" ht="13" thickBot="1">
      <c r="BJ7816" s="138"/>
      <c r="BK7816" s="138"/>
      <c r="BL7816" s="138"/>
      <c r="BM7816" s="138"/>
    </row>
    <row r="7817" spans="62:65" ht="13" thickBot="1">
      <c r="BJ7817" s="138"/>
      <c r="BK7817" s="138"/>
      <c r="BL7817" s="138"/>
      <c r="BM7817" s="138"/>
    </row>
    <row r="7818" spans="62:65" ht="13" thickBot="1">
      <c r="BJ7818" s="138"/>
      <c r="BK7818" s="138"/>
      <c r="BL7818" s="138"/>
      <c r="BM7818" s="138"/>
    </row>
    <row r="7819" spans="62:65" ht="13" thickBot="1">
      <c r="BJ7819" s="138"/>
      <c r="BK7819" s="138"/>
      <c r="BL7819" s="138"/>
      <c r="BM7819" s="138"/>
    </row>
    <row r="7820" spans="62:65" ht="13" thickBot="1">
      <c r="BJ7820" s="138"/>
      <c r="BK7820" s="138"/>
      <c r="BL7820" s="138"/>
      <c r="BM7820" s="138"/>
    </row>
    <row r="7821" spans="62:65" ht="13" thickBot="1">
      <c r="BJ7821" s="138"/>
      <c r="BK7821" s="138"/>
      <c r="BL7821" s="138"/>
      <c r="BM7821" s="138"/>
    </row>
    <row r="7822" spans="62:65" ht="13" thickBot="1">
      <c r="BJ7822" s="138"/>
      <c r="BK7822" s="138"/>
      <c r="BL7822" s="138"/>
      <c r="BM7822" s="138"/>
    </row>
    <row r="7823" spans="62:65" ht="13" thickBot="1">
      <c r="BJ7823" s="138"/>
      <c r="BK7823" s="138"/>
      <c r="BL7823" s="138"/>
      <c r="BM7823" s="138"/>
    </row>
    <row r="7824" spans="62:65" ht="13" thickBot="1">
      <c r="BJ7824" s="138"/>
      <c r="BK7824" s="138"/>
      <c r="BL7824" s="138"/>
      <c r="BM7824" s="138"/>
    </row>
    <row r="7825" spans="62:65" ht="13" thickBot="1">
      <c r="BJ7825" s="138"/>
      <c r="BK7825" s="138"/>
      <c r="BL7825" s="138"/>
      <c r="BM7825" s="138"/>
    </row>
    <row r="7826" spans="62:65" ht="13" thickBot="1">
      <c r="BJ7826" s="138"/>
      <c r="BK7826" s="138"/>
      <c r="BL7826" s="138"/>
      <c r="BM7826" s="138"/>
    </row>
    <row r="7827" spans="62:65" ht="13" thickBot="1">
      <c r="BJ7827" s="138"/>
      <c r="BK7827" s="138"/>
      <c r="BL7827" s="138"/>
      <c r="BM7827" s="138"/>
    </row>
    <row r="7828" spans="62:65" ht="13" thickBot="1">
      <c r="BJ7828" s="138"/>
      <c r="BK7828" s="138"/>
      <c r="BL7828" s="138"/>
      <c r="BM7828" s="138"/>
    </row>
    <row r="7829" spans="62:65" ht="13" thickBot="1">
      <c r="BJ7829" s="138"/>
      <c r="BK7829" s="138"/>
      <c r="BL7829" s="138"/>
      <c r="BM7829" s="138"/>
    </row>
    <row r="7830" spans="62:65" ht="13" thickBot="1">
      <c r="BJ7830" s="138"/>
      <c r="BK7830" s="138"/>
      <c r="BL7830" s="138"/>
      <c r="BM7830" s="138"/>
    </row>
    <row r="7831" spans="62:65" ht="13" thickBot="1">
      <c r="BJ7831" s="138"/>
      <c r="BK7831" s="138"/>
      <c r="BL7831" s="138"/>
      <c r="BM7831" s="138"/>
    </row>
    <row r="7832" spans="62:65" ht="13" thickBot="1">
      <c r="BJ7832" s="138"/>
      <c r="BK7832" s="138"/>
      <c r="BL7832" s="138"/>
      <c r="BM7832" s="138"/>
    </row>
    <row r="7833" spans="62:65" ht="13" thickBot="1">
      <c r="BJ7833" s="138"/>
      <c r="BK7833" s="138"/>
      <c r="BL7833" s="138"/>
      <c r="BM7833" s="138"/>
    </row>
    <row r="7834" spans="62:65" ht="13" thickBot="1">
      <c r="BJ7834" s="138"/>
      <c r="BK7834" s="138"/>
      <c r="BL7834" s="138"/>
      <c r="BM7834" s="138"/>
    </row>
    <row r="7835" spans="62:65" ht="13" thickBot="1">
      <c r="BJ7835" s="138"/>
      <c r="BK7835" s="138"/>
      <c r="BL7835" s="138"/>
      <c r="BM7835" s="138"/>
    </row>
    <row r="7836" spans="62:65" ht="13" thickBot="1">
      <c r="BJ7836" s="138"/>
      <c r="BK7836" s="138"/>
      <c r="BL7836" s="138"/>
      <c r="BM7836" s="138"/>
    </row>
    <row r="7837" spans="62:65" ht="13" thickBot="1">
      <c r="BJ7837" s="138"/>
      <c r="BK7837" s="138"/>
      <c r="BL7837" s="138"/>
      <c r="BM7837" s="138"/>
    </row>
    <row r="7838" spans="62:65" ht="13" thickBot="1">
      <c r="BJ7838" s="138"/>
      <c r="BK7838" s="138"/>
      <c r="BL7838" s="138"/>
      <c r="BM7838" s="138"/>
    </row>
    <row r="7839" spans="62:65" ht="13" thickBot="1">
      <c r="BJ7839" s="138"/>
      <c r="BK7839" s="138"/>
      <c r="BL7839" s="138"/>
      <c r="BM7839" s="138"/>
    </row>
    <row r="7840" spans="62:65" ht="13" thickBot="1">
      <c r="BJ7840" s="138"/>
      <c r="BK7840" s="138"/>
      <c r="BL7840" s="138"/>
      <c r="BM7840" s="138"/>
    </row>
    <row r="7841" spans="62:65" ht="13" thickBot="1">
      <c r="BJ7841" s="138"/>
      <c r="BK7841" s="138"/>
      <c r="BL7841" s="138"/>
      <c r="BM7841" s="138"/>
    </row>
    <row r="7842" spans="62:65" ht="13" thickBot="1">
      <c r="BJ7842" s="138"/>
      <c r="BK7842" s="138"/>
      <c r="BL7842" s="138"/>
      <c r="BM7842" s="138"/>
    </row>
    <row r="7843" spans="62:65" ht="13" thickBot="1">
      <c r="BJ7843" s="138"/>
      <c r="BK7843" s="138"/>
      <c r="BL7843" s="138"/>
      <c r="BM7843" s="138"/>
    </row>
    <row r="7844" spans="62:65" ht="13" thickBot="1">
      <c r="BJ7844" s="138"/>
      <c r="BK7844" s="138"/>
      <c r="BL7844" s="138"/>
      <c r="BM7844" s="138"/>
    </row>
    <row r="7845" spans="62:65" ht="13" thickBot="1">
      <c r="BJ7845" s="138"/>
      <c r="BK7845" s="138"/>
      <c r="BL7845" s="138"/>
      <c r="BM7845" s="138"/>
    </row>
    <row r="7846" spans="62:65" ht="13" thickBot="1">
      <c r="BJ7846" s="138"/>
      <c r="BK7846" s="138"/>
      <c r="BL7846" s="138"/>
      <c r="BM7846" s="138"/>
    </row>
    <row r="7847" spans="62:65" ht="13" thickBot="1">
      <c r="BJ7847" s="138"/>
      <c r="BK7847" s="138"/>
      <c r="BL7847" s="138"/>
      <c r="BM7847" s="138"/>
    </row>
    <row r="7848" spans="62:65" ht="13" thickBot="1">
      <c r="BJ7848" s="138"/>
      <c r="BK7848" s="138"/>
      <c r="BL7848" s="138"/>
      <c r="BM7848" s="138"/>
    </row>
    <row r="7849" spans="62:65" ht="13" thickBot="1">
      <c r="BJ7849" s="138"/>
      <c r="BK7849" s="138"/>
      <c r="BL7849" s="138"/>
      <c r="BM7849" s="138"/>
    </row>
    <row r="7850" spans="62:65" ht="13" thickBot="1">
      <c r="BJ7850" s="138"/>
      <c r="BK7850" s="138"/>
      <c r="BL7850" s="138"/>
      <c r="BM7850" s="138"/>
    </row>
    <row r="7851" spans="62:65" ht="13" thickBot="1">
      <c r="BJ7851" s="138"/>
      <c r="BK7851" s="138"/>
      <c r="BL7851" s="138"/>
      <c r="BM7851" s="138"/>
    </row>
    <row r="7852" spans="62:65" ht="13" thickBot="1">
      <c r="BJ7852" s="138"/>
      <c r="BK7852" s="138"/>
      <c r="BL7852" s="138"/>
      <c r="BM7852" s="138"/>
    </row>
    <row r="7853" spans="62:65" ht="13" thickBot="1">
      <c r="BJ7853" s="138"/>
      <c r="BK7853" s="138"/>
      <c r="BL7853" s="138"/>
      <c r="BM7853" s="138"/>
    </row>
    <row r="7854" spans="62:65" ht="13" thickBot="1">
      <c r="BJ7854" s="138"/>
      <c r="BK7854" s="138"/>
      <c r="BL7854" s="138"/>
      <c r="BM7854" s="138"/>
    </row>
    <row r="7855" spans="62:65" ht="13" thickBot="1">
      <c r="BJ7855" s="138"/>
      <c r="BK7855" s="138"/>
      <c r="BL7855" s="138"/>
      <c r="BM7855" s="138"/>
    </row>
    <row r="7856" spans="62:65" ht="13" thickBot="1">
      <c r="BJ7856" s="138"/>
      <c r="BK7856" s="138"/>
      <c r="BL7856" s="138"/>
      <c r="BM7856" s="138"/>
    </row>
    <row r="7857" spans="62:65" ht="13" thickBot="1">
      <c r="BJ7857" s="138"/>
      <c r="BK7857" s="138"/>
      <c r="BL7857" s="138"/>
      <c r="BM7857" s="138"/>
    </row>
    <row r="7858" spans="62:65" ht="13" thickBot="1">
      <c r="BJ7858" s="138"/>
      <c r="BK7858" s="138"/>
      <c r="BL7858" s="138"/>
      <c r="BM7858" s="138"/>
    </row>
    <row r="7859" spans="62:65" ht="13" thickBot="1">
      <c r="BJ7859" s="138"/>
      <c r="BK7859" s="138"/>
      <c r="BL7859" s="138"/>
      <c r="BM7859" s="138"/>
    </row>
    <row r="7860" spans="62:65" ht="13" thickBot="1">
      <c r="BJ7860" s="138"/>
      <c r="BK7860" s="138"/>
      <c r="BL7860" s="138"/>
      <c r="BM7860" s="138"/>
    </row>
    <row r="7861" spans="62:65" ht="13" thickBot="1">
      <c r="BJ7861" s="138"/>
      <c r="BK7861" s="138"/>
      <c r="BL7861" s="138"/>
      <c r="BM7861" s="138"/>
    </row>
    <row r="7862" spans="62:65" ht="13" thickBot="1">
      <c r="BJ7862" s="138"/>
      <c r="BK7862" s="138"/>
      <c r="BL7862" s="138"/>
      <c r="BM7862" s="138"/>
    </row>
    <row r="7863" spans="62:65" ht="13" thickBot="1">
      <c r="BJ7863" s="138"/>
      <c r="BK7863" s="138"/>
      <c r="BL7863" s="138"/>
      <c r="BM7863" s="138"/>
    </row>
    <row r="7864" spans="62:65" ht="13" thickBot="1">
      <c r="BJ7864" s="138"/>
      <c r="BK7864" s="138"/>
      <c r="BL7864" s="138"/>
      <c r="BM7864" s="138"/>
    </row>
    <row r="7865" spans="62:65" ht="13" thickBot="1">
      <c r="BJ7865" s="138"/>
      <c r="BK7865" s="138"/>
      <c r="BL7865" s="138"/>
      <c r="BM7865" s="138"/>
    </row>
    <row r="7866" spans="62:65" ht="13" thickBot="1">
      <c r="BJ7866" s="138"/>
      <c r="BK7866" s="138"/>
      <c r="BL7866" s="138"/>
      <c r="BM7866" s="138"/>
    </row>
    <row r="7867" spans="62:65" ht="13" thickBot="1">
      <c r="BJ7867" s="138"/>
      <c r="BK7867" s="138"/>
      <c r="BL7867" s="138"/>
      <c r="BM7867" s="138"/>
    </row>
    <row r="7868" spans="62:65" ht="13" thickBot="1">
      <c r="BJ7868" s="138"/>
      <c r="BK7868" s="138"/>
      <c r="BL7868" s="138"/>
      <c r="BM7868" s="138"/>
    </row>
    <row r="7869" spans="62:65" ht="13" thickBot="1">
      <c r="BJ7869" s="138"/>
      <c r="BK7869" s="138"/>
      <c r="BL7869" s="138"/>
      <c r="BM7869" s="138"/>
    </row>
    <row r="7870" spans="62:65" ht="13" thickBot="1">
      <c r="BJ7870" s="138"/>
      <c r="BK7870" s="138"/>
      <c r="BL7870" s="138"/>
      <c r="BM7870" s="138"/>
    </row>
    <row r="7871" spans="62:65" ht="13" thickBot="1">
      <c r="BJ7871" s="138"/>
      <c r="BK7871" s="138"/>
      <c r="BL7871" s="138"/>
      <c r="BM7871" s="138"/>
    </row>
    <row r="7872" spans="62:65" ht="13" thickBot="1">
      <c r="BJ7872" s="138"/>
      <c r="BK7872" s="138"/>
      <c r="BL7872" s="138"/>
      <c r="BM7872" s="138"/>
    </row>
    <row r="7873" spans="62:65" ht="13" thickBot="1">
      <c r="BJ7873" s="138"/>
      <c r="BK7873" s="138"/>
      <c r="BL7873" s="138"/>
      <c r="BM7873" s="138"/>
    </row>
    <row r="7874" spans="62:65" ht="13" thickBot="1">
      <c r="BJ7874" s="138"/>
      <c r="BK7874" s="138"/>
      <c r="BL7874" s="138"/>
      <c r="BM7874" s="138"/>
    </row>
    <row r="7875" spans="62:65" ht="13" thickBot="1">
      <c r="BJ7875" s="138"/>
      <c r="BK7875" s="138"/>
      <c r="BL7875" s="138"/>
      <c r="BM7875" s="138"/>
    </row>
    <row r="7876" spans="62:65" ht="13" thickBot="1">
      <c r="BJ7876" s="138"/>
      <c r="BK7876" s="138"/>
      <c r="BL7876" s="138"/>
      <c r="BM7876" s="138"/>
    </row>
    <row r="7877" spans="62:65" ht="13" thickBot="1">
      <c r="BJ7877" s="138"/>
      <c r="BK7877" s="138"/>
      <c r="BL7877" s="138"/>
      <c r="BM7877" s="138"/>
    </row>
    <row r="7878" spans="62:65" ht="13" thickBot="1">
      <c r="BJ7878" s="138"/>
      <c r="BK7878" s="138"/>
      <c r="BL7878" s="138"/>
      <c r="BM7878" s="138"/>
    </row>
    <row r="7879" spans="62:65" ht="13" thickBot="1">
      <c r="BJ7879" s="138"/>
      <c r="BK7879" s="138"/>
      <c r="BL7879" s="138"/>
      <c r="BM7879" s="138"/>
    </row>
    <row r="7880" spans="62:65" ht="13" thickBot="1">
      <c r="BJ7880" s="138"/>
      <c r="BK7880" s="138"/>
      <c r="BL7880" s="138"/>
      <c r="BM7880" s="138"/>
    </row>
    <row r="7881" spans="62:65" ht="13" thickBot="1">
      <c r="BJ7881" s="138"/>
      <c r="BK7881" s="138"/>
      <c r="BL7881" s="138"/>
      <c r="BM7881" s="138"/>
    </row>
    <row r="7882" spans="62:65" ht="13" thickBot="1">
      <c r="BJ7882" s="138"/>
      <c r="BK7882" s="138"/>
      <c r="BL7882" s="138"/>
      <c r="BM7882" s="138"/>
    </row>
    <row r="7883" spans="62:65" ht="13" thickBot="1">
      <c r="BJ7883" s="138"/>
      <c r="BK7883" s="138"/>
      <c r="BL7883" s="138"/>
      <c r="BM7883" s="138"/>
    </row>
    <row r="7884" spans="62:65" ht="13" thickBot="1">
      <c r="BJ7884" s="138"/>
      <c r="BK7884" s="138"/>
      <c r="BL7884" s="138"/>
      <c r="BM7884" s="138"/>
    </row>
    <row r="7885" spans="62:65" ht="13" thickBot="1">
      <c r="BJ7885" s="138"/>
      <c r="BK7885" s="138"/>
      <c r="BL7885" s="138"/>
      <c r="BM7885" s="138"/>
    </row>
    <row r="7886" spans="62:65" ht="13" thickBot="1">
      <c r="BJ7886" s="138"/>
      <c r="BK7886" s="138"/>
      <c r="BL7886" s="138"/>
      <c r="BM7886" s="138"/>
    </row>
    <row r="7887" spans="62:65" ht="13" thickBot="1">
      <c r="BJ7887" s="138"/>
      <c r="BK7887" s="138"/>
      <c r="BL7887" s="138"/>
      <c r="BM7887" s="138"/>
    </row>
    <row r="7888" spans="62:65" ht="13" thickBot="1">
      <c r="BJ7888" s="138"/>
      <c r="BK7888" s="138"/>
      <c r="BL7888" s="138"/>
      <c r="BM7888" s="138"/>
    </row>
    <row r="7889" spans="62:65" ht="13" thickBot="1">
      <c r="BJ7889" s="138"/>
      <c r="BK7889" s="138"/>
      <c r="BL7889" s="138"/>
      <c r="BM7889" s="138"/>
    </row>
    <row r="7890" spans="62:65" ht="13" thickBot="1">
      <c r="BJ7890" s="138"/>
      <c r="BK7890" s="138"/>
      <c r="BL7890" s="138"/>
      <c r="BM7890" s="138"/>
    </row>
    <row r="7891" spans="62:65" ht="13" thickBot="1">
      <c r="BJ7891" s="138"/>
      <c r="BK7891" s="138"/>
      <c r="BL7891" s="138"/>
      <c r="BM7891" s="138"/>
    </row>
    <row r="7892" spans="62:65" ht="13" thickBot="1">
      <c r="BJ7892" s="138"/>
      <c r="BK7892" s="138"/>
      <c r="BL7892" s="138"/>
      <c r="BM7892" s="138"/>
    </row>
    <row r="7893" spans="62:65" ht="13" thickBot="1">
      <c r="BJ7893" s="138"/>
      <c r="BK7893" s="138"/>
      <c r="BL7893" s="138"/>
      <c r="BM7893" s="138"/>
    </row>
    <row r="7894" spans="62:65" ht="13" thickBot="1">
      <c r="BJ7894" s="138"/>
      <c r="BK7894" s="138"/>
      <c r="BL7894" s="138"/>
      <c r="BM7894" s="138"/>
    </row>
    <row r="7895" spans="62:65" ht="13" thickBot="1">
      <c r="BJ7895" s="138"/>
      <c r="BK7895" s="138"/>
      <c r="BL7895" s="138"/>
      <c r="BM7895" s="138"/>
    </row>
    <row r="7896" spans="62:65" ht="13" thickBot="1">
      <c r="BJ7896" s="138"/>
      <c r="BK7896" s="138"/>
      <c r="BL7896" s="138"/>
      <c r="BM7896" s="138"/>
    </row>
    <row r="7897" spans="62:65" ht="13" thickBot="1">
      <c r="BJ7897" s="138"/>
      <c r="BK7897" s="138"/>
      <c r="BL7897" s="138"/>
      <c r="BM7897" s="138"/>
    </row>
    <row r="7898" spans="62:65" ht="13" thickBot="1">
      <c r="BJ7898" s="138"/>
      <c r="BK7898" s="138"/>
      <c r="BL7898" s="138"/>
      <c r="BM7898" s="138"/>
    </row>
    <row r="7899" spans="62:65" ht="13" thickBot="1">
      <c r="BJ7899" s="138"/>
      <c r="BK7899" s="138"/>
      <c r="BL7899" s="138"/>
      <c r="BM7899" s="138"/>
    </row>
    <row r="7900" spans="62:65" ht="13" thickBot="1">
      <c r="BJ7900" s="138"/>
      <c r="BK7900" s="138"/>
      <c r="BL7900" s="138"/>
      <c r="BM7900" s="138"/>
    </row>
    <row r="7901" spans="62:65" ht="13" thickBot="1">
      <c r="BJ7901" s="138"/>
      <c r="BK7901" s="138"/>
      <c r="BL7901" s="138"/>
      <c r="BM7901" s="138"/>
    </row>
    <row r="7902" spans="62:65" ht="13" thickBot="1">
      <c r="BJ7902" s="138"/>
      <c r="BK7902" s="138"/>
      <c r="BL7902" s="138"/>
      <c r="BM7902" s="138"/>
    </row>
    <row r="7903" spans="62:65" ht="13" thickBot="1">
      <c r="BJ7903" s="138"/>
      <c r="BK7903" s="138"/>
      <c r="BL7903" s="138"/>
      <c r="BM7903" s="138"/>
    </row>
    <row r="7904" spans="62:65" ht="13" thickBot="1">
      <c r="BJ7904" s="138"/>
      <c r="BK7904" s="138"/>
      <c r="BL7904" s="138"/>
      <c r="BM7904" s="138"/>
    </row>
    <row r="7905" spans="62:65" ht="13" thickBot="1">
      <c r="BJ7905" s="138"/>
      <c r="BK7905" s="138"/>
      <c r="BL7905" s="138"/>
      <c r="BM7905" s="138"/>
    </row>
    <row r="7906" spans="62:65" ht="13" thickBot="1">
      <c r="BJ7906" s="138"/>
      <c r="BK7906" s="138"/>
      <c r="BL7906" s="138"/>
      <c r="BM7906" s="138"/>
    </row>
    <row r="7907" spans="62:65" ht="13" thickBot="1">
      <c r="BJ7907" s="138"/>
      <c r="BK7907" s="138"/>
      <c r="BL7907" s="138"/>
      <c r="BM7907" s="138"/>
    </row>
    <row r="7908" spans="62:65" ht="13" thickBot="1">
      <c r="BJ7908" s="138"/>
      <c r="BK7908" s="138"/>
      <c r="BL7908" s="138"/>
      <c r="BM7908" s="138"/>
    </row>
    <row r="7909" spans="62:65" ht="13" thickBot="1">
      <c r="BJ7909" s="138"/>
      <c r="BK7909" s="138"/>
      <c r="BL7909" s="138"/>
      <c r="BM7909" s="138"/>
    </row>
    <row r="7910" spans="62:65" ht="13" thickBot="1">
      <c r="BJ7910" s="138"/>
      <c r="BK7910" s="138"/>
      <c r="BL7910" s="138"/>
      <c r="BM7910" s="138"/>
    </row>
    <row r="7911" spans="62:65" ht="13" thickBot="1">
      <c r="BJ7911" s="138"/>
      <c r="BK7911" s="138"/>
      <c r="BL7911" s="138"/>
      <c r="BM7911" s="138"/>
    </row>
    <row r="7912" spans="62:65" ht="13" thickBot="1">
      <c r="BJ7912" s="138"/>
      <c r="BK7912" s="138"/>
      <c r="BL7912" s="138"/>
      <c r="BM7912" s="138"/>
    </row>
    <row r="7913" spans="62:65" ht="13" thickBot="1">
      <c r="BJ7913" s="138"/>
      <c r="BK7913" s="138"/>
      <c r="BL7913" s="138"/>
      <c r="BM7913" s="138"/>
    </row>
    <row r="7914" spans="62:65" ht="13" thickBot="1">
      <c r="BJ7914" s="138"/>
      <c r="BK7914" s="138"/>
      <c r="BL7914" s="138"/>
      <c r="BM7914" s="138"/>
    </row>
    <row r="7915" spans="62:65" ht="13" thickBot="1">
      <c r="BJ7915" s="138"/>
      <c r="BK7915" s="138"/>
      <c r="BL7915" s="138"/>
      <c r="BM7915" s="138"/>
    </row>
    <row r="7916" spans="62:65" ht="13" thickBot="1">
      <c r="BJ7916" s="138"/>
      <c r="BK7916" s="138"/>
      <c r="BL7916" s="138"/>
      <c r="BM7916" s="138"/>
    </row>
    <row r="7917" spans="62:65" ht="13" thickBot="1">
      <c r="BJ7917" s="138"/>
      <c r="BK7917" s="138"/>
      <c r="BL7917" s="138"/>
      <c r="BM7917" s="138"/>
    </row>
    <row r="7918" spans="62:65" ht="13" thickBot="1">
      <c r="BJ7918" s="138"/>
      <c r="BK7918" s="138"/>
      <c r="BL7918" s="138"/>
      <c r="BM7918" s="138"/>
    </row>
    <row r="7919" spans="62:65" ht="13" thickBot="1">
      <c r="BJ7919" s="138"/>
      <c r="BK7919" s="138"/>
      <c r="BL7919" s="138"/>
      <c r="BM7919" s="138"/>
    </row>
    <row r="7920" spans="62:65" ht="13" thickBot="1">
      <c r="BJ7920" s="138"/>
      <c r="BK7920" s="138"/>
      <c r="BL7920" s="138"/>
      <c r="BM7920" s="138"/>
    </row>
    <row r="7921" spans="62:65" ht="13" thickBot="1">
      <c r="BJ7921" s="138"/>
      <c r="BK7921" s="138"/>
      <c r="BL7921" s="138"/>
      <c r="BM7921" s="138"/>
    </row>
    <row r="7922" spans="62:65" ht="13" thickBot="1">
      <c r="BJ7922" s="138"/>
      <c r="BK7922" s="138"/>
      <c r="BL7922" s="138"/>
      <c r="BM7922" s="138"/>
    </row>
    <row r="7923" spans="62:65" ht="13" thickBot="1">
      <c r="BJ7923" s="138"/>
      <c r="BK7923" s="138"/>
      <c r="BL7923" s="138"/>
      <c r="BM7923" s="138"/>
    </row>
    <row r="7924" spans="62:65" ht="13" thickBot="1">
      <c r="BJ7924" s="138"/>
      <c r="BK7924" s="138"/>
      <c r="BL7924" s="138"/>
      <c r="BM7924" s="138"/>
    </row>
    <row r="7925" spans="62:65" ht="13" thickBot="1">
      <c r="BJ7925" s="138"/>
      <c r="BK7925" s="138"/>
      <c r="BL7925" s="138"/>
      <c r="BM7925" s="138"/>
    </row>
    <row r="7926" spans="62:65" ht="13" thickBot="1">
      <c r="BJ7926" s="138"/>
      <c r="BK7926" s="138"/>
      <c r="BL7926" s="138"/>
      <c r="BM7926" s="138"/>
    </row>
    <row r="7927" spans="62:65" ht="13" thickBot="1">
      <c r="BJ7927" s="138"/>
      <c r="BK7927" s="138"/>
      <c r="BL7927" s="138"/>
      <c r="BM7927" s="138"/>
    </row>
    <row r="7928" spans="62:65" ht="13" thickBot="1">
      <c r="BJ7928" s="138"/>
      <c r="BK7928" s="138"/>
      <c r="BL7928" s="138"/>
      <c r="BM7928" s="138"/>
    </row>
    <row r="7929" spans="62:65" ht="13" thickBot="1">
      <c r="BJ7929" s="138"/>
      <c r="BK7929" s="138"/>
      <c r="BL7929" s="138"/>
      <c r="BM7929" s="138"/>
    </row>
    <row r="7930" spans="62:65" ht="13" thickBot="1">
      <c r="BJ7930" s="138"/>
      <c r="BK7930" s="138"/>
      <c r="BL7930" s="138"/>
      <c r="BM7930" s="138"/>
    </row>
    <row r="7931" spans="62:65" ht="13" thickBot="1">
      <c r="BJ7931" s="138"/>
      <c r="BK7931" s="138"/>
      <c r="BL7931" s="138"/>
      <c r="BM7931" s="138"/>
    </row>
    <row r="7932" spans="62:65" ht="13" thickBot="1">
      <c r="BJ7932" s="138"/>
      <c r="BK7932" s="138"/>
      <c r="BL7932" s="138"/>
      <c r="BM7932" s="138"/>
    </row>
    <row r="7933" spans="62:65" ht="13" thickBot="1">
      <c r="BJ7933" s="138"/>
      <c r="BK7933" s="138"/>
      <c r="BL7933" s="138"/>
      <c r="BM7933" s="138"/>
    </row>
    <row r="7934" spans="62:65" ht="13" thickBot="1">
      <c r="BJ7934" s="138"/>
      <c r="BK7934" s="138"/>
      <c r="BL7934" s="138"/>
      <c r="BM7934" s="138"/>
    </row>
    <row r="7935" spans="62:65" ht="13" thickBot="1">
      <c r="BJ7935" s="138"/>
      <c r="BK7935" s="138"/>
      <c r="BL7935" s="138"/>
      <c r="BM7935" s="138"/>
    </row>
    <row r="7936" spans="62:65" ht="13" thickBot="1">
      <c r="BJ7936" s="138"/>
      <c r="BK7936" s="138"/>
      <c r="BL7936" s="138"/>
      <c r="BM7936" s="138"/>
    </row>
    <row r="7937" spans="62:65" ht="13" thickBot="1">
      <c r="BJ7937" s="138"/>
      <c r="BK7937" s="138"/>
      <c r="BL7937" s="138"/>
      <c r="BM7937" s="138"/>
    </row>
    <row r="7938" spans="62:65" ht="13" thickBot="1">
      <c r="BJ7938" s="138"/>
      <c r="BK7938" s="138"/>
      <c r="BL7938" s="138"/>
      <c r="BM7938" s="138"/>
    </row>
    <row r="7939" spans="62:65" ht="13" thickBot="1">
      <c r="BJ7939" s="138"/>
      <c r="BK7939" s="138"/>
      <c r="BL7939" s="138"/>
      <c r="BM7939" s="138"/>
    </row>
    <row r="7940" spans="62:65" ht="13" thickBot="1">
      <c r="BJ7940" s="138"/>
      <c r="BK7940" s="138"/>
      <c r="BL7940" s="138"/>
      <c r="BM7940" s="138"/>
    </row>
    <row r="7941" spans="62:65" ht="13" thickBot="1">
      <c r="BJ7941" s="138"/>
      <c r="BK7941" s="138"/>
      <c r="BL7941" s="138"/>
      <c r="BM7941" s="138"/>
    </row>
    <row r="7942" spans="62:65" ht="13" thickBot="1">
      <c r="BJ7942" s="138"/>
      <c r="BK7942" s="138"/>
      <c r="BL7942" s="138"/>
      <c r="BM7942" s="138"/>
    </row>
    <row r="7943" spans="62:65" ht="13" thickBot="1">
      <c r="BJ7943" s="138"/>
      <c r="BK7943" s="138"/>
      <c r="BL7943" s="138"/>
      <c r="BM7943" s="138"/>
    </row>
    <row r="7944" spans="62:65" ht="13" thickBot="1">
      <c r="BJ7944" s="138"/>
      <c r="BK7944" s="138"/>
      <c r="BL7944" s="138"/>
      <c r="BM7944" s="138"/>
    </row>
    <row r="7945" spans="62:65" ht="13" thickBot="1">
      <c r="BJ7945" s="138"/>
      <c r="BK7945" s="138"/>
      <c r="BL7945" s="138"/>
      <c r="BM7945" s="138"/>
    </row>
    <row r="7946" spans="62:65" ht="13" thickBot="1">
      <c r="BJ7946" s="138"/>
      <c r="BK7946" s="138"/>
      <c r="BL7946" s="138"/>
      <c r="BM7946" s="138"/>
    </row>
    <row r="7947" spans="62:65" ht="13" thickBot="1">
      <c r="BJ7947" s="138"/>
      <c r="BK7947" s="138"/>
      <c r="BL7947" s="138"/>
      <c r="BM7947" s="138"/>
    </row>
    <row r="7948" spans="62:65" ht="13" thickBot="1">
      <c r="BJ7948" s="138"/>
      <c r="BK7948" s="138"/>
      <c r="BL7948" s="138"/>
      <c r="BM7948" s="138"/>
    </row>
    <row r="7949" spans="62:65" ht="13" thickBot="1">
      <c r="BJ7949" s="138"/>
      <c r="BK7949" s="138"/>
      <c r="BL7949" s="138"/>
      <c r="BM7949" s="138"/>
    </row>
    <row r="7950" spans="62:65" ht="13" thickBot="1">
      <c r="BJ7950" s="138"/>
      <c r="BK7950" s="138"/>
      <c r="BL7950" s="138"/>
      <c r="BM7950" s="138"/>
    </row>
    <row r="7951" spans="62:65" ht="13" thickBot="1">
      <c r="BJ7951" s="138"/>
      <c r="BK7951" s="138"/>
      <c r="BL7951" s="138"/>
      <c r="BM7951" s="138"/>
    </row>
    <row r="7952" spans="62:65" ht="13" thickBot="1">
      <c r="BJ7952" s="138"/>
      <c r="BK7952" s="138"/>
      <c r="BL7952" s="138"/>
      <c r="BM7952" s="138"/>
    </row>
    <row r="7953" spans="62:65" ht="13" thickBot="1">
      <c r="BJ7953" s="138"/>
      <c r="BK7953" s="138"/>
      <c r="BL7953" s="138"/>
      <c r="BM7953" s="138"/>
    </row>
    <row r="7954" spans="62:65" ht="13" thickBot="1">
      <c r="BJ7954" s="138"/>
      <c r="BK7954" s="138"/>
      <c r="BL7954" s="138"/>
      <c r="BM7954" s="138"/>
    </row>
    <row r="7955" spans="62:65" ht="13" thickBot="1">
      <c r="BJ7955" s="138"/>
      <c r="BK7955" s="138"/>
      <c r="BL7955" s="138"/>
      <c r="BM7955" s="138"/>
    </row>
    <row r="7956" spans="62:65" ht="13" thickBot="1">
      <c r="BJ7956" s="138"/>
      <c r="BK7956" s="138"/>
      <c r="BL7956" s="138"/>
      <c r="BM7956" s="138"/>
    </row>
    <row r="7957" spans="62:65" ht="13" thickBot="1">
      <c r="BJ7957" s="138"/>
      <c r="BK7957" s="138"/>
      <c r="BL7957" s="138"/>
      <c r="BM7957" s="138"/>
    </row>
    <row r="7958" spans="62:65" ht="13" thickBot="1">
      <c r="BJ7958" s="138"/>
      <c r="BK7958" s="138"/>
      <c r="BL7958" s="138"/>
      <c r="BM7958" s="138"/>
    </row>
    <row r="7959" spans="62:65" ht="13" thickBot="1">
      <c r="BJ7959" s="138"/>
      <c r="BK7959" s="138"/>
      <c r="BL7959" s="138"/>
      <c r="BM7959" s="138"/>
    </row>
    <row r="7960" spans="62:65" ht="13" thickBot="1">
      <c r="BJ7960" s="138"/>
      <c r="BK7960" s="138"/>
      <c r="BL7960" s="138"/>
      <c r="BM7960" s="138"/>
    </row>
    <row r="7961" spans="62:65" ht="13" thickBot="1">
      <c r="BJ7961" s="138"/>
      <c r="BK7961" s="138"/>
      <c r="BL7961" s="138"/>
      <c r="BM7961" s="138"/>
    </row>
    <row r="7962" spans="62:65" ht="13" thickBot="1">
      <c r="BJ7962" s="138"/>
      <c r="BK7962" s="138"/>
      <c r="BL7962" s="138"/>
      <c r="BM7962" s="138"/>
    </row>
    <row r="7963" spans="62:65" ht="13" thickBot="1">
      <c r="BJ7963" s="138"/>
      <c r="BK7963" s="138"/>
      <c r="BL7963" s="138"/>
      <c r="BM7963" s="138"/>
    </row>
    <row r="7964" spans="62:65" ht="13" thickBot="1">
      <c r="BJ7964" s="138"/>
      <c r="BK7964" s="138"/>
      <c r="BL7964" s="138"/>
      <c r="BM7964" s="138"/>
    </row>
    <row r="7965" spans="62:65" ht="13" thickBot="1">
      <c r="BJ7965" s="138"/>
      <c r="BK7965" s="138"/>
      <c r="BL7965" s="138"/>
      <c r="BM7965" s="138"/>
    </row>
    <row r="7966" spans="62:65" ht="13" thickBot="1">
      <c r="BJ7966" s="138"/>
      <c r="BK7966" s="138"/>
      <c r="BL7966" s="138"/>
      <c r="BM7966" s="138"/>
    </row>
    <row r="7967" spans="62:65" ht="13" thickBot="1">
      <c r="BJ7967" s="138"/>
      <c r="BK7967" s="138"/>
      <c r="BL7967" s="138"/>
      <c r="BM7967" s="138"/>
    </row>
    <row r="7968" spans="62:65" ht="13" thickBot="1">
      <c r="BJ7968" s="138"/>
      <c r="BK7968" s="138"/>
      <c r="BL7968" s="138"/>
      <c r="BM7968" s="138"/>
    </row>
    <row r="7969" spans="62:65" ht="13" thickBot="1">
      <c r="BJ7969" s="138"/>
      <c r="BK7969" s="138"/>
      <c r="BL7969" s="138"/>
      <c r="BM7969" s="138"/>
    </row>
    <row r="7970" spans="62:65" ht="13" thickBot="1">
      <c r="BJ7970" s="138"/>
      <c r="BK7970" s="138"/>
      <c r="BL7970" s="138"/>
      <c r="BM7970" s="138"/>
    </row>
    <row r="7971" spans="62:65" ht="13" thickBot="1">
      <c r="BJ7971" s="138"/>
      <c r="BK7971" s="138"/>
      <c r="BL7971" s="138"/>
      <c r="BM7971" s="138"/>
    </row>
    <row r="7972" spans="62:65" ht="13" thickBot="1">
      <c r="BJ7972" s="138"/>
      <c r="BK7972" s="138"/>
      <c r="BL7972" s="138"/>
      <c r="BM7972" s="138"/>
    </row>
    <row r="7973" spans="62:65" ht="13" thickBot="1">
      <c r="BJ7973" s="138"/>
      <c r="BK7973" s="138"/>
      <c r="BL7973" s="138"/>
      <c r="BM7973" s="138"/>
    </row>
    <row r="7974" spans="62:65" ht="13" thickBot="1">
      <c r="BJ7974" s="138"/>
      <c r="BK7974" s="138"/>
      <c r="BL7974" s="138"/>
      <c r="BM7974" s="138"/>
    </row>
    <row r="7975" spans="62:65" ht="13" thickBot="1">
      <c r="BJ7975" s="138"/>
      <c r="BK7975" s="138"/>
      <c r="BL7975" s="138"/>
      <c r="BM7975" s="138"/>
    </row>
    <row r="7976" spans="62:65" ht="13" thickBot="1">
      <c r="BJ7976" s="138"/>
      <c r="BK7976" s="138"/>
      <c r="BL7976" s="138"/>
      <c r="BM7976" s="138"/>
    </row>
    <row r="7977" spans="62:65" ht="13" thickBot="1">
      <c r="BJ7977" s="138"/>
      <c r="BK7977" s="138"/>
      <c r="BL7977" s="138"/>
      <c r="BM7977" s="138"/>
    </row>
    <row r="7978" spans="62:65" ht="13" thickBot="1">
      <c r="BJ7978" s="138"/>
      <c r="BK7978" s="138"/>
      <c r="BL7978" s="138"/>
      <c r="BM7978" s="138"/>
    </row>
    <row r="7979" spans="62:65" ht="13" thickBot="1">
      <c r="BJ7979" s="138"/>
      <c r="BK7979" s="138"/>
      <c r="BL7979" s="138"/>
      <c r="BM7979" s="138"/>
    </row>
    <row r="7980" spans="62:65" ht="13" thickBot="1">
      <c r="BJ7980" s="138"/>
      <c r="BK7980" s="138"/>
      <c r="BL7980" s="138"/>
      <c r="BM7980" s="138"/>
    </row>
    <row r="7981" spans="62:65" ht="13" thickBot="1">
      <c r="BJ7981" s="138"/>
      <c r="BK7981" s="138"/>
      <c r="BL7981" s="138"/>
      <c r="BM7981" s="138"/>
    </row>
    <row r="7982" spans="62:65" ht="13" thickBot="1">
      <c r="BJ7982" s="138"/>
      <c r="BK7982" s="138"/>
      <c r="BL7982" s="138"/>
      <c r="BM7982" s="138"/>
    </row>
    <row r="7983" spans="62:65" ht="13" thickBot="1">
      <c r="BJ7983" s="138"/>
      <c r="BK7983" s="138"/>
      <c r="BL7983" s="138"/>
      <c r="BM7983" s="138"/>
    </row>
    <row r="7984" spans="62:65" ht="13" thickBot="1">
      <c r="BJ7984" s="138"/>
      <c r="BK7984" s="138"/>
      <c r="BL7984" s="138"/>
      <c r="BM7984" s="138"/>
    </row>
    <row r="7985" spans="62:65" ht="13" thickBot="1">
      <c r="BJ7985" s="138"/>
      <c r="BK7985" s="138"/>
      <c r="BL7985" s="138"/>
      <c r="BM7985" s="138"/>
    </row>
    <row r="7986" spans="62:65" ht="13" thickBot="1">
      <c r="BJ7986" s="138"/>
      <c r="BK7986" s="138"/>
      <c r="BL7986" s="138"/>
      <c r="BM7986" s="138"/>
    </row>
    <row r="7987" spans="62:65" ht="13" thickBot="1">
      <c r="BJ7987" s="138"/>
      <c r="BK7987" s="138"/>
      <c r="BL7987" s="138"/>
      <c r="BM7987" s="138"/>
    </row>
    <row r="7988" spans="62:65" ht="13" thickBot="1">
      <c r="BJ7988" s="138"/>
      <c r="BK7988" s="138"/>
      <c r="BL7988" s="138"/>
      <c r="BM7988" s="138"/>
    </row>
    <row r="7989" spans="62:65" ht="13" thickBot="1">
      <c r="BJ7989" s="138"/>
      <c r="BK7989" s="138"/>
      <c r="BL7989" s="138"/>
      <c r="BM7989" s="138"/>
    </row>
    <row r="7990" spans="62:65" ht="13" thickBot="1">
      <c r="BJ7990" s="138"/>
      <c r="BK7990" s="138"/>
      <c r="BL7990" s="138"/>
      <c r="BM7990" s="138"/>
    </row>
    <row r="7991" spans="62:65" ht="13" thickBot="1">
      <c r="BJ7991" s="138"/>
      <c r="BK7991" s="138"/>
      <c r="BL7991" s="138"/>
      <c r="BM7991" s="138"/>
    </row>
    <row r="7992" spans="62:65" ht="13" thickBot="1">
      <c r="BJ7992" s="138"/>
      <c r="BK7992" s="138"/>
      <c r="BL7992" s="138"/>
      <c r="BM7992" s="138"/>
    </row>
    <row r="7993" spans="62:65" ht="13" thickBot="1">
      <c r="BJ7993" s="138"/>
      <c r="BK7993" s="138"/>
      <c r="BL7993" s="138"/>
      <c r="BM7993" s="138"/>
    </row>
    <row r="7994" spans="62:65" ht="13" thickBot="1">
      <c r="BJ7994" s="138"/>
      <c r="BK7994" s="138"/>
      <c r="BL7994" s="138"/>
      <c r="BM7994" s="138"/>
    </row>
    <row r="7995" spans="62:65" ht="13" thickBot="1">
      <c r="BJ7995" s="138"/>
      <c r="BK7995" s="138"/>
      <c r="BL7995" s="138"/>
      <c r="BM7995" s="138"/>
    </row>
    <row r="7996" spans="62:65" ht="13" thickBot="1">
      <c r="BJ7996" s="138"/>
      <c r="BK7996" s="138"/>
      <c r="BL7996" s="138"/>
      <c r="BM7996" s="138"/>
    </row>
    <row r="7997" spans="62:65" ht="13" thickBot="1">
      <c r="BJ7997" s="138"/>
      <c r="BK7997" s="138"/>
      <c r="BL7997" s="138"/>
      <c r="BM7997" s="138"/>
    </row>
    <row r="7998" spans="62:65" ht="13" thickBot="1">
      <c r="BJ7998" s="138"/>
      <c r="BK7998" s="138"/>
      <c r="BL7998" s="138"/>
      <c r="BM7998" s="138"/>
    </row>
    <row r="7999" spans="62:65" ht="13" thickBot="1">
      <c r="BJ7999" s="138"/>
      <c r="BK7999" s="138"/>
      <c r="BL7999" s="138"/>
      <c r="BM7999" s="138"/>
    </row>
    <row r="8000" spans="62:65" ht="13" thickBot="1">
      <c r="BJ8000" s="138"/>
      <c r="BK8000" s="138"/>
      <c r="BL8000" s="138"/>
      <c r="BM8000" s="138"/>
    </row>
    <row r="8001" spans="62:65" ht="13" thickBot="1">
      <c r="BJ8001" s="138"/>
      <c r="BK8001" s="138"/>
      <c r="BL8001" s="138"/>
      <c r="BM8001" s="138"/>
    </row>
    <row r="8002" spans="62:65" ht="13" thickBot="1">
      <c r="BJ8002" s="138"/>
      <c r="BK8002" s="138"/>
      <c r="BL8002" s="138"/>
      <c r="BM8002" s="138"/>
    </row>
    <row r="8003" spans="62:65" ht="13" thickBot="1">
      <c r="BJ8003" s="138"/>
      <c r="BK8003" s="138"/>
      <c r="BL8003" s="138"/>
      <c r="BM8003" s="138"/>
    </row>
    <row r="8004" spans="62:65" ht="13" thickBot="1">
      <c r="BJ8004" s="138"/>
      <c r="BK8004" s="138"/>
      <c r="BL8004" s="138"/>
      <c r="BM8004" s="138"/>
    </row>
    <row r="8005" spans="62:65" ht="13" thickBot="1">
      <c r="BJ8005" s="138"/>
      <c r="BK8005" s="138"/>
      <c r="BL8005" s="138"/>
      <c r="BM8005" s="138"/>
    </row>
    <row r="8006" spans="62:65" ht="13" thickBot="1">
      <c r="BJ8006" s="138"/>
      <c r="BK8006" s="138"/>
      <c r="BL8006" s="138"/>
      <c r="BM8006" s="138"/>
    </row>
    <row r="8007" spans="62:65" ht="13" thickBot="1">
      <c r="BJ8007" s="138"/>
      <c r="BK8007" s="138"/>
      <c r="BL8007" s="138"/>
      <c r="BM8007" s="138"/>
    </row>
    <row r="8008" spans="62:65" ht="13" thickBot="1">
      <c r="BJ8008" s="138"/>
      <c r="BK8008" s="138"/>
      <c r="BL8008" s="138"/>
      <c r="BM8008" s="138"/>
    </row>
    <row r="8009" spans="62:65" ht="13" thickBot="1">
      <c r="BJ8009" s="138"/>
      <c r="BK8009" s="138"/>
      <c r="BL8009" s="138"/>
      <c r="BM8009" s="138"/>
    </row>
    <row r="8010" spans="62:65" ht="13" thickBot="1">
      <c r="BJ8010" s="138"/>
      <c r="BK8010" s="138"/>
      <c r="BL8010" s="138"/>
      <c r="BM8010" s="138"/>
    </row>
    <row r="8011" spans="62:65" ht="13" thickBot="1">
      <c r="BJ8011" s="138"/>
      <c r="BK8011" s="138"/>
      <c r="BL8011" s="138"/>
      <c r="BM8011" s="138"/>
    </row>
    <row r="8012" spans="62:65" ht="13" thickBot="1">
      <c r="BJ8012" s="138"/>
      <c r="BK8012" s="138"/>
      <c r="BL8012" s="138"/>
      <c r="BM8012" s="138"/>
    </row>
    <row r="8013" spans="62:65" ht="13" thickBot="1">
      <c r="BJ8013" s="138"/>
      <c r="BK8013" s="138"/>
      <c r="BL8013" s="138"/>
      <c r="BM8013" s="138"/>
    </row>
    <row r="8014" spans="62:65" ht="13" thickBot="1">
      <c r="BJ8014" s="138"/>
      <c r="BK8014" s="138"/>
      <c r="BL8014" s="138"/>
      <c r="BM8014" s="138"/>
    </row>
    <row r="8015" spans="62:65" ht="13" thickBot="1">
      <c r="BJ8015" s="138"/>
      <c r="BK8015" s="138"/>
      <c r="BL8015" s="138"/>
      <c r="BM8015" s="138"/>
    </row>
    <row r="8016" spans="62:65" ht="13" thickBot="1">
      <c r="BJ8016" s="138"/>
      <c r="BK8016" s="138"/>
      <c r="BL8016" s="138"/>
      <c r="BM8016" s="138"/>
    </row>
    <row r="8017" spans="62:65" ht="13" thickBot="1">
      <c r="BJ8017" s="138"/>
      <c r="BK8017" s="138"/>
      <c r="BL8017" s="138"/>
      <c r="BM8017" s="138"/>
    </row>
    <row r="8018" spans="62:65" ht="13" thickBot="1">
      <c r="BJ8018" s="138"/>
      <c r="BK8018" s="138"/>
      <c r="BL8018" s="138"/>
      <c r="BM8018" s="138"/>
    </row>
    <row r="8019" spans="62:65" ht="13" thickBot="1">
      <c r="BJ8019" s="138"/>
      <c r="BK8019" s="138"/>
      <c r="BL8019" s="138"/>
      <c r="BM8019" s="138"/>
    </row>
    <row r="8020" spans="62:65" ht="13" thickBot="1">
      <c r="BJ8020" s="138"/>
      <c r="BK8020" s="138"/>
      <c r="BL8020" s="138"/>
      <c r="BM8020" s="138"/>
    </row>
    <row r="8021" spans="62:65" ht="13" thickBot="1">
      <c r="BJ8021" s="138"/>
      <c r="BK8021" s="138"/>
      <c r="BL8021" s="138"/>
      <c r="BM8021" s="138"/>
    </row>
    <row r="8022" spans="62:65" ht="13" thickBot="1">
      <c r="BJ8022" s="138"/>
      <c r="BK8022" s="138"/>
      <c r="BL8022" s="138"/>
      <c r="BM8022" s="138"/>
    </row>
    <row r="8023" spans="62:65" ht="13" thickBot="1">
      <c r="BJ8023" s="138"/>
      <c r="BK8023" s="138"/>
      <c r="BL8023" s="138"/>
      <c r="BM8023" s="138"/>
    </row>
    <row r="8024" spans="62:65" ht="13" thickBot="1">
      <c r="BJ8024" s="138"/>
      <c r="BK8024" s="138"/>
      <c r="BL8024" s="138"/>
      <c r="BM8024" s="138"/>
    </row>
    <row r="8025" spans="62:65" ht="13" thickBot="1">
      <c r="BJ8025" s="138"/>
      <c r="BK8025" s="138"/>
      <c r="BL8025" s="138"/>
      <c r="BM8025" s="138"/>
    </row>
    <row r="8026" spans="62:65" ht="13" thickBot="1">
      <c r="BJ8026" s="138"/>
      <c r="BK8026" s="138"/>
      <c r="BL8026" s="138"/>
      <c r="BM8026" s="138"/>
    </row>
    <row r="8027" spans="62:65" ht="13" thickBot="1">
      <c r="BJ8027" s="138"/>
      <c r="BK8027" s="138"/>
      <c r="BL8027" s="138"/>
      <c r="BM8027" s="138"/>
    </row>
    <row r="8028" spans="62:65" ht="13" thickBot="1">
      <c r="BJ8028" s="138"/>
      <c r="BK8028" s="138"/>
      <c r="BL8028" s="138"/>
      <c r="BM8028" s="138"/>
    </row>
    <row r="8029" spans="62:65" ht="13" thickBot="1">
      <c r="BJ8029" s="138"/>
      <c r="BK8029" s="138"/>
      <c r="BL8029" s="138"/>
      <c r="BM8029" s="138"/>
    </row>
    <row r="8030" spans="62:65" ht="13" thickBot="1">
      <c r="BJ8030" s="138"/>
      <c r="BK8030" s="138"/>
      <c r="BL8030" s="138"/>
      <c r="BM8030" s="138"/>
    </row>
    <row r="8031" spans="62:65" ht="13" thickBot="1">
      <c r="BJ8031" s="138"/>
      <c r="BK8031" s="138"/>
      <c r="BL8031" s="138"/>
      <c r="BM8031" s="138"/>
    </row>
    <row r="8032" spans="62:65" ht="13" thickBot="1">
      <c r="BJ8032" s="138"/>
      <c r="BK8032" s="138"/>
      <c r="BL8032" s="138"/>
      <c r="BM8032" s="138"/>
    </row>
    <row r="8033" spans="62:65" ht="13" thickBot="1">
      <c r="BJ8033" s="138"/>
      <c r="BK8033" s="138"/>
      <c r="BL8033" s="138"/>
      <c r="BM8033" s="138"/>
    </row>
    <row r="8034" spans="62:65" ht="13" thickBot="1">
      <c r="BJ8034" s="138"/>
      <c r="BK8034" s="138"/>
      <c r="BL8034" s="138"/>
      <c r="BM8034" s="138"/>
    </row>
    <row r="8035" spans="62:65" ht="13" thickBot="1">
      <c r="BJ8035" s="138"/>
      <c r="BK8035" s="138"/>
      <c r="BL8035" s="138"/>
      <c r="BM8035" s="138"/>
    </row>
    <row r="8036" spans="62:65" ht="13" thickBot="1">
      <c r="BJ8036" s="138"/>
      <c r="BK8036" s="138"/>
      <c r="BL8036" s="138"/>
      <c r="BM8036" s="138"/>
    </row>
    <row r="8037" spans="62:65" ht="13" thickBot="1">
      <c r="BJ8037" s="138"/>
      <c r="BK8037" s="138"/>
      <c r="BL8037" s="138"/>
      <c r="BM8037" s="138"/>
    </row>
    <row r="8038" spans="62:65" ht="13" thickBot="1">
      <c r="BJ8038" s="138"/>
      <c r="BK8038" s="138"/>
      <c r="BL8038" s="138"/>
      <c r="BM8038" s="138"/>
    </row>
    <row r="8039" spans="62:65" ht="13" thickBot="1">
      <c r="BJ8039" s="138"/>
      <c r="BK8039" s="138"/>
      <c r="BL8039" s="138"/>
      <c r="BM8039" s="138"/>
    </row>
    <row r="8040" spans="62:65" ht="13" thickBot="1">
      <c r="BJ8040" s="138"/>
      <c r="BK8040" s="138"/>
      <c r="BL8040" s="138"/>
      <c r="BM8040" s="138"/>
    </row>
    <row r="8041" spans="62:65" ht="13" thickBot="1">
      <c r="BJ8041" s="138"/>
      <c r="BK8041" s="138"/>
      <c r="BL8041" s="138"/>
      <c r="BM8041" s="138"/>
    </row>
    <row r="8042" spans="62:65" ht="13" thickBot="1">
      <c r="BJ8042" s="138"/>
      <c r="BK8042" s="138"/>
      <c r="BL8042" s="138"/>
      <c r="BM8042" s="138"/>
    </row>
    <row r="8043" spans="62:65" ht="13" thickBot="1">
      <c r="BJ8043" s="138"/>
      <c r="BK8043" s="138"/>
      <c r="BL8043" s="138"/>
      <c r="BM8043" s="138"/>
    </row>
    <row r="8044" spans="62:65" ht="13" thickBot="1">
      <c r="BJ8044" s="138"/>
      <c r="BK8044" s="138"/>
      <c r="BL8044" s="138"/>
      <c r="BM8044" s="138"/>
    </row>
    <row r="8045" spans="62:65" ht="13" thickBot="1">
      <c r="BJ8045" s="138"/>
      <c r="BK8045" s="138"/>
      <c r="BL8045" s="138"/>
      <c r="BM8045" s="138"/>
    </row>
    <row r="8046" spans="62:65" ht="13" thickBot="1">
      <c r="BJ8046" s="138"/>
      <c r="BK8046" s="138"/>
      <c r="BL8046" s="138"/>
      <c r="BM8046" s="138"/>
    </row>
    <row r="8047" spans="62:65" ht="13" thickBot="1">
      <c r="BJ8047" s="138"/>
      <c r="BK8047" s="138"/>
      <c r="BL8047" s="138"/>
      <c r="BM8047" s="138"/>
    </row>
    <row r="8048" spans="62:65" ht="13" thickBot="1">
      <c r="BJ8048" s="138"/>
      <c r="BK8048" s="138"/>
      <c r="BL8048" s="138"/>
      <c r="BM8048" s="138"/>
    </row>
    <row r="8049" spans="62:65" ht="13" thickBot="1">
      <c r="BJ8049" s="138"/>
      <c r="BK8049" s="138"/>
      <c r="BL8049" s="138"/>
      <c r="BM8049" s="138"/>
    </row>
    <row r="8050" spans="62:65" ht="13" thickBot="1">
      <c r="BJ8050" s="138"/>
      <c r="BK8050" s="138"/>
      <c r="BL8050" s="138"/>
      <c r="BM8050" s="138"/>
    </row>
    <row r="8051" spans="62:65" ht="13" thickBot="1">
      <c r="BJ8051" s="138"/>
      <c r="BK8051" s="138"/>
      <c r="BL8051" s="138"/>
      <c r="BM8051" s="138"/>
    </row>
    <row r="8052" spans="62:65" ht="13" thickBot="1">
      <c r="BJ8052" s="138"/>
      <c r="BK8052" s="138"/>
      <c r="BL8052" s="138"/>
      <c r="BM8052" s="138"/>
    </row>
    <row r="8053" spans="62:65" ht="13" thickBot="1">
      <c r="BJ8053" s="138"/>
      <c r="BK8053" s="138"/>
      <c r="BL8053" s="138"/>
      <c r="BM8053" s="138"/>
    </row>
    <row r="8054" spans="62:65" ht="13" thickBot="1">
      <c r="BJ8054" s="138"/>
      <c r="BK8054" s="138"/>
      <c r="BL8054" s="138"/>
      <c r="BM8054" s="138"/>
    </row>
    <row r="8055" spans="62:65" ht="13" thickBot="1">
      <c r="BJ8055" s="138"/>
      <c r="BK8055" s="138"/>
      <c r="BL8055" s="138"/>
      <c r="BM8055" s="138"/>
    </row>
    <row r="8056" spans="62:65" ht="13" thickBot="1">
      <c r="BJ8056" s="138"/>
      <c r="BK8056" s="138"/>
      <c r="BL8056" s="138"/>
      <c r="BM8056" s="138"/>
    </row>
    <row r="8057" spans="62:65" ht="13" thickBot="1">
      <c r="BJ8057" s="138"/>
      <c r="BK8057" s="138"/>
      <c r="BL8057" s="138"/>
      <c r="BM8057" s="138"/>
    </row>
    <row r="8058" spans="62:65" ht="13" thickBot="1">
      <c r="BJ8058" s="138"/>
      <c r="BK8058" s="138"/>
      <c r="BL8058" s="138"/>
      <c r="BM8058" s="138"/>
    </row>
    <row r="8059" spans="62:65" ht="13" thickBot="1">
      <c r="BJ8059" s="138"/>
      <c r="BK8059" s="138"/>
      <c r="BL8059" s="138"/>
      <c r="BM8059" s="138"/>
    </row>
    <row r="8060" spans="62:65" ht="13" thickBot="1">
      <c r="BJ8060" s="138"/>
      <c r="BK8060" s="138"/>
      <c r="BL8060" s="138"/>
      <c r="BM8060" s="138"/>
    </row>
    <row r="8061" spans="62:65" ht="13" thickBot="1">
      <c r="BJ8061" s="138"/>
      <c r="BK8061" s="138"/>
      <c r="BL8061" s="138"/>
      <c r="BM8061" s="138"/>
    </row>
    <row r="8062" spans="62:65" ht="13" thickBot="1">
      <c r="BJ8062" s="138"/>
      <c r="BK8062" s="138"/>
      <c r="BL8062" s="138"/>
      <c r="BM8062" s="138"/>
    </row>
    <row r="8063" spans="62:65" ht="13" thickBot="1">
      <c r="BJ8063" s="138"/>
      <c r="BK8063" s="138"/>
      <c r="BL8063" s="138"/>
      <c r="BM8063" s="138"/>
    </row>
    <row r="8064" spans="62:65" ht="13" thickBot="1">
      <c r="BJ8064" s="138"/>
      <c r="BK8064" s="138"/>
      <c r="BL8064" s="138"/>
      <c r="BM8064" s="138"/>
    </row>
    <row r="8065" spans="62:65" ht="13" thickBot="1">
      <c r="BJ8065" s="138"/>
      <c r="BK8065" s="138"/>
      <c r="BL8065" s="138"/>
      <c r="BM8065" s="138"/>
    </row>
    <row r="8066" spans="62:65" ht="13" thickBot="1">
      <c r="BJ8066" s="138"/>
      <c r="BK8066" s="138"/>
      <c r="BL8066" s="138"/>
      <c r="BM8066" s="138"/>
    </row>
    <row r="8067" spans="62:65" ht="13" thickBot="1">
      <c r="BJ8067" s="138"/>
      <c r="BK8067" s="138"/>
      <c r="BL8067" s="138"/>
      <c r="BM8067" s="138"/>
    </row>
    <row r="8068" spans="62:65" ht="13" thickBot="1">
      <c r="BJ8068" s="138"/>
      <c r="BK8068" s="138"/>
      <c r="BL8068" s="138"/>
      <c r="BM8068" s="138"/>
    </row>
    <row r="8069" spans="62:65" ht="13" thickBot="1">
      <c r="BJ8069" s="138"/>
      <c r="BK8069" s="138"/>
      <c r="BL8069" s="138"/>
      <c r="BM8069" s="138"/>
    </row>
    <row r="8070" spans="62:65" ht="13" thickBot="1">
      <c r="BJ8070" s="138"/>
      <c r="BK8070" s="138"/>
      <c r="BL8070" s="138"/>
      <c r="BM8070" s="138"/>
    </row>
    <row r="8071" spans="62:65" ht="13" thickBot="1">
      <c r="BJ8071" s="138"/>
      <c r="BK8071" s="138"/>
      <c r="BL8071" s="138"/>
      <c r="BM8071" s="138"/>
    </row>
    <row r="8072" spans="62:65" ht="13" thickBot="1">
      <c r="BJ8072" s="138"/>
      <c r="BK8072" s="138"/>
      <c r="BL8072" s="138"/>
      <c r="BM8072" s="138"/>
    </row>
    <row r="8073" spans="62:65" ht="13" thickBot="1">
      <c r="BJ8073" s="138"/>
      <c r="BK8073" s="138"/>
      <c r="BL8073" s="138"/>
      <c r="BM8073" s="138"/>
    </row>
    <row r="8074" spans="62:65" ht="13" thickBot="1">
      <c r="BJ8074" s="138"/>
      <c r="BK8074" s="138"/>
      <c r="BL8074" s="138"/>
      <c r="BM8074" s="138"/>
    </row>
    <row r="8075" spans="62:65" ht="13" thickBot="1">
      <c r="BJ8075" s="138"/>
      <c r="BK8075" s="138"/>
      <c r="BL8075" s="138"/>
      <c r="BM8075" s="138"/>
    </row>
    <row r="8076" spans="62:65" ht="13" thickBot="1">
      <c r="BJ8076" s="138"/>
      <c r="BK8076" s="138"/>
      <c r="BL8076" s="138"/>
      <c r="BM8076" s="138"/>
    </row>
    <row r="8077" spans="62:65" ht="13" thickBot="1">
      <c r="BJ8077" s="138"/>
      <c r="BK8077" s="138"/>
      <c r="BL8077" s="138"/>
      <c r="BM8077" s="138"/>
    </row>
    <row r="8078" spans="62:65" ht="13" thickBot="1">
      <c r="BJ8078" s="138"/>
      <c r="BK8078" s="138"/>
      <c r="BL8078" s="138"/>
      <c r="BM8078" s="138"/>
    </row>
    <row r="8079" spans="62:65" ht="13" thickBot="1">
      <c r="BJ8079" s="138"/>
      <c r="BK8079" s="138"/>
      <c r="BL8079" s="138"/>
      <c r="BM8079" s="138"/>
    </row>
    <row r="8080" spans="62:65" ht="13" thickBot="1">
      <c r="BJ8080" s="138"/>
      <c r="BK8080" s="138"/>
      <c r="BL8080" s="138"/>
      <c r="BM8080" s="138"/>
    </row>
    <row r="8081" spans="62:65" ht="13" thickBot="1">
      <c r="BJ8081" s="138"/>
      <c r="BK8081" s="138"/>
      <c r="BL8081" s="138"/>
      <c r="BM8081" s="138"/>
    </row>
    <row r="8082" spans="62:65" ht="13" thickBot="1">
      <c r="BJ8082" s="138"/>
      <c r="BK8082" s="138"/>
      <c r="BL8082" s="138"/>
      <c r="BM8082" s="138"/>
    </row>
    <row r="8083" spans="62:65" ht="13" thickBot="1">
      <c r="BJ8083" s="138"/>
      <c r="BK8083" s="138"/>
      <c r="BL8083" s="138"/>
      <c r="BM8083" s="138"/>
    </row>
    <row r="8084" spans="62:65" ht="13" thickBot="1">
      <c r="BJ8084" s="138"/>
      <c r="BK8084" s="138"/>
      <c r="BL8084" s="138"/>
      <c r="BM8084" s="138"/>
    </row>
    <row r="8085" spans="62:65" ht="13" thickBot="1">
      <c r="BJ8085" s="138"/>
      <c r="BK8085" s="138"/>
      <c r="BL8085" s="138"/>
      <c r="BM8085" s="138"/>
    </row>
    <row r="8086" spans="62:65" ht="13" thickBot="1">
      <c r="BJ8086" s="138"/>
      <c r="BK8086" s="138"/>
      <c r="BL8086" s="138"/>
      <c r="BM8086" s="138"/>
    </row>
    <row r="8087" spans="62:65" ht="13" thickBot="1">
      <c r="BJ8087" s="138"/>
      <c r="BK8087" s="138"/>
      <c r="BL8087" s="138"/>
      <c r="BM8087" s="138"/>
    </row>
    <row r="8088" spans="62:65" ht="13" thickBot="1">
      <c r="BJ8088" s="138"/>
      <c r="BK8088" s="138"/>
      <c r="BL8088" s="138"/>
      <c r="BM8088" s="138"/>
    </row>
    <row r="8089" spans="62:65" ht="13" thickBot="1">
      <c r="BJ8089" s="138"/>
      <c r="BK8089" s="138"/>
      <c r="BL8089" s="138"/>
      <c r="BM8089" s="138"/>
    </row>
    <row r="8090" spans="62:65" ht="13" thickBot="1">
      <c r="BJ8090" s="138"/>
      <c r="BK8090" s="138"/>
      <c r="BL8090" s="138"/>
      <c r="BM8090" s="138"/>
    </row>
    <row r="8091" spans="62:65" ht="13" thickBot="1">
      <c r="BJ8091" s="138"/>
      <c r="BK8091" s="138"/>
      <c r="BL8091" s="138"/>
      <c r="BM8091" s="138"/>
    </row>
    <row r="8092" spans="62:65" ht="13" thickBot="1">
      <c r="BJ8092" s="138"/>
      <c r="BK8092" s="138"/>
      <c r="BL8092" s="138"/>
      <c r="BM8092" s="138"/>
    </row>
    <row r="8093" spans="62:65" ht="13" thickBot="1">
      <c r="BJ8093" s="138"/>
      <c r="BK8093" s="138"/>
      <c r="BL8093" s="138"/>
      <c r="BM8093" s="138"/>
    </row>
    <row r="8094" spans="62:65" ht="13" thickBot="1">
      <c r="BJ8094" s="138"/>
      <c r="BK8094" s="138"/>
      <c r="BL8094" s="138"/>
      <c r="BM8094" s="138"/>
    </row>
    <row r="8095" spans="62:65" ht="13" thickBot="1">
      <c r="BJ8095" s="138"/>
      <c r="BK8095" s="138"/>
      <c r="BL8095" s="138"/>
      <c r="BM8095" s="138"/>
    </row>
    <row r="8096" spans="62:65" ht="13" thickBot="1">
      <c r="BJ8096" s="138"/>
      <c r="BK8096" s="138"/>
      <c r="BL8096" s="138"/>
      <c r="BM8096" s="138"/>
    </row>
    <row r="8097" spans="62:65" ht="13" thickBot="1">
      <c r="BJ8097" s="138"/>
      <c r="BK8097" s="138"/>
      <c r="BL8097" s="138"/>
      <c r="BM8097" s="138"/>
    </row>
    <row r="8098" spans="62:65" ht="13" thickBot="1">
      <c r="BJ8098" s="138"/>
      <c r="BK8098" s="138"/>
      <c r="BL8098" s="138"/>
      <c r="BM8098" s="138"/>
    </row>
    <row r="8099" spans="62:65" ht="13" thickBot="1">
      <c r="BJ8099" s="138"/>
      <c r="BK8099" s="138"/>
      <c r="BL8099" s="138"/>
      <c r="BM8099" s="138"/>
    </row>
    <row r="8100" spans="62:65" ht="13" thickBot="1">
      <c r="BJ8100" s="138"/>
      <c r="BK8100" s="138"/>
      <c r="BL8100" s="138"/>
      <c r="BM8100" s="138"/>
    </row>
    <row r="8101" spans="62:65" ht="13" thickBot="1">
      <c r="BJ8101" s="138"/>
      <c r="BK8101" s="138"/>
      <c r="BL8101" s="138"/>
      <c r="BM8101" s="138"/>
    </row>
    <row r="8102" spans="62:65" ht="13" thickBot="1">
      <c r="BJ8102" s="138"/>
      <c r="BK8102" s="138"/>
      <c r="BL8102" s="138"/>
      <c r="BM8102" s="138"/>
    </row>
    <row r="8103" spans="62:65" ht="13" thickBot="1">
      <c r="BJ8103" s="138"/>
      <c r="BK8103" s="138"/>
      <c r="BL8103" s="138"/>
      <c r="BM8103" s="138"/>
    </row>
    <row r="8104" spans="62:65" ht="13" thickBot="1">
      <c r="BJ8104" s="138"/>
      <c r="BK8104" s="138"/>
      <c r="BL8104" s="138"/>
      <c r="BM8104" s="138"/>
    </row>
    <row r="8105" spans="62:65" ht="13" thickBot="1">
      <c r="BJ8105" s="138"/>
      <c r="BK8105" s="138"/>
      <c r="BL8105" s="138"/>
      <c r="BM8105" s="138"/>
    </row>
    <row r="8106" spans="62:65" ht="13" thickBot="1">
      <c r="BJ8106" s="138"/>
      <c r="BK8106" s="138"/>
      <c r="BL8106" s="138"/>
      <c r="BM8106" s="138"/>
    </row>
    <row r="8107" spans="62:65" ht="13" thickBot="1">
      <c r="BJ8107" s="138"/>
      <c r="BK8107" s="138"/>
      <c r="BL8107" s="138"/>
      <c r="BM8107" s="138"/>
    </row>
    <row r="8108" spans="62:65" ht="13" thickBot="1">
      <c r="BJ8108" s="138"/>
      <c r="BK8108" s="138"/>
      <c r="BL8108" s="138"/>
      <c r="BM8108" s="138"/>
    </row>
    <row r="8109" spans="62:65" ht="13" thickBot="1">
      <c r="BJ8109" s="138"/>
      <c r="BK8109" s="138"/>
      <c r="BL8109" s="138"/>
      <c r="BM8109" s="138"/>
    </row>
    <row r="8110" spans="62:65" ht="13" thickBot="1">
      <c r="BJ8110" s="138"/>
      <c r="BK8110" s="138"/>
      <c r="BL8110" s="138"/>
      <c r="BM8110" s="138"/>
    </row>
    <row r="8111" spans="62:65" ht="13" thickBot="1">
      <c r="BJ8111" s="138"/>
      <c r="BK8111" s="138"/>
      <c r="BL8111" s="138"/>
      <c r="BM8111" s="138"/>
    </row>
    <row r="8112" spans="62:65" ht="13" thickBot="1">
      <c r="BJ8112" s="138"/>
      <c r="BK8112" s="138"/>
      <c r="BL8112" s="138"/>
      <c r="BM8112" s="138"/>
    </row>
    <row r="8113" spans="62:65" ht="13" thickBot="1">
      <c r="BJ8113" s="138"/>
      <c r="BK8113" s="138"/>
      <c r="BL8113" s="138"/>
      <c r="BM8113" s="138"/>
    </row>
    <row r="8114" spans="62:65" ht="13" thickBot="1">
      <c r="BJ8114" s="138"/>
      <c r="BK8114" s="138"/>
      <c r="BL8114" s="138"/>
      <c r="BM8114" s="138"/>
    </row>
    <row r="8115" spans="62:65" ht="13" thickBot="1">
      <c r="BJ8115" s="138"/>
      <c r="BK8115" s="138"/>
      <c r="BL8115" s="138"/>
      <c r="BM8115" s="138"/>
    </row>
    <row r="8116" spans="62:65" ht="13" thickBot="1">
      <c r="BJ8116" s="138"/>
      <c r="BK8116" s="138"/>
      <c r="BL8116" s="138"/>
      <c r="BM8116" s="138"/>
    </row>
    <row r="8117" spans="62:65" ht="13" thickBot="1">
      <c r="BJ8117" s="138"/>
      <c r="BK8117" s="138"/>
      <c r="BL8117" s="138"/>
      <c r="BM8117" s="138"/>
    </row>
    <row r="8118" spans="62:65" ht="13" thickBot="1">
      <c r="BJ8118" s="138"/>
      <c r="BK8118" s="138"/>
      <c r="BL8118" s="138"/>
      <c r="BM8118" s="138"/>
    </row>
    <row r="8119" spans="62:65" ht="13" thickBot="1">
      <c r="BJ8119" s="138"/>
      <c r="BK8119" s="138"/>
      <c r="BL8119" s="138"/>
      <c r="BM8119" s="138"/>
    </row>
    <row r="8120" spans="62:65" ht="13" thickBot="1">
      <c r="BJ8120" s="138"/>
      <c r="BK8120" s="138"/>
      <c r="BL8120" s="138"/>
      <c r="BM8120" s="138"/>
    </row>
    <row r="8121" spans="62:65" ht="13" thickBot="1">
      <c r="BJ8121" s="138"/>
      <c r="BK8121" s="138"/>
      <c r="BL8121" s="138"/>
      <c r="BM8121" s="138"/>
    </row>
    <row r="8122" spans="62:65" ht="13" thickBot="1">
      <c r="BJ8122" s="138"/>
      <c r="BK8122" s="138"/>
      <c r="BL8122" s="138"/>
      <c r="BM8122" s="138"/>
    </row>
    <row r="8123" spans="62:65" ht="13" thickBot="1">
      <c r="BJ8123" s="138"/>
      <c r="BK8123" s="138"/>
      <c r="BL8123" s="138"/>
      <c r="BM8123" s="138"/>
    </row>
    <row r="8124" spans="62:65" ht="13" thickBot="1">
      <c r="BJ8124" s="138"/>
      <c r="BK8124" s="138"/>
      <c r="BL8124" s="138"/>
      <c r="BM8124" s="138"/>
    </row>
    <row r="8125" spans="62:65" ht="13" thickBot="1">
      <c r="BJ8125" s="138"/>
      <c r="BK8125" s="138"/>
      <c r="BL8125" s="138"/>
      <c r="BM8125" s="138"/>
    </row>
    <row r="8126" spans="62:65" ht="13" thickBot="1">
      <c r="BJ8126" s="138"/>
      <c r="BK8126" s="138"/>
      <c r="BL8126" s="138"/>
      <c r="BM8126" s="138"/>
    </row>
    <row r="8127" spans="62:65" ht="13" thickBot="1">
      <c r="BJ8127" s="138"/>
      <c r="BK8127" s="138"/>
      <c r="BL8127" s="138"/>
      <c r="BM8127" s="138"/>
    </row>
    <row r="8128" spans="62:65" ht="13" thickBot="1">
      <c r="BJ8128" s="138"/>
      <c r="BK8128" s="138"/>
      <c r="BL8128" s="138"/>
      <c r="BM8128" s="138"/>
    </row>
    <row r="8129" spans="62:65" ht="13" thickBot="1">
      <c r="BJ8129" s="138"/>
      <c r="BK8129" s="138"/>
      <c r="BL8129" s="138"/>
      <c r="BM8129" s="138"/>
    </row>
    <row r="8130" spans="62:65" ht="13" thickBot="1">
      <c r="BJ8130" s="138"/>
      <c r="BK8130" s="138"/>
      <c r="BL8130" s="138"/>
      <c r="BM8130" s="138"/>
    </row>
    <row r="8131" spans="62:65" ht="13" thickBot="1">
      <c r="BJ8131" s="138"/>
      <c r="BK8131" s="138"/>
      <c r="BL8131" s="138"/>
      <c r="BM8131" s="138"/>
    </row>
    <row r="8132" spans="62:65" ht="13" thickBot="1">
      <c r="BJ8132" s="138"/>
      <c r="BK8132" s="138"/>
      <c r="BL8132" s="138"/>
      <c r="BM8132" s="138"/>
    </row>
    <row r="8133" spans="62:65" ht="13" thickBot="1">
      <c r="BJ8133" s="138"/>
      <c r="BK8133" s="138"/>
      <c r="BL8133" s="138"/>
      <c r="BM8133" s="138"/>
    </row>
    <row r="8134" spans="62:65" ht="13" thickBot="1">
      <c r="BJ8134" s="138"/>
      <c r="BK8134" s="138"/>
      <c r="BL8134" s="138"/>
      <c r="BM8134" s="138"/>
    </row>
    <row r="8135" spans="62:65" ht="13" thickBot="1">
      <c r="BJ8135" s="138"/>
      <c r="BK8135" s="138"/>
      <c r="BL8135" s="138"/>
      <c r="BM8135" s="138"/>
    </row>
    <row r="8136" spans="62:65" ht="13" thickBot="1">
      <c r="BJ8136" s="138"/>
      <c r="BK8136" s="138"/>
      <c r="BL8136" s="138"/>
      <c r="BM8136" s="138"/>
    </row>
    <row r="8137" spans="62:65" ht="13" thickBot="1">
      <c r="BJ8137" s="138"/>
      <c r="BK8137" s="138"/>
      <c r="BL8137" s="138"/>
      <c r="BM8137" s="138"/>
    </row>
    <row r="8138" spans="62:65" ht="13" thickBot="1">
      <c r="BJ8138" s="138"/>
      <c r="BK8138" s="138"/>
      <c r="BL8138" s="138"/>
      <c r="BM8138" s="138"/>
    </row>
    <row r="8139" spans="62:65" ht="13" thickBot="1">
      <c r="BJ8139" s="138"/>
      <c r="BK8139" s="138"/>
      <c r="BL8139" s="138"/>
      <c r="BM8139" s="138"/>
    </row>
    <row r="8140" spans="62:65" ht="13" thickBot="1">
      <c r="BJ8140" s="138"/>
      <c r="BK8140" s="138"/>
      <c r="BL8140" s="138"/>
      <c r="BM8140" s="138"/>
    </row>
    <row r="8141" spans="62:65" ht="13" thickBot="1">
      <c r="BJ8141" s="138"/>
      <c r="BK8141" s="138"/>
      <c r="BL8141" s="138"/>
      <c r="BM8141" s="138"/>
    </row>
    <row r="8142" spans="62:65" ht="13" thickBot="1">
      <c r="BJ8142" s="138"/>
      <c r="BK8142" s="138"/>
      <c r="BL8142" s="138"/>
      <c r="BM8142" s="138"/>
    </row>
    <row r="8143" spans="62:65" ht="13" thickBot="1">
      <c r="BJ8143" s="138"/>
      <c r="BK8143" s="138"/>
      <c r="BL8143" s="138"/>
      <c r="BM8143" s="138"/>
    </row>
    <row r="8144" spans="62:65" ht="13" thickBot="1">
      <c r="BJ8144" s="138"/>
      <c r="BK8144" s="138"/>
      <c r="BL8144" s="138"/>
      <c r="BM8144" s="138"/>
    </row>
    <row r="8145" spans="62:65" ht="13" thickBot="1">
      <c r="BJ8145" s="138"/>
      <c r="BK8145" s="138"/>
      <c r="BL8145" s="138"/>
      <c r="BM8145" s="138"/>
    </row>
    <row r="8146" spans="62:65" ht="13" thickBot="1">
      <c r="BJ8146" s="138"/>
      <c r="BK8146" s="138"/>
      <c r="BL8146" s="138"/>
      <c r="BM8146" s="138"/>
    </row>
    <row r="8147" spans="62:65" ht="13" thickBot="1">
      <c r="BJ8147" s="138"/>
      <c r="BK8147" s="138"/>
      <c r="BL8147" s="138"/>
      <c r="BM8147" s="138"/>
    </row>
    <row r="8148" spans="62:65" ht="13" thickBot="1">
      <c r="BJ8148" s="138"/>
      <c r="BK8148" s="138"/>
      <c r="BL8148" s="138"/>
      <c r="BM8148" s="138"/>
    </row>
    <row r="8149" spans="62:65" ht="13" thickBot="1">
      <c r="BJ8149" s="138"/>
      <c r="BK8149" s="138"/>
      <c r="BL8149" s="138"/>
      <c r="BM8149" s="138"/>
    </row>
    <row r="8150" spans="62:65" ht="13" thickBot="1">
      <c r="BJ8150" s="138"/>
      <c r="BK8150" s="138"/>
      <c r="BL8150" s="138"/>
      <c r="BM8150" s="138"/>
    </row>
    <row r="8151" spans="62:65" ht="13" thickBot="1">
      <c r="BJ8151" s="138"/>
      <c r="BK8151" s="138"/>
      <c r="BL8151" s="138"/>
      <c r="BM8151" s="138"/>
    </row>
    <row r="8152" spans="62:65" ht="13" thickBot="1">
      <c r="BJ8152" s="138"/>
      <c r="BK8152" s="138"/>
      <c r="BL8152" s="138"/>
      <c r="BM8152" s="138"/>
    </row>
    <row r="8153" spans="62:65" ht="13" thickBot="1">
      <c r="BJ8153" s="138"/>
      <c r="BK8153" s="138"/>
      <c r="BL8153" s="138"/>
      <c r="BM8153" s="138"/>
    </row>
    <row r="8154" spans="62:65" ht="13" thickBot="1">
      <c r="BJ8154" s="138"/>
      <c r="BK8154" s="138"/>
      <c r="BL8154" s="138"/>
      <c r="BM8154" s="138"/>
    </row>
    <row r="8155" spans="62:65" ht="13" thickBot="1">
      <c r="BJ8155" s="138"/>
      <c r="BK8155" s="138"/>
      <c r="BL8155" s="138"/>
      <c r="BM8155" s="138"/>
    </row>
    <row r="8156" spans="62:65" ht="13" thickBot="1">
      <c r="BJ8156" s="138"/>
      <c r="BK8156" s="138"/>
      <c r="BL8156" s="138"/>
      <c r="BM8156" s="138"/>
    </row>
    <row r="8157" spans="62:65" ht="13" thickBot="1">
      <c r="BJ8157" s="138"/>
      <c r="BK8157" s="138"/>
      <c r="BL8157" s="138"/>
      <c r="BM8157" s="138"/>
    </row>
    <row r="8158" spans="62:65" ht="13" thickBot="1">
      <c r="BJ8158" s="138"/>
      <c r="BK8158" s="138"/>
      <c r="BL8158" s="138"/>
      <c r="BM8158" s="138"/>
    </row>
    <row r="8159" spans="62:65" ht="13" thickBot="1">
      <c r="BJ8159" s="138"/>
      <c r="BK8159" s="138"/>
      <c r="BL8159" s="138"/>
      <c r="BM8159" s="138"/>
    </row>
    <row r="8160" spans="62:65" ht="13" thickBot="1">
      <c r="BJ8160" s="138"/>
      <c r="BK8160" s="138"/>
      <c r="BL8160" s="138"/>
      <c r="BM8160" s="138"/>
    </row>
    <row r="8161" spans="62:65" ht="13" thickBot="1">
      <c r="BJ8161" s="138"/>
      <c r="BK8161" s="138"/>
      <c r="BL8161" s="138"/>
      <c r="BM8161" s="138"/>
    </row>
    <row r="8162" spans="62:65" ht="13" thickBot="1">
      <c r="BJ8162" s="138"/>
      <c r="BK8162" s="138"/>
      <c r="BL8162" s="138"/>
      <c r="BM8162" s="138"/>
    </row>
    <row r="8163" spans="62:65" ht="13" thickBot="1">
      <c r="BJ8163" s="138"/>
      <c r="BK8163" s="138"/>
      <c r="BL8163" s="138"/>
      <c r="BM8163" s="138"/>
    </row>
    <row r="8164" spans="62:65" ht="13" thickBot="1">
      <c r="BJ8164" s="138"/>
      <c r="BK8164" s="138"/>
      <c r="BL8164" s="138"/>
      <c r="BM8164" s="138"/>
    </row>
    <row r="8165" spans="62:65" ht="13" thickBot="1">
      <c r="BJ8165" s="138"/>
      <c r="BK8165" s="138"/>
      <c r="BL8165" s="138"/>
      <c r="BM8165" s="138"/>
    </row>
    <row r="8166" spans="62:65" ht="13" thickBot="1">
      <c r="BJ8166" s="138"/>
      <c r="BK8166" s="138"/>
      <c r="BL8166" s="138"/>
      <c r="BM8166" s="138"/>
    </row>
    <row r="8167" spans="62:65" ht="13" thickBot="1">
      <c r="BJ8167" s="138"/>
      <c r="BK8167" s="138"/>
      <c r="BL8167" s="138"/>
      <c r="BM8167" s="138"/>
    </row>
    <row r="8168" spans="62:65" ht="13" thickBot="1">
      <c r="BJ8168" s="138"/>
      <c r="BK8168" s="138"/>
      <c r="BL8168" s="138"/>
      <c r="BM8168" s="138"/>
    </row>
    <row r="8169" spans="62:65" ht="13" thickBot="1">
      <c r="BJ8169" s="138"/>
      <c r="BK8169" s="138"/>
      <c r="BL8169" s="138"/>
      <c r="BM8169" s="138"/>
    </row>
    <row r="8170" spans="62:65" ht="13" thickBot="1">
      <c r="BJ8170" s="138"/>
      <c r="BK8170" s="138"/>
      <c r="BL8170" s="138"/>
      <c r="BM8170" s="138"/>
    </row>
    <row r="8171" spans="62:65" ht="13" thickBot="1">
      <c r="BJ8171" s="138"/>
      <c r="BK8171" s="138"/>
      <c r="BL8171" s="138"/>
      <c r="BM8171" s="138"/>
    </row>
    <row r="8172" spans="62:65" ht="13" thickBot="1">
      <c r="BJ8172" s="138"/>
      <c r="BK8172" s="138"/>
      <c r="BL8172" s="138"/>
      <c r="BM8172" s="138"/>
    </row>
    <row r="8173" spans="62:65" ht="13" thickBot="1">
      <c r="BJ8173" s="138"/>
      <c r="BK8173" s="138"/>
      <c r="BL8173" s="138"/>
      <c r="BM8173" s="138"/>
    </row>
    <row r="8174" spans="62:65" ht="13" thickBot="1">
      <c r="BJ8174" s="138"/>
      <c r="BK8174" s="138"/>
      <c r="BL8174" s="138"/>
      <c r="BM8174" s="138"/>
    </row>
    <row r="8175" spans="62:65" ht="13" thickBot="1">
      <c r="BJ8175" s="138"/>
      <c r="BK8175" s="138"/>
      <c r="BL8175" s="138"/>
      <c r="BM8175" s="138"/>
    </row>
    <row r="8176" spans="62:65" ht="13" thickBot="1">
      <c r="BJ8176" s="138"/>
      <c r="BK8176" s="138"/>
      <c r="BL8176" s="138"/>
      <c r="BM8176" s="138"/>
    </row>
    <row r="8177" spans="62:65" ht="13" thickBot="1">
      <c r="BJ8177" s="138"/>
      <c r="BK8177" s="138"/>
      <c r="BL8177" s="138"/>
      <c r="BM8177" s="138"/>
    </row>
    <row r="8178" spans="62:65" ht="13" thickBot="1">
      <c r="BJ8178" s="138"/>
      <c r="BK8178" s="138"/>
      <c r="BL8178" s="138"/>
      <c r="BM8178" s="138"/>
    </row>
    <row r="8179" spans="62:65" ht="13" thickBot="1">
      <c r="BJ8179" s="138"/>
      <c r="BK8179" s="138"/>
      <c r="BL8179" s="138"/>
      <c r="BM8179" s="138"/>
    </row>
    <row r="8180" spans="62:65" ht="13" thickBot="1">
      <c r="BJ8180" s="138"/>
      <c r="BK8180" s="138"/>
      <c r="BL8180" s="138"/>
      <c r="BM8180" s="138"/>
    </row>
    <row r="8181" spans="62:65" ht="13" thickBot="1">
      <c r="BJ8181" s="138"/>
      <c r="BK8181" s="138"/>
      <c r="BL8181" s="138"/>
      <c r="BM8181" s="138"/>
    </row>
    <row r="8182" spans="62:65" ht="13" thickBot="1">
      <c r="BJ8182" s="138"/>
      <c r="BK8182" s="138"/>
      <c r="BL8182" s="138"/>
      <c r="BM8182" s="138"/>
    </row>
    <row r="8183" spans="62:65" ht="13" thickBot="1">
      <c r="BJ8183" s="138"/>
      <c r="BK8183" s="138"/>
      <c r="BL8183" s="138"/>
      <c r="BM8183" s="138"/>
    </row>
    <row r="8184" spans="62:65" ht="13" thickBot="1">
      <c r="BJ8184" s="138"/>
      <c r="BK8184" s="138"/>
      <c r="BL8184" s="138"/>
      <c r="BM8184" s="138"/>
    </row>
    <row r="8185" spans="62:65" ht="13" thickBot="1">
      <c r="BJ8185" s="138"/>
      <c r="BK8185" s="138"/>
      <c r="BL8185" s="138"/>
      <c r="BM8185" s="138"/>
    </row>
    <row r="8186" spans="62:65" ht="13" thickBot="1">
      <c r="BJ8186" s="138"/>
      <c r="BK8186" s="138"/>
      <c r="BL8186" s="138"/>
      <c r="BM8186" s="138"/>
    </row>
    <row r="8187" spans="62:65" ht="13" thickBot="1">
      <c r="BJ8187" s="138"/>
      <c r="BK8187" s="138"/>
      <c r="BL8187" s="138"/>
      <c r="BM8187" s="138"/>
    </row>
    <row r="8188" spans="62:65" ht="13" thickBot="1">
      <c r="BJ8188" s="138"/>
      <c r="BK8188" s="138"/>
      <c r="BL8188" s="138"/>
      <c r="BM8188" s="138"/>
    </row>
    <row r="8189" spans="62:65" ht="13" thickBot="1">
      <c r="BJ8189" s="138"/>
      <c r="BK8189" s="138"/>
      <c r="BL8189" s="138"/>
      <c r="BM8189" s="138"/>
    </row>
    <row r="8190" spans="62:65" ht="13" thickBot="1">
      <c r="BJ8190" s="138"/>
      <c r="BK8190" s="138"/>
      <c r="BL8190" s="138"/>
      <c r="BM8190" s="138"/>
    </row>
    <row r="8191" spans="62:65" ht="13" thickBot="1">
      <c r="BJ8191" s="138"/>
      <c r="BK8191" s="138"/>
      <c r="BL8191" s="138"/>
      <c r="BM8191" s="138"/>
    </row>
    <row r="8192" spans="62:65" ht="13" thickBot="1">
      <c r="BJ8192" s="138"/>
      <c r="BK8192" s="138"/>
      <c r="BL8192" s="138"/>
      <c r="BM8192" s="138"/>
    </row>
    <row r="8193" spans="62:65" ht="13" thickBot="1">
      <c r="BJ8193" s="138"/>
      <c r="BK8193" s="138"/>
      <c r="BL8193" s="138"/>
      <c r="BM8193" s="138"/>
    </row>
    <row r="8194" spans="62:65" ht="13" thickBot="1">
      <c r="BJ8194" s="138"/>
      <c r="BK8194" s="138"/>
      <c r="BL8194" s="138"/>
      <c r="BM8194" s="138"/>
    </row>
    <row r="8195" spans="62:65" ht="13" thickBot="1">
      <c r="BJ8195" s="138"/>
      <c r="BK8195" s="138"/>
      <c r="BL8195" s="138"/>
      <c r="BM8195" s="138"/>
    </row>
    <row r="8196" spans="62:65" ht="13" thickBot="1">
      <c r="BJ8196" s="138"/>
      <c r="BK8196" s="138"/>
      <c r="BL8196" s="138"/>
      <c r="BM8196" s="138"/>
    </row>
    <row r="8197" spans="62:65" ht="13" thickBot="1">
      <c r="BJ8197" s="138"/>
      <c r="BK8197" s="138"/>
      <c r="BL8197" s="138"/>
      <c r="BM8197" s="138"/>
    </row>
    <row r="8198" spans="62:65" ht="13" thickBot="1">
      <c r="BJ8198" s="138"/>
      <c r="BK8198" s="138"/>
      <c r="BL8198" s="138"/>
      <c r="BM8198" s="138"/>
    </row>
    <row r="8199" spans="62:65" ht="13" thickBot="1">
      <c r="BJ8199" s="138"/>
      <c r="BK8199" s="138"/>
      <c r="BL8199" s="138"/>
      <c r="BM8199" s="138"/>
    </row>
    <row r="8200" spans="62:65" ht="13" thickBot="1">
      <c r="BJ8200" s="138"/>
      <c r="BK8200" s="138"/>
      <c r="BL8200" s="138"/>
      <c r="BM8200" s="138"/>
    </row>
    <row r="8201" spans="62:65" ht="13" thickBot="1">
      <c r="BJ8201" s="138"/>
      <c r="BK8201" s="138"/>
      <c r="BL8201" s="138"/>
      <c r="BM8201" s="138"/>
    </row>
    <row r="8202" spans="62:65" ht="13" thickBot="1">
      <c r="BJ8202" s="138"/>
      <c r="BK8202" s="138"/>
      <c r="BL8202" s="138"/>
      <c r="BM8202" s="138"/>
    </row>
    <row r="8203" spans="62:65" ht="13" thickBot="1">
      <c r="BJ8203" s="138"/>
      <c r="BK8203" s="138"/>
      <c r="BL8203" s="138"/>
      <c r="BM8203" s="138"/>
    </row>
    <row r="8204" spans="62:65" ht="13" thickBot="1">
      <c r="BJ8204" s="138"/>
      <c r="BK8204" s="138"/>
      <c r="BL8204" s="138"/>
      <c r="BM8204" s="138"/>
    </row>
    <row r="8205" spans="62:65" ht="13" thickBot="1">
      <c r="BJ8205" s="138"/>
      <c r="BK8205" s="138"/>
      <c r="BL8205" s="138"/>
      <c r="BM8205" s="138"/>
    </row>
    <row r="8206" spans="62:65" ht="13" thickBot="1">
      <c r="BJ8206" s="138"/>
      <c r="BK8206" s="138"/>
      <c r="BL8206" s="138"/>
      <c r="BM8206" s="138"/>
    </row>
    <row r="8207" spans="62:65" ht="13" thickBot="1">
      <c r="BJ8207" s="138"/>
      <c r="BK8207" s="138"/>
      <c r="BL8207" s="138"/>
      <c r="BM8207" s="138"/>
    </row>
    <row r="8208" spans="62:65" ht="13" thickBot="1">
      <c r="BJ8208" s="138"/>
      <c r="BK8208" s="138"/>
      <c r="BL8208" s="138"/>
      <c r="BM8208" s="138"/>
    </row>
    <row r="8209" spans="62:65" ht="13" thickBot="1">
      <c r="BJ8209" s="138"/>
      <c r="BK8209" s="138"/>
      <c r="BL8209" s="138"/>
      <c r="BM8209" s="138"/>
    </row>
    <row r="8210" spans="62:65" ht="13" thickBot="1">
      <c r="BJ8210" s="138"/>
      <c r="BK8210" s="138"/>
      <c r="BL8210" s="138"/>
      <c r="BM8210" s="138"/>
    </row>
    <row r="8211" spans="62:65" ht="13" thickBot="1">
      <c r="BJ8211" s="138"/>
      <c r="BK8211" s="138"/>
      <c r="BL8211" s="138"/>
      <c r="BM8211" s="138"/>
    </row>
    <row r="8212" spans="62:65" ht="13" thickBot="1">
      <c r="BJ8212" s="138"/>
      <c r="BK8212" s="138"/>
      <c r="BL8212" s="138"/>
      <c r="BM8212" s="138"/>
    </row>
    <row r="8213" spans="62:65" ht="13" thickBot="1">
      <c r="BJ8213" s="138"/>
      <c r="BK8213" s="138"/>
      <c r="BL8213" s="138"/>
      <c r="BM8213" s="138"/>
    </row>
    <row r="8214" spans="62:65" ht="13" thickBot="1">
      <c r="BJ8214" s="138"/>
      <c r="BK8214" s="138"/>
      <c r="BL8214" s="138"/>
      <c r="BM8214" s="138"/>
    </row>
    <row r="8215" spans="62:65" ht="13" thickBot="1">
      <c r="BJ8215" s="138"/>
      <c r="BK8215" s="138"/>
      <c r="BL8215" s="138"/>
      <c r="BM8215" s="138"/>
    </row>
    <row r="8216" spans="62:65" ht="13" thickBot="1">
      <c r="BJ8216" s="138"/>
      <c r="BK8216" s="138"/>
      <c r="BL8216" s="138"/>
      <c r="BM8216" s="138"/>
    </row>
    <row r="8217" spans="62:65" ht="13" thickBot="1">
      <c r="BJ8217" s="138"/>
      <c r="BK8217" s="138"/>
      <c r="BL8217" s="138"/>
      <c r="BM8217" s="138"/>
    </row>
    <row r="8218" spans="62:65" ht="13" thickBot="1">
      <c r="BJ8218" s="138"/>
      <c r="BK8218" s="138"/>
      <c r="BL8218" s="138"/>
      <c r="BM8218" s="138"/>
    </row>
    <row r="8219" spans="62:65" ht="13" thickBot="1">
      <c r="BJ8219" s="138"/>
      <c r="BK8219" s="138"/>
      <c r="BL8219" s="138"/>
      <c r="BM8219" s="138"/>
    </row>
    <row r="8220" spans="62:65" ht="13" thickBot="1">
      <c r="BJ8220" s="138"/>
      <c r="BK8220" s="138"/>
      <c r="BL8220" s="138"/>
      <c r="BM8220" s="138"/>
    </row>
    <row r="8221" spans="62:65" ht="13" thickBot="1">
      <c r="BJ8221" s="138"/>
      <c r="BK8221" s="138"/>
      <c r="BL8221" s="138"/>
      <c r="BM8221" s="138"/>
    </row>
    <row r="8222" spans="62:65" ht="13" thickBot="1">
      <c r="BJ8222" s="138"/>
      <c r="BK8222" s="138"/>
      <c r="BL8222" s="138"/>
      <c r="BM8222" s="138"/>
    </row>
    <row r="8223" spans="62:65" ht="13" thickBot="1">
      <c r="BJ8223" s="138"/>
      <c r="BK8223" s="138"/>
      <c r="BL8223" s="138"/>
      <c r="BM8223" s="138"/>
    </row>
    <row r="8224" spans="62:65" ht="13" thickBot="1">
      <c r="BJ8224" s="138"/>
      <c r="BK8224" s="138"/>
      <c r="BL8224" s="138"/>
      <c r="BM8224" s="138"/>
    </row>
    <row r="8225" spans="62:65" ht="13" thickBot="1">
      <c r="BJ8225" s="138"/>
      <c r="BK8225" s="138"/>
      <c r="BL8225" s="138"/>
      <c r="BM8225" s="138"/>
    </row>
    <row r="8226" spans="62:65" ht="13" thickBot="1">
      <c r="BJ8226" s="138"/>
      <c r="BK8226" s="138"/>
      <c r="BL8226" s="138"/>
      <c r="BM8226" s="138"/>
    </row>
    <row r="8227" spans="62:65" ht="13" thickBot="1">
      <c r="BJ8227" s="138"/>
      <c r="BK8227" s="138"/>
      <c r="BL8227" s="138"/>
      <c r="BM8227" s="138"/>
    </row>
    <row r="8228" spans="62:65" ht="13" thickBot="1">
      <c r="BJ8228" s="138"/>
      <c r="BK8228" s="138"/>
      <c r="BL8228" s="138"/>
      <c r="BM8228" s="138"/>
    </row>
    <row r="8229" spans="62:65" ht="13" thickBot="1">
      <c r="BJ8229" s="138"/>
      <c r="BK8229" s="138"/>
      <c r="BL8229" s="138"/>
      <c r="BM8229" s="138"/>
    </row>
    <row r="8230" spans="62:65" ht="13" thickBot="1">
      <c r="BJ8230" s="138"/>
      <c r="BK8230" s="138"/>
      <c r="BL8230" s="138"/>
      <c r="BM8230" s="138"/>
    </row>
    <row r="8231" spans="62:65" ht="13" thickBot="1">
      <c r="BJ8231" s="138"/>
      <c r="BK8231" s="138"/>
      <c r="BL8231" s="138"/>
      <c r="BM8231" s="138"/>
    </row>
    <row r="8232" spans="62:65" ht="13" thickBot="1">
      <c r="BJ8232" s="138"/>
      <c r="BK8232" s="138"/>
      <c r="BL8232" s="138"/>
      <c r="BM8232" s="138"/>
    </row>
    <row r="8233" spans="62:65" ht="13" thickBot="1">
      <c r="BJ8233" s="138"/>
      <c r="BK8233" s="138"/>
      <c r="BL8233" s="138"/>
      <c r="BM8233" s="138"/>
    </row>
    <row r="8234" spans="62:65" ht="13" thickBot="1">
      <c r="BJ8234" s="138"/>
      <c r="BK8234" s="138"/>
      <c r="BL8234" s="138"/>
      <c r="BM8234" s="138"/>
    </row>
    <row r="8235" spans="62:65" ht="13" thickBot="1">
      <c r="BJ8235" s="138"/>
      <c r="BK8235" s="138"/>
      <c r="BL8235" s="138"/>
      <c r="BM8235" s="138"/>
    </row>
    <row r="8236" spans="62:65" ht="13" thickBot="1">
      <c r="BJ8236" s="138"/>
      <c r="BK8236" s="138"/>
      <c r="BL8236" s="138"/>
      <c r="BM8236" s="138"/>
    </row>
    <row r="8237" spans="62:65" ht="13" thickBot="1">
      <c r="BJ8237" s="138"/>
      <c r="BK8237" s="138"/>
      <c r="BL8237" s="138"/>
      <c r="BM8237" s="138"/>
    </row>
    <row r="8238" spans="62:65" ht="13" thickBot="1">
      <c r="BJ8238" s="138"/>
      <c r="BK8238" s="138"/>
      <c r="BL8238" s="138"/>
      <c r="BM8238" s="138"/>
    </row>
    <row r="8239" spans="62:65" ht="13" thickBot="1">
      <c r="BJ8239" s="138"/>
      <c r="BK8239" s="138"/>
      <c r="BL8239" s="138"/>
      <c r="BM8239" s="138"/>
    </row>
    <row r="8240" spans="62:65" ht="13" thickBot="1">
      <c r="BJ8240" s="138"/>
      <c r="BK8240" s="138"/>
      <c r="BL8240" s="138"/>
      <c r="BM8240" s="138"/>
    </row>
    <row r="8241" spans="62:65" ht="13" thickBot="1">
      <c r="BJ8241" s="138"/>
      <c r="BK8241" s="138"/>
      <c r="BL8241" s="138"/>
      <c r="BM8241" s="138"/>
    </row>
    <row r="8242" spans="62:65" ht="13" thickBot="1">
      <c r="BJ8242" s="138"/>
      <c r="BK8242" s="138"/>
      <c r="BL8242" s="138"/>
      <c r="BM8242" s="138"/>
    </row>
    <row r="8243" spans="62:65" ht="13" thickBot="1">
      <c r="BJ8243" s="138"/>
      <c r="BK8243" s="138"/>
      <c r="BL8243" s="138"/>
      <c r="BM8243" s="138"/>
    </row>
    <row r="8244" spans="62:65" ht="13" thickBot="1">
      <c r="BJ8244" s="138"/>
      <c r="BK8244" s="138"/>
      <c r="BL8244" s="138"/>
      <c r="BM8244" s="138"/>
    </row>
    <row r="8245" spans="62:65" ht="13" thickBot="1">
      <c r="BJ8245" s="138"/>
      <c r="BK8245" s="138"/>
      <c r="BL8245" s="138"/>
      <c r="BM8245" s="138"/>
    </row>
    <row r="8246" spans="62:65" ht="13" thickBot="1">
      <c r="BJ8246" s="138"/>
      <c r="BK8246" s="138"/>
      <c r="BL8246" s="138"/>
      <c r="BM8246" s="138"/>
    </row>
    <row r="8247" spans="62:65" ht="13" thickBot="1">
      <c r="BJ8247" s="138"/>
      <c r="BK8247" s="138"/>
      <c r="BL8247" s="138"/>
      <c r="BM8247" s="138"/>
    </row>
    <row r="8248" spans="62:65" ht="13" thickBot="1">
      <c r="BJ8248" s="138"/>
      <c r="BK8248" s="138"/>
      <c r="BL8248" s="138"/>
      <c r="BM8248" s="138"/>
    </row>
    <row r="8249" spans="62:65" ht="13" thickBot="1">
      <c r="BJ8249" s="138"/>
      <c r="BK8249" s="138"/>
      <c r="BL8249" s="138"/>
      <c r="BM8249" s="138"/>
    </row>
    <row r="8250" spans="62:65" ht="13" thickBot="1">
      <c r="BJ8250" s="138"/>
      <c r="BK8250" s="138"/>
      <c r="BL8250" s="138"/>
      <c r="BM8250" s="138"/>
    </row>
    <row r="8251" spans="62:65" ht="13" thickBot="1">
      <c r="BJ8251" s="138"/>
      <c r="BK8251" s="138"/>
      <c r="BL8251" s="138"/>
      <c r="BM8251" s="138"/>
    </row>
    <row r="8252" spans="62:65" ht="13" thickBot="1">
      <c r="BJ8252" s="138"/>
      <c r="BK8252" s="138"/>
      <c r="BL8252" s="138"/>
      <c r="BM8252" s="138"/>
    </row>
    <row r="8253" spans="62:65" ht="13" thickBot="1">
      <c r="BJ8253" s="138"/>
      <c r="BK8253" s="138"/>
      <c r="BL8253" s="138"/>
      <c r="BM8253" s="138"/>
    </row>
    <row r="8254" spans="62:65" ht="13" thickBot="1">
      <c r="BJ8254" s="138"/>
      <c r="BK8254" s="138"/>
      <c r="BL8254" s="138"/>
      <c r="BM8254" s="138"/>
    </row>
    <row r="8255" spans="62:65" ht="13" thickBot="1">
      <c r="BJ8255" s="138"/>
      <c r="BK8255" s="138"/>
      <c r="BL8255" s="138"/>
      <c r="BM8255" s="138"/>
    </row>
    <row r="8256" spans="62:65" ht="13" thickBot="1">
      <c r="BJ8256" s="138"/>
      <c r="BK8256" s="138"/>
      <c r="BL8256" s="138"/>
      <c r="BM8256" s="138"/>
    </row>
    <row r="8257" spans="62:65" ht="13" thickBot="1">
      <c r="BJ8257" s="138"/>
      <c r="BK8257" s="138"/>
      <c r="BL8257" s="138"/>
      <c r="BM8257" s="138"/>
    </row>
    <row r="8258" spans="62:65" ht="13" thickBot="1">
      <c r="BJ8258" s="138"/>
      <c r="BK8258" s="138"/>
      <c r="BL8258" s="138"/>
      <c r="BM8258" s="138"/>
    </row>
    <row r="8259" spans="62:65" ht="13" thickBot="1">
      <c r="BJ8259" s="138"/>
      <c r="BK8259" s="138"/>
      <c r="BL8259" s="138"/>
      <c r="BM8259" s="138"/>
    </row>
    <row r="8260" spans="62:65" ht="13" thickBot="1">
      <c r="BJ8260" s="138"/>
      <c r="BK8260" s="138"/>
      <c r="BL8260" s="138"/>
      <c r="BM8260" s="138"/>
    </row>
    <row r="8261" spans="62:65" ht="13" thickBot="1">
      <c r="BJ8261" s="138"/>
      <c r="BK8261" s="138"/>
      <c r="BL8261" s="138"/>
      <c r="BM8261" s="138"/>
    </row>
    <row r="8262" spans="62:65" ht="13" thickBot="1">
      <c r="BJ8262" s="138"/>
      <c r="BK8262" s="138"/>
      <c r="BL8262" s="138"/>
      <c r="BM8262" s="138"/>
    </row>
    <row r="8263" spans="62:65" ht="13" thickBot="1">
      <c r="BJ8263" s="138"/>
      <c r="BK8263" s="138"/>
      <c r="BL8263" s="138"/>
      <c r="BM8263" s="138"/>
    </row>
    <row r="8264" spans="62:65" ht="13" thickBot="1">
      <c r="BJ8264" s="138"/>
      <c r="BK8264" s="138"/>
      <c r="BL8264" s="138"/>
      <c r="BM8264" s="138"/>
    </row>
    <row r="8265" spans="62:65" ht="13" thickBot="1">
      <c r="BJ8265" s="138"/>
      <c r="BK8265" s="138"/>
      <c r="BL8265" s="138"/>
      <c r="BM8265" s="138"/>
    </row>
    <row r="8266" spans="62:65" ht="13" thickBot="1">
      <c r="BJ8266" s="138"/>
      <c r="BK8266" s="138"/>
      <c r="BL8266" s="138"/>
      <c r="BM8266" s="138"/>
    </row>
    <row r="8267" spans="62:65" ht="13" thickBot="1">
      <c r="BJ8267" s="138"/>
      <c r="BK8267" s="138"/>
      <c r="BL8267" s="138"/>
      <c r="BM8267" s="138"/>
    </row>
    <row r="8268" spans="62:65" ht="13" thickBot="1">
      <c r="BJ8268" s="138"/>
      <c r="BK8268" s="138"/>
      <c r="BL8268" s="138"/>
      <c r="BM8268" s="138"/>
    </row>
    <row r="8269" spans="62:65" ht="13" thickBot="1">
      <c r="BJ8269" s="138"/>
      <c r="BK8269" s="138"/>
      <c r="BL8269" s="138"/>
      <c r="BM8269" s="138"/>
    </row>
    <row r="8270" spans="62:65" ht="13" thickBot="1">
      <c r="BJ8270" s="138"/>
      <c r="BK8270" s="138"/>
      <c r="BL8270" s="138"/>
      <c r="BM8270" s="138"/>
    </row>
    <row r="8271" spans="62:65" ht="13" thickBot="1">
      <c r="BJ8271" s="138"/>
      <c r="BK8271" s="138"/>
      <c r="BL8271" s="138"/>
      <c r="BM8271" s="138"/>
    </row>
    <row r="8272" spans="62:65" ht="13" thickBot="1">
      <c r="BJ8272" s="138"/>
      <c r="BK8272" s="138"/>
      <c r="BL8272" s="138"/>
      <c r="BM8272" s="138"/>
    </row>
    <row r="8273" spans="62:65" ht="13" thickBot="1">
      <c r="BJ8273" s="138"/>
      <c r="BK8273" s="138"/>
      <c r="BL8273" s="138"/>
      <c r="BM8273" s="138"/>
    </row>
    <row r="8274" spans="62:65" ht="13" thickBot="1">
      <c r="BJ8274" s="138"/>
      <c r="BK8274" s="138"/>
      <c r="BL8274" s="138"/>
      <c r="BM8274" s="138"/>
    </row>
    <row r="8275" spans="62:65" ht="13" thickBot="1">
      <c r="BJ8275" s="138"/>
      <c r="BK8275" s="138"/>
      <c r="BL8275" s="138"/>
      <c r="BM8275" s="138"/>
    </row>
    <row r="8276" spans="62:65" ht="13" thickBot="1">
      <c r="BJ8276" s="138"/>
      <c r="BK8276" s="138"/>
      <c r="BL8276" s="138"/>
      <c r="BM8276" s="138"/>
    </row>
    <row r="8277" spans="62:65" ht="13" thickBot="1">
      <c r="BJ8277" s="138"/>
      <c r="BK8277" s="138"/>
      <c r="BL8277" s="138"/>
      <c r="BM8277" s="138"/>
    </row>
    <row r="8278" spans="62:65" ht="13" thickBot="1">
      <c r="BJ8278" s="138"/>
      <c r="BK8278" s="138"/>
      <c r="BL8278" s="138"/>
      <c r="BM8278" s="138"/>
    </row>
    <row r="8279" spans="62:65" ht="13" thickBot="1">
      <c r="BJ8279" s="138"/>
      <c r="BK8279" s="138"/>
      <c r="BL8279" s="138"/>
      <c r="BM8279" s="138"/>
    </row>
    <row r="8280" spans="62:65" ht="13" thickBot="1">
      <c r="BJ8280" s="138"/>
      <c r="BK8280" s="138"/>
      <c r="BL8280" s="138"/>
      <c r="BM8280" s="138"/>
    </row>
    <row r="8281" spans="62:65" ht="13" thickBot="1">
      <c r="BJ8281" s="138"/>
      <c r="BK8281" s="138"/>
      <c r="BL8281" s="138"/>
      <c r="BM8281" s="138"/>
    </row>
    <row r="8282" spans="62:65" ht="13" thickBot="1">
      <c r="BJ8282" s="138"/>
      <c r="BK8282" s="138"/>
      <c r="BL8282" s="138"/>
      <c r="BM8282" s="138"/>
    </row>
    <row r="8283" spans="62:65" ht="13" thickBot="1">
      <c r="BJ8283" s="138"/>
      <c r="BK8283" s="138"/>
      <c r="BL8283" s="138"/>
      <c r="BM8283" s="138"/>
    </row>
    <row r="8284" spans="62:65" ht="13" thickBot="1">
      <c r="BJ8284" s="138"/>
      <c r="BK8284" s="138"/>
      <c r="BL8284" s="138"/>
      <c r="BM8284" s="138"/>
    </row>
    <row r="8285" spans="62:65" ht="13" thickBot="1">
      <c r="BJ8285" s="138"/>
      <c r="BK8285" s="138"/>
      <c r="BL8285" s="138"/>
      <c r="BM8285" s="138"/>
    </row>
    <row r="8286" spans="62:65" ht="13" thickBot="1">
      <c r="BJ8286" s="138"/>
      <c r="BK8286" s="138"/>
      <c r="BL8286" s="138"/>
      <c r="BM8286" s="138"/>
    </row>
    <row r="8287" spans="62:65" ht="13" thickBot="1">
      <c r="BJ8287" s="138"/>
      <c r="BK8287" s="138"/>
      <c r="BL8287" s="138"/>
      <c r="BM8287" s="138"/>
    </row>
    <row r="8288" spans="62:65" ht="13" thickBot="1">
      <c r="BJ8288" s="138"/>
      <c r="BK8288" s="138"/>
      <c r="BL8288" s="138"/>
      <c r="BM8288" s="138"/>
    </row>
    <row r="8289" spans="62:65" ht="13" thickBot="1">
      <c r="BJ8289" s="138"/>
      <c r="BK8289" s="138"/>
      <c r="BL8289" s="138"/>
      <c r="BM8289" s="138"/>
    </row>
    <row r="8290" spans="62:65" ht="13" thickBot="1">
      <c r="BJ8290" s="138"/>
      <c r="BK8290" s="138"/>
      <c r="BL8290" s="138"/>
      <c r="BM8290" s="138"/>
    </row>
    <row r="8291" spans="62:65" ht="13" thickBot="1">
      <c r="BJ8291" s="138"/>
      <c r="BK8291" s="138"/>
      <c r="BL8291" s="138"/>
      <c r="BM8291" s="138"/>
    </row>
    <row r="8292" spans="62:65" ht="13" thickBot="1">
      <c r="BJ8292" s="138"/>
      <c r="BK8292" s="138"/>
      <c r="BL8292" s="138"/>
      <c r="BM8292" s="138"/>
    </row>
    <row r="8293" spans="62:65" ht="13" thickBot="1">
      <c r="BJ8293" s="138"/>
      <c r="BK8293" s="138"/>
      <c r="BL8293" s="138"/>
      <c r="BM8293" s="138"/>
    </row>
    <row r="8294" spans="62:65" ht="13" thickBot="1">
      <c r="BJ8294" s="138"/>
      <c r="BK8294" s="138"/>
      <c r="BL8294" s="138"/>
      <c r="BM8294" s="138"/>
    </row>
    <row r="8295" spans="62:65" ht="13" thickBot="1">
      <c r="BJ8295" s="138"/>
      <c r="BK8295" s="138"/>
      <c r="BL8295" s="138"/>
      <c r="BM8295" s="138"/>
    </row>
    <row r="8296" spans="62:65" ht="13" thickBot="1">
      <c r="BJ8296" s="138"/>
      <c r="BK8296" s="138"/>
      <c r="BL8296" s="138"/>
      <c r="BM8296" s="138"/>
    </row>
    <row r="8297" spans="62:65" ht="13" thickBot="1">
      <c r="BJ8297" s="138"/>
      <c r="BK8297" s="138"/>
      <c r="BL8297" s="138"/>
      <c r="BM8297" s="138"/>
    </row>
    <row r="8298" spans="62:65" ht="13" thickBot="1">
      <c r="BJ8298" s="138"/>
      <c r="BK8298" s="138"/>
      <c r="BL8298" s="138"/>
      <c r="BM8298" s="138"/>
    </row>
    <row r="8299" spans="62:65" ht="13" thickBot="1">
      <c r="BJ8299" s="138"/>
      <c r="BK8299" s="138"/>
      <c r="BL8299" s="138"/>
      <c r="BM8299" s="138"/>
    </row>
    <row r="8300" spans="62:65" ht="13" thickBot="1">
      <c r="BJ8300" s="138"/>
      <c r="BK8300" s="138"/>
      <c r="BL8300" s="138"/>
      <c r="BM8300" s="138"/>
    </row>
    <row r="8301" spans="62:65" ht="13" thickBot="1">
      <c r="BJ8301" s="138"/>
      <c r="BK8301" s="138"/>
      <c r="BL8301" s="138"/>
      <c r="BM8301" s="138"/>
    </row>
    <row r="8302" spans="62:65" ht="13" thickBot="1">
      <c r="BJ8302" s="138"/>
      <c r="BK8302" s="138"/>
      <c r="BL8302" s="138"/>
      <c r="BM8302" s="138"/>
    </row>
    <row r="8303" spans="62:65" ht="13" thickBot="1">
      <c r="BJ8303" s="138"/>
      <c r="BK8303" s="138"/>
      <c r="BL8303" s="138"/>
      <c r="BM8303" s="138"/>
    </row>
    <row r="8304" spans="62:65" ht="13" thickBot="1">
      <c r="BJ8304" s="138"/>
      <c r="BK8304" s="138"/>
      <c r="BL8304" s="138"/>
      <c r="BM8304" s="138"/>
    </row>
    <row r="8305" spans="62:65" ht="13" thickBot="1">
      <c r="BJ8305" s="138"/>
      <c r="BK8305" s="138"/>
      <c r="BL8305" s="138"/>
      <c r="BM8305" s="138"/>
    </row>
    <row r="8306" spans="62:65" ht="13" thickBot="1">
      <c r="BJ8306" s="138"/>
      <c r="BK8306" s="138"/>
      <c r="BL8306" s="138"/>
      <c r="BM8306" s="138"/>
    </row>
    <row r="8307" spans="62:65" ht="13" thickBot="1">
      <c r="BJ8307" s="138"/>
      <c r="BK8307" s="138"/>
      <c r="BL8307" s="138"/>
      <c r="BM8307" s="138"/>
    </row>
    <row r="8308" spans="62:65" ht="13" thickBot="1">
      <c r="BJ8308" s="138"/>
      <c r="BK8308" s="138"/>
      <c r="BL8308" s="138"/>
      <c r="BM8308" s="138"/>
    </row>
    <row r="8309" spans="62:65" ht="13" thickBot="1">
      <c r="BJ8309" s="138"/>
      <c r="BK8309" s="138"/>
      <c r="BL8309" s="138"/>
      <c r="BM8309" s="138"/>
    </row>
    <row r="8310" spans="62:65" ht="13" thickBot="1">
      <c r="BJ8310" s="138"/>
      <c r="BK8310" s="138"/>
      <c r="BL8310" s="138"/>
      <c r="BM8310" s="138"/>
    </row>
    <row r="8311" spans="62:65" ht="13" thickBot="1">
      <c r="BJ8311" s="138"/>
      <c r="BK8311" s="138"/>
      <c r="BL8311" s="138"/>
      <c r="BM8311" s="138"/>
    </row>
    <row r="8312" spans="62:65" ht="13" thickBot="1">
      <c r="BJ8312" s="138"/>
      <c r="BK8312" s="138"/>
      <c r="BL8312" s="138"/>
      <c r="BM8312" s="138"/>
    </row>
    <row r="8313" spans="62:65" ht="13" thickBot="1">
      <c r="BJ8313" s="138"/>
      <c r="BK8313" s="138"/>
      <c r="BL8313" s="138"/>
      <c r="BM8313" s="138"/>
    </row>
    <row r="8314" spans="62:65" ht="13" thickBot="1">
      <c r="BJ8314" s="138"/>
      <c r="BK8314" s="138"/>
      <c r="BL8314" s="138"/>
      <c r="BM8314" s="138"/>
    </row>
    <row r="8315" spans="62:65" ht="13" thickBot="1">
      <c r="BJ8315" s="138"/>
      <c r="BK8315" s="138"/>
      <c r="BL8315" s="138"/>
      <c r="BM8315" s="138"/>
    </row>
    <row r="8316" spans="62:65" ht="13" thickBot="1">
      <c r="BJ8316" s="138"/>
      <c r="BK8316" s="138"/>
      <c r="BL8316" s="138"/>
      <c r="BM8316" s="138"/>
    </row>
    <row r="8317" spans="62:65" ht="13" thickBot="1">
      <c r="BJ8317" s="138"/>
      <c r="BK8317" s="138"/>
      <c r="BL8317" s="138"/>
      <c r="BM8317" s="138"/>
    </row>
    <row r="8318" spans="62:65" ht="13" thickBot="1">
      <c r="BJ8318" s="138"/>
      <c r="BK8318" s="138"/>
      <c r="BL8318" s="138"/>
      <c r="BM8318" s="138"/>
    </row>
    <row r="8319" spans="62:65" ht="13" thickBot="1">
      <c r="BJ8319" s="138"/>
      <c r="BK8319" s="138"/>
      <c r="BL8319" s="138"/>
      <c r="BM8319" s="138"/>
    </row>
    <row r="8320" spans="62:65" ht="13" thickBot="1">
      <c r="BJ8320" s="138"/>
      <c r="BK8320" s="138"/>
      <c r="BL8320" s="138"/>
      <c r="BM8320" s="138"/>
    </row>
    <row r="8321" spans="62:65" ht="13" thickBot="1">
      <c r="BJ8321" s="138"/>
      <c r="BK8321" s="138"/>
      <c r="BL8321" s="138"/>
      <c r="BM8321" s="138"/>
    </row>
    <row r="8322" spans="62:65" ht="13" thickBot="1">
      <c r="BJ8322" s="138"/>
      <c r="BK8322" s="138"/>
      <c r="BL8322" s="138"/>
      <c r="BM8322" s="138"/>
    </row>
    <row r="8323" spans="62:65" ht="13" thickBot="1">
      <c r="BJ8323" s="138"/>
      <c r="BK8323" s="138"/>
      <c r="BL8323" s="138"/>
      <c r="BM8323" s="138"/>
    </row>
    <row r="8324" spans="62:65" ht="13" thickBot="1">
      <c r="BJ8324" s="138"/>
      <c r="BK8324" s="138"/>
      <c r="BL8324" s="138"/>
      <c r="BM8324" s="138"/>
    </row>
    <row r="8325" spans="62:65" ht="13" thickBot="1">
      <c r="BJ8325" s="138"/>
      <c r="BK8325" s="138"/>
      <c r="BL8325" s="138"/>
      <c r="BM8325" s="138"/>
    </row>
    <row r="8326" spans="62:65" ht="13" thickBot="1">
      <c r="BJ8326" s="138"/>
      <c r="BK8326" s="138"/>
      <c r="BL8326" s="138"/>
      <c r="BM8326" s="138"/>
    </row>
    <row r="8327" spans="62:65" ht="13" thickBot="1">
      <c r="BJ8327" s="138"/>
      <c r="BK8327" s="138"/>
      <c r="BL8327" s="138"/>
      <c r="BM8327" s="138"/>
    </row>
    <row r="8328" spans="62:65" ht="13" thickBot="1">
      <c r="BJ8328" s="138"/>
      <c r="BK8328" s="138"/>
      <c r="BL8328" s="138"/>
      <c r="BM8328" s="138"/>
    </row>
    <row r="8329" spans="62:65" ht="13" thickBot="1">
      <c r="BJ8329" s="138"/>
      <c r="BK8329" s="138"/>
      <c r="BL8329" s="138"/>
      <c r="BM8329" s="138"/>
    </row>
    <row r="8330" spans="62:65" ht="13" thickBot="1">
      <c r="BJ8330" s="138"/>
      <c r="BK8330" s="138"/>
      <c r="BL8330" s="138"/>
      <c r="BM8330" s="138"/>
    </row>
    <row r="8331" spans="62:65" ht="13" thickBot="1">
      <c r="BJ8331" s="138"/>
      <c r="BK8331" s="138"/>
      <c r="BL8331" s="138"/>
      <c r="BM8331" s="138"/>
    </row>
    <row r="8332" spans="62:65" ht="13" thickBot="1">
      <c r="BJ8332" s="138"/>
      <c r="BK8332" s="138"/>
      <c r="BL8332" s="138"/>
      <c r="BM8332" s="138"/>
    </row>
    <row r="8333" spans="62:65" ht="13" thickBot="1">
      <c r="BJ8333" s="138"/>
      <c r="BK8333" s="138"/>
      <c r="BL8333" s="138"/>
      <c r="BM8333" s="138"/>
    </row>
    <row r="8334" spans="62:65" ht="13" thickBot="1">
      <c r="BJ8334" s="138"/>
      <c r="BK8334" s="138"/>
      <c r="BL8334" s="138"/>
      <c r="BM8334" s="138"/>
    </row>
    <row r="8335" spans="62:65" ht="13" thickBot="1">
      <c r="BJ8335" s="138"/>
      <c r="BK8335" s="138"/>
      <c r="BL8335" s="138"/>
      <c r="BM8335" s="138"/>
    </row>
    <row r="8336" spans="62:65" ht="13" thickBot="1">
      <c r="BJ8336" s="138"/>
      <c r="BK8336" s="138"/>
      <c r="BL8336" s="138"/>
      <c r="BM8336" s="138"/>
    </row>
    <row r="8337" spans="62:65" ht="13" thickBot="1">
      <c r="BJ8337" s="138"/>
      <c r="BK8337" s="138"/>
      <c r="BL8337" s="138"/>
      <c r="BM8337" s="138"/>
    </row>
    <row r="8338" spans="62:65" ht="13" thickBot="1">
      <c r="BJ8338" s="138"/>
      <c r="BK8338" s="138"/>
      <c r="BL8338" s="138"/>
      <c r="BM8338" s="138"/>
    </row>
    <row r="8339" spans="62:65" ht="13" thickBot="1">
      <c r="BJ8339" s="138"/>
      <c r="BK8339" s="138"/>
      <c r="BL8339" s="138"/>
      <c r="BM8339" s="138"/>
    </row>
    <row r="8340" spans="62:65" ht="13" thickBot="1">
      <c r="BJ8340" s="138"/>
      <c r="BK8340" s="138"/>
      <c r="BL8340" s="138"/>
      <c r="BM8340" s="138"/>
    </row>
    <row r="8341" spans="62:65" ht="13" thickBot="1">
      <c r="BJ8341" s="138"/>
      <c r="BK8341" s="138"/>
      <c r="BL8341" s="138"/>
      <c r="BM8341" s="138"/>
    </row>
    <row r="8342" spans="62:65" ht="13" thickBot="1">
      <c r="BJ8342" s="138"/>
      <c r="BK8342" s="138"/>
      <c r="BL8342" s="138"/>
      <c r="BM8342" s="138"/>
    </row>
    <row r="8343" spans="62:65" ht="13" thickBot="1">
      <c r="BJ8343" s="138"/>
      <c r="BK8343" s="138"/>
      <c r="BL8343" s="138"/>
      <c r="BM8343" s="138"/>
    </row>
    <row r="8344" spans="62:65" ht="13" thickBot="1">
      <c r="BJ8344" s="138"/>
      <c r="BK8344" s="138"/>
      <c r="BL8344" s="138"/>
      <c r="BM8344" s="138"/>
    </row>
    <row r="8345" spans="62:65" ht="13" thickBot="1">
      <c r="BJ8345" s="138"/>
      <c r="BK8345" s="138"/>
      <c r="BL8345" s="138"/>
      <c r="BM8345" s="138"/>
    </row>
    <row r="8346" spans="62:65" ht="13" thickBot="1">
      <c r="BJ8346" s="138"/>
      <c r="BK8346" s="138"/>
      <c r="BL8346" s="138"/>
      <c r="BM8346" s="138"/>
    </row>
    <row r="8347" spans="62:65" ht="13" thickBot="1">
      <c r="BJ8347" s="138"/>
      <c r="BK8347" s="138"/>
      <c r="BL8347" s="138"/>
      <c r="BM8347" s="138"/>
    </row>
    <row r="8348" spans="62:65" ht="13" thickBot="1">
      <c r="BJ8348" s="138"/>
      <c r="BK8348" s="138"/>
      <c r="BL8348" s="138"/>
      <c r="BM8348" s="138"/>
    </row>
    <row r="8349" spans="62:65" ht="13" thickBot="1">
      <c r="BJ8349" s="138"/>
      <c r="BK8349" s="138"/>
      <c r="BL8349" s="138"/>
      <c r="BM8349" s="138"/>
    </row>
    <row r="8350" spans="62:65" ht="13" thickBot="1">
      <c r="BJ8350" s="138"/>
      <c r="BK8350" s="138"/>
      <c r="BL8350" s="138"/>
      <c r="BM8350" s="138"/>
    </row>
    <row r="8351" spans="62:65" ht="13" thickBot="1">
      <c r="BJ8351" s="138"/>
      <c r="BK8351" s="138"/>
      <c r="BL8351" s="138"/>
      <c r="BM8351" s="138"/>
    </row>
    <row r="8352" spans="62:65" ht="13" thickBot="1">
      <c r="BJ8352" s="138"/>
      <c r="BK8352" s="138"/>
      <c r="BL8352" s="138"/>
      <c r="BM8352" s="138"/>
    </row>
    <row r="8353" spans="62:65" ht="13" thickBot="1">
      <c r="BJ8353" s="138"/>
      <c r="BK8353" s="138"/>
      <c r="BL8353" s="138"/>
      <c r="BM8353" s="138"/>
    </row>
    <row r="8354" spans="62:65" ht="13" thickBot="1">
      <c r="BJ8354" s="138"/>
      <c r="BK8354" s="138"/>
      <c r="BL8354" s="138"/>
      <c r="BM8354" s="138"/>
    </row>
    <row r="8355" spans="62:65" ht="13" thickBot="1">
      <c r="BJ8355" s="138"/>
      <c r="BK8355" s="138"/>
      <c r="BL8355" s="138"/>
      <c r="BM8355" s="138"/>
    </row>
    <row r="8356" spans="62:65" ht="13" thickBot="1">
      <c r="BJ8356" s="138"/>
      <c r="BK8356" s="138"/>
      <c r="BL8356" s="138"/>
      <c r="BM8356" s="138"/>
    </row>
    <row r="8357" spans="62:65" ht="13" thickBot="1">
      <c r="BJ8357" s="138"/>
      <c r="BK8357" s="138"/>
      <c r="BL8357" s="138"/>
      <c r="BM8357" s="138"/>
    </row>
    <row r="8358" spans="62:65" ht="13" thickBot="1">
      <c r="BJ8358" s="138"/>
      <c r="BK8358" s="138"/>
      <c r="BL8358" s="138"/>
      <c r="BM8358" s="138"/>
    </row>
    <row r="8359" spans="62:65" ht="13" thickBot="1">
      <c r="BJ8359" s="138"/>
      <c r="BK8359" s="138"/>
      <c r="BL8359" s="138"/>
      <c r="BM8359" s="138"/>
    </row>
    <row r="8360" spans="62:65" ht="13" thickBot="1">
      <c r="BJ8360" s="138"/>
      <c r="BK8360" s="138"/>
      <c r="BL8360" s="138"/>
      <c r="BM8360" s="138"/>
    </row>
    <row r="8361" spans="62:65" ht="13" thickBot="1">
      <c r="BJ8361" s="138"/>
      <c r="BK8361" s="138"/>
      <c r="BL8361" s="138"/>
      <c r="BM8361" s="138"/>
    </row>
    <row r="8362" spans="62:65" ht="13" thickBot="1">
      <c r="BJ8362" s="138"/>
      <c r="BK8362" s="138"/>
      <c r="BL8362" s="138"/>
      <c r="BM8362" s="138"/>
    </row>
    <row r="8363" spans="62:65" ht="13" thickBot="1">
      <c r="BJ8363" s="138"/>
      <c r="BK8363" s="138"/>
      <c r="BL8363" s="138"/>
      <c r="BM8363" s="138"/>
    </row>
    <row r="8364" spans="62:65" ht="13" thickBot="1">
      <c r="BJ8364" s="138"/>
      <c r="BK8364" s="138"/>
      <c r="BL8364" s="138"/>
      <c r="BM8364" s="138"/>
    </row>
    <row r="8365" spans="62:65" ht="13" thickBot="1">
      <c r="BJ8365" s="138"/>
      <c r="BK8365" s="138"/>
      <c r="BL8365" s="138"/>
      <c r="BM8365" s="138"/>
    </row>
    <row r="8366" spans="62:65" ht="13" thickBot="1">
      <c r="BJ8366" s="138"/>
      <c r="BK8366" s="138"/>
      <c r="BL8366" s="138"/>
      <c r="BM8366" s="138"/>
    </row>
    <row r="8367" spans="62:65" ht="13" thickBot="1">
      <c r="BJ8367" s="138"/>
      <c r="BK8367" s="138"/>
      <c r="BL8367" s="138"/>
      <c r="BM8367" s="138"/>
    </row>
    <row r="8368" spans="62:65" ht="13" thickBot="1">
      <c r="BJ8368" s="138"/>
      <c r="BK8368" s="138"/>
      <c r="BL8368" s="138"/>
      <c r="BM8368" s="138"/>
    </row>
    <row r="8369" spans="62:65" ht="13" thickBot="1">
      <c r="BJ8369" s="138"/>
      <c r="BK8369" s="138"/>
      <c r="BL8369" s="138"/>
      <c r="BM8369" s="138"/>
    </row>
    <row r="8370" spans="62:65" ht="13" thickBot="1">
      <c r="BJ8370" s="138"/>
      <c r="BK8370" s="138"/>
      <c r="BL8370" s="138"/>
      <c r="BM8370" s="138"/>
    </row>
    <row r="8371" spans="62:65" ht="13" thickBot="1">
      <c r="BJ8371" s="138"/>
      <c r="BK8371" s="138"/>
      <c r="BL8371" s="138"/>
      <c r="BM8371" s="138"/>
    </row>
    <row r="8372" spans="62:65" ht="13" thickBot="1">
      <c r="BJ8372" s="138"/>
      <c r="BK8372" s="138"/>
      <c r="BL8372" s="138"/>
      <c r="BM8372" s="138"/>
    </row>
    <row r="8373" spans="62:65" ht="13" thickBot="1">
      <c r="BJ8373" s="138"/>
      <c r="BK8373" s="138"/>
      <c r="BL8373" s="138"/>
      <c r="BM8373" s="138"/>
    </row>
    <row r="8374" spans="62:65" ht="13" thickBot="1">
      <c r="BJ8374" s="138"/>
      <c r="BK8374" s="138"/>
      <c r="BL8374" s="138"/>
      <c r="BM8374" s="138"/>
    </row>
    <row r="8375" spans="62:65" ht="13" thickBot="1">
      <c r="BJ8375" s="138"/>
      <c r="BK8375" s="138"/>
      <c r="BL8375" s="138"/>
      <c r="BM8375" s="138"/>
    </row>
    <row r="8376" spans="62:65" ht="13" thickBot="1">
      <c r="BJ8376" s="138"/>
      <c r="BK8376" s="138"/>
      <c r="BL8376" s="138"/>
      <c r="BM8376" s="138"/>
    </row>
    <row r="8377" spans="62:65" ht="13" thickBot="1">
      <c r="BJ8377" s="138"/>
      <c r="BK8377" s="138"/>
      <c r="BL8377" s="138"/>
      <c r="BM8377" s="138"/>
    </row>
    <row r="8378" spans="62:65" ht="13" thickBot="1">
      <c r="BJ8378" s="138"/>
      <c r="BK8378" s="138"/>
      <c r="BL8378" s="138"/>
      <c r="BM8378" s="138"/>
    </row>
    <row r="8379" spans="62:65" ht="13" thickBot="1">
      <c r="BJ8379" s="138"/>
      <c r="BK8379" s="138"/>
      <c r="BL8379" s="138"/>
      <c r="BM8379" s="138"/>
    </row>
    <row r="8380" spans="62:65" ht="13" thickBot="1">
      <c r="BJ8380" s="138"/>
      <c r="BK8380" s="138"/>
      <c r="BL8380" s="138"/>
      <c r="BM8380" s="138"/>
    </row>
    <row r="8381" spans="62:65" ht="13" thickBot="1">
      <c r="BJ8381" s="138"/>
      <c r="BK8381" s="138"/>
      <c r="BL8381" s="138"/>
      <c r="BM8381" s="138"/>
    </row>
    <row r="8382" spans="62:65" ht="13" thickBot="1">
      <c r="BJ8382" s="138"/>
      <c r="BK8382" s="138"/>
      <c r="BL8382" s="138"/>
      <c r="BM8382" s="138"/>
    </row>
    <row r="8383" spans="62:65" ht="13" thickBot="1">
      <c r="BJ8383" s="138"/>
      <c r="BK8383" s="138"/>
      <c r="BL8383" s="138"/>
      <c r="BM8383" s="138"/>
    </row>
    <row r="8384" spans="62:65" ht="13" thickBot="1">
      <c r="BJ8384" s="138"/>
      <c r="BK8384" s="138"/>
      <c r="BL8384" s="138"/>
      <c r="BM8384" s="138"/>
    </row>
    <row r="8385" spans="62:65" ht="13" thickBot="1">
      <c r="BJ8385" s="138"/>
      <c r="BK8385" s="138"/>
      <c r="BL8385" s="138"/>
      <c r="BM8385" s="138"/>
    </row>
    <row r="8386" spans="62:65" ht="13" thickBot="1">
      <c r="BJ8386" s="138"/>
      <c r="BK8386" s="138"/>
      <c r="BL8386" s="138"/>
      <c r="BM8386" s="138"/>
    </row>
    <row r="8387" spans="62:65" ht="13" thickBot="1">
      <c r="BJ8387" s="138"/>
      <c r="BK8387" s="138"/>
      <c r="BL8387" s="138"/>
      <c r="BM8387" s="138"/>
    </row>
    <row r="8388" spans="62:65" ht="13" thickBot="1">
      <c r="BJ8388" s="138"/>
      <c r="BK8388" s="138"/>
      <c r="BL8388" s="138"/>
      <c r="BM8388" s="138"/>
    </row>
    <row r="8389" spans="62:65" ht="13" thickBot="1">
      <c r="BJ8389" s="138"/>
      <c r="BK8389" s="138"/>
      <c r="BL8389" s="138"/>
      <c r="BM8389" s="138"/>
    </row>
    <row r="8390" spans="62:65" ht="13" thickBot="1">
      <c r="BJ8390" s="138"/>
      <c r="BK8390" s="138"/>
      <c r="BL8390" s="138"/>
      <c r="BM8390" s="138"/>
    </row>
    <row r="8391" spans="62:65" ht="13" thickBot="1">
      <c r="BJ8391" s="138"/>
      <c r="BK8391" s="138"/>
      <c r="BL8391" s="138"/>
      <c r="BM8391" s="138"/>
    </row>
    <row r="8392" spans="62:65" ht="13" thickBot="1">
      <c r="BJ8392" s="138"/>
      <c r="BK8392" s="138"/>
      <c r="BL8392" s="138"/>
      <c r="BM8392" s="138"/>
    </row>
    <row r="8393" spans="62:65" ht="13" thickBot="1">
      <c r="BJ8393" s="138"/>
      <c r="BK8393" s="138"/>
      <c r="BL8393" s="138"/>
      <c r="BM8393" s="138"/>
    </row>
    <row r="8394" spans="62:65" ht="13" thickBot="1">
      <c r="BJ8394" s="138"/>
      <c r="BK8394" s="138"/>
      <c r="BL8394" s="138"/>
      <c r="BM8394" s="138"/>
    </row>
    <row r="8395" spans="62:65" ht="13" thickBot="1">
      <c r="BJ8395" s="138"/>
      <c r="BK8395" s="138"/>
      <c r="BL8395" s="138"/>
      <c r="BM8395" s="138"/>
    </row>
    <row r="8396" spans="62:65" ht="13" thickBot="1">
      <c r="BJ8396" s="138"/>
      <c r="BK8396" s="138"/>
      <c r="BL8396" s="138"/>
      <c r="BM8396" s="138"/>
    </row>
    <row r="8397" spans="62:65" ht="13" thickBot="1">
      <c r="BJ8397" s="138"/>
      <c r="BK8397" s="138"/>
      <c r="BL8397" s="138"/>
      <c r="BM8397" s="138"/>
    </row>
    <row r="8398" spans="62:65" ht="13" thickBot="1">
      <c r="BJ8398" s="138"/>
      <c r="BK8398" s="138"/>
      <c r="BL8398" s="138"/>
      <c r="BM8398" s="138"/>
    </row>
    <row r="8399" spans="62:65" ht="13" thickBot="1">
      <c r="BJ8399" s="138"/>
      <c r="BK8399" s="138"/>
      <c r="BL8399" s="138"/>
      <c r="BM8399" s="138"/>
    </row>
    <row r="8400" spans="62:65" ht="13" thickBot="1">
      <c r="BJ8400" s="138"/>
      <c r="BK8400" s="138"/>
      <c r="BL8400" s="138"/>
      <c r="BM8400" s="138"/>
    </row>
    <row r="8401" spans="62:65" ht="13" thickBot="1">
      <c r="BJ8401" s="138"/>
      <c r="BK8401" s="138"/>
      <c r="BL8401" s="138"/>
      <c r="BM8401" s="138"/>
    </row>
    <row r="8402" spans="62:65" ht="13" thickBot="1">
      <c r="BJ8402" s="138"/>
      <c r="BK8402" s="138"/>
      <c r="BL8402" s="138"/>
      <c r="BM8402" s="138"/>
    </row>
    <row r="8403" spans="62:65" ht="13" thickBot="1">
      <c r="BJ8403" s="138"/>
      <c r="BK8403" s="138"/>
      <c r="BL8403" s="138"/>
      <c r="BM8403" s="138"/>
    </row>
    <row r="8404" spans="62:65" ht="13" thickBot="1">
      <c r="BJ8404" s="138"/>
      <c r="BK8404" s="138"/>
      <c r="BL8404" s="138"/>
      <c r="BM8404" s="138"/>
    </row>
    <row r="8405" spans="62:65" ht="13" thickBot="1">
      <c r="BJ8405" s="138"/>
      <c r="BK8405" s="138"/>
      <c r="BL8405" s="138"/>
      <c r="BM8405" s="138"/>
    </row>
    <row r="8406" spans="62:65" ht="13" thickBot="1">
      <c r="BJ8406" s="138"/>
      <c r="BK8406" s="138"/>
      <c r="BL8406" s="138"/>
      <c r="BM8406" s="138"/>
    </row>
    <row r="8407" spans="62:65" ht="13" thickBot="1">
      <c r="BJ8407" s="138"/>
      <c r="BK8407" s="138"/>
      <c r="BL8407" s="138"/>
      <c r="BM8407" s="138"/>
    </row>
    <row r="8408" spans="62:65" ht="13" thickBot="1">
      <c r="BJ8408" s="138"/>
      <c r="BK8408" s="138"/>
      <c r="BL8408" s="138"/>
      <c r="BM8408" s="138"/>
    </row>
    <row r="8409" spans="62:65" ht="13" thickBot="1">
      <c r="BJ8409" s="138"/>
      <c r="BK8409" s="138"/>
      <c r="BL8409" s="138"/>
      <c r="BM8409" s="138"/>
    </row>
    <row r="8410" spans="62:65" ht="13" thickBot="1">
      <c r="BJ8410" s="138"/>
      <c r="BK8410" s="138"/>
      <c r="BL8410" s="138"/>
      <c r="BM8410" s="138"/>
    </row>
    <row r="8411" spans="62:65" ht="13" thickBot="1">
      <c r="BJ8411" s="138"/>
      <c r="BK8411" s="138"/>
      <c r="BL8411" s="138"/>
      <c r="BM8411" s="138"/>
    </row>
    <row r="8412" spans="62:65" ht="13" thickBot="1">
      <c r="BJ8412" s="138"/>
      <c r="BK8412" s="138"/>
      <c r="BL8412" s="138"/>
      <c r="BM8412" s="138"/>
    </row>
    <row r="8413" spans="62:65" ht="13" thickBot="1">
      <c r="BJ8413" s="138"/>
      <c r="BK8413" s="138"/>
      <c r="BL8413" s="138"/>
      <c r="BM8413" s="138"/>
    </row>
    <row r="8414" spans="62:65" ht="13" thickBot="1">
      <c r="BJ8414" s="138"/>
      <c r="BK8414" s="138"/>
      <c r="BL8414" s="138"/>
      <c r="BM8414" s="138"/>
    </row>
    <row r="8415" spans="62:65" ht="13" thickBot="1">
      <c r="BJ8415" s="138"/>
      <c r="BK8415" s="138"/>
      <c r="BL8415" s="138"/>
      <c r="BM8415" s="138"/>
    </row>
    <row r="8416" spans="62:65" ht="13" thickBot="1">
      <c r="BJ8416" s="138"/>
      <c r="BK8416" s="138"/>
      <c r="BL8416" s="138"/>
      <c r="BM8416" s="138"/>
    </row>
    <row r="8417" spans="62:65" ht="13" thickBot="1">
      <c r="BJ8417" s="138"/>
      <c r="BK8417" s="138"/>
      <c r="BL8417" s="138"/>
      <c r="BM8417" s="138"/>
    </row>
    <row r="8418" spans="62:65" ht="13" thickBot="1">
      <c r="BJ8418" s="138"/>
      <c r="BK8418" s="138"/>
      <c r="BL8418" s="138"/>
      <c r="BM8418" s="138"/>
    </row>
    <row r="8419" spans="62:65" ht="13" thickBot="1">
      <c r="BJ8419" s="138"/>
      <c r="BK8419" s="138"/>
      <c r="BL8419" s="138"/>
      <c r="BM8419" s="138"/>
    </row>
    <row r="8420" spans="62:65" ht="13" thickBot="1">
      <c r="BJ8420" s="138"/>
      <c r="BK8420" s="138"/>
      <c r="BL8420" s="138"/>
      <c r="BM8420" s="138"/>
    </row>
    <row r="8421" spans="62:65" ht="13" thickBot="1">
      <c r="BJ8421" s="138"/>
      <c r="BK8421" s="138"/>
      <c r="BL8421" s="138"/>
      <c r="BM8421" s="138"/>
    </row>
    <row r="8422" spans="62:65" ht="13" thickBot="1">
      <c r="BJ8422" s="138"/>
      <c r="BK8422" s="138"/>
      <c r="BL8422" s="138"/>
      <c r="BM8422" s="138"/>
    </row>
    <row r="8423" spans="62:65" ht="13" thickBot="1">
      <c r="BJ8423" s="138"/>
      <c r="BK8423" s="138"/>
      <c r="BL8423" s="138"/>
      <c r="BM8423" s="138"/>
    </row>
    <row r="8424" spans="62:65" ht="13" thickBot="1">
      <c r="BJ8424" s="138"/>
      <c r="BK8424" s="138"/>
      <c r="BL8424" s="138"/>
      <c r="BM8424" s="138"/>
    </row>
    <row r="8425" spans="62:65" ht="13" thickBot="1">
      <c r="BJ8425" s="138"/>
      <c r="BK8425" s="138"/>
      <c r="BL8425" s="138"/>
      <c r="BM8425" s="138"/>
    </row>
    <row r="8426" spans="62:65" ht="13" thickBot="1">
      <c r="BJ8426" s="138"/>
      <c r="BK8426" s="138"/>
      <c r="BL8426" s="138"/>
      <c r="BM8426" s="138"/>
    </row>
    <row r="8427" spans="62:65" ht="13" thickBot="1">
      <c r="BJ8427" s="138"/>
      <c r="BK8427" s="138"/>
      <c r="BL8427" s="138"/>
      <c r="BM8427" s="138"/>
    </row>
    <row r="8428" spans="62:65" ht="13" thickBot="1">
      <c r="BJ8428" s="138"/>
      <c r="BK8428" s="138"/>
      <c r="BL8428" s="138"/>
      <c r="BM8428" s="138"/>
    </row>
    <row r="8429" spans="62:65" ht="13" thickBot="1">
      <c r="BJ8429" s="138"/>
      <c r="BK8429" s="138"/>
      <c r="BL8429" s="138"/>
      <c r="BM8429" s="138"/>
    </row>
    <row r="8430" spans="62:65" ht="13" thickBot="1">
      <c r="BJ8430" s="138"/>
      <c r="BK8430" s="138"/>
      <c r="BL8430" s="138"/>
      <c r="BM8430" s="138"/>
    </row>
    <row r="8431" spans="62:65" ht="13" thickBot="1">
      <c r="BJ8431" s="138"/>
      <c r="BK8431" s="138"/>
      <c r="BL8431" s="138"/>
      <c r="BM8431" s="138"/>
    </row>
    <row r="8432" spans="62:65" ht="13" thickBot="1">
      <c r="BJ8432" s="138"/>
      <c r="BK8432" s="138"/>
      <c r="BL8432" s="138"/>
      <c r="BM8432" s="138"/>
    </row>
    <row r="8433" spans="62:65" ht="13" thickBot="1">
      <c r="BJ8433" s="138"/>
      <c r="BK8433" s="138"/>
      <c r="BL8433" s="138"/>
      <c r="BM8433" s="138"/>
    </row>
    <row r="8434" spans="62:65" ht="13" thickBot="1">
      <c r="BJ8434" s="138"/>
      <c r="BK8434" s="138"/>
      <c r="BL8434" s="138"/>
      <c r="BM8434" s="138"/>
    </row>
    <row r="8435" spans="62:65" ht="13" thickBot="1">
      <c r="BJ8435" s="138"/>
      <c r="BK8435" s="138"/>
      <c r="BL8435" s="138"/>
      <c r="BM8435" s="138"/>
    </row>
    <row r="8436" spans="62:65" ht="13" thickBot="1">
      <c r="BJ8436" s="138"/>
      <c r="BK8436" s="138"/>
      <c r="BL8436" s="138"/>
      <c r="BM8436" s="138"/>
    </row>
    <row r="8437" spans="62:65" ht="13" thickBot="1">
      <c r="BJ8437" s="138"/>
      <c r="BK8437" s="138"/>
      <c r="BL8437" s="138"/>
      <c r="BM8437" s="138"/>
    </row>
    <row r="8438" spans="62:65" ht="13" thickBot="1">
      <c r="BJ8438" s="138"/>
      <c r="BK8438" s="138"/>
      <c r="BL8438" s="138"/>
      <c r="BM8438" s="138"/>
    </row>
    <row r="8439" spans="62:65" ht="13" thickBot="1">
      <c r="BJ8439" s="138"/>
      <c r="BK8439" s="138"/>
      <c r="BL8439" s="138"/>
      <c r="BM8439" s="138"/>
    </row>
    <row r="8440" spans="62:65" ht="13" thickBot="1">
      <c r="BJ8440" s="138"/>
      <c r="BK8440" s="138"/>
      <c r="BL8440" s="138"/>
      <c r="BM8440" s="138"/>
    </row>
    <row r="8441" spans="62:65" ht="13" thickBot="1">
      <c r="BJ8441" s="138"/>
      <c r="BK8441" s="138"/>
      <c r="BL8441" s="138"/>
      <c r="BM8441" s="138"/>
    </row>
    <row r="8442" spans="62:65" ht="13" thickBot="1">
      <c r="BJ8442" s="138"/>
      <c r="BK8442" s="138"/>
      <c r="BL8442" s="138"/>
      <c r="BM8442" s="138"/>
    </row>
    <row r="8443" spans="62:65" ht="13" thickBot="1">
      <c r="BJ8443" s="138"/>
      <c r="BK8443" s="138"/>
      <c r="BL8443" s="138"/>
      <c r="BM8443" s="138"/>
    </row>
    <row r="8444" spans="62:65" ht="13" thickBot="1">
      <c r="BJ8444" s="138"/>
      <c r="BK8444" s="138"/>
      <c r="BL8444" s="138"/>
      <c r="BM8444" s="138"/>
    </row>
    <row r="8445" spans="62:65" ht="13" thickBot="1">
      <c r="BJ8445" s="138"/>
      <c r="BK8445" s="138"/>
      <c r="BL8445" s="138"/>
      <c r="BM8445" s="138"/>
    </row>
    <row r="8446" spans="62:65" ht="13" thickBot="1">
      <c r="BJ8446" s="138"/>
      <c r="BK8446" s="138"/>
      <c r="BL8446" s="138"/>
      <c r="BM8446" s="138"/>
    </row>
    <row r="8447" spans="62:65" ht="13" thickBot="1">
      <c r="BJ8447" s="138"/>
      <c r="BK8447" s="138"/>
      <c r="BL8447" s="138"/>
      <c r="BM8447" s="138"/>
    </row>
    <row r="8448" spans="62:65" ht="13" thickBot="1">
      <c r="BJ8448" s="138"/>
      <c r="BK8448" s="138"/>
      <c r="BL8448" s="138"/>
      <c r="BM8448" s="138"/>
    </row>
    <row r="8449" spans="62:65" ht="13" thickBot="1">
      <c r="BJ8449" s="138"/>
      <c r="BK8449" s="138"/>
      <c r="BL8449" s="138"/>
      <c r="BM8449" s="138"/>
    </row>
    <row r="8450" spans="62:65" ht="13" thickBot="1">
      <c r="BJ8450" s="138"/>
      <c r="BK8450" s="138"/>
      <c r="BL8450" s="138"/>
      <c r="BM8450" s="138"/>
    </row>
    <row r="8451" spans="62:65" ht="13" thickBot="1">
      <c r="BJ8451" s="138"/>
      <c r="BK8451" s="138"/>
      <c r="BL8451" s="138"/>
      <c r="BM8451" s="138"/>
    </row>
    <row r="8452" spans="62:65" ht="13" thickBot="1">
      <c r="BJ8452" s="138"/>
      <c r="BK8452" s="138"/>
      <c r="BL8452" s="138"/>
      <c r="BM8452" s="138"/>
    </row>
    <row r="8453" spans="62:65" ht="13" thickBot="1">
      <c r="BJ8453" s="138"/>
      <c r="BK8453" s="138"/>
      <c r="BL8453" s="138"/>
      <c r="BM8453" s="138"/>
    </row>
    <row r="8454" spans="62:65" ht="13" thickBot="1">
      <c r="BJ8454" s="138"/>
      <c r="BK8454" s="138"/>
      <c r="BL8454" s="138"/>
      <c r="BM8454" s="138"/>
    </row>
    <row r="8455" spans="62:65" ht="13" thickBot="1">
      <c r="BJ8455" s="138"/>
      <c r="BK8455" s="138"/>
      <c r="BL8455" s="138"/>
      <c r="BM8455" s="138"/>
    </row>
    <row r="8456" spans="62:65" ht="13" thickBot="1">
      <c r="BJ8456" s="138"/>
      <c r="BK8456" s="138"/>
      <c r="BL8456" s="138"/>
      <c r="BM8456" s="138"/>
    </row>
    <row r="8457" spans="62:65" ht="13" thickBot="1">
      <c r="BJ8457" s="138"/>
      <c r="BK8457" s="138"/>
      <c r="BL8457" s="138"/>
      <c r="BM8457" s="138"/>
    </row>
    <row r="8458" spans="62:65" ht="13" thickBot="1">
      <c r="BJ8458" s="138"/>
      <c r="BK8458" s="138"/>
      <c r="BL8458" s="138"/>
      <c r="BM8458" s="138"/>
    </row>
    <row r="8459" spans="62:65" ht="13" thickBot="1">
      <c r="BJ8459" s="138"/>
      <c r="BK8459" s="138"/>
      <c r="BL8459" s="138"/>
      <c r="BM8459" s="138"/>
    </row>
    <row r="8460" spans="62:65" ht="13" thickBot="1">
      <c r="BJ8460" s="138"/>
      <c r="BK8460" s="138"/>
      <c r="BL8460" s="138"/>
      <c r="BM8460" s="138"/>
    </row>
    <row r="8461" spans="62:65" ht="13" thickBot="1">
      <c r="BJ8461" s="138"/>
      <c r="BK8461" s="138"/>
      <c r="BL8461" s="138"/>
      <c r="BM8461" s="138"/>
    </row>
    <row r="8462" spans="62:65" ht="13" thickBot="1">
      <c r="BJ8462" s="138"/>
      <c r="BK8462" s="138"/>
      <c r="BL8462" s="138"/>
      <c r="BM8462" s="138"/>
    </row>
    <row r="8463" spans="62:65" ht="13" thickBot="1">
      <c r="BJ8463" s="138"/>
      <c r="BK8463" s="138"/>
      <c r="BL8463" s="138"/>
      <c r="BM8463" s="138"/>
    </row>
    <row r="8464" spans="62:65" ht="13" thickBot="1">
      <c r="BJ8464" s="138"/>
      <c r="BK8464" s="138"/>
      <c r="BL8464" s="138"/>
      <c r="BM8464" s="138"/>
    </row>
    <row r="8465" spans="62:65" ht="13" thickBot="1">
      <c r="BJ8465" s="138"/>
      <c r="BK8465" s="138"/>
      <c r="BL8465" s="138"/>
      <c r="BM8465" s="138"/>
    </row>
    <row r="8466" spans="62:65" ht="13" thickBot="1">
      <c r="BJ8466" s="138"/>
      <c r="BK8466" s="138"/>
      <c r="BL8466" s="138"/>
      <c r="BM8466" s="138"/>
    </row>
    <row r="8467" spans="62:65" ht="13" thickBot="1">
      <c r="BJ8467" s="138"/>
      <c r="BK8467" s="138"/>
      <c r="BL8467" s="138"/>
      <c r="BM8467" s="138"/>
    </row>
    <row r="8468" spans="62:65" ht="13" thickBot="1">
      <c r="BJ8468" s="138"/>
      <c r="BK8468" s="138"/>
      <c r="BL8468" s="138"/>
      <c r="BM8468" s="138"/>
    </row>
    <row r="8469" spans="62:65" ht="13" thickBot="1">
      <c r="BJ8469" s="138"/>
      <c r="BK8469" s="138"/>
      <c r="BL8469" s="138"/>
      <c r="BM8469" s="138"/>
    </row>
    <row r="8470" spans="62:65" ht="13" thickBot="1">
      <c r="BJ8470" s="138"/>
      <c r="BK8470" s="138"/>
      <c r="BL8470" s="138"/>
      <c r="BM8470" s="138"/>
    </row>
    <row r="8471" spans="62:65" ht="13" thickBot="1">
      <c r="BJ8471" s="138"/>
      <c r="BK8471" s="138"/>
      <c r="BL8471" s="138"/>
      <c r="BM8471" s="138"/>
    </row>
    <row r="8472" spans="62:65" ht="13" thickBot="1">
      <c r="BJ8472" s="138"/>
      <c r="BK8472" s="138"/>
      <c r="BL8472" s="138"/>
      <c r="BM8472" s="138"/>
    </row>
    <row r="8473" spans="62:65" ht="13" thickBot="1">
      <c r="BJ8473" s="138"/>
      <c r="BK8473" s="138"/>
      <c r="BL8473" s="138"/>
      <c r="BM8473" s="138"/>
    </row>
    <row r="8474" spans="62:65" ht="13" thickBot="1">
      <c r="BJ8474" s="138"/>
      <c r="BK8474" s="138"/>
      <c r="BL8474" s="138"/>
      <c r="BM8474" s="138"/>
    </row>
    <row r="8475" spans="62:65" ht="13" thickBot="1">
      <c r="BJ8475" s="138"/>
      <c r="BK8475" s="138"/>
      <c r="BL8475" s="138"/>
      <c r="BM8475" s="138"/>
    </row>
    <row r="8476" spans="62:65" ht="13" thickBot="1">
      <c r="BJ8476" s="138"/>
      <c r="BK8476" s="138"/>
      <c r="BL8476" s="138"/>
      <c r="BM8476" s="138"/>
    </row>
    <row r="8477" spans="62:65" ht="13" thickBot="1">
      <c r="BJ8477" s="138"/>
      <c r="BK8477" s="138"/>
      <c r="BL8477" s="138"/>
      <c r="BM8477" s="138"/>
    </row>
    <row r="8478" spans="62:65" ht="13" thickBot="1">
      <c r="BJ8478" s="138"/>
      <c r="BK8478" s="138"/>
      <c r="BL8478" s="138"/>
      <c r="BM8478" s="138"/>
    </row>
    <row r="8479" spans="62:65" ht="13" thickBot="1">
      <c r="BJ8479" s="138"/>
      <c r="BK8479" s="138"/>
      <c r="BL8479" s="138"/>
      <c r="BM8479" s="138"/>
    </row>
    <row r="8480" spans="62:65" ht="13" thickBot="1">
      <c r="BJ8480" s="138"/>
      <c r="BK8480" s="138"/>
      <c r="BL8480" s="138"/>
      <c r="BM8480" s="138"/>
    </row>
    <row r="8481" spans="62:65" ht="13" thickBot="1">
      <c r="BJ8481" s="138"/>
      <c r="BK8481" s="138"/>
      <c r="BL8481" s="138"/>
      <c r="BM8481" s="138"/>
    </row>
    <row r="8482" spans="62:65" ht="13" thickBot="1">
      <c r="BJ8482" s="138"/>
      <c r="BK8482" s="138"/>
      <c r="BL8482" s="138"/>
      <c r="BM8482" s="138"/>
    </row>
    <row r="8483" spans="62:65" ht="13" thickBot="1">
      <c r="BJ8483" s="138"/>
      <c r="BK8483" s="138"/>
      <c r="BL8483" s="138"/>
      <c r="BM8483" s="138"/>
    </row>
    <row r="8484" spans="62:65" ht="13" thickBot="1">
      <c r="BJ8484" s="138"/>
      <c r="BK8484" s="138"/>
      <c r="BL8484" s="138"/>
      <c r="BM8484" s="138"/>
    </row>
    <row r="8485" spans="62:65" ht="13" thickBot="1">
      <c r="BJ8485" s="138"/>
      <c r="BK8485" s="138"/>
      <c r="BL8485" s="138"/>
      <c r="BM8485" s="138"/>
    </row>
    <row r="8486" spans="62:65" ht="13" thickBot="1">
      <c r="BJ8486" s="138"/>
      <c r="BK8486" s="138"/>
      <c r="BL8486" s="138"/>
      <c r="BM8486" s="138"/>
    </row>
    <row r="8487" spans="62:65" ht="13" thickBot="1">
      <c r="BJ8487" s="138"/>
      <c r="BK8487" s="138"/>
      <c r="BL8487" s="138"/>
      <c r="BM8487" s="138"/>
    </row>
    <row r="8488" spans="62:65" ht="13" thickBot="1">
      <c r="BJ8488" s="138"/>
      <c r="BK8488" s="138"/>
      <c r="BL8488" s="138"/>
      <c r="BM8488" s="138"/>
    </row>
    <row r="8489" spans="62:65" ht="13" thickBot="1">
      <c r="BJ8489" s="138"/>
      <c r="BK8489" s="138"/>
      <c r="BL8489" s="138"/>
      <c r="BM8489" s="138"/>
    </row>
    <row r="8490" spans="62:65" ht="13" thickBot="1">
      <c r="BJ8490" s="138"/>
      <c r="BK8490" s="138"/>
      <c r="BL8490" s="138"/>
      <c r="BM8490" s="138"/>
    </row>
    <row r="8491" spans="62:65" ht="13" thickBot="1">
      <c r="BJ8491" s="138"/>
      <c r="BK8491" s="138"/>
      <c r="BL8491" s="138"/>
      <c r="BM8491" s="138"/>
    </row>
    <row r="8492" spans="62:65" ht="13" thickBot="1">
      <c r="BJ8492" s="138"/>
      <c r="BK8492" s="138"/>
      <c r="BL8492" s="138"/>
      <c r="BM8492" s="138"/>
    </row>
    <row r="8493" spans="62:65" ht="13" thickBot="1">
      <c r="BJ8493" s="138"/>
      <c r="BK8493" s="138"/>
      <c r="BL8493" s="138"/>
      <c r="BM8493" s="138"/>
    </row>
    <row r="8494" spans="62:65" ht="13" thickBot="1">
      <c r="BJ8494" s="138"/>
      <c r="BK8494" s="138"/>
      <c r="BL8494" s="138"/>
      <c r="BM8494" s="138"/>
    </row>
    <row r="8495" spans="62:65" ht="13" thickBot="1">
      <c r="BJ8495" s="138"/>
      <c r="BK8495" s="138"/>
      <c r="BL8495" s="138"/>
      <c r="BM8495" s="138"/>
    </row>
    <row r="8496" spans="62:65" ht="13" thickBot="1">
      <c r="BJ8496" s="138"/>
      <c r="BK8496" s="138"/>
      <c r="BL8496" s="138"/>
      <c r="BM8496" s="138"/>
    </row>
    <row r="8497" spans="62:65" ht="13" thickBot="1">
      <c r="BJ8497" s="138"/>
      <c r="BK8497" s="138"/>
      <c r="BL8497" s="138"/>
      <c r="BM8497" s="138"/>
    </row>
    <row r="8498" spans="62:65" ht="13" thickBot="1">
      <c r="BJ8498" s="138"/>
      <c r="BK8498" s="138"/>
      <c r="BL8498" s="138"/>
      <c r="BM8498" s="138"/>
    </row>
    <row r="8499" spans="62:65" ht="13" thickBot="1">
      <c r="BJ8499" s="138"/>
      <c r="BK8499" s="138"/>
      <c r="BL8499" s="138"/>
      <c r="BM8499" s="138"/>
    </row>
    <row r="8500" spans="62:65" ht="13" thickBot="1">
      <c r="BJ8500" s="138"/>
      <c r="BK8500" s="138"/>
      <c r="BL8500" s="138"/>
      <c r="BM8500" s="138"/>
    </row>
    <row r="8501" spans="62:65" ht="13" thickBot="1">
      <c r="BJ8501" s="138"/>
      <c r="BK8501" s="138"/>
      <c r="BL8501" s="138"/>
      <c r="BM8501" s="138"/>
    </row>
    <row r="8502" spans="62:65" ht="13" thickBot="1">
      <c r="BJ8502" s="138"/>
      <c r="BK8502" s="138"/>
      <c r="BL8502" s="138"/>
      <c r="BM8502" s="138"/>
    </row>
    <row r="8503" spans="62:65" ht="13" thickBot="1">
      <c r="BJ8503" s="138"/>
      <c r="BK8503" s="138"/>
      <c r="BL8503" s="138"/>
      <c r="BM8503" s="138"/>
    </row>
    <row r="8504" spans="62:65" ht="13" thickBot="1">
      <c r="BJ8504" s="138"/>
      <c r="BK8504" s="138"/>
      <c r="BL8504" s="138"/>
      <c r="BM8504" s="138"/>
    </row>
    <row r="8505" spans="62:65" ht="13" thickBot="1">
      <c r="BJ8505" s="138"/>
      <c r="BK8505" s="138"/>
      <c r="BL8505" s="138"/>
      <c r="BM8505" s="138"/>
    </row>
    <row r="8506" spans="62:65" ht="13" thickBot="1">
      <c r="BJ8506" s="138"/>
      <c r="BK8506" s="138"/>
      <c r="BL8506" s="138"/>
      <c r="BM8506" s="138"/>
    </row>
    <row r="8507" spans="62:65" ht="13" thickBot="1">
      <c r="BJ8507" s="138"/>
      <c r="BK8507" s="138"/>
      <c r="BL8507" s="138"/>
      <c r="BM8507" s="138"/>
    </row>
    <row r="8508" spans="62:65" ht="13" thickBot="1">
      <c r="BJ8508" s="138"/>
      <c r="BK8508" s="138"/>
      <c r="BL8508" s="138"/>
      <c r="BM8508" s="138"/>
    </row>
    <row r="8509" spans="62:65" ht="13" thickBot="1">
      <c r="BJ8509" s="138"/>
      <c r="BK8509" s="138"/>
      <c r="BL8509" s="138"/>
      <c r="BM8509" s="138"/>
    </row>
    <row r="8510" spans="62:65" ht="13" thickBot="1">
      <c r="BJ8510" s="138"/>
      <c r="BK8510" s="138"/>
      <c r="BL8510" s="138"/>
      <c r="BM8510" s="138"/>
    </row>
    <row r="8511" spans="62:65" ht="13" thickBot="1">
      <c r="BJ8511" s="138"/>
      <c r="BK8511" s="138"/>
      <c r="BL8511" s="138"/>
      <c r="BM8511" s="138"/>
    </row>
    <row r="8512" spans="62:65" ht="13" thickBot="1">
      <c r="BJ8512" s="138"/>
      <c r="BK8512" s="138"/>
      <c r="BL8512" s="138"/>
      <c r="BM8512" s="138"/>
    </row>
    <row r="8513" spans="62:65" ht="13" thickBot="1">
      <c r="BJ8513" s="138"/>
      <c r="BK8513" s="138"/>
      <c r="BL8513" s="138"/>
      <c r="BM8513" s="138"/>
    </row>
    <row r="8514" spans="62:65" ht="13" thickBot="1">
      <c r="BJ8514" s="138"/>
      <c r="BK8514" s="138"/>
      <c r="BL8514" s="138"/>
      <c r="BM8514" s="138"/>
    </row>
    <row r="8515" spans="62:65" ht="13" thickBot="1">
      <c r="BJ8515" s="138"/>
      <c r="BK8515" s="138"/>
      <c r="BL8515" s="138"/>
      <c r="BM8515" s="138"/>
    </row>
    <row r="8516" spans="62:65" ht="13" thickBot="1">
      <c r="BJ8516" s="138"/>
      <c r="BK8516" s="138"/>
      <c r="BL8516" s="138"/>
      <c r="BM8516" s="138"/>
    </row>
    <row r="8517" spans="62:65" ht="13" thickBot="1">
      <c r="BJ8517" s="138"/>
      <c r="BK8517" s="138"/>
      <c r="BL8517" s="138"/>
      <c r="BM8517" s="138"/>
    </row>
    <row r="8518" spans="62:65" ht="13" thickBot="1">
      <c r="BJ8518" s="138"/>
      <c r="BK8518" s="138"/>
      <c r="BL8518" s="138"/>
      <c r="BM8518" s="138"/>
    </row>
    <row r="8519" spans="62:65" ht="13" thickBot="1">
      <c r="BJ8519" s="138"/>
      <c r="BK8519" s="138"/>
      <c r="BL8519" s="138"/>
      <c r="BM8519" s="138"/>
    </row>
    <row r="8520" spans="62:65" ht="13" thickBot="1">
      <c r="BJ8520" s="138"/>
      <c r="BK8520" s="138"/>
      <c r="BL8520" s="138"/>
      <c r="BM8520" s="138"/>
    </row>
    <row r="8521" spans="62:65" ht="13" thickBot="1">
      <c r="BJ8521" s="138"/>
      <c r="BK8521" s="138"/>
      <c r="BL8521" s="138"/>
      <c r="BM8521" s="138"/>
    </row>
    <row r="8522" spans="62:65" ht="13" thickBot="1">
      <c r="BJ8522" s="138"/>
      <c r="BK8522" s="138"/>
      <c r="BL8522" s="138"/>
      <c r="BM8522" s="138"/>
    </row>
    <row r="8523" spans="62:65" ht="13" thickBot="1">
      <c r="BJ8523" s="138"/>
      <c r="BK8523" s="138"/>
      <c r="BL8523" s="138"/>
      <c r="BM8523" s="138"/>
    </row>
    <row r="8524" spans="62:65" ht="13" thickBot="1">
      <c r="BJ8524" s="138"/>
      <c r="BK8524" s="138"/>
      <c r="BL8524" s="138"/>
      <c r="BM8524" s="138"/>
    </row>
    <row r="8525" spans="62:65" ht="13" thickBot="1">
      <c r="BJ8525" s="138"/>
      <c r="BK8525" s="138"/>
      <c r="BL8525" s="138"/>
      <c r="BM8525" s="138"/>
    </row>
    <row r="8526" spans="62:65" ht="13" thickBot="1">
      <c r="BJ8526" s="138"/>
      <c r="BK8526" s="138"/>
      <c r="BL8526" s="138"/>
      <c r="BM8526" s="138"/>
    </row>
    <row r="8527" spans="62:65" ht="13" thickBot="1">
      <c r="BJ8527" s="138"/>
      <c r="BK8527" s="138"/>
      <c r="BL8527" s="138"/>
      <c r="BM8527" s="138"/>
    </row>
    <row r="8528" spans="62:65" ht="13" thickBot="1">
      <c r="BJ8528" s="138"/>
      <c r="BK8528" s="138"/>
      <c r="BL8528" s="138"/>
      <c r="BM8528" s="138"/>
    </row>
    <row r="8529" spans="62:65" ht="13" thickBot="1">
      <c r="BJ8529" s="138"/>
      <c r="BK8529" s="138"/>
      <c r="BL8529" s="138"/>
      <c r="BM8529" s="138"/>
    </row>
    <row r="8530" spans="62:65" ht="13" thickBot="1">
      <c r="BJ8530" s="138"/>
      <c r="BK8530" s="138"/>
      <c r="BL8530" s="138"/>
      <c r="BM8530" s="138"/>
    </row>
    <row r="8531" spans="62:65" ht="13" thickBot="1">
      <c r="BJ8531" s="138"/>
      <c r="BK8531" s="138"/>
      <c r="BL8531" s="138"/>
      <c r="BM8531" s="138"/>
    </row>
    <row r="8532" spans="62:65" ht="13" thickBot="1">
      <c r="BJ8532" s="138"/>
      <c r="BK8532" s="138"/>
      <c r="BL8532" s="138"/>
      <c r="BM8532" s="138"/>
    </row>
    <row r="8533" spans="62:65" ht="13" thickBot="1">
      <c r="BJ8533" s="138"/>
      <c r="BK8533" s="138"/>
      <c r="BL8533" s="138"/>
      <c r="BM8533" s="138"/>
    </row>
    <row r="8534" spans="62:65" ht="13" thickBot="1">
      <c r="BJ8534" s="138"/>
      <c r="BK8534" s="138"/>
      <c r="BL8534" s="138"/>
      <c r="BM8534" s="138"/>
    </row>
    <row r="8535" spans="62:65" ht="13" thickBot="1">
      <c r="BJ8535" s="138"/>
      <c r="BK8535" s="138"/>
      <c r="BL8535" s="138"/>
      <c r="BM8535" s="138"/>
    </row>
    <row r="8536" spans="62:65" ht="13" thickBot="1">
      <c r="BJ8536" s="138"/>
      <c r="BK8536" s="138"/>
      <c r="BL8536" s="138"/>
      <c r="BM8536" s="138"/>
    </row>
    <row r="8537" spans="62:65" ht="13" thickBot="1">
      <c r="BJ8537" s="138"/>
      <c r="BK8537" s="138"/>
      <c r="BL8537" s="138"/>
      <c r="BM8537" s="138"/>
    </row>
    <row r="8538" spans="62:65" ht="13" thickBot="1">
      <c r="BJ8538" s="138"/>
      <c r="BK8538" s="138"/>
      <c r="BL8538" s="138"/>
      <c r="BM8538" s="138"/>
    </row>
    <row r="8539" spans="62:65" ht="13" thickBot="1">
      <c r="BJ8539" s="138"/>
      <c r="BK8539" s="138"/>
      <c r="BL8539" s="138"/>
      <c r="BM8539" s="138"/>
    </row>
    <row r="8540" spans="62:65" ht="13" thickBot="1">
      <c r="BJ8540" s="138"/>
      <c r="BK8540" s="138"/>
      <c r="BL8540" s="138"/>
      <c r="BM8540" s="138"/>
    </row>
    <row r="8541" spans="62:65" ht="13" thickBot="1">
      <c r="BJ8541" s="138"/>
      <c r="BK8541" s="138"/>
      <c r="BL8541" s="138"/>
      <c r="BM8541" s="138"/>
    </row>
    <row r="8542" spans="62:65" ht="13" thickBot="1">
      <c r="BJ8542" s="138"/>
      <c r="BK8542" s="138"/>
      <c r="BL8542" s="138"/>
      <c r="BM8542" s="138"/>
    </row>
    <row r="8543" spans="62:65" ht="13" thickBot="1">
      <c r="BJ8543" s="138"/>
      <c r="BK8543" s="138"/>
      <c r="BL8543" s="138"/>
      <c r="BM8543" s="138"/>
    </row>
    <row r="8544" spans="62:65" ht="13" thickBot="1">
      <c r="BJ8544" s="138"/>
      <c r="BK8544" s="138"/>
      <c r="BL8544" s="138"/>
      <c r="BM8544" s="138"/>
    </row>
    <row r="8545" spans="62:65" ht="13" thickBot="1">
      <c r="BJ8545" s="138"/>
      <c r="BK8545" s="138"/>
      <c r="BL8545" s="138"/>
      <c r="BM8545" s="138"/>
    </row>
    <row r="8546" spans="62:65" ht="13" thickBot="1">
      <c r="BJ8546" s="138"/>
      <c r="BK8546" s="138"/>
      <c r="BL8546" s="138"/>
      <c r="BM8546" s="138"/>
    </row>
    <row r="8547" spans="62:65" ht="13" thickBot="1">
      <c r="BJ8547" s="138"/>
      <c r="BK8547" s="138"/>
      <c r="BL8547" s="138"/>
      <c r="BM8547" s="138"/>
    </row>
    <row r="8548" spans="62:65" ht="13" thickBot="1">
      <c r="BJ8548" s="138"/>
      <c r="BK8548" s="138"/>
      <c r="BL8548" s="138"/>
      <c r="BM8548" s="138"/>
    </row>
    <row r="8549" spans="62:65" ht="13" thickBot="1">
      <c r="BJ8549" s="138"/>
      <c r="BK8549" s="138"/>
      <c r="BL8549" s="138"/>
      <c r="BM8549" s="138"/>
    </row>
    <row r="8550" spans="62:65" ht="13" thickBot="1">
      <c r="BJ8550" s="138"/>
      <c r="BK8550" s="138"/>
      <c r="BL8550" s="138"/>
      <c r="BM8550" s="138"/>
    </row>
    <row r="8551" spans="62:65" ht="13" thickBot="1">
      <c r="BJ8551" s="138"/>
      <c r="BK8551" s="138"/>
      <c r="BL8551" s="138"/>
      <c r="BM8551" s="138"/>
    </row>
    <row r="8552" spans="62:65" ht="13" thickBot="1">
      <c r="BJ8552" s="138"/>
      <c r="BK8552" s="138"/>
      <c r="BL8552" s="138"/>
      <c r="BM8552" s="138"/>
    </row>
    <row r="8553" spans="62:65" ht="13" thickBot="1">
      <c r="BJ8553" s="138"/>
      <c r="BK8553" s="138"/>
      <c r="BL8553" s="138"/>
      <c r="BM8553" s="138"/>
    </row>
    <row r="8554" spans="62:65" ht="13" thickBot="1">
      <c r="BJ8554" s="138"/>
      <c r="BK8554" s="138"/>
      <c r="BL8554" s="138"/>
      <c r="BM8554" s="138"/>
    </row>
    <row r="8555" spans="62:65" ht="13" thickBot="1">
      <c r="BJ8555" s="138"/>
      <c r="BK8555" s="138"/>
      <c r="BL8555" s="138"/>
      <c r="BM8555" s="138"/>
    </row>
    <row r="8556" spans="62:65" ht="13" thickBot="1">
      <c r="BJ8556" s="138"/>
      <c r="BK8556" s="138"/>
      <c r="BL8556" s="138"/>
      <c r="BM8556" s="138"/>
    </row>
    <row r="8557" spans="62:65" ht="13" thickBot="1">
      <c r="BJ8557" s="138"/>
      <c r="BK8557" s="138"/>
      <c r="BL8557" s="138"/>
      <c r="BM8557" s="138"/>
    </row>
    <row r="8558" spans="62:65" ht="13" thickBot="1">
      <c r="BJ8558" s="138"/>
      <c r="BK8558" s="138"/>
      <c r="BL8558" s="138"/>
      <c r="BM8558" s="138"/>
    </row>
    <row r="8559" spans="62:65" ht="13" thickBot="1">
      <c r="BJ8559" s="138"/>
      <c r="BK8559" s="138"/>
      <c r="BL8559" s="138"/>
      <c r="BM8559" s="138"/>
    </row>
    <row r="8560" spans="62:65" ht="13" thickBot="1">
      <c r="BJ8560" s="138"/>
      <c r="BK8560" s="138"/>
      <c r="BL8560" s="138"/>
      <c r="BM8560" s="138"/>
    </row>
    <row r="8561" spans="62:65" ht="13" thickBot="1">
      <c r="BJ8561" s="138"/>
      <c r="BK8561" s="138"/>
      <c r="BL8561" s="138"/>
      <c r="BM8561" s="138"/>
    </row>
    <row r="8562" spans="62:65" ht="13" thickBot="1">
      <c r="BJ8562" s="138"/>
      <c r="BK8562" s="138"/>
      <c r="BL8562" s="138"/>
      <c r="BM8562" s="138"/>
    </row>
    <row r="8563" spans="62:65" ht="13" thickBot="1">
      <c r="BJ8563" s="138"/>
      <c r="BK8563" s="138"/>
      <c r="BL8563" s="138"/>
      <c r="BM8563" s="138"/>
    </row>
    <row r="8564" spans="62:65" ht="13" thickBot="1">
      <c r="BJ8564" s="138"/>
      <c r="BK8564" s="138"/>
      <c r="BL8564" s="138"/>
      <c r="BM8564" s="138"/>
    </row>
    <row r="8565" spans="62:65" ht="13" thickBot="1">
      <c r="BJ8565" s="138"/>
      <c r="BK8565" s="138"/>
      <c r="BL8565" s="138"/>
      <c r="BM8565" s="138"/>
    </row>
    <row r="8566" spans="62:65" ht="13" thickBot="1">
      <c r="BJ8566" s="138"/>
      <c r="BK8566" s="138"/>
      <c r="BL8566" s="138"/>
      <c r="BM8566" s="138"/>
    </row>
    <row r="8567" spans="62:65" ht="13" thickBot="1">
      <c r="BJ8567" s="138"/>
      <c r="BK8567" s="138"/>
      <c r="BL8567" s="138"/>
      <c r="BM8567" s="138"/>
    </row>
    <row r="8568" spans="62:65" ht="13" thickBot="1">
      <c r="BJ8568" s="138"/>
      <c r="BK8568" s="138"/>
      <c r="BL8568" s="138"/>
      <c r="BM8568" s="138"/>
    </row>
    <row r="8569" spans="62:65" ht="13" thickBot="1">
      <c r="BJ8569" s="138"/>
      <c r="BK8569" s="138"/>
      <c r="BL8569" s="138"/>
      <c r="BM8569" s="138"/>
    </row>
    <row r="8570" spans="62:65" ht="13" thickBot="1">
      <c r="BJ8570" s="138"/>
      <c r="BK8570" s="138"/>
      <c r="BL8570" s="138"/>
      <c r="BM8570" s="138"/>
    </row>
    <row r="8571" spans="62:65" ht="13" thickBot="1">
      <c r="BJ8571" s="138"/>
      <c r="BK8571" s="138"/>
      <c r="BL8571" s="138"/>
      <c r="BM8571" s="138"/>
    </row>
    <row r="8572" spans="62:65" ht="13" thickBot="1">
      <c r="BJ8572" s="138"/>
      <c r="BK8572" s="138"/>
      <c r="BL8572" s="138"/>
      <c r="BM8572" s="138"/>
    </row>
    <row r="8573" spans="62:65" ht="13" thickBot="1">
      <c r="BJ8573" s="138"/>
      <c r="BK8573" s="138"/>
      <c r="BL8573" s="138"/>
      <c r="BM8573" s="138"/>
    </row>
    <row r="8574" spans="62:65" ht="13" thickBot="1">
      <c r="BJ8574" s="138"/>
      <c r="BK8574" s="138"/>
      <c r="BL8574" s="138"/>
      <c r="BM8574" s="138"/>
    </row>
    <row r="8575" spans="62:65" ht="13" thickBot="1">
      <c r="BJ8575" s="138"/>
      <c r="BK8575" s="138"/>
      <c r="BL8575" s="138"/>
      <c r="BM8575" s="138"/>
    </row>
    <row r="8576" spans="62:65" ht="13" thickBot="1">
      <c r="BJ8576" s="138"/>
      <c r="BK8576" s="138"/>
      <c r="BL8576" s="138"/>
      <c r="BM8576" s="138"/>
    </row>
    <row r="8577" spans="62:65" ht="13" thickBot="1">
      <c r="BJ8577" s="138"/>
      <c r="BK8577" s="138"/>
      <c r="BL8577" s="138"/>
      <c r="BM8577" s="138"/>
    </row>
    <row r="8578" spans="62:65" ht="13" thickBot="1">
      <c r="BJ8578" s="138"/>
      <c r="BK8578" s="138"/>
      <c r="BL8578" s="138"/>
      <c r="BM8578" s="138"/>
    </row>
    <row r="8579" spans="62:65" ht="13" thickBot="1">
      <c r="BJ8579" s="138"/>
      <c r="BK8579" s="138"/>
      <c r="BL8579" s="138"/>
      <c r="BM8579" s="138"/>
    </row>
    <row r="8580" spans="62:65" ht="13" thickBot="1">
      <c r="BJ8580" s="138"/>
      <c r="BK8580" s="138"/>
      <c r="BL8580" s="138"/>
      <c r="BM8580" s="138"/>
    </row>
    <row r="8581" spans="62:65" ht="13" thickBot="1">
      <c r="BJ8581" s="138"/>
      <c r="BK8581" s="138"/>
      <c r="BL8581" s="138"/>
      <c r="BM8581" s="138"/>
    </row>
    <row r="8582" spans="62:65" ht="13" thickBot="1">
      <c r="BJ8582" s="138"/>
      <c r="BK8582" s="138"/>
      <c r="BL8582" s="138"/>
      <c r="BM8582" s="138"/>
    </row>
    <row r="8583" spans="62:65" ht="13" thickBot="1">
      <c r="BJ8583" s="138"/>
      <c r="BK8583" s="138"/>
      <c r="BL8583" s="138"/>
      <c r="BM8583" s="138"/>
    </row>
    <row r="8584" spans="62:65" ht="13" thickBot="1">
      <c r="BJ8584" s="138"/>
      <c r="BK8584" s="138"/>
      <c r="BL8584" s="138"/>
      <c r="BM8584" s="138"/>
    </row>
    <row r="8585" spans="62:65" ht="13" thickBot="1">
      <c r="BJ8585" s="138"/>
      <c r="BK8585" s="138"/>
      <c r="BL8585" s="138"/>
      <c r="BM8585" s="138"/>
    </row>
    <row r="8586" spans="62:65" ht="13" thickBot="1">
      <c r="BJ8586" s="138"/>
      <c r="BK8586" s="138"/>
      <c r="BL8586" s="138"/>
      <c r="BM8586" s="138"/>
    </row>
    <row r="8587" spans="62:65" ht="13" thickBot="1">
      <c r="BJ8587" s="138"/>
      <c r="BK8587" s="138"/>
      <c r="BL8587" s="138"/>
      <c r="BM8587" s="138"/>
    </row>
    <row r="8588" spans="62:65" ht="13" thickBot="1">
      <c r="BJ8588" s="138"/>
      <c r="BK8588" s="138"/>
      <c r="BL8588" s="138"/>
      <c r="BM8588" s="138"/>
    </row>
    <row r="8589" spans="62:65" ht="13" thickBot="1">
      <c r="BJ8589" s="138"/>
      <c r="BK8589" s="138"/>
      <c r="BL8589" s="138"/>
      <c r="BM8589" s="138"/>
    </row>
    <row r="8590" spans="62:65" ht="13" thickBot="1">
      <c r="BJ8590" s="138"/>
      <c r="BK8590" s="138"/>
      <c r="BL8590" s="138"/>
      <c r="BM8590" s="138"/>
    </row>
    <row r="8591" spans="62:65" ht="13" thickBot="1">
      <c r="BJ8591" s="138"/>
      <c r="BK8591" s="138"/>
      <c r="BL8591" s="138"/>
      <c r="BM8591" s="138"/>
    </row>
    <row r="8592" spans="62:65" ht="13" thickBot="1">
      <c r="BJ8592" s="138"/>
      <c r="BK8592" s="138"/>
      <c r="BL8592" s="138"/>
      <c r="BM8592" s="138"/>
    </row>
    <row r="8593" spans="62:65" ht="13" thickBot="1">
      <c r="BJ8593" s="138"/>
      <c r="BK8593" s="138"/>
      <c r="BL8593" s="138"/>
      <c r="BM8593" s="138"/>
    </row>
    <row r="8594" spans="62:65" ht="13" thickBot="1">
      <c r="BJ8594" s="138"/>
      <c r="BK8594" s="138"/>
      <c r="BL8594" s="138"/>
      <c r="BM8594" s="138"/>
    </row>
    <row r="8595" spans="62:65" ht="13" thickBot="1">
      <c r="BJ8595" s="138"/>
      <c r="BK8595" s="138"/>
      <c r="BL8595" s="138"/>
      <c r="BM8595" s="138"/>
    </row>
    <row r="8596" spans="62:65" ht="13" thickBot="1">
      <c r="BJ8596" s="138"/>
      <c r="BK8596" s="138"/>
      <c r="BL8596" s="138"/>
      <c r="BM8596" s="138"/>
    </row>
    <row r="8597" spans="62:65" ht="13" thickBot="1">
      <c r="BJ8597" s="138"/>
      <c r="BK8597" s="138"/>
      <c r="BL8597" s="138"/>
      <c r="BM8597" s="138"/>
    </row>
    <row r="8598" spans="62:65" ht="13" thickBot="1">
      <c r="BJ8598" s="138"/>
      <c r="BK8598" s="138"/>
      <c r="BL8598" s="138"/>
      <c r="BM8598" s="138"/>
    </row>
    <row r="8599" spans="62:65" ht="13" thickBot="1">
      <c r="BJ8599" s="138"/>
      <c r="BK8599" s="138"/>
      <c r="BL8599" s="138"/>
      <c r="BM8599" s="138"/>
    </row>
    <row r="8600" spans="62:65" ht="13" thickBot="1">
      <c r="BJ8600" s="138"/>
      <c r="BK8600" s="138"/>
      <c r="BL8600" s="138"/>
      <c r="BM8600" s="138"/>
    </row>
    <row r="8601" spans="62:65" ht="13" thickBot="1">
      <c r="BJ8601" s="138"/>
      <c r="BK8601" s="138"/>
      <c r="BL8601" s="138"/>
      <c r="BM8601" s="138"/>
    </row>
    <row r="8602" spans="62:65" ht="13" thickBot="1">
      <c r="BJ8602" s="138"/>
      <c r="BK8602" s="138"/>
      <c r="BL8602" s="138"/>
      <c r="BM8602" s="138"/>
    </row>
    <row r="8603" spans="62:65" ht="13" thickBot="1">
      <c r="BJ8603" s="138"/>
      <c r="BK8603" s="138"/>
      <c r="BL8603" s="138"/>
      <c r="BM8603" s="138"/>
    </row>
    <row r="8604" spans="62:65" ht="13" thickBot="1">
      <c r="BJ8604" s="138"/>
      <c r="BK8604" s="138"/>
      <c r="BL8604" s="138"/>
      <c r="BM8604" s="138"/>
    </row>
    <row r="8605" spans="62:65" ht="13" thickBot="1">
      <c r="BJ8605" s="138"/>
      <c r="BK8605" s="138"/>
      <c r="BL8605" s="138"/>
      <c r="BM8605" s="138"/>
    </row>
    <row r="8606" spans="62:65" ht="13" thickBot="1">
      <c r="BJ8606" s="138"/>
      <c r="BK8606" s="138"/>
      <c r="BL8606" s="138"/>
      <c r="BM8606" s="138"/>
    </row>
    <row r="8607" spans="62:65" ht="13" thickBot="1">
      <c r="BJ8607" s="138"/>
      <c r="BK8607" s="138"/>
      <c r="BL8607" s="138"/>
      <c r="BM8607" s="138"/>
    </row>
    <row r="8608" spans="62:65" ht="13" thickBot="1">
      <c r="BJ8608" s="138"/>
      <c r="BK8608" s="138"/>
      <c r="BL8608" s="138"/>
      <c r="BM8608" s="138"/>
    </row>
    <row r="8609" spans="62:65" ht="13" thickBot="1">
      <c r="BJ8609" s="138"/>
      <c r="BK8609" s="138"/>
      <c r="BL8609" s="138"/>
      <c r="BM8609" s="138"/>
    </row>
    <row r="8610" spans="62:65" ht="13" thickBot="1">
      <c r="BJ8610" s="138"/>
      <c r="BK8610" s="138"/>
      <c r="BL8610" s="138"/>
      <c r="BM8610" s="138"/>
    </row>
    <row r="8611" spans="62:65" ht="13" thickBot="1">
      <c r="BJ8611" s="138"/>
      <c r="BK8611" s="138"/>
      <c r="BL8611" s="138"/>
      <c r="BM8611" s="138"/>
    </row>
    <row r="8612" spans="62:65" ht="13" thickBot="1">
      <c r="BJ8612" s="138"/>
      <c r="BK8612" s="138"/>
      <c r="BL8612" s="138"/>
      <c r="BM8612" s="138"/>
    </row>
    <row r="8613" spans="62:65" ht="13" thickBot="1">
      <c r="BJ8613" s="138"/>
      <c r="BK8613" s="138"/>
      <c r="BL8613" s="138"/>
      <c r="BM8613" s="138"/>
    </row>
    <row r="8614" spans="62:65" ht="13" thickBot="1">
      <c r="BJ8614" s="138"/>
      <c r="BK8614" s="138"/>
      <c r="BL8614" s="138"/>
      <c r="BM8614" s="138"/>
    </row>
    <row r="8615" spans="62:65" ht="13" thickBot="1">
      <c r="BJ8615" s="138"/>
      <c r="BK8615" s="138"/>
      <c r="BL8615" s="138"/>
      <c r="BM8615" s="138"/>
    </row>
    <row r="8616" spans="62:65" ht="13" thickBot="1">
      <c r="BJ8616" s="138"/>
      <c r="BK8616" s="138"/>
      <c r="BL8616" s="138"/>
      <c r="BM8616" s="138"/>
    </row>
    <row r="8617" spans="62:65" ht="13" thickBot="1">
      <c r="BJ8617" s="138"/>
      <c r="BK8617" s="138"/>
      <c r="BL8617" s="138"/>
      <c r="BM8617" s="138"/>
    </row>
    <row r="8618" spans="62:65" ht="13" thickBot="1">
      <c r="BJ8618" s="138"/>
      <c r="BK8618" s="138"/>
      <c r="BL8618" s="138"/>
      <c r="BM8618" s="138"/>
    </row>
    <row r="8619" spans="62:65" ht="13" thickBot="1">
      <c r="BJ8619" s="138"/>
      <c r="BK8619" s="138"/>
      <c r="BL8619" s="138"/>
      <c r="BM8619" s="138"/>
    </row>
    <row r="8620" spans="62:65" ht="13" thickBot="1">
      <c r="BJ8620" s="138"/>
      <c r="BK8620" s="138"/>
      <c r="BL8620" s="138"/>
      <c r="BM8620" s="138"/>
    </row>
    <row r="8621" spans="62:65" ht="13" thickBot="1">
      <c r="BJ8621" s="138"/>
      <c r="BK8621" s="138"/>
      <c r="BL8621" s="138"/>
      <c r="BM8621" s="138"/>
    </row>
    <row r="8622" spans="62:65" ht="13" thickBot="1">
      <c r="BJ8622" s="138"/>
      <c r="BK8622" s="138"/>
      <c r="BL8622" s="138"/>
      <c r="BM8622" s="138"/>
    </row>
    <row r="8623" spans="62:65" ht="13" thickBot="1">
      <c r="BJ8623" s="138"/>
      <c r="BK8623" s="138"/>
      <c r="BL8623" s="138"/>
      <c r="BM8623" s="138"/>
    </row>
    <row r="8624" spans="62:65" ht="13" thickBot="1">
      <c r="BJ8624" s="138"/>
      <c r="BK8624" s="138"/>
      <c r="BL8624" s="138"/>
      <c r="BM8624" s="138"/>
    </row>
    <row r="8625" spans="62:65" ht="13" thickBot="1">
      <c r="BJ8625" s="138"/>
      <c r="BK8625" s="138"/>
      <c r="BL8625" s="138"/>
      <c r="BM8625" s="138"/>
    </row>
    <row r="8626" spans="62:65" ht="13" thickBot="1">
      <c r="BJ8626" s="138"/>
      <c r="BK8626" s="138"/>
      <c r="BL8626" s="138"/>
      <c r="BM8626" s="138"/>
    </row>
    <row r="8627" spans="62:65" ht="13" thickBot="1">
      <c r="BJ8627" s="138"/>
      <c r="BK8627" s="138"/>
      <c r="BL8627" s="138"/>
      <c r="BM8627" s="138"/>
    </row>
    <row r="8628" spans="62:65" ht="13" thickBot="1">
      <c r="BJ8628" s="138"/>
      <c r="BK8628" s="138"/>
      <c r="BL8628" s="138"/>
      <c r="BM8628" s="138"/>
    </row>
    <row r="8629" spans="62:65" ht="13" thickBot="1">
      <c r="BJ8629" s="138"/>
      <c r="BK8629" s="138"/>
      <c r="BL8629" s="138"/>
      <c r="BM8629" s="138"/>
    </row>
    <row r="8630" spans="62:65" ht="13" thickBot="1">
      <c r="BJ8630" s="138"/>
      <c r="BK8630" s="138"/>
      <c r="BL8630" s="138"/>
      <c r="BM8630" s="138"/>
    </row>
    <row r="8631" spans="62:65" ht="13" thickBot="1">
      <c r="BJ8631" s="138"/>
      <c r="BK8631" s="138"/>
      <c r="BL8631" s="138"/>
      <c r="BM8631" s="138"/>
    </row>
    <row r="8632" spans="62:65" ht="13" thickBot="1">
      <c r="BJ8632" s="138"/>
      <c r="BK8632" s="138"/>
      <c r="BL8632" s="138"/>
      <c r="BM8632" s="138"/>
    </row>
    <row r="8633" spans="62:65" ht="13" thickBot="1">
      <c r="BJ8633" s="138"/>
      <c r="BK8633" s="138"/>
      <c r="BL8633" s="138"/>
      <c r="BM8633" s="138"/>
    </row>
    <row r="8634" spans="62:65" ht="13" thickBot="1">
      <c r="BJ8634" s="138"/>
      <c r="BK8634" s="138"/>
      <c r="BL8634" s="138"/>
      <c r="BM8634" s="138"/>
    </row>
    <row r="8635" spans="62:65" ht="13" thickBot="1">
      <c r="BJ8635" s="138"/>
      <c r="BK8635" s="138"/>
      <c r="BL8635" s="138"/>
      <c r="BM8635" s="138"/>
    </row>
    <row r="8636" spans="62:65" ht="13" thickBot="1">
      <c r="BJ8636" s="138"/>
      <c r="BK8636" s="138"/>
      <c r="BL8636" s="138"/>
      <c r="BM8636" s="138"/>
    </row>
    <row r="8637" spans="62:65" ht="13" thickBot="1">
      <c r="BJ8637" s="138"/>
      <c r="BK8637" s="138"/>
      <c r="BL8637" s="138"/>
      <c r="BM8637" s="138"/>
    </row>
    <row r="8638" spans="62:65" ht="13" thickBot="1">
      <c r="BJ8638" s="138"/>
      <c r="BK8638" s="138"/>
      <c r="BL8638" s="138"/>
      <c r="BM8638" s="138"/>
    </row>
    <row r="8639" spans="62:65" ht="13" thickBot="1">
      <c r="BJ8639" s="138"/>
      <c r="BK8639" s="138"/>
      <c r="BL8639" s="138"/>
      <c r="BM8639" s="138"/>
    </row>
    <row r="8640" spans="62:65" ht="13" thickBot="1">
      <c r="BJ8640" s="138"/>
      <c r="BK8640" s="138"/>
      <c r="BL8640" s="138"/>
      <c r="BM8640" s="138"/>
    </row>
    <row r="8641" spans="62:65" ht="13" thickBot="1">
      <c r="BJ8641" s="138"/>
      <c r="BK8641" s="138"/>
      <c r="BL8641" s="138"/>
      <c r="BM8641" s="138"/>
    </row>
    <row r="8642" spans="62:65" ht="13" thickBot="1">
      <c r="BJ8642" s="138"/>
      <c r="BK8642" s="138"/>
      <c r="BL8642" s="138"/>
      <c r="BM8642" s="138"/>
    </row>
    <row r="8643" spans="62:65" ht="13" thickBot="1">
      <c r="BJ8643" s="138"/>
      <c r="BK8643" s="138"/>
      <c r="BL8643" s="138"/>
      <c r="BM8643" s="138"/>
    </row>
    <row r="8644" spans="62:65" ht="13" thickBot="1">
      <c r="BJ8644" s="138"/>
      <c r="BK8644" s="138"/>
      <c r="BL8644" s="138"/>
      <c r="BM8644" s="138"/>
    </row>
    <row r="8645" spans="62:65" ht="13" thickBot="1">
      <c r="BJ8645" s="138"/>
      <c r="BK8645" s="138"/>
      <c r="BL8645" s="138"/>
      <c r="BM8645" s="138"/>
    </row>
    <row r="8646" spans="62:65" ht="13" thickBot="1">
      <c r="BJ8646" s="138"/>
      <c r="BK8646" s="138"/>
      <c r="BL8646" s="138"/>
      <c r="BM8646" s="138"/>
    </row>
    <row r="8647" spans="62:65" ht="13" thickBot="1">
      <c r="BJ8647" s="138"/>
      <c r="BK8647" s="138"/>
      <c r="BL8647" s="138"/>
      <c r="BM8647" s="138"/>
    </row>
    <row r="8648" spans="62:65" ht="13" thickBot="1">
      <c r="BJ8648" s="138"/>
      <c r="BK8648" s="138"/>
      <c r="BL8648" s="138"/>
      <c r="BM8648" s="138"/>
    </row>
    <row r="8649" spans="62:65" ht="13" thickBot="1">
      <c r="BJ8649" s="138"/>
      <c r="BK8649" s="138"/>
      <c r="BL8649" s="138"/>
      <c r="BM8649" s="138"/>
    </row>
    <row r="8650" spans="62:65" ht="13" thickBot="1">
      <c r="BJ8650" s="138"/>
      <c r="BK8650" s="138"/>
      <c r="BL8650" s="138"/>
      <c r="BM8650" s="138"/>
    </row>
    <row r="8651" spans="62:65" ht="13" thickBot="1">
      <c r="BJ8651" s="138"/>
      <c r="BK8651" s="138"/>
      <c r="BL8651" s="138"/>
      <c r="BM8651" s="138"/>
    </row>
    <row r="8652" spans="62:65" ht="13" thickBot="1">
      <c r="BJ8652" s="138"/>
      <c r="BK8652" s="138"/>
      <c r="BL8652" s="138"/>
      <c r="BM8652" s="138"/>
    </row>
    <row r="8653" spans="62:65" ht="13" thickBot="1">
      <c r="BJ8653" s="138"/>
      <c r="BK8653" s="138"/>
      <c r="BL8653" s="138"/>
      <c r="BM8653" s="138"/>
    </row>
    <row r="8654" spans="62:65" ht="13" thickBot="1">
      <c r="BJ8654" s="138"/>
      <c r="BK8654" s="138"/>
      <c r="BL8654" s="138"/>
      <c r="BM8654" s="138"/>
    </row>
    <row r="8655" spans="62:65" ht="13" thickBot="1">
      <c r="BJ8655" s="138"/>
      <c r="BK8655" s="138"/>
      <c r="BL8655" s="138"/>
      <c r="BM8655" s="138"/>
    </row>
    <row r="8656" spans="62:65" ht="13" thickBot="1">
      <c r="BJ8656" s="138"/>
      <c r="BK8656" s="138"/>
      <c r="BL8656" s="138"/>
      <c r="BM8656" s="138"/>
    </row>
    <row r="8657" spans="62:65" ht="13" thickBot="1">
      <c r="BJ8657" s="138"/>
      <c r="BK8657" s="138"/>
      <c r="BL8657" s="138"/>
      <c r="BM8657" s="138"/>
    </row>
    <row r="8658" spans="62:65" ht="13" thickBot="1">
      <c r="BJ8658" s="138"/>
      <c r="BK8658" s="138"/>
      <c r="BL8658" s="138"/>
      <c r="BM8658" s="138"/>
    </row>
    <row r="8659" spans="62:65" ht="13" thickBot="1">
      <c r="BJ8659" s="138"/>
      <c r="BK8659" s="138"/>
      <c r="BL8659" s="138"/>
      <c r="BM8659" s="138"/>
    </row>
    <row r="8660" spans="62:65" ht="13" thickBot="1">
      <c r="BJ8660" s="138"/>
      <c r="BK8660" s="138"/>
      <c r="BL8660" s="138"/>
      <c r="BM8660" s="138"/>
    </row>
    <row r="8661" spans="62:65" ht="13" thickBot="1">
      <c r="BJ8661" s="138"/>
      <c r="BK8661" s="138"/>
      <c r="BL8661" s="138"/>
      <c r="BM8661" s="138"/>
    </row>
    <row r="8662" spans="62:65" ht="13" thickBot="1">
      <c r="BJ8662" s="138"/>
      <c r="BK8662" s="138"/>
      <c r="BL8662" s="138"/>
      <c r="BM8662" s="138"/>
    </row>
    <row r="8663" spans="62:65" ht="13" thickBot="1">
      <c r="BJ8663" s="138"/>
      <c r="BK8663" s="138"/>
      <c r="BL8663" s="138"/>
      <c r="BM8663" s="138"/>
    </row>
    <row r="8664" spans="62:65" ht="13" thickBot="1">
      <c r="BJ8664" s="138"/>
      <c r="BK8664" s="138"/>
      <c r="BL8664" s="138"/>
      <c r="BM8664" s="138"/>
    </row>
    <row r="8665" spans="62:65" ht="13" thickBot="1">
      <c r="BJ8665" s="138"/>
      <c r="BK8665" s="138"/>
      <c r="BL8665" s="138"/>
      <c r="BM8665" s="138"/>
    </row>
    <row r="8666" spans="62:65" ht="13" thickBot="1">
      <c r="BJ8666" s="138"/>
      <c r="BK8666" s="138"/>
      <c r="BL8666" s="138"/>
      <c r="BM8666" s="138"/>
    </row>
    <row r="8667" spans="62:65" ht="13" thickBot="1">
      <c r="BJ8667" s="138"/>
      <c r="BK8667" s="138"/>
      <c r="BL8667" s="138"/>
      <c r="BM8667" s="138"/>
    </row>
    <row r="8668" spans="62:65" ht="13" thickBot="1">
      <c r="BJ8668" s="138"/>
      <c r="BK8668" s="138"/>
      <c r="BL8668" s="138"/>
      <c r="BM8668" s="138"/>
    </row>
    <row r="8669" spans="62:65" ht="13" thickBot="1">
      <c r="BJ8669" s="138"/>
      <c r="BK8669" s="138"/>
      <c r="BL8669" s="138"/>
      <c r="BM8669" s="138"/>
    </row>
    <row r="8670" spans="62:65" ht="13" thickBot="1">
      <c r="BJ8670" s="138"/>
      <c r="BK8670" s="138"/>
      <c r="BL8670" s="138"/>
      <c r="BM8670" s="138"/>
    </row>
    <row r="8671" spans="62:65" ht="13" thickBot="1">
      <c r="BJ8671" s="138"/>
      <c r="BK8671" s="138"/>
      <c r="BL8671" s="138"/>
      <c r="BM8671" s="138"/>
    </row>
    <row r="8672" spans="62:65" ht="13" thickBot="1">
      <c r="BJ8672" s="138"/>
      <c r="BK8672" s="138"/>
      <c r="BL8672" s="138"/>
      <c r="BM8672" s="138"/>
    </row>
    <row r="8673" spans="62:65" ht="13" thickBot="1">
      <c r="BJ8673" s="138"/>
      <c r="BK8673" s="138"/>
      <c r="BL8673" s="138"/>
      <c r="BM8673" s="138"/>
    </row>
    <row r="8674" spans="62:65" ht="13" thickBot="1">
      <c r="BJ8674" s="138"/>
      <c r="BK8674" s="138"/>
      <c r="BL8674" s="138"/>
      <c r="BM8674" s="138"/>
    </row>
    <row r="8675" spans="62:65" ht="13" thickBot="1">
      <c r="BJ8675" s="138"/>
      <c r="BK8675" s="138"/>
      <c r="BL8675" s="138"/>
      <c r="BM8675" s="138"/>
    </row>
    <row r="8676" spans="62:65" ht="13" thickBot="1">
      <c r="BJ8676" s="138"/>
      <c r="BK8676" s="138"/>
      <c r="BL8676" s="138"/>
      <c r="BM8676" s="138"/>
    </row>
    <row r="8677" spans="62:65" ht="13" thickBot="1">
      <c r="BJ8677" s="138"/>
      <c r="BK8677" s="138"/>
      <c r="BL8677" s="138"/>
      <c r="BM8677" s="138"/>
    </row>
    <row r="8678" spans="62:65" ht="13" thickBot="1">
      <c r="BJ8678" s="138"/>
      <c r="BK8678" s="138"/>
      <c r="BL8678" s="138"/>
      <c r="BM8678" s="138"/>
    </row>
    <row r="8679" spans="62:65" ht="13" thickBot="1">
      <c r="BJ8679" s="138"/>
      <c r="BK8679" s="138"/>
      <c r="BL8679" s="138"/>
      <c r="BM8679" s="138"/>
    </row>
    <row r="8680" spans="62:65" ht="13" thickBot="1">
      <c r="BJ8680" s="138"/>
      <c r="BK8680" s="138"/>
      <c r="BL8680" s="138"/>
      <c r="BM8680" s="138"/>
    </row>
    <row r="8681" spans="62:65" ht="13" thickBot="1">
      <c r="BJ8681" s="138"/>
      <c r="BK8681" s="138"/>
      <c r="BL8681" s="138"/>
      <c r="BM8681" s="138"/>
    </row>
    <row r="8682" spans="62:65" ht="13" thickBot="1">
      <c r="BJ8682" s="138"/>
      <c r="BK8682" s="138"/>
      <c r="BL8682" s="138"/>
      <c r="BM8682" s="138"/>
    </row>
    <row r="8683" spans="62:65" ht="13" thickBot="1">
      <c r="BJ8683" s="138"/>
      <c r="BK8683" s="138"/>
      <c r="BL8683" s="138"/>
      <c r="BM8683" s="138"/>
    </row>
    <row r="8684" spans="62:65" ht="13" thickBot="1">
      <c r="BJ8684" s="138"/>
      <c r="BK8684" s="138"/>
      <c r="BL8684" s="138"/>
      <c r="BM8684" s="138"/>
    </row>
    <row r="8685" spans="62:65" ht="13" thickBot="1">
      <c r="BJ8685" s="138"/>
      <c r="BK8685" s="138"/>
      <c r="BL8685" s="138"/>
      <c r="BM8685" s="138"/>
    </row>
    <row r="8686" spans="62:65" ht="13" thickBot="1">
      <c r="BJ8686" s="138"/>
      <c r="BK8686" s="138"/>
      <c r="BL8686" s="138"/>
      <c r="BM8686" s="138"/>
    </row>
    <row r="8687" spans="62:65" ht="13" thickBot="1">
      <c r="BJ8687" s="138"/>
      <c r="BK8687" s="138"/>
      <c r="BL8687" s="138"/>
      <c r="BM8687" s="138"/>
    </row>
    <row r="8688" spans="62:65" ht="13" thickBot="1">
      <c r="BJ8688" s="138"/>
      <c r="BK8688" s="138"/>
      <c r="BL8688" s="138"/>
      <c r="BM8688" s="138"/>
    </row>
    <row r="8689" spans="62:65" ht="13" thickBot="1">
      <c r="BJ8689" s="138"/>
      <c r="BK8689" s="138"/>
      <c r="BL8689" s="138"/>
      <c r="BM8689" s="138"/>
    </row>
    <row r="8690" spans="62:65" ht="13" thickBot="1">
      <c r="BJ8690" s="138"/>
      <c r="BK8690" s="138"/>
      <c r="BL8690" s="138"/>
      <c r="BM8690" s="138"/>
    </row>
    <row r="8691" spans="62:65" ht="13" thickBot="1">
      <c r="BJ8691" s="138"/>
      <c r="BK8691" s="138"/>
      <c r="BL8691" s="138"/>
      <c r="BM8691" s="138"/>
    </row>
    <row r="8692" spans="62:65" ht="13" thickBot="1">
      <c r="BJ8692" s="138"/>
      <c r="BK8692" s="138"/>
      <c r="BL8692" s="138"/>
      <c r="BM8692" s="138"/>
    </row>
    <row r="8693" spans="62:65" ht="13" thickBot="1">
      <c r="BJ8693" s="138"/>
      <c r="BK8693" s="138"/>
      <c r="BL8693" s="138"/>
      <c r="BM8693" s="138"/>
    </row>
    <row r="8694" spans="62:65" ht="13" thickBot="1">
      <c r="BJ8694" s="138"/>
      <c r="BK8694" s="138"/>
      <c r="BL8694" s="138"/>
      <c r="BM8694" s="138"/>
    </row>
    <row r="8695" spans="62:65" ht="13" thickBot="1">
      <c r="BJ8695" s="138"/>
      <c r="BK8695" s="138"/>
      <c r="BL8695" s="138"/>
      <c r="BM8695" s="138"/>
    </row>
    <row r="8696" spans="62:65" ht="13" thickBot="1">
      <c r="BJ8696" s="138"/>
      <c r="BK8696" s="138"/>
      <c r="BL8696" s="138"/>
      <c r="BM8696" s="138"/>
    </row>
    <row r="8697" spans="62:65" ht="13" thickBot="1">
      <c r="BJ8697" s="138"/>
      <c r="BK8697" s="138"/>
      <c r="BL8697" s="138"/>
      <c r="BM8697" s="138"/>
    </row>
    <row r="8698" spans="62:65" ht="13" thickBot="1">
      <c r="BJ8698" s="138"/>
      <c r="BK8698" s="138"/>
      <c r="BL8698" s="138"/>
      <c r="BM8698" s="138"/>
    </row>
    <row r="8699" spans="62:65" ht="13" thickBot="1">
      <c r="BJ8699" s="138"/>
      <c r="BK8699" s="138"/>
      <c r="BL8699" s="138"/>
      <c r="BM8699" s="138"/>
    </row>
    <row r="8700" spans="62:65" ht="13" thickBot="1">
      <c r="BJ8700" s="138"/>
      <c r="BK8700" s="138"/>
      <c r="BL8700" s="138"/>
      <c r="BM8700" s="138"/>
    </row>
    <row r="8701" spans="62:65" ht="13" thickBot="1">
      <c r="BJ8701" s="138"/>
      <c r="BK8701" s="138"/>
      <c r="BL8701" s="138"/>
      <c r="BM8701" s="138"/>
    </row>
    <row r="8702" spans="62:65" ht="13" thickBot="1">
      <c r="BJ8702" s="138"/>
      <c r="BK8702" s="138"/>
      <c r="BL8702" s="138"/>
      <c r="BM8702" s="138"/>
    </row>
    <row r="8703" spans="62:65" ht="13" thickBot="1">
      <c r="BJ8703" s="138"/>
      <c r="BK8703" s="138"/>
      <c r="BL8703" s="138"/>
      <c r="BM8703" s="138"/>
    </row>
    <row r="8704" spans="62:65" ht="13" thickBot="1">
      <c r="BJ8704" s="138"/>
      <c r="BK8704" s="138"/>
      <c r="BL8704" s="138"/>
      <c r="BM8704" s="138"/>
    </row>
    <row r="8705" spans="62:65" ht="13" thickBot="1">
      <c r="BJ8705" s="138"/>
      <c r="BK8705" s="138"/>
      <c r="BL8705" s="138"/>
      <c r="BM8705" s="138"/>
    </row>
    <row r="8706" spans="62:65" ht="13" thickBot="1">
      <c r="BJ8706" s="138"/>
      <c r="BK8706" s="138"/>
      <c r="BL8706" s="138"/>
      <c r="BM8706" s="138"/>
    </row>
    <row r="8707" spans="62:65" ht="13" thickBot="1">
      <c r="BJ8707" s="138"/>
      <c r="BK8707" s="138"/>
      <c r="BL8707" s="138"/>
      <c r="BM8707" s="138"/>
    </row>
    <row r="8708" spans="62:65" ht="13" thickBot="1">
      <c r="BJ8708" s="138"/>
      <c r="BK8708" s="138"/>
      <c r="BL8708" s="138"/>
      <c r="BM8708" s="138"/>
    </row>
    <row r="8709" spans="62:65" ht="13" thickBot="1">
      <c r="BJ8709" s="138"/>
      <c r="BK8709" s="138"/>
      <c r="BL8709" s="138"/>
      <c r="BM8709" s="138"/>
    </row>
    <row r="8710" spans="62:65" ht="13" thickBot="1">
      <c r="BJ8710" s="138"/>
      <c r="BK8710" s="138"/>
      <c r="BL8710" s="138"/>
      <c r="BM8710" s="138"/>
    </row>
    <row r="8711" spans="62:65" ht="13" thickBot="1">
      <c r="BJ8711" s="138"/>
      <c r="BK8711" s="138"/>
      <c r="BL8711" s="138"/>
      <c r="BM8711" s="138"/>
    </row>
    <row r="8712" spans="62:65" ht="13" thickBot="1">
      <c r="BJ8712" s="138"/>
      <c r="BK8712" s="138"/>
      <c r="BL8712" s="138"/>
      <c r="BM8712" s="138"/>
    </row>
    <row r="8713" spans="62:65" ht="13" thickBot="1">
      <c r="BJ8713" s="138"/>
      <c r="BK8713" s="138"/>
      <c r="BL8713" s="138"/>
      <c r="BM8713" s="138"/>
    </row>
    <row r="8714" spans="62:65" ht="13" thickBot="1">
      <c r="BJ8714" s="138"/>
      <c r="BK8714" s="138"/>
      <c r="BL8714" s="138"/>
      <c r="BM8714" s="138"/>
    </row>
    <row r="8715" spans="62:65" ht="13" thickBot="1">
      <c r="BJ8715" s="138"/>
      <c r="BK8715" s="138"/>
      <c r="BL8715" s="138"/>
      <c r="BM8715" s="138"/>
    </row>
    <row r="8716" spans="62:65" ht="13" thickBot="1">
      <c r="BJ8716" s="138"/>
      <c r="BK8716" s="138"/>
      <c r="BL8716" s="138"/>
      <c r="BM8716" s="138"/>
    </row>
    <row r="8717" spans="62:65" ht="13" thickBot="1">
      <c r="BJ8717" s="138"/>
      <c r="BK8717" s="138"/>
      <c r="BL8717" s="138"/>
      <c r="BM8717" s="138"/>
    </row>
    <row r="8718" spans="62:65" ht="13" thickBot="1">
      <c r="BJ8718" s="138"/>
      <c r="BK8718" s="138"/>
      <c r="BL8718" s="138"/>
      <c r="BM8718" s="138"/>
    </row>
    <row r="8719" spans="62:65" ht="13" thickBot="1">
      <c r="BJ8719" s="138"/>
      <c r="BK8719" s="138"/>
      <c r="BL8719" s="138"/>
      <c r="BM8719" s="138"/>
    </row>
    <row r="8720" spans="62:65" ht="13" thickBot="1">
      <c r="BJ8720" s="138"/>
      <c r="BK8720" s="138"/>
      <c r="BL8720" s="138"/>
      <c r="BM8720" s="138"/>
    </row>
    <row r="8721" spans="62:65" ht="13" thickBot="1">
      <c r="BJ8721" s="138"/>
      <c r="BK8721" s="138"/>
      <c r="BL8721" s="138"/>
      <c r="BM8721" s="138"/>
    </row>
    <row r="8722" spans="62:65" ht="13" thickBot="1">
      <c r="BJ8722" s="138"/>
      <c r="BK8722" s="138"/>
      <c r="BL8722" s="138"/>
      <c r="BM8722" s="138"/>
    </row>
    <row r="8723" spans="62:65" ht="13" thickBot="1">
      <c r="BJ8723" s="138"/>
      <c r="BK8723" s="138"/>
      <c r="BL8723" s="138"/>
      <c r="BM8723" s="138"/>
    </row>
    <row r="8724" spans="62:65" ht="13" thickBot="1">
      <c r="BJ8724" s="138"/>
      <c r="BK8724" s="138"/>
      <c r="BL8724" s="138"/>
      <c r="BM8724" s="138"/>
    </row>
    <row r="8725" spans="62:65" ht="13" thickBot="1">
      <c r="BJ8725" s="138"/>
      <c r="BK8725" s="138"/>
      <c r="BL8725" s="138"/>
      <c r="BM8725" s="138"/>
    </row>
    <row r="8726" spans="62:65" ht="13" thickBot="1">
      <c r="BJ8726" s="138"/>
      <c r="BK8726" s="138"/>
      <c r="BL8726" s="138"/>
      <c r="BM8726" s="138"/>
    </row>
    <row r="8727" spans="62:65" ht="13" thickBot="1">
      <c r="BJ8727" s="138"/>
      <c r="BK8727" s="138"/>
      <c r="BL8727" s="138"/>
      <c r="BM8727" s="138"/>
    </row>
    <row r="8728" spans="62:65" ht="13" thickBot="1">
      <c r="BJ8728" s="138"/>
      <c r="BK8728" s="138"/>
      <c r="BL8728" s="138"/>
      <c r="BM8728" s="138"/>
    </row>
    <row r="8729" spans="62:65" ht="13" thickBot="1">
      <c r="BJ8729" s="138"/>
      <c r="BK8729" s="138"/>
      <c r="BL8729" s="138"/>
      <c r="BM8729" s="138"/>
    </row>
    <row r="8730" spans="62:65" ht="13" thickBot="1">
      <c r="BJ8730" s="138"/>
      <c r="BK8730" s="138"/>
      <c r="BL8730" s="138"/>
      <c r="BM8730" s="138"/>
    </row>
    <row r="8731" spans="62:65" ht="13" thickBot="1">
      <c r="BJ8731" s="138"/>
      <c r="BK8731" s="138"/>
      <c r="BL8731" s="138"/>
      <c r="BM8731" s="138"/>
    </row>
    <row r="8732" spans="62:65" ht="13" thickBot="1">
      <c r="BJ8732" s="138"/>
      <c r="BK8732" s="138"/>
      <c r="BL8732" s="138"/>
      <c r="BM8732" s="138"/>
    </row>
    <row r="8733" spans="62:65" ht="13" thickBot="1">
      <c r="BJ8733" s="138"/>
      <c r="BK8733" s="138"/>
      <c r="BL8733" s="138"/>
      <c r="BM8733" s="138"/>
    </row>
    <row r="8734" spans="62:65" ht="13" thickBot="1">
      <c r="BJ8734" s="138"/>
      <c r="BK8734" s="138"/>
      <c r="BL8734" s="138"/>
      <c r="BM8734" s="138"/>
    </row>
    <row r="8735" spans="62:65" ht="13" thickBot="1">
      <c r="BJ8735" s="138"/>
      <c r="BK8735" s="138"/>
      <c r="BL8735" s="138"/>
      <c r="BM8735" s="138"/>
    </row>
    <row r="8736" spans="62:65" ht="13" thickBot="1">
      <c r="BJ8736" s="138"/>
      <c r="BK8736" s="138"/>
      <c r="BL8736" s="138"/>
      <c r="BM8736" s="138"/>
    </row>
    <row r="8737" spans="62:65" ht="13" thickBot="1">
      <c r="BJ8737" s="138"/>
      <c r="BK8737" s="138"/>
      <c r="BL8737" s="138"/>
      <c r="BM8737" s="138"/>
    </row>
    <row r="8738" spans="62:65" ht="13" thickBot="1">
      <c r="BJ8738" s="138"/>
      <c r="BK8738" s="138"/>
      <c r="BL8738" s="138"/>
      <c r="BM8738" s="138"/>
    </row>
    <row r="8739" spans="62:65" ht="13" thickBot="1">
      <c r="BJ8739" s="138"/>
      <c r="BK8739" s="138"/>
      <c r="BL8739" s="138"/>
      <c r="BM8739" s="138"/>
    </row>
    <row r="8740" spans="62:65" ht="13" thickBot="1">
      <c r="BJ8740" s="138"/>
      <c r="BK8740" s="138"/>
      <c r="BL8740" s="138"/>
      <c r="BM8740" s="138"/>
    </row>
    <row r="8741" spans="62:65" ht="13" thickBot="1">
      <c r="BJ8741" s="138"/>
      <c r="BK8741" s="138"/>
      <c r="BL8741" s="138"/>
      <c r="BM8741" s="138"/>
    </row>
    <row r="8742" spans="62:65" ht="13" thickBot="1">
      <c r="BJ8742" s="138"/>
      <c r="BK8742" s="138"/>
      <c r="BL8742" s="138"/>
      <c r="BM8742" s="138"/>
    </row>
    <row r="8743" spans="62:65" ht="13" thickBot="1">
      <c r="BJ8743" s="138"/>
      <c r="BK8743" s="138"/>
      <c r="BL8743" s="138"/>
      <c r="BM8743" s="138"/>
    </row>
    <row r="8744" spans="62:65" ht="13" thickBot="1">
      <c r="BJ8744" s="138"/>
      <c r="BK8744" s="138"/>
      <c r="BL8744" s="138"/>
      <c r="BM8744" s="138"/>
    </row>
    <row r="8745" spans="62:65" ht="13" thickBot="1">
      <c r="BJ8745" s="138"/>
      <c r="BK8745" s="138"/>
      <c r="BL8745" s="138"/>
      <c r="BM8745" s="138"/>
    </row>
    <row r="8746" spans="62:65" ht="13" thickBot="1">
      <c r="BJ8746" s="138"/>
      <c r="BK8746" s="138"/>
      <c r="BL8746" s="138"/>
      <c r="BM8746" s="138"/>
    </row>
    <row r="8747" spans="62:65" ht="13" thickBot="1">
      <c r="BJ8747" s="138"/>
      <c r="BK8747" s="138"/>
      <c r="BL8747" s="138"/>
      <c r="BM8747" s="138"/>
    </row>
    <row r="8748" spans="62:65" ht="13" thickBot="1">
      <c r="BJ8748" s="138"/>
      <c r="BK8748" s="138"/>
      <c r="BL8748" s="138"/>
      <c r="BM8748" s="138"/>
    </row>
    <row r="8749" spans="62:65" ht="13" thickBot="1">
      <c r="BJ8749" s="138"/>
      <c r="BK8749" s="138"/>
      <c r="BL8749" s="138"/>
      <c r="BM8749" s="138"/>
    </row>
    <row r="8750" spans="62:65" ht="13" thickBot="1">
      <c r="BJ8750" s="138"/>
      <c r="BK8750" s="138"/>
      <c r="BL8750" s="138"/>
      <c r="BM8750" s="138"/>
    </row>
    <row r="8751" spans="62:65" ht="13" thickBot="1">
      <c r="BJ8751" s="138"/>
      <c r="BK8751" s="138"/>
      <c r="BL8751" s="138"/>
      <c r="BM8751" s="138"/>
    </row>
    <row r="8752" spans="62:65" ht="13" thickBot="1">
      <c r="BJ8752" s="138"/>
      <c r="BK8752" s="138"/>
      <c r="BL8752" s="138"/>
      <c r="BM8752" s="138"/>
    </row>
    <row r="8753" spans="62:65" ht="13" thickBot="1">
      <c r="BJ8753" s="138"/>
      <c r="BK8753" s="138"/>
      <c r="BL8753" s="138"/>
      <c r="BM8753" s="138"/>
    </row>
    <row r="8754" spans="62:65" ht="13" thickBot="1">
      <c r="BJ8754" s="138"/>
      <c r="BK8754" s="138"/>
      <c r="BL8754" s="138"/>
      <c r="BM8754" s="138"/>
    </row>
    <row r="8755" spans="62:65" ht="13" thickBot="1">
      <c r="BJ8755" s="138"/>
      <c r="BK8755" s="138"/>
      <c r="BL8755" s="138"/>
      <c r="BM8755" s="138"/>
    </row>
    <row r="8756" spans="62:65" ht="13" thickBot="1">
      <c r="BJ8756" s="138"/>
      <c r="BK8756" s="138"/>
      <c r="BL8756" s="138"/>
      <c r="BM8756" s="138"/>
    </row>
    <row r="8757" spans="62:65" ht="13" thickBot="1">
      <c r="BJ8757" s="138"/>
      <c r="BK8757" s="138"/>
      <c r="BL8757" s="138"/>
      <c r="BM8757" s="138"/>
    </row>
    <row r="8758" spans="62:65" ht="13" thickBot="1">
      <c r="BJ8758" s="138"/>
      <c r="BK8758" s="138"/>
      <c r="BL8758" s="138"/>
      <c r="BM8758" s="138"/>
    </row>
    <row r="8759" spans="62:65" ht="13" thickBot="1">
      <c r="BJ8759" s="138"/>
      <c r="BK8759" s="138"/>
      <c r="BL8759" s="138"/>
      <c r="BM8759" s="138"/>
    </row>
    <row r="8760" spans="62:65" ht="13" thickBot="1">
      <c r="BJ8760" s="138"/>
      <c r="BK8760" s="138"/>
      <c r="BL8760" s="138"/>
      <c r="BM8760" s="138"/>
    </row>
    <row r="8761" spans="62:65" ht="13" thickBot="1">
      <c r="BJ8761" s="138"/>
      <c r="BK8761" s="138"/>
      <c r="BL8761" s="138"/>
      <c r="BM8761" s="138"/>
    </row>
    <row r="8762" spans="62:65" ht="13" thickBot="1">
      <c r="BJ8762" s="138"/>
      <c r="BK8762" s="138"/>
      <c r="BL8762" s="138"/>
      <c r="BM8762" s="138"/>
    </row>
    <row r="8763" spans="62:65" ht="13" thickBot="1">
      <c r="BJ8763" s="138"/>
      <c r="BK8763" s="138"/>
      <c r="BL8763" s="138"/>
      <c r="BM8763" s="138"/>
    </row>
    <row r="8764" spans="62:65" ht="13" thickBot="1">
      <c r="BJ8764" s="138"/>
      <c r="BK8764" s="138"/>
      <c r="BL8764" s="138"/>
      <c r="BM8764" s="138"/>
    </row>
    <row r="8765" spans="62:65" ht="13" thickBot="1">
      <c r="BJ8765" s="138"/>
      <c r="BK8765" s="138"/>
      <c r="BL8765" s="138"/>
      <c r="BM8765" s="138"/>
    </row>
    <row r="8766" spans="62:65" ht="13" thickBot="1">
      <c r="BJ8766" s="138"/>
      <c r="BK8766" s="138"/>
      <c r="BL8766" s="138"/>
      <c r="BM8766" s="138"/>
    </row>
    <row r="8767" spans="62:65" ht="13" thickBot="1">
      <c r="BJ8767" s="138"/>
      <c r="BK8767" s="138"/>
      <c r="BL8767" s="138"/>
      <c r="BM8767" s="138"/>
    </row>
    <row r="8768" spans="62:65" ht="13" thickBot="1">
      <c r="BJ8768" s="138"/>
      <c r="BK8768" s="138"/>
      <c r="BL8768" s="138"/>
      <c r="BM8768" s="138"/>
    </row>
    <row r="8769" spans="62:65" ht="13" thickBot="1">
      <c r="BJ8769" s="138"/>
      <c r="BK8769" s="138"/>
      <c r="BL8769" s="138"/>
      <c r="BM8769" s="138"/>
    </row>
    <row r="8770" spans="62:65" ht="13" thickBot="1">
      <c r="BJ8770" s="138"/>
      <c r="BK8770" s="138"/>
      <c r="BL8770" s="138"/>
      <c r="BM8770" s="138"/>
    </row>
    <row r="8771" spans="62:65" ht="13" thickBot="1">
      <c r="BJ8771" s="138"/>
      <c r="BK8771" s="138"/>
      <c r="BL8771" s="138"/>
      <c r="BM8771" s="138"/>
    </row>
    <row r="8772" spans="62:65" ht="13" thickBot="1">
      <c r="BJ8772" s="138"/>
      <c r="BK8772" s="138"/>
      <c r="BL8772" s="138"/>
      <c r="BM8772" s="138"/>
    </row>
    <row r="8773" spans="62:65" ht="13" thickBot="1">
      <c r="BJ8773" s="138"/>
      <c r="BK8773" s="138"/>
      <c r="BL8773" s="138"/>
      <c r="BM8773" s="138"/>
    </row>
    <row r="8774" spans="62:65" ht="13" thickBot="1">
      <c r="BJ8774" s="138"/>
      <c r="BK8774" s="138"/>
      <c r="BL8774" s="138"/>
      <c r="BM8774" s="138"/>
    </row>
    <row r="8775" spans="62:65" ht="13" thickBot="1">
      <c r="BJ8775" s="138"/>
      <c r="BK8775" s="138"/>
      <c r="BL8775" s="138"/>
      <c r="BM8775" s="138"/>
    </row>
    <row r="8776" spans="62:65" ht="13" thickBot="1">
      <c r="BJ8776" s="138"/>
      <c r="BK8776" s="138"/>
      <c r="BL8776" s="138"/>
      <c r="BM8776" s="138"/>
    </row>
    <row r="8777" spans="62:65" ht="13" thickBot="1">
      <c r="BJ8777" s="138"/>
      <c r="BK8777" s="138"/>
      <c r="BL8777" s="138"/>
      <c r="BM8777" s="138"/>
    </row>
    <row r="8778" spans="62:65" ht="13" thickBot="1">
      <c r="BJ8778" s="138"/>
      <c r="BK8778" s="138"/>
      <c r="BL8778" s="138"/>
      <c r="BM8778" s="138"/>
    </row>
    <row r="8779" spans="62:65" ht="13" thickBot="1">
      <c r="BJ8779" s="138"/>
      <c r="BK8779" s="138"/>
      <c r="BL8779" s="138"/>
      <c r="BM8779" s="138"/>
    </row>
    <row r="8780" spans="62:65" ht="13" thickBot="1">
      <c r="BJ8780" s="138"/>
      <c r="BK8780" s="138"/>
      <c r="BL8780" s="138"/>
      <c r="BM8780" s="138"/>
    </row>
    <row r="8781" spans="62:65" ht="13" thickBot="1">
      <c r="BJ8781" s="138"/>
      <c r="BK8781" s="138"/>
      <c r="BL8781" s="138"/>
      <c r="BM8781" s="138"/>
    </row>
    <row r="8782" spans="62:65" ht="13" thickBot="1">
      <c r="BJ8782" s="138"/>
      <c r="BK8782" s="138"/>
      <c r="BL8782" s="138"/>
      <c r="BM8782" s="138"/>
    </row>
    <row r="8783" spans="62:65" ht="13" thickBot="1">
      <c r="BJ8783" s="138"/>
      <c r="BK8783" s="138"/>
      <c r="BL8783" s="138"/>
      <c r="BM8783" s="138"/>
    </row>
    <row r="8784" spans="62:65" ht="13" thickBot="1">
      <c r="BJ8784" s="138"/>
      <c r="BK8784" s="138"/>
      <c r="BL8784" s="138"/>
      <c r="BM8784" s="138"/>
    </row>
    <row r="8785" spans="62:65" ht="13" thickBot="1">
      <c r="BJ8785" s="138"/>
      <c r="BK8785" s="138"/>
      <c r="BL8785" s="138"/>
      <c r="BM8785" s="138"/>
    </row>
    <row r="8786" spans="62:65" ht="13" thickBot="1">
      <c r="BJ8786" s="138"/>
      <c r="BK8786" s="138"/>
      <c r="BL8786" s="138"/>
      <c r="BM8786" s="138"/>
    </row>
    <row r="8787" spans="62:65" ht="13" thickBot="1">
      <c r="BJ8787" s="138"/>
      <c r="BK8787" s="138"/>
      <c r="BL8787" s="138"/>
      <c r="BM8787" s="138"/>
    </row>
    <row r="8788" spans="62:65" ht="13" thickBot="1">
      <c r="BJ8788" s="138"/>
      <c r="BK8788" s="138"/>
      <c r="BL8788" s="138"/>
      <c r="BM8788" s="138"/>
    </row>
    <row r="8789" spans="62:65" ht="13" thickBot="1">
      <c r="BJ8789" s="138"/>
      <c r="BK8789" s="138"/>
      <c r="BL8789" s="138"/>
      <c r="BM8789" s="138"/>
    </row>
    <row r="8790" spans="62:65" ht="13" thickBot="1">
      <c r="BJ8790" s="138"/>
      <c r="BK8790" s="138"/>
      <c r="BL8790" s="138"/>
      <c r="BM8790" s="138"/>
    </row>
    <row r="8791" spans="62:65" ht="13" thickBot="1">
      <c r="BJ8791" s="138"/>
      <c r="BK8791" s="138"/>
      <c r="BL8791" s="138"/>
      <c r="BM8791" s="138"/>
    </row>
    <row r="8792" spans="62:65" ht="13" thickBot="1">
      <c r="BJ8792" s="138"/>
      <c r="BK8792" s="138"/>
      <c r="BL8792" s="138"/>
      <c r="BM8792" s="138"/>
    </row>
    <row r="8793" spans="62:65" ht="13" thickBot="1">
      <c r="BJ8793" s="138"/>
      <c r="BK8793" s="138"/>
      <c r="BL8793" s="138"/>
      <c r="BM8793" s="138"/>
    </row>
    <row r="8794" spans="62:65" ht="13" thickBot="1">
      <c r="BJ8794" s="138"/>
      <c r="BK8794" s="138"/>
      <c r="BL8794" s="138"/>
      <c r="BM8794" s="138"/>
    </row>
    <row r="8795" spans="62:65" ht="13" thickBot="1">
      <c r="BJ8795" s="138"/>
      <c r="BK8795" s="138"/>
      <c r="BL8795" s="138"/>
      <c r="BM8795" s="138"/>
    </row>
    <row r="8796" spans="62:65" ht="13" thickBot="1">
      <c r="BJ8796" s="138"/>
      <c r="BK8796" s="138"/>
      <c r="BL8796" s="138"/>
      <c r="BM8796" s="138"/>
    </row>
    <row r="8797" spans="62:65" ht="13" thickBot="1">
      <c r="BJ8797" s="138"/>
      <c r="BK8797" s="138"/>
      <c r="BL8797" s="138"/>
      <c r="BM8797" s="138"/>
    </row>
    <row r="8798" spans="62:65" ht="13" thickBot="1">
      <c r="BJ8798" s="138"/>
      <c r="BK8798" s="138"/>
      <c r="BL8798" s="138"/>
      <c r="BM8798" s="138"/>
    </row>
    <row r="8799" spans="62:65" ht="13" thickBot="1">
      <c r="BJ8799" s="138"/>
      <c r="BK8799" s="138"/>
      <c r="BL8799" s="138"/>
      <c r="BM8799" s="138"/>
    </row>
    <row r="8800" spans="62:65" ht="13" thickBot="1">
      <c r="BJ8800" s="138"/>
      <c r="BK8800" s="138"/>
      <c r="BL8800" s="138"/>
      <c r="BM8800" s="138"/>
    </row>
    <row r="8801" spans="62:65" ht="13" thickBot="1">
      <c r="BJ8801" s="138"/>
      <c r="BK8801" s="138"/>
      <c r="BL8801" s="138"/>
      <c r="BM8801" s="138"/>
    </row>
    <row r="8802" spans="62:65" ht="13" thickBot="1">
      <c r="BJ8802" s="138"/>
      <c r="BK8802" s="138"/>
      <c r="BL8802" s="138"/>
      <c r="BM8802" s="138"/>
    </row>
    <row r="8803" spans="62:65" ht="13" thickBot="1">
      <c r="BJ8803" s="138"/>
      <c r="BK8803" s="138"/>
      <c r="BL8803" s="138"/>
      <c r="BM8803" s="138"/>
    </row>
    <row r="8804" spans="62:65" ht="13" thickBot="1">
      <c r="BJ8804" s="138"/>
      <c r="BK8804" s="138"/>
      <c r="BL8804" s="138"/>
      <c r="BM8804" s="138"/>
    </row>
    <row r="8805" spans="62:65" ht="13" thickBot="1">
      <c r="BJ8805" s="138"/>
      <c r="BK8805" s="138"/>
      <c r="BL8805" s="138"/>
      <c r="BM8805" s="138"/>
    </row>
    <row r="8806" spans="62:65" ht="13" thickBot="1">
      <c r="BJ8806" s="138"/>
      <c r="BK8806" s="138"/>
      <c r="BL8806" s="138"/>
      <c r="BM8806" s="138"/>
    </row>
    <row r="8807" spans="62:65" ht="13" thickBot="1">
      <c r="BJ8807" s="138"/>
      <c r="BK8807" s="138"/>
      <c r="BL8807" s="138"/>
      <c r="BM8807" s="138"/>
    </row>
    <row r="8808" spans="62:65" ht="13" thickBot="1">
      <c r="BJ8808" s="138"/>
      <c r="BK8808" s="138"/>
      <c r="BL8808" s="138"/>
      <c r="BM8808" s="138"/>
    </row>
    <row r="8809" spans="62:65" ht="13" thickBot="1">
      <c r="BJ8809" s="138"/>
      <c r="BK8809" s="138"/>
      <c r="BL8809" s="138"/>
      <c r="BM8809" s="138"/>
    </row>
    <row r="8810" spans="62:65" ht="13" thickBot="1">
      <c r="BJ8810" s="138"/>
      <c r="BK8810" s="138"/>
      <c r="BL8810" s="138"/>
      <c r="BM8810" s="138"/>
    </row>
    <row r="8811" spans="62:65" ht="13" thickBot="1">
      <c r="BJ8811" s="138"/>
      <c r="BK8811" s="138"/>
      <c r="BL8811" s="138"/>
      <c r="BM8811" s="138"/>
    </row>
    <row r="8812" spans="62:65" ht="13" thickBot="1">
      <c r="BJ8812" s="138"/>
      <c r="BK8812" s="138"/>
      <c r="BL8812" s="138"/>
      <c r="BM8812" s="138"/>
    </row>
    <row r="8813" spans="62:65" ht="13" thickBot="1">
      <c r="BJ8813" s="138"/>
      <c r="BK8813" s="138"/>
      <c r="BL8813" s="138"/>
      <c r="BM8813" s="138"/>
    </row>
    <row r="8814" spans="62:65" ht="13" thickBot="1">
      <c r="BJ8814" s="138"/>
      <c r="BK8814" s="138"/>
      <c r="BL8814" s="138"/>
      <c r="BM8814" s="138"/>
    </row>
    <row r="8815" spans="62:65" ht="13" thickBot="1">
      <c r="BJ8815" s="138"/>
      <c r="BK8815" s="138"/>
      <c r="BL8815" s="138"/>
      <c r="BM8815" s="138"/>
    </row>
    <row r="8816" spans="62:65" ht="13" thickBot="1">
      <c r="BJ8816" s="138"/>
      <c r="BK8816" s="138"/>
      <c r="BL8816" s="138"/>
      <c r="BM8816" s="138"/>
    </row>
    <row r="8817" spans="62:65" ht="13" thickBot="1">
      <c r="BJ8817" s="138"/>
      <c r="BK8817" s="138"/>
      <c r="BL8817" s="138"/>
      <c r="BM8817" s="138"/>
    </row>
    <row r="8818" spans="62:65" ht="13" thickBot="1">
      <c r="BJ8818" s="138"/>
      <c r="BK8818" s="138"/>
      <c r="BL8818" s="138"/>
      <c r="BM8818" s="138"/>
    </row>
    <row r="8819" spans="62:65" ht="13" thickBot="1">
      <c r="BJ8819" s="138"/>
      <c r="BK8819" s="138"/>
      <c r="BL8819" s="138"/>
      <c r="BM8819" s="138"/>
    </row>
    <row r="8820" spans="62:65" ht="13" thickBot="1">
      <c r="BJ8820" s="138"/>
      <c r="BK8820" s="138"/>
      <c r="BL8820" s="138"/>
      <c r="BM8820" s="138"/>
    </row>
    <row r="8821" spans="62:65" ht="13" thickBot="1">
      <c r="BJ8821" s="138"/>
      <c r="BK8821" s="138"/>
      <c r="BL8821" s="138"/>
      <c r="BM8821" s="138"/>
    </row>
    <row r="8822" spans="62:65" ht="13" thickBot="1">
      <c r="BJ8822" s="138"/>
      <c r="BK8822" s="138"/>
      <c r="BL8822" s="138"/>
      <c r="BM8822" s="138"/>
    </row>
    <row r="8823" spans="62:65" ht="13" thickBot="1">
      <c r="BJ8823" s="138"/>
      <c r="BK8823" s="138"/>
      <c r="BL8823" s="138"/>
      <c r="BM8823" s="138"/>
    </row>
    <row r="8824" spans="62:65" ht="13" thickBot="1">
      <c r="BJ8824" s="138"/>
      <c r="BK8824" s="138"/>
      <c r="BL8824" s="138"/>
      <c r="BM8824" s="138"/>
    </row>
    <row r="8825" spans="62:65" ht="13" thickBot="1">
      <c r="BJ8825" s="138"/>
      <c r="BK8825" s="138"/>
      <c r="BL8825" s="138"/>
      <c r="BM8825" s="138"/>
    </row>
    <row r="8826" spans="62:65" ht="13" thickBot="1">
      <c r="BJ8826" s="138"/>
      <c r="BK8826" s="138"/>
      <c r="BL8826" s="138"/>
      <c r="BM8826" s="138"/>
    </row>
    <row r="8827" spans="62:65" ht="13" thickBot="1">
      <c r="BJ8827" s="138"/>
      <c r="BK8827" s="138"/>
      <c r="BL8827" s="138"/>
      <c r="BM8827" s="138"/>
    </row>
    <row r="8828" spans="62:65" ht="13" thickBot="1">
      <c r="BJ8828" s="138"/>
      <c r="BK8828" s="138"/>
      <c r="BL8828" s="138"/>
      <c r="BM8828" s="138"/>
    </row>
    <row r="8829" spans="62:65" ht="13" thickBot="1">
      <c r="BJ8829" s="138"/>
      <c r="BK8829" s="138"/>
      <c r="BL8829" s="138"/>
      <c r="BM8829" s="138"/>
    </row>
    <row r="8830" spans="62:65" ht="13" thickBot="1">
      <c r="BJ8830" s="138"/>
      <c r="BK8830" s="138"/>
      <c r="BL8830" s="138"/>
      <c r="BM8830" s="138"/>
    </row>
    <row r="8831" spans="62:65" ht="13" thickBot="1">
      <c r="BJ8831" s="138"/>
      <c r="BK8831" s="138"/>
      <c r="BL8831" s="138"/>
      <c r="BM8831" s="138"/>
    </row>
    <row r="8832" spans="62:65" ht="13" thickBot="1">
      <c r="BJ8832" s="138"/>
      <c r="BK8832" s="138"/>
      <c r="BL8832" s="138"/>
      <c r="BM8832" s="138"/>
    </row>
    <row r="8833" spans="62:65" ht="13" thickBot="1">
      <c r="BJ8833" s="138"/>
      <c r="BK8833" s="138"/>
      <c r="BL8833" s="138"/>
      <c r="BM8833" s="138"/>
    </row>
    <row r="8834" spans="62:65" ht="13" thickBot="1">
      <c r="BJ8834" s="138"/>
      <c r="BK8834" s="138"/>
      <c r="BL8834" s="138"/>
      <c r="BM8834" s="138"/>
    </row>
    <row r="8835" spans="62:65" ht="13" thickBot="1">
      <c r="BJ8835" s="138"/>
      <c r="BK8835" s="138"/>
      <c r="BL8835" s="138"/>
      <c r="BM8835" s="138"/>
    </row>
    <row r="8836" spans="62:65" ht="13" thickBot="1">
      <c r="BJ8836" s="138"/>
      <c r="BK8836" s="138"/>
      <c r="BL8836" s="138"/>
      <c r="BM8836" s="138"/>
    </row>
    <row r="8837" spans="62:65" ht="13" thickBot="1">
      <c r="BJ8837" s="138"/>
      <c r="BK8837" s="138"/>
      <c r="BL8837" s="138"/>
      <c r="BM8837" s="138"/>
    </row>
    <row r="8838" spans="62:65" ht="13" thickBot="1">
      <c r="BJ8838" s="138"/>
      <c r="BK8838" s="138"/>
      <c r="BL8838" s="138"/>
      <c r="BM8838" s="138"/>
    </row>
    <row r="8839" spans="62:65" ht="13" thickBot="1">
      <c r="BJ8839" s="138"/>
      <c r="BK8839" s="138"/>
      <c r="BL8839" s="138"/>
      <c r="BM8839" s="138"/>
    </row>
    <row r="8840" spans="62:65" ht="13" thickBot="1">
      <c r="BJ8840" s="138"/>
      <c r="BK8840" s="138"/>
      <c r="BL8840" s="138"/>
      <c r="BM8840" s="138"/>
    </row>
    <row r="8841" spans="62:65" ht="13" thickBot="1">
      <c r="BJ8841" s="138"/>
      <c r="BK8841" s="138"/>
      <c r="BL8841" s="138"/>
      <c r="BM8841" s="138"/>
    </row>
    <row r="8842" spans="62:65" ht="13" thickBot="1">
      <c r="BJ8842" s="138"/>
      <c r="BK8842" s="138"/>
      <c r="BL8842" s="138"/>
      <c r="BM8842" s="138"/>
    </row>
    <row r="8843" spans="62:65" ht="13" thickBot="1">
      <c r="BJ8843" s="138"/>
      <c r="BK8843" s="138"/>
      <c r="BL8843" s="138"/>
      <c r="BM8843" s="138"/>
    </row>
    <row r="8844" spans="62:65" ht="13" thickBot="1">
      <c r="BJ8844" s="138"/>
      <c r="BK8844" s="138"/>
      <c r="BL8844" s="138"/>
      <c r="BM8844" s="138"/>
    </row>
    <row r="8845" spans="62:65" ht="13" thickBot="1">
      <c r="BJ8845" s="138"/>
      <c r="BK8845" s="138"/>
      <c r="BL8845" s="138"/>
      <c r="BM8845" s="138"/>
    </row>
    <row r="8846" spans="62:65" ht="13" thickBot="1">
      <c r="BJ8846" s="138"/>
      <c r="BK8846" s="138"/>
      <c r="BL8846" s="138"/>
      <c r="BM8846" s="138"/>
    </row>
    <row r="8847" spans="62:65" ht="13" thickBot="1">
      <c r="BJ8847" s="138"/>
      <c r="BK8847" s="138"/>
      <c r="BL8847" s="138"/>
      <c r="BM8847" s="138"/>
    </row>
    <row r="8848" spans="62:65" ht="13" thickBot="1">
      <c r="BJ8848" s="138"/>
      <c r="BK8848" s="138"/>
      <c r="BL8848" s="138"/>
      <c r="BM8848" s="138"/>
    </row>
    <row r="8849" spans="62:65" ht="13" thickBot="1">
      <c r="BJ8849" s="138"/>
      <c r="BK8849" s="138"/>
      <c r="BL8849" s="138"/>
      <c r="BM8849" s="138"/>
    </row>
    <row r="8850" spans="62:65" ht="13" thickBot="1">
      <c r="BJ8850" s="138"/>
      <c r="BK8850" s="138"/>
      <c r="BL8850" s="138"/>
      <c r="BM8850" s="138"/>
    </row>
    <row r="8851" spans="62:65" ht="13" thickBot="1">
      <c r="BJ8851" s="138"/>
      <c r="BK8851" s="138"/>
      <c r="BL8851" s="138"/>
      <c r="BM8851" s="138"/>
    </row>
    <row r="8852" spans="62:65" ht="13" thickBot="1">
      <c r="BJ8852" s="138"/>
      <c r="BK8852" s="138"/>
      <c r="BL8852" s="138"/>
      <c r="BM8852" s="138"/>
    </row>
    <row r="8853" spans="62:65" ht="13" thickBot="1">
      <c r="BJ8853" s="138"/>
      <c r="BK8853" s="138"/>
      <c r="BL8853" s="138"/>
      <c r="BM8853" s="138"/>
    </row>
    <row r="8854" spans="62:65" ht="13" thickBot="1">
      <c r="BJ8854" s="138"/>
      <c r="BK8854" s="138"/>
      <c r="BL8854" s="138"/>
      <c r="BM8854" s="138"/>
    </row>
    <row r="8855" spans="62:65" ht="13" thickBot="1">
      <c r="BJ8855" s="138"/>
      <c r="BK8855" s="138"/>
      <c r="BL8855" s="138"/>
      <c r="BM8855" s="138"/>
    </row>
    <row r="8856" spans="62:65" ht="13" thickBot="1">
      <c r="BJ8856" s="138"/>
      <c r="BK8856" s="138"/>
      <c r="BL8856" s="138"/>
      <c r="BM8856" s="138"/>
    </row>
    <row r="8857" spans="62:65" ht="13" thickBot="1">
      <c r="BJ8857" s="138"/>
      <c r="BK8857" s="138"/>
      <c r="BL8857" s="138"/>
      <c r="BM8857" s="138"/>
    </row>
    <row r="8858" spans="62:65" ht="13" thickBot="1">
      <c r="BJ8858" s="138"/>
      <c r="BK8858" s="138"/>
      <c r="BL8858" s="138"/>
      <c r="BM8858" s="138"/>
    </row>
    <row r="8859" spans="62:65" ht="13" thickBot="1">
      <c r="BJ8859" s="138"/>
      <c r="BK8859" s="138"/>
      <c r="BL8859" s="138"/>
      <c r="BM8859" s="138"/>
    </row>
    <row r="8860" spans="62:65" ht="13" thickBot="1">
      <c r="BJ8860" s="138"/>
      <c r="BK8860" s="138"/>
      <c r="BL8860" s="138"/>
      <c r="BM8860" s="138"/>
    </row>
    <row r="8861" spans="62:65" ht="13" thickBot="1">
      <c r="BJ8861" s="138"/>
      <c r="BK8861" s="138"/>
      <c r="BL8861" s="138"/>
      <c r="BM8861" s="138"/>
    </row>
    <row r="8862" spans="62:65" ht="13" thickBot="1">
      <c r="BJ8862" s="138"/>
      <c r="BK8862" s="138"/>
      <c r="BL8862" s="138"/>
      <c r="BM8862" s="138"/>
    </row>
    <row r="8863" spans="62:65" ht="13" thickBot="1">
      <c r="BJ8863" s="138"/>
      <c r="BK8863" s="138"/>
      <c r="BL8863" s="138"/>
      <c r="BM8863" s="138"/>
    </row>
    <row r="8864" spans="62:65" ht="13" thickBot="1">
      <c r="BJ8864" s="138"/>
      <c r="BK8864" s="138"/>
      <c r="BL8864" s="138"/>
      <c r="BM8864" s="138"/>
    </row>
    <row r="8865" spans="62:65" ht="13" thickBot="1">
      <c r="BJ8865" s="138"/>
      <c r="BK8865" s="138"/>
      <c r="BL8865" s="138"/>
      <c r="BM8865" s="138"/>
    </row>
    <row r="8866" spans="62:65" ht="13" thickBot="1">
      <c r="BJ8866" s="138"/>
      <c r="BK8866" s="138"/>
      <c r="BL8866" s="138"/>
      <c r="BM8866" s="138"/>
    </row>
    <row r="8867" spans="62:65" ht="13" thickBot="1">
      <c r="BJ8867" s="138"/>
      <c r="BK8867" s="138"/>
      <c r="BL8867" s="138"/>
      <c r="BM8867" s="138"/>
    </row>
    <row r="8868" spans="62:65" ht="13" thickBot="1">
      <c r="BJ8868" s="138"/>
      <c r="BK8868" s="138"/>
      <c r="BL8868" s="138"/>
      <c r="BM8868" s="138"/>
    </row>
    <row r="8869" spans="62:65" ht="13" thickBot="1">
      <c r="BJ8869" s="138"/>
      <c r="BK8869" s="138"/>
      <c r="BL8869" s="138"/>
      <c r="BM8869" s="138"/>
    </row>
    <row r="8870" spans="62:65" ht="13" thickBot="1">
      <c r="BJ8870" s="138"/>
      <c r="BK8870" s="138"/>
      <c r="BL8870" s="138"/>
      <c r="BM8870" s="138"/>
    </row>
    <row r="8871" spans="62:65" ht="13" thickBot="1">
      <c r="BJ8871" s="138"/>
      <c r="BK8871" s="138"/>
      <c r="BL8871" s="138"/>
      <c r="BM8871" s="138"/>
    </row>
    <row r="8872" spans="62:65" ht="13" thickBot="1">
      <c r="BJ8872" s="138"/>
      <c r="BK8872" s="138"/>
      <c r="BL8872" s="138"/>
      <c r="BM8872" s="138"/>
    </row>
    <row r="8873" spans="62:65" ht="13" thickBot="1">
      <c r="BJ8873" s="138"/>
      <c r="BK8873" s="138"/>
      <c r="BL8873" s="138"/>
      <c r="BM8873" s="138"/>
    </row>
    <row r="8874" spans="62:65" ht="13" thickBot="1">
      <c r="BJ8874" s="138"/>
      <c r="BK8874" s="138"/>
      <c r="BL8874" s="138"/>
      <c r="BM8874" s="138"/>
    </row>
    <row r="8875" spans="62:65" ht="13" thickBot="1">
      <c r="BJ8875" s="138"/>
      <c r="BK8875" s="138"/>
      <c r="BL8875" s="138"/>
      <c r="BM8875" s="138"/>
    </row>
    <row r="8876" spans="62:65" ht="13" thickBot="1">
      <c r="BJ8876" s="138"/>
      <c r="BK8876" s="138"/>
      <c r="BL8876" s="138"/>
      <c r="BM8876" s="138"/>
    </row>
    <row r="8877" spans="62:65" ht="13" thickBot="1">
      <c r="BJ8877" s="138"/>
      <c r="BK8877" s="138"/>
      <c r="BL8877" s="138"/>
      <c r="BM8877" s="138"/>
    </row>
    <row r="8878" spans="62:65" ht="13" thickBot="1">
      <c r="BJ8878" s="138"/>
      <c r="BK8878" s="138"/>
      <c r="BL8878" s="138"/>
      <c r="BM8878" s="138"/>
    </row>
    <row r="8879" spans="62:65" ht="13" thickBot="1">
      <c r="BJ8879" s="138"/>
      <c r="BK8879" s="138"/>
      <c r="BL8879" s="138"/>
      <c r="BM8879" s="138"/>
    </row>
    <row r="8880" spans="62:65" ht="13" thickBot="1">
      <c r="BJ8880" s="138"/>
      <c r="BK8880" s="138"/>
      <c r="BL8880" s="138"/>
      <c r="BM8880" s="138"/>
    </row>
    <row r="8881" spans="62:65" ht="13" thickBot="1">
      <c r="BJ8881" s="138"/>
      <c r="BK8881" s="138"/>
      <c r="BL8881" s="138"/>
      <c r="BM8881" s="138"/>
    </row>
    <row r="8882" spans="62:65" ht="13" thickBot="1">
      <c r="BJ8882" s="138"/>
      <c r="BK8882" s="138"/>
      <c r="BL8882" s="138"/>
      <c r="BM8882" s="138"/>
    </row>
    <row r="8883" spans="62:65" ht="13" thickBot="1">
      <c r="BJ8883" s="138"/>
      <c r="BK8883" s="138"/>
      <c r="BL8883" s="138"/>
      <c r="BM8883" s="138"/>
    </row>
    <row r="8884" spans="62:65" ht="13" thickBot="1">
      <c r="BJ8884" s="138"/>
      <c r="BK8884" s="138"/>
      <c r="BL8884" s="138"/>
      <c r="BM8884" s="138"/>
    </row>
    <row r="8885" spans="62:65" ht="13" thickBot="1">
      <c r="BJ8885" s="138"/>
      <c r="BK8885" s="138"/>
      <c r="BL8885" s="138"/>
      <c r="BM8885" s="138"/>
    </row>
    <row r="8886" spans="62:65" ht="13" thickBot="1">
      <c r="BJ8886" s="138"/>
      <c r="BK8886" s="138"/>
      <c r="BL8886" s="138"/>
      <c r="BM8886" s="138"/>
    </row>
    <row r="8887" spans="62:65" ht="13" thickBot="1">
      <c r="BJ8887" s="138"/>
      <c r="BK8887" s="138"/>
      <c r="BL8887" s="138"/>
      <c r="BM8887" s="138"/>
    </row>
    <row r="8888" spans="62:65" ht="13" thickBot="1">
      <c r="BJ8888" s="138"/>
      <c r="BK8888" s="138"/>
      <c r="BL8888" s="138"/>
      <c r="BM8888" s="138"/>
    </row>
    <row r="8889" spans="62:65" ht="13" thickBot="1">
      <c r="BJ8889" s="138"/>
      <c r="BK8889" s="138"/>
      <c r="BL8889" s="138"/>
      <c r="BM8889" s="138"/>
    </row>
    <row r="8890" spans="62:65" ht="13" thickBot="1">
      <c r="BJ8890" s="138"/>
      <c r="BK8890" s="138"/>
      <c r="BL8890" s="138"/>
      <c r="BM8890" s="138"/>
    </row>
    <row r="8891" spans="62:65" ht="13" thickBot="1">
      <c r="BJ8891" s="138"/>
      <c r="BK8891" s="138"/>
      <c r="BL8891" s="138"/>
      <c r="BM8891" s="138"/>
    </row>
    <row r="8892" spans="62:65" ht="13" thickBot="1">
      <c r="BJ8892" s="138"/>
      <c r="BK8892" s="138"/>
      <c r="BL8892" s="138"/>
      <c r="BM8892" s="138"/>
    </row>
    <row r="8893" spans="62:65" ht="13" thickBot="1">
      <c r="BJ8893" s="138"/>
      <c r="BK8893" s="138"/>
      <c r="BL8893" s="138"/>
      <c r="BM8893" s="138"/>
    </row>
    <row r="8894" spans="62:65" ht="13" thickBot="1">
      <c r="BJ8894" s="138"/>
      <c r="BK8894" s="138"/>
      <c r="BL8894" s="138"/>
      <c r="BM8894" s="138"/>
    </row>
    <row r="8895" spans="62:65" ht="13" thickBot="1">
      <c r="BJ8895" s="138"/>
      <c r="BK8895" s="138"/>
      <c r="BL8895" s="138"/>
      <c r="BM8895" s="138"/>
    </row>
    <row r="8896" spans="62:65" ht="13" thickBot="1">
      <c r="BJ8896" s="138"/>
      <c r="BK8896" s="138"/>
      <c r="BL8896" s="138"/>
      <c r="BM8896" s="138"/>
    </row>
    <row r="8897" spans="62:65" ht="13" thickBot="1">
      <c r="BJ8897" s="138"/>
      <c r="BK8897" s="138"/>
      <c r="BL8897" s="138"/>
      <c r="BM8897" s="138"/>
    </row>
    <row r="8898" spans="62:65" ht="13" thickBot="1">
      <c r="BJ8898" s="138"/>
      <c r="BK8898" s="138"/>
      <c r="BL8898" s="138"/>
      <c r="BM8898" s="138"/>
    </row>
    <row r="8899" spans="62:65" ht="13" thickBot="1">
      <c r="BJ8899" s="138"/>
      <c r="BK8899" s="138"/>
      <c r="BL8899" s="138"/>
      <c r="BM8899" s="138"/>
    </row>
    <row r="8900" spans="62:65" ht="13" thickBot="1">
      <c r="BJ8900" s="138"/>
      <c r="BK8900" s="138"/>
      <c r="BL8900" s="138"/>
      <c r="BM8900" s="138"/>
    </row>
    <row r="8901" spans="62:65" ht="13" thickBot="1">
      <c r="BJ8901" s="138"/>
      <c r="BK8901" s="138"/>
      <c r="BL8901" s="138"/>
      <c r="BM8901" s="138"/>
    </row>
    <row r="8902" spans="62:65" ht="13" thickBot="1">
      <c r="BJ8902" s="138"/>
      <c r="BK8902" s="138"/>
      <c r="BL8902" s="138"/>
      <c r="BM8902" s="138"/>
    </row>
    <row r="8903" spans="62:65" ht="13" thickBot="1">
      <c r="BJ8903" s="138"/>
      <c r="BK8903" s="138"/>
      <c r="BL8903" s="138"/>
      <c r="BM8903" s="138"/>
    </row>
    <row r="8904" spans="62:65" ht="13" thickBot="1">
      <c r="BJ8904" s="138"/>
      <c r="BK8904" s="138"/>
      <c r="BL8904" s="138"/>
      <c r="BM8904" s="138"/>
    </row>
    <row r="8905" spans="62:65" ht="13" thickBot="1">
      <c r="BJ8905" s="138"/>
      <c r="BK8905" s="138"/>
      <c r="BL8905" s="138"/>
      <c r="BM8905" s="138"/>
    </row>
    <row r="8906" spans="62:65" ht="13" thickBot="1">
      <c r="BJ8906" s="138"/>
      <c r="BK8906" s="138"/>
      <c r="BL8906" s="138"/>
      <c r="BM8906" s="138"/>
    </row>
    <row r="8907" spans="62:65" ht="13" thickBot="1">
      <c r="BJ8907" s="138"/>
      <c r="BK8907" s="138"/>
      <c r="BL8907" s="138"/>
      <c r="BM8907" s="138"/>
    </row>
    <row r="8908" spans="62:65" ht="13" thickBot="1">
      <c r="BJ8908" s="138"/>
      <c r="BK8908" s="138"/>
      <c r="BL8908" s="138"/>
      <c r="BM8908" s="138"/>
    </row>
    <row r="8909" spans="62:65" ht="13" thickBot="1">
      <c r="BJ8909" s="138"/>
      <c r="BK8909" s="138"/>
      <c r="BL8909" s="138"/>
      <c r="BM8909" s="138"/>
    </row>
    <row r="8910" spans="62:65" ht="13" thickBot="1">
      <c r="BJ8910" s="138"/>
      <c r="BK8910" s="138"/>
      <c r="BL8910" s="138"/>
      <c r="BM8910" s="138"/>
    </row>
    <row r="8911" spans="62:65" ht="13" thickBot="1">
      <c r="BJ8911" s="138"/>
      <c r="BK8911" s="138"/>
      <c r="BL8911" s="138"/>
      <c r="BM8911" s="138"/>
    </row>
    <row r="8912" spans="62:65" ht="13" thickBot="1">
      <c r="BJ8912" s="138"/>
      <c r="BK8912" s="138"/>
      <c r="BL8912" s="138"/>
      <c r="BM8912" s="138"/>
    </row>
    <row r="8913" spans="62:65" ht="13" thickBot="1">
      <c r="BJ8913" s="138"/>
      <c r="BK8913" s="138"/>
      <c r="BL8913" s="138"/>
      <c r="BM8913" s="138"/>
    </row>
    <row r="8914" spans="62:65" ht="13" thickBot="1">
      <c r="BJ8914" s="138"/>
      <c r="BK8914" s="138"/>
      <c r="BL8914" s="138"/>
      <c r="BM8914" s="138"/>
    </row>
    <row r="8915" spans="62:65" ht="13" thickBot="1">
      <c r="BJ8915" s="138"/>
      <c r="BK8915" s="138"/>
      <c r="BL8915" s="138"/>
      <c r="BM8915" s="138"/>
    </row>
    <row r="8916" spans="62:65" ht="13" thickBot="1">
      <c r="BJ8916" s="138"/>
      <c r="BK8916" s="138"/>
      <c r="BL8916" s="138"/>
      <c r="BM8916" s="138"/>
    </row>
    <row r="8917" spans="62:65" ht="13" thickBot="1">
      <c r="BJ8917" s="138"/>
      <c r="BK8917" s="138"/>
      <c r="BL8917" s="138"/>
      <c r="BM8917" s="138"/>
    </row>
    <row r="8918" spans="62:65" ht="13" thickBot="1">
      <c r="BJ8918" s="138"/>
      <c r="BK8918" s="138"/>
      <c r="BL8918" s="138"/>
      <c r="BM8918" s="138"/>
    </row>
    <row r="8919" spans="62:65" ht="13" thickBot="1">
      <c r="BJ8919" s="138"/>
      <c r="BK8919" s="138"/>
      <c r="BL8919" s="138"/>
      <c r="BM8919" s="138"/>
    </row>
    <row r="8920" spans="62:65" ht="13" thickBot="1">
      <c r="BJ8920" s="138"/>
      <c r="BK8920" s="138"/>
      <c r="BL8920" s="138"/>
      <c r="BM8920" s="138"/>
    </row>
    <row r="8921" spans="62:65" ht="13" thickBot="1">
      <c r="BJ8921" s="138"/>
      <c r="BK8921" s="138"/>
      <c r="BL8921" s="138"/>
      <c r="BM8921" s="138"/>
    </row>
    <row r="8922" spans="62:65" ht="13" thickBot="1">
      <c r="BJ8922" s="138"/>
      <c r="BK8922" s="138"/>
      <c r="BL8922" s="138"/>
      <c r="BM8922" s="138"/>
    </row>
    <row r="8923" spans="62:65" ht="13" thickBot="1">
      <c r="BJ8923" s="138"/>
      <c r="BK8923" s="138"/>
      <c r="BL8923" s="138"/>
      <c r="BM8923" s="138"/>
    </row>
    <row r="8924" spans="62:65" ht="13" thickBot="1">
      <c r="BJ8924" s="138"/>
      <c r="BK8924" s="138"/>
      <c r="BL8924" s="138"/>
      <c r="BM8924" s="138"/>
    </row>
    <row r="8925" spans="62:65" ht="13" thickBot="1">
      <c r="BJ8925" s="138"/>
      <c r="BK8925" s="138"/>
      <c r="BL8925" s="138"/>
      <c r="BM8925" s="138"/>
    </row>
    <row r="8926" spans="62:65" ht="13" thickBot="1">
      <c r="BJ8926" s="138"/>
      <c r="BK8926" s="138"/>
      <c r="BL8926" s="138"/>
      <c r="BM8926" s="138"/>
    </row>
    <row r="8927" spans="62:65" ht="13" thickBot="1">
      <c r="BJ8927" s="138"/>
      <c r="BK8927" s="138"/>
      <c r="BL8927" s="138"/>
      <c r="BM8927" s="138"/>
    </row>
    <row r="8928" spans="62:65" ht="13" thickBot="1">
      <c r="BJ8928" s="138"/>
      <c r="BK8928" s="138"/>
      <c r="BL8928" s="138"/>
      <c r="BM8928" s="138"/>
    </row>
    <row r="8929" spans="62:65" ht="13" thickBot="1">
      <c r="BJ8929" s="138"/>
      <c r="BK8929" s="138"/>
      <c r="BL8929" s="138"/>
      <c r="BM8929" s="138"/>
    </row>
    <row r="8930" spans="62:65" ht="13" thickBot="1">
      <c r="BJ8930" s="138"/>
      <c r="BK8930" s="138"/>
      <c r="BL8930" s="138"/>
      <c r="BM8930" s="138"/>
    </row>
    <row r="8931" spans="62:65" ht="13" thickBot="1">
      <c r="BJ8931" s="138"/>
      <c r="BK8931" s="138"/>
      <c r="BL8931" s="138"/>
      <c r="BM8931" s="138"/>
    </row>
    <row r="8932" spans="62:65" ht="13" thickBot="1">
      <c r="BJ8932" s="138"/>
      <c r="BK8932" s="138"/>
      <c r="BL8932" s="138"/>
      <c r="BM8932" s="138"/>
    </row>
    <row r="8933" spans="62:65" ht="13" thickBot="1">
      <c r="BJ8933" s="138"/>
      <c r="BK8933" s="138"/>
      <c r="BL8933" s="138"/>
      <c r="BM8933" s="138"/>
    </row>
    <row r="8934" spans="62:65" ht="13" thickBot="1">
      <c r="BJ8934" s="138"/>
      <c r="BK8934" s="138"/>
      <c r="BL8934" s="138"/>
      <c r="BM8934" s="138"/>
    </row>
    <row r="8935" spans="62:65" ht="13" thickBot="1">
      <c r="BJ8935" s="138"/>
      <c r="BK8935" s="138"/>
      <c r="BL8935" s="138"/>
      <c r="BM8935" s="138"/>
    </row>
    <row r="8936" spans="62:65" ht="13" thickBot="1">
      <c r="BJ8936" s="138"/>
      <c r="BK8936" s="138"/>
      <c r="BL8936" s="138"/>
      <c r="BM8936" s="138"/>
    </row>
    <row r="8937" spans="62:65" ht="13" thickBot="1">
      <c r="BJ8937" s="138"/>
      <c r="BK8937" s="138"/>
      <c r="BL8937" s="138"/>
      <c r="BM8937" s="138"/>
    </row>
    <row r="8938" spans="62:65" ht="13" thickBot="1">
      <c r="BJ8938" s="138"/>
      <c r="BK8938" s="138"/>
      <c r="BL8938" s="138"/>
      <c r="BM8938" s="138"/>
    </row>
    <row r="8939" spans="62:65" ht="13" thickBot="1">
      <c r="BJ8939" s="138"/>
      <c r="BK8939" s="138"/>
      <c r="BL8939" s="138"/>
      <c r="BM8939" s="138"/>
    </row>
    <row r="8940" spans="62:65" ht="13" thickBot="1">
      <c r="BJ8940" s="138"/>
      <c r="BK8940" s="138"/>
      <c r="BL8940" s="138"/>
      <c r="BM8940" s="138"/>
    </row>
    <row r="8941" spans="62:65" ht="13" thickBot="1">
      <c r="BJ8941" s="138"/>
      <c r="BK8941" s="138"/>
      <c r="BL8941" s="138"/>
      <c r="BM8941" s="138"/>
    </row>
    <row r="8942" spans="62:65" ht="13" thickBot="1">
      <c r="BJ8942" s="138"/>
      <c r="BK8942" s="138"/>
      <c r="BL8942" s="138"/>
      <c r="BM8942" s="138"/>
    </row>
    <row r="8943" spans="62:65" ht="13" thickBot="1">
      <c r="BJ8943" s="138"/>
      <c r="BK8943" s="138"/>
      <c r="BL8943" s="138"/>
      <c r="BM8943" s="138"/>
    </row>
    <row r="8944" spans="62:65" ht="13" thickBot="1">
      <c r="BJ8944" s="138"/>
      <c r="BK8944" s="138"/>
      <c r="BL8944" s="138"/>
      <c r="BM8944" s="138"/>
    </row>
    <row r="8945" spans="62:65" ht="13" thickBot="1">
      <c r="BJ8945" s="138"/>
      <c r="BK8945" s="138"/>
      <c r="BL8945" s="138"/>
      <c r="BM8945" s="138"/>
    </row>
    <row r="8946" spans="62:65" ht="13" thickBot="1">
      <c r="BJ8946" s="138"/>
      <c r="BK8946" s="138"/>
      <c r="BL8946" s="138"/>
      <c r="BM8946" s="138"/>
    </row>
    <row r="8947" spans="62:65" ht="13" thickBot="1">
      <c r="BJ8947" s="138"/>
      <c r="BK8947" s="138"/>
      <c r="BL8947" s="138"/>
      <c r="BM8947" s="138"/>
    </row>
    <row r="8948" spans="62:65" ht="13" thickBot="1">
      <c r="BJ8948" s="138"/>
      <c r="BK8948" s="138"/>
      <c r="BL8948" s="138"/>
      <c r="BM8948" s="138"/>
    </row>
    <row r="8949" spans="62:65" ht="13" thickBot="1">
      <c r="BJ8949" s="138"/>
      <c r="BK8949" s="138"/>
      <c r="BL8949" s="138"/>
      <c r="BM8949" s="138"/>
    </row>
    <row r="8950" spans="62:65" ht="13" thickBot="1">
      <c r="BJ8950" s="138"/>
      <c r="BK8950" s="138"/>
      <c r="BL8950" s="138"/>
      <c r="BM8950" s="138"/>
    </row>
    <row r="8951" spans="62:65" ht="13" thickBot="1">
      <c r="BJ8951" s="138"/>
      <c r="BK8951" s="138"/>
      <c r="BL8951" s="138"/>
      <c r="BM8951" s="138"/>
    </row>
    <row r="8952" spans="62:65" ht="13" thickBot="1">
      <c r="BJ8952" s="138"/>
      <c r="BK8952" s="138"/>
      <c r="BL8952" s="138"/>
      <c r="BM8952" s="138"/>
    </row>
    <row r="8953" spans="62:65" ht="13" thickBot="1">
      <c r="BJ8953" s="138"/>
      <c r="BK8953" s="138"/>
      <c r="BL8953" s="138"/>
      <c r="BM8953" s="138"/>
    </row>
    <row r="8954" spans="62:65" ht="13" thickBot="1">
      <c r="BJ8954" s="138"/>
      <c r="BK8954" s="138"/>
      <c r="BL8954" s="138"/>
      <c r="BM8954" s="138"/>
    </row>
    <row r="8955" spans="62:65" ht="13" thickBot="1">
      <c r="BJ8955" s="138"/>
      <c r="BK8955" s="138"/>
      <c r="BL8955" s="138"/>
      <c r="BM8955" s="138"/>
    </row>
    <row r="8956" spans="62:65" ht="13" thickBot="1">
      <c r="BJ8956" s="138"/>
      <c r="BK8956" s="138"/>
      <c r="BL8956" s="138"/>
      <c r="BM8956" s="138"/>
    </row>
    <row r="8957" spans="62:65" ht="13" thickBot="1">
      <c r="BJ8957" s="138"/>
      <c r="BK8957" s="138"/>
      <c r="BL8957" s="138"/>
      <c r="BM8957" s="138"/>
    </row>
    <row r="8958" spans="62:65" ht="13" thickBot="1">
      <c r="BJ8958" s="138"/>
      <c r="BK8958" s="138"/>
      <c r="BL8958" s="138"/>
      <c r="BM8958" s="138"/>
    </row>
    <row r="8959" spans="62:65" ht="13" thickBot="1">
      <c r="BJ8959" s="138"/>
      <c r="BK8959" s="138"/>
      <c r="BL8959" s="138"/>
      <c r="BM8959" s="138"/>
    </row>
    <row r="8960" spans="62:65" ht="13" thickBot="1">
      <c r="BJ8960" s="138"/>
      <c r="BK8960" s="138"/>
      <c r="BL8960" s="138"/>
      <c r="BM8960" s="138"/>
    </row>
    <row r="8961" spans="62:65" ht="13" thickBot="1">
      <c r="BJ8961" s="138"/>
      <c r="BK8961" s="138"/>
      <c r="BL8961" s="138"/>
      <c r="BM8961" s="138"/>
    </row>
    <row r="8962" spans="62:65" ht="13" thickBot="1">
      <c r="BJ8962" s="138"/>
      <c r="BK8962" s="138"/>
      <c r="BL8962" s="138"/>
      <c r="BM8962" s="138"/>
    </row>
    <row r="8963" spans="62:65" ht="13" thickBot="1">
      <c r="BJ8963" s="138"/>
      <c r="BK8963" s="138"/>
      <c r="BL8963" s="138"/>
      <c r="BM8963" s="138"/>
    </row>
    <row r="8964" spans="62:65" ht="13" thickBot="1">
      <c r="BJ8964" s="138"/>
      <c r="BK8964" s="138"/>
      <c r="BL8964" s="138"/>
      <c r="BM8964" s="138"/>
    </row>
    <row r="8965" spans="62:65" ht="13" thickBot="1">
      <c r="BJ8965" s="138"/>
      <c r="BK8965" s="138"/>
      <c r="BL8965" s="138"/>
      <c r="BM8965" s="138"/>
    </row>
    <row r="8966" spans="62:65" ht="13" thickBot="1">
      <c r="BJ8966" s="138"/>
      <c r="BK8966" s="138"/>
      <c r="BL8966" s="138"/>
      <c r="BM8966" s="138"/>
    </row>
    <row r="8967" spans="62:65" ht="13" thickBot="1">
      <c r="BJ8967" s="138"/>
      <c r="BK8967" s="138"/>
      <c r="BL8967" s="138"/>
      <c r="BM8967" s="138"/>
    </row>
    <row r="8968" spans="62:65" ht="13" thickBot="1">
      <c r="BJ8968" s="138"/>
      <c r="BK8968" s="138"/>
      <c r="BL8968" s="138"/>
      <c r="BM8968" s="138"/>
    </row>
    <row r="8969" spans="62:65" ht="13" thickBot="1">
      <c r="BJ8969" s="138"/>
      <c r="BK8969" s="138"/>
      <c r="BL8969" s="138"/>
      <c r="BM8969" s="138"/>
    </row>
    <row r="8970" spans="62:65" ht="13" thickBot="1">
      <c r="BJ8970" s="138"/>
      <c r="BK8970" s="138"/>
      <c r="BL8970" s="138"/>
      <c r="BM8970" s="138"/>
    </row>
    <row r="8971" spans="62:65" ht="13" thickBot="1">
      <c r="BJ8971" s="138"/>
      <c r="BK8971" s="138"/>
      <c r="BL8971" s="138"/>
      <c r="BM8971" s="138"/>
    </row>
    <row r="8972" spans="62:65" ht="13" thickBot="1">
      <c r="BJ8972" s="138"/>
      <c r="BK8972" s="138"/>
      <c r="BL8972" s="138"/>
      <c r="BM8972" s="138"/>
    </row>
    <row r="8973" spans="62:65" ht="13" thickBot="1">
      <c r="BJ8973" s="138"/>
      <c r="BK8973" s="138"/>
      <c r="BL8973" s="138"/>
      <c r="BM8973" s="138"/>
    </row>
    <row r="8974" spans="62:65" ht="13" thickBot="1">
      <c r="BJ8974" s="138"/>
      <c r="BK8974" s="138"/>
      <c r="BL8974" s="138"/>
      <c r="BM8974" s="138"/>
    </row>
    <row r="8975" spans="62:65" ht="13" thickBot="1">
      <c r="BJ8975" s="138"/>
      <c r="BK8975" s="138"/>
      <c r="BL8975" s="138"/>
      <c r="BM8975" s="138"/>
    </row>
    <row r="8976" spans="62:65" ht="13" thickBot="1">
      <c r="BJ8976" s="138"/>
      <c r="BK8976" s="138"/>
      <c r="BL8976" s="138"/>
      <c r="BM8976" s="138"/>
    </row>
    <row r="8977" spans="62:65" ht="13" thickBot="1">
      <c r="BJ8977" s="138"/>
      <c r="BK8977" s="138"/>
      <c r="BL8977" s="138"/>
      <c r="BM8977" s="138"/>
    </row>
    <row r="8978" spans="62:65" ht="13" thickBot="1">
      <c r="BJ8978" s="138"/>
      <c r="BK8978" s="138"/>
      <c r="BL8978" s="138"/>
      <c r="BM8978" s="138"/>
    </row>
    <row r="8979" spans="62:65" ht="13" thickBot="1">
      <c r="BJ8979" s="138"/>
      <c r="BK8979" s="138"/>
      <c r="BL8979" s="138"/>
      <c r="BM8979" s="138"/>
    </row>
    <row r="8980" spans="62:65" ht="13" thickBot="1">
      <c r="BJ8980" s="138"/>
      <c r="BK8980" s="138"/>
      <c r="BL8980" s="138"/>
      <c r="BM8980" s="138"/>
    </row>
    <row r="8981" spans="62:65" ht="13" thickBot="1">
      <c r="BJ8981" s="138"/>
      <c r="BK8981" s="138"/>
      <c r="BL8981" s="138"/>
      <c r="BM8981" s="138"/>
    </row>
    <row r="8982" spans="62:65" ht="13" thickBot="1">
      <c r="BJ8982" s="138"/>
      <c r="BK8982" s="138"/>
      <c r="BL8982" s="138"/>
      <c r="BM8982" s="138"/>
    </row>
    <row r="8983" spans="62:65" ht="13" thickBot="1">
      <c r="BJ8983" s="138"/>
      <c r="BK8983" s="138"/>
      <c r="BL8983" s="138"/>
      <c r="BM8983" s="138"/>
    </row>
    <row r="8984" spans="62:65" ht="13" thickBot="1">
      <c r="BJ8984" s="138"/>
      <c r="BK8984" s="138"/>
      <c r="BL8984" s="138"/>
      <c r="BM8984" s="138"/>
    </row>
    <row r="8985" spans="62:65" ht="13" thickBot="1">
      <c r="BJ8985" s="138"/>
      <c r="BK8985" s="138"/>
      <c r="BL8985" s="138"/>
      <c r="BM8985" s="138"/>
    </row>
    <row r="8986" spans="62:65" ht="13" thickBot="1">
      <c r="BJ8986" s="138"/>
      <c r="BK8986" s="138"/>
      <c r="BL8986" s="138"/>
      <c r="BM8986" s="138"/>
    </row>
    <row r="8987" spans="62:65" ht="13" thickBot="1">
      <c r="BJ8987" s="138"/>
      <c r="BK8987" s="138"/>
      <c r="BL8987" s="138"/>
      <c r="BM8987" s="138"/>
    </row>
    <row r="8988" spans="62:65" ht="13" thickBot="1">
      <c r="BJ8988" s="138"/>
      <c r="BK8988" s="138"/>
      <c r="BL8988" s="138"/>
      <c r="BM8988" s="138"/>
    </row>
    <row r="8989" spans="62:65" ht="13" thickBot="1">
      <c r="BJ8989" s="138"/>
      <c r="BK8989" s="138"/>
      <c r="BL8989" s="138"/>
      <c r="BM8989" s="138"/>
    </row>
    <row r="8990" spans="62:65" ht="13" thickBot="1">
      <c r="BJ8990" s="138"/>
      <c r="BK8990" s="138"/>
      <c r="BL8990" s="138"/>
      <c r="BM8990" s="138"/>
    </row>
    <row r="8991" spans="62:65" ht="13" thickBot="1">
      <c r="BJ8991" s="138"/>
      <c r="BK8991" s="138"/>
      <c r="BL8991" s="138"/>
      <c r="BM8991" s="138"/>
    </row>
    <row r="8992" spans="62:65" ht="13" thickBot="1">
      <c r="BJ8992" s="138"/>
      <c r="BK8992" s="138"/>
      <c r="BL8992" s="138"/>
      <c r="BM8992" s="138"/>
    </row>
    <row r="8993" spans="62:65" ht="13" thickBot="1">
      <c r="BJ8993" s="138"/>
      <c r="BK8993" s="138"/>
      <c r="BL8993" s="138"/>
      <c r="BM8993" s="138"/>
    </row>
    <row r="8994" spans="62:65" ht="13" thickBot="1">
      <c r="BJ8994" s="138"/>
      <c r="BK8994" s="138"/>
      <c r="BL8994" s="138"/>
      <c r="BM8994" s="138"/>
    </row>
    <row r="8995" spans="62:65" ht="13" thickBot="1">
      <c r="BJ8995" s="138"/>
      <c r="BK8995" s="138"/>
      <c r="BL8995" s="138"/>
      <c r="BM8995" s="138"/>
    </row>
    <row r="8996" spans="62:65" ht="13" thickBot="1">
      <c r="BJ8996" s="138"/>
      <c r="BK8996" s="138"/>
      <c r="BL8996" s="138"/>
      <c r="BM8996" s="138"/>
    </row>
    <row r="8997" spans="62:65" ht="13" thickBot="1">
      <c r="BJ8997" s="138"/>
      <c r="BK8997" s="138"/>
      <c r="BL8997" s="138"/>
      <c r="BM8997" s="138"/>
    </row>
    <row r="8998" spans="62:65" ht="13" thickBot="1">
      <c r="BJ8998" s="138"/>
      <c r="BK8998" s="138"/>
      <c r="BL8998" s="138"/>
      <c r="BM8998" s="138"/>
    </row>
    <row r="8999" spans="62:65" ht="13" thickBot="1">
      <c r="BJ8999" s="138"/>
      <c r="BK8999" s="138"/>
      <c r="BL8999" s="138"/>
      <c r="BM8999" s="138"/>
    </row>
    <row r="9000" spans="62:65" ht="13" thickBot="1">
      <c r="BJ9000" s="138"/>
      <c r="BK9000" s="138"/>
      <c r="BL9000" s="138"/>
      <c r="BM9000" s="138"/>
    </row>
    <row r="9001" spans="62:65" ht="13" thickBot="1">
      <c r="BJ9001" s="138"/>
      <c r="BK9001" s="138"/>
      <c r="BL9001" s="138"/>
      <c r="BM9001" s="138"/>
    </row>
    <row r="9002" spans="62:65" ht="13" thickBot="1">
      <c r="BJ9002" s="138"/>
      <c r="BK9002" s="138"/>
      <c r="BL9002" s="138"/>
      <c r="BM9002" s="138"/>
    </row>
    <row r="9003" spans="62:65" ht="13" thickBot="1">
      <c r="BJ9003" s="138"/>
      <c r="BK9003" s="138"/>
      <c r="BL9003" s="138"/>
      <c r="BM9003" s="138"/>
    </row>
    <row r="9004" spans="62:65" ht="13" thickBot="1">
      <c r="BJ9004" s="138"/>
      <c r="BK9004" s="138"/>
      <c r="BL9004" s="138"/>
      <c r="BM9004" s="138"/>
    </row>
    <row r="9005" spans="62:65" ht="13" thickBot="1">
      <c r="BJ9005" s="138"/>
      <c r="BK9005" s="138"/>
      <c r="BL9005" s="138"/>
      <c r="BM9005" s="138"/>
    </row>
    <row r="9006" spans="62:65" ht="13" thickBot="1">
      <c r="BJ9006" s="138"/>
      <c r="BK9006" s="138"/>
      <c r="BL9006" s="138"/>
      <c r="BM9006" s="138"/>
    </row>
    <row r="9007" spans="62:65" ht="13" thickBot="1">
      <c r="BJ9007" s="138"/>
      <c r="BK9007" s="138"/>
      <c r="BL9007" s="138"/>
      <c r="BM9007" s="138"/>
    </row>
    <row r="9008" spans="62:65" ht="13" thickBot="1">
      <c r="BJ9008" s="138"/>
      <c r="BK9008" s="138"/>
      <c r="BL9008" s="138"/>
      <c r="BM9008" s="138"/>
    </row>
    <row r="9009" spans="62:65" ht="13" thickBot="1">
      <c r="BJ9009" s="138"/>
      <c r="BK9009" s="138"/>
      <c r="BL9009" s="138"/>
      <c r="BM9009" s="138"/>
    </row>
    <row r="9010" spans="62:65" ht="13" thickBot="1">
      <c r="BJ9010" s="138"/>
      <c r="BK9010" s="138"/>
      <c r="BL9010" s="138"/>
      <c r="BM9010" s="138"/>
    </row>
    <row r="9011" spans="62:65" ht="13" thickBot="1">
      <c r="BJ9011" s="138"/>
      <c r="BK9011" s="138"/>
      <c r="BL9011" s="138"/>
      <c r="BM9011" s="138"/>
    </row>
    <row r="9012" spans="62:65" ht="13" thickBot="1">
      <c r="BJ9012" s="138"/>
      <c r="BK9012" s="138"/>
      <c r="BL9012" s="138"/>
      <c r="BM9012" s="138"/>
    </row>
    <row r="9013" spans="62:65" ht="13" thickBot="1">
      <c r="BJ9013" s="138"/>
      <c r="BK9013" s="138"/>
      <c r="BL9013" s="138"/>
      <c r="BM9013" s="138"/>
    </row>
    <row r="9014" spans="62:65" ht="13" thickBot="1">
      <c r="BJ9014" s="138"/>
      <c r="BK9014" s="138"/>
      <c r="BL9014" s="138"/>
      <c r="BM9014" s="138"/>
    </row>
    <row r="9015" spans="62:65" ht="13" thickBot="1">
      <c r="BJ9015" s="138"/>
      <c r="BK9015" s="138"/>
      <c r="BL9015" s="138"/>
      <c r="BM9015" s="138"/>
    </row>
    <row r="9016" spans="62:65" ht="13" thickBot="1">
      <c r="BJ9016" s="138"/>
      <c r="BK9016" s="138"/>
      <c r="BL9016" s="138"/>
      <c r="BM9016" s="138"/>
    </row>
    <row r="9017" spans="62:65" ht="13" thickBot="1">
      <c r="BJ9017" s="138"/>
      <c r="BK9017" s="138"/>
      <c r="BL9017" s="138"/>
      <c r="BM9017" s="138"/>
    </row>
    <row r="9018" spans="62:65" ht="13" thickBot="1">
      <c r="BJ9018" s="138"/>
      <c r="BK9018" s="138"/>
      <c r="BL9018" s="138"/>
      <c r="BM9018" s="138"/>
    </row>
    <row r="9019" spans="62:65" ht="13" thickBot="1">
      <c r="BJ9019" s="138"/>
      <c r="BK9019" s="138"/>
      <c r="BL9019" s="138"/>
      <c r="BM9019" s="138"/>
    </row>
    <row r="9020" spans="62:65" ht="13" thickBot="1">
      <c r="BJ9020" s="138"/>
      <c r="BK9020" s="138"/>
      <c r="BL9020" s="138"/>
      <c r="BM9020" s="138"/>
    </row>
    <row r="9021" spans="62:65" ht="13" thickBot="1">
      <c r="BJ9021" s="138"/>
      <c r="BK9021" s="138"/>
      <c r="BL9021" s="138"/>
      <c r="BM9021" s="138"/>
    </row>
    <row r="9022" spans="62:65" ht="13" thickBot="1">
      <c r="BJ9022" s="138"/>
      <c r="BK9022" s="138"/>
      <c r="BL9022" s="138"/>
      <c r="BM9022" s="138"/>
    </row>
    <row r="9023" spans="62:65" ht="13" thickBot="1">
      <c r="BJ9023" s="138"/>
      <c r="BK9023" s="138"/>
      <c r="BL9023" s="138"/>
      <c r="BM9023" s="138"/>
    </row>
    <row r="9024" spans="62:65" ht="13" thickBot="1">
      <c r="BJ9024" s="138"/>
      <c r="BK9024" s="138"/>
      <c r="BL9024" s="138"/>
      <c r="BM9024" s="138"/>
    </row>
    <row r="9025" spans="62:65" ht="13" thickBot="1">
      <c r="BJ9025" s="138"/>
      <c r="BK9025" s="138"/>
      <c r="BL9025" s="138"/>
      <c r="BM9025" s="138"/>
    </row>
    <row r="9026" spans="62:65" ht="13" thickBot="1">
      <c r="BJ9026" s="138"/>
      <c r="BK9026" s="138"/>
      <c r="BL9026" s="138"/>
      <c r="BM9026" s="138"/>
    </row>
    <row r="9027" spans="62:65" ht="13" thickBot="1">
      <c r="BJ9027" s="138"/>
      <c r="BK9027" s="138"/>
      <c r="BL9027" s="138"/>
      <c r="BM9027" s="138"/>
    </row>
    <row r="9028" spans="62:65" ht="13" thickBot="1">
      <c r="BJ9028" s="138"/>
      <c r="BK9028" s="138"/>
      <c r="BL9028" s="138"/>
      <c r="BM9028" s="138"/>
    </row>
    <row r="9029" spans="62:65" ht="13" thickBot="1">
      <c r="BJ9029" s="138"/>
      <c r="BK9029" s="138"/>
      <c r="BL9029" s="138"/>
      <c r="BM9029" s="138"/>
    </row>
    <row r="9030" spans="62:65" ht="13" thickBot="1">
      <c r="BJ9030" s="138"/>
      <c r="BK9030" s="138"/>
      <c r="BL9030" s="138"/>
      <c r="BM9030" s="138"/>
    </row>
    <row r="9031" spans="62:65" ht="13" thickBot="1">
      <c r="BJ9031" s="138"/>
      <c r="BK9031" s="138"/>
      <c r="BL9031" s="138"/>
      <c r="BM9031" s="138"/>
    </row>
    <row r="9032" spans="62:65" ht="13" thickBot="1">
      <c r="BJ9032" s="138"/>
      <c r="BK9032" s="138"/>
      <c r="BL9032" s="138"/>
      <c r="BM9032" s="138"/>
    </row>
    <row r="9033" spans="62:65" ht="13" thickBot="1">
      <c r="BJ9033" s="138"/>
      <c r="BK9033" s="138"/>
      <c r="BL9033" s="138"/>
      <c r="BM9033" s="138"/>
    </row>
    <row r="9034" spans="62:65" ht="13" thickBot="1">
      <c r="BJ9034" s="138"/>
      <c r="BK9034" s="138"/>
      <c r="BL9034" s="138"/>
      <c r="BM9034" s="138"/>
    </row>
    <row r="9035" spans="62:65" ht="13" thickBot="1">
      <c r="BJ9035" s="138"/>
      <c r="BK9035" s="138"/>
      <c r="BL9035" s="138"/>
      <c r="BM9035" s="138"/>
    </row>
    <row r="9036" spans="62:65" ht="13" thickBot="1">
      <c r="BJ9036" s="138"/>
      <c r="BK9036" s="138"/>
      <c r="BL9036" s="138"/>
      <c r="BM9036" s="138"/>
    </row>
    <row r="9037" spans="62:65" ht="13" thickBot="1">
      <c r="BJ9037" s="138"/>
      <c r="BK9037" s="138"/>
      <c r="BL9037" s="138"/>
      <c r="BM9037" s="138"/>
    </row>
    <row r="9038" spans="62:65" ht="13" thickBot="1">
      <c r="BJ9038" s="138"/>
      <c r="BK9038" s="138"/>
      <c r="BL9038" s="138"/>
      <c r="BM9038" s="138"/>
    </row>
    <row r="9039" spans="62:65" ht="13" thickBot="1">
      <c r="BJ9039" s="138"/>
      <c r="BK9039" s="138"/>
      <c r="BL9039" s="138"/>
      <c r="BM9039" s="138"/>
    </row>
    <row r="9040" spans="62:65" ht="13" thickBot="1">
      <c r="BJ9040" s="138"/>
      <c r="BK9040" s="138"/>
      <c r="BL9040" s="138"/>
      <c r="BM9040" s="138"/>
    </row>
    <row r="9041" spans="62:65" ht="13" thickBot="1">
      <c r="BJ9041" s="138"/>
      <c r="BK9041" s="138"/>
      <c r="BL9041" s="138"/>
      <c r="BM9041" s="138"/>
    </row>
    <row r="9042" spans="62:65" ht="13" thickBot="1">
      <c r="BJ9042" s="138"/>
      <c r="BK9042" s="138"/>
      <c r="BL9042" s="138"/>
      <c r="BM9042" s="138"/>
    </row>
    <row r="9043" spans="62:65" ht="13" thickBot="1">
      <c r="BJ9043" s="138"/>
      <c r="BK9043" s="138"/>
      <c r="BL9043" s="138"/>
      <c r="BM9043" s="138"/>
    </row>
    <row r="9044" spans="62:65" ht="13" thickBot="1">
      <c r="BJ9044" s="138"/>
      <c r="BK9044" s="138"/>
      <c r="BL9044" s="138"/>
      <c r="BM9044" s="138"/>
    </row>
    <row r="9045" spans="62:65" ht="13" thickBot="1">
      <c r="BJ9045" s="138"/>
      <c r="BK9045" s="138"/>
      <c r="BL9045" s="138"/>
      <c r="BM9045" s="138"/>
    </row>
    <row r="9046" spans="62:65" ht="13" thickBot="1">
      <c r="BJ9046" s="138"/>
      <c r="BK9046" s="138"/>
      <c r="BL9046" s="138"/>
      <c r="BM9046" s="138"/>
    </row>
    <row r="9047" spans="62:65" ht="13" thickBot="1">
      <c r="BJ9047" s="138"/>
      <c r="BK9047" s="138"/>
      <c r="BL9047" s="138"/>
      <c r="BM9047" s="138"/>
    </row>
    <row r="9048" spans="62:65" ht="13" thickBot="1">
      <c r="BJ9048" s="138"/>
      <c r="BK9048" s="138"/>
      <c r="BL9048" s="138"/>
      <c r="BM9048" s="138"/>
    </row>
    <row r="9049" spans="62:65" ht="13" thickBot="1">
      <c r="BJ9049" s="138"/>
      <c r="BK9049" s="138"/>
      <c r="BL9049" s="138"/>
      <c r="BM9049" s="138"/>
    </row>
    <row r="9050" spans="62:65" ht="13" thickBot="1">
      <c r="BJ9050" s="138"/>
      <c r="BK9050" s="138"/>
      <c r="BL9050" s="138"/>
      <c r="BM9050" s="138"/>
    </row>
    <row r="9051" spans="62:65" ht="13" thickBot="1">
      <c r="BJ9051" s="138"/>
      <c r="BK9051" s="138"/>
      <c r="BL9051" s="138"/>
      <c r="BM9051" s="138"/>
    </row>
    <row r="9052" spans="62:65" ht="13" thickBot="1">
      <c r="BJ9052" s="138"/>
      <c r="BK9052" s="138"/>
      <c r="BL9052" s="138"/>
      <c r="BM9052" s="138"/>
    </row>
    <row r="9053" spans="62:65" ht="13" thickBot="1">
      <c r="BJ9053" s="138"/>
      <c r="BK9053" s="138"/>
      <c r="BL9053" s="138"/>
      <c r="BM9053" s="138"/>
    </row>
    <row r="9054" spans="62:65" ht="13" thickBot="1">
      <c r="BJ9054" s="138"/>
      <c r="BK9054" s="138"/>
      <c r="BL9054" s="138"/>
      <c r="BM9054" s="138"/>
    </row>
    <row r="9055" spans="62:65" ht="13" thickBot="1">
      <c r="BJ9055" s="138"/>
      <c r="BK9055" s="138"/>
      <c r="BL9055" s="138"/>
      <c r="BM9055" s="138"/>
    </row>
    <row r="9056" spans="62:65" ht="13" thickBot="1">
      <c r="BJ9056" s="138"/>
      <c r="BK9056" s="138"/>
      <c r="BL9056" s="138"/>
      <c r="BM9056" s="138"/>
    </row>
    <row r="9057" spans="62:65" ht="13" thickBot="1">
      <c r="BJ9057" s="138"/>
      <c r="BK9057" s="138"/>
      <c r="BL9057" s="138"/>
      <c r="BM9057" s="138"/>
    </row>
    <row r="9058" spans="62:65" ht="13" thickBot="1">
      <c r="BJ9058" s="138"/>
      <c r="BK9058" s="138"/>
      <c r="BL9058" s="138"/>
      <c r="BM9058" s="138"/>
    </row>
    <row r="9059" spans="62:65" ht="13" thickBot="1">
      <c r="BJ9059" s="138"/>
      <c r="BK9059" s="138"/>
      <c r="BL9059" s="138"/>
      <c r="BM9059" s="138"/>
    </row>
    <row r="9060" spans="62:65" ht="13" thickBot="1">
      <c r="BJ9060" s="138"/>
      <c r="BK9060" s="138"/>
      <c r="BL9060" s="138"/>
      <c r="BM9060" s="138"/>
    </row>
    <row r="9061" spans="62:65" ht="13" thickBot="1">
      <c r="BJ9061" s="138"/>
      <c r="BK9061" s="138"/>
      <c r="BL9061" s="138"/>
      <c r="BM9061" s="138"/>
    </row>
    <row r="9062" spans="62:65" ht="13" thickBot="1">
      <c r="BJ9062" s="138"/>
      <c r="BK9062" s="138"/>
      <c r="BL9062" s="138"/>
      <c r="BM9062" s="138"/>
    </row>
    <row r="9063" spans="62:65" ht="13" thickBot="1">
      <c r="BJ9063" s="138"/>
      <c r="BK9063" s="138"/>
      <c r="BL9063" s="138"/>
      <c r="BM9063" s="138"/>
    </row>
    <row r="9064" spans="62:65" ht="13" thickBot="1">
      <c r="BJ9064" s="138"/>
      <c r="BK9064" s="138"/>
      <c r="BL9064" s="138"/>
      <c r="BM9064" s="138"/>
    </row>
    <row r="9065" spans="62:65" ht="13" thickBot="1">
      <c r="BJ9065" s="138"/>
      <c r="BK9065" s="138"/>
      <c r="BL9065" s="138"/>
      <c r="BM9065" s="138"/>
    </row>
    <row r="9066" spans="62:65" ht="13" thickBot="1">
      <c r="BJ9066" s="138"/>
      <c r="BK9066" s="138"/>
      <c r="BL9066" s="138"/>
      <c r="BM9066" s="138"/>
    </row>
    <row r="9067" spans="62:65" ht="13" thickBot="1">
      <c r="BJ9067" s="138"/>
      <c r="BK9067" s="138"/>
      <c r="BL9067" s="138"/>
      <c r="BM9067" s="138"/>
    </row>
    <row r="9068" spans="62:65" ht="13" thickBot="1">
      <c r="BJ9068" s="138"/>
      <c r="BK9068" s="138"/>
      <c r="BL9068" s="138"/>
      <c r="BM9068" s="138"/>
    </row>
    <row r="9069" spans="62:65" ht="13" thickBot="1">
      <c r="BJ9069" s="138"/>
      <c r="BK9069" s="138"/>
      <c r="BL9069" s="138"/>
      <c r="BM9069" s="138"/>
    </row>
    <row r="9070" spans="62:65" ht="13" thickBot="1">
      <c r="BJ9070" s="138"/>
      <c r="BK9070" s="138"/>
      <c r="BL9070" s="138"/>
      <c r="BM9070" s="138"/>
    </row>
    <row r="9071" spans="62:65" ht="13" thickBot="1">
      <c r="BJ9071" s="138"/>
      <c r="BK9071" s="138"/>
      <c r="BL9071" s="138"/>
      <c r="BM9071" s="138"/>
    </row>
    <row r="9072" spans="62:65" ht="13" thickBot="1">
      <c r="BJ9072" s="138"/>
      <c r="BK9072" s="138"/>
      <c r="BL9072" s="138"/>
      <c r="BM9072" s="138"/>
    </row>
    <row r="9073" spans="62:65" ht="13" thickBot="1">
      <c r="BJ9073" s="138"/>
      <c r="BK9073" s="138"/>
      <c r="BL9073" s="138"/>
      <c r="BM9073" s="138"/>
    </row>
    <row r="9074" spans="62:65" ht="13" thickBot="1">
      <c r="BJ9074" s="138"/>
      <c r="BK9074" s="138"/>
      <c r="BL9074" s="138"/>
      <c r="BM9074" s="138"/>
    </row>
    <row r="9075" spans="62:65" ht="13" thickBot="1">
      <c r="BJ9075" s="138"/>
      <c r="BK9075" s="138"/>
      <c r="BL9075" s="138"/>
      <c r="BM9075" s="138"/>
    </row>
    <row r="9076" spans="62:65" ht="13" thickBot="1">
      <c r="BJ9076" s="138"/>
      <c r="BK9076" s="138"/>
      <c r="BL9076" s="138"/>
      <c r="BM9076" s="138"/>
    </row>
    <row r="9077" spans="62:65" ht="13" thickBot="1">
      <c r="BJ9077" s="138"/>
      <c r="BK9077" s="138"/>
      <c r="BL9077" s="138"/>
      <c r="BM9077" s="138"/>
    </row>
    <row r="9078" spans="62:65" ht="13" thickBot="1">
      <c r="BJ9078" s="138"/>
      <c r="BK9078" s="138"/>
      <c r="BL9078" s="138"/>
      <c r="BM9078" s="138"/>
    </row>
    <row r="9079" spans="62:65" ht="13" thickBot="1">
      <c r="BJ9079" s="138"/>
      <c r="BK9079" s="138"/>
      <c r="BL9079" s="138"/>
      <c r="BM9079" s="138"/>
    </row>
    <row r="9080" spans="62:65" ht="13" thickBot="1">
      <c r="BJ9080" s="138"/>
      <c r="BK9080" s="138"/>
      <c r="BL9080" s="138"/>
      <c r="BM9080" s="138"/>
    </row>
    <row r="9081" spans="62:65" ht="13" thickBot="1">
      <c r="BJ9081" s="138"/>
      <c r="BK9081" s="138"/>
      <c r="BL9081" s="138"/>
      <c r="BM9081" s="138"/>
    </row>
    <row r="9082" spans="62:65" ht="13" thickBot="1">
      <c r="BJ9082" s="138"/>
      <c r="BK9082" s="138"/>
      <c r="BL9082" s="138"/>
      <c r="BM9082" s="138"/>
    </row>
    <row r="9083" spans="62:65" ht="13" thickBot="1">
      <c r="BJ9083" s="138"/>
      <c r="BK9083" s="138"/>
      <c r="BL9083" s="138"/>
      <c r="BM9083" s="138"/>
    </row>
    <row r="9084" spans="62:65" ht="13" thickBot="1">
      <c r="BJ9084" s="138"/>
      <c r="BK9084" s="138"/>
      <c r="BL9084" s="138"/>
      <c r="BM9084" s="138"/>
    </row>
    <row r="9085" spans="62:65" ht="13" thickBot="1">
      <c r="BJ9085" s="138"/>
      <c r="BK9085" s="138"/>
      <c r="BL9085" s="138"/>
      <c r="BM9085" s="138"/>
    </row>
    <row r="9086" spans="62:65" ht="13" thickBot="1">
      <c r="BJ9086" s="138"/>
      <c r="BK9086" s="138"/>
      <c r="BL9086" s="138"/>
      <c r="BM9086" s="138"/>
    </row>
    <row r="9087" spans="62:65" ht="13" thickBot="1">
      <c r="BJ9087" s="138"/>
      <c r="BK9087" s="138"/>
      <c r="BL9087" s="138"/>
      <c r="BM9087" s="138"/>
    </row>
    <row r="9088" spans="62:65" ht="13" thickBot="1">
      <c r="BJ9088" s="138"/>
      <c r="BK9088" s="138"/>
      <c r="BL9088" s="138"/>
      <c r="BM9088" s="138"/>
    </row>
    <row r="9089" spans="62:65" ht="13" thickBot="1">
      <c r="BJ9089" s="138"/>
      <c r="BK9089" s="138"/>
      <c r="BL9089" s="138"/>
      <c r="BM9089" s="138"/>
    </row>
    <row r="9090" spans="62:65" ht="13" thickBot="1">
      <c r="BJ9090" s="138"/>
      <c r="BK9090" s="138"/>
      <c r="BL9090" s="138"/>
      <c r="BM9090" s="138"/>
    </row>
    <row r="9091" spans="62:65" ht="13" thickBot="1">
      <c r="BJ9091" s="138"/>
      <c r="BK9091" s="138"/>
      <c r="BL9091" s="138"/>
      <c r="BM9091" s="138"/>
    </row>
    <row r="9092" spans="62:65" ht="13" thickBot="1">
      <c r="BJ9092" s="138"/>
      <c r="BK9092" s="138"/>
      <c r="BL9092" s="138"/>
      <c r="BM9092" s="138"/>
    </row>
    <row r="9093" spans="62:65" ht="13" thickBot="1">
      <c r="BJ9093" s="138"/>
      <c r="BK9093" s="138"/>
      <c r="BL9093" s="138"/>
      <c r="BM9093" s="138"/>
    </row>
    <row r="9094" spans="62:65" ht="13" thickBot="1">
      <c r="BJ9094" s="138"/>
      <c r="BK9094" s="138"/>
      <c r="BL9094" s="138"/>
      <c r="BM9094" s="138"/>
    </row>
    <row r="9095" spans="62:65" ht="13" thickBot="1">
      <c r="BJ9095" s="138"/>
      <c r="BK9095" s="138"/>
      <c r="BL9095" s="138"/>
      <c r="BM9095" s="138"/>
    </row>
    <row r="9096" spans="62:65" ht="13" thickBot="1">
      <c r="BJ9096" s="138"/>
      <c r="BK9096" s="138"/>
      <c r="BL9096" s="138"/>
      <c r="BM9096" s="138"/>
    </row>
    <row r="9097" spans="62:65" ht="13" thickBot="1">
      <c r="BJ9097" s="138"/>
      <c r="BK9097" s="138"/>
      <c r="BL9097" s="138"/>
      <c r="BM9097" s="138"/>
    </row>
    <row r="9098" spans="62:65" ht="13" thickBot="1">
      <c r="BJ9098" s="138"/>
      <c r="BK9098" s="138"/>
      <c r="BL9098" s="138"/>
      <c r="BM9098" s="138"/>
    </row>
    <row r="9099" spans="62:65" ht="13" thickBot="1">
      <c r="BJ9099" s="138"/>
      <c r="BK9099" s="138"/>
      <c r="BL9099" s="138"/>
      <c r="BM9099" s="138"/>
    </row>
    <row r="9100" spans="62:65" ht="13" thickBot="1">
      <c r="BJ9100" s="138"/>
      <c r="BK9100" s="138"/>
      <c r="BL9100" s="138"/>
      <c r="BM9100" s="138"/>
    </row>
    <row r="9101" spans="62:65" ht="13" thickBot="1">
      <c r="BJ9101" s="138"/>
      <c r="BK9101" s="138"/>
      <c r="BL9101" s="138"/>
      <c r="BM9101" s="138"/>
    </row>
    <row r="9102" spans="62:65" ht="13" thickBot="1">
      <c r="BJ9102" s="138"/>
      <c r="BK9102" s="138"/>
      <c r="BL9102" s="138"/>
      <c r="BM9102" s="138"/>
    </row>
    <row r="9103" spans="62:65" ht="13" thickBot="1">
      <c r="BJ9103" s="138"/>
      <c r="BK9103" s="138"/>
      <c r="BL9103" s="138"/>
      <c r="BM9103" s="138"/>
    </row>
    <row r="9104" spans="62:65" ht="13" thickBot="1">
      <c r="BJ9104" s="138"/>
      <c r="BK9104" s="138"/>
      <c r="BL9104" s="138"/>
      <c r="BM9104" s="138"/>
    </row>
    <row r="9105" spans="62:65" ht="13" thickBot="1">
      <c r="BJ9105" s="138"/>
      <c r="BK9105" s="138"/>
      <c r="BL9105" s="138"/>
      <c r="BM9105" s="138"/>
    </row>
    <row r="9106" spans="62:65" ht="13" thickBot="1">
      <c r="BJ9106" s="138"/>
      <c r="BK9106" s="138"/>
      <c r="BL9106" s="138"/>
      <c r="BM9106" s="138"/>
    </row>
    <row r="9107" spans="62:65" ht="13" thickBot="1">
      <c r="BJ9107" s="138"/>
      <c r="BK9107" s="138"/>
      <c r="BL9107" s="138"/>
      <c r="BM9107" s="138"/>
    </row>
    <row r="9108" spans="62:65" ht="13" thickBot="1">
      <c r="BJ9108" s="138"/>
      <c r="BK9108" s="138"/>
      <c r="BL9108" s="138"/>
      <c r="BM9108" s="138"/>
    </row>
    <row r="9109" spans="62:65" ht="13" thickBot="1">
      <c r="BJ9109" s="138"/>
      <c r="BK9109" s="138"/>
      <c r="BL9109" s="138"/>
      <c r="BM9109" s="138"/>
    </row>
    <row r="9110" spans="62:65" ht="13" thickBot="1">
      <c r="BJ9110" s="138"/>
      <c r="BK9110" s="138"/>
      <c r="BL9110" s="138"/>
      <c r="BM9110" s="138"/>
    </row>
    <row r="9111" spans="62:65" ht="13" thickBot="1">
      <c r="BJ9111" s="138"/>
      <c r="BK9111" s="138"/>
      <c r="BL9111" s="138"/>
      <c r="BM9111" s="138"/>
    </row>
    <row r="9112" spans="62:65" ht="13" thickBot="1">
      <c r="BJ9112" s="138"/>
      <c r="BK9112" s="138"/>
      <c r="BL9112" s="138"/>
      <c r="BM9112" s="138"/>
    </row>
    <row r="9113" spans="62:65" ht="13" thickBot="1">
      <c r="BJ9113" s="138"/>
      <c r="BK9113" s="138"/>
      <c r="BL9113" s="138"/>
      <c r="BM9113" s="138"/>
    </row>
    <row r="9114" spans="62:65" ht="13" thickBot="1">
      <c r="BJ9114" s="138"/>
      <c r="BK9114" s="138"/>
      <c r="BL9114" s="138"/>
      <c r="BM9114" s="138"/>
    </row>
    <row r="9115" spans="62:65" ht="13" thickBot="1">
      <c r="BJ9115" s="138"/>
      <c r="BK9115" s="138"/>
      <c r="BL9115" s="138"/>
      <c r="BM9115" s="138"/>
    </row>
    <row r="9116" spans="62:65" ht="13" thickBot="1">
      <c r="BJ9116" s="138"/>
      <c r="BK9116" s="138"/>
      <c r="BL9116" s="138"/>
      <c r="BM9116" s="138"/>
    </row>
    <row r="9117" spans="62:65" ht="13" thickBot="1">
      <c r="BJ9117" s="138"/>
      <c r="BK9117" s="138"/>
      <c r="BL9117" s="138"/>
      <c r="BM9117" s="138"/>
    </row>
    <row r="9118" spans="62:65" ht="13" thickBot="1">
      <c r="BJ9118" s="138"/>
      <c r="BK9118" s="138"/>
      <c r="BL9118" s="138"/>
      <c r="BM9118" s="138"/>
    </row>
    <row r="9119" spans="62:65" ht="13" thickBot="1">
      <c r="BJ9119" s="138"/>
      <c r="BK9119" s="138"/>
      <c r="BL9119" s="138"/>
      <c r="BM9119" s="138"/>
    </row>
    <row r="9120" spans="62:65" ht="13" thickBot="1">
      <c r="BJ9120" s="138"/>
      <c r="BK9120" s="138"/>
      <c r="BL9120" s="138"/>
      <c r="BM9120" s="138"/>
    </row>
    <row r="9121" spans="62:65" ht="13" thickBot="1">
      <c r="BJ9121" s="138"/>
      <c r="BK9121" s="138"/>
      <c r="BL9121" s="138"/>
      <c r="BM9121" s="138"/>
    </row>
    <row r="9122" spans="62:65" ht="13" thickBot="1">
      <c r="BJ9122" s="138"/>
      <c r="BK9122" s="138"/>
      <c r="BL9122" s="138"/>
      <c r="BM9122" s="138"/>
    </row>
    <row r="9123" spans="62:65" ht="13" thickBot="1">
      <c r="BJ9123" s="138"/>
      <c r="BK9123" s="138"/>
      <c r="BL9123" s="138"/>
      <c r="BM9123" s="138"/>
    </row>
    <row r="9124" spans="62:65" ht="13" thickBot="1">
      <c r="BJ9124" s="138"/>
      <c r="BK9124" s="138"/>
      <c r="BL9124" s="138"/>
      <c r="BM9124" s="138"/>
    </row>
    <row r="9125" spans="62:65" ht="13" thickBot="1">
      <c r="BJ9125" s="138"/>
      <c r="BK9125" s="138"/>
      <c r="BL9125" s="138"/>
      <c r="BM9125" s="138"/>
    </row>
    <row r="9126" spans="62:65" ht="13" thickBot="1">
      <c r="BJ9126" s="138"/>
      <c r="BK9126" s="138"/>
      <c r="BL9126" s="138"/>
      <c r="BM9126" s="138"/>
    </row>
    <row r="9127" spans="62:65" ht="13" thickBot="1">
      <c r="BJ9127" s="138"/>
      <c r="BK9127" s="138"/>
      <c r="BL9127" s="138"/>
      <c r="BM9127" s="138"/>
    </row>
    <row r="9128" spans="62:65" ht="13" thickBot="1">
      <c r="BJ9128" s="138"/>
      <c r="BK9128" s="138"/>
      <c r="BL9128" s="138"/>
      <c r="BM9128" s="138"/>
    </row>
    <row r="9129" spans="62:65" ht="13" thickBot="1">
      <c r="BJ9129" s="138"/>
      <c r="BK9129" s="138"/>
      <c r="BL9129" s="138"/>
      <c r="BM9129" s="138"/>
    </row>
    <row r="9130" spans="62:65" ht="13" thickBot="1">
      <c r="BJ9130" s="138"/>
      <c r="BK9130" s="138"/>
      <c r="BL9130" s="138"/>
      <c r="BM9130" s="138"/>
    </row>
    <row r="9131" spans="62:65" ht="13" thickBot="1">
      <c r="BJ9131" s="138"/>
      <c r="BK9131" s="138"/>
      <c r="BL9131" s="138"/>
      <c r="BM9131" s="138"/>
    </row>
    <row r="9132" spans="62:65" ht="13" thickBot="1">
      <c r="BJ9132" s="138"/>
      <c r="BK9132" s="138"/>
      <c r="BL9132" s="138"/>
      <c r="BM9132" s="138"/>
    </row>
    <row r="9133" spans="62:65" ht="13" thickBot="1">
      <c r="BJ9133" s="138"/>
      <c r="BK9133" s="138"/>
      <c r="BL9133" s="138"/>
      <c r="BM9133" s="138"/>
    </row>
    <row r="9134" spans="62:65" ht="13" thickBot="1">
      <c r="BJ9134" s="138"/>
      <c r="BK9134" s="138"/>
      <c r="BL9134" s="138"/>
      <c r="BM9134" s="138"/>
    </row>
    <row r="9135" spans="62:65" ht="13" thickBot="1">
      <c r="BJ9135" s="138"/>
      <c r="BK9135" s="138"/>
      <c r="BL9135" s="138"/>
      <c r="BM9135" s="138"/>
    </row>
    <row r="9136" spans="62:65" ht="13" thickBot="1">
      <c r="BJ9136" s="138"/>
      <c r="BK9136" s="138"/>
      <c r="BL9136" s="138"/>
      <c r="BM9136" s="138"/>
    </row>
    <row r="9137" spans="62:65" ht="13" thickBot="1">
      <c r="BJ9137" s="138"/>
      <c r="BK9137" s="138"/>
      <c r="BL9137" s="138"/>
      <c r="BM9137" s="138"/>
    </row>
    <row r="9138" spans="62:65" ht="13" thickBot="1">
      <c r="BJ9138" s="138"/>
      <c r="BK9138" s="138"/>
      <c r="BL9138" s="138"/>
      <c r="BM9138" s="138"/>
    </row>
    <row r="9139" spans="62:65" ht="13" thickBot="1">
      <c r="BJ9139" s="138"/>
      <c r="BK9139" s="138"/>
      <c r="BL9139" s="138"/>
      <c r="BM9139" s="138"/>
    </row>
    <row r="9140" spans="62:65" ht="13" thickBot="1">
      <c r="BJ9140" s="138"/>
      <c r="BK9140" s="138"/>
      <c r="BL9140" s="138"/>
      <c r="BM9140" s="138"/>
    </row>
    <row r="9141" spans="62:65" ht="13" thickBot="1">
      <c r="BJ9141" s="138"/>
      <c r="BK9141" s="138"/>
      <c r="BL9141" s="138"/>
      <c r="BM9141" s="138"/>
    </row>
    <row r="9142" spans="62:65" ht="13" thickBot="1">
      <c r="BJ9142" s="138"/>
      <c r="BK9142" s="138"/>
      <c r="BL9142" s="138"/>
      <c r="BM9142" s="138"/>
    </row>
    <row r="9143" spans="62:65" ht="13" thickBot="1">
      <c r="BJ9143" s="138"/>
      <c r="BK9143" s="138"/>
      <c r="BL9143" s="138"/>
      <c r="BM9143" s="138"/>
    </row>
    <row r="9144" spans="62:65" ht="13" thickBot="1">
      <c r="BJ9144" s="138"/>
      <c r="BK9144" s="138"/>
      <c r="BL9144" s="138"/>
      <c r="BM9144" s="138"/>
    </row>
    <row r="9145" spans="62:65" ht="13" thickBot="1">
      <c r="BJ9145" s="138"/>
      <c r="BK9145" s="138"/>
      <c r="BL9145" s="138"/>
      <c r="BM9145" s="138"/>
    </row>
    <row r="9146" spans="62:65" ht="13" thickBot="1">
      <c r="BJ9146" s="138"/>
      <c r="BK9146" s="138"/>
      <c r="BL9146" s="138"/>
      <c r="BM9146" s="138"/>
    </row>
    <row r="9147" spans="62:65" ht="13" thickBot="1">
      <c r="BJ9147" s="138"/>
      <c r="BK9147" s="138"/>
      <c r="BL9147" s="138"/>
      <c r="BM9147" s="138"/>
    </row>
    <row r="9148" spans="62:65" ht="13" thickBot="1">
      <c r="BJ9148" s="138"/>
      <c r="BK9148" s="138"/>
      <c r="BL9148" s="138"/>
      <c r="BM9148" s="138"/>
    </row>
    <row r="9149" spans="62:65" ht="13" thickBot="1">
      <c r="BJ9149" s="138"/>
      <c r="BK9149" s="138"/>
      <c r="BL9149" s="138"/>
      <c r="BM9149" s="138"/>
    </row>
    <row r="9150" spans="62:65" ht="13" thickBot="1">
      <c r="BJ9150" s="138"/>
      <c r="BK9150" s="138"/>
      <c r="BL9150" s="138"/>
      <c r="BM9150" s="138"/>
    </row>
    <row r="9151" spans="62:65" ht="13" thickBot="1">
      <c r="BJ9151" s="138"/>
      <c r="BK9151" s="138"/>
      <c r="BL9151" s="138"/>
      <c r="BM9151" s="138"/>
    </row>
    <row r="9152" spans="62:65" ht="13" thickBot="1">
      <c r="BJ9152" s="138"/>
      <c r="BK9152" s="138"/>
      <c r="BL9152" s="138"/>
      <c r="BM9152" s="138"/>
    </row>
    <row r="9153" spans="62:65" ht="13" thickBot="1">
      <c r="BJ9153" s="138"/>
      <c r="BK9153" s="138"/>
      <c r="BL9153" s="138"/>
      <c r="BM9153" s="138"/>
    </row>
    <row r="9154" spans="62:65" ht="13" thickBot="1">
      <c r="BJ9154" s="138"/>
      <c r="BK9154" s="138"/>
      <c r="BL9154" s="138"/>
      <c r="BM9154" s="138"/>
    </row>
    <row r="9155" spans="62:65" ht="13" thickBot="1">
      <c r="BJ9155" s="138"/>
      <c r="BK9155" s="138"/>
      <c r="BL9155" s="138"/>
      <c r="BM9155" s="138"/>
    </row>
    <row r="9156" spans="62:65" ht="13" thickBot="1">
      <c r="BJ9156" s="138"/>
      <c r="BK9156" s="138"/>
      <c r="BL9156" s="138"/>
      <c r="BM9156" s="138"/>
    </row>
    <row r="9157" spans="62:65" ht="13" thickBot="1">
      <c r="BJ9157" s="138"/>
      <c r="BK9157" s="138"/>
      <c r="BL9157" s="138"/>
      <c r="BM9157" s="138"/>
    </row>
    <row r="9158" spans="62:65" ht="13" thickBot="1">
      <c r="BJ9158" s="138"/>
      <c r="BK9158" s="138"/>
      <c r="BL9158" s="138"/>
      <c r="BM9158" s="138"/>
    </row>
    <row r="9159" spans="62:65" ht="13" thickBot="1">
      <c r="BJ9159" s="138"/>
      <c r="BK9159" s="138"/>
      <c r="BL9159" s="138"/>
      <c r="BM9159" s="138"/>
    </row>
    <row r="9160" spans="62:65" ht="13" thickBot="1">
      <c r="BJ9160" s="138"/>
      <c r="BK9160" s="138"/>
      <c r="BL9160" s="138"/>
      <c r="BM9160" s="138"/>
    </row>
    <row r="9161" spans="62:65" ht="13" thickBot="1">
      <c r="BJ9161" s="138"/>
      <c r="BK9161" s="138"/>
      <c r="BL9161" s="138"/>
      <c r="BM9161" s="138"/>
    </row>
    <row r="9162" spans="62:65" ht="13" thickBot="1">
      <c r="BJ9162" s="138"/>
      <c r="BK9162" s="138"/>
      <c r="BL9162" s="138"/>
      <c r="BM9162" s="138"/>
    </row>
    <row r="9163" spans="62:65" ht="13" thickBot="1">
      <c r="BJ9163" s="138"/>
      <c r="BK9163" s="138"/>
      <c r="BL9163" s="138"/>
      <c r="BM9163" s="138"/>
    </row>
    <row r="9164" spans="62:65" ht="13" thickBot="1">
      <c r="BJ9164" s="138"/>
      <c r="BK9164" s="138"/>
      <c r="BL9164" s="138"/>
      <c r="BM9164" s="138"/>
    </row>
    <row r="9165" spans="62:65" ht="13" thickBot="1">
      <c r="BJ9165" s="138"/>
      <c r="BK9165" s="138"/>
      <c r="BL9165" s="138"/>
      <c r="BM9165" s="138"/>
    </row>
    <row r="9166" spans="62:65" ht="13" thickBot="1">
      <c r="BJ9166" s="138"/>
      <c r="BK9166" s="138"/>
      <c r="BL9166" s="138"/>
      <c r="BM9166" s="138"/>
    </row>
    <row r="9167" spans="62:65" ht="13" thickBot="1">
      <c r="BJ9167" s="138"/>
      <c r="BK9167" s="138"/>
      <c r="BL9167" s="138"/>
      <c r="BM9167" s="138"/>
    </row>
    <row r="9168" spans="62:65" ht="13" thickBot="1">
      <c r="BJ9168" s="138"/>
      <c r="BK9168" s="138"/>
      <c r="BL9168" s="138"/>
      <c r="BM9168" s="138"/>
    </row>
    <row r="9169" spans="62:65" ht="13" thickBot="1">
      <c r="BJ9169" s="138"/>
      <c r="BK9169" s="138"/>
      <c r="BL9169" s="138"/>
      <c r="BM9169" s="138"/>
    </row>
    <row r="9170" spans="62:65" ht="13" thickBot="1">
      <c r="BJ9170" s="138"/>
      <c r="BK9170" s="138"/>
      <c r="BL9170" s="138"/>
      <c r="BM9170" s="138"/>
    </row>
    <row r="9171" spans="62:65" ht="13" thickBot="1">
      <c r="BJ9171" s="138"/>
      <c r="BK9171" s="138"/>
      <c r="BL9171" s="138"/>
      <c r="BM9171" s="138"/>
    </row>
    <row r="9172" spans="62:65" ht="13" thickBot="1">
      <c r="BJ9172" s="138"/>
      <c r="BK9172" s="138"/>
      <c r="BL9172" s="138"/>
      <c r="BM9172" s="138"/>
    </row>
    <row r="9173" spans="62:65" ht="13" thickBot="1">
      <c r="BJ9173" s="138"/>
      <c r="BK9173" s="138"/>
      <c r="BL9173" s="138"/>
      <c r="BM9173" s="138"/>
    </row>
    <row r="9174" spans="62:65" ht="13" thickBot="1">
      <c r="BJ9174" s="138"/>
      <c r="BK9174" s="138"/>
      <c r="BL9174" s="138"/>
      <c r="BM9174" s="138"/>
    </row>
    <row r="9175" spans="62:65" ht="13" thickBot="1">
      <c r="BJ9175" s="138"/>
      <c r="BK9175" s="138"/>
      <c r="BL9175" s="138"/>
      <c r="BM9175" s="138"/>
    </row>
    <row r="9176" spans="62:65" ht="13" thickBot="1">
      <c r="BJ9176" s="138"/>
      <c r="BK9176" s="138"/>
      <c r="BL9176" s="138"/>
      <c r="BM9176" s="138"/>
    </row>
    <row r="9177" spans="62:65" ht="13" thickBot="1">
      <c r="BJ9177" s="138"/>
      <c r="BK9177" s="138"/>
      <c r="BL9177" s="138"/>
      <c r="BM9177" s="138"/>
    </row>
    <row r="9178" spans="62:65" ht="13" thickBot="1">
      <c r="BJ9178" s="138"/>
      <c r="BK9178" s="138"/>
      <c r="BL9178" s="138"/>
      <c r="BM9178" s="138"/>
    </row>
    <row r="9179" spans="62:65" ht="13" thickBot="1">
      <c r="BJ9179" s="138"/>
      <c r="BK9179" s="138"/>
      <c r="BL9179" s="138"/>
      <c r="BM9179" s="138"/>
    </row>
    <row r="9180" spans="62:65" ht="13" thickBot="1">
      <c r="BJ9180" s="138"/>
      <c r="BK9180" s="138"/>
      <c r="BL9180" s="138"/>
      <c r="BM9180" s="138"/>
    </row>
    <row r="9181" spans="62:65" ht="13" thickBot="1">
      <c r="BJ9181" s="138"/>
      <c r="BK9181" s="138"/>
      <c r="BL9181" s="138"/>
      <c r="BM9181" s="138"/>
    </row>
    <row r="9182" spans="62:65" ht="13" thickBot="1">
      <c r="BJ9182" s="138"/>
      <c r="BK9182" s="138"/>
      <c r="BL9182" s="138"/>
      <c r="BM9182" s="138"/>
    </row>
    <row r="9183" spans="62:65" ht="13" thickBot="1">
      <c r="BJ9183" s="138"/>
      <c r="BK9183" s="138"/>
      <c r="BL9183" s="138"/>
      <c r="BM9183" s="138"/>
    </row>
    <row r="9184" spans="62:65" ht="13" thickBot="1">
      <c r="BJ9184" s="138"/>
      <c r="BK9184" s="138"/>
      <c r="BL9184" s="138"/>
      <c r="BM9184" s="138"/>
    </row>
    <row r="9185" spans="62:65" ht="13" thickBot="1">
      <c r="BJ9185" s="138"/>
      <c r="BK9185" s="138"/>
      <c r="BL9185" s="138"/>
      <c r="BM9185" s="138"/>
    </row>
    <row r="9186" spans="62:65" ht="13" thickBot="1">
      <c r="BJ9186" s="138"/>
      <c r="BK9186" s="138"/>
      <c r="BL9186" s="138"/>
      <c r="BM9186" s="138"/>
    </row>
    <row r="9187" spans="62:65" ht="13" thickBot="1">
      <c r="BJ9187" s="138"/>
      <c r="BK9187" s="138"/>
      <c r="BL9187" s="138"/>
      <c r="BM9187" s="138"/>
    </row>
    <row r="9188" spans="62:65" ht="13" thickBot="1">
      <c r="BJ9188" s="138"/>
      <c r="BK9188" s="138"/>
      <c r="BL9188" s="138"/>
      <c r="BM9188" s="138"/>
    </row>
    <row r="9189" spans="62:65" ht="13" thickBot="1">
      <c r="BJ9189" s="138"/>
      <c r="BK9189" s="138"/>
      <c r="BL9189" s="138"/>
      <c r="BM9189" s="138"/>
    </row>
    <row r="9190" spans="62:65" ht="13" thickBot="1">
      <c r="BJ9190" s="138"/>
      <c r="BK9190" s="138"/>
      <c r="BL9190" s="138"/>
      <c r="BM9190" s="138"/>
    </row>
    <row r="9191" spans="62:65" ht="13" thickBot="1">
      <c r="BJ9191" s="138"/>
      <c r="BK9191" s="138"/>
      <c r="BL9191" s="138"/>
      <c r="BM9191" s="138"/>
    </row>
    <row r="9192" spans="62:65" ht="13" thickBot="1">
      <c r="BJ9192" s="138"/>
      <c r="BK9192" s="138"/>
      <c r="BL9192" s="138"/>
      <c r="BM9192" s="138"/>
    </row>
    <row r="9193" spans="62:65" ht="13" thickBot="1">
      <c r="BJ9193" s="138"/>
      <c r="BK9193" s="138"/>
      <c r="BL9193" s="138"/>
      <c r="BM9193" s="138"/>
    </row>
    <row r="9194" spans="62:65" ht="13" thickBot="1">
      <c r="BJ9194" s="138"/>
      <c r="BK9194" s="138"/>
      <c r="BL9194" s="138"/>
      <c r="BM9194" s="138"/>
    </row>
    <row r="9195" spans="62:65" ht="13" thickBot="1">
      <c r="BJ9195" s="138"/>
      <c r="BK9195" s="138"/>
      <c r="BL9195" s="138"/>
      <c r="BM9195" s="138"/>
    </row>
    <row r="9196" spans="62:65" ht="13" thickBot="1">
      <c r="BJ9196" s="138"/>
      <c r="BK9196" s="138"/>
      <c r="BL9196" s="138"/>
      <c r="BM9196" s="138"/>
    </row>
    <row r="9197" spans="62:65" ht="13" thickBot="1">
      <c r="BJ9197" s="138"/>
      <c r="BK9197" s="138"/>
      <c r="BL9197" s="138"/>
      <c r="BM9197" s="138"/>
    </row>
    <row r="9198" spans="62:65" ht="13" thickBot="1">
      <c r="BJ9198" s="138"/>
      <c r="BK9198" s="138"/>
      <c r="BL9198" s="138"/>
      <c r="BM9198" s="138"/>
    </row>
    <row r="9199" spans="62:65" ht="13" thickBot="1">
      <c r="BJ9199" s="138"/>
      <c r="BK9199" s="138"/>
      <c r="BL9199" s="138"/>
      <c r="BM9199" s="138"/>
    </row>
    <row r="9200" spans="62:65" ht="13" thickBot="1">
      <c r="BJ9200" s="138"/>
      <c r="BK9200" s="138"/>
      <c r="BL9200" s="138"/>
      <c r="BM9200" s="138"/>
    </row>
    <row r="9201" spans="62:65" ht="13" thickBot="1">
      <c r="BJ9201" s="138"/>
      <c r="BK9201" s="138"/>
      <c r="BL9201" s="138"/>
      <c r="BM9201" s="138"/>
    </row>
    <row r="9202" spans="62:65" ht="13" thickBot="1">
      <c r="BJ9202" s="138"/>
      <c r="BK9202" s="138"/>
      <c r="BL9202" s="138"/>
      <c r="BM9202" s="138"/>
    </row>
    <row r="9203" spans="62:65" ht="13" thickBot="1">
      <c r="BJ9203" s="138"/>
      <c r="BK9203" s="138"/>
      <c r="BL9203" s="138"/>
      <c r="BM9203" s="138"/>
    </row>
    <row r="9204" spans="62:65" ht="13" thickBot="1">
      <c r="BJ9204" s="138"/>
      <c r="BK9204" s="138"/>
      <c r="BL9204" s="138"/>
      <c r="BM9204" s="138"/>
    </row>
    <row r="9205" spans="62:65" ht="13" thickBot="1">
      <c r="BJ9205" s="138"/>
      <c r="BK9205" s="138"/>
      <c r="BL9205" s="138"/>
      <c r="BM9205" s="138"/>
    </row>
    <row r="9206" spans="62:65" ht="13" thickBot="1">
      <c r="BJ9206" s="138"/>
      <c r="BK9206" s="138"/>
      <c r="BL9206" s="138"/>
      <c r="BM9206" s="138"/>
    </row>
    <row r="9207" spans="62:65" ht="13" thickBot="1">
      <c r="BJ9207" s="138"/>
      <c r="BK9207" s="138"/>
      <c r="BL9207" s="138"/>
      <c r="BM9207" s="138"/>
    </row>
    <row r="9208" spans="62:65" ht="13" thickBot="1">
      <c r="BJ9208" s="138"/>
      <c r="BK9208" s="138"/>
      <c r="BL9208" s="138"/>
      <c r="BM9208" s="138"/>
    </row>
    <row r="9209" spans="62:65" ht="13" thickBot="1">
      <c r="BJ9209" s="138"/>
      <c r="BK9209" s="138"/>
      <c r="BL9209" s="138"/>
      <c r="BM9209" s="138"/>
    </row>
    <row r="9210" spans="62:65" ht="13" thickBot="1">
      <c r="BJ9210" s="138"/>
      <c r="BK9210" s="138"/>
      <c r="BL9210" s="138"/>
      <c r="BM9210" s="138"/>
    </row>
    <row r="9211" spans="62:65" ht="13" thickBot="1">
      <c r="BJ9211" s="138"/>
      <c r="BK9211" s="138"/>
      <c r="BL9211" s="138"/>
      <c r="BM9211" s="138"/>
    </row>
    <row r="9212" spans="62:65" ht="13" thickBot="1">
      <c r="BJ9212" s="138"/>
      <c r="BK9212" s="138"/>
      <c r="BL9212" s="138"/>
      <c r="BM9212" s="138"/>
    </row>
    <row r="9213" spans="62:65" ht="13" thickBot="1">
      <c r="BJ9213" s="138"/>
      <c r="BK9213" s="138"/>
      <c r="BL9213" s="138"/>
      <c r="BM9213" s="138"/>
    </row>
    <row r="9214" spans="62:65" ht="13" thickBot="1">
      <c r="BJ9214" s="138"/>
      <c r="BK9214" s="138"/>
      <c r="BL9214" s="138"/>
      <c r="BM9214" s="138"/>
    </row>
    <row r="9215" spans="62:65" ht="13" thickBot="1">
      <c r="BJ9215" s="138"/>
      <c r="BK9215" s="138"/>
      <c r="BL9215" s="138"/>
      <c r="BM9215" s="138"/>
    </row>
    <row r="9216" spans="62:65" ht="13" thickBot="1">
      <c r="BJ9216" s="138"/>
      <c r="BK9216" s="138"/>
      <c r="BL9216" s="138"/>
      <c r="BM9216" s="138"/>
    </row>
    <row r="9217" spans="62:65" ht="13" thickBot="1">
      <c r="BJ9217" s="138"/>
      <c r="BK9217" s="138"/>
      <c r="BL9217" s="138"/>
      <c r="BM9217" s="138"/>
    </row>
    <row r="9218" spans="62:65" ht="13" thickBot="1">
      <c r="BJ9218" s="138"/>
      <c r="BK9218" s="138"/>
      <c r="BL9218" s="138"/>
      <c r="BM9218" s="138"/>
    </row>
    <row r="9219" spans="62:65" ht="13" thickBot="1">
      <c r="BJ9219" s="138"/>
      <c r="BK9219" s="138"/>
      <c r="BL9219" s="138"/>
      <c r="BM9219" s="138"/>
    </row>
    <row r="9220" spans="62:65" ht="13" thickBot="1">
      <c r="BJ9220" s="138"/>
      <c r="BK9220" s="138"/>
      <c r="BL9220" s="138"/>
      <c r="BM9220" s="138"/>
    </row>
    <row r="9221" spans="62:65" ht="13" thickBot="1">
      <c r="BJ9221" s="138"/>
      <c r="BK9221" s="138"/>
      <c r="BL9221" s="138"/>
      <c r="BM9221" s="138"/>
    </row>
    <row r="9222" spans="62:65" ht="13" thickBot="1">
      <c r="BJ9222" s="138"/>
      <c r="BK9222" s="138"/>
      <c r="BL9222" s="138"/>
      <c r="BM9222" s="138"/>
    </row>
    <row r="9223" spans="62:65" ht="13" thickBot="1">
      <c r="BJ9223" s="138"/>
      <c r="BK9223" s="138"/>
      <c r="BL9223" s="138"/>
      <c r="BM9223" s="138"/>
    </row>
    <row r="9224" spans="62:65" ht="13" thickBot="1">
      <c r="BJ9224" s="138"/>
      <c r="BK9224" s="138"/>
      <c r="BL9224" s="138"/>
      <c r="BM9224" s="138"/>
    </row>
    <row r="9225" spans="62:65" ht="13" thickBot="1">
      <c r="BJ9225" s="138"/>
      <c r="BK9225" s="138"/>
      <c r="BL9225" s="138"/>
      <c r="BM9225" s="138"/>
    </row>
    <row r="9226" spans="62:65" ht="13" thickBot="1">
      <c r="BJ9226" s="138"/>
      <c r="BK9226" s="138"/>
      <c r="BL9226" s="138"/>
      <c r="BM9226" s="138"/>
    </row>
    <row r="9227" spans="62:65" ht="13" thickBot="1">
      <c r="BJ9227" s="138"/>
      <c r="BK9227" s="138"/>
      <c r="BL9227" s="138"/>
      <c r="BM9227" s="138"/>
    </row>
    <row r="9228" spans="62:65" ht="13" thickBot="1">
      <c r="BJ9228" s="138"/>
      <c r="BK9228" s="138"/>
      <c r="BL9228" s="138"/>
      <c r="BM9228" s="138"/>
    </row>
    <row r="9229" spans="62:65" ht="13" thickBot="1">
      <c r="BJ9229" s="138"/>
      <c r="BK9229" s="138"/>
      <c r="BL9229" s="138"/>
      <c r="BM9229" s="138"/>
    </row>
    <row r="9230" spans="62:65" ht="13" thickBot="1">
      <c r="BJ9230" s="138"/>
      <c r="BK9230" s="138"/>
      <c r="BL9230" s="138"/>
      <c r="BM9230" s="138"/>
    </row>
    <row r="9231" spans="62:65" ht="13" thickBot="1">
      <c r="BJ9231" s="138"/>
      <c r="BK9231" s="138"/>
      <c r="BL9231" s="138"/>
      <c r="BM9231" s="138"/>
    </row>
    <row r="9232" spans="62:65" ht="13" thickBot="1">
      <c r="BJ9232" s="138"/>
      <c r="BK9232" s="138"/>
      <c r="BL9232" s="138"/>
      <c r="BM9232" s="138"/>
    </row>
    <row r="9233" spans="62:65" ht="13" thickBot="1">
      <c r="BJ9233" s="138"/>
      <c r="BK9233" s="138"/>
      <c r="BL9233" s="138"/>
      <c r="BM9233" s="138"/>
    </row>
    <row r="9234" spans="62:65" ht="13" thickBot="1">
      <c r="BJ9234" s="138"/>
      <c r="BK9234" s="138"/>
      <c r="BL9234" s="138"/>
      <c r="BM9234" s="138"/>
    </row>
    <row r="9235" spans="62:65" ht="13" thickBot="1">
      <c r="BJ9235" s="138"/>
      <c r="BK9235" s="138"/>
      <c r="BL9235" s="138"/>
      <c r="BM9235" s="138"/>
    </row>
    <row r="9236" spans="62:65" ht="13" thickBot="1">
      <c r="BJ9236" s="138"/>
      <c r="BK9236" s="138"/>
      <c r="BL9236" s="138"/>
      <c r="BM9236" s="138"/>
    </row>
    <row r="9237" spans="62:65" ht="13" thickBot="1">
      <c r="BJ9237" s="138"/>
      <c r="BK9237" s="138"/>
      <c r="BL9237" s="138"/>
      <c r="BM9237" s="138"/>
    </row>
    <row r="9238" spans="62:65" ht="13" thickBot="1">
      <c r="BJ9238" s="138"/>
      <c r="BK9238" s="138"/>
      <c r="BL9238" s="138"/>
      <c r="BM9238" s="138"/>
    </row>
    <row r="9239" spans="62:65" ht="13" thickBot="1">
      <c r="BJ9239" s="138"/>
      <c r="BK9239" s="138"/>
      <c r="BL9239" s="138"/>
      <c r="BM9239" s="138"/>
    </row>
    <row r="9240" spans="62:65" ht="13" thickBot="1">
      <c r="BJ9240" s="138"/>
      <c r="BK9240" s="138"/>
      <c r="BL9240" s="138"/>
      <c r="BM9240" s="138"/>
    </row>
    <row r="9241" spans="62:65" ht="13" thickBot="1">
      <c r="BJ9241" s="138"/>
      <c r="BK9241" s="138"/>
      <c r="BL9241" s="138"/>
      <c r="BM9241" s="138"/>
    </row>
    <row r="9242" spans="62:65" ht="13" thickBot="1">
      <c r="BJ9242" s="138"/>
      <c r="BK9242" s="138"/>
      <c r="BL9242" s="138"/>
      <c r="BM9242" s="138"/>
    </row>
    <row r="9243" spans="62:65" ht="13" thickBot="1">
      <c r="BJ9243" s="138"/>
      <c r="BK9243" s="138"/>
      <c r="BL9243" s="138"/>
      <c r="BM9243" s="138"/>
    </row>
    <row r="9244" spans="62:65" ht="13" thickBot="1">
      <c r="BJ9244" s="138"/>
      <c r="BK9244" s="138"/>
      <c r="BL9244" s="138"/>
      <c r="BM9244" s="138"/>
    </row>
    <row r="9245" spans="62:65" ht="13" thickBot="1">
      <c r="BJ9245" s="138"/>
      <c r="BK9245" s="138"/>
      <c r="BL9245" s="138"/>
      <c r="BM9245" s="138"/>
    </row>
    <row r="9246" spans="62:65" ht="13" thickBot="1">
      <c r="BJ9246" s="138"/>
      <c r="BK9246" s="138"/>
      <c r="BL9246" s="138"/>
      <c r="BM9246" s="138"/>
    </row>
    <row r="9247" spans="62:65" ht="13" thickBot="1">
      <c r="BJ9247" s="138"/>
      <c r="BK9247" s="138"/>
      <c r="BL9247" s="138"/>
      <c r="BM9247" s="138"/>
    </row>
    <row r="9248" spans="62:65" ht="13" thickBot="1">
      <c r="BJ9248" s="138"/>
      <c r="BK9248" s="138"/>
      <c r="BL9248" s="138"/>
      <c r="BM9248" s="138"/>
    </row>
    <row r="9249" spans="62:65" ht="13" thickBot="1">
      <c r="BJ9249" s="138"/>
      <c r="BK9249" s="138"/>
      <c r="BL9249" s="138"/>
      <c r="BM9249" s="138"/>
    </row>
    <row r="9250" spans="62:65" ht="13" thickBot="1">
      <c r="BJ9250" s="138"/>
      <c r="BK9250" s="138"/>
      <c r="BL9250" s="138"/>
      <c r="BM9250" s="138"/>
    </row>
    <row r="9251" spans="62:65" ht="13" thickBot="1">
      <c r="BJ9251" s="138"/>
      <c r="BK9251" s="138"/>
      <c r="BL9251" s="138"/>
      <c r="BM9251" s="138"/>
    </row>
    <row r="9252" spans="62:65" ht="13" thickBot="1">
      <c r="BJ9252" s="138"/>
      <c r="BK9252" s="138"/>
      <c r="BL9252" s="138"/>
      <c r="BM9252" s="138"/>
    </row>
    <row r="9253" spans="62:65" ht="13" thickBot="1">
      <c r="BJ9253" s="138"/>
      <c r="BK9253" s="138"/>
      <c r="BL9253" s="138"/>
      <c r="BM9253" s="138"/>
    </row>
    <row r="9254" spans="62:65" ht="13" thickBot="1">
      <c r="BJ9254" s="138"/>
      <c r="BK9254" s="138"/>
      <c r="BL9254" s="138"/>
      <c r="BM9254" s="138"/>
    </row>
    <row r="9255" spans="62:65" ht="13" thickBot="1">
      <c r="BJ9255" s="138"/>
      <c r="BK9255" s="138"/>
      <c r="BL9255" s="138"/>
      <c r="BM9255" s="138"/>
    </row>
    <row r="9256" spans="62:65" ht="13" thickBot="1">
      <c r="BJ9256" s="138"/>
      <c r="BK9256" s="138"/>
      <c r="BL9256" s="138"/>
      <c r="BM9256" s="138"/>
    </row>
    <row r="9257" spans="62:65" ht="13" thickBot="1">
      <c r="BJ9257" s="138"/>
      <c r="BK9257" s="138"/>
      <c r="BL9257" s="138"/>
      <c r="BM9257" s="138"/>
    </row>
    <row r="9258" spans="62:65" ht="13" thickBot="1">
      <c r="BJ9258" s="138"/>
      <c r="BK9258" s="138"/>
      <c r="BL9258" s="138"/>
      <c r="BM9258" s="138"/>
    </row>
    <row r="9259" spans="62:65" ht="13" thickBot="1">
      <c r="BJ9259" s="138"/>
      <c r="BK9259" s="138"/>
      <c r="BL9259" s="138"/>
      <c r="BM9259" s="138"/>
    </row>
    <row r="9260" spans="62:65" ht="13" thickBot="1">
      <c r="BJ9260" s="138"/>
      <c r="BK9260" s="138"/>
      <c r="BL9260" s="138"/>
      <c r="BM9260" s="138"/>
    </row>
    <row r="9261" spans="62:65" ht="13" thickBot="1">
      <c r="BJ9261" s="138"/>
      <c r="BK9261" s="138"/>
      <c r="BL9261" s="138"/>
      <c r="BM9261" s="138"/>
    </row>
    <row r="9262" spans="62:65" ht="13" thickBot="1">
      <c r="BJ9262" s="138"/>
      <c r="BK9262" s="138"/>
      <c r="BL9262" s="138"/>
      <c r="BM9262" s="138"/>
    </row>
    <row r="9263" spans="62:65" ht="13" thickBot="1">
      <c r="BJ9263" s="138"/>
      <c r="BK9263" s="138"/>
      <c r="BL9263" s="138"/>
      <c r="BM9263" s="138"/>
    </row>
    <row r="9264" spans="62:65" ht="13" thickBot="1">
      <c r="BJ9264" s="138"/>
      <c r="BK9264" s="138"/>
      <c r="BL9264" s="138"/>
      <c r="BM9264" s="138"/>
    </row>
    <row r="9265" spans="62:65" ht="13" thickBot="1">
      <c r="BJ9265" s="138"/>
      <c r="BK9265" s="138"/>
      <c r="BL9265" s="138"/>
      <c r="BM9265" s="138"/>
    </row>
    <row r="9266" spans="62:65" ht="13" thickBot="1">
      <c r="BJ9266" s="138"/>
      <c r="BK9266" s="138"/>
      <c r="BL9266" s="138"/>
      <c r="BM9266" s="138"/>
    </row>
    <row r="9267" spans="62:65" ht="13" thickBot="1">
      <c r="BJ9267" s="138"/>
      <c r="BK9267" s="138"/>
      <c r="BL9267" s="138"/>
      <c r="BM9267" s="138"/>
    </row>
    <row r="9268" spans="62:65" ht="13" thickBot="1">
      <c r="BJ9268" s="138"/>
      <c r="BK9268" s="138"/>
      <c r="BL9268" s="138"/>
      <c r="BM9268" s="138"/>
    </row>
    <row r="9269" spans="62:65" ht="13" thickBot="1">
      <c r="BJ9269" s="138"/>
      <c r="BK9269" s="138"/>
      <c r="BL9269" s="138"/>
      <c r="BM9269" s="138"/>
    </row>
    <row r="9270" spans="62:65" ht="13" thickBot="1">
      <c r="BJ9270" s="138"/>
      <c r="BK9270" s="138"/>
      <c r="BL9270" s="138"/>
      <c r="BM9270" s="138"/>
    </row>
    <row r="9271" spans="62:65" ht="13" thickBot="1">
      <c r="BJ9271" s="138"/>
      <c r="BK9271" s="138"/>
      <c r="BL9271" s="138"/>
      <c r="BM9271" s="138"/>
    </row>
    <row r="9272" spans="62:65" ht="13" thickBot="1">
      <c r="BJ9272" s="138"/>
      <c r="BK9272" s="138"/>
      <c r="BL9272" s="138"/>
      <c r="BM9272" s="138"/>
    </row>
    <row r="9273" spans="62:65" ht="13" thickBot="1">
      <c r="BJ9273" s="138"/>
      <c r="BK9273" s="138"/>
      <c r="BL9273" s="138"/>
      <c r="BM9273" s="138"/>
    </row>
    <row r="9274" spans="62:65" ht="13" thickBot="1">
      <c r="BJ9274" s="138"/>
      <c r="BK9274" s="138"/>
      <c r="BL9274" s="138"/>
      <c r="BM9274" s="138"/>
    </row>
    <row r="9275" spans="62:65" ht="13" thickBot="1">
      <c r="BJ9275" s="138"/>
      <c r="BK9275" s="138"/>
      <c r="BL9275" s="138"/>
      <c r="BM9275" s="138"/>
    </row>
    <row r="9276" spans="62:65" ht="13" thickBot="1">
      <c r="BJ9276" s="138"/>
      <c r="BK9276" s="138"/>
      <c r="BL9276" s="138"/>
      <c r="BM9276" s="138"/>
    </row>
    <row r="9277" spans="62:65" ht="13" thickBot="1">
      <c r="BJ9277" s="138"/>
      <c r="BK9277" s="138"/>
      <c r="BL9277" s="138"/>
      <c r="BM9277" s="138"/>
    </row>
    <row r="9278" spans="62:65" ht="13" thickBot="1">
      <c r="BJ9278" s="138"/>
      <c r="BK9278" s="138"/>
      <c r="BL9278" s="138"/>
      <c r="BM9278" s="138"/>
    </row>
    <row r="9279" spans="62:65" ht="13" thickBot="1">
      <c r="BJ9279" s="138"/>
      <c r="BK9279" s="138"/>
      <c r="BL9279" s="138"/>
      <c r="BM9279" s="138"/>
    </row>
    <row r="9280" spans="62:65" ht="13" thickBot="1">
      <c r="BJ9280" s="138"/>
      <c r="BK9280" s="138"/>
      <c r="BL9280" s="138"/>
      <c r="BM9280" s="138"/>
    </row>
    <row r="9281" spans="62:65" ht="13" thickBot="1">
      <c r="BJ9281" s="138"/>
      <c r="BK9281" s="138"/>
      <c r="BL9281" s="138"/>
      <c r="BM9281" s="138"/>
    </row>
    <row r="9282" spans="62:65" ht="13" thickBot="1">
      <c r="BJ9282" s="138"/>
      <c r="BK9282" s="138"/>
      <c r="BL9282" s="138"/>
      <c r="BM9282" s="138"/>
    </row>
    <row r="9283" spans="62:65" ht="13" thickBot="1">
      <c r="BJ9283" s="138"/>
      <c r="BK9283" s="138"/>
      <c r="BL9283" s="138"/>
      <c r="BM9283" s="138"/>
    </row>
    <row r="9284" spans="62:65" ht="13" thickBot="1">
      <c r="BJ9284" s="138"/>
      <c r="BK9284" s="138"/>
      <c r="BL9284" s="138"/>
      <c r="BM9284" s="138"/>
    </row>
    <row r="9285" spans="62:65" ht="13" thickBot="1">
      <c r="BJ9285" s="138"/>
      <c r="BK9285" s="138"/>
      <c r="BL9285" s="138"/>
      <c r="BM9285" s="138"/>
    </row>
    <row r="9286" spans="62:65" ht="13" thickBot="1">
      <c r="BJ9286" s="138"/>
      <c r="BK9286" s="138"/>
      <c r="BL9286" s="138"/>
      <c r="BM9286" s="138"/>
    </row>
    <row r="9287" spans="62:65" ht="13" thickBot="1">
      <c r="BJ9287" s="138"/>
      <c r="BK9287" s="138"/>
      <c r="BL9287" s="138"/>
      <c r="BM9287" s="138"/>
    </row>
    <row r="9288" spans="62:65" ht="13" thickBot="1">
      <c r="BJ9288" s="138"/>
      <c r="BK9288" s="138"/>
      <c r="BL9288" s="138"/>
      <c r="BM9288" s="138"/>
    </row>
    <row r="9289" spans="62:65" ht="13" thickBot="1">
      <c r="BJ9289" s="138"/>
      <c r="BK9289" s="138"/>
      <c r="BL9289" s="138"/>
      <c r="BM9289" s="138"/>
    </row>
    <row r="9290" spans="62:65" ht="13" thickBot="1">
      <c r="BJ9290" s="138"/>
      <c r="BK9290" s="138"/>
      <c r="BL9290" s="138"/>
      <c r="BM9290" s="138"/>
    </row>
    <row r="9291" spans="62:65" ht="13" thickBot="1">
      <c r="BJ9291" s="138"/>
      <c r="BK9291" s="138"/>
      <c r="BL9291" s="138"/>
      <c r="BM9291" s="138"/>
    </row>
    <row r="9292" spans="62:65" ht="13" thickBot="1">
      <c r="BJ9292" s="138"/>
      <c r="BK9292" s="138"/>
      <c r="BL9292" s="138"/>
      <c r="BM9292" s="138"/>
    </row>
    <row r="9293" spans="62:65" ht="13" thickBot="1">
      <c r="BJ9293" s="138"/>
      <c r="BK9293" s="138"/>
      <c r="BL9293" s="138"/>
      <c r="BM9293" s="138"/>
    </row>
    <row r="9294" spans="62:65" ht="13" thickBot="1">
      <c r="BJ9294" s="138"/>
      <c r="BK9294" s="138"/>
      <c r="BL9294" s="138"/>
      <c r="BM9294" s="138"/>
    </row>
    <row r="9295" spans="62:65" ht="13" thickBot="1">
      <c r="BJ9295" s="138"/>
      <c r="BK9295" s="138"/>
      <c r="BL9295" s="138"/>
      <c r="BM9295" s="138"/>
    </row>
    <row r="9296" spans="62:65" ht="13" thickBot="1">
      <c r="BJ9296" s="138"/>
      <c r="BK9296" s="138"/>
      <c r="BL9296" s="138"/>
      <c r="BM9296" s="138"/>
    </row>
    <row r="9297" spans="62:65" ht="13" thickBot="1">
      <c r="BJ9297" s="138"/>
      <c r="BK9297" s="138"/>
      <c r="BL9297" s="138"/>
      <c r="BM9297" s="138"/>
    </row>
    <row r="9298" spans="62:65" ht="13" thickBot="1">
      <c r="BJ9298" s="138"/>
      <c r="BK9298" s="138"/>
      <c r="BL9298" s="138"/>
      <c r="BM9298" s="138"/>
    </row>
    <row r="9299" spans="62:65" ht="13" thickBot="1">
      <c r="BJ9299" s="138"/>
      <c r="BK9299" s="138"/>
      <c r="BL9299" s="138"/>
      <c r="BM9299" s="138"/>
    </row>
    <row r="9300" spans="62:65" ht="13" thickBot="1">
      <c r="BJ9300" s="138"/>
      <c r="BK9300" s="138"/>
      <c r="BL9300" s="138"/>
      <c r="BM9300" s="138"/>
    </row>
    <row r="9301" spans="62:65" ht="13" thickBot="1">
      <c r="BJ9301" s="138"/>
      <c r="BK9301" s="138"/>
      <c r="BL9301" s="138"/>
      <c r="BM9301" s="138"/>
    </row>
    <row r="9302" spans="62:65" ht="13" thickBot="1">
      <c r="BJ9302" s="138"/>
      <c r="BK9302" s="138"/>
      <c r="BL9302" s="138"/>
      <c r="BM9302" s="138"/>
    </row>
    <row r="9303" spans="62:65" ht="13" thickBot="1">
      <c r="BJ9303" s="138"/>
      <c r="BK9303" s="138"/>
      <c r="BL9303" s="138"/>
      <c r="BM9303" s="138"/>
    </row>
    <row r="9304" spans="62:65" ht="13" thickBot="1">
      <c r="BJ9304" s="138"/>
      <c r="BK9304" s="138"/>
      <c r="BL9304" s="138"/>
      <c r="BM9304" s="138"/>
    </row>
    <row r="9305" spans="62:65" ht="13" thickBot="1">
      <c r="BJ9305" s="138"/>
      <c r="BK9305" s="138"/>
      <c r="BL9305" s="138"/>
      <c r="BM9305" s="138"/>
    </row>
    <row r="9306" spans="62:65" ht="13" thickBot="1">
      <c r="BJ9306" s="138"/>
      <c r="BK9306" s="138"/>
      <c r="BL9306" s="138"/>
      <c r="BM9306" s="138"/>
    </row>
    <row r="9307" spans="62:65" ht="13" thickBot="1">
      <c r="BJ9307" s="138"/>
      <c r="BK9307" s="138"/>
      <c r="BL9307" s="138"/>
      <c r="BM9307" s="138"/>
    </row>
    <row r="9308" spans="62:65" ht="13" thickBot="1">
      <c r="BJ9308" s="138"/>
      <c r="BK9308" s="138"/>
      <c r="BL9308" s="138"/>
      <c r="BM9308" s="138"/>
    </row>
    <row r="9309" spans="62:65" ht="13" thickBot="1">
      <c r="BJ9309" s="138"/>
      <c r="BK9309" s="138"/>
      <c r="BL9309" s="138"/>
      <c r="BM9309" s="138"/>
    </row>
    <row r="9310" spans="62:65" ht="13" thickBot="1">
      <c r="BJ9310" s="138"/>
      <c r="BK9310" s="138"/>
      <c r="BL9310" s="138"/>
      <c r="BM9310" s="138"/>
    </row>
    <row r="9311" spans="62:65" ht="13" thickBot="1">
      <c r="BJ9311" s="138"/>
      <c r="BK9311" s="138"/>
      <c r="BL9311" s="138"/>
      <c r="BM9311" s="138"/>
    </row>
    <row r="9312" spans="62:65" ht="13" thickBot="1">
      <c r="BJ9312" s="138"/>
      <c r="BK9312" s="138"/>
      <c r="BL9312" s="138"/>
      <c r="BM9312" s="138"/>
    </row>
    <row r="9313" spans="62:65" ht="13" thickBot="1">
      <c r="BJ9313" s="138"/>
      <c r="BK9313" s="138"/>
      <c r="BL9313" s="138"/>
      <c r="BM9313" s="138"/>
    </row>
    <row r="9314" spans="62:65" ht="13" thickBot="1">
      <c r="BJ9314" s="138"/>
      <c r="BK9314" s="138"/>
      <c r="BL9314" s="138"/>
      <c r="BM9314" s="138"/>
    </row>
    <row r="9315" spans="62:65" ht="13" thickBot="1">
      <c r="BJ9315" s="138"/>
      <c r="BK9315" s="138"/>
      <c r="BL9315" s="138"/>
      <c r="BM9315" s="138"/>
    </row>
    <row r="9316" spans="62:65" ht="13" thickBot="1">
      <c r="BJ9316" s="138"/>
      <c r="BK9316" s="138"/>
      <c r="BL9316" s="138"/>
      <c r="BM9316" s="138"/>
    </row>
    <row r="9317" spans="62:65" ht="13" thickBot="1">
      <c r="BJ9317" s="138"/>
      <c r="BK9317" s="138"/>
      <c r="BL9317" s="138"/>
      <c r="BM9317" s="138"/>
    </row>
    <row r="9318" spans="62:65" ht="13" thickBot="1">
      <c r="BJ9318" s="138"/>
      <c r="BK9318" s="138"/>
      <c r="BL9318" s="138"/>
      <c r="BM9318" s="138"/>
    </row>
    <row r="9319" spans="62:65" ht="13" thickBot="1">
      <c r="BJ9319" s="138"/>
      <c r="BK9319" s="138"/>
      <c r="BL9319" s="138"/>
      <c r="BM9319" s="138"/>
    </row>
    <row r="9320" spans="62:65" ht="13" thickBot="1">
      <c r="BJ9320" s="138"/>
      <c r="BK9320" s="138"/>
      <c r="BL9320" s="138"/>
      <c r="BM9320" s="138"/>
    </row>
    <row r="9321" spans="62:65" ht="13" thickBot="1">
      <c r="BJ9321" s="138"/>
      <c r="BK9321" s="138"/>
      <c r="BL9321" s="138"/>
      <c r="BM9321" s="138"/>
    </row>
    <row r="9322" spans="62:65" ht="13" thickBot="1">
      <c r="BJ9322" s="138"/>
      <c r="BK9322" s="138"/>
      <c r="BL9322" s="138"/>
      <c r="BM9322" s="138"/>
    </row>
    <row r="9323" spans="62:65" ht="13" thickBot="1">
      <c r="BJ9323" s="138"/>
      <c r="BK9323" s="138"/>
      <c r="BL9323" s="138"/>
      <c r="BM9323" s="138"/>
    </row>
    <row r="9324" spans="62:65" ht="13" thickBot="1">
      <c r="BJ9324" s="138"/>
      <c r="BK9324" s="138"/>
      <c r="BL9324" s="138"/>
      <c r="BM9324" s="138"/>
    </row>
    <row r="9325" spans="62:65" ht="13" thickBot="1">
      <c r="BJ9325" s="138"/>
      <c r="BK9325" s="138"/>
      <c r="BL9325" s="138"/>
      <c r="BM9325" s="138"/>
    </row>
    <row r="9326" spans="62:65" ht="13" thickBot="1">
      <c r="BJ9326" s="138"/>
      <c r="BK9326" s="138"/>
      <c r="BL9326" s="138"/>
      <c r="BM9326" s="138"/>
    </row>
    <row r="9327" spans="62:65" ht="13" thickBot="1">
      <c r="BJ9327" s="138"/>
      <c r="BK9327" s="138"/>
      <c r="BL9327" s="138"/>
      <c r="BM9327" s="138"/>
    </row>
    <row r="9328" spans="62:65" ht="13" thickBot="1">
      <c r="BJ9328" s="138"/>
      <c r="BK9328" s="138"/>
      <c r="BL9328" s="138"/>
      <c r="BM9328" s="138"/>
    </row>
    <row r="9329" spans="62:65" ht="13" thickBot="1">
      <c r="BJ9329" s="138"/>
      <c r="BK9329" s="138"/>
      <c r="BL9329" s="138"/>
      <c r="BM9329" s="138"/>
    </row>
    <row r="9330" spans="62:65" ht="13" thickBot="1">
      <c r="BJ9330" s="138"/>
      <c r="BK9330" s="138"/>
      <c r="BL9330" s="138"/>
      <c r="BM9330" s="138"/>
    </row>
    <row r="9331" spans="62:65" ht="13" thickBot="1">
      <c r="BJ9331" s="138"/>
      <c r="BK9331" s="138"/>
      <c r="BL9331" s="138"/>
      <c r="BM9331" s="138"/>
    </row>
    <row r="9332" spans="62:65" ht="13" thickBot="1">
      <c r="BJ9332" s="138"/>
      <c r="BK9332" s="138"/>
      <c r="BL9332" s="138"/>
      <c r="BM9332" s="138"/>
    </row>
    <row r="9333" spans="62:65" ht="13" thickBot="1">
      <c r="BJ9333" s="138"/>
      <c r="BK9333" s="138"/>
      <c r="BL9333" s="138"/>
      <c r="BM9333" s="138"/>
    </row>
    <row r="9334" spans="62:65" ht="13" thickBot="1">
      <c r="BJ9334" s="138"/>
      <c r="BK9334" s="138"/>
      <c r="BL9334" s="138"/>
      <c r="BM9334" s="138"/>
    </row>
    <row r="9335" spans="62:65" ht="13" thickBot="1">
      <c r="BJ9335" s="138"/>
      <c r="BK9335" s="138"/>
      <c r="BL9335" s="138"/>
      <c r="BM9335" s="138"/>
    </row>
    <row r="9336" spans="62:65" ht="13" thickBot="1">
      <c r="BJ9336" s="138"/>
      <c r="BK9336" s="138"/>
      <c r="BL9336" s="138"/>
      <c r="BM9336" s="138"/>
    </row>
    <row r="9337" spans="62:65" ht="13" thickBot="1">
      <c r="BJ9337" s="138"/>
      <c r="BK9337" s="138"/>
      <c r="BL9337" s="138"/>
      <c r="BM9337" s="138"/>
    </row>
    <row r="9338" spans="62:65" ht="13" thickBot="1">
      <c r="BJ9338" s="138"/>
      <c r="BK9338" s="138"/>
      <c r="BL9338" s="138"/>
      <c r="BM9338" s="138"/>
    </row>
    <row r="9339" spans="62:65" ht="13" thickBot="1">
      <c r="BJ9339" s="138"/>
      <c r="BK9339" s="138"/>
      <c r="BL9339" s="138"/>
      <c r="BM9339" s="138"/>
    </row>
    <row r="9340" spans="62:65" ht="13" thickBot="1">
      <c r="BJ9340" s="138"/>
      <c r="BK9340" s="138"/>
      <c r="BL9340" s="138"/>
      <c r="BM9340" s="138"/>
    </row>
    <row r="9341" spans="62:65" ht="13" thickBot="1">
      <c r="BJ9341" s="138"/>
      <c r="BK9341" s="138"/>
      <c r="BL9341" s="138"/>
      <c r="BM9341" s="138"/>
    </row>
    <row r="9342" spans="62:65" ht="13" thickBot="1">
      <c r="BJ9342" s="138"/>
      <c r="BK9342" s="138"/>
      <c r="BL9342" s="138"/>
      <c r="BM9342" s="138"/>
    </row>
    <row r="9343" spans="62:65" ht="13" thickBot="1">
      <c r="BJ9343" s="138"/>
      <c r="BK9343" s="138"/>
      <c r="BL9343" s="138"/>
      <c r="BM9343" s="138"/>
    </row>
    <row r="9344" spans="62:65" ht="13" thickBot="1">
      <c r="BJ9344" s="138"/>
      <c r="BK9344" s="138"/>
      <c r="BL9344" s="138"/>
      <c r="BM9344" s="138"/>
    </row>
    <row r="9345" spans="62:65" ht="13" thickBot="1">
      <c r="BJ9345" s="138"/>
      <c r="BK9345" s="138"/>
      <c r="BL9345" s="138"/>
      <c r="BM9345" s="138"/>
    </row>
    <row r="9346" spans="62:65" ht="13" thickBot="1">
      <c r="BJ9346" s="138"/>
      <c r="BK9346" s="138"/>
      <c r="BL9346" s="138"/>
      <c r="BM9346" s="138"/>
    </row>
    <row r="9347" spans="62:65" ht="13" thickBot="1">
      <c r="BJ9347" s="138"/>
      <c r="BK9347" s="138"/>
      <c r="BL9347" s="138"/>
      <c r="BM9347" s="138"/>
    </row>
    <row r="9348" spans="62:65" ht="13" thickBot="1">
      <c r="BJ9348" s="138"/>
      <c r="BK9348" s="138"/>
      <c r="BL9348" s="138"/>
      <c r="BM9348" s="138"/>
    </row>
    <row r="9349" spans="62:65" ht="13" thickBot="1">
      <c r="BJ9349" s="138"/>
      <c r="BK9349" s="138"/>
      <c r="BL9349" s="138"/>
      <c r="BM9349" s="138"/>
    </row>
    <row r="9350" spans="62:65" ht="13" thickBot="1">
      <c r="BJ9350" s="138"/>
      <c r="BK9350" s="138"/>
      <c r="BL9350" s="138"/>
      <c r="BM9350" s="138"/>
    </row>
    <row r="9351" spans="62:65" ht="13" thickBot="1">
      <c r="BJ9351" s="138"/>
      <c r="BK9351" s="138"/>
      <c r="BL9351" s="138"/>
      <c r="BM9351" s="138"/>
    </row>
    <row r="9352" spans="62:65" ht="13" thickBot="1">
      <c r="BJ9352" s="138"/>
      <c r="BK9352" s="138"/>
      <c r="BL9352" s="138"/>
      <c r="BM9352" s="138"/>
    </row>
    <row r="9353" spans="62:65" ht="13" thickBot="1">
      <c r="BJ9353" s="138"/>
      <c r="BK9353" s="138"/>
      <c r="BL9353" s="138"/>
      <c r="BM9353" s="138"/>
    </row>
    <row r="9354" spans="62:65" ht="13" thickBot="1">
      <c r="BJ9354" s="138"/>
      <c r="BK9354" s="138"/>
      <c r="BL9354" s="138"/>
      <c r="BM9354" s="138"/>
    </row>
    <row r="9355" spans="62:65" ht="13" thickBot="1">
      <c r="BJ9355" s="138"/>
      <c r="BK9355" s="138"/>
      <c r="BL9355" s="138"/>
      <c r="BM9355" s="138"/>
    </row>
    <row r="9356" spans="62:65" ht="13" thickBot="1">
      <c r="BJ9356" s="138"/>
      <c r="BK9356" s="138"/>
      <c r="BL9356" s="138"/>
      <c r="BM9356" s="138"/>
    </row>
    <row r="9357" spans="62:65" ht="13" thickBot="1">
      <c r="BJ9357" s="138"/>
      <c r="BK9357" s="138"/>
      <c r="BL9357" s="138"/>
      <c r="BM9357" s="138"/>
    </row>
    <row r="9358" spans="62:65" ht="13" thickBot="1">
      <c r="BJ9358" s="138"/>
      <c r="BK9358" s="138"/>
      <c r="BL9358" s="138"/>
      <c r="BM9358" s="138"/>
    </row>
    <row r="9359" spans="62:65" ht="13" thickBot="1">
      <c r="BJ9359" s="138"/>
      <c r="BK9359" s="138"/>
      <c r="BL9359" s="138"/>
      <c r="BM9359" s="138"/>
    </row>
    <row r="9360" spans="62:65" ht="13" thickBot="1">
      <c r="BJ9360" s="138"/>
      <c r="BK9360" s="138"/>
      <c r="BL9360" s="138"/>
      <c r="BM9360" s="138"/>
    </row>
    <row r="9361" spans="62:65" ht="13" thickBot="1">
      <c r="BJ9361" s="138"/>
      <c r="BK9361" s="138"/>
      <c r="BL9361" s="138"/>
      <c r="BM9361" s="138"/>
    </row>
    <row r="9362" spans="62:65" ht="13" thickBot="1">
      <c r="BJ9362" s="138"/>
      <c r="BK9362" s="138"/>
      <c r="BL9362" s="138"/>
      <c r="BM9362" s="138"/>
    </row>
    <row r="9363" spans="62:65" ht="13" thickBot="1">
      <c r="BJ9363" s="138"/>
      <c r="BK9363" s="138"/>
      <c r="BL9363" s="138"/>
      <c r="BM9363" s="138"/>
    </row>
    <row r="9364" spans="62:65" ht="13" thickBot="1">
      <c r="BJ9364" s="138"/>
      <c r="BK9364" s="138"/>
      <c r="BL9364" s="138"/>
      <c r="BM9364" s="138"/>
    </row>
    <row r="9365" spans="62:65" ht="13" thickBot="1">
      <c r="BJ9365" s="138"/>
      <c r="BK9365" s="138"/>
      <c r="BL9365" s="138"/>
      <c r="BM9365" s="138"/>
    </row>
    <row r="9366" spans="62:65" ht="13" thickBot="1">
      <c r="BJ9366" s="138"/>
      <c r="BK9366" s="138"/>
      <c r="BL9366" s="138"/>
      <c r="BM9366" s="138"/>
    </row>
    <row r="9367" spans="62:65" ht="13" thickBot="1">
      <c r="BJ9367" s="138"/>
      <c r="BK9367" s="138"/>
      <c r="BL9367" s="138"/>
      <c r="BM9367" s="138"/>
    </row>
    <row r="9368" spans="62:65" ht="13" thickBot="1">
      <c r="BJ9368" s="138"/>
      <c r="BK9368" s="138"/>
      <c r="BL9368" s="138"/>
      <c r="BM9368" s="138"/>
    </row>
    <row r="9369" spans="62:65" ht="13" thickBot="1">
      <c r="BJ9369" s="138"/>
      <c r="BK9369" s="138"/>
      <c r="BL9369" s="138"/>
      <c r="BM9369" s="138"/>
    </row>
    <row r="9370" spans="62:65" ht="13" thickBot="1">
      <c r="BJ9370" s="138"/>
      <c r="BK9370" s="138"/>
      <c r="BL9370" s="138"/>
      <c r="BM9370" s="138"/>
    </row>
    <row r="9371" spans="62:65" ht="13" thickBot="1">
      <c r="BJ9371" s="138"/>
      <c r="BK9371" s="138"/>
      <c r="BL9371" s="138"/>
      <c r="BM9371" s="138"/>
    </row>
    <row r="9372" spans="62:65" ht="13" thickBot="1">
      <c r="BJ9372" s="138"/>
      <c r="BK9372" s="138"/>
      <c r="BL9372" s="138"/>
      <c r="BM9372" s="138"/>
    </row>
    <row r="9373" spans="62:65" ht="13" thickBot="1">
      <c r="BJ9373" s="138"/>
      <c r="BK9373" s="138"/>
      <c r="BL9373" s="138"/>
      <c r="BM9373" s="138"/>
    </row>
    <row r="9374" spans="62:65" ht="13" thickBot="1">
      <c r="BJ9374" s="138"/>
      <c r="BK9374" s="138"/>
      <c r="BL9374" s="138"/>
      <c r="BM9374" s="138"/>
    </row>
    <row r="9375" spans="62:65" ht="13" thickBot="1">
      <c r="BJ9375" s="138"/>
      <c r="BK9375" s="138"/>
      <c r="BL9375" s="138"/>
      <c r="BM9375" s="138"/>
    </row>
    <row r="9376" spans="62:65" ht="13" thickBot="1">
      <c r="BJ9376" s="138"/>
      <c r="BK9376" s="138"/>
      <c r="BL9376" s="138"/>
      <c r="BM9376" s="138"/>
    </row>
    <row r="9377" spans="62:65" ht="13" thickBot="1">
      <c r="BJ9377" s="138"/>
      <c r="BK9377" s="138"/>
      <c r="BL9377" s="138"/>
      <c r="BM9377" s="138"/>
    </row>
    <row r="9378" spans="62:65" ht="13" thickBot="1">
      <c r="BJ9378" s="138"/>
      <c r="BK9378" s="138"/>
      <c r="BL9378" s="138"/>
      <c r="BM9378" s="138"/>
    </row>
    <row r="9379" spans="62:65" ht="13" thickBot="1">
      <c r="BJ9379" s="138"/>
      <c r="BK9379" s="138"/>
      <c r="BL9379" s="138"/>
      <c r="BM9379" s="138"/>
    </row>
    <row r="9380" spans="62:65" ht="13" thickBot="1">
      <c r="BJ9380" s="138"/>
      <c r="BK9380" s="138"/>
      <c r="BL9380" s="138"/>
      <c r="BM9380" s="138"/>
    </row>
    <row r="9381" spans="62:65" ht="13" thickBot="1">
      <c r="BJ9381" s="138"/>
      <c r="BK9381" s="138"/>
      <c r="BL9381" s="138"/>
      <c r="BM9381" s="138"/>
    </row>
    <row r="9382" spans="62:65" ht="13" thickBot="1">
      <c r="BJ9382" s="138"/>
      <c r="BK9382" s="138"/>
      <c r="BL9382" s="138"/>
      <c r="BM9382" s="138"/>
    </row>
    <row r="9383" spans="62:65" ht="13" thickBot="1">
      <c r="BJ9383" s="138"/>
      <c r="BK9383" s="138"/>
      <c r="BL9383" s="138"/>
      <c r="BM9383" s="138"/>
    </row>
    <row r="9384" spans="62:65" ht="13" thickBot="1">
      <c r="BJ9384" s="138"/>
      <c r="BK9384" s="138"/>
      <c r="BL9384" s="138"/>
      <c r="BM9384" s="138"/>
    </row>
    <row r="9385" spans="62:65" ht="13" thickBot="1">
      <c r="BJ9385" s="138"/>
      <c r="BK9385" s="138"/>
      <c r="BL9385" s="138"/>
      <c r="BM9385" s="138"/>
    </row>
    <row r="9386" spans="62:65" ht="13" thickBot="1">
      <c r="BJ9386" s="138"/>
      <c r="BK9386" s="138"/>
      <c r="BL9386" s="138"/>
      <c r="BM9386" s="138"/>
    </row>
    <row r="9387" spans="62:65" ht="13" thickBot="1">
      <c r="BJ9387" s="138"/>
      <c r="BK9387" s="138"/>
      <c r="BL9387" s="138"/>
      <c r="BM9387" s="138"/>
    </row>
    <row r="9388" spans="62:65" ht="13" thickBot="1">
      <c r="BJ9388" s="138"/>
      <c r="BK9388" s="138"/>
      <c r="BL9388" s="138"/>
      <c r="BM9388" s="138"/>
    </row>
    <row r="9389" spans="62:65" ht="13" thickBot="1">
      <c r="BJ9389" s="138"/>
      <c r="BK9389" s="138"/>
      <c r="BL9389" s="138"/>
      <c r="BM9389" s="138"/>
    </row>
    <row r="9390" spans="62:65" ht="13" thickBot="1">
      <c r="BJ9390" s="138"/>
      <c r="BK9390" s="138"/>
      <c r="BL9390" s="138"/>
      <c r="BM9390" s="138"/>
    </row>
    <row r="9391" spans="62:65" ht="13" thickBot="1">
      <c r="BJ9391" s="138"/>
      <c r="BK9391" s="138"/>
      <c r="BL9391" s="138"/>
      <c r="BM9391" s="138"/>
    </row>
    <row r="9392" spans="62:65" ht="13" thickBot="1">
      <c r="BJ9392" s="138"/>
      <c r="BK9392" s="138"/>
      <c r="BL9392" s="138"/>
      <c r="BM9392" s="138"/>
    </row>
    <row r="9393" spans="62:65" ht="13" thickBot="1">
      <c r="BJ9393" s="138"/>
      <c r="BK9393" s="138"/>
      <c r="BL9393" s="138"/>
      <c r="BM9393" s="138"/>
    </row>
    <row r="9394" spans="62:65" ht="13" thickBot="1">
      <c r="BJ9394" s="138"/>
      <c r="BK9394" s="138"/>
      <c r="BL9394" s="138"/>
      <c r="BM9394" s="138"/>
    </row>
    <row r="9395" spans="62:65" ht="13" thickBot="1">
      <c r="BJ9395" s="138"/>
      <c r="BK9395" s="138"/>
      <c r="BL9395" s="138"/>
      <c r="BM9395" s="138"/>
    </row>
    <row r="9396" spans="62:65" ht="13" thickBot="1">
      <c r="BJ9396" s="138"/>
      <c r="BK9396" s="138"/>
      <c r="BL9396" s="138"/>
      <c r="BM9396" s="138"/>
    </row>
    <row r="9397" spans="62:65" ht="13" thickBot="1">
      <c r="BJ9397" s="138"/>
      <c r="BK9397" s="138"/>
      <c r="BL9397" s="138"/>
      <c r="BM9397" s="138"/>
    </row>
    <row r="9398" spans="62:65" ht="13" thickBot="1">
      <c r="BJ9398" s="138"/>
      <c r="BK9398" s="138"/>
      <c r="BL9398" s="138"/>
      <c r="BM9398" s="138"/>
    </row>
    <row r="9399" spans="62:65" ht="13" thickBot="1">
      <c r="BJ9399" s="138"/>
      <c r="BK9399" s="138"/>
      <c r="BL9399" s="138"/>
      <c r="BM9399" s="138"/>
    </row>
    <row r="9400" spans="62:65" ht="13" thickBot="1">
      <c r="BJ9400" s="138"/>
      <c r="BK9400" s="138"/>
      <c r="BL9400" s="138"/>
      <c r="BM9400" s="138"/>
    </row>
    <row r="9401" spans="62:65" ht="13" thickBot="1">
      <c r="BJ9401" s="138"/>
      <c r="BK9401" s="138"/>
      <c r="BL9401" s="138"/>
      <c r="BM9401" s="138"/>
    </row>
    <row r="9402" spans="62:65" ht="13" thickBot="1">
      <c r="BJ9402" s="138"/>
      <c r="BK9402" s="138"/>
      <c r="BL9402" s="138"/>
      <c r="BM9402" s="138"/>
    </row>
    <row r="9403" spans="62:65" ht="13" thickBot="1">
      <c r="BJ9403" s="138"/>
      <c r="BK9403" s="138"/>
      <c r="BL9403" s="138"/>
      <c r="BM9403" s="138"/>
    </row>
    <row r="9404" spans="62:65" ht="13" thickBot="1">
      <c r="BJ9404" s="138"/>
      <c r="BK9404" s="138"/>
      <c r="BL9404" s="138"/>
      <c r="BM9404" s="138"/>
    </row>
    <row r="9405" spans="62:65" ht="13" thickBot="1">
      <c r="BJ9405" s="138"/>
      <c r="BK9405" s="138"/>
      <c r="BL9405" s="138"/>
      <c r="BM9405" s="138"/>
    </row>
    <row r="9406" spans="62:65" ht="13" thickBot="1">
      <c r="BJ9406" s="138"/>
      <c r="BK9406" s="138"/>
      <c r="BL9406" s="138"/>
      <c r="BM9406" s="138"/>
    </row>
    <row r="9407" spans="62:65" ht="13" thickBot="1">
      <c r="BJ9407" s="138"/>
      <c r="BK9407" s="138"/>
      <c r="BL9407" s="138"/>
      <c r="BM9407" s="138"/>
    </row>
    <row r="9408" spans="62:65" ht="13" thickBot="1">
      <c r="BJ9408" s="138"/>
      <c r="BK9408" s="138"/>
      <c r="BL9408" s="138"/>
      <c r="BM9408" s="138"/>
    </row>
    <row r="9409" spans="62:65" ht="13" thickBot="1">
      <c r="BJ9409" s="138"/>
      <c r="BK9409" s="138"/>
      <c r="BL9409" s="138"/>
      <c r="BM9409" s="138"/>
    </row>
    <row r="9410" spans="62:65" ht="13" thickBot="1">
      <c r="BJ9410" s="138"/>
      <c r="BK9410" s="138"/>
      <c r="BL9410" s="138"/>
      <c r="BM9410" s="138"/>
    </row>
    <row r="9411" spans="62:65" ht="13" thickBot="1">
      <c r="BJ9411" s="138"/>
      <c r="BK9411" s="138"/>
      <c r="BL9411" s="138"/>
      <c r="BM9411" s="138"/>
    </row>
    <row r="9412" spans="62:65" ht="13" thickBot="1">
      <c r="BJ9412" s="138"/>
      <c r="BK9412" s="138"/>
      <c r="BL9412" s="138"/>
      <c r="BM9412" s="138"/>
    </row>
    <row r="9413" spans="62:65" ht="13" thickBot="1">
      <c r="BJ9413" s="138"/>
      <c r="BK9413" s="138"/>
      <c r="BL9413" s="138"/>
      <c r="BM9413" s="138"/>
    </row>
    <row r="9414" spans="62:65" ht="13" thickBot="1">
      <c r="BJ9414" s="138"/>
      <c r="BK9414" s="138"/>
      <c r="BL9414" s="138"/>
      <c r="BM9414" s="138"/>
    </row>
    <row r="9415" spans="62:65" ht="13" thickBot="1">
      <c r="BJ9415" s="138"/>
      <c r="BK9415" s="138"/>
      <c r="BL9415" s="138"/>
      <c r="BM9415" s="138"/>
    </row>
    <row r="9416" spans="62:65" ht="13" thickBot="1">
      <c r="BJ9416" s="138"/>
      <c r="BK9416" s="138"/>
      <c r="BL9416" s="138"/>
      <c r="BM9416" s="138"/>
    </row>
    <row r="9417" spans="62:65" ht="13" thickBot="1">
      <c r="BJ9417" s="138"/>
      <c r="BK9417" s="138"/>
      <c r="BL9417" s="138"/>
      <c r="BM9417" s="138"/>
    </row>
    <row r="9418" spans="62:65" ht="13" thickBot="1">
      <c r="BJ9418" s="138"/>
      <c r="BK9418" s="138"/>
      <c r="BL9418" s="138"/>
      <c r="BM9418" s="138"/>
    </row>
    <row r="9419" spans="62:65" ht="13" thickBot="1">
      <c r="BJ9419" s="138"/>
      <c r="BK9419" s="138"/>
      <c r="BL9419" s="138"/>
      <c r="BM9419" s="138"/>
    </row>
    <row r="9420" spans="62:65" ht="13" thickBot="1">
      <c r="BJ9420" s="138"/>
      <c r="BK9420" s="138"/>
      <c r="BL9420" s="138"/>
      <c r="BM9420" s="138"/>
    </row>
    <row r="9421" spans="62:65" ht="13" thickBot="1">
      <c r="BJ9421" s="138"/>
      <c r="BK9421" s="138"/>
      <c r="BL9421" s="138"/>
      <c r="BM9421" s="138"/>
    </row>
    <row r="9422" spans="62:65" ht="13" thickBot="1">
      <c r="BJ9422" s="138"/>
      <c r="BK9422" s="138"/>
      <c r="BL9422" s="138"/>
      <c r="BM9422" s="138"/>
    </row>
    <row r="9423" spans="62:65" ht="13" thickBot="1">
      <c r="BJ9423" s="138"/>
      <c r="BK9423" s="138"/>
      <c r="BL9423" s="138"/>
      <c r="BM9423" s="138"/>
    </row>
    <row r="9424" spans="62:65" ht="13" thickBot="1">
      <c r="BJ9424" s="138"/>
      <c r="BK9424" s="138"/>
      <c r="BL9424" s="138"/>
      <c r="BM9424" s="138"/>
    </row>
    <row r="9425" spans="62:65" ht="13" thickBot="1">
      <c r="BJ9425" s="138"/>
      <c r="BK9425" s="138"/>
      <c r="BL9425" s="138"/>
      <c r="BM9425" s="138"/>
    </row>
    <row r="9426" spans="62:65" ht="13" thickBot="1">
      <c r="BJ9426" s="138"/>
      <c r="BK9426" s="138"/>
      <c r="BL9426" s="138"/>
      <c r="BM9426" s="138"/>
    </row>
    <row r="9427" spans="62:65" ht="13" thickBot="1">
      <c r="BJ9427" s="138"/>
      <c r="BK9427" s="138"/>
      <c r="BL9427" s="138"/>
      <c r="BM9427" s="138"/>
    </row>
    <row r="9428" spans="62:65" ht="13" thickBot="1">
      <c r="BJ9428" s="138"/>
      <c r="BK9428" s="138"/>
      <c r="BL9428" s="138"/>
      <c r="BM9428" s="138"/>
    </row>
    <row r="9429" spans="62:65" ht="13" thickBot="1">
      <c r="BJ9429" s="138"/>
      <c r="BK9429" s="138"/>
      <c r="BL9429" s="138"/>
      <c r="BM9429" s="138"/>
    </row>
    <row r="9430" spans="62:65" ht="13" thickBot="1">
      <c r="BJ9430" s="138"/>
      <c r="BK9430" s="138"/>
      <c r="BL9430" s="138"/>
      <c r="BM9430" s="138"/>
    </row>
    <row r="9431" spans="62:65" ht="13" thickBot="1">
      <c r="BJ9431" s="138"/>
      <c r="BK9431" s="138"/>
      <c r="BL9431" s="138"/>
      <c r="BM9431" s="138"/>
    </row>
    <row r="9432" spans="62:65" ht="13" thickBot="1">
      <c r="BJ9432" s="138"/>
      <c r="BK9432" s="138"/>
      <c r="BL9432" s="138"/>
      <c r="BM9432" s="138"/>
    </row>
    <row r="9433" spans="62:65" ht="13" thickBot="1">
      <c r="BJ9433" s="138"/>
      <c r="BK9433" s="138"/>
      <c r="BL9433" s="138"/>
      <c r="BM9433" s="138"/>
    </row>
    <row r="9434" spans="62:65" ht="13" thickBot="1">
      <c r="BJ9434" s="138"/>
      <c r="BK9434" s="138"/>
      <c r="BL9434" s="138"/>
      <c r="BM9434" s="138"/>
    </row>
    <row r="9435" spans="62:65" ht="13" thickBot="1">
      <c r="BJ9435" s="138"/>
      <c r="BK9435" s="138"/>
      <c r="BL9435" s="138"/>
      <c r="BM9435" s="138"/>
    </row>
    <row r="9436" spans="62:65" ht="13" thickBot="1">
      <c r="BJ9436" s="138"/>
      <c r="BK9436" s="138"/>
      <c r="BL9436" s="138"/>
      <c r="BM9436" s="138"/>
    </row>
    <row r="9437" spans="62:65" ht="13" thickBot="1">
      <c r="BJ9437" s="138"/>
      <c r="BK9437" s="138"/>
      <c r="BL9437" s="138"/>
      <c r="BM9437" s="138"/>
    </row>
    <row r="9438" spans="62:65" ht="13" thickBot="1">
      <c r="BJ9438" s="138"/>
      <c r="BK9438" s="138"/>
      <c r="BL9438" s="138"/>
      <c r="BM9438" s="138"/>
    </row>
    <row r="9439" spans="62:65" ht="13" thickBot="1">
      <c r="BJ9439" s="138"/>
      <c r="BK9439" s="138"/>
      <c r="BL9439" s="138"/>
      <c r="BM9439" s="138"/>
    </row>
    <row r="9440" spans="62:65" ht="13" thickBot="1">
      <c r="BJ9440" s="138"/>
      <c r="BK9440" s="138"/>
      <c r="BL9440" s="138"/>
      <c r="BM9440" s="138"/>
    </row>
    <row r="9441" spans="62:65" ht="13" thickBot="1">
      <c r="BJ9441" s="138"/>
      <c r="BK9441" s="138"/>
      <c r="BL9441" s="138"/>
      <c r="BM9441" s="138"/>
    </row>
    <row r="9442" spans="62:65" ht="13" thickBot="1">
      <c r="BJ9442" s="138"/>
      <c r="BK9442" s="138"/>
      <c r="BL9442" s="138"/>
      <c r="BM9442" s="138"/>
    </row>
    <row r="9443" spans="62:65" ht="13" thickBot="1">
      <c r="BJ9443" s="138"/>
      <c r="BK9443" s="138"/>
      <c r="BL9443" s="138"/>
      <c r="BM9443" s="138"/>
    </row>
    <row r="9444" spans="62:65" ht="13" thickBot="1">
      <c r="BJ9444" s="138"/>
      <c r="BK9444" s="138"/>
      <c r="BL9444" s="138"/>
      <c r="BM9444" s="138"/>
    </row>
    <row r="9445" spans="62:65" ht="13" thickBot="1">
      <c r="BJ9445" s="138"/>
      <c r="BK9445" s="138"/>
      <c r="BL9445" s="138"/>
      <c r="BM9445" s="138"/>
    </row>
    <row r="9446" spans="62:65" ht="13" thickBot="1">
      <c r="BJ9446" s="138"/>
      <c r="BK9446" s="138"/>
      <c r="BL9446" s="138"/>
      <c r="BM9446" s="138"/>
    </row>
    <row r="9447" spans="62:65" ht="13" thickBot="1">
      <c r="BJ9447" s="138"/>
      <c r="BK9447" s="138"/>
      <c r="BL9447" s="138"/>
      <c r="BM9447" s="138"/>
    </row>
    <row r="9448" spans="62:65" ht="13" thickBot="1">
      <c r="BJ9448" s="138"/>
      <c r="BK9448" s="138"/>
      <c r="BL9448" s="138"/>
      <c r="BM9448" s="138"/>
    </row>
    <row r="9449" spans="62:65" ht="13" thickBot="1">
      <c r="BJ9449" s="138"/>
      <c r="BK9449" s="138"/>
      <c r="BL9449" s="138"/>
      <c r="BM9449" s="138"/>
    </row>
    <row r="9450" spans="62:65" ht="13" thickBot="1">
      <c r="BJ9450" s="138"/>
      <c r="BK9450" s="138"/>
      <c r="BL9450" s="138"/>
      <c r="BM9450" s="138"/>
    </row>
    <row r="9451" spans="62:65" ht="13" thickBot="1">
      <c r="BJ9451" s="138"/>
      <c r="BK9451" s="138"/>
      <c r="BL9451" s="138"/>
      <c r="BM9451" s="138"/>
    </row>
    <row r="9452" spans="62:65" ht="13" thickBot="1">
      <c r="BJ9452" s="138"/>
      <c r="BK9452" s="138"/>
      <c r="BL9452" s="138"/>
      <c r="BM9452" s="138"/>
    </row>
    <row r="9453" spans="62:65" ht="13" thickBot="1">
      <c r="BJ9453" s="138"/>
      <c r="BK9453" s="138"/>
      <c r="BL9453" s="138"/>
      <c r="BM9453" s="138"/>
    </row>
    <row r="9454" spans="62:65" ht="13" thickBot="1">
      <c r="BJ9454" s="138"/>
      <c r="BK9454" s="138"/>
      <c r="BL9454" s="138"/>
      <c r="BM9454" s="138"/>
    </row>
    <row r="9455" spans="62:65" ht="13" thickBot="1">
      <c r="BJ9455" s="138"/>
      <c r="BK9455" s="138"/>
      <c r="BL9455" s="138"/>
      <c r="BM9455" s="138"/>
    </row>
    <row r="9456" spans="62:65" ht="13" thickBot="1">
      <c r="BJ9456" s="138"/>
      <c r="BK9456" s="138"/>
      <c r="BL9456" s="138"/>
      <c r="BM9456" s="138"/>
    </row>
    <row r="9457" spans="62:65" ht="13" thickBot="1">
      <c r="BJ9457" s="138"/>
      <c r="BK9457" s="138"/>
      <c r="BL9457" s="138"/>
      <c r="BM9457" s="138"/>
    </row>
    <row r="9458" spans="62:65" ht="13" thickBot="1">
      <c r="BJ9458" s="138"/>
      <c r="BK9458" s="138"/>
      <c r="BL9458" s="138"/>
      <c r="BM9458" s="138"/>
    </row>
    <row r="9459" spans="62:65" ht="13" thickBot="1">
      <c r="BJ9459" s="138"/>
      <c r="BK9459" s="138"/>
      <c r="BL9459" s="138"/>
      <c r="BM9459" s="138"/>
    </row>
    <row r="9460" spans="62:65" ht="13" thickBot="1">
      <c r="BJ9460" s="138"/>
      <c r="BK9460" s="138"/>
      <c r="BL9460" s="138"/>
      <c r="BM9460" s="138"/>
    </row>
    <row r="9461" spans="62:65" ht="13" thickBot="1">
      <c r="BJ9461" s="138"/>
      <c r="BK9461" s="138"/>
      <c r="BL9461" s="138"/>
      <c r="BM9461" s="138"/>
    </row>
    <row r="9462" spans="62:65" ht="13" thickBot="1">
      <c r="BJ9462" s="138"/>
      <c r="BK9462" s="138"/>
      <c r="BL9462" s="138"/>
      <c r="BM9462" s="138"/>
    </row>
    <row r="9463" spans="62:65" ht="13" thickBot="1">
      <c r="BJ9463" s="138"/>
      <c r="BK9463" s="138"/>
      <c r="BL9463" s="138"/>
      <c r="BM9463" s="138"/>
    </row>
    <row r="9464" spans="62:65" ht="13" thickBot="1">
      <c r="BJ9464" s="138"/>
      <c r="BK9464" s="138"/>
      <c r="BL9464" s="138"/>
      <c r="BM9464" s="138"/>
    </row>
    <row r="9465" spans="62:65" ht="13" thickBot="1">
      <c r="BJ9465" s="138"/>
      <c r="BK9465" s="138"/>
      <c r="BL9465" s="138"/>
      <c r="BM9465" s="138"/>
    </row>
    <row r="9466" spans="62:65" ht="13" thickBot="1">
      <c r="BJ9466" s="138"/>
      <c r="BK9466" s="138"/>
      <c r="BL9466" s="138"/>
      <c r="BM9466" s="138"/>
    </row>
    <row r="9467" spans="62:65" ht="13" thickBot="1">
      <c r="BJ9467" s="138"/>
      <c r="BK9467" s="138"/>
      <c r="BL9467" s="138"/>
      <c r="BM9467" s="138"/>
    </row>
    <row r="9468" spans="62:65" ht="13" thickBot="1">
      <c r="BJ9468" s="138"/>
      <c r="BK9468" s="138"/>
      <c r="BL9468" s="138"/>
      <c r="BM9468" s="138"/>
    </row>
    <row r="9469" spans="62:65" ht="13" thickBot="1">
      <c r="BJ9469" s="138"/>
      <c r="BK9469" s="138"/>
      <c r="BL9469" s="138"/>
      <c r="BM9469" s="138"/>
    </row>
    <row r="9470" spans="62:65" ht="13" thickBot="1">
      <c r="BJ9470" s="138"/>
      <c r="BK9470" s="138"/>
      <c r="BL9470" s="138"/>
      <c r="BM9470" s="138"/>
    </row>
    <row r="9471" spans="62:65" ht="13" thickBot="1">
      <c r="BJ9471" s="138"/>
      <c r="BK9471" s="138"/>
      <c r="BL9471" s="138"/>
      <c r="BM9471" s="138"/>
    </row>
    <row r="9472" spans="62:65" ht="13" thickBot="1">
      <c r="BJ9472" s="138"/>
      <c r="BK9472" s="138"/>
      <c r="BL9472" s="138"/>
      <c r="BM9472" s="138"/>
    </row>
    <row r="9473" spans="62:65" ht="13" thickBot="1">
      <c r="BJ9473" s="138"/>
      <c r="BK9473" s="138"/>
      <c r="BL9473" s="138"/>
      <c r="BM9473" s="138"/>
    </row>
    <row r="9474" spans="62:65" ht="13" thickBot="1">
      <c r="BJ9474" s="138"/>
      <c r="BK9474" s="138"/>
      <c r="BL9474" s="138"/>
      <c r="BM9474" s="138"/>
    </row>
    <row r="9475" spans="62:65" ht="13" thickBot="1">
      <c r="BJ9475" s="138"/>
      <c r="BK9475" s="138"/>
      <c r="BL9475" s="138"/>
      <c r="BM9475" s="138"/>
    </row>
    <row r="9476" spans="62:65" ht="13" thickBot="1">
      <c r="BJ9476" s="138"/>
      <c r="BK9476" s="138"/>
      <c r="BL9476" s="138"/>
      <c r="BM9476" s="138"/>
    </row>
    <row r="9477" spans="62:65" ht="13" thickBot="1">
      <c r="BJ9477" s="138"/>
      <c r="BK9477" s="138"/>
      <c r="BL9477" s="138"/>
      <c r="BM9477" s="138"/>
    </row>
    <row r="9478" spans="62:65" ht="13" thickBot="1">
      <c r="BJ9478" s="138"/>
      <c r="BK9478" s="138"/>
      <c r="BL9478" s="138"/>
      <c r="BM9478" s="138"/>
    </row>
    <row r="9479" spans="62:65" ht="13" thickBot="1">
      <c r="BJ9479" s="138"/>
      <c r="BK9479" s="138"/>
      <c r="BL9479" s="138"/>
      <c r="BM9479" s="138"/>
    </row>
    <row r="9480" spans="62:65" ht="13" thickBot="1">
      <c r="BJ9480" s="138"/>
      <c r="BK9480" s="138"/>
      <c r="BL9480" s="138"/>
      <c r="BM9480" s="138"/>
    </row>
    <row r="9481" spans="62:65" ht="13" thickBot="1">
      <c r="BJ9481" s="138"/>
      <c r="BK9481" s="138"/>
      <c r="BL9481" s="138"/>
      <c r="BM9481" s="138"/>
    </row>
    <row r="9482" spans="62:65" ht="13" thickBot="1">
      <c r="BJ9482" s="138"/>
      <c r="BK9482" s="138"/>
      <c r="BL9482" s="138"/>
      <c r="BM9482" s="138"/>
    </row>
    <row r="9483" spans="62:65" ht="13" thickBot="1">
      <c r="BJ9483" s="138"/>
      <c r="BK9483" s="138"/>
      <c r="BL9483" s="138"/>
      <c r="BM9483" s="138"/>
    </row>
    <row r="9484" spans="62:65" ht="13" thickBot="1">
      <c r="BJ9484" s="138"/>
      <c r="BK9484" s="138"/>
      <c r="BL9484" s="138"/>
      <c r="BM9484" s="138"/>
    </row>
    <row r="9485" spans="62:65" ht="13" thickBot="1">
      <c r="BJ9485" s="138"/>
      <c r="BK9485" s="138"/>
      <c r="BL9485" s="138"/>
      <c r="BM9485" s="138"/>
    </row>
    <row r="9486" spans="62:65" ht="13" thickBot="1">
      <c r="BJ9486" s="138"/>
      <c r="BK9486" s="138"/>
      <c r="BL9486" s="138"/>
      <c r="BM9486" s="138"/>
    </row>
    <row r="9487" spans="62:65" ht="13" thickBot="1">
      <c r="BJ9487" s="138"/>
      <c r="BK9487" s="138"/>
      <c r="BL9487" s="138"/>
      <c r="BM9487" s="138"/>
    </row>
    <row r="9488" spans="62:65" ht="13" thickBot="1">
      <c r="BJ9488" s="138"/>
      <c r="BK9488" s="138"/>
      <c r="BL9488" s="138"/>
      <c r="BM9488" s="138"/>
    </row>
    <row r="9489" spans="62:65" ht="13" thickBot="1">
      <c r="BJ9489" s="138"/>
      <c r="BK9489" s="138"/>
      <c r="BL9489" s="138"/>
      <c r="BM9489" s="138"/>
    </row>
    <row r="9490" spans="62:65" ht="13" thickBot="1">
      <c r="BJ9490" s="138"/>
      <c r="BK9490" s="138"/>
      <c r="BL9490" s="138"/>
      <c r="BM9490" s="138"/>
    </row>
    <row r="9491" spans="62:65" ht="13" thickBot="1">
      <c r="BJ9491" s="138"/>
      <c r="BK9491" s="138"/>
      <c r="BL9491" s="138"/>
      <c r="BM9491" s="138"/>
    </row>
    <row r="9492" spans="62:65" ht="13" thickBot="1">
      <c r="BJ9492" s="138"/>
      <c r="BK9492" s="138"/>
      <c r="BL9492" s="138"/>
      <c r="BM9492" s="138"/>
    </row>
    <row r="9493" spans="62:65" ht="13" thickBot="1">
      <c r="BJ9493" s="138"/>
      <c r="BK9493" s="138"/>
      <c r="BL9493" s="138"/>
      <c r="BM9493" s="138"/>
    </row>
    <row r="9494" spans="62:65" ht="13" thickBot="1">
      <c r="BJ9494" s="138"/>
      <c r="BK9494" s="138"/>
      <c r="BL9494" s="138"/>
      <c r="BM9494" s="138"/>
    </row>
    <row r="9495" spans="62:65" ht="13" thickBot="1">
      <c r="BJ9495" s="138"/>
      <c r="BK9495" s="138"/>
      <c r="BL9495" s="138"/>
      <c r="BM9495" s="138"/>
    </row>
    <row r="9496" spans="62:65" ht="13" thickBot="1">
      <c r="BJ9496" s="138"/>
      <c r="BK9496" s="138"/>
      <c r="BL9496" s="138"/>
      <c r="BM9496" s="138"/>
    </row>
    <row r="9497" spans="62:65" ht="13" thickBot="1">
      <c r="BJ9497" s="138"/>
      <c r="BK9497" s="138"/>
      <c r="BL9497" s="138"/>
      <c r="BM9497" s="138"/>
    </row>
    <row r="9498" spans="62:65" ht="13" thickBot="1">
      <c r="BJ9498" s="138"/>
      <c r="BK9498" s="138"/>
      <c r="BL9498" s="138"/>
      <c r="BM9498" s="138"/>
    </row>
    <row r="9499" spans="62:65" ht="13" thickBot="1">
      <c r="BJ9499" s="138"/>
      <c r="BK9499" s="138"/>
      <c r="BL9499" s="138"/>
      <c r="BM9499" s="138"/>
    </row>
    <row r="9500" spans="62:65" ht="13" thickBot="1">
      <c r="BJ9500" s="138"/>
      <c r="BK9500" s="138"/>
      <c r="BL9500" s="138"/>
      <c r="BM9500" s="138"/>
    </row>
    <row r="9501" spans="62:65" ht="13" thickBot="1">
      <c r="BJ9501" s="138"/>
      <c r="BK9501" s="138"/>
      <c r="BL9501" s="138"/>
      <c r="BM9501" s="138"/>
    </row>
    <row r="9502" spans="62:65" ht="13" thickBot="1">
      <c r="BJ9502" s="138"/>
      <c r="BK9502" s="138"/>
      <c r="BL9502" s="138"/>
      <c r="BM9502" s="138"/>
    </row>
    <row r="9503" spans="62:65" ht="13" thickBot="1">
      <c r="BJ9503" s="138"/>
      <c r="BK9503" s="138"/>
      <c r="BL9503" s="138"/>
      <c r="BM9503" s="138"/>
    </row>
    <row r="9504" spans="62:65" ht="13" thickBot="1">
      <c r="BJ9504" s="138"/>
      <c r="BK9504" s="138"/>
      <c r="BL9504" s="138"/>
      <c r="BM9504" s="138"/>
    </row>
    <row r="9505" spans="62:65" ht="13" thickBot="1">
      <c r="BJ9505" s="138"/>
      <c r="BK9505" s="138"/>
      <c r="BL9505" s="138"/>
      <c r="BM9505" s="138"/>
    </row>
    <row r="9506" spans="62:65" ht="13" thickBot="1">
      <c r="BJ9506" s="138"/>
      <c r="BK9506" s="138"/>
      <c r="BL9506" s="138"/>
      <c r="BM9506" s="138"/>
    </row>
    <row r="9507" spans="62:65" ht="13" thickBot="1">
      <c r="BJ9507" s="138"/>
      <c r="BK9507" s="138"/>
      <c r="BL9507" s="138"/>
      <c r="BM9507" s="138"/>
    </row>
    <row r="9508" spans="62:65" ht="13" thickBot="1">
      <c r="BJ9508" s="138"/>
      <c r="BK9508" s="138"/>
      <c r="BL9508" s="138"/>
      <c r="BM9508" s="138"/>
    </row>
    <row r="9509" spans="62:65" ht="13" thickBot="1">
      <c r="BJ9509" s="138"/>
      <c r="BK9509" s="138"/>
      <c r="BL9509" s="138"/>
      <c r="BM9509" s="138"/>
    </row>
    <row r="9510" spans="62:65" ht="13" thickBot="1">
      <c r="BJ9510" s="138"/>
      <c r="BK9510" s="138"/>
      <c r="BL9510" s="138"/>
      <c r="BM9510" s="138"/>
    </row>
    <row r="9511" spans="62:65" ht="13" thickBot="1">
      <c r="BJ9511" s="138"/>
      <c r="BK9511" s="138"/>
      <c r="BL9511" s="138"/>
      <c r="BM9511" s="138"/>
    </row>
    <row r="9512" spans="62:65" ht="13" thickBot="1">
      <c r="BJ9512" s="138"/>
      <c r="BK9512" s="138"/>
      <c r="BL9512" s="138"/>
      <c r="BM9512" s="138"/>
    </row>
    <row r="9513" spans="62:65" ht="13" thickBot="1">
      <c r="BJ9513" s="138"/>
      <c r="BK9513" s="138"/>
      <c r="BL9513" s="138"/>
      <c r="BM9513" s="138"/>
    </row>
    <row r="9514" spans="62:65" ht="13" thickBot="1">
      <c r="BJ9514" s="138"/>
      <c r="BK9514" s="138"/>
      <c r="BL9514" s="138"/>
      <c r="BM9514" s="138"/>
    </row>
    <row r="9515" spans="62:65" ht="13" thickBot="1">
      <c r="BJ9515" s="138"/>
      <c r="BK9515" s="138"/>
      <c r="BL9515" s="138"/>
      <c r="BM9515" s="138"/>
    </row>
    <row r="9516" spans="62:65" ht="13" thickBot="1">
      <c r="BJ9516" s="138"/>
      <c r="BK9516" s="138"/>
      <c r="BL9516" s="138"/>
      <c r="BM9516" s="138"/>
    </row>
    <row r="9517" spans="62:65" ht="13" thickBot="1">
      <c r="BJ9517" s="138"/>
      <c r="BK9517" s="138"/>
      <c r="BL9517" s="138"/>
      <c r="BM9517" s="138"/>
    </row>
    <row r="9518" spans="62:65" ht="13" thickBot="1">
      <c r="BJ9518" s="138"/>
      <c r="BK9518" s="138"/>
      <c r="BL9518" s="138"/>
      <c r="BM9518" s="138"/>
    </row>
    <row r="9519" spans="62:65" ht="13" thickBot="1">
      <c r="BJ9519" s="138"/>
      <c r="BK9519" s="138"/>
      <c r="BL9519" s="138"/>
      <c r="BM9519" s="138"/>
    </row>
    <row r="9520" spans="62:65" ht="13" thickBot="1">
      <c r="BJ9520" s="138"/>
      <c r="BK9520" s="138"/>
      <c r="BL9520" s="138"/>
      <c r="BM9520" s="138"/>
    </row>
    <row r="9521" spans="62:65" ht="13" thickBot="1">
      <c r="BJ9521" s="138"/>
      <c r="BK9521" s="138"/>
      <c r="BL9521" s="138"/>
      <c r="BM9521" s="138"/>
    </row>
    <row r="9522" spans="62:65" ht="13" thickBot="1">
      <c r="BJ9522" s="138"/>
      <c r="BK9522" s="138"/>
      <c r="BL9522" s="138"/>
      <c r="BM9522" s="138"/>
    </row>
    <row r="9523" spans="62:65" ht="13" thickBot="1">
      <c r="BJ9523" s="138"/>
      <c r="BK9523" s="138"/>
      <c r="BL9523" s="138"/>
      <c r="BM9523" s="138"/>
    </row>
    <row r="9524" spans="62:65" ht="13" thickBot="1">
      <c r="BJ9524" s="138"/>
      <c r="BK9524" s="138"/>
      <c r="BL9524" s="138"/>
      <c r="BM9524" s="138"/>
    </row>
    <row r="9525" spans="62:65" ht="13" thickBot="1">
      <c r="BJ9525" s="138"/>
      <c r="BK9525" s="138"/>
      <c r="BL9525" s="138"/>
      <c r="BM9525" s="138"/>
    </row>
    <row r="9526" spans="62:65" ht="13" thickBot="1">
      <c r="BJ9526" s="138"/>
      <c r="BK9526" s="138"/>
      <c r="BL9526" s="138"/>
      <c r="BM9526" s="138"/>
    </row>
    <row r="9527" spans="62:65" ht="13" thickBot="1">
      <c r="BJ9527" s="138"/>
      <c r="BK9527" s="138"/>
      <c r="BL9527" s="138"/>
      <c r="BM9527" s="138"/>
    </row>
    <row r="9528" spans="62:65" ht="13" thickBot="1">
      <c r="BJ9528" s="138"/>
      <c r="BK9528" s="138"/>
      <c r="BL9528" s="138"/>
      <c r="BM9528" s="138"/>
    </row>
    <row r="9529" spans="62:65" ht="13" thickBot="1">
      <c r="BJ9529" s="138"/>
      <c r="BK9529" s="138"/>
      <c r="BL9529" s="138"/>
      <c r="BM9529" s="138"/>
    </row>
    <row r="9530" spans="62:65" ht="13" thickBot="1">
      <c r="BJ9530" s="138"/>
      <c r="BK9530" s="138"/>
      <c r="BL9530" s="138"/>
      <c r="BM9530" s="138"/>
    </row>
    <row r="9531" spans="62:65" ht="13" thickBot="1">
      <c r="BJ9531" s="138"/>
      <c r="BK9531" s="138"/>
      <c r="BL9531" s="138"/>
      <c r="BM9531" s="138"/>
    </row>
    <row r="9532" spans="62:65" ht="13" thickBot="1">
      <c r="BJ9532" s="138"/>
      <c r="BK9532" s="138"/>
      <c r="BL9532" s="138"/>
      <c r="BM9532" s="138"/>
    </row>
    <row r="9533" spans="62:65" ht="13" thickBot="1">
      <c r="BJ9533" s="138"/>
      <c r="BK9533" s="138"/>
      <c r="BL9533" s="138"/>
      <c r="BM9533" s="138"/>
    </row>
    <row r="9534" spans="62:65" ht="13" thickBot="1">
      <c r="BJ9534" s="138"/>
      <c r="BK9534" s="138"/>
      <c r="BL9534" s="138"/>
      <c r="BM9534" s="138"/>
    </row>
    <row r="9535" spans="62:65" ht="13" thickBot="1">
      <c r="BJ9535" s="138"/>
      <c r="BK9535" s="138"/>
      <c r="BL9535" s="138"/>
      <c r="BM9535" s="138"/>
    </row>
    <row r="9536" spans="62:65" ht="13" thickBot="1">
      <c r="BJ9536" s="138"/>
      <c r="BK9536" s="138"/>
      <c r="BL9536" s="138"/>
      <c r="BM9536" s="138"/>
    </row>
    <row r="9537" spans="62:65" ht="13" thickBot="1">
      <c r="BJ9537" s="138"/>
      <c r="BK9537" s="138"/>
      <c r="BL9537" s="138"/>
      <c r="BM9537" s="138"/>
    </row>
    <row r="9538" spans="62:65" ht="13" thickBot="1">
      <c r="BJ9538" s="138"/>
      <c r="BK9538" s="138"/>
      <c r="BL9538" s="138"/>
      <c r="BM9538" s="138"/>
    </row>
    <row r="9539" spans="62:65" ht="13" thickBot="1">
      <c r="BJ9539" s="138"/>
      <c r="BK9539" s="138"/>
      <c r="BL9539" s="138"/>
      <c r="BM9539" s="138"/>
    </row>
    <row r="9540" spans="62:65" ht="13" thickBot="1">
      <c r="BJ9540" s="138"/>
      <c r="BK9540" s="138"/>
      <c r="BL9540" s="138"/>
      <c r="BM9540" s="138"/>
    </row>
    <row r="9541" spans="62:65" ht="13" thickBot="1">
      <c r="BJ9541" s="138"/>
      <c r="BK9541" s="138"/>
      <c r="BL9541" s="138"/>
      <c r="BM9541" s="138"/>
    </row>
    <row r="9542" spans="62:65" ht="13" thickBot="1">
      <c r="BJ9542" s="138"/>
      <c r="BK9542" s="138"/>
      <c r="BL9542" s="138"/>
      <c r="BM9542" s="138"/>
    </row>
    <row r="9543" spans="62:65" ht="13" thickBot="1">
      <c r="BJ9543" s="138"/>
      <c r="BK9543" s="138"/>
      <c r="BL9543" s="138"/>
      <c r="BM9543" s="138"/>
    </row>
    <row r="9544" spans="62:65" ht="13" thickBot="1">
      <c r="BJ9544" s="138"/>
      <c r="BK9544" s="138"/>
      <c r="BL9544" s="138"/>
      <c r="BM9544" s="138"/>
    </row>
    <row r="9545" spans="62:65" ht="13" thickBot="1">
      <c r="BJ9545" s="138"/>
      <c r="BK9545" s="138"/>
      <c r="BL9545" s="138"/>
      <c r="BM9545" s="138"/>
    </row>
    <row r="9546" spans="62:65" ht="13" thickBot="1">
      <c r="BJ9546" s="138"/>
      <c r="BK9546" s="138"/>
      <c r="BL9546" s="138"/>
      <c r="BM9546" s="138"/>
    </row>
    <row r="9547" spans="62:65" ht="13" thickBot="1">
      <c r="BJ9547" s="138"/>
      <c r="BK9547" s="138"/>
      <c r="BL9547" s="138"/>
      <c r="BM9547" s="138"/>
    </row>
    <row r="9548" spans="62:65" ht="13" thickBot="1">
      <c r="BJ9548" s="138"/>
      <c r="BK9548" s="138"/>
      <c r="BL9548" s="138"/>
      <c r="BM9548" s="138"/>
    </row>
    <row r="9549" spans="62:65" ht="13" thickBot="1">
      <c r="BJ9549" s="138"/>
      <c r="BK9549" s="138"/>
      <c r="BL9549" s="138"/>
      <c r="BM9549" s="138"/>
    </row>
    <row r="9550" spans="62:65" ht="13" thickBot="1">
      <c r="BJ9550" s="138"/>
      <c r="BK9550" s="138"/>
      <c r="BL9550" s="138"/>
      <c r="BM9550" s="138"/>
    </row>
    <row r="9551" spans="62:65" ht="13" thickBot="1">
      <c r="BJ9551" s="138"/>
      <c r="BK9551" s="138"/>
      <c r="BL9551" s="138"/>
      <c r="BM9551" s="138"/>
    </row>
    <row r="9552" spans="62:65" ht="13" thickBot="1">
      <c r="BJ9552" s="138"/>
      <c r="BK9552" s="138"/>
      <c r="BL9552" s="138"/>
      <c r="BM9552" s="138"/>
    </row>
    <row r="9553" spans="62:65" ht="13" thickBot="1">
      <c r="BJ9553" s="138"/>
      <c r="BK9553" s="138"/>
      <c r="BL9553" s="138"/>
      <c r="BM9553" s="138"/>
    </row>
    <row r="9554" spans="62:65" ht="13" thickBot="1">
      <c r="BJ9554" s="138"/>
      <c r="BK9554" s="138"/>
      <c r="BL9554" s="138"/>
      <c r="BM9554" s="138"/>
    </row>
    <row r="9555" spans="62:65" ht="13" thickBot="1">
      <c r="BJ9555" s="138"/>
      <c r="BK9555" s="138"/>
      <c r="BL9555" s="138"/>
      <c r="BM9555" s="138"/>
    </row>
    <row r="9556" spans="62:65" ht="13" thickBot="1">
      <c r="BJ9556" s="138"/>
      <c r="BK9556" s="138"/>
      <c r="BL9556" s="138"/>
      <c r="BM9556" s="138"/>
    </row>
    <row r="9557" spans="62:65" ht="13" thickBot="1">
      <c r="BJ9557" s="138"/>
      <c r="BK9557" s="138"/>
      <c r="BL9557" s="138"/>
      <c r="BM9557" s="138"/>
    </row>
    <row r="9558" spans="62:65" ht="13" thickBot="1">
      <c r="BJ9558" s="138"/>
      <c r="BK9558" s="138"/>
      <c r="BL9558" s="138"/>
      <c r="BM9558" s="138"/>
    </row>
    <row r="9559" spans="62:65" ht="13" thickBot="1">
      <c r="BJ9559" s="138"/>
      <c r="BK9559" s="138"/>
      <c r="BL9559" s="138"/>
      <c r="BM9559" s="138"/>
    </row>
    <row r="9560" spans="62:65" ht="13" thickBot="1">
      <c r="BJ9560" s="138"/>
      <c r="BK9560" s="138"/>
      <c r="BL9560" s="138"/>
      <c r="BM9560" s="138"/>
    </row>
    <row r="9561" spans="62:65" ht="13" thickBot="1">
      <c r="BJ9561" s="138"/>
      <c r="BK9561" s="138"/>
      <c r="BL9561" s="138"/>
      <c r="BM9561" s="138"/>
    </row>
    <row r="9562" spans="62:65" ht="13" thickBot="1">
      <c r="BJ9562" s="138"/>
      <c r="BK9562" s="138"/>
      <c r="BL9562" s="138"/>
      <c r="BM9562" s="138"/>
    </row>
    <row r="9563" spans="62:65" ht="13" thickBot="1">
      <c r="BJ9563" s="138"/>
      <c r="BK9563" s="138"/>
      <c r="BL9563" s="138"/>
      <c r="BM9563" s="138"/>
    </row>
    <row r="9564" spans="62:65" ht="13" thickBot="1">
      <c r="BJ9564" s="138"/>
      <c r="BK9564" s="138"/>
      <c r="BL9564" s="138"/>
      <c r="BM9564" s="138"/>
    </row>
    <row r="9565" spans="62:65" ht="13" thickBot="1">
      <c r="BJ9565" s="138"/>
      <c r="BK9565" s="138"/>
      <c r="BL9565" s="138"/>
      <c r="BM9565" s="138"/>
    </row>
    <row r="9566" spans="62:65" ht="13" thickBot="1">
      <c r="BJ9566" s="138"/>
      <c r="BK9566" s="138"/>
      <c r="BL9566" s="138"/>
      <c r="BM9566" s="138"/>
    </row>
    <row r="9567" spans="62:65" ht="13" thickBot="1">
      <c r="BJ9567" s="138"/>
      <c r="BK9567" s="138"/>
      <c r="BL9567" s="138"/>
      <c r="BM9567" s="138"/>
    </row>
    <row r="9568" spans="62:65" ht="13" thickBot="1">
      <c r="BJ9568" s="138"/>
      <c r="BK9568" s="138"/>
      <c r="BL9568" s="138"/>
      <c r="BM9568" s="138"/>
    </row>
    <row r="9569" spans="62:65" ht="13" thickBot="1">
      <c r="BJ9569" s="138"/>
      <c r="BK9569" s="138"/>
      <c r="BL9569" s="138"/>
      <c r="BM9569" s="138"/>
    </row>
    <row r="9570" spans="62:65" ht="13" thickBot="1">
      <c r="BJ9570" s="138"/>
      <c r="BK9570" s="138"/>
      <c r="BL9570" s="138"/>
      <c r="BM9570" s="138"/>
    </row>
    <row r="9571" spans="62:65" ht="13" thickBot="1">
      <c r="BJ9571" s="138"/>
      <c r="BK9571" s="138"/>
      <c r="BL9571" s="138"/>
      <c r="BM9571" s="138"/>
    </row>
    <row r="9572" spans="62:65" ht="13" thickBot="1">
      <c r="BJ9572" s="138"/>
      <c r="BK9572" s="138"/>
      <c r="BL9572" s="138"/>
      <c r="BM9572" s="138"/>
    </row>
    <row r="9573" spans="62:65" ht="13" thickBot="1">
      <c r="BJ9573" s="138"/>
      <c r="BK9573" s="138"/>
      <c r="BL9573" s="138"/>
      <c r="BM9573" s="138"/>
    </row>
    <row r="9574" spans="62:65" ht="13" thickBot="1">
      <c r="BJ9574" s="138"/>
      <c r="BK9574" s="138"/>
      <c r="BL9574" s="138"/>
      <c r="BM9574" s="138"/>
    </row>
    <row r="9575" spans="62:65" ht="13" thickBot="1">
      <c r="BJ9575" s="138"/>
      <c r="BK9575" s="138"/>
      <c r="BL9575" s="138"/>
      <c r="BM9575" s="138"/>
    </row>
    <row r="9576" spans="62:65" ht="13" thickBot="1">
      <c r="BJ9576" s="138"/>
      <c r="BK9576" s="138"/>
      <c r="BL9576" s="138"/>
      <c r="BM9576" s="138"/>
    </row>
    <row r="9577" spans="62:65" ht="13" thickBot="1">
      <c r="BJ9577" s="138"/>
      <c r="BK9577" s="138"/>
      <c r="BL9577" s="138"/>
      <c r="BM9577" s="138"/>
    </row>
    <row r="9578" spans="62:65" ht="13" thickBot="1">
      <c r="BJ9578" s="138"/>
      <c r="BK9578" s="138"/>
      <c r="BL9578" s="138"/>
      <c r="BM9578" s="138"/>
    </row>
    <row r="9579" spans="62:65" ht="13" thickBot="1">
      <c r="BJ9579" s="138"/>
      <c r="BK9579" s="138"/>
      <c r="BL9579" s="138"/>
      <c r="BM9579" s="138"/>
    </row>
    <row r="9580" spans="62:65" ht="13" thickBot="1">
      <c r="BJ9580" s="138"/>
      <c r="BK9580" s="138"/>
      <c r="BL9580" s="138"/>
      <c r="BM9580" s="138"/>
    </row>
    <row r="9581" spans="62:65" ht="13" thickBot="1">
      <c r="BJ9581" s="138"/>
      <c r="BK9581" s="138"/>
      <c r="BL9581" s="138"/>
      <c r="BM9581" s="138"/>
    </row>
    <row r="9582" spans="62:65" ht="13" thickBot="1">
      <c r="BJ9582" s="138"/>
      <c r="BK9582" s="138"/>
      <c r="BL9582" s="138"/>
      <c r="BM9582" s="138"/>
    </row>
    <row r="9583" spans="62:65" ht="13" thickBot="1">
      <c r="BJ9583" s="138"/>
      <c r="BK9583" s="138"/>
      <c r="BL9583" s="138"/>
      <c r="BM9583" s="138"/>
    </row>
    <row r="9584" spans="62:65" ht="13" thickBot="1">
      <c r="BJ9584" s="138"/>
      <c r="BK9584" s="138"/>
      <c r="BL9584" s="138"/>
      <c r="BM9584" s="138"/>
    </row>
    <row r="9585" spans="62:65" ht="13" thickBot="1">
      <c r="BJ9585" s="138"/>
      <c r="BK9585" s="138"/>
      <c r="BL9585" s="138"/>
      <c r="BM9585" s="138"/>
    </row>
    <row r="9586" spans="62:65" ht="13" thickBot="1">
      <c r="BJ9586" s="138"/>
      <c r="BK9586" s="138"/>
      <c r="BL9586" s="138"/>
      <c r="BM9586" s="138"/>
    </row>
    <row r="9587" spans="62:65" ht="13" thickBot="1">
      <c r="BJ9587" s="138"/>
      <c r="BK9587" s="138"/>
      <c r="BL9587" s="138"/>
      <c r="BM9587" s="138"/>
    </row>
    <row r="9588" spans="62:65" ht="13" thickBot="1">
      <c r="BJ9588" s="138"/>
      <c r="BK9588" s="138"/>
      <c r="BL9588" s="138"/>
      <c r="BM9588" s="138"/>
    </row>
    <row r="9589" spans="62:65" ht="13" thickBot="1">
      <c r="BJ9589" s="138"/>
      <c r="BK9589" s="138"/>
      <c r="BL9589" s="138"/>
      <c r="BM9589" s="138"/>
    </row>
    <row r="9590" spans="62:65" ht="13" thickBot="1">
      <c r="BJ9590" s="138"/>
      <c r="BK9590" s="138"/>
      <c r="BL9590" s="138"/>
      <c r="BM9590" s="138"/>
    </row>
    <row r="9591" spans="62:65" ht="13" thickBot="1">
      <c r="BJ9591" s="138"/>
      <c r="BK9591" s="138"/>
      <c r="BL9591" s="138"/>
      <c r="BM9591" s="138"/>
    </row>
    <row r="9592" spans="62:65" ht="13" thickBot="1">
      <c r="BJ9592" s="138"/>
      <c r="BK9592" s="138"/>
      <c r="BL9592" s="138"/>
      <c r="BM9592" s="138"/>
    </row>
    <row r="9593" spans="62:65" ht="13" thickBot="1">
      <c r="BJ9593" s="138"/>
      <c r="BK9593" s="138"/>
      <c r="BL9593" s="138"/>
      <c r="BM9593" s="138"/>
    </row>
    <row r="9594" spans="62:65" ht="13" thickBot="1">
      <c r="BJ9594" s="138"/>
      <c r="BK9594" s="138"/>
      <c r="BL9594" s="138"/>
      <c r="BM9594" s="138"/>
    </row>
    <row r="9595" spans="62:65" ht="13" thickBot="1">
      <c r="BJ9595" s="138"/>
      <c r="BK9595" s="138"/>
      <c r="BL9595" s="138"/>
      <c r="BM9595" s="138"/>
    </row>
    <row r="9596" spans="62:65" ht="13" thickBot="1">
      <c r="BJ9596" s="138"/>
      <c r="BK9596" s="138"/>
      <c r="BL9596" s="138"/>
      <c r="BM9596" s="138"/>
    </row>
    <row r="9597" spans="62:65" ht="13" thickBot="1">
      <c r="BJ9597" s="138"/>
      <c r="BK9597" s="138"/>
      <c r="BL9597" s="138"/>
      <c r="BM9597" s="138"/>
    </row>
    <row r="9598" spans="62:65" ht="13" thickBot="1">
      <c r="BJ9598" s="138"/>
      <c r="BK9598" s="138"/>
      <c r="BL9598" s="138"/>
      <c r="BM9598" s="138"/>
    </row>
    <row r="9599" spans="62:65" ht="13" thickBot="1">
      <c r="BJ9599" s="138"/>
      <c r="BK9599" s="138"/>
      <c r="BL9599" s="138"/>
      <c r="BM9599" s="138"/>
    </row>
    <row r="9600" spans="62:65" ht="13" thickBot="1">
      <c r="BJ9600" s="138"/>
      <c r="BK9600" s="138"/>
      <c r="BL9600" s="138"/>
      <c r="BM9600" s="138"/>
    </row>
    <row r="9601" spans="62:65" ht="13" thickBot="1">
      <c r="BJ9601" s="138"/>
      <c r="BK9601" s="138"/>
      <c r="BL9601" s="138"/>
      <c r="BM9601" s="138"/>
    </row>
    <row r="9602" spans="62:65" ht="13" thickBot="1">
      <c r="BJ9602" s="138"/>
      <c r="BK9602" s="138"/>
      <c r="BL9602" s="138"/>
      <c r="BM9602" s="138"/>
    </row>
    <row r="9603" spans="62:65" ht="13" thickBot="1">
      <c r="BJ9603" s="138"/>
      <c r="BK9603" s="138"/>
      <c r="BL9603" s="138"/>
      <c r="BM9603" s="138"/>
    </row>
    <row r="9604" spans="62:65" ht="13" thickBot="1">
      <c r="BJ9604" s="138"/>
      <c r="BK9604" s="138"/>
      <c r="BL9604" s="138"/>
      <c r="BM9604" s="138"/>
    </row>
    <row r="9605" spans="62:65" ht="13" thickBot="1">
      <c r="BJ9605" s="138"/>
      <c r="BK9605" s="138"/>
      <c r="BL9605" s="138"/>
      <c r="BM9605" s="138"/>
    </row>
    <row r="9606" spans="62:65" ht="13" thickBot="1">
      <c r="BJ9606" s="138"/>
      <c r="BK9606" s="138"/>
      <c r="BL9606" s="138"/>
      <c r="BM9606" s="138"/>
    </row>
    <row r="9607" spans="62:65" ht="13" thickBot="1">
      <c r="BJ9607" s="138"/>
      <c r="BK9607" s="138"/>
      <c r="BL9607" s="138"/>
      <c r="BM9607" s="138"/>
    </row>
    <row r="9608" spans="62:65" ht="13" thickBot="1">
      <c r="BJ9608" s="138"/>
      <c r="BK9608" s="138"/>
      <c r="BL9608" s="138"/>
      <c r="BM9608" s="138"/>
    </row>
    <row r="9609" spans="62:65" ht="13" thickBot="1">
      <c r="BJ9609" s="138"/>
      <c r="BK9609" s="138"/>
      <c r="BL9609" s="138"/>
      <c r="BM9609" s="138"/>
    </row>
    <row r="9610" spans="62:65" ht="13" thickBot="1">
      <c r="BJ9610" s="138"/>
      <c r="BK9610" s="138"/>
      <c r="BL9610" s="138"/>
      <c r="BM9610" s="138"/>
    </row>
    <row r="9611" spans="62:65" ht="13" thickBot="1">
      <c r="BJ9611" s="138"/>
      <c r="BK9611" s="138"/>
      <c r="BL9611" s="138"/>
      <c r="BM9611" s="138"/>
    </row>
    <row r="9612" spans="62:65" ht="13" thickBot="1">
      <c r="BJ9612" s="138"/>
      <c r="BK9612" s="138"/>
      <c r="BL9612" s="138"/>
      <c r="BM9612" s="138"/>
    </row>
    <row r="9613" spans="62:65" ht="13" thickBot="1">
      <c r="BJ9613" s="138"/>
      <c r="BK9613" s="138"/>
      <c r="BL9613" s="138"/>
      <c r="BM9613" s="138"/>
    </row>
    <row r="9614" spans="62:65" ht="13" thickBot="1">
      <c r="BJ9614" s="138"/>
      <c r="BK9614" s="138"/>
      <c r="BL9614" s="138"/>
      <c r="BM9614" s="138"/>
    </row>
    <row r="9615" spans="62:65" ht="13" thickBot="1">
      <c r="BJ9615" s="138"/>
      <c r="BK9615" s="138"/>
      <c r="BL9615" s="138"/>
      <c r="BM9615" s="138"/>
    </row>
    <row r="9616" spans="62:65" ht="13" thickBot="1">
      <c r="BJ9616" s="138"/>
      <c r="BK9616" s="138"/>
      <c r="BL9616" s="138"/>
      <c r="BM9616" s="138"/>
    </row>
    <row r="9617" spans="62:65" ht="13" thickBot="1">
      <c r="BJ9617" s="138"/>
      <c r="BK9617" s="138"/>
      <c r="BL9617" s="138"/>
      <c r="BM9617" s="138"/>
    </row>
    <row r="9618" spans="62:65" ht="13" thickBot="1">
      <c r="BJ9618" s="138"/>
      <c r="BK9618" s="138"/>
      <c r="BL9618" s="138"/>
      <c r="BM9618" s="138"/>
    </row>
    <row r="9619" spans="62:65" ht="13" thickBot="1">
      <c r="BJ9619" s="138"/>
      <c r="BK9619" s="138"/>
      <c r="BL9619" s="138"/>
      <c r="BM9619" s="138"/>
    </row>
    <row r="9620" spans="62:65" ht="13" thickBot="1">
      <c r="BJ9620" s="138"/>
      <c r="BK9620" s="138"/>
      <c r="BL9620" s="138"/>
      <c r="BM9620" s="138"/>
    </row>
    <row r="9621" spans="62:65" ht="13" thickBot="1">
      <c r="BJ9621" s="138"/>
      <c r="BK9621" s="138"/>
      <c r="BL9621" s="138"/>
      <c r="BM9621" s="138"/>
    </row>
    <row r="9622" spans="62:65" ht="13" thickBot="1">
      <c r="BJ9622" s="138"/>
      <c r="BK9622" s="138"/>
      <c r="BL9622" s="138"/>
      <c r="BM9622" s="138"/>
    </row>
    <row r="9623" spans="62:65" ht="13" thickBot="1">
      <c r="BJ9623" s="138"/>
      <c r="BK9623" s="138"/>
      <c r="BL9623" s="138"/>
      <c r="BM9623" s="138"/>
    </row>
    <row r="9624" spans="62:65" ht="13" thickBot="1">
      <c r="BJ9624" s="138"/>
      <c r="BK9624" s="138"/>
      <c r="BL9624" s="138"/>
      <c r="BM9624" s="138"/>
    </row>
    <row r="9625" spans="62:65" ht="13" thickBot="1">
      <c r="BJ9625" s="138"/>
      <c r="BK9625" s="138"/>
      <c r="BL9625" s="138"/>
      <c r="BM9625" s="138"/>
    </row>
    <row r="9626" spans="62:65" ht="13" thickBot="1">
      <c r="BJ9626" s="138"/>
      <c r="BK9626" s="138"/>
      <c r="BL9626" s="138"/>
      <c r="BM9626" s="138"/>
    </row>
    <row r="9627" spans="62:65" ht="13" thickBot="1">
      <c r="BJ9627" s="138"/>
      <c r="BK9627" s="138"/>
      <c r="BL9627" s="138"/>
      <c r="BM9627" s="138"/>
    </row>
    <row r="9628" spans="62:65" ht="13" thickBot="1">
      <c r="BJ9628" s="138"/>
      <c r="BK9628" s="138"/>
      <c r="BL9628" s="138"/>
      <c r="BM9628" s="138"/>
    </row>
    <row r="9629" spans="62:65" ht="13" thickBot="1">
      <c r="BJ9629" s="138"/>
      <c r="BK9629" s="138"/>
      <c r="BL9629" s="138"/>
      <c r="BM9629" s="138"/>
    </row>
    <row r="9630" spans="62:65" ht="13" thickBot="1">
      <c r="BJ9630" s="138"/>
      <c r="BK9630" s="138"/>
      <c r="BL9630" s="138"/>
      <c r="BM9630" s="138"/>
    </row>
    <row r="9631" spans="62:65" ht="13" thickBot="1">
      <c r="BJ9631" s="138"/>
      <c r="BK9631" s="138"/>
      <c r="BL9631" s="138"/>
      <c r="BM9631" s="138"/>
    </row>
    <row r="9632" spans="62:65" ht="13" thickBot="1">
      <c r="BJ9632" s="138"/>
      <c r="BK9632" s="138"/>
      <c r="BL9632" s="138"/>
      <c r="BM9632" s="138"/>
    </row>
    <row r="9633" spans="62:65" ht="13" thickBot="1">
      <c r="BJ9633" s="138"/>
      <c r="BK9633" s="138"/>
      <c r="BL9633" s="138"/>
      <c r="BM9633" s="138"/>
    </row>
    <row r="9634" spans="62:65" ht="13" thickBot="1">
      <c r="BJ9634" s="138"/>
      <c r="BK9634" s="138"/>
      <c r="BL9634" s="138"/>
      <c r="BM9634" s="138"/>
    </row>
    <row r="9635" spans="62:65" ht="13" thickBot="1">
      <c r="BJ9635" s="138"/>
      <c r="BK9635" s="138"/>
      <c r="BL9635" s="138"/>
      <c r="BM9635" s="138"/>
    </row>
    <row r="9636" spans="62:65" ht="13" thickBot="1">
      <c r="BJ9636" s="138"/>
      <c r="BK9636" s="138"/>
      <c r="BL9636" s="138"/>
      <c r="BM9636" s="138"/>
    </row>
    <row r="9637" spans="62:65" ht="13" thickBot="1">
      <c r="BJ9637" s="138"/>
      <c r="BK9637" s="138"/>
      <c r="BL9637" s="138"/>
      <c r="BM9637" s="138"/>
    </row>
    <row r="9638" spans="62:65" ht="13" thickBot="1">
      <c r="BJ9638" s="138"/>
      <c r="BK9638" s="138"/>
      <c r="BL9638" s="138"/>
      <c r="BM9638" s="138"/>
    </row>
    <row r="9639" spans="62:65" ht="13" thickBot="1">
      <c r="BJ9639" s="138"/>
      <c r="BK9639" s="138"/>
      <c r="BL9639" s="138"/>
      <c r="BM9639" s="138"/>
    </row>
    <row r="9640" spans="62:65" ht="13" thickBot="1">
      <c r="BJ9640" s="138"/>
      <c r="BK9640" s="138"/>
      <c r="BL9640" s="138"/>
      <c r="BM9640" s="138"/>
    </row>
    <row r="9641" spans="62:65" ht="13" thickBot="1">
      <c r="BJ9641" s="138"/>
      <c r="BK9641" s="138"/>
      <c r="BL9641" s="138"/>
      <c r="BM9641" s="138"/>
    </row>
    <row r="9642" spans="62:65" ht="13" thickBot="1">
      <c r="BJ9642" s="138"/>
      <c r="BK9642" s="138"/>
      <c r="BL9642" s="138"/>
      <c r="BM9642" s="138"/>
    </row>
    <row r="9643" spans="62:65" ht="13" thickBot="1">
      <c r="BJ9643" s="138"/>
      <c r="BK9643" s="138"/>
      <c r="BL9643" s="138"/>
      <c r="BM9643" s="138"/>
    </row>
    <row r="9644" spans="62:65" ht="13" thickBot="1">
      <c r="BJ9644" s="138"/>
      <c r="BK9644" s="138"/>
      <c r="BL9644" s="138"/>
      <c r="BM9644" s="138"/>
    </row>
    <row r="9645" spans="62:65" ht="13" thickBot="1">
      <c r="BJ9645" s="138"/>
      <c r="BK9645" s="138"/>
      <c r="BL9645" s="138"/>
      <c r="BM9645" s="138"/>
    </row>
    <row r="9646" spans="62:65" ht="13" thickBot="1">
      <c r="BJ9646" s="138"/>
      <c r="BK9646" s="138"/>
      <c r="BL9646" s="138"/>
      <c r="BM9646" s="138"/>
    </row>
    <row r="9647" spans="62:65" ht="13" thickBot="1">
      <c r="BJ9647" s="138"/>
      <c r="BK9647" s="138"/>
      <c r="BL9647" s="138"/>
      <c r="BM9647" s="138"/>
    </row>
    <row r="9648" spans="62:65" ht="13" thickBot="1">
      <c r="BJ9648" s="138"/>
      <c r="BK9648" s="138"/>
      <c r="BL9648" s="138"/>
      <c r="BM9648" s="138"/>
    </row>
    <row r="9649" spans="62:65" ht="13" thickBot="1">
      <c r="BJ9649" s="138"/>
      <c r="BK9649" s="138"/>
      <c r="BL9649" s="138"/>
      <c r="BM9649" s="138"/>
    </row>
    <row r="9650" spans="62:65" ht="13" thickBot="1">
      <c r="BJ9650" s="138"/>
      <c r="BK9650" s="138"/>
      <c r="BL9650" s="138"/>
      <c r="BM9650" s="138"/>
    </row>
    <row r="9651" spans="62:65" ht="13" thickBot="1">
      <c r="BJ9651" s="138"/>
      <c r="BK9651" s="138"/>
      <c r="BL9651" s="138"/>
      <c r="BM9651" s="138"/>
    </row>
    <row r="9652" spans="62:65" ht="13" thickBot="1">
      <c r="BJ9652" s="138"/>
      <c r="BK9652" s="138"/>
      <c r="BL9652" s="138"/>
      <c r="BM9652" s="138"/>
    </row>
    <row r="9653" spans="62:65" ht="13" thickBot="1">
      <c r="BJ9653" s="138"/>
      <c r="BK9653" s="138"/>
      <c r="BL9653" s="138"/>
      <c r="BM9653" s="138"/>
    </row>
    <row r="9654" spans="62:65" ht="13" thickBot="1">
      <c r="BJ9654" s="138"/>
      <c r="BK9654" s="138"/>
      <c r="BL9654" s="138"/>
      <c r="BM9654" s="138"/>
    </row>
    <row r="9655" spans="62:65" ht="13" thickBot="1">
      <c r="BJ9655" s="138"/>
      <c r="BK9655" s="138"/>
      <c r="BL9655" s="138"/>
      <c r="BM9655" s="138"/>
    </row>
    <row r="9656" spans="62:65" ht="13" thickBot="1">
      <c r="BJ9656" s="138"/>
      <c r="BK9656" s="138"/>
      <c r="BL9656" s="138"/>
      <c r="BM9656" s="138"/>
    </row>
    <row r="9657" spans="62:65" ht="13" thickBot="1">
      <c r="BJ9657" s="138"/>
      <c r="BK9657" s="138"/>
      <c r="BL9657" s="138"/>
      <c r="BM9657" s="138"/>
    </row>
    <row r="9658" spans="62:65" ht="13" thickBot="1">
      <c r="BJ9658" s="138"/>
      <c r="BK9658" s="138"/>
      <c r="BL9658" s="138"/>
      <c r="BM9658" s="138"/>
    </row>
    <row r="9659" spans="62:65" ht="13" thickBot="1">
      <c r="BJ9659" s="138"/>
      <c r="BK9659" s="138"/>
      <c r="BL9659" s="138"/>
      <c r="BM9659" s="138"/>
    </row>
    <row r="9660" spans="62:65" ht="13" thickBot="1">
      <c r="BJ9660" s="138"/>
      <c r="BK9660" s="138"/>
      <c r="BL9660" s="138"/>
      <c r="BM9660" s="138"/>
    </row>
    <row r="9661" spans="62:65" ht="13" thickBot="1">
      <c r="BJ9661" s="138"/>
      <c r="BK9661" s="138"/>
      <c r="BL9661" s="138"/>
      <c r="BM9661" s="138"/>
    </row>
    <row r="9662" spans="62:65" ht="13" thickBot="1">
      <c r="BJ9662" s="138"/>
      <c r="BK9662" s="138"/>
      <c r="BL9662" s="138"/>
      <c r="BM9662" s="138"/>
    </row>
    <row r="9663" spans="62:65" ht="13" thickBot="1">
      <c r="BJ9663" s="138"/>
      <c r="BK9663" s="138"/>
      <c r="BL9663" s="138"/>
      <c r="BM9663" s="138"/>
    </row>
    <row r="9664" spans="62:65" ht="13" thickBot="1">
      <c r="BJ9664" s="138"/>
      <c r="BK9664" s="138"/>
      <c r="BL9664" s="138"/>
      <c r="BM9664" s="138"/>
    </row>
    <row r="9665" spans="62:65" ht="13" thickBot="1">
      <c r="BJ9665" s="138"/>
      <c r="BK9665" s="138"/>
      <c r="BL9665" s="138"/>
      <c r="BM9665" s="138"/>
    </row>
    <row r="9666" spans="62:65" ht="13" thickBot="1">
      <c r="BJ9666" s="138"/>
      <c r="BK9666" s="138"/>
      <c r="BL9666" s="138"/>
      <c r="BM9666" s="138"/>
    </row>
    <row r="9667" spans="62:65" ht="13" thickBot="1">
      <c r="BJ9667" s="138"/>
      <c r="BK9667" s="138"/>
      <c r="BL9667" s="138"/>
      <c r="BM9667" s="138"/>
    </row>
    <row r="9668" spans="62:65" ht="13" thickBot="1">
      <c r="BJ9668" s="138"/>
      <c r="BK9668" s="138"/>
      <c r="BL9668" s="138"/>
      <c r="BM9668" s="138"/>
    </row>
    <row r="9669" spans="62:65" ht="13" thickBot="1">
      <c r="BJ9669" s="138"/>
      <c r="BK9669" s="138"/>
      <c r="BL9669" s="138"/>
      <c r="BM9669" s="138"/>
    </row>
    <row r="9670" spans="62:65" ht="13" thickBot="1">
      <c r="BJ9670" s="138"/>
      <c r="BK9670" s="138"/>
      <c r="BL9670" s="138"/>
      <c r="BM9670" s="138"/>
    </row>
    <row r="9671" spans="62:65" ht="13" thickBot="1">
      <c r="BJ9671" s="138"/>
      <c r="BK9671" s="138"/>
      <c r="BL9671" s="138"/>
      <c r="BM9671" s="138"/>
    </row>
    <row r="9672" spans="62:65" ht="13" thickBot="1">
      <c r="BJ9672" s="138"/>
      <c r="BK9672" s="138"/>
      <c r="BL9672" s="138"/>
      <c r="BM9672" s="138"/>
    </row>
    <row r="9673" spans="62:65" ht="13" thickBot="1">
      <c r="BJ9673" s="138"/>
      <c r="BK9673" s="138"/>
      <c r="BL9673" s="138"/>
      <c r="BM9673" s="138"/>
    </row>
    <row r="9674" spans="62:65" ht="13" thickBot="1">
      <c r="BJ9674" s="138"/>
      <c r="BK9674" s="138"/>
      <c r="BL9674" s="138"/>
      <c r="BM9674" s="138"/>
    </row>
    <row r="9675" spans="62:65" ht="13" thickBot="1">
      <c r="BJ9675" s="138"/>
      <c r="BK9675" s="138"/>
      <c r="BL9675" s="138"/>
      <c r="BM9675" s="138"/>
    </row>
    <row r="9676" spans="62:65" ht="13" thickBot="1">
      <c r="BJ9676" s="138"/>
      <c r="BK9676" s="138"/>
      <c r="BL9676" s="138"/>
      <c r="BM9676" s="138"/>
    </row>
    <row r="9677" spans="62:65" ht="13" thickBot="1">
      <c r="BJ9677" s="138"/>
      <c r="BK9677" s="138"/>
      <c r="BL9677" s="138"/>
      <c r="BM9677" s="138"/>
    </row>
    <row r="9678" spans="62:65" ht="13" thickBot="1">
      <c r="BJ9678" s="138"/>
      <c r="BK9678" s="138"/>
      <c r="BL9678" s="138"/>
      <c r="BM9678" s="138"/>
    </row>
    <row r="9679" spans="62:65" ht="13" thickBot="1">
      <c r="BJ9679" s="138"/>
      <c r="BK9679" s="138"/>
      <c r="BL9679" s="138"/>
      <c r="BM9679" s="138"/>
    </row>
    <row r="9680" spans="62:65" ht="13" thickBot="1">
      <c r="BJ9680" s="138"/>
      <c r="BK9680" s="138"/>
      <c r="BL9680" s="138"/>
      <c r="BM9680" s="138"/>
    </row>
    <row r="9681" spans="62:65" ht="13" thickBot="1">
      <c r="BJ9681" s="138"/>
      <c r="BK9681" s="138"/>
      <c r="BL9681" s="138"/>
      <c r="BM9681" s="138"/>
    </row>
    <row r="9682" spans="62:65" ht="13" thickBot="1">
      <c r="BJ9682" s="138"/>
      <c r="BK9682" s="138"/>
      <c r="BL9682" s="138"/>
      <c r="BM9682" s="138"/>
    </row>
    <row r="9683" spans="62:65" ht="13" thickBot="1">
      <c r="BJ9683" s="138"/>
      <c r="BK9683" s="138"/>
      <c r="BL9683" s="138"/>
      <c r="BM9683" s="138"/>
    </row>
    <row r="9684" spans="62:65" ht="13" thickBot="1">
      <c r="BJ9684" s="138"/>
      <c r="BK9684" s="138"/>
      <c r="BL9684" s="138"/>
      <c r="BM9684" s="138"/>
    </row>
    <row r="9685" spans="62:65" ht="13" thickBot="1">
      <c r="BJ9685" s="138"/>
      <c r="BK9685" s="138"/>
      <c r="BL9685" s="138"/>
      <c r="BM9685" s="138"/>
    </row>
    <row r="9686" spans="62:65" ht="13" thickBot="1">
      <c r="BJ9686" s="138"/>
      <c r="BK9686" s="138"/>
      <c r="BL9686" s="138"/>
      <c r="BM9686" s="138"/>
    </row>
    <row r="9687" spans="62:65" ht="13" thickBot="1">
      <c r="BJ9687" s="138"/>
      <c r="BK9687" s="138"/>
      <c r="BL9687" s="138"/>
      <c r="BM9687" s="138"/>
    </row>
    <row r="9688" spans="62:65" ht="13" thickBot="1">
      <c r="BJ9688" s="138"/>
      <c r="BK9688" s="138"/>
      <c r="BL9688" s="138"/>
      <c r="BM9688" s="138"/>
    </row>
    <row r="9689" spans="62:65" ht="13" thickBot="1">
      <c r="BJ9689" s="138"/>
      <c r="BK9689" s="138"/>
      <c r="BL9689" s="138"/>
      <c r="BM9689" s="138"/>
    </row>
    <row r="9690" spans="62:65" ht="13" thickBot="1">
      <c r="BJ9690" s="138"/>
      <c r="BK9690" s="138"/>
      <c r="BL9690" s="138"/>
      <c r="BM9690" s="138"/>
    </row>
    <row r="9691" spans="62:65" ht="13" thickBot="1">
      <c r="BJ9691" s="138"/>
      <c r="BK9691" s="138"/>
      <c r="BL9691" s="138"/>
      <c r="BM9691" s="138"/>
    </row>
    <row r="9692" spans="62:65" ht="13" thickBot="1">
      <c r="BJ9692" s="138"/>
      <c r="BK9692" s="138"/>
      <c r="BL9692" s="138"/>
      <c r="BM9692" s="138"/>
    </row>
    <row r="9693" spans="62:65" ht="13" thickBot="1">
      <c r="BJ9693" s="138"/>
      <c r="BK9693" s="138"/>
      <c r="BL9693" s="138"/>
      <c r="BM9693" s="138"/>
    </row>
    <row r="9694" spans="62:65" ht="13" thickBot="1">
      <c r="BJ9694" s="138"/>
      <c r="BK9694" s="138"/>
      <c r="BL9694" s="138"/>
      <c r="BM9694" s="138"/>
    </row>
    <row r="9695" spans="62:65" ht="13" thickBot="1">
      <c r="BJ9695" s="138"/>
      <c r="BK9695" s="138"/>
      <c r="BL9695" s="138"/>
      <c r="BM9695" s="138"/>
    </row>
    <row r="9696" spans="62:65" ht="13" thickBot="1">
      <c r="BJ9696" s="138"/>
      <c r="BK9696" s="138"/>
      <c r="BL9696" s="138"/>
      <c r="BM9696" s="138"/>
    </row>
    <row r="9697" spans="62:65" ht="13" thickBot="1">
      <c r="BJ9697" s="138"/>
      <c r="BK9697" s="138"/>
      <c r="BL9697" s="138"/>
      <c r="BM9697" s="138"/>
    </row>
    <row r="9698" spans="62:65" ht="13" thickBot="1">
      <c r="BJ9698" s="138"/>
      <c r="BK9698" s="138"/>
      <c r="BL9698" s="138"/>
      <c r="BM9698" s="138"/>
    </row>
    <row r="9699" spans="62:65" ht="13" thickBot="1">
      <c r="BJ9699" s="138"/>
      <c r="BK9699" s="138"/>
      <c r="BL9699" s="138"/>
      <c r="BM9699" s="138"/>
    </row>
    <row r="9700" spans="62:65" ht="13" thickBot="1">
      <c r="BJ9700" s="138"/>
      <c r="BK9700" s="138"/>
      <c r="BL9700" s="138"/>
      <c r="BM9700" s="138"/>
    </row>
    <row r="9701" spans="62:65" ht="13" thickBot="1">
      <c r="BJ9701" s="138"/>
      <c r="BK9701" s="138"/>
      <c r="BL9701" s="138"/>
      <c r="BM9701" s="138"/>
    </row>
    <row r="9702" spans="62:65" ht="13" thickBot="1">
      <c r="BJ9702" s="138"/>
      <c r="BK9702" s="138"/>
      <c r="BL9702" s="138"/>
      <c r="BM9702" s="138"/>
    </row>
    <row r="9703" spans="62:65" ht="13" thickBot="1">
      <c r="BJ9703" s="138"/>
      <c r="BK9703" s="138"/>
      <c r="BL9703" s="138"/>
      <c r="BM9703" s="138"/>
    </row>
    <row r="9704" spans="62:65" ht="13" thickBot="1">
      <c r="BJ9704" s="138"/>
      <c r="BK9704" s="138"/>
      <c r="BL9704" s="138"/>
      <c r="BM9704" s="138"/>
    </row>
    <row r="9705" spans="62:65" ht="13" thickBot="1">
      <c r="BJ9705" s="138"/>
      <c r="BK9705" s="138"/>
      <c r="BL9705" s="138"/>
      <c r="BM9705" s="138"/>
    </row>
    <row r="9706" spans="62:65" ht="13" thickBot="1">
      <c r="BJ9706" s="138"/>
      <c r="BK9706" s="138"/>
      <c r="BL9706" s="138"/>
      <c r="BM9706" s="138"/>
    </row>
    <row r="9707" spans="62:65" ht="13" thickBot="1">
      <c r="BJ9707" s="138"/>
      <c r="BK9707" s="138"/>
      <c r="BL9707" s="138"/>
      <c r="BM9707" s="138"/>
    </row>
    <row r="9708" spans="62:65" ht="13" thickBot="1">
      <c r="BJ9708" s="138"/>
      <c r="BK9708" s="138"/>
      <c r="BL9708" s="138"/>
      <c r="BM9708" s="138"/>
    </row>
    <row r="9709" spans="62:65" ht="13" thickBot="1">
      <c r="BJ9709" s="138"/>
      <c r="BK9709" s="138"/>
      <c r="BL9709" s="138"/>
      <c r="BM9709" s="138"/>
    </row>
    <row r="9710" spans="62:65" ht="13" thickBot="1">
      <c r="BJ9710" s="138"/>
      <c r="BK9710" s="138"/>
      <c r="BL9710" s="138"/>
      <c r="BM9710" s="138"/>
    </row>
    <row r="9711" spans="62:65" ht="13" thickBot="1">
      <c r="BJ9711" s="138"/>
      <c r="BK9711" s="138"/>
      <c r="BL9711" s="138"/>
      <c r="BM9711" s="138"/>
    </row>
    <row r="9712" spans="62:65" ht="13" thickBot="1">
      <c r="BJ9712" s="138"/>
      <c r="BK9712" s="138"/>
      <c r="BL9712" s="138"/>
      <c r="BM9712" s="138"/>
    </row>
    <row r="9713" spans="62:65" ht="13" thickBot="1">
      <c r="BJ9713" s="138"/>
      <c r="BK9713" s="138"/>
      <c r="BL9713" s="138"/>
      <c r="BM9713" s="138"/>
    </row>
    <row r="9714" spans="62:65" ht="13" thickBot="1">
      <c r="BJ9714" s="138"/>
      <c r="BK9714" s="138"/>
      <c r="BL9714" s="138"/>
      <c r="BM9714" s="138"/>
    </row>
    <row r="9715" spans="62:65" ht="13" thickBot="1">
      <c r="BJ9715" s="138"/>
      <c r="BK9715" s="138"/>
      <c r="BL9715" s="138"/>
      <c r="BM9715" s="138"/>
    </row>
    <row r="9716" spans="62:65" ht="13" thickBot="1">
      <c r="BJ9716" s="138"/>
      <c r="BK9716" s="138"/>
      <c r="BL9716" s="138"/>
      <c r="BM9716" s="138"/>
    </row>
    <row r="9717" spans="62:65" ht="13" thickBot="1">
      <c r="BJ9717" s="138"/>
      <c r="BK9717" s="138"/>
      <c r="BL9717" s="138"/>
      <c r="BM9717" s="138"/>
    </row>
    <row r="9718" spans="62:65" ht="13" thickBot="1">
      <c r="BJ9718" s="138"/>
      <c r="BK9718" s="138"/>
      <c r="BL9718" s="138"/>
      <c r="BM9718" s="138"/>
    </row>
    <row r="9719" spans="62:65" ht="13" thickBot="1">
      <c r="BJ9719" s="138"/>
      <c r="BK9719" s="138"/>
      <c r="BL9719" s="138"/>
      <c r="BM9719" s="138"/>
    </row>
    <row r="9720" spans="62:65" ht="13" thickBot="1">
      <c r="BJ9720" s="138"/>
      <c r="BK9720" s="138"/>
      <c r="BL9720" s="138"/>
      <c r="BM9720" s="138"/>
    </row>
    <row r="9721" spans="62:65" ht="13" thickBot="1">
      <c r="BJ9721" s="138"/>
      <c r="BK9721" s="138"/>
      <c r="BL9721" s="138"/>
      <c r="BM9721" s="138"/>
    </row>
    <row r="9722" spans="62:65" ht="13" thickBot="1">
      <c r="BJ9722" s="138"/>
      <c r="BK9722" s="138"/>
      <c r="BL9722" s="138"/>
      <c r="BM9722" s="138"/>
    </row>
    <row r="9723" spans="62:65" ht="13" thickBot="1">
      <c r="BJ9723" s="138"/>
      <c r="BK9723" s="138"/>
      <c r="BL9723" s="138"/>
      <c r="BM9723" s="138"/>
    </row>
    <row r="9724" spans="62:65" ht="13" thickBot="1">
      <c r="BJ9724" s="138"/>
      <c r="BK9724" s="138"/>
      <c r="BL9724" s="138"/>
      <c r="BM9724" s="138"/>
    </row>
    <row r="9725" spans="62:65" ht="13" thickBot="1">
      <c r="BJ9725" s="138"/>
      <c r="BK9725" s="138"/>
      <c r="BL9725" s="138"/>
      <c r="BM9725" s="138"/>
    </row>
    <row r="9726" spans="62:65" ht="13" thickBot="1">
      <c r="BJ9726" s="138"/>
      <c r="BK9726" s="138"/>
      <c r="BL9726" s="138"/>
      <c r="BM9726" s="138"/>
    </row>
    <row r="9727" spans="62:65" ht="13" thickBot="1">
      <c r="BJ9727" s="138"/>
      <c r="BK9727" s="138"/>
      <c r="BL9727" s="138"/>
      <c r="BM9727" s="138"/>
    </row>
    <row r="9728" spans="62:65" ht="13" thickBot="1">
      <c r="BJ9728" s="138"/>
      <c r="BK9728" s="138"/>
      <c r="BL9728" s="138"/>
      <c r="BM9728" s="138"/>
    </row>
    <row r="9729" spans="62:65" ht="13" thickBot="1">
      <c r="BJ9729" s="138"/>
      <c r="BK9729" s="138"/>
      <c r="BL9729" s="138"/>
      <c r="BM9729" s="138"/>
    </row>
    <row r="9730" spans="62:65" ht="13" thickBot="1">
      <c r="BJ9730" s="138"/>
      <c r="BK9730" s="138"/>
      <c r="BL9730" s="138"/>
      <c r="BM9730" s="138"/>
    </row>
    <row r="9731" spans="62:65" ht="13" thickBot="1">
      <c r="BJ9731" s="138"/>
      <c r="BK9731" s="138"/>
      <c r="BL9731" s="138"/>
      <c r="BM9731" s="138"/>
    </row>
    <row r="9732" spans="62:65" ht="13" thickBot="1">
      <c r="BJ9732" s="138"/>
      <c r="BK9732" s="138"/>
      <c r="BL9732" s="138"/>
      <c r="BM9732" s="138"/>
    </row>
    <row r="9733" spans="62:65" ht="13" thickBot="1">
      <c r="BJ9733" s="138"/>
      <c r="BK9733" s="138"/>
      <c r="BL9733" s="138"/>
      <c r="BM9733" s="138"/>
    </row>
    <row r="9734" spans="62:65" ht="13" thickBot="1">
      <c r="BJ9734" s="138"/>
      <c r="BK9734" s="138"/>
      <c r="BL9734" s="138"/>
      <c r="BM9734" s="138"/>
    </row>
    <row r="9735" spans="62:65" ht="13" thickBot="1">
      <c r="BJ9735" s="138"/>
      <c r="BK9735" s="138"/>
      <c r="BL9735" s="138"/>
      <c r="BM9735" s="138"/>
    </row>
    <row r="9736" spans="62:65" ht="13" thickBot="1">
      <c r="BJ9736" s="138"/>
      <c r="BK9736" s="138"/>
      <c r="BL9736" s="138"/>
      <c r="BM9736" s="138"/>
    </row>
    <row r="9737" spans="62:65" ht="13" thickBot="1">
      <c r="BJ9737" s="138"/>
      <c r="BK9737" s="138"/>
      <c r="BL9737" s="138"/>
      <c r="BM9737" s="138"/>
    </row>
    <row r="9738" spans="62:65" ht="13" thickBot="1">
      <c r="BJ9738" s="138"/>
      <c r="BK9738" s="138"/>
      <c r="BL9738" s="138"/>
      <c r="BM9738" s="138"/>
    </row>
    <row r="9739" spans="62:65" ht="13" thickBot="1">
      <c r="BJ9739" s="138"/>
      <c r="BK9739" s="138"/>
      <c r="BL9739" s="138"/>
      <c r="BM9739" s="138"/>
    </row>
    <row r="9740" spans="62:65" ht="13" thickBot="1">
      <c r="BJ9740" s="138"/>
      <c r="BK9740" s="138"/>
      <c r="BL9740" s="138"/>
      <c r="BM9740" s="138"/>
    </row>
    <row r="9741" spans="62:65" ht="13" thickBot="1">
      <c r="BJ9741" s="138"/>
      <c r="BK9741" s="138"/>
      <c r="BL9741" s="138"/>
      <c r="BM9741" s="138"/>
    </row>
    <row r="9742" spans="62:65" ht="13" thickBot="1">
      <c r="BJ9742" s="138"/>
      <c r="BK9742" s="138"/>
      <c r="BL9742" s="138"/>
      <c r="BM9742" s="138"/>
    </row>
    <row r="9743" spans="62:65" ht="13" thickBot="1">
      <c r="BJ9743" s="138"/>
      <c r="BK9743" s="138"/>
      <c r="BL9743" s="138"/>
      <c r="BM9743" s="138"/>
    </row>
    <row r="9744" spans="62:65" ht="13" thickBot="1">
      <c r="BJ9744" s="138"/>
      <c r="BK9744" s="138"/>
      <c r="BL9744" s="138"/>
      <c r="BM9744" s="138"/>
    </row>
    <row r="9745" spans="62:65" ht="13" thickBot="1">
      <c r="BJ9745" s="138"/>
      <c r="BK9745" s="138"/>
      <c r="BL9745" s="138"/>
      <c r="BM9745" s="138"/>
    </row>
    <row r="9746" spans="62:65" ht="13" thickBot="1">
      <c r="BJ9746" s="138"/>
      <c r="BK9746" s="138"/>
      <c r="BL9746" s="138"/>
      <c r="BM9746" s="138"/>
    </row>
    <row r="9747" spans="62:65" ht="13" thickBot="1">
      <c r="BJ9747" s="138"/>
      <c r="BK9747" s="138"/>
      <c r="BL9747" s="138"/>
      <c r="BM9747" s="138"/>
    </row>
    <row r="9748" spans="62:65" ht="13" thickBot="1">
      <c r="BJ9748" s="138"/>
      <c r="BK9748" s="138"/>
      <c r="BL9748" s="138"/>
      <c r="BM9748" s="138"/>
    </row>
    <row r="9749" spans="62:65" ht="13" thickBot="1">
      <c r="BJ9749" s="138"/>
      <c r="BK9749" s="138"/>
      <c r="BL9749" s="138"/>
      <c r="BM9749" s="138"/>
    </row>
    <row r="9750" spans="62:65" ht="13" thickBot="1">
      <c r="BJ9750" s="138"/>
      <c r="BK9750" s="138"/>
      <c r="BL9750" s="138"/>
      <c r="BM9750" s="138"/>
    </row>
    <row r="9751" spans="62:65" ht="13" thickBot="1">
      <c r="BJ9751" s="138"/>
      <c r="BK9751" s="138"/>
      <c r="BL9751" s="138"/>
      <c r="BM9751" s="138"/>
    </row>
    <row r="9752" spans="62:65" ht="13" thickBot="1">
      <c r="BJ9752" s="138"/>
      <c r="BK9752" s="138"/>
      <c r="BL9752" s="138"/>
      <c r="BM9752" s="138"/>
    </row>
    <row r="9753" spans="62:65" ht="13" thickBot="1">
      <c r="BJ9753" s="138"/>
      <c r="BK9753" s="138"/>
      <c r="BL9753" s="138"/>
      <c r="BM9753" s="138"/>
    </row>
    <row r="9754" spans="62:65" ht="13" thickBot="1">
      <c r="BJ9754" s="138"/>
      <c r="BK9754" s="138"/>
      <c r="BL9754" s="138"/>
      <c r="BM9754" s="138"/>
    </row>
    <row r="9755" spans="62:65" ht="13" thickBot="1">
      <c r="BJ9755" s="138"/>
      <c r="BK9755" s="138"/>
      <c r="BL9755" s="138"/>
      <c r="BM9755" s="138"/>
    </row>
    <row r="9756" spans="62:65" ht="13" thickBot="1">
      <c r="BJ9756" s="138"/>
      <c r="BK9756" s="138"/>
      <c r="BL9756" s="138"/>
      <c r="BM9756" s="138"/>
    </row>
    <row r="9757" spans="62:65" ht="13" thickBot="1">
      <c r="BJ9757" s="138"/>
      <c r="BK9757" s="138"/>
      <c r="BL9757" s="138"/>
      <c r="BM9757" s="138"/>
    </row>
    <row r="9758" spans="62:65" ht="13" thickBot="1">
      <c r="BJ9758" s="138"/>
      <c r="BK9758" s="138"/>
      <c r="BL9758" s="138"/>
      <c r="BM9758" s="138"/>
    </row>
    <row r="9759" spans="62:65" ht="13" thickBot="1">
      <c r="BJ9759" s="138"/>
      <c r="BK9759" s="138"/>
      <c r="BL9759" s="138"/>
      <c r="BM9759" s="138"/>
    </row>
    <row r="9760" spans="62:65" ht="13" thickBot="1">
      <c r="BJ9760" s="138"/>
      <c r="BK9760" s="138"/>
      <c r="BL9760" s="138"/>
      <c r="BM9760" s="138"/>
    </row>
    <row r="9761" spans="62:65" ht="13" thickBot="1">
      <c r="BJ9761" s="138"/>
      <c r="BK9761" s="138"/>
      <c r="BL9761" s="138"/>
      <c r="BM9761" s="138"/>
    </row>
    <row r="9762" spans="62:65" ht="13" thickBot="1">
      <c r="BJ9762" s="138"/>
      <c r="BK9762" s="138"/>
      <c r="BL9762" s="138"/>
      <c r="BM9762" s="138"/>
    </row>
    <row r="9763" spans="62:65" ht="13" thickBot="1">
      <c r="BJ9763" s="138"/>
      <c r="BK9763" s="138"/>
      <c r="BL9763" s="138"/>
      <c r="BM9763" s="138"/>
    </row>
    <row r="9764" spans="62:65" ht="13" thickBot="1">
      <c r="BJ9764" s="138"/>
      <c r="BK9764" s="138"/>
      <c r="BL9764" s="138"/>
      <c r="BM9764" s="138"/>
    </row>
    <row r="9765" spans="62:65" ht="13" thickBot="1">
      <c r="BJ9765" s="138"/>
      <c r="BK9765" s="138"/>
      <c r="BL9765" s="138"/>
      <c r="BM9765" s="138"/>
    </row>
    <row r="9766" spans="62:65" ht="13" thickBot="1">
      <c r="BJ9766" s="138"/>
      <c r="BK9766" s="138"/>
      <c r="BL9766" s="138"/>
      <c r="BM9766" s="138"/>
    </row>
    <row r="9767" spans="62:65" ht="13" thickBot="1">
      <c r="BJ9767" s="138"/>
      <c r="BK9767" s="138"/>
      <c r="BL9767" s="138"/>
      <c r="BM9767" s="138"/>
    </row>
    <row r="9768" spans="62:65" ht="13" thickBot="1">
      <c r="BJ9768" s="138"/>
      <c r="BK9768" s="138"/>
      <c r="BL9768" s="138"/>
      <c r="BM9768" s="138"/>
    </row>
    <row r="9769" spans="62:65" ht="13" thickBot="1">
      <c r="BJ9769" s="138"/>
      <c r="BK9769" s="138"/>
      <c r="BL9769" s="138"/>
      <c r="BM9769" s="138"/>
    </row>
    <row r="9770" spans="62:65" ht="13" thickBot="1">
      <c r="BJ9770" s="138"/>
      <c r="BK9770" s="138"/>
      <c r="BL9770" s="138"/>
      <c r="BM9770" s="138"/>
    </row>
    <row r="9771" spans="62:65" ht="13" thickBot="1">
      <c r="BJ9771" s="138"/>
      <c r="BK9771" s="138"/>
      <c r="BL9771" s="138"/>
      <c r="BM9771" s="138"/>
    </row>
    <row r="9772" spans="62:65" ht="13" thickBot="1">
      <c r="BJ9772" s="138"/>
      <c r="BK9772" s="138"/>
      <c r="BL9772" s="138"/>
      <c r="BM9772" s="138"/>
    </row>
    <row r="9773" spans="62:65" ht="13" thickBot="1">
      <c r="BJ9773" s="138"/>
      <c r="BK9773" s="138"/>
      <c r="BL9773" s="138"/>
      <c r="BM9773" s="138"/>
    </row>
    <row r="9774" spans="62:65" ht="13" thickBot="1">
      <c r="BJ9774" s="138"/>
      <c r="BK9774" s="138"/>
      <c r="BL9774" s="138"/>
      <c r="BM9774" s="138"/>
    </row>
    <row r="9775" spans="62:65" ht="13" thickBot="1">
      <c r="BJ9775" s="138"/>
      <c r="BK9775" s="138"/>
      <c r="BL9775" s="138"/>
      <c r="BM9775" s="138"/>
    </row>
    <row r="9776" spans="62:65" ht="13" thickBot="1">
      <c r="BJ9776" s="138"/>
      <c r="BK9776" s="138"/>
      <c r="BL9776" s="138"/>
      <c r="BM9776" s="138"/>
    </row>
    <row r="9777" spans="62:65" ht="13" thickBot="1">
      <c r="BJ9777" s="138"/>
      <c r="BK9777" s="138"/>
      <c r="BL9777" s="138"/>
      <c r="BM9777" s="138"/>
    </row>
    <row r="9778" spans="62:65" ht="13" thickBot="1">
      <c r="BJ9778" s="138"/>
      <c r="BK9778" s="138"/>
      <c r="BL9778" s="138"/>
      <c r="BM9778" s="138"/>
    </row>
    <row r="9779" spans="62:65" ht="13" thickBot="1">
      <c r="BJ9779" s="138"/>
      <c r="BK9779" s="138"/>
      <c r="BL9779" s="138"/>
      <c r="BM9779" s="138"/>
    </row>
    <row r="9780" spans="62:65" ht="13" thickBot="1">
      <c r="BJ9780" s="138"/>
      <c r="BK9780" s="138"/>
      <c r="BL9780" s="138"/>
      <c r="BM9780" s="138"/>
    </row>
    <row r="9781" spans="62:65" ht="13" thickBot="1">
      <c r="BJ9781" s="138"/>
      <c r="BK9781" s="138"/>
      <c r="BL9781" s="138"/>
      <c r="BM9781" s="138"/>
    </row>
    <row r="9782" spans="62:65" ht="13" thickBot="1">
      <c r="BJ9782" s="138"/>
      <c r="BK9782" s="138"/>
      <c r="BL9782" s="138"/>
      <c r="BM9782" s="138"/>
    </row>
    <row r="9783" spans="62:65" ht="13" thickBot="1">
      <c r="BJ9783" s="138"/>
      <c r="BK9783" s="138"/>
      <c r="BL9783" s="138"/>
      <c r="BM9783" s="138"/>
    </row>
    <row r="9784" spans="62:65" ht="13" thickBot="1">
      <c r="BJ9784" s="138"/>
      <c r="BK9784" s="138"/>
      <c r="BL9784" s="138"/>
      <c r="BM9784" s="138"/>
    </row>
    <row r="9785" spans="62:65" ht="13" thickBot="1">
      <c r="BJ9785" s="138"/>
      <c r="BK9785" s="138"/>
      <c r="BL9785" s="138"/>
      <c r="BM9785" s="138"/>
    </row>
    <row r="9786" spans="62:65" ht="13" thickBot="1">
      <c r="BJ9786" s="138"/>
      <c r="BK9786" s="138"/>
      <c r="BL9786" s="138"/>
      <c r="BM9786" s="138"/>
    </row>
    <row r="9787" spans="62:65" ht="13" thickBot="1">
      <c r="BJ9787" s="138"/>
      <c r="BK9787" s="138"/>
      <c r="BL9787" s="138"/>
      <c r="BM9787" s="138"/>
    </row>
    <row r="9788" spans="62:65" ht="13" thickBot="1">
      <c r="BJ9788" s="138"/>
      <c r="BK9788" s="138"/>
      <c r="BL9788" s="138"/>
      <c r="BM9788" s="138"/>
    </row>
    <row r="9789" spans="62:65" ht="13" thickBot="1">
      <c r="BJ9789" s="138"/>
      <c r="BK9789" s="138"/>
      <c r="BL9789" s="138"/>
      <c r="BM9789" s="138"/>
    </row>
    <row r="9790" spans="62:65" ht="13" thickBot="1">
      <c r="BJ9790" s="138"/>
      <c r="BK9790" s="138"/>
      <c r="BL9790" s="138"/>
      <c r="BM9790" s="138"/>
    </row>
    <row r="9791" spans="62:65" ht="13" thickBot="1">
      <c r="BJ9791" s="138"/>
      <c r="BK9791" s="138"/>
      <c r="BL9791" s="138"/>
      <c r="BM9791" s="138"/>
    </row>
    <row r="9792" spans="62:65" ht="13" thickBot="1">
      <c r="BJ9792" s="138"/>
      <c r="BK9792" s="138"/>
      <c r="BL9792" s="138"/>
      <c r="BM9792" s="138"/>
    </row>
    <row r="9793" spans="62:65" ht="13" thickBot="1">
      <c r="BJ9793" s="138"/>
      <c r="BK9793" s="138"/>
      <c r="BL9793" s="138"/>
      <c r="BM9793" s="138"/>
    </row>
    <row r="9794" spans="62:65" ht="13" thickBot="1">
      <c r="BJ9794" s="138"/>
      <c r="BK9794" s="138"/>
      <c r="BL9794" s="138"/>
      <c r="BM9794" s="138"/>
    </row>
    <row r="9795" spans="62:65" ht="13" thickBot="1">
      <c r="BJ9795" s="138"/>
      <c r="BK9795" s="138"/>
      <c r="BL9795" s="138"/>
      <c r="BM9795" s="138"/>
    </row>
    <row r="9796" spans="62:65" ht="13" thickBot="1">
      <c r="BJ9796" s="138"/>
      <c r="BK9796" s="138"/>
      <c r="BL9796" s="138"/>
      <c r="BM9796" s="138"/>
    </row>
    <row r="9797" spans="62:65" ht="13" thickBot="1">
      <c r="BJ9797" s="138"/>
      <c r="BK9797" s="138"/>
      <c r="BL9797" s="138"/>
      <c r="BM9797" s="138"/>
    </row>
    <row r="9798" spans="62:65" ht="13" thickBot="1">
      <c r="BJ9798" s="138"/>
      <c r="BK9798" s="138"/>
      <c r="BL9798" s="138"/>
      <c r="BM9798" s="138"/>
    </row>
    <row r="9799" spans="62:65" ht="13" thickBot="1">
      <c r="BJ9799" s="138"/>
      <c r="BK9799" s="138"/>
      <c r="BL9799" s="138"/>
      <c r="BM9799" s="138"/>
    </row>
    <row r="9800" spans="62:65" ht="13" thickBot="1">
      <c r="BJ9800" s="138"/>
      <c r="BK9800" s="138"/>
      <c r="BL9800" s="138"/>
      <c r="BM9800" s="138"/>
    </row>
    <row r="9801" spans="62:65" ht="13" thickBot="1">
      <c r="BJ9801" s="138"/>
      <c r="BK9801" s="138"/>
      <c r="BL9801" s="138"/>
      <c r="BM9801" s="138"/>
    </row>
    <row r="9802" spans="62:65" ht="13" thickBot="1">
      <c r="BJ9802" s="138"/>
      <c r="BK9802" s="138"/>
      <c r="BL9802" s="138"/>
      <c r="BM9802" s="138"/>
    </row>
    <row r="9803" spans="62:65" ht="13" thickBot="1">
      <c r="BJ9803" s="138"/>
      <c r="BK9803" s="138"/>
      <c r="BL9803" s="138"/>
      <c r="BM9803" s="138"/>
    </row>
    <row r="9804" spans="62:65" ht="13" thickBot="1">
      <c r="BJ9804" s="138"/>
      <c r="BK9804" s="138"/>
      <c r="BL9804" s="138"/>
      <c r="BM9804" s="138"/>
    </row>
    <row r="9805" spans="62:65" ht="13" thickBot="1">
      <c r="BJ9805" s="138"/>
      <c r="BK9805" s="138"/>
      <c r="BL9805" s="138"/>
      <c r="BM9805" s="138"/>
    </row>
    <row r="9806" spans="62:65" ht="13" thickBot="1">
      <c r="BJ9806" s="138"/>
      <c r="BK9806" s="138"/>
      <c r="BL9806" s="138"/>
      <c r="BM9806" s="138"/>
    </row>
    <row r="9807" spans="62:65" ht="13" thickBot="1">
      <c r="BJ9807" s="138"/>
      <c r="BK9807" s="138"/>
      <c r="BL9807" s="138"/>
      <c r="BM9807" s="138"/>
    </row>
    <row r="9808" spans="62:65" ht="13" thickBot="1">
      <c r="BJ9808" s="138"/>
      <c r="BK9808" s="138"/>
      <c r="BL9808" s="138"/>
      <c r="BM9808" s="138"/>
    </row>
    <row r="9809" spans="62:65" ht="13" thickBot="1">
      <c r="BJ9809" s="138"/>
      <c r="BK9809" s="138"/>
      <c r="BL9809" s="138"/>
      <c r="BM9809" s="138"/>
    </row>
    <row r="9810" spans="62:65" ht="13" thickBot="1">
      <c r="BJ9810" s="138"/>
      <c r="BK9810" s="138"/>
      <c r="BL9810" s="138"/>
      <c r="BM9810" s="138"/>
    </row>
    <row r="9811" spans="62:65" ht="13" thickBot="1">
      <c r="BJ9811" s="138"/>
      <c r="BK9811" s="138"/>
      <c r="BL9811" s="138"/>
      <c r="BM9811" s="138"/>
    </row>
    <row r="9812" spans="62:65" ht="13" thickBot="1">
      <c r="BJ9812" s="138"/>
      <c r="BK9812" s="138"/>
      <c r="BL9812" s="138"/>
      <c r="BM9812" s="138"/>
    </row>
    <row r="9813" spans="62:65" ht="13" thickBot="1">
      <c r="BJ9813" s="138"/>
      <c r="BK9813" s="138"/>
      <c r="BL9813" s="138"/>
      <c r="BM9813" s="138"/>
    </row>
    <row r="9814" spans="62:65" ht="13" thickBot="1">
      <c r="BJ9814" s="138"/>
      <c r="BK9814" s="138"/>
      <c r="BL9814" s="138"/>
      <c r="BM9814" s="138"/>
    </row>
    <row r="9815" spans="62:65" ht="13" thickBot="1">
      <c r="BJ9815" s="138"/>
      <c r="BK9815" s="138"/>
      <c r="BL9815" s="138"/>
      <c r="BM9815" s="138"/>
    </row>
    <row r="9816" spans="62:65" ht="13" thickBot="1">
      <c r="BJ9816" s="138"/>
      <c r="BK9816" s="138"/>
      <c r="BL9816" s="138"/>
      <c r="BM9816" s="138"/>
    </row>
    <row r="9817" spans="62:65" ht="13" thickBot="1">
      <c r="BJ9817" s="138"/>
      <c r="BK9817" s="138"/>
      <c r="BL9817" s="138"/>
      <c r="BM9817" s="138"/>
    </row>
    <row r="9818" spans="62:65" ht="13" thickBot="1">
      <c r="BJ9818" s="138"/>
      <c r="BK9818" s="138"/>
      <c r="BL9818" s="138"/>
      <c r="BM9818" s="138"/>
    </row>
    <row r="9819" spans="62:65" ht="13" thickBot="1">
      <c r="BJ9819" s="138"/>
      <c r="BK9819" s="138"/>
      <c r="BL9819" s="138"/>
      <c r="BM9819" s="138"/>
    </row>
    <row r="9820" spans="62:65" ht="13" thickBot="1">
      <c r="BJ9820" s="138"/>
      <c r="BK9820" s="138"/>
      <c r="BL9820" s="138"/>
      <c r="BM9820" s="138"/>
    </row>
    <row r="9821" spans="62:65" ht="13" thickBot="1">
      <c r="BJ9821" s="138"/>
      <c r="BK9821" s="138"/>
      <c r="BL9821" s="138"/>
      <c r="BM9821" s="138"/>
    </row>
    <row r="9822" spans="62:65" ht="13" thickBot="1">
      <c r="BJ9822" s="138"/>
      <c r="BK9822" s="138"/>
      <c r="BL9822" s="138"/>
      <c r="BM9822" s="138"/>
    </row>
    <row r="9823" spans="62:65" ht="13" thickBot="1">
      <c r="BJ9823" s="138"/>
      <c r="BK9823" s="138"/>
      <c r="BL9823" s="138"/>
      <c r="BM9823" s="138"/>
    </row>
    <row r="9824" spans="62:65" ht="13" thickBot="1">
      <c r="BJ9824" s="138"/>
      <c r="BK9824" s="138"/>
      <c r="BL9824" s="138"/>
      <c r="BM9824" s="138"/>
    </row>
    <row r="9825" spans="62:65" ht="13" thickBot="1">
      <c r="BJ9825" s="138"/>
      <c r="BK9825" s="138"/>
      <c r="BL9825" s="138"/>
      <c r="BM9825" s="138"/>
    </row>
    <row r="9826" spans="62:65" ht="13" thickBot="1">
      <c r="BJ9826" s="138"/>
      <c r="BK9826" s="138"/>
      <c r="BL9826" s="138"/>
      <c r="BM9826" s="138"/>
    </row>
    <row r="9827" spans="62:65" ht="13" thickBot="1">
      <c r="BJ9827" s="138"/>
      <c r="BK9827" s="138"/>
      <c r="BL9827" s="138"/>
      <c r="BM9827" s="138"/>
    </row>
    <row r="9828" spans="62:65" ht="13" thickBot="1">
      <c r="BJ9828" s="138"/>
      <c r="BK9828" s="138"/>
      <c r="BL9828" s="138"/>
      <c r="BM9828" s="138"/>
    </row>
    <row r="9829" spans="62:65" ht="13" thickBot="1">
      <c r="BJ9829" s="138"/>
      <c r="BK9829" s="138"/>
      <c r="BL9829" s="138"/>
      <c r="BM9829" s="138"/>
    </row>
    <row r="9830" spans="62:65" ht="13" thickBot="1">
      <c r="BJ9830" s="138"/>
      <c r="BK9830" s="138"/>
      <c r="BL9830" s="138"/>
      <c r="BM9830" s="138"/>
    </row>
    <row r="9831" spans="62:65" ht="13" thickBot="1">
      <c r="BJ9831" s="138"/>
      <c r="BK9831" s="138"/>
      <c r="BL9831" s="138"/>
      <c r="BM9831" s="138"/>
    </row>
    <row r="9832" spans="62:65" ht="13" thickBot="1">
      <c r="BJ9832" s="138"/>
      <c r="BK9832" s="138"/>
      <c r="BL9832" s="138"/>
      <c r="BM9832" s="138"/>
    </row>
    <row r="9833" spans="62:65" ht="13" thickBot="1">
      <c r="BJ9833" s="138"/>
      <c r="BK9833" s="138"/>
      <c r="BL9833" s="138"/>
      <c r="BM9833" s="138"/>
    </row>
    <row r="9834" spans="62:65" ht="13" thickBot="1">
      <c r="BJ9834" s="138"/>
      <c r="BK9834" s="138"/>
      <c r="BL9834" s="138"/>
      <c r="BM9834" s="138"/>
    </row>
    <row r="9835" spans="62:65" ht="13" thickBot="1">
      <c r="BJ9835" s="138"/>
      <c r="BK9835" s="138"/>
      <c r="BL9835" s="138"/>
      <c r="BM9835" s="138"/>
    </row>
    <row r="9836" spans="62:65" ht="13" thickBot="1">
      <c r="BJ9836" s="138"/>
      <c r="BK9836" s="138"/>
      <c r="BL9836" s="138"/>
      <c r="BM9836" s="138"/>
    </row>
    <row r="9837" spans="62:65" ht="13" thickBot="1">
      <c r="BJ9837" s="138"/>
      <c r="BK9837" s="138"/>
      <c r="BL9837" s="138"/>
      <c r="BM9837" s="138"/>
    </row>
    <row r="9838" spans="62:65" ht="13" thickBot="1">
      <c r="BJ9838" s="138"/>
      <c r="BK9838" s="138"/>
      <c r="BL9838" s="138"/>
      <c r="BM9838" s="138"/>
    </row>
    <row r="9839" spans="62:65" ht="13" thickBot="1">
      <c r="BJ9839" s="138"/>
      <c r="BK9839" s="138"/>
      <c r="BL9839" s="138"/>
      <c r="BM9839" s="138"/>
    </row>
    <row r="9840" spans="62:65" ht="13" thickBot="1">
      <c r="BJ9840" s="138"/>
      <c r="BK9840" s="138"/>
      <c r="BL9840" s="138"/>
      <c r="BM9840" s="138"/>
    </row>
    <row r="9841" spans="62:65" ht="13" thickBot="1">
      <c r="BJ9841" s="138"/>
      <c r="BK9841" s="138"/>
      <c r="BL9841" s="138"/>
      <c r="BM9841" s="138"/>
    </row>
    <row r="9842" spans="62:65" ht="13" thickBot="1">
      <c r="BJ9842" s="138"/>
      <c r="BK9842" s="138"/>
      <c r="BL9842" s="138"/>
      <c r="BM9842" s="138"/>
    </row>
    <row r="9843" spans="62:65" ht="13" thickBot="1">
      <c r="BJ9843" s="138"/>
      <c r="BK9843" s="138"/>
      <c r="BL9843" s="138"/>
      <c r="BM9843" s="138"/>
    </row>
    <row r="9844" spans="62:65" ht="13" thickBot="1">
      <c r="BJ9844" s="138"/>
      <c r="BK9844" s="138"/>
      <c r="BL9844" s="138"/>
      <c r="BM9844" s="138"/>
    </row>
    <row r="9845" spans="62:65" ht="13" thickBot="1">
      <c r="BJ9845" s="138"/>
      <c r="BK9845" s="138"/>
      <c r="BL9845" s="138"/>
      <c r="BM9845" s="138"/>
    </row>
    <row r="9846" spans="62:65" ht="13" thickBot="1">
      <c r="BJ9846" s="138"/>
      <c r="BK9846" s="138"/>
      <c r="BL9846" s="138"/>
      <c r="BM9846" s="138"/>
    </row>
    <row r="9847" spans="62:65" ht="13" thickBot="1">
      <c r="BJ9847" s="138"/>
      <c r="BK9847" s="138"/>
      <c r="BL9847" s="138"/>
      <c r="BM9847" s="138"/>
    </row>
    <row r="9848" spans="62:65" ht="13" thickBot="1">
      <c r="BJ9848" s="138"/>
      <c r="BK9848" s="138"/>
      <c r="BL9848" s="138"/>
      <c r="BM9848" s="138"/>
    </row>
    <row r="9849" spans="62:65" ht="13" thickBot="1">
      <c r="BJ9849" s="138"/>
      <c r="BK9849" s="138"/>
      <c r="BL9849" s="138"/>
      <c r="BM9849" s="138"/>
    </row>
    <row r="9850" spans="62:65" ht="13" thickBot="1">
      <c r="BJ9850" s="138"/>
      <c r="BK9850" s="138"/>
      <c r="BL9850" s="138"/>
      <c r="BM9850" s="138"/>
    </row>
    <row r="9851" spans="62:65" ht="13" thickBot="1">
      <c r="BJ9851" s="138"/>
      <c r="BK9851" s="138"/>
      <c r="BL9851" s="138"/>
      <c r="BM9851" s="138"/>
    </row>
    <row r="9852" spans="62:65" ht="13" thickBot="1">
      <c r="BJ9852" s="138"/>
      <c r="BK9852" s="138"/>
      <c r="BL9852" s="138"/>
      <c r="BM9852" s="138"/>
    </row>
    <row r="9853" spans="62:65" ht="13" thickBot="1">
      <c r="BJ9853" s="138"/>
      <c r="BK9853" s="138"/>
      <c r="BL9853" s="138"/>
      <c r="BM9853" s="138"/>
    </row>
    <row r="9854" spans="62:65" ht="13" thickBot="1">
      <c r="BJ9854" s="138"/>
      <c r="BK9854" s="138"/>
      <c r="BL9854" s="138"/>
      <c r="BM9854" s="138"/>
    </row>
    <row r="9855" spans="62:65" ht="13" thickBot="1">
      <c r="BJ9855" s="138"/>
      <c r="BK9855" s="138"/>
      <c r="BL9855" s="138"/>
      <c r="BM9855" s="138"/>
    </row>
    <row r="9856" spans="62:65" ht="13" thickBot="1">
      <c r="BJ9856" s="138"/>
      <c r="BK9856" s="138"/>
      <c r="BL9856" s="138"/>
      <c r="BM9856" s="138"/>
    </row>
    <row r="9857" spans="62:65" ht="13" thickBot="1">
      <c r="BJ9857" s="138"/>
      <c r="BK9857" s="138"/>
      <c r="BL9857" s="138"/>
      <c r="BM9857" s="138"/>
    </row>
    <row r="9858" spans="62:65" ht="13" thickBot="1">
      <c r="BJ9858" s="138"/>
      <c r="BK9858" s="138"/>
      <c r="BL9858" s="138"/>
      <c r="BM9858" s="138"/>
    </row>
    <row r="9859" spans="62:65" ht="13" thickBot="1">
      <c r="BJ9859" s="138"/>
      <c r="BK9859" s="138"/>
      <c r="BL9859" s="138"/>
      <c r="BM9859" s="138"/>
    </row>
    <row r="9860" spans="62:65" ht="13" thickBot="1">
      <c r="BJ9860" s="138"/>
      <c r="BK9860" s="138"/>
      <c r="BL9860" s="138"/>
      <c r="BM9860" s="138"/>
    </row>
    <row r="9861" spans="62:65" ht="13" thickBot="1">
      <c r="BJ9861" s="138"/>
      <c r="BK9861" s="138"/>
      <c r="BL9861" s="138"/>
      <c r="BM9861" s="138"/>
    </row>
    <row r="9862" spans="62:65" ht="13" thickBot="1">
      <c r="BJ9862" s="138"/>
      <c r="BK9862" s="138"/>
      <c r="BL9862" s="138"/>
      <c r="BM9862" s="138"/>
    </row>
    <row r="9863" spans="62:65" ht="13" thickBot="1">
      <c r="BJ9863" s="138"/>
      <c r="BK9863" s="138"/>
      <c r="BL9863" s="138"/>
      <c r="BM9863" s="138"/>
    </row>
    <row r="9864" spans="62:65" ht="13" thickBot="1">
      <c r="BJ9864" s="138"/>
      <c r="BK9864" s="138"/>
      <c r="BL9864" s="138"/>
      <c r="BM9864" s="138"/>
    </row>
    <row r="9865" spans="62:65" ht="13" thickBot="1">
      <c r="BJ9865" s="138"/>
      <c r="BK9865" s="138"/>
      <c r="BL9865" s="138"/>
      <c r="BM9865" s="138"/>
    </row>
    <row r="9866" spans="62:65" ht="13" thickBot="1">
      <c r="BJ9866" s="138"/>
      <c r="BK9866" s="138"/>
      <c r="BL9866" s="138"/>
      <c r="BM9866" s="138"/>
    </row>
    <row r="9867" spans="62:65" ht="13" thickBot="1">
      <c r="BJ9867" s="138"/>
      <c r="BK9867" s="138"/>
      <c r="BL9867" s="138"/>
      <c r="BM9867" s="138"/>
    </row>
    <row r="9868" spans="62:65" ht="13" thickBot="1">
      <c r="BJ9868" s="138"/>
      <c r="BK9868" s="138"/>
      <c r="BL9868" s="138"/>
      <c r="BM9868" s="138"/>
    </row>
    <row r="9869" spans="62:65" ht="13" thickBot="1">
      <c r="BJ9869" s="138"/>
      <c r="BK9869" s="138"/>
      <c r="BL9869" s="138"/>
      <c r="BM9869" s="138"/>
    </row>
    <row r="9870" spans="62:65" ht="13" thickBot="1">
      <c r="BJ9870" s="138"/>
      <c r="BK9870" s="138"/>
      <c r="BL9870" s="138"/>
      <c r="BM9870" s="138"/>
    </row>
    <row r="9871" spans="62:65" ht="13" thickBot="1">
      <c r="BJ9871" s="138"/>
      <c r="BK9871" s="138"/>
      <c r="BL9871" s="138"/>
      <c r="BM9871" s="138"/>
    </row>
    <row r="9872" spans="62:65" ht="13" thickBot="1">
      <c r="BJ9872" s="138"/>
      <c r="BK9872" s="138"/>
      <c r="BL9872" s="138"/>
      <c r="BM9872" s="138"/>
    </row>
    <row r="9873" spans="62:65" ht="13" thickBot="1">
      <c r="BJ9873" s="138"/>
      <c r="BK9873" s="138"/>
      <c r="BL9873" s="138"/>
      <c r="BM9873" s="138"/>
    </row>
    <row r="9874" spans="62:65" ht="13" thickBot="1">
      <c r="BJ9874" s="138"/>
      <c r="BK9874" s="138"/>
      <c r="BL9874" s="138"/>
      <c r="BM9874" s="138"/>
    </row>
    <row r="9875" spans="62:65" ht="13" thickBot="1">
      <c r="BJ9875" s="138"/>
      <c r="BK9875" s="138"/>
      <c r="BL9875" s="138"/>
      <c r="BM9875" s="138"/>
    </row>
    <row r="9876" spans="62:65" ht="13" thickBot="1">
      <c r="BJ9876" s="138"/>
      <c r="BK9876" s="138"/>
      <c r="BL9876" s="138"/>
      <c r="BM9876" s="138"/>
    </row>
    <row r="9877" spans="62:65" ht="13" thickBot="1">
      <c r="BJ9877" s="138"/>
      <c r="BK9877" s="138"/>
      <c r="BL9877" s="138"/>
      <c r="BM9877" s="138"/>
    </row>
    <row r="9878" spans="62:65" ht="13" thickBot="1">
      <c r="BJ9878" s="138"/>
      <c r="BK9878" s="138"/>
      <c r="BL9878" s="138"/>
      <c r="BM9878" s="138"/>
    </row>
    <row r="9879" spans="62:65" ht="13" thickBot="1">
      <c r="BJ9879" s="138"/>
      <c r="BK9879" s="138"/>
      <c r="BL9879" s="138"/>
      <c r="BM9879" s="138"/>
    </row>
    <row r="9880" spans="62:65" ht="13" thickBot="1">
      <c r="BJ9880" s="138"/>
      <c r="BK9880" s="138"/>
      <c r="BL9880" s="138"/>
      <c r="BM9880" s="138"/>
    </row>
    <row r="9881" spans="62:65" ht="13" thickBot="1">
      <c r="BJ9881" s="138"/>
      <c r="BK9881" s="138"/>
      <c r="BL9881" s="138"/>
      <c r="BM9881" s="138"/>
    </row>
    <row r="9882" spans="62:65" ht="13" thickBot="1">
      <c r="BJ9882" s="138"/>
      <c r="BK9882" s="138"/>
      <c r="BL9882" s="138"/>
      <c r="BM9882" s="138"/>
    </row>
    <row r="9883" spans="62:65" ht="13" thickBot="1">
      <c r="BJ9883" s="138"/>
      <c r="BK9883" s="138"/>
      <c r="BL9883" s="138"/>
      <c r="BM9883" s="138"/>
    </row>
    <row r="9884" spans="62:65" ht="13" thickBot="1">
      <c r="BJ9884" s="138"/>
      <c r="BK9884" s="138"/>
      <c r="BL9884" s="138"/>
      <c r="BM9884" s="138"/>
    </row>
    <row r="9885" spans="62:65" ht="13" thickBot="1">
      <c r="BJ9885" s="138"/>
      <c r="BK9885" s="138"/>
      <c r="BL9885" s="138"/>
      <c r="BM9885" s="138"/>
    </row>
    <row r="9886" spans="62:65" ht="13" thickBot="1">
      <c r="BJ9886" s="138"/>
      <c r="BK9886" s="138"/>
      <c r="BL9886" s="138"/>
      <c r="BM9886" s="138"/>
    </row>
    <row r="9887" spans="62:65" ht="13" thickBot="1">
      <c r="BJ9887" s="138"/>
      <c r="BK9887" s="138"/>
      <c r="BL9887" s="138"/>
      <c r="BM9887" s="138"/>
    </row>
    <row r="9888" spans="62:65" ht="13" thickBot="1">
      <c r="BJ9888" s="138"/>
      <c r="BK9888" s="138"/>
      <c r="BL9888" s="138"/>
      <c r="BM9888" s="138"/>
    </row>
    <row r="9889" spans="62:65" ht="13" thickBot="1">
      <c r="BJ9889" s="138"/>
      <c r="BK9889" s="138"/>
      <c r="BL9889" s="138"/>
      <c r="BM9889" s="138"/>
    </row>
    <row r="9890" spans="62:65" ht="13" thickBot="1">
      <c r="BJ9890" s="138"/>
      <c r="BK9890" s="138"/>
      <c r="BL9890" s="138"/>
      <c r="BM9890" s="138"/>
    </row>
    <row r="9891" spans="62:65" ht="13" thickBot="1">
      <c r="BJ9891" s="138"/>
      <c r="BK9891" s="138"/>
      <c r="BL9891" s="138"/>
      <c r="BM9891" s="138"/>
    </row>
    <row r="9892" spans="62:65" ht="13" thickBot="1">
      <c r="BJ9892" s="138"/>
      <c r="BK9892" s="138"/>
      <c r="BL9892" s="138"/>
      <c r="BM9892" s="138"/>
    </row>
    <row r="9893" spans="62:65" ht="13" thickBot="1">
      <c r="BJ9893" s="138"/>
      <c r="BK9893" s="138"/>
      <c r="BL9893" s="138"/>
      <c r="BM9893" s="138"/>
    </row>
    <row r="9894" spans="62:65" ht="13" thickBot="1">
      <c r="BJ9894" s="138"/>
      <c r="BK9894" s="138"/>
      <c r="BL9894" s="138"/>
      <c r="BM9894" s="138"/>
    </row>
    <row r="9895" spans="62:65" ht="13" thickBot="1">
      <c r="BJ9895" s="138"/>
      <c r="BK9895" s="138"/>
      <c r="BL9895" s="138"/>
      <c r="BM9895" s="138"/>
    </row>
    <row r="9896" spans="62:65" ht="13" thickBot="1">
      <c r="BJ9896" s="138"/>
      <c r="BK9896" s="138"/>
      <c r="BL9896" s="138"/>
      <c r="BM9896" s="138"/>
    </row>
    <row r="9897" spans="62:65" ht="13" thickBot="1">
      <c r="BJ9897" s="138"/>
      <c r="BK9897" s="138"/>
      <c r="BL9897" s="138"/>
      <c r="BM9897" s="138"/>
    </row>
    <row r="9898" spans="62:65" ht="13" thickBot="1">
      <c r="BJ9898" s="138"/>
      <c r="BK9898" s="138"/>
      <c r="BL9898" s="138"/>
      <c r="BM9898" s="138"/>
    </row>
    <row r="9899" spans="62:65" ht="13" thickBot="1">
      <c r="BJ9899" s="138"/>
      <c r="BK9899" s="138"/>
      <c r="BL9899" s="138"/>
      <c r="BM9899" s="138"/>
    </row>
    <row r="9900" spans="62:65" ht="13" thickBot="1">
      <c r="BJ9900" s="138"/>
      <c r="BK9900" s="138"/>
      <c r="BL9900" s="138"/>
      <c r="BM9900" s="138"/>
    </row>
    <row r="9901" spans="62:65" ht="13" thickBot="1">
      <c r="BJ9901" s="138"/>
      <c r="BK9901" s="138"/>
      <c r="BL9901" s="138"/>
      <c r="BM9901" s="138"/>
    </row>
    <row r="9902" spans="62:65" ht="13" thickBot="1">
      <c r="BJ9902" s="138"/>
      <c r="BK9902" s="138"/>
      <c r="BL9902" s="138"/>
      <c r="BM9902" s="138"/>
    </row>
    <row r="9903" spans="62:65" ht="13" thickBot="1">
      <c r="BJ9903" s="138"/>
      <c r="BK9903" s="138"/>
      <c r="BL9903" s="138"/>
      <c r="BM9903" s="138"/>
    </row>
    <row r="9904" spans="62:65" ht="13" thickBot="1">
      <c r="BJ9904" s="138"/>
      <c r="BK9904" s="138"/>
      <c r="BL9904" s="138"/>
      <c r="BM9904" s="138"/>
    </row>
    <row r="9905" spans="62:65" ht="13" thickBot="1">
      <c r="BJ9905" s="138"/>
      <c r="BK9905" s="138"/>
      <c r="BL9905" s="138"/>
      <c r="BM9905" s="138"/>
    </row>
    <row r="9906" spans="62:65" ht="13" thickBot="1">
      <c r="BJ9906" s="138"/>
      <c r="BK9906" s="138"/>
      <c r="BL9906" s="138"/>
      <c r="BM9906" s="138"/>
    </row>
    <row r="9907" spans="62:65" ht="13" thickBot="1">
      <c r="BJ9907" s="138"/>
      <c r="BK9907" s="138"/>
      <c r="BL9907" s="138"/>
      <c r="BM9907" s="138"/>
    </row>
    <row r="9908" spans="62:65" ht="13" thickBot="1">
      <c r="BJ9908" s="138"/>
      <c r="BK9908" s="138"/>
      <c r="BL9908" s="138"/>
      <c r="BM9908" s="138"/>
    </row>
    <row r="9909" spans="62:65" ht="13" thickBot="1">
      <c r="BJ9909" s="138"/>
      <c r="BK9909" s="138"/>
      <c r="BL9909" s="138"/>
      <c r="BM9909" s="138"/>
    </row>
    <row r="9910" spans="62:65" ht="13" thickBot="1">
      <c r="BJ9910" s="138"/>
      <c r="BK9910" s="138"/>
      <c r="BL9910" s="138"/>
      <c r="BM9910" s="138"/>
    </row>
    <row r="9911" spans="62:65" ht="13" thickBot="1">
      <c r="BJ9911" s="138"/>
      <c r="BK9911" s="138"/>
      <c r="BL9911" s="138"/>
      <c r="BM9911" s="138"/>
    </row>
    <row r="9912" spans="62:65" ht="13" thickBot="1">
      <c r="BJ9912" s="138"/>
      <c r="BK9912" s="138"/>
      <c r="BL9912" s="138"/>
      <c r="BM9912" s="138"/>
    </row>
    <row r="9913" spans="62:65" ht="13" thickBot="1">
      <c r="BJ9913" s="138"/>
      <c r="BK9913" s="138"/>
      <c r="BL9913" s="138"/>
      <c r="BM9913" s="138"/>
    </row>
    <row r="9914" spans="62:65" ht="13" thickBot="1">
      <c r="BJ9914" s="138"/>
      <c r="BK9914" s="138"/>
      <c r="BL9914" s="138"/>
      <c r="BM9914" s="138"/>
    </row>
    <row r="9915" spans="62:65" ht="13" thickBot="1">
      <c r="BJ9915" s="138"/>
      <c r="BK9915" s="138"/>
      <c r="BL9915" s="138"/>
      <c r="BM9915" s="138"/>
    </row>
    <row r="9916" spans="62:65" ht="13" thickBot="1">
      <c r="BJ9916" s="138"/>
      <c r="BK9916" s="138"/>
      <c r="BL9916" s="138"/>
      <c r="BM9916" s="138"/>
    </row>
    <row r="9917" spans="62:65" ht="13" thickBot="1">
      <c r="BJ9917" s="138"/>
      <c r="BK9917" s="138"/>
      <c r="BL9917" s="138"/>
      <c r="BM9917" s="138"/>
    </row>
    <row r="9918" spans="62:65" ht="13" thickBot="1">
      <c r="BJ9918" s="138"/>
      <c r="BK9918" s="138"/>
      <c r="BL9918" s="138"/>
      <c r="BM9918" s="138"/>
    </row>
    <row r="9919" spans="62:65" ht="13" thickBot="1">
      <c r="BJ9919" s="138"/>
      <c r="BK9919" s="138"/>
      <c r="BL9919" s="138"/>
      <c r="BM9919" s="138"/>
    </row>
    <row r="9920" spans="62:65" ht="13" thickBot="1">
      <c r="BJ9920" s="138"/>
      <c r="BK9920" s="138"/>
      <c r="BL9920" s="138"/>
      <c r="BM9920" s="138"/>
    </row>
    <row r="9921" spans="62:65" ht="13" thickBot="1">
      <c r="BJ9921" s="138"/>
      <c r="BK9921" s="138"/>
      <c r="BL9921" s="138"/>
      <c r="BM9921" s="138"/>
    </row>
    <row r="9922" spans="62:65" ht="13" thickBot="1">
      <c r="BJ9922" s="138"/>
      <c r="BK9922" s="138"/>
      <c r="BL9922" s="138"/>
      <c r="BM9922" s="138"/>
    </row>
    <row r="9923" spans="62:65" ht="13" thickBot="1">
      <c r="BJ9923" s="138"/>
      <c r="BK9923" s="138"/>
      <c r="BL9923" s="138"/>
      <c r="BM9923" s="138"/>
    </row>
    <row r="9924" spans="62:65" ht="13" thickBot="1">
      <c r="BJ9924" s="138"/>
      <c r="BK9924" s="138"/>
      <c r="BL9924" s="138"/>
      <c r="BM9924" s="138"/>
    </row>
    <row r="9925" spans="62:65" ht="13" thickBot="1">
      <c r="BJ9925" s="138"/>
      <c r="BK9925" s="138"/>
      <c r="BL9925" s="138"/>
      <c r="BM9925" s="138"/>
    </row>
    <row r="9926" spans="62:65" ht="13" thickBot="1">
      <c r="BJ9926" s="138"/>
      <c r="BK9926" s="138"/>
      <c r="BL9926" s="138"/>
      <c r="BM9926" s="138"/>
    </row>
    <row r="9927" spans="62:65" ht="13" thickBot="1">
      <c r="BJ9927" s="138"/>
      <c r="BK9927" s="138"/>
      <c r="BL9927" s="138"/>
      <c r="BM9927" s="138"/>
    </row>
    <row r="9928" spans="62:65" ht="13" thickBot="1">
      <c r="BJ9928" s="138"/>
      <c r="BK9928" s="138"/>
      <c r="BL9928" s="138"/>
      <c r="BM9928" s="138"/>
    </row>
    <row r="9929" spans="62:65" ht="13" thickBot="1">
      <c r="BJ9929" s="138"/>
      <c r="BK9929" s="138"/>
      <c r="BL9929" s="138"/>
      <c r="BM9929" s="138"/>
    </row>
    <row r="9930" spans="62:65" ht="13" thickBot="1">
      <c r="BJ9930" s="138"/>
      <c r="BK9930" s="138"/>
      <c r="BL9930" s="138"/>
      <c r="BM9930" s="138"/>
    </row>
    <row r="9931" spans="62:65" ht="13" thickBot="1">
      <c r="BJ9931" s="138"/>
      <c r="BK9931" s="138"/>
      <c r="BL9931" s="138"/>
      <c r="BM9931" s="138"/>
    </row>
    <row r="9932" spans="62:65" ht="13" thickBot="1">
      <c r="BJ9932" s="138"/>
      <c r="BK9932" s="138"/>
      <c r="BL9932" s="138"/>
      <c r="BM9932" s="138"/>
    </row>
    <row r="9933" spans="62:65" ht="13" thickBot="1">
      <c r="BJ9933" s="138"/>
      <c r="BK9933" s="138"/>
      <c r="BL9933" s="138"/>
      <c r="BM9933" s="138"/>
    </row>
    <row r="9934" spans="62:65" ht="13" thickBot="1">
      <c r="BJ9934" s="138"/>
      <c r="BK9934" s="138"/>
      <c r="BL9934" s="138"/>
      <c r="BM9934" s="138"/>
    </row>
    <row r="9935" spans="62:65" ht="13" thickBot="1">
      <c r="BJ9935" s="138"/>
      <c r="BK9935" s="138"/>
      <c r="BL9935" s="138"/>
      <c r="BM9935" s="138"/>
    </row>
    <row r="9936" spans="62:65" ht="13" thickBot="1">
      <c r="BJ9936" s="138"/>
      <c r="BK9936" s="138"/>
      <c r="BL9936" s="138"/>
      <c r="BM9936" s="138"/>
    </row>
    <row r="9937" spans="62:65" ht="13" thickBot="1">
      <c r="BJ9937" s="138"/>
      <c r="BK9937" s="138"/>
      <c r="BL9937" s="138"/>
      <c r="BM9937" s="138"/>
    </row>
    <row r="9938" spans="62:65" ht="13" thickBot="1">
      <c r="BJ9938" s="138"/>
      <c r="BK9938" s="138"/>
      <c r="BL9938" s="138"/>
      <c r="BM9938" s="138"/>
    </row>
    <row r="9939" spans="62:65" ht="13" thickBot="1">
      <c r="BJ9939" s="138"/>
      <c r="BK9939" s="138"/>
      <c r="BL9939" s="138"/>
      <c r="BM9939" s="138"/>
    </row>
    <row r="9940" spans="62:65" ht="13" thickBot="1">
      <c r="BJ9940" s="138"/>
      <c r="BK9940" s="138"/>
      <c r="BL9940" s="138"/>
      <c r="BM9940" s="138"/>
    </row>
    <row r="9941" spans="62:65" ht="13" thickBot="1">
      <c r="BJ9941" s="138"/>
      <c r="BK9941" s="138"/>
      <c r="BL9941" s="138"/>
      <c r="BM9941" s="138"/>
    </row>
    <row r="9942" spans="62:65" ht="13" thickBot="1">
      <c r="BJ9942" s="138"/>
      <c r="BK9942" s="138"/>
      <c r="BL9942" s="138"/>
      <c r="BM9942" s="138"/>
    </row>
    <row r="9943" spans="62:65" ht="13" thickBot="1">
      <c r="BJ9943" s="138"/>
      <c r="BK9943" s="138"/>
      <c r="BL9943" s="138"/>
      <c r="BM9943" s="138"/>
    </row>
    <row r="9944" spans="62:65" ht="13" thickBot="1">
      <c r="BJ9944" s="138"/>
      <c r="BK9944" s="138"/>
      <c r="BL9944" s="138"/>
      <c r="BM9944" s="138"/>
    </row>
    <row r="9945" spans="62:65" ht="13" thickBot="1">
      <c r="BJ9945" s="138"/>
      <c r="BK9945" s="138"/>
      <c r="BL9945" s="138"/>
      <c r="BM9945" s="138"/>
    </row>
    <row r="9946" spans="62:65" ht="13" thickBot="1">
      <c r="BJ9946" s="138"/>
      <c r="BK9946" s="138"/>
      <c r="BL9946" s="138"/>
      <c r="BM9946" s="138"/>
    </row>
    <row r="9947" spans="62:65" ht="13" thickBot="1">
      <c r="BJ9947" s="138"/>
      <c r="BK9947" s="138"/>
      <c r="BL9947" s="138"/>
      <c r="BM9947" s="138"/>
    </row>
    <row r="9948" spans="62:65" ht="13" thickBot="1">
      <c r="BJ9948" s="138"/>
      <c r="BK9948" s="138"/>
      <c r="BL9948" s="138"/>
      <c r="BM9948" s="138"/>
    </row>
    <row r="9949" spans="62:65" ht="13" thickBot="1">
      <c r="BJ9949" s="138"/>
      <c r="BK9949" s="138"/>
      <c r="BL9949" s="138"/>
      <c r="BM9949" s="138"/>
    </row>
    <row r="9950" spans="62:65" ht="13" thickBot="1">
      <c r="BJ9950" s="138"/>
      <c r="BK9950" s="138"/>
      <c r="BL9950" s="138"/>
      <c r="BM9950" s="138"/>
    </row>
    <row r="9951" spans="62:65" ht="13" thickBot="1">
      <c r="BJ9951" s="138"/>
      <c r="BK9951" s="138"/>
      <c r="BL9951" s="138"/>
      <c r="BM9951" s="138"/>
    </row>
    <row r="9952" spans="62:65" ht="13" thickBot="1">
      <c r="BJ9952" s="138"/>
      <c r="BK9952" s="138"/>
      <c r="BL9952" s="138"/>
      <c r="BM9952" s="138"/>
    </row>
    <row r="9953" spans="62:65" ht="13" thickBot="1">
      <c r="BJ9953" s="138"/>
      <c r="BK9953" s="138"/>
      <c r="BL9953" s="138"/>
      <c r="BM9953" s="138"/>
    </row>
    <row r="9954" spans="62:65" ht="13" thickBot="1">
      <c r="BJ9954" s="138"/>
      <c r="BK9954" s="138"/>
      <c r="BL9954" s="138"/>
      <c r="BM9954" s="138"/>
    </row>
    <row r="9955" spans="62:65" ht="13" thickBot="1">
      <c r="BJ9955" s="138"/>
      <c r="BK9955" s="138"/>
      <c r="BL9955" s="138"/>
      <c r="BM9955" s="138"/>
    </row>
    <row r="9956" spans="62:65" ht="13" thickBot="1">
      <c r="BJ9956" s="138"/>
      <c r="BK9956" s="138"/>
      <c r="BL9956" s="138"/>
      <c r="BM9956" s="138"/>
    </row>
    <row r="9957" spans="62:65" ht="13" thickBot="1">
      <c r="BJ9957" s="138"/>
      <c r="BK9957" s="138"/>
      <c r="BL9957" s="138"/>
      <c r="BM9957" s="138"/>
    </row>
    <row r="9958" spans="62:65" ht="13" thickBot="1">
      <c r="BJ9958" s="138"/>
      <c r="BK9958" s="138"/>
      <c r="BL9958" s="138"/>
      <c r="BM9958" s="138"/>
    </row>
    <row r="9959" spans="62:65" ht="13" thickBot="1">
      <c r="BJ9959" s="138"/>
      <c r="BK9959" s="138"/>
      <c r="BL9959" s="138"/>
      <c r="BM9959" s="138"/>
    </row>
    <row r="9960" spans="62:65" ht="13" thickBot="1">
      <c r="BJ9960" s="138"/>
      <c r="BK9960" s="138"/>
      <c r="BL9960" s="138"/>
      <c r="BM9960" s="138"/>
    </row>
    <row r="9961" spans="62:65" ht="13" thickBot="1">
      <c r="BJ9961" s="138"/>
      <c r="BK9961" s="138"/>
      <c r="BL9961" s="138"/>
      <c r="BM9961" s="138"/>
    </row>
    <row r="9962" spans="62:65" ht="13" thickBot="1">
      <c r="BJ9962" s="138"/>
      <c r="BK9962" s="138"/>
      <c r="BL9962" s="138"/>
      <c r="BM9962" s="138"/>
    </row>
    <row r="9963" spans="62:65" ht="13" thickBot="1">
      <c r="BJ9963" s="138"/>
      <c r="BK9963" s="138"/>
      <c r="BL9963" s="138"/>
      <c r="BM9963" s="138"/>
    </row>
    <row r="9964" spans="62:65" ht="13" thickBot="1">
      <c r="BJ9964" s="138"/>
      <c r="BK9964" s="138"/>
      <c r="BL9964" s="138"/>
      <c r="BM9964" s="138"/>
    </row>
    <row r="9965" spans="62:65" ht="13" thickBot="1">
      <c r="BJ9965" s="138"/>
      <c r="BK9965" s="138"/>
      <c r="BL9965" s="138"/>
      <c r="BM9965" s="138"/>
    </row>
    <row r="9966" spans="62:65" ht="13" thickBot="1">
      <c r="BJ9966" s="138"/>
      <c r="BK9966" s="138"/>
      <c r="BL9966" s="138"/>
      <c r="BM9966" s="138"/>
    </row>
    <row r="9967" spans="62:65" ht="13" thickBot="1">
      <c r="BJ9967" s="138"/>
      <c r="BK9967" s="138"/>
      <c r="BL9967" s="138"/>
      <c r="BM9967" s="138"/>
    </row>
    <row r="9968" spans="62:65" ht="13" thickBot="1">
      <c r="BJ9968" s="138"/>
      <c r="BK9968" s="138"/>
      <c r="BL9968" s="138"/>
      <c r="BM9968" s="138"/>
    </row>
    <row r="9969" spans="62:65" ht="13" thickBot="1">
      <c r="BJ9969" s="138"/>
      <c r="BK9969" s="138"/>
      <c r="BL9969" s="138"/>
      <c r="BM9969" s="138"/>
    </row>
    <row r="9970" spans="62:65" ht="13" thickBot="1">
      <c r="BJ9970" s="138"/>
      <c r="BK9970" s="138"/>
      <c r="BL9970" s="138"/>
      <c r="BM9970" s="138"/>
    </row>
    <row r="9971" spans="62:65" ht="13" thickBot="1">
      <c r="BJ9971" s="138"/>
      <c r="BK9971" s="138"/>
      <c r="BL9971" s="138"/>
      <c r="BM9971" s="138"/>
    </row>
    <row r="9972" spans="62:65" ht="13" thickBot="1">
      <c r="BJ9972" s="138"/>
      <c r="BK9972" s="138"/>
      <c r="BL9972" s="138"/>
      <c r="BM9972" s="138"/>
    </row>
    <row r="9973" spans="62:65" ht="13" thickBot="1">
      <c r="BJ9973" s="138"/>
      <c r="BK9973" s="138"/>
      <c r="BL9973" s="138"/>
      <c r="BM9973" s="138"/>
    </row>
    <row r="9974" spans="62:65" ht="13" thickBot="1">
      <c r="BJ9974" s="138"/>
      <c r="BK9974" s="138"/>
      <c r="BL9974" s="138"/>
      <c r="BM9974" s="138"/>
    </row>
    <row r="9975" spans="62:65" ht="13" thickBot="1">
      <c r="BJ9975" s="138"/>
      <c r="BK9975" s="138"/>
      <c r="BL9975" s="138"/>
      <c r="BM9975" s="138"/>
    </row>
    <row r="9976" spans="62:65" ht="13" thickBot="1">
      <c r="BJ9976" s="138"/>
      <c r="BK9976" s="138"/>
      <c r="BL9976" s="138"/>
      <c r="BM9976" s="138"/>
    </row>
    <row r="9977" spans="62:65" ht="13" thickBot="1">
      <c r="BJ9977" s="138"/>
      <c r="BK9977" s="138"/>
      <c r="BL9977" s="138"/>
      <c r="BM9977" s="138"/>
    </row>
    <row r="9978" spans="62:65" ht="13" thickBot="1">
      <c r="BJ9978" s="138"/>
      <c r="BK9978" s="138"/>
      <c r="BL9978" s="138"/>
      <c r="BM9978" s="138"/>
    </row>
    <row r="9979" spans="62:65" ht="13" thickBot="1">
      <c r="BJ9979" s="138"/>
      <c r="BK9979" s="138"/>
      <c r="BL9979" s="138"/>
      <c r="BM9979" s="138"/>
    </row>
    <row r="9980" spans="62:65" ht="13" thickBot="1">
      <c r="BJ9980" s="138"/>
      <c r="BK9980" s="138"/>
      <c r="BL9980" s="138"/>
      <c r="BM9980" s="138"/>
    </row>
    <row r="9981" spans="62:65" ht="13" thickBot="1">
      <c r="BJ9981" s="138"/>
      <c r="BK9981" s="138"/>
      <c r="BL9981" s="138"/>
      <c r="BM9981" s="138"/>
    </row>
    <row r="9982" spans="62:65" ht="13" thickBot="1">
      <c r="BJ9982" s="138"/>
      <c r="BK9982" s="138"/>
      <c r="BL9982" s="138"/>
      <c r="BM9982" s="138"/>
    </row>
    <row r="9983" spans="62:65" ht="13" thickBot="1">
      <c r="BJ9983" s="138"/>
      <c r="BK9983" s="138"/>
      <c r="BL9983" s="138"/>
      <c r="BM9983" s="138"/>
    </row>
    <row r="9984" spans="62:65" ht="13" thickBot="1">
      <c r="BJ9984" s="138"/>
      <c r="BK9984" s="138"/>
      <c r="BL9984" s="138"/>
      <c r="BM9984" s="138"/>
    </row>
    <row r="9985" spans="62:65" ht="13" thickBot="1">
      <c r="BJ9985" s="138"/>
      <c r="BK9985" s="138"/>
      <c r="BL9985" s="138"/>
      <c r="BM9985" s="138"/>
    </row>
    <row r="9986" spans="62:65" ht="13" thickBot="1">
      <c r="BJ9986" s="138"/>
      <c r="BK9986" s="138"/>
      <c r="BL9986" s="138"/>
      <c r="BM9986" s="138"/>
    </row>
    <row r="9987" spans="62:65" ht="13" thickBot="1">
      <c r="BJ9987" s="138"/>
      <c r="BK9987" s="138"/>
      <c r="BL9987" s="138"/>
      <c r="BM9987" s="138"/>
    </row>
    <row r="9988" spans="62:65" ht="13" thickBot="1">
      <c r="BJ9988" s="138"/>
      <c r="BK9988" s="138"/>
      <c r="BL9988" s="138"/>
      <c r="BM9988" s="138"/>
    </row>
    <row r="9989" spans="62:65" ht="13" thickBot="1">
      <c r="BJ9989" s="138"/>
      <c r="BK9989" s="138"/>
      <c r="BL9989" s="138"/>
      <c r="BM9989" s="138"/>
    </row>
    <row r="9990" spans="62:65" ht="13" thickBot="1">
      <c r="BJ9990" s="138"/>
      <c r="BK9990" s="138"/>
      <c r="BL9990" s="138"/>
      <c r="BM9990" s="138"/>
    </row>
    <row r="9991" spans="62:65" ht="13" thickBot="1">
      <c r="BJ9991" s="138"/>
      <c r="BK9991" s="138"/>
      <c r="BL9991" s="138"/>
      <c r="BM9991" s="138"/>
    </row>
    <row r="9992" spans="62:65" ht="13" thickBot="1">
      <c r="BJ9992" s="138"/>
      <c r="BK9992" s="138"/>
      <c r="BL9992" s="138"/>
      <c r="BM9992" s="138"/>
    </row>
    <row r="9993" spans="62:65" ht="13" thickBot="1">
      <c r="BJ9993" s="138"/>
      <c r="BK9993" s="138"/>
      <c r="BL9993" s="138"/>
      <c r="BM9993" s="138"/>
    </row>
    <row r="9994" spans="62:65" ht="13" thickBot="1">
      <c r="BJ9994" s="138"/>
      <c r="BK9994" s="138"/>
      <c r="BL9994" s="138"/>
      <c r="BM9994" s="138"/>
    </row>
    <row r="9995" spans="62:65" ht="13" thickBot="1">
      <c r="BJ9995" s="138"/>
      <c r="BK9995" s="138"/>
      <c r="BL9995" s="138"/>
      <c r="BM9995" s="138"/>
    </row>
    <row r="9996" spans="62:65" ht="13" thickBot="1">
      <c r="BJ9996" s="138"/>
      <c r="BK9996" s="138"/>
      <c r="BL9996" s="138"/>
      <c r="BM9996" s="138"/>
    </row>
    <row r="9997" spans="62:65" ht="13" thickBot="1">
      <c r="BJ9997" s="138"/>
      <c r="BK9997" s="138"/>
      <c r="BL9997" s="138"/>
      <c r="BM9997" s="138"/>
    </row>
    <row r="9998" spans="62:65" ht="13" thickBot="1">
      <c r="BJ9998" s="138"/>
      <c r="BK9998" s="138"/>
      <c r="BL9998" s="138"/>
      <c r="BM9998" s="138"/>
    </row>
    <row r="9999" spans="62:65" ht="13" thickBot="1">
      <c r="BJ9999" s="138"/>
      <c r="BK9999" s="138"/>
      <c r="BL9999" s="138"/>
      <c r="BM9999" s="138"/>
    </row>
    <row r="10000" spans="62:65" ht="13" thickBot="1">
      <c r="BJ10000" s="138"/>
      <c r="BK10000" s="138"/>
      <c r="BL10000" s="138"/>
      <c r="BM10000" s="138"/>
    </row>
    <row r="10001" spans="62:65" ht="13" thickBot="1">
      <c r="BJ10001" s="138"/>
      <c r="BK10001" s="138"/>
      <c r="BL10001" s="138"/>
      <c r="BM10001" s="138"/>
    </row>
    <row r="10002" spans="62:65" ht="13" thickBot="1">
      <c r="BJ10002" s="138"/>
      <c r="BK10002" s="138"/>
      <c r="BL10002" s="138"/>
      <c r="BM10002" s="138"/>
    </row>
    <row r="10003" spans="62:65" ht="13" thickBot="1">
      <c r="BJ10003" s="138"/>
      <c r="BK10003" s="138"/>
      <c r="BL10003" s="138"/>
      <c r="BM10003" s="138"/>
    </row>
    <row r="10004" spans="62:65" ht="13" thickBot="1">
      <c r="BJ10004" s="138"/>
      <c r="BK10004" s="138"/>
      <c r="BL10004" s="138"/>
      <c r="BM10004" s="138"/>
    </row>
    <row r="10005" spans="62:65" ht="13" thickBot="1">
      <c r="BJ10005" s="138"/>
      <c r="BK10005" s="138"/>
      <c r="BL10005" s="138"/>
      <c r="BM10005" s="138"/>
    </row>
    <row r="10006" spans="62:65" ht="13" thickBot="1">
      <c r="BJ10006" s="138"/>
      <c r="BK10006" s="138"/>
      <c r="BL10006" s="138"/>
      <c r="BM10006" s="138"/>
    </row>
    <row r="10007" spans="62:65" ht="13" thickBot="1">
      <c r="BJ10007" s="138"/>
      <c r="BK10007" s="138"/>
      <c r="BL10007" s="138"/>
      <c r="BM10007" s="138"/>
    </row>
    <row r="10008" spans="62:65" ht="13" thickBot="1">
      <c r="BJ10008" s="138"/>
      <c r="BK10008" s="138"/>
      <c r="BL10008" s="138"/>
      <c r="BM10008" s="138"/>
    </row>
    <row r="10009" spans="62:65" ht="13" thickBot="1">
      <c r="BJ10009" s="138"/>
      <c r="BK10009" s="138"/>
      <c r="BL10009" s="138"/>
      <c r="BM10009" s="138"/>
    </row>
    <row r="10010" spans="62:65" ht="13" thickBot="1">
      <c r="BJ10010" s="138"/>
      <c r="BK10010" s="138"/>
      <c r="BL10010" s="138"/>
      <c r="BM10010" s="138"/>
    </row>
    <row r="10011" spans="62:65" ht="13" thickBot="1">
      <c r="BJ10011" s="138"/>
      <c r="BK10011" s="138"/>
      <c r="BL10011" s="138"/>
      <c r="BM10011" s="138"/>
    </row>
    <row r="10012" spans="62:65" ht="13" thickBot="1">
      <c r="BJ10012" s="138"/>
      <c r="BK10012" s="138"/>
      <c r="BL10012" s="138"/>
      <c r="BM10012" s="138"/>
    </row>
    <row r="10013" spans="62:65" ht="13" thickBot="1">
      <c r="BJ10013" s="138"/>
      <c r="BK10013" s="138"/>
      <c r="BL10013" s="138"/>
      <c r="BM10013" s="138"/>
    </row>
    <row r="10014" spans="62:65" ht="13" thickBot="1">
      <c r="BJ10014" s="138"/>
      <c r="BK10014" s="138"/>
      <c r="BL10014" s="138"/>
      <c r="BM10014" s="138"/>
    </row>
    <row r="10015" spans="62:65" ht="13" thickBot="1">
      <c r="BJ10015" s="138"/>
      <c r="BK10015" s="138"/>
      <c r="BL10015" s="138"/>
      <c r="BM10015" s="138"/>
    </row>
    <row r="10016" spans="62:65" ht="13" thickBot="1">
      <c r="BJ10016" s="138"/>
      <c r="BK10016" s="138"/>
      <c r="BL10016" s="138"/>
      <c r="BM10016" s="138"/>
    </row>
    <row r="10017" spans="62:65" ht="13" thickBot="1">
      <c r="BJ10017" s="138"/>
      <c r="BK10017" s="138"/>
      <c r="BL10017" s="138"/>
      <c r="BM10017" s="138"/>
    </row>
    <row r="10018" spans="62:65" ht="13" thickBot="1">
      <c r="BJ10018" s="138"/>
      <c r="BK10018" s="138"/>
      <c r="BL10018" s="138"/>
      <c r="BM10018" s="138"/>
    </row>
    <row r="10019" spans="62:65" ht="13" thickBot="1">
      <c r="BJ10019" s="138"/>
      <c r="BK10019" s="138"/>
      <c r="BL10019" s="138"/>
      <c r="BM10019" s="138"/>
    </row>
    <row r="10020" spans="62:65" ht="13" thickBot="1">
      <c r="BJ10020" s="138"/>
      <c r="BK10020" s="138"/>
      <c r="BL10020" s="138"/>
      <c r="BM10020" s="138"/>
    </row>
    <row r="10021" spans="62:65" ht="13" thickBot="1">
      <c r="BJ10021" s="138"/>
      <c r="BK10021" s="138"/>
      <c r="BL10021" s="138"/>
      <c r="BM10021" s="138"/>
    </row>
    <row r="10022" spans="62:65" ht="13" thickBot="1">
      <c r="BJ10022" s="138"/>
      <c r="BK10022" s="138"/>
      <c r="BL10022" s="138"/>
      <c r="BM10022" s="138"/>
    </row>
    <row r="10023" spans="62:65" ht="13" thickBot="1">
      <c r="BJ10023" s="138"/>
      <c r="BK10023" s="138"/>
      <c r="BL10023" s="138"/>
      <c r="BM10023" s="138"/>
    </row>
    <row r="10024" spans="62:65" ht="13" thickBot="1">
      <c r="BJ10024" s="138"/>
      <c r="BK10024" s="138"/>
      <c r="BL10024" s="138"/>
      <c r="BM10024" s="138"/>
    </row>
    <row r="10025" spans="62:65" ht="13" thickBot="1">
      <c r="BJ10025" s="138"/>
      <c r="BK10025" s="138"/>
      <c r="BL10025" s="138"/>
      <c r="BM10025" s="138"/>
    </row>
    <row r="10026" spans="62:65" ht="13" thickBot="1">
      <c r="BJ10026" s="138"/>
      <c r="BK10026" s="138"/>
      <c r="BL10026" s="138"/>
      <c r="BM10026" s="138"/>
    </row>
    <row r="10027" spans="62:65" ht="13" thickBot="1">
      <c r="BJ10027" s="138"/>
      <c r="BK10027" s="138"/>
      <c r="BL10027" s="138"/>
      <c r="BM10027" s="138"/>
    </row>
    <row r="10028" spans="62:65" ht="13" thickBot="1">
      <c r="BJ10028" s="138"/>
      <c r="BK10028" s="138"/>
      <c r="BL10028" s="138"/>
      <c r="BM10028" s="138"/>
    </row>
    <row r="10029" spans="62:65" ht="13" thickBot="1">
      <c r="BJ10029" s="138"/>
      <c r="BK10029" s="138"/>
      <c r="BL10029" s="138"/>
      <c r="BM10029" s="138"/>
    </row>
    <row r="10030" spans="62:65" ht="13" thickBot="1">
      <c r="BJ10030" s="138"/>
      <c r="BK10030" s="138"/>
      <c r="BL10030" s="138"/>
      <c r="BM10030" s="138"/>
    </row>
    <row r="10031" spans="62:65" ht="13" thickBot="1">
      <c r="BJ10031" s="138"/>
      <c r="BK10031" s="138"/>
      <c r="BL10031" s="138"/>
      <c r="BM10031" s="138"/>
    </row>
    <row r="10032" spans="62:65" ht="13" thickBot="1">
      <c r="BJ10032" s="138"/>
      <c r="BK10032" s="138"/>
      <c r="BL10032" s="138"/>
      <c r="BM10032" s="138"/>
    </row>
    <row r="10033" spans="62:65" ht="13" thickBot="1">
      <c r="BJ10033" s="138"/>
      <c r="BK10033" s="138"/>
      <c r="BL10033" s="138"/>
      <c r="BM10033" s="138"/>
    </row>
    <row r="10034" spans="62:65" ht="13" thickBot="1">
      <c r="BJ10034" s="138"/>
      <c r="BK10034" s="138"/>
      <c r="BL10034" s="138"/>
      <c r="BM10034" s="138"/>
    </row>
    <row r="10035" spans="62:65" ht="13" thickBot="1">
      <c r="BJ10035" s="138"/>
      <c r="BK10035" s="138"/>
      <c r="BL10035" s="138"/>
      <c r="BM10035" s="138"/>
    </row>
    <row r="10036" spans="62:65" ht="13" thickBot="1">
      <c r="BJ10036" s="138"/>
      <c r="BK10036" s="138"/>
      <c r="BL10036" s="138"/>
      <c r="BM10036" s="138"/>
    </row>
    <row r="10037" spans="62:65" ht="13" thickBot="1">
      <c r="BJ10037" s="138"/>
      <c r="BK10037" s="138"/>
      <c r="BL10037" s="138"/>
      <c r="BM10037" s="138"/>
    </row>
    <row r="10038" spans="62:65" ht="13" thickBot="1">
      <c r="BJ10038" s="138"/>
      <c r="BK10038" s="138"/>
      <c r="BL10038" s="138"/>
      <c r="BM10038" s="138"/>
    </row>
    <row r="10039" spans="62:65" ht="13" thickBot="1">
      <c r="BJ10039" s="138"/>
      <c r="BK10039" s="138"/>
      <c r="BL10039" s="138"/>
      <c r="BM10039" s="138"/>
    </row>
    <row r="10040" spans="62:65" ht="13" thickBot="1">
      <c r="BJ10040" s="138"/>
      <c r="BK10040" s="138"/>
      <c r="BL10040" s="138"/>
      <c r="BM10040" s="138"/>
    </row>
    <row r="10041" spans="62:65" ht="13" thickBot="1">
      <c r="BJ10041" s="138"/>
      <c r="BK10041" s="138"/>
      <c r="BL10041" s="138"/>
      <c r="BM10041" s="138"/>
    </row>
    <row r="10042" spans="62:65" ht="13" thickBot="1">
      <c r="BJ10042" s="138"/>
      <c r="BK10042" s="138"/>
      <c r="BL10042" s="138"/>
      <c r="BM10042" s="138"/>
    </row>
    <row r="10043" spans="62:65" ht="13" thickBot="1">
      <c r="BJ10043" s="138"/>
      <c r="BK10043" s="138"/>
      <c r="BL10043" s="138"/>
      <c r="BM10043" s="138"/>
    </row>
    <row r="10044" spans="62:65" ht="13" thickBot="1">
      <c r="BJ10044" s="138"/>
      <c r="BK10044" s="138"/>
      <c r="BL10044" s="138"/>
      <c r="BM10044" s="138"/>
    </row>
    <row r="10045" spans="62:65" ht="13" thickBot="1">
      <c r="BJ10045" s="138"/>
      <c r="BK10045" s="138"/>
      <c r="BL10045" s="138"/>
      <c r="BM10045" s="138"/>
    </row>
    <row r="10046" spans="62:65" ht="13" thickBot="1">
      <c r="BJ10046" s="138"/>
      <c r="BK10046" s="138"/>
      <c r="BL10046" s="138"/>
      <c r="BM10046" s="138"/>
    </row>
    <row r="10047" spans="62:65" ht="13" thickBot="1">
      <c r="BJ10047" s="138"/>
      <c r="BK10047" s="138"/>
      <c r="BL10047" s="138"/>
      <c r="BM10047" s="138"/>
    </row>
    <row r="10048" spans="62:65" ht="13" thickBot="1">
      <c r="BJ10048" s="138"/>
      <c r="BK10048" s="138"/>
      <c r="BL10048" s="138"/>
      <c r="BM10048" s="138"/>
    </row>
    <row r="10049" spans="62:65" ht="13" thickBot="1">
      <c r="BJ10049" s="138"/>
      <c r="BK10049" s="138"/>
      <c r="BL10049" s="138"/>
      <c r="BM10049" s="138"/>
    </row>
    <row r="10050" spans="62:65" ht="13" thickBot="1">
      <c r="BJ10050" s="138"/>
      <c r="BK10050" s="138"/>
      <c r="BL10050" s="138"/>
      <c r="BM10050" s="138"/>
    </row>
    <row r="10051" spans="62:65" ht="13" thickBot="1">
      <c r="BJ10051" s="138"/>
      <c r="BK10051" s="138"/>
      <c r="BL10051" s="138"/>
      <c r="BM10051" s="138"/>
    </row>
    <row r="10052" spans="62:65" ht="13" thickBot="1">
      <c r="BJ10052" s="138"/>
      <c r="BK10052" s="138"/>
      <c r="BL10052" s="138"/>
      <c r="BM10052" s="138"/>
    </row>
    <row r="10053" spans="62:65" ht="13" thickBot="1">
      <c r="BJ10053" s="138"/>
      <c r="BK10053" s="138"/>
      <c r="BL10053" s="138"/>
      <c r="BM10053" s="138"/>
    </row>
    <row r="10054" spans="62:65" ht="13" thickBot="1">
      <c r="BJ10054" s="138"/>
      <c r="BK10054" s="138"/>
      <c r="BL10054" s="138"/>
      <c r="BM10054" s="138"/>
    </row>
    <row r="10055" spans="62:65" ht="13" thickBot="1">
      <c r="BJ10055" s="138"/>
      <c r="BK10055" s="138"/>
      <c r="BL10055" s="138"/>
      <c r="BM10055" s="138"/>
    </row>
    <row r="10056" spans="62:65" ht="13" thickBot="1">
      <c r="BJ10056" s="138"/>
      <c r="BK10056" s="138"/>
      <c r="BL10056" s="138"/>
      <c r="BM10056" s="138"/>
    </row>
    <row r="10057" spans="62:65" ht="13" thickBot="1">
      <c r="BJ10057" s="138"/>
      <c r="BK10057" s="138"/>
      <c r="BL10057" s="138"/>
      <c r="BM10057" s="138"/>
    </row>
    <row r="10058" spans="62:65" ht="13" thickBot="1">
      <c r="BJ10058" s="138"/>
      <c r="BK10058" s="138"/>
      <c r="BL10058" s="138"/>
      <c r="BM10058" s="138"/>
    </row>
    <row r="10059" spans="62:65" ht="13" thickBot="1">
      <c r="BJ10059" s="138"/>
      <c r="BK10059" s="138"/>
      <c r="BL10059" s="138"/>
      <c r="BM10059" s="138"/>
    </row>
    <row r="10060" spans="62:65" ht="13" thickBot="1">
      <c r="BJ10060" s="138"/>
      <c r="BK10060" s="138"/>
      <c r="BL10060" s="138"/>
      <c r="BM10060" s="138"/>
    </row>
    <row r="10061" spans="62:65" ht="13" thickBot="1">
      <c r="BJ10061" s="138"/>
      <c r="BK10061" s="138"/>
      <c r="BL10061" s="138"/>
      <c r="BM10061" s="138"/>
    </row>
    <row r="10062" spans="62:65" ht="13" thickBot="1">
      <c r="BJ10062" s="138"/>
      <c r="BK10062" s="138"/>
      <c r="BL10062" s="138"/>
      <c r="BM10062" s="138"/>
    </row>
    <row r="10063" spans="62:65" ht="13" thickBot="1">
      <c r="BJ10063" s="138"/>
      <c r="BK10063" s="138"/>
      <c r="BL10063" s="138"/>
      <c r="BM10063" s="138"/>
    </row>
    <row r="10064" spans="62:65" ht="13" thickBot="1">
      <c r="BJ10064" s="138"/>
      <c r="BK10064" s="138"/>
      <c r="BL10064" s="138"/>
      <c r="BM10064" s="138"/>
    </row>
    <row r="10065" spans="62:65" ht="13" thickBot="1">
      <c r="BJ10065" s="138"/>
      <c r="BK10065" s="138"/>
      <c r="BL10065" s="138"/>
      <c r="BM10065" s="138"/>
    </row>
    <row r="10066" spans="62:65" ht="13" thickBot="1">
      <c r="BJ10066" s="138"/>
      <c r="BK10066" s="138"/>
      <c r="BL10066" s="138"/>
      <c r="BM10066" s="138"/>
    </row>
    <row r="10067" spans="62:65" ht="13" thickBot="1">
      <c r="BJ10067" s="138"/>
      <c r="BK10067" s="138"/>
      <c r="BL10067" s="138"/>
      <c r="BM10067" s="138"/>
    </row>
    <row r="10068" spans="62:65" ht="13" thickBot="1">
      <c r="BJ10068" s="138"/>
      <c r="BK10068" s="138"/>
      <c r="BL10068" s="138"/>
      <c r="BM10068" s="138"/>
    </row>
    <row r="10069" spans="62:65" ht="13" thickBot="1">
      <c r="BJ10069" s="138"/>
      <c r="BK10069" s="138"/>
      <c r="BL10069" s="138"/>
      <c r="BM10069" s="138"/>
    </row>
    <row r="10070" spans="62:65" ht="13" thickBot="1">
      <c r="BJ10070" s="138"/>
      <c r="BK10070" s="138"/>
      <c r="BL10070" s="138"/>
      <c r="BM10070" s="138"/>
    </row>
    <row r="10071" spans="62:65" ht="13" thickBot="1">
      <c r="BJ10071" s="138"/>
      <c r="BK10071" s="138"/>
      <c r="BL10071" s="138"/>
      <c r="BM10071" s="138"/>
    </row>
    <row r="10072" spans="62:65" ht="13" thickBot="1">
      <c r="BJ10072" s="138"/>
      <c r="BK10072" s="138"/>
      <c r="BL10072" s="138"/>
      <c r="BM10072" s="138"/>
    </row>
    <row r="10073" spans="62:65" ht="13" thickBot="1">
      <c r="BJ10073" s="138"/>
      <c r="BK10073" s="138"/>
      <c r="BL10073" s="138"/>
      <c r="BM10073" s="138"/>
    </row>
    <row r="10074" spans="62:65" ht="13" thickBot="1">
      <c r="BJ10074" s="138"/>
      <c r="BK10074" s="138"/>
      <c r="BL10074" s="138"/>
      <c r="BM10074" s="138"/>
    </row>
    <row r="10075" spans="62:65" ht="13" thickBot="1">
      <c r="BJ10075" s="138"/>
      <c r="BK10075" s="138"/>
      <c r="BL10075" s="138"/>
      <c r="BM10075" s="138"/>
    </row>
    <row r="10076" spans="62:65" ht="13" thickBot="1">
      <c r="BJ10076" s="138"/>
      <c r="BK10076" s="138"/>
      <c r="BL10076" s="138"/>
      <c r="BM10076" s="138"/>
    </row>
    <row r="10077" spans="62:65" ht="13" thickBot="1">
      <c r="BJ10077" s="138"/>
      <c r="BK10077" s="138"/>
      <c r="BL10077" s="138"/>
      <c r="BM10077" s="138"/>
    </row>
    <row r="10078" spans="62:65" ht="13" thickBot="1">
      <c r="BJ10078" s="138"/>
      <c r="BK10078" s="138"/>
      <c r="BL10078" s="138"/>
      <c r="BM10078" s="138"/>
    </row>
    <row r="10079" spans="62:65" ht="13" thickBot="1">
      <c r="BJ10079" s="138"/>
      <c r="BK10079" s="138"/>
      <c r="BL10079" s="138"/>
      <c r="BM10079" s="138"/>
    </row>
    <row r="10080" spans="62:65" ht="13" thickBot="1">
      <c r="BJ10080" s="138"/>
      <c r="BK10080" s="138"/>
      <c r="BL10080" s="138"/>
      <c r="BM10080" s="138"/>
    </row>
    <row r="10081" spans="62:65" ht="13" thickBot="1">
      <c r="BJ10081" s="138"/>
      <c r="BK10081" s="138"/>
      <c r="BL10081" s="138"/>
      <c r="BM10081" s="138"/>
    </row>
    <row r="10082" spans="62:65" ht="13" thickBot="1">
      <c r="BJ10082" s="138"/>
      <c r="BK10082" s="138"/>
      <c r="BL10082" s="138"/>
      <c r="BM10082" s="138"/>
    </row>
    <row r="10083" spans="62:65" ht="13" thickBot="1">
      <c r="BJ10083" s="138"/>
      <c r="BK10083" s="138"/>
      <c r="BL10083" s="138"/>
      <c r="BM10083" s="138"/>
    </row>
    <row r="10084" spans="62:65" ht="13" thickBot="1">
      <c r="BJ10084" s="138"/>
      <c r="BK10084" s="138"/>
      <c r="BL10084" s="138"/>
      <c r="BM10084" s="138"/>
    </row>
    <row r="10085" spans="62:65" ht="13" thickBot="1">
      <c r="BJ10085" s="138"/>
      <c r="BK10085" s="138"/>
      <c r="BL10085" s="138"/>
      <c r="BM10085" s="138"/>
    </row>
    <row r="10086" spans="62:65" ht="13" thickBot="1">
      <c r="BJ10086" s="138"/>
      <c r="BK10086" s="138"/>
      <c r="BL10086" s="138"/>
      <c r="BM10086" s="138"/>
    </row>
    <row r="10087" spans="62:65" ht="13" thickBot="1">
      <c r="BJ10087" s="138"/>
      <c r="BK10087" s="138"/>
      <c r="BL10087" s="138"/>
      <c r="BM10087" s="138"/>
    </row>
    <row r="10088" spans="62:65" ht="13" thickBot="1">
      <c r="BJ10088" s="138"/>
      <c r="BK10088" s="138"/>
      <c r="BL10088" s="138"/>
      <c r="BM10088" s="138"/>
    </row>
    <row r="10089" spans="62:65" ht="13" thickBot="1">
      <c r="BJ10089" s="138"/>
      <c r="BK10089" s="138"/>
      <c r="BL10089" s="138"/>
      <c r="BM10089" s="138"/>
    </row>
    <row r="10090" spans="62:65" ht="13" thickBot="1">
      <c r="BJ10090" s="138"/>
      <c r="BK10090" s="138"/>
      <c r="BL10090" s="138"/>
      <c r="BM10090" s="138"/>
    </row>
    <row r="10091" spans="62:65" ht="13" thickBot="1">
      <c r="BJ10091" s="138"/>
      <c r="BK10091" s="138"/>
      <c r="BL10091" s="138"/>
      <c r="BM10091" s="138"/>
    </row>
    <row r="10092" spans="62:65" ht="13" thickBot="1">
      <c r="BJ10092" s="138"/>
      <c r="BK10092" s="138"/>
      <c r="BL10092" s="138"/>
      <c r="BM10092" s="138"/>
    </row>
    <row r="10093" spans="62:65" ht="13" thickBot="1">
      <c r="BJ10093" s="138"/>
      <c r="BK10093" s="138"/>
      <c r="BL10093" s="138"/>
      <c r="BM10093" s="138"/>
    </row>
    <row r="10094" spans="62:65" ht="13" thickBot="1">
      <c r="BJ10094" s="138"/>
      <c r="BK10094" s="138"/>
      <c r="BL10094" s="138"/>
      <c r="BM10094" s="138"/>
    </row>
    <row r="10095" spans="62:65" ht="13" thickBot="1">
      <c r="BJ10095" s="138"/>
      <c r="BK10095" s="138"/>
      <c r="BL10095" s="138"/>
      <c r="BM10095" s="138"/>
    </row>
    <row r="10096" spans="62:65" ht="13" thickBot="1">
      <c r="BJ10096" s="138"/>
      <c r="BK10096" s="138"/>
      <c r="BL10096" s="138"/>
      <c r="BM10096" s="138"/>
    </row>
    <row r="10097" spans="62:65" ht="13" thickBot="1">
      <c r="BJ10097" s="138"/>
      <c r="BK10097" s="138"/>
      <c r="BL10097" s="138"/>
      <c r="BM10097" s="138"/>
    </row>
    <row r="10098" spans="62:65" ht="13" thickBot="1">
      <c r="BJ10098" s="138"/>
      <c r="BK10098" s="138"/>
      <c r="BL10098" s="138"/>
      <c r="BM10098" s="138"/>
    </row>
    <row r="10099" spans="62:65" ht="13" thickBot="1">
      <c r="BJ10099" s="138"/>
      <c r="BK10099" s="138"/>
      <c r="BL10099" s="138"/>
      <c r="BM10099" s="138"/>
    </row>
    <row r="10100" spans="62:65" ht="13" thickBot="1">
      <c r="BJ10100" s="138"/>
      <c r="BK10100" s="138"/>
      <c r="BL10100" s="138"/>
      <c r="BM10100" s="138"/>
    </row>
    <row r="10101" spans="62:65" ht="13" thickBot="1">
      <c r="BJ10101" s="138"/>
      <c r="BK10101" s="138"/>
      <c r="BL10101" s="138"/>
      <c r="BM10101" s="138"/>
    </row>
    <row r="10102" spans="62:65" ht="13" thickBot="1">
      <c r="BJ10102" s="138"/>
      <c r="BK10102" s="138"/>
      <c r="BL10102" s="138"/>
      <c r="BM10102" s="138"/>
    </row>
    <row r="10103" spans="62:65" ht="13" thickBot="1">
      <c r="BJ10103" s="138"/>
      <c r="BK10103" s="138"/>
      <c r="BL10103" s="138"/>
      <c r="BM10103" s="138"/>
    </row>
    <row r="10104" spans="62:65" ht="13" thickBot="1">
      <c r="BJ10104" s="138"/>
      <c r="BK10104" s="138"/>
      <c r="BL10104" s="138"/>
      <c r="BM10104" s="138"/>
    </row>
    <row r="10105" spans="62:65" ht="13" thickBot="1">
      <c r="BJ10105" s="138"/>
      <c r="BK10105" s="138"/>
      <c r="BL10105" s="138"/>
      <c r="BM10105" s="138"/>
    </row>
    <row r="10106" spans="62:65" ht="13" thickBot="1">
      <c r="BJ10106" s="138"/>
      <c r="BK10106" s="138"/>
      <c r="BL10106" s="138"/>
      <c r="BM10106" s="138"/>
    </row>
    <row r="10107" spans="62:65" ht="13" thickBot="1">
      <c r="BJ10107" s="138"/>
      <c r="BK10107" s="138"/>
      <c r="BL10107" s="138"/>
      <c r="BM10107" s="138"/>
    </row>
    <row r="10108" spans="62:65" ht="13" thickBot="1">
      <c r="BJ10108" s="138"/>
      <c r="BK10108" s="138"/>
      <c r="BL10108" s="138"/>
      <c r="BM10108" s="138"/>
    </row>
    <row r="10109" spans="62:65" ht="13" thickBot="1">
      <c r="BJ10109" s="138"/>
      <c r="BK10109" s="138"/>
      <c r="BL10109" s="138"/>
      <c r="BM10109" s="138"/>
    </row>
    <row r="10110" spans="62:65" ht="13" thickBot="1">
      <c r="BJ10110" s="138"/>
      <c r="BK10110" s="138"/>
      <c r="BL10110" s="138"/>
      <c r="BM10110" s="138"/>
    </row>
    <row r="10111" spans="62:65" ht="13" thickBot="1">
      <c r="BJ10111" s="138"/>
      <c r="BK10111" s="138"/>
      <c r="BL10111" s="138"/>
      <c r="BM10111" s="138"/>
    </row>
    <row r="10112" spans="62:65" ht="13" thickBot="1">
      <c r="BJ10112" s="138"/>
      <c r="BK10112" s="138"/>
      <c r="BL10112" s="138"/>
      <c r="BM10112" s="138"/>
    </row>
    <row r="10113" spans="62:65" ht="13" thickBot="1">
      <c r="BJ10113" s="138"/>
      <c r="BK10113" s="138"/>
      <c r="BL10113" s="138"/>
      <c r="BM10113" s="138"/>
    </row>
    <row r="10114" spans="62:65" ht="13" thickBot="1">
      <c r="BJ10114" s="138"/>
      <c r="BK10114" s="138"/>
      <c r="BL10114" s="138"/>
      <c r="BM10114" s="138"/>
    </row>
    <row r="10115" spans="62:65" ht="13" thickBot="1">
      <c r="BJ10115" s="138"/>
      <c r="BK10115" s="138"/>
      <c r="BL10115" s="138"/>
      <c r="BM10115" s="138"/>
    </row>
    <row r="10116" spans="62:65" ht="13" thickBot="1">
      <c r="BJ10116" s="138"/>
      <c r="BK10116" s="138"/>
      <c r="BL10116" s="138"/>
      <c r="BM10116" s="138"/>
    </row>
    <row r="10117" spans="62:65" ht="13" thickBot="1">
      <c r="BJ10117" s="138"/>
      <c r="BK10117" s="138"/>
      <c r="BL10117" s="138"/>
      <c r="BM10117" s="138"/>
    </row>
    <row r="10118" spans="62:65" ht="13" thickBot="1">
      <c r="BJ10118" s="138"/>
      <c r="BK10118" s="138"/>
      <c r="BL10118" s="138"/>
      <c r="BM10118" s="138"/>
    </row>
    <row r="10119" spans="62:65" ht="13" thickBot="1">
      <c r="BJ10119" s="138"/>
      <c r="BK10119" s="138"/>
      <c r="BL10119" s="138"/>
      <c r="BM10119" s="138"/>
    </row>
    <row r="10120" spans="62:65" ht="13" thickBot="1">
      <c r="BJ10120" s="138"/>
      <c r="BK10120" s="138"/>
      <c r="BL10120" s="138"/>
      <c r="BM10120" s="138"/>
    </row>
    <row r="10121" spans="62:65" ht="13" thickBot="1">
      <c r="BJ10121" s="138"/>
      <c r="BK10121" s="138"/>
      <c r="BL10121" s="138"/>
      <c r="BM10121" s="138"/>
    </row>
    <row r="10122" spans="62:65" ht="13" thickBot="1">
      <c r="BJ10122" s="138"/>
      <c r="BK10122" s="138"/>
      <c r="BL10122" s="138"/>
      <c r="BM10122" s="138"/>
    </row>
    <row r="10123" spans="62:65" ht="13" thickBot="1">
      <c r="BJ10123" s="138"/>
      <c r="BK10123" s="138"/>
      <c r="BL10123" s="138"/>
      <c r="BM10123" s="138"/>
    </row>
    <row r="10124" spans="62:65" ht="13" thickBot="1">
      <c r="BJ10124" s="138"/>
      <c r="BK10124" s="138"/>
      <c r="BL10124" s="138"/>
      <c r="BM10124" s="138"/>
    </row>
    <row r="10125" spans="62:65" ht="13" thickBot="1">
      <c r="BJ10125" s="138"/>
      <c r="BK10125" s="138"/>
      <c r="BL10125" s="138"/>
      <c r="BM10125" s="138"/>
    </row>
    <row r="10126" spans="62:65" ht="13" thickBot="1">
      <c r="BJ10126" s="138"/>
      <c r="BK10126" s="138"/>
      <c r="BL10126" s="138"/>
      <c r="BM10126" s="138"/>
    </row>
    <row r="10127" spans="62:65" ht="13" thickBot="1">
      <c r="BJ10127" s="138"/>
      <c r="BK10127" s="138"/>
      <c r="BL10127" s="138"/>
      <c r="BM10127" s="138"/>
    </row>
    <row r="10128" spans="62:65" ht="13" thickBot="1">
      <c r="BJ10128" s="138"/>
      <c r="BK10128" s="138"/>
      <c r="BL10128" s="138"/>
      <c r="BM10128" s="138"/>
    </row>
    <row r="10129" spans="62:65" ht="13" thickBot="1">
      <c r="BJ10129" s="138"/>
      <c r="BK10129" s="138"/>
      <c r="BL10129" s="138"/>
      <c r="BM10129" s="138"/>
    </row>
    <row r="10130" spans="62:65" ht="13" thickBot="1">
      <c r="BJ10130" s="138"/>
      <c r="BK10130" s="138"/>
      <c r="BL10130" s="138"/>
      <c r="BM10130" s="138"/>
    </row>
    <row r="10131" spans="62:65" ht="13" thickBot="1">
      <c r="BJ10131" s="138"/>
      <c r="BK10131" s="138"/>
      <c r="BL10131" s="138"/>
      <c r="BM10131" s="138"/>
    </row>
    <row r="10132" spans="62:65" ht="13" thickBot="1">
      <c r="BJ10132" s="138"/>
      <c r="BK10132" s="138"/>
      <c r="BL10132" s="138"/>
      <c r="BM10132" s="138"/>
    </row>
    <row r="10133" spans="62:65" ht="13" thickBot="1">
      <c r="BJ10133" s="138"/>
      <c r="BK10133" s="138"/>
      <c r="BL10133" s="138"/>
      <c r="BM10133" s="138"/>
    </row>
    <row r="10134" spans="62:65" ht="13" thickBot="1">
      <c r="BJ10134" s="138"/>
      <c r="BK10134" s="138"/>
      <c r="BL10134" s="138"/>
      <c r="BM10134" s="138"/>
    </row>
    <row r="10135" spans="62:65" ht="13" thickBot="1">
      <c r="BJ10135" s="138"/>
      <c r="BK10135" s="138"/>
      <c r="BL10135" s="138"/>
      <c r="BM10135" s="138"/>
    </row>
    <row r="10136" spans="62:65" ht="13" thickBot="1">
      <c r="BJ10136" s="138"/>
      <c r="BK10136" s="138"/>
      <c r="BL10136" s="138"/>
      <c r="BM10136" s="138"/>
    </row>
    <row r="10137" spans="62:65" ht="13" thickBot="1">
      <c r="BJ10137" s="138"/>
      <c r="BK10137" s="138"/>
      <c r="BL10137" s="138"/>
      <c r="BM10137" s="138"/>
    </row>
    <row r="10138" spans="62:65" ht="13" thickBot="1">
      <c r="BJ10138" s="138"/>
      <c r="BK10138" s="138"/>
      <c r="BL10138" s="138"/>
      <c r="BM10138" s="138"/>
    </row>
    <row r="10139" spans="62:65" ht="13" thickBot="1">
      <c r="BJ10139" s="138"/>
      <c r="BK10139" s="138"/>
      <c r="BL10139" s="138"/>
      <c r="BM10139" s="138"/>
    </row>
    <row r="10140" spans="62:65" ht="13" thickBot="1">
      <c r="BJ10140" s="138"/>
      <c r="BK10140" s="138"/>
      <c r="BL10140" s="138"/>
      <c r="BM10140" s="138"/>
    </row>
    <row r="10141" spans="62:65" ht="13" thickBot="1">
      <c r="BJ10141" s="138"/>
      <c r="BK10141" s="138"/>
      <c r="BL10141" s="138"/>
      <c r="BM10141" s="138"/>
    </row>
    <row r="10142" spans="62:65" ht="13" thickBot="1">
      <c r="BJ10142" s="138"/>
      <c r="BK10142" s="138"/>
      <c r="BL10142" s="138"/>
      <c r="BM10142" s="138"/>
    </row>
    <row r="10143" spans="62:65" ht="13" thickBot="1">
      <c r="BJ10143" s="138"/>
      <c r="BK10143" s="138"/>
      <c r="BL10143" s="138"/>
      <c r="BM10143" s="138"/>
    </row>
    <row r="10144" spans="62:65" ht="13" thickBot="1">
      <c r="BJ10144" s="138"/>
      <c r="BK10144" s="138"/>
      <c r="BL10144" s="138"/>
      <c r="BM10144" s="138"/>
    </row>
    <row r="10145" spans="62:65" ht="13" thickBot="1">
      <c r="BJ10145" s="138"/>
      <c r="BK10145" s="138"/>
      <c r="BL10145" s="138"/>
      <c r="BM10145" s="138"/>
    </row>
    <row r="10146" spans="62:65" ht="13" thickBot="1">
      <c r="BJ10146" s="138"/>
      <c r="BK10146" s="138"/>
      <c r="BL10146" s="138"/>
      <c r="BM10146" s="138"/>
    </row>
    <row r="10147" spans="62:65" ht="13" thickBot="1">
      <c r="BJ10147" s="138"/>
      <c r="BK10147" s="138"/>
      <c r="BL10147" s="138"/>
      <c r="BM10147" s="138"/>
    </row>
    <row r="10148" spans="62:65" ht="13" thickBot="1">
      <c r="BJ10148" s="138"/>
      <c r="BK10148" s="138"/>
      <c r="BL10148" s="138"/>
      <c r="BM10148" s="138"/>
    </row>
    <row r="10149" spans="62:65" ht="13" thickBot="1">
      <c r="BJ10149" s="138"/>
      <c r="BK10149" s="138"/>
      <c r="BL10149" s="138"/>
      <c r="BM10149" s="138"/>
    </row>
    <row r="10150" spans="62:65" ht="13" thickBot="1">
      <c r="BJ10150" s="138"/>
      <c r="BK10150" s="138"/>
      <c r="BL10150" s="138"/>
      <c r="BM10150" s="138"/>
    </row>
    <row r="10151" spans="62:65" ht="13" thickBot="1">
      <c r="BJ10151" s="138"/>
      <c r="BK10151" s="138"/>
      <c r="BL10151" s="138"/>
      <c r="BM10151" s="138"/>
    </row>
    <row r="10152" spans="62:65" ht="13" thickBot="1">
      <c r="BJ10152" s="138"/>
      <c r="BK10152" s="138"/>
      <c r="BL10152" s="138"/>
      <c r="BM10152" s="138"/>
    </row>
    <row r="10153" spans="62:65" ht="13" thickBot="1">
      <c r="BJ10153" s="138"/>
      <c r="BK10153" s="138"/>
      <c r="BL10153" s="138"/>
      <c r="BM10153" s="138"/>
    </row>
    <row r="10154" spans="62:65" ht="13" thickBot="1">
      <c r="BJ10154" s="138"/>
      <c r="BK10154" s="138"/>
      <c r="BL10154" s="138"/>
      <c r="BM10154" s="138"/>
    </row>
    <row r="10155" spans="62:65" ht="13" thickBot="1">
      <c r="BJ10155" s="138"/>
      <c r="BK10155" s="138"/>
      <c r="BL10155" s="138"/>
      <c r="BM10155" s="138"/>
    </row>
    <row r="10156" spans="62:65" ht="13" thickBot="1">
      <c r="BJ10156" s="138"/>
      <c r="BK10156" s="138"/>
      <c r="BL10156" s="138"/>
      <c r="BM10156" s="138"/>
    </row>
    <row r="10157" spans="62:65" ht="13" thickBot="1">
      <c r="BJ10157" s="138"/>
      <c r="BK10157" s="138"/>
      <c r="BL10157" s="138"/>
      <c r="BM10157" s="138"/>
    </row>
    <row r="10158" spans="62:65" ht="13" thickBot="1">
      <c r="BJ10158" s="138"/>
      <c r="BK10158" s="138"/>
      <c r="BL10158" s="138"/>
      <c r="BM10158" s="138"/>
    </row>
    <row r="10159" spans="62:65" ht="13" thickBot="1">
      <c r="BJ10159" s="138"/>
      <c r="BK10159" s="138"/>
      <c r="BL10159" s="138"/>
      <c r="BM10159" s="138"/>
    </row>
    <row r="10160" spans="62:65" ht="13" thickBot="1">
      <c r="BJ10160" s="138"/>
      <c r="BK10160" s="138"/>
      <c r="BL10160" s="138"/>
      <c r="BM10160" s="138"/>
    </row>
    <row r="10161" spans="62:65" ht="13" thickBot="1">
      <c r="BJ10161" s="138"/>
      <c r="BK10161" s="138"/>
      <c r="BL10161" s="138"/>
      <c r="BM10161" s="138"/>
    </row>
    <row r="10162" spans="62:65" ht="13" thickBot="1">
      <c r="BJ10162" s="138"/>
      <c r="BK10162" s="138"/>
      <c r="BL10162" s="138"/>
      <c r="BM10162" s="138"/>
    </row>
    <row r="10163" spans="62:65" ht="13" thickBot="1">
      <c r="BJ10163" s="138"/>
      <c r="BK10163" s="138"/>
      <c r="BL10163" s="138"/>
      <c r="BM10163" s="138"/>
    </row>
    <row r="10164" spans="62:65" ht="13" thickBot="1">
      <c r="BJ10164" s="138"/>
      <c r="BK10164" s="138"/>
      <c r="BL10164" s="138"/>
      <c r="BM10164" s="138"/>
    </row>
    <row r="10165" spans="62:65" ht="13" thickBot="1">
      <c r="BJ10165" s="138"/>
      <c r="BK10165" s="138"/>
      <c r="BL10165" s="138"/>
      <c r="BM10165" s="138"/>
    </row>
    <row r="10166" spans="62:65" ht="13" thickBot="1">
      <c r="BJ10166" s="138"/>
      <c r="BK10166" s="138"/>
      <c r="BL10166" s="138"/>
      <c r="BM10166" s="138"/>
    </row>
    <row r="10167" spans="62:65" ht="13" thickBot="1">
      <c r="BJ10167" s="138"/>
      <c r="BK10167" s="138"/>
      <c r="BL10167" s="138"/>
      <c r="BM10167" s="138"/>
    </row>
    <row r="10168" spans="62:65" ht="13" thickBot="1">
      <c r="BJ10168" s="138"/>
      <c r="BK10168" s="138"/>
      <c r="BL10168" s="138"/>
      <c r="BM10168" s="138"/>
    </row>
    <row r="10169" spans="62:65" ht="13" thickBot="1">
      <c r="BJ10169" s="138"/>
      <c r="BK10169" s="138"/>
      <c r="BL10169" s="138"/>
      <c r="BM10169" s="138"/>
    </row>
    <row r="10170" spans="62:65" ht="13" thickBot="1">
      <c r="BJ10170" s="138"/>
      <c r="BK10170" s="138"/>
      <c r="BL10170" s="138"/>
      <c r="BM10170" s="138"/>
    </row>
    <row r="10171" spans="62:65" ht="13" thickBot="1">
      <c r="BJ10171" s="138"/>
      <c r="BK10171" s="138"/>
      <c r="BL10171" s="138"/>
      <c r="BM10171" s="138"/>
    </row>
    <row r="10172" spans="62:65" ht="13" thickBot="1">
      <c r="BJ10172" s="138"/>
      <c r="BK10172" s="138"/>
      <c r="BL10172" s="138"/>
      <c r="BM10172" s="138"/>
    </row>
    <row r="10173" spans="62:65" ht="13" thickBot="1">
      <c r="BJ10173" s="138"/>
      <c r="BK10173" s="138"/>
      <c r="BL10173" s="138"/>
      <c r="BM10173" s="138"/>
    </row>
    <row r="10174" spans="62:65" ht="13" thickBot="1">
      <c r="BJ10174" s="138"/>
      <c r="BK10174" s="138"/>
      <c r="BL10174" s="138"/>
      <c r="BM10174" s="138"/>
    </row>
    <row r="10175" spans="62:65" ht="13" thickBot="1">
      <c r="BJ10175" s="138"/>
      <c r="BK10175" s="138"/>
      <c r="BL10175" s="138"/>
      <c r="BM10175" s="138"/>
    </row>
    <row r="10176" spans="62:65" ht="13" thickBot="1">
      <c r="BJ10176" s="138"/>
      <c r="BK10176" s="138"/>
      <c r="BL10176" s="138"/>
      <c r="BM10176" s="138"/>
    </row>
    <row r="10177" spans="62:65" ht="13" thickBot="1">
      <c r="BJ10177" s="138"/>
      <c r="BK10177" s="138"/>
      <c r="BL10177" s="138"/>
      <c r="BM10177" s="138"/>
    </row>
    <row r="10178" spans="62:65" ht="13" thickBot="1">
      <c r="BJ10178" s="138"/>
      <c r="BK10178" s="138"/>
      <c r="BL10178" s="138"/>
      <c r="BM10178" s="138"/>
    </row>
    <row r="10179" spans="62:65" ht="13" thickBot="1">
      <c r="BJ10179" s="138"/>
      <c r="BK10179" s="138"/>
      <c r="BL10179" s="138"/>
      <c r="BM10179" s="138"/>
    </row>
    <row r="10180" spans="62:65" ht="13" thickBot="1">
      <c r="BJ10180" s="138"/>
      <c r="BK10180" s="138"/>
      <c r="BL10180" s="138"/>
      <c r="BM10180" s="138"/>
    </row>
    <row r="10181" spans="62:65" ht="13" thickBot="1">
      <c r="BJ10181" s="138"/>
      <c r="BK10181" s="138"/>
      <c r="BL10181" s="138"/>
      <c r="BM10181" s="138"/>
    </row>
    <row r="10182" spans="62:65" ht="13" thickBot="1">
      <c r="BJ10182" s="138"/>
      <c r="BK10182" s="138"/>
      <c r="BL10182" s="138"/>
      <c r="BM10182" s="138"/>
    </row>
    <row r="10183" spans="62:65" ht="13" thickBot="1">
      <c r="BJ10183" s="138"/>
      <c r="BK10183" s="138"/>
      <c r="BL10183" s="138"/>
      <c r="BM10183" s="138"/>
    </row>
    <row r="10184" spans="62:65" ht="13" thickBot="1">
      <c r="BJ10184" s="138"/>
      <c r="BK10184" s="138"/>
      <c r="BL10184" s="138"/>
      <c r="BM10184" s="138"/>
    </row>
    <row r="10185" spans="62:65" ht="13" thickBot="1">
      <c r="BJ10185" s="138"/>
      <c r="BK10185" s="138"/>
      <c r="BL10185" s="138"/>
      <c r="BM10185" s="138"/>
    </row>
    <row r="10186" spans="62:65" ht="13" thickBot="1">
      <c r="BJ10186" s="138"/>
      <c r="BK10186" s="138"/>
      <c r="BL10186" s="138"/>
      <c r="BM10186" s="138"/>
    </row>
    <row r="10187" spans="62:65" ht="13" thickBot="1">
      <c r="BJ10187" s="138"/>
      <c r="BK10187" s="138"/>
      <c r="BL10187" s="138"/>
      <c r="BM10187" s="138"/>
    </row>
    <row r="10188" spans="62:65" ht="13" thickBot="1">
      <c r="BJ10188" s="138"/>
      <c r="BK10188" s="138"/>
      <c r="BL10188" s="138"/>
      <c r="BM10188" s="138"/>
    </row>
    <row r="10189" spans="62:65" ht="13" thickBot="1">
      <c r="BJ10189" s="138"/>
      <c r="BK10189" s="138"/>
      <c r="BL10189" s="138"/>
      <c r="BM10189" s="138"/>
    </row>
    <row r="10190" spans="62:65" ht="13" thickBot="1">
      <c r="BJ10190" s="138"/>
      <c r="BK10190" s="138"/>
      <c r="BL10190" s="138"/>
      <c r="BM10190" s="138"/>
    </row>
    <row r="10191" spans="62:65" ht="13" thickBot="1">
      <c r="BJ10191" s="138"/>
      <c r="BK10191" s="138"/>
      <c r="BL10191" s="138"/>
      <c r="BM10191" s="138"/>
    </row>
    <row r="10192" spans="62:65" ht="13" thickBot="1">
      <c r="BJ10192" s="138"/>
      <c r="BK10192" s="138"/>
      <c r="BL10192" s="138"/>
      <c r="BM10192" s="138"/>
    </row>
    <row r="10193" spans="62:65" ht="13" thickBot="1">
      <c r="BJ10193" s="138"/>
      <c r="BK10193" s="138"/>
      <c r="BL10193" s="138"/>
      <c r="BM10193" s="138"/>
    </row>
    <row r="10194" spans="62:65" ht="13" thickBot="1">
      <c r="BJ10194" s="138"/>
      <c r="BK10194" s="138"/>
      <c r="BL10194" s="138"/>
      <c r="BM10194" s="138"/>
    </row>
    <row r="10195" spans="62:65" ht="13" thickBot="1">
      <c r="BJ10195" s="138"/>
      <c r="BK10195" s="138"/>
      <c r="BL10195" s="138"/>
      <c r="BM10195" s="138"/>
    </row>
    <row r="10196" spans="62:65" ht="13" thickBot="1">
      <c r="BJ10196" s="138"/>
      <c r="BK10196" s="138"/>
      <c r="BL10196" s="138"/>
      <c r="BM10196" s="138"/>
    </row>
    <row r="10197" spans="62:65" ht="13" thickBot="1">
      <c r="BJ10197" s="138"/>
      <c r="BK10197" s="138"/>
      <c r="BL10197" s="138"/>
      <c r="BM10197" s="138"/>
    </row>
    <row r="10198" spans="62:65" ht="13" thickBot="1">
      <c r="BJ10198" s="138"/>
      <c r="BK10198" s="138"/>
      <c r="BL10198" s="138"/>
      <c r="BM10198" s="138"/>
    </row>
    <row r="10199" spans="62:65" ht="13" thickBot="1">
      <c r="BJ10199" s="138"/>
      <c r="BK10199" s="138"/>
      <c r="BL10199" s="138"/>
      <c r="BM10199" s="138"/>
    </row>
    <row r="10200" spans="62:65" ht="13" thickBot="1">
      <c r="BJ10200" s="138"/>
      <c r="BK10200" s="138"/>
      <c r="BL10200" s="138"/>
      <c r="BM10200" s="138"/>
    </row>
    <row r="10201" spans="62:65" ht="13" thickBot="1">
      <c r="BJ10201" s="138"/>
      <c r="BK10201" s="138"/>
      <c r="BL10201" s="138"/>
      <c r="BM10201" s="138"/>
    </row>
    <row r="10202" spans="62:65" ht="13" thickBot="1">
      <c r="BJ10202" s="138"/>
      <c r="BK10202" s="138"/>
      <c r="BL10202" s="138"/>
      <c r="BM10202" s="138"/>
    </row>
    <row r="10203" spans="62:65" ht="13" thickBot="1">
      <c r="BJ10203" s="138"/>
      <c r="BK10203" s="138"/>
      <c r="BL10203" s="138"/>
      <c r="BM10203" s="138"/>
    </row>
    <row r="10204" spans="62:65" ht="13" thickBot="1">
      <c r="BJ10204" s="138"/>
      <c r="BK10204" s="138"/>
      <c r="BL10204" s="138"/>
      <c r="BM10204" s="138"/>
    </row>
    <row r="10205" spans="62:65" ht="13" thickBot="1">
      <c r="BJ10205" s="138"/>
      <c r="BK10205" s="138"/>
      <c r="BL10205" s="138"/>
      <c r="BM10205" s="138"/>
    </row>
    <row r="10206" spans="62:65" ht="13" thickBot="1">
      <c r="BJ10206" s="138"/>
      <c r="BK10206" s="138"/>
      <c r="BL10206" s="138"/>
      <c r="BM10206" s="138"/>
    </row>
    <row r="10207" spans="62:65" ht="13" thickBot="1">
      <c r="BJ10207" s="138"/>
      <c r="BK10207" s="138"/>
      <c r="BL10207" s="138"/>
      <c r="BM10207" s="138"/>
    </row>
    <row r="10208" spans="62:65" ht="13" thickBot="1">
      <c r="BJ10208" s="138"/>
      <c r="BK10208" s="138"/>
      <c r="BL10208" s="138"/>
      <c r="BM10208" s="138"/>
    </row>
    <row r="10209" spans="62:65" ht="13" thickBot="1">
      <c r="BJ10209" s="138"/>
      <c r="BK10209" s="138"/>
      <c r="BL10209" s="138"/>
      <c r="BM10209" s="138"/>
    </row>
    <row r="10210" spans="62:65" ht="13" thickBot="1">
      <c r="BJ10210" s="138"/>
      <c r="BK10210" s="138"/>
      <c r="BL10210" s="138"/>
      <c r="BM10210" s="138"/>
    </row>
    <row r="10211" spans="62:65" ht="13" thickBot="1">
      <c r="BJ10211" s="138"/>
      <c r="BK10211" s="138"/>
      <c r="BL10211" s="138"/>
      <c r="BM10211" s="138"/>
    </row>
    <row r="10212" spans="62:65" ht="13" thickBot="1">
      <c r="BJ10212" s="138"/>
      <c r="BK10212" s="138"/>
      <c r="BL10212" s="138"/>
      <c r="BM10212" s="138"/>
    </row>
    <row r="10213" spans="62:65" ht="13" thickBot="1">
      <c r="BJ10213" s="138"/>
      <c r="BK10213" s="138"/>
      <c r="BL10213" s="138"/>
      <c r="BM10213" s="138"/>
    </row>
    <row r="10214" spans="62:65" ht="13" thickBot="1">
      <c r="BJ10214" s="138"/>
      <c r="BK10214" s="138"/>
      <c r="BL10214" s="138"/>
      <c r="BM10214" s="138"/>
    </row>
    <row r="10215" spans="62:65" ht="13" thickBot="1">
      <c r="BJ10215" s="138"/>
      <c r="BK10215" s="138"/>
      <c r="BL10215" s="138"/>
      <c r="BM10215" s="138"/>
    </row>
    <row r="10216" spans="62:65" ht="13" thickBot="1">
      <c r="BJ10216" s="138"/>
      <c r="BK10216" s="138"/>
      <c r="BL10216" s="138"/>
      <c r="BM10216" s="138"/>
    </row>
    <row r="10217" spans="62:65" ht="13" thickBot="1">
      <c r="BJ10217" s="138"/>
      <c r="BK10217" s="138"/>
      <c r="BL10217" s="138"/>
      <c r="BM10217" s="138"/>
    </row>
    <row r="10218" spans="62:65" ht="13" thickBot="1">
      <c r="BJ10218" s="138"/>
      <c r="BK10218" s="138"/>
      <c r="BL10218" s="138"/>
      <c r="BM10218" s="138"/>
    </row>
    <row r="10219" spans="62:65" ht="13" thickBot="1">
      <c r="BJ10219" s="138"/>
      <c r="BK10219" s="138"/>
      <c r="BL10219" s="138"/>
      <c r="BM10219" s="138"/>
    </row>
    <row r="10220" spans="62:65" ht="13" thickBot="1">
      <c r="BJ10220" s="138"/>
      <c r="BK10220" s="138"/>
      <c r="BL10220" s="138"/>
      <c r="BM10220" s="138"/>
    </row>
    <row r="10221" spans="62:65" ht="13" thickBot="1">
      <c r="BJ10221" s="138"/>
      <c r="BK10221" s="138"/>
      <c r="BL10221" s="138"/>
      <c r="BM10221" s="138"/>
    </row>
    <row r="10222" spans="62:65" ht="13" thickBot="1">
      <c r="BJ10222" s="138"/>
      <c r="BK10222" s="138"/>
      <c r="BL10222" s="138"/>
      <c r="BM10222" s="138"/>
    </row>
    <row r="10223" spans="62:65" ht="13" thickBot="1">
      <c r="BJ10223" s="138"/>
      <c r="BK10223" s="138"/>
      <c r="BL10223" s="138"/>
      <c r="BM10223" s="138"/>
    </row>
    <row r="10224" spans="62:65" ht="13" thickBot="1">
      <c r="BJ10224" s="138"/>
      <c r="BK10224" s="138"/>
      <c r="BL10224" s="138"/>
      <c r="BM10224" s="138"/>
    </row>
    <row r="10225" spans="62:65" ht="13" thickBot="1">
      <c r="BJ10225" s="138"/>
      <c r="BK10225" s="138"/>
      <c r="BL10225" s="138"/>
      <c r="BM10225" s="138"/>
    </row>
    <row r="10226" spans="62:65" ht="13" thickBot="1">
      <c r="BJ10226" s="138"/>
      <c r="BK10226" s="138"/>
      <c r="BL10226" s="138"/>
      <c r="BM10226" s="138"/>
    </row>
    <row r="10227" spans="62:65" ht="13" thickBot="1">
      <c r="BJ10227" s="138"/>
      <c r="BK10227" s="138"/>
      <c r="BL10227" s="138"/>
      <c r="BM10227" s="138"/>
    </row>
    <row r="10228" spans="62:65" ht="13" thickBot="1">
      <c r="BJ10228" s="138"/>
      <c r="BK10228" s="138"/>
      <c r="BL10228" s="138"/>
      <c r="BM10228" s="138"/>
    </row>
    <row r="10229" spans="62:65" ht="13" thickBot="1">
      <c r="BJ10229" s="138"/>
      <c r="BK10229" s="138"/>
      <c r="BL10229" s="138"/>
      <c r="BM10229" s="138"/>
    </row>
    <row r="10230" spans="62:65" ht="13" thickBot="1">
      <c r="BJ10230" s="138"/>
      <c r="BK10230" s="138"/>
      <c r="BL10230" s="138"/>
      <c r="BM10230" s="138"/>
    </row>
    <row r="10231" spans="62:65" ht="13" thickBot="1">
      <c r="BJ10231" s="138"/>
      <c r="BK10231" s="138"/>
      <c r="BL10231" s="138"/>
      <c r="BM10231" s="138"/>
    </row>
    <row r="10232" spans="62:65" ht="13" thickBot="1">
      <c r="BJ10232" s="138"/>
      <c r="BK10232" s="138"/>
      <c r="BL10232" s="138"/>
      <c r="BM10232" s="138"/>
    </row>
    <row r="10233" spans="62:65" ht="13" thickBot="1">
      <c r="BJ10233" s="138"/>
      <c r="BK10233" s="138"/>
      <c r="BL10233" s="138"/>
      <c r="BM10233" s="138"/>
    </row>
    <row r="10234" spans="62:65" ht="13" thickBot="1">
      <c r="BJ10234" s="138"/>
      <c r="BK10234" s="138"/>
      <c r="BL10234" s="138"/>
      <c r="BM10234" s="138"/>
    </row>
    <row r="10235" spans="62:65" ht="13" thickBot="1">
      <c r="BJ10235" s="138"/>
      <c r="BK10235" s="138"/>
      <c r="BL10235" s="138"/>
      <c r="BM10235" s="138"/>
    </row>
    <row r="10236" spans="62:65" ht="13" thickBot="1">
      <c r="BJ10236" s="138"/>
      <c r="BK10236" s="138"/>
      <c r="BL10236" s="138"/>
      <c r="BM10236" s="138"/>
    </row>
    <row r="10237" spans="62:65" ht="13" thickBot="1">
      <c r="BJ10237" s="138"/>
      <c r="BK10237" s="138"/>
      <c r="BL10237" s="138"/>
      <c r="BM10237" s="138"/>
    </row>
    <row r="10238" spans="62:65" ht="13" thickBot="1">
      <c r="BJ10238" s="138"/>
      <c r="BK10238" s="138"/>
      <c r="BL10238" s="138"/>
      <c r="BM10238" s="138"/>
    </row>
    <row r="10239" spans="62:65" ht="13" thickBot="1">
      <c r="BJ10239" s="138"/>
      <c r="BK10239" s="138"/>
      <c r="BL10239" s="138"/>
      <c r="BM10239" s="138"/>
    </row>
    <row r="10240" spans="62:65" ht="13" thickBot="1">
      <c r="BJ10240" s="138"/>
      <c r="BK10240" s="138"/>
      <c r="BL10240" s="138"/>
      <c r="BM10240" s="138"/>
    </row>
    <row r="10241" spans="62:65" ht="13" thickBot="1">
      <c r="BJ10241" s="138"/>
      <c r="BK10241" s="138"/>
      <c r="BL10241" s="138"/>
      <c r="BM10241" s="138"/>
    </row>
    <row r="10242" spans="62:65" ht="13" thickBot="1">
      <c r="BJ10242" s="138"/>
      <c r="BK10242" s="138"/>
      <c r="BL10242" s="138"/>
      <c r="BM10242" s="138"/>
    </row>
    <row r="10243" spans="62:65" ht="13" thickBot="1">
      <c r="BJ10243" s="138"/>
      <c r="BK10243" s="138"/>
      <c r="BL10243" s="138"/>
      <c r="BM10243" s="138"/>
    </row>
    <row r="10244" spans="62:65" ht="13" thickBot="1">
      <c r="BJ10244" s="138"/>
      <c r="BK10244" s="138"/>
      <c r="BL10244" s="138"/>
      <c r="BM10244" s="138"/>
    </row>
    <row r="10245" spans="62:65" ht="13" thickBot="1">
      <c r="BJ10245" s="138"/>
      <c r="BK10245" s="138"/>
      <c r="BL10245" s="138"/>
      <c r="BM10245" s="138"/>
    </row>
    <row r="10246" spans="62:65" ht="13" thickBot="1">
      <c r="BJ10246" s="138"/>
      <c r="BK10246" s="138"/>
      <c r="BL10246" s="138"/>
      <c r="BM10246" s="138"/>
    </row>
    <row r="10247" spans="62:65" ht="13" thickBot="1">
      <c r="BJ10247" s="138"/>
      <c r="BK10247" s="138"/>
      <c r="BL10247" s="138"/>
      <c r="BM10247" s="138"/>
    </row>
    <row r="10248" spans="62:65" ht="13" thickBot="1">
      <c r="BJ10248" s="138"/>
      <c r="BK10248" s="138"/>
      <c r="BL10248" s="138"/>
      <c r="BM10248" s="138"/>
    </row>
    <row r="10249" spans="62:65" ht="13" thickBot="1">
      <c r="BJ10249" s="138"/>
      <c r="BK10249" s="138"/>
      <c r="BL10249" s="138"/>
      <c r="BM10249" s="138"/>
    </row>
    <row r="10250" spans="62:65" ht="13" thickBot="1">
      <c r="BJ10250" s="138"/>
      <c r="BK10250" s="138"/>
      <c r="BL10250" s="138"/>
      <c r="BM10250" s="138"/>
    </row>
    <row r="10251" spans="62:65" ht="13" thickBot="1">
      <c r="BJ10251" s="138"/>
      <c r="BK10251" s="138"/>
      <c r="BL10251" s="138"/>
      <c r="BM10251" s="138"/>
    </row>
    <row r="10252" spans="62:65" ht="13" thickBot="1">
      <c r="BJ10252" s="138"/>
      <c r="BK10252" s="138"/>
      <c r="BL10252" s="138"/>
      <c r="BM10252" s="138"/>
    </row>
    <row r="10253" spans="62:65" ht="13" thickBot="1">
      <c r="BJ10253" s="138"/>
      <c r="BK10253" s="138"/>
      <c r="BL10253" s="138"/>
      <c r="BM10253" s="138"/>
    </row>
    <row r="10254" spans="62:65" ht="13" thickBot="1">
      <c r="BJ10254" s="138"/>
      <c r="BK10254" s="138"/>
      <c r="BL10254" s="138"/>
      <c r="BM10254" s="138"/>
    </row>
    <row r="10255" spans="62:65" ht="13" thickBot="1">
      <c r="BJ10255" s="138"/>
      <c r="BK10255" s="138"/>
      <c r="BL10255" s="138"/>
      <c r="BM10255" s="138"/>
    </row>
    <row r="10256" spans="62:65" ht="13" thickBot="1">
      <c r="BJ10256" s="138"/>
      <c r="BK10256" s="138"/>
      <c r="BL10256" s="138"/>
      <c r="BM10256" s="138"/>
    </row>
    <row r="10257" spans="62:65" ht="13" thickBot="1">
      <c r="BJ10257" s="138"/>
      <c r="BK10257" s="138"/>
      <c r="BL10257" s="138"/>
      <c r="BM10257" s="138"/>
    </row>
    <row r="10258" spans="62:65" ht="13" thickBot="1">
      <c r="BJ10258" s="138"/>
      <c r="BK10258" s="138"/>
      <c r="BL10258" s="138"/>
      <c r="BM10258" s="138"/>
    </row>
    <row r="10259" spans="62:65" ht="13" thickBot="1">
      <c r="BJ10259" s="138"/>
      <c r="BK10259" s="138"/>
      <c r="BL10259" s="138"/>
      <c r="BM10259" s="138"/>
    </row>
    <row r="10260" spans="62:65" ht="13" thickBot="1">
      <c r="BJ10260" s="138"/>
      <c r="BK10260" s="138"/>
      <c r="BL10260" s="138"/>
      <c r="BM10260" s="138"/>
    </row>
    <row r="10261" spans="62:65" ht="13" thickBot="1">
      <c r="BJ10261" s="138"/>
      <c r="BK10261" s="138"/>
      <c r="BL10261" s="138"/>
      <c r="BM10261" s="138"/>
    </row>
    <row r="10262" spans="62:65" ht="13" thickBot="1">
      <c r="BJ10262" s="138"/>
      <c r="BK10262" s="138"/>
      <c r="BL10262" s="138"/>
      <c r="BM10262" s="138"/>
    </row>
    <row r="10263" spans="62:65" ht="13" thickBot="1">
      <c r="BJ10263" s="138"/>
      <c r="BK10263" s="138"/>
      <c r="BL10263" s="138"/>
      <c r="BM10263" s="138"/>
    </row>
    <row r="10264" spans="62:65" ht="13" thickBot="1">
      <c r="BJ10264" s="138"/>
      <c r="BK10264" s="138"/>
      <c r="BL10264" s="138"/>
      <c r="BM10264" s="138"/>
    </row>
    <row r="10265" spans="62:65" ht="13" thickBot="1">
      <c r="BJ10265" s="138"/>
      <c r="BK10265" s="138"/>
      <c r="BL10265" s="138"/>
      <c r="BM10265" s="138"/>
    </row>
    <row r="10266" spans="62:65" ht="13" thickBot="1">
      <c r="BJ10266" s="138"/>
      <c r="BK10266" s="138"/>
      <c r="BL10266" s="138"/>
      <c r="BM10266" s="138"/>
    </row>
    <row r="10267" spans="62:65" ht="13" thickBot="1">
      <c r="BJ10267" s="138"/>
      <c r="BK10267" s="138"/>
      <c r="BL10267" s="138"/>
      <c r="BM10267" s="138"/>
    </row>
    <row r="10268" spans="62:65" ht="13" thickBot="1">
      <c r="BJ10268" s="138"/>
      <c r="BK10268" s="138"/>
      <c r="BL10268" s="138"/>
      <c r="BM10268" s="138"/>
    </row>
    <row r="10269" spans="62:65" ht="13" thickBot="1">
      <c r="BJ10269" s="138"/>
      <c r="BK10269" s="138"/>
      <c r="BL10269" s="138"/>
      <c r="BM10269" s="138"/>
    </row>
    <row r="10270" spans="62:65" ht="13" thickBot="1">
      <c r="BJ10270" s="138"/>
      <c r="BK10270" s="138"/>
      <c r="BL10270" s="138"/>
      <c r="BM10270" s="138"/>
    </row>
    <row r="10271" spans="62:65" ht="13" thickBot="1">
      <c r="BJ10271" s="138"/>
      <c r="BK10271" s="138"/>
      <c r="BL10271" s="138"/>
      <c r="BM10271" s="138"/>
    </row>
    <row r="10272" spans="62:65" ht="13" thickBot="1">
      <c r="BJ10272" s="138"/>
      <c r="BK10272" s="138"/>
      <c r="BL10272" s="138"/>
      <c r="BM10272" s="138"/>
    </row>
    <row r="10273" spans="62:65" ht="13" thickBot="1">
      <c r="BJ10273" s="138"/>
      <c r="BK10273" s="138"/>
      <c r="BL10273" s="138"/>
      <c r="BM10273" s="138"/>
    </row>
    <row r="10274" spans="62:65" ht="13" thickBot="1">
      <c r="BJ10274" s="138"/>
      <c r="BK10274" s="138"/>
      <c r="BL10274" s="138"/>
      <c r="BM10274" s="138"/>
    </row>
    <row r="10275" spans="62:65" ht="13" thickBot="1">
      <c r="BJ10275" s="138"/>
      <c r="BK10275" s="138"/>
      <c r="BL10275" s="138"/>
      <c r="BM10275" s="138"/>
    </row>
    <row r="10276" spans="62:65" ht="13" thickBot="1">
      <c r="BJ10276" s="138"/>
      <c r="BK10276" s="138"/>
      <c r="BL10276" s="138"/>
      <c r="BM10276" s="138"/>
    </row>
    <row r="10277" spans="62:65" ht="13" thickBot="1">
      <c r="BJ10277" s="138"/>
      <c r="BK10277" s="138"/>
      <c r="BL10277" s="138"/>
      <c r="BM10277" s="138"/>
    </row>
    <row r="10278" spans="62:65" ht="13" thickBot="1">
      <c r="BJ10278" s="138"/>
      <c r="BK10278" s="138"/>
      <c r="BL10278" s="138"/>
      <c r="BM10278" s="138"/>
    </row>
    <row r="10279" spans="62:65" ht="13" thickBot="1">
      <c r="BJ10279" s="138"/>
      <c r="BK10279" s="138"/>
      <c r="BL10279" s="138"/>
      <c r="BM10279" s="138"/>
    </row>
    <row r="10280" spans="62:65" ht="13" thickBot="1">
      <c r="BJ10280" s="138"/>
      <c r="BK10280" s="138"/>
      <c r="BL10280" s="138"/>
      <c r="BM10280" s="138"/>
    </row>
    <row r="10281" spans="62:65" ht="13" thickBot="1">
      <c r="BJ10281" s="138"/>
      <c r="BK10281" s="138"/>
      <c r="BL10281" s="138"/>
      <c r="BM10281" s="138"/>
    </row>
    <row r="10282" spans="62:65" ht="13" thickBot="1">
      <c r="BJ10282" s="138"/>
      <c r="BK10282" s="138"/>
      <c r="BL10282" s="138"/>
      <c r="BM10282" s="138"/>
    </row>
    <row r="10283" spans="62:65" ht="13" thickBot="1">
      <c r="BJ10283" s="138"/>
      <c r="BK10283" s="138"/>
      <c r="BL10283" s="138"/>
      <c r="BM10283" s="138"/>
    </row>
    <row r="10284" spans="62:65" ht="13" thickBot="1">
      <c r="BJ10284" s="138"/>
      <c r="BK10284" s="138"/>
      <c r="BL10284" s="138"/>
      <c r="BM10284" s="138"/>
    </row>
    <row r="10285" spans="62:65" ht="13" thickBot="1">
      <c r="BJ10285" s="138"/>
      <c r="BK10285" s="138"/>
      <c r="BL10285" s="138"/>
      <c r="BM10285" s="138"/>
    </row>
    <row r="10286" spans="62:65" ht="13" thickBot="1">
      <c r="BJ10286" s="138"/>
      <c r="BK10286" s="138"/>
      <c r="BL10286" s="138"/>
      <c r="BM10286" s="138"/>
    </row>
    <row r="10287" spans="62:65" ht="13" thickBot="1">
      <c r="BJ10287" s="138"/>
      <c r="BK10287" s="138"/>
      <c r="BL10287" s="138"/>
      <c r="BM10287" s="138"/>
    </row>
    <row r="10288" spans="62:65" ht="13" thickBot="1">
      <c r="BJ10288" s="138"/>
      <c r="BK10288" s="138"/>
      <c r="BL10288" s="138"/>
      <c r="BM10288" s="138"/>
    </row>
    <row r="10289" spans="62:65" ht="13" thickBot="1">
      <c r="BJ10289" s="138"/>
      <c r="BK10289" s="138"/>
      <c r="BL10289" s="138"/>
      <c r="BM10289" s="138"/>
    </row>
    <row r="10290" spans="62:65" ht="13" thickBot="1">
      <c r="BJ10290" s="138"/>
      <c r="BK10290" s="138"/>
      <c r="BL10290" s="138"/>
      <c r="BM10290" s="138"/>
    </row>
    <row r="10291" spans="62:65" ht="13" thickBot="1">
      <c r="BJ10291" s="138"/>
      <c r="BK10291" s="138"/>
      <c r="BL10291" s="138"/>
      <c r="BM10291" s="138"/>
    </row>
    <row r="10292" spans="62:65" ht="13" thickBot="1">
      <c r="BJ10292" s="138"/>
      <c r="BK10292" s="138"/>
      <c r="BL10292" s="138"/>
      <c r="BM10292" s="138"/>
    </row>
    <row r="10293" spans="62:65" ht="13" thickBot="1">
      <c r="BJ10293" s="138"/>
      <c r="BK10293" s="138"/>
      <c r="BL10293" s="138"/>
      <c r="BM10293" s="138"/>
    </row>
    <row r="10294" spans="62:65" ht="13" thickBot="1">
      <c r="BJ10294" s="138"/>
      <c r="BK10294" s="138"/>
      <c r="BL10294" s="138"/>
      <c r="BM10294" s="138"/>
    </row>
    <row r="10295" spans="62:65" ht="13" thickBot="1">
      <c r="BJ10295" s="138"/>
      <c r="BK10295" s="138"/>
      <c r="BL10295" s="138"/>
      <c r="BM10295" s="138"/>
    </row>
    <row r="10296" spans="62:65" ht="13" thickBot="1">
      <c r="BJ10296" s="138"/>
      <c r="BK10296" s="138"/>
      <c r="BL10296" s="138"/>
      <c r="BM10296" s="138"/>
    </row>
    <row r="10297" spans="62:65" ht="13" thickBot="1">
      <c r="BJ10297" s="138"/>
      <c r="BK10297" s="138"/>
      <c r="BL10297" s="138"/>
      <c r="BM10297" s="138"/>
    </row>
    <row r="10298" spans="62:65" ht="13" thickBot="1">
      <c r="BJ10298" s="138"/>
      <c r="BK10298" s="138"/>
      <c r="BL10298" s="138"/>
      <c r="BM10298" s="138"/>
    </row>
    <row r="10299" spans="62:65" ht="13" thickBot="1">
      <c r="BJ10299" s="138"/>
      <c r="BK10299" s="138"/>
      <c r="BL10299" s="138"/>
      <c r="BM10299" s="138"/>
    </row>
    <row r="10300" spans="62:65" ht="13" thickBot="1">
      <c r="BJ10300" s="138"/>
      <c r="BK10300" s="138"/>
      <c r="BL10300" s="138"/>
      <c r="BM10300" s="138"/>
    </row>
    <row r="10301" spans="62:65" ht="13" thickBot="1">
      <c r="BJ10301" s="138"/>
      <c r="BK10301" s="138"/>
      <c r="BL10301" s="138"/>
      <c r="BM10301" s="138"/>
    </row>
    <row r="10302" spans="62:65" ht="13" thickBot="1">
      <c r="BJ10302" s="138"/>
      <c r="BK10302" s="138"/>
      <c r="BL10302" s="138"/>
      <c r="BM10302" s="138"/>
    </row>
    <row r="10303" spans="62:65" ht="13" thickBot="1">
      <c r="BJ10303" s="138"/>
      <c r="BK10303" s="138"/>
      <c r="BL10303" s="138"/>
      <c r="BM10303" s="138"/>
    </row>
    <row r="10304" spans="62:65" ht="13" thickBot="1">
      <c r="BJ10304" s="138"/>
      <c r="BK10304" s="138"/>
      <c r="BL10304" s="138"/>
      <c r="BM10304" s="138"/>
    </row>
    <row r="10305" spans="62:65" ht="13" thickBot="1">
      <c r="BJ10305" s="138"/>
      <c r="BK10305" s="138"/>
      <c r="BL10305" s="138"/>
      <c r="BM10305" s="138"/>
    </row>
    <row r="10306" spans="62:65" ht="13" thickBot="1">
      <c r="BJ10306" s="138"/>
      <c r="BK10306" s="138"/>
      <c r="BL10306" s="138"/>
      <c r="BM10306" s="138"/>
    </row>
    <row r="10307" spans="62:65" ht="13" thickBot="1">
      <c r="BJ10307" s="138"/>
      <c r="BK10307" s="138"/>
      <c r="BL10307" s="138"/>
      <c r="BM10307" s="138"/>
    </row>
    <row r="10308" spans="62:65" ht="13" thickBot="1">
      <c r="BJ10308" s="138"/>
      <c r="BK10308" s="138"/>
      <c r="BL10308" s="138"/>
      <c r="BM10308" s="138"/>
    </row>
    <row r="10309" spans="62:65" ht="13" thickBot="1">
      <c r="BJ10309" s="138"/>
      <c r="BK10309" s="138"/>
      <c r="BL10309" s="138"/>
      <c r="BM10309" s="138"/>
    </row>
    <row r="10310" spans="62:65" ht="13" thickBot="1">
      <c r="BJ10310" s="138"/>
      <c r="BK10310" s="138"/>
      <c r="BL10310" s="138"/>
      <c r="BM10310" s="138"/>
    </row>
    <row r="10311" spans="62:65" ht="13" thickBot="1">
      <c r="BJ10311" s="138"/>
      <c r="BK10311" s="138"/>
      <c r="BL10311" s="138"/>
      <c r="BM10311" s="138"/>
    </row>
    <row r="10312" spans="62:65" ht="13" thickBot="1">
      <c r="BJ10312" s="138"/>
      <c r="BK10312" s="138"/>
      <c r="BL10312" s="138"/>
      <c r="BM10312" s="138"/>
    </row>
    <row r="10313" spans="62:65" ht="13" thickBot="1">
      <c r="BJ10313" s="138"/>
      <c r="BK10313" s="138"/>
      <c r="BL10313" s="138"/>
      <c r="BM10313" s="138"/>
    </row>
    <row r="10314" spans="62:65" ht="13" thickBot="1">
      <c r="BJ10314" s="138"/>
      <c r="BK10314" s="138"/>
      <c r="BL10314" s="138"/>
      <c r="BM10314" s="138"/>
    </row>
    <row r="10315" spans="62:65" ht="13" thickBot="1">
      <c r="BJ10315" s="138"/>
      <c r="BK10315" s="138"/>
      <c r="BL10315" s="138"/>
      <c r="BM10315" s="138"/>
    </row>
    <row r="10316" spans="62:65" ht="13" thickBot="1">
      <c r="BJ10316" s="138"/>
      <c r="BK10316" s="138"/>
      <c r="BL10316" s="138"/>
      <c r="BM10316" s="138"/>
    </row>
    <row r="10317" spans="62:65" ht="13" thickBot="1">
      <c r="BJ10317" s="138"/>
      <c r="BK10317" s="138"/>
      <c r="BL10317" s="138"/>
      <c r="BM10317" s="138"/>
    </row>
    <row r="10318" spans="62:65" ht="13" thickBot="1">
      <c r="BJ10318" s="138"/>
      <c r="BK10318" s="138"/>
      <c r="BL10318" s="138"/>
      <c r="BM10318" s="138"/>
    </row>
    <row r="10319" spans="62:65" ht="13" thickBot="1">
      <c r="BJ10319" s="138"/>
      <c r="BK10319" s="138"/>
      <c r="BL10319" s="138"/>
      <c r="BM10319" s="138"/>
    </row>
    <row r="10320" spans="62:65" ht="13" thickBot="1">
      <c r="BJ10320" s="138"/>
      <c r="BK10320" s="138"/>
      <c r="BL10320" s="138"/>
      <c r="BM10320" s="138"/>
    </row>
    <row r="10321" spans="62:65" ht="13" thickBot="1">
      <c r="BJ10321" s="138"/>
      <c r="BK10321" s="138"/>
      <c r="BL10321" s="138"/>
      <c r="BM10321" s="138"/>
    </row>
    <row r="10322" spans="62:65" ht="13" thickBot="1">
      <c r="BJ10322" s="138"/>
      <c r="BK10322" s="138"/>
      <c r="BL10322" s="138"/>
      <c r="BM10322" s="138"/>
    </row>
    <row r="10323" spans="62:65" ht="13" thickBot="1">
      <c r="BJ10323" s="138"/>
      <c r="BK10323" s="138"/>
      <c r="BL10323" s="138"/>
      <c r="BM10323" s="138"/>
    </row>
    <row r="10324" spans="62:65" ht="13" thickBot="1">
      <c r="BJ10324" s="138"/>
      <c r="BK10324" s="138"/>
      <c r="BL10324" s="138"/>
      <c r="BM10324" s="138"/>
    </row>
    <row r="10325" spans="62:65" ht="13" thickBot="1">
      <c r="BJ10325" s="138"/>
      <c r="BK10325" s="138"/>
      <c r="BL10325" s="138"/>
      <c r="BM10325" s="138"/>
    </row>
    <row r="10326" spans="62:65" ht="13" thickBot="1">
      <c r="BJ10326" s="138"/>
      <c r="BK10326" s="138"/>
      <c r="BL10326" s="138"/>
      <c r="BM10326" s="138"/>
    </row>
    <row r="10327" spans="62:65" ht="13" thickBot="1">
      <c r="BJ10327" s="138"/>
      <c r="BK10327" s="138"/>
      <c r="BL10327" s="138"/>
      <c r="BM10327" s="138"/>
    </row>
    <row r="10328" spans="62:65" ht="13" thickBot="1">
      <c r="BJ10328" s="138"/>
      <c r="BK10328" s="138"/>
      <c r="BL10328" s="138"/>
      <c r="BM10328" s="138"/>
    </row>
    <row r="10329" spans="62:65" ht="13" thickBot="1">
      <c r="BJ10329" s="138"/>
      <c r="BK10329" s="138"/>
      <c r="BL10329" s="138"/>
      <c r="BM10329" s="138"/>
    </row>
    <row r="10330" spans="62:65" ht="13" thickBot="1">
      <c r="BJ10330" s="138"/>
      <c r="BK10330" s="138"/>
      <c r="BL10330" s="138"/>
      <c r="BM10330" s="138"/>
    </row>
    <row r="10331" spans="62:65" ht="13" thickBot="1">
      <c r="BJ10331" s="138"/>
      <c r="BK10331" s="138"/>
      <c r="BL10331" s="138"/>
      <c r="BM10331" s="138"/>
    </row>
    <row r="10332" spans="62:65" ht="13" thickBot="1">
      <c r="BJ10332" s="138"/>
      <c r="BK10332" s="138"/>
      <c r="BL10332" s="138"/>
      <c r="BM10332" s="138"/>
    </row>
    <row r="10333" spans="62:65" ht="13" thickBot="1">
      <c r="BJ10333" s="138"/>
      <c r="BK10333" s="138"/>
      <c r="BL10333" s="138"/>
      <c r="BM10333" s="138"/>
    </row>
    <row r="10334" spans="62:65" ht="13" thickBot="1">
      <c r="BJ10334" s="138"/>
      <c r="BK10334" s="138"/>
      <c r="BL10334" s="138"/>
      <c r="BM10334" s="138"/>
    </row>
    <row r="10335" spans="62:65" ht="13" thickBot="1">
      <c r="BJ10335" s="138"/>
      <c r="BK10335" s="138"/>
      <c r="BL10335" s="138"/>
      <c r="BM10335" s="138"/>
    </row>
    <row r="10336" spans="62:65" ht="13" thickBot="1">
      <c r="BJ10336" s="138"/>
      <c r="BK10336" s="138"/>
      <c r="BL10336" s="138"/>
      <c r="BM10336" s="138"/>
    </row>
    <row r="10337" spans="62:65" ht="13" thickBot="1">
      <c r="BJ10337" s="138"/>
      <c r="BK10337" s="138"/>
      <c r="BL10337" s="138"/>
      <c r="BM10337" s="138"/>
    </row>
    <row r="10338" spans="62:65" ht="13" thickBot="1">
      <c r="BJ10338" s="138"/>
      <c r="BK10338" s="138"/>
      <c r="BL10338" s="138"/>
      <c r="BM10338" s="138"/>
    </row>
    <row r="10339" spans="62:65" ht="13" thickBot="1">
      <c r="BJ10339" s="138"/>
      <c r="BK10339" s="138"/>
      <c r="BL10339" s="138"/>
      <c r="BM10339" s="138"/>
    </row>
    <row r="10340" spans="62:65" ht="13" thickBot="1">
      <c r="BJ10340" s="138"/>
      <c r="BK10340" s="138"/>
      <c r="BL10340" s="138"/>
      <c r="BM10340" s="138"/>
    </row>
    <row r="10341" spans="62:65" ht="13" thickBot="1">
      <c r="BJ10341" s="138"/>
      <c r="BK10341" s="138"/>
      <c r="BL10341" s="138"/>
      <c r="BM10341" s="138"/>
    </row>
    <row r="10342" spans="62:65" ht="13" thickBot="1">
      <c r="BJ10342" s="138"/>
      <c r="BK10342" s="138"/>
      <c r="BL10342" s="138"/>
      <c r="BM10342" s="138"/>
    </row>
    <row r="10343" spans="62:65" ht="13" thickBot="1">
      <c r="BJ10343" s="138"/>
      <c r="BK10343" s="138"/>
      <c r="BL10343" s="138"/>
      <c r="BM10343" s="138"/>
    </row>
    <row r="10344" spans="62:65" ht="13" thickBot="1">
      <c r="BJ10344" s="138"/>
      <c r="BK10344" s="138"/>
      <c r="BL10344" s="138"/>
      <c r="BM10344" s="138"/>
    </row>
    <row r="10345" spans="62:65" ht="13" thickBot="1">
      <c r="BJ10345" s="138"/>
      <c r="BK10345" s="138"/>
      <c r="BL10345" s="138"/>
      <c r="BM10345" s="138"/>
    </row>
    <row r="10346" spans="62:65" ht="13" thickBot="1">
      <c r="BJ10346" s="138"/>
      <c r="BK10346" s="138"/>
      <c r="BL10346" s="138"/>
      <c r="BM10346" s="138"/>
    </row>
    <row r="10347" spans="62:65" ht="13" thickBot="1">
      <c r="BJ10347" s="138"/>
      <c r="BK10347" s="138"/>
      <c r="BL10347" s="138"/>
      <c r="BM10347" s="138"/>
    </row>
    <row r="10348" spans="62:65" ht="13" thickBot="1">
      <c r="BJ10348" s="138"/>
      <c r="BK10348" s="138"/>
      <c r="BL10348" s="138"/>
      <c r="BM10348" s="138"/>
    </row>
    <row r="10349" spans="62:65" ht="13" thickBot="1">
      <c r="BJ10349" s="138"/>
      <c r="BK10349" s="138"/>
      <c r="BL10349" s="138"/>
      <c r="BM10349" s="138"/>
    </row>
    <row r="10350" spans="62:65" ht="13" thickBot="1">
      <c r="BJ10350" s="138"/>
      <c r="BK10350" s="138"/>
      <c r="BL10350" s="138"/>
      <c r="BM10350" s="138"/>
    </row>
    <row r="10351" spans="62:65" ht="13" thickBot="1">
      <c r="BJ10351" s="138"/>
      <c r="BK10351" s="138"/>
      <c r="BL10351" s="138"/>
      <c r="BM10351" s="138"/>
    </row>
    <row r="10352" spans="62:65" ht="13" thickBot="1">
      <c r="BJ10352" s="138"/>
      <c r="BK10352" s="138"/>
      <c r="BL10352" s="138"/>
      <c r="BM10352" s="138"/>
    </row>
    <row r="10353" spans="62:65" ht="13" thickBot="1">
      <c r="BJ10353" s="138"/>
      <c r="BK10353" s="138"/>
      <c r="BL10353" s="138"/>
      <c r="BM10353" s="138"/>
    </row>
    <row r="10354" spans="62:65" ht="13" thickBot="1">
      <c r="BJ10354" s="138"/>
      <c r="BK10354" s="138"/>
      <c r="BL10354" s="138"/>
      <c r="BM10354" s="138"/>
    </row>
    <row r="10355" spans="62:65" ht="13" thickBot="1">
      <c r="BJ10355" s="138"/>
      <c r="BK10355" s="138"/>
      <c r="BL10355" s="138"/>
      <c r="BM10355" s="138"/>
    </row>
    <row r="10356" spans="62:65" ht="13" thickBot="1">
      <c r="BJ10356" s="138"/>
      <c r="BK10356" s="138"/>
      <c r="BL10356" s="138"/>
      <c r="BM10356" s="138"/>
    </row>
    <row r="10357" spans="62:65" ht="13" thickBot="1">
      <c r="BJ10357" s="138"/>
      <c r="BK10357" s="138"/>
      <c r="BL10357" s="138"/>
      <c r="BM10357" s="138"/>
    </row>
    <row r="10358" spans="62:65" ht="13" thickBot="1">
      <c r="BJ10358" s="138"/>
      <c r="BK10358" s="138"/>
      <c r="BL10358" s="138"/>
      <c r="BM10358" s="138"/>
    </row>
    <row r="10359" spans="62:65" ht="13" thickBot="1">
      <c r="BJ10359" s="138"/>
      <c r="BK10359" s="138"/>
      <c r="BL10359" s="138"/>
      <c r="BM10359" s="138"/>
    </row>
    <row r="10360" spans="62:65" ht="13" thickBot="1">
      <c r="BJ10360" s="138"/>
      <c r="BK10360" s="138"/>
      <c r="BL10360" s="138"/>
      <c r="BM10360" s="138"/>
    </row>
    <row r="10361" spans="62:65" ht="13" thickBot="1">
      <c r="BJ10361" s="138"/>
      <c r="BK10361" s="138"/>
      <c r="BL10361" s="138"/>
      <c r="BM10361" s="138"/>
    </row>
    <row r="10362" spans="62:65" ht="13" thickBot="1">
      <c r="BJ10362" s="138"/>
      <c r="BK10362" s="138"/>
      <c r="BL10362" s="138"/>
      <c r="BM10362" s="138"/>
    </row>
    <row r="10363" spans="62:65" ht="13" thickBot="1">
      <c r="BJ10363" s="138"/>
      <c r="BK10363" s="138"/>
      <c r="BL10363" s="138"/>
      <c r="BM10363" s="138"/>
    </row>
    <row r="10364" spans="62:65" ht="13" thickBot="1">
      <c r="BJ10364" s="138"/>
      <c r="BK10364" s="138"/>
      <c r="BL10364" s="138"/>
      <c r="BM10364" s="138"/>
    </row>
    <row r="10365" spans="62:65" ht="13" thickBot="1">
      <c r="BJ10365" s="138"/>
      <c r="BK10365" s="138"/>
      <c r="BL10365" s="138"/>
      <c r="BM10365" s="138"/>
    </row>
    <row r="10366" spans="62:65" ht="13" thickBot="1">
      <c r="BJ10366" s="138"/>
      <c r="BK10366" s="138"/>
      <c r="BL10366" s="138"/>
      <c r="BM10366" s="138"/>
    </row>
    <row r="10367" spans="62:65" ht="13" thickBot="1">
      <c r="BJ10367" s="138"/>
      <c r="BK10367" s="138"/>
      <c r="BL10367" s="138"/>
      <c r="BM10367" s="138"/>
    </row>
    <row r="10368" spans="62:65" ht="13" thickBot="1">
      <c r="BJ10368" s="138"/>
      <c r="BK10368" s="138"/>
      <c r="BL10368" s="138"/>
      <c r="BM10368" s="138"/>
    </row>
    <row r="10369" spans="62:65" ht="13" thickBot="1">
      <c r="BJ10369" s="138"/>
      <c r="BK10369" s="138"/>
      <c r="BL10369" s="138"/>
      <c r="BM10369" s="138"/>
    </row>
    <row r="10370" spans="62:65" ht="13" thickBot="1">
      <c r="BJ10370" s="138"/>
      <c r="BK10370" s="138"/>
      <c r="BL10370" s="138"/>
      <c r="BM10370" s="138"/>
    </row>
    <row r="10371" spans="62:65" ht="13" thickBot="1">
      <c r="BJ10371" s="138"/>
      <c r="BK10371" s="138"/>
      <c r="BL10371" s="138"/>
      <c r="BM10371" s="138"/>
    </row>
    <row r="10372" spans="62:65" ht="13" thickBot="1">
      <c r="BJ10372" s="138"/>
      <c r="BK10372" s="138"/>
      <c r="BL10372" s="138"/>
      <c r="BM10372" s="138"/>
    </row>
    <row r="10373" spans="62:65" ht="13" thickBot="1">
      <c r="BJ10373" s="138"/>
      <c r="BK10373" s="138"/>
      <c r="BL10373" s="138"/>
      <c r="BM10373" s="138"/>
    </row>
    <row r="10374" spans="62:65" ht="13" thickBot="1">
      <c r="BJ10374" s="138"/>
      <c r="BK10374" s="138"/>
      <c r="BL10374" s="138"/>
      <c r="BM10374" s="138"/>
    </row>
    <row r="10375" spans="62:65" ht="13" thickBot="1">
      <c r="BJ10375" s="138"/>
      <c r="BK10375" s="138"/>
      <c r="BL10375" s="138"/>
      <c r="BM10375" s="138"/>
    </row>
    <row r="10376" spans="62:65" ht="13" thickBot="1">
      <c r="BJ10376" s="138"/>
      <c r="BK10376" s="138"/>
      <c r="BL10376" s="138"/>
      <c r="BM10376" s="138"/>
    </row>
    <row r="10377" spans="62:65" ht="13" thickBot="1">
      <c r="BJ10377" s="138"/>
      <c r="BK10377" s="138"/>
      <c r="BL10377" s="138"/>
      <c r="BM10377" s="138"/>
    </row>
    <row r="10378" spans="62:65" ht="13" thickBot="1">
      <c r="BJ10378" s="138"/>
      <c r="BK10378" s="138"/>
      <c r="BL10378" s="138"/>
      <c r="BM10378" s="138"/>
    </row>
    <row r="10379" spans="62:65" ht="13" thickBot="1">
      <c r="BJ10379" s="138"/>
      <c r="BK10379" s="138"/>
      <c r="BL10379" s="138"/>
      <c r="BM10379" s="138"/>
    </row>
    <row r="10380" spans="62:65" ht="13" thickBot="1">
      <c r="BJ10380" s="138"/>
      <c r="BK10380" s="138"/>
      <c r="BL10380" s="138"/>
      <c r="BM10380" s="138"/>
    </row>
    <row r="10381" spans="62:65" ht="13" thickBot="1">
      <c r="BJ10381" s="138"/>
      <c r="BK10381" s="138"/>
      <c r="BL10381" s="138"/>
      <c r="BM10381" s="138"/>
    </row>
    <row r="10382" spans="62:65" ht="13" thickBot="1">
      <c r="BJ10382" s="138"/>
      <c r="BK10382" s="138"/>
      <c r="BL10382" s="138"/>
      <c r="BM10382" s="138"/>
    </row>
    <row r="10383" spans="62:65" ht="13" thickBot="1">
      <c r="BJ10383" s="138"/>
      <c r="BK10383" s="138"/>
      <c r="BL10383" s="138"/>
      <c r="BM10383" s="138"/>
    </row>
    <row r="10384" spans="62:65" ht="13" thickBot="1">
      <c r="BJ10384" s="138"/>
      <c r="BK10384" s="138"/>
      <c r="BL10384" s="138"/>
      <c r="BM10384" s="138"/>
    </row>
    <row r="10385" spans="62:65" ht="13" thickBot="1">
      <c r="BJ10385" s="138"/>
      <c r="BK10385" s="138"/>
      <c r="BL10385" s="138"/>
      <c r="BM10385" s="138"/>
    </row>
    <row r="10386" spans="62:65" ht="13" thickBot="1">
      <c r="BJ10386" s="138"/>
      <c r="BK10386" s="138"/>
      <c r="BL10386" s="138"/>
      <c r="BM10386" s="138"/>
    </row>
    <row r="10387" spans="62:65" ht="13" thickBot="1">
      <c r="BJ10387" s="138"/>
      <c r="BK10387" s="138"/>
      <c r="BL10387" s="138"/>
      <c r="BM10387" s="138"/>
    </row>
    <row r="10388" spans="62:65" ht="13" thickBot="1">
      <c r="BJ10388" s="138"/>
      <c r="BK10388" s="138"/>
      <c r="BL10388" s="138"/>
      <c r="BM10388" s="138"/>
    </row>
    <row r="10389" spans="62:65" ht="13" thickBot="1">
      <c r="BJ10389" s="138"/>
      <c r="BK10389" s="138"/>
      <c r="BL10389" s="138"/>
      <c r="BM10389" s="138"/>
    </row>
    <row r="10390" spans="62:65" ht="13" thickBot="1">
      <c r="BJ10390" s="138"/>
      <c r="BK10390" s="138"/>
      <c r="BL10390" s="138"/>
      <c r="BM10390" s="138"/>
    </row>
    <row r="10391" spans="62:65" ht="13" thickBot="1">
      <c r="BJ10391" s="138"/>
      <c r="BK10391" s="138"/>
      <c r="BL10391" s="138"/>
      <c r="BM10391" s="138"/>
    </row>
    <row r="10392" spans="62:65" ht="13" thickBot="1">
      <c r="BJ10392" s="138"/>
      <c r="BK10392" s="138"/>
      <c r="BL10392" s="138"/>
      <c r="BM10392" s="138"/>
    </row>
    <row r="10393" spans="62:65" ht="13" thickBot="1">
      <c r="BJ10393" s="138"/>
      <c r="BK10393" s="138"/>
      <c r="BL10393" s="138"/>
      <c r="BM10393" s="138"/>
    </row>
    <row r="10394" spans="62:65" ht="13" thickBot="1">
      <c r="BJ10394" s="138"/>
      <c r="BK10394" s="138"/>
      <c r="BL10394" s="138"/>
      <c r="BM10394" s="138"/>
    </row>
    <row r="10395" spans="62:65" ht="13" thickBot="1">
      <c r="BJ10395" s="138"/>
      <c r="BK10395" s="138"/>
      <c r="BL10395" s="138"/>
      <c r="BM10395" s="138"/>
    </row>
    <row r="10396" spans="62:65" ht="13" thickBot="1">
      <c r="BJ10396" s="138"/>
      <c r="BK10396" s="138"/>
      <c r="BL10396" s="138"/>
      <c r="BM10396" s="138"/>
    </row>
    <row r="10397" spans="62:65" ht="13" thickBot="1">
      <c r="BJ10397" s="138"/>
      <c r="BK10397" s="138"/>
      <c r="BL10397" s="138"/>
      <c r="BM10397" s="138"/>
    </row>
    <row r="10398" spans="62:65" ht="13" thickBot="1">
      <c r="BJ10398" s="138"/>
      <c r="BK10398" s="138"/>
      <c r="BL10398" s="138"/>
      <c r="BM10398" s="138"/>
    </row>
    <row r="10399" spans="62:65" ht="13" thickBot="1">
      <c r="BJ10399" s="138"/>
      <c r="BK10399" s="138"/>
      <c r="BL10399" s="138"/>
      <c r="BM10399" s="138"/>
    </row>
    <row r="10400" spans="62:65" ht="13" thickBot="1">
      <c r="BJ10400" s="138"/>
      <c r="BK10400" s="138"/>
      <c r="BL10400" s="138"/>
      <c r="BM10400" s="138"/>
    </row>
    <row r="10401" spans="62:65" ht="13" thickBot="1">
      <c r="BJ10401" s="138"/>
      <c r="BK10401" s="138"/>
      <c r="BL10401" s="138"/>
      <c r="BM10401" s="138"/>
    </row>
    <row r="10402" spans="62:65" ht="13" thickBot="1">
      <c r="BJ10402" s="138"/>
      <c r="BK10402" s="138"/>
      <c r="BL10402" s="138"/>
      <c r="BM10402" s="138"/>
    </row>
    <row r="10403" spans="62:65" ht="13" thickBot="1">
      <c r="BJ10403" s="138"/>
      <c r="BK10403" s="138"/>
      <c r="BL10403" s="138"/>
      <c r="BM10403" s="138"/>
    </row>
    <row r="10404" spans="62:65" ht="13" thickBot="1">
      <c r="BJ10404" s="138"/>
      <c r="BK10404" s="138"/>
      <c r="BL10404" s="138"/>
      <c r="BM10404" s="138"/>
    </row>
    <row r="10405" spans="62:65" ht="13" thickBot="1">
      <c r="BJ10405" s="138"/>
      <c r="BK10405" s="138"/>
      <c r="BL10405" s="138"/>
      <c r="BM10405" s="138"/>
    </row>
    <row r="10406" spans="62:65" ht="13" thickBot="1">
      <c r="BJ10406" s="138"/>
      <c r="BK10406" s="138"/>
      <c r="BL10406" s="138"/>
      <c r="BM10406" s="138"/>
    </row>
    <row r="10407" spans="62:65" ht="13" thickBot="1">
      <c r="BJ10407" s="138"/>
      <c r="BK10407" s="138"/>
      <c r="BL10407" s="138"/>
      <c r="BM10407" s="138"/>
    </row>
    <row r="10408" spans="62:65" ht="13" thickBot="1">
      <c r="BJ10408" s="138"/>
      <c r="BK10408" s="138"/>
      <c r="BL10408" s="138"/>
      <c r="BM10408" s="138"/>
    </row>
    <row r="10409" spans="62:65" ht="13" thickBot="1">
      <c r="BJ10409" s="138"/>
      <c r="BK10409" s="138"/>
      <c r="BL10409" s="138"/>
      <c r="BM10409" s="138"/>
    </row>
    <row r="10410" spans="62:65" ht="13" thickBot="1">
      <c r="BJ10410" s="138"/>
      <c r="BK10410" s="138"/>
      <c r="BL10410" s="138"/>
      <c r="BM10410" s="138"/>
    </row>
    <row r="10411" spans="62:65" ht="13" thickBot="1">
      <c r="BJ10411" s="138"/>
      <c r="BK10411" s="138"/>
      <c r="BL10411" s="138"/>
      <c r="BM10411" s="138"/>
    </row>
    <row r="10412" spans="62:65" ht="13" thickBot="1">
      <c r="BJ10412" s="138"/>
      <c r="BK10412" s="138"/>
      <c r="BL10412" s="138"/>
      <c r="BM10412" s="138"/>
    </row>
    <row r="10413" spans="62:65" ht="13" thickBot="1">
      <c r="BJ10413" s="138"/>
      <c r="BK10413" s="138"/>
      <c r="BL10413" s="138"/>
      <c r="BM10413" s="138"/>
    </row>
    <row r="10414" spans="62:65" ht="13" thickBot="1">
      <c r="BJ10414" s="138"/>
      <c r="BK10414" s="138"/>
      <c r="BL10414" s="138"/>
      <c r="BM10414" s="138"/>
    </row>
    <row r="10415" spans="62:65" ht="13" thickBot="1">
      <c r="BJ10415" s="138"/>
      <c r="BK10415" s="138"/>
      <c r="BL10415" s="138"/>
      <c r="BM10415" s="138"/>
    </row>
    <row r="10416" spans="62:65" ht="13" thickBot="1">
      <c r="BJ10416" s="138"/>
      <c r="BK10416" s="138"/>
      <c r="BL10416" s="138"/>
      <c r="BM10416" s="138"/>
    </row>
    <row r="10417" spans="62:65" ht="13" thickBot="1">
      <c r="BJ10417" s="138"/>
      <c r="BK10417" s="138"/>
      <c r="BL10417" s="138"/>
      <c r="BM10417" s="138"/>
    </row>
    <row r="10418" spans="62:65" ht="13" thickBot="1">
      <c r="BJ10418" s="138"/>
      <c r="BK10418" s="138"/>
      <c r="BL10418" s="138"/>
      <c r="BM10418" s="138"/>
    </row>
    <row r="10419" spans="62:65" ht="13" thickBot="1">
      <c r="BJ10419" s="138"/>
      <c r="BK10419" s="138"/>
      <c r="BL10419" s="138"/>
      <c r="BM10419" s="138"/>
    </row>
    <row r="10420" spans="62:65" ht="13" thickBot="1">
      <c r="BJ10420" s="138"/>
      <c r="BK10420" s="138"/>
      <c r="BL10420" s="138"/>
      <c r="BM10420" s="138"/>
    </row>
    <row r="10421" spans="62:65" ht="13" thickBot="1">
      <c r="BJ10421" s="138"/>
      <c r="BK10421" s="138"/>
      <c r="BL10421" s="138"/>
      <c r="BM10421" s="138"/>
    </row>
    <row r="10422" spans="62:65" ht="13" thickBot="1">
      <c r="BJ10422" s="138"/>
      <c r="BK10422" s="138"/>
      <c r="BL10422" s="138"/>
      <c r="BM10422" s="138"/>
    </row>
    <row r="10423" spans="62:65" ht="13" thickBot="1">
      <c r="BJ10423" s="138"/>
      <c r="BK10423" s="138"/>
      <c r="BL10423" s="138"/>
      <c r="BM10423" s="138"/>
    </row>
    <row r="10424" spans="62:65" ht="13" thickBot="1">
      <c r="BJ10424" s="138"/>
      <c r="BK10424" s="138"/>
      <c r="BL10424" s="138"/>
      <c r="BM10424" s="138"/>
    </row>
    <row r="10425" spans="62:65" ht="13" thickBot="1">
      <c r="BJ10425" s="138"/>
      <c r="BK10425" s="138"/>
      <c r="BL10425" s="138"/>
      <c r="BM10425" s="138"/>
    </row>
    <row r="10426" spans="62:65" ht="13" thickBot="1">
      <c r="BJ10426" s="138"/>
      <c r="BK10426" s="138"/>
      <c r="BL10426" s="138"/>
      <c r="BM10426" s="138"/>
    </row>
    <row r="10427" spans="62:65" ht="13" thickBot="1">
      <c r="BJ10427" s="138"/>
      <c r="BK10427" s="138"/>
      <c r="BL10427" s="138"/>
      <c r="BM10427" s="138"/>
    </row>
    <row r="10428" spans="62:65" ht="13" thickBot="1">
      <c r="BJ10428" s="138"/>
      <c r="BK10428" s="138"/>
      <c r="BL10428" s="138"/>
      <c r="BM10428" s="138"/>
    </row>
    <row r="10429" spans="62:65" ht="13" thickBot="1">
      <c r="BJ10429" s="138"/>
      <c r="BK10429" s="138"/>
      <c r="BL10429" s="138"/>
      <c r="BM10429" s="138"/>
    </row>
    <row r="10430" spans="62:65" ht="13" thickBot="1">
      <c r="BJ10430" s="138"/>
      <c r="BK10430" s="138"/>
      <c r="BL10430" s="138"/>
      <c r="BM10430" s="138"/>
    </row>
    <row r="10431" spans="62:65" ht="13" thickBot="1">
      <c r="BJ10431" s="138"/>
      <c r="BK10431" s="138"/>
      <c r="BL10431" s="138"/>
      <c r="BM10431" s="138"/>
    </row>
    <row r="10432" spans="62:65" ht="13" thickBot="1">
      <c r="BJ10432" s="138"/>
      <c r="BK10432" s="138"/>
      <c r="BL10432" s="138"/>
      <c r="BM10432" s="138"/>
    </row>
    <row r="10433" spans="62:65" ht="13" thickBot="1">
      <c r="BJ10433" s="138"/>
      <c r="BK10433" s="138"/>
      <c r="BL10433" s="138"/>
      <c r="BM10433" s="138"/>
    </row>
    <row r="10434" spans="62:65" ht="13" thickBot="1">
      <c r="BJ10434" s="138"/>
      <c r="BK10434" s="138"/>
      <c r="BL10434" s="138"/>
      <c r="BM10434" s="138"/>
    </row>
    <row r="10435" spans="62:65" ht="13" thickBot="1">
      <c r="BJ10435" s="138"/>
      <c r="BK10435" s="138"/>
      <c r="BL10435" s="138"/>
      <c r="BM10435" s="138"/>
    </row>
    <row r="10436" spans="62:65" ht="13" thickBot="1">
      <c r="BJ10436" s="138"/>
      <c r="BK10436" s="138"/>
      <c r="BL10436" s="138"/>
      <c r="BM10436" s="138"/>
    </row>
    <row r="10437" spans="62:65" ht="13" thickBot="1">
      <c r="BJ10437" s="138"/>
      <c r="BK10437" s="138"/>
      <c r="BL10437" s="138"/>
      <c r="BM10437" s="138"/>
    </row>
    <row r="10438" spans="62:65" ht="13" thickBot="1">
      <c r="BJ10438" s="138"/>
      <c r="BK10438" s="138"/>
      <c r="BL10438" s="138"/>
      <c r="BM10438" s="138"/>
    </row>
    <row r="10439" spans="62:65" ht="13" thickBot="1">
      <c r="BJ10439" s="138"/>
      <c r="BK10439" s="138"/>
      <c r="BL10439" s="138"/>
      <c r="BM10439" s="138"/>
    </row>
    <row r="10440" spans="62:65" ht="13" thickBot="1">
      <c r="BJ10440" s="138"/>
      <c r="BK10440" s="138"/>
      <c r="BL10440" s="138"/>
      <c r="BM10440" s="138"/>
    </row>
    <row r="10441" spans="62:65" ht="13" thickBot="1">
      <c r="BJ10441" s="138"/>
      <c r="BK10441" s="138"/>
      <c r="BL10441" s="138"/>
      <c r="BM10441" s="138"/>
    </row>
    <row r="10442" spans="62:65" ht="13" thickBot="1">
      <c r="BJ10442" s="138"/>
      <c r="BK10442" s="138"/>
      <c r="BL10442" s="138"/>
      <c r="BM10442" s="138"/>
    </row>
    <row r="10443" spans="62:65" ht="13" thickBot="1">
      <c r="BJ10443" s="138"/>
      <c r="BK10443" s="138"/>
      <c r="BL10443" s="138"/>
      <c r="BM10443" s="138"/>
    </row>
    <row r="10444" spans="62:65" ht="13" thickBot="1">
      <c r="BJ10444" s="138"/>
      <c r="BK10444" s="138"/>
      <c r="BL10444" s="138"/>
      <c r="BM10444" s="138"/>
    </row>
    <row r="10445" spans="62:65" ht="13" thickBot="1">
      <c r="BJ10445" s="138"/>
      <c r="BK10445" s="138"/>
      <c r="BL10445" s="138"/>
      <c r="BM10445" s="138"/>
    </row>
    <row r="10446" spans="62:65" ht="13" thickBot="1">
      <c r="BJ10446" s="138"/>
      <c r="BK10446" s="138"/>
      <c r="BL10446" s="138"/>
      <c r="BM10446" s="138"/>
    </row>
    <row r="10447" spans="62:65" ht="13" thickBot="1">
      <c r="BJ10447" s="138"/>
      <c r="BK10447" s="138"/>
      <c r="BL10447" s="138"/>
      <c r="BM10447" s="138"/>
    </row>
    <row r="10448" spans="62:65" ht="13" thickBot="1">
      <c r="BJ10448" s="138"/>
      <c r="BK10448" s="138"/>
      <c r="BL10448" s="138"/>
      <c r="BM10448" s="138"/>
    </row>
    <row r="10449" spans="62:65" ht="13" thickBot="1">
      <c r="BJ10449" s="138"/>
      <c r="BK10449" s="138"/>
      <c r="BL10449" s="138"/>
      <c r="BM10449" s="138"/>
    </row>
    <row r="10450" spans="62:65" ht="13" thickBot="1">
      <c r="BJ10450" s="138"/>
      <c r="BK10450" s="138"/>
      <c r="BL10450" s="138"/>
      <c r="BM10450" s="138"/>
    </row>
    <row r="10451" spans="62:65" ht="13" thickBot="1">
      <c r="BJ10451" s="138"/>
      <c r="BK10451" s="138"/>
      <c r="BL10451" s="138"/>
      <c r="BM10451" s="138"/>
    </row>
    <row r="10452" spans="62:65" ht="13" thickBot="1">
      <c r="BJ10452" s="138"/>
      <c r="BK10452" s="138"/>
      <c r="BL10452" s="138"/>
      <c r="BM10452" s="138"/>
    </row>
    <row r="10453" spans="62:65" ht="13" thickBot="1">
      <c r="BJ10453" s="138"/>
      <c r="BK10453" s="138"/>
      <c r="BL10453" s="138"/>
      <c r="BM10453" s="138"/>
    </row>
    <row r="10454" spans="62:65" ht="13" thickBot="1">
      <c r="BJ10454" s="138"/>
      <c r="BK10454" s="138"/>
      <c r="BL10454" s="138"/>
      <c r="BM10454" s="138"/>
    </row>
    <row r="10455" spans="62:65" ht="13" thickBot="1">
      <c r="BJ10455" s="138"/>
      <c r="BK10455" s="138"/>
      <c r="BL10455" s="138"/>
      <c r="BM10455" s="138"/>
    </row>
    <row r="10456" spans="62:65" ht="13" thickBot="1">
      <c r="BJ10456" s="138"/>
      <c r="BK10456" s="138"/>
      <c r="BL10456" s="138"/>
      <c r="BM10456" s="138"/>
    </row>
    <row r="10457" spans="62:65" ht="13" thickBot="1">
      <c r="BJ10457" s="138"/>
      <c r="BK10457" s="138"/>
      <c r="BL10457" s="138"/>
      <c r="BM10457" s="138"/>
    </row>
    <row r="10458" spans="62:65" ht="13" thickBot="1">
      <c r="BJ10458" s="138"/>
      <c r="BK10458" s="138"/>
      <c r="BL10458" s="138"/>
      <c r="BM10458" s="138"/>
    </row>
    <row r="10459" spans="62:65" ht="13" thickBot="1">
      <c r="BJ10459" s="138"/>
      <c r="BK10459" s="138"/>
      <c r="BL10459" s="138"/>
      <c r="BM10459" s="138"/>
    </row>
    <row r="10460" spans="62:65" ht="13" thickBot="1">
      <c r="BJ10460" s="138"/>
      <c r="BK10460" s="138"/>
      <c r="BL10460" s="138"/>
      <c r="BM10460" s="138"/>
    </row>
    <row r="10461" spans="62:65" ht="13" thickBot="1">
      <c r="BJ10461" s="138"/>
      <c r="BK10461" s="138"/>
      <c r="BL10461" s="138"/>
      <c r="BM10461" s="138"/>
    </row>
    <row r="10462" spans="62:65" ht="13" thickBot="1">
      <c r="BJ10462" s="138"/>
      <c r="BK10462" s="138"/>
      <c r="BL10462" s="138"/>
      <c r="BM10462" s="138"/>
    </row>
    <row r="10463" spans="62:65" ht="13" thickBot="1">
      <c r="BJ10463" s="138"/>
      <c r="BK10463" s="138"/>
      <c r="BL10463" s="138"/>
      <c r="BM10463" s="138"/>
    </row>
    <row r="10464" spans="62:65" ht="13" thickBot="1">
      <c r="BJ10464" s="138"/>
      <c r="BK10464" s="138"/>
      <c r="BL10464" s="138"/>
      <c r="BM10464" s="138"/>
    </row>
    <row r="10465" spans="62:65" ht="13" thickBot="1">
      <c r="BJ10465" s="138"/>
      <c r="BK10465" s="138"/>
      <c r="BL10465" s="138"/>
      <c r="BM10465" s="138"/>
    </row>
    <row r="10466" spans="62:65" ht="13" thickBot="1">
      <c r="BJ10466" s="138"/>
      <c r="BK10466" s="138"/>
      <c r="BL10466" s="138"/>
      <c r="BM10466" s="138"/>
    </row>
    <row r="10467" spans="62:65" ht="13" thickBot="1">
      <c r="BJ10467" s="138"/>
      <c r="BK10467" s="138"/>
      <c r="BL10467" s="138"/>
      <c r="BM10467" s="138"/>
    </row>
    <row r="10468" spans="62:65" ht="13" thickBot="1">
      <c r="BJ10468" s="138"/>
      <c r="BK10468" s="138"/>
      <c r="BL10468" s="138"/>
      <c r="BM10468" s="138"/>
    </row>
    <row r="10469" spans="62:65" ht="13" thickBot="1">
      <c r="BJ10469" s="138"/>
      <c r="BK10469" s="138"/>
      <c r="BL10469" s="138"/>
      <c r="BM10469" s="138"/>
    </row>
    <row r="10470" spans="62:65" ht="13" thickBot="1">
      <c r="BJ10470" s="138"/>
      <c r="BK10470" s="138"/>
      <c r="BL10470" s="138"/>
      <c r="BM10470" s="138"/>
    </row>
    <row r="10471" spans="62:65" ht="13" thickBot="1">
      <c r="BJ10471" s="138"/>
      <c r="BK10471" s="138"/>
      <c r="BL10471" s="138"/>
      <c r="BM10471" s="138"/>
    </row>
    <row r="10472" spans="62:65" ht="13" thickBot="1">
      <c r="BJ10472" s="138"/>
      <c r="BK10472" s="138"/>
      <c r="BL10472" s="138"/>
      <c r="BM10472" s="138"/>
    </row>
    <row r="10473" spans="62:65" ht="13" thickBot="1">
      <c r="BJ10473" s="138"/>
      <c r="BK10473" s="138"/>
      <c r="BL10473" s="138"/>
      <c r="BM10473" s="138"/>
    </row>
    <row r="10474" spans="62:65" ht="13" thickBot="1">
      <c r="BJ10474" s="138"/>
      <c r="BK10474" s="138"/>
      <c r="BL10474" s="138"/>
      <c r="BM10474" s="138"/>
    </row>
    <row r="10475" spans="62:65" ht="13" thickBot="1">
      <c r="BJ10475" s="138"/>
      <c r="BK10475" s="138"/>
      <c r="BL10475" s="138"/>
      <c r="BM10475" s="138"/>
    </row>
    <row r="10476" spans="62:65" ht="13" thickBot="1">
      <c r="BJ10476" s="138"/>
      <c r="BK10476" s="138"/>
      <c r="BL10476" s="138"/>
      <c r="BM10476" s="138"/>
    </row>
    <row r="10477" spans="62:65" ht="13" thickBot="1">
      <c r="BJ10477" s="138"/>
      <c r="BK10477" s="138"/>
      <c r="BL10477" s="138"/>
      <c r="BM10477" s="138"/>
    </row>
    <row r="10478" spans="62:65" ht="13" thickBot="1">
      <c r="BJ10478" s="138"/>
      <c r="BK10478" s="138"/>
      <c r="BL10478" s="138"/>
      <c r="BM10478" s="138"/>
    </row>
    <row r="10479" spans="62:65" ht="13" thickBot="1">
      <c r="BJ10479" s="138"/>
      <c r="BK10479" s="138"/>
      <c r="BL10479" s="138"/>
      <c r="BM10479" s="138"/>
    </row>
    <row r="10480" spans="62:65" ht="13" thickBot="1">
      <c r="BJ10480" s="138"/>
      <c r="BK10480" s="138"/>
      <c r="BL10480" s="138"/>
      <c r="BM10480" s="138"/>
    </row>
    <row r="10481" spans="62:65" ht="13" thickBot="1">
      <c r="BJ10481" s="138"/>
      <c r="BK10481" s="138"/>
      <c r="BL10481" s="138"/>
      <c r="BM10481" s="138"/>
    </row>
    <row r="10482" spans="62:65" ht="13" thickBot="1">
      <c r="BJ10482" s="138"/>
      <c r="BK10482" s="138"/>
      <c r="BL10482" s="138"/>
      <c r="BM10482" s="138"/>
    </row>
    <row r="10483" spans="62:65" ht="13" thickBot="1">
      <c r="BJ10483" s="138"/>
      <c r="BK10483" s="138"/>
      <c r="BL10483" s="138"/>
      <c r="BM10483" s="138"/>
    </row>
    <row r="10484" spans="62:65" ht="13" thickBot="1">
      <c r="BJ10484" s="138"/>
      <c r="BK10484" s="138"/>
      <c r="BL10484" s="138"/>
      <c r="BM10484" s="138"/>
    </row>
    <row r="10485" spans="62:65" ht="13" thickBot="1">
      <c r="BJ10485" s="138"/>
      <c r="BK10485" s="138"/>
      <c r="BL10485" s="138"/>
      <c r="BM10485" s="138"/>
    </row>
    <row r="10486" spans="62:65" ht="13" thickBot="1">
      <c r="BJ10486" s="138"/>
      <c r="BK10486" s="138"/>
      <c r="BL10486" s="138"/>
      <c r="BM10486" s="138"/>
    </row>
    <row r="10487" spans="62:65" ht="13" thickBot="1">
      <c r="BJ10487" s="138"/>
      <c r="BK10487" s="138"/>
      <c r="BL10487" s="138"/>
      <c r="BM10487" s="138"/>
    </row>
    <row r="10488" spans="62:65" ht="13" thickBot="1">
      <c r="BJ10488" s="138"/>
      <c r="BK10488" s="138"/>
      <c r="BL10488" s="138"/>
      <c r="BM10488" s="138"/>
    </row>
    <row r="10489" spans="62:65" ht="13" thickBot="1">
      <c r="BJ10489" s="138"/>
      <c r="BK10489" s="138"/>
      <c r="BL10489" s="138"/>
      <c r="BM10489" s="138"/>
    </row>
    <row r="10490" spans="62:65" ht="13" thickBot="1">
      <c r="BJ10490" s="138"/>
      <c r="BK10490" s="138"/>
      <c r="BL10490" s="138"/>
      <c r="BM10490" s="138"/>
    </row>
    <row r="10491" spans="62:65" ht="13" thickBot="1">
      <c r="BJ10491" s="138"/>
      <c r="BK10491" s="138"/>
      <c r="BL10491" s="138"/>
      <c r="BM10491" s="138"/>
    </row>
    <row r="10492" spans="62:65" ht="13" thickBot="1">
      <c r="BJ10492" s="138"/>
      <c r="BK10492" s="138"/>
      <c r="BL10492" s="138"/>
      <c r="BM10492" s="138"/>
    </row>
    <row r="10493" spans="62:65" ht="13" thickBot="1">
      <c r="BJ10493" s="138"/>
      <c r="BK10493" s="138"/>
      <c r="BL10493" s="138"/>
      <c r="BM10493" s="138"/>
    </row>
    <row r="10494" spans="62:65" ht="13" thickBot="1">
      <c r="BJ10494" s="138"/>
      <c r="BK10494" s="138"/>
      <c r="BL10494" s="138"/>
      <c r="BM10494" s="138"/>
    </row>
    <row r="10495" spans="62:65" ht="13" thickBot="1">
      <c r="BJ10495" s="138"/>
      <c r="BK10495" s="138"/>
      <c r="BL10495" s="138"/>
      <c r="BM10495" s="138"/>
    </row>
    <row r="10496" spans="62:65" ht="13" thickBot="1">
      <c r="BJ10496" s="138"/>
      <c r="BK10496" s="138"/>
      <c r="BL10496" s="138"/>
      <c r="BM10496" s="138"/>
    </row>
    <row r="10497" spans="62:65" ht="13" thickBot="1">
      <c r="BJ10497" s="138"/>
      <c r="BK10497" s="138"/>
      <c r="BL10497" s="138"/>
      <c r="BM10497" s="138"/>
    </row>
    <row r="10498" spans="62:65" ht="13" thickBot="1">
      <c r="BJ10498" s="138"/>
      <c r="BK10498" s="138"/>
      <c r="BL10498" s="138"/>
      <c r="BM10498" s="138"/>
    </row>
    <row r="10499" spans="62:65" ht="13" thickBot="1">
      <c r="BJ10499" s="138"/>
      <c r="BK10499" s="138"/>
      <c r="BL10499" s="138"/>
      <c r="BM10499" s="138"/>
    </row>
    <row r="10500" spans="62:65" ht="13" thickBot="1">
      <c r="BJ10500" s="138"/>
      <c r="BK10500" s="138"/>
      <c r="BL10500" s="138"/>
      <c r="BM10500" s="138"/>
    </row>
    <row r="10501" spans="62:65" ht="13" thickBot="1">
      <c r="BJ10501" s="138"/>
      <c r="BK10501" s="138"/>
      <c r="BL10501" s="138"/>
      <c r="BM10501" s="138"/>
    </row>
    <row r="10502" spans="62:65" ht="13" thickBot="1">
      <c r="BJ10502" s="138"/>
      <c r="BK10502" s="138"/>
      <c r="BL10502" s="138"/>
      <c r="BM10502" s="138"/>
    </row>
    <row r="10503" spans="62:65" ht="13" thickBot="1">
      <c r="BJ10503" s="138"/>
      <c r="BK10503" s="138"/>
      <c r="BL10503" s="138"/>
      <c r="BM10503" s="138"/>
    </row>
    <row r="10504" spans="62:65" ht="13" thickBot="1">
      <c r="BJ10504" s="138"/>
      <c r="BK10504" s="138"/>
      <c r="BL10504" s="138"/>
      <c r="BM10504" s="138"/>
    </row>
    <row r="10505" spans="62:65" ht="13" thickBot="1">
      <c r="BJ10505" s="138"/>
      <c r="BK10505" s="138"/>
      <c r="BL10505" s="138"/>
      <c r="BM10505" s="138"/>
    </row>
    <row r="10506" spans="62:65" ht="13" thickBot="1">
      <c r="BJ10506" s="138"/>
      <c r="BK10506" s="138"/>
      <c r="BL10506" s="138"/>
      <c r="BM10506" s="138"/>
    </row>
    <row r="10507" spans="62:65" ht="13" thickBot="1">
      <c r="BJ10507" s="138"/>
      <c r="BK10507" s="138"/>
      <c r="BL10507" s="138"/>
      <c r="BM10507" s="138"/>
    </row>
    <row r="10508" spans="62:65" ht="13" thickBot="1">
      <c r="BJ10508" s="138"/>
      <c r="BK10508" s="138"/>
      <c r="BL10508" s="138"/>
      <c r="BM10508" s="138"/>
    </row>
    <row r="10509" spans="62:65" ht="13" thickBot="1">
      <c r="BJ10509" s="138"/>
      <c r="BK10509" s="138"/>
      <c r="BL10509" s="138"/>
      <c r="BM10509" s="138"/>
    </row>
    <row r="10510" spans="62:65" ht="13" thickBot="1">
      <c r="BJ10510" s="138"/>
      <c r="BK10510" s="138"/>
      <c r="BL10510" s="138"/>
      <c r="BM10510" s="138"/>
    </row>
    <row r="10511" spans="62:65" ht="13" thickBot="1">
      <c r="BJ10511" s="138"/>
      <c r="BK10511" s="138"/>
      <c r="BL10511" s="138"/>
      <c r="BM10511" s="138"/>
    </row>
    <row r="10512" spans="62:65" ht="13" thickBot="1">
      <c r="BJ10512" s="138"/>
      <c r="BK10512" s="138"/>
      <c r="BL10512" s="138"/>
      <c r="BM10512" s="138"/>
    </row>
    <row r="10513" spans="62:65" ht="13" thickBot="1">
      <c r="BJ10513" s="138"/>
      <c r="BK10513" s="138"/>
      <c r="BL10513" s="138"/>
      <c r="BM10513" s="138"/>
    </row>
    <row r="10514" spans="62:65" ht="13" thickBot="1">
      <c r="BJ10514" s="138"/>
      <c r="BK10514" s="138"/>
      <c r="BL10514" s="138"/>
      <c r="BM10514" s="138"/>
    </row>
    <row r="10515" spans="62:65" ht="13" thickBot="1">
      <c r="BJ10515" s="138"/>
      <c r="BK10515" s="138"/>
      <c r="BL10515" s="138"/>
      <c r="BM10515" s="138"/>
    </row>
    <row r="10516" spans="62:65" ht="13" thickBot="1">
      <c r="BJ10516" s="138"/>
      <c r="BK10516" s="138"/>
      <c r="BL10516" s="138"/>
      <c r="BM10516" s="138"/>
    </row>
    <row r="10517" spans="62:65" ht="13" thickBot="1">
      <c r="BJ10517" s="138"/>
      <c r="BK10517" s="138"/>
      <c r="BL10517" s="138"/>
      <c r="BM10517" s="138"/>
    </row>
    <row r="10518" spans="62:65" ht="13" thickBot="1">
      <c r="BJ10518" s="138"/>
      <c r="BK10518" s="138"/>
      <c r="BL10518" s="138"/>
      <c r="BM10518" s="138"/>
    </row>
    <row r="10519" spans="62:65" ht="13" thickBot="1">
      <c r="BJ10519" s="138"/>
      <c r="BK10519" s="138"/>
      <c r="BL10519" s="138"/>
      <c r="BM10519" s="138"/>
    </row>
    <row r="10520" spans="62:65" ht="13" thickBot="1">
      <c r="BJ10520" s="138"/>
      <c r="BK10520" s="138"/>
      <c r="BL10520" s="138"/>
      <c r="BM10520" s="138"/>
    </row>
    <row r="10521" spans="62:65" ht="13" thickBot="1">
      <c r="BJ10521" s="138"/>
      <c r="BK10521" s="138"/>
      <c r="BL10521" s="138"/>
      <c r="BM10521" s="138"/>
    </row>
    <row r="10522" spans="62:65" ht="13" thickBot="1">
      <c r="BJ10522" s="138"/>
      <c r="BK10522" s="138"/>
      <c r="BL10522" s="138"/>
      <c r="BM10522" s="138"/>
    </row>
    <row r="10523" spans="62:65" ht="13" thickBot="1">
      <c r="BJ10523" s="138"/>
      <c r="BK10523" s="138"/>
      <c r="BL10523" s="138"/>
      <c r="BM10523" s="138"/>
    </row>
    <row r="10524" spans="62:65" ht="13" thickBot="1">
      <c r="BJ10524" s="138"/>
      <c r="BK10524" s="138"/>
      <c r="BL10524" s="138"/>
      <c r="BM10524" s="138"/>
    </row>
    <row r="10525" spans="62:65" ht="13" thickBot="1">
      <c r="BJ10525" s="138"/>
      <c r="BK10525" s="138"/>
      <c r="BL10525" s="138"/>
      <c r="BM10525" s="138"/>
    </row>
    <row r="10526" spans="62:65" ht="13" thickBot="1">
      <c r="BJ10526" s="138"/>
      <c r="BK10526" s="138"/>
      <c r="BL10526" s="138"/>
      <c r="BM10526" s="138"/>
    </row>
    <row r="10527" spans="62:65" ht="13" thickBot="1">
      <c r="BJ10527" s="138"/>
      <c r="BK10527" s="138"/>
      <c r="BL10527" s="138"/>
      <c r="BM10527" s="138"/>
    </row>
    <row r="10528" spans="62:65" ht="13" thickBot="1">
      <c r="BJ10528" s="138"/>
      <c r="BK10528" s="138"/>
      <c r="BL10528" s="138"/>
      <c r="BM10528" s="138"/>
    </row>
    <row r="10529" spans="62:65" ht="13" thickBot="1">
      <c r="BJ10529" s="138"/>
      <c r="BK10529" s="138"/>
      <c r="BL10529" s="138"/>
      <c r="BM10529" s="138"/>
    </row>
    <row r="10530" spans="62:65" ht="13" thickBot="1">
      <c r="BJ10530" s="138"/>
      <c r="BK10530" s="138"/>
      <c r="BL10530" s="138"/>
      <c r="BM10530" s="138"/>
    </row>
    <row r="10531" spans="62:65" ht="13" thickBot="1">
      <c r="BJ10531" s="138"/>
      <c r="BK10531" s="138"/>
      <c r="BL10531" s="138"/>
      <c r="BM10531" s="138"/>
    </row>
    <row r="10532" spans="62:65" ht="13" thickBot="1">
      <c r="BJ10532" s="138"/>
      <c r="BK10532" s="138"/>
      <c r="BL10532" s="138"/>
      <c r="BM10532" s="138"/>
    </row>
    <row r="10533" spans="62:65" ht="13" thickBot="1">
      <c r="BJ10533" s="138"/>
      <c r="BK10533" s="138"/>
      <c r="BL10533" s="138"/>
      <c r="BM10533" s="138"/>
    </row>
    <row r="10534" spans="62:65" ht="13" thickBot="1">
      <c r="BJ10534" s="138"/>
      <c r="BK10534" s="138"/>
      <c r="BL10534" s="138"/>
      <c r="BM10534" s="138"/>
    </row>
    <row r="10535" spans="62:65" ht="13" thickBot="1">
      <c r="BJ10535" s="138"/>
      <c r="BK10535" s="138"/>
      <c r="BL10535" s="138"/>
      <c r="BM10535" s="138"/>
    </row>
    <row r="10536" spans="62:65" ht="13" thickBot="1">
      <c r="BJ10536" s="138"/>
      <c r="BK10536" s="138"/>
      <c r="BL10536" s="138"/>
      <c r="BM10536" s="138"/>
    </row>
    <row r="10537" spans="62:65" ht="13" thickBot="1">
      <c r="BJ10537" s="138"/>
      <c r="BK10537" s="138"/>
      <c r="BL10537" s="138"/>
      <c r="BM10537" s="138"/>
    </row>
    <row r="10538" spans="62:65" ht="13" thickBot="1">
      <c r="BJ10538" s="138"/>
      <c r="BK10538" s="138"/>
      <c r="BL10538" s="138"/>
      <c r="BM10538" s="138"/>
    </row>
    <row r="10539" spans="62:65" ht="13" thickBot="1">
      <c r="BJ10539" s="138"/>
      <c r="BK10539" s="138"/>
      <c r="BL10539" s="138"/>
      <c r="BM10539" s="138"/>
    </row>
    <row r="10540" spans="62:65" ht="13" thickBot="1">
      <c r="BJ10540" s="138"/>
      <c r="BK10540" s="138"/>
      <c r="BL10540" s="138"/>
      <c r="BM10540" s="138"/>
    </row>
    <row r="10541" spans="62:65" ht="13" thickBot="1">
      <c r="BJ10541" s="138"/>
      <c r="BK10541" s="138"/>
      <c r="BL10541" s="138"/>
      <c r="BM10541" s="138"/>
    </row>
    <row r="10542" spans="62:65" ht="13" thickBot="1">
      <c r="BJ10542" s="138"/>
      <c r="BK10542" s="138"/>
      <c r="BL10542" s="138"/>
      <c r="BM10542" s="138"/>
    </row>
    <row r="10543" spans="62:65" ht="13" thickBot="1">
      <c r="BJ10543" s="138"/>
      <c r="BK10543" s="138"/>
      <c r="BL10543" s="138"/>
      <c r="BM10543" s="138"/>
    </row>
    <row r="10544" spans="62:65" ht="13" thickBot="1">
      <c r="BJ10544" s="138"/>
      <c r="BK10544" s="138"/>
      <c r="BL10544" s="138"/>
      <c r="BM10544" s="138"/>
    </row>
    <row r="10545" spans="62:65" ht="13" thickBot="1">
      <c r="BJ10545" s="138"/>
      <c r="BK10545" s="138"/>
      <c r="BL10545" s="138"/>
      <c r="BM10545" s="138"/>
    </row>
    <row r="10546" spans="62:65" ht="13" thickBot="1">
      <c r="BJ10546" s="138"/>
      <c r="BK10546" s="138"/>
      <c r="BL10546" s="138"/>
      <c r="BM10546" s="138"/>
    </row>
    <row r="10547" spans="62:65" ht="13" thickBot="1">
      <c r="BJ10547" s="138"/>
      <c r="BK10547" s="138"/>
      <c r="BL10547" s="138"/>
      <c r="BM10547" s="138"/>
    </row>
    <row r="10548" spans="62:65" ht="13" thickBot="1">
      <c r="BJ10548" s="138"/>
      <c r="BK10548" s="138"/>
      <c r="BL10548" s="138"/>
      <c r="BM10548" s="138"/>
    </row>
    <row r="10549" spans="62:65" ht="13" thickBot="1">
      <c r="BJ10549" s="138"/>
      <c r="BK10549" s="138"/>
      <c r="BL10549" s="138"/>
      <c r="BM10549" s="138"/>
    </row>
    <row r="10550" spans="62:65" ht="13" thickBot="1">
      <c r="BJ10550" s="138"/>
      <c r="BK10550" s="138"/>
      <c r="BL10550" s="138"/>
      <c r="BM10550" s="138"/>
    </row>
    <row r="10551" spans="62:65" ht="13" thickBot="1">
      <c r="BJ10551" s="138"/>
      <c r="BK10551" s="138"/>
      <c r="BL10551" s="138"/>
      <c r="BM10551" s="138"/>
    </row>
    <row r="10552" spans="62:65" ht="13" thickBot="1">
      <c r="BJ10552" s="138"/>
      <c r="BK10552" s="138"/>
      <c r="BL10552" s="138"/>
      <c r="BM10552" s="138"/>
    </row>
    <row r="10553" spans="62:65" ht="13" thickBot="1">
      <c r="BJ10553" s="138"/>
      <c r="BK10553" s="138"/>
      <c r="BL10553" s="138"/>
      <c r="BM10553" s="138"/>
    </row>
    <row r="10554" spans="62:65" ht="13" thickBot="1">
      <c r="BJ10554" s="138"/>
      <c r="BK10554" s="138"/>
      <c r="BL10554" s="138"/>
      <c r="BM10554" s="138"/>
    </row>
    <row r="10555" spans="62:65" ht="13" thickBot="1">
      <c r="BJ10555" s="138"/>
      <c r="BK10555" s="138"/>
      <c r="BL10555" s="138"/>
      <c r="BM10555" s="138"/>
    </row>
    <row r="10556" spans="62:65" ht="13" thickBot="1">
      <c r="BJ10556" s="138"/>
      <c r="BK10556" s="138"/>
      <c r="BL10556" s="138"/>
      <c r="BM10556" s="138"/>
    </row>
    <row r="10557" spans="62:65" ht="13" thickBot="1">
      <c r="BJ10557" s="138"/>
      <c r="BK10557" s="138"/>
      <c r="BL10557" s="138"/>
      <c r="BM10557" s="138"/>
    </row>
    <row r="10558" spans="62:65" ht="13" thickBot="1">
      <c r="BJ10558" s="138"/>
      <c r="BK10558" s="138"/>
      <c r="BL10558" s="138"/>
      <c r="BM10558" s="138"/>
    </row>
    <row r="10559" spans="62:65" ht="13" thickBot="1">
      <c r="BJ10559" s="138"/>
      <c r="BK10559" s="138"/>
      <c r="BL10559" s="138"/>
      <c r="BM10559" s="138"/>
    </row>
    <row r="10560" spans="62:65" ht="13" thickBot="1">
      <c r="BJ10560" s="138"/>
      <c r="BK10560" s="138"/>
      <c r="BL10560" s="138"/>
      <c r="BM10560" s="138"/>
    </row>
    <row r="10561" spans="62:65" ht="13" thickBot="1">
      <c r="BJ10561" s="138"/>
      <c r="BK10561" s="138"/>
      <c r="BL10561" s="138"/>
      <c r="BM10561" s="138"/>
    </row>
    <row r="10562" spans="62:65" ht="13" thickBot="1">
      <c r="BJ10562" s="138"/>
      <c r="BK10562" s="138"/>
      <c r="BL10562" s="138"/>
      <c r="BM10562" s="138"/>
    </row>
    <row r="10563" spans="62:65" ht="13" thickBot="1">
      <c r="BJ10563" s="138"/>
      <c r="BK10563" s="138"/>
      <c r="BL10563" s="138"/>
      <c r="BM10563" s="138"/>
    </row>
    <row r="10564" spans="62:65" ht="13" thickBot="1">
      <c r="BJ10564" s="138"/>
      <c r="BK10564" s="138"/>
      <c r="BL10564" s="138"/>
      <c r="BM10564" s="138"/>
    </row>
    <row r="10565" spans="62:65" ht="13" thickBot="1">
      <c r="BJ10565" s="138"/>
      <c r="BK10565" s="138"/>
      <c r="BL10565" s="138"/>
      <c r="BM10565" s="138"/>
    </row>
    <row r="10566" spans="62:65" ht="13" thickBot="1">
      <c r="BJ10566" s="138"/>
      <c r="BK10566" s="138"/>
      <c r="BL10566" s="138"/>
      <c r="BM10566" s="138"/>
    </row>
    <row r="10567" spans="62:65" ht="13" thickBot="1">
      <c r="BJ10567" s="138"/>
      <c r="BK10567" s="138"/>
      <c r="BL10567" s="138"/>
      <c r="BM10567" s="138"/>
    </row>
    <row r="10568" spans="62:65" ht="13" thickBot="1">
      <c r="BJ10568" s="138"/>
      <c r="BK10568" s="138"/>
      <c r="BL10568" s="138"/>
      <c r="BM10568" s="138"/>
    </row>
    <row r="10569" spans="62:65" ht="13" thickBot="1">
      <c r="BJ10569" s="138"/>
      <c r="BK10569" s="138"/>
      <c r="BL10569" s="138"/>
      <c r="BM10569" s="138"/>
    </row>
    <row r="10570" spans="62:65" ht="13" thickBot="1">
      <c r="BJ10570" s="138"/>
      <c r="BK10570" s="138"/>
      <c r="BL10570" s="138"/>
      <c r="BM10570" s="138"/>
    </row>
    <row r="10571" spans="62:65" ht="13" thickBot="1">
      <c r="BJ10571" s="138"/>
      <c r="BK10571" s="138"/>
      <c r="BL10571" s="138"/>
      <c r="BM10571" s="138"/>
    </row>
    <row r="10572" spans="62:65" ht="13" thickBot="1">
      <c r="BJ10572" s="138"/>
      <c r="BK10572" s="138"/>
      <c r="BL10572" s="138"/>
      <c r="BM10572" s="138"/>
    </row>
    <row r="10573" spans="62:65" ht="13" thickBot="1">
      <c r="BJ10573" s="138"/>
      <c r="BK10573" s="138"/>
      <c r="BL10573" s="138"/>
      <c r="BM10573" s="138"/>
    </row>
    <row r="10574" spans="62:65" ht="13" thickBot="1">
      <c r="BJ10574" s="138"/>
      <c r="BK10574" s="138"/>
      <c r="BL10574" s="138"/>
      <c r="BM10574" s="138"/>
    </row>
    <row r="10575" spans="62:65" ht="13" thickBot="1">
      <c r="BJ10575" s="138"/>
      <c r="BK10575" s="138"/>
      <c r="BL10575" s="138"/>
      <c r="BM10575" s="138"/>
    </row>
    <row r="10576" spans="62:65" ht="13" thickBot="1">
      <c r="BJ10576" s="138"/>
      <c r="BK10576" s="138"/>
      <c r="BL10576" s="138"/>
      <c r="BM10576" s="138"/>
    </row>
    <row r="10577" spans="62:65" ht="13" thickBot="1">
      <c r="BJ10577" s="138"/>
      <c r="BK10577" s="138"/>
      <c r="BL10577" s="138"/>
      <c r="BM10577" s="138"/>
    </row>
    <row r="10578" spans="62:65" ht="13" thickBot="1">
      <c r="BJ10578" s="138"/>
      <c r="BK10578" s="138"/>
      <c r="BL10578" s="138"/>
      <c r="BM10578" s="138"/>
    </row>
    <row r="10579" spans="62:65" ht="13" thickBot="1">
      <c r="BJ10579" s="138"/>
      <c r="BK10579" s="138"/>
      <c r="BL10579" s="138"/>
      <c r="BM10579" s="138"/>
    </row>
    <row r="10580" spans="62:65" ht="13" thickBot="1">
      <c r="BJ10580" s="138"/>
      <c r="BK10580" s="138"/>
      <c r="BL10580" s="138"/>
      <c r="BM10580" s="138"/>
    </row>
    <row r="10581" spans="62:65" ht="13" thickBot="1">
      <c r="BJ10581" s="138"/>
      <c r="BK10581" s="138"/>
      <c r="BL10581" s="138"/>
      <c r="BM10581" s="138"/>
    </row>
    <row r="10582" spans="62:65" ht="13" thickBot="1">
      <c r="BJ10582" s="138"/>
      <c r="BK10582" s="138"/>
      <c r="BL10582" s="138"/>
      <c r="BM10582" s="138"/>
    </row>
    <row r="10583" spans="62:65" ht="13" thickBot="1">
      <c r="BJ10583" s="138"/>
      <c r="BK10583" s="138"/>
      <c r="BL10583" s="138"/>
      <c r="BM10583" s="138"/>
    </row>
    <row r="10584" spans="62:65" ht="13" thickBot="1">
      <c r="BJ10584" s="138"/>
      <c r="BK10584" s="138"/>
      <c r="BL10584" s="138"/>
      <c r="BM10584" s="138"/>
    </row>
    <row r="10585" spans="62:65" ht="13" thickBot="1">
      <c r="BJ10585" s="138"/>
      <c r="BK10585" s="138"/>
      <c r="BL10585" s="138"/>
      <c r="BM10585" s="138"/>
    </row>
    <row r="10586" spans="62:65" ht="13" thickBot="1">
      <c r="BJ10586" s="138"/>
      <c r="BK10586" s="138"/>
      <c r="BL10586" s="138"/>
      <c r="BM10586" s="138"/>
    </row>
    <row r="10587" spans="62:65" ht="13" thickBot="1">
      <c r="BJ10587" s="138"/>
      <c r="BK10587" s="138"/>
      <c r="BL10587" s="138"/>
      <c r="BM10587" s="138"/>
    </row>
    <row r="10588" spans="62:65" ht="13" thickBot="1">
      <c r="BJ10588" s="138"/>
      <c r="BK10588" s="138"/>
      <c r="BL10588" s="138"/>
      <c r="BM10588" s="138"/>
    </row>
    <row r="10589" spans="62:65" ht="13" thickBot="1">
      <c r="BJ10589" s="138"/>
      <c r="BK10589" s="138"/>
      <c r="BL10589" s="138"/>
      <c r="BM10589" s="138"/>
    </row>
    <row r="10590" spans="62:65" ht="13" thickBot="1">
      <c r="BJ10590" s="138"/>
      <c r="BK10590" s="138"/>
      <c r="BL10590" s="138"/>
      <c r="BM10590" s="138"/>
    </row>
    <row r="10591" spans="62:65" ht="13" thickBot="1">
      <c r="BJ10591" s="138"/>
      <c r="BK10591" s="138"/>
      <c r="BL10591" s="138"/>
      <c r="BM10591" s="138"/>
    </row>
    <row r="10592" spans="62:65" ht="13" thickBot="1">
      <c r="BJ10592" s="138"/>
      <c r="BK10592" s="138"/>
      <c r="BL10592" s="138"/>
      <c r="BM10592" s="138"/>
    </row>
    <row r="10593" spans="62:65" ht="13" thickBot="1">
      <c r="BJ10593" s="138"/>
      <c r="BK10593" s="138"/>
      <c r="BL10593" s="138"/>
      <c r="BM10593" s="138"/>
    </row>
    <row r="10594" spans="62:65" ht="13" thickBot="1">
      <c r="BJ10594" s="138"/>
      <c r="BK10594" s="138"/>
      <c r="BL10594" s="138"/>
      <c r="BM10594" s="138"/>
    </row>
    <row r="10595" spans="62:65" ht="13" thickBot="1">
      <c r="BJ10595" s="138"/>
      <c r="BK10595" s="138"/>
      <c r="BL10595" s="138"/>
      <c r="BM10595" s="138"/>
    </row>
    <row r="10596" spans="62:65" ht="13" thickBot="1">
      <c r="BJ10596" s="138"/>
      <c r="BK10596" s="138"/>
      <c r="BL10596" s="138"/>
      <c r="BM10596" s="138"/>
    </row>
    <row r="10597" spans="62:65" ht="13" thickBot="1">
      <c r="BJ10597" s="138"/>
      <c r="BK10597" s="138"/>
      <c r="BL10597" s="138"/>
      <c r="BM10597" s="138"/>
    </row>
    <row r="10598" spans="62:65" ht="13" thickBot="1">
      <c r="BJ10598" s="138"/>
      <c r="BK10598" s="138"/>
      <c r="BL10598" s="138"/>
      <c r="BM10598" s="138"/>
    </row>
    <row r="10599" spans="62:65" ht="13" thickBot="1">
      <c r="BJ10599" s="138"/>
      <c r="BK10599" s="138"/>
      <c r="BL10599" s="138"/>
      <c r="BM10599" s="138"/>
    </row>
    <row r="10600" spans="62:65" ht="13" thickBot="1">
      <c r="BJ10600" s="138"/>
      <c r="BK10600" s="138"/>
      <c r="BL10600" s="138"/>
      <c r="BM10600" s="138"/>
    </row>
    <row r="10601" spans="62:65" ht="13" thickBot="1">
      <c r="BJ10601" s="138"/>
      <c r="BK10601" s="138"/>
      <c r="BL10601" s="138"/>
      <c r="BM10601" s="138"/>
    </row>
    <row r="10602" spans="62:65" ht="13" thickBot="1">
      <c r="BJ10602" s="138"/>
      <c r="BK10602" s="138"/>
      <c r="BL10602" s="138"/>
      <c r="BM10602" s="138"/>
    </row>
    <row r="10603" spans="62:65" ht="13" thickBot="1">
      <c r="BJ10603" s="138"/>
      <c r="BK10603" s="138"/>
      <c r="BL10603" s="138"/>
      <c r="BM10603" s="138"/>
    </row>
    <row r="10604" spans="62:65" ht="13" thickBot="1">
      <c r="BJ10604" s="138"/>
      <c r="BK10604" s="138"/>
      <c r="BL10604" s="138"/>
      <c r="BM10604" s="138"/>
    </row>
    <row r="10605" spans="62:65" ht="13" thickBot="1">
      <c r="BJ10605" s="138"/>
      <c r="BK10605" s="138"/>
      <c r="BL10605" s="138"/>
      <c r="BM10605" s="138"/>
    </row>
    <row r="10606" spans="62:65" ht="13" thickBot="1">
      <c r="BJ10606" s="138"/>
      <c r="BK10606" s="138"/>
      <c r="BL10606" s="138"/>
      <c r="BM10606" s="138"/>
    </row>
    <row r="10607" spans="62:65" ht="13" thickBot="1">
      <c r="BJ10607" s="138"/>
      <c r="BK10607" s="138"/>
      <c r="BL10607" s="138"/>
      <c r="BM10607" s="138"/>
    </row>
    <row r="10608" spans="62:65" ht="13" thickBot="1">
      <c r="BJ10608" s="138"/>
      <c r="BK10608" s="138"/>
      <c r="BL10608" s="138"/>
      <c r="BM10608" s="138"/>
    </row>
    <row r="10609" spans="62:65" ht="13" thickBot="1">
      <c r="BJ10609" s="138"/>
      <c r="BK10609" s="138"/>
      <c r="BL10609" s="138"/>
      <c r="BM10609" s="138"/>
    </row>
    <row r="10610" spans="62:65" ht="13" thickBot="1">
      <c r="BJ10610" s="138"/>
      <c r="BK10610" s="138"/>
      <c r="BL10610" s="138"/>
      <c r="BM10610" s="138"/>
    </row>
    <row r="10611" spans="62:65" ht="13" thickBot="1">
      <c r="BJ10611" s="138"/>
      <c r="BK10611" s="138"/>
      <c r="BL10611" s="138"/>
      <c r="BM10611" s="138"/>
    </row>
    <row r="10612" spans="62:65" ht="13" thickBot="1">
      <c r="BJ10612" s="138"/>
      <c r="BK10612" s="138"/>
      <c r="BL10612" s="138"/>
      <c r="BM10612" s="138"/>
    </row>
    <row r="10613" spans="62:65" ht="13" thickBot="1">
      <c r="BJ10613" s="138"/>
      <c r="BK10613" s="138"/>
      <c r="BL10613" s="138"/>
      <c r="BM10613" s="138"/>
    </row>
    <row r="10614" spans="62:65" ht="13" thickBot="1">
      <c r="BJ10614" s="138"/>
      <c r="BK10614" s="138"/>
      <c r="BL10614" s="138"/>
      <c r="BM10614" s="138"/>
    </row>
    <row r="10615" spans="62:65" ht="13" thickBot="1">
      <c r="BJ10615" s="138"/>
      <c r="BK10615" s="138"/>
      <c r="BL10615" s="138"/>
      <c r="BM10615" s="138"/>
    </row>
    <row r="10616" spans="62:65" ht="13" thickBot="1">
      <c r="BJ10616" s="138"/>
      <c r="BK10616" s="138"/>
      <c r="BL10616" s="138"/>
      <c r="BM10616" s="138"/>
    </row>
    <row r="10617" spans="62:65" ht="13" thickBot="1">
      <c r="BJ10617" s="138"/>
      <c r="BK10617" s="138"/>
      <c r="BL10617" s="138"/>
      <c r="BM10617" s="138"/>
    </row>
    <row r="10618" spans="62:65" ht="13" thickBot="1">
      <c r="BJ10618" s="138"/>
      <c r="BK10618" s="138"/>
      <c r="BL10618" s="138"/>
      <c r="BM10618" s="138"/>
    </row>
    <row r="10619" spans="62:65" ht="13" thickBot="1">
      <c r="BJ10619" s="138"/>
      <c r="BK10619" s="138"/>
      <c r="BL10619" s="138"/>
      <c r="BM10619" s="138"/>
    </row>
    <row r="10620" spans="62:65" ht="13" thickBot="1">
      <c r="BJ10620" s="138"/>
      <c r="BK10620" s="138"/>
      <c r="BL10620" s="138"/>
      <c r="BM10620" s="138"/>
    </row>
    <row r="10621" spans="62:65" ht="13" thickBot="1">
      <c r="BJ10621" s="138"/>
      <c r="BK10621" s="138"/>
      <c r="BL10621" s="138"/>
      <c r="BM10621" s="138"/>
    </row>
    <row r="10622" spans="62:65" ht="13" thickBot="1">
      <c r="BJ10622" s="138"/>
      <c r="BK10622" s="138"/>
      <c r="BL10622" s="138"/>
      <c r="BM10622" s="138"/>
    </row>
    <row r="10623" spans="62:65" ht="13" thickBot="1">
      <c r="BJ10623" s="138"/>
      <c r="BK10623" s="138"/>
      <c r="BL10623" s="138"/>
      <c r="BM10623" s="138"/>
    </row>
    <row r="10624" spans="62:65" ht="13" thickBot="1">
      <c r="BJ10624" s="138"/>
      <c r="BK10624" s="138"/>
      <c r="BL10624" s="138"/>
      <c r="BM10624" s="138"/>
    </row>
    <row r="10625" spans="62:65" ht="13" thickBot="1">
      <c r="BJ10625" s="138"/>
      <c r="BK10625" s="138"/>
      <c r="BL10625" s="138"/>
      <c r="BM10625" s="138"/>
    </row>
    <row r="10626" spans="62:65" ht="13" thickBot="1">
      <c r="BJ10626" s="138"/>
      <c r="BK10626" s="138"/>
      <c r="BL10626" s="138"/>
      <c r="BM10626" s="138"/>
    </row>
    <row r="10627" spans="62:65" ht="13" thickBot="1">
      <c r="BJ10627" s="138"/>
      <c r="BK10627" s="138"/>
      <c r="BL10627" s="138"/>
      <c r="BM10627" s="138"/>
    </row>
    <row r="10628" spans="62:65" ht="13" thickBot="1">
      <c r="BJ10628" s="138"/>
      <c r="BK10628" s="138"/>
      <c r="BL10628" s="138"/>
      <c r="BM10628" s="138"/>
    </row>
    <row r="10629" spans="62:65" ht="13" thickBot="1">
      <c r="BJ10629" s="138"/>
      <c r="BK10629" s="138"/>
      <c r="BL10629" s="138"/>
      <c r="BM10629" s="138"/>
    </row>
    <row r="10630" spans="62:65" ht="13" thickBot="1">
      <c r="BJ10630" s="138"/>
      <c r="BK10630" s="138"/>
      <c r="BL10630" s="138"/>
      <c r="BM10630" s="138"/>
    </row>
    <row r="10631" spans="62:65" ht="13" thickBot="1">
      <c r="BJ10631" s="138"/>
      <c r="BK10631" s="138"/>
      <c r="BL10631" s="138"/>
      <c r="BM10631" s="138"/>
    </row>
    <row r="10632" spans="62:65" ht="13" thickBot="1">
      <c r="BJ10632" s="138"/>
      <c r="BK10632" s="138"/>
      <c r="BL10632" s="138"/>
      <c r="BM10632" s="138"/>
    </row>
    <row r="10633" spans="62:65" ht="13" thickBot="1">
      <c r="BJ10633" s="138"/>
      <c r="BK10633" s="138"/>
      <c r="BL10633" s="138"/>
      <c r="BM10633" s="138"/>
    </row>
    <row r="10634" spans="62:65" ht="13" thickBot="1">
      <c r="BJ10634" s="138"/>
      <c r="BK10634" s="138"/>
      <c r="BL10634" s="138"/>
      <c r="BM10634" s="138"/>
    </row>
    <row r="10635" spans="62:65" ht="13" thickBot="1">
      <c r="BJ10635" s="138"/>
      <c r="BK10635" s="138"/>
      <c r="BL10635" s="138"/>
      <c r="BM10635" s="138"/>
    </row>
    <row r="10636" spans="62:65" ht="13" thickBot="1">
      <c r="BJ10636" s="138"/>
      <c r="BK10636" s="138"/>
      <c r="BL10636" s="138"/>
      <c r="BM10636" s="138"/>
    </row>
    <row r="10637" spans="62:65" ht="13" thickBot="1">
      <c r="BJ10637" s="138"/>
      <c r="BK10637" s="138"/>
      <c r="BL10637" s="138"/>
      <c r="BM10637" s="138"/>
    </row>
    <row r="10638" spans="62:65" ht="13" thickBot="1">
      <c r="BJ10638" s="138"/>
      <c r="BK10638" s="138"/>
      <c r="BL10638" s="138"/>
      <c r="BM10638" s="138"/>
    </row>
    <row r="10639" spans="62:65" ht="13" thickBot="1">
      <c r="BJ10639" s="138"/>
      <c r="BK10639" s="138"/>
      <c r="BL10639" s="138"/>
      <c r="BM10639" s="138"/>
    </row>
    <row r="10640" spans="62:65" ht="13" thickBot="1">
      <c r="BJ10640" s="138"/>
      <c r="BK10640" s="138"/>
      <c r="BL10640" s="138"/>
      <c r="BM10640" s="138"/>
    </row>
    <row r="10641" spans="62:65" ht="13" thickBot="1">
      <c r="BJ10641" s="138"/>
      <c r="BK10641" s="138"/>
      <c r="BL10641" s="138"/>
      <c r="BM10641" s="138"/>
    </row>
    <row r="10642" spans="62:65" ht="13" thickBot="1">
      <c r="BJ10642" s="138"/>
      <c r="BK10642" s="138"/>
      <c r="BL10642" s="138"/>
      <c r="BM10642" s="138"/>
    </row>
    <row r="10643" spans="62:65" ht="13" thickBot="1">
      <c r="BJ10643" s="138"/>
      <c r="BK10643" s="138"/>
      <c r="BL10643" s="138"/>
      <c r="BM10643" s="138"/>
    </row>
    <row r="10644" spans="62:65" ht="13" thickBot="1">
      <c r="BJ10644" s="138"/>
      <c r="BK10644" s="138"/>
      <c r="BL10644" s="138"/>
      <c r="BM10644" s="138"/>
    </row>
    <row r="10645" spans="62:65" ht="13" thickBot="1">
      <c r="BJ10645" s="138"/>
      <c r="BK10645" s="138"/>
      <c r="BL10645" s="138"/>
      <c r="BM10645" s="138"/>
    </row>
    <row r="10646" spans="62:65" ht="13" thickBot="1">
      <c r="BJ10646" s="138"/>
      <c r="BK10646" s="138"/>
      <c r="BL10646" s="138"/>
      <c r="BM10646" s="138"/>
    </row>
    <row r="10647" spans="62:65" ht="13" thickBot="1">
      <c r="BJ10647" s="138"/>
      <c r="BK10647" s="138"/>
      <c r="BL10647" s="138"/>
      <c r="BM10647" s="138"/>
    </row>
    <row r="10648" spans="62:65" ht="13" thickBot="1">
      <c r="BJ10648" s="138"/>
      <c r="BK10648" s="138"/>
      <c r="BL10648" s="138"/>
      <c r="BM10648" s="138"/>
    </row>
    <row r="10649" spans="62:65" ht="13" thickBot="1">
      <c r="BJ10649" s="138"/>
      <c r="BK10649" s="138"/>
      <c r="BL10649" s="138"/>
      <c r="BM10649" s="138"/>
    </row>
    <row r="10650" spans="62:65" ht="13" thickBot="1">
      <c r="BJ10650" s="138"/>
      <c r="BK10650" s="138"/>
      <c r="BL10650" s="138"/>
      <c r="BM10650" s="138"/>
    </row>
    <row r="10651" spans="62:65" ht="13" thickBot="1">
      <c r="BJ10651" s="138"/>
      <c r="BK10651" s="138"/>
      <c r="BL10651" s="138"/>
      <c r="BM10651" s="138"/>
    </row>
    <row r="10652" spans="62:65" ht="13" thickBot="1">
      <c r="BJ10652" s="138"/>
      <c r="BK10652" s="138"/>
      <c r="BL10652" s="138"/>
      <c r="BM10652" s="138"/>
    </row>
    <row r="10653" spans="62:65" ht="13" thickBot="1">
      <c r="BJ10653" s="138"/>
      <c r="BK10653" s="138"/>
      <c r="BL10653" s="138"/>
      <c r="BM10653" s="138"/>
    </row>
    <row r="10654" spans="62:65" ht="13" thickBot="1">
      <c r="BJ10654" s="138"/>
      <c r="BK10654" s="138"/>
      <c r="BL10654" s="138"/>
      <c r="BM10654" s="138"/>
    </row>
    <row r="10655" spans="62:65" ht="13" thickBot="1">
      <c r="BJ10655" s="138"/>
      <c r="BK10655" s="138"/>
      <c r="BL10655" s="138"/>
      <c r="BM10655" s="138"/>
    </row>
    <row r="10656" spans="62:65" ht="13" thickBot="1">
      <c r="BJ10656" s="138"/>
      <c r="BK10656" s="138"/>
      <c r="BL10656" s="138"/>
      <c r="BM10656" s="138"/>
    </row>
    <row r="10657" spans="62:65" ht="13" thickBot="1">
      <c r="BJ10657" s="138"/>
      <c r="BK10657" s="138"/>
      <c r="BL10657" s="138"/>
      <c r="BM10657" s="138"/>
    </row>
    <row r="10658" spans="62:65" ht="13" thickBot="1">
      <c r="BJ10658" s="138"/>
      <c r="BK10658" s="138"/>
      <c r="BL10658" s="138"/>
      <c r="BM10658" s="138"/>
    </row>
    <row r="10659" spans="62:65" ht="13" thickBot="1">
      <c r="BJ10659" s="138"/>
      <c r="BK10659" s="138"/>
      <c r="BL10659" s="138"/>
      <c r="BM10659" s="138"/>
    </row>
    <row r="10660" spans="62:65" ht="13" thickBot="1">
      <c r="BJ10660" s="138"/>
      <c r="BK10660" s="138"/>
      <c r="BL10660" s="138"/>
      <c r="BM10660" s="138"/>
    </row>
    <row r="10661" spans="62:65" ht="13" thickBot="1">
      <c r="BJ10661" s="138"/>
      <c r="BK10661" s="138"/>
      <c r="BL10661" s="138"/>
      <c r="BM10661" s="138"/>
    </row>
    <row r="10662" spans="62:65" ht="13" thickBot="1">
      <c r="BJ10662" s="138"/>
      <c r="BK10662" s="138"/>
      <c r="BL10662" s="138"/>
      <c r="BM10662" s="138"/>
    </row>
    <row r="10663" spans="62:65" ht="13" thickBot="1">
      <c r="BJ10663" s="138"/>
      <c r="BK10663" s="138"/>
      <c r="BL10663" s="138"/>
      <c r="BM10663" s="138"/>
    </row>
    <row r="10664" spans="62:65" ht="13" thickBot="1">
      <c r="BJ10664" s="138"/>
      <c r="BK10664" s="138"/>
      <c r="BL10664" s="138"/>
      <c r="BM10664" s="138"/>
    </row>
    <row r="10665" spans="62:65" ht="13" thickBot="1">
      <c r="BJ10665" s="138"/>
      <c r="BK10665" s="138"/>
      <c r="BL10665" s="138"/>
      <c r="BM10665" s="138"/>
    </row>
    <row r="10666" spans="62:65" ht="13" thickBot="1">
      <c r="BJ10666" s="138"/>
      <c r="BK10666" s="138"/>
      <c r="BL10666" s="138"/>
      <c r="BM10666" s="138"/>
    </row>
    <row r="10667" spans="62:65" ht="13" thickBot="1">
      <c r="BJ10667" s="138"/>
      <c r="BK10667" s="138"/>
      <c r="BL10667" s="138"/>
      <c r="BM10667" s="138"/>
    </row>
    <row r="10668" spans="62:65" ht="13" thickBot="1">
      <c r="BJ10668" s="138"/>
      <c r="BK10668" s="138"/>
      <c r="BL10668" s="138"/>
      <c r="BM10668" s="138"/>
    </row>
    <row r="10669" spans="62:65" ht="13" thickBot="1">
      <c r="BJ10669" s="138"/>
      <c r="BK10669" s="138"/>
      <c r="BL10669" s="138"/>
      <c r="BM10669" s="138"/>
    </row>
    <row r="10670" spans="62:65" ht="13" thickBot="1">
      <c r="BJ10670" s="138"/>
      <c r="BK10670" s="138"/>
      <c r="BL10670" s="138"/>
      <c r="BM10670" s="138"/>
    </row>
    <row r="10671" spans="62:65" ht="13" thickBot="1">
      <c r="BJ10671" s="138"/>
      <c r="BK10671" s="138"/>
      <c r="BL10671" s="138"/>
      <c r="BM10671" s="138"/>
    </row>
    <row r="10672" spans="62:65" ht="13" thickBot="1">
      <c r="BJ10672" s="138"/>
      <c r="BK10672" s="138"/>
      <c r="BL10672" s="138"/>
      <c r="BM10672" s="138"/>
    </row>
    <row r="10673" spans="62:65" ht="13" thickBot="1">
      <c r="BJ10673" s="138"/>
      <c r="BK10673" s="138"/>
      <c r="BL10673" s="138"/>
      <c r="BM10673" s="138"/>
    </row>
    <row r="10674" spans="62:65" ht="13" thickBot="1">
      <c r="BJ10674" s="138"/>
      <c r="BK10674" s="138"/>
      <c r="BL10674" s="138"/>
      <c r="BM10674" s="138"/>
    </row>
    <row r="10675" spans="62:65" ht="13" thickBot="1">
      <c r="BJ10675" s="138"/>
      <c r="BK10675" s="138"/>
      <c r="BL10675" s="138"/>
      <c r="BM10675" s="138"/>
    </row>
    <row r="10676" spans="62:65" ht="13" thickBot="1">
      <c r="BJ10676" s="138"/>
      <c r="BK10676" s="138"/>
      <c r="BL10676" s="138"/>
      <c r="BM10676" s="138"/>
    </row>
    <row r="10677" spans="62:65" ht="13" thickBot="1">
      <c r="BJ10677" s="138"/>
      <c r="BK10677" s="138"/>
      <c r="BL10677" s="138"/>
      <c r="BM10677" s="138"/>
    </row>
    <row r="10678" spans="62:65" ht="13" thickBot="1">
      <c r="BJ10678" s="138"/>
      <c r="BK10678" s="138"/>
      <c r="BL10678" s="138"/>
      <c r="BM10678" s="138"/>
    </row>
    <row r="10679" spans="62:65" ht="13" thickBot="1">
      <c r="BJ10679" s="138"/>
      <c r="BK10679" s="138"/>
      <c r="BL10679" s="138"/>
      <c r="BM10679" s="138"/>
    </row>
    <row r="10680" spans="62:65" ht="13" thickBot="1">
      <c r="BJ10680" s="138"/>
      <c r="BK10680" s="138"/>
      <c r="BL10680" s="138"/>
      <c r="BM10680" s="138"/>
    </row>
    <row r="10681" spans="62:65" ht="13" thickBot="1">
      <c r="BJ10681" s="138"/>
      <c r="BK10681" s="138"/>
      <c r="BL10681" s="138"/>
      <c r="BM10681" s="138"/>
    </row>
    <row r="10682" spans="62:65" ht="13" thickBot="1">
      <c r="BJ10682" s="138"/>
      <c r="BK10682" s="138"/>
      <c r="BL10682" s="138"/>
      <c r="BM10682" s="138"/>
    </row>
    <row r="10683" spans="62:65" ht="13" thickBot="1">
      <c r="BJ10683" s="138"/>
      <c r="BK10683" s="138"/>
      <c r="BL10683" s="138"/>
      <c r="BM10683" s="138"/>
    </row>
    <row r="10684" spans="62:65" ht="13" thickBot="1">
      <c r="BJ10684" s="138"/>
      <c r="BK10684" s="138"/>
      <c r="BL10684" s="138"/>
      <c r="BM10684" s="138"/>
    </row>
    <row r="10685" spans="62:65" ht="13" thickBot="1">
      <c r="BJ10685" s="138"/>
      <c r="BK10685" s="138"/>
      <c r="BL10685" s="138"/>
      <c r="BM10685" s="138"/>
    </row>
    <row r="10686" spans="62:65" ht="13" thickBot="1">
      <c r="BJ10686" s="138"/>
      <c r="BK10686" s="138"/>
      <c r="BL10686" s="138"/>
      <c r="BM10686" s="138"/>
    </row>
    <row r="10687" spans="62:65" ht="13" thickBot="1">
      <c r="BJ10687" s="138"/>
      <c r="BK10687" s="138"/>
      <c r="BL10687" s="138"/>
      <c r="BM10687" s="138"/>
    </row>
    <row r="10688" spans="62:65" ht="13" thickBot="1">
      <c r="BJ10688" s="138"/>
      <c r="BK10688" s="138"/>
      <c r="BL10688" s="138"/>
      <c r="BM10688" s="138"/>
    </row>
    <row r="10689" spans="62:65" ht="13" thickBot="1">
      <c r="BJ10689" s="138"/>
      <c r="BK10689" s="138"/>
      <c r="BL10689" s="138"/>
      <c r="BM10689" s="138"/>
    </row>
    <row r="10690" spans="62:65" ht="13" thickBot="1">
      <c r="BJ10690" s="138"/>
      <c r="BK10690" s="138"/>
      <c r="BL10690" s="138"/>
      <c r="BM10690" s="138"/>
    </row>
    <row r="10691" spans="62:65" ht="13" thickBot="1">
      <c r="BJ10691" s="138"/>
      <c r="BK10691" s="138"/>
      <c r="BL10691" s="138"/>
      <c r="BM10691" s="138"/>
    </row>
    <row r="10692" spans="62:65" ht="13" thickBot="1">
      <c r="BJ10692" s="138"/>
      <c r="BK10692" s="138"/>
      <c r="BL10692" s="138"/>
      <c r="BM10692" s="138"/>
    </row>
    <row r="10693" spans="62:65" ht="13" thickBot="1">
      <c r="BJ10693" s="138"/>
      <c r="BK10693" s="138"/>
      <c r="BL10693" s="138"/>
      <c r="BM10693" s="138"/>
    </row>
    <row r="10694" spans="62:65" ht="13" thickBot="1">
      <c r="BJ10694" s="138"/>
      <c r="BK10694" s="138"/>
      <c r="BL10694" s="138"/>
      <c r="BM10694" s="138"/>
    </row>
    <row r="10695" spans="62:65" ht="13" thickBot="1">
      <c r="BJ10695" s="138"/>
      <c r="BK10695" s="138"/>
      <c r="BL10695" s="138"/>
      <c r="BM10695" s="138"/>
    </row>
    <row r="10696" spans="62:65" ht="13" thickBot="1">
      <c r="BJ10696" s="138"/>
      <c r="BK10696" s="138"/>
      <c r="BL10696" s="138"/>
      <c r="BM10696" s="138"/>
    </row>
    <row r="10697" spans="62:65" ht="13" thickBot="1">
      <c r="BJ10697" s="138"/>
      <c r="BK10697" s="138"/>
      <c r="BL10697" s="138"/>
      <c r="BM10697" s="138"/>
    </row>
    <row r="10698" spans="62:65" ht="13" thickBot="1">
      <c r="BJ10698" s="138"/>
      <c r="BK10698" s="138"/>
      <c r="BL10698" s="138"/>
      <c r="BM10698" s="138"/>
    </row>
    <row r="10699" spans="62:65" ht="13" thickBot="1">
      <c r="BJ10699" s="138"/>
      <c r="BK10699" s="138"/>
      <c r="BL10699" s="138"/>
      <c r="BM10699" s="138"/>
    </row>
    <row r="10700" spans="62:65" ht="13" thickBot="1">
      <c r="BJ10700" s="138"/>
      <c r="BK10700" s="138"/>
      <c r="BL10700" s="138"/>
      <c r="BM10700" s="138"/>
    </row>
    <row r="10701" spans="62:65" ht="13" thickBot="1">
      <c r="BJ10701" s="138"/>
      <c r="BK10701" s="138"/>
      <c r="BL10701" s="138"/>
      <c r="BM10701" s="138"/>
    </row>
    <row r="10702" spans="62:65" ht="13" thickBot="1">
      <c r="BJ10702" s="138"/>
      <c r="BK10702" s="138"/>
      <c r="BL10702" s="138"/>
      <c r="BM10702" s="138"/>
    </row>
    <row r="10703" spans="62:65" ht="13" thickBot="1">
      <c r="BJ10703" s="138"/>
      <c r="BK10703" s="138"/>
      <c r="BL10703" s="138"/>
      <c r="BM10703" s="138"/>
    </row>
    <row r="10704" spans="62:65" ht="13" thickBot="1">
      <c r="BJ10704" s="138"/>
      <c r="BK10704" s="138"/>
      <c r="BL10704" s="138"/>
      <c r="BM10704" s="138"/>
    </row>
    <row r="10705" spans="62:65" ht="13" thickBot="1">
      <c r="BJ10705" s="138"/>
      <c r="BK10705" s="138"/>
      <c r="BL10705" s="138"/>
      <c r="BM10705" s="138"/>
    </row>
    <row r="10706" spans="62:65" ht="13" thickBot="1">
      <c r="BJ10706" s="138"/>
      <c r="BK10706" s="138"/>
      <c r="BL10706" s="138"/>
      <c r="BM10706" s="138"/>
    </row>
    <row r="10707" spans="62:65" ht="13" thickBot="1">
      <c r="BJ10707" s="138"/>
      <c r="BK10707" s="138"/>
      <c r="BL10707" s="138"/>
      <c r="BM10707" s="138"/>
    </row>
    <row r="10708" spans="62:65" ht="13" thickBot="1">
      <c r="BJ10708" s="138"/>
      <c r="BK10708" s="138"/>
      <c r="BL10708" s="138"/>
      <c r="BM10708" s="138"/>
    </row>
    <row r="10709" spans="62:65" ht="13" thickBot="1">
      <c r="BJ10709" s="138"/>
      <c r="BK10709" s="138"/>
      <c r="BL10709" s="138"/>
      <c r="BM10709" s="138"/>
    </row>
    <row r="10710" spans="62:65" ht="13" thickBot="1">
      <c r="BJ10710" s="138"/>
      <c r="BK10710" s="138"/>
      <c r="BL10710" s="138"/>
      <c r="BM10710" s="138"/>
    </row>
    <row r="10711" spans="62:65" ht="13" thickBot="1">
      <c r="BJ10711" s="138"/>
      <c r="BK10711" s="138"/>
      <c r="BL10711" s="138"/>
      <c r="BM10711" s="138"/>
    </row>
    <row r="10712" spans="62:65" ht="13" thickBot="1">
      <c r="BJ10712" s="138"/>
      <c r="BK10712" s="138"/>
      <c r="BL10712" s="138"/>
      <c r="BM10712" s="138"/>
    </row>
    <row r="10713" spans="62:65" ht="13" thickBot="1">
      <c r="BJ10713" s="138"/>
      <c r="BK10713" s="138"/>
      <c r="BL10713" s="138"/>
      <c r="BM10713" s="138"/>
    </row>
    <row r="10714" spans="62:65" ht="13" thickBot="1">
      <c r="BJ10714" s="138"/>
      <c r="BK10714" s="138"/>
      <c r="BL10714" s="138"/>
      <c r="BM10714" s="138"/>
    </row>
    <row r="10715" spans="62:65" ht="13" thickBot="1">
      <c r="BJ10715" s="138"/>
      <c r="BK10715" s="138"/>
      <c r="BL10715" s="138"/>
      <c r="BM10715" s="138"/>
    </row>
    <row r="10716" spans="62:65" ht="13" thickBot="1">
      <c r="BJ10716" s="138"/>
      <c r="BK10716" s="138"/>
      <c r="BL10716" s="138"/>
      <c r="BM10716" s="138"/>
    </row>
    <row r="10717" spans="62:65" ht="13" thickBot="1">
      <c r="BJ10717" s="138"/>
      <c r="BK10717" s="138"/>
      <c r="BL10717" s="138"/>
      <c r="BM10717" s="138"/>
    </row>
    <row r="10718" spans="62:65" ht="13" thickBot="1">
      <c r="BJ10718" s="138"/>
      <c r="BK10718" s="138"/>
      <c r="BL10718" s="138"/>
      <c r="BM10718" s="138"/>
    </row>
    <row r="10719" spans="62:65" ht="13" thickBot="1">
      <c r="BJ10719" s="138"/>
      <c r="BK10719" s="138"/>
      <c r="BL10719" s="138"/>
      <c r="BM10719" s="138"/>
    </row>
    <row r="10720" spans="62:65" ht="13" thickBot="1">
      <c r="BJ10720" s="138"/>
      <c r="BK10720" s="138"/>
      <c r="BL10720" s="138"/>
      <c r="BM10720" s="138"/>
    </row>
    <row r="10721" spans="62:65" ht="13" thickBot="1">
      <c r="BJ10721" s="138"/>
      <c r="BK10721" s="138"/>
      <c r="BL10721" s="138"/>
      <c r="BM10721" s="138"/>
    </row>
    <row r="10722" spans="62:65" ht="13" thickBot="1">
      <c r="BJ10722" s="138"/>
      <c r="BK10722" s="138"/>
      <c r="BL10722" s="138"/>
      <c r="BM10722" s="138"/>
    </row>
    <row r="10723" spans="62:65" ht="13" thickBot="1">
      <c r="BJ10723" s="138"/>
      <c r="BK10723" s="138"/>
      <c r="BL10723" s="138"/>
      <c r="BM10723" s="138"/>
    </row>
    <row r="10724" spans="62:65" ht="13" thickBot="1">
      <c r="BJ10724" s="138"/>
      <c r="BK10724" s="138"/>
      <c r="BL10724" s="138"/>
      <c r="BM10724" s="138"/>
    </row>
    <row r="10725" spans="62:65" ht="13" thickBot="1">
      <c r="BJ10725" s="138"/>
      <c r="BK10725" s="138"/>
      <c r="BL10725" s="138"/>
      <c r="BM10725" s="138"/>
    </row>
    <row r="10726" spans="62:65" ht="13" thickBot="1">
      <c r="BJ10726" s="138"/>
      <c r="BK10726" s="138"/>
      <c r="BL10726" s="138"/>
      <c r="BM10726" s="138"/>
    </row>
    <row r="10727" spans="62:65" ht="13" thickBot="1">
      <c r="BJ10727" s="138"/>
      <c r="BK10727" s="138"/>
      <c r="BL10727" s="138"/>
      <c r="BM10727" s="138"/>
    </row>
    <row r="10728" spans="62:65" ht="13" thickBot="1">
      <c r="BJ10728" s="138"/>
      <c r="BK10728" s="138"/>
      <c r="BL10728" s="138"/>
      <c r="BM10728" s="138"/>
    </row>
    <row r="10729" spans="62:65" ht="13" thickBot="1">
      <c r="BJ10729" s="138"/>
      <c r="BK10729" s="138"/>
      <c r="BL10729" s="138"/>
      <c r="BM10729" s="138"/>
    </row>
    <row r="10730" spans="62:65" ht="13" thickBot="1">
      <c r="BJ10730" s="138"/>
      <c r="BK10730" s="138"/>
      <c r="BL10730" s="138"/>
      <c r="BM10730" s="138"/>
    </row>
    <row r="10731" spans="62:65" ht="13" thickBot="1">
      <c r="BJ10731" s="138"/>
      <c r="BK10731" s="138"/>
      <c r="BL10731" s="138"/>
      <c r="BM10731" s="138"/>
    </row>
    <row r="10732" spans="62:65" ht="13" thickBot="1">
      <c r="BJ10732" s="138"/>
      <c r="BK10732" s="138"/>
      <c r="BL10732" s="138"/>
      <c r="BM10732" s="138"/>
    </row>
    <row r="10733" spans="62:65" ht="13" thickBot="1">
      <c r="BJ10733" s="138"/>
      <c r="BK10733" s="138"/>
      <c r="BL10733" s="138"/>
      <c r="BM10733" s="138"/>
    </row>
    <row r="10734" spans="62:65" ht="13" thickBot="1">
      <c r="BJ10734" s="138"/>
      <c r="BK10734" s="138"/>
      <c r="BL10734" s="138"/>
      <c r="BM10734" s="138"/>
    </row>
    <row r="10735" spans="62:65" ht="13" thickBot="1">
      <c r="BJ10735" s="138"/>
      <c r="BK10735" s="138"/>
      <c r="BL10735" s="138"/>
      <c r="BM10735" s="138"/>
    </row>
    <row r="10736" spans="62:65" ht="13" thickBot="1">
      <c r="BJ10736" s="138"/>
      <c r="BK10736" s="138"/>
      <c r="BL10736" s="138"/>
      <c r="BM10736" s="138"/>
    </row>
    <row r="10737" spans="62:65" ht="13" thickBot="1">
      <c r="BJ10737" s="138"/>
      <c r="BK10737" s="138"/>
      <c r="BL10737" s="138"/>
      <c r="BM10737" s="138"/>
    </row>
    <row r="10738" spans="62:65" ht="13" thickBot="1">
      <c r="BJ10738" s="138"/>
      <c r="BK10738" s="138"/>
      <c r="BL10738" s="138"/>
      <c r="BM10738" s="138"/>
    </row>
    <row r="10739" spans="62:65" ht="13" thickBot="1">
      <c r="BJ10739" s="138"/>
      <c r="BK10739" s="138"/>
      <c r="BL10739" s="138"/>
      <c r="BM10739" s="138"/>
    </row>
    <row r="10740" spans="62:65" ht="13" thickBot="1">
      <c r="BJ10740" s="138"/>
      <c r="BK10740" s="138"/>
      <c r="BL10740" s="138"/>
      <c r="BM10740" s="138"/>
    </row>
    <row r="10741" spans="62:65" ht="13" thickBot="1">
      <c r="BJ10741" s="138"/>
      <c r="BK10741" s="138"/>
      <c r="BL10741" s="138"/>
      <c r="BM10741" s="138"/>
    </row>
    <row r="10742" spans="62:65" ht="13" thickBot="1">
      <c r="BJ10742" s="138"/>
      <c r="BK10742" s="138"/>
      <c r="BL10742" s="138"/>
      <c r="BM10742" s="138"/>
    </row>
    <row r="10743" spans="62:65" ht="13" thickBot="1">
      <c r="BJ10743" s="138"/>
      <c r="BK10743" s="138"/>
      <c r="BL10743" s="138"/>
      <c r="BM10743" s="138"/>
    </row>
    <row r="10744" spans="62:65" ht="13" thickBot="1">
      <c r="BJ10744" s="138"/>
      <c r="BK10744" s="138"/>
      <c r="BL10744" s="138"/>
      <c r="BM10744" s="138"/>
    </row>
    <row r="10745" spans="62:65" ht="13" thickBot="1">
      <c r="BJ10745" s="138"/>
      <c r="BK10745" s="138"/>
      <c r="BL10745" s="138"/>
      <c r="BM10745" s="138"/>
    </row>
    <row r="10746" spans="62:65" ht="13" thickBot="1">
      <c r="BJ10746" s="138"/>
      <c r="BK10746" s="138"/>
      <c r="BL10746" s="138"/>
      <c r="BM10746" s="138"/>
    </row>
    <row r="10747" spans="62:65" ht="13" thickBot="1">
      <c r="BJ10747" s="138"/>
      <c r="BK10747" s="138"/>
      <c r="BL10747" s="138"/>
      <c r="BM10747" s="138"/>
    </row>
    <row r="10748" spans="62:65" ht="13" thickBot="1">
      <c r="BJ10748" s="138"/>
      <c r="BK10748" s="138"/>
      <c r="BL10748" s="138"/>
      <c r="BM10748" s="138"/>
    </row>
    <row r="10749" spans="62:65" ht="13" thickBot="1">
      <c r="BJ10749" s="138"/>
      <c r="BK10749" s="138"/>
      <c r="BL10749" s="138"/>
      <c r="BM10749" s="138"/>
    </row>
    <row r="10750" spans="62:65" ht="13" thickBot="1">
      <c r="BJ10750" s="138"/>
      <c r="BK10750" s="138"/>
      <c r="BL10750" s="138"/>
      <c r="BM10750" s="138"/>
    </row>
    <row r="10751" spans="62:65" ht="13" thickBot="1">
      <c r="BJ10751" s="138"/>
      <c r="BK10751" s="138"/>
      <c r="BL10751" s="138"/>
      <c r="BM10751" s="138"/>
    </row>
    <row r="10752" spans="62:65" ht="13" thickBot="1">
      <c r="BJ10752" s="138"/>
      <c r="BK10752" s="138"/>
      <c r="BL10752" s="138"/>
      <c r="BM10752" s="138"/>
    </row>
    <row r="10753" spans="62:65" ht="13" thickBot="1">
      <c r="BJ10753" s="138"/>
      <c r="BK10753" s="138"/>
      <c r="BL10753" s="138"/>
      <c r="BM10753" s="138"/>
    </row>
    <row r="10754" spans="62:65" ht="13" thickBot="1">
      <c r="BJ10754" s="138"/>
      <c r="BK10754" s="138"/>
      <c r="BL10754" s="138"/>
      <c r="BM10754" s="138"/>
    </row>
    <row r="10755" spans="62:65" ht="13" thickBot="1">
      <c r="BJ10755" s="138"/>
      <c r="BK10755" s="138"/>
      <c r="BL10755" s="138"/>
      <c r="BM10755" s="138"/>
    </row>
    <row r="10756" spans="62:65" ht="13" thickBot="1">
      <c r="BJ10756" s="138"/>
      <c r="BK10756" s="138"/>
      <c r="BL10756" s="138"/>
      <c r="BM10756" s="138"/>
    </row>
    <row r="10757" spans="62:65" ht="13" thickBot="1">
      <c r="BJ10757" s="138"/>
      <c r="BK10757" s="138"/>
      <c r="BL10757" s="138"/>
      <c r="BM10757" s="138"/>
    </row>
    <row r="10758" spans="62:65" ht="13" thickBot="1">
      <c r="BJ10758" s="138"/>
      <c r="BK10758" s="138"/>
      <c r="BL10758" s="138"/>
      <c r="BM10758" s="138"/>
    </row>
    <row r="10759" spans="62:65" ht="13" thickBot="1">
      <c r="BJ10759" s="138"/>
      <c r="BK10759" s="138"/>
      <c r="BL10759" s="138"/>
      <c r="BM10759" s="138"/>
    </row>
    <row r="10760" spans="62:65" ht="13" thickBot="1">
      <c r="BJ10760" s="138"/>
      <c r="BK10760" s="138"/>
      <c r="BL10760" s="138"/>
      <c r="BM10760" s="138"/>
    </row>
    <row r="10761" spans="62:65" ht="13" thickBot="1">
      <c r="BJ10761" s="138"/>
      <c r="BK10761" s="138"/>
      <c r="BL10761" s="138"/>
      <c r="BM10761" s="138"/>
    </row>
    <row r="10762" spans="62:65" ht="13" thickBot="1">
      <c r="BJ10762" s="138"/>
      <c r="BK10762" s="138"/>
      <c r="BL10762" s="138"/>
      <c r="BM10762" s="138"/>
    </row>
    <row r="10763" spans="62:65" ht="13" thickBot="1">
      <c r="BJ10763" s="138"/>
      <c r="BK10763" s="138"/>
      <c r="BL10763" s="138"/>
      <c r="BM10763" s="138"/>
    </row>
    <row r="10764" spans="62:65" ht="13" thickBot="1">
      <c r="BJ10764" s="138"/>
      <c r="BK10764" s="138"/>
      <c r="BL10764" s="138"/>
      <c r="BM10764" s="138"/>
    </row>
    <row r="10765" spans="62:65" ht="13" thickBot="1">
      <c r="BJ10765" s="138"/>
      <c r="BK10765" s="138"/>
      <c r="BL10765" s="138"/>
      <c r="BM10765" s="138"/>
    </row>
    <row r="10766" spans="62:65" ht="13" thickBot="1">
      <c r="BJ10766" s="138"/>
      <c r="BK10766" s="138"/>
      <c r="BL10766" s="138"/>
      <c r="BM10766" s="138"/>
    </row>
    <row r="10767" spans="62:65" ht="13" thickBot="1">
      <c r="BJ10767" s="138"/>
      <c r="BK10767" s="138"/>
      <c r="BL10767" s="138"/>
      <c r="BM10767" s="138"/>
    </row>
    <row r="10768" spans="62:65" ht="13" thickBot="1">
      <c r="BJ10768" s="138"/>
      <c r="BK10768" s="138"/>
      <c r="BL10768" s="138"/>
      <c r="BM10768" s="138"/>
    </row>
    <row r="10769" spans="62:65" ht="13" thickBot="1">
      <c r="BJ10769" s="138"/>
      <c r="BK10769" s="138"/>
      <c r="BL10769" s="138"/>
      <c r="BM10769" s="138"/>
    </row>
    <row r="10770" spans="62:65" ht="13" thickBot="1">
      <c r="BJ10770" s="138"/>
      <c r="BK10770" s="138"/>
      <c r="BL10770" s="138"/>
      <c r="BM10770" s="138"/>
    </row>
    <row r="10771" spans="62:65" ht="13" thickBot="1">
      <c r="BJ10771" s="138"/>
      <c r="BK10771" s="138"/>
      <c r="BL10771" s="138"/>
      <c r="BM10771" s="138"/>
    </row>
    <row r="10772" spans="62:65" ht="13" thickBot="1">
      <c r="BJ10772" s="138"/>
      <c r="BK10772" s="138"/>
      <c r="BL10772" s="138"/>
      <c r="BM10772" s="138"/>
    </row>
    <row r="10773" spans="62:65" ht="13" thickBot="1">
      <c r="BJ10773" s="138"/>
      <c r="BK10773" s="138"/>
      <c r="BL10773" s="138"/>
      <c r="BM10773" s="138"/>
    </row>
    <row r="10774" spans="62:65" ht="13" thickBot="1">
      <c r="BJ10774" s="138"/>
      <c r="BK10774" s="138"/>
      <c r="BL10774" s="138"/>
      <c r="BM10774" s="138"/>
    </row>
    <row r="10775" spans="62:65" ht="13" thickBot="1">
      <c r="BJ10775" s="138"/>
      <c r="BK10775" s="138"/>
      <c r="BL10775" s="138"/>
      <c r="BM10775" s="138"/>
    </row>
    <row r="10776" spans="62:65" ht="13" thickBot="1">
      <c r="BJ10776" s="138"/>
      <c r="BK10776" s="138"/>
      <c r="BL10776" s="138"/>
      <c r="BM10776" s="138"/>
    </row>
    <row r="10777" spans="62:65" ht="13" thickBot="1">
      <c r="BJ10777" s="138"/>
      <c r="BK10777" s="138"/>
      <c r="BL10777" s="138"/>
      <c r="BM10777" s="138"/>
    </row>
    <row r="10778" spans="62:65" ht="13" thickBot="1">
      <c r="BJ10778" s="138"/>
      <c r="BK10778" s="138"/>
      <c r="BL10778" s="138"/>
      <c r="BM10778" s="138"/>
    </row>
    <row r="10779" spans="62:65" ht="13" thickBot="1">
      <c r="BJ10779" s="138"/>
      <c r="BK10779" s="138"/>
      <c r="BL10779" s="138"/>
      <c r="BM10779" s="138"/>
    </row>
    <row r="10780" spans="62:65" ht="13" thickBot="1">
      <c r="BJ10780" s="138"/>
      <c r="BK10780" s="138"/>
      <c r="BL10780" s="138"/>
      <c r="BM10780" s="138"/>
    </row>
    <row r="10781" spans="62:65" ht="13" thickBot="1">
      <c r="BJ10781" s="138"/>
      <c r="BK10781" s="138"/>
      <c r="BL10781" s="138"/>
      <c r="BM10781" s="138"/>
    </row>
    <row r="10782" spans="62:65" ht="13" thickBot="1">
      <c r="BJ10782" s="138"/>
      <c r="BK10782" s="138"/>
      <c r="BL10782" s="138"/>
      <c r="BM10782" s="138"/>
    </row>
    <row r="10783" spans="62:65" ht="13" thickBot="1">
      <c r="BJ10783" s="138"/>
      <c r="BK10783" s="138"/>
      <c r="BL10783" s="138"/>
      <c r="BM10783" s="138"/>
    </row>
    <row r="10784" spans="62:65" ht="13" thickBot="1">
      <c r="BJ10784" s="138"/>
      <c r="BK10784" s="138"/>
      <c r="BL10784" s="138"/>
      <c r="BM10784" s="138"/>
    </row>
    <row r="10785" spans="62:65" ht="13" thickBot="1">
      <c r="BJ10785" s="138"/>
      <c r="BK10785" s="138"/>
      <c r="BL10785" s="138"/>
      <c r="BM10785" s="138"/>
    </row>
    <row r="10786" spans="62:65" ht="13" thickBot="1">
      <c r="BJ10786" s="138"/>
      <c r="BK10786" s="138"/>
      <c r="BL10786" s="138"/>
      <c r="BM10786" s="138"/>
    </row>
    <row r="10787" spans="62:65" ht="13" thickBot="1">
      <c r="BJ10787" s="138"/>
      <c r="BK10787" s="138"/>
      <c r="BL10787" s="138"/>
      <c r="BM10787" s="138"/>
    </row>
    <row r="10788" spans="62:65" ht="13" thickBot="1">
      <c r="BJ10788" s="138"/>
      <c r="BK10788" s="138"/>
      <c r="BL10788" s="138"/>
      <c r="BM10788" s="138"/>
    </row>
    <row r="10789" spans="62:65" ht="13" thickBot="1">
      <c r="BJ10789" s="138"/>
      <c r="BK10789" s="138"/>
      <c r="BL10789" s="138"/>
      <c r="BM10789" s="138"/>
    </row>
    <row r="10790" spans="62:65" ht="13" thickBot="1">
      <c r="BJ10790" s="138"/>
      <c r="BK10790" s="138"/>
      <c r="BL10790" s="138"/>
      <c r="BM10790" s="138"/>
    </row>
    <row r="10791" spans="62:65" ht="13" thickBot="1">
      <c r="BJ10791" s="138"/>
      <c r="BK10791" s="138"/>
      <c r="BL10791" s="138"/>
      <c r="BM10791" s="138"/>
    </row>
    <row r="10792" spans="62:65" ht="13" thickBot="1">
      <c r="BJ10792" s="138"/>
      <c r="BK10792" s="138"/>
      <c r="BL10792" s="138"/>
      <c r="BM10792" s="138"/>
    </row>
    <row r="10793" spans="62:65" ht="13" thickBot="1">
      <c r="BJ10793" s="138"/>
      <c r="BK10793" s="138"/>
      <c r="BL10793" s="138"/>
      <c r="BM10793" s="138"/>
    </row>
    <row r="10794" spans="62:65" ht="13" thickBot="1">
      <c r="BJ10794" s="138"/>
      <c r="BK10794" s="138"/>
      <c r="BL10794" s="138"/>
      <c r="BM10794" s="138"/>
    </row>
    <row r="10795" spans="62:65" ht="13" thickBot="1">
      <c r="BJ10795" s="138"/>
      <c r="BK10795" s="138"/>
      <c r="BL10795" s="138"/>
      <c r="BM10795" s="138"/>
    </row>
    <row r="10796" spans="62:65" ht="13" thickBot="1">
      <c r="BJ10796" s="138"/>
      <c r="BK10796" s="138"/>
      <c r="BL10796" s="138"/>
      <c r="BM10796" s="138"/>
    </row>
    <row r="10797" spans="62:65" ht="13" thickBot="1">
      <c r="BJ10797" s="138"/>
      <c r="BK10797" s="138"/>
      <c r="BL10797" s="138"/>
      <c r="BM10797" s="138"/>
    </row>
    <row r="10798" spans="62:65" ht="13" thickBot="1">
      <c r="BJ10798" s="138"/>
      <c r="BK10798" s="138"/>
      <c r="BL10798" s="138"/>
      <c r="BM10798" s="138"/>
    </row>
    <row r="10799" spans="62:65" ht="13" thickBot="1">
      <c r="BJ10799" s="138"/>
      <c r="BK10799" s="138"/>
      <c r="BL10799" s="138"/>
      <c r="BM10799" s="138"/>
    </row>
    <row r="10800" spans="62:65" ht="13" thickBot="1">
      <c r="BJ10800" s="138"/>
      <c r="BK10800" s="138"/>
      <c r="BL10800" s="138"/>
      <c r="BM10800" s="138"/>
    </row>
    <row r="10801" spans="62:65" ht="13" thickBot="1">
      <c r="BJ10801" s="138"/>
      <c r="BK10801" s="138"/>
      <c r="BL10801" s="138"/>
      <c r="BM10801" s="138"/>
    </row>
    <row r="10802" spans="62:65" ht="13" thickBot="1">
      <c r="BJ10802" s="138"/>
      <c r="BK10802" s="138"/>
      <c r="BL10802" s="138"/>
      <c r="BM10802" s="138"/>
    </row>
    <row r="10803" spans="62:65" ht="13" thickBot="1">
      <c r="BJ10803" s="138"/>
      <c r="BK10803" s="138"/>
      <c r="BL10803" s="138"/>
      <c r="BM10803" s="138"/>
    </row>
    <row r="10804" spans="62:65" ht="13" thickBot="1">
      <c r="BJ10804" s="138"/>
      <c r="BK10804" s="138"/>
      <c r="BL10804" s="138"/>
      <c r="BM10804" s="138"/>
    </row>
    <row r="10805" spans="62:65" ht="13" thickBot="1">
      <c r="BJ10805" s="138"/>
      <c r="BK10805" s="138"/>
      <c r="BL10805" s="138"/>
      <c r="BM10805" s="138"/>
    </row>
    <row r="10806" spans="62:65" ht="13" thickBot="1">
      <c r="BJ10806" s="138"/>
      <c r="BK10806" s="138"/>
      <c r="BL10806" s="138"/>
      <c r="BM10806" s="138"/>
    </row>
    <row r="10807" spans="62:65" ht="13" thickBot="1">
      <c r="BJ10807" s="138"/>
      <c r="BK10807" s="138"/>
      <c r="BL10807" s="138"/>
      <c r="BM10807" s="138"/>
    </row>
    <row r="10808" spans="62:65" ht="13" thickBot="1">
      <c r="BJ10808" s="138"/>
      <c r="BK10808" s="138"/>
      <c r="BL10808" s="138"/>
      <c r="BM10808" s="138"/>
    </row>
    <row r="10809" spans="62:65" ht="13" thickBot="1">
      <c r="BJ10809" s="138"/>
      <c r="BK10809" s="138"/>
      <c r="BL10809" s="138"/>
      <c r="BM10809" s="138"/>
    </row>
    <row r="10810" spans="62:65" ht="13" thickBot="1">
      <c r="BJ10810" s="138"/>
      <c r="BK10810" s="138"/>
      <c r="BL10810" s="138"/>
      <c r="BM10810" s="138"/>
    </row>
    <row r="10811" spans="62:65" ht="13" thickBot="1">
      <c r="BJ10811" s="138"/>
      <c r="BK10811" s="138"/>
      <c r="BL10811" s="138"/>
      <c r="BM10811" s="138"/>
    </row>
    <row r="10812" spans="62:65" ht="13" thickBot="1">
      <c r="BJ10812" s="138"/>
      <c r="BK10812" s="138"/>
      <c r="BL10812" s="138"/>
      <c r="BM10812" s="138"/>
    </row>
    <row r="10813" spans="62:65" ht="13" thickBot="1">
      <c r="BJ10813" s="138"/>
      <c r="BK10813" s="138"/>
      <c r="BL10813" s="138"/>
      <c r="BM10813" s="138"/>
    </row>
    <row r="10814" spans="62:65" ht="13" thickBot="1">
      <c r="BJ10814" s="138"/>
      <c r="BK10814" s="138"/>
      <c r="BL10814" s="138"/>
      <c r="BM10814" s="138"/>
    </row>
    <row r="10815" spans="62:65" ht="13" thickBot="1">
      <c r="BJ10815" s="138"/>
      <c r="BK10815" s="138"/>
      <c r="BL10815" s="138"/>
      <c r="BM10815" s="138"/>
    </row>
    <row r="10816" spans="62:65" ht="13" thickBot="1">
      <c r="BJ10816" s="138"/>
      <c r="BK10816" s="138"/>
      <c r="BL10816" s="138"/>
      <c r="BM10816" s="138"/>
    </row>
    <row r="10817" spans="62:65" ht="13" thickBot="1">
      <c r="BJ10817" s="138"/>
      <c r="BK10817" s="138"/>
      <c r="BL10817" s="138"/>
      <c r="BM10817" s="138"/>
    </row>
    <row r="10818" spans="62:65" ht="13" thickBot="1">
      <c r="BJ10818" s="138"/>
      <c r="BK10818" s="138"/>
      <c r="BL10818" s="138"/>
      <c r="BM10818" s="138"/>
    </row>
    <row r="10819" spans="62:65" ht="13" thickBot="1">
      <c r="BJ10819" s="138"/>
      <c r="BK10819" s="138"/>
      <c r="BL10819" s="138"/>
      <c r="BM10819" s="138"/>
    </row>
    <row r="10820" spans="62:65" ht="13" thickBot="1">
      <c r="BJ10820" s="138"/>
      <c r="BK10820" s="138"/>
      <c r="BL10820" s="138"/>
      <c r="BM10820" s="138"/>
    </row>
    <row r="10821" spans="62:65" ht="13" thickBot="1">
      <c r="BJ10821" s="138"/>
      <c r="BK10821" s="138"/>
      <c r="BL10821" s="138"/>
      <c r="BM10821" s="138"/>
    </row>
    <row r="10822" spans="62:65" ht="13" thickBot="1">
      <c r="BJ10822" s="138"/>
      <c r="BK10822" s="138"/>
      <c r="BL10822" s="138"/>
      <c r="BM10822" s="138"/>
    </row>
    <row r="10823" spans="62:65" ht="13" thickBot="1">
      <c r="BJ10823" s="138"/>
      <c r="BK10823" s="138"/>
      <c r="BL10823" s="138"/>
      <c r="BM10823" s="138"/>
    </row>
    <row r="10824" spans="62:65" ht="13" thickBot="1">
      <c r="BJ10824" s="138"/>
      <c r="BK10824" s="138"/>
      <c r="BL10824" s="138"/>
      <c r="BM10824" s="138"/>
    </row>
    <row r="10825" spans="62:65" ht="13" thickBot="1">
      <c r="BJ10825" s="138"/>
      <c r="BK10825" s="138"/>
      <c r="BL10825" s="138"/>
      <c r="BM10825" s="138"/>
    </row>
    <row r="10826" spans="62:65" ht="13" thickBot="1">
      <c r="BJ10826" s="138"/>
      <c r="BK10826" s="138"/>
      <c r="BL10826" s="138"/>
      <c r="BM10826" s="138"/>
    </row>
    <row r="10827" spans="62:65" ht="13" thickBot="1">
      <c r="BJ10827" s="138"/>
      <c r="BK10827" s="138"/>
      <c r="BL10827" s="138"/>
      <c r="BM10827" s="138"/>
    </row>
    <row r="10828" spans="62:65" ht="13" thickBot="1">
      <c r="BJ10828" s="138"/>
      <c r="BK10828" s="138"/>
      <c r="BL10828" s="138"/>
      <c r="BM10828" s="138"/>
    </row>
    <row r="10829" spans="62:65" ht="13" thickBot="1">
      <c r="BJ10829" s="138"/>
      <c r="BK10829" s="138"/>
      <c r="BL10829" s="138"/>
      <c r="BM10829" s="138"/>
    </row>
    <row r="10830" spans="62:65" ht="13" thickBot="1">
      <c r="BJ10830" s="138"/>
      <c r="BK10830" s="138"/>
      <c r="BL10830" s="138"/>
      <c r="BM10830" s="138"/>
    </row>
    <row r="10831" spans="62:65" ht="13" thickBot="1">
      <c r="BJ10831" s="138"/>
      <c r="BK10831" s="138"/>
      <c r="BL10831" s="138"/>
      <c r="BM10831" s="138"/>
    </row>
    <row r="10832" spans="62:65" ht="13" thickBot="1">
      <c r="BJ10832" s="138"/>
      <c r="BK10832" s="138"/>
      <c r="BL10832" s="138"/>
      <c r="BM10832" s="138"/>
    </row>
    <row r="10833" spans="62:65" ht="13" thickBot="1">
      <c r="BJ10833" s="138"/>
      <c r="BK10833" s="138"/>
      <c r="BL10833" s="138"/>
      <c r="BM10833" s="138"/>
    </row>
    <row r="10834" spans="62:65" ht="13" thickBot="1">
      <c r="BJ10834" s="138"/>
      <c r="BK10834" s="138"/>
      <c r="BL10834" s="138"/>
      <c r="BM10834" s="138"/>
    </row>
    <row r="10835" spans="62:65" ht="13" thickBot="1">
      <c r="BJ10835" s="138"/>
      <c r="BK10835" s="138"/>
      <c r="BL10835" s="138"/>
      <c r="BM10835" s="138"/>
    </row>
    <row r="10836" spans="62:65" ht="13" thickBot="1">
      <c r="BJ10836" s="138"/>
      <c r="BK10836" s="138"/>
      <c r="BL10836" s="138"/>
      <c r="BM10836" s="138"/>
    </row>
    <row r="10837" spans="62:65" ht="13" thickBot="1">
      <c r="BJ10837" s="138"/>
      <c r="BK10837" s="138"/>
      <c r="BL10837" s="138"/>
      <c r="BM10837" s="138"/>
    </row>
    <row r="10838" spans="62:65" ht="13" thickBot="1">
      <c r="BJ10838" s="138"/>
      <c r="BK10838" s="138"/>
      <c r="BL10838" s="138"/>
      <c r="BM10838" s="138"/>
    </row>
    <row r="10839" spans="62:65" ht="13" thickBot="1">
      <c r="BJ10839" s="138"/>
      <c r="BK10839" s="138"/>
      <c r="BL10839" s="138"/>
      <c r="BM10839" s="138"/>
    </row>
    <row r="10840" spans="62:65" ht="13" thickBot="1">
      <c r="BJ10840" s="138"/>
      <c r="BK10840" s="138"/>
      <c r="BL10840" s="138"/>
      <c r="BM10840" s="138"/>
    </row>
    <row r="10841" spans="62:65" ht="13" thickBot="1">
      <c r="BJ10841" s="138"/>
      <c r="BK10841" s="138"/>
      <c r="BL10841" s="138"/>
      <c r="BM10841" s="138"/>
    </row>
    <row r="10842" spans="62:65" ht="13" thickBot="1">
      <c r="BJ10842" s="138"/>
      <c r="BK10842" s="138"/>
      <c r="BL10842" s="138"/>
      <c r="BM10842" s="138"/>
    </row>
    <row r="10843" spans="62:65" ht="13" thickBot="1">
      <c r="BJ10843" s="138"/>
      <c r="BK10843" s="138"/>
      <c r="BL10843" s="138"/>
      <c r="BM10843" s="138"/>
    </row>
    <row r="10844" spans="62:65" ht="13" thickBot="1">
      <c r="BJ10844" s="138"/>
      <c r="BK10844" s="138"/>
      <c r="BL10844" s="138"/>
      <c r="BM10844" s="138"/>
    </row>
    <row r="10845" spans="62:65" ht="13" thickBot="1">
      <c r="BJ10845" s="138"/>
      <c r="BK10845" s="138"/>
      <c r="BL10845" s="138"/>
      <c r="BM10845" s="138"/>
    </row>
    <row r="10846" spans="62:65" ht="13" thickBot="1">
      <c r="BJ10846" s="138"/>
      <c r="BK10846" s="138"/>
      <c r="BL10846" s="138"/>
      <c r="BM10846" s="138"/>
    </row>
    <row r="10847" spans="62:65" ht="13" thickBot="1">
      <c r="BJ10847" s="138"/>
      <c r="BK10847" s="138"/>
      <c r="BL10847" s="138"/>
      <c r="BM10847" s="138"/>
    </row>
    <row r="10848" spans="62:65" ht="13" thickBot="1">
      <c r="BJ10848" s="138"/>
      <c r="BK10848" s="138"/>
      <c r="BL10848" s="138"/>
      <c r="BM10848" s="138"/>
    </row>
    <row r="10849" spans="62:65" ht="13" thickBot="1">
      <c r="BJ10849" s="138"/>
      <c r="BK10849" s="138"/>
      <c r="BL10849" s="138"/>
      <c r="BM10849" s="138"/>
    </row>
    <row r="10850" spans="62:65" ht="13" thickBot="1">
      <c r="BJ10850" s="138"/>
      <c r="BK10850" s="138"/>
      <c r="BL10850" s="138"/>
      <c r="BM10850" s="138"/>
    </row>
    <row r="10851" spans="62:65" ht="13" thickBot="1">
      <c r="BJ10851" s="138"/>
      <c r="BK10851" s="138"/>
      <c r="BL10851" s="138"/>
      <c r="BM10851" s="138"/>
    </row>
    <row r="10852" spans="62:65" ht="13" thickBot="1">
      <c r="BJ10852" s="138"/>
      <c r="BK10852" s="138"/>
      <c r="BL10852" s="138"/>
      <c r="BM10852" s="138"/>
    </row>
    <row r="10853" spans="62:65" ht="13" thickBot="1">
      <c r="BJ10853" s="138"/>
      <c r="BK10853" s="138"/>
      <c r="BL10853" s="138"/>
      <c r="BM10853" s="138"/>
    </row>
    <row r="10854" spans="62:65" ht="13" thickBot="1">
      <c r="BJ10854" s="138"/>
      <c r="BK10854" s="138"/>
      <c r="BL10854" s="138"/>
      <c r="BM10854" s="138"/>
    </row>
    <row r="10855" spans="62:65" ht="13" thickBot="1">
      <c r="BJ10855" s="138"/>
      <c r="BK10855" s="138"/>
      <c r="BL10855" s="138"/>
      <c r="BM10855" s="138"/>
    </row>
    <row r="10856" spans="62:65" ht="13" thickBot="1">
      <c r="BJ10856" s="138"/>
      <c r="BK10856" s="138"/>
      <c r="BL10856" s="138"/>
      <c r="BM10856" s="138"/>
    </row>
    <row r="10857" spans="62:65" ht="13" thickBot="1">
      <c r="BJ10857" s="138"/>
      <c r="BK10857" s="138"/>
      <c r="BL10857" s="138"/>
      <c r="BM10857" s="138"/>
    </row>
    <row r="10858" spans="62:65" ht="13" thickBot="1">
      <c r="BJ10858" s="138"/>
      <c r="BK10858" s="138"/>
      <c r="BL10858" s="138"/>
      <c r="BM10858" s="138"/>
    </row>
    <row r="10859" spans="62:65" ht="13" thickBot="1">
      <c r="BJ10859" s="138"/>
      <c r="BK10859" s="138"/>
      <c r="BL10859" s="138"/>
      <c r="BM10859" s="138"/>
    </row>
    <row r="10860" spans="62:65" ht="13" thickBot="1">
      <c r="BJ10860" s="138"/>
      <c r="BK10860" s="138"/>
      <c r="BL10860" s="138"/>
      <c r="BM10860" s="138"/>
    </row>
    <row r="10861" spans="62:65" ht="13" thickBot="1">
      <c r="BJ10861" s="138"/>
      <c r="BK10861" s="138"/>
      <c r="BL10861" s="138"/>
      <c r="BM10861" s="138"/>
    </row>
    <row r="10862" spans="62:65" ht="13" thickBot="1">
      <c r="BJ10862" s="138"/>
      <c r="BK10862" s="138"/>
      <c r="BL10862" s="138"/>
      <c r="BM10862" s="138"/>
    </row>
    <row r="10863" spans="62:65" ht="13" thickBot="1">
      <c r="BJ10863" s="138"/>
      <c r="BK10863" s="138"/>
      <c r="BL10863" s="138"/>
      <c r="BM10863" s="138"/>
    </row>
    <row r="10864" spans="62:65" ht="13" thickBot="1">
      <c r="BJ10864" s="138"/>
      <c r="BK10864" s="138"/>
      <c r="BL10864" s="138"/>
      <c r="BM10864" s="138"/>
    </row>
    <row r="10865" spans="62:65" ht="13" thickBot="1">
      <c r="BJ10865" s="138"/>
      <c r="BK10865" s="138"/>
      <c r="BL10865" s="138"/>
      <c r="BM10865" s="138"/>
    </row>
    <row r="10866" spans="62:65" ht="13" thickBot="1">
      <c r="BJ10866" s="138"/>
      <c r="BK10866" s="138"/>
      <c r="BL10866" s="138"/>
      <c r="BM10866" s="138"/>
    </row>
    <row r="10867" spans="62:65" ht="13" thickBot="1">
      <c r="BJ10867" s="138"/>
      <c r="BK10867" s="138"/>
      <c r="BL10867" s="138"/>
      <c r="BM10867" s="138"/>
    </row>
    <row r="10868" spans="62:65" ht="13" thickBot="1">
      <c r="BJ10868" s="138"/>
      <c r="BK10868" s="138"/>
      <c r="BL10868" s="138"/>
      <c r="BM10868" s="138"/>
    </row>
    <row r="10869" spans="62:65" ht="13" thickBot="1">
      <c r="BJ10869" s="138"/>
      <c r="BK10869" s="138"/>
      <c r="BL10869" s="138"/>
      <c r="BM10869" s="138"/>
    </row>
    <row r="10870" spans="62:65" ht="13" thickBot="1">
      <c r="BJ10870" s="138"/>
      <c r="BK10870" s="138"/>
      <c r="BL10870" s="138"/>
      <c r="BM10870" s="138"/>
    </row>
    <row r="10871" spans="62:65" ht="13" thickBot="1">
      <c r="BJ10871" s="138"/>
      <c r="BK10871" s="138"/>
      <c r="BL10871" s="138"/>
      <c r="BM10871" s="138"/>
    </row>
    <row r="10872" spans="62:65" ht="13" thickBot="1">
      <c r="BJ10872" s="138"/>
      <c r="BK10872" s="138"/>
      <c r="BL10872" s="138"/>
      <c r="BM10872" s="138"/>
    </row>
    <row r="10873" spans="62:65" ht="13" thickBot="1">
      <c r="BJ10873" s="138"/>
      <c r="BK10873" s="138"/>
      <c r="BL10873" s="138"/>
      <c r="BM10873" s="138"/>
    </row>
    <row r="10874" spans="62:65" ht="13" thickBot="1">
      <c r="BJ10874" s="138"/>
      <c r="BK10874" s="138"/>
      <c r="BL10874" s="138"/>
      <c r="BM10874" s="138"/>
    </row>
    <row r="10875" spans="62:65" ht="13" thickBot="1">
      <c r="BJ10875" s="138"/>
      <c r="BK10875" s="138"/>
      <c r="BL10875" s="138"/>
      <c r="BM10875" s="138"/>
    </row>
    <row r="10876" spans="62:65" ht="13" thickBot="1">
      <c r="BJ10876" s="138"/>
      <c r="BK10876" s="138"/>
      <c r="BL10876" s="138"/>
      <c r="BM10876" s="138"/>
    </row>
    <row r="10877" spans="62:65" ht="13" thickBot="1">
      <c r="BJ10877" s="138"/>
      <c r="BK10877" s="138"/>
      <c r="BL10877" s="138"/>
      <c r="BM10877" s="138"/>
    </row>
    <row r="10878" spans="62:65" ht="13" thickBot="1">
      <c r="BJ10878" s="138"/>
      <c r="BK10878" s="138"/>
      <c r="BL10878" s="138"/>
      <c r="BM10878" s="138"/>
    </row>
    <row r="10879" spans="62:65" ht="13" thickBot="1">
      <c r="BJ10879" s="138"/>
      <c r="BK10879" s="138"/>
      <c r="BL10879" s="138"/>
      <c r="BM10879" s="138"/>
    </row>
    <row r="10880" spans="62:65" ht="13" thickBot="1">
      <c r="BJ10880" s="138"/>
      <c r="BK10880" s="138"/>
      <c r="BL10880" s="138"/>
      <c r="BM10880" s="138"/>
    </row>
    <row r="10881" spans="62:65" ht="13" thickBot="1">
      <c r="BJ10881" s="138"/>
      <c r="BK10881" s="138"/>
      <c r="BL10881" s="138"/>
      <c r="BM10881" s="138"/>
    </row>
    <row r="10882" spans="62:65" ht="13" thickBot="1">
      <c r="BJ10882" s="138"/>
      <c r="BK10882" s="138"/>
      <c r="BL10882" s="138"/>
      <c r="BM10882" s="138"/>
    </row>
    <row r="10883" spans="62:65" ht="13" thickBot="1">
      <c r="BJ10883" s="138"/>
      <c r="BK10883" s="138"/>
      <c r="BL10883" s="138"/>
      <c r="BM10883" s="138"/>
    </row>
    <row r="10884" spans="62:65" ht="13" thickBot="1">
      <c r="BJ10884" s="138"/>
      <c r="BK10884" s="138"/>
      <c r="BL10884" s="138"/>
      <c r="BM10884" s="138"/>
    </row>
    <row r="10885" spans="62:65" ht="13" thickBot="1">
      <c r="BJ10885" s="138"/>
      <c r="BK10885" s="138"/>
      <c r="BL10885" s="138"/>
      <c r="BM10885" s="138"/>
    </row>
    <row r="10886" spans="62:65" ht="13" thickBot="1">
      <c r="BJ10886" s="138"/>
      <c r="BK10886" s="138"/>
      <c r="BL10886" s="138"/>
      <c r="BM10886" s="138"/>
    </row>
    <row r="10887" spans="62:65" ht="13" thickBot="1">
      <c r="BJ10887" s="138"/>
      <c r="BK10887" s="138"/>
      <c r="BL10887" s="138"/>
      <c r="BM10887" s="138"/>
    </row>
    <row r="10888" spans="62:65" ht="13" thickBot="1">
      <c r="BJ10888" s="138"/>
      <c r="BK10888" s="138"/>
      <c r="BL10888" s="138"/>
      <c r="BM10888" s="138"/>
    </row>
    <row r="10889" spans="62:65" ht="13" thickBot="1">
      <c r="BJ10889" s="138"/>
      <c r="BK10889" s="138"/>
      <c r="BL10889" s="138"/>
      <c r="BM10889" s="138"/>
    </row>
    <row r="10890" spans="62:65" ht="13" thickBot="1">
      <c r="BJ10890" s="138"/>
      <c r="BK10890" s="138"/>
      <c r="BL10890" s="138"/>
      <c r="BM10890" s="138"/>
    </row>
    <row r="10891" spans="62:65" ht="13" thickBot="1">
      <c r="BJ10891" s="138"/>
      <c r="BK10891" s="138"/>
      <c r="BL10891" s="138"/>
      <c r="BM10891" s="138"/>
    </row>
    <row r="10892" spans="62:65" ht="13" thickBot="1">
      <c r="BJ10892" s="138"/>
      <c r="BK10892" s="138"/>
      <c r="BL10892" s="138"/>
      <c r="BM10892" s="138"/>
    </row>
    <row r="10893" spans="62:65" ht="13" thickBot="1">
      <c r="BJ10893" s="138"/>
      <c r="BK10893" s="138"/>
      <c r="BL10893" s="138"/>
      <c r="BM10893" s="138"/>
    </row>
    <row r="10894" spans="62:65" ht="13" thickBot="1">
      <c r="BJ10894" s="138"/>
      <c r="BK10894" s="138"/>
      <c r="BL10894" s="138"/>
      <c r="BM10894" s="138"/>
    </row>
    <row r="10895" spans="62:65" ht="13" thickBot="1">
      <c r="BJ10895" s="138"/>
      <c r="BK10895" s="138"/>
      <c r="BL10895" s="138"/>
      <c r="BM10895" s="138"/>
    </row>
    <row r="10896" spans="62:65" ht="13" thickBot="1">
      <c r="BJ10896" s="138"/>
      <c r="BK10896" s="138"/>
      <c r="BL10896" s="138"/>
      <c r="BM10896" s="138"/>
    </row>
    <row r="10897" spans="62:65" ht="13" thickBot="1">
      <c r="BJ10897" s="138"/>
      <c r="BK10897" s="138"/>
      <c r="BL10897" s="138"/>
      <c r="BM10897" s="138"/>
    </row>
    <row r="10898" spans="62:65" ht="13" thickBot="1">
      <c r="BJ10898" s="138"/>
      <c r="BK10898" s="138"/>
      <c r="BL10898" s="138"/>
      <c r="BM10898" s="138"/>
    </row>
    <row r="10899" spans="62:65" ht="13" thickBot="1">
      <c r="BJ10899" s="138"/>
      <c r="BK10899" s="138"/>
      <c r="BL10899" s="138"/>
      <c r="BM10899" s="138"/>
    </row>
    <row r="10900" spans="62:65" ht="13" thickBot="1">
      <c r="BJ10900" s="138"/>
      <c r="BK10900" s="138"/>
      <c r="BL10900" s="138"/>
      <c r="BM10900" s="138"/>
    </row>
    <row r="10901" spans="62:65" ht="13" thickBot="1">
      <c r="BJ10901" s="138"/>
      <c r="BK10901" s="138"/>
      <c r="BL10901" s="138"/>
      <c r="BM10901" s="138"/>
    </row>
    <row r="10902" spans="62:65" ht="13" thickBot="1">
      <c r="BJ10902" s="138"/>
      <c r="BK10902" s="138"/>
      <c r="BL10902" s="138"/>
      <c r="BM10902" s="138"/>
    </row>
    <row r="10903" spans="62:65" ht="13" thickBot="1">
      <c r="BJ10903" s="138"/>
      <c r="BK10903" s="138"/>
      <c r="BL10903" s="138"/>
      <c r="BM10903" s="138"/>
    </row>
    <row r="10904" spans="62:65" ht="13" thickBot="1">
      <c r="BJ10904" s="138"/>
      <c r="BK10904" s="138"/>
      <c r="BL10904" s="138"/>
      <c r="BM10904" s="138"/>
    </row>
    <row r="10905" spans="62:65" ht="13" thickBot="1">
      <c r="BJ10905" s="138"/>
      <c r="BK10905" s="138"/>
      <c r="BL10905" s="138"/>
      <c r="BM10905" s="138"/>
    </row>
    <row r="10906" spans="62:65" ht="13" thickBot="1">
      <c r="BJ10906" s="138"/>
      <c r="BK10906" s="138"/>
      <c r="BL10906" s="138"/>
      <c r="BM10906" s="138"/>
    </row>
    <row r="10907" spans="62:65" ht="13" thickBot="1">
      <c r="BJ10907" s="138"/>
      <c r="BK10907" s="138"/>
      <c r="BL10907" s="138"/>
      <c r="BM10907" s="138"/>
    </row>
    <row r="10908" spans="62:65" ht="13" thickBot="1">
      <c r="BJ10908" s="138"/>
      <c r="BK10908" s="138"/>
      <c r="BL10908" s="138"/>
      <c r="BM10908" s="138"/>
    </row>
    <row r="10909" spans="62:65" ht="13" thickBot="1">
      <c r="BJ10909" s="138"/>
      <c r="BK10909" s="138"/>
      <c r="BL10909" s="138"/>
      <c r="BM10909" s="138"/>
    </row>
    <row r="10910" spans="62:65" ht="13" thickBot="1">
      <c r="BJ10910" s="138"/>
      <c r="BK10910" s="138"/>
      <c r="BL10910" s="138"/>
      <c r="BM10910" s="138"/>
    </row>
    <row r="10911" spans="62:65" ht="13" thickBot="1">
      <c r="BJ10911" s="138"/>
      <c r="BK10911" s="138"/>
      <c r="BL10911" s="138"/>
      <c r="BM10911" s="138"/>
    </row>
    <row r="10912" spans="62:65" ht="13" thickBot="1">
      <c r="BJ10912" s="138"/>
      <c r="BK10912" s="138"/>
      <c r="BL10912" s="138"/>
      <c r="BM10912" s="138"/>
    </row>
    <row r="10913" spans="62:65" ht="13" thickBot="1">
      <c r="BJ10913" s="138"/>
      <c r="BK10913" s="138"/>
      <c r="BL10913" s="138"/>
      <c r="BM10913" s="138"/>
    </row>
    <row r="10914" spans="62:65" ht="13" thickBot="1">
      <c r="BJ10914" s="138"/>
      <c r="BK10914" s="138"/>
      <c r="BL10914" s="138"/>
      <c r="BM10914" s="138"/>
    </row>
    <row r="10915" spans="62:65" ht="13" thickBot="1">
      <c r="BJ10915" s="138"/>
      <c r="BK10915" s="138"/>
      <c r="BL10915" s="138"/>
      <c r="BM10915" s="138"/>
    </row>
    <row r="10916" spans="62:65" ht="13" thickBot="1">
      <c r="BJ10916" s="138"/>
      <c r="BK10916" s="138"/>
      <c r="BL10916" s="138"/>
      <c r="BM10916" s="138"/>
    </row>
    <row r="10917" spans="62:65" ht="13" thickBot="1">
      <c r="BJ10917" s="138"/>
      <c r="BK10917" s="138"/>
      <c r="BL10917" s="138"/>
      <c r="BM10917" s="138"/>
    </row>
    <row r="10918" spans="62:65" ht="13" thickBot="1">
      <c r="BJ10918" s="138"/>
      <c r="BK10918" s="138"/>
      <c r="BL10918" s="138"/>
      <c r="BM10918" s="138"/>
    </row>
    <row r="10919" spans="62:65" ht="13" thickBot="1">
      <c r="BJ10919" s="138"/>
      <c r="BK10919" s="138"/>
      <c r="BL10919" s="138"/>
      <c r="BM10919" s="138"/>
    </row>
    <row r="10920" spans="62:65" ht="13" thickBot="1">
      <c r="BJ10920" s="138"/>
      <c r="BK10920" s="138"/>
      <c r="BL10920" s="138"/>
      <c r="BM10920" s="138"/>
    </row>
    <row r="10921" spans="62:65" ht="13" thickBot="1">
      <c r="BJ10921" s="138"/>
      <c r="BK10921" s="138"/>
      <c r="BL10921" s="138"/>
      <c r="BM10921" s="138"/>
    </row>
    <row r="10922" spans="62:65" ht="13" thickBot="1">
      <c r="BJ10922" s="138"/>
      <c r="BK10922" s="138"/>
      <c r="BL10922" s="138"/>
      <c r="BM10922" s="138"/>
    </row>
    <row r="10923" spans="62:65" ht="13" thickBot="1">
      <c r="BJ10923" s="138"/>
      <c r="BK10923" s="138"/>
      <c r="BL10923" s="138"/>
      <c r="BM10923" s="138"/>
    </row>
    <row r="10924" spans="62:65" ht="13" thickBot="1">
      <c r="BJ10924" s="138"/>
      <c r="BK10924" s="138"/>
      <c r="BL10924" s="138"/>
      <c r="BM10924" s="138"/>
    </row>
    <row r="10925" spans="62:65" ht="13" thickBot="1">
      <c r="BJ10925" s="138"/>
      <c r="BK10925" s="138"/>
      <c r="BL10925" s="138"/>
      <c r="BM10925" s="138"/>
    </row>
    <row r="10926" spans="62:65" ht="13" thickBot="1">
      <c r="BJ10926" s="138"/>
      <c r="BK10926" s="138"/>
      <c r="BL10926" s="138"/>
      <c r="BM10926" s="138"/>
    </row>
    <row r="10927" spans="62:65" ht="13" thickBot="1">
      <c r="BJ10927" s="138"/>
      <c r="BK10927" s="138"/>
      <c r="BL10927" s="138"/>
      <c r="BM10927" s="138"/>
    </row>
    <row r="10928" spans="62:65" ht="13" thickBot="1">
      <c r="BJ10928" s="138"/>
      <c r="BK10928" s="138"/>
      <c r="BL10928" s="138"/>
      <c r="BM10928" s="138"/>
    </row>
    <row r="10929" spans="62:65" ht="13" thickBot="1">
      <c r="BJ10929" s="138"/>
      <c r="BK10929" s="138"/>
      <c r="BL10929" s="138"/>
      <c r="BM10929" s="138"/>
    </row>
    <row r="10930" spans="62:65" ht="13" thickBot="1">
      <c r="BJ10930" s="138"/>
      <c r="BK10930" s="138"/>
      <c r="BL10930" s="138"/>
      <c r="BM10930" s="138"/>
    </row>
    <row r="10931" spans="62:65" ht="13" thickBot="1">
      <c r="BJ10931" s="138"/>
      <c r="BK10931" s="138"/>
      <c r="BL10931" s="138"/>
      <c r="BM10931" s="138"/>
    </row>
    <row r="10932" spans="62:65" ht="13" thickBot="1">
      <c r="BJ10932" s="138"/>
      <c r="BK10932" s="138"/>
      <c r="BL10932" s="138"/>
      <c r="BM10932" s="138"/>
    </row>
    <row r="10933" spans="62:65" ht="13" thickBot="1">
      <c r="BJ10933" s="138"/>
      <c r="BK10933" s="138"/>
      <c r="BL10933" s="138"/>
      <c r="BM10933" s="138"/>
    </row>
    <row r="10934" spans="62:65" ht="13" thickBot="1">
      <c r="BJ10934" s="138"/>
      <c r="BK10934" s="138"/>
      <c r="BL10934" s="138"/>
      <c r="BM10934" s="138"/>
    </row>
    <row r="10935" spans="62:65" ht="13" thickBot="1">
      <c r="BJ10935" s="138"/>
      <c r="BK10935" s="138"/>
      <c r="BL10935" s="138"/>
      <c r="BM10935" s="138"/>
    </row>
    <row r="10936" spans="62:65" ht="13" thickBot="1">
      <c r="BJ10936" s="138"/>
      <c r="BK10936" s="138"/>
      <c r="BL10936" s="138"/>
      <c r="BM10936" s="138"/>
    </row>
    <row r="10937" spans="62:65" ht="13" thickBot="1">
      <c r="BJ10937" s="138"/>
      <c r="BK10937" s="138"/>
      <c r="BL10937" s="138"/>
      <c r="BM10937" s="138"/>
    </row>
    <row r="10938" spans="62:65" ht="13" thickBot="1">
      <c r="BJ10938" s="138"/>
      <c r="BK10938" s="138"/>
      <c r="BL10938" s="138"/>
      <c r="BM10938" s="138"/>
    </row>
    <row r="10939" spans="62:65" ht="13" thickBot="1">
      <c r="BJ10939" s="138"/>
      <c r="BK10939" s="138"/>
      <c r="BL10939" s="138"/>
      <c r="BM10939" s="138"/>
    </row>
    <row r="10940" spans="62:65" ht="13" thickBot="1">
      <c r="BJ10940" s="138"/>
      <c r="BK10940" s="138"/>
      <c r="BL10940" s="138"/>
      <c r="BM10940" s="138"/>
    </row>
    <row r="10941" spans="62:65" ht="13" thickBot="1">
      <c r="BJ10941" s="138"/>
      <c r="BK10941" s="138"/>
      <c r="BL10941" s="138"/>
      <c r="BM10941" s="138"/>
    </row>
    <row r="10942" spans="62:65" ht="13" thickBot="1">
      <c r="BJ10942" s="138"/>
      <c r="BK10942" s="138"/>
      <c r="BL10942" s="138"/>
      <c r="BM10942" s="138"/>
    </row>
    <row r="10943" spans="62:65" ht="13" thickBot="1">
      <c r="BJ10943" s="138"/>
      <c r="BK10943" s="138"/>
      <c r="BL10943" s="138"/>
      <c r="BM10943" s="138"/>
    </row>
    <row r="10944" spans="62:65" ht="13" thickBot="1">
      <c r="BJ10944" s="138"/>
      <c r="BK10944" s="138"/>
      <c r="BL10944" s="138"/>
      <c r="BM10944" s="138"/>
    </row>
    <row r="10945" spans="62:65" ht="13" thickBot="1">
      <c r="BJ10945" s="138"/>
      <c r="BK10945" s="138"/>
      <c r="BL10945" s="138"/>
      <c r="BM10945" s="138"/>
    </row>
    <row r="10946" spans="62:65" ht="13" thickBot="1">
      <c r="BJ10946" s="138"/>
      <c r="BK10946" s="138"/>
      <c r="BL10946" s="138"/>
      <c r="BM10946" s="138"/>
    </row>
    <row r="10947" spans="62:65" ht="13" thickBot="1">
      <c r="BJ10947" s="138"/>
      <c r="BK10947" s="138"/>
      <c r="BL10947" s="138"/>
      <c r="BM10947" s="138"/>
    </row>
    <row r="10948" spans="62:65" ht="13" thickBot="1">
      <c r="BJ10948" s="138"/>
      <c r="BK10948" s="138"/>
      <c r="BL10948" s="138"/>
      <c r="BM10948" s="138"/>
    </row>
    <row r="10949" spans="62:65" ht="13" thickBot="1">
      <c r="BJ10949" s="138"/>
      <c r="BK10949" s="138"/>
      <c r="BL10949" s="138"/>
      <c r="BM10949" s="138"/>
    </row>
    <row r="10950" spans="62:65" ht="13" thickBot="1">
      <c r="BJ10950" s="138"/>
      <c r="BK10950" s="138"/>
      <c r="BL10950" s="138"/>
      <c r="BM10950" s="138"/>
    </row>
    <row r="10951" spans="62:65" ht="13" thickBot="1">
      <c r="BJ10951" s="138"/>
      <c r="BK10951" s="138"/>
      <c r="BL10951" s="138"/>
      <c r="BM10951" s="138"/>
    </row>
    <row r="10952" spans="62:65" ht="13" thickBot="1">
      <c r="BJ10952" s="138"/>
      <c r="BK10952" s="138"/>
      <c r="BL10952" s="138"/>
      <c r="BM10952" s="138"/>
    </row>
    <row r="10953" spans="62:65" ht="13" thickBot="1">
      <c r="BJ10953" s="138"/>
      <c r="BK10953" s="138"/>
      <c r="BL10953" s="138"/>
      <c r="BM10953" s="138"/>
    </row>
    <row r="10954" spans="62:65" ht="13" thickBot="1">
      <c r="BJ10954" s="138"/>
      <c r="BK10954" s="138"/>
      <c r="BL10954" s="138"/>
      <c r="BM10954" s="138"/>
    </row>
    <row r="10955" spans="62:65" ht="13" thickBot="1">
      <c r="BJ10955" s="138"/>
      <c r="BK10955" s="138"/>
      <c r="BL10955" s="138"/>
      <c r="BM10955" s="138"/>
    </row>
    <row r="10956" spans="62:65" ht="13" thickBot="1">
      <c r="BJ10956" s="138"/>
      <c r="BK10956" s="138"/>
      <c r="BL10956" s="138"/>
      <c r="BM10956" s="138"/>
    </row>
    <row r="10957" spans="62:65" ht="13" thickBot="1">
      <c r="BJ10957" s="138"/>
      <c r="BK10957" s="138"/>
      <c r="BL10957" s="138"/>
      <c r="BM10957" s="138"/>
    </row>
    <row r="10958" spans="62:65" ht="13" thickBot="1">
      <c r="BJ10958" s="138"/>
      <c r="BK10958" s="138"/>
      <c r="BL10958" s="138"/>
      <c r="BM10958" s="138"/>
    </row>
    <row r="10959" spans="62:65" ht="13" thickBot="1">
      <c r="BJ10959" s="138"/>
      <c r="BK10959" s="138"/>
      <c r="BL10959" s="138"/>
      <c r="BM10959" s="138"/>
    </row>
    <row r="10960" spans="62:65" ht="13" thickBot="1">
      <c r="BJ10960" s="138"/>
      <c r="BK10960" s="138"/>
      <c r="BL10960" s="138"/>
      <c r="BM10960" s="138"/>
    </row>
    <row r="10961" spans="62:65" ht="13" thickBot="1">
      <c r="BJ10961" s="138"/>
      <c r="BK10961" s="138"/>
      <c r="BL10961" s="138"/>
      <c r="BM10961" s="138"/>
    </row>
    <row r="10962" spans="62:65" ht="13" thickBot="1">
      <c r="BJ10962" s="138"/>
      <c r="BK10962" s="138"/>
      <c r="BL10962" s="138"/>
      <c r="BM10962" s="138"/>
    </row>
    <row r="10963" spans="62:65" ht="13" thickBot="1">
      <c r="BJ10963" s="138"/>
      <c r="BK10963" s="138"/>
      <c r="BL10963" s="138"/>
      <c r="BM10963" s="138"/>
    </row>
    <row r="10964" spans="62:65" ht="13" thickBot="1">
      <c r="BJ10964" s="138"/>
      <c r="BK10964" s="138"/>
      <c r="BL10964" s="138"/>
      <c r="BM10964" s="138"/>
    </row>
    <row r="10965" spans="62:65" ht="13" thickBot="1">
      <c r="BJ10965" s="138"/>
      <c r="BK10965" s="138"/>
      <c r="BL10965" s="138"/>
      <c r="BM10965" s="138"/>
    </row>
    <row r="10966" spans="62:65" ht="13" thickBot="1">
      <c r="BJ10966" s="138"/>
      <c r="BK10966" s="138"/>
      <c r="BL10966" s="138"/>
      <c r="BM10966" s="138"/>
    </row>
    <row r="10967" spans="62:65" ht="13" thickBot="1">
      <c r="BJ10967" s="138"/>
      <c r="BK10967" s="138"/>
      <c r="BL10967" s="138"/>
      <c r="BM10967" s="138"/>
    </row>
    <row r="10968" spans="62:65" ht="13" thickBot="1">
      <c r="BJ10968" s="138"/>
      <c r="BK10968" s="138"/>
      <c r="BL10968" s="138"/>
      <c r="BM10968" s="138"/>
    </row>
    <row r="10969" spans="62:65" ht="13" thickBot="1">
      <c r="BJ10969" s="138"/>
      <c r="BK10969" s="138"/>
      <c r="BL10969" s="138"/>
      <c r="BM10969" s="138"/>
    </row>
    <row r="10970" spans="62:65" ht="13" thickBot="1">
      <c r="BJ10970" s="138"/>
      <c r="BK10970" s="138"/>
      <c r="BL10970" s="138"/>
      <c r="BM10970" s="138"/>
    </row>
    <row r="10971" spans="62:65" ht="13" thickBot="1">
      <c r="BJ10971" s="138"/>
      <c r="BK10971" s="138"/>
      <c r="BL10971" s="138"/>
      <c r="BM10971" s="138"/>
    </row>
    <row r="10972" spans="62:65" ht="13" thickBot="1">
      <c r="BJ10972" s="138"/>
      <c r="BK10972" s="138"/>
      <c r="BL10972" s="138"/>
      <c r="BM10972" s="138"/>
    </row>
    <row r="10973" spans="62:65" ht="13" thickBot="1">
      <c r="BJ10973" s="138"/>
      <c r="BK10973" s="138"/>
      <c r="BL10973" s="138"/>
      <c r="BM10973" s="138"/>
    </row>
    <row r="10974" spans="62:65" ht="13" thickBot="1">
      <c r="BJ10974" s="138"/>
      <c r="BK10974" s="138"/>
      <c r="BL10974" s="138"/>
      <c r="BM10974" s="138"/>
    </row>
    <row r="10975" spans="62:65" ht="13" thickBot="1">
      <c r="BJ10975" s="138"/>
      <c r="BK10975" s="138"/>
      <c r="BL10975" s="138"/>
      <c r="BM10975" s="138"/>
    </row>
    <row r="10976" spans="62:65" ht="13" thickBot="1">
      <c r="BJ10976" s="138"/>
      <c r="BK10976" s="138"/>
      <c r="BL10976" s="138"/>
      <c r="BM10976" s="138"/>
    </row>
    <row r="10977" spans="62:65" ht="13" thickBot="1">
      <c r="BJ10977" s="138"/>
      <c r="BK10977" s="138"/>
      <c r="BL10977" s="138"/>
      <c r="BM10977" s="138"/>
    </row>
    <row r="10978" spans="62:65" ht="13" thickBot="1">
      <c r="BJ10978" s="138"/>
      <c r="BK10978" s="138"/>
      <c r="BL10978" s="138"/>
      <c r="BM10978" s="138"/>
    </row>
    <row r="10979" spans="62:65" ht="13" thickBot="1">
      <c r="BJ10979" s="138"/>
      <c r="BK10979" s="138"/>
      <c r="BL10979" s="138"/>
      <c r="BM10979" s="138"/>
    </row>
    <row r="10980" spans="62:65" ht="13" thickBot="1">
      <c r="BJ10980" s="138"/>
      <c r="BK10980" s="138"/>
      <c r="BL10980" s="138"/>
      <c r="BM10980" s="138"/>
    </row>
    <row r="10981" spans="62:65" ht="13" thickBot="1">
      <c r="BJ10981" s="138"/>
      <c r="BK10981" s="138"/>
      <c r="BL10981" s="138"/>
      <c r="BM10981" s="138"/>
    </row>
    <row r="10982" spans="62:65" ht="13" thickBot="1">
      <c r="BJ10982" s="138"/>
      <c r="BK10982" s="138"/>
      <c r="BL10982" s="138"/>
      <c r="BM10982" s="138"/>
    </row>
    <row r="10983" spans="62:65" ht="13" thickBot="1">
      <c r="BJ10983" s="138"/>
      <c r="BK10983" s="138"/>
      <c r="BL10983" s="138"/>
      <c r="BM10983" s="138"/>
    </row>
    <row r="10984" spans="62:65" ht="13" thickBot="1">
      <c r="BJ10984" s="138"/>
      <c r="BK10984" s="138"/>
      <c r="BL10984" s="138"/>
      <c r="BM10984" s="138"/>
    </row>
    <row r="10985" spans="62:65" ht="13" thickBot="1">
      <c r="BJ10985" s="138"/>
      <c r="BK10985" s="138"/>
      <c r="BL10985" s="138"/>
      <c r="BM10985" s="138"/>
    </row>
    <row r="10986" spans="62:65" ht="13" thickBot="1">
      <c r="BJ10986" s="138"/>
      <c r="BK10986" s="138"/>
      <c r="BL10986" s="138"/>
      <c r="BM10986" s="138"/>
    </row>
    <row r="10987" spans="62:65" ht="13" thickBot="1">
      <c r="BJ10987" s="138"/>
      <c r="BK10987" s="138"/>
      <c r="BL10987" s="138"/>
      <c r="BM10987" s="138"/>
    </row>
    <row r="10988" spans="62:65" ht="13" thickBot="1">
      <c r="BJ10988" s="138"/>
      <c r="BK10988" s="138"/>
      <c r="BL10988" s="138"/>
      <c r="BM10988" s="138"/>
    </row>
    <row r="10989" spans="62:65" ht="13" thickBot="1">
      <c r="BJ10989" s="138"/>
      <c r="BK10989" s="138"/>
      <c r="BL10989" s="138"/>
      <c r="BM10989" s="138"/>
    </row>
    <row r="10990" spans="62:65" ht="13" thickBot="1">
      <c r="BJ10990" s="138"/>
      <c r="BK10990" s="138"/>
      <c r="BL10990" s="138"/>
      <c r="BM10990" s="138"/>
    </row>
    <row r="10991" spans="62:65" ht="13" thickBot="1">
      <c r="BJ10991" s="138"/>
      <c r="BK10991" s="138"/>
      <c r="BL10991" s="138"/>
      <c r="BM10991" s="138"/>
    </row>
    <row r="10992" spans="62:65" ht="13" thickBot="1">
      <c r="BJ10992" s="138"/>
      <c r="BK10992" s="138"/>
      <c r="BL10992" s="138"/>
      <c r="BM10992" s="138"/>
    </row>
    <row r="10993" spans="62:65" ht="13" thickBot="1">
      <c r="BJ10993" s="138"/>
      <c r="BK10993" s="138"/>
      <c r="BL10993" s="138"/>
      <c r="BM10993" s="138"/>
    </row>
    <row r="10994" spans="62:65" ht="13" thickBot="1">
      <c r="BJ10994" s="138"/>
      <c r="BK10994" s="138"/>
      <c r="BL10994" s="138"/>
      <c r="BM10994" s="138"/>
    </row>
    <row r="10995" spans="62:65" ht="13" thickBot="1">
      <c r="BJ10995" s="138"/>
      <c r="BK10995" s="138"/>
      <c r="BL10995" s="138"/>
      <c r="BM10995" s="138"/>
    </row>
    <row r="10996" spans="62:65" ht="13" thickBot="1">
      <c r="BJ10996" s="138"/>
      <c r="BK10996" s="138"/>
      <c r="BL10996" s="138"/>
      <c r="BM10996" s="138"/>
    </row>
    <row r="10997" spans="62:65" ht="13" thickBot="1">
      <c r="BJ10997" s="138"/>
      <c r="BK10997" s="138"/>
      <c r="BL10997" s="138"/>
      <c r="BM10997" s="138"/>
    </row>
    <row r="10998" spans="62:65" ht="13" thickBot="1">
      <c r="BJ10998" s="138"/>
      <c r="BK10998" s="138"/>
      <c r="BL10998" s="138"/>
      <c r="BM10998" s="138"/>
    </row>
    <row r="10999" spans="62:65" ht="13" thickBot="1">
      <c r="BJ10999" s="138"/>
      <c r="BK10999" s="138"/>
      <c r="BL10999" s="138"/>
      <c r="BM10999" s="138"/>
    </row>
    <row r="11000" spans="62:65" ht="13" thickBot="1">
      <c r="BJ11000" s="138"/>
      <c r="BK11000" s="138"/>
      <c r="BL11000" s="138"/>
      <c r="BM11000" s="138"/>
    </row>
    <row r="11001" spans="62:65" ht="13" thickBot="1">
      <c r="BJ11001" s="138"/>
      <c r="BK11001" s="138"/>
      <c r="BL11001" s="138"/>
      <c r="BM11001" s="138"/>
    </row>
    <row r="11002" spans="62:65" ht="13" thickBot="1">
      <c r="BJ11002" s="138"/>
      <c r="BK11002" s="138"/>
      <c r="BL11002" s="138"/>
      <c r="BM11002" s="138"/>
    </row>
    <row r="11003" spans="62:65" ht="13" thickBot="1">
      <c r="BJ11003" s="138"/>
      <c r="BK11003" s="138"/>
      <c r="BL11003" s="138"/>
      <c r="BM11003" s="138"/>
    </row>
    <row r="11004" spans="62:65" ht="13" thickBot="1">
      <c r="BJ11004" s="138"/>
      <c r="BK11004" s="138"/>
      <c r="BL11004" s="138"/>
      <c r="BM11004" s="138"/>
    </row>
    <row r="11005" spans="62:65" ht="13" thickBot="1">
      <c r="BJ11005" s="138"/>
      <c r="BK11005" s="138"/>
      <c r="BL11005" s="138"/>
      <c r="BM11005" s="138"/>
    </row>
    <row r="11006" spans="62:65" ht="13" thickBot="1">
      <c r="BJ11006" s="138"/>
      <c r="BK11006" s="138"/>
      <c r="BL11006" s="138"/>
      <c r="BM11006" s="138"/>
    </row>
    <row r="11007" spans="62:65" ht="13" thickBot="1">
      <c r="BJ11007" s="138"/>
      <c r="BK11007" s="138"/>
      <c r="BL11007" s="138"/>
      <c r="BM11007" s="138"/>
    </row>
    <row r="11008" spans="62:65" ht="13" thickBot="1">
      <c r="BJ11008" s="138"/>
      <c r="BK11008" s="138"/>
      <c r="BL11008" s="138"/>
      <c r="BM11008" s="138"/>
    </row>
    <row r="11009" spans="62:65" ht="13" thickBot="1">
      <c r="BJ11009" s="138"/>
      <c r="BK11009" s="138"/>
      <c r="BL11009" s="138"/>
      <c r="BM11009" s="138"/>
    </row>
    <row r="11010" spans="62:65" ht="13" thickBot="1">
      <c r="BJ11010" s="138"/>
      <c r="BK11010" s="138"/>
      <c r="BL11010" s="138"/>
      <c r="BM11010" s="138"/>
    </row>
    <row r="11011" spans="62:65" ht="13" thickBot="1">
      <c r="BJ11011" s="138"/>
      <c r="BK11011" s="138"/>
      <c r="BL11011" s="138"/>
      <c r="BM11011" s="138"/>
    </row>
    <row r="11012" spans="62:65" ht="13" thickBot="1">
      <c r="BJ11012" s="138"/>
      <c r="BK11012" s="138"/>
      <c r="BL11012" s="138"/>
      <c r="BM11012" s="138"/>
    </row>
    <row r="11013" spans="62:65" ht="13" thickBot="1">
      <c r="BJ11013" s="138"/>
      <c r="BK11013" s="138"/>
      <c r="BL11013" s="138"/>
      <c r="BM11013" s="138"/>
    </row>
    <row r="11014" spans="62:65" ht="13" thickBot="1">
      <c r="BJ11014" s="138"/>
      <c r="BK11014" s="138"/>
      <c r="BL11014" s="138"/>
      <c r="BM11014" s="138"/>
    </row>
    <row r="11015" spans="62:65" ht="13" thickBot="1">
      <c r="BJ11015" s="138"/>
      <c r="BK11015" s="138"/>
      <c r="BL11015" s="138"/>
      <c r="BM11015" s="138"/>
    </row>
    <row r="11016" spans="62:65" ht="13" thickBot="1">
      <c r="BJ11016" s="138"/>
      <c r="BK11016" s="138"/>
      <c r="BL11016" s="138"/>
      <c r="BM11016" s="138"/>
    </row>
    <row r="11017" spans="62:65" ht="13" thickBot="1">
      <c r="BJ11017" s="138"/>
      <c r="BK11017" s="138"/>
      <c r="BL11017" s="138"/>
      <c r="BM11017" s="138"/>
    </row>
    <row r="11018" spans="62:65" ht="13" thickBot="1">
      <c r="BJ11018" s="138"/>
      <c r="BK11018" s="138"/>
      <c r="BL11018" s="138"/>
      <c r="BM11018" s="138"/>
    </row>
    <row r="11019" spans="62:65" ht="13" thickBot="1">
      <c r="BJ11019" s="138"/>
      <c r="BK11019" s="138"/>
      <c r="BL11019" s="138"/>
      <c r="BM11019" s="138"/>
    </row>
    <row r="11020" spans="62:65" ht="13" thickBot="1">
      <c r="BJ11020" s="138"/>
      <c r="BK11020" s="138"/>
      <c r="BL11020" s="138"/>
      <c r="BM11020" s="138"/>
    </row>
    <row r="11021" spans="62:65" ht="13" thickBot="1">
      <c r="BJ11021" s="138"/>
      <c r="BK11021" s="138"/>
      <c r="BL11021" s="138"/>
      <c r="BM11021" s="138"/>
    </row>
    <row r="11022" spans="62:65" ht="13" thickBot="1">
      <c r="BJ11022" s="138"/>
      <c r="BK11022" s="138"/>
      <c r="BL11022" s="138"/>
      <c r="BM11022" s="138"/>
    </row>
    <row r="11023" spans="62:65" ht="13" thickBot="1">
      <c r="BJ11023" s="138"/>
      <c r="BK11023" s="138"/>
      <c r="BL11023" s="138"/>
      <c r="BM11023" s="138"/>
    </row>
    <row r="11024" spans="62:65" ht="13" thickBot="1">
      <c r="BJ11024" s="138"/>
      <c r="BK11024" s="138"/>
      <c r="BL11024" s="138"/>
      <c r="BM11024" s="138"/>
    </row>
    <row r="11025" spans="62:65" ht="13" thickBot="1">
      <c r="BJ11025" s="138"/>
      <c r="BK11025" s="138"/>
      <c r="BL11025" s="138"/>
      <c r="BM11025" s="138"/>
    </row>
    <row r="11026" spans="62:65" ht="13" thickBot="1">
      <c r="BJ11026" s="138"/>
      <c r="BK11026" s="138"/>
      <c r="BL11026" s="138"/>
      <c r="BM11026" s="138"/>
    </row>
    <row r="11027" spans="62:65" ht="13" thickBot="1">
      <c r="BJ11027" s="138"/>
      <c r="BK11027" s="138"/>
      <c r="BL11027" s="138"/>
      <c r="BM11027" s="138"/>
    </row>
    <row r="11028" spans="62:65" ht="13" thickBot="1">
      <c r="BJ11028" s="138"/>
      <c r="BK11028" s="138"/>
      <c r="BL11028" s="138"/>
      <c r="BM11028" s="138"/>
    </row>
    <row r="11029" spans="62:65" ht="13" thickBot="1">
      <c r="BJ11029" s="138"/>
      <c r="BK11029" s="138"/>
      <c r="BL11029" s="138"/>
      <c r="BM11029" s="138"/>
    </row>
    <row r="11030" spans="62:65" ht="13" thickBot="1">
      <c r="BJ11030" s="138"/>
      <c r="BK11030" s="138"/>
      <c r="BL11030" s="138"/>
      <c r="BM11030" s="138"/>
    </row>
    <row r="11031" spans="62:65" ht="13" thickBot="1">
      <c r="BJ11031" s="138"/>
      <c r="BK11031" s="138"/>
      <c r="BL11031" s="138"/>
      <c r="BM11031" s="138"/>
    </row>
    <row r="11032" spans="62:65" ht="13" thickBot="1">
      <c r="BJ11032" s="138"/>
      <c r="BK11032" s="138"/>
      <c r="BL11032" s="138"/>
      <c r="BM11032" s="138"/>
    </row>
    <row r="11033" spans="62:65" ht="13" thickBot="1">
      <c r="BJ11033" s="138"/>
      <c r="BK11033" s="138"/>
      <c r="BL11033" s="138"/>
      <c r="BM11033" s="138"/>
    </row>
    <row r="11034" spans="62:65" ht="13" thickBot="1">
      <c r="BJ11034" s="138"/>
      <c r="BK11034" s="138"/>
      <c r="BL11034" s="138"/>
      <c r="BM11034" s="138"/>
    </row>
    <row r="11035" spans="62:65" ht="13" thickBot="1">
      <c r="BJ11035" s="138"/>
      <c r="BK11035" s="138"/>
      <c r="BL11035" s="138"/>
      <c r="BM11035" s="138"/>
    </row>
    <row r="11036" spans="62:65" ht="13" thickBot="1">
      <c r="BJ11036" s="138"/>
      <c r="BK11036" s="138"/>
      <c r="BL11036" s="138"/>
      <c r="BM11036" s="138"/>
    </row>
    <row r="11037" spans="62:65" ht="13" thickBot="1">
      <c r="BJ11037" s="138"/>
      <c r="BK11037" s="138"/>
      <c r="BL11037" s="138"/>
      <c r="BM11037" s="138"/>
    </row>
    <row r="11038" spans="62:65" ht="13" thickBot="1">
      <c r="BJ11038" s="138"/>
      <c r="BK11038" s="138"/>
      <c r="BL11038" s="138"/>
      <c r="BM11038" s="138"/>
    </row>
    <row r="11039" spans="62:65" ht="13" thickBot="1">
      <c r="BJ11039" s="138"/>
      <c r="BK11039" s="138"/>
      <c r="BL11039" s="138"/>
      <c r="BM11039" s="138"/>
    </row>
    <row r="11040" spans="62:65" ht="13" thickBot="1">
      <c r="BJ11040" s="138"/>
      <c r="BK11040" s="138"/>
      <c r="BL11040" s="138"/>
      <c r="BM11040" s="138"/>
    </row>
    <row r="11041" spans="62:65" ht="13" thickBot="1">
      <c r="BJ11041" s="138"/>
      <c r="BK11041" s="138"/>
      <c r="BL11041" s="138"/>
      <c r="BM11041" s="138"/>
    </row>
    <row r="11042" spans="62:65" ht="13" thickBot="1">
      <c r="BJ11042" s="138"/>
      <c r="BK11042" s="138"/>
      <c r="BL11042" s="138"/>
      <c r="BM11042" s="138"/>
    </row>
    <row r="11043" spans="62:65" ht="13" thickBot="1">
      <c r="BJ11043" s="138"/>
      <c r="BK11043" s="138"/>
      <c r="BL11043" s="138"/>
      <c r="BM11043" s="138"/>
    </row>
    <row r="11044" spans="62:65" ht="13" thickBot="1">
      <c r="BJ11044" s="138"/>
      <c r="BK11044" s="138"/>
      <c r="BL11044" s="138"/>
      <c r="BM11044" s="138"/>
    </row>
    <row r="11045" spans="62:65" ht="13" thickBot="1">
      <c r="BJ11045" s="138"/>
      <c r="BK11045" s="138"/>
      <c r="BL11045" s="138"/>
      <c r="BM11045" s="138"/>
    </row>
    <row r="11046" spans="62:65" ht="13" thickBot="1">
      <c r="BJ11046" s="138"/>
      <c r="BK11046" s="138"/>
      <c r="BL11046" s="138"/>
      <c r="BM11046" s="138"/>
    </row>
    <row r="11047" spans="62:65" ht="13" thickBot="1">
      <c r="BJ11047" s="138"/>
      <c r="BK11047" s="138"/>
      <c r="BL11047" s="138"/>
      <c r="BM11047" s="138"/>
    </row>
    <row r="11048" spans="62:65" ht="13" thickBot="1">
      <c r="BJ11048" s="138"/>
      <c r="BK11048" s="138"/>
      <c r="BL11048" s="138"/>
      <c r="BM11048" s="138"/>
    </row>
    <row r="11049" spans="62:65" ht="13" thickBot="1">
      <c r="BJ11049" s="138"/>
      <c r="BK11049" s="138"/>
      <c r="BL11049" s="138"/>
      <c r="BM11049" s="138"/>
    </row>
    <row r="11050" spans="62:65" ht="13" thickBot="1">
      <c r="BJ11050" s="138"/>
      <c r="BK11050" s="138"/>
      <c r="BL11050" s="138"/>
      <c r="BM11050" s="138"/>
    </row>
    <row r="11051" spans="62:65" ht="13" thickBot="1">
      <c r="BJ11051" s="138"/>
      <c r="BK11051" s="138"/>
      <c r="BL11051" s="138"/>
      <c r="BM11051" s="138"/>
    </row>
    <row r="11052" spans="62:65" ht="13" thickBot="1">
      <c r="BJ11052" s="138"/>
      <c r="BK11052" s="138"/>
      <c r="BL11052" s="138"/>
      <c r="BM11052" s="138"/>
    </row>
    <row r="11053" spans="62:65" ht="13" thickBot="1">
      <c r="BJ11053" s="138"/>
      <c r="BK11053" s="138"/>
      <c r="BL11053" s="138"/>
      <c r="BM11053" s="138"/>
    </row>
    <row r="11054" spans="62:65" ht="13" thickBot="1">
      <c r="BJ11054" s="138"/>
      <c r="BK11054" s="138"/>
      <c r="BL11054" s="138"/>
      <c r="BM11054" s="138"/>
    </row>
    <row r="11055" spans="62:65" ht="13" thickBot="1">
      <c r="BJ11055" s="138"/>
      <c r="BK11055" s="138"/>
      <c r="BL11055" s="138"/>
      <c r="BM11055" s="138"/>
    </row>
    <row r="11056" spans="62:65" ht="13" thickBot="1">
      <c r="BJ11056" s="138"/>
      <c r="BK11056" s="138"/>
      <c r="BL11056" s="138"/>
      <c r="BM11056" s="138"/>
    </row>
    <row r="11057" spans="62:65" ht="13" thickBot="1">
      <c r="BJ11057" s="138"/>
      <c r="BK11057" s="138"/>
      <c r="BL11057" s="138"/>
      <c r="BM11057" s="138"/>
    </row>
    <row r="11058" spans="62:65" ht="13" thickBot="1">
      <c r="BJ11058" s="138"/>
      <c r="BK11058" s="138"/>
      <c r="BL11058" s="138"/>
      <c r="BM11058" s="138"/>
    </row>
    <row r="11059" spans="62:65" ht="13" thickBot="1">
      <c r="BJ11059" s="138"/>
      <c r="BK11059" s="138"/>
      <c r="BL11059" s="138"/>
      <c r="BM11059" s="138"/>
    </row>
    <row r="11060" spans="62:65" ht="13" thickBot="1">
      <c r="BJ11060" s="138"/>
      <c r="BK11060" s="138"/>
      <c r="BL11060" s="138"/>
      <c r="BM11060" s="138"/>
    </row>
    <row r="11061" spans="62:65" ht="13" thickBot="1">
      <c r="BJ11061" s="138"/>
      <c r="BK11061" s="138"/>
      <c r="BL11061" s="138"/>
      <c r="BM11061" s="138"/>
    </row>
    <row r="11062" spans="62:65" ht="13" thickBot="1">
      <c r="BJ11062" s="138"/>
      <c r="BK11062" s="138"/>
      <c r="BL11062" s="138"/>
      <c r="BM11062" s="138"/>
    </row>
    <row r="11063" spans="62:65" ht="13" thickBot="1">
      <c r="BJ11063" s="138"/>
      <c r="BK11063" s="138"/>
      <c r="BL11063" s="138"/>
      <c r="BM11063" s="138"/>
    </row>
    <row r="11064" spans="62:65" ht="13" thickBot="1">
      <c r="BJ11064" s="138"/>
      <c r="BK11064" s="138"/>
      <c r="BL11064" s="138"/>
      <c r="BM11064" s="138"/>
    </row>
    <row r="11065" spans="62:65" ht="13" thickBot="1">
      <c r="BJ11065" s="138"/>
      <c r="BK11065" s="138"/>
      <c r="BL11065" s="138"/>
      <c r="BM11065" s="138"/>
    </row>
    <row r="11066" spans="62:65" ht="13" thickBot="1">
      <c r="BJ11066" s="138"/>
      <c r="BK11066" s="138"/>
      <c r="BL11066" s="138"/>
      <c r="BM11066" s="138"/>
    </row>
    <row r="11067" spans="62:65" ht="13" thickBot="1">
      <c r="BJ11067" s="138"/>
      <c r="BK11067" s="138"/>
      <c r="BL11067" s="138"/>
      <c r="BM11067" s="138"/>
    </row>
    <row r="11068" spans="62:65" ht="13" thickBot="1">
      <c r="BJ11068" s="138"/>
      <c r="BK11068" s="138"/>
      <c r="BL11068" s="138"/>
      <c r="BM11068" s="138"/>
    </row>
    <row r="11069" spans="62:65" ht="13" thickBot="1">
      <c r="BJ11069" s="138"/>
      <c r="BK11069" s="138"/>
      <c r="BL11069" s="138"/>
      <c r="BM11069" s="138"/>
    </row>
    <row r="11070" spans="62:65" ht="13" thickBot="1">
      <c r="BJ11070" s="138"/>
      <c r="BK11070" s="138"/>
      <c r="BL11070" s="138"/>
      <c r="BM11070" s="138"/>
    </row>
    <row r="11071" spans="62:65" ht="13" thickBot="1">
      <c r="BJ11071" s="138"/>
      <c r="BK11071" s="138"/>
      <c r="BL11071" s="138"/>
      <c r="BM11071" s="138"/>
    </row>
    <row r="11072" spans="62:65" ht="13" thickBot="1">
      <c r="BJ11072" s="138"/>
      <c r="BK11072" s="138"/>
      <c r="BL11072" s="138"/>
      <c r="BM11072" s="138"/>
    </row>
    <row r="11073" spans="62:65" ht="13" thickBot="1">
      <c r="BJ11073" s="138"/>
      <c r="BK11073" s="138"/>
      <c r="BL11073" s="138"/>
      <c r="BM11073" s="138"/>
    </row>
    <row r="11074" spans="62:65" ht="13" thickBot="1">
      <c r="BJ11074" s="138"/>
      <c r="BK11074" s="138"/>
      <c r="BL11074" s="138"/>
      <c r="BM11074" s="138"/>
    </row>
    <row r="11075" spans="62:65" ht="13" thickBot="1">
      <c r="BJ11075" s="138"/>
      <c r="BK11075" s="138"/>
      <c r="BL11075" s="138"/>
      <c r="BM11075" s="138"/>
    </row>
    <row r="11076" spans="62:65" ht="13" thickBot="1">
      <c r="BJ11076" s="138"/>
      <c r="BK11076" s="138"/>
      <c r="BL11076" s="138"/>
      <c r="BM11076" s="138"/>
    </row>
    <row r="11077" spans="62:65" ht="13" thickBot="1">
      <c r="BJ11077" s="138"/>
      <c r="BK11077" s="138"/>
      <c r="BL11077" s="138"/>
      <c r="BM11077" s="138"/>
    </row>
    <row r="11078" spans="62:65" ht="13" thickBot="1">
      <c r="BJ11078" s="138"/>
      <c r="BK11078" s="138"/>
      <c r="BL11078" s="138"/>
      <c r="BM11078" s="138"/>
    </row>
    <row r="11079" spans="62:65" ht="13" thickBot="1">
      <c r="BJ11079" s="138"/>
      <c r="BK11079" s="138"/>
      <c r="BL11079" s="138"/>
      <c r="BM11079" s="138"/>
    </row>
    <row r="11080" spans="62:65" ht="13" thickBot="1">
      <c r="BJ11080" s="138"/>
      <c r="BK11080" s="138"/>
      <c r="BL11080" s="138"/>
      <c r="BM11080" s="138"/>
    </row>
    <row r="11081" spans="62:65" ht="13" thickBot="1">
      <c r="BJ11081" s="138"/>
      <c r="BK11081" s="138"/>
      <c r="BL11081" s="138"/>
      <c r="BM11081" s="138"/>
    </row>
    <row r="11082" spans="62:65" ht="13" thickBot="1">
      <c r="BJ11082" s="138"/>
      <c r="BK11082" s="138"/>
      <c r="BL11082" s="138"/>
      <c r="BM11082" s="138"/>
    </row>
    <row r="11083" spans="62:65" ht="13" thickBot="1">
      <c r="BJ11083" s="138"/>
      <c r="BK11083" s="138"/>
      <c r="BL11083" s="138"/>
      <c r="BM11083" s="138"/>
    </row>
    <row r="11084" spans="62:65" ht="13" thickBot="1">
      <c r="BJ11084" s="138"/>
      <c r="BK11084" s="138"/>
      <c r="BL11084" s="138"/>
      <c r="BM11084" s="138"/>
    </row>
    <row r="11085" spans="62:65" ht="13" thickBot="1">
      <c r="BJ11085" s="138"/>
      <c r="BK11085" s="138"/>
      <c r="BL11085" s="138"/>
      <c r="BM11085" s="138"/>
    </row>
    <row r="11086" spans="62:65" ht="13" thickBot="1">
      <c r="BJ11086" s="138"/>
      <c r="BK11086" s="138"/>
      <c r="BL11086" s="138"/>
      <c r="BM11086" s="138"/>
    </row>
    <row r="11087" spans="62:65" ht="13" thickBot="1">
      <c r="BJ11087" s="138"/>
      <c r="BK11087" s="138"/>
      <c r="BL11087" s="138"/>
      <c r="BM11087" s="138"/>
    </row>
    <row r="11088" spans="62:65" ht="13" thickBot="1">
      <c r="BJ11088" s="138"/>
      <c r="BK11088" s="138"/>
      <c r="BL11088" s="138"/>
      <c r="BM11088" s="138"/>
    </row>
    <row r="11089" spans="62:65" ht="13" thickBot="1">
      <c r="BJ11089" s="138"/>
      <c r="BK11089" s="138"/>
      <c r="BL11089" s="138"/>
      <c r="BM11089" s="138"/>
    </row>
    <row r="11090" spans="62:65" ht="13" thickBot="1">
      <c r="BJ11090" s="138"/>
      <c r="BK11090" s="138"/>
      <c r="BL11090" s="138"/>
      <c r="BM11090" s="138"/>
    </row>
    <row r="11091" spans="62:65" ht="13" thickBot="1">
      <c r="BJ11091" s="138"/>
      <c r="BK11091" s="138"/>
      <c r="BL11091" s="138"/>
      <c r="BM11091" s="138"/>
    </row>
    <row r="11092" spans="62:65" ht="13" thickBot="1">
      <c r="BJ11092" s="138"/>
      <c r="BK11092" s="138"/>
      <c r="BL11092" s="138"/>
      <c r="BM11092" s="138"/>
    </row>
    <row r="11093" spans="62:65" ht="13" thickBot="1">
      <c r="BJ11093" s="138"/>
      <c r="BK11093" s="138"/>
      <c r="BL11093" s="138"/>
      <c r="BM11093" s="138"/>
    </row>
    <row r="11094" spans="62:65" ht="13" thickBot="1">
      <c r="BJ11094" s="138"/>
      <c r="BK11094" s="138"/>
      <c r="BL11094" s="138"/>
      <c r="BM11094" s="138"/>
    </row>
    <row r="11095" spans="62:65" ht="13" thickBot="1">
      <c r="BJ11095" s="138"/>
      <c r="BK11095" s="138"/>
      <c r="BL11095" s="138"/>
      <c r="BM11095" s="138"/>
    </row>
    <row r="11096" spans="62:65" ht="13" thickBot="1">
      <c r="BJ11096" s="138"/>
      <c r="BK11096" s="138"/>
      <c r="BL11096" s="138"/>
      <c r="BM11096" s="138"/>
    </row>
    <row r="11097" spans="62:65" ht="13" thickBot="1">
      <c r="BJ11097" s="138"/>
      <c r="BK11097" s="138"/>
      <c r="BL11097" s="138"/>
      <c r="BM11097" s="138"/>
    </row>
    <row r="11098" spans="62:65" ht="13" thickBot="1">
      <c r="BJ11098" s="138"/>
      <c r="BK11098" s="138"/>
      <c r="BL11098" s="138"/>
      <c r="BM11098" s="138"/>
    </row>
    <row r="11099" spans="62:65" ht="13" thickBot="1">
      <c r="BJ11099" s="138"/>
      <c r="BK11099" s="138"/>
      <c r="BL11099" s="138"/>
      <c r="BM11099" s="138"/>
    </row>
    <row r="11100" spans="62:65" ht="13" thickBot="1">
      <c r="BJ11100" s="138"/>
      <c r="BK11100" s="138"/>
      <c r="BL11100" s="138"/>
      <c r="BM11100" s="138"/>
    </row>
    <row r="11101" spans="62:65" ht="13" thickBot="1">
      <c r="BJ11101" s="138"/>
      <c r="BK11101" s="138"/>
      <c r="BL11101" s="138"/>
      <c r="BM11101" s="138"/>
    </row>
    <row r="11102" spans="62:65" ht="13" thickBot="1">
      <c r="BJ11102" s="138"/>
      <c r="BK11102" s="138"/>
      <c r="BL11102" s="138"/>
      <c r="BM11102" s="138"/>
    </row>
    <row r="11103" spans="62:65" ht="13" thickBot="1">
      <c r="BJ11103" s="138"/>
      <c r="BK11103" s="138"/>
      <c r="BL11103" s="138"/>
      <c r="BM11103" s="138"/>
    </row>
    <row r="11104" spans="62:65" ht="13" thickBot="1">
      <c r="BJ11104" s="138"/>
      <c r="BK11104" s="138"/>
      <c r="BL11104" s="138"/>
      <c r="BM11104" s="138"/>
    </row>
    <row r="11105" spans="62:65" ht="13" thickBot="1">
      <c r="BJ11105" s="138"/>
      <c r="BK11105" s="138"/>
      <c r="BL11105" s="138"/>
      <c r="BM11105" s="138"/>
    </row>
    <row r="11106" spans="62:65" ht="13" thickBot="1">
      <c r="BJ11106" s="138"/>
      <c r="BK11106" s="138"/>
      <c r="BL11106" s="138"/>
      <c r="BM11106" s="138"/>
    </row>
    <row r="11107" spans="62:65" ht="13" thickBot="1">
      <c r="BJ11107" s="138"/>
      <c r="BK11107" s="138"/>
      <c r="BL11107" s="138"/>
      <c r="BM11107" s="138"/>
    </row>
    <row r="11108" spans="62:65" ht="13" thickBot="1">
      <c r="BJ11108" s="138"/>
      <c r="BK11108" s="138"/>
      <c r="BL11108" s="138"/>
      <c r="BM11108" s="138"/>
    </row>
    <row r="11109" spans="62:65" ht="13" thickBot="1">
      <c r="BJ11109" s="138"/>
      <c r="BK11109" s="138"/>
      <c r="BL11109" s="138"/>
      <c r="BM11109" s="138"/>
    </row>
    <row r="11110" spans="62:65" ht="13" thickBot="1">
      <c r="BJ11110" s="138"/>
      <c r="BK11110" s="138"/>
      <c r="BL11110" s="138"/>
      <c r="BM11110" s="138"/>
    </row>
    <row r="11111" spans="62:65" ht="13" thickBot="1">
      <c r="BJ11111" s="138"/>
      <c r="BK11111" s="138"/>
      <c r="BL11111" s="138"/>
      <c r="BM11111" s="138"/>
    </row>
    <row r="11112" spans="62:65" ht="13" thickBot="1">
      <c r="BJ11112" s="138"/>
      <c r="BK11112" s="138"/>
      <c r="BL11112" s="138"/>
      <c r="BM11112" s="138"/>
    </row>
    <row r="11113" spans="62:65" ht="13" thickBot="1">
      <c r="BJ11113" s="138"/>
      <c r="BK11113" s="138"/>
      <c r="BL11113" s="138"/>
      <c r="BM11113" s="138"/>
    </row>
    <row r="11114" spans="62:65" ht="13" thickBot="1">
      <c r="BJ11114" s="138"/>
      <c r="BK11114" s="138"/>
      <c r="BL11114" s="138"/>
      <c r="BM11114" s="138"/>
    </row>
    <row r="11115" spans="62:65" ht="13" thickBot="1">
      <c r="BJ11115" s="138"/>
      <c r="BK11115" s="138"/>
      <c r="BL11115" s="138"/>
      <c r="BM11115" s="138"/>
    </row>
    <row r="11116" spans="62:65" ht="13" thickBot="1">
      <c r="BJ11116" s="138"/>
      <c r="BK11116" s="138"/>
      <c r="BL11116" s="138"/>
      <c r="BM11116" s="138"/>
    </row>
    <row r="11117" spans="62:65" ht="13" thickBot="1">
      <c r="BJ11117" s="138"/>
      <c r="BK11117" s="138"/>
      <c r="BL11117" s="138"/>
      <c r="BM11117" s="138"/>
    </row>
    <row r="11118" spans="62:65" ht="13" thickBot="1">
      <c r="BJ11118" s="138"/>
      <c r="BK11118" s="138"/>
      <c r="BL11118" s="138"/>
      <c r="BM11118" s="138"/>
    </row>
    <row r="11119" spans="62:65" ht="13" thickBot="1">
      <c r="BJ11119" s="138"/>
      <c r="BK11119" s="138"/>
      <c r="BL11119" s="138"/>
      <c r="BM11119" s="138"/>
    </row>
    <row r="11120" spans="62:65" ht="13" thickBot="1">
      <c r="BJ11120" s="138"/>
      <c r="BK11120" s="138"/>
      <c r="BL11120" s="138"/>
      <c r="BM11120" s="138"/>
    </row>
    <row r="11121" spans="62:65" ht="13" thickBot="1">
      <c r="BJ11121" s="138"/>
      <c r="BK11121" s="138"/>
      <c r="BL11121" s="138"/>
      <c r="BM11121" s="138"/>
    </row>
    <row r="11122" spans="62:65" ht="13" thickBot="1">
      <c r="BJ11122" s="138"/>
      <c r="BK11122" s="138"/>
      <c r="BL11122" s="138"/>
      <c r="BM11122" s="138"/>
    </row>
    <row r="11123" spans="62:65" ht="13" thickBot="1">
      <c r="BJ11123" s="138"/>
      <c r="BK11123" s="138"/>
      <c r="BL11123" s="138"/>
      <c r="BM11123" s="138"/>
    </row>
    <row r="11124" spans="62:65" ht="13" thickBot="1">
      <c r="BJ11124" s="138"/>
      <c r="BK11124" s="138"/>
      <c r="BL11124" s="138"/>
      <c r="BM11124" s="138"/>
    </row>
    <row r="11125" spans="62:65" ht="13" thickBot="1">
      <c r="BJ11125" s="138"/>
      <c r="BK11125" s="138"/>
      <c r="BL11125" s="138"/>
      <c r="BM11125" s="138"/>
    </row>
    <row r="11126" spans="62:65" ht="13" thickBot="1">
      <c r="BJ11126" s="138"/>
      <c r="BK11126" s="138"/>
      <c r="BL11126" s="138"/>
      <c r="BM11126" s="138"/>
    </row>
    <row r="11127" spans="62:65" ht="13" thickBot="1">
      <c r="BJ11127" s="138"/>
      <c r="BK11127" s="138"/>
      <c r="BL11127" s="138"/>
      <c r="BM11127" s="138"/>
    </row>
    <row r="11128" spans="62:65" ht="13" thickBot="1">
      <c r="BJ11128" s="138"/>
      <c r="BK11128" s="138"/>
      <c r="BL11128" s="138"/>
      <c r="BM11128" s="138"/>
    </row>
    <row r="11129" spans="62:65" ht="13" thickBot="1">
      <c r="BJ11129" s="138"/>
      <c r="BK11129" s="138"/>
      <c r="BL11129" s="138"/>
      <c r="BM11129" s="138"/>
    </row>
    <row r="11130" spans="62:65" ht="13" thickBot="1">
      <c r="BJ11130" s="138"/>
      <c r="BK11130" s="138"/>
      <c r="BL11130" s="138"/>
      <c r="BM11130" s="138"/>
    </row>
    <row r="11131" spans="62:65" ht="13" thickBot="1">
      <c r="BJ11131" s="138"/>
      <c r="BK11131" s="138"/>
      <c r="BL11131" s="138"/>
      <c r="BM11131" s="138"/>
    </row>
    <row r="11132" spans="62:65" ht="13" thickBot="1">
      <c r="BJ11132" s="138"/>
      <c r="BK11132" s="138"/>
      <c r="BL11132" s="138"/>
      <c r="BM11132" s="138"/>
    </row>
    <row r="11133" spans="62:65" ht="13" thickBot="1">
      <c r="BJ11133" s="138"/>
      <c r="BK11133" s="138"/>
      <c r="BL11133" s="138"/>
      <c r="BM11133" s="138"/>
    </row>
    <row r="11134" spans="62:65" ht="13" thickBot="1">
      <c r="BJ11134" s="138"/>
      <c r="BK11134" s="138"/>
      <c r="BL11134" s="138"/>
      <c r="BM11134" s="138"/>
    </row>
    <row r="11135" spans="62:65" ht="13" thickBot="1">
      <c r="BJ11135" s="138"/>
      <c r="BK11135" s="138"/>
      <c r="BL11135" s="138"/>
      <c r="BM11135" s="138"/>
    </row>
    <row r="11136" spans="62:65" ht="13" thickBot="1">
      <c r="BJ11136" s="138"/>
      <c r="BK11136" s="138"/>
      <c r="BL11136" s="138"/>
      <c r="BM11136" s="138"/>
    </row>
    <row r="11137" spans="62:65" ht="13" thickBot="1">
      <c r="BJ11137" s="138"/>
      <c r="BK11137" s="138"/>
      <c r="BL11137" s="138"/>
      <c r="BM11137" s="138"/>
    </row>
    <row r="11138" spans="62:65" ht="13" thickBot="1">
      <c r="BJ11138" s="138"/>
      <c r="BK11138" s="138"/>
      <c r="BL11138" s="138"/>
      <c r="BM11138" s="138"/>
    </row>
    <row r="11139" spans="62:65" ht="13" thickBot="1">
      <c r="BJ11139" s="138"/>
      <c r="BK11139" s="138"/>
      <c r="BL11139" s="138"/>
      <c r="BM11139" s="138"/>
    </row>
    <row r="11140" spans="62:65" ht="13" thickBot="1">
      <c r="BJ11140" s="138"/>
      <c r="BK11140" s="138"/>
      <c r="BL11140" s="138"/>
      <c r="BM11140" s="138"/>
    </row>
    <row r="11141" spans="62:65" ht="13" thickBot="1">
      <c r="BJ11141" s="138"/>
      <c r="BK11141" s="138"/>
      <c r="BL11141" s="138"/>
      <c r="BM11141" s="138"/>
    </row>
    <row r="11142" spans="62:65" ht="13" thickBot="1">
      <c r="BJ11142" s="138"/>
      <c r="BK11142" s="138"/>
      <c r="BL11142" s="138"/>
      <c r="BM11142" s="138"/>
    </row>
    <row r="11143" spans="62:65" ht="13" thickBot="1">
      <c r="BJ11143" s="138"/>
      <c r="BK11143" s="138"/>
      <c r="BL11143" s="138"/>
      <c r="BM11143" s="138"/>
    </row>
    <row r="11144" spans="62:65" ht="13" thickBot="1">
      <c r="BJ11144" s="138"/>
      <c r="BK11144" s="138"/>
      <c r="BL11144" s="138"/>
      <c r="BM11144" s="138"/>
    </row>
    <row r="11145" spans="62:65" ht="13" thickBot="1">
      <c r="BJ11145" s="138"/>
      <c r="BK11145" s="138"/>
      <c r="BL11145" s="138"/>
      <c r="BM11145" s="138"/>
    </row>
    <row r="11146" spans="62:65" ht="13" thickBot="1">
      <c r="BJ11146" s="138"/>
      <c r="BK11146" s="138"/>
      <c r="BL11146" s="138"/>
      <c r="BM11146" s="138"/>
    </row>
    <row r="11147" spans="62:65" ht="13" thickBot="1">
      <c r="BJ11147" s="138"/>
      <c r="BK11147" s="138"/>
      <c r="BL11147" s="138"/>
      <c r="BM11147" s="138"/>
    </row>
    <row r="11148" spans="62:65" ht="13" thickBot="1">
      <c r="BJ11148" s="138"/>
      <c r="BK11148" s="138"/>
      <c r="BL11148" s="138"/>
      <c r="BM11148" s="138"/>
    </row>
    <row r="11149" spans="62:65" ht="13" thickBot="1">
      <c r="BJ11149" s="138"/>
      <c r="BK11149" s="138"/>
      <c r="BL11149" s="138"/>
      <c r="BM11149" s="138"/>
    </row>
    <row r="11150" spans="62:65" ht="13" thickBot="1">
      <c r="BJ11150" s="138"/>
      <c r="BK11150" s="138"/>
      <c r="BL11150" s="138"/>
      <c r="BM11150" s="138"/>
    </row>
    <row r="11151" spans="62:65" ht="13" thickBot="1">
      <c r="BJ11151" s="138"/>
      <c r="BK11151" s="138"/>
      <c r="BL11151" s="138"/>
      <c r="BM11151" s="138"/>
    </row>
    <row r="11152" spans="62:65" ht="13" thickBot="1">
      <c r="BJ11152" s="138"/>
      <c r="BK11152" s="138"/>
      <c r="BL11152" s="138"/>
      <c r="BM11152" s="138"/>
    </row>
    <row r="11153" spans="62:65" ht="13" thickBot="1">
      <c r="BJ11153" s="138"/>
      <c r="BK11153" s="138"/>
      <c r="BL11153" s="138"/>
      <c r="BM11153" s="138"/>
    </row>
    <row r="11154" spans="62:65" ht="13" thickBot="1">
      <c r="BJ11154" s="138"/>
      <c r="BK11154" s="138"/>
      <c r="BL11154" s="138"/>
      <c r="BM11154" s="138"/>
    </row>
    <row r="11155" spans="62:65" ht="13" thickBot="1">
      <c r="BJ11155" s="138"/>
      <c r="BK11155" s="138"/>
      <c r="BL11155" s="138"/>
      <c r="BM11155" s="138"/>
    </row>
    <row r="11156" spans="62:65" ht="13" thickBot="1">
      <c r="BJ11156" s="138"/>
      <c r="BK11156" s="138"/>
      <c r="BL11156" s="138"/>
      <c r="BM11156" s="138"/>
    </row>
    <row r="11157" spans="62:65" ht="13" thickBot="1">
      <c r="BJ11157" s="138"/>
      <c r="BK11157" s="138"/>
      <c r="BL11157" s="138"/>
      <c r="BM11157" s="138"/>
    </row>
    <row r="11158" spans="62:65" ht="13" thickBot="1">
      <c r="BJ11158" s="138"/>
      <c r="BK11158" s="138"/>
      <c r="BL11158" s="138"/>
      <c r="BM11158" s="138"/>
    </row>
    <row r="11159" spans="62:65" ht="13" thickBot="1">
      <c r="BJ11159" s="138"/>
      <c r="BK11159" s="138"/>
      <c r="BL11159" s="138"/>
      <c r="BM11159" s="138"/>
    </row>
    <row r="11160" spans="62:65" ht="13" thickBot="1">
      <c r="BJ11160" s="138"/>
      <c r="BK11160" s="138"/>
      <c r="BL11160" s="138"/>
      <c r="BM11160" s="138"/>
    </row>
    <row r="11161" spans="62:65" ht="13" thickBot="1">
      <c r="BJ11161" s="138"/>
      <c r="BK11161" s="138"/>
      <c r="BL11161" s="138"/>
      <c r="BM11161" s="138"/>
    </row>
    <row r="11162" spans="62:65" ht="13" thickBot="1">
      <c r="BJ11162" s="138"/>
      <c r="BK11162" s="138"/>
      <c r="BL11162" s="138"/>
      <c r="BM11162" s="138"/>
    </row>
    <row r="11163" spans="62:65" ht="13" thickBot="1">
      <c r="BJ11163" s="138"/>
      <c r="BK11163" s="138"/>
      <c r="BL11163" s="138"/>
      <c r="BM11163" s="138"/>
    </row>
    <row r="11164" spans="62:65" ht="13" thickBot="1">
      <c r="BJ11164" s="138"/>
      <c r="BK11164" s="138"/>
      <c r="BL11164" s="138"/>
      <c r="BM11164" s="138"/>
    </row>
    <row r="11165" spans="62:65" ht="13" thickBot="1">
      <c r="BJ11165" s="138"/>
      <c r="BK11165" s="138"/>
      <c r="BL11165" s="138"/>
      <c r="BM11165" s="138"/>
    </row>
    <row r="11166" spans="62:65" ht="13" thickBot="1">
      <c r="BJ11166" s="138"/>
      <c r="BK11166" s="138"/>
      <c r="BL11166" s="138"/>
      <c r="BM11166" s="138"/>
    </row>
    <row r="11167" spans="62:65" ht="13" thickBot="1">
      <c r="BJ11167" s="138"/>
      <c r="BK11167" s="138"/>
      <c r="BL11167" s="138"/>
      <c r="BM11167" s="138"/>
    </row>
    <row r="11168" spans="62:65" ht="13" thickBot="1">
      <c r="BJ11168" s="138"/>
      <c r="BK11168" s="138"/>
      <c r="BL11168" s="138"/>
      <c r="BM11168" s="138"/>
    </row>
    <row r="11169" spans="62:65" ht="13" thickBot="1">
      <c r="BJ11169" s="138"/>
      <c r="BK11169" s="138"/>
      <c r="BL11169" s="138"/>
      <c r="BM11169" s="138"/>
    </row>
    <row r="11170" spans="62:65" ht="13" thickBot="1">
      <c r="BJ11170" s="138"/>
      <c r="BK11170" s="138"/>
      <c r="BL11170" s="138"/>
      <c r="BM11170" s="138"/>
    </row>
    <row r="11171" spans="62:65" ht="13" thickBot="1">
      <c r="BJ11171" s="138"/>
      <c r="BK11171" s="138"/>
      <c r="BL11171" s="138"/>
      <c r="BM11171" s="138"/>
    </row>
    <row r="11172" spans="62:65" ht="13" thickBot="1">
      <c r="BJ11172" s="138"/>
      <c r="BK11172" s="138"/>
      <c r="BL11172" s="138"/>
      <c r="BM11172" s="138"/>
    </row>
    <row r="11173" spans="62:65" ht="13" thickBot="1">
      <c r="BJ11173" s="138"/>
      <c r="BK11173" s="138"/>
      <c r="BL11173" s="138"/>
      <c r="BM11173" s="138"/>
    </row>
    <row r="11174" spans="62:65" ht="13" thickBot="1">
      <c r="BJ11174" s="138"/>
      <c r="BK11174" s="138"/>
      <c r="BL11174" s="138"/>
      <c r="BM11174" s="138"/>
    </row>
    <row r="11175" spans="62:65" ht="13" thickBot="1">
      <c r="BJ11175" s="138"/>
      <c r="BK11175" s="138"/>
      <c r="BL11175" s="138"/>
      <c r="BM11175" s="138"/>
    </row>
    <row r="11176" spans="62:65" ht="13" thickBot="1">
      <c r="BJ11176" s="138"/>
      <c r="BK11176" s="138"/>
      <c r="BL11176" s="138"/>
      <c r="BM11176" s="138"/>
    </row>
    <row r="11177" spans="62:65" ht="13" thickBot="1">
      <c r="BJ11177" s="138"/>
      <c r="BK11177" s="138"/>
      <c r="BL11177" s="138"/>
      <c r="BM11177" s="138"/>
    </row>
    <row r="11178" spans="62:65" ht="13" thickBot="1">
      <c r="BJ11178" s="138"/>
      <c r="BK11178" s="138"/>
      <c r="BL11178" s="138"/>
      <c r="BM11178" s="138"/>
    </row>
    <row r="11179" spans="62:65" ht="13" thickBot="1">
      <c r="BJ11179" s="138"/>
      <c r="BK11179" s="138"/>
      <c r="BL11179" s="138"/>
      <c r="BM11179" s="138"/>
    </row>
    <row r="11180" spans="62:65" ht="13" thickBot="1">
      <c r="BJ11180" s="138"/>
      <c r="BK11180" s="138"/>
      <c r="BL11180" s="138"/>
      <c r="BM11180" s="138"/>
    </row>
    <row r="11181" spans="62:65" ht="13" thickBot="1">
      <c r="BJ11181" s="138"/>
      <c r="BK11181" s="138"/>
      <c r="BL11181" s="138"/>
      <c r="BM11181" s="138"/>
    </row>
    <row r="11182" spans="62:65" ht="13" thickBot="1">
      <c r="BJ11182" s="138"/>
      <c r="BK11182" s="138"/>
      <c r="BL11182" s="138"/>
      <c r="BM11182" s="138"/>
    </row>
    <row r="11183" spans="62:65" ht="13" thickBot="1">
      <c r="BJ11183" s="138"/>
      <c r="BK11183" s="138"/>
      <c r="BL11183" s="138"/>
      <c r="BM11183" s="138"/>
    </row>
    <row r="11184" spans="62:65" ht="13" thickBot="1">
      <c r="BJ11184" s="138"/>
      <c r="BK11184" s="138"/>
      <c r="BL11184" s="138"/>
      <c r="BM11184" s="138"/>
    </row>
    <row r="11185" spans="62:65" ht="13" thickBot="1">
      <c r="BJ11185" s="138"/>
      <c r="BK11185" s="138"/>
      <c r="BL11185" s="138"/>
      <c r="BM11185" s="138"/>
    </row>
    <row r="11186" spans="62:65" ht="13" thickBot="1">
      <c r="BJ11186" s="138"/>
      <c r="BK11186" s="138"/>
      <c r="BL11186" s="138"/>
      <c r="BM11186" s="138"/>
    </row>
    <row r="11187" spans="62:65" ht="13" thickBot="1">
      <c r="BJ11187" s="138"/>
      <c r="BK11187" s="138"/>
      <c r="BL11187" s="138"/>
      <c r="BM11187" s="138"/>
    </row>
    <row r="11188" spans="62:65" ht="13" thickBot="1">
      <c r="BJ11188" s="138"/>
      <c r="BK11188" s="138"/>
      <c r="BL11188" s="138"/>
      <c r="BM11188" s="138"/>
    </row>
    <row r="11189" spans="62:65" ht="13" thickBot="1">
      <c r="BJ11189" s="138"/>
      <c r="BK11189" s="138"/>
      <c r="BL11189" s="138"/>
      <c r="BM11189" s="138"/>
    </row>
    <row r="11190" spans="62:65" ht="13" thickBot="1">
      <c r="BJ11190" s="138"/>
      <c r="BK11190" s="138"/>
      <c r="BL11190" s="138"/>
      <c r="BM11190" s="138"/>
    </row>
    <row r="11191" spans="62:65" ht="13" thickBot="1">
      <c r="BJ11191" s="138"/>
      <c r="BK11191" s="138"/>
      <c r="BL11191" s="138"/>
      <c r="BM11191" s="138"/>
    </row>
    <row r="11192" spans="62:65" ht="13" thickBot="1">
      <c r="BJ11192" s="138"/>
      <c r="BK11192" s="138"/>
      <c r="BL11192" s="138"/>
      <c r="BM11192" s="138"/>
    </row>
    <row r="11193" spans="62:65" ht="13" thickBot="1">
      <c r="BJ11193" s="138"/>
      <c r="BK11193" s="138"/>
      <c r="BL11193" s="138"/>
      <c r="BM11193" s="138"/>
    </row>
    <row r="11194" spans="62:65" ht="13" thickBot="1">
      <c r="BJ11194" s="138"/>
      <c r="BK11194" s="138"/>
      <c r="BL11194" s="138"/>
      <c r="BM11194" s="138"/>
    </row>
    <row r="11195" spans="62:65" ht="13" thickBot="1">
      <c r="BJ11195" s="138"/>
      <c r="BK11195" s="138"/>
      <c r="BL11195" s="138"/>
      <c r="BM11195" s="138"/>
    </row>
    <row r="11196" spans="62:65" ht="13" thickBot="1">
      <c r="BJ11196" s="138"/>
      <c r="BK11196" s="138"/>
      <c r="BL11196" s="138"/>
      <c r="BM11196" s="138"/>
    </row>
    <row r="11197" spans="62:65" ht="13" thickBot="1">
      <c r="BJ11197" s="138"/>
      <c r="BK11197" s="138"/>
      <c r="BL11197" s="138"/>
      <c r="BM11197" s="138"/>
    </row>
    <row r="11198" spans="62:65" ht="13" thickBot="1">
      <c r="BJ11198" s="138"/>
      <c r="BK11198" s="138"/>
      <c r="BL11198" s="138"/>
      <c r="BM11198" s="138"/>
    </row>
    <row r="11199" spans="62:65" ht="13" thickBot="1">
      <c r="BJ11199" s="138"/>
      <c r="BK11199" s="138"/>
      <c r="BL11199" s="138"/>
      <c r="BM11199" s="138"/>
    </row>
    <row r="11200" spans="62:65" ht="13" thickBot="1">
      <c r="BJ11200" s="138"/>
      <c r="BK11200" s="138"/>
      <c r="BL11200" s="138"/>
      <c r="BM11200" s="138"/>
    </row>
    <row r="11201" spans="62:65" ht="13" thickBot="1">
      <c r="BJ11201" s="138"/>
      <c r="BK11201" s="138"/>
      <c r="BL11201" s="138"/>
      <c r="BM11201" s="138"/>
    </row>
    <row r="11202" spans="62:65" ht="13" thickBot="1">
      <c r="BJ11202" s="138"/>
      <c r="BK11202" s="138"/>
      <c r="BL11202" s="138"/>
      <c r="BM11202" s="138"/>
    </row>
    <row r="11203" spans="62:65" ht="13" thickBot="1">
      <c r="BJ11203" s="138"/>
      <c r="BK11203" s="138"/>
      <c r="BL11203" s="138"/>
      <c r="BM11203" s="138"/>
    </row>
    <row r="11204" spans="62:65" ht="13" thickBot="1">
      <c r="BJ11204" s="138"/>
      <c r="BK11204" s="138"/>
      <c r="BL11204" s="138"/>
      <c r="BM11204" s="138"/>
    </row>
    <row r="11205" spans="62:65" ht="13" thickBot="1">
      <c r="BJ11205" s="138"/>
      <c r="BK11205" s="138"/>
      <c r="BL11205" s="138"/>
      <c r="BM11205" s="138"/>
    </row>
    <row r="11206" spans="62:65" ht="13" thickBot="1">
      <c r="BJ11206" s="138"/>
      <c r="BK11206" s="138"/>
      <c r="BL11206" s="138"/>
      <c r="BM11206" s="138"/>
    </row>
    <row r="11207" spans="62:65" ht="13" thickBot="1">
      <c r="BJ11207" s="138"/>
      <c r="BK11207" s="138"/>
      <c r="BL11207" s="138"/>
      <c r="BM11207" s="138"/>
    </row>
    <row r="11208" spans="62:65" ht="13" thickBot="1">
      <c r="BJ11208" s="138"/>
      <c r="BK11208" s="138"/>
      <c r="BL11208" s="138"/>
      <c r="BM11208" s="138"/>
    </row>
    <row r="11209" spans="62:65" ht="13" thickBot="1">
      <c r="BJ11209" s="138"/>
      <c r="BK11209" s="138"/>
      <c r="BL11209" s="138"/>
      <c r="BM11209" s="138"/>
    </row>
    <row r="11210" spans="62:65" ht="13" thickBot="1">
      <c r="BJ11210" s="138"/>
      <c r="BK11210" s="138"/>
      <c r="BL11210" s="138"/>
      <c r="BM11210" s="138"/>
    </row>
    <row r="11211" spans="62:65" ht="13" thickBot="1">
      <c r="BJ11211" s="138"/>
      <c r="BK11211" s="138"/>
      <c r="BL11211" s="138"/>
      <c r="BM11211" s="138"/>
    </row>
    <row r="11212" spans="62:65" ht="13" thickBot="1">
      <c r="BJ11212" s="138"/>
      <c r="BK11212" s="138"/>
      <c r="BL11212" s="138"/>
      <c r="BM11212" s="138"/>
    </row>
    <row r="11213" spans="62:65" ht="13" thickBot="1">
      <c r="BJ11213" s="138"/>
      <c r="BK11213" s="138"/>
      <c r="BL11213" s="138"/>
      <c r="BM11213" s="138"/>
    </row>
    <row r="11214" spans="62:65" ht="13" thickBot="1">
      <c r="BJ11214" s="138"/>
      <c r="BK11214" s="138"/>
      <c r="BL11214" s="138"/>
      <c r="BM11214" s="138"/>
    </row>
    <row r="11215" spans="62:65" ht="13" thickBot="1">
      <c r="BJ11215" s="138"/>
      <c r="BK11215" s="138"/>
      <c r="BL11215" s="138"/>
      <c r="BM11215" s="138"/>
    </row>
    <row r="11216" spans="62:65" ht="13" thickBot="1">
      <c r="BJ11216" s="138"/>
      <c r="BK11216" s="138"/>
      <c r="BL11216" s="138"/>
      <c r="BM11216" s="138"/>
    </row>
    <row r="11217" spans="62:65" ht="13" thickBot="1">
      <c r="BJ11217" s="138"/>
      <c r="BK11217" s="138"/>
      <c r="BL11217" s="138"/>
      <c r="BM11217" s="138"/>
    </row>
    <row r="11218" spans="62:65" ht="13" thickBot="1">
      <c r="BJ11218" s="138"/>
      <c r="BK11218" s="138"/>
      <c r="BL11218" s="138"/>
      <c r="BM11218" s="138"/>
    </row>
    <row r="11219" spans="62:65" ht="13" thickBot="1">
      <c r="BJ11219" s="138"/>
      <c r="BK11219" s="138"/>
      <c r="BL11219" s="138"/>
      <c r="BM11219" s="138"/>
    </row>
    <row r="11220" spans="62:65" ht="13" thickBot="1">
      <c r="BJ11220" s="138"/>
      <c r="BK11220" s="138"/>
      <c r="BL11220" s="138"/>
      <c r="BM11220" s="138"/>
    </row>
    <row r="11221" spans="62:65" ht="13" thickBot="1">
      <c r="BJ11221" s="138"/>
      <c r="BK11221" s="138"/>
      <c r="BL11221" s="138"/>
      <c r="BM11221" s="138"/>
    </row>
    <row r="11222" spans="62:65" ht="13" thickBot="1">
      <c r="BJ11222" s="138"/>
      <c r="BK11222" s="138"/>
      <c r="BL11222" s="138"/>
      <c r="BM11222" s="138"/>
    </row>
    <row r="11223" spans="62:65" ht="13" thickBot="1">
      <c r="BJ11223" s="138"/>
      <c r="BK11223" s="138"/>
      <c r="BL11223" s="138"/>
      <c r="BM11223" s="138"/>
    </row>
    <row r="11224" spans="62:65" ht="13" thickBot="1">
      <c r="BJ11224" s="138"/>
      <c r="BK11224" s="138"/>
      <c r="BL11224" s="138"/>
      <c r="BM11224" s="138"/>
    </row>
    <row r="11225" spans="62:65" ht="13" thickBot="1">
      <c r="BJ11225" s="138"/>
      <c r="BK11225" s="138"/>
      <c r="BL11225" s="138"/>
      <c r="BM11225" s="138"/>
    </row>
    <row r="11226" spans="62:65" ht="13" thickBot="1">
      <c r="BJ11226" s="138"/>
      <c r="BK11226" s="138"/>
      <c r="BL11226" s="138"/>
      <c r="BM11226" s="138"/>
    </row>
    <row r="11227" spans="62:65" ht="13" thickBot="1">
      <c r="BJ11227" s="138"/>
      <c r="BK11227" s="138"/>
      <c r="BL11227" s="138"/>
      <c r="BM11227" s="138"/>
    </row>
    <row r="11228" spans="62:65" ht="13" thickBot="1">
      <c r="BJ11228" s="138"/>
      <c r="BK11228" s="138"/>
      <c r="BL11228" s="138"/>
      <c r="BM11228" s="138"/>
    </row>
    <row r="11229" spans="62:65" ht="13" thickBot="1">
      <c r="BJ11229" s="138"/>
      <c r="BK11229" s="138"/>
      <c r="BL11229" s="138"/>
      <c r="BM11229" s="138"/>
    </row>
    <row r="11230" spans="62:65" ht="13" thickBot="1">
      <c r="BJ11230" s="138"/>
      <c r="BK11230" s="138"/>
      <c r="BL11230" s="138"/>
      <c r="BM11230" s="138"/>
    </row>
    <row r="11231" spans="62:65" ht="13" thickBot="1">
      <c r="BJ11231" s="138"/>
      <c r="BK11231" s="138"/>
      <c r="BL11231" s="138"/>
      <c r="BM11231" s="138"/>
    </row>
    <row r="11232" spans="62:65" ht="13" thickBot="1">
      <c r="BJ11232" s="138"/>
      <c r="BK11232" s="138"/>
      <c r="BL11232" s="138"/>
      <c r="BM11232" s="138"/>
    </row>
    <row r="11233" spans="62:65" ht="13" thickBot="1">
      <c r="BJ11233" s="138"/>
      <c r="BK11233" s="138"/>
      <c r="BL11233" s="138"/>
      <c r="BM11233" s="138"/>
    </row>
    <row r="11234" spans="62:65" ht="13" thickBot="1">
      <c r="BJ11234" s="138"/>
      <c r="BK11234" s="138"/>
      <c r="BL11234" s="138"/>
      <c r="BM11234" s="138"/>
    </row>
    <row r="11235" spans="62:65" ht="13" thickBot="1">
      <c r="BJ11235" s="138"/>
      <c r="BK11235" s="138"/>
      <c r="BL11235" s="138"/>
      <c r="BM11235" s="138"/>
    </row>
    <row r="11236" spans="62:65" ht="13" thickBot="1">
      <c r="BJ11236" s="138"/>
      <c r="BK11236" s="138"/>
      <c r="BL11236" s="138"/>
      <c r="BM11236" s="138"/>
    </row>
    <row r="11237" spans="62:65" ht="13" thickBot="1">
      <c r="BJ11237" s="138"/>
      <c r="BK11237" s="138"/>
      <c r="BL11237" s="138"/>
      <c r="BM11237" s="138"/>
    </row>
    <row r="11238" spans="62:65" ht="13" thickBot="1">
      <c r="BJ11238" s="138"/>
      <c r="BK11238" s="138"/>
      <c r="BL11238" s="138"/>
      <c r="BM11238" s="138"/>
    </row>
    <row r="11239" spans="62:65" ht="13" thickBot="1">
      <c r="BJ11239" s="138"/>
      <c r="BK11239" s="138"/>
      <c r="BL11239" s="138"/>
      <c r="BM11239" s="138"/>
    </row>
    <row r="11240" spans="62:65" ht="13" thickBot="1">
      <c r="BJ11240" s="138"/>
      <c r="BK11240" s="138"/>
      <c r="BL11240" s="138"/>
      <c r="BM11240" s="138"/>
    </row>
    <row r="11241" spans="62:65" ht="13" thickBot="1">
      <c r="BJ11241" s="138"/>
      <c r="BK11241" s="138"/>
      <c r="BL11241" s="138"/>
      <c r="BM11241" s="138"/>
    </row>
    <row r="11242" spans="62:65" ht="13" thickBot="1">
      <c r="BJ11242" s="138"/>
      <c r="BK11242" s="138"/>
      <c r="BL11242" s="138"/>
      <c r="BM11242" s="138"/>
    </row>
    <row r="11243" spans="62:65" ht="13" thickBot="1">
      <c r="BJ11243" s="138"/>
      <c r="BK11243" s="138"/>
      <c r="BL11243" s="138"/>
      <c r="BM11243" s="138"/>
    </row>
    <row r="11244" spans="62:65" ht="13" thickBot="1">
      <c r="BJ11244" s="138"/>
      <c r="BK11244" s="138"/>
      <c r="BL11244" s="138"/>
      <c r="BM11244" s="138"/>
    </row>
    <row r="11245" spans="62:65" ht="13" thickBot="1">
      <c r="BJ11245" s="138"/>
      <c r="BK11245" s="138"/>
      <c r="BL11245" s="138"/>
      <c r="BM11245" s="138"/>
    </row>
    <row r="11246" spans="62:65" ht="13" thickBot="1">
      <c r="BJ11246" s="138"/>
      <c r="BK11246" s="138"/>
      <c r="BL11246" s="138"/>
      <c r="BM11246" s="138"/>
    </row>
    <row r="11247" spans="62:65" ht="13" thickBot="1">
      <c r="BJ11247" s="138"/>
      <c r="BK11247" s="138"/>
      <c r="BL11247" s="138"/>
      <c r="BM11247" s="138"/>
    </row>
    <row r="11248" spans="62:65" ht="13" thickBot="1">
      <c r="BJ11248" s="138"/>
      <c r="BK11248" s="138"/>
      <c r="BL11248" s="138"/>
      <c r="BM11248" s="138"/>
    </row>
    <row r="11249" spans="62:65" ht="13" thickBot="1">
      <c r="BJ11249" s="138"/>
      <c r="BK11249" s="138"/>
      <c r="BL11249" s="138"/>
      <c r="BM11249" s="138"/>
    </row>
    <row r="11250" spans="62:65" ht="13" thickBot="1">
      <c r="BJ11250" s="138"/>
      <c r="BK11250" s="138"/>
      <c r="BL11250" s="138"/>
      <c r="BM11250" s="138"/>
    </row>
    <row r="11251" spans="62:65" ht="13" thickBot="1">
      <c r="BJ11251" s="138"/>
      <c r="BK11251" s="138"/>
      <c r="BL11251" s="138"/>
      <c r="BM11251" s="138"/>
    </row>
    <row r="11252" spans="62:65" ht="13" thickBot="1">
      <c r="BJ11252" s="138"/>
      <c r="BK11252" s="138"/>
      <c r="BL11252" s="138"/>
      <c r="BM11252" s="138"/>
    </row>
    <row r="11253" spans="62:65" ht="13" thickBot="1">
      <c r="BJ11253" s="138"/>
      <c r="BK11253" s="138"/>
      <c r="BL11253" s="138"/>
      <c r="BM11253" s="138"/>
    </row>
    <row r="11254" spans="62:65" ht="13" thickBot="1">
      <c r="BJ11254" s="138"/>
      <c r="BK11254" s="138"/>
      <c r="BL11254" s="138"/>
      <c r="BM11254" s="138"/>
    </row>
    <row r="11255" spans="62:65" ht="13" thickBot="1">
      <c r="BJ11255" s="138"/>
      <c r="BK11255" s="138"/>
      <c r="BL11255" s="138"/>
      <c r="BM11255" s="138"/>
    </row>
    <row r="11256" spans="62:65" ht="13" thickBot="1">
      <c r="BJ11256" s="138"/>
      <c r="BK11256" s="138"/>
      <c r="BL11256" s="138"/>
      <c r="BM11256" s="138"/>
    </row>
    <row r="11257" spans="62:65" ht="13" thickBot="1">
      <c r="BJ11257" s="138"/>
      <c r="BK11257" s="138"/>
      <c r="BL11257" s="138"/>
      <c r="BM11257" s="138"/>
    </row>
    <row r="11258" spans="62:65" ht="13" thickBot="1">
      <c r="BJ11258" s="138"/>
      <c r="BK11258" s="138"/>
      <c r="BL11258" s="138"/>
      <c r="BM11258" s="138"/>
    </row>
    <row r="11259" spans="62:65" ht="13" thickBot="1">
      <c r="BJ11259" s="138"/>
      <c r="BK11259" s="138"/>
      <c r="BL11259" s="138"/>
      <c r="BM11259" s="138"/>
    </row>
    <row r="11260" spans="62:65" ht="13" thickBot="1">
      <c r="BJ11260" s="138"/>
      <c r="BK11260" s="138"/>
      <c r="BL11260" s="138"/>
      <c r="BM11260" s="138"/>
    </row>
    <row r="11261" spans="62:65" ht="13" thickBot="1">
      <c r="BJ11261" s="138"/>
      <c r="BK11261" s="138"/>
      <c r="BL11261" s="138"/>
      <c r="BM11261" s="138"/>
    </row>
    <row r="11262" spans="62:65" ht="13" thickBot="1">
      <c r="BJ11262" s="138"/>
      <c r="BK11262" s="138"/>
      <c r="BL11262" s="138"/>
      <c r="BM11262" s="138"/>
    </row>
    <row r="11263" spans="62:65" ht="13" thickBot="1">
      <c r="BJ11263" s="138"/>
      <c r="BK11263" s="138"/>
      <c r="BL11263" s="138"/>
      <c r="BM11263" s="138"/>
    </row>
    <row r="11264" spans="62:65" ht="13" thickBot="1">
      <c r="BJ11264" s="138"/>
      <c r="BK11264" s="138"/>
      <c r="BL11264" s="138"/>
      <c r="BM11264" s="138"/>
    </row>
    <row r="11265" spans="62:65" ht="13" thickBot="1">
      <c r="BJ11265" s="138"/>
      <c r="BK11265" s="138"/>
      <c r="BL11265" s="138"/>
      <c r="BM11265" s="138"/>
    </row>
    <row r="11266" spans="62:65" ht="13" thickBot="1">
      <c r="BJ11266" s="138"/>
      <c r="BK11266" s="138"/>
      <c r="BL11266" s="138"/>
      <c r="BM11266" s="138"/>
    </row>
    <row r="11267" spans="62:65" ht="13" thickBot="1">
      <c r="BJ11267" s="138"/>
      <c r="BK11267" s="138"/>
      <c r="BL11267" s="138"/>
      <c r="BM11267" s="138"/>
    </row>
    <row r="11268" spans="62:65" ht="13" thickBot="1">
      <c r="BJ11268" s="138"/>
      <c r="BK11268" s="138"/>
      <c r="BL11268" s="138"/>
      <c r="BM11268" s="138"/>
    </row>
    <row r="11269" spans="62:65" ht="13" thickBot="1">
      <c r="BJ11269" s="138"/>
      <c r="BK11269" s="138"/>
      <c r="BL11269" s="138"/>
      <c r="BM11269" s="138"/>
    </row>
    <row r="11270" spans="62:65" ht="13" thickBot="1">
      <c r="BJ11270" s="138"/>
      <c r="BK11270" s="138"/>
      <c r="BL11270" s="138"/>
      <c r="BM11270" s="138"/>
    </row>
    <row r="11271" spans="62:65" ht="13" thickBot="1">
      <c r="BJ11271" s="138"/>
      <c r="BK11271" s="138"/>
      <c r="BL11271" s="138"/>
      <c r="BM11271" s="138"/>
    </row>
    <row r="11272" spans="62:65" ht="13" thickBot="1">
      <c r="BJ11272" s="138"/>
      <c r="BK11272" s="138"/>
      <c r="BL11272" s="138"/>
      <c r="BM11272" s="138"/>
    </row>
    <row r="11273" spans="62:65" ht="13" thickBot="1">
      <c r="BJ11273" s="138"/>
      <c r="BK11273" s="138"/>
      <c r="BL11273" s="138"/>
      <c r="BM11273" s="138"/>
    </row>
    <row r="11274" spans="62:65" ht="13" thickBot="1">
      <c r="BJ11274" s="138"/>
      <c r="BK11274" s="138"/>
      <c r="BL11274" s="138"/>
      <c r="BM11274" s="138"/>
    </row>
    <row r="11275" spans="62:65" ht="13" thickBot="1">
      <c r="BJ11275" s="138"/>
      <c r="BK11275" s="138"/>
      <c r="BL11275" s="138"/>
      <c r="BM11275" s="138"/>
    </row>
    <row r="11276" spans="62:65" ht="13" thickBot="1">
      <c r="BJ11276" s="138"/>
      <c r="BK11276" s="138"/>
      <c r="BL11276" s="138"/>
      <c r="BM11276" s="138"/>
    </row>
    <row r="11277" spans="62:65" ht="13" thickBot="1">
      <c r="BJ11277" s="138"/>
      <c r="BK11277" s="138"/>
      <c r="BL11277" s="138"/>
      <c r="BM11277" s="138"/>
    </row>
    <row r="11278" spans="62:65" ht="13" thickBot="1">
      <c r="BJ11278" s="138"/>
      <c r="BK11278" s="138"/>
      <c r="BL11278" s="138"/>
      <c r="BM11278" s="138"/>
    </row>
    <row r="11279" spans="62:65" ht="13" thickBot="1">
      <c r="BJ11279" s="138"/>
      <c r="BK11279" s="138"/>
      <c r="BL11279" s="138"/>
      <c r="BM11279" s="138"/>
    </row>
    <row r="11280" spans="62:65" ht="13" thickBot="1">
      <c r="BJ11280" s="138"/>
      <c r="BK11280" s="138"/>
      <c r="BL11280" s="138"/>
      <c r="BM11280" s="138"/>
    </row>
    <row r="11281" spans="62:65" ht="13" thickBot="1">
      <c r="BJ11281" s="138"/>
      <c r="BK11281" s="138"/>
      <c r="BL11281" s="138"/>
      <c r="BM11281" s="138"/>
    </row>
    <row r="11282" spans="62:65" ht="13" thickBot="1">
      <c r="BJ11282" s="138"/>
      <c r="BK11282" s="138"/>
      <c r="BL11282" s="138"/>
      <c r="BM11282" s="138"/>
    </row>
    <row r="11283" spans="62:65" ht="13" thickBot="1">
      <c r="BJ11283" s="138"/>
      <c r="BK11283" s="138"/>
      <c r="BL11283" s="138"/>
      <c r="BM11283" s="138"/>
    </row>
    <row r="11284" spans="62:65" ht="13" thickBot="1">
      <c r="BJ11284" s="138"/>
      <c r="BK11284" s="138"/>
      <c r="BL11284" s="138"/>
      <c r="BM11284" s="138"/>
    </row>
    <row r="11285" spans="62:65" ht="13" thickBot="1">
      <c r="BJ11285" s="138"/>
      <c r="BK11285" s="138"/>
      <c r="BL11285" s="138"/>
      <c r="BM11285" s="138"/>
    </row>
    <row r="11286" spans="62:65" ht="13" thickBot="1">
      <c r="BJ11286" s="138"/>
      <c r="BK11286" s="138"/>
      <c r="BL11286" s="138"/>
      <c r="BM11286" s="138"/>
    </row>
    <row r="11287" spans="62:65" ht="13" thickBot="1">
      <c r="BJ11287" s="138"/>
      <c r="BK11287" s="138"/>
      <c r="BL11287" s="138"/>
      <c r="BM11287" s="138"/>
    </row>
    <row r="11288" spans="62:65" ht="13" thickBot="1">
      <c r="BJ11288" s="138"/>
      <c r="BK11288" s="138"/>
      <c r="BL11288" s="138"/>
      <c r="BM11288" s="138"/>
    </row>
    <row r="11289" spans="62:65" ht="13" thickBot="1">
      <c r="BJ11289" s="138"/>
      <c r="BK11289" s="138"/>
      <c r="BL11289" s="138"/>
      <c r="BM11289" s="138"/>
    </row>
    <row r="11290" spans="62:65" ht="13" thickBot="1">
      <c r="BJ11290" s="138"/>
      <c r="BK11290" s="138"/>
      <c r="BL11290" s="138"/>
      <c r="BM11290" s="138"/>
    </row>
    <row r="11291" spans="62:65" ht="13" thickBot="1">
      <c r="BJ11291" s="138"/>
      <c r="BK11291" s="138"/>
      <c r="BL11291" s="138"/>
      <c r="BM11291" s="138"/>
    </row>
    <row r="11292" spans="62:65" ht="13" thickBot="1">
      <c r="BJ11292" s="138"/>
      <c r="BK11292" s="138"/>
      <c r="BL11292" s="138"/>
      <c r="BM11292" s="138"/>
    </row>
    <row r="11293" spans="62:65" ht="13" thickBot="1">
      <c r="BJ11293" s="138"/>
      <c r="BK11293" s="138"/>
      <c r="BL11293" s="138"/>
      <c r="BM11293" s="138"/>
    </row>
    <row r="11294" spans="62:65" ht="13" thickBot="1">
      <c r="BJ11294" s="138"/>
      <c r="BK11294" s="138"/>
      <c r="BL11294" s="138"/>
      <c r="BM11294" s="138"/>
    </row>
    <row r="11295" spans="62:65" ht="13" thickBot="1">
      <c r="BJ11295" s="138"/>
      <c r="BK11295" s="138"/>
      <c r="BL11295" s="138"/>
      <c r="BM11295" s="138"/>
    </row>
    <row r="11296" spans="62:65" ht="13" thickBot="1">
      <c r="BJ11296" s="138"/>
      <c r="BK11296" s="138"/>
      <c r="BL11296" s="138"/>
      <c r="BM11296" s="138"/>
    </row>
    <row r="11297" spans="62:65" ht="13" thickBot="1">
      <c r="BJ11297" s="138"/>
      <c r="BK11297" s="138"/>
      <c r="BL11297" s="138"/>
      <c r="BM11297" s="138"/>
    </row>
    <row r="11298" spans="62:65" ht="13" thickBot="1">
      <c r="BJ11298" s="138"/>
      <c r="BK11298" s="138"/>
      <c r="BL11298" s="138"/>
      <c r="BM11298" s="138"/>
    </row>
    <row r="11299" spans="62:65" ht="13" thickBot="1">
      <c r="BJ11299" s="138"/>
      <c r="BK11299" s="138"/>
      <c r="BL11299" s="138"/>
      <c r="BM11299" s="138"/>
    </row>
    <row r="11300" spans="62:65" ht="13" thickBot="1">
      <c r="BJ11300" s="138"/>
      <c r="BK11300" s="138"/>
      <c r="BL11300" s="138"/>
      <c r="BM11300" s="138"/>
    </row>
    <row r="11301" spans="62:65" ht="13" thickBot="1">
      <c r="BJ11301" s="138"/>
      <c r="BK11301" s="138"/>
      <c r="BL11301" s="138"/>
      <c r="BM11301" s="138"/>
    </row>
    <row r="11302" spans="62:65" ht="13" thickBot="1">
      <c r="BJ11302" s="138"/>
      <c r="BK11302" s="138"/>
      <c r="BL11302" s="138"/>
      <c r="BM11302" s="138"/>
    </row>
    <row r="11303" spans="62:65" ht="13" thickBot="1">
      <c r="BJ11303" s="138"/>
      <c r="BK11303" s="138"/>
      <c r="BL11303" s="138"/>
      <c r="BM11303" s="138"/>
    </row>
    <row r="11304" spans="62:65" ht="13" thickBot="1">
      <c r="BJ11304" s="138"/>
      <c r="BK11304" s="138"/>
      <c r="BL11304" s="138"/>
      <c r="BM11304" s="138"/>
    </row>
    <row r="11305" spans="62:65" ht="13" thickBot="1">
      <c r="BJ11305" s="138"/>
      <c r="BK11305" s="138"/>
      <c r="BL11305" s="138"/>
      <c r="BM11305" s="138"/>
    </row>
    <row r="11306" spans="62:65" ht="13" thickBot="1">
      <c r="BJ11306" s="138"/>
      <c r="BK11306" s="138"/>
      <c r="BL11306" s="138"/>
      <c r="BM11306" s="138"/>
    </row>
    <row r="11307" spans="62:65" ht="13" thickBot="1">
      <c r="BJ11307" s="138"/>
      <c r="BK11307" s="138"/>
      <c r="BL11307" s="138"/>
      <c r="BM11307" s="138"/>
    </row>
    <row r="11308" spans="62:65" ht="13" thickBot="1">
      <c r="BJ11308" s="138"/>
      <c r="BK11308" s="138"/>
      <c r="BL11308" s="138"/>
      <c r="BM11308" s="138"/>
    </row>
    <row r="11309" spans="62:65" ht="13" thickBot="1">
      <c r="BJ11309" s="138"/>
      <c r="BK11309" s="138"/>
      <c r="BL11309" s="138"/>
      <c r="BM11309" s="138"/>
    </row>
    <row r="11310" spans="62:65" ht="13" thickBot="1">
      <c r="BJ11310" s="138"/>
      <c r="BK11310" s="138"/>
      <c r="BL11310" s="138"/>
      <c r="BM11310" s="138"/>
    </row>
    <row r="11311" spans="62:65" ht="13" thickBot="1">
      <c r="BJ11311" s="138"/>
      <c r="BK11311" s="138"/>
      <c r="BL11311" s="138"/>
      <c r="BM11311" s="138"/>
    </row>
    <row r="11312" spans="62:65" ht="13" thickBot="1">
      <c r="BJ11312" s="138"/>
      <c r="BK11312" s="138"/>
      <c r="BL11312" s="138"/>
      <c r="BM11312" s="138"/>
    </row>
    <row r="11313" spans="62:65" ht="13" thickBot="1">
      <c r="BJ11313" s="138"/>
      <c r="BK11313" s="138"/>
      <c r="BL11313" s="138"/>
      <c r="BM11313" s="138"/>
    </row>
    <row r="11314" spans="62:65" ht="13" thickBot="1">
      <c r="BJ11314" s="138"/>
      <c r="BK11314" s="138"/>
      <c r="BL11314" s="138"/>
      <c r="BM11314" s="138"/>
    </row>
    <row r="11315" spans="62:65" ht="13" thickBot="1">
      <c r="BJ11315" s="138"/>
      <c r="BK11315" s="138"/>
      <c r="BL11315" s="138"/>
      <c r="BM11315" s="138"/>
    </row>
    <row r="11316" spans="62:65" ht="13" thickBot="1">
      <c r="BJ11316" s="138"/>
      <c r="BK11316" s="138"/>
      <c r="BL11316" s="138"/>
      <c r="BM11316" s="138"/>
    </row>
    <row r="11317" spans="62:65" ht="13" thickBot="1">
      <c r="BJ11317" s="138"/>
      <c r="BK11317" s="138"/>
      <c r="BL11317" s="138"/>
      <c r="BM11317" s="138"/>
    </row>
    <row r="11318" spans="62:65" ht="13" thickBot="1">
      <c r="BJ11318" s="138"/>
      <c r="BK11318" s="138"/>
      <c r="BL11318" s="138"/>
      <c r="BM11318" s="138"/>
    </row>
    <row r="11319" spans="62:65" ht="13" thickBot="1">
      <c r="BJ11319" s="138"/>
      <c r="BK11319" s="138"/>
      <c r="BL11319" s="138"/>
      <c r="BM11319" s="138"/>
    </row>
    <row r="11320" spans="62:65" ht="13" thickBot="1">
      <c r="BJ11320" s="138"/>
      <c r="BK11320" s="138"/>
      <c r="BL11320" s="138"/>
      <c r="BM11320" s="138"/>
    </row>
    <row r="11321" spans="62:65" ht="13" thickBot="1">
      <c r="BJ11321" s="138"/>
      <c r="BK11321" s="138"/>
      <c r="BL11321" s="138"/>
      <c r="BM11321" s="138"/>
    </row>
    <row r="11322" spans="62:65" ht="13" thickBot="1">
      <c r="BJ11322" s="138"/>
      <c r="BK11322" s="138"/>
      <c r="BL11322" s="138"/>
      <c r="BM11322" s="138"/>
    </row>
    <row r="11323" spans="62:65" ht="13" thickBot="1">
      <c r="BJ11323" s="138"/>
      <c r="BK11323" s="138"/>
      <c r="BL11323" s="138"/>
      <c r="BM11323" s="138"/>
    </row>
    <row r="11324" spans="62:65" ht="13" thickBot="1">
      <c r="BJ11324" s="138"/>
      <c r="BK11324" s="138"/>
      <c r="BL11324" s="138"/>
      <c r="BM11324" s="138"/>
    </row>
    <row r="11325" spans="62:65" ht="13" thickBot="1">
      <c r="BJ11325" s="138"/>
      <c r="BK11325" s="138"/>
      <c r="BL11325" s="138"/>
      <c r="BM11325" s="138"/>
    </row>
    <row r="11326" spans="62:65" ht="13" thickBot="1">
      <c r="BJ11326" s="138"/>
      <c r="BK11326" s="138"/>
      <c r="BL11326" s="138"/>
      <c r="BM11326" s="138"/>
    </row>
    <row r="11327" spans="62:65" ht="13" thickBot="1">
      <c r="BJ11327" s="138"/>
      <c r="BK11327" s="138"/>
      <c r="BL11327" s="138"/>
      <c r="BM11327" s="138"/>
    </row>
    <row r="11328" spans="62:65" ht="13" thickBot="1">
      <c r="BJ11328" s="138"/>
      <c r="BK11328" s="138"/>
      <c r="BL11328" s="138"/>
      <c r="BM11328" s="138"/>
    </row>
    <row r="11329" spans="62:65" ht="13" thickBot="1">
      <c r="BJ11329" s="138"/>
      <c r="BK11329" s="138"/>
      <c r="BL11329" s="138"/>
      <c r="BM11329" s="138"/>
    </row>
    <row r="11330" spans="62:65" ht="13" thickBot="1">
      <c r="BJ11330" s="138"/>
      <c r="BK11330" s="138"/>
      <c r="BL11330" s="138"/>
      <c r="BM11330" s="138"/>
    </row>
    <row r="11331" spans="62:65" ht="13" thickBot="1">
      <c r="BJ11331" s="138"/>
      <c r="BK11331" s="138"/>
      <c r="BL11331" s="138"/>
      <c r="BM11331" s="138"/>
    </row>
    <row r="11332" spans="62:65" ht="13" thickBot="1">
      <c r="BJ11332" s="138"/>
      <c r="BK11332" s="138"/>
      <c r="BL11332" s="138"/>
      <c r="BM11332" s="138"/>
    </row>
    <row r="11333" spans="62:65" ht="13" thickBot="1">
      <c r="BJ11333" s="138"/>
      <c r="BK11333" s="138"/>
      <c r="BL11333" s="138"/>
      <c r="BM11333" s="138"/>
    </row>
    <row r="11334" spans="62:65" ht="13" thickBot="1">
      <c r="BJ11334" s="138"/>
      <c r="BK11334" s="138"/>
      <c r="BL11334" s="138"/>
      <c r="BM11334" s="138"/>
    </row>
    <row r="11335" spans="62:65" ht="13" thickBot="1">
      <c r="BJ11335" s="138"/>
      <c r="BK11335" s="138"/>
      <c r="BL11335" s="138"/>
      <c r="BM11335" s="138"/>
    </row>
    <row r="11336" spans="62:65" ht="13" thickBot="1">
      <c r="BJ11336" s="138"/>
      <c r="BK11336" s="138"/>
      <c r="BL11336" s="138"/>
      <c r="BM11336" s="138"/>
    </row>
    <row r="11337" spans="62:65" ht="13" thickBot="1">
      <c r="BJ11337" s="138"/>
      <c r="BK11337" s="138"/>
      <c r="BL11337" s="138"/>
      <c r="BM11337" s="138"/>
    </row>
    <row r="11338" spans="62:65" ht="13" thickBot="1">
      <c r="BJ11338" s="138"/>
      <c r="BK11338" s="138"/>
      <c r="BL11338" s="138"/>
      <c r="BM11338" s="138"/>
    </row>
    <row r="11339" spans="62:65" ht="13" thickBot="1">
      <c r="BJ11339" s="138"/>
      <c r="BK11339" s="138"/>
      <c r="BL11339" s="138"/>
      <c r="BM11339" s="138"/>
    </row>
    <row r="11340" spans="62:65" ht="13" thickBot="1">
      <c r="BJ11340" s="138"/>
      <c r="BK11340" s="138"/>
      <c r="BL11340" s="138"/>
      <c r="BM11340" s="138"/>
    </row>
    <row r="11341" spans="62:65" ht="13" thickBot="1">
      <c r="BJ11341" s="138"/>
      <c r="BK11341" s="138"/>
      <c r="BL11341" s="138"/>
      <c r="BM11341" s="138"/>
    </row>
    <row r="11342" spans="62:65" ht="13" thickBot="1">
      <c r="BJ11342" s="138"/>
      <c r="BK11342" s="138"/>
      <c r="BL11342" s="138"/>
      <c r="BM11342" s="138"/>
    </row>
    <row r="11343" spans="62:65" ht="13" thickBot="1">
      <c r="BJ11343" s="138"/>
      <c r="BK11343" s="138"/>
      <c r="BL11343" s="138"/>
      <c r="BM11343" s="138"/>
    </row>
    <row r="11344" spans="62:65" ht="13" thickBot="1">
      <c r="BJ11344" s="138"/>
      <c r="BK11344" s="138"/>
      <c r="BL11344" s="138"/>
      <c r="BM11344" s="138"/>
    </row>
    <row r="11345" spans="62:65" ht="13" thickBot="1">
      <c r="BJ11345" s="138"/>
      <c r="BK11345" s="138"/>
      <c r="BL11345" s="138"/>
      <c r="BM11345" s="138"/>
    </row>
    <row r="11346" spans="62:65" ht="13" thickBot="1">
      <c r="BJ11346" s="138"/>
      <c r="BK11346" s="138"/>
      <c r="BL11346" s="138"/>
      <c r="BM11346" s="138"/>
    </row>
    <row r="11347" spans="62:65" ht="13" thickBot="1">
      <c r="BJ11347" s="138"/>
      <c r="BK11347" s="138"/>
      <c r="BL11347" s="138"/>
      <c r="BM11347" s="138"/>
    </row>
    <row r="11348" spans="62:65" ht="13" thickBot="1">
      <c r="BJ11348" s="138"/>
      <c r="BK11348" s="138"/>
      <c r="BL11348" s="138"/>
      <c r="BM11348" s="138"/>
    </row>
    <row r="11349" spans="62:65" ht="13" thickBot="1">
      <c r="BJ11349" s="138"/>
      <c r="BK11349" s="138"/>
      <c r="BL11349" s="138"/>
      <c r="BM11349" s="138"/>
    </row>
    <row r="11350" spans="62:65" ht="13" thickBot="1">
      <c r="BJ11350" s="138"/>
      <c r="BK11350" s="138"/>
      <c r="BL11350" s="138"/>
      <c r="BM11350" s="138"/>
    </row>
    <row r="11351" spans="62:65" ht="13" thickBot="1">
      <c r="BJ11351" s="138"/>
      <c r="BK11351" s="138"/>
      <c r="BL11351" s="138"/>
      <c r="BM11351" s="138"/>
    </row>
    <row r="11352" spans="62:65" ht="13" thickBot="1">
      <c r="BJ11352" s="138"/>
      <c r="BK11352" s="138"/>
      <c r="BL11352" s="138"/>
      <c r="BM11352" s="138"/>
    </row>
    <row r="11353" spans="62:65" ht="13" thickBot="1">
      <c r="BJ11353" s="138"/>
      <c r="BK11353" s="138"/>
      <c r="BL11353" s="138"/>
      <c r="BM11353" s="138"/>
    </row>
    <row r="11354" spans="62:65" ht="13" thickBot="1">
      <c r="BJ11354" s="138"/>
      <c r="BK11354" s="138"/>
      <c r="BL11354" s="138"/>
      <c r="BM11354" s="138"/>
    </row>
    <row r="11355" spans="62:65" ht="13" thickBot="1">
      <c r="BJ11355" s="138"/>
      <c r="BK11355" s="138"/>
      <c r="BL11355" s="138"/>
      <c r="BM11355" s="138"/>
    </row>
    <row r="11356" spans="62:65" ht="13" thickBot="1">
      <c r="BJ11356" s="138"/>
      <c r="BK11356" s="138"/>
      <c r="BL11356" s="138"/>
      <c r="BM11356" s="138"/>
    </row>
    <row r="11357" spans="62:65" ht="13" thickBot="1">
      <c r="BJ11357" s="138"/>
      <c r="BK11357" s="138"/>
      <c r="BL11357" s="138"/>
      <c r="BM11357" s="138"/>
    </row>
    <row r="11358" spans="62:65" ht="13" thickBot="1">
      <c r="BJ11358" s="138"/>
      <c r="BK11358" s="138"/>
      <c r="BL11358" s="138"/>
      <c r="BM11358" s="138"/>
    </row>
    <row r="11359" spans="62:65" ht="13" thickBot="1">
      <c r="BJ11359" s="138"/>
      <c r="BK11359" s="138"/>
      <c r="BL11359" s="138"/>
      <c r="BM11359" s="138"/>
    </row>
    <row r="11360" spans="62:65" ht="13" thickBot="1">
      <c r="BJ11360" s="138"/>
      <c r="BK11360" s="138"/>
      <c r="BL11360" s="138"/>
      <c r="BM11360" s="138"/>
    </row>
    <row r="11361" spans="62:65" ht="13" thickBot="1">
      <c r="BJ11361" s="138"/>
      <c r="BK11361" s="138"/>
      <c r="BL11361" s="138"/>
      <c r="BM11361" s="138"/>
    </row>
    <row r="11362" spans="62:65" ht="13" thickBot="1">
      <c r="BJ11362" s="138"/>
      <c r="BK11362" s="138"/>
      <c r="BL11362" s="138"/>
      <c r="BM11362" s="138"/>
    </row>
    <row r="11363" spans="62:65" ht="13" thickBot="1">
      <c r="BJ11363" s="138"/>
      <c r="BK11363" s="138"/>
      <c r="BL11363" s="138"/>
      <c r="BM11363" s="138"/>
    </row>
    <row r="11364" spans="62:65" ht="13" thickBot="1">
      <c r="BJ11364" s="138"/>
      <c r="BK11364" s="138"/>
      <c r="BL11364" s="138"/>
      <c r="BM11364" s="138"/>
    </row>
    <row r="11365" spans="62:65" ht="13" thickBot="1">
      <c r="BJ11365" s="138"/>
      <c r="BK11365" s="138"/>
      <c r="BL11365" s="138"/>
      <c r="BM11365" s="138"/>
    </row>
    <row r="11366" spans="62:65" ht="13" thickBot="1">
      <c r="BJ11366" s="138"/>
      <c r="BK11366" s="138"/>
      <c r="BL11366" s="138"/>
      <c r="BM11366" s="138"/>
    </row>
    <row r="11367" spans="62:65" ht="13" thickBot="1">
      <c r="BJ11367" s="138"/>
      <c r="BK11367" s="138"/>
      <c r="BL11367" s="138"/>
      <c r="BM11367" s="138"/>
    </row>
    <row r="11368" spans="62:65" ht="13" thickBot="1">
      <c r="BJ11368" s="138"/>
      <c r="BK11368" s="138"/>
      <c r="BL11368" s="138"/>
      <c r="BM11368" s="138"/>
    </row>
    <row r="11369" spans="62:65" ht="13" thickBot="1">
      <c r="BJ11369" s="138"/>
      <c r="BK11369" s="138"/>
      <c r="BL11369" s="138"/>
      <c r="BM11369" s="138"/>
    </row>
    <row r="11370" spans="62:65" ht="13" thickBot="1">
      <c r="BJ11370" s="138"/>
      <c r="BK11370" s="138"/>
      <c r="BL11370" s="138"/>
      <c r="BM11370" s="138"/>
    </row>
    <row r="11371" spans="62:65" ht="13" thickBot="1">
      <c r="BJ11371" s="138"/>
      <c r="BK11371" s="138"/>
      <c r="BL11371" s="138"/>
      <c r="BM11371" s="138"/>
    </row>
    <row r="11372" spans="62:65" ht="13" thickBot="1">
      <c r="BJ11372" s="138"/>
      <c r="BK11372" s="138"/>
      <c r="BL11372" s="138"/>
      <c r="BM11372" s="138"/>
    </row>
    <row r="11373" spans="62:65" ht="13" thickBot="1">
      <c r="BJ11373" s="138"/>
      <c r="BK11373" s="138"/>
      <c r="BL11373" s="138"/>
      <c r="BM11373" s="138"/>
    </row>
    <row r="11374" spans="62:65" ht="13" thickBot="1">
      <c r="BJ11374" s="138"/>
      <c r="BK11374" s="138"/>
      <c r="BL11374" s="138"/>
      <c r="BM11374" s="138"/>
    </row>
    <row r="11375" spans="62:65" ht="13" thickBot="1">
      <c r="BJ11375" s="138"/>
      <c r="BK11375" s="138"/>
      <c r="BL11375" s="138"/>
      <c r="BM11375" s="138"/>
    </row>
    <row r="11376" spans="62:65" ht="13" thickBot="1">
      <c r="BJ11376" s="138"/>
      <c r="BK11376" s="138"/>
      <c r="BL11376" s="138"/>
      <c r="BM11376" s="138"/>
    </row>
    <row r="11377" spans="62:65" ht="13" thickBot="1">
      <c r="BJ11377" s="138"/>
      <c r="BK11377" s="138"/>
      <c r="BL11377" s="138"/>
      <c r="BM11377" s="138"/>
    </row>
    <row r="11378" spans="62:65" ht="13" thickBot="1">
      <c r="BJ11378" s="138"/>
      <c r="BK11378" s="138"/>
      <c r="BL11378" s="138"/>
      <c r="BM11378" s="138"/>
    </row>
    <row r="11379" spans="62:65" ht="13" thickBot="1">
      <c r="BJ11379" s="138"/>
      <c r="BK11379" s="138"/>
      <c r="BL11379" s="138"/>
      <c r="BM11379" s="138"/>
    </row>
    <row r="11380" spans="62:65" ht="13" thickBot="1">
      <c r="BJ11380" s="138"/>
      <c r="BK11380" s="138"/>
      <c r="BL11380" s="138"/>
      <c r="BM11380" s="138"/>
    </row>
    <row r="11381" spans="62:65" ht="13" thickBot="1">
      <c r="BJ11381" s="138"/>
      <c r="BK11381" s="138"/>
      <c r="BL11381" s="138"/>
      <c r="BM11381" s="138"/>
    </row>
    <row r="11382" spans="62:65" ht="13" thickBot="1">
      <c r="BJ11382" s="138"/>
      <c r="BK11382" s="138"/>
      <c r="BL11382" s="138"/>
      <c r="BM11382" s="138"/>
    </row>
    <row r="11383" spans="62:65" ht="13" thickBot="1">
      <c r="BJ11383" s="138"/>
      <c r="BK11383" s="138"/>
      <c r="BL11383" s="138"/>
      <c r="BM11383" s="138"/>
    </row>
    <row r="11384" spans="62:65" ht="13" thickBot="1">
      <c r="BJ11384" s="138"/>
      <c r="BK11384" s="138"/>
      <c r="BL11384" s="138"/>
      <c r="BM11384" s="138"/>
    </row>
    <row r="11385" spans="62:65" ht="13" thickBot="1">
      <c r="BJ11385" s="138"/>
      <c r="BK11385" s="138"/>
      <c r="BL11385" s="138"/>
      <c r="BM11385" s="138"/>
    </row>
    <row r="11386" spans="62:65" ht="13" thickBot="1">
      <c r="BJ11386" s="138"/>
      <c r="BK11386" s="138"/>
      <c r="BL11386" s="138"/>
      <c r="BM11386" s="138"/>
    </row>
    <row r="11387" spans="62:65" ht="13" thickBot="1">
      <c r="BJ11387" s="138"/>
      <c r="BK11387" s="138"/>
      <c r="BL11387" s="138"/>
      <c r="BM11387" s="138"/>
    </row>
    <row r="11388" spans="62:65" ht="13" thickBot="1">
      <c r="BJ11388" s="138"/>
      <c r="BK11388" s="138"/>
      <c r="BL11388" s="138"/>
      <c r="BM11388" s="138"/>
    </row>
    <row r="11389" spans="62:65" ht="13" thickBot="1">
      <c r="BJ11389" s="138"/>
      <c r="BK11389" s="138"/>
      <c r="BL11389" s="138"/>
      <c r="BM11389" s="138"/>
    </row>
    <row r="11390" spans="62:65" ht="13" thickBot="1">
      <c r="BJ11390" s="138"/>
      <c r="BK11390" s="138"/>
      <c r="BL11390" s="138"/>
      <c r="BM11390" s="138"/>
    </row>
    <row r="11391" spans="62:65" ht="13" thickBot="1">
      <c r="BJ11391" s="138"/>
      <c r="BK11391" s="138"/>
      <c r="BL11391" s="138"/>
      <c r="BM11391" s="138"/>
    </row>
    <row r="11392" spans="62:65" ht="13" thickBot="1">
      <c r="BJ11392" s="138"/>
      <c r="BK11392" s="138"/>
      <c r="BL11392" s="138"/>
      <c r="BM11392" s="138"/>
    </row>
    <row r="11393" spans="62:65" ht="13" thickBot="1">
      <c r="BJ11393" s="138"/>
      <c r="BK11393" s="138"/>
      <c r="BL11393" s="138"/>
      <c r="BM11393" s="138"/>
    </row>
    <row r="11394" spans="62:65" ht="13" thickBot="1">
      <c r="BJ11394" s="138"/>
      <c r="BK11394" s="138"/>
      <c r="BL11394" s="138"/>
      <c r="BM11394" s="138"/>
    </row>
    <row r="11395" spans="62:65" ht="13" thickBot="1">
      <c r="BJ11395" s="138"/>
      <c r="BK11395" s="138"/>
      <c r="BL11395" s="138"/>
      <c r="BM11395" s="138"/>
    </row>
    <row r="11396" spans="62:65" ht="13" thickBot="1">
      <c r="BJ11396" s="138"/>
      <c r="BK11396" s="138"/>
      <c r="BL11396" s="138"/>
      <c r="BM11396" s="138"/>
    </row>
    <row r="11397" spans="62:65" ht="13" thickBot="1">
      <c r="BJ11397" s="138"/>
      <c r="BK11397" s="138"/>
      <c r="BL11397" s="138"/>
      <c r="BM11397" s="138"/>
    </row>
    <row r="11398" spans="62:65" ht="13" thickBot="1">
      <c r="BJ11398" s="138"/>
      <c r="BK11398" s="138"/>
      <c r="BL11398" s="138"/>
      <c r="BM11398" s="138"/>
    </row>
    <row r="11399" spans="62:65" ht="13" thickBot="1">
      <c r="BJ11399" s="138"/>
      <c r="BK11399" s="138"/>
      <c r="BL11399" s="138"/>
      <c r="BM11399" s="138"/>
    </row>
    <row r="11400" spans="62:65" ht="13" thickBot="1">
      <c r="BJ11400" s="138"/>
      <c r="BK11400" s="138"/>
      <c r="BL11400" s="138"/>
      <c r="BM11400" s="138"/>
    </row>
    <row r="11401" spans="62:65" ht="13" thickBot="1">
      <c r="BJ11401" s="138"/>
      <c r="BK11401" s="138"/>
      <c r="BL11401" s="138"/>
      <c r="BM11401" s="138"/>
    </row>
    <row r="11402" spans="62:65" ht="13" thickBot="1">
      <c r="BJ11402" s="138"/>
      <c r="BK11402" s="138"/>
      <c r="BL11402" s="138"/>
      <c r="BM11402" s="138"/>
    </row>
    <row r="11403" spans="62:65" ht="13" thickBot="1">
      <c r="BJ11403" s="138"/>
      <c r="BK11403" s="138"/>
      <c r="BL11403" s="138"/>
      <c r="BM11403" s="138"/>
    </row>
    <row r="11404" spans="62:65" ht="13" thickBot="1">
      <c r="BJ11404" s="138"/>
      <c r="BK11404" s="138"/>
      <c r="BL11404" s="138"/>
      <c r="BM11404" s="138"/>
    </row>
    <row r="11405" spans="62:65" ht="13" thickBot="1">
      <c r="BJ11405" s="138"/>
      <c r="BK11405" s="138"/>
      <c r="BL11405" s="138"/>
      <c r="BM11405" s="138"/>
    </row>
    <row r="11406" spans="62:65" ht="13" thickBot="1">
      <c r="BJ11406" s="138"/>
      <c r="BK11406" s="138"/>
      <c r="BL11406" s="138"/>
      <c r="BM11406" s="138"/>
    </row>
    <row r="11407" spans="62:65" ht="13" thickBot="1">
      <c r="BJ11407" s="138"/>
      <c r="BK11407" s="138"/>
      <c r="BL11407" s="138"/>
      <c r="BM11407" s="138"/>
    </row>
    <row r="11408" spans="62:65" ht="13" thickBot="1">
      <c r="BJ11408" s="138"/>
      <c r="BK11408" s="138"/>
      <c r="BL11408" s="138"/>
      <c r="BM11408" s="138"/>
    </row>
    <row r="11409" spans="62:65" ht="13" thickBot="1">
      <c r="BJ11409" s="138"/>
      <c r="BK11409" s="138"/>
      <c r="BL11409" s="138"/>
      <c r="BM11409" s="138"/>
    </row>
    <row r="11410" spans="62:65" ht="13" thickBot="1">
      <c r="BJ11410" s="138"/>
      <c r="BK11410" s="138"/>
      <c r="BL11410" s="138"/>
      <c r="BM11410" s="138"/>
    </row>
    <row r="11411" spans="62:65" ht="13" thickBot="1">
      <c r="BJ11411" s="138"/>
      <c r="BK11411" s="138"/>
      <c r="BL11411" s="138"/>
      <c r="BM11411" s="138"/>
    </row>
    <row r="11412" spans="62:65" ht="13" thickBot="1">
      <c r="BJ11412" s="138"/>
      <c r="BK11412" s="138"/>
      <c r="BL11412" s="138"/>
      <c r="BM11412" s="138"/>
    </row>
    <row r="11413" spans="62:65" ht="13" thickBot="1">
      <c r="BJ11413" s="138"/>
      <c r="BK11413" s="138"/>
      <c r="BL11413" s="138"/>
      <c r="BM11413" s="138"/>
    </row>
    <row r="11414" spans="62:65" ht="13" thickBot="1">
      <c r="BJ11414" s="138"/>
      <c r="BK11414" s="138"/>
      <c r="BL11414" s="138"/>
      <c r="BM11414" s="138"/>
    </row>
    <row r="11415" spans="62:65" ht="13" thickBot="1">
      <c r="BJ11415" s="138"/>
      <c r="BK11415" s="138"/>
      <c r="BL11415" s="138"/>
      <c r="BM11415" s="138"/>
    </row>
    <row r="11416" spans="62:65" ht="13" thickBot="1">
      <c r="BJ11416" s="138"/>
      <c r="BK11416" s="138"/>
      <c r="BL11416" s="138"/>
      <c r="BM11416" s="138"/>
    </row>
    <row r="11417" spans="62:65" ht="13" thickBot="1">
      <c r="BJ11417" s="138"/>
      <c r="BK11417" s="138"/>
      <c r="BL11417" s="138"/>
      <c r="BM11417" s="138"/>
    </row>
    <row r="11418" spans="62:65" ht="13" thickBot="1">
      <c r="BJ11418" s="138"/>
      <c r="BK11418" s="138"/>
      <c r="BL11418" s="138"/>
      <c r="BM11418" s="138"/>
    </row>
    <row r="11419" spans="62:65" ht="13" thickBot="1">
      <c r="BJ11419" s="138"/>
      <c r="BK11419" s="138"/>
      <c r="BL11419" s="138"/>
      <c r="BM11419" s="138"/>
    </row>
    <row r="11420" spans="62:65" ht="13" thickBot="1">
      <c r="BJ11420" s="138"/>
      <c r="BK11420" s="138"/>
      <c r="BL11420" s="138"/>
      <c r="BM11420" s="138"/>
    </row>
    <row r="11421" spans="62:65" ht="13" thickBot="1">
      <c r="BJ11421" s="138"/>
      <c r="BK11421" s="138"/>
      <c r="BL11421" s="138"/>
      <c r="BM11421" s="138"/>
    </row>
    <row r="11422" spans="62:65" ht="13" thickBot="1">
      <c r="BJ11422" s="138"/>
      <c r="BK11422" s="138"/>
      <c r="BL11422" s="138"/>
      <c r="BM11422" s="138"/>
    </row>
    <row r="11423" spans="62:65" ht="13" thickBot="1">
      <c r="BJ11423" s="138"/>
      <c r="BK11423" s="138"/>
      <c r="BL11423" s="138"/>
      <c r="BM11423" s="138"/>
    </row>
    <row r="11424" spans="62:65" ht="13" thickBot="1">
      <c r="BJ11424" s="138"/>
      <c r="BK11424" s="138"/>
      <c r="BL11424" s="138"/>
      <c r="BM11424" s="138"/>
    </row>
    <row r="11425" spans="62:65" ht="13" thickBot="1">
      <c r="BJ11425" s="138"/>
      <c r="BK11425" s="138"/>
      <c r="BL11425" s="138"/>
      <c r="BM11425" s="138"/>
    </row>
    <row r="11426" spans="62:65" ht="13" thickBot="1">
      <c r="BJ11426" s="138"/>
      <c r="BK11426" s="138"/>
      <c r="BL11426" s="138"/>
      <c r="BM11426" s="138"/>
    </row>
    <row r="11427" spans="62:65" ht="13" thickBot="1">
      <c r="BJ11427" s="138"/>
      <c r="BK11427" s="138"/>
      <c r="BL11427" s="138"/>
      <c r="BM11427" s="138"/>
    </row>
    <row r="11428" spans="62:65" ht="13" thickBot="1">
      <c r="BJ11428" s="138"/>
      <c r="BK11428" s="138"/>
      <c r="BL11428" s="138"/>
      <c r="BM11428" s="138"/>
    </row>
    <row r="11429" spans="62:65" ht="13" thickBot="1">
      <c r="BJ11429" s="138"/>
      <c r="BK11429" s="138"/>
      <c r="BL11429" s="138"/>
      <c r="BM11429" s="138"/>
    </row>
    <row r="11430" spans="62:65" ht="13" thickBot="1">
      <c r="BJ11430" s="138"/>
      <c r="BK11430" s="138"/>
      <c r="BL11430" s="138"/>
      <c r="BM11430" s="138"/>
    </row>
    <row r="11431" spans="62:65" ht="13" thickBot="1">
      <c r="BJ11431" s="138"/>
      <c r="BK11431" s="138"/>
      <c r="BL11431" s="138"/>
      <c r="BM11431" s="138"/>
    </row>
    <row r="11432" spans="62:65" ht="13" thickBot="1">
      <c r="BJ11432" s="138"/>
      <c r="BK11432" s="138"/>
      <c r="BL11432" s="138"/>
      <c r="BM11432" s="138"/>
    </row>
    <row r="11433" spans="62:65" ht="13" thickBot="1">
      <c r="BJ11433" s="138"/>
      <c r="BK11433" s="138"/>
      <c r="BL11433" s="138"/>
      <c r="BM11433" s="138"/>
    </row>
    <row r="11434" spans="62:65" ht="13" thickBot="1">
      <c r="BJ11434" s="138"/>
      <c r="BK11434" s="138"/>
      <c r="BL11434" s="138"/>
      <c r="BM11434" s="138"/>
    </row>
    <row r="11435" spans="62:65" ht="13" thickBot="1">
      <c r="BJ11435" s="138"/>
      <c r="BK11435" s="138"/>
      <c r="BL11435" s="138"/>
      <c r="BM11435" s="138"/>
    </row>
    <row r="11436" spans="62:65" ht="13" thickBot="1">
      <c r="BJ11436" s="138"/>
      <c r="BK11436" s="138"/>
      <c r="BL11436" s="138"/>
      <c r="BM11436" s="138"/>
    </row>
    <row r="11437" spans="62:65" ht="13" thickBot="1">
      <c r="BJ11437" s="138"/>
      <c r="BK11437" s="138"/>
      <c r="BL11437" s="138"/>
      <c r="BM11437" s="138"/>
    </row>
    <row r="11438" spans="62:65" ht="13" thickBot="1">
      <c r="BJ11438" s="138"/>
      <c r="BK11438" s="138"/>
      <c r="BL11438" s="138"/>
      <c r="BM11438" s="138"/>
    </row>
    <row r="11439" spans="62:65" ht="13" thickBot="1">
      <c r="BJ11439" s="138"/>
      <c r="BK11439" s="138"/>
      <c r="BL11439" s="138"/>
      <c r="BM11439" s="138"/>
    </row>
    <row r="11440" spans="62:65" ht="13" thickBot="1">
      <c r="BJ11440" s="138"/>
      <c r="BK11440" s="138"/>
      <c r="BL11440" s="138"/>
      <c r="BM11440" s="138"/>
    </row>
    <row r="11441" spans="62:65" ht="13" thickBot="1">
      <c r="BJ11441" s="138"/>
      <c r="BK11441" s="138"/>
      <c r="BL11441" s="138"/>
      <c r="BM11441" s="138"/>
    </row>
    <row r="11442" spans="62:65" ht="13" thickBot="1">
      <c r="BJ11442" s="138"/>
      <c r="BK11442" s="138"/>
      <c r="BL11442" s="138"/>
      <c r="BM11442" s="138"/>
    </row>
    <row r="11443" spans="62:65" ht="13" thickBot="1">
      <c r="BJ11443" s="138"/>
      <c r="BK11443" s="138"/>
      <c r="BL11443" s="138"/>
      <c r="BM11443" s="138"/>
    </row>
    <row r="11444" spans="62:65" ht="13" thickBot="1">
      <c r="BJ11444" s="138"/>
      <c r="BK11444" s="138"/>
      <c r="BL11444" s="138"/>
      <c r="BM11444" s="138"/>
    </row>
    <row r="11445" spans="62:65" ht="13" thickBot="1">
      <c r="BJ11445" s="138"/>
      <c r="BK11445" s="138"/>
      <c r="BL11445" s="138"/>
      <c r="BM11445" s="138"/>
    </row>
    <row r="11446" spans="62:65" ht="13" thickBot="1">
      <c r="BJ11446" s="138"/>
      <c r="BK11446" s="138"/>
      <c r="BL11446" s="138"/>
      <c r="BM11446" s="138"/>
    </row>
    <row r="11447" spans="62:65" ht="13" thickBot="1">
      <c r="BJ11447" s="138"/>
      <c r="BK11447" s="138"/>
      <c r="BL11447" s="138"/>
      <c r="BM11447" s="138"/>
    </row>
    <row r="11448" spans="62:65" ht="13" thickBot="1">
      <c r="BJ11448" s="138"/>
      <c r="BK11448" s="138"/>
      <c r="BL11448" s="138"/>
      <c r="BM11448" s="138"/>
    </row>
    <row r="11449" spans="62:65" ht="13" thickBot="1">
      <c r="BJ11449" s="138"/>
      <c r="BK11449" s="138"/>
      <c r="BL11449" s="138"/>
      <c r="BM11449" s="138"/>
    </row>
    <row r="11450" spans="62:65" ht="13" thickBot="1">
      <c r="BJ11450" s="138"/>
      <c r="BK11450" s="138"/>
      <c r="BL11450" s="138"/>
      <c r="BM11450" s="138"/>
    </row>
    <row r="11451" spans="62:65" ht="13" thickBot="1">
      <c r="BJ11451" s="138"/>
      <c r="BK11451" s="138"/>
      <c r="BL11451" s="138"/>
      <c r="BM11451" s="138"/>
    </row>
    <row r="11452" spans="62:65" ht="13" thickBot="1">
      <c r="BJ11452" s="138"/>
      <c r="BK11452" s="138"/>
      <c r="BL11452" s="138"/>
      <c r="BM11452" s="138"/>
    </row>
    <row r="11453" spans="62:65" ht="13" thickBot="1">
      <c r="BJ11453" s="138"/>
      <c r="BK11453" s="138"/>
      <c r="BL11453" s="138"/>
      <c r="BM11453" s="138"/>
    </row>
    <row r="11454" spans="62:65" ht="13" thickBot="1">
      <c r="BJ11454" s="138"/>
      <c r="BK11454" s="138"/>
      <c r="BL11454" s="138"/>
      <c r="BM11454" s="138"/>
    </row>
    <row r="11455" spans="62:65" ht="13" thickBot="1">
      <c r="BJ11455" s="138"/>
      <c r="BK11455" s="138"/>
      <c r="BL11455" s="138"/>
      <c r="BM11455" s="138"/>
    </row>
    <row r="11456" spans="62:65" ht="13" thickBot="1">
      <c r="BJ11456" s="138"/>
      <c r="BK11456" s="138"/>
      <c r="BL11456" s="138"/>
      <c r="BM11456" s="138"/>
    </row>
    <row r="11457" spans="62:65" ht="13" thickBot="1">
      <c r="BJ11457" s="138"/>
      <c r="BK11457" s="138"/>
      <c r="BL11457" s="138"/>
      <c r="BM11457" s="138"/>
    </row>
    <row r="11458" spans="62:65" ht="13" thickBot="1">
      <c r="BJ11458" s="138"/>
      <c r="BK11458" s="138"/>
      <c r="BL11458" s="138"/>
      <c r="BM11458" s="138"/>
    </row>
    <row r="11459" spans="62:65" ht="13" thickBot="1">
      <c r="BJ11459" s="138"/>
      <c r="BK11459" s="138"/>
      <c r="BL11459" s="138"/>
      <c r="BM11459" s="138"/>
    </row>
    <row r="11460" spans="62:65" ht="13" thickBot="1">
      <c r="BJ11460" s="138"/>
      <c r="BK11460" s="138"/>
      <c r="BL11460" s="138"/>
      <c r="BM11460" s="138"/>
    </row>
    <row r="11461" spans="62:65" ht="13" thickBot="1">
      <c r="BJ11461" s="138"/>
      <c r="BK11461" s="138"/>
      <c r="BL11461" s="138"/>
      <c r="BM11461" s="138"/>
    </row>
    <row r="11462" spans="62:65" ht="13" thickBot="1">
      <c r="BJ11462" s="138"/>
      <c r="BK11462" s="138"/>
      <c r="BL11462" s="138"/>
      <c r="BM11462" s="138"/>
    </row>
    <row r="11463" spans="62:65" ht="13" thickBot="1">
      <c r="BJ11463" s="138"/>
      <c r="BK11463" s="138"/>
      <c r="BL11463" s="138"/>
      <c r="BM11463" s="138"/>
    </row>
    <row r="11464" spans="62:65" ht="13" thickBot="1">
      <c r="BJ11464" s="138"/>
      <c r="BK11464" s="138"/>
      <c r="BL11464" s="138"/>
      <c r="BM11464" s="138"/>
    </row>
    <row r="11465" spans="62:65" ht="13" thickBot="1">
      <c r="BJ11465" s="138"/>
      <c r="BK11465" s="138"/>
      <c r="BL11465" s="138"/>
      <c r="BM11465" s="138"/>
    </row>
    <row r="11466" spans="62:65" ht="13" thickBot="1">
      <c r="BJ11466" s="138"/>
      <c r="BK11466" s="138"/>
      <c r="BL11466" s="138"/>
      <c r="BM11466" s="138"/>
    </row>
    <row r="11467" spans="62:65" ht="13" thickBot="1">
      <c r="BJ11467" s="138"/>
      <c r="BK11467" s="138"/>
      <c r="BL11467" s="138"/>
      <c r="BM11467" s="138"/>
    </row>
    <row r="11468" spans="62:65" ht="13" thickBot="1">
      <c r="BJ11468" s="138"/>
      <c r="BK11468" s="138"/>
      <c r="BL11468" s="138"/>
      <c r="BM11468" s="138"/>
    </row>
    <row r="11469" spans="62:65" ht="13" thickBot="1">
      <c r="BJ11469" s="138"/>
      <c r="BK11469" s="138"/>
      <c r="BL11469" s="138"/>
      <c r="BM11469" s="138"/>
    </row>
    <row r="11470" spans="62:65" ht="13" thickBot="1">
      <c r="BJ11470" s="138"/>
      <c r="BK11470" s="138"/>
      <c r="BL11470" s="138"/>
      <c r="BM11470" s="138"/>
    </row>
    <row r="11471" spans="62:65" ht="13" thickBot="1">
      <c r="BJ11471" s="138"/>
      <c r="BK11471" s="138"/>
      <c r="BL11471" s="138"/>
      <c r="BM11471" s="138"/>
    </row>
    <row r="11472" spans="62:65" ht="13" thickBot="1">
      <c r="BJ11472" s="138"/>
      <c r="BK11472" s="138"/>
      <c r="BL11472" s="138"/>
      <c r="BM11472" s="138"/>
    </row>
    <row r="11473" spans="62:65" ht="13" thickBot="1">
      <c r="BJ11473" s="138"/>
      <c r="BK11473" s="138"/>
      <c r="BL11473" s="138"/>
      <c r="BM11473" s="138"/>
    </row>
    <row r="11474" spans="62:65" ht="13" thickBot="1">
      <c r="BJ11474" s="138"/>
      <c r="BK11474" s="138"/>
      <c r="BL11474" s="138"/>
      <c r="BM11474" s="138"/>
    </row>
    <row r="11475" spans="62:65" ht="13" thickBot="1">
      <c r="BJ11475" s="138"/>
      <c r="BK11475" s="138"/>
      <c r="BL11475" s="138"/>
      <c r="BM11475" s="138"/>
    </row>
    <row r="11476" spans="62:65" ht="13" thickBot="1">
      <c r="BJ11476" s="138"/>
      <c r="BK11476" s="138"/>
      <c r="BL11476" s="138"/>
      <c r="BM11476" s="138"/>
    </row>
    <row r="11477" spans="62:65" ht="13" thickBot="1">
      <c r="BJ11477" s="138"/>
      <c r="BK11477" s="138"/>
      <c r="BL11477" s="138"/>
      <c r="BM11477" s="138"/>
    </row>
    <row r="11478" spans="62:65" ht="13" thickBot="1">
      <c r="BJ11478" s="138"/>
      <c r="BK11478" s="138"/>
      <c r="BL11478" s="138"/>
      <c r="BM11478" s="138"/>
    </row>
    <row r="11479" spans="62:65" ht="13" thickBot="1">
      <c r="BJ11479" s="138"/>
      <c r="BK11479" s="138"/>
      <c r="BL11479" s="138"/>
      <c r="BM11479" s="138"/>
    </row>
    <row r="11480" spans="62:65" ht="13" thickBot="1">
      <c r="BJ11480" s="138"/>
      <c r="BK11480" s="138"/>
      <c r="BL11480" s="138"/>
      <c r="BM11480" s="138"/>
    </row>
    <row r="11481" spans="62:65" ht="13" thickBot="1">
      <c r="BJ11481" s="138"/>
      <c r="BK11481" s="138"/>
      <c r="BL11481" s="138"/>
      <c r="BM11481" s="138"/>
    </row>
    <row r="11482" spans="62:65" ht="13" thickBot="1">
      <c r="BJ11482" s="138"/>
      <c r="BK11482" s="138"/>
      <c r="BL11482" s="138"/>
      <c r="BM11482" s="138"/>
    </row>
    <row r="11483" spans="62:65" ht="13" thickBot="1">
      <c r="BJ11483" s="138"/>
      <c r="BK11483" s="138"/>
      <c r="BL11483" s="138"/>
      <c r="BM11483" s="138"/>
    </row>
    <row r="11484" spans="62:65" ht="13" thickBot="1">
      <c r="BJ11484" s="138"/>
      <c r="BK11484" s="138"/>
      <c r="BL11484" s="138"/>
      <c r="BM11484" s="138"/>
    </row>
    <row r="11485" spans="62:65" ht="13" thickBot="1">
      <c r="BJ11485" s="138"/>
      <c r="BK11485" s="138"/>
      <c r="BL11485" s="138"/>
      <c r="BM11485" s="138"/>
    </row>
    <row r="11486" spans="62:65" ht="13" thickBot="1">
      <c r="BJ11486" s="138"/>
      <c r="BK11486" s="138"/>
      <c r="BL11486" s="138"/>
      <c r="BM11486" s="138"/>
    </row>
    <row r="11487" spans="62:65" ht="13" thickBot="1">
      <c r="BJ11487" s="138"/>
      <c r="BK11487" s="138"/>
      <c r="BL11487" s="138"/>
      <c r="BM11487" s="138"/>
    </row>
    <row r="11488" spans="62:65" ht="13" thickBot="1">
      <c r="BJ11488" s="138"/>
      <c r="BK11488" s="138"/>
      <c r="BL11488" s="138"/>
      <c r="BM11488" s="138"/>
    </row>
    <row r="11489" spans="62:65" ht="13" thickBot="1">
      <c r="BJ11489" s="138"/>
      <c r="BK11489" s="138"/>
      <c r="BL11489" s="138"/>
      <c r="BM11489" s="138"/>
    </row>
    <row r="11490" spans="62:65" ht="13" thickBot="1">
      <c r="BJ11490" s="138"/>
      <c r="BK11490" s="138"/>
      <c r="BL11490" s="138"/>
      <c r="BM11490" s="138"/>
    </row>
    <row r="11491" spans="62:65" ht="13" thickBot="1">
      <c r="BJ11491" s="138"/>
      <c r="BK11491" s="138"/>
      <c r="BL11491" s="138"/>
      <c r="BM11491" s="138"/>
    </row>
    <row r="11492" spans="62:65" ht="13" thickBot="1">
      <c r="BJ11492" s="138"/>
      <c r="BK11492" s="138"/>
      <c r="BL11492" s="138"/>
      <c r="BM11492" s="138"/>
    </row>
    <row r="11493" spans="62:65" ht="13" thickBot="1">
      <c r="BJ11493" s="138"/>
      <c r="BK11493" s="138"/>
      <c r="BL11493" s="138"/>
      <c r="BM11493" s="138"/>
    </row>
    <row r="11494" spans="62:65" ht="13" thickBot="1">
      <c r="BJ11494" s="138"/>
      <c r="BK11494" s="138"/>
      <c r="BL11494" s="138"/>
      <c r="BM11494" s="138"/>
    </row>
    <row r="11495" spans="62:65" ht="13" thickBot="1">
      <c r="BJ11495" s="138"/>
      <c r="BK11495" s="138"/>
      <c r="BL11495" s="138"/>
      <c r="BM11495" s="138"/>
    </row>
    <row r="11496" spans="62:65" ht="13" thickBot="1">
      <c r="BJ11496" s="138"/>
      <c r="BK11496" s="138"/>
      <c r="BL11496" s="138"/>
      <c r="BM11496" s="138"/>
    </row>
    <row r="11497" spans="62:65" ht="13" thickBot="1">
      <c r="BJ11497" s="138"/>
      <c r="BK11497" s="138"/>
      <c r="BL11497" s="138"/>
      <c r="BM11497" s="138"/>
    </row>
    <row r="11498" spans="62:65" ht="13" thickBot="1">
      <c r="BJ11498" s="138"/>
      <c r="BK11498" s="138"/>
      <c r="BL11498" s="138"/>
      <c r="BM11498" s="138"/>
    </row>
    <row r="11499" spans="62:65" ht="13" thickBot="1">
      <c r="BJ11499" s="138"/>
      <c r="BK11499" s="138"/>
      <c r="BL11499" s="138"/>
      <c r="BM11499" s="138"/>
    </row>
    <row r="11500" spans="62:65" ht="13" thickBot="1">
      <c r="BJ11500" s="138"/>
      <c r="BK11500" s="138"/>
      <c r="BL11500" s="138"/>
      <c r="BM11500" s="138"/>
    </row>
    <row r="11501" spans="62:65" ht="13" thickBot="1">
      <c r="BJ11501" s="138"/>
      <c r="BK11501" s="138"/>
      <c r="BL11501" s="138"/>
      <c r="BM11501" s="138"/>
    </row>
    <row r="11502" spans="62:65" ht="13" thickBot="1">
      <c r="BJ11502" s="138"/>
      <c r="BK11502" s="138"/>
      <c r="BL11502" s="138"/>
      <c r="BM11502" s="138"/>
    </row>
    <row r="11503" spans="62:65" ht="13" thickBot="1">
      <c r="BJ11503" s="138"/>
      <c r="BK11503" s="138"/>
      <c r="BL11503" s="138"/>
      <c r="BM11503" s="138"/>
    </row>
    <row r="11504" spans="62:65" ht="13" thickBot="1">
      <c r="BJ11504" s="138"/>
      <c r="BK11504" s="138"/>
      <c r="BL11504" s="138"/>
      <c r="BM11504" s="138"/>
    </row>
    <row r="11505" spans="62:65" ht="13" thickBot="1">
      <c r="BJ11505" s="138"/>
      <c r="BK11505" s="138"/>
      <c r="BL11505" s="138"/>
      <c r="BM11505" s="138"/>
    </row>
    <row r="11506" spans="62:65" ht="13" thickBot="1">
      <c r="BJ11506" s="138"/>
      <c r="BK11506" s="138"/>
      <c r="BL11506" s="138"/>
      <c r="BM11506" s="138"/>
    </row>
    <row r="11507" spans="62:65" ht="13" thickBot="1">
      <c r="BJ11507" s="138"/>
      <c r="BK11507" s="138"/>
      <c r="BL11507" s="138"/>
      <c r="BM11507" s="138"/>
    </row>
    <row r="11508" spans="62:65" ht="13" thickBot="1">
      <c r="BJ11508" s="138"/>
      <c r="BK11508" s="138"/>
      <c r="BL11508" s="138"/>
      <c r="BM11508" s="138"/>
    </row>
    <row r="11509" spans="62:65" ht="13" thickBot="1">
      <c r="BJ11509" s="138"/>
      <c r="BK11509" s="138"/>
      <c r="BL11509" s="138"/>
      <c r="BM11509" s="138"/>
    </row>
    <row r="11510" spans="62:65" ht="13" thickBot="1">
      <c r="BJ11510" s="138"/>
      <c r="BK11510" s="138"/>
      <c r="BL11510" s="138"/>
      <c r="BM11510" s="138"/>
    </row>
    <row r="11511" spans="62:65" ht="13" thickBot="1">
      <c r="BJ11511" s="138"/>
      <c r="BK11511" s="138"/>
      <c r="BL11511" s="138"/>
      <c r="BM11511" s="138"/>
    </row>
    <row r="11512" spans="62:65" ht="13" thickBot="1">
      <c r="BJ11512" s="138"/>
      <c r="BK11512" s="138"/>
      <c r="BL11512" s="138"/>
      <c r="BM11512" s="138"/>
    </row>
    <row r="11513" spans="62:65" ht="13" thickBot="1">
      <c r="BJ11513" s="138"/>
      <c r="BK11513" s="138"/>
      <c r="BL11513" s="138"/>
      <c r="BM11513" s="138"/>
    </row>
    <row r="11514" spans="62:65" ht="13" thickBot="1">
      <c r="BJ11514" s="138"/>
      <c r="BK11514" s="138"/>
      <c r="BL11514" s="138"/>
      <c r="BM11514" s="138"/>
    </row>
    <row r="11515" spans="62:65" ht="13" thickBot="1">
      <c r="BJ11515" s="138"/>
      <c r="BK11515" s="138"/>
      <c r="BL11515" s="138"/>
      <c r="BM11515" s="138"/>
    </row>
    <row r="11516" spans="62:65" ht="13" thickBot="1">
      <c r="BJ11516" s="138"/>
      <c r="BK11516" s="138"/>
      <c r="BL11516" s="138"/>
      <c r="BM11516" s="138"/>
    </row>
    <row r="11517" spans="62:65" ht="13" thickBot="1">
      <c r="BJ11517" s="138"/>
      <c r="BK11517" s="138"/>
      <c r="BL11517" s="138"/>
      <c r="BM11517" s="138"/>
    </row>
    <row r="11518" spans="62:65" ht="13" thickBot="1">
      <c r="BJ11518" s="138"/>
      <c r="BK11518" s="138"/>
      <c r="BL11518" s="138"/>
      <c r="BM11518" s="138"/>
    </row>
    <row r="11519" spans="62:65" ht="13" thickBot="1">
      <c r="BJ11519" s="138"/>
      <c r="BK11519" s="138"/>
      <c r="BL11519" s="138"/>
      <c r="BM11519" s="138"/>
    </row>
    <row r="11520" spans="62:65" ht="13" thickBot="1">
      <c r="BJ11520" s="138"/>
      <c r="BK11520" s="138"/>
      <c r="BL11520" s="138"/>
      <c r="BM11520" s="138"/>
    </row>
    <row r="11521" spans="62:65" ht="13" thickBot="1">
      <c r="BJ11521" s="138"/>
      <c r="BK11521" s="138"/>
      <c r="BL11521" s="138"/>
      <c r="BM11521" s="138"/>
    </row>
    <row r="11522" spans="62:65" ht="13" thickBot="1">
      <c r="BJ11522" s="138"/>
      <c r="BK11522" s="138"/>
      <c r="BL11522" s="138"/>
      <c r="BM11522" s="138"/>
    </row>
    <row r="11523" spans="62:65" ht="13" thickBot="1">
      <c r="BJ11523" s="138"/>
      <c r="BK11523" s="138"/>
      <c r="BL11523" s="138"/>
      <c r="BM11523" s="138"/>
    </row>
    <row r="11524" spans="62:65" ht="13" thickBot="1">
      <c r="BJ11524" s="138"/>
      <c r="BK11524" s="138"/>
      <c r="BL11524" s="138"/>
      <c r="BM11524" s="138"/>
    </row>
    <row r="11525" spans="62:65" ht="13" thickBot="1">
      <c r="BJ11525" s="138"/>
      <c r="BK11525" s="138"/>
      <c r="BL11525" s="138"/>
      <c r="BM11525" s="138"/>
    </row>
    <row r="11526" spans="62:65" ht="13" thickBot="1">
      <c r="BJ11526" s="138"/>
      <c r="BK11526" s="138"/>
      <c r="BL11526" s="138"/>
      <c r="BM11526" s="138"/>
    </row>
    <row r="11527" spans="62:65" ht="13" thickBot="1">
      <c r="BJ11527" s="138"/>
      <c r="BK11527" s="138"/>
      <c r="BL11527" s="138"/>
      <c r="BM11527" s="138"/>
    </row>
    <row r="11528" spans="62:65" ht="13" thickBot="1">
      <c r="BJ11528" s="138"/>
      <c r="BK11528" s="138"/>
      <c r="BL11528" s="138"/>
      <c r="BM11528" s="138"/>
    </row>
    <row r="11529" spans="62:65" ht="13" thickBot="1">
      <c r="BJ11529" s="138"/>
      <c r="BK11529" s="138"/>
      <c r="BL11529" s="138"/>
      <c r="BM11529" s="138"/>
    </row>
    <row r="11530" spans="62:65" ht="13" thickBot="1">
      <c r="BJ11530" s="138"/>
      <c r="BK11530" s="138"/>
      <c r="BL11530" s="138"/>
      <c r="BM11530" s="138"/>
    </row>
    <row r="11531" spans="62:65" ht="13" thickBot="1">
      <c r="BJ11531" s="138"/>
      <c r="BK11531" s="138"/>
      <c r="BL11531" s="138"/>
      <c r="BM11531" s="138"/>
    </row>
    <row r="11532" spans="62:65" ht="13" thickBot="1">
      <c r="BJ11532" s="138"/>
      <c r="BK11532" s="138"/>
      <c r="BL11532" s="138"/>
      <c r="BM11532" s="138"/>
    </row>
    <row r="11533" spans="62:65" ht="13" thickBot="1">
      <c r="BJ11533" s="138"/>
      <c r="BK11533" s="138"/>
      <c r="BL11533" s="138"/>
      <c r="BM11533" s="138"/>
    </row>
    <row r="11534" spans="62:65" ht="13" thickBot="1">
      <c r="BJ11534" s="138"/>
      <c r="BK11534" s="138"/>
      <c r="BL11534" s="138"/>
      <c r="BM11534" s="138"/>
    </row>
    <row r="11535" spans="62:65" ht="13" thickBot="1">
      <c r="BJ11535" s="138"/>
      <c r="BK11535" s="138"/>
      <c r="BL11535" s="138"/>
      <c r="BM11535" s="138"/>
    </row>
    <row r="11536" spans="62:65" ht="13" thickBot="1">
      <c r="BJ11536" s="138"/>
      <c r="BK11536" s="138"/>
      <c r="BL11536" s="138"/>
      <c r="BM11536" s="138"/>
    </row>
    <row r="11537" spans="62:65" ht="13" thickBot="1">
      <c r="BJ11537" s="138"/>
      <c r="BK11537" s="138"/>
      <c r="BL11537" s="138"/>
      <c r="BM11537" s="138"/>
    </row>
    <row r="11538" spans="62:65" ht="13" thickBot="1">
      <c r="BJ11538" s="138"/>
      <c r="BK11538" s="138"/>
      <c r="BL11538" s="138"/>
      <c r="BM11538" s="138"/>
    </row>
    <row r="11539" spans="62:65" ht="13" thickBot="1">
      <c r="BJ11539" s="138"/>
      <c r="BK11539" s="138"/>
      <c r="BL11539" s="138"/>
      <c r="BM11539" s="138"/>
    </row>
    <row r="11540" spans="62:65" ht="13" thickBot="1">
      <c r="BJ11540" s="138"/>
      <c r="BK11540" s="138"/>
      <c r="BL11540" s="138"/>
      <c r="BM11540" s="138"/>
    </row>
    <row r="11541" spans="62:65" ht="13" thickBot="1">
      <c r="BJ11541" s="138"/>
      <c r="BK11541" s="138"/>
      <c r="BL11541" s="138"/>
      <c r="BM11541" s="138"/>
    </row>
    <row r="11542" spans="62:65" ht="13" thickBot="1">
      <c r="BJ11542" s="138"/>
      <c r="BK11542" s="138"/>
      <c r="BL11542" s="138"/>
      <c r="BM11542" s="138"/>
    </row>
    <row r="11543" spans="62:65" ht="13" thickBot="1">
      <c r="BJ11543" s="138"/>
      <c r="BK11543" s="138"/>
      <c r="BL11543" s="138"/>
      <c r="BM11543" s="138"/>
    </row>
    <row r="11544" spans="62:65" ht="13" thickBot="1">
      <c r="BJ11544" s="138"/>
      <c r="BK11544" s="138"/>
      <c r="BL11544" s="138"/>
      <c r="BM11544" s="138"/>
    </row>
    <row r="11545" spans="62:65" ht="13" thickBot="1">
      <c r="BJ11545" s="138"/>
      <c r="BK11545" s="138"/>
      <c r="BL11545" s="138"/>
      <c r="BM11545" s="138"/>
    </row>
    <row r="11546" spans="62:65" ht="13" thickBot="1">
      <c r="BJ11546" s="138"/>
      <c r="BK11546" s="138"/>
      <c r="BL11546" s="138"/>
      <c r="BM11546" s="138"/>
    </row>
    <row r="11547" spans="62:65" ht="13" thickBot="1">
      <c r="BJ11547" s="138"/>
      <c r="BK11547" s="138"/>
      <c r="BL11547" s="138"/>
      <c r="BM11547" s="138"/>
    </row>
    <row r="11548" spans="62:65" ht="13" thickBot="1">
      <c r="BJ11548" s="138"/>
      <c r="BK11548" s="138"/>
      <c r="BL11548" s="138"/>
      <c r="BM11548" s="138"/>
    </row>
    <row r="11549" spans="62:65" ht="13" thickBot="1">
      <c r="BJ11549" s="138"/>
      <c r="BK11549" s="138"/>
      <c r="BL11549" s="138"/>
      <c r="BM11549" s="138"/>
    </row>
    <row r="11550" spans="62:65" ht="13" thickBot="1">
      <c r="BJ11550" s="138"/>
      <c r="BK11550" s="138"/>
      <c r="BL11550" s="138"/>
      <c r="BM11550" s="138"/>
    </row>
    <row r="11551" spans="62:65" ht="13" thickBot="1">
      <c r="BJ11551" s="138"/>
      <c r="BK11551" s="138"/>
      <c r="BL11551" s="138"/>
      <c r="BM11551" s="138"/>
    </row>
    <row r="11552" spans="62:65" ht="13" thickBot="1">
      <c r="BJ11552" s="138"/>
      <c r="BK11552" s="138"/>
      <c r="BL11552" s="138"/>
      <c r="BM11552" s="138"/>
    </row>
    <row r="11553" spans="62:65" ht="13" thickBot="1">
      <c r="BJ11553" s="138"/>
      <c r="BK11553" s="138"/>
      <c r="BL11553" s="138"/>
      <c r="BM11553" s="138"/>
    </row>
    <row r="11554" spans="62:65" ht="13" thickBot="1">
      <c r="BJ11554" s="138"/>
      <c r="BK11554" s="138"/>
      <c r="BL11554" s="138"/>
      <c r="BM11554" s="138"/>
    </row>
    <row r="11555" spans="62:65" ht="13" thickBot="1">
      <c r="BJ11555" s="138"/>
      <c r="BK11555" s="138"/>
      <c r="BL11555" s="138"/>
      <c r="BM11555" s="138"/>
    </row>
    <row r="11556" spans="62:65" ht="13" thickBot="1">
      <c r="BJ11556" s="138"/>
      <c r="BK11556" s="138"/>
      <c r="BL11556" s="138"/>
      <c r="BM11556" s="138"/>
    </row>
    <row r="11557" spans="62:65" ht="13" thickBot="1">
      <c r="BJ11557" s="138"/>
      <c r="BK11557" s="138"/>
      <c r="BL11557" s="138"/>
      <c r="BM11557" s="138"/>
    </row>
    <row r="11558" spans="62:65" ht="13" thickBot="1">
      <c r="BJ11558" s="138"/>
      <c r="BK11558" s="138"/>
      <c r="BL11558" s="138"/>
      <c r="BM11558" s="138"/>
    </row>
    <row r="11559" spans="62:65" ht="13" thickBot="1">
      <c r="BJ11559" s="138"/>
      <c r="BK11559" s="138"/>
      <c r="BL11559" s="138"/>
      <c r="BM11559" s="138"/>
    </row>
    <row r="11560" spans="62:65" ht="13" thickBot="1">
      <c r="BJ11560" s="138"/>
      <c r="BK11560" s="138"/>
      <c r="BL11560" s="138"/>
      <c r="BM11560" s="138"/>
    </row>
    <row r="11561" spans="62:65" ht="13" thickBot="1">
      <c r="BJ11561" s="138"/>
      <c r="BK11561" s="138"/>
      <c r="BL11561" s="138"/>
      <c r="BM11561" s="138"/>
    </row>
    <row r="11562" spans="62:65" ht="13" thickBot="1">
      <c r="BJ11562" s="138"/>
      <c r="BK11562" s="138"/>
      <c r="BL11562" s="138"/>
      <c r="BM11562" s="138"/>
    </row>
    <row r="11563" spans="62:65" ht="13" thickBot="1">
      <c r="BJ11563" s="138"/>
      <c r="BK11563" s="138"/>
      <c r="BL11563" s="138"/>
      <c r="BM11563" s="138"/>
    </row>
    <row r="11564" spans="62:65" ht="13" thickBot="1">
      <c r="BJ11564" s="138"/>
      <c r="BK11564" s="138"/>
      <c r="BL11564" s="138"/>
      <c r="BM11564" s="138"/>
    </row>
    <row r="11565" spans="62:65" ht="13" thickBot="1">
      <c r="BJ11565" s="138"/>
      <c r="BK11565" s="138"/>
      <c r="BL11565" s="138"/>
      <c r="BM11565" s="138"/>
    </row>
    <row r="11566" spans="62:65" ht="13" thickBot="1">
      <c r="BJ11566" s="138"/>
      <c r="BK11566" s="138"/>
      <c r="BL11566" s="138"/>
      <c r="BM11566" s="138"/>
    </row>
    <row r="11567" spans="62:65" ht="13" thickBot="1">
      <c r="BJ11567" s="138"/>
      <c r="BK11567" s="138"/>
      <c r="BL11567" s="138"/>
      <c r="BM11567" s="138"/>
    </row>
    <row r="11568" spans="62:65" ht="13" thickBot="1">
      <c r="BJ11568" s="138"/>
      <c r="BK11568" s="138"/>
      <c r="BL11568" s="138"/>
      <c r="BM11568" s="138"/>
    </row>
    <row r="11569" spans="62:65" ht="13" thickBot="1">
      <c r="BJ11569" s="138"/>
      <c r="BK11569" s="138"/>
      <c r="BL11569" s="138"/>
      <c r="BM11569" s="138"/>
    </row>
    <row r="11570" spans="62:65" ht="13" thickBot="1">
      <c r="BJ11570" s="138"/>
      <c r="BK11570" s="138"/>
      <c r="BL11570" s="138"/>
      <c r="BM11570" s="138"/>
    </row>
    <row r="11571" spans="62:65" ht="13" thickBot="1">
      <c r="BJ11571" s="138"/>
      <c r="BK11571" s="138"/>
      <c r="BL11571" s="138"/>
      <c r="BM11571" s="138"/>
    </row>
    <row r="11572" spans="62:65" ht="13" thickBot="1">
      <c r="BJ11572" s="138"/>
      <c r="BK11572" s="138"/>
      <c r="BL11572" s="138"/>
      <c r="BM11572" s="138"/>
    </row>
    <row r="11573" spans="62:65" ht="13" thickBot="1">
      <c r="BJ11573" s="138"/>
      <c r="BK11573" s="138"/>
      <c r="BL11573" s="138"/>
      <c r="BM11573" s="138"/>
    </row>
    <row r="11574" spans="62:65" ht="13" thickBot="1">
      <c r="BJ11574" s="138"/>
      <c r="BK11574" s="138"/>
      <c r="BL11574" s="138"/>
      <c r="BM11574" s="138"/>
    </row>
    <row r="11575" spans="62:65" ht="13" thickBot="1">
      <c r="BJ11575" s="138"/>
      <c r="BK11575" s="138"/>
      <c r="BL11575" s="138"/>
      <c r="BM11575" s="138"/>
    </row>
    <row r="11576" spans="62:65" ht="13" thickBot="1">
      <c r="BJ11576" s="138"/>
      <c r="BK11576" s="138"/>
      <c r="BL11576" s="138"/>
      <c r="BM11576" s="138"/>
    </row>
    <row r="11577" spans="62:65" ht="13" thickBot="1">
      <c r="BJ11577" s="138"/>
      <c r="BK11577" s="138"/>
      <c r="BL11577" s="138"/>
      <c r="BM11577" s="138"/>
    </row>
    <row r="11578" spans="62:65" ht="13" thickBot="1">
      <c r="BJ11578" s="138"/>
      <c r="BK11578" s="138"/>
      <c r="BL11578" s="138"/>
      <c r="BM11578" s="138"/>
    </row>
    <row r="11579" spans="62:65" ht="13" thickBot="1">
      <c r="BJ11579" s="138"/>
      <c r="BK11579" s="138"/>
      <c r="BL11579" s="138"/>
      <c r="BM11579" s="138"/>
    </row>
    <row r="11580" spans="62:65" ht="13" thickBot="1">
      <c r="BJ11580" s="138"/>
      <c r="BK11580" s="138"/>
      <c r="BL11580" s="138"/>
      <c r="BM11580" s="138"/>
    </row>
    <row r="11581" spans="62:65" ht="13" thickBot="1">
      <c r="BJ11581" s="138"/>
      <c r="BK11581" s="138"/>
      <c r="BL11581" s="138"/>
      <c r="BM11581" s="138"/>
    </row>
    <row r="11582" spans="62:65" ht="13" thickBot="1">
      <c r="BJ11582" s="138"/>
      <c r="BK11582" s="138"/>
      <c r="BL11582" s="138"/>
      <c r="BM11582" s="138"/>
    </row>
    <row r="11583" spans="62:65" ht="13" thickBot="1">
      <c r="BJ11583" s="138"/>
      <c r="BK11583" s="138"/>
      <c r="BL11583" s="138"/>
      <c r="BM11583" s="138"/>
    </row>
    <row r="11584" spans="62:65" ht="13" thickBot="1">
      <c r="BJ11584" s="138"/>
      <c r="BK11584" s="138"/>
      <c r="BL11584" s="138"/>
      <c r="BM11584" s="138"/>
    </row>
    <row r="11585" spans="62:65" ht="13" thickBot="1">
      <c r="BJ11585" s="138"/>
      <c r="BK11585" s="138"/>
      <c r="BL11585" s="138"/>
      <c r="BM11585" s="138"/>
    </row>
    <row r="11586" spans="62:65" ht="13" thickBot="1">
      <c r="BJ11586" s="138"/>
      <c r="BK11586" s="138"/>
      <c r="BL11586" s="138"/>
      <c r="BM11586" s="138"/>
    </row>
    <row r="11587" spans="62:65" ht="13" thickBot="1">
      <c r="BJ11587" s="138"/>
      <c r="BK11587" s="138"/>
      <c r="BL11587" s="138"/>
      <c r="BM11587" s="138"/>
    </row>
    <row r="11588" spans="62:65" ht="13" thickBot="1">
      <c r="BJ11588" s="138"/>
      <c r="BK11588" s="138"/>
      <c r="BL11588" s="138"/>
      <c r="BM11588" s="138"/>
    </row>
    <row r="11589" spans="62:65" ht="13" thickBot="1">
      <c r="BJ11589" s="138"/>
      <c r="BK11589" s="138"/>
      <c r="BL11589" s="138"/>
      <c r="BM11589" s="138"/>
    </row>
    <row r="11590" spans="62:65" ht="13" thickBot="1">
      <c r="BJ11590" s="138"/>
      <c r="BK11590" s="138"/>
      <c r="BL11590" s="138"/>
      <c r="BM11590" s="138"/>
    </row>
    <row r="11591" spans="62:65" ht="13" thickBot="1">
      <c r="BJ11591" s="138"/>
      <c r="BK11591" s="138"/>
      <c r="BL11591" s="138"/>
      <c r="BM11591" s="138"/>
    </row>
    <row r="11592" spans="62:65" ht="13" thickBot="1">
      <c r="BJ11592" s="138"/>
      <c r="BK11592" s="138"/>
      <c r="BL11592" s="138"/>
      <c r="BM11592" s="138"/>
    </row>
    <row r="11593" spans="62:65" ht="13" thickBot="1">
      <c r="BJ11593" s="138"/>
      <c r="BK11593" s="138"/>
      <c r="BL11593" s="138"/>
      <c r="BM11593" s="138"/>
    </row>
    <row r="11594" spans="62:65" ht="13" thickBot="1">
      <c r="BJ11594" s="138"/>
      <c r="BK11594" s="138"/>
      <c r="BL11594" s="138"/>
      <c r="BM11594" s="138"/>
    </row>
    <row r="11595" spans="62:65" ht="13" thickBot="1">
      <c r="BJ11595" s="138"/>
      <c r="BK11595" s="138"/>
      <c r="BL11595" s="138"/>
      <c r="BM11595" s="138"/>
    </row>
    <row r="11596" spans="62:65" ht="13" thickBot="1">
      <c r="BJ11596" s="138"/>
      <c r="BK11596" s="138"/>
      <c r="BL11596" s="138"/>
      <c r="BM11596" s="138"/>
    </row>
    <row r="11597" spans="62:65" ht="13" thickBot="1">
      <c r="BJ11597" s="138"/>
      <c r="BK11597" s="138"/>
      <c r="BL11597" s="138"/>
      <c r="BM11597" s="138"/>
    </row>
    <row r="11598" spans="62:65" ht="13" thickBot="1">
      <c r="BJ11598" s="138"/>
      <c r="BK11598" s="138"/>
      <c r="BL11598" s="138"/>
      <c r="BM11598" s="138"/>
    </row>
    <row r="11599" spans="62:65" ht="13" thickBot="1">
      <c r="BJ11599" s="138"/>
      <c r="BK11599" s="138"/>
      <c r="BL11599" s="138"/>
      <c r="BM11599" s="138"/>
    </row>
    <row r="11600" spans="62:65" ht="13" thickBot="1">
      <c r="BJ11600" s="138"/>
      <c r="BK11600" s="138"/>
      <c r="BL11600" s="138"/>
      <c r="BM11600" s="138"/>
    </row>
    <row r="11601" spans="62:65" ht="13" thickBot="1">
      <c r="BJ11601" s="138"/>
      <c r="BK11601" s="138"/>
      <c r="BL11601" s="138"/>
      <c r="BM11601" s="138"/>
    </row>
    <row r="11602" spans="62:65" ht="13" thickBot="1">
      <c r="BJ11602" s="138"/>
      <c r="BK11602" s="138"/>
      <c r="BL11602" s="138"/>
      <c r="BM11602" s="138"/>
    </row>
    <row r="11603" spans="62:65" ht="13" thickBot="1">
      <c r="BJ11603" s="138"/>
      <c r="BK11603" s="138"/>
      <c r="BL11603" s="138"/>
      <c r="BM11603" s="138"/>
    </row>
    <row r="11604" spans="62:65" ht="13" thickBot="1">
      <c r="BJ11604" s="138"/>
      <c r="BK11604" s="138"/>
      <c r="BL11604" s="138"/>
      <c r="BM11604" s="138"/>
    </row>
    <row r="11605" spans="62:65" ht="13" thickBot="1">
      <c r="BJ11605" s="138"/>
      <c r="BK11605" s="138"/>
      <c r="BL11605" s="138"/>
      <c r="BM11605" s="138"/>
    </row>
    <row r="11606" spans="62:65" ht="13" thickBot="1">
      <c r="BJ11606" s="138"/>
      <c r="BK11606" s="138"/>
      <c r="BL11606" s="138"/>
      <c r="BM11606" s="138"/>
    </row>
    <row r="11607" spans="62:65" ht="13" thickBot="1">
      <c r="BJ11607" s="138"/>
      <c r="BK11607" s="138"/>
      <c r="BL11607" s="138"/>
      <c r="BM11607" s="138"/>
    </row>
    <row r="11608" spans="62:65" ht="13" thickBot="1">
      <c r="BJ11608" s="138"/>
      <c r="BK11608" s="138"/>
      <c r="BL11608" s="138"/>
      <c r="BM11608" s="138"/>
    </row>
    <row r="11609" spans="62:65" ht="13" thickBot="1">
      <c r="BJ11609" s="138"/>
      <c r="BK11609" s="138"/>
      <c r="BL11609" s="138"/>
      <c r="BM11609" s="138"/>
    </row>
    <row r="11610" spans="62:65" ht="13" thickBot="1">
      <c r="BJ11610" s="138"/>
      <c r="BK11610" s="138"/>
      <c r="BL11610" s="138"/>
      <c r="BM11610" s="138"/>
    </row>
    <row r="11611" spans="62:65" ht="13" thickBot="1">
      <c r="BJ11611" s="138"/>
      <c r="BK11611" s="138"/>
      <c r="BL11611" s="138"/>
      <c r="BM11611" s="138"/>
    </row>
    <row r="11612" spans="62:65" ht="13" thickBot="1">
      <c r="BJ11612" s="138"/>
      <c r="BK11612" s="138"/>
      <c r="BL11612" s="138"/>
      <c r="BM11612" s="138"/>
    </row>
    <row r="11613" spans="62:65" ht="13" thickBot="1">
      <c r="BJ11613" s="138"/>
      <c r="BK11613" s="138"/>
      <c r="BL11613" s="138"/>
      <c r="BM11613" s="138"/>
    </row>
    <row r="11614" spans="62:65" ht="13" thickBot="1">
      <c r="BJ11614" s="138"/>
      <c r="BK11614" s="138"/>
      <c r="BL11614" s="138"/>
      <c r="BM11614" s="138"/>
    </row>
    <row r="11615" spans="62:65" ht="13" thickBot="1">
      <c r="BJ11615" s="138"/>
      <c r="BK11615" s="138"/>
      <c r="BL11615" s="138"/>
      <c r="BM11615" s="138"/>
    </row>
    <row r="11616" spans="62:65" ht="13" thickBot="1">
      <c r="BJ11616" s="138"/>
      <c r="BK11616" s="138"/>
      <c r="BL11616" s="138"/>
      <c r="BM11616" s="138"/>
    </row>
    <row r="11617" spans="62:65" ht="13" thickBot="1">
      <c r="BJ11617" s="138"/>
      <c r="BK11617" s="138"/>
      <c r="BL11617" s="138"/>
      <c r="BM11617" s="138"/>
    </row>
    <row r="11618" spans="62:65" ht="13" thickBot="1">
      <c r="BJ11618" s="138"/>
      <c r="BK11618" s="138"/>
      <c r="BL11618" s="138"/>
      <c r="BM11618" s="138"/>
    </row>
    <row r="11619" spans="62:65" ht="13" thickBot="1">
      <c r="BJ11619" s="138"/>
      <c r="BK11619" s="138"/>
      <c r="BL11619" s="138"/>
      <c r="BM11619" s="138"/>
    </row>
    <row r="11620" spans="62:65" ht="13" thickBot="1">
      <c r="BJ11620" s="138"/>
      <c r="BK11620" s="138"/>
      <c r="BL11620" s="138"/>
      <c r="BM11620" s="138"/>
    </row>
    <row r="11621" spans="62:65" ht="13" thickBot="1">
      <c r="BJ11621" s="138"/>
      <c r="BK11621" s="138"/>
      <c r="BL11621" s="138"/>
      <c r="BM11621" s="138"/>
    </row>
    <row r="11622" spans="62:65" ht="13" thickBot="1">
      <c r="BJ11622" s="138"/>
      <c r="BK11622" s="138"/>
      <c r="BL11622" s="138"/>
      <c r="BM11622" s="138"/>
    </row>
    <row r="11623" spans="62:65" ht="13" thickBot="1">
      <c r="BJ11623" s="138"/>
      <c r="BK11623" s="138"/>
      <c r="BL11623" s="138"/>
      <c r="BM11623" s="138"/>
    </row>
    <row r="11624" spans="62:65" ht="13" thickBot="1">
      <c r="BJ11624" s="138"/>
      <c r="BK11624" s="138"/>
      <c r="BL11624" s="138"/>
      <c r="BM11624" s="138"/>
    </row>
    <row r="11625" spans="62:65" ht="13" thickBot="1">
      <c r="BJ11625" s="138"/>
      <c r="BK11625" s="138"/>
      <c r="BL11625" s="138"/>
      <c r="BM11625" s="138"/>
    </row>
    <row r="11626" spans="62:65" ht="13" thickBot="1">
      <c r="BJ11626" s="138"/>
      <c r="BK11626" s="138"/>
      <c r="BL11626" s="138"/>
      <c r="BM11626" s="138"/>
    </row>
    <row r="11627" spans="62:65" ht="13" thickBot="1">
      <c r="BJ11627" s="138"/>
      <c r="BK11627" s="138"/>
      <c r="BL11627" s="138"/>
      <c r="BM11627" s="138"/>
    </row>
    <row r="11628" spans="62:65" ht="13" thickBot="1">
      <c r="BJ11628" s="138"/>
      <c r="BK11628" s="138"/>
      <c r="BL11628" s="138"/>
      <c r="BM11628" s="138"/>
    </row>
    <row r="11629" spans="62:65" ht="13" thickBot="1">
      <c r="BJ11629" s="138"/>
      <c r="BK11629" s="138"/>
      <c r="BL11629" s="138"/>
      <c r="BM11629" s="138"/>
    </row>
    <row r="11630" spans="62:65" ht="13" thickBot="1">
      <c r="BJ11630" s="138"/>
      <c r="BK11630" s="138"/>
      <c r="BL11630" s="138"/>
      <c r="BM11630" s="138"/>
    </row>
    <row r="11631" spans="62:65" ht="13" thickBot="1">
      <c r="BJ11631" s="138"/>
      <c r="BK11631" s="138"/>
      <c r="BL11631" s="138"/>
      <c r="BM11631" s="138"/>
    </row>
    <row r="11632" spans="62:65" ht="13" thickBot="1">
      <c r="BJ11632" s="138"/>
      <c r="BK11632" s="138"/>
      <c r="BL11632" s="138"/>
      <c r="BM11632" s="138"/>
    </row>
    <row r="11633" spans="62:65" ht="13" thickBot="1">
      <c r="BJ11633" s="138"/>
      <c r="BK11633" s="138"/>
      <c r="BL11633" s="138"/>
      <c r="BM11633" s="138"/>
    </row>
    <row r="11634" spans="62:65" ht="13" thickBot="1">
      <c r="BJ11634" s="138"/>
      <c r="BK11634" s="138"/>
      <c r="BL11634" s="138"/>
      <c r="BM11634" s="138"/>
    </row>
    <row r="11635" spans="62:65" ht="13" thickBot="1">
      <c r="BJ11635" s="138"/>
      <c r="BK11635" s="138"/>
      <c r="BL11635" s="138"/>
      <c r="BM11635" s="138"/>
    </row>
    <row r="11636" spans="62:65" ht="13" thickBot="1">
      <c r="BJ11636" s="138"/>
      <c r="BK11636" s="138"/>
      <c r="BL11636" s="138"/>
      <c r="BM11636" s="138"/>
    </row>
    <row r="11637" spans="62:65" ht="13" thickBot="1">
      <c r="BJ11637" s="138"/>
      <c r="BK11637" s="138"/>
      <c r="BL11637" s="138"/>
      <c r="BM11637" s="138"/>
    </row>
    <row r="11638" spans="62:65" ht="13" thickBot="1">
      <c r="BJ11638" s="138"/>
      <c r="BK11638" s="138"/>
      <c r="BL11638" s="138"/>
      <c r="BM11638" s="138"/>
    </row>
    <row r="11639" spans="62:65" ht="13" thickBot="1">
      <c r="BJ11639" s="138"/>
      <c r="BK11639" s="138"/>
      <c r="BL11639" s="138"/>
      <c r="BM11639" s="138"/>
    </row>
    <row r="11640" spans="62:65" ht="13" thickBot="1">
      <c r="BJ11640" s="138"/>
      <c r="BK11640" s="138"/>
      <c r="BL11640" s="138"/>
      <c r="BM11640" s="138"/>
    </row>
    <row r="11641" spans="62:65" ht="13" thickBot="1">
      <c r="BJ11641" s="138"/>
      <c r="BK11641" s="138"/>
      <c r="BL11641" s="138"/>
      <c r="BM11641" s="138"/>
    </row>
    <row r="11642" spans="62:65" ht="13" thickBot="1">
      <c r="BJ11642" s="138"/>
      <c r="BK11642" s="138"/>
      <c r="BL11642" s="138"/>
      <c r="BM11642" s="138"/>
    </row>
    <row r="11643" spans="62:65" ht="13" thickBot="1">
      <c r="BJ11643" s="138"/>
      <c r="BK11643" s="138"/>
      <c r="BL11643" s="138"/>
      <c r="BM11643" s="138"/>
    </row>
    <row r="11644" spans="62:65" ht="13" thickBot="1">
      <c r="BJ11644" s="138"/>
      <c r="BK11644" s="138"/>
      <c r="BL11644" s="138"/>
      <c r="BM11644" s="138"/>
    </row>
    <row r="11645" spans="62:65" ht="13" thickBot="1">
      <c r="BJ11645" s="138"/>
      <c r="BK11645" s="138"/>
      <c r="BL11645" s="138"/>
      <c r="BM11645" s="138"/>
    </row>
    <row r="11646" spans="62:65" ht="13" thickBot="1">
      <c r="BJ11646" s="138"/>
      <c r="BK11646" s="138"/>
      <c r="BL11646" s="138"/>
      <c r="BM11646" s="138"/>
    </row>
    <row r="11647" spans="62:65" ht="13" thickBot="1">
      <c r="BJ11647" s="138"/>
      <c r="BK11647" s="138"/>
      <c r="BL11647" s="138"/>
      <c r="BM11647" s="138"/>
    </row>
    <row r="11648" spans="62:65" ht="13" thickBot="1">
      <c r="BJ11648" s="138"/>
      <c r="BK11648" s="138"/>
      <c r="BL11648" s="138"/>
      <c r="BM11648" s="138"/>
    </row>
    <row r="11649" spans="62:65" ht="13" thickBot="1">
      <c r="BJ11649" s="138"/>
      <c r="BK11649" s="138"/>
      <c r="BL11649" s="138"/>
      <c r="BM11649" s="138"/>
    </row>
    <row r="11650" spans="62:65" ht="13" thickBot="1">
      <c r="BJ11650" s="138"/>
      <c r="BK11650" s="138"/>
      <c r="BL11650" s="138"/>
      <c r="BM11650" s="138"/>
    </row>
    <row r="11651" spans="62:65" ht="13" thickBot="1">
      <c r="BJ11651" s="138"/>
      <c r="BK11651" s="138"/>
      <c r="BL11651" s="138"/>
      <c r="BM11651" s="138"/>
    </row>
    <row r="11652" spans="62:65" ht="13" thickBot="1">
      <c r="BJ11652" s="138"/>
      <c r="BK11652" s="138"/>
      <c r="BL11652" s="138"/>
      <c r="BM11652" s="138"/>
    </row>
    <row r="11653" spans="62:65" ht="13" thickBot="1">
      <c r="BJ11653" s="138"/>
      <c r="BK11653" s="138"/>
      <c r="BL11653" s="138"/>
      <c r="BM11653" s="138"/>
    </row>
    <row r="11654" spans="62:65" ht="13" thickBot="1">
      <c r="BJ11654" s="138"/>
      <c r="BK11654" s="138"/>
      <c r="BL11654" s="138"/>
      <c r="BM11654" s="138"/>
    </row>
    <row r="11655" spans="62:65" ht="13" thickBot="1">
      <c r="BJ11655" s="138"/>
      <c r="BK11655" s="138"/>
      <c r="BL11655" s="138"/>
      <c r="BM11655" s="138"/>
    </row>
    <row r="11656" spans="62:65" ht="13" thickBot="1">
      <c r="BJ11656" s="138"/>
      <c r="BK11656" s="138"/>
      <c r="BL11656" s="138"/>
      <c r="BM11656" s="138"/>
    </row>
    <row r="11657" spans="62:65" ht="13" thickBot="1">
      <c r="BJ11657" s="138"/>
      <c r="BK11657" s="138"/>
      <c r="BL11657" s="138"/>
      <c r="BM11657" s="138"/>
    </row>
    <row r="11658" spans="62:65" ht="13" thickBot="1">
      <c r="BJ11658" s="138"/>
      <c r="BK11658" s="138"/>
      <c r="BL11658" s="138"/>
      <c r="BM11658" s="138"/>
    </row>
    <row r="11659" spans="62:65" ht="13" thickBot="1">
      <c r="BJ11659" s="138"/>
      <c r="BK11659" s="138"/>
      <c r="BL11659" s="138"/>
      <c r="BM11659" s="138"/>
    </row>
    <row r="11660" spans="62:65" ht="13" thickBot="1">
      <c r="BJ11660" s="138"/>
      <c r="BK11660" s="138"/>
      <c r="BL11660" s="138"/>
      <c r="BM11660" s="138"/>
    </row>
    <row r="11661" spans="62:65" ht="13" thickBot="1">
      <c r="BJ11661" s="138"/>
      <c r="BK11661" s="138"/>
      <c r="BL11661" s="138"/>
      <c r="BM11661" s="138"/>
    </row>
    <row r="11662" spans="62:65" ht="13" thickBot="1">
      <c r="BJ11662" s="138"/>
      <c r="BK11662" s="138"/>
      <c r="BL11662" s="138"/>
      <c r="BM11662" s="138"/>
    </row>
    <row r="11663" spans="62:65" ht="13" thickBot="1">
      <c r="BJ11663" s="138"/>
      <c r="BK11663" s="138"/>
      <c r="BL11663" s="138"/>
      <c r="BM11663" s="138"/>
    </row>
    <row r="11664" spans="62:65" ht="13" thickBot="1">
      <c r="BJ11664" s="138"/>
      <c r="BK11664" s="138"/>
      <c r="BL11664" s="138"/>
      <c r="BM11664" s="138"/>
    </row>
    <row r="11665" spans="62:65" ht="13" thickBot="1">
      <c r="BJ11665" s="138"/>
      <c r="BK11665" s="138"/>
      <c r="BL11665" s="138"/>
      <c r="BM11665" s="138"/>
    </row>
    <row r="11666" spans="62:65" ht="13" thickBot="1">
      <c r="BJ11666" s="138"/>
      <c r="BK11666" s="138"/>
      <c r="BL11666" s="138"/>
      <c r="BM11666" s="138"/>
    </row>
    <row r="11667" spans="62:65" ht="13" thickBot="1">
      <c r="BJ11667" s="138"/>
      <c r="BK11667" s="138"/>
      <c r="BL11667" s="138"/>
      <c r="BM11667" s="138"/>
    </row>
    <row r="11668" spans="62:65" ht="13" thickBot="1">
      <c r="BJ11668" s="138"/>
      <c r="BK11668" s="138"/>
      <c r="BL11668" s="138"/>
      <c r="BM11668" s="138"/>
    </row>
    <row r="11669" spans="62:65" ht="13" thickBot="1">
      <c r="BJ11669" s="138"/>
      <c r="BK11669" s="138"/>
      <c r="BL11669" s="138"/>
      <c r="BM11669" s="138"/>
    </row>
    <row r="11670" spans="62:65" ht="13" thickBot="1">
      <c r="BJ11670" s="138"/>
      <c r="BK11670" s="138"/>
      <c r="BL11670" s="138"/>
      <c r="BM11670" s="138"/>
    </row>
    <row r="11671" spans="62:65" ht="13" thickBot="1">
      <c r="BJ11671" s="138"/>
      <c r="BK11671" s="138"/>
      <c r="BL11671" s="138"/>
      <c r="BM11671" s="138"/>
    </row>
    <row r="11672" spans="62:65" ht="13" thickBot="1">
      <c r="BJ11672" s="138"/>
      <c r="BK11672" s="138"/>
      <c r="BL11672" s="138"/>
      <c r="BM11672" s="138"/>
    </row>
    <row r="11673" spans="62:65" ht="13" thickBot="1">
      <c r="BJ11673" s="138"/>
      <c r="BK11673" s="138"/>
      <c r="BL11673" s="138"/>
      <c r="BM11673" s="138"/>
    </row>
    <row r="11674" spans="62:65" ht="13" thickBot="1">
      <c r="BJ11674" s="138"/>
      <c r="BK11674" s="138"/>
      <c r="BL11674" s="138"/>
      <c r="BM11674" s="138"/>
    </row>
    <row r="11675" spans="62:65" ht="13" thickBot="1">
      <c r="BJ11675" s="138"/>
      <c r="BK11675" s="138"/>
      <c r="BL11675" s="138"/>
      <c r="BM11675" s="138"/>
    </row>
    <row r="11676" spans="62:65" ht="13" thickBot="1">
      <c r="BJ11676" s="138"/>
      <c r="BK11676" s="138"/>
      <c r="BL11676" s="138"/>
      <c r="BM11676" s="138"/>
    </row>
    <row r="11677" spans="62:65" ht="13" thickBot="1">
      <c r="BJ11677" s="138"/>
      <c r="BK11677" s="138"/>
      <c r="BL11677" s="138"/>
      <c r="BM11677" s="138"/>
    </row>
    <row r="11678" spans="62:65" ht="13" thickBot="1">
      <c r="BJ11678" s="138"/>
      <c r="BK11678" s="138"/>
      <c r="BL11678" s="138"/>
      <c r="BM11678" s="138"/>
    </row>
    <row r="11679" spans="62:65" ht="13" thickBot="1">
      <c r="BJ11679" s="138"/>
      <c r="BK11679" s="138"/>
      <c r="BL11679" s="138"/>
      <c r="BM11679" s="138"/>
    </row>
    <row r="11680" spans="62:65" ht="13" thickBot="1">
      <c r="BJ11680" s="138"/>
      <c r="BK11680" s="138"/>
      <c r="BL11680" s="138"/>
      <c r="BM11680" s="138"/>
    </row>
    <row r="11681" spans="62:65" ht="13" thickBot="1">
      <c r="BJ11681" s="138"/>
      <c r="BK11681" s="138"/>
      <c r="BL11681" s="138"/>
      <c r="BM11681" s="138"/>
    </row>
    <row r="11682" spans="62:65" ht="13" thickBot="1">
      <c r="BJ11682" s="138"/>
      <c r="BK11682" s="138"/>
      <c r="BL11682" s="138"/>
      <c r="BM11682" s="138"/>
    </row>
    <row r="11683" spans="62:65" ht="13" thickBot="1">
      <c r="BJ11683" s="138"/>
      <c r="BK11683" s="138"/>
      <c r="BL11683" s="138"/>
      <c r="BM11683" s="138"/>
    </row>
    <row r="11684" spans="62:65" ht="13" thickBot="1">
      <c r="BJ11684" s="138"/>
      <c r="BK11684" s="138"/>
      <c r="BL11684" s="138"/>
      <c r="BM11684" s="138"/>
    </row>
    <row r="11685" spans="62:65" ht="13" thickBot="1">
      <c r="BJ11685" s="138"/>
      <c r="BK11685" s="138"/>
      <c r="BL11685" s="138"/>
      <c r="BM11685" s="138"/>
    </row>
    <row r="11686" spans="62:65" ht="13" thickBot="1">
      <c r="BJ11686" s="138"/>
      <c r="BK11686" s="138"/>
      <c r="BL11686" s="138"/>
      <c r="BM11686" s="138"/>
    </row>
    <row r="11687" spans="62:65" ht="13" thickBot="1">
      <c r="BJ11687" s="138"/>
      <c r="BK11687" s="138"/>
      <c r="BL11687" s="138"/>
      <c r="BM11687" s="138"/>
    </row>
    <row r="11688" spans="62:65" ht="13" thickBot="1">
      <c r="BJ11688" s="138"/>
      <c r="BK11688" s="138"/>
      <c r="BL11688" s="138"/>
      <c r="BM11688" s="138"/>
    </row>
    <row r="11689" spans="62:65" ht="13" thickBot="1">
      <c r="BJ11689" s="138"/>
      <c r="BK11689" s="138"/>
      <c r="BL11689" s="138"/>
      <c r="BM11689" s="138"/>
    </row>
    <row r="11690" spans="62:65" ht="13" thickBot="1">
      <c r="BJ11690" s="138"/>
      <c r="BK11690" s="138"/>
      <c r="BL11690" s="138"/>
      <c r="BM11690" s="138"/>
    </row>
    <row r="11691" spans="62:65" ht="13" thickBot="1">
      <c r="BJ11691" s="138"/>
      <c r="BK11691" s="138"/>
      <c r="BL11691" s="138"/>
      <c r="BM11691" s="138"/>
    </row>
    <row r="11692" spans="62:65" ht="13" thickBot="1">
      <c r="BJ11692" s="138"/>
      <c r="BK11692" s="138"/>
      <c r="BL11692" s="138"/>
      <c r="BM11692" s="138"/>
    </row>
    <row r="11693" spans="62:65" ht="13" thickBot="1">
      <c r="BJ11693" s="138"/>
      <c r="BK11693" s="138"/>
      <c r="BL11693" s="138"/>
      <c r="BM11693" s="138"/>
    </row>
    <row r="11694" spans="62:65" ht="13" thickBot="1">
      <c r="BJ11694" s="138"/>
      <c r="BK11694" s="138"/>
      <c r="BL11694" s="138"/>
      <c r="BM11694" s="138"/>
    </row>
    <row r="11695" spans="62:65" ht="13" thickBot="1">
      <c r="BJ11695" s="138"/>
      <c r="BK11695" s="138"/>
      <c r="BL11695" s="138"/>
      <c r="BM11695" s="138"/>
    </row>
    <row r="11696" spans="62:65" ht="13" thickBot="1">
      <c r="BJ11696" s="138"/>
      <c r="BK11696" s="138"/>
      <c r="BL11696" s="138"/>
      <c r="BM11696" s="138"/>
    </row>
    <row r="11697" spans="62:65" ht="13" thickBot="1">
      <c r="BJ11697" s="138"/>
      <c r="BK11697" s="138"/>
      <c r="BL11697" s="138"/>
      <c r="BM11697" s="138"/>
    </row>
    <row r="11698" spans="62:65" ht="13" thickBot="1">
      <c r="BJ11698" s="138"/>
      <c r="BK11698" s="138"/>
      <c r="BL11698" s="138"/>
      <c r="BM11698" s="138"/>
    </row>
    <row r="11699" spans="62:65" ht="13" thickBot="1">
      <c r="BJ11699" s="138"/>
      <c r="BK11699" s="138"/>
      <c r="BL11699" s="138"/>
      <c r="BM11699" s="138"/>
    </row>
    <row r="11700" spans="62:65" ht="13" thickBot="1">
      <c r="BJ11700" s="138"/>
      <c r="BK11700" s="138"/>
      <c r="BL11700" s="138"/>
      <c r="BM11700" s="138"/>
    </row>
    <row r="11701" spans="62:65" ht="13" thickBot="1">
      <c r="BJ11701" s="138"/>
      <c r="BK11701" s="138"/>
      <c r="BL11701" s="138"/>
      <c r="BM11701" s="138"/>
    </row>
    <row r="11702" spans="62:65" ht="13" thickBot="1">
      <c r="BJ11702" s="138"/>
      <c r="BK11702" s="138"/>
      <c r="BL11702" s="138"/>
      <c r="BM11702" s="138"/>
    </row>
    <row r="11703" spans="62:65" ht="13" thickBot="1">
      <c r="BJ11703" s="138"/>
      <c r="BK11703" s="138"/>
      <c r="BL11703" s="138"/>
      <c r="BM11703" s="138"/>
    </row>
    <row r="11704" spans="62:65" ht="13" thickBot="1">
      <c r="BJ11704" s="138"/>
      <c r="BK11704" s="138"/>
      <c r="BL11704" s="138"/>
      <c r="BM11704" s="138"/>
    </row>
    <row r="11705" spans="62:65" ht="13" thickBot="1">
      <c r="BJ11705" s="138"/>
      <c r="BK11705" s="138"/>
      <c r="BL11705" s="138"/>
      <c r="BM11705" s="138"/>
    </row>
    <row r="11706" spans="62:65" ht="13" thickBot="1">
      <c r="BJ11706" s="138"/>
      <c r="BK11706" s="138"/>
      <c r="BL11706" s="138"/>
      <c r="BM11706" s="138"/>
    </row>
    <row r="11707" spans="62:65" ht="13" thickBot="1">
      <c r="BJ11707" s="138"/>
      <c r="BK11707" s="138"/>
      <c r="BL11707" s="138"/>
      <c r="BM11707" s="138"/>
    </row>
    <row r="11708" spans="62:65" ht="13" thickBot="1">
      <c r="BJ11708" s="138"/>
      <c r="BK11708" s="138"/>
      <c r="BL11708" s="138"/>
      <c r="BM11708" s="138"/>
    </row>
    <row r="11709" spans="62:65" ht="13" thickBot="1">
      <c r="BJ11709" s="138"/>
      <c r="BK11709" s="138"/>
      <c r="BL11709" s="138"/>
      <c r="BM11709" s="138"/>
    </row>
    <row r="11710" spans="62:65" ht="13" thickBot="1">
      <c r="BJ11710" s="138"/>
      <c r="BK11710" s="138"/>
      <c r="BL11710" s="138"/>
      <c r="BM11710" s="138"/>
    </row>
    <row r="11711" spans="62:65" ht="13" thickBot="1">
      <c r="BJ11711" s="138"/>
      <c r="BK11711" s="138"/>
      <c r="BL11711" s="138"/>
      <c r="BM11711" s="138"/>
    </row>
    <row r="11712" spans="62:65" ht="13" thickBot="1">
      <c r="BJ11712" s="138"/>
      <c r="BK11712" s="138"/>
      <c r="BL11712" s="138"/>
      <c r="BM11712" s="138"/>
    </row>
    <row r="11713" spans="62:65" ht="13" thickBot="1">
      <c r="BJ11713" s="138"/>
      <c r="BK11713" s="138"/>
      <c r="BL11713" s="138"/>
      <c r="BM11713" s="138"/>
    </row>
    <row r="11714" spans="62:65" ht="13" thickBot="1">
      <c r="BJ11714" s="138"/>
      <c r="BK11714" s="138"/>
      <c r="BL11714" s="138"/>
      <c r="BM11714" s="138"/>
    </row>
    <row r="11715" spans="62:65" ht="13" thickBot="1">
      <c r="BJ11715" s="138"/>
      <c r="BK11715" s="138"/>
      <c r="BL11715" s="138"/>
      <c r="BM11715" s="138"/>
    </row>
    <row r="11716" spans="62:65" ht="13" thickBot="1">
      <c r="BJ11716" s="138"/>
      <c r="BK11716" s="138"/>
      <c r="BL11716" s="138"/>
      <c r="BM11716" s="138"/>
    </row>
    <row r="11717" spans="62:65" ht="13" thickBot="1">
      <c r="BJ11717" s="138"/>
      <c r="BK11717" s="138"/>
      <c r="BL11717" s="138"/>
      <c r="BM11717" s="138"/>
    </row>
    <row r="11718" spans="62:65" ht="13" thickBot="1">
      <c r="BJ11718" s="138"/>
      <c r="BK11718" s="138"/>
      <c r="BL11718" s="138"/>
      <c r="BM11718" s="138"/>
    </row>
    <row r="11719" spans="62:65" ht="13" thickBot="1">
      <c r="BJ11719" s="138"/>
      <c r="BK11719" s="138"/>
      <c r="BL11719" s="138"/>
      <c r="BM11719" s="138"/>
    </row>
    <row r="11720" spans="62:65" ht="13" thickBot="1">
      <c r="BJ11720" s="138"/>
      <c r="BK11720" s="138"/>
      <c r="BL11720" s="138"/>
      <c r="BM11720" s="138"/>
    </row>
    <row r="11721" spans="62:65" ht="13" thickBot="1">
      <c r="BJ11721" s="138"/>
      <c r="BK11721" s="138"/>
      <c r="BL11721" s="138"/>
      <c r="BM11721" s="138"/>
    </row>
    <row r="11722" spans="62:65" ht="13" thickBot="1">
      <c r="BJ11722" s="138"/>
      <c r="BK11722" s="138"/>
      <c r="BL11722" s="138"/>
      <c r="BM11722" s="138"/>
    </row>
    <row r="11723" spans="62:65" ht="13" thickBot="1">
      <c r="BJ11723" s="138"/>
      <c r="BK11723" s="138"/>
      <c r="BL11723" s="138"/>
      <c r="BM11723" s="138"/>
    </row>
    <row r="11724" spans="62:65" ht="13" thickBot="1">
      <c r="BJ11724" s="138"/>
      <c r="BK11724" s="138"/>
      <c r="BL11724" s="138"/>
      <c r="BM11724" s="138"/>
    </row>
    <row r="11725" spans="62:65" ht="13" thickBot="1">
      <c r="BJ11725" s="138"/>
      <c r="BK11725" s="138"/>
      <c r="BL11725" s="138"/>
      <c r="BM11725" s="138"/>
    </row>
    <row r="11726" spans="62:65" ht="13" thickBot="1">
      <c r="BJ11726" s="138"/>
      <c r="BK11726" s="138"/>
      <c r="BL11726" s="138"/>
      <c r="BM11726" s="138"/>
    </row>
    <row r="11727" spans="62:65" ht="13" thickBot="1">
      <c r="BJ11727" s="138"/>
      <c r="BK11727" s="138"/>
      <c r="BL11727" s="138"/>
      <c r="BM11727" s="138"/>
    </row>
    <row r="11728" spans="62:65" ht="13" thickBot="1">
      <c r="BJ11728" s="138"/>
      <c r="BK11728" s="138"/>
      <c r="BL11728" s="138"/>
      <c r="BM11728" s="138"/>
    </row>
    <row r="11729" spans="62:65" ht="13" thickBot="1">
      <c r="BJ11729" s="138"/>
      <c r="BK11729" s="138"/>
      <c r="BL11729" s="138"/>
      <c r="BM11729" s="138"/>
    </row>
    <row r="11730" spans="62:65" ht="13" thickBot="1">
      <c r="BJ11730" s="138"/>
      <c r="BK11730" s="138"/>
      <c r="BL11730" s="138"/>
      <c r="BM11730" s="138"/>
    </row>
    <row r="11731" spans="62:65" ht="13" thickBot="1">
      <c r="BJ11731" s="138"/>
      <c r="BK11731" s="138"/>
      <c r="BL11731" s="138"/>
      <c r="BM11731" s="138"/>
    </row>
    <row r="11732" spans="62:65" ht="13" thickBot="1">
      <c r="BJ11732" s="138"/>
      <c r="BK11732" s="138"/>
      <c r="BL11732" s="138"/>
      <c r="BM11732" s="138"/>
    </row>
    <row r="11733" spans="62:65" ht="13" thickBot="1">
      <c r="BJ11733" s="138"/>
      <c r="BK11733" s="138"/>
      <c r="BL11733" s="138"/>
      <c r="BM11733" s="138"/>
    </row>
    <row r="11734" spans="62:65" ht="13" thickBot="1">
      <c r="BJ11734" s="138"/>
      <c r="BK11734" s="138"/>
      <c r="BL11734" s="138"/>
      <c r="BM11734" s="138"/>
    </row>
    <row r="11735" spans="62:65" ht="13" thickBot="1">
      <c r="BJ11735" s="138"/>
      <c r="BK11735" s="138"/>
      <c r="BL11735" s="138"/>
      <c r="BM11735" s="138"/>
    </row>
    <row r="11736" spans="62:65" ht="13" thickBot="1">
      <c r="BJ11736" s="138"/>
      <c r="BK11736" s="138"/>
      <c r="BL11736" s="138"/>
      <c r="BM11736" s="138"/>
    </row>
    <row r="11737" spans="62:65" ht="13" thickBot="1">
      <c r="BJ11737" s="138"/>
      <c r="BK11737" s="138"/>
      <c r="BL11737" s="138"/>
      <c r="BM11737" s="138"/>
    </row>
    <row r="11738" spans="62:65" ht="13" thickBot="1">
      <c r="BJ11738" s="138"/>
      <c r="BK11738" s="138"/>
      <c r="BL11738" s="138"/>
      <c r="BM11738" s="138"/>
    </row>
    <row r="11739" spans="62:65" ht="13" thickBot="1">
      <c r="BJ11739" s="138"/>
      <c r="BK11739" s="138"/>
      <c r="BL11739" s="138"/>
      <c r="BM11739" s="138"/>
    </row>
    <row r="11740" spans="62:65" ht="13" thickBot="1">
      <c r="BJ11740" s="138"/>
      <c r="BK11740" s="138"/>
      <c r="BL11740" s="138"/>
      <c r="BM11740" s="138"/>
    </row>
    <row r="11741" spans="62:65" ht="13" thickBot="1">
      <c r="BJ11741" s="138"/>
      <c r="BK11741" s="138"/>
      <c r="BL11741" s="138"/>
      <c r="BM11741" s="138"/>
    </row>
    <row r="11742" spans="62:65" ht="13" thickBot="1">
      <c r="BJ11742" s="138"/>
      <c r="BK11742" s="138"/>
      <c r="BL11742" s="138"/>
      <c r="BM11742" s="138"/>
    </row>
    <row r="11743" spans="62:65" ht="13" thickBot="1">
      <c r="BJ11743" s="138"/>
      <c r="BK11743" s="138"/>
      <c r="BL11743" s="138"/>
      <c r="BM11743" s="138"/>
    </row>
    <row r="11744" spans="62:65" ht="13" thickBot="1">
      <c r="BJ11744" s="138"/>
      <c r="BK11744" s="138"/>
      <c r="BL11744" s="138"/>
      <c r="BM11744" s="138"/>
    </row>
    <row r="11745" spans="62:65" ht="13" thickBot="1">
      <c r="BJ11745" s="138"/>
      <c r="BK11745" s="138"/>
      <c r="BL11745" s="138"/>
      <c r="BM11745" s="138"/>
    </row>
    <row r="11746" spans="62:65" ht="13" thickBot="1">
      <c r="BJ11746" s="138"/>
      <c r="BK11746" s="138"/>
      <c r="BL11746" s="138"/>
      <c r="BM11746" s="138"/>
    </row>
    <row r="11747" spans="62:65" ht="13" thickBot="1">
      <c r="BJ11747" s="138"/>
      <c r="BK11747" s="138"/>
      <c r="BL11747" s="138"/>
      <c r="BM11747" s="138"/>
    </row>
    <row r="11748" spans="62:65" ht="13" thickBot="1">
      <c r="BJ11748" s="138"/>
      <c r="BK11748" s="138"/>
      <c r="BL11748" s="138"/>
      <c r="BM11748" s="138"/>
    </row>
    <row r="11749" spans="62:65" ht="13" thickBot="1">
      <c r="BJ11749" s="138"/>
      <c r="BK11749" s="138"/>
      <c r="BL11749" s="138"/>
      <c r="BM11749" s="138"/>
    </row>
    <row r="11750" spans="62:65" ht="13" thickBot="1">
      <c r="BJ11750" s="138"/>
      <c r="BK11750" s="138"/>
      <c r="BL11750" s="138"/>
      <c r="BM11750" s="138"/>
    </row>
    <row r="11751" spans="62:65" ht="13" thickBot="1">
      <c r="BJ11751" s="138"/>
      <c r="BK11751" s="138"/>
      <c r="BL11751" s="138"/>
      <c r="BM11751" s="138"/>
    </row>
    <row r="11752" spans="62:65" ht="13" thickBot="1">
      <c r="BJ11752" s="138"/>
      <c r="BK11752" s="138"/>
      <c r="BL11752" s="138"/>
      <c r="BM11752" s="138"/>
    </row>
    <row r="11753" spans="62:65" ht="13" thickBot="1">
      <c r="BJ11753" s="138"/>
      <c r="BK11753" s="138"/>
      <c r="BL11753" s="138"/>
      <c r="BM11753" s="138"/>
    </row>
    <row r="11754" spans="62:65" ht="13" thickBot="1">
      <c r="BJ11754" s="138"/>
      <c r="BK11754" s="138"/>
      <c r="BL11754" s="138"/>
      <c r="BM11754" s="138"/>
    </row>
    <row r="11755" spans="62:65" ht="13" thickBot="1">
      <c r="BJ11755" s="138"/>
      <c r="BK11755" s="138"/>
      <c r="BL11755" s="138"/>
      <c r="BM11755" s="138"/>
    </row>
    <row r="11756" spans="62:65" ht="13" thickBot="1">
      <c r="BJ11756" s="138"/>
      <c r="BK11756" s="138"/>
      <c r="BL11756" s="138"/>
      <c r="BM11756" s="138"/>
    </row>
    <row r="11757" spans="62:65" ht="13" thickBot="1">
      <c r="BJ11757" s="138"/>
      <c r="BK11757" s="138"/>
      <c r="BL11757" s="138"/>
      <c r="BM11757" s="138"/>
    </row>
    <row r="11758" spans="62:65" ht="13" thickBot="1">
      <c r="BJ11758" s="138"/>
      <c r="BK11758" s="138"/>
      <c r="BL11758" s="138"/>
      <c r="BM11758" s="138"/>
    </row>
    <row r="11759" spans="62:65" ht="13" thickBot="1">
      <c r="BJ11759" s="138"/>
      <c r="BK11759" s="138"/>
      <c r="BL11759" s="138"/>
      <c r="BM11759" s="138"/>
    </row>
    <row r="11760" spans="62:65" ht="13" thickBot="1">
      <c r="BJ11760" s="138"/>
      <c r="BK11760" s="138"/>
      <c r="BL11760" s="138"/>
      <c r="BM11760" s="138"/>
    </row>
    <row r="11761" spans="62:65" ht="13" thickBot="1">
      <c r="BJ11761" s="138"/>
      <c r="BK11761" s="138"/>
      <c r="BL11761" s="138"/>
      <c r="BM11761" s="138"/>
    </row>
    <row r="11762" spans="62:65" ht="13" thickBot="1">
      <c r="BJ11762" s="138"/>
      <c r="BK11762" s="138"/>
      <c r="BL11762" s="138"/>
      <c r="BM11762" s="138"/>
    </row>
    <row r="11763" spans="62:65" ht="13" thickBot="1">
      <c r="BJ11763" s="138"/>
      <c r="BK11763" s="138"/>
      <c r="BL11763" s="138"/>
      <c r="BM11763" s="138"/>
    </row>
    <row r="11764" spans="62:65" ht="13" thickBot="1">
      <c r="BJ11764" s="138"/>
      <c r="BK11764" s="138"/>
      <c r="BL11764" s="138"/>
      <c r="BM11764" s="138"/>
    </row>
    <row r="11765" spans="62:65" ht="13" thickBot="1">
      <c r="BJ11765" s="138"/>
      <c r="BK11765" s="138"/>
      <c r="BL11765" s="138"/>
      <c r="BM11765" s="138"/>
    </row>
    <row r="11766" spans="62:65" ht="13" thickBot="1">
      <c r="BJ11766" s="138"/>
      <c r="BK11766" s="138"/>
      <c r="BL11766" s="138"/>
      <c r="BM11766" s="138"/>
    </row>
    <row r="11767" spans="62:65" ht="13" thickBot="1">
      <c r="BJ11767" s="138"/>
      <c r="BK11767" s="138"/>
      <c r="BL11767" s="138"/>
      <c r="BM11767" s="138"/>
    </row>
    <row r="11768" spans="62:65" ht="13" thickBot="1">
      <c r="BJ11768" s="138"/>
      <c r="BK11768" s="138"/>
      <c r="BL11768" s="138"/>
      <c r="BM11768" s="138"/>
    </row>
    <row r="11769" spans="62:65" ht="13" thickBot="1">
      <c r="BJ11769" s="138"/>
      <c r="BK11769" s="138"/>
      <c r="BL11769" s="138"/>
      <c r="BM11769" s="138"/>
    </row>
    <row r="11770" spans="62:65" ht="13" thickBot="1">
      <c r="BJ11770" s="138"/>
      <c r="BK11770" s="138"/>
      <c r="BL11770" s="138"/>
      <c r="BM11770" s="138"/>
    </row>
    <row r="11771" spans="62:65" ht="13" thickBot="1">
      <c r="BJ11771" s="138"/>
      <c r="BK11771" s="138"/>
      <c r="BL11771" s="138"/>
      <c r="BM11771" s="138"/>
    </row>
    <row r="11772" spans="62:65" ht="13" thickBot="1">
      <c r="BJ11772" s="138"/>
      <c r="BK11772" s="138"/>
      <c r="BL11772" s="138"/>
      <c r="BM11772" s="138"/>
    </row>
    <row r="11773" spans="62:65" ht="13" thickBot="1">
      <c r="BJ11773" s="138"/>
      <c r="BK11773" s="138"/>
      <c r="BL11773" s="138"/>
      <c r="BM11773" s="138"/>
    </row>
    <row r="11774" spans="62:65" ht="13" thickBot="1">
      <c r="BJ11774" s="138"/>
      <c r="BK11774" s="138"/>
      <c r="BL11774" s="138"/>
      <c r="BM11774" s="138"/>
    </row>
    <row r="11775" spans="62:65" ht="13" thickBot="1">
      <c r="BJ11775" s="138"/>
      <c r="BK11775" s="138"/>
      <c r="BL11775" s="138"/>
      <c r="BM11775" s="138"/>
    </row>
    <row r="11776" spans="62:65" ht="13" thickBot="1">
      <c r="BJ11776" s="138"/>
      <c r="BK11776" s="138"/>
      <c r="BL11776" s="138"/>
      <c r="BM11776" s="138"/>
    </row>
    <row r="11777" spans="62:65" ht="13" thickBot="1">
      <c r="BJ11777" s="138"/>
      <c r="BK11777" s="138"/>
      <c r="BL11777" s="138"/>
      <c r="BM11777" s="138"/>
    </row>
    <row r="11778" spans="62:65" ht="13" thickBot="1">
      <c r="BJ11778" s="138"/>
      <c r="BK11778" s="138"/>
      <c r="BL11778" s="138"/>
      <c r="BM11778" s="138"/>
    </row>
    <row r="11779" spans="62:65" ht="13" thickBot="1">
      <c r="BJ11779" s="138"/>
      <c r="BK11779" s="138"/>
      <c r="BL11779" s="138"/>
      <c r="BM11779" s="138"/>
    </row>
    <row r="11780" spans="62:65" ht="13" thickBot="1">
      <c r="BJ11780" s="138"/>
      <c r="BK11780" s="138"/>
      <c r="BL11780" s="138"/>
      <c r="BM11780" s="138"/>
    </row>
    <row r="11781" spans="62:65" ht="13" thickBot="1">
      <c r="BJ11781" s="138"/>
      <c r="BK11781" s="138"/>
      <c r="BL11781" s="138"/>
      <c r="BM11781" s="138"/>
    </row>
    <row r="11782" spans="62:65" ht="13" thickBot="1">
      <c r="BJ11782" s="138"/>
      <c r="BK11782" s="138"/>
      <c r="BL11782" s="138"/>
      <c r="BM11782" s="138"/>
    </row>
    <row r="11783" spans="62:65" ht="13" thickBot="1">
      <c r="BJ11783" s="138"/>
      <c r="BK11783" s="138"/>
      <c r="BL11783" s="138"/>
      <c r="BM11783" s="138"/>
    </row>
    <row r="11784" spans="62:65" ht="13" thickBot="1">
      <c r="BJ11784" s="138"/>
      <c r="BK11784" s="138"/>
      <c r="BL11784" s="138"/>
      <c r="BM11784" s="138"/>
    </row>
    <row r="11785" spans="62:65" ht="13" thickBot="1">
      <c r="BJ11785" s="138"/>
      <c r="BK11785" s="138"/>
      <c r="BL11785" s="138"/>
      <c r="BM11785" s="138"/>
    </row>
    <row r="11786" spans="62:65" ht="13" thickBot="1">
      <c r="BJ11786" s="138"/>
      <c r="BK11786" s="138"/>
      <c r="BL11786" s="138"/>
      <c r="BM11786" s="138"/>
    </row>
    <row r="11787" spans="62:65" ht="13" thickBot="1">
      <c r="BJ11787" s="138"/>
      <c r="BK11787" s="138"/>
      <c r="BL11787" s="138"/>
      <c r="BM11787" s="138"/>
    </row>
    <row r="11788" spans="62:65" ht="13" thickBot="1">
      <c r="BJ11788" s="138"/>
      <c r="BK11788" s="138"/>
      <c r="BL11788" s="138"/>
      <c r="BM11788" s="138"/>
    </row>
    <row r="11789" spans="62:65" ht="13" thickBot="1">
      <c r="BJ11789" s="138"/>
      <c r="BK11789" s="138"/>
      <c r="BL11789" s="138"/>
      <c r="BM11789" s="138"/>
    </row>
    <row r="11790" spans="62:65" ht="13" thickBot="1">
      <c r="BJ11790" s="138"/>
      <c r="BK11790" s="138"/>
      <c r="BL11790" s="138"/>
      <c r="BM11790" s="138"/>
    </row>
    <row r="11791" spans="62:65" ht="13" thickBot="1">
      <c r="BJ11791" s="138"/>
      <c r="BK11791" s="138"/>
      <c r="BL11791" s="138"/>
      <c r="BM11791" s="138"/>
    </row>
    <row r="11792" spans="62:65" ht="13" thickBot="1">
      <c r="BJ11792" s="138"/>
      <c r="BK11792" s="138"/>
      <c r="BL11792" s="138"/>
      <c r="BM11792" s="138"/>
    </row>
    <row r="11793" spans="62:65" ht="13" thickBot="1">
      <c r="BJ11793" s="138"/>
      <c r="BK11793" s="138"/>
      <c r="BL11793" s="138"/>
      <c r="BM11793" s="138"/>
    </row>
    <row r="11794" spans="62:65" ht="13" thickBot="1">
      <c r="BJ11794" s="138"/>
      <c r="BK11794" s="138"/>
      <c r="BL11794" s="138"/>
      <c r="BM11794" s="138"/>
    </row>
    <row r="11795" spans="62:65" ht="13" thickBot="1">
      <c r="BJ11795" s="138"/>
      <c r="BK11795" s="138"/>
      <c r="BL11795" s="138"/>
      <c r="BM11795" s="138"/>
    </row>
    <row r="11796" spans="62:65" ht="13" thickBot="1">
      <c r="BJ11796" s="138"/>
      <c r="BK11796" s="138"/>
      <c r="BL11796" s="138"/>
      <c r="BM11796" s="138"/>
    </row>
    <row r="11797" spans="62:65" ht="13" thickBot="1">
      <c r="BJ11797" s="138"/>
      <c r="BK11797" s="138"/>
      <c r="BL11797" s="138"/>
      <c r="BM11797" s="138"/>
    </row>
    <row r="11798" spans="62:65" ht="13" thickBot="1">
      <c r="BJ11798" s="138"/>
      <c r="BK11798" s="138"/>
      <c r="BL11798" s="138"/>
      <c r="BM11798" s="138"/>
    </row>
    <row r="11799" spans="62:65" ht="13" thickBot="1">
      <c r="BJ11799" s="138"/>
      <c r="BK11799" s="138"/>
      <c r="BL11799" s="138"/>
      <c r="BM11799" s="138"/>
    </row>
    <row r="11800" spans="62:65" ht="13" thickBot="1">
      <c r="BJ11800" s="138"/>
      <c r="BK11800" s="138"/>
      <c r="BL11800" s="138"/>
      <c r="BM11800" s="138"/>
    </row>
    <row r="11801" spans="62:65" ht="13" thickBot="1">
      <c r="BJ11801" s="138"/>
      <c r="BK11801" s="138"/>
      <c r="BL11801" s="138"/>
      <c r="BM11801" s="138"/>
    </row>
    <row r="11802" spans="62:65" ht="13" thickBot="1">
      <c r="BJ11802" s="138"/>
      <c r="BK11802" s="138"/>
      <c r="BL11802" s="138"/>
      <c r="BM11802" s="138"/>
    </row>
    <row r="11803" spans="62:65" ht="13" thickBot="1">
      <c r="BJ11803" s="138"/>
      <c r="BK11803" s="138"/>
      <c r="BL11803" s="138"/>
      <c r="BM11803" s="138"/>
    </row>
    <row r="11804" spans="62:65" ht="13" thickBot="1">
      <c r="BJ11804" s="138"/>
      <c r="BK11804" s="138"/>
      <c r="BL11804" s="138"/>
      <c r="BM11804" s="138"/>
    </row>
    <row r="11805" spans="62:65" ht="13" thickBot="1">
      <c r="BJ11805" s="138"/>
      <c r="BK11805" s="138"/>
      <c r="BL11805" s="138"/>
      <c r="BM11805" s="138"/>
    </row>
    <row r="11806" spans="62:65" ht="13" thickBot="1">
      <c r="BJ11806" s="138"/>
      <c r="BK11806" s="138"/>
      <c r="BL11806" s="138"/>
      <c r="BM11806" s="138"/>
    </row>
    <row r="11807" spans="62:65" ht="13" thickBot="1">
      <c r="BJ11807" s="138"/>
      <c r="BK11807" s="138"/>
      <c r="BL11807" s="138"/>
      <c r="BM11807" s="138"/>
    </row>
    <row r="11808" spans="62:65" ht="13" thickBot="1">
      <c r="BJ11808" s="138"/>
      <c r="BK11808" s="138"/>
      <c r="BL11808" s="138"/>
      <c r="BM11808" s="138"/>
    </row>
    <row r="11809" spans="62:65" ht="13" thickBot="1">
      <c r="BJ11809" s="138"/>
      <c r="BK11809" s="138"/>
      <c r="BL11809" s="138"/>
      <c r="BM11809" s="138"/>
    </row>
    <row r="11810" spans="62:65" ht="13" thickBot="1">
      <c r="BJ11810" s="138"/>
      <c r="BK11810" s="138"/>
      <c r="BL11810" s="138"/>
      <c r="BM11810" s="138"/>
    </row>
    <row r="11811" spans="62:65" ht="13" thickBot="1">
      <c r="BJ11811" s="138"/>
      <c r="BK11811" s="138"/>
      <c r="BL11811" s="138"/>
      <c r="BM11811" s="138"/>
    </row>
    <row r="11812" spans="62:65" ht="13" thickBot="1">
      <c r="BJ11812" s="138"/>
      <c r="BK11812" s="138"/>
      <c r="BL11812" s="138"/>
      <c r="BM11812" s="138"/>
    </row>
    <row r="11813" spans="62:65" ht="13" thickBot="1">
      <c r="BJ11813" s="138"/>
      <c r="BK11813" s="138"/>
      <c r="BL11813" s="138"/>
      <c r="BM11813" s="138"/>
    </row>
    <row r="11814" spans="62:65" ht="13" thickBot="1">
      <c r="BJ11814" s="138"/>
      <c r="BK11814" s="138"/>
      <c r="BL11814" s="138"/>
      <c r="BM11814" s="138"/>
    </row>
    <row r="11815" spans="62:65" ht="13" thickBot="1">
      <c r="BJ11815" s="138"/>
      <c r="BK11815" s="138"/>
      <c r="BL11815" s="138"/>
      <c r="BM11815" s="138"/>
    </row>
    <row r="11816" spans="62:65" ht="13" thickBot="1">
      <c r="BJ11816" s="138"/>
      <c r="BK11816" s="138"/>
      <c r="BL11816" s="138"/>
      <c r="BM11816" s="138"/>
    </row>
    <row r="11817" spans="62:65" ht="13" thickBot="1">
      <c r="BJ11817" s="138"/>
      <c r="BK11817" s="138"/>
      <c r="BL11817" s="138"/>
      <c r="BM11817" s="138"/>
    </row>
    <row r="11818" spans="62:65" ht="13" thickBot="1">
      <c r="BJ11818" s="138"/>
      <c r="BK11818" s="138"/>
      <c r="BL11818" s="138"/>
      <c r="BM11818" s="138"/>
    </row>
    <row r="11819" spans="62:65" ht="13" thickBot="1">
      <c r="BJ11819" s="138"/>
      <c r="BK11819" s="138"/>
      <c r="BL11819" s="138"/>
      <c r="BM11819" s="138"/>
    </row>
    <row r="11820" spans="62:65" ht="13" thickBot="1">
      <c r="BJ11820" s="138"/>
      <c r="BK11820" s="138"/>
      <c r="BL11820" s="138"/>
      <c r="BM11820" s="138"/>
    </row>
    <row r="11821" spans="62:65" ht="13" thickBot="1">
      <c r="BJ11821" s="138"/>
      <c r="BK11821" s="138"/>
      <c r="BL11821" s="138"/>
      <c r="BM11821" s="138"/>
    </row>
    <row r="11822" spans="62:65" ht="13" thickBot="1">
      <c r="BJ11822" s="138"/>
      <c r="BK11822" s="138"/>
      <c r="BL11822" s="138"/>
      <c r="BM11822" s="138"/>
    </row>
    <row r="11823" spans="62:65" ht="13" thickBot="1">
      <c r="BJ11823" s="138"/>
      <c r="BK11823" s="138"/>
      <c r="BL11823" s="138"/>
      <c r="BM11823" s="138"/>
    </row>
    <row r="11824" spans="62:65" ht="13" thickBot="1">
      <c r="BJ11824" s="138"/>
      <c r="BK11824" s="138"/>
      <c r="BL11824" s="138"/>
      <c r="BM11824" s="138"/>
    </row>
    <row r="11825" spans="62:65" ht="13" thickBot="1">
      <c r="BJ11825" s="138"/>
      <c r="BK11825" s="138"/>
      <c r="BL11825" s="138"/>
      <c r="BM11825" s="138"/>
    </row>
    <row r="11826" spans="62:65" ht="13" thickBot="1">
      <c r="BJ11826" s="138"/>
      <c r="BK11826" s="138"/>
      <c r="BL11826" s="138"/>
      <c r="BM11826" s="138"/>
    </row>
    <row r="11827" spans="62:65" ht="13" thickBot="1">
      <c r="BJ11827" s="138"/>
      <c r="BK11827" s="138"/>
      <c r="BL11827" s="138"/>
      <c r="BM11827" s="138"/>
    </row>
    <row r="11828" spans="62:65" ht="13" thickBot="1">
      <c r="BJ11828" s="138"/>
      <c r="BK11828" s="138"/>
      <c r="BL11828" s="138"/>
      <c r="BM11828" s="138"/>
    </row>
    <row r="11829" spans="62:65" ht="13" thickBot="1">
      <c r="BJ11829" s="138"/>
      <c r="BK11829" s="138"/>
      <c r="BL11829" s="138"/>
      <c r="BM11829" s="138"/>
    </row>
    <row r="11830" spans="62:65" ht="13" thickBot="1">
      <c r="BJ11830" s="138"/>
      <c r="BK11830" s="138"/>
      <c r="BL11830" s="138"/>
      <c r="BM11830" s="138"/>
    </row>
    <row r="11831" spans="62:65" ht="13" thickBot="1">
      <c r="BJ11831" s="138"/>
      <c r="BK11831" s="138"/>
      <c r="BL11831" s="138"/>
      <c r="BM11831" s="138"/>
    </row>
    <row r="11832" spans="62:65" ht="13" thickBot="1">
      <c r="BJ11832" s="138"/>
      <c r="BK11832" s="138"/>
      <c r="BL11832" s="138"/>
      <c r="BM11832" s="138"/>
    </row>
    <row r="11833" spans="62:65" ht="13" thickBot="1">
      <c r="BJ11833" s="138"/>
      <c r="BK11833" s="138"/>
      <c r="BL11833" s="138"/>
      <c r="BM11833" s="138"/>
    </row>
    <row r="11834" spans="62:65" ht="13" thickBot="1">
      <c r="BJ11834" s="138"/>
      <c r="BK11834" s="138"/>
      <c r="BL11834" s="138"/>
      <c r="BM11834" s="138"/>
    </row>
    <row r="11835" spans="62:65" ht="13" thickBot="1">
      <c r="BJ11835" s="138"/>
      <c r="BK11835" s="138"/>
      <c r="BL11835" s="138"/>
      <c r="BM11835" s="138"/>
    </row>
    <row r="11836" spans="62:65" ht="13" thickBot="1">
      <c r="BJ11836" s="138"/>
      <c r="BK11836" s="138"/>
      <c r="BL11836" s="138"/>
      <c r="BM11836" s="138"/>
    </row>
    <row r="11837" spans="62:65" ht="13" thickBot="1">
      <c r="BJ11837" s="138"/>
      <c r="BK11837" s="138"/>
      <c r="BL11837" s="138"/>
      <c r="BM11837" s="138"/>
    </row>
    <row r="11838" spans="62:65" ht="13" thickBot="1">
      <c r="BJ11838" s="138"/>
      <c r="BK11838" s="138"/>
      <c r="BL11838" s="138"/>
      <c r="BM11838" s="138"/>
    </row>
    <row r="11839" spans="62:65" ht="13" thickBot="1">
      <c r="BJ11839" s="138"/>
      <c r="BK11839" s="138"/>
      <c r="BL11839" s="138"/>
      <c r="BM11839" s="138"/>
    </row>
    <row r="11840" spans="62:65" ht="13" thickBot="1">
      <c r="BJ11840" s="138"/>
      <c r="BK11840" s="138"/>
      <c r="BL11840" s="138"/>
      <c r="BM11840" s="138"/>
    </row>
    <row r="11841" spans="62:65" ht="13" thickBot="1">
      <c r="BJ11841" s="138"/>
      <c r="BK11841" s="138"/>
      <c r="BL11841" s="138"/>
      <c r="BM11841" s="138"/>
    </row>
    <row r="11842" spans="62:65" ht="13" thickBot="1">
      <c r="BJ11842" s="138"/>
      <c r="BK11842" s="138"/>
      <c r="BL11842" s="138"/>
      <c r="BM11842" s="138"/>
    </row>
    <row r="11843" spans="62:65" ht="13" thickBot="1">
      <c r="BJ11843" s="138"/>
      <c r="BK11843" s="138"/>
      <c r="BL11843" s="138"/>
      <c r="BM11843" s="138"/>
    </row>
    <row r="11844" spans="62:65" ht="13" thickBot="1">
      <c r="BJ11844" s="138"/>
      <c r="BK11844" s="138"/>
      <c r="BL11844" s="138"/>
      <c r="BM11844" s="138"/>
    </row>
    <row r="11845" spans="62:65" ht="13" thickBot="1">
      <c r="BJ11845" s="138"/>
      <c r="BK11845" s="138"/>
      <c r="BL11845" s="138"/>
      <c r="BM11845" s="138"/>
    </row>
    <row r="11846" spans="62:65" ht="13" thickBot="1">
      <c r="BJ11846" s="138"/>
      <c r="BK11846" s="138"/>
      <c r="BL11846" s="138"/>
      <c r="BM11846" s="138"/>
    </row>
    <row r="11847" spans="62:65" ht="13" thickBot="1">
      <c r="BJ11847" s="138"/>
      <c r="BK11847" s="138"/>
      <c r="BL11847" s="138"/>
      <c r="BM11847" s="138"/>
    </row>
    <row r="11848" spans="62:65" ht="13" thickBot="1">
      <c r="BJ11848" s="138"/>
      <c r="BK11848" s="138"/>
      <c r="BL11848" s="138"/>
      <c r="BM11848" s="138"/>
    </row>
    <row r="11849" spans="62:65" ht="13" thickBot="1">
      <c r="BJ11849" s="138"/>
      <c r="BK11849" s="138"/>
      <c r="BL11849" s="138"/>
      <c r="BM11849" s="138"/>
    </row>
    <row r="11850" spans="62:65" ht="13" thickBot="1">
      <c r="BJ11850" s="138"/>
      <c r="BK11850" s="138"/>
      <c r="BL11850" s="138"/>
      <c r="BM11850" s="138"/>
    </row>
    <row r="11851" spans="62:65" ht="13" thickBot="1">
      <c r="BJ11851" s="138"/>
      <c r="BK11851" s="138"/>
      <c r="BL11851" s="138"/>
      <c r="BM11851" s="138"/>
    </row>
    <row r="11852" spans="62:65" ht="13" thickBot="1">
      <c r="BJ11852" s="138"/>
      <c r="BK11852" s="138"/>
      <c r="BL11852" s="138"/>
      <c r="BM11852" s="138"/>
    </row>
    <row r="11853" spans="62:65" ht="13" thickBot="1">
      <c r="BJ11853" s="138"/>
      <c r="BK11853" s="138"/>
      <c r="BL11853" s="138"/>
      <c r="BM11853" s="138"/>
    </row>
    <row r="11854" spans="62:65" ht="13" thickBot="1">
      <c r="BJ11854" s="138"/>
      <c r="BK11854" s="138"/>
      <c r="BL11854" s="138"/>
      <c r="BM11854" s="138"/>
    </row>
    <row r="11855" spans="62:65" ht="13" thickBot="1">
      <c r="BJ11855" s="138"/>
      <c r="BK11855" s="138"/>
      <c r="BL11855" s="138"/>
      <c r="BM11855" s="138"/>
    </row>
    <row r="11856" spans="62:65" ht="13" thickBot="1">
      <c r="BJ11856" s="138"/>
      <c r="BK11856" s="138"/>
      <c r="BL11856" s="138"/>
      <c r="BM11856" s="138"/>
    </row>
    <row r="11857" spans="62:65" ht="13" thickBot="1">
      <c r="BJ11857" s="138"/>
      <c r="BK11857" s="138"/>
      <c r="BL11857" s="138"/>
      <c r="BM11857" s="138"/>
    </row>
    <row r="11858" spans="62:65" ht="13" thickBot="1">
      <c r="BJ11858" s="138"/>
      <c r="BK11858" s="138"/>
      <c r="BL11858" s="138"/>
      <c r="BM11858" s="138"/>
    </row>
    <row r="11859" spans="62:65" ht="13" thickBot="1">
      <c r="BJ11859" s="138"/>
      <c r="BK11859" s="138"/>
      <c r="BL11859" s="138"/>
      <c r="BM11859" s="138"/>
    </row>
    <row r="11860" spans="62:65" ht="13" thickBot="1">
      <c r="BJ11860" s="138"/>
      <c r="BK11860" s="138"/>
      <c r="BL11860" s="138"/>
      <c r="BM11860" s="138"/>
    </row>
    <row r="11861" spans="62:65" ht="13" thickBot="1">
      <c r="BJ11861" s="138"/>
      <c r="BK11861" s="138"/>
      <c r="BL11861" s="138"/>
      <c r="BM11861" s="138"/>
    </row>
    <row r="11862" spans="62:65" ht="13" thickBot="1">
      <c r="BJ11862" s="138"/>
      <c r="BK11862" s="138"/>
      <c r="BL11862" s="138"/>
      <c r="BM11862" s="138"/>
    </row>
    <row r="11863" spans="62:65" ht="13" thickBot="1">
      <c r="BJ11863" s="138"/>
      <c r="BK11863" s="138"/>
      <c r="BL11863" s="138"/>
      <c r="BM11863" s="138"/>
    </row>
    <row r="11864" spans="62:65" ht="13" thickBot="1">
      <c r="BJ11864" s="138"/>
      <c r="BK11864" s="138"/>
      <c r="BL11864" s="138"/>
      <c r="BM11864" s="138"/>
    </row>
    <row r="11865" spans="62:65" ht="13" thickBot="1">
      <c r="BJ11865" s="138"/>
      <c r="BK11865" s="138"/>
      <c r="BL11865" s="138"/>
      <c r="BM11865" s="138"/>
    </row>
    <row r="11866" spans="62:65" ht="13" thickBot="1">
      <c r="BJ11866" s="138"/>
      <c r="BK11866" s="138"/>
      <c r="BL11866" s="138"/>
      <c r="BM11866" s="138"/>
    </row>
    <row r="11867" spans="62:65" ht="13" thickBot="1">
      <c r="BJ11867" s="138"/>
      <c r="BK11867" s="138"/>
      <c r="BL11867" s="138"/>
      <c r="BM11867" s="138"/>
    </row>
    <row r="11868" spans="62:65" ht="13" thickBot="1">
      <c r="BJ11868" s="138"/>
      <c r="BK11868" s="138"/>
      <c r="BL11868" s="138"/>
      <c r="BM11868" s="138"/>
    </row>
    <row r="11869" spans="62:65" ht="13" thickBot="1">
      <c r="BJ11869" s="138"/>
      <c r="BK11869" s="138"/>
      <c r="BL11869" s="138"/>
      <c r="BM11869" s="138"/>
    </row>
    <row r="11870" spans="62:65" ht="13" thickBot="1">
      <c r="BJ11870" s="138"/>
      <c r="BK11870" s="138"/>
      <c r="BL11870" s="138"/>
      <c r="BM11870" s="138"/>
    </row>
    <row r="11871" spans="62:65" ht="13" thickBot="1">
      <c r="BJ11871" s="138"/>
      <c r="BK11871" s="138"/>
      <c r="BL11871" s="138"/>
      <c r="BM11871" s="138"/>
    </row>
    <row r="11872" spans="62:65" ht="13" thickBot="1">
      <c r="BJ11872" s="138"/>
      <c r="BK11872" s="138"/>
      <c r="BL11872" s="138"/>
      <c r="BM11872" s="138"/>
    </row>
    <row r="11873" spans="62:65" ht="13" thickBot="1">
      <c r="BJ11873" s="138"/>
      <c r="BK11873" s="138"/>
      <c r="BL11873" s="138"/>
      <c r="BM11873" s="138"/>
    </row>
    <row r="11874" spans="62:65" ht="13" thickBot="1">
      <c r="BJ11874" s="138"/>
      <c r="BK11874" s="138"/>
      <c r="BL11874" s="138"/>
      <c r="BM11874" s="138"/>
    </row>
    <row r="11875" spans="62:65" ht="13" thickBot="1">
      <c r="BJ11875" s="138"/>
      <c r="BK11875" s="138"/>
      <c r="BL11875" s="138"/>
      <c r="BM11875" s="138"/>
    </row>
    <row r="11876" spans="62:65" ht="13" thickBot="1">
      <c r="BJ11876" s="138"/>
      <c r="BK11876" s="138"/>
      <c r="BL11876" s="138"/>
      <c r="BM11876" s="138"/>
    </row>
    <row r="11877" spans="62:65" ht="13" thickBot="1">
      <c r="BJ11877" s="138"/>
      <c r="BK11877" s="138"/>
      <c r="BL11877" s="138"/>
      <c r="BM11877" s="138"/>
    </row>
    <row r="11878" spans="62:65" ht="13" thickBot="1">
      <c r="BJ11878" s="138"/>
      <c r="BK11878" s="138"/>
      <c r="BL11878" s="138"/>
      <c r="BM11878" s="138"/>
    </row>
    <row r="11879" spans="62:65" ht="13" thickBot="1">
      <c r="BJ11879" s="138"/>
      <c r="BK11879" s="138"/>
      <c r="BL11879" s="138"/>
      <c r="BM11879" s="138"/>
    </row>
    <row r="11880" spans="62:65" ht="13" thickBot="1">
      <c r="BJ11880" s="138"/>
      <c r="BK11880" s="138"/>
      <c r="BL11880" s="138"/>
      <c r="BM11880" s="138"/>
    </row>
    <row r="11881" spans="62:65" ht="13" thickBot="1">
      <c r="BJ11881" s="138"/>
      <c r="BK11881" s="138"/>
      <c r="BL11881" s="138"/>
      <c r="BM11881" s="138"/>
    </row>
    <row r="11882" spans="62:65" ht="13" thickBot="1">
      <c r="BJ11882" s="138"/>
      <c r="BK11882" s="138"/>
      <c r="BL11882" s="138"/>
      <c r="BM11882" s="138"/>
    </row>
    <row r="11883" spans="62:65" ht="13" thickBot="1">
      <c r="BJ11883" s="138"/>
      <c r="BK11883" s="138"/>
      <c r="BL11883" s="138"/>
      <c r="BM11883" s="138"/>
    </row>
    <row r="11884" spans="62:65" ht="13" thickBot="1">
      <c r="BJ11884" s="138"/>
      <c r="BK11884" s="138"/>
      <c r="BL11884" s="138"/>
      <c r="BM11884" s="138"/>
    </row>
    <row r="11885" spans="62:65" ht="13" thickBot="1">
      <c r="BJ11885" s="138"/>
      <c r="BK11885" s="138"/>
      <c r="BL11885" s="138"/>
      <c r="BM11885" s="138"/>
    </row>
    <row r="11886" spans="62:65" ht="13" thickBot="1">
      <c r="BJ11886" s="138"/>
      <c r="BK11886" s="138"/>
      <c r="BL11886" s="138"/>
      <c r="BM11886" s="138"/>
    </row>
    <row r="11887" spans="62:65" ht="13" thickBot="1">
      <c r="BJ11887" s="138"/>
      <c r="BK11887" s="138"/>
      <c r="BL11887" s="138"/>
      <c r="BM11887" s="138"/>
    </row>
    <row r="11888" spans="62:65" ht="13" thickBot="1">
      <c r="BJ11888" s="138"/>
      <c r="BK11888" s="138"/>
      <c r="BL11888" s="138"/>
      <c r="BM11888" s="138"/>
    </row>
    <row r="11889" spans="62:65" ht="13" thickBot="1">
      <c r="BJ11889" s="138"/>
      <c r="BK11889" s="138"/>
      <c r="BL11889" s="138"/>
      <c r="BM11889" s="138"/>
    </row>
    <row r="11890" spans="62:65" ht="13" thickBot="1">
      <c r="BJ11890" s="138"/>
      <c r="BK11890" s="138"/>
      <c r="BL11890" s="138"/>
      <c r="BM11890" s="138"/>
    </row>
    <row r="11891" spans="62:65" ht="13" thickBot="1">
      <c r="BJ11891" s="138"/>
      <c r="BK11891" s="138"/>
      <c r="BL11891" s="138"/>
      <c r="BM11891" s="138"/>
    </row>
    <row r="11892" spans="62:65" ht="13" thickBot="1">
      <c r="BJ11892" s="138"/>
      <c r="BK11892" s="138"/>
      <c r="BL11892" s="138"/>
      <c r="BM11892" s="138"/>
    </row>
    <row r="11893" spans="62:65" ht="13" thickBot="1">
      <c r="BJ11893" s="138"/>
      <c r="BK11893" s="138"/>
      <c r="BL11893" s="138"/>
      <c r="BM11893" s="138"/>
    </row>
    <row r="11894" spans="62:65" ht="13" thickBot="1">
      <c r="BJ11894" s="138"/>
      <c r="BK11894" s="138"/>
      <c r="BL11894" s="138"/>
      <c r="BM11894" s="138"/>
    </row>
    <row r="11895" spans="62:65" ht="13" thickBot="1">
      <c r="BJ11895" s="138"/>
      <c r="BK11895" s="138"/>
      <c r="BL11895" s="138"/>
      <c r="BM11895" s="138"/>
    </row>
    <row r="11896" spans="62:65" ht="13" thickBot="1">
      <c r="BJ11896" s="138"/>
      <c r="BK11896" s="138"/>
      <c r="BL11896" s="138"/>
      <c r="BM11896" s="138"/>
    </row>
    <row r="11897" spans="62:65" ht="13" thickBot="1">
      <c r="BJ11897" s="138"/>
      <c r="BK11897" s="138"/>
      <c r="BL11897" s="138"/>
      <c r="BM11897" s="138"/>
    </row>
    <row r="11898" spans="62:65" ht="13" thickBot="1">
      <c r="BJ11898" s="138"/>
      <c r="BK11898" s="138"/>
      <c r="BL11898" s="138"/>
      <c r="BM11898" s="138"/>
    </row>
    <row r="11899" spans="62:65" ht="13" thickBot="1">
      <c r="BJ11899" s="138"/>
      <c r="BK11899" s="138"/>
      <c r="BL11899" s="138"/>
      <c r="BM11899" s="138"/>
    </row>
    <row r="11900" spans="62:65" ht="13" thickBot="1">
      <c r="BJ11900" s="138"/>
      <c r="BK11900" s="138"/>
      <c r="BL11900" s="138"/>
      <c r="BM11900" s="138"/>
    </row>
    <row r="11901" spans="62:65" ht="13" thickBot="1">
      <c r="BJ11901" s="138"/>
      <c r="BK11901" s="138"/>
      <c r="BL11901" s="138"/>
      <c r="BM11901" s="138"/>
    </row>
    <row r="11902" spans="62:65" ht="13" thickBot="1">
      <c r="BJ11902" s="138"/>
      <c r="BK11902" s="138"/>
      <c r="BL11902" s="138"/>
      <c r="BM11902" s="138"/>
    </row>
    <row r="11903" spans="62:65" ht="13" thickBot="1">
      <c r="BJ11903" s="138"/>
      <c r="BK11903" s="138"/>
      <c r="BL11903" s="138"/>
      <c r="BM11903" s="138"/>
    </row>
    <row r="11904" spans="62:65" ht="13" thickBot="1">
      <c r="BJ11904" s="138"/>
      <c r="BK11904" s="138"/>
      <c r="BL11904" s="138"/>
      <c r="BM11904" s="138"/>
    </row>
    <row r="11905" spans="62:65" ht="13" thickBot="1">
      <c r="BJ11905" s="138"/>
      <c r="BK11905" s="138"/>
      <c r="BL11905" s="138"/>
      <c r="BM11905" s="138"/>
    </row>
    <row r="11906" spans="62:65" ht="13" thickBot="1">
      <c r="BJ11906" s="138"/>
      <c r="BK11906" s="138"/>
      <c r="BL11906" s="138"/>
      <c r="BM11906" s="138"/>
    </row>
    <row r="11907" spans="62:65" ht="13" thickBot="1">
      <c r="BJ11907" s="138"/>
      <c r="BK11907" s="138"/>
      <c r="BL11907" s="138"/>
      <c r="BM11907" s="138"/>
    </row>
    <row r="11908" spans="62:65" ht="13" thickBot="1">
      <c r="BJ11908" s="138"/>
      <c r="BK11908" s="138"/>
      <c r="BL11908" s="138"/>
      <c r="BM11908" s="138"/>
    </row>
    <row r="11909" spans="62:65" ht="13" thickBot="1">
      <c r="BJ11909" s="138"/>
      <c r="BK11909" s="138"/>
      <c r="BL11909" s="138"/>
      <c r="BM11909" s="138"/>
    </row>
    <row r="11910" spans="62:65" ht="13" thickBot="1">
      <c r="BJ11910" s="138"/>
      <c r="BK11910" s="138"/>
      <c r="BL11910" s="138"/>
      <c r="BM11910" s="138"/>
    </row>
    <row r="11911" spans="62:65" ht="13" thickBot="1">
      <c r="BJ11911" s="138"/>
      <c r="BK11911" s="138"/>
      <c r="BL11911" s="138"/>
      <c r="BM11911" s="138"/>
    </row>
    <row r="11912" spans="62:65" ht="13" thickBot="1">
      <c r="BJ11912" s="138"/>
      <c r="BK11912" s="138"/>
      <c r="BL11912" s="138"/>
      <c r="BM11912" s="138"/>
    </row>
    <row r="11913" spans="62:65" ht="13" thickBot="1">
      <c r="BJ11913" s="138"/>
      <c r="BK11913" s="138"/>
      <c r="BL11913" s="138"/>
      <c r="BM11913" s="138"/>
    </row>
    <row r="11914" spans="62:65" ht="13" thickBot="1">
      <c r="BJ11914" s="138"/>
      <c r="BK11914" s="138"/>
      <c r="BL11914" s="138"/>
      <c r="BM11914" s="138"/>
    </row>
    <row r="11915" spans="62:65" ht="13" thickBot="1">
      <c r="BJ11915" s="138"/>
      <c r="BK11915" s="138"/>
      <c r="BL11915" s="138"/>
      <c r="BM11915" s="138"/>
    </row>
    <row r="11916" spans="62:65" ht="13" thickBot="1">
      <c r="BJ11916" s="138"/>
      <c r="BK11916" s="138"/>
      <c r="BL11916" s="138"/>
      <c r="BM11916" s="138"/>
    </row>
    <row r="11917" spans="62:65" ht="13" thickBot="1">
      <c r="BJ11917" s="138"/>
      <c r="BK11917" s="138"/>
      <c r="BL11917" s="138"/>
      <c r="BM11917" s="138"/>
    </row>
    <row r="11918" spans="62:65" ht="13" thickBot="1">
      <c r="BJ11918" s="138"/>
      <c r="BK11918" s="138"/>
      <c r="BL11918" s="138"/>
      <c r="BM11918" s="138"/>
    </row>
    <row r="11919" spans="62:65" ht="13" thickBot="1">
      <c r="BJ11919" s="138"/>
      <c r="BK11919" s="138"/>
      <c r="BL11919" s="138"/>
      <c r="BM11919" s="138"/>
    </row>
    <row r="11920" spans="62:65" ht="13" thickBot="1">
      <c r="BJ11920" s="138"/>
      <c r="BK11920" s="138"/>
      <c r="BL11920" s="138"/>
      <c r="BM11920" s="138"/>
    </row>
    <row r="11921" spans="62:65" ht="13" thickBot="1">
      <c r="BJ11921" s="138"/>
      <c r="BK11921" s="138"/>
      <c r="BL11921" s="138"/>
      <c r="BM11921" s="138"/>
    </row>
    <row r="11922" spans="62:65" ht="13" thickBot="1">
      <c r="BJ11922" s="138"/>
      <c r="BK11922" s="138"/>
      <c r="BL11922" s="138"/>
      <c r="BM11922" s="138"/>
    </row>
    <row r="11923" spans="62:65" ht="13" thickBot="1">
      <c r="BJ11923" s="138"/>
      <c r="BK11923" s="138"/>
      <c r="BL11923" s="138"/>
      <c r="BM11923" s="138"/>
    </row>
    <row r="11924" spans="62:65" ht="13" thickBot="1">
      <c r="BJ11924" s="138"/>
      <c r="BK11924" s="138"/>
      <c r="BL11924" s="138"/>
      <c r="BM11924" s="138"/>
    </row>
    <row r="11925" spans="62:65" ht="13" thickBot="1">
      <c r="BJ11925" s="138"/>
      <c r="BK11925" s="138"/>
      <c r="BL11925" s="138"/>
      <c r="BM11925" s="138"/>
    </row>
    <row r="11926" spans="62:65" ht="13" thickBot="1">
      <c r="BJ11926" s="138"/>
      <c r="BK11926" s="138"/>
      <c r="BL11926" s="138"/>
      <c r="BM11926" s="138"/>
    </row>
    <row r="11927" spans="62:65" ht="13" thickBot="1">
      <c r="BJ11927" s="138"/>
      <c r="BK11927" s="138"/>
      <c r="BL11927" s="138"/>
      <c r="BM11927" s="138"/>
    </row>
    <row r="11928" spans="62:65" ht="13" thickBot="1">
      <c r="BJ11928" s="138"/>
      <c r="BK11928" s="138"/>
      <c r="BL11928" s="138"/>
      <c r="BM11928" s="138"/>
    </row>
    <row r="11929" spans="62:65" ht="13" thickBot="1">
      <c r="BJ11929" s="138"/>
      <c r="BK11929" s="138"/>
      <c r="BL11929" s="138"/>
      <c r="BM11929" s="138"/>
    </row>
    <row r="11930" spans="62:65" ht="13" thickBot="1">
      <c r="BJ11930" s="138"/>
      <c r="BK11930" s="138"/>
      <c r="BL11930" s="138"/>
      <c r="BM11930" s="138"/>
    </row>
    <row r="11931" spans="62:65" ht="13" thickBot="1">
      <c r="BJ11931" s="138"/>
      <c r="BK11931" s="138"/>
      <c r="BL11931" s="138"/>
      <c r="BM11931" s="138"/>
    </row>
    <row r="11932" spans="62:65" ht="13" thickBot="1">
      <c r="BJ11932" s="138"/>
      <c r="BK11932" s="138"/>
      <c r="BL11932" s="138"/>
      <c r="BM11932" s="138"/>
    </row>
    <row r="11933" spans="62:65" ht="13" thickBot="1">
      <c r="BJ11933" s="138"/>
      <c r="BK11933" s="138"/>
      <c r="BL11933" s="138"/>
      <c r="BM11933" s="138"/>
    </row>
    <row r="11934" spans="62:65" ht="13" thickBot="1">
      <c r="BJ11934" s="138"/>
      <c r="BK11934" s="138"/>
      <c r="BL11934" s="138"/>
      <c r="BM11934" s="138"/>
    </row>
    <row r="11935" spans="62:65" ht="13" thickBot="1">
      <c r="BJ11935" s="138"/>
      <c r="BK11935" s="138"/>
      <c r="BL11935" s="138"/>
      <c r="BM11935" s="138"/>
    </row>
    <row r="11936" spans="62:65" ht="13" thickBot="1">
      <c r="BJ11936" s="138"/>
      <c r="BK11936" s="138"/>
      <c r="BL11936" s="138"/>
      <c r="BM11936" s="138"/>
    </row>
    <row r="11937" spans="62:65" ht="13" thickBot="1">
      <c r="BJ11937" s="138"/>
      <c r="BK11937" s="138"/>
      <c r="BL11937" s="138"/>
      <c r="BM11937" s="138"/>
    </row>
    <row r="11938" spans="62:65" ht="13" thickBot="1">
      <c r="BJ11938" s="138"/>
      <c r="BK11938" s="138"/>
      <c r="BL11938" s="138"/>
      <c r="BM11938" s="138"/>
    </row>
    <row r="11939" spans="62:65" ht="13" thickBot="1">
      <c r="BJ11939" s="138"/>
      <c r="BK11939" s="138"/>
      <c r="BL11939" s="138"/>
      <c r="BM11939" s="138"/>
    </row>
    <row r="11940" spans="62:65" ht="13" thickBot="1">
      <c r="BJ11940" s="138"/>
      <c r="BK11940" s="138"/>
      <c r="BL11940" s="138"/>
      <c r="BM11940" s="138"/>
    </row>
    <row r="11941" spans="62:65" ht="13" thickBot="1">
      <c r="BJ11941" s="138"/>
      <c r="BK11941" s="138"/>
      <c r="BL11941" s="138"/>
      <c r="BM11941" s="138"/>
    </row>
    <row r="11942" spans="62:65" ht="13" thickBot="1">
      <c r="BJ11942" s="138"/>
      <c r="BK11942" s="138"/>
      <c r="BL11942" s="138"/>
      <c r="BM11942" s="138"/>
    </row>
    <row r="11943" spans="62:65" ht="13" thickBot="1">
      <c r="BJ11943" s="138"/>
      <c r="BK11943" s="138"/>
      <c r="BL11943" s="138"/>
      <c r="BM11943" s="138"/>
    </row>
    <row r="11944" spans="62:65" ht="13" thickBot="1">
      <c r="BJ11944" s="138"/>
      <c r="BK11944" s="138"/>
      <c r="BL11944" s="138"/>
      <c r="BM11944" s="138"/>
    </row>
    <row r="11945" spans="62:65" ht="13" thickBot="1">
      <c r="BJ11945" s="138"/>
      <c r="BK11945" s="138"/>
      <c r="BL11945" s="138"/>
      <c r="BM11945" s="138"/>
    </row>
    <row r="11946" spans="62:65" ht="13" thickBot="1">
      <c r="BJ11946" s="138"/>
      <c r="BK11946" s="138"/>
      <c r="BL11946" s="138"/>
      <c r="BM11946" s="138"/>
    </row>
    <row r="11947" spans="62:65" ht="13" thickBot="1">
      <c r="BJ11947" s="138"/>
      <c r="BK11947" s="138"/>
      <c r="BL11947" s="138"/>
      <c r="BM11947" s="138"/>
    </row>
    <row r="11948" spans="62:65" ht="13" thickBot="1">
      <c r="BJ11948" s="138"/>
      <c r="BK11948" s="138"/>
      <c r="BL11948" s="138"/>
      <c r="BM11948" s="138"/>
    </row>
    <row r="11949" spans="62:65" ht="13" thickBot="1">
      <c r="BJ11949" s="138"/>
      <c r="BK11949" s="138"/>
      <c r="BL11949" s="138"/>
      <c r="BM11949" s="138"/>
    </row>
    <row r="11950" spans="62:65" ht="13" thickBot="1">
      <c r="BJ11950" s="138"/>
      <c r="BK11950" s="138"/>
      <c r="BL11950" s="138"/>
      <c r="BM11950" s="138"/>
    </row>
    <row r="11951" spans="62:65" ht="13" thickBot="1">
      <c r="BJ11951" s="138"/>
      <c r="BK11951" s="138"/>
      <c r="BL11951" s="138"/>
      <c r="BM11951" s="138"/>
    </row>
    <row r="11952" spans="62:65" ht="13" thickBot="1">
      <c r="BJ11952" s="138"/>
      <c r="BK11952" s="138"/>
      <c r="BL11952" s="138"/>
      <c r="BM11952" s="138"/>
    </row>
    <row r="11953" spans="62:65" ht="13" thickBot="1">
      <c r="BJ11953" s="138"/>
      <c r="BK11953" s="138"/>
      <c r="BL11953" s="138"/>
      <c r="BM11953" s="138"/>
    </row>
    <row r="11954" spans="62:65" ht="13" thickBot="1">
      <c r="BJ11954" s="138"/>
      <c r="BK11954" s="138"/>
      <c r="BL11954" s="138"/>
      <c r="BM11954" s="138"/>
    </row>
    <row r="11955" spans="62:65" ht="13" thickBot="1">
      <c r="BJ11955" s="138"/>
      <c r="BK11955" s="138"/>
      <c r="BL11955" s="138"/>
      <c r="BM11955" s="138"/>
    </row>
    <row r="11956" spans="62:65" ht="13" thickBot="1">
      <c r="BJ11956" s="138"/>
      <c r="BK11956" s="138"/>
      <c r="BL11956" s="138"/>
      <c r="BM11956" s="138"/>
    </row>
    <row r="11957" spans="62:65" ht="13" thickBot="1">
      <c r="BJ11957" s="138"/>
      <c r="BK11957" s="138"/>
      <c r="BL11957" s="138"/>
      <c r="BM11957" s="138"/>
    </row>
    <row r="11958" spans="62:65" ht="13" thickBot="1">
      <c r="BJ11958" s="138"/>
      <c r="BK11958" s="138"/>
      <c r="BL11958" s="138"/>
      <c r="BM11958" s="138"/>
    </row>
    <row r="11959" spans="62:65" ht="13" thickBot="1">
      <c r="BJ11959" s="138"/>
      <c r="BK11959" s="138"/>
      <c r="BL11959" s="138"/>
      <c r="BM11959" s="138"/>
    </row>
    <row r="11960" spans="62:65" ht="13" thickBot="1">
      <c r="BJ11960" s="138"/>
      <c r="BK11960" s="138"/>
      <c r="BL11960" s="138"/>
      <c r="BM11960" s="138"/>
    </row>
    <row r="11961" spans="62:65" ht="13" thickBot="1">
      <c r="BJ11961" s="138"/>
      <c r="BK11961" s="138"/>
      <c r="BL11961" s="138"/>
      <c r="BM11961" s="138"/>
    </row>
    <row r="11962" spans="62:65" ht="13" thickBot="1">
      <c r="BJ11962" s="138"/>
      <c r="BK11962" s="138"/>
      <c r="BL11962" s="138"/>
      <c r="BM11962" s="138"/>
    </row>
    <row r="11963" spans="62:65" ht="13" thickBot="1">
      <c r="BJ11963" s="138"/>
      <c r="BK11963" s="138"/>
      <c r="BL11963" s="138"/>
      <c r="BM11963" s="138"/>
    </row>
    <row r="11964" spans="62:65" ht="13" thickBot="1">
      <c r="BJ11964" s="138"/>
      <c r="BK11964" s="138"/>
      <c r="BL11964" s="138"/>
      <c r="BM11964" s="138"/>
    </row>
    <row r="11965" spans="62:65" ht="13" thickBot="1">
      <c r="BJ11965" s="138"/>
      <c r="BK11965" s="138"/>
      <c r="BL11965" s="138"/>
      <c r="BM11965" s="138"/>
    </row>
    <row r="11966" spans="62:65" ht="13" thickBot="1">
      <c r="BJ11966" s="138"/>
      <c r="BK11966" s="138"/>
      <c r="BL11966" s="138"/>
      <c r="BM11966" s="138"/>
    </row>
    <row r="11967" spans="62:65" ht="13" thickBot="1">
      <c r="BJ11967" s="138"/>
      <c r="BK11967" s="138"/>
      <c r="BL11967" s="138"/>
      <c r="BM11967" s="138"/>
    </row>
    <row r="11968" spans="62:65" ht="13" thickBot="1">
      <c r="BJ11968" s="138"/>
      <c r="BK11968" s="138"/>
      <c r="BL11968" s="138"/>
      <c r="BM11968" s="138"/>
    </row>
    <row r="11969" spans="62:65" ht="13" thickBot="1">
      <c r="BJ11969" s="138"/>
      <c r="BK11969" s="138"/>
      <c r="BL11969" s="138"/>
      <c r="BM11969" s="138"/>
    </row>
    <row r="11970" spans="62:65" ht="13" thickBot="1">
      <c r="BJ11970" s="138"/>
      <c r="BK11970" s="138"/>
      <c r="BL11970" s="138"/>
      <c r="BM11970" s="138"/>
    </row>
    <row r="11971" spans="62:65" ht="13" thickBot="1">
      <c r="BJ11971" s="138"/>
      <c r="BK11971" s="138"/>
      <c r="BL11971" s="138"/>
      <c r="BM11971" s="138"/>
    </row>
    <row r="11972" spans="62:65" ht="13" thickBot="1">
      <c r="BJ11972" s="138"/>
      <c r="BK11972" s="138"/>
      <c r="BL11972" s="138"/>
      <c r="BM11972" s="138"/>
    </row>
    <row r="11973" spans="62:65" ht="13" thickBot="1">
      <c r="BJ11973" s="138"/>
      <c r="BK11973" s="138"/>
      <c r="BL11973" s="138"/>
      <c r="BM11973" s="138"/>
    </row>
    <row r="11974" spans="62:65" ht="13" thickBot="1">
      <c r="BJ11974" s="138"/>
      <c r="BK11974" s="138"/>
      <c r="BL11974" s="138"/>
      <c r="BM11974" s="138"/>
    </row>
    <row r="11975" spans="62:65" ht="13" thickBot="1">
      <c r="BJ11975" s="138"/>
      <c r="BK11975" s="138"/>
      <c r="BL11975" s="138"/>
      <c r="BM11975" s="138"/>
    </row>
    <row r="11976" spans="62:65" ht="13" thickBot="1">
      <c r="BJ11976" s="138"/>
      <c r="BK11976" s="138"/>
      <c r="BL11976" s="138"/>
      <c r="BM11976" s="138"/>
    </row>
    <row r="11977" spans="62:65" ht="13" thickBot="1">
      <c r="BJ11977" s="138"/>
      <c r="BK11977" s="138"/>
      <c r="BL11977" s="138"/>
      <c r="BM11977" s="138"/>
    </row>
    <row r="11978" spans="62:65" ht="13" thickBot="1">
      <c r="BJ11978" s="138"/>
      <c r="BK11978" s="138"/>
      <c r="BL11978" s="138"/>
      <c r="BM11978" s="138"/>
    </row>
    <row r="11979" spans="62:65" ht="13" thickBot="1">
      <c r="BJ11979" s="138"/>
      <c r="BK11979" s="138"/>
      <c r="BL11979" s="138"/>
      <c r="BM11979" s="138"/>
    </row>
    <row r="11980" spans="62:65" ht="13" thickBot="1">
      <c r="BJ11980" s="138"/>
      <c r="BK11980" s="138"/>
      <c r="BL11980" s="138"/>
      <c r="BM11980" s="138"/>
    </row>
    <row r="11981" spans="62:65" ht="13" thickBot="1">
      <c r="BJ11981" s="138"/>
      <c r="BK11981" s="138"/>
      <c r="BL11981" s="138"/>
      <c r="BM11981" s="138"/>
    </row>
    <row r="11982" spans="62:65" ht="13" thickBot="1">
      <c r="BJ11982" s="138"/>
      <c r="BK11982" s="138"/>
      <c r="BL11982" s="138"/>
      <c r="BM11982" s="138"/>
    </row>
    <row r="11983" spans="62:65" ht="13" thickBot="1">
      <c r="BJ11983" s="138"/>
      <c r="BK11983" s="138"/>
      <c r="BL11983" s="138"/>
      <c r="BM11983" s="138"/>
    </row>
    <row r="11984" spans="62:65" ht="13" thickBot="1">
      <c r="BJ11984" s="138"/>
      <c r="BK11984" s="138"/>
      <c r="BL11984" s="138"/>
      <c r="BM11984" s="138"/>
    </row>
    <row r="11985" spans="62:65" ht="13" thickBot="1">
      <c r="BJ11985" s="138"/>
      <c r="BK11985" s="138"/>
      <c r="BL11985" s="138"/>
      <c r="BM11985" s="138"/>
    </row>
    <row r="11986" spans="62:65" ht="13" thickBot="1">
      <c r="BJ11986" s="138"/>
      <c r="BK11986" s="138"/>
      <c r="BL11986" s="138"/>
      <c r="BM11986" s="138"/>
    </row>
    <row r="11987" spans="62:65" ht="13" thickBot="1">
      <c r="BJ11987" s="138"/>
      <c r="BK11987" s="138"/>
      <c r="BL11987" s="138"/>
      <c r="BM11987" s="138"/>
    </row>
    <row r="11988" spans="62:65" ht="13" thickBot="1">
      <c r="BJ11988" s="138"/>
      <c r="BK11988" s="138"/>
      <c r="BL11988" s="138"/>
      <c r="BM11988" s="138"/>
    </row>
    <row r="11989" spans="62:65" ht="13" thickBot="1">
      <c r="BJ11989" s="138"/>
      <c r="BK11989" s="138"/>
      <c r="BL11989" s="138"/>
      <c r="BM11989" s="138"/>
    </row>
    <row r="11990" spans="62:65" ht="13" thickBot="1">
      <c r="BJ11990" s="138"/>
      <c r="BK11990" s="138"/>
      <c r="BL11990" s="138"/>
      <c r="BM11990" s="138"/>
    </row>
    <row r="11991" spans="62:65" ht="13" thickBot="1">
      <c r="BJ11991" s="138"/>
      <c r="BK11991" s="138"/>
      <c r="BL11991" s="138"/>
      <c r="BM11991" s="138"/>
    </row>
    <row r="11992" spans="62:65" ht="13" thickBot="1">
      <c r="BJ11992" s="138"/>
      <c r="BK11992" s="138"/>
      <c r="BL11992" s="138"/>
      <c r="BM11992" s="138"/>
    </row>
    <row r="11993" spans="62:65" ht="13" thickBot="1">
      <c r="BJ11993" s="138"/>
      <c r="BK11993" s="138"/>
      <c r="BL11993" s="138"/>
      <c r="BM11993" s="138"/>
    </row>
    <row r="11994" spans="62:65" ht="13" thickBot="1">
      <c r="BJ11994" s="138"/>
      <c r="BK11994" s="138"/>
      <c r="BL11994" s="138"/>
      <c r="BM11994" s="138"/>
    </row>
    <row r="11995" spans="62:65" ht="13" thickBot="1">
      <c r="BJ11995" s="138"/>
      <c r="BK11995" s="138"/>
      <c r="BL11995" s="138"/>
      <c r="BM11995" s="138"/>
    </row>
    <row r="11996" spans="62:65" ht="13" thickBot="1">
      <c r="BJ11996" s="138"/>
      <c r="BK11996" s="138"/>
      <c r="BL11996" s="138"/>
      <c r="BM11996" s="138"/>
    </row>
    <row r="11997" spans="62:65" ht="13" thickBot="1">
      <c r="BJ11997" s="138"/>
      <c r="BK11997" s="138"/>
      <c r="BL11997" s="138"/>
      <c r="BM11997" s="138"/>
    </row>
    <row r="11998" spans="62:65" ht="13" thickBot="1">
      <c r="BJ11998" s="138"/>
      <c r="BK11998" s="138"/>
      <c r="BL11998" s="138"/>
      <c r="BM11998" s="138"/>
    </row>
    <row r="11999" spans="62:65" ht="13" thickBot="1">
      <c r="BJ11999" s="138"/>
      <c r="BK11999" s="138"/>
      <c r="BL11999" s="138"/>
      <c r="BM11999" s="138"/>
    </row>
    <row r="12000" spans="62:65" ht="13" thickBot="1">
      <c r="BJ12000" s="138"/>
      <c r="BK12000" s="138"/>
      <c r="BL12000" s="138"/>
      <c r="BM12000" s="138"/>
    </row>
    <row r="12001" spans="62:65" ht="13" thickBot="1">
      <c r="BJ12001" s="138"/>
      <c r="BK12001" s="138"/>
      <c r="BL12001" s="138"/>
      <c r="BM12001" s="138"/>
    </row>
    <row r="12002" spans="62:65" ht="13" thickBot="1">
      <c r="BJ12002" s="138"/>
      <c r="BK12002" s="138"/>
      <c r="BL12002" s="138"/>
      <c r="BM12002" s="138"/>
    </row>
    <row r="12003" spans="62:65" ht="13" thickBot="1">
      <c r="BJ12003" s="138"/>
      <c r="BK12003" s="138"/>
      <c r="BL12003" s="138"/>
      <c r="BM12003" s="138"/>
    </row>
    <row r="12004" spans="62:65" ht="13" thickBot="1">
      <c r="BJ12004" s="138"/>
      <c r="BK12004" s="138"/>
      <c r="BL12004" s="138"/>
      <c r="BM12004" s="138"/>
    </row>
    <row r="12005" spans="62:65" ht="13" thickBot="1">
      <c r="BJ12005" s="138"/>
      <c r="BK12005" s="138"/>
      <c r="BL12005" s="138"/>
      <c r="BM12005" s="138"/>
    </row>
    <row r="12006" spans="62:65" ht="13" thickBot="1">
      <c r="BJ12006" s="138"/>
      <c r="BK12006" s="138"/>
      <c r="BL12006" s="138"/>
      <c r="BM12006" s="138"/>
    </row>
    <row r="12007" spans="62:65" ht="13" thickBot="1">
      <c r="BJ12007" s="138"/>
      <c r="BK12007" s="138"/>
      <c r="BL12007" s="138"/>
      <c r="BM12007" s="138"/>
    </row>
    <row r="12008" spans="62:65" ht="13" thickBot="1">
      <c r="BJ12008" s="138"/>
      <c r="BK12008" s="138"/>
      <c r="BL12008" s="138"/>
      <c r="BM12008" s="138"/>
    </row>
    <row r="12009" spans="62:65" ht="13" thickBot="1">
      <c r="BJ12009" s="138"/>
      <c r="BK12009" s="138"/>
      <c r="BL12009" s="138"/>
      <c r="BM12009" s="138"/>
    </row>
    <row r="12010" spans="62:65" ht="13" thickBot="1">
      <c r="BJ12010" s="138"/>
      <c r="BK12010" s="138"/>
      <c r="BL12010" s="138"/>
      <c r="BM12010" s="138"/>
    </row>
    <row r="12011" spans="62:65" ht="13" thickBot="1">
      <c r="BJ12011" s="138"/>
      <c r="BK12011" s="138"/>
      <c r="BL12011" s="138"/>
      <c r="BM12011" s="138"/>
    </row>
    <row r="12012" spans="62:65" ht="13" thickBot="1">
      <c r="BJ12012" s="138"/>
      <c r="BK12012" s="138"/>
      <c r="BL12012" s="138"/>
      <c r="BM12012" s="138"/>
    </row>
    <row r="12013" spans="62:65" ht="13" thickBot="1">
      <c r="BJ12013" s="138"/>
      <c r="BK12013" s="138"/>
      <c r="BL12013" s="138"/>
      <c r="BM12013" s="138"/>
    </row>
    <row r="12014" spans="62:65" ht="13" thickBot="1">
      <c r="BJ12014" s="138"/>
      <c r="BK12014" s="138"/>
      <c r="BL12014" s="138"/>
      <c r="BM12014" s="138"/>
    </row>
    <row r="12015" spans="62:65" ht="13" thickBot="1">
      <c r="BJ12015" s="138"/>
      <c r="BK12015" s="138"/>
      <c r="BL12015" s="138"/>
      <c r="BM12015" s="138"/>
    </row>
    <row r="12016" spans="62:65" ht="13" thickBot="1">
      <c r="BJ12016" s="138"/>
      <c r="BK12016" s="138"/>
      <c r="BL12016" s="138"/>
      <c r="BM12016" s="138"/>
    </row>
    <row r="12017" spans="62:65" ht="13" thickBot="1">
      <c r="BJ12017" s="138"/>
      <c r="BK12017" s="138"/>
      <c r="BL12017" s="138"/>
      <c r="BM12017" s="138"/>
    </row>
    <row r="12018" spans="62:65" ht="13" thickBot="1">
      <c r="BJ12018" s="138"/>
      <c r="BK12018" s="138"/>
      <c r="BL12018" s="138"/>
      <c r="BM12018" s="138"/>
    </row>
    <row r="12019" spans="62:65" ht="13" thickBot="1">
      <c r="BJ12019" s="138"/>
      <c r="BK12019" s="138"/>
      <c r="BL12019" s="138"/>
      <c r="BM12019" s="138"/>
    </row>
    <row r="12020" spans="62:65" ht="13" thickBot="1">
      <c r="BJ12020" s="138"/>
      <c r="BK12020" s="138"/>
      <c r="BL12020" s="138"/>
      <c r="BM12020" s="138"/>
    </row>
    <row r="12021" spans="62:65" ht="13" thickBot="1">
      <c r="BJ12021" s="138"/>
      <c r="BK12021" s="138"/>
      <c r="BL12021" s="138"/>
      <c r="BM12021" s="138"/>
    </row>
    <row r="12022" spans="62:65" ht="13" thickBot="1">
      <c r="BJ12022" s="138"/>
      <c r="BK12022" s="138"/>
      <c r="BL12022" s="138"/>
      <c r="BM12022" s="138"/>
    </row>
    <row r="12023" spans="62:65" ht="13" thickBot="1">
      <c r="BJ12023" s="138"/>
      <c r="BK12023" s="138"/>
      <c r="BL12023" s="138"/>
      <c r="BM12023" s="138"/>
    </row>
    <row r="12024" spans="62:65" ht="13" thickBot="1">
      <c r="BJ12024" s="138"/>
      <c r="BK12024" s="138"/>
      <c r="BL12024" s="138"/>
      <c r="BM12024" s="138"/>
    </row>
    <row r="12025" spans="62:65" ht="13" thickBot="1">
      <c r="BJ12025" s="138"/>
      <c r="BK12025" s="138"/>
      <c r="BL12025" s="138"/>
      <c r="BM12025" s="138"/>
    </row>
    <row r="12026" spans="62:65" ht="13" thickBot="1">
      <c r="BJ12026" s="138"/>
      <c r="BK12026" s="138"/>
      <c r="BL12026" s="138"/>
      <c r="BM12026" s="138"/>
    </row>
    <row r="12027" spans="62:65" ht="13" thickBot="1">
      <c r="BJ12027" s="138"/>
      <c r="BK12027" s="138"/>
      <c r="BL12027" s="138"/>
      <c r="BM12027" s="138"/>
    </row>
    <row r="12028" spans="62:65" ht="13" thickBot="1">
      <c r="BJ12028" s="138"/>
      <c r="BK12028" s="138"/>
      <c r="BL12028" s="138"/>
      <c r="BM12028" s="138"/>
    </row>
    <row r="12029" spans="62:65" ht="13" thickBot="1">
      <c r="BJ12029" s="138"/>
      <c r="BK12029" s="138"/>
      <c r="BL12029" s="138"/>
      <c r="BM12029" s="138"/>
    </row>
    <row r="12030" spans="62:65" ht="13" thickBot="1">
      <c r="BJ12030" s="138"/>
      <c r="BK12030" s="138"/>
      <c r="BL12030" s="138"/>
      <c r="BM12030" s="138"/>
    </row>
    <row r="12031" spans="62:65" ht="13" thickBot="1">
      <c r="BJ12031" s="138"/>
      <c r="BK12031" s="138"/>
      <c r="BL12031" s="138"/>
      <c r="BM12031" s="138"/>
    </row>
    <row r="12032" spans="62:65" ht="13" thickBot="1">
      <c r="BJ12032" s="138"/>
      <c r="BK12032" s="138"/>
      <c r="BL12032" s="138"/>
      <c r="BM12032" s="138"/>
    </row>
    <row r="12033" spans="62:65" ht="13" thickBot="1">
      <c r="BJ12033" s="138"/>
      <c r="BK12033" s="138"/>
      <c r="BL12033" s="138"/>
      <c r="BM12033" s="138"/>
    </row>
    <row r="12034" spans="62:65" ht="13" thickBot="1">
      <c r="BJ12034" s="138"/>
      <c r="BK12034" s="138"/>
      <c r="BL12034" s="138"/>
      <c r="BM12034" s="138"/>
    </row>
    <row r="12035" spans="62:65" ht="13" thickBot="1">
      <c r="BJ12035" s="138"/>
      <c r="BK12035" s="138"/>
      <c r="BL12035" s="138"/>
      <c r="BM12035" s="138"/>
    </row>
    <row r="12036" spans="62:65" ht="13" thickBot="1">
      <c r="BJ12036" s="138"/>
      <c r="BK12036" s="138"/>
      <c r="BL12036" s="138"/>
      <c r="BM12036" s="138"/>
    </row>
    <row r="12037" spans="62:65" ht="13" thickBot="1">
      <c r="BJ12037" s="138"/>
      <c r="BK12037" s="138"/>
      <c r="BL12037" s="138"/>
      <c r="BM12037" s="138"/>
    </row>
    <row r="12038" spans="62:65" ht="13" thickBot="1">
      <c r="BJ12038" s="138"/>
      <c r="BK12038" s="138"/>
      <c r="BL12038" s="138"/>
      <c r="BM12038" s="138"/>
    </row>
    <row r="12039" spans="62:65" ht="13" thickBot="1">
      <c r="BJ12039" s="138"/>
      <c r="BK12039" s="138"/>
      <c r="BL12039" s="138"/>
      <c r="BM12039" s="138"/>
    </row>
    <row r="12040" spans="62:65" ht="13" thickBot="1">
      <c r="BJ12040" s="138"/>
      <c r="BK12040" s="138"/>
      <c r="BL12040" s="138"/>
      <c r="BM12040" s="138"/>
    </row>
    <row r="12041" spans="62:65" ht="13" thickBot="1">
      <c r="BJ12041" s="138"/>
      <c r="BK12041" s="138"/>
      <c r="BL12041" s="138"/>
      <c r="BM12041" s="138"/>
    </row>
    <row r="12042" spans="62:65" ht="13" thickBot="1">
      <c r="BJ12042" s="138"/>
      <c r="BK12042" s="138"/>
      <c r="BL12042" s="138"/>
      <c r="BM12042" s="138"/>
    </row>
    <row r="12043" spans="62:65" ht="13" thickBot="1">
      <c r="BJ12043" s="138"/>
      <c r="BK12043" s="138"/>
      <c r="BL12043" s="138"/>
      <c r="BM12043" s="138"/>
    </row>
    <row r="12044" spans="62:65" ht="13" thickBot="1">
      <c r="BJ12044" s="138"/>
      <c r="BK12044" s="138"/>
      <c r="BL12044" s="138"/>
      <c r="BM12044" s="138"/>
    </row>
    <row r="12045" spans="62:65" ht="13" thickBot="1">
      <c r="BJ12045" s="138"/>
      <c r="BK12045" s="138"/>
      <c r="BL12045" s="138"/>
      <c r="BM12045" s="138"/>
    </row>
    <row r="12046" spans="62:65" ht="13" thickBot="1">
      <c r="BJ12046" s="138"/>
      <c r="BK12046" s="138"/>
      <c r="BL12046" s="138"/>
      <c r="BM12046" s="138"/>
    </row>
    <row r="12047" spans="62:65" ht="13" thickBot="1">
      <c r="BJ12047" s="138"/>
      <c r="BK12047" s="138"/>
      <c r="BL12047" s="138"/>
      <c r="BM12047" s="138"/>
    </row>
    <row r="12048" spans="62:65" ht="13" thickBot="1">
      <c r="BJ12048" s="138"/>
      <c r="BK12048" s="138"/>
      <c r="BL12048" s="138"/>
      <c r="BM12048" s="138"/>
    </row>
    <row r="12049" spans="62:65" ht="13" thickBot="1">
      <c r="BJ12049" s="138"/>
      <c r="BK12049" s="138"/>
      <c r="BL12049" s="138"/>
      <c r="BM12049" s="138"/>
    </row>
    <row r="12050" spans="62:65" ht="13" thickBot="1">
      <c r="BJ12050" s="138"/>
      <c r="BK12050" s="138"/>
      <c r="BL12050" s="138"/>
      <c r="BM12050" s="138"/>
    </row>
    <row r="12051" spans="62:65" ht="13" thickBot="1">
      <c r="BJ12051" s="138"/>
      <c r="BK12051" s="138"/>
      <c r="BL12051" s="138"/>
      <c r="BM12051" s="138"/>
    </row>
    <row r="12052" spans="62:65" ht="13" thickBot="1">
      <c r="BJ12052" s="138"/>
      <c r="BK12052" s="138"/>
      <c r="BL12052" s="138"/>
      <c r="BM12052" s="138"/>
    </row>
    <row r="12053" spans="62:65" ht="13" thickBot="1">
      <c r="BJ12053" s="138"/>
      <c r="BK12053" s="138"/>
      <c r="BL12053" s="138"/>
      <c r="BM12053" s="138"/>
    </row>
    <row r="12054" spans="62:65" ht="13" thickBot="1">
      <c r="BJ12054" s="138"/>
      <c r="BK12054" s="138"/>
      <c r="BL12054" s="138"/>
      <c r="BM12054" s="138"/>
    </row>
    <row r="12055" spans="62:65" ht="13" thickBot="1">
      <c r="BJ12055" s="138"/>
      <c r="BK12055" s="138"/>
      <c r="BL12055" s="138"/>
      <c r="BM12055" s="138"/>
    </row>
    <row r="12056" spans="62:65" ht="13" thickBot="1">
      <c r="BJ12056" s="138"/>
      <c r="BK12056" s="138"/>
      <c r="BL12056" s="138"/>
      <c r="BM12056" s="138"/>
    </row>
    <row r="12057" spans="62:65" ht="13" thickBot="1">
      <c r="BJ12057" s="138"/>
      <c r="BK12057" s="138"/>
      <c r="BL12057" s="138"/>
      <c r="BM12057" s="138"/>
    </row>
    <row r="12058" spans="62:65" ht="13" thickBot="1">
      <c r="BJ12058" s="138"/>
      <c r="BK12058" s="138"/>
      <c r="BL12058" s="138"/>
      <c r="BM12058" s="138"/>
    </row>
    <row r="12059" spans="62:65" ht="13" thickBot="1">
      <c r="BJ12059" s="138"/>
      <c r="BK12059" s="138"/>
      <c r="BL12059" s="138"/>
      <c r="BM12059" s="138"/>
    </row>
    <row r="12060" spans="62:65" ht="13" thickBot="1">
      <c r="BJ12060" s="138"/>
      <c r="BK12060" s="138"/>
      <c r="BL12060" s="138"/>
      <c r="BM12060" s="138"/>
    </row>
    <row r="12061" spans="62:65" ht="13" thickBot="1">
      <c r="BJ12061" s="138"/>
      <c r="BK12061" s="138"/>
      <c r="BL12061" s="138"/>
      <c r="BM12061" s="138"/>
    </row>
    <row r="12062" spans="62:65" ht="13" thickBot="1">
      <c r="BJ12062" s="138"/>
      <c r="BK12062" s="138"/>
      <c r="BL12062" s="138"/>
      <c r="BM12062" s="138"/>
    </row>
    <row r="12063" spans="62:65" ht="13" thickBot="1">
      <c r="BJ12063" s="138"/>
      <c r="BK12063" s="138"/>
      <c r="BL12063" s="138"/>
      <c r="BM12063" s="138"/>
    </row>
    <row r="12064" spans="62:65" ht="13" thickBot="1">
      <c r="BJ12064" s="138"/>
      <c r="BK12064" s="138"/>
      <c r="BL12064" s="138"/>
      <c r="BM12064" s="138"/>
    </row>
    <row r="12065" spans="62:65" ht="13" thickBot="1">
      <c r="BJ12065" s="138"/>
      <c r="BK12065" s="138"/>
      <c r="BL12065" s="138"/>
      <c r="BM12065" s="138"/>
    </row>
    <row r="12066" spans="62:65" ht="13" thickBot="1">
      <c r="BJ12066" s="138"/>
      <c r="BK12066" s="138"/>
      <c r="BL12066" s="138"/>
      <c r="BM12066" s="138"/>
    </row>
    <row r="12067" spans="62:65" ht="13" thickBot="1">
      <c r="BJ12067" s="138"/>
      <c r="BK12067" s="138"/>
      <c r="BL12067" s="138"/>
      <c r="BM12067" s="138"/>
    </row>
    <row r="12068" spans="62:65" ht="13" thickBot="1">
      <c r="BJ12068" s="138"/>
      <c r="BK12068" s="138"/>
      <c r="BL12068" s="138"/>
      <c r="BM12068" s="138"/>
    </row>
    <row r="12069" spans="62:65" ht="13" thickBot="1">
      <c r="BJ12069" s="138"/>
      <c r="BK12069" s="138"/>
      <c r="BL12069" s="138"/>
      <c r="BM12069" s="138"/>
    </row>
    <row r="12070" spans="62:65" ht="13" thickBot="1">
      <c r="BJ12070" s="138"/>
      <c r="BK12070" s="138"/>
      <c r="BL12070" s="138"/>
      <c r="BM12070" s="138"/>
    </row>
    <row r="12071" spans="62:65" ht="13" thickBot="1">
      <c r="BJ12071" s="138"/>
      <c r="BK12071" s="138"/>
      <c r="BL12071" s="138"/>
      <c r="BM12071" s="138"/>
    </row>
    <row r="12072" spans="62:65" ht="13" thickBot="1">
      <c r="BJ12072" s="138"/>
      <c r="BK12072" s="138"/>
      <c r="BL12072" s="138"/>
      <c r="BM12072" s="138"/>
    </row>
    <row r="12073" spans="62:65" ht="13" thickBot="1">
      <c r="BJ12073" s="138"/>
      <c r="BK12073" s="138"/>
      <c r="BL12073" s="138"/>
      <c r="BM12073" s="138"/>
    </row>
    <row r="12074" spans="62:65" ht="13" thickBot="1">
      <c r="BJ12074" s="138"/>
      <c r="BK12074" s="138"/>
      <c r="BL12074" s="138"/>
      <c r="BM12074" s="138"/>
    </row>
    <row r="12075" spans="62:65" ht="13" thickBot="1">
      <c r="BJ12075" s="138"/>
      <c r="BK12075" s="138"/>
      <c r="BL12075" s="138"/>
      <c r="BM12075" s="138"/>
    </row>
    <row r="12076" spans="62:65" ht="13" thickBot="1">
      <c r="BJ12076" s="138"/>
      <c r="BK12076" s="138"/>
      <c r="BL12076" s="138"/>
      <c r="BM12076" s="138"/>
    </row>
    <row r="12077" spans="62:65" ht="13" thickBot="1">
      <c r="BJ12077" s="138"/>
      <c r="BK12077" s="138"/>
      <c r="BL12077" s="138"/>
      <c r="BM12077" s="138"/>
    </row>
    <row r="12078" spans="62:65" ht="13" thickBot="1">
      <c r="BJ12078" s="138"/>
      <c r="BK12078" s="138"/>
      <c r="BL12078" s="138"/>
      <c r="BM12078" s="138"/>
    </row>
    <row r="12079" spans="62:65" ht="13" thickBot="1">
      <c r="BJ12079" s="138"/>
      <c r="BK12079" s="138"/>
      <c r="BL12079" s="138"/>
      <c r="BM12079" s="138"/>
    </row>
    <row r="12080" spans="62:65" ht="13" thickBot="1">
      <c r="BJ12080" s="138"/>
      <c r="BK12080" s="138"/>
      <c r="BL12080" s="138"/>
      <c r="BM12080" s="138"/>
    </row>
    <row r="12081" spans="62:65" ht="13" thickBot="1">
      <c r="BJ12081" s="138"/>
      <c r="BK12081" s="138"/>
      <c r="BL12081" s="138"/>
      <c r="BM12081" s="138"/>
    </row>
    <row r="12082" spans="62:65" ht="13" thickBot="1">
      <c r="BJ12082" s="138"/>
      <c r="BK12082" s="138"/>
      <c r="BL12082" s="138"/>
      <c r="BM12082" s="138"/>
    </row>
    <row r="12083" spans="62:65" ht="13" thickBot="1">
      <c r="BJ12083" s="138"/>
      <c r="BK12083" s="138"/>
      <c r="BL12083" s="138"/>
      <c r="BM12083" s="138"/>
    </row>
    <row r="12084" spans="62:65" ht="13" thickBot="1">
      <c r="BJ12084" s="138"/>
      <c r="BK12084" s="138"/>
      <c r="BL12084" s="138"/>
      <c r="BM12084" s="138"/>
    </row>
    <row r="12085" spans="62:65" ht="13" thickBot="1">
      <c r="BJ12085" s="138"/>
      <c r="BK12085" s="138"/>
      <c r="BL12085" s="138"/>
      <c r="BM12085" s="138"/>
    </row>
    <row r="12086" spans="62:65" ht="13" thickBot="1">
      <c r="BJ12086" s="138"/>
      <c r="BK12086" s="138"/>
      <c r="BL12086" s="138"/>
      <c r="BM12086" s="138"/>
    </row>
    <row r="12087" spans="62:65" ht="13" thickBot="1">
      <c r="BJ12087" s="138"/>
      <c r="BK12087" s="138"/>
      <c r="BL12087" s="138"/>
      <c r="BM12087" s="138"/>
    </row>
    <row r="12088" spans="62:65" ht="13" thickBot="1">
      <c r="BJ12088" s="138"/>
      <c r="BK12088" s="138"/>
      <c r="BL12088" s="138"/>
      <c r="BM12088" s="138"/>
    </row>
    <row r="12089" spans="62:65" ht="13" thickBot="1">
      <c r="BJ12089" s="138"/>
      <c r="BK12089" s="138"/>
      <c r="BL12089" s="138"/>
      <c r="BM12089" s="138"/>
    </row>
    <row r="12090" spans="62:65" ht="13" thickBot="1">
      <c r="BJ12090" s="138"/>
      <c r="BK12090" s="138"/>
      <c r="BL12090" s="138"/>
      <c r="BM12090" s="138"/>
    </row>
    <row r="12091" spans="62:65" ht="13" thickBot="1">
      <c r="BJ12091" s="138"/>
      <c r="BK12091" s="138"/>
      <c r="BL12091" s="138"/>
      <c r="BM12091" s="138"/>
    </row>
    <row r="12092" spans="62:65" ht="13" thickBot="1">
      <c r="BJ12092" s="138"/>
      <c r="BK12092" s="138"/>
      <c r="BL12092" s="138"/>
      <c r="BM12092" s="138"/>
    </row>
    <row r="12093" spans="62:65" ht="13" thickBot="1">
      <c r="BJ12093" s="138"/>
      <c r="BK12093" s="138"/>
      <c r="BL12093" s="138"/>
      <c r="BM12093" s="138"/>
    </row>
    <row r="12094" spans="62:65" ht="13" thickBot="1">
      <c r="BJ12094" s="138"/>
      <c r="BK12094" s="138"/>
      <c r="BL12094" s="138"/>
      <c r="BM12094" s="138"/>
    </row>
    <row r="12095" spans="62:65" ht="13" thickBot="1">
      <c r="BJ12095" s="138"/>
      <c r="BK12095" s="138"/>
      <c r="BL12095" s="138"/>
      <c r="BM12095" s="138"/>
    </row>
    <row r="12096" spans="62:65" ht="13" thickBot="1">
      <c r="BJ12096" s="138"/>
      <c r="BK12096" s="138"/>
      <c r="BL12096" s="138"/>
      <c r="BM12096" s="138"/>
    </row>
    <row r="12097" spans="62:65" ht="13" thickBot="1">
      <c r="BJ12097" s="138"/>
      <c r="BK12097" s="138"/>
      <c r="BL12097" s="138"/>
      <c r="BM12097" s="138"/>
    </row>
    <row r="12098" spans="62:65" ht="13" thickBot="1">
      <c r="BJ12098" s="138"/>
      <c r="BK12098" s="138"/>
      <c r="BL12098" s="138"/>
      <c r="BM12098" s="138"/>
    </row>
    <row r="12099" spans="62:65" ht="13" thickBot="1">
      <c r="BJ12099" s="138"/>
      <c r="BK12099" s="138"/>
      <c r="BL12099" s="138"/>
      <c r="BM12099" s="138"/>
    </row>
    <row r="12100" spans="62:65" ht="13" thickBot="1">
      <c r="BJ12100" s="138"/>
      <c r="BK12100" s="138"/>
      <c r="BL12100" s="138"/>
      <c r="BM12100" s="138"/>
    </row>
    <row r="12101" spans="62:65" ht="13" thickBot="1">
      <c r="BJ12101" s="138"/>
      <c r="BK12101" s="138"/>
      <c r="BL12101" s="138"/>
      <c r="BM12101" s="138"/>
    </row>
    <row r="12102" spans="62:65" ht="13" thickBot="1">
      <c r="BJ12102" s="138"/>
      <c r="BK12102" s="138"/>
      <c r="BL12102" s="138"/>
      <c r="BM12102" s="138"/>
    </row>
    <row r="12103" spans="62:65" ht="13" thickBot="1">
      <c r="BJ12103" s="138"/>
      <c r="BK12103" s="138"/>
      <c r="BL12103" s="138"/>
      <c r="BM12103" s="138"/>
    </row>
    <row r="12104" spans="62:65" ht="13" thickBot="1">
      <c r="BJ12104" s="138"/>
      <c r="BK12104" s="138"/>
      <c r="BL12104" s="138"/>
      <c r="BM12104" s="138"/>
    </row>
    <row r="12105" spans="62:65" ht="13" thickBot="1">
      <c r="BJ12105" s="138"/>
      <c r="BK12105" s="138"/>
      <c r="BL12105" s="138"/>
      <c r="BM12105" s="138"/>
    </row>
    <row r="12106" spans="62:65" ht="13" thickBot="1">
      <c r="BJ12106" s="138"/>
      <c r="BK12106" s="138"/>
      <c r="BL12106" s="138"/>
      <c r="BM12106" s="138"/>
    </row>
    <row r="12107" spans="62:65" ht="13" thickBot="1">
      <c r="BJ12107" s="138"/>
      <c r="BK12107" s="138"/>
      <c r="BL12107" s="138"/>
      <c r="BM12107" s="138"/>
    </row>
    <row r="12108" spans="62:65" ht="13" thickBot="1">
      <c r="BJ12108" s="138"/>
      <c r="BK12108" s="138"/>
      <c r="BL12108" s="138"/>
      <c r="BM12108" s="138"/>
    </row>
    <row r="12109" spans="62:65" ht="13" thickBot="1">
      <c r="BJ12109" s="138"/>
      <c r="BK12109" s="138"/>
      <c r="BL12109" s="138"/>
      <c r="BM12109" s="138"/>
    </row>
    <row r="12110" spans="62:65" ht="13" thickBot="1">
      <c r="BJ12110" s="138"/>
      <c r="BK12110" s="138"/>
      <c r="BL12110" s="138"/>
      <c r="BM12110" s="138"/>
    </row>
    <row r="12111" spans="62:65" ht="13" thickBot="1">
      <c r="BJ12111" s="138"/>
      <c r="BK12111" s="138"/>
      <c r="BL12111" s="138"/>
      <c r="BM12111" s="138"/>
    </row>
    <row r="12112" spans="62:65" ht="13" thickBot="1">
      <c r="BJ12112" s="138"/>
      <c r="BK12112" s="138"/>
      <c r="BL12112" s="138"/>
      <c r="BM12112" s="138"/>
    </row>
    <row r="12113" spans="62:65" ht="13" thickBot="1">
      <c r="BJ12113" s="138"/>
      <c r="BK12113" s="138"/>
      <c r="BL12113" s="138"/>
      <c r="BM12113" s="138"/>
    </row>
    <row r="12114" spans="62:65" ht="13" thickBot="1">
      <c r="BJ12114" s="138"/>
      <c r="BK12114" s="138"/>
      <c r="BL12114" s="138"/>
      <c r="BM12114" s="138"/>
    </row>
    <row r="12115" spans="62:65" ht="13" thickBot="1">
      <c r="BJ12115" s="138"/>
      <c r="BK12115" s="138"/>
      <c r="BL12115" s="138"/>
      <c r="BM12115" s="138"/>
    </row>
    <row r="12116" spans="62:65" ht="13" thickBot="1">
      <c r="BJ12116" s="138"/>
      <c r="BK12116" s="138"/>
      <c r="BL12116" s="138"/>
      <c r="BM12116" s="138"/>
    </row>
    <row r="12117" spans="62:65" ht="13" thickBot="1">
      <c r="BJ12117" s="138"/>
      <c r="BK12117" s="138"/>
      <c r="BL12117" s="138"/>
      <c r="BM12117" s="138"/>
    </row>
    <row r="12118" spans="62:65" ht="13" thickBot="1">
      <c r="BJ12118" s="138"/>
      <c r="BK12118" s="138"/>
      <c r="BL12118" s="138"/>
      <c r="BM12118" s="138"/>
    </row>
    <row r="12119" spans="62:65" ht="13" thickBot="1">
      <c r="BJ12119" s="138"/>
      <c r="BK12119" s="138"/>
      <c r="BL12119" s="138"/>
      <c r="BM12119" s="138"/>
    </row>
    <row r="12120" spans="62:65" ht="13" thickBot="1">
      <c r="BJ12120" s="138"/>
      <c r="BK12120" s="138"/>
      <c r="BL12120" s="138"/>
      <c r="BM12120" s="138"/>
    </row>
    <row r="12121" spans="62:65" ht="13" thickBot="1">
      <c r="BJ12121" s="138"/>
      <c r="BK12121" s="138"/>
      <c r="BL12121" s="138"/>
      <c r="BM12121" s="138"/>
    </row>
    <row r="12122" spans="62:65" ht="13" thickBot="1">
      <c r="BJ12122" s="138"/>
      <c r="BK12122" s="138"/>
      <c r="BL12122" s="138"/>
      <c r="BM12122" s="138"/>
    </row>
    <row r="12123" spans="62:65" ht="13" thickBot="1">
      <c r="BJ12123" s="138"/>
      <c r="BK12123" s="138"/>
      <c r="BL12123" s="138"/>
      <c r="BM12123" s="138"/>
    </row>
    <row r="12124" spans="62:65" ht="13" thickBot="1">
      <c r="BJ12124" s="138"/>
      <c r="BK12124" s="138"/>
      <c r="BL12124" s="138"/>
      <c r="BM12124" s="138"/>
    </row>
    <row r="12125" spans="62:65" ht="13" thickBot="1">
      <c r="BJ12125" s="138"/>
      <c r="BK12125" s="138"/>
      <c r="BL12125" s="138"/>
      <c r="BM12125" s="138"/>
    </row>
    <row r="12126" spans="62:65" ht="13" thickBot="1">
      <c r="BJ12126" s="138"/>
      <c r="BK12126" s="138"/>
      <c r="BL12126" s="138"/>
      <c r="BM12126" s="138"/>
    </row>
    <row r="12127" spans="62:65" ht="13" thickBot="1">
      <c r="BJ12127" s="138"/>
      <c r="BK12127" s="138"/>
      <c r="BL12127" s="138"/>
      <c r="BM12127" s="138"/>
    </row>
    <row r="12128" spans="62:65" ht="13" thickBot="1">
      <c r="BJ12128" s="138"/>
      <c r="BK12128" s="138"/>
      <c r="BL12128" s="138"/>
      <c r="BM12128" s="138"/>
    </row>
    <row r="12129" spans="62:65" ht="13" thickBot="1">
      <c r="BJ12129" s="138"/>
      <c r="BK12129" s="138"/>
      <c r="BL12129" s="138"/>
      <c r="BM12129" s="138"/>
    </row>
    <row r="12130" spans="62:65" ht="13" thickBot="1">
      <c r="BJ12130" s="138"/>
      <c r="BK12130" s="138"/>
      <c r="BL12130" s="138"/>
      <c r="BM12130" s="138"/>
    </row>
    <row r="12131" spans="62:65" ht="13" thickBot="1">
      <c r="BJ12131" s="138"/>
      <c r="BK12131" s="138"/>
      <c r="BL12131" s="138"/>
      <c r="BM12131" s="138"/>
    </row>
    <row r="12132" spans="62:65" ht="13" thickBot="1">
      <c r="BJ12132" s="138"/>
      <c r="BK12132" s="138"/>
      <c r="BL12132" s="138"/>
      <c r="BM12132" s="138"/>
    </row>
    <row r="12133" spans="62:65" ht="13" thickBot="1">
      <c r="BJ12133" s="138"/>
      <c r="BK12133" s="138"/>
      <c r="BL12133" s="138"/>
      <c r="BM12133" s="138"/>
    </row>
    <row r="12134" spans="62:65" ht="13" thickBot="1">
      <c r="BJ12134" s="138"/>
      <c r="BK12134" s="138"/>
      <c r="BL12134" s="138"/>
      <c r="BM12134" s="138"/>
    </row>
    <row r="12135" spans="62:65" ht="13" thickBot="1">
      <c r="BJ12135" s="138"/>
      <c r="BK12135" s="138"/>
      <c r="BL12135" s="138"/>
      <c r="BM12135" s="138"/>
    </row>
    <row r="12136" spans="62:65" ht="13" thickBot="1">
      <c r="BJ12136" s="138"/>
      <c r="BK12136" s="138"/>
      <c r="BL12136" s="138"/>
      <c r="BM12136" s="138"/>
    </row>
    <row r="12137" spans="62:65" ht="13" thickBot="1">
      <c r="BJ12137" s="138"/>
      <c r="BK12137" s="138"/>
      <c r="BL12137" s="138"/>
      <c r="BM12137" s="138"/>
    </row>
    <row r="12138" spans="62:65" ht="13" thickBot="1">
      <c r="BJ12138" s="138"/>
      <c r="BK12138" s="138"/>
      <c r="BL12138" s="138"/>
      <c r="BM12138" s="138"/>
    </row>
    <row r="12139" spans="62:65" ht="13" thickBot="1">
      <c r="BJ12139" s="138"/>
      <c r="BK12139" s="138"/>
      <c r="BL12139" s="138"/>
      <c r="BM12139" s="138"/>
    </row>
    <row r="12140" spans="62:65" ht="13" thickBot="1">
      <c r="BJ12140" s="138"/>
      <c r="BK12140" s="138"/>
      <c r="BL12140" s="138"/>
      <c r="BM12140" s="138"/>
    </row>
    <row r="12141" spans="62:65" ht="13" thickBot="1">
      <c r="BJ12141" s="138"/>
      <c r="BK12141" s="138"/>
      <c r="BL12141" s="138"/>
      <c r="BM12141" s="138"/>
    </row>
    <row r="12142" spans="62:65" ht="13" thickBot="1">
      <c r="BJ12142" s="138"/>
      <c r="BK12142" s="138"/>
      <c r="BL12142" s="138"/>
      <c r="BM12142" s="138"/>
    </row>
    <row r="12143" spans="62:65" ht="13" thickBot="1">
      <c r="BJ12143" s="138"/>
      <c r="BK12143" s="138"/>
      <c r="BL12143" s="138"/>
      <c r="BM12143" s="138"/>
    </row>
    <row r="12144" spans="62:65" ht="13" thickBot="1">
      <c r="BJ12144" s="138"/>
      <c r="BK12144" s="138"/>
      <c r="BL12144" s="138"/>
      <c r="BM12144" s="138"/>
    </row>
    <row r="12145" spans="62:65" ht="13" thickBot="1">
      <c r="BJ12145" s="138"/>
      <c r="BK12145" s="138"/>
      <c r="BL12145" s="138"/>
      <c r="BM12145" s="138"/>
    </row>
    <row r="12146" spans="62:65" ht="13" thickBot="1">
      <c r="BJ12146" s="138"/>
      <c r="BK12146" s="138"/>
      <c r="BL12146" s="138"/>
      <c r="BM12146" s="138"/>
    </row>
    <row r="12147" spans="62:65" ht="13" thickBot="1">
      <c r="BJ12147" s="138"/>
      <c r="BK12147" s="138"/>
      <c r="BL12147" s="138"/>
      <c r="BM12147" s="138"/>
    </row>
    <row r="12148" spans="62:65" ht="13" thickBot="1">
      <c r="BJ12148" s="138"/>
      <c r="BK12148" s="138"/>
      <c r="BL12148" s="138"/>
      <c r="BM12148" s="138"/>
    </row>
    <row r="12149" spans="62:65" ht="13" thickBot="1">
      <c r="BJ12149" s="138"/>
      <c r="BK12149" s="138"/>
      <c r="BL12149" s="138"/>
      <c r="BM12149" s="138"/>
    </row>
    <row r="12150" spans="62:65" ht="13" thickBot="1">
      <c r="BJ12150" s="138"/>
      <c r="BK12150" s="138"/>
      <c r="BL12150" s="138"/>
      <c r="BM12150" s="138"/>
    </row>
    <row r="12151" spans="62:65" ht="13" thickBot="1">
      <c r="BJ12151" s="138"/>
      <c r="BK12151" s="138"/>
      <c r="BL12151" s="138"/>
      <c r="BM12151" s="138"/>
    </row>
    <row r="12152" spans="62:65" ht="13" thickBot="1">
      <c r="BJ12152" s="138"/>
      <c r="BK12152" s="138"/>
      <c r="BL12152" s="138"/>
      <c r="BM12152" s="138"/>
    </row>
    <row r="12153" spans="62:65" ht="13" thickBot="1">
      <c r="BJ12153" s="138"/>
      <c r="BK12153" s="138"/>
      <c r="BL12153" s="138"/>
      <c r="BM12153" s="138"/>
    </row>
    <row r="12154" spans="62:65" ht="13" thickBot="1">
      <c r="BJ12154" s="138"/>
      <c r="BK12154" s="138"/>
      <c r="BL12154" s="138"/>
      <c r="BM12154" s="138"/>
    </row>
    <row r="12155" spans="62:65" ht="13" thickBot="1">
      <c r="BJ12155" s="138"/>
      <c r="BK12155" s="138"/>
      <c r="BL12155" s="138"/>
      <c r="BM12155" s="138"/>
    </row>
    <row r="12156" spans="62:65" ht="13" thickBot="1">
      <c r="BJ12156" s="138"/>
      <c r="BK12156" s="138"/>
      <c r="BL12156" s="138"/>
      <c r="BM12156" s="138"/>
    </row>
    <row r="12157" spans="62:65" ht="13" thickBot="1">
      <c r="BJ12157" s="138"/>
      <c r="BK12157" s="138"/>
      <c r="BL12157" s="138"/>
      <c r="BM12157" s="138"/>
    </row>
    <row r="12158" spans="62:65" ht="13" thickBot="1">
      <c r="BJ12158" s="138"/>
      <c r="BK12158" s="138"/>
      <c r="BL12158" s="138"/>
      <c r="BM12158" s="138"/>
    </row>
    <row r="12159" spans="62:65" ht="13" thickBot="1">
      <c r="BJ12159" s="138"/>
      <c r="BK12159" s="138"/>
      <c r="BL12159" s="138"/>
      <c r="BM12159" s="138"/>
    </row>
    <row r="12160" spans="62:65" ht="13" thickBot="1">
      <c r="BJ12160" s="138"/>
      <c r="BK12160" s="138"/>
      <c r="BL12160" s="138"/>
      <c r="BM12160" s="138"/>
    </row>
    <row r="12161" spans="62:65" ht="13" thickBot="1">
      <c r="BJ12161" s="138"/>
      <c r="BK12161" s="138"/>
      <c r="BL12161" s="138"/>
      <c r="BM12161" s="138"/>
    </row>
    <row r="12162" spans="62:65" ht="13" thickBot="1">
      <c r="BJ12162" s="138"/>
      <c r="BK12162" s="138"/>
      <c r="BL12162" s="138"/>
      <c r="BM12162" s="138"/>
    </row>
    <row r="12163" spans="62:65" ht="13" thickBot="1">
      <c r="BJ12163" s="138"/>
      <c r="BK12163" s="138"/>
      <c r="BL12163" s="138"/>
      <c r="BM12163" s="138"/>
    </row>
    <row r="12164" spans="62:65" ht="13" thickBot="1">
      <c r="BJ12164" s="138"/>
      <c r="BK12164" s="138"/>
      <c r="BL12164" s="138"/>
      <c r="BM12164" s="138"/>
    </row>
    <row r="12165" spans="62:65" ht="13" thickBot="1">
      <c r="BJ12165" s="138"/>
      <c r="BK12165" s="138"/>
      <c r="BL12165" s="138"/>
      <c r="BM12165" s="138"/>
    </row>
    <row r="12166" spans="62:65" ht="13" thickBot="1">
      <c r="BJ12166" s="138"/>
      <c r="BK12166" s="138"/>
      <c r="BL12166" s="138"/>
      <c r="BM12166" s="138"/>
    </row>
    <row r="12167" spans="62:65" ht="13" thickBot="1">
      <c r="BJ12167" s="138"/>
      <c r="BK12167" s="138"/>
      <c r="BL12167" s="138"/>
      <c r="BM12167" s="138"/>
    </row>
    <row r="12168" spans="62:65" ht="13" thickBot="1">
      <c r="BJ12168" s="138"/>
      <c r="BK12168" s="138"/>
      <c r="BL12168" s="138"/>
      <c r="BM12168" s="138"/>
    </row>
    <row r="12169" spans="62:65" ht="13" thickBot="1">
      <c r="BJ12169" s="138"/>
      <c r="BK12169" s="138"/>
      <c r="BL12169" s="138"/>
      <c r="BM12169" s="138"/>
    </row>
    <row r="12170" spans="62:65" ht="13" thickBot="1">
      <c r="BJ12170" s="138"/>
      <c r="BK12170" s="138"/>
      <c r="BL12170" s="138"/>
      <c r="BM12170" s="138"/>
    </row>
    <row r="12171" spans="62:65" ht="13" thickBot="1">
      <c r="BJ12171" s="138"/>
      <c r="BK12171" s="138"/>
      <c r="BL12171" s="138"/>
      <c r="BM12171" s="138"/>
    </row>
    <row r="12172" spans="62:65" ht="13" thickBot="1">
      <c r="BJ12172" s="138"/>
      <c r="BK12172" s="138"/>
      <c r="BL12172" s="138"/>
      <c r="BM12172" s="138"/>
    </row>
    <row r="12173" spans="62:65" ht="13" thickBot="1">
      <c r="BJ12173" s="138"/>
      <c r="BK12173" s="138"/>
      <c r="BL12173" s="138"/>
      <c r="BM12173" s="138"/>
    </row>
    <row r="12174" spans="62:65" ht="13" thickBot="1">
      <c r="BJ12174" s="138"/>
      <c r="BK12174" s="138"/>
      <c r="BL12174" s="138"/>
      <c r="BM12174" s="138"/>
    </row>
    <row r="12175" spans="62:65" ht="13" thickBot="1">
      <c r="BJ12175" s="138"/>
      <c r="BK12175" s="138"/>
      <c r="BL12175" s="138"/>
      <c r="BM12175" s="138"/>
    </row>
    <row r="12176" spans="62:65" ht="13" thickBot="1">
      <c r="BJ12176" s="138"/>
      <c r="BK12176" s="138"/>
      <c r="BL12176" s="138"/>
      <c r="BM12176" s="138"/>
    </row>
    <row r="12177" spans="62:65" ht="13" thickBot="1">
      <c r="BJ12177" s="138"/>
      <c r="BK12177" s="138"/>
      <c r="BL12177" s="138"/>
      <c r="BM12177" s="138"/>
    </row>
    <row r="12178" spans="62:65" ht="13" thickBot="1">
      <c r="BJ12178" s="138"/>
      <c r="BK12178" s="138"/>
      <c r="BL12178" s="138"/>
      <c r="BM12178" s="138"/>
    </row>
    <row r="12179" spans="62:65" ht="13" thickBot="1">
      <c r="BJ12179" s="138"/>
      <c r="BK12179" s="138"/>
      <c r="BL12179" s="138"/>
      <c r="BM12179" s="138"/>
    </row>
    <row r="12180" spans="62:65" ht="13" thickBot="1">
      <c r="BJ12180" s="138"/>
      <c r="BK12180" s="138"/>
      <c r="BL12180" s="138"/>
      <c r="BM12180" s="138"/>
    </row>
    <row r="12181" spans="62:65" ht="13" thickBot="1">
      <c r="BJ12181" s="138"/>
      <c r="BK12181" s="138"/>
      <c r="BL12181" s="138"/>
      <c r="BM12181" s="138"/>
    </row>
    <row r="12182" spans="62:65" ht="13" thickBot="1">
      <c r="BJ12182" s="138"/>
      <c r="BK12182" s="138"/>
      <c r="BL12182" s="138"/>
      <c r="BM12182" s="138"/>
    </row>
    <row r="12183" spans="62:65" ht="13" thickBot="1">
      <c r="BJ12183" s="138"/>
      <c r="BK12183" s="138"/>
      <c r="BL12183" s="138"/>
      <c r="BM12183" s="138"/>
    </row>
    <row r="12184" spans="62:65" ht="13" thickBot="1">
      <c r="BJ12184" s="138"/>
      <c r="BK12184" s="138"/>
      <c r="BL12184" s="138"/>
      <c r="BM12184" s="138"/>
    </row>
    <row r="12185" spans="62:65" ht="13" thickBot="1">
      <c r="BJ12185" s="138"/>
      <c r="BK12185" s="138"/>
      <c r="BL12185" s="138"/>
      <c r="BM12185" s="138"/>
    </row>
    <row r="12186" spans="62:65" ht="13" thickBot="1">
      <c r="BJ12186" s="138"/>
      <c r="BK12186" s="138"/>
      <c r="BL12186" s="138"/>
      <c r="BM12186" s="138"/>
    </row>
    <row r="12187" spans="62:65" ht="13" thickBot="1">
      <c r="BJ12187" s="138"/>
      <c r="BK12187" s="138"/>
      <c r="BL12187" s="138"/>
      <c r="BM12187" s="138"/>
    </row>
    <row r="12188" spans="62:65" ht="13" thickBot="1">
      <c r="BJ12188" s="138"/>
      <c r="BK12188" s="138"/>
      <c r="BL12188" s="138"/>
      <c r="BM12188" s="138"/>
    </row>
    <row r="12189" spans="62:65" ht="13" thickBot="1">
      <c r="BJ12189" s="138"/>
      <c r="BK12189" s="138"/>
      <c r="BL12189" s="138"/>
      <c r="BM12189" s="138"/>
    </row>
    <row r="12190" spans="62:65" ht="13" thickBot="1">
      <c r="BJ12190" s="138"/>
      <c r="BK12190" s="138"/>
      <c r="BL12190" s="138"/>
      <c r="BM12190" s="138"/>
    </row>
    <row r="12191" spans="62:65" ht="13" thickBot="1">
      <c r="BJ12191" s="138"/>
      <c r="BK12191" s="138"/>
      <c r="BL12191" s="138"/>
      <c r="BM12191" s="138"/>
    </row>
    <row r="12192" spans="62:65" ht="13" thickBot="1">
      <c r="BJ12192" s="138"/>
      <c r="BK12192" s="138"/>
      <c r="BL12192" s="138"/>
      <c r="BM12192" s="138"/>
    </row>
    <row r="12193" spans="62:65" ht="13" thickBot="1">
      <c r="BJ12193" s="138"/>
      <c r="BK12193" s="138"/>
      <c r="BL12193" s="138"/>
      <c r="BM12193" s="138"/>
    </row>
    <row r="12194" spans="62:65" ht="13" thickBot="1">
      <c r="BJ12194" s="138"/>
      <c r="BK12194" s="138"/>
      <c r="BL12194" s="138"/>
      <c r="BM12194" s="138"/>
    </row>
    <row r="12195" spans="62:65" ht="13" thickBot="1">
      <c r="BJ12195" s="138"/>
      <c r="BK12195" s="138"/>
      <c r="BL12195" s="138"/>
      <c r="BM12195" s="138"/>
    </row>
    <row r="12196" spans="62:65" ht="13" thickBot="1">
      <c r="BJ12196" s="138"/>
      <c r="BK12196" s="138"/>
      <c r="BL12196" s="138"/>
      <c r="BM12196" s="138"/>
    </row>
    <row r="12197" spans="62:65" ht="13" thickBot="1">
      <c r="BJ12197" s="138"/>
      <c r="BK12197" s="138"/>
      <c r="BL12197" s="138"/>
      <c r="BM12197" s="138"/>
    </row>
    <row r="12198" spans="62:65" ht="13" thickBot="1">
      <c r="BJ12198" s="138"/>
      <c r="BK12198" s="138"/>
      <c r="BL12198" s="138"/>
      <c r="BM12198" s="138"/>
    </row>
    <row r="12199" spans="62:65" ht="13" thickBot="1">
      <c r="BJ12199" s="138"/>
      <c r="BK12199" s="138"/>
      <c r="BL12199" s="138"/>
      <c r="BM12199" s="138"/>
    </row>
    <row r="12200" spans="62:65" ht="13" thickBot="1">
      <c r="BJ12200" s="138"/>
      <c r="BK12200" s="138"/>
      <c r="BL12200" s="138"/>
      <c r="BM12200" s="138"/>
    </row>
    <row r="12201" spans="62:65" ht="13" thickBot="1">
      <c r="BJ12201" s="138"/>
      <c r="BK12201" s="138"/>
      <c r="BL12201" s="138"/>
      <c r="BM12201" s="138"/>
    </row>
    <row r="12202" spans="62:65" ht="13" thickBot="1">
      <c r="BJ12202" s="138"/>
      <c r="BK12202" s="138"/>
      <c r="BL12202" s="138"/>
      <c r="BM12202" s="138"/>
    </row>
    <row r="12203" spans="62:65" ht="13" thickBot="1">
      <c r="BJ12203" s="138"/>
      <c r="BK12203" s="138"/>
      <c r="BL12203" s="138"/>
      <c r="BM12203" s="138"/>
    </row>
    <row r="12204" spans="62:65" ht="13" thickBot="1">
      <c r="BJ12204" s="138"/>
      <c r="BK12204" s="138"/>
      <c r="BL12204" s="138"/>
      <c r="BM12204" s="138"/>
    </row>
    <row r="12205" spans="62:65" ht="13" thickBot="1">
      <c r="BJ12205" s="138"/>
      <c r="BK12205" s="138"/>
      <c r="BL12205" s="138"/>
      <c r="BM12205" s="138"/>
    </row>
    <row r="12206" spans="62:65" ht="13" thickBot="1">
      <c r="BJ12206" s="138"/>
      <c r="BK12206" s="138"/>
      <c r="BL12206" s="138"/>
      <c r="BM12206" s="138"/>
    </row>
    <row r="12207" spans="62:65" ht="13" thickBot="1">
      <c r="BJ12207" s="138"/>
      <c r="BK12207" s="138"/>
      <c r="BL12207" s="138"/>
      <c r="BM12207" s="138"/>
    </row>
    <row r="12208" spans="62:65" ht="13" thickBot="1">
      <c r="BJ12208" s="138"/>
      <c r="BK12208" s="138"/>
      <c r="BL12208" s="138"/>
      <c r="BM12208" s="138"/>
    </row>
    <row r="12209" spans="62:65" ht="13" thickBot="1">
      <c r="BJ12209" s="138"/>
      <c r="BK12209" s="138"/>
      <c r="BL12209" s="138"/>
      <c r="BM12209" s="138"/>
    </row>
    <row r="12210" spans="62:65" ht="13" thickBot="1">
      <c r="BJ12210" s="138"/>
      <c r="BK12210" s="138"/>
      <c r="BL12210" s="138"/>
      <c r="BM12210" s="138"/>
    </row>
    <row r="12211" spans="62:65" ht="13" thickBot="1">
      <c r="BJ12211" s="138"/>
      <c r="BK12211" s="138"/>
      <c r="BL12211" s="138"/>
      <c r="BM12211" s="138"/>
    </row>
    <row r="12212" spans="62:65" ht="13" thickBot="1">
      <c r="BJ12212" s="138"/>
      <c r="BK12212" s="138"/>
      <c r="BL12212" s="138"/>
      <c r="BM12212" s="138"/>
    </row>
    <row r="12213" spans="62:65" ht="13" thickBot="1">
      <c r="BJ12213" s="138"/>
      <c r="BK12213" s="138"/>
      <c r="BL12213" s="138"/>
      <c r="BM12213" s="138"/>
    </row>
    <row r="12214" spans="62:65" ht="13" thickBot="1">
      <c r="BJ12214" s="138"/>
      <c r="BK12214" s="138"/>
      <c r="BL12214" s="138"/>
      <c r="BM12214" s="138"/>
    </row>
    <row r="12215" spans="62:65" ht="13" thickBot="1">
      <c r="BJ12215" s="138"/>
      <c r="BK12215" s="138"/>
      <c r="BL12215" s="138"/>
      <c r="BM12215" s="138"/>
    </row>
    <row r="12216" spans="62:65" ht="13" thickBot="1">
      <c r="BJ12216" s="138"/>
      <c r="BK12216" s="138"/>
      <c r="BL12216" s="138"/>
      <c r="BM12216" s="138"/>
    </row>
    <row r="12217" spans="62:65" ht="13" thickBot="1">
      <c r="BJ12217" s="138"/>
      <c r="BK12217" s="138"/>
      <c r="BL12217" s="138"/>
      <c r="BM12217" s="138"/>
    </row>
    <row r="12218" spans="62:65" ht="13" thickBot="1">
      <c r="BJ12218" s="138"/>
      <c r="BK12218" s="138"/>
      <c r="BL12218" s="138"/>
      <c r="BM12218" s="138"/>
    </row>
    <row r="12219" spans="62:65" ht="13" thickBot="1">
      <c r="BJ12219" s="138"/>
      <c r="BK12219" s="138"/>
      <c r="BL12219" s="138"/>
      <c r="BM12219" s="138"/>
    </row>
    <row r="12220" spans="62:65" ht="13" thickBot="1">
      <c r="BJ12220" s="138"/>
      <c r="BK12220" s="138"/>
      <c r="BL12220" s="138"/>
      <c r="BM12220" s="138"/>
    </row>
    <row r="12221" spans="62:65" ht="13" thickBot="1">
      <c r="BJ12221" s="138"/>
      <c r="BK12221" s="138"/>
      <c r="BL12221" s="138"/>
      <c r="BM12221" s="138"/>
    </row>
    <row r="12222" spans="62:65" ht="13" thickBot="1">
      <c r="BJ12222" s="138"/>
      <c r="BK12222" s="138"/>
      <c r="BL12222" s="138"/>
      <c r="BM12222" s="138"/>
    </row>
    <row r="12223" spans="62:65" ht="13" thickBot="1">
      <c r="BJ12223" s="138"/>
      <c r="BK12223" s="138"/>
      <c r="BL12223" s="138"/>
      <c r="BM12223" s="138"/>
    </row>
    <row r="12224" spans="62:65" ht="13" thickBot="1">
      <c r="BJ12224" s="138"/>
      <c r="BK12224" s="138"/>
      <c r="BL12224" s="138"/>
      <c r="BM12224" s="138"/>
    </row>
    <row r="12225" spans="62:65" ht="13" thickBot="1">
      <c r="BJ12225" s="138"/>
      <c r="BK12225" s="138"/>
      <c r="BL12225" s="138"/>
      <c r="BM12225" s="138"/>
    </row>
    <row r="12226" spans="62:65" ht="13" thickBot="1">
      <c r="BJ12226" s="138"/>
      <c r="BK12226" s="138"/>
      <c r="BL12226" s="138"/>
      <c r="BM12226" s="138"/>
    </row>
    <row r="12227" spans="62:65" ht="13" thickBot="1">
      <c r="BJ12227" s="138"/>
      <c r="BK12227" s="138"/>
      <c r="BL12227" s="138"/>
      <c r="BM12227" s="138"/>
    </row>
    <row r="12228" spans="62:65" ht="13" thickBot="1">
      <c r="BJ12228" s="138"/>
      <c r="BK12228" s="138"/>
      <c r="BL12228" s="138"/>
      <c r="BM12228" s="138"/>
    </row>
    <row r="12229" spans="62:65" ht="13" thickBot="1">
      <c r="BJ12229" s="138"/>
      <c r="BK12229" s="138"/>
      <c r="BL12229" s="138"/>
      <c r="BM12229" s="138"/>
    </row>
    <row r="12230" spans="62:65" ht="13" thickBot="1">
      <c r="BJ12230" s="138"/>
      <c r="BK12230" s="138"/>
      <c r="BL12230" s="138"/>
      <c r="BM12230" s="138"/>
    </row>
    <row r="12231" spans="62:65" ht="13" thickBot="1">
      <c r="BJ12231" s="138"/>
      <c r="BK12231" s="138"/>
      <c r="BL12231" s="138"/>
      <c r="BM12231" s="138"/>
    </row>
    <row r="12232" spans="62:65" ht="13" thickBot="1">
      <c r="BJ12232" s="138"/>
      <c r="BK12232" s="138"/>
      <c r="BL12232" s="138"/>
      <c r="BM12232" s="138"/>
    </row>
    <row r="12233" spans="62:65" ht="13" thickBot="1">
      <c r="BJ12233" s="138"/>
      <c r="BK12233" s="138"/>
      <c r="BL12233" s="138"/>
      <c r="BM12233" s="138"/>
    </row>
    <row r="12234" spans="62:65" ht="13" thickBot="1">
      <c r="BJ12234" s="138"/>
      <c r="BK12234" s="138"/>
      <c r="BL12234" s="138"/>
      <c r="BM12234" s="138"/>
    </row>
    <row r="12235" spans="62:65" ht="13" thickBot="1">
      <c r="BJ12235" s="138"/>
      <c r="BK12235" s="138"/>
      <c r="BL12235" s="138"/>
      <c r="BM12235" s="138"/>
    </row>
    <row r="12236" spans="62:65" ht="13" thickBot="1">
      <c r="BJ12236" s="138"/>
      <c r="BK12236" s="138"/>
      <c r="BL12236" s="138"/>
      <c r="BM12236" s="138"/>
    </row>
    <row r="12237" spans="62:65" ht="13" thickBot="1">
      <c r="BJ12237" s="138"/>
      <c r="BK12237" s="138"/>
      <c r="BL12237" s="138"/>
      <c r="BM12237" s="138"/>
    </row>
    <row r="12238" spans="62:65" ht="13" thickBot="1">
      <c r="BJ12238" s="138"/>
      <c r="BK12238" s="138"/>
      <c r="BL12238" s="138"/>
      <c r="BM12238" s="138"/>
    </row>
    <row r="12239" spans="62:65" ht="13" thickBot="1">
      <c r="BJ12239" s="138"/>
      <c r="BK12239" s="138"/>
      <c r="BL12239" s="138"/>
      <c r="BM12239" s="138"/>
    </row>
    <row r="12240" spans="62:65" ht="13" thickBot="1">
      <c r="BJ12240" s="138"/>
      <c r="BK12240" s="138"/>
      <c r="BL12240" s="138"/>
      <c r="BM12240" s="138"/>
    </row>
    <row r="12241" spans="62:65" ht="13" thickBot="1">
      <c r="BJ12241" s="138"/>
      <c r="BK12241" s="138"/>
      <c r="BL12241" s="138"/>
      <c r="BM12241" s="138"/>
    </row>
    <row r="12242" spans="62:65" ht="13" thickBot="1">
      <c r="BJ12242" s="138"/>
      <c r="BK12242" s="138"/>
      <c r="BL12242" s="138"/>
      <c r="BM12242" s="138"/>
    </row>
    <row r="12243" spans="62:65" ht="13" thickBot="1">
      <c r="BJ12243" s="138"/>
      <c r="BK12243" s="138"/>
      <c r="BL12243" s="138"/>
      <c r="BM12243" s="138"/>
    </row>
    <row r="12244" spans="62:65" ht="13" thickBot="1">
      <c r="BJ12244" s="138"/>
      <c r="BK12244" s="138"/>
      <c r="BL12244" s="138"/>
      <c r="BM12244" s="138"/>
    </row>
    <row r="12245" spans="62:65" ht="13" thickBot="1">
      <c r="BJ12245" s="138"/>
      <c r="BK12245" s="138"/>
      <c r="BL12245" s="138"/>
      <c r="BM12245" s="138"/>
    </row>
    <row r="12246" spans="62:65" ht="13" thickBot="1">
      <c r="BJ12246" s="138"/>
      <c r="BK12246" s="138"/>
      <c r="BL12246" s="138"/>
      <c r="BM12246" s="138"/>
    </row>
    <row r="12247" spans="62:65" ht="13" thickBot="1">
      <c r="BJ12247" s="138"/>
      <c r="BK12247" s="138"/>
      <c r="BL12247" s="138"/>
      <c r="BM12247" s="138"/>
    </row>
    <row r="12248" spans="62:65" ht="13" thickBot="1">
      <c r="BJ12248" s="138"/>
      <c r="BK12248" s="138"/>
      <c r="BL12248" s="138"/>
      <c r="BM12248" s="138"/>
    </row>
    <row r="12249" spans="62:65" ht="13" thickBot="1">
      <c r="BJ12249" s="138"/>
      <c r="BK12249" s="138"/>
      <c r="BL12249" s="138"/>
      <c r="BM12249" s="138"/>
    </row>
    <row r="12250" spans="62:65" ht="13" thickBot="1">
      <c r="BJ12250" s="138"/>
      <c r="BK12250" s="138"/>
      <c r="BL12250" s="138"/>
      <c r="BM12250" s="138"/>
    </row>
    <row r="12251" spans="62:65" ht="13" thickBot="1">
      <c r="BJ12251" s="138"/>
      <c r="BK12251" s="138"/>
      <c r="BL12251" s="138"/>
      <c r="BM12251" s="138"/>
    </row>
    <row r="12252" spans="62:65" ht="13" thickBot="1">
      <c r="BJ12252" s="138"/>
      <c r="BK12252" s="138"/>
      <c r="BL12252" s="138"/>
      <c r="BM12252" s="138"/>
    </row>
    <row r="12253" spans="62:65" ht="13" thickBot="1">
      <c r="BJ12253" s="138"/>
      <c r="BK12253" s="138"/>
      <c r="BL12253" s="138"/>
      <c r="BM12253" s="138"/>
    </row>
    <row r="12254" spans="62:65" ht="13" thickBot="1">
      <c r="BJ12254" s="138"/>
      <c r="BK12254" s="138"/>
      <c r="BL12254" s="138"/>
      <c r="BM12254" s="138"/>
    </row>
    <row r="12255" spans="62:65" ht="13" thickBot="1">
      <c r="BJ12255" s="138"/>
      <c r="BK12255" s="138"/>
      <c r="BL12255" s="138"/>
      <c r="BM12255" s="138"/>
    </row>
    <row r="12256" spans="62:65" ht="13" thickBot="1">
      <c r="BJ12256" s="138"/>
      <c r="BK12256" s="138"/>
      <c r="BL12256" s="138"/>
      <c r="BM12256" s="138"/>
    </row>
    <row r="12257" spans="62:65" ht="13" thickBot="1">
      <c r="BJ12257" s="138"/>
      <c r="BK12257" s="138"/>
      <c r="BL12257" s="138"/>
      <c r="BM12257" s="138"/>
    </row>
    <row r="12258" spans="62:65" ht="13" thickBot="1">
      <c r="BJ12258" s="138"/>
      <c r="BK12258" s="138"/>
      <c r="BL12258" s="138"/>
      <c r="BM12258" s="138"/>
    </row>
    <row r="12259" spans="62:65" ht="13" thickBot="1">
      <c r="BJ12259" s="138"/>
      <c r="BK12259" s="138"/>
      <c r="BL12259" s="138"/>
      <c r="BM12259" s="138"/>
    </row>
    <row r="12260" spans="62:65" ht="13" thickBot="1">
      <c r="BJ12260" s="138"/>
      <c r="BK12260" s="138"/>
      <c r="BL12260" s="138"/>
      <c r="BM12260" s="138"/>
    </row>
    <row r="12261" spans="62:65" ht="13" thickBot="1">
      <c r="BJ12261" s="138"/>
      <c r="BK12261" s="138"/>
      <c r="BL12261" s="138"/>
      <c r="BM12261" s="138"/>
    </row>
    <row r="12262" spans="62:65" ht="13" thickBot="1">
      <c r="BJ12262" s="138"/>
      <c r="BK12262" s="138"/>
      <c r="BL12262" s="138"/>
      <c r="BM12262" s="138"/>
    </row>
    <row r="12263" spans="62:65" ht="13" thickBot="1">
      <c r="BJ12263" s="138"/>
      <c r="BK12263" s="138"/>
      <c r="BL12263" s="138"/>
      <c r="BM12263" s="138"/>
    </row>
    <row r="12264" spans="62:65" ht="13" thickBot="1">
      <c r="BJ12264" s="138"/>
      <c r="BK12264" s="138"/>
      <c r="BL12264" s="138"/>
      <c r="BM12264" s="138"/>
    </row>
    <row r="12265" spans="62:65" ht="13" thickBot="1">
      <c r="BJ12265" s="138"/>
      <c r="BK12265" s="138"/>
      <c r="BL12265" s="138"/>
      <c r="BM12265" s="138"/>
    </row>
    <row r="12266" spans="62:65" ht="13" thickBot="1">
      <c r="BJ12266" s="138"/>
      <c r="BK12266" s="138"/>
      <c r="BL12266" s="138"/>
      <c r="BM12266" s="138"/>
    </row>
    <row r="12267" spans="62:65" ht="13" thickBot="1">
      <c r="BJ12267" s="138"/>
      <c r="BK12267" s="138"/>
      <c r="BL12267" s="138"/>
      <c r="BM12267" s="138"/>
    </row>
    <row r="12268" spans="62:65" ht="13" thickBot="1">
      <c r="BJ12268" s="138"/>
      <c r="BK12268" s="138"/>
      <c r="BL12268" s="138"/>
      <c r="BM12268" s="138"/>
    </row>
    <row r="12269" spans="62:65" ht="13" thickBot="1">
      <c r="BJ12269" s="138"/>
      <c r="BK12269" s="138"/>
      <c r="BL12269" s="138"/>
      <c r="BM12269" s="138"/>
    </row>
    <row r="12270" spans="62:65" ht="13" thickBot="1">
      <c r="BJ12270" s="138"/>
      <c r="BK12270" s="138"/>
      <c r="BL12270" s="138"/>
      <c r="BM12270" s="138"/>
    </row>
    <row r="12271" spans="62:65" ht="13" thickBot="1">
      <c r="BJ12271" s="138"/>
      <c r="BK12271" s="138"/>
      <c r="BL12271" s="138"/>
      <c r="BM12271" s="138"/>
    </row>
    <row r="12272" spans="62:65" ht="13" thickBot="1">
      <c r="BJ12272" s="138"/>
      <c r="BK12272" s="138"/>
      <c r="BL12272" s="138"/>
      <c r="BM12272" s="138"/>
    </row>
    <row r="12273" spans="62:65" ht="13" thickBot="1">
      <c r="BJ12273" s="138"/>
      <c r="BK12273" s="138"/>
      <c r="BL12273" s="138"/>
      <c r="BM12273" s="138"/>
    </row>
    <row r="12274" spans="62:65" ht="13" thickBot="1">
      <c r="BJ12274" s="138"/>
      <c r="BK12274" s="138"/>
      <c r="BL12274" s="138"/>
      <c r="BM12274" s="138"/>
    </row>
    <row r="12275" spans="62:65" ht="13" thickBot="1">
      <c r="BJ12275" s="138"/>
      <c r="BK12275" s="138"/>
      <c r="BL12275" s="138"/>
      <c r="BM12275" s="138"/>
    </row>
    <row r="12276" spans="62:65" ht="13" thickBot="1">
      <c r="BJ12276" s="138"/>
      <c r="BK12276" s="138"/>
      <c r="BL12276" s="138"/>
      <c r="BM12276" s="138"/>
    </row>
    <row r="12277" spans="62:65" ht="13" thickBot="1">
      <c r="BJ12277" s="138"/>
      <c r="BK12277" s="138"/>
      <c r="BL12277" s="138"/>
      <c r="BM12277" s="138"/>
    </row>
    <row r="12278" spans="62:65" ht="13" thickBot="1">
      <c r="BJ12278" s="138"/>
      <c r="BK12278" s="138"/>
      <c r="BL12278" s="138"/>
      <c r="BM12278" s="138"/>
    </row>
    <row r="12279" spans="62:65" ht="13" thickBot="1">
      <c r="BJ12279" s="138"/>
      <c r="BK12279" s="138"/>
      <c r="BL12279" s="138"/>
      <c r="BM12279" s="138"/>
    </row>
    <row r="12280" spans="62:65" ht="13" thickBot="1">
      <c r="BJ12280" s="138"/>
      <c r="BK12280" s="138"/>
      <c r="BL12280" s="138"/>
      <c r="BM12280" s="138"/>
    </row>
    <row r="12281" spans="62:65" ht="13" thickBot="1">
      <c r="BJ12281" s="138"/>
      <c r="BK12281" s="138"/>
      <c r="BL12281" s="138"/>
      <c r="BM12281" s="138"/>
    </row>
    <row r="12282" spans="62:65" ht="13" thickBot="1">
      <c r="BJ12282" s="138"/>
      <c r="BK12282" s="138"/>
      <c r="BL12282" s="138"/>
      <c r="BM12282" s="138"/>
    </row>
    <row r="12283" spans="62:65" ht="13" thickBot="1">
      <c r="BJ12283" s="138"/>
      <c r="BK12283" s="138"/>
      <c r="BL12283" s="138"/>
      <c r="BM12283" s="138"/>
    </row>
    <row r="12284" spans="62:65" ht="13" thickBot="1">
      <c r="BJ12284" s="138"/>
      <c r="BK12284" s="138"/>
      <c r="BL12284" s="138"/>
      <c r="BM12284" s="138"/>
    </row>
    <row r="12285" spans="62:65" ht="13" thickBot="1">
      <c r="BJ12285" s="138"/>
      <c r="BK12285" s="138"/>
      <c r="BL12285" s="138"/>
      <c r="BM12285" s="138"/>
    </row>
    <row r="12286" spans="62:65" ht="13" thickBot="1">
      <c r="BJ12286" s="138"/>
      <c r="BK12286" s="138"/>
      <c r="BL12286" s="138"/>
      <c r="BM12286" s="138"/>
    </row>
    <row r="12287" spans="62:65" ht="13" thickBot="1">
      <c r="BJ12287" s="138"/>
      <c r="BK12287" s="138"/>
      <c r="BL12287" s="138"/>
      <c r="BM12287" s="138"/>
    </row>
    <row r="12288" spans="62:65" ht="13" thickBot="1">
      <c r="BJ12288" s="138"/>
      <c r="BK12288" s="138"/>
      <c r="BL12288" s="138"/>
      <c r="BM12288" s="138"/>
    </row>
    <row r="12289" spans="62:65" ht="13" thickBot="1">
      <c r="BJ12289" s="138"/>
      <c r="BK12289" s="138"/>
      <c r="BL12289" s="138"/>
      <c r="BM12289" s="138"/>
    </row>
    <row r="12290" spans="62:65" ht="13" thickBot="1">
      <c r="BJ12290" s="138"/>
      <c r="BK12290" s="138"/>
      <c r="BL12290" s="138"/>
      <c r="BM12290" s="138"/>
    </row>
    <row r="12291" spans="62:65" ht="13" thickBot="1">
      <c r="BJ12291" s="138"/>
      <c r="BK12291" s="138"/>
      <c r="BL12291" s="138"/>
      <c r="BM12291" s="138"/>
    </row>
    <row r="12292" spans="62:65" ht="13" thickBot="1">
      <c r="BJ12292" s="138"/>
      <c r="BK12292" s="138"/>
      <c r="BL12292" s="138"/>
      <c r="BM12292" s="138"/>
    </row>
    <row r="12293" spans="62:65" ht="13" thickBot="1">
      <c r="BJ12293" s="138"/>
      <c r="BK12293" s="138"/>
      <c r="BL12293" s="138"/>
      <c r="BM12293" s="138"/>
    </row>
    <row r="12294" spans="62:65" ht="13" thickBot="1">
      <c r="BJ12294" s="138"/>
      <c r="BK12294" s="138"/>
      <c r="BL12294" s="138"/>
      <c r="BM12294" s="138"/>
    </row>
    <row r="12295" spans="62:65" ht="13" thickBot="1">
      <c r="BJ12295" s="138"/>
      <c r="BK12295" s="138"/>
      <c r="BL12295" s="138"/>
      <c r="BM12295" s="138"/>
    </row>
    <row r="12296" spans="62:65" ht="13" thickBot="1">
      <c r="BJ12296" s="138"/>
      <c r="BK12296" s="138"/>
      <c r="BL12296" s="138"/>
      <c r="BM12296" s="138"/>
    </row>
    <row r="12297" spans="62:65" ht="13" thickBot="1">
      <c r="BJ12297" s="138"/>
      <c r="BK12297" s="138"/>
      <c r="BL12297" s="138"/>
      <c r="BM12297" s="138"/>
    </row>
    <row r="12298" spans="62:65" ht="13" thickBot="1">
      <c r="BJ12298" s="138"/>
      <c r="BK12298" s="138"/>
      <c r="BL12298" s="138"/>
      <c r="BM12298" s="138"/>
    </row>
    <row r="12299" spans="62:65" ht="13" thickBot="1">
      <c r="BJ12299" s="138"/>
      <c r="BK12299" s="138"/>
      <c r="BL12299" s="138"/>
      <c r="BM12299" s="138"/>
    </row>
    <row r="12300" spans="62:65" ht="13" thickBot="1">
      <c r="BJ12300" s="138"/>
      <c r="BK12300" s="138"/>
      <c r="BL12300" s="138"/>
      <c r="BM12300" s="138"/>
    </row>
    <row r="12301" spans="62:65" ht="13" thickBot="1">
      <c r="BJ12301" s="138"/>
      <c r="BK12301" s="138"/>
      <c r="BL12301" s="138"/>
      <c r="BM12301" s="138"/>
    </row>
    <row r="12302" spans="62:65" ht="13" thickBot="1">
      <c r="BJ12302" s="138"/>
      <c r="BK12302" s="138"/>
      <c r="BL12302" s="138"/>
      <c r="BM12302" s="138"/>
    </row>
    <row r="12303" spans="62:65" ht="13" thickBot="1">
      <c r="BJ12303" s="138"/>
      <c r="BK12303" s="138"/>
      <c r="BL12303" s="138"/>
      <c r="BM12303" s="138"/>
    </row>
    <row r="12304" spans="62:65" ht="13" thickBot="1">
      <c r="BJ12304" s="138"/>
      <c r="BK12304" s="138"/>
      <c r="BL12304" s="138"/>
      <c r="BM12304" s="138"/>
    </row>
    <row r="12305" spans="62:65" ht="13" thickBot="1">
      <c r="BJ12305" s="138"/>
      <c r="BK12305" s="138"/>
      <c r="BL12305" s="138"/>
      <c r="BM12305" s="138"/>
    </row>
    <row r="12306" spans="62:65" ht="13" thickBot="1">
      <c r="BJ12306" s="138"/>
      <c r="BK12306" s="138"/>
      <c r="BL12306" s="138"/>
      <c r="BM12306" s="138"/>
    </row>
    <row r="12307" spans="62:65" ht="13" thickBot="1">
      <c r="BJ12307" s="138"/>
      <c r="BK12307" s="138"/>
      <c r="BL12307" s="138"/>
      <c r="BM12307" s="138"/>
    </row>
    <row r="12308" spans="62:65" ht="13" thickBot="1">
      <c r="BJ12308" s="138"/>
      <c r="BK12308" s="138"/>
      <c r="BL12308" s="138"/>
      <c r="BM12308" s="138"/>
    </row>
    <row r="12309" spans="62:65" ht="13" thickBot="1">
      <c r="BJ12309" s="138"/>
      <c r="BK12309" s="138"/>
      <c r="BL12309" s="138"/>
      <c r="BM12309" s="138"/>
    </row>
    <row r="12310" spans="62:65" ht="13" thickBot="1">
      <c r="BJ12310" s="138"/>
      <c r="BK12310" s="138"/>
      <c r="BL12310" s="138"/>
      <c r="BM12310" s="138"/>
    </row>
    <row r="12311" spans="62:65" ht="13" thickBot="1">
      <c r="BJ12311" s="138"/>
      <c r="BK12311" s="138"/>
      <c r="BL12311" s="138"/>
      <c r="BM12311" s="138"/>
    </row>
    <row r="12312" spans="62:65" ht="13" thickBot="1">
      <c r="BJ12312" s="138"/>
      <c r="BK12312" s="138"/>
      <c r="BL12312" s="138"/>
      <c r="BM12312" s="138"/>
    </row>
    <row r="12313" spans="62:65" ht="13" thickBot="1">
      <c r="BJ12313" s="138"/>
      <c r="BK12313" s="138"/>
      <c r="BL12313" s="138"/>
      <c r="BM12313" s="138"/>
    </row>
    <row r="12314" spans="62:65" ht="13" thickBot="1">
      <c r="BJ12314" s="138"/>
      <c r="BK12314" s="138"/>
      <c r="BL12314" s="138"/>
      <c r="BM12314" s="138"/>
    </row>
    <row r="12315" spans="62:65" ht="13" thickBot="1">
      <c r="BJ12315" s="138"/>
      <c r="BK12315" s="138"/>
      <c r="BL12315" s="138"/>
      <c r="BM12315" s="138"/>
    </row>
    <row r="12316" spans="62:65" ht="13" thickBot="1">
      <c r="BJ12316" s="138"/>
      <c r="BK12316" s="138"/>
      <c r="BL12316" s="138"/>
      <c r="BM12316" s="138"/>
    </row>
    <row r="12317" spans="62:65" ht="13" thickBot="1">
      <c r="BJ12317" s="138"/>
      <c r="BK12317" s="138"/>
      <c r="BL12317" s="138"/>
      <c r="BM12317" s="138"/>
    </row>
    <row r="12318" spans="62:65" ht="13" thickBot="1">
      <c r="BJ12318" s="138"/>
      <c r="BK12318" s="138"/>
      <c r="BL12318" s="138"/>
      <c r="BM12318" s="138"/>
    </row>
    <row r="12319" spans="62:65" ht="13" thickBot="1">
      <c r="BJ12319" s="138"/>
      <c r="BK12319" s="138"/>
      <c r="BL12319" s="138"/>
      <c r="BM12319" s="138"/>
    </row>
    <row r="12320" spans="62:65" ht="13" thickBot="1">
      <c r="BJ12320" s="138"/>
      <c r="BK12320" s="138"/>
      <c r="BL12320" s="138"/>
      <c r="BM12320" s="138"/>
    </row>
    <row r="12321" spans="62:65" ht="13" thickBot="1">
      <c r="BJ12321" s="138"/>
      <c r="BK12321" s="138"/>
      <c r="BL12321" s="138"/>
      <c r="BM12321" s="138"/>
    </row>
    <row r="12322" spans="62:65" ht="13" thickBot="1">
      <c r="BJ12322" s="138"/>
      <c r="BK12322" s="138"/>
      <c r="BL12322" s="138"/>
      <c r="BM12322" s="138"/>
    </row>
    <row r="12323" spans="62:65" ht="13" thickBot="1">
      <c r="BJ12323" s="138"/>
      <c r="BK12323" s="138"/>
      <c r="BL12323" s="138"/>
      <c r="BM12323" s="138"/>
    </row>
    <row r="12324" spans="62:65" ht="13" thickBot="1">
      <c r="BJ12324" s="138"/>
      <c r="BK12324" s="138"/>
      <c r="BL12324" s="138"/>
      <c r="BM12324" s="138"/>
    </row>
    <row r="12325" spans="62:65" ht="13" thickBot="1">
      <c r="BJ12325" s="138"/>
      <c r="BK12325" s="138"/>
      <c r="BL12325" s="138"/>
      <c r="BM12325" s="138"/>
    </row>
    <row r="12326" spans="62:65" ht="13" thickBot="1">
      <c r="BJ12326" s="138"/>
      <c r="BK12326" s="138"/>
      <c r="BL12326" s="138"/>
      <c r="BM12326" s="138"/>
    </row>
    <row r="12327" spans="62:65" ht="13" thickBot="1">
      <c r="BJ12327" s="138"/>
      <c r="BK12327" s="138"/>
      <c r="BL12327" s="138"/>
      <c r="BM12327" s="138"/>
    </row>
    <row r="12328" spans="62:65" ht="13" thickBot="1">
      <c r="BJ12328" s="138"/>
      <c r="BK12328" s="138"/>
      <c r="BL12328" s="138"/>
      <c r="BM12328" s="138"/>
    </row>
    <row r="12329" spans="62:65" ht="13" thickBot="1">
      <c r="BJ12329" s="138"/>
      <c r="BK12329" s="138"/>
      <c r="BL12329" s="138"/>
      <c r="BM12329" s="138"/>
    </row>
    <row r="12330" spans="62:65" ht="13" thickBot="1">
      <c r="BJ12330" s="138"/>
      <c r="BK12330" s="138"/>
      <c r="BL12330" s="138"/>
      <c r="BM12330" s="138"/>
    </row>
    <row r="12331" spans="62:65" ht="13" thickBot="1">
      <c r="BJ12331" s="138"/>
      <c r="BK12331" s="138"/>
      <c r="BL12331" s="138"/>
      <c r="BM12331" s="138"/>
    </row>
    <row r="12332" spans="62:65" ht="13" thickBot="1">
      <c r="BJ12332" s="138"/>
      <c r="BK12332" s="138"/>
      <c r="BL12332" s="138"/>
      <c r="BM12332" s="138"/>
    </row>
    <row r="12333" spans="62:65" ht="13" thickBot="1">
      <c r="BJ12333" s="138"/>
      <c r="BK12333" s="138"/>
      <c r="BL12333" s="138"/>
      <c r="BM12333" s="138"/>
    </row>
    <row r="12334" spans="62:65" ht="13" thickBot="1">
      <c r="BJ12334" s="138"/>
      <c r="BK12334" s="138"/>
      <c r="BL12334" s="138"/>
      <c r="BM12334" s="138"/>
    </row>
    <row r="12335" spans="62:65" ht="13" thickBot="1">
      <c r="BJ12335" s="138"/>
      <c r="BK12335" s="138"/>
      <c r="BL12335" s="138"/>
      <c r="BM12335" s="138"/>
    </row>
    <row r="12336" spans="62:65" ht="13" thickBot="1">
      <c r="BJ12336" s="138"/>
      <c r="BK12336" s="138"/>
      <c r="BL12336" s="138"/>
      <c r="BM12336" s="138"/>
    </row>
    <row r="12337" spans="62:65" ht="13" thickBot="1">
      <c r="BJ12337" s="138"/>
      <c r="BK12337" s="138"/>
      <c r="BL12337" s="138"/>
      <c r="BM12337" s="138"/>
    </row>
    <row r="12338" spans="62:65" ht="13" thickBot="1">
      <c r="BJ12338" s="138"/>
      <c r="BK12338" s="138"/>
      <c r="BL12338" s="138"/>
      <c r="BM12338" s="138"/>
    </row>
    <row r="12339" spans="62:65" ht="13" thickBot="1">
      <c r="BJ12339" s="138"/>
      <c r="BK12339" s="138"/>
      <c r="BL12339" s="138"/>
      <c r="BM12339" s="138"/>
    </row>
    <row r="12340" spans="62:65" ht="13" thickBot="1">
      <c r="BJ12340" s="138"/>
      <c r="BK12340" s="138"/>
      <c r="BL12340" s="138"/>
      <c r="BM12340" s="138"/>
    </row>
    <row r="12341" spans="62:65" ht="13" thickBot="1">
      <c r="BJ12341" s="138"/>
      <c r="BK12341" s="138"/>
      <c r="BL12341" s="138"/>
      <c r="BM12341" s="138"/>
    </row>
    <row r="12342" spans="62:65" ht="13" thickBot="1">
      <c r="BJ12342" s="138"/>
      <c r="BK12342" s="138"/>
      <c r="BL12342" s="138"/>
      <c r="BM12342" s="138"/>
    </row>
    <row r="12343" spans="62:65" ht="13" thickBot="1">
      <c r="BJ12343" s="138"/>
      <c r="BK12343" s="138"/>
      <c r="BL12343" s="138"/>
      <c r="BM12343" s="138"/>
    </row>
    <row r="12344" spans="62:65" ht="13" thickBot="1">
      <c r="BJ12344" s="138"/>
      <c r="BK12344" s="138"/>
      <c r="BL12344" s="138"/>
      <c r="BM12344" s="138"/>
    </row>
    <row r="12345" spans="62:65" ht="13" thickBot="1">
      <c r="BJ12345" s="138"/>
      <c r="BK12345" s="138"/>
      <c r="BL12345" s="138"/>
      <c r="BM12345" s="138"/>
    </row>
    <row r="12346" spans="62:65" ht="13" thickBot="1">
      <c r="BJ12346" s="138"/>
      <c r="BK12346" s="138"/>
      <c r="BL12346" s="138"/>
      <c r="BM12346" s="138"/>
    </row>
    <row r="12347" spans="62:65" ht="13" thickBot="1">
      <c r="BJ12347" s="138"/>
      <c r="BK12347" s="138"/>
      <c r="BL12347" s="138"/>
      <c r="BM12347" s="138"/>
    </row>
    <row r="12348" spans="62:65" ht="13" thickBot="1">
      <c r="BJ12348" s="138"/>
      <c r="BK12348" s="138"/>
      <c r="BL12348" s="138"/>
      <c r="BM12348" s="138"/>
    </row>
    <row r="12349" spans="62:65" ht="13" thickBot="1">
      <c r="BJ12349" s="138"/>
      <c r="BK12349" s="138"/>
      <c r="BL12349" s="138"/>
      <c r="BM12349" s="138"/>
    </row>
    <row r="12350" spans="62:65" ht="13" thickBot="1">
      <c r="BJ12350" s="138"/>
      <c r="BK12350" s="138"/>
      <c r="BL12350" s="138"/>
      <c r="BM12350" s="138"/>
    </row>
    <row r="12351" spans="62:65" ht="13" thickBot="1">
      <c r="BJ12351" s="138"/>
      <c r="BK12351" s="138"/>
      <c r="BL12351" s="138"/>
      <c r="BM12351" s="138"/>
    </row>
    <row r="12352" spans="62:65" ht="13" thickBot="1">
      <c r="BJ12352" s="138"/>
      <c r="BK12352" s="138"/>
      <c r="BL12352" s="138"/>
      <c r="BM12352" s="138"/>
    </row>
    <row r="12353" spans="62:65" ht="13" thickBot="1">
      <c r="BJ12353" s="138"/>
      <c r="BK12353" s="138"/>
      <c r="BL12353" s="138"/>
      <c r="BM12353" s="138"/>
    </row>
    <row r="12354" spans="62:65" ht="13" thickBot="1">
      <c r="BJ12354" s="138"/>
      <c r="BK12354" s="138"/>
      <c r="BL12354" s="138"/>
      <c r="BM12354" s="138"/>
    </row>
    <row r="12355" spans="62:65" ht="13" thickBot="1">
      <c r="BJ12355" s="138"/>
      <c r="BK12355" s="138"/>
      <c r="BL12355" s="138"/>
      <c r="BM12355" s="138"/>
    </row>
    <row r="12356" spans="62:65" ht="13" thickBot="1">
      <c r="BJ12356" s="138"/>
      <c r="BK12356" s="138"/>
      <c r="BL12356" s="138"/>
      <c r="BM12356" s="138"/>
    </row>
    <row r="12357" spans="62:65" ht="13" thickBot="1">
      <c r="BJ12357" s="138"/>
      <c r="BK12357" s="138"/>
      <c r="BL12357" s="138"/>
      <c r="BM12357" s="138"/>
    </row>
    <row r="12358" spans="62:65" ht="13" thickBot="1">
      <c r="BJ12358" s="138"/>
      <c r="BK12358" s="138"/>
      <c r="BL12358" s="138"/>
      <c r="BM12358" s="138"/>
    </row>
    <row r="12359" spans="62:65" ht="13" thickBot="1">
      <c r="BJ12359" s="138"/>
      <c r="BK12359" s="138"/>
      <c r="BL12359" s="138"/>
      <c r="BM12359" s="138"/>
    </row>
    <row r="12360" spans="62:65" ht="13" thickBot="1">
      <c r="BJ12360" s="138"/>
      <c r="BK12360" s="138"/>
      <c r="BL12360" s="138"/>
      <c r="BM12360" s="138"/>
    </row>
    <row r="12361" spans="62:65" ht="13" thickBot="1">
      <c r="BJ12361" s="138"/>
      <c r="BK12361" s="138"/>
      <c r="BL12361" s="138"/>
      <c r="BM12361" s="138"/>
    </row>
    <row r="12362" spans="62:65" ht="13" thickBot="1">
      <c r="BJ12362" s="138"/>
      <c r="BK12362" s="138"/>
      <c r="BL12362" s="138"/>
      <c r="BM12362" s="138"/>
    </row>
    <row r="12363" spans="62:65" ht="13" thickBot="1">
      <c r="BJ12363" s="138"/>
      <c r="BK12363" s="138"/>
      <c r="BL12363" s="138"/>
      <c r="BM12363" s="138"/>
    </row>
    <row r="12364" spans="62:65" ht="13" thickBot="1">
      <c r="BJ12364" s="138"/>
      <c r="BK12364" s="138"/>
      <c r="BL12364" s="138"/>
      <c r="BM12364" s="138"/>
    </row>
    <row r="12365" spans="62:65" ht="13" thickBot="1">
      <c r="BJ12365" s="138"/>
      <c r="BK12365" s="138"/>
      <c r="BL12365" s="138"/>
      <c r="BM12365" s="138"/>
    </row>
    <row r="12366" spans="62:65" ht="13" thickBot="1">
      <c r="BJ12366" s="138"/>
      <c r="BK12366" s="138"/>
      <c r="BL12366" s="138"/>
      <c r="BM12366" s="138"/>
    </row>
    <row r="12367" spans="62:65" ht="13" thickBot="1">
      <c r="BJ12367" s="138"/>
      <c r="BK12367" s="138"/>
      <c r="BL12367" s="138"/>
      <c r="BM12367" s="138"/>
    </row>
    <row r="12368" spans="62:65" ht="13" thickBot="1">
      <c r="BJ12368" s="138"/>
      <c r="BK12368" s="138"/>
      <c r="BL12368" s="138"/>
      <c r="BM12368" s="138"/>
    </row>
    <row r="12369" spans="62:65" ht="13" thickBot="1">
      <c r="BJ12369" s="138"/>
      <c r="BK12369" s="138"/>
      <c r="BL12369" s="138"/>
      <c r="BM12369" s="138"/>
    </row>
    <row r="12370" spans="62:65" ht="13" thickBot="1">
      <c r="BJ12370" s="138"/>
      <c r="BK12370" s="138"/>
      <c r="BL12370" s="138"/>
      <c r="BM12370" s="138"/>
    </row>
    <row r="12371" spans="62:65" ht="13" thickBot="1">
      <c r="BJ12371" s="138"/>
      <c r="BK12371" s="138"/>
      <c r="BL12371" s="138"/>
      <c r="BM12371" s="138"/>
    </row>
    <row r="12372" spans="62:65" ht="13" thickBot="1">
      <c r="BJ12372" s="138"/>
      <c r="BK12372" s="138"/>
      <c r="BL12372" s="138"/>
      <c r="BM12372" s="138"/>
    </row>
    <row r="12373" spans="62:65" ht="13" thickBot="1">
      <c r="BJ12373" s="138"/>
      <c r="BK12373" s="138"/>
      <c r="BL12373" s="138"/>
      <c r="BM12373" s="138"/>
    </row>
    <row r="12374" spans="62:65" ht="13" thickBot="1">
      <c r="BJ12374" s="138"/>
      <c r="BK12374" s="138"/>
      <c r="BL12374" s="138"/>
      <c r="BM12374" s="138"/>
    </row>
    <row r="12375" spans="62:65" ht="13" thickBot="1">
      <c r="BJ12375" s="138"/>
      <c r="BK12375" s="138"/>
      <c r="BL12375" s="138"/>
      <c r="BM12375" s="138"/>
    </row>
    <row r="12376" spans="62:65" ht="13" thickBot="1">
      <c r="BJ12376" s="138"/>
      <c r="BK12376" s="138"/>
      <c r="BL12376" s="138"/>
      <c r="BM12376" s="138"/>
    </row>
    <row r="12377" spans="62:65" ht="13" thickBot="1">
      <c r="BJ12377" s="138"/>
      <c r="BK12377" s="138"/>
      <c r="BL12377" s="138"/>
      <c r="BM12377" s="138"/>
    </row>
    <row r="12378" spans="62:65" ht="13" thickBot="1">
      <c r="BJ12378" s="138"/>
      <c r="BK12378" s="138"/>
      <c r="BL12378" s="138"/>
      <c r="BM12378" s="138"/>
    </row>
    <row r="12379" spans="62:65" ht="13" thickBot="1">
      <c r="BJ12379" s="138"/>
      <c r="BK12379" s="138"/>
      <c r="BL12379" s="138"/>
      <c r="BM12379" s="138"/>
    </row>
    <row r="12380" spans="62:65" ht="13" thickBot="1">
      <c r="BJ12380" s="138"/>
      <c r="BK12380" s="138"/>
      <c r="BL12380" s="138"/>
      <c r="BM12380" s="138"/>
    </row>
    <row r="12381" spans="62:65" ht="13" thickBot="1">
      <c r="BJ12381" s="138"/>
      <c r="BK12381" s="138"/>
      <c r="BL12381" s="138"/>
      <c r="BM12381" s="138"/>
    </row>
    <row r="12382" spans="62:65" ht="13" thickBot="1">
      <c r="BJ12382" s="138"/>
      <c r="BK12382" s="138"/>
      <c r="BL12382" s="138"/>
      <c r="BM12382" s="138"/>
    </row>
    <row r="12383" spans="62:65" ht="13" thickBot="1">
      <c r="BJ12383" s="138"/>
      <c r="BK12383" s="138"/>
      <c r="BL12383" s="138"/>
      <c r="BM12383" s="138"/>
    </row>
    <row r="12384" spans="62:65" ht="13" thickBot="1">
      <c r="BJ12384" s="138"/>
      <c r="BK12384" s="138"/>
      <c r="BL12384" s="138"/>
      <c r="BM12384" s="138"/>
    </row>
    <row r="12385" spans="62:65" ht="13" thickBot="1">
      <c r="BJ12385" s="138"/>
      <c r="BK12385" s="138"/>
      <c r="BL12385" s="138"/>
      <c r="BM12385" s="138"/>
    </row>
    <row r="12386" spans="62:65" ht="13" thickBot="1">
      <c r="BJ12386" s="138"/>
      <c r="BK12386" s="138"/>
      <c r="BL12386" s="138"/>
      <c r="BM12386" s="138"/>
    </row>
    <row r="12387" spans="62:65" ht="13" thickBot="1">
      <c r="BJ12387" s="138"/>
      <c r="BK12387" s="138"/>
      <c r="BL12387" s="138"/>
      <c r="BM12387" s="138"/>
    </row>
    <row r="12388" spans="62:65" ht="13" thickBot="1">
      <c r="BJ12388" s="138"/>
      <c r="BK12388" s="138"/>
      <c r="BL12388" s="138"/>
      <c r="BM12388" s="138"/>
    </row>
    <row r="12389" spans="62:65" ht="13" thickBot="1">
      <c r="BJ12389" s="138"/>
      <c r="BK12389" s="138"/>
      <c r="BL12389" s="138"/>
      <c r="BM12389" s="138"/>
    </row>
    <row r="12390" spans="62:65" ht="13" thickBot="1">
      <c r="BJ12390" s="138"/>
      <c r="BK12390" s="138"/>
      <c r="BL12390" s="138"/>
      <c r="BM12390" s="138"/>
    </row>
    <row r="12391" spans="62:65" ht="13" thickBot="1">
      <c r="BJ12391" s="138"/>
      <c r="BK12391" s="138"/>
      <c r="BL12391" s="138"/>
      <c r="BM12391" s="138"/>
    </row>
    <row r="12392" spans="62:65" ht="13" thickBot="1">
      <c r="BJ12392" s="138"/>
      <c r="BK12392" s="138"/>
      <c r="BL12392" s="138"/>
      <c r="BM12392" s="138"/>
    </row>
    <row r="12393" spans="62:65" ht="13" thickBot="1">
      <c r="BJ12393" s="138"/>
      <c r="BK12393" s="138"/>
      <c r="BL12393" s="138"/>
      <c r="BM12393" s="138"/>
    </row>
    <row r="12394" spans="62:65" ht="13" thickBot="1">
      <c r="BJ12394" s="138"/>
      <c r="BK12394" s="138"/>
      <c r="BL12394" s="138"/>
      <c r="BM12394" s="138"/>
    </row>
    <row r="12395" spans="62:65" ht="13" thickBot="1">
      <c r="BJ12395" s="138"/>
      <c r="BK12395" s="138"/>
      <c r="BL12395" s="138"/>
      <c r="BM12395" s="138"/>
    </row>
    <row r="12396" spans="62:65" ht="13" thickBot="1">
      <c r="BJ12396" s="138"/>
      <c r="BK12396" s="138"/>
      <c r="BL12396" s="138"/>
      <c r="BM12396" s="138"/>
    </row>
    <row r="12397" spans="62:65" ht="13" thickBot="1">
      <c r="BJ12397" s="138"/>
      <c r="BK12397" s="138"/>
      <c r="BL12397" s="138"/>
      <c r="BM12397" s="138"/>
    </row>
    <row r="12398" spans="62:65" ht="13" thickBot="1">
      <c r="BJ12398" s="138"/>
      <c r="BK12398" s="138"/>
      <c r="BL12398" s="138"/>
      <c r="BM12398" s="138"/>
    </row>
    <row r="12399" spans="62:65" ht="13" thickBot="1">
      <c r="BJ12399" s="138"/>
      <c r="BK12399" s="138"/>
      <c r="BL12399" s="138"/>
      <c r="BM12399" s="138"/>
    </row>
    <row r="12400" spans="62:65" ht="13" thickBot="1">
      <c r="BJ12400" s="138"/>
      <c r="BK12400" s="138"/>
      <c r="BL12400" s="138"/>
      <c r="BM12400" s="138"/>
    </row>
    <row r="12401" spans="62:65" ht="13" thickBot="1">
      <c r="BJ12401" s="138"/>
      <c r="BK12401" s="138"/>
      <c r="BL12401" s="138"/>
      <c r="BM12401" s="138"/>
    </row>
    <row r="12402" spans="62:65" ht="13" thickBot="1">
      <c r="BJ12402" s="138"/>
      <c r="BK12402" s="138"/>
      <c r="BL12402" s="138"/>
      <c r="BM12402" s="138"/>
    </row>
    <row r="12403" spans="62:65" ht="13" thickBot="1">
      <c r="BJ12403" s="138"/>
      <c r="BK12403" s="138"/>
      <c r="BL12403" s="138"/>
      <c r="BM12403" s="138"/>
    </row>
    <row r="12404" spans="62:65" ht="13" thickBot="1">
      <c r="BJ12404" s="138"/>
      <c r="BK12404" s="138"/>
      <c r="BL12404" s="138"/>
      <c r="BM12404" s="138"/>
    </row>
    <row r="12405" spans="62:65" ht="13" thickBot="1">
      <c r="BJ12405" s="138"/>
      <c r="BK12405" s="138"/>
      <c r="BL12405" s="138"/>
      <c r="BM12405" s="138"/>
    </row>
    <row r="12406" spans="62:65" ht="13" thickBot="1">
      <c r="BJ12406" s="138"/>
      <c r="BK12406" s="138"/>
      <c r="BL12406" s="138"/>
      <c r="BM12406" s="138"/>
    </row>
    <row r="12407" spans="62:65" ht="13" thickBot="1">
      <c r="BJ12407" s="138"/>
      <c r="BK12407" s="138"/>
      <c r="BL12407" s="138"/>
      <c r="BM12407" s="138"/>
    </row>
    <row r="12408" spans="62:65" ht="13" thickBot="1">
      <c r="BJ12408" s="138"/>
      <c r="BK12408" s="138"/>
      <c r="BL12408" s="138"/>
      <c r="BM12408" s="138"/>
    </row>
    <row r="12409" spans="62:65" ht="13" thickBot="1">
      <c r="BJ12409" s="138"/>
      <c r="BK12409" s="138"/>
      <c r="BL12409" s="138"/>
      <c r="BM12409" s="138"/>
    </row>
    <row r="12410" spans="62:65" ht="13" thickBot="1">
      <c r="BJ12410" s="138"/>
      <c r="BK12410" s="138"/>
      <c r="BL12410" s="138"/>
      <c r="BM12410" s="138"/>
    </row>
    <row r="12411" spans="62:65" ht="13" thickBot="1">
      <c r="BJ12411" s="138"/>
      <c r="BK12411" s="138"/>
      <c r="BL12411" s="138"/>
      <c r="BM12411" s="138"/>
    </row>
    <row r="12412" spans="62:65" ht="13" thickBot="1">
      <c r="BJ12412" s="138"/>
      <c r="BK12412" s="138"/>
      <c r="BL12412" s="138"/>
      <c r="BM12412" s="138"/>
    </row>
    <row r="12413" spans="62:65" ht="13" thickBot="1">
      <c r="BJ12413" s="138"/>
      <c r="BK12413" s="138"/>
      <c r="BL12413" s="138"/>
      <c r="BM12413" s="138"/>
    </row>
    <row r="12414" spans="62:65" ht="13" thickBot="1">
      <c r="BJ12414" s="138"/>
      <c r="BK12414" s="138"/>
      <c r="BL12414" s="138"/>
      <c r="BM12414" s="138"/>
    </row>
    <row r="12415" spans="62:65" ht="13" thickBot="1">
      <c r="BJ12415" s="138"/>
      <c r="BK12415" s="138"/>
      <c r="BL12415" s="138"/>
      <c r="BM12415" s="138"/>
    </row>
    <row r="12416" spans="62:65" ht="13" thickBot="1">
      <c r="BJ12416" s="138"/>
      <c r="BK12416" s="138"/>
      <c r="BL12416" s="138"/>
      <c r="BM12416" s="138"/>
    </row>
    <row r="12417" spans="62:65" ht="13" thickBot="1">
      <c r="BJ12417" s="138"/>
      <c r="BK12417" s="138"/>
      <c r="BL12417" s="138"/>
      <c r="BM12417" s="138"/>
    </row>
    <row r="12418" spans="62:65" ht="13" thickBot="1">
      <c r="BJ12418" s="138"/>
      <c r="BK12418" s="138"/>
      <c r="BL12418" s="138"/>
      <c r="BM12418" s="138"/>
    </row>
    <row r="12419" spans="62:65" ht="13" thickBot="1">
      <c r="BJ12419" s="138"/>
      <c r="BK12419" s="138"/>
      <c r="BL12419" s="138"/>
      <c r="BM12419" s="138"/>
    </row>
    <row r="12420" spans="62:65" ht="13" thickBot="1">
      <c r="BJ12420" s="138"/>
      <c r="BK12420" s="138"/>
      <c r="BL12420" s="138"/>
      <c r="BM12420" s="138"/>
    </row>
    <row r="12421" spans="62:65" ht="13" thickBot="1">
      <c r="BJ12421" s="138"/>
      <c r="BK12421" s="138"/>
      <c r="BL12421" s="138"/>
      <c r="BM12421" s="138"/>
    </row>
    <row r="12422" spans="62:65" ht="13" thickBot="1">
      <c r="BJ12422" s="138"/>
      <c r="BK12422" s="138"/>
      <c r="BL12422" s="138"/>
      <c r="BM12422" s="138"/>
    </row>
    <row r="12423" spans="62:65" ht="13" thickBot="1">
      <c r="BJ12423" s="138"/>
      <c r="BK12423" s="138"/>
      <c r="BL12423" s="138"/>
      <c r="BM12423" s="138"/>
    </row>
    <row r="12424" spans="62:65" ht="13" thickBot="1">
      <c r="BJ12424" s="138"/>
      <c r="BK12424" s="138"/>
      <c r="BL12424" s="138"/>
      <c r="BM12424" s="138"/>
    </row>
    <row r="12425" spans="62:65" ht="13" thickBot="1">
      <c r="BJ12425" s="138"/>
      <c r="BK12425" s="138"/>
      <c r="BL12425" s="138"/>
      <c r="BM12425" s="138"/>
    </row>
    <row r="12426" spans="62:65" ht="13" thickBot="1">
      <c r="BJ12426" s="138"/>
      <c r="BK12426" s="138"/>
      <c r="BL12426" s="138"/>
      <c r="BM12426" s="138"/>
    </row>
    <row r="12427" spans="62:65" ht="13" thickBot="1">
      <c r="BJ12427" s="138"/>
      <c r="BK12427" s="138"/>
      <c r="BL12427" s="138"/>
      <c r="BM12427" s="138"/>
    </row>
    <row r="12428" spans="62:65" ht="13" thickBot="1">
      <c r="BJ12428" s="138"/>
      <c r="BK12428" s="138"/>
      <c r="BL12428" s="138"/>
      <c r="BM12428" s="138"/>
    </row>
    <row r="12429" spans="62:65" ht="13" thickBot="1">
      <c r="BJ12429" s="138"/>
      <c r="BK12429" s="138"/>
      <c r="BL12429" s="138"/>
      <c r="BM12429" s="138"/>
    </row>
    <row r="12430" spans="62:65" ht="13" thickBot="1">
      <c r="BJ12430" s="138"/>
      <c r="BK12430" s="138"/>
      <c r="BL12430" s="138"/>
      <c r="BM12430" s="138"/>
    </row>
    <row r="12431" spans="62:65" ht="13" thickBot="1">
      <c r="BJ12431" s="138"/>
      <c r="BK12431" s="138"/>
      <c r="BL12431" s="138"/>
      <c r="BM12431" s="138"/>
    </row>
    <row r="12432" spans="62:65" ht="13" thickBot="1">
      <c r="BJ12432" s="138"/>
      <c r="BK12432" s="138"/>
      <c r="BL12432" s="138"/>
      <c r="BM12432" s="138"/>
    </row>
    <row r="12433" spans="62:65" ht="13" thickBot="1">
      <c r="BJ12433" s="138"/>
      <c r="BK12433" s="138"/>
      <c r="BL12433" s="138"/>
      <c r="BM12433" s="138"/>
    </row>
    <row r="12434" spans="62:65" ht="13" thickBot="1">
      <c r="BJ12434" s="138"/>
      <c r="BK12434" s="138"/>
      <c r="BL12434" s="138"/>
      <c r="BM12434" s="138"/>
    </row>
    <row r="12435" spans="62:65" ht="13" thickBot="1">
      <c r="BJ12435" s="138"/>
      <c r="BK12435" s="138"/>
      <c r="BL12435" s="138"/>
      <c r="BM12435" s="138"/>
    </row>
    <row r="12436" spans="62:65" ht="13" thickBot="1">
      <c r="BJ12436" s="138"/>
      <c r="BK12436" s="138"/>
      <c r="BL12436" s="138"/>
      <c r="BM12436" s="138"/>
    </row>
    <row r="12437" spans="62:65" ht="13" thickBot="1">
      <c r="BJ12437" s="138"/>
      <c r="BK12437" s="138"/>
      <c r="BL12437" s="138"/>
      <c r="BM12437" s="138"/>
    </row>
    <row r="12438" spans="62:65" ht="13" thickBot="1">
      <c r="BJ12438" s="138"/>
      <c r="BK12438" s="138"/>
      <c r="BL12438" s="138"/>
      <c r="BM12438" s="138"/>
    </row>
    <row r="12439" spans="62:65" ht="13" thickBot="1">
      <c r="BJ12439" s="138"/>
      <c r="BK12439" s="138"/>
      <c r="BL12439" s="138"/>
      <c r="BM12439" s="138"/>
    </row>
    <row r="12440" spans="62:65" ht="13" thickBot="1">
      <c r="BJ12440" s="138"/>
      <c r="BK12440" s="138"/>
      <c r="BL12440" s="138"/>
      <c r="BM12440" s="138"/>
    </row>
    <row r="12441" spans="62:65" ht="13" thickBot="1">
      <c r="BJ12441" s="138"/>
      <c r="BK12441" s="138"/>
      <c r="BL12441" s="138"/>
      <c r="BM12441" s="138"/>
    </row>
    <row r="12442" spans="62:65" ht="13" thickBot="1">
      <c r="BJ12442" s="138"/>
      <c r="BK12442" s="138"/>
      <c r="BL12442" s="138"/>
      <c r="BM12442" s="138"/>
    </row>
    <row r="12443" spans="62:65" ht="13" thickBot="1">
      <c r="BJ12443" s="138"/>
      <c r="BK12443" s="138"/>
      <c r="BL12443" s="138"/>
      <c r="BM12443" s="138"/>
    </row>
    <row r="12444" spans="62:65" ht="13" thickBot="1">
      <c r="BJ12444" s="138"/>
      <c r="BK12444" s="138"/>
      <c r="BL12444" s="138"/>
      <c r="BM12444" s="138"/>
    </row>
    <row r="12445" spans="62:65" ht="13" thickBot="1">
      <c r="BJ12445" s="138"/>
      <c r="BK12445" s="138"/>
      <c r="BL12445" s="138"/>
      <c r="BM12445" s="138"/>
    </row>
    <row r="12446" spans="62:65" ht="13" thickBot="1">
      <c r="BJ12446" s="138"/>
      <c r="BK12446" s="138"/>
      <c r="BL12446" s="138"/>
      <c r="BM12446" s="138"/>
    </row>
    <row r="12447" spans="62:65" ht="13" thickBot="1">
      <c r="BJ12447" s="138"/>
      <c r="BK12447" s="138"/>
      <c r="BL12447" s="138"/>
      <c r="BM12447" s="138"/>
    </row>
    <row r="12448" spans="62:65" ht="13" thickBot="1">
      <c r="BJ12448" s="138"/>
      <c r="BK12448" s="138"/>
      <c r="BL12448" s="138"/>
      <c r="BM12448" s="138"/>
    </row>
    <row r="12449" spans="62:65" ht="13" thickBot="1">
      <c r="BJ12449" s="138"/>
      <c r="BK12449" s="138"/>
      <c r="BL12449" s="138"/>
      <c r="BM12449" s="138"/>
    </row>
    <row r="12450" spans="62:65" ht="13" thickBot="1">
      <c r="BJ12450" s="138"/>
      <c r="BK12450" s="138"/>
      <c r="BL12450" s="138"/>
      <c r="BM12450" s="138"/>
    </row>
    <row r="12451" spans="62:65" ht="13" thickBot="1">
      <c r="BJ12451" s="138"/>
      <c r="BK12451" s="138"/>
      <c r="BL12451" s="138"/>
      <c r="BM12451" s="138"/>
    </row>
    <row r="12452" spans="62:65" ht="13" thickBot="1">
      <c r="BJ12452" s="138"/>
      <c r="BK12452" s="138"/>
      <c r="BL12452" s="138"/>
      <c r="BM12452" s="138"/>
    </row>
    <row r="12453" spans="62:65" ht="13" thickBot="1">
      <c r="BJ12453" s="138"/>
      <c r="BK12453" s="138"/>
      <c r="BL12453" s="138"/>
      <c r="BM12453" s="138"/>
    </row>
    <row r="12454" spans="62:65" ht="13" thickBot="1">
      <c r="BJ12454" s="138"/>
      <c r="BK12454" s="138"/>
      <c r="BL12454" s="138"/>
      <c r="BM12454" s="138"/>
    </row>
    <row r="12455" spans="62:65" ht="13" thickBot="1">
      <c r="BJ12455" s="138"/>
      <c r="BK12455" s="138"/>
      <c r="BL12455" s="138"/>
      <c r="BM12455" s="138"/>
    </row>
    <row r="12456" spans="62:65" ht="13" thickBot="1">
      <c r="BJ12456" s="138"/>
      <c r="BK12456" s="138"/>
      <c r="BL12456" s="138"/>
      <c r="BM12456" s="138"/>
    </row>
    <row r="12457" spans="62:65" ht="13" thickBot="1">
      <c r="BJ12457" s="138"/>
      <c r="BK12457" s="138"/>
      <c r="BL12457" s="138"/>
      <c r="BM12457" s="138"/>
    </row>
    <row r="12458" spans="62:65" ht="13" thickBot="1">
      <c r="BJ12458" s="138"/>
      <c r="BK12458" s="138"/>
      <c r="BL12458" s="138"/>
      <c r="BM12458" s="138"/>
    </row>
    <row r="12459" spans="62:65" ht="13" thickBot="1">
      <c r="BJ12459" s="138"/>
      <c r="BK12459" s="138"/>
      <c r="BL12459" s="138"/>
      <c r="BM12459" s="138"/>
    </row>
    <row r="12460" spans="62:65" ht="13" thickBot="1">
      <c r="BJ12460" s="138"/>
      <c r="BK12460" s="138"/>
      <c r="BL12460" s="138"/>
      <c r="BM12460" s="138"/>
    </row>
    <row r="12461" spans="62:65" ht="13" thickBot="1">
      <c r="BJ12461" s="138"/>
      <c r="BK12461" s="138"/>
      <c r="BL12461" s="138"/>
      <c r="BM12461" s="138"/>
    </row>
    <row r="12462" spans="62:65" ht="13" thickBot="1">
      <c r="BJ12462" s="138"/>
      <c r="BK12462" s="138"/>
      <c r="BL12462" s="138"/>
      <c r="BM12462" s="138"/>
    </row>
    <row r="12463" spans="62:65" ht="13" thickBot="1">
      <c r="BJ12463" s="138"/>
      <c r="BK12463" s="138"/>
      <c r="BL12463" s="138"/>
      <c r="BM12463" s="138"/>
    </row>
    <row r="12464" spans="62:65" ht="13" thickBot="1">
      <c r="BJ12464" s="138"/>
      <c r="BK12464" s="138"/>
      <c r="BL12464" s="138"/>
      <c r="BM12464" s="138"/>
    </row>
    <row r="12465" spans="62:65" ht="13" thickBot="1">
      <c r="BJ12465" s="138"/>
      <c r="BK12465" s="138"/>
      <c r="BL12465" s="138"/>
      <c r="BM12465" s="138"/>
    </row>
    <row r="12466" spans="62:65" ht="13" thickBot="1">
      <c r="BJ12466" s="138"/>
      <c r="BK12466" s="138"/>
      <c r="BL12466" s="138"/>
      <c r="BM12466" s="138"/>
    </row>
    <row r="12467" spans="62:65" ht="13" thickBot="1">
      <c r="BJ12467" s="138"/>
      <c r="BK12467" s="138"/>
      <c r="BL12467" s="138"/>
      <c r="BM12467" s="138"/>
    </row>
    <row r="12468" spans="62:65" ht="13" thickBot="1">
      <c r="BJ12468" s="138"/>
      <c r="BK12468" s="138"/>
      <c r="BL12468" s="138"/>
      <c r="BM12468" s="138"/>
    </row>
    <row r="12469" spans="62:65" ht="13" thickBot="1">
      <c r="BJ12469" s="138"/>
      <c r="BK12469" s="138"/>
      <c r="BL12469" s="138"/>
      <c r="BM12469" s="138"/>
    </row>
    <row r="12470" spans="62:65" ht="13" thickBot="1">
      <c r="BJ12470" s="138"/>
      <c r="BK12470" s="138"/>
      <c r="BL12470" s="138"/>
      <c r="BM12470" s="138"/>
    </row>
    <row r="12471" spans="62:65" ht="13" thickBot="1">
      <c r="BJ12471" s="138"/>
      <c r="BK12471" s="138"/>
      <c r="BL12471" s="138"/>
      <c r="BM12471" s="138"/>
    </row>
    <row r="12472" spans="62:65" ht="13" thickBot="1">
      <c r="BJ12472" s="138"/>
      <c r="BK12472" s="138"/>
      <c r="BL12472" s="138"/>
      <c r="BM12472" s="138"/>
    </row>
    <row r="12473" spans="62:65" ht="13" thickBot="1">
      <c r="BJ12473" s="138"/>
      <c r="BK12473" s="138"/>
      <c r="BL12473" s="138"/>
      <c r="BM12473" s="138"/>
    </row>
    <row r="12474" spans="62:65" ht="13" thickBot="1">
      <c r="BJ12474" s="138"/>
      <c r="BK12474" s="138"/>
      <c r="BL12474" s="138"/>
      <c r="BM12474" s="138"/>
    </row>
    <row r="12475" spans="62:65" ht="13" thickBot="1">
      <c r="BJ12475" s="138"/>
      <c r="BK12475" s="138"/>
      <c r="BL12475" s="138"/>
      <c r="BM12475" s="138"/>
    </row>
    <row r="12476" spans="62:65" ht="13" thickBot="1">
      <c r="BJ12476" s="138"/>
      <c r="BK12476" s="138"/>
      <c r="BL12476" s="138"/>
      <c r="BM12476" s="138"/>
    </row>
    <row r="12477" spans="62:65" ht="13" thickBot="1">
      <c r="BJ12477" s="138"/>
      <c r="BK12477" s="138"/>
      <c r="BL12477" s="138"/>
      <c r="BM12477" s="138"/>
    </row>
    <row r="12478" spans="62:65" ht="13" thickBot="1">
      <c r="BJ12478" s="138"/>
      <c r="BK12478" s="138"/>
      <c r="BL12478" s="138"/>
      <c r="BM12478" s="138"/>
    </row>
    <row r="12479" spans="62:65" ht="13" thickBot="1">
      <c r="BJ12479" s="138"/>
      <c r="BK12479" s="138"/>
      <c r="BL12479" s="138"/>
      <c r="BM12479" s="138"/>
    </row>
    <row r="12480" spans="62:65" ht="13" thickBot="1">
      <c r="BJ12480" s="138"/>
      <c r="BK12480" s="138"/>
      <c r="BL12480" s="138"/>
      <c r="BM12480" s="138"/>
    </row>
    <row r="12481" spans="62:65" ht="13" thickBot="1">
      <c r="BJ12481" s="138"/>
      <c r="BK12481" s="138"/>
      <c r="BL12481" s="138"/>
      <c r="BM12481" s="138"/>
    </row>
    <row r="12482" spans="62:65" ht="13" thickBot="1">
      <c r="BJ12482" s="138"/>
      <c r="BK12482" s="138"/>
      <c r="BL12482" s="138"/>
      <c r="BM12482" s="138"/>
    </row>
    <row r="12483" spans="62:65" ht="13" thickBot="1">
      <c r="BJ12483" s="138"/>
      <c r="BK12483" s="138"/>
      <c r="BL12483" s="138"/>
      <c r="BM12483" s="138"/>
    </row>
    <row r="12484" spans="62:65" ht="13" thickBot="1">
      <c r="BJ12484" s="138"/>
      <c r="BK12484" s="138"/>
      <c r="BL12484" s="138"/>
      <c r="BM12484" s="138"/>
    </row>
    <row r="12485" spans="62:65" ht="13" thickBot="1">
      <c r="BJ12485" s="138"/>
      <c r="BK12485" s="138"/>
      <c r="BL12485" s="138"/>
      <c r="BM12485" s="138"/>
    </row>
    <row r="12486" spans="62:65" ht="13" thickBot="1">
      <c r="BJ12486" s="138"/>
      <c r="BK12486" s="138"/>
      <c r="BL12486" s="138"/>
      <c r="BM12486" s="138"/>
    </row>
    <row r="12487" spans="62:65" ht="13" thickBot="1">
      <c r="BJ12487" s="138"/>
      <c r="BK12487" s="138"/>
      <c r="BL12487" s="138"/>
      <c r="BM12487" s="138"/>
    </row>
    <row r="12488" spans="62:65" ht="13" thickBot="1">
      <c r="BJ12488" s="138"/>
      <c r="BK12488" s="138"/>
      <c r="BL12488" s="138"/>
      <c r="BM12488" s="138"/>
    </row>
    <row r="12489" spans="62:65" ht="13" thickBot="1">
      <c r="BJ12489" s="138"/>
      <c r="BK12489" s="138"/>
      <c r="BL12489" s="138"/>
      <c r="BM12489" s="138"/>
    </row>
    <row r="12490" spans="62:65" ht="13" thickBot="1">
      <c r="BJ12490" s="138"/>
      <c r="BK12490" s="138"/>
      <c r="BL12490" s="138"/>
      <c r="BM12490" s="138"/>
    </row>
    <row r="12491" spans="62:65" ht="13" thickBot="1">
      <c r="BJ12491" s="138"/>
      <c r="BK12491" s="138"/>
      <c r="BL12491" s="138"/>
      <c r="BM12491" s="138"/>
    </row>
    <row r="12492" spans="62:65" ht="13" thickBot="1">
      <c r="BJ12492" s="138"/>
      <c r="BK12492" s="138"/>
      <c r="BL12492" s="138"/>
      <c r="BM12492" s="138"/>
    </row>
    <row r="12493" spans="62:65" ht="13" thickBot="1">
      <c r="BJ12493" s="138"/>
      <c r="BK12493" s="138"/>
      <c r="BL12493" s="138"/>
      <c r="BM12493" s="138"/>
    </row>
    <row r="12494" spans="62:65" ht="13" thickBot="1">
      <c r="BJ12494" s="138"/>
      <c r="BK12494" s="138"/>
      <c r="BL12494" s="138"/>
      <c r="BM12494" s="138"/>
    </row>
    <row r="12495" spans="62:65" ht="13" thickBot="1">
      <c r="BJ12495" s="138"/>
      <c r="BK12495" s="138"/>
      <c r="BL12495" s="138"/>
      <c r="BM12495" s="138"/>
    </row>
    <row r="12496" spans="62:65" ht="13" thickBot="1">
      <c r="BJ12496" s="138"/>
      <c r="BK12496" s="138"/>
      <c r="BL12496" s="138"/>
      <c r="BM12496" s="138"/>
    </row>
    <row r="12497" spans="62:65" ht="13" thickBot="1">
      <c r="BJ12497" s="138"/>
      <c r="BK12497" s="138"/>
      <c r="BL12497" s="138"/>
      <c r="BM12497" s="138"/>
    </row>
    <row r="12498" spans="62:65" ht="13" thickBot="1">
      <c r="BJ12498" s="138"/>
      <c r="BK12498" s="138"/>
      <c r="BL12498" s="138"/>
      <c r="BM12498" s="138"/>
    </row>
    <row r="12499" spans="62:65" ht="13" thickBot="1">
      <c r="BJ12499" s="138"/>
      <c r="BK12499" s="138"/>
      <c r="BL12499" s="138"/>
      <c r="BM12499" s="138"/>
    </row>
    <row r="12500" spans="62:65" ht="13" thickBot="1">
      <c r="BJ12500" s="138"/>
      <c r="BK12500" s="138"/>
      <c r="BL12500" s="138"/>
      <c r="BM12500" s="138"/>
    </row>
    <row r="12501" spans="62:65" ht="13" thickBot="1">
      <c r="BJ12501" s="138"/>
      <c r="BK12501" s="138"/>
      <c r="BL12501" s="138"/>
      <c r="BM12501" s="138"/>
    </row>
    <row r="12502" spans="62:65" ht="13" thickBot="1">
      <c r="BJ12502" s="138"/>
      <c r="BK12502" s="138"/>
      <c r="BL12502" s="138"/>
      <c r="BM12502" s="138"/>
    </row>
    <row r="12503" spans="62:65" ht="13" thickBot="1">
      <c r="BJ12503" s="138"/>
      <c r="BK12503" s="138"/>
      <c r="BL12503" s="138"/>
      <c r="BM12503" s="138"/>
    </row>
    <row r="12504" spans="62:65" ht="13" thickBot="1">
      <c r="BJ12504" s="138"/>
      <c r="BK12504" s="138"/>
      <c r="BL12504" s="138"/>
      <c r="BM12504" s="138"/>
    </row>
    <row r="12505" spans="62:65" ht="13" thickBot="1">
      <c r="BJ12505" s="138"/>
      <c r="BK12505" s="138"/>
      <c r="BL12505" s="138"/>
      <c r="BM12505" s="138"/>
    </row>
    <row r="12506" spans="62:65" ht="13" thickBot="1">
      <c r="BJ12506" s="138"/>
      <c r="BK12506" s="138"/>
      <c r="BL12506" s="138"/>
      <c r="BM12506" s="138"/>
    </row>
    <row r="12507" spans="62:65" ht="13" thickBot="1">
      <c r="BJ12507" s="138"/>
      <c r="BK12507" s="138"/>
      <c r="BL12507" s="138"/>
      <c r="BM12507" s="138"/>
    </row>
    <row r="12508" spans="62:65" ht="13" thickBot="1">
      <c r="BJ12508" s="138"/>
      <c r="BK12508" s="138"/>
      <c r="BL12508" s="138"/>
      <c r="BM12508" s="138"/>
    </row>
    <row r="12509" spans="62:65" ht="13" thickBot="1">
      <c r="BJ12509" s="138"/>
      <c r="BK12509" s="138"/>
      <c r="BL12509" s="138"/>
      <c r="BM12509" s="138"/>
    </row>
    <row r="12510" spans="62:65" ht="13" thickBot="1">
      <c r="BJ12510" s="138"/>
      <c r="BK12510" s="138"/>
      <c r="BL12510" s="138"/>
      <c r="BM12510" s="138"/>
    </row>
    <row r="12511" spans="62:65" ht="13" thickBot="1">
      <c r="BJ12511" s="138"/>
      <c r="BK12511" s="138"/>
      <c r="BL12511" s="138"/>
      <c r="BM12511" s="138"/>
    </row>
    <row r="12512" spans="62:65" ht="13" thickBot="1">
      <c r="BJ12512" s="138"/>
      <c r="BK12512" s="138"/>
      <c r="BL12512" s="138"/>
      <c r="BM12512" s="138"/>
    </row>
    <row r="12513" spans="62:65" ht="13" thickBot="1">
      <c r="BJ12513" s="138"/>
      <c r="BK12513" s="138"/>
      <c r="BL12513" s="138"/>
      <c r="BM12513" s="138"/>
    </row>
    <row r="12514" spans="62:65" ht="13" thickBot="1">
      <c r="BJ12514" s="138"/>
      <c r="BK12514" s="138"/>
      <c r="BL12514" s="138"/>
      <c r="BM12514" s="138"/>
    </row>
    <row r="12515" spans="62:65" ht="13" thickBot="1">
      <c r="BJ12515" s="138"/>
      <c r="BK12515" s="138"/>
      <c r="BL12515" s="138"/>
      <c r="BM12515" s="138"/>
    </row>
    <row r="12516" spans="62:65" ht="13" thickBot="1">
      <c r="BJ12516" s="138"/>
      <c r="BK12516" s="138"/>
      <c r="BL12516" s="138"/>
      <c r="BM12516" s="138"/>
    </row>
    <row r="12517" spans="62:65" ht="13" thickBot="1">
      <c r="BJ12517" s="138"/>
      <c r="BK12517" s="138"/>
      <c r="BL12517" s="138"/>
      <c r="BM12517" s="138"/>
    </row>
    <row r="12518" spans="62:65" ht="13" thickBot="1">
      <c r="BJ12518" s="138"/>
      <c r="BK12518" s="138"/>
      <c r="BL12518" s="138"/>
      <c r="BM12518" s="138"/>
    </row>
    <row r="12519" spans="62:65" ht="13" thickBot="1">
      <c r="BJ12519" s="138"/>
      <c r="BK12519" s="138"/>
      <c r="BL12519" s="138"/>
      <c r="BM12519" s="138"/>
    </row>
    <row r="12520" spans="62:65" ht="13" thickBot="1">
      <c r="BJ12520" s="138"/>
      <c r="BK12520" s="138"/>
      <c r="BL12520" s="138"/>
      <c r="BM12520" s="138"/>
    </row>
    <row r="12521" spans="62:65" ht="13" thickBot="1">
      <c r="BJ12521" s="138"/>
      <c r="BK12521" s="138"/>
      <c r="BL12521" s="138"/>
      <c r="BM12521" s="138"/>
    </row>
    <row r="12522" spans="62:65" ht="13" thickBot="1">
      <c r="BJ12522" s="138"/>
      <c r="BK12522" s="138"/>
      <c r="BL12522" s="138"/>
      <c r="BM12522" s="138"/>
    </row>
    <row r="12523" spans="62:65" ht="13" thickBot="1">
      <c r="BJ12523" s="138"/>
      <c r="BK12523" s="138"/>
      <c r="BL12523" s="138"/>
      <c r="BM12523" s="138"/>
    </row>
    <row r="12524" spans="62:65" ht="13" thickBot="1">
      <c r="BJ12524" s="138"/>
      <c r="BK12524" s="138"/>
      <c r="BL12524" s="138"/>
      <c r="BM12524" s="138"/>
    </row>
    <row r="12525" spans="62:65" ht="13" thickBot="1">
      <c r="BJ12525" s="138"/>
      <c r="BK12525" s="138"/>
      <c r="BL12525" s="138"/>
      <c r="BM12525" s="138"/>
    </row>
    <row r="12526" spans="62:65" ht="13" thickBot="1">
      <c r="BJ12526" s="138"/>
      <c r="BK12526" s="138"/>
      <c r="BL12526" s="138"/>
      <c r="BM12526" s="138"/>
    </row>
    <row r="12527" spans="62:65" ht="13" thickBot="1">
      <c r="BJ12527" s="138"/>
      <c r="BK12527" s="138"/>
      <c r="BL12527" s="138"/>
      <c r="BM12527" s="138"/>
    </row>
    <row r="12528" spans="62:65" ht="13" thickBot="1">
      <c r="BJ12528" s="138"/>
      <c r="BK12528" s="138"/>
      <c r="BL12528" s="138"/>
      <c r="BM12528" s="138"/>
    </row>
    <row r="12529" spans="62:65" ht="13" thickBot="1">
      <c r="BJ12529" s="138"/>
      <c r="BK12529" s="138"/>
      <c r="BL12529" s="138"/>
      <c r="BM12529" s="138"/>
    </row>
    <row r="12530" spans="62:65" ht="13" thickBot="1">
      <c r="BJ12530" s="138"/>
      <c r="BK12530" s="138"/>
      <c r="BL12530" s="138"/>
      <c r="BM12530" s="138"/>
    </row>
    <row r="12531" spans="62:65" ht="13" thickBot="1">
      <c r="BJ12531" s="138"/>
      <c r="BK12531" s="138"/>
      <c r="BL12531" s="138"/>
      <c r="BM12531" s="138"/>
    </row>
    <row r="12532" spans="62:65" ht="13" thickBot="1">
      <c r="BJ12532" s="138"/>
      <c r="BK12532" s="138"/>
      <c r="BL12532" s="138"/>
      <c r="BM12532" s="138"/>
    </row>
    <row r="12533" spans="62:65" ht="13" thickBot="1">
      <c r="BJ12533" s="138"/>
      <c r="BK12533" s="138"/>
      <c r="BL12533" s="138"/>
      <c r="BM12533" s="138"/>
    </row>
    <row r="12534" spans="62:65" ht="13" thickBot="1">
      <c r="BJ12534" s="138"/>
      <c r="BK12534" s="138"/>
      <c r="BL12534" s="138"/>
      <c r="BM12534" s="138"/>
    </row>
    <row r="12535" spans="62:65" ht="13" thickBot="1">
      <c r="BJ12535" s="138"/>
      <c r="BK12535" s="138"/>
      <c r="BL12535" s="138"/>
      <c r="BM12535" s="138"/>
    </row>
    <row r="12536" spans="62:65" ht="13" thickBot="1">
      <c r="BJ12536" s="138"/>
      <c r="BK12536" s="138"/>
      <c r="BL12536" s="138"/>
      <c r="BM12536" s="138"/>
    </row>
    <row r="12537" spans="62:65" ht="13" thickBot="1">
      <c r="BJ12537" s="138"/>
      <c r="BK12537" s="138"/>
      <c r="BL12537" s="138"/>
      <c r="BM12537" s="138"/>
    </row>
    <row r="12538" spans="62:65" ht="13" thickBot="1">
      <c r="BJ12538" s="138"/>
      <c r="BK12538" s="138"/>
      <c r="BL12538" s="138"/>
      <c r="BM12538" s="138"/>
    </row>
    <row r="12539" spans="62:65" ht="13" thickBot="1">
      <c r="BJ12539" s="138"/>
      <c r="BK12539" s="138"/>
      <c r="BL12539" s="138"/>
      <c r="BM12539" s="138"/>
    </row>
    <row r="12540" spans="62:65" ht="13" thickBot="1">
      <c r="BJ12540" s="138"/>
      <c r="BK12540" s="138"/>
      <c r="BL12540" s="138"/>
      <c r="BM12540" s="138"/>
    </row>
    <row r="12541" spans="62:65" ht="13" thickBot="1">
      <c r="BJ12541" s="138"/>
      <c r="BK12541" s="138"/>
      <c r="BL12541" s="138"/>
      <c r="BM12541" s="138"/>
    </row>
    <row r="12542" spans="62:65" ht="13" thickBot="1">
      <c r="BJ12542" s="138"/>
      <c r="BK12542" s="138"/>
      <c r="BL12542" s="138"/>
      <c r="BM12542" s="138"/>
    </row>
    <row r="12543" spans="62:65" ht="13" thickBot="1">
      <c r="BJ12543" s="138"/>
      <c r="BK12543" s="138"/>
      <c r="BL12543" s="138"/>
      <c r="BM12543" s="138"/>
    </row>
    <row r="12544" spans="62:65" ht="13" thickBot="1">
      <c r="BJ12544" s="138"/>
      <c r="BK12544" s="138"/>
      <c r="BL12544" s="138"/>
      <c r="BM12544" s="138"/>
    </row>
    <row r="12545" spans="62:65" ht="13" thickBot="1">
      <c r="BJ12545" s="138"/>
      <c r="BK12545" s="138"/>
      <c r="BL12545" s="138"/>
      <c r="BM12545" s="138"/>
    </row>
    <row r="12546" spans="62:65" ht="13" thickBot="1">
      <c r="BJ12546" s="138"/>
      <c r="BK12546" s="138"/>
      <c r="BL12546" s="138"/>
      <c r="BM12546" s="138"/>
    </row>
    <row r="12547" spans="62:65" ht="13" thickBot="1">
      <c r="BJ12547" s="138"/>
      <c r="BK12547" s="138"/>
      <c r="BL12547" s="138"/>
      <c r="BM12547" s="138"/>
    </row>
    <row r="12548" spans="62:65" ht="13" thickBot="1">
      <c r="BJ12548" s="138"/>
      <c r="BK12548" s="138"/>
      <c r="BL12548" s="138"/>
      <c r="BM12548" s="138"/>
    </row>
    <row r="12549" spans="62:65" ht="13" thickBot="1">
      <c r="BJ12549" s="138"/>
      <c r="BK12549" s="138"/>
      <c r="BL12549" s="138"/>
      <c r="BM12549" s="138"/>
    </row>
    <row r="12550" spans="62:65" ht="13" thickBot="1">
      <c r="BJ12550" s="138"/>
      <c r="BK12550" s="138"/>
      <c r="BL12550" s="138"/>
      <c r="BM12550" s="138"/>
    </row>
    <row r="12551" spans="62:65" ht="13" thickBot="1">
      <c r="BJ12551" s="138"/>
      <c r="BK12551" s="138"/>
      <c r="BL12551" s="138"/>
      <c r="BM12551" s="138"/>
    </row>
    <row r="12552" spans="62:65" ht="13" thickBot="1">
      <c r="BJ12552" s="138"/>
      <c r="BK12552" s="138"/>
      <c r="BL12552" s="138"/>
      <c r="BM12552" s="138"/>
    </row>
    <row r="12553" spans="62:65" ht="13" thickBot="1">
      <c r="BJ12553" s="138"/>
      <c r="BK12553" s="138"/>
      <c r="BL12553" s="138"/>
      <c r="BM12553" s="138"/>
    </row>
    <row r="12554" spans="62:65" ht="13" thickBot="1">
      <c r="BJ12554" s="138"/>
      <c r="BK12554" s="138"/>
      <c r="BL12554" s="138"/>
      <c r="BM12554" s="138"/>
    </row>
    <row r="12555" spans="62:65" ht="13" thickBot="1">
      <c r="BJ12555" s="138"/>
      <c r="BK12555" s="138"/>
      <c r="BL12555" s="138"/>
      <c r="BM12555" s="138"/>
    </row>
    <row r="12556" spans="62:65" ht="13" thickBot="1">
      <c r="BJ12556" s="138"/>
      <c r="BK12556" s="138"/>
      <c r="BL12556" s="138"/>
      <c r="BM12556" s="138"/>
    </row>
    <row r="12557" spans="62:65" ht="13" thickBot="1">
      <c r="BJ12557" s="138"/>
      <c r="BK12557" s="138"/>
      <c r="BL12557" s="138"/>
      <c r="BM12557" s="138"/>
    </row>
    <row r="12558" spans="62:65" ht="13" thickBot="1">
      <c r="BJ12558" s="138"/>
      <c r="BK12558" s="138"/>
      <c r="BL12558" s="138"/>
      <c r="BM12558" s="138"/>
    </row>
    <row r="12559" spans="62:65" ht="13" thickBot="1">
      <c r="BJ12559" s="138"/>
      <c r="BK12559" s="138"/>
      <c r="BL12559" s="138"/>
      <c r="BM12559" s="138"/>
    </row>
    <row r="12560" spans="62:65" ht="13" thickBot="1">
      <c r="BJ12560" s="138"/>
      <c r="BK12560" s="138"/>
      <c r="BL12560" s="138"/>
      <c r="BM12560" s="138"/>
    </row>
    <row r="12561" spans="62:65" ht="13" thickBot="1">
      <c r="BJ12561" s="138"/>
      <c r="BK12561" s="138"/>
      <c r="BL12561" s="138"/>
      <c r="BM12561" s="138"/>
    </row>
    <row r="12562" spans="62:65" ht="13" thickBot="1">
      <c r="BJ12562" s="138"/>
      <c r="BK12562" s="138"/>
      <c r="BL12562" s="138"/>
      <c r="BM12562" s="138"/>
    </row>
    <row r="12563" spans="62:65" ht="13" thickBot="1">
      <c r="BJ12563" s="138"/>
      <c r="BK12563" s="138"/>
      <c r="BL12563" s="138"/>
      <c r="BM12563" s="138"/>
    </row>
    <row r="12564" spans="62:65" ht="13" thickBot="1">
      <c r="BJ12564" s="138"/>
      <c r="BK12564" s="138"/>
      <c r="BL12564" s="138"/>
      <c r="BM12564" s="138"/>
    </row>
    <row r="12565" spans="62:65" ht="13" thickBot="1">
      <c r="BJ12565" s="138"/>
      <c r="BK12565" s="138"/>
      <c r="BL12565" s="138"/>
      <c r="BM12565" s="138"/>
    </row>
    <row r="12566" spans="62:65" ht="13" thickBot="1">
      <c r="BJ12566" s="138"/>
      <c r="BK12566" s="138"/>
      <c r="BL12566" s="138"/>
      <c r="BM12566" s="138"/>
    </row>
    <row r="12567" spans="62:65" ht="13" thickBot="1">
      <c r="BJ12567" s="138"/>
      <c r="BK12567" s="138"/>
      <c r="BL12567" s="138"/>
      <c r="BM12567" s="138"/>
    </row>
    <row r="12568" spans="62:65" ht="13" thickBot="1">
      <c r="BJ12568" s="138"/>
      <c r="BK12568" s="138"/>
      <c r="BL12568" s="138"/>
      <c r="BM12568" s="138"/>
    </row>
    <row r="12569" spans="62:65" ht="13" thickBot="1">
      <c r="BJ12569" s="138"/>
      <c r="BK12569" s="138"/>
      <c r="BL12569" s="138"/>
      <c r="BM12569" s="138"/>
    </row>
    <row r="12570" spans="62:65" ht="13" thickBot="1">
      <c r="BJ12570" s="138"/>
      <c r="BK12570" s="138"/>
      <c r="BL12570" s="138"/>
      <c r="BM12570" s="138"/>
    </row>
    <row r="12571" spans="62:65" ht="13" thickBot="1">
      <c r="BJ12571" s="138"/>
      <c r="BK12571" s="138"/>
      <c r="BL12571" s="138"/>
      <c r="BM12571" s="138"/>
    </row>
    <row r="12572" spans="62:65" ht="13" thickBot="1">
      <c r="BJ12572" s="138"/>
      <c r="BK12572" s="138"/>
      <c r="BL12572" s="138"/>
      <c r="BM12572" s="138"/>
    </row>
    <row r="12573" spans="62:65" ht="13" thickBot="1">
      <c r="BJ12573" s="138"/>
      <c r="BK12573" s="138"/>
      <c r="BL12573" s="138"/>
      <c r="BM12573" s="138"/>
    </row>
    <row r="12574" spans="62:65" ht="13" thickBot="1">
      <c r="BJ12574" s="138"/>
      <c r="BK12574" s="138"/>
      <c r="BL12574" s="138"/>
      <c r="BM12574" s="138"/>
    </row>
    <row r="12575" spans="62:65" ht="13" thickBot="1">
      <c r="BJ12575" s="138"/>
      <c r="BK12575" s="138"/>
      <c r="BL12575" s="138"/>
      <c r="BM12575" s="138"/>
    </row>
    <row r="12576" spans="62:65" ht="13" thickBot="1">
      <c r="BJ12576" s="138"/>
      <c r="BK12576" s="138"/>
      <c r="BL12576" s="138"/>
      <c r="BM12576" s="138"/>
    </row>
    <row r="12577" spans="62:65" ht="13" thickBot="1">
      <c r="BJ12577" s="138"/>
      <c r="BK12577" s="138"/>
      <c r="BL12577" s="138"/>
      <c r="BM12577" s="138"/>
    </row>
    <row r="12578" spans="62:65" ht="13" thickBot="1">
      <c r="BJ12578" s="138"/>
      <c r="BK12578" s="138"/>
      <c r="BL12578" s="138"/>
      <c r="BM12578" s="138"/>
    </row>
    <row r="12579" spans="62:65" ht="13" thickBot="1">
      <c r="BJ12579" s="138"/>
      <c r="BK12579" s="138"/>
      <c r="BL12579" s="138"/>
      <c r="BM12579" s="138"/>
    </row>
    <row r="12580" spans="62:65" ht="13" thickBot="1">
      <c r="BJ12580" s="138"/>
      <c r="BK12580" s="138"/>
      <c r="BL12580" s="138"/>
      <c r="BM12580" s="138"/>
    </row>
    <row r="12581" spans="62:65" ht="13" thickBot="1">
      <c r="BJ12581" s="138"/>
      <c r="BK12581" s="138"/>
      <c r="BL12581" s="138"/>
      <c r="BM12581" s="138"/>
    </row>
    <row r="12582" spans="62:65" ht="13" thickBot="1">
      <c r="BJ12582" s="138"/>
      <c r="BK12582" s="138"/>
      <c r="BL12582" s="138"/>
      <c r="BM12582" s="138"/>
    </row>
    <row r="12583" spans="62:65" ht="13" thickBot="1">
      <c r="BJ12583" s="138"/>
      <c r="BK12583" s="138"/>
      <c r="BL12583" s="138"/>
      <c r="BM12583" s="138"/>
    </row>
    <row r="12584" spans="62:65" ht="13" thickBot="1">
      <c r="BJ12584" s="138"/>
      <c r="BK12584" s="138"/>
      <c r="BL12584" s="138"/>
      <c r="BM12584" s="138"/>
    </row>
    <row r="12585" spans="62:65" ht="13" thickBot="1">
      <c r="BJ12585" s="138"/>
      <c r="BK12585" s="138"/>
      <c r="BL12585" s="138"/>
      <c r="BM12585" s="138"/>
    </row>
    <row r="12586" spans="62:65" ht="13" thickBot="1">
      <c r="BJ12586" s="138"/>
      <c r="BK12586" s="138"/>
      <c r="BL12586" s="138"/>
      <c r="BM12586" s="138"/>
    </row>
    <row r="12587" spans="62:65" ht="13" thickBot="1">
      <c r="BJ12587" s="138"/>
      <c r="BK12587" s="138"/>
      <c r="BL12587" s="138"/>
      <c r="BM12587" s="138"/>
    </row>
    <row r="12588" spans="62:65" ht="13" thickBot="1">
      <c r="BJ12588" s="138"/>
      <c r="BK12588" s="138"/>
      <c r="BL12588" s="138"/>
      <c r="BM12588" s="138"/>
    </row>
    <row r="12589" spans="62:65" ht="13" thickBot="1">
      <c r="BJ12589" s="138"/>
      <c r="BK12589" s="138"/>
      <c r="BL12589" s="138"/>
      <c r="BM12589" s="138"/>
    </row>
    <row r="12590" spans="62:65" ht="13" thickBot="1">
      <c r="BJ12590" s="138"/>
      <c r="BK12590" s="138"/>
      <c r="BL12590" s="138"/>
      <c r="BM12590" s="138"/>
    </row>
    <row r="12591" spans="62:65" ht="13" thickBot="1">
      <c r="BJ12591" s="138"/>
      <c r="BK12591" s="138"/>
      <c r="BL12591" s="138"/>
      <c r="BM12591" s="138"/>
    </row>
    <row r="12592" spans="62:65" ht="13" thickBot="1">
      <c r="BJ12592" s="138"/>
      <c r="BK12592" s="138"/>
      <c r="BL12592" s="138"/>
      <c r="BM12592" s="138"/>
    </row>
    <row r="12593" spans="62:65" ht="13" thickBot="1">
      <c r="BJ12593" s="138"/>
      <c r="BK12593" s="138"/>
      <c r="BL12593" s="138"/>
      <c r="BM12593" s="138"/>
    </row>
    <row r="12594" spans="62:65" ht="13" thickBot="1">
      <c r="BJ12594" s="138"/>
      <c r="BK12594" s="138"/>
      <c r="BL12594" s="138"/>
      <c r="BM12594" s="138"/>
    </row>
    <row r="12595" spans="62:65" ht="13" thickBot="1">
      <c r="BJ12595" s="138"/>
      <c r="BK12595" s="138"/>
      <c r="BL12595" s="138"/>
      <c r="BM12595" s="138"/>
    </row>
    <row r="12596" spans="62:65" ht="13" thickBot="1">
      <c r="BJ12596" s="138"/>
      <c r="BK12596" s="138"/>
      <c r="BL12596" s="138"/>
      <c r="BM12596" s="138"/>
    </row>
    <row r="12597" spans="62:65" ht="13" thickBot="1">
      <c r="BJ12597" s="138"/>
      <c r="BK12597" s="138"/>
      <c r="BL12597" s="138"/>
      <c r="BM12597" s="138"/>
    </row>
    <row r="12598" spans="62:65" ht="13" thickBot="1">
      <c r="BJ12598" s="138"/>
      <c r="BK12598" s="138"/>
      <c r="BL12598" s="138"/>
      <c r="BM12598" s="138"/>
    </row>
    <row r="12599" spans="62:65" ht="13" thickBot="1">
      <c r="BJ12599" s="138"/>
      <c r="BK12599" s="138"/>
      <c r="BL12599" s="138"/>
      <c r="BM12599" s="138"/>
    </row>
    <row r="12600" spans="62:65" ht="13" thickBot="1">
      <c r="BJ12600" s="138"/>
      <c r="BK12600" s="138"/>
      <c r="BL12600" s="138"/>
      <c r="BM12600" s="138"/>
    </row>
    <row r="12601" spans="62:65" ht="13" thickBot="1">
      <c r="BJ12601" s="138"/>
      <c r="BK12601" s="138"/>
      <c r="BL12601" s="138"/>
      <c r="BM12601" s="138"/>
    </row>
    <row r="12602" spans="62:65" ht="13" thickBot="1">
      <c r="BJ12602" s="138"/>
      <c r="BK12602" s="138"/>
      <c r="BL12602" s="138"/>
      <c r="BM12602" s="138"/>
    </row>
    <row r="12603" spans="62:65" ht="13" thickBot="1">
      <c r="BJ12603" s="138"/>
      <c r="BK12603" s="138"/>
      <c r="BL12603" s="138"/>
      <c r="BM12603" s="138"/>
    </row>
    <row r="12604" spans="62:65" ht="13" thickBot="1">
      <c r="BJ12604" s="138"/>
      <c r="BK12604" s="138"/>
      <c r="BL12604" s="138"/>
      <c r="BM12604" s="138"/>
    </row>
    <row r="12605" spans="62:65" ht="13" thickBot="1">
      <c r="BJ12605" s="138"/>
      <c r="BK12605" s="138"/>
      <c r="BL12605" s="138"/>
      <c r="BM12605" s="138"/>
    </row>
    <row r="12606" spans="62:65" ht="13" thickBot="1">
      <c r="BJ12606" s="138"/>
      <c r="BK12606" s="138"/>
      <c r="BL12606" s="138"/>
      <c r="BM12606" s="138"/>
    </row>
    <row r="12607" spans="62:65" ht="13" thickBot="1">
      <c r="BJ12607" s="138"/>
      <c r="BK12607" s="138"/>
      <c r="BL12607" s="138"/>
      <c r="BM12607" s="138"/>
    </row>
    <row r="12608" spans="62:65" ht="13" thickBot="1">
      <c r="BJ12608" s="138"/>
      <c r="BK12608" s="138"/>
      <c r="BL12608" s="138"/>
      <c r="BM12608" s="138"/>
    </row>
    <row r="12609" spans="62:65" ht="13" thickBot="1">
      <c r="BJ12609" s="138"/>
      <c r="BK12609" s="138"/>
      <c r="BL12609" s="138"/>
      <c r="BM12609" s="138"/>
    </row>
    <row r="12610" spans="62:65" ht="13" thickBot="1">
      <c r="BJ12610" s="138"/>
      <c r="BK12610" s="138"/>
      <c r="BL12610" s="138"/>
      <c r="BM12610" s="138"/>
    </row>
    <row r="12611" spans="62:65" ht="13" thickBot="1">
      <c r="BJ12611" s="138"/>
      <c r="BK12611" s="138"/>
      <c r="BL12611" s="138"/>
      <c r="BM12611" s="138"/>
    </row>
    <row r="12612" spans="62:65" ht="13" thickBot="1">
      <c r="BJ12612" s="138"/>
      <c r="BK12612" s="138"/>
      <c r="BL12612" s="138"/>
      <c r="BM12612" s="138"/>
    </row>
    <row r="12613" spans="62:65" ht="13" thickBot="1">
      <c r="BJ12613" s="138"/>
      <c r="BK12613" s="138"/>
      <c r="BL12613" s="138"/>
      <c r="BM12613" s="138"/>
    </row>
    <row r="12614" spans="62:65" ht="13" thickBot="1">
      <c r="BJ12614" s="138"/>
      <c r="BK12614" s="138"/>
      <c r="BL12614" s="138"/>
      <c r="BM12614" s="138"/>
    </row>
    <row r="12615" spans="62:65" ht="13" thickBot="1">
      <c r="BJ12615" s="138"/>
      <c r="BK12615" s="138"/>
      <c r="BL12615" s="138"/>
      <c r="BM12615" s="138"/>
    </row>
    <row r="12616" spans="62:65" ht="13" thickBot="1">
      <c r="BJ12616" s="138"/>
      <c r="BK12616" s="138"/>
      <c r="BL12616" s="138"/>
      <c r="BM12616" s="138"/>
    </row>
    <row r="12617" spans="62:65" ht="13" thickBot="1">
      <c r="BJ12617" s="138"/>
      <c r="BK12617" s="138"/>
      <c r="BL12617" s="138"/>
      <c r="BM12617" s="138"/>
    </row>
    <row r="12618" spans="62:65" ht="13" thickBot="1">
      <c r="BJ12618" s="138"/>
      <c r="BK12618" s="138"/>
      <c r="BL12618" s="138"/>
      <c r="BM12618" s="138"/>
    </row>
    <row r="12619" spans="62:65" ht="13" thickBot="1">
      <c r="BJ12619" s="138"/>
      <c r="BK12619" s="138"/>
      <c r="BL12619" s="138"/>
      <c r="BM12619" s="138"/>
    </row>
    <row r="12620" spans="62:65" ht="13" thickBot="1">
      <c r="BJ12620" s="138"/>
      <c r="BK12620" s="138"/>
      <c r="BL12620" s="138"/>
      <c r="BM12620" s="138"/>
    </row>
    <row r="12621" spans="62:65" ht="13" thickBot="1">
      <c r="BJ12621" s="138"/>
      <c r="BK12621" s="138"/>
      <c r="BL12621" s="138"/>
      <c r="BM12621" s="138"/>
    </row>
    <row r="12622" spans="62:65" ht="13" thickBot="1">
      <c r="BJ12622" s="138"/>
      <c r="BK12622" s="138"/>
      <c r="BL12622" s="138"/>
      <c r="BM12622" s="138"/>
    </row>
    <row r="12623" spans="62:65" ht="13" thickBot="1">
      <c r="BJ12623" s="138"/>
      <c r="BK12623" s="138"/>
      <c r="BL12623" s="138"/>
      <c r="BM12623" s="138"/>
    </row>
    <row r="12624" spans="62:65" ht="13" thickBot="1">
      <c r="BJ12624" s="138"/>
      <c r="BK12624" s="138"/>
      <c r="BL12624" s="138"/>
      <c r="BM12624" s="138"/>
    </row>
    <row r="12625" spans="62:65" ht="13" thickBot="1">
      <c r="BJ12625" s="138"/>
      <c r="BK12625" s="138"/>
      <c r="BL12625" s="138"/>
      <c r="BM12625" s="138"/>
    </row>
    <row r="12626" spans="62:65" ht="13" thickBot="1">
      <c r="BJ12626" s="138"/>
      <c r="BK12626" s="138"/>
      <c r="BL12626" s="138"/>
      <c r="BM12626" s="138"/>
    </row>
    <row r="12627" spans="62:65" ht="13" thickBot="1">
      <c r="BJ12627" s="138"/>
      <c r="BK12627" s="138"/>
      <c r="BL12627" s="138"/>
      <c r="BM12627" s="138"/>
    </row>
    <row r="12628" spans="62:65" ht="13" thickBot="1">
      <c r="BJ12628" s="138"/>
      <c r="BK12628" s="138"/>
      <c r="BL12628" s="138"/>
      <c r="BM12628" s="138"/>
    </row>
    <row r="12629" spans="62:65" ht="13" thickBot="1">
      <c r="BJ12629" s="138"/>
      <c r="BK12629" s="138"/>
      <c r="BL12629" s="138"/>
      <c r="BM12629" s="138"/>
    </row>
    <row r="12630" spans="62:65" ht="13" thickBot="1">
      <c r="BJ12630" s="138"/>
      <c r="BK12630" s="138"/>
      <c r="BL12630" s="138"/>
      <c r="BM12630" s="138"/>
    </row>
    <row r="12631" spans="62:65" ht="13" thickBot="1">
      <c r="BJ12631" s="138"/>
      <c r="BK12631" s="138"/>
      <c r="BL12631" s="138"/>
      <c r="BM12631" s="138"/>
    </row>
    <row r="12632" spans="62:65" ht="13" thickBot="1">
      <c r="BJ12632" s="138"/>
      <c r="BK12632" s="138"/>
      <c r="BL12632" s="138"/>
      <c r="BM12632" s="138"/>
    </row>
    <row r="12633" spans="62:65" ht="13" thickBot="1">
      <c r="BJ12633" s="138"/>
      <c r="BK12633" s="138"/>
      <c r="BL12633" s="138"/>
      <c r="BM12633" s="138"/>
    </row>
    <row r="12634" spans="62:65" ht="13" thickBot="1">
      <c r="BJ12634" s="138"/>
      <c r="BK12634" s="138"/>
      <c r="BL12634" s="138"/>
      <c r="BM12634" s="138"/>
    </row>
    <row r="12635" spans="62:65" ht="13" thickBot="1">
      <c r="BJ12635" s="138"/>
      <c r="BK12635" s="138"/>
      <c r="BL12635" s="138"/>
      <c r="BM12635" s="138"/>
    </row>
    <row r="12636" spans="62:65" ht="13" thickBot="1">
      <c r="BJ12636" s="138"/>
      <c r="BK12636" s="138"/>
      <c r="BL12636" s="138"/>
      <c r="BM12636" s="138"/>
    </row>
    <row r="12637" spans="62:65" ht="13" thickBot="1">
      <c r="BJ12637" s="138"/>
      <c r="BK12637" s="138"/>
      <c r="BL12637" s="138"/>
      <c r="BM12637" s="138"/>
    </row>
    <row r="12638" spans="62:65" ht="13" thickBot="1">
      <c r="BJ12638" s="138"/>
      <c r="BK12638" s="138"/>
      <c r="BL12638" s="138"/>
      <c r="BM12638" s="138"/>
    </row>
    <row r="12639" spans="62:65" ht="13" thickBot="1">
      <c r="BJ12639" s="138"/>
      <c r="BK12639" s="138"/>
      <c r="BL12639" s="138"/>
      <c r="BM12639" s="138"/>
    </row>
    <row r="12640" spans="62:65" ht="13" thickBot="1">
      <c r="BJ12640" s="138"/>
      <c r="BK12640" s="138"/>
      <c r="BL12640" s="138"/>
      <c r="BM12640" s="138"/>
    </row>
    <row r="12641" spans="62:65" ht="13" thickBot="1">
      <c r="BJ12641" s="138"/>
      <c r="BK12641" s="138"/>
      <c r="BL12641" s="138"/>
      <c r="BM12641" s="138"/>
    </row>
    <row r="12642" spans="62:65" ht="13" thickBot="1">
      <c r="BJ12642" s="138"/>
      <c r="BK12642" s="138"/>
      <c r="BL12642" s="138"/>
      <c r="BM12642" s="138"/>
    </row>
    <row r="12643" spans="62:65" ht="13" thickBot="1">
      <c r="BJ12643" s="138"/>
      <c r="BK12643" s="138"/>
      <c r="BL12643" s="138"/>
      <c r="BM12643" s="138"/>
    </row>
    <row r="12644" spans="62:65" ht="13" thickBot="1">
      <c r="BJ12644" s="138"/>
      <c r="BK12644" s="138"/>
      <c r="BL12644" s="138"/>
      <c r="BM12644" s="138"/>
    </row>
    <row r="12645" spans="62:65" ht="13" thickBot="1">
      <c r="BJ12645" s="138"/>
      <c r="BK12645" s="138"/>
      <c r="BL12645" s="138"/>
      <c r="BM12645" s="138"/>
    </row>
    <row r="12646" spans="62:65" ht="13" thickBot="1">
      <c r="BJ12646" s="138"/>
      <c r="BK12646" s="138"/>
      <c r="BL12646" s="138"/>
      <c r="BM12646" s="138"/>
    </row>
    <row r="12647" spans="62:65" ht="13" thickBot="1">
      <c r="BJ12647" s="138"/>
      <c r="BK12647" s="138"/>
      <c r="BL12647" s="138"/>
      <c r="BM12647" s="138"/>
    </row>
    <row r="12648" spans="62:65" ht="13" thickBot="1">
      <c r="BJ12648" s="138"/>
      <c r="BK12648" s="138"/>
      <c r="BL12648" s="138"/>
      <c r="BM12648" s="138"/>
    </row>
    <row r="12649" spans="62:65" ht="13" thickBot="1">
      <c r="BJ12649" s="138"/>
      <c r="BK12649" s="138"/>
      <c r="BL12649" s="138"/>
      <c r="BM12649" s="138"/>
    </row>
    <row r="12650" spans="62:65" ht="13" thickBot="1">
      <c r="BJ12650" s="138"/>
      <c r="BK12650" s="138"/>
      <c r="BL12650" s="138"/>
      <c r="BM12650" s="138"/>
    </row>
    <row r="12651" spans="62:65" ht="13" thickBot="1">
      <c r="BJ12651" s="138"/>
      <c r="BK12651" s="138"/>
      <c r="BL12651" s="138"/>
      <c r="BM12651" s="138"/>
    </row>
    <row r="12652" spans="62:65" ht="13" thickBot="1">
      <c r="BJ12652" s="138"/>
      <c r="BK12652" s="138"/>
      <c r="BL12652" s="138"/>
      <c r="BM12652" s="138"/>
    </row>
    <row r="12653" spans="62:65" ht="13" thickBot="1">
      <c r="BJ12653" s="138"/>
      <c r="BK12653" s="138"/>
      <c r="BL12653" s="138"/>
      <c r="BM12653" s="138"/>
    </row>
    <row r="12654" spans="62:65" ht="13" thickBot="1">
      <c r="BJ12654" s="138"/>
      <c r="BK12654" s="138"/>
      <c r="BL12654" s="138"/>
      <c r="BM12654" s="138"/>
    </row>
    <row r="12655" spans="62:65" ht="13" thickBot="1">
      <c r="BJ12655" s="138"/>
      <c r="BK12655" s="138"/>
      <c r="BL12655" s="138"/>
      <c r="BM12655" s="138"/>
    </row>
    <row r="12656" spans="62:65" ht="13" thickBot="1">
      <c r="BJ12656" s="138"/>
      <c r="BK12656" s="138"/>
      <c r="BL12656" s="138"/>
      <c r="BM12656" s="138"/>
    </row>
    <row r="12657" spans="62:65" ht="13" thickBot="1">
      <c r="BJ12657" s="138"/>
      <c r="BK12657" s="138"/>
      <c r="BL12657" s="138"/>
      <c r="BM12657" s="138"/>
    </row>
    <row r="12658" spans="62:65" ht="13" thickBot="1">
      <c r="BJ12658" s="138"/>
      <c r="BK12658" s="138"/>
      <c r="BL12658" s="138"/>
      <c r="BM12658" s="138"/>
    </row>
    <row r="12659" spans="62:65" ht="13" thickBot="1">
      <c r="BJ12659" s="138"/>
      <c r="BK12659" s="138"/>
      <c r="BL12659" s="138"/>
      <c r="BM12659" s="138"/>
    </row>
    <row r="12660" spans="62:65" ht="13" thickBot="1">
      <c r="BJ12660" s="138"/>
      <c r="BK12660" s="138"/>
      <c r="BL12660" s="138"/>
      <c r="BM12660" s="138"/>
    </row>
    <row r="12661" spans="62:65" ht="13" thickBot="1">
      <c r="BJ12661" s="138"/>
      <c r="BK12661" s="138"/>
      <c r="BL12661" s="138"/>
      <c r="BM12661" s="138"/>
    </row>
    <row r="12662" spans="62:65" ht="13" thickBot="1">
      <c r="BJ12662" s="138"/>
      <c r="BK12662" s="138"/>
      <c r="BL12662" s="138"/>
      <c r="BM12662" s="138"/>
    </row>
    <row r="12663" spans="62:65" ht="13" thickBot="1">
      <c r="BJ12663" s="138"/>
      <c r="BK12663" s="138"/>
      <c r="BL12663" s="138"/>
      <c r="BM12663" s="138"/>
    </row>
    <row r="12664" spans="62:65" ht="13" thickBot="1">
      <c r="BJ12664" s="138"/>
      <c r="BK12664" s="138"/>
      <c r="BL12664" s="138"/>
      <c r="BM12664" s="138"/>
    </row>
    <row r="12665" spans="62:65" ht="13" thickBot="1">
      <c r="BJ12665" s="138"/>
      <c r="BK12665" s="138"/>
      <c r="BL12665" s="138"/>
      <c r="BM12665" s="138"/>
    </row>
    <row r="12666" spans="62:65" ht="13" thickBot="1">
      <c r="BJ12666" s="138"/>
      <c r="BK12666" s="138"/>
      <c r="BL12666" s="138"/>
      <c r="BM12666" s="138"/>
    </row>
    <row r="12667" spans="62:65" ht="13" thickBot="1">
      <c r="BJ12667" s="138"/>
      <c r="BK12667" s="138"/>
      <c r="BL12667" s="138"/>
      <c r="BM12667" s="138"/>
    </row>
    <row r="12668" spans="62:65" ht="13" thickBot="1">
      <c r="BJ12668" s="138"/>
      <c r="BK12668" s="138"/>
      <c r="BL12668" s="138"/>
      <c r="BM12668" s="138"/>
    </row>
    <row r="12669" spans="62:65" ht="13" thickBot="1">
      <c r="BJ12669" s="138"/>
      <c r="BK12669" s="138"/>
      <c r="BL12669" s="138"/>
      <c r="BM12669" s="138"/>
    </row>
    <row r="12670" spans="62:65" ht="13" thickBot="1">
      <c r="BJ12670" s="138"/>
      <c r="BK12670" s="138"/>
      <c r="BL12670" s="138"/>
      <c r="BM12670" s="138"/>
    </row>
    <row r="12671" spans="62:65" ht="13" thickBot="1">
      <c r="BJ12671" s="138"/>
      <c r="BK12671" s="138"/>
      <c r="BL12671" s="138"/>
      <c r="BM12671" s="138"/>
    </row>
    <row r="12672" spans="62:65" ht="13" thickBot="1">
      <c r="BJ12672" s="138"/>
      <c r="BK12672" s="138"/>
      <c r="BL12672" s="138"/>
      <c r="BM12672" s="138"/>
    </row>
    <row r="12673" spans="62:65" ht="13" thickBot="1">
      <c r="BJ12673" s="138"/>
      <c r="BK12673" s="138"/>
      <c r="BL12673" s="138"/>
      <c r="BM12673" s="138"/>
    </row>
    <row r="12674" spans="62:65" ht="13" thickBot="1">
      <c r="BJ12674" s="138"/>
      <c r="BK12674" s="138"/>
      <c r="BL12674" s="138"/>
      <c r="BM12674" s="138"/>
    </row>
    <row r="12675" spans="62:65" ht="13" thickBot="1">
      <c r="BJ12675" s="138"/>
      <c r="BK12675" s="138"/>
      <c r="BL12675" s="138"/>
      <c r="BM12675" s="138"/>
    </row>
    <row r="12676" spans="62:65" ht="13" thickBot="1">
      <c r="BJ12676" s="138"/>
      <c r="BK12676" s="138"/>
      <c r="BL12676" s="138"/>
      <c r="BM12676" s="138"/>
    </row>
    <row r="12677" spans="62:65" ht="13" thickBot="1">
      <c r="BJ12677" s="138"/>
      <c r="BK12677" s="138"/>
      <c r="BL12677" s="138"/>
      <c r="BM12677" s="138"/>
    </row>
    <row r="12678" spans="62:65" ht="13" thickBot="1">
      <c r="BJ12678" s="138"/>
      <c r="BK12678" s="138"/>
      <c r="BL12678" s="138"/>
      <c r="BM12678" s="138"/>
    </row>
    <row r="12679" spans="62:65" ht="13" thickBot="1">
      <c r="BJ12679" s="138"/>
      <c r="BK12679" s="138"/>
      <c r="BL12679" s="138"/>
      <c r="BM12679" s="138"/>
    </row>
    <row r="12680" spans="62:65" ht="13" thickBot="1">
      <c r="BJ12680" s="138"/>
      <c r="BK12680" s="138"/>
      <c r="BL12680" s="138"/>
      <c r="BM12680" s="138"/>
    </row>
    <row r="12681" spans="62:65" ht="13" thickBot="1">
      <c r="BJ12681" s="138"/>
      <c r="BK12681" s="138"/>
      <c r="BL12681" s="138"/>
      <c r="BM12681" s="138"/>
    </row>
    <row r="12682" spans="62:65" ht="13" thickBot="1">
      <c r="BJ12682" s="138"/>
      <c r="BK12682" s="138"/>
      <c r="BL12682" s="138"/>
      <c r="BM12682" s="138"/>
    </row>
    <row r="12683" spans="62:65" ht="13" thickBot="1">
      <c r="BJ12683" s="138"/>
      <c r="BK12683" s="138"/>
      <c r="BL12683" s="138"/>
      <c r="BM12683" s="138"/>
    </row>
    <row r="12684" spans="62:65" ht="13" thickBot="1">
      <c r="BJ12684" s="138"/>
      <c r="BK12684" s="138"/>
      <c r="BL12684" s="138"/>
      <c r="BM12684" s="138"/>
    </row>
    <row r="12685" spans="62:65" ht="13" thickBot="1">
      <c r="BJ12685" s="138"/>
      <c r="BK12685" s="138"/>
      <c r="BL12685" s="138"/>
      <c r="BM12685" s="138"/>
    </row>
    <row r="12686" spans="62:65" ht="13" thickBot="1">
      <c r="BJ12686" s="138"/>
      <c r="BK12686" s="138"/>
      <c r="BL12686" s="138"/>
      <c r="BM12686" s="138"/>
    </row>
    <row r="12687" spans="62:65" ht="13" thickBot="1">
      <c r="BJ12687" s="138"/>
      <c r="BK12687" s="138"/>
      <c r="BL12687" s="138"/>
      <c r="BM12687" s="138"/>
    </row>
    <row r="12688" spans="62:65" ht="13" thickBot="1">
      <c r="BJ12688" s="138"/>
      <c r="BK12688" s="138"/>
      <c r="BL12688" s="138"/>
      <c r="BM12688" s="138"/>
    </row>
    <row r="12689" spans="62:65" ht="13" thickBot="1">
      <c r="BJ12689" s="138"/>
      <c r="BK12689" s="138"/>
      <c r="BL12689" s="138"/>
      <c r="BM12689" s="138"/>
    </row>
    <row r="12690" spans="62:65" ht="13" thickBot="1">
      <c r="BJ12690" s="138"/>
      <c r="BK12690" s="138"/>
      <c r="BL12690" s="138"/>
      <c r="BM12690" s="138"/>
    </row>
    <row r="12691" spans="62:65" ht="13" thickBot="1">
      <c r="BJ12691" s="138"/>
      <c r="BK12691" s="138"/>
      <c r="BL12691" s="138"/>
      <c r="BM12691" s="138"/>
    </row>
    <row r="12692" spans="62:65" ht="13" thickBot="1">
      <c r="BJ12692" s="138"/>
      <c r="BK12692" s="138"/>
      <c r="BL12692" s="138"/>
      <c r="BM12692" s="138"/>
    </row>
    <row r="12693" spans="62:65" ht="13" thickBot="1">
      <c r="BJ12693" s="138"/>
      <c r="BK12693" s="138"/>
      <c r="BL12693" s="138"/>
      <c r="BM12693" s="138"/>
    </row>
    <row r="12694" spans="62:65" ht="13" thickBot="1">
      <c r="BJ12694" s="138"/>
      <c r="BK12694" s="138"/>
      <c r="BL12694" s="138"/>
      <c r="BM12694" s="138"/>
    </row>
    <row r="12695" spans="62:65" ht="13" thickBot="1">
      <c r="BJ12695" s="138"/>
      <c r="BK12695" s="138"/>
      <c r="BL12695" s="138"/>
      <c r="BM12695" s="138"/>
    </row>
    <row r="12696" spans="62:65" ht="13" thickBot="1">
      <c r="BJ12696" s="138"/>
      <c r="BK12696" s="138"/>
      <c r="BL12696" s="138"/>
      <c r="BM12696" s="138"/>
    </row>
    <row r="12697" spans="62:65" ht="13" thickBot="1">
      <c r="BJ12697" s="138"/>
      <c r="BK12697" s="138"/>
      <c r="BL12697" s="138"/>
      <c r="BM12697" s="138"/>
    </row>
    <row r="12698" spans="62:65" ht="13" thickBot="1">
      <c r="BJ12698" s="138"/>
      <c r="BK12698" s="138"/>
      <c r="BL12698" s="138"/>
      <c r="BM12698" s="138"/>
    </row>
    <row r="12699" spans="62:65" ht="13" thickBot="1">
      <c r="BJ12699" s="138"/>
      <c r="BK12699" s="138"/>
      <c r="BL12699" s="138"/>
      <c r="BM12699" s="138"/>
    </row>
    <row r="12700" spans="62:65" ht="13" thickBot="1">
      <c r="BJ12700" s="138"/>
      <c r="BK12700" s="138"/>
      <c r="BL12700" s="138"/>
      <c r="BM12700" s="138"/>
    </row>
    <row r="12701" spans="62:65" ht="13" thickBot="1">
      <c r="BJ12701" s="138"/>
      <c r="BK12701" s="138"/>
      <c r="BL12701" s="138"/>
      <c r="BM12701" s="138"/>
    </row>
    <row r="12702" spans="62:65" ht="13" thickBot="1">
      <c r="BJ12702" s="138"/>
      <c r="BK12702" s="138"/>
      <c r="BL12702" s="138"/>
      <c r="BM12702" s="138"/>
    </row>
    <row r="12703" spans="62:65" ht="13" thickBot="1">
      <c r="BJ12703" s="138"/>
      <c r="BK12703" s="138"/>
      <c r="BL12703" s="138"/>
      <c r="BM12703" s="138"/>
    </row>
    <row r="12704" spans="62:65" ht="13" thickBot="1">
      <c r="BJ12704" s="138"/>
      <c r="BK12704" s="138"/>
      <c r="BL12704" s="138"/>
      <c r="BM12704" s="138"/>
    </row>
    <row r="12705" spans="62:65" ht="13" thickBot="1">
      <c r="BJ12705" s="138"/>
      <c r="BK12705" s="138"/>
      <c r="BL12705" s="138"/>
      <c r="BM12705" s="138"/>
    </row>
    <row r="12706" spans="62:65" ht="13" thickBot="1">
      <c r="BJ12706" s="138"/>
      <c r="BK12706" s="138"/>
      <c r="BL12706" s="138"/>
      <c r="BM12706" s="138"/>
    </row>
    <row r="12707" spans="62:65" ht="13" thickBot="1">
      <c r="BJ12707" s="138"/>
      <c r="BK12707" s="138"/>
      <c r="BL12707" s="138"/>
      <c r="BM12707" s="138"/>
    </row>
    <row r="12708" spans="62:65" ht="13" thickBot="1">
      <c r="BJ12708" s="138"/>
      <c r="BK12708" s="138"/>
      <c r="BL12708" s="138"/>
      <c r="BM12708" s="138"/>
    </row>
    <row r="12709" spans="62:65" ht="13" thickBot="1">
      <c r="BJ12709" s="138"/>
      <c r="BK12709" s="138"/>
      <c r="BL12709" s="138"/>
      <c r="BM12709" s="138"/>
    </row>
    <row r="12710" spans="62:65" ht="13" thickBot="1">
      <c r="BJ12710" s="138"/>
      <c r="BK12710" s="138"/>
      <c r="BL12710" s="138"/>
      <c r="BM12710" s="138"/>
    </row>
    <row r="12711" spans="62:65" ht="13" thickBot="1">
      <c r="BJ12711" s="138"/>
      <c r="BK12711" s="138"/>
      <c r="BL12711" s="138"/>
      <c r="BM12711" s="138"/>
    </row>
    <row r="12712" spans="62:65" ht="13" thickBot="1">
      <c r="BJ12712" s="138"/>
      <c r="BK12712" s="138"/>
      <c r="BL12712" s="138"/>
      <c r="BM12712" s="138"/>
    </row>
    <row r="12713" spans="62:65" ht="13" thickBot="1">
      <c r="BJ12713" s="138"/>
      <c r="BK12713" s="138"/>
      <c r="BL12713" s="138"/>
      <c r="BM12713" s="138"/>
    </row>
    <row r="12714" spans="62:65" ht="13" thickBot="1">
      <c r="BJ12714" s="138"/>
      <c r="BK12714" s="138"/>
      <c r="BL12714" s="138"/>
      <c r="BM12714" s="138"/>
    </row>
    <row r="12715" spans="62:65" ht="13" thickBot="1">
      <c r="BJ12715" s="138"/>
      <c r="BK12715" s="138"/>
      <c r="BL12715" s="138"/>
      <c r="BM12715" s="138"/>
    </row>
    <row r="12716" spans="62:65" ht="13" thickBot="1">
      <c r="BJ12716" s="138"/>
      <c r="BK12716" s="138"/>
      <c r="BL12716" s="138"/>
      <c r="BM12716" s="138"/>
    </row>
    <row r="12717" spans="62:65" ht="13" thickBot="1">
      <c r="BJ12717" s="138"/>
      <c r="BK12717" s="138"/>
      <c r="BL12717" s="138"/>
      <c r="BM12717" s="138"/>
    </row>
    <row r="12718" spans="62:65" ht="13" thickBot="1">
      <c r="BJ12718" s="138"/>
      <c r="BK12718" s="138"/>
      <c r="BL12718" s="138"/>
      <c r="BM12718" s="138"/>
    </row>
    <row r="12719" spans="62:65" ht="13" thickBot="1">
      <c r="BJ12719" s="138"/>
      <c r="BK12719" s="138"/>
      <c r="BL12719" s="138"/>
      <c r="BM12719" s="138"/>
    </row>
    <row r="12720" spans="62:65" ht="13" thickBot="1">
      <c r="BJ12720" s="138"/>
      <c r="BK12720" s="138"/>
      <c r="BL12720" s="138"/>
      <c r="BM12720" s="138"/>
    </row>
    <row r="12721" spans="62:65" ht="13" thickBot="1">
      <c r="BJ12721" s="138"/>
      <c r="BK12721" s="138"/>
      <c r="BL12721" s="138"/>
      <c r="BM12721" s="138"/>
    </row>
    <row r="12722" spans="62:65" ht="13" thickBot="1">
      <c r="BJ12722" s="138"/>
      <c r="BK12722" s="138"/>
      <c r="BL12722" s="138"/>
      <c r="BM12722" s="138"/>
    </row>
    <row r="12723" spans="62:65" ht="13" thickBot="1">
      <c r="BJ12723" s="138"/>
      <c r="BK12723" s="138"/>
      <c r="BL12723" s="138"/>
      <c r="BM12723" s="138"/>
    </row>
    <row r="12724" spans="62:65" ht="13" thickBot="1">
      <c r="BJ12724" s="138"/>
      <c r="BK12724" s="138"/>
      <c r="BL12724" s="138"/>
      <c r="BM12724" s="138"/>
    </row>
    <row r="12725" spans="62:65" ht="13" thickBot="1">
      <c r="BJ12725" s="138"/>
      <c r="BK12725" s="138"/>
      <c r="BL12725" s="138"/>
      <c r="BM12725" s="138"/>
    </row>
    <row r="12726" spans="62:65" ht="13" thickBot="1">
      <c r="BJ12726" s="138"/>
      <c r="BK12726" s="138"/>
      <c r="BL12726" s="138"/>
      <c r="BM12726" s="138"/>
    </row>
    <row r="12727" spans="62:65" ht="13" thickBot="1">
      <c r="BJ12727" s="138"/>
      <c r="BK12727" s="138"/>
      <c r="BL12727" s="138"/>
      <c r="BM12727" s="138"/>
    </row>
    <row r="12728" spans="62:65" ht="13" thickBot="1">
      <c r="BJ12728" s="138"/>
      <c r="BK12728" s="138"/>
      <c r="BL12728" s="138"/>
      <c r="BM12728" s="138"/>
    </row>
    <row r="12729" spans="62:65" ht="13" thickBot="1">
      <c r="BJ12729" s="138"/>
      <c r="BK12729" s="138"/>
      <c r="BL12729" s="138"/>
      <c r="BM12729" s="138"/>
    </row>
    <row r="12730" spans="62:65" ht="13" thickBot="1">
      <c r="BJ12730" s="138"/>
      <c r="BK12730" s="138"/>
      <c r="BL12730" s="138"/>
      <c r="BM12730" s="138"/>
    </row>
    <row r="12731" spans="62:65" ht="13" thickBot="1">
      <c r="BJ12731" s="138"/>
      <c r="BK12731" s="138"/>
      <c r="BL12731" s="138"/>
      <c r="BM12731" s="138"/>
    </row>
    <row r="12732" spans="62:65" ht="13" thickBot="1">
      <c r="BJ12732" s="138"/>
      <c r="BK12732" s="138"/>
      <c r="BL12732" s="138"/>
      <c r="BM12732" s="138"/>
    </row>
    <row r="12733" spans="62:65" ht="13" thickBot="1">
      <c r="BJ12733" s="138"/>
      <c r="BK12733" s="138"/>
      <c r="BL12733" s="138"/>
      <c r="BM12733" s="138"/>
    </row>
    <row r="12734" spans="62:65" ht="13" thickBot="1">
      <c r="BJ12734" s="138"/>
      <c r="BK12734" s="138"/>
      <c r="BL12734" s="138"/>
      <c r="BM12734" s="138"/>
    </row>
    <row r="12735" spans="62:65" ht="13" thickBot="1">
      <c r="BJ12735" s="138"/>
      <c r="BK12735" s="138"/>
      <c r="BL12735" s="138"/>
      <c r="BM12735" s="138"/>
    </row>
    <row r="12736" spans="62:65" ht="13" thickBot="1">
      <c r="BJ12736" s="138"/>
      <c r="BK12736" s="138"/>
      <c r="BL12736" s="138"/>
      <c r="BM12736" s="138"/>
    </row>
    <row r="12737" spans="62:65" ht="13" thickBot="1">
      <c r="BJ12737" s="138"/>
      <c r="BK12737" s="138"/>
      <c r="BL12737" s="138"/>
      <c r="BM12737" s="138"/>
    </row>
    <row r="12738" spans="62:65" ht="13" thickBot="1">
      <c r="BJ12738" s="138"/>
      <c r="BK12738" s="138"/>
      <c r="BL12738" s="138"/>
      <c r="BM12738" s="138"/>
    </row>
    <row r="12739" spans="62:65" ht="13" thickBot="1">
      <c r="BJ12739" s="138"/>
      <c r="BK12739" s="138"/>
      <c r="BL12739" s="138"/>
      <c r="BM12739" s="138"/>
    </row>
    <row r="12740" spans="62:65" ht="13" thickBot="1">
      <c r="BJ12740" s="138"/>
      <c r="BK12740" s="138"/>
      <c r="BL12740" s="138"/>
      <c r="BM12740" s="138"/>
    </row>
    <row r="12741" spans="62:65" ht="13" thickBot="1">
      <c r="BJ12741" s="138"/>
      <c r="BK12741" s="138"/>
      <c r="BL12741" s="138"/>
      <c r="BM12741" s="138"/>
    </row>
    <row r="12742" spans="62:65" ht="13" thickBot="1">
      <c r="BJ12742" s="138"/>
      <c r="BK12742" s="138"/>
      <c r="BL12742" s="138"/>
      <c r="BM12742" s="138"/>
    </row>
    <row r="12743" spans="62:65" ht="13" thickBot="1">
      <c r="BJ12743" s="138"/>
      <c r="BK12743" s="138"/>
      <c r="BL12743" s="138"/>
      <c r="BM12743" s="138"/>
    </row>
    <row r="12744" spans="62:65" ht="13" thickBot="1">
      <c r="BJ12744" s="138"/>
      <c r="BK12744" s="138"/>
      <c r="BL12744" s="138"/>
      <c r="BM12744" s="138"/>
    </row>
    <row r="12745" spans="62:65" ht="13" thickBot="1">
      <c r="BJ12745" s="138"/>
      <c r="BK12745" s="138"/>
      <c r="BL12745" s="138"/>
      <c r="BM12745" s="138"/>
    </row>
    <row r="12746" spans="62:65" ht="13" thickBot="1">
      <c r="BJ12746" s="138"/>
      <c r="BK12746" s="138"/>
      <c r="BL12746" s="138"/>
      <c r="BM12746" s="138"/>
    </row>
    <row r="12747" spans="62:65" ht="13" thickBot="1">
      <c r="BJ12747" s="138"/>
      <c r="BK12747" s="138"/>
      <c r="BL12747" s="138"/>
      <c r="BM12747" s="138"/>
    </row>
    <row r="12748" spans="62:65" ht="13" thickBot="1">
      <c r="BJ12748" s="138"/>
      <c r="BK12748" s="138"/>
      <c r="BL12748" s="138"/>
      <c r="BM12748" s="138"/>
    </row>
    <row r="12749" spans="62:65" ht="13" thickBot="1">
      <c r="BJ12749" s="138"/>
      <c r="BK12749" s="138"/>
      <c r="BL12749" s="138"/>
      <c r="BM12749" s="138"/>
    </row>
    <row r="12750" spans="62:65" ht="13" thickBot="1">
      <c r="BJ12750" s="138"/>
      <c r="BK12750" s="138"/>
      <c r="BL12750" s="138"/>
      <c r="BM12750" s="138"/>
    </row>
    <row r="12751" spans="62:65" ht="13" thickBot="1">
      <c r="BJ12751" s="138"/>
      <c r="BK12751" s="138"/>
      <c r="BL12751" s="138"/>
      <c r="BM12751" s="138"/>
    </row>
    <row r="12752" spans="62:65" ht="13" thickBot="1">
      <c r="BJ12752" s="138"/>
      <c r="BK12752" s="138"/>
      <c r="BL12752" s="138"/>
      <c r="BM12752" s="138"/>
    </row>
    <row r="12753" spans="62:65" ht="13" thickBot="1">
      <c r="BJ12753" s="138"/>
      <c r="BK12753" s="138"/>
      <c r="BL12753" s="138"/>
      <c r="BM12753" s="138"/>
    </row>
    <row r="12754" spans="62:65" ht="13" thickBot="1">
      <c r="BJ12754" s="138"/>
      <c r="BK12754" s="138"/>
      <c r="BL12754" s="138"/>
      <c r="BM12754" s="138"/>
    </row>
    <row r="12755" spans="62:65" ht="13" thickBot="1">
      <c r="BJ12755" s="138"/>
      <c r="BK12755" s="138"/>
      <c r="BL12755" s="138"/>
      <c r="BM12755" s="138"/>
    </row>
    <row r="12756" spans="62:65" ht="13" thickBot="1">
      <c r="BJ12756" s="138"/>
      <c r="BK12756" s="138"/>
      <c r="BL12756" s="138"/>
      <c r="BM12756" s="138"/>
    </row>
    <row r="12757" spans="62:65" ht="13" thickBot="1">
      <c r="BJ12757" s="138"/>
      <c r="BK12757" s="138"/>
      <c r="BL12757" s="138"/>
      <c r="BM12757" s="138"/>
    </row>
    <row r="12758" spans="62:65" ht="13" thickBot="1">
      <c r="BJ12758" s="138"/>
      <c r="BK12758" s="138"/>
      <c r="BL12758" s="138"/>
      <c r="BM12758" s="138"/>
    </row>
    <row r="12759" spans="62:65" ht="13" thickBot="1">
      <c r="BJ12759" s="138"/>
      <c r="BK12759" s="138"/>
      <c r="BL12759" s="138"/>
      <c r="BM12759" s="138"/>
    </row>
    <row r="12760" spans="62:65" ht="13" thickBot="1">
      <c r="BJ12760" s="138"/>
      <c r="BK12760" s="138"/>
      <c r="BL12760" s="138"/>
      <c r="BM12760" s="138"/>
    </row>
    <row r="12761" spans="62:65" ht="13" thickBot="1">
      <c r="BJ12761" s="138"/>
      <c r="BK12761" s="138"/>
      <c r="BL12761" s="138"/>
      <c r="BM12761" s="138"/>
    </row>
    <row r="12762" spans="62:65" ht="13" thickBot="1">
      <c r="BJ12762" s="138"/>
      <c r="BK12762" s="138"/>
      <c r="BL12762" s="138"/>
      <c r="BM12762" s="138"/>
    </row>
    <row r="12763" spans="62:65" ht="13" thickBot="1">
      <c r="BJ12763" s="138"/>
      <c r="BK12763" s="138"/>
      <c r="BL12763" s="138"/>
      <c r="BM12763" s="138"/>
    </row>
    <row r="12764" spans="62:65" ht="13" thickBot="1">
      <c r="BJ12764" s="138"/>
      <c r="BK12764" s="138"/>
      <c r="BL12764" s="138"/>
      <c r="BM12764" s="138"/>
    </row>
    <row r="12765" spans="62:65" ht="13" thickBot="1">
      <c r="BJ12765" s="138"/>
      <c r="BK12765" s="138"/>
      <c r="BL12765" s="138"/>
      <c r="BM12765" s="138"/>
    </row>
    <row r="12766" spans="62:65" ht="13" thickBot="1">
      <c r="BJ12766" s="138"/>
      <c r="BK12766" s="138"/>
      <c r="BL12766" s="138"/>
      <c r="BM12766" s="138"/>
    </row>
    <row r="12767" spans="62:65" ht="13" thickBot="1">
      <c r="BJ12767" s="138"/>
      <c r="BK12767" s="138"/>
      <c r="BL12767" s="138"/>
      <c r="BM12767" s="138"/>
    </row>
    <row r="12768" spans="62:65" ht="13" thickBot="1">
      <c r="BJ12768" s="138"/>
      <c r="BK12768" s="138"/>
      <c r="BL12768" s="138"/>
      <c r="BM12768" s="138"/>
    </row>
    <row r="12769" spans="62:65" ht="13" thickBot="1">
      <c r="BJ12769" s="138"/>
      <c r="BK12769" s="138"/>
      <c r="BL12769" s="138"/>
      <c r="BM12769" s="138"/>
    </row>
    <row r="12770" spans="62:65" ht="13" thickBot="1">
      <c r="BJ12770" s="138"/>
      <c r="BK12770" s="138"/>
      <c r="BL12770" s="138"/>
      <c r="BM12770" s="138"/>
    </row>
    <row r="12771" spans="62:65" ht="13" thickBot="1">
      <c r="BJ12771" s="138"/>
      <c r="BK12771" s="138"/>
      <c r="BL12771" s="138"/>
      <c r="BM12771" s="138"/>
    </row>
    <row r="12772" spans="62:65" ht="13" thickBot="1">
      <c r="BJ12772" s="138"/>
      <c r="BK12772" s="138"/>
      <c r="BL12772" s="138"/>
      <c r="BM12772" s="138"/>
    </row>
    <row r="12773" spans="62:65" ht="13" thickBot="1">
      <c r="BJ12773" s="138"/>
      <c r="BK12773" s="138"/>
      <c r="BL12773" s="138"/>
      <c r="BM12773" s="138"/>
    </row>
    <row r="12774" spans="62:65" ht="13" thickBot="1">
      <c r="BJ12774" s="138"/>
      <c r="BK12774" s="138"/>
      <c r="BL12774" s="138"/>
      <c r="BM12774" s="138"/>
    </row>
    <row r="12775" spans="62:65" ht="13" thickBot="1">
      <c r="BJ12775" s="138"/>
      <c r="BK12775" s="138"/>
      <c r="BL12775" s="138"/>
      <c r="BM12775" s="138"/>
    </row>
    <row r="12776" spans="62:65" ht="13" thickBot="1">
      <c r="BJ12776" s="138"/>
      <c r="BK12776" s="138"/>
      <c r="BL12776" s="138"/>
      <c r="BM12776" s="138"/>
    </row>
    <row r="12777" spans="62:65" ht="13" thickBot="1">
      <c r="BJ12777" s="138"/>
      <c r="BK12777" s="138"/>
      <c r="BL12777" s="138"/>
      <c r="BM12777" s="138"/>
    </row>
    <row r="12778" spans="62:65" ht="13" thickBot="1">
      <c r="BJ12778" s="138"/>
      <c r="BK12778" s="138"/>
      <c r="BL12778" s="138"/>
      <c r="BM12778" s="138"/>
    </row>
    <row r="12779" spans="62:65" ht="13" thickBot="1">
      <c r="BJ12779" s="138"/>
      <c r="BK12779" s="138"/>
      <c r="BL12779" s="138"/>
      <c r="BM12779" s="138"/>
    </row>
    <row r="12780" spans="62:65" ht="13" thickBot="1">
      <c r="BJ12780" s="138"/>
      <c r="BK12780" s="138"/>
      <c r="BL12780" s="138"/>
      <c r="BM12780" s="138"/>
    </row>
    <row r="12781" spans="62:65" ht="13" thickBot="1">
      <c r="BJ12781" s="138"/>
      <c r="BK12781" s="138"/>
      <c r="BL12781" s="138"/>
      <c r="BM12781" s="138"/>
    </row>
    <row r="12782" spans="62:65" ht="13" thickBot="1">
      <c r="BJ12782" s="138"/>
      <c r="BK12782" s="138"/>
      <c r="BL12782" s="138"/>
      <c r="BM12782" s="138"/>
    </row>
    <row r="12783" spans="62:65" ht="13" thickBot="1">
      <c r="BJ12783" s="138"/>
      <c r="BK12783" s="138"/>
      <c r="BL12783" s="138"/>
      <c r="BM12783" s="138"/>
    </row>
    <row r="12784" spans="62:65" ht="13" thickBot="1">
      <c r="BJ12784" s="138"/>
      <c r="BK12784" s="138"/>
      <c r="BL12784" s="138"/>
      <c r="BM12784" s="138"/>
    </row>
    <row r="12785" spans="62:65" ht="13" thickBot="1">
      <c r="BJ12785" s="138"/>
      <c r="BK12785" s="138"/>
      <c r="BL12785" s="138"/>
      <c r="BM12785" s="138"/>
    </row>
    <row r="12786" spans="62:65" ht="13" thickBot="1">
      <c r="BJ12786" s="138"/>
      <c r="BK12786" s="138"/>
      <c r="BL12786" s="138"/>
      <c r="BM12786" s="138"/>
    </row>
    <row r="12787" spans="62:65" ht="13" thickBot="1">
      <c r="BJ12787" s="138"/>
      <c r="BK12787" s="138"/>
      <c r="BL12787" s="138"/>
      <c r="BM12787" s="138"/>
    </row>
    <row r="12788" spans="62:65" ht="13" thickBot="1">
      <c r="BJ12788" s="138"/>
      <c r="BK12788" s="138"/>
      <c r="BL12788" s="138"/>
      <c r="BM12788" s="138"/>
    </row>
    <row r="12789" spans="62:65" ht="13" thickBot="1">
      <c r="BJ12789" s="138"/>
      <c r="BK12789" s="138"/>
      <c r="BL12789" s="138"/>
      <c r="BM12789" s="138"/>
    </row>
    <row r="12790" spans="62:65" ht="13" thickBot="1">
      <c r="BJ12790" s="138"/>
      <c r="BK12790" s="138"/>
      <c r="BL12790" s="138"/>
      <c r="BM12790" s="138"/>
    </row>
    <row r="12791" spans="62:65" ht="13" thickBot="1">
      <c r="BJ12791" s="138"/>
      <c r="BK12791" s="138"/>
      <c r="BL12791" s="138"/>
      <c r="BM12791" s="138"/>
    </row>
    <row r="12792" spans="62:65" ht="13" thickBot="1">
      <c r="BJ12792" s="138"/>
      <c r="BK12792" s="138"/>
      <c r="BL12792" s="138"/>
      <c r="BM12792" s="138"/>
    </row>
    <row r="12793" spans="62:65" ht="13" thickBot="1">
      <c r="BJ12793" s="138"/>
      <c r="BK12793" s="138"/>
      <c r="BL12793" s="138"/>
      <c r="BM12793" s="138"/>
    </row>
    <row r="12794" spans="62:65" ht="13" thickBot="1">
      <c r="BJ12794" s="138"/>
      <c r="BK12794" s="138"/>
      <c r="BL12794" s="138"/>
      <c r="BM12794" s="138"/>
    </row>
    <row r="12795" spans="62:65" ht="13" thickBot="1">
      <c r="BJ12795" s="138"/>
      <c r="BK12795" s="138"/>
      <c r="BL12795" s="138"/>
      <c r="BM12795" s="138"/>
    </row>
    <row r="12796" spans="62:65" ht="13" thickBot="1">
      <c r="BJ12796" s="138"/>
      <c r="BK12796" s="138"/>
      <c r="BL12796" s="138"/>
      <c r="BM12796" s="138"/>
    </row>
    <row r="12797" spans="62:65" ht="13" thickBot="1">
      <c r="BJ12797" s="138"/>
      <c r="BK12797" s="138"/>
      <c r="BL12797" s="138"/>
      <c r="BM12797" s="138"/>
    </row>
    <row r="12798" spans="62:65" ht="13" thickBot="1">
      <c r="BJ12798" s="138"/>
      <c r="BK12798" s="138"/>
      <c r="BL12798" s="138"/>
      <c r="BM12798" s="138"/>
    </row>
    <row r="12799" spans="62:65" ht="13" thickBot="1">
      <c r="BJ12799" s="138"/>
      <c r="BK12799" s="138"/>
      <c r="BL12799" s="138"/>
      <c r="BM12799" s="138"/>
    </row>
    <row r="12800" spans="62:65" ht="13" thickBot="1">
      <c r="BJ12800" s="138"/>
      <c r="BK12800" s="138"/>
      <c r="BL12800" s="138"/>
      <c r="BM12800" s="138"/>
    </row>
    <row r="12801" spans="62:65" ht="13" thickBot="1">
      <c r="BJ12801" s="138"/>
      <c r="BK12801" s="138"/>
      <c r="BL12801" s="138"/>
      <c r="BM12801" s="138"/>
    </row>
    <row r="12802" spans="62:65" ht="13" thickBot="1">
      <c r="BJ12802" s="138"/>
      <c r="BK12802" s="138"/>
      <c r="BL12802" s="138"/>
      <c r="BM12802" s="138"/>
    </row>
    <row r="12803" spans="62:65" ht="13" thickBot="1">
      <c r="BJ12803" s="138"/>
      <c r="BK12803" s="138"/>
      <c r="BL12803" s="138"/>
      <c r="BM12803" s="138"/>
    </row>
    <row r="12804" spans="62:65" ht="13" thickBot="1">
      <c r="BJ12804" s="138"/>
      <c r="BK12804" s="138"/>
      <c r="BL12804" s="138"/>
      <c r="BM12804" s="138"/>
    </row>
    <row r="12805" spans="62:65" ht="13" thickBot="1">
      <c r="BJ12805" s="138"/>
      <c r="BK12805" s="138"/>
      <c r="BL12805" s="138"/>
      <c r="BM12805" s="138"/>
    </row>
    <row r="12806" spans="62:65" ht="13" thickBot="1">
      <c r="BJ12806" s="138"/>
      <c r="BK12806" s="138"/>
      <c r="BL12806" s="138"/>
      <c r="BM12806" s="138"/>
    </row>
    <row r="12807" spans="62:65" ht="13" thickBot="1">
      <c r="BJ12807" s="138"/>
      <c r="BK12807" s="138"/>
      <c r="BL12807" s="138"/>
      <c r="BM12807" s="138"/>
    </row>
    <row r="12808" spans="62:65" ht="13" thickBot="1">
      <c r="BJ12808" s="138"/>
      <c r="BK12808" s="138"/>
      <c r="BL12808" s="138"/>
      <c r="BM12808" s="138"/>
    </row>
    <row r="12809" spans="62:65" ht="13" thickBot="1">
      <c r="BJ12809" s="138"/>
      <c r="BK12809" s="138"/>
      <c r="BL12809" s="138"/>
      <c r="BM12809" s="138"/>
    </row>
    <row r="12810" spans="62:65" ht="13" thickBot="1">
      <c r="BJ12810" s="138"/>
      <c r="BK12810" s="138"/>
      <c r="BL12810" s="138"/>
      <c r="BM12810" s="138"/>
    </row>
    <row r="12811" spans="62:65" ht="13" thickBot="1">
      <c r="BJ12811" s="138"/>
      <c r="BK12811" s="138"/>
      <c r="BL12811" s="138"/>
      <c r="BM12811" s="138"/>
    </row>
    <row r="12812" spans="62:65" ht="13" thickBot="1">
      <c r="BJ12812" s="138"/>
      <c r="BK12812" s="138"/>
      <c r="BL12812" s="138"/>
      <c r="BM12812" s="138"/>
    </row>
    <row r="12813" spans="62:65" ht="13" thickBot="1">
      <c r="BJ12813" s="138"/>
      <c r="BK12813" s="138"/>
      <c r="BL12813" s="138"/>
      <c r="BM12813" s="138"/>
    </row>
    <row r="12814" spans="62:65" ht="13" thickBot="1">
      <c r="BJ12814" s="138"/>
      <c r="BK12814" s="138"/>
      <c r="BL12814" s="138"/>
      <c r="BM12814" s="138"/>
    </row>
    <row r="12815" spans="62:65" ht="13" thickBot="1">
      <c r="BJ12815" s="138"/>
      <c r="BK12815" s="138"/>
      <c r="BL12815" s="138"/>
      <c r="BM12815" s="138"/>
    </row>
    <row r="12816" spans="62:65" ht="13" thickBot="1">
      <c r="BJ12816" s="138"/>
      <c r="BK12816" s="138"/>
      <c r="BL12816" s="138"/>
      <c r="BM12816" s="138"/>
    </row>
    <row r="12817" spans="62:65" ht="13" thickBot="1">
      <c r="BJ12817" s="138"/>
      <c r="BK12817" s="138"/>
      <c r="BL12817" s="138"/>
      <c r="BM12817" s="138"/>
    </row>
    <row r="12818" spans="62:65" ht="13" thickBot="1">
      <c r="BJ12818" s="138"/>
      <c r="BK12818" s="138"/>
      <c r="BL12818" s="138"/>
      <c r="BM12818" s="138"/>
    </row>
    <row r="12819" spans="62:65" ht="13" thickBot="1">
      <c r="BJ12819" s="138"/>
      <c r="BK12819" s="138"/>
      <c r="BL12819" s="138"/>
      <c r="BM12819" s="138"/>
    </row>
    <row r="12820" spans="62:65" ht="13" thickBot="1">
      <c r="BJ12820" s="138"/>
      <c r="BK12820" s="138"/>
      <c r="BL12820" s="138"/>
      <c r="BM12820" s="138"/>
    </row>
    <row r="12821" spans="62:65" ht="13" thickBot="1">
      <c r="BJ12821" s="138"/>
      <c r="BK12821" s="138"/>
      <c r="BL12821" s="138"/>
      <c r="BM12821" s="138"/>
    </row>
    <row r="12822" spans="62:65" ht="13" thickBot="1">
      <c r="BJ12822" s="138"/>
      <c r="BK12822" s="138"/>
      <c r="BL12822" s="138"/>
      <c r="BM12822" s="138"/>
    </row>
    <row r="12823" spans="62:65" ht="13" thickBot="1">
      <c r="BJ12823" s="138"/>
      <c r="BK12823" s="138"/>
      <c r="BL12823" s="138"/>
      <c r="BM12823" s="138"/>
    </row>
    <row r="12824" spans="62:65" ht="13" thickBot="1">
      <c r="BJ12824" s="138"/>
      <c r="BK12824" s="138"/>
      <c r="BL12824" s="138"/>
      <c r="BM12824" s="138"/>
    </row>
    <row r="12825" spans="62:65" ht="13" thickBot="1">
      <c r="BJ12825" s="138"/>
      <c r="BK12825" s="138"/>
      <c r="BL12825" s="138"/>
      <c r="BM12825" s="138"/>
    </row>
    <row r="12826" spans="62:65" ht="13" thickBot="1">
      <c r="BJ12826" s="138"/>
      <c r="BK12826" s="138"/>
      <c r="BL12826" s="138"/>
      <c r="BM12826" s="138"/>
    </row>
    <row r="12827" spans="62:65" ht="13" thickBot="1">
      <c r="BJ12827" s="138"/>
      <c r="BK12827" s="138"/>
      <c r="BL12827" s="138"/>
      <c r="BM12827" s="138"/>
    </row>
    <row r="12828" spans="62:65" ht="13" thickBot="1">
      <c r="BJ12828" s="138"/>
      <c r="BK12828" s="138"/>
      <c r="BL12828" s="138"/>
      <c r="BM12828" s="138"/>
    </row>
    <row r="12829" spans="62:65" ht="13" thickBot="1">
      <c r="BJ12829" s="138"/>
      <c r="BK12829" s="138"/>
      <c r="BL12829" s="138"/>
      <c r="BM12829" s="138"/>
    </row>
    <row r="12830" spans="62:65" ht="13" thickBot="1">
      <c r="BJ12830" s="138"/>
      <c r="BK12830" s="138"/>
      <c r="BL12830" s="138"/>
      <c r="BM12830" s="138"/>
    </row>
    <row r="12831" spans="62:65" ht="13" thickBot="1">
      <c r="BJ12831" s="138"/>
      <c r="BK12831" s="138"/>
      <c r="BL12831" s="138"/>
      <c r="BM12831" s="138"/>
    </row>
    <row r="12832" spans="62:65" ht="13" thickBot="1">
      <c r="BJ12832" s="138"/>
      <c r="BK12832" s="138"/>
      <c r="BL12832" s="138"/>
      <c r="BM12832" s="138"/>
    </row>
    <row r="12833" spans="62:65" ht="13" thickBot="1">
      <c r="BJ12833" s="138"/>
      <c r="BK12833" s="138"/>
      <c r="BL12833" s="138"/>
      <c r="BM12833" s="138"/>
    </row>
    <row r="12834" spans="62:65" ht="13" thickBot="1">
      <c r="BJ12834" s="138"/>
      <c r="BK12834" s="138"/>
      <c r="BL12834" s="138"/>
      <c r="BM12834" s="138"/>
    </row>
    <row r="12835" spans="62:65" ht="13" thickBot="1">
      <c r="BJ12835" s="138"/>
      <c r="BK12835" s="138"/>
      <c r="BL12835" s="138"/>
      <c r="BM12835" s="138"/>
    </row>
    <row r="12836" spans="62:65" ht="13" thickBot="1">
      <c r="BJ12836" s="138"/>
      <c r="BK12836" s="138"/>
      <c r="BL12836" s="138"/>
      <c r="BM12836" s="138"/>
    </row>
    <row r="12837" spans="62:65" ht="13" thickBot="1">
      <c r="BJ12837" s="138"/>
      <c r="BK12837" s="138"/>
      <c r="BL12837" s="138"/>
      <c r="BM12837" s="138"/>
    </row>
    <row r="12838" spans="62:65" ht="13" thickBot="1">
      <c r="BJ12838" s="138"/>
      <c r="BK12838" s="138"/>
      <c r="BL12838" s="138"/>
      <c r="BM12838" s="138"/>
    </row>
    <row r="12839" spans="62:65" ht="13" thickBot="1">
      <c r="BJ12839" s="138"/>
      <c r="BK12839" s="138"/>
      <c r="BL12839" s="138"/>
      <c r="BM12839" s="138"/>
    </row>
    <row r="12840" spans="62:65" ht="13" thickBot="1">
      <c r="BJ12840" s="138"/>
      <c r="BK12840" s="138"/>
      <c r="BL12840" s="138"/>
      <c r="BM12840" s="138"/>
    </row>
    <row r="12841" spans="62:65" ht="13" thickBot="1">
      <c r="BJ12841" s="138"/>
      <c r="BK12841" s="138"/>
      <c r="BL12841" s="138"/>
      <c r="BM12841" s="138"/>
    </row>
    <row r="12842" spans="62:65" ht="13" thickBot="1">
      <c r="BJ12842" s="138"/>
      <c r="BK12842" s="138"/>
      <c r="BL12842" s="138"/>
      <c r="BM12842" s="138"/>
    </row>
    <row r="12843" spans="62:65" ht="13" thickBot="1">
      <c r="BJ12843" s="138"/>
      <c r="BK12843" s="138"/>
      <c r="BL12843" s="138"/>
      <c r="BM12843" s="138"/>
    </row>
    <row r="12844" spans="62:65" ht="13" thickBot="1">
      <c r="BJ12844" s="138"/>
      <c r="BK12844" s="138"/>
      <c r="BL12844" s="138"/>
      <c r="BM12844" s="138"/>
    </row>
    <row r="12845" spans="62:65" ht="13" thickBot="1">
      <c r="BJ12845" s="138"/>
      <c r="BK12845" s="138"/>
      <c r="BL12845" s="138"/>
      <c r="BM12845" s="138"/>
    </row>
    <row r="12846" spans="62:65" ht="13" thickBot="1">
      <c r="BJ12846" s="138"/>
      <c r="BK12846" s="138"/>
      <c r="BL12846" s="138"/>
      <c r="BM12846" s="138"/>
    </row>
    <row r="12847" spans="62:65" ht="13" thickBot="1">
      <c r="BJ12847" s="138"/>
      <c r="BK12847" s="138"/>
      <c r="BL12847" s="138"/>
      <c r="BM12847" s="138"/>
    </row>
    <row r="12848" spans="62:65" ht="13" thickBot="1">
      <c r="BJ12848" s="138"/>
      <c r="BK12848" s="138"/>
      <c r="BL12848" s="138"/>
      <c r="BM12848" s="138"/>
    </row>
    <row r="12849" spans="62:65" ht="13" thickBot="1">
      <c r="BJ12849" s="138"/>
      <c r="BK12849" s="138"/>
      <c r="BL12849" s="138"/>
      <c r="BM12849" s="138"/>
    </row>
    <row r="12850" spans="62:65" ht="13" thickBot="1">
      <c r="BJ12850" s="138"/>
      <c r="BK12850" s="138"/>
      <c r="BL12850" s="138"/>
      <c r="BM12850" s="138"/>
    </row>
    <row r="12851" spans="62:65" ht="13" thickBot="1">
      <c r="BJ12851" s="138"/>
      <c r="BK12851" s="138"/>
      <c r="BL12851" s="138"/>
      <c r="BM12851" s="138"/>
    </row>
    <row r="12852" spans="62:65" ht="13" thickBot="1">
      <c r="BJ12852" s="138"/>
      <c r="BK12852" s="138"/>
      <c r="BL12852" s="138"/>
      <c r="BM12852" s="138"/>
    </row>
    <row r="12853" spans="62:65" ht="13" thickBot="1">
      <c r="BJ12853" s="138"/>
      <c r="BK12853" s="138"/>
      <c r="BL12853" s="138"/>
      <c r="BM12853" s="138"/>
    </row>
    <row r="12854" spans="62:65" ht="13" thickBot="1">
      <c r="BJ12854" s="138"/>
      <c r="BK12854" s="138"/>
      <c r="BL12854" s="138"/>
      <c r="BM12854" s="138"/>
    </row>
    <row r="12855" spans="62:65" ht="13" thickBot="1">
      <c r="BJ12855" s="138"/>
      <c r="BK12855" s="138"/>
      <c r="BL12855" s="138"/>
      <c r="BM12855" s="138"/>
    </row>
    <row r="12856" spans="62:65" ht="13" thickBot="1">
      <c r="BJ12856" s="138"/>
      <c r="BK12856" s="138"/>
      <c r="BL12856" s="138"/>
      <c r="BM12856" s="138"/>
    </row>
    <row r="12857" spans="62:65" ht="13" thickBot="1">
      <c r="BJ12857" s="138"/>
      <c r="BK12857" s="138"/>
      <c r="BL12857" s="138"/>
      <c r="BM12857" s="138"/>
    </row>
    <row r="12858" spans="62:65" ht="13" thickBot="1">
      <c r="BJ12858" s="138"/>
      <c r="BK12858" s="138"/>
      <c r="BL12858" s="138"/>
      <c r="BM12858" s="138"/>
    </row>
    <row r="12859" spans="62:65" ht="13" thickBot="1">
      <c r="BJ12859" s="138"/>
      <c r="BK12859" s="138"/>
      <c r="BL12859" s="138"/>
      <c r="BM12859" s="138"/>
    </row>
    <row r="12860" spans="62:65" ht="13" thickBot="1">
      <c r="BJ12860" s="138"/>
      <c r="BK12860" s="138"/>
      <c r="BL12860" s="138"/>
      <c r="BM12860" s="138"/>
    </row>
    <row r="12861" spans="62:65" ht="13" thickBot="1">
      <c r="BJ12861" s="138"/>
      <c r="BK12861" s="138"/>
      <c r="BL12861" s="138"/>
      <c r="BM12861" s="138"/>
    </row>
    <row r="12862" spans="62:65" ht="13" thickBot="1">
      <c r="BJ12862" s="138"/>
      <c r="BK12862" s="138"/>
      <c r="BL12862" s="138"/>
      <c r="BM12862" s="138"/>
    </row>
    <row r="12863" spans="62:65" ht="13" thickBot="1">
      <c r="BJ12863" s="138"/>
      <c r="BK12863" s="138"/>
      <c r="BL12863" s="138"/>
      <c r="BM12863" s="138"/>
    </row>
    <row r="12864" spans="62:65" ht="13" thickBot="1">
      <c r="BJ12864" s="138"/>
      <c r="BK12864" s="138"/>
      <c r="BL12864" s="138"/>
      <c r="BM12864" s="138"/>
    </row>
    <row r="12865" spans="62:65" ht="13" thickBot="1">
      <c r="BJ12865" s="138"/>
      <c r="BK12865" s="138"/>
      <c r="BL12865" s="138"/>
      <c r="BM12865" s="138"/>
    </row>
    <row r="12866" spans="62:65" ht="13" thickBot="1">
      <c r="BJ12866" s="138"/>
      <c r="BK12866" s="138"/>
      <c r="BL12866" s="138"/>
      <c r="BM12866" s="138"/>
    </row>
    <row r="12867" spans="62:65" ht="13" thickBot="1">
      <c r="BJ12867" s="138"/>
      <c r="BK12867" s="138"/>
      <c r="BL12867" s="138"/>
      <c r="BM12867" s="138"/>
    </row>
    <row r="12868" spans="62:65" ht="13" thickBot="1">
      <c r="BJ12868" s="138"/>
      <c r="BK12868" s="138"/>
      <c r="BL12868" s="138"/>
      <c r="BM12868" s="138"/>
    </row>
    <row r="12869" spans="62:65" ht="13" thickBot="1">
      <c r="BJ12869" s="138"/>
      <c r="BK12869" s="138"/>
      <c r="BL12869" s="138"/>
      <c r="BM12869" s="138"/>
    </row>
    <row r="12870" spans="62:65" ht="13" thickBot="1">
      <c r="BJ12870" s="138"/>
      <c r="BK12870" s="138"/>
      <c r="BL12870" s="138"/>
      <c r="BM12870" s="138"/>
    </row>
    <row r="12871" spans="62:65" ht="13" thickBot="1">
      <c r="BJ12871" s="138"/>
      <c r="BK12871" s="138"/>
      <c r="BL12871" s="138"/>
      <c r="BM12871" s="138"/>
    </row>
    <row r="12872" spans="62:65" ht="13" thickBot="1">
      <c r="BJ12872" s="138"/>
      <c r="BK12872" s="138"/>
      <c r="BL12872" s="138"/>
      <c r="BM12872" s="138"/>
    </row>
    <row r="12873" spans="62:65" ht="13" thickBot="1">
      <c r="BJ12873" s="138"/>
      <c r="BK12873" s="138"/>
      <c r="BL12873" s="138"/>
      <c r="BM12873" s="138"/>
    </row>
    <row r="12874" spans="62:65" ht="13" thickBot="1">
      <c r="BJ12874" s="138"/>
      <c r="BK12874" s="138"/>
      <c r="BL12874" s="138"/>
      <c r="BM12874" s="138"/>
    </row>
    <row r="12875" spans="62:65" ht="13" thickBot="1">
      <c r="BJ12875" s="138"/>
      <c r="BK12875" s="138"/>
      <c r="BL12875" s="138"/>
      <c r="BM12875" s="138"/>
    </row>
    <row r="12876" spans="62:65" ht="13" thickBot="1">
      <c r="BJ12876" s="138"/>
      <c r="BK12876" s="138"/>
      <c r="BL12876" s="138"/>
      <c r="BM12876" s="138"/>
    </row>
    <row r="12877" spans="62:65" ht="13" thickBot="1">
      <c r="BJ12877" s="138"/>
      <c r="BK12877" s="138"/>
      <c r="BL12877" s="138"/>
      <c r="BM12877" s="138"/>
    </row>
    <row r="12878" spans="62:65" ht="13" thickBot="1">
      <c r="BJ12878" s="138"/>
      <c r="BK12878" s="138"/>
      <c r="BL12878" s="138"/>
      <c r="BM12878" s="138"/>
    </row>
    <row r="12879" spans="62:65" ht="13" thickBot="1">
      <c r="BJ12879" s="138"/>
      <c r="BK12879" s="138"/>
      <c r="BL12879" s="138"/>
      <c r="BM12879" s="138"/>
    </row>
    <row r="12880" spans="62:65" ht="13" thickBot="1">
      <c r="BJ12880" s="138"/>
      <c r="BK12880" s="138"/>
      <c r="BL12880" s="138"/>
      <c r="BM12880" s="138"/>
    </row>
    <row r="12881" spans="62:65" ht="13" thickBot="1">
      <c r="BJ12881" s="138"/>
      <c r="BK12881" s="138"/>
      <c r="BL12881" s="138"/>
      <c r="BM12881" s="138"/>
    </row>
    <row r="12882" spans="62:65" ht="13" thickBot="1">
      <c r="BJ12882" s="138"/>
      <c r="BK12882" s="138"/>
      <c r="BL12882" s="138"/>
      <c r="BM12882" s="138"/>
    </row>
    <row r="12883" spans="62:65" ht="13" thickBot="1">
      <c r="BJ12883" s="138"/>
      <c r="BK12883" s="138"/>
      <c r="BL12883" s="138"/>
      <c r="BM12883" s="138"/>
    </row>
    <row r="12884" spans="62:65" ht="13" thickBot="1">
      <c r="BJ12884" s="138"/>
      <c r="BK12884" s="138"/>
      <c r="BL12884" s="138"/>
      <c r="BM12884" s="138"/>
    </row>
    <row r="12885" spans="62:65" ht="13" thickBot="1">
      <c r="BJ12885" s="138"/>
      <c r="BK12885" s="138"/>
      <c r="BL12885" s="138"/>
      <c r="BM12885" s="138"/>
    </row>
    <row r="12886" spans="62:65" ht="13" thickBot="1">
      <c r="BJ12886" s="138"/>
      <c r="BK12886" s="138"/>
      <c r="BL12886" s="138"/>
      <c r="BM12886" s="138"/>
    </row>
    <row r="12887" spans="62:65" ht="13" thickBot="1">
      <c r="BJ12887" s="138"/>
      <c r="BK12887" s="138"/>
      <c r="BL12887" s="138"/>
      <c r="BM12887" s="138"/>
    </row>
    <row r="12888" spans="62:65" ht="13" thickBot="1">
      <c r="BJ12888" s="138"/>
      <c r="BK12888" s="138"/>
      <c r="BL12888" s="138"/>
      <c r="BM12888" s="138"/>
    </row>
    <row r="12889" spans="62:65" ht="13" thickBot="1">
      <c r="BJ12889" s="138"/>
      <c r="BK12889" s="138"/>
      <c r="BL12889" s="138"/>
      <c r="BM12889" s="138"/>
    </row>
    <row r="12890" spans="62:65" ht="13" thickBot="1">
      <c r="BJ12890" s="138"/>
      <c r="BK12890" s="138"/>
      <c r="BL12890" s="138"/>
      <c r="BM12890" s="138"/>
    </row>
    <row r="12891" spans="62:65" ht="13" thickBot="1">
      <c r="BJ12891" s="138"/>
      <c r="BK12891" s="138"/>
      <c r="BL12891" s="138"/>
      <c r="BM12891" s="138"/>
    </row>
    <row r="12892" spans="62:65" ht="13" thickBot="1">
      <c r="BJ12892" s="138"/>
      <c r="BK12892" s="138"/>
      <c r="BL12892" s="138"/>
      <c r="BM12892" s="138"/>
    </row>
    <row r="12893" spans="62:65" ht="13" thickBot="1">
      <c r="BJ12893" s="138"/>
      <c r="BK12893" s="138"/>
      <c r="BL12893" s="138"/>
      <c r="BM12893" s="138"/>
    </row>
    <row r="12894" spans="62:65" ht="13" thickBot="1">
      <c r="BJ12894" s="138"/>
      <c r="BK12894" s="138"/>
      <c r="BL12894" s="138"/>
      <c r="BM12894" s="138"/>
    </row>
    <row r="12895" spans="62:65" ht="13" thickBot="1">
      <c r="BJ12895" s="138"/>
      <c r="BK12895" s="138"/>
      <c r="BL12895" s="138"/>
      <c r="BM12895" s="138"/>
    </row>
    <row r="12896" spans="62:65" ht="13" thickBot="1">
      <c r="BJ12896" s="138"/>
      <c r="BK12896" s="138"/>
      <c r="BL12896" s="138"/>
      <c r="BM12896" s="138"/>
    </row>
    <row r="12897" spans="62:65" ht="13" thickBot="1">
      <c r="BJ12897" s="138"/>
      <c r="BK12897" s="138"/>
      <c r="BL12897" s="138"/>
      <c r="BM12897" s="138"/>
    </row>
    <row r="12898" spans="62:65" ht="13" thickBot="1">
      <c r="BJ12898" s="138"/>
      <c r="BK12898" s="138"/>
      <c r="BL12898" s="138"/>
      <c r="BM12898" s="138"/>
    </row>
    <row r="12899" spans="62:65" ht="13" thickBot="1">
      <c r="BJ12899" s="138"/>
      <c r="BK12899" s="138"/>
      <c r="BL12899" s="138"/>
      <c r="BM12899" s="138"/>
    </row>
    <row r="12900" spans="62:65" ht="13" thickBot="1">
      <c r="BJ12900" s="138"/>
      <c r="BK12900" s="138"/>
      <c r="BL12900" s="138"/>
      <c r="BM12900" s="138"/>
    </row>
    <row r="12901" spans="62:65" ht="13" thickBot="1">
      <c r="BJ12901" s="138"/>
      <c r="BK12901" s="138"/>
      <c r="BL12901" s="138"/>
      <c r="BM12901" s="138"/>
    </row>
    <row r="12902" spans="62:65" ht="13" thickBot="1">
      <c r="BJ12902" s="138"/>
      <c r="BK12902" s="138"/>
      <c r="BL12902" s="138"/>
      <c r="BM12902" s="138"/>
    </row>
    <row r="12903" spans="62:65" ht="13" thickBot="1">
      <c r="BJ12903" s="138"/>
      <c r="BK12903" s="138"/>
      <c r="BL12903" s="138"/>
      <c r="BM12903" s="138"/>
    </row>
    <row r="12904" spans="62:65" ht="13" thickBot="1">
      <c r="BJ12904" s="138"/>
      <c r="BK12904" s="138"/>
      <c r="BL12904" s="138"/>
      <c r="BM12904" s="138"/>
    </row>
    <row r="12905" spans="62:65" ht="13" thickBot="1">
      <c r="BJ12905" s="138"/>
      <c r="BK12905" s="138"/>
      <c r="BL12905" s="138"/>
      <c r="BM12905" s="138"/>
    </row>
    <row r="12906" spans="62:65" ht="13" thickBot="1">
      <c r="BJ12906" s="138"/>
      <c r="BK12906" s="138"/>
      <c r="BL12906" s="138"/>
      <c r="BM12906" s="138"/>
    </row>
    <row r="12907" spans="62:65" ht="13" thickBot="1">
      <c r="BJ12907" s="138"/>
      <c r="BK12907" s="138"/>
      <c r="BL12907" s="138"/>
      <c r="BM12907" s="138"/>
    </row>
    <row r="12908" spans="62:65" ht="13" thickBot="1">
      <c r="BJ12908" s="138"/>
      <c r="BK12908" s="138"/>
      <c r="BL12908" s="138"/>
      <c r="BM12908" s="138"/>
    </row>
    <row r="12909" spans="62:65" ht="13" thickBot="1">
      <c r="BJ12909" s="138"/>
      <c r="BK12909" s="138"/>
      <c r="BL12909" s="138"/>
      <c r="BM12909" s="138"/>
    </row>
    <row r="12910" spans="62:65" ht="13" thickBot="1">
      <c r="BJ12910" s="138"/>
      <c r="BK12910" s="138"/>
      <c r="BL12910" s="138"/>
      <c r="BM12910" s="138"/>
    </row>
    <row r="12911" spans="62:65" ht="13" thickBot="1">
      <c r="BJ12911" s="138"/>
      <c r="BK12911" s="138"/>
      <c r="BL12911" s="138"/>
      <c r="BM12911" s="138"/>
    </row>
    <row r="12912" spans="62:65" ht="13" thickBot="1">
      <c r="BJ12912" s="138"/>
      <c r="BK12912" s="138"/>
      <c r="BL12912" s="138"/>
      <c r="BM12912" s="138"/>
    </row>
    <row r="12913" spans="62:65" ht="13" thickBot="1">
      <c r="BJ12913" s="138"/>
      <c r="BK12913" s="138"/>
      <c r="BL12913" s="138"/>
      <c r="BM12913" s="138"/>
    </row>
    <row r="12914" spans="62:65" ht="13" thickBot="1">
      <c r="BJ12914" s="138"/>
      <c r="BK12914" s="138"/>
      <c r="BL12914" s="138"/>
      <c r="BM12914" s="138"/>
    </row>
    <row r="12915" spans="62:65" ht="13" thickBot="1">
      <c r="BJ12915" s="138"/>
      <c r="BK12915" s="138"/>
      <c r="BL12915" s="138"/>
      <c r="BM12915" s="138"/>
    </row>
    <row r="12916" spans="62:65" ht="13" thickBot="1">
      <c r="BJ12916" s="138"/>
      <c r="BK12916" s="138"/>
      <c r="BL12916" s="138"/>
      <c r="BM12916" s="138"/>
    </row>
    <row r="12917" spans="62:65" ht="13" thickBot="1">
      <c r="BJ12917" s="138"/>
      <c r="BK12917" s="138"/>
      <c r="BL12917" s="138"/>
      <c r="BM12917" s="138"/>
    </row>
    <row r="12918" spans="62:65" ht="13" thickBot="1">
      <c r="BJ12918" s="138"/>
      <c r="BK12918" s="138"/>
      <c r="BL12918" s="138"/>
      <c r="BM12918" s="138"/>
    </row>
    <row r="12919" spans="62:65" ht="13" thickBot="1">
      <c r="BJ12919" s="138"/>
      <c r="BK12919" s="138"/>
      <c r="BL12919" s="138"/>
      <c r="BM12919" s="138"/>
    </row>
    <row r="12920" spans="62:65" ht="13" thickBot="1">
      <c r="BJ12920" s="138"/>
      <c r="BK12920" s="138"/>
      <c r="BL12920" s="138"/>
      <c r="BM12920" s="138"/>
    </row>
    <row r="12921" spans="62:65" ht="13" thickBot="1">
      <c r="BJ12921" s="138"/>
      <c r="BK12921" s="138"/>
      <c r="BL12921" s="138"/>
      <c r="BM12921" s="138"/>
    </row>
    <row r="12922" spans="62:65" ht="13" thickBot="1">
      <c r="BJ12922" s="138"/>
      <c r="BK12922" s="138"/>
      <c r="BL12922" s="138"/>
      <c r="BM12922" s="138"/>
    </row>
    <row r="12923" spans="62:65" ht="13" thickBot="1">
      <c r="BJ12923" s="138"/>
      <c r="BK12923" s="138"/>
      <c r="BL12923" s="138"/>
      <c r="BM12923" s="138"/>
    </row>
    <row r="12924" spans="62:65" ht="13" thickBot="1">
      <c r="BJ12924" s="138"/>
      <c r="BK12924" s="138"/>
      <c r="BL12924" s="138"/>
      <c r="BM12924" s="138"/>
    </row>
    <row r="12925" spans="62:65" ht="13" thickBot="1">
      <c r="BJ12925" s="138"/>
      <c r="BK12925" s="138"/>
      <c r="BL12925" s="138"/>
      <c r="BM12925" s="138"/>
    </row>
    <row r="12926" spans="62:65" ht="13" thickBot="1">
      <c r="BJ12926" s="138"/>
      <c r="BK12926" s="138"/>
      <c r="BL12926" s="138"/>
      <c r="BM12926" s="138"/>
    </row>
    <row r="12927" spans="62:65" ht="13" thickBot="1">
      <c r="BJ12927" s="138"/>
      <c r="BK12927" s="138"/>
      <c r="BL12927" s="138"/>
      <c r="BM12927" s="138"/>
    </row>
    <row r="12928" spans="62:65" ht="13" thickBot="1">
      <c r="BJ12928" s="138"/>
      <c r="BK12928" s="138"/>
      <c r="BL12928" s="138"/>
      <c r="BM12928" s="138"/>
    </row>
    <row r="12929" spans="62:65" ht="13" thickBot="1">
      <c r="BJ12929" s="138"/>
      <c r="BK12929" s="138"/>
      <c r="BL12929" s="138"/>
      <c r="BM12929" s="138"/>
    </row>
    <row r="12930" spans="62:65" ht="13" thickBot="1">
      <c r="BJ12930" s="138"/>
      <c r="BK12930" s="138"/>
      <c r="BL12930" s="138"/>
      <c r="BM12930" s="138"/>
    </row>
    <row r="12931" spans="62:65" ht="13" thickBot="1">
      <c r="BJ12931" s="138"/>
      <c r="BK12931" s="138"/>
      <c r="BL12931" s="138"/>
      <c r="BM12931" s="138"/>
    </row>
    <row r="12932" spans="62:65" ht="13" thickBot="1">
      <c r="BJ12932" s="138"/>
      <c r="BK12932" s="138"/>
      <c r="BL12932" s="138"/>
      <c r="BM12932" s="138"/>
    </row>
    <row r="12933" spans="62:65" ht="13" thickBot="1">
      <c r="BJ12933" s="138"/>
      <c r="BK12933" s="138"/>
      <c r="BL12933" s="138"/>
      <c r="BM12933" s="138"/>
    </row>
    <row r="12934" spans="62:65" ht="13" thickBot="1">
      <c r="BJ12934" s="138"/>
      <c r="BK12934" s="138"/>
      <c r="BL12934" s="138"/>
      <c r="BM12934" s="138"/>
    </row>
    <row r="12935" spans="62:65" ht="13" thickBot="1">
      <c r="BJ12935" s="138"/>
      <c r="BK12935" s="138"/>
      <c r="BL12935" s="138"/>
      <c r="BM12935" s="138"/>
    </row>
    <row r="12936" spans="62:65" ht="13" thickBot="1">
      <c r="BJ12936" s="138"/>
      <c r="BK12936" s="138"/>
      <c r="BL12936" s="138"/>
      <c r="BM12936" s="138"/>
    </row>
    <row r="12937" spans="62:65" ht="13" thickBot="1">
      <c r="BJ12937" s="138"/>
      <c r="BK12937" s="138"/>
      <c r="BL12937" s="138"/>
      <c r="BM12937" s="138"/>
    </row>
    <row r="12938" spans="62:65" ht="13" thickBot="1">
      <c r="BJ12938" s="138"/>
      <c r="BK12938" s="138"/>
      <c r="BL12938" s="138"/>
      <c r="BM12938" s="138"/>
    </row>
    <row r="12939" spans="62:65" ht="13" thickBot="1">
      <c r="BJ12939" s="138"/>
      <c r="BK12939" s="138"/>
      <c r="BL12939" s="138"/>
      <c r="BM12939" s="138"/>
    </row>
    <row r="12940" spans="62:65" ht="13" thickBot="1">
      <c r="BJ12940" s="138"/>
      <c r="BK12940" s="138"/>
      <c r="BL12940" s="138"/>
      <c r="BM12940" s="138"/>
    </row>
    <row r="12941" spans="62:65" ht="13" thickBot="1">
      <c r="BJ12941" s="138"/>
      <c r="BK12941" s="138"/>
      <c r="BL12941" s="138"/>
      <c r="BM12941" s="138"/>
    </row>
    <row r="12942" spans="62:65" ht="13" thickBot="1">
      <c r="BJ12942" s="138"/>
      <c r="BK12942" s="138"/>
      <c r="BL12942" s="138"/>
      <c r="BM12942" s="138"/>
    </row>
    <row r="12943" spans="62:65" ht="13" thickBot="1">
      <c r="BJ12943" s="138"/>
      <c r="BK12943" s="138"/>
      <c r="BL12943" s="138"/>
      <c r="BM12943" s="138"/>
    </row>
    <row r="12944" spans="62:65" ht="13" thickBot="1">
      <c r="BJ12944" s="138"/>
      <c r="BK12944" s="138"/>
      <c r="BL12944" s="138"/>
      <c r="BM12944" s="138"/>
    </row>
    <row r="12945" spans="62:65" ht="13" thickBot="1">
      <c r="BJ12945" s="138"/>
      <c r="BK12945" s="138"/>
      <c r="BL12945" s="138"/>
      <c r="BM12945" s="138"/>
    </row>
    <row r="12946" spans="62:65" ht="13" thickBot="1">
      <c r="BJ12946" s="138"/>
      <c r="BK12946" s="138"/>
      <c r="BL12946" s="138"/>
      <c r="BM12946" s="138"/>
    </row>
    <row r="12947" spans="62:65" ht="13" thickBot="1">
      <c r="BJ12947" s="138"/>
      <c r="BK12947" s="138"/>
      <c r="BL12947" s="138"/>
      <c r="BM12947" s="138"/>
    </row>
    <row r="12948" spans="62:65" ht="13" thickBot="1">
      <c r="BJ12948" s="138"/>
      <c r="BK12948" s="138"/>
      <c r="BL12948" s="138"/>
      <c r="BM12948" s="138"/>
    </row>
    <row r="12949" spans="62:65" ht="13" thickBot="1">
      <c r="BJ12949" s="138"/>
      <c r="BK12949" s="138"/>
      <c r="BL12949" s="138"/>
      <c r="BM12949" s="138"/>
    </row>
    <row r="12950" spans="62:65" ht="13" thickBot="1">
      <c r="BJ12950" s="138"/>
      <c r="BK12950" s="138"/>
      <c r="BL12950" s="138"/>
      <c r="BM12950" s="138"/>
    </row>
    <row r="12951" spans="62:65" ht="13" thickBot="1">
      <c r="BJ12951" s="138"/>
      <c r="BK12951" s="138"/>
      <c r="BL12951" s="138"/>
      <c r="BM12951" s="138"/>
    </row>
    <row r="12952" spans="62:65" ht="13" thickBot="1">
      <c r="BJ12952" s="138"/>
      <c r="BK12952" s="138"/>
      <c r="BL12952" s="138"/>
      <c r="BM12952" s="138"/>
    </row>
    <row r="12953" spans="62:65" ht="13" thickBot="1">
      <c r="BJ12953" s="138"/>
      <c r="BK12953" s="138"/>
      <c r="BL12953" s="138"/>
      <c r="BM12953" s="138"/>
    </row>
    <row r="12954" spans="62:65" ht="13" thickBot="1">
      <c r="BJ12954" s="138"/>
      <c r="BK12954" s="138"/>
      <c r="BL12954" s="138"/>
      <c r="BM12954" s="138"/>
    </row>
    <row r="12955" spans="62:65" ht="13" thickBot="1">
      <c r="BJ12955" s="138"/>
      <c r="BK12955" s="138"/>
      <c r="BL12955" s="138"/>
      <c r="BM12955" s="138"/>
    </row>
    <row r="12956" spans="62:65" ht="13" thickBot="1">
      <c r="BJ12956" s="138"/>
      <c r="BK12956" s="138"/>
      <c r="BL12956" s="138"/>
      <c r="BM12956" s="138"/>
    </row>
    <row r="12957" spans="62:65" ht="13" thickBot="1">
      <c r="BJ12957" s="138"/>
      <c r="BK12957" s="138"/>
      <c r="BL12957" s="138"/>
      <c r="BM12957" s="138"/>
    </row>
    <row r="12958" spans="62:65" ht="13" thickBot="1">
      <c r="BJ12958" s="138"/>
      <c r="BK12958" s="138"/>
      <c r="BL12958" s="138"/>
      <c r="BM12958" s="138"/>
    </row>
    <row r="12959" spans="62:65" ht="13" thickBot="1">
      <c r="BJ12959" s="138"/>
      <c r="BK12959" s="138"/>
      <c r="BL12959" s="138"/>
      <c r="BM12959" s="138"/>
    </row>
    <row r="12960" spans="62:65" ht="13" thickBot="1">
      <c r="BJ12960" s="138"/>
      <c r="BK12960" s="138"/>
      <c r="BL12960" s="138"/>
      <c r="BM12960" s="138"/>
    </row>
    <row r="12961" spans="62:65" ht="13" thickBot="1">
      <c r="BJ12961" s="138"/>
      <c r="BK12961" s="138"/>
      <c r="BL12961" s="138"/>
      <c r="BM12961" s="138"/>
    </row>
    <row r="12962" spans="62:65" ht="13" thickBot="1">
      <c r="BJ12962" s="138"/>
      <c r="BK12962" s="138"/>
      <c r="BL12962" s="138"/>
      <c r="BM12962" s="138"/>
    </row>
    <row r="12963" spans="62:65" ht="13" thickBot="1">
      <c r="BJ12963" s="138"/>
      <c r="BK12963" s="138"/>
      <c r="BL12963" s="138"/>
      <c r="BM12963" s="138"/>
    </row>
    <row r="12964" spans="62:65" ht="13" thickBot="1">
      <c r="BJ12964" s="138"/>
      <c r="BK12964" s="138"/>
      <c r="BL12964" s="138"/>
      <c r="BM12964" s="138"/>
    </row>
    <row r="12965" spans="62:65" ht="13" thickBot="1">
      <c r="BJ12965" s="138"/>
      <c r="BK12965" s="138"/>
      <c r="BL12965" s="138"/>
      <c r="BM12965" s="138"/>
    </row>
    <row r="12966" spans="62:65" ht="13" thickBot="1">
      <c r="BJ12966" s="138"/>
      <c r="BK12966" s="138"/>
      <c r="BL12966" s="138"/>
      <c r="BM12966" s="138"/>
    </row>
    <row r="12967" spans="62:65" ht="13" thickBot="1">
      <c r="BJ12967" s="138"/>
      <c r="BK12967" s="138"/>
      <c r="BL12967" s="138"/>
      <c r="BM12967" s="138"/>
    </row>
    <row r="12968" spans="62:65" ht="13" thickBot="1">
      <c r="BJ12968" s="138"/>
      <c r="BK12968" s="138"/>
      <c r="BL12968" s="138"/>
      <c r="BM12968" s="138"/>
    </row>
    <row r="12969" spans="62:65" ht="13" thickBot="1">
      <c r="BJ12969" s="138"/>
      <c r="BK12969" s="138"/>
      <c r="BL12969" s="138"/>
      <c r="BM12969" s="138"/>
    </row>
    <row r="12970" spans="62:65" ht="13" thickBot="1">
      <c r="BJ12970" s="138"/>
      <c r="BK12970" s="138"/>
      <c r="BL12970" s="138"/>
      <c r="BM12970" s="138"/>
    </row>
    <row r="12971" spans="62:65" ht="13" thickBot="1">
      <c r="BJ12971" s="138"/>
      <c r="BK12971" s="138"/>
      <c r="BL12971" s="138"/>
      <c r="BM12971" s="138"/>
    </row>
    <row r="12972" spans="62:65" ht="13" thickBot="1">
      <c r="BJ12972" s="138"/>
      <c r="BK12972" s="138"/>
      <c r="BL12972" s="138"/>
      <c r="BM12972" s="138"/>
    </row>
    <row r="12973" spans="62:65" ht="13" thickBot="1">
      <c r="BJ12973" s="138"/>
      <c r="BK12973" s="138"/>
      <c r="BL12973" s="138"/>
      <c r="BM12973" s="138"/>
    </row>
    <row r="12974" spans="62:65" ht="13" thickBot="1">
      <c r="BJ12974" s="138"/>
      <c r="BK12974" s="138"/>
      <c r="BL12974" s="138"/>
      <c r="BM12974" s="138"/>
    </row>
    <row r="12975" spans="62:65" ht="13" thickBot="1">
      <c r="BJ12975" s="138"/>
      <c r="BK12975" s="138"/>
      <c r="BL12975" s="138"/>
      <c r="BM12975" s="138"/>
    </row>
    <row r="12976" spans="62:65" ht="13" thickBot="1">
      <c r="BJ12976" s="138"/>
      <c r="BK12976" s="138"/>
      <c r="BL12976" s="138"/>
      <c r="BM12976" s="138"/>
    </row>
    <row r="12977" spans="62:65" ht="13" thickBot="1">
      <c r="BJ12977" s="138"/>
      <c r="BK12977" s="138"/>
      <c r="BL12977" s="138"/>
      <c r="BM12977" s="138"/>
    </row>
    <row r="12978" spans="62:65" ht="13" thickBot="1">
      <c r="BJ12978" s="138"/>
      <c r="BK12978" s="138"/>
      <c r="BL12978" s="138"/>
      <c r="BM12978" s="138"/>
    </row>
    <row r="12979" spans="62:65" ht="13" thickBot="1">
      <c r="BJ12979" s="138"/>
      <c r="BK12979" s="138"/>
      <c r="BL12979" s="138"/>
      <c r="BM12979" s="138"/>
    </row>
    <row r="12980" spans="62:65" ht="13" thickBot="1">
      <c r="BJ12980" s="138"/>
      <c r="BK12980" s="138"/>
      <c r="BL12980" s="138"/>
      <c r="BM12980" s="138"/>
    </row>
    <row r="12981" spans="62:65" ht="13" thickBot="1">
      <c r="BJ12981" s="138"/>
      <c r="BK12981" s="138"/>
      <c r="BL12981" s="138"/>
      <c r="BM12981" s="138"/>
    </row>
    <row r="12982" spans="62:65" ht="13" thickBot="1">
      <c r="BJ12982" s="138"/>
      <c r="BK12982" s="138"/>
      <c r="BL12982" s="138"/>
      <c r="BM12982" s="138"/>
    </row>
    <row r="12983" spans="62:65" ht="13" thickBot="1">
      <c r="BJ12983" s="138"/>
      <c r="BK12983" s="138"/>
      <c r="BL12983" s="138"/>
      <c r="BM12983" s="138"/>
    </row>
    <row r="12984" spans="62:65" ht="13" thickBot="1">
      <c r="BJ12984" s="138"/>
      <c r="BK12984" s="138"/>
      <c r="BL12984" s="138"/>
      <c r="BM12984" s="138"/>
    </row>
    <row r="12985" spans="62:65" ht="13" thickBot="1">
      <c r="BJ12985" s="138"/>
      <c r="BK12985" s="138"/>
      <c r="BL12985" s="138"/>
      <c r="BM12985" s="138"/>
    </row>
    <row r="12986" spans="62:65" ht="13" thickBot="1">
      <c r="BJ12986" s="138"/>
      <c r="BK12986" s="138"/>
      <c r="BL12986" s="138"/>
      <c r="BM12986" s="138"/>
    </row>
    <row r="12987" spans="62:65" ht="13" thickBot="1">
      <c r="BJ12987" s="138"/>
      <c r="BK12987" s="138"/>
      <c r="BL12987" s="138"/>
      <c r="BM12987" s="138"/>
    </row>
    <row r="12988" spans="62:65" ht="13" thickBot="1">
      <c r="BJ12988" s="138"/>
      <c r="BK12988" s="138"/>
      <c r="BL12988" s="138"/>
      <c r="BM12988" s="138"/>
    </row>
    <row r="12989" spans="62:65" ht="13" thickBot="1">
      <c r="BJ12989" s="138"/>
      <c r="BK12989" s="138"/>
      <c r="BL12989" s="138"/>
      <c r="BM12989" s="138"/>
    </row>
    <row r="12990" spans="62:65" ht="13" thickBot="1">
      <c r="BJ12990" s="138"/>
      <c r="BK12990" s="138"/>
      <c r="BL12990" s="138"/>
      <c r="BM12990" s="138"/>
    </row>
    <row r="12991" spans="62:65" ht="13" thickBot="1">
      <c r="BJ12991" s="138"/>
      <c r="BK12991" s="138"/>
      <c r="BL12991" s="138"/>
      <c r="BM12991" s="138"/>
    </row>
    <row r="12992" spans="62:65" ht="13" thickBot="1">
      <c r="BJ12992" s="138"/>
      <c r="BK12992" s="138"/>
      <c r="BL12992" s="138"/>
      <c r="BM12992" s="138"/>
    </row>
    <row r="12993" spans="62:65" ht="13" thickBot="1">
      <c r="BJ12993" s="138"/>
      <c r="BK12993" s="138"/>
      <c r="BL12993" s="138"/>
      <c r="BM12993" s="138"/>
    </row>
    <row r="12994" spans="62:65" ht="13" thickBot="1">
      <c r="BJ12994" s="138"/>
      <c r="BK12994" s="138"/>
      <c r="BL12994" s="138"/>
      <c r="BM12994" s="138"/>
    </row>
    <row r="12995" spans="62:65" ht="13" thickBot="1">
      <c r="BJ12995" s="138"/>
      <c r="BK12995" s="138"/>
      <c r="BL12995" s="138"/>
      <c r="BM12995" s="138"/>
    </row>
    <row r="12996" spans="62:65" ht="13" thickBot="1">
      <c r="BJ12996" s="138"/>
      <c r="BK12996" s="138"/>
      <c r="BL12996" s="138"/>
      <c r="BM12996" s="138"/>
    </row>
    <row r="12997" spans="62:65" ht="13" thickBot="1">
      <c r="BJ12997" s="138"/>
      <c r="BK12997" s="138"/>
      <c r="BL12997" s="138"/>
      <c r="BM12997" s="138"/>
    </row>
    <row r="12998" spans="62:65" ht="13" thickBot="1">
      <c r="BJ12998" s="138"/>
      <c r="BK12998" s="138"/>
      <c r="BL12998" s="138"/>
      <c r="BM12998" s="138"/>
    </row>
    <row r="12999" spans="62:65" ht="13" thickBot="1">
      <c r="BJ12999" s="138"/>
      <c r="BK12999" s="138"/>
      <c r="BL12999" s="138"/>
      <c r="BM12999" s="138"/>
    </row>
    <row r="13000" spans="62:65" ht="13" thickBot="1">
      <c r="BJ13000" s="138"/>
      <c r="BK13000" s="138"/>
      <c r="BL13000" s="138"/>
      <c r="BM13000" s="138"/>
    </row>
    <row r="13001" spans="62:65" ht="13" thickBot="1">
      <c r="BJ13001" s="138"/>
      <c r="BK13001" s="138"/>
      <c r="BL13001" s="138"/>
      <c r="BM13001" s="138"/>
    </row>
    <row r="13002" spans="62:65" ht="13" thickBot="1">
      <c r="BJ13002" s="138"/>
      <c r="BK13002" s="138"/>
      <c r="BL13002" s="138"/>
      <c r="BM13002" s="138"/>
    </row>
    <row r="13003" spans="62:65" ht="13" thickBot="1">
      <c r="BJ13003" s="138"/>
      <c r="BK13003" s="138"/>
      <c r="BL13003" s="138"/>
      <c r="BM13003" s="138"/>
    </row>
    <row r="13004" spans="62:65" ht="13" thickBot="1">
      <c r="BJ13004" s="138"/>
      <c r="BK13004" s="138"/>
      <c r="BL13004" s="138"/>
      <c r="BM13004" s="138"/>
    </row>
    <row r="13005" spans="62:65" ht="13" thickBot="1">
      <c r="BJ13005" s="138"/>
      <c r="BK13005" s="138"/>
      <c r="BL13005" s="138"/>
      <c r="BM13005" s="138"/>
    </row>
    <row r="13006" spans="62:65" ht="13" thickBot="1">
      <c r="BJ13006" s="138"/>
      <c r="BK13006" s="138"/>
      <c r="BL13006" s="138"/>
      <c r="BM13006" s="138"/>
    </row>
    <row r="13007" spans="62:65" ht="13" thickBot="1">
      <c r="BJ13007" s="138"/>
      <c r="BK13007" s="138"/>
      <c r="BL13007" s="138"/>
      <c r="BM13007" s="138"/>
    </row>
    <row r="13008" spans="62:65" ht="13" thickBot="1">
      <c r="BJ13008" s="138"/>
      <c r="BK13008" s="138"/>
      <c r="BL13008" s="138"/>
      <c r="BM13008" s="138"/>
    </row>
    <row r="13009" spans="62:65" ht="13" thickBot="1">
      <c r="BJ13009" s="138"/>
      <c r="BK13009" s="138"/>
      <c r="BL13009" s="138"/>
      <c r="BM13009" s="138"/>
    </row>
    <row r="13010" spans="62:65" ht="13" thickBot="1">
      <c r="BJ13010" s="138"/>
      <c r="BK13010" s="138"/>
      <c r="BL13010" s="138"/>
      <c r="BM13010" s="138"/>
    </row>
    <row r="13011" spans="62:65" ht="13" thickBot="1">
      <c r="BJ13011" s="138"/>
      <c r="BK13011" s="138"/>
      <c r="BL13011" s="138"/>
      <c r="BM13011" s="138"/>
    </row>
    <row r="13012" spans="62:65" ht="13" thickBot="1">
      <c r="BJ13012" s="138"/>
      <c r="BK13012" s="138"/>
      <c r="BL13012" s="138"/>
      <c r="BM13012" s="138"/>
    </row>
    <row r="13013" spans="62:65" ht="13" thickBot="1">
      <c r="BJ13013" s="138"/>
      <c r="BK13013" s="138"/>
      <c r="BL13013" s="138"/>
      <c r="BM13013" s="138"/>
    </row>
    <row r="13014" spans="62:65" ht="13" thickBot="1">
      <c r="BJ13014" s="138"/>
      <c r="BK13014" s="138"/>
      <c r="BL13014" s="138"/>
      <c r="BM13014" s="138"/>
    </row>
    <row r="13015" spans="62:65" ht="13" thickBot="1">
      <c r="BJ13015" s="138"/>
      <c r="BK13015" s="138"/>
      <c r="BL13015" s="138"/>
      <c r="BM13015" s="138"/>
    </row>
    <row r="13016" spans="62:65" ht="13" thickBot="1">
      <c r="BJ13016" s="138"/>
      <c r="BK13016" s="138"/>
      <c r="BL13016" s="138"/>
      <c r="BM13016" s="138"/>
    </row>
    <row r="13017" spans="62:65" ht="13" thickBot="1">
      <c r="BJ13017" s="138"/>
      <c r="BK13017" s="138"/>
      <c r="BL13017" s="138"/>
      <c r="BM13017" s="138"/>
    </row>
    <row r="13018" spans="62:65" ht="13" thickBot="1">
      <c r="BJ13018" s="138"/>
      <c r="BK13018" s="138"/>
      <c r="BL13018" s="138"/>
      <c r="BM13018" s="138"/>
    </row>
    <row r="13019" spans="62:65" ht="13" thickBot="1">
      <c r="BJ13019" s="138"/>
      <c r="BK13019" s="138"/>
      <c r="BL13019" s="138"/>
      <c r="BM13019" s="138"/>
    </row>
    <row r="13020" spans="62:65" ht="13" thickBot="1">
      <c r="BJ13020" s="138"/>
      <c r="BK13020" s="138"/>
      <c r="BL13020" s="138"/>
      <c r="BM13020" s="138"/>
    </row>
    <row r="13021" spans="62:65" ht="13" thickBot="1">
      <c r="BJ13021" s="138"/>
      <c r="BK13021" s="138"/>
      <c r="BL13021" s="138"/>
      <c r="BM13021" s="138"/>
    </row>
    <row r="13022" spans="62:65" ht="13" thickBot="1">
      <c r="BJ13022" s="138"/>
      <c r="BK13022" s="138"/>
      <c r="BL13022" s="138"/>
      <c r="BM13022" s="138"/>
    </row>
    <row r="13023" spans="62:65" ht="13" thickBot="1">
      <c r="BJ13023" s="138"/>
      <c r="BK13023" s="138"/>
      <c r="BL13023" s="138"/>
      <c r="BM13023" s="138"/>
    </row>
    <row r="13024" spans="62:65" ht="13" thickBot="1">
      <c r="BJ13024" s="138"/>
      <c r="BK13024" s="138"/>
      <c r="BL13024" s="138"/>
      <c r="BM13024" s="138"/>
    </row>
    <row r="13025" spans="62:65" ht="13" thickBot="1">
      <c r="BJ13025" s="138"/>
      <c r="BK13025" s="138"/>
      <c r="BL13025" s="138"/>
      <c r="BM13025" s="138"/>
    </row>
    <row r="13026" spans="62:65" ht="13" thickBot="1">
      <c r="BJ13026" s="138"/>
      <c r="BK13026" s="138"/>
      <c r="BL13026" s="138"/>
      <c r="BM13026" s="138"/>
    </row>
    <row r="13027" spans="62:65" ht="13" thickBot="1">
      <c r="BJ13027" s="138"/>
      <c r="BK13027" s="138"/>
      <c r="BL13027" s="138"/>
      <c r="BM13027" s="138"/>
    </row>
    <row r="13028" spans="62:65" ht="13" thickBot="1">
      <c r="BJ13028" s="138"/>
      <c r="BK13028" s="138"/>
      <c r="BL13028" s="138"/>
      <c r="BM13028" s="138"/>
    </row>
    <row r="13029" spans="62:65" ht="13" thickBot="1">
      <c r="BJ13029" s="138"/>
      <c r="BK13029" s="138"/>
      <c r="BL13029" s="138"/>
      <c r="BM13029" s="138"/>
    </row>
    <row r="13030" spans="62:65" ht="13" thickBot="1">
      <c r="BJ13030" s="138"/>
      <c r="BK13030" s="138"/>
      <c r="BL13030" s="138"/>
      <c r="BM13030" s="138"/>
    </row>
    <row r="13031" spans="62:65" ht="13" thickBot="1">
      <c r="BJ13031" s="138"/>
      <c r="BK13031" s="138"/>
      <c r="BL13031" s="138"/>
      <c r="BM13031" s="138"/>
    </row>
    <row r="13032" spans="62:65" ht="13" thickBot="1">
      <c r="BJ13032" s="138"/>
      <c r="BK13032" s="138"/>
      <c r="BL13032" s="138"/>
      <c r="BM13032" s="138"/>
    </row>
    <row r="13033" spans="62:65" ht="13" thickBot="1">
      <c r="BJ13033" s="138"/>
      <c r="BK13033" s="138"/>
      <c r="BL13033" s="138"/>
      <c r="BM13033" s="138"/>
    </row>
    <row r="13034" spans="62:65" ht="13" thickBot="1">
      <c r="BJ13034" s="138"/>
      <c r="BK13034" s="138"/>
      <c r="BL13034" s="138"/>
      <c r="BM13034" s="138"/>
    </row>
    <row r="13035" spans="62:65" ht="13" thickBot="1">
      <c r="BJ13035" s="138"/>
      <c r="BK13035" s="138"/>
      <c r="BL13035" s="138"/>
      <c r="BM13035" s="138"/>
    </row>
    <row r="13036" spans="62:65" ht="13" thickBot="1">
      <c r="BJ13036" s="138"/>
      <c r="BK13036" s="138"/>
      <c r="BL13036" s="138"/>
      <c r="BM13036" s="138"/>
    </row>
    <row r="13037" spans="62:65" ht="13" thickBot="1">
      <c r="BJ13037" s="138"/>
      <c r="BK13037" s="138"/>
      <c r="BL13037" s="138"/>
      <c r="BM13037" s="138"/>
    </row>
    <row r="13038" spans="62:65" ht="13" thickBot="1">
      <c r="BJ13038" s="138"/>
      <c r="BK13038" s="138"/>
      <c r="BL13038" s="138"/>
      <c r="BM13038" s="138"/>
    </row>
    <row r="13039" spans="62:65" ht="13" thickBot="1">
      <c r="BJ13039" s="138"/>
      <c r="BK13039" s="138"/>
      <c r="BL13039" s="138"/>
      <c r="BM13039" s="138"/>
    </row>
    <row r="13040" spans="62:65" ht="13" thickBot="1">
      <c r="BJ13040" s="138"/>
      <c r="BK13040" s="138"/>
      <c r="BL13040" s="138"/>
      <c r="BM13040" s="138"/>
    </row>
    <row r="13041" spans="62:65" ht="13" thickBot="1">
      <c r="BJ13041" s="138"/>
      <c r="BK13041" s="138"/>
      <c r="BL13041" s="138"/>
      <c r="BM13041" s="138"/>
    </row>
    <row r="13042" spans="62:65" ht="13" thickBot="1">
      <c r="BJ13042" s="138"/>
      <c r="BK13042" s="138"/>
      <c r="BL13042" s="138"/>
      <c r="BM13042" s="138"/>
    </row>
    <row r="13043" spans="62:65" ht="13" thickBot="1">
      <c r="BJ13043" s="138"/>
      <c r="BK13043" s="138"/>
      <c r="BL13043" s="138"/>
      <c r="BM13043" s="138"/>
    </row>
    <row r="13044" spans="62:65" ht="13" thickBot="1">
      <c r="BJ13044" s="138"/>
      <c r="BK13044" s="138"/>
      <c r="BL13044" s="138"/>
      <c r="BM13044" s="138"/>
    </row>
    <row r="13045" spans="62:65" ht="13" thickBot="1">
      <c r="BJ13045" s="138"/>
      <c r="BK13045" s="138"/>
      <c r="BL13045" s="138"/>
      <c r="BM13045" s="138"/>
    </row>
    <row r="13046" spans="62:65" ht="13" thickBot="1">
      <c r="BJ13046" s="138"/>
      <c r="BK13046" s="138"/>
      <c r="BL13046" s="138"/>
      <c r="BM13046" s="138"/>
    </row>
    <row r="13047" spans="62:65" ht="13" thickBot="1">
      <c r="BJ13047" s="138"/>
      <c r="BK13047" s="138"/>
      <c r="BL13047" s="138"/>
      <c r="BM13047" s="138"/>
    </row>
    <row r="13048" spans="62:65" ht="13" thickBot="1">
      <c r="BJ13048" s="138"/>
      <c r="BK13048" s="138"/>
      <c r="BL13048" s="138"/>
      <c r="BM13048" s="138"/>
    </row>
    <row r="13049" spans="62:65" ht="13" thickBot="1">
      <c r="BJ13049" s="138"/>
      <c r="BK13049" s="138"/>
      <c r="BL13049" s="138"/>
      <c r="BM13049" s="138"/>
    </row>
    <row r="13050" spans="62:65" ht="13" thickBot="1">
      <c r="BJ13050" s="138"/>
      <c r="BK13050" s="138"/>
      <c r="BL13050" s="138"/>
      <c r="BM13050" s="138"/>
    </row>
    <row r="13051" spans="62:65" ht="13" thickBot="1">
      <c r="BJ13051" s="138"/>
      <c r="BK13051" s="138"/>
      <c r="BL13051" s="138"/>
      <c r="BM13051" s="138"/>
    </row>
    <row r="13052" spans="62:65" ht="13" thickBot="1">
      <c r="BJ13052" s="138"/>
      <c r="BK13052" s="138"/>
      <c r="BL13052" s="138"/>
      <c r="BM13052" s="138"/>
    </row>
    <row r="13053" spans="62:65" ht="13" thickBot="1">
      <c r="BJ13053" s="138"/>
      <c r="BK13053" s="138"/>
      <c r="BL13053" s="138"/>
      <c r="BM13053" s="138"/>
    </row>
    <row r="13054" spans="62:65" ht="13" thickBot="1">
      <c r="BJ13054" s="138"/>
      <c r="BK13054" s="138"/>
      <c r="BL13054" s="138"/>
      <c r="BM13054" s="138"/>
    </row>
    <row r="13055" spans="62:65" ht="13" thickBot="1">
      <c r="BJ13055" s="138"/>
      <c r="BK13055" s="138"/>
      <c r="BL13055" s="138"/>
      <c r="BM13055" s="138"/>
    </row>
    <row r="13056" spans="62:65" ht="13" thickBot="1">
      <c r="BJ13056" s="138"/>
      <c r="BK13056" s="138"/>
      <c r="BL13056" s="138"/>
      <c r="BM13056" s="138"/>
    </row>
    <row r="13057" spans="62:65" ht="13" thickBot="1">
      <c r="BJ13057" s="138"/>
      <c r="BK13057" s="138"/>
      <c r="BL13057" s="138"/>
      <c r="BM13057" s="138"/>
    </row>
    <row r="13058" spans="62:65" ht="13" thickBot="1">
      <c r="BJ13058" s="138"/>
      <c r="BK13058" s="138"/>
      <c r="BL13058" s="138"/>
      <c r="BM13058" s="138"/>
    </row>
    <row r="13059" spans="62:65" ht="13" thickBot="1">
      <c r="BJ13059" s="138"/>
      <c r="BK13059" s="138"/>
      <c r="BL13059" s="138"/>
      <c r="BM13059" s="138"/>
    </row>
    <row r="13060" spans="62:65" ht="13" thickBot="1">
      <c r="BJ13060" s="138"/>
      <c r="BK13060" s="138"/>
      <c r="BL13060" s="138"/>
      <c r="BM13060" s="138"/>
    </row>
    <row r="13061" spans="62:65" ht="13" thickBot="1">
      <c r="BJ13061" s="138"/>
      <c r="BK13061" s="138"/>
      <c r="BL13061" s="138"/>
      <c r="BM13061" s="138"/>
    </row>
    <row r="13062" spans="62:65" ht="13" thickBot="1">
      <c r="BJ13062" s="138"/>
      <c r="BK13062" s="138"/>
      <c r="BL13062" s="138"/>
      <c r="BM13062" s="138"/>
    </row>
    <row r="13063" spans="62:65" ht="13" thickBot="1">
      <c r="BJ13063" s="138"/>
      <c r="BK13063" s="138"/>
      <c r="BL13063" s="138"/>
      <c r="BM13063" s="138"/>
    </row>
    <row r="13064" spans="62:65" ht="13" thickBot="1">
      <c r="BJ13064" s="138"/>
      <c r="BK13064" s="138"/>
      <c r="BL13064" s="138"/>
      <c r="BM13064" s="138"/>
    </row>
    <row r="13065" spans="62:65" ht="13" thickBot="1">
      <c r="BJ13065" s="138"/>
      <c r="BK13065" s="138"/>
      <c r="BL13065" s="138"/>
      <c r="BM13065" s="138"/>
    </row>
    <row r="13066" spans="62:65" ht="13" thickBot="1">
      <c r="BJ13066" s="138"/>
      <c r="BK13066" s="138"/>
      <c r="BL13066" s="138"/>
      <c r="BM13066" s="138"/>
    </row>
    <row r="13067" spans="62:65" ht="13" thickBot="1">
      <c r="BJ13067" s="138"/>
      <c r="BK13067" s="138"/>
      <c r="BL13067" s="138"/>
      <c r="BM13067" s="138"/>
    </row>
    <row r="13068" spans="62:65" ht="13" thickBot="1">
      <c r="BJ13068" s="138"/>
      <c r="BK13068" s="138"/>
      <c r="BL13068" s="138"/>
      <c r="BM13068" s="138"/>
    </row>
    <row r="13069" spans="62:65" ht="13" thickBot="1">
      <c r="BJ13069" s="138"/>
      <c r="BK13069" s="138"/>
      <c r="BL13069" s="138"/>
      <c r="BM13069" s="138"/>
    </row>
    <row r="13070" spans="62:65" ht="13" thickBot="1">
      <c r="BJ13070" s="138"/>
      <c r="BK13070" s="138"/>
      <c r="BL13070" s="138"/>
      <c r="BM13070" s="138"/>
    </row>
    <row r="13071" spans="62:65" ht="13" thickBot="1">
      <c r="BJ13071" s="138"/>
      <c r="BK13071" s="138"/>
      <c r="BL13071" s="138"/>
      <c r="BM13071" s="138"/>
    </row>
    <row r="13072" spans="62:65" ht="13" thickBot="1">
      <c r="BJ13072" s="138"/>
      <c r="BK13072" s="138"/>
      <c r="BL13072" s="138"/>
      <c r="BM13072" s="138"/>
    </row>
    <row r="13073" spans="62:65" ht="13" thickBot="1">
      <c r="BJ13073" s="138"/>
      <c r="BK13073" s="138"/>
      <c r="BL13073" s="138"/>
      <c r="BM13073" s="138"/>
    </row>
    <row r="13074" spans="62:65" ht="13" thickBot="1">
      <c r="BJ13074" s="138"/>
      <c r="BK13074" s="138"/>
      <c r="BL13074" s="138"/>
      <c r="BM13074" s="138"/>
    </row>
    <row r="13075" spans="62:65" ht="13" thickBot="1">
      <c r="BJ13075" s="138"/>
      <c r="BK13075" s="138"/>
      <c r="BL13075" s="138"/>
      <c r="BM13075" s="138"/>
    </row>
    <row r="13076" spans="62:65" ht="13" thickBot="1">
      <c r="BJ13076" s="138"/>
      <c r="BK13076" s="138"/>
      <c r="BL13076" s="138"/>
      <c r="BM13076" s="138"/>
    </row>
    <row r="13077" spans="62:65" ht="13" thickBot="1">
      <c r="BJ13077" s="138"/>
      <c r="BK13077" s="138"/>
      <c r="BL13077" s="138"/>
      <c r="BM13077" s="138"/>
    </row>
    <row r="13078" spans="62:65" ht="13" thickBot="1">
      <c r="BJ13078" s="138"/>
      <c r="BK13078" s="138"/>
      <c r="BL13078" s="138"/>
      <c r="BM13078" s="138"/>
    </row>
    <row r="13079" spans="62:65" ht="13" thickBot="1">
      <c r="BJ13079" s="138"/>
      <c r="BK13079" s="138"/>
      <c r="BL13079" s="138"/>
      <c r="BM13079" s="138"/>
    </row>
    <row r="13080" spans="62:65" ht="13" thickBot="1">
      <c r="BJ13080" s="138"/>
      <c r="BK13080" s="138"/>
      <c r="BL13080" s="138"/>
      <c r="BM13080" s="138"/>
    </row>
    <row r="13081" spans="62:65" ht="13" thickBot="1">
      <c r="BJ13081" s="138"/>
      <c r="BK13081" s="138"/>
      <c r="BL13081" s="138"/>
      <c r="BM13081" s="138"/>
    </row>
    <row r="13082" spans="62:65" ht="13" thickBot="1">
      <c r="BJ13082" s="138"/>
      <c r="BK13082" s="138"/>
      <c r="BL13082" s="138"/>
      <c r="BM13082" s="138"/>
    </row>
    <row r="13083" spans="62:65" ht="13" thickBot="1">
      <c r="BJ13083" s="138"/>
      <c r="BK13083" s="138"/>
      <c r="BL13083" s="138"/>
      <c r="BM13083" s="138"/>
    </row>
    <row r="13084" spans="62:65" ht="13" thickBot="1">
      <c r="BJ13084" s="138"/>
      <c r="BK13084" s="138"/>
      <c r="BL13084" s="138"/>
      <c r="BM13084" s="138"/>
    </row>
    <row r="13085" spans="62:65" ht="13" thickBot="1">
      <c r="BJ13085" s="138"/>
      <c r="BK13085" s="138"/>
      <c r="BL13085" s="138"/>
      <c r="BM13085" s="138"/>
    </row>
    <row r="13086" spans="62:65" ht="13" thickBot="1">
      <c r="BJ13086" s="138"/>
      <c r="BK13086" s="138"/>
      <c r="BL13086" s="138"/>
      <c r="BM13086" s="138"/>
    </row>
    <row r="13087" spans="62:65" ht="13" thickBot="1">
      <c r="BJ13087" s="138"/>
      <c r="BK13087" s="138"/>
      <c r="BL13087" s="138"/>
      <c r="BM13087" s="138"/>
    </row>
    <row r="13088" spans="62:65" ht="13" thickBot="1">
      <c r="BJ13088" s="138"/>
      <c r="BK13088" s="138"/>
      <c r="BL13088" s="138"/>
      <c r="BM13088" s="138"/>
    </row>
    <row r="13089" spans="62:65" ht="13" thickBot="1">
      <c r="BJ13089" s="138"/>
      <c r="BK13089" s="138"/>
      <c r="BL13089" s="138"/>
      <c r="BM13089" s="138"/>
    </row>
    <row r="13090" spans="62:65" ht="13" thickBot="1">
      <c r="BJ13090" s="138"/>
      <c r="BK13090" s="138"/>
      <c r="BL13090" s="138"/>
      <c r="BM13090" s="138"/>
    </row>
    <row r="13091" spans="62:65" ht="13" thickBot="1">
      <c r="BJ13091" s="138"/>
      <c r="BK13091" s="138"/>
      <c r="BL13091" s="138"/>
      <c r="BM13091" s="138"/>
    </row>
    <row r="13092" spans="62:65" ht="13" thickBot="1">
      <c r="BJ13092" s="138"/>
      <c r="BK13092" s="138"/>
      <c r="BL13092" s="138"/>
      <c r="BM13092" s="138"/>
    </row>
    <row r="13093" spans="62:65" ht="13" thickBot="1">
      <c r="BJ13093" s="138"/>
      <c r="BK13093" s="138"/>
      <c r="BL13093" s="138"/>
      <c r="BM13093" s="138"/>
    </row>
    <row r="13094" spans="62:65" ht="13" thickBot="1">
      <c r="BJ13094" s="138"/>
      <c r="BK13094" s="138"/>
      <c r="BL13094" s="138"/>
      <c r="BM13094" s="138"/>
    </row>
    <row r="13095" spans="62:65" ht="13" thickBot="1">
      <c r="BJ13095" s="138"/>
      <c r="BK13095" s="138"/>
      <c r="BL13095" s="138"/>
      <c r="BM13095" s="138"/>
    </row>
    <row r="13096" spans="62:65" ht="13" thickBot="1">
      <c r="BJ13096" s="138"/>
      <c r="BK13096" s="138"/>
      <c r="BL13096" s="138"/>
      <c r="BM13096" s="138"/>
    </row>
    <row r="13097" spans="62:65" ht="13" thickBot="1">
      <c r="BJ13097" s="138"/>
      <c r="BK13097" s="138"/>
      <c r="BL13097" s="138"/>
      <c r="BM13097" s="138"/>
    </row>
    <row r="13098" spans="62:65" ht="13" thickBot="1">
      <c r="BJ13098" s="138"/>
      <c r="BK13098" s="138"/>
      <c r="BL13098" s="138"/>
      <c r="BM13098" s="138"/>
    </row>
    <row r="13099" spans="62:65" ht="13" thickBot="1">
      <c r="BJ13099" s="138"/>
      <c r="BK13099" s="138"/>
      <c r="BL13099" s="138"/>
      <c r="BM13099" s="138"/>
    </row>
    <row r="13100" spans="62:65" ht="13" thickBot="1">
      <c r="BJ13100" s="138"/>
      <c r="BK13100" s="138"/>
      <c r="BL13100" s="138"/>
      <c r="BM13100" s="138"/>
    </row>
    <row r="13101" spans="62:65" ht="13" thickBot="1">
      <c r="BJ13101" s="138"/>
      <c r="BK13101" s="138"/>
      <c r="BL13101" s="138"/>
      <c r="BM13101" s="138"/>
    </row>
    <row r="13102" spans="62:65" ht="13" thickBot="1">
      <c r="BJ13102" s="138"/>
      <c r="BK13102" s="138"/>
      <c r="BL13102" s="138"/>
      <c r="BM13102" s="138"/>
    </row>
    <row r="13103" spans="62:65" ht="13" thickBot="1">
      <c r="BJ13103" s="138"/>
      <c r="BK13103" s="138"/>
      <c r="BL13103" s="138"/>
      <c r="BM13103" s="138"/>
    </row>
    <row r="13104" spans="62:65" ht="13" thickBot="1">
      <c r="BJ13104" s="138"/>
      <c r="BK13104" s="138"/>
      <c r="BL13104" s="138"/>
      <c r="BM13104" s="138"/>
    </row>
    <row r="13105" spans="62:65" ht="13" thickBot="1">
      <c r="BJ13105" s="138"/>
      <c r="BK13105" s="138"/>
      <c r="BL13105" s="138"/>
      <c r="BM13105" s="138"/>
    </row>
    <row r="13106" spans="62:65" ht="13" thickBot="1">
      <c r="BJ13106" s="138"/>
      <c r="BK13106" s="138"/>
      <c r="BL13106" s="138"/>
      <c r="BM13106" s="138"/>
    </row>
    <row r="13107" spans="62:65" ht="13" thickBot="1">
      <c r="BJ13107" s="138"/>
      <c r="BK13107" s="138"/>
      <c r="BL13107" s="138"/>
      <c r="BM13107" s="138"/>
    </row>
    <row r="13108" spans="62:65" ht="13" thickBot="1">
      <c r="BJ13108" s="138"/>
      <c r="BK13108" s="138"/>
      <c r="BL13108" s="138"/>
      <c r="BM13108" s="138"/>
    </row>
    <row r="13109" spans="62:65" ht="13" thickBot="1">
      <c r="BJ13109" s="138"/>
      <c r="BK13109" s="138"/>
      <c r="BL13109" s="138"/>
      <c r="BM13109" s="138"/>
    </row>
    <row r="13110" spans="62:65" ht="13" thickBot="1">
      <c r="BJ13110" s="138"/>
      <c r="BK13110" s="138"/>
      <c r="BL13110" s="138"/>
      <c r="BM13110" s="138"/>
    </row>
    <row r="13111" spans="62:65" ht="13" thickBot="1">
      <c r="BJ13111" s="138"/>
      <c r="BK13111" s="138"/>
      <c r="BL13111" s="138"/>
      <c r="BM13111" s="138"/>
    </row>
    <row r="13112" spans="62:65" ht="13" thickBot="1">
      <c r="BJ13112" s="138"/>
      <c r="BK13112" s="138"/>
      <c r="BL13112" s="138"/>
      <c r="BM13112" s="138"/>
    </row>
    <row r="13113" spans="62:65" ht="13" thickBot="1">
      <c r="BJ13113" s="138"/>
      <c r="BK13113" s="138"/>
      <c r="BL13113" s="138"/>
      <c r="BM13113" s="138"/>
    </row>
    <row r="13114" spans="62:65" ht="13" thickBot="1">
      <c r="BJ13114" s="138"/>
      <c r="BK13114" s="138"/>
      <c r="BL13114" s="138"/>
      <c r="BM13114" s="138"/>
    </row>
    <row r="13115" spans="62:65" ht="13" thickBot="1">
      <c r="BJ13115" s="138"/>
      <c r="BK13115" s="138"/>
      <c r="BL13115" s="138"/>
      <c r="BM13115" s="138"/>
    </row>
    <row r="13116" spans="62:65" ht="13" thickBot="1">
      <c r="BJ13116" s="138"/>
      <c r="BK13116" s="138"/>
      <c r="BL13116" s="138"/>
      <c r="BM13116" s="138"/>
    </row>
    <row r="13117" spans="62:65" ht="13" thickBot="1">
      <c r="BJ13117" s="138"/>
      <c r="BK13117" s="138"/>
      <c r="BL13117" s="138"/>
      <c r="BM13117" s="138"/>
    </row>
    <row r="13118" spans="62:65" ht="13" thickBot="1">
      <c r="BJ13118" s="138"/>
      <c r="BK13118" s="138"/>
      <c r="BL13118" s="138"/>
      <c r="BM13118" s="138"/>
    </row>
    <row r="13119" spans="62:65" ht="13" thickBot="1">
      <c r="BJ13119" s="138"/>
      <c r="BK13119" s="138"/>
      <c r="BL13119" s="138"/>
      <c r="BM13119" s="138"/>
    </row>
    <row r="13120" spans="62:65" ht="13" thickBot="1">
      <c r="BJ13120" s="138"/>
      <c r="BK13120" s="138"/>
      <c r="BL13120" s="138"/>
      <c r="BM13120" s="138"/>
    </row>
    <row r="13121" spans="62:65" ht="13" thickBot="1">
      <c r="BJ13121" s="138"/>
      <c r="BK13121" s="138"/>
      <c r="BL13121" s="138"/>
      <c r="BM13121" s="138"/>
    </row>
    <row r="13122" spans="62:65" ht="13" thickBot="1">
      <c r="BJ13122" s="138"/>
      <c r="BK13122" s="138"/>
      <c r="BL13122" s="138"/>
      <c r="BM13122" s="138"/>
    </row>
    <row r="13123" spans="62:65" ht="13" thickBot="1">
      <c r="BJ13123" s="138"/>
      <c r="BK13123" s="138"/>
      <c r="BL13123" s="138"/>
      <c r="BM13123" s="138"/>
    </row>
    <row r="13124" spans="62:65" ht="13" thickBot="1">
      <c r="BJ13124" s="138"/>
      <c r="BK13124" s="138"/>
      <c r="BL13124" s="138"/>
      <c r="BM13124" s="138"/>
    </row>
    <row r="13125" spans="62:65" ht="13" thickBot="1">
      <c r="BJ13125" s="138"/>
      <c r="BK13125" s="138"/>
      <c r="BL13125" s="138"/>
      <c r="BM13125" s="138"/>
    </row>
    <row r="13126" spans="62:65" ht="13" thickBot="1">
      <c r="BJ13126" s="138"/>
      <c r="BK13126" s="138"/>
      <c r="BL13126" s="138"/>
      <c r="BM13126" s="138"/>
    </row>
    <row r="13127" spans="62:65" ht="13" thickBot="1">
      <c r="BJ13127" s="138"/>
      <c r="BK13127" s="138"/>
      <c r="BL13127" s="138"/>
      <c r="BM13127" s="138"/>
    </row>
    <row r="13128" spans="62:65" ht="13" thickBot="1">
      <c r="BJ13128" s="138"/>
      <c r="BK13128" s="138"/>
      <c r="BL13128" s="138"/>
      <c r="BM13128" s="138"/>
    </row>
    <row r="13129" spans="62:65" ht="13" thickBot="1">
      <c r="BJ13129" s="138"/>
      <c r="BK13129" s="138"/>
      <c r="BL13129" s="138"/>
      <c r="BM13129" s="138"/>
    </row>
    <row r="13130" spans="62:65" ht="13" thickBot="1">
      <c r="BJ13130" s="138"/>
      <c r="BK13130" s="138"/>
      <c r="BL13130" s="138"/>
      <c r="BM13130" s="138"/>
    </row>
    <row r="13131" spans="62:65" ht="13" thickBot="1">
      <c r="BJ13131" s="138"/>
      <c r="BK13131" s="138"/>
      <c r="BL13131" s="138"/>
      <c r="BM13131" s="138"/>
    </row>
    <row r="13132" spans="62:65" ht="13" thickBot="1">
      <c r="BJ13132" s="138"/>
      <c r="BK13132" s="138"/>
      <c r="BL13132" s="138"/>
      <c r="BM13132" s="138"/>
    </row>
    <row r="13133" spans="62:65" ht="13" thickBot="1">
      <c r="BJ13133" s="138"/>
      <c r="BK13133" s="138"/>
      <c r="BL13133" s="138"/>
      <c r="BM13133" s="138"/>
    </row>
    <row r="13134" spans="62:65" ht="13" thickBot="1">
      <c r="BJ13134" s="138"/>
      <c r="BK13134" s="138"/>
      <c r="BL13134" s="138"/>
      <c r="BM13134" s="138"/>
    </row>
    <row r="13135" spans="62:65" ht="13" thickBot="1">
      <c r="BJ13135" s="138"/>
      <c r="BK13135" s="138"/>
      <c r="BL13135" s="138"/>
      <c r="BM13135" s="138"/>
    </row>
    <row r="13136" spans="62:65" ht="13" thickBot="1">
      <c r="BJ13136" s="138"/>
      <c r="BK13136" s="138"/>
      <c r="BL13136" s="138"/>
      <c r="BM13136" s="138"/>
    </row>
    <row r="13137" spans="62:65" ht="13" thickBot="1">
      <c r="BJ13137" s="138"/>
      <c r="BK13137" s="138"/>
      <c r="BL13137" s="138"/>
      <c r="BM13137" s="138"/>
    </row>
    <row r="13138" spans="62:65" ht="13" thickBot="1">
      <c r="BJ13138" s="138"/>
      <c r="BK13138" s="138"/>
      <c r="BL13138" s="138"/>
      <c r="BM13138" s="138"/>
    </row>
    <row r="13139" spans="62:65" ht="13" thickBot="1">
      <c r="BJ13139" s="138"/>
      <c r="BK13139" s="138"/>
      <c r="BL13139" s="138"/>
      <c r="BM13139" s="138"/>
    </row>
    <row r="13140" spans="62:65" ht="13" thickBot="1">
      <c r="BJ13140" s="138"/>
      <c r="BK13140" s="138"/>
      <c r="BL13140" s="138"/>
      <c r="BM13140" s="138"/>
    </row>
    <row r="13141" spans="62:65" ht="13" thickBot="1">
      <c r="BJ13141" s="138"/>
      <c r="BK13141" s="138"/>
      <c r="BL13141" s="138"/>
      <c r="BM13141" s="138"/>
    </row>
    <row r="13142" spans="62:65" ht="13" thickBot="1">
      <c r="BJ13142" s="138"/>
      <c r="BK13142" s="138"/>
      <c r="BL13142" s="138"/>
      <c r="BM13142" s="138"/>
    </row>
    <row r="13143" spans="62:65" ht="13" thickBot="1">
      <c r="BJ13143" s="138"/>
      <c r="BK13143" s="138"/>
      <c r="BL13143" s="138"/>
      <c r="BM13143" s="138"/>
    </row>
    <row r="13144" spans="62:65" ht="13" thickBot="1">
      <c r="BJ13144" s="138"/>
      <c r="BK13144" s="138"/>
      <c r="BL13144" s="138"/>
      <c r="BM13144" s="138"/>
    </row>
    <row r="13145" spans="62:65" ht="13" thickBot="1">
      <c r="BJ13145" s="138"/>
      <c r="BK13145" s="138"/>
      <c r="BL13145" s="138"/>
      <c r="BM13145" s="138"/>
    </row>
    <row r="13146" spans="62:65" ht="13" thickBot="1">
      <c r="BJ13146" s="138"/>
      <c r="BK13146" s="138"/>
      <c r="BL13146" s="138"/>
      <c r="BM13146" s="138"/>
    </row>
    <row r="13147" spans="62:65" ht="13" thickBot="1">
      <c r="BJ13147" s="138"/>
      <c r="BK13147" s="138"/>
      <c r="BL13147" s="138"/>
      <c r="BM13147" s="138"/>
    </row>
    <row r="13148" spans="62:65" ht="13" thickBot="1">
      <c r="BJ13148" s="138"/>
      <c r="BK13148" s="138"/>
      <c r="BL13148" s="138"/>
      <c r="BM13148" s="138"/>
    </row>
    <row r="13149" spans="62:65" ht="13" thickBot="1">
      <c r="BJ13149" s="138"/>
      <c r="BK13149" s="138"/>
      <c r="BL13149" s="138"/>
      <c r="BM13149" s="138"/>
    </row>
    <row r="13150" spans="62:65" ht="13" thickBot="1">
      <c r="BJ13150" s="138"/>
      <c r="BK13150" s="138"/>
      <c r="BL13150" s="138"/>
      <c r="BM13150" s="138"/>
    </row>
    <row r="13151" spans="62:65" ht="13" thickBot="1">
      <c r="BJ13151" s="138"/>
      <c r="BK13151" s="138"/>
      <c r="BL13151" s="138"/>
      <c r="BM13151" s="138"/>
    </row>
    <row r="13152" spans="62:65" ht="13" thickBot="1">
      <c r="BJ13152" s="138"/>
      <c r="BK13152" s="138"/>
      <c r="BL13152" s="138"/>
      <c r="BM13152" s="138"/>
    </row>
    <row r="13153" spans="62:65" ht="13" thickBot="1">
      <c r="BJ13153" s="138"/>
      <c r="BK13153" s="138"/>
      <c r="BL13153" s="138"/>
      <c r="BM13153" s="138"/>
    </row>
    <row r="13154" spans="62:65" ht="13" thickBot="1">
      <c r="BJ13154" s="138"/>
      <c r="BK13154" s="138"/>
      <c r="BL13154" s="138"/>
      <c r="BM13154" s="138"/>
    </row>
    <row r="13155" spans="62:65" ht="13" thickBot="1">
      <c r="BJ13155" s="138"/>
      <c r="BK13155" s="138"/>
      <c r="BL13155" s="138"/>
      <c r="BM13155" s="138"/>
    </row>
    <row r="13156" spans="62:65" ht="13" thickBot="1">
      <c r="BJ13156" s="138"/>
      <c r="BK13156" s="138"/>
      <c r="BL13156" s="138"/>
      <c r="BM13156" s="138"/>
    </row>
    <row r="13157" spans="62:65" ht="13" thickBot="1">
      <c r="BJ13157" s="138"/>
      <c r="BK13157" s="138"/>
      <c r="BL13157" s="138"/>
      <c r="BM13157" s="138"/>
    </row>
    <row r="13158" spans="62:65" ht="13" thickBot="1">
      <c r="BJ13158" s="138"/>
      <c r="BK13158" s="138"/>
      <c r="BL13158" s="138"/>
      <c r="BM13158" s="138"/>
    </row>
    <row r="13159" spans="62:65" ht="13" thickBot="1">
      <c r="BJ13159" s="138"/>
      <c r="BK13159" s="138"/>
      <c r="BL13159" s="138"/>
      <c r="BM13159" s="138"/>
    </row>
    <row r="13160" spans="62:65" ht="13" thickBot="1">
      <c r="BJ13160" s="138"/>
      <c r="BK13160" s="138"/>
      <c r="BL13160" s="138"/>
      <c r="BM13160" s="138"/>
    </row>
    <row r="13161" spans="62:65" ht="13" thickBot="1">
      <c r="BJ13161" s="138"/>
      <c r="BK13161" s="138"/>
      <c r="BL13161" s="138"/>
      <c r="BM13161" s="138"/>
    </row>
    <row r="13162" spans="62:65" ht="13" thickBot="1">
      <c r="BJ13162" s="138"/>
      <c r="BK13162" s="138"/>
      <c r="BL13162" s="138"/>
      <c r="BM13162" s="138"/>
    </row>
    <row r="13163" spans="62:65" ht="13" thickBot="1">
      <c r="BJ13163" s="138"/>
      <c r="BK13163" s="138"/>
      <c r="BL13163" s="138"/>
      <c r="BM13163" s="138"/>
    </row>
    <row r="13164" spans="62:65" ht="13" thickBot="1">
      <c r="BJ13164" s="138"/>
      <c r="BK13164" s="138"/>
      <c r="BL13164" s="138"/>
      <c r="BM13164" s="138"/>
    </row>
    <row r="13165" spans="62:65" ht="13" thickBot="1">
      <c r="BJ13165" s="138"/>
      <c r="BK13165" s="138"/>
      <c r="BL13165" s="138"/>
      <c r="BM13165" s="138"/>
    </row>
    <row r="13166" spans="62:65" ht="13" thickBot="1">
      <c r="BJ13166" s="138"/>
      <c r="BK13166" s="138"/>
      <c r="BL13166" s="138"/>
      <c r="BM13166" s="138"/>
    </row>
    <row r="13167" spans="62:65" ht="13" thickBot="1">
      <c r="BJ13167" s="138"/>
      <c r="BK13167" s="138"/>
      <c r="BL13167" s="138"/>
      <c r="BM13167" s="138"/>
    </row>
    <row r="13168" spans="62:65" ht="13" thickBot="1">
      <c r="BJ13168" s="138"/>
      <c r="BK13168" s="138"/>
      <c r="BL13168" s="138"/>
      <c r="BM13168" s="138"/>
    </row>
    <row r="13169" spans="62:65" ht="13" thickBot="1">
      <c r="BJ13169" s="138"/>
      <c r="BK13169" s="138"/>
      <c r="BL13169" s="138"/>
      <c r="BM13169" s="138"/>
    </row>
    <row r="13170" spans="62:65" ht="13" thickBot="1">
      <c r="BJ13170" s="138"/>
      <c r="BK13170" s="138"/>
      <c r="BL13170" s="138"/>
      <c r="BM13170" s="138"/>
    </row>
    <row r="13171" spans="62:65" ht="13" thickBot="1">
      <c r="BJ13171" s="138"/>
      <c r="BK13171" s="138"/>
      <c r="BL13171" s="138"/>
      <c r="BM13171" s="138"/>
    </row>
    <row r="13172" spans="62:65" ht="13" thickBot="1">
      <c r="BJ13172" s="138"/>
      <c r="BK13172" s="138"/>
      <c r="BL13172" s="138"/>
      <c r="BM13172" s="138"/>
    </row>
    <row r="13173" spans="62:65" ht="13" thickBot="1">
      <c r="BJ13173" s="138"/>
      <c r="BK13173" s="138"/>
      <c r="BL13173" s="138"/>
      <c r="BM13173" s="138"/>
    </row>
    <row r="13174" spans="62:65" ht="13" thickBot="1">
      <c r="BJ13174" s="138"/>
      <c r="BK13174" s="138"/>
      <c r="BL13174" s="138"/>
      <c r="BM13174" s="138"/>
    </row>
    <row r="13175" spans="62:65" ht="13" thickBot="1">
      <c r="BJ13175" s="138"/>
      <c r="BK13175" s="138"/>
      <c r="BL13175" s="138"/>
      <c r="BM13175" s="138"/>
    </row>
    <row r="13176" spans="62:65" ht="13" thickBot="1">
      <c r="BJ13176" s="138"/>
      <c r="BK13176" s="138"/>
      <c r="BL13176" s="138"/>
      <c r="BM13176" s="138"/>
    </row>
    <row r="13177" spans="62:65" ht="13" thickBot="1">
      <c r="BJ13177" s="138"/>
      <c r="BK13177" s="138"/>
      <c r="BL13177" s="138"/>
      <c r="BM13177" s="138"/>
    </row>
    <row r="13178" spans="62:65" ht="13" thickBot="1">
      <c r="BJ13178" s="138"/>
      <c r="BK13178" s="138"/>
      <c r="BL13178" s="138"/>
      <c r="BM13178" s="138"/>
    </row>
    <row r="13179" spans="62:65" ht="13" thickBot="1">
      <c r="BJ13179" s="138"/>
      <c r="BK13179" s="138"/>
      <c r="BL13179" s="138"/>
      <c r="BM13179" s="138"/>
    </row>
    <row r="13180" spans="62:65" ht="13" thickBot="1">
      <c r="BJ13180" s="138"/>
      <c r="BK13180" s="138"/>
      <c r="BL13180" s="138"/>
      <c r="BM13180" s="138"/>
    </row>
    <row r="13181" spans="62:65" ht="13" thickBot="1">
      <c r="BJ13181" s="138"/>
      <c r="BK13181" s="138"/>
      <c r="BL13181" s="138"/>
      <c r="BM13181" s="138"/>
    </row>
    <row r="13182" spans="62:65" ht="13" thickBot="1">
      <c r="BJ13182" s="138"/>
      <c r="BK13182" s="138"/>
      <c r="BL13182" s="138"/>
      <c r="BM13182" s="138"/>
    </row>
    <row r="13183" spans="62:65" ht="13" thickBot="1">
      <c r="BJ13183" s="138"/>
      <c r="BK13183" s="138"/>
      <c r="BL13183" s="138"/>
      <c r="BM13183" s="138"/>
    </row>
    <row r="13184" spans="62:65" ht="13" thickBot="1">
      <c r="BJ13184" s="138"/>
      <c r="BK13184" s="138"/>
      <c r="BL13184" s="138"/>
      <c r="BM13184" s="138"/>
    </row>
    <row r="13185" spans="62:65" ht="13" thickBot="1">
      <c r="BJ13185" s="138"/>
      <c r="BK13185" s="138"/>
      <c r="BL13185" s="138"/>
      <c r="BM13185" s="138"/>
    </row>
    <row r="13186" spans="62:65" ht="13" thickBot="1">
      <c r="BJ13186" s="138"/>
      <c r="BK13186" s="138"/>
      <c r="BL13186" s="138"/>
      <c r="BM13186" s="138"/>
    </row>
    <row r="13187" spans="62:65" ht="13" thickBot="1">
      <c r="BJ13187" s="138"/>
      <c r="BK13187" s="138"/>
      <c r="BL13187" s="138"/>
      <c r="BM13187" s="138"/>
    </row>
    <row r="13188" spans="62:65" ht="13" thickBot="1">
      <c r="BJ13188" s="138"/>
      <c r="BK13188" s="138"/>
      <c r="BL13188" s="138"/>
      <c r="BM13188" s="138"/>
    </row>
    <row r="13189" spans="62:65" ht="13" thickBot="1">
      <c r="BJ13189" s="138"/>
      <c r="BK13189" s="138"/>
      <c r="BL13189" s="138"/>
      <c r="BM13189" s="138"/>
    </row>
    <row r="13190" spans="62:65" ht="13" thickBot="1">
      <c r="BJ13190" s="138"/>
      <c r="BK13190" s="138"/>
      <c r="BL13190" s="138"/>
      <c r="BM13190" s="138"/>
    </row>
    <row r="13191" spans="62:65" ht="13" thickBot="1">
      <c r="BJ13191" s="138"/>
      <c r="BK13191" s="138"/>
      <c r="BL13191" s="138"/>
      <c r="BM13191" s="138"/>
    </row>
    <row r="13192" spans="62:65" ht="13" thickBot="1">
      <c r="BJ13192" s="138"/>
      <c r="BK13192" s="138"/>
      <c r="BL13192" s="138"/>
      <c r="BM13192" s="138"/>
    </row>
    <row r="13193" spans="62:65" ht="13" thickBot="1">
      <c r="BJ13193" s="138"/>
      <c r="BK13193" s="138"/>
      <c r="BL13193" s="138"/>
      <c r="BM13193" s="138"/>
    </row>
    <row r="13194" spans="62:65" ht="13" thickBot="1">
      <c r="BJ13194" s="138"/>
      <c r="BK13194" s="138"/>
      <c r="BL13194" s="138"/>
      <c r="BM13194" s="138"/>
    </row>
    <row r="13195" spans="62:65" ht="13" thickBot="1">
      <c r="BJ13195" s="138"/>
      <c r="BK13195" s="138"/>
      <c r="BL13195" s="138"/>
      <c r="BM13195" s="138"/>
    </row>
    <row r="13196" spans="62:65" ht="13" thickBot="1">
      <c r="BJ13196" s="138"/>
      <c r="BK13196" s="138"/>
      <c r="BL13196" s="138"/>
      <c r="BM13196" s="138"/>
    </row>
    <row r="13197" spans="62:65" ht="13" thickBot="1">
      <c r="BJ13197" s="138"/>
      <c r="BK13197" s="138"/>
      <c r="BL13197" s="138"/>
      <c r="BM13197" s="138"/>
    </row>
    <row r="13198" spans="62:65" ht="13" thickBot="1">
      <c r="BJ13198" s="138"/>
      <c r="BK13198" s="138"/>
      <c r="BL13198" s="138"/>
      <c r="BM13198" s="138"/>
    </row>
    <row r="13199" spans="62:65" ht="13" thickBot="1">
      <c r="BJ13199" s="138"/>
      <c r="BK13199" s="138"/>
      <c r="BL13199" s="138"/>
      <c r="BM13199" s="138"/>
    </row>
    <row r="13200" spans="62:65" ht="13" thickBot="1">
      <c r="BJ13200" s="138"/>
      <c r="BK13200" s="138"/>
      <c r="BL13200" s="138"/>
      <c r="BM13200" s="138"/>
    </row>
    <row r="13201" spans="62:65" ht="13" thickBot="1">
      <c r="BJ13201" s="138"/>
      <c r="BK13201" s="138"/>
      <c r="BL13201" s="138"/>
      <c r="BM13201" s="138"/>
    </row>
    <row r="13202" spans="62:65" ht="13" thickBot="1">
      <c r="BJ13202" s="138"/>
      <c r="BK13202" s="138"/>
      <c r="BL13202" s="138"/>
      <c r="BM13202" s="138"/>
    </row>
    <row r="13203" spans="62:65" ht="13" thickBot="1">
      <c r="BJ13203" s="138"/>
      <c r="BK13203" s="138"/>
      <c r="BL13203" s="138"/>
      <c r="BM13203" s="138"/>
    </row>
    <row r="13204" spans="62:65" ht="13" thickBot="1">
      <c r="BJ13204" s="138"/>
      <c r="BK13204" s="138"/>
      <c r="BL13204" s="138"/>
      <c r="BM13204" s="138"/>
    </row>
    <row r="13205" spans="62:65" ht="13" thickBot="1">
      <c r="BJ13205" s="138"/>
      <c r="BK13205" s="138"/>
      <c r="BL13205" s="138"/>
      <c r="BM13205" s="138"/>
    </row>
    <row r="13206" spans="62:65" ht="13" thickBot="1">
      <c r="BJ13206" s="138"/>
      <c r="BK13206" s="138"/>
      <c r="BL13206" s="138"/>
      <c r="BM13206" s="138"/>
    </row>
    <row r="13207" spans="62:65" ht="13" thickBot="1">
      <c r="BJ13207" s="138"/>
      <c r="BK13207" s="138"/>
      <c r="BL13207" s="138"/>
      <c r="BM13207" s="138"/>
    </row>
    <row r="13208" spans="62:65" ht="13" thickBot="1">
      <c r="BJ13208" s="138"/>
      <c r="BK13208" s="138"/>
      <c r="BL13208" s="138"/>
      <c r="BM13208" s="138"/>
    </row>
    <row r="13209" spans="62:65" ht="13" thickBot="1">
      <c r="BJ13209" s="138"/>
      <c r="BK13209" s="138"/>
      <c r="BL13209" s="138"/>
      <c r="BM13209" s="138"/>
    </row>
    <row r="13210" spans="62:65" ht="13" thickBot="1">
      <c r="BJ13210" s="138"/>
      <c r="BK13210" s="138"/>
      <c r="BL13210" s="138"/>
      <c r="BM13210" s="138"/>
    </row>
    <row r="13211" spans="62:65" ht="13" thickBot="1">
      <c r="BJ13211" s="138"/>
      <c r="BK13211" s="138"/>
      <c r="BL13211" s="138"/>
      <c r="BM13211" s="138"/>
    </row>
    <row r="13212" spans="62:65" ht="13" thickBot="1">
      <c r="BJ13212" s="138"/>
      <c r="BK13212" s="138"/>
      <c r="BL13212" s="138"/>
      <c r="BM13212" s="138"/>
    </row>
    <row r="13213" spans="62:65" ht="13" thickBot="1">
      <c r="BJ13213" s="138"/>
      <c r="BK13213" s="138"/>
      <c r="BL13213" s="138"/>
      <c r="BM13213" s="138"/>
    </row>
    <row r="13214" spans="62:65" ht="13" thickBot="1">
      <c r="BJ13214" s="138"/>
      <c r="BK13214" s="138"/>
      <c r="BL13214" s="138"/>
      <c r="BM13214" s="138"/>
    </row>
    <row r="13215" spans="62:65" ht="13" thickBot="1">
      <c r="BJ13215" s="138"/>
      <c r="BK13215" s="138"/>
      <c r="BL13215" s="138"/>
      <c r="BM13215" s="138"/>
    </row>
    <row r="13216" spans="62:65" ht="13" thickBot="1">
      <c r="BJ13216" s="138"/>
      <c r="BK13216" s="138"/>
      <c r="BL13216" s="138"/>
      <c r="BM13216" s="138"/>
    </row>
    <row r="13217" spans="62:65" ht="13" thickBot="1">
      <c r="BJ13217" s="138"/>
      <c r="BK13217" s="138"/>
      <c r="BL13217" s="138"/>
      <c r="BM13217" s="138"/>
    </row>
    <row r="13218" spans="62:65" ht="13" thickBot="1">
      <c r="BJ13218" s="138"/>
      <c r="BK13218" s="138"/>
      <c r="BL13218" s="138"/>
      <c r="BM13218" s="138"/>
    </row>
    <row r="13219" spans="62:65" ht="13" thickBot="1">
      <c r="BJ13219" s="138"/>
      <c r="BK13219" s="138"/>
      <c r="BL13219" s="138"/>
      <c r="BM13219" s="138"/>
    </row>
    <row r="13220" spans="62:65" ht="13" thickBot="1">
      <c r="BJ13220" s="138"/>
      <c r="BK13220" s="138"/>
      <c r="BL13220" s="138"/>
      <c r="BM13220" s="138"/>
    </row>
    <row r="13221" spans="62:65" ht="13" thickBot="1">
      <c r="BJ13221" s="138"/>
      <c r="BK13221" s="138"/>
      <c r="BL13221" s="138"/>
      <c r="BM13221" s="138"/>
    </row>
    <row r="13222" spans="62:65" ht="13" thickBot="1">
      <c r="BJ13222" s="138"/>
      <c r="BK13222" s="138"/>
      <c r="BL13222" s="138"/>
      <c r="BM13222" s="138"/>
    </row>
    <row r="13223" spans="62:65" ht="13" thickBot="1">
      <c r="BJ13223" s="138"/>
      <c r="BK13223" s="138"/>
      <c r="BL13223" s="138"/>
      <c r="BM13223" s="138"/>
    </row>
    <row r="13224" spans="62:65" ht="13" thickBot="1">
      <c r="BJ13224" s="138"/>
      <c r="BK13224" s="138"/>
      <c r="BL13224" s="138"/>
      <c r="BM13224" s="138"/>
    </row>
    <row r="13225" spans="62:65" ht="13" thickBot="1">
      <c r="BJ13225" s="138"/>
      <c r="BK13225" s="138"/>
      <c r="BL13225" s="138"/>
      <c r="BM13225" s="138"/>
    </row>
    <row r="13226" spans="62:65" ht="13" thickBot="1">
      <c r="BJ13226" s="138"/>
      <c r="BK13226" s="138"/>
      <c r="BL13226" s="138"/>
      <c r="BM13226" s="138"/>
    </row>
    <row r="13227" spans="62:65" ht="13" thickBot="1">
      <c r="BJ13227" s="138"/>
      <c r="BK13227" s="138"/>
      <c r="BL13227" s="138"/>
      <c r="BM13227" s="138"/>
    </row>
    <row r="13228" spans="62:65" ht="13" thickBot="1">
      <c r="BJ13228" s="138"/>
      <c r="BK13228" s="138"/>
      <c r="BL13228" s="138"/>
      <c r="BM13228" s="138"/>
    </row>
    <row r="13229" spans="62:65" ht="13" thickBot="1">
      <c r="BJ13229" s="138"/>
      <c r="BK13229" s="138"/>
      <c r="BL13229" s="138"/>
      <c r="BM13229" s="138"/>
    </row>
    <row r="13230" spans="62:65" ht="13" thickBot="1">
      <c r="BJ13230" s="138"/>
      <c r="BK13230" s="138"/>
      <c r="BL13230" s="138"/>
      <c r="BM13230" s="138"/>
    </row>
    <row r="13231" spans="62:65" ht="13" thickBot="1">
      <c r="BJ13231" s="138"/>
      <c r="BK13231" s="138"/>
      <c r="BL13231" s="138"/>
      <c r="BM13231" s="138"/>
    </row>
    <row r="13232" spans="62:65" ht="13" thickBot="1">
      <c r="BJ13232" s="138"/>
      <c r="BK13232" s="138"/>
      <c r="BL13232" s="138"/>
      <c r="BM13232" s="138"/>
    </row>
    <row r="13233" spans="62:65" ht="13" thickBot="1">
      <c r="BJ13233" s="138"/>
      <c r="BK13233" s="138"/>
      <c r="BL13233" s="138"/>
      <c r="BM13233" s="138"/>
    </row>
    <row r="13234" spans="62:65" ht="13" thickBot="1">
      <c r="BJ13234" s="138"/>
      <c r="BK13234" s="138"/>
      <c r="BL13234" s="138"/>
      <c r="BM13234" s="138"/>
    </row>
    <row r="13235" spans="62:65" ht="13" thickBot="1">
      <c r="BJ13235" s="138"/>
      <c r="BK13235" s="138"/>
      <c r="BL13235" s="138"/>
      <c r="BM13235" s="138"/>
    </row>
    <row r="13236" spans="62:65" ht="13" thickBot="1">
      <c r="BJ13236" s="138"/>
      <c r="BK13236" s="138"/>
      <c r="BL13236" s="138"/>
      <c r="BM13236" s="138"/>
    </row>
    <row r="13237" spans="62:65" ht="13" thickBot="1">
      <c r="BJ13237" s="138"/>
      <c r="BK13237" s="138"/>
      <c r="BL13237" s="138"/>
      <c r="BM13237" s="138"/>
    </row>
    <row r="13238" spans="62:65" ht="13" thickBot="1">
      <c r="BJ13238" s="138"/>
      <c r="BK13238" s="138"/>
      <c r="BL13238" s="138"/>
      <c r="BM13238" s="138"/>
    </row>
    <row r="13239" spans="62:65" ht="13" thickBot="1">
      <c r="BJ13239" s="138"/>
      <c r="BK13239" s="138"/>
      <c r="BL13239" s="138"/>
      <c r="BM13239" s="138"/>
    </row>
    <row r="13240" spans="62:65" ht="13" thickBot="1">
      <c r="BJ13240" s="138"/>
      <c r="BK13240" s="138"/>
      <c r="BL13240" s="138"/>
      <c r="BM13240" s="138"/>
    </row>
    <row r="13241" spans="62:65" ht="13" thickBot="1">
      <c r="BJ13241" s="138"/>
      <c r="BK13241" s="138"/>
      <c r="BL13241" s="138"/>
      <c r="BM13241" s="138"/>
    </row>
    <row r="13242" spans="62:65" ht="13" thickBot="1">
      <c r="BJ13242" s="138"/>
      <c r="BK13242" s="138"/>
      <c r="BL13242" s="138"/>
      <c r="BM13242" s="138"/>
    </row>
    <row r="13243" spans="62:65" ht="13" thickBot="1">
      <c r="BJ13243" s="138"/>
      <c r="BK13243" s="138"/>
      <c r="BL13243" s="138"/>
      <c r="BM13243" s="138"/>
    </row>
    <row r="13244" spans="62:65" ht="13" thickBot="1">
      <c r="BJ13244" s="138"/>
      <c r="BK13244" s="138"/>
      <c r="BL13244" s="138"/>
      <c r="BM13244" s="138"/>
    </row>
    <row r="13245" spans="62:65" ht="13" thickBot="1">
      <c r="BJ13245" s="138"/>
      <c r="BK13245" s="138"/>
      <c r="BL13245" s="138"/>
      <c r="BM13245" s="138"/>
    </row>
    <row r="13246" spans="62:65" ht="13" thickBot="1">
      <c r="BJ13246" s="138"/>
      <c r="BK13246" s="138"/>
      <c r="BL13246" s="138"/>
      <c r="BM13246" s="138"/>
    </row>
    <row r="13247" spans="62:65" ht="13" thickBot="1">
      <c r="BJ13247" s="138"/>
      <c r="BK13247" s="138"/>
      <c r="BL13247" s="138"/>
      <c r="BM13247" s="138"/>
    </row>
    <row r="13248" spans="62:65" ht="13" thickBot="1">
      <c r="BJ13248" s="138"/>
      <c r="BK13248" s="138"/>
      <c r="BL13248" s="138"/>
      <c r="BM13248" s="138"/>
    </row>
    <row r="13249" spans="62:65" ht="13" thickBot="1">
      <c r="BJ13249" s="138"/>
      <c r="BK13249" s="138"/>
      <c r="BL13249" s="138"/>
      <c r="BM13249" s="138"/>
    </row>
    <row r="13250" spans="62:65" ht="13" thickBot="1">
      <c r="BJ13250" s="138"/>
      <c r="BK13250" s="138"/>
      <c r="BL13250" s="138"/>
      <c r="BM13250" s="138"/>
    </row>
    <row r="13251" spans="62:65" ht="13" thickBot="1">
      <c r="BJ13251" s="138"/>
      <c r="BK13251" s="138"/>
      <c r="BL13251" s="138"/>
      <c r="BM13251" s="138"/>
    </row>
    <row r="13252" spans="62:65" ht="13" thickBot="1">
      <c r="BJ13252" s="138"/>
      <c r="BK13252" s="138"/>
      <c r="BL13252" s="138"/>
      <c r="BM13252" s="138"/>
    </row>
    <row r="13253" spans="62:65" ht="13" thickBot="1">
      <c r="BJ13253" s="138"/>
      <c r="BK13253" s="138"/>
      <c r="BL13253" s="138"/>
      <c r="BM13253" s="138"/>
    </row>
    <row r="13254" spans="62:65" ht="13" thickBot="1">
      <c r="BJ13254" s="138"/>
      <c r="BK13254" s="138"/>
      <c r="BL13254" s="138"/>
      <c r="BM13254" s="138"/>
    </row>
    <row r="13255" spans="62:65" ht="13" thickBot="1">
      <c r="BJ13255" s="138"/>
      <c r="BK13255" s="138"/>
      <c r="BL13255" s="138"/>
      <c r="BM13255" s="138"/>
    </row>
    <row r="13256" spans="62:65" ht="13" thickBot="1">
      <c r="BJ13256" s="138"/>
      <c r="BK13256" s="138"/>
      <c r="BL13256" s="138"/>
      <c r="BM13256" s="138"/>
    </row>
    <row r="13257" spans="62:65" ht="13" thickBot="1">
      <c r="BJ13257" s="138"/>
      <c r="BK13257" s="138"/>
      <c r="BL13257" s="138"/>
      <c r="BM13257" s="138"/>
    </row>
    <row r="13258" spans="62:65" ht="13" thickBot="1">
      <c r="BJ13258" s="138"/>
      <c r="BK13258" s="138"/>
      <c r="BL13258" s="138"/>
      <c r="BM13258" s="138"/>
    </row>
    <row r="13259" spans="62:65" ht="13" thickBot="1">
      <c r="BJ13259" s="138"/>
      <c r="BK13259" s="138"/>
      <c r="BL13259" s="138"/>
      <c r="BM13259" s="138"/>
    </row>
    <row r="13260" spans="62:65" ht="13" thickBot="1">
      <c r="BJ13260" s="138"/>
      <c r="BK13260" s="138"/>
      <c r="BL13260" s="138"/>
      <c r="BM13260" s="138"/>
    </row>
    <row r="13261" spans="62:65" ht="13" thickBot="1">
      <c r="BJ13261" s="138"/>
      <c r="BK13261" s="138"/>
      <c r="BL13261" s="138"/>
      <c r="BM13261" s="138"/>
    </row>
    <row r="13262" spans="62:65" ht="13" thickBot="1">
      <c r="BJ13262" s="138"/>
      <c r="BK13262" s="138"/>
      <c r="BL13262" s="138"/>
      <c r="BM13262" s="138"/>
    </row>
    <row r="13263" spans="62:65" ht="13" thickBot="1">
      <c r="BJ13263" s="138"/>
      <c r="BK13263" s="138"/>
      <c r="BL13263" s="138"/>
      <c r="BM13263" s="138"/>
    </row>
    <row r="13264" spans="62:65" ht="13" thickBot="1">
      <c r="BJ13264" s="138"/>
      <c r="BK13264" s="138"/>
      <c r="BL13264" s="138"/>
      <c r="BM13264" s="138"/>
    </row>
    <row r="13265" spans="62:65" ht="13" thickBot="1">
      <c r="BJ13265" s="138"/>
      <c r="BK13265" s="138"/>
      <c r="BL13265" s="138"/>
      <c r="BM13265" s="138"/>
    </row>
    <row r="13266" spans="62:65" ht="13" thickBot="1">
      <c r="BJ13266" s="138"/>
      <c r="BK13266" s="138"/>
      <c r="BL13266" s="138"/>
      <c r="BM13266" s="138"/>
    </row>
    <row r="13267" spans="62:65" ht="13" thickBot="1">
      <c r="BJ13267" s="138"/>
      <c r="BK13267" s="138"/>
      <c r="BL13267" s="138"/>
      <c r="BM13267" s="138"/>
    </row>
    <row r="13268" spans="62:65" ht="13" thickBot="1">
      <c r="BJ13268" s="138"/>
      <c r="BK13268" s="138"/>
      <c r="BL13268" s="138"/>
      <c r="BM13268" s="138"/>
    </row>
    <row r="13269" spans="62:65" ht="13" thickBot="1">
      <c r="BJ13269" s="138"/>
      <c r="BK13269" s="138"/>
      <c r="BL13269" s="138"/>
      <c r="BM13269" s="138"/>
    </row>
    <row r="13270" spans="62:65" ht="13" thickBot="1">
      <c r="BJ13270" s="138"/>
      <c r="BK13270" s="138"/>
      <c r="BL13270" s="138"/>
      <c r="BM13270" s="138"/>
    </row>
    <row r="13271" spans="62:65" ht="13" thickBot="1">
      <c r="BJ13271" s="138"/>
      <c r="BK13271" s="138"/>
      <c r="BL13271" s="138"/>
      <c r="BM13271" s="138"/>
    </row>
    <row r="13272" spans="62:65" ht="13" thickBot="1">
      <c r="BJ13272" s="138"/>
      <c r="BK13272" s="138"/>
      <c r="BL13272" s="138"/>
      <c r="BM13272" s="138"/>
    </row>
    <row r="13273" spans="62:65" ht="13" thickBot="1">
      <c r="BJ13273" s="138"/>
      <c r="BK13273" s="138"/>
      <c r="BL13273" s="138"/>
      <c r="BM13273" s="138"/>
    </row>
    <row r="13274" spans="62:65" ht="13" thickBot="1">
      <c r="BJ13274" s="138"/>
      <c r="BK13274" s="138"/>
      <c r="BL13274" s="138"/>
      <c r="BM13274" s="138"/>
    </row>
    <row r="13275" spans="62:65" ht="13" thickBot="1">
      <c r="BJ13275" s="138"/>
      <c r="BK13275" s="138"/>
      <c r="BL13275" s="138"/>
      <c r="BM13275" s="138"/>
    </row>
    <row r="13276" spans="62:65" ht="13" thickBot="1">
      <c r="BJ13276" s="138"/>
      <c r="BK13276" s="138"/>
      <c r="BL13276" s="138"/>
      <c r="BM13276" s="138"/>
    </row>
    <row r="13277" spans="62:65" ht="13" thickBot="1">
      <c r="BJ13277" s="138"/>
      <c r="BK13277" s="138"/>
      <c r="BL13277" s="138"/>
      <c r="BM13277" s="138"/>
    </row>
    <row r="13278" spans="62:65" ht="13" thickBot="1">
      <c r="BJ13278" s="138"/>
      <c r="BK13278" s="138"/>
      <c r="BL13278" s="138"/>
      <c r="BM13278" s="138"/>
    </row>
    <row r="13279" spans="62:65" ht="13" thickBot="1">
      <c r="BJ13279" s="138"/>
      <c r="BK13279" s="138"/>
      <c r="BL13279" s="138"/>
      <c r="BM13279" s="138"/>
    </row>
    <row r="13280" spans="62:65" ht="13" thickBot="1">
      <c r="BJ13280" s="138"/>
      <c r="BK13280" s="138"/>
      <c r="BL13280" s="138"/>
      <c r="BM13280" s="138"/>
    </row>
    <row r="13281" spans="62:65" ht="13" thickBot="1">
      <c r="BJ13281" s="138"/>
      <c r="BK13281" s="138"/>
      <c r="BL13281" s="138"/>
      <c r="BM13281" s="138"/>
    </row>
    <row r="13282" spans="62:65" ht="13" thickBot="1">
      <c r="BJ13282" s="138"/>
      <c r="BK13282" s="138"/>
      <c r="BL13282" s="138"/>
      <c r="BM13282" s="138"/>
    </row>
    <row r="13283" spans="62:65" ht="13" thickBot="1">
      <c r="BJ13283" s="138"/>
      <c r="BK13283" s="138"/>
      <c r="BL13283" s="138"/>
      <c r="BM13283" s="138"/>
    </row>
    <row r="13284" spans="62:65" ht="13" thickBot="1">
      <c r="BJ13284" s="138"/>
      <c r="BK13284" s="138"/>
      <c r="BL13284" s="138"/>
      <c r="BM13284" s="138"/>
    </row>
    <row r="13285" spans="62:65" ht="13" thickBot="1">
      <c r="BJ13285" s="138"/>
      <c r="BK13285" s="138"/>
      <c r="BL13285" s="138"/>
      <c r="BM13285" s="138"/>
    </row>
    <row r="13286" spans="62:65" ht="13" thickBot="1">
      <c r="BJ13286" s="138"/>
      <c r="BK13286" s="138"/>
      <c r="BL13286" s="138"/>
      <c r="BM13286" s="138"/>
    </row>
    <row r="13287" spans="62:65" ht="13" thickBot="1">
      <c r="BJ13287" s="138"/>
      <c r="BK13287" s="138"/>
      <c r="BL13287" s="138"/>
      <c r="BM13287" s="138"/>
    </row>
    <row r="13288" spans="62:65" ht="13" thickBot="1">
      <c r="BJ13288" s="138"/>
      <c r="BK13288" s="138"/>
      <c r="BL13288" s="138"/>
      <c r="BM13288" s="138"/>
    </row>
    <row r="13289" spans="62:65" ht="13" thickBot="1">
      <c r="BJ13289" s="138"/>
      <c r="BK13289" s="138"/>
      <c r="BL13289" s="138"/>
      <c r="BM13289" s="138"/>
    </row>
    <row r="13290" spans="62:65" ht="13" thickBot="1">
      <c r="BJ13290" s="138"/>
      <c r="BK13290" s="138"/>
      <c r="BL13290" s="138"/>
      <c r="BM13290" s="138"/>
    </row>
    <row r="13291" spans="62:65" ht="13" thickBot="1">
      <c r="BJ13291" s="138"/>
      <c r="BK13291" s="138"/>
      <c r="BL13291" s="138"/>
      <c r="BM13291" s="138"/>
    </row>
    <row r="13292" spans="62:65" ht="13" thickBot="1">
      <c r="BJ13292" s="138"/>
      <c r="BK13292" s="138"/>
      <c r="BL13292" s="138"/>
      <c r="BM13292" s="138"/>
    </row>
    <row r="13293" spans="62:65" ht="13" thickBot="1">
      <c r="BJ13293" s="138"/>
      <c r="BK13293" s="138"/>
      <c r="BL13293" s="138"/>
      <c r="BM13293" s="138"/>
    </row>
    <row r="13294" spans="62:65" ht="13" thickBot="1">
      <c r="BJ13294" s="138"/>
      <c r="BK13294" s="138"/>
      <c r="BL13294" s="138"/>
      <c r="BM13294" s="138"/>
    </row>
    <row r="13295" spans="62:65" ht="13" thickBot="1">
      <c r="BJ13295" s="138"/>
      <c r="BK13295" s="138"/>
      <c r="BL13295" s="138"/>
      <c r="BM13295" s="138"/>
    </row>
    <row r="13296" spans="62:65" ht="13" thickBot="1">
      <c r="BJ13296" s="138"/>
      <c r="BK13296" s="138"/>
      <c r="BL13296" s="138"/>
      <c r="BM13296" s="138"/>
    </row>
    <row r="13297" spans="62:65" ht="13" thickBot="1">
      <c r="BJ13297" s="138"/>
      <c r="BK13297" s="138"/>
      <c r="BL13297" s="138"/>
      <c r="BM13297" s="138"/>
    </row>
    <row r="13298" spans="62:65" ht="13" thickBot="1">
      <c r="BJ13298" s="138"/>
      <c r="BK13298" s="138"/>
      <c r="BL13298" s="138"/>
      <c r="BM13298" s="138"/>
    </row>
    <row r="13299" spans="62:65" ht="13" thickBot="1">
      <c r="BJ13299" s="138"/>
      <c r="BK13299" s="138"/>
      <c r="BL13299" s="138"/>
      <c r="BM13299" s="138"/>
    </row>
    <row r="13300" spans="62:65" ht="13" thickBot="1">
      <c r="BJ13300" s="138"/>
      <c r="BK13300" s="138"/>
      <c r="BL13300" s="138"/>
      <c r="BM13300" s="138"/>
    </row>
    <row r="13301" spans="62:65" ht="13" thickBot="1">
      <c r="BJ13301" s="138"/>
      <c r="BK13301" s="138"/>
      <c r="BL13301" s="138"/>
      <c r="BM13301" s="138"/>
    </row>
    <row r="13302" spans="62:65" ht="13" thickBot="1">
      <c r="BJ13302" s="138"/>
      <c r="BK13302" s="138"/>
      <c r="BL13302" s="138"/>
      <c r="BM13302" s="138"/>
    </row>
    <row r="13303" spans="62:65" ht="13" thickBot="1">
      <c r="BJ13303" s="138"/>
      <c r="BK13303" s="138"/>
      <c r="BL13303" s="138"/>
      <c r="BM13303" s="138"/>
    </row>
    <row r="13304" spans="62:65" ht="13" thickBot="1">
      <c r="BJ13304" s="138"/>
      <c r="BK13304" s="138"/>
      <c r="BL13304" s="138"/>
      <c r="BM13304" s="138"/>
    </row>
    <row r="13305" spans="62:65" ht="13" thickBot="1">
      <c r="BJ13305" s="138"/>
      <c r="BK13305" s="138"/>
      <c r="BL13305" s="138"/>
      <c r="BM13305" s="138"/>
    </row>
    <row r="13306" spans="62:65" ht="13" thickBot="1">
      <c r="BJ13306" s="138"/>
      <c r="BK13306" s="138"/>
      <c r="BL13306" s="138"/>
      <c r="BM13306" s="138"/>
    </row>
    <row r="13307" spans="62:65" ht="13" thickBot="1">
      <c r="BJ13307" s="138"/>
      <c r="BK13307" s="138"/>
      <c r="BL13307" s="138"/>
      <c r="BM13307" s="138"/>
    </row>
    <row r="13308" spans="62:65" ht="13" thickBot="1">
      <c r="BJ13308" s="138"/>
      <c r="BK13308" s="138"/>
      <c r="BL13308" s="138"/>
      <c r="BM13308" s="138"/>
    </row>
    <row r="13309" spans="62:65" ht="13" thickBot="1">
      <c r="BJ13309" s="138"/>
      <c r="BK13309" s="138"/>
      <c r="BL13309" s="138"/>
      <c r="BM13309" s="138"/>
    </row>
    <row r="13310" spans="62:65" ht="13" thickBot="1">
      <c r="BJ13310" s="138"/>
      <c r="BK13310" s="138"/>
      <c r="BL13310" s="138"/>
      <c r="BM13310" s="138"/>
    </row>
    <row r="13311" spans="62:65" ht="13" thickBot="1">
      <c r="BJ13311" s="138"/>
      <c r="BK13311" s="138"/>
      <c r="BL13311" s="138"/>
      <c r="BM13311" s="138"/>
    </row>
    <row r="13312" spans="62:65" ht="13" thickBot="1">
      <c r="BJ13312" s="138"/>
      <c r="BK13312" s="138"/>
      <c r="BL13312" s="138"/>
      <c r="BM13312" s="138"/>
    </row>
    <row r="13313" spans="62:65" ht="13" thickBot="1">
      <c r="BJ13313" s="138"/>
      <c r="BK13313" s="138"/>
      <c r="BL13313" s="138"/>
      <c r="BM13313" s="138"/>
    </row>
    <row r="13314" spans="62:65" ht="13" thickBot="1">
      <c r="BJ13314" s="138"/>
      <c r="BK13314" s="138"/>
      <c r="BL13314" s="138"/>
      <c r="BM13314" s="138"/>
    </row>
    <row r="13315" spans="62:65" ht="13" thickBot="1">
      <c r="BJ13315" s="138"/>
      <c r="BK13315" s="138"/>
      <c r="BL13315" s="138"/>
      <c r="BM13315" s="138"/>
    </row>
    <row r="13316" spans="62:65" ht="13" thickBot="1">
      <c r="BJ13316" s="138"/>
      <c r="BK13316" s="138"/>
      <c r="BL13316" s="138"/>
      <c r="BM13316" s="138"/>
    </row>
    <row r="13317" spans="62:65" ht="13" thickBot="1">
      <c r="BJ13317" s="138"/>
      <c r="BK13317" s="138"/>
      <c r="BL13317" s="138"/>
      <c r="BM13317" s="138"/>
    </row>
    <row r="13318" spans="62:65" ht="13" thickBot="1">
      <c r="BJ13318" s="138"/>
      <c r="BK13318" s="138"/>
      <c r="BL13318" s="138"/>
      <c r="BM13318" s="138"/>
    </row>
    <row r="13319" spans="62:65" ht="13" thickBot="1">
      <c r="BJ13319" s="138"/>
      <c r="BK13319" s="138"/>
      <c r="BL13319" s="138"/>
      <c r="BM13319" s="138"/>
    </row>
    <row r="13320" spans="62:65" ht="13" thickBot="1">
      <c r="BJ13320" s="138"/>
      <c r="BK13320" s="138"/>
      <c r="BL13320" s="138"/>
      <c r="BM13320" s="138"/>
    </row>
    <row r="13321" spans="62:65" ht="13" thickBot="1">
      <c r="BJ13321" s="138"/>
      <c r="BK13321" s="138"/>
      <c r="BL13321" s="138"/>
      <c r="BM13321" s="138"/>
    </row>
    <row r="13322" spans="62:65" ht="13" thickBot="1">
      <c r="BJ13322" s="138"/>
      <c r="BK13322" s="138"/>
      <c r="BL13322" s="138"/>
      <c r="BM13322" s="138"/>
    </row>
    <row r="13323" spans="62:65" ht="13" thickBot="1">
      <c r="BJ13323" s="138"/>
      <c r="BK13323" s="138"/>
      <c r="BL13323" s="138"/>
      <c r="BM13323" s="138"/>
    </row>
    <row r="13324" spans="62:65" ht="13" thickBot="1">
      <c r="BJ13324" s="138"/>
      <c r="BK13324" s="138"/>
      <c r="BL13324" s="138"/>
      <c r="BM13324" s="138"/>
    </row>
    <row r="13325" spans="62:65" ht="13" thickBot="1">
      <c r="BJ13325" s="138"/>
      <c r="BK13325" s="138"/>
      <c r="BL13325" s="138"/>
      <c r="BM13325" s="138"/>
    </row>
    <row r="13326" spans="62:65" ht="13" thickBot="1">
      <c r="BJ13326" s="138"/>
      <c r="BK13326" s="138"/>
      <c r="BL13326" s="138"/>
      <c r="BM13326" s="138"/>
    </row>
    <row r="13327" spans="62:65" ht="13" thickBot="1">
      <c r="BJ13327" s="138"/>
      <c r="BK13327" s="138"/>
      <c r="BL13327" s="138"/>
      <c r="BM13327" s="138"/>
    </row>
    <row r="13328" spans="62:65" ht="13" thickBot="1">
      <c r="BJ13328" s="138"/>
      <c r="BK13328" s="138"/>
      <c r="BL13328" s="138"/>
      <c r="BM13328" s="138"/>
    </row>
    <row r="13329" spans="62:65" ht="13" thickBot="1">
      <c r="BJ13329" s="138"/>
      <c r="BK13329" s="138"/>
      <c r="BL13329" s="138"/>
      <c r="BM13329" s="138"/>
    </row>
    <row r="13330" spans="62:65" ht="13" thickBot="1">
      <c r="BJ13330" s="138"/>
      <c r="BK13330" s="138"/>
      <c r="BL13330" s="138"/>
      <c r="BM13330" s="138"/>
    </row>
    <row r="13331" spans="62:65" ht="13" thickBot="1">
      <c r="BJ13331" s="138"/>
      <c r="BK13331" s="138"/>
      <c r="BL13331" s="138"/>
      <c r="BM13331" s="138"/>
    </row>
    <row r="13332" spans="62:65" ht="13" thickBot="1">
      <c r="BJ13332" s="138"/>
      <c r="BK13332" s="138"/>
      <c r="BL13332" s="138"/>
      <c r="BM13332" s="138"/>
    </row>
    <row r="13333" spans="62:65" ht="13" thickBot="1">
      <c r="BJ13333" s="138"/>
      <c r="BK13333" s="138"/>
      <c r="BL13333" s="138"/>
      <c r="BM13333" s="138"/>
    </row>
    <row r="13334" spans="62:65" ht="13" thickBot="1">
      <c r="BJ13334" s="138"/>
      <c r="BK13334" s="138"/>
      <c r="BL13334" s="138"/>
      <c r="BM13334" s="138"/>
    </row>
    <row r="13335" spans="62:65" ht="13" thickBot="1">
      <c r="BJ13335" s="138"/>
      <c r="BK13335" s="138"/>
      <c r="BL13335" s="138"/>
      <c r="BM13335" s="138"/>
    </row>
    <row r="13336" spans="62:65" ht="13" thickBot="1">
      <c r="BJ13336" s="138"/>
      <c r="BK13336" s="138"/>
      <c r="BL13336" s="138"/>
      <c r="BM13336" s="138"/>
    </row>
    <row r="13337" spans="62:65" ht="13" thickBot="1">
      <c r="BJ13337" s="138"/>
      <c r="BK13337" s="138"/>
      <c r="BL13337" s="138"/>
      <c r="BM13337" s="138"/>
    </row>
    <row r="13338" spans="62:65" ht="13" thickBot="1">
      <c r="BJ13338" s="138"/>
      <c r="BK13338" s="138"/>
      <c r="BL13338" s="138"/>
      <c r="BM13338" s="138"/>
    </row>
    <row r="13339" spans="62:65" ht="13" thickBot="1">
      <c r="BJ13339" s="138"/>
      <c r="BK13339" s="138"/>
      <c r="BL13339" s="138"/>
      <c r="BM13339" s="138"/>
    </row>
    <row r="13340" spans="62:65" ht="13" thickBot="1">
      <c r="BJ13340" s="138"/>
      <c r="BK13340" s="138"/>
      <c r="BL13340" s="138"/>
      <c r="BM13340" s="138"/>
    </row>
    <row r="13341" spans="62:65" ht="13" thickBot="1">
      <c r="BJ13341" s="138"/>
      <c r="BK13341" s="138"/>
      <c r="BL13341" s="138"/>
      <c r="BM13341" s="138"/>
    </row>
    <row r="13342" spans="62:65" ht="13" thickBot="1">
      <c r="BJ13342" s="138"/>
      <c r="BK13342" s="138"/>
      <c r="BL13342" s="138"/>
      <c r="BM13342" s="138"/>
    </row>
    <row r="13343" spans="62:65" ht="13" thickBot="1">
      <c r="BJ13343" s="138"/>
      <c r="BK13343" s="138"/>
      <c r="BL13343" s="138"/>
      <c r="BM13343" s="138"/>
    </row>
    <row r="13344" spans="62:65" ht="13" thickBot="1">
      <c r="BJ13344" s="138"/>
      <c r="BK13344" s="138"/>
      <c r="BL13344" s="138"/>
      <c r="BM13344" s="138"/>
    </row>
    <row r="13345" spans="62:65" ht="13" thickBot="1">
      <c r="BJ13345" s="138"/>
      <c r="BK13345" s="138"/>
      <c r="BL13345" s="138"/>
      <c r="BM13345" s="138"/>
    </row>
    <row r="13346" spans="62:65" ht="13" thickBot="1">
      <c r="BJ13346" s="138"/>
      <c r="BK13346" s="138"/>
      <c r="BL13346" s="138"/>
      <c r="BM13346" s="138"/>
    </row>
    <row r="13347" spans="62:65" ht="13" thickBot="1">
      <c r="BJ13347" s="138"/>
      <c r="BK13347" s="138"/>
      <c r="BL13347" s="138"/>
      <c r="BM13347" s="138"/>
    </row>
    <row r="13348" spans="62:65" ht="13" thickBot="1">
      <c r="BJ13348" s="138"/>
      <c r="BK13348" s="138"/>
      <c r="BL13348" s="138"/>
      <c r="BM13348" s="138"/>
    </row>
    <row r="13349" spans="62:65" ht="13" thickBot="1">
      <c r="BJ13349" s="138"/>
      <c r="BK13349" s="138"/>
      <c r="BL13349" s="138"/>
      <c r="BM13349" s="138"/>
    </row>
    <row r="13350" spans="62:65" ht="13" thickBot="1">
      <c r="BJ13350" s="138"/>
      <c r="BK13350" s="138"/>
      <c r="BL13350" s="138"/>
      <c r="BM13350" s="138"/>
    </row>
    <row r="13351" spans="62:65" ht="13" thickBot="1">
      <c r="BJ13351" s="138"/>
      <c r="BK13351" s="138"/>
      <c r="BL13351" s="138"/>
      <c r="BM13351" s="138"/>
    </row>
    <row r="13352" spans="62:65" ht="13" thickBot="1">
      <c r="BJ13352" s="138"/>
      <c r="BK13352" s="138"/>
      <c r="BL13352" s="138"/>
      <c r="BM13352" s="138"/>
    </row>
    <row r="13353" spans="62:65" ht="13" thickBot="1">
      <c r="BJ13353" s="138"/>
      <c r="BK13353" s="138"/>
      <c r="BL13353" s="138"/>
      <c r="BM13353" s="138"/>
    </row>
    <row r="13354" spans="62:65" ht="13" thickBot="1">
      <c r="BJ13354" s="138"/>
      <c r="BK13354" s="138"/>
      <c r="BL13354" s="138"/>
      <c r="BM13354" s="138"/>
    </row>
    <row r="13355" spans="62:65" ht="13" thickBot="1">
      <c r="BJ13355" s="138"/>
      <c r="BK13355" s="138"/>
      <c r="BL13355" s="138"/>
      <c r="BM13355" s="138"/>
    </row>
    <row r="13356" spans="62:65" ht="13" thickBot="1">
      <c r="BJ13356" s="138"/>
      <c r="BK13356" s="138"/>
      <c r="BL13356" s="138"/>
      <c r="BM13356" s="138"/>
    </row>
    <row r="13357" spans="62:65" ht="13" thickBot="1">
      <c r="BJ13357" s="138"/>
      <c r="BK13357" s="138"/>
      <c r="BL13357" s="138"/>
      <c r="BM13357" s="138"/>
    </row>
    <row r="13358" spans="62:65" ht="13" thickBot="1">
      <c r="BJ13358" s="138"/>
      <c r="BK13358" s="138"/>
      <c r="BL13358" s="138"/>
      <c r="BM13358" s="138"/>
    </row>
    <row r="13359" spans="62:65" ht="13" thickBot="1">
      <c r="BJ13359" s="138"/>
      <c r="BK13359" s="138"/>
      <c r="BL13359" s="138"/>
      <c r="BM13359" s="138"/>
    </row>
    <row r="13360" spans="62:65" ht="13" thickBot="1">
      <c r="BJ13360" s="138"/>
      <c r="BK13360" s="138"/>
      <c r="BL13360" s="138"/>
      <c r="BM13360" s="138"/>
    </row>
    <row r="13361" spans="62:65" ht="13" thickBot="1">
      <c r="BJ13361" s="138"/>
      <c r="BK13361" s="138"/>
      <c r="BL13361" s="138"/>
      <c r="BM13361" s="138"/>
    </row>
    <row r="13362" spans="62:65" ht="13" thickBot="1">
      <c r="BJ13362" s="138"/>
      <c r="BK13362" s="138"/>
      <c r="BL13362" s="138"/>
      <c r="BM13362" s="138"/>
    </row>
    <row r="13363" spans="62:65" ht="13" thickBot="1">
      <c r="BJ13363" s="138"/>
      <c r="BK13363" s="138"/>
      <c r="BL13363" s="138"/>
      <c r="BM13363" s="138"/>
    </row>
    <row r="13364" spans="62:65" ht="13" thickBot="1">
      <c r="BJ13364" s="138"/>
      <c r="BK13364" s="138"/>
      <c r="BL13364" s="138"/>
      <c r="BM13364" s="138"/>
    </row>
    <row r="13365" spans="62:65" ht="13" thickBot="1">
      <c r="BJ13365" s="138"/>
      <c r="BK13365" s="138"/>
      <c r="BL13365" s="138"/>
      <c r="BM13365" s="138"/>
    </row>
    <row r="13366" spans="62:65" ht="13" thickBot="1">
      <c r="BJ13366" s="138"/>
      <c r="BK13366" s="138"/>
      <c r="BL13366" s="138"/>
      <c r="BM13366" s="138"/>
    </row>
    <row r="13367" spans="62:65" ht="13" thickBot="1">
      <c r="BJ13367" s="138"/>
      <c r="BK13367" s="138"/>
      <c r="BL13367" s="138"/>
      <c r="BM13367" s="138"/>
    </row>
    <row r="13368" spans="62:65" ht="13" thickBot="1">
      <c r="BJ13368" s="138"/>
      <c r="BK13368" s="138"/>
      <c r="BL13368" s="138"/>
      <c r="BM13368" s="138"/>
    </row>
    <row r="13369" spans="62:65" ht="13" thickBot="1">
      <c r="BJ13369" s="138"/>
      <c r="BK13369" s="138"/>
      <c r="BL13369" s="138"/>
      <c r="BM13369" s="138"/>
    </row>
    <row r="13370" spans="62:65" ht="13" thickBot="1">
      <c r="BJ13370" s="138"/>
      <c r="BK13370" s="138"/>
      <c r="BL13370" s="138"/>
      <c r="BM13370" s="138"/>
    </row>
    <row r="13371" spans="62:65" ht="13" thickBot="1">
      <c r="BJ13371" s="138"/>
      <c r="BK13371" s="138"/>
      <c r="BL13371" s="138"/>
      <c r="BM13371" s="138"/>
    </row>
    <row r="13372" spans="62:65" ht="13" thickBot="1">
      <c r="BJ13372" s="138"/>
      <c r="BK13372" s="138"/>
      <c r="BL13372" s="138"/>
      <c r="BM13372" s="138"/>
    </row>
    <row r="13373" spans="62:65" ht="13" thickBot="1">
      <c r="BJ13373" s="138"/>
      <c r="BK13373" s="138"/>
      <c r="BL13373" s="138"/>
      <c r="BM13373" s="138"/>
    </row>
    <row r="13374" spans="62:65" ht="13" thickBot="1">
      <c r="BJ13374" s="138"/>
      <c r="BK13374" s="138"/>
      <c r="BL13374" s="138"/>
      <c r="BM13374" s="138"/>
    </row>
    <row r="13375" spans="62:65" ht="13" thickBot="1">
      <c r="BJ13375" s="138"/>
      <c r="BK13375" s="138"/>
      <c r="BL13375" s="138"/>
      <c r="BM13375" s="138"/>
    </row>
    <row r="13376" spans="62:65" ht="13" thickBot="1">
      <c r="BJ13376" s="138"/>
      <c r="BK13376" s="138"/>
      <c r="BL13376" s="138"/>
      <c r="BM13376" s="138"/>
    </row>
    <row r="13377" spans="62:65" ht="13" thickBot="1">
      <c r="BJ13377" s="138"/>
      <c r="BK13377" s="138"/>
      <c r="BL13377" s="138"/>
      <c r="BM13377" s="138"/>
    </row>
    <row r="13378" spans="62:65" ht="13" thickBot="1">
      <c r="BJ13378" s="138"/>
      <c r="BK13378" s="138"/>
      <c r="BL13378" s="138"/>
      <c r="BM13378" s="138"/>
    </row>
    <row r="13379" spans="62:65" ht="13" thickBot="1">
      <c r="BJ13379" s="138"/>
      <c r="BK13379" s="138"/>
      <c r="BL13379" s="138"/>
      <c r="BM13379" s="138"/>
    </row>
    <row r="13380" spans="62:65" ht="13" thickBot="1">
      <c r="BJ13380" s="138"/>
      <c r="BK13380" s="138"/>
      <c r="BL13380" s="138"/>
      <c r="BM13380" s="138"/>
    </row>
    <row r="13381" spans="62:65" ht="13" thickBot="1">
      <c r="BJ13381" s="138"/>
      <c r="BK13381" s="138"/>
      <c r="BL13381" s="138"/>
      <c r="BM13381" s="138"/>
    </row>
    <row r="13382" spans="62:65" ht="13" thickBot="1">
      <c r="BJ13382" s="138"/>
      <c r="BK13382" s="138"/>
      <c r="BL13382" s="138"/>
      <c r="BM13382" s="138"/>
    </row>
    <row r="13383" spans="62:65" ht="13" thickBot="1">
      <c r="BJ13383" s="138"/>
      <c r="BK13383" s="138"/>
      <c r="BL13383" s="138"/>
      <c r="BM13383" s="138"/>
    </row>
    <row r="13384" spans="62:65" ht="13" thickBot="1">
      <c r="BJ13384" s="138"/>
      <c r="BK13384" s="138"/>
      <c r="BL13384" s="138"/>
      <c r="BM13384" s="138"/>
    </row>
    <row r="13385" spans="62:65" ht="13" thickBot="1">
      <c r="BJ13385" s="138"/>
      <c r="BK13385" s="138"/>
      <c r="BL13385" s="138"/>
      <c r="BM13385" s="138"/>
    </row>
    <row r="13386" spans="62:65" ht="13" thickBot="1">
      <c r="BJ13386" s="138"/>
      <c r="BK13386" s="138"/>
      <c r="BL13386" s="138"/>
      <c r="BM13386" s="138"/>
    </row>
    <row r="13387" spans="62:65" ht="13" thickBot="1">
      <c r="BJ13387" s="138"/>
      <c r="BK13387" s="138"/>
      <c r="BL13387" s="138"/>
      <c r="BM13387" s="138"/>
    </row>
    <row r="13388" spans="62:65" ht="13" thickBot="1">
      <c r="BJ13388" s="138"/>
      <c r="BK13388" s="138"/>
      <c r="BL13388" s="138"/>
      <c r="BM13388" s="138"/>
    </row>
    <row r="13389" spans="62:65" ht="13" thickBot="1">
      <c r="BJ13389" s="138"/>
      <c r="BK13389" s="138"/>
      <c r="BL13389" s="138"/>
      <c r="BM13389" s="138"/>
    </row>
    <row r="13390" spans="62:65" ht="13" thickBot="1">
      <c r="BJ13390" s="138"/>
      <c r="BK13390" s="138"/>
      <c r="BL13390" s="138"/>
      <c r="BM13390" s="138"/>
    </row>
    <row r="13391" spans="62:65" ht="13" thickBot="1">
      <c r="BJ13391" s="138"/>
      <c r="BK13391" s="138"/>
      <c r="BL13391" s="138"/>
      <c r="BM13391" s="138"/>
    </row>
    <row r="13392" spans="62:65" ht="13" thickBot="1">
      <c r="BJ13392" s="138"/>
      <c r="BK13392" s="138"/>
      <c r="BL13392" s="138"/>
      <c r="BM13392" s="138"/>
    </row>
    <row r="13393" spans="62:65" ht="13" thickBot="1">
      <c r="BJ13393" s="138"/>
      <c r="BK13393" s="138"/>
      <c r="BL13393" s="138"/>
      <c r="BM13393" s="138"/>
    </row>
    <row r="13394" spans="62:65" ht="13" thickBot="1">
      <c r="BJ13394" s="138"/>
      <c r="BK13394" s="138"/>
      <c r="BL13394" s="138"/>
      <c r="BM13394" s="138"/>
    </row>
    <row r="13395" spans="62:65" ht="13" thickBot="1">
      <c r="BJ13395" s="138"/>
      <c r="BK13395" s="138"/>
      <c r="BL13395" s="138"/>
      <c r="BM13395" s="138"/>
    </row>
    <row r="13396" spans="62:65" ht="13" thickBot="1">
      <c r="BJ13396" s="138"/>
      <c r="BK13396" s="138"/>
      <c r="BL13396" s="138"/>
      <c r="BM13396" s="138"/>
    </row>
    <row r="13397" spans="62:65" ht="13" thickBot="1">
      <c r="BJ13397" s="138"/>
      <c r="BK13397" s="138"/>
      <c r="BL13397" s="138"/>
      <c r="BM13397" s="138"/>
    </row>
    <row r="13398" spans="62:65" ht="13" thickBot="1">
      <c r="BJ13398" s="138"/>
      <c r="BK13398" s="138"/>
      <c r="BL13398" s="138"/>
      <c r="BM13398" s="138"/>
    </row>
    <row r="13399" spans="62:65" ht="13" thickBot="1">
      <c r="BJ13399" s="138"/>
      <c r="BK13399" s="138"/>
      <c r="BL13399" s="138"/>
      <c r="BM13399" s="138"/>
    </row>
    <row r="13400" spans="62:65" ht="13" thickBot="1">
      <c r="BJ13400" s="138"/>
      <c r="BK13400" s="138"/>
      <c r="BL13400" s="138"/>
      <c r="BM13400" s="138"/>
    </row>
    <row r="13401" spans="62:65" ht="13" thickBot="1">
      <c r="BJ13401" s="138"/>
      <c r="BK13401" s="138"/>
      <c r="BL13401" s="138"/>
      <c r="BM13401" s="138"/>
    </row>
    <row r="13402" spans="62:65" ht="13" thickBot="1">
      <c r="BJ13402" s="138"/>
      <c r="BK13402" s="138"/>
      <c r="BL13402" s="138"/>
      <c r="BM13402" s="138"/>
    </row>
    <row r="13403" spans="62:65" ht="13" thickBot="1">
      <c r="BJ13403" s="138"/>
      <c r="BK13403" s="138"/>
      <c r="BL13403" s="138"/>
      <c r="BM13403" s="138"/>
    </row>
    <row r="13404" spans="62:65" ht="13" thickBot="1">
      <c r="BJ13404" s="138"/>
      <c r="BK13404" s="138"/>
      <c r="BL13404" s="138"/>
      <c r="BM13404" s="138"/>
    </row>
    <row r="13405" spans="62:65" ht="13" thickBot="1">
      <c r="BJ13405" s="138"/>
      <c r="BK13405" s="138"/>
      <c r="BL13405" s="138"/>
      <c r="BM13405" s="138"/>
    </row>
    <row r="13406" spans="62:65" ht="13" thickBot="1">
      <c r="BJ13406" s="138"/>
      <c r="BK13406" s="138"/>
      <c r="BL13406" s="138"/>
      <c r="BM13406" s="138"/>
    </row>
    <row r="13407" spans="62:65" ht="13" thickBot="1">
      <c r="BJ13407" s="138"/>
      <c r="BK13407" s="138"/>
      <c r="BL13407" s="138"/>
      <c r="BM13407" s="138"/>
    </row>
    <row r="13408" spans="62:65" ht="13" thickBot="1">
      <c r="BJ13408" s="138"/>
      <c r="BK13408" s="138"/>
      <c r="BL13408" s="138"/>
      <c r="BM13408" s="138"/>
    </row>
    <row r="13409" spans="62:65" ht="13" thickBot="1">
      <c r="BJ13409" s="138"/>
      <c r="BK13409" s="138"/>
      <c r="BL13409" s="138"/>
      <c r="BM13409" s="138"/>
    </row>
    <row r="13410" spans="62:65" ht="13" thickBot="1">
      <c r="BJ13410" s="138"/>
      <c r="BK13410" s="138"/>
      <c r="BL13410" s="138"/>
      <c r="BM13410" s="138"/>
    </row>
    <row r="13411" spans="62:65" ht="13" thickBot="1">
      <c r="BJ13411" s="138"/>
      <c r="BK13411" s="138"/>
      <c r="BL13411" s="138"/>
      <c r="BM13411" s="138"/>
    </row>
    <row r="13412" spans="62:65" ht="13" thickBot="1">
      <c r="BJ13412" s="138"/>
      <c r="BK13412" s="138"/>
      <c r="BL13412" s="138"/>
      <c r="BM13412" s="138"/>
    </row>
    <row r="13413" spans="62:65" ht="13" thickBot="1">
      <c r="BJ13413" s="138"/>
      <c r="BK13413" s="138"/>
      <c r="BL13413" s="138"/>
      <c r="BM13413" s="138"/>
    </row>
    <row r="13414" spans="62:65" ht="13" thickBot="1">
      <c r="BJ13414" s="138"/>
      <c r="BK13414" s="138"/>
      <c r="BL13414" s="138"/>
      <c r="BM13414" s="138"/>
    </row>
    <row r="13415" spans="62:65" ht="13" thickBot="1">
      <c r="BJ13415" s="138"/>
      <c r="BK13415" s="138"/>
      <c r="BL13415" s="138"/>
      <c r="BM13415" s="138"/>
    </row>
    <row r="13416" spans="62:65" ht="13" thickBot="1">
      <c r="BJ13416" s="138"/>
      <c r="BK13416" s="138"/>
      <c r="BL13416" s="138"/>
      <c r="BM13416" s="138"/>
    </row>
    <row r="13417" spans="62:65" ht="13" thickBot="1">
      <c r="BJ13417" s="138"/>
      <c r="BK13417" s="138"/>
      <c r="BL13417" s="138"/>
      <c r="BM13417" s="138"/>
    </row>
    <row r="13418" spans="62:65" ht="13" thickBot="1">
      <c r="BJ13418" s="138"/>
      <c r="BK13418" s="138"/>
      <c r="BL13418" s="138"/>
      <c r="BM13418" s="138"/>
    </row>
    <row r="13419" spans="62:65" ht="13" thickBot="1">
      <c r="BJ13419" s="138"/>
      <c r="BK13419" s="138"/>
      <c r="BL13419" s="138"/>
      <c r="BM13419" s="138"/>
    </row>
    <row r="13420" spans="62:65" ht="13" thickBot="1">
      <c r="BJ13420" s="138"/>
      <c r="BK13420" s="138"/>
      <c r="BL13420" s="138"/>
      <c r="BM13420" s="138"/>
    </row>
    <row r="13421" spans="62:65" ht="13" thickBot="1">
      <c r="BJ13421" s="138"/>
      <c r="BK13421" s="138"/>
      <c r="BL13421" s="138"/>
      <c r="BM13421" s="138"/>
    </row>
    <row r="13422" spans="62:65" ht="13" thickBot="1">
      <c r="BJ13422" s="138"/>
      <c r="BK13422" s="138"/>
      <c r="BL13422" s="138"/>
      <c r="BM13422" s="138"/>
    </row>
    <row r="13423" spans="62:65" ht="13" thickBot="1">
      <c r="BJ13423" s="138"/>
      <c r="BK13423" s="138"/>
      <c r="BL13423" s="138"/>
      <c r="BM13423" s="138"/>
    </row>
    <row r="13424" spans="62:65" ht="13" thickBot="1">
      <c r="BJ13424" s="138"/>
      <c r="BK13424" s="138"/>
      <c r="BL13424" s="138"/>
      <c r="BM13424" s="138"/>
    </row>
    <row r="13425" spans="62:65" ht="13" thickBot="1">
      <c r="BJ13425" s="138"/>
      <c r="BK13425" s="138"/>
      <c r="BL13425" s="138"/>
      <c r="BM13425" s="138"/>
    </row>
    <row r="13426" spans="62:65" ht="13" thickBot="1">
      <c r="BJ13426" s="138"/>
      <c r="BK13426" s="138"/>
      <c r="BL13426" s="138"/>
      <c r="BM13426" s="138"/>
    </row>
    <row r="13427" spans="62:65" ht="13" thickBot="1">
      <c r="BJ13427" s="138"/>
      <c r="BK13427" s="138"/>
      <c r="BL13427" s="138"/>
      <c r="BM13427" s="138"/>
    </row>
    <row r="13428" spans="62:65" ht="13" thickBot="1">
      <c r="BJ13428" s="138"/>
      <c r="BK13428" s="138"/>
      <c r="BL13428" s="138"/>
      <c r="BM13428" s="138"/>
    </row>
    <row r="13429" spans="62:65" ht="13" thickBot="1">
      <c r="BJ13429" s="138"/>
      <c r="BK13429" s="138"/>
      <c r="BL13429" s="138"/>
      <c r="BM13429" s="138"/>
    </row>
    <row r="13430" spans="62:65" ht="13" thickBot="1">
      <c r="BJ13430" s="138"/>
      <c r="BK13430" s="138"/>
      <c r="BL13430" s="138"/>
      <c r="BM13430" s="138"/>
    </row>
    <row r="13431" spans="62:65" ht="13" thickBot="1">
      <c r="BJ13431" s="138"/>
      <c r="BK13431" s="138"/>
      <c r="BL13431" s="138"/>
      <c r="BM13431" s="138"/>
    </row>
    <row r="13432" spans="62:65" ht="13" thickBot="1">
      <c r="BJ13432" s="138"/>
      <c r="BK13432" s="138"/>
      <c r="BL13432" s="138"/>
      <c r="BM13432" s="138"/>
    </row>
    <row r="13433" spans="62:65" ht="13" thickBot="1">
      <c r="BJ13433" s="138"/>
      <c r="BK13433" s="138"/>
      <c r="BL13433" s="138"/>
      <c r="BM13433" s="138"/>
    </row>
    <row r="13434" spans="62:65" ht="13" thickBot="1">
      <c r="BJ13434" s="138"/>
      <c r="BK13434" s="138"/>
      <c r="BL13434" s="138"/>
      <c r="BM13434" s="138"/>
    </row>
    <row r="13435" spans="62:65" ht="13" thickBot="1">
      <c r="BJ13435" s="138"/>
      <c r="BK13435" s="138"/>
      <c r="BL13435" s="138"/>
      <c r="BM13435" s="138"/>
    </row>
    <row r="13436" spans="62:65" ht="13" thickBot="1">
      <c r="BJ13436" s="138"/>
      <c r="BK13436" s="138"/>
      <c r="BL13436" s="138"/>
      <c r="BM13436" s="138"/>
    </row>
    <row r="13437" spans="62:65" ht="13" thickBot="1">
      <c r="BJ13437" s="138"/>
      <c r="BK13437" s="138"/>
      <c r="BL13437" s="138"/>
      <c r="BM13437" s="138"/>
    </row>
    <row r="13438" spans="62:65" ht="13" thickBot="1">
      <c r="BJ13438" s="138"/>
      <c r="BK13438" s="138"/>
      <c r="BL13438" s="138"/>
      <c r="BM13438" s="138"/>
    </row>
    <row r="13439" spans="62:65" ht="13" thickBot="1">
      <c r="BJ13439" s="138"/>
      <c r="BK13439" s="138"/>
      <c r="BL13439" s="138"/>
      <c r="BM13439" s="138"/>
    </row>
    <row r="13440" spans="62:65" ht="13" thickBot="1">
      <c r="BJ13440" s="138"/>
      <c r="BK13440" s="138"/>
      <c r="BL13440" s="138"/>
      <c r="BM13440" s="138"/>
    </row>
    <row r="13441" spans="62:65" ht="13" thickBot="1">
      <c r="BJ13441" s="138"/>
      <c r="BK13441" s="138"/>
      <c r="BL13441" s="138"/>
      <c r="BM13441" s="138"/>
    </row>
    <row r="13442" spans="62:65" ht="13" thickBot="1">
      <c r="BJ13442" s="138"/>
      <c r="BK13442" s="138"/>
      <c r="BL13442" s="138"/>
      <c r="BM13442" s="138"/>
    </row>
    <row r="13443" spans="62:65" ht="13" thickBot="1">
      <c r="BJ13443" s="138"/>
      <c r="BK13443" s="138"/>
      <c r="BL13443" s="138"/>
      <c r="BM13443" s="138"/>
    </row>
    <row r="13444" spans="62:65" ht="13" thickBot="1">
      <c r="BJ13444" s="138"/>
      <c r="BK13444" s="138"/>
      <c r="BL13444" s="138"/>
      <c r="BM13444" s="138"/>
    </row>
    <row r="13445" spans="62:65" ht="13" thickBot="1">
      <c r="BJ13445" s="138"/>
      <c r="BK13445" s="138"/>
      <c r="BL13445" s="138"/>
      <c r="BM13445" s="138"/>
    </row>
    <row r="13446" spans="62:65" ht="13" thickBot="1">
      <c r="BJ13446" s="138"/>
      <c r="BK13446" s="138"/>
      <c r="BL13446" s="138"/>
      <c r="BM13446" s="138"/>
    </row>
    <row r="13447" spans="62:65" ht="13" thickBot="1">
      <c r="BJ13447" s="138"/>
      <c r="BK13447" s="138"/>
      <c r="BL13447" s="138"/>
      <c r="BM13447" s="138"/>
    </row>
    <row r="13448" spans="62:65" ht="13" thickBot="1">
      <c r="BJ13448" s="138"/>
      <c r="BK13448" s="138"/>
      <c r="BL13448" s="138"/>
      <c r="BM13448" s="138"/>
    </row>
    <row r="13449" spans="62:65" ht="13" thickBot="1">
      <c r="BJ13449" s="138"/>
      <c r="BK13449" s="138"/>
      <c r="BL13449" s="138"/>
      <c r="BM13449" s="138"/>
    </row>
    <row r="13450" spans="62:65" ht="13" thickBot="1">
      <c r="BJ13450" s="138"/>
      <c r="BK13450" s="138"/>
      <c r="BL13450" s="138"/>
      <c r="BM13450" s="138"/>
    </row>
    <row r="13451" spans="62:65" ht="13" thickBot="1">
      <c r="BJ13451" s="138"/>
      <c r="BK13451" s="138"/>
      <c r="BL13451" s="138"/>
      <c r="BM13451" s="138"/>
    </row>
    <row r="13452" spans="62:65" ht="13" thickBot="1">
      <c r="BJ13452" s="138"/>
      <c r="BK13452" s="138"/>
      <c r="BL13452" s="138"/>
      <c r="BM13452" s="138"/>
    </row>
    <row r="13453" spans="62:65" ht="13" thickBot="1">
      <c r="BJ13453" s="138"/>
      <c r="BK13453" s="138"/>
      <c r="BL13453" s="138"/>
      <c r="BM13453" s="138"/>
    </row>
    <row r="13454" spans="62:65" ht="13" thickBot="1">
      <c r="BJ13454" s="138"/>
      <c r="BK13454" s="138"/>
      <c r="BL13454" s="138"/>
      <c r="BM13454" s="138"/>
    </row>
    <row r="13455" spans="62:65" ht="13" thickBot="1">
      <c r="BJ13455" s="138"/>
      <c r="BK13455" s="138"/>
      <c r="BL13455" s="138"/>
      <c r="BM13455" s="138"/>
    </row>
    <row r="13456" spans="62:65" ht="13" thickBot="1">
      <c r="BJ13456" s="138"/>
      <c r="BK13456" s="138"/>
      <c r="BL13456" s="138"/>
      <c r="BM13456" s="138"/>
    </row>
    <row r="13457" spans="62:65" ht="13" thickBot="1">
      <c r="BJ13457" s="138"/>
      <c r="BK13457" s="138"/>
      <c r="BL13457" s="138"/>
      <c r="BM13457" s="138"/>
    </row>
    <row r="13458" spans="62:65" ht="13" thickBot="1">
      <c r="BJ13458" s="138"/>
      <c r="BK13458" s="138"/>
      <c r="BL13458" s="138"/>
      <c r="BM13458" s="138"/>
    </row>
    <row r="13459" spans="62:65" ht="13" thickBot="1">
      <c r="BJ13459" s="138"/>
      <c r="BK13459" s="138"/>
      <c r="BL13459" s="138"/>
      <c r="BM13459" s="138"/>
    </row>
    <row r="13460" spans="62:65" ht="13" thickBot="1">
      <c r="BJ13460" s="138"/>
      <c r="BK13460" s="138"/>
      <c r="BL13460" s="138"/>
      <c r="BM13460" s="138"/>
    </row>
    <row r="13461" spans="62:65" ht="13" thickBot="1">
      <c r="BJ13461" s="138"/>
      <c r="BK13461" s="138"/>
      <c r="BL13461" s="138"/>
      <c r="BM13461" s="138"/>
    </row>
    <row r="13462" spans="62:65" ht="13" thickBot="1">
      <c r="BJ13462" s="138"/>
      <c r="BK13462" s="138"/>
      <c r="BL13462" s="138"/>
      <c r="BM13462" s="138"/>
    </row>
    <row r="13463" spans="62:65" ht="13" thickBot="1">
      <c r="BJ13463" s="138"/>
      <c r="BK13463" s="138"/>
      <c r="BL13463" s="138"/>
      <c r="BM13463" s="138"/>
    </row>
    <row r="13464" spans="62:65" ht="13" thickBot="1">
      <c r="BJ13464" s="138"/>
      <c r="BK13464" s="138"/>
      <c r="BL13464" s="138"/>
      <c r="BM13464" s="138"/>
    </row>
    <row r="13465" spans="62:65" ht="13" thickBot="1">
      <c r="BJ13465" s="138"/>
      <c r="BK13465" s="138"/>
      <c r="BL13465" s="138"/>
      <c r="BM13465" s="138"/>
    </row>
    <row r="13466" spans="62:65" ht="13" thickBot="1">
      <c r="BJ13466" s="138"/>
      <c r="BK13466" s="138"/>
      <c r="BL13466" s="138"/>
      <c r="BM13466" s="138"/>
    </row>
    <row r="13467" spans="62:65" ht="13" thickBot="1">
      <c r="BJ13467" s="138"/>
      <c r="BK13467" s="138"/>
      <c r="BL13467" s="138"/>
      <c r="BM13467" s="138"/>
    </row>
    <row r="13468" spans="62:65" ht="13" thickBot="1">
      <c r="BJ13468" s="138"/>
      <c r="BK13468" s="138"/>
      <c r="BL13468" s="138"/>
      <c r="BM13468" s="138"/>
    </row>
    <row r="13469" spans="62:65" ht="13" thickBot="1">
      <c r="BJ13469" s="138"/>
      <c r="BK13469" s="138"/>
      <c r="BL13469" s="138"/>
      <c r="BM13469" s="138"/>
    </row>
    <row r="13470" spans="62:65" ht="13" thickBot="1">
      <c r="BJ13470" s="138"/>
      <c r="BK13470" s="138"/>
      <c r="BL13470" s="138"/>
      <c r="BM13470" s="138"/>
    </row>
    <row r="13471" spans="62:65" ht="13" thickBot="1">
      <c r="BJ13471" s="138"/>
      <c r="BK13471" s="138"/>
      <c r="BL13471" s="138"/>
      <c r="BM13471" s="138"/>
    </row>
    <row r="13472" spans="62:65" ht="13" thickBot="1">
      <c r="BJ13472" s="138"/>
      <c r="BK13472" s="138"/>
      <c r="BL13472" s="138"/>
      <c r="BM13472" s="138"/>
    </row>
    <row r="13473" spans="62:65" ht="13" thickBot="1">
      <c r="BJ13473" s="138"/>
      <c r="BK13473" s="138"/>
      <c r="BL13473" s="138"/>
      <c r="BM13473" s="138"/>
    </row>
    <row r="13474" spans="62:65" ht="13" thickBot="1">
      <c r="BJ13474" s="138"/>
      <c r="BK13474" s="138"/>
      <c r="BL13474" s="138"/>
      <c r="BM13474" s="138"/>
    </row>
    <row r="13475" spans="62:65" ht="13" thickBot="1">
      <c r="BJ13475" s="138"/>
      <c r="BK13475" s="138"/>
      <c r="BL13475" s="138"/>
      <c r="BM13475" s="138"/>
    </row>
    <row r="13476" spans="62:65" ht="13" thickBot="1">
      <c r="BJ13476" s="138"/>
      <c r="BK13476" s="138"/>
      <c r="BL13476" s="138"/>
      <c r="BM13476" s="138"/>
    </row>
    <row r="13477" spans="62:65" ht="13" thickBot="1">
      <c r="BJ13477" s="138"/>
      <c r="BK13477" s="138"/>
      <c r="BL13477" s="138"/>
      <c r="BM13477" s="138"/>
    </row>
    <row r="13478" spans="62:65" ht="13" thickBot="1">
      <c r="BJ13478" s="138"/>
      <c r="BK13478" s="138"/>
      <c r="BL13478" s="138"/>
      <c r="BM13478" s="138"/>
    </row>
    <row r="13479" spans="62:65" ht="13" thickBot="1">
      <c r="BJ13479" s="138"/>
      <c r="BK13479" s="138"/>
      <c r="BL13479" s="138"/>
      <c r="BM13479" s="138"/>
    </row>
    <row r="13480" spans="62:65" ht="13" thickBot="1">
      <c r="BJ13480" s="138"/>
      <c r="BK13480" s="138"/>
      <c r="BL13480" s="138"/>
      <c r="BM13480" s="138"/>
    </row>
    <row r="13481" spans="62:65" ht="13" thickBot="1">
      <c r="BJ13481" s="138"/>
      <c r="BK13481" s="138"/>
      <c r="BL13481" s="138"/>
      <c r="BM13481" s="138"/>
    </row>
    <row r="13482" spans="62:65" ht="13" thickBot="1">
      <c r="BJ13482" s="138"/>
      <c r="BK13482" s="138"/>
      <c r="BL13482" s="138"/>
      <c r="BM13482" s="138"/>
    </row>
    <row r="13483" spans="62:65" ht="13" thickBot="1">
      <c r="BJ13483" s="138"/>
      <c r="BK13483" s="138"/>
      <c r="BL13483" s="138"/>
      <c r="BM13483" s="138"/>
    </row>
    <row r="13484" spans="62:65" ht="13" thickBot="1">
      <c r="BJ13484" s="138"/>
      <c r="BK13484" s="138"/>
      <c r="BL13484" s="138"/>
      <c r="BM13484" s="138"/>
    </row>
    <row r="13485" spans="62:65" ht="13" thickBot="1">
      <c r="BJ13485" s="138"/>
      <c r="BK13485" s="138"/>
      <c r="BL13485" s="138"/>
      <c r="BM13485" s="138"/>
    </row>
    <row r="13486" spans="62:65" ht="13" thickBot="1">
      <c r="BJ13486" s="138"/>
      <c r="BK13486" s="138"/>
      <c r="BL13486" s="138"/>
      <c r="BM13486" s="138"/>
    </row>
    <row r="13487" spans="62:65" ht="13" thickBot="1">
      <c r="BJ13487" s="138"/>
      <c r="BK13487" s="138"/>
      <c r="BL13487" s="138"/>
      <c r="BM13487" s="138"/>
    </row>
    <row r="13488" spans="62:65" ht="13" thickBot="1">
      <c r="BJ13488" s="138"/>
      <c r="BK13488" s="138"/>
      <c r="BL13488" s="138"/>
      <c r="BM13488" s="138"/>
    </row>
    <row r="13489" spans="62:65" ht="13" thickBot="1">
      <c r="BJ13489" s="138"/>
      <c r="BK13489" s="138"/>
      <c r="BL13489" s="138"/>
      <c r="BM13489" s="138"/>
    </row>
    <row r="13490" spans="62:65" ht="13" thickBot="1">
      <c r="BJ13490" s="138"/>
      <c r="BK13490" s="138"/>
      <c r="BL13490" s="138"/>
      <c r="BM13490" s="138"/>
    </row>
    <row r="13491" spans="62:65" ht="13" thickBot="1">
      <c r="BJ13491" s="138"/>
      <c r="BK13491" s="138"/>
      <c r="BL13491" s="138"/>
      <c r="BM13491" s="138"/>
    </row>
    <row r="13492" spans="62:65" ht="13" thickBot="1">
      <c r="BJ13492" s="138"/>
      <c r="BK13492" s="138"/>
      <c r="BL13492" s="138"/>
      <c r="BM13492" s="138"/>
    </row>
    <row r="13493" spans="62:65" ht="13" thickBot="1">
      <c r="BJ13493" s="138"/>
      <c r="BK13493" s="138"/>
      <c r="BL13493" s="138"/>
      <c r="BM13493" s="138"/>
    </row>
    <row r="13494" spans="62:65" ht="13" thickBot="1">
      <c r="BJ13494" s="138"/>
      <c r="BK13494" s="138"/>
      <c r="BL13494" s="138"/>
      <c r="BM13494" s="138"/>
    </row>
    <row r="13495" spans="62:65" ht="13" thickBot="1">
      <c r="BJ13495" s="138"/>
      <c r="BK13495" s="138"/>
      <c r="BL13495" s="138"/>
      <c r="BM13495" s="138"/>
    </row>
    <row r="13496" spans="62:65" ht="13" thickBot="1">
      <c r="BJ13496" s="138"/>
      <c r="BK13496" s="138"/>
      <c r="BL13496" s="138"/>
      <c r="BM13496" s="138"/>
    </row>
    <row r="13497" spans="62:65" ht="13" thickBot="1">
      <c r="BJ13497" s="138"/>
      <c r="BK13497" s="138"/>
      <c r="BL13497" s="138"/>
      <c r="BM13497" s="138"/>
    </row>
    <row r="13498" spans="62:65" ht="13" thickBot="1">
      <c r="BJ13498" s="138"/>
      <c r="BK13498" s="138"/>
      <c r="BL13498" s="138"/>
      <c r="BM13498" s="138"/>
    </row>
    <row r="13499" spans="62:65" ht="13" thickBot="1">
      <c r="BJ13499" s="138"/>
      <c r="BK13499" s="138"/>
      <c r="BL13499" s="138"/>
      <c r="BM13499" s="138"/>
    </row>
    <row r="13500" spans="62:65" ht="13" thickBot="1">
      <c r="BJ13500" s="138"/>
      <c r="BK13500" s="138"/>
      <c r="BL13500" s="138"/>
      <c r="BM13500" s="138"/>
    </row>
    <row r="13501" spans="62:65" ht="13" thickBot="1">
      <c r="BJ13501" s="138"/>
      <c r="BK13501" s="138"/>
      <c r="BL13501" s="138"/>
      <c r="BM13501" s="138"/>
    </row>
    <row r="13502" spans="62:65" ht="13" thickBot="1">
      <c r="BJ13502" s="138"/>
      <c r="BK13502" s="138"/>
      <c r="BL13502" s="138"/>
      <c r="BM13502" s="138"/>
    </row>
    <row r="13503" spans="62:65" ht="13" thickBot="1">
      <c r="BJ13503" s="138"/>
      <c r="BK13503" s="138"/>
      <c r="BL13503" s="138"/>
      <c r="BM13503" s="138"/>
    </row>
    <row r="13504" spans="62:65" ht="13" thickBot="1">
      <c r="BJ13504" s="138"/>
      <c r="BK13504" s="138"/>
      <c r="BL13504" s="138"/>
      <c r="BM13504" s="138"/>
    </row>
    <row r="13505" spans="62:65" ht="13" thickBot="1">
      <c r="BJ13505" s="138"/>
      <c r="BK13505" s="138"/>
      <c r="BL13505" s="138"/>
      <c r="BM13505" s="138"/>
    </row>
    <row r="13506" spans="62:65" ht="13" thickBot="1">
      <c r="BJ13506" s="138"/>
      <c r="BK13506" s="138"/>
      <c r="BL13506" s="138"/>
      <c r="BM13506" s="138"/>
    </row>
    <row r="13507" spans="62:65" ht="13" thickBot="1">
      <c r="BJ13507" s="138"/>
      <c r="BK13507" s="138"/>
      <c r="BL13507" s="138"/>
      <c r="BM13507" s="138"/>
    </row>
    <row r="13508" spans="62:65" ht="13" thickBot="1">
      <c r="BJ13508" s="138"/>
      <c r="BK13508" s="138"/>
      <c r="BL13508" s="138"/>
      <c r="BM13508" s="138"/>
    </row>
    <row r="13509" spans="62:65" ht="13" thickBot="1">
      <c r="BJ13509" s="138"/>
      <c r="BK13509" s="138"/>
      <c r="BL13509" s="138"/>
      <c r="BM13509" s="138"/>
    </row>
    <row r="13510" spans="62:65" ht="13" thickBot="1">
      <c r="BJ13510" s="138"/>
      <c r="BK13510" s="138"/>
      <c r="BL13510" s="138"/>
      <c r="BM13510" s="138"/>
    </row>
    <row r="13511" spans="62:65" ht="13" thickBot="1">
      <c r="BJ13511" s="138"/>
      <c r="BK13511" s="138"/>
      <c r="BL13511" s="138"/>
      <c r="BM13511" s="138"/>
    </row>
    <row r="13512" spans="62:65" ht="13" thickBot="1">
      <c r="BJ13512" s="138"/>
      <c r="BK13512" s="138"/>
      <c r="BL13512" s="138"/>
      <c r="BM13512" s="138"/>
    </row>
    <row r="13513" spans="62:65" ht="13" thickBot="1">
      <c r="BJ13513" s="138"/>
      <c r="BK13513" s="138"/>
      <c r="BL13513" s="138"/>
      <c r="BM13513" s="138"/>
    </row>
    <row r="13514" spans="62:65" ht="13" thickBot="1">
      <c r="BJ13514" s="138"/>
      <c r="BK13514" s="138"/>
      <c r="BL13514" s="138"/>
      <c r="BM13514" s="138"/>
    </row>
    <row r="13515" spans="62:65" ht="13" thickBot="1">
      <c r="BJ13515" s="138"/>
      <c r="BK13515" s="138"/>
      <c r="BL13515" s="138"/>
      <c r="BM13515" s="138"/>
    </row>
    <row r="13516" spans="62:65" ht="13" thickBot="1">
      <c r="BJ13516" s="138"/>
      <c r="BK13516" s="138"/>
      <c r="BL13516" s="138"/>
      <c r="BM13516" s="138"/>
    </row>
    <row r="13517" spans="62:65" ht="13" thickBot="1">
      <c r="BJ13517" s="138"/>
      <c r="BK13517" s="138"/>
      <c r="BL13517" s="138"/>
      <c r="BM13517" s="138"/>
    </row>
    <row r="13518" spans="62:65" ht="13" thickBot="1">
      <c r="BJ13518" s="138"/>
      <c r="BK13518" s="138"/>
      <c r="BL13518" s="138"/>
      <c r="BM13518" s="138"/>
    </row>
    <row r="13519" spans="62:65" ht="13" thickBot="1">
      <c r="BJ13519" s="138"/>
      <c r="BK13519" s="138"/>
      <c r="BL13519" s="138"/>
      <c r="BM13519" s="138"/>
    </row>
    <row r="13520" spans="62:65" ht="13" thickBot="1">
      <c r="BJ13520" s="138"/>
      <c r="BK13520" s="138"/>
      <c r="BL13520" s="138"/>
      <c r="BM13520" s="138"/>
    </row>
    <row r="13521" spans="62:65" ht="13" thickBot="1">
      <c r="BJ13521" s="138"/>
      <c r="BK13521" s="138"/>
      <c r="BL13521" s="138"/>
      <c r="BM13521" s="138"/>
    </row>
    <row r="13522" spans="62:65" ht="13" thickBot="1">
      <c r="BJ13522" s="138"/>
      <c r="BK13522" s="138"/>
      <c r="BL13522" s="138"/>
      <c r="BM13522" s="138"/>
    </row>
    <row r="13523" spans="62:65" ht="13" thickBot="1">
      <c r="BJ13523" s="138"/>
      <c r="BK13523" s="138"/>
      <c r="BL13523" s="138"/>
      <c r="BM13523" s="138"/>
    </row>
    <row r="13524" spans="62:65" ht="13" thickBot="1">
      <c r="BJ13524" s="138"/>
      <c r="BK13524" s="138"/>
      <c r="BL13524" s="138"/>
      <c r="BM13524" s="138"/>
    </row>
    <row r="13525" spans="62:65" ht="13" thickBot="1">
      <c r="BJ13525" s="138"/>
      <c r="BK13525" s="138"/>
      <c r="BL13525" s="138"/>
      <c r="BM13525" s="138"/>
    </row>
    <row r="13526" spans="62:65" ht="13" thickBot="1">
      <c r="BJ13526" s="138"/>
      <c r="BK13526" s="138"/>
      <c r="BL13526" s="138"/>
      <c r="BM13526" s="138"/>
    </row>
    <row r="13527" spans="62:65" ht="13" thickBot="1">
      <c r="BJ13527" s="138"/>
      <c r="BK13527" s="138"/>
      <c r="BL13527" s="138"/>
      <c r="BM13527" s="138"/>
    </row>
    <row r="13528" spans="62:65" ht="13" thickBot="1">
      <c r="BJ13528" s="138"/>
      <c r="BK13528" s="138"/>
      <c r="BL13528" s="138"/>
      <c r="BM13528" s="138"/>
    </row>
    <row r="13529" spans="62:65" ht="13" thickBot="1">
      <c r="BJ13529" s="138"/>
      <c r="BK13529" s="138"/>
      <c r="BL13529" s="138"/>
      <c r="BM13529" s="138"/>
    </row>
    <row r="13530" spans="62:65" ht="13" thickBot="1">
      <c r="BJ13530" s="138"/>
      <c r="BK13530" s="138"/>
      <c r="BL13530" s="138"/>
      <c r="BM13530" s="138"/>
    </row>
    <row r="13531" spans="62:65" ht="13" thickBot="1">
      <c r="BJ13531" s="138"/>
      <c r="BK13531" s="138"/>
      <c r="BL13531" s="138"/>
      <c r="BM13531" s="138"/>
    </row>
    <row r="13532" spans="62:65" ht="13" thickBot="1">
      <c r="BJ13532" s="138"/>
      <c r="BK13532" s="138"/>
      <c r="BL13532" s="138"/>
      <c r="BM13532" s="138"/>
    </row>
    <row r="13533" spans="62:65" ht="13" thickBot="1">
      <c r="BJ13533" s="138"/>
      <c r="BK13533" s="138"/>
      <c r="BL13533" s="138"/>
      <c r="BM13533" s="138"/>
    </row>
    <row r="13534" spans="62:65" ht="13" thickBot="1">
      <c r="BJ13534" s="138"/>
      <c r="BK13534" s="138"/>
      <c r="BL13534" s="138"/>
      <c r="BM13534" s="138"/>
    </row>
    <row r="13535" spans="62:65" ht="13" thickBot="1">
      <c r="BJ13535" s="138"/>
      <c r="BK13535" s="138"/>
      <c r="BL13535" s="138"/>
      <c r="BM13535" s="138"/>
    </row>
    <row r="13536" spans="62:65" ht="13" thickBot="1">
      <c r="BJ13536" s="138"/>
      <c r="BK13536" s="138"/>
      <c r="BL13536" s="138"/>
      <c r="BM13536" s="138"/>
    </row>
    <row r="13537" spans="62:65" ht="13" thickBot="1">
      <c r="BJ13537" s="138"/>
      <c r="BK13537" s="138"/>
      <c r="BL13537" s="138"/>
      <c r="BM13537" s="138"/>
    </row>
    <row r="13538" spans="62:65" ht="13" thickBot="1">
      <c r="BJ13538" s="138"/>
      <c r="BK13538" s="138"/>
      <c r="BL13538" s="138"/>
      <c r="BM13538" s="138"/>
    </row>
    <row r="13539" spans="62:65" ht="13" thickBot="1">
      <c r="BJ13539" s="138"/>
      <c r="BK13539" s="138"/>
      <c r="BL13539" s="138"/>
      <c r="BM13539" s="138"/>
    </row>
    <row r="13540" spans="62:65" ht="13" thickBot="1">
      <c r="BJ13540" s="138"/>
      <c r="BK13540" s="138"/>
      <c r="BL13540" s="138"/>
      <c r="BM13540" s="138"/>
    </row>
    <row r="13541" spans="62:65" ht="13" thickBot="1">
      <c r="BJ13541" s="138"/>
      <c r="BK13541" s="138"/>
      <c r="BL13541" s="138"/>
      <c r="BM13541" s="138"/>
    </row>
    <row r="13542" spans="62:65" ht="13" thickBot="1">
      <c r="BJ13542" s="138"/>
      <c r="BK13542" s="138"/>
      <c r="BL13542" s="138"/>
      <c r="BM13542" s="138"/>
    </row>
    <row r="13543" spans="62:65" ht="13" thickBot="1">
      <c r="BJ13543" s="138"/>
      <c r="BK13543" s="138"/>
      <c r="BL13543" s="138"/>
      <c r="BM13543" s="138"/>
    </row>
    <row r="13544" spans="62:65" ht="13" thickBot="1">
      <c r="BJ13544" s="138"/>
      <c r="BK13544" s="138"/>
      <c r="BL13544" s="138"/>
      <c r="BM13544" s="138"/>
    </row>
    <row r="13545" spans="62:65" ht="13" thickBot="1">
      <c r="BJ13545" s="138"/>
      <c r="BK13545" s="138"/>
      <c r="BL13545" s="138"/>
      <c r="BM13545" s="138"/>
    </row>
    <row r="13546" spans="62:65" ht="13" thickBot="1">
      <c r="BJ13546" s="138"/>
      <c r="BK13546" s="138"/>
      <c r="BL13546" s="138"/>
      <c r="BM13546" s="138"/>
    </row>
    <row r="13547" spans="62:65" ht="13" thickBot="1">
      <c r="BJ13547" s="138"/>
      <c r="BK13547" s="138"/>
      <c r="BL13547" s="138"/>
      <c r="BM13547" s="138"/>
    </row>
    <row r="13548" spans="62:65" ht="13" thickBot="1">
      <c r="BJ13548" s="138"/>
      <c r="BK13548" s="138"/>
      <c r="BL13548" s="138"/>
      <c r="BM13548" s="138"/>
    </row>
    <row r="13549" spans="62:65" ht="13" thickBot="1">
      <c r="BJ13549" s="138"/>
      <c r="BK13549" s="138"/>
      <c r="BL13549" s="138"/>
      <c r="BM13549" s="138"/>
    </row>
    <row r="13550" spans="62:65" ht="13" thickBot="1">
      <c r="BJ13550" s="138"/>
      <c r="BK13550" s="138"/>
      <c r="BL13550" s="138"/>
      <c r="BM13550" s="138"/>
    </row>
    <row r="13551" spans="62:65" ht="13" thickBot="1">
      <c r="BJ13551" s="138"/>
      <c r="BK13551" s="138"/>
      <c r="BL13551" s="138"/>
      <c r="BM13551" s="138"/>
    </row>
    <row r="13552" spans="62:65" ht="13" thickBot="1">
      <c r="BJ13552" s="138"/>
      <c r="BK13552" s="138"/>
      <c r="BL13552" s="138"/>
      <c r="BM13552" s="138"/>
    </row>
    <row r="13553" spans="62:65" ht="13" thickBot="1">
      <c r="BJ13553" s="138"/>
      <c r="BK13553" s="138"/>
      <c r="BL13553" s="138"/>
      <c r="BM13553" s="138"/>
    </row>
    <row r="13554" spans="62:65" ht="13" thickBot="1">
      <c r="BJ13554" s="138"/>
      <c r="BK13554" s="138"/>
      <c r="BL13554" s="138"/>
      <c r="BM13554" s="138"/>
    </row>
    <row r="13555" spans="62:65" ht="13" thickBot="1">
      <c r="BJ13555" s="138"/>
      <c r="BK13555" s="138"/>
      <c r="BL13555" s="138"/>
      <c r="BM13555" s="138"/>
    </row>
    <row r="13556" spans="62:65" ht="13" thickBot="1">
      <c r="BJ13556" s="138"/>
      <c r="BK13556" s="138"/>
      <c r="BL13556" s="138"/>
      <c r="BM13556" s="138"/>
    </row>
    <row r="13557" spans="62:65" ht="13" thickBot="1">
      <c r="BJ13557" s="138"/>
      <c r="BK13557" s="138"/>
      <c r="BL13557" s="138"/>
      <c r="BM13557" s="138"/>
    </row>
    <row r="13558" spans="62:65" ht="13" thickBot="1">
      <c r="BJ13558" s="138"/>
      <c r="BK13558" s="138"/>
      <c r="BL13558" s="138"/>
      <c r="BM13558" s="138"/>
    </row>
    <row r="13559" spans="62:65" ht="13" thickBot="1">
      <c r="BJ13559" s="138"/>
      <c r="BK13559" s="138"/>
      <c r="BL13559" s="138"/>
      <c r="BM13559" s="138"/>
    </row>
    <row r="13560" spans="62:65" ht="13" thickBot="1">
      <c r="BJ13560" s="138"/>
      <c r="BK13560" s="138"/>
      <c r="BL13560" s="138"/>
      <c r="BM13560" s="138"/>
    </row>
    <row r="13561" spans="62:65" ht="13" thickBot="1">
      <c r="BJ13561" s="138"/>
      <c r="BK13561" s="138"/>
      <c r="BL13561" s="138"/>
      <c r="BM13561" s="138"/>
    </row>
    <row r="13562" spans="62:65" ht="13" thickBot="1">
      <c r="BJ13562" s="138"/>
      <c r="BK13562" s="138"/>
      <c r="BL13562" s="138"/>
      <c r="BM13562" s="138"/>
    </row>
    <row r="13563" spans="62:65" ht="13" thickBot="1">
      <c r="BJ13563" s="138"/>
      <c r="BK13563" s="138"/>
      <c r="BL13563" s="138"/>
      <c r="BM13563" s="138"/>
    </row>
    <row r="13564" spans="62:65" ht="13" thickBot="1">
      <c r="BJ13564" s="138"/>
      <c r="BK13564" s="138"/>
      <c r="BL13564" s="138"/>
      <c r="BM13564" s="138"/>
    </row>
    <row r="13565" spans="62:65" ht="13" thickBot="1">
      <c r="BJ13565" s="138"/>
      <c r="BK13565" s="138"/>
      <c r="BL13565" s="138"/>
      <c r="BM13565" s="138"/>
    </row>
    <row r="13566" spans="62:65" ht="13" thickBot="1">
      <c r="BJ13566" s="138"/>
      <c r="BK13566" s="138"/>
      <c r="BL13566" s="138"/>
      <c r="BM13566" s="138"/>
    </row>
    <row r="13567" spans="62:65" ht="13" thickBot="1">
      <c r="BJ13567" s="138"/>
      <c r="BK13567" s="138"/>
      <c r="BL13567" s="138"/>
      <c r="BM13567" s="138"/>
    </row>
    <row r="13568" spans="62:65" ht="13" thickBot="1">
      <c r="BJ13568" s="138"/>
      <c r="BK13568" s="138"/>
      <c r="BL13568" s="138"/>
      <c r="BM13568" s="138"/>
    </row>
    <row r="13569" spans="62:65" ht="13" thickBot="1">
      <c r="BJ13569" s="138"/>
      <c r="BK13569" s="138"/>
      <c r="BL13569" s="138"/>
      <c r="BM13569" s="138"/>
    </row>
    <row r="13570" spans="62:65" ht="13" thickBot="1">
      <c r="BJ13570" s="138"/>
      <c r="BK13570" s="138"/>
      <c r="BL13570" s="138"/>
      <c r="BM13570" s="138"/>
    </row>
    <row r="13571" spans="62:65" ht="13" thickBot="1">
      <c r="BJ13571" s="138"/>
      <c r="BK13571" s="138"/>
      <c r="BL13571" s="138"/>
      <c r="BM13571" s="138"/>
    </row>
    <row r="13572" spans="62:65" ht="13" thickBot="1">
      <c r="BJ13572" s="138"/>
      <c r="BK13572" s="138"/>
      <c r="BL13572" s="138"/>
      <c r="BM13572" s="138"/>
    </row>
    <row r="13573" spans="62:65" ht="13" thickBot="1">
      <c r="BJ13573" s="138"/>
      <c r="BK13573" s="138"/>
      <c r="BL13573" s="138"/>
      <c r="BM13573" s="138"/>
    </row>
    <row r="13574" spans="62:65" ht="13" thickBot="1">
      <c r="BJ13574" s="138"/>
      <c r="BK13574" s="138"/>
      <c r="BL13574" s="138"/>
      <c r="BM13574" s="138"/>
    </row>
    <row r="13575" spans="62:65" ht="13" thickBot="1">
      <c r="BJ13575" s="138"/>
      <c r="BK13575" s="138"/>
      <c r="BL13575" s="138"/>
      <c r="BM13575" s="138"/>
    </row>
    <row r="13576" spans="62:65" ht="13" thickBot="1">
      <c r="BJ13576" s="138"/>
      <c r="BK13576" s="138"/>
      <c r="BL13576" s="138"/>
      <c r="BM13576" s="138"/>
    </row>
    <row r="13577" spans="62:65" ht="13" thickBot="1">
      <c r="BJ13577" s="138"/>
      <c r="BK13577" s="138"/>
      <c r="BL13577" s="138"/>
      <c r="BM13577" s="138"/>
    </row>
    <row r="13578" spans="62:65" ht="13" thickBot="1">
      <c r="BJ13578" s="138"/>
      <c r="BK13578" s="138"/>
      <c r="BL13578" s="138"/>
      <c r="BM13578" s="138"/>
    </row>
    <row r="13579" spans="62:65" ht="13" thickBot="1">
      <c r="BJ13579" s="138"/>
      <c r="BK13579" s="138"/>
      <c r="BL13579" s="138"/>
      <c r="BM13579" s="138"/>
    </row>
    <row r="13580" spans="62:65" ht="13" thickBot="1">
      <c r="BJ13580" s="138"/>
      <c r="BK13580" s="138"/>
      <c r="BL13580" s="138"/>
      <c r="BM13580" s="138"/>
    </row>
    <row r="13581" spans="62:65" ht="13" thickBot="1">
      <c r="BJ13581" s="138"/>
      <c r="BK13581" s="138"/>
      <c r="BL13581" s="138"/>
      <c r="BM13581" s="138"/>
    </row>
    <row r="13582" spans="62:65" ht="13" thickBot="1">
      <c r="BJ13582" s="138"/>
      <c r="BK13582" s="138"/>
      <c r="BL13582" s="138"/>
      <c r="BM13582" s="138"/>
    </row>
    <row r="13583" spans="62:65" ht="13" thickBot="1">
      <c r="BJ13583" s="138"/>
      <c r="BK13583" s="138"/>
      <c r="BL13583" s="138"/>
      <c r="BM13583" s="138"/>
    </row>
    <row r="13584" spans="62:65" ht="13" thickBot="1">
      <c r="BJ13584" s="138"/>
      <c r="BK13584" s="138"/>
      <c r="BL13584" s="138"/>
      <c r="BM13584" s="138"/>
    </row>
    <row r="13585" spans="62:65" ht="13" thickBot="1">
      <c r="BJ13585" s="138"/>
      <c r="BK13585" s="138"/>
      <c r="BL13585" s="138"/>
      <c r="BM13585" s="138"/>
    </row>
    <row r="13586" spans="62:65" ht="13" thickBot="1">
      <c r="BJ13586" s="138"/>
      <c r="BK13586" s="138"/>
      <c r="BL13586" s="138"/>
      <c r="BM13586" s="138"/>
    </row>
    <row r="13587" spans="62:65" ht="13" thickBot="1">
      <c r="BJ13587" s="138"/>
      <c r="BK13587" s="138"/>
      <c r="BL13587" s="138"/>
      <c r="BM13587" s="138"/>
    </row>
    <row r="13588" spans="62:65" ht="13" thickBot="1">
      <c r="BJ13588" s="138"/>
      <c r="BK13588" s="138"/>
      <c r="BL13588" s="138"/>
      <c r="BM13588" s="138"/>
    </row>
    <row r="13589" spans="62:65" ht="13" thickBot="1">
      <c r="BJ13589" s="138"/>
      <c r="BK13589" s="138"/>
      <c r="BL13589" s="138"/>
      <c r="BM13589" s="138"/>
    </row>
    <row r="13590" spans="62:65" ht="13" thickBot="1">
      <c r="BJ13590" s="138"/>
      <c r="BK13590" s="138"/>
      <c r="BL13590" s="138"/>
      <c r="BM13590" s="138"/>
    </row>
    <row r="13591" spans="62:65" ht="13" thickBot="1">
      <c r="BJ13591" s="138"/>
      <c r="BK13591" s="138"/>
      <c r="BL13591" s="138"/>
      <c r="BM13591" s="138"/>
    </row>
    <row r="13592" spans="62:65" ht="13" thickBot="1">
      <c r="BJ13592" s="138"/>
      <c r="BK13592" s="138"/>
      <c r="BL13592" s="138"/>
      <c r="BM13592" s="138"/>
    </row>
    <row r="13593" spans="62:65" ht="13" thickBot="1">
      <c r="BJ13593" s="138"/>
      <c r="BK13593" s="138"/>
      <c r="BL13593" s="138"/>
      <c r="BM13593" s="138"/>
    </row>
    <row r="13594" spans="62:65" ht="13" thickBot="1">
      <c r="BJ13594" s="138"/>
      <c r="BK13594" s="138"/>
      <c r="BL13594" s="138"/>
      <c r="BM13594" s="138"/>
    </row>
    <row r="13595" spans="62:65" ht="13" thickBot="1">
      <c r="BJ13595" s="138"/>
      <c r="BK13595" s="138"/>
      <c r="BL13595" s="138"/>
      <c r="BM13595" s="138"/>
    </row>
    <row r="13596" spans="62:65" ht="13" thickBot="1">
      <c r="BJ13596" s="138"/>
      <c r="BK13596" s="138"/>
      <c r="BL13596" s="138"/>
      <c r="BM13596" s="138"/>
    </row>
    <row r="13597" spans="62:65" ht="13" thickBot="1">
      <c r="BJ13597" s="138"/>
      <c r="BK13597" s="138"/>
      <c r="BL13597" s="138"/>
      <c r="BM13597" s="138"/>
    </row>
    <row r="13598" spans="62:65" ht="13" thickBot="1">
      <c r="BJ13598" s="138"/>
      <c r="BK13598" s="138"/>
      <c r="BL13598" s="138"/>
      <c r="BM13598" s="138"/>
    </row>
    <row r="13599" spans="62:65" ht="13" thickBot="1">
      <c r="BJ13599" s="138"/>
      <c r="BK13599" s="138"/>
      <c r="BL13599" s="138"/>
      <c r="BM13599" s="138"/>
    </row>
    <row r="13600" spans="62:65" ht="13" thickBot="1">
      <c r="BJ13600" s="138"/>
      <c r="BK13600" s="138"/>
      <c r="BL13600" s="138"/>
      <c r="BM13600" s="138"/>
    </row>
    <row r="13601" spans="62:65" ht="13" thickBot="1">
      <c r="BJ13601" s="138"/>
      <c r="BK13601" s="138"/>
      <c r="BL13601" s="138"/>
      <c r="BM13601" s="138"/>
    </row>
    <row r="13602" spans="62:65" ht="13" thickBot="1">
      <c r="BJ13602" s="138"/>
      <c r="BK13602" s="138"/>
      <c r="BL13602" s="138"/>
      <c r="BM13602" s="138"/>
    </row>
    <row r="13603" spans="62:65" ht="13" thickBot="1">
      <c r="BJ13603" s="138"/>
      <c r="BK13603" s="138"/>
      <c r="BL13603" s="138"/>
      <c r="BM13603" s="138"/>
    </row>
    <row r="13604" spans="62:65" ht="13" thickBot="1">
      <c r="BJ13604" s="138"/>
      <c r="BK13604" s="138"/>
      <c r="BL13604" s="138"/>
      <c r="BM13604" s="138"/>
    </row>
    <row r="13605" spans="62:65" ht="13" thickBot="1">
      <c r="BJ13605" s="138"/>
      <c r="BK13605" s="138"/>
      <c r="BL13605" s="138"/>
      <c r="BM13605" s="138"/>
    </row>
    <row r="13606" spans="62:65" ht="13" thickBot="1">
      <c r="BJ13606" s="138"/>
      <c r="BK13606" s="138"/>
      <c r="BL13606" s="138"/>
      <c r="BM13606" s="138"/>
    </row>
    <row r="13607" spans="62:65" ht="13" thickBot="1">
      <c r="BJ13607" s="138"/>
      <c r="BK13607" s="138"/>
      <c r="BL13607" s="138"/>
      <c r="BM13607" s="138"/>
    </row>
    <row r="13608" spans="62:65" ht="13" thickBot="1">
      <c r="BJ13608" s="138"/>
      <c r="BK13608" s="138"/>
      <c r="BL13608" s="138"/>
      <c r="BM13608" s="138"/>
    </row>
    <row r="13609" spans="62:65" ht="13" thickBot="1">
      <c r="BJ13609" s="138"/>
      <c r="BK13609" s="138"/>
      <c r="BL13609" s="138"/>
      <c r="BM13609" s="138"/>
    </row>
    <row r="13610" spans="62:65" ht="13" thickBot="1">
      <c r="BJ13610" s="138"/>
      <c r="BK13610" s="138"/>
      <c r="BL13610" s="138"/>
      <c r="BM13610" s="138"/>
    </row>
    <row r="13611" spans="62:65" ht="13" thickBot="1">
      <c r="BJ13611" s="138"/>
      <c r="BK13611" s="138"/>
      <c r="BL13611" s="138"/>
      <c r="BM13611" s="138"/>
    </row>
    <row r="13612" spans="62:65" ht="13" thickBot="1">
      <c r="BJ13612" s="138"/>
      <c r="BK13612" s="138"/>
      <c r="BL13612" s="138"/>
      <c r="BM13612" s="138"/>
    </row>
    <row r="13613" spans="62:65" ht="13" thickBot="1">
      <c r="BJ13613" s="138"/>
      <c r="BK13613" s="138"/>
      <c r="BL13613" s="138"/>
      <c r="BM13613" s="138"/>
    </row>
    <row r="13614" spans="62:65" ht="13" thickBot="1">
      <c r="BJ13614" s="138"/>
      <c r="BK13614" s="138"/>
      <c r="BL13614" s="138"/>
      <c r="BM13614" s="138"/>
    </row>
    <row r="13615" spans="62:65" ht="13" thickBot="1">
      <c r="BJ13615" s="138"/>
      <c r="BK13615" s="138"/>
      <c r="BL13615" s="138"/>
      <c r="BM13615" s="138"/>
    </row>
    <row r="13616" spans="62:65" ht="13" thickBot="1">
      <c r="BJ13616" s="138"/>
      <c r="BK13616" s="138"/>
      <c r="BL13616" s="138"/>
      <c r="BM13616" s="138"/>
    </row>
    <row r="13617" spans="62:65" ht="13" thickBot="1">
      <c r="BJ13617" s="138"/>
      <c r="BK13617" s="138"/>
      <c r="BL13617" s="138"/>
      <c r="BM13617" s="138"/>
    </row>
    <row r="13618" spans="62:65" ht="13" thickBot="1">
      <c r="BJ13618" s="138"/>
      <c r="BK13618" s="138"/>
      <c r="BL13618" s="138"/>
      <c r="BM13618" s="138"/>
    </row>
    <row r="13619" spans="62:65" ht="13" thickBot="1">
      <c r="BJ13619" s="138"/>
      <c r="BK13619" s="138"/>
      <c r="BL13619" s="138"/>
      <c r="BM13619" s="138"/>
    </row>
    <row r="13620" spans="62:65" ht="13" thickBot="1">
      <c r="BJ13620" s="138"/>
      <c r="BK13620" s="138"/>
      <c r="BL13620" s="138"/>
      <c r="BM13620" s="138"/>
    </row>
    <row r="13621" spans="62:65" ht="13" thickBot="1">
      <c r="BJ13621" s="138"/>
      <c r="BK13621" s="138"/>
      <c r="BL13621" s="138"/>
      <c r="BM13621" s="138"/>
    </row>
    <row r="13622" spans="62:65" ht="13" thickBot="1">
      <c r="BJ13622" s="138"/>
      <c r="BK13622" s="138"/>
      <c r="BL13622" s="138"/>
      <c r="BM13622" s="138"/>
    </row>
    <row r="13623" spans="62:65" ht="13" thickBot="1">
      <c r="BJ13623" s="138"/>
      <c r="BK13623" s="138"/>
      <c r="BL13623" s="138"/>
      <c r="BM13623" s="138"/>
    </row>
    <row r="13624" spans="62:65" ht="13" thickBot="1">
      <c r="BJ13624" s="138"/>
      <c r="BK13624" s="138"/>
      <c r="BL13624" s="138"/>
      <c r="BM13624" s="138"/>
    </row>
    <row r="13625" spans="62:65" ht="13" thickBot="1">
      <c r="BJ13625" s="138"/>
      <c r="BK13625" s="138"/>
      <c r="BL13625" s="138"/>
      <c r="BM13625" s="138"/>
    </row>
    <row r="13626" spans="62:65" ht="13" thickBot="1">
      <c r="BJ13626" s="138"/>
      <c r="BK13626" s="138"/>
      <c r="BL13626" s="138"/>
      <c r="BM13626" s="138"/>
    </row>
    <row r="13627" spans="62:65" ht="13" thickBot="1">
      <c r="BJ13627" s="138"/>
      <c r="BK13627" s="138"/>
      <c r="BL13627" s="138"/>
      <c r="BM13627" s="138"/>
    </row>
    <row r="13628" spans="62:65" ht="13" thickBot="1">
      <c r="BJ13628" s="138"/>
      <c r="BK13628" s="138"/>
      <c r="BL13628" s="138"/>
      <c r="BM13628" s="138"/>
    </row>
    <row r="13629" spans="62:65" ht="13" thickBot="1">
      <c r="BJ13629" s="138"/>
      <c r="BK13629" s="138"/>
      <c r="BL13629" s="138"/>
      <c r="BM13629" s="138"/>
    </row>
    <row r="13630" spans="62:65" ht="13" thickBot="1">
      <c r="BJ13630" s="138"/>
      <c r="BK13630" s="138"/>
      <c r="BL13630" s="138"/>
      <c r="BM13630" s="138"/>
    </row>
    <row r="13631" spans="62:65" ht="13" thickBot="1">
      <c r="BJ13631" s="138"/>
      <c r="BK13631" s="138"/>
      <c r="BL13631" s="138"/>
      <c r="BM13631" s="138"/>
    </row>
    <row r="13632" spans="62:65" ht="13" thickBot="1">
      <c r="BJ13632" s="138"/>
      <c r="BK13632" s="138"/>
      <c r="BL13632" s="138"/>
      <c r="BM13632" s="138"/>
    </row>
    <row r="13633" spans="62:65" ht="13" thickBot="1">
      <c r="BJ13633" s="138"/>
      <c r="BK13633" s="138"/>
      <c r="BL13633" s="138"/>
      <c r="BM13633" s="138"/>
    </row>
    <row r="13634" spans="62:65" ht="13" thickBot="1">
      <c r="BJ13634" s="138"/>
      <c r="BK13634" s="138"/>
      <c r="BL13634" s="138"/>
      <c r="BM13634" s="138"/>
    </row>
    <row r="13635" spans="62:65" ht="13" thickBot="1">
      <c r="BJ13635" s="138"/>
      <c r="BK13635" s="138"/>
      <c r="BL13635" s="138"/>
      <c r="BM13635" s="138"/>
    </row>
    <row r="13636" spans="62:65" ht="13" thickBot="1">
      <c r="BJ13636" s="138"/>
      <c r="BK13636" s="138"/>
      <c r="BL13636" s="138"/>
      <c r="BM13636" s="138"/>
    </row>
    <row r="13637" spans="62:65" ht="13" thickBot="1">
      <c r="BJ13637" s="138"/>
      <c r="BK13637" s="138"/>
      <c r="BL13637" s="138"/>
      <c r="BM13637" s="138"/>
    </row>
    <row r="13638" spans="62:65" ht="13" thickBot="1">
      <c r="BJ13638" s="138"/>
      <c r="BK13638" s="138"/>
      <c r="BL13638" s="138"/>
      <c r="BM13638" s="138"/>
    </row>
    <row r="13639" spans="62:65" ht="13" thickBot="1">
      <c r="BJ13639" s="138"/>
      <c r="BK13639" s="138"/>
      <c r="BL13639" s="138"/>
      <c r="BM13639" s="138"/>
    </row>
    <row r="13640" spans="62:65" ht="13" thickBot="1">
      <c r="BJ13640" s="138"/>
      <c r="BK13640" s="138"/>
      <c r="BL13640" s="138"/>
      <c r="BM13640" s="138"/>
    </row>
    <row r="13641" spans="62:65" ht="13" thickBot="1">
      <c r="BJ13641" s="138"/>
      <c r="BK13641" s="138"/>
      <c r="BL13641" s="138"/>
      <c r="BM13641" s="138"/>
    </row>
    <row r="13642" spans="62:65" ht="13" thickBot="1">
      <c r="BJ13642" s="138"/>
      <c r="BK13642" s="138"/>
      <c r="BL13642" s="138"/>
      <c r="BM13642" s="138"/>
    </row>
    <row r="13643" spans="62:65" ht="13" thickBot="1">
      <c r="BJ13643" s="138"/>
      <c r="BK13643" s="138"/>
      <c r="BL13643" s="138"/>
      <c r="BM13643" s="138"/>
    </row>
    <row r="13644" spans="62:65" ht="13" thickBot="1">
      <c r="BJ13644" s="138"/>
      <c r="BK13644" s="138"/>
      <c r="BL13644" s="138"/>
      <c r="BM13644" s="138"/>
    </row>
    <row r="13645" spans="62:65" ht="13" thickBot="1">
      <c r="BJ13645" s="138"/>
      <c r="BK13645" s="138"/>
      <c r="BL13645" s="138"/>
      <c r="BM13645" s="138"/>
    </row>
    <row r="13646" spans="62:65" ht="13" thickBot="1">
      <c r="BJ13646" s="138"/>
      <c r="BK13646" s="138"/>
      <c r="BL13646" s="138"/>
      <c r="BM13646" s="138"/>
    </row>
    <row r="13647" spans="62:65" ht="13" thickBot="1">
      <c r="BJ13647" s="138"/>
      <c r="BK13647" s="138"/>
      <c r="BL13647" s="138"/>
      <c r="BM13647" s="138"/>
    </row>
    <row r="13648" spans="62:65" ht="13" thickBot="1">
      <c r="BJ13648" s="138"/>
      <c r="BK13648" s="138"/>
      <c r="BL13648" s="138"/>
      <c r="BM13648" s="138"/>
    </row>
    <row r="13649" spans="62:65" ht="13" thickBot="1">
      <c r="BJ13649" s="138"/>
      <c r="BK13649" s="138"/>
      <c r="BL13649" s="138"/>
      <c r="BM13649" s="138"/>
    </row>
    <row r="13650" spans="62:65" ht="13" thickBot="1">
      <c r="BJ13650" s="138"/>
      <c r="BK13650" s="138"/>
      <c r="BL13650" s="138"/>
      <c r="BM13650" s="138"/>
    </row>
    <row r="13651" spans="62:65" ht="13" thickBot="1">
      <c r="BJ13651" s="138"/>
      <c r="BK13651" s="138"/>
      <c r="BL13651" s="138"/>
      <c r="BM13651" s="138"/>
    </row>
    <row r="13652" spans="62:65" ht="13" thickBot="1">
      <c r="BJ13652" s="138"/>
      <c r="BK13652" s="138"/>
      <c r="BL13652" s="138"/>
      <c r="BM13652" s="138"/>
    </row>
    <row r="13653" spans="62:65" ht="13" thickBot="1">
      <c r="BJ13653" s="138"/>
      <c r="BK13653" s="138"/>
      <c r="BL13653" s="138"/>
      <c r="BM13653" s="138"/>
    </row>
    <row r="13654" spans="62:65" ht="13" thickBot="1">
      <c r="BJ13654" s="138"/>
      <c r="BK13654" s="138"/>
      <c r="BL13654" s="138"/>
      <c r="BM13654" s="138"/>
    </row>
    <row r="13655" spans="62:65" ht="13" thickBot="1">
      <c r="BJ13655" s="138"/>
      <c r="BK13655" s="138"/>
      <c r="BL13655" s="138"/>
      <c r="BM13655" s="138"/>
    </row>
    <row r="13656" spans="62:65" ht="13" thickBot="1">
      <c r="BJ13656" s="138"/>
      <c r="BK13656" s="138"/>
      <c r="BL13656" s="138"/>
      <c r="BM13656" s="138"/>
    </row>
    <row r="13657" spans="62:65" ht="13" thickBot="1">
      <c r="BJ13657" s="138"/>
      <c r="BK13657" s="138"/>
      <c r="BL13657" s="138"/>
      <c r="BM13657" s="138"/>
    </row>
    <row r="13658" spans="62:65" ht="13" thickBot="1">
      <c r="BJ13658" s="138"/>
      <c r="BK13658" s="138"/>
      <c r="BL13658" s="138"/>
      <c r="BM13658" s="138"/>
    </row>
    <row r="13659" spans="62:65" ht="13" thickBot="1">
      <c r="BJ13659" s="138"/>
      <c r="BK13659" s="138"/>
      <c r="BL13659" s="138"/>
      <c r="BM13659" s="138"/>
    </row>
    <row r="13660" spans="62:65" ht="13" thickBot="1">
      <c r="BJ13660" s="138"/>
      <c r="BK13660" s="138"/>
      <c r="BL13660" s="138"/>
      <c r="BM13660" s="138"/>
    </row>
    <row r="13661" spans="62:65" ht="13" thickBot="1">
      <c r="BJ13661" s="138"/>
      <c r="BK13661" s="138"/>
      <c r="BL13661" s="138"/>
      <c r="BM13661" s="138"/>
    </row>
    <row r="13662" spans="62:65" ht="13" thickBot="1">
      <c r="BJ13662" s="138"/>
      <c r="BK13662" s="138"/>
      <c r="BL13662" s="138"/>
      <c r="BM13662" s="138"/>
    </row>
    <row r="13663" spans="62:65" ht="13" thickBot="1">
      <c r="BJ13663" s="138"/>
      <c r="BK13663" s="138"/>
      <c r="BL13663" s="138"/>
      <c r="BM13663" s="138"/>
    </row>
    <row r="13664" spans="62:65" ht="13" thickBot="1">
      <c r="BJ13664" s="138"/>
      <c r="BK13664" s="138"/>
      <c r="BL13664" s="138"/>
      <c r="BM13664" s="138"/>
    </row>
    <row r="13665" spans="62:65" ht="13" thickBot="1">
      <c r="BJ13665" s="138"/>
      <c r="BK13665" s="138"/>
      <c r="BL13665" s="138"/>
      <c r="BM13665" s="138"/>
    </row>
    <row r="13666" spans="62:65" ht="13" thickBot="1">
      <c r="BJ13666" s="138"/>
      <c r="BK13666" s="138"/>
      <c r="BL13666" s="138"/>
      <c r="BM13666" s="138"/>
    </row>
    <row r="13667" spans="62:65" ht="13" thickBot="1">
      <c r="BJ13667" s="138"/>
      <c r="BK13667" s="138"/>
      <c r="BL13667" s="138"/>
      <c r="BM13667" s="138"/>
    </row>
    <row r="13668" spans="62:65" ht="13" thickBot="1">
      <c r="BJ13668" s="138"/>
      <c r="BK13668" s="138"/>
      <c r="BL13668" s="138"/>
      <c r="BM13668" s="138"/>
    </row>
    <row r="13669" spans="62:65" ht="13" thickBot="1">
      <c r="BJ13669" s="138"/>
      <c r="BK13669" s="138"/>
      <c r="BL13669" s="138"/>
      <c r="BM13669" s="138"/>
    </row>
    <row r="13670" spans="62:65" ht="13" thickBot="1">
      <c r="BJ13670" s="138"/>
      <c r="BK13670" s="138"/>
      <c r="BL13670" s="138"/>
      <c r="BM13670" s="138"/>
    </row>
    <row r="13671" spans="62:65" ht="13" thickBot="1">
      <c r="BJ13671" s="138"/>
      <c r="BK13671" s="138"/>
      <c r="BL13671" s="138"/>
      <c r="BM13671" s="138"/>
    </row>
    <row r="13672" spans="62:65" ht="13" thickBot="1">
      <c r="BJ13672" s="138"/>
      <c r="BK13672" s="138"/>
      <c r="BL13672" s="138"/>
      <c r="BM13672" s="138"/>
    </row>
    <row r="13673" spans="62:65" ht="13" thickBot="1">
      <c r="BJ13673" s="138"/>
      <c r="BK13673" s="138"/>
      <c r="BL13673" s="138"/>
      <c r="BM13673" s="138"/>
    </row>
    <row r="13674" spans="62:65" ht="13" thickBot="1">
      <c r="BJ13674" s="138"/>
      <c r="BK13674" s="138"/>
      <c r="BL13674" s="138"/>
      <c r="BM13674" s="138"/>
    </row>
    <row r="13675" spans="62:65" ht="13" thickBot="1">
      <c r="BJ13675" s="138"/>
      <c r="BK13675" s="138"/>
      <c r="BL13675" s="138"/>
      <c r="BM13675" s="138"/>
    </row>
    <row r="13676" spans="62:65" ht="13" thickBot="1">
      <c r="BJ13676" s="138"/>
      <c r="BK13676" s="138"/>
      <c r="BL13676" s="138"/>
      <c r="BM13676" s="138"/>
    </row>
    <row r="13677" spans="62:65" ht="13" thickBot="1">
      <c r="BJ13677" s="138"/>
      <c r="BK13677" s="138"/>
      <c r="BL13677" s="138"/>
      <c r="BM13677" s="138"/>
    </row>
    <row r="13678" spans="62:65" ht="13" thickBot="1">
      <c r="BJ13678" s="138"/>
      <c r="BK13678" s="138"/>
      <c r="BL13678" s="138"/>
      <c r="BM13678" s="138"/>
    </row>
    <row r="13679" spans="62:65" ht="13" thickBot="1">
      <c r="BJ13679" s="138"/>
      <c r="BK13679" s="138"/>
      <c r="BL13679" s="138"/>
      <c r="BM13679" s="138"/>
    </row>
    <row r="13680" spans="62:65" ht="13" thickBot="1">
      <c r="BJ13680" s="138"/>
      <c r="BK13680" s="138"/>
      <c r="BL13680" s="138"/>
      <c r="BM13680" s="138"/>
    </row>
    <row r="13681" spans="62:65" ht="13" thickBot="1">
      <c r="BJ13681" s="138"/>
      <c r="BK13681" s="138"/>
      <c r="BL13681" s="138"/>
      <c r="BM13681" s="138"/>
    </row>
    <row r="13682" spans="62:65" ht="13" thickBot="1">
      <c r="BJ13682" s="138"/>
      <c r="BK13682" s="138"/>
      <c r="BL13682" s="138"/>
      <c r="BM13682" s="138"/>
    </row>
    <row r="13683" spans="62:65" ht="13" thickBot="1">
      <c r="BJ13683" s="138"/>
      <c r="BK13683" s="138"/>
      <c r="BL13683" s="138"/>
      <c r="BM13683" s="138"/>
    </row>
    <row r="13684" spans="62:65" ht="13" thickBot="1">
      <c r="BJ13684" s="138"/>
      <c r="BK13684" s="138"/>
      <c r="BL13684" s="138"/>
      <c r="BM13684" s="138"/>
    </row>
    <row r="13685" spans="62:65" ht="13" thickBot="1">
      <c r="BJ13685" s="138"/>
      <c r="BK13685" s="138"/>
      <c r="BL13685" s="138"/>
      <c r="BM13685" s="138"/>
    </row>
    <row r="13686" spans="62:65" ht="13" thickBot="1">
      <c r="BJ13686" s="138"/>
      <c r="BK13686" s="138"/>
      <c r="BL13686" s="138"/>
      <c r="BM13686" s="138"/>
    </row>
    <row r="13687" spans="62:65" ht="13" thickBot="1">
      <c r="BJ13687" s="138"/>
      <c r="BK13687" s="138"/>
      <c r="BL13687" s="138"/>
      <c r="BM13687" s="138"/>
    </row>
    <row r="13688" spans="62:65" ht="13" thickBot="1">
      <c r="BJ13688" s="138"/>
      <c r="BK13688" s="138"/>
      <c r="BL13688" s="138"/>
      <c r="BM13688" s="138"/>
    </row>
    <row r="13689" spans="62:65" ht="13" thickBot="1">
      <c r="BJ13689" s="138"/>
      <c r="BK13689" s="138"/>
      <c r="BL13689" s="138"/>
      <c r="BM13689" s="138"/>
    </row>
    <row r="13690" spans="62:65" ht="13" thickBot="1">
      <c r="BJ13690" s="138"/>
      <c r="BK13690" s="138"/>
      <c r="BL13690" s="138"/>
      <c r="BM13690" s="138"/>
    </row>
    <row r="13691" spans="62:65" ht="13" thickBot="1">
      <c r="BJ13691" s="138"/>
      <c r="BK13691" s="138"/>
      <c r="BL13691" s="138"/>
      <c r="BM13691" s="138"/>
    </row>
    <row r="13692" spans="62:65" ht="13" thickBot="1">
      <c r="BJ13692" s="138"/>
      <c r="BK13692" s="138"/>
      <c r="BL13692" s="138"/>
      <c r="BM13692" s="138"/>
    </row>
    <row r="13693" spans="62:65" ht="13" thickBot="1">
      <c r="BJ13693" s="138"/>
      <c r="BK13693" s="138"/>
      <c r="BL13693" s="138"/>
      <c r="BM13693" s="138"/>
    </row>
    <row r="13694" spans="62:65" ht="13" thickBot="1">
      <c r="BJ13694" s="138"/>
      <c r="BK13694" s="138"/>
      <c r="BL13694" s="138"/>
      <c r="BM13694" s="138"/>
    </row>
    <row r="13695" spans="62:65" ht="13" thickBot="1">
      <c r="BJ13695" s="138"/>
      <c r="BK13695" s="138"/>
      <c r="BL13695" s="138"/>
      <c r="BM13695" s="138"/>
    </row>
    <row r="13696" spans="62:65" ht="13" thickBot="1">
      <c r="BJ13696" s="138"/>
      <c r="BK13696" s="138"/>
      <c r="BL13696" s="138"/>
      <c r="BM13696" s="138"/>
    </row>
    <row r="13697" spans="62:65" ht="13" thickBot="1">
      <c r="BJ13697" s="138"/>
      <c r="BK13697" s="138"/>
      <c r="BL13697" s="138"/>
      <c r="BM13697" s="138"/>
    </row>
    <row r="13698" spans="62:65" ht="13" thickBot="1">
      <c r="BJ13698" s="138"/>
      <c r="BK13698" s="138"/>
      <c r="BL13698" s="138"/>
      <c r="BM13698" s="138"/>
    </row>
    <row r="13699" spans="62:65" ht="13" thickBot="1">
      <c r="BJ13699" s="138"/>
      <c r="BK13699" s="138"/>
      <c r="BL13699" s="138"/>
      <c r="BM13699" s="138"/>
    </row>
    <row r="13700" spans="62:65" ht="13" thickBot="1">
      <c r="BJ13700" s="138"/>
      <c r="BK13700" s="138"/>
      <c r="BL13700" s="138"/>
      <c r="BM13700" s="138"/>
    </row>
    <row r="13701" spans="62:65" ht="13" thickBot="1">
      <c r="BJ13701" s="138"/>
      <c r="BK13701" s="138"/>
      <c r="BL13701" s="138"/>
      <c r="BM13701" s="138"/>
    </row>
    <row r="13702" spans="62:65" ht="13" thickBot="1">
      <c r="BJ13702" s="138"/>
      <c r="BK13702" s="138"/>
      <c r="BL13702" s="138"/>
      <c r="BM13702" s="138"/>
    </row>
    <row r="13703" spans="62:65" ht="13" thickBot="1">
      <c r="BJ13703" s="138"/>
      <c r="BK13703" s="138"/>
      <c r="BL13703" s="138"/>
      <c r="BM13703" s="138"/>
    </row>
    <row r="13704" spans="62:65" ht="13" thickBot="1">
      <c r="BJ13704" s="138"/>
      <c r="BK13704" s="138"/>
      <c r="BL13704" s="138"/>
      <c r="BM13704" s="138"/>
    </row>
    <row r="13705" spans="62:65" ht="13" thickBot="1">
      <c r="BJ13705" s="138"/>
      <c r="BK13705" s="138"/>
      <c r="BL13705" s="138"/>
      <c r="BM13705" s="138"/>
    </row>
    <row r="13706" spans="62:65" ht="13" thickBot="1">
      <c r="BJ13706" s="138"/>
      <c r="BK13706" s="138"/>
      <c r="BL13706" s="138"/>
      <c r="BM13706" s="138"/>
    </row>
    <row r="13707" spans="62:65" ht="13" thickBot="1">
      <c r="BJ13707" s="138"/>
      <c r="BK13707" s="138"/>
      <c r="BL13707" s="138"/>
      <c r="BM13707" s="138"/>
    </row>
    <row r="13708" spans="62:65" ht="13" thickBot="1">
      <c r="BJ13708" s="138"/>
      <c r="BK13708" s="138"/>
      <c r="BL13708" s="138"/>
      <c r="BM13708" s="138"/>
    </row>
    <row r="13709" spans="62:65" ht="13" thickBot="1">
      <c r="BJ13709" s="138"/>
      <c r="BK13709" s="138"/>
      <c r="BL13709" s="138"/>
      <c r="BM13709" s="138"/>
    </row>
    <row r="13710" spans="62:65" ht="13" thickBot="1">
      <c r="BJ13710" s="138"/>
      <c r="BK13710" s="138"/>
      <c r="BL13710" s="138"/>
      <c r="BM13710" s="138"/>
    </row>
    <row r="13711" spans="62:65" ht="13" thickBot="1">
      <c r="BJ13711" s="138"/>
      <c r="BK13711" s="138"/>
      <c r="BL13711" s="138"/>
      <c r="BM13711" s="138"/>
    </row>
    <row r="13712" spans="62:65" ht="13" thickBot="1">
      <c r="BJ13712" s="138"/>
      <c r="BK13712" s="138"/>
      <c r="BL13712" s="138"/>
      <c r="BM13712" s="138"/>
    </row>
    <row r="13713" spans="62:65" ht="13" thickBot="1">
      <c r="BJ13713" s="138"/>
      <c r="BK13713" s="138"/>
      <c r="BL13713" s="138"/>
      <c r="BM13713" s="138"/>
    </row>
    <row r="13714" spans="62:65" ht="13" thickBot="1">
      <c r="BJ13714" s="138"/>
      <c r="BK13714" s="138"/>
      <c r="BL13714" s="138"/>
      <c r="BM13714" s="138"/>
    </row>
    <row r="13715" spans="62:65" ht="13" thickBot="1">
      <c r="BJ13715" s="138"/>
      <c r="BK13715" s="138"/>
      <c r="BL13715" s="138"/>
      <c r="BM13715" s="138"/>
    </row>
    <row r="13716" spans="62:65" ht="13" thickBot="1">
      <c r="BJ13716" s="138"/>
      <c r="BK13716" s="138"/>
      <c r="BL13716" s="138"/>
      <c r="BM13716" s="138"/>
    </row>
    <row r="13717" spans="62:65" ht="13" thickBot="1">
      <c r="BJ13717" s="138"/>
      <c r="BK13717" s="138"/>
      <c r="BL13717" s="138"/>
      <c r="BM13717" s="138"/>
    </row>
    <row r="13718" spans="62:65" ht="13" thickBot="1">
      <c r="BJ13718" s="138"/>
      <c r="BK13718" s="138"/>
      <c r="BL13718" s="138"/>
      <c r="BM13718" s="138"/>
    </row>
    <row r="13719" spans="62:65" ht="13" thickBot="1">
      <c r="BJ13719" s="138"/>
      <c r="BK13719" s="138"/>
      <c r="BL13719" s="138"/>
      <c r="BM13719" s="138"/>
    </row>
    <row r="13720" spans="62:65" ht="13" thickBot="1">
      <c r="BJ13720" s="138"/>
      <c r="BK13720" s="138"/>
      <c r="BL13720" s="138"/>
      <c r="BM13720" s="138"/>
    </row>
    <row r="13721" spans="62:65" ht="13" thickBot="1">
      <c r="BJ13721" s="138"/>
      <c r="BK13721" s="138"/>
      <c r="BL13721" s="138"/>
      <c r="BM13721" s="138"/>
    </row>
    <row r="13722" spans="62:65" ht="13" thickBot="1">
      <c r="BJ13722" s="138"/>
      <c r="BK13722" s="138"/>
      <c r="BL13722" s="138"/>
      <c r="BM13722" s="138"/>
    </row>
    <row r="13723" spans="62:65" ht="13" thickBot="1">
      <c r="BJ13723" s="138"/>
      <c r="BK13723" s="138"/>
      <c r="BL13723" s="138"/>
      <c r="BM13723" s="138"/>
    </row>
    <row r="13724" spans="62:65" ht="13" thickBot="1">
      <c r="BJ13724" s="138"/>
      <c r="BK13724" s="138"/>
      <c r="BL13724" s="138"/>
      <c r="BM13724" s="138"/>
    </row>
    <row r="13725" spans="62:65" ht="13" thickBot="1">
      <c r="BJ13725" s="138"/>
      <c r="BK13725" s="138"/>
      <c r="BL13725" s="138"/>
      <c r="BM13725" s="138"/>
    </row>
    <row r="13726" spans="62:65" ht="13" thickBot="1">
      <c r="BJ13726" s="138"/>
      <c r="BK13726" s="138"/>
      <c r="BL13726" s="138"/>
      <c r="BM13726" s="138"/>
    </row>
    <row r="13727" spans="62:65" ht="13" thickBot="1">
      <c r="BJ13727" s="138"/>
      <c r="BK13727" s="138"/>
      <c r="BL13727" s="138"/>
      <c r="BM13727" s="138"/>
    </row>
    <row r="13728" spans="62:65" ht="13" thickBot="1">
      <c r="BJ13728" s="138"/>
      <c r="BK13728" s="138"/>
      <c r="BL13728" s="138"/>
      <c r="BM13728" s="138"/>
    </row>
    <row r="13729" spans="62:65" ht="13" thickBot="1">
      <c r="BJ13729" s="138"/>
      <c r="BK13729" s="138"/>
      <c r="BL13729" s="138"/>
      <c r="BM13729" s="138"/>
    </row>
    <row r="13730" spans="62:65" ht="13" thickBot="1">
      <c r="BJ13730" s="138"/>
      <c r="BK13730" s="138"/>
      <c r="BL13730" s="138"/>
      <c r="BM13730" s="138"/>
    </row>
    <row r="13731" spans="62:65" ht="13" thickBot="1">
      <c r="BJ13731" s="138"/>
      <c r="BK13731" s="138"/>
      <c r="BL13731" s="138"/>
      <c r="BM13731" s="138"/>
    </row>
    <row r="13732" spans="62:65" ht="13" thickBot="1">
      <c r="BJ13732" s="138"/>
      <c r="BK13732" s="138"/>
      <c r="BL13732" s="138"/>
      <c r="BM13732" s="138"/>
    </row>
    <row r="13733" spans="62:65" ht="13" thickBot="1">
      <c r="BJ13733" s="138"/>
      <c r="BK13733" s="138"/>
      <c r="BL13733" s="138"/>
      <c r="BM13733" s="138"/>
    </row>
    <row r="13734" spans="62:65" ht="13" thickBot="1">
      <c r="BJ13734" s="138"/>
      <c r="BK13734" s="138"/>
      <c r="BL13734" s="138"/>
      <c r="BM13734" s="138"/>
    </row>
    <row r="13735" spans="62:65" ht="13" thickBot="1">
      <c r="BJ13735" s="138"/>
      <c r="BK13735" s="138"/>
      <c r="BL13735" s="138"/>
      <c r="BM13735" s="138"/>
    </row>
    <row r="13736" spans="62:65" ht="13" thickBot="1">
      <c r="BJ13736" s="138"/>
      <c r="BK13736" s="138"/>
      <c r="BL13736" s="138"/>
      <c r="BM13736" s="138"/>
    </row>
    <row r="13737" spans="62:65" ht="13" thickBot="1">
      <c r="BJ13737" s="138"/>
      <c r="BK13737" s="138"/>
      <c r="BL13737" s="138"/>
      <c r="BM13737" s="138"/>
    </row>
    <row r="13738" spans="62:65" ht="13" thickBot="1">
      <c r="BJ13738" s="138"/>
      <c r="BK13738" s="138"/>
      <c r="BL13738" s="138"/>
      <c r="BM13738" s="138"/>
    </row>
    <row r="13739" spans="62:65" ht="13" thickBot="1">
      <c r="BJ13739" s="138"/>
      <c r="BK13739" s="138"/>
      <c r="BL13739" s="138"/>
      <c r="BM13739" s="138"/>
    </row>
    <row r="13740" spans="62:65" ht="13" thickBot="1">
      <c r="BJ13740" s="138"/>
      <c r="BK13740" s="138"/>
      <c r="BL13740" s="138"/>
      <c r="BM13740" s="138"/>
    </row>
    <row r="13741" spans="62:65" ht="13" thickBot="1">
      <c r="BJ13741" s="138"/>
      <c r="BK13741" s="138"/>
      <c r="BL13741" s="138"/>
      <c r="BM13741" s="138"/>
    </row>
    <row r="13742" spans="62:65" ht="13" thickBot="1">
      <c r="BJ13742" s="138"/>
      <c r="BK13742" s="138"/>
      <c r="BL13742" s="138"/>
      <c r="BM13742" s="138"/>
    </row>
    <row r="13743" spans="62:65" ht="13" thickBot="1">
      <c r="BJ13743" s="138"/>
      <c r="BK13743" s="138"/>
      <c r="BL13743" s="138"/>
      <c r="BM13743" s="138"/>
    </row>
    <row r="13744" spans="62:65" ht="13" thickBot="1">
      <c r="BJ13744" s="138"/>
      <c r="BK13744" s="138"/>
      <c r="BL13744" s="138"/>
      <c r="BM13744" s="138"/>
    </row>
    <row r="13745" spans="62:65" ht="13" thickBot="1">
      <c r="BJ13745" s="138"/>
      <c r="BK13745" s="138"/>
      <c r="BL13745" s="138"/>
      <c r="BM13745" s="138"/>
    </row>
    <row r="13746" spans="62:65" ht="13" thickBot="1">
      <c r="BJ13746" s="138"/>
      <c r="BK13746" s="138"/>
      <c r="BL13746" s="138"/>
      <c r="BM13746" s="138"/>
    </row>
    <row r="13747" spans="62:65" ht="13" thickBot="1">
      <c r="BJ13747" s="138"/>
      <c r="BK13747" s="138"/>
      <c r="BL13747" s="138"/>
      <c r="BM13747" s="138"/>
    </row>
    <row r="13748" spans="62:65" ht="13" thickBot="1">
      <c r="BJ13748" s="138"/>
      <c r="BK13748" s="138"/>
      <c r="BL13748" s="138"/>
      <c r="BM13748" s="138"/>
    </row>
    <row r="13749" spans="62:65" ht="13" thickBot="1">
      <c r="BJ13749" s="138"/>
      <c r="BK13749" s="138"/>
      <c r="BL13749" s="138"/>
      <c r="BM13749" s="138"/>
    </row>
    <row r="13750" spans="62:65" ht="13" thickBot="1">
      <c r="BJ13750" s="138"/>
      <c r="BK13750" s="138"/>
      <c r="BL13750" s="138"/>
      <c r="BM13750" s="138"/>
    </row>
    <row r="13751" spans="62:65" ht="13" thickBot="1">
      <c r="BJ13751" s="138"/>
      <c r="BK13751" s="138"/>
      <c r="BL13751" s="138"/>
      <c r="BM13751" s="138"/>
    </row>
    <row r="13752" spans="62:65" ht="13" thickBot="1">
      <c r="BJ13752" s="138"/>
      <c r="BK13752" s="138"/>
      <c r="BL13752" s="138"/>
      <c r="BM13752" s="138"/>
    </row>
    <row r="13753" spans="62:65" ht="13" thickBot="1">
      <c r="BJ13753" s="138"/>
      <c r="BK13753" s="138"/>
      <c r="BL13753" s="138"/>
      <c r="BM13753" s="138"/>
    </row>
    <row r="13754" spans="62:65" ht="13" thickBot="1">
      <c r="BJ13754" s="138"/>
      <c r="BK13754" s="138"/>
      <c r="BL13754" s="138"/>
      <c r="BM13754" s="138"/>
    </row>
    <row r="13755" spans="62:65" ht="13" thickBot="1">
      <c r="BJ13755" s="138"/>
      <c r="BK13755" s="138"/>
      <c r="BL13755" s="138"/>
      <c r="BM13755" s="138"/>
    </row>
    <row r="13756" spans="62:65" ht="13" thickBot="1">
      <c r="BJ13756" s="138"/>
      <c r="BK13756" s="138"/>
      <c r="BL13756" s="138"/>
      <c r="BM13756" s="138"/>
    </row>
    <row r="13757" spans="62:65" ht="13" thickBot="1">
      <c r="BJ13757" s="138"/>
      <c r="BK13757" s="138"/>
      <c r="BL13757" s="138"/>
      <c r="BM13757" s="138"/>
    </row>
    <row r="13758" spans="62:65" ht="13" thickBot="1">
      <c r="BJ13758" s="138"/>
      <c r="BK13758" s="138"/>
      <c r="BL13758" s="138"/>
      <c r="BM13758" s="138"/>
    </row>
    <row r="13759" spans="62:65" ht="13" thickBot="1">
      <c r="BJ13759" s="138"/>
      <c r="BK13759" s="138"/>
      <c r="BL13759" s="138"/>
      <c r="BM13759" s="138"/>
    </row>
    <row r="13760" spans="62:65" ht="13" thickBot="1">
      <c r="BJ13760" s="138"/>
      <c r="BK13760" s="138"/>
      <c r="BL13760" s="138"/>
      <c r="BM13760" s="138"/>
    </row>
    <row r="13761" spans="62:65" ht="13" thickBot="1">
      <c r="BJ13761" s="138"/>
      <c r="BK13761" s="138"/>
      <c r="BL13761" s="138"/>
      <c r="BM13761" s="138"/>
    </row>
    <row r="13762" spans="62:65" ht="13" thickBot="1">
      <c r="BJ13762" s="138"/>
      <c r="BK13762" s="138"/>
      <c r="BL13762" s="138"/>
      <c r="BM13762" s="138"/>
    </row>
    <row r="13763" spans="62:65" ht="13" thickBot="1">
      <c r="BJ13763" s="138"/>
      <c r="BK13763" s="138"/>
      <c r="BL13763" s="138"/>
      <c r="BM13763" s="138"/>
    </row>
    <row r="13764" spans="62:65" ht="13" thickBot="1">
      <c r="BJ13764" s="138"/>
      <c r="BK13764" s="138"/>
      <c r="BL13764" s="138"/>
      <c r="BM13764" s="138"/>
    </row>
    <row r="13765" spans="62:65" ht="13" thickBot="1">
      <c r="BJ13765" s="138"/>
      <c r="BK13765" s="138"/>
      <c r="BL13765" s="138"/>
      <c r="BM13765" s="138"/>
    </row>
    <row r="13766" spans="62:65" ht="13" thickBot="1">
      <c r="BJ13766" s="138"/>
      <c r="BK13766" s="138"/>
      <c r="BL13766" s="138"/>
      <c r="BM13766" s="138"/>
    </row>
    <row r="13767" spans="62:65" ht="13" thickBot="1">
      <c r="BJ13767" s="138"/>
      <c r="BK13767" s="138"/>
      <c r="BL13767" s="138"/>
      <c r="BM13767" s="138"/>
    </row>
    <row r="13768" spans="62:65" ht="13" thickBot="1">
      <c r="BJ13768" s="138"/>
      <c r="BK13768" s="138"/>
      <c r="BL13768" s="138"/>
      <c r="BM13768" s="138"/>
    </row>
    <row r="13769" spans="62:65" ht="13" thickBot="1">
      <c r="BJ13769" s="138"/>
      <c r="BK13769" s="138"/>
      <c r="BL13769" s="138"/>
      <c r="BM13769" s="138"/>
    </row>
    <row r="13770" spans="62:65" ht="13" thickBot="1">
      <c r="BJ13770" s="138"/>
      <c r="BK13770" s="138"/>
      <c r="BL13770" s="138"/>
      <c r="BM13770" s="138"/>
    </row>
    <row r="13771" spans="62:65" ht="13" thickBot="1">
      <c r="BJ13771" s="138"/>
      <c r="BK13771" s="138"/>
      <c r="BL13771" s="138"/>
      <c r="BM13771" s="138"/>
    </row>
    <row r="13772" spans="62:65" ht="13" thickBot="1">
      <c r="BJ13772" s="138"/>
      <c r="BK13772" s="138"/>
      <c r="BL13772" s="138"/>
      <c r="BM13772" s="138"/>
    </row>
    <row r="13773" spans="62:65" ht="13" thickBot="1">
      <c r="BJ13773" s="138"/>
      <c r="BK13773" s="138"/>
      <c r="BL13773" s="138"/>
      <c r="BM13773" s="138"/>
    </row>
    <row r="13774" spans="62:65" ht="13" thickBot="1">
      <c r="BJ13774" s="138"/>
      <c r="BK13774" s="138"/>
      <c r="BL13774" s="138"/>
      <c r="BM13774" s="138"/>
    </row>
    <row r="13775" spans="62:65" ht="13" thickBot="1">
      <c r="BJ13775" s="138"/>
      <c r="BK13775" s="138"/>
      <c r="BL13775" s="138"/>
      <c r="BM13775" s="138"/>
    </row>
    <row r="13776" spans="62:65" ht="13" thickBot="1">
      <c r="BJ13776" s="138"/>
      <c r="BK13776" s="138"/>
      <c r="BL13776" s="138"/>
      <c r="BM13776" s="138"/>
    </row>
    <row r="13777" spans="62:65" ht="13" thickBot="1">
      <c r="BJ13777" s="138"/>
      <c r="BK13777" s="138"/>
      <c r="BL13777" s="138"/>
      <c r="BM13777" s="138"/>
    </row>
    <row r="13778" spans="62:65" ht="13" thickBot="1">
      <c r="BJ13778" s="138"/>
      <c r="BK13778" s="138"/>
      <c r="BL13778" s="138"/>
      <c r="BM13778" s="138"/>
    </row>
    <row r="13779" spans="62:65" ht="13" thickBot="1">
      <c r="BJ13779" s="138"/>
      <c r="BK13779" s="138"/>
      <c r="BL13779" s="138"/>
      <c r="BM13779" s="138"/>
    </row>
    <row r="13780" spans="62:65" ht="13" thickBot="1">
      <c r="BJ13780" s="138"/>
      <c r="BK13780" s="138"/>
      <c r="BL13780" s="138"/>
      <c r="BM13780" s="138"/>
    </row>
    <row r="13781" spans="62:65" ht="13" thickBot="1">
      <c r="BJ13781" s="138"/>
      <c r="BK13781" s="138"/>
      <c r="BL13781" s="138"/>
      <c r="BM13781" s="138"/>
    </row>
    <row r="13782" spans="62:65" ht="13" thickBot="1">
      <c r="BJ13782" s="138"/>
      <c r="BK13782" s="138"/>
      <c r="BL13782" s="138"/>
      <c r="BM13782" s="138"/>
    </row>
    <row r="13783" spans="62:65" ht="13" thickBot="1">
      <c r="BJ13783" s="138"/>
      <c r="BK13783" s="138"/>
      <c r="BL13783" s="138"/>
      <c r="BM13783" s="138"/>
    </row>
    <row r="13784" spans="62:65" ht="13" thickBot="1">
      <c r="BJ13784" s="138"/>
      <c r="BK13784" s="138"/>
      <c r="BL13784" s="138"/>
      <c r="BM13784" s="138"/>
    </row>
    <row r="13785" spans="62:65" ht="13" thickBot="1">
      <c r="BJ13785" s="138"/>
      <c r="BK13785" s="138"/>
      <c r="BL13785" s="138"/>
      <c r="BM13785" s="138"/>
    </row>
    <row r="13786" spans="62:65" ht="13" thickBot="1">
      <c r="BJ13786" s="138"/>
      <c r="BK13786" s="138"/>
      <c r="BL13786" s="138"/>
      <c r="BM13786" s="138"/>
    </row>
    <row r="13787" spans="62:65" ht="13" thickBot="1">
      <c r="BJ13787" s="138"/>
      <c r="BK13787" s="138"/>
      <c r="BL13787" s="138"/>
      <c r="BM13787" s="138"/>
    </row>
    <row r="13788" spans="62:65" ht="13" thickBot="1">
      <c r="BJ13788" s="138"/>
      <c r="BK13788" s="138"/>
      <c r="BL13788" s="138"/>
      <c r="BM13788" s="138"/>
    </row>
    <row r="13789" spans="62:65" ht="13" thickBot="1">
      <c r="BJ13789" s="138"/>
      <c r="BK13789" s="138"/>
      <c r="BL13789" s="138"/>
      <c r="BM13789" s="138"/>
    </row>
    <row r="13790" spans="62:65" ht="13" thickBot="1">
      <c r="BJ13790" s="138"/>
      <c r="BK13790" s="138"/>
      <c r="BL13790" s="138"/>
      <c r="BM13790" s="138"/>
    </row>
    <row r="13791" spans="62:65" ht="13" thickBot="1">
      <c r="BJ13791" s="138"/>
      <c r="BK13791" s="138"/>
      <c r="BL13791" s="138"/>
      <c r="BM13791" s="138"/>
    </row>
    <row r="13792" spans="62:65" ht="13" thickBot="1">
      <c r="BJ13792" s="138"/>
      <c r="BK13792" s="138"/>
      <c r="BL13792" s="138"/>
      <c r="BM13792" s="138"/>
    </row>
    <row r="13793" spans="62:65" ht="13" thickBot="1">
      <c r="BJ13793" s="138"/>
      <c r="BK13793" s="138"/>
      <c r="BL13793" s="138"/>
      <c r="BM13793" s="138"/>
    </row>
    <row r="13794" spans="62:65" ht="13" thickBot="1">
      <c r="BJ13794" s="138"/>
      <c r="BK13794" s="138"/>
      <c r="BL13794" s="138"/>
      <c r="BM13794" s="138"/>
    </row>
    <row r="13795" spans="62:65" ht="13" thickBot="1">
      <c r="BJ13795" s="138"/>
      <c r="BK13795" s="138"/>
      <c r="BL13795" s="138"/>
      <c r="BM13795" s="138"/>
    </row>
    <row r="13796" spans="62:65" ht="13" thickBot="1">
      <c r="BJ13796" s="138"/>
      <c r="BK13796" s="138"/>
      <c r="BL13796" s="138"/>
      <c r="BM13796" s="138"/>
    </row>
    <row r="13797" spans="62:65" ht="13" thickBot="1">
      <c r="BJ13797" s="138"/>
      <c r="BK13797" s="138"/>
      <c r="BL13797" s="138"/>
      <c r="BM13797" s="138"/>
    </row>
    <row r="13798" spans="62:65" ht="13" thickBot="1">
      <c r="BJ13798" s="138"/>
      <c r="BK13798" s="138"/>
      <c r="BL13798" s="138"/>
      <c r="BM13798" s="138"/>
    </row>
    <row r="13799" spans="62:65" ht="13" thickBot="1">
      <c r="BJ13799" s="138"/>
      <c r="BK13799" s="138"/>
      <c r="BL13799" s="138"/>
      <c r="BM13799" s="138"/>
    </row>
    <row r="13800" spans="62:65" ht="13" thickBot="1">
      <c r="BJ13800" s="138"/>
      <c r="BK13800" s="138"/>
      <c r="BL13800" s="138"/>
      <c r="BM13800" s="138"/>
    </row>
    <row r="13801" spans="62:65" ht="13" thickBot="1">
      <c r="BJ13801" s="138"/>
      <c r="BK13801" s="138"/>
      <c r="BL13801" s="138"/>
      <c r="BM13801" s="138"/>
    </row>
    <row r="13802" spans="62:65" ht="13" thickBot="1">
      <c r="BJ13802" s="138"/>
      <c r="BK13802" s="138"/>
      <c r="BL13802" s="138"/>
      <c r="BM13802" s="138"/>
    </row>
    <row r="13803" spans="62:65" ht="13" thickBot="1">
      <c r="BJ13803" s="138"/>
      <c r="BK13803" s="138"/>
      <c r="BL13803" s="138"/>
      <c r="BM13803" s="138"/>
    </row>
    <row r="13804" spans="62:65" ht="13" thickBot="1">
      <c r="BJ13804" s="138"/>
      <c r="BK13804" s="138"/>
      <c r="BL13804" s="138"/>
      <c r="BM13804" s="138"/>
    </row>
    <row r="13805" spans="62:65" ht="13" thickBot="1">
      <c r="BJ13805" s="138"/>
      <c r="BK13805" s="138"/>
      <c r="BL13805" s="138"/>
      <c r="BM13805" s="138"/>
    </row>
    <row r="13806" spans="62:65" ht="13" thickBot="1">
      <c r="BJ13806" s="138"/>
      <c r="BK13806" s="138"/>
      <c r="BL13806" s="138"/>
      <c r="BM13806" s="138"/>
    </row>
    <row r="13807" spans="62:65" ht="13" thickBot="1">
      <c r="BJ13807" s="138"/>
      <c r="BK13807" s="138"/>
      <c r="BL13807" s="138"/>
      <c r="BM13807" s="138"/>
    </row>
    <row r="13808" spans="62:65" ht="13" thickBot="1">
      <c r="BJ13808" s="138"/>
      <c r="BK13808" s="138"/>
      <c r="BL13808" s="138"/>
      <c r="BM13808" s="138"/>
    </row>
    <row r="13809" spans="62:65" ht="13" thickBot="1">
      <c r="BJ13809" s="138"/>
      <c r="BK13809" s="138"/>
      <c r="BL13809" s="138"/>
      <c r="BM13809" s="138"/>
    </row>
    <row r="13810" spans="62:65" ht="13" thickBot="1">
      <c r="BJ13810" s="138"/>
      <c r="BK13810" s="138"/>
      <c r="BL13810" s="138"/>
      <c r="BM13810" s="138"/>
    </row>
    <row r="13811" spans="62:65" ht="13" thickBot="1">
      <c r="BJ13811" s="138"/>
      <c r="BK13811" s="138"/>
      <c r="BL13811" s="138"/>
      <c r="BM13811" s="138"/>
    </row>
    <row r="13812" spans="62:65" ht="13" thickBot="1">
      <c r="BJ13812" s="138"/>
      <c r="BK13812" s="138"/>
      <c r="BL13812" s="138"/>
      <c r="BM13812" s="138"/>
    </row>
    <row r="13813" spans="62:65" ht="13" thickBot="1">
      <c r="BJ13813" s="138"/>
      <c r="BK13813" s="138"/>
      <c r="BL13813" s="138"/>
      <c r="BM13813" s="138"/>
    </row>
    <row r="13814" spans="62:65" ht="13" thickBot="1">
      <c r="BJ13814" s="138"/>
      <c r="BK13814" s="138"/>
      <c r="BL13814" s="138"/>
      <c r="BM13814" s="138"/>
    </row>
    <row r="13815" spans="62:65" ht="13" thickBot="1">
      <c r="BJ13815" s="138"/>
      <c r="BK13815" s="138"/>
      <c r="BL13815" s="138"/>
      <c r="BM13815" s="138"/>
    </row>
    <row r="13816" spans="62:65" ht="13" thickBot="1">
      <c r="BJ13816" s="138"/>
      <c r="BK13816" s="138"/>
      <c r="BL13816" s="138"/>
      <c r="BM13816" s="138"/>
    </row>
    <row r="13817" spans="62:65" ht="13" thickBot="1">
      <c r="BJ13817" s="138"/>
      <c r="BK13817" s="138"/>
      <c r="BL13817" s="138"/>
      <c r="BM13817" s="138"/>
    </row>
    <row r="13818" spans="62:65" ht="13" thickBot="1">
      <c r="BJ13818" s="138"/>
      <c r="BK13818" s="138"/>
      <c r="BL13818" s="138"/>
      <c r="BM13818" s="138"/>
    </row>
    <row r="13819" spans="62:65" ht="13" thickBot="1">
      <c r="BJ13819" s="138"/>
      <c r="BK13819" s="138"/>
      <c r="BL13819" s="138"/>
      <c r="BM13819" s="138"/>
    </row>
    <row r="13820" spans="62:65" ht="13" thickBot="1">
      <c r="BJ13820" s="138"/>
      <c r="BK13820" s="138"/>
      <c r="BL13820" s="138"/>
      <c r="BM13820" s="138"/>
    </row>
    <row r="13821" spans="62:65" ht="13" thickBot="1">
      <c r="BJ13821" s="138"/>
      <c r="BK13821" s="138"/>
      <c r="BL13821" s="138"/>
      <c r="BM13821" s="138"/>
    </row>
    <row r="13822" spans="62:65" ht="13" thickBot="1">
      <c r="BJ13822" s="138"/>
      <c r="BK13822" s="138"/>
      <c r="BL13822" s="138"/>
      <c r="BM13822" s="138"/>
    </row>
    <row r="13823" spans="62:65" ht="13" thickBot="1">
      <c r="BJ13823" s="138"/>
      <c r="BK13823" s="138"/>
      <c r="BL13823" s="138"/>
      <c r="BM13823" s="138"/>
    </row>
    <row r="13824" spans="62:65" ht="13" thickBot="1">
      <c r="BJ13824" s="138"/>
      <c r="BK13824" s="138"/>
      <c r="BL13824" s="138"/>
      <c r="BM13824" s="138"/>
    </row>
    <row r="13825" spans="62:65" ht="13" thickBot="1">
      <c r="BJ13825" s="138"/>
      <c r="BK13825" s="138"/>
      <c r="BL13825" s="138"/>
      <c r="BM13825" s="138"/>
    </row>
    <row r="13826" spans="62:65" ht="13" thickBot="1">
      <c r="BJ13826" s="138"/>
      <c r="BK13826" s="138"/>
      <c r="BL13826" s="138"/>
      <c r="BM13826" s="138"/>
    </row>
    <row r="13827" spans="62:65" ht="13" thickBot="1">
      <c r="BJ13827" s="138"/>
      <c r="BK13827" s="138"/>
      <c r="BL13827" s="138"/>
      <c r="BM13827" s="138"/>
    </row>
    <row r="13828" spans="62:65" ht="13" thickBot="1">
      <c r="BJ13828" s="138"/>
      <c r="BK13828" s="138"/>
      <c r="BL13828" s="138"/>
      <c r="BM13828" s="138"/>
    </row>
    <row r="13829" spans="62:65" ht="13" thickBot="1">
      <c r="BJ13829" s="138"/>
      <c r="BK13829" s="138"/>
      <c r="BL13829" s="138"/>
      <c r="BM13829" s="138"/>
    </row>
    <row r="13830" spans="62:65" ht="13" thickBot="1">
      <c r="BJ13830" s="138"/>
      <c r="BK13830" s="138"/>
      <c r="BL13830" s="138"/>
      <c r="BM13830" s="138"/>
    </row>
    <row r="13831" spans="62:65" ht="13" thickBot="1">
      <c r="BJ13831" s="138"/>
      <c r="BK13831" s="138"/>
      <c r="BL13831" s="138"/>
      <c r="BM13831" s="138"/>
    </row>
    <row r="13832" spans="62:65" ht="13" thickBot="1">
      <c r="BJ13832" s="138"/>
      <c r="BK13832" s="138"/>
      <c r="BL13832" s="138"/>
      <c r="BM13832" s="138"/>
    </row>
    <row r="13833" spans="62:65" ht="13" thickBot="1">
      <c r="BJ13833" s="138"/>
      <c r="BK13833" s="138"/>
      <c r="BL13833" s="138"/>
      <c r="BM13833" s="138"/>
    </row>
    <row r="13834" spans="62:65" ht="13" thickBot="1">
      <c r="BJ13834" s="138"/>
      <c r="BK13834" s="138"/>
      <c r="BL13834" s="138"/>
      <c r="BM13834" s="138"/>
    </row>
    <row r="13835" spans="62:65" ht="13" thickBot="1">
      <c r="BJ13835" s="138"/>
      <c r="BK13835" s="138"/>
      <c r="BL13835" s="138"/>
      <c r="BM13835" s="138"/>
    </row>
    <row r="13836" spans="62:65" ht="13" thickBot="1">
      <c r="BJ13836" s="138"/>
      <c r="BK13836" s="138"/>
      <c r="BL13836" s="138"/>
      <c r="BM13836" s="138"/>
    </row>
    <row r="13837" spans="62:65" ht="13" thickBot="1">
      <c r="BJ13837" s="138"/>
      <c r="BK13837" s="138"/>
      <c r="BL13837" s="138"/>
      <c r="BM13837" s="138"/>
    </row>
    <row r="13838" spans="62:65" ht="13" thickBot="1">
      <c r="BJ13838" s="138"/>
      <c r="BK13838" s="138"/>
      <c r="BL13838" s="138"/>
      <c r="BM13838" s="138"/>
    </row>
    <row r="13839" spans="62:65" ht="13" thickBot="1">
      <c r="BJ13839" s="138"/>
      <c r="BK13839" s="138"/>
      <c r="BL13839" s="138"/>
      <c r="BM13839" s="138"/>
    </row>
    <row r="13840" spans="62:65" ht="13" thickBot="1">
      <c r="BJ13840" s="138"/>
      <c r="BK13840" s="138"/>
      <c r="BL13840" s="138"/>
      <c r="BM13840" s="138"/>
    </row>
    <row r="13841" spans="62:65" ht="13" thickBot="1">
      <c r="BJ13841" s="138"/>
      <c r="BK13841" s="138"/>
      <c r="BL13841" s="138"/>
      <c r="BM13841" s="138"/>
    </row>
    <row r="13842" spans="62:65" ht="13" thickBot="1">
      <c r="BJ13842" s="138"/>
      <c r="BK13842" s="138"/>
      <c r="BL13842" s="138"/>
      <c r="BM13842" s="138"/>
    </row>
    <row r="13843" spans="62:65" ht="13" thickBot="1">
      <c r="BJ13843" s="138"/>
      <c r="BK13843" s="138"/>
      <c r="BL13843" s="138"/>
      <c r="BM13843" s="138"/>
    </row>
    <row r="13844" spans="62:65" ht="13" thickBot="1">
      <c r="BJ13844" s="138"/>
      <c r="BK13844" s="138"/>
      <c r="BL13844" s="138"/>
      <c r="BM13844" s="138"/>
    </row>
    <row r="13845" spans="62:65" ht="13" thickBot="1">
      <c r="BJ13845" s="138"/>
      <c r="BK13845" s="138"/>
      <c r="BL13845" s="138"/>
      <c r="BM13845" s="138"/>
    </row>
    <row r="13846" spans="62:65" ht="13" thickBot="1">
      <c r="BJ13846" s="138"/>
      <c r="BK13846" s="138"/>
      <c r="BL13846" s="138"/>
      <c r="BM13846" s="138"/>
    </row>
    <row r="13847" spans="62:65" ht="13" thickBot="1">
      <c r="BJ13847" s="138"/>
      <c r="BK13847" s="138"/>
      <c r="BL13847" s="138"/>
      <c r="BM13847" s="138"/>
    </row>
    <row r="13848" spans="62:65" ht="13" thickBot="1">
      <c r="BJ13848" s="138"/>
      <c r="BK13848" s="138"/>
      <c r="BL13848" s="138"/>
      <c r="BM13848" s="138"/>
    </row>
    <row r="13849" spans="62:65" ht="13" thickBot="1">
      <c r="BJ13849" s="138"/>
      <c r="BK13849" s="138"/>
      <c r="BL13849" s="138"/>
      <c r="BM13849" s="138"/>
    </row>
    <row r="13850" spans="62:65" ht="13" thickBot="1">
      <c r="BJ13850" s="138"/>
      <c r="BK13850" s="138"/>
      <c r="BL13850" s="138"/>
      <c r="BM13850" s="138"/>
    </row>
    <row r="13851" spans="62:65" ht="13" thickBot="1">
      <c r="BJ13851" s="138"/>
      <c r="BK13851" s="138"/>
      <c r="BL13851" s="138"/>
      <c r="BM13851" s="138"/>
    </row>
    <row r="13852" spans="62:65" ht="13" thickBot="1">
      <c r="BJ13852" s="138"/>
      <c r="BK13852" s="138"/>
      <c r="BL13852" s="138"/>
      <c r="BM13852" s="138"/>
    </row>
    <row r="13853" spans="62:65" ht="13" thickBot="1">
      <c r="BJ13853" s="138"/>
      <c r="BK13853" s="138"/>
      <c r="BL13853" s="138"/>
      <c r="BM13853" s="138"/>
    </row>
    <row r="13854" spans="62:65" ht="13" thickBot="1">
      <c r="BJ13854" s="138"/>
      <c r="BK13854" s="138"/>
      <c r="BL13854" s="138"/>
      <c r="BM13854" s="138"/>
    </row>
    <row r="13855" spans="62:65" ht="13" thickBot="1">
      <c r="BJ13855" s="138"/>
      <c r="BK13855" s="138"/>
      <c r="BL13855" s="138"/>
      <c r="BM13855" s="138"/>
    </row>
    <row r="13856" spans="62:65" ht="13" thickBot="1">
      <c r="BJ13856" s="138"/>
      <c r="BK13856" s="138"/>
      <c r="BL13856" s="138"/>
      <c r="BM13856" s="138"/>
    </row>
    <row r="13857" spans="62:65" ht="13" thickBot="1">
      <c r="BJ13857" s="138"/>
      <c r="BK13857" s="138"/>
      <c r="BL13857" s="138"/>
      <c r="BM13857" s="138"/>
    </row>
    <row r="13858" spans="62:65" ht="13" thickBot="1">
      <c r="BJ13858" s="138"/>
      <c r="BK13858" s="138"/>
      <c r="BL13858" s="138"/>
      <c r="BM13858" s="138"/>
    </row>
    <row r="13859" spans="62:65" ht="13" thickBot="1">
      <c r="BJ13859" s="138"/>
      <c r="BK13859" s="138"/>
      <c r="BL13859" s="138"/>
      <c r="BM13859" s="138"/>
    </row>
    <row r="13860" spans="62:65" ht="13" thickBot="1">
      <c r="BJ13860" s="138"/>
      <c r="BK13860" s="138"/>
      <c r="BL13860" s="138"/>
      <c r="BM13860" s="138"/>
    </row>
    <row r="13861" spans="62:65" ht="13" thickBot="1">
      <c r="BJ13861" s="138"/>
      <c r="BK13861" s="138"/>
      <c r="BL13861" s="138"/>
      <c r="BM13861" s="138"/>
    </row>
    <row r="13862" spans="62:65" ht="13" thickBot="1">
      <c r="BJ13862" s="138"/>
      <c r="BK13862" s="138"/>
      <c r="BL13862" s="138"/>
      <c r="BM13862" s="138"/>
    </row>
    <row r="13863" spans="62:65" ht="13" thickBot="1">
      <c r="BJ13863" s="138"/>
      <c r="BK13863" s="138"/>
      <c r="BL13863" s="138"/>
      <c r="BM13863" s="138"/>
    </row>
    <row r="13864" spans="62:65" ht="13" thickBot="1">
      <c r="BJ13864" s="138"/>
      <c r="BK13864" s="138"/>
      <c r="BL13864" s="138"/>
      <c r="BM13864" s="138"/>
    </row>
    <row r="13865" spans="62:65" ht="13" thickBot="1">
      <c r="BJ13865" s="138"/>
      <c r="BK13865" s="138"/>
      <c r="BL13865" s="138"/>
      <c r="BM13865" s="138"/>
    </row>
    <row r="13866" spans="62:65" ht="13" thickBot="1">
      <c r="BJ13866" s="138"/>
      <c r="BK13866" s="138"/>
      <c r="BL13866" s="138"/>
      <c r="BM13866" s="138"/>
    </row>
    <row r="13867" spans="62:65" ht="13" thickBot="1">
      <c r="BJ13867" s="138"/>
      <c r="BK13867" s="138"/>
      <c r="BL13867" s="138"/>
      <c r="BM13867" s="138"/>
    </row>
    <row r="13868" spans="62:65" ht="13" thickBot="1">
      <c r="BJ13868" s="138"/>
      <c r="BK13868" s="138"/>
      <c r="BL13868" s="138"/>
      <c r="BM13868" s="138"/>
    </row>
    <row r="13869" spans="62:65" ht="13" thickBot="1">
      <c r="BJ13869" s="138"/>
      <c r="BK13869" s="138"/>
      <c r="BL13869" s="138"/>
      <c r="BM13869" s="138"/>
    </row>
    <row r="13870" spans="62:65" ht="13" thickBot="1">
      <c r="BJ13870" s="138"/>
      <c r="BK13870" s="138"/>
      <c r="BL13870" s="138"/>
      <c r="BM13870" s="138"/>
    </row>
    <row r="13871" spans="62:65" ht="13" thickBot="1">
      <c r="BJ13871" s="138"/>
      <c r="BK13871" s="138"/>
      <c r="BL13871" s="138"/>
      <c r="BM13871" s="138"/>
    </row>
    <row r="13872" spans="62:65" ht="13" thickBot="1">
      <c r="BJ13872" s="138"/>
      <c r="BK13872" s="138"/>
      <c r="BL13872" s="138"/>
      <c r="BM13872" s="138"/>
    </row>
    <row r="13873" spans="62:65" ht="13" thickBot="1">
      <c r="BJ13873" s="138"/>
      <c r="BK13873" s="138"/>
      <c r="BL13873" s="138"/>
      <c r="BM13873" s="138"/>
    </row>
    <row r="13874" spans="62:65" ht="13" thickBot="1">
      <c r="BJ13874" s="138"/>
      <c r="BK13874" s="138"/>
      <c r="BL13874" s="138"/>
      <c r="BM13874" s="138"/>
    </row>
    <row r="13875" spans="62:65" ht="13" thickBot="1">
      <c r="BJ13875" s="138"/>
      <c r="BK13875" s="138"/>
      <c r="BL13875" s="138"/>
      <c r="BM13875" s="138"/>
    </row>
    <row r="13876" spans="62:65" ht="13" thickBot="1">
      <c r="BJ13876" s="138"/>
      <c r="BK13876" s="138"/>
      <c r="BL13876" s="138"/>
      <c r="BM13876" s="138"/>
    </row>
    <row r="13877" spans="62:65" ht="13" thickBot="1">
      <c r="BJ13877" s="138"/>
      <c r="BK13877" s="138"/>
      <c r="BL13877" s="138"/>
      <c r="BM13877" s="138"/>
    </row>
    <row r="13878" spans="62:65" ht="13" thickBot="1">
      <c r="BJ13878" s="138"/>
      <c r="BK13878" s="138"/>
      <c r="BL13878" s="138"/>
      <c r="BM13878" s="138"/>
    </row>
    <row r="13879" spans="62:65" ht="13" thickBot="1">
      <c r="BJ13879" s="138"/>
      <c r="BK13879" s="138"/>
      <c r="BL13879" s="138"/>
      <c r="BM13879" s="138"/>
    </row>
    <row r="13880" spans="62:65" ht="13" thickBot="1">
      <c r="BJ13880" s="138"/>
      <c r="BK13880" s="138"/>
      <c r="BL13880" s="138"/>
      <c r="BM13880" s="138"/>
    </row>
    <row r="13881" spans="62:65" ht="13" thickBot="1">
      <c r="BJ13881" s="138"/>
      <c r="BK13881" s="138"/>
      <c r="BL13881" s="138"/>
      <c r="BM13881" s="138"/>
    </row>
    <row r="13882" spans="62:65" ht="13" thickBot="1">
      <c r="BJ13882" s="138"/>
      <c r="BK13882" s="138"/>
      <c r="BL13882" s="138"/>
      <c r="BM13882" s="138"/>
    </row>
    <row r="13883" spans="62:65" ht="13" thickBot="1">
      <c r="BJ13883" s="138"/>
      <c r="BK13883" s="138"/>
      <c r="BL13883" s="138"/>
      <c r="BM13883" s="138"/>
    </row>
    <row r="13884" spans="62:65" ht="13" thickBot="1">
      <c r="BJ13884" s="138"/>
      <c r="BK13884" s="138"/>
      <c r="BL13884" s="138"/>
      <c r="BM13884" s="138"/>
    </row>
    <row r="13885" spans="62:65" ht="13" thickBot="1">
      <c r="BJ13885" s="138"/>
      <c r="BK13885" s="138"/>
      <c r="BL13885" s="138"/>
      <c r="BM13885" s="138"/>
    </row>
    <row r="13886" spans="62:65" ht="13" thickBot="1">
      <c r="BJ13886" s="138"/>
      <c r="BK13886" s="138"/>
      <c r="BL13886" s="138"/>
      <c r="BM13886" s="138"/>
    </row>
    <row r="13887" spans="62:65" ht="13" thickBot="1">
      <c r="BJ13887" s="138"/>
      <c r="BK13887" s="138"/>
      <c r="BL13887" s="138"/>
      <c r="BM13887" s="138"/>
    </row>
    <row r="13888" spans="62:65" ht="13" thickBot="1">
      <c r="BJ13888" s="138"/>
      <c r="BK13888" s="138"/>
      <c r="BL13888" s="138"/>
      <c r="BM13888" s="138"/>
    </row>
    <row r="13889" spans="62:65" ht="13" thickBot="1">
      <c r="BJ13889" s="138"/>
      <c r="BK13889" s="138"/>
      <c r="BL13889" s="138"/>
      <c r="BM13889" s="138"/>
    </row>
    <row r="13890" spans="62:65" ht="13" thickBot="1">
      <c r="BJ13890" s="138"/>
      <c r="BK13890" s="138"/>
      <c r="BL13890" s="138"/>
      <c r="BM13890" s="138"/>
    </row>
    <row r="13891" spans="62:65" ht="13" thickBot="1">
      <c r="BJ13891" s="138"/>
      <c r="BK13891" s="138"/>
      <c r="BL13891" s="138"/>
      <c r="BM13891" s="138"/>
    </row>
    <row r="13892" spans="62:65" ht="13" thickBot="1">
      <c r="BJ13892" s="138"/>
      <c r="BK13892" s="138"/>
      <c r="BL13892" s="138"/>
      <c r="BM13892" s="138"/>
    </row>
    <row r="13893" spans="62:65" ht="13" thickBot="1">
      <c r="BJ13893" s="138"/>
      <c r="BK13893" s="138"/>
      <c r="BL13893" s="138"/>
      <c r="BM13893" s="138"/>
    </row>
    <row r="13894" spans="62:65" ht="13" thickBot="1">
      <c r="BJ13894" s="138"/>
      <c r="BK13894" s="138"/>
      <c r="BL13894" s="138"/>
      <c r="BM13894" s="138"/>
    </row>
    <row r="13895" spans="62:65" ht="13" thickBot="1">
      <c r="BJ13895" s="138"/>
      <c r="BK13895" s="138"/>
      <c r="BL13895" s="138"/>
      <c r="BM13895" s="138"/>
    </row>
    <row r="13896" spans="62:65" ht="13" thickBot="1">
      <c r="BJ13896" s="138"/>
      <c r="BK13896" s="138"/>
      <c r="BL13896" s="138"/>
      <c r="BM13896" s="138"/>
    </row>
    <row r="13897" spans="62:65" ht="13" thickBot="1">
      <c r="BJ13897" s="138"/>
      <c r="BK13897" s="138"/>
      <c r="BL13897" s="138"/>
      <c r="BM13897" s="138"/>
    </row>
    <row r="13898" spans="62:65" ht="13" thickBot="1">
      <c r="BJ13898" s="138"/>
      <c r="BK13898" s="138"/>
      <c r="BL13898" s="138"/>
      <c r="BM13898" s="138"/>
    </row>
    <row r="13899" spans="62:65" ht="13" thickBot="1">
      <c r="BJ13899" s="138"/>
      <c r="BK13899" s="138"/>
      <c r="BL13899" s="138"/>
      <c r="BM13899" s="138"/>
    </row>
    <row r="13900" spans="62:65" ht="13" thickBot="1">
      <c r="BJ13900" s="138"/>
      <c r="BK13900" s="138"/>
      <c r="BL13900" s="138"/>
      <c r="BM13900" s="138"/>
    </row>
    <row r="13901" spans="62:65" ht="13" thickBot="1">
      <c r="BJ13901" s="138"/>
      <c r="BK13901" s="138"/>
      <c r="BL13901" s="138"/>
      <c r="BM13901" s="138"/>
    </row>
    <row r="13902" spans="62:65" ht="13" thickBot="1">
      <c r="BJ13902" s="138"/>
      <c r="BK13902" s="138"/>
      <c r="BL13902" s="138"/>
      <c r="BM13902" s="138"/>
    </row>
    <row r="13903" spans="62:65" ht="13" thickBot="1">
      <c r="BJ13903" s="138"/>
      <c r="BK13903" s="138"/>
      <c r="BL13903" s="138"/>
      <c r="BM13903" s="138"/>
    </row>
    <row r="13904" spans="62:65" ht="13" thickBot="1">
      <c r="BJ13904" s="138"/>
      <c r="BK13904" s="138"/>
      <c r="BL13904" s="138"/>
      <c r="BM13904" s="138"/>
    </row>
    <row r="13905" spans="62:65" ht="13" thickBot="1">
      <c r="BJ13905" s="138"/>
      <c r="BK13905" s="138"/>
      <c r="BL13905" s="138"/>
      <c r="BM13905" s="138"/>
    </row>
    <row r="13906" spans="62:65" ht="13" thickBot="1">
      <c r="BJ13906" s="138"/>
      <c r="BK13906" s="138"/>
      <c r="BL13906" s="138"/>
      <c r="BM13906" s="138"/>
    </row>
    <row r="13907" spans="62:65" ht="13" thickBot="1">
      <c r="BJ13907" s="138"/>
      <c r="BK13907" s="138"/>
      <c r="BL13907" s="138"/>
      <c r="BM13907" s="138"/>
    </row>
    <row r="13908" spans="62:65" ht="13" thickBot="1">
      <c r="BJ13908" s="138"/>
      <c r="BK13908" s="138"/>
      <c r="BL13908" s="138"/>
      <c r="BM13908" s="138"/>
    </row>
    <row r="13909" spans="62:65" ht="13" thickBot="1">
      <c r="BJ13909" s="138"/>
      <c r="BK13909" s="138"/>
      <c r="BL13909" s="138"/>
      <c r="BM13909" s="138"/>
    </row>
    <row r="13910" spans="62:65" ht="13" thickBot="1">
      <c r="BJ13910" s="138"/>
      <c r="BK13910" s="138"/>
      <c r="BL13910" s="138"/>
      <c r="BM13910" s="138"/>
    </row>
    <row r="13911" spans="62:65" ht="13" thickBot="1">
      <c r="BJ13911" s="138"/>
      <c r="BK13911" s="138"/>
      <c r="BL13911" s="138"/>
      <c r="BM13911" s="138"/>
    </row>
    <row r="13912" spans="62:65" ht="13" thickBot="1">
      <c r="BJ13912" s="138"/>
      <c r="BK13912" s="138"/>
      <c r="BL13912" s="138"/>
      <c r="BM13912" s="138"/>
    </row>
    <row r="13913" spans="62:65" ht="13" thickBot="1">
      <c r="BJ13913" s="138"/>
      <c r="BK13913" s="138"/>
      <c r="BL13913" s="138"/>
      <c r="BM13913" s="138"/>
    </row>
    <row r="13914" spans="62:65" ht="13" thickBot="1">
      <c r="BJ13914" s="138"/>
      <c r="BK13914" s="138"/>
      <c r="BL13914" s="138"/>
      <c r="BM13914" s="138"/>
    </row>
    <row r="13915" spans="62:65" ht="13" thickBot="1">
      <c r="BJ13915" s="138"/>
      <c r="BK13915" s="138"/>
      <c r="BL13915" s="138"/>
      <c r="BM13915" s="138"/>
    </row>
    <row r="13916" spans="62:65" ht="13" thickBot="1">
      <c r="BJ13916" s="138"/>
      <c r="BK13916" s="138"/>
      <c r="BL13916" s="138"/>
      <c r="BM13916" s="138"/>
    </row>
    <row r="13917" spans="62:65" ht="13" thickBot="1">
      <c r="BJ13917" s="138"/>
      <c r="BK13917" s="138"/>
      <c r="BL13917" s="138"/>
      <c r="BM13917" s="138"/>
    </row>
    <row r="13918" spans="62:65" ht="13" thickBot="1">
      <c r="BJ13918" s="138"/>
      <c r="BK13918" s="138"/>
      <c r="BL13918" s="138"/>
      <c r="BM13918" s="138"/>
    </row>
    <row r="13919" spans="62:65" ht="13" thickBot="1">
      <c r="BJ13919" s="138"/>
      <c r="BK13919" s="138"/>
      <c r="BL13919" s="138"/>
      <c r="BM13919" s="138"/>
    </row>
    <row r="13920" spans="62:65" ht="13" thickBot="1">
      <c r="BJ13920" s="138"/>
      <c r="BK13920" s="138"/>
      <c r="BL13920" s="138"/>
      <c r="BM13920" s="138"/>
    </row>
    <row r="13921" spans="62:65" ht="13" thickBot="1">
      <c r="BJ13921" s="138"/>
      <c r="BK13921" s="138"/>
      <c r="BL13921" s="138"/>
      <c r="BM13921" s="138"/>
    </row>
    <row r="13922" spans="62:65" ht="13" thickBot="1">
      <c r="BJ13922" s="138"/>
      <c r="BK13922" s="138"/>
      <c r="BL13922" s="138"/>
      <c r="BM13922" s="138"/>
    </row>
    <row r="13923" spans="62:65" ht="13" thickBot="1">
      <c r="BJ13923" s="138"/>
      <c r="BK13923" s="138"/>
      <c r="BL13923" s="138"/>
      <c r="BM13923" s="138"/>
    </row>
    <row r="13924" spans="62:65" ht="13" thickBot="1">
      <c r="BJ13924" s="138"/>
      <c r="BK13924" s="138"/>
      <c r="BL13924" s="138"/>
      <c r="BM13924" s="138"/>
    </row>
    <row r="13925" spans="62:65" ht="13" thickBot="1">
      <c r="BJ13925" s="138"/>
      <c r="BK13925" s="138"/>
      <c r="BL13925" s="138"/>
      <c r="BM13925" s="138"/>
    </row>
    <row r="13926" spans="62:65" ht="13" thickBot="1">
      <c r="BJ13926" s="138"/>
      <c r="BK13926" s="138"/>
      <c r="BL13926" s="138"/>
      <c r="BM13926" s="138"/>
    </row>
    <row r="13927" spans="62:65" ht="13" thickBot="1">
      <c r="BJ13927" s="138"/>
      <c r="BK13927" s="138"/>
      <c r="BL13927" s="138"/>
      <c r="BM13927" s="138"/>
    </row>
    <row r="13928" spans="62:65" ht="13" thickBot="1">
      <c r="BJ13928" s="138"/>
      <c r="BK13928" s="138"/>
      <c r="BL13928" s="138"/>
      <c r="BM13928" s="138"/>
    </row>
    <row r="13929" spans="62:65" ht="13" thickBot="1">
      <c r="BJ13929" s="138"/>
      <c r="BK13929" s="138"/>
      <c r="BL13929" s="138"/>
      <c r="BM13929" s="138"/>
    </row>
    <row r="13930" spans="62:65" ht="13" thickBot="1">
      <c r="BJ13930" s="138"/>
      <c r="BK13930" s="138"/>
      <c r="BL13930" s="138"/>
      <c r="BM13930" s="138"/>
    </row>
    <row r="13931" spans="62:65" ht="13" thickBot="1">
      <c r="BJ13931" s="138"/>
      <c r="BK13931" s="138"/>
      <c r="BL13931" s="138"/>
      <c r="BM13931" s="138"/>
    </row>
    <row r="13932" spans="62:65" ht="13" thickBot="1">
      <c r="BJ13932" s="138"/>
      <c r="BK13932" s="138"/>
      <c r="BL13932" s="138"/>
      <c r="BM13932" s="138"/>
    </row>
    <row r="13933" spans="62:65" ht="13" thickBot="1">
      <c r="BJ13933" s="138"/>
      <c r="BK13933" s="138"/>
      <c r="BL13933" s="138"/>
      <c r="BM13933" s="138"/>
    </row>
    <row r="13934" spans="62:65" ht="13" thickBot="1">
      <c r="BJ13934" s="138"/>
      <c r="BK13934" s="138"/>
      <c r="BL13934" s="138"/>
      <c r="BM13934" s="138"/>
    </row>
    <row r="13935" spans="62:65" ht="13" thickBot="1">
      <c r="BJ13935" s="138"/>
      <c r="BK13935" s="138"/>
      <c r="BL13935" s="138"/>
      <c r="BM13935" s="138"/>
    </row>
    <row r="13936" spans="62:65" ht="13" thickBot="1">
      <c r="BJ13936" s="138"/>
      <c r="BK13936" s="138"/>
      <c r="BL13936" s="138"/>
      <c r="BM13936" s="138"/>
    </row>
    <row r="13937" spans="62:65" ht="13" thickBot="1">
      <c r="BJ13937" s="138"/>
      <c r="BK13937" s="138"/>
      <c r="BL13937" s="138"/>
      <c r="BM13937" s="138"/>
    </row>
    <row r="13938" spans="62:65" ht="13" thickBot="1">
      <c r="BJ13938" s="138"/>
      <c r="BK13938" s="138"/>
      <c r="BL13938" s="138"/>
      <c r="BM13938" s="138"/>
    </row>
    <row r="13939" spans="62:65" ht="13" thickBot="1">
      <c r="BJ13939" s="138"/>
      <c r="BK13939" s="138"/>
      <c r="BL13939" s="138"/>
      <c r="BM13939" s="138"/>
    </row>
    <row r="13940" spans="62:65" ht="13" thickBot="1">
      <c r="BJ13940" s="138"/>
      <c r="BK13940" s="138"/>
      <c r="BL13940" s="138"/>
      <c r="BM13940" s="138"/>
    </row>
    <row r="13941" spans="62:65" ht="13" thickBot="1">
      <c r="BJ13941" s="138"/>
      <c r="BK13941" s="138"/>
      <c r="BL13941" s="138"/>
      <c r="BM13941" s="138"/>
    </row>
    <row r="13942" spans="62:65" ht="13" thickBot="1">
      <c r="BJ13942" s="138"/>
      <c r="BK13942" s="138"/>
      <c r="BL13942" s="138"/>
      <c r="BM13942" s="138"/>
    </row>
    <row r="13943" spans="62:65" ht="13" thickBot="1">
      <c r="BJ13943" s="138"/>
      <c r="BK13943" s="138"/>
      <c r="BL13943" s="138"/>
      <c r="BM13943" s="138"/>
    </row>
    <row r="13944" spans="62:65" ht="13" thickBot="1">
      <c r="BJ13944" s="138"/>
      <c r="BK13944" s="138"/>
      <c r="BL13944" s="138"/>
      <c r="BM13944" s="138"/>
    </row>
    <row r="13945" spans="62:65" ht="13" thickBot="1">
      <c r="BJ13945" s="138"/>
      <c r="BK13945" s="138"/>
      <c r="BL13945" s="138"/>
      <c r="BM13945" s="138"/>
    </row>
    <row r="13946" spans="62:65" ht="13" thickBot="1">
      <c r="BJ13946" s="138"/>
      <c r="BK13946" s="138"/>
      <c r="BL13946" s="138"/>
      <c r="BM13946" s="138"/>
    </row>
    <row r="13947" spans="62:65" ht="13" thickBot="1">
      <c r="BJ13947" s="138"/>
      <c r="BK13947" s="138"/>
      <c r="BL13947" s="138"/>
      <c r="BM13947" s="138"/>
    </row>
    <row r="13948" spans="62:65" ht="13" thickBot="1">
      <c r="BJ13948" s="138"/>
      <c r="BK13948" s="138"/>
      <c r="BL13948" s="138"/>
      <c r="BM13948" s="138"/>
    </row>
    <row r="13949" spans="62:65" ht="13" thickBot="1">
      <c r="BJ13949" s="138"/>
      <c r="BK13949" s="138"/>
      <c r="BL13949" s="138"/>
      <c r="BM13949" s="138"/>
    </row>
    <row r="13950" spans="62:65" ht="13" thickBot="1">
      <c r="BJ13950" s="138"/>
      <c r="BK13950" s="138"/>
      <c r="BL13950" s="138"/>
      <c r="BM13950" s="138"/>
    </row>
    <row r="13951" spans="62:65" ht="13" thickBot="1">
      <c r="BJ13951" s="138"/>
      <c r="BK13951" s="138"/>
      <c r="BL13951" s="138"/>
      <c r="BM13951" s="138"/>
    </row>
    <row r="13952" spans="62:65" ht="13" thickBot="1">
      <c r="BJ13952" s="138"/>
      <c r="BK13952" s="138"/>
      <c r="BL13952" s="138"/>
      <c r="BM13952" s="138"/>
    </row>
    <row r="13953" spans="62:65" ht="13" thickBot="1">
      <c r="BJ13953" s="138"/>
      <c r="BK13953" s="138"/>
      <c r="BL13953" s="138"/>
      <c r="BM13953" s="138"/>
    </row>
    <row r="13954" spans="62:65" ht="13" thickBot="1">
      <c r="BJ13954" s="138"/>
      <c r="BK13954" s="138"/>
      <c r="BL13954" s="138"/>
      <c r="BM13954" s="138"/>
    </row>
    <row r="13955" spans="62:65" ht="13" thickBot="1">
      <c r="BJ13955" s="138"/>
      <c r="BK13955" s="138"/>
      <c r="BL13955" s="138"/>
      <c r="BM13955" s="138"/>
    </row>
    <row r="13956" spans="62:65" ht="13" thickBot="1">
      <c r="BJ13956" s="138"/>
      <c r="BK13956" s="138"/>
      <c r="BL13956" s="138"/>
      <c r="BM13956" s="138"/>
    </row>
    <row r="13957" spans="62:65" ht="13" thickBot="1">
      <c r="BJ13957" s="138"/>
      <c r="BK13957" s="138"/>
      <c r="BL13957" s="138"/>
      <c r="BM13957" s="138"/>
    </row>
    <row r="13958" spans="62:65" ht="13" thickBot="1">
      <c r="BJ13958" s="138"/>
      <c r="BK13958" s="138"/>
      <c r="BL13958" s="138"/>
      <c r="BM13958" s="138"/>
    </row>
    <row r="13959" spans="62:65" ht="13" thickBot="1">
      <c r="BJ13959" s="138"/>
      <c r="BK13959" s="138"/>
      <c r="BL13959" s="138"/>
      <c r="BM13959" s="138"/>
    </row>
    <row r="13960" spans="62:65" ht="13" thickBot="1">
      <c r="BJ13960" s="138"/>
      <c r="BK13960" s="138"/>
      <c r="BL13960" s="138"/>
      <c r="BM13960" s="138"/>
    </row>
    <row r="13961" spans="62:65" ht="13" thickBot="1">
      <c r="BJ13961" s="138"/>
      <c r="BK13961" s="138"/>
      <c r="BL13961" s="138"/>
      <c r="BM13961" s="138"/>
    </row>
    <row r="13962" spans="62:65" ht="13" thickBot="1">
      <c r="BJ13962" s="138"/>
      <c r="BK13962" s="138"/>
      <c r="BL13962" s="138"/>
      <c r="BM13962" s="138"/>
    </row>
    <row r="13963" spans="62:65" ht="13" thickBot="1">
      <c r="BJ13963" s="138"/>
      <c r="BK13963" s="138"/>
      <c r="BL13963" s="138"/>
      <c r="BM13963" s="138"/>
    </row>
    <row r="13964" spans="62:65" ht="13" thickBot="1">
      <c r="BJ13964" s="138"/>
      <c r="BK13964" s="138"/>
      <c r="BL13964" s="138"/>
      <c r="BM13964" s="138"/>
    </row>
    <row r="13965" spans="62:65" ht="13" thickBot="1">
      <c r="BJ13965" s="138"/>
      <c r="BK13965" s="138"/>
      <c r="BL13965" s="138"/>
      <c r="BM13965" s="138"/>
    </row>
    <row r="13966" spans="62:65" ht="13" thickBot="1">
      <c r="BJ13966" s="138"/>
      <c r="BK13966" s="138"/>
      <c r="BL13966" s="138"/>
      <c r="BM13966" s="138"/>
    </row>
    <row r="13967" spans="62:65" ht="13" thickBot="1">
      <c r="BJ13967" s="138"/>
      <c r="BK13967" s="138"/>
      <c r="BL13967" s="138"/>
      <c r="BM13967" s="138"/>
    </row>
    <row r="13968" spans="62:65" ht="13" thickBot="1">
      <c r="BJ13968" s="138"/>
      <c r="BK13968" s="138"/>
      <c r="BL13968" s="138"/>
      <c r="BM13968" s="138"/>
    </row>
    <row r="13969" spans="62:65" ht="13" thickBot="1">
      <c r="BJ13969" s="138"/>
      <c r="BK13969" s="138"/>
      <c r="BL13969" s="138"/>
      <c r="BM13969" s="138"/>
    </row>
    <row r="13970" spans="62:65" ht="13" thickBot="1">
      <c r="BJ13970" s="138"/>
      <c r="BK13970" s="138"/>
      <c r="BL13970" s="138"/>
      <c r="BM13970" s="138"/>
    </row>
    <row r="13971" spans="62:65" ht="13" thickBot="1">
      <c r="BJ13971" s="138"/>
      <c r="BK13971" s="138"/>
      <c r="BL13971" s="138"/>
      <c r="BM13971" s="138"/>
    </row>
    <row r="13972" spans="62:65" ht="13" thickBot="1">
      <c r="BJ13972" s="138"/>
      <c r="BK13972" s="138"/>
      <c r="BL13972" s="138"/>
      <c r="BM13972" s="138"/>
    </row>
    <row r="13973" spans="62:65" ht="13" thickBot="1">
      <c r="BJ13973" s="138"/>
      <c r="BK13973" s="138"/>
      <c r="BL13973" s="138"/>
      <c r="BM13973" s="138"/>
    </row>
    <row r="13974" spans="62:65" ht="13" thickBot="1">
      <c r="BJ13974" s="138"/>
      <c r="BK13974" s="138"/>
      <c r="BL13974" s="138"/>
      <c r="BM13974" s="138"/>
    </row>
    <row r="13975" spans="62:65" ht="13" thickBot="1">
      <c r="BJ13975" s="138"/>
      <c r="BK13975" s="138"/>
      <c r="BL13975" s="138"/>
      <c r="BM13975" s="138"/>
    </row>
    <row r="13976" spans="62:65" ht="13" thickBot="1">
      <c r="BJ13976" s="138"/>
      <c r="BK13976" s="138"/>
      <c r="BL13976" s="138"/>
      <c r="BM13976" s="138"/>
    </row>
    <row r="13977" spans="62:65" ht="13" thickBot="1">
      <c r="BJ13977" s="138"/>
      <c r="BK13977" s="138"/>
      <c r="BL13977" s="138"/>
      <c r="BM13977" s="138"/>
    </row>
    <row r="13978" spans="62:65" ht="13" thickBot="1">
      <c r="BJ13978" s="138"/>
      <c r="BK13978" s="138"/>
      <c r="BL13978" s="138"/>
      <c r="BM13978" s="138"/>
    </row>
    <row r="13979" spans="62:65" ht="13" thickBot="1">
      <c r="BJ13979" s="138"/>
      <c r="BK13979" s="138"/>
      <c r="BL13979" s="138"/>
      <c r="BM13979" s="138"/>
    </row>
    <row r="13980" spans="62:65" ht="13" thickBot="1">
      <c r="BJ13980" s="138"/>
      <c r="BK13980" s="138"/>
      <c r="BL13980" s="138"/>
      <c r="BM13980" s="138"/>
    </row>
    <row r="13981" spans="62:65" ht="13" thickBot="1">
      <c r="BJ13981" s="138"/>
      <c r="BK13981" s="138"/>
      <c r="BL13981" s="138"/>
      <c r="BM13981" s="138"/>
    </row>
    <row r="13982" spans="62:65" ht="13" thickBot="1">
      <c r="BJ13982" s="138"/>
      <c r="BK13982" s="138"/>
      <c r="BL13982" s="138"/>
      <c r="BM13982" s="138"/>
    </row>
    <row r="13983" spans="62:65" ht="13" thickBot="1">
      <c r="BJ13983" s="138"/>
      <c r="BK13983" s="138"/>
      <c r="BL13983" s="138"/>
      <c r="BM13983" s="138"/>
    </row>
    <row r="13984" spans="62:65" ht="13" thickBot="1">
      <c r="BJ13984" s="138"/>
      <c r="BK13984" s="138"/>
      <c r="BL13984" s="138"/>
      <c r="BM13984" s="138"/>
    </row>
    <row r="13985" spans="62:65" ht="13" thickBot="1">
      <c r="BJ13985" s="138"/>
      <c r="BK13985" s="138"/>
      <c r="BL13985" s="138"/>
      <c r="BM13985" s="138"/>
    </row>
    <row r="13986" spans="62:65" ht="13" thickBot="1">
      <c r="BJ13986" s="138"/>
      <c r="BK13986" s="138"/>
      <c r="BL13986" s="138"/>
      <c r="BM13986" s="138"/>
    </row>
    <row r="13987" spans="62:65" ht="13" thickBot="1">
      <c r="BJ13987" s="138"/>
      <c r="BK13987" s="138"/>
      <c r="BL13987" s="138"/>
      <c r="BM13987" s="138"/>
    </row>
    <row r="13988" spans="62:65" ht="13" thickBot="1">
      <c r="BJ13988" s="138"/>
      <c r="BK13988" s="138"/>
      <c r="BL13988" s="138"/>
      <c r="BM13988" s="138"/>
    </row>
    <row r="13989" spans="62:65" ht="13" thickBot="1">
      <c r="BJ13989" s="138"/>
      <c r="BK13989" s="138"/>
      <c r="BL13989" s="138"/>
      <c r="BM13989" s="138"/>
    </row>
    <row r="13990" spans="62:65" ht="13" thickBot="1">
      <c r="BJ13990" s="138"/>
      <c r="BK13990" s="138"/>
      <c r="BL13990" s="138"/>
      <c r="BM13990" s="138"/>
    </row>
    <row r="13991" spans="62:65" ht="13" thickBot="1">
      <c r="BJ13991" s="138"/>
      <c r="BK13991" s="138"/>
      <c r="BL13991" s="138"/>
      <c r="BM13991" s="138"/>
    </row>
    <row r="13992" spans="62:65" ht="13" thickBot="1">
      <c r="BJ13992" s="138"/>
      <c r="BK13992" s="138"/>
      <c r="BL13992" s="138"/>
      <c r="BM13992" s="138"/>
    </row>
    <row r="13993" spans="62:65" ht="13" thickBot="1">
      <c r="BJ13993" s="138"/>
      <c r="BK13993" s="138"/>
      <c r="BL13993" s="138"/>
      <c r="BM13993" s="138"/>
    </row>
    <row r="13994" spans="62:65" ht="13" thickBot="1">
      <c r="BJ13994" s="138"/>
      <c r="BK13994" s="138"/>
      <c r="BL13994" s="138"/>
      <c r="BM13994" s="138"/>
    </row>
    <row r="13995" spans="62:65" ht="13" thickBot="1">
      <c r="BJ13995" s="138"/>
      <c r="BK13995" s="138"/>
      <c r="BL13995" s="138"/>
      <c r="BM13995" s="138"/>
    </row>
    <row r="13996" spans="62:65" ht="13" thickBot="1">
      <c r="BJ13996" s="138"/>
      <c r="BK13996" s="138"/>
      <c r="BL13996" s="138"/>
      <c r="BM13996" s="138"/>
    </row>
    <row r="13997" spans="62:65" ht="13" thickBot="1">
      <c r="BJ13997" s="138"/>
      <c r="BK13997" s="138"/>
      <c r="BL13997" s="138"/>
      <c r="BM13997" s="138"/>
    </row>
    <row r="13998" spans="62:65" ht="13" thickBot="1">
      <c r="BJ13998" s="138"/>
      <c r="BK13998" s="138"/>
      <c r="BL13998" s="138"/>
      <c r="BM13998" s="138"/>
    </row>
    <row r="13999" spans="62:65" ht="13" thickBot="1">
      <c r="BJ13999" s="138"/>
      <c r="BK13999" s="138"/>
      <c r="BL13999" s="138"/>
      <c r="BM13999" s="138"/>
    </row>
    <row r="14000" spans="62:65" ht="13" thickBot="1">
      <c r="BJ14000" s="138"/>
      <c r="BK14000" s="138"/>
      <c r="BL14000" s="138"/>
      <c r="BM14000" s="138"/>
    </row>
    <row r="14001" spans="62:65" ht="13" thickBot="1">
      <c r="BJ14001" s="138"/>
      <c r="BK14001" s="138"/>
      <c r="BL14001" s="138"/>
      <c r="BM14001" s="138"/>
    </row>
    <row r="14002" spans="62:65" ht="13" thickBot="1">
      <c r="BJ14002" s="138"/>
      <c r="BK14002" s="138"/>
      <c r="BL14002" s="138"/>
      <c r="BM14002" s="138"/>
    </row>
    <row r="14003" spans="62:65" ht="13" thickBot="1">
      <c r="BJ14003" s="138"/>
      <c r="BK14003" s="138"/>
      <c r="BL14003" s="138"/>
      <c r="BM14003" s="138"/>
    </row>
    <row r="14004" spans="62:65" ht="13" thickBot="1">
      <c r="BJ14004" s="138"/>
      <c r="BK14004" s="138"/>
      <c r="BL14004" s="138"/>
      <c r="BM14004" s="138"/>
    </row>
    <row r="14005" spans="62:65" ht="13" thickBot="1">
      <c r="BJ14005" s="138"/>
      <c r="BK14005" s="138"/>
      <c r="BL14005" s="138"/>
      <c r="BM14005" s="138"/>
    </row>
    <row r="14006" spans="62:65" ht="13" thickBot="1">
      <c r="BJ14006" s="138"/>
      <c r="BK14006" s="138"/>
      <c r="BL14006" s="138"/>
      <c r="BM14006" s="138"/>
    </row>
    <row r="14007" spans="62:65" ht="13" thickBot="1">
      <c r="BJ14007" s="138"/>
      <c r="BK14007" s="138"/>
      <c r="BL14007" s="138"/>
      <c r="BM14007" s="138"/>
    </row>
    <row r="14008" spans="62:65" ht="13" thickBot="1">
      <c r="BJ14008" s="138"/>
      <c r="BK14008" s="138"/>
      <c r="BL14008" s="138"/>
      <c r="BM14008" s="138"/>
    </row>
    <row r="14009" spans="62:65" ht="13" thickBot="1">
      <c r="BJ14009" s="138"/>
      <c r="BK14009" s="138"/>
      <c r="BL14009" s="138"/>
      <c r="BM14009" s="138"/>
    </row>
    <row r="14010" spans="62:65" ht="13" thickBot="1">
      <c r="BJ14010" s="138"/>
      <c r="BK14010" s="138"/>
      <c r="BL14010" s="138"/>
      <c r="BM14010" s="138"/>
    </row>
    <row r="14011" spans="62:65" ht="13" thickBot="1">
      <c r="BJ14011" s="138"/>
      <c r="BK14011" s="138"/>
      <c r="BL14011" s="138"/>
      <c r="BM14011" s="138"/>
    </row>
    <row r="14012" spans="62:65" ht="13" thickBot="1">
      <c r="BJ14012" s="138"/>
      <c r="BK14012" s="138"/>
      <c r="BL14012" s="138"/>
      <c r="BM14012" s="138"/>
    </row>
    <row r="14013" spans="62:65" ht="13" thickBot="1">
      <c r="BJ14013" s="138"/>
      <c r="BK14013" s="138"/>
      <c r="BL14013" s="138"/>
      <c r="BM14013" s="138"/>
    </row>
    <row r="14014" spans="62:65" ht="13" thickBot="1">
      <c r="BJ14014" s="138"/>
      <c r="BK14014" s="138"/>
      <c r="BL14014" s="138"/>
      <c r="BM14014" s="138"/>
    </row>
    <row r="14015" spans="62:65" ht="13" thickBot="1">
      <c r="BJ14015" s="138"/>
      <c r="BK14015" s="138"/>
      <c r="BL14015" s="138"/>
      <c r="BM14015" s="138"/>
    </row>
    <row r="14016" spans="62:65" ht="13" thickBot="1">
      <c r="BJ14016" s="138"/>
      <c r="BK14016" s="138"/>
      <c r="BL14016" s="138"/>
      <c r="BM14016" s="138"/>
    </row>
    <row r="14017" spans="62:65" ht="13" thickBot="1">
      <c r="BJ14017" s="138"/>
      <c r="BK14017" s="138"/>
      <c r="BL14017" s="138"/>
      <c r="BM14017" s="138"/>
    </row>
    <row r="14018" spans="62:65" ht="13" thickBot="1">
      <c r="BJ14018" s="138"/>
      <c r="BK14018" s="138"/>
      <c r="BL14018" s="138"/>
      <c r="BM14018" s="138"/>
    </row>
    <row r="14019" spans="62:65" ht="13" thickBot="1">
      <c r="BJ14019" s="138"/>
      <c r="BK14019" s="138"/>
      <c r="BL14019" s="138"/>
      <c r="BM14019" s="138"/>
    </row>
    <row r="14020" spans="62:65" ht="13" thickBot="1">
      <c r="BJ14020" s="138"/>
      <c r="BK14020" s="138"/>
      <c r="BL14020" s="138"/>
      <c r="BM14020" s="138"/>
    </row>
    <row r="14021" spans="62:65" ht="13" thickBot="1">
      <c r="BJ14021" s="138"/>
      <c r="BK14021" s="138"/>
      <c r="BL14021" s="138"/>
      <c r="BM14021" s="138"/>
    </row>
    <row r="14022" spans="62:65" ht="13" thickBot="1">
      <c r="BJ14022" s="138"/>
      <c r="BK14022" s="138"/>
      <c r="BL14022" s="138"/>
      <c r="BM14022" s="138"/>
    </row>
    <row r="14023" spans="62:65" ht="13" thickBot="1">
      <c r="BJ14023" s="138"/>
      <c r="BK14023" s="138"/>
      <c r="BL14023" s="138"/>
      <c r="BM14023" s="138"/>
    </row>
    <row r="14024" spans="62:65" ht="13" thickBot="1">
      <c r="BJ14024" s="138"/>
      <c r="BK14024" s="138"/>
      <c r="BL14024" s="138"/>
      <c r="BM14024" s="138"/>
    </row>
    <row r="14025" spans="62:65" ht="13" thickBot="1">
      <c r="BJ14025" s="138"/>
      <c r="BK14025" s="138"/>
      <c r="BL14025" s="138"/>
      <c r="BM14025" s="138"/>
    </row>
    <row r="14026" spans="62:65" ht="13" thickBot="1">
      <c r="BJ14026" s="138"/>
      <c r="BK14026" s="138"/>
      <c r="BL14026" s="138"/>
      <c r="BM14026" s="138"/>
    </row>
    <row r="14027" spans="62:65" ht="13" thickBot="1">
      <c r="BJ14027" s="138"/>
      <c r="BK14027" s="138"/>
      <c r="BL14027" s="138"/>
      <c r="BM14027" s="138"/>
    </row>
    <row r="14028" spans="62:65" ht="13" thickBot="1">
      <c r="BJ14028" s="138"/>
      <c r="BK14028" s="138"/>
      <c r="BL14028" s="138"/>
      <c r="BM14028" s="138"/>
    </row>
    <row r="14029" spans="62:65" ht="13" thickBot="1">
      <c r="BJ14029" s="138"/>
      <c r="BK14029" s="138"/>
      <c r="BL14029" s="138"/>
      <c r="BM14029" s="138"/>
    </row>
    <row r="14030" spans="62:65" ht="13" thickBot="1">
      <c r="BJ14030" s="138"/>
      <c r="BK14030" s="138"/>
      <c r="BL14030" s="138"/>
      <c r="BM14030" s="138"/>
    </row>
    <row r="14031" spans="62:65" ht="13" thickBot="1">
      <c r="BJ14031" s="138"/>
      <c r="BK14031" s="138"/>
      <c r="BL14031" s="138"/>
      <c r="BM14031" s="138"/>
    </row>
    <row r="14032" spans="62:65" ht="13" thickBot="1">
      <c r="BJ14032" s="138"/>
      <c r="BK14032" s="138"/>
      <c r="BL14032" s="138"/>
      <c r="BM14032" s="138"/>
    </row>
    <row r="14033" spans="62:65" ht="13" thickBot="1">
      <c r="BJ14033" s="138"/>
      <c r="BK14033" s="138"/>
      <c r="BL14033" s="138"/>
      <c r="BM14033" s="138"/>
    </row>
    <row r="14034" spans="62:65" ht="13" thickBot="1">
      <c r="BJ14034" s="138"/>
      <c r="BK14034" s="138"/>
      <c r="BL14034" s="138"/>
      <c r="BM14034" s="138"/>
    </row>
    <row r="14035" spans="62:65" ht="13" thickBot="1">
      <c r="BJ14035" s="138"/>
      <c r="BK14035" s="138"/>
      <c r="BL14035" s="138"/>
      <c r="BM14035" s="138"/>
    </row>
    <row r="14036" spans="62:65" ht="13" thickBot="1">
      <c r="BJ14036" s="138"/>
      <c r="BK14036" s="138"/>
      <c r="BL14036" s="138"/>
      <c r="BM14036" s="138"/>
    </row>
    <row r="14037" spans="62:65" ht="13" thickBot="1">
      <c r="BJ14037" s="138"/>
      <c r="BK14037" s="138"/>
      <c r="BL14037" s="138"/>
      <c r="BM14037" s="138"/>
    </row>
    <row r="14038" spans="62:65" ht="13" thickBot="1">
      <c r="BJ14038" s="138"/>
      <c r="BK14038" s="138"/>
      <c r="BL14038" s="138"/>
      <c r="BM14038" s="138"/>
    </row>
    <row r="14039" spans="62:65" ht="13" thickBot="1">
      <c r="BJ14039" s="138"/>
      <c r="BK14039" s="138"/>
      <c r="BL14039" s="138"/>
      <c r="BM14039" s="138"/>
    </row>
    <row r="14040" spans="62:65" ht="13" thickBot="1">
      <c r="BJ14040" s="138"/>
      <c r="BK14040" s="138"/>
      <c r="BL14040" s="138"/>
      <c r="BM14040" s="138"/>
    </row>
    <row r="14041" spans="62:65" ht="13" thickBot="1">
      <c r="BJ14041" s="138"/>
      <c r="BK14041" s="138"/>
      <c r="BL14041" s="138"/>
      <c r="BM14041" s="138"/>
    </row>
    <row r="14042" spans="62:65" ht="13" thickBot="1">
      <c r="BJ14042" s="138"/>
      <c r="BK14042" s="138"/>
      <c r="BL14042" s="138"/>
      <c r="BM14042" s="138"/>
    </row>
    <row r="14043" spans="62:65" ht="13" thickBot="1">
      <c r="BJ14043" s="138"/>
      <c r="BK14043" s="138"/>
      <c r="BL14043" s="138"/>
      <c r="BM14043" s="138"/>
    </row>
    <row r="14044" spans="62:65" ht="13" thickBot="1">
      <c r="BJ14044" s="138"/>
      <c r="BK14044" s="138"/>
      <c r="BL14044" s="138"/>
      <c r="BM14044" s="138"/>
    </row>
    <row r="14045" spans="62:65" ht="13" thickBot="1">
      <c r="BJ14045" s="138"/>
      <c r="BK14045" s="138"/>
      <c r="BL14045" s="138"/>
      <c r="BM14045" s="138"/>
    </row>
    <row r="14046" spans="62:65" ht="13" thickBot="1">
      <c r="BJ14046" s="138"/>
      <c r="BK14046" s="138"/>
      <c r="BL14046" s="138"/>
      <c r="BM14046" s="138"/>
    </row>
    <row r="14047" spans="62:65" ht="13" thickBot="1">
      <c r="BJ14047" s="138"/>
      <c r="BK14047" s="138"/>
      <c r="BL14047" s="138"/>
      <c r="BM14047" s="138"/>
    </row>
    <row r="14048" spans="62:65" ht="13" thickBot="1">
      <c r="BJ14048" s="138"/>
      <c r="BK14048" s="138"/>
      <c r="BL14048" s="138"/>
      <c r="BM14048" s="138"/>
    </row>
    <row r="14049" spans="62:65" ht="13" thickBot="1">
      <c r="BJ14049" s="138"/>
      <c r="BK14049" s="138"/>
      <c r="BL14049" s="138"/>
      <c r="BM14049" s="138"/>
    </row>
    <row r="14050" spans="62:65" ht="13" thickBot="1">
      <c r="BJ14050" s="138"/>
      <c r="BK14050" s="138"/>
      <c r="BL14050" s="138"/>
      <c r="BM14050" s="138"/>
    </row>
    <row r="14051" spans="62:65" ht="13" thickBot="1">
      <c r="BJ14051" s="138"/>
      <c r="BK14051" s="138"/>
      <c r="BL14051" s="138"/>
      <c r="BM14051" s="138"/>
    </row>
    <row r="14052" spans="62:65" ht="13" thickBot="1">
      <c r="BJ14052" s="138"/>
      <c r="BK14052" s="138"/>
      <c r="BL14052" s="138"/>
      <c r="BM14052" s="138"/>
    </row>
    <row r="14053" spans="62:65" ht="13" thickBot="1">
      <c r="BJ14053" s="138"/>
      <c r="BK14053" s="138"/>
      <c r="BL14053" s="138"/>
      <c r="BM14053" s="138"/>
    </row>
    <row r="14054" spans="62:65" ht="13" thickBot="1">
      <c r="BJ14054" s="138"/>
      <c r="BK14054" s="138"/>
      <c r="BL14054" s="138"/>
      <c r="BM14054" s="138"/>
    </row>
    <row r="14055" spans="62:65" ht="13" thickBot="1">
      <c r="BJ14055" s="138"/>
      <c r="BK14055" s="138"/>
      <c r="BL14055" s="138"/>
      <c r="BM14055" s="138"/>
    </row>
    <row r="14056" spans="62:65" ht="13" thickBot="1">
      <c r="BJ14056" s="138"/>
      <c r="BK14056" s="138"/>
      <c r="BL14056" s="138"/>
      <c r="BM14056" s="138"/>
    </row>
    <row r="14057" spans="62:65" ht="13" thickBot="1">
      <c r="BJ14057" s="138"/>
      <c r="BK14057" s="138"/>
      <c r="BL14057" s="138"/>
      <c r="BM14057" s="138"/>
    </row>
    <row r="14058" spans="62:65" ht="13" thickBot="1">
      <c r="BJ14058" s="138"/>
      <c r="BK14058" s="138"/>
      <c r="BL14058" s="138"/>
      <c r="BM14058" s="138"/>
    </row>
    <row r="14059" spans="62:65" ht="13" thickBot="1">
      <c r="BJ14059" s="138"/>
      <c r="BK14059" s="138"/>
      <c r="BL14059" s="138"/>
      <c r="BM14059" s="138"/>
    </row>
    <row r="14060" spans="62:65" ht="13" thickBot="1">
      <c r="BJ14060" s="138"/>
      <c r="BK14060" s="138"/>
      <c r="BL14060" s="138"/>
      <c r="BM14060" s="138"/>
    </row>
    <row r="14061" spans="62:65" ht="13" thickBot="1">
      <c r="BJ14061" s="138"/>
      <c r="BK14061" s="138"/>
      <c r="BL14061" s="138"/>
      <c r="BM14061" s="138"/>
    </row>
    <row r="14062" spans="62:65" ht="13" thickBot="1">
      <c r="BJ14062" s="138"/>
      <c r="BK14062" s="138"/>
      <c r="BL14062" s="138"/>
      <c r="BM14062" s="138"/>
    </row>
    <row r="14063" spans="62:65" ht="13" thickBot="1">
      <c r="BJ14063" s="138"/>
      <c r="BK14063" s="138"/>
      <c r="BL14063" s="138"/>
      <c r="BM14063" s="138"/>
    </row>
    <row r="14064" spans="62:65" ht="13" thickBot="1">
      <c r="BJ14064" s="138"/>
      <c r="BK14064" s="138"/>
      <c r="BL14064" s="138"/>
      <c r="BM14064" s="138"/>
    </row>
    <row r="14065" spans="62:65" ht="13" thickBot="1">
      <c r="BJ14065" s="138"/>
      <c r="BK14065" s="138"/>
      <c r="BL14065" s="138"/>
      <c r="BM14065" s="138"/>
    </row>
    <row r="14066" spans="62:65" ht="13" thickBot="1">
      <c r="BJ14066" s="138"/>
      <c r="BK14066" s="138"/>
      <c r="BL14066" s="138"/>
      <c r="BM14066" s="138"/>
    </row>
    <row r="14067" spans="62:65" ht="13" thickBot="1">
      <c r="BJ14067" s="138"/>
      <c r="BK14067" s="138"/>
      <c r="BL14067" s="138"/>
      <c r="BM14067" s="138"/>
    </row>
    <row r="14068" spans="62:65" ht="13" thickBot="1">
      <c r="BJ14068" s="138"/>
      <c r="BK14068" s="138"/>
      <c r="BL14068" s="138"/>
      <c r="BM14068" s="138"/>
    </row>
    <row r="14069" spans="62:65" ht="13" thickBot="1">
      <c r="BJ14069" s="138"/>
      <c r="BK14069" s="138"/>
      <c r="BL14069" s="138"/>
      <c r="BM14069" s="138"/>
    </row>
    <row r="14070" spans="62:65" ht="13" thickBot="1">
      <c r="BJ14070" s="138"/>
      <c r="BK14070" s="138"/>
      <c r="BL14070" s="138"/>
      <c r="BM14070" s="138"/>
    </row>
    <row r="14071" spans="62:65" ht="13" thickBot="1">
      <c r="BJ14071" s="138"/>
      <c r="BK14071" s="138"/>
      <c r="BL14071" s="138"/>
      <c r="BM14071" s="138"/>
    </row>
    <row r="14072" spans="62:65" ht="13" thickBot="1">
      <c r="BJ14072" s="138"/>
      <c r="BK14072" s="138"/>
      <c r="BL14072" s="138"/>
      <c r="BM14072" s="138"/>
    </row>
    <row r="14073" spans="62:65" ht="13" thickBot="1">
      <c r="BJ14073" s="138"/>
      <c r="BK14073" s="138"/>
      <c r="BL14073" s="138"/>
      <c r="BM14073" s="138"/>
    </row>
    <row r="14074" spans="62:65" ht="13" thickBot="1">
      <c r="BJ14074" s="138"/>
      <c r="BK14074" s="138"/>
      <c r="BL14074" s="138"/>
      <c r="BM14074" s="138"/>
    </row>
    <row r="14075" spans="62:65" ht="13" thickBot="1">
      <c r="BJ14075" s="138"/>
      <c r="BK14075" s="138"/>
      <c r="BL14075" s="138"/>
      <c r="BM14075" s="138"/>
    </row>
    <row r="14076" spans="62:65" ht="13" thickBot="1">
      <c r="BJ14076" s="138"/>
      <c r="BK14076" s="138"/>
      <c r="BL14076" s="138"/>
      <c r="BM14076" s="138"/>
    </row>
    <row r="14077" spans="62:65" ht="13" thickBot="1">
      <c r="BJ14077" s="138"/>
      <c r="BK14077" s="138"/>
      <c r="BL14077" s="138"/>
      <c r="BM14077" s="138"/>
    </row>
    <row r="14078" spans="62:65" ht="13" thickBot="1">
      <c r="BJ14078" s="138"/>
      <c r="BK14078" s="138"/>
      <c r="BL14078" s="138"/>
      <c r="BM14078" s="138"/>
    </row>
    <row r="14079" spans="62:65" ht="13" thickBot="1">
      <c r="BJ14079" s="138"/>
      <c r="BK14079" s="138"/>
      <c r="BL14079" s="138"/>
      <c r="BM14079" s="138"/>
    </row>
    <row r="14080" spans="62:65" ht="13" thickBot="1">
      <c r="BJ14080" s="138"/>
      <c r="BK14080" s="138"/>
      <c r="BL14080" s="138"/>
      <c r="BM14080" s="138"/>
    </row>
    <row r="14081" spans="62:65" ht="13" thickBot="1">
      <c r="BJ14081" s="138"/>
      <c r="BK14081" s="138"/>
      <c r="BL14081" s="138"/>
      <c r="BM14081" s="138"/>
    </row>
    <row r="14082" spans="62:65" ht="13" thickBot="1">
      <c r="BJ14082" s="138"/>
      <c r="BK14082" s="138"/>
      <c r="BL14082" s="138"/>
      <c r="BM14082" s="138"/>
    </row>
    <row r="14083" spans="62:65" ht="13" thickBot="1">
      <c r="BJ14083" s="138"/>
      <c r="BK14083" s="138"/>
      <c r="BL14083" s="138"/>
      <c r="BM14083" s="138"/>
    </row>
    <row r="14084" spans="62:65" ht="13" thickBot="1">
      <c r="BJ14084" s="138"/>
      <c r="BK14084" s="138"/>
      <c r="BL14084" s="138"/>
      <c r="BM14084" s="138"/>
    </row>
    <row r="14085" spans="62:65" ht="13" thickBot="1">
      <c r="BJ14085" s="138"/>
      <c r="BK14085" s="138"/>
      <c r="BL14085" s="138"/>
      <c r="BM14085" s="138"/>
    </row>
    <row r="14086" spans="62:65" ht="13" thickBot="1">
      <c r="BJ14086" s="138"/>
      <c r="BK14086" s="138"/>
      <c r="BL14086" s="138"/>
      <c r="BM14086" s="138"/>
    </row>
    <row r="14087" spans="62:65" ht="13" thickBot="1">
      <c r="BJ14087" s="138"/>
      <c r="BK14087" s="138"/>
      <c r="BL14087" s="138"/>
      <c r="BM14087" s="138"/>
    </row>
    <row r="14088" spans="62:65" ht="13" thickBot="1">
      <c r="BJ14088" s="138"/>
      <c r="BK14088" s="138"/>
      <c r="BL14088" s="138"/>
      <c r="BM14088" s="138"/>
    </row>
    <row r="14089" spans="62:65" ht="13" thickBot="1">
      <c r="BJ14089" s="138"/>
      <c r="BK14089" s="138"/>
      <c r="BL14089" s="138"/>
      <c r="BM14089" s="138"/>
    </row>
    <row r="14090" spans="62:65" ht="13" thickBot="1">
      <c r="BJ14090" s="138"/>
      <c r="BK14090" s="138"/>
      <c r="BL14090" s="138"/>
      <c r="BM14090" s="138"/>
    </row>
    <row r="14091" spans="62:65" ht="13" thickBot="1">
      <c r="BJ14091" s="138"/>
      <c r="BK14091" s="138"/>
      <c r="BL14091" s="138"/>
      <c r="BM14091" s="138"/>
    </row>
    <row r="14092" spans="62:65" ht="13" thickBot="1">
      <c r="BJ14092" s="138"/>
      <c r="BK14092" s="138"/>
      <c r="BL14092" s="138"/>
      <c r="BM14092" s="138"/>
    </row>
    <row r="14093" spans="62:65" ht="13" thickBot="1">
      <c r="BJ14093" s="138"/>
      <c r="BK14093" s="138"/>
      <c r="BL14093" s="138"/>
      <c r="BM14093" s="138"/>
    </row>
    <row r="14094" spans="62:65" ht="13" thickBot="1">
      <c r="BJ14094" s="138"/>
      <c r="BK14094" s="138"/>
      <c r="BL14094" s="138"/>
      <c r="BM14094" s="138"/>
    </row>
    <row r="14095" spans="62:65" ht="13" thickBot="1">
      <c r="BJ14095" s="138"/>
      <c r="BK14095" s="138"/>
      <c r="BL14095" s="138"/>
      <c r="BM14095" s="138"/>
    </row>
    <row r="14096" spans="62:65" ht="13" thickBot="1">
      <c r="BJ14096" s="138"/>
      <c r="BK14096" s="138"/>
      <c r="BL14096" s="138"/>
      <c r="BM14096" s="138"/>
    </row>
    <row r="14097" spans="62:65" ht="13" thickBot="1">
      <c r="BJ14097" s="138"/>
      <c r="BK14097" s="138"/>
      <c r="BL14097" s="138"/>
      <c r="BM14097" s="138"/>
    </row>
    <row r="14098" spans="62:65" ht="13" thickBot="1">
      <c r="BJ14098" s="138"/>
      <c r="BK14098" s="138"/>
      <c r="BL14098" s="138"/>
      <c r="BM14098" s="138"/>
    </row>
    <row r="14099" spans="62:65" ht="13" thickBot="1">
      <c r="BJ14099" s="138"/>
      <c r="BK14099" s="138"/>
      <c r="BL14099" s="138"/>
      <c r="BM14099" s="138"/>
    </row>
    <row r="14100" spans="62:65" ht="13" thickBot="1">
      <c r="BJ14100" s="138"/>
      <c r="BK14100" s="138"/>
      <c r="BL14100" s="138"/>
      <c r="BM14100" s="138"/>
    </row>
    <row r="14101" spans="62:65" ht="13" thickBot="1">
      <c r="BJ14101" s="138"/>
      <c r="BK14101" s="138"/>
      <c r="BL14101" s="138"/>
      <c r="BM14101" s="138"/>
    </row>
    <row r="14102" spans="62:65" ht="13" thickBot="1">
      <c r="BJ14102" s="138"/>
      <c r="BK14102" s="138"/>
      <c r="BL14102" s="138"/>
      <c r="BM14102" s="138"/>
    </row>
    <row r="14103" spans="62:65" ht="13" thickBot="1">
      <c r="BJ14103" s="138"/>
      <c r="BK14103" s="138"/>
      <c r="BL14103" s="138"/>
      <c r="BM14103" s="138"/>
    </row>
    <row r="14104" spans="62:65" ht="13" thickBot="1">
      <c r="BJ14104" s="138"/>
      <c r="BK14104" s="138"/>
      <c r="BL14104" s="138"/>
      <c r="BM14104" s="138"/>
    </row>
    <row r="14105" spans="62:65" ht="13" thickBot="1">
      <c r="BJ14105" s="138"/>
      <c r="BK14105" s="138"/>
      <c r="BL14105" s="138"/>
      <c r="BM14105" s="138"/>
    </row>
    <row r="14106" spans="62:65" ht="13" thickBot="1">
      <c r="BJ14106" s="138"/>
      <c r="BK14106" s="138"/>
      <c r="BL14106" s="138"/>
      <c r="BM14106" s="138"/>
    </row>
    <row r="14107" spans="62:65" ht="13" thickBot="1">
      <c r="BJ14107" s="138"/>
      <c r="BK14107" s="138"/>
      <c r="BL14107" s="138"/>
      <c r="BM14107" s="138"/>
    </row>
    <row r="14108" spans="62:65" ht="13" thickBot="1">
      <c r="BJ14108" s="138"/>
      <c r="BK14108" s="138"/>
      <c r="BL14108" s="138"/>
      <c r="BM14108" s="138"/>
    </row>
    <row r="14109" spans="62:65" ht="13" thickBot="1">
      <c r="BJ14109" s="138"/>
      <c r="BK14109" s="138"/>
      <c r="BL14109" s="138"/>
      <c r="BM14109" s="138"/>
    </row>
    <row r="14110" spans="62:65" ht="13" thickBot="1">
      <c r="BJ14110" s="138"/>
      <c r="BK14110" s="138"/>
      <c r="BL14110" s="138"/>
      <c r="BM14110" s="138"/>
    </row>
    <row r="14111" spans="62:65" ht="13" thickBot="1">
      <c r="BJ14111" s="138"/>
      <c r="BK14111" s="138"/>
      <c r="BL14111" s="138"/>
      <c r="BM14111" s="138"/>
    </row>
    <row r="14112" spans="62:65" ht="13" thickBot="1">
      <c r="BJ14112" s="138"/>
      <c r="BK14112" s="138"/>
      <c r="BL14112" s="138"/>
      <c r="BM14112" s="138"/>
    </row>
    <row r="14113" spans="62:65" ht="13" thickBot="1">
      <c r="BJ14113" s="138"/>
      <c r="BK14113" s="138"/>
      <c r="BL14113" s="138"/>
      <c r="BM14113" s="138"/>
    </row>
    <row r="14114" spans="62:65" ht="13" thickBot="1">
      <c r="BJ14114" s="138"/>
      <c r="BK14114" s="138"/>
      <c r="BL14114" s="138"/>
      <c r="BM14114" s="138"/>
    </row>
    <row r="14115" spans="62:65" ht="13" thickBot="1">
      <c r="BJ14115" s="138"/>
      <c r="BK14115" s="138"/>
      <c r="BL14115" s="138"/>
      <c r="BM14115" s="138"/>
    </row>
    <row r="14116" spans="62:65" ht="13" thickBot="1">
      <c r="BJ14116" s="138"/>
      <c r="BK14116" s="138"/>
      <c r="BL14116" s="138"/>
      <c r="BM14116" s="138"/>
    </row>
    <row r="14117" spans="62:65" ht="13" thickBot="1">
      <c r="BJ14117" s="138"/>
      <c r="BK14117" s="138"/>
      <c r="BL14117" s="138"/>
      <c r="BM14117" s="138"/>
    </row>
    <row r="14118" spans="62:65" ht="13" thickBot="1">
      <c r="BJ14118" s="138"/>
      <c r="BK14118" s="138"/>
      <c r="BL14118" s="138"/>
      <c r="BM14118" s="138"/>
    </row>
    <row r="14119" spans="62:65" ht="13" thickBot="1">
      <c r="BJ14119" s="138"/>
      <c r="BK14119" s="138"/>
      <c r="BL14119" s="138"/>
      <c r="BM14119" s="138"/>
    </row>
    <row r="14120" spans="62:65" ht="13" thickBot="1">
      <c r="BJ14120" s="138"/>
      <c r="BK14120" s="138"/>
      <c r="BL14120" s="138"/>
      <c r="BM14120" s="138"/>
    </row>
    <row r="14121" spans="62:65" ht="13" thickBot="1">
      <c r="BJ14121" s="138"/>
      <c r="BK14121" s="138"/>
      <c r="BL14121" s="138"/>
      <c r="BM14121" s="138"/>
    </row>
    <row r="14122" spans="62:65" ht="13" thickBot="1">
      <c r="BJ14122" s="138"/>
      <c r="BK14122" s="138"/>
      <c r="BL14122" s="138"/>
      <c r="BM14122" s="138"/>
    </row>
    <row r="14123" spans="62:65" ht="13" thickBot="1">
      <c r="BJ14123" s="138"/>
      <c r="BK14123" s="138"/>
      <c r="BL14123" s="138"/>
      <c r="BM14123" s="138"/>
    </row>
    <row r="14124" spans="62:65" ht="13" thickBot="1">
      <c r="BJ14124" s="138"/>
      <c r="BK14124" s="138"/>
      <c r="BL14124" s="138"/>
      <c r="BM14124" s="138"/>
    </row>
    <row r="14125" spans="62:65" ht="13" thickBot="1">
      <c r="BJ14125" s="138"/>
      <c r="BK14125" s="138"/>
      <c r="BL14125" s="138"/>
      <c r="BM14125" s="138"/>
    </row>
    <row r="14126" spans="62:65" ht="13" thickBot="1">
      <c r="BJ14126" s="138"/>
      <c r="BK14126" s="138"/>
      <c r="BL14126" s="138"/>
      <c r="BM14126" s="138"/>
    </row>
    <row r="14127" spans="62:65" ht="13" thickBot="1">
      <c r="BJ14127" s="138"/>
      <c r="BK14127" s="138"/>
      <c r="BL14127" s="138"/>
      <c r="BM14127" s="138"/>
    </row>
    <row r="14128" spans="62:65" ht="13" thickBot="1">
      <c r="BJ14128" s="138"/>
      <c r="BK14128" s="138"/>
      <c r="BL14128" s="138"/>
      <c r="BM14128" s="138"/>
    </row>
    <row r="14129" spans="62:65" ht="13" thickBot="1">
      <c r="BJ14129" s="138"/>
      <c r="BK14129" s="138"/>
      <c r="BL14129" s="138"/>
      <c r="BM14129" s="138"/>
    </row>
    <row r="14130" spans="62:65" ht="13" thickBot="1">
      <c r="BJ14130" s="138"/>
      <c r="BK14130" s="138"/>
      <c r="BL14130" s="138"/>
      <c r="BM14130" s="138"/>
    </row>
    <row r="14131" spans="62:65" ht="13" thickBot="1">
      <c r="BJ14131" s="138"/>
      <c r="BK14131" s="138"/>
      <c r="BL14131" s="138"/>
      <c r="BM14131" s="138"/>
    </row>
    <row r="14132" spans="62:65" ht="13" thickBot="1">
      <c r="BJ14132" s="138"/>
      <c r="BK14132" s="138"/>
      <c r="BL14132" s="138"/>
      <c r="BM14132" s="138"/>
    </row>
    <row r="14133" spans="62:65" ht="13" thickBot="1">
      <c r="BJ14133" s="138"/>
      <c r="BK14133" s="138"/>
      <c r="BL14133" s="138"/>
      <c r="BM14133" s="138"/>
    </row>
    <row r="14134" spans="62:65" ht="13" thickBot="1">
      <c r="BJ14134" s="138"/>
      <c r="BK14134" s="138"/>
      <c r="BL14134" s="138"/>
      <c r="BM14134" s="138"/>
    </row>
    <row r="14135" spans="62:65" ht="13" thickBot="1">
      <c r="BJ14135" s="138"/>
      <c r="BK14135" s="138"/>
      <c r="BL14135" s="138"/>
      <c r="BM14135" s="138"/>
    </row>
    <row r="14136" spans="62:65" ht="13" thickBot="1">
      <c r="BJ14136" s="138"/>
      <c r="BK14136" s="138"/>
      <c r="BL14136" s="138"/>
      <c r="BM14136" s="138"/>
    </row>
    <row r="14137" spans="62:65" ht="13" thickBot="1">
      <c r="BJ14137" s="138"/>
      <c r="BK14137" s="138"/>
      <c r="BL14137" s="138"/>
      <c r="BM14137" s="138"/>
    </row>
    <row r="14138" spans="62:65" ht="13" thickBot="1">
      <c r="BJ14138" s="138"/>
      <c r="BK14138" s="138"/>
      <c r="BL14138" s="138"/>
      <c r="BM14138" s="138"/>
    </row>
    <row r="14139" spans="62:65" ht="13" thickBot="1">
      <c r="BJ14139" s="138"/>
      <c r="BK14139" s="138"/>
      <c r="BL14139" s="138"/>
      <c r="BM14139" s="138"/>
    </row>
    <row r="14140" spans="62:65" ht="13" thickBot="1">
      <c r="BJ14140" s="138"/>
      <c r="BK14140" s="138"/>
      <c r="BL14140" s="138"/>
      <c r="BM14140" s="138"/>
    </row>
    <row r="14141" spans="62:65" ht="13" thickBot="1">
      <c r="BJ14141" s="138"/>
      <c r="BK14141" s="138"/>
      <c r="BL14141" s="138"/>
      <c r="BM14141" s="138"/>
    </row>
    <row r="14142" spans="62:65" ht="13" thickBot="1">
      <c r="BJ14142" s="138"/>
      <c r="BK14142" s="138"/>
      <c r="BL14142" s="138"/>
      <c r="BM14142" s="138"/>
    </row>
    <row r="14143" spans="62:65" ht="13" thickBot="1">
      <c r="BJ14143" s="138"/>
      <c r="BK14143" s="138"/>
      <c r="BL14143" s="138"/>
      <c r="BM14143" s="138"/>
    </row>
    <row r="14144" spans="62:65" ht="13" thickBot="1">
      <c r="BJ14144" s="138"/>
      <c r="BK14144" s="138"/>
      <c r="BL14144" s="138"/>
      <c r="BM14144" s="138"/>
    </row>
    <row r="14145" spans="62:65" ht="13" thickBot="1">
      <c r="BJ14145" s="138"/>
      <c r="BK14145" s="138"/>
      <c r="BL14145" s="138"/>
      <c r="BM14145" s="138"/>
    </row>
    <row r="14146" spans="62:65" ht="13" thickBot="1">
      <c r="BJ14146" s="138"/>
      <c r="BK14146" s="138"/>
      <c r="BL14146" s="138"/>
      <c r="BM14146" s="138"/>
    </row>
    <row r="14147" spans="62:65" ht="13" thickBot="1">
      <c r="BJ14147" s="138"/>
      <c r="BK14147" s="138"/>
      <c r="BL14147" s="138"/>
      <c r="BM14147" s="138"/>
    </row>
    <row r="14148" spans="62:65" ht="13" thickBot="1">
      <c r="BJ14148" s="138"/>
      <c r="BK14148" s="138"/>
      <c r="BL14148" s="138"/>
      <c r="BM14148" s="138"/>
    </row>
    <row r="14149" spans="62:65" ht="13" thickBot="1">
      <c r="BJ14149" s="138"/>
      <c r="BK14149" s="138"/>
      <c r="BL14149" s="138"/>
      <c r="BM14149" s="138"/>
    </row>
    <row r="14150" spans="62:65" ht="13" thickBot="1">
      <c r="BJ14150" s="138"/>
      <c r="BK14150" s="138"/>
      <c r="BL14150" s="138"/>
      <c r="BM14150" s="138"/>
    </row>
    <row r="14151" spans="62:65" ht="13" thickBot="1">
      <c r="BJ14151" s="138"/>
      <c r="BK14151" s="138"/>
      <c r="BL14151" s="138"/>
      <c r="BM14151" s="138"/>
    </row>
    <row r="14152" spans="62:65" ht="13" thickBot="1">
      <c r="BJ14152" s="138"/>
      <c r="BK14152" s="138"/>
      <c r="BL14152" s="138"/>
      <c r="BM14152" s="138"/>
    </row>
    <row r="14153" spans="62:65" ht="13" thickBot="1">
      <c r="BJ14153" s="138"/>
      <c r="BK14153" s="138"/>
      <c r="BL14153" s="138"/>
      <c r="BM14153" s="138"/>
    </row>
    <row r="14154" spans="62:65" ht="13" thickBot="1">
      <c r="BJ14154" s="138"/>
      <c r="BK14154" s="138"/>
      <c r="BL14154" s="138"/>
      <c r="BM14154" s="138"/>
    </row>
    <row r="14155" spans="62:65" ht="13" thickBot="1">
      <c r="BJ14155" s="138"/>
      <c r="BK14155" s="138"/>
      <c r="BL14155" s="138"/>
      <c r="BM14155" s="138"/>
    </row>
    <row r="14156" spans="62:65" ht="13" thickBot="1">
      <c r="BJ14156" s="138"/>
      <c r="BK14156" s="138"/>
      <c r="BL14156" s="138"/>
      <c r="BM14156" s="138"/>
    </row>
    <row r="14157" spans="62:65" ht="13" thickBot="1">
      <c r="BJ14157" s="138"/>
      <c r="BK14157" s="138"/>
      <c r="BL14157" s="138"/>
      <c r="BM14157" s="138"/>
    </row>
    <row r="14158" spans="62:65" ht="13" thickBot="1">
      <c r="BJ14158" s="138"/>
      <c r="BK14158" s="138"/>
      <c r="BL14158" s="138"/>
      <c r="BM14158" s="138"/>
    </row>
    <row r="14159" spans="62:65" ht="13" thickBot="1">
      <c r="BJ14159" s="138"/>
      <c r="BK14159" s="138"/>
      <c r="BL14159" s="138"/>
      <c r="BM14159" s="138"/>
    </row>
    <row r="14160" spans="62:65" ht="13" thickBot="1">
      <c r="BJ14160" s="138"/>
      <c r="BK14160" s="138"/>
      <c r="BL14160" s="138"/>
      <c r="BM14160" s="138"/>
    </row>
    <row r="14161" spans="62:65" ht="13" thickBot="1">
      <c r="BJ14161" s="138"/>
      <c r="BK14161" s="138"/>
      <c r="BL14161" s="138"/>
      <c r="BM14161" s="138"/>
    </row>
    <row r="14162" spans="62:65" ht="13" thickBot="1">
      <c r="BJ14162" s="138"/>
      <c r="BK14162" s="138"/>
      <c r="BL14162" s="138"/>
      <c r="BM14162" s="138"/>
    </row>
    <row r="14163" spans="62:65" ht="13" thickBot="1">
      <c r="BJ14163" s="138"/>
      <c r="BK14163" s="138"/>
      <c r="BL14163" s="138"/>
      <c r="BM14163" s="138"/>
    </row>
    <row r="14164" spans="62:65" ht="13" thickBot="1">
      <c r="BJ14164" s="138"/>
      <c r="BK14164" s="138"/>
      <c r="BL14164" s="138"/>
      <c r="BM14164" s="138"/>
    </row>
    <row r="14165" spans="62:65" ht="13" thickBot="1">
      <c r="BJ14165" s="138"/>
      <c r="BK14165" s="138"/>
      <c r="BL14165" s="138"/>
      <c r="BM14165" s="138"/>
    </row>
    <row r="14166" spans="62:65" ht="13" thickBot="1">
      <c r="BJ14166" s="138"/>
      <c r="BK14166" s="138"/>
      <c r="BL14166" s="138"/>
      <c r="BM14166" s="138"/>
    </row>
    <row r="14167" spans="62:65" ht="13" thickBot="1">
      <c r="BJ14167" s="138"/>
      <c r="BK14167" s="138"/>
      <c r="BL14167" s="138"/>
      <c r="BM14167" s="138"/>
    </row>
    <row r="14168" spans="62:65" ht="13" thickBot="1">
      <c r="BJ14168" s="138"/>
      <c r="BK14168" s="138"/>
      <c r="BL14168" s="138"/>
      <c r="BM14168" s="138"/>
    </row>
    <row r="14169" spans="62:65" ht="13" thickBot="1">
      <c r="BJ14169" s="138"/>
      <c r="BK14169" s="138"/>
      <c r="BL14169" s="138"/>
      <c r="BM14169" s="138"/>
    </row>
    <row r="14170" spans="62:65" ht="13" thickBot="1">
      <c r="BJ14170" s="138"/>
      <c r="BK14170" s="138"/>
      <c r="BL14170" s="138"/>
      <c r="BM14170" s="138"/>
    </row>
    <row r="14171" spans="62:65" ht="13" thickBot="1">
      <c r="BJ14171" s="138"/>
      <c r="BK14171" s="138"/>
      <c r="BL14171" s="138"/>
      <c r="BM14171" s="138"/>
    </row>
    <row r="14172" spans="62:65" ht="13" thickBot="1">
      <c r="BJ14172" s="138"/>
      <c r="BK14172" s="138"/>
      <c r="BL14172" s="138"/>
      <c r="BM14172" s="138"/>
    </row>
    <row r="14173" spans="62:65" ht="13" thickBot="1">
      <c r="BJ14173" s="138"/>
      <c r="BK14173" s="138"/>
      <c r="BL14173" s="138"/>
      <c r="BM14173" s="138"/>
    </row>
    <row r="14174" spans="62:65" ht="13" thickBot="1">
      <c r="BJ14174" s="138"/>
      <c r="BK14174" s="138"/>
      <c r="BL14174" s="138"/>
      <c r="BM14174" s="138"/>
    </row>
    <row r="14175" spans="62:65" ht="13" thickBot="1">
      <c r="BJ14175" s="138"/>
      <c r="BK14175" s="138"/>
      <c r="BL14175" s="138"/>
      <c r="BM14175" s="138"/>
    </row>
    <row r="14176" spans="62:65" ht="13" thickBot="1">
      <c r="BJ14176" s="138"/>
      <c r="BK14176" s="138"/>
      <c r="BL14176" s="138"/>
      <c r="BM14176" s="138"/>
    </row>
    <row r="14177" spans="62:65" ht="13" thickBot="1">
      <c r="BJ14177" s="138"/>
      <c r="BK14177" s="138"/>
      <c r="BL14177" s="138"/>
      <c r="BM14177" s="138"/>
    </row>
    <row r="14178" spans="62:65" ht="13" thickBot="1">
      <c r="BJ14178" s="138"/>
      <c r="BK14178" s="138"/>
      <c r="BL14178" s="138"/>
      <c r="BM14178" s="138"/>
    </row>
    <row r="14179" spans="62:65" ht="13" thickBot="1">
      <c r="BJ14179" s="138"/>
      <c r="BK14179" s="138"/>
      <c r="BL14179" s="138"/>
      <c r="BM14179" s="138"/>
    </row>
    <row r="14180" spans="62:65" ht="13" thickBot="1">
      <c r="BJ14180" s="138"/>
      <c r="BK14180" s="138"/>
      <c r="BL14180" s="138"/>
      <c r="BM14180" s="138"/>
    </row>
    <row r="14181" spans="62:65" ht="13" thickBot="1">
      <c r="BJ14181" s="138"/>
      <c r="BK14181" s="138"/>
      <c r="BL14181" s="138"/>
      <c r="BM14181" s="138"/>
    </row>
    <row r="14182" spans="62:65" ht="13" thickBot="1">
      <c r="BJ14182" s="138"/>
      <c r="BK14182" s="138"/>
      <c r="BL14182" s="138"/>
      <c r="BM14182" s="138"/>
    </row>
    <row r="14183" spans="62:65" ht="13" thickBot="1">
      <c r="BJ14183" s="138"/>
      <c r="BK14183" s="138"/>
      <c r="BL14183" s="138"/>
      <c r="BM14183" s="138"/>
    </row>
    <row r="14184" spans="62:65" ht="13" thickBot="1">
      <c r="BJ14184" s="138"/>
      <c r="BK14184" s="138"/>
      <c r="BL14184" s="138"/>
      <c r="BM14184" s="138"/>
    </row>
    <row r="14185" spans="62:65" ht="13" thickBot="1">
      <c r="BJ14185" s="138"/>
      <c r="BK14185" s="138"/>
      <c r="BL14185" s="138"/>
      <c r="BM14185" s="138"/>
    </row>
    <row r="14186" spans="62:65" ht="13" thickBot="1">
      <c r="BJ14186" s="138"/>
      <c r="BK14186" s="138"/>
      <c r="BL14186" s="138"/>
      <c r="BM14186" s="138"/>
    </row>
    <row r="14187" spans="62:65" ht="13" thickBot="1">
      <c r="BJ14187" s="138"/>
      <c r="BK14187" s="138"/>
      <c r="BL14187" s="138"/>
      <c r="BM14187" s="138"/>
    </row>
    <row r="14188" spans="62:65" ht="13" thickBot="1">
      <c r="BJ14188" s="138"/>
      <c r="BK14188" s="138"/>
      <c r="BL14188" s="138"/>
      <c r="BM14188" s="138"/>
    </row>
    <row r="14189" spans="62:65" ht="13" thickBot="1">
      <c r="BJ14189" s="138"/>
      <c r="BK14189" s="138"/>
      <c r="BL14189" s="138"/>
      <c r="BM14189" s="138"/>
    </row>
    <row r="14190" spans="62:65" ht="13" thickBot="1">
      <c r="BJ14190" s="138"/>
      <c r="BK14190" s="138"/>
      <c r="BL14190" s="138"/>
      <c r="BM14190" s="138"/>
    </row>
    <row r="14191" spans="62:65" ht="13" thickBot="1">
      <c r="BJ14191" s="138"/>
      <c r="BK14191" s="138"/>
      <c r="BL14191" s="138"/>
      <c r="BM14191" s="138"/>
    </row>
    <row r="14192" spans="62:65" ht="13" thickBot="1">
      <c r="BJ14192" s="138"/>
      <c r="BK14192" s="138"/>
      <c r="BL14192" s="138"/>
      <c r="BM14192" s="138"/>
    </row>
    <row r="14193" spans="62:65" ht="13" thickBot="1">
      <c r="BJ14193" s="138"/>
      <c r="BK14193" s="138"/>
      <c r="BL14193" s="138"/>
      <c r="BM14193" s="138"/>
    </row>
    <row r="14194" spans="62:65" ht="13" thickBot="1">
      <c r="BJ14194" s="138"/>
      <c r="BK14194" s="138"/>
      <c r="BL14194" s="138"/>
      <c r="BM14194" s="138"/>
    </row>
    <row r="14195" spans="62:65" ht="13" thickBot="1">
      <c r="BJ14195" s="138"/>
      <c r="BK14195" s="138"/>
      <c r="BL14195" s="138"/>
      <c r="BM14195" s="138"/>
    </row>
    <row r="14196" spans="62:65" ht="13" thickBot="1">
      <c r="BJ14196" s="138"/>
      <c r="BK14196" s="138"/>
      <c r="BL14196" s="138"/>
      <c r="BM14196" s="138"/>
    </row>
    <row r="14197" spans="62:65" ht="13" thickBot="1">
      <c r="BJ14197" s="138"/>
      <c r="BK14197" s="138"/>
      <c r="BL14197" s="138"/>
      <c r="BM14197" s="138"/>
    </row>
    <row r="14198" spans="62:65" ht="13" thickBot="1">
      <c r="BJ14198" s="138"/>
      <c r="BK14198" s="138"/>
      <c r="BL14198" s="138"/>
      <c r="BM14198" s="138"/>
    </row>
    <row r="14199" spans="62:65" ht="13" thickBot="1">
      <c r="BJ14199" s="138"/>
      <c r="BK14199" s="138"/>
      <c r="BL14199" s="138"/>
      <c r="BM14199" s="138"/>
    </row>
    <row r="14200" spans="62:65" ht="13" thickBot="1">
      <c r="BJ14200" s="138"/>
      <c r="BK14200" s="138"/>
      <c r="BL14200" s="138"/>
      <c r="BM14200" s="138"/>
    </row>
    <row r="14201" spans="62:65" ht="13" thickBot="1">
      <c r="BJ14201" s="138"/>
      <c r="BK14201" s="138"/>
      <c r="BL14201" s="138"/>
      <c r="BM14201" s="138"/>
    </row>
    <row r="14202" spans="62:65" ht="13" thickBot="1">
      <c r="BJ14202" s="138"/>
      <c r="BK14202" s="138"/>
      <c r="BL14202" s="138"/>
      <c r="BM14202" s="138"/>
    </row>
    <row r="14203" spans="62:65" ht="13" thickBot="1">
      <c r="BJ14203" s="138"/>
      <c r="BK14203" s="138"/>
      <c r="BL14203" s="138"/>
      <c r="BM14203" s="138"/>
    </row>
    <row r="14204" spans="62:65" ht="13" thickBot="1">
      <c r="BJ14204" s="138"/>
      <c r="BK14204" s="138"/>
      <c r="BL14204" s="138"/>
      <c r="BM14204" s="138"/>
    </row>
    <row r="14205" spans="62:65" ht="13" thickBot="1">
      <c r="BJ14205" s="138"/>
      <c r="BK14205" s="138"/>
      <c r="BL14205" s="138"/>
      <c r="BM14205" s="138"/>
    </row>
    <row r="14206" spans="62:65" ht="13" thickBot="1">
      <c r="BJ14206" s="138"/>
      <c r="BK14206" s="138"/>
      <c r="BL14206" s="138"/>
      <c r="BM14206" s="138"/>
    </row>
    <row r="14207" spans="62:65" ht="13" thickBot="1">
      <c r="BJ14207" s="138"/>
      <c r="BK14207" s="138"/>
      <c r="BL14207" s="138"/>
      <c r="BM14207" s="138"/>
    </row>
    <row r="14208" spans="62:65" ht="13" thickBot="1">
      <c r="BJ14208" s="138"/>
      <c r="BK14208" s="138"/>
      <c r="BL14208" s="138"/>
      <c r="BM14208" s="138"/>
    </row>
    <row r="14209" spans="62:65" ht="13" thickBot="1">
      <c r="BJ14209" s="138"/>
      <c r="BK14209" s="138"/>
      <c r="BL14209" s="138"/>
      <c r="BM14209" s="138"/>
    </row>
    <row r="14210" spans="62:65" ht="13" thickBot="1">
      <c r="BJ14210" s="138"/>
      <c r="BK14210" s="138"/>
      <c r="BL14210" s="138"/>
      <c r="BM14210" s="138"/>
    </row>
    <row r="14211" spans="62:65" ht="13" thickBot="1">
      <c r="BJ14211" s="138"/>
      <c r="BK14211" s="138"/>
      <c r="BL14211" s="138"/>
      <c r="BM14211" s="138"/>
    </row>
    <row r="14212" spans="62:65" ht="13" thickBot="1">
      <c r="BJ14212" s="138"/>
      <c r="BK14212" s="138"/>
      <c r="BL14212" s="138"/>
      <c r="BM14212" s="138"/>
    </row>
    <row r="14213" spans="62:65" ht="13" thickBot="1">
      <c r="BJ14213" s="138"/>
      <c r="BK14213" s="138"/>
      <c r="BL14213" s="138"/>
      <c r="BM14213" s="138"/>
    </row>
    <row r="14214" spans="62:65" ht="13" thickBot="1">
      <c r="BJ14214" s="138"/>
      <c r="BK14214" s="138"/>
      <c r="BL14214" s="138"/>
      <c r="BM14214" s="138"/>
    </row>
    <row r="14215" spans="62:65" ht="13" thickBot="1">
      <c r="BJ14215" s="138"/>
      <c r="BK14215" s="138"/>
      <c r="BL14215" s="138"/>
      <c r="BM14215" s="138"/>
    </row>
    <row r="14216" spans="62:65" ht="13" thickBot="1">
      <c r="BJ14216" s="138"/>
      <c r="BK14216" s="138"/>
      <c r="BL14216" s="138"/>
      <c r="BM14216" s="138"/>
    </row>
    <row r="14217" spans="62:65" ht="13" thickBot="1">
      <c r="BJ14217" s="138"/>
      <c r="BK14217" s="138"/>
      <c r="BL14217" s="138"/>
      <c r="BM14217" s="138"/>
    </row>
    <row r="14218" spans="62:65" ht="13" thickBot="1">
      <c r="BJ14218" s="138"/>
      <c r="BK14218" s="138"/>
      <c r="BL14218" s="138"/>
      <c r="BM14218" s="138"/>
    </row>
    <row r="14219" spans="62:65" ht="13" thickBot="1">
      <c r="BJ14219" s="138"/>
      <c r="BK14219" s="138"/>
      <c r="BL14219" s="138"/>
      <c r="BM14219" s="138"/>
    </row>
    <row r="14220" spans="62:65" ht="13" thickBot="1">
      <c r="BJ14220" s="138"/>
      <c r="BK14220" s="138"/>
      <c r="BL14220" s="138"/>
      <c r="BM14220" s="138"/>
    </row>
    <row r="14221" spans="62:65" ht="13" thickBot="1">
      <c r="BJ14221" s="138"/>
      <c r="BK14221" s="138"/>
      <c r="BL14221" s="138"/>
      <c r="BM14221" s="138"/>
    </row>
    <row r="14222" spans="62:65" ht="13" thickBot="1">
      <c r="BJ14222" s="138"/>
      <c r="BK14222" s="138"/>
      <c r="BL14222" s="138"/>
      <c r="BM14222" s="138"/>
    </row>
    <row r="14223" spans="62:65" ht="13" thickBot="1">
      <c r="BJ14223" s="138"/>
      <c r="BK14223" s="138"/>
      <c r="BL14223" s="138"/>
      <c r="BM14223" s="138"/>
    </row>
    <row r="14224" spans="62:65" ht="13" thickBot="1">
      <c r="BJ14224" s="138"/>
      <c r="BK14224" s="138"/>
      <c r="BL14224" s="138"/>
      <c r="BM14224" s="138"/>
    </row>
    <row r="14225" spans="62:65" ht="13" thickBot="1">
      <c r="BJ14225" s="138"/>
      <c r="BK14225" s="138"/>
      <c r="BL14225" s="138"/>
      <c r="BM14225" s="138"/>
    </row>
    <row r="14226" spans="62:65" ht="13" thickBot="1">
      <c r="BJ14226" s="138"/>
      <c r="BK14226" s="138"/>
      <c r="BL14226" s="138"/>
      <c r="BM14226" s="138"/>
    </row>
    <row r="14227" spans="62:65" ht="13" thickBot="1">
      <c r="BJ14227" s="138"/>
      <c r="BK14227" s="138"/>
      <c r="BL14227" s="138"/>
      <c r="BM14227" s="138"/>
    </row>
    <row r="14228" spans="62:65" ht="13" thickBot="1">
      <c r="BJ14228" s="138"/>
      <c r="BK14228" s="138"/>
      <c r="BL14228" s="138"/>
      <c r="BM14228" s="138"/>
    </row>
    <row r="14229" spans="62:65" ht="13" thickBot="1">
      <c r="BJ14229" s="138"/>
      <c r="BK14229" s="138"/>
      <c r="BL14229" s="138"/>
      <c r="BM14229" s="138"/>
    </row>
    <row r="14230" spans="62:65" ht="13" thickBot="1">
      <c r="BJ14230" s="138"/>
      <c r="BK14230" s="138"/>
      <c r="BL14230" s="138"/>
      <c r="BM14230" s="138"/>
    </row>
    <row r="14231" spans="62:65" ht="13" thickBot="1">
      <c r="BJ14231" s="138"/>
      <c r="BK14231" s="138"/>
      <c r="BL14231" s="138"/>
      <c r="BM14231" s="138"/>
    </row>
    <row r="14232" spans="62:65" ht="13" thickBot="1">
      <c r="BJ14232" s="138"/>
      <c r="BK14232" s="138"/>
      <c r="BL14232" s="138"/>
      <c r="BM14232" s="138"/>
    </row>
    <row r="14233" spans="62:65" ht="13" thickBot="1">
      <c r="BJ14233" s="138"/>
      <c r="BK14233" s="138"/>
      <c r="BL14233" s="138"/>
      <c r="BM14233" s="138"/>
    </row>
    <row r="14234" spans="62:65" ht="13" thickBot="1">
      <c r="BJ14234" s="138"/>
      <c r="BK14234" s="138"/>
      <c r="BL14234" s="138"/>
      <c r="BM14234" s="138"/>
    </row>
    <row r="14235" spans="62:65" ht="13" thickBot="1">
      <c r="BJ14235" s="138"/>
      <c r="BK14235" s="138"/>
      <c r="BL14235" s="138"/>
      <c r="BM14235" s="138"/>
    </row>
    <row r="14236" spans="62:65" ht="13" thickBot="1">
      <c r="BJ14236" s="138"/>
      <c r="BK14236" s="138"/>
      <c r="BL14236" s="138"/>
      <c r="BM14236" s="138"/>
    </row>
    <row r="14237" spans="62:65" ht="13" thickBot="1">
      <c r="BJ14237" s="138"/>
      <c r="BK14237" s="138"/>
      <c r="BL14237" s="138"/>
      <c r="BM14237" s="138"/>
    </row>
    <row r="14238" spans="62:65" ht="13" thickBot="1">
      <c r="BJ14238" s="138"/>
      <c r="BK14238" s="138"/>
      <c r="BL14238" s="138"/>
      <c r="BM14238" s="138"/>
    </row>
    <row r="14239" spans="62:65" ht="13" thickBot="1">
      <c r="BJ14239" s="138"/>
      <c r="BK14239" s="138"/>
      <c r="BL14239" s="138"/>
      <c r="BM14239" s="138"/>
    </row>
    <row r="14240" spans="62:65" ht="13" thickBot="1">
      <c r="BJ14240" s="138"/>
      <c r="BK14240" s="138"/>
      <c r="BL14240" s="138"/>
      <c r="BM14240" s="138"/>
    </row>
    <row r="14241" spans="62:65" ht="13" thickBot="1">
      <c r="BJ14241" s="138"/>
      <c r="BK14241" s="138"/>
      <c r="BL14241" s="138"/>
      <c r="BM14241" s="138"/>
    </row>
    <row r="14242" spans="62:65" ht="13" thickBot="1">
      <c r="BJ14242" s="138"/>
      <c r="BK14242" s="138"/>
      <c r="BL14242" s="138"/>
      <c r="BM14242" s="138"/>
    </row>
    <row r="14243" spans="62:65" ht="13" thickBot="1">
      <c r="BJ14243" s="138"/>
      <c r="BK14243" s="138"/>
      <c r="BL14243" s="138"/>
      <c r="BM14243" s="138"/>
    </row>
    <row r="14244" spans="62:65" ht="13" thickBot="1">
      <c r="BJ14244" s="138"/>
      <c r="BK14244" s="138"/>
      <c r="BL14244" s="138"/>
      <c r="BM14244" s="138"/>
    </row>
    <row r="14245" spans="62:65" ht="13" thickBot="1">
      <c r="BJ14245" s="138"/>
      <c r="BK14245" s="138"/>
      <c r="BL14245" s="138"/>
      <c r="BM14245" s="138"/>
    </row>
    <row r="14246" spans="62:65" ht="13" thickBot="1">
      <c r="BJ14246" s="138"/>
      <c r="BK14246" s="138"/>
      <c r="BL14246" s="138"/>
      <c r="BM14246" s="138"/>
    </row>
    <row r="14247" spans="62:65" ht="13" thickBot="1">
      <c r="BJ14247" s="138"/>
      <c r="BK14247" s="138"/>
      <c r="BL14247" s="138"/>
      <c r="BM14247" s="138"/>
    </row>
    <row r="14248" spans="62:65" ht="13" thickBot="1">
      <c r="BJ14248" s="138"/>
      <c r="BK14248" s="138"/>
      <c r="BL14248" s="138"/>
      <c r="BM14248" s="138"/>
    </row>
    <row r="14249" spans="62:65" ht="13" thickBot="1">
      <c r="BJ14249" s="138"/>
      <c r="BK14249" s="138"/>
      <c r="BL14249" s="138"/>
      <c r="BM14249" s="138"/>
    </row>
    <row r="14250" spans="62:65" ht="13" thickBot="1">
      <c r="BJ14250" s="138"/>
      <c r="BK14250" s="138"/>
      <c r="BL14250" s="138"/>
      <c r="BM14250" s="138"/>
    </row>
    <row r="14251" spans="62:65" ht="13" thickBot="1">
      <c r="BJ14251" s="138"/>
      <c r="BK14251" s="138"/>
      <c r="BL14251" s="138"/>
      <c r="BM14251" s="138"/>
    </row>
    <row r="14252" spans="62:65" ht="13" thickBot="1">
      <c r="BJ14252" s="138"/>
      <c r="BK14252" s="138"/>
      <c r="BL14252" s="138"/>
      <c r="BM14252" s="138"/>
    </row>
    <row r="14253" spans="62:65" ht="13" thickBot="1">
      <c r="BJ14253" s="138"/>
      <c r="BK14253" s="138"/>
      <c r="BL14253" s="138"/>
      <c r="BM14253" s="138"/>
    </row>
    <row r="14254" spans="62:65" ht="13" thickBot="1">
      <c r="BJ14254" s="138"/>
      <c r="BK14254" s="138"/>
      <c r="BL14254" s="138"/>
      <c r="BM14254" s="138"/>
    </row>
    <row r="14255" spans="62:65" ht="13" thickBot="1">
      <c r="BJ14255" s="138"/>
      <c r="BK14255" s="138"/>
      <c r="BL14255" s="138"/>
      <c r="BM14255" s="138"/>
    </row>
    <row r="14256" spans="62:65" ht="13" thickBot="1">
      <c r="BJ14256" s="138"/>
      <c r="BK14256" s="138"/>
      <c r="BL14256" s="138"/>
      <c r="BM14256" s="138"/>
    </row>
    <row r="14257" spans="62:65" ht="13" thickBot="1">
      <c r="BJ14257" s="138"/>
      <c r="BK14257" s="138"/>
      <c r="BL14257" s="138"/>
      <c r="BM14257" s="138"/>
    </row>
    <row r="14258" spans="62:65" ht="13" thickBot="1">
      <c r="BJ14258" s="138"/>
      <c r="BK14258" s="138"/>
      <c r="BL14258" s="138"/>
      <c r="BM14258" s="138"/>
    </row>
    <row r="14259" spans="62:65" ht="13" thickBot="1">
      <c r="BJ14259" s="138"/>
      <c r="BK14259" s="138"/>
      <c r="BL14259" s="138"/>
      <c r="BM14259" s="138"/>
    </row>
    <row r="14260" spans="62:65" ht="13" thickBot="1">
      <c r="BJ14260" s="138"/>
      <c r="BK14260" s="138"/>
      <c r="BL14260" s="138"/>
      <c r="BM14260" s="138"/>
    </row>
    <row r="14261" spans="62:65" ht="13" thickBot="1">
      <c r="BJ14261" s="138"/>
      <c r="BK14261" s="138"/>
      <c r="BL14261" s="138"/>
      <c r="BM14261" s="138"/>
    </row>
    <row r="14262" spans="62:65" ht="13" thickBot="1">
      <c r="BJ14262" s="138"/>
      <c r="BK14262" s="138"/>
      <c r="BL14262" s="138"/>
      <c r="BM14262" s="138"/>
    </row>
    <row r="14263" spans="62:65" ht="13" thickBot="1">
      <c r="BJ14263" s="138"/>
      <c r="BK14263" s="138"/>
      <c r="BL14263" s="138"/>
      <c r="BM14263" s="138"/>
    </row>
    <row r="14264" spans="62:65" ht="13" thickBot="1">
      <c r="BJ14264" s="138"/>
      <c r="BK14264" s="138"/>
      <c r="BL14264" s="138"/>
      <c r="BM14264" s="138"/>
    </row>
    <row r="14265" spans="62:65" ht="13" thickBot="1">
      <c r="BJ14265" s="138"/>
      <c r="BK14265" s="138"/>
      <c r="BL14265" s="138"/>
      <c r="BM14265" s="138"/>
    </row>
    <row r="14266" spans="62:65" ht="13" thickBot="1">
      <c r="BJ14266" s="138"/>
      <c r="BK14266" s="138"/>
      <c r="BL14266" s="138"/>
      <c r="BM14266" s="138"/>
    </row>
    <row r="14267" spans="62:65" ht="13" thickBot="1">
      <c r="BJ14267" s="138"/>
      <c r="BK14267" s="138"/>
      <c r="BL14267" s="138"/>
      <c r="BM14267" s="138"/>
    </row>
    <row r="14268" spans="62:65" ht="13" thickBot="1">
      <c r="BJ14268" s="138"/>
      <c r="BK14268" s="138"/>
      <c r="BL14268" s="138"/>
      <c r="BM14268" s="138"/>
    </row>
    <row r="14269" spans="62:65" ht="13" thickBot="1">
      <c r="BJ14269" s="138"/>
      <c r="BK14269" s="138"/>
      <c r="BL14269" s="138"/>
      <c r="BM14269" s="138"/>
    </row>
    <row r="14270" spans="62:65" ht="13" thickBot="1">
      <c r="BJ14270" s="138"/>
      <c r="BK14270" s="138"/>
      <c r="BL14270" s="138"/>
      <c r="BM14270" s="138"/>
    </row>
    <row r="14271" spans="62:65" ht="13" thickBot="1">
      <c r="BJ14271" s="138"/>
      <c r="BK14271" s="138"/>
      <c r="BL14271" s="138"/>
      <c r="BM14271" s="138"/>
    </row>
    <row r="14272" spans="62:65" ht="13" thickBot="1">
      <c r="BJ14272" s="138"/>
      <c r="BK14272" s="138"/>
      <c r="BL14272" s="138"/>
      <c r="BM14272" s="138"/>
    </row>
    <row r="14273" spans="62:65" ht="13" thickBot="1">
      <c r="BJ14273" s="138"/>
      <c r="BK14273" s="138"/>
      <c r="BL14273" s="138"/>
      <c r="BM14273" s="138"/>
    </row>
    <row r="14274" spans="62:65" ht="13" thickBot="1">
      <c r="BJ14274" s="138"/>
      <c r="BK14274" s="138"/>
      <c r="BL14274" s="138"/>
      <c r="BM14274" s="138"/>
    </row>
    <row r="14275" spans="62:65" ht="13" thickBot="1">
      <c r="BJ14275" s="138"/>
      <c r="BK14275" s="138"/>
      <c r="BL14275" s="138"/>
      <c r="BM14275" s="138"/>
    </row>
    <row r="14276" spans="62:65" ht="13" thickBot="1">
      <c r="BJ14276" s="138"/>
      <c r="BK14276" s="138"/>
      <c r="BL14276" s="138"/>
      <c r="BM14276" s="138"/>
    </row>
    <row r="14277" spans="62:65" ht="13" thickBot="1">
      <c r="BJ14277" s="138"/>
      <c r="BK14277" s="138"/>
      <c r="BL14277" s="138"/>
      <c r="BM14277" s="138"/>
    </row>
    <row r="14278" spans="62:65" ht="13" thickBot="1">
      <c r="BJ14278" s="138"/>
      <c r="BK14278" s="138"/>
      <c r="BL14278" s="138"/>
      <c r="BM14278" s="138"/>
    </row>
    <row r="14279" spans="62:65" ht="13" thickBot="1">
      <c r="BJ14279" s="138"/>
      <c r="BK14279" s="138"/>
      <c r="BL14279" s="138"/>
      <c r="BM14279" s="138"/>
    </row>
    <row r="14280" spans="62:65" ht="13" thickBot="1">
      <c r="BJ14280" s="138"/>
      <c r="BK14280" s="138"/>
      <c r="BL14280" s="138"/>
      <c r="BM14280" s="138"/>
    </row>
    <row r="14281" spans="62:65" ht="13" thickBot="1">
      <c r="BJ14281" s="138"/>
      <c r="BK14281" s="138"/>
      <c r="BL14281" s="138"/>
      <c r="BM14281" s="138"/>
    </row>
    <row r="14282" spans="62:65" ht="13" thickBot="1">
      <c r="BJ14282" s="138"/>
      <c r="BK14282" s="138"/>
      <c r="BL14282" s="138"/>
      <c r="BM14282" s="138"/>
    </row>
    <row r="14283" spans="62:65" ht="13" thickBot="1">
      <c r="BJ14283" s="138"/>
      <c r="BK14283" s="138"/>
      <c r="BL14283" s="138"/>
      <c r="BM14283" s="138"/>
    </row>
    <row r="14284" spans="62:65" ht="13" thickBot="1">
      <c r="BJ14284" s="138"/>
      <c r="BK14284" s="138"/>
      <c r="BL14284" s="138"/>
      <c r="BM14284" s="138"/>
    </row>
    <row r="14285" spans="62:65" ht="13" thickBot="1">
      <c r="BJ14285" s="138"/>
      <c r="BK14285" s="138"/>
      <c r="BL14285" s="138"/>
      <c r="BM14285" s="138"/>
    </row>
    <row r="14286" spans="62:65" ht="13" thickBot="1">
      <c r="BJ14286" s="138"/>
      <c r="BK14286" s="138"/>
      <c r="BL14286" s="138"/>
      <c r="BM14286" s="138"/>
    </row>
    <row r="14287" spans="62:65" ht="13" thickBot="1">
      <c r="BJ14287" s="138"/>
      <c r="BK14287" s="138"/>
      <c r="BL14287" s="138"/>
      <c r="BM14287" s="138"/>
    </row>
    <row r="14288" spans="62:65" ht="13" thickBot="1">
      <c r="BJ14288" s="138"/>
      <c r="BK14288" s="138"/>
      <c r="BL14288" s="138"/>
      <c r="BM14288" s="138"/>
    </row>
    <row r="14289" spans="62:65" ht="13" thickBot="1">
      <c r="BJ14289" s="138"/>
      <c r="BK14289" s="138"/>
      <c r="BL14289" s="138"/>
      <c r="BM14289" s="138"/>
    </row>
    <row r="14290" spans="62:65" ht="13" thickBot="1">
      <c r="BJ14290" s="138"/>
      <c r="BK14290" s="138"/>
      <c r="BL14290" s="138"/>
      <c r="BM14290" s="138"/>
    </row>
    <row r="14291" spans="62:65" ht="13" thickBot="1">
      <c r="BJ14291" s="138"/>
      <c r="BK14291" s="138"/>
      <c r="BL14291" s="138"/>
      <c r="BM14291" s="138"/>
    </row>
    <row r="14292" spans="62:65" ht="13" thickBot="1">
      <c r="BJ14292" s="138"/>
      <c r="BK14292" s="138"/>
      <c r="BL14292" s="138"/>
      <c r="BM14292" s="138"/>
    </row>
    <row r="14293" spans="62:65" ht="13" thickBot="1">
      <c r="BJ14293" s="138"/>
      <c r="BK14293" s="138"/>
      <c r="BL14293" s="138"/>
      <c r="BM14293" s="138"/>
    </row>
    <row r="14294" spans="62:65" ht="13" thickBot="1">
      <c r="BJ14294" s="138"/>
      <c r="BK14294" s="138"/>
      <c r="BL14294" s="138"/>
      <c r="BM14294" s="138"/>
    </row>
    <row r="14295" spans="62:65" ht="13" thickBot="1">
      <c r="BJ14295" s="138"/>
      <c r="BK14295" s="138"/>
      <c r="BL14295" s="138"/>
      <c r="BM14295" s="138"/>
    </row>
    <row r="14296" spans="62:65" ht="13" thickBot="1">
      <c r="BJ14296" s="138"/>
      <c r="BK14296" s="138"/>
      <c r="BL14296" s="138"/>
      <c r="BM14296" s="138"/>
    </row>
    <row r="14297" spans="62:65" ht="13" thickBot="1">
      <c r="BJ14297" s="138"/>
      <c r="BK14297" s="138"/>
      <c r="BL14297" s="138"/>
      <c r="BM14297" s="138"/>
    </row>
    <row r="14298" spans="62:65" ht="13" thickBot="1">
      <c r="BJ14298" s="138"/>
      <c r="BK14298" s="138"/>
      <c r="BL14298" s="138"/>
      <c r="BM14298" s="138"/>
    </row>
    <row r="14299" spans="62:65" ht="13" thickBot="1">
      <c r="BJ14299" s="138"/>
      <c r="BK14299" s="138"/>
      <c r="BL14299" s="138"/>
      <c r="BM14299" s="138"/>
    </row>
    <row r="14300" spans="62:65" ht="13" thickBot="1">
      <c r="BJ14300" s="138"/>
      <c r="BK14300" s="138"/>
      <c r="BL14300" s="138"/>
      <c r="BM14300" s="138"/>
    </row>
    <row r="14301" spans="62:65" ht="13" thickBot="1">
      <c r="BJ14301" s="138"/>
      <c r="BK14301" s="138"/>
      <c r="BL14301" s="138"/>
      <c r="BM14301" s="138"/>
    </row>
    <row r="14302" spans="62:65" ht="13" thickBot="1">
      <c r="BJ14302" s="138"/>
      <c r="BK14302" s="138"/>
      <c r="BL14302" s="138"/>
      <c r="BM14302" s="138"/>
    </row>
    <row r="14303" spans="62:65" ht="13" thickBot="1">
      <c r="BJ14303" s="138"/>
      <c r="BK14303" s="138"/>
      <c r="BL14303" s="138"/>
      <c r="BM14303" s="138"/>
    </row>
    <row r="14304" spans="62:65" ht="13" thickBot="1">
      <c r="BJ14304" s="138"/>
      <c r="BK14304" s="138"/>
      <c r="BL14304" s="138"/>
      <c r="BM14304" s="138"/>
    </row>
    <row r="14305" spans="62:65" ht="13" thickBot="1">
      <c r="BJ14305" s="138"/>
      <c r="BK14305" s="138"/>
      <c r="BL14305" s="138"/>
      <c r="BM14305" s="138"/>
    </row>
    <row r="14306" spans="62:65" ht="13" thickBot="1">
      <c r="BJ14306" s="138"/>
      <c r="BK14306" s="138"/>
      <c r="BL14306" s="138"/>
      <c r="BM14306" s="138"/>
    </row>
    <row r="14307" spans="62:65" ht="13" thickBot="1">
      <c r="BJ14307" s="138"/>
      <c r="BK14307" s="138"/>
      <c r="BL14307" s="138"/>
      <c r="BM14307" s="138"/>
    </row>
    <row r="14308" spans="62:65" ht="13" thickBot="1">
      <c r="BJ14308" s="138"/>
      <c r="BK14308" s="138"/>
      <c r="BL14308" s="138"/>
      <c r="BM14308" s="138"/>
    </row>
    <row r="14309" spans="62:65" ht="13" thickBot="1">
      <c r="BJ14309" s="138"/>
      <c r="BK14309" s="138"/>
      <c r="BL14309" s="138"/>
      <c r="BM14309" s="138"/>
    </row>
    <row r="14310" spans="62:65" ht="13" thickBot="1">
      <c r="BJ14310" s="138"/>
      <c r="BK14310" s="138"/>
      <c r="BL14310" s="138"/>
      <c r="BM14310" s="138"/>
    </row>
    <row r="14311" spans="62:65" ht="13" thickBot="1">
      <c r="BJ14311" s="138"/>
      <c r="BK14311" s="138"/>
      <c r="BL14311" s="138"/>
      <c r="BM14311" s="138"/>
    </row>
    <row r="14312" spans="62:65" ht="13" thickBot="1">
      <c r="BJ14312" s="138"/>
      <c r="BK14312" s="138"/>
      <c r="BL14312" s="138"/>
      <c r="BM14312" s="138"/>
    </row>
    <row r="14313" spans="62:65" ht="13" thickBot="1">
      <c r="BJ14313" s="138"/>
      <c r="BK14313" s="138"/>
      <c r="BL14313" s="138"/>
      <c r="BM14313" s="138"/>
    </row>
    <row r="14314" spans="62:65" ht="13" thickBot="1">
      <c r="BJ14314" s="138"/>
      <c r="BK14314" s="138"/>
      <c r="BL14314" s="138"/>
      <c r="BM14314" s="138"/>
    </row>
    <row r="14315" spans="62:65" ht="13" thickBot="1">
      <c r="BJ14315" s="138"/>
      <c r="BK14315" s="138"/>
      <c r="BL14315" s="138"/>
      <c r="BM14315" s="138"/>
    </row>
    <row r="14316" spans="62:65" ht="13" thickBot="1">
      <c r="BJ14316" s="138"/>
      <c r="BK14316" s="138"/>
      <c r="BL14316" s="138"/>
      <c r="BM14316" s="138"/>
    </row>
    <row r="14317" spans="62:65" ht="13" thickBot="1">
      <c r="BJ14317" s="138"/>
      <c r="BK14317" s="138"/>
      <c r="BL14317" s="138"/>
      <c r="BM14317" s="138"/>
    </row>
    <row r="14318" spans="62:65" ht="13" thickBot="1">
      <c r="BJ14318" s="138"/>
      <c r="BK14318" s="138"/>
      <c r="BL14318" s="138"/>
      <c r="BM14318" s="138"/>
    </row>
    <row r="14319" spans="62:65" ht="13" thickBot="1">
      <c r="BJ14319" s="138"/>
      <c r="BK14319" s="138"/>
      <c r="BL14319" s="138"/>
      <c r="BM14319" s="138"/>
    </row>
    <row r="14320" spans="62:65" ht="13" thickBot="1">
      <c r="BJ14320" s="138"/>
      <c r="BK14320" s="138"/>
      <c r="BL14320" s="138"/>
      <c r="BM14320" s="138"/>
    </row>
    <row r="14321" spans="62:65" ht="13" thickBot="1">
      <c r="BJ14321" s="138"/>
      <c r="BK14321" s="138"/>
      <c r="BL14321" s="138"/>
      <c r="BM14321" s="138"/>
    </row>
    <row r="14322" spans="62:65" ht="13" thickBot="1">
      <c r="BJ14322" s="138"/>
      <c r="BK14322" s="138"/>
      <c r="BL14322" s="138"/>
      <c r="BM14322" s="138"/>
    </row>
    <row r="14323" spans="62:65" ht="13" thickBot="1">
      <c r="BJ14323" s="138"/>
      <c r="BK14323" s="138"/>
      <c r="BL14323" s="138"/>
      <c r="BM14323" s="138"/>
    </row>
    <row r="14324" spans="62:65" ht="13" thickBot="1">
      <c r="BJ14324" s="138"/>
      <c r="BK14324" s="138"/>
      <c r="BL14324" s="138"/>
      <c r="BM14324" s="138"/>
    </row>
    <row r="14325" spans="62:65" ht="13" thickBot="1">
      <c r="BJ14325" s="138"/>
      <c r="BK14325" s="138"/>
      <c r="BL14325" s="138"/>
      <c r="BM14325" s="138"/>
    </row>
    <row r="14326" spans="62:65" ht="13" thickBot="1">
      <c r="BJ14326" s="138"/>
      <c r="BK14326" s="138"/>
      <c r="BL14326" s="138"/>
      <c r="BM14326" s="138"/>
    </row>
    <row r="14327" spans="62:65" ht="13" thickBot="1">
      <c r="BJ14327" s="138"/>
      <c r="BK14327" s="138"/>
      <c r="BL14327" s="138"/>
      <c r="BM14327" s="138"/>
    </row>
    <row r="14328" spans="62:65" ht="13" thickBot="1">
      <c r="BJ14328" s="138"/>
      <c r="BK14328" s="138"/>
      <c r="BL14328" s="138"/>
      <c r="BM14328" s="138"/>
    </row>
    <row r="14329" spans="62:65" ht="13" thickBot="1">
      <c r="BJ14329" s="138"/>
      <c r="BK14329" s="138"/>
      <c r="BL14329" s="138"/>
      <c r="BM14329" s="138"/>
    </row>
    <row r="14330" spans="62:65" ht="13" thickBot="1">
      <c r="BJ14330" s="138"/>
      <c r="BK14330" s="138"/>
      <c r="BL14330" s="138"/>
      <c r="BM14330" s="138"/>
    </row>
    <row r="14331" spans="62:65" ht="13" thickBot="1">
      <c r="BJ14331" s="138"/>
      <c r="BK14331" s="138"/>
      <c r="BL14331" s="138"/>
      <c r="BM14331" s="138"/>
    </row>
    <row r="14332" spans="62:65" ht="13" thickBot="1">
      <c r="BJ14332" s="138"/>
      <c r="BK14332" s="138"/>
      <c r="BL14332" s="138"/>
      <c r="BM14332" s="138"/>
    </row>
    <row r="14333" spans="62:65" ht="13" thickBot="1">
      <c r="BJ14333" s="138"/>
      <c r="BK14333" s="138"/>
      <c r="BL14333" s="138"/>
      <c r="BM14333" s="138"/>
    </row>
    <row r="14334" spans="62:65" ht="13" thickBot="1">
      <c r="BJ14334" s="138"/>
      <c r="BK14334" s="138"/>
      <c r="BL14334" s="138"/>
      <c r="BM14334" s="138"/>
    </row>
    <row r="14335" spans="62:65" ht="13" thickBot="1">
      <c r="BJ14335" s="138"/>
      <c r="BK14335" s="138"/>
      <c r="BL14335" s="138"/>
      <c r="BM14335" s="138"/>
    </row>
    <row r="14336" spans="62:65" ht="13" thickBot="1">
      <c r="BJ14336" s="138"/>
      <c r="BK14336" s="138"/>
      <c r="BL14336" s="138"/>
      <c r="BM14336" s="138"/>
    </row>
    <row r="14337" spans="62:65" ht="13" thickBot="1">
      <c r="BJ14337" s="138"/>
      <c r="BK14337" s="138"/>
      <c r="BL14337" s="138"/>
      <c r="BM14337" s="138"/>
    </row>
    <row r="14338" spans="62:65" ht="13" thickBot="1">
      <c r="BJ14338" s="138"/>
      <c r="BK14338" s="138"/>
      <c r="BL14338" s="138"/>
      <c r="BM14338" s="138"/>
    </row>
    <row r="14339" spans="62:65" ht="13" thickBot="1">
      <c r="BJ14339" s="138"/>
      <c r="BK14339" s="138"/>
      <c r="BL14339" s="138"/>
      <c r="BM14339" s="138"/>
    </row>
    <row r="14340" spans="62:65" ht="13" thickBot="1">
      <c r="BJ14340" s="138"/>
      <c r="BK14340" s="138"/>
      <c r="BL14340" s="138"/>
      <c r="BM14340" s="138"/>
    </row>
    <row r="14341" spans="62:65" ht="13" thickBot="1">
      <c r="BJ14341" s="138"/>
      <c r="BK14341" s="138"/>
      <c r="BL14341" s="138"/>
      <c r="BM14341" s="138"/>
    </row>
    <row r="14342" spans="62:65" ht="13" thickBot="1">
      <c r="BJ14342" s="138"/>
      <c r="BK14342" s="138"/>
      <c r="BL14342" s="138"/>
      <c r="BM14342" s="138"/>
    </row>
    <row r="14343" spans="62:65" ht="13" thickBot="1">
      <c r="BJ14343" s="138"/>
      <c r="BK14343" s="138"/>
      <c r="BL14343" s="138"/>
      <c r="BM14343" s="138"/>
    </row>
    <row r="14344" spans="62:65" ht="13" thickBot="1">
      <c r="BJ14344" s="138"/>
      <c r="BK14344" s="138"/>
      <c r="BL14344" s="138"/>
      <c r="BM14344" s="138"/>
    </row>
    <row r="14345" spans="62:65" ht="13" thickBot="1">
      <c r="BJ14345" s="138"/>
      <c r="BK14345" s="138"/>
      <c r="BL14345" s="138"/>
      <c r="BM14345" s="138"/>
    </row>
    <row r="14346" spans="62:65" ht="13" thickBot="1">
      <c r="BJ14346" s="138"/>
      <c r="BK14346" s="138"/>
      <c r="BL14346" s="138"/>
      <c r="BM14346" s="138"/>
    </row>
    <row r="14347" spans="62:65" ht="13" thickBot="1">
      <c r="BJ14347" s="138"/>
      <c r="BK14347" s="138"/>
      <c r="BL14347" s="138"/>
      <c r="BM14347" s="138"/>
    </row>
    <row r="14348" spans="62:65" ht="13" thickBot="1">
      <c r="BJ14348" s="138"/>
      <c r="BK14348" s="138"/>
      <c r="BL14348" s="138"/>
      <c r="BM14348" s="138"/>
    </row>
    <row r="14349" spans="62:65" ht="13" thickBot="1">
      <c r="BJ14349" s="138"/>
      <c r="BK14349" s="138"/>
      <c r="BL14349" s="138"/>
      <c r="BM14349" s="138"/>
    </row>
    <row r="14350" spans="62:65" ht="13" thickBot="1">
      <c r="BJ14350" s="138"/>
      <c r="BK14350" s="138"/>
      <c r="BL14350" s="138"/>
      <c r="BM14350" s="138"/>
    </row>
    <row r="14351" spans="62:65" ht="13" thickBot="1">
      <c r="BJ14351" s="138"/>
      <c r="BK14351" s="138"/>
      <c r="BL14351" s="138"/>
      <c r="BM14351" s="138"/>
    </row>
    <row r="14352" spans="62:65" ht="13" thickBot="1">
      <c r="BJ14352" s="138"/>
      <c r="BK14352" s="138"/>
      <c r="BL14352" s="138"/>
      <c r="BM14352" s="138"/>
    </row>
    <row r="14353" spans="62:65" ht="13" thickBot="1">
      <c r="BJ14353" s="138"/>
      <c r="BK14353" s="138"/>
      <c r="BL14353" s="138"/>
      <c r="BM14353" s="138"/>
    </row>
    <row r="14354" spans="62:65" ht="13" thickBot="1">
      <c r="BJ14354" s="138"/>
      <c r="BK14354" s="138"/>
      <c r="BL14354" s="138"/>
      <c r="BM14354" s="138"/>
    </row>
    <row r="14355" spans="62:65" ht="13" thickBot="1">
      <c r="BJ14355" s="138"/>
      <c r="BK14355" s="138"/>
      <c r="BL14355" s="138"/>
      <c r="BM14355" s="138"/>
    </row>
    <row r="14356" spans="62:65" ht="13" thickBot="1">
      <c r="BJ14356" s="138"/>
      <c r="BK14356" s="138"/>
      <c r="BL14356" s="138"/>
      <c r="BM14356" s="138"/>
    </row>
    <row r="14357" spans="62:65" ht="13" thickBot="1">
      <c r="BJ14357" s="138"/>
      <c r="BK14357" s="138"/>
      <c r="BL14357" s="138"/>
      <c r="BM14357" s="138"/>
    </row>
    <row r="14358" spans="62:65" ht="13" thickBot="1">
      <c r="BJ14358" s="138"/>
      <c r="BK14358" s="138"/>
      <c r="BL14358" s="138"/>
      <c r="BM14358" s="138"/>
    </row>
    <row r="14359" spans="62:65" ht="13" thickBot="1">
      <c r="BJ14359" s="138"/>
      <c r="BK14359" s="138"/>
      <c r="BL14359" s="138"/>
      <c r="BM14359" s="138"/>
    </row>
    <row r="14360" spans="62:65" ht="13" thickBot="1">
      <c r="BJ14360" s="138"/>
      <c r="BK14360" s="138"/>
      <c r="BL14360" s="138"/>
      <c r="BM14360" s="138"/>
    </row>
    <row r="14361" spans="62:65" ht="13" thickBot="1">
      <c r="BJ14361" s="138"/>
      <c r="BK14361" s="138"/>
      <c r="BL14361" s="138"/>
      <c r="BM14361" s="138"/>
    </row>
    <row r="14362" spans="62:65" ht="13" thickBot="1">
      <c r="BJ14362" s="138"/>
      <c r="BK14362" s="138"/>
      <c r="BL14362" s="138"/>
      <c r="BM14362" s="138"/>
    </row>
    <row r="14363" spans="62:65" ht="13" thickBot="1">
      <c r="BJ14363" s="138"/>
      <c r="BK14363" s="138"/>
      <c r="BL14363" s="138"/>
      <c r="BM14363" s="138"/>
    </row>
    <row r="14364" spans="62:65" ht="13" thickBot="1">
      <c r="BJ14364" s="138"/>
      <c r="BK14364" s="138"/>
      <c r="BL14364" s="138"/>
      <c r="BM14364" s="138"/>
    </row>
    <row r="14365" spans="62:65" ht="13" thickBot="1">
      <c r="BJ14365" s="138"/>
      <c r="BK14365" s="138"/>
      <c r="BL14365" s="138"/>
      <c r="BM14365" s="138"/>
    </row>
    <row r="14366" spans="62:65" ht="13" thickBot="1">
      <c r="BJ14366" s="138"/>
      <c r="BK14366" s="138"/>
      <c r="BL14366" s="138"/>
      <c r="BM14366" s="138"/>
    </row>
    <row r="14367" spans="62:65" ht="13" thickBot="1">
      <c r="BJ14367" s="138"/>
      <c r="BK14367" s="138"/>
      <c r="BL14367" s="138"/>
      <c r="BM14367" s="138"/>
    </row>
    <row r="14368" spans="62:65" ht="13" thickBot="1">
      <c r="BJ14368" s="138"/>
      <c r="BK14368" s="138"/>
      <c r="BL14368" s="138"/>
      <c r="BM14368" s="138"/>
    </row>
    <row r="14369" spans="62:65" ht="13" thickBot="1">
      <c r="BJ14369" s="138"/>
      <c r="BK14369" s="138"/>
      <c r="BL14369" s="138"/>
      <c r="BM14369" s="138"/>
    </row>
    <row r="14370" spans="62:65" ht="13" thickBot="1">
      <c r="BJ14370" s="138"/>
      <c r="BK14370" s="138"/>
      <c r="BL14370" s="138"/>
      <c r="BM14370" s="138"/>
    </row>
    <row r="14371" spans="62:65" ht="13" thickBot="1">
      <c r="BJ14371" s="138"/>
      <c r="BK14371" s="138"/>
      <c r="BL14371" s="138"/>
      <c r="BM14371" s="138"/>
    </row>
    <row r="14372" spans="62:65" ht="13" thickBot="1">
      <c r="BJ14372" s="138"/>
      <c r="BK14372" s="138"/>
      <c r="BL14372" s="138"/>
      <c r="BM14372" s="138"/>
    </row>
    <row r="14373" spans="62:65" ht="13" thickBot="1">
      <c r="BJ14373" s="138"/>
      <c r="BK14373" s="138"/>
      <c r="BL14373" s="138"/>
      <c r="BM14373" s="138"/>
    </row>
    <row r="14374" spans="62:65" ht="13" thickBot="1">
      <c r="BJ14374" s="138"/>
      <c r="BK14374" s="138"/>
      <c r="BL14374" s="138"/>
      <c r="BM14374" s="138"/>
    </row>
    <row r="14375" spans="62:65" ht="13" thickBot="1">
      <c r="BJ14375" s="138"/>
      <c r="BK14375" s="138"/>
      <c r="BL14375" s="138"/>
      <c r="BM14375" s="138"/>
    </row>
    <row r="14376" spans="62:65" ht="13" thickBot="1">
      <c r="BJ14376" s="138"/>
      <c r="BK14376" s="138"/>
      <c r="BL14376" s="138"/>
      <c r="BM14376" s="138"/>
    </row>
    <row r="14377" spans="62:65" ht="13" thickBot="1">
      <c r="BJ14377" s="138"/>
      <c r="BK14377" s="138"/>
      <c r="BL14377" s="138"/>
      <c r="BM14377" s="138"/>
    </row>
    <row r="14378" spans="62:65" ht="13" thickBot="1">
      <c r="BJ14378" s="138"/>
      <c r="BK14378" s="138"/>
      <c r="BL14378" s="138"/>
      <c r="BM14378" s="138"/>
    </row>
    <row r="14379" spans="62:65" ht="13" thickBot="1">
      <c r="BJ14379" s="138"/>
      <c r="BK14379" s="138"/>
      <c r="BL14379" s="138"/>
      <c r="BM14379" s="138"/>
    </row>
    <row r="14380" spans="62:65" ht="13" thickBot="1">
      <c r="BJ14380" s="138"/>
      <c r="BK14380" s="138"/>
      <c r="BL14380" s="138"/>
      <c r="BM14380" s="138"/>
    </row>
    <row r="14381" spans="62:65" ht="13" thickBot="1">
      <c r="BJ14381" s="138"/>
      <c r="BK14381" s="138"/>
      <c r="BL14381" s="138"/>
      <c r="BM14381" s="138"/>
    </row>
    <row r="14382" spans="62:65" ht="13" thickBot="1">
      <c r="BJ14382" s="138"/>
      <c r="BK14382" s="138"/>
      <c r="BL14382" s="138"/>
      <c r="BM14382" s="138"/>
    </row>
    <row r="14383" spans="62:65" ht="13" thickBot="1">
      <c r="BJ14383" s="138"/>
      <c r="BK14383" s="138"/>
      <c r="BL14383" s="138"/>
      <c r="BM14383" s="138"/>
    </row>
    <row r="14384" spans="62:65" ht="13" thickBot="1">
      <c r="BJ14384" s="138"/>
      <c r="BK14384" s="138"/>
      <c r="BL14384" s="138"/>
      <c r="BM14384" s="138"/>
    </row>
    <row r="14385" spans="62:65" ht="13" thickBot="1">
      <c r="BJ14385" s="138"/>
      <c r="BK14385" s="138"/>
      <c r="BL14385" s="138"/>
      <c r="BM14385" s="138"/>
    </row>
    <row r="14386" spans="62:65" ht="13" thickBot="1">
      <c r="BJ14386" s="138"/>
      <c r="BK14386" s="138"/>
      <c r="BL14386" s="138"/>
      <c r="BM14386" s="138"/>
    </row>
    <row r="14387" spans="62:65" ht="13" thickBot="1">
      <c r="BJ14387" s="138"/>
      <c r="BK14387" s="138"/>
      <c r="BL14387" s="138"/>
      <c r="BM14387" s="138"/>
    </row>
    <row r="14388" spans="62:65" ht="13" thickBot="1">
      <c r="BJ14388" s="138"/>
      <c r="BK14388" s="138"/>
      <c r="BL14388" s="138"/>
      <c r="BM14388" s="138"/>
    </row>
    <row r="14389" spans="62:65" ht="13" thickBot="1">
      <c r="BJ14389" s="138"/>
      <c r="BK14389" s="138"/>
      <c r="BL14389" s="138"/>
      <c r="BM14389" s="138"/>
    </row>
    <row r="14390" spans="62:65" ht="13" thickBot="1">
      <c r="BJ14390" s="138"/>
      <c r="BK14390" s="138"/>
      <c r="BL14390" s="138"/>
      <c r="BM14390" s="138"/>
    </row>
    <row r="14391" spans="62:65" ht="13" thickBot="1">
      <c r="BJ14391" s="138"/>
      <c r="BK14391" s="138"/>
      <c r="BL14391" s="138"/>
      <c r="BM14391" s="138"/>
    </row>
    <row r="14392" spans="62:65" ht="13" thickBot="1">
      <c r="BJ14392" s="138"/>
      <c r="BK14392" s="138"/>
      <c r="BL14392" s="138"/>
      <c r="BM14392" s="138"/>
    </row>
    <row r="14393" spans="62:65" ht="13" thickBot="1">
      <c r="BJ14393" s="138"/>
      <c r="BK14393" s="138"/>
      <c r="BL14393" s="138"/>
      <c r="BM14393" s="138"/>
    </row>
    <row r="14394" spans="62:65" ht="13" thickBot="1">
      <c r="BJ14394" s="138"/>
      <c r="BK14394" s="138"/>
      <c r="BL14394" s="138"/>
      <c r="BM14394" s="138"/>
    </row>
    <row r="14395" spans="62:65" ht="13" thickBot="1">
      <c r="BJ14395" s="138"/>
      <c r="BK14395" s="138"/>
      <c r="BL14395" s="138"/>
      <c r="BM14395" s="138"/>
    </row>
    <row r="14396" spans="62:65" ht="13" thickBot="1">
      <c r="BJ14396" s="138"/>
      <c r="BK14396" s="138"/>
      <c r="BL14396" s="138"/>
      <c r="BM14396" s="138"/>
    </row>
    <row r="14397" spans="62:65" ht="13" thickBot="1">
      <c r="BJ14397" s="138"/>
      <c r="BK14397" s="138"/>
      <c r="BL14397" s="138"/>
      <c r="BM14397" s="138"/>
    </row>
    <row r="14398" spans="62:65" ht="13" thickBot="1">
      <c r="BJ14398" s="138"/>
      <c r="BK14398" s="138"/>
      <c r="BL14398" s="138"/>
      <c r="BM14398" s="138"/>
    </row>
    <row r="14399" spans="62:65" ht="13" thickBot="1">
      <c r="BJ14399" s="138"/>
      <c r="BK14399" s="138"/>
      <c r="BL14399" s="138"/>
      <c r="BM14399" s="138"/>
    </row>
    <row r="14400" spans="62:65" ht="13" thickBot="1">
      <c r="BJ14400" s="138"/>
      <c r="BK14400" s="138"/>
      <c r="BL14400" s="138"/>
      <c r="BM14400" s="138"/>
    </row>
    <row r="14401" spans="62:65" ht="13" thickBot="1">
      <c r="BJ14401" s="138"/>
      <c r="BK14401" s="138"/>
      <c r="BL14401" s="138"/>
      <c r="BM14401" s="138"/>
    </row>
    <row r="14402" spans="62:65" ht="13" thickBot="1">
      <c r="BJ14402" s="138"/>
      <c r="BK14402" s="138"/>
      <c r="BL14402" s="138"/>
      <c r="BM14402" s="138"/>
    </row>
    <row r="14403" spans="62:65" ht="13" thickBot="1">
      <c r="BJ14403" s="138"/>
      <c r="BK14403" s="138"/>
      <c r="BL14403" s="138"/>
      <c r="BM14403" s="138"/>
    </row>
    <row r="14404" spans="62:65" ht="13" thickBot="1">
      <c r="BJ14404" s="138"/>
      <c r="BK14404" s="138"/>
      <c r="BL14404" s="138"/>
      <c r="BM14404" s="138"/>
    </row>
    <row r="14405" spans="62:65" ht="13" thickBot="1">
      <c r="BJ14405" s="138"/>
      <c r="BK14405" s="138"/>
      <c r="BL14405" s="138"/>
      <c r="BM14405" s="138"/>
    </row>
    <row r="14406" spans="62:65" ht="13" thickBot="1">
      <c r="BJ14406" s="138"/>
      <c r="BK14406" s="138"/>
      <c r="BL14406" s="138"/>
      <c r="BM14406" s="138"/>
    </row>
    <row r="14407" spans="62:65" ht="13" thickBot="1">
      <c r="BJ14407" s="138"/>
      <c r="BK14407" s="138"/>
      <c r="BL14407" s="138"/>
      <c r="BM14407" s="138"/>
    </row>
    <row r="14408" spans="62:65" ht="13" thickBot="1">
      <c r="BJ14408" s="138"/>
      <c r="BK14408" s="138"/>
      <c r="BL14408" s="138"/>
      <c r="BM14408" s="138"/>
    </row>
    <row r="14409" spans="62:65" ht="13" thickBot="1">
      <c r="BJ14409" s="138"/>
      <c r="BK14409" s="138"/>
      <c r="BL14409" s="138"/>
      <c r="BM14409" s="138"/>
    </row>
    <row r="14410" spans="62:65" ht="13" thickBot="1">
      <c r="BJ14410" s="138"/>
      <c r="BK14410" s="138"/>
      <c r="BL14410" s="138"/>
      <c r="BM14410" s="138"/>
    </row>
    <row r="14411" spans="62:65" ht="13" thickBot="1">
      <c r="BJ14411" s="138"/>
      <c r="BK14411" s="138"/>
      <c r="BL14411" s="138"/>
      <c r="BM14411" s="138"/>
    </row>
    <row r="14412" spans="62:65" ht="13" thickBot="1">
      <c r="BJ14412" s="138"/>
      <c r="BK14412" s="138"/>
      <c r="BL14412" s="138"/>
      <c r="BM14412" s="138"/>
    </row>
    <row r="14413" spans="62:65" ht="13" thickBot="1">
      <c r="BJ14413" s="138"/>
      <c r="BK14413" s="138"/>
      <c r="BL14413" s="138"/>
      <c r="BM14413" s="138"/>
    </row>
    <row r="14414" spans="62:65" ht="13" thickBot="1">
      <c r="BJ14414" s="138"/>
      <c r="BK14414" s="138"/>
      <c r="BL14414" s="138"/>
      <c r="BM14414" s="138"/>
    </row>
    <row r="14415" spans="62:65" ht="13" thickBot="1">
      <c r="BJ14415" s="138"/>
      <c r="BK14415" s="138"/>
      <c r="BL14415" s="138"/>
      <c r="BM14415" s="138"/>
    </row>
    <row r="14416" spans="62:65" ht="13" thickBot="1">
      <c r="BJ14416" s="138"/>
      <c r="BK14416" s="138"/>
      <c r="BL14416" s="138"/>
      <c r="BM14416" s="138"/>
    </row>
    <row r="14417" spans="62:65" ht="13" thickBot="1">
      <c r="BJ14417" s="138"/>
      <c r="BK14417" s="138"/>
      <c r="BL14417" s="138"/>
      <c r="BM14417" s="138"/>
    </row>
    <row r="14418" spans="62:65" ht="13" thickBot="1">
      <c r="BJ14418" s="138"/>
      <c r="BK14418" s="138"/>
      <c r="BL14418" s="138"/>
      <c r="BM14418" s="138"/>
    </row>
    <row r="14419" spans="62:65" ht="13" thickBot="1">
      <c r="BJ14419" s="138"/>
      <c r="BK14419" s="138"/>
      <c r="BL14419" s="138"/>
      <c r="BM14419" s="138"/>
    </row>
    <row r="14420" spans="62:65" ht="13" thickBot="1">
      <c r="BJ14420" s="138"/>
      <c r="BK14420" s="138"/>
      <c r="BL14420" s="138"/>
      <c r="BM14420" s="138"/>
    </row>
    <row r="14421" spans="62:65" ht="13" thickBot="1">
      <c r="BJ14421" s="138"/>
      <c r="BK14421" s="138"/>
      <c r="BL14421" s="138"/>
      <c r="BM14421" s="138"/>
    </row>
    <row r="14422" spans="62:65" ht="13" thickBot="1">
      <c r="BJ14422" s="138"/>
      <c r="BK14422" s="138"/>
      <c r="BL14422" s="138"/>
      <c r="BM14422" s="138"/>
    </row>
    <row r="14423" spans="62:65" ht="13" thickBot="1">
      <c r="BJ14423" s="138"/>
      <c r="BK14423" s="138"/>
      <c r="BL14423" s="138"/>
      <c r="BM14423" s="138"/>
    </row>
    <row r="14424" spans="62:65" ht="13" thickBot="1">
      <c r="BJ14424" s="138"/>
      <c r="BK14424" s="138"/>
      <c r="BL14424" s="138"/>
      <c r="BM14424" s="138"/>
    </row>
    <row r="14425" spans="62:65" ht="13" thickBot="1">
      <c r="BJ14425" s="138"/>
      <c r="BK14425" s="138"/>
      <c r="BL14425" s="138"/>
      <c r="BM14425" s="138"/>
    </row>
    <row r="14426" spans="62:65" ht="13" thickBot="1">
      <c r="BJ14426" s="138"/>
      <c r="BK14426" s="138"/>
      <c r="BL14426" s="138"/>
      <c r="BM14426" s="138"/>
    </row>
    <row r="14427" spans="62:65" ht="13" thickBot="1">
      <c r="BJ14427" s="138"/>
      <c r="BK14427" s="138"/>
      <c r="BL14427" s="138"/>
      <c r="BM14427" s="138"/>
    </row>
    <row r="14428" spans="62:65" ht="13" thickBot="1">
      <c r="BJ14428" s="138"/>
      <c r="BK14428" s="138"/>
      <c r="BL14428" s="138"/>
      <c r="BM14428" s="138"/>
    </row>
    <row r="14429" spans="62:65" ht="13" thickBot="1">
      <c r="BJ14429" s="138"/>
      <c r="BK14429" s="138"/>
      <c r="BL14429" s="138"/>
      <c r="BM14429" s="138"/>
    </row>
    <row r="14430" spans="62:65" ht="13" thickBot="1">
      <c r="BJ14430" s="138"/>
      <c r="BK14430" s="138"/>
      <c r="BL14430" s="138"/>
      <c r="BM14430" s="138"/>
    </row>
    <row r="14431" spans="62:65" ht="13" thickBot="1">
      <c r="BJ14431" s="138"/>
      <c r="BK14431" s="138"/>
      <c r="BL14431" s="138"/>
      <c r="BM14431" s="138"/>
    </row>
    <row r="14432" spans="62:65" ht="13" thickBot="1">
      <c r="BJ14432" s="138"/>
      <c r="BK14432" s="138"/>
      <c r="BL14432" s="138"/>
      <c r="BM14432" s="138"/>
    </row>
    <row r="14433" spans="62:65" ht="13" thickBot="1">
      <c r="BJ14433" s="138"/>
      <c r="BK14433" s="138"/>
      <c r="BL14433" s="138"/>
      <c r="BM14433" s="138"/>
    </row>
    <row r="14434" spans="62:65" ht="13" thickBot="1">
      <c r="BJ14434" s="138"/>
      <c r="BK14434" s="138"/>
      <c r="BL14434" s="138"/>
      <c r="BM14434" s="138"/>
    </row>
    <row r="14435" spans="62:65" ht="13" thickBot="1">
      <c r="BJ14435" s="138"/>
      <c r="BK14435" s="138"/>
      <c r="BL14435" s="138"/>
      <c r="BM14435" s="138"/>
    </row>
    <row r="14436" spans="62:65" ht="13" thickBot="1">
      <c r="BJ14436" s="138"/>
      <c r="BK14436" s="138"/>
      <c r="BL14436" s="138"/>
      <c r="BM14436" s="138"/>
    </row>
    <row r="14437" spans="62:65" ht="13" thickBot="1">
      <c r="BJ14437" s="138"/>
      <c r="BK14437" s="138"/>
      <c r="BL14437" s="138"/>
      <c r="BM14437" s="138"/>
    </row>
    <row r="14438" spans="62:65" ht="13" thickBot="1">
      <c r="BJ14438" s="138"/>
      <c r="BK14438" s="138"/>
      <c r="BL14438" s="138"/>
      <c r="BM14438" s="138"/>
    </row>
    <row r="14439" spans="62:65" ht="13" thickBot="1">
      <c r="BJ14439" s="138"/>
      <c r="BK14439" s="138"/>
      <c r="BL14439" s="138"/>
      <c r="BM14439" s="138"/>
    </row>
    <row r="14440" spans="62:65" ht="13" thickBot="1">
      <c r="BJ14440" s="138"/>
      <c r="BK14440" s="138"/>
      <c r="BL14440" s="138"/>
      <c r="BM14440" s="138"/>
    </row>
    <row r="14441" spans="62:65" ht="13" thickBot="1">
      <c r="BJ14441" s="138"/>
      <c r="BK14441" s="138"/>
      <c r="BL14441" s="138"/>
      <c r="BM14441" s="138"/>
    </row>
    <row r="14442" spans="62:65" ht="13" thickBot="1">
      <c r="BJ14442" s="138"/>
      <c r="BK14442" s="138"/>
      <c r="BL14442" s="138"/>
      <c r="BM14442" s="138"/>
    </row>
    <row r="14443" spans="62:65" ht="13" thickBot="1">
      <c r="BJ14443" s="138"/>
      <c r="BK14443" s="138"/>
      <c r="BL14443" s="138"/>
      <c r="BM14443" s="138"/>
    </row>
    <row r="14444" spans="62:65" ht="13" thickBot="1">
      <c r="BJ14444" s="138"/>
      <c r="BK14444" s="138"/>
      <c r="BL14444" s="138"/>
      <c r="BM14444" s="138"/>
    </row>
    <row r="14445" spans="62:65" ht="13" thickBot="1">
      <c r="BJ14445" s="138"/>
      <c r="BK14445" s="138"/>
      <c r="BL14445" s="138"/>
      <c r="BM14445" s="138"/>
    </row>
    <row r="14446" spans="62:65" ht="13" thickBot="1">
      <c r="BJ14446" s="138"/>
      <c r="BK14446" s="138"/>
      <c r="BL14446" s="138"/>
      <c r="BM14446" s="138"/>
    </row>
    <row r="14447" spans="62:65" ht="13" thickBot="1">
      <c r="BJ14447" s="138"/>
      <c r="BK14447" s="138"/>
      <c r="BL14447" s="138"/>
      <c r="BM14447" s="138"/>
    </row>
    <row r="14448" spans="62:65" ht="13" thickBot="1">
      <c r="BJ14448" s="138"/>
      <c r="BK14448" s="138"/>
      <c r="BL14448" s="138"/>
      <c r="BM14448" s="138"/>
    </row>
    <row r="14449" spans="62:65" ht="13" thickBot="1">
      <c r="BJ14449" s="138"/>
      <c r="BK14449" s="138"/>
      <c r="BL14449" s="138"/>
      <c r="BM14449" s="138"/>
    </row>
    <row r="14450" spans="62:65" ht="13" thickBot="1">
      <c r="BJ14450" s="138"/>
      <c r="BK14450" s="138"/>
      <c r="BL14450" s="138"/>
      <c r="BM14450" s="138"/>
    </row>
    <row r="14451" spans="62:65" ht="13" thickBot="1">
      <c r="BJ14451" s="138"/>
      <c r="BK14451" s="138"/>
      <c r="BL14451" s="138"/>
      <c r="BM14451" s="138"/>
    </row>
    <row r="14452" spans="62:65" ht="13" thickBot="1">
      <c r="BJ14452" s="138"/>
      <c r="BK14452" s="138"/>
      <c r="BL14452" s="138"/>
      <c r="BM14452" s="138"/>
    </row>
    <row r="14453" spans="62:65" ht="13" thickBot="1">
      <c r="BJ14453" s="138"/>
      <c r="BK14453" s="138"/>
      <c r="BL14453" s="138"/>
      <c r="BM14453" s="138"/>
    </row>
    <row r="14454" spans="62:65" ht="13" thickBot="1">
      <c r="BJ14454" s="138"/>
      <c r="BK14454" s="138"/>
      <c r="BL14454" s="138"/>
      <c r="BM14454" s="138"/>
    </row>
    <row r="14455" spans="62:65" ht="13" thickBot="1">
      <c r="BJ14455" s="138"/>
      <c r="BK14455" s="138"/>
      <c r="BL14455" s="138"/>
      <c r="BM14455" s="138"/>
    </row>
    <row r="14456" spans="62:65" ht="13" thickBot="1">
      <c r="BJ14456" s="138"/>
      <c r="BK14456" s="138"/>
      <c r="BL14456" s="138"/>
      <c r="BM14456" s="138"/>
    </row>
    <row r="14457" spans="62:65" ht="13" thickBot="1">
      <c r="BJ14457" s="138"/>
      <c r="BK14457" s="138"/>
      <c r="BL14457" s="138"/>
      <c r="BM14457" s="138"/>
    </row>
    <row r="14458" spans="62:65" ht="13" thickBot="1">
      <c r="BJ14458" s="138"/>
      <c r="BK14458" s="138"/>
      <c r="BL14458" s="138"/>
      <c r="BM14458" s="138"/>
    </row>
    <row r="14459" spans="62:65" ht="13" thickBot="1">
      <c r="BJ14459" s="138"/>
      <c r="BK14459" s="138"/>
      <c r="BL14459" s="138"/>
      <c r="BM14459" s="138"/>
    </row>
    <row r="14460" spans="62:65" ht="13" thickBot="1">
      <c r="BJ14460" s="138"/>
      <c r="BK14460" s="138"/>
      <c r="BL14460" s="138"/>
      <c r="BM14460" s="138"/>
    </row>
    <row r="14461" spans="62:65" ht="13" thickBot="1">
      <c r="BJ14461" s="138"/>
      <c r="BK14461" s="138"/>
      <c r="BL14461" s="138"/>
      <c r="BM14461" s="138"/>
    </row>
    <row r="14462" spans="62:65" ht="13" thickBot="1">
      <c r="BJ14462" s="138"/>
      <c r="BK14462" s="138"/>
      <c r="BL14462" s="138"/>
      <c r="BM14462" s="138"/>
    </row>
    <row r="14463" spans="62:65" ht="13" thickBot="1">
      <c r="BJ14463" s="138"/>
      <c r="BK14463" s="138"/>
      <c r="BL14463" s="138"/>
      <c r="BM14463" s="138"/>
    </row>
    <row r="14464" spans="62:65" ht="13" thickBot="1">
      <c r="BJ14464" s="138"/>
      <c r="BK14464" s="138"/>
      <c r="BL14464" s="138"/>
      <c r="BM14464" s="138"/>
    </row>
    <row r="14465" spans="62:65" ht="13" thickBot="1">
      <c r="BJ14465" s="138"/>
      <c r="BK14465" s="138"/>
      <c r="BL14465" s="138"/>
      <c r="BM14465" s="138"/>
    </row>
    <row r="14466" spans="62:65" ht="13" thickBot="1">
      <c r="BJ14466" s="138"/>
      <c r="BK14466" s="138"/>
      <c r="BL14466" s="138"/>
      <c r="BM14466" s="138"/>
    </row>
    <row r="14467" spans="62:65" ht="13" thickBot="1">
      <c r="BJ14467" s="138"/>
      <c r="BK14467" s="138"/>
      <c r="BL14467" s="138"/>
      <c r="BM14467" s="138"/>
    </row>
    <row r="14468" spans="62:65" ht="13" thickBot="1">
      <c r="BJ14468" s="138"/>
      <c r="BK14468" s="138"/>
      <c r="BL14468" s="138"/>
      <c r="BM14468" s="138"/>
    </row>
    <row r="14469" spans="62:65" ht="13" thickBot="1">
      <c r="BJ14469" s="138"/>
      <c r="BK14469" s="138"/>
      <c r="BL14469" s="138"/>
      <c r="BM14469" s="138"/>
    </row>
    <row r="14470" spans="62:65" ht="13" thickBot="1">
      <c r="BJ14470" s="138"/>
      <c r="BK14470" s="138"/>
      <c r="BL14470" s="138"/>
      <c r="BM14470" s="138"/>
    </row>
    <row r="14471" spans="62:65" ht="13" thickBot="1">
      <c r="BJ14471" s="138"/>
      <c r="BK14471" s="138"/>
      <c r="BL14471" s="138"/>
      <c r="BM14471" s="138"/>
    </row>
    <row r="14472" spans="62:65" ht="13" thickBot="1">
      <c r="BJ14472" s="138"/>
      <c r="BK14472" s="138"/>
      <c r="BL14472" s="138"/>
      <c r="BM14472" s="138"/>
    </row>
    <row r="14473" spans="62:65" ht="13" thickBot="1">
      <c r="BJ14473" s="138"/>
      <c r="BK14473" s="138"/>
      <c r="BL14473" s="138"/>
      <c r="BM14473" s="138"/>
    </row>
    <row r="14474" spans="62:65" ht="13" thickBot="1">
      <c r="BJ14474" s="138"/>
      <c r="BK14474" s="138"/>
      <c r="BL14474" s="138"/>
      <c r="BM14474" s="138"/>
    </row>
    <row r="14475" spans="62:65" ht="13" thickBot="1">
      <c r="BJ14475" s="138"/>
      <c r="BK14475" s="138"/>
      <c r="BL14475" s="138"/>
      <c r="BM14475" s="138"/>
    </row>
    <row r="14476" spans="62:65" ht="13" thickBot="1">
      <c r="BJ14476" s="138"/>
      <c r="BK14476" s="138"/>
      <c r="BL14476" s="138"/>
      <c r="BM14476" s="138"/>
    </row>
    <row r="14477" spans="62:65" ht="13" thickBot="1">
      <c r="BJ14477" s="138"/>
      <c r="BK14477" s="138"/>
      <c r="BL14477" s="138"/>
      <c r="BM14477" s="138"/>
    </row>
    <row r="14478" spans="62:65" ht="13" thickBot="1">
      <c r="BJ14478" s="138"/>
      <c r="BK14478" s="138"/>
      <c r="BL14478" s="138"/>
      <c r="BM14478" s="138"/>
    </row>
    <row r="14479" spans="62:65" ht="13" thickBot="1">
      <c r="BJ14479" s="138"/>
      <c r="BK14479" s="138"/>
      <c r="BL14479" s="138"/>
      <c r="BM14479" s="138"/>
    </row>
    <row r="14480" spans="62:65" ht="13" thickBot="1">
      <c r="BJ14480" s="138"/>
      <c r="BK14480" s="138"/>
      <c r="BL14480" s="138"/>
      <c r="BM14480" s="138"/>
    </row>
    <row r="14481" spans="62:65" ht="13" thickBot="1">
      <c r="BJ14481" s="138"/>
      <c r="BK14481" s="138"/>
      <c r="BL14481" s="138"/>
      <c r="BM14481" s="138"/>
    </row>
    <row r="14482" spans="62:65" ht="13" thickBot="1">
      <c r="BJ14482" s="138"/>
      <c r="BK14482" s="138"/>
      <c r="BL14482" s="138"/>
      <c r="BM14482" s="138"/>
    </row>
    <row r="14483" spans="62:65" ht="13" thickBot="1">
      <c r="BJ14483" s="138"/>
      <c r="BK14483" s="138"/>
      <c r="BL14483" s="138"/>
      <c r="BM14483" s="138"/>
    </row>
    <row r="14484" spans="62:65" ht="13" thickBot="1">
      <c r="BJ14484" s="138"/>
      <c r="BK14484" s="138"/>
      <c r="BL14484" s="138"/>
      <c r="BM14484" s="138"/>
    </row>
    <row r="14485" spans="62:65" ht="13" thickBot="1">
      <c r="BJ14485" s="138"/>
      <c r="BK14485" s="138"/>
      <c r="BL14485" s="138"/>
      <c r="BM14485" s="138"/>
    </row>
    <row r="14486" spans="62:65" ht="13" thickBot="1">
      <c r="BJ14486" s="138"/>
      <c r="BK14486" s="138"/>
      <c r="BL14486" s="138"/>
      <c r="BM14486" s="138"/>
    </row>
    <row r="14487" spans="62:65" ht="13" thickBot="1">
      <c r="BJ14487" s="138"/>
      <c r="BK14487" s="138"/>
      <c r="BL14487" s="138"/>
      <c r="BM14487" s="138"/>
    </row>
    <row r="14488" spans="62:65" ht="13" thickBot="1">
      <c r="BJ14488" s="138"/>
      <c r="BK14488" s="138"/>
      <c r="BL14488" s="138"/>
      <c r="BM14488" s="138"/>
    </row>
    <row r="14489" spans="62:65" ht="13" thickBot="1">
      <c r="BJ14489" s="138"/>
      <c r="BK14489" s="138"/>
      <c r="BL14489" s="138"/>
      <c r="BM14489" s="138"/>
    </row>
    <row r="14490" spans="62:65" ht="13" thickBot="1">
      <c r="BJ14490" s="138"/>
      <c r="BK14490" s="138"/>
      <c r="BL14490" s="138"/>
      <c r="BM14490" s="138"/>
    </row>
    <row r="14491" spans="62:65" ht="13" thickBot="1">
      <c r="BJ14491" s="138"/>
      <c r="BK14491" s="138"/>
      <c r="BL14491" s="138"/>
      <c r="BM14491" s="138"/>
    </row>
    <row r="14492" spans="62:65" ht="13" thickBot="1">
      <c r="BJ14492" s="138"/>
      <c r="BK14492" s="138"/>
      <c r="BL14492" s="138"/>
      <c r="BM14492" s="138"/>
    </row>
    <row r="14493" spans="62:65" ht="13" thickBot="1">
      <c r="BJ14493" s="138"/>
      <c r="BK14493" s="138"/>
      <c r="BL14493" s="138"/>
      <c r="BM14493" s="138"/>
    </row>
    <row r="14494" spans="62:65" ht="13" thickBot="1">
      <c r="BJ14494" s="138"/>
      <c r="BK14494" s="138"/>
      <c r="BL14494" s="138"/>
      <c r="BM14494" s="138"/>
    </row>
    <row r="14495" spans="62:65" ht="13" thickBot="1">
      <c r="BJ14495" s="138"/>
      <c r="BK14495" s="138"/>
      <c r="BL14495" s="138"/>
      <c r="BM14495" s="138"/>
    </row>
    <row r="14496" spans="62:65" ht="13" thickBot="1">
      <c r="BJ14496" s="138"/>
      <c r="BK14496" s="138"/>
      <c r="BL14496" s="138"/>
      <c r="BM14496" s="138"/>
    </row>
    <row r="14497" spans="62:65" ht="13" thickBot="1">
      <c r="BJ14497" s="138"/>
      <c r="BK14497" s="138"/>
      <c r="BL14497" s="138"/>
      <c r="BM14497" s="138"/>
    </row>
    <row r="14498" spans="62:65" ht="13" thickBot="1">
      <c r="BJ14498" s="138"/>
      <c r="BK14498" s="138"/>
      <c r="BL14498" s="138"/>
      <c r="BM14498" s="138"/>
    </row>
    <row r="14499" spans="62:65" ht="13" thickBot="1">
      <c r="BJ14499" s="138"/>
      <c r="BK14499" s="138"/>
      <c r="BL14499" s="138"/>
      <c r="BM14499" s="138"/>
    </row>
    <row r="14500" spans="62:65" ht="13" thickBot="1">
      <c r="BJ14500" s="138"/>
      <c r="BK14500" s="138"/>
      <c r="BL14500" s="138"/>
      <c r="BM14500" s="138"/>
    </row>
    <row r="14501" spans="62:65" ht="13" thickBot="1">
      <c r="BJ14501" s="138"/>
      <c r="BK14501" s="138"/>
      <c r="BL14501" s="138"/>
      <c r="BM14501" s="138"/>
    </row>
    <row r="14502" spans="62:65" ht="13" thickBot="1">
      <c r="BJ14502" s="138"/>
      <c r="BK14502" s="138"/>
      <c r="BL14502" s="138"/>
      <c r="BM14502" s="138"/>
    </row>
    <row r="14503" spans="62:65" ht="13" thickBot="1">
      <c r="BJ14503" s="138"/>
      <c r="BK14503" s="138"/>
      <c r="BL14503" s="138"/>
      <c r="BM14503" s="138"/>
    </row>
    <row r="14504" spans="62:65" ht="13" thickBot="1">
      <c r="BJ14504" s="138"/>
      <c r="BK14504" s="138"/>
      <c r="BL14504" s="138"/>
      <c r="BM14504" s="138"/>
    </row>
    <row r="14505" spans="62:65" ht="13" thickBot="1">
      <c r="BJ14505" s="138"/>
      <c r="BK14505" s="138"/>
      <c r="BL14505" s="138"/>
      <c r="BM14505" s="138"/>
    </row>
    <row r="14506" spans="62:65" ht="13" thickBot="1">
      <c r="BJ14506" s="138"/>
      <c r="BK14506" s="138"/>
      <c r="BL14506" s="138"/>
      <c r="BM14506" s="138"/>
    </row>
    <row r="14507" spans="62:65" ht="13" thickBot="1">
      <c r="BJ14507" s="138"/>
      <c r="BK14507" s="138"/>
      <c r="BL14507" s="138"/>
      <c r="BM14507" s="138"/>
    </row>
    <row r="14508" spans="62:65" ht="13" thickBot="1">
      <c r="BJ14508" s="138"/>
      <c r="BK14508" s="138"/>
      <c r="BL14508" s="138"/>
      <c r="BM14508" s="138"/>
    </row>
    <row r="14509" spans="62:65" ht="13" thickBot="1">
      <c r="BJ14509" s="138"/>
      <c r="BK14509" s="138"/>
      <c r="BL14509" s="138"/>
      <c r="BM14509" s="138"/>
    </row>
    <row r="14510" spans="62:65" ht="13" thickBot="1">
      <c r="BJ14510" s="138"/>
      <c r="BK14510" s="138"/>
      <c r="BL14510" s="138"/>
      <c r="BM14510" s="138"/>
    </row>
    <row r="14511" spans="62:65" ht="13" thickBot="1">
      <c r="BJ14511" s="138"/>
      <c r="BK14511" s="138"/>
      <c r="BL14511" s="138"/>
      <c r="BM14511" s="138"/>
    </row>
    <row r="14512" spans="62:65" ht="13" thickBot="1">
      <c r="BJ14512" s="138"/>
      <c r="BK14512" s="138"/>
      <c r="BL14512" s="138"/>
      <c r="BM14512" s="138"/>
    </row>
    <row r="14513" spans="62:65" ht="13" thickBot="1">
      <c r="BJ14513" s="138"/>
      <c r="BK14513" s="138"/>
      <c r="BL14513" s="138"/>
      <c r="BM14513" s="138"/>
    </row>
    <row r="14514" spans="62:65" ht="13" thickBot="1">
      <c r="BJ14514" s="138"/>
      <c r="BK14514" s="138"/>
      <c r="BL14514" s="138"/>
      <c r="BM14514" s="138"/>
    </row>
    <row r="14515" spans="62:65" ht="13" thickBot="1">
      <c r="BJ14515" s="138"/>
      <c r="BK14515" s="138"/>
      <c r="BL14515" s="138"/>
      <c r="BM14515" s="138"/>
    </row>
    <row r="14516" spans="62:65" ht="13" thickBot="1">
      <c r="BJ14516" s="138"/>
      <c r="BK14516" s="138"/>
      <c r="BL14516" s="138"/>
      <c r="BM14516" s="138"/>
    </row>
    <row r="14517" spans="62:65" ht="13" thickBot="1">
      <c r="BJ14517" s="138"/>
      <c r="BK14517" s="138"/>
      <c r="BL14517" s="138"/>
      <c r="BM14517" s="138"/>
    </row>
    <row r="14518" spans="62:65" ht="13" thickBot="1">
      <c r="BJ14518" s="138"/>
      <c r="BK14518" s="138"/>
      <c r="BL14518" s="138"/>
      <c r="BM14518" s="138"/>
    </row>
    <row r="14519" spans="62:65" ht="13" thickBot="1">
      <c r="BJ14519" s="138"/>
      <c r="BK14519" s="138"/>
      <c r="BL14519" s="138"/>
      <c r="BM14519" s="138"/>
    </row>
    <row r="14520" spans="62:65" ht="13" thickBot="1">
      <c r="BJ14520" s="138"/>
      <c r="BK14520" s="138"/>
      <c r="BL14520" s="138"/>
      <c r="BM14520" s="138"/>
    </row>
    <row r="14521" spans="62:65" ht="13" thickBot="1">
      <c r="BJ14521" s="138"/>
      <c r="BK14521" s="138"/>
      <c r="BL14521" s="138"/>
      <c r="BM14521" s="138"/>
    </row>
    <row r="14522" spans="62:65" ht="13" thickBot="1">
      <c r="BJ14522" s="138"/>
      <c r="BK14522" s="138"/>
      <c r="BL14522" s="138"/>
      <c r="BM14522" s="138"/>
    </row>
    <row r="14523" spans="62:65" ht="13" thickBot="1">
      <c r="BJ14523" s="138"/>
      <c r="BK14523" s="138"/>
      <c r="BL14523" s="138"/>
      <c r="BM14523" s="138"/>
    </row>
    <row r="14524" spans="62:65" ht="13" thickBot="1">
      <c r="BJ14524" s="138"/>
      <c r="BK14524" s="138"/>
      <c r="BL14524" s="138"/>
      <c r="BM14524" s="138"/>
    </row>
    <row r="14525" spans="62:65" ht="13" thickBot="1">
      <c r="BJ14525" s="138"/>
      <c r="BK14525" s="138"/>
      <c r="BL14525" s="138"/>
      <c r="BM14525" s="138"/>
    </row>
    <row r="14526" spans="62:65" ht="13" thickBot="1">
      <c r="BJ14526" s="138"/>
      <c r="BK14526" s="138"/>
      <c r="BL14526" s="138"/>
      <c r="BM14526" s="138"/>
    </row>
    <row r="14527" spans="62:65" ht="13" thickBot="1">
      <c r="BJ14527" s="138"/>
      <c r="BK14527" s="138"/>
      <c r="BL14527" s="138"/>
      <c r="BM14527" s="138"/>
    </row>
    <row r="14528" spans="62:65" ht="13" thickBot="1">
      <c r="BJ14528" s="138"/>
      <c r="BK14528" s="138"/>
      <c r="BL14528" s="138"/>
      <c r="BM14528" s="138"/>
    </row>
    <row r="14529" spans="62:65" ht="13" thickBot="1">
      <c r="BJ14529" s="138"/>
      <c r="BK14529" s="138"/>
      <c r="BL14529" s="138"/>
      <c r="BM14529" s="138"/>
    </row>
    <row r="14530" spans="62:65" ht="13" thickBot="1">
      <c r="BJ14530" s="138"/>
      <c r="BK14530" s="138"/>
      <c r="BL14530" s="138"/>
      <c r="BM14530" s="138"/>
    </row>
    <row r="14531" spans="62:65" ht="13" thickBot="1">
      <c r="BJ14531" s="138"/>
      <c r="BK14531" s="138"/>
      <c r="BL14531" s="138"/>
      <c r="BM14531" s="138"/>
    </row>
    <row r="14532" spans="62:65" ht="13" thickBot="1">
      <c r="BJ14532" s="138"/>
      <c r="BK14532" s="138"/>
      <c r="BL14532" s="138"/>
      <c r="BM14532" s="138"/>
    </row>
    <row r="14533" spans="62:65" ht="13" thickBot="1">
      <c r="BJ14533" s="138"/>
      <c r="BK14533" s="138"/>
      <c r="BL14533" s="138"/>
      <c r="BM14533" s="138"/>
    </row>
    <row r="14534" spans="62:65" ht="13" thickBot="1">
      <c r="BJ14534" s="138"/>
      <c r="BK14534" s="138"/>
      <c r="BL14534" s="138"/>
      <c r="BM14534" s="138"/>
    </row>
    <row r="14535" spans="62:65" ht="13" thickBot="1">
      <c r="BJ14535" s="138"/>
      <c r="BK14535" s="138"/>
      <c r="BL14535" s="138"/>
      <c r="BM14535" s="138"/>
    </row>
    <row r="14536" spans="62:65" ht="13" thickBot="1">
      <c r="BJ14536" s="138"/>
      <c r="BK14536" s="138"/>
      <c r="BL14536" s="138"/>
      <c r="BM14536" s="138"/>
    </row>
    <row r="14537" spans="62:65" ht="13" thickBot="1">
      <c r="BJ14537" s="138"/>
      <c r="BK14537" s="138"/>
      <c r="BL14537" s="138"/>
      <c r="BM14537" s="138"/>
    </row>
    <row r="14538" spans="62:65" ht="13" thickBot="1">
      <c r="BJ14538" s="138"/>
      <c r="BK14538" s="138"/>
      <c r="BL14538" s="138"/>
      <c r="BM14538" s="138"/>
    </row>
    <row r="14539" spans="62:65" ht="13" thickBot="1">
      <c r="BJ14539" s="138"/>
      <c r="BK14539" s="138"/>
      <c r="BL14539" s="138"/>
      <c r="BM14539" s="138"/>
    </row>
    <row r="14540" spans="62:65" ht="13" thickBot="1">
      <c r="BJ14540" s="138"/>
      <c r="BK14540" s="138"/>
      <c r="BL14540" s="138"/>
      <c r="BM14540" s="138"/>
    </row>
    <row r="14541" spans="62:65" ht="13" thickBot="1">
      <c r="BJ14541" s="138"/>
      <c r="BK14541" s="138"/>
      <c r="BL14541" s="138"/>
      <c r="BM14541" s="138"/>
    </row>
    <row r="14542" spans="62:65" ht="13" thickBot="1">
      <c r="BJ14542" s="138"/>
      <c r="BK14542" s="138"/>
      <c r="BL14542" s="138"/>
      <c r="BM14542" s="138"/>
    </row>
    <row r="14543" spans="62:65" ht="13" thickBot="1">
      <c r="BJ14543" s="138"/>
      <c r="BK14543" s="138"/>
      <c r="BL14543" s="138"/>
      <c r="BM14543" s="138"/>
    </row>
    <row r="14544" spans="62:65" ht="13" thickBot="1">
      <c r="BJ14544" s="138"/>
      <c r="BK14544" s="138"/>
      <c r="BL14544" s="138"/>
      <c r="BM14544" s="138"/>
    </row>
    <row r="14545" spans="62:65" ht="13" thickBot="1">
      <c r="BJ14545" s="138"/>
      <c r="BK14545" s="138"/>
      <c r="BL14545" s="138"/>
      <c r="BM14545" s="138"/>
    </row>
    <row r="14546" spans="62:65" ht="13" thickBot="1">
      <c r="BJ14546" s="138"/>
      <c r="BK14546" s="138"/>
      <c r="BL14546" s="138"/>
      <c r="BM14546" s="138"/>
    </row>
    <row r="14547" spans="62:65" ht="13" thickBot="1">
      <c r="BJ14547" s="138"/>
      <c r="BK14547" s="138"/>
      <c r="BL14547" s="138"/>
      <c r="BM14547" s="138"/>
    </row>
    <row r="14548" spans="62:65" ht="13" thickBot="1">
      <c r="BJ14548" s="138"/>
      <c r="BK14548" s="138"/>
      <c r="BL14548" s="138"/>
      <c r="BM14548" s="138"/>
    </row>
    <row r="14549" spans="62:65" ht="13" thickBot="1">
      <c r="BJ14549" s="138"/>
      <c r="BK14549" s="138"/>
      <c r="BL14549" s="138"/>
      <c r="BM14549" s="138"/>
    </row>
    <row r="14550" spans="62:65" ht="13" thickBot="1">
      <c r="BJ14550" s="138"/>
      <c r="BK14550" s="138"/>
      <c r="BL14550" s="138"/>
      <c r="BM14550" s="138"/>
    </row>
    <row r="14551" spans="62:65" ht="13" thickBot="1">
      <c r="BJ14551" s="138"/>
      <c r="BK14551" s="138"/>
      <c r="BL14551" s="138"/>
      <c r="BM14551" s="138"/>
    </row>
    <row r="14552" spans="62:65" ht="13" thickBot="1">
      <c r="BJ14552" s="138"/>
      <c r="BK14552" s="138"/>
      <c r="BL14552" s="138"/>
      <c r="BM14552" s="138"/>
    </row>
    <row r="14553" spans="62:65" ht="13" thickBot="1">
      <c r="BJ14553" s="138"/>
      <c r="BK14553" s="138"/>
      <c r="BL14553" s="138"/>
      <c r="BM14553" s="138"/>
    </row>
    <row r="14554" spans="62:65" ht="13" thickBot="1">
      <c r="BJ14554" s="138"/>
      <c r="BK14554" s="138"/>
      <c r="BL14554" s="138"/>
      <c r="BM14554" s="138"/>
    </row>
    <row r="14555" spans="62:65" ht="13" thickBot="1">
      <c r="BJ14555" s="138"/>
      <c r="BK14555" s="138"/>
      <c r="BL14555" s="138"/>
      <c r="BM14555" s="138"/>
    </row>
    <row r="14556" spans="62:65" ht="13" thickBot="1">
      <c r="BJ14556" s="138"/>
      <c r="BK14556" s="138"/>
      <c r="BL14556" s="138"/>
      <c r="BM14556" s="138"/>
    </row>
    <row r="14557" spans="62:65" ht="13" thickBot="1">
      <c r="BJ14557" s="138"/>
      <c r="BK14557" s="138"/>
      <c r="BL14557" s="138"/>
      <c r="BM14557" s="138"/>
    </row>
    <row r="14558" spans="62:65" ht="13" thickBot="1">
      <c r="BJ14558" s="138"/>
      <c r="BK14558" s="138"/>
      <c r="BL14558" s="138"/>
      <c r="BM14558" s="138"/>
    </row>
    <row r="14559" spans="62:65" ht="13" thickBot="1">
      <c r="BJ14559" s="138"/>
      <c r="BK14559" s="138"/>
      <c r="BL14559" s="138"/>
      <c r="BM14559" s="138"/>
    </row>
    <row r="14560" spans="62:65" ht="13" thickBot="1">
      <c r="BJ14560" s="138"/>
      <c r="BK14560" s="138"/>
      <c r="BL14560" s="138"/>
      <c r="BM14560" s="138"/>
    </row>
    <row r="14561" spans="62:65" ht="13" thickBot="1">
      <c r="BJ14561" s="138"/>
      <c r="BK14561" s="138"/>
      <c r="BL14561" s="138"/>
      <c r="BM14561" s="138"/>
    </row>
    <row r="14562" spans="62:65" ht="13" thickBot="1">
      <c r="BJ14562" s="138"/>
      <c r="BK14562" s="138"/>
      <c r="BL14562" s="138"/>
      <c r="BM14562" s="138"/>
    </row>
    <row r="14563" spans="62:65" ht="13" thickBot="1">
      <c r="BJ14563" s="138"/>
      <c r="BK14563" s="138"/>
      <c r="BL14563" s="138"/>
      <c r="BM14563" s="138"/>
    </row>
    <row r="14564" spans="62:65" ht="13" thickBot="1">
      <c r="BJ14564" s="138"/>
      <c r="BK14564" s="138"/>
      <c r="BL14564" s="138"/>
      <c r="BM14564" s="138"/>
    </row>
    <row r="14565" spans="62:65" ht="13" thickBot="1">
      <c r="BJ14565" s="138"/>
      <c r="BK14565" s="138"/>
      <c r="BL14565" s="138"/>
      <c r="BM14565" s="138"/>
    </row>
    <row r="14566" spans="62:65" ht="13" thickBot="1">
      <c r="BJ14566" s="138"/>
      <c r="BK14566" s="138"/>
      <c r="BL14566" s="138"/>
      <c r="BM14566" s="138"/>
    </row>
    <row r="14567" spans="62:65" ht="13" thickBot="1">
      <c r="BJ14567" s="138"/>
      <c r="BK14567" s="138"/>
      <c r="BL14567" s="138"/>
      <c r="BM14567" s="138"/>
    </row>
    <row r="14568" spans="62:65" ht="13" thickBot="1">
      <c r="BJ14568" s="138"/>
      <c r="BK14568" s="138"/>
      <c r="BL14568" s="138"/>
      <c r="BM14568" s="138"/>
    </row>
    <row r="14569" spans="62:65" ht="13" thickBot="1">
      <c r="BJ14569" s="138"/>
      <c r="BK14569" s="138"/>
      <c r="BL14569" s="138"/>
      <c r="BM14569" s="138"/>
    </row>
    <row r="14570" spans="62:65" ht="13" thickBot="1">
      <c r="BJ14570" s="138"/>
      <c r="BK14570" s="138"/>
      <c r="BL14570" s="138"/>
      <c r="BM14570" s="138"/>
    </row>
    <row r="14571" spans="62:65" ht="13" thickBot="1">
      <c r="BJ14571" s="138"/>
      <c r="BK14571" s="138"/>
      <c r="BL14571" s="138"/>
      <c r="BM14571" s="138"/>
    </row>
    <row r="14572" spans="62:65" ht="13" thickBot="1">
      <c r="BJ14572" s="138"/>
      <c r="BK14572" s="138"/>
      <c r="BL14572" s="138"/>
      <c r="BM14572" s="138"/>
    </row>
    <row r="14573" spans="62:65" ht="13" thickBot="1">
      <c r="BJ14573" s="138"/>
      <c r="BK14573" s="138"/>
      <c r="BL14573" s="138"/>
      <c r="BM14573" s="138"/>
    </row>
    <row r="14574" spans="62:65" ht="13" thickBot="1">
      <c r="BJ14574" s="138"/>
      <c r="BK14574" s="138"/>
      <c r="BL14574" s="138"/>
      <c r="BM14574" s="138"/>
    </row>
    <row r="14575" spans="62:65" ht="13" thickBot="1">
      <c r="BJ14575" s="138"/>
      <c r="BK14575" s="138"/>
      <c r="BL14575" s="138"/>
      <c r="BM14575" s="138"/>
    </row>
    <row r="14576" spans="62:65" ht="13" thickBot="1">
      <c r="BJ14576" s="138"/>
      <c r="BK14576" s="138"/>
      <c r="BL14576" s="138"/>
      <c r="BM14576" s="138"/>
    </row>
    <row r="14577" spans="62:65" ht="13" thickBot="1">
      <c r="BJ14577" s="138"/>
      <c r="BK14577" s="138"/>
      <c r="BL14577" s="138"/>
      <c r="BM14577" s="138"/>
    </row>
    <row r="14578" spans="62:65" ht="13" thickBot="1">
      <c r="BJ14578" s="138"/>
      <c r="BK14578" s="138"/>
      <c r="BL14578" s="138"/>
      <c r="BM14578" s="138"/>
    </row>
    <row r="14579" spans="62:65" ht="13" thickBot="1">
      <c r="BJ14579" s="138"/>
      <c r="BK14579" s="138"/>
      <c r="BL14579" s="138"/>
      <c r="BM14579" s="138"/>
    </row>
    <row r="14580" spans="62:65" ht="13" thickBot="1">
      <c r="BJ14580" s="138"/>
      <c r="BK14580" s="138"/>
      <c r="BL14580" s="138"/>
      <c r="BM14580" s="138"/>
    </row>
    <row r="14581" spans="62:65" ht="13" thickBot="1">
      <c r="BJ14581" s="138"/>
      <c r="BK14581" s="138"/>
      <c r="BL14581" s="138"/>
      <c r="BM14581" s="138"/>
    </row>
    <row r="14582" spans="62:65" ht="13" thickBot="1">
      <c r="BJ14582" s="138"/>
      <c r="BK14582" s="138"/>
      <c r="BL14582" s="138"/>
      <c r="BM14582" s="138"/>
    </row>
    <row r="14583" spans="62:65" ht="13" thickBot="1">
      <c r="BJ14583" s="138"/>
      <c r="BK14583" s="138"/>
      <c r="BL14583" s="138"/>
      <c r="BM14583" s="138"/>
    </row>
    <row r="14584" spans="62:65" ht="13" thickBot="1">
      <c r="BJ14584" s="138"/>
      <c r="BK14584" s="138"/>
      <c r="BL14584" s="138"/>
      <c r="BM14584" s="138"/>
    </row>
    <row r="14585" spans="62:65" ht="13" thickBot="1">
      <c r="BJ14585" s="138"/>
      <c r="BK14585" s="138"/>
      <c r="BL14585" s="138"/>
      <c r="BM14585" s="138"/>
    </row>
    <row r="14586" spans="62:65" ht="13" thickBot="1">
      <c r="BJ14586" s="138"/>
      <c r="BK14586" s="138"/>
      <c r="BL14586" s="138"/>
      <c r="BM14586" s="138"/>
    </row>
    <row r="14587" spans="62:65" ht="13" thickBot="1">
      <c r="BJ14587" s="138"/>
      <c r="BK14587" s="138"/>
      <c r="BL14587" s="138"/>
      <c r="BM14587" s="138"/>
    </row>
    <row r="14588" spans="62:65" ht="13" thickBot="1">
      <c r="BJ14588" s="138"/>
      <c r="BK14588" s="138"/>
      <c r="BL14588" s="138"/>
      <c r="BM14588" s="138"/>
    </row>
    <row r="14589" spans="62:65" ht="13" thickBot="1">
      <c r="BJ14589" s="138"/>
      <c r="BK14589" s="138"/>
      <c r="BL14589" s="138"/>
      <c r="BM14589" s="138"/>
    </row>
    <row r="14590" spans="62:65" ht="13" thickBot="1">
      <c r="BJ14590" s="138"/>
      <c r="BK14590" s="138"/>
      <c r="BL14590" s="138"/>
      <c r="BM14590" s="138"/>
    </row>
    <row r="14591" spans="62:65" ht="13" thickBot="1">
      <c r="BJ14591" s="138"/>
      <c r="BK14591" s="138"/>
      <c r="BL14591" s="138"/>
      <c r="BM14591" s="138"/>
    </row>
    <row r="14592" spans="62:65" ht="13" thickBot="1">
      <c r="BJ14592" s="138"/>
      <c r="BK14592" s="138"/>
      <c r="BL14592" s="138"/>
      <c r="BM14592" s="138"/>
    </row>
    <row r="14593" spans="62:65" ht="13" thickBot="1">
      <c r="BJ14593" s="138"/>
      <c r="BK14593" s="138"/>
      <c r="BL14593" s="138"/>
      <c r="BM14593" s="138"/>
    </row>
    <row r="14594" spans="62:65" ht="13" thickBot="1">
      <c r="BJ14594" s="138"/>
      <c r="BK14594" s="138"/>
      <c r="BL14594" s="138"/>
      <c r="BM14594" s="138"/>
    </row>
    <row r="14595" spans="62:65" ht="13" thickBot="1">
      <c r="BJ14595" s="138"/>
      <c r="BK14595" s="138"/>
      <c r="BL14595" s="138"/>
      <c r="BM14595" s="138"/>
    </row>
    <row r="14596" spans="62:65" ht="13" thickBot="1">
      <c r="BJ14596" s="138"/>
      <c r="BK14596" s="138"/>
      <c r="BL14596" s="138"/>
      <c r="BM14596" s="138"/>
    </row>
    <row r="14597" spans="62:65" ht="13" thickBot="1">
      <c r="BJ14597" s="138"/>
      <c r="BK14597" s="138"/>
      <c r="BL14597" s="138"/>
      <c r="BM14597" s="138"/>
    </row>
    <row r="14598" spans="62:65" ht="13" thickBot="1">
      <c r="BJ14598" s="138"/>
      <c r="BK14598" s="138"/>
      <c r="BL14598" s="138"/>
      <c r="BM14598" s="138"/>
    </row>
    <row r="14599" spans="62:65" ht="13" thickBot="1">
      <c r="BJ14599" s="138"/>
      <c r="BK14599" s="138"/>
      <c r="BL14599" s="138"/>
      <c r="BM14599" s="138"/>
    </row>
    <row r="14600" spans="62:65" ht="13" thickBot="1">
      <c r="BJ14600" s="138"/>
      <c r="BK14600" s="138"/>
      <c r="BL14600" s="138"/>
      <c r="BM14600" s="138"/>
    </row>
    <row r="14601" spans="62:65" ht="13" thickBot="1">
      <c r="BJ14601" s="138"/>
      <c r="BK14601" s="138"/>
      <c r="BL14601" s="138"/>
      <c r="BM14601" s="138"/>
    </row>
    <row r="14602" spans="62:65" ht="13" thickBot="1">
      <c r="BJ14602" s="138"/>
      <c r="BK14602" s="138"/>
      <c r="BL14602" s="138"/>
      <c r="BM14602" s="138"/>
    </row>
    <row r="14603" spans="62:65" ht="13" thickBot="1">
      <c r="BJ14603" s="138"/>
      <c r="BK14603" s="138"/>
      <c r="BL14603" s="138"/>
      <c r="BM14603" s="138"/>
    </row>
    <row r="14604" spans="62:65" ht="13" thickBot="1">
      <c r="BJ14604" s="138"/>
      <c r="BK14604" s="138"/>
      <c r="BL14604" s="138"/>
      <c r="BM14604" s="138"/>
    </row>
    <row r="14605" spans="62:65" ht="13" thickBot="1">
      <c r="BJ14605" s="138"/>
      <c r="BK14605" s="138"/>
      <c r="BL14605" s="138"/>
      <c r="BM14605" s="138"/>
    </row>
    <row r="14606" spans="62:65" ht="13" thickBot="1">
      <c r="BJ14606" s="138"/>
      <c r="BK14606" s="138"/>
      <c r="BL14606" s="138"/>
      <c r="BM14606" s="138"/>
    </row>
    <row r="14607" spans="62:65" ht="13" thickBot="1">
      <c r="BJ14607" s="138"/>
      <c r="BK14607" s="138"/>
      <c r="BL14607" s="138"/>
      <c r="BM14607" s="138"/>
    </row>
    <row r="14608" spans="62:65" ht="13" thickBot="1">
      <c r="BJ14608" s="138"/>
      <c r="BK14608" s="138"/>
      <c r="BL14608" s="138"/>
      <c r="BM14608" s="138"/>
    </row>
    <row r="14609" spans="62:65" ht="13" thickBot="1">
      <c r="BJ14609" s="138"/>
      <c r="BK14609" s="138"/>
      <c r="BL14609" s="138"/>
      <c r="BM14609" s="138"/>
    </row>
    <row r="14610" spans="62:65" ht="13" thickBot="1">
      <c r="BJ14610" s="138"/>
      <c r="BK14610" s="138"/>
      <c r="BL14610" s="138"/>
      <c r="BM14610" s="138"/>
    </row>
    <row r="14611" spans="62:65" ht="13" thickBot="1">
      <c r="BJ14611" s="138"/>
      <c r="BK14611" s="138"/>
      <c r="BL14611" s="138"/>
      <c r="BM14611" s="138"/>
    </row>
    <row r="14612" spans="62:65" ht="13" thickBot="1">
      <c r="BJ14612" s="138"/>
      <c r="BK14612" s="138"/>
      <c r="BL14612" s="138"/>
      <c r="BM14612" s="138"/>
    </row>
    <row r="14613" spans="62:65" ht="13" thickBot="1">
      <c r="BJ14613" s="138"/>
      <c r="BK14613" s="138"/>
      <c r="BL14613" s="138"/>
      <c r="BM14613" s="138"/>
    </row>
    <row r="14614" spans="62:65" ht="13" thickBot="1">
      <c r="BJ14614" s="138"/>
      <c r="BK14614" s="138"/>
      <c r="BL14614" s="138"/>
      <c r="BM14614" s="138"/>
    </row>
    <row r="14615" spans="62:65" ht="13" thickBot="1">
      <c r="BJ14615" s="138"/>
      <c r="BK14615" s="138"/>
      <c r="BL14615" s="138"/>
      <c r="BM14615" s="138"/>
    </row>
    <row r="14616" spans="62:65" ht="13" thickBot="1">
      <c r="BJ14616" s="138"/>
      <c r="BK14616" s="138"/>
      <c r="BL14616" s="138"/>
      <c r="BM14616" s="138"/>
    </row>
    <row r="14617" spans="62:65" ht="13" thickBot="1">
      <c r="BJ14617" s="138"/>
      <c r="BK14617" s="138"/>
      <c r="BL14617" s="138"/>
      <c r="BM14617" s="138"/>
    </row>
    <row r="14618" spans="62:65" ht="13" thickBot="1">
      <c r="BJ14618" s="138"/>
      <c r="BK14618" s="138"/>
      <c r="BL14618" s="138"/>
      <c r="BM14618" s="138"/>
    </row>
    <row r="14619" spans="62:65" ht="13" thickBot="1">
      <c r="BJ14619" s="138"/>
      <c r="BK14619" s="138"/>
      <c r="BL14619" s="138"/>
      <c r="BM14619" s="138"/>
    </row>
    <row r="14620" spans="62:65" ht="13" thickBot="1">
      <c r="BJ14620" s="138"/>
      <c r="BK14620" s="138"/>
      <c r="BL14620" s="138"/>
      <c r="BM14620" s="138"/>
    </row>
    <row r="14621" spans="62:65" ht="13" thickBot="1">
      <c r="BJ14621" s="138"/>
      <c r="BK14621" s="138"/>
      <c r="BL14621" s="138"/>
      <c r="BM14621" s="138"/>
    </row>
    <row r="14622" spans="62:65" ht="13" thickBot="1">
      <c r="BJ14622" s="138"/>
      <c r="BK14622" s="138"/>
      <c r="BL14622" s="138"/>
      <c r="BM14622" s="138"/>
    </row>
    <row r="14623" spans="62:65" ht="13" thickBot="1">
      <c r="BJ14623" s="138"/>
      <c r="BK14623" s="138"/>
      <c r="BL14623" s="138"/>
      <c r="BM14623" s="138"/>
    </row>
    <row r="14624" spans="62:65" ht="13" thickBot="1">
      <c r="BJ14624" s="138"/>
      <c r="BK14624" s="138"/>
      <c r="BL14624" s="138"/>
      <c r="BM14624" s="138"/>
    </row>
    <row r="14625" spans="62:65" ht="13" thickBot="1">
      <c r="BJ14625" s="138"/>
      <c r="BK14625" s="138"/>
      <c r="BL14625" s="138"/>
      <c r="BM14625" s="138"/>
    </row>
    <row r="14626" spans="62:65" ht="13" thickBot="1">
      <c r="BJ14626" s="138"/>
      <c r="BK14626" s="138"/>
      <c r="BL14626" s="138"/>
      <c r="BM14626" s="138"/>
    </row>
    <row r="14627" spans="62:65" ht="13" thickBot="1">
      <c r="BJ14627" s="138"/>
      <c r="BK14627" s="138"/>
      <c r="BL14627" s="138"/>
      <c r="BM14627" s="138"/>
    </row>
    <row r="14628" spans="62:65" ht="13" thickBot="1">
      <c r="BJ14628" s="138"/>
      <c r="BK14628" s="138"/>
      <c r="BL14628" s="138"/>
      <c r="BM14628" s="138"/>
    </row>
    <row r="14629" spans="62:65" ht="13" thickBot="1">
      <c r="BJ14629" s="138"/>
      <c r="BK14629" s="138"/>
      <c r="BL14629" s="138"/>
      <c r="BM14629" s="138"/>
    </row>
    <row r="14630" spans="62:65" ht="13" thickBot="1">
      <c r="BJ14630" s="138"/>
      <c r="BK14630" s="138"/>
      <c r="BL14630" s="138"/>
      <c r="BM14630" s="138"/>
    </row>
    <row r="14631" spans="62:65" ht="13" thickBot="1">
      <c r="BJ14631" s="138"/>
      <c r="BK14631" s="138"/>
      <c r="BL14631" s="138"/>
      <c r="BM14631" s="138"/>
    </row>
    <row r="14632" spans="62:65" ht="13" thickBot="1">
      <c r="BJ14632" s="138"/>
      <c r="BK14632" s="138"/>
      <c r="BL14632" s="138"/>
      <c r="BM14632" s="138"/>
    </row>
    <row r="14633" spans="62:65" ht="13" thickBot="1">
      <c r="BJ14633" s="138"/>
      <c r="BK14633" s="138"/>
      <c r="BL14633" s="138"/>
      <c r="BM14633" s="138"/>
    </row>
    <row r="14634" spans="62:65" ht="13" thickBot="1">
      <c r="BJ14634" s="138"/>
      <c r="BK14634" s="138"/>
      <c r="BL14634" s="138"/>
      <c r="BM14634" s="138"/>
    </row>
    <row r="14635" spans="62:65" ht="13" thickBot="1">
      <c r="BJ14635" s="138"/>
      <c r="BK14635" s="138"/>
      <c r="BL14635" s="138"/>
      <c r="BM14635" s="138"/>
    </row>
    <row r="14636" spans="62:65" ht="13" thickBot="1">
      <c r="BJ14636" s="138"/>
      <c r="BK14636" s="138"/>
      <c r="BL14636" s="138"/>
      <c r="BM14636" s="138"/>
    </row>
    <row r="14637" spans="62:65" ht="13" thickBot="1">
      <c r="BJ14637" s="138"/>
      <c r="BK14637" s="138"/>
      <c r="BL14637" s="138"/>
      <c r="BM14637" s="138"/>
    </row>
    <row r="14638" spans="62:65" ht="13" thickBot="1">
      <c r="BJ14638" s="138"/>
      <c r="BK14638" s="138"/>
      <c r="BL14638" s="138"/>
      <c r="BM14638" s="138"/>
    </row>
    <row r="14639" spans="62:65" ht="13" thickBot="1">
      <c r="BJ14639" s="138"/>
      <c r="BK14639" s="138"/>
      <c r="BL14639" s="138"/>
      <c r="BM14639" s="138"/>
    </row>
    <row r="14640" spans="62:65" ht="13" thickBot="1">
      <c r="BJ14640" s="138"/>
      <c r="BK14640" s="138"/>
      <c r="BL14640" s="138"/>
      <c r="BM14640" s="138"/>
    </row>
    <row r="14641" spans="62:65" ht="13" thickBot="1">
      <c r="BJ14641" s="138"/>
      <c r="BK14641" s="138"/>
      <c r="BL14641" s="138"/>
      <c r="BM14641" s="138"/>
    </row>
    <row r="14642" spans="62:65" ht="13" thickBot="1">
      <c r="BJ14642" s="138"/>
      <c r="BK14642" s="138"/>
      <c r="BL14642" s="138"/>
      <c r="BM14642" s="138"/>
    </row>
    <row r="14643" spans="62:65" ht="13" thickBot="1">
      <c r="BJ14643" s="138"/>
      <c r="BK14643" s="138"/>
      <c r="BL14643" s="138"/>
      <c r="BM14643" s="138"/>
    </row>
    <row r="14644" spans="62:65" ht="13" thickBot="1">
      <c r="BJ14644" s="138"/>
      <c r="BK14644" s="138"/>
      <c r="BL14644" s="138"/>
      <c r="BM14644" s="138"/>
    </row>
    <row r="14645" spans="62:65" ht="13" thickBot="1">
      <c r="BJ14645" s="138"/>
      <c r="BK14645" s="138"/>
      <c r="BL14645" s="138"/>
      <c r="BM14645" s="138"/>
    </row>
    <row r="14646" spans="62:65" ht="13" thickBot="1">
      <c r="BJ14646" s="138"/>
      <c r="BK14646" s="138"/>
      <c r="BL14646" s="138"/>
      <c r="BM14646" s="138"/>
    </row>
    <row r="14647" spans="62:65" ht="13" thickBot="1">
      <c r="BJ14647" s="138"/>
      <c r="BK14647" s="138"/>
      <c r="BL14647" s="138"/>
      <c r="BM14647" s="138"/>
    </row>
    <row r="14648" spans="62:65" ht="13" thickBot="1">
      <c r="BJ14648" s="138"/>
      <c r="BK14648" s="138"/>
      <c r="BL14648" s="138"/>
      <c r="BM14648" s="138"/>
    </row>
    <row r="14649" spans="62:65" ht="13" thickBot="1">
      <c r="BJ14649" s="138"/>
      <c r="BK14649" s="138"/>
      <c r="BL14649" s="138"/>
      <c r="BM14649" s="138"/>
    </row>
    <row r="14650" spans="62:65" ht="13" thickBot="1">
      <c r="BJ14650" s="138"/>
      <c r="BK14650" s="138"/>
      <c r="BL14650" s="138"/>
      <c r="BM14650" s="138"/>
    </row>
    <row r="14651" spans="62:65" ht="13" thickBot="1">
      <c r="BJ14651" s="138"/>
      <c r="BK14651" s="138"/>
      <c r="BL14651" s="138"/>
      <c r="BM14651" s="138"/>
    </row>
    <row r="14652" spans="62:65" ht="13" thickBot="1">
      <c r="BJ14652" s="138"/>
      <c r="BK14652" s="138"/>
      <c r="BL14652" s="138"/>
      <c r="BM14652" s="138"/>
    </row>
    <row r="14653" spans="62:65" ht="13" thickBot="1">
      <c r="BJ14653" s="138"/>
      <c r="BK14653" s="138"/>
      <c r="BL14653" s="138"/>
      <c r="BM14653" s="138"/>
    </row>
    <row r="14654" spans="62:65" ht="13" thickBot="1">
      <c r="BJ14654" s="138"/>
      <c r="BK14654" s="138"/>
      <c r="BL14654" s="138"/>
      <c r="BM14654" s="138"/>
    </row>
    <row r="14655" spans="62:65" ht="13" thickBot="1">
      <c r="BJ14655" s="138"/>
      <c r="BK14655" s="138"/>
      <c r="BL14655" s="138"/>
      <c r="BM14655" s="138"/>
    </row>
    <row r="14656" spans="62:65" ht="13" thickBot="1">
      <c r="BJ14656" s="138"/>
      <c r="BK14656" s="138"/>
      <c r="BL14656" s="138"/>
      <c r="BM14656" s="138"/>
    </row>
    <row r="14657" spans="62:65" ht="13" thickBot="1">
      <c r="BJ14657" s="138"/>
      <c r="BK14657" s="138"/>
      <c r="BL14657" s="138"/>
      <c r="BM14657" s="138"/>
    </row>
    <row r="14658" spans="62:65" ht="13" thickBot="1">
      <c r="BJ14658" s="138"/>
      <c r="BK14658" s="138"/>
      <c r="BL14658" s="138"/>
      <c r="BM14658" s="138"/>
    </row>
    <row r="14659" spans="62:65" ht="13" thickBot="1">
      <c r="BJ14659" s="138"/>
      <c r="BK14659" s="138"/>
      <c r="BL14659" s="138"/>
      <c r="BM14659" s="138"/>
    </row>
    <row r="14660" spans="62:65" ht="13" thickBot="1">
      <c r="BJ14660" s="138"/>
      <c r="BK14660" s="138"/>
      <c r="BL14660" s="138"/>
      <c r="BM14660" s="138"/>
    </row>
    <row r="14661" spans="62:65" ht="13" thickBot="1">
      <c r="BJ14661" s="138"/>
      <c r="BK14661" s="138"/>
      <c r="BL14661" s="138"/>
      <c r="BM14661" s="138"/>
    </row>
    <row r="14662" spans="62:65" ht="13" thickBot="1">
      <c r="BJ14662" s="138"/>
      <c r="BK14662" s="138"/>
      <c r="BL14662" s="138"/>
      <c r="BM14662" s="138"/>
    </row>
    <row r="14663" spans="62:65" ht="13" thickBot="1">
      <c r="BJ14663" s="138"/>
      <c r="BK14663" s="138"/>
      <c r="BL14663" s="138"/>
      <c r="BM14663" s="138"/>
    </row>
    <row r="14664" spans="62:65" ht="13" thickBot="1">
      <c r="BJ14664" s="138"/>
      <c r="BK14664" s="138"/>
      <c r="BL14664" s="138"/>
      <c r="BM14664" s="138"/>
    </row>
    <row r="14665" spans="62:65" ht="13" thickBot="1">
      <c r="BJ14665" s="138"/>
      <c r="BK14665" s="138"/>
      <c r="BL14665" s="138"/>
      <c r="BM14665" s="138"/>
    </row>
    <row r="14666" spans="62:65" ht="13" thickBot="1">
      <c r="BJ14666" s="138"/>
      <c r="BK14666" s="138"/>
      <c r="BL14666" s="138"/>
      <c r="BM14666" s="138"/>
    </row>
    <row r="14667" spans="62:65" ht="13" thickBot="1">
      <c r="BJ14667" s="138"/>
      <c r="BK14667" s="138"/>
      <c r="BL14667" s="138"/>
      <c r="BM14667" s="138"/>
    </row>
    <row r="14668" spans="62:65" ht="13" thickBot="1">
      <c r="BJ14668" s="138"/>
      <c r="BK14668" s="138"/>
      <c r="BL14668" s="138"/>
      <c r="BM14668" s="138"/>
    </row>
    <row r="14669" spans="62:65" ht="13" thickBot="1">
      <c r="BJ14669" s="138"/>
      <c r="BK14669" s="138"/>
      <c r="BL14669" s="138"/>
      <c r="BM14669" s="138"/>
    </row>
    <row r="14670" spans="62:65" ht="13" thickBot="1">
      <c r="BJ14670" s="138"/>
      <c r="BK14670" s="138"/>
      <c r="BL14670" s="138"/>
      <c r="BM14670" s="138"/>
    </row>
    <row r="14671" spans="62:65" ht="13" thickBot="1">
      <c r="BJ14671" s="138"/>
      <c r="BK14671" s="138"/>
      <c r="BL14671" s="138"/>
      <c r="BM14671" s="138"/>
    </row>
    <row r="14672" spans="62:65" ht="13" thickBot="1">
      <c r="BJ14672" s="138"/>
      <c r="BK14672" s="138"/>
      <c r="BL14672" s="138"/>
      <c r="BM14672" s="138"/>
    </row>
    <row r="14673" spans="62:65" ht="13" thickBot="1">
      <c r="BJ14673" s="138"/>
      <c r="BK14673" s="138"/>
      <c r="BL14673" s="138"/>
      <c r="BM14673" s="138"/>
    </row>
    <row r="14674" spans="62:65" ht="13" thickBot="1">
      <c r="BJ14674" s="138"/>
      <c r="BK14674" s="138"/>
      <c r="BL14674" s="138"/>
      <c r="BM14674" s="138"/>
    </row>
    <row r="14675" spans="62:65" ht="13" thickBot="1">
      <c r="BJ14675" s="138"/>
      <c r="BK14675" s="138"/>
      <c r="BL14675" s="138"/>
      <c r="BM14675" s="138"/>
    </row>
    <row r="14676" spans="62:65" ht="13" thickBot="1">
      <c r="BJ14676" s="138"/>
      <c r="BK14676" s="138"/>
      <c r="BL14676" s="138"/>
      <c r="BM14676" s="138"/>
    </row>
    <row r="14677" spans="62:65" ht="13" thickBot="1">
      <c r="BJ14677" s="138"/>
      <c r="BK14677" s="138"/>
      <c r="BL14677" s="138"/>
      <c r="BM14677" s="138"/>
    </row>
    <row r="14678" spans="62:65" ht="13" thickBot="1">
      <c r="BJ14678" s="138"/>
      <c r="BK14678" s="138"/>
      <c r="BL14678" s="138"/>
      <c r="BM14678" s="138"/>
    </row>
    <row r="14679" spans="62:65" ht="13" thickBot="1">
      <c r="BJ14679" s="138"/>
      <c r="BK14679" s="138"/>
      <c r="BL14679" s="138"/>
      <c r="BM14679" s="138"/>
    </row>
    <row r="14680" spans="62:65" ht="13" thickBot="1">
      <c r="BJ14680" s="138"/>
      <c r="BK14680" s="138"/>
      <c r="BL14680" s="138"/>
      <c r="BM14680" s="138"/>
    </row>
    <row r="14681" spans="62:65" ht="13" thickBot="1">
      <c r="BJ14681" s="138"/>
      <c r="BK14681" s="138"/>
      <c r="BL14681" s="138"/>
      <c r="BM14681" s="138"/>
    </row>
    <row r="14682" spans="62:65" ht="13" thickBot="1">
      <c r="BJ14682" s="138"/>
      <c r="BK14682" s="138"/>
      <c r="BL14682" s="138"/>
      <c r="BM14682" s="138"/>
    </row>
    <row r="14683" spans="62:65" ht="13" thickBot="1">
      <c r="BJ14683" s="138"/>
      <c r="BK14683" s="138"/>
      <c r="BL14683" s="138"/>
      <c r="BM14683" s="138"/>
    </row>
    <row r="14684" spans="62:65" ht="13" thickBot="1">
      <c r="BJ14684" s="138"/>
      <c r="BK14684" s="138"/>
      <c r="BL14684" s="138"/>
      <c r="BM14684" s="138"/>
    </row>
    <row r="14685" spans="62:65" ht="13" thickBot="1">
      <c r="BJ14685" s="138"/>
      <c r="BK14685" s="138"/>
      <c r="BL14685" s="138"/>
      <c r="BM14685" s="138"/>
    </row>
    <row r="14686" spans="62:65" ht="13" thickBot="1">
      <c r="BJ14686" s="138"/>
      <c r="BK14686" s="138"/>
      <c r="BL14686" s="138"/>
      <c r="BM14686" s="138"/>
    </row>
    <row r="14687" spans="62:65" ht="13" thickBot="1">
      <c r="BJ14687" s="138"/>
      <c r="BK14687" s="138"/>
      <c r="BL14687" s="138"/>
      <c r="BM14687" s="138"/>
    </row>
    <row r="14688" spans="62:65" ht="13" thickBot="1">
      <c r="BJ14688" s="138"/>
      <c r="BK14688" s="138"/>
      <c r="BL14688" s="138"/>
      <c r="BM14688" s="138"/>
    </row>
    <row r="14689" spans="62:65" ht="13" thickBot="1">
      <c r="BJ14689" s="138"/>
      <c r="BK14689" s="138"/>
      <c r="BL14689" s="138"/>
      <c r="BM14689" s="138"/>
    </row>
    <row r="14690" spans="62:65" ht="13" thickBot="1">
      <c r="BJ14690" s="138"/>
      <c r="BK14690" s="138"/>
      <c r="BL14690" s="138"/>
      <c r="BM14690" s="138"/>
    </row>
    <row r="14691" spans="62:65" ht="13" thickBot="1">
      <c r="BJ14691" s="138"/>
      <c r="BK14691" s="138"/>
      <c r="BL14691" s="138"/>
      <c r="BM14691" s="138"/>
    </row>
    <row r="14692" spans="62:65" ht="13" thickBot="1">
      <c r="BJ14692" s="138"/>
      <c r="BK14692" s="138"/>
      <c r="BL14692" s="138"/>
      <c r="BM14692" s="138"/>
    </row>
    <row r="14693" spans="62:65" ht="13" thickBot="1">
      <c r="BJ14693" s="138"/>
      <c r="BK14693" s="138"/>
      <c r="BL14693" s="138"/>
      <c r="BM14693" s="138"/>
    </row>
    <row r="14694" spans="62:65" ht="13" thickBot="1">
      <c r="BJ14694" s="138"/>
      <c r="BK14694" s="138"/>
      <c r="BL14694" s="138"/>
      <c r="BM14694" s="138"/>
    </row>
    <row r="14695" spans="62:65" ht="13" thickBot="1">
      <c r="BJ14695" s="138"/>
      <c r="BK14695" s="138"/>
      <c r="BL14695" s="138"/>
      <c r="BM14695" s="138"/>
    </row>
    <row r="14696" spans="62:65" ht="13" thickBot="1">
      <c r="BJ14696" s="138"/>
      <c r="BK14696" s="138"/>
      <c r="BL14696" s="138"/>
      <c r="BM14696" s="138"/>
    </row>
    <row r="14697" spans="62:65" ht="13" thickBot="1">
      <c r="BJ14697" s="138"/>
      <c r="BK14697" s="138"/>
      <c r="BL14697" s="138"/>
      <c r="BM14697" s="138"/>
    </row>
    <row r="14698" spans="62:65" ht="13" thickBot="1">
      <c r="BJ14698" s="138"/>
      <c r="BK14698" s="138"/>
      <c r="BL14698" s="138"/>
      <c r="BM14698" s="138"/>
    </row>
    <row r="14699" spans="62:65" ht="13" thickBot="1">
      <c r="BJ14699" s="138"/>
      <c r="BK14699" s="138"/>
      <c r="BL14699" s="138"/>
      <c r="BM14699" s="138"/>
    </row>
    <row r="14700" spans="62:65" ht="13" thickBot="1">
      <c r="BJ14700" s="138"/>
      <c r="BK14700" s="138"/>
      <c r="BL14700" s="138"/>
      <c r="BM14700" s="138"/>
    </row>
    <row r="14701" spans="62:65" ht="13" thickBot="1">
      <c r="BJ14701" s="138"/>
      <c r="BK14701" s="138"/>
      <c r="BL14701" s="138"/>
      <c r="BM14701" s="138"/>
    </row>
    <row r="14702" spans="62:65" ht="13" thickBot="1">
      <c r="BJ14702" s="138"/>
      <c r="BK14702" s="138"/>
      <c r="BL14702" s="138"/>
      <c r="BM14702" s="138"/>
    </row>
    <row r="14703" spans="62:65" ht="13" thickBot="1">
      <c r="BJ14703" s="138"/>
      <c r="BK14703" s="138"/>
      <c r="BL14703" s="138"/>
      <c r="BM14703" s="138"/>
    </row>
    <row r="14704" spans="62:65" ht="13" thickBot="1">
      <c r="BJ14704" s="138"/>
      <c r="BK14704" s="138"/>
      <c r="BL14704" s="138"/>
      <c r="BM14704" s="138"/>
    </row>
    <row r="14705" spans="62:65" ht="13" thickBot="1">
      <c r="BJ14705" s="138"/>
      <c r="BK14705" s="138"/>
      <c r="BL14705" s="138"/>
      <c r="BM14705" s="138"/>
    </row>
    <row r="14706" spans="62:65" ht="13" thickBot="1">
      <c r="BJ14706" s="138"/>
      <c r="BK14706" s="138"/>
      <c r="BL14706" s="138"/>
      <c r="BM14706" s="138"/>
    </row>
    <row r="14707" spans="62:65" ht="13" thickBot="1">
      <c r="BJ14707" s="138"/>
      <c r="BK14707" s="138"/>
      <c r="BL14707" s="138"/>
      <c r="BM14707" s="138"/>
    </row>
    <row r="14708" spans="62:65" ht="13" thickBot="1">
      <c r="BJ14708" s="138"/>
      <c r="BK14708" s="138"/>
      <c r="BL14708" s="138"/>
      <c r="BM14708" s="138"/>
    </row>
    <row r="14709" spans="62:65" ht="13" thickBot="1">
      <c r="BJ14709" s="138"/>
      <c r="BK14709" s="138"/>
      <c r="BL14709" s="138"/>
      <c r="BM14709" s="138"/>
    </row>
    <row r="14710" spans="62:65" ht="13" thickBot="1">
      <c r="BJ14710" s="138"/>
      <c r="BK14710" s="138"/>
      <c r="BL14710" s="138"/>
      <c r="BM14710" s="138"/>
    </row>
    <row r="14711" spans="62:65" ht="13" thickBot="1">
      <c r="BJ14711" s="138"/>
      <c r="BK14711" s="138"/>
      <c r="BL14711" s="138"/>
      <c r="BM14711" s="138"/>
    </row>
    <row r="14712" spans="62:65" ht="13" thickBot="1">
      <c r="BJ14712" s="138"/>
      <c r="BK14712" s="138"/>
      <c r="BL14712" s="138"/>
      <c r="BM14712" s="138"/>
    </row>
    <row r="14713" spans="62:65" ht="13" thickBot="1">
      <c r="BJ14713" s="138"/>
      <c r="BK14713" s="138"/>
      <c r="BL14713" s="138"/>
      <c r="BM14713" s="138"/>
    </row>
    <row r="14714" spans="62:65" ht="13" thickBot="1">
      <c r="BJ14714" s="138"/>
      <c r="BK14714" s="138"/>
      <c r="BL14714" s="138"/>
      <c r="BM14714" s="138"/>
    </row>
    <row r="14715" spans="62:65" ht="13" thickBot="1">
      <c r="BJ14715" s="138"/>
      <c r="BK14715" s="138"/>
      <c r="BL14715" s="138"/>
      <c r="BM14715" s="138"/>
    </row>
    <row r="14716" spans="62:65" ht="13" thickBot="1">
      <c r="BJ14716" s="138"/>
      <c r="BK14716" s="138"/>
      <c r="BL14716" s="138"/>
      <c r="BM14716" s="138"/>
    </row>
    <row r="14717" spans="62:65" ht="13" thickBot="1">
      <c r="BJ14717" s="138"/>
      <c r="BK14717" s="138"/>
      <c r="BL14717" s="138"/>
      <c r="BM14717" s="138"/>
    </row>
    <row r="14718" spans="62:65" ht="13" thickBot="1">
      <c r="BJ14718" s="138"/>
      <c r="BK14718" s="138"/>
      <c r="BL14718" s="138"/>
      <c r="BM14718" s="138"/>
    </row>
    <row r="14719" spans="62:65" ht="13" thickBot="1">
      <c r="BJ14719" s="138"/>
      <c r="BK14719" s="138"/>
      <c r="BL14719" s="138"/>
      <c r="BM14719" s="138"/>
    </row>
    <row r="14720" spans="62:65" ht="13" thickBot="1">
      <c r="BJ14720" s="138"/>
      <c r="BK14720" s="138"/>
      <c r="BL14720" s="138"/>
      <c r="BM14720" s="138"/>
    </row>
    <row r="14721" spans="62:65" ht="13" thickBot="1">
      <c r="BJ14721" s="138"/>
      <c r="BK14721" s="138"/>
      <c r="BL14721" s="138"/>
      <c r="BM14721" s="138"/>
    </row>
    <row r="14722" spans="62:65" ht="13" thickBot="1">
      <c r="BJ14722" s="138"/>
      <c r="BK14722" s="138"/>
      <c r="BL14722" s="138"/>
      <c r="BM14722" s="138"/>
    </row>
    <row r="14723" spans="62:65" ht="13" thickBot="1">
      <c r="BJ14723" s="138"/>
      <c r="BK14723" s="138"/>
      <c r="BL14723" s="138"/>
      <c r="BM14723" s="138"/>
    </row>
    <row r="14724" spans="62:65" ht="13" thickBot="1">
      <c r="BJ14724" s="138"/>
      <c r="BK14724" s="138"/>
      <c r="BL14724" s="138"/>
      <c r="BM14724" s="138"/>
    </row>
    <row r="14725" spans="62:65" ht="13" thickBot="1">
      <c r="BJ14725" s="138"/>
      <c r="BK14725" s="138"/>
      <c r="BL14725" s="138"/>
      <c r="BM14725" s="138"/>
    </row>
    <row r="14726" spans="62:65" ht="13" thickBot="1">
      <c r="BJ14726" s="138"/>
      <c r="BK14726" s="138"/>
      <c r="BL14726" s="138"/>
      <c r="BM14726" s="138"/>
    </row>
    <row r="14727" spans="62:65" ht="13" thickBot="1">
      <c r="BJ14727" s="138"/>
      <c r="BK14727" s="138"/>
      <c r="BL14727" s="138"/>
      <c r="BM14727" s="138"/>
    </row>
    <row r="14728" spans="62:65" ht="13" thickBot="1">
      <c r="BJ14728" s="138"/>
      <c r="BK14728" s="138"/>
      <c r="BL14728" s="138"/>
      <c r="BM14728" s="138"/>
    </row>
    <row r="14729" spans="62:65" ht="13" thickBot="1">
      <c r="BJ14729" s="138"/>
      <c r="BK14729" s="138"/>
      <c r="BL14729" s="138"/>
      <c r="BM14729" s="138"/>
    </row>
    <row r="14730" spans="62:65" ht="13" thickBot="1">
      <c r="BJ14730" s="138"/>
      <c r="BK14730" s="138"/>
      <c r="BL14730" s="138"/>
      <c r="BM14730" s="138"/>
    </row>
    <row r="14731" spans="62:65" ht="13" thickBot="1">
      <c r="BJ14731" s="138"/>
      <c r="BK14731" s="138"/>
      <c r="BL14731" s="138"/>
      <c r="BM14731" s="138"/>
    </row>
    <row r="14732" spans="62:65" ht="13" thickBot="1">
      <c r="BJ14732" s="138"/>
      <c r="BK14732" s="138"/>
      <c r="BL14732" s="138"/>
      <c r="BM14732" s="138"/>
    </row>
    <row r="14733" spans="62:65" ht="13" thickBot="1">
      <c r="BJ14733" s="138"/>
      <c r="BK14733" s="138"/>
      <c r="BL14733" s="138"/>
      <c r="BM14733" s="138"/>
    </row>
    <row r="14734" spans="62:65" ht="13" thickBot="1">
      <c r="BJ14734" s="138"/>
      <c r="BK14734" s="138"/>
      <c r="BL14734" s="138"/>
      <c r="BM14734" s="138"/>
    </row>
    <row r="14735" spans="62:65" ht="13" thickBot="1">
      <c r="BJ14735" s="138"/>
      <c r="BK14735" s="138"/>
      <c r="BL14735" s="138"/>
      <c r="BM14735" s="138"/>
    </row>
    <row r="14736" spans="62:65" ht="13" thickBot="1">
      <c r="BJ14736" s="138"/>
      <c r="BK14736" s="138"/>
      <c r="BL14736" s="138"/>
      <c r="BM14736" s="138"/>
    </row>
    <row r="14737" spans="62:65" ht="13" thickBot="1">
      <c r="BJ14737" s="138"/>
      <c r="BK14737" s="138"/>
      <c r="BL14737" s="138"/>
      <c r="BM14737" s="138"/>
    </row>
    <row r="14738" spans="62:65" ht="13" thickBot="1">
      <c r="BJ14738" s="138"/>
      <c r="BK14738" s="138"/>
      <c r="BL14738" s="138"/>
      <c r="BM14738" s="138"/>
    </row>
    <row r="14739" spans="62:65" ht="13" thickBot="1">
      <c r="BJ14739" s="138"/>
      <c r="BK14739" s="138"/>
      <c r="BL14739" s="138"/>
      <c r="BM14739" s="138"/>
    </row>
    <row r="14740" spans="62:65" ht="13" thickBot="1">
      <c r="BJ14740" s="138"/>
      <c r="BK14740" s="138"/>
      <c r="BL14740" s="138"/>
      <c r="BM14740" s="138"/>
    </row>
    <row r="14741" spans="62:65" ht="13" thickBot="1">
      <c r="BJ14741" s="138"/>
      <c r="BK14741" s="138"/>
      <c r="BL14741" s="138"/>
      <c r="BM14741" s="138"/>
    </row>
    <row r="14742" spans="62:65" ht="13" thickBot="1">
      <c r="BJ14742" s="138"/>
      <c r="BK14742" s="138"/>
      <c r="BL14742" s="138"/>
      <c r="BM14742" s="138"/>
    </row>
    <row r="14743" spans="62:65" ht="13" thickBot="1">
      <c r="BJ14743" s="138"/>
      <c r="BK14743" s="138"/>
      <c r="BL14743" s="138"/>
      <c r="BM14743" s="138"/>
    </row>
    <row r="14744" spans="62:65" ht="13" thickBot="1">
      <c r="BJ14744" s="138"/>
      <c r="BK14744" s="138"/>
      <c r="BL14744" s="138"/>
      <c r="BM14744" s="138"/>
    </row>
    <row r="14745" spans="62:65" ht="13" thickBot="1">
      <c r="BJ14745" s="138"/>
      <c r="BK14745" s="138"/>
      <c r="BL14745" s="138"/>
      <c r="BM14745" s="138"/>
    </row>
    <row r="14746" spans="62:65" ht="13" thickBot="1">
      <c r="BJ14746" s="138"/>
      <c r="BK14746" s="138"/>
      <c r="BL14746" s="138"/>
      <c r="BM14746" s="138"/>
    </row>
    <row r="14747" spans="62:65" ht="13" thickBot="1">
      <c r="BJ14747" s="138"/>
      <c r="BK14747" s="138"/>
      <c r="BL14747" s="138"/>
      <c r="BM14747" s="138"/>
    </row>
    <row r="14748" spans="62:65" ht="13" thickBot="1">
      <c r="BJ14748" s="138"/>
      <c r="BK14748" s="138"/>
      <c r="BL14748" s="138"/>
      <c r="BM14748" s="138"/>
    </row>
    <row r="14749" spans="62:65" ht="13" thickBot="1">
      <c r="BJ14749" s="138"/>
      <c r="BK14749" s="138"/>
      <c r="BL14749" s="138"/>
      <c r="BM14749" s="138"/>
    </row>
    <row r="14750" spans="62:65" ht="13" thickBot="1">
      <c r="BJ14750" s="138"/>
      <c r="BK14750" s="138"/>
      <c r="BL14750" s="138"/>
      <c r="BM14750" s="138"/>
    </row>
    <row r="14751" spans="62:65" ht="13" thickBot="1">
      <c r="BJ14751" s="138"/>
      <c r="BK14751" s="138"/>
      <c r="BL14751" s="138"/>
      <c r="BM14751" s="138"/>
    </row>
    <row r="14752" spans="62:65" ht="13" thickBot="1">
      <c r="BJ14752" s="138"/>
      <c r="BK14752" s="138"/>
      <c r="BL14752" s="138"/>
      <c r="BM14752" s="138"/>
    </row>
    <row r="14753" spans="62:65" ht="13" thickBot="1">
      <c r="BJ14753" s="138"/>
      <c r="BK14753" s="138"/>
      <c r="BL14753" s="138"/>
      <c r="BM14753" s="138"/>
    </row>
    <row r="14754" spans="62:65" ht="13" thickBot="1">
      <c r="BJ14754" s="138"/>
      <c r="BK14754" s="138"/>
      <c r="BL14754" s="138"/>
      <c r="BM14754" s="138"/>
    </row>
    <row r="14755" spans="62:65" ht="13" thickBot="1">
      <c r="BJ14755" s="138"/>
      <c r="BK14755" s="138"/>
      <c r="BL14755" s="138"/>
      <c r="BM14755" s="138"/>
    </row>
    <row r="14756" spans="62:65" ht="13" thickBot="1">
      <c r="BJ14756" s="138"/>
      <c r="BK14756" s="138"/>
      <c r="BL14756" s="138"/>
      <c r="BM14756" s="138"/>
    </row>
    <row r="14757" spans="62:65" ht="13" thickBot="1">
      <c r="BJ14757" s="138"/>
      <c r="BK14757" s="138"/>
      <c r="BL14757" s="138"/>
      <c r="BM14757" s="138"/>
    </row>
    <row r="14758" spans="62:65" ht="13" thickBot="1">
      <c r="BJ14758" s="138"/>
      <c r="BK14758" s="138"/>
      <c r="BL14758" s="138"/>
      <c r="BM14758" s="138"/>
    </row>
    <row r="14759" spans="62:65" ht="13" thickBot="1">
      <c r="BJ14759" s="138"/>
      <c r="BK14759" s="138"/>
      <c r="BL14759" s="138"/>
      <c r="BM14759" s="138"/>
    </row>
    <row r="14760" spans="62:65" ht="13" thickBot="1">
      <c r="BJ14760" s="138"/>
      <c r="BK14760" s="138"/>
      <c r="BL14760" s="138"/>
      <c r="BM14760" s="138"/>
    </row>
    <row r="14761" spans="62:65" ht="13" thickBot="1">
      <c r="BJ14761" s="138"/>
      <c r="BK14761" s="138"/>
      <c r="BL14761" s="138"/>
      <c r="BM14761" s="138"/>
    </row>
    <row r="14762" spans="62:65" ht="13" thickBot="1">
      <c r="BJ14762" s="138"/>
      <c r="BK14762" s="138"/>
      <c r="BL14762" s="138"/>
      <c r="BM14762" s="138"/>
    </row>
    <row r="14763" spans="62:65" ht="13" thickBot="1">
      <c r="BJ14763" s="138"/>
      <c r="BK14763" s="138"/>
      <c r="BL14763" s="138"/>
      <c r="BM14763" s="138"/>
    </row>
    <row r="14764" spans="62:65" ht="13" thickBot="1">
      <c r="BJ14764" s="138"/>
      <c r="BK14764" s="138"/>
      <c r="BL14764" s="138"/>
      <c r="BM14764" s="138"/>
    </row>
    <row r="14765" spans="62:65" ht="13" thickBot="1">
      <c r="BJ14765" s="138"/>
      <c r="BK14765" s="138"/>
      <c r="BL14765" s="138"/>
      <c r="BM14765" s="138"/>
    </row>
    <row r="14766" spans="62:65" ht="13" thickBot="1">
      <c r="BJ14766" s="138"/>
      <c r="BK14766" s="138"/>
      <c r="BL14766" s="138"/>
      <c r="BM14766" s="138"/>
    </row>
    <row r="14767" spans="62:65" ht="13" thickBot="1">
      <c r="BJ14767" s="138"/>
      <c r="BK14767" s="138"/>
      <c r="BL14767" s="138"/>
      <c r="BM14767" s="138"/>
    </row>
    <row r="14768" spans="62:65" ht="13" thickBot="1">
      <c r="BJ14768" s="138"/>
      <c r="BK14768" s="138"/>
      <c r="BL14768" s="138"/>
      <c r="BM14768" s="138"/>
    </row>
    <row r="14769" spans="62:65" ht="13" thickBot="1">
      <c r="BJ14769" s="138"/>
      <c r="BK14769" s="138"/>
      <c r="BL14769" s="138"/>
      <c r="BM14769" s="138"/>
    </row>
    <row r="14770" spans="62:65" ht="13" thickBot="1">
      <c r="BJ14770" s="138"/>
      <c r="BK14770" s="138"/>
      <c r="BL14770" s="138"/>
      <c r="BM14770" s="138"/>
    </row>
    <row r="14771" spans="62:65" ht="13" thickBot="1">
      <c r="BJ14771" s="138"/>
      <c r="BK14771" s="138"/>
      <c r="BL14771" s="138"/>
      <c r="BM14771" s="138"/>
    </row>
    <row r="14772" spans="62:65" ht="13" thickBot="1">
      <c r="BJ14772" s="138"/>
      <c r="BK14772" s="138"/>
      <c r="BL14772" s="138"/>
      <c r="BM14772" s="138"/>
    </row>
    <row r="14773" spans="62:65" ht="13" thickBot="1">
      <c r="BJ14773" s="138"/>
      <c r="BK14773" s="138"/>
      <c r="BL14773" s="138"/>
      <c r="BM14773" s="138"/>
    </row>
    <row r="14774" spans="62:65" ht="13" thickBot="1">
      <c r="BJ14774" s="138"/>
      <c r="BK14774" s="138"/>
      <c r="BL14774" s="138"/>
      <c r="BM14774" s="138"/>
    </row>
    <row r="14775" spans="62:65" ht="13" thickBot="1">
      <c r="BJ14775" s="138"/>
      <c r="BK14775" s="138"/>
      <c r="BL14775" s="138"/>
      <c r="BM14775" s="138"/>
    </row>
    <row r="14776" spans="62:65" ht="13" thickBot="1">
      <c r="BJ14776" s="138"/>
      <c r="BK14776" s="138"/>
      <c r="BL14776" s="138"/>
      <c r="BM14776" s="138"/>
    </row>
    <row r="14777" spans="62:65" ht="13" thickBot="1">
      <c r="BJ14777" s="138"/>
      <c r="BK14777" s="138"/>
      <c r="BL14777" s="138"/>
      <c r="BM14777" s="138"/>
    </row>
    <row r="14778" spans="62:65" ht="13" thickBot="1">
      <c r="BJ14778" s="138"/>
      <c r="BK14778" s="138"/>
      <c r="BL14778" s="138"/>
      <c r="BM14778" s="138"/>
    </row>
    <row r="14779" spans="62:65" ht="13" thickBot="1">
      <c r="BJ14779" s="138"/>
      <c r="BK14779" s="138"/>
      <c r="BL14779" s="138"/>
      <c r="BM14779" s="138"/>
    </row>
    <row r="14780" spans="62:65" ht="13" thickBot="1">
      <c r="BJ14780" s="138"/>
      <c r="BK14780" s="138"/>
      <c r="BL14780" s="138"/>
      <c r="BM14780" s="138"/>
    </row>
    <row r="14781" spans="62:65" ht="13" thickBot="1">
      <c r="BJ14781" s="138"/>
      <c r="BK14781" s="138"/>
      <c r="BL14781" s="138"/>
      <c r="BM14781" s="138"/>
    </row>
    <row r="14782" spans="62:65" ht="13" thickBot="1">
      <c r="BJ14782" s="138"/>
      <c r="BK14782" s="138"/>
      <c r="BL14782" s="138"/>
      <c r="BM14782" s="138"/>
    </row>
    <row r="14783" spans="62:65" ht="13" thickBot="1">
      <c r="BJ14783" s="138"/>
      <c r="BK14783" s="138"/>
      <c r="BL14783" s="138"/>
      <c r="BM14783" s="138"/>
    </row>
    <row r="14784" spans="62:65" ht="13" thickBot="1">
      <c r="BJ14784" s="138"/>
      <c r="BK14784" s="138"/>
      <c r="BL14784" s="138"/>
      <c r="BM14784" s="138"/>
    </row>
    <row r="14785" spans="62:65" ht="13" thickBot="1">
      <c r="BJ14785" s="138"/>
      <c r="BK14785" s="138"/>
      <c r="BL14785" s="138"/>
      <c r="BM14785" s="138"/>
    </row>
    <row r="14786" spans="62:65" ht="13" thickBot="1">
      <c r="BJ14786" s="138"/>
      <c r="BK14786" s="138"/>
      <c r="BL14786" s="138"/>
      <c r="BM14786" s="138"/>
    </row>
    <row r="14787" spans="62:65" ht="13" thickBot="1">
      <c r="BJ14787" s="138"/>
      <c r="BK14787" s="138"/>
      <c r="BL14787" s="138"/>
      <c r="BM14787" s="138"/>
    </row>
    <row r="14788" spans="62:65" ht="13" thickBot="1">
      <c r="BJ14788" s="138"/>
      <c r="BK14788" s="138"/>
      <c r="BL14788" s="138"/>
      <c r="BM14788" s="138"/>
    </row>
    <row r="14789" spans="62:65" ht="13" thickBot="1">
      <c r="BJ14789" s="138"/>
      <c r="BK14789" s="138"/>
      <c r="BL14789" s="138"/>
      <c r="BM14789" s="138"/>
    </row>
    <row r="14790" spans="62:65" ht="13" thickBot="1">
      <c r="BJ14790" s="138"/>
      <c r="BK14790" s="138"/>
      <c r="BL14790" s="138"/>
      <c r="BM14790" s="138"/>
    </row>
    <row r="14791" spans="62:65" ht="13" thickBot="1">
      <c r="BJ14791" s="138"/>
      <c r="BK14791" s="138"/>
      <c r="BL14791" s="138"/>
      <c r="BM14791" s="138"/>
    </row>
    <row r="14792" spans="62:65" ht="13" thickBot="1">
      <c r="BJ14792" s="138"/>
      <c r="BK14792" s="138"/>
      <c r="BL14792" s="138"/>
      <c r="BM14792" s="138"/>
    </row>
    <row r="14793" spans="62:65" ht="13" thickBot="1">
      <c r="BJ14793" s="138"/>
      <c r="BK14793" s="138"/>
      <c r="BL14793" s="138"/>
      <c r="BM14793" s="138"/>
    </row>
    <row r="14794" spans="62:65" ht="13" thickBot="1">
      <c r="BJ14794" s="138"/>
      <c r="BK14794" s="138"/>
      <c r="BL14794" s="138"/>
      <c r="BM14794" s="138"/>
    </row>
    <row r="14795" spans="62:65" ht="13" thickBot="1">
      <c r="BJ14795" s="138"/>
      <c r="BK14795" s="138"/>
      <c r="BL14795" s="138"/>
      <c r="BM14795" s="138"/>
    </row>
    <row r="14796" spans="62:65" ht="13" thickBot="1">
      <c r="BJ14796" s="138"/>
      <c r="BK14796" s="138"/>
      <c r="BL14796" s="138"/>
      <c r="BM14796" s="138"/>
    </row>
    <row r="14797" spans="62:65" ht="13" thickBot="1">
      <c r="BJ14797" s="138"/>
      <c r="BK14797" s="138"/>
      <c r="BL14797" s="138"/>
      <c r="BM14797" s="138"/>
    </row>
    <row r="14798" spans="62:65" ht="13" thickBot="1">
      <c r="BJ14798" s="138"/>
      <c r="BK14798" s="138"/>
      <c r="BL14798" s="138"/>
      <c r="BM14798" s="138"/>
    </row>
    <row r="14799" spans="62:65" ht="13" thickBot="1">
      <c r="BJ14799" s="138"/>
      <c r="BK14799" s="138"/>
      <c r="BL14799" s="138"/>
      <c r="BM14799" s="138"/>
    </row>
    <row r="14800" spans="62:65" ht="13" thickBot="1">
      <c r="BJ14800" s="138"/>
      <c r="BK14800" s="138"/>
      <c r="BL14800" s="138"/>
      <c r="BM14800" s="138"/>
    </row>
    <row r="14801" spans="62:65" ht="13" thickBot="1">
      <c r="BJ14801" s="138"/>
      <c r="BK14801" s="138"/>
      <c r="BL14801" s="138"/>
      <c r="BM14801" s="138"/>
    </row>
    <row r="14802" spans="62:65" ht="13" thickBot="1">
      <c r="BJ14802" s="138"/>
      <c r="BK14802" s="138"/>
      <c r="BL14802" s="138"/>
      <c r="BM14802" s="138"/>
    </row>
    <row r="14803" spans="62:65" ht="13" thickBot="1">
      <c r="BJ14803" s="138"/>
      <c r="BK14803" s="138"/>
      <c r="BL14803" s="138"/>
      <c r="BM14803" s="138"/>
    </row>
    <row r="14804" spans="62:65" ht="13" thickBot="1">
      <c r="BJ14804" s="138"/>
      <c r="BK14804" s="138"/>
      <c r="BL14804" s="138"/>
      <c r="BM14804" s="138"/>
    </row>
    <row r="14805" spans="62:65" ht="13" thickBot="1">
      <c r="BJ14805" s="138"/>
      <c r="BK14805" s="138"/>
      <c r="BL14805" s="138"/>
      <c r="BM14805" s="138"/>
    </row>
    <row r="14806" spans="62:65" ht="13" thickBot="1">
      <c r="BJ14806" s="138"/>
      <c r="BK14806" s="138"/>
      <c r="BL14806" s="138"/>
      <c r="BM14806" s="138"/>
    </row>
    <row r="14807" spans="62:65" ht="13" thickBot="1">
      <c r="BJ14807" s="138"/>
      <c r="BK14807" s="138"/>
      <c r="BL14807" s="138"/>
      <c r="BM14807" s="138"/>
    </row>
    <row r="14808" spans="62:65" ht="13" thickBot="1">
      <c r="BJ14808" s="138"/>
      <c r="BK14808" s="138"/>
      <c r="BL14808" s="138"/>
      <c r="BM14808" s="138"/>
    </row>
    <row r="14809" spans="62:65" ht="13" thickBot="1">
      <c r="BJ14809" s="138"/>
      <c r="BK14809" s="138"/>
      <c r="BL14809" s="138"/>
      <c r="BM14809" s="138"/>
    </row>
    <row r="14810" spans="62:65" ht="13" thickBot="1">
      <c r="BJ14810" s="138"/>
      <c r="BK14810" s="138"/>
      <c r="BL14810" s="138"/>
      <c r="BM14810" s="138"/>
    </row>
    <row r="14811" spans="62:65" ht="13" thickBot="1">
      <c r="BJ14811" s="138"/>
      <c r="BK14811" s="138"/>
      <c r="BL14811" s="138"/>
      <c r="BM14811" s="138"/>
    </row>
    <row r="14812" spans="62:65" ht="13" thickBot="1">
      <c r="BJ14812" s="138"/>
      <c r="BK14812" s="138"/>
      <c r="BL14812" s="138"/>
      <c r="BM14812" s="138"/>
    </row>
    <row r="14813" spans="62:65" ht="13" thickBot="1">
      <c r="BJ14813" s="138"/>
      <c r="BK14813" s="138"/>
      <c r="BL14813" s="138"/>
      <c r="BM14813" s="138"/>
    </row>
    <row r="14814" spans="62:65" ht="13" thickBot="1">
      <c r="BJ14814" s="138"/>
      <c r="BK14814" s="138"/>
      <c r="BL14814" s="138"/>
      <c r="BM14814" s="138"/>
    </row>
    <row r="14815" spans="62:65" ht="13" thickBot="1">
      <c r="BJ14815" s="138"/>
      <c r="BK14815" s="138"/>
      <c r="BL14815" s="138"/>
      <c r="BM14815" s="138"/>
    </row>
    <row r="14816" spans="62:65" ht="13" thickBot="1">
      <c r="BJ14816" s="138"/>
      <c r="BK14816" s="138"/>
      <c r="BL14816" s="138"/>
      <c r="BM14816" s="138"/>
    </row>
    <row r="14817" spans="62:65" ht="13" thickBot="1">
      <c r="BJ14817" s="138"/>
      <c r="BK14817" s="138"/>
      <c r="BL14817" s="138"/>
      <c r="BM14817" s="138"/>
    </row>
    <row r="14818" spans="62:65" ht="13" thickBot="1">
      <c r="BJ14818" s="138"/>
      <c r="BK14818" s="138"/>
      <c r="BL14818" s="138"/>
      <c r="BM14818" s="138"/>
    </row>
    <row r="14819" spans="62:65" ht="13" thickBot="1">
      <c r="BJ14819" s="138"/>
      <c r="BK14819" s="138"/>
      <c r="BL14819" s="138"/>
      <c r="BM14819" s="138"/>
    </row>
    <row r="14820" spans="62:65" ht="13" thickBot="1">
      <c r="BJ14820" s="138"/>
      <c r="BK14820" s="138"/>
      <c r="BL14820" s="138"/>
      <c r="BM14820" s="138"/>
    </row>
    <row r="14821" spans="62:65" ht="13" thickBot="1">
      <c r="BJ14821" s="138"/>
      <c r="BK14821" s="138"/>
      <c r="BL14821" s="138"/>
      <c r="BM14821" s="138"/>
    </row>
    <row r="14822" spans="62:65" ht="13" thickBot="1">
      <c r="BJ14822" s="138"/>
      <c r="BK14822" s="138"/>
      <c r="BL14822" s="138"/>
      <c r="BM14822" s="138"/>
    </row>
    <row r="14823" spans="62:65" ht="13" thickBot="1">
      <c r="BJ14823" s="138"/>
      <c r="BK14823" s="138"/>
      <c r="BL14823" s="138"/>
      <c r="BM14823" s="138"/>
    </row>
    <row r="14824" spans="62:65" ht="13" thickBot="1">
      <c r="BJ14824" s="138"/>
      <c r="BK14824" s="138"/>
      <c r="BL14824" s="138"/>
      <c r="BM14824" s="138"/>
    </row>
    <row r="14825" spans="62:65" ht="13" thickBot="1">
      <c r="BJ14825" s="138"/>
      <c r="BK14825" s="138"/>
      <c r="BL14825" s="138"/>
      <c r="BM14825" s="138"/>
    </row>
    <row r="14826" spans="62:65" ht="13" thickBot="1">
      <c r="BJ14826" s="138"/>
      <c r="BK14826" s="138"/>
      <c r="BL14826" s="138"/>
      <c r="BM14826" s="138"/>
    </row>
    <row r="14827" spans="62:65" ht="13" thickBot="1">
      <c r="BJ14827" s="138"/>
      <c r="BK14827" s="138"/>
      <c r="BL14827" s="138"/>
      <c r="BM14827" s="138"/>
    </row>
    <row r="14828" spans="62:65" ht="13" thickBot="1">
      <c r="BJ14828" s="138"/>
      <c r="BK14828" s="138"/>
      <c r="BL14828" s="138"/>
      <c r="BM14828" s="138"/>
    </row>
    <row r="14829" spans="62:65" ht="13" thickBot="1">
      <c r="BJ14829" s="138"/>
      <c r="BK14829" s="138"/>
      <c r="BL14829" s="138"/>
      <c r="BM14829" s="138"/>
    </row>
    <row r="14830" spans="62:65" ht="13" thickBot="1">
      <c r="BJ14830" s="138"/>
      <c r="BK14830" s="138"/>
      <c r="BL14830" s="138"/>
      <c r="BM14830" s="138"/>
    </row>
    <row r="14831" spans="62:65" ht="13" thickBot="1">
      <c r="BJ14831" s="138"/>
      <c r="BK14831" s="138"/>
      <c r="BL14831" s="138"/>
      <c r="BM14831" s="138"/>
    </row>
    <row r="14832" spans="62:65" ht="13" thickBot="1">
      <c r="BJ14832" s="138"/>
      <c r="BK14832" s="138"/>
      <c r="BL14832" s="138"/>
      <c r="BM14832" s="138"/>
    </row>
    <row r="14833" spans="62:65" ht="13" thickBot="1">
      <c r="BJ14833" s="138"/>
      <c r="BK14833" s="138"/>
      <c r="BL14833" s="138"/>
      <c r="BM14833" s="138"/>
    </row>
    <row r="14834" spans="62:65" ht="13" thickBot="1">
      <c r="BJ14834" s="138"/>
      <c r="BK14834" s="138"/>
      <c r="BL14834" s="138"/>
      <c r="BM14834" s="138"/>
    </row>
    <row r="14835" spans="62:65" ht="13" thickBot="1">
      <c r="BJ14835" s="138"/>
      <c r="BK14835" s="138"/>
      <c r="BL14835" s="138"/>
      <c r="BM14835" s="138"/>
    </row>
    <row r="14836" spans="62:65" ht="13" thickBot="1">
      <c r="BJ14836" s="138"/>
      <c r="BK14836" s="138"/>
      <c r="BL14836" s="138"/>
      <c r="BM14836" s="138"/>
    </row>
    <row r="14837" spans="62:65" ht="13" thickBot="1">
      <c r="BJ14837" s="138"/>
      <c r="BK14837" s="138"/>
      <c r="BL14837" s="138"/>
      <c r="BM14837" s="138"/>
    </row>
    <row r="14838" spans="62:65" ht="13" thickBot="1">
      <c r="BJ14838" s="138"/>
      <c r="BK14838" s="138"/>
      <c r="BL14838" s="138"/>
      <c r="BM14838" s="138"/>
    </row>
    <row r="14839" spans="62:65" ht="13" thickBot="1">
      <c r="BJ14839" s="138"/>
      <c r="BK14839" s="138"/>
      <c r="BL14839" s="138"/>
      <c r="BM14839" s="138"/>
    </row>
    <row r="14840" spans="62:65" ht="13" thickBot="1">
      <c r="BJ14840" s="138"/>
      <c r="BK14840" s="138"/>
      <c r="BL14840" s="138"/>
      <c r="BM14840" s="138"/>
    </row>
    <row r="14841" spans="62:65" ht="13" thickBot="1">
      <c r="BJ14841" s="138"/>
      <c r="BK14841" s="138"/>
      <c r="BL14841" s="138"/>
      <c r="BM14841" s="138"/>
    </row>
    <row r="14842" spans="62:65" ht="13" thickBot="1">
      <c r="BJ14842" s="138"/>
      <c r="BK14842" s="138"/>
      <c r="BL14842" s="138"/>
      <c r="BM14842" s="138"/>
    </row>
    <row r="14843" spans="62:65" ht="13" thickBot="1">
      <c r="BJ14843" s="138"/>
      <c r="BK14843" s="138"/>
      <c r="BL14843" s="138"/>
      <c r="BM14843" s="138"/>
    </row>
    <row r="14844" spans="62:65" ht="13" thickBot="1">
      <c r="BJ14844" s="138"/>
      <c r="BK14844" s="138"/>
      <c r="BL14844" s="138"/>
      <c r="BM14844" s="138"/>
    </row>
    <row r="14845" spans="62:65" ht="13" thickBot="1">
      <c r="BJ14845" s="138"/>
      <c r="BK14845" s="138"/>
      <c r="BL14845" s="138"/>
      <c r="BM14845" s="138"/>
    </row>
    <row r="14846" spans="62:65" ht="13" thickBot="1">
      <c r="BJ14846" s="138"/>
      <c r="BK14846" s="138"/>
      <c r="BL14846" s="138"/>
      <c r="BM14846" s="138"/>
    </row>
    <row r="14847" spans="62:65" ht="13" thickBot="1">
      <c r="BJ14847" s="138"/>
      <c r="BK14847" s="138"/>
      <c r="BL14847" s="138"/>
      <c r="BM14847" s="138"/>
    </row>
    <row r="14848" spans="62:65" ht="13" thickBot="1">
      <c r="BJ14848" s="138"/>
      <c r="BK14848" s="138"/>
      <c r="BL14848" s="138"/>
      <c r="BM14848" s="138"/>
    </row>
    <row r="14849" spans="62:65" ht="13" thickBot="1">
      <c r="BJ14849" s="138"/>
      <c r="BK14849" s="138"/>
      <c r="BL14849" s="138"/>
      <c r="BM14849" s="138"/>
    </row>
    <row r="14850" spans="62:65" ht="13" thickBot="1">
      <c r="BJ14850" s="138"/>
      <c r="BK14850" s="138"/>
      <c r="BL14850" s="138"/>
      <c r="BM14850" s="138"/>
    </row>
    <row r="14851" spans="62:65" ht="13" thickBot="1">
      <c r="BJ14851" s="138"/>
      <c r="BK14851" s="138"/>
      <c r="BL14851" s="138"/>
      <c r="BM14851" s="138"/>
    </row>
    <row r="14852" spans="62:65" ht="13" thickBot="1">
      <c r="BJ14852" s="138"/>
      <c r="BK14852" s="138"/>
      <c r="BL14852" s="138"/>
      <c r="BM14852" s="138"/>
    </row>
    <row r="14853" spans="62:65" ht="13" thickBot="1">
      <c r="BJ14853" s="138"/>
      <c r="BK14853" s="138"/>
      <c r="BL14853" s="138"/>
      <c r="BM14853" s="138"/>
    </row>
    <row r="14854" spans="62:65" ht="13" thickBot="1">
      <c r="BJ14854" s="138"/>
      <c r="BK14854" s="138"/>
      <c r="BL14854" s="138"/>
      <c r="BM14854" s="138"/>
    </row>
    <row r="14855" spans="62:65" ht="13" thickBot="1">
      <c r="BJ14855" s="138"/>
      <c r="BK14855" s="138"/>
      <c r="BL14855" s="138"/>
      <c r="BM14855" s="138"/>
    </row>
    <row r="14856" spans="62:65" ht="13" thickBot="1">
      <c r="BJ14856" s="138"/>
      <c r="BK14856" s="138"/>
      <c r="BL14856" s="138"/>
      <c r="BM14856" s="138"/>
    </row>
    <row r="14857" spans="62:65" ht="13" thickBot="1">
      <c r="BJ14857" s="138"/>
      <c r="BK14857" s="138"/>
      <c r="BL14857" s="138"/>
      <c r="BM14857" s="138"/>
    </row>
    <row r="14858" spans="62:65" ht="13" thickBot="1">
      <c r="BJ14858" s="138"/>
      <c r="BK14858" s="138"/>
      <c r="BL14858" s="138"/>
      <c r="BM14858" s="138"/>
    </row>
    <row r="14859" spans="62:65" ht="13" thickBot="1">
      <c r="BJ14859" s="138"/>
      <c r="BK14859" s="138"/>
      <c r="BL14859" s="138"/>
      <c r="BM14859" s="138"/>
    </row>
    <row r="14860" spans="62:65" ht="13" thickBot="1">
      <c r="BJ14860" s="138"/>
      <c r="BK14860" s="138"/>
      <c r="BL14860" s="138"/>
      <c r="BM14860" s="138"/>
    </row>
    <row r="14861" spans="62:65" ht="13" thickBot="1">
      <c r="BJ14861" s="138"/>
      <c r="BK14861" s="138"/>
      <c r="BL14861" s="138"/>
      <c r="BM14861" s="138"/>
    </row>
    <row r="14862" spans="62:65" ht="13" thickBot="1">
      <c r="BJ14862" s="138"/>
      <c r="BK14862" s="138"/>
      <c r="BL14862" s="138"/>
      <c r="BM14862" s="138"/>
    </row>
    <row r="14863" spans="62:65" ht="13" thickBot="1">
      <c r="BJ14863" s="138"/>
      <c r="BK14863" s="138"/>
      <c r="BL14863" s="138"/>
      <c r="BM14863" s="138"/>
    </row>
    <row r="14864" spans="62:65" ht="13" thickBot="1">
      <c r="BJ14864" s="138"/>
      <c r="BK14864" s="138"/>
      <c r="BL14864" s="138"/>
      <c r="BM14864" s="138"/>
    </row>
    <row r="14865" spans="62:65" ht="13" thickBot="1">
      <c r="BJ14865" s="138"/>
      <c r="BK14865" s="138"/>
      <c r="BL14865" s="138"/>
      <c r="BM14865" s="138"/>
    </row>
    <row r="14866" spans="62:65" ht="13" thickBot="1">
      <c r="BJ14866" s="138"/>
      <c r="BK14866" s="138"/>
      <c r="BL14866" s="138"/>
      <c r="BM14866" s="138"/>
    </row>
    <row r="14867" spans="62:65" ht="13" thickBot="1">
      <c r="BJ14867" s="138"/>
      <c r="BK14867" s="138"/>
      <c r="BL14867" s="138"/>
      <c r="BM14867" s="138"/>
    </row>
    <row r="14868" spans="62:65" ht="13" thickBot="1">
      <c r="BJ14868" s="138"/>
      <c r="BK14868" s="138"/>
      <c r="BL14868" s="138"/>
      <c r="BM14868" s="138"/>
    </row>
    <row r="14869" spans="62:65" ht="13" thickBot="1">
      <c r="BJ14869" s="138"/>
      <c r="BK14869" s="138"/>
      <c r="BL14869" s="138"/>
      <c r="BM14869" s="138"/>
    </row>
    <row r="14870" spans="62:65" ht="13" thickBot="1">
      <c r="BJ14870" s="138"/>
      <c r="BK14870" s="138"/>
      <c r="BL14870" s="138"/>
      <c r="BM14870" s="138"/>
    </row>
    <row r="14871" spans="62:65" ht="13" thickBot="1">
      <c r="BJ14871" s="138"/>
      <c r="BK14871" s="138"/>
      <c r="BL14871" s="138"/>
      <c r="BM14871" s="138"/>
    </row>
    <row r="14872" spans="62:65" ht="13" thickBot="1">
      <c r="BJ14872" s="138"/>
      <c r="BK14872" s="138"/>
      <c r="BL14872" s="138"/>
      <c r="BM14872" s="138"/>
    </row>
    <row r="14873" spans="62:65" ht="13" thickBot="1">
      <c r="BJ14873" s="138"/>
      <c r="BK14873" s="138"/>
      <c r="BL14873" s="138"/>
      <c r="BM14873" s="138"/>
    </row>
    <row r="14874" spans="62:65" ht="13" thickBot="1">
      <c r="BJ14874" s="138"/>
      <c r="BK14874" s="138"/>
      <c r="BL14874" s="138"/>
      <c r="BM14874" s="138"/>
    </row>
    <row r="14875" spans="62:65" ht="13" thickBot="1">
      <c r="BJ14875" s="138"/>
      <c r="BK14875" s="138"/>
      <c r="BL14875" s="138"/>
      <c r="BM14875" s="138"/>
    </row>
    <row r="14876" spans="62:65" ht="13" thickBot="1">
      <c r="BJ14876" s="138"/>
      <c r="BK14876" s="138"/>
      <c r="BL14876" s="138"/>
      <c r="BM14876" s="138"/>
    </row>
    <row r="14877" spans="62:65" ht="13" thickBot="1">
      <c r="BJ14877" s="138"/>
      <c r="BK14877" s="138"/>
      <c r="BL14877" s="138"/>
      <c r="BM14877" s="138"/>
    </row>
    <row r="14878" spans="62:65" ht="13" thickBot="1">
      <c r="BJ14878" s="138"/>
      <c r="BK14878" s="138"/>
      <c r="BL14878" s="138"/>
      <c r="BM14878" s="138"/>
    </row>
    <row r="14879" spans="62:65" ht="13" thickBot="1">
      <c r="BJ14879" s="138"/>
      <c r="BK14879" s="138"/>
      <c r="BL14879" s="138"/>
      <c r="BM14879" s="138"/>
    </row>
    <row r="14880" spans="62:65" ht="13" thickBot="1">
      <c r="BJ14880" s="138"/>
      <c r="BK14880" s="138"/>
      <c r="BL14880" s="138"/>
      <c r="BM14880" s="138"/>
    </row>
    <row r="14881" spans="62:65" ht="13" thickBot="1">
      <c r="BJ14881" s="138"/>
      <c r="BK14881" s="138"/>
      <c r="BL14881" s="138"/>
      <c r="BM14881" s="138"/>
    </row>
    <row r="14882" spans="62:65" ht="13" thickBot="1">
      <c r="BJ14882" s="138"/>
      <c r="BK14882" s="138"/>
      <c r="BL14882" s="138"/>
      <c r="BM14882" s="138"/>
    </row>
    <row r="14883" spans="62:65" ht="13" thickBot="1">
      <c r="BJ14883" s="138"/>
      <c r="BK14883" s="138"/>
      <c r="BL14883" s="138"/>
      <c r="BM14883" s="138"/>
    </row>
    <row r="14884" spans="62:65" ht="13" thickBot="1">
      <c r="BJ14884" s="138"/>
      <c r="BK14884" s="138"/>
      <c r="BL14884" s="138"/>
      <c r="BM14884" s="138"/>
    </row>
    <row r="14885" spans="62:65" ht="13" thickBot="1">
      <c r="BJ14885" s="138"/>
      <c r="BK14885" s="138"/>
      <c r="BL14885" s="138"/>
      <c r="BM14885" s="138"/>
    </row>
    <row r="14886" spans="62:65" ht="13" thickBot="1">
      <c r="BJ14886" s="138"/>
      <c r="BK14886" s="138"/>
      <c r="BL14886" s="138"/>
      <c r="BM14886" s="138"/>
    </row>
    <row r="14887" spans="62:65" ht="13" thickBot="1">
      <c r="BJ14887" s="138"/>
      <c r="BK14887" s="138"/>
      <c r="BL14887" s="138"/>
      <c r="BM14887" s="138"/>
    </row>
    <row r="14888" spans="62:65" ht="13" thickBot="1">
      <c r="BJ14888" s="138"/>
      <c r="BK14888" s="138"/>
      <c r="BL14888" s="138"/>
      <c r="BM14888" s="138"/>
    </row>
    <row r="14889" spans="62:65" ht="13" thickBot="1">
      <c r="BJ14889" s="138"/>
      <c r="BK14889" s="138"/>
      <c r="BL14889" s="138"/>
      <c r="BM14889" s="138"/>
    </row>
    <row r="14890" spans="62:65" ht="13" thickBot="1">
      <c r="BJ14890" s="138"/>
      <c r="BK14890" s="138"/>
      <c r="BL14890" s="138"/>
      <c r="BM14890" s="138"/>
    </row>
    <row r="14891" spans="62:65" ht="13" thickBot="1">
      <c r="BJ14891" s="138"/>
      <c r="BK14891" s="138"/>
      <c r="BL14891" s="138"/>
      <c r="BM14891" s="138"/>
    </row>
    <row r="14892" spans="62:65" ht="13" thickBot="1">
      <c r="BJ14892" s="138"/>
      <c r="BK14892" s="138"/>
      <c r="BL14892" s="138"/>
      <c r="BM14892" s="138"/>
    </row>
    <row r="14893" spans="62:65" ht="13" thickBot="1">
      <c r="BJ14893" s="138"/>
      <c r="BK14893" s="138"/>
      <c r="BL14893" s="138"/>
      <c r="BM14893" s="138"/>
    </row>
    <row r="14894" spans="62:65" ht="13" thickBot="1">
      <c r="BJ14894" s="138"/>
      <c r="BK14894" s="138"/>
      <c r="BL14894" s="138"/>
      <c r="BM14894" s="138"/>
    </row>
    <row r="14895" spans="62:65" ht="13" thickBot="1">
      <c r="BJ14895" s="138"/>
      <c r="BK14895" s="138"/>
      <c r="BL14895" s="138"/>
      <c r="BM14895" s="138"/>
    </row>
    <row r="14896" spans="62:65" ht="13" thickBot="1">
      <c r="BJ14896" s="138"/>
      <c r="BK14896" s="138"/>
      <c r="BL14896" s="138"/>
      <c r="BM14896" s="138"/>
    </row>
    <row r="14897" spans="62:65" ht="13" thickBot="1">
      <c r="BJ14897" s="138"/>
      <c r="BK14897" s="138"/>
      <c r="BL14897" s="138"/>
      <c r="BM14897" s="138"/>
    </row>
    <row r="14898" spans="62:65" ht="13" thickBot="1">
      <c r="BJ14898" s="138"/>
      <c r="BK14898" s="138"/>
      <c r="BL14898" s="138"/>
      <c r="BM14898" s="138"/>
    </row>
    <row r="14899" spans="62:65" ht="13" thickBot="1">
      <c r="BJ14899" s="138"/>
      <c r="BK14899" s="138"/>
      <c r="BL14899" s="138"/>
      <c r="BM14899" s="138"/>
    </row>
    <row r="14900" spans="62:65" ht="13" thickBot="1">
      <c r="BJ14900" s="138"/>
      <c r="BK14900" s="138"/>
      <c r="BL14900" s="138"/>
      <c r="BM14900" s="138"/>
    </row>
    <row r="14901" spans="62:65" ht="13" thickBot="1">
      <c r="BJ14901" s="138"/>
      <c r="BK14901" s="138"/>
      <c r="BL14901" s="138"/>
      <c r="BM14901" s="138"/>
    </row>
    <row r="14902" spans="62:65" ht="13" thickBot="1">
      <c r="BJ14902" s="138"/>
      <c r="BK14902" s="138"/>
      <c r="BL14902" s="138"/>
      <c r="BM14902" s="138"/>
    </row>
    <row r="14903" spans="62:65" ht="13" thickBot="1">
      <c r="BJ14903" s="138"/>
      <c r="BK14903" s="138"/>
      <c r="BL14903" s="138"/>
      <c r="BM14903" s="138"/>
    </row>
    <row r="14904" spans="62:65" ht="13" thickBot="1">
      <c r="BJ14904" s="138"/>
      <c r="BK14904" s="138"/>
      <c r="BL14904" s="138"/>
      <c r="BM14904" s="138"/>
    </row>
    <row r="14905" spans="62:65" ht="13" thickBot="1">
      <c r="BJ14905" s="138"/>
      <c r="BK14905" s="138"/>
      <c r="BL14905" s="138"/>
      <c r="BM14905" s="138"/>
    </row>
    <row r="14906" spans="62:65" ht="13" thickBot="1">
      <c r="BJ14906" s="138"/>
      <c r="BK14906" s="138"/>
      <c r="BL14906" s="138"/>
      <c r="BM14906" s="138"/>
    </row>
    <row r="14907" spans="62:65" ht="13" thickBot="1">
      <c r="BJ14907" s="138"/>
      <c r="BK14907" s="138"/>
      <c r="BL14907" s="138"/>
      <c r="BM14907" s="138"/>
    </row>
    <row r="14908" spans="62:65" ht="13" thickBot="1">
      <c r="BJ14908" s="138"/>
      <c r="BK14908" s="138"/>
      <c r="BL14908" s="138"/>
      <c r="BM14908" s="138"/>
    </row>
    <row r="14909" spans="62:65" ht="13" thickBot="1">
      <c r="BJ14909" s="138"/>
      <c r="BK14909" s="138"/>
      <c r="BL14909" s="138"/>
      <c r="BM14909" s="138"/>
    </row>
    <row r="14910" spans="62:65" ht="13" thickBot="1">
      <c r="BJ14910" s="138"/>
      <c r="BK14910" s="138"/>
      <c r="BL14910" s="138"/>
      <c r="BM14910" s="138"/>
    </row>
    <row r="14911" spans="62:65" ht="13" thickBot="1">
      <c r="BJ14911" s="138"/>
      <c r="BK14911" s="138"/>
      <c r="BL14911" s="138"/>
      <c r="BM14911" s="138"/>
    </row>
    <row r="14912" spans="62:65" ht="13" thickBot="1">
      <c r="BJ14912" s="138"/>
      <c r="BK14912" s="138"/>
      <c r="BL14912" s="138"/>
      <c r="BM14912" s="138"/>
    </row>
    <row r="14913" spans="62:65" ht="13" thickBot="1">
      <c r="BJ14913" s="138"/>
      <c r="BK14913" s="138"/>
      <c r="BL14913" s="138"/>
      <c r="BM14913" s="138"/>
    </row>
    <row r="14914" spans="62:65" ht="13" thickBot="1">
      <c r="BJ14914" s="138"/>
      <c r="BK14914" s="138"/>
      <c r="BL14914" s="138"/>
      <c r="BM14914" s="138"/>
    </row>
    <row r="14915" spans="62:65" ht="13" thickBot="1">
      <c r="BJ14915" s="138"/>
      <c r="BK14915" s="138"/>
      <c r="BL14915" s="138"/>
      <c r="BM14915" s="138"/>
    </row>
    <row r="14916" spans="62:65" ht="13" thickBot="1">
      <c r="BJ14916" s="138"/>
      <c r="BK14916" s="138"/>
      <c r="BL14916" s="138"/>
      <c r="BM14916" s="138"/>
    </row>
    <row r="14917" spans="62:65" ht="13" thickBot="1">
      <c r="BJ14917" s="138"/>
      <c r="BK14917" s="138"/>
      <c r="BL14917" s="138"/>
      <c r="BM14917" s="138"/>
    </row>
    <row r="14918" spans="62:65" ht="13" thickBot="1">
      <c r="BJ14918" s="138"/>
      <c r="BK14918" s="138"/>
      <c r="BL14918" s="138"/>
      <c r="BM14918" s="138"/>
    </row>
    <row r="14919" spans="62:65" ht="13" thickBot="1">
      <c r="BJ14919" s="138"/>
      <c r="BK14919" s="138"/>
      <c r="BL14919" s="138"/>
      <c r="BM14919" s="138"/>
    </row>
    <row r="14920" spans="62:65" ht="13" thickBot="1">
      <c r="BJ14920" s="138"/>
      <c r="BK14920" s="138"/>
      <c r="BL14920" s="138"/>
      <c r="BM14920" s="138"/>
    </row>
    <row r="14921" spans="62:65" ht="13" thickBot="1">
      <c r="BJ14921" s="138"/>
      <c r="BK14921" s="138"/>
      <c r="BL14921" s="138"/>
      <c r="BM14921" s="138"/>
    </row>
    <row r="14922" spans="62:65" ht="13" thickBot="1">
      <c r="BJ14922" s="138"/>
      <c r="BK14922" s="138"/>
      <c r="BL14922" s="138"/>
      <c r="BM14922" s="138"/>
    </row>
    <row r="14923" spans="62:65" ht="13" thickBot="1">
      <c r="BJ14923" s="138"/>
      <c r="BK14923" s="138"/>
      <c r="BL14923" s="138"/>
      <c r="BM14923" s="138"/>
    </row>
    <row r="14924" spans="62:65" ht="13" thickBot="1">
      <c r="BJ14924" s="138"/>
      <c r="BK14924" s="138"/>
      <c r="BL14924" s="138"/>
      <c r="BM14924" s="138"/>
    </row>
    <row r="14925" spans="62:65" ht="13" thickBot="1">
      <c r="BJ14925" s="138"/>
      <c r="BK14925" s="138"/>
      <c r="BL14925" s="138"/>
      <c r="BM14925" s="138"/>
    </row>
    <row r="14926" spans="62:65" ht="13" thickBot="1">
      <c r="BJ14926" s="138"/>
      <c r="BK14926" s="138"/>
      <c r="BL14926" s="138"/>
      <c r="BM14926" s="138"/>
    </row>
    <row r="14927" spans="62:65" ht="13" thickBot="1">
      <c r="BJ14927" s="138"/>
      <c r="BK14927" s="138"/>
      <c r="BL14927" s="138"/>
      <c r="BM14927" s="138"/>
    </row>
    <row r="14928" spans="62:65" ht="13" thickBot="1">
      <c r="BJ14928" s="138"/>
      <c r="BK14928" s="138"/>
      <c r="BL14928" s="138"/>
      <c r="BM14928" s="138"/>
    </row>
    <row r="14929" spans="62:65" ht="13" thickBot="1">
      <c r="BJ14929" s="138"/>
      <c r="BK14929" s="138"/>
      <c r="BL14929" s="138"/>
      <c r="BM14929" s="138"/>
    </row>
    <row r="14930" spans="62:65" ht="13" thickBot="1">
      <c r="BJ14930" s="138"/>
      <c r="BK14930" s="138"/>
      <c r="BL14930" s="138"/>
      <c r="BM14930" s="138"/>
    </row>
    <row r="14931" spans="62:65" ht="13" thickBot="1">
      <c r="BJ14931" s="138"/>
      <c r="BK14931" s="138"/>
      <c r="BL14931" s="138"/>
      <c r="BM14931" s="138"/>
    </row>
    <row r="14932" spans="62:65" ht="13" thickBot="1">
      <c r="BJ14932" s="138"/>
      <c r="BK14932" s="138"/>
      <c r="BL14932" s="138"/>
      <c r="BM14932" s="138"/>
    </row>
    <row r="14933" spans="62:65" ht="13" thickBot="1">
      <c r="BJ14933" s="138"/>
      <c r="BK14933" s="138"/>
      <c r="BL14933" s="138"/>
      <c r="BM14933" s="138"/>
    </row>
    <row r="14934" spans="62:65" ht="13" thickBot="1">
      <c r="BJ14934" s="138"/>
      <c r="BK14934" s="138"/>
      <c r="BL14934" s="138"/>
      <c r="BM14934" s="138"/>
    </row>
    <row r="14935" spans="62:65" ht="13" thickBot="1">
      <c r="BJ14935" s="138"/>
      <c r="BK14935" s="138"/>
      <c r="BL14935" s="138"/>
      <c r="BM14935" s="138"/>
    </row>
    <row r="14936" spans="62:65" ht="13" thickBot="1">
      <c r="BJ14936" s="138"/>
      <c r="BK14936" s="138"/>
      <c r="BL14936" s="138"/>
      <c r="BM14936" s="138"/>
    </row>
    <row r="14937" spans="62:65" ht="13" thickBot="1">
      <c r="BJ14937" s="138"/>
      <c r="BK14937" s="138"/>
      <c r="BL14937" s="138"/>
      <c r="BM14937" s="138"/>
    </row>
    <row r="14938" spans="62:65" ht="13" thickBot="1">
      <c r="BJ14938" s="138"/>
      <c r="BK14938" s="138"/>
      <c r="BL14938" s="138"/>
      <c r="BM14938" s="138"/>
    </row>
    <row r="14939" spans="62:65" ht="13" thickBot="1">
      <c r="BJ14939" s="138"/>
      <c r="BK14939" s="138"/>
      <c r="BL14939" s="138"/>
      <c r="BM14939" s="138"/>
    </row>
    <row r="14940" spans="62:65" ht="13" thickBot="1">
      <c r="BJ14940" s="138"/>
      <c r="BK14940" s="138"/>
      <c r="BL14940" s="138"/>
      <c r="BM14940" s="138"/>
    </row>
    <row r="14941" spans="62:65" ht="13" thickBot="1">
      <c r="BJ14941" s="138"/>
      <c r="BK14941" s="138"/>
      <c r="BL14941" s="138"/>
      <c r="BM14941" s="138"/>
    </row>
    <row r="14942" spans="62:65" ht="13" thickBot="1">
      <c r="BJ14942" s="138"/>
      <c r="BK14942" s="138"/>
      <c r="BL14942" s="138"/>
      <c r="BM14942" s="138"/>
    </row>
    <row r="14943" spans="62:65" ht="13" thickBot="1">
      <c r="BJ14943" s="138"/>
      <c r="BK14943" s="138"/>
      <c r="BL14943" s="138"/>
      <c r="BM14943" s="138"/>
    </row>
    <row r="14944" spans="62:65" ht="13" thickBot="1">
      <c r="BJ14944" s="138"/>
      <c r="BK14944" s="138"/>
      <c r="BL14944" s="138"/>
      <c r="BM14944" s="138"/>
    </row>
    <row r="14945" spans="62:65" ht="13" thickBot="1">
      <c r="BJ14945" s="138"/>
      <c r="BK14945" s="138"/>
      <c r="BL14945" s="138"/>
      <c r="BM14945" s="138"/>
    </row>
    <row r="14946" spans="62:65" ht="13" thickBot="1">
      <c r="BJ14946" s="138"/>
      <c r="BK14946" s="138"/>
      <c r="BL14946" s="138"/>
      <c r="BM14946" s="138"/>
    </row>
    <row r="14947" spans="62:65" ht="13" thickBot="1">
      <c r="BJ14947" s="138"/>
      <c r="BK14947" s="138"/>
      <c r="BL14947" s="138"/>
      <c r="BM14947" s="138"/>
    </row>
    <row r="14948" spans="62:65" ht="13" thickBot="1">
      <c r="BJ14948" s="138"/>
      <c r="BK14948" s="138"/>
      <c r="BL14948" s="138"/>
      <c r="BM14948" s="138"/>
    </row>
    <row r="14949" spans="62:65" ht="13" thickBot="1">
      <c r="BJ14949" s="138"/>
      <c r="BK14949" s="138"/>
      <c r="BL14949" s="138"/>
      <c r="BM14949" s="138"/>
    </row>
    <row r="14950" spans="62:65" ht="13" thickBot="1">
      <c r="BJ14950" s="138"/>
      <c r="BK14950" s="138"/>
      <c r="BL14950" s="138"/>
      <c r="BM14950" s="138"/>
    </row>
    <row r="14951" spans="62:65" ht="13" thickBot="1">
      <c r="BJ14951" s="138"/>
      <c r="BK14951" s="138"/>
      <c r="BL14951" s="138"/>
      <c r="BM14951" s="138"/>
    </row>
    <row r="14952" spans="62:65" ht="13" thickBot="1">
      <c r="BJ14952" s="138"/>
      <c r="BK14952" s="138"/>
      <c r="BL14952" s="138"/>
      <c r="BM14952" s="138"/>
    </row>
    <row r="14953" spans="62:65" ht="13" thickBot="1">
      <c r="BJ14953" s="138"/>
      <c r="BK14953" s="138"/>
      <c r="BL14953" s="138"/>
      <c r="BM14953" s="138"/>
    </row>
    <row r="14954" spans="62:65" ht="13" thickBot="1">
      <c r="BJ14954" s="138"/>
      <c r="BK14954" s="138"/>
      <c r="BL14954" s="138"/>
      <c r="BM14954" s="138"/>
    </row>
    <row r="14955" spans="62:65" ht="13" thickBot="1">
      <c r="BJ14955" s="138"/>
      <c r="BK14955" s="138"/>
      <c r="BL14955" s="138"/>
      <c r="BM14955" s="138"/>
    </row>
    <row r="14956" spans="62:65" ht="13" thickBot="1">
      <c r="BJ14956" s="138"/>
      <c r="BK14956" s="138"/>
      <c r="BL14956" s="138"/>
      <c r="BM14956" s="138"/>
    </row>
    <row r="14957" spans="62:65" ht="13" thickBot="1">
      <c r="BJ14957" s="138"/>
      <c r="BK14957" s="138"/>
      <c r="BL14957" s="138"/>
      <c r="BM14957" s="138"/>
    </row>
    <row r="14958" spans="62:65" ht="13" thickBot="1">
      <c r="BJ14958" s="138"/>
      <c r="BK14958" s="138"/>
      <c r="BL14958" s="138"/>
      <c r="BM14958" s="138"/>
    </row>
    <row r="14959" spans="62:65" ht="13" thickBot="1">
      <c r="BJ14959" s="138"/>
      <c r="BK14959" s="138"/>
      <c r="BL14959" s="138"/>
      <c r="BM14959" s="138"/>
    </row>
    <row r="14960" spans="62:65" ht="13" thickBot="1">
      <c r="BJ14960" s="138"/>
      <c r="BK14960" s="138"/>
      <c r="BL14960" s="138"/>
      <c r="BM14960" s="138"/>
    </row>
    <row r="14961" spans="62:65" ht="13" thickBot="1">
      <c r="BJ14961" s="138"/>
      <c r="BK14961" s="138"/>
      <c r="BL14961" s="138"/>
      <c r="BM14961" s="138"/>
    </row>
    <row r="14962" spans="62:65" ht="13" thickBot="1">
      <c r="BJ14962" s="138"/>
      <c r="BK14962" s="138"/>
      <c r="BL14962" s="138"/>
      <c r="BM14962" s="138"/>
    </row>
    <row r="14963" spans="62:65" ht="13" thickBot="1">
      <c r="BJ14963" s="138"/>
      <c r="BK14963" s="138"/>
      <c r="BL14963" s="138"/>
      <c r="BM14963" s="138"/>
    </row>
    <row r="14964" spans="62:65" ht="13" thickBot="1">
      <c r="BJ14964" s="138"/>
      <c r="BK14964" s="138"/>
      <c r="BL14964" s="138"/>
      <c r="BM14964" s="138"/>
    </row>
    <row r="14965" spans="62:65" ht="13" thickBot="1">
      <c r="BJ14965" s="138"/>
      <c r="BK14965" s="138"/>
      <c r="BL14965" s="138"/>
      <c r="BM14965" s="138"/>
    </row>
    <row r="14966" spans="62:65" ht="13" thickBot="1">
      <c r="BJ14966" s="138"/>
      <c r="BK14966" s="138"/>
      <c r="BL14966" s="138"/>
      <c r="BM14966" s="138"/>
    </row>
    <row r="14967" spans="62:65" ht="13" thickBot="1">
      <c r="BJ14967" s="138"/>
      <c r="BK14967" s="138"/>
      <c r="BL14967" s="138"/>
      <c r="BM14967" s="138"/>
    </row>
    <row r="14968" spans="62:65" ht="13" thickBot="1">
      <c r="BJ14968" s="138"/>
      <c r="BK14968" s="138"/>
      <c r="BL14968" s="138"/>
      <c r="BM14968" s="138"/>
    </row>
    <row r="14969" spans="62:65" ht="13" thickBot="1">
      <c r="BJ14969" s="138"/>
      <c r="BK14969" s="138"/>
      <c r="BL14969" s="138"/>
      <c r="BM14969" s="138"/>
    </row>
    <row r="14970" spans="62:65" ht="13" thickBot="1">
      <c r="BJ14970" s="138"/>
      <c r="BK14970" s="138"/>
      <c r="BL14970" s="138"/>
      <c r="BM14970" s="138"/>
    </row>
    <row r="14971" spans="62:65" ht="13" thickBot="1">
      <c r="BJ14971" s="138"/>
      <c r="BK14971" s="138"/>
      <c r="BL14971" s="138"/>
      <c r="BM14971" s="138"/>
    </row>
    <row r="14972" spans="62:65" ht="13" thickBot="1">
      <c r="BJ14972" s="138"/>
      <c r="BK14972" s="138"/>
      <c r="BL14972" s="138"/>
      <c r="BM14972" s="138"/>
    </row>
    <row r="14973" spans="62:65" ht="13" thickBot="1">
      <c r="BJ14973" s="138"/>
      <c r="BK14973" s="138"/>
      <c r="BL14973" s="138"/>
      <c r="BM14973" s="138"/>
    </row>
    <row r="14974" spans="62:65" ht="13" thickBot="1">
      <c r="BJ14974" s="138"/>
      <c r="BK14974" s="138"/>
      <c r="BL14974" s="138"/>
      <c r="BM14974" s="138"/>
    </row>
    <row r="14975" spans="62:65" ht="13" thickBot="1">
      <c r="BJ14975" s="138"/>
      <c r="BK14975" s="138"/>
      <c r="BL14975" s="138"/>
      <c r="BM14975" s="138"/>
    </row>
    <row r="14976" spans="62:65" ht="13" thickBot="1">
      <c r="BJ14976" s="138"/>
      <c r="BK14976" s="138"/>
      <c r="BL14976" s="138"/>
      <c r="BM14976" s="138"/>
    </row>
    <row r="14977" spans="62:65" ht="13" thickBot="1">
      <c r="BJ14977" s="138"/>
      <c r="BK14977" s="138"/>
      <c r="BL14977" s="138"/>
      <c r="BM14977" s="138"/>
    </row>
    <row r="14978" spans="62:65" ht="13" thickBot="1">
      <c r="BJ14978" s="138"/>
      <c r="BK14978" s="138"/>
      <c r="BL14978" s="138"/>
      <c r="BM14978" s="138"/>
    </row>
    <row r="14979" spans="62:65" ht="13" thickBot="1">
      <c r="BJ14979" s="138"/>
      <c r="BK14979" s="138"/>
      <c r="BL14979" s="138"/>
      <c r="BM14979" s="138"/>
    </row>
    <row r="14980" spans="62:65" ht="13" thickBot="1">
      <c r="BJ14980" s="138"/>
      <c r="BK14980" s="138"/>
      <c r="BL14980" s="138"/>
      <c r="BM14980" s="138"/>
    </row>
    <row r="14981" spans="62:65" ht="13" thickBot="1">
      <c r="BJ14981" s="138"/>
      <c r="BK14981" s="138"/>
      <c r="BL14981" s="138"/>
      <c r="BM14981" s="138"/>
    </row>
    <row r="14982" spans="62:65" ht="13" thickBot="1">
      <c r="BJ14982" s="138"/>
      <c r="BK14982" s="138"/>
      <c r="BL14982" s="138"/>
      <c r="BM14982" s="138"/>
    </row>
    <row r="14983" spans="62:65" ht="13" thickBot="1">
      <c r="BJ14983" s="138"/>
      <c r="BK14983" s="138"/>
      <c r="BL14983" s="138"/>
      <c r="BM14983" s="138"/>
    </row>
    <row r="14984" spans="62:65" ht="13" thickBot="1">
      <c r="BJ14984" s="138"/>
      <c r="BK14984" s="138"/>
      <c r="BL14984" s="138"/>
      <c r="BM14984" s="138"/>
    </row>
    <row r="14985" spans="62:65" ht="13" thickBot="1">
      <c r="BJ14985" s="138"/>
      <c r="BK14985" s="138"/>
      <c r="BL14985" s="138"/>
      <c r="BM14985" s="138"/>
    </row>
    <row r="14986" spans="62:65" ht="13" thickBot="1">
      <c r="BJ14986" s="138"/>
      <c r="BK14986" s="138"/>
      <c r="BL14986" s="138"/>
      <c r="BM14986" s="138"/>
    </row>
    <row r="14987" spans="62:65" ht="13" thickBot="1">
      <c r="BJ14987" s="138"/>
      <c r="BK14987" s="138"/>
      <c r="BL14987" s="138"/>
      <c r="BM14987" s="138"/>
    </row>
    <row r="14988" spans="62:65" ht="13" thickBot="1">
      <c r="BJ14988" s="138"/>
      <c r="BK14988" s="138"/>
      <c r="BL14988" s="138"/>
      <c r="BM14988" s="138"/>
    </row>
    <row r="14989" spans="62:65" ht="13" thickBot="1">
      <c r="BJ14989" s="138"/>
      <c r="BK14989" s="138"/>
      <c r="BL14989" s="138"/>
      <c r="BM14989" s="138"/>
    </row>
    <row r="14990" spans="62:65" ht="13" thickBot="1">
      <c r="BJ14990" s="138"/>
      <c r="BK14990" s="138"/>
      <c r="BL14990" s="138"/>
      <c r="BM14990" s="138"/>
    </row>
    <row r="14991" spans="62:65" ht="13" thickBot="1">
      <c r="BJ14991" s="138"/>
      <c r="BK14991" s="138"/>
      <c r="BL14991" s="138"/>
      <c r="BM14991" s="138"/>
    </row>
    <row r="14992" spans="62:65" ht="13" thickBot="1">
      <c r="BJ14992" s="138"/>
      <c r="BK14992" s="138"/>
      <c r="BL14992" s="138"/>
      <c r="BM14992" s="138"/>
    </row>
    <row r="14993" spans="62:65" ht="13" thickBot="1">
      <c r="BJ14993" s="138"/>
      <c r="BK14993" s="138"/>
      <c r="BL14993" s="138"/>
      <c r="BM14993" s="138"/>
    </row>
    <row r="14994" spans="62:65" ht="13" thickBot="1">
      <c r="BJ14994" s="138"/>
      <c r="BK14994" s="138"/>
      <c r="BL14994" s="138"/>
      <c r="BM14994" s="138"/>
    </row>
    <row r="14995" spans="62:65" ht="13" thickBot="1">
      <c r="BJ14995" s="138"/>
      <c r="BK14995" s="138"/>
      <c r="BL14995" s="138"/>
      <c r="BM14995" s="138"/>
    </row>
    <row r="14996" spans="62:65" ht="13" thickBot="1">
      <c r="BJ14996" s="138"/>
      <c r="BK14996" s="138"/>
      <c r="BL14996" s="138"/>
      <c r="BM14996" s="138"/>
    </row>
    <row r="14997" spans="62:65" ht="13" thickBot="1">
      <c r="BJ14997" s="138"/>
      <c r="BK14997" s="138"/>
      <c r="BL14997" s="138"/>
      <c r="BM14997" s="138"/>
    </row>
    <row r="14998" spans="62:65" ht="13" thickBot="1">
      <c r="BJ14998" s="138"/>
      <c r="BK14998" s="138"/>
      <c r="BL14998" s="138"/>
      <c r="BM14998" s="138"/>
    </row>
    <row r="14999" spans="62:65" ht="13" thickBot="1">
      <c r="BJ14999" s="138"/>
      <c r="BK14999" s="138"/>
      <c r="BL14999" s="138"/>
      <c r="BM14999" s="138"/>
    </row>
    <row r="15000" spans="62:65" ht="13" thickBot="1">
      <c r="BJ15000" s="138"/>
      <c r="BK15000" s="138"/>
      <c r="BL15000" s="138"/>
      <c r="BM15000" s="138"/>
    </row>
    <row r="15001" spans="62:65" ht="13" thickBot="1">
      <c r="BJ15001" s="138"/>
      <c r="BK15001" s="138"/>
      <c r="BL15001" s="138"/>
      <c r="BM15001" s="138"/>
    </row>
    <row r="15002" spans="62:65" ht="13" thickBot="1">
      <c r="BJ15002" s="138"/>
      <c r="BK15002" s="138"/>
      <c r="BL15002" s="138"/>
      <c r="BM15002" s="138"/>
    </row>
    <row r="15003" spans="62:65" ht="13" thickBot="1">
      <c r="BJ15003" s="138"/>
      <c r="BK15003" s="138"/>
      <c r="BL15003" s="138"/>
      <c r="BM15003" s="138"/>
    </row>
    <row r="15004" spans="62:65" ht="13" thickBot="1">
      <c r="BJ15004" s="138"/>
      <c r="BK15004" s="138"/>
      <c r="BL15004" s="138"/>
      <c r="BM15004" s="138"/>
    </row>
    <row r="15005" spans="62:65" ht="13" thickBot="1">
      <c r="BJ15005" s="138"/>
      <c r="BK15005" s="138"/>
      <c r="BL15005" s="138"/>
      <c r="BM15005" s="138"/>
    </row>
    <row r="15006" spans="62:65" ht="13" thickBot="1">
      <c r="BJ15006" s="138"/>
      <c r="BK15006" s="138"/>
      <c r="BL15006" s="138"/>
      <c r="BM15006" s="138"/>
    </row>
    <row r="15007" spans="62:65" ht="13" thickBot="1">
      <c r="BJ15007" s="138"/>
      <c r="BK15007" s="138"/>
      <c r="BL15007" s="138"/>
      <c r="BM15007" s="138"/>
    </row>
    <row r="15008" spans="62:65" ht="13" thickBot="1">
      <c r="BJ15008" s="138"/>
      <c r="BK15008" s="138"/>
      <c r="BL15008" s="138"/>
      <c r="BM15008" s="138"/>
    </row>
    <row r="15009" spans="62:65" ht="13" thickBot="1">
      <c r="BJ15009" s="138"/>
      <c r="BK15009" s="138"/>
      <c r="BL15009" s="138"/>
      <c r="BM15009" s="138"/>
    </row>
    <row r="15010" spans="62:65" ht="13" thickBot="1">
      <c r="BJ15010" s="138"/>
      <c r="BK15010" s="138"/>
      <c r="BL15010" s="138"/>
      <c r="BM15010" s="138"/>
    </row>
    <row r="15011" spans="62:65" ht="13" thickBot="1">
      <c r="BJ15011" s="138"/>
      <c r="BK15011" s="138"/>
      <c r="BL15011" s="138"/>
      <c r="BM15011" s="138"/>
    </row>
    <row r="15012" spans="62:65" ht="13" thickBot="1">
      <c r="BJ15012" s="138"/>
      <c r="BK15012" s="138"/>
      <c r="BL15012" s="138"/>
      <c r="BM15012" s="138"/>
    </row>
    <row r="15013" spans="62:65" ht="13" thickBot="1">
      <c r="BJ15013" s="138"/>
      <c r="BK15013" s="138"/>
      <c r="BL15013" s="138"/>
      <c r="BM15013" s="138"/>
    </row>
    <row r="15014" spans="62:65" ht="13" thickBot="1">
      <c r="BJ15014" s="138"/>
      <c r="BK15014" s="138"/>
      <c r="BL15014" s="138"/>
      <c r="BM15014" s="138"/>
    </row>
    <row r="15015" spans="62:65" ht="13" thickBot="1">
      <c r="BJ15015" s="138"/>
      <c r="BK15015" s="138"/>
      <c r="BL15015" s="138"/>
      <c r="BM15015" s="138"/>
    </row>
    <row r="15016" spans="62:65" ht="13" thickBot="1">
      <c r="BJ15016" s="138"/>
      <c r="BK15016" s="138"/>
      <c r="BL15016" s="138"/>
      <c r="BM15016" s="138"/>
    </row>
    <row r="15017" spans="62:65" ht="13" thickBot="1">
      <c r="BJ15017" s="138"/>
      <c r="BK15017" s="138"/>
      <c r="BL15017" s="138"/>
      <c r="BM15017" s="138"/>
    </row>
    <row r="15018" spans="62:65" ht="13" thickBot="1">
      <c r="BJ15018" s="138"/>
      <c r="BK15018" s="138"/>
      <c r="BL15018" s="138"/>
      <c r="BM15018" s="138"/>
    </row>
    <row r="15019" spans="62:65" ht="13" thickBot="1">
      <c r="BJ15019" s="138"/>
      <c r="BK15019" s="138"/>
      <c r="BL15019" s="138"/>
      <c r="BM15019" s="138"/>
    </row>
    <row r="15020" spans="62:65" ht="13" thickBot="1">
      <c r="BJ15020" s="138"/>
      <c r="BK15020" s="138"/>
      <c r="BL15020" s="138"/>
      <c r="BM15020" s="138"/>
    </row>
    <row r="15021" spans="62:65" ht="13" thickBot="1">
      <c r="BJ15021" s="138"/>
      <c r="BK15021" s="138"/>
      <c r="BL15021" s="138"/>
      <c r="BM15021" s="138"/>
    </row>
    <row r="15022" spans="62:65" ht="13" thickBot="1">
      <c r="BJ15022" s="138"/>
      <c r="BK15022" s="138"/>
      <c r="BL15022" s="138"/>
      <c r="BM15022" s="138"/>
    </row>
    <row r="15023" spans="62:65" ht="13" thickBot="1">
      <c r="BJ15023" s="138"/>
      <c r="BK15023" s="138"/>
      <c r="BL15023" s="138"/>
      <c r="BM15023" s="138"/>
    </row>
    <row r="15024" spans="62:65" ht="13" thickBot="1">
      <c r="BJ15024" s="138"/>
      <c r="BK15024" s="138"/>
      <c r="BL15024" s="138"/>
      <c r="BM15024" s="138"/>
    </row>
    <row r="15025" spans="62:65" ht="13" thickBot="1">
      <c r="BJ15025" s="138"/>
      <c r="BK15025" s="138"/>
      <c r="BL15025" s="138"/>
      <c r="BM15025" s="138"/>
    </row>
    <row r="15026" spans="62:65" ht="13" thickBot="1">
      <c r="BJ15026" s="138"/>
      <c r="BK15026" s="138"/>
      <c r="BL15026" s="138"/>
      <c r="BM15026" s="138"/>
    </row>
    <row r="15027" spans="62:65" ht="13" thickBot="1">
      <c r="BJ15027" s="138"/>
      <c r="BK15027" s="138"/>
      <c r="BL15027" s="138"/>
      <c r="BM15027" s="138"/>
    </row>
    <row r="15028" spans="62:65" ht="13" thickBot="1">
      <c r="BJ15028" s="138"/>
      <c r="BK15028" s="138"/>
      <c r="BL15028" s="138"/>
      <c r="BM15028" s="138"/>
    </row>
    <row r="15029" spans="62:65" ht="13" thickBot="1">
      <c r="BJ15029" s="138"/>
      <c r="BK15029" s="138"/>
      <c r="BL15029" s="138"/>
      <c r="BM15029" s="138"/>
    </row>
    <row r="15030" spans="62:65" ht="13" thickBot="1">
      <c r="BJ15030" s="138"/>
      <c r="BK15030" s="138"/>
      <c r="BL15030" s="138"/>
      <c r="BM15030" s="138"/>
    </row>
    <row r="15031" spans="62:65" ht="13" thickBot="1">
      <c r="BJ15031" s="138"/>
      <c r="BK15031" s="138"/>
      <c r="BL15031" s="138"/>
      <c r="BM15031" s="138"/>
    </row>
    <row r="15032" spans="62:65" ht="13" thickBot="1">
      <c r="BJ15032" s="138"/>
      <c r="BK15032" s="138"/>
      <c r="BL15032" s="138"/>
      <c r="BM15032" s="138"/>
    </row>
    <row r="15033" spans="62:65" ht="13" thickBot="1">
      <c r="BJ15033" s="138"/>
      <c r="BK15033" s="138"/>
      <c r="BL15033" s="138"/>
      <c r="BM15033" s="138"/>
    </row>
    <row r="15034" spans="62:65" ht="13" thickBot="1">
      <c r="BJ15034" s="138"/>
      <c r="BK15034" s="138"/>
      <c r="BL15034" s="138"/>
      <c r="BM15034" s="138"/>
    </row>
    <row r="15035" spans="62:65" ht="13" thickBot="1">
      <c r="BJ15035" s="138"/>
      <c r="BK15035" s="138"/>
      <c r="BL15035" s="138"/>
      <c r="BM15035" s="138"/>
    </row>
    <row r="15036" spans="62:65" ht="13" thickBot="1">
      <c r="BJ15036" s="138"/>
      <c r="BK15036" s="138"/>
      <c r="BL15036" s="138"/>
      <c r="BM15036" s="138"/>
    </row>
    <row r="15037" spans="62:65" ht="13" thickBot="1">
      <c r="BJ15037" s="138"/>
      <c r="BK15037" s="138"/>
      <c r="BL15037" s="138"/>
      <c r="BM15037" s="138"/>
    </row>
    <row r="15038" spans="62:65" ht="13" thickBot="1">
      <c r="BJ15038" s="138"/>
      <c r="BK15038" s="138"/>
      <c r="BL15038" s="138"/>
      <c r="BM15038" s="138"/>
    </row>
    <row r="15039" spans="62:65" ht="13" thickBot="1">
      <c r="BJ15039" s="138"/>
      <c r="BK15039" s="138"/>
      <c r="BL15039" s="138"/>
      <c r="BM15039" s="138"/>
    </row>
    <row r="15040" spans="62:65" ht="13" thickBot="1">
      <c r="BJ15040" s="138"/>
      <c r="BK15040" s="138"/>
      <c r="BL15040" s="138"/>
      <c r="BM15040" s="138"/>
    </row>
    <row r="15041" spans="62:65" ht="13" thickBot="1">
      <c r="BJ15041" s="138"/>
      <c r="BK15041" s="138"/>
      <c r="BL15041" s="138"/>
      <c r="BM15041" s="138"/>
    </row>
    <row r="15042" spans="62:65" ht="13" thickBot="1">
      <c r="BJ15042" s="138"/>
      <c r="BK15042" s="138"/>
      <c r="BL15042" s="138"/>
      <c r="BM15042" s="138"/>
    </row>
    <row r="15043" spans="62:65" ht="13" thickBot="1">
      <c r="BJ15043" s="138"/>
      <c r="BK15043" s="138"/>
      <c r="BL15043" s="138"/>
      <c r="BM15043" s="138"/>
    </row>
    <row r="15044" spans="62:65" ht="13" thickBot="1">
      <c r="BJ15044" s="138"/>
      <c r="BK15044" s="138"/>
      <c r="BL15044" s="138"/>
      <c r="BM15044" s="138"/>
    </row>
    <row r="15045" spans="62:65" ht="13" thickBot="1">
      <c r="BJ15045" s="138"/>
      <c r="BK15045" s="138"/>
      <c r="BL15045" s="138"/>
      <c r="BM15045" s="138"/>
    </row>
    <row r="15046" spans="62:65" ht="13" thickBot="1">
      <c r="BJ15046" s="138"/>
      <c r="BK15046" s="138"/>
      <c r="BL15046" s="138"/>
      <c r="BM15046" s="138"/>
    </row>
    <row r="15047" spans="62:65" ht="13" thickBot="1">
      <c r="BJ15047" s="138"/>
      <c r="BK15047" s="138"/>
      <c r="BL15047" s="138"/>
      <c r="BM15047" s="138"/>
    </row>
    <row r="15048" spans="62:65" ht="13" thickBot="1">
      <c r="BJ15048" s="138"/>
      <c r="BK15048" s="138"/>
      <c r="BL15048" s="138"/>
      <c r="BM15048" s="138"/>
    </row>
    <row r="15049" spans="62:65" ht="13" thickBot="1">
      <c r="BJ15049" s="138"/>
      <c r="BK15049" s="138"/>
      <c r="BL15049" s="138"/>
      <c r="BM15049" s="138"/>
    </row>
    <row r="15050" spans="62:65" ht="13" thickBot="1">
      <c r="BJ15050" s="138"/>
      <c r="BK15050" s="138"/>
      <c r="BL15050" s="138"/>
      <c r="BM15050" s="138"/>
    </row>
    <row r="15051" spans="62:65" ht="13" thickBot="1">
      <c r="BJ15051" s="138"/>
      <c r="BK15051" s="138"/>
      <c r="BL15051" s="138"/>
      <c r="BM15051" s="138"/>
    </row>
    <row r="15052" spans="62:65" ht="13" thickBot="1">
      <c r="BJ15052" s="138"/>
      <c r="BK15052" s="138"/>
      <c r="BL15052" s="138"/>
      <c r="BM15052" s="138"/>
    </row>
    <row r="15053" spans="62:65" ht="13" thickBot="1">
      <c r="BJ15053" s="138"/>
      <c r="BK15053" s="138"/>
      <c r="BL15053" s="138"/>
      <c r="BM15053" s="138"/>
    </row>
    <row r="15054" spans="62:65" ht="13" thickBot="1">
      <c r="BJ15054" s="138"/>
      <c r="BK15054" s="138"/>
      <c r="BL15054" s="138"/>
      <c r="BM15054" s="138"/>
    </row>
    <row r="15055" spans="62:65" ht="13" thickBot="1">
      <c r="BJ15055" s="138"/>
      <c r="BK15055" s="138"/>
      <c r="BL15055" s="138"/>
      <c r="BM15055" s="138"/>
    </row>
    <row r="15056" spans="62:65" ht="13" thickBot="1">
      <c r="BJ15056" s="138"/>
      <c r="BK15056" s="138"/>
      <c r="BL15056" s="138"/>
      <c r="BM15056" s="138"/>
    </row>
    <row r="15057" spans="62:65" ht="13" thickBot="1">
      <c r="BJ15057" s="138"/>
      <c r="BK15057" s="138"/>
      <c r="BL15057" s="138"/>
      <c r="BM15057" s="138"/>
    </row>
    <row r="15058" spans="62:65" ht="13" thickBot="1">
      <c r="BJ15058" s="138"/>
      <c r="BK15058" s="138"/>
      <c r="BL15058" s="138"/>
      <c r="BM15058" s="138"/>
    </row>
    <row r="15059" spans="62:65" ht="13" thickBot="1">
      <c r="BJ15059" s="138"/>
      <c r="BK15059" s="138"/>
      <c r="BL15059" s="138"/>
      <c r="BM15059" s="138"/>
    </row>
    <row r="15060" spans="62:65" ht="13" thickBot="1">
      <c r="BJ15060" s="138"/>
      <c r="BK15060" s="138"/>
      <c r="BL15060" s="138"/>
      <c r="BM15060" s="138"/>
    </row>
    <row r="15061" spans="62:65" ht="13" thickBot="1">
      <c r="BJ15061" s="138"/>
      <c r="BK15061" s="138"/>
      <c r="BL15061" s="138"/>
      <c r="BM15061" s="138"/>
    </row>
    <row r="15062" spans="62:65" ht="13" thickBot="1">
      <c r="BJ15062" s="138"/>
      <c r="BK15062" s="138"/>
      <c r="BL15062" s="138"/>
      <c r="BM15062" s="138"/>
    </row>
    <row r="15063" spans="62:65" ht="13" thickBot="1">
      <c r="BJ15063" s="138"/>
      <c r="BK15063" s="138"/>
      <c r="BL15063" s="138"/>
      <c r="BM15063" s="138"/>
    </row>
    <row r="15064" spans="62:65" ht="13" thickBot="1">
      <c r="BJ15064" s="138"/>
      <c r="BK15064" s="138"/>
      <c r="BL15064" s="138"/>
      <c r="BM15064" s="138"/>
    </row>
    <row r="15065" spans="62:65" ht="13" thickBot="1">
      <c r="BJ15065" s="138"/>
      <c r="BK15065" s="138"/>
      <c r="BL15065" s="138"/>
      <c r="BM15065" s="138"/>
    </row>
    <row r="15066" spans="62:65" ht="13" thickBot="1">
      <c r="BJ15066" s="138"/>
      <c r="BK15066" s="138"/>
      <c r="BL15066" s="138"/>
      <c r="BM15066" s="138"/>
    </row>
    <row r="15067" spans="62:65" ht="13" thickBot="1">
      <c r="BJ15067" s="138"/>
      <c r="BK15067" s="138"/>
      <c r="BL15067" s="138"/>
      <c r="BM15067" s="138"/>
    </row>
    <row r="15068" spans="62:65" ht="13" thickBot="1">
      <c r="BJ15068" s="138"/>
      <c r="BK15068" s="138"/>
      <c r="BL15068" s="138"/>
      <c r="BM15068" s="138"/>
    </row>
    <row r="15069" spans="62:65" ht="13" thickBot="1">
      <c r="BJ15069" s="138"/>
      <c r="BK15069" s="138"/>
      <c r="BL15069" s="138"/>
      <c r="BM15069" s="138"/>
    </row>
    <row r="15070" spans="62:65" ht="13" thickBot="1">
      <c r="BJ15070" s="138"/>
      <c r="BK15070" s="138"/>
      <c r="BL15070" s="138"/>
      <c r="BM15070" s="138"/>
    </row>
    <row r="15071" spans="62:65" ht="13" thickBot="1">
      <c r="BJ15071" s="138"/>
      <c r="BK15071" s="138"/>
      <c r="BL15071" s="138"/>
      <c r="BM15071" s="138"/>
    </row>
    <row r="15072" spans="62:65" ht="13" thickBot="1">
      <c r="BJ15072" s="138"/>
      <c r="BK15072" s="138"/>
      <c r="BL15072" s="138"/>
      <c r="BM15072" s="138"/>
    </row>
    <row r="15073" spans="62:65" ht="13" thickBot="1">
      <c r="BJ15073" s="138"/>
      <c r="BK15073" s="138"/>
      <c r="BL15073" s="138"/>
      <c r="BM15073" s="138"/>
    </row>
    <row r="15074" spans="62:65" ht="13" thickBot="1">
      <c r="BJ15074" s="138"/>
      <c r="BK15074" s="138"/>
      <c r="BL15074" s="138"/>
      <c r="BM15074" s="138"/>
    </row>
    <row r="15075" spans="62:65" ht="13" thickBot="1">
      <c r="BJ15075" s="138"/>
      <c r="BK15075" s="138"/>
      <c r="BL15075" s="138"/>
      <c r="BM15075" s="138"/>
    </row>
    <row r="15076" spans="62:65" ht="13" thickBot="1">
      <c r="BJ15076" s="138"/>
      <c r="BK15076" s="138"/>
      <c r="BL15076" s="138"/>
      <c r="BM15076" s="138"/>
    </row>
    <row r="15077" spans="62:65" ht="13" thickBot="1">
      <c r="BJ15077" s="138"/>
      <c r="BK15077" s="138"/>
      <c r="BL15077" s="138"/>
      <c r="BM15077" s="138"/>
    </row>
    <row r="15078" spans="62:65" ht="13" thickBot="1">
      <c r="BJ15078" s="138"/>
      <c r="BK15078" s="138"/>
      <c r="BL15078" s="138"/>
      <c r="BM15078" s="138"/>
    </row>
    <row r="15079" spans="62:65" ht="13" thickBot="1">
      <c r="BJ15079" s="138"/>
      <c r="BK15079" s="138"/>
      <c r="BL15079" s="138"/>
      <c r="BM15079" s="138"/>
    </row>
    <row r="15080" spans="62:65" ht="13" thickBot="1">
      <c r="BJ15080" s="138"/>
      <c r="BK15080" s="138"/>
      <c r="BL15080" s="138"/>
      <c r="BM15080" s="138"/>
    </row>
    <row r="15081" spans="62:65" ht="13" thickBot="1">
      <c r="BJ15081" s="138"/>
      <c r="BK15081" s="138"/>
      <c r="BL15081" s="138"/>
      <c r="BM15081" s="138"/>
    </row>
    <row r="15082" spans="62:65" ht="13" thickBot="1">
      <c r="BJ15082" s="138"/>
      <c r="BK15082" s="138"/>
      <c r="BL15082" s="138"/>
      <c r="BM15082" s="138"/>
    </row>
    <row r="15083" spans="62:65" ht="13" thickBot="1">
      <c r="BJ15083" s="138"/>
      <c r="BK15083" s="138"/>
      <c r="BL15083" s="138"/>
      <c r="BM15083" s="138"/>
    </row>
    <row r="15084" spans="62:65" ht="13" thickBot="1">
      <c r="BJ15084" s="138"/>
      <c r="BK15084" s="138"/>
      <c r="BL15084" s="138"/>
      <c r="BM15084" s="138"/>
    </row>
    <row r="15085" spans="62:65" ht="13" thickBot="1">
      <c r="BJ15085" s="138"/>
      <c r="BK15085" s="138"/>
      <c r="BL15085" s="138"/>
      <c r="BM15085" s="138"/>
    </row>
    <row r="15086" spans="62:65" ht="13" thickBot="1">
      <c r="BJ15086" s="138"/>
      <c r="BK15086" s="138"/>
      <c r="BL15086" s="138"/>
      <c r="BM15086" s="138"/>
    </row>
    <row r="15087" spans="62:65" ht="13" thickBot="1">
      <c r="BJ15087" s="138"/>
      <c r="BK15087" s="138"/>
      <c r="BL15087" s="138"/>
      <c r="BM15087" s="138"/>
    </row>
    <row r="15088" spans="62:65" ht="13" thickBot="1">
      <c r="BJ15088" s="138"/>
      <c r="BK15088" s="138"/>
      <c r="BL15088" s="138"/>
      <c r="BM15088" s="138"/>
    </row>
    <row r="15089" spans="62:65" ht="13" thickBot="1">
      <c r="BJ15089" s="138"/>
      <c r="BK15089" s="138"/>
      <c r="BL15089" s="138"/>
      <c r="BM15089" s="138"/>
    </row>
    <row r="15090" spans="62:65" ht="13" thickBot="1">
      <c r="BJ15090" s="138"/>
      <c r="BK15090" s="138"/>
      <c r="BL15090" s="138"/>
      <c r="BM15090" s="138"/>
    </row>
    <row r="15091" spans="62:65" ht="13" thickBot="1">
      <c r="BJ15091" s="138"/>
      <c r="BK15091" s="138"/>
      <c r="BL15091" s="138"/>
      <c r="BM15091" s="138"/>
    </row>
    <row r="15092" spans="62:65" ht="13" thickBot="1">
      <c r="BJ15092" s="138"/>
      <c r="BK15092" s="138"/>
      <c r="BL15092" s="138"/>
      <c r="BM15092" s="138"/>
    </row>
    <row r="15093" spans="62:65" ht="13" thickBot="1">
      <c r="BJ15093" s="138"/>
      <c r="BK15093" s="138"/>
      <c r="BL15093" s="138"/>
      <c r="BM15093" s="138"/>
    </row>
    <row r="15094" spans="62:65" ht="13" thickBot="1">
      <c r="BJ15094" s="138"/>
      <c r="BK15094" s="138"/>
      <c r="BL15094" s="138"/>
      <c r="BM15094" s="138"/>
    </row>
    <row r="15095" spans="62:65" ht="13" thickBot="1">
      <c r="BJ15095" s="138"/>
      <c r="BK15095" s="138"/>
      <c r="BL15095" s="138"/>
      <c r="BM15095" s="138"/>
    </row>
    <row r="15096" spans="62:65" ht="13" thickBot="1">
      <c r="BJ15096" s="138"/>
      <c r="BK15096" s="138"/>
      <c r="BL15096" s="138"/>
      <c r="BM15096" s="138"/>
    </row>
    <row r="15097" spans="62:65" ht="13" thickBot="1">
      <c r="BJ15097" s="138"/>
      <c r="BK15097" s="138"/>
      <c r="BL15097" s="138"/>
      <c r="BM15097" s="138"/>
    </row>
    <row r="15098" spans="62:65" ht="13" thickBot="1">
      <c r="BJ15098" s="138"/>
      <c r="BK15098" s="138"/>
      <c r="BL15098" s="138"/>
      <c r="BM15098" s="138"/>
    </row>
    <row r="15099" spans="62:65" ht="13" thickBot="1">
      <c r="BJ15099" s="138"/>
      <c r="BK15099" s="138"/>
      <c r="BL15099" s="138"/>
      <c r="BM15099" s="138"/>
    </row>
    <row r="15100" spans="62:65" ht="13" thickBot="1">
      <c r="BJ15100" s="138"/>
      <c r="BK15100" s="138"/>
      <c r="BL15100" s="138"/>
      <c r="BM15100" s="138"/>
    </row>
    <row r="15101" spans="62:65" ht="13" thickBot="1">
      <c r="BJ15101" s="138"/>
      <c r="BK15101" s="138"/>
      <c r="BL15101" s="138"/>
      <c r="BM15101" s="138"/>
    </row>
    <row r="15102" spans="62:65" ht="13" thickBot="1">
      <c r="BJ15102" s="138"/>
      <c r="BK15102" s="138"/>
      <c r="BL15102" s="138"/>
      <c r="BM15102" s="138"/>
    </row>
    <row r="15103" spans="62:65" ht="13" thickBot="1">
      <c r="BJ15103" s="138"/>
      <c r="BK15103" s="138"/>
      <c r="BL15103" s="138"/>
      <c r="BM15103" s="138"/>
    </row>
    <row r="15104" spans="62:65" ht="13" thickBot="1">
      <c r="BJ15104" s="138"/>
      <c r="BK15104" s="138"/>
      <c r="BL15104" s="138"/>
      <c r="BM15104" s="138"/>
    </row>
    <row r="15105" spans="62:65" ht="13" thickBot="1">
      <c r="BJ15105" s="138"/>
      <c r="BK15105" s="138"/>
      <c r="BL15105" s="138"/>
      <c r="BM15105" s="138"/>
    </row>
    <row r="15106" spans="62:65" ht="13" thickBot="1">
      <c r="BJ15106" s="138"/>
      <c r="BK15106" s="138"/>
      <c r="BL15106" s="138"/>
      <c r="BM15106" s="138"/>
    </row>
    <row r="15107" spans="62:65" ht="13" thickBot="1">
      <c r="BJ15107" s="138"/>
      <c r="BK15107" s="138"/>
      <c r="BL15107" s="138"/>
      <c r="BM15107" s="138"/>
    </row>
    <row r="15108" spans="62:65" ht="13" thickBot="1">
      <c r="BJ15108" s="138"/>
      <c r="BK15108" s="138"/>
      <c r="BL15108" s="138"/>
      <c r="BM15108" s="138"/>
    </row>
    <row r="15109" spans="62:65" ht="13" thickBot="1">
      <c r="BJ15109" s="138"/>
      <c r="BK15109" s="138"/>
      <c r="BL15109" s="138"/>
      <c r="BM15109" s="138"/>
    </row>
    <row r="15110" spans="62:65" ht="13" thickBot="1">
      <c r="BJ15110" s="138"/>
      <c r="BK15110" s="138"/>
      <c r="BL15110" s="138"/>
      <c r="BM15110" s="138"/>
    </row>
    <row r="15111" spans="62:65" ht="13" thickBot="1">
      <c r="BJ15111" s="138"/>
      <c r="BK15111" s="138"/>
      <c r="BL15111" s="138"/>
      <c r="BM15111" s="138"/>
    </row>
    <row r="15112" spans="62:65" ht="13" thickBot="1">
      <c r="BJ15112" s="138"/>
      <c r="BK15112" s="138"/>
      <c r="BL15112" s="138"/>
      <c r="BM15112" s="138"/>
    </row>
    <row r="15113" spans="62:65" ht="13" thickBot="1">
      <c r="BJ15113" s="138"/>
      <c r="BK15113" s="138"/>
      <c r="BL15113" s="138"/>
      <c r="BM15113" s="138"/>
    </row>
    <row r="15114" spans="62:65" ht="13" thickBot="1">
      <c r="BJ15114" s="138"/>
      <c r="BK15114" s="138"/>
      <c r="BL15114" s="138"/>
      <c r="BM15114" s="138"/>
    </row>
    <row r="15115" spans="62:65" ht="13" thickBot="1">
      <c r="BJ15115" s="138"/>
      <c r="BK15115" s="138"/>
      <c r="BL15115" s="138"/>
      <c r="BM15115" s="138"/>
    </row>
    <row r="15116" spans="62:65" ht="13" thickBot="1">
      <c r="BJ15116" s="138"/>
      <c r="BK15116" s="138"/>
      <c r="BL15116" s="138"/>
      <c r="BM15116" s="138"/>
    </row>
    <row r="15117" spans="62:65" ht="13" thickBot="1">
      <c r="BJ15117" s="138"/>
      <c r="BK15117" s="138"/>
      <c r="BL15117" s="138"/>
      <c r="BM15117" s="138"/>
    </row>
    <row r="15118" spans="62:65" ht="13" thickBot="1">
      <c r="BJ15118" s="138"/>
      <c r="BK15118" s="138"/>
      <c r="BL15118" s="138"/>
      <c r="BM15118" s="138"/>
    </row>
    <row r="15119" spans="62:65" ht="13" thickBot="1">
      <c r="BJ15119" s="138"/>
      <c r="BK15119" s="138"/>
      <c r="BL15119" s="138"/>
      <c r="BM15119" s="138"/>
    </row>
    <row r="15120" spans="62:65" ht="13" thickBot="1">
      <c r="BJ15120" s="138"/>
      <c r="BK15120" s="138"/>
      <c r="BL15120" s="138"/>
      <c r="BM15120" s="138"/>
    </row>
    <row r="15121" spans="62:65" ht="13" thickBot="1">
      <c r="BJ15121" s="138"/>
      <c r="BK15121" s="138"/>
      <c r="BL15121" s="138"/>
      <c r="BM15121" s="138"/>
    </row>
    <row r="15122" spans="62:65" ht="13" thickBot="1">
      <c r="BJ15122" s="138"/>
      <c r="BK15122" s="138"/>
      <c r="BL15122" s="138"/>
      <c r="BM15122" s="138"/>
    </row>
    <row r="15123" spans="62:65" ht="13" thickBot="1">
      <c r="BJ15123" s="138"/>
      <c r="BK15123" s="138"/>
      <c r="BL15123" s="138"/>
      <c r="BM15123" s="138"/>
    </row>
    <row r="15124" spans="62:65" ht="13" thickBot="1">
      <c r="BJ15124" s="138"/>
      <c r="BK15124" s="138"/>
      <c r="BL15124" s="138"/>
      <c r="BM15124" s="138"/>
    </row>
    <row r="15125" spans="62:65" ht="13" thickBot="1">
      <c r="BJ15125" s="138"/>
      <c r="BK15125" s="138"/>
      <c r="BL15125" s="138"/>
      <c r="BM15125" s="138"/>
    </row>
    <row r="15126" spans="62:65" ht="13" thickBot="1">
      <c r="BJ15126" s="138"/>
      <c r="BK15126" s="138"/>
      <c r="BL15126" s="138"/>
      <c r="BM15126" s="138"/>
    </row>
    <row r="15127" spans="62:65" ht="13" thickBot="1">
      <c r="BJ15127" s="138"/>
      <c r="BK15127" s="138"/>
      <c r="BL15127" s="138"/>
      <c r="BM15127" s="138"/>
    </row>
    <row r="15128" spans="62:65" ht="13" thickBot="1">
      <c r="BJ15128" s="138"/>
      <c r="BK15128" s="138"/>
      <c r="BL15128" s="138"/>
      <c r="BM15128" s="138"/>
    </row>
    <row r="15129" spans="62:65" ht="13" thickBot="1">
      <c r="BJ15129" s="138"/>
      <c r="BK15129" s="138"/>
      <c r="BL15129" s="138"/>
      <c r="BM15129" s="138"/>
    </row>
    <row r="15130" spans="62:65" ht="13" thickBot="1">
      <c r="BJ15130" s="138"/>
      <c r="BK15130" s="138"/>
      <c r="BL15130" s="138"/>
      <c r="BM15130" s="138"/>
    </row>
    <row r="15131" spans="62:65" ht="13" thickBot="1">
      <c r="BJ15131" s="138"/>
      <c r="BK15131" s="138"/>
      <c r="BL15131" s="138"/>
      <c r="BM15131" s="138"/>
    </row>
    <row r="15132" spans="62:65" ht="13" thickBot="1">
      <c r="BJ15132" s="138"/>
      <c r="BK15132" s="138"/>
      <c r="BL15132" s="138"/>
      <c r="BM15132" s="138"/>
    </row>
    <row r="15133" spans="62:65" ht="13" thickBot="1">
      <c r="BJ15133" s="138"/>
      <c r="BK15133" s="138"/>
      <c r="BL15133" s="138"/>
      <c r="BM15133" s="138"/>
    </row>
    <row r="15134" spans="62:65" ht="13" thickBot="1">
      <c r="BJ15134" s="138"/>
      <c r="BK15134" s="138"/>
      <c r="BL15134" s="138"/>
      <c r="BM15134" s="138"/>
    </row>
    <row r="15135" spans="62:65" ht="13" thickBot="1">
      <c r="BJ15135" s="138"/>
      <c r="BK15135" s="138"/>
      <c r="BL15135" s="138"/>
      <c r="BM15135" s="138"/>
    </row>
    <row r="15136" spans="62:65" ht="13" thickBot="1">
      <c r="BJ15136" s="138"/>
      <c r="BK15136" s="138"/>
      <c r="BL15136" s="138"/>
      <c r="BM15136" s="138"/>
    </row>
    <row r="15137" spans="62:65" ht="13" thickBot="1">
      <c r="BJ15137" s="138"/>
      <c r="BK15137" s="138"/>
      <c r="BL15137" s="138"/>
      <c r="BM15137" s="138"/>
    </row>
    <row r="15138" spans="62:65" ht="13" thickBot="1">
      <c r="BJ15138" s="138"/>
      <c r="BK15138" s="138"/>
      <c r="BL15138" s="138"/>
      <c r="BM15138" s="138"/>
    </row>
    <row r="15139" spans="62:65" ht="13" thickBot="1">
      <c r="BJ15139" s="138"/>
      <c r="BK15139" s="138"/>
      <c r="BL15139" s="138"/>
      <c r="BM15139" s="138"/>
    </row>
    <row r="15140" spans="62:65" ht="13" thickBot="1">
      <c r="BJ15140" s="138"/>
      <c r="BK15140" s="138"/>
      <c r="BL15140" s="138"/>
      <c r="BM15140" s="138"/>
    </row>
    <row r="15141" spans="62:65" ht="13" thickBot="1">
      <c r="BJ15141" s="138"/>
      <c r="BK15141" s="138"/>
      <c r="BL15141" s="138"/>
      <c r="BM15141" s="138"/>
    </row>
    <row r="15142" spans="62:65" ht="13" thickBot="1">
      <c r="BJ15142" s="138"/>
      <c r="BK15142" s="138"/>
      <c r="BL15142" s="138"/>
      <c r="BM15142" s="138"/>
    </row>
    <row r="15143" spans="62:65" ht="13" thickBot="1">
      <c r="BJ15143" s="138"/>
      <c r="BK15143" s="138"/>
      <c r="BL15143" s="138"/>
      <c r="BM15143" s="138"/>
    </row>
    <row r="15144" spans="62:65" ht="13" thickBot="1">
      <c r="BJ15144" s="138"/>
      <c r="BK15144" s="138"/>
      <c r="BL15144" s="138"/>
      <c r="BM15144" s="138"/>
    </row>
    <row r="15145" spans="62:65" ht="13" thickBot="1">
      <c r="BJ15145" s="138"/>
      <c r="BK15145" s="138"/>
      <c r="BL15145" s="138"/>
      <c r="BM15145" s="138"/>
    </row>
    <row r="15146" spans="62:65" ht="13" thickBot="1">
      <c r="BJ15146" s="138"/>
      <c r="BK15146" s="138"/>
      <c r="BL15146" s="138"/>
      <c r="BM15146" s="138"/>
    </row>
    <row r="15147" spans="62:65" ht="13" thickBot="1">
      <c r="BJ15147" s="138"/>
      <c r="BK15147" s="138"/>
      <c r="BL15147" s="138"/>
      <c r="BM15147" s="138"/>
    </row>
    <row r="15148" spans="62:65" ht="13" thickBot="1">
      <c r="BJ15148" s="138"/>
      <c r="BK15148" s="138"/>
      <c r="BL15148" s="138"/>
      <c r="BM15148" s="138"/>
    </row>
    <row r="15149" spans="62:65" ht="13" thickBot="1">
      <c r="BJ15149" s="138"/>
      <c r="BK15149" s="138"/>
      <c r="BL15149" s="138"/>
      <c r="BM15149" s="138"/>
    </row>
    <row r="15150" spans="62:65" ht="13" thickBot="1">
      <c r="BJ15150" s="138"/>
      <c r="BK15150" s="138"/>
      <c r="BL15150" s="138"/>
      <c r="BM15150" s="138"/>
    </row>
    <row r="15151" spans="62:65" ht="13" thickBot="1">
      <c r="BJ15151" s="138"/>
      <c r="BK15151" s="138"/>
      <c r="BL15151" s="138"/>
      <c r="BM15151" s="138"/>
    </row>
    <row r="15152" spans="62:65" ht="13" thickBot="1">
      <c r="BJ15152" s="138"/>
      <c r="BK15152" s="138"/>
      <c r="BL15152" s="138"/>
      <c r="BM15152" s="138"/>
    </row>
    <row r="15153" spans="62:65" ht="13" thickBot="1">
      <c r="BJ15153" s="138"/>
      <c r="BK15153" s="138"/>
      <c r="BL15153" s="138"/>
      <c r="BM15153" s="138"/>
    </row>
    <row r="15154" spans="62:65" ht="13" thickBot="1">
      <c r="BJ15154" s="138"/>
      <c r="BK15154" s="138"/>
      <c r="BL15154" s="138"/>
      <c r="BM15154" s="138"/>
    </row>
    <row r="15155" spans="62:65" ht="13" thickBot="1">
      <c r="BJ15155" s="138"/>
      <c r="BK15155" s="138"/>
      <c r="BL15155" s="138"/>
      <c r="BM15155" s="138"/>
    </row>
    <row r="15156" spans="62:65" ht="13" thickBot="1">
      <c r="BJ15156" s="138"/>
      <c r="BK15156" s="138"/>
      <c r="BL15156" s="138"/>
      <c r="BM15156" s="138"/>
    </row>
    <row r="15157" spans="62:65" ht="13" thickBot="1">
      <c r="BJ15157" s="138"/>
      <c r="BK15157" s="138"/>
      <c r="BL15157" s="138"/>
      <c r="BM15157" s="138"/>
    </row>
    <row r="15158" spans="62:65" ht="13" thickBot="1">
      <c r="BJ15158" s="138"/>
      <c r="BK15158" s="138"/>
      <c r="BL15158" s="138"/>
      <c r="BM15158" s="138"/>
    </row>
    <row r="15159" spans="62:65" ht="13" thickBot="1">
      <c r="BJ15159" s="138"/>
      <c r="BK15159" s="138"/>
      <c r="BL15159" s="138"/>
      <c r="BM15159" s="138"/>
    </row>
    <row r="15160" spans="62:65" ht="13" thickBot="1">
      <c r="BJ15160" s="138"/>
      <c r="BK15160" s="138"/>
      <c r="BL15160" s="138"/>
      <c r="BM15160" s="138"/>
    </row>
    <row r="15161" spans="62:65" ht="13" thickBot="1">
      <c r="BJ15161" s="138"/>
      <c r="BK15161" s="138"/>
      <c r="BL15161" s="138"/>
      <c r="BM15161" s="138"/>
    </row>
    <row r="15162" spans="62:65" ht="13" thickBot="1">
      <c r="BJ15162" s="138"/>
      <c r="BK15162" s="138"/>
      <c r="BL15162" s="138"/>
      <c r="BM15162" s="138"/>
    </row>
    <row r="15163" spans="62:65" ht="13" thickBot="1">
      <c r="BJ15163" s="138"/>
      <c r="BK15163" s="138"/>
      <c r="BL15163" s="138"/>
      <c r="BM15163" s="138"/>
    </row>
    <row r="15164" spans="62:65" ht="13" thickBot="1">
      <c r="BJ15164" s="138"/>
      <c r="BK15164" s="138"/>
      <c r="BL15164" s="138"/>
      <c r="BM15164" s="138"/>
    </row>
    <row r="15165" spans="62:65" ht="13" thickBot="1">
      <c r="BJ15165" s="138"/>
      <c r="BK15165" s="138"/>
      <c r="BL15165" s="138"/>
      <c r="BM15165" s="138"/>
    </row>
    <row r="15166" spans="62:65" ht="13" thickBot="1">
      <c r="BJ15166" s="138"/>
      <c r="BK15166" s="138"/>
      <c r="BL15166" s="138"/>
      <c r="BM15166" s="138"/>
    </row>
    <row r="15167" spans="62:65" ht="13" thickBot="1">
      <c r="BJ15167" s="138"/>
      <c r="BK15167" s="138"/>
      <c r="BL15167" s="138"/>
      <c r="BM15167" s="138"/>
    </row>
    <row r="15168" spans="62:65" ht="13" thickBot="1">
      <c r="BJ15168" s="138"/>
      <c r="BK15168" s="138"/>
      <c r="BL15168" s="138"/>
      <c r="BM15168" s="138"/>
    </row>
    <row r="15169" spans="62:65" ht="13" thickBot="1">
      <c r="BJ15169" s="138"/>
      <c r="BK15169" s="138"/>
      <c r="BL15169" s="138"/>
      <c r="BM15169" s="138"/>
    </row>
    <row r="15170" spans="62:65" ht="13" thickBot="1">
      <c r="BJ15170" s="138"/>
      <c r="BK15170" s="138"/>
      <c r="BL15170" s="138"/>
      <c r="BM15170" s="138"/>
    </row>
    <row r="15171" spans="62:65" ht="13" thickBot="1">
      <c r="BJ15171" s="138"/>
      <c r="BK15171" s="138"/>
      <c r="BL15171" s="138"/>
      <c r="BM15171" s="138"/>
    </row>
    <row r="15172" spans="62:65" ht="13" thickBot="1">
      <c r="BJ15172" s="138"/>
      <c r="BK15172" s="138"/>
      <c r="BL15172" s="138"/>
      <c r="BM15172" s="138"/>
    </row>
    <row r="15173" spans="62:65" ht="13" thickBot="1">
      <c r="BJ15173" s="138"/>
      <c r="BK15173" s="138"/>
      <c r="BL15173" s="138"/>
      <c r="BM15173" s="138"/>
    </row>
    <row r="15174" spans="62:65" ht="13" thickBot="1">
      <c r="BJ15174" s="138"/>
      <c r="BK15174" s="138"/>
      <c r="BL15174" s="138"/>
      <c r="BM15174" s="138"/>
    </row>
    <row r="15175" spans="62:65" ht="13" thickBot="1">
      <c r="BJ15175" s="138"/>
      <c r="BK15175" s="138"/>
      <c r="BL15175" s="138"/>
      <c r="BM15175" s="138"/>
    </row>
    <row r="15176" spans="62:65" ht="13" thickBot="1">
      <c r="BJ15176" s="138"/>
      <c r="BK15176" s="138"/>
      <c r="BL15176" s="138"/>
      <c r="BM15176" s="138"/>
    </row>
    <row r="15177" spans="62:65" ht="13" thickBot="1">
      <c r="BJ15177" s="138"/>
      <c r="BK15177" s="138"/>
      <c r="BL15177" s="138"/>
      <c r="BM15177" s="138"/>
    </row>
    <row r="15178" spans="62:65" ht="13" thickBot="1">
      <c r="BJ15178" s="138"/>
      <c r="BK15178" s="138"/>
      <c r="BL15178" s="138"/>
      <c r="BM15178" s="138"/>
    </row>
    <row r="15179" spans="62:65" ht="13" thickBot="1">
      <c r="BJ15179" s="138"/>
      <c r="BK15179" s="138"/>
      <c r="BL15179" s="138"/>
      <c r="BM15179" s="138"/>
    </row>
    <row r="15180" spans="62:65" ht="13" thickBot="1">
      <c r="BJ15180" s="138"/>
      <c r="BK15180" s="138"/>
      <c r="BL15180" s="138"/>
      <c r="BM15180" s="138"/>
    </row>
    <row r="15181" spans="62:65" ht="13" thickBot="1">
      <c r="BJ15181" s="138"/>
      <c r="BK15181" s="138"/>
      <c r="BL15181" s="138"/>
      <c r="BM15181" s="138"/>
    </row>
    <row r="15182" spans="62:65" ht="13" thickBot="1">
      <c r="BJ15182" s="138"/>
      <c r="BK15182" s="138"/>
      <c r="BL15182" s="138"/>
      <c r="BM15182" s="138"/>
    </row>
    <row r="15183" spans="62:65" ht="13" thickBot="1">
      <c r="BJ15183" s="138"/>
      <c r="BK15183" s="138"/>
      <c r="BL15183" s="138"/>
      <c r="BM15183" s="138"/>
    </row>
    <row r="15184" spans="62:65" ht="13" thickBot="1">
      <c r="BJ15184" s="138"/>
      <c r="BK15184" s="138"/>
      <c r="BL15184" s="138"/>
      <c r="BM15184" s="138"/>
    </row>
    <row r="15185" spans="62:65" ht="13" thickBot="1">
      <c r="BJ15185" s="138"/>
      <c r="BK15185" s="138"/>
      <c r="BL15185" s="138"/>
      <c r="BM15185" s="138"/>
    </row>
    <row r="15186" spans="62:65" ht="13" thickBot="1">
      <c r="BJ15186" s="138"/>
      <c r="BK15186" s="138"/>
      <c r="BL15186" s="138"/>
      <c r="BM15186" s="138"/>
    </row>
    <row r="15187" spans="62:65" ht="13" thickBot="1">
      <c r="BJ15187" s="138"/>
      <c r="BK15187" s="138"/>
      <c r="BL15187" s="138"/>
      <c r="BM15187" s="138"/>
    </row>
    <row r="15188" spans="62:65" ht="13" thickBot="1">
      <c r="BJ15188" s="138"/>
      <c r="BK15188" s="138"/>
      <c r="BL15188" s="138"/>
      <c r="BM15188" s="138"/>
    </row>
    <row r="15189" spans="62:65" ht="13" thickBot="1">
      <c r="BJ15189" s="138"/>
      <c r="BK15189" s="138"/>
      <c r="BL15189" s="138"/>
      <c r="BM15189" s="138"/>
    </row>
    <row r="15190" spans="62:65" ht="13" thickBot="1">
      <c r="BJ15190" s="138"/>
      <c r="BK15190" s="138"/>
      <c r="BL15190" s="138"/>
      <c r="BM15190" s="138"/>
    </row>
    <row r="15191" spans="62:65" ht="13" thickBot="1">
      <c r="BJ15191" s="138"/>
      <c r="BK15191" s="138"/>
      <c r="BL15191" s="138"/>
      <c r="BM15191" s="138"/>
    </row>
    <row r="15192" spans="62:65" ht="13" thickBot="1">
      <c r="BJ15192" s="138"/>
      <c r="BK15192" s="138"/>
      <c r="BL15192" s="138"/>
      <c r="BM15192" s="138"/>
    </row>
    <row r="15193" spans="62:65" ht="13" thickBot="1">
      <c r="BJ15193" s="138"/>
      <c r="BK15193" s="138"/>
      <c r="BL15193" s="138"/>
      <c r="BM15193" s="138"/>
    </row>
    <row r="15194" spans="62:65" ht="13" thickBot="1">
      <c r="BJ15194" s="138"/>
      <c r="BK15194" s="138"/>
      <c r="BL15194" s="138"/>
      <c r="BM15194" s="138"/>
    </row>
    <row r="15195" spans="62:65" ht="13" thickBot="1">
      <c r="BJ15195" s="138"/>
      <c r="BK15195" s="138"/>
      <c r="BL15195" s="138"/>
      <c r="BM15195" s="138"/>
    </row>
    <row r="15196" spans="62:65" ht="13" thickBot="1">
      <c r="BJ15196" s="138"/>
      <c r="BK15196" s="138"/>
      <c r="BL15196" s="138"/>
      <c r="BM15196" s="138"/>
    </row>
    <row r="15197" spans="62:65" ht="13" thickBot="1">
      <c r="BJ15197" s="138"/>
      <c r="BK15197" s="138"/>
      <c r="BL15197" s="138"/>
      <c r="BM15197" s="138"/>
    </row>
    <row r="15198" spans="62:65" ht="13" thickBot="1">
      <c r="BJ15198" s="138"/>
      <c r="BK15198" s="138"/>
      <c r="BL15198" s="138"/>
      <c r="BM15198" s="138"/>
    </row>
    <row r="15199" spans="62:65" ht="13" thickBot="1">
      <c r="BJ15199" s="138"/>
      <c r="BK15199" s="138"/>
      <c r="BL15199" s="138"/>
      <c r="BM15199" s="138"/>
    </row>
    <row r="15200" spans="62:65" ht="13" thickBot="1">
      <c r="BJ15200" s="138"/>
      <c r="BK15200" s="138"/>
      <c r="BL15200" s="138"/>
      <c r="BM15200" s="138"/>
    </row>
    <row r="15201" spans="62:65" ht="13" thickBot="1">
      <c r="BJ15201" s="138"/>
      <c r="BK15201" s="138"/>
      <c r="BL15201" s="138"/>
      <c r="BM15201" s="138"/>
    </row>
    <row r="15202" spans="62:65" ht="13" thickBot="1">
      <c r="BJ15202" s="138"/>
      <c r="BK15202" s="138"/>
      <c r="BL15202" s="138"/>
      <c r="BM15202" s="138"/>
    </row>
    <row r="15203" spans="62:65" ht="13" thickBot="1">
      <c r="BJ15203" s="138"/>
      <c r="BK15203" s="138"/>
      <c r="BL15203" s="138"/>
      <c r="BM15203" s="138"/>
    </row>
    <row r="15204" spans="62:65" ht="13" thickBot="1">
      <c r="BJ15204" s="138"/>
      <c r="BK15204" s="138"/>
      <c r="BL15204" s="138"/>
      <c r="BM15204" s="138"/>
    </row>
    <row r="15205" spans="62:65" ht="13" thickBot="1">
      <c r="BJ15205" s="138"/>
      <c r="BK15205" s="138"/>
      <c r="BL15205" s="138"/>
      <c r="BM15205" s="138"/>
    </row>
    <row r="15206" spans="62:65" ht="13" thickBot="1">
      <c r="BJ15206" s="138"/>
      <c r="BK15206" s="138"/>
      <c r="BL15206" s="138"/>
      <c r="BM15206" s="138"/>
    </row>
    <row r="15207" spans="62:65" ht="13" thickBot="1">
      <c r="BJ15207" s="138"/>
      <c r="BK15207" s="138"/>
      <c r="BL15207" s="138"/>
      <c r="BM15207" s="138"/>
    </row>
    <row r="15208" spans="62:65" ht="13" thickBot="1">
      <c r="BJ15208" s="138"/>
      <c r="BK15208" s="138"/>
      <c r="BL15208" s="138"/>
      <c r="BM15208" s="138"/>
    </row>
    <row r="15209" spans="62:65" ht="13" thickBot="1">
      <c r="BJ15209" s="138"/>
      <c r="BK15209" s="138"/>
      <c r="BL15209" s="138"/>
      <c r="BM15209" s="138"/>
    </row>
    <row r="15210" spans="62:65" ht="13" thickBot="1">
      <c r="BJ15210" s="138"/>
      <c r="BK15210" s="138"/>
      <c r="BL15210" s="138"/>
      <c r="BM15210" s="138"/>
    </row>
    <row r="15211" spans="62:65" ht="13" thickBot="1">
      <c r="BJ15211" s="138"/>
      <c r="BK15211" s="138"/>
      <c r="BL15211" s="138"/>
      <c r="BM15211" s="138"/>
    </row>
    <row r="15212" spans="62:65" ht="13" thickBot="1">
      <c r="BJ15212" s="138"/>
      <c r="BK15212" s="138"/>
      <c r="BL15212" s="138"/>
      <c r="BM15212" s="138"/>
    </row>
    <row r="15213" spans="62:65" ht="13" thickBot="1">
      <c r="BJ15213" s="138"/>
      <c r="BK15213" s="138"/>
      <c r="BL15213" s="138"/>
      <c r="BM15213" s="138"/>
    </row>
    <row r="15214" spans="62:65" ht="13" thickBot="1">
      <c r="BJ15214" s="138"/>
      <c r="BK15214" s="138"/>
      <c r="BL15214" s="138"/>
      <c r="BM15214" s="138"/>
    </row>
    <row r="15215" spans="62:65" ht="13" thickBot="1">
      <c r="BJ15215" s="138"/>
      <c r="BK15215" s="138"/>
      <c r="BL15215" s="138"/>
      <c r="BM15215" s="138"/>
    </row>
    <row r="15216" spans="62:65" ht="13" thickBot="1">
      <c r="BJ15216" s="138"/>
      <c r="BK15216" s="138"/>
      <c r="BL15216" s="138"/>
      <c r="BM15216" s="138"/>
    </row>
    <row r="15217" spans="62:65" ht="13" thickBot="1">
      <c r="BJ15217" s="138"/>
      <c r="BK15217" s="138"/>
      <c r="BL15217" s="138"/>
      <c r="BM15217" s="138"/>
    </row>
    <row r="15218" spans="62:65" ht="13" thickBot="1">
      <c r="BJ15218" s="138"/>
      <c r="BK15218" s="138"/>
      <c r="BL15218" s="138"/>
      <c r="BM15218" s="138"/>
    </row>
    <row r="15219" spans="62:65" ht="13" thickBot="1">
      <c r="BJ15219" s="138"/>
      <c r="BK15219" s="138"/>
      <c r="BL15219" s="138"/>
      <c r="BM15219" s="138"/>
    </row>
    <row r="15220" spans="62:65" ht="13" thickBot="1">
      <c r="BJ15220" s="138"/>
      <c r="BK15220" s="138"/>
      <c r="BL15220" s="138"/>
      <c r="BM15220" s="138"/>
    </row>
    <row r="15221" spans="62:65" ht="13" thickBot="1">
      <c r="BJ15221" s="138"/>
      <c r="BK15221" s="138"/>
      <c r="BL15221" s="138"/>
      <c r="BM15221" s="138"/>
    </row>
    <row r="15222" spans="62:65" ht="13" thickBot="1">
      <c r="BJ15222" s="138"/>
      <c r="BK15222" s="138"/>
      <c r="BL15222" s="138"/>
      <c r="BM15222" s="138"/>
    </row>
    <row r="15223" spans="62:65" ht="13" thickBot="1">
      <c r="BJ15223" s="138"/>
      <c r="BK15223" s="138"/>
      <c r="BL15223" s="138"/>
      <c r="BM15223" s="138"/>
    </row>
    <row r="15224" spans="62:65" ht="13" thickBot="1">
      <c r="BJ15224" s="138"/>
      <c r="BK15224" s="138"/>
      <c r="BL15224" s="138"/>
      <c r="BM15224" s="138"/>
    </row>
    <row r="15225" spans="62:65" ht="13" thickBot="1">
      <c r="BJ15225" s="138"/>
      <c r="BK15225" s="138"/>
      <c r="BL15225" s="138"/>
      <c r="BM15225" s="138"/>
    </row>
    <row r="15226" spans="62:65" ht="13" thickBot="1">
      <c r="BJ15226" s="138"/>
      <c r="BK15226" s="138"/>
      <c r="BL15226" s="138"/>
      <c r="BM15226" s="138"/>
    </row>
    <row r="15227" spans="62:65" ht="13" thickBot="1">
      <c r="BJ15227" s="138"/>
      <c r="BK15227" s="138"/>
      <c r="BL15227" s="138"/>
      <c r="BM15227" s="138"/>
    </row>
    <row r="15228" spans="62:65" ht="13" thickBot="1">
      <c r="BJ15228" s="138"/>
      <c r="BK15228" s="138"/>
      <c r="BL15228" s="138"/>
      <c r="BM15228" s="138"/>
    </row>
    <row r="15229" spans="62:65" ht="13" thickBot="1">
      <c r="BJ15229" s="138"/>
      <c r="BK15229" s="138"/>
      <c r="BL15229" s="138"/>
      <c r="BM15229" s="138"/>
    </row>
    <row r="15230" spans="62:65" ht="13" thickBot="1">
      <c r="BJ15230" s="138"/>
      <c r="BK15230" s="138"/>
      <c r="BL15230" s="138"/>
      <c r="BM15230" s="138"/>
    </row>
    <row r="15231" spans="62:65" ht="13" thickBot="1">
      <c r="BJ15231" s="138"/>
      <c r="BK15231" s="138"/>
      <c r="BL15231" s="138"/>
      <c r="BM15231" s="138"/>
    </row>
    <row r="15232" spans="62:65" ht="13" thickBot="1">
      <c r="BJ15232" s="138"/>
      <c r="BK15232" s="138"/>
      <c r="BL15232" s="138"/>
      <c r="BM15232" s="138"/>
    </row>
    <row r="15233" spans="62:65" ht="13" thickBot="1">
      <c r="BJ15233" s="138"/>
      <c r="BK15233" s="138"/>
      <c r="BL15233" s="138"/>
      <c r="BM15233" s="138"/>
    </row>
    <row r="15234" spans="62:65" ht="13" thickBot="1">
      <c r="BJ15234" s="138"/>
      <c r="BK15234" s="138"/>
      <c r="BL15234" s="138"/>
      <c r="BM15234" s="138"/>
    </row>
    <row r="15235" spans="62:65" ht="13" thickBot="1">
      <c r="BJ15235" s="138"/>
      <c r="BK15235" s="138"/>
      <c r="BL15235" s="138"/>
      <c r="BM15235" s="138"/>
    </row>
    <row r="15236" spans="62:65" ht="13" thickBot="1">
      <c r="BJ15236" s="138"/>
      <c r="BK15236" s="138"/>
      <c r="BL15236" s="138"/>
      <c r="BM15236" s="138"/>
    </row>
    <row r="15237" spans="62:65" ht="13" thickBot="1">
      <c r="BJ15237" s="138"/>
      <c r="BK15237" s="138"/>
      <c r="BL15237" s="138"/>
      <c r="BM15237" s="138"/>
    </row>
    <row r="15238" spans="62:65" ht="13" thickBot="1">
      <c r="BJ15238" s="138"/>
      <c r="BK15238" s="138"/>
      <c r="BL15238" s="138"/>
      <c r="BM15238" s="138"/>
    </row>
    <row r="15239" spans="62:65" ht="13" thickBot="1">
      <c r="BJ15239" s="138"/>
      <c r="BK15239" s="138"/>
      <c r="BL15239" s="138"/>
      <c r="BM15239" s="138"/>
    </row>
    <row r="15240" spans="62:65" ht="13" thickBot="1">
      <c r="BJ15240" s="138"/>
      <c r="BK15240" s="138"/>
      <c r="BL15240" s="138"/>
      <c r="BM15240" s="138"/>
    </row>
    <row r="15241" spans="62:65" ht="13" thickBot="1">
      <c r="BJ15241" s="138"/>
      <c r="BK15241" s="138"/>
      <c r="BL15241" s="138"/>
      <c r="BM15241" s="138"/>
    </row>
    <row r="15242" spans="62:65" ht="13" thickBot="1">
      <c r="BJ15242" s="138"/>
      <c r="BK15242" s="138"/>
      <c r="BL15242" s="138"/>
      <c r="BM15242" s="138"/>
    </row>
    <row r="15243" spans="62:65" ht="13" thickBot="1">
      <c r="BJ15243" s="138"/>
      <c r="BK15243" s="138"/>
      <c r="BL15243" s="138"/>
      <c r="BM15243" s="138"/>
    </row>
    <row r="15244" spans="62:65" ht="13" thickBot="1">
      <c r="BJ15244" s="138"/>
      <c r="BK15244" s="138"/>
      <c r="BL15244" s="138"/>
      <c r="BM15244" s="138"/>
    </row>
    <row r="15245" spans="62:65" ht="13" thickBot="1">
      <c r="BJ15245" s="138"/>
      <c r="BK15245" s="138"/>
      <c r="BL15245" s="138"/>
      <c r="BM15245" s="138"/>
    </row>
    <row r="15246" spans="62:65" ht="13" thickBot="1">
      <c r="BJ15246" s="138"/>
      <c r="BK15246" s="138"/>
      <c r="BL15246" s="138"/>
      <c r="BM15246" s="138"/>
    </row>
    <row r="15247" spans="62:65" ht="13" thickBot="1">
      <c r="BJ15247" s="138"/>
      <c r="BK15247" s="138"/>
      <c r="BL15247" s="138"/>
      <c r="BM15247" s="138"/>
    </row>
    <row r="15248" spans="62:65" ht="13" thickBot="1">
      <c r="BJ15248" s="138"/>
      <c r="BK15248" s="138"/>
      <c r="BL15248" s="138"/>
      <c r="BM15248" s="138"/>
    </row>
    <row r="15249" spans="62:65" ht="13" thickBot="1">
      <c r="BJ15249" s="138"/>
      <c r="BK15249" s="138"/>
      <c r="BL15249" s="138"/>
      <c r="BM15249" s="138"/>
    </row>
    <row r="15250" spans="62:65" ht="13" thickBot="1">
      <c r="BJ15250" s="138"/>
      <c r="BK15250" s="138"/>
      <c r="BL15250" s="138"/>
      <c r="BM15250" s="138"/>
    </row>
    <row r="15251" spans="62:65" ht="13" thickBot="1">
      <c r="BJ15251" s="138"/>
      <c r="BK15251" s="138"/>
      <c r="BL15251" s="138"/>
      <c r="BM15251" s="138"/>
    </row>
    <row r="15252" spans="62:65" ht="13" thickBot="1">
      <c r="BJ15252" s="138"/>
      <c r="BK15252" s="138"/>
      <c r="BL15252" s="138"/>
      <c r="BM15252" s="138"/>
    </row>
    <row r="15253" spans="62:65" ht="13" thickBot="1">
      <c r="BJ15253" s="138"/>
      <c r="BK15253" s="138"/>
      <c r="BL15253" s="138"/>
      <c r="BM15253" s="138"/>
    </row>
    <row r="15254" spans="62:65" ht="13" thickBot="1">
      <c r="BJ15254" s="138"/>
      <c r="BK15254" s="138"/>
      <c r="BL15254" s="138"/>
      <c r="BM15254" s="138"/>
    </row>
    <row r="15255" spans="62:65" ht="13" thickBot="1">
      <c r="BJ15255" s="138"/>
      <c r="BK15255" s="138"/>
      <c r="BL15255" s="138"/>
      <c r="BM15255" s="138"/>
    </row>
    <row r="15256" spans="62:65" ht="13" thickBot="1">
      <c r="BJ15256" s="138"/>
      <c r="BK15256" s="138"/>
      <c r="BL15256" s="138"/>
      <c r="BM15256" s="138"/>
    </row>
    <row r="15257" spans="62:65" ht="13" thickBot="1">
      <c r="BJ15257" s="138"/>
      <c r="BK15257" s="138"/>
      <c r="BL15257" s="138"/>
      <c r="BM15257" s="138"/>
    </row>
    <row r="15258" spans="62:65" ht="13" thickBot="1">
      <c r="BJ15258" s="138"/>
      <c r="BK15258" s="138"/>
      <c r="BL15258" s="138"/>
      <c r="BM15258" s="138"/>
    </row>
    <row r="15259" spans="62:65" ht="13" thickBot="1">
      <c r="BJ15259" s="138"/>
      <c r="BK15259" s="138"/>
      <c r="BL15259" s="138"/>
      <c r="BM15259" s="138"/>
    </row>
    <row r="15260" spans="62:65" ht="13" thickBot="1">
      <c r="BJ15260" s="138"/>
      <c r="BK15260" s="138"/>
      <c r="BL15260" s="138"/>
      <c r="BM15260" s="138"/>
    </row>
    <row r="15261" spans="62:65" ht="13" thickBot="1">
      <c r="BJ15261" s="138"/>
      <c r="BK15261" s="138"/>
      <c r="BL15261" s="138"/>
      <c r="BM15261" s="138"/>
    </row>
    <row r="15262" spans="62:65" ht="13" thickBot="1">
      <c r="BJ15262" s="138"/>
      <c r="BK15262" s="138"/>
      <c r="BL15262" s="138"/>
      <c r="BM15262" s="138"/>
    </row>
    <row r="15263" spans="62:65" ht="13" thickBot="1">
      <c r="BJ15263" s="138"/>
      <c r="BK15263" s="138"/>
      <c r="BL15263" s="138"/>
      <c r="BM15263" s="138"/>
    </row>
    <row r="15264" spans="62:65" ht="13" thickBot="1">
      <c r="BJ15264" s="138"/>
      <c r="BK15264" s="138"/>
      <c r="BL15264" s="138"/>
      <c r="BM15264" s="138"/>
    </row>
    <row r="15265" spans="62:65" ht="13" thickBot="1">
      <c r="BJ15265" s="138"/>
      <c r="BK15265" s="138"/>
      <c r="BL15265" s="138"/>
      <c r="BM15265" s="138"/>
    </row>
    <row r="15266" spans="62:65" ht="13" thickBot="1">
      <c r="BJ15266" s="138"/>
      <c r="BK15266" s="138"/>
      <c r="BL15266" s="138"/>
      <c r="BM15266" s="138"/>
    </row>
    <row r="15267" spans="62:65" ht="13" thickBot="1">
      <c r="BJ15267" s="138"/>
      <c r="BK15267" s="138"/>
      <c r="BL15267" s="138"/>
      <c r="BM15267" s="138"/>
    </row>
    <row r="15268" spans="62:65" ht="13" thickBot="1">
      <c r="BJ15268" s="138"/>
      <c r="BK15268" s="138"/>
      <c r="BL15268" s="138"/>
      <c r="BM15268" s="138"/>
    </row>
    <row r="15269" spans="62:65" ht="13" thickBot="1">
      <c r="BJ15269" s="138"/>
      <c r="BK15269" s="138"/>
      <c r="BL15269" s="138"/>
      <c r="BM15269" s="138"/>
    </row>
    <row r="15270" spans="62:65" ht="13" thickBot="1">
      <c r="BJ15270" s="138"/>
      <c r="BK15270" s="138"/>
      <c r="BL15270" s="138"/>
      <c r="BM15270" s="138"/>
    </row>
    <row r="15271" spans="62:65" ht="13" thickBot="1">
      <c r="BJ15271" s="138"/>
      <c r="BK15271" s="138"/>
      <c r="BL15271" s="138"/>
      <c r="BM15271" s="138"/>
    </row>
    <row r="15272" spans="62:65" ht="13" thickBot="1">
      <c r="BJ15272" s="138"/>
      <c r="BK15272" s="138"/>
      <c r="BL15272" s="138"/>
      <c r="BM15272" s="138"/>
    </row>
    <row r="15273" spans="62:65" ht="13" thickBot="1">
      <c r="BJ15273" s="138"/>
      <c r="BK15273" s="138"/>
      <c r="BL15273" s="138"/>
      <c r="BM15273" s="138"/>
    </row>
    <row r="15274" spans="62:65" ht="13" thickBot="1">
      <c r="BJ15274" s="138"/>
      <c r="BK15274" s="138"/>
      <c r="BL15274" s="138"/>
      <c r="BM15274" s="138"/>
    </row>
    <row r="15275" spans="62:65" ht="13" thickBot="1">
      <c r="BJ15275" s="138"/>
      <c r="BK15275" s="138"/>
      <c r="BL15275" s="138"/>
      <c r="BM15275" s="138"/>
    </row>
    <row r="15276" spans="62:65" ht="13" thickBot="1">
      <c r="BJ15276" s="138"/>
      <c r="BK15276" s="138"/>
      <c r="BL15276" s="138"/>
      <c r="BM15276" s="138"/>
    </row>
    <row r="15277" spans="62:65" ht="13" thickBot="1">
      <c r="BJ15277" s="138"/>
      <c r="BK15277" s="138"/>
      <c r="BL15277" s="138"/>
      <c r="BM15277" s="138"/>
    </row>
    <row r="15278" spans="62:65" ht="13" thickBot="1">
      <c r="BJ15278" s="138"/>
      <c r="BK15278" s="138"/>
      <c r="BL15278" s="138"/>
      <c r="BM15278" s="138"/>
    </row>
    <row r="15279" spans="62:65" ht="13" thickBot="1">
      <c r="BJ15279" s="138"/>
      <c r="BK15279" s="138"/>
      <c r="BL15279" s="138"/>
      <c r="BM15279" s="138"/>
    </row>
    <row r="15280" spans="62:65" ht="13" thickBot="1">
      <c r="BJ15280" s="138"/>
      <c r="BK15280" s="138"/>
      <c r="BL15280" s="138"/>
      <c r="BM15280" s="138"/>
    </row>
    <row r="15281" spans="62:65" ht="13" thickBot="1">
      <c r="BJ15281" s="138"/>
      <c r="BK15281" s="138"/>
      <c r="BL15281" s="138"/>
      <c r="BM15281" s="138"/>
    </row>
    <row r="15282" spans="62:65" ht="13" thickBot="1">
      <c r="BJ15282" s="138"/>
      <c r="BK15282" s="138"/>
      <c r="BL15282" s="138"/>
      <c r="BM15282" s="138"/>
    </row>
    <row r="15283" spans="62:65" ht="13" thickBot="1">
      <c r="BJ15283" s="138"/>
      <c r="BK15283" s="138"/>
      <c r="BL15283" s="138"/>
      <c r="BM15283" s="138"/>
    </row>
    <row r="15284" spans="62:65" ht="13" thickBot="1">
      <c r="BJ15284" s="138"/>
      <c r="BK15284" s="138"/>
      <c r="BL15284" s="138"/>
      <c r="BM15284" s="138"/>
    </row>
    <row r="15285" spans="62:65" ht="13" thickBot="1">
      <c r="BJ15285" s="138"/>
      <c r="BK15285" s="138"/>
      <c r="BL15285" s="138"/>
      <c r="BM15285" s="138"/>
    </row>
    <row r="15286" spans="62:65" ht="13" thickBot="1">
      <c r="BJ15286" s="138"/>
      <c r="BK15286" s="138"/>
      <c r="BL15286" s="138"/>
      <c r="BM15286" s="138"/>
    </row>
    <row r="15287" spans="62:65" ht="13" thickBot="1">
      <c r="BJ15287" s="138"/>
      <c r="BK15287" s="138"/>
      <c r="BL15287" s="138"/>
      <c r="BM15287" s="138"/>
    </row>
    <row r="15288" spans="62:65" ht="13" thickBot="1">
      <c r="BJ15288" s="138"/>
      <c r="BK15288" s="138"/>
      <c r="BL15288" s="138"/>
      <c r="BM15288" s="138"/>
    </row>
    <row r="15289" spans="62:65" ht="13" thickBot="1">
      <c r="BJ15289" s="138"/>
      <c r="BK15289" s="138"/>
      <c r="BL15289" s="138"/>
      <c r="BM15289" s="138"/>
    </row>
    <row r="15290" spans="62:65" ht="13" thickBot="1">
      <c r="BJ15290" s="138"/>
      <c r="BK15290" s="138"/>
      <c r="BL15290" s="138"/>
      <c r="BM15290" s="138"/>
    </row>
    <row r="15291" spans="62:65" ht="13" thickBot="1">
      <c r="BJ15291" s="138"/>
      <c r="BK15291" s="138"/>
      <c r="BL15291" s="138"/>
      <c r="BM15291" s="138"/>
    </row>
    <row r="15292" spans="62:65" ht="13" thickBot="1">
      <c r="BJ15292" s="138"/>
      <c r="BK15292" s="138"/>
      <c r="BL15292" s="138"/>
      <c r="BM15292" s="138"/>
    </row>
    <row r="15293" spans="62:65" ht="13" thickBot="1">
      <c r="BJ15293" s="138"/>
      <c r="BK15293" s="138"/>
      <c r="BL15293" s="138"/>
      <c r="BM15293" s="138"/>
    </row>
    <row r="15294" spans="62:65" ht="13" thickBot="1">
      <c r="BJ15294" s="138"/>
      <c r="BK15294" s="138"/>
      <c r="BL15294" s="138"/>
      <c r="BM15294" s="138"/>
    </row>
    <row r="15295" spans="62:65" ht="13" thickBot="1">
      <c r="BJ15295" s="138"/>
      <c r="BK15295" s="138"/>
      <c r="BL15295" s="138"/>
      <c r="BM15295" s="138"/>
    </row>
    <row r="15296" spans="62:65" ht="13" thickBot="1">
      <c r="BJ15296" s="138"/>
      <c r="BK15296" s="138"/>
      <c r="BL15296" s="138"/>
      <c r="BM15296" s="138"/>
    </row>
    <row r="15297" spans="62:65" ht="13" thickBot="1">
      <c r="BJ15297" s="138"/>
      <c r="BK15297" s="138"/>
      <c r="BL15297" s="138"/>
      <c r="BM15297" s="138"/>
    </row>
    <row r="15298" spans="62:65" ht="13" thickBot="1">
      <c r="BJ15298" s="138"/>
      <c r="BK15298" s="138"/>
      <c r="BL15298" s="138"/>
      <c r="BM15298" s="138"/>
    </row>
    <row r="15299" spans="62:65" ht="13" thickBot="1">
      <c r="BJ15299" s="138"/>
      <c r="BK15299" s="138"/>
      <c r="BL15299" s="138"/>
      <c r="BM15299" s="138"/>
    </row>
    <row r="15300" spans="62:65" ht="13" thickBot="1">
      <c r="BJ15300" s="138"/>
      <c r="BK15300" s="138"/>
      <c r="BL15300" s="138"/>
      <c r="BM15300" s="138"/>
    </row>
    <row r="15301" spans="62:65" ht="13" thickBot="1">
      <c r="BJ15301" s="138"/>
      <c r="BK15301" s="138"/>
      <c r="BL15301" s="138"/>
      <c r="BM15301" s="138"/>
    </row>
    <row r="15302" spans="62:65" ht="13" thickBot="1">
      <c r="BJ15302" s="138"/>
      <c r="BK15302" s="138"/>
      <c r="BL15302" s="138"/>
      <c r="BM15302" s="138"/>
    </row>
    <row r="15303" spans="62:65" ht="13" thickBot="1">
      <c r="BJ15303" s="138"/>
      <c r="BK15303" s="138"/>
      <c r="BL15303" s="138"/>
      <c r="BM15303" s="138"/>
    </row>
    <row r="15304" spans="62:65" ht="13" thickBot="1">
      <c r="BJ15304" s="138"/>
      <c r="BK15304" s="138"/>
      <c r="BL15304" s="138"/>
      <c r="BM15304" s="138"/>
    </row>
    <row r="15305" spans="62:65" ht="13" thickBot="1">
      <c r="BJ15305" s="138"/>
      <c r="BK15305" s="138"/>
      <c r="BL15305" s="138"/>
      <c r="BM15305" s="138"/>
    </row>
    <row r="15306" spans="62:65" ht="13" thickBot="1">
      <c r="BJ15306" s="138"/>
      <c r="BK15306" s="138"/>
      <c r="BL15306" s="138"/>
      <c r="BM15306" s="138"/>
    </row>
    <row r="15307" spans="62:65" ht="13" thickBot="1">
      <c r="BJ15307" s="138"/>
      <c r="BK15307" s="138"/>
      <c r="BL15307" s="138"/>
      <c r="BM15307" s="138"/>
    </row>
    <row r="15308" spans="62:65" ht="13" thickBot="1">
      <c r="BJ15308" s="138"/>
      <c r="BK15308" s="138"/>
      <c r="BL15308" s="138"/>
      <c r="BM15308" s="138"/>
    </row>
    <row r="15309" spans="62:65" ht="13" thickBot="1">
      <c r="BJ15309" s="138"/>
      <c r="BK15309" s="138"/>
      <c r="BL15309" s="138"/>
      <c r="BM15309" s="138"/>
    </row>
    <row r="15310" spans="62:65" ht="13" thickBot="1">
      <c r="BJ15310" s="138"/>
      <c r="BK15310" s="138"/>
      <c r="BL15310" s="138"/>
      <c r="BM15310" s="138"/>
    </row>
    <row r="15311" spans="62:65" ht="13" thickBot="1">
      <c r="BJ15311" s="138"/>
      <c r="BK15311" s="138"/>
      <c r="BL15311" s="138"/>
      <c r="BM15311" s="138"/>
    </row>
    <row r="15312" spans="62:65" ht="13" thickBot="1">
      <c r="BJ15312" s="138"/>
      <c r="BK15312" s="138"/>
      <c r="BL15312" s="138"/>
      <c r="BM15312" s="138"/>
    </row>
    <row r="15313" spans="62:65" ht="13" thickBot="1">
      <c r="BJ15313" s="138"/>
      <c r="BK15313" s="138"/>
      <c r="BL15313" s="138"/>
      <c r="BM15313" s="138"/>
    </row>
    <row r="15314" spans="62:65" ht="13" thickBot="1">
      <c r="BJ15314" s="138"/>
      <c r="BK15314" s="138"/>
      <c r="BL15314" s="138"/>
      <c r="BM15314" s="138"/>
    </row>
    <row r="15315" spans="62:65" ht="13" thickBot="1">
      <c r="BJ15315" s="138"/>
      <c r="BK15315" s="138"/>
      <c r="BL15315" s="138"/>
      <c r="BM15315" s="138"/>
    </row>
    <row r="15316" spans="62:65" ht="13" thickBot="1">
      <c r="BJ15316" s="138"/>
      <c r="BK15316" s="138"/>
      <c r="BL15316" s="138"/>
      <c r="BM15316" s="138"/>
    </row>
    <row r="15317" spans="62:65" ht="13" thickBot="1">
      <c r="BJ15317" s="138"/>
      <c r="BK15317" s="138"/>
      <c r="BL15317" s="138"/>
      <c r="BM15317" s="138"/>
    </row>
    <row r="15318" spans="62:65" ht="13" thickBot="1">
      <c r="BJ15318" s="138"/>
      <c r="BK15318" s="138"/>
      <c r="BL15318" s="138"/>
      <c r="BM15318" s="138"/>
    </row>
    <row r="15319" spans="62:65" ht="13" thickBot="1">
      <c r="BJ15319" s="138"/>
      <c r="BK15319" s="138"/>
      <c r="BL15319" s="138"/>
      <c r="BM15319" s="138"/>
    </row>
    <row r="15320" spans="62:65" ht="13" thickBot="1">
      <c r="BJ15320" s="138"/>
      <c r="BK15320" s="138"/>
      <c r="BL15320" s="138"/>
      <c r="BM15320" s="138"/>
    </row>
    <row r="15321" spans="62:65" ht="13" thickBot="1">
      <c r="BJ15321" s="138"/>
      <c r="BK15321" s="138"/>
      <c r="BL15321" s="138"/>
      <c r="BM15321" s="138"/>
    </row>
    <row r="15322" spans="62:65" ht="13" thickBot="1">
      <c r="BJ15322" s="138"/>
      <c r="BK15322" s="138"/>
      <c r="BL15322" s="138"/>
      <c r="BM15322" s="138"/>
    </row>
    <row r="15323" spans="62:65" ht="13" thickBot="1">
      <c r="BJ15323" s="138"/>
      <c r="BK15323" s="138"/>
      <c r="BL15323" s="138"/>
      <c r="BM15323" s="138"/>
    </row>
    <row r="15324" spans="62:65" ht="13" thickBot="1">
      <c r="BJ15324" s="138"/>
      <c r="BK15324" s="138"/>
      <c r="BL15324" s="138"/>
      <c r="BM15324" s="138"/>
    </row>
    <row r="15325" spans="62:65" ht="13" thickBot="1">
      <c r="BJ15325" s="138"/>
      <c r="BK15325" s="138"/>
      <c r="BL15325" s="138"/>
      <c r="BM15325" s="138"/>
    </row>
    <row r="15326" spans="62:65" ht="13" thickBot="1">
      <c r="BJ15326" s="138"/>
      <c r="BK15326" s="138"/>
      <c r="BL15326" s="138"/>
      <c r="BM15326" s="138"/>
    </row>
    <row r="15327" spans="62:65" ht="13" thickBot="1">
      <c r="BJ15327" s="138"/>
      <c r="BK15327" s="138"/>
      <c r="BL15327" s="138"/>
      <c r="BM15327" s="138"/>
    </row>
    <row r="15328" spans="62:65" ht="13" thickBot="1">
      <c r="BJ15328" s="138"/>
      <c r="BK15328" s="138"/>
      <c r="BL15328" s="138"/>
      <c r="BM15328" s="138"/>
    </row>
    <row r="15329" spans="62:65" ht="13" thickBot="1">
      <c r="BJ15329" s="138"/>
      <c r="BK15329" s="138"/>
      <c r="BL15329" s="138"/>
      <c r="BM15329" s="138"/>
    </row>
    <row r="15330" spans="62:65" ht="13" thickBot="1">
      <c r="BJ15330" s="138"/>
      <c r="BK15330" s="138"/>
      <c r="BL15330" s="138"/>
      <c r="BM15330" s="138"/>
    </row>
    <row r="15331" spans="62:65" ht="13" thickBot="1">
      <c r="BJ15331" s="138"/>
      <c r="BK15331" s="138"/>
      <c r="BL15331" s="138"/>
      <c r="BM15331" s="138"/>
    </row>
    <row r="15332" spans="62:65" ht="13" thickBot="1">
      <c r="BJ15332" s="138"/>
      <c r="BK15332" s="138"/>
      <c r="BL15332" s="138"/>
      <c r="BM15332" s="138"/>
    </row>
    <row r="15333" spans="62:65" ht="13" thickBot="1">
      <c r="BJ15333" s="138"/>
      <c r="BK15333" s="138"/>
      <c r="BL15333" s="138"/>
      <c r="BM15333" s="138"/>
    </row>
    <row r="15334" spans="62:65" ht="13" thickBot="1">
      <c r="BJ15334" s="138"/>
      <c r="BK15334" s="138"/>
      <c r="BL15334" s="138"/>
      <c r="BM15334" s="138"/>
    </row>
    <row r="15335" spans="62:65" ht="13" thickBot="1">
      <c r="BJ15335" s="138"/>
      <c r="BK15335" s="138"/>
      <c r="BL15335" s="138"/>
      <c r="BM15335" s="138"/>
    </row>
    <row r="15336" spans="62:65" ht="13" thickBot="1">
      <c r="BJ15336" s="138"/>
      <c r="BK15336" s="138"/>
      <c r="BL15336" s="138"/>
      <c r="BM15336" s="138"/>
    </row>
    <row r="15337" spans="62:65" ht="13" thickBot="1">
      <c r="BJ15337" s="138"/>
      <c r="BK15337" s="138"/>
      <c r="BL15337" s="138"/>
      <c r="BM15337" s="138"/>
    </row>
    <row r="15338" spans="62:65" ht="13" thickBot="1">
      <c r="BJ15338" s="138"/>
      <c r="BK15338" s="138"/>
      <c r="BL15338" s="138"/>
      <c r="BM15338" s="138"/>
    </row>
    <row r="15339" spans="62:65" ht="13" thickBot="1">
      <c r="BJ15339" s="138"/>
      <c r="BK15339" s="138"/>
      <c r="BL15339" s="138"/>
      <c r="BM15339" s="138"/>
    </row>
    <row r="15340" spans="62:65" ht="13" thickBot="1">
      <c r="BJ15340" s="138"/>
      <c r="BK15340" s="138"/>
      <c r="BL15340" s="138"/>
      <c r="BM15340" s="138"/>
    </row>
    <row r="15341" spans="62:65" ht="13" thickBot="1">
      <c r="BJ15341" s="138"/>
      <c r="BK15341" s="138"/>
      <c r="BL15341" s="138"/>
      <c r="BM15341" s="138"/>
    </row>
    <row r="15342" spans="62:65" ht="13" thickBot="1">
      <c r="BJ15342" s="138"/>
      <c r="BK15342" s="138"/>
      <c r="BL15342" s="138"/>
      <c r="BM15342" s="138"/>
    </row>
    <row r="15343" spans="62:65" ht="13" thickBot="1">
      <c r="BJ15343" s="138"/>
      <c r="BK15343" s="138"/>
      <c r="BL15343" s="138"/>
      <c r="BM15343" s="138"/>
    </row>
    <row r="15344" spans="62:65" ht="13" thickBot="1">
      <c r="BJ15344" s="138"/>
      <c r="BK15344" s="138"/>
      <c r="BL15344" s="138"/>
      <c r="BM15344" s="138"/>
    </row>
    <row r="15345" spans="62:65" ht="13" thickBot="1">
      <c r="BJ15345" s="138"/>
      <c r="BK15345" s="138"/>
      <c r="BL15345" s="138"/>
      <c r="BM15345" s="138"/>
    </row>
    <row r="15346" spans="62:65" ht="13" thickBot="1">
      <c r="BJ15346" s="138"/>
      <c r="BK15346" s="138"/>
      <c r="BL15346" s="138"/>
      <c r="BM15346" s="138"/>
    </row>
    <row r="15347" spans="62:65" ht="13" thickBot="1">
      <c r="BJ15347" s="138"/>
      <c r="BK15347" s="138"/>
      <c r="BL15347" s="138"/>
      <c r="BM15347" s="138"/>
    </row>
    <row r="15348" spans="62:65" ht="13" thickBot="1">
      <c r="BJ15348" s="138"/>
      <c r="BK15348" s="138"/>
      <c r="BL15348" s="138"/>
      <c r="BM15348" s="138"/>
    </row>
    <row r="15349" spans="62:65" ht="13" thickBot="1">
      <c r="BJ15349" s="138"/>
      <c r="BK15349" s="138"/>
      <c r="BL15349" s="138"/>
      <c r="BM15349" s="138"/>
    </row>
    <row r="15350" spans="62:65" ht="13" thickBot="1">
      <c r="BJ15350" s="138"/>
      <c r="BK15350" s="138"/>
      <c r="BL15350" s="138"/>
      <c r="BM15350" s="138"/>
    </row>
    <row r="15351" spans="62:65" ht="13" thickBot="1">
      <c r="BJ15351" s="138"/>
      <c r="BK15351" s="138"/>
      <c r="BL15351" s="138"/>
      <c r="BM15351" s="138"/>
    </row>
    <row r="15352" spans="62:65" ht="13" thickBot="1">
      <c r="BJ15352" s="138"/>
      <c r="BK15352" s="138"/>
      <c r="BL15352" s="138"/>
      <c r="BM15352" s="138"/>
    </row>
    <row r="15353" spans="62:65" ht="13" thickBot="1">
      <c r="BJ15353" s="138"/>
      <c r="BK15353" s="138"/>
      <c r="BL15353" s="138"/>
      <c r="BM15353" s="138"/>
    </row>
    <row r="15354" spans="62:65" ht="13" thickBot="1">
      <c r="BJ15354" s="138"/>
      <c r="BK15354" s="138"/>
      <c r="BL15354" s="138"/>
      <c r="BM15354" s="138"/>
    </row>
    <row r="15355" spans="62:65" ht="13" thickBot="1">
      <c r="BJ15355" s="138"/>
      <c r="BK15355" s="138"/>
      <c r="BL15355" s="138"/>
      <c r="BM15355" s="138"/>
    </row>
    <row r="15356" spans="62:65" ht="13" thickBot="1">
      <c r="BJ15356" s="138"/>
      <c r="BK15356" s="138"/>
      <c r="BL15356" s="138"/>
      <c r="BM15356" s="138"/>
    </row>
    <row r="15357" spans="62:65" ht="13" thickBot="1">
      <c r="BJ15357" s="138"/>
      <c r="BK15357" s="138"/>
      <c r="BL15357" s="138"/>
      <c r="BM15357" s="138"/>
    </row>
    <row r="15358" spans="62:65" ht="13" thickBot="1">
      <c r="BJ15358" s="138"/>
      <c r="BK15358" s="138"/>
      <c r="BL15358" s="138"/>
      <c r="BM15358" s="138"/>
    </row>
    <row r="15359" spans="62:65" ht="13" thickBot="1">
      <c r="BJ15359" s="138"/>
      <c r="BK15359" s="138"/>
      <c r="BL15359" s="138"/>
      <c r="BM15359" s="138"/>
    </row>
    <row r="15360" spans="62:65" ht="13" thickBot="1">
      <c r="BJ15360" s="138"/>
      <c r="BK15360" s="138"/>
      <c r="BL15360" s="138"/>
      <c r="BM15360" s="138"/>
    </row>
    <row r="15361" spans="62:65" ht="13" thickBot="1">
      <c r="BJ15361" s="138"/>
      <c r="BK15361" s="138"/>
      <c r="BL15361" s="138"/>
      <c r="BM15361" s="138"/>
    </row>
    <row r="15362" spans="62:65" ht="13" thickBot="1">
      <c r="BJ15362" s="138"/>
      <c r="BK15362" s="138"/>
      <c r="BL15362" s="138"/>
      <c r="BM15362" s="138"/>
    </row>
    <row r="15363" spans="62:65" ht="13" thickBot="1">
      <c r="BJ15363" s="138"/>
      <c r="BK15363" s="138"/>
      <c r="BL15363" s="138"/>
      <c r="BM15363" s="138"/>
    </row>
    <row r="15364" spans="62:65" ht="13" thickBot="1">
      <c r="BJ15364" s="138"/>
      <c r="BK15364" s="138"/>
      <c r="BL15364" s="138"/>
      <c r="BM15364" s="138"/>
    </row>
    <row r="15365" spans="62:65" ht="13" thickBot="1">
      <c r="BJ15365" s="138"/>
      <c r="BK15365" s="138"/>
      <c r="BL15365" s="138"/>
      <c r="BM15365" s="138"/>
    </row>
    <row r="15366" spans="62:65" ht="13" thickBot="1">
      <c r="BJ15366" s="138"/>
      <c r="BK15366" s="138"/>
      <c r="BL15366" s="138"/>
      <c r="BM15366" s="138"/>
    </row>
    <row r="15367" spans="62:65" ht="13" thickBot="1">
      <c r="BJ15367" s="138"/>
      <c r="BK15367" s="138"/>
      <c r="BL15367" s="138"/>
      <c r="BM15367" s="138"/>
    </row>
    <row r="15368" spans="62:65" ht="13" thickBot="1">
      <c r="BJ15368" s="138"/>
      <c r="BK15368" s="138"/>
      <c r="BL15368" s="138"/>
      <c r="BM15368" s="138"/>
    </row>
    <row r="15369" spans="62:65" ht="13" thickBot="1">
      <c r="BJ15369" s="138"/>
      <c r="BK15369" s="138"/>
      <c r="BL15369" s="138"/>
      <c r="BM15369" s="138"/>
    </row>
    <row r="15370" spans="62:65" ht="13" thickBot="1">
      <c r="BJ15370" s="138"/>
      <c r="BK15370" s="138"/>
      <c r="BL15370" s="138"/>
      <c r="BM15370" s="138"/>
    </row>
    <row r="15371" spans="62:65" ht="13" thickBot="1">
      <c r="BJ15371" s="138"/>
      <c r="BK15371" s="138"/>
      <c r="BL15371" s="138"/>
      <c r="BM15371" s="138"/>
    </row>
    <row r="15372" spans="62:65" ht="13" thickBot="1">
      <c r="BJ15372" s="138"/>
      <c r="BK15372" s="138"/>
      <c r="BL15372" s="138"/>
      <c r="BM15372" s="138"/>
    </row>
    <row r="15373" spans="62:65" ht="13" thickBot="1">
      <c r="BJ15373" s="138"/>
      <c r="BK15373" s="138"/>
      <c r="BL15373" s="138"/>
      <c r="BM15373" s="138"/>
    </row>
    <row r="15374" spans="62:65" ht="13" thickBot="1">
      <c r="BJ15374" s="138"/>
      <c r="BK15374" s="138"/>
      <c r="BL15374" s="138"/>
      <c r="BM15374" s="138"/>
    </row>
    <row r="15375" spans="62:65" ht="13" thickBot="1">
      <c r="BJ15375" s="138"/>
      <c r="BK15375" s="138"/>
      <c r="BL15375" s="138"/>
      <c r="BM15375" s="138"/>
    </row>
    <row r="15376" spans="62:65" ht="13" thickBot="1">
      <c r="BJ15376" s="138"/>
      <c r="BK15376" s="138"/>
      <c r="BL15376" s="138"/>
      <c r="BM15376" s="138"/>
    </row>
    <row r="15377" spans="62:65" ht="13" thickBot="1">
      <c r="BJ15377" s="138"/>
      <c r="BK15377" s="138"/>
      <c r="BL15377" s="138"/>
      <c r="BM15377" s="138"/>
    </row>
    <row r="15378" spans="62:65" ht="13" thickBot="1">
      <c r="BJ15378" s="138"/>
      <c r="BK15378" s="138"/>
      <c r="BL15378" s="138"/>
      <c r="BM15378" s="138"/>
    </row>
    <row r="15379" spans="62:65" ht="13" thickBot="1">
      <c r="BJ15379" s="138"/>
      <c r="BK15379" s="138"/>
      <c r="BL15379" s="138"/>
      <c r="BM15379" s="138"/>
    </row>
    <row r="15380" spans="62:65" ht="13" thickBot="1">
      <c r="BJ15380" s="138"/>
      <c r="BK15380" s="138"/>
      <c r="BL15380" s="138"/>
      <c r="BM15380" s="138"/>
    </row>
    <row r="15381" spans="62:65" ht="13" thickBot="1">
      <c r="BJ15381" s="138"/>
      <c r="BK15381" s="138"/>
      <c r="BL15381" s="138"/>
      <c r="BM15381" s="138"/>
    </row>
    <row r="15382" spans="62:65" ht="13" thickBot="1">
      <c r="BJ15382" s="138"/>
      <c r="BK15382" s="138"/>
      <c r="BL15382" s="138"/>
      <c r="BM15382" s="138"/>
    </row>
    <row r="15383" spans="62:65" ht="13" thickBot="1">
      <c r="BJ15383" s="138"/>
      <c r="BK15383" s="138"/>
      <c r="BL15383" s="138"/>
      <c r="BM15383" s="138"/>
    </row>
    <row r="15384" spans="62:65" ht="13" thickBot="1">
      <c r="BJ15384" s="138"/>
      <c r="BK15384" s="138"/>
      <c r="BL15384" s="138"/>
      <c r="BM15384" s="138"/>
    </row>
    <row r="15385" spans="62:65" ht="13" thickBot="1">
      <c r="BJ15385" s="138"/>
      <c r="BK15385" s="138"/>
      <c r="BL15385" s="138"/>
      <c r="BM15385" s="138"/>
    </row>
    <row r="15386" spans="62:65" ht="13" thickBot="1">
      <c r="BJ15386" s="138"/>
      <c r="BK15386" s="138"/>
      <c r="BL15386" s="138"/>
      <c r="BM15386" s="138"/>
    </row>
    <row r="15387" spans="62:65" ht="13" thickBot="1">
      <c r="BJ15387" s="138"/>
      <c r="BK15387" s="138"/>
      <c r="BL15387" s="138"/>
      <c r="BM15387" s="138"/>
    </row>
    <row r="15388" spans="62:65" ht="13" thickBot="1">
      <c r="BJ15388" s="138"/>
      <c r="BK15388" s="138"/>
      <c r="BL15388" s="138"/>
      <c r="BM15388" s="138"/>
    </row>
    <row r="15389" spans="62:65" ht="13" thickBot="1">
      <c r="BJ15389" s="138"/>
      <c r="BK15389" s="138"/>
      <c r="BL15389" s="138"/>
      <c r="BM15389" s="138"/>
    </row>
    <row r="15390" spans="62:65" ht="13" thickBot="1">
      <c r="BJ15390" s="138"/>
      <c r="BK15390" s="138"/>
      <c r="BL15390" s="138"/>
      <c r="BM15390" s="138"/>
    </row>
    <row r="15391" spans="62:65" ht="13" thickBot="1">
      <c r="BJ15391" s="138"/>
      <c r="BK15391" s="138"/>
      <c r="BL15391" s="138"/>
      <c r="BM15391" s="138"/>
    </row>
    <row r="15392" spans="62:65" ht="13" thickBot="1">
      <c r="BJ15392" s="138"/>
      <c r="BK15392" s="138"/>
      <c r="BL15392" s="138"/>
      <c r="BM15392" s="138"/>
    </row>
    <row r="15393" spans="62:65" ht="13" thickBot="1">
      <c r="BJ15393" s="138"/>
      <c r="BK15393" s="138"/>
      <c r="BL15393" s="138"/>
      <c r="BM15393" s="138"/>
    </row>
    <row r="15394" spans="62:65" ht="13" thickBot="1">
      <c r="BJ15394" s="138"/>
      <c r="BK15394" s="138"/>
      <c r="BL15394" s="138"/>
      <c r="BM15394" s="138"/>
    </row>
    <row r="15395" spans="62:65" ht="13" thickBot="1">
      <c r="BJ15395" s="138"/>
      <c r="BK15395" s="138"/>
      <c r="BL15395" s="138"/>
      <c r="BM15395" s="138"/>
    </row>
    <row r="15396" spans="62:65" ht="13" thickBot="1">
      <c r="BJ15396" s="138"/>
      <c r="BK15396" s="138"/>
      <c r="BL15396" s="138"/>
      <c r="BM15396" s="138"/>
    </row>
    <row r="15397" spans="62:65" ht="13" thickBot="1">
      <c r="BJ15397" s="138"/>
      <c r="BK15397" s="138"/>
      <c r="BL15397" s="138"/>
      <c r="BM15397" s="138"/>
    </row>
    <row r="15398" spans="62:65" ht="13" thickBot="1">
      <c r="BJ15398" s="138"/>
      <c r="BK15398" s="138"/>
      <c r="BL15398" s="138"/>
      <c r="BM15398" s="138"/>
    </row>
    <row r="15399" spans="62:65" ht="13" thickBot="1">
      <c r="BJ15399" s="138"/>
      <c r="BK15399" s="138"/>
      <c r="BL15399" s="138"/>
      <c r="BM15399" s="138"/>
    </row>
    <row r="15400" spans="62:65" ht="13" thickBot="1">
      <c r="BJ15400" s="138"/>
      <c r="BK15400" s="138"/>
      <c r="BL15400" s="138"/>
      <c r="BM15400" s="138"/>
    </row>
    <row r="15401" spans="62:65" ht="13" thickBot="1">
      <c r="BJ15401" s="138"/>
      <c r="BK15401" s="138"/>
      <c r="BL15401" s="138"/>
      <c r="BM15401" s="138"/>
    </row>
    <row r="15402" spans="62:65" ht="13" thickBot="1">
      <c r="BJ15402" s="138"/>
      <c r="BK15402" s="138"/>
      <c r="BL15402" s="138"/>
      <c r="BM15402" s="138"/>
    </row>
    <row r="15403" spans="62:65" ht="13" thickBot="1">
      <c r="BJ15403" s="138"/>
      <c r="BK15403" s="138"/>
      <c r="BL15403" s="138"/>
      <c r="BM15403" s="138"/>
    </row>
    <row r="15404" spans="62:65" ht="13" thickBot="1">
      <c r="BJ15404" s="138"/>
      <c r="BK15404" s="138"/>
      <c r="BL15404" s="138"/>
      <c r="BM15404" s="138"/>
    </row>
    <row r="15405" spans="62:65" ht="13" thickBot="1">
      <c r="BJ15405" s="138"/>
      <c r="BK15405" s="138"/>
      <c r="BL15405" s="138"/>
      <c r="BM15405" s="138"/>
    </row>
    <row r="15406" spans="62:65" ht="13" thickBot="1">
      <c r="BJ15406" s="138"/>
      <c r="BK15406" s="138"/>
      <c r="BL15406" s="138"/>
      <c r="BM15406" s="138"/>
    </row>
    <row r="15407" spans="62:65" ht="13" thickBot="1">
      <c r="BJ15407" s="138"/>
      <c r="BK15407" s="138"/>
      <c r="BL15407" s="138"/>
      <c r="BM15407" s="138"/>
    </row>
    <row r="15408" spans="62:65" ht="13" thickBot="1">
      <c r="BJ15408" s="138"/>
      <c r="BK15408" s="138"/>
      <c r="BL15408" s="138"/>
      <c r="BM15408" s="138"/>
    </row>
    <row r="15409" spans="62:65" ht="13" thickBot="1">
      <c r="BJ15409" s="138"/>
      <c r="BK15409" s="138"/>
      <c r="BL15409" s="138"/>
      <c r="BM15409" s="138"/>
    </row>
    <row r="15410" spans="62:65" ht="13" thickBot="1">
      <c r="BJ15410" s="138"/>
      <c r="BK15410" s="138"/>
      <c r="BL15410" s="138"/>
      <c r="BM15410" s="138"/>
    </row>
    <row r="15411" spans="62:65" ht="13" thickBot="1">
      <c r="BJ15411" s="138"/>
      <c r="BK15411" s="138"/>
      <c r="BL15411" s="138"/>
      <c r="BM15411" s="138"/>
    </row>
    <row r="15412" spans="62:65" ht="13" thickBot="1">
      <c r="BJ15412" s="138"/>
      <c r="BK15412" s="138"/>
      <c r="BL15412" s="138"/>
      <c r="BM15412" s="138"/>
    </row>
    <row r="15413" spans="62:65" ht="13" thickBot="1">
      <c r="BJ15413" s="138"/>
      <c r="BK15413" s="138"/>
      <c r="BL15413" s="138"/>
      <c r="BM15413" s="138"/>
    </row>
    <row r="15414" spans="62:65" ht="13" thickBot="1">
      <c r="BJ15414" s="138"/>
      <c r="BK15414" s="138"/>
      <c r="BL15414" s="138"/>
      <c r="BM15414" s="138"/>
    </row>
    <row r="15415" spans="62:65" ht="13" thickBot="1">
      <c r="BJ15415" s="138"/>
      <c r="BK15415" s="138"/>
      <c r="BL15415" s="138"/>
      <c r="BM15415" s="138"/>
    </row>
    <row r="15416" spans="62:65" ht="13" thickBot="1">
      <c r="BJ15416" s="138"/>
      <c r="BK15416" s="138"/>
      <c r="BL15416" s="138"/>
      <c r="BM15416" s="138"/>
    </row>
    <row r="15417" spans="62:65" ht="13" thickBot="1">
      <c r="BJ15417" s="138"/>
      <c r="BK15417" s="138"/>
      <c r="BL15417" s="138"/>
      <c r="BM15417" s="138"/>
    </row>
    <row r="15418" spans="62:65" ht="13" thickBot="1">
      <c r="BJ15418" s="138"/>
      <c r="BK15418" s="138"/>
      <c r="BL15418" s="138"/>
      <c r="BM15418" s="138"/>
    </row>
    <row r="15419" spans="62:65" ht="13" thickBot="1">
      <c r="BJ15419" s="138"/>
      <c r="BK15419" s="138"/>
      <c r="BL15419" s="138"/>
      <c r="BM15419" s="138"/>
    </row>
    <row r="15420" spans="62:65" ht="13" thickBot="1">
      <c r="BJ15420" s="138"/>
      <c r="BK15420" s="138"/>
      <c r="BL15420" s="138"/>
      <c r="BM15420" s="138"/>
    </row>
    <row r="15421" spans="62:65" ht="13" thickBot="1">
      <c r="BJ15421" s="138"/>
      <c r="BK15421" s="138"/>
      <c r="BL15421" s="138"/>
      <c r="BM15421" s="138"/>
    </row>
    <row r="15422" spans="62:65" ht="13" thickBot="1">
      <c r="BJ15422" s="138"/>
      <c r="BK15422" s="138"/>
      <c r="BL15422" s="138"/>
      <c r="BM15422" s="138"/>
    </row>
    <row r="15423" spans="62:65" ht="13" thickBot="1">
      <c r="BJ15423" s="138"/>
      <c r="BK15423" s="138"/>
      <c r="BL15423" s="138"/>
      <c r="BM15423" s="138"/>
    </row>
    <row r="15424" spans="62:65" ht="13" thickBot="1">
      <c r="BJ15424" s="138"/>
      <c r="BK15424" s="138"/>
      <c r="BL15424" s="138"/>
      <c r="BM15424" s="138"/>
    </row>
    <row r="15425" spans="62:65" ht="13" thickBot="1">
      <c r="BJ15425" s="138"/>
      <c r="BK15425" s="138"/>
      <c r="BL15425" s="138"/>
      <c r="BM15425" s="138"/>
    </row>
    <row r="15426" spans="62:65" ht="13" thickBot="1">
      <c r="BJ15426" s="138"/>
      <c r="BK15426" s="138"/>
      <c r="BL15426" s="138"/>
      <c r="BM15426" s="138"/>
    </row>
    <row r="15427" spans="62:65" ht="13" thickBot="1">
      <c r="BJ15427" s="138"/>
      <c r="BK15427" s="138"/>
      <c r="BL15427" s="138"/>
      <c r="BM15427" s="138"/>
    </row>
    <row r="15428" spans="62:65" ht="13" thickBot="1">
      <c r="BJ15428" s="138"/>
      <c r="BK15428" s="138"/>
      <c r="BL15428" s="138"/>
      <c r="BM15428" s="138"/>
    </row>
    <row r="15429" spans="62:65" ht="13" thickBot="1">
      <c r="BJ15429" s="138"/>
      <c r="BK15429" s="138"/>
      <c r="BL15429" s="138"/>
      <c r="BM15429" s="138"/>
    </row>
    <row r="15430" spans="62:65" ht="13" thickBot="1">
      <c r="BJ15430" s="138"/>
      <c r="BK15430" s="138"/>
      <c r="BL15430" s="138"/>
      <c r="BM15430" s="138"/>
    </row>
    <row r="15431" spans="62:65" ht="13" thickBot="1">
      <c r="BJ15431" s="138"/>
      <c r="BK15431" s="138"/>
      <c r="BL15431" s="138"/>
      <c r="BM15431" s="138"/>
    </row>
    <row r="15432" spans="62:65" ht="13" thickBot="1">
      <c r="BJ15432" s="138"/>
      <c r="BK15432" s="138"/>
      <c r="BL15432" s="138"/>
      <c r="BM15432" s="138"/>
    </row>
    <row r="15433" spans="62:65" ht="13" thickBot="1">
      <c r="BJ15433" s="138"/>
      <c r="BK15433" s="138"/>
      <c r="BL15433" s="138"/>
      <c r="BM15433" s="138"/>
    </row>
    <row r="15434" spans="62:65" ht="13" thickBot="1">
      <c r="BJ15434" s="138"/>
      <c r="BK15434" s="138"/>
      <c r="BL15434" s="138"/>
      <c r="BM15434" s="138"/>
    </row>
    <row r="15435" spans="62:65" ht="13" thickBot="1">
      <c r="BJ15435" s="138"/>
      <c r="BK15435" s="138"/>
      <c r="BL15435" s="138"/>
      <c r="BM15435" s="138"/>
    </row>
    <row r="15436" spans="62:65" ht="13" thickBot="1">
      <c r="BJ15436" s="138"/>
      <c r="BK15436" s="138"/>
      <c r="BL15436" s="138"/>
      <c r="BM15436" s="138"/>
    </row>
    <row r="15437" spans="62:65" ht="13" thickBot="1">
      <c r="BJ15437" s="138"/>
      <c r="BK15437" s="138"/>
      <c r="BL15437" s="138"/>
      <c r="BM15437" s="138"/>
    </row>
    <row r="15438" spans="62:65" ht="13" thickBot="1">
      <c r="BJ15438" s="138"/>
      <c r="BK15438" s="138"/>
      <c r="BL15438" s="138"/>
      <c r="BM15438" s="138"/>
    </row>
    <row r="15439" spans="62:65" ht="13" thickBot="1">
      <c r="BJ15439" s="138"/>
      <c r="BK15439" s="138"/>
      <c r="BL15439" s="138"/>
      <c r="BM15439" s="138"/>
    </row>
    <row r="15440" spans="62:65" ht="13" thickBot="1">
      <c r="BJ15440" s="138"/>
      <c r="BK15440" s="138"/>
      <c r="BL15440" s="138"/>
      <c r="BM15440" s="138"/>
    </row>
    <row r="15441" spans="62:65" ht="13" thickBot="1">
      <c r="BJ15441" s="138"/>
      <c r="BK15441" s="138"/>
      <c r="BL15441" s="138"/>
      <c r="BM15441" s="138"/>
    </row>
    <row r="15442" spans="62:65" ht="13" thickBot="1">
      <c r="BJ15442" s="138"/>
      <c r="BK15442" s="138"/>
      <c r="BL15442" s="138"/>
      <c r="BM15442" s="138"/>
    </row>
    <row r="15443" spans="62:65" ht="13" thickBot="1">
      <c r="BJ15443" s="138"/>
      <c r="BK15443" s="138"/>
      <c r="BL15443" s="138"/>
      <c r="BM15443" s="138"/>
    </row>
    <row r="15444" spans="62:65" ht="13" thickBot="1">
      <c r="BJ15444" s="138"/>
      <c r="BK15444" s="138"/>
      <c r="BL15444" s="138"/>
      <c r="BM15444" s="138"/>
    </row>
    <row r="15445" spans="62:65" ht="13" thickBot="1">
      <c r="BJ15445" s="138"/>
      <c r="BK15445" s="138"/>
      <c r="BL15445" s="138"/>
      <c r="BM15445" s="138"/>
    </row>
    <row r="15446" spans="62:65" ht="13" thickBot="1">
      <c r="BJ15446" s="138"/>
      <c r="BK15446" s="138"/>
      <c r="BL15446" s="138"/>
      <c r="BM15446" s="138"/>
    </row>
    <row r="15447" spans="62:65" ht="13" thickBot="1">
      <c r="BJ15447" s="138"/>
      <c r="BK15447" s="138"/>
      <c r="BL15447" s="138"/>
      <c r="BM15447" s="138"/>
    </row>
    <row r="15448" spans="62:65" ht="13" thickBot="1">
      <c r="BJ15448" s="138"/>
      <c r="BK15448" s="138"/>
      <c r="BL15448" s="138"/>
      <c r="BM15448" s="138"/>
    </row>
    <row r="15449" spans="62:65" ht="13" thickBot="1">
      <c r="BJ15449" s="138"/>
      <c r="BK15449" s="138"/>
      <c r="BL15449" s="138"/>
      <c r="BM15449" s="138"/>
    </row>
    <row r="15450" spans="62:65" ht="13" thickBot="1">
      <c r="BJ15450" s="138"/>
      <c r="BK15450" s="138"/>
      <c r="BL15450" s="138"/>
      <c r="BM15450" s="138"/>
    </row>
    <row r="15451" spans="62:65" ht="13" thickBot="1">
      <c r="BJ15451" s="138"/>
      <c r="BK15451" s="138"/>
      <c r="BL15451" s="138"/>
      <c r="BM15451" s="138"/>
    </row>
    <row r="15452" spans="62:65" ht="13" thickBot="1">
      <c r="BJ15452" s="138"/>
      <c r="BK15452" s="138"/>
      <c r="BL15452" s="138"/>
      <c r="BM15452" s="138"/>
    </row>
    <row r="15453" spans="62:65" ht="13" thickBot="1">
      <c r="BJ15453" s="138"/>
      <c r="BK15453" s="138"/>
      <c r="BL15453" s="138"/>
      <c r="BM15453" s="138"/>
    </row>
    <row r="15454" spans="62:65" ht="13" thickBot="1">
      <c r="BJ15454" s="138"/>
      <c r="BK15454" s="138"/>
      <c r="BL15454" s="138"/>
      <c r="BM15454" s="138"/>
    </row>
    <row r="15455" spans="62:65" ht="13" thickBot="1">
      <c r="BJ15455" s="138"/>
      <c r="BK15455" s="138"/>
      <c r="BL15455" s="138"/>
      <c r="BM15455" s="138"/>
    </row>
    <row r="15456" spans="62:65" ht="13" thickBot="1">
      <c r="BJ15456" s="138"/>
      <c r="BK15456" s="138"/>
      <c r="BL15456" s="138"/>
      <c r="BM15456" s="138"/>
    </row>
    <row r="15457" spans="62:65" ht="13" thickBot="1">
      <c r="BJ15457" s="138"/>
      <c r="BK15457" s="138"/>
      <c r="BL15457" s="138"/>
      <c r="BM15457" s="138"/>
    </row>
    <row r="15458" spans="62:65" ht="13" thickBot="1">
      <c r="BJ15458" s="138"/>
      <c r="BK15458" s="138"/>
      <c r="BL15458" s="138"/>
      <c r="BM15458" s="138"/>
    </row>
    <row r="15459" spans="62:65" ht="13" thickBot="1">
      <c r="BJ15459" s="138"/>
      <c r="BK15459" s="138"/>
      <c r="BL15459" s="138"/>
      <c r="BM15459" s="138"/>
    </row>
    <row r="15460" spans="62:65" ht="13" thickBot="1">
      <c r="BJ15460" s="138"/>
      <c r="BK15460" s="138"/>
      <c r="BL15460" s="138"/>
      <c r="BM15460" s="138"/>
    </row>
    <row r="15461" spans="62:65" ht="13" thickBot="1">
      <c r="BJ15461" s="138"/>
      <c r="BK15461" s="138"/>
      <c r="BL15461" s="138"/>
      <c r="BM15461" s="138"/>
    </row>
    <row r="15462" spans="62:65" ht="13" thickBot="1">
      <c r="BJ15462" s="138"/>
      <c r="BK15462" s="138"/>
      <c r="BL15462" s="138"/>
      <c r="BM15462" s="138"/>
    </row>
    <row r="15463" spans="62:65" ht="13" thickBot="1">
      <c r="BJ15463" s="138"/>
      <c r="BK15463" s="138"/>
      <c r="BL15463" s="138"/>
      <c r="BM15463" s="138"/>
    </row>
    <row r="15464" spans="62:65" ht="13" thickBot="1">
      <c r="BJ15464" s="138"/>
      <c r="BK15464" s="138"/>
      <c r="BL15464" s="138"/>
      <c r="BM15464" s="138"/>
    </row>
    <row r="15465" spans="62:65" ht="13" thickBot="1">
      <c r="BJ15465" s="138"/>
      <c r="BK15465" s="138"/>
      <c r="BL15465" s="138"/>
      <c r="BM15465" s="138"/>
    </row>
    <row r="15466" spans="62:65" ht="13" thickBot="1">
      <c r="BJ15466" s="138"/>
      <c r="BK15466" s="138"/>
      <c r="BL15466" s="138"/>
      <c r="BM15466" s="138"/>
    </row>
    <row r="15467" spans="62:65" ht="13" thickBot="1">
      <c r="BJ15467" s="138"/>
      <c r="BK15467" s="138"/>
      <c r="BL15467" s="138"/>
      <c r="BM15467" s="138"/>
    </row>
    <row r="15468" spans="62:65" ht="13" thickBot="1">
      <c r="BJ15468" s="138"/>
      <c r="BK15468" s="138"/>
      <c r="BL15468" s="138"/>
      <c r="BM15468" s="138"/>
    </row>
    <row r="15469" spans="62:65" ht="13" thickBot="1">
      <c r="BJ15469" s="138"/>
      <c r="BK15469" s="138"/>
      <c r="BL15469" s="138"/>
      <c r="BM15469" s="138"/>
    </row>
    <row r="15470" spans="62:65" ht="13" thickBot="1">
      <c r="BJ15470" s="138"/>
      <c r="BK15470" s="138"/>
      <c r="BL15470" s="138"/>
      <c r="BM15470" s="138"/>
    </row>
    <row r="15471" spans="62:65" ht="13" thickBot="1">
      <c r="BJ15471" s="138"/>
      <c r="BK15471" s="138"/>
      <c r="BL15471" s="138"/>
      <c r="BM15471" s="138"/>
    </row>
    <row r="15472" spans="62:65" ht="13" thickBot="1">
      <c r="BJ15472" s="138"/>
      <c r="BK15472" s="138"/>
      <c r="BL15472" s="138"/>
      <c r="BM15472" s="138"/>
    </row>
    <row r="15473" spans="62:65" ht="13" thickBot="1">
      <c r="BJ15473" s="138"/>
      <c r="BK15473" s="138"/>
      <c r="BL15473" s="138"/>
      <c r="BM15473" s="138"/>
    </row>
    <row r="15474" spans="62:65" ht="13" thickBot="1">
      <c r="BJ15474" s="138"/>
      <c r="BK15474" s="138"/>
      <c r="BL15474" s="138"/>
      <c r="BM15474" s="138"/>
    </row>
    <row r="15475" spans="62:65" ht="13" thickBot="1">
      <c r="BJ15475" s="138"/>
      <c r="BK15475" s="138"/>
      <c r="BL15475" s="138"/>
      <c r="BM15475" s="138"/>
    </row>
    <row r="15476" spans="62:65" ht="13" thickBot="1">
      <c r="BJ15476" s="138"/>
      <c r="BK15476" s="138"/>
      <c r="BL15476" s="138"/>
      <c r="BM15476" s="138"/>
    </row>
    <row r="15477" spans="62:65" ht="13" thickBot="1">
      <c r="BJ15477" s="138"/>
      <c r="BK15477" s="138"/>
      <c r="BL15477" s="138"/>
      <c r="BM15477" s="138"/>
    </row>
    <row r="15478" spans="62:65" ht="13" thickBot="1">
      <c r="BJ15478" s="138"/>
      <c r="BK15478" s="138"/>
      <c r="BL15478" s="138"/>
      <c r="BM15478" s="138"/>
    </row>
    <row r="15479" spans="62:65" ht="13" thickBot="1">
      <c r="BJ15479" s="138"/>
      <c r="BK15479" s="138"/>
      <c r="BL15479" s="138"/>
      <c r="BM15479" s="138"/>
    </row>
    <row r="15480" spans="62:65" ht="13" thickBot="1">
      <c r="BJ15480" s="138"/>
      <c r="BK15480" s="138"/>
      <c r="BL15480" s="138"/>
      <c r="BM15480" s="138"/>
    </row>
    <row r="15481" spans="62:65" ht="13" thickBot="1">
      <c r="BJ15481" s="138"/>
      <c r="BK15481" s="138"/>
      <c r="BL15481" s="138"/>
      <c r="BM15481" s="138"/>
    </row>
    <row r="15482" spans="62:65" ht="13" thickBot="1">
      <c r="BJ15482" s="138"/>
      <c r="BK15482" s="138"/>
      <c r="BL15482" s="138"/>
      <c r="BM15482" s="138"/>
    </row>
    <row r="15483" spans="62:65" ht="13" thickBot="1">
      <c r="BJ15483" s="138"/>
      <c r="BK15483" s="138"/>
      <c r="BL15483" s="138"/>
      <c r="BM15483" s="138"/>
    </row>
    <row r="15484" spans="62:65" ht="13" thickBot="1">
      <c r="BJ15484" s="138"/>
      <c r="BK15484" s="138"/>
      <c r="BL15484" s="138"/>
      <c r="BM15484" s="138"/>
    </row>
    <row r="15485" spans="62:65" ht="13" thickBot="1">
      <c r="BJ15485" s="138"/>
      <c r="BK15485" s="138"/>
      <c r="BL15485" s="138"/>
      <c r="BM15485" s="138"/>
    </row>
    <row r="15486" spans="62:65" ht="13" thickBot="1">
      <c r="BJ15486" s="138"/>
      <c r="BK15486" s="138"/>
      <c r="BL15486" s="138"/>
      <c r="BM15486" s="138"/>
    </row>
    <row r="15487" spans="62:65" ht="13" thickBot="1">
      <c r="BJ15487" s="138"/>
      <c r="BK15487" s="138"/>
      <c r="BL15487" s="138"/>
      <c r="BM15487" s="138"/>
    </row>
    <row r="15488" spans="62:65" ht="13" thickBot="1">
      <c r="BJ15488" s="138"/>
      <c r="BK15488" s="138"/>
      <c r="BL15488" s="138"/>
      <c r="BM15488" s="138"/>
    </row>
    <row r="15489" spans="62:65" ht="13" thickBot="1">
      <c r="BJ15489" s="138"/>
      <c r="BK15489" s="138"/>
      <c r="BL15489" s="138"/>
      <c r="BM15489" s="138"/>
    </row>
    <row r="15490" spans="62:65" ht="13" thickBot="1">
      <c r="BJ15490" s="138"/>
      <c r="BK15490" s="138"/>
      <c r="BL15490" s="138"/>
      <c r="BM15490" s="138"/>
    </row>
    <row r="15491" spans="62:65" ht="13" thickBot="1">
      <c r="BJ15491" s="138"/>
      <c r="BK15491" s="138"/>
      <c r="BL15491" s="138"/>
      <c r="BM15491" s="138"/>
    </row>
    <row r="15492" spans="62:65" ht="13" thickBot="1">
      <c r="BJ15492" s="138"/>
      <c r="BK15492" s="138"/>
      <c r="BL15492" s="138"/>
      <c r="BM15492" s="138"/>
    </row>
    <row r="15493" spans="62:65" ht="13" thickBot="1">
      <c r="BJ15493" s="138"/>
      <c r="BK15493" s="138"/>
      <c r="BL15493" s="138"/>
      <c r="BM15493" s="138"/>
    </row>
    <row r="15494" spans="62:65" ht="13" thickBot="1">
      <c r="BJ15494" s="138"/>
      <c r="BK15494" s="138"/>
      <c r="BL15494" s="138"/>
      <c r="BM15494" s="138"/>
    </row>
    <row r="15495" spans="62:65" ht="13" thickBot="1">
      <c r="BJ15495" s="138"/>
      <c r="BK15495" s="138"/>
      <c r="BL15495" s="138"/>
      <c r="BM15495" s="138"/>
    </row>
    <row r="15496" spans="62:65" ht="13" thickBot="1">
      <c r="BJ15496" s="138"/>
      <c r="BK15496" s="138"/>
      <c r="BL15496" s="138"/>
      <c r="BM15496" s="138"/>
    </row>
    <row r="15497" spans="62:65" ht="13" thickBot="1">
      <c r="BJ15497" s="138"/>
      <c r="BK15497" s="138"/>
      <c r="BL15497" s="138"/>
      <c r="BM15497" s="138"/>
    </row>
    <row r="15498" spans="62:65" ht="13" thickBot="1">
      <c r="BJ15498" s="138"/>
      <c r="BK15498" s="138"/>
      <c r="BL15498" s="138"/>
      <c r="BM15498" s="138"/>
    </row>
    <row r="15499" spans="62:65" ht="13" thickBot="1">
      <c r="BJ15499" s="138"/>
      <c r="BK15499" s="138"/>
      <c r="BL15499" s="138"/>
      <c r="BM15499" s="138"/>
    </row>
    <row r="15500" spans="62:65" ht="13" thickBot="1">
      <c r="BJ15500" s="138"/>
      <c r="BK15500" s="138"/>
      <c r="BL15500" s="138"/>
      <c r="BM15500" s="138"/>
    </row>
    <row r="15501" spans="62:65" ht="13" thickBot="1">
      <c r="BJ15501" s="138"/>
      <c r="BK15501" s="138"/>
      <c r="BL15501" s="138"/>
      <c r="BM15501" s="138"/>
    </row>
    <row r="15502" spans="62:65" ht="13" thickBot="1">
      <c r="BJ15502" s="138"/>
      <c r="BK15502" s="138"/>
      <c r="BL15502" s="138"/>
      <c r="BM15502" s="138"/>
    </row>
    <row r="15503" spans="62:65" ht="13" thickBot="1">
      <c r="BJ15503" s="138"/>
      <c r="BK15503" s="138"/>
      <c r="BL15503" s="138"/>
      <c r="BM15503" s="138"/>
    </row>
    <row r="15504" spans="62:65" ht="13" thickBot="1">
      <c r="BJ15504" s="138"/>
      <c r="BK15504" s="138"/>
      <c r="BL15504" s="138"/>
      <c r="BM15504" s="138"/>
    </row>
    <row r="15505" spans="62:65" ht="13" thickBot="1">
      <c r="BJ15505" s="138"/>
      <c r="BK15505" s="138"/>
      <c r="BL15505" s="138"/>
      <c r="BM15505" s="138"/>
    </row>
    <row r="15506" spans="62:65" ht="13" thickBot="1">
      <c r="BJ15506" s="138"/>
      <c r="BK15506" s="138"/>
      <c r="BL15506" s="138"/>
      <c r="BM15506" s="138"/>
    </row>
    <row r="15507" spans="62:65" ht="13" thickBot="1">
      <c r="BJ15507" s="138"/>
      <c r="BK15507" s="138"/>
      <c r="BL15507" s="138"/>
      <c r="BM15507" s="138"/>
    </row>
    <row r="15508" spans="62:65" ht="13" thickBot="1">
      <c r="BJ15508" s="138"/>
      <c r="BK15508" s="138"/>
      <c r="BL15508" s="138"/>
      <c r="BM15508" s="138"/>
    </row>
    <row r="15509" spans="62:65" ht="13" thickBot="1">
      <c r="BJ15509" s="138"/>
      <c r="BK15509" s="138"/>
      <c r="BL15509" s="138"/>
      <c r="BM15509" s="138"/>
    </row>
    <row r="15510" spans="62:65" ht="13" thickBot="1">
      <c r="BJ15510" s="138"/>
      <c r="BK15510" s="138"/>
      <c r="BL15510" s="138"/>
      <c r="BM15510" s="138"/>
    </row>
    <row r="15511" spans="62:65" ht="13" thickBot="1">
      <c r="BJ15511" s="138"/>
      <c r="BK15511" s="138"/>
      <c r="BL15511" s="138"/>
      <c r="BM15511" s="138"/>
    </row>
    <row r="15512" spans="62:65" ht="13" thickBot="1">
      <c r="BJ15512" s="138"/>
      <c r="BK15512" s="138"/>
      <c r="BL15512" s="138"/>
      <c r="BM15512" s="138"/>
    </row>
    <row r="15513" spans="62:65" ht="13" thickBot="1">
      <c r="BJ15513" s="138"/>
      <c r="BK15513" s="138"/>
      <c r="BL15513" s="138"/>
      <c r="BM15513" s="138"/>
    </row>
    <row r="15514" spans="62:65" ht="13" thickBot="1">
      <c r="BJ15514" s="138"/>
      <c r="BK15514" s="138"/>
      <c r="BL15514" s="138"/>
      <c r="BM15514" s="138"/>
    </row>
    <row r="15515" spans="62:65" ht="13" thickBot="1">
      <c r="BJ15515" s="138"/>
      <c r="BK15515" s="138"/>
      <c r="BL15515" s="138"/>
      <c r="BM15515" s="138"/>
    </row>
    <row r="15516" spans="62:65" ht="13" thickBot="1">
      <c r="BJ15516" s="138"/>
      <c r="BK15516" s="138"/>
      <c r="BL15516" s="138"/>
      <c r="BM15516" s="138"/>
    </row>
    <row r="15517" spans="62:65" ht="13" thickBot="1">
      <c r="BJ15517" s="138"/>
      <c r="BK15517" s="138"/>
      <c r="BL15517" s="138"/>
      <c r="BM15517" s="138"/>
    </row>
    <row r="15518" spans="62:65" ht="13" thickBot="1">
      <c r="BJ15518" s="138"/>
      <c r="BK15518" s="138"/>
      <c r="BL15518" s="138"/>
      <c r="BM15518" s="138"/>
    </row>
    <row r="15519" spans="62:65" ht="13" thickBot="1">
      <c r="BJ15519" s="138"/>
      <c r="BK15519" s="138"/>
      <c r="BL15519" s="138"/>
      <c r="BM15519" s="138"/>
    </row>
    <row r="15520" spans="62:65" ht="13" thickBot="1">
      <c r="BJ15520" s="138"/>
      <c r="BK15520" s="138"/>
      <c r="BL15520" s="138"/>
      <c r="BM15520" s="138"/>
    </row>
    <row r="15521" spans="62:65" ht="13" thickBot="1">
      <c r="BJ15521" s="138"/>
      <c r="BK15521" s="138"/>
      <c r="BL15521" s="138"/>
      <c r="BM15521" s="138"/>
    </row>
    <row r="15522" spans="62:65" ht="13" thickBot="1">
      <c r="BJ15522" s="138"/>
      <c r="BK15522" s="138"/>
      <c r="BL15522" s="138"/>
      <c r="BM15522" s="138"/>
    </row>
    <row r="15523" spans="62:65" ht="13" thickBot="1">
      <c r="BJ15523" s="138"/>
      <c r="BK15523" s="138"/>
      <c r="BL15523" s="138"/>
      <c r="BM15523" s="138"/>
    </row>
    <row r="15524" spans="62:65" ht="13" thickBot="1">
      <c r="BJ15524" s="138"/>
      <c r="BK15524" s="138"/>
      <c r="BL15524" s="138"/>
      <c r="BM15524" s="138"/>
    </row>
    <row r="15525" spans="62:65" ht="13" thickBot="1">
      <c r="BJ15525" s="138"/>
      <c r="BK15525" s="138"/>
      <c r="BL15525" s="138"/>
      <c r="BM15525" s="138"/>
    </row>
    <row r="15526" spans="62:65" ht="13" thickBot="1">
      <c r="BJ15526" s="138"/>
      <c r="BK15526" s="138"/>
      <c r="BL15526" s="138"/>
      <c r="BM15526" s="138"/>
    </row>
    <row r="15527" spans="62:65" ht="13" thickBot="1">
      <c r="BJ15527" s="138"/>
      <c r="BK15527" s="138"/>
      <c r="BL15527" s="138"/>
      <c r="BM15527" s="138"/>
    </row>
    <row r="15528" spans="62:65" ht="13" thickBot="1">
      <c r="BJ15528" s="138"/>
      <c r="BK15528" s="138"/>
      <c r="BL15528" s="138"/>
      <c r="BM15528" s="138"/>
    </row>
    <row r="15529" spans="62:65" ht="13" thickBot="1">
      <c r="BJ15529" s="138"/>
      <c r="BK15529" s="138"/>
      <c r="BL15529" s="138"/>
      <c r="BM15529" s="138"/>
    </row>
    <row r="15530" spans="62:65" ht="13" thickBot="1">
      <c r="BJ15530" s="138"/>
      <c r="BK15530" s="138"/>
      <c r="BL15530" s="138"/>
      <c r="BM15530" s="138"/>
    </row>
    <row r="15531" spans="62:65" ht="13" thickBot="1">
      <c r="BJ15531" s="138"/>
      <c r="BK15531" s="138"/>
      <c r="BL15531" s="138"/>
      <c r="BM15531" s="138"/>
    </row>
    <row r="15532" spans="62:65" ht="13" thickBot="1">
      <c r="BJ15532" s="138"/>
      <c r="BK15532" s="138"/>
      <c r="BL15532" s="138"/>
      <c r="BM15532" s="138"/>
    </row>
    <row r="15533" spans="62:65" ht="13" thickBot="1">
      <c r="BJ15533" s="138"/>
      <c r="BK15533" s="138"/>
      <c r="BL15533" s="138"/>
      <c r="BM15533" s="138"/>
    </row>
    <row r="15534" spans="62:65" ht="13" thickBot="1">
      <c r="BJ15534" s="138"/>
      <c r="BK15534" s="138"/>
      <c r="BL15534" s="138"/>
      <c r="BM15534" s="138"/>
    </row>
    <row r="15535" spans="62:65" ht="13" thickBot="1">
      <c r="BJ15535" s="138"/>
      <c r="BK15535" s="138"/>
      <c r="BL15535" s="138"/>
      <c r="BM15535" s="138"/>
    </row>
    <row r="15536" spans="62:65" ht="13" thickBot="1">
      <c r="BJ15536" s="138"/>
      <c r="BK15536" s="138"/>
      <c r="BL15536" s="138"/>
      <c r="BM15536" s="138"/>
    </row>
    <row r="15537" spans="62:65" ht="13" thickBot="1">
      <c r="BJ15537" s="138"/>
      <c r="BK15537" s="138"/>
      <c r="BL15537" s="138"/>
      <c r="BM15537" s="138"/>
    </row>
    <row r="15538" spans="62:65" ht="13" thickBot="1">
      <c r="BJ15538" s="138"/>
      <c r="BK15538" s="138"/>
      <c r="BL15538" s="138"/>
      <c r="BM15538" s="138"/>
    </row>
    <row r="15539" spans="62:65" ht="13" thickBot="1">
      <c r="BJ15539" s="138"/>
      <c r="BK15539" s="138"/>
      <c r="BL15539" s="138"/>
      <c r="BM15539" s="138"/>
    </row>
    <row r="15540" spans="62:65" ht="13" thickBot="1">
      <c r="BJ15540" s="138"/>
      <c r="BK15540" s="138"/>
      <c r="BL15540" s="138"/>
      <c r="BM15540" s="138"/>
    </row>
    <row r="15541" spans="62:65" ht="13" thickBot="1">
      <c r="BJ15541" s="138"/>
      <c r="BK15541" s="138"/>
      <c r="BL15541" s="138"/>
      <c r="BM15541" s="138"/>
    </row>
    <row r="15542" spans="62:65" ht="13" thickBot="1">
      <c r="BJ15542" s="138"/>
      <c r="BK15542" s="138"/>
      <c r="BL15542" s="138"/>
      <c r="BM15542" s="138"/>
    </row>
    <row r="15543" spans="62:65" ht="13" thickBot="1">
      <c r="BJ15543" s="138"/>
      <c r="BK15543" s="138"/>
      <c r="BL15543" s="138"/>
      <c r="BM15543" s="138"/>
    </row>
    <row r="15544" spans="62:65" ht="13" thickBot="1">
      <c r="BJ15544" s="138"/>
      <c r="BK15544" s="138"/>
      <c r="BL15544" s="138"/>
      <c r="BM15544" s="138"/>
    </row>
    <row r="15545" spans="62:65" ht="13" thickBot="1">
      <c r="BJ15545" s="138"/>
      <c r="BK15545" s="138"/>
      <c r="BL15545" s="138"/>
      <c r="BM15545" s="138"/>
    </row>
    <row r="15546" spans="62:65" ht="13" thickBot="1">
      <c r="BJ15546" s="138"/>
      <c r="BK15546" s="138"/>
      <c r="BL15546" s="138"/>
      <c r="BM15546" s="138"/>
    </row>
    <row r="15547" spans="62:65" ht="13" thickBot="1">
      <c r="BJ15547" s="138"/>
      <c r="BK15547" s="138"/>
      <c r="BL15547" s="138"/>
      <c r="BM15547" s="138"/>
    </row>
    <row r="15548" spans="62:65" ht="13" thickBot="1">
      <c r="BJ15548" s="138"/>
      <c r="BK15548" s="138"/>
      <c r="BL15548" s="138"/>
      <c r="BM15548" s="138"/>
    </row>
    <row r="15549" spans="62:65" ht="13" thickBot="1">
      <c r="BJ15549" s="138"/>
      <c r="BK15549" s="138"/>
      <c r="BL15549" s="138"/>
      <c r="BM15549" s="138"/>
    </row>
    <row r="15550" spans="62:65" ht="13" thickBot="1">
      <c r="BJ15550" s="138"/>
      <c r="BK15550" s="138"/>
      <c r="BL15550" s="138"/>
      <c r="BM15550" s="138"/>
    </row>
    <row r="15551" spans="62:65" ht="13" thickBot="1">
      <c r="BJ15551" s="138"/>
      <c r="BK15551" s="138"/>
      <c r="BL15551" s="138"/>
      <c r="BM15551" s="138"/>
    </row>
    <row r="15552" spans="62:65" ht="13" thickBot="1">
      <c r="BJ15552" s="138"/>
      <c r="BK15552" s="138"/>
      <c r="BL15552" s="138"/>
      <c r="BM15552" s="138"/>
    </row>
    <row r="15553" spans="62:65" ht="13" thickBot="1">
      <c r="BJ15553" s="138"/>
      <c r="BK15553" s="138"/>
      <c r="BL15553" s="138"/>
      <c r="BM15553" s="138"/>
    </row>
    <row r="15554" spans="62:65" ht="13" thickBot="1">
      <c r="BJ15554" s="138"/>
      <c r="BK15554" s="138"/>
      <c r="BL15554" s="138"/>
      <c r="BM15554" s="138"/>
    </row>
    <row r="15555" spans="62:65" ht="13" thickBot="1">
      <c r="BJ15555" s="138"/>
      <c r="BK15555" s="138"/>
      <c r="BL15555" s="138"/>
      <c r="BM15555" s="138"/>
    </row>
    <row r="15556" spans="62:65" ht="13" thickBot="1">
      <c r="BJ15556" s="138"/>
      <c r="BK15556" s="138"/>
      <c r="BL15556" s="138"/>
      <c r="BM15556" s="138"/>
    </row>
    <row r="15557" spans="62:65" ht="13" thickBot="1">
      <c r="BJ15557" s="138"/>
      <c r="BK15557" s="138"/>
      <c r="BL15557" s="138"/>
      <c r="BM15557" s="138"/>
    </row>
    <row r="15558" spans="62:65" ht="13" thickBot="1">
      <c r="BJ15558" s="138"/>
      <c r="BK15558" s="138"/>
      <c r="BL15558" s="138"/>
      <c r="BM15558" s="138"/>
    </row>
    <row r="15559" spans="62:65" ht="13" thickBot="1">
      <c r="BJ15559" s="138"/>
      <c r="BK15559" s="138"/>
      <c r="BL15559" s="138"/>
      <c r="BM15559" s="138"/>
    </row>
    <row r="15560" spans="62:65" ht="13" thickBot="1">
      <c r="BJ15560" s="138"/>
      <c r="BK15560" s="138"/>
      <c r="BL15560" s="138"/>
      <c r="BM15560" s="138"/>
    </row>
    <row r="15561" spans="62:65" ht="13" thickBot="1">
      <c r="BJ15561" s="138"/>
      <c r="BK15561" s="138"/>
      <c r="BL15561" s="138"/>
      <c r="BM15561" s="138"/>
    </row>
    <row r="15562" spans="62:65" ht="13" thickBot="1">
      <c r="BJ15562" s="138"/>
      <c r="BK15562" s="138"/>
      <c r="BL15562" s="138"/>
      <c r="BM15562" s="138"/>
    </row>
    <row r="15563" spans="62:65" ht="13" thickBot="1">
      <c r="BJ15563" s="138"/>
      <c r="BK15563" s="138"/>
      <c r="BL15563" s="138"/>
      <c r="BM15563" s="138"/>
    </row>
    <row r="15564" spans="62:65" ht="13" thickBot="1">
      <c r="BJ15564" s="138"/>
      <c r="BK15564" s="138"/>
      <c r="BL15564" s="138"/>
      <c r="BM15564" s="138"/>
    </row>
    <row r="15565" spans="62:65" ht="13" thickBot="1">
      <c r="BJ15565" s="138"/>
      <c r="BK15565" s="138"/>
      <c r="BL15565" s="138"/>
      <c r="BM15565" s="138"/>
    </row>
    <row r="15566" spans="62:65" ht="13" thickBot="1">
      <c r="BJ15566" s="138"/>
      <c r="BK15566" s="138"/>
      <c r="BL15566" s="138"/>
      <c r="BM15566" s="138"/>
    </row>
    <row r="15567" spans="62:65" ht="13" thickBot="1">
      <c r="BJ15567" s="138"/>
      <c r="BK15567" s="138"/>
      <c r="BL15567" s="138"/>
      <c r="BM15567" s="138"/>
    </row>
    <row r="15568" spans="62:65" ht="13" thickBot="1">
      <c r="BJ15568" s="138"/>
      <c r="BK15568" s="138"/>
      <c r="BL15568" s="138"/>
      <c r="BM15568" s="138"/>
    </row>
    <row r="15569" spans="62:65" ht="13" thickBot="1">
      <c r="BJ15569" s="138"/>
      <c r="BK15569" s="138"/>
      <c r="BL15569" s="138"/>
      <c r="BM15569" s="138"/>
    </row>
    <row r="15570" spans="62:65" ht="13" thickBot="1">
      <c r="BJ15570" s="138"/>
      <c r="BK15570" s="138"/>
      <c r="BL15570" s="138"/>
      <c r="BM15570" s="138"/>
    </row>
    <row r="15571" spans="62:65" ht="13" thickBot="1">
      <c r="BJ15571" s="138"/>
      <c r="BK15571" s="138"/>
      <c r="BL15571" s="138"/>
      <c r="BM15571" s="138"/>
    </row>
    <row r="15572" spans="62:65" ht="13" thickBot="1">
      <c r="BJ15572" s="138"/>
      <c r="BK15572" s="138"/>
      <c r="BL15572" s="138"/>
      <c r="BM15572" s="138"/>
    </row>
    <row r="15573" spans="62:65" ht="13" thickBot="1">
      <c r="BJ15573" s="138"/>
      <c r="BK15573" s="138"/>
      <c r="BL15573" s="138"/>
      <c r="BM15573" s="138"/>
    </row>
    <row r="15574" spans="62:65" ht="13" thickBot="1">
      <c r="BJ15574" s="138"/>
      <c r="BK15574" s="138"/>
      <c r="BL15574" s="138"/>
      <c r="BM15574" s="138"/>
    </row>
    <row r="15575" spans="62:65" ht="13" thickBot="1">
      <c r="BJ15575" s="138"/>
      <c r="BK15575" s="138"/>
      <c r="BL15575" s="138"/>
      <c r="BM15575" s="138"/>
    </row>
    <row r="15576" spans="62:65" ht="13" thickBot="1">
      <c r="BJ15576" s="138"/>
      <c r="BK15576" s="138"/>
      <c r="BL15576" s="138"/>
      <c r="BM15576" s="138"/>
    </row>
    <row r="15577" spans="62:65" ht="13" thickBot="1">
      <c r="BJ15577" s="138"/>
      <c r="BK15577" s="138"/>
      <c r="BL15577" s="138"/>
      <c r="BM15577" s="138"/>
    </row>
    <row r="15578" spans="62:65" ht="13" thickBot="1">
      <c r="BJ15578" s="138"/>
      <c r="BK15578" s="138"/>
      <c r="BL15578" s="138"/>
      <c r="BM15578" s="138"/>
    </row>
    <row r="15579" spans="62:65" ht="13" thickBot="1">
      <c r="BJ15579" s="138"/>
      <c r="BK15579" s="138"/>
      <c r="BL15579" s="138"/>
      <c r="BM15579" s="138"/>
    </row>
    <row r="15580" spans="62:65" ht="13" thickBot="1">
      <c r="BJ15580" s="138"/>
      <c r="BK15580" s="138"/>
      <c r="BL15580" s="138"/>
      <c r="BM15580" s="138"/>
    </row>
    <row r="15581" spans="62:65" ht="13" thickBot="1">
      <c r="BJ15581" s="138"/>
      <c r="BK15581" s="138"/>
      <c r="BL15581" s="138"/>
      <c r="BM15581" s="138"/>
    </row>
    <row r="15582" spans="62:65" ht="13" thickBot="1">
      <c r="BJ15582" s="138"/>
      <c r="BK15582" s="138"/>
      <c r="BL15582" s="138"/>
      <c r="BM15582" s="138"/>
    </row>
    <row r="15583" spans="62:65" ht="13" thickBot="1">
      <c r="BJ15583" s="138"/>
      <c r="BK15583" s="138"/>
      <c r="BL15583" s="138"/>
      <c r="BM15583" s="138"/>
    </row>
    <row r="15584" spans="62:65" ht="13" thickBot="1">
      <c r="BJ15584" s="138"/>
      <c r="BK15584" s="138"/>
      <c r="BL15584" s="138"/>
      <c r="BM15584" s="138"/>
    </row>
    <row r="15585" spans="62:65" ht="13" thickBot="1">
      <c r="BJ15585" s="138"/>
      <c r="BK15585" s="138"/>
      <c r="BL15585" s="138"/>
      <c r="BM15585" s="138"/>
    </row>
    <row r="15586" spans="62:65" ht="13" thickBot="1">
      <c r="BJ15586" s="138"/>
      <c r="BK15586" s="138"/>
      <c r="BL15586" s="138"/>
      <c r="BM15586" s="138"/>
    </row>
    <row r="15587" spans="62:65" ht="13" thickBot="1">
      <c r="BJ15587" s="138"/>
      <c r="BK15587" s="138"/>
      <c r="BL15587" s="138"/>
      <c r="BM15587" s="138"/>
    </row>
    <row r="15588" spans="62:65" ht="13" thickBot="1">
      <c r="BJ15588" s="138"/>
      <c r="BK15588" s="138"/>
      <c r="BL15588" s="138"/>
      <c r="BM15588" s="138"/>
    </row>
    <row r="15589" spans="62:65" ht="13" thickBot="1">
      <c r="BJ15589" s="138"/>
      <c r="BK15589" s="138"/>
      <c r="BL15589" s="138"/>
      <c r="BM15589" s="138"/>
    </row>
    <row r="15590" spans="62:65" ht="13" thickBot="1">
      <c r="BJ15590" s="138"/>
      <c r="BK15590" s="138"/>
      <c r="BL15590" s="138"/>
      <c r="BM15590" s="138"/>
    </row>
    <row r="15591" spans="62:65" ht="13" thickBot="1">
      <c r="BJ15591" s="138"/>
      <c r="BK15591" s="138"/>
      <c r="BL15591" s="138"/>
      <c r="BM15591" s="138"/>
    </row>
    <row r="15592" spans="62:65" ht="13" thickBot="1">
      <c r="BJ15592" s="138"/>
      <c r="BK15592" s="138"/>
      <c r="BL15592" s="138"/>
      <c r="BM15592" s="138"/>
    </row>
    <row r="15593" spans="62:65" ht="13" thickBot="1">
      <c r="BJ15593" s="138"/>
      <c r="BK15593" s="138"/>
      <c r="BL15593" s="138"/>
      <c r="BM15593" s="138"/>
    </row>
    <row r="15594" spans="62:65" ht="13" thickBot="1">
      <c r="BJ15594" s="138"/>
      <c r="BK15594" s="138"/>
      <c r="BL15594" s="138"/>
      <c r="BM15594" s="138"/>
    </row>
    <row r="15595" spans="62:65" ht="13" thickBot="1">
      <c r="BJ15595" s="138"/>
      <c r="BK15595" s="138"/>
      <c r="BL15595" s="138"/>
      <c r="BM15595" s="138"/>
    </row>
    <row r="15596" spans="62:65" ht="13" thickBot="1">
      <c r="BJ15596" s="138"/>
      <c r="BK15596" s="138"/>
      <c r="BL15596" s="138"/>
      <c r="BM15596" s="138"/>
    </row>
    <row r="15597" spans="62:65" ht="13" thickBot="1">
      <c r="BJ15597" s="138"/>
      <c r="BK15597" s="138"/>
      <c r="BL15597" s="138"/>
      <c r="BM15597" s="138"/>
    </row>
    <row r="15598" spans="62:65" ht="13" thickBot="1">
      <c r="BJ15598" s="138"/>
      <c r="BK15598" s="138"/>
      <c r="BL15598" s="138"/>
      <c r="BM15598" s="138"/>
    </row>
    <row r="15599" spans="62:65" ht="13" thickBot="1">
      <c r="BJ15599" s="138"/>
      <c r="BK15599" s="138"/>
      <c r="BL15599" s="138"/>
      <c r="BM15599" s="138"/>
    </row>
    <row r="15600" spans="62:65" ht="13" thickBot="1">
      <c r="BJ15600" s="138"/>
      <c r="BK15600" s="138"/>
      <c r="BL15600" s="138"/>
      <c r="BM15600" s="138"/>
    </row>
    <row r="15601" spans="62:65" ht="13" thickBot="1">
      <c r="BJ15601" s="138"/>
      <c r="BK15601" s="138"/>
      <c r="BL15601" s="138"/>
      <c r="BM15601" s="138"/>
    </row>
    <row r="15602" spans="62:65" ht="13" thickBot="1">
      <c r="BJ15602" s="138"/>
      <c r="BK15602" s="138"/>
      <c r="BL15602" s="138"/>
      <c r="BM15602" s="138"/>
    </row>
    <row r="15603" spans="62:65" ht="13" thickBot="1">
      <c r="BJ15603" s="138"/>
      <c r="BK15603" s="138"/>
      <c r="BL15603" s="138"/>
      <c r="BM15603" s="138"/>
    </row>
    <row r="15604" spans="62:65" ht="13" thickBot="1">
      <c r="BJ15604" s="138"/>
      <c r="BK15604" s="138"/>
      <c r="BL15604" s="138"/>
      <c r="BM15604" s="138"/>
    </row>
    <row r="15605" spans="62:65" ht="13" thickBot="1">
      <c r="BJ15605" s="138"/>
      <c r="BK15605" s="138"/>
      <c r="BL15605" s="138"/>
      <c r="BM15605" s="138"/>
    </row>
    <row r="15606" spans="62:65" ht="13" thickBot="1">
      <c r="BJ15606" s="138"/>
      <c r="BK15606" s="138"/>
      <c r="BL15606" s="138"/>
      <c r="BM15606" s="138"/>
    </row>
    <row r="15607" spans="62:65" ht="13" thickBot="1">
      <c r="BJ15607" s="138"/>
      <c r="BK15607" s="138"/>
      <c r="BL15607" s="138"/>
      <c r="BM15607" s="138"/>
    </row>
    <row r="15608" spans="62:65" ht="13" thickBot="1">
      <c r="BJ15608" s="138"/>
      <c r="BK15608" s="138"/>
      <c r="BL15608" s="138"/>
      <c r="BM15608" s="138"/>
    </row>
    <row r="15609" spans="62:65" ht="13" thickBot="1">
      <c r="BJ15609" s="138"/>
      <c r="BK15609" s="138"/>
      <c r="BL15609" s="138"/>
      <c r="BM15609" s="138"/>
    </row>
    <row r="15610" spans="62:65" ht="13" thickBot="1">
      <c r="BJ15610" s="138"/>
      <c r="BK15610" s="138"/>
      <c r="BL15610" s="138"/>
      <c r="BM15610" s="138"/>
    </row>
    <row r="15611" spans="62:65" ht="13" thickBot="1">
      <c r="BJ15611" s="138"/>
      <c r="BK15611" s="138"/>
      <c r="BL15611" s="138"/>
      <c r="BM15611" s="138"/>
    </row>
    <row r="15612" spans="62:65" ht="13" thickBot="1">
      <c r="BJ15612" s="138"/>
      <c r="BK15612" s="138"/>
      <c r="BL15612" s="138"/>
      <c r="BM15612" s="138"/>
    </row>
    <row r="15613" spans="62:65" ht="13" thickBot="1">
      <c r="BJ15613" s="138"/>
      <c r="BK15613" s="138"/>
      <c r="BL15613" s="138"/>
      <c r="BM15613" s="138"/>
    </row>
    <row r="15614" spans="62:65" ht="13" thickBot="1">
      <c r="BJ15614" s="138"/>
      <c r="BK15614" s="138"/>
      <c r="BL15614" s="138"/>
      <c r="BM15614" s="138"/>
    </row>
    <row r="15615" spans="62:65" ht="13" thickBot="1">
      <c r="BJ15615" s="138"/>
      <c r="BK15615" s="138"/>
      <c r="BL15615" s="138"/>
      <c r="BM15615" s="138"/>
    </row>
    <row r="15616" spans="62:65" ht="13" thickBot="1">
      <c r="BJ15616" s="138"/>
      <c r="BK15616" s="138"/>
      <c r="BL15616" s="138"/>
      <c r="BM15616" s="138"/>
    </row>
    <row r="15617" spans="62:65" ht="13" thickBot="1">
      <c r="BJ15617" s="138"/>
      <c r="BK15617" s="138"/>
      <c r="BL15617" s="138"/>
      <c r="BM15617" s="138"/>
    </row>
    <row r="15618" spans="62:65" ht="13" thickBot="1">
      <c r="BJ15618" s="138"/>
      <c r="BK15618" s="138"/>
      <c r="BL15618" s="138"/>
      <c r="BM15618" s="138"/>
    </row>
    <row r="15619" spans="62:65" ht="13" thickBot="1">
      <c r="BJ15619" s="138"/>
      <c r="BK15619" s="138"/>
      <c r="BL15619" s="138"/>
      <c r="BM15619" s="138"/>
    </row>
    <row r="15620" spans="62:65" ht="13" thickBot="1">
      <c r="BJ15620" s="138"/>
      <c r="BK15620" s="138"/>
      <c r="BL15620" s="138"/>
      <c r="BM15620" s="138"/>
    </row>
    <row r="15621" spans="62:65" ht="13" thickBot="1">
      <c r="BJ15621" s="138"/>
      <c r="BK15621" s="138"/>
      <c r="BL15621" s="138"/>
      <c r="BM15621" s="138"/>
    </row>
    <row r="15622" spans="62:65" ht="13" thickBot="1">
      <c r="BJ15622" s="138"/>
      <c r="BK15622" s="138"/>
      <c r="BL15622" s="138"/>
      <c r="BM15622" s="138"/>
    </row>
    <row r="15623" spans="62:65" ht="13" thickBot="1">
      <c r="BJ15623" s="138"/>
      <c r="BK15623" s="138"/>
      <c r="BL15623" s="138"/>
      <c r="BM15623" s="138"/>
    </row>
    <row r="15624" spans="62:65" ht="13" thickBot="1">
      <c r="BJ15624" s="138"/>
      <c r="BK15624" s="138"/>
      <c r="BL15624" s="138"/>
      <c r="BM15624" s="138"/>
    </row>
    <row r="15625" spans="62:65" ht="13" thickBot="1">
      <c r="BJ15625" s="138"/>
      <c r="BK15625" s="138"/>
      <c r="BL15625" s="138"/>
      <c r="BM15625" s="138"/>
    </row>
    <row r="15626" spans="62:65" ht="13" thickBot="1">
      <c r="BJ15626" s="138"/>
      <c r="BK15626" s="138"/>
      <c r="BL15626" s="138"/>
      <c r="BM15626" s="138"/>
    </row>
    <row r="15627" spans="62:65" ht="13" thickBot="1">
      <c r="BJ15627" s="138"/>
      <c r="BK15627" s="138"/>
      <c r="BL15627" s="138"/>
      <c r="BM15627" s="138"/>
    </row>
    <row r="15628" spans="62:65" ht="13" thickBot="1">
      <c r="BJ15628" s="138"/>
      <c r="BK15628" s="138"/>
      <c r="BL15628" s="138"/>
      <c r="BM15628" s="138"/>
    </row>
    <row r="15629" spans="62:65" ht="13" thickBot="1">
      <c r="BJ15629" s="138"/>
      <c r="BK15629" s="138"/>
      <c r="BL15629" s="138"/>
      <c r="BM15629" s="138"/>
    </row>
    <row r="15630" spans="62:65" ht="13" thickBot="1">
      <c r="BJ15630" s="138"/>
      <c r="BK15630" s="138"/>
      <c r="BL15630" s="138"/>
      <c r="BM15630" s="138"/>
    </row>
    <row r="15631" spans="62:65" ht="13" thickBot="1">
      <c r="BJ15631" s="138"/>
      <c r="BK15631" s="138"/>
      <c r="BL15631" s="138"/>
      <c r="BM15631" s="138"/>
    </row>
    <row r="15632" spans="62:65" ht="13" thickBot="1">
      <c r="BJ15632" s="138"/>
      <c r="BK15632" s="138"/>
      <c r="BL15632" s="138"/>
      <c r="BM15632" s="138"/>
    </row>
    <row r="15633" spans="62:65" ht="13" thickBot="1">
      <c r="BJ15633" s="138"/>
      <c r="BK15633" s="138"/>
      <c r="BL15633" s="138"/>
      <c r="BM15633" s="138"/>
    </row>
    <row r="15634" spans="62:65" ht="13" thickBot="1">
      <c r="BJ15634" s="138"/>
      <c r="BK15634" s="138"/>
      <c r="BL15634" s="138"/>
      <c r="BM15634" s="138"/>
    </row>
    <row r="15635" spans="62:65" ht="13" thickBot="1">
      <c r="BJ15635" s="138"/>
      <c r="BK15635" s="138"/>
      <c r="BL15635" s="138"/>
      <c r="BM15635" s="138"/>
    </row>
    <row r="15636" spans="62:65" ht="13" thickBot="1">
      <c r="BJ15636" s="138"/>
      <c r="BK15636" s="138"/>
      <c r="BL15636" s="138"/>
      <c r="BM15636" s="138"/>
    </row>
    <row r="15637" spans="62:65" ht="13" thickBot="1">
      <c r="BJ15637" s="138"/>
      <c r="BK15637" s="138"/>
      <c r="BL15637" s="138"/>
      <c r="BM15637" s="138"/>
    </row>
    <row r="15638" spans="62:65" ht="13" thickBot="1">
      <c r="BJ15638" s="138"/>
      <c r="BK15638" s="138"/>
      <c r="BL15638" s="138"/>
      <c r="BM15638" s="138"/>
    </row>
    <row r="15639" spans="62:65" ht="13" thickBot="1">
      <c r="BJ15639" s="138"/>
      <c r="BK15639" s="138"/>
      <c r="BL15639" s="138"/>
      <c r="BM15639" s="138"/>
    </row>
    <row r="15640" spans="62:65" ht="13" thickBot="1">
      <c r="BJ15640" s="138"/>
      <c r="BK15640" s="138"/>
      <c r="BL15640" s="138"/>
      <c r="BM15640" s="138"/>
    </row>
    <row r="15641" spans="62:65" ht="13" thickBot="1">
      <c r="BJ15641" s="138"/>
      <c r="BK15641" s="138"/>
      <c r="BL15641" s="138"/>
      <c r="BM15641" s="138"/>
    </row>
    <row r="15642" spans="62:65" ht="13" thickBot="1">
      <c r="BJ15642" s="138"/>
      <c r="BK15642" s="138"/>
      <c r="BL15642" s="138"/>
      <c r="BM15642" s="138"/>
    </row>
    <row r="15643" spans="62:65" ht="13" thickBot="1">
      <c r="BJ15643" s="138"/>
      <c r="BK15643" s="138"/>
      <c r="BL15643" s="138"/>
      <c r="BM15643" s="138"/>
    </row>
    <row r="15644" spans="62:65" ht="13" thickBot="1">
      <c r="BJ15644" s="138"/>
      <c r="BK15644" s="138"/>
      <c r="BL15644" s="138"/>
      <c r="BM15644" s="138"/>
    </row>
    <row r="15645" spans="62:65" ht="13" thickBot="1">
      <c r="BJ15645" s="138"/>
      <c r="BK15645" s="138"/>
      <c r="BL15645" s="138"/>
      <c r="BM15645" s="138"/>
    </row>
    <row r="15646" spans="62:65" ht="13" thickBot="1">
      <c r="BJ15646" s="138"/>
      <c r="BK15646" s="138"/>
      <c r="BL15646" s="138"/>
      <c r="BM15646" s="138"/>
    </row>
    <row r="15647" spans="62:65" ht="13" thickBot="1">
      <c r="BJ15647" s="138"/>
      <c r="BK15647" s="138"/>
      <c r="BL15647" s="138"/>
      <c r="BM15647" s="138"/>
    </row>
    <row r="15648" spans="62:65" ht="13" thickBot="1">
      <c r="BJ15648" s="138"/>
      <c r="BK15648" s="138"/>
      <c r="BL15648" s="138"/>
      <c r="BM15648" s="138"/>
    </row>
    <row r="15649" spans="62:65" ht="13" thickBot="1">
      <c r="BJ15649" s="138"/>
      <c r="BK15649" s="138"/>
      <c r="BL15649" s="138"/>
      <c r="BM15649" s="138"/>
    </row>
    <row r="15650" spans="62:65" ht="13" thickBot="1">
      <c r="BJ15650" s="138"/>
      <c r="BK15650" s="138"/>
      <c r="BL15650" s="138"/>
      <c r="BM15650" s="138"/>
    </row>
    <row r="15651" spans="62:65" ht="13" thickBot="1">
      <c r="BJ15651" s="138"/>
      <c r="BK15651" s="138"/>
      <c r="BL15651" s="138"/>
      <c r="BM15651" s="138"/>
    </row>
    <row r="15652" spans="62:65" ht="13" thickBot="1">
      <c r="BJ15652" s="138"/>
      <c r="BK15652" s="138"/>
      <c r="BL15652" s="138"/>
      <c r="BM15652" s="138"/>
    </row>
    <row r="15653" spans="62:65" ht="13" thickBot="1">
      <c r="BJ15653" s="138"/>
      <c r="BK15653" s="138"/>
      <c r="BL15653" s="138"/>
      <c r="BM15653" s="138"/>
    </row>
    <row r="15654" spans="62:65" ht="13" thickBot="1">
      <c r="BJ15654" s="138"/>
      <c r="BK15654" s="138"/>
      <c r="BL15654" s="138"/>
      <c r="BM15654" s="138"/>
    </row>
    <row r="15655" spans="62:65" ht="13" thickBot="1">
      <c r="BJ15655" s="138"/>
      <c r="BK15655" s="138"/>
      <c r="BL15655" s="138"/>
      <c r="BM15655" s="138"/>
    </row>
    <row r="15656" spans="62:65" ht="13" thickBot="1">
      <c r="BJ15656" s="138"/>
      <c r="BK15656" s="138"/>
      <c r="BL15656" s="138"/>
      <c r="BM15656" s="138"/>
    </row>
    <row r="15657" spans="62:65" ht="13" thickBot="1">
      <c r="BJ15657" s="138"/>
      <c r="BK15657" s="138"/>
      <c r="BL15657" s="138"/>
      <c r="BM15657" s="138"/>
    </row>
    <row r="15658" spans="62:65" ht="13" thickBot="1">
      <c r="BJ15658" s="138"/>
      <c r="BK15658" s="138"/>
      <c r="BL15658" s="138"/>
      <c r="BM15658" s="138"/>
    </row>
    <row r="15659" spans="62:65" ht="13" thickBot="1">
      <c r="BJ15659" s="138"/>
      <c r="BK15659" s="138"/>
      <c r="BL15659" s="138"/>
      <c r="BM15659" s="138"/>
    </row>
    <row r="15660" spans="62:65" ht="13" thickBot="1">
      <c r="BJ15660" s="138"/>
      <c r="BK15660" s="138"/>
      <c r="BL15660" s="138"/>
      <c r="BM15660" s="138"/>
    </row>
    <row r="15661" spans="62:65" ht="13" thickBot="1">
      <c r="BJ15661" s="138"/>
      <c r="BK15661" s="138"/>
      <c r="BL15661" s="138"/>
      <c r="BM15661" s="138"/>
    </row>
    <row r="15662" spans="62:65" ht="13" thickBot="1">
      <c r="BJ15662" s="138"/>
      <c r="BK15662" s="138"/>
      <c r="BL15662" s="138"/>
      <c r="BM15662" s="138"/>
    </row>
    <row r="15663" spans="62:65" ht="13" thickBot="1">
      <c r="BJ15663" s="138"/>
      <c r="BK15663" s="138"/>
      <c r="BL15663" s="138"/>
      <c r="BM15663" s="138"/>
    </row>
    <row r="15664" spans="62:65" ht="13" thickBot="1">
      <c r="BJ15664" s="138"/>
      <c r="BK15664" s="138"/>
      <c r="BL15664" s="138"/>
      <c r="BM15664" s="138"/>
    </row>
    <row r="15665" spans="62:65" ht="13" thickBot="1">
      <c r="BJ15665" s="138"/>
      <c r="BK15665" s="138"/>
      <c r="BL15665" s="138"/>
      <c r="BM15665" s="138"/>
    </row>
    <row r="15666" spans="62:65" ht="13" thickBot="1">
      <c r="BJ15666" s="138"/>
      <c r="BK15666" s="138"/>
      <c r="BL15666" s="138"/>
      <c r="BM15666" s="138"/>
    </row>
    <row r="15667" spans="62:65" ht="13" thickBot="1">
      <c r="BJ15667" s="138"/>
      <c r="BK15667" s="138"/>
      <c r="BL15667" s="138"/>
      <c r="BM15667" s="138"/>
    </row>
    <row r="15668" spans="62:65" ht="13" thickBot="1">
      <c r="BJ15668" s="138"/>
      <c r="BK15668" s="138"/>
      <c r="BL15668" s="138"/>
      <c r="BM15668" s="138"/>
    </row>
    <row r="15669" spans="62:65" ht="13" thickBot="1">
      <c r="BJ15669" s="138"/>
      <c r="BK15669" s="138"/>
      <c r="BL15669" s="138"/>
      <c r="BM15669" s="138"/>
    </row>
    <row r="15670" spans="62:65" ht="13" thickBot="1">
      <c r="BJ15670" s="138"/>
      <c r="BK15670" s="138"/>
      <c r="BL15670" s="138"/>
      <c r="BM15670" s="138"/>
    </row>
    <row r="15671" spans="62:65" ht="13" thickBot="1">
      <c r="BJ15671" s="138"/>
      <c r="BK15671" s="138"/>
      <c r="BL15671" s="138"/>
      <c r="BM15671" s="138"/>
    </row>
    <row r="15672" spans="62:65" ht="13" thickBot="1">
      <c r="BJ15672" s="138"/>
      <c r="BK15672" s="138"/>
      <c r="BL15672" s="138"/>
      <c r="BM15672" s="138"/>
    </row>
    <row r="15673" spans="62:65" ht="13" thickBot="1">
      <c r="BJ15673" s="138"/>
      <c r="BK15673" s="138"/>
      <c r="BL15673" s="138"/>
      <c r="BM15673" s="138"/>
    </row>
    <row r="15674" spans="62:65" ht="13" thickBot="1">
      <c r="BJ15674" s="138"/>
      <c r="BK15674" s="138"/>
      <c r="BL15674" s="138"/>
      <c r="BM15674" s="138"/>
    </row>
    <row r="15675" spans="62:65" ht="13" thickBot="1">
      <c r="BJ15675" s="138"/>
      <c r="BK15675" s="138"/>
      <c r="BL15675" s="138"/>
      <c r="BM15675" s="138"/>
    </row>
    <row r="15676" spans="62:65" ht="13" thickBot="1">
      <c r="BJ15676" s="138"/>
      <c r="BK15676" s="138"/>
      <c r="BL15676" s="138"/>
      <c r="BM15676" s="138"/>
    </row>
    <row r="15677" spans="62:65" ht="13" thickBot="1">
      <c r="BJ15677" s="138"/>
      <c r="BK15677" s="138"/>
      <c r="BL15677" s="138"/>
      <c r="BM15677" s="138"/>
    </row>
    <row r="15678" spans="62:65" ht="13" thickBot="1">
      <c r="BJ15678" s="138"/>
      <c r="BK15678" s="138"/>
      <c r="BL15678" s="138"/>
      <c r="BM15678" s="138"/>
    </row>
    <row r="15679" spans="62:65" ht="13" thickBot="1">
      <c r="BJ15679" s="138"/>
      <c r="BK15679" s="138"/>
      <c r="BL15679" s="138"/>
      <c r="BM15679" s="138"/>
    </row>
    <row r="15680" spans="62:65" ht="13" thickBot="1">
      <c r="BJ15680" s="138"/>
      <c r="BK15680" s="138"/>
      <c r="BL15680" s="138"/>
      <c r="BM15680" s="138"/>
    </row>
    <row r="15681" spans="62:65" ht="13" thickBot="1">
      <c r="BJ15681" s="138"/>
      <c r="BK15681" s="138"/>
      <c r="BL15681" s="138"/>
      <c r="BM15681" s="138"/>
    </row>
    <row r="15682" spans="62:65" ht="13" thickBot="1">
      <c r="BJ15682" s="138"/>
      <c r="BK15682" s="138"/>
      <c r="BL15682" s="138"/>
      <c r="BM15682" s="138"/>
    </row>
    <row r="15683" spans="62:65" ht="13" thickBot="1">
      <c r="BJ15683" s="138"/>
      <c r="BK15683" s="138"/>
      <c r="BL15683" s="138"/>
      <c r="BM15683" s="138"/>
    </row>
    <row r="15684" spans="62:65" ht="13" thickBot="1">
      <c r="BJ15684" s="138"/>
      <c r="BK15684" s="138"/>
      <c r="BL15684" s="138"/>
      <c r="BM15684" s="138"/>
    </row>
    <row r="15685" spans="62:65" ht="13" thickBot="1">
      <c r="BJ15685" s="138"/>
      <c r="BK15685" s="138"/>
      <c r="BL15685" s="138"/>
      <c r="BM15685" s="138"/>
    </row>
    <row r="15686" spans="62:65" ht="13" thickBot="1">
      <c r="BJ15686" s="138"/>
      <c r="BK15686" s="138"/>
      <c r="BL15686" s="138"/>
      <c r="BM15686" s="138"/>
    </row>
    <row r="15687" spans="62:65" ht="13" thickBot="1">
      <c r="BJ15687" s="138"/>
      <c r="BK15687" s="138"/>
      <c r="BL15687" s="138"/>
      <c r="BM15687" s="138"/>
    </row>
    <row r="15688" spans="62:65" ht="13" thickBot="1">
      <c r="BJ15688" s="138"/>
      <c r="BK15688" s="138"/>
      <c r="BL15688" s="138"/>
      <c r="BM15688" s="138"/>
    </row>
    <row r="15689" spans="62:65" ht="13" thickBot="1">
      <c r="BJ15689" s="138"/>
      <c r="BK15689" s="138"/>
      <c r="BL15689" s="138"/>
      <c r="BM15689" s="138"/>
    </row>
    <row r="15690" spans="62:65" ht="13" thickBot="1">
      <c r="BJ15690" s="138"/>
      <c r="BK15690" s="138"/>
      <c r="BL15690" s="138"/>
      <c r="BM15690" s="138"/>
    </row>
    <row r="15691" spans="62:65" ht="13" thickBot="1">
      <c r="BJ15691" s="138"/>
      <c r="BK15691" s="138"/>
      <c r="BL15691" s="138"/>
      <c r="BM15691" s="138"/>
    </row>
    <row r="15692" spans="62:65" ht="13" thickBot="1">
      <c r="BJ15692" s="138"/>
      <c r="BK15692" s="138"/>
      <c r="BL15692" s="138"/>
      <c r="BM15692" s="138"/>
    </row>
    <row r="15693" spans="62:65" ht="13" thickBot="1">
      <c r="BJ15693" s="138"/>
      <c r="BK15693" s="138"/>
      <c r="BL15693" s="138"/>
      <c r="BM15693" s="138"/>
    </row>
    <row r="15694" spans="62:65" ht="13" thickBot="1">
      <c r="BJ15694" s="138"/>
      <c r="BK15694" s="138"/>
      <c r="BL15694" s="138"/>
      <c r="BM15694" s="138"/>
    </row>
    <row r="15695" spans="62:65" ht="13" thickBot="1">
      <c r="BJ15695" s="138"/>
      <c r="BK15695" s="138"/>
      <c r="BL15695" s="138"/>
      <c r="BM15695" s="138"/>
    </row>
    <row r="15696" spans="62:65" ht="13" thickBot="1">
      <c r="BJ15696" s="138"/>
      <c r="BK15696" s="138"/>
      <c r="BL15696" s="138"/>
      <c r="BM15696" s="138"/>
    </row>
    <row r="15697" spans="62:65" ht="13" thickBot="1">
      <c r="BJ15697" s="138"/>
      <c r="BK15697" s="138"/>
      <c r="BL15697" s="138"/>
      <c r="BM15697" s="138"/>
    </row>
    <row r="15698" spans="62:65" ht="13" thickBot="1">
      <c r="BJ15698" s="138"/>
      <c r="BK15698" s="138"/>
      <c r="BL15698" s="138"/>
      <c r="BM15698" s="138"/>
    </row>
    <row r="15699" spans="62:65" ht="13" thickBot="1">
      <c r="BJ15699" s="138"/>
      <c r="BK15699" s="138"/>
      <c r="BL15699" s="138"/>
      <c r="BM15699" s="138"/>
    </row>
    <row r="15700" spans="62:65" ht="13" thickBot="1">
      <c r="BJ15700" s="138"/>
      <c r="BK15700" s="138"/>
      <c r="BL15700" s="138"/>
      <c r="BM15700" s="138"/>
    </row>
    <row r="15701" spans="62:65" ht="13" thickBot="1">
      <c r="BJ15701" s="138"/>
      <c r="BK15701" s="138"/>
      <c r="BL15701" s="138"/>
      <c r="BM15701" s="138"/>
    </row>
    <row r="15702" spans="62:65" ht="13" thickBot="1">
      <c r="BJ15702" s="138"/>
      <c r="BK15702" s="138"/>
      <c r="BL15702" s="138"/>
      <c r="BM15702" s="138"/>
    </row>
    <row r="15703" spans="62:65" ht="13" thickBot="1">
      <c r="BJ15703" s="138"/>
      <c r="BK15703" s="138"/>
      <c r="BL15703" s="138"/>
      <c r="BM15703" s="138"/>
    </row>
    <row r="15704" spans="62:65" ht="13" thickBot="1">
      <c r="BJ15704" s="138"/>
      <c r="BK15704" s="138"/>
      <c r="BL15704" s="138"/>
      <c r="BM15704" s="138"/>
    </row>
    <row r="15705" spans="62:65" ht="13" thickBot="1">
      <c r="BJ15705" s="138"/>
      <c r="BK15705" s="138"/>
      <c r="BL15705" s="138"/>
      <c r="BM15705" s="138"/>
    </row>
    <row r="15706" spans="62:65" ht="13" thickBot="1">
      <c r="BJ15706" s="138"/>
      <c r="BK15706" s="138"/>
      <c r="BL15706" s="138"/>
      <c r="BM15706" s="138"/>
    </row>
    <row r="15707" spans="62:65" ht="13" thickBot="1">
      <c r="BJ15707" s="138"/>
      <c r="BK15707" s="138"/>
      <c r="BL15707" s="138"/>
      <c r="BM15707" s="138"/>
    </row>
    <row r="15708" spans="62:65" ht="13" thickBot="1">
      <c r="BJ15708" s="138"/>
      <c r="BK15708" s="138"/>
      <c r="BL15708" s="138"/>
      <c r="BM15708" s="138"/>
    </row>
    <row r="15709" spans="62:65" ht="13" thickBot="1">
      <c r="BJ15709" s="138"/>
      <c r="BK15709" s="138"/>
      <c r="BL15709" s="138"/>
      <c r="BM15709" s="138"/>
    </row>
    <row r="15710" spans="62:65" ht="13" thickBot="1">
      <c r="BJ15710" s="138"/>
      <c r="BK15710" s="138"/>
      <c r="BL15710" s="138"/>
      <c r="BM15710" s="138"/>
    </row>
    <row r="15711" spans="62:65" ht="13" thickBot="1">
      <c r="BJ15711" s="138"/>
      <c r="BK15711" s="138"/>
      <c r="BL15711" s="138"/>
      <c r="BM15711" s="138"/>
    </row>
    <row r="15712" spans="62:65" ht="13" thickBot="1">
      <c r="BJ15712" s="138"/>
      <c r="BK15712" s="138"/>
      <c r="BL15712" s="138"/>
      <c r="BM15712" s="138"/>
    </row>
    <row r="15713" spans="62:65" ht="13" thickBot="1">
      <c r="BJ15713" s="138"/>
      <c r="BK15713" s="138"/>
      <c r="BL15713" s="138"/>
      <c r="BM15713" s="138"/>
    </row>
    <row r="15714" spans="62:65" ht="13" thickBot="1">
      <c r="BJ15714" s="138"/>
      <c r="BK15714" s="138"/>
      <c r="BL15714" s="138"/>
      <c r="BM15714" s="138"/>
    </row>
    <row r="15715" spans="62:65" ht="13" thickBot="1">
      <c r="BJ15715" s="138"/>
      <c r="BK15715" s="138"/>
      <c r="BL15715" s="138"/>
      <c r="BM15715" s="138"/>
    </row>
    <row r="15716" spans="62:65" ht="13" thickBot="1">
      <c r="BJ15716" s="138"/>
      <c r="BK15716" s="138"/>
      <c r="BL15716" s="138"/>
      <c r="BM15716" s="138"/>
    </row>
    <row r="15717" spans="62:65" ht="13" thickBot="1">
      <c r="BJ15717" s="138"/>
      <c r="BK15717" s="138"/>
      <c r="BL15717" s="138"/>
      <c r="BM15717" s="138"/>
    </row>
    <row r="15718" spans="62:65" ht="13" thickBot="1">
      <c r="BJ15718" s="138"/>
      <c r="BK15718" s="138"/>
      <c r="BL15718" s="138"/>
      <c r="BM15718" s="138"/>
    </row>
    <row r="15719" spans="62:65" ht="13" thickBot="1">
      <c r="BJ15719" s="138"/>
      <c r="BK15719" s="138"/>
      <c r="BL15719" s="138"/>
      <c r="BM15719" s="138"/>
    </row>
    <row r="15720" spans="62:65" ht="13" thickBot="1">
      <c r="BJ15720" s="138"/>
      <c r="BK15720" s="138"/>
      <c r="BL15720" s="138"/>
      <c r="BM15720" s="138"/>
    </row>
    <row r="15721" spans="62:65" ht="13" thickBot="1">
      <c r="BJ15721" s="138"/>
      <c r="BK15721" s="138"/>
      <c r="BL15721" s="138"/>
      <c r="BM15721" s="138"/>
    </row>
    <row r="15722" spans="62:65" ht="13" thickBot="1">
      <c r="BJ15722" s="138"/>
      <c r="BK15722" s="138"/>
      <c r="BL15722" s="138"/>
      <c r="BM15722" s="138"/>
    </row>
    <row r="15723" spans="62:65" ht="13" thickBot="1">
      <c r="BJ15723" s="138"/>
      <c r="BK15723" s="138"/>
      <c r="BL15723" s="138"/>
      <c r="BM15723" s="138"/>
    </row>
    <row r="15724" spans="62:65" ht="13" thickBot="1">
      <c r="BJ15724" s="138"/>
      <c r="BK15724" s="138"/>
      <c r="BL15724" s="138"/>
      <c r="BM15724" s="138"/>
    </row>
    <row r="15725" spans="62:65" ht="13" thickBot="1">
      <c r="BJ15725" s="138"/>
      <c r="BK15725" s="138"/>
      <c r="BL15725" s="138"/>
      <c r="BM15725" s="138"/>
    </row>
    <row r="15726" spans="62:65" ht="13" thickBot="1">
      <c r="BJ15726" s="138"/>
      <c r="BK15726" s="138"/>
      <c r="BL15726" s="138"/>
      <c r="BM15726" s="138"/>
    </row>
    <row r="15727" spans="62:65" ht="13" thickBot="1">
      <c r="BJ15727" s="138"/>
      <c r="BK15727" s="138"/>
      <c r="BL15727" s="138"/>
      <c r="BM15727" s="138"/>
    </row>
    <row r="15728" spans="62:65" ht="13" thickBot="1">
      <c r="BJ15728" s="138"/>
      <c r="BK15728" s="138"/>
      <c r="BL15728" s="138"/>
      <c r="BM15728" s="138"/>
    </row>
    <row r="15729" spans="62:65" ht="13" thickBot="1">
      <c r="BJ15729" s="138"/>
      <c r="BK15729" s="138"/>
      <c r="BL15729" s="138"/>
      <c r="BM15729" s="138"/>
    </row>
    <row r="15730" spans="62:65" ht="13" thickBot="1">
      <c r="BJ15730" s="138"/>
      <c r="BK15730" s="138"/>
      <c r="BL15730" s="138"/>
      <c r="BM15730" s="138"/>
    </row>
    <row r="15731" spans="62:65" ht="13" thickBot="1">
      <c r="BJ15731" s="138"/>
      <c r="BK15731" s="138"/>
      <c r="BL15731" s="138"/>
      <c r="BM15731" s="138"/>
    </row>
    <row r="15732" spans="62:65" ht="13" thickBot="1">
      <c r="BJ15732" s="138"/>
      <c r="BK15732" s="138"/>
      <c r="BL15732" s="138"/>
      <c r="BM15732" s="138"/>
    </row>
    <row r="15733" spans="62:65" ht="13" thickBot="1">
      <c r="BJ15733" s="138"/>
      <c r="BK15733" s="138"/>
      <c r="BL15733" s="138"/>
      <c r="BM15733" s="138"/>
    </row>
    <row r="15734" spans="62:65" ht="13" thickBot="1">
      <c r="BJ15734" s="138"/>
      <c r="BK15734" s="138"/>
      <c r="BL15734" s="138"/>
      <c r="BM15734" s="138"/>
    </row>
    <row r="15735" spans="62:65" ht="13" thickBot="1">
      <c r="BJ15735" s="138"/>
      <c r="BK15735" s="138"/>
      <c r="BL15735" s="138"/>
      <c r="BM15735" s="138"/>
    </row>
    <row r="15736" spans="62:65" ht="13" thickBot="1">
      <c r="BJ15736" s="138"/>
      <c r="BK15736" s="138"/>
      <c r="BL15736" s="138"/>
      <c r="BM15736" s="138"/>
    </row>
    <row r="15737" spans="62:65" ht="13" thickBot="1">
      <c r="BJ15737" s="138"/>
      <c r="BK15737" s="138"/>
      <c r="BL15737" s="138"/>
      <c r="BM15737" s="138"/>
    </row>
    <row r="15738" spans="62:65" ht="13" thickBot="1">
      <c r="BJ15738" s="138"/>
      <c r="BK15738" s="138"/>
      <c r="BL15738" s="138"/>
      <c r="BM15738" s="138"/>
    </row>
    <row r="15739" spans="62:65" ht="13" thickBot="1">
      <c r="BJ15739" s="138"/>
      <c r="BK15739" s="138"/>
      <c r="BL15739" s="138"/>
      <c r="BM15739" s="138"/>
    </row>
    <row r="15740" spans="62:65" ht="13" thickBot="1">
      <c r="BJ15740" s="138"/>
      <c r="BK15740" s="138"/>
      <c r="BL15740" s="138"/>
      <c r="BM15740" s="138"/>
    </row>
    <row r="15741" spans="62:65" ht="13" thickBot="1">
      <c r="BJ15741" s="138"/>
      <c r="BK15741" s="138"/>
      <c r="BL15741" s="138"/>
      <c r="BM15741" s="138"/>
    </row>
    <row r="15742" spans="62:65" ht="13" thickBot="1">
      <c r="BJ15742" s="138"/>
      <c r="BK15742" s="138"/>
      <c r="BL15742" s="138"/>
      <c r="BM15742" s="138"/>
    </row>
    <row r="15743" spans="62:65" ht="13" thickBot="1">
      <c r="BJ15743" s="138"/>
      <c r="BK15743" s="138"/>
      <c r="BL15743" s="138"/>
      <c r="BM15743" s="138"/>
    </row>
    <row r="15744" spans="62:65" ht="13" thickBot="1">
      <c r="BJ15744" s="138"/>
      <c r="BK15744" s="138"/>
      <c r="BL15744" s="138"/>
      <c r="BM15744" s="138"/>
    </row>
    <row r="15745" spans="62:65" ht="13" thickBot="1">
      <c r="BJ15745" s="138"/>
      <c r="BK15745" s="138"/>
      <c r="BL15745" s="138"/>
      <c r="BM15745" s="138"/>
    </row>
    <row r="15746" spans="62:65" ht="13" thickBot="1">
      <c r="BJ15746" s="138"/>
      <c r="BK15746" s="138"/>
      <c r="BL15746" s="138"/>
      <c r="BM15746" s="138"/>
    </row>
    <row r="15747" spans="62:65" ht="13" thickBot="1">
      <c r="BJ15747" s="138"/>
      <c r="BK15747" s="138"/>
      <c r="BL15747" s="138"/>
      <c r="BM15747" s="138"/>
    </row>
    <row r="15748" spans="62:65" ht="13" thickBot="1">
      <c r="BJ15748" s="138"/>
      <c r="BK15748" s="138"/>
      <c r="BL15748" s="138"/>
      <c r="BM15748" s="138"/>
    </row>
    <row r="15749" spans="62:65" ht="13" thickBot="1">
      <c r="BJ15749" s="138"/>
      <c r="BK15749" s="138"/>
      <c r="BL15749" s="138"/>
      <c r="BM15749" s="138"/>
    </row>
    <row r="15750" spans="62:65" ht="13" thickBot="1">
      <c r="BJ15750" s="138"/>
      <c r="BK15750" s="138"/>
      <c r="BL15750" s="138"/>
      <c r="BM15750" s="138"/>
    </row>
    <row r="15751" spans="62:65" ht="13" thickBot="1">
      <c r="BJ15751" s="138"/>
      <c r="BK15751" s="138"/>
      <c r="BL15751" s="138"/>
      <c r="BM15751" s="138"/>
    </row>
    <row r="15752" spans="62:65" ht="13" thickBot="1">
      <c r="BJ15752" s="138"/>
      <c r="BK15752" s="138"/>
      <c r="BL15752" s="138"/>
      <c r="BM15752" s="138"/>
    </row>
    <row r="15753" spans="62:65" ht="13" thickBot="1">
      <c r="BJ15753" s="138"/>
      <c r="BK15753" s="138"/>
      <c r="BL15753" s="138"/>
      <c r="BM15753" s="138"/>
    </row>
    <row r="15754" spans="62:65" ht="13" thickBot="1">
      <c r="BJ15754" s="138"/>
      <c r="BK15754" s="138"/>
      <c r="BL15754" s="138"/>
      <c r="BM15754" s="138"/>
    </row>
    <row r="15755" spans="62:65" ht="13" thickBot="1">
      <c r="BJ15755" s="138"/>
      <c r="BK15755" s="138"/>
      <c r="BL15755" s="138"/>
      <c r="BM15755" s="138"/>
    </row>
    <row r="15756" spans="62:65" ht="13" thickBot="1">
      <c r="BJ15756" s="138"/>
      <c r="BK15756" s="138"/>
      <c r="BL15756" s="138"/>
      <c r="BM15756" s="138"/>
    </row>
    <row r="15757" spans="62:65" ht="13" thickBot="1">
      <c r="BJ15757" s="138"/>
      <c r="BK15757" s="138"/>
      <c r="BL15757" s="138"/>
      <c r="BM15757" s="138"/>
    </row>
    <row r="15758" spans="62:65" ht="13" thickBot="1">
      <c r="BJ15758" s="138"/>
      <c r="BK15758" s="138"/>
      <c r="BL15758" s="138"/>
      <c r="BM15758" s="138"/>
    </row>
    <row r="15759" spans="62:65" ht="13" thickBot="1">
      <c r="BJ15759" s="138"/>
      <c r="BK15759" s="138"/>
      <c r="BL15759" s="138"/>
      <c r="BM15759" s="138"/>
    </row>
    <row r="15760" spans="62:65" ht="13" thickBot="1">
      <c r="BJ15760" s="138"/>
      <c r="BK15760" s="138"/>
      <c r="BL15760" s="138"/>
      <c r="BM15760" s="138"/>
    </row>
    <row r="15761" spans="62:65" ht="13" thickBot="1">
      <c r="BJ15761" s="138"/>
      <c r="BK15761" s="138"/>
      <c r="BL15761" s="138"/>
      <c r="BM15761" s="138"/>
    </row>
    <row r="15762" spans="62:65" ht="13" thickBot="1">
      <c r="BJ15762" s="138"/>
      <c r="BK15762" s="138"/>
      <c r="BL15762" s="138"/>
      <c r="BM15762" s="138"/>
    </row>
    <row r="15763" spans="62:65" ht="13" thickBot="1">
      <c r="BJ15763" s="138"/>
      <c r="BK15763" s="138"/>
      <c r="BL15763" s="138"/>
      <c r="BM15763" s="138"/>
    </row>
    <row r="15764" spans="62:65" ht="13" thickBot="1">
      <c r="BJ15764" s="138"/>
      <c r="BK15764" s="138"/>
      <c r="BL15764" s="138"/>
      <c r="BM15764" s="138"/>
    </row>
    <row r="15765" spans="62:65" ht="13" thickBot="1">
      <c r="BJ15765" s="138"/>
      <c r="BK15765" s="138"/>
      <c r="BL15765" s="138"/>
      <c r="BM15765" s="138"/>
    </row>
    <row r="15766" spans="62:65" ht="13" thickBot="1">
      <c r="BJ15766" s="138"/>
      <c r="BK15766" s="138"/>
      <c r="BL15766" s="138"/>
      <c r="BM15766" s="138"/>
    </row>
    <row r="15767" spans="62:65" ht="13" thickBot="1">
      <c r="BJ15767" s="138"/>
      <c r="BK15767" s="138"/>
      <c r="BL15767" s="138"/>
      <c r="BM15767" s="138"/>
    </row>
    <row r="15768" spans="62:65" ht="13" thickBot="1">
      <c r="BJ15768" s="138"/>
      <c r="BK15768" s="138"/>
      <c r="BL15768" s="138"/>
      <c r="BM15768" s="138"/>
    </row>
    <row r="15769" spans="62:65" ht="13" thickBot="1">
      <c r="BJ15769" s="138"/>
      <c r="BK15769" s="138"/>
      <c r="BL15769" s="138"/>
      <c r="BM15769" s="138"/>
    </row>
    <row r="15770" spans="62:65" ht="13" thickBot="1">
      <c r="BJ15770" s="138"/>
      <c r="BK15770" s="138"/>
      <c r="BL15770" s="138"/>
      <c r="BM15770" s="138"/>
    </row>
    <row r="15771" spans="62:65" ht="13" thickBot="1">
      <c r="BJ15771" s="138"/>
      <c r="BK15771" s="138"/>
      <c r="BL15771" s="138"/>
      <c r="BM15771" s="138"/>
    </row>
    <row r="15772" spans="62:65" ht="13" thickBot="1">
      <c r="BJ15772" s="138"/>
      <c r="BK15772" s="138"/>
      <c r="BL15772" s="138"/>
      <c r="BM15772" s="138"/>
    </row>
    <row r="15773" spans="62:65" ht="13" thickBot="1">
      <c r="BJ15773" s="138"/>
      <c r="BK15773" s="138"/>
      <c r="BL15773" s="138"/>
      <c r="BM15773" s="138"/>
    </row>
    <row r="15774" spans="62:65" ht="13" thickBot="1">
      <c r="BJ15774" s="138"/>
      <c r="BK15774" s="138"/>
      <c r="BL15774" s="138"/>
      <c r="BM15774" s="138"/>
    </row>
    <row r="15775" spans="62:65" ht="13" thickBot="1">
      <c r="BJ15775" s="138"/>
      <c r="BK15775" s="138"/>
      <c r="BL15775" s="138"/>
      <c r="BM15775" s="138"/>
    </row>
    <row r="15776" spans="62:65" ht="13" thickBot="1">
      <c r="BJ15776" s="138"/>
      <c r="BK15776" s="138"/>
      <c r="BL15776" s="138"/>
      <c r="BM15776" s="138"/>
    </row>
    <row r="15777" spans="62:65" ht="13" thickBot="1">
      <c r="BJ15777" s="138"/>
      <c r="BK15777" s="138"/>
      <c r="BL15777" s="138"/>
      <c r="BM15777" s="138"/>
    </row>
    <row r="15778" spans="62:65" ht="13" thickBot="1">
      <c r="BJ15778" s="138"/>
      <c r="BK15778" s="138"/>
      <c r="BL15778" s="138"/>
      <c r="BM15778" s="138"/>
    </row>
    <row r="15779" spans="62:65" ht="13" thickBot="1">
      <c r="BJ15779" s="138"/>
      <c r="BK15779" s="138"/>
      <c r="BL15779" s="138"/>
      <c r="BM15779" s="138"/>
    </row>
    <row r="15780" spans="62:65" ht="13" thickBot="1">
      <c r="BJ15780" s="138"/>
      <c r="BK15780" s="138"/>
      <c r="BL15780" s="138"/>
      <c r="BM15780" s="138"/>
    </row>
    <row r="15781" spans="62:65" ht="13" thickBot="1">
      <c r="BJ15781" s="138"/>
      <c r="BK15781" s="138"/>
      <c r="BL15781" s="138"/>
      <c r="BM15781" s="138"/>
    </row>
    <row r="15782" spans="62:65" ht="13" thickBot="1">
      <c r="BJ15782" s="138"/>
      <c r="BK15782" s="138"/>
      <c r="BL15782" s="138"/>
      <c r="BM15782" s="138"/>
    </row>
    <row r="15783" spans="62:65" ht="13" thickBot="1">
      <c r="BJ15783" s="138"/>
      <c r="BK15783" s="138"/>
      <c r="BL15783" s="138"/>
      <c r="BM15783" s="138"/>
    </row>
    <row r="15784" spans="62:65" ht="13" thickBot="1">
      <c r="BJ15784" s="138"/>
      <c r="BK15784" s="138"/>
      <c r="BL15784" s="138"/>
      <c r="BM15784" s="138"/>
    </row>
    <row r="15785" spans="62:65" ht="13" thickBot="1">
      <c r="BJ15785" s="138"/>
      <c r="BK15785" s="138"/>
      <c r="BL15785" s="138"/>
      <c r="BM15785" s="138"/>
    </row>
    <row r="15786" spans="62:65" ht="13" thickBot="1">
      <c r="BJ15786" s="138"/>
      <c r="BK15786" s="138"/>
      <c r="BL15786" s="138"/>
      <c r="BM15786" s="138"/>
    </row>
    <row r="15787" spans="62:65" ht="13" thickBot="1">
      <c r="BJ15787" s="138"/>
      <c r="BK15787" s="138"/>
      <c r="BL15787" s="138"/>
      <c r="BM15787" s="138"/>
    </row>
    <row r="15788" spans="62:65" ht="13" thickBot="1">
      <c r="BJ15788" s="138"/>
      <c r="BK15788" s="138"/>
      <c r="BL15788" s="138"/>
      <c r="BM15788" s="138"/>
    </row>
    <row r="15789" spans="62:65" ht="13" thickBot="1">
      <c r="BJ15789" s="138"/>
      <c r="BK15789" s="138"/>
      <c r="BL15789" s="138"/>
      <c r="BM15789" s="138"/>
    </row>
    <row r="15790" spans="62:65" ht="13" thickBot="1">
      <c r="BJ15790" s="138"/>
      <c r="BK15790" s="138"/>
      <c r="BL15790" s="138"/>
      <c r="BM15790" s="138"/>
    </row>
    <row r="15791" spans="62:65" ht="13" thickBot="1">
      <c r="BJ15791" s="138"/>
      <c r="BK15791" s="138"/>
      <c r="BL15791" s="138"/>
      <c r="BM15791" s="138"/>
    </row>
    <row r="15792" spans="62:65" ht="13" thickBot="1">
      <c r="BJ15792" s="138"/>
      <c r="BK15792" s="138"/>
      <c r="BL15792" s="138"/>
      <c r="BM15792" s="138"/>
    </row>
    <row r="15793" spans="62:65" ht="13" thickBot="1">
      <c r="BJ15793" s="138"/>
      <c r="BK15793" s="138"/>
      <c r="BL15793" s="138"/>
      <c r="BM15793" s="138"/>
    </row>
    <row r="15794" spans="62:65" ht="13" thickBot="1">
      <c r="BJ15794" s="138"/>
      <c r="BK15794" s="138"/>
      <c r="BL15794" s="138"/>
      <c r="BM15794" s="138"/>
    </row>
    <row r="15795" spans="62:65" ht="13" thickBot="1">
      <c r="BJ15795" s="138"/>
      <c r="BK15795" s="138"/>
      <c r="BL15795" s="138"/>
      <c r="BM15795" s="138"/>
    </row>
    <row r="15796" spans="62:65" ht="13" thickBot="1">
      <c r="BJ15796" s="138"/>
      <c r="BK15796" s="138"/>
      <c r="BL15796" s="138"/>
      <c r="BM15796" s="138"/>
    </row>
    <row r="15797" spans="62:65" ht="13" thickBot="1">
      <c r="BJ15797" s="138"/>
      <c r="BK15797" s="138"/>
      <c r="BL15797" s="138"/>
      <c r="BM15797" s="138"/>
    </row>
    <row r="15798" spans="62:65" ht="13" thickBot="1">
      <c r="BJ15798" s="138"/>
      <c r="BK15798" s="138"/>
      <c r="BL15798" s="138"/>
      <c r="BM15798" s="138"/>
    </row>
    <row r="15799" spans="62:65" ht="13" thickBot="1">
      <c r="BJ15799" s="138"/>
      <c r="BK15799" s="138"/>
      <c r="BL15799" s="138"/>
      <c r="BM15799" s="138"/>
    </row>
    <row r="15800" spans="62:65" ht="13" thickBot="1">
      <c r="BJ15800" s="138"/>
      <c r="BK15800" s="138"/>
      <c r="BL15800" s="138"/>
      <c r="BM15800" s="138"/>
    </row>
    <row r="15801" spans="62:65" ht="13" thickBot="1">
      <c r="BJ15801" s="138"/>
      <c r="BK15801" s="138"/>
      <c r="BL15801" s="138"/>
      <c r="BM15801" s="138"/>
    </row>
    <row r="15802" spans="62:65" ht="13" thickBot="1">
      <c r="BJ15802" s="138"/>
      <c r="BK15802" s="138"/>
      <c r="BL15802" s="138"/>
      <c r="BM15802" s="138"/>
    </row>
    <row r="15803" spans="62:65" ht="13" thickBot="1">
      <c r="BJ15803" s="138"/>
      <c r="BK15803" s="138"/>
      <c r="BL15803" s="138"/>
      <c r="BM15803" s="138"/>
    </row>
    <row r="15804" spans="62:65" ht="13" thickBot="1">
      <c r="BJ15804" s="138"/>
      <c r="BK15804" s="138"/>
      <c r="BL15804" s="138"/>
      <c r="BM15804" s="138"/>
    </row>
    <row r="15805" spans="62:65" ht="13" thickBot="1">
      <c r="BJ15805" s="138"/>
      <c r="BK15805" s="138"/>
      <c r="BL15805" s="138"/>
      <c r="BM15805" s="138"/>
    </row>
    <row r="15806" spans="62:65" ht="13" thickBot="1">
      <c r="BJ15806" s="138"/>
      <c r="BK15806" s="138"/>
      <c r="BL15806" s="138"/>
      <c r="BM15806" s="138"/>
    </row>
    <row r="15807" spans="62:65" ht="13" thickBot="1">
      <c r="BJ15807" s="138"/>
      <c r="BK15807" s="138"/>
      <c r="BL15807" s="138"/>
      <c r="BM15807" s="138"/>
    </row>
    <row r="15808" spans="62:65" ht="13" thickBot="1">
      <c r="BJ15808" s="138"/>
      <c r="BK15808" s="138"/>
      <c r="BL15808" s="138"/>
      <c r="BM15808" s="138"/>
    </row>
    <row r="15809" spans="62:65" ht="13" thickBot="1">
      <c r="BJ15809" s="138"/>
      <c r="BK15809" s="138"/>
      <c r="BL15809" s="138"/>
      <c r="BM15809" s="138"/>
    </row>
    <row r="15810" spans="62:65" ht="13" thickBot="1">
      <c r="BJ15810" s="138"/>
      <c r="BK15810" s="138"/>
      <c r="BL15810" s="138"/>
      <c r="BM15810" s="138"/>
    </row>
    <row r="15811" spans="62:65" ht="13" thickBot="1">
      <c r="BJ15811" s="138"/>
      <c r="BK15811" s="138"/>
      <c r="BL15811" s="138"/>
      <c r="BM15811" s="138"/>
    </row>
    <row r="15812" spans="62:65" ht="13" thickBot="1">
      <c r="BJ15812" s="138"/>
      <c r="BK15812" s="138"/>
      <c r="BL15812" s="138"/>
      <c r="BM15812" s="138"/>
    </row>
    <row r="15813" spans="62:65" ht="13" thickBot="1">
      <c r="BJ15813" s="138"/>
      <c r="BK15813" s="138"/>
      <c r="BL15813" s="138"/>
      <c r="BM15813" s="138"/>
    </row>
    <row r="15814" spans="62:65" ht="13" thickBot="1">
      <c r="BJ15814" s="138"/>
      <c r="BK15814" s="138"/>
      <c r="BL15814" s="138"/>
      <c r="BM15814" s="138"/>
    </row>
    <row r="15815" spans="62:65" ht="13" thickBot="1">
      <c r="BJ15815" s="138"/>
      <c r="BK15815" s="138"/>
      <c r="BL15815" s="138"/>
      <c r="BM15815" s="138"/>
    </row>
    <row r="15816" spans="62:65" ht="13" thickBot="1">
      <c r="BJ15816" s="138"/>
      <c r="BK15816" s="138"/>
      <c r="BL15816" s="138"/>
      <c r="BM15816" s="138"/>
    </row>
    <row r="15817" spans="62:65" ht="13" thickBot="1">
      <c r="BJ15817" s="138"/>
      <c r="BK15817" s="138"/>
      <c r="BL15817" s="138"/>
      <c r="BM15817" s="138"/>
    </row>
    <row r="15818" spans="62:65" ht="13" thickBot="1">
      <c r="BJ15818" s="138"/>
      <c r="BK15818" s="138"/>
      <c r="BL15818" s="138"/>
      <c r="BM15818" s="138"/>
    </row>
    <row r="15819" spans="62:65" ht="13" thickBot="1">
      <c r="BJ15819" s="138"/>
      <c r="BK15819" s="138"/>
      <c r="BL15819" s="138"/>
      <c r="BM15819" s="138"/>
    </row>
    <row r="15820" spans="62:65" ht="13" thickBot="1">
      <c r="BJ15820" s="138"/>
      <c r="BK15820" s="138"/>
      <c r="BL15820" s="138"/>
      <c r="BM15820" s="138"/>
    </row>
    <row r="15821" spans="62:65" ht="13" thickBot="1">
      <c r="BJ15821" s="138"/>
      <c r="BK15821" s="138"/>
      <c r="BL15821" s="138"/>
      <c r="BM15821" s="138"/>
    </row>
    <row r="15822" spans="62:65" ht="13" thickBot="1">
      <c r="BJ15822" s="138"/>
      <c r="BK15822" s="138"/>
      <c r="BL15822" s="138"/>
      <c r="BM15822" s="138"/>
    </row>
    <row r="15823" spans="62:65" ht="13" thickBot="1">
      <c r="BJ15823" s="138"/>
      <c r="BK15823" s="138"/>
      <c r="BL15823" s="138"/>
      <c r="BM15823" s="138"/>
    </row>
    <row r="15824" spans="62:65" ht="13" thickBot="1">
      <c r="BJ15824" s="138"/>
      <c r="BK15824" s="138"/>
      <c r="BL15824" s="138"/>
      <c r="BM15824" s="138"/>
    </row>
    <row r="15825" spans="62:65" ht="13" thickBot="1">
      <c r="BJ15825" s="138"/>
      <c r="BK15825" s="138"/>
      <c r="BL15825" s="138"/>
      <c r="BM15825" s="138"/>
    </row>
    <row r="15826" spans="62:65" ht="13" thickBot="1">
      <c r="BJ15826" s="138"/>
      <c r="BK15826" s="138"/>
      <c r="BL15826" s="138"/>
      <c r="BM15826" s="138"/>
    </row>
    <row r="15827" spans="62:65" ht="13" thickBot="1">
      <c r="BJ15827" s="138"/>
      <c r="BK15827" s="138"/>
      <c r="BL15827" s="138"/>
      <c r="BM15827" s="138"/>
    </row>
    <row r="15828" spans="62:65" ht="13" thickBot="1">
      <c r="BJ15828" s="138"/>
      <c r="BK15828" s="138"/>
      <c r="BL15828" s="138"/>
      <c r="BM15828" s="138"/>
    </row>
    <row r="15829" spans="62:65" ht="13" thickBot="1">
      <c r="BJ15829" s="138"/>
      <c r="BK15829" s="138"/>
      <c r="BL15829" s="138"/>
      <c r="BM15829" s="138"/>
    </row>
    <row r="15830" spans="62:65" ht="13" thickBot="1">
      <c r="BJ15830" s="138"/>
      <c r="BK15830" s="138"/>
      <c r="BL15830" s="138"/>
      <c r="BM15830" s="138"/>
    </row>
    <row r="15831" spans="62:65" ht="13" thickBot="1">
      <c r="BJ15831" s="138"/>
      <c r="BK15831" s="138"/>
      <c r="BL15831" s="138"/>
      <c r="BM15831" s="138"/>
    </row>
    <row r="15832" spans="62:65" ht="13" thickBot="1">
      <c r="BJ15832" s="138"/>
      <c r="BK15832" s="138"/>
      <c r="BL15832" s="138"/>
      <c r="BM15832" s="138"/>
    </row>
    <row r="15833" spans="62:65" ht="13" thickBot="1">
      <c r="BJ15833" s="138"/>
      <c r="BK15833" s="138"/>
      <c r="BL15833" s="138"/>
      <c r="BM15833" s="138"/>
    </row>
    <row r="15834" spans="62:65" ht="13" thickBot="1">
      <c r="BJ15834" s="138"/>
      <c r="BK15834" s="138"/>
      <c r="BL15834" s="138"/>
      <c r="BM15834" s="138"/>
    </row>
    <row r="15835" spans="62:65" ht="13" thickBot="1">
      <c r="BJ15835" s="138"/>
      <c r="BK15835" s="138"/>
      <c r="BL15835" s="138"/>
      <c r="BM15835" s="138"/>
    </row>
    <row r="15836" spans="62:65" ht="13" thickBot="1">
      <c r="BJ15836" s="138"/>
      <c r="BK15836" s="138"/>
      <c r="BL15836" s="138"/>
      <c r="BM15836" s="138"/>
    </row>
    <row r="15837" spans="62:65" ht="13" thickBot="1">
      <c r="BJ15837" s="138"/>
      <c r="BK15837" s="138"/>
      <c r="BL15837" s="138"/>
      <c r="BM15837" s="138"/>
    </row>
    <row r="15838" spans="62:65" ht="13" thickBot="1">
      <c r="BJ15838" s="138"/>
      <c r="BK15838" s="138"/>
      <c r="BL15838" s="138"/>
      <c r="BM15838" s="138"/>
    </row>
    <row r="15839" spans="62:65" ht="13" thickBot="1">
      <c r="BJ15839" s="138"/>
      <c r="BK15839" s="138"/>
      <c r="BL15839" s="138"/>
      <c r="BM15839" s="138"/>
    </row>
    <row r="15840" spans="62:65" ht="13" thickBot="1">
      <c r="BJ15840" s="138"/>
      <c r="BK15840" s="138"/>
      <c r="BL15840" s="138"/>
      <c r="BM15840" s="138"/>
    </row>
    <row r="15841" spans="62:65" ht="13" thickBot="1">
      <c r="BJ15841" s="138"/>
      <c r="BK15841" s="138"/>
      <c r="BL15841" s="138"/>
      <c r="BM15841" s="138"/>
    </row>
    <row r="15842" spans="62:65" ht="13" thickBot="1">
      <c r="BJ15842" s="138"/>
      <c r="BK15842" s="138"/>
      <c r="BL15842" s="138"/>
      <c r="BM15842" s="138"/>
    </row>
    <row r="15843" spans="62:65" ht="13" thickBot="1">
      <c r="BJ15843" s="138"/>
      <c r="BK15843" s="138"/>
      <c r="BL15843" s="138"/>
      <c r="BM15843" s="138"/>
    </row>
    <row r="15844" spans="62:65" ht="13" thickBot="1">
      <c r="BJ15844" s="138"/>
      <c r="BK15844" s="138"/>
      <c r="BL15844" s="138"/>
      <c r="BM15844" s="138"/>
    </row>
    <row r="15845" spans="62:65" ht="13" thickBot="1">
      <c r="BJ15845" s="138"/>
      <c r="BK15845" s="138"/>
      <c r="BL15845" s="138"/>
      <c r="BM15845" s="138"/>
    </row>
    <row r="15846" spans="62:65" ht="13" thickBot="1">
      <c r="BJ15846" s="138"/>
      <c r="BK15846" s="138"/>
      <c r="BL15846" s="138"/>
      <c r="BM15846" s="138"/>
    </row>
    <row r="15847" spans="62:65" ht="13" thickBot="1">
      <c r="BJ15847" s="138"/>
      <c r="BK15847" s="138"/>
      <c r="BL15847" s="138"/>
      <c r="BM15847" s="138"/>
    </row>
    <row r="15848" spans="62:65" ht="13" thickBot="1">
      <c r="BJ15848" s="138"/>
      <c r="BK15848" s="138"/>
      <c r="BL15848" s="138"/>
      <c r="BM15848" s="138"/>
    </row>
    <row r="15849" spans="62:65" ht="13" thickBot="1">
      <c r="BJ15849" s="138"/>
      <c r="BK15849" s="138"/>
      <c r="BL15849" s="138"/>
      <c r="BM15849" s="138"/>
    </row>
    <row r="15850" spans="62:65" ht="13" thickBot="1">
      <c r="BJ15850" s="138"/>
      <c r="BK15850" s="138"/>
      <c r="BL15850" s="138"/>
      <c r="BM15850" s="138"/>
    </row>
    <row r="15851" spans="62:65" ht="13" thickBot="1">
      <c r="BJ15851" s="138"/>
      <c r="BK15851" s="138"/>
      <c r="BL15851" s="138"/>
      <c r="BM15851" s="138"/>
    </row>
    <row r="15852" spans="62:65" ht="13" thickBot="1">
      <c r="BJ15852" s="138"/>
      <c r="BK15852" s="138"/>
      <c r="BL15852" s="138"/>
      <c r="BM15852" s="138"/>
    </row>
    <row r="15853" spans="62:65" ht="13" thickBot="1">
      <c r="BJ15853" s="138"/>
      <c r="BK15853" s="138"/>
      <c r="BL15853" s="138"/>
      <c r="BM15853" s="138"/>
    </row>
    <row r="15854" spans="62:65" ht="13" thickBot="1">
      <c r="BJ15854" s="138"/>
      <c r="BK15854" s="138"/>
      <c r="BL15854" s="138"/>
      <c r="BM15854" s="138"/>
    </row>
    <row r="15855" spans="62:65" ht="13" thickBot="1">
      <c r="BJ15855" s="138"/>
      <c r="BK15855" s="138"/>
      <c r="BL15855" s="138"/>
      <c r="BM15855" s="138"/>
    </row>
    <row r="15856" spans="62:65" ht="13" thickBot="1">
      <c r="BJ15856" s="138"/>
      <c r="BK15856" s="138"/>
      <c r="BL15856" s="138"/>
      <c r="BM15856" s="138"/>
    </row>
    <row r="15857" spans="62:65" ht="13" thickBot="1">
      <c r="BJ15857" s="138"/>
      <c r="BK15857" s="138"/>
      <c r="BL15857" s="138"/>
      <c r="BM15857" s="138"/>
    </row>
    <row r="15858" spans="62:65" ht="13" thickBot="1">
      <c r="BJ15858" s="138"/>
      <c r="BK15858" s="138"/>
      <c r="BL15858" s="138"/>
      <c r="BM15858" s="138"/>
    </row>
    <row r="15859" spans="62:65" ht="13" thickBot="1">
      <c r="BJ15859" s="138"/>
      <c r="BK15859" s="138"/>
      <c r="BL15859" s="138"/>
      <c r="BM15859" s="138"/>
    </row>
    <row r="15860" spans="62:65" ht="13" thickBot="1">
      <c r="BJ15860" s="138"/>
      <c r="BK15860" s="138"/>
      <c r="BL15860" s="138"/>
      <c r="BM15860" s="138"/>
    </row>
    <row r="15861" spans="62:65" ht="13" thickBot="1">
      <c r="BJ15861" s="138"/>
      <c r="BK15861" s="138"/>
      <c r="BL15861" s="138"/>
      <c r="BM15861" s="138"/>
    </row>
    <row r="15862" spans="62:65" ht="13" thickBot="1">
      <c r="BJ15862" s="138"/>
      <c r="BK15862" s="138"/>
      <c r="BL15862" s="138"/>
      <c r="BM15862" s="138"/>
    </row>
    <row r="15863" spans="62:65" ht="13" thickBot="1">
      <c r="BJ15863" s="138"/>
      <c r="BK15863" s="138"/>
      <c r="BL15863" s="138"/>
      <c r="BM15863" s="138"/>
    </row>
    <row r="15864" spans="62:65" ht="13" thickBot="1">
      <c r="BJ15864" s="138"/>
      <c r="BK15864" s="138"/>
      <c r="BL15864" s="138"/>
      <c r="BM15864" s="138"/>
    </row>
    <row r="15865" spans="62:65" ht="13" thickBot="1">
      <c r="BJ15865" s="138"/>
      <c r="BK15865" s="138"/>
      <c r="BL15865" s="138"/>
      <c r="BM15865" s="138"/>
    </row>
    <row r="15866" spans="62:65" ht="13" thickBot="1">
      <c r="BJ15866" s="138"/>
      <c r="BK15866" s="138"/>
      <c r="BL15866" s="138"/>
      <c r="BM15866" s="138"/>
    </row>
    <row r="15867" spans="62:65" ht="13" thickBot="1">
      <c r="BJ15867" s="138"/>
      <c r="BK15867" s="138"/>
      <c r="BL15867" s="138"/>
      <c r="BM15867" s="138"/>
    </row>
    <row r="15868" spans="62:65" ht="13" thickBot="1">
      <c r="BJ15868" s="138"/>
      <c r="BK15868" s="138"/>
      <c r="BL15868" s="138"/>
      <c r="BM15868" s="138"/>
    </row>
    <row r="15869" spans="62:65" ht="13" thickBot="1">
      <c r="BJ15869" s="138"/>
      <c r="BK15869" s="138"/>
      <c r="BL15869" s="138"/>
      <c r="BM15869" s="138"/>
    </row>
    <row r="15870" spans="62:65" ht="13" thickBot="1">
      <c r="BJ15870" s="138"/>
      <c r="BK15870" s="138"/>
      <c r="BL15870" s="138"/>
      <c r="BM15870" s="138"/>
    </row>
    <row r="15871" spans="62:65" ht="13" thickBot="1">
      <c r="BJ15871" s="138"/>
      <c r="BK15871" s="138"/>
      <c r="BL15871" s="138"/>
      <c r="BM15871" s="138"/>
    </row>
    <row r="15872" spans="62:65" ht="13" thickBot="1">
      <c r="BJ15872" s="138"/>
      <c r="BK15872" s="138"/>
      <c r="BL15872" s="138"/>
      <c r="BM15872" s="138"/>
    </row>
    <row r="15873" spans="62:65" ht="13" thickBot="1">
      <c r="BJ15873" s="138"/>
      <c r="BK15873" s="138"/>
      <c r="BL15873" s="138"/>
      <c r="BM15873" s="138"/>
    </row>
    <row r="15874" spans="62:65" ht="13" thickBot="1">
      <c r="BJ15874" s="138"/>
      <c r="BK15874" s="138"/>
      <c r="BL15874" s="138"/>
      <c r="BM15874" s="138"/>
    </row>
    <row r="15875" spans="62:65" ht="13" thickBot="1">
      <c r="BJ15875" s="138"/>
      <c r="BK15875" s="138"/>
      <c r="BL15875" s="138"/>
      <c r="BM15875" s="138"/>
    </row>
    <row r="15876" spans="62:65" ht="13" thickBot="1">
      <c r="BJ15876" s="138"/>
      <c r="BK15876" s="138"/>
      <c r="BL15876" s="138"/>
      <c r="BM15876" s="138"/>
    </row>
    <row r="15877" spans="62:65" ht="13" thickBot="1">
      <c r="BJ15877" s="138"/>
      <c r="BK15877" s="138"/>
      <c r="BL15877" s="138"/>
      <c r="BM15877" s="138"/>
    </row>
    <row r="15878" spans="62:65" ht="13" thickBot="1">
      <c r="BJ15878" s="138"/>
      <c r="BK15878" s="138"/>
      <c r="BL15878" s="138"/>
      <c r="BM15878" s="138"/>
    </row>
    <row r="15879" spans="62:65" ht="13" thickBot="1">
      <c r="BJ15879" s="138"/>
      <c r="BK15879" s="138"/>
      <c r="BL15879" s="138"/>
      <c r="BM15879" s="138"/>
    </row>
    <row r="15880" spans="62:65" ht="13" thickBot="1">
      <c r="BJ15880" s="138"/>
      <c r="BK15880" s="138"/>
      <c r="BL15880" s="138"/>
      <c r="BM15880" s="138"/>
    </row>
    <row r="15881" spans="62:65" ht="13" thickBot="1">
      <c r="BJ15881" s="138"/>
      <c r="BK15881" s="138"/>
      <c r="BL15881" s="138"/>
      <c r="BM15881" s="138"/>
    </row>
    <row r="15882" spans="62:65" ht="13" thickBot="1">
      <c r="BJ15882" s="138"/>
      <c r="BK15882" s="138"/>
      <c r="BL15882" s="138"/>
      <c r="BM15882" s="138"/>
    </row>
    <row r="15883" spans="62:65" ht="13" thickBot="1">
      <c r="BJ15883" s="138"/>
      <c r="BK15883" s="138"/>
      <c r="BL15883" s="138"/>
      <c r="BM15883" s="138"/>
    </row>
    <row r="15884" spans="62:65" ht="13" thickBot="1">
      <c r="BJ15884" s="138"/>
      <c r="BK15884" s="138"/>
      <c r="BL15884" s="138"/>
      <c r="BM15884" s="138"/>
    </row>
    <row r="15885" spans="62:65" ht="13" thickBot="1">
      <c r="BJ15885" s="138"/>
      <c r="BK15885" s="138"/>
      <c r="BL15885" s="138"/>
      <c r="BM15885" s="138"/>
    </row>
    <row r="15886" spans="62:65" ht="13" thickBot="1">
      <c r="BJ15886" s="138"/>
      <c r="BK15886" s="138"/>
      <c r="BL15886" s="138"/>
      <c r="BM15886" s="138"/>
    </row>
    <row r="15887" spans="62:65" ht="13" thickBot="1">
      <c r="BJ15887" s="138"/>
      <c r="BK15887" s="138"/>
      <c r="BL15887" s="138"/>
      <c r="BM15887" s="138"/>
    </row>
    <row r="15888" spans="62:65" ht="13" thickBot="1">
      <c r="BJ15888" s="138"/>
      <c r="BK15888" s="138"/>
      <c r="BL15888" s="138"/>
      <c r="BM15888" s="138"/>
    </row>
    <row r="15889" spans="62:65" ht="13" thickBot="1">
      <c r="BJ15889" s="138"/>
      <c r="BK15889" s="138"/>
      <c r="BL15889" s="138"/>
      <c r="BM15889" s="138"/>
    </row>
    <row r="15890" spans="62:65" ht="13" thickBot="1">
      <c r="BJ15890" s="138"/>
      <c r="BK15890" s="138"/>
      <c r="BL15890" s="138"/>
      <c r="BM15890" s="138"/>
    </row>
    <row r="15891" spans="62:65" ht="13" thickBot="1">
      <c r="BJ15891" s="138"/>
      <c r="BK15891" s="138"/>
      <c r="BL15891" s="138"/>
      <c r="BM15891" s="138"/>
    </row>
    <row r="15892" spans="62:65" ht="13" thickBot="1">
      <c r="BJ15892" s="138"/>
      <c r="BK15892" s="138"/>
      <c r="BL15892" s="138"/>
      <c r="BM15892" s="138"/>
    </row>
    <row r="15893" spans="62:65" ht="13" thickBot="1">
      <c r="BJ15893" s="138"/>
      <c r="BK15893" s="138"/>
      <c r="BL15893" s="138"/>
      <c r="BM15893" s="138"/>
    </row>
    <row r="15894" spans="62:65" ht="13" thickBot="1">
      <c r="BJ15894" s="138"/>
      <c r="BK15894" s="138"/>
      <c r="BL15894" s="138"/>
      <c r="BM15894" s="138"/>
    </row>
    <row r="15895" spans="62:65" ht="13" thickBot="1">
      <c r="BJ15895" s="138"/>
      <c r="BK15895" s="138"/>
      <c r="BL15895" s="138"/>
      <c r="BM15895" s="138"/>
    </row>
    <row r="15896" spans="62:65" ht="13" thickBot="1">
      <c r="BJ15896" s="138"/>
      <c r="BK15896" s="138"/>
      <c r="BL15896" s="138"/>
      <c r="BM15896" s="138"/>
    </row>
    <row r="15897" spans="62:65" ht="13" thickBot="1">
      <c r="BJ15897" s="138"/>
      <c r="BK15897" s="138"/>
      <c r="BL15897" s="138"/>
      <c r="BM15897" s="138"/>
    </row>
    <row r="15898" spans="62:65" ht="13" thickBot="1">
      <c r="BJ15898" s="138"/>
      <c r="BK15898" s="138"/>
      <c r="BL15898" s="138"/>
      <c r="BM15898" s="138"/>
    </row>
    <row r="15899" spans="62:65" ht="13" thickBot="1">
      <c r="BJ15899" s="138"/>
      <c r="BK15899" s="138"/>
      <c r="BL15899" s="138"/>
      <c r="BM15899" s="138"/>
    </row>
    <row r="15900" spans="62:65" ht="13" thickBot="1">
      <c r="BJ15900" s="138"/>
      <c r="BK15900" s="138"/>
      <c r="BL15900" s="138"/>
      <c r="BM15900" s="138"/>
    </row>
    <row r="15901" spans="62:65" ht="13" thickBot="1">
      <c r="BJ15901" s="138"/>
      <c r="BK15901" s="138"/>
      <c r="BL15901" s="138"/>
      <c r="BM15901" s="138"/>
    </row>
    <row r="15902" spans="62:65" ht="13" thickBot="1">
      <c r="BJ15902" s="138"/>
      <c r="BK15902" s="138"/>
      <c r="BL15902" s="138"/>
      <c r="BM15902" s="138"/>
    </row>
    <row r="15903" spans="62:65" ht="13" thickBot="1">
      <c r="BJ15903" s="138"/>
      <c r="BK15903" s="138"/>
      <c r="BL15903" s="138"/>
      <c r="BM15903" s="138"/>
    </row>
    <row r="15904" spans="62:65" ht="13" thickBot="1">
      <c r="BJ15904" s="138"/>
      <c r="BK15904" s="138"/>
      <c r="BL15904" s="138"/>
      <c r="BM15904" s="138"/>
    </row>
    <row r="15905" spans="62:65" ht="13" thickBot="1">
      <c r="BJ15905" s="138"/>
      <c r="BK15905" s="138"/>
      <c r="BL15905" s="138"/>
      <c r="BM15905" s="138"/>
    </row>
    <row r="15906" spans="62:65" ht="13" thickBot="1">
      <c r="BJ15906" s="138"/>
      <c r="BK15906" s="138"/>
      <c r="BL15906" s="138"/>
      <c r="BM15906" s="138"/>
    </row>
    <row r="15907" spans="62:65" ht="13" thickBot="1">
      <c r="BJ15907" s="138"/>
      <c r="BK15907" s="138"/>
      <c r="BL15907" s="138"/>
      <c r="BM15907" s="138"/>
    </row>
    <row r="15908" spans="62:65" ht="13" thickBot="1">
      <c r="BJ15908" s="138"/>
      <c r="BK15908" s="138"/>
      <c r="BL15908" s="138"/>
      <c r="BM15908" s="138"/>
    </row>
    <row r="15909" spans="62:65" ht="13" thickBot="1">
      <c r="BJ15909" s="138"/>
      <c r="BK15909" s="138"/>
      <c r="BL15909" s="138"/>
      <c r="BM15909" s="138"/>
    </row>
    <row r="15910" spans="62:65" ht="13" thickBot="1">
      <c r="BJ15910" s="138"/>
      <c r="BK15910" s="138"/>
      <c r="BL15910" s="138"/>
      <c r="BM15910" s="138"/>
    </row>
    <row r="15911" spans="62:65" ht="13" thickBot="1">
      <c r="BJ15911" s="138"/>
      <c r="BK15911" s="138"/>
      <c r="BL15911" s="138"/>
      <c r="BM15911" s="138"/>
    </row>
    <row r="15912" spans="62:65" ht="13" thickBot="1">
      <c r="BJ15912" s="138"/>
      <c r="BK15912" s="138"/>
      <c r="BL15912" s="138"/>
      <c r="BM15912" s="138"/>
    </row>
    <row r="15913" spans="62:65" ht="13" thickBot="1">
      <c r="BJ15913" s="138"/>
      <c r="BK15913" s="138"/>
      <c r="BL15913" s="138"/>
      <c r="BM15913" s="138"/>
    </row>
    <row r="15914" spans="62:65" ht="13" thickBot="1">
      <c r="BJ15914" s="138"/>
      <c r="BK15914" s="138"/>
      <c r="BL15914" s="138"/>
      <c r="BM15914" s="138"/>
    </row>
    <row r="15915" spans="62:65" ht="13" thickBot="1">
      <c r="BJ15915" s="138"/>
      <c r="BK15915" s="138"/>
      <c r="BL15915" s="138"/>
      <c r="BM15915" s="138"/>
    </row>
    <row r="15916" spans="62:65" ht="13" thickBot="1">
      <c r="BJ15916" s="138"/>
      <c r="BK15916" s="138"/>
      <c r="BL15916" s="138"/>
      <c r="BM15916" s="138"/>
    </row>
    <row r="15917" spans="62:65" ht="13" thickBot="1">
      <c r="BJ15917" s="138"/>
      <c r="BK15917" s="138"/>
      <c r="BL15917" s="138"/>
      <c r="BM15917" s="138"/>
    </row>
    <row r="15918" spans="62:65" ht="13" thickBot="1">
      <c r="BJ15918" s="138"/>
      <c r="BK15918" s="138"/>
      <c r="BL15918" s="138"/>
      <c r="BM15918" s="138"/>
    </row>
    <row r="15919" spans="62:65" ht="13" thickBot="1">
      <c r="BJ15919" s="138"/>
      <c r="BK15919" s="138"/>
      <c r="BL15919" s="138"/>
      <c r="BM15919" s="138"/>
    </row>
    <row r="15920" spans="62:65" ht="13" thickBot="1">
      <c r="BJ15920" s="138"/>
      <c r="BK15920" s="138"/>
      <c r="BL15920" s="138"/>
      <c r="BM15920" s="138"/>
    </row>
    <row r="15921" spans="62:65" ht="13" thickBot="1">
      <c r="BJ15921" s="138"/>
      <c r="BK15921" s="138"/>
      <c r="BL15921" s="138"/>
      <c r="BM15921" s="138"/>
    </row>
    <row r="15922" spans="62:65" ht="13" thickBot="1">
      <c r="BJ15922" s="138"/>
      <c r="BK15922" s="138"/>
      <c r="BL15922" s="138"/>
      <c r="BM15922" s="138"/>
    </row>
    <row r="15923" spans="62:65" ht="13" thickBot="1">
      <c r="BJ15923" s="138"/>
      <c r="BK15923" s="138"/>
      <c r="BL15923" s="138"/>
      <c r="BM15923" s="138"/>
    </row>
    <row r="15924" spans="62:65" ht="13" thickBot="1">
      <c r="BJ15924" s="138"/>
      <c r="BK15924" s="138"/>
      <c r="BL15924" s="138"/>
      <c r="BM15924" s="138"/>
    </row>
    <row r="15925" spans="62:65" ht="13" thickBot="1">
      <c r="BJ15925" s="138"/>
      <c r="BK15925" s="138"/>
      <c r="BL15925" s="138"/>
      <c r="BM15925" s="138"/>
    </row>
    <row r="15926" spans="62:65" ht="13" thickBot="1">
      <c r="BJ15926" s="138"/>
      <c r="BK15926" s="138"/>
      <c r="BL15926" s="138"/>
      <c r="BM15926" s="138"/>
    </row>
    <row r="15927" spans="62:65" ht="13" thickBot="1">
      <c r="BJ15927" s="138"/>
      <c r="BK15927" s="138"/>
      <c r="BL15927" s="138"/>
      <c r="BM15927" s="138"/>
    </row>
    <row r="15928" spans="62:65" ht="13" thickBot="1">
      <c r="BJ15928" s="138"/>
      <c r="BK15928" s="138"/>
      <c r="BL15928" s="138"/>
      <c r="BM15928" s="138"/>
    </row>
    <row r="15929" spans="62:65" ht="13" thickBot="1">
      <c r="BJ15929" s="138"/>
      <c r="BK15929" s="138"/>
      <c r="BL15929" s="138"/>
      <c r="BM15929" s="138"/>
    </row>
    <row r="15930" spans="62:65" ht="13" thickBot="1">
      <c r="BJ15930" s="138"/>
      <c r="BK15930" s="138"/>
      <c r="BL15930" s="138"/>
      <c r="BM15930" s="138"/>
    </row>
    <row r="15931" spans="62:65" ht="13" thickBot="1">
      <c r="BJ15931" s="138"/>
      <c r="BK15931" s="138"/>
      <c r="BL15931" s="138"/>
      <c r="BM15931" s="138"/>
    </row>
    <row r="15932" spans="62:65" ht="13" thickBot="1">
      <c r="BJ15932" s="138"/>
      <c r="BK15932" s="138"/>
      <c r="BL15932" s="138"/>
      <c r="BM15932" s="138"/>
    </row>
    <row r="15933" spans="62:65" ht="13" thickBot="1">
      <c r="BJ15933" s="138"/>
      <c r="BK15933" s="138"/>
      <c r="BL15933" s="138"/>
      <c r="BM15933" s="138"/>
    </row>
    <row r="15934" spans="62:65" ht="13" thickBot="1">
      <c r="BJ15934" s="138"/>
      <c r="BK15934" s="138"/>
      <c r="BL15934" s="138"/>
      <c r="BM15934" s="138"/>
    </row>
    <row r="15935" spans="62:65" ht="13" thickBot="1">
      <c r="BJ15935" s="138"/>
      <c r="BK15935" s="138"/>
      <c r="BL15935" s="138"/>
      <c r="BM15935" s="138"/>
    </row>
    <row r="15936" spans="62:65" ht="13" thickBot="1">
      <c r="BJ15936" s="138"/>
      <c r="BK15936" s="138"/>
      <c r="BL15936" s="138"/>
      <c r="BM15936" s="138"/>
    </row>
    <row r="15937" spans="62:65" ht="13" thickBot="1">
      <c r="BJ15937" s="138"/>
      <c r="BK15937" s="138"/>
      <c r="BL15937" s="138"/>
      <c r="BM15937" s="138"/>
    </row>
    <row r="15938" spans="62:65" ht="13" thickBot="1">
      <c r="BJ15938" s="138"/>
      <c r="BK15938" s="138"/>
      <c r="BL15938" s="138"/>
      <c r="BM15938" s="138"/>
    </row>
    <row r="15939" spans="62:65" ht="13" thickBot="1">
      <c r="BJ15939" s="138"/>
      <c r="BK15939" s="138"/>
      <c r="BL15939" s="138"/>
      <c r="BM15939" s="138"/>
    </row>
    <row r="15940" spans="62:65" ht="13" thickBot="1">
      <c r="BJ15940" s="138"/>
      <c r="BK15940" s="138"/>
      <c r="BL15940" s="138"/>
      <c r="BM15940" s="138"/>
    </row>
    <row r="15941" spans="62:65" ht="13" thickBot="1">
      <c r="BJ15941" s="138"/>
      <c r="BK15941" s="138"/>
      <c r="BL15941" s="138"/>
      <c r="BM15941" s="138"/>
    </row>
    <row r="15942" spans="62:65" ht="13" thickBot="1">
      <c r="BJ15942" s="138"/>
      <c r="BK15942" s="138"/>
      <c r="BL15942" s="138"/>
      <c r="BM15942" s="138"/>
    </row>
    <row r="15943" spans="62:65" ht="13" thickBot="1">
      <c r="BJ15943" s="138"/>
      <c r="BK15943" s="138"/>
      <c r="BL15943" s="138"/>
      <c r="BM15943" s="138"/>
    </row>
    <row r="15944" spans="62:65" ht="13" thickBot="1">
      <c r="BJ15944" s="138"/>
      <c r="BK15944" s="138"/>
      <c r="BL15944" s="138"/>
      <c r="BM15944" s="138"/>
    </row>
    <row r="15945" spans="62:65" ht="13" thickBot="1">
      <c r="BJ15945" s="138"/>
      <c r="BK15945" s="138"/>
      <c r="BL15945" s="138"/>
      <c r="BM15945" s="138"/>
    </row>
    <row r="15946" spans="62:65" ht="13" thickBot="1">
      <c r="BJ15946" s="138"/>
      <c r="BK15946" s="138"/>
      <c r="BL15946" s="138"/>
      <c r="BM15946" s="138"/>
    </row>
    <row r="15947" spans="62:65" ht="13" thickBot="1">
      <c r="BJ15947" s="138"/>
      <c r="BK15947" s="138"/>
      <c r="BL15947" s="138"/>
      <c r="BM15947" s="138"/>
    </row>
    <row r="15948" spans="62:65" ht="13" thickBot="1">
      <c r="BJ15948" s="138"/>
      <c r="BK15948" s="138"/>
      <c r="BL15948" s="138"/>
      <c r="BM15948" s="138"/>
    </row>
    <row r="15949" spans="62:65" ht="13" thickBot="1">
      <c r="BJ15949" s="138"/>
      <c r="BK15949" s="138"/>
      <c r="BL15949" s="138"/>
      <c r="BM15949" s="138"/>
    </row>
    <row r="15950" spans="62:65" ht="13" thickBot="1">
      <c r="BJ15950" s="138"/>
      <c r="BK15950" s="138"/>
      <c r="BL15950" s="138"/>
      <c r="BM15950" s="138"/>
    </row>
    <row r="15951" spans="62:65" ht="13" thickBot="1">
      <c r="BJ15951" s="138"/>
      <c r="BK15951" s="138"/>
      <c r="BL15951" s="138"/>
      <c r="BM15951" s="138"/>
    </row>
    <row r="15952" spans="62:65" ht="13" thickBot="1">
      <c r="BJ15952" s="138"/>
      <c r="BK15952" s="138"/>
      <c r="BL15952" s="138"/>
      <c r="BM15952" s="138"/>
    </row>
    <row r="15953" spans="62:65" ht="13" thickBot="1">
      <c r="BJ15953" s="138"/>
      <c r="BK15953" s="138"/>
      <c r="BL15953" s="138"/>
      <c r="BM15953" s="138"/>
    </row>
    <row r="15954" spans="62:65" ht="13" thickBot="1">
      <c r="BJ15954" s="138"/>
      <c r="BK15954" s="138"/>
      <c r="BL15954" s="138"/>
      <c r="BM15954" s="138"/>
    </row>
    <row r="15955" spans="62:65" ht="13" thickBot="1">
      <c r="BJ15955" s="138"/>
      <c r="BK15955" s="138"/>
      <c r="BL15955" s="138"/>
      <c r="BM15955" s="138"/>
    </row>
    <row r="15956" spans="62:65" ht="13" thickBot="1">
      <c r="BJ15956" s="138"/>
      <c r="BK15956" s="138"/>
      <c r="BL15956" s="138"/>
      <c r="BM15956" s="138"/>
    </row>
    <row r="15957" spans="62:65" ht="13" thickBot="1">
      <c r="BJ15957" s="138"/>
      <c r="BK15957" s="138"/>
      <c r="BL15957" s="138"/>
      <c r="BM15957" s="138"/>
    </row>
    <row r="15958" spans="62:65" ht="13" thickBot="1">
      <c r="BJ15958" s="138"/>
      <c r="BK15958" s="138"/>
      <c r="BL15958" s="138"/>
      <c r="BM15958" s="138"/>
    </row>
    <row r="15959" spans="62:65" ht="13" thickBot="1">
      <c r="BJ15959" s="138"/>
      <c r="BK15959" s="138"/>
      <c r="BL15959" s="138"/>
      <c r="BM15959" s="138"/>
    </row>
    <row r="15960" spans="62:65" ht="13" thickBot="1">
      <c r="BJ15960" s="138"/>
      <c r="BK15960" s="138"/>
      <c r="BL15960" s="138"/>
      <c r="BM15960" s="138"/>
    </row>
    <row r="15961" spans="62:65" ht="13" thickBot="1">
      <c r="BJ15961" s="138"/>
      <c r="BK15961" s="138"/>
      <c r="BL15961" s="138"/>
      <c r="BM15961" s="138"/>
    </row>
    <row r="15962" spans="62:65" ht="13" thickBot="1">
      <c r="BJ15962" s="138"/>
      <c r="BK15962" s="138"/>
      <c r="BL15962" s="138"/>
      <c r="BM15962" s="138"/>
    </row>
    <row r="15963" spans="62:65" ht="13" thickBot="1">
      <c r="BJ15963" s="138"/>
      <c r="BK15963" s="138"/>
      <c r="BL15963" s="138"/>
      <c r="BM15963" s="138"/>
    </row>
    <row r="15964" spans="62:65" ht="13" thickBot="1">
      <c r="BJ15964" s="138"/>
      <c r="BK15964" s="138"/>
      <c r="BL15964" s="138"/>
      <c r="BM15964" s="138"/>
    </row>
    <row r="15965" spans="62:65" ht="13" thickBot="1">
      <c r="BJ15965" s="138"/>
      <c r="BK15965" s="138"/>
      <c r="BL15965" s="138"/>
      <c r="BM15965" s="138"/>
    </row>
    <row r="15966" spans="62:65" ht="13" thickBot="1">
      <c r="BJ15966" s="138"/>
      <c r="BK15966" s="138"/>
      <c r="BL15966" s="138"/>
      <c r="BM15966" s="138"/>
    </row>
    <row r="15967" spans="62:65" ht="13" thickBot="1">
      <c r="BJ15967" s="138"/>
      <c r="BK15967" s="138"/>
      <c r="BL15967" s="138"/>
      <c r="BM15967" s="138"/>
    </row>
    <row r="15968" spans="62:65" ht="13" thickBot="1">
      <c r="BJ15968" s="138"/>
      <c r="BK15968" s="138"/>
      <c r="BL15968" s="138"/>
      <c r="BM15968" s="138"/>
    </row>
    <row r="15969" spans="62:65" ht="13" thickBot="1">
      <c r="BJ15969" s="138"/>
      <c r="BK15969" s="138"/>
      <c r="BL15969" s="138"/>
      <c r="BM15969" s="138"/>
    </row>
    <row r="15970" spans="62:65" ht="13" thickBot="1">
      <c r="BJ15970" s="138"/>
      <c r="BK15970" s="138"/>
      <c r="BL15970" s="138"/>
      <c r="BM15970" s="138"/>
    </row>
    <row r="15971" spans="62:65" ht="13" thickBot="1">
      <c r="BJ15971" s="138"/>
      <c r="BK15971" s="138"/>
      <c r="BL15971" s="138"/>
      <c r="BM15971" s="138"/>
    </row>
    <row r="15972" spans="62:65" ht="13" thickBot="1">
      <c r="BJ15972" s="138"/>
      <c r="BK15972" s="138"/>
      <c r="BL15972" s="138"/>
      <c r="BM15972" s="138"/>
    </row>
    <row r="15973" spans="62:65" ht="13" thickBot="1">
      <c r="BJ15973" s="138"/>
      <c r="BK15973" s="138"/>
      <c r="BL15973" s="138"/>
      <c r="BM15973" s="138"/>
    </row>
    <row r="15974" spans="62:65" ht="13" thickBot="1">
      <c r="BJ15974" s="138"/>
      <c r="BK15974" s="138"/>
      <c r="BL15974" s="138"/>
      <c r="BM15974" s="138"/>
    </row>
    <row r="15975" spans="62:65" ht="13" thickBot="1">
      <c r="BJ15975" s="138"/>
      <c r="BK15975" s="138"/>
      <c r="BL15975" s="138"/>
      <c r="BM15975" s="138"/>
    </row>
    <row r="15976" spans="62:65" ht="13" thickBot="1">
      <c r="BJ15976" s="138"/>
      <c r="BK15976" s="138"/>
      <c r="BL15976" s="138"/>
      <c r="BM15976" s="138"/>
    </row>
    <row r="15977" spans="62:65" ht="13" thickBot="1">
      <c r="BJ15977" s="138"/>
      <c r="BK15977" s="138"/>
      <c r="BL15977" s="138"/>
      <c r="BM15977" s="138"/>
    </row>
    <row r="15978" spans="62:65" ht="13" thickBot="1">
      <c r="BJ15978" s="138"/>
      <c r="BK15978" s="138"/>
      <c r="BL15978" s="138"/>
      <c r="BM15978" s="138"/>
    </row>
    <row r="15979" spans="62:65" ht="13" thickBot="1">
      <c r="BJ15979" s="138"/>
      <c r="BK15979" s="138"/>
      <c r="BL15979" s="138"/>
      <c r="BM15979" s="138"/>
    </row>
    <row r="15980" spans="62:65" ht="13" thickBot="1">
      <c r="BJ15980" s="138"/>
      <c r="BK15980" s="138"/>
      <c r="BL15980" s="138"/>
      <c r="BM15980" s="138"/>
    </row>
    <row r="15981" spans="62:65" ht="13" thickBot="1">
      <c r="BJ15981" s="138"/>
      <c r="BK15981" s="138"/>
      <c r="BL15981" s="138"/>
      <c r="BM15981" s="138"/>
    </row>
    <row r="15982" spans="62:65" ht="13" thickBot="1">
      <c r="BJ15982" s="138"/>
      <c r="BK15982" s="138"/>
      <c r="BL15982" s="138"/>
      <c r="BM15982" s="138"/>
    </row>
    <row r="15983" spans="62:65" ht="13" thickBot="1">
      <c r="BJ15983" s="138"/>
      <c r="BK15983" s="138"/>
      <c r="BL15983" s="138"/>
      <c r="BM15983" s="138"/>
    </row>
    <row r="15984" spans="62:65" ht="13" thickBot="1">
      <c r="BJ15984" s="138"/>
      <c r="BK15984" s="138"/>
      <c r="BL15984" s="138"/>
      <c r="BM15984" s="138"/>
    </row>
    <row r="15985" spans="62:65" ht="13" thickBot="1">
      <c r="BJ15985" s="138"/>
      <c r="BK15985" s="138"/>
      <c r="BL15985" s="138"/>
      <c r="BM15985" s="138"/>
    </row>
    <row r="15986" spans="62:65" ht="13" thickBot="1">
      <c r="BJ15986" s="138"/>
      <c r="BK15986" s="138"/>
      <c r="BL15986" s="138"/>
      <c r="BM15986" s="138"/>
    </row>
    <row r="15987" spans="62:65" ht="13" thickBot="1">
      <c r="BJ15987" s="138"/>
      <c r="BK15987" s="138"/>
      <c r="BL15987" s="138"/>
      <c r="BM15987" s="138"/>
    </row>
    <row r="15988" spans="62:65" ht="13" thickBot="1">
      <c r="BJ15988" s="138"/>
      <c r="BK15988" s="138"/>
      <c r="BL15988" s="138"/>
      <c r="BM15988" s="138"/>
    </row>
    <row r="15989" spans="62:65" ht="13" thickBot="1">
      <c r="BJ15989" s="138"/>
      <c r="BK15989" s="138"/>
      <c r="BL15989" s="138"/>
      <c r="BM15989" s="138"/>
    </row>
    <row r="15990" spans="62:65" ht="13" thickBot="1">
      <c r="BJ15990" s="138"/>
      <c r="BK15990" s="138"/>
      <c r="BL15990" s="138"/>
      <c r="BM15990" s="138"/>
    </row>
    <row r="15991" spans="62:65" ht="13" thickBot="1">
      <c r="BJ15991" s="138"/>
      <c r="BK15991" s="138"/>
      <c r="BL15991" s="138"/>
      <c r="BM15991" s="138"/>
    </row>
    <row r="15992" spans="62:65" ht="13" thickBot="1">
      <c r="BJ15992" s="138"/>
      <c r="BK15992" s="138"/>
      <c r="BL15992" s="138"/>
      <c r="BM15992" s="138"/>
    </row>
    <row r="15993" spans="62:65" ht="13" thickBot="1">
      <c r="BJ15993" s="138"/>
      <c r="BK15993" s="138"/>
      <c r="BL15993" s="138"/>
      <c r="BM15993" s="138"/>
    </row>
    <row r="15994" spans="62:65" ht="13" thickBot="1">
      <c r="BJ15994" s="138"/>
      <c r="BK15994" s="138"/>
      <c r="BL15994" s="138"/>
      <c r="BM15994" s="138"/>
    </row>
    <row r="15995" spans="62:65" ht="13" thickBot="1">
      <c r="BJ15995" s="138"/>
      <c r="BK15995" s="138"/>
      <c r="BL15995" s="138"/>
      <c r="BM15995" s="138"/>
    </row>
    <row r="15996" spans="62:65" ht="13" thickBot="1">
      <c r="BJ15996" s="138"/>
      <c r="BK15996" s="138"/>
      <c r="BL15996" s="138"/>
      <c r="BM15996" s="138"/>
    </row>
    <row r="15997" spans="62:65" ht="13" thickBot="1">
      <c r="BJ15997" s="138"/>
      <c r="BK15997" s="138"/>
      <c r="BL15997" s="138"/>
      <c r="BM15997" s="138"/>
    </row>
    <row r="15998" spans="62:65" ht="13" thickBot="1">
      <c r="BJ15998" s="138"/>
      <c r="BK15998" s="138"/>
      <c r="BL15998" s="138"/>
      <c r="BM15998" s="138"/>
    </row>
    <row r="15999" spans="62:65" ht="13" thickBot="1">
      <c r="BJ15999" s="138"/>
      <c r="BK15999" s="138"/>
      <c r="BL15999" s="138"/>
      <c r="BM15999" s="138"/>
    </row>
    <row r="16000" spans="62:65" ht="13" thickBot="1">
      <c r="BJ16000" s="138"/>
      <c r="BK16000" s="138"/>
      <c r="BL16000" s="138"/>
      <c r="BM16000" s="138"/>
    </row>
    <row r="16001" spans="62:65" ht="13" thickBot="1">
      <c r="BJ16001" s="138"/>
      <c r="BK16001" s="138"/>
      <c r="BL16001" s="138"/>
      <c r="BM16001" s="138"/>
    </row>
    <row r="16002" spans="62:65" ht="13" thickBot="1">
      <c r="BJ16002" s="138"/>
      <c r="BK16002" s="138"/>
      <c r="BL16002" s="138"/>
      <c r="BM16002" s="138"/>
    </row>
    <row r="16003" spans="62:65" ht="13" thickBot="1">
      <c r="BJ16003" s="138"/>
      <c r="BK16003" s="138"/>
      <c r="BL16003" s="138"/>
      <c r="BM16003" s="138"/>
    </row>
    <row r="16004" spans="62:65" ht="13" thickBot="1">
      <c r="BJ16004" s="138"/>
      <c r="BK16004" s="138"/>
      <c r="BL16004" s="138"/>
      <c r="BM16004" s="138"/>
    </row>
    <row r="16005" spans="62:65" ht="13" thickBot="1">
      <c r="BJ16005" s="138"/>
      <c r="BK16005" s="138"/>
      <c r="BL16005" s="138"/>
      <c r="BM16005" s="138"/>
    </row>
    <row r="16006" spans="62:65" ht="13" thickBot="1">
      <c r="BJ16006" s="138"/>
      <c r="BK16006" s="138"/>
      <c r="BL16006" s="138"/>
      <c r="BM16006" s="138"/>
    </row>
    <row r="16007" spans="62:65" ht="13" thickBot="1">
      <c r="BJ16007" s="138"/>
      <c r="BK16007" s="138"/>
      <c r="BL16007" s="138"/>
      <c r="BM16007" s="138"/>
    </row>
    <row r="16008" spans="62:65" ht="13" thickBot="1">
      <c r="BJ16008" s="138"/>
      <c r="BK16008" s="138"/>
      <c r="BL16008" s="138"/>
      <c r="BM16008" s="138"/>
    </row>
    <row r="16009" spans="62:65" ht="13" thickBot="1">
      <c r="BJ16009" s="138"/>
      <c r="BK16009" s="138"/>
      <c r="BL16009" s="138"/>
      <c r="BM16009" s="138"/>
    </row>
    <row r="16010" spans="62:65" ht="13" thickBot="1">
      <c r="BJ16010" s="138"/>
      <c r="BK16010" s="138"/>
      <c r="BL16010" s="138"/>
      <c r="BM16010" s="138"/>
    </row>
    <row r="16011" spans="62:65" ht="13" thickBot="1">
      <c r="BJ16011" s="138"/>
      <c r="BK16011" s="138"/>
      <c r="BL16011" s="138"/>
      <c r="BM16011" s="138"/>
    </row>
    <row r="16012" spans="62:65" ht="13" thickBot="1">
      <c r="BJ16012" s="138"/>
      <c r="BK16012" s="138"/>
      <c r="BL16012" s="138"/>
      <c r="BM16012" s="138"/>
    </row>
    <row r="16013" spans="62:65" ht="13" thickBot="1">
      <c r="BJ16013" s="138"/>
      <c r="BK16013" s="138"/>
      <c r="BL16013" s="138"/>
      <c r="BM16013" s="138"/>
    </row>
    <row r="16014" spans="62:65" ht="13" thickBot="1">
      <c r="BJ16014" s="138"/>
      <c r="BK16014" s="138"/>
      <c r="BL16014" s="138"/>
      <c r="BM16014" s="138"/>
    </row>
    <row r="16015" spans="62:65" ht="13" thickBot="1">
      <c r="BJ16015" s="138"/>
      <c r="BK16015" s="138"/>
      <c r="BL16015" s="138"/>
      <c r="BM16015" s="138"/>
    </row>
    <row r="16016" spans="62:65" ht="13" thickBot="1">
      <c r="BJ16016" s="138"/>
      <c r="BK16016" s="138"/>
      <c r="BL16016" s="138"/>
      <c r="BM16016" s="138"/>
    </row>
    <row r="16017" spans="62:65" ht="13" thickBot="1">
      <c r="BJ16017" s="138"/>
      <c r="BK16017" s="138"/>
      <c r="BL16017" s="138"/>
      <c r="BM16017" s="138"/>
    </row>
    <row r="16018" spans="62:65" ht="13" thickBot="1">
      <c r="BJ16018" s="138"/>
      <c r="BK16018" s="138"/>
      <c r="BL16018" s="138"/>
      <c r="BM16018" s="138"/>
    </row>
    <row r="16019" spans="62:65" ht="13" thickBot="1">
      <c r="BJ16019" s="138"/>
      <c r="BK16019" s="138"/>
      <c r="BL16019" s="138"/>
      <c r="BM16019" s="138"/>
    </row>
    <row r="16020" spans="62:65" ht="13" thickBot="1">
      <c r="BJ16020" s="138"/>
      <c r="BK16020" s="138"/>
      <c r="BL16020" s="138"/>
      <c r="BM16020" s="138"/>
    </row>
    <row r="16021" spans="62:65" ht="13" thickBot="1">
      <c r="BJ16021" s="138"/>
      <c r="BK16021" s="138"/>
      <c r="BL16021" s="138"/>
      <c r="BM16021" s="138"/>
    </row>
    <row r="16022" spans="62:65" ht="13" thickBot="1">
      <c r="BJ16022" s="138"/>
      <c r="BK16022" s="138"/>
      <c r="BL16022" s="138"/>
      <c r="BM16022" s="138"/>
    </row>
    <row r="16023" spans="62:65" ht="13" thickBot="1">
      <c r="BJ16023" s="138"/>
      <c r="BK16023" s="138"/>
      <c r="BL16023" s="138"/>
      <c r="BM16023" s="138"/>
    </row>
    <row r="16024" spans="62:65" ht="13" thickBot="1">
      <c r="BJ16024" s="138"/>
      <c r="BK16024" s="138"/>
      <c r="BL16024" s="138"/>
      <c r="BM16024" s="138"/>
    </row>
    <row r="16025" spans="62:65" ht="13" thickBot="1">
      <c r="BJ16025" s="138"/>
      <c r="BK16025" s="138"/>
      <c r="BL16025" s="138"/>
      <c r="BM16025" s="138"/>
    </row>
    <row r="16026" spans="62:65" ht="13" thickBot="1">
      <c r="BJ16026" s="138"/>
      <c r="BK16026" s="138"/>
      <c r="BL16026" s="138"/>
      <c r="BM16026" s="138"/>
    </row>
    <row r="16027" spans="62:65" ht="13" thickBot="1">
      <c r="BJ16027" s="138"/>
      <c r="BK16027" s="138"/>
      <c r="BL16027" s="138"/>
      <c r="BM16027" s="138"/>
    </row>
    <row r="16028" spans="62:65" ht="13" thickBot="1">
      <c r="BJ16028" s="138"/>
      <c r="BK16028" s="138"/>
      <c r="BL16028" s="138"/>
      <c r="BM16028" s="138"/>
    </row>
    <row r="16029" spans="62:65" ht="13" thickBot="1">
      <c r="BJ16029" s="138"/>
      <c r="BK16029" s="138"/>
      <c r="BL16029" s="138"/>
      <c r="BM16029" s="138"/>
    </row>
    <row r="16030" spans="62:65" ht="13" thickBot="1">
      <c r="BJ16030" s="138"/>
      <c r="BK16030" s="138"/>
      <c r="BL16030" s="138"/>
      <c r="BM16030" s="138"/>
    </row>
    <row r="16031" spans="62:65" ht="13" thickBot="1">
      <c r="BJ16031" s="138"/>
      <c r="BK16031" s="138"/>
      <c r="BL16031" s="138"/>
      <c r="BM16031" s="138"/>
    </row>
    <row r="16032" spans="62:65" ht="13" thickBot="1">
      <c r="BJ16032" s="138"/>
      <c r="BK16032" s="138"/>
      <c r="BL16032" s="138"/>
      <c r="BM16032" s="138"/>
    </row>
    <row r="16033" spans="62:65" ht="13" thickBot="1">
      <c r="BJ16033" s="138"/>
      <c r="BK16033" s="138"/>
      <c r="BL16033" s="138"/>
      <c r="BM16033" s="138"/>
    </row>
    <row r="16034" spans="62:65" ht="13" thickBot="1">
      <c r="BJ16034" s="138"/>
      <c r="BK16034" s="138"/>
      <c r="BL16034" s="138"/>
      <c r="BM16034" s="138"/>
    </row>
    <row r="16035" spans="62:65" ht="13" thickBot="1">
      <c r="BJ16035" s="138"/>
      <c r="BK16035" s="138"/>
      <c r="BL16035" s="138"/>
      <c r="BM16035" s="138"/>
    </row>
    <row r="16036" spans="62:65" ht="13" thickBot="1">
      <c r="BJ16036" s="138"/>
      <c r="BK16036" s="138"/>
      <c r="BL16036" s="138"/>
      <c r="BM16036" s="138"/>
    </row>
    <row r="16037" spans="62:65" ht="13" thickBot="1">
      <c r="BJ16037" s="138"/>
      <c r="BK16037" s="138"/>
      <c r="BL16037" s="138"/>
      <c r="BM16037" s="138"/>
    </row>
    <row r="16038" spans="62:65" ht="13" thickBot="1">
      <c r="BJ16038" s="138"/>
      <c r="BK16038" s="138"/>
      <c r="BL16038" s="138"/>
      <c r="BM16038" s="138"/>
    </row>
    <row r="16039" spans="62:65" ht="13" thickBot="1">
      <c r="BJ16039" s="138"/>
      <c r="BK16039" s="138"/>
      <c r="BL16039" s="138"/>
      <c r="BM16039" s="138"/>
    </row>
    <row r="16040" spans="62:65" ht="13" thickBot="1">
      <c r="BJ16040" s="138"/>
      <c r="BK16040" s="138"/>
      <c r="BL16040" s="138"/>
      <c r="BM16040" s="138"/>
    </row>
    <row r="16041" spans="62:65" ht="13" thickBot="1">
      <c r="BJ16041" s="138"/>
      <c r="BK16041" s="138"/>
      <c r="BL16041" s="138"/>
      <c r="BM16041" s="138"/>
    </row>
    <row r="16042" spans="62:65" ht="13" thickBot="1">
      <c r="BJ16042" s="138"/>
      <c r="BK16042" s="138"/>
      <c r="BL16042" s="138"/>
      <c r="BM16042" s="138"/>
    </row>
    <row r="16043" spans="62:65" ht="13" thickBot="1">
      <c r="BJ16043" s="138"/>
      <c r="BK16043" s="138"/>
      <c r="BL16043" s="138"/>
      <c r="BM16043" s="138"/>
    </row>
    <row r="16044" spans="62:65" ht="13" thickBot="1">
      <c r="BJ16044" s="138"/>
      <c r="BK16044" s="138"/>
      <c r="BL16044" s="138"/>
      <c r="BM16044" s="138"/>
    </row>
    <row r="16045" spans="62:65" ht="13" thickBot="1">
      <c r="BJ16045" s="138"/>
      <c r="BK16045" s="138"/>
      <c r="BL16045" s="138"/>
      <c r="BM16045" s="138"/>
    </row>
    <row r="16046" spans="62:65" ht="13" thickBot="1">
      <c r="BJ16046" s="138"/>
      <c r="BK16046" s="138"/>
      <c r="BL16046" s="138"/>
      <c r="BM16046" s="138"/>
    </row>
    <row r="16047" spans="62:65" ht="13" thickBot="1">
      <c r="BJ16047" s="138"/>
      <c r="BK16047" s="138"/>
      <c r="BL16047" s="138"/>
      <c r="BM16047" s="138"/>
    </row>
    <row r="16048" spans="62:65" ht="13" thickBot="1">
      <c r="BJ16048" s="138"/>
      <c r="BK16048" s="138"/>
      <c r="BL16048" s="138"/>
      <c r="BM16048" s="138"/>
    </row>
    <row r="16049" spans="62:65" ht="13" thickBot="1">
      <c r="BJ16049" s="138"/>
      <c r="BK16049" s="138"/>
      <c r="BL16049" s="138"/>
      <c r="BM16049" s="138"/>
    </row>
    <row r="16050" spans="62:65" ht="13" thickBot="1">
      <c r="BJ16050" s="138"/>
      <c r="BK16050" s="138"/>
      <c r="BL16050" s="138"/>
      <c r="BM16050" s="138"/>
    </row>
    <row r="16051" spans="62:65" ht="13" thickBot="1">
      <c r="BJ16051" s="138"/>
      <c r="BK16051" s="138"/>
      <c r="BL16051" s="138"/>
      <c r="BM16051" s="138"/>
    </row>
    <row r="16052" spans="62:65" ht="13" thickBot="1">
      <c r="BJ16052" s="138"/>
      <c r="BK16052" s="138"/>
      <c r="BL16052" s="138"/>
      <c r="BM16052" s="138"/>
    </row>
    <row r="16053" spans="62:65" ht="13" thickBot="1">
      <c r="BJ16053" s="138"/>
      <c r="BK16053" s="138"/>
      <c r="BL16053" s="138"/>
      <c r="BM16053" s="138"/>
    </row>
    <row r="16054" spans="62:65" ht="13" thickBot="1">
      <c r="BJ16054" s="138"/>
      <c r="BK16054" s="138"/>
      <c r="BL16054" s="138"/>
      <c r="BM16054" s="138"/>
    </row>
    <row r="16055" spans="62:65" ht="13" thickBot="1">
      <c r="BJ16055" s="138"/>
      <c r="BK16055" s="138"/>
      <c r="BL16055" s="138"/>
      <c r="BM16055" s="138"/>
    </row>
    <row r="16056" spans="62:65" ht="13" thickBot="1">
      <c r="BJ16056" s="138"/>
      <c r="BK16056" s="138"/>
      <c r="BL16056" s="138"/>
      <c r="BM16056" s="138"/>
    </row>
    <row r="16057" spans="62:65" ht="13" thickBot="1">
      <c r="BJ16057" s="138"/>
      <c r="BK16057" s="138"/>
      <c r="BL16057" s="138"/>
      <c r="BM16057" s="138"/>
    </row>
    <row r="16058" spans="62:65" ht="13" thickBot="1">
      <c r="BJ16058" s="138"/>
      <c r="BK16058" s="138"/>
      <c r="BL16058" s="138"/>
      <c r="BM16058" s="138"/>
    </row>
    <row r="16059" spans="62:65" ht="13" thickBot="1">
      <c r="BJ16059" s="138"/>
      <c r="BK16059" s="138"/>
      <c r="BL16059" s="138"/>
      <c r="BM16059" s="138"/>
    </row>
    <row r="16060" spans="62:65" ht="13" thickBot="1">
      <c r="BJ16060" s="138"/>
      <c r="BK16060" s="138"/>
      <c r="BL16060" s="138"/>
      <c r="BM16060" s="138"/>
    </row>
    <row r="16061" spans="62:65" ht="13" thickBot="1">
      <c r="BJ16061" s="138"/>
      <c r="BK16061" s="138"/>
      <c r="BL16061" s="138"/>
      <c r="BM16061" s="138"/>
    </row>
    <row r="16062" spans="62:65" ht="13" thickBot="1">
      <c r="BJ16062" s="138"/>
      <c r="BK16062" s="138"/>
      <c r="BL16062" s="138"/>
      <c r="BM16062" s="138"/>
    </row>
    <row r="16063" spans="62:65" ht="13" thickBot="1">
      <c r="BJ16063" s="138"/>
      <c r="BK16063" s="138"/>
      <c r="BL16063" s="138"/>
      <c r="BM16063" s="138"/>
    </row>
    <row r="16064" spans="62:65" ht="13" thickBot="1">
      <c r="BJ16064" s="138"/>
      <c r="BK16064" s="138"/>
      <c r="BL16064" s="138"/>
      <c r="BM16064" s="138"/>
    </row>
    <row r="16065" spans="62:65" ht="13" thickBot="1">
      <c r="BJ16065" s="138"/>
      <c r="BK16065" s="138"/>
      <c r="BL16065" s="138"/>
      <c r="BM16065" s="138"/>
    </row>
    <row r="16066" spans="62:65" ht="13" thickBot="1">
      <c r="BJ16066" s="138"/>
      <c r="BK16066" s="138"/>
      <c r="BL16066" s="138"/>
      <c r="BM16066" s="138"/>
    </row>
    <row r="16067" spans="62:65" ht="13" thickBot="1">
      <c r="BJ16067" s="138"/>
      <c r="BK16067" s="138"/>
      <c r="BL16067" s="138"/>
      <c r="BM16067" s="138"/>
    </row>
    <row r="16068" spans="62:65" ht="13" thickBot="1">
      <c r="BJ16068" s="138"/>
      <c r="BK16068" s="138"/>
      <c r="BL16068" s="138"/>
      <c r="BM16068" s="138"/>
    </row>
    <row r="16069" spans="62:65" ht="13" thickBot="1">
      <c r="BJ16069" s="138"/>
      <c r="BK16069" s="138"/>
      <c r="BL16069" s="138"/>
      <c r="BM16069" s="138"/>
    </row>
    <row r="16070" spans="62:65" ht="13" thickBot="1">
      <c r="BJ16070" s="138"/>
      <c r="BK16070" s="138"/>
      <c r="BL16070" s="138"/>
      <c r="BM16070" s="138"/>
    </row>
    <row r="16071" spans="62:65" ht="13" thickBot="1">
      <c r="BJ16071" s="138"/>
      <c r="BK16071" s="138"/>
      <c r="BL16071" s="138"/>
      <c r="BM16071" s="138"/>
    </row>
    <row r="16072" spans="62:65" ht="13" thickBot="1">
      <c r="BJ16072" s="138"/>
      <c r="BK16072" s="138"/>
      <c r="BL16072" s="138"/>
      <c r="BM16072" s="138"/>
    </row>
    <row r="16073" spans="62:65" ht="13" thickBot="1">
      <c r="BJ16073" s="138"/>
      <c r="BK16073" s="138"/>
      <c r="BL16073" s="138"/>
      <c r="BM16073" s="138"/>
    </row>
    <row r="16074" spans="62:65" ht="13" thickBot="1">
      <c r="BJ16074" s="138"/>
      <c r="BK16074" s="138"/>
      <c r="BL16074" s="138"/>
      <c r="BM16074" s="138"/>
    </row>
    <row r="16075" spans="62:65" ht="13" thickBot="1">
      <c r="BJ16075" s="138"/>
      <c r="BK16075" s="138"/>
      <c r="BL16075" s="138"/>
      <c r="BM16075" s="138"/>
    </row>
    <row r="16076" spans="62:65" ht="13" thickBot="1">
      <c r="BJ16076" s="138"/>
      <c r="BK16076" s="138"/>
      <c r="BL16076" s="138"/>
      <c r="BM16076" s="138"/>
    </row>
    <row r="16077" spans="62:65" ht="13" thickBot="1">
      <c r="BJ16077" s="138"/>
      <c r="BK16077" s="138"/>
      <c r="BL16077" s="138"/>
      <c r="BM16077" s="138"/>
    </row>
    <row r="16078" spans="62:65" ht="13" thickBot="1">
      <c r="BJ16078" s="138"/>
      <c r="BK16078" s="138"/>
      <c r="BL16078" s="138"/>
      <c r="BM16078" s="138"/>
    </row>
    <row r="16079" spans="62:65" ht="13" thickBot="1">
      <c r="BJ16079" s="138"/>
      <c r="BK16079" s="138"/>
      <c r="BL16079" s="138"/>
      <c r="BM16079" s="138"/>
    </row>
    <row r="16080" spans="62:65" ht="13" thickBot="1">
      <c r="BJ16080" s="138"/>
      <c r="BK16080" s="138"/>
      <c r="BL16080" s="138"/>
      <c r="BM16080" s="138"/>
    </row>
    <row r="16081" spans="62:65" ht="13" thickBot="1">
      <c r="BJ16081" s="138"/>
      <c r="BK16081" s="138"/>
      <c r="BL16081" s="138"/>
      <c r="BM16081" s="138"/>
    </row>
    <row r="16082" spans="62:65" ht="13" thickBot="1">
      <c r="BJ16082" s="138"/>
      <c r="BK16082" s="138"/>
      <c r="BL16082" s="138"/>
      <c r="BM16082" s="138"/>
    </row>
    <row r="16083" spans="62:65" ht="13" thickBot="1">
      <c r="BJ16083" s="138"/>
      <c r="BK16083" s="138"/>
      <c r="BL16083" s="138"/>
      <c r="BM16083" s="138"/>
    </row>
    <row r="16084" spans="62:65" ht="13" thickBot="1">
      <c r="BJ16084" s="138"/>
      <c r="BK16084" s="138"/>
      <c r="BL16084" s="138"/>
      <c r="BM16084" s="138"/>
    </row>
    <row r="16085" spans="62:65" ht="13" thickBot="1">
      <c r="BJ16085" s="138"/>
      <c r="BK16085" s="138"/>
      <c r="BL16085" s="138"/>
      <c r="BM16085" s="138"/>
    </row>
    <row r="16086" spans="62:65" ht="13" thickBot="1">
      <c r="BJ16086" s="138"/>
      <c r="BK16086" s="138"/>
      <c r="BL16086" s="138"/>
      <c r="BM16086" s="138"/>
    </row>
    <row r="16087" spans="62:65" ht="13" thickBot="1">
      <c r="BJ16087" s="138"/>
      <c r="BK16087" s="138"/>
      <c r="BL16087" s="138"/>
      <c r="BM16087" s="138"/>
    </row>
    <row r="16088" spans="62:65" ht="13" thickBot="1">
      <c r="BJ16088" s="138"/>
      <c r="BK16088" s="138"/>
      <c r="BL16088" s="138"/>
      <c r="BM16088" s="138"/>
    </row>
    <row r="16089" spans="62:65" ht="13" thickBot="1">
      <c r="BJ16089" s="138"/>
      <c r="BK16089" s="138"/>
      <c r="BL16089" s="138"/>
      <c r="BM16089" s="138"/>
    </row>
    <row r="16090" spans="62:65" ht="13" thickBot="1">
      <c r="BJ16090" s="138"/>
      <c r="BK16090" s="138"/>
      <c r="BL16090" s="138"/>
      <c r="BM16090" s="138"/>
    </row>
    <row r="16091" spans="62:65" ht="13" thickBot="1">
      <c r="BJ16091" s="138"/>
      <c r="BK16091" s="138"/>
      <c r="BL16091" s="138"/>
      <c r="BM16091" s="138"/>
    </row>
    <row r="16092" spans="62:65" ht="13" thickBot="1">
      <c r="BJ16092" s="138"/>
      <c r="BK16092" s="138"/>
      <c r="BL16092" s="138"/>
      <c r="BM16092" s="138"/>
    </row>
    <row r="16093" spans="62:65" ht="13" thickBot="1">
      <c r="BJ16093" s="138"/>
      <c r="BK16093" s="138"/>
      <c r="BL16093" s="138"/>
      <c r="BM16093" s="138"/>
    </row>
    <row r="16094" spans="62:65" ht="13" thickBot="1">
      <c r="BJ16094" s="138"/>
      <c r="BK16094" s="138"/>
      <c r="BL16094" s="138"/>
      <c r="BM16094" s="138"/>
    </row>
    <row r="16095" spans="62:65" ht="13" thickBot="1">
      <c r="BJ16095" s="138"/>
      <c r="BK16095" s="138"/>
      <c r="BL16095" s="138"/>
      <c r="BM16095" s="138"/>
    </row>
    <row r="16096" spans="62:65" ht="13" thickBot="1">
      <c r="BJ16096" s="138"/>
      <c r="BK16096" s="138"/>
      <c r="BL16096" s="138"/>
      <c r="BM16096" s="138"/>
    </row>
    <row r="16097" spans="62:65" ht="13" thickBot="1">
      <c r="BJ16097" s="138"/>
      <c r="BK16097" s="138"/>
      <c r="BL16097" s="138"/>
      <c r="BM16097" s="138"/>
    </row>
    <row r="16098" spans="62:65" ht="13" thickBot="1">
      <c r="BJ16098" s="138"/>
      <c r="BK16098" s="138"/>
      <c r="BL16098" s="138"/>
      <c r="BM16098" s="138"/>
    </row>
    <row r="16099" spans="62:65" ht="13" thickBot="1">
      <c r="BJ16099" s="138"/>
      <c r="BK16099" s="138"/>
      <c r="BL16099" s="138"/>
      <c r="BM16099" s="138"/>
    </row>
    <row r="16100" spans="62:65" ht="13" thickBot="1">
      <c r="BJ16100" s="138"/>
      <c r="BK16100" s="138"/>
      <c r="BL16100" s="138"/>
      <c r="BM16100" s="138"/>
    </row>
    <row r="16101" spans="62:65" ht="13" thickBot="1">
      <c r="BJ16101" s="138"/>
      <c r="BK16101" s="138"/>
      <c r="BL16101" s="138"/>
      <c r="BM16101" s="138"/>
    </row>
    <row r="16102" spans="62:65" ht="13" thickBot="1">
      <c r="BJ16102" s="138"/>
      <c r="BK16102" s="138"/>
      <c r="BL16102" s="138"/>
      <c r="BM16102" s="138"/>
    </row>
    <row r="16103" spans="62:65" ht="13" thickBot="1">
      <c r="BJ16103" s="138"/>
      <c r="BK16103" s="138"/>
      <c r="BL16103" s="138"/>
      <c r="BM16103" s="138"/>
    </row>
    <row r="16104" spans="62:65" ht="13" thickBot="1">
      <c r="BJ16104" s="138"/>
      <c r="BK16104" s="138"/>
      <c r="BL16104" s="138"/>
      <c r="BM16104" s="138"/>
    </row>
    <row r="16105" spans="62:65" ht="13" thickBot="1">
      <c r="BJ16105" s="138"/>
      <c r="BK16105" s="138"/>
      <c r="BL16105" s="138"/>
      <c r="BM16105" s="138"/>
    </row>
    <row r="16106" spans="62:65" ht="13" thickBot="1">
      <c r="BJ16106" s="138"/>
      <c r="BK16106" s="138"/>
      <c r="BL16106" s="138"/>
      <c r="BM16106" s="138"/>
    </row>
    <row r="16107" spans="62:65" ht="13" thickBot="1">
      <c r="BJ16107" s="138"/>
      <c r="BK16107" s="138"/>
      <c r="BL16107" s="138"/>
      <c r="BM16107" s="138"/>
    </row>
    <row r="16108" spans="62:65" ht="13" thickBot="1">
      <c r="BJ16108" s="138"/>
      <c r="BK16108" s="138"/>
      <c r="BL16108" s="138"/>
      <c r="BM16108" s="138"/>
    </row>
    <row r="16109" spans="62:65" ht="13" thickBot="1">
      <c r="BJ16109" s="138"/>
      <c r="BK16109" s="138"/>
      <c r="BL16109" s="138"/>
      <c r="BM16109" s="138"/>
    </row>
    <row r="16110" spans="62:65" ht="13" thickBot="1">
      <c r="BJ16110" s="138"/>
      <c r="BK16110" s="138"/>
      <c r="BL16110" s="138"/>
      <c r="BM16110" s="138"/>
    </row>
    <row r="16111" spans="62:65" ht="13" thickBot="1">
      <c r="BJ16111" s="138"/>
      <c r="BK16111" s="138"/>
      <c r="BL16111" s="138"/>
      <c r="BM16111" s="138"/>
    </row>
    <row r="16112" spans="62:65" ht="13" thickBot="1">
      <c r="BJ16112" s="138"/>
      <c r="BK16112" s="138"/>
      <c r="BL16112" s="138"/>
      <c r="BM16112" s="138"/>
    </row>
    <row r="16113" spans="62:65" ht="13" thickBot="1">
      <c r="BJ16113" s="138"/>
      <c r="BK16113" s="138"/>
      <c r="BL16113" s="138"/>
      <c r="BM16113" s="138"/>
    </row>
    <row r="16114" spans="62:65" ht="13" thickBot="1">
      <c r="BJ16114" s="138"/>
      <c r="BK16114" s="138"/>
      <c r="BL16114" s="138"/>
      <c r="BM16114" s="138"/>
    </row>
    <row r="16115" spans="62:65" ht="13" thickBot="1">
      <c r="BJ16115" s="138"/>
      <c r="BK16115" s="138"/>
      <c r="BL16115" s="138"/>
      <c r="BM16115" s="138"/>
    </row>
    <row r="16116" spans="62:65" ht="13" thickBot="1">
      <c r="BJ16116" s="138"/>
      <c r="BK16116" s="138"/>
      <c r="BL16116" s="138"/>
      <c r="BM16116" s="138"/>
    </row>
    <row r="16117" spans="62:65" ht="13" thickBot="1">
      <c r="BJ16117" s="138"/>
      <c r="BK16117" s="138"/>
      <c r="BL16117" s="138"/>
      <c r="BM16117" s="138"/>
    </row>
    <row r="16118" spans="62:65" ht="13" thickBot="1">
      <c r="BJ16118" s="138"/>
      <c r="BK16118" s="138"/>
      <c r="BL16118" s="138"/>
      <c r="BM16118" s="138"/>
    </row>
    <row r="16119" spans="62:65" ht="13" thickBot="1">
      <c r="BJ16119" s="138"/>
      <c r="BK16119" s="138"/>
      <c r="BL16119" s="138"/>
      <c r="BM16119" s="138"/>
    </row>
    <row r="16120" spans="62:65" ht="13" thickBot="1">
      <c r="BJ16120" s="138"/>
      <c r="BK16120" s="138"/>
      <c r="BL16120" s="138"/>
      <c r="BM16120" s="138"/>
    </row>
    <row r="16121" spans="62:65" ht="13" thickBot="1">
      <c r="BJ16121" s="138"/>
      <c r="BK16121" s="138"/>
      <c r="BL16121" s="138"/>
      <c r="BM16121" s="138"/>
    </row>
    <row r="16122" spans="62:65" ht="13" thickBot="1">
      <c r="BJ16122" s="138"/>
      <c r="BK16122" s="138"/>
      <c r="BL16122" s="138"/>
      <c r="BM16122" s="138"/>
    </row>
    <row r="16123" spans="62:65" ht="13" thickBot="1">
      <c r="BJ16123" s="138"/>
      <c r="BK16123" s="138"/>
      <c r="BL16123" s="138"/>
      <c r="BM16123" s="138"/>
    </row>
    <row r="16124" spans="62:65" ht="13" thickBot="1">
      <c r="BJ16124" s="138"/>
      <c r="BK16124" s="138"/>
      <c r="BL16124" s="138"/>
      <c r="BM16124" s="138"/>
    </row>
    <row r="16125" spans="62:65" ht="13" thickBot="1">
      <c r="BJ16125" s="138"/>
      <c r="BK16125" s="138"/>
      <c r="BL16125" s="138"/>
      <c r="BM16125" s="138"/>
    </row>
    <row r="16126" spans="62:65" ht="13" thickBot="1">
      <c r="BJ16126" s="138"/>
      <c r="BK16126" s="138"/>
      <c r="BL16126" s="138"/>
      <c r="BM16126" s="138"/>
    </row>
    <row r="16127" spans="62:65" ht="13" thickBot="1">
      <c r="BJ16127" s="138"/>
      <c r="BK16127" s="138"/>
      <c r="BL16127" s="138"/>
      <c r="BM16127" s="138"/>
    </row>
    <row r="16128" spans="62:65" ht="13" thickBot="1">
      <c r="BJ16128" s="138"/>
      <c r="BK16128" s="138"/>
      <c r="BL16128" s="138"/>
      <c r="BM16128" s="138"/>
    </row>
    <row r="16129" spans="62:65" ht="13" thickBot="1">
      <c r="BJ16129" s="138"/>
      <c r="BK16129" s="138"/>
      <c r="BL16129" s="138"/>
      <c r="BM16129" s="138"/>
    </row>
    <row r="16130" spans="62:65" ht="13" thickBot="1">
      <c r="BJ16130" s="138"/>
      <c r="BK16130" s="138"/>
      <c r="BL16130" s="138"/>
      <c r="BM16130" s="138"/>
    </row>
    <row r="16131" spans="62:65" ht="13" thickBot="1">
      <c r="BJ16131" s="138"/>
      <c r="BK16131" s="138"/>
      <c r="BL16131" s="138"/>
      <c r="BM16131" s="138"/>
    </row>
    <row r="16132" spans="62:65" ht="13" thickBot="1">
      <c r="BJ16132" s="138"/>
      <c r="BK16132" s="138"/>
      <c r="BL16132" s="138"/>
      <c r="BM16132" s="138"/>
    </row>
    <row r="16133" spans="62:65" ht="13" thickBot="1">
      <c r="BJ16133" s="138"/>
      <c r="BK16133" s="138"/>
      <c r="BL16133" s="138"/>
      <c r="BM16133" s="138"/>
    </row>
    <row r="16134" spans="62:65" ht="13" thickBot="1">
      <c r="BJ16134" s="138"/>
      <c r="BK16134" s="138"/>
      <c r="BL16134" s="138"/>
      <c r="BM16134" s="138"/>
    </row>
    <row r="16135" spans="62:65" ht="13" thickBot="1">
      <c r="BJ16135" s="138"/>
      <c r="BK16135" s="138"/>
      <c r="BL16135" s="138"/>
      <c r="BM16135" s="138"/>
    </row>
    <row r="16136" spans="62:65" ht="13" thickBot="1">
      <c r="BJ16136" s="138"/>
      <c r="BK16136" s="138"/>
      <c r="BL16136" s="138"/>
      <c r="BM16136" s="138"/>
    </row>
    <row r="16137" spans="62:65" ht="13" thickBot="1">
      <c r="BJ16137" s="138"/>
      <c r="BK16137" s="138"/>
      <c r="BL16137" s="138"/>
      <c r="BM16137" s="138"/>
    </row>
    <row r="16138" spans="62:65" ht="13" thickBot="1">
      <c r="BJ16138" s="138"/>
      <c r="BK16138" s="138"/>
      <c r="BL16138" s="138"/>
      <c r="BM16138" s="138"/>
    </row>
    <row r="16139" spans="62:65" ht="13" thickBot="1">
      <c r="BJ16139" s="138"/>
      <c r="BK16139" s="138"/>
      <c r="BL16139" s="138"/>
      <c r="BM16139" s="138"/>
    </row>
    <row r="16140" spans="62:65" ht="13" thickBot="1">
      <c r="BJ16140" s="138"/>
      <c r="BK16140" s="138"/>
      <c r="BL16140" s="138"/>
      <c r="BM16140" s="138"/>
    </row>
    <row r="16141" spans="62:65" ht="13" thickBot="1">
      <c r="BJ16141" s="138"/>
      <c r="BK16141" s="138"/>
      <c r="BL16141" s="138"/>
      <c r="BM16141" s="138"/>
    </row>
    <row r="16142" spans="62:65" ht="13" thickBot="1">
      <c r="BJ16142" s="138"/>
      <c r="BK16142" s="138"/>
      <c r="BL16142" s="138"/>
      <c r="BM16142" s="138"/>
    </row>
    <row r="16143" spans="62:65" ht="13" thickBot="1">
      <c r="BJ16143" s="138"/>
      <c r="BK16143" s="138"/>
      <c r="BL16143" s="138"/>
      <c r="BM16143" s="138"/>
    </row>
    <row r="16144" spans="62:65" ht="13" thickBot="1">
      <c r="BJ16144" s="138"/>
      <c r="BK16144" s="138"/>
      <c r="BL16144" s="138"/>
      <c r="BM16144" s="138"/>
    </row>
    <row r="16145" spans="62:65" ht="13" thickBot="1">
      <c r="BJ16145" s="138"/>
      <c r="BK16145" s="138"/>
      <c r="BL16145" s="138"/>
      <c r="BM16145" s="138"/>
    </row>
    <row r="16146" spans="62:65" ht="13" thickBot="1">
      <c r="BJ16146" s="138"/>
      <c r="BK16146" s="138"/>
      <c r="BL16146" s="138"/>
      <c r="BM16146" s="138"/>
    </row>
    <row r="16147" spans="62:65" ht="13" thickBot="1">
      <c r="BJ16147" s="138"/>
      <c r="BK16147" s="138"/>
      <c r="BL16147" s="138"/>
      <c r="BM16147" s="138"/>
    </row>
    <row r="16148" spans="62:65" ht="13" thickBot="1">
      <c r="BJ16148" s="138"/>
      <c r="BK16148" s="138"/>
      <c r="BL16148" s="138"/>
      <c r="BM16148" s="138"/>
    </row>
    <row r="16149" spans="62:65" ht="13" thickBot="1">
      <c r="BJ16149" s="138"/>
      <c r="BK16149" s="138"/>
      <c r="BL16149" s="138"/>
      <c r="BM16149" s="138"/>
    </row>
    <row r="16150" spans="62:65" ht="13" thickBot="1">
      <c r="BJ16150" s="138"/>
      <c r="BK16150" s="138"/>
      <c r="BL16150" s="138"/>
      <c r="BM16150" s="138"/>
    </row>
    <row r="16151" spans="62:65" ht="13" thickBot="1">
      <c r="BJ16151" s="138"/>
      <c r="BK16151" s="138"/>
      <c r="BL16151" s="138"/>
      <c r="BM16151" s="138"/>
    </row>
    <row r="16152" spans="62:65" ht="13" thickBot="1">
      <c r="BJ16152" s="138"/>
      <c r="BK16152" s="138"/>
      <c r="BL16152" s="138"/>
      <c r="BM16152" s="138"/>
    </row>
    <row r="16153" spans="62:65" ht="13" thickBot="1">
      <c r="BJ16153" s="138"/>
      <c r="BK16153" s="138"/>
      <c r="BL16153" s="138"/>
      <c r="BM16153" s="138"/>
    </row>
    <row r="16154" spans="62:65" ht="13" thickBot="1">
      <c r="BJ16154" s="138"/>
      <c r="BK16154" s="138"/>
      <c r="BL16154" s="138"/>
      <c r="BM16154" s="138"/>
    </row>
    <row r="16155" spans="62:65" ht="13" thickBot="1">
      <c r="BJ16155" s="138"/>
      <c r="BK16155" s="138"/>
      <c r="BL16155" s="138"/>
      <c r="BM16155" s="138"/>
    </row>
    <row r="16156" spans="62:65" ht="13" thickBot="1">
      <c r="BJ16156" s="138"/>
      <c r="BK16156" s="138"/>
      <c r="BL16156" s="138"/>
      <c r="BM16156" s="138"/>
    </row>
    <row r="16157" spans="62:65" ht="13" thickBot="1">
      <c r="BJ16157" s="138"/>
      <c r="BK16157" s="138"/>
      <c r="BL16157" s="138"/>
      <c r="BM16157" s="138"/>
    </row>
    <row r="16158" spans="62:65" ht="13" thickBot="1">
      <c r="BJ16158" s="138"/>
      <c r="BK16158" s="138"/>
      <c r="BL16158" s="138"/>
      <c r="BM16158" s="138"/>
    </row>
    <row r="16159" spans="62:65" ht="13" thickBot="1">
      <c r="BJ16159" s="138"/>
      <c r="BK16159" s="138"/>
      <c r="BL16159" s="138"/>
      <c r="BM16159" s="138"/>
    </row>
    <row r="16160" spans="62:65" ht="13" thickBot="1">
      <c r="BJ16160" s="138"/>
      <c r="BK16160" s="138"/>
      <c r="BL16160" s="138"/>
      <c r="BM16160" s="138"/>
    </row>
    <row r="16161" spans="62:65" ht="13" thickBot="1">
      <c r="BJ16161" s="138"/>
      <c r="BK16161" s="138"/>
      <c r="BL16161" s="138"/>
      <c r="BM16161" s="138"/>
    </row>
    <row r="16162" spans="62:65" ht="13" thickBot="1">
      <c r="BJ16162" s="138"/>
      <c r="BK16162" s="138"/>
      <c r="BL16162" s="138"/>
      <c r="BM16162" s="138"/>
    </row>
    <row r="16163" spans="62:65" ht="13" thickBot="1">
      <c r="BJ16163" s="138"/>
      <c r="BK16163" s="138"/>
      <c r="BL16163" s="138"/>
      <c r="BM16163" s="138"/>
    </row>
    <row r="16164" spans="62:65" ht="13" thickBot="1">
      <c r="BJ16164" s="138"/>
      <c r="BK16164" s="138"/>
      <c r="BL16164" s="138"/>
      <c r="BM16164" s="138"/>
    </row>
    <row r="16165" spans="62:65" ht="13" thickBot="1">
      <c r="BJ16165" s="138"/>
      <c r="BK16165" s="138"/>
      <c r="BL16165" s="138"/>
      <c r="BM16165" s="138"/>
    </row>
    <row r="16166" spans="62:65" ht="13" thickBot="1">
      <c r="BJ16166" s="138"/>
      <c r="BK16166" s="138"/>
      <c r="BL16166" s="138"/>
      <c r="BM16166" s="138"/>
    </row>
    <row r="16167" spans="62:65" ht="13" thickBot="1">
      <c r="BJ16167" s="138"/>
      <c r="BK16167" s="138"/>
      <c r="BL16167" s="138"/>
      <c r="BM16167" s="138"/>
    </row>
    <row r="16168" spans="62:65" ht="13" thickBot="1">
      <c r="BJ16168" s="138"/>
      <c r="BK16168" s="138"/>
      <c r="BL16168" s="138"/>
      <c r="BM16168" s="138"/>
    </row>
    <row r="16169" spans="62:65" ht="13" thickBot="1">
      <c r="BJ16169" s="138"/>
      <c r="BK16169" s="138"/>
      <c r="BL16169" s="138"/>
      <c r="BM16169" s="138"/>
    </row>
    <row r="16170" spans="62:65" ht="13" thickBot="1">
      <c r="BJ16170" s="138"/>
      <c r="BK16170" s="138"/>
      <c r="BL16170" s="138"/>
      <c r="BM16170" s="138"/>
    </row>
    <row r="16171" spans="62:65" ht="13" thickBot="1">
      <c r="BJ16171" s="138"/>
      <c r="BK16171" s="138"/>
      <c r="BL16171" s="138"/>
      <c r="BM16171" s="138"/>
    </row>
    <row r="16172" spans="62:65" ht="13" thickBot="1">
      <c r="BJ16172" s="138"/>
      <c r="BK16172" s="138"/>
      <c r="BL16172" s="138"/>
      <c r="BM16172" s="138"/>
    </row>
    <row r="16173" spans="62:65" ht="13" thickBot="1">
      <c r="BJ16173" s="138"/>
      <c r="BK16173" s="138"/>
      <c r="BL16173" s="138"/>
      <c r="BM16173" s="138"/>
    </row>
    <row r="16174" spans="62:65" ht="13" thickBot="1">
      <c r="BJ16174" s="138"/>
      <c r="BK16174" s="138"/>
      <c r="BL16174" s="138"/>
      <c r="BM16174" s="138"/>
    </row>
    <row r="16175" spans="62:65" ht="13" thickBot="1">
      <c r="BJ16175" s="138"/>
      <c r="BK16175" s="138"/>
      <c r="BL16175" s="138"/>
      <c r="BM16175" s="138"/>
    </row>
    <row r="16176" spans="62:65" ht="13" thickBot="1">
      <c r="BJ16176" s="138"/>
      <c r="BK16176" s="138"/>
      <c r="BL16176" s="138"/>
      <c r="BM16176" s="138"/>
    </row>
    <row r="16177" spans="62:65" ht="13" thickBot="1">
      <c r="BJ16177" s="138"/>
      <c r="BK16177" s="138"/>
      <c r="BL16177" s="138"/>
      <c r="BM16177" s="138"/>
    </row>
    <row r="16178" spans="62:65" ht="13" thickBot="1">
      <c r="BJ16178" s="138"/>
      <c r="BK16178" s="138"/>
      <c r="BL16178" s="138"/>
      <c r="BM16178" s="138"/>
    </row>
    <row r="16179" spans="62:65" ht="13" thickBot="1">
      <c r="BJ16179" s="138"/>
      <c r="BK16179" s="138"/>
      <c r="BL16179" s="138"/>
      <c r="BM16179" s="138"/>
    </row>
    <row r="16180" spans="62:65" ht="13" thickBot="1">
      <c r="BJ16180" s="138"/>
      <c r="BK16180" s="138"/>
      <c r="BL16180" s="138"/>
      <c r="BM16180" s="138"/>
    </row>
    <row r="16181" spans="62:65" ht="13" thickBot="1">
      <c r="BJ16181" s="138"/>
      <c r="BK16181" s="138"/>
      <c r="BL16181" s="138"/>
      <c r="BM16181" s="138"/>
    </row>
    <row r="16182" spans="62:65" ht="13" thickBot="1">
      <c r="BJ16182" s="138"/>
      <c r="BK16182" s="138"/>
      <c r="BL16182" s="138"/>
      <c r="BM16182" s="138"/>
    </row>
    <row r="16183" spans="62:65" ht="13" thickBot="1">
      <c r="BJ16183" s="138"/>
      <c r="BK16183" s="138"/>
      <c r="BL16183" s="138"/>
      <c r="BM16183" s="138"/>
    </row>
    <row r="16184" spans="62:65" ht="13" thickBot="1">
      <c r="BJ16184" s="138"/>
      <c r="BK16184" s="138"/>
      <c r="BL16184" s="138"/>
      <c r="BM16184" s="138"/>
    </row>
    <row r="16185" spans="62:65" ht="13" thickBot="1">
      <c r="BJ16185" s="138"/>
      <c r="BK16185" s="138"/>
      <c r="BL16185" s="138"/>
      <c r="BM16185" s="138"/>
    </row>
    <row r="16186" spans="62:65" ht="13" thickBot="1">
      <c r="BJ16186" s="138"/>
      <c r="BK16186" s="138"/>
      <c r="BL16186" s="138"/>
      <c r="BM16186" s="138"/>
    </row>
    <row r="16187" spans="62:65" ht="13" thickBot="1">
      <c r="BJ16187" s="138"/>
      <c r="BK16187" s="138"/>
      <c r="BL16187" s="138"/>
      <c r="BM16187" s="138"/>
    </row>
    <row r="16188" spans="62:65" ht="13" thickBot="1">
      <c r="BJ16188" s="138"/>
      <c r="BK16188" s="138"/>
      <c r="BL16188" s="138"/>
      <c r="BM16188" s="138"/>
    </row>
    <row r="16189" spans="62:65" ht="13" thickBot="1">
      <c r="BJ16189" s="138"/>
      <c r="BK16189" s="138"/>
      <c r="BL16189" s="138"/>
      <c r="BM16189" s="138"/>
    </row>
    <row r="16190" spans="62:65" ht="13" thickBot="1">
      <c r="BJ16190" s="138"/>
      <c r="BK16190" s="138"/>
      <c r="BL16190" s="138"/>
      <c r="BM16190" s="138"/>
    </row>
    <row r="16191" spans="62:65" ht="13" thickBot="1">
      <c r="BJ16191" s="138"/>
      <c r="BK16191" s="138"/>
      <c r="BL16191" s="138"/>
      <c r="BM16191" s="138"/>
    </row>
    <row r="16192" spans="62:65" ht="13" thickBot="1">
      <c r="BJ16192" s="138"/>
      <c r="BK16192" s="138"/>
      <c r="BL16192" s="138"/>
      <c r="BM16192" s="138"/>
    </row>
    <row r="16193" spans="62:65" ht="13" thickBot="1">
      <c r="BJ16193" s="138"/>
      <c r="BK16193" s="138"/>
      <c r="BL16193" s="138"/>
      <c r="BM16193" s="138"/>
    </row>
    <row r="16194" spans="62:65" ht="13" thickBot="1">
      <c r="BJ16194" s="138"/>
      <c r="BK16194" s="138"/>
      <c r="BL16194" s="138"/>
      <c r="BM16194" s="138"/>
    </row>
    <row r="16195" spans="62:65" ht="13" thickBot="1">
      <c r="BJ16195" s="138"/>
      <c r="BK16195" s="138"/>
      <c r="BL16195" s="138"/>
      <c r="BM16195" s="138"/>
    </row>
    <row r="16196" spans="62:65" ht="13" thickBot="1">
      <c r="BJ16196" s="138"/>
      <c r="BK16196" s="138"/>
      <c r="BL16196" s="138"/>
      <c r="BM16196" s="138"/>
    </row>
    <row r="16197" spans="62:65" ht="13" thickBot="1">
      <c r="BJ16197" s="138"/>
      <c r="BK16197" s="138"/>
      <c r="BL16197" s="138"/>
      <c r="BM16197" s="138"/>
    </row>
    <row r="16198" spans="62:65" ht="13" thickBot="1">
      <c r="BJ16198" s="138"/>
      <c r="BK16198" s="138"/>
      <c r="BL16198" s="138"/>
      <c r="BM16198" s="138"/>
    </row>
    <row r="16199" spans="62:65" ht="13" thickBot="1">
      <c r="BJ16199" s="138"/>
      <c r="BK16199" s="138"/>
      <c r="BL16199" s="138"/>
      <c r="BM16199" s="138"/>
    </row>
    <row r="16200" spans="62:65" ht="13" thickBot="1">
      <c r="BJ16200" s="138"/>
      <c r="BK16200" s="138"/>
      <c r="BL16200" s="138"/>
      <c r="BM16200" s="138"/>
    </row>
    <row r="16201" spans="62:65" ht="13" thickBot="1">
      <c r="BJ16201" s="138"/>
      <c r="BK16201" s="138"/>
      <c r="BL16201" s="138"/>
      <c r="BM16201" s="138"/>
    </row>
    <row r="16202" spans="62:65" ht="13" thickBot="1">
      <c r="BJ16202" s="138"/>
      <c r="BK16202" s="138"/>
      <c r="BL16202" s="138"/>
      <c r="BM16202" s="138"/>
    </row>
    <row r="16203" spans="62:65" ht="13" thickBot="1">
      <c r="BJ16203" s="138"/>
      <c r="BK16203" s="138"/>
      <c r="BL16203" s="138"/>
      <c r="BM16203" s="138"/>
    </row>
    <row r="16204" spans="62:65" ht="13" thickBot="1">
      <c r="BJ16204" s="138"/>
      <c r="BK16204" s="138"/>
      <c r="BL16204" s="138"/>
      <c r="BM16204" s="138"/>
    </row>
    <row r="16205" spans="62:65" ht="13" thickBot="1">
      <c r="BJ16205" s="138"/>
      <c r="BK16205" s="138"/>
      <c r="BL16205" s="138"/>
      <c r="BM16205" s="138"/>
    </row>
    <row r="16206" spans="62:65" ht="13" thickBot="1">
      <c r="BJ16206" s="138"/>
      <c r="BK16206" s="138"/>
      <c r="BL16206" s="138"/>
      <c r="BM16206" s="138"/>
    </row>
    <row r="16207" spans="62:65" ht="13" thickBot="1">
      <c r="BJ16207" s="138"/>
      <c r="BK16207" s="138"/>
      <c r="BL16207" s="138"/>
      <c r="BM16207" s="138"/>
    </row>
    <row r="16208" spans="62:65" ht="13" thickBot="1">
      <c r="BJ16208" s="138"/>
      <c r="BK16208" s="138"/>
      <c r="BL16208" s="138"/>
      <c r="BM16208" s="138"/>
    </row>
    <row r="16209" spans="62:65" ht="13" thickBot="1">
      <c r="BJ16209" s="138"/>
      <c r="BK16209" s="138"/>
      <c r="BL16209" s="138"/>
      <c r="BM16209" s="138"/>
    </row>
    <row r="16210" spans="62:65" ht="13" thickBot="1">
      <c r="BJ16210" s="138"/>
      <c r="BK16210" s="138"/>
      <c r="BL16210" s="138"/>
      <c r="BM16210" s="138"/>
    </row>
    <row r="16211" spans="62:65" ht="13" thickBot="1">
      <c r="BJ16211" s="138"/>
      <c r="BK16211" s="138"/>
      <c r="BL16211" s="138"/>
      <c r="BM16211" s="138"/>
    </row>
    <row r="16212" spans="62:65" ht="13" thickBot="1">
      <c r="BJ16212" s="138"/>
      <c r="BK16212" s="138"/>
      <c r="BL16212" s="138"/>
      <c r="BM16212" s="138"/>
    </row>
    <row r="16213" spans="62:65" ht="13" thickBot="1">
      <c r="BJ16213" s="138"/>
      <c r="BK16213" s="138"/>
      <c r="BL16213" s="138"/>
      <c r="BM16213" s="138"/>
    </row>
    <row r="16214" spans="62:65" ht="13" thickBot="1">
      <c r="BJ16214" s="138"/>
      <c r="BK16214" s="138"/>
      <c r="BL16214" s="138"/>
      <c r="BM16214" s="138"/>
    </row>
    <row r="16215" spans="62:65" ht="13" thickBot="1">
      <c r="BJ16215" s="138"/>
      <c r="BK16215" s="138"/>
      <c r="BL16215" s="138"/>
      <c r="BM16215" s="138"/>
    </row>
    <row r="16216" spans="62:65" ht="13" thickBot="1">
      <c r="BJ16216" s="138"/>
      <c r="BK16216" s="138"/>
      <c r="BL16216" s="138"/>
      <c r="BM16216" s="138"/>
    </row>
    <row r="16217" spans="62:65" ht="13" thickBot="1">
      <c r="BJ16217" s="138"/>
      <c r="BK16217" s="138"/>
      <c r="BL16217" s="138"/>
      <c r="BM16217" s="138"/>
    </row>
    <row r="16218" spans="62:65" ht="13" thickBot="1">
      <c r="BJ16218" s="138"/>
      <c r="BK16218" s="138"/>
      <c r="BL16218" s="138"/>
      <c r="BM16218" s="138"/>
    </row>
    <row r="16219" spans="62:65" ht="13" thickBot="1">
      <c r="BJ16219" s="138"/>
      <c r="BK16219" s="138"/>
      <c r="BL16219" s="138"/>
      <c r="BM16219" s="138"/>
    </row>
    <row r="16220" spans="62:65" ht="13" thickBot="1">
      <c r="BJ16220" s="138"/>
      <c r="BK16220" s="138"/>
      <c r="BL16220" s="138"/>
      <c r="BM16220" s="138"/>
    </row>
    <row r="16221" spans="62:65" ht="13" thickBot="1">
      <c r="BJ16221" s="138"/>
      <c r="BK16221" s="138"/>
      <c r="BL16221" s="138"/>
      <c r="BM16221" s="138"/>
    </row>
    <row r="16222" spans="62:65" ht="13" thickBot="1">
      <c r="BJ16222" s="138"/>
      <c r="BK16222" s="138"/>
      <c r="BL16222" s="138"/>
      <c r="BM16222" s="138"/>
    </row>
    <row r="16223" spans="62:65" ht="13" thickBot="1">
      <c r="BJ16223" s="138"/>
      <c r="BK16223" s="138"/>
      <c r="BL16223" s="138"/>
      <c r="BM16223" s="138"/>
    </row>
    <row r="16224" spans="62:65" ht="13" thickBot="1">
      <c r="BJ16224" s="138"/>
      <c r="BK16224" s="138"/>
      <c r="BL16224" s="138"/>
      <c r="BM16224" s="138"/>
    </row>
    <row r="16225" spans="62:65" ht="13" thickBot="1">
      <c r="BJ16225" s="138"/>
      <c r="BK16225" s="138"/>
      <c r="BL16225" s="138"/>
      <c r="BM16225" s="138"/>
    </row>
    <row r="16226" spans="62:65" ht="13" thickBot="1">
      <c r="BJ16226" s="138"/>
      <c r="BK16226" s="138"/>
      <c r="BL16226" s="138"/>
      <c r="BM16226" s="138"/>
    </row>
    <row r="16227" spans="62:65" ht="13" thickBot="1">
      <c r="BJ16227" s="138"/>
      <c r="BK16227" s="138"/>
      <c r="BL16227" s="138"/>
      <c r="BM16227" s="138"/>
    </row>
    <row r="16228" spans="62:65" ht="13" thickBot="1">
      <c r="BJ16228" s="138"/>
      <c r="BK16228" s="138"/>
      <c r="BL16228" s="138"/>
      <c r="BM16228" s="138"/>
    </row>
    <row r="16229" spans="62:65" ht="13" thickBot="1">
      <c r="BJ16229" s="138"/>
      <c r="BK16229" s="138"/>
      <c r="BL16229" s="138"/>
      <c r="BM16229" s="138"/>
    </row>
    <row r="16230" spans="62:65" ht="13" thickBot="1">
      <c r="BJ16230" s="138"/>
      <c r="BK16230" s="138"/>
      <c r="BL16230" s="138"/>
      <c r="BM16230" s="138"/>
    </row>
    <row r="16231" spans="62:65" ht="13" thickBot="1">
      <c r="BJ16231" s="138"/>
      <c r="BK16231" s="138"/>
      <c r="BL16231" s="138"/>
      <c r="BM16231" s="138"/>
    </row>
    <row r="16232" spans="62:65" ht="13" thickBot="1">
      <c r="BJ16232" s="138"/>
      <c r="BK16232" s="138"/>
      <c r="BL16232" s="138"/>
      <c r="BM16232" s="138"/>
    </row>
    <row r="16233" spans="62:65" ht="13" thickBot="1">
      <c r="BJ16233" s="138"/>
      <c r="BK16233" s="138"/>
      <c r="BL16233" s="138"/>
      <c r="BM16233" s="138"/>
    </row>
    <row r="16234" spans="62:65" ht="13" thickBot="1">
      <c r="BJ16234" s="138"/>
      <c r="BK16234" s="138"/>
      <c r="BL16234" s="138"/>
      <c r="BM16234" s="138"/>
    </row>
    <row r="16235" spans="62:65" ht="13" thickBot="1">
      <c r="BJ16235" s="138"/>
      <c r="BK16235" s="138"/>
      <c r="BL16235" s="138"/>
      <c r="BM16235" s="138"/>
    </row>
    <row r="16236" spans="62:65" ht="13" thickBot="1">
      <c r="BJ16236" s="138"/>
      <c r="BK16236" s="138"/>
      <c r="BL16236" s="138"/>
      <c r="BM16236" s="138"/>
    </row>
    <row r="16237" spans="62:65" ht="13" thickBot="1">
      <c r="BJ16237" s="138"/>
      <c r="BK16237" s="138"/>
      <c r="BL16237" s="138"/>
      <c r="BM16237" s="138"/>
    </row>
    <row r="16238" spans="62:65" ht="13" thickBot="1">
      <c r="BJ16238" s="138"/>
      <c r="BK16238" s="138"/>
      <c r="BL16238" s="138"/>
      <c r="BM16238" s="138"/>
    </row>
    <row r="16239" spans="62:65" ht="13" thickBot="1">
      <c r="BJ16239" s="138"/>
      <c r="BK16239" s="138"/>
      <c r="BL16239" s="138"/>
      <c r="BM16239" s="138"/>
    </row>
    <row r="16240" spans="62:65" ht="13" thickBot="1">
      <c r="BJ16240" s="138"/>
      <c r="BK16240" s="138"/>
      <c r="BL16240" s="138"/>
      <c r="BM16240" s="138"/>
    </row>
    <row r="16241" spans="62:65" ht="13" thickBot="1">
      <c r="BJ16241" s="138"/>
      <c r="BK16241" s="138"/>
      <c r="BL16241" s="138"/>
      <c r="BM16241" s="138"/>
    </row>
    <row r="16242" spans="62:65" ht="13" thickBot="1">
      <c r="BJ16242" s="138"/>
      <c r="BK16242" s="138"/>
      <c r="BL16242" s="138"/>
      <c r="BM16242" s="138"/>
    </row>
    <row r="16243" spans="62:65" ht="13" thickBot="1">
      <c r="BJ16243" s="138"/>
      <c r="BK16243" s="138"/>
      <c r="BL16243" s="138"/>
      <c r="BM16243" s="138"/>
    </row>
    <row r="16244" spans="62:65" ht="13" thickBot="1">
      <c r="BJ16244" s="138"/>
      <c r="BK16244" s="138"/>
      <c r="BL16244" s="138"/>
      <c r="BM16244" s="138"/>
    </row>
    <row r="16245" spans="62:65" ht="13" thickBot="1">
      <c r="BJ16245" s="138"/>
      <c r="BK16245" s="138"/>
      <c r="BL16245" s="138"/>
      <c r="BM16245" s="138"/>
    </row>
    <row r="16246" spans="62:65" ht="13" thickBot="1">
      <c r="BJ16246" s="138"/>
      <c r="BK16246" s="138"/>
      <c r="BL16246" s="138"/>
      <c r="BM16246" s="138"/>
    </row>
    <row r="16247" spans="62:65" ht="13" thickBot="1">
      <c r="BJ16247" s="138"/>
      <c r="BK16247" s="138"/>
      <c r="BL16247" s="138"/>
      <c r="BM16247" s="138"/>
    </row>
    <row r="16248" spans="62:65" ht="13" thickBot="1">
      <c r="BJ16248" s="138"/>
      <c r="BK16248" s="138"/>
      <c r="BL16248" s="138"/>
      <c r="BM16248" s="138"/>
    </row>
    <row r="16249" spans="62:65" ht="13" thickBot="1">
      <c r="BJ16249" s="138"/>
      <c r="BK16249" s="138"/>
      <c r="BL16249" s="138"/>
      <c r="BM16249" s="138"/>
    </row>
    <row r="16250" spans="62:65" ht="13" thickBot="1">
      <c r="BJ16250" s="138"/>
      <c r="BK16250" s="138"/>
      <c r="BL16250" s="138"/>
      <c r="BM16250" s="138"/>
    </row>
    <row r="16251" spans="62:65" ht="13" thickBot="1">
      <c r="BJ16251" s="138"/>
      <c r="BK16251" s="138"/>
      <c r="BL16251" s="138"/>
      <c r="BM16251" s="138"/>
    </row>
    <row r="16252" spans="62:65" ht="13" thickBot="1">
      <c r="BJ16252" s="138"/>
      <c r="BK16252" s="138"/>
      <c r="BL16252" s="138"/>
      <c r="BM16252" s="138"/>
    </row>
    <row r="16253" spans="62:65" ht="13" thickBot="1">
      <c r="BJ16253" s="138"/>
      <c r="BK16253" s="138"/>
      <c r="BL16253" s="138"/>
      <c r="BM16253" s="138"/>
    </row>
    <row r="16254" spans="62:65" ht="13" thickBot="1">
      <c r="BJ16254" s="138"/>
      <c r="BK16254" s="138"/>
      <c r="BL16254" s="138"/>
      <c r="BM16254" s="138"/>
    </row>
    <row r="16255" spans="62:65" ht="13" thickBot="1">
      <c r="BJ16255" s="138"/>
      <c r="BK16255" s="138"/>
      <c r="BL16255" s="138"/>
      <c r="BM16255" s="138"/>
    </row>
    <row r="16256" spans="62:65" ht="13" thickBot="1">
      <c r="BJ16256" s="138"/>
      <c r="BK16256" s="138"/>
      <c r="BL16256" s="138"/>
      <c r="BM16256" s="138"/>
    </row>
    <row r="16257" spans="62:65" ht="13" thickBot="1">
      <c r="BJ16257" s="138"/>
      <c r="BK16257" s="138"/>
      <c r="BL16257" s="138"/>
      <c r="BM16257" s="138"/>
    </row>
    <row r="16258" spans="62:65" ht="13" thickBot="1">
      <c r="BJ16258" s="138"/>
      <c r="BK16258" s="138"/>
      <c r="BL16258" s="138"/>
      <c r="BM16258" s="138"/>
    </row>
    <row r="16259" spans="62:65" ht="13" thickBot="1">
      <c r="BJ16259" s="138"/>
      <c r="BK16259" s="138"/>
      <c r="BL16259" s="138"/>
      <c r="BM16259" s="138"/>
    </row>
    <row r="16260" spans="62:65" ht="13" thickBot="1">
      <c r="BJ16260" s="138"/>
      <c r="BK16260" s="138"/>
      <c r="BL16260" s="138"/>
      <c r="BM16260" s="138"/>
    </row>
    <row r="16261" spans="62:65" ht="13" thickBot="1">
      <c r="BJ16261" s="138"/>
      <c r="BK16261" s="138"/>
      <c r="BL16261" s="138"/>
      <c r="BM16261" s="138"/>
    </row>
    <row r="16262" spans="62:65" ht="13" thickBot="1">
      <c r="BJ16262" s="138"/>
      <c r="BK16262" s="138"/>
      <c r="BL16262" s="138"/>
      <c r="BM16262" s="138"/>
    </row>
    <row r="16263" spans="62:65" ht="13" thickBot="1">
      <c r="BJ16263" s="138"/>
      <c r="BK16263" s="138"/>
      <c r="BL16263" s="138"/>
      <c r="BM16263" s="138"/>
    </row>
    <row r="16264" spans="62:65" ht="13" thickBot="1">
      <c r="BJ16264" s="138"/>
      <c r="BK16264" s="138"/>
      <c r="BL16264" s="138"/>
      <c r="BM16264" s="138"/>
    </row>
    <row r="16265" spans="62:65" ht="13" thickBot="1">
      <c r="BJ16265" s="138"/>
      <c r="BK16265" s="138"/>
      <c r="BL16265" s="138"/>
      <c r="BM16265" s="138"/>
    </row>
    <row r="16266" spans="62:65" ht="13" thickBot="1">
      <c r="BJ16266" s="138"/>
      <c r="BK16266" s="138"/>
      <c r="BL16266" s="138"/>
      <c r="BM16266" s="138"/>
    </row>
    <row r="16267" spans="62:65" ht="13" thickBot="1">
      <c r="BJ16267" s="138"/>
      <c r="BK16267" s="138"/>
      <c r="BL16267" s="138"/>
      <c r="BM16267" s="138"/>
    </row>
    <row r="16268" spans="62:65" ht="13" thickBot="1">
      <c r="BJ16268" s="138"/>
      <c r="BK16268" s="138"/>
      <c r="BL16268" s="138"/>
      <c r="BM16268" s="138"/>
    </row>
    <row r="16269" spans="62:65" ht="13" thickBot="1">
      <c r="BJ16269" s="138"/>
      <c r="BK16269" s="138"/>
      <c r="BL16269" s="138"/>
      <c r="BM16269" s="138"/>
    </row>
    <row r="16270" spans="62:65" ht="13" thickBot="1">
      <c r="BJ16270" s="138"/>
      <c r="BK16270" s="138"/>
      <c r="BL16270" s="138"/>
      <c r="BM16270" s="138"/>
    </row>
    <row r="16271" spans="62:65" ht="13" thickBot="1">
      <c r="BJ16271" s="138"/>
      <c r="BK16271" s="138"/>
      <c r="BL16271" s="138"/>
      <c r="BM16271" s="138"/>
    </row>
    <row r="16272" spans="62:65" ht="13" thickBot="1">
      <c r="BJ16272" s="138"/>
      <c r="BK16272" s="138"/>
      <c r="BL16272" s="138"/>
      <c r="BM16272" s="138"/>
    </row>
    <row r="16273" spans="62:65" ht="13" thickBot="1">
      <c r="BJ16273" s="138"/>
      <c r="BK16273" s="138"/>
      <c r="BL16273" s="138"/>
      <c r="BM16273" s="138"/>
    </row>
    <row r="16274" spans="62:65" ht="13" thickBot="1">
      <c r="BJ16274" s="138"/>
      <c r="BK16274" s="138"/>
      <c r="BL16274" s="138"/>
      <c r="BM16274" s="138"/>
    </row>
    <row r="16275" spans="62:65" ht="13" thickBot="1">
      <c r="BJ16275" s="138"/>
      <c r="BK16275" s="138"/>
      <c r="BL16275" s="138"/>
      <c r="BM16275" s="138"/>
    </row>
    <row r="16276" spans="62:65" ht="13" thickBot="1">
      <c r="BJ16276" s="138"/>
      <c r="BK16276" s="138"/>
      <c r="BL16276" s="138"/>
      <c r="BM16276" s="138"/>
    </row>
    <row r="16277" spans="62:65" ht="13" thickBot="1">
      <c r="BJ16277" s="138"/>
      <c r="BK16277" s="138"/>
      <c r="BL16277" s="138"/>
      <c r="BM16277" s="138"/>
    </row>
    <row r="16278" spans="62:65" ht="13" thickBot="1">
      <c r="BJ16278" s="138"/>
      <c r="BK16278" s="138"/>
      <c r="BL16278" s="138"/>
      <c r="BM16278" s="138"/>
    </row>
    <row r="16279" spans="62:65" ht="13" thickBot="1">
      <c r="BJ16279" s="138"/>
      <c r="BK16279" s="138"/>
      <c r="BL16279" s="138"/>
      <c r="BM16279" s="138"/>
    </row>
    <row r="16280" spans="62:65" ht="13" thickBot="1">
      <c r="BJ16280" s="138"/>
      <c r="BK16280" s="138"/>
      <c r="BL16280" s="138"/>
      <c r="BM16280" s="138"/>
    </row>
    <row r="16281" spans="62:65" ht="13" thickBot="1">
      <c r="BJ16281" s="138"/>
      <c r="BK16281" s="138"/>
      <c r="BL16281" s="138"/>
      <c r="BM16281" s="138"/>
    </row>
    <row r="16282" spans="62:65" ht="13" thickBot="1">
      <c r="BJ16282" s="138"/>
      <c r="BK16282" s="138"/>
      <c r="BL16282" s="138"/>
      <c r="BM16282" s="138"/>
    </row>
    <row r="16283" spans="62:65" ht="13" thickBot="1">
      <c r="BJ16283" s="138"/>
      <c r="BK16283" s="138"/>
      <c r="BL16283" s="138"/>
      <c r="BM16283" s="138"/>
    </row>
    <row r="16284" spans="62:65" ht="13" thickBot="1">
      <c r="BJ16284" s="138"/>
      <c r="BK16284" s="138"/>
      <c r="BL16284" s="138"/>
      <c r="BM16284" s="138"/>
    </row>
    <row r="16285" spans="62:65" ht="13" thickBot="1">
      <c r="BJ16285" s="138"/>
      <c r="BK16285" s="138"/>
      <c r="BL16285" s="138"/>
      <c r="BM16285" s="138"/>
    </row>
    <row r="16286" spans="62:65" ht="13" thickBot="1">
      <c r="BJ16286" s="138"/>
      <c r="BK16286" s="138"/>
      <c r="BL16286" s="138"/>
      <c r="BM16286" s="138"/>
    </row>
    <row r="16287" spans="62:65" ht="13" thickBot="1">
      <c r="BJ16287" s="138"/>
      <c r="BK16287" s="138"/>
      <c r="BL16287" s="138"/>
      <c r="BM16287" s="138"/>
    </row>
    <row r="16288" spans="62:65" ht="13" thickBot="1">
      <c r="BJ16288" s="138"/>
      <c r="BK16288" s="138"/>
      <c r="BL16288" s="138"/>
      <c r="BM16288" s="138"/>
    </row>
    <row r="16289" spans="62:65" ht="13" thickBot="1">
      <c r="BJ16289" s="138"/>
      <c r="BK16289" s="138"/>
      <c r="BL16289" s="138"/>
      <c r="BM16289" s="138"/>
    </row>
    <row r="16290" spans="62:65" ht="13" thickBot="1">
      <c r="BJ16290" s="138"/>
      <c r="BK16290" s="138"/>
      <c r="BL16290" s="138"/>
      <c r="BM16290" s="138"/>
    </row>
    <row r="16291" spans="62:65" ht="13" thickBot="1">
      <c r="BJ16291" s="138"/>
      <c r="BK16291" s="138"/>
      <c r="BL16291" s="138"/>
      <c r="BM16291" s="138"/>
    </row>
    <row r="16292" spans="62:65" ht="13" thickBot="1">
      <c r="BJ16292" s="138"/>
      <c r="BK16292" s="138"/>
      <c r="BL16292" s="138"/>
      <c r="BM16292" s="138"/>
    </row>
    <row r="16293" spans="62:65" ht="13" thickBot="1">
      <c r="BJ16293" s="138"/>
      <c r="BK16293" s="138"/>
      <c r="BL16293" s="138"/>
      <c r="BM16293" s="138"/>
    </row>
    <row r="16294" spans="62:65" ht="13" thickBot="1">
      <c r="BJ16294" s="138"/>
      <c r="BK16294" s="138"/>
      <c r="BL16294" s="138"/>
      <c r="BM16294" s="138"/>
    </row>
    <row r="16295" spans="62:65" ht="13" thickBot="1">
      <c r="BJ16295" s="138"/>
      <c r="BK16295" s="138"/>
      <c r="BL16295" s="138"/>
      <c r="BM16295" s="138"/>
    </row>
    <row r="16296" spans="62:65" ht="13" thickBot="1">
      <c r="BJ16296" s="138"/>
      <c r="BK16296" s="138"/>
      <c r="BL16296" s="138"/>
      <c r="BM16296" s="138"/>
    </row>
    <row r="16297" spans="62:65" ht="13" thickBot="1">
      <c r="BJ16297" s="138"/>
      <c r="BK16297" s="138"/>
      <c r="BL16297" s="138"/>
      <c r="BM16297" s="138"/>
    </row>
    <row r="16298" spans="62:65" ht="13" thickBot="1">
      <c r="BJ16298" s="138"/>
      <c r="BK16298" s="138"/>
      <c r="BL16298" s="138"/>
      <c r="BM16298" s="138"/>
    </row>
    <row r="16299" spans="62:65" ht="13" thickBot="1">
      <c r="BJ16299" s="138"/>
      <c r="BK16299" s="138"/>
      <c r="BL16299" s="138"/>
      <c r="BM16299" s="138"/>
    </row>
    <row r="16300" spans="62:65" ht="13" thickBot="1">
      <c r="BJ16300" s="138"/>
      <c r="BK16300" s="138"/>
      <c r="BL16300" s="138"/>
      <c r="BM16300" s="138"/>
    </row>
    <row r="16301" spans="62:65" ht="13" thickBot="1">
      <c r="BJ16301" s="138"/>
      <c r="BK16301" s="138"/>
      <c r="BL16301" s="138"/>
      <c r="BM16301" s="138"/>
    </row>
    <row r="16302" spans="62:65" ht="13" thickBot="1">
      <c r="BJ16302" s="138"/>
      <c r="BK16302" s="138"/>
      <c r="BL16302" s="138"/>
      <c r="BM16302" s="138"/>
    </row>
    <row r="16303" spans="62:65" ht="13" thickBot="1">
      <c r="BJ16303" s="138"/>
      <c r="BK16303" s="138"/>
      <c r="BL16303" s="138"/>
      <c r="BM16303" s="138"/>
    </row>
    <row r="16304" spans="62:65" ht="13" thickBot="1">
      <c r="BJ16304" s="138"/>
      <c r="BK16304" s="138"/>
      <c r="BL16304" s="138"/>
      <c r="BM16304" s="138"/>
    </row>
    <row r="16305" spans="62:65" ht="13" thickBot="1">
      <c r="BJ16305" s="138"/>
      <c r="BK16305" s="138"/>
      <c r="BL16305" s="138"/>
      <c r="BM16305" s="138"/>
    </row>
    <row r="16306" spans="62:65" ht="13" thickBot="1">
      <c r="BJ16306" s="138"/>
      <c r="BK16306" s="138"/>
      <c r="BL16306" s="138"/>
      <c r="BM16306" s="138"/>
    </row>
    <row r="16307" spans="62:65" ht="13" thickBot="1">
      <c r="BJ16307" s="138"/>
      <c r="BK16307" s="138"/>
      <c r="BL16307" s="138"/>
      <c r="BM16307" s="138"/>
    </row>
    <row r="16308" spans="62:65" ht="13" thickBot="1">
      <c r="BJ16308" s="138"/>
      <c r="BK16308" s="138"/>
      <c r="BL16308" s="138"/>
      <c r="BM16308" s="138"/>
    </row>
    <row r="16309" spans="62:65" ht="13" thickBot="1">
      <c r="BJ16309" s="138"/>
      <c r="BK16309" s="138"/>
      <c r="BL16309" s="138"/>
      <c r="BM16309" s="138"/>
    </row>
    <row r="16310" spans="62:65" ht="13" thickBot="1">
      <c r="BJ16310" s="138"/>
      <c r="BK16310" s="138"/>
      <c r="BL16310" s="138"/>
      <c r="BM16310" s="138"/>
    </row>
    <row r="16311" spans="62:65" ht="13" thickBot="1">
      <c r="BJ16311" s="138"/>
      <c r="BK16311" s="138"/>
      <c r="BL16311" s="138"/>
      <c r="BM16311" s="138"/>
    </row>
    <row r="16312" spans="62:65" ht="13" thickBot="1">
      <c r="BJ16312" s="138"/>
      <c r="BK16312" s="138"/>
      <c r="BL16312" s="138"/>
      <c r="BM16312" s="138"/>
    </row>
    <row r="16313" spans="62:65" ht="13" thickBot="1">
      <c r="BJ16313" s="138"/>
      <c r="BK16313" s="138"/>
      <c r="BL16313" s="138"/>
      <c r="BM16313" s="138"/>
    </row>
    <row r="16314" spans="62:65" ht="13" thickBot="1">
      <c r="BJ16314" s="138"/>
      <c r="BK16314" s="138"/>
      <c r="BL16314" s="138"/>
      <c r="BM16314" s="138"/>
    </row>
    <row r="16315" spans="62:65" ht="13" thickBot="1">
      <c r="BJ16315" s="138"/>
      <c r="BK16315" s="138"/>
      <c r="BL16315" s="138"/>
      <c r="BM16315" s="138"/>
    </row>
    <row r="16316" spans="62:65" ht="13" thickBot="1">
      <c r="BJ16316" s="138"/>
      <c r="BK16316" s="138"/>
      <c r="BL16316" s="138"/>
      <c r="BM16316" s="138"/>
    </row>
    <row r="16317" spans="62:65" ht="13" thickBot="1">
      <c r="BJ16317" s="138"/>
      <c r="BK16317" s="138"/>
      <c r="BL16317" s="138"/>
      <c r="BM16317" s="138"/>
    </row>
    <row r="16318" spans="62:65" ht="13" thickBot="1">
      <c r="BJ16318" s="138"/>
      <c r="BK16318" s="138"/>
      <c r="BL16318" s="138"/>
      <c r="BM16318" s="138"/>
    </row>
    <row r="16319" spans="62:65" ht="13" thickBot="1">
      <c r="BJ16319" s="138"/>
      <c r="BK16319" s="138"/>
      <c r="BL16319" s="138"/>
      <c r="BM16319" s="138"/>
    </row>
    <row r="16320" spans="62:65" ht="13" thickBot="1">
      <c r="BJ16320" s="138"/>
      <c r="BK16320" s="138"/>
      <c r="BL16320" s="138"/>
      <c r="BM16320" s="138"/>
    </row>
    <row r="16321" spans="62:65" ht="13" thickBot="1">
      <c r="BJ16321" s="138"/>
      <c r="BK16321" s="138"/>
      <c r="BL16321" s="138"/>
      <c r="BM16321" s="138"/>
    </row>
    <row r="16322" spans="62:65" ht="13" thickBot="1">
      <c r="BJ16322" s="138"/>
      <c r="BK16322" s="138"/>
      <c r="BL16322" s="138"/>
      <c r="BM16322" s="138"/>
    </row>
    <row r="16323" spans="62:65" ht="13" thickBot="1">
      <c r="BJ16323" s="138"/>
      <c r="BK16323" s="138"/>
      <c r="BL16323" s="138"/>
      <c r="BM16323" s="138"/>
    </row>
    <row r="16324" spans="62:65" ht="13" thickBot="1">
      <c r="BJ16324" s="138"/>
      <c r="BK16324" s="138"/>
      <c r="BL16324" s="138"/>
      <c r="BM16324" s="138"/>
    </row>
    <row r="16325" spans="62:65" ht="13" thickBot="1">
      <c r="BJ16325" s="138"/>
      <c r="BK16325" s="138"/>
      <c r="BL16325" s="138"/>
      <c r="BM16325" s="138"/>
    </row>
    <row r="16326" spans="62:65" ht="13" thickBot="1">
      <c r="BJ16326" s="138"/>
      <c r="BK16326" s="138"/>
      <c r="BL16326" s="138"/>
      <c r="BM16326" s="138"/>
    </row>
    <row r="16327" spans="62:65" ht="13" thickBot="1">
      <c r="BJ16327" s="138"/>
      <c r="BK16327" s="138"/>
      <c r="BL16327" s="138"/>
      <c r="BM16327" s="138"/>
    </row>
    <row r="16328" spans="62:65" ht="13" thickBot="1">
      <c r="BJ16328" s="138"/>
      <c r="BK16328" s="138"/>
      <c r="BL16328" s="138"/>
      <c r="BM16328" s="138"/>
    </row>
    <row r="16329" spans="62:65" ht="13" thickBot="1">
      <c r="BJ16329" s="138"/>
      <c r="BK16329" s="138"/>
      <c r="BL16329" s="138"/>
      <c r="BM16329" s="138"/>
    </row>
    <row r="16330" spans="62:65" ht="13" thickBot="1">
      <c r="BJ16330" s="138"/>
      <c r="BK16330" s="138"/>
      <c r="BL16330" s="138"/>
      <c r="BM16330" s="138"/>
    </row>
    <row r="16331" spans="62:65" ht="13" thickBot="1">
      <c r="BJ16331" s="138"/>
      <c r="BK16331" s="138"/>
      <c r="BL16331" s="138"/>
      <c r="BM16331" s="138"/>
    </row>
    <row r="16332" spans="62:65" ht="13" thickBot="1">
      <c r="BJ16332" s="138"/>
      <c r="BK16332" s="138"/>
      <c r="BL16332" s="138"/>
      <c r="BM16332" s="138"/>
    </row>
    <row r="16333" spans="62:65" ht="13" thickBot="1">
      <c r="BJ16333" s="138"/>
      <c r="BK16333" s="138"/>
      <c r="BL16333" s="138"/>
      <c r="BM16333" s="138"/>
    </row>
    <row r="16334" spans="62:65" ht="13" thickBot="1">
      <c r="BJ16334" s="138"/>
      <c r="BK16334" s="138"/>
      <c r="BL16334" s="138"/>
      <c r="BM16334" s="138"/>
    </row>
    <row r="16335" spans="62:65" ht="13" thickBot="1">
      <c r="BJ16335" s="138"/>
      <c r="BK16335" s="138"/>
      <c r="BL16335" s="138"/>
      <c r="BM16335" s="138"/>
    </row>
    <row r="16336" spans="62:65" ht="13" thickBot="1">
      <c r="BJ16336" s="138"/>
      <c r="BK16336" s="138"/>
      <c r="BL16336" s="138"/>
      <c r="BM16336" s="138"/>
    </row>
    <row r="16337" spans="62:65" ht="13" thickBot="1">
      <c r="BJ16337" s="138"/>
      <c r="BK16337" s="138"/>
      <c r="BL16337" s="138"/>
      <c r="BM16337" s="138"/>
    </row>
    <row r="16338" spans="62:65" ht="13" thickBot="1">
      <c r="BJ16338" s="138"/>
      <c r="BK16338" s="138"/>
      <c r="BL16338" s="138"/>
      <c r="BM16338" s="138"/>
    </row>
    <row r="16339" spans="62:65" ht="13" thickBot="1">
      <c r="BJ16339" s="138"/>
      <c r="BK16339" s="138"/>
      <c r="BL16339" s="138"/>
      <c r="BM16339" s="138"/>
    </row>
    <row r="16340" spans="62:65" ht="13" thickBot="1">
      <c r="BJ16340" s="138"/>
      <c r="BK16340" s="138"/>
      <c r="BL16340" s="138"/>
      <c r="BM16340" s="138"/>
    </row>
    <row r="16341" spans="62:65" ht="13" thickBot="1">
      <c r="BJ16341" s="138"/>
      <c r="BK16341" s="138"/>
      <c r="BL16341" s="138"/>
      <c r="BM16341" s="138"/>
    </row>
    <row r="16342" spans="62:65" ht="13" thickBot="1">
      <c r="BJ16342" s="138"/>
      <c r="BK16342" s="138"/>
      <c r="BL16342" s="138"/>
      <c r="BM16342" s="138"/>
    </row>
    <row r="16343" spans="62:65" ht="13" thickBot="1">
      <c r="BJ16343" s="138"/>
      <c r="BK16343" s="138"/>
      <c r="BL16343" s="138"/>
      <c r="BM16343" s="138"/>
    </row>
    <row r="16344" spans="62:65" ht="13" thickBot="1">
      <c r="BJ16344" s="138"/>
      <c r="BK16344" s="138"/>
      <c r="BL16344" s="138"/>
      <c r="BM16344" s="138"/>
    </row>
    <row r="16345" spans="62:65" ht="13" thickBot="1">
      <c r="BJ16345" s="138"/>
      <c r="BK16345" s="138"/>
      <c r="BL16345" s="138"/>
      <c r="BM16345" s="138"/>
    </row>
    <row r="16346" spans="62:65" ht="13" thickBot="1">
      <c r="BJ16346" s="138"/>
      <c r="BK16346" s="138"/>
      <c r="BL16346" s="138"/>
      <c r="BM16346" s="138"/>
    </row>
    <row r="16347" spans="62:65" ht="13" thickBot="1">
      <c r="BJ16347" s="138"/>
      <c r="BK16347" s="138"/>
      <c r="BL16347" s="138"/>
      <c r="BM16347" s="138"/>
    </row>
    <row r="16348" spans="62:65" ht="13" thickBot="1">
      <c r="BJ16348" s="138"/>
      <c r="BK16348" s="138"/>
      <c r="BL16348" s="138"/>
      <c r="BM16348" s="138"/>
    </row>
    <row r="16349" spans="62:65" ht="13" thickBot="1">
      <c r="BJ16349" s="138"/>
      <c r="BK16349" s="138"/>
      <c r="BL16349" s="138"/>
      <c r="BM16349" s="138"/>
    </row>
    <row r="16350" spans="62:65" ht="13" thickBot="1">
      <c r="BJ16350" s="138"/>
      <c r="BK16350" s="138"/>
      <c r="BL16350" s="138"/>
      <c r="BM16350" s="138"/>
    </row>
    <row r="16351" spans="62:65" ht="13" thickBot="1">
      <c r="BJ16351" s="138"/>
      <c r="BK16351" s="138"/>
      <c r="BL16351" s="138"/>
      <c r="BM16351" s="138"/>
    </row>
    <row r="16352" spans="62:65" ht="13" thickBot="1">
      <c r="BJ16352" s="138"/>
      <c r="BK16352" s="138"/>
      <c r="BL16352" s="138"/>
      <c r="BM16352" s="138"/>
    </row>
    <row r="16353" spans="62:65" ht="13" thickBot="1">
      <c r="BJ16353" s="138"/>
      <c r="BK16353" s="138"/>
      <c r="BL16353" s="138"/>
      <c r="BM16353" s="138"/>
    </row>
    <row r="16354" spans="62:65" ht="13" thickBot="1">
      <c r="BJ16354" s="138"/>
      <c r="BK16354" s="138"/>
      <c r="BL16354" s="138"/>
      <c r="BM16354" s="138"/>
    </row>
    <row r="16355" spans="62:65" ht="13" thickBot="1">
      <c r="BJ16355" s="138"/>
      <c r="BK16355" s="138"/>
      <c r="BL16355" s="138"/>
      <c r="BM16355" s="138"/>
    </row>
    <row r="16356" spans="62:65" ht="13" thickBot="1">
      <c r="BJ16356" s="138"/>
      <c r="BK16356" s="138"/>
      <c r="BL16356" s="138"/>
      <c r="BM16356" s="138"/>
    </row>
    <row r="16357" spans="62:65" ht="13" thickBot="1">
      <c r="BJ16357" s="138"/>
      <c r="BK16357" s="138"/>
      <c r="BL16357" s="138"/>
      <c r="BM16357" s="138"/>
    </row>
    <row r="16358" spans="62:65" ht="13" thickBot="1">
      <c r="BJ16358" s="138"/>
      <c r="BK16358" s="138"/>
      <c r="BL16358" s="138"/>
      <c r="BM16358" s="138"/>
    </row>
    <row r="16359" spans="62:65" ht="13" thickBot="1">
      <c r="BJ16359" s="138"/>
      <c r="BK16359" s="138"/>
      <c r="BL16359" s="138"/>
      <c r="BM16359" s="138"/>
    </row>
    <row r="16360" spans="62:65" ht="13" thickBot="1">
      <c r="BJ16360" s="138"/>
      <c r="BK16360" s="138"/>
      <c r="BL16360" s="138"/>
      <c r="BM16360" s="138"/>
    </row>
    <row r="16361" spans="62:65" ht="13" thickBot="1">
      <c r="BJ16361" s="138"/>
      <c r="BK16361" s="138"/>
      <c r="BL16361" s="138"/>
      <c r="BM16361" s="138"/>
    </row>
    <row r="16362" spans="62:65" ht="13" thickBot="1">
      <c r="BJ16362" s="138"/>
      <c r="BK16362" s="138"/>
      <c r="BL16362" s="138"/>
      <c r="BM16362" s="138"/>
    </row>
    <row r="16363" spans="62:65" ht="13" thickBot="1">
      <c r="BJ16363" s="138"/>
      <c r="BK16363" s="138"/>
      <c r="BL16363" s="138"/>
      <c r="BM16363" s="138"/>
    </row>
    <row r="16364" spans="62:65" ht="13" thickBot="1">
      <c r="BJ16364" s="138"/>
      <c r="BK16364" s="138"/>
      <c r="BL16364" s="138"/>
      <c r="BM16364" s="138"/>
    </row>
    <row r="16365" spans="62:65" ht="13" thickBot="1">
      <c r="BJ16365" s="138"/>
      <c r="BK16365" s="138"/>
      <c r="BL16365" s="138"/>
      <c r="BM16365" s="138"/>
    </row>
    <row r="16366" spans="62:65" ht="13" thickBot="1">
      <c r="BJ16366" s="138"/>
      <c r="BK16366" s="138"/>
      <c r="BL16366" s="138"/>
      <c r="BM16366" s="138"/>
    </row>
    <row r="16367" spans="62:65" ht="13" thickBot="1">
      <c r="BJ16367" s="138"/>
      <c r="BK16367" s="138"/>
      <c r="BL16367" s="138"/>
      <c r="BM16367" s="138"/>
    </row>
    <row r="16368" spans="62:65" ht="13" thickBot="1">
      <c r="BJ16368" s="138"/>
      <c r="BK16368" s="138"/>
      <c r="BL16368" s="138"/>
      <c r="BM16368" s="138"/>
    </row>
    <row r="16369" spans="62:65" ht="13" thickBot="1">
      <c r="BJ16369" s="138"/>
      <c r="BK16369" s="138"/>
      <c r="BL16369" s="138"/>
      <c r="BM16369" s="138"/>
    </row>
    <row r="16370" spans="62:65" ht="13" thickBot="1">
      <c r="BJ16370" s="138"/>
      <c r="BK16370" s="138"/>
      <c r="BL16370" s="138"/>
      <c r="BM16370" s="138"/>
    </row>
    <row r="16371" spans="62:65" ht="13" thickBot="1">
      <c r="BJ16371" s="138"/>
      <c r="BK16371" s="138"/>
      <c r="BL16371" s="138"/>
      <c r="BM16371" s="138"/>
    </row>
    <row r="16372" spans="62:65" ht="13" thickBot="1">
      <c r="BJ16372" s="138"/>
      <c r="BK16372" s="138"/>
      <c r="BL16372" s="138"/>
      <c r="BM16372" s="138"/>
    </row>
    <row r="16373" spans="62:65" ht="13" thickBot="1">
      <c r="BJ16373" s="138"/>
      <c r="BK16373" s="138"/>
      <c r="BL16373" s="138"/>
      <c r="BM16373" s="138"/>
    </row>
    <row r="16374" spans="62:65" ht="13" thickBot="1">
      <c r="BJ16374" s="138"/>
      <c r="BK16374" s="138"/>
      <c r="BL16374" s="138"/>
      <c r="BM16374" s="138"/>
    </row>
    <row r="16375" spans="62:65" ht="13" thickBot="1">
      <c r="BJ16375" s="138"/>
      <c r="BK16375" s="138"/>
      <c r="BL16375" s="138"/>
      <c r="BM16375" s="138"/>
    </row>
    <row r="16376" spans="62:65" ht="13" thickBot="1">
      <c r="BJ16376" s="138"/>
      <c r="BK16376" s="138"/>
      <c r="BL16376" s="138"/>
      <c r="BM16376" s="138"/>
    </row>
    <row r="16377" spans="62:65" ht="13" thickBot="1">
      <c r="BJ16377" s="138"/>
      <c r="BK16377" s="138"/>
      <c r="BL16377" s="138"/>
      <c r="BM16377" s="138"/>
    </row>
    <row r="16378" spans="62:65" ht="13" thickBot="1">
      <c r="BJ16378" s="138"/>
      <c r="BK16378" s="138"/>
      <c r="BL16378" s="138"/>
      <c r="BM16378" s="138"/>
    </row>
    <row r="16379" spans="62:65" ht="13" thickBot="1">
      <c r="BJ16379" s="138"/>
      <c r="BK16379" s="138"/>
      <c r="BL16379" s="138"/>
      <c r="BM16379" s="138"/>
    </row>
    <row r="16380" spans="62:65" ht="13" thickBot="1">
      <c r="BJ16380" s="138"/>
      <c r="BK16380" s="138"/>
      <c r="BL16380" s="138"/>
      <c r="BM16380" s="138"/>
    </row>
    <row r="16381" spans="62:65" ht="13" thickBot="1">
      <c r="BJ16381" s="138"/>
      <c r="BK16381" s="138"/>
      <c r="BL16381" s="138"/>
      <c r="BM16381" s="138"/>
    </row>
    <row r="16382" spans="62:65" ht="13" thickBot="1">
      <c r="BJ16382" s="138"/>
      <c r="BK16382" s="138"/>
      <c r="BL16382" s="138"/>
      <c r="BM16382" s="138"/>
    </row>
    <row r="16383" spans="62:65" ht="13" thickBot="1">
      <c r="BJ16383" s="138"/>
      <c r="BK16383" s="138"/>
      <c r="BL16383" s="138"/>
      <c r="BM16383" s="138"/>
    </row>
    <row r="16384" spans="62:65" ht="13" thickBot="1">
      <c r="BJ16384" s="138"/>
      <c r="BK16384" s="138"/>
      <c r="BL16384" s="138"/>
      <c r="BM16384" s="138"/>
    </row>
    <row r="16385" spans="62:65" ht="13" thickBot="1">
      <c r="BJ16385" s="138"/>
      <c r="BK16385" s="138"/>
      <c r="BL16385" s="138"/>
      <c r="BM16385" s="138"/>
    </row>
    <row r="16386" spans="62:65" ht="13" thickBot="1">
      <c r="BJ16386" s="138"/>
      <c r="BK16386" s="138"/>
      <c r="BL16386" s="138"/>
      <c r="BM16386" s="138"/>
    </row>
    <row r="16387" spans="62:65" ht="13" thickBot="1">
      <c r="BJ16387" s="138"/>
      <c r="BK16387" s="138"/>
      <c r="BL16387" s="138"/>
      <c r="BM16387" s="138"/>
    </row>
    <row r="16388" spans="62:65" ht="13" thickBot="1">
      <c r="BJ16388" s="138"/>
      <c r="BK16388" s="138"/>
      <c r="BL16388" s="138"/>
      <c r="BM16388" s="138"/>
    </row>
    <row r="16389" spans="62:65" ht="13" thickBot="1">
      <c r="BJ16389" s="138"/>
      <c r="BK16389" s="138"/>
      <c r="BL16389" s="138"/>
      <c r="BM16389" s="138"/>
    </row>
    <row r="16390" spans="62:65" ht="13" thickBot="1">
      <c r="BJ16390" s="138"/>
      <c r="BK16390" s="138"/>
      <c r="BL16390" s="138"/>
      <c r="BM16390" s="138"/>
    </row>
    <row r="16391" spans="62:65" ht="13" thickBot="1">
      <c r="BJ16391" s="138"/>
      <c r="BK16391" s="138"/>
      <c r="BL16391" s="138"/>
      <c r="BM16391" s="138"/>
    </row>
    <row r="16392" spans="62:65" ht="13" thickBot="1">
      <c r="BJ16392" s="138"/>
      <c r="BK16392" s="138"/>
      <c r="BL16392" s="138"/>
      <c r="BM16392" s="138"/>
    </row>
    <row r="16393" spans="62:65" ht="13" thickBot="1">
      <c r="BJ16393" s="138"/>
      <c r="BK16393" s="138"/>
      <c r="BL16393" s="138"/>
      <c r="BM16393" s="138"/>
    </row>
    <row r="16394" spans="62:65" ht="13" thickBot="1">
      <c r="BJ16394" s="138"/>
      <c r="BK16394" s="138"/>
      <c r="BL16394" s="138"/>
      <c r="BM16394" s="138"/>
    </row>
    <row r="16395" spans="62:65" ht="13" thickBot="1">
      <c r="BJ16395" s="138"/>
      <c r="BK16395" s="138"/>
      <c r="BL16395" s="138"/>
      <c r="BM16395" s="138"/>
    </row>
    <row r="16396" spans="62:65" ht="13" thickBot="1">
      <c r="BJ16396" s="138"/>
      <c r="BK16396" s="138"/>
      <c r="BL16396" s="138"/>
      <c r="BM16396" s="138"/>
    </row>
    <row r="16397" spans="62:65" ht="13" thickBot="1">
      <c r="BJ16397" s="138"/>
      <c r="BK16397" s="138"/>
      <c r="BL16397" s="138"/>
      <c r="BM16397" s="138"/>
    </row>
    <row r="16398" spans="62:65" ht="13" thickBot="1">
      <c r="BJ16398" s="138"/>
      <c r="BK16398" s="138"/>
      <c r="BL16398" s="138"/>
      <c r="BM16398" s="138"/>
    </row>
    <row r="16399" spans="62:65" ht="13" thickBot="1">
      <c r="BJ16399" s="138"/>
      <c r="BK16399" s="138"/>
      <c r="BL16399" s="138"/>
      <c r="BM16399" s="138"/>
    </row>
    <row r="16400" spans="62:65" ht="13" thickBot="1">
      <c r="BJ16400" s="138"/>
      <c r="BK16400" s="138"/>
      <c r="BL16400" s="138"/>
      <c r="BM16400" s="138"/>
    </row>
    <row r="16401" spans="62:65" ht="13" thickBot="1">
      <c r="BJ16401" s="138"/>
      <c r="BK16401" s="138"/>
      <c r="BL16401" s="138"/>
      <c r="BM16401" s="138"/>
    </row>
    <row r="16402" spans="62:65" ht="13" thickBot="1">
      <c r="BJ16402" s="138"/>
      <c r="BK16402" s="138"/>
      <c r="BL16402" s="138"/>
      <c r="BM16402" s="138"/>
    </row>
    <row r="16403" spans="62:65" ht="13" thickBot="1">
      <c r="BJ16403" s="138"/>
      <c r="BK16403" s="138"/>
      <c r="BL16403" s="138"/>
      <c r="BM16403" s="138"/>
    </row>
    <row r="16404" spans="62:65" ht="13" thickBot="1">
      <c r="BJ16404" s="138"/>
      <c r="BK16404" s="138"/>
      <c r="BL16404" s="138"/>
      <c r="BM16404" s="138"/>
    </row>
    <row r="16405" spans="62:65" ht="13" thickBot="1">
      <c r="BJ16405" s="138"/>
      <c r="BK16405" s="138"/>
      <c r="BL16405" s="138"/>
      <c r="BM16405" s="138"/>
    </row>
    <row r="16406" spans="62:65" ht="13" thickBot="1">
      <c r="BJ16406" s="138"/>
      <c r="BK16406" s="138"/>
      <c r="BL16406" s="138"/>
      <c r="BM16406" s="138"/>
    </row>
    <row r="16407" spans="62:65" ht="13" thickBot="1">
      <c r="BJ16407" s="138"/>
      <c r="BK16407" s="138"/>
      <c r="BL16407" s="138"/>
      <c r="BM16407" s="138"/>
    </row>
    <row r="16408" spans="62:65" ht="13" thickBot="1">
      <c r="BJ16408" s="138"/>
      <c r="BK16408" s="138"/>
      <c r="BL16408" s="138"/>
      <c r="BM16408" s="138"/>
    </row>
    <row r="16409" spans="62:65" ht="13" thickBot="1">
      <c r="BJ16409" s="138"/>
      <c r="BK16409" s="138"/>
      <c r="BL16409" s="138"/>
      <c r="BM16409" s="138"/>
    </row>
    <row r="16410" spans="62:65" ht="13" thickBot="1">
      <c r="BJ16410" s="138"/>
      <c r="BK16410" s="138"/>
      <c r="BL16410" s="138"/>
      <c r="BM16410" s="138"/>
    </row>
    <row r="16411" spans="62:65" ht="13" thickBot="1">
      <c r="BJ16411" s="138"/>
      <c r="BK16411" s="138"/>
      <c r="BL16411" s="138"/>
      <c r="BM16411" s="138"/>
    </row>
    <row r="16412" spans="62:65" ht="13" thickBot="1">
      <c r="BJ16412" s="138"/>
      <c r="BK16412" s="138"/>
      <c r="BL16412" s="138"/>
      <c r="BM16412" s="138"/>
    </row>
    <row r="16413" spans="62:65" ht="13" thickBot="1">
      <c r="BJ16413" s="138"/>
      <c r="BK16413" s="138"/>
      <c r="BL16413" s="138"/>
      <c r="BM16413" s="138"/>
    </row>
    <row r="16414" spans="62:65" ht="13" thickBot="1">
      <c r="BJ16414" s="138"/>
      <c r="BK16414" s="138"/>
      <c r="BL16414" s="138"/>
      <c r="BM16414" s="138"/>
    </row>
    <row r="16415" spans="62:65" ht="13" thickBot="1">
      <c r="BJ16415" s="138"/>
      <c r="BK16415" s="138"/>
      <c r="BL16415" s="138"/>
      <c r="BM16415" s="138"/>
    </row>
    <row r="16416" spans="62:65" ht="13" thickBot="1">
      <c r="BJ16416" s="138"/>
      <c r="BK16416" s="138"/>
      <c r="BL16416" s="138"/>
      <c r="BM16416" s="138"/>
    </row>
    <row r="16417" spans="62:65" ht="13" thickBot="1">
      <c r="BJ16417" s="138"/>
      <c r="BK16417" s="138"/>
      <c r="BL16417" s="138"/>
      <c r="BM16417" s="138"/>
    </row>
    <row r="16418" spans="62:65" ht="13" thickBot="1">
      <c r="BJ16418" s="138"/>
      <c r="BK16418" s="138"/>
      <c r="BL16418" s="138"/>
      <c r="BM16418" s="138"/>
    </row>
    <row r="16419" spans="62:65" ht="13" thickBot="1">
      <c r="BJ16419" s="138"/>
      <c r="BK16419" s="138"/>
      <c r="BL16419" s="138"/>
      <c r="BM16419" s="138"/>
    </row>
    <row r="16420" spans="62:65" ht="13" thickBot="1">
      <c r="BJ16420" s="138"/>
      <c r="BK16420" s="138"/>
      <c r="BL16420" s="138"/>
      <c r="BM16420" s="138"/>
    </row>
    <row r="16421" spans="62:65" ht="13" thickBot="1">
      <c r="BJ16421" s="138"/>
      <c r="BK16421" s="138"/>
      <c r="BL16421" s="138"/>
      <c r="BM16421" s="138"/>
    </row>
    <row r="16422" spans="62:65" ht="13" thickBot="1">
      <c r="BJ16422" s="138"/>
      <c r="BK16422" s="138"/>
      <c r="BL16422" s="138"/>
      <c r="BM16422" s="138"/>
    </row>
    <row r="16423" spans="62:65" ht="13" thickBot="1">
      <c r="BJ16423" s="138"/>
      <c r="BK16423" s="138"/>
      <c r="BL16423" s="138"/>
      <c r="BM16423" s="138"/>
    </row>
    <row r="16424" spans="62:65" ht="13" thickBot="1">
      <c r="BJ16424" s="138"/>
      <c r="BK16424" s="138"/>
      <c r="BL16424" s="138"/>
      <c r="BM16424" s="138"/>
    </row>
    <row r="16425" spans="62:65" ht="13" thickBot="1">
      <c r="BJ16425" s="138"/>
      <c r="BK16425" s="138"/>
      <c r="BL16425" s="138"/>
      <c r="BM16425" s="138"/>
    </row>
    <row r="16426" spans="62:65" ht="13" thickBot="1">
      <c r="BJ16426" s="138"/>
      <c r="BK16426" s="138"/>
      <c r="BL16426" s="138"/>
      <c r="BM16426" s="138"/>
    </row>
    <row r="16427" spans="62:65" ht="13" thickBot="1">
      <c r="BJ16427" s="138"/>
      <c r="BK16427" s="138"/>
      <c r="BL16427" s="138"/>
      <c r="BM16427" s="138"/>
    </row>
    <row r="16428" spans="62:65" ht="13" thickBot="1">
      <c r="BJ16428" s="138"/>
      <c r="BK16428" s="138"/>
      <c r="BL16428" s="138"/>
      <c r="BM16428" s="138"/>
    </row>
    <row r="16429" spans="62:65" ht="13" thickBot="1">
      <c r="BJ16429" s="138"/>
      <c r="BK16429" s="138"/>
      <c r="BL16429" s="138"/>
      <c r="BM16429" s="138"/>
    </row>
    <row r="16430" spans="62:65" ht="13" thickBot="1">
      <c r="BJ16430" s="138"/>
      <c r="BK16430" s="138"/>
      <c r="BL16430" s="138"/>
      <c r="BM16430" s="138"/>
    </row>
    <row r="16431" spans="62:65" ht="13" thickBot="1">
      <c r="BJ16431" s="138"/>
      <c r="BK16431" s="138"/>
      <c r="BL16431" s="138"/>
      <c r="BM16431" s="138"/>
    </row>
    <row r="16432" spans="62:65" ht="13" thickBot="1">
      <c r="BJ16432" s="138"/>
      <c r="BK16432" s="138"/>
      <c r="BL16432" s="138"/>
      <c r="BM16432" s="138"/>
    </row>
    <row r="16433" spans="62:65" ht="13" thickBot="1">
      <c r="BJ16433" s="138"/>
      <c r="BK16433" s="138"/>
      <c r="BL16433" s="138"/>
      <c r="BM16433" s="138"/>
    </row>
    <row r="16434" spans="62:65" ht="13" thickBot="1">
      <c r="BJ16434" s="138"/>
      <c r="BK16434" s="138"/>
      <c r="BL16434" s="138"/>
      <c r="BM16434" s="138"/>
    </row>
    <row r="16435" spans="62:65" ht="13" thickBot="1">
      <c r="BJ16435" s="138"/>
      <c r="BK16435" s="138"/>
      <c r="BL16435" s="138"/>
      <c r="BM16435" s="138"/>
    </row>
    <row r="16436" spans="62:65" ht="13" thickBot="1">
      <c r="BJ16436" s="138"/>
      <c r="BK16436" s="138"/>
      <c r="BL16436" s="138"/>
      <c r="BM16436" s="138"/>
    </row>
    <row r="16437" spans="62:65" ht="13" thickBot="1">
      <c r="BJ16437" s="138"/>
      <c r="BK16437" s="138"/>
      <c r="BL16437" s="138"/>
      <c r="BM16437" s="138"/>
    </row>
    <row r="16438" spans="62:65" ht="13" thickBot="1">
      <c r="BJ16438" s="138"/>
      <c r="BK16438" s="138"/>
      <c r="BL16438" s="138"/>
      <c r="BM16438" s="138"/>
    </row>
    <row r="16439" spans="62:65" ht="13" thickBot="1">
      <c r="BJ16439" s="138"/>
      <c r="BK16439" s="138"/>
      <c r="BL16439" s="138"/>
      <c r="BM16439" s="138"/>
    </row>
    <row r="16440" spans="62:65" ht="13" thickBot="1">
      <c r="BJ16440" s="138"/>
      <c r="BK16440" s="138"/>
      <c r="BL16440" s="138"/>
      <c r="BM16440" s="138"/>
    </row>
    <row r="16441" spans="62:65" ht="13" thickBot="1">
      <c r="BJ16441" s="138"/>
      <c r="BK16441" s="138"/>
      <c r="BL16441" s="138"/>
      <c r="BM16441" s="138"/>
    </row>
    <row r="16442" spans="62:65" ht="13" thickBot="1">
      <c r="BJ16442" s="138"/>
      <c r="BK16442" s="138"/>
      <c r="BL16442" s="138"/>
      <c r="BM16442" s="138"/>
    </row>
    <row r="16443" spans="62:65" ht="13" thickBot="1">
      <c r="BJ16443" s="138"/>
      <c r="BK16443" s="138"/>
      <c r="BL16443" s="138"/>
      <c r="BM16443" s="138"/>
    </row>
    <row r="16444" spans="62:65" ht="13" thickBot="1">
      <c r="BJ16444" s="138"/>
      <c r="BK16444" s="138"/>
      <c r="BL16444" s="138"/>
      <c r="BM16444" s="138"/>
    </row>
    <row r="16445" spans="62:65" ht="13" thickBot="1">
      <c r="BJ16445" s="138"/>
      <c r="BK16445" s="138"/>
      <c r="BL16445" s="138"/>
      <c r="BM16445" s="138"/>
    </row>
    <row r="16446" spans="62:65" ht="13" thickBot="1">
      <c r="BJ16446" s="138"/>
      <c r="BK16446" s="138"/>
      <c r="BL16446" s="138"/>
      <c r="BM16446" s="138"/>
    </row>
    <row r="16447" spans="62:65" ht="13" thickBot="1">
      <c r="BJ16447" s="138"/>
      <c r="BK16447" s="138"/>
      <c r="BL16447" s="138"/>
      <c r="BM16447" s="138"/>
    </row>
    <row r="16448" spans="62:65" ht="13" thickBot="1">
      <c r="BJ16448" s="138"/>
      <c r="BK16448" s="138"/>
      <c r="BL16448" s="138"/>
      <c r="BM16448" s="138"/>
    </row>
    <row r="16449" spans="62:65" ht="13" thickBot="1">
      <c r="BJ16449" s="138"/>
      <c r="BK16449" s="138"/>
      <c r="BL16449" s="138"/>
      <c r="BM16449" s="138"/>
    </row>
    <row r="16450" spans="62:65" ht="13" thickBot="1">
      <c r="BJ16450" s="138"/>
      <c r="BK16450" s="138"/>
      <c r="BL16450" s="138"/>
      <c r="BM16450" s="138"/>
    </row>
    <row r="16451" spans="62:65" ht="13" thickBot="1">
      <c r="BJ16451" s="138"/>
      <c r="BK16451" s="138"/>
      <c r="BL16451" s="138"/>
      <c r="BM16451" s="138"/>
    </row>
    <row r="16452" spans="62:65" ht="13" thickBot="1">
      <c r="BJ16452" s="138"/>
      <c r="BK16452" s="138"/>
      <c r="BL16452" s="138"/>
      <c r="BM16452" s="138"/>
    </row>
    <row r="16453" spans="62:65" ht="13" thickBot="1">
      <c r="BJ16453" s="138"/>
      <c r="BK16453" s="138"/>
      <c r="BL16453" s="138"/>
      <c r="BM16453" s="138"/>
    </row>
    <row r="16454" spans="62:65" ht="13" thickBot="1">
      <c r="BJ16454" s="138"/>
      <c r="BK16454" s="138"/>
      <c r="BL16454" s="138"/>
      <c r="BM16454" s="138"/>
    </row>
    <row r="16455" spans="62:65" ht="13" thickBot="1">
      <c r="BJ16455" s="138"/>
      <c r="BK16455" s="138"/>
      <c r="BL16455" s="138"/>
      <c r="BM16455" s="138"/>
    </row>
    <row r="16456" spans="62:65" ht="13" thickBot="1">
      <c r="BJ16456" s="138"/>
      <c r="BK16456" s="138"/>
      <c r="BL16456" s="138"/>
      <c r="BM16456" s="138"/>
    </row>
    <row r="16457" spans="62:65" ht="13" thickBot="1">
      <c r="BJ16457" s="138"/>
      <c r="BK16457" s="138"/>
      <c r="BL16457" s="138"/>
      <c r="BM16457" s="138"/>
    </row>
    <row r="16458" spans="62:65" ht="13" thickBot="1">
      <c r="BJ16458" s="138"/>
      <c r="BK16458" s="138"/>
      <c r="BL16458" s="138"/>
      <c r="BM16458" s="138"/>
    </row>
    <row r="16459" spans="62:65" ht="13" thickBot="1">
      <c r="BJ16459" s="138"/>
      <c r="BK16459" s="138"/>
      <c r="BL16459" s="138"/>
      <c r="BM16459" s="138"/>
    </row>
    <row r="16460" spans="62:65" ht="13" thickBot="1">
      <c r="BJ16460" s="138"/>
      <c r="BK16460" s="138"/>
      <c r="BL16460" s="138"/>
      <c r="BM16460" s="138"/>
    </row>
    <row r="16461" spans="62:65" ht="13" thickBot="1">
      <c r="BJ16461" s="138"/>
      <c r="BK16461" s="138"/>
      <c r="BL16461" s="138"/>
      <c r="BM16461" s="138"/>
    </row>
    <row r="16462" spans="62:65" ht="13" thickBot="1">
      <c r="BJ16462" s="138"/>
      <c r="BK16462" s="138"/>
      <c r="BL16462" s="138"/>
      <c r="BM16462" s="138"/>
    </row>
    <row r="16463" spans="62:65" ht="13" thickBot="1">
      <c r="BJ16463" s="138"/>
      <c r="BK16463" s="138"/>
      <c r="BL16463" s="138"/>
      <c r="BM16463" s="138"/>
    </row>
    <row r="16464" spans="62:65" ht="13" thickBot="1">
      <c r="BJ16464" s="138"/>
      <c r="BK16464" s="138"/>
      <c r="BL16464" s="138"/>
      <c r="BM16464" s="138"/>
    </row>
    <row r="16465" spans="62:65" ht="13" thickBot="1">
      <c r="BJ16465" s="138"/>
      <c r="BK16465" s="138"/>
      <c r="BL16465" s="138"/>
      <c r="BM16465" s="138"/>
    </row>
    <row r="16466" spans="62:65" ht="13" thickBot="1">
      <c r="BJ16466" s="138"/>
      <c r="BK16466" s="138"/>
      <c r="BL16466" s="138"/>
      <c r="BM16466" s="138"/>
    </row>
    <row r="16467" spans="62:65" ht="13" thickBot="1">
      <c r="BJ16467" s="138"/>
      <c r="BK16467" s="138"/>
      <c r="BL16467" s="138"/>
      <c r="BM16467" s="138"/>
    </row>
    <row r="16468" spans="62:65" ht="13" thickBot="1">
      <c r="BJ16468" s="138"/>
      <c r="BK16468" s="138"/>
      <c r="BL16468" s="138"/>
      <c r="BM16468" s="138"/>
    </row>
    <row r="16469" spans="62:65" ht="13" thickBot="1">
      <c r="BJ16469" s="138"/>
      <c r="BK16469" s="138"/>
      <c r="BL16469" s="138"/>
      <c r="BM16469" s="138"/>
    </row>
    <row r="16470" spans="62:65" ht="13" thickBot="1">
      <c r="BJ16470" s="138"/>
      <c r="BK16470" s="138"/>
      <c r="BL16470" s="138"/>
      <c r="BM16470" s="138"/>
    </row>
    <row r="16471" spans="62:65" ht="13" thickBot="1">
      <c r="BJ16471" s="138"/>
      <c r="BK16471" s="138"/>
      <c r="BL16471" s="138"/>
      <c r="BM16471" s="138"/>
    </row>
    <row r="16472" spans="62:65" ht="13" thickBot="1">
      <c r="BJ16472" s="138"/>
      <c r="BK16472" s="138"/>
      <c r="BL16472" s="138"/>
      <c r="BM16472" s="138"/>
    </row>
    <row r="16473" spans="62:65" ht="13" thickBot="1">
      <c r="BJ16473" s="138"/>
      <c r="BK16473" s="138"/>
      <c r="BL16473" s="138"/>
      <c r="BM16473" s="138"/>
    </row>
    <row r="16474" spans="62:65" ht="13" thickBot="1">
      <c r="BJ16474" s="138"/>
      <c r="BK16474" s="138"/>
      <c r="BL16474" s="138"/>
      <c r="BM16474" s="138"/>
    </row>
    <row r="16475" spans="62:65" ht="13" thickBot="1">
      <c r="BJ16475" s="138"/>
      <c r="BK16475" s="138"/>
      <c r="BL16475" s="138"/>
      <c r="BM16475" s="138"/>
    </row>
    <row r="16476" spans="62:65" ht="13" thickBot="1">
      <c r="BJ16476" s="138"/>
      <c r="BK16476" s="138"/>
      <c r="BL16476" s="138"/>
      <c r="BM16476" s="138"/>
    </row>
    <row r="16477" spans="62:65" ht="13" thickBot="1">
      <c r="BJ16477" s="138"/>
      <c r="BK16477" s="138"/>
      <c r="BL16477" s="138"/>
      <c r="BM16477" s="138"/>
    </row>
    <row r="16478" spans="62:65" ht="13" thickBot="1">
      <c r="BJ16478" s="138"/>
      <c r="BK16478" s="138"/>
      <c r="BL16478" s="138"/>
      <c r="BM16478" s="138"/>
    </row>
    <row r="16479" spans="62:65" ht="13" thickBot="1">
      <c r="BJ16479" s="138"/>
      <c r="BK16479" s="138"/>
      <c r="BL16479" s="138"/>
      <c r="BM16479" s="138"/>
    </row>
    <row r="16480" spans="62:65" ht="13" thickBot="1">
      <c r="BJ16480" s="138"/>
      <c r="BK16480" s="138"/>
      <c r="BL16480" s="138"/>
      <c r="BM16480" s="138"/>
    </row>
    <row r="16481" spans="62:65" ht="13" thickBot="1">
      <c r="BJ16481" s="138"/>
      <c r="BK16481" s="138"/>
      <c r="BL16481" s="138"/>
      <c r="BM16481" s="138"/>
    </row>
    <row r="16482" spans="62:65" ht="13" thickBot="1">
      <c r="BJ16482" s="138"/>
      <c r="BK16482" s="138"/>
      <c r="BL16482" s="138"/>
      <c r="BM16482" s="138"/>
    </row>
    <row r="16483" spans="62:65" ht="13" thickBot="1">
      <c r="BJ16483" s="138"/>
      <c r="BK16483" s="138"/>
      <c r="BL16483" s="138"/>
      <c r="BM16483" s="138"/>
    </row>
    <row r="16484" spans="62:65" ht="13" thickBot="1">
      <c r="BJ16484" s="138"/>
      <c r="BK16484" s="138"/>
      <c r="BL16484" s="138"/>
      <c r="BM16484" s="138"/>
    </row>
    <row r="16485" spans="62:65" ht="13" thickBot="1">
      <c r="BJ16485" s="138"/>
      <c r="BK16485" s="138"/>
      <c r="BL16485" s="138"/>
      <c r="BM16485" s="138"/>
    </row>
    <row r="16486" spans="62:65" ht="13" thickBot="1">
      <c r="BJ16486" s="138"/>
      <c r="BK16486" s="138"/>
      <c r="BL16486" s="138"/>
      <c r="BM16486" s="138"/>
    </row>
    <row r="16487" spans="62:65" ht="13" thickBot="1">
      <c r="BJ16487" s="138"/>
      <c r="BK16487" s="138"/>
      <c r="BL16487" s="138"/>
      <c r="BM16487" s="138"/>
    </row>
    <row r="16488" spans="62:65" ht="13" thickBot="1">
      <c r="BJ16488" s="138"/>
      <c r="BK16488" s="138"/>
      <c r="BL16488" s="138"/>
      <c r="BM16488" s="138"/>
    </row>
    <row r="16489" spans="62:65" ht="13" thickBot="1">
      <c r="BJ16489" s="138"/>
      <c r="BK16489" s="138"/>
      <c r="BL16489" s="138"/>
      <c r="BM16489" s="138"/>
    </row>
    <row r="16490" spans="62:65" ht="13" thickBot="1">
      <c r="BJ16490" s="138"/>
      <c r="BK16490" s="138"/>
      <c r="BL16490" s="138"/>
      <c r="BM16490" s="138"/>
    </row>
    <row r="16491" spans="62:65" ht="13" thickBot="1">
      <c r="BJ16491" s="138"/>
      <c r="BK16491" s="138"/>
      <c r="BL16491" s="138"/>
      <c r="BM16491" s="138"/>
    </row>
    <row r="16492" spans="62:65" ht="13" thickBot="1">
      <c r="BJ16492" s="138"/>
      <c r="BK16492" s="138"/>
      <c r="BL16492" s="138"/>
      <c r="BM16492" s="138"/>
    </row>
    <row r="16493" spans="62:65" ht="13" thickBot="1">
      <c r="BJ16493" s="138"/>
      <c r="BK16493" s="138"/>
      <c r="BL16493" s="138"/>
      <c r="BM16493" s="138"/>
    </row>
    <row r="16494" spans="62:65" ht="13" thickBot="1">
      <c r="BJ16494" s="138"/>
      <c r="BK16494" s="138"/>
      <c r="BL16494" s="138"/>
      <c r="BM16494" s="138"/>
    </row>
    <row r="16495" spans="62:65" ht="13" thickBot="1">
      <c r="BJ16495" s="138"/>
      <c r="BK16495" s="138"/>
      <c r="BL16495" s="138"/>
      <c r="BM16495" s="138"/>
    </row>
    <row r="16496" spans="62:65" ht="13" thickBot="1">
      <c r="BJ16496" s="138"/>
      <c r="BK16496" s="138"/>
      <c r="BL16496" s="138"/>
      <c r="BM16496" s="138"/>
    </row>
    <row r="16497" spans="62:65" ht="13" thickBot="1">
      <c r="BJ16497" s="138"/>
      <c r="BK16497" s="138"/>
      <c r="BL16497" s="138"/>
      <c r="BM16497" s="138"/>
    </row>
    <row r="16498" spans="62:65" ht="13" thickBot="1">
      <c r="BJ16498" s="138"/>
      <c r="BK16498" s="138"/>
      <c r="BL16498" s="138"/>
      <c r="BM16498" s="138"/>
    </row>
    <row r="16499" spans="62:65" ht="13" thickBot="1">
      <c r="BJ16499" s="138"/>
      <c r="BK16499" s="138"/>
      <c r="BL16499" s="138"/>
      <c r="BM16499" s="138"/>
    </row>
    <row r="16500" spans="62:65" ht="13" thickBot="1">
      <c r="BJ16500" s="138"/>
      <c r="BK16500" s="138"/>
      <c r="BL16500" s="138"/>
      <c r="BM16500" s="138"/>
    </row>
    <row r="16501" spans="62:65" ht="13" thickBot="1">
      <c r="BJ16501" s="138"/>
      <c r="BK16501" s="138"/>
      <c r="BL16501" s="138"/>
      <c r="BM16501" s="138"/>
    </row>
    <row r="16502" spans="62:65" ht="13" thickBot="1">
      <c r="BJ16502" s="138"/>
      <c r="BK16502" s="138"/>
      <c r="BL16502" s="138"/>
      <c r="BM16502" s="138"/>
    </row>
    <row r="16503" spans="62:65" ht="13" thickBot="1">
      <c r="BJ16503" s="138"/>
      <c r="BK16503" s="138"/>
      <c r="BL16503" s="138"/>
      <c r="BM16503" s="138"/>
    </row>
    <row r="16504" spans="62:65" ht="13" thickBot="1">
      <c r="BJ16504" s="138"/>
      <c r="BK16504" s="138"/>
      <c r="BL16504" s="138"/>
      <c r="BM16504" s="138"/>
    </row>
    <row r="16505" spans="62:65" ht="13" thickBot="1">
      <c r="BJ16505" s="138"/>
      <c r="BK16505" s="138"/>
      <c r="BL16505" s="138"/>
      <c r="BM16505" s="138"/>
    </row>
    <row r="16506" spans="62:65" ht="13" thickBot="1">
      <c r="BJ16506" s="138"/>
      <c r="BK16506" s="138"/>
      <c r="BL16506" s="138"/>
      <c r="BM16506" s="138"/>
    </row>
    <row r="16507" spans="62:65" ht="13" thickBot="1">
      <c r="BJ16507" s="138"/>
      <c r="BK16507" s="138"/>
      <c r="BL16507" s="138"/>
      <c r="BM16507" s="138"/>
    </row>
    <row r="16508" spans="62:65" ht="13" thickBot="1">
      <c r="BJ16508" s="138"/>
      <c r="BK16508" s="138"/>
      <c r="BL16508" s="138"/>
      <c r="BM16508" s="138"/>
    </row>
    <row r="16509" spans="62:65" ht="13" thickBot="1">
      <c r="BJ16509" s="138"/>
      <c r="BK16509" s="138"/>
      <c r="BL16509" s="138"/>
      <c r="BM16509" s="138"/>
    </row>
    <row r="16510" spans="62:65" ht="13" thickBot="1">
      <c r="BJ16510" s="138"/>
      <c r="BK16510" s="138"/>
      <c r="BL16510" s="138"/>
      <c r="BM16510" s="138"/>
    </row>
    <row r="16511" spans="62:65" ht="13" thickBot="1">
      <c r="BJ16511" s="138"/>
      <c r="BK16511" s="138"/>
      <c r="BL16511" s="138"/>
      <c r="BM16511" s="138"/>
    </row>
    <row r="16512" spans="62:65" ht="13" thickBot="1">
      <c r="BJ16512" s="138"/>
      <c r="BK16512" s="138"/>
      <c r="BL16512" s="138"/>
      <c r="BM16512" s="138"/>
    </row>
    <row r="16513" spans="62:65" ht="13" thickBot="1">
      <c r="BJ16513" s="138"/>
      <c r="BK16513" s="138"/>
      <c r="BL16513" s="138"/>
      <c r="BM16513" s="138"/>
    </row>
    <row r="16514" spans="62:65" ht="13" thickBot="1">
      <c r="BJ16514" s="138"/>
      <c r="BK16514" s="138"/>
      <c r="BL16514" s="138"/>
      <c r="BM16514" s="138"/>
    </row>
    <row r="16515" spans="62:65" ht="13" thickBot="1">
      <c r="BJ16515" s="138"/>
      <c r="BK16515" s="138"/>
      <c r="BL16515" s="138"/>
      <c r="BM16515" s="138"/>
    </row>
    <row r="16516" spans="62:65" ht="13" thickBot="1">
      <c r="BJ16516" s="138"/>
      <c r="BK16516" s="138"/>
      <c r="BL16516" s="138"/>
      <c r="BM16516" s="138"/>
    </row>
    <row r="16517" spans="62:65" ht="13" thickBot="1">
      <c r="BJ16517" s="138"/>
      <c r="BK16517" s="138"/>
      <c r="BL16517" s="138"/>
      <c r="BM16517" s="138"/>
    </row>
    <row r="16518" spans="62:65" ht="13" thickBot="1">
      <c r="BJ16518" s="138"/>
      <c r="BK16518" s="138"/>
      <c r="BL16518" s="138"/>
      <c r="BM16518" s="138"/>
    </row>
    <row r="16519" spans="62:65" ht="13" thickBot="1">
      <c r="BJ16519" s="138"/>
      <c r="BK16519" s="138"/>
      <c r="BL16519" s="138"/>
      <c r="BM16519" s="138"/>
    </row>
    <row r="16520" spans="62:65" ht="13" thickBot="1">
      <c r="BJ16520" s="138"/>
      <c r="BK16520" s="138"/>
      <c r="BL16520" s="138"/>
      <c r="BM16520" s="138"/>
    </row>
    <row r="16521" spans="62:65" ht="13" thickBot="1">
      <c r="BJ16521" s="138"/>
      <c r="BK16521" s="138"/>
      <c r="BL16521" s="138"/>
      <c r="BM16521" s="138"/>
    </row>
    <row r="16522" spans="62:65" ht="13" thickBot="1">
      <c r="BJ16522" s="138"/>
      <c r="BK16522" s="138"/>
      <c r="BL16522" s="138"/>
      <c r="BM16522" s="138"/>
    </row>
    <row r="16523" spans="62:65" ht="13" thickBot="1">
      <c r="BJ16523" s="138"/>
      <c r="BK16523" s="138"/>
      <c r="BL16523" s="138"/>
      <c r="BM16523" s="138"/>
    </row>
    <row r="16524" spans="62:65" ht="13" thickBot="1">
      <c r="BJ16524" s="138"/>
      <c r="BK16524" s="138"/>
      <c r="BL16524" s="138"/>
      <c r="BM16524" s="138"/>
    </row>
    <row r="16525" spans="62:65" ht="13" thickBot="1">
      <c r="BJ16525" s="138"/>
      <c r="BK16525" s="138"/>
      <c r="BL16525" s="138"/>
      <c r="BM16525" s="138"/>
    </row>
    <row r="16526" spans="62:65" ht="13" thickBot="1">
      <c r="BJ16526" s="138"/>
      <c r="BK16526" s="138"/>
      <c r="BL16526" s="138"/>
      <c r="BM16526" s="138"/>
    </row>
    <row r="16527" spans="62:65" ht="13" thickBot="1">
      <c r="BJ16527" s="138"/>
      <c r="BK16527" s="138"/>
      <c r="BL16527" s="138"/>
      <c r="BM16527" s="138"/>
    </row>
    <row r="16528" spans="62:65" ht="13" thickBot="1">
      <c r="BJ16528" s="138"/>
      <c r="BK16528" s="138"/>
      <c r="BL16528" s="138"/>
      <c r="BM16528" s="138"/>
    </row>
    <row r="16529" spans="62:65" ht="13" thickBot="1">
      <c r="BJ16529" s="138"/>
      <c r="BK16529" s="138"/>
      <c r="BL16529" s="138"/>
      <c r="BM16529" s="138"/>
    </row>
    <row r="16530" spans="62:65" ht="13" thickBot="1">
      <c r="BJ16530" s="138"/>
      <c r="BK16530" s="138"/>
      <c r="BL16530" s="138"/>
      <c r="BM16530" s="138"/>
    </row>
    <row r="16531" spans="62:65" ht="13" thickBot="1">
      <c r="BJ16531" s="138"/>
      <c r="BK16531" s="138"/>
      <c r="BL16531" s="138"/>
      <c r="BM16531" s="138"/>
    </row>
    <row r="16532" spans="62:65" ht="13" thickBot="1">
      <c r="BJ16532" s="138"/>
      <c r="BK16532" s="138"/>
      <c r="BL16532" s="138"/>
      <c r="BM16532" s="138"/>
    </row>
    <row r="16533" spans="62:65" ht="13" thickBot="1">
      <c r="BJ16533" s="138"/>
      <c r="BK16533" s="138"/>
      <c r="BL16533" s="138"/>
      <c r="BM16533" s="138"/>
    </row>
    <row r="16534" spans="62:65" ht="13" thickBot="1">
      <c r="BJ16534" s="138"/>
      <c r="BK16534" s="138"/>
      <c r="BL16534" s="138"/>
      <c r="BM16534" s="138"/>
    </row>
    <row r="16535" spans="62:65" ht="13" thickBot="1">
      <c r="BJ16535" s="138"/>
      <c r="BK16535" s="138"/>
      <c r="BL16535" s="138"/>
      <c r="BM16535" s="138"/>
    </row>
    <row r="16536" spans="62:65" ht="13" thickBot="1">
      <c r="BJ16536" s="138"/>
      <c r="BK16536" s="138"/>
      <c r="BL16536" s="138"/>
      <c r="BM16536" s="138"/>
    </row>
    <row r="16537" spans="62:65" ht="13" thickBot="1">
      <c r="BJ16537" s="138"/>
      <c r="BK16537" s="138"/>
      <c r="BL16537" s="138"/>
      <c r="BM16537" s="138"/>
    </row>
    <row r="16538" spans="62:65" ht="13" thickBot="1">
      <c r="BJ16538" s="138"/>
      <c r="BK16538" s="138"/>
      <c r="BL16538" s="138"/>
      <c r="BM16538" s="138"/>
    </row>
    <row r="16539" spans="62:65" ht="13" thickBot="1">
      <c r="BJ16539" s="138"/>
      <c r="BK16539" s="138"/>
      <c r="BL16539" s="138"/>
      <c r="BM16539" s="138"/>
    </row>
    <row r="16540" spans="62:65" ht="13" thickBot="1">
      <c r="BJ16540" s="138"/>
      <c r="BK16540" s="138"/>
      <c r="BL16540" s="138"/>
      <c r="BM16540" s="138"/>
    </row>
    <row r="16541" spans="62:65" ht="13" thickBot="1">
      <c r="BJ16541" s="138"/>
      <c r="BK16541" s="138"/>
      <c r="BL16541" s="138"/>
      <c r="BM16541" s="138"/>
    </row>
    <row r="16542" spans="62:65" ht="13" thickBot="1">
      <c r="BJ16542" s="138"/>
      <c r="BK16542" s="138"/>
      <c r="BL16542" s="138"/>
      <c r="BM16542" s="138"/>
    </row>
    <row r="16543" spans="62:65" ht="13" thickBot="1">
      <c r="BJ16543" s="138"/>
      <c r="BK16543" s="138"/>
      <c r="BL16543" s="138"/>
      <c r="BM16543" s="138"/>
    </row>
    <row r="16544" spans="62:65" ht="13" thickBot="1">
      <c r="BJ16544" s="138"/>
      <c r="BK16544" s="138"/>
      <c r="BL16544" s="138"/>
      <c r="BM16544" s="138"/>
    </row>
    <row r="16545" spans="62:65" ht="13" thickBot="1">
      <c r="BJ16545" s="138"/>
      <c r="BK16545" s="138"/>
      <c r="BL16545" s="138"/>
      <c r="BM16545" s="138"/>
    </row>
    <row r="16546" spans="62:65" ht="13" thickBot="1">
      <c r="BJ16546" s="138"/>
      <c r="BK16546" s="138"/>
      <c r="BL16546" s="138"/>
      <c r="BM16546" s="138"/>
    </row>
    <row r="16547" spans="62:65" ht="13" thickBot="1">
      <c r="BJ16547" s="138"/>
      <c r="BK16547" s="138"/>
      <c r="BL16547" s="138"/>
      <c r="BM16547" s="138"/>
    </row>
    <row r="16548" spans="62:65" ht="13" thickBot="1">
      <c r="BJ16548" s="138"/>
      <c r="BK16548" s="138"/>
      <c r="BL16548" s="138"/>
      <c r="BM16548" s="138"/>
    </row>
    <row r="16549" spans="62:65" ht="13" thickBot="1">
      <c r="BJ16549" s="138"/>
      <c r="BK16549" s="138"/>
      <c r="BL16549" s="138"/>
      <c r="BM16549" s="138"/>
    </row>
    <row r="16550" spans="62:65" ht="13" thickBot="1">
      <c r="BJ16550" s="138"/>
      <c r="BK16550" s="138"/>
      <c r="BL16550" s="138"/>
      <c r="BM16550" s="138"/>
    </row>
    <row r="16551" spans="62:65" ht="13" thickBot="1">
      <c r="BJ16551" s="138"/>
      <c r="BK16551" s="138"/>
      <c r="BL16551" s="138"/>
      <c r="BM16551" s="138"/>
    </row>
    <row r="16552" spans="62:65" ht="13" thickBot="1">
      <c r="BJ16552" s="138"/>
      <c r="BK16552" s="138"/>
      <c r="BL16552" s="138"/>
      <c r="BM16552" s="138"/>
    </row>
    <row r="16553" spans="62:65" ht="13" thickBot="1">
      <c r="BJ16553" s="138"/>
      <c r="BK16553" s="138"/>
      <c r="BL16553" s="138"/>
      <c r="BM16553" s="138"/>
    </row>
    <row r="16554" spans="62:65" ht="13" thickBot="1">
      <c r="BJ16554" s="138"/>
      <c r="BK16554" s="138"/>
      <c r="BL16554" s="138"/>
      <c r="BM16554" s="138"/>
    </row>
    <row r="16555" spans="62:65" ht="13" thickBot="1">
      <c r="BJ16555" s="138"/>
      <c r="BK16555" s="138"/>
      <c r="BL16555" s="138"/>
      <c r="BM16555" s="138"/>
    </row>
    <row r="16556" spans="62:65" ht="13" thickBot="1">
      <c r="BJ16556" s="138"/>
      <c r="BK16556" s="138"/>
      <c r="BL16556" s="138"/>
      <c r="BM16556" s="138"/>
    </row>
    <row r="16557" spans="62:65" ht="13" thickBot="1">
      <c r="BJ16557" s="138"/>
      <c r="BK16557" s="138"/>
      <c r="BL16557" s="138"/>
      <c r="BM16557" s="138"/>
    </row>
    <row r="16558" spans="62:65" ht="13" thickBot="1">
      <c r="BJ16558" s="138"/>
      <c r="BK16558" s="138"/>
      <c r="BL16558" s="138"/>
      <c r="BM16558" s="138"/>
    </row>
    <row r="16559" spans="62:65" ht="13" thickBot="1">
      <c r="BJ16559" s="138"/>
      <c r="BK16559" s="138"/>
      <c r="BL16559" s="138"/>
      <c r="BM16559" s="138"/>
    </row>
    <row r="16560" spans="62:65" ht="13" thickBot="1">
      <c r="BJ16560" s="138"/>
      <c r="BK16560" s="138"/>
      <c r="BL16560" s="138"/>
      <c r="BM16560" s="138"/>
    </row>
    <row r="16561" spans="62:65" ht="13" thickBot="1">
      <c r="BJ16561" s="138"/>
      <c r="BK16561" s="138"/>
      <c r="BL16561" s="138"/>
      <c r="BM16561" s="138"/>
    </row>
    <row r="16562" spans="62:65" ht="13" thickBot="1">
      <c r="BJ16562" s="138"/>
      <c r="BK16562" s="138"/>
      <c r="BL16562" s="138"/>
      <c r="BM16562" s="138"/>
    </row>
    <row r="16563" spans="62:65" ht="13" thickBot="1">
      <c r="BJ16563" s="138"/>
      <c r="BK16563" s="138"/>
      <c r="BL16563" s="138"/>
      <c r="BM16563" s="138"/>
    </row>
    <row r="16564" spans="62:65" ht="13" thickBot="1">
      <c r="BJ16564" s="138"/>
      <c r="BK16564" s="138"/>
      <c r="BL16564" s="138"/>
      <c r="BM16564" s="138"/>
    </row>
    <row r="16565" spans="62:65" ht="13" thickBot="1">
      <c r="BJ16565" s="138"/>
      <c r="BK16565" s="138"/>
      <c r="BL16565" s="138"/>
      <c r="BM16565" s="138"/>
    </row>
    <row r="16566" spans="62:65" ht="13" thickBot="1">
      <c r="BJ16566" s="138"/>
      <c r="BK16566" s="138"/>
      <c r="BL16566" s="138"/>
      <c r="BM16566" s="138"/>
    </row>
    <row r="16567" spans="62:65" ht="13" thickBot="1">
      <c r="BJ16567" s="138"/>
      <c r="BK16567" s="138"/>
      <c r="BL16567" s="138"/>
      <c r="BM16567" s="138"/>
    </row>
    <row r="16568" spans="62:65" ht="13" thickBot="1">
      <c r="BJ16568" s="138"/>
      <c r="BK16568" s="138"/>
      <c r="BL16568" s="138"/>
      <c r="BM16568" s="138"/>
    </row>
    <row r="16569" spans="62:65" ht="13" thickBot="1">
      <c r="BJ16569" s="138"/>
      <c r="BK16569" s="138"/>
      <c r="BL16569" s="138"/>
      <c r="BM16569" s="138"/>
    </row>
    <row r="16570" spans="62:65" ht="13" thickBot="1">
      <c r="BJ16570" s="138"/>
      <c r="BK16570" s="138"/>
      <c r="BL16570" s="138"/>
      <c r="BM16570" s="138"/>
    </row>
    <row r="16571" spans="62:65" ht="13" thickBot="1">
      <c r="BJ16571" s="138"/>
      <c r="BK16571" s="138"/>
      <c r="BL16571" s="138"/>
      <c r="BM16571" s="138"/>
    </row>
    <row r="16572" spans="62:65" ht="13" thickBot="1">
      <c r="BJ16572" s="138"/>
      <c r="BK16572" s="138"/>
      <c r="BL16572" s="138"/>
      <c r="BM16572" s="138"/>
    </row>
    <row r="16573" spans="62:65" ht="13" thickBot="1">
      <c r="BJ16573" s="138"/>
      <c r="BK16573" s="138"/>
      <c r="BL16573" s="138"/>
      <c r="BM16573" s="138"/>
    </row>
    <row r="16574" spans="62:65" ht="13" thickBot="1">
      <c r="BJ16574" s="138"/>
      <c r="BK16574" s="138"/>
      <c r="BL16574" s="138"/>
      <c r="BM16574" s="138"/>
    </row>
    <row r="16575" spans="62:65" ht="13" thickBot="1">
      <c r="BJ16575" s="138"/>
      <c r="BK16575" s="138"/>
      <c r="BL16575" s="138"/>
      <c r="BM16575" s="138"/>
    </row>
    <row r="16576" spans="62:65" ht="13" thickBot="1">
      <c r="BJ16576" s="138"/>
      <c r="BK16576" s="138"/>
      <c r="BL16576" s="138"/>
      <c r="BM16576" s="138"/>
    </row>
    <row r="16577" spans="62:65" ht="13" thickBot="1">
      <c r="BJ16577" s="138"/>
      <c r="BK16577" s="138"/>
      <c r="BL16577" s="138"/>
      <c r="BM16577" s="138"/>
    </row>
    <row r="16578" spans="62:65" ht="13" thickBot="1">
      <c r="BJ16578" s="138"/>
      <c r="BK16578" s="138"/>
      <c r="BL16578" s="138"/>
      <c r="BM16578" s="138"/>
    </row>
    <row r="16579" spans="62:65" ht="13" thickBot="1">
      <c r="BJ16579" s="138"/>
      <c r="BK16579" s="138"/>
      <c r="BL16579" s="138"/>
      <c r="BM16579" s="138"/>
    </row>
    <row r="16580" spans="62:65" ht="13" thickBot="1">
      <c r="BJ16580" s="138"/>
      <c r="BK16580" s="138"/>
      <c r="BL16580" s="138"/>
      <c r="BM16580" s="138"/>
    </row>
    <row r="16581" spans="62:65" ht="13" thickBot="1">
      <c r="BJ16581" s="138"/>
      <c r="BK16581" s="138"/>
      <c r="BL16581" s="138"/>
      <c r="BM16581" s="138"/>
    </row>
    <row r="16582" spans="62:65" ht="13" thickBot="1">
      <c r="BJ16582" s="138"/>
      <c r="BK16582" s="138"/>
      <c r="BL16582" s="138"/>
      <c r="BM16582" s="138"/>
    </row>
    <row r="16583" spans="62:65" ht="13" thickBot="1">
      <c r="BJ16583" s="138"/>
      <c r="BK16583" s="138"/>
      <c r="BL16583" s="138"/>
      <c r="BM16583" s="138"/>
    </row>
    <row r="16584" spans="62:65" ht="13" thickBot="1">
      <c r="BJ16584" s="138"/>
      <c r="BK16584" s="138"/>
      <c r="BL16584" s="138"/>
      <c r="BM16584" s="138"/>
    </row>
    <row r="16585" spans="62:65" ht="13" thickBot="1">
      <c r="BJ16585" s="138"/>
      <c r="BK16585" s="138"/>
      <c r="BL16585" s="138"/>
      <c r="BM16585" s="138"/>
    </row>
    <row r="16586" spans="62:65" ht="13" thickBot="1">
      <c r="BJ16586" s="138"/>
      <c r="BK16586" s="138"/>
      <c r="BL16586" s="138"/>
      <c r="BM16586" s="138"/>
    </row>
    <row r="16587" spans="62:65" ht="13" thickBot="1">
      <c r="BJ16587" s="138"/>
      <c r="BK16587" s="138"/>
      <c r="BL16587" s="138"/>
      <c r="BM16587" s="138"/>
    </row>
    <row r="16588" spans="62:65" ht="13" thickBot="1">
      <c r="BJ16588" s="138"/>
      <c r="BK16588" s="138"/>
      <c r="BL16588" s="138"/>
      <c r="BM16588" s="138"/>
    </row>
    <row r="16589" spans="62:65" ht="13" thickBot="1">
      <c r="BJ16589" s="138"/>
      <c r="BK16589" s="138"/>
      <c r="BL16589" s="138"/>
      <c r="BM16589" s="138"/>
    </row>
    <row r="16590" spans="62:65" ht="13" thickBot="1">
      <c r="BJ16590" s="138"/>
      <c r="BK16590" s="138"/>
      <c r="BL16590" s="138"/>
      <c r="BM16590" s="138"/>
    </row>
    <row r="16591" spans="62:65" ht="13" thickBot="1">
      <c r="BJ16591" s="138"/>
      <c r="BK16591" s="138"/>
      <c r="BL16591" s="138"/>
      <c r="BM16591" s="138"/>
    </row>
    <row r="16592" spans="62:65" ht="13" thickBot="1">
      <c r="BJ16592" s="138"/>
      <c r="BK16592" s="138"/>
      <c r="BL16592" s="138"/>
      <c r="BM16592" s="138"/>
    </row>
    <row r="16593" spans="62:65" ht="13" thickBot="1">
      <c r="BJ16593" s="138"/>
      <c r="BK16593" s="138"/>
      <c r="BL16593" s="138"/>
      <c r="BM16593" s="138"/>
    </row>
    <row r="16594" spans="62:65" ht="13" thickBot="1">
      <c r="BJ16594" s="138"/>
      <c r="BK16594" s="138"/>
      <c r="BL16594" s="138"/>
      <c r="BM16594" s="138"/>
    </row>
    <row r="16595" spans="62:65" ht="13" thickBot="1">
      <c r="BJ16595" s="138"/>
      <c r="BK16595" s="138"/>
      <c r="BL16595" s="138"/>
      <c r="BM16595" s="138"/>
    </row>
    <row r="16596" spans="62:65" ht="13" thickBot="1">
      <c r="BJ16596" s="138"/>
      <c r="BK16596" s="138"/>
      <c r="BL16596" s="138"/>
      <c r="BM16596" s="138"/>
    </row>
    <row r="16597" spans="62:65" ht="13" thickBot="1">
      <c r="BJ16597" s="138"/>
      <c r="BK16597" s="138"/>
      <c r="BL16597" s="138"/>
      <c r="BM16597" s="138"/>
    </row>
    <row r="16598" spans="62:65" ht="13" thickBot="1">
      <c r="BJ16598" s="138"/>
      <c r="BK16598" s="138"/>
      <c r="BL16598" s="138"/>
      <c r="BM16598" s="138"/>
    </row>
    <row r="16599" spans="62:65" ht="13" thickBot="1">
      <c r="BJ16599" s="138"/>
      <c r="BK16599" s="138"/>
      <c r="BL16599" s="138"/>
      <c r="BM16599" s="138"/>
    </row>
    <row r="16600" spans="62:65" ht="13" thickBot="1">
      <c r="BJ16600" s="138"/>
      <c r="BK16600" s="138"/>
      <c r="BL16600" s="138"/>
      <c r="BM16600" s="138"/>
    </row>
    <row r="16601" spans="62:65" ht="13" thickBot="1">
      <c r="BJ16601" s="138"/>
      <c r="BK16601" s="138"/>
      <c r="BL16601" s="138"/>
      <c r="BM16601" s="138"/>
    </row>
    <row r="16602" spans="62:65" ht="13" thickBot="1">
      <c r="BJ16602" s="138"/>
      <c r="BK16602" s="138"/>
      <c r="BL16602" s="138"/>
      <c r="BM16602" s="138"/>
    </row>
    <row r="16603" spans="62:65" ht="13" thickBot="1">
      <c r="BJ16603" s="138"/>
      <c r="BK16603" s="138"/>
      <c r="BL16603" s="138"/>
      <c r="BM16603" s="138"/>
    </row>
    <row r="16604" spans="62:65" ht="13" thickBot="1">
      <c r="BJ16604" s="138"/>
      <c r="BK16604" s="138"/>
      <c r="BL16604" s="138"/>
      <c r="BM16604" s="138"/>
    </row>
    <row r="16605" spans="62:65" ht="13" thickBot="1">
      <c r="BJ16605" s="138"/>
      <c r="BK16605" s="138"/>
      <c r="BL16605" s="138"/>
      <c r="BM16605" s="138"/>
    </row>
    <row r="16606" spans="62:65" ht="13" thickBot="1">
      <c r="BJ16606" s="138"/>
      <c r="BK16606" s="138"/>
      <c r="BL16606" s="138"/>
      <c r="BM16606" s="138"/>
    </row>
    <row r="16607" spans="62:65" ht="13" thickBot="1">
      <c r="BJ16607" s="138"/>
      <c r="BK16607" s="138"/>
      <c r="BL16607" s="138"/>
      <c r="BM16607" s="138"/>
    </row>
    <row r="16608" spans="62:65" ht="13" thickBot="1">
      <c r="BJ16608" s="138"/>
      <c r="BK16608" s="138"/>
      <c r="BL16608" s="138"/>
      <c r="BM16608" s="138"/>
    </row>
    <row r="16609" spans="62:65" ht="13" thickBot="1">
      <c r="BJ16609" s="138"/>
      <c r="BK16609" s="138"/>
      <c r="BL16609" s="138"/>
      <c r="BM16609" s="138"/>
    </row>
    <row r="16610" spans="62:65" ht="13" thickBot="1">
      <c r="BJ16610" s="138"/>
      <c r="BK16610" s="138"/>
      <c r="BL16610" s="138"/>
      <c r="BM16610" s="138"/>
    </row>
    <row r="16611" spans="62:65" ht="13" thickBot="1">
      <c r="BJ16611" s="138"/>
      <c r="BK16611" s="138"/>
      <c r="BL16611" s="138"/>
      <c r="BM16611" s="138"/>
    </row>
    <row r="16612" spans="62:65" ht="13" thickBot="1">
      <c r="BJ16612" s="138"/>
      <c r="BK16612" s="138"/>
      <c r="BL16612" s="138"/>
      <c r="BM16612" s="138"/>
    </row>
    <row r="16613" spans="62:65" ht="13" thickBot="1">
      <c r="BJ16613" s="138"/>
      <c r="BK16613" s="138"/>
      <c r="BL16613" s="138"/>
      <c r="BM16613" s="138"/>
    </row>
    <row r="16614" spans="62:65" ht="13" thickBot="1">
      <c r="BJ16614" s="138"/>
      <c r="BK16614" s="138"/>
      <c r="BL16614" s="138"/>
      <c r="BM16614" s="138"/>
    </row>
    <row r="16615" spans="62:65" ht="13" thickBot="1">
      <c r="BJ16615" s="138"/>
      <c r="BK16615" s="138"/>
      <c r="BL16615" s="138"/>
      <c r="BM16615" s="138"/>
    </row>
    <row r="16616" spans="62:65" ht="13" thickBot="1">
      <c r="BJ16616" s="138"/>
      <c r="BK16616" s="138"/>
      <c r="BL16616" s="138"/>
      <c r="BM16616" s="138"/>
    </row>
    <row r="16617" spans="62:65" ht="13" thickBot="1">
      <c r="BJ16617" s="138"/>
      <c r="BK16617" s="138"/>
      <c r="BL16617" s="138"/>
      <c r="BM16617" s="138"/>
    </row>
    <row r="16618" spans="62:65" ht="13" thickBot="1">
      <c r="BJ16618" s="138"/>
      <c r="BK16618" s="138"/>
      <c r="BL16618" s="138"/>
      <c r="BM16618" s="138"/>
    </row>
    <row r="16619" spans="62:65" ht="13" thickBot="1">
      <c r="BJ16619" s="138"/>
      <c r="BK16619" s="138"/>
      <c r="BL16619" s="138"/>
      <c r="BM16619" s="138"/>
    </row>
    <row r="16620" spans="62:65" ht="13" thickBot="1">
      <c r="BJ16620" s="138"/>
      <c r="BK16620" s="138"/>
      <c r="BL16620" s="138"/>
      <c r="BM16620" s="138"/>
    </row>
    <row r="16621" spans="62:65" ht="13" thickBot="1">
      <c r="BJ16621" s="138"/>
      <c r="BK16621" s="138"/>
      <c r="BL16621" s="138"/>
      <c r="BM16621" s="138"/>
    </row>
    <row r="16622" spans="62:65" ht="13" thickBot="1">
      <c r="BJ16622" s="138"/>
      <c r="BK16622" s="138"/>
      <c r="BL16622" s="138"/>
      <c r="BM16622" s="138"/>
    </row>
    <row r="16623" spans="62:65" ht="13" thickBot="1">
      <c r="BJ16623" s="138"/>
      <c r="BK16623" s="138"/>
      <c r="BL16623" s="138"/>
      <c r="BM16623" s="138"/>
    </row>
    <row r="16624" spans="62:65" ht="13" thickBot="1">
      <c r="BJ16624" s="138"/>
      <c r="BK16624" s="138"/>
      <c r="BL16624" s="138"/>
      <c r="BM16624" s="138"/>
    </row>
    <row r="16625" spans="62:65" ht="13" thickBot="1">
      <c r="BJ16625" s="138"/>
      <c r="BK16625" s="138"/>
      <c r="BL16625" s="138"/>
      <c r="BM16625" s="138"/>
    </row>
    <row r="16626" spans="62:65" ht="13" thickBot="1">
      <c r="BJ16626" s="138"/>
      <c r="BK16626" s="138"/>
      <c r="BL16626" s="138"/>
      <c r="BM16626" s="138"/>
    </row>
    <row r="16627" spans="62:65" ht="13" thickBot="1">
      <c r="BJ16627" s="138"/>
      <c r="BK16627" s="138"/>
      <c r="BL16627" s="138"/>
      <c r="BM16627" s="138"/>
    </row>
    <row r="16628" spans="62:65" ht="13" thickBot="1">
      <c r="BJ16628" s="138"/>
      <c r="BK16628" s="138"/>
      <c r="BL16628" s="138"/>
      <c r="BM16628" s="138"/>
    </row>
    <row r="16629" spans="62:65" ht="13" thickBot="1">
      <c r="BJ16629" s="138"/>
      <c r="BK16629" s="138"/>
      <c r="BL16629" s="138"/>
      <c r="BM16629" s="138"/>
    </row>
    <row r="16630" spans="62:65" ht="13" thickBot="1">
      <c r="BJ16630" s="138"/>
      <c r="BK16630" s="138"/>
      <c r="BL16630" s="138"/>
      <c r="BM16630" s="138"/>
    </row>
    <row r="16631" spans="62:65" ht="13" thickBot="1">
      <c r="BJ16631" s="138"/>
      <c r="BK16631" s="138"/>
      <c r="BL16631" s="138"/>
      <c r="BM16631" s="138"/>
    </row>
    <row r="16632" spans="62:65" ht="13" thickBot="1">
      <c r="BJ16632" s="138"/>
      <c r="BK16632" s="138"/>
      <c r="BL16632" s="138"/>
      <c r="BM16632" s="138"/>
    </row>
    <row r="16633" spans="62:65" ht="13" thickBot="1">
      <c r="BJ16633" s="138"/>
      <c r="BK16633" s="138"/>
      <c r="BL16633" s="138"/>
      <c r="BM16633" s="138"/>
    </row>
    <row r="16634" spans="62:65" ht="13" thickBot="1">
      <c r="BJ16634" s="138"/>
      <c r="BK16634" s="138"/>
      <c r="BL16634" s="138"/>
      <c r="BM16634" s="138"/>
    </row>
    <row r="16635" spans="62:65" ht="13" thickBot="1">
      <c r="BJ16635" s="138"/>
      <c r="BK16635" s="138"/>
      <c r="BL16635" s="138"/>
      <c r="BM16635" s="138"/>
    </row>
    <row r="16636" spans="62:65" ht="13" thickBot="1">
      <c r="BJ16636" s="138"/>
      <c r="BK16636" s="138"/>
      <c r="BL16636" s="138"/>
      <c r="BM16636" s="138"/>
    </row>
    <row r="16637" spans="62:65" ht="13" thickBot="1">
      <c r="BJ16637" s="138"/>
      <c r="BK16637" s="138"/>
      <c r="BL16637" s="138"/>
      <c r="BM16637" s="138"/>
    </row>
    <row r="16638" spans="62:65" ht="13" thickBot="1">
      <c r="BJ16638" s="138"/>
      <c r="BK16638" s="138"/>
      <c r="BL16638" s="138"/>
      <c r="BM16638" s="138"/>
    </row>
    <row r="16639" spans="62:65" ht="13" thickBot="1">
      <c r="BJ16639" s="138"/>
      <c r="BK16639" s="138"/>
      <c r="BL16639" s="138"/>
      <c r="BM16639" s="138"/>
    </row>
    <row r="16640" spans="62:65" ht="13" thickBot="1">
      <c r="BJ16640" s="138"/>
      <c r="BK16640" s="138"/>
      <c r="BL16640" s="138"/>
      <c r="BM16640" s="138"/>
    </row>
    <row r="16641" spans="62:65" ht="13" thickBot="1">
      <c r="BJ16641" s="138"/>
      <c r="BK16641" s="138"/>
      <c r="BL16641" s="138"/>
      <c r="BM16641" s="138"/>
    </row>
    <row r="16642" spans="62:65" ht="13" thickBot="1">
      <c r="BJ16642" s="138"/>
      <c r="BK16642" s="138"/>
      <c r="BL16642" s="138"/>
      <c r="BM16642" s="138"/>
    </row>
    <row r="16643" spans="62:65" ht="13" thickBot="1">
      <c r="BJ16643" s="138"/>
      <c r="BK16643" s="138"/>
      <c r="BL16643" s="138"/>
      <c r="BM16643" s="138"/>
    </row>
    <row r="16644" spans="62:65" ht="13" thickBot="1">
      <c r="BJ16644" s="138"/>
      <c r="BK16644" s="138"/>
      <c r="BL16644" s="138"/>
      <c r="BM16644" s="138"/>
    </row>
    <row r="16645" spans="62:65" ht="13" thickBot="1">
      <c r="BJ16645" s="138"/>
      <c r="BK16645" s="138"/>
      <c r="BL16645" s="138"/>
      <c r="BM16645" s="138"/>
    </row>
    <row r="16646" spans="62:65" ht="13" thickBot="1">
      <c r="BJ16646" s="138"/>
      <c r="BK16646" s="138"/>
      <c r="BL16646" s="138"/>
      <c r="BM16646" s="138"/>
    </row>
    <row r="16647" spans="62:65" ht="13" thickBot="1">
      <c r="BJ16647" s="138"/>
      <c r="BK16647" s="138"/>
      <c r="BL16647" s="138"/>
      <c r="BM16647" s="138"/>
    </row>
    <row r="16648" spans="62:65" ht="13" thickBot="1">
      <c r="BJ16648" s="138"/>
      <c r="BK16648" s="138"/>
      <c r="BL16648" s="138"/>
      <c r="BM16648" s="138"/>
    </row>
    <row r="16649" spans="62:65" ht="13" thickBot="1">
      <c r="BJ16649" s="138"/>
      <c r="BK16649" s="138"/>
      <c r="BL16649" s="138"/>
      <c r="BM16649" s="138"/>
    </row>
    <row r="16650" spans="62:65" ht="13" thickBot="1">
      <c r="BJ16650" s="138"/>
      <c r="BK16650" s="138"/>
      <c r="BL16650" s="138"/>
      <c r="BM16650" s="138"/>
    </row>
    <row r="16651" spans="62:65" ht="13" thickBot="1">
      <c r="BJ16651" s="138"/>
      <c r="BK16651" s="138"/>
      <c r="BL16651" s="138"/>
      <c r="BM16651" s="138"/>
    </row>
    <row r="16652" spans="62:65" ht="13" thickBot="1">
      <c r="BJ16652" s="138"/>
      <c r="BK16652" s="138"/>
      <c r="BL16652" s="138"/>
      <c r="BM16652" s="138"/>
    </row>
    <row r="16653" spans="62:65" ht="13" thickBot="1">
      <c r="BJ16653" s="138"/>
      <c r="BK16653" s="138"/>
      <c r="BL16653" s="138"/>
      <c r="BM16653" s="138"/>
    </row>
    <row r="16654" spans="62:65" ht="13" thickBot="1">
      <c r="BJ16654" s="138"/>
      <c r="BK16654" s="138"/>
      <c r="BL16654" s="138"/>
      <c r="BM16654" s="138"/>
    </row>
    <row r="16655" spans="62:65" ht="13" thickBot="1">
      <c r="BJ16655" s="138"/>
      <c r="BK16655" s="138"/>
      <c r="BL16655" s="138"/>
      <c r="BM16655" s="138"/>
    </row>
    <row r="16656" spans="62:65" ht="13" thickBot="1">
      <c r="BJ16656" s="138"/>
      <c r="BK16656" s="138"/>
      <c r="BL16656" s="138"/>
      <c r="BM16656" s="138"/>
    </row>
    <row r="16657" spans="62:65" ht="13" thickBot="1">
      <c r="BJ16657" s="138"/>
      <c r="BK16657" s="138"/>
      <c r="BL16657" s="138"/>
      <c r="BM16657" s="138"/>
    </row>
    <row r="16658" spans="62:65" ht="13" thickBot="1">
      <c r="BJ16658" s="138"/>
      <c r="BK16658" s="138"/>
      <c r="BL16658" s="138"/>
      <c r="BM16658" s="138"/>
    </row>
    <row r="16659" spans="62:65" ht="13" thickBot="1">
      <c r="BJ16659" s="138"/>
      <c r="BK16659" s="138"/>
      <c r="BL16659" s="138"/>
      <c r="BM16659" s="138"/>
    </row>
    <row r="16660" spans="62:65" ht="13" thickBot="1">
      <c r="BJ16660" s="138"/>
      <c r="BK16660" s="138"/>
      <c r="BL16660" s="138"/>
      <c r="BM16660" s="138"/>
    </row>
    <row r="16661" spans="62:65" ht="13" thickBot="1">
      <c r="BJ16661" s="138"/>
      <c r="BK16661" s="138"/>
      <c r="BL16661" s="138"/>
      <c r="BM16661" s="138"/>
    </row>
    <row r="16662" spans="62:65" ht="13" thickBot="1">
      <c r="BJ16662" s="138"/>
      <c r="BK16662" s="138"/>
      <c r="BL16662" s="138"/>
      <c r="BM16662" s="138"/>
    </row>
    <row r="16663" spans="62:65" ht="13" thickBot="1">
      <c r="BJ16663" s="138"/>
      <c r="BK16663" s="138"/>
      <c r="BL16663" s="138"/>
      <c r="BM16663" s="138"/>
    </row>
    <row r="16664" spans="62:65" ht="13" thickBot="1">
      <c r="BJ16664" s="138"/>
      <c r="BK16664" s="138"/>
      <c r="BL16664" s="138"/>
      <c r="BM16664" s="138"/>
    </row>
    <row r="16665" spans="62:65" ht="13" thickBot="1">
      <c r="BJ16665" s="138"/>
      <c r="BK16665" s="138"/>
      <c r="BL16665" s="138"/>
      <c r="BM16665" s="138"/>
    </row>
    <row r="16666" spans="62:65" ht="13" thickBot="1">
      <c r="BJ16666" s="138"/>
      <c r="BK16666" s="138"/>
      <c r="BL16666" s="138"/>
      <c r="BM16666" s="138"/>
    </row>
    <row r="16667" spans="62:65" ht="13" thickBot="1">
      <c r="BJ16667" s="138"/>
      <c r="BK16667" s="138"/>
      <c r="BL16667" s="138"/>
      <c r="BM16667" s="138"/>
    </row>
    <row r="16668" spans="62:65" ht="13" thickBot="1">
      <c r="BJ16668" s="138"/>
      <c r="BK16668" s="138"/>
      <c r="BL16668" s="138"/>
      <c r="BM16668" s="138"/>
    </row>
    <row r="16669" spans="62:65" ht="13" thickBot="1">
      <c r="BJ16669" s="138"/>
      <c r="BK16669" s="138"/>
      <c r="BL16669" s="138"/>
      <c r="BM16669" s="138"/>
    </row>
    <row r="16670" spans="62:65" ht="13" thickBot="1">
      <c r="BJ16670" s="138"/>
      <c r="BK16670" s="138"/>
      <c r="BL16670" s="138"/>
      <c r="BM16670" s="138"/>
    </row>
    <row r="16671" spans="62:65" ht="13" thickBot="1">
      <c r="BJ16671" s="138"/>
      <c r="BK16671" s="138"/>
      <c r="BL16671" s="138"/>
      <c r="BM16671" s="138"/>
    </row>
    <row r="16672" spans="62:65" ht="13" thickBot="1">
      <c r="BJ16672" s="138"/>
      <c r="BK16672" s="138"/>
      <c r="BL16672" s="138"/>
      <c r="BM16672" s="138"/>
    </row>
    <row r="16673" spans="62:65" ht="13" thickBot="1">
      <c r="BJ16673" s="138"/>
      <c r="BK16673" s="138"/>
      <c r="BL16673" s="138"/>
      <c r="BM16673" s="138"/>
    </row>
    <row r="16674" spans="62:65" ht="13" thickBot="1">
      <c r="BJ16674" s="138"/>
      <c r="BK16674" s="138"/>
      <c r="BL16674" s="138"/>
      <c r="BM16674" s="138"/>
    </row>
    <row r="16675" spans="62:65" ht="13" thickBot="1">
      <c r="BJ16675" s="138"/>
      <c r="BK16675" s="138"/>
      <c r="BL16675" s="138"/>
      <c r="BM16675" s="138"/>
    </row>
    <row r="16676" spans="62:65" ht="13" thickBot="1">
      <c r="BJ16676" s="138"/>
      <c r="BK16676" s="138"/>
      <c r="BL16676" s="138"/>
      <c r="BM16676" s="138"/>
    </row>
    <row r="16677" spans="62:65" ht="13" thickBot="1">
      <c r="BJ16677" s="138"/>
      <c r="BK16677" s="138"/>
      <c r="BL16677" s="138"/>
      <c r="BM16677" s="138"/>
    </row>
    <row r="16678" spans="62:65" ht="13" thickBot="1">
      <c r="BJ16678" s="138"/>
      <c r="BK16678" s="138"/>
      <c r="BL16678" s="138"/>
      <c r="BM16678" s="138"/>
    </row>
    <row r="16679" spans="62:65" ht="13" thickBot="1">
      <c r="BJ16679" s="138"/>
      <c r="BK16679" s="138"/>
      <c r="BL16679" s="138"/>
      <c r="BM16679" s="138"/>
    </row>
    <row r="16680" spans="62:65" ht="13" thickBot="1">
      <c r="BJ16680" s="138"/>
      <c r="BK16680" s="138"/>
      <c r="BL16680" s="138"/>
      <c r="BM16680" s="138"/>
    </row>
    <row r="16681" spans="62:65" ht="13" thickBot="1">
      <c r="BJ16681" s="138"/>
      <c r="BK16681" s="138"/>
      <c r="BL16681" s="138"/>
      <c r="BM16681" s="138"/>
    </row>
    <row r="16682" spans="62:65" ht="13" thickBot="1">
      <c r="BJ16682" s="138"/>
      <c r="BK16682" s="138"/>
      <c r="BL16682" s="138"/>
      <c r="BM16682" s="138"/>
    </row>
    <row r="16683" spans="62:65" ht="13" thickBot="1">
      <c r="BJ16683" s="138"/>
      <c r="BK16683" s="138"/>
      <c r="BL16683" s="138"/>
      <c r="BM16683" s="138"/>
    </row>
    <row r="16684" spans="62:65" ht="13" thickBot="1">
      <c r="BJ16684" s="138"/>
      <c r="BK16684" s="138"/>
      <c r="BL16684" s="138"/>
      <c r="BM16684" s="138"/>
    </row>
    <row r="16685" spans="62:65" ht="13" thickBot="1">
      <c r="BJ16685" s="138"/>
      <c r="BK16685" s="138"/>
      <c r="BL16685" s="138"/>
      <c r="BM16685" s="138"/>
    </row>
    <row r="16686" spans="62:65" ht="13" thickBot="1">
      <c r="BJ16686" s="138"/>
      <c r="BK16686" s="138"/>
      <c r="BL16686" s="138"/>
      <c r="BM16686" s="138"/>
    </row>
    <row r="16687" spans="62:65" ht="13" thickBot="1">
      <c r="BJ16687" s="138"/>
      <c r="BK16687" s="138"/>
      <c r="BL16687" s="138"/>
      <c r="BM16687" s="138"/>
    </row>
    <row r="16688" spans="62:65" ht="13" thickBot="1">
      <c r="BJ16688" s="138"/>
      <c r="BK16688" s="138"/>
      <c r="BL16688" s="138"/>
      <c r="BM16688" s="138"/>
    </row>
    <row r="16689" spans="62:65" ht="13" thickBot="1">
      <c r="BJ16689" s="138"/>
      <c r="BK16689" s="138"/>
      <c r="BL16689" s="138"/>
      <c r="BM16689" s="138"/>
    </row>
    <row r="16690" spans="62:65" ht="13" thickBot="1">
      <c r="BJ16690" s="138"/>
      <c r="BK16690" s="138"/>
      <c r="BL16690" s="138"/>
      <c r="BM16690" s="138"/>
    </row>
    <row r="16691" spans="62:65" ht="13" thickBot="1">
      <c r="BJ16691" s="138"/>
      <c r="BK16691" s="138"/>
      <c r="BL16691" s="138"/>
      <c r="BM16691" s="138"/>
    </row>
    <row r="16692" spans="62:65" ht="13" thickBot="1">
      <c r="BJ16692" s="138"/>
      <c r="BK16692" s="138"/>
      <c r="BL16692" s="138"/>
      <c r="BM16692" s="138"/>
    </row>
    <row r="16693" spans="62:65" ht="13" thickBot="1">
      <c r="BJ16693" s="138"/>
      <c r="BK16693" s="138"/>
      <c r="BL16693" s="138"/>
      <c r="BM16693" s="138"/>
    </row>
    <row r="16694" spans="62:65" ht="13" thickBot="1">
      <c r="BJ16694" s="138"/>
      <c r="BK16694" s="138"/>
      <c r="BL16694" s="138"/>
      <c r="BM16694" s="138"/>
    </row>
    <row r="16695" spans="62:65" ht="13" thickBot="1">
      <c r="BJ16695" s="138"/>
      <c r="BK16695" s="138"/>
      <c r="BL16695" s="138"/>
      <c r="BM16695" s="138"/>
    </row>
    <row r="16696" spans="62:65" ht="13" thickBot="1">
      <c r="BJ16696" s="138"/>
      <c r="BK16696" s="138"/>
      <c r="BL16696" s="138"/>
      <c r="BM16696" s="138"/>
    </row>
    <row r="16697" spans="62:65" ht="13" thickBot="1">
      <c r="BJ16697" s="138"/>
      <c r="BK16697" s="138"/>
      <c r="BL16697" s="138"/>
      <c r="BM16697" s="138"/>
    </row>
    <row r="16698" spans="62:65" ht="13" thickBot="1">
      <c r="BJ16698" s="138"/>
      <c r="BK16698" s="138"/>
      <c r="BL16698" s="138"/>
      <c r="BM16698" s="138"/>
    </row>
    <row r="16699" spans="62:65" ht="13" thickBot="1">
      <c r="BJ16699" s="138"/>
      <c r="BK16699" s="138"/>
      <c r="BL16699" s="138"/>
      <c r="BM16699" s="138"/>
    </row>
    <row r="16700" spans="62:65" ht="13" thickBot="1">
      <c r="BJ16700" s="138"/>
      <c r="BK16700" s="138"/>
      <c r="BL16700" s="138"/>
      <c r="BM16700" s="138"/>
    </row>
    <row r="16701" spans="62:65" ht="13" thickBot="1">
      <c r="BJ16701" s="138"/>
      <c r="BK16701" s="138"/>
      <c r="BL16701" s="138"/>
      <c r="BM16701" s="138"/>
    </row>
    <row r="16702" spans="62:65" ht="13" thickBot="1">
      <c r="BJ16702" s="138"/>
      <c r="BK16702" s="138"/>
      <c r="BL16702" s="138"/>
      <c r="BM16702" s="138"/>
    </row>
    <row r="16703" spans="62:65" ht="13" thickBot="1">
      <c r="BJ16703" s="138"/>
      <c r="BK16703" s="138"/>
      <c r="BL16703" s="138"/>
      <c r="BM16703" s="138"/>
    </row>
    <row r="16704" spans="62:65" ht="13" thickBot="1">
      <c r="BJ16704" s="138"/>
      <c r="BK16704" s="138"/>
      <c r="BL16704" s="138"/>
      <c r="BM16704" s="138"/>
    </row>
    <row r="16705" spans="62:65" ht="13" thickBot="1">
      <c r="BJ16705" s="138"/>
      <c r="BK16705" s="138"/>
      <c r="BL16705" s="138"/>
      <c r="BM16705" s="138"/>
    </row>
    <row r="16706" spans="62:65" ht="13" thickBot="1">
      <c r="BJ16706" s="138"/>
      <c r="BK16706" s="138"/>
      <c r="BL16706" s="138"/>
      <c r="BM16706" s="138"/>
    </row>
    <row r="16707" spans="62:65" ht="13" thickBot="1">
      <c r="BJ16707" s="138"/>
      <c r="BK16707" s="138"/>
      <c r="BL16707" s="138"/>
      <c r="BM16707" s="138"/>
    </row>
    <row r="16708" spans="62:65" ht="13" thickBot="1">
      <c r="BJ16708" s="138"/>
      <c r="BK16708" s="138"/>
      <c r="BL16708" s="138"/>
      <c r="BM16708" s="138"/>
    </row>
    <row r="16709" spans="62:65" ht="13" thickBot="1">
      <c r="BJ16709" s="138"/>
      <c r="BK16709" s="138"/>
      <c r="BL16709" s="138"/>
      <c r="BM16709" s="138"/>
    </row>
    <row r="16710" spans="62:65" ht="13" thickBot="1">
      <c r="BJ16710" s="138"/>
      <c r="BK16710" s="138"/>
      <c r="BL16710" s="138"/>
      <c r="BM16710" s="138"/>
    </row>
    <row r="16711" spans="62:65" ht="13" thickBot="1">
      <c r="BJ16711" s="138"/>
      <c r="BK16711" s="138"/>
      <c r="BL16711" s="138"/>
      <c r="BM16711" s="138"/>
    </row>
    <row r="16712" spans="62:65" ht="13" thickBot="1">
      <c r="BJ16712" s="138"/>
      <c r="BK16712" s="138"/>
      <c r="BL16712" s="138"/>
      <c r="BM16712" s="138"/>
    </row>
    <row r="16713" spans="62:65" ht="13" thickBot="1">
      <c r="BJ16713" s="138"/>
      <c r="BK16713" s="138"/>
      <c r="BL16713" s="138"/>
      <c r="BM16713" s="138"/>
    </row>
    <row r="16714" spans="62:65" ht="13" thickBot="1">
      <c r="BJ16714" s="138"/>
      <c r="BK16714" s="138"/>
      <c r="BL16714" s="138"/>
      <c r="BM16714" s="138"/>
    </row>
    <row r="16715" spans="62:65" ht="13" thickBot="1">
      <c r="BJ16715" s="138"/>
      <c r="BK16715" s="138"/>
      <c r="BL16715" s="138"/>
      <c r="BM16715" s="138"/>
    </row>
    <row r="16716" spans="62:65" ht="13" thickBot="1">
      <c r="BJ16716" s="138"/>
      <c r="BK16716" s="138"/>
      <c r="BL16716" s="138"/>
      <c r="BM16716" s="138"/>
    </row>
    <row r="16717" spans="62:65" ht="13" thickBot="1">
      <c r="BJ16717" s="138"/>
      <c r="BK16717" s="138"/>
      <c r="BL16717" s="138"/>
      <c r="BM16717" s="138"/>
    </row>
    <row r="16718" spans="62:65" ht="13" thickBot="1">
      <c r="BJ16718" s="138"/>
      <c r="BK16718" s="138"/>
      <c r="BL16718" s="138"/>
      <c r="BM16718" s="138"/>
    </row>
    <row r="16719" spans="62:65" ht="13" thickBot="1">
      <c r="BJ16719" s="138"/>
      <c r="BK16719" s="138"/>
      <c r="BL16719" s="138"/>
      <c r="BM16719" s="138"/>
    </row>
    <row r="16720" spans="62:65" ht="13" thickBot="1">
      <c r="BJ16720" s="138"/>
      <c r="BK16720" s="138"/>
      <c r="BL16720" s="138"/>
      <c r="BM16720" s="138"/>
    </row>
    <row r="16721" spans="62:65" ht="13" thickBot="1">
      <c r="BJ16721" s="138"/>
      <c r="BK16721" s="138"/>
      <c r="BL16721" s="138"/>
      <c r="BM16721" s="138"/>
    </row>
    <row r="16722" spans="62:65" ht="13" thickBot="1">
      <c r="BJ16722" s="138"/>
      <c r="BK16722" s="138"/>
      <c r="BL16722" s="138"/>
      <c r="BM16722" s="138"/>
    </row>
    <row r="16723" spans="62:65" ht="13" thickBot="1">
      <c r="BJ16723" s="138"/>
      <c r="BK16723" s="138"/>
      <c r="BL16723" s="138"/>
      <c r="BM16723" s="138"/>
    </row>
    <row r="16724" spans="62:65" ht="13" thickBot="1">
      <c r="BJ16724" s="138"/>
      <c r="BK16724" s="138"/>
      <c r="BL16724" s="138"/>
      <c r="BM16724" s="138"/>
    </row>
    <row r="16725" spans="62:65" ht="13" thickBot="1">
      <c r="BJ16725" s="138"/>
      <c r="BK16725" s="138"/>
      <c r="BL16725" s="138"/>
      <c r="BM16725" s="138"/>
    </row>
    <row r="16726" spans="62:65" ht="13" thickBot="1">
      <c r="BJ16726" s="138"/>
      <c r="BK16726" s="138"/>
      <c r="BL16726" s="138"/>
      <c r="BM16726" s="138"/>
    </row>
    <row r="16727" spans="62:65" ht="13" thickBot="1">
      <c r="BJ16727" s="138"/>
      <c r="BK16727" s="138"/>
      <c r="BL16727" s="138"/>
      <c r="BM16727" s="138"/>
    </row>
    <row r="16728" spans="62:65" ht="13" thickBot="1">
      <c r="BJ16728" s="138"/>
      <c r="BK16728" s="138"/>
      <c r="BL16728" s="138"/>
      <c r="BM16728" s="138"/>
    </row>
    <row r="16729" spans="62:65" ht="13" thickBot="1">
      <c r="BJ16729" s="138"/>
      <c r="BK16729" s="138"/>
      <c r="BL16729" s="138"/>
      <c r="BM16729" s="138"/>
    </row>
    <row r="16730" spans="62:65" ht="13" thickBot="1">
      <c r="BJ16730" s="138"/>
      <c r="BK16730" s="138"/>
      <c r="BL16730" s="138"/>
      <c r="BM16730" s="138"/>
    </row>
    <row r="16731" spans="62:65" ht="13" thickBot="1">
      <c r="BJ16731" s="138"/>
      <c r="BK16731" s="138"/>
      <c r="BL16731" s="138"/>
      <c r="BM16731" s="138"/>
    </row>
    <row r="16732" spans="62:65" ht="13" thickBot="1">
      <c r="BJ16732" s="138"/>
      <c r="BK16732" s="138"/>
      <c r="BL16732" s="138"/>
      <c r="BM16732" s="138"/>
    </row>
    <row r="16733" spans="62:65" ht="13" thickBot="1">
      <c r="BJ16733" s="138"/>
      <c r="BK16733" s="138"/>
      <c r="BL16733" s="138"/>
      <c r="BM16733" s="138"/>
    </row>
    <row r="16734" spans="62:65" ht="13" thickBot="1">
      <c r="BJ16734" s="138"/>
      <c r="BK16734" s="138"/>
      <c r="BL16734" s="138"/>
      <c r="BM16734" s="138"/>
    </row>
    <row r="16735" spans="62:65" ht="13" thickBot="1">
      <c r="BJ16735" s="138"/>
      <c r="BK16735" s="138"/>
      <c r="BL16735" s="138"/>
      <c r="BM16735" s="138"/>
    </row>
    <row r="16736" spans="62:65" ht="13" thickBot="1">
      <c r="BJ16736" s="138"/>
      <c r="BK16736" s="138"/>
      <c r="BL16736" s="138"/>
      <c r="BM16736" s="138"/>
    </row>
    <row r="16737" spans="62:65" ht="13" thickBot="1">
      <c r="BJ16737" s="138"/>
      <c r="BK16737" s="138"/>
      <c r="BL16737" s="138"/>
      <c r="BM16737" s="138"/>
    </row>
    <row r="16738" spans="62:65" ht="13" thickBot="1">
      <c r="BJ16738" s="138"/>
      <c r="BK16738" s="138"/>
      <c r="BL16738" s="138"/>
      <c r="BM16738" s="138"/>
    </row>
    <row r="16739" spans="62:65" ht="13" thickBot="1">
      <c r="BJ16739" s="138"/>
      <c r="BK16739" s="138"/>
      <c r="BL16739" s="138"/>
      <c r="BM16739" s="138"/>
    </row>
    <row r="16740" spans="62:65" ht="13" thickBot="1">
      <c r="BJ16740" s="138"/>
      <c r="BK16740" s="138"/>
      <c r="BL16740" s="138"/>
      <c r="BM16740" s="138"/>
    </row>
    <row r="16741" spans="62:65" ht="13" thickBot="1">
      <c r="BJ16741" s="138"/>
      <c r="BK16741" s="138"/>
      <c r="BL16741" s="138"/>
      <c r="BM16741" s="138"/>
    </row>
    <row r="16742" spans="62:65" ht="13" thickBot="1">
      <c r="BJ16742" s="138"/>
      <c r="BK16742" s="138"/>
      <c r="BL16742" s="138"/>
      <c r="BM16742" s="138"/>
    </row>
    <row r="16743" spans="62:65" ht="13" thickBot="1">
      <c r="BJ16743" s="138"/>
      <c r="BK16743" s="138"/>
      <c r="BL16743" s="138"/>
      <c r="BM16743" s="138"/>
    </row>
    <row r="16744" spans="62:65" ht="13" thickBot="1">
      <c r="BJ16744" s="138"/>
      <c r="BK16744" s="138"/>
      <c r="BL16744" s="138"/>
      <c r="BM16744" s="138"/>
    </row>
    <row r="16745" spans="62:65" ht="13" thickBot="1">
      <c r="BJ16745" s="138"/>
      <c r="BK16745" s="138"/>
      <c r="BL16745" s="138"/>
      <c r="BM16745" s="138"/>
    </row>
    <row r="16746" spans="62:65" ht="13" thickBot="1">
      <c r="BJ16746" s="138"/>
      <c r="BK16746" s="138"/>
      <c r="BL16746" s="138"/>
      <c r="BM16746" s="138"/>
    </row>
    <row r="16747" spans="62:65" ht="13" thickBot="1">
      <c r="BJ16747" s="138"/>
      <c r="BK16747" s="138"/>
      <c r="BL16747" s="138"/>
      <c r="BM16747" s="138"/>
    </row>
    <row r="16748" spans="62:65" ht="13" thickBot="1">
      <c r="BJ16748" s="138"/>
      <c r="BK16748" s="138"/>
      <c r="BL16748" s="138"/>
      <c r="BM16748" s="138"/>
    </row>
    <row r="16749" spans="62:65" ht="13" thickBot="1">
      <c r="BJ16749" s="138"/>
      <c r="BK16749" s="138"/>
      <c r="BL16749" s="138"/>
      <c r="BM16749" s="138"/>
    </row>
    <row r="16750" spans="62:65" ht="13" thickBot="1">
      <c r="BJ16750" s="138"/>
      <c r="BK16750" s="138"/>
      <c r="BL16750" s="138"/>
      <c r="BM16750" s="138"/>
    </row>
    <row r="16751" spans="62:65" ht="13" thickBot="1">
      <c r="BJ16751" s="138"/>
      <c r="BK16751" s="138"/>
      <c r="BL16751" s="138"/>
      <c r="BM16751" s="138"/>
    </row>
    <row r="16752" spans="62:65" ht="13" thickBot="1">
      <c r="BJ16752" s="138"/>
      <c r="BK16752" s="138"/>
      <c r="BL16752" s="138"/>
      <c r="BM16752" s="138"/>
    </row>
    <row r="16753" spans="62:65" ht="13" thickBot="1">
      <c r="BJ16753" s="138"/>
      <c r="BK16753" s="138"/>
      <c r="BL16753" s="138"/>
      <c r="BM16753" s="138"/>
    </row>
    <row r="16754" spans="62:65" ht="13" thickBot="1">
      <c r="BJ16754" s="138"/>
      <c r="BK16754" s="138"/>
      <c r="BL16754" s="138"/>
      <c r="BM16754" s="138"/>
    </row>
    <row r="16755" spans="62:65" ht="13" thickBot="1">
      <c r="BJ16755" s="138"/>
      <c r="BK16755" s="138"/>
      <c r="BL16755" s="138"/>
      <c r="BM16755" s="138"/>
    </row>
    <row r="16756" spans="62:65" ht="13" thickBot="1">
      <c r="BJ16756" s="138"/>
      <c r="BK16756" s="138"/>
      <c r="BL16756" s="138"/>
      <c r="BM16756" s="138"/>
    </row>
    <row r="16757" spans="62:65" ht="13" thickBot="1">
      <c r="BJ16757" s="138"/>
      <c r="BK16757" s="138"/>
      <c r="BL16757" s="138"/>
      <c r="BM16757" s="138"/>
    </row>
    <row r="16758" spans="62:65" ht="13" thickBot="1">
      <c r="BJ16758" s="138"/>
      <c r="BK16758" s="138"/>
      <c r="BL16758" s="138"/>
      <c r="BM16758" s="138"/>
    </row>
    <row r="16759" spans="62:65" ht="13" thickBot="1">
      <c r="BJ16759" s="138"/>
      <c r="BK16759" s="138"/>
      <c r="BL16759" s="138"/>
      <c r="BM16759" s="138"/>
    </row>
    <row r="16760" spans="62:65" ht="13" thickBot="1">
      <c r="BJ16760" s="138"/>
      <c r="BK16760" s="138"/>
      <c r="BL16760" s="138"/>
      <c r="BM16760" s="138"/>
    </row>
    <row r="16761" spans="62:65" ht="13" thickBot="1">
      <c r="BJ16761" s="138"/>
      <c r="BK16761" s="138"/>
      <c r="BL16761" s="138"/>
      <c r="BM16761" s="138"/>
    </row>
    <row r="16762" spans="62:65" ht="13" thickBot="1">
      <c r="BJ16762" s="138"/>
      <c r="BK16762" s="138"/>
      <c r="BL16762" s="138"/>
      <c r="BM16762" s="138"/>
    </row>
    <row r="16763" spans="62:65" ht="13" thickBot="1">
      <c r="BJ16763" s="138"/>
      <c r="BK16763" s="138"/>
      <c r="BL16763" s="138"/>
      <c r="BM16763" s="138"/>
    </row>
    <row r="16764" spans="62:65" ht="13" thickBot="1">
      <c r="BJ16764" s="138"/>
      <c r="BK16764" s="138"/>
      <c r="BL16764" s="138"/>
      <c r="BM16764" s="138"/>
    </row>
    <row r="16765" spans="62:65" ht="13" thickBot="1">
      <c r="BJ16765" s="138"/>
      <c r="BK16765" s="138"/>
      <c r="BL16765" s="138"/>
      <c r="BM16765" s="138"/>
    </row>
    <row r="16766" spans="62:65" ht="13" thickBot="1">
      <c r="BJ16766" s="138"/>
      <c r="BK16766" s="138"/>
      <c r="BL16766" s="138"/>
      <c r="BM16766" s="138"/>
    </row>
    <row r="16767" spans="62:65" ht="13" thickBot="1">
      <c r="BJ16767" s="138"/>
      <c r="BK16767" s="138"/>
      <c r="BL16767" s="138"/>
      <c r="BM16767" s="138"/>
    </row>
    <row r="16768" spans="62:65" ht="13" thickBot="1">
      <c r="BJ16768" s="138"/>
      <c r="BK16768" s="138"/>
      <c r="BL16768" s="138"/>
      <c r="BM16768" s="138"/>
    </row>
    <row r="16769" spans="62:65" ht="13" thickBot="1">
      <c r="BJ16769" s="138"/>
      <c r="BK16769" s="138"/>
      <c r="BL16769" s="138"/>
      <c r="BM16769" s="138"/>
    </row>
    <row r="16770" spans="62:65" ht="13" thickBot="1">
      <c r="BJ16770" s="138"/>
      <c r="BK16770" s="138"/>
      <c r="BL16770" s="138"/>
      <c r="BM16770" s="138"/>
    </row>
    <row r="16771" spans="62:65" ht="13" thickBot="1">
      <c r="BJ16771" s="138"/>
      <c r="BK16771" s="138"/>
      <c r="BL16771" s="138"/>
      <c r="BM16771" s="138"/>
    </row>
    <row r="16772" spans="62:65" ht="13" thickBot="1">
      <c r="BJ16772" s="138"/>
      <c r="BK16772" s="138"/>
      <c r="BL16772" s="138"/>
      <c r="BM16772" s="138"/>
    </row>
    <row r="16773" spans="62:65" ht="13" thickBot="1">
      <c r="BJ16773" s="138"/>
      <c r="BK16773" s="138"/>
      <c r="BL16773" s="138"/>
      <c r="BM16773" s="138"/>
    </row>
    <row r="16774" spans="62:65" ht="13" thickBot="1">
      <c r="BJ16774" s="138"/>
      <c r="BK16774" s="138"/>
      <c r="BL16774" s="138"/>
      <c r="BM16774" s="138"/>
    </row>
    <row r="16775" spans="62:65" ht="13" thickBot="1">
      <c r="BJ16775" s="138"/>
      <c r="BK16775" s="138"/>
      <c r="BL16775" s="138"/>
      <c r="BM16775" s="138"/>
    </row>
    <row r="16776" spans="62:65" ht="13" thickBot="1">
      <c r="BJ16776" s="138"/>
      <c r="BK16776" s="138"/>
      <c r="BL16776" s="138"/>
      <c r="BM16776" s="138"/>
    </row>
    <row r="16777" spans="62:65" ht="13" thickBot="1">
      <c r="BJ16777" s="138"/>
      <c r="BK16777" s="138"/>
      <c r="BL16777" s="138"/>
      <c r="BM16777" s="138"/>
    </row>
    <row r="16778" spans="62:65" ht="13" thickBot="1">
      <c r="BJ16778" s="138"/>
      <c r="BK16778" s="138"/>
      <c r="BL16778" s="138"/>
      <c r="BM16778" s="138"/>
    </row>
    <row r="16779" spans="62:65" ht="13" thickBot="1">
      <c r="BJ16779" s="138"/>
      <c r="BK16779" s="138"/>
      <c r="BL16779" s="138"/>
      <c r="BM16779" s="138"/>
    </row>
    <row r="16780" spans="62:65" ht="13" thickBot="1">
      <c r="BJ16780" s="138"/>
      <c r="BK16780" s="138"/>
      <c r="BL16780" s="138"/>
      <c r="BM16780" s="138"/>
    </row>
    <row r="16781" spans="62:65" ht="13" thickBot="1">
      <c r="BJ16781" s="138"/>
      <c r="BK16781" s="138"/>
      <c r="BL16781" s="138"/>
      <c r="BM16781" s="138"/>
    </row>
    <row r="16782" spans="62:65" ht="13" thickBot="1">
      <c r="BJ16782" s="138"/>
      <c r="BK16782" s="138"/>
      <c r="BL16782" s="138"/>
      <c r="BM16782" s="138"/>
    </row>
    <row r="16783" spans="62:65" ht="13" thickBot="1">
      <c r="BJ16783" s="138"/>
      <c r="BK16783" s="138"/>
      <c r="BL16783" s="138"/>
      <c r="BM16783" s="138"/>
    </row>
    <row r="16784" spans="62:65" ht="13" thickBot="1">
      <c r="BJ16784" s="138"/>
      <c r="BK16784" s="138"/>
      <c r="BL16784" s="138"/>
      <c r="BM16784" s="138"/>
    </row>
    <row r="16785" spans="62:65" ht="13" thickBot="1">
      <c r="BJ16785" s="138"/>
      <c r="BK16785" s="138"/>
      <c r="BL16785" s="138"/>
      <c r="BM16785" s="138"/>
    </row>
    <row r="16786" spans="62:65" ht="13" thickBot="1">
      <c r="BJ16786" s="138"/>
      <c r="BK16786" s="138"/>
      <c r="BL16786" s="138"/>
      <c r="BM16786" s="138"/>
    </row>
    <row r="16787" spans="62:65" ht="13" thickBot="1">
      <c r="BJ16787" s="138"/>
      <c r="BK16787" s="138"/>
      <c r="BL16787" s="138"/>
      <c r="BM16787" s="138"/>
    </row>
    <row r="16788" spans="62:65" ht="13" thickBot="1">
      <c r="BJ16788" s="138"/>
      <c r="BK16788" s="138"/>
      <c r="BL16788" s="138"/>
      <c r="BM16788" s="138"/>
    </row>
    <row r="16789" spans="62:65" ht="13" thickBot="1">
      <c r="BJ16789" s="138"/>
      <c r="BK16789" s="138"/>
      <c r="BL16789" s="138"/>
      <c r="BM16789" s="138"/>
    </row>
    <row r="16790" spans="62:65" ht="13" thickBot="1">
      <c r="BJ16790" s="138"/>
      <c r="BK16790" s="138"/>
      <c r="BL16790" s="138"/>
      <c r="BM16790" s="138"/>
    </row>
    <row r="16791" spans="62:65" ht="13" thickBot="1">
      <c r="BJ16791" s="138"/>
      <c r="BK16791" s="138"/>
      <c r="BL16791" s="138"/>
      <c r="BM16791" s="138"/>
    </row>
    <row r="16792" spans="62:65" ht="13" thickBot="1">
      <c r="BJ16792" s="138"/>
      <c r="BK16792" s="138"/>
      <c r="BL16792" s="138"/>
      <c r="BM16792" s="138"/>
    </row>
    <row r="16793" spans="62:65" ht="13" thickBot="1">
      <c r="BJ16793" s="138"/>
      <c r="BK16793" s="138"/>
      <c r="BL16793" s="138"/>
      <c r="BM16793" s="138"/>
    </row>
    <row r="16794" spans="62:65" ht="13" thickBot="1">
      <c r="BJ16794" s="138"/>
      <c r="BK16794" s="138"/>
      <c r="BL16794" s="138"/>
      <c r="BM16794" s="138"/>
    </row>
    <row r="16795" spans="62:65" ht="13" thickBot="1">
      <c r="BJ16795" s="138"/>
      <c r="BK16795" s="138"/>
      <c r="BL16795" s="138"/>
      <c r="BM16795" s="138"/>
    </row>
    <row r="16796" spans="62:65" ht="13" thickBot="1">
      <c r="BJ16796" s="138"/>
      <c r="BK16796" s="138"/>
      <c r="BL16796" s="138"/>
      <c r="BM16796" s="138"/>
    </row>
    <row r="16797" spans="62:65" ht="13" thickBot="1">
      <c r="BJ16797" s="138"/>
      <c r="BK16797" s="138"/>
      <c r="BL16797" s="138"/>
      <c r="BM16797" s="138"/>
    </row>
    <row r="16798" spans="62:65" ht="13" thickBot="1">
      <c r="BJ16798" s="138"/>
      <c r="BK16798" s="138"/>
      <c r="BL16798" s="138"/>
      <c r="BM16798" s="138"/>
    </row>
    <row r="16799" spans="62:65" ht="13" thickBot="1">
      <c r="BJ16799" s="138"/>
      <c r="BK16799" s="138"/>
      <c r="BL16799" s="138"/>
      <c r="BM16799" s="138"/>
    </row>
    <row r="16800" spans="62:65" ht="13" thickBot="1">
      <c r="BJ16800" s="138"/>
      <c r="BK16800" s="138"/>
      <c r="BL16800" s="138"/>
      <c r="BM16800" s="138"/>
    </row>
    <row r="16801" spans="62:65" ht="13" thickBot="1">
      <c r="BJ16801" s="138"/>
      <c r="BK16801" s="138"/>
      <c r="BL16801" s="138"/>
      <c r="BM16801" s="138"/>
    </row>
    <row r="16802" spans="62:65" ht="13" thickBot="1">
      <c r="BJ16802" s="138"/>
      <c r="BK16802" s="138"/>
      <c r="BL16802" s="138"/>
      <c r="BM16802" s="138"/>
    </row>
    <row r="16803" spans="62:65" ht="13" thickBot="1">
      <c r="BJ16803" s="138"/>
      <c r="BK16803" s="138"/>
      <c r="BL16803" s="138"/>
      <c r="BM16803" s="138"/>
    </row>
    <row r="16804" spans="62:65" ht="13" thickBot="1">
      <c r="BJ16804" s="138"/>
      <c r="BK16804" s="138"/>
      <c r="BL16804" s="138"/>
      <c r="BM16804" s="138"/>
    </row>
    <row r="16805" spans="62:65" ht="13" thickBot="1">
      <c r="BJ16805" s="138"/>
      <c r="BK16805" s="138"/>
      <c r="BL16805" s="138"/>
      <c r="BM16805" s="138"/>
    </row>
    <row r="16806" spans="62:65" ht="13" thickBot="1">
      <c r="BJ16806" s="138"/>
      <c r="BK16806" s="138"/>
      <c r="BL16806" s="138"/>
      <c r="BM16806" s="138"/>
    </row>
    <row r="16807" spans="62:65" ht="13" thickBot="1">
      <c r="BJ16807" s="138"/>
      <c r="BK16807" s="138"/>
      <c r="BL16807" s="138"/>
      <c r="BM16807" s="138"/>
    </row>
    <row r="16808" spans="62:65" ht="13" thickBot="1">
      <c r="BJ16808" s="138"/>
      <c r="BK16808" s="138"/>
      <c r="BL16808" s="138"/>
      <c r="BM16808" s="138"/>
    </row>
    <row r="16809" spans="62:65" ht="13" thickBot="1">
      <c r="BJ16809" s="138"/>
      <c r="BK16809" s="138"/>
      <c r="BL16809" s="138"/>
      <c r="BM16809" s="138"/>
    </row>
    <row r="16810" spans="62:65" ht="13" thickBot="1">
      <c r="BJ16810" s="138"/>
      <c r="BK16810" s="138"/>
      <c r="BL16810" s="138"/>
      <c r="BM16810" s="138"/>
    </row>
    <row r="16811" spans="62:65" ht="13" thickBot="1">
      <c r="BJ16811" s="138"/>
      <c r="BK16811" s="138"/>
      <c r="BL16811" s="138"/>
      <c r="BM16811" s="138"/>
    </row>
    <row r="16812" spans="62:65" ht="13" thickBot="1">
      <c r="BJ16812" s="138"/>
      <c r="BK16812" s="138"/>
      <c r="BL16812" s="138"/>
      <c r="BM16812" s="138"/>
    </row>
    <row r="16813" spans="62:65" ht="13" thickBot="1">
      <c r="BJ16813" s="138"/>
      <c r="BK16813" s="138"/>
      <c r="BL16813" s="138"/>
      <c r="BM16813" s="138"/>
    </row>
    <row r="16814" spans="62:65" ht="13" thickBot="1">
      <c r="BJ16814" s="138"/>
      <c r="BK16814" s="138"/>
      <c r="BL16814" s="138"/>
      <c r="BM16814" s="138"/>
    </row>
    <row r="16815" spans="62:65" ht="13" thickBot="1">
      <c r="BJ16815" s="138"/>
      <c r="BK16815" s="138"/>
      <c r="BL16815" s="138"/>
      <c r="BM16815" s="138"/>
    </row>
    <row r="16816" spans="62:65" ht="13" thickBot="1">
      <c r="BJ16816" s="138"/>
      <c r="BK16816" s="138"/>
      <c r="BL16816" s="138"/>
      <c r="BM16816" s="138"/>
    </row>
    <row r="16817" spans="62:65" ht="13" thickBot="1">
      <c r="BJ16817" s="138"/>
      <c r="BK16817" s="138"/>
      <c r="BL16817" s="138"/>
      <c r="BM16817" s="138"/>
    </row>
    <row r="16818" spans="62:65" ht="13" thickBot="1">
      <c r="BJ16818" s="138"/>
      <c r="BK16818" s="138"/>
      <c r="BL16818" s="138"/>
      <c r="BM16818" s="138"/>
    </row>
    <row r="16819" spans="62:65" ht="13" thickBot="1">
      <c r="BJ16819" s="138"/>
      <c r="BK16819" s="138"/>
      <c r="BL16819" s="138"/>
      <c r="BM16819" s="138"/>
    </row>
    <row r="16820" spans="62:65" ht="13" thickBot="1">
      <c r="BJ16820" s="138"/>
      <c r="BK16820" s="138"/>
      <c r="BL16820" s="138"/>
      <c r="BM16820" s="138"/>
    </row>
    <row r="16821" spans="62:65" ht="13" thickBot="1">
      <c r="BJ16821" s="138"/>
      <c r="BK16821" s="138"/>
      <c r="BL16821" s="138"/>
      <c r="BM16821" s="138"/>
    </row>
    <row r="16822" spans="62:65" ht="13" thickBot="1">
      <c r="BJ16822" s="138"/>
      <c r="BK16822" s="138"/>
      <c r="BL16822" s="138"/>
      <c r="BM16822" s="138"/>
    </row>
    <row r="16823" spans="62:65" ht="13" thickBot="1">
      <c r="BJ16823" s="138"/>
      <c r="BK16823" s="138"/>
      <c r="BL16823" s="138"/>
      <c r="BM16823" s="138"/>
    </row>
    <row r="16824" spans="62:65" ht="13" thickBot="1">
      <c r="BJ16824" s="138"/>
      <c r="BK16824" s="138"/>
      <c r="BL16824" s="138"/>
      <c r="BM16824" s="138"/>
    </row>
    <row r="16825" spans="62:65" ht="13" thickBot="1">
      <c r="BJ16825" s="138"/>
      <c r="BK16825" s="138"/>
      <c r="BL16825" s="138"/>
      <c r="BM16825" s="138"/>
    </row>
    <row r="16826" spans="62:65" ht="13" thickBot="1">
      <c r="BJ16826" s="138"/>
      <c r="BK16826" s="138"/>
      <c r="BL16826" s="138"/>
      <c r="BM16826" s="138"/>
    </row>
    <row r="16827" spans="62:65" ht="13" thickBot="1">
      <c r="BJ16827" s="138"/>
      <c r="BK16827" s="138"/>
      <c r="BL16827" s="138"/>
      <c r="BM16827" s="138"/>
    </row>
    <row r="16828" spans="62:65" ht="13" thickBot="1">
      <c r="BJ16828" s="138"/>
      <c r="BK16828" s="138"/>
      <c r="BL16828" s="138"/>
      <c r="BM16828" s="138"/>
    </row>
    <row r="16829" spans="62:65" ht="13" thickBot="1">
      <c r="BJ16829" s="138"/>
      <c r="BK16829" s="138"/>
      <c r="BL16829" s="138"/>
      <c r="BM16829" s="138"/>
    </row>
    <row r="16830" spans="62:65" ht="13" thickBot="1">
      <c r="BJ16830" s="138"/>
      <c r="BK16830" s="138"/>
      <c r="BL16830" s="138"/>
      <c r="BM16830" s="138"/>
    </row>
    <row r="16831" spans="62:65" ht="13" thickBot="1">
      <c r="BJ16831" s="138"/>
      <c r="BK16831" s="138"/>
      <c r="BL16831" s="138"/>
      <c r="BM16831" s="138"/>
    </row>
    <row r="16832" spans="62:65" ht="13" thickBot="1">
      <c r="BJ16832" s="138"/>
      <c r="BK16832" s="138"/>
      <c r="BL16832" s="138"/>
      <c r="BM16832" s="138"/>
    </row>
    <row r="16833" spans="62:65" ht="13" thickBot="1">
      <c r="BJ16833" s="138"/>
      <c r="BK16833" s="138"/>
      <c r="BL16833" s="138"/>
      <c r="BM16833" s="138"/>
    </row>
    <row r="16834" spans="62:65" ht="13" thickBot="1">
      <c r="BJ16834" s="138"/>
      <c r="BK16834" s="138"/>
      <c r="BL16834" s="138"/>
      <c r="BM16834" s="138"/>
    </row>
    <row r="16835" spans="62:65" ht="13" thickBot="1">
      <c r="BJ16835" s="138"/>
      <c r="BK16835" s="138"/>
      <c r="BL16835" s="138"/>
      <c r="BM16835" s="138"/>
    </row>
    <row r="16836" spans="62:65" ht="13" thickBot="1">
      <c r="BJ16836" s="138"/>
      <c r="BK16836" s="138"/>
      <c r="BL16836" s="138"/>
      <c r="BM16836" s="138"/>
    </row>
    <row r="16837" spans="62:65" ht="13" thickBot="1">
      <c r="BJ16837" s="138"/>
      <c r="BK16837" s="138"/>
      <c r="BL16837" s="138"/>
      <c r="BM16837" s="138"/>
    </row>
    <row r="16838" spans="62:65" ht="13" thickBot="1">
      <c r="BJ16838" s="138"/>
      <c r="BK16838" s="138"/>
      <c r="BL16838" s="138"/>
      <c r="BM16838" s="138"/>
    </row>
    <row r="16839" spans="62:65" ht="13" thickBot="1">
      <c r="BJ16839" s="138"/>
      <c r="BK16839" s="138"/>
      <c r="BL16839" s="138"/>
      <c r="BM16839" s="138"/>
    </row>
    <row r="16840" spans="62:65" ht="13" thickBot="1">
      <c r="BJ16840" s="138"/>
      <c r="BK16840" s="138"/>
      <c r="BL16840" s="138"/>
      <c r="BM16840" s="138"/>
    </row>
    <row r="16841" spans="62:65" ht="13" thickBot="1">
      <c r="BJ16841" s="138"/>
      <c r="BK16841" s="138"/>
      <c r="BL16841" s="138"/>
      <c r="BM16841" s="138"/>
    </row>
    <row r="16842" spans="62:65" ht="13" thickBot="1">
      <c r="BJ16842" s="138"/>
      <c r="BK16842" s="138"/>
      <c r="BL16842" s="138"/>
      <c r="BM16842" s="138"/>
    </row>
    <row r="16843" spans="62:65" ht="13" thickBot="1">
      <c r="BJ16843" s="138"/>
      <c r="BK16843" s="138"/>
      <c r="BL16843" s="138"/>
      <c r="BM16843" s="138"/>
    </row>
    <row r="16844" spans="62:65" ht="13" thickBot="1">
      <c r="BJ16844" s="138"/>
      <c r="BK16844" s="138"/>
      <c r="BL16844" s="138"/>
      <c r="BM16844" s="138"/>
    </row>
    <row r="16845" spans="62:65" ht="13" thickBot="1">
      <c r="BJ16845" s="138"/>
      <c r="BK16845" s="138"/>
      <c r="BL16845" s="138"/>
      <c r="BM16845" s="138"/>
    </row>
    <row r="16846" spans="62:65" ht="13" thickBot="1">
      <c r="BJ16846" s="138"/>
      <c r="BK16846" s="138"/>
      <c r="BL16846" s="138"/>
      <c r="BM16846" s="138"/>
    </row>
    <row r="16847" spans="62:65" ht="13" thickBot="1">
      <c r="BJ16847" s="138"/>
      <c r="BK16847" s="138"/>
      <c r="BL16847" s="138"/>
      <c r="BM16847" s="138"/>
    </row>
    <row r="16848" spans="62:65" ht="13" thickBot="1">
      <c r="BJ16848" s="138"/>
      <c r="BK16848" s="138"/>
      <c r="BL16848" s="138"/>
      <c r="BM16848" s="138"/>
    </row>
    <row r="16849" spans="62:65" ht="13" thickBot="1">
      <c r="BJ16849" s="138"/>
      <c r="BK16849" s="138"/>
      <c r="BL16849" s="138"/>
      <c r="BM16849" s="138"/>
    </row>
    <row r="16850" spans="62:65" ht="13" thickBot="1">
      <c r="BJ16850" s="138"/>
      <c r="BK16850" s="138"/>
      <c r="BL16850" s="138"/>
      <c r="BM16850" s="138"/>
    </row>
    <row r="16851" spans="62:65" ht="13" thickBot="1">
      <c r="BJ16851" s="138"/>
      <c r="BK16851" s="138"/>
      <c r="BL16851" s="138"/>
      <c r="BM16851" s="138"/>
    </row>
    <row r="16852" spans="62:65" ht="13" thickBot="1">
      <c r="BJ16852" s="138"/>
      <c r="BK16852" s="138"/>
      <c r="BL16852" s="138"/>
      <c r="BM16852" s="138"/>
    </row>
    <row r="16853" spans="62:65" ht="13" thickBot="1">
      <c r="BJ16853" s="138"/>
      <c r="BK16853" s="138"/>
      <c r="BL16853" s="138"/>
      <c r="BM16853" s="138"/>
    </row>
    <row r="16854" spans="62:65" ht="13" thickBot="1">
      <c r="BJ16854" s="138"/>
      <c r="BK16854" s="138"/>
      <c r="BL16854" s="138"/>
      <c r="BM16854" s="138"/>
    </row>
    <row r="16855" spans="62:65" ht="13" thickBot="1">
      <c r="BJ16855" s="138"/>
      <c r="BK16855" s="138"/>
      <c r="BL16855" s="138"/>
      <c r="BM16855" s="138"/>
    </row>
    <row r="16856" spans="62:65" ht="13" thickBot="1">
      <c r="BJ16856" s="138"/>
      <c r="BK16856" s="138"/>
      <c r="BL16856" s="138"/>
      <c r="BM16856" s="138"/>
    </row>
    <row r="16857" spans="62:65" ht="13" thickBot="1">
      <c r="BJ16857" s="138"/>
      <c r="BK16857" s="138"/>
      <c r="BL16857" s="138"/>
      <c r="BM16857" s="138"/>
    </row>
    <row r="16858" spans="62:65" ht="13" thickBot="1">
      <c r="BJ16858" s="138"/>
      <c r="BK16858" s="138"/>
      <c r="BL16858" s="138"/>
      <c r="BM16858" s="138"/>
    </row>
    <row r="16859" spans="62:65" ht="13" thickBot="1">
      <c r="BJ16859" s="138"/>
      <c r="BK16859" s="138"/>
      <c r="BL16859" s="138"/>
      <c r="BM16859" s="138"/>
    </row>
    <row r="16860" spans="62:65" ht="13" thickBot="1">
      <c r="BJ16860" s="138"/>
      <c r="BK16860" s="138"/>
      <c r="BL16860" s="138"/>
      <c r="BM16860" s="138"/>
    </row>
    <row r="16861" spans="62:65" ht="13" thickBot="1">
      <c r="BJ16861" s="138"/>
      <c r="BK16861" s="138"/>
      <c r="BL16861" s="138"/>
      <c r="BM16861" s="138"/>
    </row>
    <row r="16862" spans="62:65" ht="13" thickBot="1">
      <c r="BJ16862" s="138"/>
      <c r="BK16862" s="138"/>
      <c r="BL16862" s="138"/>
      <c r="BM16862" s="138"/>
    </row>
    <row r="16863" spans="62:65" ht="13" thickBot="1">
      <c r="BJ16863" s="138"/>
      <c r="BK16863" s="138"/>
      <c r="BL16863" s="138"/>
      <c r="BM16863" s="138"/>
    </row>
    <row r="16864" spans="62:65" ht="13" thickBot="1">
      <c r="BJ16864" s="138"/>
      <c r="BK16864" s="138"/>
      <c r="BL16864" s="138"/>
      <c r="BM16864" s="138"/>
    </row>
    <row r="16865" spans="62:65" ht="13" thickBot="1">
      <c r="BJ16865" s="138"/>
      <c r="BK16865" s="138"/>
      <c r="BL16865" s="138"/>
      <c r="BM16865" s="138"/>
    </row>
    <row r="16866" spans="62:65" ht="13" thickBot="1">
      <c r="BJ16866" s="138"/>
      <c r="BK16866" s="138"/>
      <c r="BL16866" s="138"/>
      <c r="BM16866" s="138"/>
    </row>
    <row r="16867" spans="62:65" ht="13" thickBot="1">
      <c r="BJ16867" s="138"/>
      <c r="BK16867" s="138"/>
      <c r="BL16867" s="138"/>
      <c r="BM16867" s="138"/>
    </row>
    <row r="16868" spans="62:65" ht="13" thickBot="1">
      <c r="BJ16868" s="138"/>
      <c r="BK16868" s="138"/>
      <c r="BL16868" s="138"/>
      <c r="BM16868" s="138"/>
    </row>
    <row r="16869" spans="62:65" ht="13" thickBot="1">
      <c r="BJ16869" s="138"/>
      <c r="BK16869" s="138"/>
      <c r="BL16869" s="138"/>
      <c r="BM16869" s="138"/>
    </row>
    <row r="16870" spans="62:65" ht="13" thickBot="1">
      <c r="BJ16870" s="138"/>
      <c r="BK16870" s="138"/>
      <c r="BL16870" s="138"/>
      <c r="BM16870" s="138"/>
    </row>
    <row r="16871" spans="62:65" ht="13" thickBot="1">
      <c r="BJ16871" s="138"/>
      <c r="BK16871" s="138"/>
      <c r="BL16871" s="138"/>
      <c r="BM16871" s="138"/>
    </row>
    <row r="16872" spans="62:65" ht="13" thickBot="1">
      <c r="BJ16872" s="138"/>
      <c r="BK16872" s="138"/>
      <c r="BL16872" s="138"/>
      <c r="BM16872" s="138"/>
    </row>
    <row r="16873" spans="62:65" ht="13" thickBot="1">
      <c r="BJ16873" s="138"/>
      <c r="BK16873" s="138"/>
      <c r="BL16873" s="138"/>
      <c r="BM16873" s="138"/>
    </row>
    <row r="16874" spans="62:65" ht="13" thickBot="1">
      <c r="BJ16874" s="138"/>
      <c r="BK16874" s="138"/>
      <c r="BL16874" s="138"/>
      <c r="BM16874" s="138"/>
    </row>
    <row r="16875" spans="62:65" ht="13" thickBot="1">
      <c r="BJ16875" s="138"/>
      <c r="BK16875" s="138"/>
      <c r="BL16875" s="138"/>
      <c r="BM16875" s="138"/>
    </row>
    <row r="16876" spans="62:65" ht="13" thickBot="1">
      <c r="BJ16876" s="138"/>
      <c r="BK16876" s="138"/>
      <c r="BL16876" s="138"/>
      <c r="BM16876" s="138"/>
    </row>
    <row r="16877" spans="62:65" ht="13" thickBot="1">
      <c r="BJ16877" s="138"/>
      <c r="BK16877" s="138"/>
      <c r="BL16877" s="138"/>
      <c r="BM16877" s="138"/>
    </row>
    <row r="16878" spans="62:65" ht="13" thickBot="1">
      <c r="BJ16878" s="138"/>
      <c r="BK16878" s="138"/>
      <c r="BL16878" s="138"/>
      <c r="BM16878" s="138"/>
    </row>
    <row r="16879" spans="62:65" ht="13" thickBot="1">
      <c r="BJ16879" s="138"/>
      <c r="BK16879" s="138"/>
      <c r="BL16879" s="138"/>
      <c r="BM16879" s="138"/>
    </row>
    <row r="16880" spans="62:65" ht="13" thickBot="1">
      <c r="BJ16880" s="138"/>
      <c r="BK16880" s="138"/>
      <c r="BL16880" s="138"/>
      <c r="BM16880" s="138"/>
    </row>
    <row r="16881" spans="62:65" ht="13" thickBot="1">
      <c r="BJ16881" s="138"/>
      <c r="BK16881" s="138"/>
      <c r="BL16881" s="138"/>
      <c r="BM16881" s="138"/>
    </row>
    <row r="16882" spans="62:65" ht="13" thickBot="1">
      <c r="BJ16882" s="138"/>
      <c r="BK16882" s="138"/>
      <c r="BL16882" s="138"/>
      <c r="BM16882" s="138"/>
    </row>
    <row r="16883" spans="62:65" ht="13" thickBot="1">
      <c r="BJ16883" s="138"/>
      <c r="BK16883" s="138"/>
      <c r="BL16883" s="138"/>
      <c r="BM16883" s="138"/>
    </row>
    <row r="16884" spans="62:65" ht="13" thickBot="1">
      <c r="BJ16884" s="138"/>
      <c r="BK16884" s="138"/>
      <c r="BL16884" s="138"/>
      <c r="BM16884" s="138"/>
    </row>
    <row r="16885" spans="62:65" ht="13" thickBot="1">
      <c r="BJ16885" s="138"/>
      <c r="BK16885" s="138"/>
      <c r="BL16885" s="138"/>
      <c r="BM16885" s="138"/>
    </row>
    <row r="16886" spans="62:65" ht="13" thickBot="1">
      <c r="BJ16886" s="138"/>
      <c r="BK16886" s="138"/>
      <c r="BL16886" s="138"/>
      <c r="BM16886" s="138"/>
    </row>
    <row r="16887" spans="62:65" ht="13" thickBot="1">
      <c r="BJ16887" s="138"/>
      <c r="BK16887" s="138"/>
      <c r="BL16887" s="138"/>
      <c r="BM16887" s="138"/>
    </row>
    <row r="16888" spans="62:65" ht="13" thickBot="1">
      <c r="BJ16888" s="138"/>
      <c r="BK16888" s="138"/>
      <c r="BL16888" s="138"/>
      <c r="BM16888" s="138"/>
    </row>
    <row r="16889" spans="62:65" ht="13" thickBot="1">
      <c r="BJ16889" s="138"/>
      <c r="BK16889" s="138"/>
      <c r="BL16889" s="138"/>
      <c r="BM16889" s="138"/>
    </row>
    <row r="16890" spans="62:65" ht="13" thickBot="1">
      <c r="BJ16890" s="138"/>
      <c r="BK16890" s="138"/>
      <c r="BL16890" s="138"/>
      <c r="BM16890" s="138"/>
    </row>
    <row r="16891" spans="62:65" ht="13" thickBot="1">
      <c r="BJ16891" s="138"/>
      <c r="BK16891" s="138"/>
      <c r="BL16891" s="138"/>
      <c r="BM16891" s="138"/>
    </row>
    <row r="16892" spans="62:65" ht="13" thickBot="1">
      <c r="BJ16892" s="138"/>
      <c r="BK16892" s="138"/>
      <c r="BL16892" s="138"/>
      <c r="BM16892" s="138"/>
    </row>
    <row r="16893" spans="62:65" ht="13" thickBot="1">
      <c r="BJ16893" s="138"/>
      <c r="BK16893" s="138"/>
      <c r="BL16893" s="138"/>
      <c r="BM16893" s="138"/>
    </row>
    <row r="16894" spans="62:65" ht="13" thickBot="1">
      <c r="BJ16894" s="138"/>
      <c r="BK16894" s="138"/>
      <c r="BL16894" s="138"/>
      <c r="BM16894" s="138"/>
    </row>
    <row r="16895" spans="62:65" ht="13" thickBot="1">
      <c r="BJ16895" s="138"/>
      <c r="BK16895" s="138"/>
      <c r="BL16895" s="138"/>
      <c r="BM16895" s="138"/>
    </row>
    <row r="16896" spans="62:65" ht="13" thickBot="1">
      <c r="BJ16896" s="138"/>
      <c r="BK16896" s="138"/>
      <c r="BL16896" s="138"/>
      <c r="BM16896" s="138"/>
    </row>
    <row r="16897" spans="62:65" ht="13" thickBot="1">
      <c r="BJ16897" s="138"/>
      <c r="BK16897" s="138"/>
      <c r="BL16897" s="138"/>
      <c r="BM16897" s="138"/>
    </row>
    <row r="16898" spans="62:65" ht="13" thickBot="1">
      <c r="BJ16898" s="138"/>
      <c r="BK16898" s="138"/>
      <c r="BL16898" s="138"/>
      <c r="BM16898" s="138"/>
    </row>
    <row r="16899" spans="62:65" ht="13" thickBot="1">
      <c r="BJ16899" s="138"/>
      <c r="BK16899" s="138"/>
      <c r="BL16899" s="138"/>
      <c r="BM16899" s="138"/>
    </row>
    <row r="16900" spans="62:65" ht="13" thickBot="1">
      <c r="BJ16900" s="138"/>
      <c r="BK16900" s="138"/>
      <c r="BL16900" s="138"/>
      <c r="BM16900" s="138"/>
    </row>
    <row r="16901" spans="62:65" ht="13" thickBot="1">
      <c r="BJ16901" s="138"/>
      <c r="BK16901" s="138"/>
      <c r="BL16901" s="138"/>
      <c r="BM16901" s="138"/>
    </row>
    <row r="16902" spans="62:65" ht="13" thickBot="1">
      <c r="BJ16902" s="138"/>
      <c r="BK16902" s="138"/>
      <c r="BL16902" s="138"/>
      <c r="BM16902" s="138"/>
    </row>
    <row r="16903" spans="62:65" ht="13" thickBot="1">
      <c r="BJ16903" s="138"/>
      <c r="BK16903" s="138"/>
      <c r="BL16903" s="138"/>
      <c r="BM16903" s="138"/>
    </row>
    <row r="16904" spans="62:65" ht="13" thickBot="1">
      <c r="BJ16904" s="138"/>
      <c r="BK16904" s="138"/>
      <c r="BL16904" s="138"/>
      <c r="BM16904" s="138"/>
    </row>
    <row r="16905" spans="62:65" ht="13" thickBot="1">
      <c r="BJ16905" s="138"/>
      <c r="BK16905" s="138"/>
      <c r="BL16905" s="138"/>
      <c r="BM16905" s="138"/>
    </row>
    <row r="16906" spans="62:65" ht="13" thickBot="1">
      <c r="BJ16906" s="138"/>
      <c r="BK16906" s="138"/>
      <c r="BL16906" s="138"/>
      <c r="BM16906" s="138"/>
    </row>
    <row r="16907" spans="62:65" ht="13" thickBot="1">
      <c r="BJ16907" s="138"/>
      <c r="BK16907" s="138"/>
      <c r="BL16907" s="138"/>
      <c r="BM16907" s="138"/>
    </row>
    <row r="16908" spans="62:65" ht="13" thickBot="1">
      <c r="BJ16908" s="138"/>
      <c r="BK16908" s="138"/>
      <c r="BL16908" s="138"/>
      <c r="BM16908" s="138"/>
    </row>
    <row r="16909" spans="62:65" ht="13" thickBot="1">
      <c r="BJ16909" s="138"/>
      <c r="BK16909" s="138"/>
      <c r="BL16909" s="138"/>
      <c r="BM16909" s="138"/>
    </row>
    <row r="16910" spans="62:65" ht="13" thickBot="1">
      <c r="BJ16910" s="138"/>
      <c r="BK16910" s="138"/>
      <c r="BL16910" s="138"/>
      <c r="BM16910" s="138"/>
    </row>
    <row r="16911" spans="62:65" ht="13" thickBot="1">
      <c r="BJ16911" s="138"/>
      <c r="BK16911" s="138"/>
      <c r="BL16911" s="138"/>
      <c r="BM16911" s="138"/>
    </row>
    <row r="16912" spans="62:65" ht="13" thickBot="1">
      <c r="BJ16912" s="138"/>
      <c r="BK16912" s="138"/>
      <c r="BL16912" s="138"/>
      <c r="BM16912" s="138"/>
    </row>
    <row r="16913" spans="62:65" ht="13" thickBot="1">
      <c r="BJ16913" s="138"/>
      <c r="BK16913" s="138"/>
      <c r="BL16913" s="138"/>
      <c r="BM16913" s="138"/>
    </row>
    <row r="16914" spans="62:65" ht="13" thickBot="1">
      <c r="BJ16914" s="138"/>
      <c r="BK16914" s="138"/>
      <c r="BL16914" s="138"/>
      <c r="BM16914" s="138"/>
    </row>
    <row r="16915" spans="62:65" ht="13" thickBot="1">
      <c r="BJ16915" s="138"/>
      <c r="BK16915" s="138"/>
      <c r="BL16915" s="138"/>
      <c r="BM16915" s="138"/>
    </row>
    <row r="16916" spans="62:65" ht="13" thickBot="1">
      <c r="BJ16916" s="138"/>
      <c r="BK16916" s="138"/>
      <c r="BL16916" s="138"/>
      <c r="BM16916" s="138"/>
    </row>
    <row r="16917" spans="62:65" ht="13" thickBot="1">
      <c r="BJ16917" s="138"/>
      <c r="BK16917" s="138"/>
      <c r="BL16917" s="138"/>
      <c r="BM16917" s="138"/>
    </row>
    <row r="16918" spans="62:65" ht="13" thickBot="1">
      <c r="BJ16918" s="138"/>
      <c r="BK16918" s="138"/>
      <c r="BL16918" s="138"/>
      <c r="BM16918" s="138"/>
    </row>
    <row r="16919" spans="62:65" ht="13" thickBot="1">
      <c r="BJ16919" s="138"/>
      <c r="BK16919" s="138"/>
      <c r="BL16919" s="138"/>
      <c r="BM16919" s="138"/>
    </row>
    <row r="16920" spans="62:65" ht="13" thickBot="1">
      <c r="BJ16920" s="138"/>
      <c r="BK16920" s="138"/>
      <c r="BL16920" s="138"/>
      <c r="BM16920" s="138"/>
    </row>
    <row r="16921" spans="62:65" ht="13" thickBot="1">
      <c r="BJ16921" s="138"/>
      <c r="BK16921" s="138"/>
      <c r="BL16921" s="138"/>
      <c r="BM16921" s="138"/>
    </row>
    <row r="16922" spans="62:65" ht="13" thickBot="1">
      <c r="BJ16922" s="138"/>
      <c r="BK16922" s="138"/>
      <c r="BL16922" s="138"/>
      <c r="BM16922" s="138"/>
    </row>
    <row r="16923" spans="62:65" ht="13" thickBot="1">
      <c r="BJ16923" s="138"/>
      <c r="BK16923" s="138"/>
      <c r="BL16923" s="138"/>
      <c r="BM16923" s="138"/>
    </row>
    <row r="16924" spans="62:65" ht="13" thickBot="1">
      <c r="BJ16924" s="138"/>
      <c r="BK16924" s="138"/>
      <c r="BL16924" s="138"/>
      <c r="BM16924" s="138"/>
    </row>
    <row r="16925" spans="62:65" ht="13" thickBot="1">
      <c r="BJ16925" s="138"/>
      <c r="BK16925" s="138"/>
      <c r="BL16925" s="138"/>
      <c r="BM16925" s="138"/>
    </row>
    <row r="16926" spans="62:65" ht="13" thickBot="1">
      <c r="BJ16926" s="138"/>
      <c r="BK16926" s="138"/>
      <c r="BL16926" s="138"/>
      <c r="BM16926" s="138"/>
    </row>
    <row r="16927" spans="62:65" ht="13" thickBot="1">
      <c r="BJ16927" s="138"/>
      <c r="BK16927" s="138"/>
      <c r="BL16927" s="138"/>
      <c r="BM16927" s="138"/>
    </row>
    <row r="16928" spans="62:65" ht="13" thickBot="1">
      <c r="BJ16928" s="138"/>
      <c r="BK16928" s="138"/>
      <c r="BL16928" s="138"/>
      <c r="BM16928" s="138"/>
    </row>
    <row r="16929" spans="62:65" ht="13" thickBot="1">
      <c r="BJ16929" s="138"/>
      <c r="BK16929" s="138"/>
      <c r="BL16929" s="138"/>
      <c r="BM16929" s="138"/>
    </row>
    <row r="16930" spans="62:65" ht="13" thickBot="1">
      <c r="BJ16930" s="138"/>
      <c r="BK16930" s="138"/>
      <c r="BL16930" s="138"/>
      <c r="BM16930" s="138"/>
    </row>
    <row r="16931" spans="62:65" ht="13" thickBot="1">
      <c r="BJ16931" s="138"/>
      <c r="BK16931" s="138"/>
      <c r="BL16931" s="138"/>
      <c r="BM16931" s="138"/>
    </row>
    <row r="16932" spans="62:65" ht="13" thickBot="1">
      <c r="BJ16932" s="138"/>
      <c r="BK16932" s="138"/>
      <c r="BL16932" s="138"/>
      <c r="BM16932" s="138"/>
    </row>
    <row r="16933" spans="62:65" ht="13" thickBot="1">
      <c r="BJ16933" s="138"/>
      <c r="BK16933" s="138"/>
      <c r="BL16933" s="138"/>
      <c r="BM16933" s="138"/>
    </row>
    <row r="16934" spans="62:65" ht="13" thickBot="1">
      <c r="BJ16934" s="138"/>
      <c r="BK16934" s="138"/>
      <c r="BL16934" s="138"/>
      <c r="BM16934" s="138"/>
    </row>
    <row r="16935" spans="62:65" ht="13" thickBot="1">
      <c r="BJ16935" s="138"/>
      <c r="BK16935" s="138"/>
      <c r="BL16935" s="138"/>
      <c r="BM16935" s="138"/>
    </row>
    <row r="16936" spans="62:65" ht="13" thickBot="1">
      <c r="BJ16936" s="138"/>
      <c r="BK16936" s="138"/>
      <c r="BL16936" s="138"/>
      <c r="BM16936" s="138"/>
    </row>
    <row r="16937" spans="62:65" ht="13" thickBot="1">
      <c r="BJ16937" s="138"/>
      <c r="BK16937" s="138"/>
      <c r="BL16937" s="138"/>
      <c r="BM16937" s="138"/>
    </row>
    <row r="16938" spans="62:65" ht="13" thickBot="1">
      <c r="BJ16938" s="138"/>
      <c r="BK16938" s="138"/>
      <c r="BL16938" s="138"/>
      <c r="BM16938" s="138"/>
    </row>
    <row r="16939" spans="62:65" ht="13" thickBot="1">
      <c r="BJ16939" s="138"/>
      <c r="BK16939" s="138"/>
      <c r="BL16939" s="138"/>
      <c r="BM16939" s="138"/>
    </row>
    <row r="16940" spans="62:65" ht="13" thickBot="1">
      <c r="BJ16940" s="138"/>
      <c r="BK16940" s="138"/>
      <c r="BL16940" s="138"/>
      <c r="BM16940" s="138"/>
    </row>
    <row r="16941" spans="62:65" ht="13" thickBot="1">
      <c r="BJ16941" s="138"/>
      <c r="BK16941" s="138"/>
      <c r="BL16941" s="138"/>
      <c r="BM16941" s="138"/>
    </row>
    <row r="16942" spans="62:65" ht="13" thickBot="1">
      <c r="BJ16942" s="138"/>
      <c r="BK16942" s="138"/>
      <c r="BL16942" s="138"/>
      <c r="BM16942" s="138"/>
    </row>
    <row r="16943" spans="62:65" ht="13" thickBot="1">
      <c r="BJ16943" s="138"/>
      <c r="BK16943" s="138"/>
      <c r="BL16943" s="138"/>
      <c r="BM16943" s="138"/>
    </row>
    <row r="16944" spans="62:65" ht="13" thickBot="1">
      <c r="BJ16944" s="138"/>
      <c r="BK16944" s="138"/>
      <c r="BL16944" s="138"/>
      <c r="BM16944" s="138"/>
    </row>
    <row r="16945" spans="62:65" ht="13" thickBot="1">
      <c r="BJ16945" s="138"/>
      <c r="BK16945" s="138"/>
      <c r="BL16945" s="138"/>
      <c r="BM16945" s="138"/>
    </row>
    <row r="16946" spans="62:65" ht="13" thickBot="1">
      <c r="BJ16946" s="138"/>
      <c r="BK16946" s="138"/>
      <c r="BL16946" s="138"/>
      <c r="BM16946" s="138"/>
    </row>
    <row r="16947" spans="62:65" ht="13" thickBot="1">
      <c r="BJ16947" s="138"/>
      <c r="BK16947" s="138"/>
      <c r="BL16947" s="138"/>
      <c r="BM16947" s="138"/>
    </row>
    <row r="16948" spans="62:65" ht="13" thickBot="1">
      <c r="BJ16948" s="138"/>
      <c r="BK16948" s="138"/>
      <c r="BL16948" s="138"/>
      <c r="BM16948" s="138"/>
    </row>
    <row r="16949" spans="62:65" ht="13" thickBot="1">
      <c r="BJ16949" s="138"/>
      <c r="BK16949" s="138"/>
      <c r="BL16949" s="138"/>
      <c r="BM16949" s="138"/>
    </row>
    <row r="16950" spans="62:65" ht="13" thickBot="1">
      <c r="BJ16950" s="138"/>
      <c r="BK16950" s="138"/>
      <c r="BL16950" s="138"/>
      <c r="BM16950" s="138"/>
    </row>
    <row r="16951" spans="62:65" ht="13" thickBot="1">
      <c r="BJ16951" s="138"/>
      <c r="BK16951" s="138"/>
      <c r="BL16951" s="138"/>
      <c r="BM16951" s="138"/>
    </row>
    <row r="16952" spans="62:65" ht="13" thickBot="1">
      <c r="BJ16952" s="138"/>
      <c r="BK16952" s="138"/>
      <c r="BL16952" s="138"/>
      <c r="BM16952" s="138"/>
    </row>
    <row r="16953" spans="62:65" ht="13" thickBot="1">
      <c r="BJ16953" s="138"/>
      <c r="BK16953" s="138"/>
      <c r="BL16953" s="138"/>
      <c r="BM16953" s="138"/>
    </row>
    <row r="16954" spans="62:65" ht="13" thickBot="1">
      <c r="BJ16954" s="138"/>
      <c r="BK16954" s="138"/>
      <c r="BL16954" s="138"/>
      <c r="BM16954" s="138"/>
    </row>
    <row r="16955" spans="62:65" ht="13" thickBot="1">
      <c r="BJ16955" s="138"/>
      <c r="BK16955" s="138"/>
      <c r="BL16955" s="138"/>
      <c r="BM16955" s="138"/>
    </row>
    <row r="16956" spans="62:65" ht="13" thickBot="1">
      <c r="BJ16956" s="138"/>
      <c r="BK16956" s="138"/>
      <c r="BL16956" s="138"/>
      <c r="BM16956" s="138"/>
    </row>
    <row r="16957" spans="62:65" ht="13" thickBot="1">
      <c r="BJ16957" s="138"/>
      <c r="BK16957" s="138"/>
      <c r="BL16957" s="138"/>
      <c r="BM16957" s="138"/>
    </row>
    <row r="16958" spans="62:65" ht="13" thickBot="1">
      <c r="BJ16958" s="138"/>
      <c r="BK16958" s="138"/>
      <c r="BL16958" s="138"/>
      <c r="BM16958" s="138"/>
    </row>
    <row r="16959" spans="62:65" ht="13" thickBot="1">
      <c r="BJ16959" s="138"/>
      <c r="BK16959" s="138"/>
      <c r="BL16959" s="138"/>
      <c r="BM16959" s="138"/>
    </row>
    <row r="16960" spans="62:65" ht="13" thickBot="1">
      <c r="BJ16960" s="138"/>
      <c r="BK16960" s="138"/>
      <c r="BL16960" s="138"/>
      <c r="BM16960" s="138"/>
    </row>
    <row r="16961" spans="62:65" ht="13" thickBot="1">
      <c r="BJ16961" s="138"/>
      <c r="BK16961" s="138"/>
      <c r="BL16961" s="138"/>
      <c r="BM16961" s="138"/>
    </row>
    <row r="16962" spans="62:65" ht="13" thickBot="1">
      <c r="BJ16962" s="138"/>
      <c r="BK16962" s="138"/>
      <c r="BL16962" s="138"/>
      <c r="BM16962" s="138"/>
    </row>
    <row r="16963" spans="62:65" ht="13" thickBot="1">
      <c r="BJ16963" s="138"/>
      <c r="BK16963" s="138"/>
      <c r="BL16963" s="138"/>
      <c r="BM16963" s="138"/>
    </row>
    <row r="16964" spans="62:65" ht="13" thickBot="1">
      <c r="BJ16964" s="138"/>
      <c r="BK16964" s="138"/>
      <c r="BL16964" s="138"/>
      <c r="BM16964" s="138"/>
    </row>
    <row r="16965" spans="62:65" ht="13" thickBot="1">
      <c r="BJ16965" s="138"/>
      <c r="BK16965" s="138"/>
      <c r="BL16965" s="138"/>
      <c r="BM16965" s="138"/>
    </row>
    <row r="16966" spans="62:65" ht="13" thickBot="1">
      <c r="BJ16966" s="138"/>
      <c r="BK16966" s="138"/>
      <c r="BL16966" s="138"/>
      <c r="BM16966" s="138"/>
    </row>
    <row r="16967" spans="62:65" ht="13" thickBot="1">
      <c r="BJ16967" s="138"/>
      <c r="BK16967" s="138"/>
      <c r="BL16967" s="138"/>
      <c r="BM16967" s="138"/>
    </row>
    <row r="16968" spans="62:65" ht="13" thickBot="1">
      <c r="BJ16968" s="138"/>
      <c r="BK16968" s="138"/>
      <c r="BL16968" s="138"/>
      <c r="BM16968" s="138"/>
    </row>
    <row r="16969" spans="62:65" ht="13" thickBot="1">
      <c r="BJ16969" s="138"/>
      <c r="BK16969" s="138"/>
      <c r="BL16969" s="138"/>
      <c r="BM16969" s="138"/>
    </row>
    <row r="16970" spans="62:65" ht="13" thickBot="1">
      <c r="BJ16970" s="138"/>
      <c r="BK16970" s="138"/>
      <c r="BL16970" s="138"/>
      <c r="BM16970" s="138"/>
    </row>
    <row r="16971" spans="62:65" ht="13" thickBot="1">
      <c r="BJ16971" s="138"/>
      <c r="BK16971" s="138"/>
      <c r="BL16971" s="138"/>
      <c r="BM16971" s="138"/>
    </row>
    <row r="16972" spans="62:65" ht="13" thickBot="1">
      <c r="BJ16972" s="138"/>
      <c r="BK16972" s="138"/>
      <c r="BL16972" s="138"/>
      <c r="BM16972" s="138"/>
    </row>
    <row r="16973" spans="62:65" ht="13" thickBot="1">
      <c r="BJ16973" s="138"/>
      <c r="BK16973" s="138"/>
      <c r="BL16973" s="138"/>
      <c r="BM16973" s="138"/>
    </row>
    <row r="16974" spans="62:65" ht="13" thickBot="1">
      <c r="BJ16974" s="138"/>
      <c r="BK16974" s="138"/>
      <c r="BL16974" s="138"/>
      <c r="BM16974" s="138"/>
    </row>
    <row r="16975" spans="62:65" ht="13" thickBot="1">
      <c r="BJ16975" s="138"/>
      <c r="BK16975" s="138"/>
      <c r="BL16975" s="138"/>
      <c r="BM16975" s="138"/>
    </row>
    <row r="16976" spans="62:65" ht="13" thickBot="1">
      <c r="BJ16976" s="138"/>
      <c r="BK16976" s="138"/>
      <c r="BL16976" s="138"/>
      <c r="BM16976" s="138"/>
    </row>
    <row r="16977" spans="62:65" ht="13" thickBot="1">
      <c r="BJ16977" s="138"/>
      <c r="BK16977" s="138"/>
      <c r="BL16977" s="138"/>
      <c r="BM16977" s="138"/>
    </row>
    <row r="16978" spans="62:65" ht="13" thickBot="1">
      <c r="BJ16978" s="138"/>
      <c r="BK16978" s="138"/>
      <c r="BL16978" s="138"/>
      <c r="BM16978" s="138"/>
    </row>
    <row r="16979" spans="62:65" ht="13" thickBot="1">
      <c r="BJ16979" s="138"/>
      <c r="BK16979" s="138"/>
      <c r="BL16979" s="138"/>
      <c r="BM16979" s="138"/>
    </row>
    <row r="16980" spans="62:65" ht="13" thickBot="1">
      <c r="BJ16980" s="138"/>
      <c r="BK16980" s="138"/>
      <c r="BL16980" s="138"/>
      <c r="BM16980" s="138"/>
    </row>
    <row r="16981" spans="62:65" ht="13" thickBot="1">
      <c r="BJ16981" s="138"/>
      <c r="BK16981" s="138"/>
      <c r="BL16981" s="138"/>
      <c r="BM16981" s="138"/>
    </row>
    <row r="16982" spans="62:65" ht="13" thickBot="1">
      <c r="BJ16982" s="138"/>
      <c r="BK16982" s="138"/>
      <c r="BL16982" s="138"/>
      <c r="BM16982" s="138"/>
    </row>
    <row r="16983" spans="62:65" ht="13" thickBot="1">
      <c r="BJ16983" s="138"/>
      <c r="BK16983" s="138"/>
      <c r="BL16983" s="138"/>
      <c r="BM16983" s="138"/>
    </row>
    <row r="16984" spans="62:65" ht="13" thickBot="1">
      <c r="BJ16984" s="138"/>
      <c r="BK16984" s="138"/>
      <c r="BL16984" s="138"/>
      <c r="BM16984" s="138"/>
    </row>
    <row r="16985" spans="62:65" ht="13" thickBot="1">
      <c r="BJ16985" s="138"/>
      <c r="BK16985" s="138"/>
      <c r="BL16985" s="138"/>
      <c r="BM16985" s="138"/>
    </row>
    <row r="16986" spans="62:65" ht="13" thickBot="1">
      <c r="BJ16986" s="138"/>
      <c r="BK16986" s="138"/>
      <c r="BL16986" s="138"/>
      <c r="BM16986" s="138"/>
    </row>
    <row r="16987" spans="62:65" ht="13" thickBot="1">
      <c r="BJ16987" s="138"/>
      <c r="BK16987" s="138"/>
      <c r="BL16987" s="138"/>
      <c r="BM16987" s="138"/>
    </row>
    <row r="16988" spans="62:65" ht="13" thickBot="1">
      <c r="BJ16988" s="138"/>
      <c r="BK16988" s="138"/>
      <c r="BL16988" s="138"/>
      <c r="BM16988" s="138"/>
    </row>
    <row r="16989" spans="62:65" ht="13" thickBot="1">
      <c r="BJ16989" s="138"/>
      <c r="BK16989" s="138"/>
      <c r="BL16989" s="138"/>
      <c r="BM16989" s="138"/>
    </row>
    <row r="16990" spans="62:65" ht="13" thickBot="1">
      <c r="BJ16990" s="138"/>
      <c r="BK16990" s="138"/>
      <c r="BL16990" s="138"/>
      <c r="BM16990" s="138"/>
    </row>
    <row r="16991" spans="62:65" ht="13" thickBot="1">
      <c r="BJ16991" s="138"/>
      <c r="BK16991" s="138"/>
      <c r="BL16991" s="138"/>
      <c r="BM16991" s="138"/>
    </row>
    <row r="16992" spans="62:65" ht="13" thickBot="1">
      <c r="BJ16992" s="138"/>
      <c r="BK16992" s="138"/>
      <c r="BL16992" s="138"/>
      <c r="BM16992" s="138"/>
    </row>
    <row r="16993" spans="62:65" ht="13" thickBot="1">
      <c r="BJ16993" s="138"/>
      <c r="BK16993" s="138"/>
      <c r="BL16993" s="138"/>
      <c r="BM16993" s="138"/>
    </row>
    <row r="16994" spans="62:65" ht="13" thickBot="1">
      <c r="BJ16994" s="138"/>
      <c r="BK16994" s="138"/>
      <c r="BL16994" s="138"/>
      <c r="BM16994" s="138"/>
    </row>
    <row r="16995" spans="62:65" ht="13" thickBot="1">
      <c r="BJ16995" s="138"/>
      <c r="BK16995" s="138"/>
      <c r="BL16995" s="138"/>
      <c r="BM16995" s="138"/>
    </row>
    <row r="16996" spans="62:65" ht="13" thickBot="1">
      <c r="BJ16996" s="138"/>
      <c r="BK16996" s="138"/>
      <c r="BL16996" s="138"/>
      <c r="BM16996" s="138"/>
    </row>
    <row r="16997" spans="62:65" ht="13" thickBot="1">
      <c r="BJ16997" s="138"/>
      <c r="BK16997" s="138"/>
      <c r="BL16997" s="138"/>
      <c r="BM16997" s="138"/>
    </row>
    <row r="16998" spans="62:65" ht="13" thickBot="1">
      <c r="BJ16998" s="138"/>
      <c r="BK16998" s="138"/>
      <c r="BL16998" s="138"/>
      <c r="BM16998" s="138"/>
    </row>
    <row r="16999" spans="62:65" ht="13" thickBot="1">
      <c r="BJ16999" s="138"/>
      <c r="BK16999" s="138"/>
      <c r="BL16999" s="138"/>
      <c r="BM16999" s="138"/>
    </row>
    <row r="17000" spans="62:65" ht="13" thickBot="1">
      <c r="BJ17000" s="138"/>
      <c r="BK17000" s="138"/>
      <c r="BL17000" s="138"/>
      <c r="BM17000" s="138"/>
    </row>
    <row r="17001" spans="62:65" ht="13" thickBot="1">
      <c r="BJ17001" s="138"/>
      <c r="BK17001" s="138"/>
      <c r="BL17001" s="138"/>
      <c r="BM17001" s="138"/>
    </row>
    <row r="17002" spans="62:65" ht="13" thickBot="1">
      <c r="BJ17002" s="138"/>
      <c r="BK17002" s="138"/>
      <c r="BL17002" s="138"/>
      <c r="BM17002" s="138"/>
    </row>
    <row r="17003" spans="62:65" ht="13" thickBot="1">
      <c r="BJ17003" s="138"/>
      <c r="BK17003" s="138"/>
      <c r="BL17003" s="138"/>
      <c r="BM17003" s="138"/>
    </row>
    <row r="17004" spans="62:65" ht="13" thickBot="1">
      <c r="BJ17004" s="138"/>
      <c r="BK17004" s="138"/>
      <c r="BL17004" s="138"/>
      <c r="BM17004" s="138"/>
    </row>
    <row r="17005" spans="62:65" ht="13" thickBot="1">
      <c r="BJ17005" s="138"/>
      <c r="BK17005" s="138"/>
      <c r="BL17005" s="138"/>
      <c r="BM17005" s="138"/>
    </row>
    <row r="17006" spans="62:65" ht="13" thickBot="1">
      <c r="BJ17006" s="138"/>
      <c r="BK17006" s="138"/>
      <c r="BL17006" s="138"/>
      <c r="BM17006" s="138"/>
    </row>
    <row r="17007" spans="62:65" ht="13" thickBot="1">
      <c r="BJ17007" s="138"/>
      <c r="BK17007" s="138"/>
      <c r="BL17007" s="138"/>
      <c r="BM17007" s="138"/>
    </row>
    <row r="17008" spans="62:65" ht="13" thickBot="1">
      <c r="BJ17008" s="138"/>
      <c r="BK17008" s="138"/>
      <c r="BL17008" s="138"/>
      <c r="BM17008" s="138"/>
    </row>
    <row r="17009" spans="62:65" ht="13" thickBot="1">
      <c r="BJ17009" s="138"/>
      <c r="BK17009" s="138"/>
      <c r="BL17009" s="138"/>
      <c r="BM17009" s="138"/>
    </row>
    <row r="17010" spans="62:65" ht="13" thickBot="1">
      <c r="BJ17010" s="138"/>
      <c r="BK17010" s="138"/>
      <c r="BL17010" s="138"/>
      <c r="BM17010" s="138"/>
    </row>
    <row r="17011" spans="62:65" ht="13" thickBot="1">
      <c r="BJ17011" s="138"/>
      <c r="BK17011" s="138"/>
      <c r="BL17011" s="138"/>
      <c r="BM17011" s="138"/>
    </row>
    <row r="17012" spans="62:65" ht="13" thickBot="1">
      <c r="BJ17012" s="138"/>
      <c r="BK17012" s="138"/>
      <c r="BL17012" s="138"/>
      <c r="BM17012" s="138"/>
    </row>
    <row r="17013" spans="62:65" ht="13" thickBot="1">
      <c r="BJ17013" s="138"/>
      <c r="BK17013" s="138"/>
      <c r="BL17013" s="138"/>
      <c r="BM17013" s="138"/>
    </row>
    <row r="17014" spans="62:65" ht="13" thickBot="1">
      <c r="BJ17014" s="138"/>
      <c r="BK17014" s="138"/>
      <c r="BL17014" s="138"/>
      <c r="BM17014" s="138"/>
    </row>
    <row r="17015" spans="62:65" ht="13" thickBot="1">
      <c r="BJ17015" s="138"/>
      <c r="BK17015" s="138"/>
      <c r="BL17015" s="138"/>
      <c r="BM17015" s="138"/>
    </row>
    <row r="17016" spans="62:65" ht="13" thickBot="1">
      <c r="BJ17016" s="138"/>
      <c r="BK17016" s="138"/>
      <c r="BL17016" s="138"/>
      <c r="BM17016" s="138"/>
    </row>
    <row r="17017" spans="62:65" ht="13" thickBot="1">
      <c r="BJ17017" s="138"/>
      <c r="BK17017" s="138"/>
      <c r="BL17017" s="138"/>
      <c r="BM17017" s="138"/>
    </row>
    <row r="17018" spans="62:65" ht="13" thickBot="1">
      <c r="BJ17018" s="138"/>
      <c r="BK17018" s="138"/>
      <c r="BL17018" s="138"/>
      <c r="BM17018" s="138"/>
    </row>
    <row r="17019" spans="62:65" ht="13" thickBot="1">
      <c r="BJ17019" s="138"/>
      <c r="BK17019" s="138"/>
      <c r="BL17019" s="138"/>
      <c r="BM17019" s="138"/>
    </row>
    <row r="17020" spans="62:65" ht="13" thickBot="1">
      <c r="BJ17020" s="138"/>
      <c r="BK17020" s="138"/>
      <c r="BL17020" s="138"/>
      <c r="BM17020" s="138"/>
    </row>
    <row r="17021" spans="62:65" ht="13" thickBot="1">
      <c r="BJ17021" s="138"/>
      <c r="BK17021" s="138"/>
      <c r="BL17021" s="138"/>
      <c r="BM17021" s="138"/>
    </row>
    <row r="17022" spans="62:65" ht="13" thickBot="1">
      <c r="BJ17022" s="138"/>
      <c r="BK17022" s="138"/>
      <c r="BL17022" s="138"/>
      <c r="BM17022" s="138"/>
    </row>
    <row r="17023" spans="62:65" ht="13" thickBot="1">
      <c r="BJ17023" s="138"/>
      <c r="BK17023" s="138"/>
      <c r="BL17023" s="138"/>
      <c r="BM17023" s="138"/>
    </row>
    <row r="17024" spans="62:65" ht="13" thickBot="1">
      <c r="BJ17024" s="138"/>
      <c r="BK17024" s="138"/>
      <c r="BL17024" s="138"/>
      <c r="BM17024" s="138"/>
    </row>
    <row r="17025" spans="62:65" ht="13" thickBot="1">
      <c r="BJ17025" s="138"/>
      <c r="BK17025" s="138"/>
      <c r="BL17025" s="138"/>
      <c r="BM17025" s="138"/>
    </row>
    <row r="17026" spans="62:65" ht="13" thickBot="1">
      <c r="BJ17026" s="138"/>
      <c r="BK17026" s="138"/>
      <c r="BL17026" s="138"/>
      <c r="BM17026" s="138"/>
    </row>
    <row r="17027" spans="62:65" ht="13" thickBot="1">
      <c r="BJ17027" s="138"/>
      <c r="BK17027" s="138"/>
      <c r="BL17027" s="138"/>
      <c r="BM17027" s="138"/>
    </row>
    <row r="17028" spans="62:65" ht="13" thickBot="1">
      <c r="BJ17028" s="138"/>
      <c r="BK17028" s="138"/>
      <c r="BL17028" s="138"/>
      <c r="BM17028" s="138"/>
    </row>
    <row r="17029" spans="62:65" ht="13" thickBot="1">
      <c r="BJ17029" s="138"/>
      <c r="BK17029" s="138"/>
      <c r="BL17029" s="138"/>
      <c r="BM17029" s="138"/>
    </row>
    <row r="17030" spans="62:65" ht="13" thickBot="1">
      <c r="BJ17030" s="138"/>
      <c r="BK17030" s="138"/>
      <c r="BL17030" s="138"/>
      <c r="BM17030" s="138"/>
    </row>
    <row r="17031" spans="62:65" ht="13" thickBot="1">
      <c r="BJ17031" s="138"/>
      <c r="BK17031" s="138"/>
      <c r="BL17031" s="138"/>
      <c r="BM17031" s="138"/>
    </row>
    <row r="17032" spans="62:65" ht="13" thickBot="1">
      <c r="BJ17032" s="138"/>
      <c r="BK17032" s="138"/>
      <c r="BL17032" s="138"/>
      <c r="BM17032" s="138"/>
    </row>
    <row r="17033" spans="62:65" ht="13" thickBot="1">
      <c r="BJ17033" s="138"/>
      <c r="BK17033" s="138"/>
      <c r="BL17033" s="138"/>
      <c r="BM17033" s="138"/>
    </row>
    <row r="17034" spans="62:65" ht="13" thickBot="1">
      <c r="BJ17034" s="138"/>
      <c r="BK17034" s="138"/>
      <c r="BL17034" s="138"/>
      <c r="BM17034" s="138"/>
    </row>
    <row r="17035" spans="62:65" ht="13" thickBot="1">
      <c r="BJ17035" s="138"/>
      <c r="BK17035" s="138"/>
      <c r="BL17035" s="138"/>
      <c r="BM17035" s="138"/>
    </row>
    <row r="17036" spans="62:65" ht="13" thickBot="1">
      <c r="BJ17036" s="138"/>
      <c r="BK17036" s="138"/>
      <c r="BL17036" s="138"/>
      <c r="BM17036" s="138"/>
    </row>
    <row r="17037" spans="62:65" ht="13" thickBot="1">
      <c r="BJ17037" s="138"/>
      <c r="BK17037" s="138"/>
      <c r="BL17037" s="138"/>
      <c r="BM17037" s="138"/>
    </row>
    <row r="17038" spans="62:65" ht="13" thickBot="1">
      <c r="BJ17038" s="138"/>
      <c r="BK17038" s="138"/>
      <c r="BL17038" s="138"/>
      <c r="BM17038" s="138"/>
    </row>
    <row r="17039" spans="62:65" ht="13" thickBot="1">
      <c r="BJ17039" s="138"/>
      <c r="BK17039" s="138"/>
      <c r="BL17039" s="138"/>
      <c r="BM17039" s="138"/>
    </row>
    <row r="17040" spans="62:65" ht="13" thickBot="1">
      <c r="BJ17040" s="138"/>
      <c r="BK17040" s="138"/>
      <c r="BL17040" s="138"/>
      <c r="BM17040" s="138"/>
    </row>
    <row r="17041" spans="62:65" ht="13" thickBot="1">
      <c r="BJ17041" s="138"/>
      <c r="BK17041" s="138"/>
      <c r="BL17041" s="138"/>
      <c r="BM17041" s="138"/>
    </row>
    <row r="17042" spans="62:65" ht="13" thickBot="1">
      <c r="BJ17042" s="138"/>
      <c r="BK17042" s="138"/>
      <c r="BL17042" s="138"/>
      <c r="BM17042" s="138"/>
    </row>
    <row r="17043" spans="62:65" ht="13" thickBot="1">
      <c r="BJ17043" s="138"/>
      <c r="BK17043" s="138"/>
      <c r="BL17043" s="138"/>
      <c r="BM17043" s="138"/>
    </row>
    <row r="17044" spans="62:65" ht="13" thickBot="1">
      <c r="BJ17044" s="138"/>
      <c r="BK17044" s="138"/>
      <c r="BL17044" s="138"/>
      <c r="BM17044" s="138"/>
    </row>
    <row r="17045" spans="62:65" ht="13" thickBot="1">
      <c r="BJ17045" s="138"/>
      <c r="BK17045" s="138"/>
      <c r="BL17045" s="138"/>
      <c r="BM17045" s="138"/>
    </row>
    <row r="17046" spans="62:65" ht="13" thickBot="1">
      <c r="BJ17046" s="138"/>
      <c r="BK17046" s="138"/>
      <c r="BL17046" s="138"/>
      <c r="BM17046" s="138"/>
    </row>
    <row r="17047" spans="62:65" ht="13" thickBot="1">
      <c r="BJ17047" s="138"/>
      <c r="BK17047" s="138"/>
      <c r="BL17047" s="138"/>
      <c r="BM17047" s="138"/>
    </row>
    <row r="17048" spans="62:65" ht="13" thickBot="1">
      <c r="BJ17048" s="138"/>
      <c r="BK17048" s="138"/>
      <c r="BL17048" s="138"/>
      <c r="BM17048" s="138"/>
    </row>
    <row r="17049" spans="62:65" ht="13" thickBot="1">
      <c r="BJ17049" s="138"/>
      <c r="BK17049" s="138"/>
      <c r="BL17049" s="138"/>
      <c r="BM17049" s="138"/>
    </row>
    <row r="17050" spans="62:65" ht="13" thickBot="1">
      <c r="BJ17050" s="138"/>
      <c r="BK17050" s="138"/>
      <c r="BL17050" s="138"/>
      <c r="BM17050" s="138"/>
    </row>
    <row r="17051" spans="62:65" ht="13" thickBot="1">
      <c r="BJ17051" s="138"/>
      <c r="BK17051" s="138"/>
      <c r="BL17051" s="138"/>
      <c r="BM17051" s="138"/>
    </row>
    <row r="17052" spans="62:65" ht="13" thickBot="1">
      <c r="BJ17052" s="138"/>
      <c r="BK17052" s="138"/>
      <c r="BL17052" s="138"/>
      <c r="BM17052" s="138"/>
    </row>
    <row r="17053" spans="62:65" ht="13" thickBot="1">
      <c r="BJ17053" s="138"/>
      <c r="BK17053" s="138"/>
      <c r="BL17053" s="138"/>
      <c r="BM17053" s="138"/>
    </row>
    <row r="17054" spans="62:65" ht="13" thickBot="1">
      <c r="BJ17054" s="138"/>
      <c r="BK17054" s="138"/>
      <c r="BL17054" s="138"/>
      <c r="BM17054" s="138"/>
    </row>
    <row r="17055" spans="62:65" ht="13" thickBot="1">
      <c r="BJ17055" s="138"/>
      <c r="BK17055" s="138"/>
      <c r="BL17055" s="138"/>
      <c r="BM17055" s="138"/>
    </row>
    <row r="17056" spans="62:65" ht="13" thickBot="1">
      <c r="BJ17056" s="138"/>
      <c r="BK17056" s="138"/>
      <c r="BL17056" s="138"/>
      <c r="BM17056" s="138"/>
    </row>
    <row r="17057" spans="62:65" ht="13" thickBot="1">
      <c r="BJ17057" s="138"/>
      <c r="BK17057" s="138"/>
      <c r="BL17057" s="138"/>
      <c r="BM17057" s="138"/>
    </row>
    <row r="17058" spans="62:65" ht="13" thickBot="1">
      <c r="BJ17058" s="138"/>
      <c r="BK17058" s="138"/>
      <c r="BL17058" s="138"/>
      <c r="BM17058" s="138"/>
    </row>
    <row r="17059" spans="62:65" ht="13" thickBot="1">
      <c r="BJ17059" s="138"/>
      <c r="BK17059" s="138"/>
      <c r="BL17059" s="138"/>
      <c r="BM17059" s="138"/>
    </row>
    <row r="17060" spans="62:65" ht="13" thickBot="1">
      <c r="BJ17060" s="138"/>
      <c r="BK17060" s="138"/>
      <c r="BL17060" s="138"/>
      <c r="BM17060" s="138"/>
    </row>
    <row r="17061" spans="62:65" ht="13" thickBot="1">
      <c r="BJ17061" s="138"/>
      <c r="BK17061" s="138"/>
      <c r="BL17061" s="138"/>
      <c r="BM17061" s="138"/>
    </row>
    <row r="17062" spans="62:65" ht="13" thickBot="1">
      <c r="BJ17062" s="138"/>
      <c r="BK17062" s="138"/>
      <c r="BL17062" s="138"/>
      <c r="BM17062" s="138"/>
    </row>
    <row r="17063" spans="62:65" ht="13" thickBot="1">
      <c r="BJ17063" s="138"/>
      <c r="BK17063" s="138"/>
      <c r="BL17063" s="138"/>
      <c r="BM17063" s="138"/>
    </row>
    <row r="17064" spans="62:65" ht="13" thickBot="1">
      <c r="BJ17064" s="138"/>
      <c r="BK17064" s="138"/>
      <c r="BL17064" s="138"/>
      <c r="BM17064" s="138"/>
    </row>
    <row r="17065" spans="62:65" ht="13" thickBot="1">
      <c r="BJ17065" s="138"/>
      <c r="BK17065" s="138"/>
      <c r="BL17065" s="138"/>
      <c r="BM17065" s="138"/>
    </row>
    <row r="17066" spans="62:65" ht="13" thickBot="1">
      <c r="BJ17066" s="138"/>
      <c r="BK17066" s="138"/>
      <c r="BL17066" s="138"/>
      <c r="BM17066" s="138"/>
    </row>
    <row r="17067" spans="62:65" ht="13" thickBot="1">
      <c r="BJ17067" s="138"/>
      <c r="BK17067" s="138"/>
      <c r="BL17067" s="138"/>
      <c r="BM17067" s="138"/>
    </row>
    <row r="17068" spans="62:65" ht="13" thickBot="1">
      <c r="BJ17068" s="138"/>
      <c r="BK17068" s="138"/>
      <c r="BL17068" s="138"/>
      <c r="BM17068" s="138"/>
    </row>
    <row r="17069" spans="62:65" ht="13" thickBot="1">
      <c r="BJ17069" s="138"/>
      <c r="BK17069" s="138"/>
      <c r="BL17069" s="138"/>
      <c r="BM17069" s="138"/>
    </row>
    <row r="17070" spans="62:65" ht="13" thickBot="1">
      <c r="BJ17070" s="138"/>
      <c r="BK17070" s="138"/>
      <c r="BL17070" s="138"/>
      <c r="BM17070" s="138"/>
    </row>
    <row r="17071" spans="62:65" ht="13" thickBot="1">
      <c r="BJ17071" s="138"/>
      <c r="BK17071" s="138"/>
      <c r="BL17071" s="138"/>
      <c r="BM17071" s="138"/>
    </row>
    <row r="17072" spans="62:65" ht="13" thickBot="1">
      <c r="BJ17072" s="138"/>
      <c r="BK17072" s="138"/>
      <c r="BL17072" s="138"/>
      <c r="BM17072" s="138"/>
    </row>
    <row r="17073" spans="62:65" ht="13" thickBot="1">
      <c r="BJ17073" s="138"/>
      <c r="BK17073" s="138"/>
      <c r="BL17073" s="138"/>
      <c r="BM17073" s="138"/>
    </row>
    <row r="17074" spans="62:65" ht="13" thickBot="1">
      <c r="BJ17074" s="138"/>
      <c r="BK17074" s="138"/>
      <c r="BL17074" s="138"/>
      <c r="BM17074" s="138"/>
    </row>
    <row r="17075" spans="62:65" ht="13" thickBot="1">
      <c r="BJ17075" s="138"/>
      <c r="BK17075" s="138"/>
      <c r="BL17075" s="138"/>
      <c r="BM17075" s="138"/>
    </row>
    <row r="17076" spans="62:65" ht="13" thickBot="1">
      <c r="BJ17076" s="138"/>
      <c r="BK17076" s="138"/>
      <c r="BL17076" s="138"/>
      <c r="BM17076" s="138"/>
    </row>
    <row r="17077" spans="62:65" ht="13" thickBot="1">
      <c r="BJ17077" s="138"/>
      <c r="BK17077" s="138"/>
      <c r="BL17077" s="138"/>
      <c r="BM17077" s="138"/>
    </row>
    <row r="17078" spans="62:65" ht="13" thickBot="1">
      <c r="BJ17078" s="138"/>
      <c r="BK17078" s="138"/>
      <c r="BL17078" s="138"/>
      <c r="BM17078" s="138"/>
    </row>
    <row r="17079" spans="62:65" ht="13" thickBot="1">
      <c r="BJ17079" s="138"/>
      <c r="BK17079" s="138"/>
      <c r="BL17079" s="138"/>
      <c r="BM17079" s="138"/>
    </row>
    <row r="17080" spans="62:65" ht="13" thickBot="1">
      <c r="BJ17080" s="138"/>
      <c r="BK17080" s="138"/>
      <c r="BL17080" s="138"/>
      <c r="BM17080" s="138"/>
    </row>
    <row r="17081" spans="62:65" ht="13" thickBot="1">
      <c r="BJ17081" s="138"/>
      <c r="BK17081" s="138"/>
      <c r="BL17081" s="138"/>
      <c r="BM17081" s="138"/>
    </row>
    <row r="17082" spans="62:65" ht="13" thickBot="1">
      <c r="BJ17082" s="138"/>
      <c r="BK17082" s="138"/>
      <c r="BL17082" s="138"/>
      <c r="BM17082" s="138"/>
    </row>
    <row r="17083" spans="62:65" ht="13" thickBot="1">
      <c r="BJ17083" s="138"/>
      <c r="BK17083" s="138"/>
      <c r="BL17083" s="138"/>
      <c r="BM17083" s="138"/>
    </row>
    <row r="17084" spans="62:65" ht="13" thickBot="1">
      <c r="BJ17084" s="138"/>
      <c r="BK17084" s="138"/>
      <c r="BL17084" s="138"/>
      <c r="BM17084" s="138"/>
    </row>
    <row r="17085" spans="62:65" ht="13" thickBot="1">
      <c r="BJ17085" s="138"/>
      <c r="BK17085" s="138"/>
      <c r="BL17085" s="138"/>
      <c r="BM17085" s="138"/>
    </row>
    <row r="17086" spans="62:65" ht="13" thickBot="1">
      <c r="BJ17086" s="138"/>
      <c r="BK17086" s="138"/>
      <c r="BL17086" s="138"/>
      <c r="BM17086" s="138"/>
    </row>
    <row r="17087" spans="62:65" ht="13" thickBot="1">
      <c r="BJ17087" s="138"/>
      <c r="BK17087" s="138"/>
      <c r="BL17087" s="138"/>
      <c r="BM17087" s="138"/>
    </row>
    <row r="17088" spans="62:65" ht="13" thickBot="1">
      <c r="BJ17088" s="138"/>
      <c r="BK17088" s="138"/>
      <c r="BL17088" s="138"/>
      <c r="BM17088" s="138"/>
    </row>
    <row r="17089" spans="62:65" ht="13" thickBot="1">
      <c r="BJ17089" s="138"/>
      <c r="BK17089" s="138"/>
      <c r="BL17089" s="138"/>
      <c r="BM17089" s="138"/>
    </row>
    <row r="17090" spans="62:65" ht="13" thickBot="1">
      <c r="BJ17090" s="138"/>
      <c r="BK17090" s="138"/>
      <c r="BL17090" s="138"/>
      <c r="BM17090" s="138"/>
    </row>
    <row r="17091" spans="62:65" ht="13" thickBot="1">
      <c r="BJ17091" s="138"/>
      <c r="BK17091" s="138"/>
      <c r="BL17091" s="138"/>
      <c r="BM17091" s="138"/>
    </row>
    <row r="17092" spans="62:65" ht="13" thickBot="1">
      <c r="BJ17092" s="138"/>
      <c r="BK17092" s="138"/>
      <c r="BL17092" s="138"/>
      <c r="BM17092" s="138"/>
    </row>
    <row r="17093" spans="62:65" ht="13" thickBot="1">
      <c r="BJ17093" s="138"/>
      <c r="BK17093" s="138"/>
      <c r="BL17093" s="138"/>
      <c r="BM17093" s="138"/>
    </row>
    <row r="17094" spans="62:65" ht="13" thickBot="1">
      <c r="BJ17094" s="138"/>
      <c r="BK17094" s="138"/>
      <c r="BL17094" s="138"/>
      <c r="BM17094" s="138"/>
    </row>
    <row r="17095" spans="62:65" ht="13" thickBot="1">
      <c r="BJ17095" s="138"/>
      <c r="BK17095" s="138"/>
      <c r="BL17095" s="138"/>
      <c r="BM17095" s="138"/>
    </row>
    <row r="17096" spans="62:65" ht="13" thickBot="1">
      <c r="BJ17096" s="138"/>
      <c r="BK17096" s="138"/>
      <c r="BL17096" s="138"/>
      <c r="BM17096" s="138"/>
    </row>
    <row r="17097" spans="62:65" ht="13" thickBot="1">
      <c r="BJ17097" s="138"/>
      <c r="BK17097" s="138"/>
      <c r="BL17097" s="138"/>
      <c r="BM17097" s="138"/>
    </row>
    <row r="17098" spans="62:65" ht="13" thickBot="1">
      <c r="BJ17098" s="138"/>
      <c r="BK17098" s="138"/>
      <c r="BL17098" s="138"/>
      <c r="BM17098" s="138"/>
    </row>
    <row r="17099" spans="62:65" ht="13" thickBot="1">
      <c r="BJ17099" s="138"/>
      <c r="BK17099" s="138"/>
      <c r="BL17099" s="138"/>
      <c r="BM17099" s="138"/>
    </row>
    <row r="17100" spans="62:65" ht="13" thickBot="1">
      <c r="BJ17100" s="138"/>
      <c r="BK17100" s="138"/>
      <c r="BL17100" s="138"/>
      <c r="BM17100" s="138"/>
    </row>
    <row r="17101" spans="62:65" ht="13" thickBot="1">
      <c r="BJ17101" s="138"/>
      <c r="BK17101" s="138"/>
      <c r="BL17101" s="138"/>
      <c r="BM17101" s="138"/>
    </row>
    <row r="17102" spans="62:65" ht="13" thickBot="1">
      <c r="BJ17102" s="138"/>
      <c r="BK17102" s="138"/>
      <c r="BL17102" s="138"/>
      <c r="BM17102" s="138"/>
    </row>
    <row r="17103" spans="62:65" ht="13" thickBot="1">
      <c r="BJ17103" s="138"/>
      <c r="BK17103" s="138"/>
      <c r="BL17103" s="138"/>
      <c r="BM17103" s="138"/>
    </row>
    <row r="17104" spans="62:65" ht="13" thickBot="1">
      <c r="BJ17104" s="138"/>
      <c r="BK17104" s="138"/>
      <c r="BL17104" s="138"/>
      <c r="BM17104" s="138"/>
    </row>
    <row r="17105" spans="62:65" ht="13" thickBot="1">
      <c r="BJ17105" s="138"/>
      <c r="BK17105" s="138"/>
      <c r="BL17105" s="138"/>
      <c r="BM17105" s="138"/>
    </row>
    <row r="17106" spans="62:65" ht="13" thickBot="1">
      <c r="BJ17106" s="138"/>
      <c r="BK17106" s="138"/>
      <c r="BL17106" s="138"/>
      <c r="BM17106" s="138"/>
    </row>
    <row r="17107" spans="62:65" ht="13" thickBot="1">
      <c r="BJ17107" s="138"/>
      <c r="BK17107" s="138"/>
      <c r="BL17107" s="138"/>
      <c r="BM17107" s="138"/>
    </row>
    <row r="17108" spans="62:65" ht="13" thickBot="1">
      <c r="BJ17108" s="138"/>
      <c r="BK17108" s="138"/>
      <c r="BL17108" s="138"/>
      <c r="BM17108" s="138"/>
    </row>
    <row r="17109" spans="62:65" ht="13" thickBot="1">
      <c r="BJ17109" s="138"/>
      <c r="BK17109" s="138"/>
      <c r="BL17109" s="138"/>
      <c r="BM17109" s="138"/>
    </row>
    <row r="17110" spans="62:65" ht="13" thickBot="1">
      <c r="BJ17110" s="138"/>
      <c r="BK17110" s="138"/>
      <c r="BL17110" s="138"/>
      <c r="BM17110" s="138"/>
    </row>
    <row r="17111" spans="62:65" ht="13" thickBot="1">
      <c r="BJ17111" s="138"/>
      <c r="BK17111" s="138"/>
      <c r="BL17111" s="138"/>
      <c r="BM17111" s="138"/>
    </row>
    <row r="17112" spans="62:65" ht="13" thickBot="1">
      <c r="BJ17112" s="138"/>
      <c r="BK17112" s="138"/>
      <c r="BL17112" s="138"/>
      <c r="BM17112" s="138"/>
    </row>
    <row r="17113" spans="62:65" ht="13" thickBot="1">
      <c r="BJ17113" s="138"/>
      <c r="BK17113" s="138"/>
      <c r="BL17113" s="138"/>
      <c r="BM17113" s="138"/>
    </row>
    <row r="17114" spans="62:65" ht="13" thickBot="1">
      <c r="BJ17114" s="138"/>
      <c r="BK17114" s="138"/>
      <c r="BL17114" s="138"/>
      <c r="BM17114" s="138"/>
    </row>
    <row r="17115" spans="62:65" ht="13" thickBot="1">
      <c r="BJ17115" s="138"/>
      <c r="BK17115" s="138"/>
      <c r="BL17115" s="138"/>
      <c r="BM17115" s="138"/>
    </row>
    <row r="17116" spans="62:65" ht="13" thickBot="1">
      <c r="BJ17116" s="138"/>
      <c r="BK17116" s="138"/>
      <c r="BL17116" s="138"/>
      <c r="BM17116" s="138"/>
    </row>
    <row r="17117" spans="62:65" ht="13" thickBot="1">
      <c r="BJ17117" s="138"/>
      <c r="BK17117" s="138"/>
      <c r="BL17117" s="138"/>
      <c r="BM17117" s="138"/>
    </row>
    <row r="17118" spans="62:65" ht="13" thickBot="1">
      <c r="BJ17118" s="138"/>
      <c r="BK17118" s="138"/>
      <c r="BL17118" s="138"/>
      <c r="BM17118" s="138"/>
    </row>
    <row r="17119" spans="62:65" ht="13" thickBot="1">
      <c r="BJ17119" s="138"/>
      <c r="BK17119" s="138"/>
      <c r="BL17119" s="138"/>
      <c r="BM17119" s="138"/>
    </row>
    <row r="17120" spans="62:65" ht="13" thickBot="1">
      <c r="BJ17120" s="138"/>
      <c r="BK17120" s="138"/>
      <c r="BL17120" s="138"/>
      <c r="BM17120" s="138"/>
    </row>
    <row r="17121" spans="62:65" ht="13" thickBot="1">
      <c r="BJ17121" s="138"/>
      <c r="BK17121" s="138"/>
      <c r="BL17121" s="138"/>
      <c r="BM17121" s="138"/>
    </row>
    <row r="17122" spans="62:65" ht="13" thickBot="1">
      <c r="BJ17122" s="138"/>
      <c r="BK17122" s="138"/>
      <c r="BL17122" s="138"/>
      <c r="BM17122" s="138"/>
    </row>
    <row r="17123" spans="62:65" ht="13" thickBot="1">
      <c r="BJ17123" s="138"/>
      <c r="BK17123" s="138"/>
      <c r="BL17123" s="138"/>
      <c r="BM17123" s="138"/>
    </row>
    <row r="17124" spans="62:65" ht="13" thickBot="1">
      <c r="BJ17124" s="138"/>
      <c r="BK17124" s="138"/>
      <c r="BL17124" s="138"/>
      <c r="BM17124" s="138"/>
    </row>
    <row r="17125" spans="62:65" ht="13" thickBot="1">
      <c r="BJ17125" s="138"/>
      <c r="BK17125" s="138"/>
      <c r="BL17125" s="138"/>
      <c r="BM17125" s="138"/>
    </row>
    <row r="17126" spans="62:65" ht="13" thickBot="1">
      <c r="BJ17126" s="138"/>
      <c r="BK17126" s="138"/>
      <c r="BL17126" s="138"/>
      <c r="BM17126" s="138"/>
    </row>
    <row r="17127" spans="62:65" ht="13" thickBot="1">
      <c r="BJ17127" s="138"/>
      <c r="BK17127" s="138"/>
      <c r="BL17127" s="138"/>
      <c r="BM17127" s="138"/>
    </row>
    <row r="17128" spans="62:65" ht="13" thickBot="1">
      <c r="BJ17128" s="138"/>
      <c r="BK17128" s="138"/>
      <c r="BL17128" s="138"/>
      <c r="BM17128" s="138"/>
    </row>
    <row r="17129" spans="62:65" ht="13" thickBot="1">
      <c r="BJ17129" s="138"/>
      <c r="BK17129" s="138"/>
      <c r="BL17129" s="138"/>
      <c r="BM17129" s="138"/>
    </row>
    <row r="17130" spans="62:65" ht="13" thickBot="1">
      <c r="BJ17130" s="138"/>
      <c r="BK17130" s="138"/>
      <c r="BL17130" s="138"/>
      <c r="BM17130" s="138"/>
    </row>
    <row r="17131" spans="62:65" ht="13" thickBot="1">
      <c r="BJ17131" s="138"/>
      <c r="BK17131" s="138"/>
      <c r="BL17131" s="138"/>
      <c r="BM17131" s="138"/>
    </row>
    <row r="17132" spans="62:65" ht="13" thickBot="1">
      <c r="BJ17132" s="138"/>
      <c r="BK17132" s="138"/>
      <c r="BL17132" s="138"/>
      <c r="BM17132" s="138"/>
    </row>
    <row r="17133" spans="62:65" ht="13" thickBot="1">
      <c r="BJ17133" s="138"/>
      <c r="BK17133" s="138"/>
      <c r="BL17133" s="138"/>
      <c r="BM17133" s="138"/>
    </row>
    <row r="17134" spans="62:65" ht="13" thickBot="1">
      <c r="BJ17134" s="138"/>
      <c r="BK17134" s="138"/>
      <c r="BL17134" s="138"/>
      <c r="BM17134" s="138"/>
    </row>
    <row r="17135" spans="62:65" ht="13" thickBot="1">
      <c r="BJ17135" s="138"/>
      <c r="BK17135" s="138"/>
      <c r="BL17135" s="138"/>
      <c r="BM17135" s="138"/>
    </row>
    <row r="17136" spans="62:65" ht="13" thickBot="1">
      <c r="BJ17136" s="138"/>
      <c r="BK17136" s="138"/>
      <c r="BL17136" s="138"/>
      <c r="BM17136" s="138"/>
    </row>
    <row r="17137" spans="62:65" ht="13" thickBot="1">
      <c r="BJ17137" s="138"/>
      <c r="BK17137" s="138"/>
      <c r="BL17137" s="138"/>
      <c r="BM17137" s="138"/>
    </row>
    <row r="17138" spans="62:65" ht="13" thickBot="1">
      <c r="BJ17138" s="138"/>
      <c r="BK17138" s="138"/>
      <c r="BL17138" s="138"/>
      <c r="BM17138" s="138"/>
    </row>
    <row r="17139" spans="62:65" ht="13" thickBot="1">
      <c r="BJ17139" s="138"/>
      <c r="BK17139" s="138"/>
      <c r="BL17139" s="138"/>
      <c r="BM17139" s="138"/>
    </row>
    <row r="17140" spans="62:65" ht="13" thickBot="1">
      <c r="BJ17140" s="138"/>
      <c r="BK17140" s="138"/>
      <c r="BL17140" s="138"/>
      <c r="BM17140" s="138"/>
    </row>
    <row r="17141" spans="62:65" ht="13" thickBot="1">
      <c r="BJ17141" s="138"/>
      <c r="BK17141" s="138"/>
      <c r="BL17141" s="138"/>
      <c r="BM17141" s="138"/>
    </row>
    <row r="17142" spans="62:65" ht="13" thickBot="1">
      <c r="BJ17142" s="138"/>
      <c r="BK17142" s="138"/>
      <c r="BL17142" s="138"/>
      <c r="BM17142" s="138"/>
    </row>
    <row r="17143" spans="62:65" ht="13" thickBot="1">
      <c r="BJ17143" s="138"/>
      <c r="BK17143" s="138"/>
      <c r="BL17143" s="138"/>
      <c r="BM17143" s="138"/>
    </row>
    <row r="17144" spans="62:65" ht="13" thickBot="1">
      <c r="BJ17144" s="138"/>
      <c r="BK17144" s="138"/>
      <c r="BL17144" s="138"/>
      <c r="BM17144" s="138"/>
    </row>
    <row r="17145" spans="62:65" ht="13" thickBot="1">
      <c r="BJ17145" s="138"/>
      <c r="BK17145" s="138"/>
      <c r="BL17145" s="138"/>
      <c r="BM17145" s="138"/>
    </row>
    <row r="17146" spans="62:65" ht="13" thickBot="1">
      <c r="BJ17146" s="138"/>
      <c r="BK17146" s="138"/>
      <c r="BL17146" s="138"/>
      <c r="BM17146" s="138"/>
    </row>
    <row r="17147" spans="62:65" ht="13" thickBot="1">
      <c r="BJ17147" s="138"/>
      <c r="BK17147" s="138"/>
      <c r="BL17147" s="138"/>
      <c r="BM17147" s="138"/>
    </row>
    <row r="17148" spans="62:65" ht="13" thickBot="1">
      <c r="BJ17148" s="138"/>
      <c r="BK17148" s="138"/>
      <c r="BL17148" s="138"/>
      <c r="BM17148" s="138"/>
    </row>
    <row r="17149" spans="62:65" ht="13" thickBot="1">
      <c r="BJ17149" s="138"/>
      <c r="BK17149" s="138"/>
      <c r="BL17149" s="138"/>
      <c r="BM17149" s="138"/>
    </row>
    <row r="17150" spans="62:65" ht="13" thickBot="1">
      <c r="BJ17150" s="138"/>
      <c r="BK17150" s="138"/>
      <c r="BL17150" s="138"/>
      <c r="BM17150" s="138"/>
    </row>
    <row r="17151" spans="62:65" ht="13" thickBot="1">
      <c r="BJ17151" s="138"/>
      <c r="BK17151" s="138"/>
      <c r="BL17151" s="138"/>
      <c r="BM17151" s="138"/>
    </row>
    <row r="17152" spans="62:65" ht="13" thickBot="1">
      <c r="BJ17152" s="138"/>
      <c r="BK17152" s="138"/>
      <c r="BL17152" s="138"/>
      <c r="BM17152" s="138"/>
    </row>
    <row r="17153" spans="62:65" ht="13" thickBot="1">
      <c r="BJ17153" s="138"/>
      <c r="BK17153" s="138"/>
      <c r="BL17153" s="138"/>
      <c r="BM17153" s="138"/>
    </row>
    <row r="17154" spans="62:65" ht="13" thickBot="1">
      <c r="BJ17154" s="138"/>
      <c r="BK17154" s="138"/>
      <c r="BL17154" s="138"/>
      <c r="BM17154" s="138"/>
    </row>
    <row r="17155" spans="62:65" ht="13" thickBot="1">
      <c r="BJ17155" s="138"/>
      <c r="BK17155" s="138"/>
      <c r="BL17155" s="138"/>
      <c r="BM17155" s="138"/>
    </row>
    <row r="17156" spans="62:65" ht="13" thickBot="1">
      <c r="BJ17156" s="138"/>
      <c r="BK17156" s="138"/>
      <c r="BL17156" s="138"/>
      <c r="BM17156" s="138"/>
    </row>
    <row r="17157" spans="62:65" ht="13" thickBot="1">
      <c r="BJ17157" s="138"/>
      <c r="BK17157" s="138"/>
      <c r="BL17157" s="138"/>
      <c r="BM17157" s="138"/>
    </row>
    <row r="17158" spans="62:65" ht="13" thickBot="1">
      <c r="BJ17158" s="138"/>
      <c r="BK17158" s="138"/>
      <c r="BL17158" s="138"/>
      <c r="BM17158" s="138"/>
    </row>
    <row r="17159" spans="62:65" ht="13" thickBot="1">
      <c r="BJ17159" s="138"/>
      <c r="BK17159" s="138"/>
      <c r="BL17159" s="138"/>
      <c r="BM17159" s="138"/>
    </row>
    <row r="17160" spans="62:65" ht="13" thickBot="1">
      <c r="BJ17160" s="138"/>
      <c r="BK17160" s="138"/>
      <c r="BL17160" s="138"/>
      <c r="BM17160" s="138"/>
    </row>
    <row r="17161" spans="62:65" ht="13" thickBot="1">
      <c r="BJ17161" s="138"/>
      <c r="BK17161" s="138"/>
      <c r="BL17161" s="138"/>
      <c r="BM17161" s="138"/>
    </row>
    <row r="17162" spans="62:65" ht="13" thickBot="1">
      <c r="BJ17162" s="138"/>
      <c r="BK17162" s="138"/>
      <c r="BL17162" s="138"/>
      <c r="BM17162" s="138"/>
    </row>
    <row r="17163" spans="62:65" ht="13" thickBot="1">
      <c r="BJ17163" s="138"/>
      <c r="BK17163" s="138"/>
      <c r="BL17163" s="138"/>
      <c r="BM17163" s="138"/>
    </row>
    <row r="17164" spans="62:65" ht="13" thickBot="1">
      <c r="BJ17164" s="138"/>
      <c r="BK17164" s="138"/>
      <c r="BL17164" s="138"/>
      <c r="BM17164" s="138"/>
    </row>
    <row r="17165" spans="62:65" ht="13" thickBot="1">
      <c r="BJ17165" s="138"/>
      <c r="BK17165" s="138"/>
      <c r="BL17165" s="138"/>
      <c r="BM17165" s="138"/>
    </row>
    <row r="17166" spans="62:65" ht="13" thickBot="1">
      <c r="BJ17166" s="138"/>
      <c r="BK17166" s="138"/>
      <c r="BL17166" s="138"/>
      <c r="BM17166" s="138"/>
    </row>
    <row r="17167" spans="62:65" ht="13" thickBot="1">
      <c r="BJ17167" s="138"/>
      <c r="BK17167" s="138"/>
      <c r="BL17167" s="138"/>
      <c r="BM17167" s="138"/>
    </row>
    <row r="17168" spans="62:65" ht="13" thickBot="1">
      <c r="BJ17168" s="138"/>
      <c r="BK17168" s="138"/>
      <c r="BL17168" s="138"/>
      <c r="BM17168" s="138"/>
    </row>
    <row r="17169" spans="62:65" ht="13" thickBot="1">
      <c r="BJ17169" s="138"/>
      <c r="BK17169" s="138"/>
      <c r="BL17169" s="138"/>
      <c r="BM17169" s="138"/>
    </row>
    <row r="17170" spans="62:65" ht="13" thickBot="1">
      <c r="BJ17170" s="138"/>
      <c r="BK17170" s="138"/>
      <c r="BL17170" s="138"/>
      <c r="BM17170" s="138"/>
    </row>
    <row r="17171" spans="62:65" ht="13" thickBot="1">
      <c r="BJ17171" s="138"/>
      <c r="BK17171" s="138"/>
      <c r="BL17171" s="138"/>
      <c r="BM17171" s="138"/>
    </row>
    <row r="17172" spans="62:65" ht="13" thickBot="1">
      <c r="BJ17172" s="138"/>
      <c r="BK17172" s="138"/>
      <c r="BL17172" s="138"/>
      <c r="BM17172" s="138"/>
    </row>
    <row r="17173" spans="62:65" ht="13" thickBot="1">
      <c r="BJ17173" s="138"/>
      <c r="BK17173" s="138"/>
      <c r="BL17173" s="138"/>
      <c r="BM17173" s="138"/>
    </row>
    <row r="17174" spans="62:65" ht="13" thickBot="1">
      <c r="BJ17174" s="138"/>
      <c r="BK17174" s="138"/>
      <c r="BL17174" s="138"/>
      <c r="BM17174" s="138"/>
    </row>
    <row r="17175" spans="62:65" ht="13" thickBot="1">
      <c r="BJ17175" s="138"/>
      <c r="BK17175" s="138"/>
      <c r="BL17175" s="138"/>
      <c r="BM17175" s="138"/>
    </row>
    <row r="17176" spans="62:65" ht="13" thickBot="1">
      <c r="BJ17176" s="138"/>
      <c r="BK17176" s="138"/>
      <c r="BL17176" s="138"/>
      <c r="BM17176" s="138"/>
    </row>
    <row r="17177" spans="62:65" ht="13" thickBot="1">
      <c r="BJ17177" s="138"/>
      <c r="BK17177" s="138"/>
      <c r="BL17177" s="138"/>
      <c r="BM17177" s="138"/>
    </row>
    <row r="17178" spans="62:65" ht="13" thickBot="1">
      <c r="BJ17178" s="138"/>
      <c r="BK17178" s="138"/>
      <c r="BL17178" s="138"/>
      <c r="BM17178" s="138"/>
    </row>
    <row r="17179" spans="62:65" ht="13" thickBot="1">
      <c r="BJ17179" s="138"/>
      <c r="BK17179" s="138"/>
      <c r="BL17179" s="138"/>
      <c r="BM17179" s="138"/>
    </row>
    <row r="17180" spans="62:65" ht="13" thickBot="1">
      <c r="BJ17180" s="138"/>
      <c r="BK17180" s="138"/>
      <c r="BL17180" s="138"/>
      <c r="BM17180" s="138"/>
    </row>
    <row r="17181" spans="62:65" ht="13" thickBot="1">
      <c r="BJ17181" s="138"/>
      <c r="BK17181" s="138"/>
      <c r="BL17181" s="138"/>
      <c r="BM17181" s="138"/>
    </row>
    <row r="17182" spans="62:65" ht="13" thickBot="1">
      <c r="BJ17182" s="138"/>
      <c r="BK17182" s="138"/>
      <c r="BL17182" s="138"/>
      <c r="BM17182" s="138"/>
    </row>
    <row r="17183" spans="62:65" ht="13" thickBot="1">
      <c r="BJ17183" s="138"/>
      <c r="BK17183" s="138"/>
      <c r="BL17183" s="138"/>
      <c r="BM17183" s="138"/>
    </row>
    <row r="17184" spans="62:65" ht="13" thickBot="1">
      <c r="BJ17184" s="138"/>
      <c r="BK17184" s="138"/>
      <c r="BL17184" s="138"/>
      <c r="BM17184" s="138"/>
    </row>
    <row r="17185" spans="62:65" ht="13" thickBot="1">
      <c r="BJ17185" s="138"/>
      <c r="BK17185" s="138"/>
      <c r="BL17185" s="138"/>
      <c r="BM17185" s="138"/>
    </row>
    <row r="17186" spans="62:65" ht="13" thickBot="1">
      <c r="BJ17186" s="138"/>
      <c r="BK17186" s="138"/>
      <c r="BL17186" s="138"/>
      <c r="BM17186" s="138"/>
    </row>
    <row r="17187" spans="62:65" ht="13" thickBot="1">
      <c r="BJ17187" s="138"/>
      <c r="BK17187" s="138"/>
      <c r="BL17187" s="138"/>
      <c r="BM17187" s="138"/>
    </row>
    <row r="17188" spans="62:65" ht="13" thickBot="1">
      <c r="BJ17188" s="138"/>
      <c r="BK17188" s="138"/>
      <c r="BL17188" s="138"/>
      <c r="BM17188" s="138"/>
    </row>
    <row r="17189" spans="62:65" ht="13" thickBot="1">
      <c r="BJ17189" s="138"/>
      <c r="BK17189" s="138"/>
      <c r="BL17189" s="138"/>
      <c r="BM17189" s="138"/>
    </row>
    <row r="17190" spans="62:65" ht="13" thickBot="1">
      <c r="BJ17190" s="138"/>
      <c r="BK17190" s="138"/>
      <c r="BL17190" s="138"/>
      <c r="BM17190" s="138"/>
    </row>
    <row r="17191" spans="62:65" ht="13" thickBot="1">
      <c r="BJ17191" s="138"/>
      <c r="BK17191" s="138"/>
      <c r="BL17191" s="138"/>
      <c r="BM17191" s="138"/>
    </row>
    <row r="17192" spans="62:65" ht="13" thickBot="1">
      <c r="BJ17192" s="138"/>
      <c r="BK17192" s="138"/>
      <c r="BL17192" s="138"/>
      <c r="BM17192" s="138"/>
    </row>
    <row r="17193" spans="62:65" ht="13" thickBot="1">
      <c r="BJ17193" s="138"/>
      <c r="BK17193" s="138"/>
      <c r="BL17193" s="138"/>
      <c r="BM17193" s="138"/>
    </row>
    <row r="17194" spans="62:65" ht="13" thickBot="1">
      <c r="BJ17194" s="138"/>
      <c r="BK17194" s="138"/>
      <c r="BL17194" s="138"/>
      <c r="BM17194" s="138"/>
    </row>
    <row r="17195" spans="62:65" ht="13" thickBot="1">
      <c r="BJ17195" s="138"/>
      <c r="BK17195" s="138"/>
      <c r="BL17195" s="138"/>
      <c r="BM17195" s="138"/>
    </row>
    <row r="17196" spans="62:65" ht="13" thickBot="1">
      <c r="BJ17196" s="138"/>
      <c r="BK17196" s="138"/>
      <c r="BL17196" s="138"/>
      <c r="BM17196" s="138"/>
    </row>
    <row r="17197" spans="62:65" ht="13" thickBot="1">
      <c r="BJ17197" s="138"/>
      <c r="BK17197" s="138"/>
      <c r="BL17197" s="138"/>
      <c r="BM17197" s="138"/>
    </row>
    <row r="17198" spans="62:65" ht="13" thickBot="1">
      <c r="BJ17198" s="138"/>
      <c r="BK17198" s="138"/>
      <c r="BL17198" s="138"/>
      <c r="BM17198" s="138"/>
    </row>
    <row r="17199" spans="62:65" ht="13" thickBot="1">
      <c r="BJ17199" s="138"/>
      <c r="BK17199" s="138"/>
      <c r="BL17199" s="138"/>
      <c r="BM17199" s="138"/>
    </row>
    <row r="17200" spans="62:65" ht="13" thickBot="1">
      <c r="BJ17200" s="138"/>
      <c r="BK17200" s="138"/>
      <c r="BL17200" s="138"/>
      <c r="BM17200" s="138"/>
    </row>
    <row r="17201" spans="62:65" ht="13" thickBot="1">
      <c r="BJ17201" s="138"/>
      <c r="BK17201" s="138"/>
      <c r="BL17201" s="138"/>
      <c r="BM17201" s="138"/>
    </row>
    <row r="17202" spans="62:65" ht="13" thickBot="1">
      <c r="BJ17202" s="138"/>
      <c r="BK17202" s="138"/>
      <c r="BL17202" s="138"/>
      <c r="BM17202" s="138"/>
    </row>
    <row r="17203" spans="62:65" ht="13" thickBot="1">
      <c r="BJ17203" s="138"/>
      <c r="BK17203" s="138"/>
      <c r="BL17203" s="138"/>
      <c r="BM17203" s="138"/>
    </row>
    <row r="17204" spans="62:65" ht="13" thickBot="1">
      <c r="BJ17204" s="138"/>
      <c r="BK17204" s="138"/>
      <c r="BL17204" s="138"/>
      <c r="BM17204" s="138"/>
    </row>
    <row r="17205" spans="62:65" ht="13" thickBot="1">
      <c r="BJ17205" s="138"/>
      <c r="BK17205" s="138"/>
      <c r="BL17205" s="138"/>
      <c r="BM17205" s="138"/>
    </row>
    <row r="17206" spans="62:65" ht="13" thickBot="1">
      <c r="BJ17206" s="138"/>
      <c r="BK17206" s="138"/>
      <c r="BL17206" s="138"/>
      <c r="BM17206" s="138"/>
    </row>
    <row r="17207" spans="62:65" ht="13" thickBot="1">
      <c r="BJ17207" s="138"/>
      <c r="BK17207" s="138"/>
      <c r="BL17207" s="138"/>
      <c r="BM17207" s="138"/>
    </row>
    <row r="17208" spans="62:65" ht="13" thickBot="1">
      <c r="BJ17208" s="138"/>
      <c r="BK17208" s="138"/>
      <c r="BL17208" s="138"/>
      <c r="BM17208" s="138"/>
    </row>
    <row r="17209" spans="62:65" ht="13" thickBot="1">
      <c r="BJ17209" s="138"/>
      <c r="BK17209" s="138"/>
      <c r="BL17209" s="138"/>
      <c r="BM17209" s="138"/>
    </row>
    <row r="17210" spans="62:65" ht="13" thickBot="1">
      <c r="BJ17210" s="138"/>
      <c r="BK17210" s="138"/>
      <c r="BL17210" s="138"/>
      <c r="BM17210" s="138"/>
    </row>
    <row r="17211" spans="62:65" ht="13" thickBot="1">
      <c r="BJ17211" s="138"/>
      <c r="BK17211" s="138"/>
      <c r="BL17211" s="138"/>
      <c r="BM17211" s="138"/>
    </row>
    <row r="17212" spans="62:65" ht="13" thickBot="1">
      <c r="BJ17212" s="138"/>
      <c r="BK17212" s="138"/>
      <c r="BL17212" s="138"/>
      <c r="BM17212" s="138"/>
    </row>
    <row r="17213" spans="62:65" ht="13" thickBot="1">
      <c r="BJ17213" s="138"/>
      <c r="BK17213" s="138"/>
      <c r="BL17213" s="138"/>
      <c r="BM17213" s="138"/>
    </row>
    <row r="17214" spans="62:65" ht="13" thickBot="1">
      <c r="BJ17214" s="138"/>
      <c r="BK17214" s="138"/>
      <c r="BL17214" s="138"/>
      <c r="BM17214" s="138"/>
    </row>
    <row r="17215" spans="62:65" ht="13" thickBot="1">
      <c r="BJ17215" s="138"/>
      <c r="BK17215" s="138"/>
      <c r="BL17215" s="138"/>
      <c r="BM17215" s="138"/>
    </row>
    <row r="17216" spans="62:65" ht="13" thickBot="1">
      <c r="BJ17216" s="138"/>
      <c r="BK17216" s="138"/>
      <c r="BL17216" s="138"/>
      <c r="BM17216" s="138"/>
    </row>
    <row r="17217" spans="62:65" ht="13" thickBot="1">
      <c r="BJ17217" s="138"/>
      <c r="BK17217" s="138"/>
      <c r="BL17217" s="138"/>
      <c r="BM17217" s="138"/>
    </row>
    <row r="17218" spans="62:65" ht="13" thickBot="1">
      <c r="BJ17218" s="138"/>
      <c r="BK17218" s="138"/>
      <c r="BL17218" s="138"/>
      <c r="BM17218" s="138"/>
    </row>
    <row r="17219" spans="62:65" ht="13" thickBot="1">
      <c r="BJ17219" s="138"/>
      <c r="BK17219" s="138"/>
      <c r="BL17219" s="138"/>
      <c r="BM17219" s="138"/>
    </row>
    <row r="17220" spans="62:65" ht="13" thickBot="1">
      <c r="BJ17220" s="138"/>
      <c r="BK17220" s="138"/>
      <c r="BL17220" s="138"/>
      <c r="BM17220" s="138"/>
    </row>
    <row r="17221" spans="62:65" ht="13" thickBot="1">
      <c r="BJ17221" s="138"/>
      <c r="BK17221" s="138"/>
      <c r="BL17221" s="138"/>
      <c r="BM17221" s="138"/>
    </row>
    <row r="17222" spans="62:65" ht="13" thickBot="1">
      <c r="BJ17222" s="138"/>
      <c r="BK17222" s="138"/>
      <c r="BL17222" s="138"/>
      <c r="BM17222" s="138"/>
    </row>
    <row r="17223" spans="62:65" ht="13" thickBot="1">
      <c r="BJ17223" s="138"/>
      <c r="BK17223" s="138"/>
      <c r="BL17223" s="138"/>
      <c r="BM17223" s="138"/>
    </row>
    <row r="17224" spans="62:65" ht="13" thickBot="1">
      <c r="BJ17224" s="138"/>
      <c r="BK17224" s="138"/>
      <c r="BL17224" s="138"/>
      <c r="BM17224" s="138"/>
    </row>
    <row r="17225" spans="62:65" ht="13" thickBot="1">
      <c r="BJ17225" s="138"/>
      <c r="BK17225" s="138"/>
      <c r="BL17225" s="138"/>
      <c r="BM17225" s="138"/>
    </row>
    <row r="17226" spans="62:65" ht="13" thickBot="1">
      <c r="BJ17226" s="138"/>
      <c r="BK17226" s="138"/>
      <c r="BL17226" s="138"/>
      <c r="BM17226" s="138"/>
    </row>
    <row r="17227" spans="62:65" ht="13" thickBot="1">
      <c r="BJ17227" s="138"/>
      <c r="BK17227" s="138"/>
      <c r="BL17227" s="138"/>
      <c r="BM17227" s="138"/>
    </row>
    <row r="17228" spans="62:65" ht="13" thickBot="1">
      <c r="BJ17228" s="138"/>
      <c r="BK17228" s="138"/>
      <c r="BL17228" s="138"/>
      <c r="BM17228" s="138"/>
    </row>
    <row r="17229" spans="62:65" ht="13" thickBot="1">
      <c r="BJ17229" s="138"/>
      <c r="BK17229" s="138"/>
      <c r="BL17229" s="138"/>
      <c r="BM17229" s="138"/>
    </row>
    <row r="17230" spans="62:65" ht="13" thickBot="1">
      <c r="BJ17230" s="138"/>
      <c r="BK17230" s="138"/>
      <c r="BL17230" s="138"/>
      <c r="BM17230" s="138"/>
    </row>
    <row r="17231" spans="62:65" ht="13" thickBot="1">
      <c r="BJ17231" s="138"/>
      <c r="BK17231" s="138"/>
      <c r="BL17231" s="138"/>
      <c r="BM17231" s="138"/>
    </row>
    <row r="17232" spans="62:65" ht="13" thickBot="1">
      <c r="BJ17232" s="138"/>
      <c r="BK17232" s="138"/>
      <c r="BL17232" s="138"/>
      <c r="BM17232" s="138"/>
    </row>
    <row r="17233" spans="62:65" ht="13" thickBot="1">
      <c r="BJ17233" s="138"/>
      <c r="BK17233" s="138"/>
      <c r="BL17233" s="138"/>
      <c r="BM17233" s="138"/>
    </row>
    <row r="17234" spans="62:65" ht="13" thickBot="1">
      <c r="BJ17234" s="138"/>
      <c r="BK17234" s="138"/>
      <c r="BL17234" s="138"/>
      <c r="BM17234" s="138"/>
    </row>
    <row r="17235" spans="62:65" ht="13" thickBot="1">
      <c r="BJ17235" s="138"/>
      <c r="BK17235" s="138"/>
      <c r="BL17235" s="138"/>
      <c r="BM17235" s="138"/>
    </row>
    <row r="17236" spans="62:65" ht="13" thickBot="1">
      <c r="BJ17236" s="138"/>
      <c r="BK17236" s="138"/>
      <c r="BL17236" s="138"/>
      <c r="BM17236" s="138"/>
    </row>
    <row r="17237" spans="62:65" ht="13" thickBot="1">
      <c r="BJ17237" s="138"/>
      <c r="BK17237" s="138"/>
      <c r="BL17237" s="138"/>
      <c r="BM17237" s="138"/>
    </row>
    <row r="17238" spans="62:65" ht="13" thickBot="1">
      <c r="BJ17238" s="138"/>
      <c r="BK17238" s="138"/>
      <c r="BL17238" s="138"/>
      <c r="BM17238" s="138"/>
    </row>
    <row r="17239" spans="62:65" ht="13" thickBot="1">
      <c r="BJ17239" s="138"/>
      <c r="BK17239" s="138"/>
      <c r="BL17239" s="138"/>
      <c r="BM17239" s="138"/>
    </row>
    <row r="17240" spans="62:65" ht="13" thickBot="1">
      <c r="BJ17240" s="138"/>
      <c r="BK17240" s="138"/>
      <c r="BL17240" s="138"/>
      <c r="BM17240" s="138"/>
    </row>
    <row r="17241" spans="62:65" ht="13" thickBot="1">
      <c r="BJ17241" s="138"/>
      <c r="BK17241" s="138"/>
      <c r="BL17241" s="138"/>
      <c r="BM17241" s="138"/>
    </row>
    <row r="17242" spans="62:65" ht="13" thickBot="1">
      <c r="BJ17242" s="138"/>
      <c r="BK17242" s="138"/>
      <c r="BL17242" s="138"/>
      <c r="BM17242" s="138"/>
    </row>
    <row r="17243" spans="62:65" ht="13" thickBot="1">
      <c r="BJ17243" s="138"/>
      <c r="BK17243" s="138"/>
      <c r="BL17243" s="138"/>
      <c r="BM17243" s="138"/>
    </row>
    <row r="17244" spans="62:65" ht="13" thickBot="1">
      <c r="BJ17244" s="138"/>
      <c r="BK17244" s="138"/>
      <c r="BL17244" s="138"/>
      <c r="BM17244" s="138"/>
    </row>
    <row r="17245" spans="62:65" ht="13" thickBot="1">
      <c r="BJ17245" s="138"/>
      <c r="BK17245" s="138"/>
      <c r="BL17245" s="138"/>
      <c r="BM17245" s="138"/>
    </row>
    <row r="17246" spans="62:65" ht="13" thickBot="1">
      <c r="BJ17246" s="138"/>
      <c r="BK17246" s="138"/>
      <c r="BL17246" s="138"/>
      <c r="BM17246" s="138"/>
    </row>
    <row r="17247" spans="62:65" ht="13" thickBot="1">
      <c r="BJ17247" s="138"/>
      <c r="BK17247" s="138"/>
      <c r="BL17247" s="138"/>
      <c r="BM17247" s="138"/>
    </row>
    <row r="17248" spans="62:65" ht="13" thickBot="1">
      <c r="BJ17248" s="138"/>
      <c r="BK17248" s="138"/>
      <c r="BL17248" s="138"/>
      <c r="BM17248" s="138"/>
    </row>
    <row r="17249" spans="62:65" ht="13" thickBot="1">
      <c r="BJ17249" s="138"/>
      <c r="BK17249" s="138"/>
      <c r="BL17249" s="138"/>
      <c r="BM17249" s="138"/>
    </row>
    <row r="17250" spans="62:65" ht="13" thickBot="1">
      <c r="BJ17250" s="138"/>
      <c r="BK17250" s="138"/>
      <c r="BL17250" s="138"/>
      <c r="BM17250" s="138"/>
    </row>
    <row r="17251" spans="62:65" ht="13" thickBot="1">
      <c r="BJ17251" s="138"/>
      <c r="BK17251" s="138"/>
      <c r="BL17251" s="138"/>
      <c r="BM17251" s="138"/>
    </row>
    <row r="17252" spans="62:65" ht="13" thickBot="1">
      <c r="BJ17252" s="138"/>
      <c r="BK17252" s="138"/>
      <c r="BL17252" s="138"/>
      <c r="BM17252" s="138"/>
    </row>
    <row r="17253" spans="62:65" ht="13" thickBot="1">
      <c r="BJ17253" s="138"/>
      <c r="BK17253" s="138"/>
      <c r="BL17253" s="138"/>
      <c r="BM17253" s="138"/>
    </row>
    <row r="17254" spans="62:65" ht="13" thickBot="1">
      <c r="BJ17254" s="138"/>
      <c r="BK17254" s="138"/>
      <c r="BL17254" s="138"/>
      <c r="BM17254" s="138"/>
    </row>
    <row r="17255" spans="62:65" ht="13" thickBot="1">
      <c r="BJ17255" s="138"/>
      <c r="BK17255" s="138"/>
      <c r="BL17255" s="138"/>
      <c r="BM17255" s="138"/>
    </row>
    <row r="17256" spans="62:65" ht="13" thickBot="1">
      <c r="BJ17256" s="138"/>
      <c r="BK17256" s="138"/>
      <c r="BL17256" s="138"/>
      <c r="BM17256" s="138"/>
    </row>
    <row r="17257" spans="62:65" ht="13" thickBot="1">
      <c r="BJ17257" s="138"/>
      <c r="BK17257" s="138"/>
      <c r="BL17257" s="138"/>
      <c r="BM17257" s="138"/>
    </row>
    <row r="17258" spans="62:65" ht="13" thickBot="1">
      <c r="BJ17258" s="138"/>
      <c r="BK17258" s="138"/>
      <c r="BL17258" s="138"/>
      <c r="BM17258" s="138"/>
    </row>
    <row r="17259" spans="62:65" ht="13" thickBot="1">
      <c r="BJ17259" s="138"/>
      <c r="BK17259" s="138"/>
      <c r="BL17259" s="138"/>
      <c r="BM17259" s="138"/>
    </row>
    <row r="17260" spans="62:65" ht="13" thickBot="1">
      <c r="BJ17260" s="138"/>
      <c r="BK17260" s="138"/>
      <c r="BL17260" s="138"/>
      <c r="BM17260" s="138"/>
    </row>
    <row r="17261" spans="62:65" ht="13" thickBot="1">
      <c r="BJ17261" s="138"/>
      <c r="BK17261" s="138"/>
      <c r="BL17261" s="138"/>
      <c r="BM17261" s="138"/>
    </row>
    <row r="17262" spans="62:65" ht="13" thickBot="1">
      <c r="BJ17262" s="138"/>
      <c r="BK17262" s="138"/>
      <c r="BL17262" s="138"/>
      <c r="BM17262" s="138"/>
    </row>
    <row r="17263" spans="62:65" ht="13" thickBot="1">
      <c r="BJ17263" s="138"/>
      <c r="BK17263" s="138"/>
      <c r="BL17263" s="138"/>
      <c r="BM17263" s="138"/>
    </row>
    <row r="17264" spans="62:65" ht="13" thickBot="1">
      <c r="BJ17264" s="138"/>
      <c r="BK17264" s="138"/>
      <c r="BL17264" s="138"/>
      <c r="BM17264" s="138"/>
    </row>
    <row r="17265" spans="62:65" ht="13" thickBot="1">
      <c r="BJ17265" s="138"/>
      <c r="BK17265" s="138"/>
      <c r="BL17265" s="138"/>
      <c r="BM17265" s="138"/>
    </row>
    <row r="17266" spans="62:65" ht="13" thickBot="1">
      <c r="BJ17266" s="138"/>
      <c r="BK17266" s="138"/>
      <c r="BL17266" s="138"/>
      <c r="BM17266" s="138"/>
    </row>
    <row r="17267" spans="62:65" ht="13" thickBot="1">
      <c r="BJ17267" s="138"/>
      <c r="BK17267" s="138"/>
      <c r="BL17267" s="138"/>
      <c r="BM17267" s="138"/>
    </row>
    <row r="17268" spans="62:65" ht="13" thickBot="1">
      <c r="BJ17268" s="138"/>
      <c r="BK17268" s="138"/>
      <c r="BL17268" s="138"/>
      <c r="BM17268" s="138"/>
    </row>
    <row r="17269" spans="62:65" ht="13" thickBot="1">
      <c r="BJ17269" s="138"/>
      <c r="BK17269" s="138"/>
      <c r="BL17269" s="138"/>
      <c r="BM17269" s="138"/>
    </row>
    <row r="17270" spans="62:65" ht="13" thickBot="1">
      <c r="BJ17270" s="138"/>
      <c r="BK17270" s="138"/>
      <c r="BL17270" s="138"/>
      <c r="BM17270" s="138"/>
    </row>
    <row r="17271" spans="62:65" ht="13" thickBot="1">
      <c r="BJ17271" s="138"/>
      <c r="BK17271" s="138"/>
      <c r="BL17271" s="138"/>
      <c r="BM17271" s="138"/>
    </row>
    <row r="17272" spans="62:65" ht="13" thickBot="1">
      <c r="BJ17272" s="138"/>
      <c r="BK17272" s="138"/>
      <c r="BL17272" s="138"/>
      <c r="BM17272" s="138"/>
    </row>
    <row r="17273" spans="62:65" ht="13" thickBot="1">
      <c r="BJ17273" s="138"/>
      <c r="BK17273" s="138"/>
      <c r="BL17273" s="138"/>
      <c r="BM17273" s="138"/>
    </row>
    <row r="17274" spans="62:65" ht="13" thickBot="1">
      <c r="BJ17274" s="138"/>
      <c r="BK17274" s="138"/>
      <c r="BL17274" s="138"/>
      <c r="BM17274" s="138"/>
    </row>
    <row r="17275" spans="62:65" ht="13" thickBot="1">
      <c r="BJ17275" s="138"/>
      <c r="BK17275" s="138"/>
      <c r="BL17275" s="138"/>
      <c r="BM17275" s="138"/>
    </row>
    <row r="17276" spans="62:65" ht="13" thickBot="1">
      <c r="BJ17276" s="138"/>
      <c r="BK17276" s="138"/>
      <c r="BL17276" s="138"/>
      <c r="BM17276" s="138"/>
    </row>
    <row r="17277" spans="62:65" ht="13" thickBot="1">
      <c r="BJ17277" s="138"/>
      <c r="BK17277" s="138"/>
      <c r="BL17277" s="138"/>
      <c r="BM17277" s="138"/>
    </row>
    <row r="17278" spans="62:65" ht="13" thickBot="1">
      <c r="BJ17278" s="138"/>
      <c r="BK17278" s="138"/>
      <c r="BL17278" s="138"/>
      <c r="BM17278" s="138"/>
    </row>
    <row r="17279" spans="62:65" ht="13" thickBot="1">
      <c r="BJ17279" s="138"/>
      <c r="BK17279" s="138"/>
      <c r="BL17279" s="138"/>
      <c r="BM17279" s="138"/>
    </row>
    <row r="17280" spans="62:65" ht="13" thickBot="1">
      <c r="BJ17280" s="138"/>
      <c r="BK17280" s="138"/>
      <c r="BL17280" s="138"/>
      <c r="BM17280" s="138"/>
    </row>
    <row r="17281" spans="62:65" ht="13" thickBot="1">
      <c r="BJ17281" s="138"/>
      <c r="BK17281" s="138"/>
      <c r="BL17281" s="138"/>
      <c r="BM17281" s="138"/>
    </row>
    <row r="17282" spans="62:65" ht="13" thickBot="1">
      <c r="BJ17282" s="138"/>
      <c r="BK17282" s="138"/>
      <c r="BL17282" s="138"/>
      <c r="BM17282" s="138"/>
    </row>
    <row r="17283" spans="62:65" ht="13" thickBot="1">
      <c r="BJ17283" s="138"/>
      <c r="BK17283" s="138"/>
      <c r="BL17283" s="138"/>
      <c r="BM17283" s="138"/>
    </row>
    <row r="17284" spans="62:65" ht="13" thickBot="1">
      <c r="BJ17284" s="138"/>
      <c r="BK17284" s="138"/>
      <c r="BL17284" s="138"/>
      <c r="BM17284" s="138"/>
    </row>
    <row r="17285" spans="62:65" ht="13" thickBot="1">
      <c r="BJ17285" s="138"/>
      <c r="BK17285" s="138"/>
      <c r="BL17285" s="138"/>
      <c r="BM17285" s="138"/>
    </row>
    <row r="17286" spans="62:65" ht="13" thickBot="1">
      <c r="BJ17286" s="138"/>
      <c r="BK17286" s="138"/>
      <c r="BL17286" s="138"/>
      <c r="BM17286" s="138"/>
    </row>
    <row r="17287" spans="62:65" ht="13" thickBot="1">
      <c r="BJ17287" s="138"/>
      <c r="BK17287" s="138"/>
      <c r="BL17287" s="138"/>
      <c r="BM17287" s="138"/>
    </row>
    <row r="17288" spans="62:65" ht="13" thickBot="1">
      <c r="BJ17288" s="138"/>
      <c r="BK17288" s="138"/>
      <c r="BL17288" s="138"/>
      <c r="BM17288" s="138"/>
    </row>
    <row r="17289" spans="62:65" ht="13" thickBot="1">
      <c r="BJ17289" s="138"/>
      <c r="BK17289" s="138"/>
      <c r="BL17289" s="138"/>
      <c r="BM17289" s="138"/>
    </row>
    <row r="17290" spans="62:65" ht="13" thickBot="1">
      <c r="BJ17290" s="138"/>
      <c r="BK17290" s="138"/>
      <c r="BL17290" s="138"/>
      <c r="BM17290" s="138"/>
    </row>
    <row r="17291" spans="62:65" ht="13" thickBot="1">
      <c r="BJ17291" s="138"/>
      <c r="BK17291" s="138"/>
      <c r="BL17291" s="138"/>
      <c r="BM17291" s="138"/>
    </row>
    <row r="17292" spans="62:65" ht="13" thickBot="1">
      <c r="BJ17292" s="138"/>
      <c r="BK17292" s="138"/>
      <c r="BL17292" s="138"/>
      <c r="BM17292" s="138"/>
    </row>
    <row r="17293" spans="62:65" ht="13" thickBot="1">
      <c r="BJ17293" s="138"/>
      <c r="BK17293" s="138"/>
      <c r="BL17293" s="138"/>
      <c r="BM17293" s="138"/>
    </row>
    <row r="17294" spans="62:65" ht="13" thickBot="1">
      <c r="BJ17294" s="138"/>
      <c r="BK17294" s="138"/>
      <c r="BL17294" s="138"/>
      <c r="BM17294" s="138"/>
    </row>
    <row r="17295" spans="62:65" ht="13" thickBot="1">
      <c r="BJ17295" s="138"/>
      <c r="BK17295" s="138"/>
      <c r="BL17295" s="138"/>
      <c r="BM17295" s="138"/>
    </row>
    <row r="17296" spans="62:65" ht="13" thickBot="1">
      <c r="BJ17296" s="138"/>
      <c r="BK17296" s="138"/>
      <c r="BL17296" s="138"/>
      <c r="BM17296" s="138"/>
    </row>
    <row r="17297" spans="62:65" ht="13" thickBot="1">
      <c r="BJ17297" s="138"/>
      <c r="BK17297" s="138"/>
      <c r="BL17297" s="138"/>
      <c r="BM17297" s="138"/>
    </row>
    <row r="17298" spans="62:65" ht="13" thickBot="1">
      <c r="BJ17298" s="138"/>
      <c r="BK17298" s="138"/>
      <c r="BL17298" s="138"/>
      <c r="BM17298" s="138"/>
    </row>
    <row r="17299" spans="62:65" ht="13" thickBot="1">
      <c r="BJ17299" s="138"/>
      <c r="BK17299" s="138"/>
      <c r="BL17299" s="138"/>
      <c r="BM17299" s="138"/>
    </row>
    <row r="17300" spans="62:65" ht="13" thickBot="1">
      <c r="BJ17300" s="138"/>
      <c r="BK17300" s="138"/>
      <c r="BL17300" s="138"/>
      <c r="BM17300" s="138"/>
    </row>
    <row r="17301" spans="62:65" ht="13" thickBot="1">
      <c r="BJ17301" s="138"/>
      <c r="BK17301" s="138"/>
      <c r="BL17301" s="138"/>
      <c r="BM17301" s="138"/>
    </row>
    <row r="17302" spans="62:65" ht="13" thickBot="1">
      <c r="BJ17302" s="138"/>
      <c r="BK17302" s="138"/>
      <c r="BL17302" s="138"/>
      <c r="BM17302" s="138"/>
    </row>
    <row r="17303" spans="62:65" ht="13" thickBot="1">
      <c r="BJ17303" s="138"/>
      <c r="BK17303" s="138"/>
      <c r="BL17303" s="138"/>
      <c r="BM17303" s="138"/>
    </row>
    <row r="17304" spans="62:65" ht="13" thickBot="1">
      <c r="BJ17304" s="138"/>
      <c r="BK17304" s="138"/>
      <c r="BL17304" s="138"/>
      <c r="BM17304" s="138"/>
    </row>
    <row r="17305" spans="62:65" ht="13" thickBot="1">
      <c r="BJ17305" s="138"/>
      <c r="BK17305" s="138"/>
      <c r="BL17305" s="138"/>
      <c r="BM17305" s="138"/>
    </row>
    <row r="17306" spans="62:65" ht="13" thickBot="1">
      <c r="BJ17306" s="138"/>
      <c r="BK17306" s="138"/>
      <c r="BL17306" s="138"/>
      <c r="BM17306" s="138"/>
    </row>
    <row r="17307" spans="62:65" ht="13" thickBot="1">
      <c r="BJ17307" s="138"/>
      <c r="BK17307" s="138"/>
      <c r="BL17307" s="138"/>
      <c r="BM17307" s="138"/>
    </row>
    <row r="17308" spans="62:65" ht="13" thickBot="1">
      <c r="BJ17308" s="138"/>
      <c r="BK17308" s="138"/>
      <c r="BL17308" s="138"/>
      <c r="BM17308" s="138"/>
    </row>
    <row r="17309" spans="62:65" ht="13" thickBot="1">
      <c r="BJ17309" s="138"/>
      <c r="BK17309" s="138"/>
      <c r="BL17309" s="138"/>
      <c r="BM17309" s="138"/>
    </row>
    <row r="17310" spans="62:65" ht="13" thickBot="1">
      <c r="BJ17310" s="138"/>
      <c r="BK17310" s="138"/>
      <c r="BL17310" s="138"/>
      <c r="BM17310" s="138"/>
    </row>
    <row r="17311" spans="62:65" ht="13" thickBot="1">
      <c r="BJ17311" s="138"/>
      <c r="BK17311" s="138"/>
      <c r="BL17311" s="138"/>
      <c r="BM17311" s="138"/>
    </row>
    <row r="17312" spans="62:65" ht="13" thickBot="1">
      <c r="BJ17312" s="138"/>
      <c r="BK17312" s="138"/>
      <c r="BL17312" s="138"/>
      <c r="BM17312" s="138"/>
    </row>
    <row r="17313" spans="62:65" ht="13" thickBot="1">
      <c r="BJ17313" s="138"/>
      <c r="BK17313" s="138"/>
      <c r="BL17313" s="138"/>
      <c r="BM17313" s="138"/>
    </row>
    <row r="17314" spans="62:65" ht="13" thickBot="1">
      <c r="BJ17314" s="138"/>
      <c r="BK17314" s="138"/>
      <c r="BL17314" s="138"/>
      <c r="BM17314" s="138"/>
    </row>
    <row r="17315" spans="62:65" ht="13" thickBot="1">
      <c r="BJ17315" s="138"/>
      <c r="BK17315" s="138"/>
      <c r="BL17315" s="138"/>
      <c r="BM17315" s="138"/>
    </row>
    <row r="17316" spans="62:65" ht="13" thickBot="1">
      <c r="BJ17316" s="138"/>
      <c r="BK17316" s="138"/>
      <c r="BL17316" s="138"/>
      <c r="BM17316" s="138"/>
    </row>
    <row r="17317" spans="62:65" ht="13" thickBot="1">
      <c r="BJ17317" s="138"/>
      <c r="BK17317" s="138"/>
      <c r="BL17317" s="138"/>
      <c r="BM17317" s="138"/>
    </row>
    <row r="17318" spans="62:65" ht="13" thickBot="1">
      <c r="BJ17318" s="138"/>
      <c r="BK17318" s="138"/>
      <c r="BL17318" s="138"/>
      <c r="BM17318" s="138"/>
    </row>
    <row r="17319" spans="62:65" ht="13" thickBot="1">
      <c r="BJ17319" s="138"/>
      <c r="BK17319" s="138"/>
      <c r="BL17319" s="138"/>
      <c r="BM17319" s="138"/>
    </row>
    <row r="17320" spans="62:65" ht="13" thickBot="1">
      <c r="BJ17320" s="138"/>
      <c r="BK17320" s="138"/>
      <c r="BL17320" s="138"/>
      <c r="BM17320" s="138"/>
    </row>
    <row r="17321" spans="62:65" ht="13" thickBot="1">
      <c r="BJ17321" s="138"/>
      <c r="BK17321" s="138"/>
      <c r="BL17321" s="138"/>
      <c r="BM17321" s="138"/>
    </row>
    <row r="17322" spans="62:65" ht="13" thickBot="1">
      <c r="BJ17322" s="138"/>
      <c r="BK17322" s="138"/>
      <c r="BL17322" s="138"/>
      <c r="BM17322" s="138"/>
    </row>
    <row r="17323" spans="62:65" ht="13" thickBot="1">
      <c r="BJ17323" s="138"/>
      <c r="BK17323" s="138"/>
      <c r="BL17323" s="138"/>
      <c r="BM17323" s="138"/>
    </row>
    <row r="17324" spans="62:65" ht="13" thickBot="1">
      <c r="BJ17324" s="138"/>
      <c r="BK17324" s="138"/>
      <c r="BL17324" s="138"/>
      <c r="BM17324" s="138"/>
    </row>
    <row r="17325" spans="62:65" ht="13" thickBot="1">
      <c r="BJ17325" s="138"/>
      <c r="BK17325" s="138"/>
      <c r="BL17325" s="138"/>
      <c r="BM17325" s="138"/>
    </row>
    <row r="17326" spans="62:65" ht="13" thickBot="1">
      <c r="BJ17326" s="138"/>
      <c r="BK17326" s="138"/>
      <c r="BL17326" s="138"/>
      <c r="BM17326" s="138"/>
    </row>
    <row r="17327" spans="62:65" ht="13" thickBot="1">
      <c r="BJ17327" s="138"/>
      <c r="BK17327" s="138"/>
      <c r="BL17327" s="138"/>
      <c r="BM17327" s="138"/>
    </row>
    <row r="17328" spans="62:65" ht="13" thickBot="1">
      <c r="BJ17328" s="138"/>
      <c r="BK17328" s="138"/>
      <c r="BL17328" s="138"/>
      <c r="BM17328" s="138"/>
    </row>
    <row r="17329" spans="62:65" ht="13" thickBot="1">
      <c r="BJ17329" s="138"/>
      <c r="BK17329" s="138"/>
      <c r="BL17329" s="138"/>
      <c r="BM17329" s="138"/>
    </row>
    <row r="17330" spans="62:65" ht="13" thickBot="1">
      <c r="BJ17330" s="138"/>
      <c r="BK17330" s="138"/>
      <c r="BL17330" s="138"/>
      <c r="BM17330" s="138"/>
    </row>
    <row r="17331" spans="62:65" ht="13" thickBot="1">
      <c r="BJ17331" s="138"/>
      <c r="BK17331" s="138"/>
      <c r="BL17331" s="138"/>
      <c r="BM17331" s="138"/>
    </row>
    <row r="17332" spans="62:65" ht="13" thickBot="1">
      <c r="BJ17332" s="138"/>
      <c r="BK17332" s="138"/>
      <c r="BL17332" s="138"/>
      <c r="BM17332" s="138"/>
    </row>
    <row r="17333" spans="62:65" ht="13" thickBot="1">
      <c r="BJ17333" s="138"/>
      <c r="BK17333" s="138"/>
      <c r="BL17333" s="138"/>
      <c r="BM17333" s="138"/>
    </row>
    <row r="17334" spans="62:65" ht="13" thickBot="1">
      <c r="BJ17334" s="138"/>
      <c r="BK17334" s="138"/>
      <c r="BL17334" s="138"/>
      <c r="BM17334" s="138"/>
    </row>
    <row r="17335" spans="62:65" ht="13" thickBot="1">
      <c r="BJ17335" s="138"/>
      <c r="BK17335" s="138"/>
      <c r="BL17335" s="138"/>
      <c r="BM17335" s="138"/>
    </row>
    <row r="17336" spans="62:65" ht="13" thickBot="1">
      <c r="BJ17336" s="138"/>
      <c r="BK17336" s="138"/>
      <c r="BL17336" s="138"/>
      <c r="BM17336" s="138"/>
    </row>
    <row r="17337" spans="62:65" ht="13" thickBot="1">
      <c r="BJ17337" s="138"/>
      <c r="BK17337" s="138"/>
      <c r="BL17337" s="138"/>
      <c r="BM17337" s="138"/>
    </row>
    <row r="17338" spans="62:65" ht="13" thickBot="1">
      <c r="BJ17338" s="138"/>
      <c r="BK17338" s="138"/>
      <c r="BL17338" s="138"/>
      <c r="BM17338" s="138"/>
    </row>
    <row r="17339" spans="62:65" ht="13" thickBot="1">
      <c r="BJ17339" s="138"/>
      <c r="BK17339" s="138"/>
      <c r="BL17339" s="138"/>
      <c r="BM17339" s="138"/>
    </row>
    <row r="17340" spans="62:65" ht="13" thickBot="1">
      <c r="BJ17340" s="138"/>
      <c r="BK17340" s="138"/>
      <c r="BL17340" s="138"/>
      <c r="BM17340" s="138"/>
    </row>
    <row r="17341" spans="62:65" ht="13" thickBot="1">
      <c r="BJ17341" s="138"/>
      <c r="BK17341" s="138"/>
      <c r="BL17341" s="138"/>
      <c r="BM17341" s="138"/>
    </row>
    <row r="17342" spans="62:65" ht="13" thickBot="1">
      <c r="BJ17342" s="138"/>
      <c r="BK17342" s="138"/>
      <c r="BL17342" s="138"/>
      <c r="BM17342" s="138"/>
    </row>
    <row r="17343" spans="62:65" ht="13" thickBot="1">
      <c r="BJ17343" s="138"/>
      <c r="BK17343" s="138"/>
      <c r="BL17343" s="138"/>
      <c r="BM17343" s="138"/>
    </row>
    <row r="17344" spans="62:65" ht="13" thickBot="1">
      <c r="BJ17344" s="138"/>
      <c r="BK17344" s="138"/>
      <c r="BL17344" s="138"/>
      <c r="BM17344" s="138"/>
    </row>
    <row r="17345" spans="62:65" ht="13" thickBot="1">
      <c r="BJ17345" s="138"/>
      <c r="BK17345" s="138"/>
      <c r="BL17345" s="138"/>
      <c r="BM17345" s="138"/>
    </row>
    <row r="17346" spans="62:65" ht="13" thickBot="1">
      <c r="BJ17346" s="138"/>
      <c r="BK17346" s="138"/>
      <c r="BL17346" s="138"/>
      <c r="BM17346" s="138"/>
    </row>
    <row r="17347" spans="62:65" ht="13" thickBot="1">
      <c r="BJ17347" s="138"/>
      <c r="BK17347" s="138"/>
      <c r="BL17347" s="138"/>
      <c r="BM17347" s="138"/>
    </row>
    <row r="17348" spans="62:65" ht="13" thickBot="1">
      <c r="BJ17348" s="138"/>
      <c r="BK17348" s="138"/>
      <c r="BL17348" s="138"/>
      <c r="BM17348" s="138"/>
    </row>
    <row r="17349" spans="62:65" ht="13" thickBot="1">
      <c r="BJ17349" s="138"/>
      <c r="BK17349" s="138"/>
      <c r="BL17349" s="138"/>
      <c r="BM17349" s="138"/>
    </row>
    <row r="17350" spans="62:65" ht="13" thickBot="1">
      <c r="BJ17350" s="138"/>
      <c r="BK17350" s="138"/>
      <c r="BL17350" s="138"/>
      <c r="BM17350" s="138"/>
    </row>
    <row r="17351" spans="62:65" ht="13" thickBot="1">
      <c r="BJ17351" s="138"/>
      <c r="BK17351" s="138"/>
      <c r="BL17351" s="138"/>
      <c r="BM17351" s="138"/>
    </row>
    <row r="17352" spans="62:65" ht="13" thickBot="1">
      <c r="BJ17352" s="138"/>
      <c r="BK17352" s="138"/>
      <c r="BL17352" s="138"/>
      <c r="BM17352" s="138"/>
    </row>
    <row r="17353" spans="62:65" ht="13" thickBot="1">
      <c r="BJ17353" s="138"/>
      <c r="BK17353" s="138"/>
      <c r="BL17353" s="138"/>
      <c r="BM17353" s="138"/>
    </row>
    <row r="17354" spans="62:65" ht="13" thickBot="1">
      <c r="BJ17354" s="138"/>
      <c r="BK17354" s="138"/>
      <c r="BL17354" s="138"/>
      <c r="BM17354" s="138"/>
    </row>
    <row r="17355" spans="62:65" ht="13" thickBot="1">
      <c r="BJ17355" s="138"/>
      <c r="BK17355" s="138"/>
      <c r="BL17355" s="138"/>
      <c r="BM17355" s="138"/>
    </row>
    <row r="17356" spans="62:65" ht="13" thickBot="1">
      <c r="BJ17356" s="138"/>
      <c r="BK17356" s="138"/>
      <c r="BL17356" s="138"/>
      <c r="BM17356" s="138"/>
    </row>
    <row r="17357" spans="62:65" ht="13" thickBot="1">
      <c r="BJ17357" s="138"/>
      <c r="BK17357" s="138"/>
      <c r="BL17357" s="138"/>
      <c r="BM17357" s="138"/>
    </row>
    <row r="17358" spans="62:65" ht="13" thickBot="1">
      <c r="BJ17358" s="138"/>
      <c r="BK17358" s="138"/>
      <c r="BL17358" s="138"/>
      <c r="BM17358" s="138"/>
    </row>
    <row r="17359" spans="62:65" ht="13" thickBot="1">
      <c r="BJ17359" s="138"/>
      <c r="BK17359" s="138"/>
      <c r="BL17359" s="138"/>
      <c r="BM17359" s="138"/>
    </row>
    <row r="17360" spans="62:65" ht="13" thickBot="1">
      <c r="BJ17360" s="138"/>
      <c r="BK17360" s="138"/>
      <c r="BL17360" s="138"/>
      <c r="BM17360" s="138"/>
    </row>
    <row r="17361" spans="62:65" ht="13" thickBot="1">
      <c r="BJ17361" s="138"/>
      <c r="BK17361" s="138"/>
      <c r="BL17361" s="138"/>
      <c r="BM17361" s="138"/>
    </row>
    <row r="17362" spans="62:65" ht="13" thickBot="1">
      <c r="BJ17362" s="138"/>
      <c r="BK17362" s="138"/>
      <c r="BL17362" s="138"/>
      <c r="BM17362" s="138"/>
    </row>
    <row r="17363" spans="62:65" ht="13" thickBot="1">
      <c r="BJ17363" s="138"/>
      <c r="BK17363" s="138"/>
      <c r="BL17363" s="138"/>
      <c r="BM17363" s="138"/>
    </row>
    <row r="17364" spans="62:65" ht="13" thickBot="1">
      <c r="BJ17364" s="138"/>
      <c r="BK17364" s="138"/>
      <c r="BL17364" s="138"/>
      <c r="BM17364" s="138"/>
    </row>
    <row r="17365" spans="62:65" ht="13" thickBot="1">
      <c r="BJ17365" s="138"/>
      <c r="BK17365" s="138"/>
      <c r="BL17365" s="138"/>
      <c r="BM17365" s="138"/>
    </row>
    <row r="17366" spans="62:65" ht="13" thickBot="1">
      <c r="BJ17366" s="138"/>
      <c r="BK17366" s="138"/>
      <c r="BL17366" s="138"/>
      <c r="BM17366" s="138"/>
    </row>
    <row r="17367" spans="62:65" ht="13" thickBot="1">
      <c r="BJ17367" s="138"/>
      <c r="BK17367" s="138"/>
      <c r="BL17367" s="138"/>
      <c r="BM17367" s="138"/>
    </row>
    <row r="17368" spans="62:65" ht="13" thickBot="1">
      <c r="BJ17368" s="138"/>
      <c r="BK17368" s="138"/>
      <c r="BL17368" s="138"/>
      <c r="BM17368" s="138"/>
    </row>
    <row r="17369" spans="62:65" ht="13" thickBot="1">
      <c r="BJ17369" s="138"/>
      <c r="BK17369" s="138"/>
      <c r="BL17369" s="138"/>
      <c r="BM17369" s="138"/>
    </row>
    <row r="17370" spans="62:65" ht="13" thickBot="1">
      <c r="BJ17370" s="138"/>
      <c r="BK17370" s="138"/>
      <c r="BL17370" s="138"/>
      <c r="BM17370" s="138"/>
    </row>
    <row r="17371" spans="62:65" ht="13" thickBot="1">
      <c r="BJ17371" s="138"/>
      <c r="BK17371" s="138"/>
      <c r="BL17371" s="138"/>
      <c r="BM17371" s="138"/>
    </row>
    <row r="17372" spans="62:65" ht="13" thickBot="1">
      <c r="BJ17372" s="138"/>
      <c r="BK17372" s="138"/>
      <c r="BL17372" s="138"/>
      <c r="BM17372" s="138"/>
    </row>
    <row r="17373" spans="62:65" ht="13" thickBot="1">
      <c r="BJ17373" s="138"/>
      <c r="BK17373" s="138"/>
      <c r="BL17373" s="138"/>
      <c r="BM17373" s="138"/>
    </row>
    <row r="17374" spans="62:65" ht="13" thickBot="1">
      <c r="BJ17374" s="138"/>
      <c r="BK17374" s="138"/>
      <c r="BL17374" s="138"/>
      <c r="BM17374" s="138"/>
    </row>
    <row r="17375" spans="62:65" ht="13" thickBot="1">
      <c r="BJ17375" s="138"/>
      <c r="BK17375" s="138"/>
      <c r="BL17375" s="138"/>
      <c r="BM17375" s="138"/>
    </row>
    <row r="17376" spans="62:65" ht="13" thickBot="1">
      <c r="BJ17376" s="138"/>
      <c r="BK17376" s="138"/>
      <c r="BL17376" s="138"/>
      <c r="BM17376" s="138"/>
    </row>
    <row r="17377" spans="62:65" ht="13" thickBot="1">
      <c r="BJ17377" s="138"/>
      <c r="BK17377" s="138"/>
      <c r="BL17377" s="138"/>
      <c r="BM17377" s="138"/>
    </row>
    <row r="17378" spans="62:65" ht="13" thickBot="1">
      <c r="BJ17378" s="138"/>
      <c r="BK17378" s="138"/>
      <c r="BL17378" s="138"/>
      <c r="BM17378" s="138"/>
    </row>
    <row r="17379" spans="62:65" ht="13" thickBot="1">
      <c r="BJ17379" s="138"/>
      <c r="BK17379" s="138"/>
      <c r="BL17379" s="138"/>
      <c r="BM17379" s="138"/>
    </row>
    <row r="17380" spans="62:65" ht="13" thickBot="1">
      <c r="BJ17380" s="138"/>
      <c r="BK17380" s="138"/>
      <c r="BL17380" s="138"/>
      <c r="BM17380" s="138"/>
    </row>
    <row r="17381" spans="62:65" ht="13" thickBot="1">
      <c r="BJ17381" s="138"/>
      <c r="BK17381" s="138"/>
      <c r="BL17381" s="138"/>
      <c r="BM17381" s="138"/>
    </row>
    <row r="17382" spans="62:65" ht="13" thickBot="1">
      <c r="BJ17382" s="138"/>
      <c r="BK17382" s="138"/>
      <c r="BL17382" s="138"/>
      <c r="BM17382" s="138"/>
    </row>
    <row r="17383" spans="62:65" ht="13" thickBot="1">
      <c r="BJ17383" s="138"/>
      <c r="BK17383" s="138"/>
      <c r="BL17383" s="138"/>
      <c r="BM17383" s="138"/>
    </row>
    <row r="17384" spans="62:65" ht="13" thickBot="1">
      <c r="BJ17384" s="138"/>
      <c r="BK17384" s="138"/>
      <c r="BL17384" s="138"/>
      <c r="BM17384" s="138"/>
    </row>
    <row r="17385" spans="62:65" ht="13" thickBot="1">
      <c r="BJ17385" s="138"/>
      <c r="BK17385" s="138"/>
      <c r="BL17385" s="138"/>
      <c r="BM17385" s="138"/>
    </row>
    <row r="17386" spans="62:65" ht="13" thickBot="1">
      <c r="BJ17386" s="138"/>
      <c r="BK17386" s="138"/>
      <c r="BL17386" s="138"/>
      <c r="BM17386" s="138"/>
    </row>
    <row r="17387" spans="62:65" ht="13" thickBot="1">
      <c r="BJ17387" s="138"/>
      <c r="BK17387" s="138"/>
      <c r="BL17387" s="138"/>
      <c r="BM17387" s="138"/>
    </row>
    <row r="17388" spans="62:65" ht="13" thickBot="1">
      <c r="BJ17388" s="138"/>
      <c r="BK17388" s="138"/>
      <c r="BL17388" s="138"/>
      <c r="BM17388" s="138"/>
    </row>
    <row r="17389" spans="62:65" ht="13" thickBot="1">
      <c r="BJ17389" s="138"/>
      <c r="BK17389" s="138"/>
      <c r="BL17389" s="138"/>
      <c r="BM17389" s="138"/>
    </row>
    <row r="17390" spans="62:65" ht="13" thickBot="1">
      <c r="BJ17390" s="138"/>
      <c r="BK17390" s="138"/>
      <c r="BL17390" s="138"/>
      <c r="BM17390" s="138"/>
    </row>
    <row r="17391" spans="62:65" ht="13" thickBot="1">
      <c r="BJ17391" s="138"/>
      <c r="BK17391" s="138"/>
      <c r="BL17391" s="138"/>
      <c r="BM17391" s="138"/>
    </row>
    <row r="17392" spans="62:65" ht="13" thickBot="1">
      <c r="BJ17392" s="138"/>
      <c r="BK17392" s="138"/>
      <c r="BL17392" s="138"/>
      <c r="BM17392" s="138"/>
    </row>
    <row r="17393" spans="62:65" ht="13" thickBot="1">
      <c r="BJ17393" s="138"/>
      <c r="BK17393" s="138"/>
      <c r="BL17393" s="138"/>
      <c r="BM17393" s="138"/>
    </row>
    <row r="17394" spans="62:65" ht="13" thickBot="1">
      <c r="BJ17394" s="138"/>
      <c r="BK17394" s="138"/>
      <c r="BL17394" s="138"/>
      <c r="BM17394" s="138"/>
    </row>
    <row r="17395" spans="62:65" ht="13" thickBot="1">
      <c r="BJ17395" s="138"/>
      <c r="BK17395" s="138"/>
      <c r="BL17395" s="138"/>
      <c r="BM17395" s="138"/>
    </row>
    <row r="17396" spans="62:65" ht="13" thickBot="1">
      <c r="BJ17396" s="138"/>
      <c r="BK17396" s="138"/>
      <c r="BL17396" s="138"/>
      <c r="BM17396" s="138"/>
    </row>
    <row r="17397" spans="62:65" ht="13" thickBot="1">
      <c r="BJ17397" s="138"/>
      <c r="BK17397" s="138"/>
      <c r="BL17397" s="138"/>
      <c r="BM17397" s="138"/>
    </row>
    <row r="17398" spans="62:65" ht="13" thickBot="1">
      <c r="BJ17398" s="138"/>
      <c r="BK17398" s="138"/>
      <c r="BL17398" s="138"/>
      <c r="BM17398" s="138"/>
    </row>
    <row r="17399" spans="62:65" ht="13" thickBot="1">
      <c r="BJ17399" s="138"/>
      <c r="BK17399" s="138"/>
      <c r="BL17399" s="138"/>
      <c r="BM17399" s="138"/>
    </row>
    <row r="17400" spans="62:65" ht="13" thickBot="1">
      <c r="BJ17400" s="138"/>
      <c r="BK17400" s="138"/>
      <c r="BL17400" s="138"/>
      <c r="BM17400" s="138"/>
    </row>
    <row r="17401" spans="62:65" ht="13" thickBot="1">
      <c r="BJ17401" s="138"/>
      <c r="BK17401" s="138"/>
      <c r="BL17401" s="138"/>
      <c r="BM17401" s="138"/>
    </row>
    <row r="17402" spans="62:65" ht="13" thickBot="1">
      <c r="BJ17402" s="138"/>
      <c r="BK17402" s="138"/>
      <c r="BL17402" s="138"/>
      <c r="BM17402" s="138"/>
    </row>
    <row r="17403" spans="62:65" ht="13" thickBot="1">
      <c r="BJ17403" s="138"/>
      <c r="BK17403" s="138"/>
      <c r="BL17403" s="138"/>
      <c r="BM17403" s="138"/>
    </row>
    <row r="17404" spans="62:65" ht="13" thickBot="1">
      <c r="BJ17404" s="138"/>
      <c r="BK17404" s="138"/>
      <c r="BL17404" s="138"/>
      <c r="BM17404" s="138"/>
    </row>
    <row r="17405" spans="62:65" ht="13" thickBot="1">
      <c r="BJ17405" s="138"/>
      <c r="BK17405" s="138"/>
      <c r="BL17405" s="138"/>
      <c r="BM17405" s="138"/>
    </row>
    <row r="17406" spans="62:65" ht="13" thickBot="1">
      <c r="BJ17406" s="138"/>
      <c r="BK17406" s="138"/>
      <c r="BL17406" s="138"/>
      <c r="BM17406" s="138"/>
    </row>
    <row r="17407" spans="62:65" ht="13" thickBot="1">
      <c r="BJ17407" s="138"/>
      <c r="BK17407" s="138"/>
      <c r="BL17407" s="138"/>
      <c r="BM17407" s="138"/>
    </row>
    <row r="17408" spans="62:65" ht="13" thickBot="1">
      <c r="BJ17408" s="138"/>
      <c r="BK17408" s="138"/>
      <c r="BL17408" s="138"/>
      <c r="BM17408" s="138"/>
    </row>
    <row r="17409" spans="62:65" ht="13" thickBot="1">
      <c r="BJ17409" s="138"/>
      <c r="BK17409" s="138"/>
      <c r="BL17409" s="138"/>
      <c r="BM17409" s="138"/>
    </row>
    <row r="17410" spans="62:65" ht="13" thickBot="1">
      <c r="BJ17410" s="138"/>
      <c r="BK17410" s="138"/>
      <c r="BL17410" s="138"/>
      <c r="BM17410" s="138"/>
    </row>
    <row r="17411" spans="62:65" ht="13" thickBot="1">
      <c r="BJ17411" s="138"/>
      <c r="BK17411" s="138"/>
      <c r="BL17411" s="138"/>
      <c r="BM17411" s="138"/>
    </row>
    <row r="17412" spans="62:65" ht="13" thickBot="1">
      <c r="BJ17412" s="138"/>
      <c r="BK17412" s="138"/>
      <c r="BL17412" s="138"/>
      <c r="BM17412" s="138"/>
    </row>
    <row r="17413" spans="62:65" ht="13" thickBot="1">
      <c r="BJ17413" s="138"/>
      <c r="BK17413" s="138"/>
      <c r="BL17413" s="138"/>
      <c r="BM17413" s="138"/>
    </row>
    <row r="17414" spans="62:65" ht="13" thickBot="1">
      <c r="BJ17414" s="138"/>
      <c r="BK17414" s="138"/>
      <c r="BL17414" s="138"/>
      <c r="BM17414" s="138"/>
    </row>
    <row r="17415" spans="62:65" ht="13" thickBot="1">
      <c r="BJ17415" s="138"/>
      <c r="BK17415" s="138"/>
      <c r="BL17415" s="138"/>
      <c r="BM17415" s="138"/>
    </row>
    <row r="17416" spans="62:65" ht="13" thickBot="1">
      <c r="BJ17416" s="138"/>
      <c r="BK17416" s="138"/>
      <c r="BL17416" s="138"/>
      <c r="BM17416" s="138"/>
    </row>
    <row r="17417" spans="62:65" ht="13" thickBot="1">
      <c r="BJ17417" s="138"/>
      <c r="BK17417" s="138"/>
      <c r="BL17417" s="138"/>
      <c r="BM17417" s="138"/>
    </row>
    <row r="17418" spans="62:65" ht="13" thickBot="1">
      <c r="BJ17418" s="138"/>
      <c r="BK17418" s="138"/>
      <c r="BL17418" s="138"/>
      <c r="BM17418" s="138"/>
    </row>
    <row r="17419" spans="62:65" ht="13" thickBot="1">
      <c r="BJ17419" s="138"/>
      <c r="BK17419" s="138"/>
      <c r="BL17419" s="138"/>
      <c r="BM17419" s="138"/>
    </row>
    <row r="17420" spans="62:65" ht="13" thickBot="1">
      <c r="BJ17420" s="138"/>
      <c r="BK17420" s="138"/>
      <c r="BL17420" s="138"/>
      <c r="BM17420" s="138"/>
    </row>
    <row r="17421" spans="62:65" ht="13" thickBot="1">
      <c r="BJ17421" s="138"/>
      <c r="BK17421" s="138"/>
      <c r="BL17421" s="138"/>
      <c r="BM17421" s="138"/>
    </row>
    <row r="17422" spans="62:65" ht="13" thickBot="1">
      <c r="BJ17422" s="138"/>
      <c r="BK17422" s="138"/>
      <c r="BL17422" s="138"/>
      <c r="BM17422" s="138"/>
    </row>
    <row r="17423" spans="62:65" ht="13" thickBot="1">
      <c r="BJ17423" s="138"/>
      <c r="BK17423" s="138"/>
      <c r="BL17423" s="138"/>
      <c r="BM17423" s="138"/>
    </row>
    <row r="17424" spans="62:65" ht="13" thickBot="1">
      <c r="BJ17424" s="138"/>
      <c r="BK17424" s="138"/>
      <c r="BL17424" s="138"/>
      <c r="BM17424" s="138"/>
    </row>
    <row r="17425" spans="62:65" ht="13" thickBot="1">
      <c r="BJ17425" s="138"/>
      <c r="BK17425" s="138"/>
      <c r="BL17425" s="138"/>
      <c r="BM17425" s="138"/>
    </row>
    <row r="17426" spans="62:65" ht="13" thickBot="1">
      <c r="BJ17426" s="138"/>
      <c r="BK17426" s="138"/>
      <c r="BL17426" s="138"/>
      <c r="BM17426" s="138"/>
    </row>
    <row r="17427" spans="62:65" ht="13" thickBot="1">
      <c r="BJ17427" s="138"/>
      <c r="BK17427" s="138"/>
      <c r="BL17427" s="138"/>
      <c r="BM17427" s="138"/>
    </row>
    <row r="17428" spans="62:65" ht="13" thickBot="1">
      <c r="BJ17428" s="138"/>
      <c r="BK17428" s="138"/>
      <c r="BL17428" s="138"/>
      <c r="BM17428" s="138"/>
    </row>
    <row r="17429" spans="62:65" ht="13" thickBot="1">
      <c r="BJ17429" s="138"/>
      <c r="BK17429" s="138"/>
      <c r="BL17429" s="138"/>
      <c r="BM17429" s="138"/>
    </row>
    <row r="17430" spans="62:65" ht="13" thickBot="1">
      <c r="BJ17430" s="138"/>
      <c r="BK17430" s="138"/>
      <c r="BL17430" s="138"/>
      <c r="BM17430" s="138"/>
    </row>
    <row r="17431" spans="62:65" ht="13" thickBot="1">
      <c r="BJ17431" s="138"/>
      <c r="BK17431" s="138"/>
      <c r="BL17431" s="138"/>
      <c r="BM17431" s="138"/>
    </row>
    <row r="17432" spans="62:65" ht="13" thickBot="1">
      <c r="BJ17432" s="138"/>
      <c r="BK17432" s="138"/>
      <c r="BL17432" s="138"/>
      <c r="BM17432" s="138"/>
    </row>
    <row r="17433" spans="62:65" ht="13" thickBot="1">
      <c r="BJ17433" s="138"/>
      <c r="BK17433" s="138"/>
      <c r="BL17433" s="138"/>
      <c r="BM17433" s="138"/>
    </row>
    <row r="17434" spans="62:65" ht="13" thickBot="1">
      <c r="BJ17434" s="138"/>
      <c r="BK17434" s="138"/>
      <c r="BL17434" s="138"/>
      <c r="BM17434" s="138"/>
    </row>
    <row r="17435" spans="62:65" ht="13" thickBot="1">
      <c r="BJ17435" s="138"/>
      <c r="BK17435" s="138"/>
      <c r="BL17435" s="138"/>
      <c r="BM17435" s="138"/>
    </row>
    <row r="17436" spans="62:65" ht="13" thickBot="1">
      <c r="BJ17436" s="138"/>
      <c r="BK17436" s="138"/>
      <c r="BL17436" s="138"/>
      <c r="BM17436" s="138"/>
    </row>
    <row r="17437" spans="62:65" ht="13" thickBot="1">
      <c r="BJ17437" s="138"/>
      <c r="BK17437" s="138"/>
      <c r="BL17437" s="138"/>
      <c r="BM17437" s="138"/>
    </row>
    <row r="17438" spans="62:65" ht="13" thickBot="1">
      <c r="BJ17438" s="138"/>
      <c r="BK17438" s="138"/>
      <c r="BL17438" s="138"/>
      <c r="BM17438" s="138"/>
    </row>
    <row r="17439" spans="62:65" ht="13" thickBot="1">
      <c r="BJ17439" s="138"/>
      <c r="BK17439" s="138"/>
      <c r="BL17439" s="138"/>
      <c r="BM17439" s="138"/>
    </row>
    <row r="17440" spans="62:65" ht="13" thickBot="1">
      <c r="BJ17440" s="138"/>
      <c r="BK17440" s="138"/>
      <c r="BL17440" s="138"/>
      <c r="BM17440" s="138"/>
    </row>
    <row r="17441" spans="62:65" ht="13" thickBot="1">
      <c r="BJ17441" s="138"/>
      <c r="BK17441" s="138"/>
      <c r="BL17441" s="138"/>
      <c r="BM17441" s="138"/>
    </row>
    <row r="17442" spans="62:65" ht="13" thickBot="1">
      <c r="BJ17442" s="138"/>
      <c r="BK17442" s="138"/>
      <c r="BL17442" s="138"/>
      <c r="BM17442" s="138"/>
    </row>
    <row r="17443" spans="62:65" ht="13" thickBot="1">
      <c r="BJ17443" s="138"/>
      <c r="BK17443" s="138"/>
      <c r="BL17443" s="138"/>
      <c r="BM17443" s="138"/>
    </row>
    <row r="17444" spans="62:65" ht="13" thickBot="1">
      <c r="BJ17444" s="138"/>
      <c r="BK17444" s="138"/>
      <c r="BL17444" s="138"/>
      <c r="BM17444" s="138"/>
    </row>
    <row r="17445" spans="62:65" ht="13" thickBot="1">
      <c r="BJ17445" s="138"/>
      <c r="BK17445" s="138"/>
      <c r="BL17445" s="138"/>
      <c r="BM17445" s="138"/>
    </row>
    <row r="17446" spans="62:65" ht="13" thickBot="1">
      <c r="BJ17446" s="138"/>
      <c r="BK17446" s="138"/>
      <c r="BL17446" s="138"/>
      <c r="BM17446" s="138"/>
    </row>
    <row r="17447" spans="62:65" ht="13" thickBot="1">
      <c r="BJ17447" s="138"/>
      <c r="BK17447" s="138"/>
      <c r="BL17447" s="138"/>
      <c r="BM17447" s="138"/>
    </row>
    <row r="17448" spans="62:65" ht="13" thickBot="1">
      <c r="BJ17448" s="138"/>
      <c r="BK17448" s="138"/>
      <c r="BL17448" s="138"/>
      <c r="BM17448" s="138"/>
    </row>
    <row r="17449" spans="62:65" ht="13" thickBot="1">
      <c r="BJ17449" s="138"/>
      <c r="BK17449" s="138"/>
      <c r="BL17449" s="138"/>
      <c r="BM17449" s="138"/>
    </row>
    <row r="17450" spans="62:65" ht="13" thickBot="1">
      <c r="BJ17450" s="138"/>
      <c r="BK17450" s="138"/>
      <c r="BL17450" s="138"/>
      <c r="BM17450" s="138"/>
    </row>
    <row r="17451" spans="62:65" ht="13" thickBot="1">
      <c r="BJ17451" s="138"/>
      <c r="BK17451" s="138"/>
      <c r="BL17451" s="138"/>
      <c r="BM17451" s="138"/>
    </row>
    <row r="17452" spans="62:65" ht="13" thickBot="1">
      <c r="BJ17452" s="138"/>
      <c r="BK17452" s="138"/>
      <c r="BL17452" s="138"/>
      <c r="BM17452" s="138"/>
    </row>
    <row r="17453" spans="62:65" ht="13" thickBot="1">
      <c r="BJ17453" s="138"/>
      <c r="BK17453" s="138"/>
      <c r="BL17453" s="138"/>
      <c r="BM17453" s="138"/>
    </row>
    <row r="17454" spans="62:65" ht="13" thickBot="1">
      <c r="BJ17454" s="138"/>
      <c r="BK17454" s="138"/>
      <c r="BL17454" s="138"/>
      <c r="BM17454" s="138"/>
    </row>
    <row r="17455" spans="62:65" ht="13" thickBot="1">
      <c r="BJ17455" s="138"/>
      <c r="BK17455" s="138"/>
      <c r="BL17455" s="138"/>
      <c r="BM17455" s="138"/>
    </row>
    <row r="17456" spans="62:65" ht="13" thickBot="1">
      <c r="BJ17456" s="138"/>
      <c r="BK17456" s="138"/>
      <c r="BL17456" s="138"/>
      <c r="BM17456" s="138"/>
    </row>
    <row r="17457" spans="62:65" ht="13" thickBot="1">
      <c r="BJ17457" s="138"/>
      <c r="BK17457" s="138"/>
      <c r="BL17457" s="138"/>
      <c r="BM17457" s="138"/>
    </row>
    <row r="17458" spans="62:65" ht="13" thickBot="1">
      <c r="BJ17458" s="138"/>
      <c r="BK17458" s="138"/>
      <c r="BL17458" s="138"/>
      <c r="BM17458" s="138"/>
    </row>
    <row r="17459" spans="62:65" ht="13" thickBot="1">
      <c r="BJ17459" s="138"/>
      <c r="BK17459" s="138"/>
      <c r="BL17459" s="138"/>
      <c r="BM17459" s="138"/>
    </row>
    <row r="17460" spans="62:65" ht="13" thickBot="1">
      <c r="BJ17460" s="138"/>
      <c r="BK17460" s="138"/>
      <c r="BL17460" s="138"/>
      <c r="BM17460" s="138"/>
    </row>
    <row r="17461" spans="62:65" ht="13" thickBot="1">
      <c r="BJ17461" s="138"/>
      <c r="BK17461" s="138"/>
      <c r="BL17461" s="138"/>
      <c r="BM17461" s="138"/>
    </row>
    <row r="17462" spans="62:65" ht="13" thickBot="1">
      <c r="BJ17462" s="138"/>
      <c r="BK17462" s="138"/>
      <c r="BL17462" s="138"/>
      <c r="BM17462" s="138"/>
    </row>
    <row r="17463" spans="62:65" ht="13" thickBot="1">
      <c r="BJ17463" s="138"/>
      <c r="BK17463" s="138"/>
      <c r="BL17463" s="138"/>
      <c r="BM17463" s="138"/>
    </row>
    <row r="17464" spans="62:65" ht="13" thickBot="1">
      <c r="BJ17464" s="138"/>
      <c r="BK17464" s="138"/>
      <c r="BL17464" s="138"/>
      <c r="BM17464" s="138"/>
    </row>
    <row r="17465" spans="62:65" ht="13" thickBot="1">
      <c r="BJ17465" s="138"/>
      <c r="BK17465" s="138"/>
      <c r="BL17465" s="138"/>
      <c r="BM17465" s="138"/>
    </row>
    <row r="17466" spans="62:65" ht="13" thickBot="1">
      <c r="BJ17466" s="138"/>
      <c r="BK17466" s="138"/>
      <c r="BL17466" s="138"/>
      <c r="BM17466" s="138"/>
    </row>
    <row r="17467" spans="62:65" ht="13" thickBot="1">
      <c r="BJ17467" s="138"/>
      <c r="BK17467" s="138"/>
      <c r="BL17467" s="138"/>
      <c r="BM17467" s="138"/>
    </row>
    <row r="17468" spans="62:65" ht="13" thickBot="1">
      <c r="BJ17468" s="138"/>
      <c r="BK17468" s="138"/>
      <c r="BL17468" s="138"/>
      <c r="BM17468" s="138"/>
    </row>
    <row r="17469" spans="62:65" ht="13" thickBot="1">
      <c r="BJ17469" s="138"/>
      <c r="BK17469" s="138"/>
      <c r="BL17469" s="138"/>
      <c r="BM17469" s="138"/>
    </row>
    <row r="17470" spans="62:65" ht="13" thickBot="1">
      <c r="BJ17470" s="138"/>
      <c r="BK17470" s="138"/>
      <c r="BL17470" s="138"/>
      <c r="BM17470" s="138"/>
    </row>
    <row r="17471" spans="62:65" ht="13" thickBot="1">
      <c r="BJ17471" s="138"/>
      <c r="BK17471" s="138"/>
      <c r="BL17471" s="138"/>
      <c r="BM17471" s="138"/>
    </row>
    <row r="17472" spans="62:65" ht="13" thickBot="1">
      <c r="BJ17472" s="138"/>
      <c r="BK17472" s="138"/>
      <c r="BL17472" s="138"/>
      <c r="BM17472" s="138"/>
    </row>
    <row r="17473" spans="62:65" ht="13" thickBot="1">
      <c r="BJ17473" s="138"/>
      <c r="BK17473" s="138"/>
      <c r="BL17473" s="138"/>
      <c r="BM17473" s="138"/>
    </row>
    <row r="17474" spans="62:65" ht="13" thickBot="1">
      <c r="BJ17474" s="138"/>
      <c r="BK17474" s="138"/>
      <c r="BL17474" s="138"/>
      <c r="BM17474" s="138"/>
    </row>
    <row r="17475" spans="62:65" ht="13" thickBot="1">
      <c r="BJ17475" s="138"/>
      <c r="BK17475" s="138"/>
      <c r="BL17475" s="138"/>
      <c r="BM17475" s="138"/>
    </row>
    <row r="17476" spans="62:65" ht="13" thickBot="1">
      <c r="BJ17476" s="138"/>
      <c r="BK17476" s="138"/>
      <c r="BL17476" s="138"/>
      <c r="BM17476" s="138"/>
    </row>
    <row r="17477" spans="62:65" ht="13" thickBot="1">
      <c r="BJ17477" s="138"/>
      <c r="BK17477" s="138"/>
      <c r="BL17477" s="138"/>
      <c r="BM17477" s="138"/>
    </row>
    <row r="17478" spans="62:65" ht="13" thickBot="1">
      <c r="BJ17478" s="138"/>
      <c r="BK17478" s="138"/>
      <c r="BL17478" s="138"/>
      <c r="BM17478" s="138"/>
    </row>
    <row r="17479" spans="62:65" ht="13" thickBot="1">
      <c r="BJ17479" s="138"/>
      <c r="BK17479" s="138"/>
      <c r="BL17479" s="138"/>
      <c r="BM17479" s="138"/>
    </row>
    <row r="17480" spans="62:65" ht="13" thickBot="1">
      <c r="BJ17480" s="138"/>
      <c r="BK17480" s="138"/>
      <c r="BL17480" s="138"/>
      <c r="BM17480" s="138"/>
    </row>
    <row r="17481" spans="62:65" ht="13" thickBot="1">
      <c r="BJ17481" s="138"/>
      <c r="BK17481" s="138"/>
      <c r="BL17481" s="138"/>
      <c r="BM17481" s="138"/>
    </row>
    <row r="17482" spans="62:65" ht="13" thickBot="1">
      <c r="BJ17482" s="138"/>
      <c r="BK17482" s="138"/>
      <c r="BL17482" s="138"/>
      <c r="BM17482" s="138"/>
    </row>
    <row r="17483" spans="62:65" ht="13" thickBot="1">
      <c r="BJ17483" s="138"/>
      <c r="BK17483" s="138"/>
      <c r="BL17483" s="138"/>
      <c r="BM17483" s="138"/>
    </row>
    <row r="17484" spans="62:65" ht="13" thickBot="1">
      <c r="BJ17484" s="138"/>
      <c r="BK17484" s="138"/>
      <c r="BL17484" s="138"/>
      <c r="BM17484" s="138"/>
    </row>
    <row r="17485" spans="62:65" ht="13" thickBot="1">
      <c r="BJ17485" s="138"/>
      <c r="BK17485" s="138"/>
      <c r="BL17485" s="138"/>
      <c r="BM17485" s="138"/>
    </row>
    <row r="17486" spans="62:65" ht="13" thickBot="1">
      <c r="BJ17486" s="138"/>
      <c r="BK17486" s="138"/>
      <c r="BL17486" s="138"/>
      <c r="BM17486" s="138"/>
    </row>
    <row r="17487" spans="62:65" ht="13" thickBot="1">
      <c r="BJ17487" s="138"/>
      <c r="BK17487" s="138"/>
      <c r="BL17487" s="138"/>
      <c r="BM17487" s="138"/>
    </row>
    <row r="17488" spans="62:65" ht="13" thickBot="1">
      <c r="BJ17488" s="138"/>
      <c r="BK17488" s="138"/>
      <c r="BL17488" s="138"/>
      <c r="BM17488" s="138"/>
    </row>
    <row r="17489" spans="62:65" ht="13" thickBot="1">
      <c r="BJ17489" s="138"/>
      <c r="BK17489" s="138"/>
      <c r="BL17489" s="138"/>
      <c r="BM17489" s="138"/>
    </row>
    <row r="17490" spans="62:65" ht="13" thickBot="1">
      <c r="BJ17490" s="138"/>
      <c r="BK17490" s="138"/>
      <c r="BL17490" s="138"/>
      <c r="BM17490" s="138"/>
    </row>
    <row r="17491" spans="62:65" ht="13" thickBot="1">
      <c r="BJ17491" s="138"/>
      <c r="BK17491" s="138"/>
      <c r="BL17491" s="138"/>
      <c r="BM17491" s="138"/>
    </row>
    <row r="17492" spans="62:65" ht="13" thickBot="1">
      <c r="BJ17492" s="138"/>
      <c r="BK17492" s="138"/>
      <c r="BL17492" s="138"/>
      <c r="BM17492" s="138"/>
    </row>
    <row r="17493" spans="62:65" ht="13" thickBot="1">
      <c r="BJ17493" s="138"/>
      <c r="BK17493" s="138"/>
      <c r="BL17493" s="138"/>
      <c r="BM17493" s="138"/>
    </row>
    <row r="17494" spans="62:65" ht="13" thickBot="1">
      <c r="BJ17494" s="138"/>
      <c r="BK17494" s="138"/>
      <c r="BL17494" s="138"/>
      <c r="BM17494" s="138"/>
    </row>
    <row r="17495" spans="62:65" ht="13" thickBot="1">
      <c r="BJ17495" s="138"/>
      <c r="BK17495" s="138"/>
      <c r="BL17495" s="138"/>
      <c r="BM17495" s="138"/>
    </row>
    <row r="17496" spans="62:65" ht="13" thickBot="1">
      <c r="BJ17496" s="138"/>
      <c r="BK17496" s="138"/>
      <c r="BL17496" s="138"/>
      <c r="BM17496" s="138"/>
    </row>
    <row r="17497" spans="62:65" ht="13" thickBot="1">
      <c r="BJ17497" s="138"/>
      <c r="BK17497" s="138"/>
      <c r="BL17497" s="138"/>
      <c r="BM17497" s="138"/>
    </row>
    <row r="17498" spans="62:65" ht="13" thickBot="1">
      <c r="BJ17498" s="138"/>
      <c r="BK17498" s="138"/>
      <c r="BL17498" s="138"/>
      <c r="BM17498" s="138"/>
    </row>
    <row r="17499" spans="62:65" ht="13" thickBot="1">
      <c r="BJ17499" s="138"/>
      <c r="BK17499" s="138"/>
      <c r="BL17499" s="138"/>
      <c r="BM17499" s="138"/>
    </row>
    <row r="17500" spans="62:65" ht="13" thickBot="1">
      <c r="BJ17500" s="138"/>
      <c r="BK17500" s="138"/>
      <c r="BL17500" s="138"/>
      <c r="BM17500" s="138"/>
    </row>
    <row r="17501" spans="62:65" ht="13" thickBot="1">
      <c r="BJ17501" s="138"/>
      <c r="BK17501" s="138"/>
      <c r="BL17501" s="138"/>
      <c r="BM17501" s="138"/>
    </row>
    <row r="17502" spans="62:65" ht="13" thickBot="1">
      <c r="BJ17502" s="138"/>
      <c r="BK17502" s="138"/>
      <c r="BL17502" s="138"/>
      <c r="BM17502" s="138"/>
    </row>
    <row r="17503" spans="62:65" ht="13" thickBot="1">
      <c r="BJ17503" s="138"/>
      <c r="BK17503" s="138"/>
      <c r="BL17503" s="138"/>
      <c r="BM17503" s="138"/>
    </row>
    <row r="17504" spans="62:65" ht="13" thickBot="1">
      <c r="BJ17504" s="138"/>
      <c r="BK17504" s="138"/>
      <c r="BL17504" s="138"/>
      <c r="BM17504" s="138"/>
    </row>
    <row r="17505" spans="62:65" ht="13" thickBot="1">
      <c r="BJ17505" s="138"/>
      <c r="BK17505" s="138"/>
      <c r="BL17505" s="138"/>
      <c r="BM17505" s="138"/>
    </row>
    <row r="17506" spans="62:65" ht="13" thickBot="1">
      <c r="BJ17506" s="138"/>
      <c r="BK17506" s="138"/>
      <c r="BL17506" s="138"/>
      <c r="BM17506" s="138"/>
    </row>
    <row r="17507" spans="62:65" ht="13" thickBot="1">
      <c r="BJ17507" s="138"/>
      <c r="BK17507" s="138"/>
      <c r="BL17507" s="138"/>
      <c r="BM17507" s="138"/>
    </row>
    <row r="17508" spans="62:65" ht="13" thickBot="1">
      <c r="BJ17508" s="138"/>
      <c r="BK17508" s="138"/>
      <c r="BL17508" s="138"/>
      <c r="BM17508" s="138"/>
    </row>
    <row r="17509" spans="62:65" ht="13" thickBot="1">
      <c r="BJ17509" s="138"/>
      <c r="BK17509" s="138"/>
      <c r="BL17509" s="138"/>
      <c r="BM17509" s="138"/>
    </row>
    <row r="17510" spans="62:65" ht="13" thickBot="1">
      <c r="BJ17510" s="138"/>
      <c r="BK17510" s="138"/>
      <c r="BL17510" s="138"/>
      <c r="BM17510" s="138"/>
    </row>
    <row r="17511" spans="62:65" ht="13" thickBot="1">
      <c r="BJ17511" s="138"/>
      <c r="BK17511" s="138"/>
      <c r="BL17511" s="138"/>
      <c r="BM17511" s="138"/>
    </row>
    <row r="17512" spans="62:65" ht="13" thickBot="1">
      <c r="BJ17512" s="138"/>
      <c r="BK17512" s="138"/>
      <c r="BL17512" s="138"/>
      <c r="BM17512" s="138"/>
    </row>
    <row r="17513" spans="62:65" ht="13" thickBot="1">
      <c r="BJ17513" s="138"/>
      <c r="BK17513" s="138"/>
      <c r="BL17513" s="138"/>
      <c r="BM17513" s="138"/>
    </row>
    <row r="17514" spans="62:65" ht="13" thickBot="1">
      <c r="BJ17514" s="138"/>
      <c r="BK17514" s="138"/>
      <c r="BL17514" s="138"/>
      <c r="BM17514" s="138"/>
    </row>
    <row r="17515" spans="62:65" ht="13" thickBot="1">
      <c r="BJ17515" s="138"/>
      <c r="BK17515" s="138"/>
      <c r="BL17515" s="138"/>
      <c r="BM17515" s="138"/>
    </row>
    <row r="17516" spans="62:65" ht="13" thickBot="1">
      <c r="BJ17516" s="138"/>
      <c r="BK17516" s="138"/>
      <c r="BL17516" s="138"/>
      <c r="BM17516" s="138"/>
    </row>
    <row r="17517" spans="62:65" ht="13" thickBot="1">
      <c r="BJ17517" s="138"/>
      <c r="BK17517" s="138"/>
      <c r="BL17517" s="138"/>
      <c r="BM17517" s="138"/>
    </row>
    <row r="17518" spans="62:65" ht="13" thickBot="1">
      <c r="BJ17518" s="138"/>
      <c r="BK17518" s="138"/>
      <c r="BL17518" s="138"/>
      <c r="BM17518" s="138"/>
    </row>
    <row r="17519" spans="62:65" ht="13" thickBot="1">
      <c r="BJ17519" s="138"/>
      <c r="BK17519" s="138"/>
      <c r="BL17519" s="138"/>
      <c r="BM17519" s="138"/>
    </row>
    <row r="17520" spans="62:65" ht="13" thickBot="1">
      <c r="BJ17520" s="138"/>
      <c r="BK17520" s="138"/>
      <c r="BL17520" s="138"/>
      <c r="BM17520" s="138"/>
    </row>
    <row r="17521" spans="62:65" ht="13" thickBot="1">
      <c r="BJ17521" s="138"/>
      <c r="BK17521" s="138"/>
      <c r="BL17521" s="138"/>
      <c r="BM17521" s="138"/>
    </row>
    <row r="17522" spans="62:65" ht="13" thickBot="1">
      <c r="BJ17522" s="138"/>
      <c r="BK17522" s="138"/>
      <c r="BL17522" s="138"/>
      <c r="BM17522" s="138"/>
    </row>
    <row r="17523" spans="62:65" ht="13" thickBot="1">
      <c r="BJ17523" s="138"/>
      <c r="BK17523" s="138"/>
      <c r="BL17523" s="138"/>
      <c r="BM17523" s="138"/>
    </row>
    <row r="17524" spans="62:65" ht="13" thickBot="1">
      <c r="BJ17524" s="138"/>
      <c r="BK17524" s="138"/>
      <c r="BL17524" s="138"/>
      <c r="BM17524" s="138"/>
    </row>
    <row r="17525" spans="62:65" ht="13" thickBot="1">
      <c r="BJ17525" s="138"/>
      <c r="BK17525" s="138"/>
      <c r="BL17525" s="138"/>
      <c r="BM17525" s="138"/>
    </row>
    <row r="17526" spans="62:65" ht="13" thickBot="1">
      <c r="BJ17526" s="138"/>
      <c r="BK17526" s="138"/>
      <c r="BL17526" s="138"/>
      <c r="BM17526" s="138"/>
    </row>
    <row r="17527" spans="62:65" ht="13" thickBot="1">
      <c r="BJ17527" s="138"/>
      <c r="BK17527" s="138"/>
      <c r="BL17527" s="138"/>
      <c r="BM17527" s="138"/>
    </row>
    <row r="17528" spans="62:65" ht="13" thickBot="1">
      <c r="BJ17528" s="138"/>
      <c r="BK17528" s="138"/>
      <c r="BL17528" s="138"/>
      <c r="BM17528" s="138"/>
    </row>
    <row r="17529" spans="62:65" ht="13" thickBot="1">
      <c r="BJ17529" s="138"/>
      <c r="BK17529" s="138"/>
      <c r="BL17529" s="138"/>
      <c r="BM17529" s="138"/>
    </row>
    <row r="17530" spans="62:65" ht="13" thickBot="1">
      <c r="BJ17530" s="138"/>
      <c r="BK17530" s="138"/>
      <c r="BL17530" s="138"/>
      <c r="BM17530" s="138"/>
    </row>
    <row r="17531" spans="62:65" ht="13" thickBot="1">
      <c r="BJ17531" s="138"/>
      <c r="BK17531" s="138"/>
      <c r="BL17531" s="138"/>
      <c r="BM17531" s="138"/>
    </row>
    <row r="17532" spans="62:65" ht="13" thickBot="1">
      <c r="BJ17532" s="138"/>
      <c r="BK17532" s="138"/>
      <c r="BL17532" s="138"/>
      <c r="BM17532" s="138"/>
    </row>
    <row r="17533" spans="62:65" ht="13" thickBot="1">
      <c r="BJ17533" s="138"/>
      <c r="BK17533" s="138"/>
      <c r="BL17533" s="138"/>
      <c r="BM17533" s="138"/>
    </row>
    <row r="17534" spans="62:65" ht="13" thickBot="1">
      <c r="BJ17534" s="138"/>
      <c r="BK17534" s="138"/>
      <c r="BL17534" s="138"/>
      <c r="BM17534" s="138"/>
    </row>
    <row r="17535" spans="62:65" ht="13" thickBot="1">
      <c r="BJ17535" s="138"/>
      <c r="BK17535" s="138"/>
      <c r="BL17535" s="138"/>
      <c r="BM17535" s="138"/>
    </row>
    <row r="17536" spans="62:65" ht="13" thickBot="1">
      <c r="BJ17536" s="138"/>
      <c r="BK17536" s="138"/>
      <c r="BL17536" s="138"/>
      <c r="BM17536" s="138"/>
    </row>
    <row r="17537" spans="62:65" ht="13" thickBot="1">
      <c r="BJ17537" s="138"/>
      <c r="BK17537" s="138"/>
      <c r="BL17537" s="138"/>
      <c r="BM17537" s="138"/>
    </row>
    <row r="17538" spans="62:65" ht="13" thickBot="1">
      <c r="BJ17538" s="138"/>
      <c r="BK17538" s="138"/>
      <c r="BL17538" s="138"/>
      <c r="BM17538" s="138"/>
    </row>
    <row r="17539" spans="62:65" ht="13" thickBot="1">
      <c r="BJ17539" s="138"/>
      <c r="BK17539" s="138"/>
      <c r="BL17539" s="138"/>
      <c r="BM17539" s="138"/>
    </row>
    <row r="17540" spans="62:65" ht="13" thickBot="1">
      <c r="BJ17540" s="138"/>
      <c r="BK17540" s="138"/>
      <c r="BL17540" s="138"/>
      <c r="BM17540" s="138"/>
    </row>
    <row r="17541" spans="62:65" ht="13" thickBot="1">
      <c r="BJ17541" s="138"/>
      <c r="BK17541" s="138"/>
      <c r="BL17541" s="138"/>
      <c r="BM17541" s="138"/>
    </row>
    <row r="17542" spans="62:65" ht="13" thickBot="1">
      <c r="BJ17542" s="138"/>
      <c r="BK17542" s="138"/>
      <c r="BL17542" s="138"/>
      <c r="BM17542" s="138"/>
    </row>
    <row r="17543" spans="62:65" ht="13" thickBot="1">
      <c r="BJ17543" s="138"/>
      <c r="BK17543" s="138"/>
      <c r="BL17543" s="138"/>
      <c r="BM17543" s="138"/>
    </row>
    <row r="17544" spans="62:65" ht="13" thickBot="1">
      <c r="BJ17544" s="138"/>
      <c r="BK17544" s="138"/>
      <c r="BL17544" s="138"/>
      <c r="BM17544" s="138"/>
    </row>
    <row r="17545" spans="62:65" ht="13" thickBot="1">
      <c r="BJ17545" s="138"/>
      <c r="BK17545" s="138"/>
      <c r="BL17545" s="138"/>
      <c r="BM17545" s="138"/>
    </row>
    <row r="17546" spans="62:65" ht="13" thickBot="1">
      <c r="BJ17546" s="138"/>
      <c r="BK17546" s="138"/>
      <c r="BL17546" s="138"/>
      <c r="BM17546" s="138"/>
    </row>
    <row r="17547" spans="62:65" ht="13" thickBot="1">
      <c r="BJ17547" s="138"/>
      <c r="BK17547" s="138"/>
      <c r="BL17547" s="138"/>
      <c r="BM17547" s="138"/>
    </row>
    <row r="17548" spans="62:65" ht="13" thickBot="1">
      <c r="BJ17548" s="138"/>
      <c r="BK17548" s="138"/>
      <c r="BL17548" s="138"/>
      <c r="BM17548" s="138"/>
    </row>
    <row r="17549" spans="62:65" ht="13" thickBot="1">
      <c r="BJ17549" s="138"/>
      <c r="BK17549" s="138"/>
      <c r="BL17549" s="138"/>
      <c r="BM17549" s="138"/>
    </row>
    <row r="17550" spans="62:65" ht="13" thickBot="1">
      <c r="BJ17550" s="138"/>
      <c r="BK17550" s="138"/>
      <c r="BL17550" s="138"/>
      <c r="BM17550" s="138"/>
    </row>
    <row r="17551" spans="62:65" ht="13" thickBot="1">
      <c r="BJ17551" s="138"/>
      <c r="BK17551" s="138"/>
      <c r="BL17551" s="138"/>
      <c r="BM17551" s="138"/>
    </row>
    <row r="17552" spans="62:65" ht="13" thickBot="1">
      <c r="BJ17552" s="138"/>
      <c r="BK17552" s="138"/>
      <c r="BL17552" s="138"/>
      <c r="BM17552" s="138"/>
    </row>
    <row r="17553" spans="62:65" ht="13" thickBot="1">
      <c r="BJ17553" s="138"/>
      <c r="BK17553" s="138"/>
      <c r="BL17553" s="138"/>
      <c r="BM17553" s="138"/>
    </row>
    <row r="17554" spans="62:65" ht="13" thickBot="1">
      <c r="BJ17554" s="138"/>
      <c r="BK17554" s="138"/>
      <c r="BL17554" s="138"/>
      <c r="BM17554" s="138"/>
    </row>
    <row r="17555" spans="62:65" ht="13" thickBot="1">
      <c r="BJ17555" s="138"/>
      <c r="BK17555" s="138"/>
      <c r="BL17555" s="138"/>
      <c r="BM17555" s="138"/>
    </row>
    <row r="17556" spans="62:65" ht="13" thickBot="1">
      <c r="BJ17556" s="138"/>
      <c r="BK17556" s="138"/>
      <c r="BL17556" s="138"/>
      <c r="BM17556" s="138"/>
    </row>
    <row r="17557" spans="62:65" ht="13" thickBot="1">
      <c r="BJ17557" s="138"/>
      <c r="BK17557" s="138"/>
      <c r="BL17557" s="138"/>
      <c r="BM17557" s="138"/>
    </row>
    <row r="17558" spans="62:65" ht="13" thickBot="1">
      <c r="BJ17558" s="138"/>
      <c r="BK17558" s="138"/>
      <c r="BL17558" s="138"/>
      <c r="BM17558" s="138"/>
    </row>
    <row r="17559" spans="62:65" ht="13" thickBot="1">
      <c r="BJ17559" s="138"/>
      <c r="BK17559" s="138"/>
      <c r="BL17559" s="138"/>
      <c r="BM17559" s="138"/>
    </row>
    <row r="17560" spans="62:65" ht="13" thickBot="1">
      <c r="BJ17560" s="138"/>
      <c r="BK17560" s="138"/>
      <c r="BL17560" s="138"/>
      <c r="BM17560" s="138"/>
    </row>
    <row r="17561" spans="62:65" ht="13" thickBot="1">
      <c r="BJ17561" s="138"/>
      <c r="BK17561" s="138"/>
      <c r="BL17561" s="138"/>
      <c r="BM17561" s="138"/>
    </row>
    <row r="17562" spans="62:65" ht="13" thickBot="1">
      <c r="BJ17562" s="138"/>
      <c r="BK17562" s="138"/>
      <c r="BL17562" s="138"/>
      <c r="BM17562" s="138"/>
    </row>
    <row r="17563" spans="62:65" ht="13" thickBot="1">
      <c r="BJ17563" s="138"/>
      <c r="BK17563" s="138"/>
      <c r="BL17563" s="138"/>
      <c r="BM17563" s="138"/>
    </row>
    <row r="17564" spans="62:65" ht="13" thickBot="1">
      <c r="BJ17564" s="138"/>
      <c r="BK17564" s="138"/>
      <c r="BL17564" s="138"/>
      <c r="BM17564" s="138"/>
    </row>
    <row r="17565" spans="62:65" ht="13" thickBot="1">
      <c r="BJ17565" s="138"/>
      <c r="BK17565" s="138"/>
      <c r="BL17565" s="138"/>
      <c r="BM17565" s="138"/>
    </row>
    <row r="17566" spans="62:65" ht="13" thickBot="1">
      <c r="BJ17566" s="138"/>
      <c r="BK17566" s="138"/>
      <c r="BL17566" s="138"/>
      <c r="BM17566" s="138"/>
    </row>
    <row r="17567" spans="62:65" ht="13" thickBot="1">
      <c r="BJ17567" s="138"/>
      <c r="BK17567" s="138"/>
      <c r="BL17567" s="138"/>
      <c r="BM17567" s="138"/>
    </row>
    <row r="17568" spans="62:65" ht="13" thickBot="1">
      <c r="BJ17568" s="138"/>
      <c r="BK17568" s="138"/>
      <c r="BL17568" s="138"/>
      <c r="BM17568" s="138"/>
    </row>
    <row r="17569" spans="62:65" ht="13" thickBot="1">
      <c r="BJ17569" s="138"/>
      <c r="BK17569" s="138"/>
      <c r="BL17569" s="138"/>
      <c r="BM17569" s="138"/>
    </row>
    <row r="17570" spans="62:65" ht="13" thickBot="1">
      <c r="BJ17570" s="138"/>
      <c r="BK17570" s="138"/>
      <c r="BL17570" s="138"/>
      <c r="BM17570" s="138"/>
    </row>
    <row r="17571" spans="62:65" ht="13" thickBot="1">
      <c r="BJ17571" s="138"/>
      <c r="BK17571" s="138"/>
      <c r="BL17571" s="138"/>
      <c r="BM17571" s="138"/>
    </row>
    <row r="17572" spans="62:65" ht="13" thickBot="1">
      <c r="BJ17572" s="138"/>
      <c r="BK17572" s="138"/>
      <c r="BL17572" s="138"/>
      <c r="BM17572" s="138"/>
    </row>
    <row r="17573" spans="62:65" ht="13" thickBot="1">
      <c r="BJ17573" s="138"/>
      <c r="BK17573" s="138"/>
      <c r="BL17573" s="138"/>
      <c r="BM17573" s="138"/>
    </row>
    <row r="17574" spans="62:65" ht="13" thickBot="1">
      <c r="BJ17574" s="138"/>
      <c r="BK17574" s="138"/>
      <c r="BL17574" s="138"/>
      <c r="BM17574" s="138"/>
    </row>
    <row r="17575" spans="62:65" ht="13" thickBot="1">
      <c r="BJ17575" s="138"/>
      <c r="BK17575" s="138"/>
      <c r="BL17575" s="138"/>
      <c r="BM17575" s="138"/>
    </row>
    <row r="17576" spans="62:65" ht="13" thickBot="1">
      <c r="BJ17576" s="138"/>
      <c r="BK17576" s="138"/>
      <c r="BL17576" s="138"/>
      <c r="BM17576" s="138"/>
    </row>
    <row r="17577" spans="62:65" ht="13" thickBot="1">
      <c r="BJ17577" s="138"/>
      <c r="BK17577" s="138"/>
      <c r="BL17577" s="138"/>
      <c r="BM17577" s="138"/>
    </row>
    <row r="17578" spans="62:65" ht="13" thickBot="1">
      <c r="BJ17578" s="138"/>
      <c r="BK17578" s="138"/>
      <c r="BL17578" s="138"/>
      <c r="BM17578" s="138"/>
    </row>
    <row r="17579" spans="62:65" ht="13" thickBot="1">
      <c r="BJ17579" s="138"/>
      <c r="BK17579" s="138"/>
      <c r="BL17579" s="138"/>
      <c r="BM17579" s="138"/>
    </row>
    <row r="17580" spans="62:65" ht="13" thickBot="1">
      <c r="BJ17580" s="138"/>
      <c r="BK17580" s="138"/>
      <c r="BL17580" s="138"/>
      <c r="BM17580" s="138"/>
    </row>
    <row r="17581" spans="62:65" ht="13" thickBot="1">
      <c r="BJ17581" s="138"/>
      <c r="BK17581" s="138"/>
      <c r="BL17581" s="138"/>
      <c r="BM17581" s="138"/>
    </row>
    <row r="17582" spans="62:65" ht="13" thickBot="1">
      <c r="BJ17582" s="138"/>
      <c r="BK17582" s="138"/>
      <c r="BL17582" s="138"/>
      <c r="BM17582" s="138"/>
    </row>
    <row r="17583" spans="62:65" ht="13" thickBot="1">
      <c r="BJ17583" s="138"/>
      <c r="BK17583" s="138"/>
      <c r="BL17583" s="138"/>
      <c r="BM17583" s="138"/>
    </row>
    <row r="17584" spans="62:65" ht="13" thickBot="1">
      <c r="BJ17584" s="138"/>
      <c r="BK17584" s="138"/>
      <c r="BL17584" s="138"/>
      <c r="BM17584" s="138"/>
    </row>
    <row r="17585" spans="62:65" ht="13" thickBot="1">
      <c r="BJ17585" s="138"/>
      <c r="BK17585" s="138"/>
      <c r="BL17585" s="138"/>
      <c r="BM17585" s="138"/>
    </row>
    <row r="17586" spans="62:65" ht="13" thickBot="1">
      <c r="BJ17586" s="138"/>
      <c r="BK17586" s="138"/>
      <c r="BL17586" s="138"/>
      <c r="BM17586" s="138"/>
    </row>
    <row r="17587" spans="62:65" ht="13" thickBot="1">
      <c r="BJ17587" s="138"/>
      <c r="BK17587" s="138"/>
      <c r="BL17587" s="138"/>
      <c r="BM17587" s="138"/>
    </row>
    <row r="17588" spans="62:65" ht="13" thickBot="1">
      <c r="BJ17588" s="138"/>
      <c r="BK17588" s="138"/>
      <c r="BL17588" s="138"/>
      <c r="BM17588" s="138"/>
    </row>
    <row r="17589" spans="62:65" ht="13" thickBot="1">
      <c r="BJ17589" s="138"/>
      <c r="BK17589" s="138"/>
      <c r="BL17589" s="138"/>
      <c r="BM17589" s="138"/>
    </row>
    <row r="17590" spans="62:65" ht="13" thickBot="1">
      <c r="BJ17590" s="138"/>
      <c r="BK17590" s="138"/>
      <c r="BL17590" s="138"/>
      <c r="BM17590" s="138"/>
    </row>
    <row r="17591" spans="62:65" ht="13" thickBot="1">
      <c r="BJ17591" s="138"/>
      <c r="BK17591" s="138"/>
      <c r="BL17591" s="138"/>
      <c r="BM17591" s="138"/>
    </row>
    <row r="17592" spans="62:65" ht="13" thickBot="1">
      <c r="BJ17592" s="138"/>
      <c r="BK17592" s="138"/>
      <c r="BL17592" s="138"/>
      <c r="BM17592" s="138"/>
    </row>
    <row r="17593" spans="62:65" ht="13" thickBot="1">
      <c r="BJ17593" s="138"/>
      <c r="BK17593" s="138"/>
      <c r="BL17593" s="138"/>
      <c r="BM17593" s="138"/>
    </row>
    <row r="17594" spans="62:65" ht="13" thickBot="1">
      <c r="BJ17594" s="138"/>
      <c r="BK17594" s="138"/>
      <c r="BL17594" s="138"/>
      <c r="BM17594" s="138"/>
    </row>
    <row r="17595" spans="62:65" ht="13" thickBot="1">
      <c r="BJ17595" s="138"/>
      <c r="BK17595" s="138"/>
      <c r="BL17595" s="138"/>
      <c r="BM17595" s="138"/>
    </row>
    <row r="17596" spans="62:65" ht="13" thickBot="1">
      <c r="BJ17596" s="138"/>
      <c r="BK17596" s="138"/>
      <c r="BL17596" s="138"/>
      <c r="BM17596" s="138"/>
    </row>
    <row r="17597" spans="62:65" ht="13" thickBot="1">
      <c r="BJ17597" s="138"/>
      <c r="BK17597" s="138"/>
      <c r="BL17597" s="138"/>
      <c r="BM17597" s="138"/>
    </row>
    <row r="17598" spans="62:65" ht="13" thickBot="1">
      <c r="BJ17598" s="138"/>
      <c r="BK17598" s="138"/>
      <c r="BL17598" s="138"/>
      <c r="BM17598" s="138"/>
    </row>
    <row r="17599" spans="62:65" ht="13" thickBot="1">
      <c r="BJ17599" s="138"/>
      <c r="BK17599" s="138"/>
      <c r="BL17599" s="138"/>
      <c r="BM17599" s="138"/>
    </row>
    <row r="17600" spans="62:65" ht="13" thickBot="1">
      <c r="BJ17600" s="138"/>
      <c r="BK17600" s="138"/>
      <c r="BL17600" s="138"/>
      <c r="BM17600" s="138"/>
    </row>
    <row r="17601" spans="62:65" ht="13" thickBot="1">
      <c r="BJ17601" s="138"/>
      <c r="BK17601" s="138"/>
      <c r="BL17601" s="138"/>
      <c r="BM17601" s="138"/>
    </row>
    <row r="17602" spans="62:65" ht="13" thickBot="1">
      <c r="BJ17602" s="138"/>
      <c r="BK17602" s="138"/>
      <c r="BL17602" s="138"/>
      <c r="BM17602" s="138"/>
    </row>
    <row r="17603" spans="62:65" ht="13" thickBot="1">
      <c r="BJ17603" s="138"/>
      <c r="BK17603" s="138"/>
      <c r="BL17603" s="138"/>
      <c r="BM17603" s="138"/>
    </row>
    <row r="17604" spans="62:65" ht="13" thickBot="1">
      <c r="BJ17604" s="138"/>
      <c r="BK17604" s="138"/>
      <c r="BL17604" s="138"/>
      <c r="BM17604" s="138"/>
    </row>
    <row r="17605" spans="62:65" ht="13" thickBot="1">
      <c r="BJ17605" s="138"/>
      <c r="BK17605" s="138"/>
      <c r="BL17605" s="138"/>
      <c r="BM17605" s="138"/>
    </row>
    <row r="17606" spans="62:65" ht="13" thickBot="1">
      <c r="BJ17606" s="138"/>
      <c r="BK17606" s="138"/>
      <c r="BL17606" s="138"/>
      <c r="BM17606" s="138"/>
    </row>
    <row r="17607" spans="62:65" ht="13" thickBot="1">
      <c r="BJ17607" s="138"/>
      <c r="BK17607" s="138"/>
      <c r="BL17607" s="138"/>
      <c r="BM17607" s="138"/>
    </row>
    <row r="17608" spans="62:65" ht="13" thickBot="1">
      <c r="BJ17608" s="138"/>
      <c r="BK17608" s="138"/>
      <c r="BL17608" s="138"/>
      <c r="BM17608" s="138"/>
    </row>
    <row r="17609" spans="62:65" ht="13" thickBot="1">
      <c r="BJ17609" s="138"/>
      <c r="BK17609" s="138"/>
      <c r="BL17609" s="138"/>
      <c r="BM17609" s="138"/>
    </row>
    <row r="17610" spans="62:65" ht="13" thickBot="1">
      <c r="BJ17610" s="138"/>
      <c r="BK17610" s="138"/>
      <c r="BL17610" s="138"/>
      <c r="BM17610" s="138"/>
    </row>
    <row r="17611" spans="62:65" ht="13" thickBot="1">
      <c r="BJ17611" s="138"/>
      <c r="BK17611" s="138"/>
      <c r="BL17611" s="138"/>
      <c r="BM17611" s="138"/>
    </row>
    <row r="17612" spans="62:65" ht="13" thickBot="1">
      <c r="BJ17612" s="138"/>
      <c r="BK17612" s="138"/>
      <c r="BL17612" s="138"/>
      <c r="BM17612" s="138"/>
    </row>
    <row r="17613" spans="62:65" ht="13" thickBot="1">
      <c r="BJ17613" s="138"/>
      <c r="BK17613" s="138"/>
      <c r="BL17613" s="138"/>
      <c r="BM17613" s="138"/>
    </row>
    <row r="17614" spans="62:65" ht="13" thickBot="1">
      <c r="BJ17614" s="138"/>
      <c r="BK17614" s="138"/>
      <c r="BL17614" s="138"/>
      <c r="BM17614" s="138"/>
    </row>
    <row r="17615" spans="62:65" ht="13" thickBot="1">
      <c r="BJ17615" s="138"/>
      <c r="BK17615" s="138"/>
      <c r="BL17615" s="138"/>
      <c r="BM17615" s="138"/>
    </row>
    <row r="17616" spans="62:65" ht="13" thickBot="1">
      <c r="BJ17616" s="138"/>
      <c r="BK17616" s="138"/>
      <c r="BL17616" s="138"/>
      <c r="BM17616" s="138"/>
    </row>
    <row r="17617" spans="62:65" ht="13" thickBot="1">
      <c r="BJ17617" s="138"/>
      <c r="BK17617" s="138"/>
      <c r="BL17617" s="138"/>
      <c r="BM17617" s="138"/>
    </row>
    <row r="17618" spans="62:65" ht="13" thickBot="1">
      <c r="BJ17618" s="138"/>
      <c r="BK17618" s="138"/>
      <c r="BL17618" s="138"/>
      <c r="BM17618" s="138"/>
    </row>
    <row r="17619" spans="62:65" ht="13" thickBot="1">
      <c r="BJ17619" s="138"/>
      <c r="BK17619" s="138"/>
      <c r="BL17619" s="138"/>
      <c r="BM17619" s="138"/>
    </row>
    <row r="17620" spans="62:65" ht="13" thickBot="1">
      <c r="BJ17620" s="138"/>
      <c r="BK17620" s="138"/>
      <c r="BL17620" s="138"/>
      <c r="BM17620" s="138"/>
    </row>
    <row r="17621" spans="62:65" ht="13" thickBot="1">
      <c r="BJ17621" s="138"/>
      <c r="BK17621" s="138"/>
      <c r="BL17621" s="138"/>
      <c r="BM17621" s="138"/>
    </row>
    <row r="17622" spans="62:65" ht="13" thickBot="1">
      <c r="BJ17622" s="138"/>
      <c r="BK17622" s="138"/>
      <c r="BL17622" s="138"/>
      <c r="BM17622" s="138"/>
    </row>
    <row r="17623" spans="62:65" ht="13" thickBot="1">
      <c r="BJ17623" s="138"/>
      <c r="BK17623" s="138"/>
      <c r="BL17623" s="138"/>
      <c r="BM17623" s="138"/>
    </row>
    <row r="17624" spans="62:65" ht="13" thickBot="1">
      <c r="BJ17624" s="138"/>
      <c r="BK17624" s="138"/>
      <c r="BL17624" s="138"/>
      <c r="BM17624" s="138"/>
    </row>
    <row r="17625" spans="62:65" ht="13" thickBot="1">
      <c r="BJ17625" s="138"/>
      <c r="BK17625" s="138"/>
      <c r="BL17625" s="138"/>
      <c r="BM17625" s="138"/>
    </row>
    <row r="17626" spans="62:65" ht="13" thickBot="1">
      <c r="BJ17626" s="138"/>
      <c r="BK17626" s="138"/>
      <c r="BL17626" s="138"/>
      <c r="BM17626" s="138"/>
    </row>
    <row r="17627" spans="62:65" ht="13" thickBot="1">
      <c r="BJ17627" s="138"/>
      <c r="BK17627" s="138"/>
      <c r="BL17627" s="138"/>
      <c r="BM17627" s="138"/>
    </row>
    <row r="17628" spans="62:65" ht="13" thickBot="1">
      <c r="BJ17628" s="138"/>
      <c r="BK17628" s="138"/>
      <c r="BL17628" s="138"/>
      <c r="BM17628" s="138"/>
    </row>
    <row r="17629" spans="62:65" ht="13" thickBot="1">
      <c r="BJ17629" s="138"/>
      <c r="BK17629" s="138"/>
      <c r="BL17629" s="138"/>
      <c r="BM17629" s="138"/>
    </row>
    <row r="17630" spans="62:65" ht="13" thickBot="1">
      <c r="BJ17630" s="138"/>
      <c r="BK17630" s="138"/>
      <c r="BL17630" s="138"/>
      <c r="BM17630" s="138"/>
    </row>
    <row r="17631" spans="62:65" ht="13" thickBot="1">
      <c r="BJ17631" s="138"/>
      <c r="BK17631" s="138"/>
      <c r="BL17631" s="138"/>
      <c r="BM17631" s="138"/>
    </row>
    <row r="17632" spans="62:65" ht="13" thickBot="1">
      <c r="BJ17632" s="138"/>
      <c r="BK17632" s="138"/>
      <c r="BL17632" s="138"/>
      <c r="BM17632" s="138"/>
    </row>
    <row r="17633" spans="62:65" ht="13" thickBot="1">
      <c r="BJ17633" s="138"/>
      <c r="BK17633" s="138"/>
      <c r="BL17633" s="138"/>
      <c r="BM17633" s="138"/>
    </row>
    <row r="17634" spans="62:65" ht="13" thickBot="1">
      <c r="BJ17634" s="138"/>
      <c r="BK17634" s="138"/>
      <c r="BL17634" s="138"/>
      <c r="BM17634" s="138"/>
    </row>
    <row r="17635" spans="62:65" ht="13" thickBot="1">
      <c r="BJ17635" s="138"/>
      <c r="BK17635" s="138"/>
      <c r="BL17635" s="138"/>
      <c r="BM17635" s="138"/>
    </row>
    <row r="17636" spans="62:65" ht="13" thickBot="1">
      <c r="BJ17636" s="138"/>
      <c r="BK17636" s="138"/>
      <c r="BL17636" s="138"/>
      <c r="BM17636" s="138"/>
    </row>
    <row r="17637" spans="62:65" ht="13" thickBot="1">
      <c r="BJ17637" s="138"/>
      <c r="BK17637" s="138"/>
      <c r="BL17637" s="138"/>
      <c r="BM17637" s="138"/>
    </row>
    <row r="17638" spans="62:65" ht="13" thickBot="1">
      <c r="BJ17638" s="138"/>
      <c r="BK17638" s="138"/>
      <c r="BL17638" s="138"/>
      <c r="BM17638" s="138"/>
    </row>
    <row r="17639" spans="62:65" ht="13" thickBot="1">
      <c r="BJ17639" s="138"/>
      <c r="BK17639" s="138"/>
      <c r="BL17639" s="138"/>
      <c r="BM17639" s="138"/>
    </row>
    <row r="17640" spans="62:65" ht="13" thickBot="1">
      <c r="BJ17640" s="138"/>
      <c r="BK17640" s="138"/>
      <c r="BL17640" s="138"/>
      <c r="BM17640" s="138"/>
    </row>
    <row r="17641" spans="62:65" ht="13" thickBot="1">
      <c r="BJ17641" s="138"/>
      <c r="BK17641" s="138"/>
      <c r="BL17641" s="138"/>
      <c r="BM17641" s="138"/>
    </row>
    <row r="17642" spans="62:65" ht="13" thickBot="1">
      <c r="BJ17642" s="138"/>
      <c r="BK17642" s="138"/>
      <c r="BL17642" s="138"/>
      <c r="BM17642" s="138"/>
    </row>
    <row r="17643" spans="62:65" ht="13" thickBot="1">
      <c r="BJ17643" s="138"/>
      <c r="BK17643" s="138"/>
      <c r="BL17643" s="138"/>
      <c r="BM17643" s="138"/>
    </row>
    <row r="17644" spans="62:65" ht="13" thickBot="1">
      <c r="BJ17644" s="138"/>
      <c r="BK17644" s="138"/>
      <c r="BL17644" s="138"/>
      <c r="BM17644" s="138"/>
    </row>
    <row r="17645" spans="62:65" ht="13" thickBot="1">
      <c r="BJ17645" s="138"/>
      <c r="BK17645" s="138"/>
      <c r="BL17645" s="138"/>
      <c r="BM17645" s="138"/>
    </row>
    <row r="17646" spans="62:65" ht="13" thickBot="1">
      <c r="BJ17646" s="138"/>
      <c r="BK17646" s="138"/>
      <c r="BL17646" s="138"/>
      <c r="BM17646" s="138"/>
    </row>
    <row r="17647" spans="62:65" ht="13" thickBot="1">
      <c r="BJ17647" s="138"/>
      <c r="BK17647" s="138"/>
      <c r="BL17647" s="138"/>
      <c r="BM17647" s="138"/>
    </row>
    <row r="17648" spans="62:65" ht="13" thickBot="1">
      <c r="BJ17648" s="138"/>
      <c r="BK17648" s="138"/>
      <c r="BL17648" s="138"/>
      <c r="BM17648" s="138"/>
    </row>
    <row r="17649" spans="62:65" ht="13" thickBot="1">
      <c r="BJ17649" s="138"/>
      <c r="BK17649" s="138"/>
      <c r="BL17649" s="138"/>
      <c r="BM17649" s="138"/>
    </row>
    <row r="17650" spans="62:65" ht="13" thickBot="1">
      <c r="BJ17650" s="138"/>
      <c r="BK17650" s="138"/>
      <c r="BL17650" s="138"/>
      <c r="BM17650" s="138"/>
    </row>
    <row r="17651" spans="62:65" ht="13" thickBot="1">
      <c r="BJ17651" s="138"/>
      <c r="BK17651" s="138"/>
      <c r="BL17651" s="138"/>
      <c r="BM17651" s="138"/>
    </row>
    <row r="17652" spans="62:65" ht="13" thickBot="1">
      <c r="BJ17652" s="138"/>
      <c r="BK17652" s="138"/>
      <c r="BL17652" s="138"/>
      <c r="BM17652" s="138"/>
    </row>
    <row r="17653" spans="62:65" ht="13" thickBot="1">
      <c r="BJ17653" s="138"/>
      <c r="BK17653" s="138"/>
      <c r="BL17653" s="138"/>
      <c r="BM17653" s="138"/>
    </row>
    <row r="17654" spans="62:65" ht="13" thickBot="1">
      <c r="BJ17654" s="138"/>
      <c r="BK17654" s="138"/>
      <c r="BL17654" s="138"/>
      <c r="BM17654" s="138"/>
    </row>
    <row r="17655" spans="62:65" ht="13" thickBot="1">
      <c r="BJ17655" s="138"/>
      <c r="BK17655" s="138"/>
      <c r="BL17655" s="138"/>
      <c r="BM17655" s="138"/>
    </row>
    <row r="17656" spans="62:65" ht="13" thickBot="1">
      <c r="BJ17656" s="138"/>
      <c r="BK17656" s="138"/>
      <c r="BL17656" s="138"/>
      <c r="BM17656" s="138"/>
    </row>
    <row r="17657" spans="62:65" ht="13" thickBot="1">
      <c r="BJ17657" s="138"/>
      <c r="BK17657" s="138"/>
      <c r="BL17657" s="138"/>
      <c r="BM17657" s="138"/>
    </row>
    <row r="17658" spans="62:65" ht="13" thickBot="1">
      <c r="BJ17658" s="138"/>
      <c r="BK17658" s="138"/>
      <c r="BL17658" s="138"/>
      <c r="BM17658" s="138"/>
    </row>
    <row r="17659" spans="62:65" ht="13" thickBot="1">
      <c r="BJ17659" s="138"/>
      <c r="BK17659" s="138"/>
      <c r="BL17659" s="138"/>
      <c r="BM17659" s="138"/>
    </row>
    <row r="17660" spans="62:65" ht="13" thickBot="1">
      <c r="BJ17660" s="138"/>
      <c r="BK17660" s="138"/>
      <c r="BL17660" s="138"/>
      <c r="BM17660" s="138"/>
    </row>
    <row r="17661" spans="62:65" ht="13" thickBot="1">
      <c r="BJ17661" s="138"/>
      <c r="BK17661" s="138"/>
      <c r="BL17661" s="138"/>
      <c r="BM17661" s="138"/>
    </row>
    <row r="17662" spans="62:65" ht="13" thickBot="1">
      <c r="BJ17662" s="138"/>
      <c r="BK17662" s="138"/>
      <c r="BL17662" s="138"/>
      <c r="BM17662" s="138"/>
    </row>
    <row r="17663" spans="62:65" ht="13" thickBot="1">
      <c r="BJ17663" s="138"/>
      <c r="BK17663" s="138"/>
      <c r="BL17663" s="138"/>
      <c r="BM17663" s="138"/>
    </row>
    <row r="17664" spans="62:65" ht="13" thickBot="1">
      <c r="BJ17664" s="138"/>
      <c r="BK17664" s="138"/>
      <c r="BL17664" s="138"/>
      <c r="BM17664" s="138"/>
    </row>
    <row r="17665" spans="62:65" ht="13" thickBot="1">
      <c r="BJ17665" s="138"/>
      <c r="BK17665" s="138"/>
      <c r="BL17665" s="138"/>
      <c r="BM17665" s="138"/>
    </row>
    <row r="17666" spans="62:65" ht="13" thickBot="1">
      <c r="BJ17666" s="138"/>
      <c r="BK17666" s="138"/>
      <c r="BL17666" s="138"/>
      <c r="BM17666" s="138"/>
    </row>
    <row r="17667" spans="62:65" ht="13" thickBot="1">
      <c r="BJ17667" s="138"/>
      <c r="BK17667" s="138"/>
      <c r="BL17667" s="138"/>
      <c r="BM17667" s="138"/>
    </row>
    <row r="17668" spans="62:65" ht="13" thickBot="1">
      <c r="BJ17668" s="138"/>
      <c r="BK17668" s="138"/>
      <c r="BL17668" s="138"/>
      <c r="BM17668" s="138"/>
    </row>
    <row r="17669" spans="62:65" ht="13" thickBot="1">
      <c r="BJ17669" s="138"/>
      <c r="BK17669" s="138"/>
      <c r="BL17669" s="138"/>
      <c r="BM17669" s="138"/>
    </row>
    <row r="17670" spans="62:65" ht="13" thickBot="1">
      <c r="BJ17670" s="138"/>
      <c r="BK17670" s="138"/>
      <c r="BL17670" s="138"/>
      <c r="BM17670" s="138"/>
    </row>
    <row r="17671" spans="62:65" ht="13" thickBot="1">
      <c r="BJ17671" s="138"/>
      <c r="BK17671" s="138"/>
      <c r="BL17671" s="138"/>
      <c r="BM17671" s="138"/>
    </row>
    <row r="17672" spans="62:65" ht="13" thickBot="1">
      <c r="BJ17672" s="138"/>
      <c r="BK17672" s="138"/>
      <c r="BL17672" s="138"/>
      <c r="BM17672" s="138"/>
    </row>
    <row r="17673" spans="62:65" ht="13" thickBot="1">
      <c r="BJ17673" s="138"/>
      <c r="BK17673" s="138"/>
      <c r="BL17673" s="138"/>
      <c r="BM17673" s="138"/>
    </row>
    <row r="17674" spans="62:65" ht="13" thickBot="1">
      <c r="BJ17674" s="138"/>
      <c r="BK17674" s="138"/>
      <c r="BL17674" s="138"/>
      <c r="BM17674" s="138"/>
    </row>
    <row r="17675" spans="62:65" ht="13" thickBot="1">
      <c r="BJ17675" s="138"/>
      <c r="BK17675" s="138"/>
      <c r="BL17675" s="138"/>
      <c r="BM17675" s="138"/>
    </row>
    <row r="17676" spans="62:65" ht="13" thickBot="1">
      <c r="BJ17676" s="138"/>
      <c r="BK17676" s="138"/>
      <c r="BL17676" s="138"/>
      <c r="BM17676" s="138"/>
    </row>
    <row r="17677" spans="62:65" ht="13" thickBot="1">
      <c r="BJ17677" s="138"/>
      <c r="BK17677" s="138"/>
      <c r="BL17677" s="138"/>
      <c r="BM17677" s="138"/>
    </row>
    <row r="17678" spans="62:65" ht="13" thickBot="1">
      <c r="BJ17678" s="138"/>
      <c r="BK17678" s="138"/>
      <c r="BL17678" s="138"/>
      <c r="BM17678" s="138"/>
    </row>
    <row r="17679" spans="62:65" ht="13" thickBot="1">
      <c r="BJ17679" s="138"/>
      <c r="BK17679" s="138"/>
      <c r="BL17679" s="138"/>
      <c r="BM17679" s="138"/>
    </row>
    <row r="17680" spans="62:65" ht="13" thickBot="1">
      <c r="BJ17680" s="138"/>
      <c r="BK17680" s="138"/>
      <c r="BL17680" s="138"/>
      <c r="BM17680" s="138"/>
    </row>
    <row r="17681" spans="62:65" ht="13" thickBot="1">
      <c r="BJ17681" s="138"/>
      <c r="BK17681" s="138"/>
      <c r="BL17681" s="138"/>
      <c r="BM17681" s="138"/>
    </row>
    <row r="17682" spans="62:65" ht="13" thickBot="1">
      <c r="BJ17682" s="138"/>
      <c r="BK17682" s="138"/>
      <c r="BL17682" s="138"/>
      <c r="BM17682" s="138"/>
    </row>
    <row r="17683" spans="62:65" ht="13" thickBot="1">
      <c r="BJ17683" s="138"/>
      <c r="BK17683" s="138"/>
      <c r="BL17683" s="138"/>
      <c r="BM17683" s="138"/>
    </row>
    <row r="17684" spans="62:65" ht="13" thickBot="1">
      <c r="BJ17684" s="138"/>
      <c r="BK17684" s="138"/>
      <c r="BL17684" s="138"/>
      <c r="BM17684" s="138"/>
    </row>
    <row r="17685" spans="62:65" ht="13" thickBot="1">
      <c r="BJ17685" s="138"/>
      <c r="BK17685" s="138"/>
      <c r="BL17685" s="138"/>
      <c r="BM17685" s="138"/>
    </row>
    <row r="17686" spans="62:65" ht="13" thickBot="1">
      <c r="BJ17686" s="138"/>
      <c r="BK17686" s="138"/>
      <c r="BL17686" s="138"/>
      <c r="BM17686" s="138"/>
    </row>
    <row r="17687" spans="62:65" ht="13" thickBot="1">
      <c r="BJ17687" s="138"/>
      <c r="BK17687" s="138"/>
      <c r="BL17687" s="138"/>
      <c r="BM17687" s="138"/>
    </row>
    <row r="17688" spans="62:65" ht="13" thickBot="1">
      <c r="BJ17688" s="138"/>
      <c r="BK17688" s="138"/>
      <c r="BL17688" s="138"/>
      <c r="BM17688" s="138"/>
    </row>
    <row r="17689" spans="62:65" ht="13" thickBot="1">
      <c r="BJ17689" s="138"/>
      <c r="BK17689" s="138"/>
      <c r="BL17689" s="138"/>
      <c r="BM17689" s="138"/>
    </row>
    <row r="17690" spans="62:65" ht="13" thickBot="1">
      <c r="BJ17690" s="138"/>
      <c r="BK17690" s="138"/>
      <c r="BL17690" s="138"/>
      <c r="BM17690" s="138"/>
    </row>
    <row r="17691" spans="62:65" ht="13" thickBot="1">
      <c r="BJ17691" s="138"/>
      <c r="BK17691" s="138"/>
      <c r="BL17691" s="138"/>
      <c r="BM17691" s="138"/>
    </row>
    <row r="17692" spans="62:65" ht="13" thickBot="1">
      <c r="BJ17692" s="138"/>
      <c r="BK17692" s="138"/>
      <c r="BL17692" s="138"/>
      <c r="BM17692" s="138"/>
    </row>
    <row r="17693" spans="62:65" ht="13" thickBot="1">
      <c r="BJ17693" s="138"/>
      <c r="BK17693" s="138"/>
      <c r="BL17693" s="138"/>
      <c r="BM17693" s="138"/>
    </row>
    <row r="17694" spans="62:65" ht="13" thickBot="1">
      <c r="BJ17694" s="138"/>
      <c r="BK17694" s="138"/>
      <c r="BL17694" s="138"/>
      <c r="BM17694" s="138"/>
    </row>
    <row r="17695" spans="62:65" ht="13" thickBot="1">
      <c r="BJ17695" s="138"/>
      <c r="BK17695" s="138"/>
      <c r="BL17695" s="138"/>
      <c r="BM17695" s="138"/>
    </row>
    <row r="17696" spans="62:65" ht="13" thickBot="1">
      <c r="BJ17696" s="138"/>
      <c r="BK17696" s="138"/>
      <c r="BL17696" s="138"/>
      <c r="BM17696" s="138"/>
    </row>
    <row r="17697" spans="62:65" ht="13" thickBot="1">
      <c r="BJ17697" s="138"/>
      <c r="BK17697" s="138"/>
      <c r="BL17697" s="138"/>
      <c r="BM17697" s="138"/>
    </row>
    <row r="17698" spans="62:65" ht="13" thickBot="1">
      <c r="BJ17698" s="138"/>
      <c r="BK17698" s="138"/>
      <c r="BL17698" s="138"/>
      <c r="BM17698" s="138"/>
    </row>
    <row r="17699" spans="62:65" ht="13" thickBot="1">
      <c r="BJ17699" s="138"/>
      <c r="BK17699" s="138"/>
      <c r="BL17699" s="138"/>
      <c r="BM17699" s="138"/>
    </row>
    <row r="17700" spans="62:65" ht="13" thickBot="1">
      <c r="BJ17700" s="138"/>
      <c r="BK17700" s="138"/>
      <c r="BL17700" s="138"/>
      <c r="BM17700" s="138"/>
    </row>
    <row r="17701" spans="62:65" ht="13" thickBot="1">
      <c r="BJ17701" s="138"/>
      <c r="BK17701" s="138"/>
      <c r="BL17701" s="138"/>
      <c r="BM17701" s="138"/>
    </row>
    <row r="17702" spans="62:65" ht="13" thickBot="1">
      <c r="BJ17702" s="138"/>
      <c r="BK17702" s="138"/>
      <c r="BL17702" s="138"/>
      <c r="BM17702" s="138"/>
    </row>
    <row r="17703" spans="62:65" ht="13" thickBot="1">
      <c r="BJ17703" s="138"/>
      <c r="BK17703" s="138"/>
      <c r="BL17703" s="138"/>
      <c r="BM17703" s="138"/>
    </row>
    <row r="17704" spans="62:65" ht="13" thickBot="1">
      <c r="BJ17704" s="138"/>
      <c r="BK17704" s="138"/>
      <c r="BL17704" s="138"/>
      <c r="BM17704" s="138"/>
    </row>
    <row r="17705" spans="62:65" ht="13" thickBot="1">
      <c r="BJ17705" s="138"/>
      <c r="BK17705" s="138"/>
      <c r="BL17705" s="138"/>
      <c r="BM17705" s="138"/>
    </row>
    <row r="17706" spans="62:65" ht="13" thickBot="1">
      <c r="BJ17706" s="138"/>
      <c r="BK17706" s="138"/>
      <c r="BL17706" s="138"/>
      <c r="BM17706" s="138"/>
    </row>
    <row r="17707" spans="62:65" ht="13" thickBot="1">
      <c r="BJ17707" s="138"/>
      <c r="BK17707" s="138"/>
      <c r="BL17707" s="138"/>
      <c r="BM17707" s="138"/>
    </row>
    <row r="17708" spans="62:65" ht="13" thickBot="1">
      <c r="BJ17708" s="138"/>
      <c r="BK17708" s="138"/>
      <c r="BL17708" s="138"/>
      <c r="BM17708" s="138"/>
    </row>
    <row r="17709" spans="62:65" ht="13" thickBot="1">
      <c r="BJ17709" s="138"/>
      <c r="BK17709" s="138"/>
      <c r="BL17709" s="138"/>
      <c r="BM17709" s="138"/>
    </row>
    <row r="17710" spans="62:65" ht="13" thickBot="1">
      <c r="BJ17710" s="138"/>
      <c r="BK17710" s="138"/>
      <c r="BL17710" s="138"/>
      <c r="BM17710" s="138"/>
    </row>
    <row r="17711" spans="62:65" ht="13" thickBot="1">
      <c r="BJ17711" s="138"/>
      <c r="BK17711" s="138"/>
      <c r="BL17711" s="138"/>
      <c r="BM17711" s="138"/>
    </row>
    <row r="17712" spans="62:65" ht="13" thickBot="1">
      <c r="BJ17712" s="138"/>
      <c r="BK17712" s="138"/>
      <c r="BL17712" s="138"/>
      <c r="BM17712" s="138"/>
    </row>
    <row r="17713" spans="62:65" ht="13" thickBot="1">
      <c r="BJ17713" s="138"/>
      <c r="BK17713" s="138"/>
      <c r="BL17713" s="138"/>
      <c r="BM17713" s="138"/>
    </row>
    <row r="17714" spans="62:65" ht="13" thickBot="1">
      <c r="BJ17714" s="138"/>
      <c r="BK17714" s="138"/>
      <c r="BL17714" s="138"/>
      <c r="BM17714" s="138"/>
    </row>
    <row r="17715" spans="62:65" ht="13" thickBot="1">
      <c r="BJ17715" s="138"/>
      <c r="BK17715" s="138"/>
      <c r="BL17715" s="138"/>
      <c r="BM17715" s="138"/>
    </row>
    <row r="17716" spans="62:65" ht="13" thickBot="1">
      <c r="BJ17716" s="138"/>
      <c r="BK17716" s="138"/>
      <c r="BL17716" s="138"/>
      <c r="BM17716" s="138"/>
    </row>
    <row r="17717" spans="62:65" ht="13" thickBot="1">
      <c r="BJ17717" s="138"/>
      <c r="BK17717" s="138"/>
      <c r="BL17717" s="138"/>
      <c r="BM17717" s="138"/>
    </row>
    <row r="17718" spans="62:65" ht="13" thickBot="1">
      <c r="BJ17718" s="138"/>
      <c r="BK17718" s="138"/>
      <c r="BL17718" s="138"/>
      <c r="BM17718" s="138"/>
    </row>
    <row r="17719" spans="62:65" ht="13" thickBot="1">
      <c r="BJ17719" s="138"/>
      <c r="BK17719" s="138"/>
      <c r="BL17719" s="138"/>
      <c r="BM17719" s="138"/>
    </row>
    <row r="17720" spans="62:65" ht="13" thickBot="1">
      <c r="BJ17720" s="138"/>
      <c r="BK17720" s="138"/>
      <c r="BL17720" s="138"/>
      <c r="BM17720" s="138"/>
    </row>
    <row r="17721" spans="62:65" ht="13" thickBot="1">
      <c r="BJ17721" s="138"/>
      <c r="BK17721" s="138"/>
      <c r="BL17721" s="138"/>
      <c r="BM17721" s="138"/>
    </row>
    <row r="17722" spans="62:65" ht="13" thickBot="1">
      <c r="BJ17722" s="138"/>
      <c r="BK17722" s="138"/>
      <c r="BL17722" s="138"/>
      <c r="BM17722" s="138"/>
    </row>
    <row r="17723" spans="62:65" ht="13" thickBot="1">
      <c r="BJ17723" s="138"/>
      <c r="BK17723" s="138"/>
      <c r="BL17723" s="138"/>
      <c r="BM17723" s="138"/>
    </row>
    <row r="17724" spans="62:65" ht="13" thickBot="1">
      <c r="BJ17724" s="138"/>
      <c r="BK17724" s="138"/>
      <c r="BL17724" s="138"/>
      <c r="BM17724" s="138"/>
    </row>
    <row r="17725" spans="62:65" ht="13" thickBot="1">
      <c r="BJ17725" s="138"/>
      <c r="BK17725" s="138"/>
      <c r="BL17725" s="138"/>
      <c r="BM17725" s="138"/>
    </row>
    <row r="17726" spans="62:65" ht="13" thickBot="1">
      <c r="BJ17726" s="138"/>
      <c r="BK17726" s="138"/>
      <c r="BL17726" s="138"/>
      <c r="BM17726" s="138"/>
    </row>
    <row r="17727" spans="62:65" ht="13" thickBot="1">
      <c r="BJ17727" s="138"/>
      <c r="BK17727" s="138"/>
      <c r="BL17727" s="138"/>
      <c r="BM17727" s="138"/>
    </row>
    <row r="17728" spans="62:65" ht="13" thickBot="1">
      <c r="BJ17728" s="138"/>
      <c r="BK17728" s="138"/>
      <c r="BL17728" s="138"/>
      <c r="BM17728" s="138"/>
    </row>
    <row r="17729" spans="62:65" ht="13" thickBot="1">
      <c r="BJ17729" s="138"/>
      <c r="BK17729" s="138"/>
      <c r="BL17729" s="138"/>
      <c r="BM17729" s="138"/>
    </row>
    <row r="17730" spans="62:65" ht="13" thickBot="1">
      <c r="BJ17730" s="138"/>
      <c r="BK17730" s="138"/>
      <c r="BL17730" s="138"/>
      <c r="BM17730" s="138"/>
    </row>
    <row r="17731" spans="62:65" ht="13" thickBot="1">
      <c r="BJ17731" s="138"/>
      <c r="BK17731" s="138"/>
      <c r="BL17731" s="138"/>
      <c r="BM17731" s="138"/>
    </row>
    <row r="17732" spans="62:65" ht="13" thickBot="1">
      <c r="BJ17732" s="138"/>
      <c r="BK17732" s="138"/>
      <c r="BL17732" s="138"/>
      <c r="BM17732" s="138"/>
    </row>
    <row r="17733" spans="62:65" ht="13" thickBot="1">
      <c r="BJ17733" s="138"/>
      <c r="BK17733" s="138"/>
      <c r="BL17733" s="138"/>
      <c r="BM17733" s="138"/>
    </row>
    <row r="17734" spans="62:65" ht="13" thickBot="1">
      <c r="BJ17734" s="138"/>
      <c r="BK17734" s="138"/>
      <c r="BL17734" s="138"/>
      <c r="BM17734" s="138"/>
    </row>
    <row r="17735" spans="62:65" ht="13" thickBot="1">
      <c r="BJ17735" s="138"/>
      <c r="BK17735" s="138"/>
      <c r="BL17735" s="138"/>
      <c r="BM17735" s="138"/>
    </row>
    <row r="17736" spans="62:65" ht="13" thickBot="1">
      <c r="BJ17736" s="138"/>
      <c r="BK17736" s="138"/>
      <c r="BL17736" s="138"/>
      <c r="BM17736" s="138"/>
    </row>
    <row r="17737" spans="62:65" ht="13" thickBot="1">
      <c r="BJ17737" s="138"/>
      <c r="BK17737" s="138"/>
      <c r="BL17737" s="138"/>
      <c r="BM17737" s="138"/>
    </row>
    <row r="17738" spans="62:65" ht="13" thickBot="1">
      <c r="BJ17738" s="138"/>
      <c r="BK17738" s="138"/>
      <c r="BL17738" s="138"/>
      <c r="BM17738" s="138"/>
    </row>
    <row r="17739" spans="62:65" ht="13" thickBot="1">
      <c r="BJ17739" s="138"/>
      <c r="BK17739" s="138"/>
      <c r="BL17739" s="138"/>
      <c r="BM17739" s="138"/>
    </row>
    <row r="17740" spans="62:65" ht="13" thickBot="1">
      <c r="BJ17740" s="138"/>
      <c r="BK17740" s="138"/>
      <c r="BL17740" s="138"/>
      <c r="BM17740" s="138"/>
    </row>
    <row r="17741" spans="62:65" ht="13" thickBot="1">
      <c r="BJ17741" s="138"/>
      <c r="BK17741" s="138"/>
      <c r="BL17741" s="138"/>
      <c r="BM17741" s="138"/>
    </row>
    <row r="17742" spans="62:65" ht="13" thickBot="1">
      <c r="BJ17742" s="138"/>
      <c r="BK17742" s="138"/>
      <c r="BL17742" s="138"/>
      <c r="BM17742" s="138"/>
    </row>
    <row r="17743" spans="62:65" ht="13" thickBot="1">
      <c r="BJ17743" s="138"/>
      <c r="BK17743" s="138"/>
      <c r="BL17743" s="138"/>
      <c r="BM17743" s="138"/>
    </row>
    <row r="17744" spans="62:65" ht="13" thickBot="1">
      <c r="BJ17744" s="138"/>
      <c r="BK17744" s="138"/>
      <c r="BL17744" s="138"/>
      <c r="BM17744" s="138"/>
    </row>
    <row r="17745" spans="62:65" ht="13" thickBot="1">
      <c r="BJ17745" s="138"/>
      <c r="BK17745" s="138"/>
      <c r="BL17745" s="138"/>
      <c r="BM17745" s="138"/>
    </row>
    <row r="17746" spans="62:65" ht="13" thickBot="1">
      <c r="BJ17746" s="138"/>
      <c r="BK17746" s="138"/>
      <c r="BL17746" s="138"/>
      <c r="BM17746" s="138"/>
    </row>
    <row r="17747" spans="62:65" ht="13" thickBot="1">
      <c r="BJ17747" s="138"/>
      <c r="BK17747" s="138"/>
      <c r="BL17747" s="138"/>
      <c r="BM17747" s="138"/>
    </row>
    <row r="17748" spans="62:65" ht="13" thickBot="1">
      <c r="BJ17748" s="138"/>
      <c r="BK17748" s="138"/>
      <c r="BL17748" s="138"/>
      <c r="BM17748" s="138"/>
    </row>
    <row r="17749" spans="62:65" ht="13" thickBot="1">
      <c r="BJ17749" s="138"/>
      <c r="BK17749" s="138"/>
      <c r="BL17749" s="138"/>
      <c r="BM17749" s="138"/>
    </row>
    <row r="17750" spans="62:65" ht="13" thickBot="1">
      <c r="BJ17750" s="138"/>
      <c r="BK17750" s="138"/>
      <c r="BL17750" s="138"/>
      <c r="BM17750" s="138"/>
    </row>
    <row r="17751" spans="62:65" ht="13" thickBot="1">
      <c r="BJ17751" s="138"/>
      <c r="BK17751" s="138"/>
      <c r="BL17751" s="138"/>
      <c r="BM17751" s="138"/>
    </row>
    <row r="17752" spans="62:65" ht="13" thickBot="1">
      <c r="BJ17752" s="138"/>
      <c r="BK17752" s="138"/>
      <c r="BL17752" s="138"/>
      <c r="BM17752" s="138"/>
    </row>
    <row r="17753" spans="62:65" ht="13" thickBot="1">
      <c r="BJ17753" s="138"/>
      <c r="BK17753" s="138"/>
      <c r="BL17753" s="138"/>
      <c r="BM17753" s="138"/>
    </row>
    <row r="17754" spans="62:65" ht="13" thickBot="1">
      <c r="BJ17754" s="138"/>
      <c r="BK17754" s="138"/>
      <c r="BL17754" s="138"/>
      <c r="BM17754" s="138"/>
    </row>
    <row r="17755" spans="62:65" ht="13" thickBot="1">
      <c r="BJ17755" s="138"/>
      <c r="BK17755" s="138"/>
      <c r="BL17755" s="138"/>
      <c r="BM17755" s="138"/>
    </row>
    <row r="17756" spans="62:65" ht="13" thickBot="1">
      <c r="BJ17756" s="138"/>
      <c r="BK17756" s="138"/>
      <c r="BL17756" s="138"/>
      <c r="BM17756" s="138"/>
    </row>
    <row r="17757" spans="62:65" ht="13" thickBot="1">
      <c r="BJ17757" s="138"/>
      <c r="BK17757" s="138"/>
      <c r="BL17757" s="138"/>
      <c r="BM17757" s="138"/>
    </row>
    <row r="17758" spans="62:65" ht="13" thickBot="1">
      <c r="BJ17758" s="138"/>
      <c r="BK17758" s="138"/>
      <c r="BL17758" s="138"/>
      <c r="BM17758" s="138"/>
    </row>
    <row r="17759" spans="62:65" ht="13" thickBot="1">
      <c r="BJ17759" s="138"/>
      <c r="BK17759" s="138"/>
      <c r="BL17759" s="138"/>
      <c r="BM17759" s="138"/>
    </row>
    <row r="17760" spans="62:65" ht="13" thickBot="1">
      <c r="BJ17760" s="138"/>
      <c r="BK17760" s="138"/>
      <c r="BL17760" s="138"/>
      <c r="BM17760" s="138"/>
    </row>
    <row r="17761" spans="62:65" ht="13" thickBot="1">
      <c r="BJ17761" s="138"/>
      <c r="BK17761" s="138"/>
      <c r="BL17761" s="138"/>
      <c r="BM17761" s="138"/>
    </row>
    <row r="17762" spans="62:65" ht="13" thickBot="1">
      <c r="BJ17762" s="138"/>
      <c r="BK17762" s="138"/>
      <c r="BL17762" s="138"/>
      <c r="BM17762" s="138"/>
    </row>
    <row r="17763" spans="62:65" ht="13" thickBot="1">
      <c r="BJ17763" s="138"/>
      <c r="BK17763" s="138"/>
      <c r="BL17763" s="138"/>
      <c r="BM17763" s="138"/>
    </row>
    <row r="17764" spans="62:65" ht="13" thickBot="1">
      <c r="BJ17764" s="138"/>
      <c r="BK17764" s="138"/>
      <c r="BL17764" s="138"/>
      <c r="BM17764" s="138"/>
    </row>
    <row r="17765" spans="62:65" ht="13" thickBot="1">
      <c r="BJ17765" s="138"/>
      <c r="BK17765" s="138"/>
      <c r="BL17765" s="138"/>
      <c r="BM17765" s="138"/>
    </row>
    <row r="17766" spans="62:65" ht="13" thickBot="1">
      <c r="BJ17766" s="138"/>
      <c r="BK17766" s="138"/>
      <c r="BL17766" s="138"/>
      <c r="BM17766" s="138"/>
    </row>
    <row r="17767" spans="62:65" ht="13" thickBot="1">
      <c r="BJ17767" s="138"/>
      <c r="BK17767" s="138"/>
      <c r="BL17767" s="138"/>
      <c r="BM17767" s="138"/>
    </row>
    <row r="17768" spans="62:65" ht="13" thickBot="1">
      <c r="BJ17768" s="138"/>
      <c r="BK17768" s="138"/>
      <c r="BL17768" s="138"/>
      <c r="BM17768" s="138"/>
    </row>
    <row r="17769" spans="62:65" ht="13" thickBot="1">
      <c r="BJ17769" s="138"/>
      <c r="BK17769" s="138"/>
      <c r="BL17769" s="138"/>
      <c r="BM17769" s="138"/>
    </row>
    <row r="17770" spans="62:65" ht="13" thickBot="1">
      <c r="BJ17770" s="138"/>
      <c r="BK17770" s="138"/>
      <c r="BL17770" s="138"/>
      <c r="BM17770" s="138"/>
    </row>
    <row r="17771" spans="62:65" ht="13" thickBot="1">
      <c r="BJ17771" s="138"/>
      <c r="BK17771" s="138"/>
      <c r="BL17771" s="138"/>
      <c r="BM17771" s="138"/>
    </row>
    <row r="17772" spans="62:65" ht="13" thickBot="1">
      <c r="BJ17772" s="138"/>
      <c r="BK17772" s="138"/>
      <c r="BL17772" s="138"/>
      <c r="BM17772" s="138"/>
    </row>
    <row r="17773" spans="62:65" ht="13" thickBot="1">
      <c r="BJ17773" s="138"/>
      <c r="BK17773" s="138"/>
      <c r="BL17773" s="138"/>
      <c r="BM17773" s="138"/>
    </row>
    <row r="17774" spans="62:65" ht="13" thickBot="1">
      <c r="BJ17774" s="138"/>
      <c r="BK17774" s="138"/>
      <c r="BL17774" s="138"/>
      <c r="BM17774" s="138"/>
    </row>
    <row r="17775" spans="62:65" ht="13" thickBot="1">
      <c r="BJ17775" s="138"/>
      <c r="BK17775" s="138"/>
      <c r="BL17775" s="138"/>
      <c r="BM17775" s="138"/>
    </row>
    <row r="17776" spans="62:65" ht="13" thickBot="1">
      <c r="BJ17776" s="138"/>
      <c r="BK17776" s="138"/>
      <c r="BL17776" s="138"/>
      <c r="BM17776" s="138"/>
    </row>
    <row r="17777" spans="62:65" ht="13" thickBot="1">
      <c r="BJ17777" s="138"/>
      <c r="BK17777" s="138"/>
      <c r="BL17777" s="138"/>
      <c r="BM17777" s="138"/>
    </row>
    <row r="17778" spans="62:65" ht="13" thickBot="1">
      <c r="BJ17778" s="138"/>
      <c r="BK17778" s="138"/>
      <c r="BL17778" s="138"/>
      <c r="BM17778" s="138"/>
    </row>
    <row r="17779" spans="62:65" ht="13" thickBot="1">
      <c r="BJ17779" s="138"/>
      <c r="BK17779" s="138"/>
      <c r="BL17779" s="138"/>
      <c r="BM17779" s="138"/>
    </row>
    <row r="17780" spans="62:65" ht="13" thickBot="1">
      <c r="BJ17780" s="138"/>
      <c r="BK17780" s="138"/>
      <c r="BL17780" s="138"/>
      <c r="BM17780" s="138"/>
    </row>
    <row r="17781" spans="62:65" ht="13" thickBot="1">
      <c r="BJ17781" s="138"/>
      <c r="BK17781" s="138"/>
      <c r="BL17781" s="138"/>
      <c r="BM17781" s="138"/>
    </row>
    <row r="17782" spans="62:65" ht="13" thickBot="1">
      <c r="BJ17782" s="138"/>
      <c r="BK17782" s="138"/>
      <c r="BL17782" s="138"/>
      <c r="BM17782" s="138"/>
    </row>
    <row r="17783" spans="62:65" ht="13" thickBot="1">
      <c r="BJ17783" s="138"/>
      <c r="BK17783" s="138"/>
      <c r="BL17783" s="138"/>
      <c r="BM17783" s="138"/>
    </row>
    <row r="17784" spans="62:65" ht="13" thickBot="1">
      <c r="BJ17784" s="138"/>
      <c r="BK17784" s="138"/>
      <c r="BL17784" s="138"/>
      <c r="BM17784" s="138"/>
    </row>
    <row r="17785" spans="62:65" ht="13" thickBot="1">
      <c r="BJ17785" s="138"/>
      <c r="BK17785" s="138"/>
      <c r="BL17785" s="138"/>
      <c r="BM17785" s="138"/>
    </row>
    <row r="17786" spans="62:65" ht="13" thickBot="1">
      <c r="BJ17786" s="138"/>
      <c r="BK17786" s="138"/>
      <c r="BL17786" s="138"/>
      <c r="BM17786" s="138"/>
    </row>
    <row r="17787" spans="62:65" ht="13" thickBot="1">
      <c r="BJ17787" s="138"/>
      <c r="BK17787" s="138"/>
      <c r="BL17787" s="138"/>
      <c r="BM17787" s="138"/>
    </row>
    <row r="17788" spans="62:65" ht="13" thickBot="1">
      <c r="BJ17788" s="138"/>
      <c r="BK17788" s="138"/>
      <c r="BL17788" s="138"/>
      <c r="BM17788" s="138"/>
    </row>
    <row r="17789" spans="62:65" ht="13" thickBot="1">
      <c r="BJ17789" s="138"/>
      <c r="BK17789" s="138"/>
      <c r="BL17789" s="138"/>
      <c r="BM17789" s="138"/>
    </row>
    <row r="17790" spans="62:65" ht="13" thickBot="1">
      <c r="BJ17790" s="138"/>
      <c r="BK17790" s="138"/>
      <c r="BL17790" s="138"/>
      <c r="BM17790" s="138"/>
    </row>
    <row r="17791" spans="62:65" ht="13" thickBot="1">
      <c r="BJ17791" s="138"/>
      <c r="BK17791" s="138"/>
      <c r="BL17791" s="138"/>
      <c r="BM17791" s="138"/>
    </row>
    <row r="17792" spans="62:65" ht="13" thickBot="1">
      <c r="BJ17792" s="138"/>
      <c r="BK17792" s="138"/>
      <c r="BL17792" s="138"/>
      <c r="BM17792" s="138"/>
    </row>
    <row r="17793" spans="62:65" ht="13" thickBot="1">
      <c r="BJ17793" s="138"/>
      <c r="BK17793" s="138"/>
      <c r="BL17793" s="138"/>
      <c r="BM17793" s="138"/>
    </row>
    <row r="17794" spans="62:65" ht="13" thickBot="1">
      <c r="BJ17794" s="138"/>
      <c r="BK17794" s="138"/>
      <c r="BL17794" s="138"/>
      <c r="BM17794" s="138"/>
    </row>
    <row r="17795" spans="62:65" ht="13" thickBot="1">
      <c r="BJ17795" s="138"/>
      <c r="BK17795" s="138"/>
      <c r="BL17795" s="138"/>
      <c r="BM17795" s="138"/>
    </row>
    <row r="17796" spans="62:65" ht="13" thickBot="1">
      <c r="BJ17796" s="138"/>
      <c r="BK17796" s="138"/>
      <c r="BL17796" s="138"/>
      <c r="BM17796" s="138"/>
    </row>
    <row r="17797" spans="62:65" ht="13" thickBot="1">
      <c r="BJ17797" s="138"/>
      <c r="BK17797" s="138"/>
      <c r="BL17797" s="138"/>
      <c r="BM17797" s="138"/>
    </row>
    <row r="17798" spans="62:65" ht="13" thickBot="1">
      <c r="BJ17798" s="138"/>
      <c r="BK17798" s="138"/>
      <c r="BL17798" s="138"/>
      <c r="BM17798" s="138"/>
    </row>
    <row r="17799" spans="62:65" ht="13" thickBot="1">
      <c r="BJ17799" s="138"/>
      <c r="BK17799" s="138"/>
      <c r="BL17799" s="138"/>
      <c r="BM17799" s="138"/>
    </row>
    <row r="17800" spans="62:65" ht="13" thickBot="1">
      <c r="BJ17800" s="138"/>
      <c r="BK17800" s="138"/>
      <c r="BL17800" s="138"/>
      <c r="BM17800" s="138"/>
    </row>
    <row r="17801" spans="62:65" ht="13" thickBot="1">
      <c r="BJ17801" s="138"/>
      <c r="BK17801" s="138"/>
      <c r="BL17801" s="138"/>
      <c r="BM17801" s="138"/>
    </row>
    <row r="17802" spans="62:65" ht="13" thickBot="1">
      <c r="BJ17802" s="138"/>
      <c r="BK17802" s="138"/>
      <c r="BL17802" s="138"/>
      <c r="BM17802" s="138"/>
    </row>
    <row r="17803" spans="62:65" ht="13" thickBot="1">
      <c r="BJ17803" s="138"/>
      <c r="BK17803" s="138"/>
      <c r="BL17803" s="138"/>
      <c r="BM17803" s="138"/>
    </row>
    <row r="17804" spans="62:65" ht="13" thickBot="1">
      <c r="BJ17804" s="138"/>
      <c r="BK17804" s="138"/>
      <c r="BL17804" s="138"/>
      <c r="BM17804" s="138"/>
    </row>
    <row r="17805" spans="62:65" ht="13" thickBot="1">
      <c r="BJ17805" s="138"/>
      <c r="BK17805" s="138"/>
      <c r="BL17805" s="138"/>
      <c r="BM17805" s="138"/>
    </row>
    <row r="17806" spans="62:65" ht="13" thickBot="1">
      <c r="BJ17806" s="138"/>
      <c r="BK17806" s="138"/>
      <c r="BL17806" s="138"/>
      <c r="BM17806" s="138"/>
    </row>
    <row r="17807" spans="62:65" ht="13" thickBot="1">
      <c r="BJ17807" s="138"/>
      <c r="BK17807" s="138"/>
      <c r="BL17807" s="138"/>
      <c r="BM17807" s="138"/>
    </row>
    <row r="17808" spans="62:65" ht="13" thickBot="1">
      <c r="BJ17808" s="138"/>
      <c r="BK17808" s="138"/>
      <c r="BL17808" s="138"/>
      <c r="BM17808" s="138"/>
    </row>
    <row r="17809" spans="62:65" ht="13" thickBot="1">
      <c r="BJ17809" s="138"/>
      <c r="BK17809" s="138"/>
      <c r="BL17809" s="138"/>
      <c r="BM17809" s="138"/>
    </row>
    <row r="17810" spans="62:65" ht="13" thickBot="1">
      <c r="BJ17810" s="138"/>
      <c r="BK17810" s="138"/>
      <c r="BL17810" s="138"/>
      <c r="BM17810" s="138"/>
    </row>
    <row r="17811" spans="62:65" ht="13" thickBot="1">
      <c r="BJ17811" s="138"/>
      <c r="BK17811" s="138"/>
      <c r="BL17811" s="138"/>
      <c r="BM17811" s="138"/>
    </row>
    <row r="17812" spans="62:65" ht="13" thickBot="1">
      <c r="BJ17812" s="138"/>
      <c r="BK17812" s="138"/>
      <c r="BL17812" s="138"/>
      <c r="BM17812" s="138"/>
    </row>
    <row r="17813" spans="62:65" ht="13" thickBot="1">
      <c r="BJ17813" s="138"/>
      <c r="BK17813" s="138"/>
      <c r="BL17813" s="138"/>
      <c r="BM17813" s="138"/>
    </row>
    <row r="17814" spans="62:65" ht="13" thickBot="1">
      <c r="BJ17814" s="138"/>
      <c r="BK17814" s="138"/>
      <c r="BL17814" s="138"/>
      <c r="BM17814" s="138"/>
    </row>
    <row r="17815" spans="62:65" ht="13" thickBot="1">
      <c r="BJ17815" s="138"/>
      <c r="BK17815" s="138"/>
      <c r="BL17815" s="138"/>
      <c r="BM17815" s="138"/>
    </row>
    <row r="17816" spans="62:65" ht="13" thickBot="1">
      <c r="BJ17816" s="138"/>
      <c r="BK17816" s="138"/>
      <c r="BL17816" s="138"/>
      <c r="BM17816" s="138"/>
    </row>
    <row r="17817" spans="62:65" ht="13" thickBot="1">
      <c r="BJ17817" s="138"/>
      <c r="BK17817" s="138"/>
      <c r="BL17817" s="138"/>
      <c r="BM17817" s="138"/>
    </row>
    <row r="17818" spans="62:65" ht="13" thickBot="1">
      <c r="BJ17818" s="138"/>
      <c r="BK17818" s="138"/>
      <c r="BL17818" s="138"/>
      <c r="BM17818" s="138"/>
    </row>
    <row r="17819" spans="62:65" ht="13" thickBot="1">
      <c r="BJ17819" s="138"/>
      <c r="BK17819" s="138"/>
      <c r="BL17819" s="138"/>
      <c r="BM17819" s="138"/>
    </row>
    <row r="17820" spans="62:65" ht="13" thickBot="1">
      <c r="BJ17820" s="138"/>
      <c r="BK17820" s="138"/>
      <c r="BL17820" s="138"/>
      <c r="BM17820" s="138"/>
    </row>
    <row r="17821" spans="62:65" ht="13" thickBot="1">
      <c r="BJ17821" s="138"/>
      <c r="BK17821" s="138"/>
      <c r="BL17821" s="138"/>
      <c r="BM17821" s="138"/>
    </row>
    <row r="17822" spans="62:65" ht="13" thickBot="1">
      <c r="BJ17822" s="138"/>
      <c r="BK17822" s="138"/>
      <c r="BL17822" s="138"/>
      <c r="BM17822" s="138"/>
    </row>
    <row r="17823" spans="62:65" ht="13" thickBot="1">
      <c r="BJ17823" s="138"/>
      <c r="BK17823" s="138"/>
      <c r="BL17823" s="138"/>
      <c r="BM17823" s="138"/>
    </row>
    <row r="17824" spans="62:65" ht="13" thickBot="1">
      <c r="BJ17824" s="138"/>
      <c r="BK17824" s="138"/>
      <c r="BL17824" s="138"/>
      <c r="BM17824" s="138"/>
    </row>
    <row r="17825" spans="62:65" ht="13" thickBot="1">
      <c r="BJ17825" s="138"/>
      <c r="BK17825" s="138"/>
      <c r="BL17825" s="138"/>
      <c r="BM17825" s="138"/>
    </row>
    <row r="17826" spans="62:65" ht="13" thickBot="1">
      <c r="BJ17826" s="138"/>
      <c r="BK17826" s="138"/>
      <c r="BL17826" s="138"/>
      <c r="BM17826" s="138"/>
    </row>
    <row r="17827" spans="62:65" ht="13" thickBot="1">
      <c r="BJ17827" s="138"/>
      <c r="BK17827" s="138"/>
      <c r="BL17827" s="138"/>
      <c r="BM17827" s="138"/>
    </row>
    <row r="17828" spans="62:65" ht="13" thickBot="1">
      <c r="BJ17828" s="138"/>
      <c r="BK17828" s="138"/>
      <c r="BL17828" s="138"/>
      <c r="BM17828" s="138"/>
    </row>
    <row r="17829" spans="62:65" ht="13" thickBot="1">
      <c r="BJ17829" s="138"/>
      <c r="BK17829" s="138"/>
      <c r="BL17829" s="138"/>
      <c r="BM17829" s="138"/>
    </row>
    <row r="17830" spans="62:65" ht="13" thickBot="1">
      <c r="BJ17830" s="138"/>
      <c r="BK17830" s="138"/>
      <c r="BL17830" s="138"/>
      <c r="BM17830" s="138"/>
    </row>
    <row r="17831" spans="62:65" ht="13" thickBot="1">
      <c r="BJ17831" s="138"/>
      <c r="BK17831" s="138"/>
      <c r="BL17831" s="138"/>
      <c r="BM17831" s="138"/>
    </row>
    <row r="17832" spans="62:65" ht="13" thickBot="1">
      <c r="BJ17832" s="138"/>
      <c r="BK17832" s="138"/>
      <c r="BL17832" s="138"/>
      <c r="BM17832" s="138"/>
    </row>
    <row r="17833" spans="62:65" ht="13" thickBot="1">
      <c r="BJ17833" s="138"/>
      <c r="BK17833" s="138"/>
      <c r="BL17833" s="138"/>
      <c r="BM17833" s="138"/>
    </row>
    <row r="17834" spans="62:65" ht="13" thickBot="1">
      <c r="BJ17834" s="138"/>
      <c r="BK17834" s="138"/>
      <c r="BL17834" s="138"/>
      <c r="BM17834" s="138"/>
    </row>
    <row r="17835" spans="62:65" ht="13" thickBot="1">
      <c r="BJ17835" s="138"/>
      <c r="BK17835" s="138"/>
      <c r="BL17835" s="138"/>
      <c r="BM17835" s="138"/>
    </row>
    <row r="17836" spans="62:65" ht="13" thickBot="1">
      <c r="BJ17836" s="138"/>
      <c r="BK17836" s="138"/>
      <c r="BL17836" s="138"/>
      <c r="BM17836" s="138"/>
    </row>
    <row r="17837" spans="62:65" ht="13" thickBot="1">
      <c r="BJ17837" s="138"/>
      <c r="BK17837" s="138"/>
      <c r="BL17837" s="138"/>
      <c r="BM17837" s="138"/>
    </row>
    <row r="17838" spans="62:65" ht="13" thickBot="1">
      <c r="BJ17838" s="138"/>
      <c r="BK17838" s="138"/>
      <c r="BL17838" s="138"/>
      <c r="BM17838" s="138"/>
    </row>
    <row r="17839" spans="62:65" ht="13" thickBot="1">
      <c r="BJ17839" s="138"/>
      <c r="BK17839" s="138"/>
      <c r="BL17839" s="138"/>
      <c r="BM17839" s="138"/>
    </row>
    <row r="17840" spans="62:65" ht="13" thickBot="1">
      <c r="BJ17840" s="138"/>
      <c r="BK17840" s="138"/>
      <c r="BL17840" s="138"/>
      <c r="BM17840" s="138"/>
    </row>
    <row r="17841" spans="62:65" ht="13" thickBot="1">
      <c r="BJ17841" s="138"/>
      <c r="BK17841" s="138"/>
      <c r="BL17841" s="138"/>
      <c r="BM17841" s="138"/>
    </row>
    <row r="17842" spans="62:65" ht="13" thickBot="1">
      <c r="BJ17842" s="138"/>
      <c r="BK17842" s="138"/>
      <c r="BL17842" s="138"/>
      <c r="BM17842" s="138"/>
    </row>
    <row r="17843" spans="62:65" ht="13" thickBot="1">
      <c r="BJ17843" s="138"/>
      <c r="BK17843" s="138"/>
      <c r="BL17843" s="138"/>
      <c r="BM17843" s="138"/>
    </row>
    <row r="17844" spans="62:65" ht="13" thickBot="1">
      <c r="BJ17844" s="138"/>
      <c r="BK17844" s="138"/>
      <c r="BL17844" s="138"/>
      <c r="BM17844" s="138"/>
    </row>
    <row r="17845" spans="62:65" ht="13" thickBot="1">
      <c r="BJ17845" s="138"/>
      <c r="BK17845" s="138"/>
      <c r="BL17845" s="138"/>
      <c r="BM17845" s="138"/>
    </row>
    <row r="17846" spans="62:65" ht="13" thickBot="1">
      <c r="BJ17846" s="138"/>
      <c r="BK17846" s="138"/>
      <c r="BL17846" s="138"/>
      <c r="BM17846" s="138"/>
    </row>
    <row r="17847" spans="62:65" ht="13" thickBot="1">
      <c r="BJ17847" s="138"/>
      <c r="BK17847" s="138"/>
      <c r="BL17847" s="138"/>
      <c r="BM17847" s="138"/>
    </row>
    <row r="17848" spans="62:65" ht="13" thickBot="1">
      <c r="BJ17848" s="138"/>
      <c r="BK17848" s="138"/>
      <c r="BL17848" s="138"/>
      <c r="BM17848" s="138"/>
    </row>
    <row r="17849" spans="62:65" ht="13" thickBot="1">
      <c r="BJ17849" s="138"/>
      <c r="BK17849" s="138"/>
      <c r="BL17849" s="138"/>
      <c r="BM17849" s="138"/>
    </row>
    <row r="17850" spans="62:65" ht="13" thickBot="1">
      <c r="BJ17850" s="138"/>
      <c r="BK17850" s="138"/>
      <c r="BL17850" s="138"/>
      <c r="BM17850" s="138"/>
    </row>
    <row r="17851" spans="62:65" ht="13" thickBot="1">
      <c r="BJ17851" s="138"/>
      <c r="BK17851" s="138"/>
      <c r="BL17851" s="138"/>
      <c r="BM17851" s="138"/>
    </row>
    <row r="17852" spans="62:65" ht="13" thickBot="1">
      <c r="BJ17852" s="138"/>
      <c r="BK17852" s="138"/>
      <c r="BL17852" s="138"/>
      <c r="BM17852" s="138"/>
    </row>
    <row r="17853" spans="62:65" ht="13" thickBot="1">
      <c r="BJ17853" s="138"/>
      <c r="BK17853" s="138"/>
      <c r="BL17853" s="138"/>
      <c r="BM17853" s="138"/>
    </row>
    <row r="17854" spans="62:65" ht="13" thickBot="1">
      <c r="BJ17854" s="138"/>
      <c r="BK17854" s="138"/>
      <c r="BL17854" s="138"/>
      <c r="BM17854" s="138"/>
    </row>
    <row r="17855" spans="62:65" ht="13" thickBot="1">
      <c r="BJ17855" s="138"/>
      <c r="BK17855" s="138"/>
      <c r="BL17855" s="138"/>
      <c r="BM17855" s="138"/>
    </row>
    <row r="17856" spans="62:65" ht="13" thickBot="1">
      <c r="BJ17856" s="138"/>
      <c r="BK17856" s="138"/>
      <c r="BL17856" s="138"/>
      <c r="BM17856" s="138"/>
    </row>
    <row r="17857" spans="62:65" ht="13" thickBot="1">
      <c r="BJ17857" s="138"/>
      <c r="BK17857" s="138"/>
      <c r="BL17857" s="138"/>
      <c r="BM17857" s="138"/>
    </row>
    <row r="17858" spans="62:65" ht="13" thickBot="1">
      <c r="BJ17858" s="138"/>
      <c r="BK17858" s="138"/>
      <c r="BL17858" s="138"/>
      <c r="BM17858" s="138"/>
    </row>
    <row r="17859" spans="62:65" ht="13" thickBot="1">
      <c r="BJ17859" s="138"/>
      <c r="BK17859" s="138"/>
      <c r="BL17859" s="138"/>
      <c r="BM17859" s="138"/>
    </row>
    <row r="17860" spans="62:65" ht="13" thickBot="1">
      <c r="BJ17860" s="138"/>
      <c r="BK17860" s="138"/>
      <c r="BL17860" s="138"/>
      <c r="BM17860" s="138"/>
    </row>
    <row r="17861" spans="62:65" ht="13" thickBot="1">
      <c r="BJ17861" s="138"/>
      <c r="BK17861" s="138"/>
      <c r="BL17861" s="138"/>
      <c r="BM17861" s="138"/>
    </row>
    <row r="17862" spans="62:65" ht="13" thickBot="1">
      <c r="BJ17862" s="138"/>
      <c r="BK17862" s="138"/>
      <c r="BL17862" s="138"/>
      <c r="BM17862" s="138"/>
    </row>
    <row r="17863" spans="62:65" ht="13" thickBot="1">
      <c r="BJ17863" s="138"/>
      <c r="BK17863" s="138"/>
      <c r="BL17863" s="138"/>
      <c r="BM17863" s="138"/>
    </row>
    <row r="17864" spans="62:65" ht="13" thickBot="1">
      <c r="BJ17864" s="138"/>
      <c r="BK17864" s="138"/>
      <c r="BL17864" s="138"/>
      <c r="BM17864" s="138"/>
    </row>
    <row r="17865" spans="62:65" ht="13" thickBot="1">
      <c r="BJ17865" s="138"/>
      <c r="BK17865" s="138"/>
      <c r="BL17865" s="138"/>
      <c r="BM17865" s="138"/>
    </row>
    <row r="17866" spans="62:65" ht="13" thickBot="1">
      <c r="BJ17866" s="138"/>
      <c r="BK17866" s="138"/>
      <c r="BL17866" s="138"/>
      <c r="BM17866" s="138"/>
    </row>
    <row r="17867" spans="62:65" ht="13" thickBot="1">
      <c r="BJ17867" s="138"/>
      <c r="BK17867" s="138"/>
      <c r="BL17867" s="138"/>
      <c r="BM17867" s="138"/>
    </row>
    <row r="17868" spans="62:65" ht="13" thickBot="1">
      <c r="BJ17868" s="138"/>
      <c r="BK17868" s="138"/>
      <c r="BL17868" s="138"/>
      <c r="BM17868" s="138"/>
    </row>
    <row r="17869" spans="62:65" ht="13" thickBot="1">
      <c r="BJ17869" s="138"/>
      <c r="BK17869" s="138"/>
      <c r="BL17869" s="138"/>
      <c r="BM17869" s="138"/>
    </row>
    <row r="17870" spans="62:65" ht="13" thickBot="1">
      <c r="BJ17870" s="138"/>
      <c r="BK17870" s="138"/>
      <c r="BL17870" s="138"/>
      <c r="BM17870" s="138"/>
    </row>
    <row r="17871" spans="62:65" ht="13" thickBot="1">
      <c r="BJ17871" s="138"/>
      <c r="BK17871" s="138"/>
      <c r="BL17871" s="138"/>
      <c r="BM17871" s="138"/>
    </row>
    <row r="17872" spans="62:65" ht="13" thickBot="1">
      <c r="BJ17872" s="138"/>
      <c r="BK17872" s="138"/>
      <c r="BL17872" s="138"/>
      <c r="BM17872" s="138"/>
    </row>
    <row r="17873" spans="62:65" ht="13" thickBot="1">
      <c r="BJ17873" s="138"/>
      <c r="BK17873" s="138"/>
      <c r="BL17873" s="138"/>
      <c r="BM17873" s="138"/>
    </row>
    <row r="17874" spans="62:65" ht="13" thickBot="1">
      <c r="BJ17874" s="138"/>
      <c r="BK17874" s="138"/>
      <c r="BL17874" s="138"/>
      <c r="BM17874" s="138"/>
    </row>
    <row r="17875" spans="62:65" ht="13" thickBot="1">
      <c r="BJ17875" s="138"/>
      <c r="BK17875" s="138"/>
      <c r="BL17875" s="138"/>
      <c r="BM17875" s="138"/>
    </row>
    <row r="17876" spans="62:65" ht="13" thickBot="1">
      <c r="BJ17876" s="138"/>
      <c r="BK17876" s="138"/>
      <c r="BL17876" s="138"/>
      <c r="BM17876" s="138"/>
    </row>
    <row r="17877" spans="62:65" ht="13" thickBot="1">
      <c r="BJ17877" s="138"/>
      <c r="BK17877" s="138"/>
      <c r="BL17877" s="138"/>
      <c r="BM17877" s="138"/>
    </row>
    <row r="17878" spans="62:65" ht="13" thickBot="1">
      <c r="BJ17878" s="138"/>
      <c r="BK17878" s="138"/>
      <c r="BL17878" s="138"/>
      <c r="BM17878" s="138"/>
    </row>
    <row r="17879" spans="62:65" ht="13" thickBot="1">
      <c r="BJ17879" s="138"/>
      <c r="BK17879" s="138"/>
      <c r="BL17879" s="138"/>
      <c r="BM17879" s="138"/>
    </row>
    <row r="17880" spans="62:65" ht="13" thickBot="1">
      <c r="BJ17880" s="138"/>
      <c r="BK17880" s="138"/>
      <c r="BL17880" s="138"/>
      <c r="BM17880" s="138"/>
    </row>
    <row r="17881" spans="62:65" ht="13" thickBot="1">
      <c r="BJ17881" s="138"/>
      <c r="BK17881" s="138"/>
      <c r="BL17881" s="138"/>
      <c r="BM17881" s="138"/>
    </row>
    <row r="17882" spans="62:65" ht="13" thickBot="1">
      <c r="BJ17882" s="138"/>
      <c r="BK17882" s="138"/>
      <c r="BL17882" s="138"/>
      <c r="BM17882" s="138"/>
    </row>
    <row r="17883" spans="62:65" ht="13" thickBot="1">
      <c r="BJ17883" s="138"/>
      <c r="BK17883" s="138"/>
      <c r="BL17883" s="138"/>
      <c r="BM17883" s="138"/>
    </row>
    <row r="17884" spans="62:65" ht="13" thickBot="1">
      <c r="BJ17884" s="138"/>
      <c r="BK17884" s="138"/>
      <c r="BL17884" s="138"/>
      <c r="BM17884" s="138"/>
    </row>
    <row r="17885" spans="62:65" ht="13" thickBot="1">
      <c r="BJ17885" s="138"/>
      <c r="BK17885" s="138"/>
      <c r="BL17885" s="138"/>
      <c r="BM17885" s="138"/>
    </row>
    <row r="17886" spans="62:65" ht="13" thickBot="1">
      <c r="BJ17886" s="138"/>
      <c r="BK17886" s="138"/>
      <c r="BL17886" s="138"/>
      <c r="BM17886" s="138"/>
    </row>
    <row r="17887" spans="62:65" ht="13" thickBot="1">
      <c r="BJ17887" s="138"/>
      <c r="BK17887" s="138"/>
      <c r="BL17887" s="138"/>
      <c r="BM17887" s="138"/>
    </row>
    <row r="17888" spans="62:65" ht="13" thickBot="1">
      <c r="BJ17888" s="138"/>
      <c r="BK17888" s="138"/>
      <c r="BL17888" s="138"/>
      <c r="BM17888" s="138"/>
    </row>
    <row r="17889" spans="62:65" ht="13" thickBot="1">
      <c r="BJ17889" s="138"/>
      <c r="BK17889" s="138"/>
      <c r="BL17889" s="138"/>
      <c r="BM17889" s="138"/>
    </row>
    <row r="17890" spans="62:65" ht="13" thickBot="1">
      <c r="BJ17890" s="138"/>
      <c r="BK17890" s="138"/>
      <c r="BL17890" s="138"/>
      <c r="BM17890" s="138"/>
    </row>
    <row r="17891" spans="62:65" ht="13" thickBot="1">
      <c r="BJ17891" s="138"/>
      <c r="BK17891" s="138"/>
      <c r="BL17891" s="138"/>
      <c r="BM17891" s="138"/>
    </row>
    <row r="17892" spans="62:65" ht="13" thickBot="1">
      <c r="BJ17892" s="138"/>
      <c r="BK17892" s="138"/>
      <c r="BL17892" s="138"/>
      <c r="BM17892" s="138"/>
    </row>
    <row r="17893" spans="62:65" ht="13" thickBot="1">
      <c r="BJ17893" s="138"/>
      <c r="BK17893" s="138"/>
      <c r="BL17893" s="138"/>
      <c r="BM17893" s="138"/>
    </row>
    <row r="17894" spans="62:65" ht="13" thickBot="1">
      <c r="BJ17894" s="138"/>
      <c r="BK17894" s="138"/>
      <c r="BL17894" s="138"/>
      <c r="BM17894" s="138"/>
    </row>
    <row r="17895" spans="62:65" ht="13" thickBot="1">
      <c r="BJ17895" s="138"/>
      <c r="BK17895" s="138"/>
      <c r="BL17895" s="138"/>
      <c r="BM17895" s="138"/>
    </row>
    <row r="17896" spans="62:65" ht="13" thickBot="1">
      <c r="BJ17896" s="138"/>
      <c r="BK17896" s="138"/>
      <c r="BL17896" s="138"/>
      <c r="BM17896" s="138"/>
    </row>
    <row r="17897" spans="62:65" ht="13" thickBot="1">
      <c r="BJ17897" s="138"/>
      <c r="BK17897" s="138"/>
      <c r="BL17897" s="138"/>
      <c r="BM17897" s="138"/>
    </row>
    <row r="17898" spans="62:65" ht="13" thickBot="1">
      <c r="BJ17898" s="138"/>
      <c r="BK17898" s="138"/>
      <c r="BL17898" s="138"/>
      <c r="BM17898" s="138"/>
    </row>
    <row r="17899" spans="62:65" ht="13" thickBot="1">
      <c r="BJ17899" s="138"/>
      <c r="BK17899" s="138"/>
      <c r="BL17899" s="138"/>
      <c r="BM17899" s="138"/>
    </row>
    <row r="17900" spans="62:65" ht="13" thickBot="1">
      <c r="BJ17900" s="138"/>
      <c r="BK17900" s="138"/>
      <c r="BL17900" s="138"/>
      <c r="BM17900" s="138"/>
    </row>
    <row r="17901" spans="62:65" ht="13" thickBot="1">
      <c r="BJ17901" s="138"/>
      <c r="BK17901" s="138"/>
      <c r="BL17901" s="138"/>
      <c r="BM17901" s="138"/>
    </row>
    <row r="17902" spans="62:65" ht="13" thickBot="1">
      <c r="BJ17902" s="138"/>
      <c r="BK17902" s="138"/>
      <c r="BL17902" s="138"/>
      <c r="BM17902" s="138"/>
    </row>
    <row r="17903" spans="62:65" ht="13" thickBot="1">
      <c r="BJ17903" s="138"/>
      <c r="BK17903" s="138"/>
      <c r="BL17903" s="138"/>
      <c r="BM17903" s="138"/>
    </row>
    <row r="17904" spans="62:65" ht="13" thickBot="1">
      <c r="BJ17904" s="138"/>
      <c r="BK17904" s="138"/>
      <c r="BL17904" s="138"/>
      <c r="BM17904" s="138"/>
    </row>
    <row r="17905" spans="62:65" ht="13" thickBot="1">
      <c r="BJ17905" s="138"/>
      <c r="BK17905" s="138"/>
      <c r="BL17905" s="138"/>
      <c r="BM17905" s="138"/>
    </row>
    <row r="17906" spans="62:65" ht="13" thickBot="1">
      <c r="BJ17906" s="138"/>
      <c r="BK17906" s="138"/>
      <c r="BL17906" s="138"/>
      <c r="BM17906" s="138"/>
    </row>
    <row r="17907" spans="62:65" ht="13" thickBot="1">
      <c r="BJ17907" s="138"/>
      <c r="BK17907" s="138"/>
      <c r="BL17907" s="138"/>
      <c r="BM17907" s="138"/>
    </row>
    <row r="17908" spans="62:65" ht="13" thickBot="1">
      <c r="BJ17908" s="138"/>
      <c r="BK17908" s="138"/>
      <c r="BL17908" s="138"/>
      <c r="BM17908" s="138"/>
    </row>
    <row r="17909" spans="62:65" ht="13" thickBot="1">
      <c r="BJ17909" s="138"/>
      <c r="BK17909" s="138"/>
      <c r="BL17909" s="138"/>
      <c r="BM17909" s="138"/>
    </row>
    <row r="17910" spans="62:65" ht="13" thickBot="1">
      <c r="BJ17910" s="138"/>
      <c r="BK17910" s="138"/>
      <c r="BL17910" s="138"/>
      <c r="BM17910" s="138"/>
    </row>
    <row r="17911" spans="62:65" ht="13" thickBot="1">
      <c r="BJ17911" s="138"/>
      <c r="BK17911" s="138"/>
      <c r="BL17911" s="138"/>
      <c r="BM17911" s="138"/>
    </row>
    <row r="17912" spans="62:65" ht="13" thickBot="1">
      <c r="BJ17912" s="138"/>
      <c r="BK17912" s="138"/>
      <c r="BL17912" s="138"/>
      <c r="BM17912" s="138"/>
    </row>
    <row r="17913" spans="62:65" ht="13" thickBot="1">
      <c r="BJ17913" s="138"/>
      <c r="BK17913" s="138"/>
      <c r="BL17913" s="138"/>
      <c r="BM17913" s="138"/>
    </row>
    <row r="17914" spans="62:65" ht="13" thickBot="1">
      <c r="BJ17914" s="138"/>
      <c r="BK17914" s="138"/>
      <c r="BL17914" s="138"/>
      <c r="BM17914" s="138"/>
    </row>
    <row r="17915" spans="62:65" ht="13" thickBot="1">
      <c r="BJ17915" s="138"/>
      <c r="BK17915" s="138"/>
      <c r="BL17915" s="138"/>
      <c r="BM17915" s="138"/>
    </row>
    <row r="17916" spans="62:65" ht="13" thickBot="1">
      <c r="BJ17916" s="138"/>
      <c r="BK17916" s="138"/>
      <c r="BL17916" s="138"/>
      <c r="BM17916" s="138"/>
    </row>
    <row r="17917" spans="62:65" ht="13" thickBot="1">
      <c r="BJ17917" s="138"/>
      <c r="BK17917" s="138"/>
      <c r="BL17917" s="138"/>
      <c r="BM17917" s="138"/>
    </row>
    <row r="17918" spans="62:65" ht="13" thickBot="1">
      <c r="BJ17918" s="138"/>
      <c r="BK17918" s="138"/>
      <c r="BL17918" s="138"/>
      <c r="BM17918" s="138"/>
    </row>
    <row r="17919" spans="62:65" ht="13" thickBot="1">
      <c r="BJ17919" s="138"/>
      <c r="BK17919" s="138"/>
      <c r="BL17919" s="138"/>
      <c r="BM17919" s="138"/>
    </row>
    <row r="17920" spans="62:65" ht="13" thickBot="1">
      <c r="BJ17920" s="138"/>
      <c r="BK17920" s="138"/>
      <c r="BL17920" s="138"/>
      <c r="BM17920" s="138"/>
    </row>
    <row r="17921" spans="62:65" ht="13" thickBot="1">
      <c r="BJ17921" s="138"/>
      <c r="BK17921" s="138"/>
      <c r="BL17921" s="138"/>
      <c r="BM17921" s="138"/>
    </row>
    <row r="17922" spans="62:65" ht="13" thickBot="1">
      <c r="BJ17922" s="138"/>
      <c r="BK17922" s="138"/>
      <c r="BL17922" s="138"/>
      <c r="BM17922" s="138"/>
    </row>
    <row r="17923" spans="62:65" ht="13" thickBot="1">
      <c r="BJ17923" s="138"/>
      <c r="BK17923" s="138"/>
      <c r="BL17923" s="138"/>
      <c r="BM17923" s="138"/>
    </row>
    <row r="17924" spans="62:65" ht="13" thickBot="1">
      <c r="BJ17924" s="138"/>
      <c r="BK17924" s="138"/>
      <c r="BL17924" s="138"/>
      <c r="BM17924" s="138"/>
    </row>
    <row r="17925" spans="62:65" ht="13" thickBot="1">
      <c r="BJ17925" s="138"/>
      <c r="BK17925" s="138"/>
      <c r="BL17925" s="138"/>
      <c r="BM17925" s="138"/>
    </row>
    <row r="17926" spans="62:65" ht="13" thickBot="1">
      <c r="BJ17926" s="138"/>
      <c r="BK17926" s="138"/>
      <c r="BL17926" s="138"/>
      <c r="BM17926" s="138"/>
    </row>
    <row r="17927" spans="62:65" ht="13" thickBot="1">
      <c r="BJ17927" s="138"/>
      <c r="BK17927" s="138"/>
      <c r="BL17927" s="138"/>
      <c r="BM17927" s="138"/>
    </row>
    <row r="17928" spans="62:65" ht="13" thickBot="1">
      <c r="BJ17928" s="138"/>
      <c r="BK17928" s="138"/>
      <c r="BL17928" s="138"/>
      <c r="BM17928" s="138"/>
    </row>
    <row r="17929" spans="62:65" ht="13" thickBot="1">
      <c r="BJ17929" s="138"/>
      <c r="BK17929" s="138"/>
      <c r="BL17929" s="138"/>
      <c r="BM17929" s="138"/>
    </row>
    <row r="17930" spans="62:65" ht="13" thickBot="1">
      <c r="BJ17930" s="138"/>
      <c r="BK17930" s="138"/>
      <c r="BL17930" s="138"/>
      <c r="BM17930" s="138"/>
    </row>
    <row r="17931" spans="62:65" ht="13" thickBot="1">
      <c r="BJ17931" s="138"/>
      <c r="BK17931" s="138"/>
      <c r="BL17931" s="138"/>
      <c r="BM17931" s="138"/>
    </row>
    <row r="17932" spans="62:65" ht="13" thickBot="1">
      <c r="BJ17932" s="138"/>
      <c r="BK17932" s="138"/>
      <c r="BL17932" s="138"/>
      <c r="BM17932" s="138"/>
    </row>
    <row r="17933" spans="62:65" ht="13" thickBot="1">
      <c r="BJ17933" s="138"/>
      <c r="BK17933" s="138"/>
      <c r="BL17933" s="138"/>
      <c r="BM17933" s="138"/>
    </row>
    <row r="17934" spans="62:65" ht="13" thickBot="1">
      <c r="BJ17934" s="138"/>
      <c r="BK17934" s="138"/>
      <c r="BL17934" s="138"/>
      <c r="BM17934" s="138"/>
    </row>
    <row r="17935" spans="62:65" ht="13" thickBot="1">
      <c r="BJ17935" s="138"/>
      <c r="BK17935" s="138"/>
      <c r="BL17935" s="138"/>
      <c r="BM17935" s="138"/>
    </row>
    <row r="17936" spans="62:65" ht="13" thickBot="1">
      <c r="BJ17936" s="138"/>
      <c r="BK17936" s="138"/>
      <c r="BL17936" s="138"/>
      <c r="BM17936" s="138"/>
    </row>
    <row r="17937" spans="62:65" ht="13" thickBot="1">
      <c r="BJ17937" s="138"/>
      <c r="BK17937" s="138"/>
      <c r="BL17937" s="138"/>
      <c r="BM17937" s="138"/>
    </row>
    <row r="17938" spans="62:65" ht="13" thickBot="1">
      <c r="BJ17938" s="138"/>
      <c r="BK17938" s="138"/>
      <c r="BL17938" s="138"/>
      <c r="BM17938" s="138"/>
    </row>
    <row r="17939" spans="62:65" ht="13" thickBot="1">
      <c r="BJ17939" s="138"/>
      <c r="BK17939" s="138"/>
      <c r="BL17939" s="138"/>
      <c r="BM17939" s="138"/>
    </row>
    <row r="17940" spans="62:65" ht="13" thickBot="1">
      <c r="BJ17940" s="138"/>
      <c r="BK17940" s="138"/>
      <c r="BL17940" s="138"/>
      <c r="BM17940" s="138"/>
    </row>
    <row r="17941" spans="62:65" ht="13" thickBot="1">
      <c r="BJ17941" s="138"/>
      <c r="BK17941" s="138"/>
      <c r="BL17941" s="138"/>
      <c r="BM17941" s="138"/>
    </row>
    <row r="17942" spans="62:65" ht="13" thickBot="1">
      <c r="BJ17942" s="138"/>
      <c r="BK17942" s="138"/>
      <c r="BL17942" s="138"/>
      <c r="BM17942" s="138"/>
    </row>
    <row r="17943" spans="62:65" ht="13" thickBot="1">
      <c r="BJ17943" s="138"/>
      <c r="BK17943" s="138"/>
      <c r="BL17943" s="138"/>
      <c r="BM17943" s="138"/>
    </row>
    <row r="17944" spans="62:65" ht="13" thickBot="1">
      <c r="BJ17944" s="138"/>
      <c r="BK17944" s="138"/>
      <c r="BL17944" s="138"/>
      <c r="BM17944" s="138"/>
    </row>
    <row r="17945" spans="62:65" ht="13" thickBot="1">
      <c r="BJ17945" s="138"/>
      <c r="BK17945" s="138"/>
      <c r="BL17945" s="138"/>
      <c r="BM17945" s="138"/>
    </row>
    <row r="17946" spans="62:65" ht="13" thickBot="1">
      <c r="BJ17946" s="138"/>
      <c r="BK17946" s="138"/>
      <c r="BL17946" s="138"/>
      <c r="BM17946" s="138"/>
    </row>
    <row r="17947" spans="62:65" ht="13" thickBot="1">
      <c r="BJ17947" s="138"/>
      <c r="BK17947" s="138"/>
      <c r="BL17947" s="138"/>
      <c r="BM17947" s="138"/>
    </row>
    <row r="17948" spans="62:65" ht="13" thickBot="1">
      <c r="BJ17948" s="138"/>
      <c r="BK17948" s="138"/>
      <c r="BL17948" s="138"/>
      <c r="BM17948" s="138"/>
    </row>
    <row r="17949" spans="62:65" ht="13" thickBot="1">
      <c r="BJ17949" s="138"/>
      <c r="BK17949" s="138"/>
      <c r="BL17949" s="138"/>
      <c r="BM17949" s="138"/>
    </row>
    <row r="17950" spans="62:65" ht="13" thickBot="1">
      <c r="BJ17950" s="138"/>
      <c r="BK17950" s="138"/>
      <c r="BL17950" s="138"/>
      <c r="BM17950" s="138"/>
    </row>
    <row r="17951" spans="62:65" ht="13" thickBot="1">
      <c r="BJ17951" s="138"/>
      <c r="BK17951" s="138"/>
      <c r="BL17951" s="138"/>
      <c r="BM17951" s="138"/>
    </row>
    <row r="17952" spans="62:65" ht="13" thickBot="1">
      <c r="BJ17952" s="138"/>
      <c r="BK17952" s="138"/>
      <c r="BL17952" s="138"/>
      <c r="BM17952" s="138"/>
    </row>
    <row r="17953" spans="62:65" ht="13" thickBot="1">
      <c r="BJ17953" s="138"/>
      <c r="BK17953" s="138"/>
      <c r="BL17953" s="138"/>
      <c r="BM17953" s="138"/>
    </row>
    <row r="17954" spans="62:65" ht="13" thickBot="1">
      <c r="BJ17954" s="138"/>
      <c r="BK17954" s="138"/>
      <c r="BL17954" s="138"/>
      <c r="BM17954" s="138"/>
    </row>
    <row r="17955" spans="62:65" ht="13" thickBot="1">
      <c r="BJ17955" s="138"/>
      <c r="BK17955" s="138"/>
      <c r="BL17955" s="138"/>
      <c r="BM17955" s="138"/>
    </row>
    <row r="17956" spans="62:65" ht="13" thickBot="1">
      <c r="BJ17956" s="138"/>
      <c r="BK17956" s="138"/>
      <c r="BL17956" s="138"/>
      <c r="BM17956" s="138"/>
    </row>
    <row r="17957" spans="62:65" ht="13" thickBot="1">
      <c r="BJ17957" s="138"/>
      <c r="BK17957" s="138"/>
      <c r="BL17957" s="138"/>
      <c r="BM17957" s="138"/>
    </row>
    <row r="17958" spans="62:65" ht="13" thickBot="1">
      <c r="BJ17958" s="138"/>
      <c r="BK17958" s="138"/>
      <c r="BL17958" s="138"/>
      <c r="BM17958" s="138"/>
    </row>
    <row r="17959" spans="62:65" ht="13" thickBot="1">
      <c r="BJ17959" s="138"/>
      <c r="BK17959" s="138"/>
      <c r="BL17959" s="138"/>
      <c r="BM17959" s="138"/>
    </row>
    <row r="17960" spans="62:65" ht="13" thickBot="1">
      <c r="BJ17960" s="138"/>
      <c r="BK17960" s="138"/>
      <c r="BL17960" s="138"/>
      <c r="BM17960" s="138"/>
    </row>
    <row r="17961" spans="62:65" ht="13" thickBot="1">
      <c r="BJ17961" s="138"/>
      <c r="BK17961" s="138"/>
      <c r="BL17961" s="138"/>
      <c r="BM17961" s="138"/>
    </row>
    <row r="17962" spans="62:65" ht="13" thickBot="1">
      <c r="BJ17962" s="138"/>
      <c r="BK17962" s="138"/>
      <c r="BL17962" s="138"/>
      <c r="BM17962" s="138"/>
    </row>
    <row r="17963" spans="62:65" ht="13" thickBot="1">
      <c r="BJ17963" s="138"/>
      <c r="BK17963" s="138"/>
      <c r="BL17963" s="138"/>
      <c r="BM17963" s="138"/>
    </row>
    <row r="17964" spans="62:65" ht="13" thickBot="1">
      <c r="BJ17964" s="138"/>
      <c r="BK17964" s="138"/>
      <c r="BL17964" s="138"/>
      <c r="BM17964" s="138"/>
    </row>
    <row r="17965" spans="62:65" ht="13" thickBot="1">
      <c r="BJ17965" s="138"/>
      <c r="BK17965" s="138"/>
      <c r="BL17965" s="138"/>
      <c r="BM17965" s="138"/>
    </row>
    <row r="17966" spans="62:65" ht="13" thickBot="1">
      <c r="BJ17966" s="138"/>
      <c r="BK17966" s="138"/>
      <c r="BL17966" s="138"/>
      <c r="BM17966" s="138"/>
    </row>
    <row r="17967" spans="62:65" ht="13" thickBot="1">
      <c r="BJ17967" s="138"/>
      <c r="BK17967" s="138"/>
      <c r="BL17967" s="138"/>
      <c r="BM17967" s="138"/>
    </row>
    <row r="17968" spans="62:65" ht="13" thickBot="1">
      <c r="BJ17968" s="138"/>
      <c r="BK17968" s="138"/>
      <c r="BL17968" s="138"/>
      <c r="BM17968" s="138"/>
    </row>
    <row r="17969" spans="62:65" ht="13" thickBot="1">
      <c r="BJ17969" s="138"/>
      <c r="BK17969" s="138"/>
      <c r="BL17969" s="138"/>
      <c r="BM17969" s="138"/>
    </row>
    <row r="17970" spans="62:65" ht="13" thickBot="1">
      <c r="BJ17970" s="138"/>
      <c r="BK17970" s="138"/>
      <c r="BL17970" s="138"/>
      <c r="BM17970" s="138"/>
    </row>
    <row r="17971" spans="62:65" ht="13" thickBot="1">
      <c r="BJ17971" s="138"/>
      <c r="BK17971" s="138"/>
      <c r="BL17971" s="138"/>
      <c r="BM17971" s="138"/>
    </row>
    <row r="17972" spans="62:65" ht="13" thickBot="1">
      <c r="BJ17972" s="138"/>
      <c r="BK17972" s="138"/>
      <c r="BL17972" s="138"/>
      <c r="BM17972" s="138"/>
    </row>
    <row r="17973" spans="62:65" ht="13" thickBot="1">
      <c r="BJ17973" s="138"/>
      <c r="BK17973" s="138"/>
      <c r="BL17973" s="138"/>
      <c r="BM17973" s="138"/>
    </row>
    <row r="17974" spans="62:65" ht="13" thickBot="1">
      <c r="BJ17974" s="138"/>
      <c r="BK17974" s="138"/>
      <c r="BL17974" s="138"/>
      <c r="BM17974" s="138"/>
    </row>
    <row r="17975" spans="62:65" ht="13" thickBot="1">
      <c r="BJ17975" s="138"/>
      <c r="BK17975" s="138"/>
      <c r="BL17975" s="138"/>
      <c r="BM17975" s="138"/>
    </row>
    <row r="17976" spans="62:65" ht="13" thickBot="1">
      <c r="BJ17976" s="138"/>
      <c r="BK17976" s="138"/>
      <c r="BL17976" s="138"/>
      <c r="BM17976" s="138"/>
    </row>
    <row r="17977" spans="62:65" ht="13" thickBot="1">
      <c r="BJ17977" s="138"/>
      <c r="BK17977" s="138"/>
      <c r="BL17977" s="138"/>
      <c r="BM17977" s="138"/>
    </row>
    <row r="17978" spans="62:65" ht="13" thickBot="1">
      <c r="BJ17978" s="138"/>
      <c r="BK17978" s="138"/>
      <c r="BL17978" s="138"/>
      <c r="BM17978" s="138"/>
    </row>
    <row r="17979" spans="62:65" ht="13" thickBot="1">
      <c r="BJ17979" s="138"/>
      <c r="BK17979" s="138"/>
      <c r="BL17979" s="138"/>
      <c r="BM17979" s="138"/>
    </row>
    <row r="17980" spans="62:65" ht="13" thickBot="1">
      <c r="BJ17980" s="138"/>
      <c r="BK17980" s="138"/>
      <c r="BL17980" s="138"/>
      <c r="BM17980" s="138"/>
    </row>
    <row r="17981" spans="62:65" ht="13" thickBot="1">
      <c r="BJ17981" s="138"/>
      <c r="BK17981" s="138"/>
      <c r="BL17981" s="138"/>
      <c r="BM17981" s="138"/>
    </row>
    <row r="17982" spans="62:65" ht="13" thickBot="1">
      <c r="BJ17982" s="138"/>
      <c r="BK17982" s="138"/>
      <c r="BL17982" s="138"/>
      <c r="BM17982" s="138"/>
    </row>
    <row r="17983" spans="62:65" ht="13" thickBot="1">
      <c r="BJ17983" s="138"/>
      <c r="BK17983" s="138"/>
      <c r="BL17983" s="138"/>
      <c r="BM17983" s="138"/>
    </row>
    <row r="17984" spans="62:65" ht="13" thickBot="1">
      <c r="BJ17984" s="138"/>
      <c r="BK17984" s="138"/>
      <c r="BL17984" s="138"/>
      <c r="BM17984" s="138"/>
    </row>
    <row r="17985" spans="62:65" ht="13" thickBot="1">
      <c r="BJ17985" s="138"/>
      <c r="BK17985" s="138"/>
      <c r="BL17985" s="138"/>
      <c r="BM17985" s="138"/>
    </row>
    <row r="17986" spans="62:65" ht="13" thickBot="1">
      <c r="BJ17986" s="138"/>
      <c r="BK17986" s="138"/>
      <c r="BL17986" s="138"/>
      <c r="BM17986" s="138"/>
    </row>
    <row r="17987" spans="62:65" ht="13" thickBot="1">
      <c r="BJ17987" s="138"/>
      <c r="BK17987" s="138"/>
      <c r="BL17987" s="138"/>
      <c r="BM17987" s="138"/>
    </row>
    <row r="17988" spans="62:65" ht="13" thickBot="1">
      <c r="BJ17988" s="138"/>
      <c r="BK17988" s="138"/>
      <c r="BL17988" s="138"/>
      <c r="BM17988" s="138"/>
    </row>
    <row r="17989" spans="62:65" ht="13" thickBot="1">
      <c r="BJ17989" s="138"/>
      <c r="BK17989" s="138"/>
      <c r="BL17989" s="138"/>
      <c r="BM17989" s="138"/>
    </row>
    <row r="17990" spans="62:65" ht="13" thickBot="1">
      <c r="BJ17990" s="138"/>
      <c r="BK17990" s="138"/>
      <c r="BL17990" s="138"/>
      <c r="BM17990" s="138"/>
    </row>
    <row r="17991" spans="62:65" ht="13" thickBot="1">
      <c r="BJ17991" s="138"/>
      <c r="BK17991" s="138"/>
      <c r="BL17991" s="138"/>
      <c r="BM17991" s="138"/>
    </row>
    <row r="17992" spans="62:65" ht="13" thickBot="1">
      <c r="BJ17992" s="138"/>
      <c r="BK17992" s="138"/>
      <c r="BL17992" s="138"/>
      <c r="BM17992" s="138"/>
    </row>
    <row r="17993" spans="62:65" ht="13" thickBot="1">
      <c r="BJ17993" s="138"/>
      <c r="BK17993" s="138"/>
      <c r="BL17993" s="138"/>
      <c r="BM17993" s="138"/>
    </row>
    <row r="17994" spans="62:65" ht="13" thickBot="1">
      <c r="BJ17994" s="138"/>
      <c r="BK17994" s="138"/>
      <c r="BL17994" s="138"/>
      <c r="BM17994" s="138"/>
    </row>
    <row r="17995" spans="62:65" ht="13" thickBot="1">
      <c r="BJ17995" s="138"/>
      <c r="BK17995" s="138"/>
      <c r="BL17995" s="138"/>
      <c r="BM17995" s="138"/>
    </row>
    <row r="17996" spans="62:65" ht="13" thickBot="1">
      <c r="BJ17996" s="138"/>
      <c r="BK17996" s="138"/>
      <c r="BL17996" s="138"/>
      <c r="BM17996" s="138"/>
    </row>
    <row r="17997" spans="62:65" ht="13" thickBot="1">
      <c r="BJ17997" s="138"/>
      <c r="BK17997" s="138"/>
      <c r="BL17997" s="138"/>
      <c r="BM17997" s="138"/>
    </row>
    <row r="17998" spans="62:65" ht="13" thickBot="1">
      <c r="BJ17998" s="138"/>
      <c r="BK17998" s="138"/>
      <c r="BL17998" s="138"/>
      <c r="BM17998" s="138"/>
    </row>
    <row r="17999" spans="62:65" ht="13" thickBot="1">
      <c r="BJ17999" s="138"/>
      <c r="BK17999" s="138"/>
      <c r="BL17999" s="138"/>
      <c r="BM17999" s="138"/>
    </row>
    <row r="18000" spans="62:65" ht="13" thickBot="1">
      <c r="BJ18000" s="138"/>
      <c r="BK18000" s="138"/>
      <c r="BL18000" s="138"/>
      <c r="BM18000" s="138"/>
    </row>
    <row r="18001" spans="62:65" ht="13" thickBot="1">
      <c r="BJ18001" s="138"/>
      <c r="BK18001" s="138"/>
      <c r="BL18001" s="138"/>
      <c r="BM18001" s="138"/>
    </row>
    <row r="18002" spans="62:65" ht="13" thickBot="1">
      <c r="BJ18002" s="138"/>
      <c r="BK18002" s="138"/>
      <c r="BL18002" s="138"/>
      <c r="BM18002" s="138"/>
    </row>
    <row r="18003" spans="62:65" ht="13" thickBot="1">
      <c r="BJ18003" s="138"/>
      <c r="BK18003" s="138"/>
      <c r="BL18003" s="138"/>
      <c r="BM18003" s="138"/>
    </row>
    <row r="18004" spans="62:65" ht="13" thickBot="1">
      <c r="BJ18004" s="138"/>
      <c r="BK18004" s="138"/>
      <c r="BL18004" s="138"/>
      <c r="BM18004" s="138"/>
    </row>
    <row r="18005" spans="62:65" ht="13" thickBot="1">
      <c r="BJ18005" s="138"/>
      <c r="BK18005" s="138"/>
      <c r="BL18005" s="138"/>
      <c r="BM18005" s="138"/>
    </row>
    <row r="18006" spans="62:65" ht="13" thickBot="1">
      <c r="BJ18006" s="138"/>
      <c r="BK18006" s="138"/>
      <c r="BL18006" s="138"/>
      <c r="BM18006" s="138"/>
    </row>
    <row r="18007" spans="62:65" ht="13" thickBot="1">
      <c r="BJ18007" s="138"/>
      <c r="BK18007" s="138"/>
      <c r="BL18007" s="138"/>
      <c r="BM18007" s="138"/>
    </row>
    <row r="18008" spans="62:65" ht="13" thickBot="1">
      <c r="BJ18008" s="138"/>
      <c r="BK18008" s="138"/>
      <c r="BL18008" s="138"/>
      <c r="BM18008" s="138"/>
    </row>
    <row r="18009" spans="62:65" ht="13" thickBot="1">
      <c r="BJ18009" s="138"/>
      <c r="BK18009" s="138"/>
      <c r="BL18009" s="138"/>
      <c r="BM18009" s="138"/>
    </row>
    <row r="18010" spans="62:65" ht="13" thickBot="1">
      <c r="BJ18010" s="138"/>
      <c r="BK18010" s="138"/>
      <c r="BL18010" s="138"/>
      <c r="BM18010" s="138"/>
    </row>
    <row r="18011" spans="62:65" ht="13" thickBot="1">
      <c r="BJ18011" s="138"/>
      <c r="BK18011" s="138"/>
      <c r="BL18011" s="138"/>
      <c r="BM18011" s="138"/>
    </row>
    <row r="18012" spans="62:65" ht="13" thickBot="1">
      <c r="BJ18012" s="138"/>
      <c r="BK18012" s="138"/>
      <c r="BL18012" s="138"/>
      <c r="BM18012" s="138"/>
    </row>
    <row r="18013" spans="62:65" ht="13" thickBot="1">
      <c r="BJ18013" s="138"/>
      <c r="BK18013" s="138"/>
      <c r="BL18013" s="138"/>
      <c r="BM18013" s="138"/>
    </row>
    <row r="18014" spans="62:65" ht="13" thickBot="1">
      <c r="BJ18014" s="138"/>
      <c r="BK18014" s="138"/>
      <c r="BL18014" s="138"/>
      <c r="BM18014" s="138"/>
    </row>
    <row r="18015" spans="62:65" ht="13" thickBot="1">
      <c r="BJ18015" s="138"/>
      <c r="BK18015" s="138"/>
      <c r="BL18015" s="138"/>
      <c r="BM18015" s="138"/>
    </row>
    <row r="18016" spans="62:65" ht="13" thickBot="1">
      <c r="BJ18016" s="138"/>
      <c r="BK18016" s="138"/>
      <c r="BL18016" s="138"/>
      <c r="BM18016" s="138"/>
    </row>
    <row r="18017" spans="62:65" ht="13" thickBot="1">
      <c r="BJ18017" s="138"/>
      <c r="BK18017" s="138"/>
      <c r="BL18017" s="138"/>
      <c r="BM18017" s="138"/>
    </row>
    <row r="18018" spans="62:65" ht="13" thickBot="1">
      <c r="BJ18018" s="138"/>
      <c r="BK18018" s="138"/>
      <c r="BL18018" s="138"/>
      <c r="BM18018" s="138"/>
    </row>
    <row r="18019" spans="62:65" ht="13" thickBot="1">
      <c r="BJ18019" s="138"/>
      <c r="BK18019" s="138"/>
      <c r="BL18019" s="138"/>
      <c r="BM18019" s="138"/>
    </row>
    <row r="18020" spans="62:65" ht="13" thickBot="1">
      <c r="BJ18020" s="138"/>
      <c r="BK18020" s="138"/>
      <c r="BL18020" s="138"/>
      <c r="BM18020" s="138"/>
    </row>
    <row r="18021" spans="62:65" ht="13" thickBot="1">
      <c r="BJ18021" s="138"/>
      <c r="BK18021" s="138"/>
      <c r="BL18021" s="138"/>
      <c r="BM18021" s="138"/>
    </row>
    <row r="18022" spans="62:65" ht="13" thickBot="1">
      <c r="BJ18022" s="138"/>
      <c r="BK18022" s="138"/>
      <c r="BL18022" s="138"/>
      <c r="BM18022" s="138"/>
    </row>
    <row r="18023" spans="62:65" ht="13" thickBot="1">
      <c r="BJ18023" s="138"/>
      <c r="BK18023" s="138"/>
      <c r="BL18023" s="138"/>
      <c r="BM18023" s="138"/>
    </row>
    <row r="18024" spans="62:65" ht="13" thickBot="1">
      <c r="BJ18024" s="138"/>
      <c r="BK18024" s="138"/>
      <c r="BL18024" s="138"/>
      <c r="BM18024" s="138"/>
    </row>
    <row r="18025" spans="62:65" ht="13" thickBot="1">
      <c r="BJ18025" s="138"/>
      <c r="BK18025" s="138"/>
      <c r="BL18025" s="138"/>
      <c r="BM18025" s="138"/>
    </row>
    <row r="18026" spans="62:65" ht="13" thickBot="1">
      <c r="BJ18026" s="138"/>
      <c r="BK18026" s="138"/>
      <c r="BL18026" s="138"/>
      <c r="BM18026" s="138"/>
    </row>
    <row r="18027" spans="62:65" ht="13" thickBot="1">
      <c r="BJ18027" s="138"/>
      <c r="BK18027" s="138"/>
      <c r="BL18027" s="138"/>
      <c r="BM18027" s="138"/>
    </row>
    <row r="18028" spans="62:65" ht="13" thickBot="1">
      <c r="BJ18028" s="138"/>
      <c r="BK18028" s="138"/>
      <c r="BL18028" s="138"/>
      <c r="BM18028" s="138"/>
    </row>
    <row r="18029" spans="62:65" ht="13" thickBot="1">
      <c r="BJ18029" s="138"/>
      <c r="BK18029" s="138"/>
      <c r="BL18029" s="138"/>
      <c r="BM18029" s="138"/>
    </row>
    <row r="18030" spans="62:65" ht="13" thickBot="1">
      <c r="BJ18030" s="138"/>
      <c r="BK18030" s="138"/>
      <c r="BL18030" s="138"/>
      <c r="BM18030" s="138"/>
    </row>
    <row r="18031" spans="62:65" ht="13" thickBot="1">
      <c r="BJ18031" s="138"/>
      <c r="BK18031" s="138"/>
      <c r="BL18031" s="138"/>
      <c r="BM18031" s="138"/>
    </row>
    <row r="18032" spans="62:65" ht="13" thickBot="1">
      <c r="BJ18032" s="138"/>
      <c r="BK18032" s="138"/>
      <c r="BL18032" s="138"/>
      <c r="BM18032" s="138"/>
    </row>
    <row r="18033" spans="62:65" ht="13" thickBot="1">
      <c r="BJ18033" s="138"/>
      <c r="BK18033" s="138"/>
      <c r="BL18033" s="138"/>
      <c r="BM18033" s="138"/>
    </row>
    <row r="18034" spans="62:65" ht="13" thickBot="1">
      <c r="BJ18034" s="138"/>
      <c r="BK18034" s="138"/>
      <c r="BL18034" s="138"/>
      <c r="BM18034" s="138"/>
    </row>
    <row r="18035" spans="62:65" ht="13" thickBot="1">
      <c r="BJ18035" s="138"/>
      <c r="BK18035" s="138"/>
      <c r="BL18035" s="138"/>
      <c r="BM18035" s="138"/>
    </row>
    <row r="18036" spans="62:65" ht="13" thickBot="1">
      <c r="BJ18036" s="138"/>
      <c r="BK18036" s="138"/>
      <c r="BL18036" s="138"/>
      <c r="BM18036" s="138"/>
    </row>
    <row r="18037" spans="62:65" ht="13" thickBot="1">
      <c r="BJ18037" s="138"/>
      <c r="BK18037" s="138"/>
      <c r="BL18037" s="138"/>
      <c r="BM18037" s="138"/>
    </row>
    <row r="18038" spans="62:65" ht="13" thickBot="1">
      <c r="BJ18038" s="138"/>
      <c r="BK18038" s="138"/>
      <c r="BL18038" s="138"/>
      <c r="BM18038" s="138"/>
    </row>
    <row r="18039" spans="62:65" ht="13" thickBot="1">
      <c r="BJ18039" s="138"/>
      <c r="BK18039" s="138"/>
      <c r="BL18039" s="138"/>
      <c r="BM18039" s="138"/>
    </row>
    <row r="18040" spans="62:65" ht="13" thickBot="1">
      <c r="BJ18040" s="138"/>
      <c r="BK18040" s="138"/>
      <c r="BL18040" s="138"/>
      <c r="BM18040" s="138"/>
    </row>
    <row r="18041" spans="62:65" ht="13" thickBot="1">
      <c r="BJ18041" s="138"/>
      <c r="BK18041" s="138"/>
      <c r="BL18041" s="138"/>
      <c r="BM18041" s="138"/>
    </row>
    <row r="18042" spans="62:65" ht="13" thickBot="1">
      <c r="BJ18042" s="138"/>
      <c r="BK18042" s="138"/>
      <c r="BL18042" s="138"/>
      <c r="BM18042" s="138"/>
    </row>
    <row r="18043" spans="62:65" ht="13" thickBot="1">
      <c r="BJ18043" s="138"/>
      <c r="BK18043" s="138"/>
      <c r="BL18043" s="138"/>
      <c r="BM18043" s="138"/>
    </row>
    <row r="18044" spans="62:65" ht="13" thickBot="1">
      <c r="BJ18044" s="138"/>
      <c r="BK18044" s="138"/>
      <c r="BL18044" s="138"/>
      <c r="BM18044" s="138"/>
    </row>
    <row r="18045" spans="62:65" ht="13" thickBot="1">
      <c r="BJ18045" s="138"/>
      <c r="BK18045" s="138"/>
      <c r="BL18045" s="138"/>
      <c r="BM18045" s="138"/>
    </row>
    <row r="18046" spans="62:65" ht="13" thickBot="1">
      <c r="BJ18046" s="138"/>
      <c r="BK18046" s="138"/>
      <c r="BL18046" s="138"/>
      <c r="BM18046" s="138"/>
    </row>
    <row r="18047" spans="62:65" ht="13" thickBot="1">
      <c r="BJ18047" s="138"/>
      <c r="BK18047" s="138"/>
      <c r="BL18047" s="138"/>
      <c r="BM18047" s="138"/>
    </row>
    <row r="18048" spans="62:65" ht="13" thickBot="1">
      <c r="BJ18048" s="138"/>
      <c r="BK18048" s="138"/>
      <c r="BL18048" s="138"/>
      <c r="BM18048" s="138"/>
    </row>
    <row r="18049" spans="62:65" ht="13" thickBot="1">
      <c r="BJ18049" s="138"/>
      <c r="BK18049" s="138"/>
      <c r="BL18049" s="138"/>
      <c r="BM18049" s="138"/>
    </row>
    <row r="18050" spans="62:65" ht="13" thickBot="1">
      <c r="BJ18050" s="138"/>
      <c r="BK18050" s="138"/>
      <c r="BL18050" s="138"/>
      <c r="BM18050" s="138"/>
    </row>
    <row r="18051" spans="62:65" ht="13" thickBot="1">
      <c r="BJ18051" s="138"/>
      <c r="BK18051" s="138"/>
      <c r="BL18051" s="138"/>
      <c r="BM18051" s="138"/>
    </row>
    <row r="18052" spans="62:65" ht="13" thickBot="1">
      <c r="BJ18052" s="138"/>
      <c r="BK18052" s="138"/>
      <c r="BL18052" s="138"/>
      <c r="BM18052" s="138"/>
    </row>
    <row r="18053" spans="62:65" ht="13" thickBot="1">
      <c r="BJ18053" s="138"/>
      <c r="BK18053" s="138"/>
      <c r="BL18053" s="138"/>
      <c r="BM18053" s="138"/>
    </row>
    <row r="18054" spans="62:65" ht="13" thickBot="1">
      <c r="BJ18054" s="138"/>
      <c r="BK18054" s="138"/>
      <c r="BL18054" s="138"/>
      <c r="BM18054" s="138"/>
    </row>
    <row r="18055" spans="62:65" ht="13" thickBot="1">
      <c r="BJ18055" s="138"/>
      <c r="BK18055" s="138"/>
      <c r="BL18055" s="138"/>
      <c r="BM18055" s="138"/>
    </row>
    <row r="18056" spans="62:65" ht="13" thickBot="1">
      <c r="BJ18056" s="138"/>
      <c r="BK18056" s="138"/>
      <c r="BL18056" s="138"/>
      <c r="BM18056" s="138"/>
    </row>
    <row r="18057" spans="62:65" ht="13" thickBot="1">
      <c r="BJ18057" s="138"/>
      <c r="BK18057" s="138"/>
      <c r="BL18057" s="138"/>
      <c r="BM18057" s="138"/>
    </row>
    <row r="18058" spans="62:65" ht="13" thickBot="1">
      <c r="BJ18058" s="138"/>
      <c r="BK18058" s="138"/>
      <c r="BL18058" s="138"/>
      <c r="BM18058" s="138"/>
    </row>
    <row r="18059" spans="62:65" ht="13" thickBot="1">
      <c r="BJ18059" s="138"/>
      <c r="BK18059" s="138"/>
      <c r="BL18059" s="138"/>
      <c r="BM18059" s="138"/>
    </row>
    <row r="18060" spans="62:65" ht="13" thickBot="1">
      <c r="BJ18060" s="138"/>
      <c r="BK18060" s="138"/>
      <c r="BL18060" s="138"/>
      <c r="BM18060" s="138"/>
    </row>
    <row r="18061" spans="62:65" ht="13" thickBot="1">
      <c r="BJ18061" s="138"/>
      <c r="BK18061" s="138"/>
      <c r="BL18061" s="138"/>
      <c r="BM18061" s="138"/>
    </row>
    <row r="18062" spans="62:65" ht="13" thickBot="1">
      <c r="BJ18062" s="138"/>
      <c r="BK18062" s="138"/>
      <c r="BL18062" s="138"/>
      <c r="BM18062" s="138"/>
    </row>
    <row r="18063" spans="62:65" ht="13" thickBot="1">
      <c r="BJ18063" s="138"/>
      <c r="BK18063" s="138"/>
      <c r="BL18063" s="138"/>
      <c r="BM18063" s="138"/>
    </row>
    <row r="18064" spans="62:65" ht="13" thickBot="1">
      <c r="BJ18064" s="138"/>
      <c r="BK18064" s="138"/>
      <c r="BL18064" s="138"/>
      <c r="BM18064" s="138"/>
    </row>
    <row r="18065" spans="62:65" ht="13" thickBot="1">
      <c r="BJ18065" s="138"/>
      <c r="BK18065" s="138"/>
      <c r="BL18065" s="138"/>
      <c r="BM18065" s="138"/>
    </row>
    <row r="18066" spans="62:65" ht="13" thickBot="1">
      <c r="BJ18066" s="138"/>
      <c r="BK18066" s="138"/>
      <c r="BL18066" s="138"/>
      <c r="BM18066" s="138"/>
    </row>
    <row r="18067" spans="62:65" ht="13" thickBot="1">
      <c r="BJ18067" s="138"/>
      <c r="BK18067" s="138"/>
      <c r="BL18067" s="138"/>
      <c r="BM18067" s="138"/>
    </row>
    <row r="18068" spans="62:65" ht="13" thickBot="1">
      <c r="BJ18068" s="138"/>
      <c r="BK18068" s="138"/>
      <c r="BL18068" s="138"/>
      <c r="BM18068" s="138"/>
    </row>
    <row r="18069" spans="62:65" ht="13" thickBot="1">
      <c r="BJ18069" s="138"/>
      <c r="BK18069" s="138"/>
      <c r="BL18069" s="138"/>
      <c r="BM18069" s="138"/>
    </row>
    <row r="18070" spans="62:65" ht="13" thickBot="1">
      <c r="BJ18070" s="138"/>
      <c r="BK18070" s="138"/>
      <c r="BL18070" s="138"/>
      <c r="BM18070" s="138"/>
    </row>
    <row r="18071" spans="62:65" ht="13" thickBot="1">
      <c r="BJ18071" s="138"/>
      <c r="BK18071" s="138"/>
      <c r="BL18071" s="138"/>
      <c r="BM18071" s="138"/>
    </row>
    <row r="18072" spans="62:65" ht="13" thickBot="1">
      <c r="BJ18072" s="138"/>
      <c r="BK18072" s="138"/>
      <c r="BL18072" s="138"/>
      <c r="BM18072" s="138"/>
    </row>
    <row r="18073" spans="62:65" ht="13" thickBot="1">
      <c r="BJ18073" s="138"/>
      <c r="BK18073" s="138"/>
      <c r="BL18073" s="138"/>
      <c r="BM18073" s="138"/>
    </row>
    <row r="18074" spans="62:65" ht="13" thickBot="1">
      <c r="BJ18074" s="138"/>
      <c r="BK18074" s="138"/>
      <c r="BL18074" s="138"/>
      <c r="BM18074" s="138"/>
    </row>
    <row r="18075" spans="62:65" ht="13" thickBot="1">
      <c r="BJ18075" s="138"/>
      <c r="BK18075" s="138"/>
      <c r="BL18075" s="138"/>
      <c r="BM18075" s="138"/>
    </row>
    <row r="18076" spans="62:65" ht="13" thickBot="1">
      <c r="BJ18076" s="138"/>
      <c r="BK18076" s="138"/>
      <c r="BL18076" s="138"/>
      <c r="BM18076" s="138"/>
    </row>
    <row r="18077" spans="62:65" ht="13" thickBot="1">
      <c r="BJ18077" s="138"/>
      <c r="BK18077" s="138"/>
      <c r="BL18077" s="138"/>
      <c r="BM18077" s="138"/>
    </row>
    <row r="18078" spans="62:65" ht="13" thickBot="1">
      <c r="BJ18078" s="138"/>
      <c r="BK18078" s="138"/>
      <c r="BL18078" s="138"/>
      <c r="BM18078" s="138"/>
    </row>
    <row r="18079" spans="62:65" ht="13" thickBot="1">
      <c r="BJ18079" s="138"/>
      <c r="BK18079" s="138"/>
      <c r="BL18079" s="138"/>
      <c r="BM18079" s="138"/>
    </row>
    <row r="18080" spans="62:65" ht="13" thickBot="1">
      <c r="BJ18080" s="138"/>
      <c r="BK18080" s="138"/>
      <c r="BL18080" s="138"/>
      <c r="BM18080" s="138"/>
    </row>
    <row r="18081" spans="62:65" ht="13" thickBot="1">
      <c r="BJ18081" s="138"/>
      <c r="BK18081" s="138"/>
      <c r="BL18081" s="138"/>
      <c r="BM18081" s="138"/>
    </row>
    <row r="18082" spans="62:65" ht="13" thickBot="1">
      <c r="BJ18082" s="138"/>
      <c r="BK18082" s="138"/>
      <c r="BL18082" s="138"/>
      <c r="BM18082" s="138"/>
    </row>
    <row r="18083" spans="62:65" ht="13" thickBot="1">
      <c r="BJ18083" s="138"/>
      <c r="BK18083" s="138"/>
      <c r="BL18083" s="138"/>
      <c r="BM18083" s="138"/>
    </row>
    <row r="18084" spans="62:65" ht="13" thickBot="1">
      <c r="BJ18084" s="138"/>
      <c r="BK18084" s="138"/>
      <c r="BL18084" s="138"/>
      <c r="BM18084" s="138"/>
    </row>
    <row r="18085" spans="62:65" ht="13" thickBot="1">
      <c r="BJ18085" s="138"/>
      <c r="BK18085" s="138"/>
      <c r="BL18085" s="138"/>
      <c r="BM18085" s="138"/>
    </row>
    <row r="18086" spans="62:65" ht="13" thickBot="1">
      <c r="BJ18086" s="138"/>
      <c r="BK18086" s="138"/>
      <c r="BL18086" s="138"/>
      <c r="BM18086" s="138"/>
    </row>
    <row r="18087" spans="62:65" ht="13" thickBot="1">
      <c r="BJ18087" s="138"/>
      <c r="BK18087" s="138"/>
      <c r="BL18087" s="138"/>
      <c r="BM18087" s="138"/>
    </row>
    <row r="18088" spans="62:65" ht="13" thickBot="1">
      <c r="BJ18088" s="138"/>
      <c r="BK18088" s="138"/>
      <c r="BL18088" s="138"/>
      <c r="BM18088" s="138"/>
    </row>
    <row r="18089" spans="62:65" ht="13" thickBot="1">
      <c r="BJ18089" s="138"/>
      <c r="BK18089" s="138"/>
      <c r="BL18089" s="138"/>
      <c r="BM18089" s="138"/>
    </row>
    <row r="18090" spans="62:65" ht="13" thickBot="1">
      <c r="BJ18090" s="138"/>
      <c r="BK18090" s="138"/>
      <c r="BL18090" s="138"/>
      <c r="BM18090" s="138"/>
    </row>
    <row r="18091" spans="62:65" ht="13" thickBot="1">
      <c r="BJ18091" s="138"/>
      <c r="BK18091" s="138"/>
      <c r="BL18091" s="138"/>
      <c r="BM18091" s="138"/>
    </row>
    <row r="18092" spans="62:65" ht="13" thickBot="1">
      <c r="BJ18092" s="138"/>
      <c r="BK18092" s="138"/>
      <c r="BL18092" s="138"/>
      <c r="BM18092" s="138"/>
    </row>
    <row r="18093" spans="62:65" ht="13" thickBot="1">
      <c r="BJ18093" s="138"/>
      <c r="BK18093" s="138"/>
      <c r="BL18093" s="138"/>
      <c r="BM18093" s="138"/>
    </row>
    <row r="18094" spans="62:65" ht="13" thickBot="1">
      <c r="BJ18094" s="138"/>
      <c r="BK18094" s="138"/>
      <c r="BL18094" s="138"/>
      <c r="BM18094" s="138"/>
    </row>
    <row r="18095" spans="62:65" ht="13" thickBot="1">
      <c r="BJ18095" s="138"/>
      <c r="BK18095" s="138"/>
      <c r="BL18095" s="138"/>
      <c r="BM18095" s="138"/>
    </row>
    <row r="18096" spans="62:65" ht="13" thickBot="1">
      <c r="BJ18096" s="138"/>
      <c r="BK18096" s="138"/>
      <c r="BL18096" s="138"/>
      <c r="BM18096" s="138"/>
    </row>
    <row r="18097" spans="62:65" ht="13" thickBot="1">
      <c r="BJ18097" s="138"/>
      <c r="BK18097" s="138"/>
      <c r="BL18097" s="138"/>
      <c r="BM18097" s="138"/>
    </row>
    <row r="18098" spans="62:65" ht="13" thickBot="1">
      <c r="BJ18098" s="138"/>
      <c r="BK18098" s="138"/>
      <c r="BL18098" s="138"/>
      <c r="BM18098" s="138"/>
    </row>
    <row r="18099" spans="62:65" ht="13" thickBot="1">
      <c r="BJ18099" s="138"/>
      <c r="BK18099" s="138"/>
      <c r="BL18099" s="138"/>
      <c r="BM18099" s="138"/>
    </row>
    <row r="18100" spans="62:65" ht="13" thickBot="1">
      <c r="BJ18100" s="138"/>
      <c r="BK18100" s="138"/>
      <c r="BL18100" s="138"/>
      <c r="BM18100" s="138"/>
    </row>
    <row r="18101" spans="62:65" ht="13" thickBot="1">
      <c r="BJ18101" s="138"/>
      <c r="BK18101" s="138"/>
      <c r="BL18101" s="138"/>
      <c r="BM18101" s="138"/>
    </row>
    <row r="18102" spans="62:65" ht="13" thickBot="1">
      <c r="BJ18102" s="138"/>
      <c r="BK18102" s="138"/>
      <c r="BL18102" s="138"/>
      <c r="BM18102" s="138"/>
    </row>
    <row r="18103" spans="62:65" ht="13" thickBot="1">
      <c r="BJ18103" s="138"/>
      <c r="BK18103" s="138"/>
      <c r="BL18103" s="138"/>
      <c r="BM18103" s="138"/>
    </row>
    <row r="18104" spans="62:65" ht="13" thickBot="1">
      <c r="BJ18104" s="138"/>
      <c r="BK18104" s="138"/>
      <c r="BL18104" s="138"/>
      <c r="BM18104" s="138"/>
    </row>
    <row r="18105" spans="62:65" ht="13" thickBot="1">
      <c r="BJ18105" s="138"/>
      <c r="BK18105" s="138"/>
      <c r="BL18105" s="138"/>
      <c r="BM18105" s="138"/>
    </row>
    <row r="18106" spans="62:65" ht="13" thickBot="1">
      <c r="BJ18106" s="138"/>
      <c r="BK18106" s="138"/>
      <c r="BL18106" s="138"/>
      <c r="BM18106" s="138"/>
    </row>
    <row r="18107" spans="62:65" ht="13" thickBot="1">
      <c r="BJ18107" s="138"/>
      <c r="BK18107" s="138"/>
      <c r="BL18107" s="138"/>
      <c r="BM18107" s="138"/>
    </row>
    <row r="18108" spans="62:65" ht="13" thickBot="1">
      <c r="BJ18108" s="138"/>
      <c r="BK18108" s="138"/>
      <c r="BL18108" s="138"/>
      <c r="BM18108" s="138"/>
    </row>
    <row r="18109" spans="62:65" ht="13" thickBot="1">
      <c r="BJ18109" s="138"/>
      <c r="BK18109" s="138"/>
      <c r="BL18109" s="138"/>
      <c r="BM18109" s="138"/>
    </row>
    <row r="18110" spans="62:65" ht="13" thickBot="1">
      <c r="BJ18110" s="138"/>
      <c r="BK18110" s="138"/>
      <c r="BL18110" s="138"/>
      <c r="BM18110" s="138"/>
    </row>
    <row r="18111" spans="62:65" ht="13" thickBot="1">
      <c r="BJ18111" s="138"/>
      <c r="BK18111" s="138"/>
      <c r="BL18111" s="138"/>
      <c r="BM18111" s="138"/>
    </row>
    <row r="18112" spans="62:65" ht="13" thickBot="1">
      <c r="BJ18112" s="138"/>
      <c r="BK18112" s="138"/>
      <c r="BL18112" s="138"/>
      <c r="BM18112" s="138"/>
    </row>
    <row r="18113" spans="62:65" ht="13" thickBot="1">
      <c r="BJ18113" s="138"/>
      <c r="BK18113" s="138"/>
      <c r="BL18113" s="138"/>
      <c r="BM18113" s="138"/>
    </row>
    <row r="18114" spans="62:65" ht="13" thickBot="1">
      <c r="BJ18114" s="138"/>
      <c r="BK18114" s="138"/>
      <c r="BL18114" s="138"/>
      <c r="BM18114" s="138"/>
    </row>
    <row r="18115" spans="62:65" ht="13" thickBot="1">
      <c r="BJ18115" s="138"/>
      <c r="BK18115" s="138"/>
      <c r="BL18115" s="138"/>
      <c r="BM18115" s="138"/>
    </row>
    <row r="18116" spans="62:65" ht="13" thickBot="1">
      <c r="BJ18116" s="138"/>
      <c r="BK18116" s="138"/>
      <c r="BL18116" s="138"/>
      <c r="BM18116" s="138"/>
    </row>
    <row r="18117" spans="62:65" ht="13" thickBot="1">
      <c r="BJ18117" s="138"/>
      <c r="BK18117" s="138"/>
      <c r="BL18117" s="138"/>
      <c r="BM18117" s="138"/>
    </row>
    <row r="18118" spans="62:65" ht="13" thickBot="1">
      <c r="BJ18118" s="138"/>
      <c r="BK18118" s="138"/>
      <c r="BL18118" s="138"/>
      <c r="BM18118" s="138"/>
    </row>
    <row r="18119" spans="62:65" ht="13" thickBot="1">
      <c r="BJ18119" s="138"/>
      <c r="BK18119" s="138"/>
      <c r="BL18119" s="138"/>
      <c r="BM18119" s="138"/>
    </row>
    <row r="18120" spans="62:65" ht="13" thickBot="1">
      <c r="BJ18120" s="138"/>
      <c r="BK18120" s="138"/>
      <c r="BL18120" s="138"/>
      <c r="BM18120" s="138"/>
    </row>
    <row r="18121" spans="62:65" ht="13" thickBot="1">
      <c r="BJ18121" s="138"/>
      <c r="BK18121" s="138"/>
      <c r="BL18121" s="138"/>
      <c r="BM18121" s="138"/>
    </row>
    <row r="18122" spans="62:65" ht="13" thickBot="1">
      <c r="BJ18122" s="138"/>
      <c r="BK18122" s="138"/>
      <c r="BL18122" s="138"/>
      <c r="BM18122" s="138"/>
    </row>
    <row r="18123" spans="62:65" ht="13" thickBot="1">
      <c r="BJ18123" s="138"/>
      <c r="BK18123" s="138"/>
      <c r="BL18123" s="138"/>
      <c r="BM18123" s="138"/>
    </row>
    <row r="18124" spans="62:65" ht="13" thickBot="1">
      <c r="BJ18124" s="138"/>
      <c r="BK18124" s="138"/>
      <c r="BL18124" s="138"/>
      <c r="BM18124" s="138"/>
    </row>
    <row r="18125" spans="62:65" ht="13" thickBot="1">
      <c r="BJ18125" s="138"/>
      <c r="BK18125" s="138"/>
      <c r="BL18125" s="138"/>
      <c r="BM18125" s="138"/>
    </row>
    <row r="18126" spans="62:65" ht="13" thickBot="1">
      <c r="BJ18126" s="138"/>
      <c r="BK18126" s="138"/>
      <c r="BL18126" s="138"/>
      <c r="BM18126" s="138"/>
    </row>
    <row r="18127" spans="62:65" ht="13" thickBot="1">
      <c r="BJ18127" s="138"/>
      <c r="BK18127" s="138"/>
      <c r="BL18127" s="138"/>
      <c r="BM18127" s="138"/>
    </row>
    <row r="18128" spans="62:65" ht="13" thickBot="1">
      <c r="BJ18128" s="138"/>
      <c r="BK18128" s="138"/>
      <c r="BL18128" s="138"/>
      <c r="BM18128" s="138"/>
    </row>
    <row r="18129" spans="62:65" ht="13" thickBot="1">
      <c r="BJ18129" s="138"/>
      <c r="BK18129" s="138"/>
      <c r="BL18129" s="138"/>
      <c r="BM18129" s="138"/>
    </row>
    <row r="18130" spans="62:65" ht="13" thickBot="1">
      <c r="BJ18130" s="138"/>
      <c r="BK18130" s="138"/>
      <c r="BL18130" s="138"/>
      <c r="BM18130" s="138"/>
    </row>
    <row r="18131" spans="62:65" ht="13" thickBot="1">
      <c r="BJ18131" s="138"/>
      <c r="BK18131" s="138"/>
      <c r="BL18131" s="138"/>
      <c r="BM18131" s="138"/>
    </row>
    <row r="18132" spans="62:65" ht="13" thickBot="1">
      <c r="BJ18132" s="138"/>
      <c r="BK18132" s="138"/>
      <c r="BL18132" s="138"/>
      <c r="BM18132" s="138"/>
    </row>
    <row r="18133" spans="62:65" ht="13" thickBot="1">
      <c r="BJ18133" s="138"/>
      <c r="BK18133" s="138"/>
      <c r="BL18133" s="138"/>
      <c r="BM18133" s="138"/>
    </row>
    <row r="18134" spans="62:65" ht="13" thickBot="1">
      <c r="BJ18134" s="138"/>
      <c r="BK18134" s="138"/>
      <c r="BL18134" s="138"/>
      <c r="BM18134" s="138"/>
    </row>
    <row r="18135" spans="62:65" ht="13" thickBot="1">
      <c r="BJ18135" s="138"/>
      <c r="BK18135" s="138"/>
      <c r="BL18135" s="138"/>
      <c r="BM18135" s="138"/>
    </row>
    <row r="18136" spans="62:65" ht="13" thickBot="1">
      <c r="BJ18136" s="138"/>
      <c r="BK18136" s="138"/>
      <c r="BL18136" s="138"/>
      <c r="BM18136" s="138"/>
    </row>
    <row r="18137" spans="62:65" ht="13" thickBot="1">
      <c r="BJ18137" s="138"/>
      <c r="BK18137" s="138"/>
      <c r="BL18137" s="138"/>
      <c r="BM18137" s="138"/>
    </row>
    <row r="18138" spans="62:65" ht="13" thickBot="1">
      <c r="BJ18138" s="138"/>
      <c r="BK18138" s="138"/>
      <c r="BL18138" s="138"/>
      <c r="BM18138" s="138"/>
    </row>
    <row r="18139" spans="62:65" ht="13" thickBot="1">
      <c r="BJ18139" s="138"/>
      <c r="BK18139" s="138"/>
      <c r="BL18139" s="138"/>
      <c r="BM18139" s="138"/>
    </row>
    <row r="18140" spans="62:65" ht="13" thickBot="1">
      <c r="BJ18140" s="138"/>
      <c r="BK18140" s="138"/>
      <c r="BL18140" s="138"/>
      <c r="BM18140" s="138"/>
    </row>
    <row r="18141" spans="62:65" ht="13" thickBot="1">
      <c r="BJ18141" s="138"/>
      <c r="BK18141" s="138"/>
      <c r="BL18141" s="138"/>
      <c r="BM18141" s="138"/>
    </row>
    <row r="18142" spans="62:65" ht="13" thickBot="1">
      <c r="BJ18142" s="138"/>
      <c r="BK18142" s="138"/>
      <c r="BL18142" s="138"/>
      <c r="BM18142" s="138"/>
    </row>
    <row r="18143" spans="62:65" ht="13" thickBot="1">
      <c r="BJ18143" s="138"/>
      <c r="BK18143" s="138"/>
      <c r="BL18143" s="138"/>
      <c r="BM18143" s="138"/>
    </row>
    <row r="18144" spans="62:65" ht="13" thickBot="1">
      <c r="BJ18144" s="138"/>
      <c r="BK18144" s="138"/>
      <c r="BL18144" s="138"/>
      <c r="BM18144" s="138"/>
    </row>
    <row r="18145" spans="62:65" ht="13" thickBot="1">
      <c r="BJ18145" s="138"/>
      <c r="BK18145" s="138"/>
      <c r="BL18145" s="138"/>
      <c r="BM18145" s="138"/>
    </row>
    <row r="18146" spans="62:65" ht="13" thickBot="1">
      <c r="BJ18146" s="138"/>
      <c r="BK18146" s="138"/>
      <c r="BL18146" s="138"/>
      <c r="BM18146" s="138"/>
    </row>
    <row r="18147" spans="62:65" ht="13" thickBot="1">
      <c r="BJ18147" s="138"/>
      <c r="BK18147" s="138"/>
      <c r="BL18147" s="138"/>
      <c r="BM18147" s="138"/>
    </row>
    <row r="18148" spans="62:65" ht="13" thickBot="1">
      <c r="BJ18148" s="138"/>
      <c r="BK18148" s="138"/>
      <c r="BL18148" s="138"/>
      <c r="BM18148" s="138"/>
    </row>
    <row r="18149" spans="62:65" ht="13" thickBot="1">
      <c r="BJ18149" s="138"/>
      <c r="BK18149" s="138"/>
      <c r="BL18149" s="138"/>
      <c r="BM18149" s="138"/>
    </row>
    <row r="18150" spans="62:65" ht="13" thickBot="1">
      <c r="BJ18150" s="138"/>
      <c r="BK18150" s="138"/>
      <c r="BL18150" s="138"/>
      <c r="BM18150" s="138"/>
    </row>
    <row r="18151" spans="62:65" ht="13" thickBot="1">
      <c r="BJ18151" s="138"/>
      <c r="BK18151" s="138"/>
      <c r="BL18151" s="138"/>
      <c r="BM18151" s="138"/>
    </row>
    <row r="18152" spans="62:65" ht="13" thickBot="1">
      <c r="BJ18152" s="138"/>
      <c r="BK18152" s="138"/>
      <c r="BL18152" s="138"/>
      <c r="BM18152" s="138"/>
    </row>
    <row r="18153" spans="62:65" ht="13" thickBot="1">
      <c r="BJ18153" s="138"/>
      <c r="BK18153" s="138"/>
      <c r="BL18153" s="138"/>
      <c r="BM18153" s="138"/>
    </row>
    <row r="18154" spans="62:65" ht="13" thickBot="1">
      <c r="BJ18154" s="138"/>
      <c r="BK18154" s="138"/>
      <c r="BL18154" s="138"/>
      <c r="BM18154" s="138"/>
    </row>
    <row r="18155" spans="62:65" ht="13" thickBot="1">
      <c r="BJ18155" s="138"/>
      <c r="BK18155" s="138"/>
      <c r="BL18155" s="138"/>
      <c r="BM18155" s="138"/>
    </row>
    <row r="18156" spans="62:65" ht="13" thickBot="1">
      <c r="BJ18156" s="138"/>
      <c r="BK18156" s="138"/>
      <c r="BL18156" s="138"/>
      <c r="BM18156" s="138"/>
    </row>
    <row r="18157" spans="62:65" ht="13" thickBot="1">
      <c r="BJ18157" s="138"/>
      <c r="BK18157" s="138"/>
      <c r="BL18157" s="138"/>
      <c r="BM18157" s="138"/>
    </row>
    <row r="18158" spans="62:65" ht="13" thickBot="1">
      <c r="BJ18158" s="138"/>
      <c r="BK18158" s="138"/>
      <c r="BL18158" s="138"/>
      <c r="BM18158" s="138"/>
    </row>
    <row r="18159" spans="62:65" ht="13" thickBot="1">
      <c r="BJ18159" s="138"/>
      <c r="BK18159" s="138"/>
      <c r="BL18159" s="138"/>
      <c r="BM18159" s="138"/>
    </row>
    <row r="18160" spans="62:65" ht="13" thickBot="1">
      <c r="BJ18160" s="138"/>
      <c r="BK18160" s="138"/>
      <c r="BL18160" s="138"/>
      <c r="BM18160" s="138"/>
    </row>
    <row r="18161" spans="62:65" ht="13" thickBot="1">
      <c r="BJ18161" s="138"/>
      <c r="BK18161" s="138"/>
      <c r="BL18161" s="138"/>
      <c r="BM18161" s="138"/>
    </row>
    <row r="18162" spans="62:65" ht="13" thickBot="1">
      <c r="BJ18162" s="138"/>
      <c r="BK18162" s="138"/>
      <c r="BL18162" s="138"/>
      <c r="BM18162" s="138"/>
    </row>
    <row r="18163" spans="62:65" ht="13" thickBot="1">
      <c r="BJ18163" s="138"/>
      <c r="BK18163" s="138"/>
      <c r="BL18163" s="138"/>
      <c r="BM18163" s="138"/>
    </row>
    <row r="18164" spans="62:65" ht="13" thickBot="1">
      <c r="BJ18164" s="138"/>
      <c r="BK18164" s="138"/>
      <c r="BL18164" s="138"/>
      <c r="BM18164" s="138"/>
    </row>
    <row r="18165" spans="62:65" ht="13" thickBot="1">
      <c r="BJ18165" s="138"/>
      <c r="BK18165" s="138"/>
      <c r="BL18165" s="138"/>
      <c r="BM18165" s="138"/>
    </row>
    <row r="18166" spans="62:65" ht="13" thickBot="1">
      <c r="BJ18166" s="138"/>
      <c r="BK18166" s="138"/>
      <c r="BL18166" s="138"/>
      <c r="BM18166" s="138"/>
    </row>
    <row r="18167" spans="62:65" ht="13" thickBot="1">
      <c r="BJ18167" s="138"/>
      <c r="BK18167" s="138"/>
      <c r="BL18167" s="138"/>
      <c r="BM18167" s="138"/>
    </row>
    <row r="18168" spans="62:65" ht="13" thickBot="1">
      <c r="BJ18168" s="138"/>
      <c r="BK18168" s="138"/>
      <c r="BL18168" s="138"/>
      <c r="BM18168" s="138"/>
    </row>
    <row r="18169" spans="62:65" ht="13" thickBot="1">
      <c r="BJ18169" s="138"/>
      <c r="BK18169" s="138"/>
      <c r="BL18169" s="138"/>
      <c r="BM18169" s="138"/>
    </row>
    <row r="18170" spans="62:65" ht="13" thickBot="1">
      <c r="BJ18170" s="138"/>
      <c r="BK18170" s="138"/>
      <c r="BL18170" s="138"/>
      <c r="BM18170" s="138"/>
    </row>
    <row r="18171" spans="62:65" ht="13" thickBot="1">
      <c r="BJ18171" s="138"/>
      <c r="BK18171" s="138"/>
      <c r="BL18171" s="138"/>
      <c r="BM18171" s="138"/>
    </row>
    <row r="18172" spans="62:65" ht="13" thickBot="1">
      <c r="BJ18172" s="138"/>
      <c r="BK18172" s="138"/>
      <c r="BL18172" s="138"/>
      <c r="BM18172" s="138"/>
    </row>
    <row r="18173" spans="62:65" ht="13" thickBot="1">
      <c r="BJ18173" s="138"/>
      <c r="BK18173" s="138"/>
      <c r="BL18173" s="138"/>
      <c r="BM18173" s="138"/>
    </row>
    <row r="18174" spans="62:65" ht="13" thickBot="1">
      <c r="BJ18174" s="138"/>
      <c r="BK18174" s="138"/>
      <c r="BL18174" s="138"/>
      <c r="BM18174" s="138"/>
    </row>
    <row r="18175" spans="62:65" ht="13" thickBot="1">
      <c r="BJ18175" s="138"/>
      <c r="BK18175" s="138"/>
      <c r="BL18175" s="138"/>
      <c r="BM18175" s="138"/>
    </row>
    <row r="18176" spans="62:65" ht="13" thickBot="1">
      <c r="BJ18176" s="138"/>
      <c r="BK18176" s="138"/>
      <c r="BL18176" s="138"/>
      <c r="BM18176" s="138"/>
    </row>
    <row r="18177" spans="62:65" ht="13" thickBot="1">
      <c r="BJ18177" s="138"/>
      <c r="BK18177" s="138"/>
      <c r="BL18177" s="138"/>
      <c r="BM18177" s="138"/>
    </row>
    <row r="18178" spans="62:65" ht="13" thickBot="1">
      <c r="BJ18178" s="138"/>
      <c r="BK18178" s="138"/>
      <c r="BL18178" s="138"/>
      <c r="BM18178" s="138"/>
    </row>
    <row r="18179" spans="62:65" ht="13" thickBot="1">
      <c r="BJ18179" s="138"/>
      <c r="BK18179" s="138"/>
      <c r="BL18179" s="138"/>
      <c r="BM18179" s="138"/>
    </row>
    <row r="18180" spans="62:65" ht="13" thickBot="1">
      <c r="BJ18180" s="138"/>
      <c r="BK18180" s="138"/>
      <c r="BL18180" s="138"/>
      <c r="BM18180" s="138"/>
    </row>
    <row r="18181" spans="62:65" ht="13" thickBot="1">
      <c r="BJ18181" s="138"/>
      <c r="BK18181" s="138"/>
      <c r="BL18181" s="138"/>
      <c r="BM18181" s="138"/>
    </row>
    <row r="18182" spans="62:65" ht="13" thickBot="1">
      <c r="BJ18182" s="138"/>
      <c r="BK18182" s="138"/>
      <c r="BL18182" s="138"/>
      <c r="BM18182" s="138"/>
    </row>
    <row r="18183" spans="62:65" ht="13" thickBot="1">
      <c r="BJ18183" s="138"/>
      <c r="BK18183" s="138"/>
      <c r="BL18183" s="138"/>
      <c r="BM18183" s="138"/>
    </row>
    <row r="18184" spans="62:65" ht="13" thickBot="1">
      <c r="BJ18184" s="138"/>
      <c r="BK18184" s="138"/>
      <c r="BL18184" s="138"/>
      <c r="BM18184" s="138"/>
    </row>
    <row r="18185" spans="62:65" ht="13" thickBot="1">
      <c r="BJ18185" s="138"/>
      <c r="BK18185" s="138"/>
      <c r="BL18185" s="138"/>
      <c r="BM18185" s="138"/>
    </row>
    <row r="18186" spans="62:65" ht="13" thickBot="1">
      <c r="BJ18186" s="138"/>
      <c r="BK18186" s="138"/>
      <c r="BL18186" s="138"/>
      <c r="BM18186" s="138"/>
    </row>
    <row r="18187" spans="62:65" ht="13" thickBot="1">
      <c r="BJ18187" s="138"/>
      <c r="BK18187" s="138"/>
      <c r="BL18187" s="138"/>
      <c r="BM18187" s="138"/>
    </row>
    <row r="18188" spans="62:65" ht="13" thickBot="1">
      <c r="BJ18188" s="138"/>
      <c r="BK18188" s="138"/>
      <c r="BL18188" s="138"/>
      <c r="BM18188" s="138"/>
    </row>
    <row r="18189" spans="62:65" ht="13" thickBot="1">
      <c r="BJ18189" s="138"/>
      <c r="BK18189" s="138"/>
      <c r="BL18189" s="138"/>
      <c r="BM18189" s="138"/>
    </row>
    <row r="18190" spans="62:65" ht="13" thickBot="1">
      <c r="BJ18190" s="138"/>
      <c r="BK18190" s="138"/>
      <c r="BL18190" s="138"/>
      <c r="BM18190" s="138"/>
    </row>
    <row r="18191" spans="62:65" ht="13" thickBot="1">
      <c r="BJ18191" s="138"/>
      <c r="BK18191" s="138"/>
      <c r="BL18191" s="138"/>
      <c r="BM18191" s="138"/>
    </row>
    <row r="18192" spans="62:65" ht="13" thickBot="1">
      <c r="BJ18192" s="138"/>
      <c r="BK18192" s="138"/>
      <c r="BL18192" s="138"/>
      <c r="BM18192" s="138"/>
    </row>
    <row r="18193" spans="62:65" ht="13" thickBot="1">
      <c r="BJ18193" s="138"/>
      <c r="BK18193" s="138"/>
      <c r="BL18193" s="138"/>
      <c r="BM18193" s="138"/>
    </row>
    <row r="18194" spans="62:65" ht="13" thickBot="1">
      <c r="BJ18194" s="138"/>
      <c r="BK18194" s="138"/>
      <c r="BL18194" s="138"/>
      <c r="BM18194" s="138"/>
    </row>
    <row r="18195" spans="62:65" ht="13" thickBot="1">
      <c r="BJ18195" s="138"/>
      <c r="BK18195" s="138"/>
      <c r="BL18195" s="138"/>
      <c r="BM18195" s="138"/>
    </row>
    <row r="18196" spans="62:65" ht="13" thickBot="1">
      <c r="BJ18196" s="138"/>
      <c r="BK18196" s="138"/>
      <c r="BL18196" s="138"/>
      <c r="BM18196" s="138"/>
    </row>
    <row r="18197" spans="62:65" ht="13" thickBot="1">
      <c r="BJ18197" s="138"/>
      <c r="BK18197" s="138"/>
      <c r="BL18197" s="138"/>
      <c r="BM18197" s="138"/>
    </row>
    <row r="18198" spans="62:65" ht="13" thickBot="1">
      <c r="BJ18198" s="138"/>
      <c r="BK18198" s="138"/>
      <c r="BL18198" s="138"/>
      <c r="BM18198" s="138"/>
    </row>
    <row r="18199" spans="62:65" ht="13" thickBot="1">
      <c r="BJ18199" s="138"/>
      <c r="BK18199" s="138"/>
      <c r="BL18199" s="138"/>
      <c r="BM18199" s="138"/>
    </row>
    <row r="18200" spans="62:65" ht="13" thickBot="1">
      <c r="BJ18200" s="138"/>
      <c r="BK18200" s="138"/>
      <c r="BL18200" s="138"/>
      <c r="BM18200" s="138"/>
    </row>
    <row r="18201" spans="62:65" ht="13" thickBot="1">
      <c r="BJ18201" s="138"/>
      <c r="BK18201" s="138"/>
      <c r="BL18201" s="138"/>
      <c r="BM18201" s="138"/>
    </row>
    <row r="18202" spans="62:65" ht="13" thickBot="1">
      <c r="BJ18202" s="138"/>
      <c r="BK18202" s="138"/>
      <c r="BL18202" s="138"/>
      <c r="BM18202" s="138"/>
    </row>
    <row r="18203" spans="62:65" ht="13" thickBot="1">
      <c r="BJ18203" s="138"/>
      <c r="BK18203" s="138"/>
      <c r="BL18203" s="138"/>
      <c r="BM18203" s="138"/>
    </row>
    <row r="18204" spans="62:65" ht="13" thickBot="1">
      <c r="BJ18204" s="138"/>
      <c r="BK18204" s="138"/>
      <c r="BL18204" s="138"/>
      <c r="BM18204" s="138"/>
    </row>
    <row r="18205" spans="62:65" ht="13" thickBot="1">
      <c r="BJ18205" s="138"/>
      <c r="BK18205" s="138"/>
      <c r="BL18205" s="138"/>
      <c r="BM18205" s="138"/>
    </row>
    <row r="18206" spans="62:65" ht="13" thickBot="1">
      <c r="BJ18206" s="138"/>
      <c r="BK18206" s="138"/>
      <c r="BL18206" s="138"/>
      <c r="BM18206" s="138"/>
    </row>
    <row r="18207" spans="62:65" ht="13" thickBot="1">
      <c r="BJ18207" s="138"/>
      <c r="BK18207" s="138"/>
      <c r="BL18207" s="138"/>
      <c r="BM18207" s="138"/>
    </row>
    <row r="18208" spans="62:65" ht="13" thickBot="1">
      <c r="BJ18208" s="138"/>
      <c r="BK18208" s="138"/>
      <c r="BL18208" s="138"/>
      <c r="BM18208" s="138"/>
    </row>
    <row r="18209" spans="62:65" ht="13" thickBot="1">
      <c r="BJ18209" s="138"/>
      <c r="BK18209" s="138"/>
      <c r="BL18209" s="138"/>
      <c r="BM18209" s="138"/>
    </row>
    <row r="18210" spans="62:65" ht="13" thickBot="1">
      <c r="BJ18210" s="138"/>
      <c r="BK18210" s="138"/>
      <c r="BL18210" s="138"/>
      <c r="BM18210" s="138"/>
    </row>
    <row r="18211" spans="62:65" ht="13" thickBot="1">
      <c r="BJ18211" s="138"/>
      <c r="BK18211" s="138"/>
      <c r="BL18211" s="138"/>
      <c r="BM18211" s="138"/>
    </row>
    <row r="18212" spans="62:65" ht="13" thickBot="1">
      <c r="BJ18212" s="138"/>
      <c r="BK18212" s="138"/>
      <c r="BL18212" s="138"/>
      <c r="BM18212" s="138"/>
    </row>
    <row r="18213" spans="62:65" ht="13" thickBot="1">
      <c r="BJ18213" s="138"/>
      <c r="BK18213" s="138"/>
      <c r="BL18213" s="138"/>
      <c r="BM18213" s="138"/>
    </row>
    <row r="18214" spans="62:65" ht="13" thickBot="1">
      <c r="BJ18214" s="138"/>
      <c r="BK18214" s="138"/>
      <c r="BL18214" s="138"/>
      <c r="BM18214" s="138"/>
    </row>
    <row r="18215" spans="62:65" ht="13" thickBot="1">
      <c r="BJ18215" s="138"/>
      <c r="BK18215" s="138"/>
      <c r="BL18215" s="138"/>
      <c r="BM18215" s="138"/>
    </row>
    <row r="18216" spans="62:65" ht="13" thickBot="1">
      <c r="BJ18216" s="138"/>
      <c r="BK18216" s="138"/>
      <c r="BL18216" s="138"/>
      <c r="BM18216" s="138"/>
    </row>
    <row r="18217" spans="62:65" ht="13" thickBot="1">
      <c r="BJ18217" s="138"/>
      <c r="BK18217" s="138"/>
      <c r="BL18217" s="138"/>
      <c r="BM18217" s="138"/>
    </row>
    <row r="18218" spans="62:65" ht="13" thickBot="1">
      <c r="BJ18218" s="138"/>
      <c r="BK18218" s="138"/>
      <c r="BL18218" s="138"/>
      <c r="BM18218" s="138"/>
    </row>
    <row r="18219" spans="62:65" ht="13" thickBot="1">
      <c r="BJ18219" s="138"/>
      <c r="BK18219" s="138"/>
      <c r="BL18219" s="138"/>
      <c r="BM18219" s="138"/>
    </row>
    <row r="18220" spans="62:65" ht="13" thickBot="1">
      <c r="BJ18220" s="138"/>
      <c r="BK18220" s="138"/>
      <c r="BL18220" s="138"/>
      <c r="BM18220" s="138"/>
    </row>
    <row r="18221" spans="62:65" ht="13" thickBot="1">
      <c r="BJ18221" s="138"/>
      <c r="BK18221" s="138"/>
      <c r="BL18221" s="138"/>
      <c r="BM18221" s="138"/>
    </row>
    <row r="18222" spans="62:65" ht="13" thickBot="1">
      <c r="BJ18222" s="138"/>
      <c r="BK18222" s="138"/>
      <c r="BL18222" s="138"/>
      <c r="BM18222" s="138"/>
    </row>
    <row r="18223" spans="62:65" ht="13" thickBot="1">
      <c r="BJ18223" s="138"/>
      <c r="BK18223" s="138"/>
      <c r="BL18223" s="138"/>
      <c r="BM18223" s="138"/>
    </row>
    <row r="18224" spans="62:65" ht="13" thickBot="1">
      <c r="BJ18224" s="138"/>
      <c r="BK18224" s="138"/>
      <c r="BL18224" s="138"/>
      <c r="BM18224" s="138"/>
    </row>
    <row r="18225" spans="62:65" ht="13" thickBot="1">
      <c r="BJ18225" s="138"/>
      <c r="BK18225" s="138"/>
      <c r="BL18225" s="138"/>
      <c r="BM18225" s="138"/>
    </row>
    <row r="18226" spans="62:65" ht="13" thickBot="1">
      <c r="BJ18226" s="138"/>
      <c r="BK18226" s="138"/>
      <c r="BL18226" s="138"/>
      <c r="BM18226" s="138"/>
    </row>
    <row r="18227" spans="62:65" ht="13" thickBot="1">
      <c r="BJ18227" s="138"/>
      <c r="BK18227" s="138"/>
      <c r="BL18227" s="138"/>
      <c r="BM18227" s="138"/>
    </row>
    <row r="18228" spans="62:65" ht="13" thickBot="1">
      <c r="BJ18228" s="138"/>
      <c r="BK18228" s="138"/>
      <c r="BL18228" s="138"/>
      <c r="BM18228" s="138"/>
    </row>
    <row r="18229" spans="62:65" ht="13" thickBot="1">
      <c r="BJ18229" s="138"/>
      <c r="BK18229" s="138"/>
      <c r="BL18229" s="138"/>
      <c r="BM18229" s="138"/>
    </row>
    <row r="18230" spans="62:65" ht="13" thickBot="1">
      <c r="BJ18230" s="138"/>
      <c r="BK18230" s="138"/>
      <c r="BL18230" s="138"/>
      <c r="BM18230" s="138"/>
    </row>
    <row r="18231" spans="62:65" ht="13" thickBot="1">
      <c r="BJ18231" s="138"/>
      <c r="BK18231" s="138"/>
      <c r="BL18231" s="138"/>
      <c r="BM18231" s="138"/>
    </row>
    <row r="18232" spans="62:65" ht="13" thickBot="1">
      <c r="BJ18232" s="138"/>
      <c r="BK18232" s="138"/>
      <c r="BL18232" s="138"/>
      <c r="BM18232" s="138"/>
    </row>
    <row r="18233" spans="62:65" ht="13" thickBot="1">
      <c r="BJ18233" s="138"/>
      <c r="BK18233" s="138"/>
      <c r="BL18233" s="138"/>
      <c r="BM18233" s="138"/>
    </row>
    <row r="18234" spans="62:65" ht="13" thickBot="1">
      <c r="BJ18234" s="138"/>
      <c r="BK18234" s="138"/>
      <c r="BL18234" s="138"/>
      <c r="BM18234" s="138"/>
    </row>
    <row r="18235" spans="62:65" ht="13" thickBot="1">
      <c r="BJ18235" s="138"/>
      <c r="BK18235" s="138"/>
      <c r="BL18235" s="138"/>
      <c r="BM18235" s="138"/>
    </row>
    <row r="18236" spans="62:65" ht="13" thickBot="1">
      <c r="BJ18236" s="138"/>
      <c r="BK18236" s="138"/>
      <c r="BL18236" s="138"/>
      <c r="BM18236" s="138"/>
    </row>
    <row r="18237" spans="62:65" ht="13" thickBot="1">
      <c r="BJ18237" s="138"/>
      <c r="BK18237" s="138"/>
      <c r="BL18237" s="138"/>
      <c r="BM18237" s="138"/>
    </row>
    <row r="18238" spans="62:65" ht="13" thickBot="1">
      <c r="BJ18238" s="138"/>
      <c r="BK18238" s="138"/>
      <c r="BL18238" s="138"/>
      <c r="BM18238" s="138"/>
    </row>
    <row r="18239" spans="62:65" ht="13" thickBot="1">
      <c r="BJ18239" s="138"/>
      <c r="BK18239" s="138"/>
      <c r="BL18239" s="138"/>
      <c r="BM18239" s="138"/>
    </row>
    <row r="18240" spans="62:65" ht="13" thickBot="1">
      <c r="BJ18240" s="138"/>
      <c r="BK18240" s="138"/>
      <c r="BL18240" s="138"/>
      <c r="BM18240" s="138"/>
    </row>
    <row r="18241" spans="62:65" ht="13" thickBot="1">
      <c r="BJ18241" s="138"/>
      <c r="BK18241" s="138"/>
      <c r="BL18241" s="138"/>
      <c r="BM18241" s="138"/>
    </row>
    <row r="18242" spans="62:65" ht="13" thickBot="1">
      <c r="BJ18242" s="138"/>
      <c r="BK18242" s="138"/>
      <c r="BL18242" s="138"/>
      <c r="BM18242" s="138"/>
    </row>
    <row r="18243" spans="62:65" ht="13" thickBot="1">
      <c r="BJ18243" s="138"/>
      <c r="BK18243" s="138"/>
      <c r="BL18243" s="138"/>
      <c r="BM18243" s="138"/>
    </row>
    <row r="18244" spans="62:65" ht="13" thickBot="1">
      <c r="BJ18244" s="138"/>
      <c r="BK18244" s="138"/>
      <c r="BL18244" s="138"/>
      <c r="BM18244" s="138"/>
    </row>
    <row r="18245" spans="62:65" ht="13" thickBot="1">
      <c r="BJ18245" s="138"/>
      <c r="BK18245" s="138"/>
      <c r="BL18245" s="138"/>
      <c r="BM18245" s="138"/>
    </row>
    <row r="18246" spans="62:65" ht="13" thickBot="1">
      <c r="BJ18246" s="138"/>
      <c r="BK18246" s="138"/>
      <c r="BL18246" s="138"/>
      <c r="BM18246" s="138"/>
    </row>
    <row r="18247" spans="62:65" ht="13" thickBot="1">
      <c r="BJ18247" s="138"/>
      <c r="BK18247" s="138"/>
      <c r="BL18247" s="138"/>
      <c r="BM18247" s="138"/>
    </row>
    <row r="18248" spans="62:65" ht="13" thickBot="1">
      <c r="BJ18248" s="138"/>
      <c r="BK18248" s="138"/>
      <c r="BL18248" s="138"/>
      <c r="BM18248" s="138"/>
    </row>
    <row r="18249" spans="62:65" ht="13" thickBot="1">
      <c r="BJ18249" s="138"/>
      <c r="BK18249" s="138"/>
      <c r="BL18249" s="138"/>
      <c r="BM18249" s="138"/>
    </row>
    <row r="18250" spans="62:65" ht="13" thickBot="1">
      <c r="BJ18250" s="138"/>
      <c r="BK18250" s="138"/>
      <c r="BL18250" s="138"/>
      <c r="BM18250" s="138"/>
    </row>
    <row r="18251" spans="62:65" ht="13" thickBot="1">
      <c r="BJ18251" s="138"/>
      <c r="BK18251" s="138"/>
      <c r="BL18251" s="138"/>
      <c r="BM18251" s="138"/>
    </row>
    <row r="18252" spans="62:65" ht="13" thickBot="1">
      <c r="BJ18252" s="138"/>
      <c r="BK18252" s="138"/>
      <c r="BL18252" s="138"/>
      <c r="BM18252" s="138"/>
    </row>
    <row r="18253" spans="62:65" ht="13" thickBot="1">
      <c r="BJ18253" s="138"/>
      <c r="BK18253" s="138"/>
      <c r="BL18253" s="138"/>
      <c r="BM18253" s="138"/>
    </row>
    <row r="18254" spans="62:65" ht="13" thickBot="1">
      <c r="BJ18254" s="138"/>
      <c r="BK18254" s="138"/>
      <c r="BL18254" s="138"/>
      <c r="BM18254" s="138"/>
    </row>
    <row r="18255" spans="62:65" ht="13" thickBot="1">
      <c r="BJ18255" s="138"/>
      <c r="BK18255" s="138"/>
      <c r="BL18255" s="138"/>
      <c r="BM18255" s="138"/>
    </row>
    <row r="18256" spans="62:65" ht="13" thickBot="1">
      <c r="BJ18256" s="138"/>
      <c r="BK18256" s="138"/>
      <c r="BL18256" s="138"/>
      <c r="BM18256" s="138"/>
    </row>
    <row r="18257" spans="62:65" ht="13" thickBot="1">
      <c r="BJ18257" s="138"/>
      <c r="BK18257" s="138"/>
      <c r="BL18257" s="138"/>
      <c r="BM18257" s="138"/>
    </row>
    <row r="18258" spans="62:65" ht="13" thickBot="1">
      <c r="BJ18258" s="138"/>
      <c r="BK18258" s="138"/>
      <c r="BL18258" s="138"/>
      <c r="BM18258" s="138"/>
    </row>
    <row r="18259" spans="62:65" ht="13" thickBot="1">
      <c r="BJ18259" s="138"/>
      <c r="BK18259" s="138"/>
      <c r="BL18259" s="138"/>
      <c r="BM18259" s="138"/>
    </row>
    <row r="18260" spans="62:65" ht="13" thickBot="1">
      <c r="BJ18260" s="138"/>
      <c r="BK18260" s="138"/>
      <c r="BL18260" s="138"/>
      <c r="BM18260" s="138"/>
    </row>
    <row r="18261" spans="62:65" ht="13" thickBot="1">
      <c r="BJ18261" s="138"/>
      <c r="BK18261" s="138"/>
      <c r="BL18261" s="138"/>
      <c r="BM18261" s="138"/>
    </row>
    <row r="18262" spans="62:65" ht="13" thickBot="1">
      <c r="BJ18262" s="138"/>
      <c r="BK18262" s="138"/>
      <c r="BL18262" s="138"/>
      <c r="BM18262" s="138"/>
    </row>
    <row r="18263" spans="62:65" ht="13" thickBot="1">
      <c r="BJ18263" s="138"/>
      <c r="BK18263" s="138"/>
      <c r="BL18263" s="138"/>
      <c r="BM18263" s="138"/>
    </row>
    <row r="18264" spans="62:65" ht="13" thickBot="1">
      <c r="BJ18264" s="138"/>
      <c r="BK18264" s="138"/>
      <c r="BL18264" s="138"/>
      <c r="BM18264" s="138"/>
    </row>
    <row r="18265" spans="62:65" ht="13" thickBot="1">
      <c r="BJ18265" s="138"/>
      <c r="BK18265" s="138"/>
      <c r="BL18265" s="138"/>
      <c r="BM18265" s="138"/>
    </row>
    <row r="18266" spans="62:65" ht="13" thickBot="1">
      <c r="BJ18266" s="138"/>
      <c r="BK18266" s="138"/>
      <c r="BL18266" s="138"/>
      <c r="BM18266" s="138"/>
    </row>
    <row r="18267" spans="62:65" ht="13" thickBot="1">
      <c r="BJ18267" s="138"/>
      <c r="BK18267" s="138"/>
      <c r="BL18267" s="138"/>
      <c r="BM18267" s="138"/>
    </row>
    <row r="18268" spans="62:65" ht="13" thickBot="1">
      <c r="BJ18268" s="138"/>
      <c r="BK18268" s="138"/>
      <c r="BL18268" s="138"/>
      <c r="BM18268" s="138"/>
    </row>
    <row r="18269" spans="62:65" ht="13" thickBot="1">
      <c r="BJ18269" s="138"/>
      <c r="BK18269" s="138"/>
      <c r="BL18269" s="138"/>
      <c r="BM18269" s="138"/>
    </row>
    <row r="18270" spans="62:65" ht="13" thickBot="1">
      <c r="BJ18270" s="138"/>
      <c r="BK18270" s="138"/>
      <c r="BL18270" s="138"/>
      <c r="BM18270" s="138"/>
    </row>
    <row r="18271" spans="62:65" ht="13" thickBot="1">
      <c r="BJ18271" s="138"/>
      <c r="BK18271" s="138"/>
      <c r="BL18271" s="138"/>
      <c r="BM18271" s="138"/>
    </row>
    <row r="18272" spans="62:65" ht="13" thickBot="1">
      <c r="BJ18272" s="138"/>
      <c r="BK18272" s="138"/>
      <c r="BL18272" s="138"/>
      <c r="BM18272" s="138"/>
    </row>
    <row r="18273" spans="62:65" ht="13" thickBot="1">
      <c r="BJ18273" s="138"/>
      <c r="BK18273" s="138"/>
      <c r="BL18273" s="138"/>
      <c r="BM18273" s="138"/>
    </row>
    <row r="18274" spans="62:65" ht="13" thickBot="1">
      <c r="BJ18274" s="138"/>
      <c r="BK18274" s="138"/>
      <c r="BL18274" s="138"/>
      <c r="BM18274" s="138"/>
    </row>
    <row r="18275" spans="62:65" ht="13" thickBot="1">
      <c r="BJ18275" s="138"/>
      <c r="BK18275" s="138"/>
      <c r="BL18275" s="138"/>
      <c r="BM18275" s="138"/>
    </row>
    <row r="18276" spans="62:65" ht="13" thickBot="1">
      <c r="BJ18276" s="138"/>
      <c r="BK18276" s="138"/>
      <c r="BL18276" s="138"/>
      <c r="BM18276" s="138"/>
    </row>
    <row r="18277" spans="62:65" ht="13" thickBot="1">
      <c r="BJ18277" s="138"/>
      <c r="BK18277" s="138"/>
      <c r="BL18277" s="138"/>
      <c r="BM18277" s="138"/>
    </row>
    <row r="18278" spans="62:65" ht="13" thickBot="1">
      <c r="BJ18278" s="138"/>
      <c r="BK18278" s="138"/>
      <c r="BL18278" s="138"/>
      <c r="BM18278" s="138"/>
    </row>
    <row r="18279" spans="62:65" ht="13" thickBot="1">
      <c r="BJ18279" s="138"/>
      <c r="BK18279" s="138"/>
      <c r="BL18279" s="138"/>
      <c r="BM18279" s="138"/>
    </row>
    <row r="18280" spans="62:65" ht="13" thickBot="1">
      <c r="BJ18280" s="138"/>
      <c r="BK18280" s="138"/>
      <c r="BL18280" s="138"/>
      <c r="BM18280" s="138"/>
    </row>
    <row r="18281" spans="62:65" ht="13" thickBot="1">
      <c r="BJ18281" s="138"/>
      <c r="BK18281" s="138"/>
      <c r="BL18281" s="138"/>
      <c r="BM18281" s="138"/>
    </row>
    <row r="18282" spans="62:65" ht="13" thickBot="1">
      <c r="BJ18282" s="138"/>
      <c r="BK18282" s="138"/>
      <c r="BL18282" s="138"/>
      <c r="BM18282" s="138"/>
    </row>
    <row r="18283" spans="62:65" ht="13" thickBot="1">
      <c r="BJ18283" s="138"/>
      <c r="BK18283" s="138"/>
      <c r="BL18283" s="138"/>
      <c r="BM18283" s="138"/>
    </row>
    <row r="18284" spans="62:65" ht="13" thickBot="1">
      <c r="BJ18284" s="138"/>
      <c r="BK18284" s="138"/>
      <c r="BL18284" s="138"/>
      <c r="BM18284" s="138"/>
    </row>
    <row r="18285" spans="62:65" ht="13" thickBot="1">
      <c r="BJ18285" s="138"/>
      <c r="BK18285" s="138"/>
      <c r="BL18285" s="138"/>
      <c r="BM18285" s="138"/>
    </row>
    <row r="18286" spans="62:65" ht="13" thickBot="1">
      <c r="BJ18286" s="138"/>
      <c r="BK18286" s="138"/>
      <c r="BL18286" s="138"/>
      <c r="BM18286" s="138"/>
    </row>
    <row r="18287" spans="62:65" ht="13" thickBot="1">
      <c r="BJ18287" s="138"/>
      <c r="BK18287" s="138"/>
      <c r="BL18287" s="138"/>
      <c r="BM18287" s="138"/>
    </row>
    <row r="18288" spans="62:65" ht="13" thickBot="1">
      <c r="BJ18288" s="138"/>
      <c r="BK18288" s="138"/>
      <c r="BL18288" s="138"/>
      <c r="BM18288" s="138"/>
    </row>
    <row r="18289" spans="62:65" ht="13" thickBot="1">
      <c r="BJ18289" s="138"/>
      <c r="BK18289" s="138"/>
      <c r="BL18289" s="138"/>
      <c r="BM18289" s="138"/>
    </row>
    <row r="18290" spans="62:65" ht="13" thickBot="1">
      <c r="BJ18290" s="138"/>
      <c r="BK18290" s="138"/>
      <c r="BL18290" s="138"/>
      <c r="BM18290" s="138"/>
    </row>
    <row r="18291" spans="62:65" ht="13" thickBot="1">
      <c r="BJ18291" s="138"/>
      <c r="BK18291" s="138"/>
      <c r="BL18291" s="138"/>
      <c r="BM18291" s="138"/>
    </row>
    <row r="18292" spans="62:65" ht="13" thickBot="1">
      <c r="BJ18292" s="138"/>
      <c r="BK18292" s="138"/>
      <c r="BL18292" s="138"/>
      <c r="BM18292" s="138"/>
    </row>
    <row r="18293" spans="62:65" ht="13" thickBot="1">
      <c r="BJ18293" s="138"/>
      <c r="BK18293" s="138"/>
      <c r="BL18293" s="138"/>
      <c r="BM18293" s="138"/>
    </row>
    <row r="18294" spans="62:65" ht="13" thickBot="1">
      <c r="BJ18294" s="138"/>
      <c r="BK18294" s="138"/>
      <c r="BL18294" s="138"/>
      <c r="BM18294" s="138"/>
    </row>
    <row r="18295" spans="62:65" ht="13" thickBot="1">
      <c r="BJ18295" s="138"/>
      <c r="BK18295" s="138"/>
      <c r="BL18295" s="138"/>
      <c r="BM18295" s="138"/>
    </row>
    <row r="18296" spans="62:65" ht="13" thickBot="1">
      <c r="BJ18296" s="138"/>
      <c r="BK18296" s="138"/>
      <c r="BL18296" s="138"/>
      <c r="BM18296" s="138"/>
    </row>
    <row r="18297" spans="62:65" ht="13" thickBot="1">
      <c r="BJ18297" s="138"/>
      <c r="BK18297" s="138"/>
      <c r="BL18297" s="138"/>
      <c r="BM18297" s="138"/>
    </row>
    <row r="18298" spans="62:65" ht="13" thickBot="1">
      <c r="BJ18298" s="138"/>
      <c r="BK18298" s="138"/>
      <c r="BL18298" s="138"/>
      <c r="BM18298" s="138"/>
    </row>
    <row r="18299" spans="62:65" ht="13" thickBot="1">
      <c r="BJ18299" s="138"/>
      <c r="BK18299" s="138"/>
      <c r="BL18299" s="138"/>
      <c r="BM18299" s="138"/>
    </row>
    <row r="18300" spans="62:65" ht="13" thickBot="1">
      <c r="BJ18300" s="138"/>
      <c r="BK18300" s="138"/>
      <c r="BL18300" s="138"/>
      <c r="BM18300" s="138"/>
    </row>
    <row r="18301" spans="62:65" ht="13" thickBot="1">
      <c r="BJ18301" s="138"/>
      <c r="BK18301" s="138"/>
      <c r="BL18301" s="138"/>
      <c r="BM18301" s="138"/>
    </row>
    <row r="18302" spans="62:65" ht="13" thickBot="1">
      <c r="BJ18302" s="138"/>
      <c r="BK18302" s="138"/>
      <c r="BL18302" s="138"/>
      <c r="BM18302" s="138"/>
    </row>
    <row r="18303" spans="62:65" ht="13" thickBot="1">
      <c r="BJ18303" s="138"/>
      <c r="BK18303" s="138"/>
      <c r="BL18303" s="138"/>
      <c r="BM18303" s="138"/>
    </row>
    <row r="18304" spans="62:65" ht="13" thickBot="1">
      <c r="BJ18304" s="138"/>
      <c r="BK18304" s="138"/>
      <c r="BL18304" s="138"/>
      <c r="BM18304" s="138"/>
    </row>
    <row r="18305" spans="62:65" ht="13" thickBot="1">
      <c r="BJ18305" s="138"/>
      <c r="BK18305" s="138"/>
      <c r="BL18305" s="138"/>
      <c r="BM18305" s="138"/>
    </row>
    <row r="18306" spans="62:65" ht="13" thickBot="1">
      <c r="BJ18306" s="138"/>
      <c r="BK18306" s="138"/>
      <c r="BL18306" s="138"/>
      <c r="BM18306" s="138"/>
    </row>
    <row r="18307" spans="62:65" ht="13" thickBot="1">
      <c r="BJ18307" s="138"/>
      <c r="BK18307" s="138"/>
      <c r="BL18307" s="138"/>
      <c r="BM18307" s="138"/>
    </row>
    <row r="18308" spans="62:65" ht="13" thickBot="1">
      <c r="BJ18308" s="138"/>
      <c r="BK18308" s="138"/>
      <c r="BL18308" s="138"/>
      <c r="BM18308" s="138"/>
    </row>
    <row r="18309" spans="62:65" ht="13" thickBot="1">
      <c r="BJ18309" s="138"/>
      <c r="BK18309" s="138"/>
      <c r="BL18309" s="138"/>
      <c r="BM18309" s="138"/>
    </row>
    <row r="18310" spans="62:65" ht="13" thickBot="1">
      <c r="BJ18310" s="138"/>
      <c r="BK18310" s="138"/>
      <c r="BL18310" s="138"/>
      <c r="BM18310" s="138"/>
    </row>
    <row r="18311" spans="62:65" ht="13" thickBot="1">
      <c r="BJ18311" s="138"/>
      <c r="BK18311" s="138"/>
      <c r="BL18311" s="138"/>
      <c r="BM18311" s="138"/>
    </row>
    <row r="18312" spans="62:65" ht="13" thickBot="1">
      <c r="BJ18312" s="138"/>
      <c r="BK18312" s="138"/>
      <c r="BL18312" s="138"/>
      <c r="BM18312" s="138"/>
    </row>
    <row r="18313" spans="62:65" ht="13" thickBot="1">
      <c r="BJ18313" s="138"/>
      <c r="BK18313" s="138"/>
      <c r="BL18313" s="138"/>
      <c r="BM18313" s="138"/>
    </row>
    <row r="18314" spans="62:65" ht="13" thickBot="1">
      <c r="BJ18314" s="138"/>
      <c r="BK18314" s="138"/>
      <c r="BL18314" s="138"/>
      <c r="BM18314" s="138"/>
    </row>
    <row r="18315" spans="62:65" ht="13" thickBot="1">
      <c r="BJ18315" s="138"/>
      <c r="BK18315" s="138"/>
      <c r="BL18315" s="138"/>
      <c r="BM18315" s="138"/>
    </row>
    <row r="18316" spans="62:65" ht="13" thickBot="1">
      <c r="BJ18316" s="138"/>
      <c r="BK18316" s="138"/>
      <c r="BL18316" s="138"/>
      <c r="BM18316" s="138"/>
    </row>
    <row r="18317" spans="62:65" ht="13" thickBot="1">
      <c r="BJ18317" s="138"/>
      <c r="BK18317" s="138"/>
      <c r="BL18317" s="138"/>
      <c r="BM18317" s="138"/>
    </row>
    <row r="18318" spans="62:65" ht="13" thickBot="1">
      <c r="BJ18318" s="138"/>
      <c r="BK18318" s="138"/>
      <c r="BL18318" s="138"/>
      <c r="BM18318" s="138"/>
    </row>
    <row r="18319" spans="62:65" ht="13" thickBot="1">
      <c r="BJ18319" s="138"/>
      <c r="BK18319" s="138"/>
      <c r="BL18319" s="138"/>
      <c r="BM18319" s="138"/>
    </row>
    <row r="18320" spans="62:65" ht="13" thickBot="1">
      <c r="BJ18320" s="138"/>
      <c r="BK18320" s="138"/>
      <c r="BL18320" s="138"/>
      <c r="BM18320" s="138"/>
    </row>
    <row r="18321" spans="62:65" ht="13" thickBot="1">
      <c r="BJ18321" s="138"/>
      <c r="BK18321" s="138"/>
      <c r="BL18321" s="138"/>
      <c r="BM18321" s="138"/>
    </row>
    <row r="18322" spans="62:65" ht="13" thickBot="1">
      <c r="BJ18322" s="138"/>
      <c r="BK18322" s="138"/>
      <c r="BL18322" s="138"/>
      <c r="BM18322" s="138"/>
    </row>
    <row r="18323" spans="62:65" ht="13" thickBot="1">
      <c r="BJ18323" s="138"/>
      <c r="BK18323" s="138"/>
      <c r="BL18323" s="138"/>
      <c r="BM18323" s="138"/>
    </row>
    <row r="18324" spans="62:65" ht="13" thickBot="1">
      <c r="BJ18324" s="138"/>
      <c r="BK18324" s="138"/>
      <c r="BL18324" s="138"/>
      <c r="BM18324" s="138"/>
    </row>
    <row r="18325" spans="62:65" ht="13" thickBot="1">
      <c r="BJ18325" s="138"/>
      <c r="BK18325" s="138"/>
      <c r="BL18325" s="138"/>
      <c r="BM18325" s="138"/>
    </row>
    <row r="18326" spans="62:65" ht="13" thickBot="1">
      <c r="BJ18326" s="138"/>
      <c r="BK18326" s="138"/>
      <c r="BL18326" s="138"/>
      <c r="BM18326" s="138"/>
    </row>
    <row r="18327" spans="62:65" ht="13" thickBot="1">
      <c r="BJ18327" s="138"/>
      <c r="BK18327" s="138"/>
      <c r="BL18327" s="138"/>
      <c r="BM18327" s="138"/>
    </row>
    <row r="18328" spans="62:65" ht="13" thickBot="1">
      <c r="BJ18328" s="138"/>
      <c r="BK18328" s="138"/>
      <c r="BL18328" s="138"/>
      <c r="BM18328" s="138"/>
    </row>
    <row r="18329" spans="62:65" ht="13" thickBot="1">
      <c r="BJ18329" s="138"/>
      <c r="BK18329" s="138"/>
      <c r="BL18329" s="138"/>
      <c r="BM18329" s="138"/>
    </row>
    <row r="18330" spans="62:65" ht="13" thickBot="1">
      <c r="BJ18330" s="138"/>
      <c r="BK18330" s="138"/>
      <c r="BL18330" s="138"/>
      <c r="BM18330" s="138"/>
    </row>
    <row r="18331" spans="62:65" ht="13" thickBot="1">
      <c r="BJ18331" s="138"/>
      <c r="BK18331" s="138"/>
      <c r="BL18331" s="138"/>
      <c r="BM18331" s="138"/>
    </row>
    <row r="18332" spans="62:65" ht="13" thickBot="1">
      <c r="BJ18332" s="138"/>
      <c r="BK18332" s="138"/>
      <c r="BL18332" s="138"/>
      <c r="BM18332" s="138"/>
    </row>
    <row r="18333" spans="62:65" ht="13" thickBot="1">
      <c r="BJ18333" s="138"/>
      <c r="BK18333" s="138"/>
      <c r="BL18333" s="138"/>
      <c r="BM18333" s="138"/>
    </row>
    <row r="18334" spans="62:65" ht="13" thickBot="1">
      <c r="BJ18334" s="138"/>
      <c r="BK18334" s="138"/>
      <c r="BL18334" s="138"/>
      <c r="BM18334" s="138"/>
    </row>
    <row r="18335" spans="62:65" ht="13" thickBot="1">
      <c r="BJ18335" s="138"/>
      <c r="BK18335" s="138"/>
      <c r="BL18335" s="138"/>
      <c r="BM18335" s="138"/>
    </row>
    <row r="18336" spans="62:65" ht="13" thickBot="1">
      <c r="BJ18336" s="138"/>
      <c r="BK18336" s="138"/>
      <c r="BL18336" s="138"/>
      <c r="BM18336" s="138"/>
    </row>
    <row r="18337" spans="62:65" ht="13" thickBot="1">
      <c r="BJ18337" s="138"/>
      <c r="BK18337" s="138"/>
      <c r="BL18337" s="138"/>
      <c r="BM18337" s="138"/>
    </row>
    <row r="18338" spans="62:65" ht="13" thickBot="1">
      <c r="BJ18338" s="138"/>
      <c r="BK18338" s="138"/>
      <c r="BL18338" s="138"/>
      <c r="BM18338" s="138"/>
    </row>
    <row r="18339" spans="62:65" ht="13" thickBot="1">
      <c r="BJ18339" s="138"/>
      <c r="BK18339" s="138"/>
      <c r="BL18339" s="138"/>
      <c r="BM18339" s="138"/>
    </row>
    <row r="18340" spans="62:65" ht="13" thickBot="1">
      <c r="BJ18340" s="138"/>
      <c r="BK18340" s="138"/>
      <c r="BL18340" s="138"/>
      <c r="BM18340" s="138"/>
    </row>
    <row r="18341" spans="62:65" ht="13" thickBot="1">
      <c r="BJ18341" s="138"/>
      <c r="BK18341" s="138"/>
      <c r="BL18341" s="138"/>
      <c r="BM18341" s="138"/>
    </row>
    <row r="18342" spans="62:65" ht="13" thickBot="1">
      <c r="BJ18342" s="138"/>
      <c r="BK18342" s="138"/>
      <c r="BL18342" s="138"/>
      <c r="BM18342" s="138"/>
    </row>
    <row r="18343" spans="62:65" ht="13" thickBot="1">
      <c r="BJ18343" s="138"/>
      <c r="BK18343" s="138"/>
      <c r="BL18343" s="138"/>
      <c r="BM18343" s="138"/>
    </row>
    <row r="18344" spans="62:65" ht="13" thickBot="1">
      <c r="BJ18344" s="138"/>
      <c r="BK18344" s="138"/>
      <c r="BL18344" s="138"/>
      <c r="BM18344" s="138"/>
    </row>
    <row r="18345" spans="62:65" ht="13" thickBot="1">
      <c r="BJ18345" s="138"/>
      <c r="BK18345" s="138"/>
      <c r="BL18345" s="138"/>
      <c r="BM18345" s="138"/>
    </row>
    <row r="18346" spans="62:65" ht="13" thickBot="1">
      <c r="BJ18346" s="138"/>
      <c r="BK18346" s="138"/>
      <c r="BL18346" s="138"/>
      <c r="BM18346" s="138"/>
    </row>
    <row r="18347" spans="62:65" ht="13" thickBot="1">
      <c r="BJ18347" s="138"/>
      <c r="BK18347" s="138"/>
      <c r="BL18347" s="138"/>
      <c r="BM18347" s="138"/>
    </row>
    <row r="18348" spans="62:65" ht="13" thickBot="1">
      <c r="BJ18348" s="138"/>
      <c r="BK18348" s="138"/>
      <c r="BL18348" s="138"/>
      <c r="BM18348" s="138"/>
    </row>
    <row r="18349" spans="62:65" ht="13" thickBot="1">
      <c r="BJ18349" s="138"/>
      <c r="BK18349" s="138"/>
      <c r="BL18349" s="138"/>
      <c r="BM18349" s="138"/>
    </row>
    <row r="18350" spans="62:65" ht="13" thickBot="1">
      <c r="BJ18350" s="138"/>
      <c r="BK18350" s="138"/>
      <c r="BL18350" s="138"/>
      <c r="BM18350" s="138"/>
    </row>
    <row r="18351" spans="62:65" ht="13" thickBot="1">
      <c r="BJ18351" s="138"/>
      <c r="BK18351" s="138"/>
      <c r="BL18351" s="138"/>
      <c r="BM18351" s="138"/>
    </row>
    <row r="18352" spans="62:65" ht="13" thickBot="1">
      <c r="BJ18352" s="138"/>
      <c r="BK18352" s="138"/>
      <c r="BL18352" s="138"/>
      <c r="BM18352" s="138"/>
    </row>
    <row r="18353" spans="62:65" ht="13" thickBot="1">
      <c r="BJ18353" s="138"/>
      <c r="BK18353" s="138"/>
      <c r="BL18353" s="138"/>
      <c r="BM18353" s="138"/>
    </row>
    <row r="18354" spans="62:65" ht="13" thickBot="1">
      <c r="BJ18354" s="138"/>
      <c r="BK18354" s="138"/>
      <c r="BL18354" s="138"/>
      <c r="BM18354" s="138"/>
    </row>
    <row r="18355" spans="62:65" ht="13" thickBot="1">
      <c r="BJ18355" s="138"/>
      <c r="BK18355" s="138"/>
      <c r="BL18355" s="138"/>
      <c r="BM18355" s="138"/>
    </row>
    <row r="18356" spans="62:65" ht="13" thickBot="1">
      <c r="BJ18356" s="138"/>
      <c r="BK18356" s="138"/>
      <c r="BL18356" s="138"/>
      <c r="BM18356" s="138"/>
    </row>
    <row r="18357" spans="62:65" ht="13" thickBot="1">
      <c r="BJ18357" s="138"/>
      <c r="BK18357" s="138"/>
      <c r="BL18357" s="138"/>
      <c r="BM18357" s="138"/>
    </row>
    <row r="18358" spans="62:65" ht="13" thickBot="1">
      <c r="BJ18358" s="138"/>
      <c r="BK18358" s="138"/>
      <c r="BL18358" s="138"/>
      <c r="BM18358" s="138"/>
    </row>
    <row r="18359" spans="62:65" ht="13" thickBot="1">
      <c r="BJ18359" s="138"/>
      <c r="BK18359" s="138"/>
      <c r="BL18359" s="138"/>
      <c r="BM18359" s="138"/>
    </row>
    <row r="18360" spans="62:65" ht="13" thickBot="1">
      <c r="BJ18360" s="138"/>
      <c r="BK18360" s="138"/>
      <c r="BL18360" s="138"/>
      <c r="BM18360" s="138"/>
    </row>
    <row r="18361" spans="62:65" ht="13" thickBot="1">
      <c r="BJ18361" s="138"/>
      <c r="BK18361" s="138"/>
      <c r="BL18361" s="138"/>
      <c r="BM18361" s="138"/>
    </row>
    <row r="18362" spans="62:65" ht="13" thickBot="1">
      <c r="BJ18362" s="138"/>
      <c r="BK18362" s="138"/>
      <c r="BL18362" s="138"/>
      <c r="BM18362" s="138"/>
    </row>
    <row r="18363" spans="62:65" ht="13" thickBot="1">
      <c r="BJ18363" s="138"/>
      <c r="BK18363" s="138"/>
      <c r="BL18363" s="138"/>
      <c r="BM18363" s="138"/>
    </row>
    <row r="18364" spans="62:65" ht="13" thickBot="1">
      <c r="BJ18364" s="138"/>
      <c r="BK18364" s="138"/>
      <c r="BL18364" s="138"/>
      <c r="BM18364" s="138"/>
    </row>
    <row r="18365" spans="62:65" ht="13" thickBot="1">
      <c r="BJ18365" s="138"/>
      <c r="BK18365" s="138"/>
      <c r="BL18365" s="138"/>
      <c r="BM18365" s="138"/>
    </row>
    <row r="18366" spans="62:65" ht="13" thickBot="1">
      <c r="BJ18366" s="138"/>
      <c r="BK18366" s="138"/>
      <c r="BL18366" s="138"/>
      <c r="BM18366" s="138"/>
    </row>
    <row r="18367" spans="62:65" ht="13" thickBot="1">
      <c r="BJ18367" s="138"/>
      <c r="BK18367" s="138"/>
      <c r="BL18367" s="138"/>
      <c r="BM18367" s="138"/>
    </row>
    <row r="18368" spans="62:65" ht="13" thickBot="1">
      <c r="BJ18368" s="138"/>
      <c r="BK18368" s="138"/>
      <c r="BL18368" s="138"/>
      <c r="BM18368" s="138"/>
    </row>
    <row r="18369" spans="62:65" ht="13" thickBot="1">
      <c r="BJ18369" s="138"/>
      <c r="BK18369" s="138"/>
      <c r="BL18369" s="138"/>
      <c r="BM18369" s="138"/>
    </row>
    <row r="18370" spans="62:65" ht="13" thickBot="1">
      <c r="BJ18370" s="138"/>
      <c r="BK18370" s="138"/>
      <c r="BL18370" s="138"/>
      <c r="BM18370" s="138"/>
    </row>
    <row r="18371" spans="62:65" ht="13" thickBot="1">
      <c r="BJ18371" s="138"/>
      <c r="BK18371" s="138"/>
      <c r="BL18371" s="138"/>
      <c r="BM18371" s="138"/>
    </row>
    <row r="18372" spans="62:65" ht="13" thickBot="1">
      <c r="BJ18372" s="138"/>
      <c r="BK18372" s="138"/>
      <c r="BL18372" s="138"/>
      <c r="BM18372" s="138"/>
    </row>
    <row r="18373" spans="62:65" ht="13" thickBot="1">
      <c r="BJ18373" s="138"/>
      <c r="BK18373" s="138"/>
      <c r="BL18373" s="138"/>
      <c r="BM18373" s="138"/>
    </row>
    <row r="18374" spans="62:65" ht="13" thickBot="1">
      <c r="BJ18374" s="138"/>
      <c r="BK18374" s="138"/>
      <c r="BL18374" s="138"/>
      <c r="BM18374" s="138"/>
    </row>
    <row r="18375" spans="62:65" ht="13" thickBot="1">
      <c r="BJ18375" s="138"/>
      <c r="BK18375" s="138"/>
      <c r="BL18375" s="138"/>
      <c r="BM18375" s="138"/>
    </row>
    <row r="18376" spans="62:65" ht="13" thickBot="1">
      <c r="BJ18376" s="138"/>
      <c r="BK18376" s="138"/>
      <c r="BL18376" s="138"/>
      <c r="BM18376" s="138"/>
    </row>
    <row r="18377" spans="62:65" ht="13" thickBot="1">
      <c r="BJ18377" s="138"/>
      <c r="BK18377" s="138"/>
      <c r="BL18377" s="138"/>
      <c r="BM18377" s="138"/>
    </row>
    <row r="18378" spans="62:65" ht="13" thickBot="1">
      <c r="BJ18378" s="138"/>
      <c r="BK18378" s="138"/>
      <c r="BL18378" s="138"/>
      <c r="BM18378" s="138"/>
    </row>
    <row r="18379" spans="62:65" ht="13" thickBot="1">
      <c r="BJ18379" s="138"/>
      <c r="BK18379" s="138"/>
      <c r="BL18379" s="138"/>
      <c r="BM18379" s="138"/>
    </row>
    <row r="18380" spans="62:65" ht="13" thickBot="1">
      <c r="BJ18380" s="138"/>
      <c r="BK18380" s="138"/>
      <c r="BL18380" s="138"/>
      <c r="BM18380" s="138"/>
    </row>
    <row r="18381" spans="62:65" ht="13" thickBot="1">
      <c r="BJ18381" s="138"/>
      <c r="BK18381" s="138"/>
      <c r="BL18381" s="138"/>
      <c r="BM18381" s="138"/>
    </row>
    <row r="18382" spans="62:65" ht="13" thickBot="1">
      <c r="BJ18382" s="138"/>
      <c r="BK18382" s="138"/>
      <c r="BL18382" s="138"/>
      <c r="BM18382" s="138"/>
    </row>
    <row r="18383" spans="62:65" ht="13" thickBot="1">
      <c r="BJ18383" s="138"/>
      <c r="BK18383" s="138"/>
      <c r="BL18383" s="138"/>
      <c r="BM18383" s="138"/>
    </row>
    <row r="18384" spans="62:65" ht="13" thickBot="1">
      <c r="BJ18384" s="138"/>
      <c r="BK18384" s="138"/>
      <c r="BL18384" s="138"/>
      <c r="BM18384" s="138"/>
    </row>
    <row r="18385" spans="62:65" ht="13" thickBot="1">
      <c r="BJ18385" s="138"/>
      <c r="BK18385" s="138"/>
      <c r="BL18385" s="138"/>
      <c r="BM18385" s="138"/>
    </row>
    <row r="18386" spans="62:65" ht="13" thickBot="1">
      <c r="BJ18386" s="138"/>
      <c r="BK18386" s="138"/>
      <c r="BL18386" s="138"/>
      <c r="BM18386" s="138"/>
    </row>
    <row r="18387" spans="62:65" ht="13" thickBot="1">
      <c r="BJ18387" s="138"/>
      <c r="BK18387" s="138"/>
      <c r="BL18387" s="138"/>
      <c r="BM18387" s="138"/>
    </row>
    <row r="18388" spans="62:65" ht="13" thickBot="1">
      <c r="BJ18388" s="138"/>
      <c r="BK18388" s="138"/>
      <c r="BL18388" s="138"/>
      <c r="BM18388" s="138"/>
    </row>
    <row r="18389" spans="62:65" ht="13" thickBot="1">
      <c r="BJ18389" s="138"/>
      <c r="BK18389" s="138"/>
      <c r="BL18389" s="138"/>
      <c r="BM18389" s="138"/>
    </row>
    <row r="18390" spans="62:65" ht="13" thickBot="1">
      <c r="BJ18390" s="138"/>
      <c r="BK18390" s="138"/>
      <c r="BL18390" s="138"/>
      <c r="BM18390" s="138"/>
    </row>
    <row r="18391" spans="62:65" ht="13" thickBot="1">
      <c r="BJ18391" s="138"/>
      <c r="BK18391" s="138"/>
      <c r="BL18391" s="138"/>
      <c r="BM18391" s="138"/>
    </row>
    <row r="18392" spans="62:65" ht="13" thickBot="1">
      <c r="BJ18392" s="138"/>
      <c r="BK18392" s="138"/>
      <c r="BL18392" s="138"/>
      <c r="BM18392" s="138"/>
    </row>
    <row r="18393" spans="62:65" ht="13" thickBot="1">
      <c r="BJ18393" s="138"/>
      <c r="BK18393" s="138"/>
      <c r="BL18393" s="138"/>
      <c r="BM18393" s="138"/>
    </row>
    <row r="18394" spans="62:65" ht="13" thickBot="1">
      <c r="BJ18394" s="138"/>
      <c r="BK18394" s="138"/>
      <c r="BL18394" s="138"/>
      <c r="BM18394" s="138"/>
    </row>
    <row r="18395" spans="62:65" ht="13" thickBot="1">
      <c r="BJ18395" s="138"/>
      <c r="BK18395" s="138"/>
      <c r="BL18395" s="138"/>
      <c r="BM18395" s="138"/>
    </row>
    <row r="18396" spans="62:65" ht="13" thickBot="1">
      <c r="BJ18396" s="138"/>
      <c r="BK18396" s="138"/>
      <c r="BL18396" s="138"/>
      <c r="BM18396" s="138"/>
    </row>
    <row r="18397" spans="62:65" ht="13" thickBot="1">
      <c r="BJ18397" s="138"/>
      <c r="BK18397" s="138"/>
      <c r="BL18397" s="138"/>
      <c r="BM18397" s="138"/>
    </row>
    <row r="18398" spans="62:65" ht="13" thickBot="1">
      <c r="BJ18398" s="138"/>
      <c r="BK18398" s="138"/>
      <c r="BL18398" s="138"/>
      <c r="BM18398" s="138"/>
    </row>
    <row r="18399" spans="62:65" ht="13" thickBot="1">
      <c r="BJ18399" s="138"/>
      <c r="BK18399" s="138"/>
      <c r="BL18399" s="138"/>
      <c r="BM18399" s="138"/>
    </row>
    <row r="18400" spans="62:65" ht="13" thickBot="1">
      <c r="BJ18400" s="138"/>
      <c r="BK18400" s="138"/>
      <c r="BL18400" s="138"/>
      <c r="BM18400" s="138"/>
    </row>
    <row r="18401" spans="62:65" ht="13" thickBot="1">
      <c r="BJ18401" s="138"/>
      <c r="BK18401" s="138"/>
      <c r="BL18401" s="138"/>
      <c r="BM18401" s="138"/>
    </row>
    <row r="18402" spans="62:65" ht="13" thickBot="1">
      <c r="BJ18402" s="138"/>
      <c r="BK18402" s="138"/>
      <c r="BL18402" s="138"/>
      <c r="BM18402" s="138"/>
    </row>
    <row r="18403" spans="62:65" ht="13" thickBot="1">
      <c r="BJ18403" s="138"/>
      <c r="BK18403" s="138"/>
      <c r="BL18403" s="138"/>
      <c r="BM18403" s="138"/>
    </row>
    <row r="18404" spans="62:65" ht="13" thickBot="1">
      <c r="BJ18404" s="138"/>
      <c r="BK18404" s="138"/>
      <c r="BL18404" s="138"/>
      <c r="BM18404" s="138"/>
    </row>
    <row r="18405" spans="62:65" ht="13" thickBot="1">
      <c r="BJ18405" s="138"/>
      <c r="BK18405" s="138"/>
      <c r="BL18405" s="138"/>
      <c r="BM18405" s="138"/>
    </row>
    <row r="18406" spans="62:65" ht="13" thickBot="1">
      <c r="BJ18406" s="138"/>
      <c r="BK18406" s="138"/>
      <c r="BL18406" s="138"/>
      <c r="BM18406" s="138"/>
    </row>
    <row r="18407" spans="62:65" ht="13" thickBot="1">
      <c r="BJ18407" s="138"/>
      <c r="BK18407" s="138"/>
      <c r="BL18407" s="138"/>
      <c r="BM18407" s="138"/>
    </row>
    <row r="18408" spans="62:65" ht="13" thickBot="1">
      <c r="BJ18408" s="138"/>
      <c r="BK18408" s="138"/>
      <c r="BL18408" s="138"/>
      <c r="BM18408" s="138"/>
    </row>
    <row r="18409" spans="62:65" ht="13" thickBot="1">
      <c r="BJ18409" s="138"/>
      <c r="BK18409" s="138"/>
      <c r="BL18409" s="138"/>
      <c r="BM18409" s="138"/>
    </row>
    <row r="18410" spans="62:65" ht="13" thickBot="1">
      <c r="BJ18410" s="138"/>
      <c r="BK18410" s="138"/>
      <c r="BL18410" s="138"/>
      <c r="BM18410" s="138"/>
    </row>
    <row r="18411" spans="62:65" ht="13" thickBot="1">
      <c r="BJ18411" s="138"/>
      <c r="BK18411" s="138"/>
      <c r="BL18411" s="138"/>
      <c r="BM18411" s="138"/>
    </row>
    <row r="18412" spans="62:65" ht="13" thickBot="1">
      <c r="BJ18412" s="138"/>
      <c r="BK18412" s="138"/>
      <c r="BL18412" s="138"/>
      <c r="BM18412" s="138"/>
    </row>
    <row r="18413" spans="62:65" ht="13" thickBot="1">
      <c r="BJ18413" s="138"/>
      <c r="BK18413" s="138"/>
      <c r="BL18413" s="138"/>
      <c r="BM18413" s="138"/>
    </row>
    <row r="18414" spans="62:65" ht="13" thickBot="1">
      <c r="BJ18414" s="138"/>
      <c r="BK18414" s="138"/>
      <c r="BL18414" s="138"/>
      <c r="BM18414" s="138"/>
    </row>
    <row r="18415" spans="62:65" ht="13" thickBot="1">
      <c r="BJ18415" s="138"/>
      <c r="BK18415" s="138"/>
      <c r="BL18415" s="138"/>
      <c r="BM18415" s="138"/>
    </row>
    <row r="18416" spans="62:65" ht="13" thickBot="1">
      <c r="BJ18416" s="138"/>
      <c r="BK18416" s="138"/>
      <c r="BL18416" s="138"/>
      <c r="BM18416" s="138"/>
    </row>
    <row r="18417" spans="62:65" ht="13" thickBot="1">
      <c r="BJ18417" s="138"/>
      <c r="BK18417" s="138"/>
      <c r="BL18417" s="138"/>
      <c r="BM18417" s="138"/>
    </row>
    <row r="18418" spans="62:65" ht="13" thickBot="1">
      <c r="BJ18418" s="138"/>
      <c r="BK18418" s="138"/>
      <c r="BL18418" s="138"/>
      <c r="BM18418" s="138"/>
    </row>
    <row r="18419" spans="62:65" ht="13" thickBot="1">
      <c r="BJ18419" s="138"/>
      <c r="BK18419" s="138"/>
      <c r="BL18419" s="138"/>
      <c r="BM18419" s="138"/>
    </row>
    <row r="18420" spans="62:65" ht="13" thickBot="1">
      <c r="BJ18420" s="138"/>
      <c r="BK18420" s="138"/>
      <c r="BL18420" s="138"/>
      <c r="BM18420" s="138"/>
    </row>
    <row r="18421" spans="62:65" ht="13" thickBot="1">
      <c r="BJ18421" s="138"/>
      <c r="BK18421" s="138"/>
      <c r="BL18421" s="138"/>
      <c r="BM18421" s="138"/>
    </row>
    <row r="18422" spans="62:65" ht="13" thickBot="1">
      <c r="BJ18422" s="138"/>
      <c r="BK18422" s="138"/>
      <c r="BL18422" s="138"/>
      <c r="BM18422" s="138"/>
    </row>
    <row r="18423" spans="62:65" ht="13" thickBot="1">
      <c r="BJ18423" s="138"/>
      <c r="BK18423" s="138"/>
      <c r="BL18423" s="138"/>
      <c r="BM18423" s="138"/>
    </row>
    <row r="18424" spans="62:65" ht="13" thickBot="1">
      <c r="BJ18424" s="138"/>
      <c r="BK18424" s="138"/>
      <c r="BL18424" s="138"/>
      <c r="BM18424" s="138"/>
    </row>
    <row r="18425" spans="62:65" ht="13" thickBot="1">
      <c r="BJ18425" s="138"/>
      <c r="BK18425" s="138"/>
      <c r="BL18425" s="138"/>
      <c r="BM18425" s="138"/>
    </row>
    <row r="18426" spans="62:65" ht="13" thickBot="1">
      <c r="BJ18426" s="138"/>
      <c r="BK18426" s="138"/>
      <c r="BL18426" s="138"/>
      <c r="BM18426" s="138"/>
    </row>
    <row r="18427" spans="62:65" ht="13" thickBot="1">
      <c r="BJ18427" s="138"/>
      <c r="BK18427" s="138"/>
      <c r="BL18427" s="138"/>
      <c r="BM18427" s="138"/>
    </row>
    <row r="18428" spans="62:65" ht="13" thickBot="1">
      <c r="BJ18428" s="138"/>
      <c r="BK18428" s="138"/>
      <c r="BL18428" s="138"/>
      <c r="BM18428" s="138"/>
    </row>
    <row r="18429" spans="62:65" ht="13" thickBot="1">
      <c r="BJ18429" s="138"/>
      <c r="BK18429" s="138"/>
      <c r="BL18429" s="138"/>
      <c r="BM18429" s="138"/>
    </row>
    <row r="18430" spans="62:65" ht="13" thickBot="1">
      <c r="BJ18430" s="138"/>
      <c r="BK18430" s="138"/>
      <c r="BL18430" s="138"/>
      <c r="BM18430" s="138"/>
    </row>
    <row r="18431" spans="62:65" ht="13" thickBot="1">
      <c r="BJ18431" s="138"/>
      <c r="BK18431" s="138"/>
      <c r="BL18431" s="138"/>
      <c r="BM18431" s="138"/>
    </row>
    <row r="18432" spans="62:65" ht="13" thickBot="1">
      <c r="BJ18432" s="138"/>
      <c r="BK18432" s="138"/>
      <c r="BL18432" s="138"/>
      <c r="BM18432" s="138"/>
    </row>
    <row r="18433" spans="62:65" ht="13" thickBot="1">
      <c r="BJ18433" s="138"/>
      <c r="BK18433" s="138"/>
      <c r="BL18433" s="138"/>
      <c r="BM18433" s="138"/>
    </row>
    <row r="18434" spans="62:65" ht="13" thickBot="1">
      <c r="BJ18434" s="138"/>
      <c r="BK18434" s="138"/>
      <c r="BL18434" s="138"/>
      <c r="BM18434" s="138"/>
    </row>
    <row r="18435" spans="62:65" ht="13" thickBot="1">
      <c r="BJ18435" s="138"/>
      <c r="BK18435" s="138"/>
      <c r="BL18435" s="138"/>
      <c r="BM18435" s="138"/>
    </row>
    <row r="18436" spans="62:65" ht="13" thickBot="1">
      <c r="BJ18436" s="138"/>
      <c r="BK18436" s="138"/>
      <c r="BL18436" s="138"/>
      <c r="BM18436" s="138"/>
    </row>
    <row r="18437" spans="62:65" ht="13" thickBot="1">
      <c r="BJ18437" s="138"/>
      <c r="BK18437" s="138"/>
      <c r="BL18437" s="138"/>
      <c r="BM18437" s="138"/>
    </row>
    <row r="18438" spans="62:65" ht="13" thickBot="1">
      <c r="BJ18438" s="138"/>
      <c r="BK18438" s="138"/>
      <c r="BL18438" s="138"/>
      <c r="BM18438" s="138"/>
    </row>
    <row r="18439" spans="62:65" ht="13" thickBot="1">
      <c r="BJ18439" s="138"/>
      <c r="BK18439" s="138"/>
      <c r="BL18439" s="138"/>
      <c r="BM18439" s="138"/>
    </row>
    <row r="18440" spans="62:65" ht="13" thickBot="1">
      <c r="BJ18440" s="138"/>
      <c r="BK18440" s="138"/>
      <c r="BL18440" s="138"/>
      <c r="BM18440" s="138"/>
    </row>
    <row r="18441" spans="62:65" ht="13" thickBot="1">
      <c r="BJ18441" s="138"/>
      <c r="BK18441" s="138"/>
      <c r="BL18441" s="138"/>
      <c r="BM18441" s="138"/>
    </row>
    <row r="18442" spans="62:65" ht="13" thickBot="1">
      <c r="BJ18442" s="138"/>
      <c r="BK18442" s="138"/>
      <c r="BL18442" s="138"/>
      <c r="BM18442" s="138"/>
    </row>
    <row r="18443" spans="62:65" ht="13" thickBot="1">
      <c r="BJ18443" s="138"/>
      <c r="BK18443" s="138"/>
      <c r="BL18443" s="138"/>
      <c r="BM18443" s="138"/>
    </row>
    <row r="18444" spans="62:65" ht="13" thickBot="1">
      <c r="BJ18444" s="138"/>
      <c r="BK18444" s="138"/>
      <c r="BL18444" s="138"/>
      <c r="BM18444" s="138"/>
    </row>
    <row r="18445" spans="62:65" ht="13" thickBot="1">
      <c r="BJ18445" s="138"/>
      <c r="BK18445" s="138"/>
      <c r="BL18445" s="138"/>
      <c r="BM18445" s="138"/>
    </row>
    <row r="18446" spans="62:65" ht="13" thickBot="1">
      <c r="BJ18446" s="138"/>
      <c r="BK18446" s="138"/>
      <c r="BL18446" s="138"/>
      <c r="BM18446" s="138"/>
    </row>
    <row r="18447" spans="62:65" ht="13" thickBot="1">
      <c r="BJ18447" s="138"/>
      <c r="BK18447" s="138"/>
      <c r="BL18447" s="138"/>
      <c r="BM18447" s="138"/>
    </row>
    <row r="18448" spans="62:65" ht="13" thickBot="1">
      <c r="BJ18448" s="138"/>
      <c r="BK18448" s="138"/>
      <c r="BL18448" s="138"/>
      <c r="BM18448" s="138"/>
    </row>
    <row r="18449" spans="62:65" ht="13" thickBot="1">
      <c r="BJ18449" s="138"/>
      <c r="BK18449" s="138"/>
      <c r="BL18449" s="138"/>
      <c r="BM18449" s="138"/>
    </row>
    <row r="18450" spans="62:65" ht="13" thickBot="1">
      <c r="BJ18450" s="138"/>
      <c r="BK18450" s="138"/>
      <c r="BL18450" s="138"/>
      <c r="BM18450" s="138"/>
    </row>
    <row r="18451" spans="62:65" ht="13" thickBot="1">
      <c r="BJ18451" s="138"/>
      <c r="BK18451" s="138"/>
      <c r="BL18451" s="138"/>
      <c r="BM18451" s="138"/>
    </row>
    <row r="18452" spans="62:65" ht="13" thickBot="1">
      <c r="BJ18452" s="138"/>
      <c r="BK18452" s="138"/>
      <c r="BL18452" s="138"/>
      <c r="BM18452" s="138"/>
    </row>
    <row r="18453" spans="62:65" ht="13" thickBot="1">
      <c r="BJ18453" s="138"/>
      <c r="BK18453" s="138"/>
      <c r="BL18453" s="138"/>
      <c r="BM18453" s="138"/>
    </row>
    <row r="18454" spans="62:65" ht="13" thickBot="1">
      <c r="BJ18454" s="138"/>
      <c r="BK18454" s="138"/>
      <c r="BL18454" s="138"/>
      <c r="BM18454" s="138"/>
    </row>
    <row r="18455" spans="62:65" ht="13" thickBot="1">
      <c r="BJ18455" s="138"/>
      <c r="BK18455" s="138"/>
      <c r="BL18455" s="138"/>
      <c r="BM18455" s="138"/>
    </row>
    <row r="18456" spans="62:65" ht="13" thickBot="1">
      <c r="BJ18456" s="138"/>
      <c r="BK18456" s="138"/>
      <c r="BL18456" s="138"/>
      <c r="BM18456" s="138"/>
    </row>
    <row r="18457" spans="62:65" ht="13" thickBot="1">
      <c r="BJ18457" s="138"/>
      <c r="BK18457" s="138"/>
      <c r="BL18457" s="138"/>
      <c r="BM18457" s="138"/>
    </row>
    <row r="18458" spans="62:65" ht="13" thickBot="1">
      <c r="BJ18458" s="138"/>
      <c r="BK18458" s="138"/>
      <c r="BL18458" s="138"/>
      <c r="BM18458" s="138"/>
    </row>
    <row r="18459" spans="62:65" ht="13" thickBot="1">
      <c r="BJ18459" s="138"/>
      <c r="BK18459" s="138"/>
      <c r="BL18459" s="138"/>
      <c r="BM18459" s="138"/>
    </row>
    <row r="18460" spans="62:65" ht="13" thickBot="1">
      <c r="BJ18460" s="138"/>
      <c r="BK18460" s="138"/>
      <c r="BL18460" s="138"/>
      <c r="BM18460" s="138"/>
    </row>
    <row r="18461" spans="62:65" ht="13" thickBot="1">
      <c r="BJ18461" s="138"/>
      <c r="BK18461" s="138"/>
      <c r="BL18461" s="138"/>
      <c r="BM18461" s="138"/>
    </row>
    <row r="18462" spans="62:65" ht="13" thickBot="1">
      <c r="BJ18462" s="138"/>
      <c r="BK18462" s="138"/>
      <c r="BL18462" s="138"/>
      <c r="BM18462" s="138"/>
    </row>
    <row r="18463" spans="62:65" ht="13" thickBot="1">
      <c r="BJ18463" s="138"/>
      <c r="BK18463" s="138"/>
      <c r="BL18463" s="138"/>
      <c r="BM18463" s="138"/>
    </row>
    <row r="18464" spans="62:65" ht="13" thickBot="1">
      <c r="BJ18464" s="138"/>
      <c r="BK18464" s="138"/>
      <c r="BL18464" s="138"/>
      <c r="BM18464" s="138"/>
    </row>
    <row r="18465" spans="62:65" ht="13" thickBot="1">
      <c r="BJ18465" s="138"/>
      <c r="BK18465" s="138"/>
      <c r="BL18465" s="138"/>
      <c r="BM18465" s="138"/>
    </row>
    <row r="18466" spans="62:65" ht="13" thickBot="1">
      <c r="BJ18466" s="138"/>
      <c r="BK18466" s="138"/>
      <c r="BL18466" s="138"/>
      <c r="BM18466" s="138"/>
    </row>
    <row r="18467" spans="62:65" ht="13" thickBot="1">
      <c r="BJ18467" s="138"/>
      <c r="BK18467" s="138"/>
      <c r="BL18467" s="138"/>
      <c r="BM18467" s="138"/>
    </row>
    <row r="18468" spans="62:65" ht="13" thickBot="1">
      <c r="BJ18468" s="138"/>
      <c r="BK18468" s="138"/>
      <c r="BL18468" s="138"/>
      <c r="BM18468" s="138"/>
    </row>
    <row r="18469" spans="62:65" ht="13" thickBot="1">
      <c r="BJ18469" s="138"/>
      <c r="BK18469" s="138"/>
      <c r="BL18469" s="138"/>
      <c r="BM18469" s="138"/>
    </row>
    <row r="18470" spans="62:65" ht="13" thickBot="1">
      <c r="BJ18470" s="138"/>
      <c r="BK18470" s="138"/>
      <c r="BL18470" s="138"/>
      <c r="BM18470" s="138"/>
    </row>
    <row r="18471" spans="62:65" ht="13" thickBot="1">
      <c r="BJ18471" s="138"/>
      <c r="BK18471" s="138"/>
      <c r="BL18471" s="138"/>
      <c r="BM18471" s="138"/>
    </row>
    <row r="18472" spans="62:65" ht="13" thickBot="1">
      <c r="BJ18472" s="138"/>
      <c r="BK18472" s="138"/>
      <c r="BL18472" s="138"/>
      <c r="BM18472" s="138"/>
    </row>
    <row r="18473" spans="62:65" ht="13" thickBot="1">
      <c r="BJ18473" s="138"/>
      <c r="BK18473" s="138"/>
      <c r="BL18473" s="138"/>
      <c r="BM18473" s="138"/>
    </row>
    <row r="18474" spans="62:65" ht="13" thickBot="1">
      <c r="BJ18474" s="138"/>
      <c r="BK18474" s="138"/>
      <c r="BL18474" s="138"/>
      <c r="BM18474" s="138"/>
    </row>
    <row r="18475" spans="62:65" ht="13" thickBot="1">
      <c r="BJ18475" s="138"/>
      <c r="BK18475" s="138"/>
      <c r="BL18475" s="138"/>
      <c r="BM18475" s="138"/>
    </row>
    <row r="18476" spans="62:65" ht="13" thickBot="1">
      <c r="BJ18476" s="138"/>
      <c r="BK18476" s="138"/>
      <c r="BL18476" s="138"/>
      <c r="BM18476" s="138"/>
    </row>
    <row r="18477" spans="62:65" ht="13" thickBot="1">
      <c r="BJ18477" s="138"/>
      <c r="BK18477" s="138"/>
      <c r="BL18477" s="138"/>
      <c r="BM18477" s="138"/>
    </row>
    <row r="18478" spans="62:65" ht="13" thickBot="1">
      <c r="BJ18478" s="138"/>
      <c r="BK18478" s="138"/>
      <c r="BL18478" s="138"/>
      <c r="BM18478" s="138"/>
    </row>
    <row r="18479" spans="62:65" ht="13" thickBot="1">
      <c r="BJ18479" s="138"/>
      <c r="BK18479" s="138"/>
      <c r="BL18479" s="138"/>
      <c r="BM18479" s="138"/>
    </row>
    <row r="18480" spans="62:65" ht="13" thickBot="1">
      <c r="BJ18480" s="138"/>
      <c r="BK18480" s="138"/>
      <c r="BL18480" s="138"/>
      <c r="BM18480" s="138"/>
    </row>
    <row r="18481" spans="62:65" ht="13" thickBot="1">
      <c r="BJ18481" s="138"/>
      <c r="BK18481" s="138"/>
      <c r="BL18481" s="138"/>
      <c r="BM18481" s="138"/>
    </row>
    <row r="18482" spans="62:65" ht="13" thickBot="1">
      <c r="BJ18482" s="138"/>
      <c r="BK18482" s="138"/>
      <c r="BL18482" s="138"/>
      <c r="BM18482" s="138"/>
    </row>
    <row r="18483" spans="62:65" ht="13" thickBot="1">
      <c r="BJ18483" s="138"/>
      <c r="BK18483" s="138"/>
      <c r="BL18483" s="138"/>
      <c r="BM18483" s="138"/>
    </row>
    <row r="18484" spans="62:65" ht="13" thickBot="1">
      <c r="BJ18484" s="138"/>
      <c r="BK18484" s="138"/>
      <c r="BL18484" s="138"/>
      <c r="BM18484" s="138"/>
    </row>
    <row r="18485" spans="62:65" ht="13" thickBot="1">
      <c r="BJ18485" s="138"/>
      <c r="BK18485" s="138"/>
      <c r="BL18485" s="138"/>
      <c r="BM18485" s="138"/>
    </row>
    <row r="18486" spans="62:65" ht="13" thickBot="1">
      <c r="BJ18486" s="138"/>
      <c r="BK18486" s="138"/>
      <c r="BL18486" s="138"/>
      <c r="BM18486" s="138"/>
    </row>
    <row r="18487" spans="62:65" ht="13" thickBot="1">
      <c r="BJ18487" s="138"/>
      <c r="BK18487" s="138"/>
      <c r="BL18487" s="138"/>
      <c r="BM18487" s="138"/>
    </row>
    <row r="18488" spans="62:65" ht="13" thickBot="1">
      <c r="BJ18488" s="138"/>
      <c r="BK18488" s="138"/>
      <c r="BL18488" s="138"/>
      <c r="BM18488" s="138"/>
    </row>
    <row r="18489" spans="62:65" ht="13" thickBot="1">
      <c r="BJ18489" s="138"/>
      <c r="BK18489" s="138"/>
      <c r="BL18489" s="138"/>
      <c r="BM18489" s="138"/>
    </row>
    <row r="18490" spans="62:65" ht="13" thickBot="1">
      <c r="BJ18490" s="138"/>
      <c r="BK18490" s="138"/>
      <c r="BL18490" s="138"/>
      <c r="BM18490" s="138"/>
    </row>
    <row r="18491" spans="62:65" ht="13" thickBot="1">
      <c r="BJ18491" s="138"/>
      <c r="BK18491" s="138"/>
      <c r="BL18491" s="138"/>
      <c r="BM18491" s="138"/>
    </row>
    <row r="18492" spans="62:65" ht="13" thickBot="1">
      <c r="BJ18492" s="138"/>
      <c r="BK18492" s="138"/>
      <c r="BL18492" s="138"/>
      <c r="BM18492" s="138"/>
    </row>
    <row r="18493" spans="62:65" ht="13" thickBot="1">
      <c r="BJ18493" s="138"/>
      <c r="BK18493" s="138"/>
      <c r="BL18493" s="138"/>
      <c r="BM18493" s="138"/>
    </row>
    <row r="18494" spans="62:65" ht="13" thickBot="1">
      <c r="BJ18494" s="138"/>
      <c r="BK18494" s="138"/>
      <c r="BL18494" s="138"/>
      <c r="BM18494" s="138"/>
    </row>
    <row r="18495" spans="62:65" ht="13" thickBot="1">
      <c r="BJ18495" s="138"/>
      <c r="BK18495" s="138"/>
      <c r="BL18495" s="138"/>
      <c r="BM18495" s="138"/>
    </row>
    <row r="18496" spans="62:65" ht="13" thickBot="1">
      <c r="BJ18496" s="138"/>
      <c r="BK18496" s="138"/>
      <c r="BL18496" s="138"/>
      <c r="BM18496" s="138"/>
    </row>
    <row r="18497" spans="62:65" ht="13" thickBot="1">
      <c r="BJ18497" s="138"/>
      <c r="BK18497" s="138"/>
      <c r="BL18497" s="138"/>
      <c r="BM18497" s="138"/>
    </row>
    <row r="18498" spans="62:65" ht="13" thickBot="1">
      <c r="BJ18498" s="138"/>
      <c r="BK18498" s="138"/>
      <c r="BL18498" s="138"/>
      <c r="BM18498" s="138"/>
    </row>
    <row r="18499" spans="62:65" ht="13" thickBot="1">
      <c r="BJ18499" s="138"/>
      <c r="BK18499" s="138"/>
      <c r="BL18499" s="138"/>
      <c r="BM18499" s="138"/>
    </row>
    <row r="18500" spans="62:65" ht="13" thickBot="1">
      <c r="BJ18500" s="138"/>
      <c r="BK18500" s="138"/>
      <c r="BL18500" s="138"/>
      <c r="BM18500" s="138"/>
    </row>
    <row r="18501" spans="62:65" ht="13" thickBot="1">
      <c r="BJ18501" s="138"/>
      <c r="BK18501" s="138"/>
      <c r="BL18501" s="138"/>
      <c r="BM18501" s="138"/>
    </row>
    <row r="18502" spans="62:65" ht="13" thickBot="1">
      <c r="BJ18502" s="138"/>
      <c r="BK18502" s="138"/>
      <c r="BL18502" s="138"/>
      <c r="BM18502" s="138"/>
    </row>
    <row r="18503" spans="62:65" ht="13" thickBot="1">
      <c r="BJ18503" s="138"/>
      <c r="BK18503" s="138"/>
      <c r="BL18503" s="138"/>
      <c r="BM18503" s="138"/>
    </row>
    <row r="18504" spans="62:65" ht="13" thickBot="1">
      <c r="BJ18504" s="138"/>
      <c r="BK18504" s="138"/>
      <c r="BL18504" s="138"/>
      <c r="BM18504" s="138"/>
    </row>
    <row r="18505" spans="62:65" ht="13" thickBot="1">
      <c r="BJ18505" s="138"/>
      <c r="BK18505" s="138"/>
      <c r="BL18505" s="138"/>
      <c r="BM18505" s="138"/>
    </row>
    <row r="18506" spans="62:65" ht="13" thickBot="1">
      <c r="BJ18506" s="138"/>
      <c r="BK18506" s="138"/>
      <c r="BL18506" s="138"/>
      <c r="BM18506" s="138"/>
    </row>
    <row r="18507" spans="62:65" ht="13" thickBot="1">
      <c r="BJ18507" s="138"/>
      <c r="BK18507" s="138"/>
      <c r="BL18507" s="138"/>
      <c r="BM18507" s="138"/>
    </row>
    <row r="18508" spans="62:65" ht="13" thickBot="1">
      <c r="BJ18508" s="138"/>
      <c r="BK18508" s="138"/>
      <c r="BL18508" s="138"/>
      <c r="BM18508" s="138"/>
    </row>
    <row r="18509" spans="62:65" ht="13" thickBot="1">
      <c r="BJ18509" s="138"/>
      <c r="BK18509" s="138"/>
      <c r="BL18509" s="138"/>
      <c r="BM18509" s="138"/>
    </row>
    <row r="18510" spans="62:65" ht="13" thickBot="1">
      <c r="BJ18510" s="138"/>
      <c r="BK18510" s="138"/>
      <c r="BL18510" s="138"/>
      <c r="BM18510" s="138"/>
    </row>
    <row r="18511" spans="62:65" ht="13" thickBot="1">
      <c r="BJ18511" s="138"/>
      <c r="BK18511" s="138"/>
      <c r="BL18511" s="138"/>
      <c r="BM18511" s="138"/>
    </row>
    <row r="18512" spans="62:65" ht="13" thickBot="1">
      <c r="BJ18512" s="138"/>
      <c r="BK18512" s="138"/>
      <c r="BL18512" s="138"/>
      <c r="BM18512" s="138"/>
    </row>
    <row r="18513" spans="62:65" ht="13" thickBot="1">
      <c r="BJ18513" s="138"/>
      <c r="BK18513" s="138"/>
      <c r="BL18513" s="138"/>
      <c r="BM18513" s="138"/>
    </row>
    <row r="18514" spans="62:65" ht="13" thickBot="1">
      <c r="BJ18514" s="138"/>
      <c r="BK18514" s="138"/>
      <c r="BL18514" s="138"/>
      <c r="BM18514" s="138"/>
    </row>
    <row r="18515" spans="62:65" ht="13" thickBot="1">
      <c r="BJ18515" s="138"/>
      <c r="BK18515" s="138"/>
      <c r="BL18515" s="138"/>
      <c r="BM18515" s="138"/>
    </row>
    <row r="18516" spans="62:65" ht="13" thickBot="1">
      <c r="BJ18516" s="138"/>
      <c r="BK18516" s="138"/>
      <c r="BL18516" s="138"/>
      <c r="BM18516" s="138"/>
    </row>
    <row r="18517" spans="62:65" ht="13" thickBot="1">
      <c r="BJ18517" s="138"/>
      <c r="BK18517" s="138"/>
      <c r="BL18517" s="138"/>
      <c r="BM18517" s="138"/>
    </row>
    <row r="18518" spans="62:65" ht="13" thickBot="1">
      <c r="BJ18518" s="138"/>
      <c r="BK18518" s="138"/>
      <c r="BL18518" s="138"/>
      <c r="BM18518" s="138"/>
    </row>
    <row r="18519" spans="62:65" ht="13" thickBot="1">
      <c r="BJ18519" s="138"/>
      <c r="BK18519" s="138"/>
      <c r="BL18519" s="138"/>
      <c r="BM18519" s="138"/>
    </row>
    <row r="18520" spans="62:65" ht="13" thickBot="1">
      <c r="BJ18520" s="138"/>
      <c r="BK18520" s="138"/>
      <c r="BL18520" s="138"/>
      <c r="BM18520" s="138"/>
    </row>
    <row r="18521" spans="62:65" ht="13" thickBot="1">
      <c r="BJ18521" s="138"/>
      <c r="BK18521" s="138"/>
      <c r="BL18521" s="138"/>
      <c r="BM18521" s="138"/>
    </row>
    <row r="18522" spans="62:65" ht="13" thickBot="1">
      <c r="BJ18522" s="138"/>
      <c r="BK18522" s="138"/>
      <c r="BL18522" s="138"/>
      <c r="BM18522" s="138"/>
    </row>
    <row r="18523" spans="62:65" ht="13" thickBot="1">
      <c r="BJ18523" s="138"/>
      <c r="BK18523" s="138"/>
      <c r="BL18523" s="138"/>
      <c r="BM18523" s="138"/>
    </row>
    <row r="18524" spans="62:65" ht="13" thickBot="1">
      <c r="BJ18524" s="138"/>
      <c r="BK18524" s="138"/>
      <c r="BL18524" s="138"/>
      <c r="BM18524" s="138"/>
    </row>
    <row r="18525" spans="62:65" ht="13" thickBot="1">
      <c r="BJ18525" s="138"/>
      <c r="BK18525" s="138"/>
      <c r="BL18525" s="138"/>
      <c r="BM18525" s="138"/>
    </row>
    <row r="18526" spans="62:65" ht="13" thickBot="1">
      <c r="BJ18526" s="138"/>
      <c r="BK18526" s="138"/>
      <c r="BL18526" s="138"/>
      <c r="BM18526" s="138"/>
    </row>
    <row r="18527" spans="62:65" ht="13" thickBot="1">
      <c r="BJ18527" s="138"/>
      <c r="BK18527" s="138"/>
      <c r="BL18527" s="138"/>
      <c r="BM18527" s="138"/>
    </row>
    <row r="18528" spans="62:65" ht="13" thickBot="1">
      <c r="BJ18528" s="138"/>
      <c r="BK18528" s="138"/>
      <c r="BL18528" s="138"/>
      <c r="BM18528" s="138"/>
    </row>
    <row r="18529" spans="62:65" ht="13" thickBot="1">
      <c r="BJ18529" s="138"/>
      <c r="BK18529" s="138"/>
      <c r="BL18529" s="138"/>
      <c r="BM18529" s="138"/>
    </row>
    <row r="18530" spans="62:65" ht="13" thickBot="1">
      <c r="BJ18530" s="138"/>
      <c r="BK18530" s="138"/>
      <c r="BL18530" s="138"/>
      <c r="BM18530" s="138"/>
    </row>
    <row r="18531" spans="62:65" ht="13" thickBot="1">
      <c r="BJ18531" s="138"/>
      <c r="BK18531" s="138"/>
      <c r="BL18531" s="138"/>
      <c r="BM18531" s="138"/>
    </row>
    <row r="18532" spans="62:65" ht="13" thickBot="1">
      <c r="BJ18532" s="138"/>
      <c r="BK18532" s="138"/>
      <c r="BL18532" s="138"/>
      <c r="BM18532" s="138"/>
    </row>
    <row r="18533" spans="62:65" ht="13" thickBot="1">
      <c r="BJ18533" s="138"/>
      <c r="BK18533" s="138"/>
      <c r="BL18533" s="138"/>
      <c r="BM18533" s="138"/>
    </row>
    <row r="18534" spans="62:65" ht="13" thickBot="1">
      <c r="BJ18534" s="138"/>
      <c r="BK18534" s="138"/>
      <c r="BL18534" s="138"/>
      <c r="BM18534" s="138"/>
    </row>
    <row r="18535" spans="62:65" ht="13" thickBot="1">
      <c r="BJ18535" s="138"/>
      <c r="BK18535" s="138"/>
      <c r="BL18535" s="138"/>
      <c r="BM18535" s="138"/>
    </row>
    <row r="18536" spans="62:65" ht="13" thickBot="1">
      <c r="BJ18536" s="138"/>
      <c r="BK18536" s="138"/>
      <c r="BL18536" s="138"/>
      <c r="BM18536" s="138"/>
    </row>
    <row r="18537" spans="62:65" ht="13" thickBot="1">
      <c r="BJ18537" s="138"/>
      <c r="BK18537" s="138"/>
      <c r="BL18537" s="138"/>
      <c r="BM18537" s="138"/>
    </row>
    <row r="18538" spans="62:65" ht="13" thickBot="1">
      <c r="BJ18538" s="138"/>
      <c r="BK18538" s="138"/>
      <c r="BL18538" s="138"/>
      <c r="BM18538" s="138"/>
    </row>
    <row r="18539" spans="62:65" ht="13" thickBot="1">
      <c r="BJ18539" s="138"/>
      <c r="BK18539" s="138"/>
      <c r="BL18539" s="138"/>
      <c r="BM18539" s="138"/>
    </row>
    <row r="18540" spans="62:65" ht="13" thickBot="1">
      <c r="BJ18540" s="138"/>
      <c r="BK18540" s="138"/>
      <c r="BL18540" s="138"/>
      <c r="BM18540" s="138"/>
    </row>
    <row r="18541" spans="62:65" ht="13" thickBot="1">
      <c r="BJ18541" s="138"/>
      <c r="BK18541" s="138"/>
      <c r="BL18541" s="138"/>
      <c r="BM18541" s="138"/>
    </row>
    <row r="18542" spans="62:65" ht="13" thickBot="1">
      <c r="BJ18542" s="138"/>
      <c r="BK18542" s="138"/>
      <c r="BL18542" s="138"/>
      <c r="BM18542" s="138"/>
    </row>
    <row r="18543" spans="62:65" ht="13" thickBot="1">
      <c r="BJ18543" s="138"/>
      <c r="BK18543" s="138"/>
      <c r="BL18543" s="138"/>
      <c r="BM18543" s="138"/>
    </row>
    <row r="18544" spans="62:65" ht="13" thickBot="1">
      <c r="BJ18544" s="138"/>
      <c r="BK18544" s="138"/>
      <c r="BL18544" s="138"/>
      <c r="BM18544" s="138"/>
    </row>
    <row r="18545" spans="62:65" ht="13" thickBot="1">
      <c r="BJ18545" s="138"/>
      <c r="BK18545" s="138"/>
      <c r="BL18545" s="138"/>
      <c r="BM18545" s="138"/>
    </row>
    <row r="18546" spans="62:65" ht="13" thickBot="1">
      <c r="BJ18546" s="138"/>
      <c r="BK18546" s="138"/>
      <c r="BL18546" s="138"/>
      <c r="BM18546" s="138"/>
    </row>
    <row r="18547" spans="62:65" ht="13" thickBot="1">
      <c r="BJ18547" s="138"/>
      <c r="BK18547" s="138"/>
      <c r="BL18547" s="138"/>
      <c r="BM18547" s="138"/>
    </row>
    <row r="18548" spans="62:65" ht="13" thickBot="1">
      <c r="BJ18548" s="138"/>
      <c r="BK18548" s="138"/>
      <c r="BL18548" s="138"/>
      <c r="BM18548" s="138"/>
    </row>
    <row r="18549" spans="62:65" ht="13" thickBot="1">
      <c r="BJ18549" s="138"/>
      <c r="BK18549" s="138"/>
      <c r="BL18549" s="138"/>
      <c r="BM18549" s="138"/>
    </row>
    <row r="18550" spans="62:65" ht="13" thickBot="1">
      <c r="BJ18550" s="138"/>
      <c r="BK18550" s="138"/>
      <c r="BL18550" s="138"/>
      <c r="BM18550" s="138"/>
    </row>
    <row r="18551" spans="62:65" ht="13" thickBot="1">
      <c r="BJ18551" s="138"/>
      <c r="BK18551" s="138"/>
      <c r="BL18551" s="138"/>
      <c r="BM18551" s="138"/>
    </row>
    <row r="18552" spans="62:65" ht="13" thickBot="1">
      <c r="BJ18552" s="138"/>
      <c r="BK18552" s="138"/>
      <c r="BL18552" s="138"/>
      <c r="BM18552" s="138"/>
    </row>
    <row r="18553" spans="62:65" ht="13" thickBot="1">
      <c r="BJ18553" s="138"/>
      <c r="BK18553" s="138"/>
      <c r="BL18553" s="138"/>
      <c r="BM18553" s="138"/>
    </row>
    <row r="18554" spans="62:65" ht="13" thickBot="1">
      <c r="BJ18554" s="138"/>
      <c r="BK18554" s="138"/>
      <c r="BL18554" s="138"/>
      <c r="BM18554" s="138"/>
    </row>
    <row r="18555" spans="62:65" ht="13" thickBot="1">
      <c r="BJ18555" s="138"/>
      <c r="BK18555" s="138"/>
      <c r="BL18555" s="138"/>
      <c r="BM18555" s="138"/>
    </row>
    <row r="18556" spans="62:65" ht="13" thickBot="1">
      <c r="BJ18556" s="138"/>
      <c r="BK18556" s="138"/>
      <c r="BL18556" s="138"/>
      <c r="BM18556" s="138"/>
    </row>
    <row r="18557" spans="62:65" ht="13" thickBot="1">
      <c r="BJ18557" s="138"/>
      <c r="BK18557" s="138"/>
      <c r="BL18557" s="138"/>
      <c r="BM18557" s="138"/>
    </row>
    <row r="18558" spans="62:65" ht="13" thickBot="1">
      <c r="BJ18558" s="138"/>
      <c r="BK18558" s="138"/>
      <c r="BL18558" s="138"/>
      <c r="BM18558" s="138"/>
    </row>
    <row r="18559" spans="62:65" ht="13" thickBot="1">
      <c r="BJ18559" s="138"/>
      <c r="BK18559" s="138"/>
      <c r="BL18559" s="138"/>
      <c r="BM18559" s="138"/>
    </row>
    <row r="18560" spans="62:65" ht="13" thickBot="1">
      <c r="BJ18560" s="138"/>
      <c r="BK18560" s="138"/>
      <c r="BL18560" s="138"/>
      <c r="BM18560" s="138"/>
    </row>
    <row r="18561" spans="62:65" ht="13" thickBot="1">
      <c r="BJ18561" s="138"/>
      <c r="BK18561" s="138"/>
      <c r="BL18561" s="138"/>
      <c r="BM18561" s="138"/>
    </row>
    <row r="18562" spans="62:65" ht="13" thickBot="1">
      <c r="BJ18562" s="138"/>
      <c r="BK18562" s="138"/>
      <c r="BL18562" s="138"/>
      <c r="BM18562" s="138"/>
    </row>
    <row r="18563" spans="62:65" ht="13" thickBot="1">
      <c r="BJ18563" s="138"/>
      <c r="BK18563" s="138"/>
      <c r="BL18563" s="138"/>
      <c r="BM18563" s="138"/>
    </row>
    <row r="18564" spans="62:65" ht="13" thickBot="1">
      <c r="BJ18564" s="138"/>
      <c r="BK18564" s="138"/>
      <c r="BL18564" s="138"/>
      <c r="BM18564" s="138"/>
    </row>
    <row r="18565" spans="62:65" ht="13" thickBot="1">
      <c r="BJ18565" s="138"/>
      <c r="BK18565" s="138"/>
      <c r="BL18565" s="138"/>
      <c r="BM18565" s="138"/>
    </row>
    <row r="18566" spans="62:65" ht="13" thickBot="1">
      <c r="BJ18566" s="138"/>
      <c r="BK18566" s="138"/>
      <c r="BL18566" s="138"/>
      <c r="BM18566" s="138"/>
    </row>
    <row r="18567" spans="62:65" ht="13" thickBot="1">
      <c r="BJ18567" s="138"/>
      <c r="BK18567" s="138"/>
      <c r="BL18567" s="138"/>
      <c r="BM18567" s="138"/>
    </row>
    <row r="18568" spans="62:65" ht="13" thickBot="1">
      <c r="BJ18568" s="138"/>
      <c r="BK18568" s="138"/>
      <c r="BL18568" s="138"/>
      <c r="BM18568" s="138"/>
    </row>
    <row r="18569" spans="62:65" ht="13" thickBot="1">
      <c r="BJ18569" s="138"/>
      <c r="BK18569" s="138"/>
      <c r="BL18569" s="138"/>
      <c r="BM18569" s="138"/>
    </row>
    <row r="18570" spans="62:65" ht="13" thickBot="1">
      <c r="BJ18570" s="138"/>
      <c r="BK18570" s="138"/>
      <c r="BL18570" s="138"/>
      <c r="BM18570" s="138"/>
    </row>
    <row r="18571" spans="62:65" ht="13" thickBot="1">
      <c r="BJ18571" s="138"/>
      <c r="BK18571" s="138"/>
      <c r="BL18571" s="138"/>
      <c r="BM18571" s="138"/>
    </row>
    <row r="18572" spans="62:65" ht="13" thickBot="1">
      <c r="BJ18572" s="138"/>
      <c r="BK18572" s="138"/>
      <c r="BL18572" s="138"/>
      <c r="BM18572" s="138"/>
    </row>
    <row r="18573" spans="62:65" ht="13" thickBot="1">
      <c r="BJ18573" s="138"/>
      <c r="BK18573" s="138"/>
      <c r="BL18573" s="138"/>
      <c r="BM18573" s="138"/>
    </row>
    <row r="18574" spans="62:65" ht="13" thickBot="1">
      <c r="BJ18574" s="138"/>
      <c r="BK18574" s="138"/>
      <c r="BL18574" s="138"/>
      <c r="BM18574" s="138"/>
    </row>
    <row r="18575" spans="62:65" ht="13" thickBot="1">
      <c r="BJ18575" s="138"/>
      <c r="BK18575" s="138"/>
      <c r="BL18575" s="138"/>
      <c r="BM18575" s="138"/>
    </row>
    <row r="18576" spans="62:65" ht="13" thickBot="1">
      <c r="BJ18576" s="138"/>
      <c r="BK18576" s="138"/>
      <c r="BL18576" s="138"/>
      <c r="BM18576" s="138"/>
    </row>
    <row r="18577" spans="62:65" ht="13" thickBot="1">
      <c r="BJ18577" s="138"/>
      <c r="BK18577" s="138"/>
      <c r="BL18577" s="138"/>
      <c r="BM18577" s="138"/>
    </row>
    <row r="18578" spans="62:65" ht="13" thickBot="1">
      <c r="BJ18578" s="138"/>
      <c r="BK18578" s="138"/>
      <c r="BL18578" s="138"/>
      <c r="BM18578" s="138"/>
    </row>
    <row r="18579" spans="62:65" ht="13" thickBot="1">
      <c r="BJ18579" s="138"/>
      <c r="BK18579" s="138"/>
      <c r="BL18579" s="138"/>
      <c r="BM18579" s="138"/>
    </row>
    <row r="18580" spans="62:65" ht="13" thickBot="1">
      <c r="BJ18580" s="138"/>
      <c r="BK18580" s="138"/>
      <c r="BL18580" s="138"/>
      <c r="BM18580" s="138"/>
    </row>
    <row r="18581" spans="62:65" ht="13" thickBot="1">
      <c r="BJ18581" s="138"/>
      <c r="BK18581" s="138"/>
      <c r="BL18581" s="138"/>
      <c r="BM18581" s="138"/>
    </row>
    <row r="18582" spans="62:65" ht="13" thickBot="1">
      <c r="BJ18582" s="138"/>
      <c r="BK18582" s="138"/>
      <c r="BL18582" s="138"/>
      <c r="BM18582" s="138"/>
    </row>
    <row r="18583" spans="62:65" ht="13" thickBot="1">
      <c r="BJ18583" s="138"/>
      <c r="BK18583" s="138"/>
      <c r="BL18583" s="138"/>
      <c r="BM18583" s="138"/>
    </row>
    <row r="18584" spans="62:65" ht="13" thickBot="1">
      <c r="BJ18584" s="138"/>
      <c r="BK18584" s="138"/>
      <c r="BL18584" s="138"/>
      <c r="BM18584" s="138"/>
    </row>
    <row r="18585" spans="62:65" ht="13" thickBot="1">
      <c r="BJ18585" s="138"/>
      <c r="BK18585" s="138"/>
      <c r="BL18585" s="138"/>
      <c r="BM18585" s="138"/>
    </row>
    <row r="18586" spans="62:65" ht="13" thickBot="1">
      <c r="BJ18586" s="138"/>
      <c r="BK18586" s="138"/>
      <c r="BL18586" s="138"/>
      <c r="BM18586" s="138"/>
    </row>
    <row r="18587" spans="62:65" ht="13" thickBot="1">
      <c r="BJ18587" s="138"/>
      <c r="BK18587" s="138"/>
      <c r="BL18587" s="138"/>
      <c r="BM18587" s="138"/>
    </row>
    <row r="18588" spans="62:65" ht="13" thickBot="1">
      <c r="BJ18588" s="138"/>
      <c r="BK18588" s="138"/>
      <c r="BL18588" s="138"/>
      <c r="BM18588" s="138"/>
    </row>
    <row r="18589" spans="62:65" ht="13" thickBot="1">
      <c r="BJ18589" s="138"/>
      <c r="BK18589" s="138"/>
      <c r="BL18589" s="138"/>
      <c r="BM18589" s="138"/>
    </row>
    <row r="18590" spans="62:65" ht="13" thickBot="1">
      <c r="BJ18590" s="138"/>
      <c r="BK18590" s="138"/>
      <c r="BL18590" s="138"/>
      <c r="BM18590" s="138"/>
    </row>
    <row r="18591" spans="62:65" ht="13" thickBot="1">
      <c r="BJ18591" s="138"/>
      <c r="BK18591" s="138"/>
      <c r="BL18591" s="138"/>
      <c r="BM18591" s="138"/>
    </row>
    <row r="18592" spans="62:65" ht="13" thickBot="1">
      <c r="BJ18592" s="138"/>
      <c r="BK18592" s="138"/>
      <c r="BL18592" s="138"/>
      <c r="BM18592" s="138"/>
    </row>
    <row r="18593" spans="62:65" ht="13" thickBot="1">
      <c r="BJ18593" s="138"/>
      <c r="BK18593" s="138"/>
      <c r="BL18593" s="138"/>
      <c r="BM18593" s="138"/>
    </row>
    <row r="18594" spans="62:65" ht="13" thickBot="1">
      <c r="BJ18594" s="138"/>
      <c r="BK18594" s="138"/>
      <c r="BL18594" s="138"/>
      <c r="BM18594" s="138"/>
    </row>
    <row r="18595" spans="62:65" ht="13" thickBot="1">
      <c r="BJ18595" s="138"/>
      <c r="BK18595" s="138"/>
      <c r="BL18595" s="138"/>
      <c r="BM18595" s="138"/>
    </row>
    <row r="18596" spans="62:65" ht="13" thickBot="1">
      <c r="BJ18596" s="138"/>
      <c r="BK18596" s="138"/>
      <c r="BL18596" s="138"/>
      <c r="BM18596" s="138"/>
    </row>
    <row r="18597" spans="62:65" ht="13" thickBot="1">
      <c r="BJ18597" s="138"/>
      <c r="BK18597" s="138"/>
      <c r="BL18597" s="138"/>
      <c r="BM18597" s="138"/>
    </row>
    <row r="18598" spans="62:65" ht="13" thickBot="1">
      <c r="BJ18598" s="138"/>
      <c r="BK18598" s="138"/>
      <c r="BL18598" s="138"/>
      <c r="BM18598" s="138"/>
    </row>
    <row r="18599" spans="62:65" ht="13" thickBot="1">
      <c r="BJ18599" s="138"/>
      <c r="BK18599" s="138"/>
      <c r="BL18599" s="138"/>
      <c r="BM18599" s="138"/>
    </row>
    <row r="18600" spans="62:65" ht="13" thickBot="1">
      <c r="BJ18600" s="138"/>
      <c r="BK18600" s="138"/>
      <c r="BL18600" s="138"/>
      <c r="BM18600" s="138"/>
    </row>
    <row r="18601" spans="62:65" ht="13" thickBot="1">
      <c r="BJ18601" s="138"/>
      <c r="BK18601" s="138"/>
      <c r="BL18601" s="138"/>
      <c r="BM18601" s="138"/>
    </row>
    <row r="18602" spans="62:65" ht="13" thickBot="1">
      <c r="BJ18602" s="138"/>
      <c r="BK18602" s="138"/>
      <c r="BL18602" s="138"/>
      <c r="BM18602" s="138"/>
    </row>
    <row r="18603" spans="62:65" ht="13" thickBot="1">
      <c r="BJ18603" s="138"/>
      <c r="BK18603" s="138"/>
      <c r="BL18603" s="138"/>
      <c r="BM18603" s="138"/>
    </row>
    <row r="18604" spans="62:65" ht="13" thickBot="1">
      <c r="BJ18604" s="138"/>
      <c r="BK18604" s="138"/>
      <c r="BL18604" s="138"/>
      <c r="BM18604" s="138"/>
    </row>
    <row r="18605" spans="62:65" ht="13" thickBot="1">
      <c r="BJ18605" s="138"/>
      <c r="BK18605" s="138"/>
      <c r="BL18605" s="138"/>
      <c r="BM18605" s="138"/>
    </row>
    <row r="18606" spans="62:65" ht="13" thickBot="1">
      <c r="BJ18606" s="138"/>
      <c r="BK18606" s="138"/>
      <c r="BL18606" s="138"/>
      <c r="BM18606" s="138"/>
    </row>
    <row r="18607" spans="62:65" ht="13" thickBot="1">
      <c r="BJ18607" s="138"/>
      <c r="BK18607" s="138"/>
      <c r="BL18607" s="138"/>
      <c r="BM18607" s="138"/>
    </row>
    <row r="18608" spans="62:65" ht="13" thickBot="1">
      <c r="BJ18608" s="138"/>
      <c r="BK18608" s="138"/>
      <c r="BL18608" s="138"/>
      <c r="BM18608" s="138"/>
    </row>
    <row r="18609" spans="62:65" ht="13" thickBot="1">
      <c r="BJ18609" s="138"/>
      <c r="BK18609" s="138"/>
      <c r="BL18609" s="138"/>
      <c r="BM18609" s="138"/>
    </row>
    <row r="18610" spans="62:65" ht="13" thickBot="1">
      <c r="BJ18610" s="138"/>
      <c r="BK18610" s="138"/>
      <c r="BL18610" s="138"/>
      <c r="BM18610" s="138"/>
    </row>
    <row r="18611" spans="62:65" ht="13" thickBot="1">
      <c r="BJ18611" s="138"/>
      <c r="BK18611" s="138"/>
      <c r="BL18611" s="138"/>
      <c r="BM18611" s="138"/>
    </row>
    <row r="18612" spans="62:65" ht="13" thickBot="1">
      <c r="BJ18612" s="138"/>
      <c r="BK18612" s="138"/>
      <c r="BL18612" s="138"/>
      <c r="BM18612" s="138"/>
    </row>
    <row r="18613" spans="62:65" ht="13" thickBot="1">
      <c r="BJ18613" s="138"/>
      <c r="BK18613" s="138"/>
      <c r="BL18613" s="138"/>
      <c r="BM18613" s="138"/>
    </row>
    <row r="18614" spans="62:65" ht="13" thickBot="1">
      <c r="BJ18614" s="138"/>
      <c r="BK18614" s="138"/>
      <c r="BL18614" s="138"/>
      <c r="BM18614" s="138"/>
    </row>
    <row r="18615" spans="62:65" ht="13" thickBot="1">
      <c r="BJ18615" s="138"/>
      <c r="BK18615" s="138"/>
      <c r="BL18615" s="138"/>
      <c r="BM18615" s="138"/>
    </row>
    <row r="18616" spans="62:65" ht="13" thickBot="1">
      <c r="BJ18616" s="138"/>
      <c r="BK18616" s="138"/>
      <c r="BL18616" s="138"/>
      <c r="BM18616" s="138"/>
    </row>
    <row r="18617" spans="62:65" ht="13" thickBot="1">
      <c r="BJ18617" s="138"/>
      <c r="BK18617" s="138"/>
      <c r="BL18617" s="138"/>
      <c r="BM18617" s="138"/>
    </row>
    <row r="18618" spans="62:65" ht="13" thickBot="1">
      <c r="BJ18618" s="138"/>
      <c r="BK18618" s="138"/>
      <c r="BL18618" s="138"/>
      <c r="BM18618" s="138"/>
    </row>
    <row r="18619" spans="62:65" ht="13" thickBot="1">
      <c r="BJ18619" s="138"/>
      <c r="BK18619" s="138"/>
      <c r="BL18619" s="138"/>
      <c r="BM18619" s="138"/>
    </row>
    <row r="18620" spans="62:65" ht="13" thickBot="1">
      <c r="BJ18620" s="138"/>
      <c r="BK18620" s="138"/>
      <c r="BL18620" s="138"/>
      <c r="BM18620" s="138"/>
    </row>
    <row r="18621" spans="62:65" ht="13" thickBot="1">
      <c r="BJ18621" s="138"/>
      <c r="BK18621" s="138"/>
      <c r="BL18621" s="138"/>
      <c r="BM18621" s="138"/>
    </row>
    <row r="18622" spans="62:65" ht="13" thickBot="1">
      <c r="BJ18622" s="138"/>
      <c r="BK18622" s="138"/>
      <c r="BL18622" s="138"/>
      <c r="BM18622" s="138"/>
    </row>
    <row r="18623" spans="62:65" ht="13" thickBot="1">
      <c r="BJ18623" s="138"/>
      <c r="BK18623" s="138"/>
      <c r="BL18623" s="138"/>
      <c r="BM18623" s="138"/>
    </row>
    <row r="18624" spans="62:65" ht="13" thickBot="1">
      <c r="BJ18624" s="138"/>
      <c r="BK18624" s="138"/>
      <c r="BL18624" s="138"/>
      <c r="BM18624" s="138"/>
    </row>
    <row r="18625" spans="62:65" ht="13" thickBot="1">
      <c r="BJ18625" s="138"/>
      <c r="BK18625" s="138"/>
      <c r="BL18625" s="138"/>
      <c r="BM18625" s="138"/>
    </row>
    <row r="18626" spans="62:65" ht="13" thickBot="1">
      <c r="BJ18626" s="138"/>
      <c r="BK18626" s="138"/>
      <c r="BL18626" s="138"/>
      <c r="BM18626" s="138"/>
    </row>
    <row r="18627" spans="62:65" ht="13" thickBot="1">
      <c r="BJ18627" s="138"/>
      <c r="BK18627" s="138"/>
      <c r="BL18627" s="138"/>
      <c r="BM18627" s="138"/>
    </row>
    <row r="18628" spans="62:65" ht="13" thickBot="1">
      <c r="BJ18628" s="138"/>
      <c r="BK18628" s="138"/>
      <c r="BL18628" s="138"/>
      <c r="BM18628" s="138"/>
    </row>
    <row r="18629" spans="62:65" ht="13" thickBot="1">
      <c r="BJ18629" s="138"/>
      <c r="BK18629" s="138"/>
      <c r="BL18629" s="138"/>
      <c r="BM18629" s="138"/>
    </row>
    <row r="18630" spans="62:65" ht="13" thickBot="1">
      <c r="BJ18630" s="138"/>
      <c r="BK18630" s="138"/>
      <c r="BL18630" s="138"/>
      <c r="BM18630" s="138"/>
    </row>
    <row r="18631" spans="62:65" ht="13" thickBot="1">
      <c r="BJ18631" s="138"/>
      <c r="BK18631" s="138"/>
      <c r="BL18631" s="138"/>
      <c r="BM18631" s="138"/>
    </row>
    <row r="18632" spans="62:65" ht="13" thickBot="1">
      <c r="BJ18632" s="138"/>
      <c r="BK18632" s="138"/>
      <c r="BL18632" s="138"/>
      <c r="BM18632" s="138"/>
    </row>
    <row r="18633" spans="62:65" ht="13" thickBot="1">
      <c r="BJ18633" s="138"/>
      <c r="BK18633" s="138"/>
      <c r="BL18633" s="138"/>
      <c r="BM18633" s="138"/>
    </row>
    <row r="18634" spans="62:65" ht="13" thickBot="1">
      <c r="BJ18634" s="138"/>
      <c r="BK18634" s="138"/>
      <c r="BL18634" s="138"/>
      <c r="BM18634" s="138"/>
    </row>
    <row r="18635" spans="62:65" ht="13" thickBot="1">
      <c r="BJ18635" s="138"/>
      <c r="BK18635" s="138"/>
      <c r="BL18635" s="138"/>
      <c r="BM18635" s="138"/>
    </row>
    <row r="18636" spans="62:65" ht="13" thickBot="1">
      <c r="BJ18636" s="138"/>
      <c r="BK18636" s="138"/>
      <c r="BL18636" s="138"/>
      <c r="BM18636" s="138"/>
    </row>
    <row r="18637" spans="62:65" ht="13" thickBot="1">
      <c r="BJ18637" s="138"/>
      <c r="BK18637" s="138"/>
      <c r="BL18637" s="138"/>
      <c r="BM18637" s="138"/>
    </row>
    <row r="18638" spans="62:65" ht="13" thickBot="1">
      <c r="BJ18638" s="138"/>
      <c r="BK18638" s="138"/>
      <c r="BL18638" s="138"/>
      <c r="BM18638" s="138"/>
    </row>
    <row r="18639" spans="62:65" ht="13" thickBot="1">
      <c r="BJ18639" s="138"/>
      <c r="BK18639" s="138"/>
      <c r="BL18639" s="138"/>
      <c r="BM18639" s="138"/>
    </row>
    <row r="18640" spans="62:65" ht="13" thickBot="1">
      <c r="BJ18640" s="138"/>
      <c r="BK18640" s="138"/>
      <c r="BL18640" s="138"/>
      <c r="BM18640" s="138"/>
    </row>
    <row r="18641" spans="62:65" ht="13" thickBot="1">
      <c r="BJ18641" s="138"/>
      <c r="BK18641" s="138"/>
      <c r="BL18641" s="138"/>
      <c r="BM18641" s="138"/>
    </row>
    <row r="18642" spans="62:65" ht="13" thickBot="1">
      <c r="BJ18642" s="138"/>
      <c r="BK18642" s="138"/>
      <c r="BL18642" s="138"/>
      <c r="BM18642" s="138"/>
    </row>
    <row r="18643" spans="62:65" ht="13" thickBot="1">
      <c r="BJ18643" s="138"/>
      <c r="BK18643" s="138"/>
      <c r="BL18643" s="138"/>
      <c r="BM18643" s="138"/>
    </row>
    <row r="18644" spans="62:65" ht="13" thickBot="1">
      <c r="BJ18644" s="138"/>
      <c r="BK18644" s="138"/>
      <c r="BL18644" s="138"/>
      <c r="BM18644" s="138"/>
    </row>
    <row r="18645" spans="62:65" ht="13" thickBot="1">
      <c r="BJ18645" s="138"/>
      <c r="BK18645" s="138"/>
      <c r="BL18645" s="138"/>
      <c r="BM18645" s="138"/>
    </row>
    <row r="18646" spans="62:65" ht="13" thickBot="1">
      <c r="BJ18646" s="138"/>
      <c r="BK18646" s="138"/>
      <c r="BL18646" s="138"/>
      <c r="BM18646" s="138"/>
    </row>
    <row r="18647" spans="62:65" ht="13" thickBot="1">
      <c r="BJ18647" s="138"/>
      <c r="BK18647" s="138"/>
      <c r="BL18647" s="138"/>
      <c r="BM18647" s="138"/>
    </row>
    <row r="18648" spans="62:65" ht="13" thickBot="1">
      <c r="BJ18648" s="138"/>
      <c r="BK18648" s="138"/>
      <c r="BL18648" s="138"/>
      <c r="BM18648" s="138"/>
    </row>
    <row r="18649" spans="62:65" ht="13" thickBot="1">
      <c r="BJ18649" s="138"/>
      <c r="BK18649" s="138"/>
      <c r="BL18649" s="138"/>
      <c r="BM18649" s="138"/>
    </row>
    <row r="18650" spans="62:65" ht="13" thickBot="1">
      <c r="BJ18650" s="138"/>
      <c r="BK18650" s="138"/>
      <c r="BL18650" s="138"/>
      <c r="BM18650" s="138"/>
    </row>
    <row r="18651" spans="62:65" ht="13" thickBot="1">
      <c r="BJ18651" s="138"/>
      <c r="BK18651" s="138"/>
      <c r="BL18651" s="138"/>
      <c r="BM18651" s="138"/>
    </row>
    <row r="18652" spans="62:65" ht="13" thickBot="1">
      <c r="BJ18652" s="138"/>
      <c r="BK18652" s="138"/>
      <c r="BL18652" s="138"/>
      <c r="BM18652" s="138"/>
    </row>
    <row r="18653" spans="62:65" ht="13" thickBot="1">
      <c r="BJ18653" s="138"/>
      <c r="BK18653" s="138"/>
      <c r="BL18653" s="138"/>
      <c r="BM18653" s="138"/>
    </row>
    <row r="18654" spans="62:65" ht="13" thickBot="1">
      <c r="BJ18654" s="138"/>
      <c r="BK18654" s="138"/>
      <c r="BL18654" s="138"/>
      <c r="BM18654" s="138"/>
    </row>
    <row r="18655" spans="62:65" ht="13" thickBot="1">
      <c r="BJ18655" s="138"/>
      <c r="BK18655" s="138"/>
      <c r="BL18655" s="138"/>
      <c r="BM18655" s="138"/>
    </row>
    <row r="18656" spans="62:65" ht="13" thickBot="1">
      <c r="BJ18656" s="138"/>
      <c r="BK18656" s="138"/>
      <c r="BL18656" s="138"/>
      <c r="BM18656" s="138"/>
    </row>
    <row r="18657" spans="62:65" ht="13" thickBot="1">
      <c r="BJ18657" s="138"/>
      <c r="BK18657" s="138"/>
      <c r="BL18657" s="138"/>
      <c r="BM18657" s="138"/>
    </row>
    <row r="18658" spans="62:65" ht="13" thickBot="1">
      <c r="BJ18658" s="138"/>
      <c r="BK18658" s="138"/>
      <c r="BL18658" s="138"/>
      <c r="BM18658" s="138"/>
    </row>
    <row r="18659" spans="62:65" ht="13" thickBot="1">
      <c r="BJ18659" s="138"/>
      <c r="BK18659" s="138"/>
      <c r="BL18659" s="138"/>
      <c r="BM18659" s="138"/>
    </row>
    <row r="18660" spans="62:65" ht="13" thickBot="1">
      <c r="BJ18660" s="138"/>
      <c r="BK18660" s="138"/>
      <c r="BL18660" s="138"/>
      <c r="BM18660" s="138"/>
    </row>
    <row r="18661" spans="62:65" ht="13" thickBot="1">
      <c r="BJ18661" s="138"/>
      <c r="BK18661" s="138"/>
      <c r="BL18661" s="138"/>
      <c r="BM18661" s="138"/>
    </row>
    <row r="18662" spans="62:65" ht="13" thickBot="1">
      <c r="BJ18662" s="138"/>
      <c r="BK18662" s="138"/>
      <c r="BL18662" s="138"/>
      <c r="BM18662" s="138"/>
    </row>
    <row r="18663" spans="62:65" ht="13" thickBot="1">
      <c r="BJ18663" s="138"/>
      <c r="BK18663" s="138"/>
      <c r="BL18663" s="138"/>
      <c r="BM18663" s="138"/>
    </row>
    <row r="18664" spans="62:65" ht="13" thickBot="1">
      <c r="BJ18664" s="138"/>
      <c r="BK18664" s="138"/>
      <c r="BL18664" s="138"/>
      <c r="BM18664" s="138"/>
    </row>
    <row r="18665" spans="62:65" ht="13" thickBot="1">
      <c r="BJ18665" s="138"/>
      <c r="BK18665" s="138"/>
      <c r="BL18665" s="138"/>
      <c r="BM18665" s="138"/>
    </row>
    <row r="18666" spans="62:65" ht="13" thickBot="1">
      <c r="BJ18666" s="138"/>
      <c r="BK18666" s="138"/>
      <c r="BL18666" s="138"/>
      <c r="BM18666" s="138"/>
    </row>
    <row r="18667" spans="62:65" ht="13" thickBot="1">
      <c r="BJ18667" s="138"/>
      <c r="BK18667" s="138"/>
      <c r="BL18667" s="138"/>
      <c r="BM18667" s="138"/>
    </row>
    <row r="18668" spans="62:65" ht="13" thickBot="1">
      <c r="BJ18668" s="138"/>
      <c r="BK18668" s="138"/>
      <c r="BL18668" s="138"/>
      <c r="BM18668" s="138"/>
    </row>
    <row r="18669" spans="62:65" ht="13" thickBot="1">
      <c r="BJ18669" s="138"/>
      <c r="BK18669" s="138"/>
      <c r="BL18669" s="138"/>
      <c r="BM18669" s="138"/>
    </row>
    <row r="18670" spans="62:65" ht="13" thickBot="1">
      <c r="BJ18670" s="138"/>
      <c r="BK18670" s="138"/>
      <c r="BL18670" s="138"/>
      <c r="BM18670" s="138"/>
    </row>
    <row r="18671" spans="62:65" ht="13" thickBot="1">
      <c r="BJ18671" s="138"/>
      <c r="BK18671" s="138"/>
      <c r="BL18671" s="138"/>
      <c r="BM18671" s="138"/>
    </row>
    <row r="18672" spans="62:65" ht="13" thickBot="1">
      <c r="BJ18672" s="138"/>
      <c r="BK18672" s="138"/>
      <c r="BL18672" s="138"/>
      <c r="BM18672" s="138"/>
    </row>
    <row r="18673" spans="62:65" ht="13" thickBot="1">
      <c r="BJ18673" s="138"/>
      <c r="BK18673" s="138"/>
      <c r="BL18673" s="138"/>
      <c r="BM18673" s="138"/>
    </row>
    <row r="18674" spans="62:65" ht="13" thickBot="1">
      <c r="BJ18674" s="138"/>
      <c r="BK18674" s="138"/>
      <c r="BL18674" s="138"/>
      <c r="BM18674" s="138"/>
    </row>
    <row r="18675" spans="62:65" ht="13" thickBot="1">
      <c r="BJ18675" s="138"/>
      <c r="BK18675" s="138"/>
      <c r="BL18675" s="138"/>
      <c r="BM18675" s="138"/>
    </row>
    <row r="18676" spans="62:65" ht="13" thickBot="1">
      <c r="BJ18676" s="138"/>
      <c r="BK18676" s="138"/>
      <c r="BL18676" s="138"/>
      <c r="BM18676" s="138"/>
    </row>
    <row r="18677" spans="62:65" ht="13" thickBot="1">
      <c r="BJ18677" s="138"/>
      <c r="BK18677" s="138"/>
      <c r="BL18677" s="138"/>
      <c r="BM18677" s="138"/>
    </row>
    <row r="18678" spans="62:65" ht="13" thickBot="1">
      <c r="BJ18678" s="138"/>
      <c r="BK18678" s="138"/>
      <c r="BL18678" s="138"/>
      <c r="BM18678" s="138"/>
    </row>
    <row r="18679" spans="62:65" ht="13" thickBot="1">
      <c r="BJ18679" s="138"/>
      <c r="BK18679" s="138"/>
      <c r="BL18679" s="138"/>
      <c r="BM18679" s="138"/>
    </row>
    <row r="18680" spans="62:65" ht="13" thickBot="1">
      <c r="BJ18680" s="138"/>
      <c r="BK18680" s="138"/>
      <c r="BL18680" s="138"/>
      <c r="BM18680" s="138"/>
    </row>
    <row r="18681" spans="62:65" ht="13" thickBot="1">
      <c r="BJ18681" s="138"/>
      <c r="BK18681" s="138"/>
      <c r="BL18681" s="138"/>
      <c r="BM18681" s="138"/>
    </row>
    <row r="18682" spans="62:65" ht="13" thickBot="1">
      <c r="BJ18682" s="138"/>
      <c r="BK18682" s="138"/>
      <c r="BL18682" s="138"/>
      <c r="BM18682" s="138"/>
    </row>
    <row r="18683" spans="62:65" ht="13" thickBot="1">
      <c r="BJ18683" s="138"/>
      <c r="BK18683" s="138"/>
      <c r="BL18683" s="138"/>
      <c r="BM18683" s="138"/>
    </row>
    <row r="18684" spans="62:65" ht="13" thickBot="1">
      <c r="BJ18684" s="138"/>
      <c r="BK18684" s="138"/>
      <c r="BL18684" s="138"/>
      <c r="BM18684" s="138"/>
    </row>
    <row r="18685" spans="62:65" ht="13" thickBot="1">
      <c r="BJ18685" s="138"/>
      <c r="BK18685" s="138"/>
      <c r="BL18685" s="138"/>
      <c r="BM18685" s="138"/>
    </row>
    <row r="18686" spans="62:65" ht="13" thickBot="1">
      <c r="BJ18686" s="138"/>
      <c r="BK18686" s="138"/>
      <c r="BL18686" s="138"/>
      <c r="BM18686" s="138"/>
    </row>
    <row r="18687" spans="62:65" ht="13" thickBot="1">
      <c r="BJ18687" s="138"/>
      <c r="BK18687" s="138"/>
      <c r="BL18687" s="138"/>
      <c r="BM18687" s="138"/>
    </row>
    <row r="18688" spans="62:65" ht="13" thickBot="1">
      <c r="BJ18688" s="138"/>
      <c r="BK18688" s="138"/>
      <c r="BL18688" s="138"/>
      <c r="BM18688" s="138"/>
    </row>
    <row r="18689" spans="62:65" ht="13" thickBot="1">
      <c r="BJ18689" s="138"/>
      <c r="BK18689" s="138"/>
      <c r="BL18689" s="138"/>
      <c r="BM18689" s="138"/>
    </row>
    <row r="18690" spans="62:65" ht="13" thickBot="1">
      <c r="BJ18690" s="138"/>
      <c r="BK18690" s="138"/>
      <c r="BL18690" s="138"/>
      <c r="BM18690" s="138"/>
    </row>
    <row r="18691" spans="62:65" ht="13" thickBot="1">
      <c r="BJ18691" s="138"/>
      <c r="BK18691" s="138"/>
      <c r="BL18691" s="138"/>
      <c r="BM18691" s="138"/>
    </row>
    <row r="18692" spans="62:65" ht="13" thickBot="1">
      <c r="BJ18692" s="138"/>
      <c r="BK18692" s="138"/>
      <c r="BL18692" s="138"/>
      <c r="BM18692" s="138"/>
    </row>
    <row r="18693" spans="62:65" ht="13" thickBot="1">
      <c r="BJ18693" s="138"/>
      <c r="BK18693" s="138"/>
      <c r="BL18693" s="138"/>
      <c r="BM18693" s="138"/>
    </row>
    <row r="18694" spans="62:65" ht="13" thickBot="1">
      <c r="BJ18694" s="138"/>
      <c r="BK18694" s="138"/>
      <c r="BL18694" s="138"/>
      <c r="BM18694" s="138"/>
    </row>
    <row r="18695" spans="62:65" ht="13" thickBot="1">
      <c r="BJ18695" s="138"/>
      <c r="BK18695" s="138"/>
      <c r="BL18695" s="138"/>
      <c r="BM18695" s="138"/>
    </row>
    <row r="18696" spans="62:65" ht="13" thickBot="1">
      <c r="BJ18696" s="138"/>
      <c r="BK18696" s="138"/>
      <c r="BL18696" s="138"/>
      <c r="BM18696" s="138"/>
    </row>
    <row r="18697" spans="62:65" ht="13" thickBot="1">
      <c r="BJ18697" s="138"/>
      <c r="BK18697" s="138"/>
      <c r="BL18697" s="138"/>
      <c r="BM18697" s="138"/>
    </row>
    <row r="18698" spans="62:65" ht="13" thickBot="1">
      <c r="BJ18698" s="138"/>
      <c r="BK18698" s="138"/>
      <c r="BL18698" s="138"/>
      <c r="BM18698" s="138"/>
    </row>
    <row r="18699" spans="62:65" ht="13" thickBot="1">
      <c r="BJ18699" s="138"/>
      <c r="BK18699" s="138"/>
      <c r="BL18699" s="138"/>
      <c r="BM18699" s="138"/>
    </row>
    <row r="18700" spans="62:65" ht="13" thickBot="1">
      <c r="BJ18700" s="138"/>
      <c r="BK18700" s="138"/>
      <c r="BL18700" s="138"/>
      <c r="BM18700" s="138"/>
    </row>
    <row r="18701" spans="62:65" ht="13" thickBot="1">
      <c r="BJ18701" s="138"/>
      <c r="BK18701" s="138"/>
      <c r="BL18701" s="138"/>
      <c r="BM18701" s="138"/>
    </row>
    <row r="18702" spans="62:65" ht="13" thickBot="1">
      <c r="BJ18702" s="138"/>
      <c r="BK18702" s="138"/>
      <c r="BL18702" s="138"/>
      <c r="BM18702" s="138"/>
    </row>
    <row r="18703" spans="62:65" ht="13" thickBot="1">
      <c r="BJ18703" s="138"/>
      <c r="BK18703" s="138"/>
      <c r="BL18703" s="138"/>
      <c r="BM18703" s="138"/>
    </row>
    <row r="18704" spans="62:65" ht="13" thickBot="1">
      <c r="BJ18704" s="138"/>
      <c r="BK18704" s="138"/>
      <c r="BL18704" s="138"/>
      <c r="BM18704" s="138"/>
    </row>
    <row r="18705" spans="62:65" ht="13" thickBot="1">
      <c r="BJ18705" s="138"/>
      <c r="BK18705" s="138"/>
      <c r="BL18705" s="138"/>
      <c r="BM18705" s="138"/>
    </row>
    <row r="18706" spans="62:65" ht="13" thickBot="1">
      <c r="BJ18706" s="138"/>
      <c r="BK18706" s="138"/>
      <c r="BL18706" s="138"/>
      <c r="BM18706" s="138"/>
    </row>
    <row r="18707" spans="62:65" ht="13" thickBot="1">
      <c r="BJ18707" s="138"/>
      <c r="BK18707" s="138"/>
      <c r="BL18707" s="138"/>
      <c r="BM18707" s="138"/>
    </row>
    <row r="18708" spans="62:65" ht="13" thickBot="1">
      <c r="BJ18708" s="138"/>
      <c r="BK18708" s="138"/>
      <c r="BL18708" s="138"/>
      <c r="BM18708" s="138"/>
    </row>
    <row r="18709" spans="62:65" ht="13" thickBot="1">
      <c r="BJ18709" s="138"/>
      <c r="BK18709" s="138"/>
      <c r="BL18709" s="138"/>
      <c r="BM18709" s="138"/>
    </row>
    <row r="18710" spans="62:65" ht="13" thickBot="1">
      <c r="BJ18710" s="138"/>
      <c r="BK18710" s="138"/>
      <c r="BL18710" s="138"/>
      <c r="BM18710" s="138"/>
    </row>
    <row r="18711" spans="62:65" ht="13" thickBot="1">
      <c r="BJ18711" s="138"/>
      <c r="BK18711" s="138"/>
      <c r="BL18711" s="138"/>
      <c r="BM18711" s="138"/>
    </row>
    <row r="18712" spans="62:65" ht="13" thickBot="1">
      <c r="BJ18712" s="138"/>
      <c r="BK18712" s="138"/>
      <c r="BL18712" s="138"/>
      <c r="BM18712" s="138"/>
    </row>
    <row r="18713" spans="62:65" ht="13" thickBot="1">
      <c r="BJ18713" s="138"/>
      <c r="BK18713" s="138"/>
      <c r="BL18713" s="138"/>
      <c r="BM18713" s="138"/>
    </row>
    <row r="18714" spans="62:65" ht="13" thickBot="1">
      <c r="BJ18714" s="138"/>
      <c r="BK18714" s="138"/>
      <c r="BL18714" s="138"/>
      <c r="BM18714" s="138"/>
    </row>
    <row r="18715" spans="62:65" ht="13" thickBot="1">
      <c r="BJ18715" s="138"/>
      <c r="BK18715" s="138"/>
      <c r="BL18715" s="138"/>
      <c r="BM18715" s="138"/>
    </row>
    <row r="18716" spans="62:65" ht="13" thickBot="1">
      <c r="BJ18716" s="138"/>
      <c r="BK18716" s="138"/>
      <c r="BL18716" s="138"/>
      <c r="BM18716" s="138"/>
    </row>
    <row r="18717" spans="62:65" ht="13" thickBot="1">
      <c r="BJ18717" s="138"/>
      <c r="BK18717" s="138"/>
      <c r="BL18717" s="138"/>
      <c r="BM18717" s="138"/>
    </row>
    <row r="18718" spans="62:65" ht="13" thickBot="1">
      <c r="BJ18718" s="138"/>
      <c r="BK18718" s="138"/>
      <c r="BL18718" s="138"/>
      <c r="BM18718" s="138"/>
    </row>
    <row r="18719" spans="62:65" ht="13" thickBot="1">
      <c r="BJ18719" s="138"/>
      <c r="BK18719" s="138"/>
      <c r="BL18719" s="138"/>
      <c r="BM18719" s="138"/>
    </row>
    <row r="18720" spans="62:65" ht="13" thickBot="1">
      <c r="BJ18720" s="138"/>
      <c r="BK18720" s="138"/>
      <c r="BL18720" s="138"/>
      <c r="BM18720" s="138"/>
    </row>
    <row r="18721" spans="62:65" ht="13" thickBot="1">
      <c r="BJ18721" s="138"/>
      <c r="BK18721" s="138"/>
      <c r="BL18721" s="138"/>
      <c r="BM18721" s="138"/>
    </row>
    <row r="18722" spans="62:65" ht="13" thickBot="1">
      <c r="BJ18722" s="138"/>
      <c r="BK18722" s="138"/>
      <c r="BL18722" s="138"/>
      <c r="BM18722" s="138"/>
    </row>
    <row r="18723" spans="62:65" ht="13" thickBot="1">
      <c r="BJ18723" s="138"/>
      <c r="BK18723" s="138"/>
      <c r="BL18723" s="138"/>
      <c r="BM18723" s="138"/>
    </row>
    <row r="18724" spans="62:65" ht="13" thickBot="1">
      <c r="BJ18724" s="138"/>
      <c r="BK18724" s="138"/>
      <c r="BL18724" s="138"/>
      <c r="BM18724" s="138"/>
    </row>
    <row r="18725" spans="62:65" ht="13" thickBot="1">
      <c r="BJ18725" s="138"/>
      <c r="BK18725" s="138"/>
      <c r="BL18725" s="138"/>
      <c r="BM18725" s="138"/>
    </row>
    <row r="18726" spans="62:65" ht="13" thickBot="1">
      <c r="BJ18726" s="138"/>
      <c r="BK18726" s="138"/>
      <c r="BL18726" s="138"/>
      <c r="BM18726" s="138"/>
    </row>
    <row r="18727" spans="62:65" ht="13" thickBot="1">
      <c r="BJ18727" s="138"/>
      <c r="BK18727" s="138"/>
      <c r="BL18727" s="138"/>
      <c r="BM18727" s="138"/>
    </row>
    <row r="18728" spans="62:65" ht="13" thickBot="1">
      <c r="BJ18728" s="138"/>
      <c r="BK18728" s="138"/>
      <c r="BL18728" s="138"/>
      <c r="BM18728" s="138"/>
    </row>
    <row r="18729" spans="62:65" ht="13" thickBot="1">
      <c r="BJ18729" s="138"/>
      <c r="BK18729" s="138"/>
      <c r="BL18729" s="138"/>
      <c r="BM18729" s="138"/>
    </row>
    <row r="18730" spans="62:65" ht="13" thickBot="1">
      <c r="BJ18730" s="138"/>
      <c r="BK18730" s="138"/>
      <c r="BL18730" s="138"/>
      <c r="BM18730" s="138"/>
    </row>
    <row r="18731" spans="62:65" ht="13" thickBot="1">
      <c r="BJ18731" s="138"/>
      <c r="BK18731" s="138"/>
      <c r="BL18731" s="138"/>
      <c r="BM18731" s="138"/>
    </row>
    <row r="18732" spans="62:65" ht="13" thickBot="1">
      <c r="BJ18732" s="138"/>
      <c r="BK18732" s="138"/>
      <c r="BL18732" s="138"/>
      <c r="BM18732" s="138"/>
    </row>
    <row r="18733" spans="62:65" ht="13" thickBot="1">
      <c r="BJ18733" s="138"/>
      <c r="BK18733" s="138"/>
      <c r="BL18733" s="138"/>
      <c r="BM18733" s="138"/>
    </row>
    <row r="18734" spans="62:65" ht="13" thickBot="1">
      <c r="BJ18734" s="138"/>
      <c r="BK18734" s="138"/>
      <c r="BL18734" s="138"/>
      <c r="BM18734" s="138"/>
    </row>
    <row r="18735" spans="62:65" ht="13" thickBot="1">
      <c r="BJ18735" s="138"/>
      <c r="BK18735" s="138"/>
      <c r="BL18735" s="138"/>
      <c r="BM18735" s="138"/>
    </row>
    <row r="18736" spans="62:65" ht="13" thickBot="1">
      <c r="BJ18736" s="138"/>
      <c r="BK18736" s="138"/>
      <c r="BL18736" s="138"/>
      <c r="BM18736" s="138"/>
    </row>
    <row r="18737" spans="62:65" ht="13" thickBot="1">
      <c r="BJ18737" s="138"/>
      <c r="BK18737" s="138"/>
      <c r="BL18737" s="138"/>
      <c r="BM18737" s="138"/>
    </row>
    <row r="18738" spans="62:65" ht="13" thickBot="1">
      <c r="BJ18738" s="138"/>
      <c r="BK18738" s="138"/>
      <c r="BL18738" s="138"/>
      <c r="BM18738" s="138"/>
    </row>
    <row r="18739" spans="62:65" ht="13" thickBot="1">
      <c r="BJ18739" s="138"/>
      <c r="BK18739" s="138"/>
      <c r="BL18739" s="138"/>
      <c r="BM18739" s="138"/>
    </row>
    <row r="18740" spans="62:65" ht="13" thickBot="1">
      <c r="BJ18740" s="138"/>
      <c r="BK18740" s="138"/>
      <c r="BL18740" s="138"/>
      <c r="BM18740" s="138"/>
    </row>
    <row r="18741" spans="62:65" ht="13" thickBot="1">
      <c r="BJ18741" s="138"/>
      <c r="BK18741" s="138"/>
      <c r="BL18741" s="138"/>
      <c r="BM18741" s="138"/>
    </row>
    <row r="18742" spans="62:65" ht="13" thickBot="1">
      <c r="BJ18742" s="138"/>
      <c r="BK18742" s="138"/>
      <c r="BL18742" s="138"/>
      <c r="BM18742" s="138"/>
    </row>
    <row r="18743" spans="62:65" ht="13" thickBot="1">
      <c r="BJ18743" s="138"/>
      <c r="BK18743" s="138"/>
      <c r="BL18743" s="138"/>
      <c r="BM18743" s="138"/>
    </row>
    <row r="18744" spans="62:65" ht="13" thickBot="1">
      <c r="BJ18744" s="138"/>
      <c r="BK18744" s="138"/>
      <c r="BL18744" s="138"/>
      <c r="BM18744" s="138"/>
    </row>
    <row r="18745" spans="62:65" ht="13" thickBot="1">
      <c r="BJ18745" s="138"/>
      <c r="BK18745" s="138"/>
      <c r="BL18745" s="138"/>
      <c r="BM18745" s="138"/>
    </row>
    <row r="18746" spans="62:65" ht="13" thickBot="1">
      <c r="BJ18746" s="138"/>
      <c r="BK18746" s="138"/>
      <c r="BL18746" s="138"/>
      <c r="BM18746" s="138"/>
    </row>
    <row r="18747" spans="62:65" ht="13" thickBot="1">
      <c r="BJ18747" s="138"/>
      <c r="BK18747" s="138"/>
      <c r="BL18747" s="138"/>
      <c r="BM18747" s="138"/>
    </row>
    <row r="18748" spans="62:65" ht="13" thickBot="1">
      <c r="BJ18748" s="138"/>
      <c r="BK18748" s="138"/>
      <c r="BL18748" s="138"/>
      <c r="BM18748" s="138"/>
    </row>
    <row r="18749" spans="62:65" ht="13" thickBot="1">
      <c r="BJ18749" s="138"/>
      <c r="BK18749" s="138"/>
      <c r="BL18749" s="138"/>
      <c r="BM18749" s="138"/>
    </row>
    <row r="18750" spans="62:65" ht="13" thickBot="1">
      <c r="BJ18750" s="138"/>
      <c r="BK18750" s="138"/>
      <c r="BL18750" s="138"/>
      <c r="BM18750" s="138"/>
    </row>
    <row r="18751" spans="62:65" ht="13" thickBot="1">
      <c r="BJ18751" s="138"/>
      <c r="BK18751" s="138"/>
      <c r="BL18751" s="138"/>
      <c r="BM18751" s="138"/>
    </row>
    <row r="18752" spans="62:65" ht="13" thickBot="1">
      <c r="BJ18752" s="138"/>
      <c r="BK18752" s="138"/>
      <c r="BL18752" s="138"/>
      <c r="BM18752" s="138"/>
    </row>
    <row r="18753" spans="62:65" ht="13" thickBot="1">
      <c r="BJ18753" s="138"/>
      <c r="BK18753" s="138"/>
      <c r="BL18753" s="138"/>
      <c r="BM18753" s="138"/>
    </row>
    <row r="18754" spans="62:65" ht="13" thickBot="1">
      <c r="BJ18754" s="138"/>
      <c r="BK18754" s="138"/>
      <c r="BL18754" s="138"/>
      <c r="BM18754" s="138"/>
    </row>
    <row r="18755" spans="62:65" ht="13" thickBot="1">
      <c r="BJ18755" s="138"/>
      <c r="BK18755" s="138"/>
      <c r="BL18755" s="138"/>
      <c r="BM18755" s="138"/>
    </row>
    <row r="18756" spans="62:65" ht="13" thickBot="1">
      <c r="BJ18756" s="138"/>
      <c r="BK18756" s="138"/>
      <c r="BL18756" s="138"/>
      <c r="BM18756" s="138"/>
    </row>
    <row r="18757" spans="62:65" ht="13" thickBot="1">
      <c r="BJ18757" s="138"/>
      <c r="BK18757" s="138"/>
      <c r="BL18757" s="138"/>
      <c r="BM18757" s="138"/>
    </row>
    <row r="18758" spans="62:65" ht="13" thickBot="1">
      <c r="BJ18758" s="138"/>
      <c r="BK18758" s="138"/>
      <c r="BL18758" s="138"/>
      <c r="BM18758" s="138"/>
    </row>
    <row r="18759" spans="62:65" ht="13" thickBot="1">
      <c r="BJ18759" s="138"/>
      <c r="BK18759" s="138"/>
      <c r="BL18759" s="138"/>
      <c r="BM18759" s="138"/>
    </row>
    <row r="18760" spans="62:65" ht="13" thickBot="1">
      <c r="BJ18760" s="138"/>
      <c r="BK18760" s="138"/>
      <c r="BL18760" s="138"/>
      <c r="BM18760" s="138"/>
    </row>
    <row r="18761" spans="62:65" ht="13" thickBot="1">
      <c r="BJ18761" s="138"/>
      <c r="BK18761" s="138"/>
      <c r="BL18761" s="138"/>
      <c r="BM18761" s="138"/>
    </row>
    <row r="18762" spans="62:65" ht="13" thickBot="1">
      <c r="BJ18762" s="138"/>
      <c r="BK18762" s="138"/>
      <c r="BL18762" s="138"/>
      <c r="BM18762" s="138"/>
    </row>
    <row r="18763" spans="62:65" ht="13" thickBot="1">
      <c r="BJ18763" s="138"/>
      <c r="BK18763" s="138"/>
      <c r="BL18763" s="138"/>
      <c r="BM18763" s="138"/>
    </row>
    <row r="18764" spans="62:65" ht="13" thickBot="1">
      <c r="BJ18764" s="138"/>
      <c r="BK18764" s="138"/>
      <c r="BL18764" s="138"/>
      <c r="BM18764" s="138"/>
    </row>
    <row r="18765" spans="62:65" ht="13" thickBot="1">
      <c r="BJ18765" s="138"/>
      <c r="BK18765" s="138"/>
      <c r="BL18765" s="138"/>
      <c r="BM18765" s="138"/>
    </row>
    <row r="18766" spans="62:65" ht="13" thickBot="1">
      <c r="BJ18766" s="138"/>
      <c r="BK18766" s="138"/>
      <c r="BL18766" s="138"/>
      <c r="BM18766" s="138"/>
    </row>
    <row r="18767" spans="62:65" ht="13" thickBot="1">
      <c r="BJ18767" s="138"/>
      <c r="BK18767" s="138"/>
      <c r="BL18767" s="138"/>
      <c r="BM18767" s="138"/>
    </row>
    <row r="18768" spans="62:65" ht="13" thickBot="1">
      <c r="BJ18768" s="138"/>
      <c r="BK18768" s="138"/>
      <c r="BL18768" s="138"/>
      <c r="BM18768" s="138"/>
    </row>
    <row r="18769" spans="62:65" ht="13" thickBot="1">
      <c r="BJ18769" s="138"/>
      <c r="BK18769" s="138"/>
      <c r="BL18769" s="138"/>
      <c r="BM18769" s="138"/>
    </row>
    <row r="18770" spans="62:65" ht="13" thickBot="1">
      <c r="BJ18770" s="138"/>
      <c r="BK18770" s="138"/>
      <c r="BL18770" s="138"/>
      <c r="BM18770" s="138"/>
    </row>
    <row r="18771" spans="62:65" ht="13" thickBot="1">
      <c r="BJ18771" s="138"/>
      <c r="BK18771" s="138"/>
      <c r="BL18771" s="138"/>
      <c r="BM18771" s="138"/>
    </row>
    <row r="18772" spans="62:65" ht="13" thickBot="1">
      <c r="BJ18772" s="138"/>
      <c r="BK18772" s="138"/>
      <c r="BL18772" s="138"/>
      <c r="BM18772" s="138"/>
    </row>
    <row r="18773" spans="62:65" ht="13" thickBot="1">
      <c r="BJ18773" s="138"/>
      <c r="BK18773" s="138"/>
      <c r="BL18773" s="138"/>
      <c r="BM18773" s="138"/>
    </row>
    <row r="18774" spans="62:65" ht="13" thickBot="1">
      <c r="BJ18774" s="138"/>
      <c r="BK18774" s="138"/>
      <c r="BL18774" s="138"/>
      <c r="BM18774" s="138"/>
    </row>
    <row r="18775" spans="62:65" ht="13" thickBot="1">
      <c r="BJ18775" s="138"/>
      <c r="BK18775" s="138"/>
      <c r="BL18775" s="138"/>
      <c r="BM18775" s="138"/>
    </row>
    <row r="18776" spans="62:65" ht="13" thickBot="1">
      <c r="BJ18776" s="138"/>
      <c r="BK18776" s="138"/>
      <c r="BL18776" s="138"/>
      <c r="BM18776" s="138"/>
    </row>
    <row r="18777" spans="62:65" ht="13" thickBot="1">
      <c r="BJ18777" s="138"/>
      <c r="BK18777" s="138"/>
      <c r="BL18777" s="138"/>
      <c r="BM18777" s="138"/>
    </row>
    <row r="18778" spans="62:65" ht="13" thickBot="1">
      <c r="BJ18778" s="138"/>
      <c r="BK18778" s="138"/>
      <c r="BL18778" s="138"/>
      <c r="BM18778" s="138"/>
    </row>
    <row r="18779" spans="62:65" ht="13" thickBot="1">
      <c r="BJ18779" s="138"/>
      <c r="BK18779" s="138"/>
      <c r="BL18779" s="138"/>
      <c r="BM18779" s="138"/>
    </row>
    <row r="18780" spans="62:65" ht="13" thickBot="1">
      <c r="BJ18780" s="138"/>
      <c r="BK18780" s="138"/>
      <c r="BL18780" s="138"/>
      <c r="BM18780" s="138"/>
    </row>
    <row r="18781" spans="62:65" ht="13" thickBot="1">
      <c r="BJ18781" s="138"/>
      <c r="BK18781" s="138"/>
      <c r="BL18781" s="138"/>
      <c r="BM18781" s="138"/>
    </row>
    <row r="18782" spans="62:65" ht="13" thickBot="1">
      <c r="BJ18782" s="138"/>
      <c r="BK18782" s="138"/>
      <c r="BL18782" s="138"/>
      <c r="BM18782" s="138"/>
    </row>
    <row r="18783" spans="62:65" ht="13" thickBot="1">
      <c r="BJ18783" s="138"/>
      <c r="BK18783" s="138"/>
      <c r="BL18783" s="138"/>
      <c r="BM18783" s="138"/>
    </row>
    <row r="18784" spans="62:65" ht="13" thickBot="1">
      <c r="BJ18784" s="138"/>
      <c r="BK18784" s="138"/>
      <c r="BL18784" s="138"/>
      <c r="BM18784" s="138"/>
    </row>
    <row r="18785" spans="62:65" ht="13" thickBot="1">
      <c r="BJ18785" s="138"/>
      <c r="BK18785" s="138"/>
      <c r="BL18785" s="138"/>
      <c r="BM18785" s="138"/>
    </row>
    <row r="18786" spans="62:65" ht="13" thickBot="1">
      <c r="BJ18786" s="138"/>
      <c r="BK18786" s="138"/>
      <c r="BL18786" s="138"/>
      <c r="BM18786" s="138"/>
    </row>
    <row r="18787" spans="62:65" ht="13" thickBot="1">
      <c r="BJ18787" s="138"/>
      <c r="BK18787" s="138"/>
      <c r="BL18787" s="138"/>
      <c r="BM18787" s="138"/>
    </row>
    <row r="18788" spans="62:65" ht="13" thickBot="1">
      <c r="BJ18788" s="138"/>
      <c r="BK18788" s="138"/>
      <c r="BL18788" s="138"/>
      <c r="BM18788" s="138"/>
    </row>
    <row r="18789" spans="62:65" ht="13" thickBot="1">
      <c r="BJ18789" s="138"/>
      <c r="BK18789" s="138"/>
      <c r="BL18789" s="138"/>
      <c r="BM18789" s="138"/>
    </row>
    <row r="18790" spans="62:65" ht="13" thickBot="1">
      <c r="BJ18790" s="138"/>
      <c r="BK18790" s="138"/>
      <c r="BL18790" s="138"/>
      <c r="BM18790" s="138"/>
    </row>
    <row r="18791" spans="62:65" ht="13" thickBot="1">
      <c r="BJ18791" s="138"/>
      <c r="BK18791" s="138"/>
      <c r="BL18791" s="138"/>
      <c r="BM18791" s="138"/>
    </row>
    <row r="18792" spans="62:65" ht="13" thickBot="1">
      <c r="BJ18792" s="138"/>
      <c r="BK18792" s="138"/>
      <c r="BL18792" s="138"/>
      <c r="BM18792" s="138"/>
    </row>
    <row r="18793" spans="62:65" ht="13" thickBot="1">
      <c r="BJ18793" s="138"/>
      <c r="BK18793" s="138"/>
      <c r="BL18793" s="138"/>
      <c r="BM18793" s="138"/>
    </row>
    <row r="18794" spans="62:65" ht="13" thickBot="1">
      <c r="BJ18794" s="138"/>
      <c r="BK18794" s="138"/>
      <c r="BL18794" s="138"/>
      <c r="BM18794" s="138"/>
    </row>
    <row r="18795" spans="62:65" ht="13" thickBot="1">
      <c r="BJ18795" s="138"/>
      <c r="BK18795" s="138"/>
      <c r="BL18795" s="138"/>
      <c r="BM18795" s="138"/>
    </row>
    <row r="18796" spans="62:65" ht="13" thickBot="1">
      <c r="BJ18796" s="138"/>
      <c r="BK18796" s="138"/>
      <c r="BL18796" s="138"/>
      <c r="BM18796" s="138"/>
    </row>
    <row r="18797" spans="62:65" ht="13" thickBot="1">
      <c r="BJ18797" s="138"/>
      <c r="BK18797" s="138"/>
      <c r="BL18797" s="138"/>
      <c r="BM18797" s="138"/>
    </row>
    <row r="18798" spans="62:65" ht="13" thickBot="1">
      <c r="BJ18798" s="138"/>
      <c r="BK18798" s="138"/>
      <c r="BL18798" s="138"/>
      <c r="BM18798" s="138"/>
    </row>
    <row r="18799" spans="62:65" ht="13" thickBot="1">
      <c r="BJ18799" s="138"/>
      <c r="BK18799" s="138"/>
      <c r="BL18799" s="138"/>
      <c r="BM18799" s="138"/>
    </row>
    <row r="18800" spans="62:65" ht="13" thickBot="1">
      <c r="BJ18800" s="138"/>
      <c r="BK18800" s="138"/>
      <c r="BL18800" s="138"/>
      <c r="BM18800" s="138"/>
    </row>
    <row r="18801" spans="62:65" ht="13" thickBot="1">
      <c r="BJ18801" s="138"/>
      <c r="BK18801" s="138"/>
      <c r="BL18801" s="138"/>
      <c r="BM18801" s="138"/>
    </row>
    <row r="18802" spans="62:65" ht="13" thickBot="1">
      <c r="BJ18802" s="138"/>
      <c r="BK18802" s="138"/>
      <c r="BL18802" s="138"/>
      <c r="BM18802" s="138"/>
    </row>
    <row r="18803" spans="62:65" ht="13" thickBot="1">
      <c r="BJ18803" s="138"/>
      <c r="BK18803" s="138"/>
      <c r="BL18803" s="138"/>
      <c r="BM18803" s="138"/>
    </row>
    <row r="18804" spans="62:65" ht="13" thickBot="1">
      <c r="BJ18804" s="138"/>
      <c r="BK18804" s="138"/>
      <c r="BL18804" s="138"/>
      <c r="BM18804" s="138"/>
    </row>
    <row r="18805" spans="62:65" ht="13" thickBot="1">
      <c r="BJ18805" s="138"/>
      <c r="BK18805" s="138"/>
      <c r="BL18805" s="138"/>
      <c r="BM18805" s="138"/>
    </row>
    <row r="18806" spans="62:65" ht="13" thickBot="1">
      <c r="BJ18806" s="138"/>
      <c r="BK18806" s="138"/>
      <c r="BL18806" s="138"/>
      <c r="BM18806" s="138"/>
    </row>
    <row r="18807" spans="62:65" ht="13" thickBot="1">
      <c r="BJ18807" s="138"/>
      <c r="BK18807" s="138"/>
      <c r="BL18807" s="138"/>
      <c r="BM18807" s="138"/>
    </row>
    <row r="18808" spans="62:65" ht="13" thickBot="1">
      <c r="BJ18808" s="138"/>
      <c r="BK18808" s="138"/>
      <c r="BL18808" s="138"/>
      <c r="BM18808" s="138"/>
    </row>
    <row r="18809" spans="62:65" ht="13" thickBot="1">
      <c r="BJ18809" s="138"/>
      <c r="BK18809" s="138"/>
      <c r="BL18809" s="138"/>
      <c r="BM18809" s="138"/>
    </row>
    <row r="18810" spans="62:65" ht="13" thickBot="1">
      <c r="BJ18810" s="138"/>
      <c r="BK18810" s="138"/>
      <c r="BL18810" s="138"/>
      <c r="BM18810" s="138"/>
    </row>
    <row r="18811" spans="62:65" ht="13" thickBot="1">
      <c r="BJ18811" s="138"/>
      <c r="BK18811" s="138"/>
      <c r="BL18811" s="138"/>
      <c r="BM18811" s="138"/>
    </row>
    <row r="18812" spans="62:65" ht="13" thickBot="1">
      <c r="BJ18812" s="138"/>
      <c r="BK18812" s="138"/>
      <c r="BL18812" s="138"/>
      <c r="BM18812" s="138"/>
    </row>
    <row r="18813" spans="62:65" ht="13" thickBot="1">
      <c r="BJ18813" s="138"/>
      <c r="BK18813" s="138"/>
      <c r="BL18813" s="138"/>
      <c r="BM18813" s="138"/>
    </row>
    <row r="18814" spans="62:65" ht="13" thickBot="1">
      <c r="BJ18814" s="138"/>
      <c r="BK18814" s="138"/>
      <c r="BL18814" s="138"/>
      <c r="BM18814" s="138"/>
    </row>
    <row r="18815" spans="62:65" ht="13" thickBot="1">
      <c r="BJ18815" s="138"/>
      <c r="BK18815" s="138"/>
      <c r="BL18815" s="138"/>
      <c r="BM18815" s="138"/>
    </row>
    <row r="18816" spans="62:65" ht="13" thickBot="1">
      <c r="BJ18816" s="138"/>
      <c r="BK18816" s="138"/>
      <c r="BL18816" s="138"/>
      <c r="BM18816" s="138"/>
    </row>
    <row r="18817" spans="62:65" ht="13" thickBot="1">
      <c r="BJ18817" s="138"/>
      <c r="BK18817" s="138"/>
      <c r="BL18817" s="138"/>
      <c r="BM18817" s="138"/>
    </row>
    <row r="18818" spans="62:65" ht="13" thickBot="1">
      <c r="BJ18818" s="138"/>
      <c r="BK18818" s="138"/>
      <c r="BL18818" s="138"/>
      <c r="BM18818" s="138"/>
    </row>
    <row r="18819" spans="62:65" ht="13" thickBot="1">
      <c r="BJ18819" s="138"/>
      <c r="BK18819" s="138"/>
      <c r="BL18819" s="138"/>
      <c r="BM18819" s="138"/>
    </row>
    <row r="18820" spans="62:65" ht="13" thickBot="1">
      <c r="BJ18820" s="138"/>
      <c r="BK18820" s="138"/>
      <c r="BL18820" s="138"/>
      <c r="BM18820" s="138"/>
    </row>
    <row r="18821" spans="62:65" ht="13" thickBot="1">
      <c r="BJ18821" s="138"/>
      <c r="BK18821" s="138"/>
      <c r="BL18821" s="138"/>
      <c r="BM18821" s="138"/>
    </row>
    <row r="18822" spans="62:65" ht="13" thickBot="1">
      <c r="BJ18822" s="138"/>
      <c r="BK18822" s="138"/>
      <c r="BL18822" s="138"/>
      <c r="BM18822" s="138"/>
    </row>
    <row r="18823" spans="62:65" ht="13" thickBot="1">
      <c r="BJ18823" s="138"/>
      <c r="BK18823" s="138"/>
      <c r="BL18823" s="138"/>
      <c r="BM18823" s="138"/>
    </row>
    <row r="18824" spans="62:65" ht="13" thickBot="1">
      <c r="BJ18824" s="138"/>
      <c r="BK18824" s="138"/>
      <c r="BL18824" s="138"/>
      <c r="BM18824" s="138"/>
    </row>
    <row r="18825" spans="62:65" ht="13" thickBot="1">
      <c r="BJ18825" s="138"/>
      <c r="BK18825" s="138"/>
      <c r="BL18825" s="138"/>
      <c r="BM18825" s="138"/>
    </row>
    <row r="18826" spans="62:65" ht="13" thickBot="1">
      <c r="BJ18826" s="138"/>
      <c r="BK18826" s="138"/>
      <c r="BL18826" s="138"/>
      <c r="BM18826" s="138"/>
    </row>
    <row r="18827" spans="62:65" ht="13" thickBot="1">
      <c r="BJ18827" s="138"/>
      <c r="BK18827" s="138"/>
      <c r="BL18827" s="138"/>
      <c r="BM18827" s="138"/>
    </row>
    <row r="18828" spans="62:65" ht="13" thickBot="1">
      <c r="BJ18828" s="138"/>
      <c r="BK18828" s="138"/>
      <c r="BL18828" s="138"/>
      <c r="BM18828" s="138"/>
    </row>
    <row r="18829" spans="62:65" ht="13" thickBot="1">
      <c r="BJ18829" s="138"/>
      <c r="BK18829" s="138"/>
      <c r="BL18829" s="138"/>
      <c r="BM18829" s="138"/>
    </row>
    <row r="18830" spans="62:65" ht="13" thickBot="1">
      <c r="BJ18830" s="138"/>
      <c r="BK18830" s="138"/>
      <c r="BL18830" s="138"/>
      <c r="BM18830" s="138"/>
    </row>
    <row r="18831" spans="62:65" ht="13" thickBot="1">
      <c r="BJ18831" s="138"/>
      <c r="BK18831" s="138"/>
      <c r="BL18831" s="138"/>
      <c r="BM18831" s="138"/>
    </row>
    <row r="18832" spans="62:65" ht="13" thickBot="1">
      <c r="BJ18832" s="138"/>
      <c r="BK18832" s="138"/>
      <c r="BL18832" s="138"/>
      <c r="BM18832" s="138"/>
    </row>
    <row r="18833" spans="62:65" ht="13" thickBot="1">
      <c r="BJ18833" s="138"/>
      <c r="BK18833" s="138"/>
      <c r="BL18833" s="138"/>
      <c r="BM18833" s="138"/>
    </row>
    <row r="18834" spans="62:65" ht="13" thickBot="1">
      <c r="BJ18834" s="138"/>
      <c r="BK18834" s="138"/>
      <c r="BL18834" s="138"/>
      <c r="BM18834" s="138"/>
    </row>
    <row r="18835" spans="62:65" ht="13" thickBot="1">
      <c r="BJ18835" s="138"/>
      <c r="BK18835" s="138"/>
      <c r="BL18835" s="138"/>
      <c r="BM18835" s="138"/>
    </row>
    <row r="18836" spans="62:65" ht="13" thickBot="1">
      <c r="BJ18836" s="138"/>
      <c r="BK18836" s="138"/>
      <c r="BL18836" s="138"/>
      <c r="BM18836" s="138"/>
    </row>
    <row r="18837" spans="62:65" ht="13" thickBot="1">
      <c r="BJ18837" s="138"/>
      <c r="BK18837" s="138"/>
      <c r="BL18837" s="138"/>
      <c r="BM18837" s="138"/>
    </row>
    <row r="18838" spans="62:65" ht="13" thickBot="1">
      <c r="BJ18838" s="138"/>
      <c r="BK18838" s="138"/>
      <c r="BL18838" s="138"/>
      <c r="BM18838" s="138"/>
    </row>
    <row r="18839" spans="62:65" ht="13" thickBot="1">
      <c r="BJ18839" s="138"/>
      <c r="BK18839" s="138"/>
      <c r="BL18839" s="138"/>
      <c r="BM18839" s="138"/>
    </row>
    <row r="18840" spans="62:65" ht="13" thickBot="1">
      <c r="BJ18840" s="138"/>
      <c r="BK18840" s="138"/>
      <c r="BL18840" s="138"/>
      <c r="BM18840" s="138"/>
    </row>
    <row r="18841" spans="62:65" ht="13" thickBot="1">
      <c r="BJ18841" s="138"/>
      <c r="BK18841" s="138"/>
      <c r="BL18841" s="138"/>
      <c r="BM18841" s="138"/>
    </row>
    <row r="18842" spans="62:65" ht="13" thickBot="1">
      <c r="BJ18842" s="138"/>
      <c r="BK18842" s="138"/>
      <c r="BL18842" s="138"/>
      <c r="BM18842" s="138"/>
    </row>
    <row r="18843" spans="62:65" ht="13" thickBot="1">
      <c r="BJ18843" s="138"/>
      <c r="BK18843" s="138"/>
      <c r="BL18843" s="138"/>
      <c r="BM18843" s="138"/>
    </row>
    <row r="18844" spans="62:65" ht="13" thickBot="1">
      <c r="BJ18844" s="138"/>
      <c r="BK18844" s="138"/>
      <c r="BL18844" s="138"/>
      <c r="BM18844" s="138"/>
    </row>
    <row r="18845" spans="62:65" ht="13" thickBot="1">
      <c r="BJ18845" s="138"/>
      <c r="BK18845" s="138"/>
      <c r="BL18845" s="138"/>
      <c r="BM18845" s="138"/>
    </row>
    <row r="18846" spans="62:65" ht="13" thickBot="1">
      <c r="BJ18846" s="138"/>
      <c r="BK18846" s="138"/>
      <c r="BL18846" s="138"/>
      <c r="BM18846" s="138"/>
    </row>
    <row r="18847" spans="62:65" ht="13" thickBot="1">
      <c r="BJ18847" s="138"/>
      <c r="BK18847" s="138"/>
      <c r="BL18847" s="138"/>
      <c r="BM18847" s="138"/>
    </row>
    <row r="18848" spans="62:65" ht="13" thickBot="1">
      <c r="BJ18848" s="138"/>
      <c r="BK18848" s="138"/>
      <c r="BL18848" s="138"/>
      <c r="BM18848" s="138"/>
    </row>
    <row r="18849" spans="62:65" ht="13" thickBot="1">
      <c r="BJ18849" s="138"/>
      <c r="BK18849" s="138"/>
      <c r="BL18849" s="138"/>
      <c r="BM18849" s="138"/>
    </row>
    <row r="18850" spans="62:65" ht="13" thickBot="1">
      <c r="BJ18850" s="138"/>
      <c r="BK18850" s="138"/>
      <c r="BL18850" s="138"/>
      <c r="BM18850" s="138"/>
    </row>
    <row r="18851" spans="62:65" ht="13" thickBot="1">
      <c r="BJ18851" s="138"/>
      <c r="BK18851" s="138"/>
      <c r="BL18851" s="138"/>
      <c r="BM18851" s="138"/>
    </row>
    <row r="18852" spans="62:65" ht="13" thickBot="1">
      <c r="BJ18852" s="138"/>
      <c r="BK18852" s="138"/>
      <c r="BL18852" s="138"/>
      <c r="BM18852" s="138"/>
    </row>
    <row r="18853" spans="62:65" ht="13" thickBot="1">
      <c r="BJ18853" s="138"/>
      <c r="BK18853" s="138"/>
      <c r="BL18853" s="138"/>
      <c r="BM18853" s="138"/>
    </row>
    <row r="18854" spans="62:65" ht="13" thickBot="1">
      <c r="BJ18854" s="138"/>
      <c r="BK18854" s="138"/>
      <c r="BL18854" s="138"/>
      <c r="BM18854" s="138"/>
    </row>
    <row r="18855" spans="62:65" ht="13" thickBot="1">
      <c r="BJ18855" s="138"/>
      <c r="BK18855" s="138"/>
      <c r="BL18855" s="138"/>
      <c r="BM18855" s="138"/>
    </row>
    <row r="18856" spans="62:65" ht="13" thickBot="1">
      <c r="BJ18856" s="138"/>
      <c r="BK18856" s="138"/>
      <c r="BL18856" s="138"/>
      <c r="BM18856" s="138"/>
    </row>
    <row r="18857" spans="62:65" ht="13" thickBot="1">
      <c r="BJ18857" s="138"/>
      <c r="BK18857" s="138"/>
      <c r="BL18857" s="138"/>
      <c r="BM18857" s="138"/>
    </row>
    <row r="18858" spans="62:65" ht="13" thickBot="1">
      <c r="BJ18858" s="138"/>
      <c r="BK18858" s="138"/>
      <c r="BL18858" s="138"/>
      <c r="BM18858" s="138"/>
    </row>
    <row r="18859" spans="62:65" ht="13" thickBot="1">
      <c r="BJ18859" s="138"/>
      <c r="BK18859" s="138"/>
      <c r="BL18859" s="138"/>
      <c r="BM18859" s="138"/>
    </row>
    <row r="18860" spans="62:65" ht="13" thickBot="1">
      <c r="BJ18860" s="138"/>
      <c r="BK18860" s="138"/>
      <c r="BL18860" s="138"/>
      <c r="BM18860" s="138"/>
    </row>
    <row r="18861" spans="62:65" ht="13" thickBot="1">
      <c r="BJ18861" s="138"/>
      <c r="BK18861" s="138"/>
      <c r="BL18861" s="138"/>
      <c r="BM18861" s="138"/>
    </row>
    <row r="18862" spans="62:65" ht="13" thickBot="1">
      <c r="BJ18862" s="138"/>
      <c r="BK18862" s="138"/>
      <c r="BL18862" s="138"/>
      <c r="BM18862" s="138"/>
    </row>
    <row r="18863" spans="62:65" ht="13" thickBot="1">
      <c r="BJ18863" s="138"/>
      <c r="BK18863" s="138"/>
      <c r="BL18863" s="138"/>
      <c r="BM18863" s="138"/>
    </row>
    <row r="18864" spans="62:65" ht="13" thickBot="1">
      <c r="BJ18864" s="138"/>
      <c r="BK18864" s="138"/>
      <c r="BL18864" s="138"/>
      <c r="BM18864" s="138"/>
    </row>
    <row r="18865" spans="62:65" ht="13" thickBot="1">
      <c r="BJ18865" s="138"/>
      <c r="BK18865" s="138"/>
      <c r="BL18865" s="138"/>
      <c r="BM18865" s="138"/>
    </row>
    <row r="18866" spans="62:65" ht="13" thickBot="1">
      <c r="BJ18866" s="138"/>
      <c r="BK18866" s="138"/>
      <c r="BL18866" s="138"/>
      <c r="BM18866" s="138"/>
    </row>
    <row r="18867" spans="62:65" ht="13" thickBot="1">
      <c r="BJ18867" s="138"/>
      <c r="BK18867" s="138"/>
      <c r="BL18867" s="138"/>
      <c r="BM18867" s="138"/>
    </row>
    <row r="18868" spans="62:65" ht="13" thickBot="1">
      <c r="BJ18868" s="138"/>
      <c r="BK18868" s="138"/>
      <c r="BL18868" s="138"/>
      <c r="BM18868" s="138"/>
    </row>
    <row r="18869" spans="62:65" ht="13" thickBot="1">
      <c r="BJ18869" s="138"/>
      <c r="BK18869" s="138"/>
      <c r="BL18869" s="138"/>
      <c r="BM18869" s="138"/>
    </row>
    <row r="18870" spans="62:65" ht="13" thickBot="1">
      <c r="BJ18870" s="138"/>
      <c r="BK18870" s="138"/>
      <c r="BL18870" s="138"/>
      <c r="BM18870" s="138"/>
    </row>
    <row r="18871" spans="62:65" ht="13" thickBot="1">
      <c r="BJ18871" s="138"/>
      <c r="BK18871" s="138"/>
      <c r="BL18871" s="138"/>
      <c r="BM18871" s="138"/>
    </row>
    <row r="18872" spans="62:65" ht="13" thickBot="1">
      <c r="BJ18872" s="138"/>
      <c r="BK18872" s="138"/>
      <c r="BL18872" s="138"/>
      <c r="BM18872" s="138"/>
    </row>
    <row r="18873" spans="62:65" ht="13" thickBot="1">
      <c r="BJ18873" s="138"/>
      <c r="BK18873" s="138"/>
      <c r="BL18873" s="138"/>
      <c r="BM18873" s="138"/>
    </row>
    <row r="18874" spans="62:65" ht="13" thickBot="1">
      <c r="BJ18874" s="138"/>
      <c r="BK18874" s="138"/>
      <c r="BL18874" s="138"/>
      <c r="BM18874" s="138"/>
    </row>
    <row r="18875" spans="62:65" ht="13" thickBot="1">
      <c r="BJ18875" s="138"/>
      <c r="BK18875" s="138"/>
      <c r="BL18875" s="138"/>
      <c r="BM18875" s="138"/>
    </row>
    <row r="18876" spans="62:65" ht="13" thickBot="1">
      <c r="BJ18876" s="138"/>
      <c r="BK18876" s="138"/>
      <c r="BL18876" s="138"/>
      <c r="BM18876" s="138"/>
    </row>
    <row r="18877" spans="62:65" ht="13" thickBot="1">
      <c r="BJ18877" s="138"/>
      <c r="BK18877" s="138"/>
      <c r="BL18877" s="138"/>
      <c r="BM18877" s="138"/>
    </row>
    <row r="18878" spans="62:65" ht="13" thickBot="1">
      <c r="BJ18878" s="138"/>
      <c r="BK18878" s="138"/>
      <c r="BL18878" s="138"/>
      <c r="BM18878" s="138"/>
    </row>
    <row r="18879" spans="62:65" ht="13" thickBot="1">
      <c r="BJ18879" s="138"/>
      <c r="BK18879" s="138"/>
      <c r="BL18879" s="138"/>
      <c r="BM18879" s="138"/>
    </row>
    <row r="18880" spans="62:65" ht="13" thickBot="1">
      <c r="BJ18880" s="138"/>
      <c r="BK18880" s="138"/>
      <c r="BL18880" s="138"/>
      <c r="BM18880" s="138"/>
    </row>
    <row r="18881" spans="62:65" ht="13" thickBot="1">
      <c r="BJ18881" s="138"/>
      <c r="BK18881" s="138"/>
      <c r="BL18881" s="138"/>
      <c r="BM18881" s="138"/>
    </row>
    <row r="18882" spans="62:65" ht="13" thickBot="1">
      <c r="BJ18882" s="138"/>
      <c r="BK18882" s="138"/>
      <c r="BL18882" s="138"/>
      <c r="BM18882" s="138"/>
    </row>
    <row r="18883" spans="62:65" ht="13" thickBot="1">
      <c r="BJ18883" s="138"/>
      <c r="BK18883" s="138"/>
      <c r="BL18883" s="138"/>
      <c r="BM18883" s="138"/>
    </row>
    <row r="18884" spans="62:65" ht="13" thickBot="1">
      <c r="BJ18884" s="138"/>
      <c r="BK18884" s="138"/>
      <c r="BL18884" s="138"/>
      <c r="BM18884" s="138"/>
    </row>
    <row r="18885" spans="62:65" ht="13" thickBot="1">
      <c r="BJ18885" s="138"/>
      <c r="BK18885" s="138"/>
      <c r="BL18885" s="138"/>
      <c r="BM18885" s="138"/>
    </row>
    <row r="18886" spans="62:65" ht="13" thickBot="1">
      <c r="BJ18886" s="138"/>
      <c r="BK18886" s="138"/>
      <c r="BL18886" s="138"/>
      <c r="BM18886" s="138"/>
    </row>
    <row r="18887" spans="62:65" ht="13" thickBot="1">
      <c r="BJ18887" s="138"/>
      <c r="BK18887" s="138"/>
      <c r="BL18887" s="138"/>
      <c r="BM18887" s="138"/>
    </row>
    <row r="18888" spans="62:65" ht="13" thickBot="1">
      <c r="BJ18888" s="138"/>
      <c r="BK18888" s="138"/>
      <c r="BL18888" s="138"/>
      <c r="BM18888" s="138"/>
    </row>
    <row r="18889" spans="62:65" ht="13" thickBot="1">
      <c r="BJ18889" s="138"/>
      <c r="BK18889" s="138"/>
      <c r="BL18889" s="138"/>
      <c r="BM18889" s="138"/>
    </row>
    <row r="18890" spans="62:65" ht="13" thickBot="1">
      <c r="BJ18890" s="138"/>
      <c r="BK18890" s="138"/>
      <c r="BL18890" s="138"/>
      <c r="BM18890" s="138"/>
    </row>
    <row r="18891" spans="62:65" ht="13" thickBot="1">
      <c r="BJ18891" s="138"/>
      <c r="BK18891" s="138"/>
      <c r="BL18891" s="138"/>
      <c r="BM18891" s="138"/>
    </row>
    <row r="18892" spans="62:65" ht="13" thickBot="1">
      <c r="BJ18892" s="138"/>
      <c r="BK18892" s="138"/>
      <c r="BL18892" s="138"/>
      <c r="BM18892" s="138"/>
    </row>
    <row r="18893" spans="62:65" ht="13" thickBot="1">
      <c r="BJ18893" s="138"/>
      <c r="BK18893" s="138"/>
      <c r="BL18893" s="138"/>
      <c r="BM18893" s="138"/>
    </row>
    <row r="18894" spans="62:65" ht="13" thickBot="1">
      <c r="BJ18894" s="138"/>
      <c r="BK18894" s="138"/>
      <c r="BL18894" s="138"/>
      <c r="BM18894" s="138"/>
    </row>
    <row r="18895" spans="62:65" ht="13" thickBot="1">
      <c r="BJ18895" s="138"/>
      <c r="BK18895" s="138"/>
      <c r="BL18895" s="138"/>
      <c r="BM18895" s="138"/>
    </row>
    <row r="18896" spans="62:65" ht="13" thickBot="1">
      <c r="BJ18896" s="138"/>
      <c r="BK18896" s="138"/>
      <c r="BL18896" s="138"/>
      <c r="BM18896" s="138"/>
    </row>
    <row r="18897" spans="62:65" ht="13" thickBot="1">
      <c r="BJ18897" s="138"/>
      <c r="BK18897" s="138"/>
      <c r="BL18897" s="138"/>
      <c r="BM18897" s="138"/>
    </row>
    <row r="18898" spans="62:65" ht="13" thickBot="1">
      <c r="BJ18898" s="138"/>
      <c r="BK18898" s="138"/>
      <c r="BL18898" s="138"/>
      <c r="BM18898" s="138"/>
    </row>
    <row r="18899" spans="62:65" ht="13" thickBot="1">
      <c r="BJ18899" s="138"/>
      <c r="BK18899" s="138"/>
      <c r="BL18899" s="138"/>
      <c r="BM18899" s="138"/>
    </row>
    <row r="18900" spans="62:65" ht="13" thickBot="1">
      <c r="BJ18900" s="138"/>
      <c r="BK18900" s="138"/>
      <c r="BL18900" s="138"/>
      <c r="BM18900" s="138"/>
    </row>
    <row r="18901" spans="62:65" ht="13" thickBot="1">
      <c r="BJ18901" s="138"/>
      <c r="BK18901" s="138"/>
      <c r="BL18901" s="138"/>
      <c r="BM18901" s="138"/>
    </row>
    <row r="18902" spans="62:65" ht="13" thickBot="1">
      <c r="BJ18902" s="138"/>
      <c r="BK18902" s="138"/>
      <c r="BL18902" s="138"/>
      <c r="BM18902" s="138"/>
    </row>
    <row r="18903" spans="62:65" ht="13" thickBot="1">
      <c r="BJ18903" s="138"/>
      <c r="BK18903" s="138"/>
      <c r="BL18903" s="138"/>
      <c r="BM18903" s="138"/>
    </row>
    <row r="18904" spans="62:65" ht="13" thickBot="1">
      <c r="BJ18904" s="138"/>
      <c r="BK18904" s="138"/>
      <c r="BL18904" s="138"/>
      <c r="BM18904" s="138"/>
    </row>
    <row r="18905" spans="62:65" ht="13" thickBot="1">
      <c r="BJ18905" s="138"/>
      <c r="BK18905" s="138"/>
      <c r="BL18905" s="138"/>
      <c r="BM18905" s="138"/>
    </row>
    <row r="18906" spans="62:65" ht="13" thickBot="1">
      <c r="BJ18906" s="138"/>
      <c r="BK18906" s="138"/>
      <c r="BL18906" s="138"/>
      <c r="BM18906" s="138"/>
    </row>
    <row r="18907" spans="62:65" ht="13" thickBot="1">
      <c r="BJ18907" s="138"/>
      <c r="BK18907" s="138"/>
      <c r="BL18907" s="138"/>
      <c r="BM18907" s="138"/>
    </row>
    <row r="18908" spans="62:65" ht="13" thickBot="1">
      <c r="BJ18908" s="138"/>
      <c r="BK18908" s="138"/>
      <c r="BL18908" s="138"/>
      <c r="BM18908" s="138"/>
    </row>
    <row r="18909" spans="62:65" ht="13" thickBot="1">
      <c r="BJ18909" s="138"/>
      <c r="BK18909" s="138"/>
      <c r="BL18909" s="138"/>
      <c r="BM18909" s="138"/>
    </row>
    <row r="18910" spans="62:65" ht="13" thickBot="1">
      <c r="BJ18910" s="138"/>
      <c r="BK18910" s="138"/>
      <c r="BL18910" s="138"/>
      <c r="BM18910" s="138"/>
    </row>
    <row r="18911" spans="62:65" ht="13" thickBot="1">
      <c r="BJ18911" s="138"/>
      <c r="BK18911" s="138"/>
      <c r="BL18911" s="138"/>
      <c r="BM18911" s="138"/>
    </row>
    <row r="18912" spans="62:65" ht="13" thickBot="1">
      <c r="BJ18912" s="138"/>
      <c r="BK18912" s="138"/>
      <c r="BL18912" s="138"/>
      <c r="BM18912" s="138"/>
    </row>
    <row r="18913" spans="62:65" ht="13" thickBot="1">
      <c r="BJ18913" s="138"/>
      <c r="BK18913" s="138"/>
      <c r="BL18913" s="138"/>
      <c r="BM18913" s="138"/>
    </row>
    <row r="18914" spans="62:65" ht="13" thickBot="1">
      <c r="BJ18914" s="138"/>
      <c r="BK18914" s="138"/>
      <c r="BL18914" s="138"/>
      <c r="BM18914" s="138"/>
    </row>
    <row r="18915" spans="62:65" ht="13" thickBot="1">
      <c r="BJ18915" s="138"/>
      <c r="BK18915" s="138"/>
      <c r="BL18915" s="138"/>
      <c r="BM18915" s="138"/>
    </row>
    <row r="18916" spans="62:65" ht="13" thickBot="1">
      <c r="BJ18916" s="138"/>
      <c r="BK18916" s="138"/>
      <c r="BL18916" s="138"/>
      <c r="BM18916" s="138"/>
    </row>
    <row r="18917" spans="62:65" ht="13" thickBot="1">
      <c r="BJ18917" s="138"/>
      <c r="BK18917" s="138"/>
      <c r="BL18917" s="138"/>
      <c r="BM18917" s="138"/>
    </row>
    <row r="18918" spans="62:65" ht="13" thickBot="1">
      <c r="BJ18918" s="138"/>
      <c r="BK18918" s="138"/>
      <c r="BL18918" s="138"/>
      <c r="BM18918" s="138"/>
    </row>
    <row r="18919" spans="62:65" ht="13" thickBot="1">
      <c r="BJ18919" s="138"/>
      <c r="BK18919" s="138"/>
      <c r="BL18919" s="138"/>
      <c r="BM18919" s="138"/>
    </row>
    <row r="18920" spans="62:65" ht="13" thickBot="1">
      <c r="BJ18920" s="138"/>
      <c r="BK18920" s="138"/>
      <c r="BL18920" s="138"/>
      <c r="BM18920" s="138"/>
    </row>
    <row r="18921" spans="62:65" ht="13" thickBot="1">
      <c r="BJ18921" s="138"/>
      <c r="BK18921" s="138"/>
      <c r="BL18921" s="138"/>
      <c r="BM18921" s="138"/>
    </row>
    <row r="18922" spans="62:65" ht="13" thickBot="1">
      <c r="BJ18922" s="138"/>
      <c r="BK18922" s="138"/>
      <c r="BL18922" s="138"/>
      <c r="BM18922" s="138"/>
    </row>
    <row r="18923" spans="62:65" ht="13" thickBot="1">
      <c r="BJ18923" s="138"/>
      <c r="BK18923" s="138"/>
      <c r="BL18923" s="138"/>
      <c r="BM18923" s="138"/>
    </row>
    <row r="18924" spans="62:65" ht="13" thickBot="1">
      <c r="BJ18924" s="138"/>
      <c r="BK18924" s="138"/>
      <c r="BL18924" s="138"/>
      <c r="BM18924" s="138"/>
    </row>
    <row r="18925" spans="62:65" ht="13" thickBot="1">
      <c r="BJ18925" s="138"/>
      <c r="BK18925" s="138"/>
      <c r="BL18925" s="138"/>
      <c r="BM18925" s="138"/>
    </row>
    <row r="18926" spans="62:65" ht="13" thickBot="1">
      <c r="BJ18926" s="138"/>
      <c r="BK18926" s="138"/>
      <c r="BL18926" s="138"/>
      <c r="BM18926" s="138"/>
    </row>
    <row r="18927" spans="62:65" ht="13" thickBot="1">
      <c r="BJ18927" s="138"/>
      <c r="BK18927" s="138"/>
      <c r="BL18927" s="138"/>
      <c r="BM18927" s="138"/>
    </row>
    <row r="18928" spans="62:65" ht="13" thickBot="1">
      <c r="BJ18928" s="138"/>
      <c r="BK18928" s="138"/>
      <c r="BL18928" s="138"/>
      <c r="BM18928" s="138"/>
    </row>
    <row r="18929" spans="62:65" ht="13" thickBot="1">
      <c r="BJ18929" s="138"/>
      <c r="BK18929" s="138"/>
      <c r="BL18929" s="138"/>
      <c r="BM18929" s="138"/>
    </row>
    <row r="18930" spans="62:65" ht="13" thickBot="1">
      <c r="BJ18930" s="138"/>
      <c r="BK18930" s="138"/>
      <c r="BL18930" s="138"/>
      <c r="BM18930" s="138"/>
    </row>
    <row r="18931" spans="62:65" ht="13" thickBot="1">
      <c r="BJ18931" s="138"/>
      <c r="BK18931" s="138"/>
      <c r="BL18931" s="138"/>
      <c r="BM18931" s="138"/>
    </row>
    <row r="18932" spans="62:65" ht="13" thickBot="1">
      <c r="BJ18932" s="138"/>
      <c r="BK18932" s="138"/>
      <c r="BL18932" s="138"/>
      <c r="BM18932" s="138"/>
    </row>
    <row r="18933" spans="62:65" ht="13" thickBot="1">
      <c r="BJ18933" s="138"/>
      <c r="BK18933" s="138"/>
      <c r="BL18933" s="138"/>
      <c r="BM18933" s="138"/>
    </row>
    <row r="18934" spans="62:65" ht="13" thickBot="1">
      <c r="BJ18934" s="138"/>
      <c r="BK18934" s="138"/>
      <c r="BL18934" s="138"/>
      <c r="BM18934" s="138"/>
    </row>
    <row r="18935" spans="62:65" ht="13" thickBot="1">
      <c r="BJ18935" s="138"/>
      <c r="BK18935" s="138"/>
      <c r="BL18935" s="138"/>
      <c r="BM18935" s="138"/>
    </row>
    <row r="18936" spans="62:65" ht="13" thickBot="1">
      <c r="BJ18936" s="138"/>
      <c r="BK18936" s="138"/>
      <c r="BL18936" s="138"/>
      <c r="BM18936" s="138"/>
    </row>
    <row r="18937" spans="62:65" ht="13" thickBot="1">
      <c r="BJ18937" s="138"/>
      <c r="BK18937" s="138"/>
      <c r="BL18937" s="138"/>
      <c r="BM18937" s="138"/>
    </row>
    <row r="18938" spans="62:65" ht="13" thickBot="1">
      <c r="BJ18938" s="138"/>
      <c r="BK18938" s="138"/>
      <c r="BL18938" s="138"/>
      <c r="BM18938" s="138"/>
    </row>
    <row r="18939" spans="62:65" ht="13" thickBot="1">
      <c r="BJ18939" s="138"/>
      <c r="BK18939" s="138"/>
      <c r="BL18939" s="138"/>
      <c r="BM18939" s="138"/>
    </row>
    <row r="18940" spans="62:65" ht="13" thickBot="1">
      <c r="BJ18940" s="138"/>
      <c r="BK18940" s="138"/>
      <c r="BL18940" s="138"/>
      <c r="BM18940" s="138"/>
    </row>
    <row r="18941" spans="62:65" ht="13" thickBot="1">
      <c r="BJ18941" s="138"/>
      <c r="BK18941" s="138"/>
      <c r="BL18941" s="138"/>
      <c r="BM18941" s="138"/>
    </row>
    <row r="18942" spans="62:65" ht="13" thickBot="1">
      <c r="BJ18942" s="138"/>
      <c r="BK18942" s="138"/>
      <c r="BL18942" s="138"/>
      <c r="BM18942" s="138"/>
    </row>
    <row r="18943" spans="62:65" ht="13" thickBot="1">
      <c r="BJ18943" s="138"/>
      <c r="BK18943" s="138"/>
      <c r="BL18943" s="138"/>
      <c r="BM18943" s="138"/>
    </row>
    <row r="18944" spans="62:65" ht="13" thickBot="1">
      <c r="BJ18944" s="138"/>
      <c r="BK18944" s="138"/>
      <c r="BL18944" s="138"/>
      <c r="BM18944" s="138"/>
    </row>
    <row r="18945" spans="62:65" ht="13" thickBot="1">
      <c r="BJ18945" s="138"/>
      <c r="BK18945" s="138"/>
      <c r="BL18945" s="138"/>
      <c r="BM18945" s="138"/>
    </row>
    <row r="18946" spans="62:65" ht="13" thickBot="1">
      <c r="BJ18946" s="138"/>
      <c r="BK18946" s="138"/>
      <c r="BL18946" s="138"/>
      <c r="BM18946" s="138"/>
    </row>
    <row r="18947" spans="62:65" ht="13" thickBot="1">
      <c r="BJ18947" s="138"/>
      <c r="BK18947" s="138"/>
      <c r="BL18947" s="138"/>
      <c r="BM18947" s="138"/>
    </row>
    <row r="18948" spans="62:65" ht="13" thickBot="1">
      <c r="BJ18948" s="138"/>
      <c r="BK18948" s="138"/>
      <c r="BL18948" s="138"/>
      <c r="BM18948" s="138"/>
    </row>
    <row r="18949" spans="62:65" ht="13" thickBot="1">
      <c r="BJ18949" s="138"/>
      <c r="BK18949" s="138"/>
      <c r="BL18949" s="138"/>
      <c r="BM18949" s="138"/>
    </row>
    <row r="18950" spans="62:65" ht="13" thickBot="1">
      <c r="BJ18950" s="138"/>
      <c r="BK18950" s="138"/>
      <c r="BL18950" s="138"/>
      <c r="BM18950" s="138"/>
    </row>
    <row r="18951" spans="62:65" ht="13" thickBot="1">
      <c r="BJ18951" s="138"/>
      <c r="BK18951" s="138"/>
      <c r="BL18951" s="138"/>
      <c r="BM18951" s="138"/>
    </row>
    <row r="18952" spans="62:65" ht="13" thickBot="1">
      <c r="BJ18952" s="138"/>
      <c r="BK18952" s="138"/>
      <c r="BL18952" s="138"/>
      <c r="BM18952" s="138"/>
    </row>
    <row r="18953" spans="62:65" ht="13" thickBot="1">
      <c r="BJ18953" s="138"/>
      <c r="BK18953" s="138"/>
      <c r="BL18953" s="138"/>
      <c r="BM18953" s="138"/>
    </row>
    <row r="18954" spans="62:65" ht="13" thickBot="1">
      <c r="BJ18954" s="138"/>
      <c r="BK18954" s="138"/>
      <c r="BL18954" s="138"/>
      <c r="BM18954" s="138"/>
    </row>
    <row r="18955" spans="62:65" ht="13" thickBot="1">
      <c r="BJ18955" s="138"/>
      <c r="BK18955" s="138"/>
      <c r="BL18955" s="138"/>
      <c r="BM18955" s="138"/>
    </row>
    <row r="18956" spans="62:65" ht="13" thickBot="1">
      <c r="BJ18956" s="138"/>
      <c r="BK18956" s="138"/>
      <c r="BL18956" s="138"/>
      <c r="BM18956" s="138"/>
    </row>
    <row r="18957" spans="62:65" ht="13" thickBot="1">
      <c r="BJ18957" s="138"/>
      <c r="BK18957" s="138"/>
      <c r="BL18957" s="138"/>
      <c r="BM18957" s="138"/>
    </row>
    <row r="18958" spans="62:65" ht="13" thickBot="1">
      <c r="BJ18958" s="138"/>
      <c r="BK18958" s="138"/>
      <c r="BL18958" s="138"/>
      <c r="BM18958" s="138"/>
    </row>
    <row r="18959" spans="62:65" ht="13" thickBot="1">
      <c r="BJ18959" s="138"/>
      <c r="BK18959" s="138"/>
      <c r="BL18959" s="138"/>
      <c r="BM18959" s="138"/>
    </row>
    <row r="18960" spans="62:65" ht="13" thickBot="1">
      <c r="BJ18960" s="138"/>
      <c r="BK18960" s="138"/>
      <c r="BL18960" s="138"/>
      <c r="BM18960" s="138"/>
    </row>
    <row r="18961" spans="62:65" ht="13" thickBot="1">
      <c r="BJ18961" s="138"/>
      <c r="BK18961" s="138"/>
      <c r="BL18961" s="138"/>
      <c r="BM18961" s="138"/>
    </row>
    <row r="18962" spans="62:65" ht="13" thickBot="1">
      <c r="BJ18962" s="138"/>
      <c r="BK18962" s="138"/>
      <c r="BL18962" s="138"/>
      <c r="BM18962" s="138"/>
    </row>
    <row r="18963" spans="62:65" ht="13" thickBot="1">
      <c r="BJ18963" s="138"/>
      <c r="BK18963" s="138"/>
      <c r="BL18963" s="138"/>
      <c r="BM18963" s="138"/>
    </row>
    <row r="18964" spans="62:65" ht="13" thickBot="1">
      <c r="BJ18964" s="138"/>
      <c r="BK18964" s="138"/>
      <c r="BL18964" s="138"/>
      <c r="BM18964" s="138"/>
    </row>
    <row r="18965" spans="62:65" ht="13" thickBot="1">
      <c r="BJ18965" s="138"/>
      <c r="BK18965" s="138"/>
      <c r="BL18965" s="138"/>
      <c r="BM18965" s="138"/>
    </row>
    <row r="18966" spans="62:65" ht="13" thickBot="1">
      <c r="BJ18966" s="138"/>
      <c r="BK18966" s="138"/>
      <c r="BL18966" s="138"/>
      <c r="BM18966" s="138"/>
    </row>
    <row r="18967" spans="62:65" ht="13" thickBot="1">
      <c r="BJ18967" s="138"/>
      <c r="BK18967" s="138"/>
      <c r="BL18967" s="138"/>
      <c r="BM18967" s="138"/>
    </row>
    <row r="18968" spans="62:65" ht="13" thickBot="1">
      <c r="BJ18968" s="138"/>
      <c r="BK18968" s="138"/>
      <c r="BL18968" s="138"/>
      <c r="BM18968" s="138"/>
    </row>
    <row r="18969" spans="62:65" ht="13" thickBot="1">
      <c r="BJ18969" s="138"/>
      <c r="BK18969" s="138"/>
      <c r="BL18969" s="138"/>
      <c r="BM18969" s="138"/>
    </row>
    <row r="18970" spans="62:65" ht="13" thickBot="1">
      <c r="BJ18970" s="138"/>
      <c r="BK18970" s="138"/>
      <c r="BL18970" s="138"/>
      <c r="BM18970" s="138"/>
    </row>
    <row r="18971" spans="62:65" ht="13" thickBot="1">
      <c r="BJ18971" s="138"/>
      <c r="BK18971" s="138"/>
      <c r="BL18971" s="138"/>
      <c r="BM18971" s="138"/>
    </row>
    <row r="18972" spans="62:65" ht="13" thickBot="1">
      <c r="BJ18972" s="138"/>
      <c r="BK18972" s="138"/>
      <c r="BL18972" s="138"/>
      <c r="BM18972" s="138"/>
    </row>
    <row r="18973" spans="62:65" ht="13" thickBot="1">
      <c r="BJ18973" s="138"/>
      <c r="BK18973" s="138"/>
      <c r="BL18973" s="138"/>
      <c r="BM18973" s="138"/>
    </row>
    <row r="18974" spans="62:65" ht="13" thickBot="1">
      <c r="BJ18974" s="138"/>
      <c r="BK18974" s="138"/>
      <c r="BL18974" s="138"/>
      <c r="BM18974" s="138"/>
    </row>
    <row r="18975" spans="62:65" ht="13" thickBot="1">
      <c r="BJ18975" s="138"/>
      <c r="BK18975" s="138"/>
      <c r="BL18975" s="138"/>
      <c r="BM18975" s="138"/>
    </row>
    <row r="18976" spans="62:65" ht="13" thickBot="1">
      <c r="BJ18976" s="138"/>
      <c r="BK18976" s="138"/>
      <c r="BL18976" s="138"/>
      <c r="BM18976" s="138"/>
    </row>
    <row r="18977" spans="62:65" ht="13" thickBot="1">
      <c r="BJ18977" s="138"/>
      <c r="BK18977" s="138"/>
      <c r="BL18977" s="138"/>
      <c r="BM18977" s="138"/>
    </row>
    <row r="18978" spans="62:65" ht="13" thickBot="1">
      <c r="BJ18978" s="138"/>
      <c r="BK18978" s="138"/>
      <c r="BL18978" s="138"/>
      <c r="BM18978" s="138"/>
    </row>
    <row r="18979" spans="62:65" ht="13" thickBot="1">
      <c r="BJ18979" s="138"/>
      <c r="BK18979" s="138"/>
      <c r="BL18979" s="138"/>
      <c r="BM18979" s="138"/>
    </row>
    <row r="18980" spans="62:65" ht="13" thickBot="1">
      <c r="BJ18980" s="138"/>
      <c r="BK18980" s="138"/>
      <c r="BL18980" s="138"/>
      <c r="BM18980" s="138"/>
    </row>
    <row r="18981" spans="62:65" ht="13" thickBot="1">
      <c r="BJ18981" s="138"/>
      <c r="BK18981" s="138"/>
      <c r="BL18981" s="138"/>
      <c r="BM18981" s="138"/>
    </row>
    <row r="18982" spans="62:65" ht="13" thickBot="1">
      <c r="BJ18982" s="138"/>
      <c r="BK18982" s="138"/>
      <c r="BL18982" s="138"/>
      <c r="BM18982" s="138"/>
    </row>
    <row r="18983" spans="62:65" ht="13" thickBot="1">
      <c r="BJ18983" s="138"/>
      <c r="BK18983" s="138"/>
      <c r="BL18983" s="138"/>
      <c r="BM18983" s="138"/>
    </row>
    <row r="18984" spans="62:65" ht="13" thickBot="1">
      <c r="BJ18984" s="138"/>
      <c r="BK18984" s="138"/>
      <c r="BL18984" s="138"/>
      <c r="BM18984" s="138"/>
    </row>
    <row r="18985" spans="62:65" ht="13" thickBot="1">
      <c r="BJ18985" s="138"/>
      <c r="BK18985" s="138"/>
      <c r="BL18985" s="138"/>
      <c r="BM18985" s="138"/>
    </row>
    <row r="18986" spans="62:65" ht="13" thickBot="1">
      <c r="BJ18986" s="138"/>
      <c r="BK18986" s="138"/>
      <c r="BL18986" s="138"/>
      <c r="BM18986" s="138"/>
    </row>
    <row r="18987" spans="62:65" ht="13" thickBot="1">
      <c r="BJ18987" s="138"/>
      <c r="BK18987" s="138"/>
      <c r="BL18987" s="138"/>
      <c r="BM18987" s="138"/>
    </row>
    <row r="18988" spans="62:65" ht="13" thickBot="1">
      <c r="BJ18988" s="138"/>
      <c r="BK18988" s="138"/>
      <c r="BL18988" s="138"/>
      <c r="BM18988" s="138"/>
    </row>
    <row r="18989" spans="62:65" ht="13" thickBot="1">
      <c r="BJ18989" s="138"/>
      <c r="BK18989" s="138"/>
      <c r="BL18989" s="138"/>
      <c r="BM18989" s="138"/>
    </row>
    <row r="18990" spans="62:65" ht="13" thickBot="1">
      <c r="BJ18990" s="138"/>
      <c r="BK18990" s="138"/>
      <c r="BL18990" s="138"/>
      <c r="BM18990" s="138"/>
    </row>
    <row r="18991" spans="62:65" ht="13" thickBot="1">
      <c r="BJ18991" s="138"/>
      <c r="BK18991" s="138"/>
      <c r="BL18991" s="138"/>
      <c r="BM18991" s="138"/>
    </row>
    <row r="18992" spans="62:65" ht="13" thickBot="1">
      <c r="BJ18992" s="138"/>
      <c r="BK18992" s="138"/>
      <c r="BL18992" s="138"/>
      <c r="BM18992" s="138"/>
    </row>
    <row r="18993" spans="62:65" ht="13" thickBot="1">
      <c r="BJ18993" s="138"/>
      <c r="BK18993" s="138"/>
      <c r="BL18993" s="138"/>
      <c r="BM18993" s="138"/>
    </row>
    <row r="18994" spans="62:65" ht="13" thickBot="1">
      <c r="BJ18994" s="138"/>
      <c r="BK18994" s="138"/>
      <c r="BL18994" s="138"/>
      <c r="BM18994" s="138"/>
    </row>
    <row r="18995" spans="62:65" ht="13" thickBot="1">
      <c r="BJ18995" s="138"/>
      <c r="BK18995" s="138"/>
      <c r="BL18995" s="138"/>
      <c r="BM18995" s="138"/>
    </row>
    <row r="18996" spans="62:65" ht="13" thickBot="1">
      <c r="BJ18996" s="138"/>
      <c r="BK18996" s="138"/>
      <c r="BL18996" s="138"/>
      <c r="BM18996" s="138"/>
    </row>
    <row r="18997" spans="62:65" ht="13" thickBot="1">
      <c r="BJ18997" s="138"/>
      <c r="BK18997" s="138"/>
      <c r="BL18997" s="138"/>
      <c r="BM18997" s="138"/>
    </row>
    <row r="18998" spans="62:65" ht="13" thickBot="1">
      <c r="BJ18998" s="138"/>
      <c r="BK18998" s="138"/>
      <c r="BL18998" s="138"/>
      <c r="BM18998" s="138"/>
    </row>
    <row r="18999" spans="62:65" ht="13" thickBot="1">
      <c r="BJ18999" s="138"/>
      <c r="BK18999" s="138"/>
      <c r="BL18999" s="138"/>
      <c r="BM18999" s="138"/>
    </row>
    <row r="19000" spans="62:65" ht="13" thickBot="1">
      <c r="BJ19000" s="138"/>
      <c r="BK19000" s="138"/>
      <c r="BL19000" s="138"/>
      <c r="BM19000" s="138"/>
    </row>
    <row r="19001" spans="62:65" ht="13" thickBot="1">
      <c r="BJ19001" s="138"/>
      <c r="BK19001" s="138"/>
      <c r="BL19001" s="138"/>
      <c r="BM19001" s="138"/>
    </row>
    <row r="19002" spans="62:65" ht="13" thickBot="1">
      <c r="BJ19002" s="138"/>
      <c r="BK19002" s="138"/>
      <c r="BL19002" s="138"/>
      <c r="BM19002" s="138"/>
    </row>
    <row r="19003" spans="62:65" ht="13" thickBot="1">
      <c r="BJ19003" s="138"/>
      <c r="BK19003" s="138"/>
      <c r="BL19003" s="138"/>
      <c r="BM19003" s="138"/>
    </row>
    <row r="19004" spans="62:65" ht="13" thickBot="1">
      <c r="BJ19004" s="138"/>
      <c r="BK19004" s="138"/>
      <c r="BL19004" s="138"/>
      <c r="BM19004" s="138"/>
    </row>
    <row r="19005" spans="62:65" ht="13" thickBot="1">
      <c r="BJ19005" s="138"/>
      <c r="BK19005" s="138"/>
      <c r="BL19005" s="138"/>
      <c r="BM19005" s="138"/>
    </row>
    <row r="19006" spans="62:65" ht="13" thickBot="1">
      <c r="BJ19006" s="138"/>
      <c r="BK19006" s="138"/>
      <c r="BL19006" s="138"/>
      <c r="BM19006" s="138"/>
    </row>
    <row r="19007" spans="62:65" ht="13" thickBot="1">
      <c r="BJ19007" s="138"/>
      <c r="BK19007" s="138"/>
      <c r="BL19007" s="138"/>
      <c r="BM19007" s="138"/>
    </row>
    <row r="19008" spans="62:65" ht="13" thickBot="1">
      <c r="BJ19008" s="138"/>
      <c r="BK19008" s="138"/>
      <c r="BL19008" s="138"/>
      <c r="BM19008" s="138"/>
    </row>
    <row r="19009" spans="62:65" ht="13" thickBot="1">
      <c r="BJ19009" s="138"/>
      <c r="BK19009" s="138"/>
      <c r="BL19009" s="138"/>
      <c r="BM19009" s="138"/>
    </row>
    <row r="19010" spans="62:65" ht="13" thickBot="1">
      <c r="BJ19010" s="138"/>
      <c r="BK19010" s="138"/>
      <c r="BL19010" s="138"/>
      <c r="BM19010" s="138"/>
    </row>
    <row r="19011" spans="62:65" ht="13" thickBot="1">
      <c r="BJ19011" s="138"/>
      <c r="BK19011" s="138"/>
      <c r="BL19011" s="138"/>
      <c r="BM19011" s="138"/>
    </row>
    <row r="19012" spans="62:65" ht="13" thickBot="1">
      <c r="BJ19012" s="138"/>
      <c r="BK19012" s="138"/>
      <c r="BL19012" s="138"/>
      <c r="BM19012" s="138"/>
    </row>
    <row r="19013" spans="62:65" ht="13" thickBot="1">
      <c r="BJ19013" s="138"/>
      <c r="BK19013" s="138"/>
      <c r="BL19013" s="138"/>
      <c r="BM19013" s="138"/>
    </row>
    <row r="19014" spans="62:65" ht="13" thickBot="1">
      <c r="BJ19014" s="138"/>
      <c r="BK19014" s="138"/>
      <c r="BL19014" s="138"/>
      <c r="BM19014" s="138"/>
    </row>
    <row r="19015" spans="62:65" ht="13" thickBot="1">
      <c r="BJ19015" s="138"/>
      <c r="BK19015" s="138"/>
      <c r="BL19015" s="138"/>
      <c r="BM19015" s="138"/>
    </row>
    <row r="19016" spans="62:65" ht="13" thickBot="1">
      <c r="BJ19016" s="138"/>
      <c r="BK19016" s="138"/>
      <c r="BL19016" s="138"/>
      <c r="BM19016" s="138"/>
    </row>
    <row r="19017" spans="62:65" ht="13" thickBot="1">
      <c r="BJ19017" s="138"/>
      <c r="BK19017" s="138"/>
      <c r="BL19017" s="138"/>
      <c r="BM19017" s="138"/>
    </row>
    <row r="19018" spans="62:65" ht="13" thickBot="1">
      <c r="BJ19018" s="138"/>
      <c r="BK19018" s="138"/>
      <c r="BL19018" s="138"/>
      <c r="BM19018" s="138"/>
    </row>
    <row r="19019" spans="62:65" ht="13" thickBot="1">
      <c r="BJ19019" s="138"/>
      <c r="BK19019" s="138"/>
      <c r="BL19019" s="138"/>
      <c r="BM19019" s="138"/>
    </row>
    <row r="19020" spans="62:65" ht="13" thickBot="1">
      <c r="BJ19020" s="138"/>
      <c r="BK19020" s="138"/>
      <c r="BL19020" s="138"/>
      <c r="BM19020" s="138"/>
    </row>
    <row r="19021" spans="62:65" ht="13" thickBot="1">
      <c r="BJ19021" s="138"/>
      <c r="BK19021" s="138"/>
      <c r="BL19021" s="138"/>
      <c r="BM19021" s="138"/>
    </row>
    <row r="19022" spans="62:65" ht="13" thickBot="1">
      <c r="BJ19022" s="138"/>
      <c r="BK19022" s="138"/>
      <c r="BL19022" s="138"/>
      <c r="BM19022" s="138"/>
    </row>
    <row r="19023" spans="62:65" ht="13" thickBot="1">
      <c r="BJ19023" s="138"/>
      <c r="BK19023" s="138"/>
      <c r="BL19023" s="138"/>
      <c r="BM19023" s="138"/>
    </row>
    <row r="19024" spans="62:65" ht="13" thickBot="1">
      <c r="BJ19024" s="138"/>
      <c r="BK19024" s="138"/>
      <c r="BL19024" s="138"/>
      <c r="BM19024" s="138"/>
    </row>
    <row r="19025" spans="62:65" ht="13" thickBot="1">
      <c r="BJ19025" s="138"/>
      <c r="BK19025" s="138"/>
      <c r="BL19025" s="138"/>
      <c r="BM19025" s="138"/>
    </row>
    <row r="19026" spans="62:65" ht="13" thickBot="1">
      <c r="BJ19026" s="138"/>
      <c r="BK19026" s="138"/>
      <c r="BL19026" s="138"/>
      <c r="BM19026" s="138"/>
    </row>
    <row r="19027" spans="62:65" ht="13" thickBot="1">
      <c r="BJ19027" s="138"/>
      <c r="BK19027" s="138"/>
      <c r="BL19027" s="138"/>
      <c r="BM19027" s="138"/>
    </row>
    <row r="19028" spans="62:65" ht="13" thickBot="1">
      <c r="BJ19028" s="138"/>
      <c r="BK19028" s="138"/>
      <c r="BL19028" s="138"/>
      <c r="BM19028" s="138"/>
    </row>
    <row r="19029" spans="62:65" ht="13" thickBot="1">
      <c r="BJ19029" s="138"/>
      <c r="BK19029" s="138"/>
      <c r="BL19029" s="138"/>
      <c r="BM19029" s="138"/>
    </row>
    <row r="19030" spans="62:65" ht="13" thickBot="1">
      <c r="BJ19030" s="138"/>
      <c r="BK19030" s="138"/>
      <c r="BL19030" s="138"/>
      <c r="BM19030" s="138"/>
    </row>
    <row r="19031" spans="62:65" ht="13" thickBot="1">
      <c r="BJ19031" s="138"/>
      <c r="BK19031" s="138"/>
      <c r="BL19031" s="138"/>
      <c r="BM19031" s="138"/>
    </row>
    <row r="19032" spans="62:65" ht="13" thickBot="1">
      <c r="BJ19032" s="138"/>
      <c r="BK19032" s="138"/>
      <c r="BL19032" s="138"/>
      <c r="BM19032" s="138"/>
    </row>
    <row r="19033" spans="62:65" ht="13" thickBot="1">
      <c r="BJ19033" s="138"/>
      <c r="BK19033" s="138"/>
      <c r="BL19033" s="138"/>
      <c r="BM19033" s="138"/>
    </row>
    <row r="19034" spans="62:65" ht="13" thickBot="1">
      <c r="BJ19034" s="138"/>
      <c r="BK19034" s="138"/>
      <c r="BL19034" s="138"/>
      <c r="BM19034" s="138"/>
    </row>
    <row r="19035" spans="62:65" ht="13" thickBot="1">
      <c r="BJ19035" s="138"/>
      <c r="BK19035" s="138"/>
      <c r="BL19035" s="138"/>
      <c r="BM19035" s="138"/>
    </row>
    <row r="19036" spans="62:65" ht="13" thickBot="1">
      <c r="BJ19036" s="138"/>
      <c r="BK19036" s="138"/>
      <c r="BL19036" s="138"/>
      <c r="BM19036" s="138"/>
    </row>
    <row r="19037" spans="62:65" ht="13" thickBot="1">
      <c r="BJ19037" s="138"/>
      <c r="BK19037" s="138"/>
      <c r="BL19037" s="138"/>
      <c r="BM19037" s="138"/>
    </row>
    <row r="19038" spans="62:65" ht="13" thickBot="1">
      <c r="BJ19038" s="138"/>
      <c r="BK19038" s="138"/>
      <c r="BL19038" s="138"/>
      <c r="BM19038" s="138"/>
    </row>
    <row r="19039" spans="62:65" ht="13" thickBot="1">
      <c r="BJ19039" s="138"/>
      <c r="BK19039" s="138"/>
      <c r="BL19039" s="138"/>
      <c r="BM19039" s="138"/>
    </row>
    <row r="19040" spans="62:65" ht="13" thickBot="1">
      <c r="BJ19040" s="138"/>
      <c r="BK19040" s="138"/>
      <c r="BL19040" s="138"/>
      <c r="BM19040" s="138"/>
    </row>
    <row r="19041" spans="62:65" ht="13" thickBot="1">
      <c r="BJ19041" s="138"/>
      <c r="BK19041" s="138"/>
      <c r="BL19041" s="138"/>
      <c r="BM19041" s="138"/>
    </row>
    <row r="19042" spans="62:65" ht="13" thickBot="1">
      <c r="BJ19042" s="138"/>
      <c r="BK19042" s="138"/>
      <c r="BL19042" s="138"/>
      <c r="BM19042" s="138"/>
    </row>
    <row r="19043" spans="62:65" ht="13" thickBot="1">
      <c r="BJ19043" s="138"/>
      <c r="BK19043" s="138"/>
      <c r="BL19043" s="138"/>
      <c r="BM19043" s="138"/>
    </row>
    <row r="19044" spans="62:65" ht="13" thickBot="1">
      <c r="BJ19044" s="138"/>
      <c r="BK19044" s="138"/>
      <c r="BL19044" s="138"/>
      <c r="BM19044" s="138"/>
    </row>
    <row r="19045" spans="62:65" ht="13" thickBot="1">
      <c r="BJ19045" s="138"/>
      <c r="BK19045" s="138"/>
      <c r="BL19045" s="138"/>
      <c r="BM19045" s="138"/>
    </row>
    <row r="19046" spans="62:65" ht="13" thickBot="1">
      <c r="BJ19046" s="138"/>
      <c r="BK19046" s="138"/>
      <c r="BL19046" s="138"/>
      <c r="BM19046" s="138"/>
    </row>
    <row r="19047" spans="62:65" ht="13" thickBot="1">
      <c r="BJ19047" s="138"/>
      <c r="BK19047" s="138"/>
      <c r="BL19047" s="138"/>
      <c r="BM19047" s="138"/>
    </row>
    <row r="19048" spans="62:65" ht="13" thickBot="1">
      <c r="BJ19048" s="138"/>
      <c r="BK19048" s="138"/>
      <c r="BL19048" s="138"/>
      <c r="BM19048" s="138"/>
    </row>
    <row r="19049" spans="62:65" ht="13" thickBot="1">
      <c r="BJ19049" s="138"/>
      <c r="BK19049" s="138"/>
      <c r="BL19049" s="138"/>
      <c r="BM19049" s="138"/>
    </row>
    <row r="19050" spans="62:65" ht="13" thickBot="1">
      <c r="BJ19050" s="138"/>
      <c r="BK19050" s="138"/>
      <c r="BL19050" s="138"/>
      <c r="BM19050" s="138"/>
    </row>
    <row r="19051" spans="62:65" ht="13" thickBot="1">
      <c r="BJ19051" s="138"/>
      <c r="BK19051" s="138"/>
      <c r="BL19051" s="138"/>
      <c r="BM19051" s="138"/>
    </row>
    <row r="19052" spans="62:65" ht="13" thickBot="1">
      <c r="BJ19052" s="138"/>
      <c r="BK19052" s="138"/>
      <c r="BL19052" s="138"/>
      <c r="BM19052" s="138"/>
    </row>
    <row r="19053" spans="62:65" ht="13" thickBot="1">
      <c r="BJ19053" s="138"/>
      <c r="BK19053" s="138"/>
      <c r="BL19053" s="138"/>
      <c r="BM19053" s="138"/>
    </row>
    <row r="19054" spans="62:65" ht="13" thickBot="1">
      <c r="BJ19054" s="138"/>
      <c r="BK19054" s="138"/>
      <c r="BL19054" s="138"/>
      <c r="BM19054" s="138"/>
    </row>
    <row r="19055" spans="62:65" ht="13" thickBot="1">
      <c r="BJ19055" s="138"/>
      <c r="BK19055" s="138"/>
      <c r="BL19055" s="138"/>
      <c r="BM19055" s="138"/>
    </row>
    <row r="19056" spans="62:65" ht="13" thickBot="1">
      <c r="BJ19056" s="138"/>
      <c r="BK19056" s="138"/>
      <c r="BL19056" s="138"/>
      <c r="BM19056" s="138"/>
    </row>
    <row r="19057" spans="62:65" ht="13" thickBot="1">
      <c r="BJ19057" s="138"/>
      <c r="BK19057" s="138"/>
      <c r="BL19057" s="138"/>
      <c r="BM19057" s="138"/>
    </row>
    <row r="19058" spans="62:65" ht="13" thickBot="1">
      <c r="BJ19058" s="138"/>
      <c r="BK19058" s="138"/>
      <c r="BL19058" s="138"/>
      <c r="BM19058" s="138"/>
    </row>
    <row r="19059" spans="62:65" ht="13" thickBot="1">
      <c r="BJ19059" s="138"/>
      <c r="BK19059" s="138"/>
      <c r="BL19059" s="138"/>
      <c r="BM19059" s="138"/>
    </row>
    <row r="19060" spans="62:65" ht="13" thickBot="1">
      <c r="BJ19060" s="138"/>
      <c r="BK19060" s="138"/>
      <c r="BL19060" s="138"/>
      <c r="BM19060" s="138"/>
    </row>
    <row r="19061" spans="62:65" ht="13" thickBot="1">
      <c r="BJ19061" s="138"/>
      <c r="BK19061" s="138"/>
      <c r="BL19061" s="138"/>
      <c r="BM19061" s="138"/>
    </row>
    <row r="19062" spans="62:65" ht="13" thickBot="1">
      <c r="BJ19062" s="138"/>
      <c r="BK19062" s="138"/>
      <c r="BL19062" s="138"/>
      <c r="BM19062" s="138"/>
    </row>
    <row r="19063" spans="62:65" ht="13" thickBot="1">
      <c r="BJ19063" s="138"/>
      <c r="BK19063" s="138"/>
      <c r="BL19063" s="138"/>
      <c r="BM19063" s="138"/>
    </row>
    <row r="19064" spans="62:65" ht="13" thickBot="1">
      <c r="BJ19064" s="138"/>
      <c r="BK19064" s="138"/>
      <c r="BL19064" s="138"/>
      <c r="BM19064" s="138"/>
    </row>
    <row r="19065" spans="62:65" ht="13" thickBot="1">
      <c r="BJ19065" s="138"/>
      <c r="BK19065" s="138"/>
      <c r="BL19065" s="138"/>
      <c r="BM19065" s="138"/>
    </row>
    <row r="19066" spans="62:65" ht="13" thickBot="1">
      <c r="BJ19066" s="138"/>
      <c r="BK19066" s="138"/>
      <c r="BL19066" s="138"/>
      <c r="BM19066" s="138"/>
    </row>
    <row r="19067" spans="62:65" ht="13" thickBot="1">
      <c r="BJ19067" s="138"/>
      <c r="BK19067" s="138"/>
      <c r="BL19067" s="138"/>
      <c r="BM19067" s="138"/>
    </row>
    <row r="19068" spans="62:65" ht="13" thickBot="1">
      <c r="BJ19068" s="138"/>
      <c r="BK19068" s="138"/>
      <c r="BL19068" s="138"/>
      <c r="BM19068" s="138"/>
    </row>
    <row r="19069" spans="62:65" ht="13" thickBot="1">
      <c r="BJ19069" s="138"/>
      <c r="BK19069" s="138"/>
      <c r="BL19069" s="138"/>
      <c r="BM19069" s="138"/>
    </row>
    <row r="19070" spans="62:65" ht="13" thickBot="1">
      <c r="BJ19070" s="138"/>
      <c r="BK19070" s="138"/>
      <c r="BL19070" s="138"/>
      <c r="BM19070" s="138"/>
    </row>
    <row r="19071" spans="62:65" ht="13" thickBot="1">
      <c r="BJ19071" s="138"/>
      <c r="BK19071" s="138"/>
      <c r="BL19071" s="138"/>
      <c r="BM19071" s="138"/>
    </row>
    <row r="19072" spans="62:65" ht="13" thickBot="1">
      <c r="BJ19072" s="138"/>
      <c r="BK19072" s="138"/>
      <c r="BL19072" s="138"/>
      <c r="BM19072" s="138"/>
    </row>
    <row r="19073" spans="62:65" ht="13" thickBot="1">
      <c r="BJ19073" s="138"/>
      <c r="BK19073" s="138"/>
      <c r="BL19073" s="138"/>
      <c r="BM19073" s="138"/>
    </row>
    <row r="19074" spans="62:65" ht="13" thickBot="1">
      <c r="BJ19074" s="138"/>
      <c r="BK19074" s="138"/>
      <c r="BL19074" s="138"/>
      <c r="BM19074" s="138"/>
    </row>
    <row r="19075" spans="62:65" ht="13" thickBot="1">
      <c r="BJ19075" s="138"/>
      <c r="BK19075" s="138"/>
      <c r="BL19075" s="138"/>
      <c r="BM19075" s="138"/>
    </row>
    <row r="19076" spans="62:65" ht="13" thickBot="1">
      <c r="BJ19076" s="138"/>
      <c r="BK19076" s="138"/>
      <c r="BL19076" s="138"/>
      <c r="BM19076" s="138"/>
    </row>
    <row r="19077" spans="62:65" ht="13" thickBot="1">
      <c r="BJ19077" s="138"/>
      <c r="BK19077" s="138"/>
      <c r="BL19077" s="138"/>
      <c r="BM19077" s="138"/>
    </row>
    <row r="19078" spans="62:65" ht="13" thickBot="1">
      <c r="BJ19078" s="138"/>
      <c r="BK19078" s="138"/>
      <c r="BL19078" s="138"/>
      <c r="BM19078" s="138"/>
    </row>
    <row r="19079" spans="62:65" ht="13" thickBot="1">
      <c r="BJ19079" s="138"/>
      <c r="BK19079" s="138"/>
      <c r="BL19079" s="138"/>
      <c r="BM19079" s="138"/>
    </row>
    <row r="19080" spans="62:65" ht="13" thickBot="1">
      <c r="BJ19080" s="138"/>
      <c r="BK19080" s="138"/>
      <c r="BL19080" s="138"/>
      <c r="BM19080" s="138"/>
    </row>
    <row r="19081" spans="62:65" ht="13" thickBot="1">
      <c r="BJ19081" s="138"/>
      <c r="BK19081" s="138"/>
      <c r="BL19081" s="138"/>
      <c r="BM19081" s="138"/>
    </row>
    <row r="19082" spans="62:65" ht="13" thickBot="1">
      <c r="BJ19082" s="138"/>
      <c r="BK19082" s="138"/>
      <c r="BL19082" s="138"/>
      <c r="BM19082" s="138"/>
    </row>
    <row r="19083" spans="62:65" ht="13" thickBot="1">
      <c r="BJ19083" s="138"/>
      <c r="BK19083" s="138"/>
      <c r="BL19083" s="138"/>
      <c r="BM19083" s="138"/>
    </row>
    <row r="19084" spans="62:65" ht="13" thickBot="1">
      <c r="BJ19084" s="138"/>
      <c r="BK19084" s="138"/>
      <c r="BL19084" s="138"/>
      <c r="BM19084" s="138"/>
    </row>
    <row r="19085" spans="62:65" ht="13" thickBot="1">
      <c r="BJ19085" s="138"/>
      <c r="BK19085" s="138"/>
      <c r="BL19085" s="138"/>
      <c r="BM19085" s="138"/>
    </row>
    <row r="19086" spans="62:65" ht="13" thickBot="1">
      <c r="BJ19086" s="138"/>
      <c r="BK19086" s="138"/>
      <c r="BL19086" s="138"/>
      <c r="BM19086" s="138"/>
    </row>
    <row r="19087" spans="62:65" ht="13" thickBot="1">
      <c r="BJ19087" s="138"/>
      <c r="BK19087" s="138"/>
      <c r="BL19087" s="138"/>
      <c r="BM19087" s="138"/>
    </row>
    <row r="19088" spans="62:65" ht="13" thickBot="1">
      <c r="BJ19088" s="138"/>
      <c r="BK19088" s="138"/>
      <c r="BL19088" s="138"/>
      <c r="BM19088" s="138"/>
    </row>
    <row r="19089" spans="62:65" ht="13" thickBot="1">
      <c r="BJ19089" s="138"/>
      <c r="BK19089" s="138"/>
      <c r="BL19089" s="138"/>
      <c r="BM19089" s="138"/>
    </row>
    <row r="19090" spans="62:65" ht="13" thickBot="1">
      <c r="BJ19090" s="138"/>
      <c r="BK19090" s="138"/>
      <c r="BL19090" s="138"/>
      <c r="BM19090" s="138"/>
    </row>
    <row r="19091" spans="62:65" ht="13" thickBot="1">
      <c r="BJ19091" s="138"/>
      <c r="BK19091" s="138"/>
      <c r="BL19091" s="138"/>
      <c r="BM19091" s="138"/>
    </row>
    <row r="19092" spans="62:65" ht="13" thickBot="1">
      <c r="BJ19092" s="138"/>
      <c r="BK19092" s="138"/>
      <c r="BL19092" s="138"/>
      <c r="BM19092" s="138"/>
    </row>
    <row r="19093" spans="62:65" ht="13" thickBot="1">
      <c r="BJ19093" s="138"/>
      <c r="BK19093" s="138"/>
      <c r="BL19093" s="138"/>
      <c r="BM19093" s="138"/>
    </row>
    <row r="19094" spans="62:65" ht="13" thickBot="1">
      <c r="BJ19094" s="138"/>
      <c r="BK19094" s="138"/>
      <c r="BL19094" s="138"/>
      <c r="BM19094" s="138"/>
    </row>
    <row r="19095" spans="62:65" ht="13" thickBot="1">
      <c r="BJ19095" s="138"/>
      <c r="BK19095" s="138"/>
      <c r="BL19095" s="138"/>
      <c r="BM19095" s="138"/>
    </row>
    <row r="19096" spans="62:65" ht="13" thickBot="1">
      <c r="BJ19096" s="138"/>
      <c r="BK19096" s="138"/>
      <c r="BL19096" s="138"/>
      <c r="BM19096" s="138"/>
    </row>
    <row r="19097" spans="62:65" ht="13" thickBot="1">
      <c r="BJ19097" s="138"/>
      <c r="BK19097" s="138"/>
      <c r="BL19097" s="138"/>
      <c r="BM19097" s="138"/>
    </row>
    <row r="19098" spans="62:65" ht="13" thickBot="1">
      <c r="BJ19098" s="138"/>
      <c r="BK19098" s="138"/>
      <c r="BL19098" s="138"/>
      <c r="BM19098" s="138"/>
    </row>
    <row r="19099" spans="62:65" ht="13" thickBot="1">
      <c r="BJ19099" s="138"/>
      <c r="BK19099" s="138"/>
      <c r="BL19099" s="138"/>
      <c r="BM19099" s="138"/>
    </row>
    <row r="19100" spans="62:65" ht="13" thickBot="1">
      <c r="BJ19100" s="138"/>
      <c r="BK19100" s="138"/>
      <c r="BL19100" s="138"/>
      <c r="BM19100" s="138"/>
    </row>
    <row r="19101" spans="62:65" ht="13" thickBot="1">
      <c r="BJ19101" s="138"/>
      <c r="BK19101" s="138"/>
      <c r="BL19101" s="138"/>
      <c r="BM19101" s="138"/>
    </row>
    <row r="19102" spans="62:65" ht="13" thickBot="1">
      <c r="BJ19102" s="138"/>
      <c r="BK19102" s="138"/>
      <c r="BL19102" s="138"/>
      <c r="BM19102" s="138"/>
    </row>
    <row r="19103" spans="62:65" ht="13" thickBot="1">
      <c r="BJ19103" s="138"/>
      <c r="BK19103" s="138"/>
      <c r="BL19103" s="138"/>
      <c r="BM19103" s="138"/>
    </row>
    <row r="19104" spans="62:65" ht="13" thickBot="1">
      <c r="BJ19104" s="138"/>
      <c r="BK19104" s="138"/>
      <c r="BL19104" s="138"/>
      <c r="BM19104" s="138"/>
    </row>
    <row r="19105" spans="62:65" ht="13" thickBot="1">
      <c r="BJ19105" s="138"/>
      <c r="BK19105" s="138"/>
      <c r="BL19105" s="138"/>
      <c r="BM19105" s="138"/>
    </row>
    <row r="19106" spans="62:65" ht="13" thickBot="1">
      <c r="BJ19106" s="138"/>
      <c r="BK19106" s="138"/>
      <c r="BL19106" s="138"/>
      <c r="BM19106" s="138"/>
    </row>
    <row r="19107" spans="62:65" ht="13" thickBot="1">
      <c r="BJ19107" s="138"/>
      <c r="BK19107" s="138"/>
      <c r="BL19107" s="138"/>
      <c r="BM19107" s="138"/>
    </row>
    <row r="19108" spans="62:65" ht="13" thickBot="1">
      <c r="BJ19108" s="138"/>
      <c r="BK19108" s="138"/>
      <c r="BL19108" s="138"/>
      <c r="BM19108" s="138"/>
    </row>
    <row r="19109" spans="62:65" ht="13" thickBot="1">
      <c r="BJ19109" s="138"/>
      <c r="BK19109" s="138"/>
      <c r="BL19109" s="138"/>
      <c r="BM19109" s="138"/>
    </row>
    <row r="19110" spans="62:65" ht="13" thickBot="1">
      <c r="BJ19110" s="138"/>
      <c r="BK19110" s="138"/>
      <c r="BL19110" s="138"/>
      <c r="BM19110" s="138"/>
    </row>
    <row r="19111" spans="62:65" ht="13" thickBot="1">
      <c r="BJ19111" s="138"/>
      <c r="BK19111" s="138"/>
      <c r="BL19111" s="138"/>
      <c r="BM19111" s="138"/>
    </row>
    <row r="19112" spans="62:65" ht="13" thickBot="1">
      <c r="BJ19112" s="138"/>
      <c r="BK19112" s="138"/>
      <c r="BL19112" s="138"/>
      <c r="BM19112" s="138"/>
    </row>
    <row r="19113" spans="62:65" ht="13" thickBot="1">
      <c r="BJ19113" s="138"/>
      <c r="BK19113" s="138"/>
      <c r="BL19113" s="138"/>
      <c r="BM19113" s="138"/>
    </row>
    <row r="19114" spans="62:65" ht="13" thickBot="1">
      <c r="BJ19114" s="138"/>
      <c r="BK19114" s="138"/>
      <c r="BL19114" s="138"/>
      <c r="BM19114" s="138"/>
    </row>
    <row r="19115" spans="62:65" ht="13" thickBot="1">
      <c r="BJ19115" s="138"/>
      <c r="BK19115" s="138"/>
      <c r="BL19115" s="138"/>
      <c r="BM19115" s="138"/>
    </row>
    <row r="19116" spans="62:65" ht="13" thickBot="1">
      <c r="BJ19116" s="138"/>
      <c r="BK19116" s="138"/>
      <c r="BL19116" s="138"/>
      <c r="BM19116" s="138"/>
    </row>
    <row r="19117" spans="62:65" ht="13" thickBot="1">
      <c r="BJ19117" s="138"/>
      <c r="BK19117" s="138"/>
      <c r="BL19117" s="138"/>
      <c r="BM19117" s="138"/>
    </row>
    <row r="19118" spans="62:65" ht="13" thickBot="1">
      <c r="BJ19118" s="138"/>
      <c r="BK19118" s="138"/>
      <c r="BL19118" s="138"/>
      <c r="BM19118" s="138"/>
    </row>
    <row r="19119" spans="62:65" ht="13" thickBot="1">
      <c r="BJ19119" s="138"/>
      <c r="BK19119" s="138"/>
      <c r="BL19119" s="138"/>
      <c r="BM19119" s="138"/>
    </row>
    <row r="19120" spans="62:65" ht="13" thickBot="1">
      <c r="BJ19120" s="138"/>
      <c r="BK19120" s="138"/>
      <c r="BL19120" s="138"/>
      <c r="BM19120" s="138"/>
    </row>
    <row r="19121" spans="62:65" ht="13" thickBot="1">
      <c r="BJ19121" s="138"/>
      <c r="BK19121" s="138"/>
      <c r="BL19121" s="138"/>
      <c r="BM19121" s="138"/>
    </row>
    <row r="19122" spans="62:65" ht="13" thickBot="1">
      <c r="BJ19122" s="138"/>
      <c r="BK19122" s="138"/>
      <c r="BL19122" s="138"/>
      <c r="BM19122" s="138"/>
    </row>
    <row r="19123" spans="62:65" ht="13" thickBot="1">
      <c r="BJ19123" s="138"/>
      <c r="BK19123" s="138"/>
      <c r="BL19123" s="138"/>
      <c r="BM19123" s="138"/>
    </row>
    <row r="19124" spans="62:65" ht="13" thickBot="1">
      <c r="BJ19124" s="138"/>
      <c r="BK19124" s="138"/>
      <c r="BL19124" s="138"/>
      <c r="BM19124" s="138"/>
    </row>
    <row r="19125" spans="62:65" ht="13" thickBot="1">
      <c r="BJ19125" s="138"/>
      <c r="BK19125" s="138"/>
      <c r="BL19125" s="138"/>
      <c r="BM19125" s="138"/>
    </row>
    <row r="19126" spans="62:65" ht="13" thickBot="1">
      <c r="BJ19126" s="138"/>
      <c r="BK19126" s="138"/>
      <c r="BL19126" s="138"/>
      <c r="BM19126" s="138"/>
    </row>
    <row r="19127" spans="62:65" ht="13" thickBot="1">
      <c r="BJ19127" s="138"/>
      <c r="BK19127" s="138"/>
      <c r="BL19127" s="138"/>
      <c r="BM19127" s="138"/>
    </row>
    <row r="19128" spans="62:65" ht="13" thickBot="1">
      <c r="BJ19128" s="138"/>
      <c r="BK19128" s="138"/>
      <c r="BL19128" s="138"/>
      <c r="BM19128" s="138"/>
    </row>
    <row r="19129" spans="62:65" ht="13" thickBot="1">
      <c r="BJ19129" s="138"/>
      <c r="BK19129" s="138"/>
      <c r="BL19129" s="138"/>
      <c r="BM19129" s="138"/>
    </row>
    <row r="19130" spans="62:65" ht="13" thickBot="1">
      <c r="BJ19130" s="138"/>
      <c r="BK19130" s="138"/>
      <c r="BL19130" s="138"/>
      <c r="BM19130" s="138"/>
    </row>
    <row r="19131" spans="62:65" ht="13" thickBot="1">
      <c r="BJ19131" s="138"/>
      <c r="BK19131" s="138"/>
      <c r="BL19131" s="138"/>
      <c r="BM19131" s="138"/>
    </row>
    <row r="19132" spans="62:65" ht="13" thickBot="1">
      <c r="BJ19132" s="138"/>
      <c r="BK19132" s="138"/>
      <c r="BL19132" s="138"/>
      <c r="BM19132" s="138"/>
    </row>
    <row r="19133" spans="62:65" ht="13" thickBot="1">
      <c r="BJ19133" s="138"/>
      <c r="BK19133" s="138"/>
      <c r="BL19133" s="138"/>
      <c r="BM19133" s="138"/>
    </row>
    <row r="19134" spans="62:65" ht="13" thickBot="1">
      <c r="BJ19134" s="138"/>
      <c r="BK19134" s="138"/>
      <c r="BL19134" s="138"/>
      <c r="BM19134" s="138"/>
    </row>
    <row r="19135" spans="62:65" ht="13" thickBot="1">
      <c r="BJ19135" s="138"/>
      <c r="BK19135" s="138"/>
      <c r="BL19135" s="138"/>
      <c r="BM19135" s="138"/>
    </row>
    <row r="19136" spans="62:65" ht="13" thickBot="1">
      <c r="BJ19136" s="138"/>
      <c r="BK19136" s="138"/>
      <c r="BL19136" s="138"/>
      <c r="BM19136" s="138"/>
    </row>
    <row r="19137" spans="62:65" ht="13" thickBot="1">
      <c r="BJ19137" s="138"/>
      <c r="BK19137" s="138"/>
      <c r="BL19137" s="138"/>
      <c r="BM19137" s="138"/>
    </row>
    <row r="19138" spans="62:65" ht="13" thickBot="1">
      <c r="BJ19138" s="138"/>
      <c r="BK19138" s="138"/>
      <c r="BL19138" s="138"/>
      <c r="BM19138" s="138"/>
    </row>
    <row r="19139" spans="62:65" ht="13" thickBot="1">
      <c r="BJ19139" s="138"/>
      <c r="BK19139" s="138"/>
      <c r="BL19139" s="138"/>
      <c r="BM19139" s="138"/>
    </row>
    <row r="19140" spans="62:65" ht="13" thickBot="1">
      <c r="BJ19140" s="138"/>
      <c r="BK19140" s="138"/>
      <c r="BL19140" s="138"/>
      <c r="BM19140" s="138"/>
    </row>
    <row r="19141" spans="62:65" ht="13" thickBot="1">
      <c r="BJ19141" s="138"/>
      <c r="BK19141" s="138"/>
      <c r="BL19141" s="138"/>
      <c r="BM19141" s="138"/>
    </row>
    <row r="19142" spans="62:65" ht="13" thickBot="1">
      <c r="BJ19142" s="138"/>
      <c r="BK19142" s="138"/>
      <c r="BL19142" s="138"/>
      <c r="BM19142" s="138"/>
    </row>
    <row r="19143" spans="62:65" ht="13" thickBot="1">
      <c r="BJ19143" s="138"/>
      <c r="BK19143" s="138"/>
      <c r="BL19143" s="138"/>
      <c r="BM19143" s="138"/>
    </row>
    <row r="19144" spans="62:65" ht="13" thickBot="1">
      <c r="BJ19144" s="138"/>
      <c r="BK19144" s="138"/>
      <c r="BL19144" s="138"/>
      <c r="BM19144" s="138"/>
    </row>
    <row r="19145" spans="62:65" ht="13" thickBot="1">
      <c r="BJ19145" s="138"/>
      <c r="BK19145" s="138"/>
      <c r="BL19145" s="138"/>
      <c r="BM19145" s="138"/>
    </row>
    <row r="19146" spans="62:65" ht="13" thickBot="1">
      <c r="BJ19146" s="138"/>
      <c r="BK19146" s="138"/>
      <c r="BL19146" s="138"/>
      <c r="BM19146" s="138"/>
    </row>
    <row r="19147" spans="62:65" ht="13" thickBot="1">
      <c r="BJ19147" s="138"/>
      <c r="BK19147" s="138"/>
      <c r="BL19147" s="138"/>
      <c r="BM19147" s="138"/>
    </row>
    <row r="19148" spans="62:65" ht="13" thickBot="1">
      <c r="BJ19148" s="138"/>
      <c r="BK19148" s="138"/>
      <c r="BL19148" s="138"/>
      <c r="BM19148" s="138"/>
    </row>
    <row r="19149" spans="62:65" ht="13" thickBot="1">
      <c r="BJ19149" s="138"/>
      <c r="BK19149" s="138"/>
      <c r="BL19149" s="138"/>
      <c r="BM19149" s="138"/>
    </row>
    <row r="19150" spans="62:65" ht="13" thickBot="1">
      <c r="BJ19150" s="138"/>
      <c r="BK19150" s="138"/>
      <c r="BL19150" s="138"/>
      <c r="BM19150" s="138"/>
    </row>
    <row r="19151" spans="62:65" ht="13" thickBot="1">
      <c r="BJ19151" s="138"/>
      <c r="BK19151" s="138"/>
      <c r="BL19151" s="138"/>
      <c r="BM19151" s="138"/>
    </row>
    <row r="19152" spans="62:65" ht="13" thickBot="1">
      <c r="BJ19152" s="138"/>
      <c r="BK19152" s="138"/>
      <c r="BL19152" s="138"/>
      <c r="BM19152" s="138"/>
    </row>
    <row r="19153" spans="62:65" ht="13" thickBot="1">
      <c r="BJ19153" s="138"/>
      <c r="BK19153" s="138"/>
      <c r="BL19153" s="138"/>
      <c r="BM19153" s="138"/>
    </row>
    <row r="19154" spans="62:65" ht="13" thickBot="1">
      <c r="BJ19154" s="138"/>
      <c r="BK19154" s="138"/>
      <c r="BL19154" s="138"/>
      <c r="BM19154" s="138"/>
    </row>
    <row r="19155" spans="62:65" ht="13" thickBot="1">
      <c r="BJ19155" s="138"/>
      <c r="BK19155" s="138"/>
      <c r="BL19155" s="138"/>
      <c r="BM19155" s="138"/>
    </row>
    <row r="19156" spans="62:65" ht="13" thickBot="1">
      <c r="BJ19156" s="138"/>
      <c r="BK19156" s="138"/>
      <c r="BL19156" s="138"/>
      <c r="BM19156" s="138"/>
    </row>
    <row r="19157" spans="62:65" ht="13" thickBot="1">
      <c r="BJ19157" s="138"/>
      <c r="BK19157" s="138"/>
      <c r="BL19157" s="138"/>
      <c r="BM19157" s="138"/>
    </row>
    <row r="19158" spans="62:65" ht="13" thickBot="1">
      <c r="BJ19158" s="138"/>
      <c r="BK19158" s="138"/>
      <c r="BL19158" s="138"/>
      <c r="BM19158" s="138"/>
    </row>
    <row r="19159" spans="62:65" ht="13" thickBot="1">
      <c r="BJ19159" s="138"/>
      <c r="BK19159" s="138"/>
      <c r="BL19159" s="138"/>
      <c r="BM19159" s="138"/>
    </row>
    <row r="19160" spans="62:65" ht="13" thickBot="1">
      <c r="BJ19160" s="138"/>
      <c r="BK19160" s="138"/>
      <c r="BL19160" s="138"/>
      <c r="BM19160" s="138"/>
    </row>
    <row r="19161" spans="62:65" ht="13" thickBot="1">
      <c r="BJ19161" s="138"/>
      <c r="BK19161" s="138"/>
      <c r="BL19161" s="138"/>
      <c r="BM19161" s="138"/>
    </row>
    <row r="19162" spans="62:65" ht="13" thickBot="1">
      <c r="BJ19162" s="138"/>
      <c r="BK19162" s="138"/>
      <c r="BL19162" s="138"/>
      <c r="BM19162" s="138"/>
    </row>
    <row r="19163" spans="62:65" ht="13" thickBot="1">
      <c r="BJ19163" s="138"/>
      <c r="BK19163" s="138"/>
      <c r="BL19163" s="138"/>
      <c r="BM19163" s="138"/>
    </row>
    <row r="19164" spans="62:65" ht="13" thickBot="1">
      <c r="BJ19164" s="138"/>
      <c r="BK19164" s="138"/>
      <c r="BL19164" s="138"/>
      <c r="BM19164" s="138"/>
    </row>
    <row r="19165" spans="62:65" ht="13" thickBot="1">
      <c r="BJ19165" s="138"/>
      <c r="BK19165" s="138"/>
      <c r="BL19165" s="138"/>
      <c r="BM19165" s="138"/>
    </row>
    <row r="19166" spans="62:65" ht="13" thickBot="1">
      <c r="BJ19166" s="138"/>
      <c r="BK19166" s="138"/>
      <c r="BL19166" s="138"/>
      <c r="BM19166" s="138"/>
    </row>
    <row r="19167" spans="62:65" ht="13" thickBot="1">
      <c r="BJ19167" s="138"/>
      <c r="BK19167" s="138"/>
      <c r="BL19167" s="138"/>
      <c r="BM19167" s="138"/>
    </row>
    <row r="19168" spans="62:65" ht="13" thickBot="1">
      <c r="BJ19168" s="138"/>
      <c r="BK19168" s="138"/>
      <c r="BL19168" s="138"/>
      <c r="BM19168" s="138"/>
    </row>
    <row r="19169" spans="62:65" ht="13" thickBot="1">
      <c r="BJ19169" s="138"/>
      <c r="BK19169" s="138"/>
      <c r="BL19169" s="138"/>
      <c r="BM19169" s="138"/>
    </row>
    <row r="19170" spans="62:65" ht="13" thickBot="1">
      <c r="BJ19170" s="138"/>
      <c r="BK19170" s="138"/>
      <c r="BL19170" s="138"/>
      <c r="BM19170" s="138"/>
    </row>
    <row r="19171" spans="62:65" ht="13" thickBot="1">
      <c r="BJ19171" s="138"/>
      <c r="BK19171" s="138"/>
      <c r="BL19171" s="138"/>
      <c r="BM19171" s="138"/>
    </row>
    <row r="19172" spans="62:65" ht="13" thickBot="1">
      <c r="BJ19172" s="138"/>
      <c r="BK19172" s="138"/>
      <c r="BL19172" s="138"/>
      <c r="BM19172" s="138"/>
    </row>
    <row r="19173" spans="62:65" ht="13" thickBot="1">
      <c r="BJ19173" s="138"/>
      <c r="BK19173" s="138"/>
      <c r="BL19173" s="138"/>
      <c r="BM19173" s="138"/>
    </row>
    <row r="19174" spans="62:65" ht="13" thickBot="1">
      <c r="BJ19174" s="138"/>
      <c r="BK19174" s="138"/>
      <c r="BL19174" s="138"/>
      <c r="BM19174" s="138"/>
    </row>
    <row r="19175" spans="62:65" ht="13" thickBot="1">
      <c r="BJ19175" s="138"/>
      <c r="BK19175" s="138"/>
      <c r="BL19175" s="138"/>
      <c r="BM19175" s="138"/>
    </row>
    <row r="19176" spans="62:65" ht="13" thickBot="1">
      <c r="BJ19176" s="138"/>
      <c r="BK19176" s="138"/>
      <c r="BL19176" s="138"/>
      <c r="BM19176" s="138"/>
    </row>
    <row r="19177" spans="62:65" ht="13" thickBot="1">
      <c r="BJ19177" s="138"/>
      <c r="BK19177" s="138"/>
      <c r="BL19177" s="138"/>
      <c r="BM19177" s="138"/>
    </row>
    <row r="19178" spans="62:65" ht="13" thickBot="1">
      <c r="BJ19178" s="138"/>
      <c r="BK19178" s="138"/>
      <c r="BL19178" s="138"/>
      <c r="BM19178" s="138"/>
    </row>
    <row r="19179" spans="62:65" ht="13" thickBot="1">
      <c r="BJ19179" s="138"/>
      <c r="BK19179" s="138"/>
      <c r="BL19179" s="138"/>
      <c r="BM19179" s="138"/>
    </row>
    <row r="19180" spans="62:65" ht="13" thickBot="1">
      <c r="BJ19180" s="138"/>
      <c r="BK19180" s="138"/>
      <c r="BL19180" s="138"/>
      <c r="BM19180" s="138"/>
    </row>
    <row r="19181" spans="62:65" ht="13" thickBot="1">
      <c r="BJ19181" s="138"/>
      <c r="BK19181" s="138"/>
      <c r="BL19181" s="138"/>
      <c r="BM19181" s="138"/>
    </row>
    <row r="19182" spans="62:65" ht="13" thickBot="1">
      <c r="BJ19182" s="138"/>
      <c r="BK19182" s="138"/>
      <c r="BL19182" s="138"/>
      <c r="BM19182" s="138"/>
    </row>
    <row r="19183" spans="62:65" ht="13" thickBot="1">
      <c r="BJ19183" s="138"/>
      <c r="BK19183" s="138"/>
      <c r="BL19183" s="138"/>
      <c r="BM19183" s="138"/>
    </row>
    <row r="19184" spans="62:65" ht="13" thickBot="1">
      <c r="BJ19184" s="138"/>
      <c r="BK19184" s="138"/>
      <c r="BL19184" s="138"/>
      <c r="BM19184" s="138"/>
    </row>
    <row r="19185" spans="62:65" ht="13" thickBot="1">
      <c r="BJ19185" s="138"/>
      <c r="BK19185" s="138"/>
      <c r="BL19185" s="138"/>
      <c r="BM19185" s="138"/>
    </row>
    <row r="19186" spans="62:65" ht="13" thickBot="1">
      <c r="BJ19186" s="138"/>
      <c r="BK19186" s="138"/>
      <c r="BL19186" s="138"/>
      <c r="BM19186" s="138"/>
    </row>
    <row r="19187" spans="62:65" ht="13" thickBot="1">
      <c r="BJ19187" s="138"/>
      <c r="BK19187" s="138"/>
      <c r="BL19187" s="138"/>
      <c r="BM19187" s="138"/>
    </row>
    <row r="19188" spans="62:65" ht="13" thickBot="1">
      <c r="BJ19188" s="138"/>
      <c r="BK19188" s="138"/>
      <c r="BL19188" s="138"/>
      <c r="BM19188" s="138"/>
    </row>
    <row r="19189" spans="62:65" ht="13" thickBot="1">
      <c r="BJ19189" s="138"/>
      <c r="BK19189" s="138"/>
      <c r="BL19189" s="138"/>
      <c r="BM19189" s="138"/>
    </row>
    <row r="19190" spans="62:65" ht="13" thickBot="1">
      <c r="BJ19190" s="138"/>
      <c r="BK19190" s="138"/>
      <c r="BL19190" s="138"/>
      <c r="BM19190" s="138"/>
    </row>
    <row r="19191" spans="62:65" ht="13" thickBot="1">
      <c r="BJ19191" s="138"/>
      <c r="BK19191" s="138"/>
      <c r="BL19191" s="138"/>
      <c r="BM19191" s="138"/>
    </row>
    <row r="19192" spans="62:65" ht="13" thickBot="1">
      <c r="BJ19192" s="138"/>
      <c r="BK19192" s="138"/>
      <c r="BL19192" s="138"/>
      <c r="BM19192" s="138"/>
    </row>
    <row r="19193" spans="62:65" ht="13" thickBot="1">
      <c r="BJ19193" s="138"/>
      <c r="BK19193" s="138"/>
      <c r="BL19193" s="138"/>
      <c r="BM19193" s="138"/>
    </row>
    <row r="19194" spans="62:65" ht="13" thickBot="1">
      <c r="BJ19194" s="138"/>
      <c r="BK19194" s="138"/>
      <c r="BL19194" s="138"/>
      <c r="BM19194" s="138"/>
    </row>
    <row r="19195" spans="62:65" ht="13" thickBot="1">
      <c r="BJ19195" s="138"/>
      <c r="BK19195" s="138"/>
      <c r="BL19195" s="138"/>
      <c r="BM19195" s="138"/>
    </row>
    <row r="19196" spans="62:65" ht="13" thickBot="1">
      <c r="BJ19196" s="138"/>
      <c r="BK19196" s="138"/>
      <c r="BL19196" s="138"/>
      <c r="BM19196" s="138"/>
    </row>
    <row r="19197" spans="62:65" ht="13" thickBot="1">
      <c r="BJ19197" s="138"/>
      <c r="BK19197" s="138"/>
      <c r="BL19197" s="138"/>
      <c r="BM19197" s="138"/>
    </row>
    <row r="19198" spans="62:65" ht="13" thickBot="1">
      <c r="BJ19198" s="138"/>
      <c r="BK19198" s="138"/>
      <c r="BL19198" s="138"/>
      <c r="BM19198" s="138"/>
    </row>
    <row r="19199" spans="62:65" ht="13" thickBot="1">
      <c r="BJ19199" s="138"/>
      <c r="BK19199" s="138"/>
      <c r="BL19199" s="138"/>
      <c r="BM19199" s="138"/>
    </row>
    <row r="19200" spans="62:65" ht="13" thickBot="1">
      <c r="BJ19200" s="138"/>
      <c r="BK19200" s="138"/>
      <c r="BL19200" s="138"/>
      <c r="BM19200" s="138"/>
    </row>
    <row r="19201" spans="62:65" ht="13" thickBot="1">
      <c r="BJ19201" s="138"/>
      <c r="BK19201" s="138"/>
      <c r="BL19201" s="138"/>
      <c r="BM19201" s="138"/>
    </row>
    <row r="19202" spans="62:65" ht="13" thickBot="1">
      <c r="BJ19202" s="138"/>
      <c r="BK19202" s="138"/>
      <c r="BL19202" s="138"/>
      <c r="BM19202" s="138"/>
    </row>
    <row r="19203" spans="62:65" ht="13" thickBot="1">
      <c r="BJ19203" s="138"/>
      <c r="BK19203" s="138"/>
      <c r="BL19203" s="138"/>
      <c r="BM19203" s="138"/>
    </row>
    <row r="19204" spans="62:65" ht="13" thickBot="1">
      <c r="BJ19204" s="138"/>
      <c r="BK19204" s="138"/>
      <c r="BL19204" s="138"/>
      <c r="BM19204" s="138"/>
    </row>
    <row r="19205" spans="62:65" ht="13" thickBot="1">
      <c r="BJ19205" s="138"/>
      <c r="BK19205" s="138"/>
      <c r="BL19205" s="138"/>
      <c r="BM19205" s="138"/>
    </row>
    <row r="19206" spans="62:65" ht="13" thickBot="1">
      <c r="BJ19206" s="138"/>
      <c r="BK19206" s="138"/>
      <c r="BL19206" s="138"/>
      <c r="BM19206" s="138"/>
    </row>
    <row r="19207" spans="62:65" ht="13" thickBot="1">
      <c r="BJ19207" s="138"/>
      <c r="BK19207" s="138"/>
      <c r="BL19207" s="138"/>
      <c r="BM19207" s="138"/>
    </row>
    <row r="19208" spans="62:65" ht="13" thickBot="1">
      <c r="BJ19208" s="138"/>
      <c r="BK19208" s="138"/>
      <c r="BL19208" s="138"/>
      <c r="BM19208" s="138"/>
    </row>
    <row r="19209" spans="62:65" ht="13" thickBot="1">
      <c r="BJ19209" s="138"/>
      <c r="BK19209" s="138"/>
      <c r="BL19209" s="138"/>
      <c r="BM19209" s="138"/>
    </row>
    <row r="19210" spans="62:65" ht="13" thickBot="1">
      <c r="BJ19210" s="138"/>
      <c r="BK19210" s="138"/>
      <c r="BL19210" s="138"/>
      <c r="BM19210" s="138"/>
    </row>
    <row r="19211" spans="62:65" ht="13" thickBot="1">
      <c r="BJ19211" s="138"/>
      <c r="BK19211" s="138"/>
      <c r="BL19211" s="138"/>
      <c r="BM19211" s="138"/>
    </row>
    <row r="19212" spans="62:65" ht="13" thickBot="1">
      <c r="BJ19212" s="138"/>
      <c r="BK19212" s="138"/>
      <c r="BL19212" s="138"/>
      <c r="BM19212" s="138"/>
    </row>
    <row r="19213" spans="62:65" ht="13" thickBot="1">
      <c r="BJ19213" s="138"/>
      <c r="BK19213" s="138"/>
      <c r="BL19213" s="138"/>
      <c r="BM19213" s="138"/>
    </row>
    <row r="19214" spans="62:65" ht="13" thickBot="1">
      <c r="BJ19214" s="138"/>
      <c r="BK19214" s="138"/>
      <c r="BL19214" s="138"/>
      <c r="BM19214" s="138"/>
    </row>
    <row r="19215" spans="62:65" ht="13" thickBot="1">
      <c r="BJ19215" s="138"/>
      <c r="BK19215" s="138"/>
      <c r="BL19215" s="138"/>
      <c r="BM19215" s="138"/>
    </row>
    <row r="19216" spans="62:65" ht="13" thickBot="1">
      <c r="BJ19216" s="138"/>
      <c r="BK19216" s="138"/>
      <c r="BL19216" s="138"/>
      <c r="BM19216" s="138"/>
    </row>
    <row r="19217" spans="62:65" ht="13" thickBot="1">
      <c r="BJ19217" s="138"/>
      <c r="BK19217" s="138"/>
      <c r="BL19217" s="138"/>
      <c r="BM19217" s="138"/>
    </row>
    <row r="19218" spans="62:65" ht="13" thickBot="1">
      <c r="BJ19218" s="138"/>
      <c r="BK19218" s="138"/>
      <c r="BL19218" s="138"/>
      <c r="BM19218" s="138"/>
    </row>
    <row r="19219" spans="62:65" ht="13" thickBot="1">
      <c r="BJ19219" s="138"/>
      <c r="BK19219" s="138"/>
      <c r="BL19219" s="138"/>
      <c r="BM19219" s="138"/>
    </row>
    <row r="19220" spans="62:65" ht="13" thickBot="1">
      <c r="BJ19220" s="138"/>
      <c r="BK19220" s="138"/>
      <c r="BL19220" s="138"/>
      <c r="BM19220" s="138"/>
    </row>
    <row r="19221" spans="62:65" ht="13" thickBot="1">
      <c r="BJ19221" s="138"/>
      <c r="BK19221" s="138"/>
      <c r="BL19221" s="138"/>
      <c r="BM19221" s="138"/>
    </row>
    <row r="19222" spans="62:65" ht="13" thickBot="1">
      <c r="BJ19222" s="138"/>
      <c r="BK19222" s="138"/>
      <c r="BL19222" s="138"/>
      <c r="BM19222" s="138"/>
    </row>
    <row r="19223" spans="62:65" ht="13" thickBot="1">
      <c r="BJ19223" s="138"/>
      <c r="BK19223" s="138"/>
      <c r="BL19223" s="138"/>
      <c r="BM19223" s="138"/>
    </row>
    <row r="19224" spans="62:65" ht="13" thickBot="1">
      <c r="BJ19224" s="138"/>
      <c r="BK19224" s="138"/>
      <c r="BL19224" s="138"/>
      <c r="BM19224" s="138"/>
    </row>
    <row r="19225" spans="62:65" ht="13" thickBot="1">
      <c r="BJ19225" s="138"/>
      <c r="BK19225" s="138"/>
      <c r="BL19225" s="138"/>
      <c r="BM19225" s="138"/>
    </row>
    <row r="19226" spans="62:65" ht="13" thickBot="1">
      <c r="BJ19226" s="138"/>
      <c r="BK19226" s="138"/>
      <c r="BL19226" s="138"/>
      <c r="BM19226" s="138"/>
    </row>
    <row r="19227" spans="62:65" ht="13" thickBot="1">
      <c r="BJ19227" s="138"/>
      <c r="BK19227" s="138"/>
      <c r="BL19227" s="138"/>
      <c r="BM19227" s="138"/>
    </row>
    <row r="19228" spans="62:65" ht="13" thickBot="1">
      <c r="BJ19228" s="138"/>
      <c r="BK19228" s="138"/>
      <c r="BL19228" s="138"/>
      <c r="BM19228" s="138"/>
    </row>
    <row r="19229" spans="62:65" ht="13" thickBot="1">
      <c r="BJ19229" s="138"/>
      <c r="BK19229" s="138"/>
      <c r="BL19229" s="138"/>
      <c r="BM19229" s="138"/>
    </row>
    <row r="19230" spans="62:65" ht="13" thickBot="1">
      <c r="BJ19230" s="138"/>
      <c r="BK19230" s="138"/>
      <c r="BL19230" s="138"/>
      <c r="BM19230" s="138"/>
    </row>
    <row r="19231" spans="62:65" ht="13" thickBot="1">
      <c r="BJ19231" s="138"/>
      <c r="BK19231" s="138"/>
      <c r="BL19231" s="138"/>
      <c r="BM19231" s="138"/>
    </row>
    <row r="19232" spans="62:65" ht="13" thickBot="1">
      <c r="BJ19232" s="138"/>
      <c r="BK19232" s="138"/>
      <c r="BL19232" s="138"/>
      <c r="BM19232" s="138"/>
    </row>
    <row r="19233" spans="62:65" ht="13" thickBot="1">
      <c r="BJ19233" s="138"/>
      <c r="BK19233" s="138"/>
      <c r="BL19233" s="138"/>
      <c r="BM19233" s="138"/>
    </row>
    <row r="19234" spans="62:65" ht="13" thickBot="1">
      <c r="BJ19234" s="138"/>
      <c r="BK19234" s="138"/>
      <c r="BL19234" s="138"/>
      <c r="BM19234" s="138"/>
    </row>
    <row r="19235" spans="62:65" ht="13" thickBot="1">
      <c r="BJ19235" s="138"/>
      <c r="BK19235" s="138"/>
      <c r="BL19235" s="138"/>
      <c r="BM19235" s="138"/>
    </row>
    <row r="19236" spans="62:65" ht="13" thickBot="1">
      <c r="BJ19236" s="138"/>
      <c r="BK19236" s="138"/>
      <c r="BL19236" s="138"/>
      <c r="BM19236" s="138"/>
    </row>
    <row r="19237" spans="62:65" ht="13" thickBot="1">
      <c r="BJ19237" s="138"/>
      <c r="BK19237" s="138"/>
      <c r="BL19237" s="138"/>
      <c r="BM19237" s="138"/>
    </row>
    <row r="19238" spans="62:65" ht="13" thickBot="1">
      <c r="BJ19238" s="138"/>
      <c r="BK19238" s="138"/>
      <c r="BL19238" s="138"/>
      <c r="BM19238" s="138"/>
    </row>
    <row r="19239" spans="62:65" ht="13" thickBot="1">
      <c r="BJ19239" s="138"/>
      <c r="BK19239" s="138"/>
      <c r="BL19239" s="138"/>
      <c r="BM19239" s="138"/>
    </row>
    <row r="19240" spans="62:65" ht="13" thickBot="1">
      <c r="BJ19240" s="138"/>
      <c r="BK19240" s="138"/>
      <c r="BL19240" s="138"/>
      <c r="BM19240" s="138"/>
    </row>
    <row r="19241" spans="62:65" ht="13" thickBot="1">
      <c r="BJ19241" s="138"/>
      <c r="BK19241" s="138"/>
      <c r="BL19241" s="138"/>
      <c r="BM19241" s="138"/>
    </row>
    <row r="19242" spans="62:65" ht="13" thickBot="1">
      <c r="BJ19242" s="138"/>
      <c r="BK19242" s="138"/>
      <c r="BL19242" s="138"/>
      <c r="BM19242" s="138"/>
    </row>
    <row r="19243" spans="62:65" ht="13" thickBot="1">
      <c r="BJ19243" s="138"/>
      <c r="BK19243" s="138"/>
      <c r="BL19243" s="138"/>
      <c r="BM19243" s="138"/>
    </row>
    <row r="19244" spans="62:65" ht="13" thickBot="1">
      <c r="BJ19244" s="138"/>
      <c r="BK19244" s="138"/>
      <c r="BL19244" s="138"/>
      <c r="BM19244" s="138"/>
    </row>
    <row r="19245" spans="62:65" ht="13" thickBot="1">
      <c r="BJ19245" s="138"/>
      <c r="BK19245" s="138"/>
      <c r="BL19245" s="138"/>
      <c r="BM19245" s="138"/>
    </row>
    <row r="19246" spans="62:65" ht="13" thickBot="1">
      <c r="BJ19246" s="138"/>
      <c r="BK19246" s="138"/>
      <c r="BL19246" s="138"/>
      <c r="BM19246" s="138"/>
    </row>
    <row r="19247" spans="62:65" ht="13" thickBot="1">
      <c r="BJ19247" s="138"/>
      <c r="BK19247" s="138"/>
      <c r="BL19247" s="138"/>
      <c r="BM19247" s="138"/>
    </row>
    <row r="19248" spans="62:65" ht="13" thickBot="1">
      <c r="BJ19248" s="138"/>
      <c r="BK19248" s="138"/>
      <c r="BL19248" s="138"/>
      <c r="BM19248" s="138"/>
    </row>
    <row r="19249" spans="62:65" ht="13" thickBot="1">
      <c r="BJ19249" s="138"/>
      <c r="BK19249" s="138"/>
      <c r="BL19249" s="138"/>
      <c r="BM19249" s="138"/>
    </row>
    <row r="19250" spans="62:65" ht="13" thickBot="1">
      <c r="BJ19250" s="138"/>
      <c r="BK19250" s="138"/>
      <c r="BL19250" s="138"/>
      <c r="BM19250" s="138"/>
    </row>
    <row r="19251" spans="62:65" ht="13" thickBot="1">
      <c r="BJ19251" s="138"/>
      <c r="BK19251" s="138"/>
      <c r="BL19251" s="138"/>
      <c r="BM19251" s="138"/>
    </row>
    <row r="19252" spans="62:65" ht="13" thickBot="1">
      <c r="BJ19252" s="138"/>
      <c r="BK19252" s="138"/>
      <c r="BL19252" s="138"/>
      <c r="BM19252" s="138"/>
    </row>
    <row r="19253" spans="62:65" ht="13" thickBot="1">
      <c r="BJ19253" s="138"/>
      <c r="BK19253" s="138"/>
      <c r="BL19253" s="138"/>
      <c r="BM19253" s="138"/>
    </row>
    <row r="19254" spans="62:65" ht="13" thickBot="1">
      <c r="BJ19254" s="138"/>
      <c r="BK19254" s="138"/>
      <c r="BL19254" s="138"/>
      <c r="BM19254" s="138"/>
    </row>
    <row r="19255" spans="62:65" ht="13" thickBot="1">
      <c r="BJ19255" s="138"/>
      <c r="BK19255" s="138"/>
      <c r="BL19255" s="138"/>
      <c r="BM19255" s="138"/>
    </row>
    <row r="19256" spans="62:65" ht="13" thickBot="1">
      <c r="BJ19256" s="138"/>
      <c r="BK19256" s="138"/>
      <c r="BL19256" s="138"/>
      <c r="BM19256" s="138"/>
    </row>
    <row r="19257" spans="62:65" ht="13" thickBot="1">
      <c r="BJ19257" s="138"/>
      <c r="BK19257" s="138"/>
      <c r="BL19257" s="138"/>
      <c r="BM19257" s="138"/>
    </row>
    <row r="19258" spans="62:65" ht="13" thickBot="1">
      <c r="BJ19258" s="138"/>
      <c r="BK19258" s="138"/>
      <c r="BL19258" s="138"/>
      <c r="BM19258" s="138"/>
    </row>
    <row r="19259" spans="62:65" ht="13" thickBot="1">
      <c r="BJ19259" s="138"/>
      <c r="BK19259" s="138"/>
      <c r="BL19259" s="138"/>
      <c r="BM19259" s="138"/>
    </row>
    <row r="19260" spans="62:65" ht="13" thickBot="1">
      <c r="BJ19260" s="138"/>
      <c r="BK19260" s="138"/>
      <c r="BL19260" s="138"/>
      <c r="BM19260" s="138"/>
    </row>
    <row r="19261" spans="62:65" ht="13" thickBot="1">
      <c r="BJ19261" s="138"/>
      <c r="BK19261" s="138"/>
      <c r="BL19261" s="138"/>
      <c r="BM19261" s="138"/>
    </row>
    <row r="19262" spans="62:65" ht="13" thickBot="1">
      <c r="BJ19262" s="138"/>
      <c r="BK19262" s="138"/>
      <c r="BL19262" s="138"/>
      <c r="BM19262" s="138"/>
    </row>
    <row r="19263" spans="62:65" ht="13" thickBot="1">
      <c r="BJ19263" s="138"/>
      <c r="BK19263" s="138"/>
      <c r="BL19263" s="138"/>
      <c r="BM19263" s="138"/>
    </row>
    <row r="19264" spans="62:65" ht="13" thickBot="1">
      <c r="BJ19264" s="138"/>
      <c r="BK19264" s="138"/>
      <c r="BL19264" s="138"/>
      <c r="BM19264" s="138"/>
    </row>
    <row r="19265" spans="62:65" ht="13" thickBot="1">
      <c r="BJ19265" s="138"/>
      <c r="BK19265" s="138"/>
      <c r="BL19265" s="138"/>
      <c r="BM19265" s="138"/>
    </row>
    <row r="19266" spans="62:65" ht="13" thickBot="1">
      <c r="BJ19266" s="138"/>
      <c r="BK19266" s="138"/>
      <c r="BL19266" s="138"/>
      <c r="BM19266" s="138"/>
    </row>
    <row r="19267" spans="62:65" ht="13" thickBot="1">
      <c r="BJ19267" s="138"/>
      <c r="BK19267" s="138"/>
      <c r="BL19267" s="138"/>
      <c r="BM19267" s="138"/>
    </row>
    <row r="19268" spans="62:65" ht="13" thickBot="1">
      <c r="BJ19268" s="138"/>
      <c r="BK19268" s="138"/>
      <c r="BL19268" s="138"/>
      <c r="BM19268" s="138"/>
    </row>
    <row r="19269" spans="62:65" ht="13" thickBot="1">
      <c r="BJ19269" s="138"/>
      <c r="BK19269" s="138"/>
      <c r="BL19269" s="138"/>
      <c r="BM19269" s="138"/>
    </row>
    <row r="19270" spans="62:65" ht="13" thickBot="1">
      <c r="BJ19270" s="138"/>
      <c r="BK19270" s="138"/>
      <c r="BL19270" s="138"/>
      <c r="BM19270" s="138"/>
    </row>
    <row r="19271" spans="62:65" ht="13" thickBot="1">
      <c r="BJ19271" s="138"/>
      <c r="BK19271" s="138"/>
      <c r="BL19271" s="138"/>
      <c r="BM19271" s="138"/>
    </row>
    <row r="19272" spans="62:65" ht="13" thickBot="1">
      <c r="BJ19272" s="138"/>
      <c r="BK19272" s="138"/>
      <c r="BL19272" s="138"/>
      <c r="BM19272" s="138"/>
    </row>
    <row r="19273" spans="62:65" ht="13" thickBot="1">
      <c r="BJ19273" s="138"/>
      <c r="BK19273" s="138"/>
      <c r="BL19273" s="138"/>
      <c r="BM19273" s="138"/>
    </row>
    <row r="19274" spans="62:65" ht="13" thickBot="1">
      <c r="BJ19274" s="138"/>
      <c r="BK19274" s="138"/>
      <c r="BL19274" s="138"/>
      <c r="BM19274" s="138"/>
    </row>
    <row r="19275" spans="62:65" ht="13" thickBot="1">
      <c r="BJ19275" s="138"/>
      <c r="BK19275" s="138"/>
      <c r="BL19275" s="138"/>
      <c r="BM19275" s="138"/>
    </row>
    <row r="19276" spans="62:65" ht="13" thickBot="1">
      <c r="BJ19276" s="138"/>
      <c r="BK19276" s="138"/>
      <c r="BL19276" s="138"/>
      <c r="BM19276" s="138"/>
    </row>
    <row r="19277" spans="62:65" ht="13" thickBot="1">
      <c r="BJ19277" s="138"/>
      <c r="BK19277" s="138"/>
      <c r="BL19277" s="138"/>
      <c r="BM19277" s="138"/>
    </row>
    <row r="19278" spans="62:65" ht="13" thickBot="1">
      <c r="BJ19278" s="138"/>
      <c r="BK19278" s="138"/>
      <c r="BL19278" s="138"/>
      <c r="BM19278" s="138"/>
    </row>
    <row r="19279" spans="62:65" ht="13" thickBot="1">
      <c r="BJ19279" s="138"/>
      <c r="BK19279" s="138"/>
      <c r="BL19279" s="138"/>
      <c r="BM19279" s="138"/>
    </row>
    <row r="19280" spans="62:65" ht="13" thickBot="1">
      <c r="BJ19280" s="138"/>
      <c r="BK19280" s="138"/>
      <c r="BL19280" s="138"/>
      <c r="BM19280" s="138"/>
    </row>
    <row r="19281" spans="62:65" ht="13" thickBot="1">
      <c r="BJ19281" s="138"/>
      <c r="BK19281" s="138"/>
      <c r="BL19281" s="138"/>
      <c r="BM19281" s="138"/>
    </row>
    <row r="19282" spans="62:65" ht="13" thickBot="1">
      <c r="BJ19282" s="138"/>
      <c r="BK19282" s="138"/>
      <c r="BL19282" s="138"/>
      <c r="BM19282" s="138"/>
    </row>
    <row r="19283" spans="62:65" ht="13" thickBot="1">
      <c r="BJ19283" s="138"/>
      <c r="BK19283" s="138"/>
      <c r="BL19283" s="138"/>
      <c r="BM19283" s="138"/>
    </row>
    <row r="19284" spans="62:65" ht="13" thickBot="1">
      <c r="BJ19284" s="138"/>
      <c r="BK19284" s="138"/>
      <c r="BL19284" s="138"/>
      <c r="BM19284" s="138"/>
    </row>
    <row r="19285" spans="62:65" ht="13" thickBot="1">
      <c r="BJ19285" s="138"/>
      <c r="BK19285" s="138"/>
      <c r="BL19285" s="138"/>
      <c r="BM19285" s="138"/>
    </row>
    <row r="19286" spans="62:65" ht="13" thickBot="1">
      <c r="BJ19286" s="138"/>
      <c r="BK19286" s="138"/>
      <c r="BL19286" s="138"/>
      <c r="BM19286" s="138"/>
    </row>
    <row r="19287" spans="62:65" ht="13" thickBot="1">
      <c r="BJ19287" s="138"/>
      <c r="BK19287" s="138"/>
      <c r="BL19287" s="138"/>
      <c r="BM19287" s="138"/>
    </row>
    <row r="19288" spans="62:65" ht="13" thickBot="1">
      <c r="BJ19288" s="138"/>
      <c r="BK19288" s="138"/>
      <c r="BL19288" s="138"/>
      <c r="BM19288" s="138"/>
    </row>
    <row r="19289" spans="62:65" ht="13" thickBot="1">
      <c r="BJ19289" s="138"/>
      <c r="BK19289" s="138"/>
      <c r="BL19289" s="138"/>
      <c r="BM19289" s="138"/>
    </row>
    <row r="19290" spans="62:65" ht="13" thickBot="1">
      <c r="BJ19290" s="138"/>
      <c r="BK19290" s="138"/>
      <c r="BL19290" s="138"/>
      <c r="BM19290" s="138"/>
    </row>
    <row r="19291" spans="62:65" ht="13" thickBot="1">
      <c r="BJ19291" s="138"/>
      <c r="BK19291" s="138"/>
      <c r="BL19291" s="138"/>
      <c r="BM19291" s="138"/>
    </row>
    <row r="19292" spans="62:65" ht="13" thickBot="1">
      <c r="BJ19292" s="138"/>
      <c r="BK19292" s="138"/>
      <c r="BL19292" s="138"/>
      <c r="BM19292" s="138"/>
    </row>
    <row r="19293" spans="62:65" ht="13" thickBot="1">
      <c r="BJ19293" s="138"/>
      <c r="BK19293" s="138"/>
      <c r="BL19293" s="138"/>
      <c r="BM19293" s="138"/>
    </row>
    <row r="19294" spans="62:65" ht="13" thickBot="1">
      <c r="BJ19294" s="138"/>
      <c r="BK19294" s="138"/>
      <c r="BL19294" s="138"/>
      <c r="BM19294" s="138"/>
    </row>
    <row r="19295" spans="62:65" ht="13" thickBot="1">
      <c r="BJ19295" s="138"/>
      <c r="BK19295" s="138"/>
      <c r="BL19295" s="138"/>
      <c r="BM19295" s="138"/>
    </row>
    <row r="19296" spans="62:65" ht="13" thickBot="1">
      <c r="BJ19296" s="138"/>
      <c r="BK19296" s="138"/>
      <c r="BL19296" s="138"/>
      <c r="BM19296" s="138"/>
    </row>
    <row r="19297" spans="62:65" ht="13" thickBot="1">
      <c r="BJ19297" s="138"/>
      <c r="BK19297" s="138"/>
      <c r="BL19297" s="138"/>
      <c r="BM19297" s="138"/>
    </row>
    <row r="19298" spans="62:65" ht="13" thickBot="1">
      <c r="BJ19298" s="138"/>
      <c r="BK19298" s="138"/>
      <c r="BL19298" s="138"/>
      <c r="BM19298" s="138"/>
    </row>
    <row r="19299" spans="62:65" ht="13" thickBot="1">
      <c r="BJ19299" s="138"/>
      <c r="BK19299" s="138"/>
      <c r="BL19299" s="138"/>
      <c r="BM19299" s="138"/>
    </row>
    <row r="19300" spans="62:65" ht="13" thickBot="1">
      <c r="BJ19300" s="138"/>
      <c r="BK19300" s="138"/>
      <c r="BL19300" s="138"/>
      <c r="BM19300" s="138"/>
    </row>
    <row r="19301" spans="62:65" ht="13" thickBot="1">
      <c r="BJ19301" s="138"/>
      <c r="BK19301" s="138"/>
      <c r="BL19301" s="138"/>
      <c r="BM19301" s="138"/>
    </row>
    <row r="19302" spans="62:65" ht="13" thickBot="1">
      <c r="BJ19302" s="138"/>
      <c r="BK19302" s="138"/>
      <c r="BL19302" s="138"/>
      <c r="BM19302" s="138"/>
    </row>
    <row r="19303" spans="62:65" ht="13" thickBot="1">
      <c r="BJ19303" s="138"/>
      <c r="BK19303" s="138"/>
      <c r="BL19303" s="138"/>
      <c r="BM19303" s="138"/>
    </row>
    <row r="19304" spans="62:65" ht="13" thickBot="1">
      <c r="BJ19304" s="138"/>
      <c r="BK19304" s="138"/>
      <c r="BL19304" s="138"/>
      <c r="BM19304" s="138"/>
    </row>
    <row r="19305" spans="62:65" ht="13" thickBot="1">
      <c r="BJ19305" s="138"/>
      <c r="BK19305" s="138"/>
      <c r="BL19305" s="138"/>
      <c r="BM19305" s="138"/>
    </row>
    <row r="19306" spans="62:65" ht="13" thickBot="1">
      <c r="BJ19306" s="138"/>
      <c r="BK19306" s="138"/>
      <c r="BL19306" s="138"/>
      <c r="BM19306" s="138"/>
    </row>
    <row r="19307" spans="62:65" ht="13" thickBot="1">
      <c r="BJ19307" s="138"/>
      <c r="BK19307" s="138"/>
      <c r="BL19307" s="138"/>
      <c r="BM19307" s="138"/>
    </row>
    <row r="19308" spans="62:65" ht="13" thickBot="1">
      <c r="BJ19308" s="138"/>
      <c r="BK19308" s="138"/>
      <c r="BL19308" s="138"/>
      <c r="BM19308" s="138"/>
    </row>
    <row r="19309" spans="62:65" ht="13" thickBot="1">
      <c r="BJ19309" s="138"/>
      <c r="BK19309" s="138"/>
      <c r="BL19309" s="138"/>
      <c r="BM19309" s="138"/>
    </row>
    <row r="19310" spans="62:65" ht="13" thickBot="1">
      <c r="BJ19310" s="138"/>
      <c r="BK19310" s="138"/>
      <c r="BL19310" s="138"/>
      <c r="BM19310" s="138"/>
    </row>
    <row r="19311" spans="62:65" ht="13" thickBot="1">
      <c r="BJ19311" s="138"/>
      <c r="BK19311" s="138"/>
      <c r="BL19311" s="138"/>
      <c r="BM19311" s="138"/>
    </row>
    <row r="19312" spans="62:65" ht="13" thickBot="1">
      <c r="BJ19312" s="138"/>
      <c r="BK19312" s="138"/>
      <c r="BL19312" s="138"/>
      <c r="BM19312" s="138"/>
    </row>
    <row r="19313" spans="62:65" ht="13" thickBot="1">
      <c r="BJ19313" s="138"/>
      <c r="BK19313" s="138"/>
      <c r="BL19313" s="138"/>
      <c r="BM19313" s="138"/>
    </row>
    <row r="19314" spans="62:65" ht="13" thickBot="1">
      <c r="BJ19314" s="138"/>
      <c r="BK19314" s="138"/>
      <c r="BL19314" s="138"/>
      <c r="BM19314" s="138"/>
    </row>
    <row r="19315" spans="62:65" ht="13" thickBot="1">
      <c r="BJ19315" s="138"/>
      <c r="BK19315" s="138"/>
      <c r="BL19315" s="138"/>
      <c r="BM19315" s="138"/>
    </row>
    <row r="19316" spans="62:65" ht="13" thickBot="1">
      <c r="BJ19316" s="138"/>
      <c r="BK19316" s="138"/>
      <c r="BL19316" s="138"/>
      <c r="BM19316" s="138"/>
    </row>
    <row r="19317" spans="62:65" ht="13" thickBot="1">
      <c r="BJ19317" s="138"/>
      <c r="BK19317" s="138"/>
      <c r="BL19317" s="138"/>
      <c r="BM19317" s="138"/>
    </row>
    <row r="19318" spans="62:65" ht="13" thickBot="1">
      <c r="BJ19318" s="138"/>
      <c r="BK19318" s="138"/>
      <c r="BL19318" s="138"/>
      <c r="BM19318" s="138"/>
    </row>
    <row r="19319" spans="62:65" ht="13" thickBot="1">
      <c r="BJ19319" s="138"/>
      <c r="BK19319" s="138"/>
      <c r="BL19319" s="138"/>
      <c r="BM19319" s="138"/>
    </row>
    <row r="19320" spans="62:65" ht="13" thickBot="1">
      <c r="BJ19320" s="138"/>
      <c r="BK19320" s="138"/>
      <c r="BL19320" s="138"/>
      <c r="BM19320" s="138"/>
    </row>
    <row r="19321" spans="62:65" ht="13" thickBot="1">
      <c r="BJ19321" s="138"/>
      <c r="BK19321" s="138"/>
      <c r="BL19321" s="138"/>
      <c r="BM19321" s="138"/>
    </row>
    <row r="19322" spans="62:65" ht="13" thickBot="1">
      <c r="BJ19322" s="138"/>
      <c r="BK19322" s="138"/>
      <c r="BL19322" s="138"/>
      <c r="BM19322" s="138"/>
    </row>
    <row r="19323" spans="62:65" ht="13" thickBot="1">
      <c r="BJ19323" s="138"/>
      <c r="BK19323" s="138"/>
      <c r="BL19323" s="138"/>
      <c r="BM19323" s="138"/>
    </row>
    <row r="19324" spans="62:65" ht="13" thickBot="1">
      <c r="BJ19324" s="138"/>
      <c r="BK19324" s="138"/>
      <c r="BL19324" s="138"/>
      <c r="BM19324" s="138"/>
    </row>
    <row r="19325" spans="62:65" ht="13" thickBot="1">
      <c r="BJ19325" s="138"/>
      <c r="BK19325" s="138"/>
      <c r="BL19325" s="138"/>
      <c r="BM19325" s="138"/>
    </row>
    <row r="19326" spans="62:65" ht="13" thickBot="1">
      <c r="BJ19326" s="138"/>
      <c r="BK19326" s="138"/>
      <c r="BL19326" s="138"/>
      <c r="BM19326" s="138"/>
    </row>
    <row r="19327" spans="62:65" ht="13" thickBot="1">
      <c r="BJ19327" s="138"/>
      <c r="BK19327" s="138"/>
      <c r="BL19327" s="138"/>
      <c r="BM19327" s="138"/>
    </row>
    <row r="19328" spans="62:65" ht="13" thickBot="1">
      <c r="BJ19328" s="138"/>
      <c r="BK19328" s="138"/>
      <c r="BL19328" s="138"/>
      <c r="BM19328" s="138"/>
    </row>
    <row r="19329" spans="62:65" ht="13" thickBot="1">
      <c r="BJ19329" s="138"/>
      <c r="BK19329" s="138"/>
      <c r="BL19329" s="138"/>
      <c r="BM19329" s="138"/>
    </row>
    <row r="19330" spans="62:65" ht="13" thickBot="1">
      <c r="BJ19330" s="138"/>
      <c r="BK19330" s="138"/>
      <c r="BL19330" s="138"/>
      <c r="BM19330" s="138"/>
    </row>
    <row r="19331" spans="62:65" ht="13" thickBot="1">
      <c r="BJ19331" s="138"/>
      <c r="BK19331" s="138"/>
      <c r="BL19331" s="138"/>
      <c r="BM19331" s="138"/>
    </row>
    <row r="19332" spans="62:65" ht="13" thickBot="1">
      <c r="BJ19332" s="138"/>
      <c r="BK19332" s="138"/>
      <c r="BL19332" s="138"/>
      <c r="BM19332" s="138"/>
    </row>
    <row r="19333" spans="62:65" ht="13" thickBot="1">
      <c r="BJ19333" s="138"/>
      <c r="BK19333" s="138"/>
      <c r="BL19333" s="138"/>
      <c r="BM19333" s="138"/>
    </row>
    <row r="19334" spans="62:65" ht="13" thickBot="1">
      <c r="BJ19334" s="138"/>
      <c r="BK19334" s="138"/>
      <c r="BL19334" s="138"/>
      <c r="BM19334" s="138"/>
    </row>
    <row r="19335" spans="62:65" ht="13" thickBot="1">
      <c r="BJ19335" s="138"/>
      <c r="BK19335" s="138"/>
      <c r="BL19335" s="138"/>
      <c r="BM19335" s="138"/>
    </row>
    <row r="19336" spans="62:65" ht="13" thickBot="1">
      <c r="BJ19336" s="138"/>
      <c r="BK19336" s="138"/>
      <c r="BL19336" s="138"/>
      <c r="BM19336" s="138"/>
    </row>
    <row r="19337" spans="62:65" ht="13" thickBot="1">
      <c r="BJ19337" s="138"/>
      <c r="BK19337" s="138"/>
      <c r="BL19337" s="138"/>
      <c r="BM19337" s="138"/>
    </row>
    <row r="19338" spans="62:65" ht="13" thickBot="1">
      <c r="BJ19338" s="138"/>
      <c r="BK19338" s="138"/>
      <c r="BL19338" s="138"/>
      <c r="BM19338" s="138"/>
    </row>
    <row r="19339" spans="62:65" ht="13" thickBot="1">
      <c r="BJ19339" s="138"/>
      <c r="BK19339" s="138"/>
      <c r="BL19339" s="138"/>
      <c r="BM19339" s="138"/>
    </row>
    <row r="19340" spans="62:65" ht="13" thickBot="1">
      <c r="BJ19340" s="138"/>
      <c r="BK19340" s="138"/>
      <c r="BL19340" s="138"/>
      <c r="BM19340" s="138"/>
    </row>
    <row r="19341" spans="62:65" ht="13" thickBot="1">
      <c r="BJ19341" s="138"/>
      <c r="BK19341" s="138"/>
      <c r="BL19341" s="138"/>
      <c r="BM19341" s="138"/>
    </row>
    <row r="19342" spans="62:65" ht="13" thickBot="1">
      <c r="BJ19342" s="138"/>
      <c r="BK19342" s="138"/>
      <c r="BL19342" s="138"/>
      <c r="BM19342" s="138"/>
    </row>
    <row r="19343" spans="62:65" ht="13" thickBot="1">
      <c r="BJ19343" s="138"/>
      <c r="BK19343" s="138"/>
      <c r="BL19343" s="138"/>
      <c r="BM19343" s="138"/>
    </row>
    <row r="19344" spans="62:65" ht="13" thickBot="1">
      <c r="BJ19344" s="138"/>
      <c r="BK19344" s="138"/>
      <c r="BL19344" s="138"/>
      <c r="BM19344" s="138"/>
    </row>
    <row r="19345" spans="62:65" ht="13" thickBot="1">
      <c r="BJ19345" s="138"/>
      <c r="BK19345" s="138"/>
      <c r="BL19345" s="138"/>
      <c r="BM19345" s="138"/>
    </row>
    <row r="19346" spans="62:65" ht="13" thickBot="1">
      <c r="BJ19346" s="138"/>
      <c r="BK19346" s="138"/>
      <c r="BL19346" s="138"/>
      <c r="BM19346" s="138"/>
    </row>
    <row r="19347" spans="62:65" ht="13" thickBot="1">
      <c r="BJ19347" s="138"/>
      <c r="BK19347" s="138"/>
      <c r="BL19347" s="138"/>
      <c r="BM19347" s="138"/>
    </row>
    <row r="19348" spans="62:65" ht="13" thickBot="1">
      <c r="BJ19348" s="138"/>
      <c r="BK19348" s="138"/>
      <c r="BL19348" s="138"/>
      <c r="BM19348" s="138"/>
    </row>
    <row r="19349" spans="62:65" ht="13" thickBot="1">
      <c r="BJ19349" s="138"/>
      <c r="BK19349" s="138"/>
      <c r="BL19349" s="138"/>
      <c r="BM19349" s="138"/>
    </row>
    <row r="19350" spans="62:65" ht="13" thickBot="1">
      <c r="BJ19350" s="138"/>
      <c r="BK19350" s="138"/>
      <c r="BL19350" s="138"/>
      <c r="BM19350" s="138"/>
    </row>
    <row r="19351" spans="62:65" ht="13" thickBot="1">
      <c r="BJ19351" s="138"/>
      <c r="BK19351" s="138"/>
      <c r="BL19351" s="138"/>
      <c r="BM19351" s="138"/>
    </row>
    <row r="19352" spans="62:65" ht="13" thickBot="1">
      <c r="BJ19352" s="138"/>
      <c r="BK19352" s="138"/>
      <c r="BL19352" s="138"/>
      <c r="BM19352" s="138"/>
    </row>
    <row r="19353" spans="62:65" ht="13" thickBot="1">
      <c r="BJ19353" s="138"/>
      <c r="BK19353" s="138"/>
      <c r="BL19353" s="138"/>
      <c r="BM19353" s="138"/>
    </row>
    <row r="19354" spans="62:65" ht="13" thickBot="1">
      <c r="BJ19354" s="138"/>
      <c r="BK19354" s="138"/>
      <c r="BL19354" s="138"/>
      <c r="BM19354" s="138"/>
    </row>
    <row r="19355" spans="62:65" ht="13" thickBot="1">
      <c r="BJ19355" s="138"/>
      <c r="BK19355" s="138"/>
      <c r="BL19355" s="138"/>
      <c r="BM19355" s="138"/>
    </row>
    <row r="19356" spans="62:65" ht="13" thickBot="1">
      <c r="BJ19356" s="138"/>
      <c r="BK19356" s="138"/>
      <c r="BL19356" s="138"/>
      <c r="BM19356" s="138"/>
    </row>
    <row r="19357" spans="62:65" ht="13" thickBot="1">
      <c r="BJ19357" s="138"/>
      <c r="BK19357" s="138"/>
      <c r="BL19357" s="138"/>
      <c r="BM19357" s="138"/>
    </row>
    <row r="19358" spans="62:65" ht="13" thickBot="1">
      <c r="BJ19358" s="138"/>
      <c r="BK19358" s="138"/>
      <c r="BL19358" s="138"/>
      <c r="BM19358" s="138"/>
    </row>
    <row r="19359" spans="62:65" ht="13" thickBot="1">
      <c r="BJ19359" s="138"/>
      <c r="BK19359" s="138"/>
      <c r="BL19359" s="138"/>
      <c r="BM19359" s="138"/>
    </row>
    <row r="19360" spans="62:65" ht="13" thickBot="1">
      <c r="BJ19360" s="138"/>
      <c r="BK19360" s="138"/>
      <c r="BL19360" s="138"/>
      <c r="BM19360" s="138"/>
    </row>
    <row r="19361" spans="62:65" ht="13" thickBot="1">
      <c r="BJ19361" s="138"/>
      <c r="BK19361" s="138"/>
      <c r="BL19361" s="138"/>
      <c r="BM19361" s="138"/>
    </row>
    <row r="19362" spans="62:65" ht="13" thickBot="1">
      <c r="BJ19362" s="138"/>
      <c r="BK19362" s="138"/>
      <c r="BL19362" s="138"/>
      <c r="BM19362" s="138"/>
    </row>
    <row r="19363" spans="62:65" ht="13" thickBot="1">
      <c r="BJ19363" s="138"/>
      <c r="BK19363" s="138"/>
      <c r="BL19363" s="138"/>
      <c r="BM19363" s="138"/>
    </row>
    <row r="19364" spans="62:65" ht="13" thickBot="1">
      <c r="BJ19364" s="138"/>
      <c r="BK19364" s="138"/>
      <c r="BL19364" s="138"/>
      <c r="BM19364" s="138"/>
    </row>
    <row r="19365" spans="62:65" ht="13" thickBot="1">
      <c r="BJ19365" s="138"/>
      <c r="BK19365" s="138"/>
      <c r="BL19365" s="138"/>
      <c r="BM19365" s="138"/>
    </row>
    <row r="19366" spans="62:65" ht="13" thickBot="1">
      <c r="BJ19366" s="138"/>
      <c r="BK19366" s="138"/>
      <c r="BL19366" s="138"/>
      <c r="BM19366" s="138"/>
    </row>
    <row r="19367" spans="62:65" ht="13" thickBot="1">
      <c r="BJ19367" s="138"/>
      <c r="BK19367" s="138"/>
      <c r="BL19367" s="138"/>
      <c r="BM19367" s="138"/>
    </row>
    <row r="19368" spans="62:65" ht="13" thickBot="1">
      <c r="BJ19368" s="138"/>
      <c r="BK19368" s="138"/>
      <c r="BL19368" s="138"/>
      <c r="BM19368" s="138"/>
    </row>
    <row r="19369" spans="62:65" ht="13" thickBot="1">
      <c r="BJ19369" s="138"/>
      <c r="BK19369" s="138"/>
      <c r="BL19369" s="138"/>
      <c r="BM19369" s="138"/>
    </row>
    <row r="19370" spans="62:65" ht="13" thickBot="1">
      <c r="BJ19370" s="138"/>
      <c r="BK19370" s="138"/>
      <c r="BL19370" s="138"/>
      <c r="BM19370" s="138"/>
    </row>
    <row r="19371" spans="62:65" ht="13" thickBot="1">
      <c r="BJ19371" s="138"/>
      <c r="BK19371" s="138"/>
      <c r="BL19371" s="138"/>
      <c r="BM19371" s="138"/>
    </row>
    <row r="19372" spans="62:65" ht="13" thickBot="1">
      <c r="BJ19372" s="138"/>
      <c r="BK19372" s="138"/>
      <c r="BL19372" s="138"/>
      <c r="BM19372" s="138"/>
    </row>
    <row r="19373" spans="62:65" ht="13" thickBot="1">
      <c r="BJ19373" s="138"/>
      <c r="BK19373" s="138"/>
      <c r="BL19373" s="138"/>
      <c r="BM19373" s="138"/>
    </row>
    <row r="19374" spans="62:65" ht="13" thickBot="1">
      <c r="BJ19374" s="138"/>
      <c r="BK19374" s="138"/>
      <c r="BL19374" s="138"/>
      <c r="BM19374" s="138"/>
    </row>
    <row r="19375" spans="62:65" ht="13" thickBot="1">
      <c r="BJ19375" s="138"/>
      <c r="BK19375" s="138"/>
      <c r="BL19375" s="138"/>
      <c r="BM19375" s="138"/>
    </row>
    <row r="19376" spans="62:65" ht="13" thickBot="1">
      <c r="BJ19376" s="138"/>
      <c r="BK19376" s="138"/>
      <c r="BL19376" s="138"/>
      <c r="BM19376" s="138"/>
    </row>
    <row r="19377" spans="62:65" ht="13" thickBot="1">
      <c r="BJ19377" s="138"/>
      <c r="BK19377" s="138"/>
      <c r="BL19377" s="138"/>
      <c r="BM19377" s="138"/>
    </row>
    <row r="19378" spans="62:65" ht="13" thickBot="1">
      <c r="BJ19378" s="138"/>
      <c r="BK19378" s="138"/>
      <c r="BL19378" s="138"/>
      <c r="BM19378" s="138"/>
    </row>
    <row r="19379" spans="62:65" ht="13" thickBot="1">
      <c r="BJ19379" s="138"/>
      <c r="BK19379" s="138"/>
      <c r="BL19379" s="138"/>
      <c r="BM19379" s="138"/>
    </row>
    <row r="19380" spans="62:65" ht="13" thickBot="1">
      <c r="BJ19380" s="138"/>
      <c r="BK19380" s="138"/>
      <c r="BL19380" s="138"/>
      <c r="BM19380" s="138"/>
    </row>
    <row r="19381" spans="62:65" ht="13" thickBot="1">
      <c r="BJ19381" s="138"/>
      <c r="BK19381" s="138"/>
      <c r="BL19381" s="138"/>
      <c r="BM19381" s="138"/>
    </row>
    <row r="19382" spans="62:65" ht="13" thickBot="1">
      <c r="BJ19382" s="138"/>
      <c r="BK19382" s="138"/>
      <c r="BL19382" s="138"/>
      <c r="BM19382" s="138"/>
    </row>
    <row r="19383" spans="62:65" ht="13" thickBot="1">
      <c r="BJ19383" s="138"/>
      <c r="BK19383" s="138"/>
      <c r="BL19383" s="138"/>
      <c r="BM19383" s="138"/>
    </row>
    <row r="19384" spans="62:65" ht="13" thickBot="1">
      <c r="BJ19384" s="138"/>
      <c r="BK19384" s="138"/>
      <c r="BL19384" s="138"/>
      <c r="BM19384" s="138"/>
    </row>
    <row r="19385" spans="62:65" ht="13" thickBot="1">
      <c r="BJ19385" s="138"/>
      <c r="BK19385" s="138"/>
      <c r="BL19385" s="138"/>
      <c r="BM19385" s="138"/>
    </row>
    <row r="19386" spans="62:65" ht="13" thickBot="1">
      <c r="BJ19386" s="138"/>
      <c r="BK19386" s="138"/>
      <c r="BL19386" s="138"/>
      <c r="BM19386" s="138"/>
    </row>
    <row r="19387" spans="62:65" ht="13" thickBot="1">
      <c r="BJ19387" s="138"/>
      <c r="BK19387" s="138"/>
      <c r="BL19387" s="138"/>
      <c r="BM19387" s="138"/>
    </row>
    <row r="19388" spans="62:65" ht="13" thickBot="1">
      <c r="BJ19388" s="138"/>
      <c r="BK19388" s="138"/>
      <c r="BL19388" s="138"/>
      <c r="BM19388" s="138"/>
    </row>
    <row r="19389" spans="62:65" ht="13" thickBot="1">
      <c r="BJ19389" s="138"/>
      <c r="BK19389" s="138"/>
      <c r="BL19389" s="138"/>
      <c r="BM19389" s="138"/>
    </row>
    <row r="19390" spans="62:65" ht="13" thickBot="1">
      <c r="BJ19390" s="138"/>
      <c r="BK19390" s="138"/>
      <c r="BL19390" s="138"/>
      <c r="BM19390" s="138"/>
    </row>
    <row r="19391" spans="62:65" ht="13" thickBot="1">
      <c r="BJ19391" s="138"/>
      <c r="BK19391" s="138"/>
      <c r="BL19391" s="138"/>
      <c r="BM19391" s="138"/>
    </row>
    <row r="19392" spans="62:65" ht="13" thickBot="1">
      <c r="BJ19392" s="138"/>
      <c r="BK19392" s="138"/>
      <c r="BL19392" s="138"/>
      <c r="BM19392" s="138"/>
    </row>
    <row r="19393" spans="62:65" ht="13" thickBot="1">
      <c r="BJ19393" s="138"/>
      <c r="BK19393" s="138"/>
      <c r="BL19393" s="138"/>
      <c r="BM19393" s="138"/>
    </row>
    <row r="19394" spans="62:65" ht="13" thickBot="1">
      <c r="BJ19394" s="138"/>
      <c r="BK19394" s="138"/>
      <c r="BL19394" s="138"/>
      <c r="BM19394" s="138"/>
    </row>
    <row r="19395" spans="62:65" ht="13" thickBot="1">
      <c r="BJ19395" s="138"/>
      <c r="BK19395" s="138"/>
      <c r="BL19395" s="138"/>
      <c r="BM19395" s="138"/>
    </row>
    <row r="19396" spans="62:65" ht="13" thickBot="1">
      <c r="BJ19396" s="138"/>
      <c r="BK19396" s="138"/>
      <c r="BL19396" s="138"/>
      <c r="BM19396" s="138"/>
    </row>
    <row r="19397" spans="62:65" ht="13" thickBot="1">
      <c r="BJ19397" s="138"/>
      <c r="BK19397" s="138"/>
      <c r="BL19397" s="138"/>
      <c r="BM19397" s="138"/>
    </row>
    <row r="19398" spans="62:65" ht="13" thickBot="1">
      <c r="BJ19398" s="138"/>
      <c r="BK19398" s="138"/>
      <c r="BL19398" s="138"/>
      <c r="BM19398" s="138"/>
    </row>
    <row r="19399" spans="62:65" ht="13" thickBot="1">
      <c r="BJ19399" s="138"/>
      <c r="BK19399" s="138"/>
      <c r="BL19399" s="138"/>
      <c r="BM19399" s="138"/>
    </row>
    <row r="19400" spans="62:65" ht="13" thickBot="1">
      <c r="BJ19400" s="138"/>
      <c r="BK19400" s="138"/>
      <c r="BL19400" s="138"/>
      <c r="BM19400" s="138"/>
    </row>
    <row r="19401" spans="62:65" ht="13" thickBot="1">
      <c r="BJ19401" s="138"/>
      <c r="BK19401" s="138"/>
      <c r="BL19401" s="138"/>
      <c r="BM19401" s="138"/>
    </row>
    <row r="19402" spans="62:65" ht="13" thickBot="1">
      <c r="BJ19402" s="138"/>
      <c r="BK19402" s="138"/>
      <c r="BL19402" s="138"/>
      <c r="BM19402" s="138"/>
    </row>
    <row r="19403" spans="62:65" ht="13" thickBot="1">
      <c r="BJ19403" s="138"/>
      <c r="BK19403" s="138"/>
      <c r="BL19403" s="138"/>
      <c r="BM19403" s="138"/>
    </row>
    <row r="19404" spans="62:65" ht="13" thickBot="1">
      <c r="BJ19404" s="138"/>
      <c r="BK19404" s="138"/>
      <c r="BL19404" s="138"/>
      <c r="BM19404" s="138"/>
    </row>
    <row r="19405" spans="62:65" ht="13" thickBot="1">
      <c r="BJ19405" s="138"/>
      <c r="BK19405" s="138"/>
      <c r="BL19405" s="138"/>
      <c r="BM19405" s="138"/>
    </row>
    <row r="19406" spans="62:65" ht="13" thickBot="1">
      <c r="BJ19406" s="138"/>
      <c r="BK19406" s="138"/>
      <c r="BL19406" s="138"/>
      <c r="BM19406" s="138"/>
    </row>
    <row r="19407" spans="62:65" ht="13" thickBot="1">
      <c r="BJ19407" s="138"/>
      <c r="BK19407" s="138"/>
      <c r="BL19407" s="138"/>
      <c r="BM19407" s="138"/>
    </row>
    <row r="19408" spans="62:65" ht="13" thickBot="1">
      <c r="BJ19408" s="138"/>
      <c r="BK19408" s="138"/>
      <c r="BL19408" s="138"/>
      <c r="BM19408" s="138"/>
    </row>
    <row r="19409" spans="62:65" ht="13" thickBot="1">
      <c r="BJ19409" s="138"/>
      <c r="BK19409" s="138"/>
      <c r="BL19409" s="138"/>
      <c r="BM19409" s="138"/>
    </row>
    <row r="19410" spans="62:65" ht="13" thickBot="1">
      <c r="BJ19410" s="138"/>
      <c r="BK19410" s="138"/>
      <c r="BL19410" s="138"/>
      <c r="BM19410" s="138"/>
    </row>
    <row r="19411" spans="62:65" ht="13" thickBot="1">
      <c r="BJ19411" s="138"/>
      <c r="BK19411" s="138"/>
      <c r="BL19411" s="138"/>
      <c r="BM19411" s="138"/>
    </row>
    <row r="19412" spans="62:65" ht="13" thickBot="1">
      <c r="BJ19412" s="138"/>
      <c r="BK19412" s="138"/>
      <c r="BL19412" s="138"/>
      <c r="BM19412" s="138"/>
    </row>
    <row r="19413" spans="62:65" ht="13" thickBot="1">
      <c r="BJ19413" s="138"/>
      <c r="BK19413" s="138"/>
      <c r="BL19413" s="138"/>
      <c r="BM19413" s="138"/>
    </row>
    <row r="19414" spans="62:65" ht="13" thickBot="1">
      <c r="BJ19414" s="138"/>
      <c r="BK19414" s="138"/>
      <c r="BL19414" s="138"/>
      <c r="BM19414" s="138"/>
    </row>
    <row r="19415" spans="62:65" ht="13" thickBot="1">
      <c r="BJ19415" s="138"/>
      <c r="BK19415" s="138"/>
      <c r="BL19415" s="138"/>
      <c r="BM19415" s="138"/>
    </row>
    <row r="19416" spans="62:65" ht="13" thickBot="1">
      <c r="BJ19416" s="138"/>
      <c r="BK19416" s="138"/>
      <c r="BL19416" s="138"/>
      <c r="BM19416" s="138"/>
    </row>
    <row r="19417" spans="62:65" ht="13" thickBot="1">
      <c r="BJ19417" s="138"/>
      <c r="BK19417" s="138"/>
      <c r="BL19417" s="138"/>
      <c r="BM19417" s="138"/>
    </row>
    <row r="19418" spans="62:65" ht="13" thickBot="1">
      <c r="BJ19418" s="138"/>
      <c r="BK19418" s="138"/>
      <c r="BL19418" s="138"/>
      <c r="BM19418" s="138"/>
    </row>
    <row r="19419" spans="62:65" ht="13" thickBot="1">
      <c r="BJ19419" s="138"/>
      <c r="BK19419" s="138"/>
      <c r="BL19419" s="138"/>
      <c r="BM19419" s="138"/>
    </row>
    <row r="19420" spans="62:65" ht="13" thickBot="1">
      <c r="BJ19420" s="138"/>
      <c r="BK19420" s="138"/>
      <c r="BL19420" s="138"/>
      <c r="BM19420" s="138"/>
    </row>
    <row r="19421" spans="62:65" ht="13" thickBot="1">
      <c r="BJ19421" s="138"/>
      <c r="BK19421" s="138"/>
      <c r="BL19421" s="138"/>
      <c r="BM19421" s="138"/>
    </row>
    <row r="19422" spans="62:65" ht="13" thickBot="1">
      <c r="BJ19422" s="138"/>
      <c r="BK19422" s="138"/>
      <c r="BL19422" s="138"/>
      <c r="BM19422" s="138"/>
    </row>
    <row r="19423" spans="62:65" ht="13" thickBot="1">
      <c r="BJ19423" s="138"/>
      <c r="BK19423" s="138"/>
      <c r="BL19423" s="138"/>
      <c r="BM19423" s="138"/>
    </row>
    <row r="19424" spans="62:65" ht="13" thickBot="1">
      <c r="BJ19424" s="138"/>
      <c r="BK19424" s="138"/>
      <c r="BL19424" s="138"/>
      <c r="BM19424" s="138"/>
    </row>
    <row r="19425" spans="62:65" ht="13" thickBot="1">
      <c r="BJ19425" s="138"/>
      <c r="BK19425" s="138"/>
      <c r="BL19425" s="138"/>
      <c r="BM19425" s="138"/>
    </row>
    <row r="19426" spans="62:65" ht="13" thickBot="1">
      <c r="BJ19426" s="138"/>
      <c r="BK19426" s="138"/>
      <c r="BL19426" s="138"/>
      <c r="BM19426" s="138"/>
    </row>
    <row r="19427" spans="62:65" ht="13" thickBot="1">
      <c r="BJ19427" s="138"/>
      <c r="BK19427" s="138"/>
      <c r="BL19427" s="138"/>
      <c r="BM19427" s="138"/>
    </row>
    <row r="19428" spans="62:65" ht="13" thickBot="1">
      <c r="BJ19428" s="138"/>
      <c r="BK19428" s="138"/>
      <c r="BL19428" s="138"/>
      <c r="BM19428" s="138"/>
    </row>
    <row r="19429" spans="62:65" ht="13" thickBot="1">
      <c r="BJ19429" s="138"/>
      <c r="BK19429" s="138"/>
      <c r="BL19429" s="138"/>
      <c r="BM19429" s="138"/>
    </row>
    <row r="19430" spans="62:65" ht="13" thickBot="1">
      <c r="BJ19430" s="138"/>
      <c r="BK19430" s="138"/>
      <c r="BL19430" s="138"/>
      <c r="BM19430" s="138"/>
    </row>
    <row r="19431" spans="62:65" ht="13" thickBot="1">
      <c r="BJ19431" s="138"/>
      <c r="BK19431" s="138"/>
      <c r="BL19431" s="138"/>
      <c r="BM19431" s="138"/>
    </row>
    <row r="19432" spans="62:65" ht="13" thickBot="1">
      <c r="BJ19432" s="138"/>
      <c r="BK19432" s="138"/>
      <c r="BL19432" s="138"/>
      <c r="BM19432" s="138"/>
    </row>
    <row r="19433" spans="62:65" ht="13" thickBot="1">
      <c r="BJ19433" s="138"/>
      <c r="BK19433" s="138"/>
      <c r="BL19433" s="138"/>
      <c r="BM19433" s="138"/>
    </row>
    <row r="19434" spans="62:65" ht="13" thickBot="1">
      <c r="BJ19434" s="138"/>
      <c r="BK19434" s="138"/>
      <c r="BL19434" s="138"/>
      <c r="BM19434" s="138"/>
    </row>
    <row r="19435" spans="62:65" ht="13" thickBot="1">
      <c r="BJ19435" s="138"/>
      <c r="BK19435" s="138"/>
      <c r="BL19435" s="138"/>
      <c r="BM19435" s="138"/>
    </row>
    <row r="19436" spans="62:65" ht="13" thickBot="1">
      <c r="BJ19436" s="138"/>
      <c r="BK19436" s="138"/>
      <c r="BL19436" s="138"/>
      <c r="BM19436" s="138"/>
    </row>
    <row r="19437" spans="62:65" ht="13" thickBot="1">
      <c r="BJ19437" s="138"/>
      <c r="BK19437" s="138"/>
      <c r="BL19437" s="138"/>
      <c r="BM19437" s="138"/>
    </row>
    <row r="19438" spans="62:65" ht="13" thickBot="1">
      <c r="BJ19438" s="138"/>
      <c r="BK19438" s="138"/>
      <c r="BL19438" s="138"/>
      <c r="BM19438" s="138"/>
    </row>
    <row r="19439" spans="62:65" ht="13" thickBot="1">
      <c r="BJ19439" s="138"/>
      <c r="BK19439" s="138"/>
      <c r="BL19439" s="138"/>
      <c r="BM19439" s="138"/>
    </row>
    <row r="19440" spans="62:65" ht="13" thickBot="1">
      <c r="BJ19440" s="138"/>
      <c r="BK19440" s="138"/>
      <c r="BL19440" s="138"/>
      <c r="BM19440" s="138"/>
    </row>
    <row r="19441" spans="62:65" ht="13" thickBot="1">
      <c r="BJ19441" s="138"/>
      <c r="BK19441" s="138"/>
      <c r="BL19441" s="138"/>
      <c r="BM19441" s="138"/>
    </row>
    <row r="19442" spans="62:65" ht="13" thickBot="1">
      <c r="BJ19442" s="138"/>
      <c r="BK19442" s="138"/>
      <c r="BL19442" s="138"/>
      <c r="BM19442" s="138"/>
    </row>
    <row r="19443" spans="62:65" ht="13" thickBot="1">
      <c r="BJ19443" s="138"/>
      <c r="BK19443" s="138"/>
      <c r="BL19443" s="138"/>
      <c r="BM19443" s="138"/>
    </row>
    <row r="19444" spans="62:65" ht="13" thickBot="1">
      <c r="BJ19444" s="138"/>
      <c r="BK19444" s="138"/>
      <c r="BL19444" s="138"/>
      <c r="BM19444" s="138"/>
    </row>
    <row r="19445" spans="62:65" ht="13" thickBot="1">
      <c r="BJ19445" s="138"/>
      <c r="BK19445" s="138"/>
      <c r="BL19445" s="138"/>
      <c r="BM19445" s="138"/>
    </row>
    <row r="19446" spans="62:65" ht="13" thickBot="1">
      <c r="BJ19446" s="138"/>
      <c r="BK19446" s="138"/>
      <c r="BL19446" s="138"/>
      <c r="BM19446" s="138"/>
    </row>
    <row r="19447" spans="62:65" ht="13" thickBot="1">
      <c r="BJ19447" s="138"/>
      <c r="BK19447" s="138"/>
      <c r="BL19447" s="138"/>
      <c r="BM19447" s="138"/>
    </row>
    <row r="19448" spans="62:65" ht="13" thickBot="1">
      <c r="BJ19448" s="138"/>
      <c r="BK19448" s="138"/>
      <c r="BL19448" s="138"/>
      <c r="BM19448" s="138"/>
    </row>
    <row r="19449" spans="62:65" ht="13" thickBot="1">
      <c r="BJ19449" s="138"/>
      <c r="BK19449" s="138"/>
      <c r="BL19449" s="138"/>
      <c r="BM19449" s="138"/>
    </row>
    <row r="19450" spans="62:65" ht="13" thickBot="1">
      <c r="BJ19450" s="138"/>
      <c r="BK19450" s="138"/>
      <c r="BL19450" s="138"/>
      <c r="BM19450" s="138"/>
    </row>
    <row r="19451" spans="62:65" ht="13" thickBot="1">
      <c r="BJ19451" s="138"/>
      <c r="BK19451" s="138"/>
      <c r="BL19451" s="138"/>
      <c r="BM19451" s="138"/>
    </row>
    <row r="19452" spans="62:65" ht="13" thickBot="1">
      <c r="BJ19452" s="138"/>
      <c r="BK19452" s="138"/>
      <c r="BL19452" s="138"/>
      <c r="BM19452" s="138"/>
    </row>
    <row r="19453" spans="62:65" ht="13" thickBot="1">
      <c r="BJ19453" s="138"/>
      <c r="BK19453" s="138"/>
      <c r="BL19453" s="138"/>
      <c r="BM19453" s="138"/>
    </row>
    <row r="19454" spans="62:65" ht="13" thickBot="1">
      <c r="BJ19454" s="138"/>
      <c r="BK19454" s="138"/>
      <c r="BL19454" s="138"/>
      <c r="BM19454" s="138"/>
    </row>
    <row r="19455" spans="62:65" ht="13" thickBot="1">
      <c r="BJ19455" s="138"/>
      <c r="BK19455" s="138"/>
      <c r="BL19455" s="138"/>
      <c r="BM19455" s="138"/>
    </row>
    <row r="19456" spans="62:65" ht="13" thickBot="1">
      <c r="BJ19456" s="138"/>
      <c r="BK19456" s="138"/>
      <c r="BL19456" s="138"/>
      <c r="BM19456" s="138"/>
    </row>
    <row r="19457" spans="62:65" ht="13" thickBot="1">
      <c r="BJ19457" s="138"/>
      <c r="BK19457" s="138"/>
      <c r="BL19457" s="138"/>
      <c r="BM19457" s="138"/>
    </row>
    <row r="19458" spans="62:65" ht="13" thickBot="1">
      <c r="BJ19458" s="138"/>
      <c r="BK19458" s="138"/>
      <c r="BL19458" s="138"/>
      <c r="BM19458" s="138"/>
    </row>
    <row r="19459" spans="62:65" ht="13" thickBot="1">
      <c r="BJ19459" s="138"/>
      <c r="BK19459" s="138"/>
      <c r="BL19459" s="138"/>
      <c r="BM19459" s="138"/>
    </row>
    <row r="19460" spans="62:65" ht="13" thickBot="1">
      <c r="BJ19460" s="138"/>
      <c r="BK19460" s="138"/>
      <c r="BL19460" s="138"/>
      <c r="BM19460" s="138"/>
    </row>
    <row r="19461" spans="62:65" ht="13" thickBot="1">
      <c r="BJ19461" s="138"/>
      <c r="BK19461" s="138"/>
      <c r="BL19461" s="138"/>
      <c r="BM19461" s="138"/>
    </row>
    <row r="19462" spans="62:65" ht="13" thickBot="1">
      <c r="BJ19462" s="138"/>
      <c r="BK19462" s="138"/>
      <c r="BL19462" s="138"/>
      <c r="BM19462" s="138"/>
    </row>
    <row r="19463" spans="62:65" ht="13" thickBot="1">
      <c r="BJ19463" s="138"/>
      <c r="BK19463" s="138"/>
      <c r="BL19463" s="138"/>
      <c r="BM19463" s="138"/>
    </row>
    <row r="19464" spans="62:65" ht="13" thickBot="1">
      <c r="BJ19464" s="138"/>
      <c r="BK19464" s="138"/>
      <c r="BL19464" s="138"/>
      <c r="BM19464" s="138"/>
    </row>
    <row r="19465" spans="62:65" ht="13" thickBot="1">
      <c r="BJ19465" s="138"/>
      <c r="BK19465" s="138"/>
      <c r="BL19465" s="138"/>
      <c r="BM19465" s="138"/>
    </row>
    <row r="19466" spans="62:65" ht="13" thickBot="1">
      <c r="BJ19466" s="138"/>
      <c r="BK19466" s="138"/>
      <c r="BL19466" s="138"/>
      <c r="BM19466" s="138"/>
    </row>
    <row r="19467" spans="62:65" ht="13" thickBot="1">
      <c r="BJ19467" s="138"/>
      <c r="BK19467" s="138"/>
      <c r="BL19467" s="138"/>
      <c r="BM19467" s="138"/>
    </row>
    <row r="19468" spans="62:65" ht="13" thickBot="1">
      <c r="BJ19468" s="138"/>
      <c r="BK19468" s="138"/>
      <c r="BL19468" s="138"/>
      <c r="BM19468" s="138"/>
    </row>
    <row r="19469" spans="62:65" ht="13" thickBot="1">
      <c r="BJ19469" s="138"/>
      <c r="BK19469" s="138"/>
      <c r="BL19469" s="138"/>
      <c r="BM19469" s="138"/>
    </row>
    <row r="19470" spans="62:65" ht="13" thickBot="1">
      <c r="BJ19470" s="138"/>
      <c r="BK19470" s="138"/>
      <c r="BL19470" s="138"/>
      <c r="BM19470" s="138"/>
    </row>
    <row r="19471" spans="62:65" ht="13" thickBot="1">
      <c r="BJ19471" s="138"/>
      <c r="BK19471" s="138"/>
      <c r="BL19471" s="138"/>
      <c r="BM19471" s="138"/>
    </row>
    <row r="19472" spans="62:65" ht="13" thickBot="1">
      <c r="BJ19472" s="138"/>
      <c r="BK19472" s="138"/>
      <c r="BL19472" s="138"/>
      <c r="BM19472" s="138"/>
    </row>
    <row r="19473" spans="62:65" ht="13" thickBot="1">
      <c r="BJ19473" s="138"/>
      <c r="BK19473" s="138"/>
      <c r="BL19473" s="138"/>
      <c r="BM19473" s="138"/>
    </row>
    <row r="19474" spans="62:65" ht="13" thickBot="1">
      <c r="BJ19474" s="138"/>
      <c r="BK19474" s="138"/>
      <c r="BL19474" s="138"/>
      <c r="BM19474" s="138"/>
    </row>
    <row r="19475" spans="62:65" ht="13" thickBot="1">
      <c r="BJ19475" s="138"/>
      <c r="BK19475" s="138"/>
      <c r="BL19475" s="138"/>
      <c r="BM19475" s="138"/>
    </row>
    <row r="19476" spans="62:65" ht="13" thickBot="1">
      <c r="BJ19476" s="138"/>
      <c r="BK19476" s="138"/>
      <c r="BL19476" s="138"/>
      <c r="BM19476" s="138"/>
    </row>
    <row r="19477" spans="62:65" ht="13" thickBot="1">
      <c r="BJ19477" s="138"/>
      <c r="BK19477" s="138"/>
      <c r="BL19477" s="138"/>
      <c r="BM19477" s="138"/>
    </row>
    <row r="19478" spans="62:65" ht="13" thickBot="1">
      <c r="BJ19478" s="138"/>
      <c r="BK19478" s="138"/>
      <c r="BL19478" s="138"/>
      <c r="BM19478" s="138"/>
    </row>
    <row r="19479" spans="62:65" ht="13" thickBot="1">
      <c r="BJ19479" s="138"/>
      <c r="BK19479" s="138"/>
      <c r="BL19479" s="138"/>
      <c r="BM19479" s="138"/>
    </row>
    <row r="19480" spans="62:65" ht="13" thickBot="1">
      <c r="BJ19480" s="138"/>
      <c r="BK19480" s="138"/>
      <c r="BL19480" s="138"/>
      <c r="BM19480" s="138"/>
    </row>
    <row r="19481" spans="62:65" ht="13" thickBot="1">
      <c r="BJ19481" s="138"/>
      <c r="BK19481" s="138"/>
      <c r="BL19481" s="138"/>
      <c r="BM19481" s="138"/>
    </row>
    <row r="19482" spans="62:65" ht="13" thickBot="1">
      <c r="BJ19482" s="138"/>
      <c r="BK19482" s="138"/>
      <c r="BL19482" s="138"/>
      <c r="BM19482" s="138"/>
    </row>
    <row r="19483" spans="62:65" ht="13" thickBot="1">
      <c r="BJ19483" s="138"/>
      <c r="BK19483" s="138"/>
      <c r="BL19483" s="138"/>
      <c r="BM19483" s="138"/>
    </row>
    <row r="19484" spans="62:65" ht="13" thickBot="1">
      <c r="BJ19484" s="138"/>
      <c r="BK19484" s="138"/>
      <c r="BL19484" s="138"/>
      <c r="BM19484" s="138"/>
    </row>
    <row r="19485" spans="62:65" ht="13" thickBot="1">
      <c r="BJ19485" s="138"/>
      <c r="BK19485" s="138"/>
      <c r="BL19485" s="138"/>
      <c r="BM19485" s="138"/>
    </row>
    <row r="19486" spans="62:65" ht="13" thickBot="1">
      <c r="BJ19486" s="138"/>
      <c r="BK19486" s="138"/>
      <c r="BL19486" s="138"/>
      <c r="BM19486" s="138"/>
    </row>
    <row r="19487" spans="62:65" ht="13" thickBot="1">
      <c r="BJ19487" s="138"/>
      <c r="BK19487" s="138"/>
      <c r="BL19487" s="138"/>
      <c r="BM19487" s="138"/>
    </row>
    <row r="19488" spans="62:65" ht="13" thickBot="1">
      <c r="BJ19488" s="138"/>
      <c r="BK19488" s="138"/>
      <c r="BL19488" s="138"/>
      <c r="BM19488" s="138"/>
    </row>
    <row r="19489" spans="62:65" ht="13" thickBot="1">
      <c r="BJ19489" s="138"/>
      <c r="BK19489" s="138"/>
      <c r="BL19489" s="138"/>
      <c r="BM19489" s="138"/>
    </row>
    <row r="19490" spans="62:65" ht="13" thickBot="1">
      <c r="BJ19490" s="138"/>
      <c r="BK19490" s="138"/>
      <c r="BL19490" s="138"/>
      <c r="BM19490" s="138"/>
    </row>
    <row r="19491" spans="62:65" ht="13" thickBot="1">
      <c r="BJ19491" s="138"/>
      <c r="BK19491" s="138"/>
      <c r="BL19491" s="138"/>
      <c r="BM19491" s="138"/>
    </row>
    <row r="19492" spans="62:65" ht="13" thickBot="1">
      <c r="BJ19492" s="138"/>
      <c r="BK19492" s="138"/>
      <c r="BL19492" s="138"/>
      <c r="BM19492" s="138"/>
    </row>
    <row r="19493" spans="62:65" ht="13" thickBot="1">
      <c r="BJ19493" s="138"/>
      <c r="BK19493" s="138"/>
      <c r="BL19493" s="138"/>
      <c r="BM19493" s="138"/>
    </row>
    <row r="19494" spans="62:65" ht="13" thickBot="1">
      <c r="BJ19494" s="138"/>
      <c r="BK19494" s="138"/>
      <c r="BL19494" s="138"/>
      <c r="BM19494" s="138"/>
    </row>
    <row r="19495" spans="62:65" ht="13" thickBot="1">
      <c r="BJ19495" s="138"/>
      <c r="BK19495" s="138"/>
      <c r="BL19495" s="138"/>
      <c r="BM19495" s="138"/>
    </row>
    <row r="19496" spans="62:65" ht="13" thickBot="1">
      <c r="BJ19496" s="138"/>
      <c r="BK19496" s="138"/>
      <c r="BL19496" s="138"/>
      <c r="BM19496" s="138"/>
    </row>
    <row r="19497" spans="62:65" ht="13" thickBot="1">
      <c r="BJ19497" s="138"/>
      <c r="BK19497" s="138"/>
      <c r="BL19497" s="138"/>
      <c r="BM19497" s="138"/>
    </row>
    <row r="19498" spans="62:65" ht="13" thickBot="1">
      <c r="BJ19498" s="138"/>
      <c r="BK19498" s="138"/>
      <c r="BL19498" s="138"/>
      <c r="BM19498" s="138"/>
    </row>
    <row r="19499" spans="62:65" ht="13" thickBot="1">
      <c r="BJ19499" s="138"/>
      <c r="BK19499" s="138"/>
      <c r="BL19499" s="138"/>
      <c r="BM19499" s="138"/>
    </row>
    <row r="19500" spans="62:65" ht="13" thickBot="1">
      <c r="BJ19500" s="138"/>
      <c r="BK19500" s="138"/>
      <c r="BL19500" s="138"/>
      <c r="BM19500" s="138"/>
    </row>
    <row r="19501" spans="62:65" ht="13" thickBot="1">
      <c r="BJ19501" s="138"/>
      <c r="BK19501" s="138"/>
      <c r="BL19501" s="138"/>
      <c r="BM19501" s="138"/>
    </row>
    <row r="19502" spans="62:65" ht="13" thickBot="1">
      <c r="BJ19502" s="138"/>
      <c r="BK19502" s="138"/>
      <c r="BL19502" s="138"/>
      <c r="BM19502" s="138"/>
    </row>
    <row r="19503" spans="62:65" ht="13" thickBot="1">
      <c r="BJ19503" s="138"/>
      <c r="BK19503" s="138"/>
      <c r="BL19503" s="138"/>
      <c r="BM19503" s="138"/>
    </row>
    <row r="19504" spans="62:65" ht="13" thickBot="1">
      <c r="BJ19504" s="138"/>
      <c r="BK19504" s="138"/>
      <c r="BL19504" s="138"/>
      <c r="BM19504" s="138"/>
    </row>
    <row r="19505" spans="62:65" ht="13" thickBot="1">
      <c r="BJ19505" s="138"/>
      <c r="BK19505" s="138"/>
      <c r="BL19505" s="138"/>
      <c r="BM19505" s="138"/>
    </row>
    <row r="19506" spans="62:65" ht="13" thickBot="1">
      <c r="BJ19506" s="138"/>
      <c r="BK19506" s="138"/>
      <c r="BL19506" s="138"/>
      <c r="BM19506" s="138"/>
    </row>
    <row r="19507" spans="62:65" ht="13" thickBot="1">
      <c r="BJ19507" s="138"/>
      <c r="BK19507" s="138"/>
      <c r="BL19507" s="138"/>
      <c r="BM19507" s="138"/>
    </row>
    <row r="19508" spans="62:65" ht="13" thickBot="1">
      <c r="BJ19508" s="138"/>
      <c r="BK19508" s="138"/>
      <c r="BL19508" s="138"/>
      <c r="BM19508" s="138"/>
    </row>
    <row r="19509" spans="62:65" ht="13" thickBot="1">
      <c r="BJ19509" s="138"/>
      <c r="BK19509" s="138"/>
      <c r="BL19509" s="138"/>
      <c r="BM19509" s="138"/>
    </row>
    <row r="19510" spans="62:65" ht="13" thickBot="1">
      <c r="BJ19510" s="138"/>
      <c r="BK19510" s="138"/>
      <c r="BL19510" s="138"/>
      <c r="BM19510" s="138"/>
    </row>
    <row r="19511" spans="62:65" ht="13" thickBot="1">
      <c r="BJ19511" s="138"/>
      <c r="BK19511" s="138"/>
      <c r="BL19511" s="138"/>
      <c r="BM19511" s="138"/>
    </row>
    <row r="19512" spans="62:65" ht="13" thickBot="1">
      <c r="BJ19512" s="138"/>
      <c r="BK19512" s="138"/>
      <c r="BL19512" s="138"/>
      <c r="BM19512" s="138"/>
    </row>
    <row r="19513" spans="62:65" ht="13" thickBot="1">
      <c r="BJ19513" s="138"/>
      <c r="BK19513" s="138"/>
      <c r="BL19513" s="138"/>
      <c r="BM19513" s="138"/>
    </row>
    <row r="19514" spans="62:65" ht="13" thickBot="1">
      <c r="BJ19514" s="138"/>
      <c r="BK19514" s="138"/>
      <c r="BL19514" s="138"/>
      <c r="BM19514" s="138"/>
    </row>
    <row r="19515" spans="62:65" ht="13" thickBot="1">
      <c r="BJ19515" s="138"/>
      <c r="BK19515" s="138"/>
      <c r="BL19515" s="138"/>
      <c r="BM19515" s="138"/>
    </row>
    <row r="19516" spans="62:65" ht="13" thickBot="1">
      <c r="BJ19516" s="138"/>
      <c r="BK19516" s="138"/>
      <c r="BL19516" s="138"/>
      <c r="BM19516" s="138"/>
    </row>
    <row r="19517" spans="62:65" ht="13" thickBot="1">
      <c r="BJ19517" s="138"/>
      <c r="BK19517" s="138"/>
      <c r="BL19517" s="138"/>
      <c r="BM19517" s="138"/>
    </row>
    <row r="19518" spans="62:65" ht="13" thickBot="1">
      <c r="BJ19518" s="138"/>
      <c r="BK19518" s="138"/>
      <c r="BL19518" s="138"/>
      <c r="BM19518" s="138"/>
    </row>
    <row r="19519" spans="62:65" ht="13" thickBot="1">
      <c r="BJ19519" s="138"/>
      <c r="BK19519" s="138"/>
      <c r="BL19519" s="138"/>
      <c r="BM19519" s="138"/>
    </row>
    <row r="19520" spans="62:65" ht="13" thickBot="1">
      <c r="BJ19520" s="138"/>
      <c r="BK19520" s="138"/>
      <c r="BL19520" s="138"/>
      <c r="BM19520" s="138"/>
    </row>
    <row r="19521" spans="62:65" ht="13" thickBot="1">
      <c r="BJ19521" s="138"/>
      <c r="BK19521" s="138"/>
      <c r="BL19521" s="138"/>
      <c r="BM19521" s="138"/>
    </row>
    <row r="19522" spans="62:65" ht="13" thickBot="1">
      <c r="BJ19522" s="138"/>
      <c r="BK19522" s="138"/>
      <c r="BL19522" s="138"/>
      <c r="BM19522" s="138"/>
    </row>
    <row r="19523" spans="62:65" ht="13" thickBot="1">
      <c r="BJ19523" s="138"/>
      <c r="BK19523" s="138"/>
      <c r="BL19523" s="138"/>
      <c r="BM19523" s="138"/>
    </row>
    <row r="19524" spans="62:65" ht="13" thickBot="1">
      <c r="BJ19524" s="138"/>
      <c r="BK19524" s="138"/>
      <c r="BL19524" s="138"/>
      <c r="BM19524" s="138"/>
    </row>
    <row r="19525" spans="62:65" ht="13" thickBot="1">
      <c r="BJ19525" s="138"/>
      <c r="BK19525" s="138"/>
      <c r="BL19525" s="138"/>
      <c r="BM19525" s="138"/>
    </row>
    <row r="19526" spans="62:65" ht="13" thickBot="1">
      <c r="BJ19526" s="138"/>
      <c r="BK19526" s="138"/>
      <c r="BL19526" s="138"/>
      <c r="BM19526" s="138"/>
    </row>
    <row r="19527" spans="62:65" ht="13" thickBot="1">
      <c r="BJ19527" s="138"/>
      <c r="BK19527" s="138"/>
      <c r="BL19527" s="138"/>
      <c r="BM19527" s="138"/>
    </row>
    <row r="19528" spans="62:65" ht="13" thickBot="1">
      <c r="BJ19528" s="138"/>
      <c r="BK19528" s="138"/>
      <c r="BL19528" s="138"/>
      <c r="BM19528" s="138"/>
    </row>
    <row r="19529" spans="62:65" ht="13" thickBot="1">
      <c r="BJ19529" s="138"/>
      <c r="BK19529" s="138"/>
      <c r="BL19529" s="138"/>
      <c r="BM19529" s="138"/>
    </row>
    <row r="19530" spans="62:65" ht="13" thickBot="1">
      <c r="BJ19530" s="138"/>
      <c r="BK19530" s="138"/>
      <c r="BL19530" s="138"/>
      <c r="BM19530" s="138"/>
    </row>
    <row r="19531" spans="62:65" ht="13" thickBot="1">
      <c r="BJ19531" s="138"/>
      <c r="BK19531" s="138"/>
      <c r="BL19531" s="138"/>
      <c r="BM19531" s="138"/>
    </row>
    <row r="19532" spans="62:65" ht="13" thickBot="1">
      <c r="BJ19532" s="138"/>
      <c r="BK19532" s="138"/>
      <c r="BL19532" s="138"/>
      <c r="BM19532" s="138"/>
    </row>
    <row r="19533" spans="62:65" ht="13" thickBot="1">
      <c r="BJ19533" s="138"/>
      <c r="BK19533" s="138"/>
      <c r="BL19533" s="138"/>
      <c r="BM19533" s="138"/>
    </row>
    <row r="19534" spans="62:65" ht="13" thickBot="1">
      <c r="BJ19534" s="138"/>
      <c r="BK19534" s="138"/>
      <c r="BL19534" s="138"/>
      <c r="BM19534" s="138"/>
    </row>
    <row r="19535" spans="62:65" ht="13" thickBot="1">
      <c r="BJ19535" s="138"/>
      <c r="BK19535" s="138"/>
      <c r="BL19535" s="138"/>
      <c r="BM19535" s="138"/>
    </row>
    <row r="19536" spans="62:65" ht="13" thickBot="1">
      <c r="BJ19536" s="138"/>
      <c r="BK19536" s="138"/>
      <c r="BL19536" s="138"/>
      <c r="BM19536" s="138"/>
    </row>
    <row r="19537" spans="62:65" ht="13" thickBot="1">
      <c r="BJ19537" s="138"/>
      <c r="BK19537" s="138"/>
      <c r="BL19537" s="138"/>
      <c r="BM19537" s="138"/>
    </row>
    <row r="19538" spans="62:65" ht="13" thickBot="1">
      <c r="BJ19538" s="138"/>
      <c r="BK19538" s="138"/>
      <c r="BL19538" s="138"/>
      <c r="BM19538" s="138"/>
    </row>
    <row r="19539" spans="62:65" ht="13" thickBot="1">
      <c r="BJ19539" s="138"/>
      <c r="BK19539" s="138"/>
      <c r="BL19539" s="138"/>
      <c r="BM19539" s="138"/>
    </row>
    <row r="19540" spans="62:65" ht="13" thickBot="1">
      <c r="BJ19540" s="138"/>
      <c r="BK19540" s="138"/>
      <c r="BL19540" s="138"/>
      <c r="BM19540" s="138"/>
    </row>
    <row r="19541" spans="62:65" ht="13" thickBot="1">
      <c r="BJ19541" s="138"/>
      <c r="BK19541" s="138"/>
      <c r="BL19541" s="138"/>
      <c r="BM19541" s="138"/>
    </row>
    <row r="19542" spans="62:65" ht="13" thickBot="1">
      <c r="BJ19542" s="138"/>
      <c r="BK19542" s="138"/>
      <c r="BL19542" s="138"/>
      <c r="BM19542" s="138"/>
    </row>
    <row r="19543" spans="62:65" ht="13" thickBot="1">
      <c r="BJ19543" s="138"/>
      <c r="BK19543" s="138"/>
      <c r="BL19543" s="138"/>
      <c r="BM19543" s="138"/>
    </row>
    <row r="19544" spans="62:65" ht="13" thickBot="1">
      <c r="BJ19544" s="138"/>
      <c r="BK19544" s="138"/>
      <c r="BL19544" s="138"/>
      <c r="BM19544" s="138"/>
    </row>
    <row r="19545" spans="62:65" ht="13" thickBot="1">
      <c r="BJ19545" s="138"/>
      <c r="BK19545" s="138"/>
      <c r="BL19545" s="138"/>
      <c r="BM19545" s="138"/>
    </row>
    <row r="19546" spans="62:65" ht="13" thickBot="1">
      <c r="BJ19546" s="138"/>
      <c r="BK19546" s="138"/>
      <c r="BL19546" s="138"/>
      <c r="BM19546" s="138"/>
    </row>
    <row r="19547" spans="62:65" ht="13" thickBot="1">
      <c r="BJ19547" s="138"/>
      <c r="BK19547" s="138"/>
      <c r="BL19547" s="138"/>
      <c r="BM19547" s="138"/>
    </row>
    <row r="19548" spans="62:65" ht="13" thickBot="1">
      <c r="BJ19548" s="138"/>
      <c r="BK19548" s="138"/>
      <c r="BL19548" s="138"/>
      <c r="BM19548" s="138"/>
    </row>
    <row r="19549" spans="62:65" ht="13" thickBot="1">
      <c r="BJ19549" s="138"/>
      <c r="BK19549" s="138"/>
      <c r="BL19549" s="138"/>
      <c r="BM19549" s="138"/>
    </row>
    <row r="19550" spans="62:65" ht="13" thickBot="1">
      <c r="BJ19550" s="138"/>
      <c r="BK19550" s="138"/>
      <c r="BL19550" s="138"/>
      <c r="BM19550" s="138"/>
    </row>
    <row r="19551" spans="62:65" ht="13" thickBot="1">
      <c r="BJ19551" s="138"/>
      <c r="BK19551" s="138"/>
      <c r="BL19551" s="138"/>
      <c r="BM19551" s="138"/>
    </row>
    <row r="19552" spans="62:65" ht="13" thickBot="1">
      <c r="BJ19552" s="138"/>
      <c r="BK19552" s="138"/>
      <c r="BL19552" s="138"/>
      <c r="BM19552" s="138"/>
    </row>
    <row r="19553" spans="62:65" ht="13" thickBot="1">
      <c r="BJ19553" s="138"/>
      <c r="BK19553" s="138"/>
      <c r="BL19553" s="138"/>
      <c r="BM19553" s="138"/>
    </row>
    <row r="19554" spans="62:65" ht="13" thickBot="1">
      <c r="BJ19554" s="138"/>
      <c r="BK19554" s="138"/>
      <c r="BL19554" s="138"/>
      <c r="BM19554" s="138"/>
    </row>
    <row r="19555" spans="62:65" ht="13" thickBot="1">
      <c r="BJ19555" s="138"/>
      <c r="BK19555" s="138"/>
      <c r="BL19555" s="138"/>
      <c r="BM19555" s="138"/>
    </row>
    <row r="19556" spans="62:65" ht="13" thickBot="1">
      <c r="BJ19556" s="138"/>
      <c r="BK19556" s="138"/>
      <c r="BL19556" s="138"/>
      <c r="BM19556" s="138"/>
    </row>
    <row r="19557" spans="62:65" ht="13" thickBot="1">
      <c r="BJ19557" s="138"/>
      <c r="BK19557" s="138"/>
      <c r="BL19557" s="138"/>
      <c r="BM19557" s="138"/>
    </row>
    <row r="19558" spans="62:65" ht="13" thickBot="1">
      <c r="BJ19558" s="138"/>
      <c r="BK19558" s="138"/>
      <c r="BL19558" s="138"/>
      <c r="BM19558" s="138"/>
    </row>
    <row r="19559" spans="62:65" ht="13" thickBot="1">
      <c r="BJ19559" s="138"/>
      <c r="BK19559" s="138"/>
      <c r="BL19559" s="138"/>
      <c r="BM19559" s="138"/>
    </row>
    <row r="19560" spans="62:65" ht="13" thickBot="1">
      <c r="BJ19560" s="138"/>
      <c r="BK19560" s="138"/>
      <c r="BL19560" s="138"/>
      <c r="BM19560" s="138"/>
    </row>
    <row r="19561" spans="62:65" ht="13" thickBot="1">
      <c r="BJ19561" s="138"/>
      <c r="BK19561" s="138"/>
      <c r="BL19561" s="138"/>
      <c r="BM19561" s="138"/>
    </row>
    <row r="19562" spans="62:65" ht="13" thickBot="1">
      <c r="BJ19562" s="138"/>
      <c r="BK19562" s="138"/>
      <c r="BL19562" s="138"/>
      <c r="BM19562" s="138"/>
    </row>
    <row r="19563" spans="62:65" ht="13" thickBot="1">
      <c r="BJ19563" s="138"/>
      <c r="BK19563" s="138"/>
      <c r="BL19563" s="138"/>
      <c r="BM19563" s="138"/>
    </row>
    <row r="19564" spans="62:65" ht="13" thickBot="1">
      <c r="BJ19564" s="138"/>
      <c r="BK19564" s="138"/>
      <c r="BL19564" s="138"/>
      <c r="BM19564" s="138"/>
    </row>
    <row r="19565" spans="62:65" ht="13" thickBot="1">
      <c r="BJ19565" s="138"/>
      <c r="BK19565" s="138"/>
      <c r="BL19565" s="138"/>
      <c r="BM19565" s="138"/>
    </row>
    <row r="19566" spans="62:65" ht="13" thickBot="1">
      <c r="BJ19566" s="138"/>
      <c r="BK19566" s="138"/>
      <c r="BL19566" s="138"/>
      <c r="BM19566" s="138"/>
    </row>
    <row r="19567" spans="62:65" ht="13" thickBot="1">
      <c r="BJ19567" s="138"/>
      <c r="BK19567" s="138"/>
      <c r="BL19567" s="138"/>
      <c r="BM19567" s="138"/>
    </row>
    <row r="19568" spans="62:65" ht="13" thickBot="1">
      <c r="BJ19568" s="138"/>
      <c r="BK19568" s="138"/>
      <c r="BL19568" s="138"/>
      <c r="BM19568" s="138"/>
    </row>
    <row r="19569" spans="62:65" ht="13" thickBot="1">
      <c r="BJ19569" s="138"/>
      <c r="BK19569" s="138"/>
      <c r="BL19569" s="138"/>
      <c r="BM19569" s="138"/>
    </row>
    <row r="19570" spans="62:65" ht="13" thickBot="1">
      <c r="BJ19570" s="138"/>
      <c r="BK19570" s="138"/>
      <c r="BL19570" s="138"/>
      <c r="BM19570" s="138"/>
    </row>
    <row r="19571" spans="62:65" ht="13" thickBot="1">
      <c r="BJ19571" s="138"/>
      <c r="BK19571" s="138"/>
      <c r="BL19571" s="138"/>
      <c r="BM19571" s="138"/>
    </row>
    <row r="19572" spans="62:65" ht="13" thickBot="1">
      <c r="BJ19572" s="138"/>
      <c r="BK19572" s="138"/>
      <c r="BL19572" s="138"/>
      <c r="BM19572" s="138"/>
    </row>
    <row r="19573" spans="62:65" ht="13" thickBot="1">
      <c r="BJ19573" s="138"/>
      <c r="BK19573" s="138"/>
      <c r="BL19573" s="138"/>
      <c r="BM19573" s="138"/>
    </row>
    <row r="19574" spans="62:65" ht="13" thickBot="1">
      <c r="BJ19574" s="138"/>
      <c r="BK19574" s="138"/>
      <c r="BL19574" s="138"/>
      <c r="BM19574" s="138"/>
    </row>
    <row r="19575" spans="62:65" ht="13" thickBot="1">
      <c r="BJ19575" s="138"/>
      <c r="BK19575" s="138"/>
      <c r="BL19575" s="138"/>
      <c r="BM19575" s="138"/>
    </row>
    <row r="19576" spans="62:65" ht="13" thickBot="1">
      <c r="BJ19576" s="138"/>
      <c r="BK19576" s="138"/>
      <c r="BL19576" s="138"/>
      <c r="BM19576" s="138"/>
    </row>
    <row r="19577" spans="62:65" ht="13" thickBot="1">
      <c r="BJ19577" s="138"/>
      <c r="BK19577" s="138"/>
      <c r="BL19577" s="138"/>
      <c r="BM19577" s="138"/>
    </row>
    <row r="19578" spans="62:65" ht="13" thickBot="1">
      <c r="BJ19578" s="138"/>
      <c r="BK19578" s="138"/>
      <c r="BL19578" s="138"/>
      <c r="BM19578" s="138"/>
    </row>
    <row r="19579" spans="62:65" ht="13" thickBot="1">
      <c r="BJ19579" s="138"/>
      <c r="BK19579" s="138"/>
      <c r="BL19579" s="138"/>
      <c r="BM19579" s="138"/>
    </row>
    <row r="19580" spans="62:65" ht="13" thickBot="1">
      <c r="BJ19580" s="138"/>
      <c r="BK19580" s="138"/>
      <c r="BL19580" s="138"/>
      <c r="BM19580" s="138"/>
    </row>
    <row r="19581" spans="62:65" ht="13" thickBot="1">
      <c r="BJ19581" s="138"/>
      <c r="BK19581" s="138"/>
      <c r="BL19581" s="138"/>
      <c r="BM19581" s="138"/>
    </row>
    <row r="19582" spans="62:65" ht="13" thickBot="1">
      <c r="BJ19582" s="138"/>
      <c r="BK19582" s="138"/>
      <c r="BL19582" s="138"/>
      <c r="BM19582" s="138"/>
    </row>
    <row r="19583" spans="62:65" ht="13" thickBot="1">
      <c r="BJ19583" s="138"/>
      <c r="BK19583" s="138"/>
      <c r="BL19583" s="138"/>
      <c r="BM19583" s="138"/>
    </row>
    <row r="19584" spans="62:65" ht="13" thickBot="1">
      <c r="BJ19584" s="138"/>
      <c r="BK19584" s="138"/>
      <c r="BL19584" s="138"/>
      <c r="BM19584" s="138"/>
    </row>
    <row r="19585" spans="62:65" ht="13" thickBot="1">
      <c r="BJ19585" s="138"/>
      <c r="BK19585" s="138"/>
      <c r="BL19585" s="138"/>
      <c r="BM19585" s="138"/>
    </row>
    <row r="19586" spans="62:65" ht="13" thickBot="1">
      <c r="BJ19586" s="138"/>
      <c r="BK19586" s="138"/>
      <c r="BL19586" s="138"/>
      <c r="BM19586" s="138"/>
    </row>
    <row r="19587" spans="62:65" ht="13" thickBot="1">
      <c r="BJ19587" s="138"/>
      <c r="BK19587" s="138"/>
      <c r="BL19587" s="138"/>
      <c r="BM19587" s="138"/>
    </row>
    <row r="19588" spans="62:65" ht="13" thickBot="1">
      <c r="BJ19588" s="138"/>
      <c r="BK19588" s="138"/>
      <c r="BL19588" s="138"/>
      <c r="BM19588" s="138"/>
    </row>
    <row r="19589" spans="62:65" ht="13" thickBot="1">
      <c r="BJ19589" s="138"/>
      <c r="BK19589" s="138"/>
      <c r="BL19589" s="138"/>
      <c r="BM19589" s="138"/>
    </row>
    <row r="19590" spans="62:65" ht="13" thickBot="1">
      <c r="BJ19590" s="138"/>
      <c r="BK19590" s="138"/>
      <c r="BL19590" s="138"/>
      <c r="BM19590" s="138"/>
    </row>
    <row r="19591" spans="62:65" ht="13" thickBot="1">
      <c r="BJ19591" s="138"/>
      <c r="BK19591" s="138"/>
      <c r="BL19591" s="138"/>
      <c r="BM19591" s="138"/>
    </row>
    <row r="19592" spans="62:65" ht="13" thickBot="1">
      <c r="BJ19592" s="138"/>
      <c r="BK19592" s="138"/>
      <c r="BL19592" s="138"/>
      <c r="BM19592" s="138"/>
    </row>
    <row r="19593" spans="62:65" ht="13" thickBot="1">
      <c r="BJ19593" s="138"/>
      <c r="BK19593" s="138"/>
      <c r="BL19593" s="138"/>
      <c r="BM19593" s="138"/>
    </row>
    <row r="19594" spans="62:65" ht="13" thickBot="1">
      <c r="BJ19594" s="138"/>
      <c r="BK19594" s="138"/>
      <c r="BL19594" s="138"/>
      <c r="BM19594" s="138"/>
    </row>
    <row r="19595" spans="62:65" ht="13" thickBot="1">
      <c r="BJ19595" s="138"/>
      <c r="BK19595" s="138"/>
      <c r="BL19595" s="138"/>
      <c r="BM19595" s="138"/>
    </row>
    <row r="19596" spans="62:65" ht="13" thickBot="1">
      <c r="BJ19596" s="138"/>
      <c r="BK19596" s="138"/>
      <c r="BL19596" s="138"/>
      <c r="BM19596" s="138"/>
    </row>
    <row r="19597" spans="62:65" ht="13" thickBot="1">
      <c r="BJ19597" s="138"/>
      <c r="BK19597" s="138"/>
      <c r="BL19597" s="138"/>
      <c r="BM19597" s="138"/>
    </row>
    <row r="19598" spans="62:65" ht="13" thickBot="1">
      <c r="BJ19598" s="138"/>
      <c r="BK19598" s="138"/>
      <c r="BL19598" s="138"/>
      <c r="BM19598" s="138"/>
    </row>
    <row r="19599" spans="62:65" ht="13" thickBot="1">
      <c r="BJ19599" s="138"/>
      <c r="BK19599" s="138"/>
      <c r="BL19599" s="138"/>
      <c r="BM19599" s="138"/>
    </row>
    <row r="19600" spans="62:65" ht="13" thickBot="1">
      <c r="BJ19600" s="138"/>
      <c r="BK19600" s="138"/>
      <c r="BL19600" s="138"/>
      <c r="BM19600" s="138"/>
    </row>
    <row r="19601" spans="62:65" ht="13" thickBot="1">
      <c r="BJ19601" s="138"/>
      <c r="BK19601" s="138"/>
      <c r="BL19601" s="138"/>
      <c r="BM19601" s="138"/>
    </row>
    <row r="19602" spans="62:65" ht="13" thickBot="1">
      <c r="BJ19602" s="138"/>
      <c r="BK19602" s="138"/>
      <c r="BL19602" s="138"/>
      <c r="BM19602" s="138"/>
    </row>
    <row r="19603" spans="62:65" ht="13" thickBot="1">
      <c r="BJ19603" s="138"/>
      <c r="BK19603" s="138"/>
      <c r="BL19603" s="138"/>
      <c r="BM19603" s="138"/>
    </row>
    <row r="19604" spans="62:65" ht="13" thickBot="1">
      <c r="BJ19604" s="138"/>
      <c r="BK19604" s="138"/>
      <c r="BL19604" s="138"/>
      <c r="BM19604" s="138"/>
    </row>
    <row r="19605" spans="62:65" ht="13" thickBot="1">
      <c r="BJ19605" s="138"/>
      <c r="BK19605" s="138"/>
      <c r="BL19605" s="138"/>
      <c r="BM19605" s="138"/>
    </row>
    <row r="19606" spans="62:65" ht="13" thickBot="1">
      <c r="BJ19606" s="138"/>
      <c r="BK19606" s="138"/>
      <c r="BL19606" s="138"/>
      <c r="BM19606" s="138"/>
    </row>
    <row r="19607" spans="62:65" ht="13" thickBot="1">
      <c r="BJ19607" s="138"/>
      <c r="BK19607" s="138"/>
      <c r="BL19607" s="138"/>
      <c r="BM19607" s="138"/>
    </row>
    <row r="19608" spans="62:65" ht="13" thickBot="1">
      <c r="BJ19608" s="138"/>
      <c r="BK19608" s="138"/>
      <c r="BL19608" s="138"/>
      <c r="BM19608" s="138"/>
    </row>
    <row r="19609" spans="62:65" ht="13" thickBot="1">
      <c r="BJ19609" s="138"/>
      <c r="BK19609" s="138"/>
      <c r="BL19609" s="138"/>
      <c r="BM19609" s="138"/>
    </row>
    <row r="19610" spans="62:65" ht="13" thickBot="1">
      <c r="BJ19610" s="138"/>
      <c r="BK19610" s="138"/>
      <c r="BL19610" s="138"/>
      <c r="BM19610" s="138"/>
    </row>
    <row r="19611" spans="62:65" ht="13" thickBot="1">
      <c r="BJ19611" s="138"/>
      <c r="BK19611" s="138"/>
      <c r="BL19611" s="138"/>
      <c r="BM19611" s="138"/>
    </row>
    <row r="19612" spans="62:65" ht="13" thickBot="1">
      <c r="BJ19612" s="138"/>
      <c r="BK19612" s="138"/>
      <c r="BL19612" s="138"/>
      <c r="BM19612" s="138"/>
    </row>
    <row r="19613" spans="62:65" ht="13" thickBot="1">
      <c r="BJ19613" s="138"/>
      <c r="BK19613" s="138"/>
      <c r="BL19613" s="138"/>
      <c r="BM19613" s="138"/>
    </row>
    <row r="19614" spans="62:65" ht="13" thickBot="1">
      <c r="BJ19614" s="138"/>
      <c r="BK19614" s="138"/>
      <c r="BL19614" s="138"/>
      <c r="BM19614" s="138"/>
    </row>
    <row r="19615" spans="62:65" ht="13" thickBot="1">
      <c r="BJ19615" s="138"/>
      <c r="BK19615" s="138"/>
      <c r="BL19615" s="138"/>
      <c r="BM19615" s="138"/>
    </row>
    <row r="19616" spans="62:65" ht="13" thickBot="1">
      <c r="BJ19616" s="138"/>
      <c r="BK19616" s="138"/>
      <c r="BL19616" s="138"/>
      <c r="BM19616" s="138"/>
    </row>
    <row r="19617" spans="62:65" ht="13" thickBot="1">
      <c r="BJ19617" s="138"/>
      <c r="BK19617" s="138"/>
      <c r="BL19617" s="138"/>
      <c r="BM19617" s="138"/>
    </row>
    <row r="19618" spans="62:65" ht="13" thickBot="1">
      <c r="BJ19618" s="138"/>
      <c r="BK19618" s="138"/>
      <c r="BL19618" s="138"/>
      <c r="BM19618" s="138"/>
    </row>
    <row r="19619" spans="62:65" ht="13" thickBot="1">
      <c r="BJ19619" s="138"/>
      <c r="BK19619" s="138"/>
      <c r="BL19619" s="138"/>
      <c r="BM19619" s="138"/>
    </row>
    <row r="19620" spans="62:65" ht="13" thickBot="1">
      <c r="BJ19620" s="138"/>
      <c r="BK19620" s="138"/>
      <c r="BL19620" s="138"/>
      <c r="BM19620" s="138"/>
    </row>
    <row r="19621" spans="62:65" ht="13" thickBot="1">
      <c r="BJ19621" s="138"/>
      <c r="BK19621" s="138"/>
      <c r="BL19621" s="138"/>
      <c r="BM19621" s="138"/>
    </row>
    <row r="19622" spans="62:65" ht="13" thickBot="1">
      <c r="BJ19622" s="138"/>
      <c r="BK19622" s="138"/>
      <c r="BL19622" s="138"/>
      <c r="BM19622" s="138"/>
    </row>
    <row r="19623" spans="62:65" ht="13" thickBot="1">
      <c r="BJ19623" s="138"/>
      <c r="BK19623" s="138"/>
      <c r="BL19623" s="138"/>
      <c r="BM19623" s="138"/>
    </row>
    <row r="19624" spans="62:65" ht="13" thickBot="1">
      <c r="BJ19624" s="138"/>
      <c r="BK19624" s="138"/>
      <c r="BL19624" s="138"/>
      <c r="BM19624" s="138"/>
    </row>
    <row r="19625" spans="62:65" ht="13" thickBot="1">
      <c r="BJ19625" s="138"/>
      <c r="BK19625" s="138"/>
      <c r="BL19625" s="138"/>
      <c r="BM19625" s="138"/>
    </row>
    <row r="19626" spans="62:65" ht="13" thickBot="1">
      <c r="BJ19626" s="138"/>
      <c r="BK19626" s="138"/>
      <c r="BL19626" s="138"/>
      <c r="BM19626" s="138"/>
    </row>
    <row r="19627" spans="62:65" ht="13" thickBot="1">
      <c r="BJ19627" s="138"/>
      <c r="BK19627" s="138"/>
      <c r="BL19627" s="138"/>
      <c r="BM19627" s="138"/>
    </row>
    <row r="19628" spans="62:65" ht="13" thickBot="1">
      <c r="BJ19628" s="138"/>
      <c r="BK19628" s="138"/>
      <c r="BL19628" s="138"/>
      <c r="BM19628" s="138"/>
    </row>
    <row r="19629" spans="62:65" ht="13" thickBot="1">
      <c r="BJ19629" s="138"/>
      <c r="BK19629" s="138"/>
      <c r="BL19629" s="138"/>
      <c r="BM19629" s="138"/>
    </row>
    <row r="19630" spans="62:65" ht="13" thickBot="1">
      <c r="BJ19630" s="138"/>
      <c r="BK19630" s="138"/>
      <c r="BL19630" s="138"/>
      <c r="BM19630" s="138"/>
    </row>
    <row r="19631" spans="62:65" ht="13" thickBot="1">
      <c r="BJ19631" s="138"/>
      <c r="BK19631" s="138"/>
      <c r="BL19631" s="138"/>
      <c r="BM19631" s="138"/>
    </row>
    <row r="19632" spans="62:65" ht="13" thickBot="1">
      <c r="BJ19632" s="138"/>
      <c r="BK19632" s="138"/>
      <c r="BL19632" s="138"/>
      <c r="BM19632" s="138"/>
    </row>
    <row r="19633" spans="62:65" ht="13" thickBot="1">
      <c r="BJ19633" s="138"/>
      <c r="BK19633" s="138"/>
      <c r="BL19633" s="138"/>
      <c r="BM19633" s="138"/>
    </row>
    <row r="19634" spans="62:65" ht="13" thickBot="1">
      <c r="BJ19634" s="138"/>
      <c r="BK19634" s="138"/>
      <c r="BL19634" s="138"/>
      <c r="BM19634" s="138"/>
    </row>
    <row r="19635" spans="62:65" ht="13" thickBot="1">
      <c r="BJ19635" s="138"/>
      <c r="BK19635" s="138"/>
      <c r="BL19635" s="138"/>
      <c r="BM19635" s="138"/>
    </row>
    <row r="19636" spans="62:65" ht="13" thickBot="1">
      <c r="BJ19636" s="138"/>
      <c r="BK19636" s="138"/>
      <c r="BL19636" s="138"/>
      <c r="BM19636" s="138"/>
    </row>
    <row r="19637" spans="62:65" ht="13" thickBot="1">
      <c r="BJ19637" s="138"/>
      <c r="BK19637" s="138"/>
      <c r="BL19637" s="138"/>
      <c r="BM19637" s="138"/>
    </row>
    <row r="19638" spans="62:65" ht="13" thickBot="1">
      <c r="BJ19638" s="138"/>
      <c r="BK19638" s="138"/>
      <c r="BL19638" s="138"/>
      <c r="BM19638" s="138"/>
    </row>
    <row r="19639" spans="62:65" ht="13" thickBot="1">
      <c r="BJ19639" s="138"/>
      <c r="BK19639" s="138"/>
      <c r="BL19639" s="138"/>
      <c r="BM19639" s="138"/>
    </row>
    <row r="19640" spans="62:65" ht="13" thickBot="1">
      <c r="BJ19640" s="138"/>
      <c r="BK19640" s="138"/>
      <c r="BL19640" s="138"/>
      <c r="BM19640" s="138"/>
    </row>
    <row r="19641" spans="62:65" ht="13" thickBot="1">
      <c r="BJ19641" s="138"/>
      <c r="BK19641" s="138"/>
      <c r="BL19641" s="138"/>
      <c r="BM19641" s="138"/>
    </row>
    <row r="19642" spans="62:65" ht="13" thickBot="1">
      <c r="BJ19642" s="138"/>
      <c r="BK19642" s="138"/>
      <c r="BL19642" s="138"/>
      <c r="BM19642" s="138"/>
    </row>
    <row r="19643" spans="62:65" ht="13" thickBot="1">
      <c r="BJ19643" s="138"/>
      <c r="BK19643" s="138"/>
      <c r="BL19643" s="138"/>
      <c r="BM19643" s="138"/>
    </row>
    <row r="19644" spans="62:65" ht="13" thickBot="1">
      <c r="BJ19644" s="138"/>
      <c r="BK19644" s="138"/>
      <c r="BL19644" s="138"/>
      <c r="BM19644" s="138"/>
    </row>
    <row r="19645" spans="62:65" ht="13" thickBot="1">
      <c r="BJ19645" s="138"/>
      <c r="BK19645" s="138"/>
      <c r="BL19645" s="138"/>
      <c r="BM19645" s="138"/>
    </row>
    <row r="19646" spans="62:65" ht="13" thickBot="1">
      <c r="BJ19646" s="138"/>
      <c r="BK19646" s="138"/>
      <c r="BL19646" s="138"/>
      <c r="BM19646" s="138"/>
    </row>
    <row r="19647" spans="62:65" ht="13" thickBot="1">
      <c r="BJ19647" s="138"/>
      <c r="BK19647" s="138"/>
      <c r="BL19647" s="138"/>
      <c r="BM19647" s="138"/>
    </row>
    <row r="19648" spans="62:65" ht="13" thickBot="1">
      <c r="BJ19648" s="138"/>
      <c r="BK19648" s="138"/>
      <c r="BL19648" s="138"/>
      <c r="BM19648" s="138"/>
    </row>
    <row r="19649" spans="62:65" ht="13" thickBot="1">
      <c r="BJ19649" s="138"/>
      <c r="BK19649" s="138"/>
      <c r="BL19649" s="138"/>
      <c r="BM19649" s="138"/>
    </row>
    <row r="19650" spans="62:65" ht="13" thickBot="1">
      <c r="BJ19650" s="138"/>
      <c r="BK19650" s="138"/>
      <c r="BL19650" s="138"/>
      <c r="BM19650" s="138"/>
    </row>
    <row r="19651" spans="62:65" ht="13" thickBot="1">
      <c r="BJ19651" s="138"/>
      <c r="BK19651" s="138"/>
      <c r="BL19651" s="138"/>
      <c r="BM19651" s="138"/>
    </row>
    <row r="19652" spans="62:65" ht="13" thickBot="1">
      <c r="BJ19652" s="138"/>
      <c r="BK19652" s="138"/>
      <c r="BL19652" s="138"/>
      <c r="BM19652" s="138"/>
    </row>
    <row r="19653" spans="62:65" ht="13" thickBot="1">
      <c r="BJ19653" s="138"/>
      <c r="BK19653" s="138"/>
      <c r="BL19653" s="138"/>
      <c r="BM19653" s="138"/>
    </row>
    <row r="19654" spans="62:65" ht="13" thickBot="1">
      <c r="BJ19654" s="138"/>
      <c r="BK19654" s="138"/>
      <c r="BL19654" s="138"/>
      <c r="BM19654" s="138"/>
    </row>
    <row r="19655" spans="62:65" ht="13" thickBot="1">
      <c r="BJ19655" s="138"/>
      <c r="BK19655" s="138"/>
      <c r="BL19655" s="138"/>
      <c r="BM19655" s="138"/>
    </row>
    <row r="19656" spans="62:65" ht="13" thickBot="1">
      <c r="BJ19656" s="138"/>
      <c r="BK19656" s="138"/>
      <c r="BL19656" s="138"/>
      <c r="BM19656" s="138"/>
    </row>
    <row r="19657" spans="62:65" ht="13" thickBot="1">
      <c r="BJ19657" s="138"/>
      <c r="BK19657" s="138"/>
      <c r="BL19657" s="138"/>
      <c r="BM19657" s="138"/>
    </row>
    <row r="19658" spans="62:65" ht="13" thickBot="1">
      <c r="BJ19658" s="138"/>
      <c r="BK19658" s="138"/>
      <c r="BL19658" s="138"/>
      <c r="BM19658" s="138"/>
    </row>
    <row r="19659" spans="62:65" ht="13" thickBot="1">
      <c r="BJ19659" s="138"/>
      <c r="BK19659" s="138"/>
      <c r="BL19659" s="138"/>
      <c r="BM19659" s="138"/>
    </row>
    <row r="19660" spans="62:65" ht="13" thickBot="1">
      <c r="BJ19660" s="138"/>
      <c r="BK19660" s="138"/>
      <c r="BL19660" s="138"/>
      <c r="BM19660" s="138"/>
    </row>
    <row r="19661" spans="62:65" ht="13" thickBot="1">
      <c r="BJ19661" s="138"/>
      <c r="BK19661" s="138"/>
      <c r="BL19661" s="138"/>
      <c r="BM19661" s="138"/>
    </row>
    <row r="19662" spans="62:65" ht="13" thickBot="1">
      <c r="BJ19662" s="138"/>
      <c r="BK19662" s="138"/>
      <c r="BL19662" s="138"/>
      <c r="BM19662" s="138"/>
    </row>
    <row r="19663" spans="62:65" ht="13" thickBot="1">
      <c r="BJ19663" s="138"/>
      <c r="BK19663" s="138"/>
      <c r="BL19663" s="138"/>
      <c r="BM19663" s="138"/>
    </row>
    <row r="19664" spans="62:65" ht="13" thickBot="1">
      <c r="BJ19664" s="138"/>
      <c r="BK19664" s="138"/>
      <c r="BL19664" s="138"/>
      <c r="BM19664" s="138"/>
    </row>
    <row r="19665" spans="62:65" ht="13" thickBot="1">
      <c r="BJ19665" s="138"/>
      <c r="BK19665" s="138"/>
      <c r="BL19665" s="138"/>
      <c r="BM19665" s="138"/>
    </row>
    <row r="19666" spans="62:65" ht="13" thickBot="1">
      <c r="BJ19666" s="138"/>
      <c r="BK19666" s="138"/>
      <c r="BL19666" s="138"/>
      <c r="BM19666" s="138"/>
    </row>
    <row r="19667" spans="62:65" ht="13" thickBot="1">
      <c r="BJ19667" s="138"/>
      <c r="BK19667" s="138"/>
      <c r="BL19667" s="138"/>
      <c r="BM19667" s="138"/>
    </row>
    <row r="19668" spans="62:65" ht="13" thickBot="1">
      <c r="BJ19668" s="138"/>
      <c r="BK19668" s="138"/>
      <c r="BL19668" s="138"/>
      <c r="BM19668" s="138"/>
    </row>
    <row r="19669" spans="62:65" ht="13" thickBot="1">
      <c r="BJ19669" s="138"/>
      <c r="BK19669" s="138"/>
      <c r="BL19669" s="138"/>
      <c r="BM19669" s="138"/>
    </row>
    <row r="19670" spans="62:65" ht="13" thickBot="1">
      <c r="BJ19670" s="138"/>
      <c r="BK19670" s="138"/>
      <c r="BL19670" s="138"/>
      <c r="BM19670" s="138"/>
    </row>
    <row r="19671" spans="62:65" ht="13" thickBot="1">
      <c r="BJ19671" s="138"/>
      <c r="BK19671" s="138"/>
      <c r="BL19671" s="138"/>
      <c r="BM19671" s="138"/>
    </row>
    <row r="19672" spans="62:65" ht="13" thickBot="1">
      <c r="BJ19672" s="138"/>
      <c r="BK19672" s="138"/>
      <c r="BL19672" s="138"/>
      <c r="BM19672" s="138"/>
    </row>
    <row r="19673" spans="62:65" ht="13" thickBot="1">
      <c r="BJ19673" s="138"/>
      <c r="BK19673" s="138"/>
      <c r="BL19673" s="138"/>
      <c r="BM19673" s="138"/>
    </row>
    <row r="19674" spans="62:65" ht="13" thickBot="1">
      <c r="BJ19674" s="138"/>
      <c r="BK19674" s="138"/>
      <c r="BL19674" s="138"/>
      <c r="BM19674" s="138"/>
    </row>
    <row r="19675" spans="62:65" ht="13" thickBot="1">
      <c r="BJ19675" s="138"/>
      <c r="BK19675" s="138"/>
      <c r="BL19675" s="138"/>
      <c r="BM19675" s="138"/>
    </row>
    <row r="19676" spans="62:65" ht="13" thickBot="1">
      <c r="BJ19676" s="138"/>
      <c r="BK19676" s="138"/>
      <c r="BL19676" s="138"/>
      <c r="BM19676" s="138"/>
    </row>
    <row r="19677" spans="62:65" ht="13" thickBot="1">
      <c r="BJ19677" s="138"/>
      <c r="BK19677" s="138"/>
      <c r="BL19677" s="138"/>
      <c r="BM19677" s="138"/>
    </row>
    <row r="19678" spans="62:65" ht="13" thickBot="1">
      <c r="BJ19678" s="138"/>
      <c r="BK19678" s="138"/>
      <c r="BL19678" s="138"/>
      <c r="BM19678" s="138"/>
    </row>
    <row r="19679" spans="62:65" ht="13" thickBot="1">
      <c r="BJ19679" s="138"/>
      <c r="BK19679" s="138"/>
      <c r="BL19679" s="138"/>
      <c r="BM19679" s="138"/>
    </row>
    <row r="19680" spans="62:65" ht="13" thickBot="1">
      <c r="BJ19680" s="138"/>
      <c r="BK19680" s="138"/>
      <c r="BL19680" s="138"/>
      <c r="BM19680" s="138"/>
    </row>
    <row r="19681" spans="62:65" ht="13" thickBot="1">
      <c r="BJ19681" s="138"/>
      <c r="BK19681" s="138"/>
      <c r="BL19681" s="138"/>
      <c r="BM19681" s="138"/>
    </row>
    <row r="19682" spans="62:65" ht="13" thickBot="1">
      <c r="BJ19682" s="138"/>
      <c r="BK19682" s="138"/>
      <c r="BL19682" s="138"/>
      <c r="BM19682" s="138"/>
    </row>
    <row r="19683" spans="62:65" ht="13" thickBot="1">
      <c r="BJ19683" s="138"/>
      <c r="BK19683" s="138"/>
      <c r="BL19683" s="138"/>
      <c r="BM19683" s="138"/>
    </row>
    <row r="19684" spans="62:65" ht="13" thickBot="1">
      <c r="BJ19684" s="138"/>
      <c r="BK19684" s="138"/>
      <c r="BL19684" s="138"/>
      <c r="BM19684" s="138"/>
    </row>
    <row r="19685" spans="62:65" ht="13" thickBot="1">
      <c r="BJ19685" s="138"/>
      <c r="BK19685" s="138"/>
      <c r="BL19685" s="138"/>
      <c r="BM19685" s="138"/>
    </row>
    <row r="19686" spans="62:65" ht="13" thickBot="1">
      <c r="BJ19686" s="138"/>
      <c r="BK19686" s="138"/>
      <c r="BL19686" s="138"/>
      <c r="BM19686" s="138"/>
    </row>
    <row r="19687" spans="62:65" ht="13" thickBot="1">
      <c r="BJ19687" s="138"/>
      <c r="BK19687" s="138"/>
      <c r="BL19687" s="138"/>
      <c r="BM19687" s="138"/>
    </row>
    <row r="19688" spans="62:65" ht="13" thickBot="1">
      <c r="BJ19688" s="138"/>
      <c r="BK19688" s="138"/>
      <c r="BL19688" s="138"/>
      <c r="BM19688" s="138"/>
    </row>
    <row r="19689" spans="62:65" ht="13" thickBot="1">
      <c r="BJ19689" s="138"/>
      <c r="BK19689" s="138"/>
      <c r="BL19689" s="138"/>
      <c r="BM19689" s="138"/>
    </row>
    <row r="19690" spans="62:65" ht="13" thickBot="1">
      <c r="BJ19690" s="138"/>
      <c r="BK19690" s="138"/>
      <c r="BL19690" s="138"/>
      <c r="BM19690" s="138"/>
    </row>
    <row r="19691" spans="62:65" ht="13" thickBot="1">
      <c r="BJ19691" s="138"/>
      <c r="BK19691" s="138"/>
      <c r="BL19691" s="138"/>
      <c r="BM19691" s="138"/>
    </row>
    <row r="19692" spans="62:65" ht="13" thickBot="1">
      <c r="BJ19692" s="138"/>
      <c r="BK19692" s="138"/>
      <c r="BL19692" s="138"/>
      <c r="BM19692" s="138"/>
    </row>
    <row r="19693" spans="62:65" ht="13" thickBot="1">
      <c r="BJ19693" s="138"/>
      <c r="BK19693" s="138"/>
      <c r="BL19693" s="138"/>
      <c r="BM19693" s="138"/>
    </row>
    <row r="19694" spans="62:65" ht="13" thickBot="1">
      <c r="BJ19694" s="138"/>
      <c r="BK19694" s="138"/>
      <c r="BL19694" s="138"/>
      <c r="BM19694" s="138"/>
    </row>
    <row r="19695" spans="62:65" ht="13" thickBot="1">
      <c r="BJ19695" s="138"/>
      <c r="BK19695" s="138"/>
      <c r="BL19695" s="138"/>
      <c r="BM19695" s="138"/>
    </row>
    <row r="19696" spans="62:65" ht="13" thickBot="1">
      <c r="BJ19696" s="138"/>
      <c r="BK19696" s="138"/>
      <c r="BL19696" s="138"/>
      <c r="BM19696" s="138"/>
    </row>
    <row r="19697" spans="62:65" ht="13" thickBot="1">
      <c r="BJ19697" s="138"/>
      <c r="BK19697" s="138"/>
      <c r="BL19697" s="138"/>
      <c r="BM19697" s="138"/>
    </row>
    <row r="19698" spans="62:65" ht="13" thickBot="1">
      <c r="BJ19698" s="138"/>
      <c r="BK19698" s="138"/>
      <c r="BL19698" s="138"/>
      <c r="BM19698" s="138"/>
    </row>
    <row r="19699" spans="62:65" ht="13" thickBot="1">
      <c r="BJ19699" s="138"/>
      <c r="BK19699" s="138"/>
      <c r="BL19699" s="138"/>
      <c r="BM19699" s="138"/>
    </row>
    <row r="19700" spans="62:65" ht="13" thickBot="1">
      <c r="BJ19700" s="138"/>
      <c r="BK19700" s="138"/>
      <c r="BL19700" s="138"/>
      <c r="BM19700" s="138"/>
    </row>
    <row r="19701" spans="62:65" ht="13" thickBot="1">
      <c r="BJ19701" s="138"/>
      <c r="BK19701" s="138"/>
      <c r="BL19701" s="138"/>
      <c r="BM19701" s="138"/>
    </row>
    <row r="19702" spans="62:65" ht="13" thickBot="1">
      <c r="BJ19702" s="138"/>
      <c r="BK19702" s="138"/>
      <c r="BL19702" s="138"/>
      <c r="BM19702" s="138"/>
    </row>
    <row r="19703" spans="62:65" ht="13" thickBot="1">
      <c r="BJ19703" s="138"/>
      <c r="BK19703" s="138"/>
      <c r="BL19703" s="138"/>
      <c r="BM19703" s="138"/>
    </row>
    <row r="19704" spans="62:65" ht="13" thickBot="1">
      <c r="BJ19704" s="138"/>
      <c r="BK19704" s="138"/>
      <c r="BL19704" s="138"/>
      <c r="BM19704" s="138"/>
    </row>
    <row r="19705" spans="62:65" ht="13" thickBot="1">
      <c r="BJ19705" s="138"/>
      <c r="BK19705" s="138"/>
      <c r="BL19705" s="138"/>
      <c r="BM19705" s="138"/>
    </row>
    <row r="19706" spans="62:65" ht="13" thickBot="1">
      <c r="BJ19706" s="138"/>
      <c r="BK19706" s="138"/>
      <c r="BL19706" s="138"/>
      <c r="BM19706" s="138"/>
    </row>
    <row r="19707" spans="62:65" ht="13" thickBot="1">
      <c r="BJ19707" s="138"/>
      <c r="BK19707" s="138"/>
      <c r="BL19707" s="138"/>
      <c r="BM19707" s="138"/>
    </row>
    <row r="19708" spans="62:65" ht="13" thickBot="1">
      <c r="BJ19708" s="138"/>
      <c r="BK19708" s="138"/>
      <c r="BL19708" s="138"/>
      <c r="BM19708" s="138"/>
    </row>
    <row r="19709" spans="62:65" ht="13" thickBot="1">
      <c r="BJ19709" s="138"/>
      <c r="BK19709" s="138"/>
      <c r="BL19709" s="138"/>
      <c r="BM19709" s="138"/>
    </row>
    <row r="19710" spans="62:65" ht="13" thickBot="1">
      <c r="BJ19710" s="138"/>
      <c r="BK19710" s="138"/>
      <c r="BL19710" s="138"/>
      <c r="BM19710" s="138"/>
    </row>
    <row r="19711" spans="62:65" ht="13" thickBot="1">
      <c r="BJ19711" s="138"/>
      <c r="BK19711" s="138"/>
      <c r="BL19711" s="138"/>
      <c r="BM19711" s="138"/>
    </row>
    <row r="19712" spans="62:65" ht="13" thickBot="1">
      <c r="BJ19712" s="138"/>
      <c r="BK19712" s="138"/>
      <c r="BL19712" s="138"/>
      <c r="BM19712" s="138"/>
    </row>
    <row r="19713" spans="62:65" ht="13" thickBot="1">
      <c r="BJ19713" s="138"/>
      <c r="BK19713" s="138"/>
      <c r="BL19713" s="138"/>
      <c r="BM19713" s="138"/>
    </row>
    <row r="19714" spans="62:65" ht="13" thickBot="1">
      <c r="BJ19714" s="138"/>
      <c r="BK19714" s="138"/>
      <c r="BL19714" s="138"/>
      <c r="BM19714" s="138"/>
    </row>
    <row r="19715" spans="62:65" ht="13" thickBot="1">
      <c r="BJ19715" s="138"/>
      <c r="BK19715" s="138"/>
      <c r="BL19715" s="138"/>
      <c r="BM19715" s="138"/>
    </row>
    <row r="19716" spans="62:65" ht="13" thickBot="1">
      <c r="BJ19716" s="138"/>
      <c r="BK19716" s="138"/>
      <c r="BL19716" s="138"/>
      <c r="BM19716" s="138"/>
    </row>
    <row r="19717" spans="62:65" ht="13" thickBot="1">
      <c r="BJ19717" s="138"/>
      <c r="BK19717" s="138"/>
      <c r="BL19717" s="138"/>
      <c r="BM19717" s="138"/>
    </row>
    <row r="19718" spans="62:65" ht="13" thickBot="1">
      <c r="BJ19718" s="138"/>
      <c r="BK19718" s="138"/>
      <c r="BL19718" s="138"/>
      <c r="BM19718" s="138"/>
    </row>
    <row r="19719" spans="62:65" ht="13" thickBot="1">
      <c r="BJ19719" s="138"/>
      <c r="BK19719" s="138"/>
      <c r="BL19719" s="138"/>
      <c r="BM19719" s="138"/>
    </row>
    <row r="19720" spans="62:65" ht="13" thickBot="1">
      <c r="BJ19720" s="138"/>
      <c r="BK19720" s="138"/>
      <c r="BL19720" s="138"/>
      <c r="BM19720" s="138"/>
    </row>
    <row r="19721" spans="62:65" ht="13" thickBot="1">
      <c r="BJ19721" s="138"/>
      <c r="BK19721" s="138"/>
      <c r="BL19721" s="138"/>
      <c r="BM19721" s="138"/>
    </row>
    <row r="19722" spans="62:65" ht="13" thickBot="1">
      <c r="BJ19722" s="138"/>
      <c r="BK19722" s="138"/>
      <c r="BL19722" s="138"/>
      <c r="BM19722" s="138"/>
    </row>
    <row r="19723" spans="62:65" ht="13" thickBot="1">
      <c r="BJ19723" s="138"/>
      <c r="BK19723" s="138"/>
      <c r="BL19723" s="138"/>
      <c r="BM19723" s="138"/>
    </row>
    <row r="19724" spans="62:65" ht="13" thickBot="1">
      <c r="BJ19724" s="138"/>
      <c r="BK19724" s="138"/>
      <c r="BL19724" s="138"/>
      <c r="BM19724" s="138"/>
    </row>
    <row r="19725" spans="62:65" ht="13" thickBot="1">
      <c r="BJ19725" s="138"/>
      <c r="BK19725" s="138"/>
      <c r="BL19725" s="138"/>
      <c r="BM19725" s="138"/>
    </row>
    <row r="19726" spans="62:65" ht="13" thickBot="1">
      <c r="BJ19726" s="138"/>
      <c r="BK19726" s="138"/>
      <c r="BL19726" s="138"/>
      <c r="BM19726" s="138"/>
    </row>
    <row r="19727" spans="62:65" ht="13" thickBot="1">
      <c r="BJ19727" s="138"/>
      <c r="BK19727" s="138"/>
      <c r="BL19727" s="138"/>
      <c r="BM19727" s="138"/>
    </row>
    <row r="19728" spans="62:65" ht="13" thickBot="1">
      <c r="BJ19728" s="138"/>
      <c r="BK19728" s="138"/>
      <c r="BL19728" s="138"/>
      <c r="BM19728" s="138"/>
    </row>
    <row r="19729" spans="62:65" ht="13" thickBot="1">
      <c r="BJ19729" s="138"/>
      <c r="BK19729" s="138"/>
      <c r="BL19729" s="138"/>
      <c r="BM19729" s="138"/>
    </row>
    <row r="19730" spans="62:65" ht="13" thickBot="1">
      <c r="BJ19730" s="138"/>
      <c r="BK19730" s="138"/>
      <c r="BL19730" s="138"/>
      <c r="BM19730" s="138"/>
    </row>
    <row r="19731" spans="62:65" ht="13" thickBot="1">
      <c r="BJ19731" s="138"/>
      <c r="BK19731" s="138"/>
      <c r="BL19731" s="138"/>
      <c r="BM19731" s="138"/>
    </row>
    <row r="19732" spans="62:65" ht="13" thickBot="1">
      <c r="BJ19732" s="138"/>
      <c r="BK19732" s="138"/>
      <c r="BL19732" s="138"/>
      <c r="BM19732" s="138"/>
    </row>
    <row r="19733" spans="62:65" ht="13" thickBot="1">
      <c r="BJ19733" s="138"/>
      <c r="BK19733" s="138"/>
      <c r="BL19733" s="138"/>
      <c r="BM19733" s="138"/>
    </row>
    <row r="19734" spans="62:65" ht="13" thickBot="1">
      <c r="BJ19734" s="138"/>
      <c r="BK19734" s="138"/>
      <c r="BL19734" s="138"/>
      <c r="BM19734" s="138"/>
    </row>
    <row r="19735" spans="62:65" ht="13" thickBot="1">
      <c r="BJ19735" s="138"/>
      <c r="BK19735" s="138"/>
      <c r="BL19735" s="138"/>
      <c r="BM19735" s="138"/>
    </row>
    <row r="19736" spans="62:65" ht="13" thickBot="1">
      <c r="BJ19736" s="138"/>
      <c r="BK19736" s="138"/>
      <c r="BL19736" s="138"/>
      <c r="BM19736" s="138"/>
    </row>
    <row r="19737" spans="62:65" ht="13" thickBot="1">
      <c r="BJ19737" s="138"/>
      <c r="BK19737" s="138"/>
      <c r="BL19737" s="138"/>
      <c r="BM19737" s="138"/>
    </row>
    <row r="19738" spans="62:65" ht="13" thickBot="1">
      <c r="BJ19738" s="138"/>
      <c r="BK19738" s="138"/>
      <c r="BL19738" s="138"/>
      <c r="BM19738" s="138"/>
    </row>
    <row r="19739" spans="62:65" ht="13" thickBot="1">
      <c r="BJ19739" s="138"/>
      <c r="BK19739" s="138"/>
      <c r="BL19739" s="138"/>
      <c r="BM19739" s="138"/>
    </row>
    <row r="19740" spans="62:65" ht="13" thickBot="1">
      <c r="BJ19740" s="138"/>
      <c r="BK19740" s="138"/>
      <c r="BL19740" s="138"/>
      <c r="BM19740" s="138"/>
    </row>
    <row r="19741" spans="62:65" ht="13" thickBot="1">
      <c r="BJ19741" s="138"/>
      <c r="BK19741" s="138"/>
      <c r="BL19741" s="138"/>
      <c r="BM19741" s="138"/>
    </row>
    <row r="19742" spans="62:65" ht="13" thickBot="1">
      <c r="BJ19742" s="138"/>
      <c r="BK19742" s="138"/>
      <c r="BL19742" s="138"/>
      <c r="BM19742" s="138"/>
    </row>
    <row r="19743" spans="62:65" ht="13" thickBot="1">
      <c r="BJ19743" s="138"/>
      <c r="BK19743" s="138"/>
      <c r="BL19743" s="138"/>
      <c r="BM19743" s="138"/>
    </row>
    <row r="19744" spans="62:65" ht="13" thickBot="1">
      <c r="BJ19744" s="138"/>
      <c r="BK19744" s="138"/>
      <c r="BL19744" s="138"/>
      <c r="BM19744" s="138"/>
    </row>
    <row r="19745" spans="62:65" ht="13" thickBot="1">
      <c r="BJ19745" s="138"/>
      <c r="BK19745" s="138"/>
      <c r="BL19745" s="138"/>
      <c r="BM19745" s="138"/>
    </row>
    <row r="19746" spans="62:65" ht="13" thickBot="1">
      <c r="BJ19746" s="138"/>
      <c r="BK19746" s="138"/>
      <c r="BL19746" s="138"/>
      <c r="BM19746" s="138"/>
    </row>
    <row r="19747" spans="62:65" ht="13" thickBot="1">
      <c r="BJ19747" s="138"/>
      <c r="BK19747" s="138"/>
      <c r="BL19747" s="138"/>
      <c r="BM19747" s="138"/>
    </row>
    <row r="19748" spans="62:65" ht="13" thickBot="1">
      <c r="BJ19748" s="138"/>
      <c r="BK19748" s="138"/>
      <c r="BL19748" s="138"/>
      <c r="BM19748" s="138"/>
    </row>
    <row r="19749" spans="62:65" ht="13" thickBot="1">
      <c r="BJ19749" s="138"/>
      <c r="BK19749" s="138"/>
      <c r="BL19749" s="138"/>
      <c r="BM19749" s="138"/>
    </row>
    <row r="19750" spans="62:65" ht="13" thickBot="1">
      <c r="BJ19750" s="138"/>
      <c r="BK19750" s="138"/>
      <c r="BL19750" s="138"/>
      <c r="BM19750" s="138"/>
    </row>
    <row r="19751" spans="62:65" ht="13" thickBot="1">
      <c r="BJ19751" s="138"/>
      <c r="BK19751" s="138"/>
      <c r="BL19751" s="138"/>
      <c r="BM19751" s="138"/>
    </row>
    <row r="19752" spans="62:65" ht="13" thickBot="1">
      <c r="BJ19752" s="138"/>
      <c r="BK19752" s="138"/>
      <c r="BL19752" s="138"/>
      <c r="BM19752" s="138"/>
    </row>
    <row r="19753" spans="62:65" ht="13" thickBot="1">
      <c r="BJ19753" s="138"/>
      <c r="BK19753" s="138"/>
      <c r="BL19753" s="138"/>
      <c r="BM19753" s="138"/>
    </row>
    <row r="19754" spans="62:65" ht="13" thickBot="1">
      <c r="BJ19754" s="138"/>
      <c r="BK19754" s="138"/>
      <c r="BL19754" s="138"/>
      <c r="BM19754" s="138"/>
    </row>
    <row r="19755" spans="62:65" ht="13" thickBot="1">
      <c r="BJ19755" s="138"/>
      <c r="BK19755" s="138"/>
      <c r="BL19755" s="138"/>
      <c r="BM19755" s="138"/>
    </row>
    <row r="19756" spans="62:65" ht="13" thickBot="1">
      <c r="BJ19756" s="138"/>
      <c r="BK19756" s="138"/>
      <c r="BL19756" s="138"/>
      <c r="BM19756" s="138"/>
    </row>
    <row r="19757" spans="62:65" ht="13" thickBot="1">
      <c r="BJ19757" s="138"/>
      <c r="BK19757" s="138"/>
      <c r="BL19757" s="138"/>
      <c r="BM19757" s="138"/>
    </row>
    <row r="19758" spans="62:65" ht="13" thickBot="1">
      <c r="BJ19758" s="138"/>
      <c r="BK19758" s="138"/>
      <c r="BL19758" s="138"/>
      <c r="BM19758" s="138"/>
    </row>
    <row r="19759" spans="62:65" ht="13" thickBot="1">
      <c r="BJ19759" s="138"/>
      <c r="BK19759" s="138"/>
      <c r="BL19759" s="138"/>
      <c r="BM19759" s="138"/>
    </row>
    <row r="19760" spans="62:65" ht="13" thickBot="1">
      <c r="BJ19760" s="138"/>
      <c r="BK19760" s="138"/>
      <c r="BL19760" s="138"/>
      <c r="BM19760" s="138"/>
    </row>
    <row r="19761" spans="62:65" ht="13" thickBot="1">
      <c r="BJ19761" s="138"/>
      <c r="BK19761" s="138"/>
      <c r="BL19761" s="138"/>
      <c r="BM19761" s="138"/>
    </row>
    <row r="19762" spans="62:65" ht="13" thickBot="1">
      <c r="BJ19762" s="138"/>
      <c r="BK19762" s="138"/>
      <c r="BL19762" s="138"/>
      <c r="BM19762" s="138"/>
    </row>
    <row r="19763" spans="62:65" ht="13" thickBot="1">
      <c r="BJ19763" s="138"/>
      <c r="BK19763" s="138"/>
      <c r="BL19763" s="138"/>
      <c r="BM19763" s="138"/>
    </row>
    <row r="19764" spans="62:65" ht="13" thickBot="1">
      <c r="BJ19764" s="138"/>
      <c r="BK19764" s="138"/>
      <c r="BL19764" s="138"/>
      <c r="BM19764" s="138"/>
    </row>
    <row r="19765" spans="62:65" ht="13" thickBot="1">
      <c r="BJ19765" s="138"/>
      <c r="BK19765" s="138"/>
      <c r="BL19765" s="138"/>
      <c r="BM19765" s="138"/>
    </row>
    <row r="19766" spans="62:65" ht="13" thickBot="1">
      <c r="BJ19766" s="138"/>
      <c r="BK19766" s="138"/>
      <c r="BL19766" s="138"/>
      <c r="BM19766" s="138"/>
    </row>
    <row r="19767" spans="62:65" ht="13" thickBot="1">
      <c r="BJ19767" s="138"/>
      <c r="BK19767" s="138"/>
      <c r="BL19767" s="138"/>
      <c r="BM19767" s="138"/>
    </row>
    <row r="19768" spans="62:65" ht="13" thickBot="1">
      <c r="BJ19768" s="138"/>
      <c r="BK19768" s="138"/>
      <c r="BL19768" s="138"/>
      <c r="BM19768" s="138"/>
    </row>
    <row r="19769" spans="62:65" ht="13" thickBot="1">
      <c r="BJ19769" s="138"/>
      <c r="BK19769" s="138"/>
      <c r="BL19769" s="138"/>
      <c r="BM19769" s="138"/>
    </row>
    <row r="19770" spans="62:65" ht="13" thickBot="1">
      <c r="BJ19770" s="138"/>
      <c r="BK19770" s="138"/>
      <c r="BL19770" s="138"/>
      <c r="BM19770" s="138"/>
    </row>
    <row r="19771" spans="62:65" ht="13" thickBot="1">
      <c r="BJ19771" s="138"/>
      <c r="BK19771" s="138"/>
      <c r="BL19771" s="138"/>
      <c r="BM19771" s="138"/>
    </row>
    <row r="19772" spans="62:65" ht="13" thickBot="1">
      <c r="BJ19772" s="138"/>
      <c r="BK19772" s="138"/>
      <c r="BL19772" s="138"/>
      <c r="BM19772" s="138"/>
    </row>
    <row r="19773" spans="62:65" ht="13" thickBot="1">
      <c r="BJ19773" s="138"/>
      <c r="BK19773" s="138"/>
      <c r="BL19773" s="138"/>
      <c r="BM19773" s="138"/>
    </row>
    <row r="19774" spans="62:65" ht="13" thickBot="1">
      <c r="BJ19774" s="138"/>
      <c r="BK19774" s="138"/>
      <c r="BL19774" s="138"/>
      <c r="BM19774" s="138"/>
    </row>
    <row r="19775" spans="62:65" ht="13" thickBot="1">
      <c r="BJ19775" s="138"/>
      <c r="BK19775" s="138"/>
      <c r="BL19775" s="138"/>
      <c r="BM19775" s="138"/>
    </row>
    <row r="19776" spans="62:65" ht="13" thickBot="1">
      <c r="BJ19776" s="138"/>
      <c r="BK19776" s="138"/>
      <c r="BL19776" s="138"/>
      <c r="BM19776" s="138"/>
    </row>
    <row r="19777" spans="62:65" ht="13" thickBot="1">
      <c r="BJ19777" s="138"/>
      <c r="BK19777" s="138"/>
      <c r="BL19777" s="138"/>
      <c r="BM19777" s="138"/>
    </row>
    <row r="19778" spans="62:65" ht="13" thickBot="1">
      <c r="BJ19778" s="138"/>
      <c r="BK19778" s="138"/>
      <c r="BL19778" s="138"/>
      <c r="BM19778" s="138"/>
    </row>
    <row r="19779" spans="62:65" ht="13" thickBot="1">
      <c r="BJ19779" s="138"/>
      <c r="BK19779" s="138"/>
      <c r="BL19779" s="138"/>
      <c r="BM19779" s="138"/>
    </row>
    <row r="19780" spans="62:65" ht="13" thickBot="1">
      <c r="BJ19780" s="138"/>
      <c r="BK19780" s="138"/>
      <c r="BL19780" s="138"/>
      <c r="BM19780" s="138"/>
    </row>
    <row r="19781" spans="62:65" ht="13" thickBot="1">
      <c r="BJ19781" s="138"/>
      <c r="BK19781" s="138"/>
      <c r="BL19781" s="138"/>
      <c r="BM19781" s="138"/>
    </row>
    <row r="19782" spans="62:65" ht="13" thickBot="1">
      <c r="BJ19782" s="138"/>
      <c r="BK19782" s="138"/>
      <c r="BL19782" s="138"/>
      <c r="BM19782" s="138"/>
    </row>
    <row r="19783" spans="62:65" ht="13" thickBot="1">
      <c r="BJ19783" s="138"/>
      <c r="BK19783" s="138"/>
      <c r="BL19783" s="138"/>
      <c r="BM19783" s="138"/>
    </row>
    <row r="19784" spans="62:65" ht="13" thickBot="1">
      <c r="BJ19784" s="138"/>
      <c r="BK19784" s="138"/>
      <c r="BL19784" s="138"/>
      <c r="BM19784" s="138"/>
    </row>
    <row r="19785" spans="62:65" ht="13" thickBot="1">
      <c r="BJ19785" s="138"/>
      <c r="BK19785" s="138"/>
      <c r="BL19785" s="138"/>
      <c r="BM19785" s="138"/>
    </row>
    <row r="19786" spans="62:65" ht="13" thickBot="1">
      <c r="BJ19786" s="138"/>
      <c r="BK19786" s="138"/>
      <c r="BL19786" s="138"/>
      <c r="BM19786" s="138"/>
    </row>
    <row r="19787" spans="62:65" ht="13" thickBot="1">
      <c r="BJ19787" s="138"/>
      <c r="BK19787" s="138"/>
      <c r="BL19787" s="138"/>
      <c r="BM19787" s="138"/>
    </row>
    <row r="19788" spans="62:65" ht="13" thickBot="1">
      <c r="BJ19788" s="138"/>
      <c r="BK19788" s="138"/>
      <c r="BL19788" s="138"/>
      <c r="BM19788" s="138"/>
    </row>
    <row r="19789" spans="62:65" ht="13" thickBot="1">
      <c r="BJ19789" s="138"/>
      <c r="BK19789" s="138"/>
      <c r="BL19789" s="138"/>
      <c r="BM19789" s="138"/>
    </row>
    <row r="19790" spans="62:65" ht="13" thickBot="1">
      <c r="BJ19790" s="138"/>
      <c r="BK19790" s="138"/>
      <c r="BL19790" s="138"/>
      <c r="BM19790" s="138"/>
    </row>
    <row r="19791" spans="62:65" ht="13" thickBot="1">
      <c r="BJ19791" s="138"/>
      <c r="BK19791" s="138"/>
      <c r="BL19791" s="138"/>
      <c r="BM19791" s="138"/>
    </row>
    <row r="19792" spans="62:65" ht="13" thickBot="1">
      <c r="BJ19792" s="138"/>
      <c r="BK19792" s="138"/>
      <c r="BL19792" s="138"/>
      <c r="BM19792" s="138"/>
    </row>
    <row r="19793" spans="62:65" ht="13" thickBot="1">
      <c r="BJ19793" s="138"/>
      <c r="BK19793" s="138"/>
      <c r="BL19793" s="138"/>
      <c r="BM19793" s="138"/>
    </row>
    <row r="19794" spans="62:65" ht="13" thickBot="1">
      <c r="BJ19794" s="138"/>
      <c r="BK19794" s="138"/>
      <c r="BL19794" s="138"/>
      <c r="BM19794" s="138"/>
    </row>
    <row r="19795" spans="62:65" ht="13" thickBot="1">
      <c r="BJ19795" s="138"/>
      <c r="BK19795" s="138"/>
      <c r="BL19795" s="138"/>
      <c r="BM19795" s="138"/>
    </row>
    <row r="19796" spans="62:65" ht="13" thickBot="1">
      <c r="BJ19796" s="138"/>
      <c r="BK19796" s="138"/>
      <c r="BL19796" s="138"/>
      <c r="BM19796" s="138"/>
    </row>
    <row r="19797" spans="62:65" ht="13" thickBot="1">
      <c r="BJ19797" s="138"/>
      <c r="BK19797" s="138"/>
      <c r="BL19797" s="138"/>
      <c r="BM19797" s="138"/>
    </row>
    <row r="19798" spans="62:65" ht="13" thickBot="1">
      <c r="BJ19798" s="138"/>
      <c r="BK19798" s="138"/>
      <c r="BL19798" s="138"/>
      <c r="BM19798" s="138"/>
    </row>
    <row r="19799" spans="62:65" ht="13" thickBot="1">
      <c r="BJ19799" s="138"/>
      <c r="BK19799" s="138"/>
      <c r="BL19799" s="138"/>
      <c r="BM19799" s="138"/>
    </row>
    <row r="19800" spans="62:65" ht="13" thickBot="1">
      <c r="BJ19800" s="138"/>
      <c r="BK19800" s="138"/>
      <c r="BL19800" s="138"/>
      <c r="BM19800" s="138"/>
    </row>
    <row r="19801" spans="62:65" ht="13" thickBot="1">
      <c r="BJ19801" s="138"/>
      <c r="BK19801" s="138"/>
      <c r="BL19801" s="138"/>
      <c r="BM19801" s="138"/>
    </row>
    <row r="19802" spans="62:65" ht="13" thickBot="1">
      <c r="BJ19802" s="138"/>
      <c r="BK19802" s="138"/>
      <c r="BL19802" s="138"/>
      <c r="BM19802" s="138"/>
    </row>
    <row r="19803" spans="62:65" ht="13" thickBot="1">
      <c r="BJ19803" s="138"/>
      <c r="BK19803" s="138"/>
      <c r="BL19803" s="138"/>
      <c r="BM19803" s="138"/>
    </row>
    <row r="19804" spans="62:65" ht="13" thickBot="1">
      <c r="BJ19804" s="138"/>
      <c r="BK19804" s="138"/>
      <c r="BL19804" s="138"/>
      <c r="BM19804" s="138"/>
    </row>
    <row r="19805" spans="62:65" ht="13" thickBot="1">
      <c r="BJ19805" s="138"/>
      <c r="BK19805" s="138"/>
      <c r="BL19805" s="138"/>
      <c r="BM19805" s="138"/>
    </row>
    <row r="19806" spans="62:65" ht="13" thickBot="1">
      <c r="BJ19806" s="138"/>
      <c r="BK19806" s="138"/>
      <c r="BL19806" s="138"/>
      <c r="BM19806" s="138"/>
    </row>
    <row r="19807" spans="62:65" ht="13" thickBot="1">
      <c r="BJ19807" s="138"/>
      <c r="BK19807" s="138"/>
      <c r="BL19807" s="138"/>
      <c r="BM19807" s="138"/>
    </row>
    <row r="19808" spans="62:65" ht="13" thickBot="1">
      <c r="BJ19808" s="138"/>
      <c r="BK19808" s="138"/>
      <c r="BL19808" s="138"/>
      <c r="BM19808" s="138"/>
    </row>
    <row r="19809" spans="62:65" ht="13" thickBot="1">
      <c r="BJ19809" s="138"/>
      <c r="BK19809" s="138"/>
      <c r="BL19809" s="138"/>
      <c r="BM19809" s="138"/>
    </row>
    <row r="19810" spans="62:65" ht="13" thickBot="1">
      <c r="BJ19810" s="138"/>
      <c r="BK19810" s="138"/>
      <c r="BL19810" s="138"/>
      <c r="BM19810" s="138"/>
    </row>
    <row r="19811" spans="62:65" ht="13" thickBot="1">
      <c r="BJ19811" s="138"/>
      <c r="BK19811" s="138"/>
      <c r="BL19811" s="138"/>
      <c r="BM19811" s="138"/>
    </row>
    <row r="19812" spans="62:65" ht="13" thickBot="1">
      <c r="BJ19812" s="138"/>
      <c r="BK19812" s="138"/>
      <c r="BL19812" s="138"/>
      <c r="BM19812" s="138"/>
    </row>
    <row r="19813" spans="62:65" ht="13" thickBot="1">
      <c r="BJ19813" s="138"/>
      <c r="BK19813" s="138"/>
      <c r="BL19813" s="138"/>
      <c r="BM19813" s="138"/>
    </row>
    <row r="19814" spans="62:65" ht="13" thickBot="1">
      <c r="BJ19814" s="138"/>
      <c r="BK19814" s="138"/>
      <c r="BL19814" s="138"/>
      <c r="BM19814" s="138"/>
    </row>
    <row r="19815" spans="62:65" ht="13" thickBot="1">
      <c r="BJ19815" s="138"/>
      <c r="BK19815" s="138"/>
      <c r="BL19815" s="138"/>
      <c r="BM19815" s="138"/>
    </row>
    <row r="19816" spans="62:65" ht="13" thickBot="1">
      <c r="BJ19816" s="138"/>
      <c r="BK19816" s="138"/>
      <c r="BL19816" s="138"/>
      <c r="BM19816" s="138"/>
    </row>
    <row r="19817" spans="62:65" ht="13" thickBot="1">
      <c r="BJ19817" s="138"/>
      <c r="BK19817" s="138"/>
      <c r="BL19817" s="138"/>
      <c r="BM19817" s="138"/>
    </row>
    <row r="19818" spans="62:65" ht="13" thickBot="1">
      <c r="BJ19818" s="138"/>
      <c r="BK19818" s="138"/>
      <c r="BL19818" s="138"/>
      <c r="BM19818" s="138"/>
    </row>
    <row r="19819" spans="62:65" ht="13" thickBot="1">
      <c r="BJ19819" s="138"/>
      <c r="BK19819" s="138"/>
      <c r="BL19819" s="138"/>
      <c r="BM19819" s="138"/>
    </row>
    <row r="19820" spans="62:65" ht="13" thickBot="1">
      <c r="BJ19820" s="138"/>
      <c r="BK19820" s="138"/>
      <c r="BL19820" s="138"/>
      <c r="BM19820" s="138"/>
    </row>
    <row r="19821" spans="62:65" ht="13" thickBot="1">
      <c r="BJ19821" s="138"/>
      <c r="BK19821" s="138"/>
      <c r="BL19821" s="138"/>
      <c r="BM19821" s="138"/>
    </row>
    <row r="19822" spans="62:65" ht="13" thickBot="1">
      <c r="BJ19822" s="138"/>
      <c r="BK19822" s="138"/>
      <c r="BL19822" s="138"/>
      <c r="BM19822" s="138"/>
    </row>
    <row r="19823" spans="62:65" ht="13" thickBot="1">
      <c r="BJ19823" s="138"/>
      <c r="BK19823" s="138"/>
      <c r="BL19823" s="138"/>
      <c r="BM19823" s="138"/>
    </row>
    <row r="19824" spans="62:65" ht="13" thickBot="1">
      <c r="BJ19824" s="138"/>
      <c r="BK19824" s="138"/>
      <c r="BL19824" s="138"/>
      <c r="BM19824" s="138"/>
    </row>
    <row r="19825" spans="62:65" ht="13" thickBot="1">
      <c r="BJ19825" s="138"/>
      <c r="BK19825" s="138"/>
      <c r="BL19825" s="138"/>
      <c r="BM19825" s="138"/>
    </row>
    <row r="19826" spans="62:65" ht="13" thickBot="1">
      <c r="BJ19826" s="138"/>
      <c r="BK19826" s="138"/>
      <c r="BL19826" s="138"/>
      <c r="BM19826" s="138"/>
    </row>
    <row r="19827" spans="62:65" ht="13" thickBot="1">
      <c r="BJ19827" s="138"/>
      <c r="BK19827" s="138"/>
      <c r="BL19827" s="138"/>
      <c r="BM19827" s="138"/>
    </row>
    <row r="19828" spans="62:65" ht="13" thickBot="1">
      <c r="BJ19828" s="138"/>
      <c r="BK19828" s="138"/>
      <c r="BL19828" s="138"/>
      <c r="BM19828" s="138"/>
    </row>
    <row r="19829" spans="62:65" ht="13" thickBot="1">
      <c r="BJ19829" s="138"/>
      <c r="BK19829" s="138"/>
      <c r="BL19829" s="138"/>
      <c r="BM19829" s="138"/>
    </row>
    <row r="19830" spans="62:65" ht="13" thickBot="1">
      <c r="BJ19830" s="138"/>
      <c r="BK19830" s="138"/>
      <c r="BL19830" s="138"/>
      <c r="BM19830" s="138"/>
    </row>
    <row r="19831" spans="62:65" ht="13" thickBot="1">
      <c r="BJ19831" s="138"/>
      <c r="BK19831" s="138"/>
      <c r="BL19831" s="138"/>
      <c r="BM19831" s="138"/>
    </row>
    <row r="19832" spans="62:65" ht="13" thickBot="1">
      <c r="BJ19832" s="138"/>
      <c r="BK19832" s="138"/>
      <c r="BL19832" s="138"/>
      <c r="BM19832" s="138"/>
    </row>
    <row r="19833" spans="62:65" ht="13" thickBot="1">
      <c r="BJ19833" s="138"/>
      <c r="BK19833" s="138"/>
      <c r="BL19833" s="138"/>
      <c r="BM19833" s="138"/>
    </row>
    <row r="19834" spans="62:65" ht="13" thickBot="1">
      <c r="BJ19834" s="138"/>
      <c r="BK19834" s="138"/>
      <c r="BL19834" s="138"/>
      <c r="BM19834" s="138"/>
    </row>
    <row r="19835" spans="62:65" ht="13" thickBot="1">
      <c r="BJ19835" s="138"/>
      <c r="BK19835" s="138"/>
      <c r="BL19835" s="138"/>
      <c r="BM19835" s="138"/>
    </row>
    <row r="19836" spans="62:65" ht="13" thickBot="1">
      <c r="BJ19836" s="138"/>
      <c r="BK19836" s="138"/>
      <c r="BL19836" s="138"/>
      <c r="BM19836" s="138"/>
    </row>
    <row r="19837" spans="62:65" ht="13" thickBot="1">
      <c r="BJ19837" s="138"/>
      <c r="BK19837" s="138"/>
      <c r="BL19837" s="138"/>
      <c r="BM19837" s="138"/>
    </row>
    <row r="19838" spans="62:65" ht="13" thickBot="1">
      <c r="BJ19838" s="138"/>
      <c r="BK19838" s="138"/>
      <c r="BL19838" s="138"/>
      <c r="BM19838" s="138"/>
    </row>
    <row r="19839" spans="62:65" ht="13" thickBot="1">
      <c r="BJ19839" s="138"/>
      <c r="BK19839" s="138"/>
      <c r="BL19839" s="138"/>
      <c r="BM19839" s="138"/>
    </row>
    <row r="19840" spans="62:65" ht="13" thickBot="1">
      <c r="BJ19840" s="138"/>
      <c r="BK19840" s="138"/>
      <c r="BL19840" s="138"/>
      <c r="BM19840" s="138"/>
    </row>
    <row r="19841" spans="62:65" ht="13" thickBot="1">
      <c r="BJ19841" s="138"/>
      <c r="BK19841" s="138"/>
      <c r="BL19841" s="138"/>
      <c r="BM19841" s="138"/>
    </row>
    <row r="19842" spans="62:65" ht="13" thickBot="1">
      <c r="BJ19842" s="138"/>
      <c r="BK19842" s="138"/>
      <c r="BL19842" s="138"/>
      <c r="BM19842" s="138"/>
    </row>
    <row r="19843" spans="62:65" ht="13" thickBot="1">
      <c r="BJ19843" s="138"/>
      <c r="BK19843" s="138"/>
      <c r="BL19843" s="138"/>
      <c r="BM19843" s="138"/>
    </row>
    <row r="19844" spans="62:65" ht="13" thickBot="1">
      <c r="BJ19844" s="138"/>
      <c r="BK19844" s="138"/>
      <c r="BL19844" s="138"/>
      <c r="BM19844" s="138"/>
    </row>
    <row r="19845" spans="62:65" ht="13" thickBot="1">
      <c r="BJ19845" s="138"/>
      <c r="BK19845" s="138"/>
      <c r="BL19845" s="138"/>
      <c r="BM19845" s="138"/>
    </row>
    <row r="19846" spans="62:65" ht="13" thickBot="1">
      <c r="BJ19846" s="138"/>
      <c r="BK19846" s="138"/>
      <c r="BL19846" s="138"/>
      <c r="BM19846" s="138"/>
    </row>
    <row r="19847" spans="62:65" ht="13" thickBot="1">
      <c r="BJ19847" s="138"/>
      <c r="BK19847" s="138"/>
      <c r="BL19847" s="138"/>
      <c r="BM19847" s="138"/>
    </row>
    <row r="19848" spans="62:65" ht="13" thickBot="1">
      <c r="BJ19848" s="138"/>
      <c r="BK19848" s="138"/>
      <c r="BL19848" s="138"/>
      <c r="BM19848" s="138"/>
    </row>
    <row r="19849" spans="62:65" ht="13" thickBot="1">
      <c r="BJ19849" s="138"/>
      <c r="BK19849" s="138"/>
      <c r="BL19849" s="138"/>
      <c r="BM19849" s="138"/>
    </row>
    <row r="19850" spans="62:65" ht="13" thickBot="1">
      <c r="BJ19850" s="138"/>
      <c r="BK19850" s="138"/>
      <c r="BL19850" s="138"/>
      <c r="BM19850" s="138"/>
    </row>
    <row r="19851" spans="62:65" ht="13" thickBot="1">
      <c r="BJ19851" s="138"/>
      <c r="BK19851" s="138"/>
      <c r="BL19851" s="138"/>
      <c r="BM19851" s="138"/>
    </row>
    <row r="19852" spans="62:65" ht="13" thickBot="1">
      <c r="BJ19852" s="138"/>
      <c r="BK19852" s="138"/>
      <c r="BL19852" s="138"/>
      <c r="BM19852" s="138"/>
    </row>
    <row r="19853" spans="62:65" ht="13" thickBot="1">
      <c r="BJ19853" s="138"/>
      <c r="BK19853" s="138"/>
      <c r="BL19853" s="138"/>
      <c r="BM19853" s="138"/>
    </row>
    <row r="19854" spans="62:65" ht="13" thickBot="1">
      <c r="BJ19854" s="138"/>
      <c r="BK19854" s="138"/>
      <c r="BL19854" s="138"/>
      <c r="BM19854" s="138"/>
    </row>
    <row r="19855" spans="62:65" ht="13" thickBot="1">
      <c r="BJ19855" s="138"/>
      <c r="BK19855" s="138"/>
      <c r="BL19855" s="138"/>
      <c r="BM19855" s="138"/>
    </row>
    <row r="19856" spans="62:65" ht="13" thickBot="1">
      <c r="BJ19856" s="138"/>
      <c r="BK19856" s="138"/>
      <c r="BL19856" s="138"/>
      <c r="BM19856" s="138"/>
    </row>
    <row r="19857" spans="62:65" ht="13" thickBot="1">
      <c r="BJ19857" s="138"/>
      <c r="BK19857" s="138"/>
      <c r="BL19857" s="138"/>
      <c r="BM19857" s="138"/>
    </row>
    <row r="19858" spans="62:65" ht="13" thickBot="1">
      <c r="BJ19858" s="138"/>
      <c r="BK19858" s="138"/>
      <c r="BL19858" s="138"/>
      <c r="BM19858" s="138"/>
    </row>
    <row r="19859" spans="62:65" ht="13" thickBot="1">
      <c r="BJ19859" s="138"/>
      <c r="BK19859" s="138"/>
      <c r="BL19859" s="138"/>
      <c r="BM19859" s="138"/>
    </row>
    <row r="19860" spans="62:65" ht="13" thickBot="1">
      <c r="BJ19860" s="138"/>
      <c r="BK19860" s="138"/>
      <c r="BL19860" s="138"/>
      <c r="BM19860" s="138"/>
    </row>
    <row r="19861" spans="62:65" ht="13" thickBot="1">
      <c r="BJ19861" s="138"/>
      <c r="BK19861" s="138"/>
      <c r="BL19861" s="138"/>
      <c r="BM19861" s="138"/>
    </row>
    <row r="19862" spans="62:65" ht="13" thickBot="1">
      <c r="BJ19862" s="138"/>
      <c r="BK19862" s="138"/>
      <c r="BL19862" s="138"/>
      <c r="BM19862" s="138"/>
    </row>
    <row r="19863" spans="62:65" ht="13" thickBot="1">
      <c r="BJ19863" s="138"/>
      <c r="BK19863" s="138"/>
      <c r="BL19863" s="138"/>
      <c r="BM19863" s="138"/>
    </row>
    <row r="19864" spans="62:65" ht="13" thickBot="1">
      <c r="BJ19864" s="138"/>
      <c r="BK19864" s="138"/>
      <c r="BL19864" s="138"/>
      <c r="BM19864" s="138"/>
    </row>
    <row r="19865" spans="62:65" ht="13" thickBot="1">
      <c r="BJ19865" s="138"/>
      <c r="BK19865" s="138"/>
      <c r="BL19865" s="138"/>
      <c r="BM19865" s="138"/>
    </row>
    <row r="19866" spans="62:65" ht="13" thickBot="1">
      <c r="BJ19866" s="138"/>
      <c r="BK19866" s="138"/>
      <c r="BL19866" s="138"/>
      <c r="BM19866" s="138"/>
    </row>
    <row r="19867" spans="62:65" ht="13" thickBot="1">
      <c r="BJ19867" s="138"/>
      <c r="BK19867" s="138"/>
      <c r="BL19867" s="138"/>
      <c r="BM19867" s="138"/>
    </row>
    <row r="19868" spans="62:65" ht="13" thickBot="1">
      <c r="BJ19868" s="138"/>
      <c r="BK19868" s="138"/>
      <c r="BL19868" s="138"/>
      <c r="BM19868" s="138"/>
    </row>
    <row r="19869" spans="62:65" ht="13" thickBot="1">
      <c r="BJ19869" s="138"/>
      <c r="BK19869" s="138"/>
      <c r="BL19869" s="138"/>
      <c r="BM19869" s="138"/>
    </row>
    <row r="19870" spans="62:65" ht="13" thickBot="1">
      <c r="BJ19870" s="138"/>
      <c r="BK19870" s="138"/>
      <c r="BL19870" s="138"/>
      <c r="BM19870" s="138"/>
    </row>
    <row r="19871" spans="62:65" ht="13" thickBot="1">
      <c r="BJ19871" s="138"/>
      <c r="BK19871" s="138"/>
      <c r="BL19871" s="138"/>
      <c r="BM19871" s="138"/>
    </row>
    <row r="19872" spans="62:65" ht="13" thickBot="1">
      <c r="BJ19872" s="138"/>
      <c r="BK19872" s="138"/>
      <c r="BL19872" s="138"/>
      <c r="BM19872" s="138"/>
    </row>
    <row r="19873" spans="62:65" ht="13" thickBot="1">
      <c r="BJ19873" s="138"/>
      <c r="BK19873" s="138"/>
      <c r="BL19873" s="138"/>
      <c r="BM19873" s="138"/>
    </row>
    <row r="19874" spans="62:65" ht="13" thickBot="1">
      <c r="BJ19874" s="138"/>
      <c r="BK19874" s="138"/>
      <c r="BL19874" s="138"/>
      <c r="BM19874" s="138"/>
    </row>
    <row r="19875" spans="62:65" ht="13" thickBot="1">
      <c r="BJ19875" s="138"/>
      <c r="BK19875" s="138"/>
      <c r="BL19875" s="138"/>
      <c r="BM19875" s="138"/>
    </row>
    <row r="19876" spans="62:65" ht="13" thickBot="1">
      <c r="BJ19876" s="138"/>
      <c r="BK19876" s="138"/>
      <c r="BL19876" s="138"/>
      <c r="BM19876" s="138"/>
    </row>
    <row r="19877" spans="62:65" ht="13" thickBot="1">
      <c r="BJ19877" s="138"/>
      <c r="BK19877" s="138"/>
      <c r="BL19877" s="138"/>
      <c r="BM19877" s="138"/>
    </row>
    <row r="19878" spans="62:65" ht="13" thickBot="1">
      <c r="BJ19878" s="138"/>
      <c r="BK19878" s="138"/>
      <c r="BL19878" s="138"/>
      <c r="BM19878" s="138"/>
    </row>
    <row r="19879" spans="62:65" ht="13" thickBot="1">
      <c r="BJ19879" s="138"/>
      <c r="BK19879" s="138"/>
      <c r="BL19879" s="138"/>
      <c r="BM19879" s="138"/>
    </row>
    <row r="19880" spans="62:65" ht="13" thickBot="1">
      <c r="BJ19880" s="138"/>
      <c r="BK19880" s="138"/>
      <c r="BL19880" s="138"/>
      <c r="BM19880" s="138"/>
    </row>
    <row r="19881" spans="62:65" ht="13" thickBot="1">
      <c r="BJ19881" s="138"/>
      <c r="BK19881" s="138"/>
      <c r="BL19881" s="138"/>
      <c r="BM19881" s="138"/>
    </row>
    <row r="19882" spans="62:65" ht="13" thickBot="1">
      <c r="BJ19882" s="138"/>
      <c r="BK19882" s="138"/>
      <c r="BL19882" s="138"/>
      <c r="BM19882" s="138"/>
    </row>
    <row r="19883" spans="62:65" ht="13" thickBot="1">
      <c r="BJ19883" s="138"/>
      <c r="BK19883" s="138"/>
      <c r="BL19883" s="138"/>
      <c r="BM19883" s="138"/>
    </row>
    <row r="19884" spans="62:65" ht="13" thickBot="1">
      <c r="BJ19884" s="138"/>
      <c r="BK19884" s="138"/>
      <c r="BL19884" s="138"/>
      <c r="BM19884" s="138"/>
    </row>
    <row r="19885" spans="62:65" ht="13" thickBot="1">
      <c r="BJ19885" s="138"/>
      <c r="BK19885" s="138"/>
      <c r="BL19885" s="138"/>
      <c r="BM19885" s="138"/>
    </row>
    <row r="19886" spans="62:65" ht="13" thickBot="1">
      <c r="BJ19886" s="138"/>
      <c r="BK19886" s="138"/>
      <c r="BL19886" s="138"/>
      <c r="BM19886" s="138"/>
    </row>
    <row r="19887" spans="62:65" ht="13" thickBot="1">
      <c r="BJ19887" s="138"/>
      <c r="BK19887" s="138"/>
      <c r="BL19887" s="138"/>
      <c r="BM19887" s="138"/>
    </row>
    <row r="19888" spans="62:65" ht="13" thickBot="1">
      <c r="BJ19888" s="138"/>
      <c r="BK19888" s="138"/>
      <c r="BL19888" s="138"/>
      <c r="BM19888" s="138"/>
    </row>
    <row r="19889" spans="62:65" ht="13" thickBot="1">
      <c r="BJ19889" s="138"/>
      <c r="BK19889" s="138"/>
      <c r="BL19889" s="138"/>
      <c r="BM19889" s="138"/>
    </row>
    <row r="19890" spans="62:65" ht="13" thickBot="1">
      <c r="BJ19890" s="138"/>
      <c r="BK19890" s="138"/>
      <c r="BL19890" s="138"/>
      <c r="BM19890" s="138"/>
    </row>
    <row r="19891" spans="62:65" ht="13" thickBot="1">
      <c r="BJ19891" s="138"/>
      <c r="BK19891" s="138"/>
      <c r="BL19891" s="138"/>
      <c r="BM19891" s="138"/>
    </row>
    <row r="19892" spans="62:65" ht="13" thickBot="1">
      <c r="BJ19892" s="138"/>
      <c r="BK19892" s="138"/>
      <c r="BL19892" s="138"/>
      <c r="BM19892" s="138"/>
    </row>
    <row r="19893" spans="62:65" ht="13" thickBot="1">
      <c r="BJ19893" s="138"/>
      <c r="BK19893" s="138"/>
      <c r="BL19893" s="138"/>
      <c r="BM19893" s="138"/>
    </row>
    <row r="19894" spans="62:65" ht="13" thickBot="1">
      <c r="BJ19894" s="138"/>
      <c r="BK19894" s="138"/>
      <c r="BL19894" s="138"/>
      <c r="BM19894" s="138"/>
    </row>
    <row r="19895" spans="62:65" ht="13" thickBot="1">
      <c r="BJ19895" s="138"/>
      <c r="BK19895" s="138"/>
      <c r="BL19895" s="138"/>
      <c r="BM19895" s="138"/>
    </row>
    <row r="19896" spans="62:65" ht="13" thickBot="1">
      <c r="BJ19896" s="138"/>
      <c r="BK19896" s="138"/>
      <c r="BL19896" s="138"/>
      <c r="BM19896" s="138"/>
    </row>
    <row r="19897" spans="62:65" ht="13" thickBot="1">
      <c r="BJ19897" s="138"/>
      <c r="BK19897" s="138"/>
      <c r="BL19897" s="138"/>
      <c r="BM19897" s="138"/>
    </row>
    <row r="19898" spans="62:65" ht="13" thickBot="1">
      <c r="BJ19898" s="138"/>
      <c r="BK19898" s="138"/>
      <c r="BL19898" s="138"/>
      <c r="BM19898" s="138"/>
    </row>
    <row r="19899" spans="62:65" ht="13" thickBot="1">
      <c r="BJ19899" s="138"/>
      <c r="BK19899" s="138"/>
      <c r="BL19899" s="138"/>
      <c r="BM19899" s="138"/>
    </row>
    <row r="19900" spans="62:65" ht="13" thickBot="1">
      <c r="BJ19900" s="138"/>
      <c r="BK19900" s="138"/>
      <c r="BL19900" s="138"/>
      <c r="BM19900" s="138"/>
    </row>
    <row r="19901" spans="62:65" ht="13" thickBot="1">
      <c r="BJ19901" s="138"/>
      <c r="BK19901" s="138"/>
      <c r="BL19901" s="138"/>
      <c r="BM19901" s="138"/>
    </row>
    <row r="19902" spans="62:65" ht="13" thickBot="1">
      <c r="BJ19902" s="138"/>
      <c r="BK19902" s="138"/>
      <c r="BL19902" s="138"/>
      <c r="BM19902" s="138"/>
    </row>
    <row r="19903" spans="62:65" ht="13" thickBot="1">
      <c r="BJ19903" s="138"/>
      <c r="BK19903" s="138"/>
      <c r="BL19903" s="138"/>
      <c r="BM19903" s="138"/>
    </row>
    <row r="19904" spans="62:65" ht="13" thickBot="1">
      <c r="BJ19904" s="138"/>
      <c r="BK19904" s="138"/>
      <c r="BL19904" s="138"/>
      <c r="BM19904" s="138"/>
    </row>
    <row r="19905" spans="62:65" ht="13" thickBot="1">
      <c r="BJ19905" s="138"/>
      <c r="BK19905" s="138"/>
      <c r="BL19905" s="138"/>
      <c r="BM19905" s="138"/>
    </row>
    <row r="19906" spans="62:65" ht="13" thickBot="1">
      <c r="BJ19906" s="138"/>
      <c r="BK19906" s="138"/>
      <c r="BL19906" s="138"/>
      <c r="BM19906" s="138"/>
    </row>
    <row r="19907" spans="62:65" ht="13" thickBot="1">
      <c r="BJ19907" s="138"/>
      <c r="BK19907" s="138"/>
      <c r="BL19907" s="138"/>
      <c r="BM19907" s="138"/>
    </row>
    <row r="19908" spans="62:65" ht="13" thickBot="1">
      <c r="BJ19908" s="138"/>
      <c r="BK19908" s="138"/>
      <c r="BL19908" s="138"/>
      <c r="BM19908" s="138"/>
    </row>
    <row r="19909" spans="62:65" ht="13" thickBot="1">
      <c r="BJ19909" s="138"/>
      <c r="BK19909" s="138"/>
      <c r="BL19909" s="138"/>
      <c r="BM19909" s="138"/>
    </row>
    <row r="19910" spans="62:65" ht="13" thickBot="1">
      <c r="BJ19910" s="138"/>
      <c r="BK19910" s="138"/>
      <c r="BL19910" s="138"/>
      <c r="BM19910" s="138"/>
    </row>
    <row r="19911" spans="62:65" ht="13" thickBot="1">
      <c r="BJ19911" s="138"/>
      <c r="BK19911" s="138"/>
      <c r="BL19911" s="138"/>
      <c r="BM19911" s="138"/>
    </row>
    <row r="19912" spans="62:65" ht="13" thickBot="1">
      <c r="BJ19912" s="138"/>
      <c r="BK19912" s="138"/>
      <c r="BL19912" s="138"/>
      <c r="BM19912" s="138"/>
    </row>
    <row r="19913" spans="62:65" ht="13" thickBot="1">
      <c r="BJ19913" s="138"/>
      <c r="BK19913" s="138"/>
      <c r="BL19913" s="138"/>
      <c r="BM19913" s="138"/>
    </row>
    <row r="19914" spans="62:65" ht="13" thickBot="1">
      <c r="BJ19914" s="138"/>
      <c r="BK19914" s="138"/>
      <c r="BL19914" s="138"/>
      <c r="BM19914" s="138"/>
    </row>
    <row r="19915" spans="62:65" ht="13" thickBot="1">
      <c r="BJ19915" s="138"/>
      <c r="BK19915" s="138"/>
      <c r="BL19915" s="138"/>
      <c r="BM19915" s="138"/>
    </row>
    <row r="19916" spans="62:65" ht="13" thickBot="1">
      <c r="BJ19916" s="138"/>
      <c r="BK19916" s="138"/>
      <c r="BL19916" s="138"/>
      <c r="BM19916" s="138"/>
    </row>
    <row r="19917" spans="62:65" ht="13" thickBot="1">
      <c r="BJ19917" s="138"/>
      <c r="BK19917" s="138"/>
      <c r="BL19917" s="138"/>
      <c r="BM19917" s="138"/>
    </row>
    <row r="19918" spans="62:65" ht="13" thickBot="1">
      <c r="BJ19918" s="138"/>
      <c r="BK19918" s="138"/>
      <c r="BL19918" s="138"/>
      <c r="BM19918" s="138"/>
    </row>
    <row r="19919" spans="62:65" ht="13" thickBot="1">
      <c r="BJ19919" s="138"/>
      <c r="BK19919" s="138"/>
      <c r="BL19919" s="138"/>
      <c r="BM19919" s="138"/>
    </row>
    <row r="19920" spans="62:65" ht="13" thickBot="1">
      <c r="BJ19920" s="138"/>
      <c r="BK19920" s="138"/>
      <c r="BL19920" s="138"/>
      <c r="BM19920" s="138"/>
    </row>
    <row r="19921" spans="62:65" ht="13" thickBot="1">
      <c r="BJ19921" s="138"/>
      <c r="BK19921" s="138"/>
      <c r="BL19921" s="138"/>
      <c r="BM19921" s="138"/>
    </row>
    <row r="19922" spans="62:65" ht="13" thickBot="1">
      <c r="BJ19922" s="138"/>
      <c r="BK19922" s="138"/>
      <c r="BL19922" s="138"/>
      <c r="BM19922" s="138"/>
    </row>
    <row r="19923" spans="62:65" ht="13" thickBot="1">
      <c r="BJ19923" s="138"/>
      <c r="BK19923" s="138"/>
      <c r="BL19923" s="138"/>
      <c r="BM19923" s="138"/>
    </row>
    <row r="19924" spans="62:65" ht="13" thickBot="1">
      <c r="BJ19924" s="138"/>
      <c r="BK19924" s="138"/>
      <c r="BL19924" s="138"/>
      <c r="BM19924" s="138"/>
    </row>
    <row r="19925" spans="62:65" ht="13" thickBot="1">
      <c r="BJ19925" s="138"/>
      <c r="BK19925" s="138"/>
      <c r="BL19925" s="138"/>
      <c r="BM19925" s="138"/>
    </row>
    <row r="19926" spans="62:65" ht="13" thickBot="1">
      <c r="BJ19926" s="138"/>
      <c r="BK19926" s="138"/>
      <c r="BL19926" s="138"/>
      <c r="BM19926" s="138"/>
    </row>
    <row r="19927" spans="62:65" ht="13" thickBot="1">
      <c r="BJ19927" s="138"/>
      <c r="BK19927" s="138"/>
      <c r="BL19927" s="138"/>
      <c r="BM19927" s="138"/>
    </row>
    <row r="19928" spans="62:65" ht="13" thickBot="1">
      <c r="BJ19928" s="138"/>
      <c r="BK19928" s="138"/>
      <c r="BL19928" s="138"/>
      <c r="BM19928" s="138"/>
    </row>
    <row r="19929" spans="62:65" ht="13" thickBot="1">
      <c r="BJ19929" s="138"/>
      <c r="BK19929" s="138"/>
      <c r="BL19929" s="138"/>
      <c r="BM19929" s="138"/>
    </row>
    <row r="19930" spans="62:65" ht="13" thickBot="1">
      <c r="BJ19930" s="138"/>
      <c r="BK19930" s="138"/>
      <c r="BL19930" s="138"/>
      <c r="BM19930" s="138"/>
    </row>
    <row r="19931" spans="62:65" ht="13" thickBot="1">
      <c r="BJ19931" s="138"/>
      <c r="BK19931" s="138"/>
      <c r="BL19931" s="138"/>
      <c r="BM19931" s="138"/>
    </row>
    <row r="19932" spans="62:65" ht="13" thickBot="1">
      <c r="BJ19932" s="138"/>
      <c r="BK19932" s="138"/>
      <c r="BL19932" s="138"/>
      <c r="BM19932" s="138"/>
    </row>
    <row r="19933" spans="62:65" ht="13" thickBot="1">
      <c r="BJ19933" s="138"/>
      <c r="BK19933" s="138"/>
      <c r="BL19933" s="138"/>
      <c r="BM19933" s="138"/>
    </row>
    <row r="19934" spans="62:65" ht="13" thickBot="1">
      <c r="BJ19934" s="138"/>
      <c r="BK19934" s="138"/>
      <c r="BL19934" s="138"/>
      <c r="BM19934" s="138"/>
    </row>
    <row r="19935" spans="62:65" ht="13" thickBot="1">
      <c r="BJ19935" s="138"/>
      <c r="BK19935" s="138"/>
      <c r="BL19935" s="138"/>
      <c r="BM19935" s="138"/>
    </row>
    <row r="19936" spans="62:65" ht="13" thickBot="1">
      <c r="BJ19936" s="138"/>
      <c r="BK19936" s="138"/>
      <c r="BL19936" s="138"/>
      <c r="BM19936" s="138"/>
    </row>
    <row r="19937" spans="62:65" ht="13" thickBot="1">
      <c r="BJ19937" s="138"/>
      <c r="BK19937" s="138"/>
      <c r="BL19937" s="138"/>
      <c r="BM19937" s="138"/>
    </row>
    <row r="19938" spans="62:65" ht="13" thickBot="1">
      <c r="BJ19938" s="138"/>
      <c r="BK19938" s="138"/>
      <c r="BL19938" s="138"/>
      <c r="BM19938" s="138"/>
    </row>
    <row r="19939" spans="62:65" ht="13" thickBot="1">
      <c r="BJ19939" s="138"/>
      <c r="BK19939" s="138"/>
      <c r="BL19939" s="138"/>
      <c r="BM19939" s="138"/>
    </row>
    <row r="19940" spans="62:65" ht="13" thickBot="1">
      <c r="BJ19940" s="138"/>
      <c r="BK19940" s="138"/>
      <c r="BL19940" s="138"/>
      <c r="BM19940" s="138"/>
    </row>
    <row r="19941" spans="62:65" ht="13" thickBot="1">
      <c r="BJ19941" s="138"/>
      <c r="BK19941" s="138"/>
      <c r="BL19941" s="138"/>
      <c r="BM19941" s="138"/>
    </row>
    <row r="19942" spans="62:65" ht="13" thickBot="1">
      <c r="BJ19942" s="138"/>
      <c r="BK19942" s="138"/>
      <c r="BL19942" s="138"/>
      <c r="BM19942" s="138"/>
    </row>
    <row r="19943" spans="62:65" ht="13" thickBot="1">
      <c r="BJ19943" s="138"/>
      <c r="BK19943" s="138"/>
      <c r="BL19943" s="138"/>
      <c r="BM19943" s="138"/>
    </row>
    <row r="19944" spans="62:65" ht="13" thickBot="1">
      <c r="BJ19944" s="138"/>
      <c r="BK19944" s="138"/>
      <c r="BL19944" s="138"/>
      <c r="BM19944" s="138"/>
    </row>
    <row r="19945" spans="62:65" ht="13" thickBot="1">
      <c r="BJ19945" s="138"/>
      <c r="BK19945" s="138"/>
      <c r="BL19945" s="138"/>
      <c r="BM19945" s="138"/>
    </row>
    <row r="19946" spans="62:65" ht="13" thickBot="1">
      <c r="BJ19946" s="138"/>
      <c r="BK19946" s="138"/>
      <c r="BL19946" s="138"/>
      <c r="BM19946" s="138"/>
    </row>
    <row r="19947" spans="62:65" ht="13" thickBot="1">
      <c r="BJ19947" s="138"/>
      <c r="BK19947" s="138"/>
      <c r="BL19947" s="138"/>
      <c r="BM19947" s="138"/>
    </row>
    <row r="19948" spans="62:65" ht="13" thickBot="1">
      <c r="BJ19948" s="138"/>
      <c r="BK19948" s="138"/>
      <c r="BL19948" s="138"/>
      <c r="BM19948" s="138"/>
    </row>
    <row r="19949" spans="62:65" ht="13" thickBot="1">
      <c r="BJ19949" s="138"/>
      <c r="BK19949" s="138"/>
      <c r="BL19949" s="138"/>
      <c r="BM19949" s="138"/>
    </row>
    <row r="19950" spans="62:65" ht="13" thickBot="1">
      <c r="BJ19950" s="138"/>
      <c r="BK19950" s="138"/>
      <c r="BL19950" s="138"/>
      <c r="BM19950" s="138"/>
    </row>
    <row r="19951" spans="62:65" ht="13" thickBot="1">
      <c r="BJ19951" s="138"/>
      <c r="BK19951" s="138"/>
      <c r="BL19951" s="138"/>
      <c r="BM19951" s="138"/>
    </row>
    <row r="19952" spans="62:65" ht="13" thickBot="1">
      <c r="BJ19952" s="138"/>
      <c r="BK19952" s="138"/>
      <c r="BL19952" s="138"/>
      <c r="BM19952" s="138"/>
    </row>
    <row r="19953" spans="62:65" ht="13" thickBot="1">
      <c r="BJ19953" s="138"/>
      <c r="BK19953" s="138"/>
      <c r="BL19953" s="138"/>
      <c r="BM19953" s="138"/>
    </row>
    <row r="19954" spans="62:65" ht="13" thickBot="1">
      <c r="BJ19954" s="138"/>
      <c r="BK19954" s="138"/>
      <c r="BL19954" s="138"/>
      <c r="BM19954" s="138"/>
    </row>
    <row r="19955" spans="62:65" ht="13" thickBot="1">
      <c r="BJ19955" s="138"/>
      <c r="BK19955" s="138"/>
      <c r="BL19955" s="138"/>
      <c r="BM19955" s="138"/>
    </row>
    <row r="19956" spans="62:65" ht="13" thickBot="1">
      <c r="BJ19956" s="138"/>
      <c r="BK19956" s="138"/>
      <c r="BL19956" s="138"/>
      <c r="BM19956" s="138"/>
    </row>
    <row r="19957" spans="62:65" ht="13" thickBot="1">
      <c r="BJ19957" s="138"/>
      <c r="BK19957" s="138"/>
      <c r="BL19957" s="138"/>
      <c r="BM19957" s="138"/>
    </row>
    <row r="19958" spans="62:65" ht="13" thickBot="1">
      <c r="BJ19958" s="138"/>
      <c r="BK19958" s="138"/>
      <c r="BL19958" s="138"/>
      <c r="BM19958" s="138"/>
    </row>
    <row r="19959" spans="62:65" ht="13" thickBot="1">
      <c r="BJ19959" s="138"/>
      <c r="BK19959" s="138"/>
      <c r="BL19959" s="138"/>
      <c r="BM19959" s="138"/>
    </row>
    <row r="19960" spans="62:65" ht="13" thickBot="1">
      <c r="BJ19960" s="138"/>
      <c r="BK19960" s="138"/>
      <c r="BL19960" s="138"/>
      <c r="BM19960" s="138"/>
    </row>
    <row r="19961" spans="62:65" ht="13" thickBot="1">
      <c r="BJ19961" s="138"/>
      <c r="BK19961" s="138"/>
      <c r="BL19961" s="138"/>
      <c r="BM19961" s="138"/>
    </row>
    <row r="19962" spans="62:65" ht="13" thickBot="1">
      <c r="BJ19962" s="138"/>
      <c r="BK19962" s="138"/>
      <c r="BL19962" s="138"/>
      <c r="BM19962" s="138"/>
    </row>
    <row r="19963" spans="62:65" ht="13" thickBot="1">
      <c r="BJ19963" s="138"/>
      <c r="BK19963" s="138"/>
      <c r="BL19963" s="138"/>
      <c r="BM19963" s="138"/>
    </row>
    <row r="19964" spans="62:65" ht="13" thickBot="1">
      <c r="BJ19964" s="138"/>
      <c r="BK19964" s="138"/>
      <c r="BL19964" s="138"/>
      <c r="BM19964" s="138"/>
    </row>
    <row r="19965" spans="62:65" ht="13" thickBot="1">
      <c r="BJ19965" s="138"/>
      <c r="BK19965" s="138"/>
      <c r="BL19965" s="138"/>
      <c r="BM19965" s="138"/>
    </row>
    <row r="19966" spans="62:65" ht="13" thickBot="1">
      <c r="BJ19966" s="138"/>
      <c r="BK19966" s="138"/>
      <c r="BL19966" s="138"/>
      <c r="BM19966" s="138"/>
    </row>
    <row r="19967" spans="62:65" ht="13" thickBot="1">
      <c r="BJ19967" s="138"/>
      <c r="BK19967" s="138"/>
      <c r="BL19967" s="138"/>
      <c r="BM19967" s="138"/>
    </row>
    <row r="19968" spans="62:65" ht="13" thickBot="1">
      <c r="BJ19968" s="138"/>
      <c r="BK19968" s="138"/>
      <c r="BL19968" s="138"/>
      <c r="BM19968" s="138"/>
    </row>
    <row r="19969" spans="62:65" ht="13" thickBot="1">
      <c r="BJ19969" s="138"/>
      <c r="BK19969" s="138"/>
      <c r="BL19969" s="138"/>
      <c r="BM19969" s="138"/>
    </row>
    <row r="19970" spans="62:65" ht="13" thickBot="1">
      <c r="BJ19970" s="138"/>
      <c r="BK19970" s="138"/>
      <c r="BL19970" s="138"/>
      <c r="BM19970" s="138"/>
    </row>
    <row r="19971" spans="62:65" ht="13" thickBot="1">
      <c r="BJ19971" s="138"/>
      <c r="BK19971" s="138"/>
      <c r="BL19971" s="138"/>
      <c r="BM19971" s="138"/>
    </row>
    <row r="19972" spans="62:65" ht="13" thickBot="1">
      <c r="BJ19972" s="138"/>
      <c r="BK19972" s="138"/>
      <c r="BL19972" s="138"/>
      <c r="BM19972" s="138"/>
    </row>
    <row r="19973" spans="62:65" ht="13" thickBot="1">
      <c r="BJ19973" s="138"/>
      <c r="BK19973" s="138"/>
      <c r="BL19973" s="138"/>
      <c r="BM19973" s="138"/>
    </row>
    <row r="19974" spans="62:65" ht="13" thickBot="1">
      <c r="BJ19974" s="138"/>
      <c r="BK19974" s="138"/>
      <c r="BL19974" s="138"/>
      <c r="BM19974" s="138"/>
    </row>
    <row r="19975" spans="62:65" ht="13" thickBot="1">
      <c r="BJ19975" s="138"/>
      <c r="BK19975" s="138"/>
      <c r="BL19975" s="138"/>
      <c r="BM19975" s="138"/>
    </row>
    <row r="19976" spans="62:65" ht="13" thickBot="1">
      <c r="BJ19976" s="138"/>
      <c r="BK19976" s="138"/>
      <c r="BL19976" s="138"/>
      <c r="BM19976" s="138"/>
    </row>
    <row r="19977" spans="62:65" ht="13" thickBot="1">
      <c r="BJ19977" s="138"/>
      <c r="BK19977" s="138"/>
      <c r="BL19977" s="138"/>
      <c r="BM19977" s="138"/>
    </row>
    <row r="19978" spans="62:65" ht="13" thickBot="1">
      <c r="BJ19978" s="138"/>
      <c r="BK19978" s="138"/>
      <c r="BL19978" s="138"/>
      <c r="BM19978" s="138"/>
    </row>
    <row r="19979" spans="62:65" ht="13" thickBot="1">
      <c r="BJ19979" s="138"/>
      <c r="BK19979" s="138"/>
      <c r="BL19979" s="138"/>
      <c r="BM19979" s="138"/>
    </row>
    <row r="19980" spans="62:65" ht="13" thickBot="1">
      <c r="BJ19980" s="138"/>
      <c r="BK19980" s="138"/>
      <c r="BL19980" s="138"/>
      <c r="BM19980" s="138"/>
    </row>
    <row r="19981" spans="62:65" ht="13" thickBot="1">
      <c r="BJ19981" s="138"/>
      <c r="BK19981" s="138"/>
      <c r="BL19981" s="138"/>
      <c r="BM19981" s="138"/>
    </row>
    <row r="19982" spans="62:65" ht="13" thickBot="1">
      <c r="BJ19982" s="138"/>
      <c r="BK19982" s="138"/>
      <c r="BL19982" s="138"/>
      <c r="BM19982" s="138"/>
    </row>
    <row r="19983" spans="62:65" ht="13" thickBot="1">
      <c r="BJ19983" s="138"/>
      <c r="BK19983" s="138"/>
      <c r="BL19983" s="138"/>
      <c r="BM19983" s="138"/>
    </row>
    <row r="19984" spans="62:65" ht="13" thickBot="1">
      <c r="BJ19984" s="138"/>
      <c r="BK19984" s="138"/>
      <c r="BL19984" s="138"/>
      <c r="BM19984" s="138"/>
    </row>
    <row r="19985" spans="62:65" ht="13" thickBot="1">
      <c r="BJ19985" s="138"/>
      <c r="BK19985" s="138"/>
      <c r="BL19985" s="138"/>
      <c r="BM19985" s="138"/>
    </row>
    <row r="19986" spans="62:65" ht="13" thickBot="1">
      <c r="BJ19986" s="138"/>
      <c r="BK19986" s="138"/>
      <c r="BL19986" s="138"/>
      <c r="BM19986" s="138"/>
    </row>
    <row r="19987" spans="62:65" ht="13" thickBot="1">
      <c r="BJ19987" s="138"/>
      <c r="BK19987" s="138"/>
      <c r="BL19987" s="138"/>
      <c r="BM19987" s="138"/>
    </row>
    <row r="19988" spans="62:65" ht="13" thickBot="1">
      <c r="BJ19988" s="138"/>
      <c r="BK19988" s="138"/>
      <c r="BL19988" s="138"/>
      <c r="BM19988" s="138"/>
    </row>
    <row r="19989" spans="62:65" ht="13" thickBot="1">
      <c r="BJ19989" s="138"/>
      <c r="BK19989" s="138"/>
      <c r="BL19989" s="138"/>
      <c r="BM19989" s="138"/>
    </row>
    <row r="19990" spans="62:65" ht="13" thickBot="1">
      <c r="BJ19990" s="138"/>
      <c r="BK19990" s="138"/>
      <c r="BL19990" s="138"/>
      <c r="BM19990" s="138"/>
    </row>
    <row r="19991" spans="62:65" ht="13" thickBot="1">
      <c r="BJ19991" s="138"/>
      <c r="BK19991" s="138"/>
      <c r="BL19991" s="138"/>
      <c r="BM19991" s="138"/>
    </row>
    <row r="19992" spans="62:65" ht="13" thickBot="1">
      <c r="BJ19992" s="138"/>
      <c r="BK19992" s="138"/>
      <c r="BL19992" s="138"/>
      <c r="BM19992" s="138"/>
    </row>
    <row r="19993" spans="62:65" ht="13" thickBot="1">
      <c r="BJ19993" s="138"/>
      <c r="BK19993" s="138"/>
      <c r="BL19993" s="138"/>
      <c r="BM19993" s="138"/>
    </row>
    <row r="19994" spans="62:65" ht="13" thickBot="1">
      <c r="BJ19994" s="138"/>
      <c r="BK19994" s="138"/>
      <c r="BL19994" s="138"/>
      <c r="BM19994" s="138"/>
    </row>
    <row r="19995" spans="62:65" ht="13" thickBot="1">
      <c r="BJ19995" s="138"/>
      <c r="BK19995" s="138"/>
      <c r="BL19995" s="138"/>
      <c r="BM19995" s="138"/>
    </row>
    <row r="19996" spans="62:65" ht="13" thickBot="1">
      <c r="BJ19996" s="138"/>
      <c r="BK19996" s="138"/>
      <c r="BL19996" s="138"/>
      <c r="BM19996" s="138"/>
    </row>
    <row r="19997" spans="62:65" ht="13" thickBot="1">
      <c r="BJ19997" s="138"/>
      <c r="BK19997" s="138"/>
      <c r="BL19997" s="138"/>
      <c r="BM19997" s="138"/>
    </row>
    <row r="19998" spans="62:65" ht="13" thickBot="1">
      <c r="BJ19998" s="138"/>
      <c r="BK19998" s="138"/>
      <c r="BL19998" s="138"/>
      <c r="BM19998" s="138"/>
    </row>
    <row r="19999" spans="62:65" ht="13" thickBot="1">
      <c r="BJ19999" s="138"/>
      <c r="BK19999" s="138"/>
      <c r="BL19999" s="138"/>
      <c r="BM19999" s="138"/>
    </row>
    <row r="20000" spans="62:65" ht="13" thickBot="1">
      <c r="BJ20000" s="138"/>
      <c r="BK20000" s="138"/>
      <c r="BL20000" s="138"/>
      <c r="BM20000" s="138"/>
    </row>
    <row r="20001" spans="62:65" ht="13" thickBot="1">
      <c r="BJ20001" s="138"/>
      <c r="BK20001" s="138"/>
      <c r="BL20001" s="138"/>
      <c r="BM20001" s="138"/>
    </row>
    <row r="20002" spans="62:65" ht="13" thickBot="1">
      <c r="BJ20002" s="138"/>
      <c r="BK20002" s="138"/>
      <c r="BL20002" s="138"/>
      <c r="BM20002" s="138"/>
    </row>
    <row r="20003" spans="62:65" ht="13" thickBot="1">
      <c r="BJ20003" s="138"/>
      <c r="BK20003" s="138"/>
      <c r="BL20003" s="138"/>
      <c r="BM20003" s="138"/>
    </row>
    <row r="20004" spans="62:65" ht="13" thickBot="1">
      <c r="BJ20004" s="138"/>
      <c r="BK20004" s="138"/>
      <c r="BL20004" s="138"/>
      <c r="BM20004" s="138"/>
    </row>
    <row r="20005" spans="62:65" ht="13" thickBot="1">
      <c r="BJ20005" s="138"/>
      <c r="BK20005" s="138"/>
      <c r="BL20005" s="138"/>
      <c r="BM20005" s="138"/>
    </row>
    <row r="20006" spans="62:65" ht="13" thickBot="1">
      <c r="BJ20006" s="138"/>
      <c r="BK20006" s="138"/>
      <c r="BL20006" s="138"/>
      <c r="BM20006" s="138"/>
    </row>
    <row r="20007" spans="62:65" ht="13" thickBot="1">
      <c r="BJ20007" s="138"/>
      <c r="BK20007" s="138"/>
      <c r="BL20007" s="138"/>
      <c r="BM20007" s="138"/>
    </row>
    <row r="20008" spans="62:65" ht="13" thickBot="1">
      <c r="BJ20008" s="138"/>
      <c r="BK20008" s="138"/>
      <c r="BL20008" s="138"/>
      <c r="BM20008" s="138"/>
    </row>
    <row r="20009" spans="62:65" ht="13" thickBot="1">
      <c r="BJ20009" s="138"/>
      <c r="BK20009" s="138"/>
      <c r="BL20009" s="138"/>
      <c r="BM20009" s="138"/>
    </row>
    <row r="20010" spans="62:65" ht="13" thickBot="1">
      <c r="BJ20010" s="138"/>
      <c r="BK20010" s="138"/>
      <c r="BL20010" s="138"/>
      <c r="BM20010" s="138"/>
    </row>
    <row r="20011" spans="62:65" ht="13" thickBot="1">
      <c r="BJ20011" s="138"/>
      <c r="BK20011" s="138"/>
      <c r="BL20011" s="138"/>
      <c r="BM20011" s="138"/>
    </row>
    <row r="20012" spans="62:65" ht="13" thickBot="1">
      <c r="BJ20012" s="138"/>
      <c r="BK20012" s="138"/>
      <c r="BL20012" s="138"/>
      <c r="BM20012" s="138"/>
    </row>
    <row r="20013" spans="62:65" ht="13" thickBot="1">
      <c r="BJ20013" s="138"/>
      <c r="BK20013" s="138"/>
      <c r="BL20013" s="138"/>
      <c r="BM20013" s="138"/>
    </row>
    <row r="20014" spans="62:65" ht="13" thickBot="1">
      <c r="BJ20014" s="138"/>
      <c r="BK20014" s="138"/>
      <c r="BL20014" s="138"/>
      <c r="BM20014" s="138"/>
    </row>
    <row r="20015" spans="62:65" ht="13" thickBot="1">
      <c r="BJ20015" s="138"/>
      <c r="BK20015" s="138"/>
      <c r="BL20015" s="138"/>
      <c r="BM20015" s="138"/>
    </row>
    <row r="20016" spans="62:65" ht="13" thickBot="1">
      <c r="BJ20016" s="138"/>
      <c r="BK20016" s="138"/>
      <c r="BL20016" s="138"/>
      <c r="BM20016" s="138"/>
    </row>
    <row r="20017" spans="62:65" ht="13" thickBot="1">
      <c r="BJ20017" s="138"/>
      <c r="BK20017" s="138"/>
      <c r="BL20017" s="138"/>
      <c r="BM20017" s="138"/>
    </row>
    <row r="20018" spans="62:65" ht="13" thickBot="1">
      <c r="BJ20018" s="138"/>
      <c r="BK20018" s="138"/>
      <c r="BL20018" s="138"/>
      <c r="BM20018" s="138"/>
    </row>
    <row r="20019" spans="62:65" ht="13" thickBot="1">
      <c r="BJ20019" s="138"/>
      <c r="BK20019" s="138"/>
      <c r="BL20019" s="138"/>
      <c r="BM20019" s="138"/>
    </row>
    <row r="20020" spans="62:65" ht="13" thickBot="1">
      <c r="BJ20020" s="138"/>
      <c r="BK20020" s="138"/>
      <c r="BL20020" s="138"/>
      <c r="BM20020" s="138"/>
    </row>
    <row r="20021" spans="62:65" ht="13" thickBot="1">
      <c r="BJ20021" s="138"/>
      <c r="BK20021" s="138"/>
      <c r="BL20021" s="138"/>
      <c r="BM20021" s="138"/>
    </row>
    <row r="20022" spans="62:65" ht="13" thickBot="1">
      <c r="BJ20022" s="138"/>
      <c r="BK20022" s="138"/>
      <c r="BL20022" s="138"/>
      <c r="BM20022" s="138"/>
    </row>
    <row r="20023" spans="62:65" ht="13" thickBot="1">
      <c r="BJ20023" s="138"/>
      <c r="BK20023" s="138"/>
      <c r="BL20023" s="138"/>
      <c r="BM20023" s="138"/>
    </row>
    <row r="20024" spans="62:65" ht="13" thickBot="1">
      <c r="BJ20024" s="138"/>
      <c r="BK20024" s="138"/>
      <c r="BL20024" s="138"/>
      <c r="BM20024" s="138"/>
    </row>
    <row r="20025" spans="62:65" ht="13" thickBot="1">
      <c r="BJ20025" s="138"/>
      <c r="BK20025" s="138"/>
      <c r="BL20025" s="138"/>
      <c r="BM20025" s="138"/>
    </row>
    <row r="20026" spans="62:65" ht="13" thickBot="1">
      <c r="BJ20026" s="138"/>
      <c r="BK20026" s="138"/>
      <c r="BL20026" s="138"/>
      <c r="BM20026" s="138"/>
    </row>
    <row r="20027" spans="62:65" ht="13" thickBot="1">
      <c r="BJ20027" s="138"/>
      <c r="BK20027" s="138"/>
      <c r="BL20027" s="138"/>
      <c r="BM20027" s="138"/>
    </row>
    <row r="20028" spans="62:65" ht="13" thickBot="1">
      <c r="BJ20028" s="138"/>
      <c r="BK20028" s="138"/>
      <c r="BL20028" s="138"/>
      <c r="BM20028" s="138"/>
    </row>
    <row r="20029" spans="62:65" ht="13" thickBot="1">
      <c r="BJ20029" s="138"/>
      <c r="BK20029" s="138"/>
      <c r="BL20029" s="138"/>
      <c r="BM20029" s="138"/>
    </row>
    <row r="20030" spans="62:65" ht="13" thickBot="1">
      <c r="BJ20030" s="138"/>
      <c r="BK20030" s="138"/>
      <c r="BL20030" s="138"/>
      <c r="BM20030" s="138"/>
    </row>
    <row r="20031" spans="62:65" ht="13" thickBot="1">
      <c r="BJ20031" s="138"/>
      <c r="BK20031" s="138"/>
      <c r="BL20031" s="138"/>
      <c r="BM20031" s="138"/>
    </row>
    <row r="20032" spans="62:65" ht="13" thickBot="1">
      <c r="BJ20032" s="138"/>
      <c r="BK20032" s="138"/>
      <c r="BL20032" s="138"/>
      <c r="BM20032" s="138"/>
    </row>
    <row r="20033" spans="62:65" ht="13" thickBot="1">
      <c r="BJ20033" s="138"/>
      <c r="BK20033" s="138"/>
      <c r="BL20033" s="138"/>
      <c r="BM20033" s="138"/>
    </row>
    <row r="20034" spans="62:65" ht="13" thickBot="1">
      <c r="BJ20034" s="138"/>
      <c r="BK20034" s="138"/>
      <c r="BL20034" s="138"/>
      <c r="BM20034" s="138"/>
    </row>
    <row r="20035" spans="62:65" ht="13" thickBot="1">
      <c r="BJ20035" s="138"/>
      <c r="BK20035" s="138"/>
      <c r="BL20035" s="138"/>
      <c r="BM20035" s="138"/>
    </row>
    <row r="20036" spans="62:65" ht="13" thickBot="1">
      <c r="BJ20036" s="138"/>
      <c r="BK20036" s="138"/>
      <c r="BL20036" s="138"/>
      <c r="BM20036" s="138"/>
    </row>
    <row r="20037" spans="62:65" ht="13" thickBot="1">
      <c r="BJ20037" s="138"/>
      <c r="BK20037" s="138"/>
      <c r="BL20037" s="138"/>
      <c r="BM20037" s="138"/>
    </row>
    <row r="20038" spans="62:65" ht="13" thickBot="1">
      <c r="BJ20038" s="138"/>
      <c r="BK20038" s="138"/>
      <c r="BL20038" s="138"/>
      <c r="BM20038" s="138"/>
    </row>
    <row r="20039" spans="62:65" ht="13" thickBot="1">
      <c r="BJ20039" s="138"/>
      <c r="BK20039" s="138"/>
      <c r="BL20039" s="138"/>
      <c r="BM20039" s="138"/>
    </row>
    <row r="20040" spans="62:65" ht="13" thickBot="1">
      <c r="BJ20040" s="138"/>
      <c r="BK20040" s="138"/>
      <c r="BL20040" s="138"/>
      <c r="BM20040" s="138"/>
    </row>
    <row r="20041" spans="62:65" ht="13" thickBot="1">
      <c r="BJ20041" s="138"/>
      <c r="BK20041" s="138"/>
      <c r="BL20041" s="138"/>
      <c r="BM20041" s="138"/>
    </row>
    <row r="20042" spans="62:65" ht="13" thickBot="1">
      <c r="BJ20042" s="138"/>
      <c r="BK20042" s="138"/>
      <c r="BL20042" s="138"/>
      <c r="BM20042" s="138"/>
    </row>
    <row r="20043" spans="62:65" ht="13" thickBot="1">
      <c r="BJ20043" s="138"/>
      <c r="BK20043" s="138"/>
      <c r="BL20043" s="138"/>
      <c r="BM20043" s="138"/>
    </row>
    <row r="20044" spans="62:65" ht="13" thickBot="1">
      <c r="BJ20044" s="138"/>
      <c r="BK20044" s="138"/>
      <c r="BL20044" s="138"/>
      <c r="BM20044" s="138"/>
    </row>
    <row r="20045" spans="62:65" ht="13" thickBot="1">
      <c r="BJ20045" s="138"/>
      <c r="BK20045" s="138"/>
      <c r="BL20045" s="138"/>
      <c r="BM20045" s="138"/>
    </row>
    <row r="20046" spans="62:65" ht="13" thickBot="1">
      <c r="BJ20046" s="138"/>
      <c r="BK20046" s="138"/>
      <c r="BL20046" s="138"/>
      <c r="BM20046" s="138"/>
    </row>
    <row r="20047" spans="62:65" ht="13" thickBot="1">
      <c r="BJ20047" s="138"/>
      <c r="BK20047" s="138"/>
      <c r="BL20047" s="138"/>
      <c r="BM20047" s="138"/>
    </row>
    <row r="20048" spans="62:65" ht="13" thickBot="1">
      <c r="BJ20048" s="138"/>
      <c r="BK20048" s="138"/>
      <c r="BL20048" s="138"/>
      <c r="BM20048" s="138"/>
    </row>
    <row r="20049" spans="62:65" ht="13" thickBot="1">
      <c r="BJ20049" s="138"/>
      <c r="BK20049" s="138"/>
      <c r="BL20049" s="138"/>
      <c r="BM20049" s="138"/>
    </row>
    <row r="20050" spans="62:65" ht="13" thickBot="1">
      <c r="BJ20050" s="138"/>
      <c r="BK20050" s="138"/>
      <c r="BL20050" s="138"/>
      <c r="BM20050" s="138"/>
    </row>
    <row r="20051" spans="62:65" ht="13" thickBot="1">
      <c r="BJ20051" s="138"/>
      <c r="BK20051" s="138"/>
      <c r="BL20051" s="138"/>
      <c r="BM20051" s="138"/>
    </row>
    <row r="20052" spans="62:65" ht="13" thickBot="1">
      <c r="BJ20052" s="138"/>
      <c r="BK20052" s="138"/>
      <c r="BL20052" s="138"/>
      <c r="BM20052" s="138"/>
    </row>
    <row r="20053" spans="62:65" ht="13" thickBot="1">
      <c r="BJ20053" s="138"/>
      <c r="BK20053" s="138"/>
      <c r="BL20053" s="138"/>
      <c r="BM20053" s="138"/>
    </row>
    <row r="20054" spans="62:65" ht="13" thickBot="1">
      <c r="BJ20054" s="138"/>
      <c r="BK20054" s="138"/>
      <c r="BL20054" s="138"/>
      <c r="BM20054" s="138"/>
    </row>
    <row r="20055" spans="62:65" ht="13" thickBot="1">
      <c r="BJ20055" s="138"/>
      <c r="BK20055" s="138"/>
      <c r="BL20055" s="138"/>
      <c r="BM20055" s="138"/>
    </row>
    <row r="20056" spans="62:65" ht="13" thickBot="1">
      <c r="BJ20056" s="138"/>
      <c r="BK20056" s="138"/>
      <c r="BL20056" s="138"/>
      <c r="BM20056" s="138"/>
    </row>
    <row r="20057" spans="62:65" ht="13" thickBot="1">
      <c r="BJ20057" s="138"/>
      <c r="BK20057" s="138"/>
      <c r="BL20057" s="138"/>
      <c r="BM20057" s="138"/>
    </row>
    <row r="20058" spans="62:65" ht="13" thickBot="1">
      <c r="BJ20058" s="138"/>
      <c r="BK20058" s="138"/>
      <c r="BL20058" s="138"/>
      <c r="BM20058" s="138"/>
    </row>
    <row r="20059" spans="62:65" ht="13" thickBot="1">
      <c r="BJ20059" s="138"/>
      <c r="BK20059" s="138"/>
      <c r="BL20059" s="138"/>
      <c r="BM20059" s="138"/>
    </row>
    <row r="20060" spans="62:65" ht="13" thickBot="1">
      <c r="BJ20060" s="138"/>
      <c r="BK20060" s="138"/>
      <c r="BL20060" s="138"/>
      <c r="BM20060" s="138"/>
    </row>
    <row r="20061" spans="62:65" ht="13" thickBot="1">
      <c r="BJ20061" s="138"/>
      <c r="BK20061" s="138"/>
      <c r="BL20061" s="138"/>
      <c r="BM20061" s="138"/>
    </row>
    <row r="20062" spans="62:65" ht="13" thickBot="1">
      <c r="BJ20062" s="138"/>
      <c r="BK20062" s="138"/>
      <c r="BL20062" s="138"/>
      <c r="BM20062" s="138"/>
    </row>
    <row r="20063" spans="62:65" ht="13" thickBot="1">
      <c r="BJ20063" s="138"/>
      <c r="BK20063" s="138"/>
      <c r="BL20063" s="138"/>
      <c r="BM20063" s="138"/>
    </row>
    <row r="20064" spans="62:65" ht="13" thickBot="1">
      <c r="BJ20064" s="138"/>
      <c r="BK20064" s="138"/>
      <c r="BL20064" s="138"/>
      <c r="BM20064" s="138"/>
    </row>
    <row r="20065" spans="62:65" ht="13" thickBot="1">
      <c r="BJ20065" s="138"/>
      <c r="BK20065" s="138"/>
      <c r="BL20065" s="138"/>
      <c r="BM20065" s="138"/>
    </row>
    <row r="20066" spans="62:65" ht="13" thickBot="1">
      <c r="BJ20066" s="138"/>
      <c r="BK20066" s="138"/>
      <c r="BL20066" s="138"/>
      <c r="BM20066" s="138"/>
    </row>
    <row r="20067" spans="62:65" ht="13" thickBot="1">
      <c r="BJ20067" s="138"/>
      <c r="BK20067" s="138"/>
      <c r="BL20067" s="138"/>
      <c r="BM20067" s="138"/>
    </row>
    <row r="20068" spans="62:65" ht="13" thickBot="1">
      <c r="BJ20068" s="138"/>
      <c r="BK20068" s="138"/>
      <c r="BL20068" s="138"/>
      <c r="BM20068" s="138"/>
    </row>
    <row r="20069" spans="62:65" ht="13" thickBot="1">
      <c r="BJ20069" s="138"/>
      <c r="BK20069" s="138"/>
      <c r="BL20069" s="138"/>
      <c r="BM20069" s="138"/>
    </row>
    <row r="20070" spans="62:65" ht="13" thickBot="1">
      <c r="BJ20070" s="138"/>
      <c r="BK20070" s="138"/>
      <c r="BL20070" s="138"/>
      <c r="BM20070" s="138"/>
    </row>
    <row r="20071" spans="62:65" ht="13" thickBot="1">
      <c r="BJ20071" s="138"/>
      <c r="BK20071" s="138"/>
      <c r="BL20071" s="138"/>
      <c r="BM20071" s="138"/>
    </row>
    <row r="20072" spans="62:65" ht="13" thickBot="1">
      <c r="BJ20072" s="138"/>
      <c r="BK20072" s="138"/>
      <c r="BL20072" s="138"/>
      <c r="BM20072" s="138"/>
    </row>
    <row r="20073" spans="62:65" ht="13" thickBot="1">
      <c r="BJ20073" s="138"/>
      <c r="BK20073" s="138"/>
      <c r="BL20073" s="138"/>
      <c r="BM20073" s="138"/>
    </row>
    <row r="20074" spans="62:65" ht="13" thickBot="1">
      <c r="BJ20074" s="138"/>
      <c r="BK20074" s="138"/>
      <c r="BL20074" s="138"/>
      <c r="BM20074" s="138"/>
    </row>
    <row r="20075" spans="62:65" ht="13" thickBot="1">
      <c r="BJ20075" s="138"/>
      <c r="BK20075" s="138"/>
      <c r="BL20075" s="138"/>
      <c r="BM20075" s="138"/>
    </row>
    <row r="20076" spans="62:65" ht="13" thickBot="1">
      <c r="BJ20076" s="138"/>
      <c r="BK20076" s="138"/>
      <c r="BL20076" s="138"/>
      <c r="BM20076" s="138"/>
    </row>
    <row r="20077" spans="62:65" ht="13" thickBot="1">
      <c r="BJ20077" s="138"/>
      <c r="BK20077" s="138"/>
      <c r="BL20077" s="138"/>
      <c r="BM20077" s="138"/>
    </row>
    <row r="20078" spans="62:65" ht="13" thickBot="1">
      <c r="BJ20078" s="138"/>
      <c r="BK20078" s="138"/>
      <c r="BL20078" s="138"/>
      <c r="BM20078" s="138"/>
    </row>
    <row r="20079" spans="62:65" ht="13" thickBot="1">
      <c r="BJ20079" s="138"/>
      <c r="BK20079" s="138"/>
      <c r="BL20079" s="138"/>
      <c r="BM20079" s="138"/>
    </row>
    <row r="20080" spans="62:65" ht="13" thickBot="1">
      <c r="BJ20080" s="138"/>
      <c r="BK20080" s="138"/>
      <c r="BL20080" s="138"/>
      <c r="BM20080" s="138"/>
    </row>
    <row r="20081" spans="62:65" ht="13" thickBot="1">
      <c r="BJ20081" s="138"/>
      <c r="BK20081" s="138"/>
      <c r="BL20081" s="138"/>
      <c r="BM20081" s="138"/>
    </row>
    <row r="20082" spans="62:65" ht="13" thickBot="1">
      <c r="BJ20082" s="138"/>
      <c r="BK20082" s="138"/>
      <c r="BL20082" s="138"/>
      <c r="BM20082" s="138"/>
    </row>
    <row r="20083" spans="62:65" ht="13" thickBot="1">
      <c r="BJ20083" s="138"/>
      <c r="BK20083" s="138"/>
      <c r="BL20083" s="138"/>
      <c r="BM20083" s="138"/>
    </row>
    <row r="20084" spans="62:65" ht="13" thickBot="1">
      <c r="BJ20084" s="138"/>
      <c r="BK20084" s="138"/>
      <c r="BL20084" s="138"/>
      <c r="BM20084" s="138"/>
    </row>
    <row r="20085" spans="62:65" ht="13" thickBot="1">
      <c r="BJ20085" s="138"/>
      <c r="BK20085" s="138"/>
      <c r="BL20085" s="138"/>
      <c r="BM20085" s="138"/>
    </row>
    <row r="20086" spans="62:65" ht="13" thickBot="1">
      <c r="BJ20086" s="138"/>
      <c r="BK20086" s="138"/>
      <c r="BL20086" s="138"/>
      <c r="BM20086" s="138"/>
    </row>
    <row r="20087" spans="62:65" ht="13" thickBot="1">
      <c r="BJ20087" s="138"/>
      <c r="BK20087" s="138"/>
      <c r="BL20087" s="138"/>
      <c r="BM20087" s="138"/>
    </row>
    <row r="20088" spans="62:65" ht="13" thickBot="1">
      <c r="BJ20088" s="138"/>
      <c r="BK20088" s="138"/>
      <c r="BL20088" s="138"/>
      <c r="BM20088" s="138"/>
    </row>
    <row r="20089" spans="62:65" ht="13" thickBot="1">
      <c r="BJ20089" s="138"/>
      <c r="BK20089" s="138"/>
      <c r="BL20089" s="138"/>
      <c r="BM20089" s="138"/>
    </row>
    <row r="20090" spans="62:65" ht="13" thickBot="1">
      <c r="BJ20090" s="138"/>
      <c r="BK20090" s="138"/>
      <c r="BL20090" s="138"/>
      <c r="BM20090" s="138"/>
    </row>
    <row r="20091" spans="62:65" ht="13" thickBot="1">
      <c r="BJ20091" s="138"/>
      <c r="BK20091" s="138"/>
      <c r="BL20091" s="138"/>
      <c r="BM20091" s="138"/>
    </row>
    <row r="20092" spans="62:65" ht="13" thickBot="1">
      <c r="BJ20092" s="138"/>
      <c r="BK20092" s="138"/>
      <c r="BL20092" s="138"/>
      <c r="BM20092" s="138"/>
    </row>
    <row r="20093" spans="62:65" ht="13" thickBot="1">
      <c r="BJ20093" s="138"/>
      <c r="BK20093" s="138"/>
      <c r="BL20093" s="138"/>
      <c r="BM20093" s="138"/>
    </row>
    <row r="20094" spans="62:65" ht="13" thickBot="1">
      <c r="BJ20094" s="138"/>
      <c r="BK20094" s="138"/>
      <c r="BL20094" s="138"/>
      <c r="BM20094" s="138"/>
    </row>
    <row r="20095" spans="62:65" ht="13" thickBot="1">
      <c r="BJ20095" s="138"/>
      <c r="BK20095" s="138"/>
      <c r="BL20095" s="138"/>
      <c r="BM20095" s="138"/>
    </row>
    <row r="20096" spans="62:65" ht="13" thickBot="1">
      <c r="BJ20096" s="138"/>
      <c r="BK20096" s="138"/>
      <c r="BL20096" s="138"/>
      <c r="BM20096" s="138"/>
    </row>
    <row r="20097" spans="62:65" ht="13" thickBot="1">
      <c r="BJ20097" s="138"/>
      <c r="BK20097" s="138"/>
      <c r="BL20097" s="138"/>
      <c r="BM20097" s="138"/>
    </row>
    <row r="20098" spans="62:65" ht="13" thickBot="1">
      <c r="BJ20098" s="138"/>
      <c r="BK20098" s="138"/>
      <c r="BL20098" s="138"/>
      <c r="BM20098" s="138"/>
    </row>
    <row r="20099" spans="62:65" ht="13" thickBot="1">
      <c r="BJ20099" s="138"/>
      <c r="BK20099" s="138"/>
      <c r="BL20099" s="138"/>
      <c r="BM20099" s="138"/>
    </row>
    <row r="20100" spans="62:65" ht="13" thickBot="1">
      <c r="BJ20100" s="138"/>
      <c r="BK20100" s="138"/>
      <c r="BL20100" s="138"/>
      <c r="BM20100" s="138"/>
    </row>
    <row r="20101" spans="62:65" ht="13" thickBot="1">
      <c r="BJ20101" s="138"/>
      <c r="BK20101" s="138"/>
      <c r="BL20101" s="138"/>
      <c r="BM20101" s="138"/>
    </row>
    <row r="20102" spans="62:65" ht="13" thickBot="1">
      <c r="BJ20102" s="138"/>
      <c r="BK20102" s="138"/>
      <c r="BL20102" s="138"/>
      <c r="BM20102" s="138"/>
    </row>
    <row r="20103" spans="62:65" ht="13" thickBot="1">
      <c r="BJ20103" s="138"/>
      <c r="BK20103" s="138"/>
      <c r="BL20103" s="138"/>
      <c r="BM20103" s="138"/>
    </row>
    <row r="20104" spans="62:65" ht="13" thickBot="1">
      <c r="BJ20104" s="138"/>
      <c r="BK20104" s="138"/>
      <c r="BL20104" s="138"/>
      <c r="BM20104" s="138"/>
    </row>
    <row r="20105" spans="62:65" ht="13" thickBot="1">
      <c r="BJ20105" s="138"/>
      <c r="BK20105" s="138"/>
      <c r="BL20105" s="138"/>
      <c r="BM20105" s="138"/>
    </row>
    <row r="20106" spans="62:65" ht="13" thickBot="1">
      <c r="BJ20106" s="138"/>
      <c r="BK20106" s="138"/>
      <c r="BL20106" s="138"/>
      <c r="BM20106" s="138"/>
    </row>
    <row r="20107" spans="62:65" ht="13" thickBot="1">
      <c r="BJ20107" s="138"/>
      <c r="BK20107" s="138"/>
      <c r="BL20107" s="138"/>
      <c r="BM20107" s="138"/>
    </row>
    <row r="20108" spans="62:65" ht="13" thickBot="1">
      <c r="BJ20108" s="138"/>
      <c r="BK20108" s="138"/>
      <c r="BL20108" s="138"/>
      <c r="BM20108" s="138"/>
    </row>
    <row r="20109" spans="62:65" ht="13" thickBot="1">
      <c r="BJ20109" s="138"/>
      <c r="BK20109" s="138"/>
      <c r="BL20109" s="138"/>
      <c r="BM20109" s="138"/>
    </row>
    <row r="20110" spans="62:65" ht="13" thickBot="1">
      <c r="BJ20110" s="138"/>
      <c r="BK20110" s="138"/>
      <c r="BL20110" s="138"/>
      <c r="BM20110" s="138"/>
    </row>
    <row r="20111" spans="62:65" ht="13" thickBot="1">
      <c r="BJ20111" s="138"/>
      <c r="BK20111" s="138"/>
      <c r="BL20111" s="138"/>
      <c r="BM20111" s="138"/>
    </row>
    <row r="20112" spans="62:65" ht="13" thickBot="1">
      <c r="BJ20112" s="138"/>
      <c r="BK20112" s="138"/>
      <c r="BL20112" s="138"/>
      <c r="BM20112" s="138"/>
    </row>
    <row r="20113" spans="62:65" ht="13" thickBot="1">
      <c r="BJ20113" s="138"/>
      <c r="BK20113" s="138"/>
      <c r="BL20113" s="138"/>
      <c r="BM20113" s="138"/>
    </row>
    <row r="20114" spans="62:65" ht="13" thickBot="1">
      <c r="BJ20114" s="138"/>
      <c r="BK20114" s="138"/>
      <c r="BL20114" s="138"/>
      <c r="BM20114" s="138"/>
    </row>
    <row r="20115" spans="62:65" ht="13" thickBot="1">
      <c r="BJ20115" s="138"/>
      <c r="BK20115" s="138"/>
      <c r="BL20115" s="138"/>
      <c r="BM20115" s="138"/>
    </row>
    <row r="20116" spans="62:65" ht="13" thickBot="1">
      <c r="BJ20116" s="138"/>
      <c r="BK20116" s="138"/>
      <c r="BL20116" s="138"/>
      <c r="BM20116" s="138"/>
    </row>
    <row r="20117" spans="62:65" ht="13" thickBot="1">
      <c r="BJ20117" s="138"/>
      <c r="BK20117" s="138"/>
      <c r="BL20117" s="138"/>
      <c r="BM20117" s="138"/>
    </row>
    <row r="20118" spans="62:65" ht="13" thickBot="1">
      <c r="BJ20118" s="138"/>
      <c r="BK20118" s="138"/>
      <c r="BL20118" s="138"/>
      <c r="BM20118" s="138"/>
    </row>
    <row r="20119" spans="62:65" ht="13" thickBot="1">
      <c r="BJ20119" s="138"/>
      <c r="BK20119" s="138"/>
      <c r="BL20119" s="138"/>
      <c r="BM20119" s="138"/>
    </row>
    <row r="20120" spans="62:65" ht="13" thickBot="1">
      <c r="BJ20120" s="138"/>
      <c r="BK20120" s="138"/>
      <c r="BL20120" s="138"/>
      <c r="BM20120" s="138"/>
    </row>
    <row r="20121" spans="62:65" ht="13" thickBot="1">
      <c r="BJ20121" s="138"/>
      <c r="BK20121" s="138"/>
      <c r="BL20121" s="138"/>
      <c r="BM20121" s="138"/>
    </row>
    <row r="20122" spans="62:65" ht="13" thickBot="1">
      <c r="BJ20122" s="138"/>
      <c r="BK20122" s="138"/>
      <c r="BL20122" s="138"/>
      <c r="BM20122" s="138"/>
    </row>
    <row r="20123" spans="62:65" ht="13" thickBot="1">
      <c r="BJ20123" s="138"/>
      <c r="BK20123" s="138"/>
      <c r="BL20123" s="138"/>
      <c r="BM20123" s="138"/>
    </row>
    <row r="20124" spans="62:65" ht="13" thickBot="1">
      <c r="BJ20124" s="138"/>
      <c r="BK20124" s="138"/>
      <c r="BL20124" s="138"/>
      <c r="BM20124" s="138"/>
    </row>
    <row r="20125" spans="62:65" ht="13" thickBot="1">
      <c r="BJ20125" s="138"/>
      <c r="BK20125" s="138"/>
      <c r="BL20125" s="138"/>
      <c r="BM20125" s="138"/>
    </row>
    <row r="20126" spans="62:65" ht="13" thickBot="1">
      <c r="BJ20126" s="138"/>
      <c r="BK20126" s="138"/>
      <c r="BL20126" s="138"/>
      <c r="BM20126" s="138"/>
    </row>
    <row r="20127" spans="62:65" ht="13" thickBot="1">
      <c r="BJ20127" s="138"/>
      <c r="BK20127" s="138"/>
      <c r="BL20127" s="138"/>
      <c r="BM20127" s="138"/>
    </row>
    <row r="20128" spans="62:65" ht="13" thickBot="1">
      <c r="BJ20128" s="138"/>
      <c r="BK20128" s="138"/>
      <c r="BL20128" s="138"/>
      <c r="BM20128" s="138"/>
    </row>
    <row r="20129" spans="62:65" ht="13" thickBot="1">
      <c r="BJ20129" s="138"/>
      <c r="BK20129" s="138"/>
      <c r="BL20129" s="138"/>
      <c r="BM20129" s="138"/>
    </row>
    <row r="20130" spans="62:65" ht="13" thickBot="1">
      <c r="BJ20130" s="138"/>
      <c r="BK20130" s="138"/>
      <c r="BL20130" s="138"/>
      <c r="BM20130" s="138"/>
    </row>
    <row r="20131" spans="62:65" ht="13" thickBot="1">
      <c r="BJ20131" s="138"/>
      <c r="BK20131" s="138"/>
      <c r="BL20131" s="138"/>
      <c r="BM20131" s="138"/>
    </row>
    <row r="20132" spans="62:65" ht="13" thickBot="1">
      <c r="BJ20132" s="138"/>
      <c r="BK20132" s="138"/>
      <c r="BL20132" s="138"/>
      <c r="BM20132" s="138"/>
    </row>
    <row r="20133" spans="62:65" ht="13" thickBot="1">
      <c r="BJ20133" s="138"/>
      <c r="BK20133" s="138"/>
      <c r="BL20133" s="138"/>
      <c r="BM20133" s="138"/>
    </row>
    <row r="20134" spans="62:65" ht="13" thickBot="1">
      <c r="BJ20134" s="138"/>
      <c r="BK20134" s="138"/>
      <c r="BL20134" s="138"/>
      <c r="BM20134" s="138"/>
    </row>
    <row r="20135" spans="62:65" ht="13" thickBot="1">
      <c r="BJ20135" s="138"/>
      <c r="BK20135" s="138"/>
      <c r="BL20135" s="138"/>
      <c r="BM20135" s="138"/>
    </row>
    <row r="20136" spans="62:65" ht="13" thickBot="1">
      <c r="BJ20136" s="138"/>
      <c r="BK20136" s="138"/>
      <c r="BL20136" s="138"/>
      <c r="BM20136" s="138"/>
    </row>
    <row r="20137" spans="62:65" ht="13" thickBot="1">
      <c r="BJ20137" s="138"/>
      <c r="BK20137" s="138"/>
      <c r="BL20137" s="138"/>
      <c r="BM20137" s="138"/>
    </row>
    <row r="20138" spans="62:65" ht="13" thickBot="1">
      <c r="BJ20138" s="138"/>
      <c r="BK20138" s="138"/>
      <c r="BL20138" s="138"/>
      <c r="BM20138" s="138"/>
    </row>
    <row r="20139" spans="62:65" ht="13" thickBot="1">
      <c r="BJ20139" s="138"/>
      <c r="BK20139" s="138"/>
      <c r="BL20139" s="138"/>
      <c r="BM20139" s="138"/>
    </row>
    <row r="20140" spans="62:65" ht="13" thickBot="1">
      <c r="BJ20140" s="138"/>
      <c r="BK20140" s="138"/>
      <c r="BL20140" s="138"/>
      <c r="BM20140" s="138"/>
    </row>
    <row r="20141" spans="62:65" ht="13" thickBot="1">
      <c r="BJ20141" s="138"/>
      <c r="BK20141" s="138"/>
      <c r="BL20141" s="138"/>
      <c r="BM20141" s="138"/>
    </row>
    <row r="20142" spans="62:65" ht="13" thickBot="1">
      <c r="BJ20142" s="138"/>
      <c r="BK20142" s="138"/>
      <c r="BL20142" s="138"/>
      <c r="BM20142" s="138"/>
    </row>
    <row r="20143" spans="62:65" ht="13" thickBot="1">
      <c r="BJ20143" s="138"/>
      <c r="BK20143" s="138"/>
      <c r="BL20143" s="138"/>
      <c r="BM20143" s="138"/>
    </row>
    <row r="20144" spans="62:65" ht="13" thickBot="1">
      <c r="BJ20144" s="138"/>
      <c r="BK20144" s="138"/>
      <c r="BL20144" s="138"/>
      <c r="BM20144" s="138"/>
    </row>
    <row r="20145" spans="62:65" ht="13" thickBot="1">
      <c r="BJ20145" s="138"/>
      <c r="BK20145" s="138"/>
      <c r="BL20145" s="138"/>
      <c r="BM20145" s="138"/>
    </row>
    <row r="20146" spans="62:65" ht="13" thickBot="1">
      <c r="BJ20146" s="138"/>
      <c r="BK20146" s="138"/>
      <c r="BL20146" s="138"/>
      <c r="BM20146" s="138"/>
    </row>
    <row r="20147" spans="62:65" ht="13" thickBot="1">
      <c r="BJ20147" s="138"/>
      <c r="BK20147" s="138"/>
      <c r="BL20147" s="138"/>
      <c r="BM20147" s="138"/>
    </row>
    <row r="20148" spans="62:65" ht="13" thickBot="1">
      <c r="BJ20148" s="138"/>
      <c r="BK20148" s="138"/>
      <c r="BL20148" s="138"/>
      <c r="BM20148" s="138"/>
    </row>
    <row r="20149" spans="62:65" ht="13" thickBot="1">
      <c r="BJ20149" s="138"/>
      <c r="BK20149" s="138"/>
      <c r="BL20149" s="138"/>
      <c r="BM20149" s="138"/>
    </row>
    <row r="20150" spans="62:65" ht="13" thickBot="1">
      <c r="BJ20150" s="138"/>
      <c r="BK20150" s="138"/>
      <c r="BL20150" s="138"/>
      <c r="BM20150" s="138"/>
    </row>
    <row r="20151" spans="62:65" ht="13" thickBot="1">
      <c r="BJ20151" s="138"/>
      <c r="BK20151" s="138"/>
      <c r="BL20151" s="138"/>
      <c r="BM20151" s="138"/>
    </row>
    <row r="20152" spans="62:65" ht="13" thickBot="1">
      <c r="BJ20152" s="138"/>
      <c r="BK20152" s="138"/>
      <c r="BL20152" s="138"/>
      <c r="BM20152" s="138"/>
    </row>
    <row r="20153" spans="62:65" ht="13" thickBot="1">
      <c r="BJ20153" s="138"/>
      <c r="BK20153" s="138"/>
      <c r="BL20153" s="138"/>
      <c r="BM20153" s="138"/>
    </row>
    <row r="20154" spans="62:65" ht="13" thickBot="1">
      <c r="BJ20154" s="138"/>
      <c r="BK20154" s="138"/>
      <c r="BL20154" s="138"/>
      <c r="BM20154" s="138"/>
    </row>
    <row r="20155" spans="62:65" ht="13" thickBot="1">
      <c r="BJ20155" s="138"/>
      <c r="BK20155" s="138"/>
      <c r="BL20155" s="138"/>
      <c r="BM20155" s="138"/>
    </row>
    <row r="20156" spans="62:65" ht="13" thickBot="1">
      <c r="BJ20156" s="138"/>
      <c r="BK20156" s="138"/>
      <c r="BL20156" s="138"/>
      <c r="BM20156" s="138"/>
    </row>
    <row r="20157" spans="62:65" ht="13" thickBot="1">
      <c r="BJ20157" s="138"/>
      <c r="BK20157" s="138"/>
      <c r="BL20157" s="138"/>
      <c r="BM20157" s="138"/>
    </row>
    <row r="20158" spans="62:65" ht="13" thickBot="1">
      <c r="BJ20158" s="138"/>
      <c r="BK20158" s="138"/>
      <c r="BL20158" s="138"/>
      <c r="BM20158" s="138"/>
    </row>
    <row r="20159" spans="62:65" ht="13" thickBot="1">
      <c r="BJ20159" s="138"/>
      <c r="BK20159" s="138"/>
      <c r="BL20159" s="138"/>
      <c r="BM20159" s="138"/>
    </row>
    <row r="20160" spans="62:65" ht="13" thickBot="1">
      <c r="BJ20160" s="138"/>
      <c r="BK20160" s="138"/>
      <c r="BL20160" s="138"/>
      <c r="BM20160" s="138"/>
    </row>
    <row r="20161" spans="62:65" ht="13" thickBot="1">
      <c r="BJ20161" s="138"/>
      <c r="BK20161" s="138"/>
      <c r="BL20161" s="138"/>
      <c r="BM20161" s="138"/>
    </row>
    <row r="20162" spans="62:65" ht="13" thickBot="1">
      <c r="BJ20162" s="138"/>
      <c r="BK20162" s="138"/>
      <c r="BL20162" s="138"/>
      <c r="BM20162" s="138"/>
    </row>
    <row r="20163" spans="62:65" ht="13" thickBot="1">
      <c r="BJ20163" s="138"/>
      <c r="BK20163" s="138"/>
      <c r="BL20163" s="138"/>
      <c r="BM20163" s="138"/>
    </row>
    <row r="20164" spans="62:65" ht="13" thickBot="1">
      <c r="BJ20164" s="138"/>
      <c r="BK20164" s="138"/>
      <c r="BL20164" s="138"/>
      <c r="BM20164" s="138"/>
    </row>
    <row r="20165" spans="62:65" ht="13" thickBot="1">
      <c r="BJ20165" s="138"/>
      <c r="BK20165" s="138"/>
      <c r="BL20165" s="138"/>
      <c r="BM20165" s="138"/>
    </row>
    <row r="20166" spans="62:65" ht="13" thickBot="1">
      <c r="BJ20166" s="138"/>
      <c r="BK20166" s="138"/>
      <c r="BL20166" s="138"/>
      <c r="BM20166" s="138"/>
    </row>
    <row r="20167" spans="62:65" ht="13" thickBot="1">
      <c r="BJ20167" s="138"/>
      <c r="BK20167" s="138"/>
      <c r="BL20167" s="138"/>
      <c r="BM20167" s="138"/>
    </row>
    <row r="20168" spans="62:65" ht="13" thickBot="1">
      <c r="BJ20168" s="138"/>
      <c r="BK20168" s="138"/>
      <c r="BL20168" s="138"/>
      <c r="BM20168" s="138"/>
    </row>
    <row r="20169" spans="62:65" ht="13" thickBot="1">
      <c r="BJ20169" s="138"/>
      <c r="BK20169" s="138"/>
      <c r="BL20169" s="138"/>
      <c r="BM20169" s="138"/>
    </row>
    <row r="20170" spans="62:65" ht="13" thickBot="1">
      <c r="BJ20170" s="138"/>
      <c r="BK20170" s="138"/>
      <c r="BL20170" s="138"/>
      <c r="BM20170" s="138"/>
    </row>
    <row r="20171" spans="62:65" ht="13" thickBot="1">
      <c r="BJ20171" s="138"/>
      <c r="BK20171" s="138"/>
      <c r="BL20171" s="138"/>
      <c r="BM20171" s="138"/>
    </row>
    <row r="20172" spans="62:65" ht="13" thickBot="1">
      <c r="BJ20172" s="138"/>
      <c r="BK20172" s="138"/>
      <c r="BL20172" s="138"/>
      <c r="BM20172" s="138"/>
    </row>
    <row r="20173" spans="62:65" ht="13" thickBot="1">
      <c r="BJ20173" s="138"/>
      <c r="BK20173" s="138"/>
      <c r="BL20173" s="138"/>
      <c r="BM20173" s="138"/>
    </row>
    <row r="20174" spans="62:65" ht="13" thickBot="1">
      <c r="BJ20174" s="138"/>
      <c r="BK20174" s="138"/>
      <c r="BL20174" s="138"/>
      <c r="BM20174" s="138"/>
    </row>
    <row r="20175" spans="62:65" ht="13" thickBot="1">
      <c r="BJ20175" s="138"/>
      <c r="BK20175" s="138"/>
      <c r="BL20175" s="138"/>
      <c r="BM20175" s="138"/>
    </row>
    <row r="20176" spans="62:65" ht="13" thickBot="1">
      <c r="BJ20176" s="138"/>
      <c r="BK20176" s="138"/>
      <c r="BL20176" s="138"/>
      <c r="BM20176" s="138"/>
    </row>
    <row r="20177" spans="62:65" ht="13" thickBot="1">
      <c r="BJ20177" s="138"/>
      <c r="BK20177" s="138"/>
      <c r="BL20177" s="138"/>
      <c r="BM20177" s="138"/>
    </row>
    <row r="20178" spans="62:65" ht="13" thickBot="1">
      <c r="BJ20178" s="138"/>
      <c r="BK20178" s="138"/>
      <c r="BL20178" s="138"/>
      <c r="BM20178" s="138"/>
    </row>
    <row r="20179" spans="62:65" ht="13" thickBot="1">
      <c r="BJ20179" s="138"/>
      <c r="BK20179" s="138"/>
      <c r="BL20179" s="138"/>
      <c r="BM20179" s="138"/>
    </row>
    <row r="20180" spans="62:65" ht="13" thickBot="1">
      <c r="BJ20180" s="138"/>
      <c r="BK20180" s="138"/>
      <c r="BL20180" s="138"/>
      <c r="BM20180" s="138"/>
    </row>
    <row r="20181" spans="62:65" ht="13" thickBot="1">
      <c r="BJ20181" s="138"/>
      <c r="BK20181" s="138"/>
      <c r="BL20181" s="138"/>
      <c r="BM20181" s="138"/>
    </row>
    <row r="20182" spans="62:65" ht="13" thickBot="1">
      <c r="BJ20182" s="138"/>
      <c r="BK20182" s="138"/>
      <c r="BL20182" s="138"/>
      <c r="BM20182" s="138"/>
    </row>
    <row r="20183" spans="62:65" ht="13" thickBot="1">
      <c r="BJ20183" s="138"/>
      <c r="BK20183" s="138"/>
      <c r="BL20183" s="138"/>
      <c r="BM20183" s="138"/>
    </row>
    <row r="20184" spans="62:65" ht="13" thickBot="1">
      <c r="BJ20184" s="138"/>
      <c r="BK20184" s="138"/>
      <c r="BL20184" s="138"/>
      <c r="BM20184" s="138"/>
    </row>
    <row r="20185" spans="62:65" ht="13" thickBot="1">
      <c r="BJ20185" s="138"/>
      <c r="BK20185" s="138"/>
      <c r="BL20185" s="138"/>
      <c r="BM20185" s="138"/>
    </row>
    <row r="20186" spans="62:65" ht="13" thickBot="1">
      <c r="BJ20186" s="138"/>
      <c r="BK20186" s="138"/>
      <c r="BL20186" s="138"/>
      <c r="BM20186" s="138"/>
    </row>
    <row r="20187" spans="62:65" ht="13" thickBot="1">
      <c r="BJ20187" s="138"/>
      <c r="BK20187" s="138"/>
      <c r="BL20187" s="138"/>
      <c r="BM20187" s="138"/>
    </row>
    <row r="20188" spans="62:65" ht="13" thickBot="1">
      <c r="BJ20188" s="138"/>
      <c r="BK20188" s="138"/>
      <c r="BL20188" s="138"/>
      <c r="BM20188" s="138"/>
    </row>
    <row r="20189" spans="62:65" ht="13" thickBot="1">
      <c r="BJ20189" s="138"/>
      <c r="BK20189" s="138"/>
      <c r="BL20189" s="138"/>
      <c r="BM20189" s="138"/>
    </row>
    <row r="20190" spans="62:65" ht="13" thickBot="1">
      <c r="BJ20190" s="138"/>
      <c r="BK20190" s="138"/>
      <c r="BL20190" s="138"/>
      <c r="BM20190" s="138"/>
    </row>
    <row r="20191" spans="62:65" ht="13" thickBot="1">
      <c r="BJ20191" s="138"/>
      <c r="BK20191" s="138"/>
      <c r="BL20191" s="138"/>
      <c r="BM20191" s="138"/>
    </row>
    <row r="20192" spans="62:65" ht="13" thickBot="1">
      <c r="BJ20192" s="138"/>
      <c r="BK20192" s="138"/>
      <c r="BL20192" s="138"/>
      <c r="BM20192" s="138"/>
    </row>
    <row r="20193" spans="62:65" ht="13" thickBot="1">
      <c r="BJ20193" s="138"/>
      <c r="BK20193" s="138"/>
      <c r="BL20193" s="138"/>
      <c r="BM20193" s="138"/>
    </row>
    <row r="20194" spans="62:65" ht="13" thickBot="1">
      <c r="BJ20194" s="138"/>
      <c r="BK20194" s="138"/>
      <c r="BL20194" s="138"/>
      <c r="BM20194" s="138"/>
    </row>
    <row r="20195" spans="62:65" ht="13" thickBot="1">
      <c r="BJ20195" s="138"/>
      <c r="BK20195" s="138"/>
      <c r="BL20195" s="138"/>
      <c r="BM20195" s="138"/>
    </row>
    <row r="20196" spans="62:65" ht="13" thickBot="1">
      <c r="BJ20196" s="138"/>
      <c r="BK20196" s="138"/>
      <c r="BL20196" s="138"/>
      <c r="BM20196" s="138"/>
    </row>
    <row r="20197" spans="62:65" ht="13" thickBot="1">
      <c r="BJ20197" s="138"/>
      <c r="BK20197" s="138"/>
      <c r="BL20197" s="138"/>
      <c r="BM20197" s="138"/>
    </row>
    <row r="20198" spans="62:65" ht="13" thickBot="1">
      <c r="BJ20198" s="138"/>
      <c r="BK20198" s="138"/>
      <c r="BL20198" s="138"/>
      <c r="BM20198" s="138"/>
    </row>
    <row r="20199" spans="62:65" ht="13" thickBot="1">
      <c r="BJ20199" s="138"/>
      <c r="BK20199" s="138"/>
      <c r="BL20199" s="138"/>
      <c r="BM20199" s="138"/>
    </row>
    <row r="20200" spans="62:65" ht="13" thickBot="1">
      <c r="BJ20200" s="138"/>
      <c r="BK20200" s="138"/>
      <c r="BL20200" s="138"/>
      <c r="BM20200" s="138"/>
    </row>
    <row r="20201" spans="62:65" ht="13" thickBot="1">
      <c r="BJ20201" s="138"/>
      <c r="BK20201" s="138"/>
      <c r="BL20201" s="138"/>
      <c r="BM20201" s="138"/>
    </row>
    <row r="20202" spans="62:65" ht="13" thickBot="1">
      <c r="BJ20202" s="138"/>
      <c r="BK20202" s="138"/>
      <c r="BL20202" s="138"/>
      <c r="BM20202" s="138"/>
    </row>
    <row r="20203" spans="62:65" ht="13" thickBot="1">
      <c r="BJ20203" s="138"/>
      <c r="BK20203" s="138"/>
      <c r="BL20203" s="138"/>
      <c r="BM20203" s="138"/>
    </row>
    <row r="20204" spans="62:65" ht="13" thickBot="1">
      <c r="BJ20204" s="138"/>
      <c r="BK20204" s="138"/>
      <c r="BL20204" s="138"/>
      <c r="BM20204" s="138"/>
    </row>
    <row r="20205" spans="62:65" ht="13" thickBot="1">
      <c r="BJ20205" s="138"/>
      <c r="BK20205" s="138"/>
      <c r="BL20205" s="138"/>
      <c r="BM20205" s="138"/>
    </row>
    <row r="20206" spans="62:65" ht="13" thickBot="1">
      <c r="BJ20206" s="138"/>
      <c r="BK20206" s="138"/>
      <c r="BL20206" s="138"/>
      <c r="BM20206" s="138"/>
    </row>
    <row r="20207" spans="62:65" ht="13" thickBot="1">
      <c r="BJ20207" s="138"/>
      <c r="BK20207" s="138"/>
      <c r="BL20207" s="138"/>
      <c r="BM20207" s="138"/>
    </row>
    <row r="20208" spans="62:65" ht="13" thickBot="1">
      <c r="BJ20208" s="138"/>
      <c r="BK20208" s="138"/>
      <c r="BL20208" s="138"/>
      <c r="BM20208" s="138"/>
    </row>
    <row r="20209" spans="62:65" ht="13" thickBot="1">
      <c r="BJ20209" s="138"/>
      <c r="BK20209" s="138"/>
      <c r="BL20209" s="138"/>
      <c r="BM20209" s="138"/>
    </row>
    <row r="20210" spans="62:65" ht="13" thickBot="1">
      <c r="BJ20210" s="138"/>
      <c r="BK20210" s="138"/>
      <c r="BL20210" s="138"/>
      <c r="BM20210" s="138"/>
    </row>
    <row r="20211" spans="62:65" ht="13" thickBot="1">
      <c r="BJ20211" s="138"/>
      <c r="BK20211" s="138"/>
      <c r="BL20211" s="138"/>
      <c r="BM20211" s="138"/>
    </row>
    <row r="20212" spans="62:65" ht="13" thickBot="1">
      <c r="BJ20212" s="138"/>
      <c r="BK20212" s="138"/>
      <c r="BL20212" s="138"/>
      <c r="BM20212" s="138"/>
    </row>
    <row r="20213" spans="62:65" ht="13" thickBot="1">
      <c r="BJ20213" s="138"/>
      <c r="BK20213" s="138"/>
      <c r="BL20213" s="138"/>
      <c r="BM20213" s="138"/>
    </row>
    <row r="20214" spans="62:65" ht="13" thickBot="1">
      <c r="BJ20214" s="138"/>
      <c r="BK20214" s="138"/>
      <c r="BL20214" s="138"/>
      <c r="BM20214" s="138"/>
    </row>
    <row r="20215" spans="62:65" ht="13" thickBot="1">
      <c r="BJ20215" s="138"/>
      <c r="BK20215" s="138"/>
      <c r="BL20215" s="138"/>
      <c r="BM20215" s="138"/>
    </row>
    <row r="20216" spans="62:65" ht="13" thickBot="1">
      <c r="BJ20216" s="138"/>
      <c r="BK20216" s="138"/>
      <c r="BL20216" s="138"/>
      <c r="BM20216" s="138"/>
    </row>
    <row r="20217" spans="62:65" ht="13" thickBot="1">
      <c r="BJ20217" s="138"/>
      <c r="BK20217" s="138"/>
      <c r="BL20217" s="138"/>
      <c r="BM20217" s="138"/>
    </row>
    <row r="20218" spans="62:65" ht="13" thickBot="1">
      <c r="BJ20218" s="138"/>
      <c r="BK20218" s="138"/>
      <c r="BL20218" s="138"/>
      <c r="BM20218" s="138"/>
    </row>
    <row r="20219" spans="62:65" ht="13" thickBot="1">
      <c r="BJ20219" s="138"/>
      <c r="BK20219" s="138"/>
      <c r="BL20219" s="138"/>
      <c r="BM20219" s="138"/>
    </row>
    <row r="20220" spans="62:65" ht="13" thickBot="1">
      <c r="BJ20220" s="138"/>
      <c r="BK20220" s="138"/>
      <c r="BL20220" s="138"/>
      <c r="BM20220" s="138"/>
    </row>
    <row r="20221" spans="62:65" ht="13" thickBot="1">
      <c r="BJ20221" s="138"/>
      <c r="BK20221" s="138"/>
      <c r="BL20221" s="138"/>
      <c r="BM20221" s="138"/>
    </row>
    <row r="20222" spans="62:65" ht="13" thickBot="1">
      <c r="BJ20222" s="138"/>
      <c r="BK20222" s="138"/>
      <c r="BL20222" s="138"/>
      <c r="BM20222" s="138"/>
    </row>
    <row r="20223" spans="62:65" ht="13" thickBot="1">
      <c r="BJ20223" s="138"/>
      <c r="BK20223" s="138"/>
      <c r="BL20223" s="138"/>
      <c r="BM20223" s="138"/>
    </row>
    <row r="20224" spans="62:65" ht="13" thickBot="1">
      <c r="BJ20224" s="138"/>
      <c r="BK20224" s="138"/>
      <c r="BL20224" s="138"/>
      <c r="BM20224" s="138"/>
    </row>
    <row r="20225" spans="62:65" ht="13" thickBot="1">
      <c r="BJ20225" s="138"/>
      <c r="BK20225" s="138"/>
      <c r="BL20225" s="138"/>
      <c r="BM20225" s="138"/>
    </row>
    <row r="20226" spans="62:65" ht="13" thickBot="1">
      <c r="BJ20226" s="138"/>
      <c r="BK20226" s="138"/>
      <c r="BL20226" s="138"/>
      <c r="BM20226" s="138"/>
    </row>
    <row r="20227" spans="62:65" ht="13" thickBot="1">
      <c r="BJ20227" s="138"/>
      <c r="BK20227" s="138"/>
      <c r="BL20227" s="138"/>
      <c r="BM20227" s="138"/>
    </row>
    <row r="20228" spans="62:65" ht="13" thickBot="1">
      <c r="BJ20228" s="138"/>
      <c r="BK20228" s="138"/>
      <c r="BL20228" s="138"/>
      <c r="BM20228" s="138"/>
    </row>
    <row r="20229" spans="62:65" ht="13" thickBot="1">
      <c r="BJ20229" s="138"/>
      <c r="BK20229" s="138"/>
      <c r="BL20229" s="138"/>
      <c r="BM20229" s="138"/>
    </row>
    <row r="20230" spans="62:65" ht="13" thickBot="1">
      <c r="BJ20230" s="138"/>
      <c r="BK20230" s="138"/>
      <c r="BL20230" s="138"/>
      <c r="BM20230" s="138"/>
    </row>
    <row r="20231" spans="62:65" ht="13" thickBot="1">
      <c r="BJ20231" s="138"/>
      <c r="BK20231" s="138"/>
      <c r="BL20231" s="138"/>
      <c r="BM20231" s="138"/>
    </row>
    <row r="20232" spans="62:65" ht="13" thickBot="1">
      <c r="BJ20232" s="138"/>
      <c r="BK20232" s="138"/>
      <c r="BL20232" s="138"/>
      <c r="BM20232" s="138"/>
    </row>
    <row r="20233" spans="62:65" ht="13" thickBot="1">
      <c r="BJ20233" s="138"/>
      <c r="BK20233" s="138"/>
      <c r="BL20233" s="138"/>
      <c r="BM20233" s="138"/>
    </row>
    <row r="20234" spans="62:65" ht="13" thickBot="1">
      <c r="BJ20234" s="138"/>
      <c r="BK20234" s="138"/>
      <c r="BL20234" s="138"/>
      <c r="BM20234" s="138"/>
    </row>
    <row r="20235" spans="62:65" ht="13" thickBot="1">
      <c r="BJ20235" s="138"/>
      <c r="BK20235" s="138"/>
      <c r="BL20235" s="138"/>
      <c r="BM20235" s="138"/>
    </row>
    <row r="20236" spans="62:65" ht="13" thickBot="1">
      <c r="BJ20236" s="138"/>
      <c r="BK20236" s="138"/>
      <c r="BL20236" s="138"/>
      <c r="BM20236" s="138"/>
    </row>
    <row r="20237" spans="62:65" ht="13" thickBot="1">
      <c r="BJ20237" s="138"/>
      <c r="BK20237" s="138"/>
      <c r="BL20237" s="138"/>
      <c r="BM20237" s="138"/>
    </row>
    <row r="20238" spans="62:65" ht="13" thickBot="1">
      <c r="BJ20238" s="138"/>
      <c r="BK20238" s="138"/>
      <c r="BL20238" s="138"/>
      <c r="BM20238" s="138"/>
    </row>
    <row r="20239" spans="62:65" ht="13" thickBot="1">
      <c r="BJ20239" s="138"/>
      <c r="BK20239" s="138"/>
      <c r="BL20239" s="138"/>
      <c r="BM20239" s="138"/>
    </row>
    <row r="20240" spans="62:65" ht="13" thickBot="1">
      <c r="BJ20240" s="138"/>
      <c r="BK20240" s="138"/>
      <c r="BL20240" s="138"/>
      <c r="BM20240" s="138"/>
    </row>
    <row r="20241" spans="62:65" ht="13" thickBot="1">
      <c r="BJ20241" s="138"/>
      <c r="BK20241" s="138"/>
      <c r="BL20241" s="138"/>
      <c r="BM20241" s="138"/>
    </row>
    <row r="20242" spans="62:65" ht="13" thickBot="1">
      <c r="BJ20242" s="138"/>
      <c r="BK20242" s="138"/>
      <c r="BL20242" s="138"/>
      <c r="BM20242" s="138"/>
    </row>
    <row r="20243" spans="62:65" ht="13" thickBot="1">
      <c r="BJ20243" s="138"/>
      <c r="BK20243" s="138"/>
      <c r="BL20243" s="138"/>
      <c r="BM20243" s="138"/>
    </row>
    <row r="20244" spans="62:65" ht="13" thickBot="1">
      <c r="BJ20244" s="138"/>
      <c r="BK20244" s="138"/>
      <c r="BL20244" s="138"/>
      <c r="BM20244" s="138"/>
    </row>
    <row r="20245" spans="62:65" ht="13" thickBot="1">
      <c r="BJ20245" s="138"/>
      <c r="BK20245" s="138"/>
      <c r="BL20245" s="138"/>
      <c r="BM20245" s="138"/>
    </row>
    <row r="20246" spans="62:65" ht="13" thickBot="1">
      <c r="BJ20246" s="138"/>
      <c r="BK20246" s="138"/>
      <c r="BL20246" s="138"/>
      <c r="BM20246" s="138"/>
    </row>
    <row r="20247" spans="62:65" ht="13" thickBot="1">
      <c r="BJ20247" s="138"/>
      <c r="BK20247" s="138"/>
      <c r="BL20247" s="138"/>
      <c r="BM20247" s="138"/>
    </row>
    <row r="20248" spans="62:65" ht="13" thickBot="1">
      <c r="BJ20248" s="138"/>
      <c r="BK20248" s="138"/>
      <c r="BL20248" s="138"/>
      <c r="BM20248" s="138"/>
    </row>
    <row r="20249" spans="62:65" ht="13" thickBot="1">
      <c r="BJ20249" s="138"/>
      <c r="BK20249" s="138"/>
      <c r="BL20249" s="138"/>
      <c r="BM20249" s="138"/>
    </row>
    <row r="20250" spans="62:65" ht="13" thickBot="1">
      <c r="BJ20250" s="138"/>
      <c r="BK20250" s="138"/>
      <c r="BL20250" s="138"/>
      <c r="BM20250" s="138"/>
    </row>
    <row r="20251" spans="62:65" ht="13" thickBot="1">
      <c r="BJ20251" s="138"/>
      <c r="BK20251" s="138"/>
      <c r="BL20251" s="138"/>
      <c r="BM20251" s="138"/>
    </row>
    <row r="20252" spans="62:65" ht="13" thickBot="1">
      <c r="BJ20252" s="138"/>
      <c r="BK20252" s="138"/>
      <c r="BL20252" s="138"/>
      <c r="BM20252" s="138"/>
    </row>
    <row r="20253" spans="62:65" ht="13" thickBot="1">
      <c r="BJ20253" s="138"/>
      <c r="BK20253" s="138"/>
      <c r="BL20253" s="138"/>
      <c r="BM20253" s="138"/>
    </row>
    <row r="20254" spans="62:65" ht="13" thickBot="1">
      <c r="BJ20254" s="138"/>
      <c r="BK20254" s="138"/>
      <c r="BL20254" s="138"/>
      <c r="BM20254" s="138"/>
    </row>
    <row r="20255" spans="62:65" ht="13" thickBot="1">
      <c r="BJ20255" s="138"/>
      <c r="BK20255" s="138"/>
      <c r="BL20255" s="138"/>
      <c r="BM20255" s="138"/>
    </row>
    <row r="20256" spans="62:65" ht="13" thickBot="1">
      <c r="BJ20256" s="138"/>
      <c r="BK20256" s="138"/>
      <c r="BL20256" s="138"/>
      <c r="BM20256" s="138"/>
    </row>
    <row r="20257" spans="62:65" ht="13" thickBot="1">
      <c r="BJ20257" s="138"/>
      <c r="BK20257" s="138"/>
      <c r="BL20257" s="138"/>
      <c r="BM20257" s="138"/>
    </row>
    <row r="20258" spans="62:65" ht="13" thickBot="1">
      <c r="BJ20258" s="138"/>
      <c r="BK20258" s="138"/>
      <c r="BL20258" s="138"/>
      <c r="BM20258" s="138"/>
    </row>
    <row r="20259" spans="62:65" ht="13" thickBot="1">
      <c r="BJ20259" s="138"/>
      <c r="BK20259" s="138"/>
      <c r="BL20259" s="138"/>
      <c r="BM20259" s="138"/>
    </row>
    <row r="20260" spans="62:65" ht="13" thickBot="1">
      <c r="BJ20260" s="138"/>
      <c r="BK20260" s="138"/>
      <c r="BL20260" s="138"/>
      <c r="BM20260" s="138"/>
    </row>
    <row r="20261" spans="62:65" ht="13" thickBot="1">
      <c r="BJ20261" s="138"/>
      <c r="BK20261" s="138"/>
      <c r="BL20261" s="138"/>
      <c r="BM20261" s="138"/>
    </row>
    <row r="20262" spans="62:65" ht="13" thickBot="1">
      <c r="BJ20262" s="138"/>
      <c r="BK20262" s="138"/>
      <c r="BL20262" s="138"/>
      <c r="BM20262" s="138"/>
    </row>
    <row r="20263" spans="62:65" ht="13" thickBot="1">
      <c r="BJ20263" s="138"/>
      <c r="BK20263" s="138"/>
      <c r="BL20263" s="138"/>
      <c r="BM20263" s="138"/>
    </row>
    <row r="20264" spans="62:65" ht="13" thickBot="1">
      <c r="BJ20264" s="138"/>
      <c r="BK20264" s="138"/>
      <c r="BL20264" s="138"/>
      <c r="BM20264" s="138"/>
    </row>
    <row r="20265" spans="62:65" ht="13" thickBot="1">
      <c r="BJ20265" s="138"/>
      <c r="BK20265" s="138"/>
      <c r="BL20265" s="138"/>
      <c r="BM20265" s="138"/>
    </row>
    <row r="20266" spans="62:65" ht="13" thickBot="1">
      <c r="BJ20266" s="138"/>
      <c r="BK20266" s="138"/>
      <c r="BL20266" s="138"/>
      <c r="BM20266" s="138"/>
    </row>
    <row r="20267" spans="62:65" ht="13" thickBot="1">
      <c r="BJ20267" s="138"/>
      <c r="BK20267" s="138"/>
      <c r="BL20267" s="138"/>
      <c r="BM20267" s="138"/>
    </row>
    <row r="20268" spans="62:65" ht="13" thickBot="1">
      <c r="BJ20268" s="138"/>
      <c r="BK20268" s="138"/>
      <c r="BL20268" s="138"/>
      <c r="BM20268" s="138"/>
    </row>
    <row r="20269" spans="62:65" ht="13" thickBot="1">
      <c r="BJ20269" s="138"/>
      <c r="BK20269" s="138"/>
      <c r="BL20269" s="138"/>
      <c r="BM20269" s="138"/>
    </row>
    <row r="20270" spans="62:65" ht="13" thickBot="1">
      <c r="BJ20270" s="138"/>
      <c r="BK20270" s="138"/>
      <c r="BL20270" s="138"/>
      <c r="BM20270" s="138"/>
    </row>
    <row r="20271" spans="62:65" ht="13" thickBot="1">
      <c r="BJ20271" s="138"/>
      <c r="BK20271" s="138"/>
      <c r="BL20271" s="138"/>
      <c r="BM20271" s="138"/>
    </row>
    <row r="20272" spans="62:65" ht="13" thickBot="1">
      <c r="BJ20272" s="138"/>
      <c r="BK20272" s="138"/>
      <c r="BL20272" s="138"/>
      <c r="BM20272" s="138"/>
    </row>
    <row r="20273" spans="62:65" ht="13" thickBot="1">
      <c r="BJ20273" s="138"/>
      <c r="BK20273" s="138"/>
      <c r="BL20273" s="138"/>
      <c r="BM20273" s="138"/>
    </row>
    <row r="20274" spans="62:65" ht="13" thickBot="1">
      <c r="BJ20274" s="138"/>
      <c r="BK20274" s="138"/>
      <c r="BL20274" s="138"/>
      <c r="BM20274" s="138"/>
    </row>
    <row r="20275" spans="62:65" ht="13" thickBot="1">
      <c r="BJ20275" s="138"/>
      <c r="BK20275" s="138"/>
      <c r="BL20275" s="138"/>
      <c r="BM20275" s="138"/>
    </row>
    <row r="20276" spans="62:65" ht="13" thickBot="1">
      <c r="BJ20276" s="138"/>
      <c r="BK20276" s="138"/>
      <c r="BL20276" s="138"/>
      <c r="BM20276" s="138"/>
    </row>
    <row r="20277" spans="62:65" ht="13" thickBot="1">
      <c r="BJ20277" s="138"/>
      <c r="BK20277" s="138"/>
      <c r="BL20277" s="138"/>
      <c r="BM20277" s="138"/>
    </row>
    <row r="20278" spans="62:65" ht="13" thickBot="1">
      <c r="BJ20278" s="138"/>
      <c r="BK20278" s="138"/>
      <c r="BL20278" s="138"/>
      <c r="BM20278" s="138"/>
    </row>
    <row r="20279" spans="62:65" ht="13" thickBot="1">
      <c r="BJ20279" s="138"/>
      <c r="BK20279" s="138"/>
      <c r="BL20279" s="138"/>
      <c r="BM20279" s="138"/>
    </row>
    <row r="20280" spans="62:65" ht="13" thickBot="1">
      <c r="BJ20280" s="138"/>
      <c r="BK20280" s="138"/>
      <c r="BL20280" s="138"/>
      <c r="BM20280" s="138"/>
    </row>
    <row r="20281" spans="62:65" ht="13" thickBot="1">
      <c r="BJ20281" s="138"/>
      <c r="BK20281" s="138"/>
      <c r="BL20281" s="138"/>
      <c r="BM20281" s="138"/>
    </row>
    <row r="20282" spans="62:65" ht="13" thickBot="1">
      <c r="BJ20282" s="138"/>
      <c r="BK20282" s="138"/>
      <c r="BL20282" s="138"/>
      <c r="BM20282" s="138"/>
    </row>
    <row r="20283" spans="62:65" ht="13" thickBot="1">
      <c r="BJ20283" s="138"/>
      <c r="BK20283" s="138"/>
      <c r="BL20283" s="138"/>
      <c r="BM20283" s="138"/>
    </row>
    <row r="20284" spans="62:65" ht="13" thickBot="1">
      <c r="BJ20284" s="138"/>
      <c r="BK20284" s="138"/>
      <c r="BL20284" s="138"/>
      <c r="BM20284" s="138"/>
    </row>
    <row r="20285" spans="62:65" ht="13" thickBot="1">
      <c r="BJ20285" s="138"/>
      <c r="BK20285" s="138"/>
      <c r="BL20285" s="138"/>
      <c r="BM20285" s="138"/>
    </row>
    <row r="20286" spans="62:65" ht="13" thickBot="1">
      <c r="BJ20286" s="138"/>
      <c r="BK20286" s="138"/>
      <c r="BL20286" s="138"/>
      <c r="BM20286" s="138"/>
    </row>
    <row r="20287" spans="62:65" ht="13" thickBot="1">
      <c r="BJ20287" s="138"/>
      <c r="BK20287" s="138"/>
      <c r="BL20287" s="138"/>
      <c r="BM20287" s="138"/>
    </row>
    <row r="20288" spans="62:65" ht="13" thickBot="1">
      <c r="BJ20288" s="138"/>
      <c r="BK20288" s="138"/>
      <c r="BL20288" s="138"/>
      <c r="BM20288" s="138"/>
    </row>
    <row r="20289" spans="62:65" ht="13" thickBot="1">
      <c r="BJ20289" s="138"/>
      <c r="BK20289" s="138"/>
      <c r="BL20289" s="138"/>
      <c r="BM20289" s="138"/>
    </row>
    <row r="20290" spans="62:65" ht="13" thickBot="1">
      <c r="BJ20290" s="138"/>
      <c r="BK20290" s="138"/>
      <c r="BL20290" s="138"/>
      <c r="BM20290" s="138"/>
    </row>
    <row r="20291" spans="62:65" ht="13" thickBot="1">
      <c r="BJ20291" s="138"/>
      <c r="BK20291" s="138"/>
      <c r="BL20291" s="138"/>
      <c r="BM20291" s="138"/>
    </row>
    <row r="20292" spans="62:65" ht="13" thickBot="1">
      <c r="BJ20292" s="138"/>
      <c r="BK20292" s="138"/>
      <c r="BL20292" s="138"/>
      <c r="BM20292" s="138"/>
    </row>
    <row r="20293" spans="62:65" ht="13" thickBot="1">
      <c r="BJ20293" s="138"/>
      <c r="BK20293" s="138"/>
      <c r="BL20293" s="138"/>
      <c r="BM20293" s="138"/>
    </row>
    <row r="20294" spans="62:65" ht="13" thickBot="1">
      <c r="BJ20294" s="138"/>
      <c r="BK20294" s="138"/>
      <c r="BL20294" s="138"/>
      <c r="BM20294" s="138"/>
    </row>
    <row r="20295" spans="62:65" ht="13" thickBot="1">
      <c r="BJ20295" s="138"/>
      <c r="BK20295" s="138"/>
      <c r="BL20295" s="138"/>
      <c r="BM20295" s="138"/>
    </row>
    <row r="20296" spans="62:65" ht="13" thickBot="1">
      <c r="BJ20296" s="138"/>
      <c r="BK20296" s="138"/>
      <c r="BL20296" s="138"/>
      <c r="BM20296" s="138"/>
    </row>
    <row r="20297" spans="62:65" ht="13" thickBot="1">
      <c r="BJ20297" s="138"/>
      <c r="BK20297" s="138"/>
      <c r="BL20297" s="138"/>
      <c r="BM20297" s="138"/>
    </row>
    <row r="20298" spans="62:65" ht="13" thickBot="1">
      <c r="BJ20298" s="138"/>
      <c r="BK20298" s="138"/>
      <c r="BL20298" s="138"/>
      <c r="BM20298" s="138"/>
    </row>
    <row r="20299" spans="62:65" ht="13" thickBot="1">
      <c r="BJ20299" s="138"/>
      <c r="BK20299" s="138"/>
      <c r="BL20299" s="138"/>
      <c r="BM20299" s="138"/>
    </row>
    <row r="20300" spans="62:65" ht="13" thickBot="1">
      <c r="BJ20300" s="138"/>
      <c r="BK20300" s="138"/>
      <c r="BL20300" s="138"/>
      <c r="BM20300" s="138"/>
    </row>
    <row r="20301" spans="62:65" ht="13" thickBot="1">
      <c r="BJ20301" s="138"/>
      <c r="BK20301" s="138"/>
      <c r="BL20301" s="138"/>
      <c r="BM20301" s="138"/>
    </row>
    <row r="20302" spans="62:65" ht="13" thickBot="1">
      <c r="BJ20302" s="138"/>
      <c r="BK20302" s="138"/>
      <c r="BL20302" s="138"/>
      <c r="BM20302" s="138"/>
    </row>
    <row r="20303" spans="62:65" ht="13" thickBot="1">
      <c r="BJ20303" s="138"/>
      <c r="BK20303" s="138"/>
      <c r="BL20303" s="138"/>
      <c r="BM20303" s="138"/>
    </row>
    <row r="20304" spans="62:65" ht="13" thickBot="1">
      <c r="BJ20304" s="138"/>
      <c r="BK20304" s="138"/>
      <c r="BL20304" s="138"/>
      <c r="BM20304" s="138"/>
    </row>
    <row r="20305" spans="62:65" ht="13" thickBot="1">
      <c r="BJ20305" s="138"/>
      <c r="BK20305" s="138"/>
      <c r="BL20305" s="138"/>
      <c r="BM20305" s="138"/>
    </row>
    <row r="20306" spans="62:65" ht="13" thickBot="1">
      <c r="BJ20306" s="138"/>
      <c r="BK20306" s="138"/>
      <c r="BL20306" s="138"/>
      <c r="BM20306" s="138"/>
    </row>
    <row r="20307" spans="62:65" ht="13" thickBot="1">
      <c r="BJ20307" s="138"/>
      <c r="BK20307" s="138"/>
      <c r="BL20307" s="138"/>
      <c r="BM20307" s="138"/>
    </row>
    <row r="20308" spans="62:65" ht="13" thickBot="1">
      <c r="BJ20308" s="138"/>
      <c r="BK20308" s="138"/>
      <c r="BL20308" s="138"/>
      <c r="BM20308" s="138"/>
    </row>
    <row r="20309" spans="62:65" ht="13" thickBot="1">
      <c r="BJ20309" s="138"/>
      <c r="BK20309" s="138"/>
      <c r="BL20309" s="138"/>
      <c r="BM20309" s="138"/>
    </row>
    <row r="20310" spans="62:65" ht="13" thickBot="1">
      <c r="BJ20310" s="138"/>
      <c r="BK20310" s="138"/>
      <c r="BL20310" s="138"/>
      <c r="BM20310" s="138"/>
    </row>
    <row r="20311" spans="62:65" ht="13" thickBot="1">
      <c r="BJ20311" s="138"/>
      <c r="BK20311" s="138"/>
      <c r="BL20311" s="138"/>
      <c r="BM20311" s="138"/>
    </row>
    <row r="20312" spans="62:65" ht="13" thickBot="1">
      <c r="BJ20312" s="138"/>
      <c r="BK20312" s="138"/>
      <c r="BL20312" s="138"/>
      <c r="BM20312" s="138"/>
    </row>
    <row r="20313" spans="62:65" ht="13" thickBot="1">
      <c r="BJ20313" s="138"/>
      <c r="BK20313" s="138"/>
      <c r="BL20313" s="138"/>
      <c r="BM20313" s="138"/>
    </row>
    <row r="20314" spans="62:65" ht="13" thickBot="1">
      <c r="BJ20314" s="138"/>
      <c r="BK20314" s="138"/>
      <c r="BL20314" s="138"/>
      <c r="BM20314" s="138"/>
    </row>
    <row r="20315" spans="62:65" ht="13" thickBot="1">
      <c r="BJ20315" s="138"/>
      <c r="BK20315" s="138"/>
      <c r="BL20315" s="138"/>
      <c r="BM20315" s="138"/>
    </row>
    <row r="20316" spans="62:65" ht="13" thickBot="1">
      <c r="BJ20316" s="138"/>
      <c r="BK20316" s="138"/>
      <c r="BL20316" s="138"/>
      <c r="BM20316" s="138"/>
    </row>
    <row r="20317" spans="62:65" ht="13" thickBot="1">
      <c r="BJ20317" s="138"/>
      <c r="BK20317" s="138"/>
      <c r="BL20317" s="138"/>
      <c r="BM20317" s="138"/>
    </row>
    <row r="20318" spans="62:65" ht="13" thickBot="1">
      <c r="BJ20318" s="138"/>
      <c r="BK20318" s="138"/>
      <c r="BL20318" s="138"/>
      <c r="BM20318" s="138"/>
    </row>
    <row r="20319" spans="62:65" ht="13" thickBot="1">
      <c r="BJ20319" s="138"/>
      <c r="BK20319" s="138"/>
      <c r="BL20319" s="138"/>
      <c r="BM20319" s="138"/>
    </row>
    <row r="20320" spans="62:65" ht="13" thickBot="1">
      <c r="BJ20320" s="138"/>
      <c r="BK20320" s="138"/>
      <c r="BL20320" s="138"/>
      <c r="BM20320" s="138"/>
    </row>
    <row r="20321" spans="62:65" ht="13" thickBot="1">
      <c r="BJ20321" s="138"/>
      <c r="BK20321" s="138"/>
      <c r="BL20321" s="138"/>
      <c r="BM20321" s="138"/>
    </row>
    <row r="20322" spans="62:65" ht="13" thickBot="1">
      <c r="BJ20322" s="138"/>
      <c r="BK20322" s="138"/>
      <c r="BL20322" s="138"/>
      <c r="BM20322" s="138"/>
    </row>
    <row r="20323" spans="62:65" ht="13" thickBot="1">
      <c r="BJ20323" s="138"/>
      <c r="BK20323" s="138"/>
      <c r="BL20323" s="138"/>
      <c r="BM20323" s="138"/>
    </row>
    <row r="20324" spans="62:65" ht="13" thickBot="1">
      <c r="BJ20324" s="138"/>
      <c r="BK20324" s="138"/>
      <c r="BL20324" s="138"/>
      <c r="BM20324" s="138"/>
    </row>
    <row r="20325" spans="62:65" ht="13" thickBot="1">
      <c r="BJ20325" s="138"/>
      <c r="BK20325" s="138"/>
      <c r="BL20325" s="138"/>
      <c r="BM20325" s="138"/>
    </row>
    <row r="20326" spans="62:65" ht="13" thickBot="1">
      <c r="BJ20326" s="138"/>
      <c r="BK20326" s="138"/>
      <c r="BL20326" s="138"/>
      <c r="BM20326" s="138"/>
    </row>
    <row r="20327" spans="62:65" ht="13" thickBot="1">
      <c r="BJ20327" s="138"/>
      <c r="BK20327" s="138"/>
      <c r="BL20327" s="138"/>
      <c r="BM20327" s="138"/>
    </row>
    <row r="20328" spans="62:65" ht="13" thickBot="1">
      <c r="BJ20328" s="138"/>
      <c r="BK20328" s="138"/>
      <c r="BL20328" s="138"/>
      <c r="BM20328" s="138"/>
    </row>
    <row r="20329" spans="62:65" ht="13" thickBot="1">
      <c r="BJ20329" s="138"/>
      <c r="BK20329" s="138"/>
      <c r="BL20329" s="138"/>
      <c r="BM20329" s="138"/>
    </row>
    <row r="20330" spans="62:65" ht="13" thickBot="1">
      <c r="BJ20330" s="138"/>
      <c r="BK20330" s="138"/>
      <c r="BL20330" s="138"/>
      <c r="BM20330" s="138"/>
    </row>
    <row r="20331" spans="62:65" ht="13" thickBot="1">
      <c r="BJ20331" s="138"/>
      <c r="BK20331" s="138"/>
      <c r="BL20331" s="138"/>
      <c r="BM20331" s="138"/>
    </row>
    <row r="20332" spans="62:65" ht="13" thickBot="1">
      <c r="BJ20332" s="138"/>
      <c r="BK20332" s="138"/>
      <c r="BL20332" s="138"/>
      <c r="BM20332" s="138"/>
    </row>
    <row r="20333" spans="62:65" ht="13" thickBot="1">
      <c r="BJ20333" s="138"/>
      <c r="BK20333" s="138"/>
      <c r="BL20333" s="138"/>
      <c r="BM20333" s="138"/>
    </row>
    <row r="20334" spans="62:65" ht="13" thickBot="1">
      <c r="BJ20334" s="138"/>
      <c r="BK20334" s="138"/>
      <c r="BL20334" s="138"/>
      <c r="BM20334" s="138"/>
    </row>
    <row r="20335" spans="62:65" ht="13" thickBot="1">
      <c r="BJ20335" s="138"/>
      <c r="BK20335" s="138"/>
      <c r="BL20335" s="138"/>
      <c r="BM20335" s="138"/>
    </row>
    <row r="20336" spans="62:65" ht="13" thickBot="1">
      <c r="BJ20336" s="138"/>
      <c r="BK20336" s="138"/>
      <c r="BL20336" s="138"/>
      <c r="BM20336" s="138"/>
    </row>
    <row r="20337" spans="62:65" ht="13" thickBot="1">
      <c r="BJ20337" s="138"/>
      <c r="BK20337" s="138"/>
      <c r="BL20337" s="138"/>
      <c r="BM20337" s="138"/>
    </row>
    <row r="20338" spans="62:65" ht="13" thickBot="1">
      <c r="BJ20338" s="138"/>
      <c r="BK20338" s="138"/>
      <c r="BL20338" s="138"/>
      <c r="BM20338" s="138"/>
    </row>
    <row r="20339" spans="62:65" ht="13" thickBot="1">
      <c r="BJ20339" s="138"/>
      <c r="BK20339" s="138"/>
      <c r="BL20339" s="138"/>
      <c r="BM20339" s="138"/>
    </row>
    <row r="20340" spans="62:65" ht="13" thickBot="1">
      <c r="BJ20340" s="138"/>
      <c r="BK20340" s="138"/>
      <c r="BL20340" s="138"/>
      <c r="BM20340" s="138"/>
    </row>
    <row r="20341" spans="62:65" ht="13" thickBot="1">
      <c r="BJ20341" s="138"/>
      <c r="BK20341" s="138"/>
      <c r="BL20341" s="138"/>
      <c r="BM20341" s="138"/>
    </row>
    <row r="20342" spans="62:65" ht="13" thickBot="1">
      <c r="BJ20342" s="138"/>
      <c r="BK20342" s="138"/>
      <c r="BL20342" s="138"/>
      <c r="BM20342" s="138"/>
    </row>
    <row r="20343" spans="62:65" ht="13" thickBot="1">
      <c r="BJ20343" s="138"/>
      <c r="BK20343" s="138"/>
      <c r="BL20343" s="138"/>
      <c r="BM20343" s="138"/>
    </row>
    <row r="20344" spans="62:65" ht="13" thickBot="1">
      <c r="BJ20344" s="138"/>
      <c r="BK20344" s="138"/>
      <c r="BL20344" s="138"/>
      <c r="BM20344" s="138"/>
    </row>
    <row r="20345" spans="62:65" ht="13" thickBot="1">
      <c r="BJ20345" s="138"/>
      <c r="BK20345" s="138"/>
      <c r="BL20345" s="138"/>
      <c r="BM20345" s="138"/>
    </row>
    <row r="20346" spans="62:65" ht="13" thickBot="1">
      <c r="BJ20346" s="138"/>
      <c r="BK20346" s="138"/>
      <c r="BL20346" s="138"/>
      <c r="BM20346" s="138"/>
    </row>
    <row r="20347" spans="62:65" ht="13" thickBot="1">
      <c r="BJ20347" s="138"/>
      <c r="BK20347" s="138"/>
      <c r="BL20347" s="138"/>
      <c r="BM20347" s="138"/>
    </row>
    <row r="20348" spans="62:65" ht="13" thickBot="1">
      <c r="BJ20348" s="138"/>
      <c r="BK20348" s="138"/>
      <c r="BL20348" s="138"/>
      <c r="BM20348" s="138"/>
    </row>
    <row r="20349" spans="62:65" ht="13" thickBot="1">
      <c r="BJ20349" s="138"/>
      <c r="BK20349" s="138"/>
      <c r="BL20349" s="138"/>
      <c r="BM20349" s="138"/>
    </row>
    <row r="20350" spans="62:65" ht="13" thickBot="1">
      <c r="BJ20350" s="138"/>
      <c r="BK20350" s="138"/>
      <c r="BL20350" s="138"/>
      <c r="BM20350" s="138"/>
    </row>
    <row r="20351" spans="62:65" ht="13" thickBot="1">
      <c r="BJ20351" s="138"/>
      <c r="BK20351" s="138"/>
      <c r="BL20351" s="138"/>
      <c r="BM20351" s="138"/>
    </row>
    <row r="20352" spans="62:65" ht="13" thickBot="1">
      <c r="BJ20352" s="138"/>
      <c r="BK20352" s="138"/>
      <c r="BL20352" s="138"/>
      <c r="BM20352" s="138"/>
    </row>
    <row r="20353" spans="62:65" ht="13" thickBot="1">
      <c r="BJ20353" s="138"/>
      <c r="BK20353" s="138"/>
      <c r="BL20353" s="138"/>
      <c r="BM20353" s="138"/>
    </row>
    <row r="20354" spans="62:65" ht="13" thickBot="1">
      <c r="BJ20354" s="138"/>
      <c r="BK20354" s="138"/>
      <c r="BL20354" s="138"/>
      <c r="BM20354" s="138"/>
    </row>
    <row r="20355" spans="62:65" ht="13" thickBot="1">
      <c r="BJ20355" s="138"/>
      <c r="BK20355" s="138"/>
      <c r="BL20355" s="138"/>
      <c r="BM20355" s="138"/>
    </row>
    <row r="20356" spans="62:65" ht="13" thickBot="1">
      <c r="BJ20356" s="138"/>
      <c r="BK20356" s="138"/>
      <c r="BL20356" s="138"/>
      <c r="BM20356" s="138"/>
    </row>
    <row r="20357" spans="62:65" ht="13" thickBot="1">
      <c r="BJ20357" s="138"/>
      <c r="BK20357" s="138"/>
      <c r="BL20357" s="138"/>
      <c r="BM20357" s="138"/>
    </row>
    <row r="20358" spans="62:65" ht="13" thickBot="1">
      <c r="BJ20358" s="138"/>
      <c r="BK20358" s="138"/>
      <c r="BL20358" s="138"/>
      <c r="BM20358" s="138"/>
    </row>
    <row r="20359" spans="62:65" ht="13" thickBot="1">
      <c r="BJ20359" s="138"/>
      <c r="BK20359" s="138"/>
      <c r="BL20359" s="138"/>
      <c r="BM20359" s="138"/>
    </row>
    <row r="20360" spans="62:65" ht="13" thickBot="1">
      <c r="BJ20360" s="138"/>
      <c r="BK20360" s="138"/>
      <c r="BL20360" s="138"/>
      <c r="BM20360" s="138"/>
    </row>
    <row r="20361" spans="62:65" ht="13" thickBot="1">
      <c r="BJ20361" s="138"/>
      <c r="BK20361" s="138"/>
      <c r="BL20361" s="138"/>
      <c r="BM20361" s="138"/>
    </row>
    <row r="20362" spans="62:65" ht="13" thickBot="1">
      <c r="BJ20362" s="138"/>
      <c r="BK20362" s="138"/>
      <c r="BL20362" s="138"/>
      <c r="BM20362" s="138"/>
    </row>
    <row r="20363" spans="62:65" ht="13" thickBot="1">
      <c r="BJ20363" s="138"/>
      <c r="BK20363" s="138"/>
      <c r="BL20363" s="138"/>
      <c r="BM20363" s="138"/>
    </row>
    <row r="20364" spans="62:65" ht="13" thickBot="1">
      <c r="BJ20364" s="138"/>
      <c r="BK20364" s="138"/>
      <c r="BL20364" s="138"/>
      <c r="BM20364" s="138"/>
    </row>
    <row r="20365" spans="62:65" ht="13" thickBot="1">
      <c r="BJ20365" s="138"/>
      <c r="BK20365" s="138"/>
      <c r="BL20365" s="138"/>
      <c r="BM20365" s="138"/>
    </row>
    <row r="20366" spans="62:65" ht="13" thickBot="1">
      <c r="BJ20366" s="138"/>
      <c r="BK20366" s="138"/>
      <c r="BL20366" s="138"/>
      <c r="BM20366" s="138"/>
    </row>
    <row r="20367" spans="62:65" ht="13" thickBot="1">
      <c r="BJ20367" s="138"/>
      <c r="BK20367" s="138"/>
      <c r="BL20367" s="138"/>
      <c r="BM20367" s="138"/>
    </row>
    <row r="20368" spans="62:65" ht="13" thickBot="1">
      <c r="BJ20368" s="138"/>
      <c r="BK20368" s="138"/>
      <c r="BL20368" s="138"/>
      <c r="BM20368" s="138"/>
    </row>
    <row r="20369" spans="62:65" ht="13" thickBot="1">
      <c r="BJ20369" s="138"/>
      <c r="BK20369" s="138"/>
      <c r="BL20369" s="138"/>
      <c r="BM20369" s="138"/>
    </row>
    <row r="20370" spans="62:65" ht="13" thickBot="1">
      <c r="BJ20370" s="138"/>
      <c r="BK20370" s="138"/>
      <c r="BL20370" s="138"/>
      <c r="BM20370" s="138"/>
    </row>
    <row r="20371" spans="62:65" ht="13" thickBot="1">
      <c r="BJ20371" s="138"/>
      <c r="BK20371" s="138"/>
      <c r="BL20371" s="138"/>
      <c r="BM20371" s="138"/>
    </row>
    <row r="20372" spans="62:65" ht="13" thickBot="1">
      <c r="BJ20372" s="138"/>
      <c r="BK20372" s="138"/>
      <c r="BL20372" s="138"/>
      <c r="BM20372" s="138"/>
    </row>
    <row r="20373" spans="62:65" ht="13" thickBot="1">
      <c r="BJ20373" s="138"/>
      <c r="BK20373" s="138"/>
      <c r="BL20373" s="138"/>
      <c r="BM20373" s="138"/>
    </row>
    <row r="20374" spans="62:65" ht="13" thickBot="1">
      <c r="BJ20374" s="138"/>
      <c r="BK20374" s="138"/>
      <c r="BL20374" s="138"/>
      <c r="BM20374" s="138"/>
    </row>
    <row r="20375" spans="62:65" ht="13" thickBot="1">
      <c r="BJ20375" s="138"/>
      <c r="BK20375" s="138"/>
      <c r="BL20375" s="138"/>
      <c r="BM20375" s="138"/>
    </row>
    <row r="20376" spans="62:65" ht="13" thickBot="1">
      <c r="BJ20376" s="138"/>
      <c r="BK20376" s="138"/>
      <c r="BL20376" s="138"/>
      <c r="BM20376" s="138"/>
    </row>
    <row r="20377" spans="62:65" ht="13" thickBot="1">
      <c r="BJ20377" s="138"/>
      <c r="BK20377" s="138"/>
      <c r="BL20377" s="138"/>
      <c r="BM20377" s="138"/>
    </row>
    <row r="20378" spans="62:65" ht="13" thickBot="1">
      <c r="BJ20378" s="138"/>
      <c r="BK20378" s="138"/>
      <c r="BL20378" s="138"/>
      <c r="BM20378" s="138"/>
    </row>
    <row r="20379" spans="62:65" ht="13" thickBot="1">
      <c r="BJ20379" s="138"/>
      <c r="BK20379" s="138"/>
      <c r="BL20379" s="138"/>
      <c r="BM20379" s="138"/>
    </row>
    <row r="20380" spans="62:65" ht="13" thickBot="1">
      <c r="BJ20380" s="138"/>
      <c r="BK20380" s="138"/>
      <c r="BL20380" s="138"/>
      <c r="BM20380" s="138"/>
    </row>
    <row r="20381" spans="62:65" ht="13" thickBot="1">
      <c r="BJ20381" s="138"/>
      <c r="BK20381" s="138"/>
      <c r="BL20381" s="138"/>
      <c r="BM20381" s="138"/>
    </row>
    <row r="20382" spans="62:65" ht="13" thickBot="1">
      <c r="BJ20382" s="138"/>
      <c r="BK20382" s="138"/>
      <c r="BL20382" s="138"/>
      <c r="BM20382" s="138"/>
    </row>
    <row r="20383" spans="62:65" ht="13" thickBot="1">
      <c r="BJ20383" s="138"/>
      <c r="BK20383" s="138"/>
      <c r="BL20383" s="138"/>
      <c r="BM20383" s="138"/>
    </row>
    <row r="20384" spans="62:65" ht="13" thickBot="1">
      <c r="BJ20384" s="138"/>
      <c r="BK20384" s="138"/>
      <c r="BL20384" s="138"/>
      <c r="BM20384" s="138"/>
    </row>
    <row r="20385" spans="62:65" ht="13" thickBot="1">
      <c r="BJ20385" s="138"/>
      <c r="BK20385" s="138"/>
      <c r="BL20385" s="138"/>
      <c r="BM20385" s="138"/>
    </row>
    <row r="20386" spans="62:65" ht="13" thickBot="1">
      <c r="BJ20386" s="138"/>
      <c r="BK20386" s="138"/>
      <c r="BL20386" s="138"/>
      <c r="BM20386" s="138"/>
    </row>
    <row r="20387" spans="62:65" ht="13" thickBot="1">
      <c r="BJ20387" s="138"/>
      <c r="BK20387" s="138"/>
      <c r="BL20387" s="138"/>
      <c r="BM20387" s="138"/>
    </row>
    <row r="20388" spans="62:65" ht="13" thickBot="1">
      <c r="BJ20388" s="138"/>
      <c r="BK20388" s="138"/>
      <c r="BL20388" s="138"/>
      <c r="BM20388" s="138"/>
    </row>
    <row r="20389" spans="62:65" ht="13" thickBot="1">
      <c r="BJ20389" s="138"/>
      <c r="BK20389" s="138"/>
      <c r="BL20389" s="138"/>
      <c r="BM20389" s="138"/>
    </row>
    <row r="20390" spans="62:65" ht="13" thickBot="1">
      <c r="BJ20390" s="138"/>
      <c r="BK20390" s="138"/>
      <c r="BL20390" s="138"/>
      <c r="BM20390" s="138"/>
    </row>
    <row r="20391" spans="62:65" ht="13" thickBot="1">
      <c r="BJ20391" s="138"/>
      <c r="BK20391" s="138"/>
      <c r="BL20391" s="138"/>
      <c r="BM20391" s="138"/>
    </row>
    <row r="20392" spans="62:65" ht="13" thickBot="1">
      <c r="BJ20392" s="138"/>
      <c r="BK20392" s="138"/>
      <c r="BL20392" s="138"/>
      <c r="BM20392" s="138"/>
    </row>
    <row r="20393" spans="62:65" ht="13" thickBot="1">
      <c r="BJ20393" s="138"/>
      <c r="BK20393" s="138"/>
      <c r="BL20393" s="138"/>
      <c r="BM20393" s="138"/>
    </row>
    <row r="20394" spans="62:65" ht="13" thickBot="1">
      <c r="BJ20394" s="138"/>
      <c r="BK20394" s="138"/>
      <c r="BL20394" s="138"/>
      <c r="BM20394" s="138"/>
    </row>
    <row r="20395" spans="62:65" ht="13" thickBot="1">
      <c r="BJ20395" s="138"/>
      <c r="BK20395" s="138"/>
      <c r="BL20395" s="138"/>
      <c r="BM20395" s="138"/>
    </row>
    <row r="20396" spans="62:65" ht="13" thickBot="1">
      <c r="BJ20396" s="138"/>
      <c r="BK20396" s="138"/>
      <c r="BL20396" s="138"/>
      <c r="BM20396" s="138"/>
    </row>
    <row r="20397" spans="62:65" ht="13" thickBot="1">
      <c r="BJ20397" s="138"/>
      <c r="BK20397" s="138"/>
      <c r="BL20397" s="138"/>
      <c r="BM20397" s="138"/>
    </row>
    <row r="20398" spans="62:65" ht="13" thickBot="1">
      <c r="BJ20398" s="138"/>
      <c r="BK20398" s="138"/>
      <c r="BL20398" s="138"/>
      <c r="BM20398" s="138"/>
    </row>
    <row r="20399" spans="62:65" ht="13" thickBot="1">
      <c r="BJ20399" s="138"/>
      <c r="BK20399" s="138"/>
      <c r="BL20399" s="138"/>
      <c r="BM20399" s="138"/>
    </row>
    <row r="20400" spans="62:65" ht="13" thickBot="1">
      <c r="BJ20400" s="138"/>
      <c r="BK20400" s="138"/>
      <c r="BL20400" s="138"/>
      <c r="BM20400" s="138"/>
    </row>
    <row r="20401" spans="62:65" ht="13" thickBot="1">
      <c r="BJ20401" s="138"/>
      <c r="BK20401" s="138"/>
      <c r="BL20401" s="138"/>
      <c r="BM20401" s="138"/>
    </row>
    <row r="20402" spans="62:65" ht="13" thickBot="1">
      <c r="BJ20402" s="138"/>
      <c r="BK20402" s="138"/>
      <c r="BL20402" s="138"/>
      <c r="BM20402" s="138"/>
    </row>
    <row r="20403" spans="62:65" ht="13" thickBot="1">
      <c r="BJ20403" s="138"/>
      <c r="BK20403" s="138"/>
      <c r="BL20403" s="138"/>
      <c r="BM20403" s="138"/>
    </row>
    <row r="20404" spans="62:65" ht="13" thickBot="1">
      <c r="BJ20404" s="138"/>
      <c r="BK20404" s="138"/>
      <c r="BL20404" s="138"/>
      <c r="BM20404" s="138"/>
    </row>
    <row r="20405" spans="62:65" ht="13" thickBot="1">
      <c r="BJ20405" s="138"/>
      <c r="BK20405" s="138"/>
      <c r="BL20405" s="138"/>
      <c r="BM20405" s="138"/>
    </row>
    <row r="20406" spans="62:65" ht="13" thickBot="1">
      <c r="BJ20406" s="138"/>
      <c r="BK20406" s="138"/>
      <c r="BL20406" s="138"/>
      <c r="BM20406" s="138"/>
    </row>
    <row r="20407" spans="62:65" ht="13" thickBot="1">
      <c r="BJ20407" s="138"/>
      <c r="BK20407" s="138"/>
      <c r="BL20407" s="138"/>
      <c r="BM20407" s="138"/>
    </row>
    <row r="20408" spans="62:65" ht="13" thickBot="1">
      <c r="BJ20408" s="138"/>
      <c r="BK20408" s="138"/>
      <c r="BL20408" s="138"/>
      <c r="BM20408" s="138"/>
    </row>
    <row r="20409" spans="62:65" ht="13" thickBot="1">
      <c r="BJ20409" s="138"/>
      <c r="BK20409" s="138"/>
      <c r="BL20409" s="138"/>
      <c r="BM20409" s="138"/>
    </row>
    <row r="20410" spans="62:65" ht="13" thickBot="1">
      <c r="BJ20410" s="138"/>
      <c r="BK20410" s="138"/>
      <c r="BL20410" s="138"/>
      <c r="BM20410" s="138"/>
    </row>
    <row r="20411" spans="62:65" ht="13" thickBot="1">
      <c r="BJ20411" s="138"/>
      <c r="BK20411" s="138"/>
      <c r="BL20411" s="138"/>
      <c r="BM20411" s="138"/>
    </row>
    <row r="20412" spans="62:65" ht="13" thickBot="1">
      <c r="BJ20412" s="138"/>
      <c r="BK20412" s="138"/>
      <c r="BL20412" s="138"/>
      <c r="BM20412" s="138"/>
    </row>
    <row r="20413" spans="62:65" ht="13" thickBot="1">
      <c r="BJ20413" s="138"/>
      <c r="BK20413" s="138"/>
      <c r="BL20413" s="138"/>
      <c r="BM20413" s="138"/>
    </row>
    <row r="20414" spans="62:65" ht="13" thickBot="1">
      <c r="BJ20414" s="138"/>
      <c r="BK20414" s="138"/>
      <c r="BL20414" s="138"/>
      <c r="BM20414" s="138"/>
    </row>
    <row r="20415" spans="62:65" ht="13" thickBot="1">
      <c r="BJ20415" s="138"/>
      <c r="BK20415" s="138"/>
      <c r="BL20415" s="138"/>
      <c r="BM20415" s="138"/>
    </row>
    <row r="20416" spans="62:65" ht="13" thickBot="1">
      <c r="BJ20416" s="138"/>
      <c r="BK20416" s="138"/>
      <c r="BL20416" s="138"/>
      <c r="BM20416" s="138"/>
    </row>
    <row r="20417" spans="62:65" ht="13" thickBot="1">
      <c r="BJ20417" s="138"/>
      <c r="BK20417" s="138"/>
      <c r="BL20417" s="138"/>
      <c r="BM20417" s="138"/>
    </row>
    <row r="20418" spans="62:65" ht="13" thickBot="1">
      <c r="BJ20418" s="138"/>
      <c r="BK20418" s="138"/>
      <c r="BL20418" s="138"/>
      <c r="BM20418" s="138"/>
    </row>
    <row r="20419" spans="62:65" ht="13" thickBot="1">
      <c r="BJ20419" s="138"/>
      <c r="BK20419" s="138"/>
      <c r="BL20419" s="138"/>
      <c r="BM20419" s="138"/>
    </row>
    <row r="20420" spans="62:65" ht="13" thickBot="1">
      <c r="BJ20420" s="138"/>
      <c r="BK20420" s="138"/>
      <c r="BL20420" s="138"/>
      <c r="BM20420" s="138"/>
    </row>
    <row r="20421" spans="62:65" ht="13" thickBot="1">
      <c r="BJ20421" s="138"/>
      <c r="BK20421" s="138"/>
      <c r="BL20421" s="138"/>
      <c r="BM20421" s="138"/>
    </row>
    <row r="20422" spans="62:65" ht="13" thickBot="1">
      <c r="BJ20422" s="138"/>
      <c r="BK20422" s="138"/>
      <c r="BL20422" s="138"/>
      <c r="BM20422" s="138"/>
    </row>
    <row r="20423" spans="62:65" ht="13" thickBot="1">
      <c r="BJ20423" s="138"/>
      <c r="BK20423" s="138"/>
      <c r="BL20423" s="138"/>
      <c r="BM20423" s="138"/>
    </row>
    <row r="20424" spans="62:65" ht="13" thickBot="1">
      <c r="BJ20424" s="138"/>
      <c r="BK20424" s="138"/>
      <c r="BL20424" s="138"/>
      <c r="BM20424" s="138"/>
    </row>
    <row r="20425" spans="62:65" ht="13" thickBot="1">
      <c r="BJ20425" s="138"/>
      <c r="BK20425" s="138"/>
      <c r="BL20425" s="138"/>
      <c r="BM20425" s="138"/>
    </row>
    <row r="20426" spans="62:65" ht="13" thickBot="1">
      <c r="BJ20426" s="138"/>
      <c r="BK20426" s="138"/>
      <c r="BL20426" s="138"/>
      <c r="BM20426" s="138"/>
    </row>
    <row r="20427" spans="62:65" ht="13" thickBot="1">
      <c r="BJ20427" s="138"/>
      <c r="BK20427" s="138"/>
      <c r="BL20427" s="138"/>
      <c r="BM20427" s="138"/>
    </row>
    <row r="20428" spans="62:65" ht="13" thickBot="1">
      <c r="BJ20428" s="138"/>
      <c r="BK20428" s="138"/>
      <c r="BL20428" s="138"/>
      <c r="BM20428" s="138"/>
    </row>
    <row r="20429" spans="62:65" ht="13" thickBot="1">
      <c r="BJ20429" s="138"/>
      <c r="BK20429" s="138"/>
      <c r="BL20429" s="138"/>
      <c r="BM20429" s="138"/>
    </row>
    <row r="20430" spans="62:65" ht="13" thickBot="1">
      <c r="BJ20430" s="138"/>
      <c r="BK20430" s="138"/>
      <c r="BL20430" s="138"/>
      <c r="BM20430" s="138"/>
    </row>
    <row r="20431" spans="62:65" ht="13" thickBot="1">
      <c r="BJ20431" s="138"/>
      <c r="BK20431" s="138"/>
      <c r="BL20431" s="138"/>
      <c r="BM20431" s="138"/>
    </row>
    <row r="20432" spans="62:65" ht="13" thickBot="1">
      <c r="BJ20432" s="138"/>
      <c r="BK20432" s="138"/>
      <c r="BL20432" s="138"/>
      <c r="BM20432" s="138"/>
    </row>
    <row r="20433" spans="62:65" ht="13" thickBot="1">
      <c r="BJ20433" s="138"/>
      <c r="BK20433" s="138"/>
      <c r="BL20433" s="138"/>
      <c r="BM20433" s="138"/>
    </row>
    <row r="20434" spans="62:65" ht="13" thickBot="1">
      <c r="BJ20434" s="138"/>
      <c r="BK20434" s="138"/>
      <c r="BL20434" s="138"/>
      <c r="BM20434" s="138"/>
    </row>
    <row r="20435" spans="62:65" ht="13" thickBot="1">
      <c r="BJ20435" s="138"/>
      <c r="BK20435" s="138"/>
      <c r="BL20435" s="138"/>
      <c r="BM20435" s="138"/>
    </row>
    <row r="20436" spans="62:65" ht="13" thickBot="1">
      <c r="BJ20436" s="138"/>
      <c r="BK20436" s="138"/>
      <c r="BL20436" s="138"/>
      <c r="BM20436" s="138"/>
    </row>
    <row r="20437" spans="62:65" ht="13" thickBot="1">
      <c r="BJ20437" s="138"/>
      <c r="BK20437" s="138"/>
      <c r="BL20437" s="138"/>
      <c r="BM20437" s="138"/>
    </row>
    <row r="20438" spans="62:65" ht="13" thickBot="1">
      <c r="BJ20438" s="138"/>
      <c r="BK20438" s="138"/>
      <c r="BL20438" s="138"/>
      <c r="BM20438" s="138"/>
    </row>
    <row r="20439" spans="62:65" ht="13" thickBot="1">
      <c r="BJ20439" s="138"/>
      <c r="BK20439" s="138"/>
      <c r="BL20439" s="138"/>
      <c r="BM20439" s="138"/>
    </row>
    <row r="20440" spans="62:65" ht="13" thickBot="1">
      <c r="BJ20440" s="138"/>
      <c r="BK20440" s="138"/>
      <c r="BL20440" s="138"/>
      <c r="BM20440" s="138"/>
    </row>
    <row r="20441" spans="62:65" ht="13" thickBot="1">
      <c r="BJ20441" s="138"/>
      <c r="BK20441" s="138"/>
      <c r="BL20441" s="138"/>
      <c r="BM20441" s="138"/>
    </row>
    <row r="20442" spans="62:65" ht="13" thickBot="1">
      <c r="BJ20442" s="138"/>
      <c r="BK20442" s="138"/>
      <c r="BL20442" s="138"/>
      <c r="BM20442" s="138"/>
    </row>
    <row r="20443" spans="62:65" ht="13" thickBot="1">
      <c r="BJ20443" s="138"/>
      <c r="BK20443" s="138"/>
      <c r="BL20443" s="138"/>
      <c r="BM20443" s="138"/>
    </row>
    <row r="20444" spans="62:65" ht="13" thickBot="1">
      <c r="BJ20444" s="138"/>
      <c r="BK20444" s="138"/>
      <c r="BL20444" s="138"/>
      <c r="BM20444" s="138"/>
    </row>
    <row r="20445" spans="62:65" ht="13" thickBot="1">
      <c r="BJ20445" s="138"/>
      <c r="BK20445" s="138"/>
      <c r="BL20445" s="138"/>
      <c r="BM20445" s="138"/>
    </row>
    <row r="20446" spans="62:65" ht="13" thickBot="1">
      <c r="BJ20446" s="138"/>
      <c r="BK20446" s="138"/>
      <c r="BL20446" s="138"/>
      <c r="BM20446" s="138"/>
    </row>
    <row r="20447" spans="62:65" ht="13" thickBot="1">
      <c r="BJ20447" s="138"/>
      <c r="BK20447" s="138"/>
      <c r="BL20447" s="138"/>
      <c r="BM20447" s="138"/>
    </row>
    <row r="20448" spans="62:65" ht="13" thickBot="1">
      <c r="BJ20448" s="138"/>
      <c r="BK20448" s="138"/>
      <c r="BL20448" s="138"/>
      <c r="BM20448" s="138"/>
    </row>
    <row r="20449" spans="62:65" ht="13" thickBot="1">
      <c r="BJ20449" s="138"/>
      <c r="BK20449" s="138"/>
      <c r="BL20449" s="138"/>
      <c r="BM20449" s="138"/>
    </row>
    <row r="20450" spans="62:65" ht="13" thickBot="1">
      <c r="BJ20450" s="138"/>
      <c r="BK20450" s="138"/>
      <c r="BL20450" s="138"/>
      <c r="BM20450" s="138"/>
    </row>
    <row r="20451" spans="62:65" ht="13" thickBot="1">
      <c r="BJ20451" s="138"/>
      <c r="BK20451" s="138"/>
      <c r="BL20451" s="138"/>
      <c r="BM20451" s="138"/>
    </row>
    <row r="20452" spans="62:65" ht="13" thickBot="1">
      <c r="BJ20452" s="138"/>
      <c r="BK20452" s="138"/>
      <c r="BL20452" s="138"/>
      <c r="BM20452" s="138"/>
    </row>
    <row r="20453" spans="62:65" ht="13" thickBot="1">
      <c r="BJ20453" s="138"/>
      <c r="BK20453" s="138"/>
      <c r="BL20453" s="138"/>
      <c r="BM20453" s="138"/>
    </row>
    <row r="20454" spans="62:65" ht="13" thickBot="1">
      <c r="BJ20454" s="138"/>
      <c r="BK20454" s="138"/>
      <c r="BL20454" s="138"/>
      <c r="BM20454" s="138"/>
    </row>
    <row r="20455" spans="62:65" ht="13" thickBot="1">
      <c r="BJ20455" s="138"/>
      <c r="BK20455" s="138"/>
      <c r="BL20455" s="138"/>
      <c r="BM20455" s="138"/>
    </row>
    <row r="20456" spans="62:65" ht="13" thickBot="1">
      <c r="BJ20456" s="138"/>
      <c r="BK20456" s="138"/>
      <c r="BL20456" s="138"/>
      <c r="BM20456" s="138"/>
    </row>
    <row r="20457" spans="62:65" ht="13" thickBot="1">
      <c r="BJ20457" s="138"/>
      <c r="BK20457" s="138"/>
      <c r="BL20457" s="138"/>
      <c r="BM20457" s="138"/>
    </row>
    <row r="20458" spans="62:65" ht="13" thickBot="1">
      <c r="BJ20458" s="138"/>
      <c r="BK20458" s="138"/>
      <c r="BL20458" s="138"/>
      <c r="BM20458" s="138"/>
    </row>
    <row r="20459" spans="62:65" ht="13" thickBot="1">
      <c r="BJ20459" s="138"/>
      <c r="BK20459" s="138"/>
      <c r="BL20459" s="138"/>
      <c r="BM20459" s="138"/>
    </row>
    <row r="20460" spans="62:65" ht="13" thickBot="1">
      <c r="BJ20460" s="138"/>
      <c r="BK20460" s="138"/>
      <c r="BL20460" s="138"/>
      <c r="BM20460" s="138"/>
    </row>
    <row r="20461" spans="62:65" ht="13" thickBot="1">
      <c r="BJ20461" s="138"/>
      <c r="BK20461" s="138"/>
      <c r="BL20461" s="138"/>
      <c r="BM20461" s="138"/>
    </row>
    <row r="20462" spans="62:65" ht="13" thickBot="1">
      <c r="BJ20462" s="138"/>
      <c r="BK20462" s="138"/>
      <c r="BL20462" s="138"/>
      <c r="BM20462" s="138"/>
    </row>
    <row r="20463" spans="62:65" ht="13" thickBot="1">
      <c r="BJ20463" s="138"/>
      <c r="BK20463" s="138"/>
      <c r="BL20463" s="138"/>
      <c r="BM20463" s="138"/>
    </row>
    <row r="20464" spans="62:65" ht="13" thickBot="1">
      <c r="BJ20464" s="138"/>
      <c r="BK20464" s="138"/>
      <c r="BL20464" s="138"/>
      <c r="BM20464" s="138"/>
    </row>
    <row r="20465" spans="62:65" ht="13" thickBot="1">
      <c r="BJ20465" s="138"/>
      <c r="BK20465" s="138"/>
      <c r="BL20465" s="138"/>
      <c r="BM20465" s="138"/>
    </row>
    <row r="20466" spans="62:65" ht="13" thickBot="1">
      <c r="BJ20466" s="138"/>
      <c r="BK20466" s="138"/>
      <c r="BL20466" s="138"/>
      <c r="BM20466" s="138"/>
    </row>
    <row r="20467" spans="62:65" ht="13" thickBot="1">
      <c r="BJ20467" s="138"/>
      <c r="BK20467" s="138"/>
      <c r="BL20467" s="138"/>
      <c r="BM20467" s="138"/>
    </row>
    <row r="20468" spans="62:65" ht="13" thickBot="1">
      <c r="BJ20468" s="138"/>
      <c r="BK20468" s="138"/>
      <c r="BL20468" s="138"/>
      <c r="BM20468" s="138"/>
    </row>
    <row r="20469" spans="62:65" ht="13" thickBot="1">
      <c r="BJ20469" s="138"/>
      <c r="BK20469" s="138"/>
      <c r="BL20469" s="138"/>
      <c r="BM20469" s="138"/>
    </row>
    <row r="20470" spans="62:65" ht="13" thickBot="1">
      <c r="BJ20470" s="138"/>
      <c r="BK20470" s="138"/>
      <c r="BL20470" s="138"/>
      <c r="BM20470" s="138"/>
    </row>
    <row r="20471" spans="62:65" ht="13" thickBot="1">
      <c r="BJ20471" s="138"/>
      <c r="BK20471" s="138"/>
      <c r="BL20471" s="138"/>
      <c r="BM20471" s="138"/>
    </row>
    <row r="20472" spans="62:65" ht="13" thickBot="1">
      <c r="BJ20472" s="138"/>
      <c r="BK20472" s="138"/>
      <c r="BL20472" s="138"/>
      <c r="BM20472" s="138"/>
    </row>
    <row r="20473" spans="62:65" ht="13" thickBot="1">
      <c r="BJ20473" s="138"/>
      <c r="BK20473" s="138"/>
      <c r="BL20473" s="138"/>
      <c r="BM20473" s="138"/>
    </row>
    <row r="20474" spans="62:65" ht="13" thickBot="1">
      <c r="BJ20474" s="138"/>
      <c r="BK20474" s="138"/>
      <c r="BL20474" s="138"/>
      <c r="BM20474" s="138"/>
    </row>
    <row r="20475" spans="62:65" ht="13" thickBot="1">
      <c r="BJ20475" s="138"/>
      <c r="BK20475" s="138"/>
      <c r="BL20475" s="138"/>
      <c r="BM20475" s="138"/>
    </row>
    <row r="20476" spans="62:65" ht="13" thickBot="1">
      <c r="BJ20476" s="138"/>
      <c r="BK20476" s="138"/>
      <c r="BL20476" s="138"/>
      <c r="BM20476" s="138"/>
    </row>
    <row r="20477" spans="62:65" ht="13" thickBot="1">
      <c r="BJ20477" s="138"/>
      <c r="BK20477" s="138"/>
      <c r="BL20477" s="138"/>
      <c r="BM20477" s="138"/>
    </row>
    <row r="20478" spans="62:65" ht="13" thickBot="1">
      <c r="BJ20478" s="138"/>
      <c r="BK20478" s="138"/>
      <c r="BL20478" s="138"/>
      <c r="BM20478" s="138"/>
    </row>
    <row r="20479" spans="62:65" ht="13" thickBot="1">
      <c r="BJ20479" s="138"/>
      <c r="BK20479" s="138"/>
      <c r="BL20479" s="138"/>
      <c r="BM20479" s="138"/>
    </row>
    <row r="20480" spans="62:65" ht="13" thickBot="1">
      <c r="BJ20480" s="138"/>
      <c r="BK20480" s="138"/>
      <c r="BL20480" s="138"/>
      <c r="BM20480" s="138"/>
    </row>
    <row r="20481" spans="62:65" ht="13" thickBot="1">
      <c r="BJ20481" s="138"/>
      <c r="BK20481" s="138"/>
      <c r="BL20481" s="138"/>
      <c r="BM20481" s="138"/>
    </row>
    <row r="20482" spans="62:65" ht="13" thickBot="1">
      <c r="BJ20482" s="138"/>
      <c r="BK20482" s="138"/>
      <c r="BL20482" s="138"/>
      <c r="BM20482" s="138"/>
    </row>
    <row r="20483" spans="62:65" ht="13" thickBot="1">
      <c r="BJ20483" s="138"/>
      <c r="BK20483" s="138"/>
      <c r="BL20483" s="138"/>
      <c r="BM20483" s="138"/>
    </row>
    <row r="20484" spans="62:65" ht="13" thickBot="1">
      <c r="BJ20484" s="138"/>
      <c r="BK20484" s="138"/>
      <c r="BL20484" s="138"/>
      <c r="BM20484" s="138"/>
    </row>
    <row r="20485" spans="62:65" ht="13" thickBot="1">
      <c r="BJ20485" s="138"/>
      <c r="BK20485" s="138"/>
      <c r="BL20485" s="138"/>
      <c r="BM20485" s="138"/>
    </row>
    <row r="20486" spans="62:65" ht="13" thickBot="1">
      <c r="BJ20486" s="138"/>
      <c r="BK20486" s="138"/>
      <c r="BL20486" s="138"/>
      <c r="BM20486" s="138"/>
    </row>
    <row r="20487" spans="62:65" ht="13" thickBot="1">
      <c r="BJ20487" s="138"/>
      <c r="BK20487" s="138"/>
      <c r="BL20487" s="138"/>
      <c r="BM20487" s="138"/>
    </row>
    <row r="20488" spans="62:65" ht="13" thickBot="1">
      <c r="BJ20488" s="138"/>
      <c r="BK20488" s="138"/>
      <c r="BL20488" s="138"/>
      <c r="BM20488" s="138"/>
    </row>
    <row r="20489" spans="62:65" ht="13" thickBot="1">
      <c r="BJ20489" s="138"/>
      <c r="BK20489" s="138"/>
      <c r="BL20489" s="138"/>
      <c r="BM20489" s="138"/>
    </row>
    <row r="20490" spans="62:65" ht="13" thickBot="1">
      <c r="BJ20490" s="138"/>
      <c r="BK20490" s="138"/>
      <c r="BL20490" s="138"/>
      <c r="BM20490" s="138"/>
    </row>
    <row r="20491" spans="62:65" ht="13" thickBot="1">
      <c r="BJ20491" s="138"/>
      <c r="BK20491" s="138"/>
      <c r="BL20491" s="138"/>
      <c r="BM20491" s="138"/>
    </row>
    <row r="20492" spans="62:65" ht="13" thickBot="1">
      <c r="BJ20492" s="138"/>
      <c r="BK20492" s="138"/>
      <c r="BL20492" s="138"/>
      <c r="BM20492" s="138"/>
    </row>
    <row r="20493" spans="62:65" ht="13" thickBot="1">
      <c r="BJ20493" s="138"/>
      <c r="BK20493" s="138"/>
      <c r="BL20493" s="138"/>
      <c r="BM20493" s="138"/>
    </row>
    <row r="20494" spans="62:65" ht="13" thickBot="1">
      <c r="BJ20494" s="138"/>
      <c r="BK20494" s="138"/>
      <c r="BL20494" s="138"/>
      <c r="BM20494" s="138"/>
    </row>
    <row r="20495" spans="62:65" ht="13" thickBot="1">
      <c r="BJ20495" s="138"/>
      <c r="BK20495" s="138"/>
      <c r="BL20495" s="138"/>
      <c r="BM20495" s="138"/>
    </row>
    <row r="20496" spans="62:65" ht="13" thickBot="1">
      <c r="BJ20496" s="138"/>
      <c r="BK20496" s="138"/>
      <c r="BL20496" s="138"/>
      <c r="BM20496" s="138"/>
    </row>
    <row r="20497" spans="62:65" ht="13" thickBot="1">
      <c r="BJ20497" s="138"/>
      <c r="BK20497" s="138"/>
      <c r="BL20497" s="138"/>
      <c r="BM20497" s="138"/>
    </row>
    <row r="20498" spans="62:65" ht="13" thickBot="1">
      <c r="BJ20498" s="138"/>
      <c r="BK20498" s="138"/>
      <c r="BL20498" s="138"/>
      <c r="BM20498" s="138"/>
    </row>
    <row r="20499" spans="62:65" ht="13" thickBot="1">
      <c r="BJ20499" s="138"/>
      <c r="BK20499" s="138"/>
      <c r="BL20499" s="138"/>
      <c r="BM20499" s="138"/>
    </row>
    <row r="20500" spans="62:65" ht="13" thickBot="1">
      <c r="BJ20500" s="138"/>
      <c r="BK20500" s="138"/>
      <c r="BL20500" s="138"/>
      <c r="BM20500" s="138"/>
    </row>
    <row r="20501" spans="62:65" ht="13" thickBot="1">
      <c r="BJ20501" s="138"/>
      <c r="BK20501" s="138"/>
      <c r="BL20501" s="138"/>
      <c r="BM20501" s="138"/>
    </row>
    <row r="20502" spans="62:65" ht="13" thickBot="1">
      <c r="BJ20502" s="138"/>
      <c r="BK20502" s="138"/>
      <c r="BL20502" s="138"/>
      <c r="BM20502" s="138"/>
    </row>
    <row r="20503" spans="62:65" ht="13" thickBot="1">
      <c r="BJ20503" s="138"/>
      <c r="BK20503" s="138"/>
      <c r="BL20503" s="138"/>
      <c r="BM20503" s="138"/>
    </row>
    <row r="20504" spans="62:65" ht="13" thickBot="1">
      <c r="BJ20504" s="138"/>
      <c r="BK20504" s="138"/>
      <c r="BL20504" s="138"/>
      <c r="BM20504" s="138"/>
    </row>
    <row r="20505" spans="62:65" ht="13" thickBot="1">
      <c r="BJ20505" s="138"/>
      <c r="BK20505" s="138"/>
      <c r="BL20505" s="138"/>
      <c r="BM20505" s="138"/>
    </row>
    <row r="20506" spans="62:65" ht="13" thickBot="1">
      <c r="BJ20506" s="138"/>
      <c r="BK20506" s="138"/>
      <c r="BL20506" s="138"/>
      <c r="BM20506" s="138"/>
    </row>
    <row r="20507" spans="62:65" ht="13" thickBot="1">
      <c r="BJ20507" s="138"/>
      <c r="BK20507" s="138"/>
      <c r="BL20507" s="138"/>
      <c r="BM20507" s="138"/>
    </row>
    <row r="20508" spans="62:65" ht="13" thickBot="1">
      <c r="BJ20508" s="138"/>
      <c r="BK20508" s="138"/>
      <c r="BL20508" s="138"/>
      <c r="BM20508" s="138"/>
    </row>
    <row r="20509" spans="62:65" ht="13" thickBot="1">
      <c r="BJ20509" s="138"/>
      <c r="BK20509" s="138"/>
      <c r="BL20509" s="138"/>
      <c r="BM20509" s="138"/>
    </row>
    <row r="20510" spans="62:65" ht="13" thickBot="1">
      <c r="BJ20510" s="138"/>
      <c r="BK20510" s="138"/>
      <c r="BL20510" s="138"/>
      <c r="BM20510" s="138"/>
    </row>
    <row r="20511" spans="62:65" ht="13" thickBot="1">
      <c r="BJ20511" s="138"/>
      <c r="BK20511" s="138"/>
      <c r="BL20511" s="138"/>
      <c r="BM20511" s="138"/>
    </row>
    <row r="20512" spans="62:65" ht="13" thickBot="1">
      <c r="BJ20512" s="138"/>
      <c r="BK20512" s="138"/>
      <c r="BL20512" s="138"/>
      <c r="BM20512" s="138"/>
    </row>
    <row r="20513" spans="62:65" ht="13" thickBot="1">
      <c r="BJ20513" s="138"/>
      <c r="BK20513" s="138"/>
      <c r="BL20513" s="138"/>
      <c r="BM20513" s="138"/>
    </row>
    <row r="20514" spans="62:65" ht="13" thickBot="1">
      <c r="BJ20514" s="138"/>
      <c r="BK20514" s="138"/>
      <c r="BL20514" s="138"/>
      <c r="BM20514" s="138"/>
    </row>
    <row r="20515" spans="62:65" ht="13" thickBot="1">
      <c r="BJ20515" s="138"/>
      <c r="BK20515" s="138"/>
      <c r="BL20515" s="138"/>
      <c r="BM20515" s="138"/>
    </row>
    <row r="20516" spans="62:65" ht="13" thickBot="1">
      <c r="BJ20516" s="138"/>
      <c r="BK20516" s="138"/>
      <c r="BL20516" s="138"/>
      <c r="BM20516" s="138"/>
    </row>
    <row r="20517" spans="62:65" ht="13" thickBot="1">
      <c r="BJ20517" s="138"/>
      <c r="BK20517" s="138"/>
      <c r="BL20517" s="138"/>
      <c r="BM20517" s="138"/>
    </row>
    <row r="20518" spans="62:65" ht="13" thickBot="1">
      <c r="BJ20518" s="138"/>
      <c r="BK20518" s="138"/>
      <c r="BL20518" s="138"/>
      <c r="BM20518" s="138"/>
    </row>
    <row r="20519" spans="62:65" ht="13" thickBot="1">
      <c r="BJ20519" s="138"/>
      <c r="BK20519" s="138"/>
      <c r="BL20519" s="138"/>
      <c r="BM20519" s="138"/>
    </row>
    <row r="20520" spans="62:65" ht="13" thickBot="1">
      <c r="BJ20520" s="138"/>
      <c r="BK20520" s="138"/>
      <c r="BL20520" s="138"/>
      <c r="BM20520" s="138"/>
    </row>
    <row r="20521" spans="62:65" ht="13" thickBot="1">
      <c r="BJ20521" s="138"/>
      <c r="BK20521" s="138"/>
      <c r="BL20521" s="138"/>
      <c r="BM20521" s="138"/>
    </row>
    <row r="20522" spans="62:65" ht="13" thickBot="1">
      <c r="BJ20522" s="138"/>
      <c r="BK20522" s="138"/>
      <c r="BL20522" s="138"/>
      <c r="BM20522" s="138"/>
    </row>
    <row r="20523" spans="62:65" ht="13" thickBot="1">
      <c r="BJ20523" s="138"/>
      <c r="BK20523" s="138"/>
      <c r="BL20523" s="138"/>
      <c r="BM20523" s="138"/>
    </row>
    <row r="20524" spans="62:65" ht="13" thickBot="1">
      <c r="BJ20524" s="138"/>
      <c r="BK20524" s="138"/>
      <c r="BL20524" s="138"/>
      <c r="BM20524" s="138"/>
    </row>
    <row r="20525" spans="62:65" ht="13" thickBot="1">
      <c r="BJ20525" s="138"/>
      <c r="BK20525" s="138"/>
      <c r="BL20525" s="138"/>
      <c r="BM20525" s="138"/>
    </row>
    <row r="20526" spans="62:65" ht="13" thickBot="1">
      <c r="BJ20526" s="138"/>
      <c r="BK20526" s="138"/>
      <c r="BL20526" s="138"/>
      <c r="BM20526" s="138"/>
    </row>
    <row r="20527" spans="62:65" ht="13" thickBot="1">
      <c r="BJ20527" s="138"/>
      <c r="BK20527" s="138"/>
      <c r="BL20527" s="138"/>
      <c r="BM20527" s="138"/>
    </row>
    <row r="20528" spans="62:65" ht="13" thickBot="1">
      <c r="BJ20528" s="138"/>
      <c r="BK20528" s="138"/>
      <c r="BL20528" s="138"/>
      <c r="BM20528" s="138"/>
    </row>
    <row r="20529" spans="62:65" ht="13" thickBot="1">
      <c r="BJ20529" s="138"/>
      <c r="BK20529" s="138"/>
      <c r="BL20529" s="138"/>
      <c r="BM20529" s="138"/>
    </row>
    <row r="20530" spans="62:65" ht="13" thickBot="1">
      <c r="BJ20530" s="138"/>
      <c r="BK20530" s="138"/>
      <c r="BL20530" s="138"/>
      <c r="BM20530" s="138"/>
    </row>
    <row r="20531" spans="62:65" ht="13" thickBot="1">
      <c r="BJ20531" s="138"/>
      <c r="BK20531" s="138"/>
      <c r="BL20531" s="138"/>
      <c r="BM20531" s="138"/>
    </row>
    <row r="20532" spans="62:65" ht="13" thickBot="1">
      <c r="BJ20532" s="138"/>
      <c r="BK20532" s="138"/>
      <c r="BL20532" s="138"/>
      <c r="BM20532" s="138"/>
    </row>
    <row r="20533" spans="62:65" ht="13" thickBot="1">
      <c r="BJ20533" s="138"/>
      <c r="BK20533" s="138"/>
      <c r="BL20533" s="138"/>
      <c r="BM20533" s="138"/>
    </row>
    <row r="20534" spans="62:65" ht="13" thickBot="1">
      <c r="BJ20534" s="138"/>
      <c r="BK20534" s="138"/>
      <c r="BL20534" s="138"/>
      <c r="BM20534" s="138"/>
    </row>
    <row r="20535" spans="62:65" ht="13" thickBot="1">
      <c r="BJ20535" s="138"/>
      <c r="BK20535" s="138"/>
      <c r="BL20535" s="138"/>
      <c r="BM20535" s="138"/>
    </row>
    <row r="20536" spans="62:65" ht="13" thickBot="1">
      <c r="BJ20536" s="138"/>
      <c r="BK20536" s="138"/>
      <c r="BL20536" s="138"/>
      <c r="BM20536" s="138"/>
    </row>
    <row r="20537" spans="62:65" ht="13" thickBot="1">
      <c r="BJ20537" s="138"/>
      <c r="BK20537" s="138"/>
      <c r="BL20537" s="138"/>
      <c r="BM20537" s="138"/>
    </row>
    <row r="20538" spans="62:65" ht="13" thickBot="1">
      <c r="BJ20538" s="138"/>
      <c r="BK20538" s="138"/>
      <c r="BL20538" s="138"/>
      <c r="BM20538" s="138"/>
    </row>
    <row r="20539" spans="62:65" ht="13" thickBot="1">
      <c r="BJ20539" s="138"/>
      <c r="BK20539" s="138"/>
      <c r="BL20539" s="138"/>
      <c r="BM20539" s="138"/>
    </row>
    <row r="20540" spans="62:65" ht="13" thickBot="1">
      <c r="BJ20540" s="138"/>
      <c r="BK20540" s="138"/>
      <c r="BL20540" s="138"/>
      <c r="BM20540" s="138"/>
    </row>
    <row r="20541" spans="62:65" ht="13" thickBot="1">
      <c r="BJ20541" s="138"/>
      <c r="BK20541" s="138"/>
      <c r="BL20541" s="138"/>
      <c r="BM20541" s="138"/>
    </row>
    <row r="20542" spans="62:65" ht="13" thickBot="1">
      <c r="BJ20542" s="138"/>
      <c r="BK20542" s="138"/>
      <c r="BL20542" s="138"/>
      <c r="BM20542" s="138"/>
    </row>
    <row r="20543" spans="62:65" ht="13" thickBot="1">
      <c r="BJ20543" s="138"/>
      <c r="BK20543" s="138"/>
      <c r="BL20543" s="138"/>
      <c r="BM20543" s="138"/>
    </row>
    <row r="20544" spans="62:65" ht="13" thickBot="1">
      <c r="BJ20544" s="138"/>
      <c r="BK20544" s="138"/>
      <c r="BL20544" s="138"/>
      <c r="BM20544" s="138"/>
    </row>
    <row r="20545" spans="62:65" ht="13" thickBot="1">
      <c r="BJ20545" s="138"/>
      <c r="BK20545" s="138"/>
      <c r="BL20545" s="138"/>
      <c r="BM20545" s="138"/>
    </row>
    <row r="20546" spans="62:65" ht="13" thickBot="1">
      <c r="BJ20546" s="138"/>
      <c r="BK20546" s="138"/>
      <c r="BL20546" s="138"/>
      <c r="BM20546" s="138"/>
    </row>
    <row r="20547" spans="62:65" ht="13" thickBot="1">
      <c r="BJ20547" s="138"/>
      <c r="BK20547" s="138"/>
      <c r="BL20547" s="138"/>
      <c r="BM20547" s="138"/>
    </row>
    <row r="20548" spans="62:65" ht="13" thickBot="1">
      <c r="BJ20548" s="138"/>
      <c r="BK20548" s="138"/>
      <c r="BL20548" s="138"/>
      <c r="BM20548" s="138"/>
    </row>
    <row r="20549" spans="62:65" ht="13" thickBot="1">
      <c r="BJ20549" s="138"/>
      <c r="BK20549" s="138"/>
      <c r="BL20549" s="138"/>
      <c r="BM20549" s="138"/>
    </row>
    <row r="20550" spans="62:65" ht="13" thickBot="1">
      <c r="BJ20550" s="138"/>
      <c r="BK20550" s="138"/>
      <c r="BL20550" s="138"/>
      <c r="BM20550" s="138"/>
    </row>
    <row r="20551" spans="62:65" ht="13" thickBot="1">
      <c r="BJ20551" s="138"/>
      <c r="BK20551" s="138"/>
      <c r="BL20551" s="138"/>
      <c r="BM20551" s="138"/>
    </row>
    <row r="20552" spans="62:65" ht="13" thickBot="1">
      <c r="BJ20552" s="138"/>
      <c r="BK20552" s="138"/>
      <c r="BL20552" s="138"/>
      <c r="BM20552" s="138"/>
    </row>
    <row r="20553" spans="62:65" ht="13" thickBot="1">
      <c r="BJ20553" s="138"/>
      <c r="BK20553" s="138"/>
      <c r="BL20553" s="138"/>
      <c r="BM20553" s="138"/>
    </row>
    <row r="20554" spans="62:65" ht="13" thickBot="1">
      <c r="BJ20554" s="138"/>
      <c r="BK20554" s="138"/>
      <c r="BL20554" s="138"/>
      <c r="BM20554" s="138"/>
    </row>
    <row r="20555" spans="62:65" ht="13" thickBot="1">
      <c r="BJ20555" s="138"/>
      <c r="BK20555" s="138"/>
      <c r="BL20555" s="138"/>
      <c r="BM20555" s="138"/>
    </row>
    <row r="20556" spans="62:65" ht="13" thickBot="1">
      <c r="BJ20556" s="138"/>
      <c r="BK20556" s="138"/>
      <c r="BL20556" s="138"/>
      <c r="BM20556" s="138"/>
    </row>
    <row r="20557" spans="62:65" ht="13" thickBot="1">
      <c r="BJ20557" s="138"/>
      <c r="BK20557" s="138"/>
      <c r="BL20557" s="138"/>
      <c r="BM20557" s="138"/>
    </row>
    <row r="20558" spans="62:65" ht="13" thickBot="1">
      <c r="BJ20558" s="138"/>
      <c r="BK20558" s="138"/>
      <c r="BL20558" s="138"/>
      <c r="BM20558" s="138"/>
    </row>
    <row r="20559" spans="62:65" ht="13" thickBot="1">
      <c r="BJ20559" s="138"/>
      <c r="BK20559" s="138"/>
      <c r="BL20559" s="138"/>
      <c r="BM20559" s="138"/>
    </row>
    <row r="20560" spans="62:65" ht="13" thickBot="1">
      <c r="BJ20560" s="138"/>
      <c r="BK20560" s="138"/>
      <c r="BL20560" s="138"/>
      <c r="BM20560" s="138"/>
    </row>
    <row r="20561" spans="62:65" ht="13" thickBot="1">
      <c r="BJ20561" s="138"/>
      <c r="BK20561" s="138"/>
      <c r="BL20561" s="138"/>
      <c r="BM20561" s="138"/>
    </row>
    <row r="20562" spans="62:65" ht="13" thickBot="1">
      <c r="BJ20562" s="138"/>
      <c r="BK20562" s="138"/>
      <c r="BL20562" s="138"/>
      <c r="BM20562" s="138"/>
    </row>
    <row r="20563" spans="62:65" ht="13" thickBot="1">
      <c r="BJ20563" s="138"/>
      <c r="BK20563" s="138"/>
      <c r="BL20563" s="138"/>
      <c r="BM20563" s="138"/>
    </row>
    <row r="20564" spans="62:65" ht="13" thickBot="1">
      <c r="BJ20564" s="138"/>
      <c r="BK20564" s="138"/>
      <c r="BL20564" s="138"/>
      <c r="BM20564" s="138"/>
    </row>
    <row r="20565" spans="62:65" ht="13" thickBot="1">
      <c r="BJ20565" s="138"/>
      <c r="BK20565" s="138"/>
      <c r="BL20565" s="138"/>
      <c r="BM20565" s="138"/>
    </row>
    <row r="20566" spans="62:65" ht="13" thickBot="1">
      <c r="BJ20566" s="138"/>
      <c r="BK20566" s="138"/>
      <c r="BL20566" s="138"/>
      <c r="BM20566" s="138"/>
    </row>
    <row r="20567" spans="62:65" ht="13" thickBot="1">
      <c r="BJ20567" s="138"/>
      <c r="BK20567" s="138"/>
      <c r="BL20567" s="138"/>
      <c r="BM20567" s="138"/>
    </row>
    <row r="20568" spans="62:65" ht="13" thickBot="1">
      <c r="BJ20568" s="138"/>
      <c r="BK20568" s="138"/>
      <c r="BL20568" s="138"/>
      <c r="BM20568" s="138"/>
    </row>
    <row r="20569" spans="62:65" ht="13" thickBot="1">
      <c r="BJ20569" s="138"/>
      <c r="BK20569" s="138"/>
      <c r="BL20569" s="138"/>
      <c r="BM20569" s="138"/>
    </row>
    <row r="20570" spans="62:65" ht="13" thickBot="1">
      <c r="BJ20570" s="138"/>
      <c r="BK20570" s="138"/>
      <c r="BL20570" s="138"/>
      <c r="BM20570" s="138"/>
    </row>
    <row r="20571" spans="62:65" ht="13" thickBot="1">
      <c r="BJ20571" s="138"/>
      <c r="BK20571" s="138"/>
      <c r="BL20571" s="138"/>
      <c r="BM20571" s="138"/>
    </row>
    <row r="20572" spans="62:65" ht="13" thickBot="1">
      <c r="BJ20572" s="138"/>
      <c r="BK20572" s="138"/>
      <c r="BL20572" s="138"/>
      <c r="BM20572" s="138"/>
    </row>
    <row r="20573" spans="62:65" ht="13" thickBot="1">
      <c r="BJ20573" s="138"/>
      <c r="BK20573" s="138"/>
      <c r="BL20573" s="138"/>
      <c r="BM20573" s="138"/>
    </row>
    <row r="20574" spans="62:65" ht="13" thickBot="1">
      <c r="BJ20574" s="138"/>
      <c r="BK20574" s="138"/>
      <c r="BL20574" s="138"/>
      <c r="BM20574" s="138"/>
    </row>
    <row r="20575" spans="62:65" ht="13" thickBot="1">
      <c r="BJ20575" s="138"/>
      <c r="BK20575" s="138"/>
      <c r="BL20575" s="138"/>
      <c r="BM20575" s="138"/>
    </row>
    <row r="20576" spans="62:65" ht="13" thickBot="1">
      <c r="BJ20576" s="138"/>
      <c r="BK20576" s="138"/>
      <c r="BL20576" s="138"/>
      <c r="BM20576" s="138"/>
    </row>
    <row r="20577" spans="62:65" ht="13" thickBot="1">
      <c r="BJ20577" s="138"/>
      <c r="BK20577" s="138"/>
      <c r="BL20577" s="138"/>
      <c r="BM20577" s="138"/>
    </row>
    <row r="20578" spans="62:65" ht="13" thickBot="1">
      <c r="BJ20578" s="138"/>
      <c r="BK20578" s="138"/>
      <c r="BL20578" s="138"/>
      <c r="BM20578" s="138"/>
    </row>
    <row r="20579" spans="62:65" ht="13" thickBot="1">
      <c r="BJ20579" s="138"/>
      <c r="BK20579" s="138"/>
      <c r="BL20579" s="138"/>
      <c r="BM20579" s="138"/>
    </row>
    <row r="20580" spans="62:65" ht="13" thickBot="1">
      <c r="BJ20580" s="138"/>
      <c r="BK20580" s="138"/>
      <c r="BL20580" s="138"/>
      <c r="BM20580" s="138"/>
    </row>
    <row r="20581" spans="62:65" ht="13" thickBot="1">
      <c r="BJ20581" s="138"/>
      <c r="BK20581" s="138"/>
      <c r="BL20581" s="138"/>
      <c r="BM20581" s="138"/>
    </row>
    <row r="20582" spans="62:65" ht="13" thickBot="1">
      <c r="BJ20582" s="138"/>
      <c r="BK20582" s="138"/>
      <c r="BL20582" s="138"/>
      <c r="BM20582" s="138"/>
    </row>
    <row r="20583" spans="62:65" ht="13" thickBot="1">
      <c r="BJ20583" s="138"/>
      <c r="BK20583" s="138"/>
      <c r="BL20583" s="138"/>
      <c r="BM20583" s="138"/>
    </row>
    <row r="20584" spans="62:65" ht="13" thickBot="1">
      <c r="BJ20584" s="138"/>
      <c r="BK20584" s="138"/>
      <c r="BL20584" s="138"/>
      <c r="BM20584" s="138"/>
    </row>
    <row r="20585" spans="62:65" ht="13" thickBot="1">
      <c r="BJ20585" s="138"/>
      <c r="BK20585" s="138"/>
      <c r="BL20585" s="138"/>
      <c r="BM20585" s="138"/>
    </row>
    <row r="20586" spans="62:65" ht="13" thickBot="1">
      <c r="BJ20586" s="138"/>
      <c r="BK20586" s="138"/>
      <c r="BL20586" s="138"/>
      <c r="BM20586" s="138"/>
    </row>
    <row r="20587" spans="62:65" ht="13" thickBot="1">
      <c r="BJ20587" s="138"/>
      <c r="BK20587" s="138"/>
      <c r="BL20587" s="138"/>
      <c r="BM20587" s="138"/>
    </row>
    <row r="20588" spans="62:65" ht="13" thickBot="1">
      <c r="BJ20588" s="138"/>
      <c r="BK20588" s="138"/>
      <c r="BL20588" s="138"/>
      <c r="BM20588" s="138"/>
    </row>
    <row r="20589" spans="62:65" ht="13" thickBot="1">
      <c r="BJ20589" s="138"/>
      <c r="BK20589" s="138"/>
      <c r="BL20589" s="138"/>
      <c r="BM20589" s="138"/>
    </row>
    <row r="20590" spans="62:65" ht="13" thickBot="1">
      <c r="BJ20590" s="138"/>
      <c r="BK20590" s="138"/>
      <c r="BL20590" s="138"/>
      <c r="BM20590" s="138"/>
    </row>
    <row r="20591" spans="62:65" ht="13" thickBot="1">
      <c r="BJ20591" s="138"/>
      <c r="BK20591" s="138"/>
      <c r="BL20591" s="138"/>
      <c r="BM20591" s="138"/>
    </row>
    <row r="20592" spans="62:65" ht="13" thickBot="1">
      <c r="BJ20592" s="138"/>
      <c r="BK20592" s="138"/>
      <c r="BL20592" s="138"/>
      <c r="BM20592" s="138"/>
    </row>
    <row r="20593" spans="62:65" ht="13" thickBot="1">
      <c r="BJ20593" s="138"/>
      <c r="BK20593" s="138"/>
      <c r="BL20593" s="138"/>
      <c r="BM20593" s="138"/>
    </row>
    <row r="20594" spans="62:65" ht="13" thickBot="1">
      <c r="BJ20594" s="138"/>
      <c r="BK20594" s="138"/>
      <c r="BL20594" s="138"/>
      <c r="BM20594" s="138"/>
    </row>
    <row r="20595" spans="62:65" ht="13" thickBot="1">
      <c r="BJ20595" s="138"/>
      <c r="BK20595" s="138"/>
      <c r="BL20595" s="138"/>
      <c r="BM20595" s="138"/>
    </row>
    <row r="20596" spans="62:65" ht="13" thickBot="1">
      <c r="BJ20596" s="138"/>
      <c r="BK20596" s="138"/>
      <c r="BL20596" s="138"/>
      <c r="BM20596" s="138"/>
    </row>
    <row r="20597" spans="62:65" ht="13" thickBot="1">
      <c r="BJ20597" s="138"/>
      <c r="BK20597" s="138"/>
      <c r="BL20597" s="138"/>
      <c r="BM20597" s="138"/>
    </row>
    <row r="20598" spans="62:65" ht="13" thickBot="1">
      <c r="BJ20598" s="138"/>
      <c r="BK20598" s="138"/>
      <c r="BL20598" s="138"/>
      <c r="BM20598" s="138"/>
    </row>
    <row r="20599" spans="62:65" ht="13" thickBot="1">
      <c r="BJ20599" s="138"/>
      <c r="BK20599" s="138"/>
      <c r="BL20599" s="138"/>
      <c r="BM20599" s="138"/>
    </row>
    <row r="20600" spans="62:65" ht="13" thickBot="1">
      <c r="BJ20600" s="138"/>
      <c r="BK20600" s="138"/>
      <c r="BL20600" s="138"/>
      <c r="BM20600" s="138"/>
    </row>
    <row r="20601" spans="62:65" ht="13" thickBot="1">
      <c r="BJ20601" s="138"/>
      <c r="BK20601" s="138"/>
      <c r="BL20601" s="138"/>
      <c r="BM20601" s="138"/>
    </row>
    <row r="20602" spans="62:65" ht="13" thickBot="1">
      <c r="BJ20602" s="138"/>
      <c r="BK20602" s="138"/>
      <c r="BL20602" s="138"/>
      <c r="BM20602" s="138"/>
    </row>
    <row r="20603" spans="62:65" ht="13" thickBot="1">
      <c r="BJ20603" s="138"/>
      <c r="BK20603" s="138"/>
      <c r="BL20603" s="138"/>
      <c r="BM20603" s="138"/>
    </row>
    <row r="20604" spans="62:65" ht="13" thickBot="1">
      <c r="BJ20604" s="138"/>
      <c r="BK20604" s="138"/>
      <c r="BL20604" s="138"/>
      <c r="BM20604" s="138"/>
    </row>
    <row r="20605" spans="62:65" ht="13" thickBot="1">
      <c r="BJ20605" s="138"/>
      <c r="BK20605" s="138"/>
      <c r="BL20605" s="138"/>
      <c r="BM20605" s="138"/>
    </row>
    <row r="20606" spans="62:65" ht="13" thickBot="1">
      <c r="BJ20606" s="138"/>
      <c r="BK20606" s="138"/>
      <c r="BL20606" s="138"/>
      <c r="BM20606" s="138"/>
    </row>
    <row r="20607" spans="62:65" ht="13" thickBot="1">
      <c r="BJ20607" s="138"/>
      <c r="BK20607" s="138"/>
      <c r="BL20607" s="138"/>
      <c r="BM20607" s="138"/>
    </row>
    <row r="20608" spans="62:65" ht="13" thickBot="1">
      <c r="BJ20608" s="138"/>
      <c r="BK20608" s="138"/>
      <c r="BL20608" s="138"/>
      <c r="BM20608" s="138"/>
    </row>
    <row r="20609" spans="62:65" ht="13" thickBot="1">
      <c r="BJ20609" s="138"/>
      <c r="BK20609" s="138"/>
      <c r="BL20609" s="138"/>
      <c r="BM20609" s="138"/>
    </row>
    <row r="20610" spans="62:65" ht="13" thickBot="1">
      <c r="BJ20610" s="138"/>
      <c r="BK20610" s="138"/>
      <c r="BL20610" s="138"/>
      <c r="BM20610" s="138"/>
    </row>
    <row r="20611" spans="62:65" ht="13" thickBot="1">
      <c r="BJ20611" s="138"/>
      <c r="BK20611" s="138"/>
      <c r="BL20611" s="138"/>
      <c r="BM20611" s="138"/>
    </row>
    <row r="20612" spans="62:65" ht="13" thickBot="1">
      <c r="BJ20612" s="138"/>
      <c r="BK20612" s="138"/>
      <c r="BL20612" s="138"/>
      <c r="BM20612" s="138"/>
    </row>
    <row r="20613" spans="62:65" ht="13" thickBot="1">
      <c r="BJ20613" s="138"/>
      <c r="BK20613" s="138"/>
      <c r="BL20613" s="138"/>
      <c r="BM20613" s="138"/>
    </row>
    <row r="20614" spans="62:65" ht="13" thickBot="1">
      <c r="BJ20614" s="138"/>
      <c r="BK20614" s="138"/>
      <c r="BL20614" s="138"/>
      <c r="BM20614" s="138"/>
    </row>
    <row r="20615" spans="62:65" ht="13" thickBot="1">
      <c r="BJ20615" s="138"/>
      <c r="BK20615" s="138"/>
      <c r="BL20615" s="138"/>
      <c r="BM20615" s="138"/>
    </row>
    <row r="20616" spans="62:65" ht="13" thickBot="1">
      <c r="BJ20616" s="138"/>
      <c r="BK20616" s="138"/>
      <c r="BL20616" s="138"/>
      <c r="BM20616" s="138"/>
    </row>
    <row r="20617" spans="62:65" ht="13" thickBot="1">
      <c r="BJ20617" s="138"/>
      <c r="BK20617" s="138"/>
      <c r="BL20617" s="138"/>
      <c r="BM20617" s="138"/>
    </row>
    <row r="20618" spans="62:65" ht="13" thickBot="1">
      <c r="BJ20618" s="138"/>
      <c r="BK20618" s="138"/>
      <c r="BL20618" s="138"/>
      <c r="BM20618" s="138"/>
    </row>
    <row r="20619" spans="62:65" ht="13" thickBot="1">
      <c r="BJ20619" s="138"/>
      <c r="BK20619" s="138"/>
      <c r="BL20619" s="138"/>
      <c r="BM20619" s="138"/>
    </row>
    <row r="20620" spans="62:65" ht="13" thickBot="1">
      <c r="BJ20620" s="138"/>
      <c r="BK20620" s="138"/>
      <c r="BL20620" s="138"/>
      <c r="BM20620" s="138"/>
    </row>
    <row r="20621" spans="62:65" ht="13" thickBot="1">
      <c r="BJ20621" s="138"/>
      <c r="BK20621" s="138"/>
      <c r="BL20621" s="138"/>
      <c r="BM20621" s="138"/>
    </row>
    <row r="20622" spans="62:65" ht="13" thickBot="1">
      <c r="BJ20622" s="138"/>
      <c r="BK20622" s="138"/>
      <c r="BL20622" s="138"/>
      <c r="BM20622" s="138"/>
    </row>
    <row r="20623" spans="62:65" ht="13" thickBot="1">
      <c r="BJ20623" s="138"/>
      <c r="BK20623" s="138"/>
      <c r="BL20623" s="138"/>
      <c r="BM20623" s="138"/>
    </row>
    <row r="20624" spans="62:65" ht="13" thickBot="1">
      <c r="BJ20624" s="138"/>
      <c r="BK20624" s="138"/>
      <c r="BL20624" s="138"/>
      <c r="BM20624" s="138"/>
    </row>
    <row r="20625" spans="62:65" ht="13" thickBot="1">
      <c r="BJ20625" s="138"/>
      <c r="BK20625" s="138"/>
      <c r="BL20625" s="138"/>
      <c r="BM20625" s="138"/>
    </row>
    <row r="20626" spans="62:65" ht="13" thickBot="1">
      <c r="BJ20626" s="138"/>
      <c r="BK20626" s="138"/>
      <c r="BL20626" s="138"/>
      <c r="BM20626" s="138"/>
    </row>
    <row r="20627" spans="62:65" ht="13" thickBot="1">
      <c r="BJ20627" s="138"/>
      <c r="BK20627" s="138"/>
      <c r="BL20627" s="138"/>
      <c r="BM20627" s="138"/>
    </row>
    <row r="20628" spans="62:65" ht="13" thickBot="1">
      <c r="BJ20628" s="138"/>
      <c r="BK20628" s="138"/>
      <c r="BL20628" s="138"/>
      <c r="BM20628" s="138"/>
    </row>
    <row r="20629" spans="62:65" ht="13" thickBot="1">
      <c r="BJ20629" s="138"/>
      <c r="BK20629" s="138"/>
      <c r="BL20629" s="138"/>
      <c r="BM20629" s="138"/>
    </row>
    <row r="20630" spans="62:65" ht="13" thickBot="1">
      <c r="BJ20630" s="138"/>
      <c r="BK20630" s="138"/>
      <c r="BL20630" s="138"/>
      <c r="BM20630" s="138"/>
    </row>
    <row r="20631" spans="62:65" ht="13" thickBot="1">
      <c r="BJ20631" s="138"/>
      <c r="BK20631" s="138"/>
      <c r="BL20631" s="138"/>
      <c r="BM20631" s="138"/>
    </row>
    <row r="20632" spans="62:65" ht="13" thickBot="1">
      <c r="BJ20632" s="138"/>
      <c r="BK20632" s="138"/>
      <c r="BL20632" s="138"/>
      <c r="BM20632" s="138"/>
    </row>
    <row r="20633" spans="62:65" ht="13" thickBot="1">
      <c r="BJ20633" s="138"/>
      <c r="BK20633" s="138"/>
      <c r="BL20633" s="138"/>
      <c r="BM20633" s="138"/>
    </row>
    <row r="20634" spans="62:65" ht="13" thickBot="1">
      <c r="BJ20634" s="138"/>
      <c r="BK20634" s="138"/>
      <c r="BL20634" s="138"/>
      <c r="BM20634" s="138"/>
    </row>
    <row r="20635" spans="62:65" ht="13" thickBot="1">
      <c r="BJ20635" s="138"/>
      <c r="BK20635" s="138"/>
      <c r="BL20635" s="138"/>
      <c r="BM20635" s="138"/>
    </row>
    <row r="20636" spans="62:65" ht="13" thickBot="1">
      <c r="BJ20636" s="138"/>
      <c r="BK20636" s="138"/>
      <c r="BL20636" s="138"/>
      <c r="BM20636" s="138"/>
    </row>
    <row r="20637" spans="62:65" ht="13" thickBot="1">
      <c r="BJ20637" s="138"/>
      <c r="BK20637" s="138"/>
      <c r="BL20637" s="138"/>
      <c r="BM20637" s="138"/>
    </row>
    <row r="20638" spans="62:65" ht="13" thickBot="1">
      <c r="BJ20638" s="138"/>
      <c r="BK20638" s="138"/>
      <c r="BL20638" s="138"/>
      <c r="BM20638" s="138"/>
    </row>
    <row r="20639" spans="62:65" ht="13" thickBot="1">
      <c r="BJ20639" s="138"/>
      <c r="BK20639" s="138"/>
      <c r="BL20639" s="138"/>
      <c r="BM20639" s="138"/>
    </row>
    <row r="20640" spans="62:65" ht="13" thickBot="1">
      <c r="BJ20640" s="138"/>
      <c r="BK20640" s="138"/>
      <c r="BL20640" s="138"/>
      <c r="BM20640" s="138"/>
    </row>
    <row r="20641" spans="62:65" ht="13" thickBot="1">
      <c r="BJ20641" s="138"/>
      <c r="BK20641" s="138"/>
      <c r="BL20641" s="138"/>
      <c r="BM20641" s="138"/>
    </row>
    <row r="20642" spans="62:65" ht="13" thickBot="1">
      <c r="BJ20642" s="138"/>
      <c r="BK20642" s="138"/>
      <c r="BL20642" s="138"/>
      <c r="BM20642" s="138"/>
    </row>
    <row r="20643" spans="62:65" ht="13" thickBot="1">
      <c r="BJ20643" s="138"/>
      <c r="BK20643" s="138"/>
      <c r="BL20643" s="138"/>
      <c r="BM20643" s="138"/>
    </row>
    <row r="20644" spans="62:65" ht="13" thickBot="1">
      <c r="BJ20644" s="138"/>
      <c r="BK20644" s="138"/>
      <c r="BL20644" s="138"/>
      <c r="BM20644" s="138"/>
    </row>
    <row r="20645" spans="62:65" ht="13" thickBot="1">
      <c r="BJ20645" s="138"/>
      <c r="BK20645" s="138"/>
      <c r="BL20645" s="138"/>
      <c r="BM20645" s="138"/>
    </row>
    <row r="20646" spans="62:65" ht="13" thickBot="1">
      <c r="BJ20646" s="138"/>
      <c r="BK20646" s="138"/>
      <c r="BL20646" s="138"/>
      <c r="BM20646" s="138"/>
    </row>
    <row r="20647" spans="62:65" ht="13" thickBot="1">
      <c r="BJ20647" s="138"/>
      <c r="BK20647" s="138"/>
      <c r="BL20647" s="138"/>
      <c r="BM20647" s="138"/>
    </row>
    <row r="20648" spans="62:65" ht="13" thickBot="1">
      <c r="BJ20648" s="138"/>
      <c r="BK20648" s="138"/>
      <c r="BL20648" s="138"/>
      <c r="BM20648" s="138"/>
    </row>
    <row r="20649" spans="62:65" ht="13" thickBot="1">
      <c r="BJ20649" s="138"/>
      <c r="BK20649" s="138"/>
      <c r="BL20649" s="138"/>
      <c r="BM20649" s="138"/>
    </row>
    <row r="20650" spans="62:65" ht="13" thickBot="1">
      <c r="BJ20650" s="138"/>
      <c r="BK20650" s="138"/>
      <c r="BL20650" s="138"/>
      <c r="BM20650" s="138"/>
    </row>
    <row r="20651" spans="62:65" ht="13" thickBot="1">
      <c r="BJ20651" s="138"/>
      <c r="BK20651" s="138"/>
      <c r="BL20651" s="138"/>
      <c r="BM20651" s="138"/>
    </row>
    <row r="20652" spans="62:65" ht="13" thickBot="1">
      <c r="BJ20652" s="138"/>
      <c r="BK20652" s="138"/>
      <c r="BL20652" s="138"/>
      <c r="BM20652" s="138"/>
    </row>
    <row r="20653" spans="62:65" ht="13" thickBot="1">
      <c r="BJ20653" s="138"/>
      <c r="BK20653" s="138"/>
      <c r="BL20653" s="138"/>
      <c r="BM20653" s="138"/>
    </row>
    <row r="20654" spans="62:65" ht="13" thickBot="1">
      <c r="BJ20654" s="138"/>
      <c r="BK20654" s="138"/>
      <c r="BL20654" s="138"/>
      <c r="BM20654" s="138"/>
    </row>
    <row r="20655" spans="62:65" ht="13" thickBot="1">
      <c r="BJ20655" s="138"/>
      <c r="BK20655" s="138"/>
      <c r="BL20655" s="138"/>
      <c r="BM20655" s="138"/>
    </row>
    <row r="20656" spans="62:65" ht="13" thickBot="1">
      <c r="BJ20656" s="138"/>
      <c r="BK20656" s="138"/>
      <c r="BL20656" s="138"/>
      <c r="BM20656" s="138"/>
    </row>
    <row r="20657" spans="62:65" ht="13" thickBot="1">
      <c r="BJ20657" s="138"/>
      <c r="BK20657" s="138"/>
      <c r="BL20657" s="138"/>
      <c r="BM20657" s="138"/>
    </row>
    <row r="20658" spans="62:65" ht="13" thickBot="1">
      <c r="BJ20658" s="138"/>
      <c r="BK20658" s="138"/>
      <c r="BL20658" s="138"/>
      <c r="BM20658" s="138"/>
    </row>
    <row r="20659" spans="62:65" ht="13" thickBot="1">
      <c r="BJ20659" s="138"/>
      <c r="BK20659" s="138"/>
      <c r="BL20659" s="138"/>
      <c r="BM20659" s="138"/>
    </row>
    <row r="20660" spans="62:65" ht="13" thickBot="1">
      <c r="BJ20660" s="138"/>
      <c r="BK20660" s="138"/>
      <c r="BL20660" s="138"/>
      <c r="BM20660" s="138"/>
    </row>
    <row r="20661" spans="62:65" ht="13" thickBot="1">
      <c r="BJ20661" s="138"/>
      <c r="BK20661" s="138"/>
      <c r="BL20661" s="138"/>
      <c r="BM20661" s="138"/>
    </row>
    <row r="20662" spans="62:65" ht="13" thickBot="1">
      <c r="BJ20662" s="138"/>
      <c r="BK20662" s="138"/>
      <c r="BL20662" s="138"/>
      <c r="BM20662" s="138"/>
    </row>
    <row r="20663" spans="62:65" ht="13" thickBot="1">
      <c r="BJ20663" s="138"/>
      <c r="BK20663" s="138"/>
      <c r="BL20663" s="138"/>
      <c r="BM20663" s="138"/>
    </row>
    <row r="20664" spans="62:65" ht="13" thickBot="1">
      <c r="BJ20664" s="138"/>
      <c r="BK20664" s="138"/>
      <c r="BL20664" s="138"/>
      <c r="BM20664" s="138"/>
    </row>
    <row r="20665" spans="62:65" ht="13" thickBot="1">
      <c r="BJ20665" s="138"/>
      <c r="BK20665" s="138"/>
      <c r="BL20665" s="138"/>
      <c r="BM20665" s="138"/>
    </row>
    <row r="20666" spans="62:65" ht="13" thickBot="1">
      <c r="BJ20666" s="138"/>
      <c r="BK20666" s="138"/>
      <c r="BL20666" s="138"/>
      <c r="BM20666" s="138"/>
    </row>
    <row r="20667" spans="62:65" ht="13" thickBot="1">
      <c r="BJ20667" s="138"/>
      <c r="BK20667" s="138"/>
      <c r="BL20667" s="138"/>
      <c r="BM20667" s="138"/>
    </row>
    <row r="20668" spans="62:65" ht="13" thickBot="1">
      <c r="BJ20668" s="138"/>
      <c r="BK20668" s="138"/>
      <c r="BL20668" s="138"/>
      <c r="BM20668" s="138"/>
    </row>
    <row r="20669" spans="62:65" ht="13" thickBot="1">
      <c r="BJ20669" s="138"/>
      <c r="BK20669" s="138"/>
      <c r="BL20669" s="138"/>
      <c r="BM20669" s="138"/>
    </row>
    <row r="20670" spans="62:65" ht="13" thickBot="1">
      <c r="BJ20670" s="138"/>
      <c r="BK20670" s="138"/>
      <c r="BL20670" s="138"/>
      <c r="BM20670" s="138"/>
    </row>
    <row r="20671" spans="62:65" ht="13" thickBot="1">
      <c r="BJ20671" s="138"/>
      <c r="BK20671" s="138"/>
      <c r="BL20671" s="138"/>
      <c r="BM20671" s="138"/>
    </row>
    <row r="20672" spans="62:65" ht="13" thickBot="1">
      <c r="BJ20672" s="138"/>
      <c r="BK20672" s="138"/>
      <c r="BL20672" s="138"/>
      <c r="BM20672" s="138"/>
    </row>
    <row r="20673" spans="62:65" ht="13" thickBot="1">
      <c r="BJ20673" s="138"/>
      <c r="BK20673" s="138"/>
      <c r="BL20673" s="138"/>
      <c r="BM20673" s="138"/>
    </row>
    <row r="20674" spans="62:65" ht="13" thickBot="1">
      <c r="BJ20674" s="138"/>
      <c r="BK20674" s="138"/>
      <c r="BL20674" s="138"/>
      <c r="BM20674" s="138"/>
    </row>
    <row r="20675" spans="62:65" ht="13" thickBot="1">
      <c r="BJ20675" s="138"/>
      <c r="BK20675" s="138"/>
      <c r="BL20675" s="138"/>
      <c r="BM20675" s="138"/>
    </row>
    <row r="20676" spans="62:65" ht="13" thickBot="1">
      <c r="BJ20676" s="138"/>
      <c r="BK20676" s="138"/>
      <c r="BL20676" s="138"/>
      <c r="BM20676" s="138"/>
    </row>
    <row r="20677" spans="62:65" ht="13" thickBot="1">
      <c r="BJ20677" s="138"/>
      <c r="BK20677" s="138"/>
      <c r="BL20677" s="138"/>
      <c r="BM20677" s="138"/>
    </row>
    <row r="20678" spans="62:65" ht="13" thickBot="1">
      <c r="BJ20678" s="138"/>
      <c r="BK20678" s="138"/>
      <c r="BL20678" s="138"/>
      <c r="BM20678" s="138"/>
    </row>
    <row r="20679" spans="62:65" ht="13" thickBot="1">
      <c r="BJ20679" s="138"/>
      <c r="BK20679" s="138"/>
      <c r="BL20679" s="138"/>
      <c r="BM20679" s="138"/>
    </row>
    <row r="20680" spans="62:65" ht="13" thickBot="1">
      <c r="BJ20680" s="138"/>
      <c r="BK20680" s="138"/>
      <c r="BL20680" s="138"/>
      <c r="BM20680" s="138"/>
    </row>
    <row r="20681" spans="62:65" ht="13" thickBot="1">
      <c r="BJ20681" s="138"/>
      <c r="BK20681" s="138"/>
      <c r="BL20681" s="138"/>
      <c r="BM20681" s="138"/>
    </row>
    <row r="20682" spans="62:65" ht="13" thickBot="1">
      <c r="BJ20682" s="138"/>
      <c r="BK20682" s="138"/>
      <c r="BL20682" s="138"/>
      <c r="BM20682" s="138"/>
    </row>
    <row r="20683" spans="62:65" ht="13" thickBot="1">
      <c r="BJ20683" s="138"/>
      <c r="BK20683" s="138"/>
      <c r="BL20683" s="138"/>
      <c r="BM20683" s="138"/>
    </row>
    <row r="20684" spans="62:65" ht="13" thickBot="1">
      <c r="BJ20684" s="138"/>
      <c r="BK20684" s="138"/>
      <c r="BL20684" s="138"/>
      <c r="BM20684" s="138"/>
    </row>
    <row r="20685" spans="62:65" ht="13" thickBot="1">
      <c r="BJ20685" s="138"/>
      <c r="BK20685" s="138"/>
      <c r="BL20685" s="138"/>
      <c r="BM20685" s="138"/>
    </row>
    <row r="20686" spans="62:65" ht="13" thickBot="1">
      <c r="BJ20686" s="138"/>
      <c r="BK20686" s="138"/>
      <c r="BL20686" s="138"/>
      <c r="BM20686" s="138"/>
    </row>
    <row r="20687" spans="62:65" ht="13" thickBot="1">
      <c r="BJ20687" s="138"/>
      <c r="BK20687" s="138"/>
      <c r="BL20687" s="138"/>
      <c r="BM20687" s="138"/>
    </row>
    <row r="20688" spans="62:65" ht="13" thickBot="1">
      <c r="BJ20688" s="138"/>
      <c r="BK20688" s="138"/>
      <c r="BL20688" s="138"/>
      <c r="BM20688" s="138"/>
    </row>
    <row r="20689" spans="62:65" ht="13" thickBot="1">
      <c r="BJ20689" s="138"/>
      <c r="BK20689" s="138"/>
      <c r="BL20689" s="138"/>
      <c r="BM20689" s="138"/>
    </row>
    <row r="20690" spans="62:65" ht="13" thickBot="1">
      <c r="BJ20690" s="138"/>
      <c r="BK20690" s="138"/>
      <c r="BL20690" s="138"/>
      <c r="BM20690" s="138"/>
    </row>
    <row r="20691" spans="62:65" ht="13" thickBot="1">
      <c r="BJ20691" s="138"/>
      <c r="BK20691" s="138"/>
      <c r="BL20691" s="138"/>
      <c r="BM20691" s="138"/>
    </row>
    <row r="20692" spans="62:65" ht="13" thickBot="1">
      <c r="BJ20692" s="138"/>
      <c r="BK20692" s="138"/>
      <c r="BL20692" s="138"/>
      <c r="BM20692" s="138"/>
    </row>
    <row r="20693" spans="62:65" ht="13" thickBot="1">
      <c r="BJ20693" s="138"/>
      <c r="BK20693" s="138"/>
      <c r="BL20693" s="138"/>
      <c r="BM20693" s="138"/>
    </row>
    <row r="20694" spans="62:65" ht="13" thickBot="1">
      <c r="BJ20694" s="138"/>
      <c r="BK20694" s="138"/>
      <c r="BL20694" s="138"/>
      <c r="BM20694" s="138"/>
    </row>
    <row r="20695" spans="62:65" ht="13" thickBot="1">
      <c r="BJ20695" s="138"/>
      <c r="BK20695" s="138"/>
      <c r="BL20695" s="138"/>
      <c r="BM20695" s="138"/>
    </row>
    <row r="20696" spans="62:65" ht="13" thickBot="1">
      <c r="BJ20696" s="138"/>
      <c r="BK20696" s="138"/>
      <c r="BL20696" s="138"/>
      <c r="BM20696" s="138"/>
    </row>
    <row r="20697" spans="62:65" ht="13" thickBot="1">
      <c r="BJ20697" s="138"/>
      <c r="BK20697" s="138"/>
      <c r="BL20697" s="138"/>
      <c r="BM20697" s="138"/>
    </row>
    <row r="20698" spans="62:65" ht="13" thickBot="1">
      <c r="BJ20698" s="138"/>
      <c r="BK20698" s="138"/>
      <c r="BL20698" s="138"/>
      <c r="BM20698" s="138"/>
    </row>
    <row r="20699" spans="62:65" ht="13" thickBot="1">
      <c r="BJ20699" s="138"/>
      <c r="BK20699" s="138"/>
      <c r="BL20699" s="138"/>
      <c r="BM20699" s="138"/>
    </row>
    <row r="20700" spans="62:65" ht="13" thickBot="1">
      <c r="BJ20700" s="138"/>
      <c r="BK20700" s="138"/>
      <c r="BL20700" s="138"/>
      <c r="BM20700" s="138"/>
    </row>
    <row r="20701" spans="62:65" ht="13" thickBot="1">
      <c r="BJ20701" s="138"/>
      <c r="BK20701" s="138"/>
      <c r="BL20701" s="138"/>
      <c r="BM20701" s="138"/>
    </row>
    <row r="20702" spans="62:65" ht="13" thickBot="1">
      <c r="BJ20702" s="138"/>
      <c r="BK20702" s="138"/>
      <c r="BL20702" s="138"/>
      <c r="BM20702" s="138"/>
    </row>
    <row r="20703" spans="62:65" ht="13" thickBot="1">
      <c r="BJ20703" s="138"/>
      <c r="BK20703" s="138"/>
      <c r="BL20703" s="138"/>
      <c r="BM20703" s="138"/>
    </row>
    <row r="20704" spans="62:65" ht="13" thickBot="1">
      <c r="BJ20704" s="138"/>
      <c r="BK20704" s="138"/>
      <c r="BL20704" s="138"/>
      <c r="BM20704" s="138"/>
    </row>
    <row r="20705" spans="62:65" ht="13" thickBot="1">
      <c r="BJ20705" s="138"/>
      <c r="BK20705" s="138"/>
      <c r="BL20705" s="138"/>
      <c r="BM20705" s="138"/>
    </row>
    <row r="20706" spans="62:65" ht="13" thickBot="1">
      <c r="BJ20706" s="138"/>
      <c r="BK20706" s="138"/>
      <c r="BL20706" s="138"/>
      <c r="BM20706" s="138"/>
    </row>
    <row r="20707" spans="62:65" ht="13" thickBot="1">
      <c r="BJ20707" s="138"/>
      <c r="BK20707" s="138"/>
      <c r="BL20707" s="138"/>
      <c r="BM20707" s="138"/>
    </row>
    <row r="20708" spans="62:65" ht="13" thickBot="1">
      <c r="BJ20708" s="138"/>
      <c r="BK20708" s="138"/>
      <c r="BL20708" s="138"/>
      <c r="BM20708" s="138"/>
    </row>
    <row r="20709" spans="62:65" ht="13" thickBot="1">
      <c r="BJ20709" s="138"/>
      <c r="BK20709" s="138"/>
      <c r="BL20709" s="138"/>
      <c r="BM20709" s="138"/>
    </row>
    <row r="20710" spans="62:65" ht="13" thickBot="1">
      <c r="BJ20710" s="138"/>
      <c r="BK20710" s="138"/>
      <c r="BL20710" s="138"/>
      <c r="BM20710" s="138"/>
    </row>
    <row r="20711" spans="62:65" ht="13" thickBot="1">
      <c r="BJ20711" s="138"/>
      <c r="BK20711" s="138"/>
      <c r="BL20711" s="138"/>
      <c r="BM20711" s="138"/>
    </row>
    <row r="20712" spans="62:65" ht="13" thickBot="1">
      <c r="BJ20712" s="138"/>
      <c r="BK20712" s="138"/>
      <c r="BL20712" s="138"/>
      <c r="BM20712" s="138"/>
    </row>
    <row r="20713" spans="62:65" ht="13" thickBot="1">
      <c r="BJ20713" s="138"/>
      <c r="BK20713" s="138"/>
      <c r="BL20713" s="138"/>
      <c r="BM20713" s="138"/>
    </row>
    <row r="20714" spans="62:65" ht="13" thickBot="1">
      <c r="BJ20714" s="138"/>
      <c r="BK20714" s="138"/>
      <c r="BL20714" s="138"/>
      <c r="BM20714" s="138"/>
    </row>
    <row r="20715" spans="62:65" ht="13" thickBot="1">
      <c r="BJ20715" s="138"/>
      <c r="BK20715" s="138"/>
      <c r="BL20715" s="138"/>
      <c r="BM20715" s="138"/>
    </row>
    <row r="20716" spans="62:65" ht="13" thickBot="1">
      <c r="BJ20716" s="138"/>
      <c r="BK20716" s="138"/>
      <c r="BL20716" s="138"/>
      <c r="BM20716" s="138"/>
    </row>
    <row r="20717" spans="62:65" ht="13" thickBot="1">
      <c r="BJ20717" s="138"/>
      <c r="BK20717" s="138"/>
      <c r="BL20717" s="138"/>
      <c r="BM20717" s="138"/>
    </row>
    <row r="20718" spans="62:65" ht="13" thickBot="1">
      <c r="BJ20718" s="138"/>
      <c r="BK20718" s="138"/>
      <c r="BL20718" s="138"/>
      <c r="BM20718" s="138"/>
    </row>
    <row r="20719" spans="62:65" ht="13" thickBot="1">
      <c r="BJ20719" s="138"/>
      <c r="BK20719" s="138"/>
      <c r="BL20719" s="138"/>
      <c r="BM20719" s="138"/>
    </row>
    <row r="20720" spans="62:65" ht="13" thickBot="1">
      <c r="BJ20720" s="138"/>
      <c r="BK20720" s="138"/>
      <c r="BL20720" s="138"/>
      <c r="BM20720" s="138"/>
    </row>
    <row r="20721" spans="62:65" ht="13" thickBot="1">
      <c r="BJ20721" s="138"/>
      <c r="BK20721" s="138"/>
      <c r="BL20721" s="138"/>
      <c r="BM20721" s="138"/>
    </row>
    <row r="20722" spans="62:65" ht="13" thickBot="1">
      <c r="BJ20722" s="138"/>
      <c r="BK20722" s="138"/>
      <c r="BL20722" s="138"/>
      <c r="BM20722" s="138"/>
    </row>
    <row r="20723" spans="62:65" ht="13" thickBot="1">
      <c r="BJ20723" s="138"/>
      <c r="BK20723" s="138"/>
      <c r="BL20723" s="138"/>
      <c r="BM20723" s="138"/>
    </row>
    <row r="20724" spans="62:65" ht="13" thickBot="1">
      <c r="BJ20724" s="138"/>
      <c r="BK20724" s="138"/>
      <c r="BL20724" s="138"/>
      <c r="BM20724" s="138"/>
    </row>
    <row r="20725" spans="62:65" ht="13" thickBot="1">
      <c r="BJ20725" s="138"/>
      <c r="BK20725" s="138"/>
      <c r="BL20725" s="138"/>
      <c r="BM20725" s="138"/>
    </row>
    <row r="20726" spans="62:65" ht="13" thickBot="1">
      <c r="BJ20726" s="138"/>
      <c r="BK20726" s="138"/>
      <c r="BL20726" s="138"/>
      <c r="BM20726" s="138"/>
    </row>
    <row r="20727" spans="62:65" ht="13" thickBot="1">
      <c r="BJ20727" s="138"/>
      <c r="BK20727" s="138"/>
      <c r="BL20727" s="138"/>
      <c r="BM20727" s="138"/>
    </row>
    <row r="20728" spans="62:65" ht="13" thickBot="1">
      <c r="BJ20728" s="138"/>
      <c r="BK20728" s="138"/>
      <c r="BL20728" s="138"/>
      <c r="BM20728" s="138"/>
    </row>
    <row r="20729" spans="62:65" ht="13" thickBot="1">
      <c r="BJ20729" s="138"/>
      <c r="BK20729" s="138"/>
      <c r="BL20729" s="138"/>
      <c r="BM20729" s="138"/>
    </row>
    <row r="20730" spans="62:65" ht="13" thickBot="1">
      <c r="BJ20730" s="138"/>
      <c r="BK20730" s="138"/>
      <c r="BL20730" s="138"/>
      <c r="BM20730" s="138"/>
    </row>
    <row r="20731" spans="62:65" ht="13" thickBot="1">
      <c r="BJ20731" s="138"/>
      <c r="BK20731" s="138"/>
      <c r="BL20731" s="138"/>
      <c r="BM20731" s="138"/>
    </row>
    <row r="20732" spans="62:65" ht="13" thickBot="1">
      <c r="BJ20732" s="138"/>
      <c r="BK20732" s="138"/>
      <c r="BL20732" s="138"/>
      <c r="BM20732" s="138"/>
    </row>
    <row r="20733" spans="62:65" ht="13" thickBot="1">
      <c r="BJ20733" s="138"/>
      <c r="BK20733" s="138"/>
      <c r="BL20733" s="138"/>
      <c r="BM20733" s="138"/>
    </row>
    <row r="20734" spans="62:65" ht="13" thickBot="1">
      <c r="BJ20734" s="138"/>
      <c r="BK20734" s="138"/>
      <c r="BL20734" s="138"/>
      <c r="BM20734" s="138"/>
    </row>
    <row r="20735" spans="62:65" ht="13" thickBot="1">
      <c r="BJ20735" s="138"/>
      <c r="BK20735" s="138"/>
      <c r="BL20735" s="138"/>
      <c r="BM20735" s="138"/>
    </row>
    <row r="20736" spans="62:65" ht="13" thickBot="1">
      <c r="BJ20736" s="138"/>
      <c r="BK20736" s="138"/>
      <c r="BL20736" s="138"/>
      <c r="BM20736" s="138"/>
    </row>
    <row r="20737" spans="62:65" ht="13" thickBot="1">
      <c r="BJ20737" s="138"/>
      <c r="BK20737" s="138"/>
      <c r="BL20737" s="138"/>
      <c r="BM20737" s="138"/>
    </row>
    <row r="20738" spans="62:65" ht="13" thickBot="1">
      <c r="BJ20738" s="138"/>
      <c r="BK20738" s="138"/>
      <c r="BL20738" s="138"/>
      <c r="BM20738" s="138"/>
    </row>
    <row r="20739" spans="62:65" ht="13" thickBot="1">
      <c r="BJ20739" s="138"/>
      <c r="BK20739" s="138"/>
      <c r="BL20739" s="138"/>
      <c r="BM20739" s="138"/>
    </row>
    <row r="20740" spans="62:65" ht="13" thickBot="1">
      <c r="BJ20740" s="138"/>
      <c r="BK20740" s="138"/>
      <c r="BL20740" s="138"/>
      <c r="BM20740" s="138"/>
    </row>
    <row r="20741" spans="62:65" ht="13" thickBot="1">
      <c r="BJ20741" s="138"/>
      <c r="BK20741" s="138"/>
      <c r="BL20741" s="138"/>
      <c r="BM20741" s="138"/>
    </row>
    <row r="20742" spans="62:65" ht="13" thickBot="1">
      <c r="BJ20742" s="138"/>
      <c r="BK20742" s="138"/>
      <c r="BL20742" s="138"/>
      <c r="BM20742" s="138"/>
    </row>
    <row r="20743" spans="62:65" ht="13" thickBot="1">
      <c r="BJ20743" s="138"/>
      <c r="BK20743" s="138"/>
      <c r="BL20743" s="138"/>
      <c r="BM20743" s="138"/>
    </row>
    <row r="20744" spans="62:65" ht="13" thickBot="1">
      <c r="BJ20744" s="138"/>
      <c r="BK20744" s="138"/>
      <c r="BL20744" s="138"/>
      <c r="BM20744" s="138"/>
    </row>
    <row r="20745" spans="62:65" ht="13" thickBot="1">
      <c r="BJ20745" s="138"/>
      <c r="BK20745" s="138"/>
      <c r="BL20745" s="138"/>
      <c r="BM20745" s="138"/>
    </row>
    <row r="20746" spans="62:65" ht="13" thickBot="1">
      <c r="BJ20746" s="138"/>
      <c r="BK20746" s="138"/>
      <c r="BL20746" s="138"/>
      <c r="BM20746" s="138"/>
    </row>
    <row r="20747" spans="62:65" ht="13" thickBot="1">
      <c r="BJ20747" s="138"/>
      <c r="BK20747" s="138"/>
      <c r="BL20747" s="138"/>
      <c r="BM20747" s="138"/>
    </row>
    <row r="20748" spans="62:65" ht="13" thickBot="1">
      <c r="BJ20748" s="138"/>
      <c r="BK20748" s="138"/>
      <c r="BL20748" s="138"/>
      <c r="BM20748" s="138"/>
    </row>
    <row r="20749" spans="62:65" ht="13" thickBot="1">
      <c r="BJ20749" s="138"/>
      <c r="BK20749" s="138"/>
      <c r="BL20749" s="138"/>
      <c r="BM20749" s="138"/>
    </row>
    <row r="20750" spans="62:65" ht="13" thickBot="1">
      <c r="BJ20750" s="138"/>
      <c r="BK20750" s="138"/>
      <c r="BL20750" s="138"/>
      <c r="BM20750" s="138"/>
    </row>
    <row r="20751" spans="62:65" ht="13" thickBot="1">
      <c r="BJ20751" s="138"/>
      <c r="BK20751" s="138"/>
      <c r="BL20751" s="138"/>
      <c r="BM20751" s="138"/>
    </row>
    <row r="20752" spans="62:65" ht="13" thickBot="1">
      <c r="BJ20752" s="138"/>
      <c r="BK20752" s="138"/>
      <c r="BL20752" s="138"/>
      <c r="BM20752" s="138"/>
    </row>
    <row r="20753" spans="62:65" ht="13" thickBot="1">
      <c r="BJ20753" s="138"/>
      <c r="BK20753" s="138"/>
      <c r="BL20753" s="138"/>
      <c r="BM20753" s="138"/>
    </row>
    <row r="20754" spans="62:65" ht="13" thickBot="1">
      <c r="BJ20754" s="138"/>
      <c r="BK20754" s="138"/>
      <c r="BL20754" s="138"/>
      <c r="BM20754" s="138"/>
    </row>
    <row r="20755" spans="62:65" ht="13" thickBot="1">
      <c r="BJ20755" s="138"/>
      <c r="BK20755" s="138"/>
      <c r="BL20755" s="138"/>
      <c r="BM20755" s="138"/>
    </row>
    <row r="20756" spans="62:65" ht="13" thickBot="1">
      <c r="BJ20756" s="138"/>
      <c r="BK20756" s="138"/>
      <c r="BL20756" s="138"/>
      <c r="BM20756" s="138"/>
    </row>
    <row r="20757" spans="62:65" ht="13" thickBot="1">
      <c r="BJ20757" s="138"/>
      <c r="BK20757" s="138"/>
      <c r="BL20757" s="138"/>
      <c r="BM20757" s="138"/>
    </row>
    <row r="20758" spans="62:65" ht="13" thickBot="1">
      <c r="BJ20758" s="138"/>
      <c r="BK20758" s="138"/>
      <c r="BL20758" s="138"/>
      <c r="BM20758" s="138"/>
    </row>
    <row r="20759" spans="62:65" ht="13" thickBot="1">
      <c r="BJ20759" s="138"/>
      <c r="BK20759" s="138"/>
      <c r="BL20759" s="138"/>
      <c r="BM20759" s="138"/>
    </row>
    <row r="20760" spans="62:65" ht="13" thickBot="1">
      <c r="BJ20760" s="138"/>
      <c r="BK20760" s="138"/>
      <c r="BL20760" s="138"/>
      <c r="BM20760" s="138"/>
    </row>
    <row r="20761" spans="62:65" ht="13" thickBot="1">
      <c r="BJ20761" s="138"/>
      <c r="BK20761" s="138"/>
      <c r="BL20761" s="138"/>
      <c r="BM20761" s="138"/>
    </row>
    <row r="20762" spans="62:65" ht="13" thickBot="1">
      <c r="BJ20762" s="138"/>
      <c r="BK20762" s="138"/>
      <c r="BL20762" s="138"/>
      <c r="BM20762" s="138"/>
    </row>
    <row r="20763" spans="62:65" ht="13" thickBot="1">
      <c r="BJ20763" s="138"/>
      <c r="BK20763" s="138"/>
      <c r="BL20763" s="138"/>
      <c r="BM20763" s="138"/>
    </row>
    <row r="20764" spans="62:65" ht="13" thickBot="1">
      <c r="BJ20764" s="138"/>
      <c r="BK20764" s="138"/>
      <c r="BL20764" s="138"/>
      <c r="BM20764" s="138"/>
    </row>
    <row r="20765" spans="62:65" ht="13" thickBot="1">
      <c r="BJ20765" s="138"/>
      <c r="BK20765" s="138"/>
      <c r="BL20765" s="138"/>
      <c r="BM20765" s="138"/>
    </row>
    <row r="20766" spans="62:65" ht="13" thickBot="1">
      <c r="BJ20766" s="138"/>
      <c r="BK20766" s="138"/>
      <c r="BL20766" s="138"/>
      <c r="BM20766" s="138"/>
    </row>
    <row r="20767" spans="62:65" ht="13" thickBot="1">
      <c r="BJ20767" s="138"/>
      <c r="BK20767" s="138"/>
      <c r="BL20767" s="138"/>
      <c r="BM20767" s="138"/>
    </row>
    <row r="20768" spans="62:65" ht="13" thickBot="1">
      <c r="BJ20768" s="138"/>
      <c r="BK20768" s="138"/>
      <c r="BL20768" s="138"/>
      <c r="BM20768" s="138"/>
    </row>
    <row r="20769" spans="62:65" ht="13" thickBot="1">
      <c r="BJ20769" s="138"/>
      <c r="BK20769" s="138"/>
      <c r="BL20769" s="138"/>
      <c r="BM20769" s="138"/>
    </row>
    <row r="20770" spans="62:65" ht="13" thickBot="1">
      <c r="BJ20770" s="138"/>
      <c r="BK20770" s="138"/>
      <c r="BL20770" s="138"/>
      <c r="BM20770" s="138"/>
    </row>
    <row r="20771" spans="62:65" ht="13" thickBot="1">
      <c r="BJ20771" s="138"/>
      <c r="BK20771" s="138"/>
      <c r="BL20771" s="138"/>
      <c r="BM20771" s="138"/>
    </row>
    <row r="20772" spans="62:65" ht="13" thickBot="1">
      <c r="BJ20772" s="138"/>
      <c r="BK20772" s="138"/>
      <c r="BL20772" s="138"/>
      <c r="BM20772" s="138"/>
    </row>
    <row r="20773" spans="62:65" ht="13" thickBot="1">
      <c r="BJ20773" s="138"/>
      <c r="BK20773" s="138"/>
      <c r="BL20773" s="138"/>
      <c r="BM20773" s="138"/>
    </row>
    <row r="20774" spans="62:65" ht="13" thickBot="1">
      <c r="BJ20774" s="138"/>
      <c r="BK20774" s="138"/>
      <c r="BL20774" s="138"/>
      <c r="BM20774" s="138"/>
    </row>
    <row r="20775" spans="62:65" ht="13" thickBot="1">
      <c r="BJ20775" s="138"/>
      <c r="BK20775" s="138"/>
      <c r="BL20775" s="138"/>
      <c r="BM20775" s="138"/>
    </row>
    <row r="20776" spans="62:65" ht="13" thickBot="1">
      <c r="BJ20776" s="138"/>
      <c r="BK20776" s="138"/>
      <c r="BL20776" s="138"/>
      <c r="BM20776" s="138"/>
    </row>
    <row r="20777" spans="62:65" ht="13" thickBot="1">
      <c r="BJ20777" s="138"/>
      <c r="BK20777" s="138"/>
      <c r="BL20777" s="138"/>
      <c r="BM20777" s="138"/>
    </row>
    <row r="20778" spans="62:65" ht="13" thickBot="1">
      <c r="BJ20778" s="138"/>
      <c r="BK20778" s="138"/>
      <c r="BL20778" s="138"/>
      <c r="BM20778" s="138"/>
    </row>
    <row r="20779" spans="62:65" ht="13" thickBot="1">
      <c r="BJ20779" s="138"/>
      <c r="BK20779" s="138"/>
      <c r="BL20779" s="138"/>
      <c r="BM20779" s="138"/>
    </row>
    <row r="20780" spans="62:65" ht="13" thickBot="1">
      <c r="BJ20780" s="138"/>
      <c r="BK20780" s="138"/>
      <c r="BL20780" s="138"/>
      <c r="BM20780" s="138"/>
    </row>
    <row r="20781" spans="62:65" ht="13" thickBot="1">
      <c r="BJ20781" s="138"/>
      <c r="BK20781" s="138"/>
      <c r="BL20781" s="138"/>
      <c r="BM20781" s="138"/>
    </row>
    <row r="20782" spans="62:65" ht="13" thickBot="1">
      <c r="BJ20782" s="138"/>
      <c r="BK20782" s="138"/>
      <c r="BL20782" s="138"/>
      <c r="BM20782" s="138"/>
    </row>
    <row r="20783" spans="62:65" ht="13" thickBot="1">
      <c r="BJ20783" s="138"/>
      <c r="BK20783" s="138"/>
      <c r="BL20783" s="138"/>
      <c r="BM20783" s="138"/>
    </row>
    <row r="20784" spans="62:65" ht="13" thickBot="1">
      <c r="BJ20784" s="138"/>
      <c r="BK20784" s="138"/>
      <c r="BL20784" s="138"/>
      <c r="BM20784" s="138"/>
    </row>
    <row r="20785" spans="62:65" ht="13" thickBot="1">
      <c r="BJ20785" s="138"/>
      <c r="BK20785" s="138"/>
      <c r="BL20785" s="138"/>
      <c r="BM20785" s="138"/>
    </row>
    <row r="20786" spans="62:65" ht="13" thickBot="1">
      <c r="BJ20786" s="138"/>
      <c r="BK20786" s="138"/>
      <c r="BL20786" s="138"/>
      <c r="BM20786" s="138"/>
    </row>
    <row r="20787" spans="62:65" ht="13" thickBot="1">
      <c r="BJ20787" s="138"/>
      <c r="BK20787" s="138"/>
      <c r="BL20787" s="138"/>
      <c r="BM20787" s="138"/>
    </row>
    <row r="20788" spans="62:65" ht="13" thickBot="1">
      <c r="BJ20788" s="138"/>
      <c r="BK20788" s="138"/>
      <c r="BL20788" s="138"/>
      <c r="BM20788" s="138"/>
    </row>
    <row r="20789" spans="62:65" ht="13" thickBot="1">
      <c r="BJ20789" s="138"/>
      <c r="BK20789" s="138"/>
      <c r="BL20789" s="138"/>
      <c r="BM20789" s="138"/>
    </row>
    <row r="20790" spans="62:65" ht="13" thickBot="1">
      <c r="BJ20790" s="138"/>
      <c r="BK20790" s="138"/>
      <c r="BL20790" s="138"/>
      <c r="BM20790" s="138"/>
    </row>
    <row r="20791" spans="62:65" ht="13" thickBot="1">
      <c r="BJ20791" s="138"/>
      <c r="BK20791" s="138"/>
      <c r="BL20791" s="138"/>
      <c r="BM20791" s="138"/>
    </row>
    <row r="20792" spans="62:65" ht="13" thickBot="1">
      <c r="BJ20792" s="138"/>
      <c r="BK20792" s="138"/>
      <c r="BL20792" s="138"/>
      <c r="BM20792" s="138"/>
    </row>
    <row r="20793" spans="62:65" ht="13" thickBot="1">
      <c r="BJ20793" s="138"/>
      <c r="BK20793" s="138"/>
      <c r="BL20793" s="138"/>
      <c r="BM20793" s="138"/>
    </row>
    <row r="20794" spans="62:65" ht="13" thickBot="1">
      <c r="BJ20794" s="138"/>
      <c r="BK20794" s="138"/>
      <c r="BL20794" s="138"/>
      <c r="BM20794" s="138"/>
    </row>
    <row r="20795" spans="62:65" ht="13" thickBot="1">
      <c r="BJ20795" s="138"/>
      <c r="BK20795" s="138"/>
      <c r="BL20795" s="138"/>
      <c r="BM20795" s="138"/>
    </row>
    <row r="20796" spans="62:65" ht="13" thickBot="1">
      <c r="BJ20796" s="138"/>
      <c r="BK20796" s="138"/>
      <c r="BL20796" s="138"/>
      <c r="BM20796" s="138"/>
    </row>
    <row r="20797" spans="62:65" ht="13" thickBot="1">
      <c r="BJ20797" s="138"/>
      <c r="BK20797" s="138"/>
      <c r="BL20797" s="138"/>
      <c r="BM20797" s="138"/>
    </row>
    <row r="20798" spans="62:65" ht="13" thickBot="1">
      <c r="BJ20798" s="138"/>
      <c r="BK20798" s="138"/>
      <c r="BL20798" s="138"/>
      <c r="BM20798" s="138"/>
    </row>
    <row r="20799" spans="62:65" ht="13" thickBot="1">
      <c r="BJ20799" s="138"/>
      <c r="BK20799" s="138"/>
      <c r="BL20799" s="138"/>
      <c r="BM20799" s="138"/>
    </row>
    <row r="20800" spans="62:65" ht="13" thickBot="1">
      <c r="BJ20800" s="138"/>
      <c r="BK20800" s="138"/>
      <c r="BL20800" s="138"/>
      <c r="BM20800" s="138"/>
    </row>
    <row r="20801" spans="62:65" ht="13" thickBot="1">
      <c r="BJ20801" s="138"/>
      <c r="BK20801" s="138"/>
      <c r="BL20801" s="138"/>
      <c r="BM20801" s="138"/>
    </row>
    <row r="20802" spans="62:65" ht="13" thickBot="1">
      <c r="BJ20802" s="138"/>
      <c r="BK20802" s="138"/>
      <c r="BL20802" s="138"/>
      <c r="BM20802" s="138"/>
    </row>
    <row r="20803" spans="62:65" ht="13" thickBot="1">
      <c r="BJ20803" s="138"/>
      <c r="BK20803" s="138"/>
      <c r="BL20803" s="138"/>
      <c r="BM20803" s="138"/>
    </row>
    <row r="20804" spans="62:65" ht="13" thickBot="1">
      <c r="BJ20804" s="138"/>
      <c r="BK20804" s="138"/>
      <c r="BL20804" s="138"/>
      <c r="BM20804" s="138"/>
    </row>
    <row r="20805" spans="62:65" ht="13" thickBot="1">
      <c r="BJ20805" s="138"/>
      <c r="BK20805" s="138"/>
      <c r="BL20805" s="138"/>
      <c r="BM20805" s="138"/>
    </row>
    <row r="20806" spans="62:65" ht="13" thickBot="1">
      <c r="BJ20806" s="138"/>
      <c r="BK20806" s="138"/>
      <c r="BL20806" s="138"/>
      <c r="BM20806" s="138"/>
    </row>
    <row r="20807" spans="62:65" ht="13" thickBot="1">
      <c r="BJ20807" s="138"/>
      <c r="BK20807" s="138"/>
      <c r="BL20807" s="138"/>
      <c r="BM20807" s="138"/>
    </row>
    <row r="20808" spans="62:65" ht="13" thickBot="1">
      <c r="BJ20808" s="138"/>
      <c r="BK20808" s="138"/>
      <c r="BL20808" s="138"/>
      <c r="BM20808" s="138"/>
    </row>
    <row r="20809" spans="62:65" ht="13" thickBot="1">
      <c r="BJ20809" s="138"/>
      <c r="BK20809" s="138"/>
      <c r="BL20809" s="138"/>
      <c r="BM20809" s="138"/>
    </row>
    <row r="20810" spans="62:65" ht="13" thickBot="1">
      <c r="BJ20810" s="138"/>
      <c r="BK20810" s="138"/>
      <c r="BL20810" s="138"/>
      <c r="BM20810" s="138"/>
    </row>
    <row r="20811" spans="62:65" ht="13" thickBot="1">
      <c r="BJ20811" s="138"/>
      <c r="BK20811" s="138"/>
      <c r="BL20811" s="138"/>
      <c r="BM20811" s="138"/>
    </row>
    <row r="20812" spans="62:65" ht="13" thickBot="1">
      <c r="BJ20812" s="138"/>
      <c r="BK20812" s="138"/>
      <c r="BL20812" s="138"/>
      <c r="BM20812" s="138"/>
    </row>
    <row r="20813" spans="62:65" ht="13" thickBot="1">
      <c r="BJ20813" s="138"/>
      <c r="BK20813" s="138"/>
      <c r="BL20813" s="138"/>
      <c r="BM20813" s="138"/>
    </row>
    <row r="20814" spans="62:65" ht="13" thickBot="1">
      <c r="BJ20814" s="138"/>
      <c r="BK20814" s="138"/>
      <c r="BL20814" s="138"/>
      <c r="BM20814" s="138"/>
    </row>
    <row r="20815" spans="62:65" ht="13" thickBot="1">
      <c r="BJ20815" s="138"/>
      <c r="BK20815" s="138"/>
      <c r="BL20815" s="138"/>
      <c r="BM20815" s="138"/>
    </row>
    <row r="20816" spans="62:65" ht="13" thickBot="1">
      <c r="BJ20816" s="138"/>
      <c r="BK20816" s="138"/>
      <c r="BL20816" s="138"/>
      <c r="BM20816" s="138"/>
    </row>
    <row r="20817" spans="62:65" ht="13" thickBot="1">
      <c r="BJ20817" s="138"/>
      <c r="BK20817" s="138"/>
      <c r="BL20817" s="138"/>
      <c r="BM20817" s="138"/>
    </row>
    <row r="20818" spans="62:65" ht="13" thickBot="1">
      <c r="BJ20818" s="138"/>
      <c r="BK20818" s="138"/>
      <c r="BL20818" s="138"/>
      <c r="BM20818" s="138"/>
    </row>
    <row r="20819" spans="62:65" ht="13" thickBot="1">
      <c r="BJ20819" s="138"/>
      <c r="BK20819" s="138"/>
      <c r="BL20819" s="138"/>
      <c r="BM20819" s="138"/>
    </row>
    <row r="20820" spans="62:65" ht="13" thickBot="1">
      <c r="BJ20820" s="138"/>
      <c r="BK20820" s="138"/>
      <c r="BL20820" s="138"/>
      <c r="BM20820" s="138"/>
    </row>
    <row r="20821" spans="62:65" ht="13" thickBot="1">
      <c r="BJ20821" s="138"/>
      <c r="BK20821" s="138"/>
      <c r="BL20821" s="138"/>
      <c r="BM20821" s="138"/>
    </row>
    <row r="20822" spans="62:65" ht="13" thickBot="1">
      <c r="BJ20822" s="138"/>
      <c r="BK20822" s="138"/>
      <c r="BL20822" s="138"/>
      <c r="BM20822" s="138"/>
    </row>
    <row r="20823" spans="62:65" ht="13" thickBot="1">
      <c r="BJ20823" s="138"/>
      <c r="BK20823" s="138"/>
      <c r="BL20823" s="138"/>
      <c r="BM20823" s="138"/>
    </row>
    <row r="20824" spans="62:65" ht="13" thickBot="1">
      <c r="BJ20824" s="138"/>
      <c r="BK20824" s="138"/>
      <c r="BL20824" s="138"/>
      <c r="BM20824" s="138"/>
    </row>
    <row r="20825" spans="62:65" ht="13" thickBot="1">
      <c r="BJ20825" s="138"/>
      <c r="BK20825" s="138"/>
      <c r="BL20825" s="138"/>
      <c r="BM20825" s="138"/>
    </row>
    <row r="20826" spans="62:65" ht="13" thickBot="1">
      <c r="BJ20826" s="138"/>
      <c r="BK20826" s="138"/>
      <c r="BL20826" s="138"/>
      <c r="BM20826" s="138"/>
    </row>
    <row r="20827" spans="62:65" ht="13" thickBot="1">
      <c r="BJ20827" s="138"/>
      <c r="BK20827" s="138"/>
      <c r="BL20827" s="138"/>
      <c r="BM20827" s="138"/>
    </row>
    <row r="20828" spans="62:65" ht="13" thickBot="1">
      <c r="BJ20828" s="138"/>
      <c r="BK20828" s="138"/>
      <c r="BL20828" s="138"/>
      <c r="BM20828" s="138"/>
    </row>
    <row r="20829" spans="62:65" ht="13" thickBot="1">
      <c r="BJ20829" s="138"/>
      <c r="BK20829" s="138"/>
      <c r="BL20829" s="138"/>
      <c r="BM20829" s="138"/>
    </row>
    <row r="20830" spans="62:65" ht="13" thickBot="1">
      <c r="BJ20830" s="138"/>
      <c r="BK20830" s="138"/>
      <c r="BL20830" s="138"/>
      <c r="BM20830" s="138"/>
    </row>
    <row r="20831" spans="62:65" ht="13" thickBot="1">
      <c r="BJ20831" s="138"/>
      <c r="BK20831" s="138"/>
      <c r="BL20831" s="138"/>
      <c r="BM20831" s="138"/>
    </row>
    <row r="20832" spans="62:65" ht="13" thickBot="1">
      <c r="BJ20832" s="138"/>
      <c r="BK20832" s="138"/>
      <c r="BL20832" s="138"/>
      <c r="BM20832" s="138"/>
    </row>
    <row r="20833" spans="62:65" ht="13" thickBot="1">
      <c r="BJ20833" s="138"/>
      <c r="BK20833" s="138"/>
      <c r="BL20833" s="138"/>
      <c r="BM20833" s="138"/>
    </row>
    <row r="20834" spans="62:65" ht="13" thickBot="1">
      <c r="BJ20834" s="138"/>
      <c r="BK20834" s="138"/>
      <c r="BL20834" s="138"/>
      <c r="BM20834" s="138"/>
    </row>
    <row r="20835" spans="62:65" ht="13" thickBot="1">
      <c r="BJ20835" s="138"/>
      <c r="BK20835" s="138"/>
      <c r="BL20835" s="138"/>
      <c r="BM20835" s="138"/>
    </row>
    <row r="20836" spans="62:65" ht="13" thickBot="1">
      <c r="BJ20836" s="138"/>
      <c r="BK20836" s="138"/>
      <c r="BL20836" s="138"/>
      <c r="BM20836" s="138"/>
    </row>
    <row r="20837" spans="62:65" ht="13" thickBot="1">
      <c r="BJ20837" s="138"/>
      <c r="BK20837" s="138"/>
      <c r="BL20837" s="138"/>
      <c r="BM20837" s="138"/>
    </row>
    <row r="20838" spans="62:65" ht="13" thickBot="1">
      <c r="BJ20838" s="138"/>
      <c r="BK20838" s="138"/>
      <c r="BL20838" s="138"/>
      <c r="BM20838" s="138"/>
    </row>
    <row r="20839" spans="62:65" ht="13" thickBot="1">
      <c r="BJ20839" s="138"/>
      <c r="BK20839" s="138"/>
      <c r="BL20839" s="138"/>
      <c r="BM20839" s="138"/>
    </row>
    <row r="20840" spans="62:65" ht="13" thickBot="1">
      <c r="BJ20840" s="138"/>
      <c r="BK20840" s="138"/>
      <c r="BL20840" s="138"/>
      <c r="BM20840" s="138"/>
    </row>
    <row r="20841" spans="62:65" ht="13" thickBot="1">
      <c r="BJ20841" s="138"/>
      <c r="BK20841" s="138"/>
      <c r="BL20841" s="138"/>
      <c r="BM20841" s="138"/>
    </row>
    <row r="20842" spans="62:65" ht="13" thickBot="1">
      <c r="BJ20842" s="138"/>
      <c r="BK20842" s="138"/>
      <c r="BL20842" s="138"/>
      <c r="BM20842" s="138"/>
    </row>
    <row r="20843" spans="62:65" ht="13" thickBot="1">
      <c r="BJ20843" s="138"/>
      <c r="BK20843" s="138"/>
      <c r="BL20843" s="138"/>
      <c r="BM20843" s="138"/>
    </row>
    <row r="20844" spans="62:65" ht="13" thickBot="1">
      <c r="BJ20844" s="138"/>
      <c r="BK20844" s="138"/>
      <c r="BL20844" s="138"/>
      <c r="BM20844" s="138"/>
    </row>
    <row r="20845" spans="62:65" ht="13" thickBot="1">
      <c r="BJ20845" s="138"/>
      <c r="BK20845" s="138"/>
      <c r="BL20845" s="138"/>
      <c r="BM20845" s="138"/>
    </row>
    <row r="20846" spans="62:65" ht="13" thickBot="1">
      <c r="BJ20846" s="138"/>
      <c r="BK20846" s="138"/>
      <c r="BL20846" s="138"/>
      <c r="BM20846" s="138"/>
    </row>
    <row r="20847" spans="62:65" ht="13" thickBot="1">
      <c r="BJ20847" s="138"/>
      <c r="BK20847" s="138"/>
      <c r="BL20847" s="138"/>
      <c r="BM20847" s="138"/>
    </row>
    <row r="20848" spans="62:65" ht="13" thickBot="1">
      <c r="BJ20848" s="138"/>
      <c r="BK20848" s="138"/>
      <c r="BL20848" s="138"/>
      <c r="BM20848" s="138"/>
    </row>
    <row r="20849" spans="62:65" ht="13" thickBot="1">
      <c r="BJ20849" s="138"/>
      <c r="BK20849" s="138"/>
      <c r="BL20849" s="138"/>
      <c r="BM20849" s="138"/>
    </row>
    <row r="20850" spans="62:65" ht="13" thickBot="1">
      <c r="BJ20850" s="138"/>
      <c r="BK20850" s="138"/>
      <c r="BL20850" s="138"/>
      <c r="BM20850" s="138"/>
    </row>
    <row r="20851" spans="62:65" ht="13" thickBot="1">
      <c r="BJ20851" s="138"/>
      <c r="BK20851" s="138"/>
      <c r="BL20851" s="138"/>
      <c r="BM20851" s="138"/>
    </row>
    <row r="20852" spans="62:65" ht="13" thickBot="1">
      <c r="BJ20852" s="138"/>
      <c r="BK20852" s="138"/>
      <c r="BL20852" s="138"/>
      <c r="BM20852" s="138"/>
    </row>
    <row r="20853" spans="62:65" ht="13" thickBot="1">
      <c r="BJ20853" s="138"/>
      <c r="BK20853" s="138"/>
      <c r="BL20853" s="138"/>
      <c r="BM20853" s="138"/>
    </row>
    <row r="20854" spans="62:65" ht="13" thickBot="1">
      <c r="BJ20854" s="138"/>
      <c r="BK20854" s="138"/>
      <c r="BL20854" s="138"/>
      <c r="BM20854" s="138"/>
    </row>
    <row r="20855" spans="62:65" ht="13" thickBot="1">
      <c r="BJ20855" s="138"/>
      <c r="BK20855" s="138"/>
      <c r="BL20855" s="138"/>
      <c r="BM20855" s="138"/>
    </row>
    <row r="20856" spans="62:65" ht="13" thickBot="1">
      <c r="BJ20856" s="138"/>
      <c r="BK20856" s="138"/>
      <c r="BL20856" s="138"/>
      <c r="BM20856" s="138"/>
    </row>
    <row r="20857" spans="62:65" ht="13" thickBot="1">
      <c r="BJ20857" s="138"/>
      <c r="BK20857" s="138"/>
      <c r="BL20857" s="138"/>
      <c r="BM20857" s="138"/>
    </row>
    <row r="20858" spans="62:65" ht="13" thickBot="1">
      <c r="BJ20858" s="138"/>
      <c r="BK20858" s="138"/>
      <c r="BL20858" s="138"/>
      <c r="BM20858" s="138"/>
    </row>
    <row r="20859" spans="62:65" ht="13" thickBot="1">
      <c r="BJ20859" s="138"/>
      <c r="BK20859" s="138"/>
      <c r="BL20859" s="138"/>
      <c r="BM20859" s="138"/>
    </row>
    <row r="20860" spans="62:65" ht="13" thickBot="1">
      <c r="BJ20860" s="138"/>
      <c r="BK20860" s="138"/>
      <c r="BL20860" s="138"/>
      <c r="BM20860" s="138"/>
    </row>
    <row r="20861" spans="62:65" ht="13" thickBot="1">
      <c r="BJ20861" s="138"/>
      <c r="BK20861" s="138"/>
      <c r="BL20861" s="138"/>
      <c r="BM20861" s="138"/>
    </row>
    <row r="20862" spans="62:65" ht="13" thickBot="1">
      <c r="BJ20862" s="138"/>
      <c r="BK20862" s="138"/>
      <c r="BL20862" s="138"/>
      <c r="BM20862" s="138"/>
    </row>
    <row r="20863" spans="62:65" ht="13" thickBot="1">
      <c r="BJ20863" s="138"/>
      <c r="BK20863" s="138"/>
      <c r="BL20863" s="138"/>
      <c r="BM20863" s="138"/>
    </row>
    <row r="20864" spans="62:65" ht="13" thickBot="1">
      <c r="BJ20864" s="138"/>
      <c r="BK20864" s="138"/>
      <c r="BL20864" s="138"/>
      <c r="BM20864" s="138"/>
    </row>
    <row r="20865" spans="62:65" ht="13" thickBot="1">
      <c r="BJ20865" s="138"/>
      <c r="BK20865" s="138"/>
      <c r="BL20865" s="138"/>
      <c r="BM20865" s="138"/>
    </row>
    <row r="20866" spans="62:65" ht="13" thickBot="1">
      <c r="BJ20866" s="138"/>
      <c r="BK20866" s="138"/>
      <c r="BL20866" s="138"/>
      <c r="BM20866" s="138"/>
    </row>
    <row r="20867" spans="62:65" ht="13" thickBot="1">
      <c r="BJ20867" s="138"/>
      <c r="BK20867" s="138"/>
      <c r="BL20867" s="138"/>
      <c r="BM20867" s="138"/>
    </row>
    <row r="20868" spans="62:65" ht="13" thickBot="1">
      <c r="BJ20868" s="138"/>
      <c r="BK20868" s="138"/>
      <c r="BL20868" s="138"/>
      <c r="BM20868" s="138"/>
    </row>
    <row r="20869" spans="62:65" ht="13" thickBot="1">
      <c r="BJ20869" s="138"/>
      <c r="BK20869" s="138"/>
      <c r="BL20869" s="138"/>
      <c r="BM20869" s="138"/>
    </row>
    <row r="20870" spans="62:65" ht="13" thickBot="1">
      <c r="BJ20870" s="138"/>
      <c r="BK20870" s="138"/>
      <c r="BL20870" s="138"/>
      <c r="BM20870" s="138"/>
    </row>
    <row r="20871" spans="62:65" ht="13" thickBot="1">
      <c r="BJ20871" s="138"/>
      <c r="BK20871" s="138"/>
      <c r="BL20871" s="138"/>
      <c r="BM20871" s="138"/>
    </row>
    <row r="20872" spans="62:65" ht="13" thickBot="1">
      <c r="BJ20872" s="138"/>
      <c r="BK20872" s="138"/>
      <c r="BL20872" s="138"/>
      <c r="BM20872" s="138"/>
    </row>
    <row r="20873" spans="62:65" ht="13" thickBot="1">
      <c r="BJ20873" s="138"/>
      <c r="BK20873" s="138"/>
      <c r="BL20873" s="138"/>
      <c r="BM20873" s="138"/>
    </row>
    <row r="20874" spans="62:65" ht="13" thickBot="1">
      <c r="BJ20874" s="138"/>
      <c r="BK20874" s="138"/>
      <c r="BL20874" s="138"/>
      <c r="BM20874" s="138"/>
    </row>
    <row r="20875" spans="62:65" ht="13" thickBot="1">
      <c r="BJ20875" s="138"/>
      <c r="BK20875" s="138"/>
      <c r="BL20875" s="138"/>
      <c r="BM20875" s="138"/>
    </row>
    <row r="20876" spans="62:65" ht="13" thickBot="1">
      <c r="BJ20876" s="138"/>
      <c r="BK20876" s="138"/>
      <c r="BL20876" s="138"/>
      <c r="BM20876" s="138"/>
    </row>
    <row r="20877" spans="62:65" ht="13" thickBot="1">
      <c r="BJ20877" s="138"/>
      <c r="BK20877" s="138"/>
      <c r="BL20877" s="138"/>
      <c r="BM20877" s="138"/>
    </row>
    <row r="20878" spans="62:65" ht="13" thickBot="1">
      <c r="BJ20878" s="138"/>
      <c r="BK20878" s="138"/>
      <c r="BL20878" s="138"/>
      <c r="BM20878" s="138"/>
    </row>
    <row r="20879" spans="62:65" ht="13" thickBot="1">
      <c r="BJ20879" s="138"/>
      <c r="BK20879" s="138"/>
      <c r="BL20879" s="138"/>
      <c r="BM20879" s="138"/>
    </row>
    <row r="20880" spans="62:65" ht="13" thickBot="1">
      <c r="BJ20880" s="138"/>
      <c r="BK20880" s="138"/>
      <c r="BL20880" s="138"/>
      <c r="BM20880" s="138"/>
    </row>
    <row r="20881" spans="62:65" ht="13" thickBot="1">
      <c r="BJ20881" s="138"/>
      <c r="BK20881" s="138"/>
      <c r="BL20881" s="138"/>
      <c r="BM20881" s="138"/>
    </row>
    <row r="20882" spans="62:65" ht="13" thickBot="1">
      <c r="BJ20882" s="138"/>
      <c r="BK20882" s="138"/>
      <c r="BL20882" s="138"/>
      <c r="BM20882" s="138"/>
    </row>
    <row r="20883" spans="62:65" ht="13" thickBot="1">
      <c r="BJ20883" s="138"/>
      <c r="BK20883" s="138"/>
      <c r="BL20883" s="138"/>
      <c r="BM20883" s="138"/>
    </row>
    <row r="20884" spans="62:65" ht="13" thickBot="1">
      <c r="BJ20884" s="138"/>
      <c r="BK20884" s="138"/>
      <c r="BL20884" s="138"/>
      <c r="BM20884" s="138"/>
    </row>
    <row r="20885" spans="62:65" ht="13" thickBot="1">
      <c r="BJ20885" s="138"/>
      <c r="BK20885" s="138"/>
      <c r="BL20885" s="138"/>
      <c r="BM20885" s="138"/>
    </row>
    <row r="20886" spans="62:65" ht="13" thickBot="1">
      <c r="BJ20886" s="138"/>
      <c r="BK20886" s="138"/>
      <c r="BL20886" s="138"/>
      <c r="BM20886" s="138"/>
    </row>
    <row r="20887" spans="62:65" ht="13" thickBot="1">
      <c r="BJ20887" s="138"/>
      <c r="BK20887" s="138"/>
      <c r="BL20887" s="138"/>
      <c r="BM20887" s="138"/>
    </row>
    <row r="20888" spans="62:65" ht="13" thickBot="1">
      <c r="BJ20888" s="138"/>
      <c r="BK20888" s="138"/>
      <c r="BL20888" s="138"/>
      <c r="BM20888" s="138"/>
    </row>
    <row r="20889" spans="62:65" ht="13" thickBot="1">
      <c r="BJ20889" s="138"/>
      <c r="BK20889" s="138"/>
      <c r="BL20889" s="138"/>
      <c r="BM20889" s="138"/>
    </row>
    <row r="20890" spans="62:65" ht="13" thickBot="1">
      <c r="BJ20890" s="138"/>
      <c r="BK20890" s="138"/>
      <c r="BL20890" s="138"/>
      <c r="BM20890" s="138"/>
    </row>
    <row r="20891" spans="62:65" ht="13" thickBot="1">
      <c r="BJ20891" s="138"/>
      <c r="BK20891" s="138"/>
      <c r="BL20891" s="138"/>
      <c r="BM20891" s="138"/>
    </row>
    <row r="20892" spans="62:65" ht="13" thickBot="1">
      <c r="BJ20892" s="138"/>
      <c r="BK20892" s="138"/>
      <c r="BL20892" s="138"/>
      <c r="BM20892" s="138"/>
    </row>
    <row r="20893" spans="62:65" ht="13" thickBot="1">
      <c r="BJ20893" s="138"/>
      <c r="BK20893" s="138"/>
      <c r="BL20893" s="138"/>
      <c r="BM20893" s="138"/>
    </row>
    <row r="20894" spans="62:65" ht="13" thickBot="1">
      <c r="BJ20894" s="138"/>
      <c r="BK20894" s="138"/>
      <c r="BL20894" s="138"/>
      <c r="BM20894" s="138"/>
    </row>
    <row r="20895" spans="62:65" ht="13" thickBot="1">
      <c r="BJ20895" s="138"/>
      <c r="BK20895" s="138"/>
      <c r="BL20895" s="138"/>
      <c r="BM20895" s="138"/>
    </row>
    <row r="20896" spans="62:65" ht="13" thickBot="1">
      <c r="BJ20896" s="138"/>
      <c r="BK20896" s="138"/>
      <c r="BL20896" s="138"/>
      <c r="BM20896" s="138"/>
    </row>
    <row r="20897" spans="62:65" ht="13" thickBot="1">
      <c r="BJ20897" s="138"/>
      <c r="BK20897" s="138"/>
      <c r="BL20897" s="138"/>
      <c r="BM20897" s="138"/>
    </row>
    <row r="20898" spans="62:65" ht="13" thickBot="1">
      <c r="BJ20898" s="138"/>
      <c r="BK20898" s="138"/>
      <c r="BL20898" s="138"/>
      <c r="BM20898" s="138"/>
    </row>
    <row r="20899" spans="62:65" ht="13" thickBot="1">
      <c r="BJ20899" s="138"/>
      <c r="BK20899" s="138"/>
      <c r="BL20899" s="138"/>
      <c r="BM20899" s="138"/>
    </row>
    <row r="20900" spans="62:65" ht="13" thickBot="1">
      <c r="BJ20900" s="138"/>
      <c r="BK20900" s="138"/>
      <c r="BL20900" s="138"/>
      <c r="BM20900" s="138"/>
    </row>
    <row r="20901" spans="62:65" ht="13" thickBot="1">
      <c r="BJ20901" s="138"/>
      <c r="BK20901" s="138"/>
      <c r="BL20901" s="138"/>
      <c r="BM20901" s="138"/>
    </row>
    <row r="20902" spans="62:65" ht="13" thickBot="1">
      <c r="BJ20902" s="138"/>
      <c r="BK20902" s="138"/>
      <c r="BL20902" s="138"/>
      <c r="BM20902" s="138"/>
    </row>
    <row r="20903" spans="62:65" ht="13" thickBot="1">
      <c r="BJ20903" s="138"/>
      <c r="BK20903" s="138"/>
      <c r="BL20903" s="138"/>
      <c r="BM20903" s="138"/>
    </row>
    <row r="20904" spans="62:65" ht="13" thickBot="1">
      <c r="BJ20904" s="138"/>
      <c r="BK20904" s="138"/>
      <c r="BL20904" s="138"/>
      <c r="BM20904" s="138"/>
    </row>
    <row r="20905" spans="62:65" ht="13" thickBot="1">
      <c r="BJ20905" s="138"/>
      <c r="BK20905" s="138"/>
      <c r="BL20905" s="138"/>
      <c r="BM20905" s="138"/>
    </row>
    <row r="20906" spans="62:65" ht="13" thickBot="1">
      <c r="BJ20906" s="138"/>
      <c r="BK20906" s="138"/>
      <c r="BL20906" s="138"/>
      <c r="BM20906" s="138"/>
    </row>
    <row r="20907" spans="62:65" ht="13" thickBot="1">
      <c r="BJ20907" s="138"/>
      <c r="BK20907" s="138"/>
      <c r="BL20907" s="138"/>
      <c r="BM20907" s="138"/>
    </row>
    <row r="20908" spans="62:65" ht="13" thickBot="1">
      <c r="BJ20908" s="138"/>
      <c r="BK20908" s="138"/>
      <c r="BL20908" s="138"/>
      <c r="BM20908" s="138"/>
    </row>
    <row r="20909" spans="62:65" ht="13" thickBot="1">
      <c r="BJ20909" s="138"/>
      <c r="BK20909" s="138"/>
      <c r="BL20909" s="138"/>
      <c r="BM20909" s="138"/>
    </row>
    <row r="20910" spans="62:65" ht="13" thickBot="1">
      <c r="BJ20910" s="138"/>
      <c r="BK20910" s="138"/>
      <c r="BL20910" s="138"/>
      <c r="BM20910" s="138"/>
    </row>
    <row r="20911" spans="62:65" ht="13" thickBot="1">
      <c r="BJ20911" s="138"/>
      <c r="BK20911" s="138"/>
      <c r="BL20911" s="138"/>
      <c r="BM20911" s="138"/>
    </row>
    <row r="20912" spans="62:65" ht="13" thickBot="1">
      <c r="BJ20912" s="138"/>
      <c r="BK20912" s="138"/>
      <c r="BL20912" s="138"/>
      <c r="BM20912" s="138"/>
    </row>
    <row r="20913" spans="62:65" ht="13" thickBot="1">
      <c r="BJ20913" s="138"/>
      <c r="BK20913" s="138"/>
      <c r="BL20913" s="138"/>
      <c r="BM20913" s="138"/>
    </row>
    <row r="20914" spans="62:65" ht="13" thickBot="1">
      <c r="BJ20914" s="138"/>
      <c r="BK20914" s="138"/>
      <c r="BL20914" s="138"/>
      <c r="BM20914" s="138"/>
    </row>
    <row r="20915" spans="62:65" ht="13" thickBot="1">
      <c r="BJ20915" s="138"/>
      <c r="BK20915" s="138"/>
      <c r="BL20915" s="138"/>
      <c r="BM20915" s="138"/>
    </row>
    <row r="20916" spans="62:65" ht="13" thickBot="1">
      <c r="BJ20916" s="138"/>
      <c r="BK20916" s="138"/>
      <c r="BL20916" s="138"/>
      <c r="BM20916" s="138"/>
    </row>
    <row r="20917" spans="62:65" ht="13" thickBot="1">
      <c r="BJ20917" s="138"/>
      <c r="BK20917" s="138"/>
      <c r="BL20917" s="138"/>
      <c r="BM20917" s="138"/>
    </row>
    <row r="20918" spans="62:65" ht="13" thickBot="1">
      <c r="BJ20918" s="138"/>
      <c r="BK20918" s="138"/>
      <c r="BL20918" s="138"/>
      <c r="BM20918" s="138"/>
    </row>
    <row r="20919" spans="62:65" ht="13" thickBot="1">
      <c r="BJ20919" s="138"/>
      <c r="BK20919" s="138"/>
      <c r="BL20919" s="138"/>
      <c r="BM20919" s="138"/>
    </row>
    <row r="20920" spans="62:65" ht="13" thickBot="1">
      <c r="BJ20920" s="138"/>
      <c r="BK20920" s="138"/>
      <c r="BL20920" s="138"/>
      <c r="BM20920" s="138"/>
    </row>
    <row r="20921" spans="62:65" ht="13" thickBot="1">
      <c r="BJ20921" s="138"/>
      <c r="BK20921" s="138"/>
      <c r="BL20921" s="138"/>
      <c r="BM20921" s="138"/>
    </row>
    <row r="20922" spans="62:65" ht="13" thickBot="1">
      <c r="BJ20922" s="138"/>
      <c r="BK20922" s="138"/>
      <c r="BL20922" s="138"/>
      <c r="BM20922" s="138"/>
    </row>
    <row r="20923" spans="62:65" ht="13" thickBot="1">
      <c r="BJ20923" s="138"/>
      <c r="BK20923" s="138"/>
      <c r="BL20923" s="138"/>
      <c r="BM20923" s="138"/>
    </row>
    <row r="20924" spans="62:65" ht="13" thickBot="1">
      <c r="BJ20924" s="138"/>
      <c r="BK20924" s="138"/>
      <c r="BL20924" s="138"/>
      <c r="BM20924" s="138"/>
    </row>
    <row r="20925" spans="62:65" ht="13" thickBot="1">
      <c r="BJ20925" s="138"/>
      <c r="BK20925" s="138"/>
      <c r="BL20925" s="138"/>
      <c r="BM20925" s="138"/>
    </row>
    <row r="20926" spans="62:65" ht="13" thickBot="1">
      <c r="BJ20926" s="138"/>
      <c r="BK20926" s="138"/>
      <c r="BL20926" s="138"/>
      <c r="BM20926" s="138"/>
    </row>
    <row r="20927" spans="62:65" ht="13" thickBot="1">
      <c r="BJ20927" s="138"/>
      <c r="BK20927" s="138"/>
      <c r="BL20927" s="138"/>
      <c r="BM20927" s="138"/>
    </row>
    <row r="20928" spans="62:65" ht="13" thickBot="1">
      <c r="BJ20928" s="138"/>
      <c r="BK20928" s="138"/>
      <c r="BL20928" s="138"/>
      <c r="BM20928" s="138"/>
    </row>
    <row r="20929" spans="62:65" ht="13" thickBot="1">
      <c r="BJ20929" s="138"/>
      <c r="BK20929" s="138"/>
      <c r="BL20929" s="138"/>
      <c r="BM20929" s="138"/>
    </row>
    <row r="20930" spans="62:65" ht="13" thickBot="1">
      <c r="BJ20930" s="138"/>
      <c r="BK20930" s="138"/>
      <c r="BL20930" s="138"/>
      <c r="BM20930" s="138"/>
    </row>
    <row r="20931" spans="62:65" ht="13" thickBot="1">
      <c r="BJ20931" s="138"/>
      <c r="BK20931" s="138"/>
      <c r="BL20931" s="138"/>
      <c r="BM20931" s="138"/>
    </row>
    <row r="20932" spans="62:65" ht="13" thickBot="1">
      <c r="BJ20932" s="138"/>
      <c r="BK20932" s="138"/>
      <c r="BL20932" s="138"/>
      <c r="BM20932" s="138"/>
    </row>
    <row r="20933" spans="62:65" ht="13" thickBot="1">
      <c r="BJ20933" s="138"/>
      <c r="BK20933" s="138"/>
      <c r="BL20933" s="138"/>
      <c r="BM20933" s="138"/>
    </row>
    <row r="20934" spans="62:65" ht="13" thickBot="1">
      <c r="BJ20934" s="138"/>
      <c r="BK20934" s="138"/>
      <c r="BL20934" s="138"/>
      <c r="BM20934" s="138"/>
    </row>
    <row r="20935" spans="62:65" ht="13" thickBot="1">
      <c r="BJ20935" s="138"/>
      <c r="BK20935" s="138"/>
      <c r="BL20935" s="138"/>
      <c r="BM20935" s="138"/>
    </row>
    <row r="20936" spans="62:65" ht="13" thickBot="1">
      <c r="BJ20936" s="138"/>
      <c r="BK20936" s="138"/>
      <c r="BL20936" s="138"/>
      <c r="BM20936" s="138"/>
    </row>
    <row r="20937" spans="62:65" ht="13" thickBot="1">
      <c r="BJ20937" s="138"/>
      <c r="BK20937" s="138"/>
      <c r="BL20937" s="138"/>
      <c r="BM20937" s="138"/>
    </row>
    <row r="20938" spans="62:65" ht="13" thickBot="1">
      <c r="BJ20938" s="138"/>
      <c r="BK20938" s="138"/>
      <c r="BL20938" s="138"/>
      <c r="BM20938" s="138"/>
    </row>
    <row r="20939" spans="62:65" ht="13" thickBot="1">
      <c r="BJ20939" s="138"/>
      <c r="BK20939" s="138"/>
      <c r="BL20939" s="138"/>
      <c r="BM20939" s="138"/>
    </row>
    <row r="20940" spans="62:65" ht="13" thickBot="1">
      <c r="BJ20940" s="138"/>
      <c r="BK20940" s="138"/>
      <c r="BL20940" s="138"/>
      <c r="BM20940" s="138"/>
    </row>
    <row r="20941" spans="62:65" ht="13" thickBot="1">
      <c r="BJ20941" s="138"/>
      <c r="BK20941" s="138"/>
      <c r="BL20941" s="138"/>
      <c r="BM20941" s="138"/>
    </row>
    <row r="20942" spans="62:65" ht="13" thickBot="1">
      <c r="BJ20942" s="138"/>
      <c r="BK20942" s="138"/>
      <c r="BL20942" s="138"/>
      <c r="BM20942" s="138"/>
    </row>
    <row r="20943" spans="62:65" ht="13" thickBot="1">
      <c r="BJ20943" s="138"/>
      <c r="BK20943" s="138"/>
      <c r="BL20943" s="138"/>
      <c r="BM20943" s="138"/>
    </row>
    <row r="20944" spans="62:65" ht="13" thickBot="1">
      <c r="BJ20944" s="138"/>
      <c r="BK20944" s="138"/>
      <c r="BL20944" s="138"/>
      <c r="BM20944" s="138"/>
    </row>
    <row r="20945" spans="62:65" ht="13" thickBot="1">
      <c r="BJ20945" s="138"/>
      <c r="BK20945" s="138"/>
      <c r="BL20945" s="138"/>
      <c r="BM20945" s="138"/>
    </row>
    <row r="20946" spans="62:65" ht="13" thickBot="1">
      <c r="BJ20946" s="138"/>
      <c r="BK20946" s="138"/>
      <c r="BL20946" s="138"/>
      <c r="BM20946" s="138"/>
    </row>
    <row r="20947" spans="62:65" ht="13" thickBot="1">
      <c r="BJ20947" s="138"/>
      <c r="BK20947" s="138"/>
      <c r="BL20947" s="138"/>
      <c r="BM20947" s="138"/>
    </row>
    <row r="20948" spans="62:65" ht="13" thickBot="1">
      <c r="BJ20948" s="138"/>
      <c r="BK20948" s="138"/>
      <c r="BL20948" s="138"/>
      <c r="BM20948" s="138"/>
    </row>
    <row r="20949" spans="62:65" ht="13" thickBot="1">
      <c r="BJ20949" s="138"/>
      <c r="BK20949" s="138"/>
      <c r="BL20949" s="138"/>
      <c r="BM20949" s="138"/>
    </row>
    <row r="20950" spans="62:65" ht="13" thickBot="1">
      <c r="BJ20950" s="138"/>
      <c r="BK20950" s="138"/>
      <c r="BL20950" s="138"/>
      <c r="BM20950" s="138"/>
    </row>
    <row r="20951" spans="62:65" ht="13" thickBot="1">
      <c r="BJ20951" s="138"/>
      <c r="BK20951" s="138"/>
      <c r="BL20951" s="138"/>
      <c r="BM20951" s="138"/>
    </row>
    <row r="20952" spans="62:65" ht="13" thickBot="1">
      <c r="BJ20952" s="138"/>
      <c r="BK20952" s="138"/>
      <c r="BL20952" s="138"/>
      <c r="BM20952" s="138"/>
    </row>
    <row r="20953" spans="62:65" ht="13" thickBot="1">
      <c r="BJ20953" s="138"/>
      <c r="BK20953" s="138"/>
      <c r="BL20953" s="138"/>
      <c r="BM20953" s="138"/>
    </row>
    <row r="20954" spans="62:65" ht="13" thickBot="1">
      <c r="BJ20954" s="138"/>
      <c r="BK20954" s="138"/>
      <c r="BL20954" s="138"/>
      <c r="BM20954" s="138"/>
    </row>
    <row r="20955" spans="62:65" ht="13" thickBot="1">
      <c r="BJ20955" s="138"/>
      <c r="BK20955" s="138"/>
      <c r="BL20955" s="138"/>
      <c r="BM20955" s="138"/>
    </row>
    <row r="20956" spans="62:65" ht="13" thickBot="1">
      <c r="BJ20956" s="138"/>
      <c r="BK20956" s="138"/>
      <c r="BL20956" s="138"/>
      <c r="BM20956" s="138"/>
    </row>
    <row r="20957" spans="62:65" ht="13" thickBot="1">
      <c r="BJ20957" s="138"/>
      <c r="BK20957" s="138"/>
      <c r="BL20957" s="138"/>
      <c r="BM20957" s="138"/>
    </row>
    <row r="20958" spans="62:65" ht="13" thickBot="1">
      <c r="BJ20958" s="138"/>
      <c r="BK20958" s="138"/>
      <c r="BL20958" s="138"/>
      <c r="BM20958" s="138"/>
    </row>
    <row r="20959" spans="62:65" ht="13" thickBot="1">
      <c r="BJ20959" s="138"/>
      <c r="BK20959" s="138"/>
      <c r="BL20959" s="138"/>
      <c r="BM20959" s="138"/>
    </row>
    <row r="20960" spans="62:65" ht="13" thickBot="1">
      <c r="BJ20960" s="138"/>
      <c r="BK20960" s="138"/>
      <c r="BL20960" s="138"/>
      <c r="BM20960" s="138"/>
    </row>
    <row r="20961" spans="62:65" ht="13" thickBot="1">
      <c r="BJ20961" s="138"/>
      <c r="BK20961" s="138"/>
      <c r="BL20961" s="138"/>
      <c r="BM20961" s="138"/>
    </row>
    <row r="20962" spans="62:65" ht="13" thickBot="1">
      <c r="BJ20962" s="138"/>
      <c r="BK20962" s="138"/>
      <c r="BL20962" s="138"/>
      <c r="BM20962" s="138"/>
    </row>
    <row r="20963" spans="62:65" ht="13" thickBot="1">
      <c r="BJ20963" s="138"/>
      <c r="BK20963" s="138"/>
      <c r="BL20963" s="138"/>
      <c r="BM20963" s="138"/>
    </row>
    <row r="20964" spans="62:65" ht="13" thickBot="1">
      <c r="BJ20964" s="138"/>
      <c r="BK20964" s="138"/>
      <c r="BL20964" s="138"/>
      <c r="BM20964" s="138"/>
    </row>
    <row r="20965" spans="62:65" ht="13" thickBot="1">
      <c r="BJ20965" s="138"/>
      <c r="BK20965" s="138"/>
      <c r="BL20965" s="138"/>
      <c r="BM20965" s="138"/>
    </row>
    <row r="20966" spans="62:65" ht="13" thickBot="1">
      <c r="BJ20966" s="138"/>
      <c r="BK20966" s="138"/>
      <c r="BL20966" s="138"/>
      <c r="BM20966" s="138"/>
    </row>
    <row r="20967" spans="62:65" ht="13" thickBot="1">
      <c r="BJ20967" s="138"/>
      <c r="BK20967" s="138"/>
      <c r="BL20967" s="138"/>
      <c r="BM20967" s="138"/>
    </row>
    <row r="20968" spans="62:65" ht="13" thickBot="1">
      <c r="BJ20968" s="138"/>
      <c r="BK20968" s="138"/>
      <c r="BL20968" s="138"/>
      <c r="BM20968" s="138"/>
    </row>
    <row r="20969" spans="62:65" ht="13" thickBot="1">
      <c r="BJ20969" s="138"/>
      <c r="BK20969" s="138"/>
      <c r="BL20969" s="138"/>
      <c r="BM20969" s="138"/>
    </row>
    <row r="20970" spans="62:65" ht="13" thickBot="1">
      <c r="BJ20970" s="138"/>
      <c r="BK20970" s="138"/>
      <c r="BL20970" s="138"/>
      <c r="BM20970" s="138"/>
    </row>
    <row r="20971" spans="62:65" ht="13" thickBot="1">
      <c r="BJ20971" s="138"/>
      <c r="BK20971" s="138"/>
      <c r="BL20971" s="138"/>
      <c r="BM20971" s="138"/>
    </row>
    <row r="20972" spans="62:65" ht="13" thickBot="1">
      <c r="BJ20972" s="138"/>
      <c r="BK20972" s="138"/>
      <c r="BL20972" s="138"/>
      <c r="BM20972" s="138"/>
    </row>
    <row r="20973" spans="62:65" ht="13" thickBot="1">
      <c r="BJ20973" s="138"/>
      <c r="BK20973" s="138"/>
      <c r="BL20973" s="138"/>
      <c r="BM20973" s="138"/>
    </row>
    <row r="20974" spans="62:65" ht="13" thickBot="1">
      <c r="BJ20974" s="138"/>
      <c r="BK20974" s="138"/>
      <c r="BL20974" s="138"/>
      <c r="BM20974" s="138"/>
    </row>
    <row r="20975" spans="62:65" ht="13" thickBot="1">
      <c r="BJ20975" s="138"/>
      <c r="BK20975" s="138"/>
      <c r="BL20975" s="138"/>
      <c r="BM20975" s="138"/>
    </row>
    <row r="20976" spans="62:65" ht="13" thickBot="1">
      <c r="BJ20976" s="138"/>
      <c r="BK20976" s="138"/>
      <c r="BL20976" s="138"/>
      <c r="BM20976" s="138"/>
    </row>
    <row r="20977" spans="62:65" ht="13" thickBot="1">
      <c r="BJ20977" s="138"/>
      <c r="BK20977" s="138"/>
      <c r="BL20977" s="138"/>
      <c r="BM20977" s="138"/>
    </row>
    <row r="20978" spans="62:65" ht="13" thickBot="1">
      <c r="BJ20978" s="138"/>
      <c r="BK20978" s="138"/>
      <c r="BL20978" s="138"/>
      <c r="BM20978" s="138"/>
    </row>
    <row r="20979" spans="62:65" ht="13" thickBot="1">
      <c r="BJ20979" s="138"/>
      <c r="BK20979" s="138"/>
      <c r="BL20979" s="138"/>
      <c r="BM20979" s="138"/>
    </row>
    <row r="20980" spans="62:65" ht="13" thickBot="1">
      <c r="BJ20980" s="138"/>
      <c r="BK20980" s="138"/>
      <c r="BL20980" s="138"/>
      <c r="BM20980" s="138"/>
    </row>
    <row r="20981" spans="62:65" ht="13" thickBot="1">
      <c r="BJ20981" s="138"/>
      <c r="BK20981" s="138"/>
      <c r="BL20981" s="138"/>
      <c r="BM20981" s="138"/>
    </row>
    <row r="20982" spans="62:65" ht="13" thickBot="1">
      <c r="BJ20982" s="138"/>
      <c r="BK20982" s="138"/>
      <c r="BL20982" s="138"/>
      <c r="BM20982" s="138"/>
    </row>
    <row r="20983" spans="62:65" ht="13" thickBot="1">
      <c r="BJ20983" s="138"/>
      <c r="BK20983" s="138"/>
      <c r="BL20983" s="138"/>
      <c r="BM20983" s="138"/>
    </row>
    <row r="20984" spans="62:65" ht="13" thickBot="1">
      <c r="BJ20984" s="138"/>
      <c r="BK20984" s="138"/>
      <c r="BL20984" s="138"/>
      <c r="BM20984" s="138"/>
    </row>
    <row r="20985" spans="62:65" ht="13" thickBot="1">
      <c r="BJ20985" s="138"/>
      <c r="BK20985" s="138"/>
      <c r="BL20985" s="138"/>
      <c r="BM20985" s="138"/>
    </row>
    <row r="20986" spans="62:65" ht="13" thickBot="1">
      <c r="BJ20986" s="138"/>
      <c r="BK20986" s="138"/>
      <c r="BL20986" s="138"/>
      <c r="BM20986" s="138"/>
    </row>
    <row r="20987" spans="62:65" ht="13" thickBot="1">
      <c r="BJ20987" s="138"/>
      <c r="BK20987" s="138"/>
      <c r="BL20987" s="138"/>
      <c r="BM20987" s="138"/>
    </row>
    <row r="20988" spans="62:65" ht="13" thickBot="1">
      <c r="BJ20988" s="138"/>
      <c r="BK20988" s="138"/>
      <c r="BL20988" s="138"/>
      <c r="BM20988" s="138"/>
    </row>
    <row r="20989" spans="62:65" ht="13" thickBot="1">
      <c r="BJ20989" s="138"/>
      <c r="BK20989" s="138"/>
      <c r="BL20989" s="138"/>
      <c r="BM20989" s="138"/>
    </row>
    <row r="20990" spans="62:65" ht="13" thickBot="1">
      <c r="BJ20990" s="138"/>
      <c r="BK20990" s="138"/>
      <c r="BL20990" s="138"/>
      <c r="BM20990" s="138"/>
    </row>
    <row r="20991" spans="62:65" ht="13" thickBot="1">
      <c r="BJ20991" s="138"/>
      <c r="BK20991" s="138"/>
      <c r="BL20991" s="138"/>
      <c r="BM20991" s="138"/>
    </row>
    <row r="20992" spans="62:65" ht="13" thickBot="1">
      <c r="BJ20992" s="138"/>
      <c r="BK20992" s="138"/>
      <c r="BL20992" s="138"/>
      <c r="BM20992" s="138"/>
    </row>
    <row r="20993" spans="62:65" ht="13" thickBot="1">
      <c r="BJ20993" s="138"/>
      <c r="BK20993" s="138"/>
      <c r="BL20993" s="138"/>
      <c r="BM20993" s="138"/>
    </row>
    <row r="20994" spans="62:65" ht="13" thickBot="1">
      <c r="BJ20994" s="138"/>
      <c r="BK20994" s="138"/>
      <c r="BL20994" s="138"/>
      <c r="BM20994" s="138"/>
    </row>
    <row r="20995" spans="62:65" ht="13" thickBot="1">
      <c r="BJ20995" s="138"/>
      <c r="BK20995" s="138"/>
      <c r="BL20995" s="138"/>
      <c r="BM20995" s="138"/>
    </row>
    <row r="20996" spans="62:65" ht="13" thickBot="1">
      <c r="BJ20996" s="138"/>
      <c r="BK20996" s="138"/>
      <c r="BL20996" s="138"/>
      <c r="BM20996" s="138"/>
    </row>
    <row r="20997" spans="62:65" ht="13" thickBot="1">
      <c r="BJ20997" s="138"/>
      <c r="BK20997" s="138"/>
      <c r="BL20997" s="138"/>
      <c r="BM20997" s="138"/>
    </row>
    <row r="20998" spans="62:65" ht="13" thickBot="1">
      <c r="BJ20998" s="138"/>
      <c r="BK20998" s="138"/>
      <c r="BL20998" s="138"/>
      <c r="BM20998" s="138"/>
    </row>
    <row r="20999" spans="62:65" ht="13" thickBot="1">
      <c r="BJ20999" s="138"/>
      <c r="BK20999" s="138"/>
      <c r="BL20999" s="138"/>
      <c r="BM20999" s="138"/>
    </row>
    <row r="21000" spans="62:65" ht="13" thickBot="1">
      <c r="BJ21000" s="138"/>
      <c r="BK21000" s="138"/>
      <c r="BL21000" s="138"/>
      <c r="BM21000" s="138"/>
    </row>
    <row r="21001" spans="62:65" ht="13" thickBot="1">
      <c r="BJ21001" s="138"/>
      <c r="BK21001" s="138"/>
      <c r="BL21001" s="138"/>
      <c r="BM21001" s="138"/>
    </row>
    <row r="21002" spans="62:65" ht="13" thickBot="1">
      <c r="BJ21002" s="138"/>
      <c r="BK21002" s="138"/>
      <c r="BL21002" s="138"/>
      <c r="BM21002" s="138"/>
    </row>
    <row r="21003" spans="62:65" ht="13" thickBot="1">
      <c r="BJ21003" s="138"/>
      <c r="BK21003" s="138"/>
      <c r="BL21003" s="138"/>
      <c r="BM21003" s="138"/>
    </row>
    <row r="21004" spans="62:65" ht="13" thickBot="1">
      <c r="BJ21004" s="138"/>
      <c r="BK21004" s="138"/>
      <c r="BL21004" s="138"/>
      <c r="BM21004" s="138"/>
    </row>
    <row r="21005" spans="62:65" ht="13" thickBot="1">
      <c r="BJ21005" s="138"/>
      <c r="BK21005" s="138"/>
      <c r="BL21005" s="138"/>
      <c r="BM21005" s="138"/>
    </row>
    <row r="21006" spans="62:65" ht="13" thickBot="1">
      <c r="BJ21006" s="138"/>
      <c r="BK21006" s="138"/>
      <c r="BL21006" s="138"/>
      <c r="BM21006" s="138"/>
    </row>
    <row r="21007" spans="62:65" ht="13" thickBot="1">
      <c r="BJ21007" s="138"/>
      <c r="BK21007" s="138"/>
      <c r="BL21007" s="138"/>
      <c r="BM21007" s="138"/>
    </row>
    <row r="21008" spans="62:65" ht="13" thickBot="1">
      <c r="BJ21008" s="138"/>
      <c r="BK21008" s="138"/>
      <c r="BL21008" s="138"/>
      <c r="BM21008" s="138"/>
    </row>
    <row r="21009" spans="62:65" ht="13" thickBot="1">
      <c r="BJ21009" s="138"/>
      <c r="BK21009" s="138"/>
      <c r="BL21009" s="138"/>
      <c r="BM21009" s="138"/>
    </row>
    <row r="21010" spans="62:65" ht="13" thickBot="1">
      <c r="BJ21010" s="138"/>
      <c r="BK21010" s="138"/>
      <c r="BL21010" s="138"/>
      <c r="BM21010" s="138"/>
    </row>
    <row r="21011" spans="62:65" ht="13" thickBot="1">
      <c r="BJ21011" s="138"/>
      <c r="BK21011" s="138"/>
      <c r="BL21011" s="138"/>
      <c r="BM21011" s="138"/>
    </row>
    <row r="21012" spans="62:65" ht="13" thickBot="1">
      <c r="BJ21012" s="138"/>
      <c r="BK21012" s="138"/>
      <c r="BL21012" s="138"/>
      <c r="BM21012" s="138"/>
    </row>
    <row r="21013" spans="62:65" ht="13" thickBot="1">
      <c r="BJ21013" s="138"/>
      <c r="BK21013" s="138"/>
      <c r="BL21013" s="138"/>
      <c r="BM21013" s="138"/>
    </row>
    <row r="21014" spans="62:65" ht="13" thickBot="1">
      <c r="BJ21014" s="138"/>
      <c r="BK21014" s="138"/>
      <c r="BL21014" s="138"/>
      <c r="BM21014" s="138"/>
    </row>
    <row r="21015" spans="62:65" ht="13" thickBot="1">
      <c r="BJ21015" s="138"/>
      <c r="BK21015" s="138"/>
      <c r="BL21015" s="138"/>
      <c r="BM21015" s="138"/>
    </row>
    <row r="21016" spans="62:65" ht="13" thickBot="1">
      <c r="BJ21016" s="138"/>
      <c r="BK21016" s="138"/>
      <c r="BL21016" s="138"/>
      <c r="BM21016" s="138"/>
    </row>
    <row r="21017" spans="62:65" ht="13" thickBot="1">
      <c r="BJ21017" s="138"/>
      <c r="BK21017" s="138"/>
      <c r="BL21017" s="138"/>
      <c r="BM21017" s="138"/>
    </row>
    <row r="21018" spans="62:65" ht="13" thickBot="1">
      <c r="BJ21018" s="138"/>
      <c r="BK21018" s="138"/>
      <c r="BL21018" s="138"/>
      <c r="BM21018" s="138"/>
    </row>
    <row r="21019" spans="62:65" ht="13" thickBot="1">
      <c r="BJ21019" s="138"/>
      <c r="BK21019" s="138"/>
      <c r="BL21019" s="138"/>
      <c r="BM21019" s="138"/>
    </row>
    <row r="21020" spans="62:65" ht="13" thickBot="1">
      <c r="BJ21020" s="138"/>
      <c r="BK21020" s="138"/>
      <c r="BL21020" s="138"/>
      <c r="BM21020" s="138"/>
    </row>
    <row r="21021" spans="62:65" ht="13" thickBot="1">
      <c r="BJ21021" s="138"/>
      <c r="BK21021" s="138"/>
      <c r="BL21021" s="138"/>
      <c r="BM21021" s="138"/>
    </row>
    <row r="21022" spans="62:65" ht="13" thickBot="1">
      <c r="BJ21022" s="138"/>
      <c r="BK21022" s="138"/>
      <c r="BL21022" s="138"/>
      <c r="BM21022" s="138"/>
    </row>
    <row r="21023" spans="62:65" ht="13" thickBot="1">
      <c r="BJ21023" s="138"/>
      <c r="BK21023" s="138"/>
      <c r="BL21023" s="138"/>
      <c r="BM21023" s="138"/>
    </row>
    <row r="21024" spans="62:65" ht="13" thickBot="1">
      <c r="BJ21024" s="138"/>
      <c r="BK21024" s="138"/>
      <c r="BL21024" s="138"/>
      <c r="BM21024" s="138"/>
    </row>
    <row r="21025" spans="62:65" ht="13" thickBot="1">
      <c r="BJ21025" s="138"/>
      <c r="BK21025" s="138"/>
      <c r="BL21025" s="138"/>
      <c r="BM21025" s="138"/>
    </row>
    <row r="21026" spans="62:65" ht="13" thickBot="1">
      <c r="BJ21026" s="138"/>
      <c r="BK21026" s="138"/>
      <c r="BL21026" s="138"/>
      <c r="BM21026" s="138"/>
    </row>
    <row r="21027" spans="62:65" ht="13" thickBot="1">
      <c r="BJ21027" s="138"/>
      <c r="BK21027" s="138"/>
      <c r="BL21027" s="138"/>
      <c r="BM21027" s="138"/>
    </row>
    <row r="21028" spans="62:65" ht="13" thickBot="1">
      <c r="BJ21028" s="138"/>
      <c r="BK21028" s="138"/>
      <c r="BL21028" s="138"/>
      <c r="BM21028" s="138"/>
    </row>
    <row r="21029" spans="62:65" ht="13" thickBot="1">
      <c r="BJ21029" s="138"/>
      <c r="BK21029" s="138"/>
      <c r="BL21029" s="138"/>
      <c r="BM21029" s="138"/>
    </row>
    <row r="21030" spans="62:65" ht="13" thickBot="1">
      <c r="BJ21030" s="138"/>
      <c r="BK21030" s="138"/>
      <c r="BL21030" s="138"/>
      <c r="BM21030" s="138"/>
    </row>
    <row r="21031" spans="62:65" ht="13" thickBot="1">
      <c r="BJ21031" s="138"/>
      <c r="BK21031" s="138"/>
      <c r="BL21031" s="138"/>
      <c r="BM21031" s="138"/>
    </row>
    <row r="21032" spans="62:65" ht="13" thickBot="1">
      <c r="BJ21032" s="138"/>
      <c r="BK21032" s="138"/>
      <c r="BL21032" s="138"/>
      <c r="BM21032" s="138"/>
    </row>
    <row r="21033" spans="62:65" ht="13" thickBot="1">
      <c r="BJ21033" s="138"/>
      <c r="BK21033" s="138"/>
      <c r="BL21033" s="138"/>
      <c r="BM21033" s="138"/>
    </row>
    <row r="21034" spans="62:65" ht="13" thickBot="1">
      <c r="BJ21034" s="138"/>
      <c r="BK21034" s="138"/>
      <c r="BL21034" s="138"/>
      <c r="BM21034" s="138"/>
    </row>
    <row r="21035" spans="62:65" ht="13" thickBot="1">
      <c r="BJ21035" s="138"/>
      <c r="BK21035" s="138"/>
      <c r="BL21035" s="138"/>
      <c r="BM21035" s="138"/>
    </row>
    <row r="21036" spans="62:65" ht="13" thickBot="1">
      <c r="BJ21036" s="138"/>
      <c r="BK21036" s="138"/>
      <c r="BL21036" s="138"/>
      <c r="BM21036" s="138"/>
    </row>
    <row r="21037" spans="62:65" ht="13" thickBot="1">
      <c r="BJ21037" s="138"/>
      <c r="BK21037" s="138"/>
      <c r="BL21037" s="138"/>
      <c r="BM21037" s="138"/>
    </row>
    <row r="21038" spans="62:65" ht="13" thickBot="1">
      <c r="BJ21038" s="138"/>
      <c r="BK21038" s="138"/>
      <c r="BL21038" s="138"/>
      <c r="BM21038" s="138"/>
    </row>
    <row r="21039" spans="62:65" ht="13" thickBot="1">
      <c r="BJ21039" s="138"/>
      <c r="BK21039" s="138"/>
      <c r="BL21039" s="138"/>
      <c r="BM21039" s="138"/>
    </row>
    <row r="21040" spans="62:65" ht="13" thickBot="1">
      <c r="BJ21040" s="138"/>
      <c r="BK21040" s="138"/>
      <c r="BL21040" s="138"/>
      <c r="BM21040" s="138"/>
    </row>
    <row r="21041" spans="62:65" ht="13" thickBot="1">
      <c r="BJ21041" s="138"/>
      <c r="BK21041" s="138"/>
      <c r="BL21041" s="138"/>
      <c r="BM21041" s="138"/>
    </row>
    <row r="21042" spans="62:65" ht="13" thickBot="1">
      <c r="BJ21042" s="138"/>
      <c r="BK21042" s="138"/>
      <c r="BL21042" s="138"/>
      <c r="BM21042" s="138"/>
    </row>
    <row r="21043" spans="62:65" ht="13" thickBot="1">
      <c r="BJ21043" s="138"/>
      <c r="BK21043" s="138"/>
      <c r="BL21043" s="138"/>
      <c r="BM21043" s="138"/>
    </row>
    <row r="21044" spans="62:65" ht="13" thickBot="1">
      <c r="BJ21044" s="138"/>
      <c r="BK21044" s="138"/>
      <c r="BL21044" s="138"/>
      <c r="BM21044" s="138"/>
    </row>
    <row r="21045" spans="62:65" ht="13" thickBot="1">
      <c r="BJ21045" s="138"/>
      <c r="BK21045" s="138"/>
      <c r="BL21045" s="138"/>
      <c r="BM21045" s="138"/>
    </row>
    <row r="21046" spans="62:65" ht="13" thickBot="1">
      <c r="BJ21046" s="138"/>
      <c r="BK21046" s="138"/>
      <c r="BL21046" s="138"/>
      <c r="BM21046" s="138"/>
    </row>
    <row r="21047" spans="62:65" ht="13" thickBot="1">
      <c r="BJ21047" s="138"/>
      <c r="BK21047" s="138"/>
      <c r="BL21047" s="138"/>
      <c r="BM21047" s="138"/>
    </row>
    <row r="21048" spans="62:65" ht="13" thickBot="1">
      <c r="BJ21048" s="138"/>
      <c r="BK21048" s="138"/>
      <c r="BL21048" s="138"/>
      <c r="BM21048" s="138"/>
    </row>
    <row r="21049" spans="62:65" ht="13" thickBot="1">
      <c r="BJ21049" s="138"/>
      <c r="BK21049" s="138"/>
      <c r="BL21049" s="138"/>
      <c r="BM21049" s="138"/>
    </row>
    <row r="21050" spans="62:65" ht="13" thickBot="1">
      <c r="BJ21050" s="138"/>
      <c r="BK21050" s="138"/>
      <c r="BL21050" s="138"/>
      <c r="BM21050" s="138"/>
    </row>
    <row r="21051" spans="62:65" ht="13" thickBot="1">
      <c r="BJ21051" s="138"/>
      <c r="BK21051" s="138"/>
      <c r="BL21051" s="138"/>
      <c r="BM21051" s="138"/>
    </row>
    <row r="21052" spans="62:65" ht="13" thickBot="1">
      <c r="BJ21052" s="138"/>
      <c r="BK21052" s="138"/>
      <c r="BL21052" s="138"/>
      <c r="BM21052" s="138"/>
    </row>
    <row r="21053" spans="62:65" ht="13" thickBot="1">
      <c r="BJ21053" s="138"/>
      <c r="BK21053" s="138"/>
      <c r="BL21053" s="138"/>
      <c r="BM21053" s="138"/>
    </row>
    <row r="21054" spans="62:65" ht="13" thickBot="1">
      <c r="BJ21054" s="138"/>
      <c r="BK21054" s="138"/>
      <c r="BL21054" s="138"/>
      <c r="BM21054" s="138"/>
    </row>
    <row r="21055" spans="62:65" ht="13" thickBot="1">
      <c r="BJ21055" s="138"/>
      <c r="BK21055" s="138"/>
      <c r="BL21055" s="138"/>
      <c r="BM21055" s="138"/>
    </row>
    <row r="21056" spans="62:65" ht="13" thickBot="1">
      <c r="BJ21056" s="138"/>
      <c r="BK21056" s="138"/>
      <c r="BL21056" s="138"/>
      <c r="BM21056" s="138"/>
    </row>
    <row r="21057" spans="62:65" ht="13" thickBot="1">
      <c r="BJ21057" s="138"/>
      <c r="BK21057" s="138"/>
      <c r="BL21057" s="138"/>
      <c r="BM21057" s="138"/>
    </row>
    <row r="21058" spans="62:65" ht="13" thickBot="1">
      <c r="BJ21058" s="138"/>
      <c r="BK21058" s="138"/>
      <c r="BL21058" s="138"/>
      <c r="BM21058" s="138"/>
    </row>
    <row r="21059" spans="62:65" ht="13" thickBot="1">
      <c r="BJ21059" s="138"/>
      <c r="BK21059" s="138"/>
      <c r="BL21059" s="138"/>
      <c r="BM21059" s="138"/>
    </row>
    <row r="21060" spans="62:65" ht="13" thickBot="1">
      <c r="BJ21060" s="138"/>
      <c r="BK21060" s="138"/>
      <c r="BL21060" s="138"/>
      <c r="BM21060" s="138"/>
    </row>
    <row r="21061" spans="62:65" ht="13" thickBot="1">
      <c r="BJ21061" s="138"/>
      <c r="BK21061" s="138"/>
      <c r="BL21061" s="138"/>
      <c r="BM21061" s="138"/>
    </row>
    <row r="21062" spans="62:65" ht="13" thickBot="1">
      <c r="BJ21062" s="138"/>
      <c r="BK21062" s="138"/>
      <c r="BL21062" s="138"/>
      <c r="BM21062" s="138"/>
    </row>
    <row r="21063" spans="62:65" ht="13" thickBot="1">
      <c r="BJ21063" s="138"/>
      <c r="BK21063" s="138"/>
      <c r="BL21063" s="138"/>
      <c r="BM21063" s="138"/>
    </row>
    <row r="21064" spans="62:65" ht="13" thickBot="1">
      <c r="BJ21064" s="138"/>
      <c r="BK21064" s="138"/>
      <c r="BL21064" s="138"/>
      <c r="BM21064" s="138"/>
    </row>
    <row r="21065" spans="62:65" ht="13" thickBot="1">
      <c r="BJ21065" s="138"/>
      <c r="BK21065" s="138"/>
      <c r="BL21065" s="138"/>
      <c r="BM21065" s="138"/>
    </row>
    <row r="21066" spans="62:65" ht="13" thickBot="1">
      <c r="BJ21066" s="138"/>
      <c r="BK21066" s="138"/>
      <c r="BL21066" s="138"/>
      <c r="BM21066" s="138"/>
    </row>
    <row r="21067" spans="62:65" ht="13" thickBot="1">
      <c r="BJ21067" s="138"/>
      <c r="BK21067" s="138"/>
      <c r="BL21067" s="138"/>
      <c r="BM21067" s="138"/>
    </row>
    <row r="21068" spans="62:65" ht="13" thickBot="1">
      <c r="BJ21068" s="138"/>
      <c r="BK21068" s="138"/>
      <c r="BL21068" s="138"/>
      <c r="BM21068" s="138"/>
    </row>
    <row r="21069" spans="62:65" ht="13" thickBot="1">
      <c r="BJ21069" s="138"/>
      <c r="BK21069" s="138"/>
      <c r="BL21069" s="138"/>
      <c r="BM21069" s="138"/>
    </row>
    <row r="21070" spans="62:65" ht="13" thickBot="1">
      <c r="BJ21070" s="138"/>
      <c r="BK21070" s="138"/>
      <c r="BL21070" s="138"/>
      <c r="BM21070" s="138"/>
    </row>
    <row r="21071" spans="62:65" ht="13" thickBot="1">
      <c r="BJ21071" s="138"/>
      <c r="BK21071" s="138"/>
      <c r="BL21071" s="138"/>
      <c r="BM21071" s="138"/>
    </row>
    <row r="21072" spans="62:65" ht="13" thickBot="1">
      <c r="BJ21072" s="138"/>
      <c r="BK21072" s="138"/>
      <c r="BL21072" s="138"/>
      <c r="BM21072" s="138"/>
    </row>
    <row r="21073" spans="62:65" ht="13" thickBot="1">
      <c r="BJ21073" s="138"/>
      <c r="BK21073" s="138"/>
      <c r="BL21073" s="138"/>
      <c r="BM21073" s="138"/>
    </row>
    <row r="21074" spans="62:65" ht="13" thickBot="1">
      <c r="BJ21074" s="138"/>
      <c r="BK21074" s="138"/>
      <c r="BL21074" s="138"/>
      <c r="BM21074" s="138"/>
    </row>
    <row r="21075" spans="62:65" ht="13" thickBot="1">
      <c r="BJ21075" s="138"/>
      <c r="BK21075" s="138"/>
      <c r="BL21075" s="138"/>
      <c r="BM21075" s="138"/>
    </row>
    <row r="21076" spans="62:65" ht="13" thickBot="1">
      <c r="BJ21076" s="138"/>
      <c r="BK21076" s="138"/>
      <c r="BL21076" s="138"/>
      <c r="BM21076" s="138"/>
    </row>
    <row r="21077" spans="62:65" ht="13" thickBot="1">
      <c r="BJ21077" s="138"/>
      <c r="BK21077" s="138"/>
      <c r="BL21077" s="138"/>
      <c r="BM21077" s="138"/>
    </row>
    <row r="21078" spans="62:65" ht="13" thickBot="1">
      <c r="BJ21078" s="138"/>
      <c r="BK21078" s="138"/>
      <c r="BL21078" s="138"/>
      <c r="BM21078" s="138"/>
    </row>
    <row r="21079" spans="62:65" ht="13" thickBot="1">
      <c r="BJ21079" s="138"/>
      <c r="BK21079" s="138"/>
      <c r="BL21079" s="138"/>
      <c r="BM21079" s="138"/>
    </row>
    <row r="21080" spans="62:65" ht="13" thickBot="1">
      <c r="BJ21080" s="138"/>
      <c r="BK21080" s="138"/>
      <c r="BL21080" s="138"/>
      <c r="BM21080" s="138"/>
    </row>
    <row r="21081" spans="62:65" ht="13" thickBot="1">
      <c r="BJ21081" s="138"/>
      <c r="BK21081" s="138"/>
      <c r="BL21081" s="138"/>
      <c r="BM21081" s="138"/>
    </row>
    <row r="21082" spans="62:65" ht="13" thickBot="1">
      <c r="BJ21082" s="138"/>
      <c r="BK21082" s="138"/>
      <c r="BL21082" s="138"/>
      <c r="BM21082" s="138"/>
    </row>
    <row r="21083" spans="62:65" ht="13" thickBot="1">
      <c r="BJ21083" s="138"/>
      <c r="BK21083" s="138"/>
      <c r="BL21083" s="138"/>
      <c r="BM21083" s="138"/>
    </row>
    <row r="21084" spans="62:65" ht="13" thickBot="1">
      <c r="BJ21084" s="138"/>
      <c r="BK21084" s="138"/>
      <c r="BL21084" s="138"/>
      <c r="BM21084" s="138"/>
    </row>
    <row r="21085" spans="62:65" ht="13" thickBot="1">
      <c r="BJ21085" s="138"/>
      <c r="BK21085" s="138"/>
      <c r="BL21085" s="138"/>
      <c r="BM21085" s="138"/>
    </row>
    <row r="21086" spans="62:65" ht="13" thickBot="1">
      <c r="BJ21086" s="138"/>
      <c r="BK21086" s="138"/>
      <c r="BL21086" s="138"/>
      <c r="BM21086" s="138"/>
    </row>
    <row r="21087" spans="62:65" ht="13" thickBot="1">
      <c r="BJ21087" s="138"/>
      <c r="BK21087" s="138"/>
      <c r="BL21087" s="138"/>
      <c r="BM21087" s="138"/>
    </row>
    <row r="21088" spans="62:65" ht="13" thickBot="1">
      <c r="BJ21088" s="138"/>
      <c r="BK21088" s="138"/>
      <c r="BL21088" s="138"/>
      <c r="BM21088" s="138"/>
    </row>
    <row r="21089" spans="62:65" ht="13" thickBot="1">
      <c r="BJ21089" s="138"/>
      <c r="BK21089" s="138"/>
      <c r="BL21089" s="138"/>
      <c r="BM21089" s="138"/>
    </row>
    <row r="21090" spans="62:65" ht="13" thickBot="1">
      <c r="BJ21090" s="138"/>
      <c r="BK21090" s="138"/>
      <c r="BL21090" s="138"/>
      <c r="BM21090" s="138"/>
    </row>
    <row r="21091" spans="62:65" ht="13" thickBot="1">
      <c r="BJ21091" s="138"/>
      <c r="BK21091" s="138"/>
      <c r="BL21091" s="138"/>
      <c r="BM21091" s="138"/>
    </row>
    <row r="21092" spans="62:65" ht="13" thickBot="1">
      <c r="BJ21092" s="138"/>
      <c r="BK21092" s="138"/>
      <c r="BL21092" s="138"/>
      <c r="BM21092" s="138"/>
    </row>
    <row r="21093" spans="62:65" ht="13" thickBot="1">
      <c r="BJ21093" s="138"/>
      <c r="BK21093" s="138"/>
      <c r="BL21093" s="138"/>
      <c r="BM21093" s="138"/>
    </row>
    <row r="21094" spans="62:65" ht="13" thickBot="1">
      <c r="BJ21094" s="138"/>
      <c r="BK21094" s="138"/>
      <c r="BL21094" s="138"/>
      <c r="BM21094" s="138"/>
    </row>
    <row r="21095" spans="62:65" ht="13" thickBot="1">
      <c r="BJ21095" s="138"/>
      <c r="BK21095" s="138"/>
      <c r="BL21095" s="138"/>
      <c r="BM21095" s="138"/>
    </row>
    <row r="21096" spans="62:65" ht="13" thickBot="1">
      <c r="BJ21096" s="138"/>
      <c r="BK21096" s="138"/>
      <c r="BL21096" s="138"/>
      <c r="BM21096" s="138"/>
    </row>
    <row r="21097" spans="62:65" ht="13" thickBot="1">
      <c r="BJ21097" s="138"/>
      <c r="BK21097" s="138"/>
      <c r="BL21097" s="138"/>
      <c r="BM21097" s="138"/>
    </row>
    <row r="21098" spans="62:65" ht="13" thickBot="1">
      <c r="BJ21098" s="138"/>
      <c r="BK21098" s="138"/>
      <c r="BL21098" s="138"/>
      <c r="BM21098" s="138"/>
    </row>
    <row r="21099" spans="62:65" ht="13" thickBot="1">
      <c r="BJ21099" s="138"/>
      <c r="BK21099" s="138"/>
      <c r="BL21099" s="138"/>
      <c r="BM21099" s="138"/>
    </row>
    <row r="21100" spans="62:65" ht="13" thickBot="1">
      <c r="BJ21100" s="138"/>
      <c r="BK21100" s="138"/>
      <c r="BL21100" s="138"/>
      <c r="BM21100" s="138"/>
    </row>
    <row r="21101" spans="62:65" ht="13" thickBot="1">
      <c r="BJ21101" s="138"/>
      <c r="BK21101" s="138"/>
      <c r="BL21101" s="138"/>
      <c r="BM21101" s="138"/>
    </row>
    <row r="21102" spans="62:65" ht="13" thickBot="1">
      <c r="BJ21102" s="138"/>
      <c r="BK21102" s="138"/>
      <c r="BL21102" s="138"/>
      <c r="BM21102" s="138"/>
    </row>
    <row r="21103" spans="62:65" ht="13" thickBot="1">
      <c r="BJ21103" s="138"/>
      <c r="BK21103" s="138"/>
      <c r="BL21103" s="138"/>
      <c r="BM21103" s="138"/>
    </row>
    <row r="21104" spans="62:65" ht="13" thickBot="1">
      <c r="BJ21104" s="138"/>
      <c r="BK21104" s="138"/>
      <c r="BL21104" s="138"/>
      <c r="BM21104" s="138"/>
    </row>
    <row r="21105" spans="62:65" ht="13" thickBot="1">
      <c r="BJ21105" s="138"/>
      <c r="BK21105" s="138"/>
      <c r="BL21105" s="138"/>
      <c r="BM21105" s="138"/>
    </row>
    <row r="21106" spans="62:65" ht="13" thickBot="1">
      <c r="BJ21106" s="138"/>
      <c r="BK21106" s="138"/>
      <c r="BL21106" s="138"/>
      <c r="BM21106" s="138"/>
    </row>
    <row r="21107" spans="62:65" ht="13" thickBot="1">
      <c r="BJ21107" s="138"/>
      <c r="BK21107" s="138"/>
      <c r="BL21107" s="138"/>
      <c r="BM21107" s="138"/>
    </row>
    <row r="21108" spans="62:65" ht="13" thickBot="1">
      <c r="BJ21108" s="138"/>
      <c r="BK21108" s="138"/>
      <c r="BL21108" s="138"/>
      <c r="BM21108" s="138"/>
    </row>
    <row r="21109" spans="62:65" ht="13" thickBot="1">
      <c r="BJ21109" s="138"/>
      <c r="BK21109" s="138"/>
      <c r="BL21109" s="138"/>
      <c r="BM21109" s="138"/>
    </row>
    <row r="21110" spans="62:65" ht="13" thickBot="1">
      <c r="BJ21110" s="138"/>
      <c r="BK21110" s="138"/>
      <c r="BL21110" s="138"/>
      <c r="BM21110" s="138"/>
    </row>
    <row r="21111" spans="62:65" ht="13" thickBot="1">
      <c r="BJ21111" s="138"/>
      <c r="BK21111" s="138"/>
      <c r="BL21111" s="138"/>
      <c r="BM21111" s="138"/>
    </row>
    <row r="21112" spans="62:65" ht="13" thickBot="1">
      <c r="BJ21112" s="138"/>
      <c r="BK21112" s="138"/>
      <c r="BL21112" s="138"/>
      <c r="BM21112" s="138"/>
    </row>
    <row r="21113" spans="62:65" ht="13" thickBot="1">
      <c r="BJ21113" s="138"/>
      <c r="BK21113" s="138"/>
      <c r="BL21113" s="138"/>
      <c r="BM21113" s="138"/>
    </row>
    <row r="21114" spans="62:65" ht="13" thickBot="1">
      <c r="BJ21114" s="138"/>
      <c r="BK21114" s="138"/>
      <c r="BL21114" s="138"/>
      <c r="BM21114" s="138"/>
    </row>
    <row r="21115" spans="62:65" ht="13" thickBot="1">
      <c r="BJ21115" s="138"/>
      <c r="BK21115" s="138"/>
      <c r="BL21115" s="138"/>
      <c r="BM21115" s="138"/>
    </row>
    <row r="21116" spans="62:65" ht="13" thickBot="1">
      <c r="BJ21116" s="138"/>
      <c r="BK21116" s="138"/>
      <c r="BL21116" s="138"/>
      <c r="BM21116" s="138"/>
    </row>
    <row r="21117" spans="62:65" ht="13" thickBot="1">
      <c r="BJ21117" s="138"/>
      <c r="BK21117" s="138"/>
      <c r="BL21117" s="138"/>
      <c r="BM21117" s="138"/>
    </row>
    <row r="21118" spans="62:65" ht="13" thickBot="1">
      <c r="BJ21118" s="138"/>
      <c r="BK21118" s="138"/>
      <c r="BL21118" s="138"/>
      <c r="BM21118" s="138"/>
    </row>
    <row r="21119" spans="62:65" ht="13" thickBot="1">
      <c r="BJ21119" s="138"/>
      <c r="BK21119" s="138"/>
      <c r="BL21119" s="138"/>
      <c r="BM21119" s="138"/>
    </row>
    <row r="21120" spans="62:65" ht="13" thickBot="1">
      <c r="BJ21120" s="138"/>
      <c r="BK21120" s="138"/>
      <c r="BL21120" s="138"/>
      <c r="BM21120" s="138"/>
    </row>
    <row r="21121" spans="62:65" ht="13" thickBot="1">
      <c r="BJ21121" s="138"/>
      <c r="BK21121" s="138"/>
      <c r="BL21121" s="138"/>
      <c r="BM21121" s="138"/>
    </row>
    <row r="21122" spans="62:65" ht="13" thickBot="1">
      <c r="BJ21122" s="138"/>
      <c r="BK21122" s="138"/>
      <c r="BL21122" s="138"/>
      <c r="BM21122" s="138"/>
    </row>
    <row r="21123" spans="62:65" ht="13" thickBot="1">
      <c r="BJ21123" s="138"/>
      <c r="BK21123" s="138"/>
      <c r="BL21123" s="138"/>
      <c r="BM21123" s="138"/>
    </row>
    <row r="21124" spans="62:65" ht="13" thickBot="1">
      <c r="BJ21124" s="138"/>
      <c r="BK21124" s="138"/>
      <c r="BL21124" s="138"/>
      <c r="BM21124" s="138"/>
    </row>
    <row r="21125" spans="62:65" ht="13" thickBot="1">
      <c r="BJ21125" s="138"/>
      <c r="BK21125" s="138"/>
      <c r="BL21125" s="138"/>
      <c r="BM21125" s="138"/>
    </row>
    <row r="21126" spans="62:65" ht="13" thickBot="1">
      <c r="BJ21126" s="138"/>
      <c r="BK21126" s="138"/>
      <c r="BL21126" s="138"/>
      <c r="BM21126" s="138"/>
    </row>
    <row r="21127" spans="62:65" ht="13" thickBot="1">
      <c r="BJ21127" s="138"/>
      <c r="BK21127" s="138"/>
      <c r="BL21127" s="138"/>
      <c r="BM21127" s="138"/>
    </row>
    <row r="21128" spans="62:65" ht="13" thickBot="1">
      <c r="BJ21128" s="138"/>
      <c r="BK21128" s="138"/>
      <c r="BL21128" s="138"/>
      <c r="BM21128" s="138"/>
    </row>
    <row r="21129" spans="62:65" ht="13" thickBot="1">
      <c r="BJ21129" s="138"/>
      <c r="BK21129" s="138"/>
      <c r="BL21129" s="138"/>
      <c r="BM21129" s="138"/>
    </row>
    <row r="21130" spans="62:65" ht="13" thickBot="1">
      <c r="BJ21130" s="138"/>
      <c r="BK21130" s="138"/>
      <c r="BL21130" s="138"/>
      <c r="BM21130" s="138"/>
    </row>
    <row r="21131" spans="62:65" ht="13" thickBot="1">
      <c r="BJ21131" s="138"/>
      <c r="BK21131" s="138"/>
      <c r="BL21131" s="138"/>
      <c r="BM21131" s="138"/>
    </row>
    <row r="21132" spans="62:65" ht="13" thickBot="1">
      <c r="BJ21132" s="138"/>
      <c r="BK21132" s="138"/>
      <c r="BL21132" s="138"/>
      <c r="BM21132" s="138"/>
    </row>
    <row r="21133" spans="62:65" ht="13" thickBot="1">
      <c r="BJ21133" s="138"/>
      <c r="BK21133" s="138"/>
      <c r="BL21133" s="138"/>
      <c r="BM21133" s="138"/>
    </row>
    <row r="21134" spans="62:65" ht="13" thickBot="1">
      <c r="BJ21134" s="138"/>
      <c r="BK21134" s="138"/>
      <c r="BL21134" s="138"/>
      <c r="BM21134" s="138"/>
    </row>
    <row r="21135" spans="62:65" ht="13" thickBot="1">
      <c r="BJ21135" s="138"/>
      <c r="BK21135" s="138"/>
      <c r="BL21135" s="138"/>
      <c r="BM21135" s="138"/>
    </row>
    <row r="21136" spans="62:65" ht="13" thickBot="1">
      <c r="BJ21136" s="138"/>
      <c r="BK21136" s="138"/>
      <c r="BL21136" s="138"/>
      <c r="BM21136" s="138"/>
    </row>
    <row r="21137" spans="62:65" ht="13" thickBot="1">
      <c r="BJ21137" s="138"/>
      <c r="BK21137" s="138"/>
      <c r="BL21137" s="138"/>
      <c r="BM21137" s="138"/>
    </row>
    <row r="21138" spans="62:65" ht="13" thickBot="1">
      <c r="BJ21138" s="138"/>
      <c r="BK21138" s="138"/>
      <c r="BL21138" s="138"/>
      <c r="BM21138" s="138"/>
    </row>
    <row r="21139" spans="62:65" ht="13" thickBot="1">
      <c r="BJ21139" s="138"/>
      <c r="BK21139" s="138"/>
      <c r="BL21139" s="138"/>
      <c r="BM21139" s="138"/>
    </row>
    <row r="21140" spans="62:65" ht="13" thickBot="1">
      <c r="BJ21140" s="138"/>
      <c r="BK21140" s="138"/>
      <c r="BL21140" s="138"/>
      <c r="BM21140" s="138"/>
    </row>
    <row r="21141" spans="62:65" ht="13" thickBot="1">
      <c r="BJ21141" s="138"/>
      <c r="BK21141" s="138"/>
      <c r="BL21141" s="138"/>
      <c r="BM21141" s="138"/>
    </row>
    <row r="21142" spans="62:65" ht="13" thickBot="1">
      <c r="BJ21142" s="138"/>
      <c r="BK21142" s="138"/>
      <c r="BL21142" s="138"/>
      <c r="BM21142" s="138"/>
    </row>
    <row r="21143" spans="62:65" ht="13" thickBot="1">
      <c r="BJ21143" s="138"/>
      <c r="BK21143" s="138"/>
      <c r="BL21143" s="138"/>
      <c r="BM21143" s="138"/>
    </row>
    <row r="21144" spans="62:65" ht="13" thickBot="1">
      <c r="BJ21144" s="138"/>
      <c r="BK21144" s="138"/>
      <c r="BL21144" s="138"/>
      <c r="BM21144" s="138"/>
    </row>
    <row r="21145" spans="62:65" ht="13" thickBot="1">
      <c r="BJ21145" s="138"/>
      <c r="BK21145" s="138"/>
      <c r="BL21145" s="138"/>
      <c r="BM21145" s="138"/>
    </row>
    <row r="21146" spans="62:65" ht="13" thickBot="1">
      <c r="BJ21146" s="138"/>
      <c r="BK21146" s="138"/>
      <c r="BL21146" s="138"/>
      <c r="BM21146" s="138"/>
    </row>
    <row r="21147" spans="62:65" ht="13" thickBot="1">
      <c r="BJ21147" s="138"/>
      <c r="BK21147" s="138"/>
      <c r="BL21147" s="138"/>
      <c r="BM21147" s="138"/>
    </row>
    <row r="21148" spans="62:65" ht="13" thickBot="1">
      <c r="BJ21148" s="138"/>
      <c r="BK21148" s="138"/>
      <c r="BL21148" s="138"/>
      <c r="BM21148" s="138"/>
    </row>
    <row r="21149" spans="62:65" ht="13" thickBot="1">
      <c r="BJ21149" s="138"/>
      <c r="BK21149" s="138"/>
      <c r="BL21149" s="138"/>
      <c r="BM21149" s="138"/>
    </row>
    <row r="21150" spans="62:65" ht="13" thickBot="1">
      <c r="BJ21150" s="138"/>
      <c r="BK21150" s="138"/>
      <c r="BL21150" s="138"/>
      <c r="BM21150" s="138"/>
    </row>
    <row r="21151" spans="62:65" ht="13" thickBot="1">
      <c r="BJ21151" s="138"/>
      <c r="BK21151" s="138"/>
      <c r="BL21151" s="138"/>
      <c r="BM21151" s="138"/>
    </row>
    <row r="21152" spans="62:65" ht="13" thickBot="1">
      <c r="BJ21152" s="138"/>
      <c r="BK21152" s="138"/>
      <c r="BL21152" s="138"/>
      <c r="BM21152" s="138"/>
    </row>
    <row r="21153" spans="62:65" ht="13" thickBot="1">
      <c r="BJ21153" s="138"/>
      <c r="BK21153" s="138"/>
      <c r="BL21153" s="138"/>
      <c r="BM21153" s="138"/>
    </row>
    <row r="21154" spans="62:65" ht="13" thickBot="1">
      <c r="BJ21154" s="138"/>
      <c r="BK21154" s="138"/>
      <c r="BL21154" s="138"/>
      <c r="BM21154" s="138"/>
    </row>
    <row r="21155" spans="62:65" ht="13" thickBot="1">
      <c r="BJ21155" s="138"/>
      <c r="BK21155" s="138"/>
      <c r="BL21155" s="138"/>
      <c r="BM21155" s="138"/>
    </row>
    <row r="21156" spans="62:65" ht="13" thickBot="1">
      <c r="BJ21156" s="138"/>
      <c r="BK21156" s="138"/>
      <c r="BL21156" s="138"/>
      <c r="BM21156" s="138"/>
    </row>
    <row r="21157" spans="62:65" ht="13" thickBot="1">
      <c r="BJ21157" s="138"/>
      <c r="BK21157" s="138"/>
      <c r="BL21157" s="138"/>
      <c r="BM21157" s="138"/>
    </row>
    <row r="21158" spans="62:65" ht="13" thickBot="1">
      <c r="BJ21158" s="138"/>
      <c r="BK21158" s="138"/>
      <c r="BL21158" s="138"/>
      <c r="BM21158" s="138"/>
    </row>
    <row r="21159" spans="62:65" ht="13" thickBot="1">
      <c r="BJ21159" s="138"/>
      <c r="BK21159" s="138"/>
      <c r="BL21159" s="138"/>
      <c r="BM21159" s="138"/>
    </row>
    <row r="21160" spans="62:65" ht="13" thickBot="1">
      <c r="BJ21160" s="138"/>
      <c r="BK21160" s="138"/>
      <c r="BL21160" s="138"/>
      <c r="BM21160" s="138"/>
    </row>
    <row r="21161" spans="62:65" ht="13" thickBot="1">
      <c r="BJ21161" s="138"/>
      <c r="BK21161" s="138"/>
      <c r="BL21161" s="138"/>
      <c r="BM21161" s="138"/>
    </row>
    <row r="21162" spans="62:65" ht="13" thickBot="1">
      <c r="BJ21162" s="138"/>
      <c r="BK21162" s="138"/>
      <c r="BL21162" s="138"/>
      <c r="BM21162" s="138"/>
    </row>
    <row r="21163" spans="62:65" ht="13" thickBot="1">
      <c r="BJ21163" s="138"/>
      <c r="BK21163" s="138"/>
      <c r="BL21163" s="138"/>
      <c r="BM21163" s="138"/>
    </row>
    <row r="21164" spans="62:65" ht="13" thickBot="1">
      <c r="BJ21164" s="138"/>
      <c r="BK21164" s="138"/>
      <c r="BL21164" s="138"/>
      <c r="BM21164" s="138"/>
    </row>
    <row r="21165" spans="62:65" ht="13" thickBot="1">
      <c r="BJ21165" s="138"/>
      <c r="BK21165" s="138"/>
      <c r="BL21165" s="138"/>
      <c r="BM21165" s="138"/>
    </row>
    <row r="21166" spans="62:65" ht="13" thickBot="1">
      <c r="BJ21166" s="138"/>
      <c r="BK21166" s="138"/>
      <c r="BL21166" s="138"/>
      <c r="BM21166" s="138"/>
    </row>
    <row r="21167" spans="62:65" ht="13" thickBot="1">
      <c r="BJ21167" s="138"/>
      <c r="BK21167" s="138"/>
      <c r="BL21167" s="138"/>
      <c r="BM21167" s="138"/>
    </row>
    <row r="21168" spans="62:65" ht="13" thickBot="1">
      <c r="BJ21168" s="138"/>
      <c r="BK21168" s="138"/>
      <c r="BL21168" s="138"/>
      <c r="BM21168" s="138"/>
    </row>
    <row r="21169" spans="62:65" ht="13" thickBot="1">
      <c r="BJ21169" s="138"/>
      <c r="BK21169" s="138"/>
      <c r="BL21169" s="138"/>
      <c r="BM21169" s="138"/>
    </row>
    <row r="21170" spans="62:65" ht="13" thickBot="1">
      <c r="BJ21170" s="138"/>
      <c r="BK21170" s="138"/>
      <c r="BL21170" s="138"/>
      <c r="BM21170" s="138"/>
    </row>
    <row r="21171" spans="62:65" ht="13" thickBot="1">
      <c r="BJ21171" s="138"/>
      <c r="BK21171" s="138"/>
      <c r="BL21171" s="138"/>
      <c r="BM21171" s="138"/>
    </row>
    <row r="21172" spans="62:65" ht="13" thickBot="1">
      <c r="BJ21172" s="138"/>
      <c r="BK21172" s="138"/>
      <c r="BL21172" s="138"/>
      <c r="BM21172" s="138"/>
    </row>
    <row r="21173" spans="62:65" ht="13" thickBot="1">
      <c r="BJ21173" s="138"/>
      <c r="BK21173" s="138"/>
      <c r="BL21173" s="138"/>
      <c r="BM21173" s="138"/>
    </row>
    <row r="21174" spans="62:65" ht="13" thickBot="1">
      <c r="BJ21174" s="138"/>
      <c r="BK21174" s="138"/>
      <c r="BL21174" s="138"/>
      <c r="BM21174" s="138"/>
    </row>
    <row r="21175" spans="62:65" ht="13" thickBot="1">
      <c r="BJ21175" s="138"/>
      <c r="BK21175" s="138"/>
      <c r="BL21175" s="138"/>
      <c r="BM21175" s="138"/>
    </row>
    <row r="21176" spans="62:65" ht="13" thickBot="1">
      <c r="BJ21176" s="138"/>
      <c r="BK21176" s="138"/>
      <c r="BL21176" s="138"/>
      <c r="BM21176" s="138"/>
    </row>
    <row r="21177" spans="62:65" ht="13" thickBot="1">
      <c r="BJ21177" s="138"/>
      <c r="BK21177" s="138"/>
      <c r="BL21177" s="138"/>
      <c r="BM21177" s="138"/>
    </row>
    <row r="21178" spans="62:65" ht="13" thickBot="1">
      <c r="BJ21178" s="138"/>
      <c r="BK21178" s="138"/>
      <c r="BL21178" s="138"/>
      <c r="BM21178" s="138"/>
    </row>
    <row r="21179" spans="62:65" ht="13" thickBot="1">
      <c r="BJ21179" s="138"/>
      <c r="BK21179" s="138"/>
      <c r="BL21179" s="138"/>
      <c r="BM21179" s="138"/>
    </row>
    <row r="21180" spans="62:65" ht="13" thickBot="1">
      <c r="BJ21180" s="138"/>
      <c r="BK21180" s="138"/>
      <c r="BL21180" s="138"/>
      <c r="BM21180" s="138"/>
    </row>
    <row r="21181" spans="62:65" ht="13" thickBot="1">
      <c r="BJ21181" s="138"/>
      <c r="BK21181" s="138"/>
      <c r="BL21181" s="138"/>
      <c r="BM21181" s="138"/>
    </row>
    <row r="21182" spans="62:65" ht="13" thickBot="1">
      <c r="BJ21182" s="138"/>
      <c r="BK21182" s="138"/>
      <c r="BL21182" s="138"/>
      <c r="BM21182" s="138"/>
    </row>
    <row r="21183" spans="62:65" ht="13" thickBot="1">
      <c r="BJ21183" s="138"/>
      <c r="BK21183" s="138"/>
      <c r="BL21183" s="138"/>
      <c r="BM21183" s="138"/>
    </row>
    <row r="21184" spans="62:65" ht="13" thickBot="1">
      <c r="BJ21184" s="138"/>
      <c r="BK21184" s="138"/>
      <c r="BL21184" s="138"/>
      <c r="BM21184" s="138"/>
    </row>
    <row r="21185" spans="62:65" ht="13" thickBot="1">
      <c r="BJ21185" s="138"/>
      <c r="BK21185" s="138"/>
      <c r="BL21185" s="138"/>
      <c r="BM21185" s="138"/>
    </row>
    <row r="21186" spans="62:65" ht="13" thickBot="1">
      <c r="BJ21186" s="138"/>
      <c r="BK21186" s="138"/>
      <c r="BL21186" s="138"/>
      <c r="BM21186" s="138"/>
    </row>
    <row r="21187" spans="62:65" ht="13" thickBot="1">
      <c r="BJ21187" s="138"/>
      <c r="BK21187" s="138"/>
      <c r="BL21187" s="138"/>
      <c r="BM21187" s="138"/>
    </row>
    <row r="21188" spans="62:65" ht="13" thickBot="1">
      <c r="BJ21188" s="138"/>
      <c r="BK21188" s="138"/>
      <c r="BL21188" s="138"/>
      <c r="BM21188" s="138"/>
    </row>
    <row r="21189" spans="62:65" ht="13" thickBot="1">
      <c r="BJ21189" s="138"/>
      <c r="BK21189" s="138"/>
      <c r="BL21189" s="138"/>
      <c r="BM21189" s="138"/>
    </row>
    <row r="21190" spans="62:65" ht="13" thickBot="1">
      <c r="BJ21190" s="138"/>
      <c r="BK21190" s="138"/>
      <c r="BL21190" s="138"/>
      <c r="BM21190" s="138"/>
    </row>
    <row r="21191" spans="62:65" ht="13" thickBot="1">
      <c r="BJ21191" s="138"/>
      <c r="BK21191" s="138"/>
      <c r="BL21191" s="138"/>
      <c r="BM21191" s="138"/>
    </row>
    <row r="21192" spans="62:65" ht="13" thickBot="1">
      <c r="BJ21192" s="138"/>
      <c r="BK21192" s="138"/>
      <c r="BL21192" s="138"/>
      <c r="BM21192" s="138"/>
    </row>
    <row r="21193" spans="62:65" ht="13" thickBot="1">
      <c r="BJ21193" s="138"/>
      <c r="BK21193" s="138"/>
      <c r="BL21193" s="138"/>
      <c r="BM21193" s="138"/>
    </row>
    <row r="21194" spans="62:65" ht="13" thickBot="1">
      <c r="BJ21194" s="138"/>
      <c r="BK21194" s="138"/>
      <c r="BL21194" s="138"/>
      <c r="BM21194" s="138"/>
    </row>
    <row r="21195" spans="62:65" ht="13" thickBot="1">
      <c r="BJ21195" s="138"/>
      <c r="BK21195" s="138"/>
      <c r="BL21195" s="138"/>
      <c r="BM21195" s="138"/>
    </row>
    <row r="21196" spans="62:65" ht="13" thickBot="1">
      <c r="BJ21196" s="138"/>
      <c r="BK21196" s="138"/>
      <c r="BL21196" s="138"/>
      <c r="BM21196" s="138"/>
    </row>
    <row r="21197" spans="62:65" ht="13" thickBot="1">
      <c r="BJ21197" s="138"/>
      <c r="BK21197" s="138"/>
      <c r="BL21197" s="138"/>
      <c r="BM21197" s="138"/>
    </row>
    <row r="21198" spans="62:65" ht="13" thickBot="1">
      <c r="BJ21198" s="138"/>
      <c r="BK21198" s="138"/>
      <c r="BL21198" s="138"/>
      <c r="BM21198" s="138"/>
    </row>
    <row r="21199" spans="62:65" ht="13" thickBot="1">
      <c r="BJ21199" s="138"/>
      <c r="BK21199" s="138"/>
      <c r="BL21199" s="138"/>
      <c r="BM21199" s="138"/>
    </row>
    <row r="21200" spans="62:65" ht="13" thickBot="1">
      <c r="BJ21200" s="138"/>
      <c r="BK21200" s="138"/>
      <c r="BL21200" s="138"/>
      <c r="BM21200" s="138"/>
    </row>
    <row r="21201" spans="62:65" ht="13" thickBot="1">
      <c r="BJ21201" s="138"/>
      <c r="BK21201" s="138"/>
      <c r="BL21201" s="138"/>
      <c r="BM21201" s="138"/>
    </row>
    <row r="21202" spans="62:65" ht="13" thickBot="1">
      <c r="BJ21202" s="138"/>
      <c r="BK21202" s="138"/>
      <c r="BL21202" s="138"/>
      <c r="BM21202" s="138"/>
    </row>
    <row r="21203" spans="62:65" ht="13" thickBot="1">
      <c r="BJ21203" s="138"/>
      <c r="BK21203" s="138"/>
      <c r="BL21203" s="138"/>
      <c r="BM21203" s="138"/>
    </row>
    <row r="21204" spans="62:65" ht="13" thickBot="1">
      <c r="BJ21204" s="138"/>
      <c r="BK21204" s="138"/>
      <c r="BL21204" s="138"/>
      <c r="BM21204" s="138"/>
    </row>
    <row r="21205" spans="62:65" ht="13" thickBot="1">
      <c r="BJ21205" s="138"/>
      <c r="BK21205" s="138"/>
      <c r="BL21205" s="138"/>
      <c r="BM21205" s="138"/>
    </row>
    <row r="21206" spans="62:65" ht="13" thickBot="1">
      <c r="BJ21206" s="138"/>
      <c r="BK21206" s="138"/>
      <c r="BL21206" s="138"/>
      <c r="BM21206" s="138"/>
    </row>
    <row r="21207" spans="62:65" ht="13" thickBot="1">
      <c r="BJ21207" s="138"/>
      <c r="BK21207" s="138"/>
      <c r="BL21207" s="138"/>
      <c r="BM21207" s="138"/>
    </row>
    <row r="21208" spans="62:65" ht="13" thickBot="1">
      <c r="BJ21208" s="138"/>
      <c r="BK21208" s="138"/>
      <c r="BL21208" s="138"/>
      <c r="BM21208" s="138"/>
    </row>
    <row r="21209" spans="62:65" ht="13" thickBot="1">
      <c r="BJ21209" s="138"/>
      <c r="BK21209" s="138"/>
      <c r="BL21209" s="138"/>
      <c r="BM21209" s="138"/>
    </row>
    <row r="21210" spans="62:65" ht="13" thickBot="1">
      <c r="BJ21210" s="138"/>
      <c r="BK21210" s="138"/>
      <c r="BL21210" s="138"/>
      <c r="BM21210" s="138"/>
    </row>
    <row r="21211" spans="62:65" ht="13" thickBot="1">
      <c r="BJ21211" s="138"/>
      <c r="BK21211" s="138"/>
      <c r="BL21211" s="138"/>
      <c r="BM21211" s="138"/>
    </row>
    <row r="21212" spans="62:65" ht="13" thickBot="1">
      <c r="BJ21212" s="138"/>
      <c r="BK21212" s="138"/>
      <c r="BL21212" s="138"/>
      <c r="BM21212" s="138"/>
    </row>
    <row r="21213" spans="62:65" ht="13" thickBot="1">
      <c r="BJ21213" s="138"/>
      <c r="BK21213" s="138"/>
      <c r="BL21213" s="138"/>
      <c r="BM21213" s="138"/>
    </row>
    <row r="21214" spans="62:65" ht="13" thickBot="1">
      <c r="BJ21214" s="138"/>
      <c r="BK21214" s="138"/>
      <c r="BL21214" s="138"/>
      <c r="BM21214" s="138"/>
    </row>
    <row r="21215" spans="62:65" ht="13" thickBot="1">
      <c r="BJ21215" s="138"/>
      <c r="BK21215" s="138"/>
      <c r="BL21215" s="138"/>
      <c r="BM21215" s="138"/>
    </row>
    <row r="21216" spans="62:65" ht="13" thickBot="1">
      <c r="BJ21216" s="138"/>
      <c r="BK21216" s="138"/>
      <c r="BL21216" s="138"/>
      <c r="BM21216" s="138"/>
    </row>
    <row r="21217" spans="62:65" ht="13" thickBot="1">
      <c r="BJ21217" s="138"/>
      <c r="BK21217" s="138"/>
      <c r="BL21217" s="138"/>
      <c r="BM21217" s="138"/>
    </row>
    <row r="21218" spans="62:65" ht="13" thickBot="1">
      <c r="BJ21218" s="138"/>
      <c r="BK21218" s="138"/>
      <c r="BL21218" s="138"/>
      <c r="BM21218" s="138"/>
    </row>
    <row r="21219" spans="62:65" ht="13" thickBot="1">
      <c r="BJ21219" s="138"/>
      <c r="BK21219" s="138"/>
      <c r="BL21219" s="138"/>
      <c r="BM21219" s="138"/>
    </row>
    <row r="21220" spans="62:65" ht="13" thickBot="1">
      <c r="BJ21220" s="138"/>
      <c r="BK21220" s="138"/>
      <c r="BL21220" s="138"/>
      <c r="BM21220" s="138"/>
    </row>
    <row r="21221" spans="62:65" ht="13" thickBot="1">
      <c r="BJ21221" s="138"/>
      <c r="BK21221" s="138"/>
      <c r="BL21221" s="138"/>
      <c r="BM21221" s="138"/>
    </row>
    <row r="21222" spans="62:65" ht="13" thickBot="1">
      <c r="BJ21222" s="138"/>
      <c r="BK21222" s="138"/>
      <c r="BL21222" s="138"/>
      <c r="BM21222" s="138"/>
    </row>
    <row r="21223" spans="62:65" ht="13" thickBot="1">
      <c r="BJ21223" s="138"/>
      <c r="BK21223" s="138"/>
      <c r="BL21223" s="138"/>
      <c r="BM21223" s="138"/>
    </row>
    <row r="21224" spans="62:65" ht="13" thickBot="1">
      <c r="BJ21224" s="138"/>
      <c r="BK21224" s="138"/>
      <c r="BL21224" s="138"/>
      <c r="BM21224" s="138"/>
    </row>
    <row r="21225" spans="62:65" ht="13" thickBot="1">
      <c r="BJ21225" s="138"/>
      <c r="BK21225" s="138"/>
      <c r="BL21225" s="138"/>
      <c r="BM21225" s="138"/>
    </row>
    <row r="21226" spans="62:65" ht="13" thickBot="1">
      <c r="BJ21226" s="138"/>
      <c r="BK21226" s="138"/>
      <c r="BL21226" s="138"/>
      <c r="BM21226" s="138"/>
    </row>
    <row r="21227" spans="62:65" ht="13" thickBot="1">
      <c r="BJ21227" s="138"/>
      <c r="BK21227" s="138"/>
      <c r="BL21227" s="138"/>
      <c r="BM21227" s="138"/>
    </row>
    <row r="21228" spans="62:65" ht="13" thickBot="1">
      <c r="BJ21228" s="138"/>
      <c r="BK21228" s="138"/>
      <c r="BL21228" s="138"/>
      <c r="BM21228" s="138"/>
    </row>
    <row r="21229" spans="62:65" ht="13" thickBot="1">
      <c r="BJ21229" s="138"/>
      <c r="BK21229" s="138"/>
      <c r="BL21229" s="138"/>
      <c r="BM21229" s="138"/>
    </row>
    <row r="21230" spans="62:65" ht="13" thickBot="1">
      <c r="BJ21230" s="138"/>
      <c r="BK21230" s="138"/>
      <c r="BL21230" s="138"/>
      <c r="BM21230" s="138"/>
    </row>
    <row r="21231" spans="62:65" ht="13" thickBot="1">
      <c r="BJ21231" s="138"/>
      <c r="BK21231" s="138"/>
      <c r="BL21231" s="138"/>
      <c r="BM21231" s="138"/>
    </row>
    <row r="21232" spans="62:65" ht="13" thickBot="1">
      <c r="BJ21232" s="138"/>
      <c r="BK21232" s="138"/>
      <c r="BL21232" s="138"/>
      <c r="BM21232" s="138"/>
    </row>
    <row r="21233" spans="62:65" ht="13" thickBot="1">
      <c r="BJ21233" s="138"/>
      <c r="BK21233" s="138"/>
      <c r="BL21233" s="138"/>
      <c r="BM21233" s="138"/>
    </row>
    <row r="21234" spans="62:65" ht="13" thickBot="1">
      <c r="BJ21234" s="138"/>
      <c r="BK21234" s="138"/>
      <c r="BL21234" s="138"/>
      <c r="BM21234" s="138"/>
    </row>
    <row r="21235" spans="62:65" ht="13" thickBot="1">
      <c r="BJ21235" s="138"/>
      <c r="BK21235" s="138"/>
      <c r="BL21235" s="138"/>
      <c r="BM21235" s="138"/>
    </row>
    <row r="21236" spans="62:65" ht="13" thickBot="1">
      <c r="BJ21236" s="138"/>
      <c r="BK21236" s="138"/>
      <c r="BL21236" s="138"/>
      <c r="BM21236" s="138"/>
    </row>
    <row r="21237" spans="62:65" ht="13" thickBot="1">
      <c r="BJ21237" s="138"/>
      <c r="BK21237" s="138"/>
      <c r="BL21237" s="138"/>
      <c r="BM21237" s="138"/>
    </row>
    <row r="21238" spans="62:65" ht="13" thickBot="1">
      <c r="BJ21238" s="138"/>
      <c r="BK21238" s="138"/>
      <c r="BL21238" s="138"/>
      <c r="BM21238" s="138"/>
    </row>
    <row r="21239" spans="62:65" ht="13" thickBot="1">
      <c r="BJ21239" s="138"/>
      <c r="BK21239" s="138"/>
      <c r="BL21239" s="138"/>
      <c r="BM21239" s="138"/>
    </row>
    <row r="21240" spans="62:65" ht="13" thickBot="1">
      <c r="BJ21240" s="138"/>
      <c r="BK21240" s="138"/>
      <c r="BL21240" s="138"/>
      <c r="BM21240" s="138"/>
    </row>
    <row r="21241" spans="62:65" ht="13" thickBot="1">
      <c r="BJ21241" s="138"/>
      <c r="BK21241" s="138"/>
      <c r="BL21241" s="138"/>
      <c r="BM21241" s="138"/>
    </row>
    <row r="21242" spans="62:65" ht="13" thickBot="1">
      <c r="BJ21242" s="138"/>
      <c r="BK21242" s="138"/>
      <c r="BL21242" s="138"/>
      <c r="BM21242" s="138"/>
    </row>
    <row r="21243" spans="62:65" ht="13" thickBot="1">
      <c r="BJ21243" s="138"/>
      <c r="BK21243" s="138"/>
      <c r="BL21243" s="138"/>
      <c r="BM21243" s="138"/>
    </row>
    <row r="21244" spans="62:65" ht="13" thickBot="1">
      <c r="BJ21244" s="138"/>
      <c r="BK21244" s="138"/>
      <c r="BL21244" s="138"/>
      <c r="BM21244" s="138"/>
    </row>
    <row r="21245" spans="62:65" ht="13" thickBot="1">
      <c r="BJ21245" s="138"/>
      <c r="BK21245" s="138"/>
      <c r="BL21245" s="138"/>
      <c r="BM21245" s="138"/>
    </row>
    <row r="21246" spans="62:65" ht="13" thickBot="1">
      <c r="BJ21246" s="138"/>
      <c r="BK21246" s="138"/>
      <c r="BL21246" s="138"/>
      <c r="BM21246" s="138"/>
    </row>
    <row r="21247" spans="62:65" ht="13" thickBot="1">
      <c r="BJ21247" s="138"/>
      <c r="BK21247" s="138"/>
      <c r="BL21247" s="138"/>
      <c r="BM21247" s="138"/>
    </row>
    <row r="21248" spans="62:65" ht="13" thickBot="1">
      <c r="BJ21248" s="138"/>
      <c r="BK21248" s="138"/>
      <c r="BL21248" s="138"/>
      <c r="BM21248" s="138"/>
    </row>
    <row r="21249" spans="62:65" ht="13" thickBot="1">
      <c r="BJ21249" s="138"/>
      <c r="BK21249" s="138"/>
      <c r="BL21249" s="138"/>
      <c r="BM21249" s="138"/>
    </row>
    <row r="21250" spans="62:65" ht="13" thickBot="1">
      <c r="BJ21250" s="138"/>
      <c r="BK21250" s="138"/>
      <c r="BL21250" s="138"/>
      <c r="BM21250" s="138"/>
    </row>
    <row r="21251" spans="62:65" ht="13" thickBot="1">
      <c r="BJ21251" s="138"/>
      <c r="BK21251" s="138"/>
      <c r="BL21251" s="138"/>
      <c r="BM21251" s="138"/>
    </row>
    <row r="21252" spans="62:65" ht="13" thickBot="1">
      <c r="BJ21252" s="138"/>
      <c r="BK21252" s="138"/>
      <c r="BL21252" s="138"/>
      <c r="BM21252" s="138"/>
    </row>
    <row r="21253" spans="62:65" ht="13" thickBot="1">
      <c r="BJ21253" s="138"/>
      <c r="BK21253" s="138"/>
      <c r="BL21253" s="138"/>
      <c r="BM21253" s="138"/>
    </row>
    <row r="21254" spans="62:65" ht="13" thickBot="1">
      <c r="BJ21254" s="138"/>
      <c r="BK21254" s="138"/>
      <c r="BL21254" s="138"/>
      <c r="BM21254" s="138"/>
    </row>
    <row r="21255" spans="62:65" ht="13" thickBot="1">
      <c r="BJ21255" s="138"/>
      <c r="BK21255" s="138"/>
      <c r="BL21255" s="138"/>
      <c r="BM21255" s="138"/>
    </row>
    <row r="21256" spans="62:65" ht="13" thickBot="1">
      <c r="BJ21256" s="138"/>
      <c r="BK21256" s="138"/>
      <c r="BL21256" s="138"/>
      <c r="BM21256" s="138"/>
    </row>
    <row r="21257" spans="62:65" ht="13" thickBot="1">
      <c r="BJ21257" s="138"/>
      <c r="BK21257" s="138"/>
      <c r="BL21257" s="138"/>
      <c r="BM21257" s="138"/>
    </row>
    <row r="21258" spans="62:65" ht="13" thickBot="1">
      <c r="BJ21258" s="138"/>
      <c r="BK21258" s="138"/>
      <c r="BL21258" s="138"/>
      <c r="BM21258" s="138"/>
    </row>
    <row r="21259" spans="62:65" ht="13" thickBot="1">
      <c r="BJ21259" s="138"/>
      <c r="BK21259" s="138"/>
      <c r="BL21259" s="138"/>
      <c r="BM21259" s="138"/>
    </row>
    <row r="21260" spans="62:65" ht="13" thickBot="1">
      <c r="BJ21260" s="138"/>
      <c r="BK21260" s="138"/>
      <c r="BL21260" s="138"/>
      <c r="BM21260" s="138"/>
    </row>
    <row r="21261" spans="62:65" ht="13" thickBot="1">
      <c r="BJ21261" s="138"/>
      <c r="BK21261" s="138"/>
      <c r="BL21261" s="138"/>
      <c r="BM21261" s="138"/>
    </row>
    <row r="21262" spans="62:65" ht="13" thickBot="1">
      <c r="BJ21262" s="138"/>
      <c r="BK21262" s="138"/>
      <c r="BL21262" s="138"/>
      <c r="BM21262" s="138"/>
    </row>
    <row r="21263" spans="62:65" ht="13" thickBot="1">
      <c r="BJ21263" s="138"/>
      <c r="BK21263" s="138"/>
      <c r="BL21263" s="138"/>
      <c r="BM21263" s="138"/>
    </row>
    <row r="21264" spans="62:65" ht="13" thickBot="1">
      <c r="BJ21264" s="138"/>
      <c r="BK21264" s="138"/>
      <c r="BL21264" s="138"/>
      <c r="BM21264" s="138"/>
    </row>
    <row r="21265" spans="62:65" ht="13" thickBot="1">
      <c r="BJ21265" s="138"/>
      <c r="BK21265" s="138"/>
      <c r="BL21265" s="138"/>
      <c r="BM21265" s="138"/>
    </row>
    <row r="21266" spans="62:65" ht="13" thickBot="1">
      <c r="BJ21266" s="138"/>
      <c r="BK21266" s="138"/>
      <c r="BL21266" s="138"/>
      <c r="BM21266" s="138"/>
    </row>
    <row r="21267" spans="62:65" ht="13" thickBot="1">
      <c r="BJ21267" s="138"/>
      <c r="BK21267" s="138"/>
      <c r="BL21267" s="138"/>
      <c r="BM21267" s="138"/>
    </row>
    <row r="21268" spans="62:65" ht="13" thickBot="1">
      <c r="BJ21268" s="138"/>
      <c r="BK21268" s="138"/>
      <c r="BL21268" s="138"/>
      <c r="BM21268" s="138"/>
    </row>
    <row r="21269" spans="62:65" ht="13" thickBot="1">
      <c r="BJ21269" s="138"/>
      <c r="BK21269" s="138"/>
      <c r="BL21269" s="138"/>
      <c r="BM21269" s="138"/>
    </row>
    <row r="21270" spans="62:65" ht="13" thickBot="1">
      <c r="BJ21270" s="138"/>
      <c r="BK21270" s="138"/>
      <c r="BL21270" s="138"/>
      <c r="BM21270" s="138"/>
    </row>
    <row r="21271" spans="62:65" ht="13" thickBot="1">
      <c r="BJ21271" s="138"/>
      <c r="BK21271" s="138"/>
      <c r="BL21271" s="138"/>
      <c r="BM21271" s="138"/>
    </row>
    <row r="21272" spans="62:65" ht="13" thickBot="1">
      <c r="BJ21272" s="138"/>
      <c r="BK21272" s="138"/>
      <c r="BL21272" s="138"/>
      <c r="BM21272" s="138"/>
    </row>
    <row r="21273" spans="62:65" ht="13" thickBot="1">
      <c r="BJ21273" s="138"/>
      <c r="BK21273" s="138"/>
      <c r="BL21273" s="138"/>
      <c r="BM21273" s="138"/>
    </row>
    <row r="21274" spans="62:65" ht="13" thickBot="1">
      <c r="BJ21274" s="138"/>
      <c r="BK21274" s="138"/>
      <c r="BL21274" s="138"/>
      <c r="BM21274" s="138"/>
    </row>
    <row r="21275" spans="62:65" ht="13" thickBot="1">
      <c r="BJ21275" s="138"/>
      <c r="BK21275" s="138"/>
      <c r="BL21275" s="138"/>
      <c r="BM21275" s="138"/>
    </row>
    <row r="21276" spans="62:65" ht="13" thickBot="1">
      <c r="BJ21276" s="138"/>
      <c r="BK21276" s="138"/>
      <c r="BL21276" s="138"/>
      <c r="BM21276" s="138"/>
    </row>
    <row r="21277" spans="62:65" ht="13" thickBot="1">
      <c r="BJ21277" s="138"/>
      <c r="BK21277" s="138"/>
      <c r="BL21277" s="138"/>
      <c r="BM21277" s="138"/>
    </row>
    <row r="21278" spans="62:65" ht="13" thickBot="1">
      <c r="BJ21278" s="138"/>
      <c r="BK21278" s="138"/>
      <c r="BL21278" s="138"/>
      <c r="BM21278" s="138"/>
    </row>
    <row r="21279" spans="62:65" ht="13" thickBot="1">
      <c r="BJ21279" s="138"/>
      <c r="BK21279" s="138"/>
      <c r="BL21279" s="138"/>
      <c r="BM21279" s="138"/>
    </row>
    <row r="21280" spans="62:65" ht="13" thickBot="1">
      <c r="BJ21280" s="138"/>
      <c r="BK21280" s="138"/>
      <c r="BL21280" s="138"/>
      <c r="BM21280" s="138"/>
    </row>
    <row r="21281" spans="62:65" ht="13" thickBot="1">
      <c r="BJ21281" s="138"/>
      <c r="BK21281" s="138"/>
      <c r="BL21281" s="138"/>
      <c r="BM21281" s="138"/>
    </row>
    <row r="21282" spans="62:65" ht="13" thickBot="1">
      <c r="BJ21282" s="138"/>
      <c r="BK21282" s="138"/>
      <c r="BL21282" s="138"/>
      <c r="BM21282" s="138"/>
    </row>
    <row r="21283" spans="62:65" ht="13" thickBot="1">
      <c r="BJ21283" s="138"/>
      <c r="BK21283" s="138"/>
      <c r="BL21283" s="138"/>
      <c r="BM21283" s="138"/>
    </row>
    <row r="21284" spans="62:65" ht="13" thickBot="1">
      <c r="BJ21284" s="138"/>
      <c r="BK21284" s="138"/>
      <c r="BL21284" s="138"/>
      <c r="BM21284" s="138"/>
    </row>
    <row r="21285" spans="62:65" ht="13" thickBot="1">
      <c r="BJ21285" s="138"/>
      <c r="BK21285" s="138"/>
      <c r="BL21285" s="138"/>
      <c r="BM21285" s="138"/>
    </row>
    <row r="21286" spans="62:65" ht="13" thickBot="1">
      <c r="BJ21286" s="138"/>
      <c r="BK21286" s="138"/>
      <c r="BL21286" s="138"/>
      <c r="BM21286" s="138"/>
    </row>
    <row r="21287" spans="62:65" ht="13" thickBot="1">
      <c r="BJ21287" s="138"/>
      <c r="BK21287" s="138"/>
      <c r="BL21287" s="138"/>
      <c r="BM21287" s="138"/>
    </row>
    <row r="21288" spans="62:65" ht="13" thickBot="1">
      <c r="BJ21288" s="138"/>
      <c r="BK21288" s="138"/>
      <c r="BL21288" s="138"/>
      <c r="BM21288" s="138"/>
    </row>
    <row r="21289" spans="62:65" ht="13" thickBot="1">
      <c r="BJ21289" s="138"/>
      <c r="BK21289" s="138"/>
      <c r="BL21289" s="138"/>
      <c r="BM21289" s="138"/>
    </row>
    <row r="21290" spans="62:65" ht="13" thickBot="1">
      <c r="BJ21290" s="138"/>
      <c r="BK21290" s="138"/>
      <c r="BL21290" s="138"/>
      <c r="BM21290" s="138"/>
    </row>
    <row r="21291" spans="62:65" ht="13" thickBot="1">
      <c r="BJ21291" s="138"/>
      <c r="BK21291" s="138"/>
      <c r="BL21291" s="138"/>
      <c r="BM21291" s="138"/>
    </row>
    <row r="21292" spans="62:65" ht="13" thickBot="1">
      <c r="BJ21292" s="138"/>
      <c r="BK21292" s="138"/>
      <c r="BL21292" s="138"/>
      <c r="BM21292" s="138"/>
    </row>
    <row r="21293" spans="62:65" ht="13" thickBot="1">
      <c r="BJ21293" s="138"/>
      <c r="BK21293" s="138"/>
      <c r="BL21293" s="138"/>
      <c r="BM21293" s="138"/>
    </row>
    <row r="21294" spans="62:65" ht="13" thickBot="1">
      <c r="BJ21294" s="138"/>
      <c r="BK21294" s="138"/>
      <c r="BL21294" s="138"/>
      <c r="BM21294" s="138"/>
    </row>
    <row r="21295" spans="62:65" ht="13" thickBot="1">
      <c r="BJ21295" s="138"/>
      <c r="BK21295" s="138"/>
      <c r="BL21295" s="138"/>
      <c r="BM21295" s="138"/>
    </row>
    <row r="21296" spans="62:65" ht="13" thickBot="1">
      <c r="BJ21296" s="138"/>
      <c r="BK21296" s="138"/>
      <c r="BL21296" s="138"/>
      <c r="BM21296" s="138"/>
    </row>
    <row r="21297" spans="62:65" ht="13" thickBot="1">
      <c r="BJ21297" s="138"/>
      <c r="BK21297" s="138"/>
      <c r="BL21297" s="138"/>
      <c r="BM21297" s="138"/>
    </row>
    <row r="21298" spans="62:65" ht="13" thickBot="1">
      <c r="BJ21298" s="138"/>
      <c r="BK21298" s="138"/>
      <c r="BL21298" s="138"/>
      <c r="BM21298" s="138"/>
    </row>
    <row r="21299" spans="62:65" ht="13" thickBot="1">
      <c r="BJ21299" s="138"/>
      <c r="BK21299" s="138"/>
      <c r="BL21299" s="138"/>
      <c r="BM21299" s="138"/>
    </row>
    <row r="21300" spans="62:65" ht="13" thickBot="1">
      <c r="BJ21300" s="138"/>
      <c r="BK21300" s="138"/>
      <c r="BL21300" s="138"/>
      <c r="BM21300" s="138"/>
    </row>
    <row r="21301" spans="62:65" ht="13" thickBot="1">
      <c r="BJ21301" s="138"/>
      <c r="BK21301" s="138"/>
      <c r="BL21301" s="138"/>
      <c r="BM21301" s="138"/>
    </row>
    <row r="21302" spans="62:65" ht="13" thickBot="1">
      <c r="BJ21302" s="138"/>
      <c r="BK21302" s="138"/>
      <c r="BL21302" s="138"/>
      <c r="BM21302" s="138"/>
    </row>
    <row r="21303" spans="62:65" ht="13" thickBot="1">
      <c r="BJ21303" s="138"/>
      <c r="BK21303" s="138"/>
      <c r="BL21303" s="138"/>
      <c r="BM21303" s="138"/>
    </row>
    <row r="21304" spans="62:65" ht="13" thickBot="1">
      <c r="BJ21304" s="138"/>
      <c r="BK21304" s="138"/>
      <c r="BL21304" s="138"/>
      <c r="BM21304" s="138"/>
    </row>
    <row r="21305" spans="62:65" ht="13" thickBot="1">
      <c r="BJ21305" s="138"/>
      <c r="BK21305" s="138"/>
      <c r="BL21305" s="138"/>
      <c r="BM21305" s="138"/>
    </row>
    <row r="21306" spans="62:65" ht="13" thickBot="1">
      <c r="BJ21306" s="138"/>
      <c r="BK21306" s="138"/>
      <c r="BL21306" s="138"/>
      <c r="BM21306" s="138"/>
    </row>
    <row r="21307" spans="62:65" ht="13" thickBot="1">
      <c r="BJ21307" s="138"/>
      <c r="BK21307" s="138"/>
      <c r="BL21307" s="138"/>
      <c r="BM21307" s="138"/>
    </row>
    <row r="21308" spans="62:65" ht="13" thickBot="1">
      <c r="BJ21308" s="138"/>
      <c r="BK21308" s="138"/>
      <c r="BL21308" s="138"/>
      <c r="BM21308" s="138"/>
    </row>
    <row r="21309" spans="62:65" ht="13" thickBot="1">
      <c r="BJ21309" s="138"/>
      <c r="BK21309" s="138"/>
      <c r="BL21309" s="138"/>
      <c r="BM21309" s="138"/>
    </row>
    <row r="21310" spans="62:65" ht="13" thickBot="1">
      <c r="BJ21310" s="138"/>
      <c r="BK21310" s="138"/>
      <c r="BL21310" s="138"/>
      <c r="BM21310" s="138"/>
    </row>
    <row r="21311" spans="62:65" ht="13" thickBot="1">
      <c r="BJ21311" s="138"/>
      <c r="BK21311" s="138"/>
      <c r="BL21311" s="138"/>
      <c r="BM21311" s="138"/>
    </row>
    <row r="21312" spans="62:65" ht="13" thickBot="1">
      <c r="BJ21312" s="138"/>
      <c r="BK21312" s="138"/>
      <c r="BL21312" s="138"/>
      <c r="BM21312" s="138"/>
    </row>
    <row r="21313" spans="62:65" ht="13" thickBot="1">
      <c r="BJ21313" s="138"/>
      <c r="BK21313" s="138"/>
      <c r="BL21313" s="138"/>
      <c r="BM21313" s="138"/>
    </row>
    <row r="21314" spans="62:65" ht="13" thickBot="1">
      <c r="BJ21314" s="138"/>
      <c r="BK21314" s="138"/>
      <c r="BL21314" s="138"/>
      <c r="BM21314" s="138"/>
    </row>
    <row r="21315" spans="62:65" ht="13" thickBot="1">
      <c r="BJ21315" s="138"/>
      <c r="BK21315" s="138"/>
      <c r="BL21315" s="138"/>
      <c r="BM21315" s="138"/>
    </row>
    <row r="21316" spans="62:65" ht="13" thickBot="1">
      <c r="BJ21316" s="138"/>
      <c r="BK21316" s="138"/>
      <c r="BL21316" s="138"/>
      <c r="BM21316" s="138"/>
    </row>
    <row r="21317" spans="62:65" ht="13" thickBot="1">
      <c r="BJ21317" s="138"/>
      <c r="BK21317" s="138"/>
      <c r="BL21317" s="138"/>
      <c r="BM21317" s="138"/>
    </row>
    <row r="21318" spans="62:65" ht="13" thickBot="1">
      <c r="BJ21318" s="138"/>
      <c r="BK21318" s="138"/>
      <c r="BL21318" s="138"/>
      <c r="BM21318" s="138"/>
    </row>
    <row r="21319" spans="62:65" ht="13" thickBot="1">
      <c r="BJ21319" s="138"/>
      <c r="BK21319" s="138"/>
      <c r="BL21319" s="138"/>
      <c r="BM21319" s="138"/>
    </row>
    <row r="21320" spans="62:65" ht="13" thickBot="1">
      <c r="BJ21320" s="138"/>
      <c r="BK21320" s="138"/>
      <c r="BL21320" s="138"/>
      <c r="BM21320" s="138"/>
    </row>
    <row r="21321" spans="62:65" ht="13" thickBot="1">
      <c r="BJ21321" s="138"/>
      <c r="BK21321" s="138"/>
      <c r="BL21321" s="138"/>
      <c r="BM21321" s="138"/>
    </row>
    <row r="21322" spans="62:65" ht="13" thickBot="1">
      <c r="BJ21322" s="138"/>
      <c r="BK21322" s="138"/>
      <c r="BL21322" s="138"/>
      <c r="BM21322" s="138"/>
    </row>
    <row r="21323" spans="62:65" ht="13" thickBot="1">
      <c r="BJ21323" s="138"/>
      <c r="BK21323" s="138"/>
      <c r="BL21323" s="138"/>
      <c r="BM21323" s="138"/>
    </row>
    <row r="21324" spans="62:65" ht="13" thickBot="1">
      <c r="BJ21324" s="138"/>
      <c r="BK21324" s="138"/>
      <c r="BL21324" s="138"/>
      <c r="BM21324" s="138"/>
    </row>
    <row r="21325" spans="62:65" ht="13" thickBot="1">
      <c r="BJ21325" s="138"/>
      <c r="BK21325" s="138"/>
      <c r="BL21325" s="138"/>
      <c r="BM21325" s="138"/>
    </row>
    <row r="21326" spans="62:65" ht="13" thickBot="1">
      <c r="BJ21326" s="138"/>
      <c r="BK21326" s="138"/>
      <c r="BL21326" s="138"/>
      <c r="BM21326" s="138"/>
    </row>
    <row r="21327" spans="62:65" ht="13" thickBot="1">
      <c r="BJ21327" s="138"/>
      <c r="BK21327" s="138"/>
      <c r="BL21327" s="138"/>
      <c r="BM21327" s="138"/>
    </row>
    <row r="21328" spans="62:65" ht="13" thickBot="1">
      <c r="BJ21328" s="138"/>
      <c r="BK21328" s="138"/>
      <c r="BL21328" s="138"/>
      <c r="BM21328" s="138"/>
    </row>
    <row r="21329" spans="62:65" ht="13" thickBot="1">
      <c r="BJ21329" s="138"/>
      <c r="BK21329" s="138"/>
      <c r="BL21329" s="138"/>
      <c r="BM21329" s="138"/>
    </row>
    <row r="21330" spans="62:65" ht="13" thickBot="1">
      <c r="BJ21330" s="138"/>
      <c r="BK21330" s="138"/>
      <c r="BL21330" s="138"/>
      <c r="BM21330" s="138"/>
    </row>
    <row r="21331" spans="62:65" ht="13" thickBot="1">
      <c r="BJ21331" s="138"/>
      <c r="BK21331" s="138"/>
      <c r="BL21331" s="138"/>
      <c r="BM21331" s="138"/>
    </row>
    <row r="21332" spans="62:65" ht="13" thickBot="1">
      <c r="BJ21332" s="138"/>
      <c r="BK21332" s="138"/>
      <c r="BL21332" s="138"/>
      <c r="BM21332" s="138"/>
    </row>
    <row r="21333" spans="62:65" ht="13" thickBot="1">
      <c r="BJ21333" s="138"/>
      <c r="BK21333" s="138"/>
      <c r="BL21333" s="138"/>
      <c r="BM21333" s="138"/>
    </row>
    <row r="21334" spans="62:65" ht="13" thickBot="1">
      <c r="BJ21334" s="138"/>
      <c r="BK21334" s="138"/>
      <c r="BL21334" s="138"/>
      <c r="BM21334" s="138"/>
    </row>
    <row r="21335" spans="62:65" ht="13" thickBot="1">
      <c r="BJ21335" s="138"/>
      <c r="BK21335" s="138"/>
      <c r="BL21335" s="138"/>
      <c r="BM21335" s="138"/>
    </row>
    <row r="21336" spans="62:65" ht="13" thickBot="1">
      <c r="BJ21336" s="138"/>
      <c r="BK21336" s="138"/>
      <c r="BL21336" s="138"/>
      <c r="BM21336" s="138"/>
    </row>
    <row r="21337" spans="62:65" ht="13" thickBot="1">
      <c r="BJ21337" s="138"/>
      <c r="BK21337" s="138"/>
      <c r="BL21337" s="138"/>
      <c r="BM21337" s="138"/>
    </row>
    <row r="21338" spans="62:65" ht="13" thickBot="1">
      <c r="BJ21338" s="138"/>
      <c r="BK21338" s="138"/>
      <c r="BL21338" s="138"/>
      <c r="BM21338" s="138"/>
    </row>
    <row r="21339" spans="62:65" ht="13" thickBot="1">
      <c r="BJ21339" s="138"/>
      <c r="BK21339" s="138"/>
      <c r="BL21339" s="138"/>
      <c r="BM21339" s="138"/>
    </row>
    <row r="21340" spans="62:65" ht="13" thickBot="1">
      <c r="BJ21340" s="138"/>
      <c r="BK21340" s="138"/>
      <c r="BL21340" s="138"/>
      <c r="BM21340" s="138"/>
    </row>
    <row r="21341" spans="62:65" ht="13" thickBot="1">
      <c r="BJ21341" s="138"/>
      <c r="BK21341" s="138"/>
      <c r="BL21341" s="138"/>
      <c r="BM21341" s="138"/>
    </row>
    <row r="21342" spans="62:65" ht="13" thickBot="1">
      <c r="BJ21342" s="138"/>
      <c r="BK21342" s="138"/>
      <c r="BL21342" s="138"/>
      <c r="BM21342" s="138"/>
    </row>
    <row r="21343" spans="62:65" ht="13" thickBot="1">
      <c r="BJ21343" s="138"/>
      <c r="BK21343" s="138"/>
      <c r="BL21343" s="138"/>
      <c r="BM21343" s="138"/>
    </row>
    <row r="21344" spans="62:65" ht="13" thickBot="1">
      <c r="BJ21344" s="138"/>
      <c r="BK21344" s="138"/>
      <c r="BL21344" s="138"/>
      <c r="BM21344" s="138"/>
    </row>
    <row r="21345" spans="62:65" ht="13" thickBot="1">
      <c r="BJ21345" s="138"/>
      <c r="BK21345" s="138"/>
      <c r="BL21345" s="138"/>
      <c r="BM21345" s="138"/>
    </row>
    <row r="21346" spans="62:65" ht="13" thickBot="1">
      <c r="BJ21346" s="138"/>
      <c r="BK21346" s="138"/>
      <c r="BL21346" s="138"/>
      <c r="BM21346" s="138"/>
    </row>
    <row r="21347" spans="62:65" ht="13" thickBot="1">
      <c r="BJ21347" s="138"/>
      <c r="BK21347" s="138"/>
      <c r="BL21347" s="138"/>
      <c r="BM21347" s="138"/>
    </row>
    <row r="21348" spans="62:65" ht="13" thickBot="1">
      <c r="BJ21348" s="138"/>
      <c r="BK21348" s="138"/>
      <c r="BL21348" s="138"/>
      <c r="BM21348" s="138"/>
    </row>
    <row r="21349" spans="62:65" ht="13" thickBot="1">
      <c r="BJ21349" s="138"/>
      <c r="BK21349" s="138"/>
      <c r="BL21349" s="138"/>
      <c r="BM21349" s="138"/>
    </row>
    <row r="21350" spans="62:65" ht="13" thickBot="1">
      <c r="BJ21350" s="138"/>
      <c r="BK21350" s="138"/>
      <c r="BL21350" s="138"/>
      <c r="BM21350" s="138"/>
    </row>
    <row r="21351" spans="62:65" ht="13" thickBot="1">
      <c r="BJ21351" s="138"/>
      <c r="BK21351" s="138"/>
      <c r="BL21351" s="138"/>
      <c r="BM21351" s="138"/>
    </row>
    <row r="21352" spans="62:65" ht="13" thickBot="1">
      <c r="BJ21352" s="138"/>
      <c r="BK21352" s="138"/>
      <c r="BL21352" s="138"/>
      <c r="BM21352" s="138"/>
    </row>
    <row r="21353" spans="62:65" ht="13" thickBot="1">
      <c r="BJ21353" s="138"/>
      <c r="BK21353" s="138"/>
      <c r="BL21353" s="138"/>
      <c r="BM21353" s="138"/>
    </row>
    <row r="21354" spans="62:65" ht="13" thickBot="1">
      <c r="BJ21354" s="138"/>
      <c r="BK21354" s="138"/>
      <c r="BL21354" s="138"/>
      <c r="BM21354" s="138"/>
    </row>
    <row r="21355" spans="62:65" ht="13" thickBot="1">
      <c r="BJ21355" s="138"/>
      <c r="BK21355" s="138"/>
      <c r="BL21355" s="138"/>
      <c r="BM21355" s="138"/>
    </row>
    <row r="21356" spans="62:65" ht="13" thickBot="1">
      <c r="BJ21356" s="138"/>
      <c r="BK21356" s="138"/>
      <c r="BL21356" s="138"/>
      <c r="BM21356" s="138"/>
    </row>
    <row r="21357" spans="62:65" ht="13" thickBot="1">
      <c r="BJ21357" s="138"/>
      <c r="BK21357" s="138"/>
      <c r="BL21357" s="138"/>
      <c r="BM21357" s="138"/>
    </row>
    <row r="21358" spans="62:65" ht="13" thickBot="1">
      <c r="BJ21358" s="138"/>
      <c r="BK21358" s="138"/>
      <c r="BL21358" s="138"/>
      <c r="BM21358" s="138"/>
    </row>
    <row r="21359" spans="62:65" ht="13" thickBot="1">
      <c r="BJ21359" s="138"/>
      <c r="BK21359" s="138"/>
      <c r="BL21359" s="138"/>
      <c r="BM21359" s="138"/>
    </row>
    <row r="21360" spans="62:65" ht="13" thickBot="1">
      <c r="BJ21360" s="138"/>
      <c r="BK21360" s="138"/>
      <c r="BL21360" s="138"/>
      <c r="BM21360" s="138"/>
    </row>
    <row r="21361" spans="62:65" ht="13" thickBot="1">
      <c r="BJ21361" s="138"/>
      <c r="BK21361" s="138"/>
      <c r="BL21361" s="138"/>
      <c r="BM21361" s="138"/>
    </row>
    <row r="21362" spans="62:65" ht="13" thickBot="1">
      <c r="BJ21362" s="138"/>
      <c r="BK21362" s="138"/>
      <c r="BL21362" s="138"/>
      <c r="BM21362" s="138"/>
    </row>
    <row r="21363" spans="62:65" ht="13" thickBot="1">
      <c r="BJ21363" s="138"/>
      <c r="BK21363" s="138"/>
      <c r="BL21363" s="138"/>
      <c r="BM21363" s="138"/>
    </row>
    <row r="21364" spans="62:65" ht="13" thickBot="1">
      <c r="BJ21364" s="138"/>
      <c r="BK21364" s="138"/>
      <c r="BL21364" s="138"/>
      <c r="BM21364" s="138"/>
    </row>
    <row r="21365" spans="62:65" ht="13" thickBot="1">
      <c r="BJ21365" s="138"/>
      <c r="BK21365" s="138"/>
      <c r="BL21365" s="138"/>
      <c r="BM21365" s="138"/>
    </row>
    <row r="21366" spans="62:65" ht="13" thickBot="1">
      <c r="BJ21366" s="138"/>
      <c r="BK21366" s="138"/>
      <c r="BL21366" s="138"/>
      <c r="BM21366" s="138"/>
    </row>
    <row r="21367" spans="62:65" ht="13" thickBot="1">
      <c r="BJ21367" s="138"/>
      <c r="BK21367" s="138"/>
      <c r="BL21367" s="138"/>
      <c r="BM21367" s="138"/>
    </row>
    <row r="21368" spans="62:65" ht="13" thickBot="1">
      <c r="BJ21368" s="138"/>
      <c r="BK21368" s="138"/>
      <c r="BL21368" s="138"/>
      <c r="BM21368" s="138"/>
    </row>
    <row r="21369" spans="62:65" ht="13" thickBot="1">
      <c r="BJ21369" s="138"/>
      <c r="BK21369" s="138"/>
      <c r="BL21369" s="138"/>
      <c r="BM21369" s="138"/>
    </row>
    <row r="21370" spans="62:65" ht="13" thickBot="1">
      <c r="BJ21370" s="138"/>
      <c r="BK21370" s="138"/>
      <c r="BL21370" s="138"/>
      <c r="BM21370" s="138"/>
    </row>
    <row r="21371" spans="62:65" ht="13" thickBot="1">
      <c r="BJ21371" s="138"/>
      <c r="BK21371" s="138"/>
      <c r="BL21371" s="138"/>
      <c r="BM21371" s="138"/>
    </row>
    <row r="21372" spans="62:65" ht="13" thickBot="1">
      <c r="BJ21372" s="138"/>
      <c r="BK21372" s="138"/>
      <c r="BL21372" s="138"/>
      <c r="BM21372" s="138"/>
    </row>
    <row r="21373" spans="62:65" ht="13" thickBot="1">
      <c r="BJ21373" s="138"/>
      <c r="BK21373" s="138"/>
      <c r="BL21373" s="138"/>
      <c r="BM21373" s="138"/>
    </row>
    <row r="21374" spans="62:65" ht="13" thickBot="1">
      <c r="BJ21374" s="138"/>
      <c r="BK21374" s="138"/>
      <c r="BL21374" s="138"/>
      <c r="BM21374" s="138"/>
    </row>
    <row r="21375" spans="62:65" ht="13" thickBot="1">
      <c r="BJ21375" s="138"/>
      <c r="BK21375" s="138"/>
      <c r="BL21375" s="138"/>
      <c r="BM21375" s="138"/>
    </row>
    <row r="21376" spans="62:65" ht="13" thickBot="1">
      <c r="BJ21376" s="138"/>
      <c r="BK21376" s="138"/>
      <c r="BL21376" s="138"/>
      <c r="BM21376" s="138"/>
    </row>
    <row r="21377" spans="62:65" ht="13" thickBot="1">
      <c r="BJ21377" s="138"/>
      <c r="BK21377" s="138"/>
      <c r="BL21377" s="138"/>
      <c r="BM21377" s="138"/>
    </row>
    <row r="21378" spans="62:65" ht="13" thickBot="1">
      <c r="BJ21378" s="138"/>
      <c r="BK21378" s="138"/>
      <c r="BL21378" s="138"/>
      <c r="BM21378" s="138"/>
    </row>
    <row r="21379" spans="62:65" ht="13" thickBot="1">
      <c r="BJ21379" s="138"/>
      <c r="BK21379" s="138"/>
      <c r="BL21379" s="138"/>
      <c r="BM21379" s="138"/>
    </row>
    <row r="21380" spans="62:65" ht="13" thickBot="1">
      <c r="BJ21380" s="138"/>
      <c r="BK21380" s="138"/>
      <c r="BL21380" s="138"/>
      <c r="BM21380" s="138"/>
    </row>
    <row r="21381" spans="62:65" ht="13" thickBot="1">
      <c r="BJ21381" s="138"/>
      <c r="BK21381" s="138"/>
      <c r="BL21381" s="138"/>
      <c r="BM21381" s="138"/>
    </row>
    <row r="21382" spans="62:65" ht="13" thickBot="1">
      <c r="BJ21382" s="138"/>
      <c r="BK21382" s="138"/>
      <c r="BL21382" s="138"/>
      <c r="BM21382" s="138"/>
    </row>
    <row r="21383" spans="62:65" ht="13" thickBot="1">
      <c r="BJ21383" s="138"/>
      <c r="BK21383" s="138"/>
      <c r="BL21383" s="138"/>
      <c r="BM21383" s="138"/>
    </row>
    <row r="21384" spans="62:65" ht="13" thickBot="1">
      <c r="BJ21384" s="138"/>
      <c r="BK21384" s="138"/>
      <c r="BL21384" s="138"/>
      <c r="BM21384" s="138"/>
    </row>
    <row r="21385" spans="62:65" ht="13" thickBot="1">
      <c r="BJ21385" s="138"/>
      <c r="BK21385" s="138"/>
      <c r="BL21385" s="138"/>
      <c r="BM21385" s="138"/>
    </row>
    <row r="21386" spans="62:65" ht="13" thickBot="1">
      <c r="BJ21386" s="138"/>
      <c r="BK21386" s="138"/>
      <c r="BL21386" s="138"/>
      <c r="BM21386" s="138"/>
    </row>
    <row r="21387" spans="62:65" ht="13" thickBot="1">
      <c r="BJ21387" s="138"/>
      <c r="BK21387" s="138"/>
      <c r="BL21387" s="138"/>
      <c r="BM21387" s="138"/>
    </row>
    <row r="21388" spans="62:65" ht="13" thickBot="1">
      <c r="BJ21388" s="138"/>
      <c r="BK21388" s="138"/>
      <c r="BL21388" s="138"/>
      <c r="BM21388" s="138"/>
    </row>
    <row r="21389" spans="62:65" ht="13" thickBot="1">
      <c r="BJ21389" s="138"/>
      <c r="BK21389" s="138"/>
      <c r="BL21389" s="138"/>
      <c r="BM21389" s="138"/>
    </row>
    <row r="21390" spans="62:65" ht="13" thickBot="1">
      <c r="BJ21390" s="138"/>
      <c r="BK21390" s="138"/>
      <c r="BL21390" s="138"/>
      <c r="BM21390" s="138"/>
    </row>
    <row r="21391" spans="62:65" ht="13" thickBot="1">
      <c r="BJ21391" s="138"/>
      <c r="BK21391" s="138"/>
      <c r="BL21391" s="138"/>
      <c r="BM21391" s="138"/>
    </row>
    <row r="21392" spans="62:65" ht="13" thickBot="1">
      <c r="BJ21392" s="138"/>
      <c r="BK21392" s="138"/>
      <c r="BL21392" s="138"/>
      <c r="BM21392" s="138"/>
    </row>
    <row r="21393" spans="62:65" ht="13" thickBot="1">
      <c r="BJ21393" s="138"/>
      <c r="BK21393" s="138"/>
      <c r="BL21393" s="138"/>
      <c r="BM21393" s="138"/>
    </row>
    <row r="21394" spans="62:65" ht="13" thickBot="1">
      <c r="BJ21394" s="138"/>
      <c r="BK21394" s="138"/>
      <c r="BL21394" s="138"/>
      <c r="BM21394" s="138"/>
    </row>
    <row r="21395" spans="62:65" ht="13" thickBot="1">
      <c r="BJ21395" s="138"/>
      <c r="BK21395" s="138"/>
      <c r="BL21395" s="138"/>
      <c r="BM21395" s="138"/>
    </row>
    <row r="21396" spans="62:65" ht="13" thickBot="1">
      <c r="BJ21396" s="138"/>
      <c r="BK21396" s="138"/>
      <c r="BL21396" s="138"/>
      <c r="BM21396" s="138"/>
    </row>
    <row r="21397" spans="62:65" ht="13" thickBot="1">
      <c r="BJ21397" s="138"/>
      <c r="BK21397" s="138"/>
      <c r="BL21397" s="138"/>
      <c r="BM21397" s="138"/>
    </row>
    <row r="21398" spans="62:65" ht="13" thickBot="1">
      <c r="BJ21398" s="138"/>
      <c r="BK21398" s="138"/>
      <c r="BL21398" s="138"/>
      <c r="BM21398" s="138"/>
    </row>
    <row r="21399" spans="62:65" ht="13" thickBot="1">
      <c r="BJ21399" s="138"/>
      <c r="BK21399" s="138"/>
      <c r="BL21399" s="138"/>
      <c r="BM21399" s="138"/>
    </row>
    <row r="21400" spans="62:65" ht="13" thickBot="1">
      <c r="BJ21400" s="138"/>
      <c r="BK21400" s="138"/>
      <c r="BL21400" s="138"/>
      <c r="BM21400" s="138"/>
    </row>
    <row r="21401" spans="62:65" ht="13" thickBot="1">
      <c r="BJ21401" s="138"/>
      <c r="BK21401" s="138"/>
      <c r="BL21401" s="138"/>
      <c r="BM21401" s="138"/>
    </row>
    <row r="21402" spans="62:65" ht="13" thickBot="1">
      <c r="BJ21402" s="138"/>
      <c r="BK21402" s="138"/>
      <c r="BL21402" s="138"/>
      <c r="BM21402" s="138"/>
    </row>
    <row r="21403" spans="62:65" ht="13" thickBot="1">
      <c r="BJ21403" s="138"/>
      <c r="BK21403" s="138"/>
      <c r="BL21403" s="138"/>
      <c r="BM21403" s="138"/>
    </row>
    <row r="21404" spans="62:65" ht="13" thickBot="1">
      <c r="BJ21404" s="138"/>
      <c r="BK21404" s="138"/>
      <c r="BL21404" s="138"/>
      <c r="BM21404" s="138"/>
    </row>
    <row r="21405" spans="62:65" ht="13" thickBot="1">
      <c r="BJ21405" s="138"/>
      <c r="BK21405" s="138"/>
      <c r="BL21405" s="138"/>
      <c r="BM21405" s="138"/>
    </row>
    <row r="21406" spans="62:65" ht="13" thickBot="1">
      <c r="BJ21406" s="138"/>
      <c r="BK21406" s="138"/>
      <c r="BL21406" s="138"/>
      <c r="BM21406" s="138"/>
    </row>
    <row r="21407" spans="62:65" ht="13" thickBot="1">
      <c r="BJ21407" s="138"/>
      <c r="BK21407" s="138"/>
      <c r="BL21407" s="138"/>
      <c r="BM21407" s="138"/>
    </row>
    <row r="21408" spans="62:65" ht="13" thickBot="1">
      <c r="BJ21408" s="138"/>
      <c r="BK21408" s="138"/>
      <c r="BL21408" s="138"/>
      <c r="BM21408" s="138"/>
    </row>
    <row r="21409" spans="62:65" ht="13" thickBot="1">
      <c r="BJ21409" s="138"/>
      <c r="BK21409" s="138"/>
      <c r="BL21409" s="138"/>
      <c r="BM21409" s="138"/>
    </row>
    <row r="21410" spans="62:65" ht="13" thickBot="1">
      <c r="BJ21410" s="138"/>
      <c r="BK21410" s="138"/>
      <c r="BL21410" s="138"/>
      <c r="BM21410" s="138"/>
    </row>
    <row r="21411" spans="62:65" ht="13" thickBot="1">
      <c r="BJ21411" s="138"/>
      <c r="BK21411" s="138"/>
      <c r="BL21411" s="138"/>
      <c r="BM21411" s="138"/>
    </row>
    <row r="21412" spans="62:65" ht="13" thickBot="1">
      <c r="BJ21412" s="138"/>
      <c r="BK21412" s="138"/>
      <c r="BL21412" s="138"/>
      <c r="BM21412" s="138"/>
    </row>
    <row r="21413" spans="62:65" ht="13" thickBot="1">
      <c r="BJ21413" s="138"/>
      <c r="BK21413" s="138"/>
      <c r="BL21413" s="138"/>
      <c r="BM21413" s="138"/>
    </row>
    <row r="21414" spans="62:65" ht="13" thickBot="1">
      <c r="BJ21414" s="138"/>
      <c r="BK21414" s="138"/>
      <c r="BL21414" s="138"/>
      <c r="BM21414" s="138"/>
    </row>
    <row r="21415" spans="62:65" ht="13" thickBot="1">
      <c r="BJ21415" s="138"/>
      <c r="BK21415" s="138"/>
      <c r="BL21415" s="138"/>
      <c r="BM21415" s="138"/>
    </row>
    <row r="21416" spans="62:65" ht="13" thickBot="1">
      <c r="BJ21416" s="138"/>
      <c r="BK21416" s="138"/>
      <c r="BL21416" s="138"/>
      <c r="BM21416" s="138"/>
    </row>
    <row r="21417" spans="62:65" ht="13" thickBot="1">
      <c r="BJ21417" s="138"/>
      <c r="BK21417" s="138"/>
      <c r="BL21417" s="138"/>
      <c r="BM21417" s="138"/>
    </row>
    <row r="21418" spans="62:65" ht="13" thickBot="1">
      <c r="BJ21418" s="138"/>
      <c r="BK21418" s="138"/>
      <c r="BL21418" s="138"/>
      <c r="BM21418" s="138"/>
    </row>
    <row r="21419" spans="62:65" ht="13" thickBot="1">
      <c r="BJ21419" s="138"/>
      <c r="BK21419" s="138"/>
      <c r="BL21419" s="138"/>
      <c r="BM21419" s="138"/>
    </row>
    <row r="21420" spans="62:65" ht="13" thickBot="1">
      <c r="BJ21420" s="138"/>
      <c r="BK21420" s="138"/>
      <c r="BL21420" s="138"/>
      <c r="BM21420" s="138"/>
    </row>
    <row r="21421" spans="62:65" ht="13" thickBot="1">
      <c r="BJ21421" s="138"/>
      <c r="BK21421" s="138"/>
      <c r="BL21421" s="138"/>
      <c r="BM21421" s="138"/>
    </row>
    <row r="21422" spans="62:65" ht="13" thickBot="1">
      <c r="BJ21422" s="138"/>
      <c r="BK21422" s="138"/>
      <c r="BL21422" s="138"/>
      <c r="BM21422" s="138"/>
    </row>
    <row r="21423" spans="62:65" ht="13" thickBot="1">
      <c r="BJ21423" s="138"/>
      <c r="BK21423" s="138"/>
      <c r="BL21423" s="138"/>
      <c r="BM21423" s="138"/>
    </row>
    <row r="21424" spans="62:65" ht="13" thickBot="1">
      <c r="BJ21424" s="138"/>
      <c r="BK21424" s="138"/>
      <c r="BL21424" s="138"/>
      <c r="BM21424" s="138"/>
    </row>
    <row r="21425" spans="62:65" ht="13" thickBot="1">
      <c r="BJ21425" s="138"/>
      <c r="BK21425" s="138"/>
      <c r="BL21425" s="138"/>
      <c r="BM21425" s="138"/>
    </row>
    <row r="21426" spans="62:65" ht="13" thickBot="1">
      <c r="BJ21426" s="138"/>
      <c r="BK21426" s="138"/>
      <c r="BL21426" s="138"/>
      <c r="BM21426" s="138"/>
    </row>
    <row r="21427" spans="62:65" ht="13" thickBot="1">
      <c r="BJ21427" s="138"/>
      <c r="BK21427" s="138"/>
      <c r="BL21427" s="138"/>
      <c r="BM21427" s="138"/>
    </row>
    <row r="21428" spans="62:65" ht="13" thickBot="1">
      <c r="BJ21428" s="138"/>
      <c r="BK21428" s="138"/>
      <c r="BL21428" s="138"/>
      <c r="BM21428" s="138"/>
    </row>
    <row r="21429" spans="62:65" ht="13" thickBot="1">
      <c r="BJ21429" s="138"/>
      <c r="BK21429" s="138"/>
      <c r="BL21429" s="138"/>
      <c r="BM21429" s="138"/>
    </row>
    <row r="21430" spans="62:65" ht="13" thickBot="1">
      <c r="BJ21430" s="138"/>
      <c r="BK21430" s="138"/>
      <c r="BL21430" s="138"/>
      <c r="BM21430" s="138"/>
    </row>
    <row r="21431" spans="62:65" ht="13" thickBot="1">
      <c r="BJ21431" s="138"/>
      <c r="BK21431" s="138"/>
      <c r="BL21431" s="138"/>
      <c r="BM21431" s="138"/>
    </row>
    <row r="21432" spans="62:65" ht="13" thickBot="1">
      <c r="BJ21432" s="138"/>
      <c r="BK21432" s="138"/>
      <c r="BL21432" s="138"/>
      <c r="BM21432" s="138"/>
    </row>
    <row r="21433" spans="62:65" ht="13" thickBot="1">
      <c r="BJ21433" s="138"/>
      <c r="BK21433" s="138"/>
      <c r="BL21433" s="138"/>
      <c r="BM21433" s="138"/>
    </row>
    <row r="21434" spans="62:65" ht="13" thickBot="1">
      <c r="BJ21434" s="138"/>
      <c r="BK21434" s="138"/>
      <c r="BL21434" s="138"/>
      <c r="BM21434" s="138"/>
    </row>
    <row r="21435" spans="62:65" ht="13" thickBot="1">
      <c r="BJ21435" s="138"/>
      <c r="BK21435" s="138"/>
      <c r="BL21435" s="138"/>
      <c r="BM21435" s="138"/>
    </row>
    <row r="21436" spans="62:65" ht="13" thickBot="1">
      <c r="BJ21436" s="138"/>
      <c r="BK21436" s="138"/>
      <c r="BL21436" s="138"/>
      <c r="BM21436" s="138"/>
    </row>
    <row r="21437" spans="62:65" ht="13" thickBot="1">
      <c r="BJ21437" s="138"/>
      <c r="BK21437" s="138"/>
      <c r="BL21437" s="138"/>
      <c r="BM21437" s="138"/>
    </row>
    <row r="21438" spans="62:65" ht="13" thickBot="1">
      <c r="BJ21438" s="138"/>
      <c r="BK21438" s="138"/>
      <c r="BL21438" s="138"/>
      <c r="BM21438" s="138"/>
    </row>
    <row r="21439" spans="62:65" ht="13" thickBot="1">
      <c r="BJ21439" s="138"/>
      <c r="BK21439" s="138"/>
      <c r="BL21439" s="138"/>
      <c r="BM21439" s="138"/>
    </row>
    <row r="21440" spans="62:65" ht="13" thickBot="1">
      <c r="BJ21440" s="138"/>
      <c r="BK21440" s="138"/>
      <c r="BL21440" s="138"/>
      <c r="BM21440" s="138"/>
    </row>
    <row r="21441" spans="62:65" ht="13" thickBot="1">
      <c r="BJ21441" s="138"/>
      <c r="BK21441" s="138"/>
      <c r="BL21441" s="138"/>
      <c r="BM21441" s="138"/>
    </row>
    <row r="21442" spans="62:65" ht="13" thickBot="1">
      <c r="BJ21442" s="138"/>
      <c r="BK21442" s="138"/>
      <c r="BL21442" s="138"/>
      <c r="BM21442" s="138"/>
    </row>
    <row r="21443" spans="62:65" ht="13" thickBot="1">
      <c r="BJ21443" s="138"/>
      <c r="BK21443" s="138"/>
      <c r="BL21443" s="138"/>
      <c r="BM21443" s="138"/>
    </row>
    <row r="21444" spans="62:65" ht="13" thickBot="1">
      <c r="BJ21444" s="138"/>
      <c r="BK21444" s="138"/>
      <c r="BL21444" s="138"/>
      <c r="BM21444" s="138"/>
    </row>
    <row r="21445" spans="62:65" ht="13" thickBot="1">
      <c r="BJ21445" s="138"/>
      <c r="BK21445" s="138"/>
      <c r="BL21445" s="138"/>
      <c r="BM21445" s="138"/>
    </row>
    <row r="21446" spans="62:65" ht="13" thickBot="1">
      <c r="BJ21446" s="138"/>
      <c r="BK21446" s="138"/>
      <c r="BL21446" s="138"/>
      <c r="BM21446" s="138"/>
    </row>
    <row r="21447" spans="62:65" ht="13" thickBot="1">
      <c r="BJ21447" s="138"/>
      <c r="BK21447" s="138"/>
      <c r="BL21447" s="138"/>
      <c r="BM21447" s="138"/>
    </row>
    <row r="21448" spans="62:65" ht="13" thickBot="1">
      <c r="BJ21448" s="138"/>
      <c r="BK21448" s="138"/>
      <c r="BL21448" s="138"/>
      <c r="BM21448" s="138"/>
    </row>
    <row r="21449" spans="62:65" ht="13" thickBot="1">
      <c r="BJ21449" s="138"/>
      <c r="BK21449" s="138"/>
      <c r="BL21449" s="138"/>
      <c r="BM21449" s="138"/>
    </row>
    <row r="21450" spans="62:65" ht="13" thickBot="1">
      <c r="BJ21450" s="138"/>
      <c r="BK21450" s="138"/>
      <c r="BL21450" s="138"/>
      <c r="BM21450" s="138"/>
    </row>
    <row r="21451" spans="62:65" ht="13" thickBot="1">
      <c r="BJ21451" s="138"/>
      <c r="BK21451" s="138"/>
      <c r="BL21451" s="138"/>
      <c r="BM21451" s="138"/>
    </row>
    <row r="21452" spans="62:65" ht="13" thickBot="1">
      <c r="BJ21452" s="138"/>
      <c r="BK21452" s="138"/>
      <c r="BL21452" s="138"/>
      <c r="BM21452" s="138"/>
    </row>
    <row r="21453" spans="62:65" ht="13" thickBot="1">
      <c r="BJ21453" s="138"/>
      <c r="BK21453" s="138"/>
      <c r="BL21453" s="138"/>
      <c r="BM21453" s="138"/>
    </row>
    <row r="21454" spans="62:65" ht="13" thickBot="1">
      <c r="BJ21454" s="138"/>
      <c r="BK21454" s="138"/>
      <c r="BL21454" s="138"/>
      <c r="BM21454" s="138"/>
    </row>
    <row r="21455" spans="62:65" ht="13" thickBot="1">
      <c r="BJ21455" s="138"/>
      <c r="BK21455" s="138"/>
      <c r="BL21455" s="138"/>
      <c r="BM21455" s="138"/>
    </row>
    <row r="21456" spans="62:65" ht="13" thickBot="1">
      <c r="BJ21456" s="138"/>
      <c r="BK21456" s="138"/>
      <c r="BL21456" s="138"/>
      <c r="BM21456" s="138"/>
    </row>
    <row r="21457" spans="62:65" ht="13" thickBot="1">
      <c r="BJ21457" s="138"/>
      <c r="BK21457" s="138"/>
      <c r="BL21457" s="138"/>
      <c r="BM21457" s="138"/>
    </row>
    <row r="21458" spans="62:65" ht="13" thickBot="1">
      <c r="BJ21458" s="138"/>
      <c r="BK21458" s="138"/>
      <c r="BL21458" s="138"/>
      <c r="BM21458" s="138"/>
    </row>
    <row r="21459" spans="62:65" ht="13" thickBot="1">
      <c r="BJ21459" s="138"/>
      <c r="BK21459" s="138"/>
      <c r="BL21459" s="138"/>
      <c r="BM21459" s="138"/>
    </row>
    <row r="21460" spans="62:65" ht="13" thickBot="1">
      <c r="BJ21460" s="138"/>
      <c r="BK21460" s="138"/>
      <c r="BL21460" s="138"/>
      <c r="BM21460" s="138"/>
    </row>
    <row r="21461" spans="62:65" ht="13" thickBot="1">
      <c r="BJ21461" s="138"/>
      <c r="BK21461" s="138"/>
      <c r="BL21461" s="138"/>
      <c r="BM21461" s="138"/>
    </row>
    <row r="21462" spans="62:65" ht="13" thickBot="1">
      <c r="BJ21462" s="138"/>
      <c r="BK21462" s="138"/>
      <c r="BL21462" s="138"/>
      <c r="BM21462" s="138"/>
    </row>
    <row r="21463" spans="62:65" ht="13" thickBot="1">
      <c r="BJ21463" s="138"/>
      <c r="BK21463" s="138"/>
      <c r="BL21463" s="138"/>
      <c r="BM21463" s="138"/>
    </row>
    <row r="21464" spans="62:65" ht="13" thickBot="1">
      <c r="BJ21464" s="138"/>
      <c r="BK21464" s="138"/>
      <c r="BL21464" s="138"/>
      <c r="BM21464" s="138"/>
    </row>
    <row r="21465" spans="62:65" ht="13" thickBot="1">
      <c r="BJ21465" s="138"/>
      <c r="BK21465" s="138"/>
      <c r="BL21465" s="138"/>
      <c r="BM21465" s="138"/>
    </row>
    <row r="21466" spans="62:65" ht="13" thickBot="1">
      <c r="BJ21466" s="138"/>
      <c r="BK21466" s="138"/>
      <c r="BL21466" s="138"/>
      <c r="BM21466" s="138"/>
    </row>
    <row r="21467" spans="62:65" ht="13" thickBot="1">
      <c r="BJ21467" s="138"/>
      <c r="BK21467" s="138"/>
      <c r="BL21467" s="138"/>
      <c r="BM21467" s="138"/>
    </row>
    <row r="21468" spans="62:65" ht="13" thickBot="1">
      <c r="BJ21468" s="138"/>
      <c r="BK21468" s="138"/>
      <c r="BL21468" s="138"/>
      <c r="BM21468" s="138"/>
    </row>
    <row r="21469" spans="62:65" ht="13" thickBot="1">
      <c r="BJ21469" s="138"/>
      <c r="BK21469" s="138"/>
      <c r="BL21469" s="138"/>
      <c r="BM21469" s="138"/>
    </row>
    <row r="21470" spans="62:65" ht="13" thickBot="1">
      <c r="BJ21470" s="138"/>
      <c r="BK21470" s="138"/>
      <c r="BL21470" s="138"/>
      <c r="BM21470" s="138"/>
    </row>
    <row r="21471" spans="62:65" ht="13" thickBot="1">
      <c r="BJ21471" s="138"/>
      <c r="BK21471" s="138"/>
      <c r="BL21471" s="138"/>
      <c r="BM21471" s="138"/>
    </row>
    <row r="21472" spans="62:65" ht="13" thickBot="1">
      <c r="BJ21472" s="138"/>
      <c r="BK21472" s="138"/>
      <c r="BL21472" s="138"/>
      <c r="BM21472" s="138"/>
    </row>
    <row r="21473" spans="62:65" ht="13" thickBot="1">
      <c r="BJ21473" s="138"/>
      <c r="BK21473" s="138"/>
      <c r="BL21473" s="138"/>
      <c r="BM21473" s="138"/>
    </row>
    <row r="21474" spans="62:65" ht="13" thickBot="1">
      <c r="BJ21474" s="138"/>
      <c r="BK21474" s="138"/>
      <c r="BL21474" s="138"/>
      <c r="BM21474" s="138"/>
    </row>
    <row r="21475" spans="62:65" ht="13" thickBot="1">
      <c r="BJ21475" s="138"/>
      <c r="BK21475" s="138"/>
      <c r="BL21475" s="138"/>
      <c r="BM21475" s="138"/>
    </row>
    <row r="21476" spans="62:65" ht="13" thickBot="1">
      <c r="BJ21476" s="138"/>
      <c r="BK21476" s="138"/>
      <c r="BL21476" s="138"/>
      <c r="BM21476" s="138"/>
    </row>
    <row r="21477" spans="62:65" ht="13" thickBot="1">
      <c r="BJ21477" s="138"/>
      <c r="BK21477" s="138"/>
      <c r="BL21477" s="138"/>
      <c r="BM21477" s="138"/>
    </row>
    <row r="21478" spans="62:65" ht="13" thickBot="1">
      <c r="BJ21478" s="138"/>
      <c r="BK21478" s="138"/>
      <c r="BL21478" s="138"/>
      <c r="BM21478" s="138"/>
    </row>
    <row r="21479" spans="62:65" ht="13" thickBot="1">
      <c r="BJ21479" s="138"/>
      <c r="BK21479" s="138"/>
      <c r="BL21479" s="138"/>
      <c r="BM21479" s="138"/>
    </row>
    <row r="21480" spans="62:65" ht="13" thickBot="1">
      <c r="BJ21480" s="138"/>
      <c r="BK21480" s="138"/>
      <c r="BL21480" s="138"/>
      <c r="BM21480" s="138"/>
    </row>
    <row r="21481" spans="62:65" ht="13" thickBot="1">
      <c r="BJ21481" s="138"/>
      <c r="BK21481" s="138"/>
      <c r="BL21481" s="138"/>
      <c r="BM21481" s="138"/>
    </row>
    <row r="21482" spans="62:65" ht="13" thickBot="1">
      <c r="BJ21482" s="138"/>
      <c r="BK21482" s="138"/>
      <c r="BL21482" s="138"/>
      <c r="BM21482" s="138"/>
    </row>
    <row r="21483" spans="62:65" ht="13" thickBot="1">
      <c r="BJ21483" s="138"/>
      <c r="BK21483" s="138"/>
      <c r="BL21483" s="138"/>
      <c r="BM21483" s="138"/>
    </row>
    <row r="21484" spans="62:65" ht="13" thickBot="1">
      <c r="BJ21484" s="138"/>
      <c r="BK21484" s="138"/>
      <c r="BL21484" s="138"/>
      <c r="BM21484" s="138"/>
    </row>
    <row r="21485" spans="62:65" ht="13" thickBot="1">
      <c r="BJ21485" s="138"/>
      <c r="BK21485" s="138"/>
      <c r="BL21485" s="138"/>
      <c r="BM21485" s="138"/>
    </row>
    <row r="21486" spans="62:65" ht="13" thickBot="1">
      <c r="BJ21486" s="138"/>
      <c r="BK21486" s="138"/>
      <c r="BL21486" s="138"/>
      <c r="BM21486" s="138"/>
    </row>
    <row r="21487" spans="62:65" ht="13" thickBot="1">
      <c r="BJ21487" s="138"/>
      <c r="BK21487" s="138"/>
      <c r="BL21487" s="138"/>
      <c r="BM21487" s="138"/>
    </row>
    <row r="21488" spans="62:65" ht="13" thickBot="1">
      <c r="BJ21488" s="138"/>
      <c r="BK21488" s="138"/>
      <c r="BL21488" s="138"/>
      <c r="BM21488" s="138"/>
    </row>
    <row r="21489" spans="62:65" ht="13" thickBot="1">
      <c r="BJ21489" s="138"/>
      <c r="BK21489" s="138"/>
      <c r="BL21489" s="138"/>
      <c r="BM21489" s="138"/>
    </row>
    <row r="21490" spans="62:65" ht="13" thickBot="1">
      <c r="BJ21490" s="138"/>
      <c r="BK21490" s="138"/>
      <c r="BL21490" s="138"/>
      <c r="BM21490" s="138"/>
    </row>
    <row r="21491" spans="62:65" ht="13" thickBot="1">
      <c r="BJ21491" s="138"/>
      <c r="BK21491" s="138"/>
      <c r="BL21491" s="138"/>
      <c r="BM21491" s="138"/>
    </row>
    <row r="21492" spans="62:65" ht="13" thickBot="1">
      <c r="BJ21492" s="138"/>
      <c r="BK21492" s="138"/>
      <c r="BL21492" s="138"/>
      <c r="BM21492" s="138"/>
    </row>
    <row r="21493" spans="62:65" ht="13" thickBot="1">
      <c r="BJ21493" s="138"/>
      <c r="BK21493" s="138"/>
      <c r="BL21493" s="138"/>
      <c r="BM21493" s="138"/>
    </row>
    <row r="21494" spans="62:65" ht="13" thickBot="1">
      <c r="BJ21494" s="138"/>
      <c r="BK21494" s="138"/>
      <c r="BL21494" s="138"/>
      <c r="BM21494" s="138"/>
    </row>
    <row r="21495" spans="62:65" ht="13" thickBot="1">
      <c r="BJ21495" s="138"/>
      <c r="BK21495" s="138"/>
      <c r="BL21495" s="138"/>
      <c r="BM21495" s="138"/>
    </row>
    <row r="21496" spans="62:65" ht="13" thickBot="1">
      <c r="BJ21496" s="138"/>
      <c r="BK21496" s="138"/>
      <c r="BL21496" s="138"/>
      <c r="BM21496" s="138"/>
    </row>
    <row r="21497" spans="62:65" ht="13" thickBot="1">
      <c r="BJ21497" s="138"/>
      <c r="BK21497" s="138"/>
      <c r="BL21497" s="138"/>
      <c r="BM21497" s="138"/>
    </row>
    <row r="21498" spans="62:65" ht="13" thickBot="1">
      <c r="BJ21498" s="138"/>
      <c r="BK21498" s="138"/>
      <c r="BL21498" s="138"/>
      <c r="BM21498" s="138"/>
    </row>
    <row r="21499" spans="62:65" ht="13" thickBot="1">
      <c r="BJ21499" s="138"/>
      <c r="BK21499" s="138"/>
      <c r="BL21499" s="138"/>
      <c r="BM21499" s="138"/>
    </row>
    <row r="21500" spans="62:65" ht="13" thickBot="1">
      <c r="BJ21500" s="138"/>
      <c r="BK21500" s="138"/>
      <c r="BL21500" s="138"/>
      <c r="BM21500" s="138"/>
    </row>
    <row r="21501" spans="62:65" ht="13" thickBot="1">
      <c r="BJ21501" s="138"/>
      <c r="BK21501" s="138"/>
      <c r="BL21501" s="138"/>
      <c r="BM21501" s="138"/>
    </row>
    <row r="21502" spans="62:65" ht="13" thickBot="1">
      <c r="BJ21502" s="138"/>
      <c r="BK21502" s="138"/>
      <c r="BL21502" s="138"/>
      <c r="BM21502" s="138"/>
    </row>
    <row r="21503" spans="62:65" ht="13" thickBot="1">
      <c r="BJ21503" s="138"/>
      <c r="BK21503" s="138"/>
      <c r="BL21503" s="138"/>
      <c r="BM21503" s="138"/>
    </row>
    <row r="21504" spans="62:65" ht="13" thickBot="1">
      <c r="BJ21504" s="138"/>
      <c r="BK21504" s="138"/>
      <c r="BL21504" s="138"/>
      <c r="BM21504" s="138"/>
    </row>
    <row r="21505" spans="62:65" ht="13" thickBot="1">
      <c r="BJ21505" s="138"/>
      <c r="BK21505" s="138"/>
      <c r="BL21505" s="138"/>
      <c r="BM21505" s="138"/>
    </row>
    <row r="21506" spans="62:65" ht="13" thickBot="1">
      <c r="BJ21506" s="138"/>
      <c r="BK21506" s="138"/>
      <c r="BL21506" s="138"/>
      <c r="BM21506" s="138"/>
    </row>
    <row r="21507" spans="62:65" ht="13" thickBot="1">
      <c r="BJ21507" s="138"/>
      <c r="BK21507" s="138"/>
      <c r="BL21507" s="138"/>
      <c r="BM21507" s="138"/>
    </row>
    <row r="21508" spans="62:65" ht="13" thickBot="1">
      <c r="BJ21508" s="138"/>
      <c r="BK21508" s="138"/>
      <c r="BL21508" s="138"/>
      <c r="BM21508" s="138"/>
    </row>
    <row r="21509" spans="62:65" ht="13" thickBot="1">
      <c r="BJ21509" s="138"/>
      <c r="BK21509" s="138"/>
      <c r="BL21509" s="138"/>
      <c r="BM21509" s="138"/>
    </row>
    <row r="21510" spans="62:65" ht="13" thickBot="1">
      <c r="BJ21510" s="138"/>
      <c r="BK21510" s="138"/>
      <c r="BL21510" s="138"/>
      <c r="BM21510" s="138"/>
    </row>
    <row r="21511" spans="62:65" ht="13" thickBot="1">
      <c r="BJ21511" s="138"/>
      <c r="BK21511" s="138"/>
      <c r="BL21511" s="138"/>
      <c r="BM21511" s="138"/>
    </row>
    <row r="21512" spans="62:65" ht="13" thickBot="1">
      <c r="BJ21512" s="138"/>
      <c r="BK21512" s="138"/>
      <c r="BL21512" s="138"/>
      <c r="BM21512" s="138"/>
    </row>
    <row r="21513" spans="62:65" ht="13" thickBot="1">
      <c r="BJ21513" s="138"/>
      <c r="BK21513" s="138"/>
      <c r="BL21513" s="138"/>
      <c r="BM21513" s="138"/>
    </row>
    <row r="21514" spans="62:65" ht="13" thickBot="1">
      <c r="BJ21514" s="138"/>
      <c r="BK21514" s="138"/>
      <c r="BL21514" s="138"/>
      <c r="BM21514" s="138"/>
    </row>
    <row r="21515" spans="62:65" ht="13" thickBot="1">
      <c r="BJ21515" s="138"/>
      <c r="BK21515" s="138"/>
      <c r="BL21515" s="138"/>
      <c r="BM21515" s="138"/>
    </row>
    <row r="21516" spans="62:65" ht="13" thickBot="1">
      <c r="BJ21516" s="138"/>
      <c r="BK21516" s="138"/>
      <c r="BL21516" s="138"/>
      <c r="BM21516" s="138"/>
    </row>
    <row r="21517" spans="62:65" ht="13" thickBot="1">
      <c r="BJ21517" s="138"/>
      <c r="BK21517" s="138"/>
      <c r="BL21517" s="138"/>
      <c r="BM21517" s="138"/>
    </row>
    <row r="21518" spans="62:65" ht="13" thickBot="1">
      <c r="BJ21518" s="138"/>
      <c r="BK21518" s="138"/>
      <c r="BL21518" s="138"/>
      <c r="BM21518" s="138"/>
    </row>
    <row r="21519" spans="62:65" ht="13" thickBot="1">
      <c r="BJ21519" s="138"/>
      <c r="BK21519" s="138"/>
      <c r="BL21519" s="138"/>
      <c r="BM21519" s="138"/>
    </row>
    <row r="21520" spans="62:65" ht="13" thickBot="1">
      <c r="BJ21520" s="138"/>
      <c r="BK21520" s="138"/>
      <c r="BL21520" s="138"/>
      <c r="BM21520" s="138"/>
    </row>
    <row r="21521" spans="62:65" ht="13" thickBot="1">
      <c r="BJ21521" s="138"/>
      <c r="BK21521" s="138"/>
      <c r="BL21521" s="138"/>
      <c r="BM21521" s="138"/>
    </row>
    <row r="21522" spans="62:65" ht="13" thickBot="1">
      <c r="BJ21522" s="138"/>
      <c r="BK21522" s="138"/>
      <c r="BL21522" s="138"/>
      <c r="BM21522" s="138"/>
    </row>
    <row r="21523" spans="62:65" ht="13" thickBot="1">
      <c r="BJ21523" s="138"/>
      <c r="BK21523" s="138"/>
      <c r="BL21523" s="138"/>
      <c r="BM21523" s="138"/>
    </row>
    <row r="21524" spans="62:65" ht="13" thickBot="1">
      <c r="BJ21524" s="138"/>
      <c r="BK21524" s="138"/>
      <c r="BL21524" s="138"/>
      <c r="BM21524" s="138"/>
    </row>
    <row r="21525" spans="62:65" ht="13" thickBot="1">
      <c r="BJ21525" s="138"/>
      <c r="BK21525" s="138"/>
      <c r="BL21525" s="138"/>
      <c r="BM21525" s="138"/>
    </row>
    <row r="21526" spans="62:65" ht="13" thickBot="1">
      <c r="BJ21526" s="138"/>
      <c r="BK21526" s="138"/>
      <c r="BL21526" s="138"/>
      <c r="BM21526" s="138"/>
    </row>
    <row r="21527" spans="62:65" ht="13" thickBot="1">
      <c r="BJ21527" s="138"/>
      <c r="BK21527" s="138"/>
      <c r="BL21527" s="138"/>
      <c r="BM21527" s="138"/>
    </row>
    <row r="21528" spans="62:65" ht="13" thickBot="1">
      <c r="BJ21528" s="138"/>
      <c r="BK21528" s="138"/>
      <c r="BL21528" s="138"/>
      <c r="BM21528" s="138"/>
    </row>
    <row r="21529" spans="62:65" ht="13" thickBot="1">
      <c r="BJ21529" s="138"/>
      <c r="BK21529" s="138"/>
      <c r="BL21529" s="138"/>
      <c r="BM21529" s="138"/>
    </row>
    <row r="21530" spans="62:65" ht="13" thickBot="1">
      <c r="BJ21530" s="138"/>
      <c r="BK21530" s="138"/>
      <c r="BL21530" s="138"/>
      <c r="BM21530" s="138"/>
    </row>
    <row r="21531" spans="62:65" ht="13" thickBot="1">
      <c r="BJ21531" s="138"/>
      <c r="BK21531" s="138"/>
      <c r="BL21531" s="138"/>
      <c r="BM21531" s="138"/>
    </row>
    <row r="21532" spans="62:65" ht="13" thickBot="1">
      <c r="BJ21532" s="138"/>
      <c r="BK21532" s="138"/>
      <c r="BL21532" s="138"/>
      <c r="BM21532" s="138"/>
    </row>
    <row r="21533" spans="62:65" ht="13" thickBot="1">
      <c r="BJ21533" s="138"/>
      <c r="BK21533" s="138"/>
      <c r="BL21533" s="138"/>
      <c r="BM21533" s="138"/>
    </row>
    <row r="21534" spans="62:65" ht="13" thickBot="1">
      <c r="BJ21534" s="138"/>
      <c r="BK21534" s="138"/>
      <c r="BL21534" s="138"/>
      <c r="BM21534" s="138"/>
    </row>
    <row r="21535" spans="62:65" ht="13" thickBot="1">
      <c r="BJ21535" s="138"/>
      <c r="BK21535" s="138"/>
      <c r="BL21535" s="138"/>
      <c r="BM21535" s="138"/>
    </row>
    <row r="21536" spans="62:65" ht="13" thickBot="1">
      <c r="BJ21536" s="138"/>
      <c r="BK21536" s="138"/>
      <c r="BL21536" s="138"/>
      <c r="BM21536" s="138"/>
    </row>
    <row r="21537" spans="62:65" ht="13" thickBot="1">
      <c r="BJ21537" s="138"/>
      <c r="BK21537" s="138"/>
      <c r="BL21537" s="138"/>
      <c r="BM21537" s="138"/>
    </row>
    <row r="21538" spans="62:65" ht="13" thickBot="1">
      <c r="BJ21538" s="138"/>
      <c r="BK21538" s="138"/>
      <c r="BL21538" s="138"/>
      <c r="BM21538" s="138"/>
    </row>
    <row r="21539" spans="62:65" ht="13" thickBot="1">
      <c r="BJ21539" s="138"/>
      <c r="BK21539" s="138"/>
      <c r="BL21539" s="138"/>
      <c r="BM21539" s="138"/>
    </row>
    <row r="21540" spans="62:65" ht="13" thickBot="1">
      <c r="BJ21540" s="138"/>
      <c r="BK21540" s="138"/>
      <c r="BL21540" s="138"/>
      <c r="BM21540" s="138"/>
    </row>
    <row r="21541" spans="62:65" ht="13" thickBot="1">
      <c r="BJ21541" s="138"/>
      <c r="BK21541" s="138"/>
      <c r="BL21541" s="138"/>
      <c r="BM21541" s="138"/>
    </row>
    <row r="21542" spans="62:65" ht="13" thickBot="1">
      <c r="BJ21542" s="138"/>
      <c r="BK21542" s="138"/>
      <c r="BL21542" s="138"/>
      <c r="BM21542" s="138"/>
    </row>
    <row r="21543" spans="62:65" ht="13" thickBot="1">
      <c r="BJ21543" s="138"/>
      <c r="BK21543" s="138"/>
      <c r="BL21543" s="138"/>
      <c r="BM21543" s="138"/>
    </row>
    <row r="21544" spans="62:65" ht="13" thickBot="1">
      <c r="BJ21544" s="138"/>
      <c r="BK21544" s="138"/>
      <c r="BL21544" s="138"/>
      <c r="BM21544" s="138"/>
    </row>
    <row r="21545" spans="62:65" ht="13" thickBot="1">
      <c r="BJ21545" s="138"/>
      <c r="BK21545" s="138"/>
      <c r="BL21545" s="138"/>
      <c r="BM21545" s="138"/>
    </row>
    <row r="21546" spans="62:65" ht="13" thickBot="1">
      <c r="BJ21546" s="138"/>
      <c r="BK21546" s="138"/>
      <c r="BL21546" s="138"/>
      <c r="BM21546" s="138"/>
    </row>
    <row r="21547" spans="62:65" ht="13" thickBot="1">
      <c r="BJ21547" s="138"/>
      <c r="BK21547" s="138"/>
      <c r="BL21547" s="138"/>
      <c r="BM21547" s="138"/>
    </row>
    <row r="21548" spans="62:65" ht="13" thickBot="1">
      <c r="BJ21548" s="138"/>
      <c r="BK21548" s="138"/>
      <c r="BL21548" s="138"/>
      <c r="BM21548" s="138"/>
    </row>
    <row r="21549" spans="62:65" ht="13" thickBot="1">
      <c r="BJ21549" s="138"/>
      <c r="BK21549" s="138"/>
      <c r="BL21549" s="138"/>
      <c r="BM21549" s="138"/>
    </row>
    <row r="21550" spans="62:65" ht="13" thickBot="1">
      <c r="BJ21550" s="138"/>
      <c r="BK21550" s="138"/>
      <c r="BL21550" s="138"/>
      <c r="BM21550" s="138"/>
    </row>
    <row r="21551" spans="62:65" ht="13" thickBot="1">
      <c r="BJ21551" s="138"/>
      <c r="BK21551" s="138"/>
      <c r="BL21551" s="138"/>
      <c r="BM21551" s="138"/>
    </row>
    <row r="21552" spans="62:65" ht="13" thickBot="1">
      <c r="BJ21552" s="138"/>
      <c r="BK21552" s="138"/>
      <c r="BL21552" s="138"/>
      <c r="BM21552" s="138"/>
    </row>
    <row r="21553" spans="62:65" ht="13" thickBot="1">
      <c r="BJ21553" s="138"/>
      <c r="BK21553" s="138"/>
      <c r="BL21553" s="138"/>
      <c r="BM21553" s="138"/>
    </row>
    <row r="21554" spans="62:65" ht="13" thickBot="1">
      <c r="BJ21554" s="138"/>
      <c r="BK21554" s="138"/>
      <c r="BL21554" s="138"/>
      <c r="BM21554" s="138"/>
    </row>
    <row r="21555" spans="62:65" ht="13" thickBot="1">
      <c r="BJ21555" s="138"/>
      <c r="BK21555" s="138"/>
      <c r="BL21555" s="138"/>
      <c r="BM21555" s="138"/>
    </row>
    <row r="21556" spans="62:65" ht="13" thickBot="1">
      <c r="BJ21556" s="138"/>
      <c r="BK21556" s="138"/>
      <c r="BL21556" s="138"/>
      <c r="BM21556" s="138"/>
    </row>
    <row r="21557" spans="62:65" ht="13" thickBot="1">
      <c r="BJ21557" s="138"/>
      <c r="BK21557" s="138"/>
      <c r="BL21557" s="138"/>
      <c r="BM21557" s="138"/>
    </row>
    <row r="21558" spans="62:65" ht="13" thickBot="1">
      <c r="BJ21558" s="138"/>
      <c r="BK21558" s="138"/>
      <c r="BL21558" s="138"/>
      <c r="BM21558" s="138"/>
    </row>
    <row r="21559" spans="62:65" ht="13" thickBot="1">
      <c r="BJ21559" s="138"/>
      <c r="BK21559" s="138"/>
      <c r="BL21559" s="138"/>
      <c r="BM21559" s="138"/>
    </row>
    <row r="21560" spans="62:65" ht="13" thickBot="1">
      <c r="BJ21560" s="138"/>
      <c r="BK21560" s="138"/>
      <c r="BL21560" s="138"/>
      <c r="BM21560" s="138"/>
    </row>
    <row r="21561" spans="62:65" ht="13" thickBot="1">
      <c r="BJ21561" s="138"/>
      <c r="BK21561" s="138"/>
      <c r="BL21561" s="138"/>
      <c r="BM21561" s="138"/>
    </row>
    <row r="21562" spans="62:65" ht="13" thickBot="1">
      <c r="BJ21562" s="138"/>
      <c r="BK21562" s="138"/>
      <c r="BL21562" s="138"/>
      <c r="BM21562" s="138"/>
    </row>
    <row r="21563" spans="62:65" ht="13" thickBot="1">
      <c r="BJ21563" s="138"/>
      <c r="BK21563" s="138"/>
      <c r="BL21563" s="138"/>
      <c r="BM21563" s="138"/>
    </row>
    <row r="21564" spans="62:65" ht="13" thickBot="1">
      <c r="BJ21564" s="138"/>
      <c r="BK21564" s="138"/>
      <c r="BL21564" s="138"/>
      <c r="BM21564" s="138"/>
    </row>
    <row r="21565" spans="62:65" ht="13" thickBot="1">
      <c r="BJ21565" s="138"/>
      <c r="BK21565" s="138"/>
      <c r="BL21565" s="138"/>
      <c r="BM21565" s="138"/>
    </row>
    <row r="21566" spans="62:65" ht="13" thickBot="1">
      <c r="BJ21566" s="138"/>
      <c r="BK21566" s="138"/>
      <c r="BL21566" s="138"/>
      <c r="BM21566" s="138"/>
    </row>
    <row r="21567" spans="62:65" ht="13" thickBot="1">
      <c r="BJ21567" s="138"/>
      <c r="BK21567" s="138"/>
      <c r="BL21567" s="138"/>
      <c r="BM21567" s="138"/>
    </row>
    <row r="21568" spans="62:65" ht="13" thickBot="1">
      <c r="BJ21568" s="138"/>
      <c r="BK21568" s="138"/>
      <c r="BL21568" s="138"/>
      <c r="BM21568" s="138"/>
    </row>
    <row r="21569" spans="62:65" ht="13" thickBot="1">
      <c r="BJ21569" s="138"/>
      <c r="BK21569" s="138"/>
      <c r="BL21569" s="138"/>
      <c r="BM21569" s="138"/>
    </row>
    <row r="21570" spans="62:65" ht="13" thickBot="1">
      <c r="BJ21570" s="138"/>
      <c r="BK21570" s="138"/>
      <c r="BL21570" s="138"/>
      <c r="BM21570" s="138"/>
    </row>
    <row r="21571" spans="62:65" ht="13" thickBot="1">
      <c r="BJ21571" s="138"/>
      <c r="BK21571" s="138"/>
      <c r="BL21571" s="138"/>
      <c r="BM21571" s="138"/>
    </row>
    <row r="21572" spans="62:65" ht="13" thickBot="1">
      <c r="BJ21572" s="138"/>
      <c r="BK21572" s="138"/>
      <c r="BL21572" s="138"/>
      <c r="BM21572" s="138"/>
    </row>
    <row r="21573" spans="62:65" ht="13" thickBot="1">
      <c r="BJ21573" s="138"/>
      <c r="BK21573" s="138"/>
      <c r="BL21573" s="138"/>
      <c r="BM21573" s="138"/>
    </row>
    <row r="21574" spans="62:65" ht="13" thickBot="1">
      <c r="BJ21574" s="138"/>
      <c r="BK21574" s="138"/>
      <c r="BL21574" s="138"/>
      <c r="BM21574" s="138"/>
    </row>
    <row r="21575" spans="62:65" ht="13" thickBot="1">
      <c r="BJ21575" s="138"/>
      <c r="BK21575" s="138"/>
      <c r="BL21575" s="138"/>
      <c r="BM21575" s="138"/>
    </row>
    <row r="21576" spans="62:65" ht="13" thickBot="1">
      <c r="BJ21576" s="138"/>
      <c r="BK21576" s="138"/>
      <c r="BL21576" s="138"/>
      <c r="BM21576" s="138"/>
    </row>
    <row r="21577" spans="62:65" ht="13" thickBot="1">
      <c r="BJ21577" s="138"/>
      <c r="BK21577" s="138"/>
      <c r="BL21577" s="138"/>
      <c r="BM21577" s="138"/>
    </row>
    <row r="21578" spans="62:65" ht="13" thickBot="1">
      <c r="BJ21578" s="138"/>
      <c r="BK21578" s="138"/>
      <c r="BL21578" s="138"/>
      <c r="BM21578" s="138"/>
    </row>
    <row r="21579" spans="62:65" ht="13" thickBot="1">
      <c r="BJ21579" s="138"/>
      <c r="BK21579" s="138"/>
      <c r="BL21579" s="138"/>
      <c r="BM21579" s="138"/>
    </row>
    <row r="21580" spans="62:65" ht="13" thickBot="1">
      <c r="BJ21580" s="138"/>
      <c r="BK21580" s="138"/>
      <c r="BL21580" s="138"/>
      <c r="BM21580" s="138"/>
    </row>
    <row r="21581" spans="62:65" ht="13" thickBot="1">
      <c r="BJ21581" s="138"/>
      <c r="BK21581" s="138"/>
      <c r="BL21581" s="138"/>
      <c r="BM21581" s="138"/>
    </row>
    <row r="21582" spans="62:65" ht="13" thickBot="1">
      <c r="BJ21582" s="138"/>
      <c r="BK21582" s="138"/>
      <c r="BL21582" s="138"/>
      <c r="BM21582" s="138"/>
    </row>
    <row r="21583" spans="62:65" ht="13" thickBot="1">
      <c r="BJ21583" s="138"/>
      <c r="BK21583" s="138"/>
      <c r="BL21583" s="138"/>
      <c r="BM21583" s="138"/>
    </row>
    <row r="21584" spans="62:65" ht="13" thickBot="1">
      <c r="BJ21584" s="138"/>
      <c r="BK21584" s="138"/>
      <c r="BL21584" s="138"/>
      <c r="BM21584" s="138"/>
    </row>
    <row r="21585" spans="62:65" ht="13" thickBot="1">
      <c r="BJ21585" s="138"/>
      <c r="BK21585" s="138"/>
      <c r="BL21585" s="138"/>
      <c r="BM21585" s="138"/>
    </row>
    <row r="21586" spans="62:65" ht="13" thickBot="1">
      <c r="BJ21586" s="138"/>
      <c r="BK21586" s="138"/>
      <c r="BL21586" s="138"/>
      <c r="BM21586" s="138"/>
    </row>
    <row r="21587" spans="62:65" ht="13" thickBot="1">
      <c r="BJ21587" s="138"/>
      <c r="BK21587" s="138"/>
      <c r="BL21587" s="138"/>
      <c r="BM21587" s="138"/>
    </row>
    <row r="21588" spans="62:65" ht="13" thickBot="1">
      <c r="BJ21588" s="138"/>
      <c r="BK21588" s="138"/>
      <c r="BL21588" s="138"/>
      <c r="BM21588" s="138"/>
    </row>
    <row r="21589" spans="62:65" ht="13" thickBot="1">
      <c r="BJ21589" s="138"/>
      <c r="BK21589" s="138"/>
      <c r="BL21589" s="138"/>
      <c r="BM21589" s="138"/>
    </row>
    <row r="21590" spans="62:65" ht="13" thickBot="1">
      <c r="BJ21590" s="138"/>
      <c r="BK21590" s="138"/>
      <c r="BL21590" s="138"/>
      <c r="BM21590" s="138"/>
    </row>
    <row r="21591" spans="62:65" ht="13" thickBot="1">
      <c r="BJ21591" s="138"/>
      <c r="BK21591" s="138"/>
      <c r="BL21591" s="138"/>
      <c r="BM21591" s="138"/>
    </row>
    <row r="21592" spans="62:65" ht="13" thickBot="1">
      <c r="BJ21592" s="138"/>
      <c r="BK21592" s="138"/>
      <c r="BL21592" s="138"/>
      <c r="BM21592" s="138"/>
    </row>
    <row r="21593" spans="62:65" ht="13" thickBot="1">
      <c r="BJ21593" s="138"/>
      <c r="BK21593" s="138"/>
      <c r="BL21593" s="138"/>
      <c r="BM21593" s="138"/>
    </row>
    <row r="21594" spans="62:65" ht="13" thickBot="1">
      <c r="BJ21594" s="138"/>
      <c r="BK21594" s="138"/>
      <c r="BL21594" s="138"/>
      <c r="BM21594" s="138"/>
    </row>
    <row r="21595" spans="62:65" ht="13" thickBot="1">
      <c r="BJ21595" s="138"/>
      <c r="BK21595" s="138"/>
      <c r="BL21595" s="138"/>
      <c r="BM21595" s="138"/>
    </row>
    <row r="21596" spans="62:65" ht="13" thickBot="1">
      <c r="BJ21596" s="138"/>
      <c r="BK21596" s="138"/>
      <c r="BL21596" s="138"/>
      <c r="BM21596" s="138"/>
    </row>
    <row r="21597" spans="62:65" ht="13" thickBot="1">
      <c r="BJ21597" s="138"/>
      <c r="BK21597" s="138"/>
      <c r="BL21597" s="138"/>
      <c r="BM21597" s="138"/>
    </row>
    <row r="21598" spans="62:65" ht="13" thickBot="1">
      <c r="BJ21598" s="138"/>
      <c r="BK21598" s="138"/>
      <c r="BL21598" s="138"/>
      <c r="BM21598" s="138"/>
    </row>
    <row r="21599" spans="62:65" ht="13" thickBot="1">
      <c r="BJ21599" s="138"/>
      <c r="BK21599" s="138"/>
      <c r="BL21599" s="138"/>
      <c r="BM21599" s="138"/>
    </row>
    <row r="21600" spans="62:65" ht="13" thickBot="1">
      <c r="BJ21600" s="138"/>
      <c r="BK21600" s="138"/>
      <c r="BL21600" s="138"/>
      <c r="BM21600" s="138"/>
    </row>
    <row r="21601" spans="62:65" ht="13" thickBot="1">
      <c r="BJ21601" s="138"/>
      <c r="BK21601" s="138"/>
      <c r="BL21601" s="138"/>
      <c r="BM21601" s="138"/>
    </row>
    <row r="21602" spans="62:65" ht="13" thickBot="1">
      <c r="BJ21602" s="138"/>
      <c r="BK21602" s="138"/>
      <c r="BL21602" s="138"/>
      <c r="BM21602" s="138"/>
    </row>
    <row r="21603" spans="62:65" ht="13" thickBot="1">
      <c r="BJ21603" s="138"/>
      <c r="BK21603" s="138"/>
      <c r="BL21603" s="138"/>
      <c r="BM21603" s="138"/>
    </row>
    <row r="21604" spans="62:65" ht="13" thickBot="1">
      <c r="BJ21604" s="138"/>
      <c r="BK21604" s="138"/>
      <c r="BL21604" s="138"/>
      <c r="BM21604" s="138"/>
    </row>
    <row r="21605" spans="62:65" ht="13" thickBot="1">
      <c r="BJ21605" s="138"/>
      <c r="BK21605" s="138"/>
      <c r="BL21605" s="138"/>
      <c r="BM21605" s="138"/>
    </row>
    <row r="21606" spans="62:65" ht="13" thickBot="1">
      <c r="BJ21606" s="138"/>
      <c r="BK21606" s="138"/>
      <c r="BL21606" s="138"/>
      <c r="BM21606" s="138"/>
    </row>
    <row r="21607" spans="62:65" ht="13" thickBot="1">
      <c r="BJ21607" s="138"/>
      <c r="BK21607" s="138"/>
      <c r="BL21607" s="138"/>
      <c r="BM21607" s="138"/>
    </row>
    <row r="21608" spans="62:65" ht="13" thickBot="1">
      <c r="BJ21608" s="138"/>
      <c r="BK21608" s="138"/>
      <c r="BL21608" s="138"/>
      <c r="BM21608" s="138"/>
    </row>
    <row r="21609" spans="62:65" ht="13" thickBot="1">
      <c r="BJ21609" s="138"/>
      <c r="BK21609" s="138"/>
      <c r="BL21609" s="138"/>
      <c r="BM21609" s="138"/>
    </row>
    <row r="21610" spans="62:65" ht="13" thickBot="1">
      <c r="BJ21610" s="138"/>
      <c r="BK21610" s="138"/>
      <c r="BL21610" s="138"/>
      <c r="BM21610" s="138"/>
    </row>
    <row r="21611" spans="62:65" ht="13" thickBot="1">
      <c r="BJ21611" s="138"/>
      <c r="BK21611" s="138"/>
      <c r="BL21611" s="138"/>
      <c r="BM21611" s="138"/>
    </row>
    <row r="21612" spans="62:65" ht="13" thickBot="1">
      <c r="BJ21612" s="138"/>
      <c r="BK21612" s="138"/>
      <c r="BL21612" s="138"/>
      <c r="BM21612" s="138"/>
    </row>
    <row r="21613" spans="62:65" ht="13" thickBot="1">
      <c r="BJ21613" s="138"/>
      <c r="BK21613" s="138"/>
      <c r="BL21613" s="138"/>
      <c r="BM21613" s="138"/>
    </row>
    <row r="21614" spans="62:65" ht="13" thickBot="1">
      <c r="BJ21614" s="138"/>
      <c r="BK21614" s="138"/>
      <c r="BL21614" s="138"/>
      <c r="BM21614" s="138"/>
    </row>
    <row r="21615" spans="62:65" ht="13" thickBot="1">
      <c r="BJ21615" s="138"/>
      <c r="BK21615" s="138"/>
      <c r="BL21615" s="138"/>
      <c r="BM21615" s="138"/>
    </row>
    <row r="21616" spans="62:65" ht="13" thickBot="1">
      <c r="BJ21616" s="138"/>
      <c r="BK21616" s="138"/>
      <c r="BL21616" s="138"/>
      <c r="BM21616" s="138"/>
    </row>
    <row r="21617" spans="62:65" ht="13" thickBot="1">
      <c r="BJ21617" s="138"/>
      <c r="BK21617" s="138"/>
      <c r="BL21617" s="138"/>
      <c r="BM21617" s="138"/>
    </row>
    <row r="21618" spans="62:65" ht="13" thickBot="1">
      <c r="BJ21618" s="138"/>
      <c r="BK21618" s="138"/>
      <c r="BL21618" s="138"/>
      <c r="BM21618" s="138"/>
    </row>
    <row r="21619" spans="62:65" ht="13" thickBot="1">
      <c r="BJ21619" s="138"/>
      <c r="BK21619" s="138"/>
      <c r="BL21619" s="138"/>
      <c r="BM21619" s="138"/>
    </row>
    <row r="21620" spans="62:65" ht="13" thickBot="1">
      <c r="BJ21620" s="138"/>
      <c r="BK21620" s="138"/>
      <c r="BL21620" s="138"/>
      <c r="BM21620" s="138"/>
    </row>
    <row r="21621" spans="62:65" ht="13" thickBot="1">
      <c r="BJ21621" s="138"/>
      <c r="BK21621" s="138"/>
      <c r="BL21621" s="138"/>
      <c r="BM21621" s="138"/>
    </row>
    <row r="21622" spans="62:65" ht="13" thickBot="1">
      <c r="BJ21622" s="138"/>
      <c r="BK21622" s="138"/>
      <c r="BL21622" s="138"/>
      <c r="BM21622" s="138"/>
    </row>
    <row r="21623" spans="62:65" ht="13" thickBot="1">
      <c r="BJ21623" s="138"/>
      <c r="BK21623" s="138"/>
      <c r="BL21623" s="138"/>
      <c r="BM21623" s="138"/>
    </row>
    <row r="21624" spans="62:65" ht="13" thickBot="1">
      <c r="BJ21624" s="138"/>
      <c r="BK21624" s="138"/>
      <c r="BL21624" s="138"/>
      <c r="BM21624" s="138"/>
    </row>
    <row r="21625" spans="62:65" ht="13" thickBot="1">
      <c r="BJ21625" s="138"/>
      <c r="BK21625" s="138"/>
      <c r="BL21625" s="138"/>
      <c r="BM21625" s="138"/>
    </row>
    <row r="21626" spans="62:65" ht="13" thickBot="1">
      <c r="BJ21626" s="138"/>
      <c r="BK21626" s="138"/>
      <c r="BL21626" s="138"/>
      <c r="BM21626" s="138"/>
    </row>
    <row r="21627" spans="62:65" ht="13" thickBot="1">
      <c r="BJ21627" s="138"/>
      <c r="BK21627" s="138"/>
      <c r="BL21627" s="138"/>
      <c r="BM21627" s="138"/>
    </row>
    <row r="21628" spans="62:65" ht="13" thickBot="1">
      <c r="BJ21628" s="138"/>
      <c r="BK21628" s="138"/>
      <c r="BL21628" s="138"/>
      <c r="BM21628" s="138"/>
    </row>
    <row r="21629" spans="62:65" ht="13" thickBot="1">
      <c r="BJ21629" s="138"/>
      <c r="BK21629" s="138"/>
      <c r="BL21629" s="138"/>
      <c r="BM21629" s="138"/>
    </row>
    <row r="21630" spans="62:65" ht="13" thickBot="1">
      <c r="BJ21630" s="138"/>
      <c r="BK21630" s="138"/>
      <c r="BL21630" s="138"/>
      <c r="BM21630" s="138"/>
    </row>
    <row r="21631" spans="62:65" ht="13" thickBot="1">
      <c r="BJ21631" s="138"/>
      <c r="BK21631" s="138"/>
      <c r="BL21631" s="138"/>
      <c r="BM21631" s="138"/>
    </row>
    <row r="21632" spans="62:65" ht="13" thickBot="1">
      <c r="BJ21632" s="138"/>
      <c r="BK21632" s="138"/>
      <c r="BL21632" s="138"/>
      <c r="BM21632" s="138"/>
    </row>
    <row r="21633" spans="62:65" ht="13" thickBot="1">
      <c r="BJ21633" s="138"/>
      <c r="BK21633" s="138"/>
      <c r="BL21633" s="138"/>
      <c r="BM21633" s="138"/>
    </row>
    <row r="21634" spans="62:65" ht="13" thickBot="1">
      <c r="BJ21634" s="138"/>
      <c r="BK21634" s="138"/>
      <c r="BL21634" s="138"/>
      <c r="BM21634" s="138"/>
    </row>
    <row r="21635" spans="62:65" ht="13" thickBot="1">
      <c r="BJ21635" s="138"/>
      <c r="BK21635" s="138"/>
      <c r="BL21635" s="138"/>
      <c r="BM21635" s="138"/>
    </row>
    <row r="21636" spans="62:65" ht="13" thickBot="1">
      <c r="BJ21636" s="138"/>
      <c r="BK21636" s="138"/>
      <c r="BL21636" s="138"/>
      <c r="BM21636" s="138"/>
    </row>
    <row r="21637" spans="62:65" ht="13" thickBot="1">
      <c r="BJ21637" s="138"/>
      <c r="BK21637" s="138"/>
      <c r="BL21637" s="138"/>
      <c r="BM21637" s="138"/>
    </row>
    <row r="21638" spans="62:65" ht="13" thickBot="1">
      <c r="BJ21638" s="138"/>
      <c r="BK21638" s="138"/>
      <c r="BL21638" s="138"/>
      <c r="BM21638" s="138"/>
    </row>
    <row r="21639" spans="62:65" ht="13" thickBot="1">
      <c r="BJ21639" s="138"/>
      <c r="BK21639" s="138"/>
      <c r="BL21639" s="138"/>
      <c r="BM21639" s="138"/>
    </row>
    <row r="21640" spans="62:65" ht="13" thickBot="1">
      <c r="BJ21640" s="138"/>
      <c r="BK21640" s="138"/>
      <c r="BL21640" s="138"/>
      <c r="BM21640" s="138"/>
    </row>
    <row r="21641" spans="62:65" ht="13" thickBot="1">
      <c r="BJ21641" s="138"/>
      <c r="BK21641" s="138"/>
      <c r="BL21641" s="138"/>
      <c r="BM21641" s="138"/>
    </row>
    <row r="21642" spans="62:65" ht="13" thickBot="1">
      <c r="BJ21642" s="138"/>
      <c r="BK21642" s="138"/>
      <c r="BL21642" s="138"/>
      <c r="BM21642" s="138"/>
    </row>
    <row r="21643" spans="62:65" ht="13" thickBot="1">
      <c r="BJ21643" s="138"/>
      <c r="BK21643" s="138"/>
      <c r="BL21643" s="138"/>
      <c r="BM21643" s="138"/>
    </row>
    <row r="21644" spans="62:65" ht="13" thickBot="1">
      <c r="BJ21644" s="138"/>
      <c r="BK21644" s="138"/>
      <c r="BL21644" s="138"/>
      <c r="BM21644" s="138"/>
    </row>
    <row r="21645" spans="62:65" ht="13" thickBot="1">
      <c r="BJ21645" s="138"/>
      <c r="BK21645" s="138"/>
      <c r="BL21645" s="138"/>
      <c r="BM21645" s="138"/>
    </row>
    <row r="21646" spans="62:65" ht="13" thickBot="1">
      <c r="BJ21646" s="138"/>
      <c r="BK21646" s="138"/>
      <c r="BL21646" s="138"/>
      <c r="BM21646" s="138"/>
    </row>
    <row r="21647" spans="62:65" ht="13" thickBot="1">
      <c r="BJ21647" s="138"/>
      <c r="BK21647" s="138"/>
      <c r="BL21647" s="138"/>
      <c r="BM21647" s="138"/>
    </row>
    <row r="21648" spans="62:65" ht="13" thickBot="1">
      <c r="BJ21648" s="138"/>
      <c r="BK21648" s="138"/>
      <c r="BL21648" s="138"/>
      <c r="BM21648" s="138"/>
    </row>
    <row r="21649" spans="62:65" ht="13" thickBot="1">
      <c r="BJ21649" s="138"/>
      <c r="BK21649" s="138"/>
      <c r="BL21649" s="138"/>
      <c r="BM21649" s="138"/>
    </row>
    <row r="21650" spans="62:65" ht="13" thickBot="1">
      <c r="BJ21650" s="138"/>
      <c r="BK21650" s="138"/>
      <c r="BL21650" s="138"/>
      <c r="BM21650" s="138"/>
    </row>
    <row r="21651" spans="62:65" ht="13" thickBot="1">
      <c r="BJ21651" s="138"/>
      <c r="BK21651" s="138"/>
      <c r="BL21651" s="138"/>
      <c r="BM21651" s="138"/>
    </row>
    <row r="21652" spans="62:65" ht="13" thickBot="1">
      <c r="BJ21652" s="138"/>
      <c r="BK21652" s="138"/>
      <c r="BL21652" s="138"/>
      <c r="BM21652" s="138"/>
    </row>
    <row r="21653" spans="62:65" ht="13" thickBot="1">
      <c r="BJ21653" s="138"/>
      <c r="BK21653" s="138"/>
      <c r="BL21653" s="138"/>
      <c r="BM21653" s="138"/>
    </row>
    <row r="21654" spans="62:65" ht="13" thickBot="1">
      <c r="BJ21654" s="138"/>
      <c r="BK21654" s="138"/>
      <c r="BL21654" s="138"/>
      <c r="BM21654" s="138"/>
    </row>
    <row r="21655" spans="62:65" ht="13" thickBot="1">
      <c r="BJ21655" s="138"/>
      <c r="BK21655" s="138"/>
      <c r="BL21655" s="138"/>
      <c r="BM21655" s="138"/>
    </row>
    <row r="21656" spans="62:65" ht="13" thickBot="1">
      <c r="BJ21656" s="138"/>
      <c r="BK21656" s="138"/>
      <c r="BL21656" s="138"/>
      <c r="BM21656" s="138"/>
    </row>
    <row r="21657" spans="62:65" ht="13" thickBot="1">
      <c r="BJ21657" s="138"/>
      <c r="BK21657" s="138"/>
      <c r="BL21657" s="138"/>
      <c r="BM21657" s="138"/>
    </row>
    <row r="21658" spans="62:65" ht="13" thickBot="1">
      <c r="BJ21658" s="138"/>
      <c r="BK21658" s="138"/>
      <c r="BL21658" s="138"/>
      <c r="BM21658" s="138"/>
    </row>
    <row r="21659" spans="62:65" ht="13" thickBot="1">
      <c r="BJ21659" s="138"/>
      <c r="BK21659" s="138"/>
      <c r="BL21659" s="138"/>
      <c r="BM21659" s="138"/>
    </row>
    <row r="21660" spans="62:65" ht="13" thickBot="1">
      <c r="BJ21660" s="138"/>
      <c r="BK21660" s="138"/>
      <c r="BL21660" s="138"/>
      <c r="BM21660" s="138"/>
    </row>
    <row r="21661" spans="62:65" ht="13" thickBot="1">
      <c r="BJ21661" s="138"/>
      <c r="BK21661" s="138"/>
      <c r="BL21661" s="138"/>
      <c r="BM21661" s="138"/>
    </row>
    <row r="21662" spans="62:65" ht="13" thickBot="1">
      <c r="BJ21662" s="138"/>
      <c r="BK21662" s="138"/>
      <c r="BL21662" s="138"/>
      <c r="BM21662" s="138"/>
    </row>
    <row r="21663" spans="62:65" ht="13" thickBot="1">
      <c r="BJ21663" s="138"/>
      <c r="BK21663" s="138"/>
      <c r="BL21663" s="138"/>
      <c r="BM21663" s="138"/>
    </row>
    <row r="21664" spans="62:65" ht="13" thickBot="1">
      <c r="BJ21664" s="138"/>
      <c r="BK21664" s="138"/>
      <c r="BL21664" s="138"/>
      <c r="BM21664" s="138"/>
    </row>
    <row r="21665" spans="62:65" ht="13" thickBot="1">
      <c r="BJ21665" s="138"/>
      <c r="BK21665" s="138"/>
      <c r="BL21665" s="138"/>
      <c r="BM21665" s="138"/>
    </row>
    <row r="21666" spans="62:65" ht="13" thickBot="1">
      <c r="BJ21666" s="138"/>
      <c r="BK21666" s="138"/>
      <c r="BL21666" s="138"/>
      <c r="BM21666" s="138"/>
    </row>
    <row r="21667" spans="62:65" ht="13" thickBot="1">
      <c r="BJ21667" s="138"/>
      <c r="BK21667" s="138"/>
      <c r="BL21667" s="138"/>
      <c r="BM21667" s="138"/>
    </row>
    <row r="21668" spans="62:65" ht="13" thickBot="1">
      <c r="BJ21668" s="138"/>
      <c r="BK21668" s="138"/>
      <c r="BL21668" s="138"/>
      <c r="BM21668" s="138"/>
    </row>
    <row r="21669" spans="62:65" ht="13" thickBot="1">
      <c r="BJ21669" s="138"/>
      <c r="BK21669" s="138"/>
      <c r="BL21669" s="138"/>
      <c r="BM21669" s="138"/>
    </row>
    <row r="21670" spans="62:65" ht="13" thickBot="1">
      <c r="BJ21670" s="138"/>
      <c r="BK21670" s="138"/>
      <c r="BL21670" s="138"/>
      <c r="BM21670" s="138"/>
    </row>
    <row r="21671" spans="62:65" ht="13" thickBot="1">
      <c r="BJ21671" s="138"/>
      <c r="BK21671" s="138"/>
      <c r="BL21671" s="138"/>
      <c r="BM21671" s="138"/>
    </row>
    <row r="21672" spans="62:65" ht="13" thickBot="1">
      <c r="BJ21672" s="138"/>
      <c r="BK21672" s="138"/>
      <c r="BL21672" s="138"/>
      <c r="BM21672" s="138"/>
    </row>
    <row r="21673" spans="62:65" ht="13" thickBot="1">
      <c r="BJ21673" s="138"/>
      <c r="BK21673" s="138"/>
      <c r="BL21673" s="138"/>
      <c r="BM21673" s="138"/>
    </row>
    <row r="21674" spans="62:65" ht="13" thickBot="1">
      <c r="BJ21674" s="138"/>
      <c r="BK21674" s="138"/>
      <c r="BL21674" s="138"/>
      <c r="BM21674" s="138"/>
    </row>
    <row r="21675" spans="62:65" ht="13" thickBot="1">
      <c r="BJ21675" s="138"/>
      <c r="BK21675" s="138"/>
      <c r="BL21675" s="138"/>
      <c r="BM21675" s="138"/>
    </row>
    <row r="21676" spans="62:65" ht="13" thickBot="1">
      <c r="BJ21676" s="138"/>
      <c r="BK21676" s="138"/>
      <c r="BL21676" s="138"/>
      <c r="BM21676" s="138"/>
    </row>
    <row r="21677" spans="62:65" ht="13" thickBot="1">
      <c r="BJ21677" s="138"/>
      <c r="BK21677" s="138"/>
      <c r="BL21677" s="138"/>
      <c r="BM21677" s="138"/>
    </row>
    <row r="21678" spans="62:65" ht="13" thickBot="1">
      <c r="BJ21678" s="138"/>
      <c r="BK21678" s="138"/>
      <c r="BL21678" s="138"/>
      <c r="BM21678" s="138"/>
    </row>
    <row r="21679" spans="62:65" ht="13" thickBot="1">
      <c r="BJ21679" s="138"/>
      <c r="BK21679" s="138"/>
      <c r="BL21679" s="138"/>
      <c r="BM21679" s="138"/>
    </row>
    <row r="21680" spans="62:65" ht="13" thickBot="1">
      <c r="BJ21680" s="138"/>
      <c r="BK21680" s="138"/>
      <c r="BL21680" s="138"/>
      <c r="BM21680" s="138"/>
    </row>
    <row r="21681" spans="62:65" ht="13" thickBot="1">
      <c r="BJ21681" s="138"/>
      <c r="BK21681" s="138"/>
      <c r="BL21681" s="138"/>
      <c r="BM21681" s="138"/>
    </row>
    <row r="21682" spans="62:65" ht="13" thickBot="1">
      <c r="BJ21682" s="138"/>
      <c r="BK21682" s="138"/>
      <c r="BL21682" s="138"/>
      <c r="BM21682" s="138"/>
    </row>
    <row r="21683" spans="62:65" ht="13" thickBot="1">
      <c r="BJ21683" s="138"/>
      <c r="BK21683" s="138"/>
      <c r="BL21683" s="138"/>
      <c r="BM21683" s="138"/>
    </row>
    <row r="21684" spans="62:65" ht="13" thickBot="1">
      <c r="BJ21684" s="138"/>
      <c r="BK21684" s="138"/>
      <c r="BL21684" s="138"/>
      <c r="BM21684" s="138"/>
    </row>
    <row r="21685" spans="62:65" ht="13" thickBot="1">
      <c r="BJ21685" s="138"/>
      <c r="BK21685" s="138"/>
      <c r="BL21685" s="138"/>
      <c r="BM21685" s="138"/>
    </row>
    <row r="21686" spans="62:65" ht="13" thickBot="1">
      <c r="BJ21686" s="138"/>
      <c r="BK21686" s="138"/>
      <c r="BL21686" s="138"/>
      <c r="BM21686" s="138"/>
    </row>
    <row r="21687" spans="62:65" ht="13" thickBot="1">
      <c r="BJ21687" s="138"/>
      <c r="BK21687" s="138"/>
      <c r="BL21687" s="138"/>
      <c r="BM21687" s="138"/>
    </row>
    <row r="21688" spans="62:65" ht="13" thickBot="1">
      <c r="BJ21688" s="138"/>
      <c r="BK21688" s="138"/>
      <c r="BL21688" s="138"/>
      <c r="BM21688" s="138"/>
    </row>
    <row r="21689" spans="62:65" ht="13" thickBot="1">
      <c r="BJ21689" s="138"/>
      <c r="BK21689" s="138"/>
      <c r="BL21689" s="138"/>
      <c r="BM21689" s="138"/>
    </row>
    <row r="21690" spans="62:65" ht="13" thickBot="1">
      <c r="BJ21690" s="138"/>
      <c r="BK21690" s="138"/>
      <c r="BL21690" s="138"/>
      <c r="BM21690" s="138"/>
    </row>
    <row r="21691" spans="62:65" ht="13" thickBot="1">
      <c r="BJ21691" s="138"/>
      <c r="BK21691" s="138"/>
      <c r="BL21691" s="138"/>
      <c r="BM21691" s="138"/>
    </row>
    <row r="21692" spans="62:65" ht="13" thickBot="1">
      <c r="BJ21692" s="138"/>
      <c r="BK21692" s="138"/>
      <c r="BL21692" s="138"/>
      <c r="BM21692" s="138"/>
    </row>
    <row r="21693" spans="62:65" ht="13" thickBot="1">
      <c r="BJ21693" s="138"/>
      <c r="BK21693" s="138"/>
      <c r="BL21693" s="138"/>
      <c r="BM21693" s="138"/>
    </row>
    <row r="21694" spans="62:65" ht="13" thickBot="1">
      <c r="BJ21694" s="138"/>
      <c r="BK21694" s="138"/>
      <c r="BL21694" s="138"/>
      <c r="BM21694" s="138"/>
    </row>
    <row r="21695" spans="62:65" ht="13" thickBot="1">
      <c r="BJ21695" s="138"/>
      <c r="BK21695" s="138"/>
      <c r="BL21695" s="138"/>
      <c r="BM21695" s="138"/>
    </row>
    <row r="21696" spans="62:65" ht="13" thickBot="1">
      <c r="BJ21696" s="138"/>
      <c r="BK21696" s="138"/>
      <c r="BL21696" s="138"/>
      <c r="BM21696" s="138"/>
    </row>
    <row r="21697" spans="62:65" ht="13" thickBot="1">
      <c r="BJ21697" s="138"/>
      <c r="BK21697" s="138"/>
      <c r="BL21697" s="138"/>
      <c r="BM21697" s="138"/>
    </row>
    <row r="21698" spans="62:65" ht="13" thickBot="1">
      <c r="BJ21698" s="138"/>
      <c r="BK21698" s="138"/>
      <c r="BL21698" s="138"/>
      <c r="BM21698" s="138"/>
    </row>
    <row r="21699" spans="62:65" ht="13" thickBot="1">
      <c r="BJ21699" s="138"/>
      <c r="BK21699" s="138"/>
      <c r="BL21699" s="138"/>
      <c r="BM21699" s="138"/>
    </row>
    <row r="21700" spans="62:65" ht="13" thickBot="1">
      <c r="BJ21700" s="138"/>
      <c r="BK21700" s="138"/>
      <c r="BL21700" s="138"/>
      <c r="BM21700" s="138"/>
    </row>
    <row r="21701" spans="62:65" ht="13" thickBot="1">
      <c r="BJ21701" s="138"/>
      <c r="BK21701" s="138"/>
      <c r="BL21701" s="138"/>
      <c r="BM21701" s="138"/>
    </row>
    <row r="21702" spans="62:65" ht="13" thickBot="1">
      <c r="BJ21702" s="138"/>
      <c r="BK21702" s="138"/>
      <c r="BL21702" s="138"/>
      <c r="BM21702" s="138"/>
    </row>
    <row r="21703" spans="62:65" ht="13" thickBot="1">
      <c r="BJ21703" s="138"/>
      <c r="BK21703" s="138"/>
      <c r="BL21703" s="138"/>
      <c r="BM21703" s="138"/>
    </row>
    <row r="21704" spans="62:65" ht="13" thickBot="1">
      <c r="BJ21704" s="138"/>
      <c r="BK21704" s="138"/>
      <c r="BL21704" s="138"/>
      <c r="BM21704" s="138"/>
    </row>
    <row r="21705" spans="62:65" ht="13" thickBot="1">
      <c r="BJ21705" s="138"/>
      <c r="BK21705" s="138"/>
      <c r="BL21705" s="138"/>
      <c r="BM21705" s="138"/>
    </row>
    <row r="21706" spans="62:65" ht="13" thickBot="1">
      <c r="BJ21706" s="138"/>
      <c r="BK21706" s="138"/>
      <c r="BL21706" s="138"/>
      <c r="BM21706" s="138"/>
    </row>
    <row r="21707" spans="62:65" ht="13" thickBot="1">
      <c r="BJ21707" s="138"/>
      <c r="BK21707" s="138"/>
      <c r="BL21707" s="138"/>
      <c r="BM21707" s="138"/>
    </row>
    <row r="21708" spans="62:65" ht="13" thickBot="1">
      <c r="BJ21708" s="138"/>
      <c r="BK21708" s="138"/>
      <c r="BL21708" s="138"/>
      <c r="BM21708" s="138"/>
    </row>
    <row r="21709" spans="62:65" ht="13" thickBot="1">
      <c r="BJ21709" s="138"/>
      <c r="BK21709" s="138"/>
      <c r="BL21709" s="138"/>
      <c r="BM21709" s="138"/>
    </row>
    <row r="21710" spans="62:65" ht="13" thickBot="1">
      <c r="BJ21710" s="138"/>
      <c r="BK21710" s="138"/>
      <c r="BL21710" s="138"/>
      <c r="BM21710" s="138"/>
    </row>
    <row r="21711" spans="62:65" ht="13" thickBot="1">
      <c r="BJ21711" s="138"/>
      <c r="BK21711" s="138"/>
      <c r="BL21711" s="138"/>
      <c r="BM21711" s="138"/>
    </row>
    <row r="21712" spans="62:65" ht="13" thickBot="1">
      <c r="BJ21712" s="138"/>
      <c r="BK21712" s="138"/>
      <c r="BL21712" s="138"/>
      <c r="BM21712" s="138"/>
    </row>
    <row r="21713" spans="62:65" ht="13" thickBot="1">
      <c r="BJ21713" s="138"/>
      <c r="BK21713" s="138"/>
      <c r="BL21713" s="138"/>
      <c r="BM21713" s="138"/>
    </row>
    <row r="21714" spans="62:65" ht="13" thickBot="1">
      <c r="BJ21714" s="138"/>
      <c r="BK21714" s="138"/>
      <c r="BL21714" s="138"/>
      <c r="BM21714" s="138"/>
    </row>
    <row r="21715" spans="62:65" ht="13" thickBot="1">
      <c r="BJ21715" s="138"/>
      <c r="BK21715" s="138"/>
      <c r="BL21715" s="138"/>
      <c r="BM21715" s="138"/>
    </row>
    <row r="21716" spans="62:65" ht="13" thickBot="1">
      <c r="BJ21716" s="138"/>
      <c r="BK21716" s="138"/>
      <c r="BL21716" s="138"/>
      <c r="BM21716" s="138"/>
    </row>
    <row r="21717" spans="62:65" ht="13" thickBot="1">
      <c r="BJ21717" s="138"/>
      <c r="BK21717" s="138"/>
      <c r="BL21717" s="138"/>
      <c r="BM21717" s="138"/>
    </row>
    <row r="21718" spans="62:65" ht="13" thickBot="1">
      <c r="BJ21718" s="138"/>
      <c r="BK21718" s="138"/>
      <c r="BL21718" s="138"/>
      <c r="BM21718" s="138"/>
    </row>
    <row r="21719" spans="62:65" ht="13" thickBot="1">
      <c r="BJ21719" s="138"/>
      <c r="BK21719" s="138"/>
      <c r="BL21719" s="138"/>
      <c r="BM21719" s="138"/>
    </row>
    <row r="21720" spans="62:65" ht="13" thickBot="1">
      <c r="BJ21720" s="138"/>
      <c r="BK21720" s="138"/>
      <c r="BL21720" s="138"/>
      <c r="BM21720" s="138"/>
    </row>
    <row r="21721" spans="62:65" ht="13" thickBot="1">
      <c r="BJ21721" s="138"/>
      <c r="BK21721" s="138"/>
      <c r="BL21721" s="138"/>
      <c r="BM21721" s="138"/>
    </row>
    <row r="21722" spans="62:65" ht="13" thickBot="1">
      <c r="BJ21722" s="138"/>
      <c r="BK21722" s="138"/>
      <c r="BL21722" s="138"/>
      <c r="BM21722" s="138"/>
    </row>
    <row r="21723" spans="62:65" ht="13" thickBot="1">
      <c r="BJ21723" s="138"/>
      <c r="BK21723" s="138"/>
      <c r="BL21723" s="138"/>
      <c r="BM21723" s="138"/>
    </row>
    <row r="21724" spans="62:65" ht="13" thickBot="1">
      <c r="BJ21724" s="138"/>
      <c r="BK21724" s="138"/>
      <c r="BL21724" s="138"/>
      <c r="BM21724" s="138"/>
    </row>
    <row r="21725" spans="62:65" ht="13" thickBot="1">
      <c r="BJ21725" s="138"/>
      <c r="BK21725" s="138"/>
      <c r="BL21725" s="138"/>
      <c r="BM21725" s="138"/>
    </row>
    <row r="21726" spans="62:65" ht="13" thickBot="1">
      <c r="BJ21726" s="138"/>
      <c r="BK21726" s="138"/>
      <c r="BL21726" s="138"/>
      <c r="BM21726" s="138"/>
    </row>
    <row r="21727" spans="62:65" ht="13" thickBot="1">
      <c r="BJ21727" s="138"/>
      <c r="BK21727" s="138"/>
      <c r="BL21727" s="138"/>
      <c r="BM21727" s="138"/>
    </row>
    <row r="21728" spans="62:65" ht="13" thickBot="1">
      <c r="BJ21728" s="138"/>
      <c r="BK21728" s="138"/>
      <c r="BL21728" s="138"/>
      <c r="BM21728" s="138"/>
    </row>
    <row r="21729" spans="62:65" ht="13" thickBot="1">
      <c r="BJ21729" s="138"/>
      <c r="BK21729" s="138"/>
      <c r="BL21729" s="138"/>
      <c r="BM21729" s="138"/>
    </row>
    <row r="21730" spans="62:65" ht="13" thickBot="1">
      <c r="BJ21730" s="138"/>
      <c r="BK21730" s="138"/>
      <c r="BL21730" s="138"/>
      <c r="BM21730" s="138"/>
    </row>
    <row r="21731" spans="62:65" ht="13" thickBot="1">
      <c r="BJ21731" s="138"/>
      <c r="BK21731" s="138"/>
      <c r="BL21731" s="138"/>
      <c r="BM21731" s="138"/>
    </row>
    <row r="21732" spans="62:65" ht="13" thickBot="1">
      <c r="BJ21732" s="138"/>
      <c r="BK21732" s="138"/>
      <c r="BL21732" s="138"/>
      <c r="BM21732" s="138"/>
    </row>
    <row r="21733" spans="62:65" ht="13" thickBot="1">
      <c r="BJ21733" s="138"/>
      <c r="BK21733" s="138"/>
      <c r="BL21733" s="138"/>
      <c r="BM21733" s="138"/>
    </row>
    <row r="21734" spans="62:65" ht="13" thickBot="1">
      <c r="BJ21734" s="138"/>
      <c r="BK21734" s="138"/>
      <c r="BL21734" s="138"/>
      <c r="BM21734" s="138"/>
    </row>
    <row r="21735" spans="62:65" ht="13" thickBot="1">
      <c r="BJ21735" s="138"/>
      <c r="BK21735" s="138"/>
      <c r="BL21735" s="138"/>
      <c r="BM21735" s="138"/>
    </row>
    <row r="21736" spans="62:65" ht="13" thickBot="1">
      <c r="BJ21736" s="138"/>
      <c r="BK21736" s="138"/>
      <c r="BL21736" s="138"/>
      <c r="BM21736" s="138"/>
    </row>
    <row r="21737" spans="62:65" ht="13" thickBot="1">
      <c r="BJ21737" s="138"/>
      <c r="BK21737" s="138"/>
      <c r="BL21737" s="138"/>
      <c r="BM21737" s="138"/>
    </row>
    <row r="21738" spans="62:65" ht="13" thickBot="1">
      <c r="BJ21738" s="138"/>
      <c r="BK21738" s="138"/>
      <c r="BL21738" s="138"/>
      <c r="BM21738" s="138"/>
    </row>
    <row r="21739" spans="62:65" ht="13" thickBot="1">
      <c r="BJ21739" s="138"/>
      <c r="BK21739" s="138"/>
      <c r="BL21739" s="138"/>
      <c r="BM21739" s="138"/>
    </row>
    <row r="21740" spans="62:65" ht="13" thickBot="1">
      <c r="BJ21740" s="138"/>
      <c r="BK21740" s="138"/>
      <c r="BL21740" s="138"/>
      <c r="BM21740" s="138"/>
    </row>
    <row r="21741" spans="62:65" ht="13" thickBot="1">
      <c r="BJ21741" s="138"/>
      <c r="BK21741" s="138"/>
      <c r="BL21741" s="138"/>
      <c r="BM21741" s="138"/>
    </row>
    <row r="21742" spans="62:65" ht="13" thickBot="1">
      <c r="BJ21742" s="138"/>
      <c r="BK21742" s="138"/>
      <c r="BL21742" s="138"/>
      <c r="BM21742" s="138"/>
    </row>
    <row r="21743" spans="62:65" ht="13" thickBot="1">
      <c r="BJ21743" s="138"/>
      <c r="BK21743" s="138"/>
      <c r="BL21743" s="138"/>
      <c r="BM21743" s="138"/>
    </row>
    <row r="21744" spans="62:65" ht="13" thickBot="1">
      <c r="BJ21744" s="138"/>
      <c r="BK21744" s="138"/>
      <c r="BL21744" s="138"/>
      <c r="BM21744" s="138"/>
    </row>
    <row r="21745" spans="62:65" ht="13" thickBot="1">
      <c r="BJ21745" s="138"/>
      <c r="BK21745" s="138"/>
      <c r="BL21745" s="138"/>
      <c r="BM21745" s="138"/>
    </row>
    <row r="21746" spans="62:65" ht="13" thickBot="1">
      <c r="BJ21746" s="138"/>
      <c r="BK21746" s="138"/>
      <c r="BL21746" s="138"/>
      <c r="BM21746" s="138"/>
    </row>
    <row r="21747" spans="62:65" ht="13" thickBot="1">
      <c r="BJ21747" s="138"/>
      <c r="BK21747" s="138"/>
      <c r="BL21747" s="138"/>
      <c r="BM21747" s="138"/>
    </row>
    <row r="21748" spans="62:65" ht="13" thickBot="1">
      <c r="BJ21748" s="138"/>
      <c r="BK21748" s="138"/>
      <c r="BL21748" s="138"/>
      <c r="BM21748" s="138"/>
    </row>
    <row r="21749" spans="62:65" ht="13" thickBot="1">
      <c r="BJ21749" s="138"/>
      <c r="BK21749" s="138"/>
      <c r="BL21749" s="138"/>
      <c r="BM21749" s="138"/>
    </row>
    <row r="21750" spans="62:65" ht="13" thickBot="1">
      <c r="BJ21750" s="138"/>
      <c r="BK21750" s="138"/>
      <c r="BL21750" s="138"/>
      <c r="BM21750" s="138"/>
    </row>
    <row r="21751" spans="62:65" ht="13" thickBot="1">
      <c r="BJ21751" s="138"/>
      <c r="BK21751" s="138"/>
      <c r="BL21751" s="138"/>
      <c r="BM21751" s="138"/>
    </row>
    <row r="21752" spans="62:65" ht="13" thickBot="1">
      <c r="BJ21752" s="138"/>
      <c r="BK21752" s="138"/>
      <c r="BL21752" s="138"/>
      <c r="BM21752" s="138"/>
    </row>
    <row r="21753" spans="62:65" ht="13" thickBot="1">
      <c r="BJ21753" s="138"/>
      <c r="BK21753" s="138"/>
      <c r="BL21753" s="138"/>
      <c r="BM21753" s="138"/>
    </row>
    <row r="21754" spans="62:65" ht="13" thickBot="1">
      <c r="BJ21754" s="138"/>
      <c r="BK21754" s="138"/>
      <c r="BL21754" s="138"/>
      <c r="BM21754" s="138"/>
    </row>
    <row r="21755" spans="62:65" ht="13" thickBot="1">
      <c r="BJ21755" s="138"/>
      <c r="BK21755" s="138"/>
      <c r="BL21755" s="138"/>
      <c r="BM21755" s="138"/>
    </row>
    <row r="21756" spans="62:65" ht="13" thickBot="1">
      <c r="BJ21756" s="138"/>
      <c r="BK21756" s="138"/>
      <c r="BL21756" s="138"/>
      <c r="BM21756" s="138"/>
    </row>
    <row r="21757" spans="62:65" ht="13" thickBot="1">
      <c r="BJ21757" s="138"/>
      <c r="BK21757" s="138"/>
      <c r="BL21757" s="138"/>
      <c r="BM21757" s="138"/>
    </row>
    <row r="21758" spans="62:65" ht="13" thickBot="1">
      <c r="BJ21758" s="138"/>
      <c r="BK21758" s="138"/>
      <c r="BL21758" s="138"/>
      <c r="BM21758" s="138"/>
    </row>
    <row r="21759" spans="62:65" ht="13" thickBot="1">
      <c r="BJ21759" s="138"/>
      <c r="BK21759" s="138"/>
      <c r="BL21759" s="138"/>
      <c r="BM21759" s="138"/>
    </row>
    <row r="21760" spans="62:65" ht="13" thickBot="1">
      <c r="BJ21760" s="138"/>
      <c r="BK21760" s="138"/>
      <c r="BL21760" s="138"/>
      <c r="BM21760" s="138"/>
    </row>
    <row r="21761" spans="62:65" ht="13" thickBot="1">
      <c r="BJ21761" s="138"/>
      <c r="BK21761" s="138"/>
      <c r="BL21761" s="138"/>
      <c r="BM21761" s="138"/>
    </row>
    <row r="21762" spans="62:65" ht="13" thickBot="1">
      <c r="BJ21762" s="138"/>
      <c r="BK21762" s="138"/>
      <c r="BL21762" s="138"/>
      <c r="BM21762" s="138"/>
    </row>
    <row r="21763" spans="62:65" ht="13" thickBot="1">
      <c r="BJ21763" s="138"/>
      <c r="BK21763" s="138"/>
      <c r="BL21763" s="138"/>
      <c r="BM21763" s="138"/>
    </row>
    <row r="21764" spans="62:65" ht="13" thickBot="1">
      <c r="BJ21764" s="138"/>
      <c r="BK21764" s="138"/>
      <c r="BL21764" s="138"/>
      <c r="BM21764" s="138"/>
    </row>
    <row r="21765" spans="62:65" ht="13" thickBot="1">
      <c r="BJ21765" s="138"/>
      <c r="BK21765" s="138"/>
      <c r="BL21765" s="138"/>
      <c r="BM21765" s="138"/>
    </row>
    <row r="21766" spans="62:65" ht="13" thickBot="1">
      <c r="BJ21766" s="138"/>
      <c r="BK21766" s="138"/>
      <c r="BL21766" s="138"/>
      <c r="BM21766" s="138"/>
    </row>
    <row r="21767" spans="62:65" ht="13" thickBot="1">
      <c r="BJ21767" s="138"/>
      <c r="BK21767" s="138"/>
      <c r="BL21767" s="138"/>
      <c r="BM21767" s="138"/>
    </row>
    <row r="21768" spans="62:65" ht="13" thickBot="1">
      <c r="BJ21768" s="138"/>
      <c r="BK21768" s="138"/>
      <c r="BL21768" s="138"/>
      <c r="BM21768" s="138"/>
    </row>
    <row r="21769" spans="62:65" ht="13" thickBot="1">
      <c r="BJ21769" s="138"/>
      <c r="BK21769" s="138"/>
      <c r="BL21769" s="138"/>
      <c r="BM21769" s="138"/>
    </row>
    <row r="21770" spans="62:65" ht="13" thickBot="1">
      <c r="BJ21770" s="138"/>
      <c r="BK21770" s="138"/>
      <c r="BL21770" s="138"/>
      <c r="BM21770" s="138"/>
    </row>
    <row r="21771" spans="62:65" ht="13" thickBot="1">
      <c r="BJ21771" s="138"/>
      <c r="BK21771" s="138"/>
      <c r="BL21771" s="138"/>
      <c r="BM21771" s="138"/>
    </row>
    <row r="21772" spans="62:65" ht="13" thickBot="1">
      <c r="BJ21772" s="138"/>
      <c r="BK21772" s="138"/>
      <c r="BL21772" s="138"/>
      <c r="BM21772" s="138"/>
    </row>
    <row r="21773" spans="62:65" ht="13" thickBot="1">
      <c r="BJ21773" s="138"/>
      <c r="BK21773" s="138"/>
      <c r="BL21773" s="138"/>
      <c r="BM21773" s="138"/>
    </row>
    <row r="21774" spans="62:65" ht="13" thickBot="1">
      <c r="BJ21774" s="138"/>
      <c r="BK21774" s="138"/>
      <c r="BL21774" s="138"/>
      <c r="BM21774" s="138"/>
    </row>
    <row r="21775" spans="62:65" ht="13" thickBot="1">
      <c r="BJ21775" s="138"/>
      <c r="BK21775" s="138"/>
      <c r="BL21775" s="138"/>
      <c r="BM21775" s="138"/>
    </row>
    <row r="21776" spans="62:65" ht="13" thickBot="1">
      <c r="BJ21776" s="138"/>
      <c r="BK21776" s="138"/>
      <c r="BL21776" s="138"/>
      <c r="BM21776" s="138"/>
    </row>
    <row r="21777" spans="62:65" ht="13" thickBot="1">
      <c r="BJ21777" s="138"/>
      <c r="BK21777" s="138"/>
      <c r="BL21777" s="138"/>
      <c r="BM21777" s="138"/>
    </row>
    <row r="21778" spans="62:65" ht="13" thickBot="1">
      <c r="BJ21778" s="138"/>
      <c r="BK21778" s="138"/>
      <c r="BL21778" s="138"/>
      <c r="BM21778" s="138"/>
    </row>
    <row r="21779" spans="62:65" ht="13" thickBot="1">
      <c r="BJ21779" s="138"/>
      <c r="BK21779" s="138"/>
      <c r="BL21779" s="138"/>
      <c r="BM21779" s="138"/>
    </row>
    <row r="21780" spans="62:65" ht="13" thickBot="1">
      <c r="BJ21780" s="138"/>
      <c r="BK21780" s="138"/>
      <c r="BL21780" s="138"/>
      <c r="BM21780" s="138"/>
    </row>
    <row r="21781" spans="62:65" ht="13" thickBot="1">
      <c r="BJ21781" s="138"/>
      <c r="BK21781" s="138"/>
      <c r="BL21781" s="138"/>
      <c r="BM21781" s="138"/>
    </row>
    <row r="21782" spans="62:65" ht="13" thickBot="1">
      <c r="BJ21782" s="138"/>
      <c r="BK21782" s="138"/>
      <c r="BL21782" s="138"/>
      <c r="BM21782" s="138"/>
    </row>
    <row r="21783" spans="62:65" ht="13" thickBot="1">
      <c r="BJ21783" s="138"/>
      <c r="BK21783" s="138"/>
      <c r="BL21783" s="138"/>
      <c r="BM21783" s="138"/>
    </row>
    <row r="21784" spans="62:65" ht="13" thickBot="1">
      <c r="BJ21784" s="138"/>
      <c r="BK21784" s="138"/>
      <c r="BL21784" s="138"/>
      <c r="BM21784" s="138"/>
    </row>
    <row r="21785" spans="62:65" ht="13" thickBot="1">
      <c r="BJ21785" s="138"/>
      <c r="BK21785" s="138"/>
      <c r="BL21785" s="138"/>
      <c r="BM21785" s="138"/>
    </row>
    <row r="21786" spans="62:65" ht="13" thickBot="1">
      <c r="BJ21786" s="138"/>
      <c r="BK21786" s="138"/>
      <c r="BL21786" s="138"/>
      <c r="BM21786" s="138"/>
    </row>
    <row r="21787" spans="62:65" ht="13" thickBot="1">
      <c r="BJ21787" s="138"/>
      <c r="BK21787" s="138"/>
      <c r="BL21787" s="138"/>
      <c r="BM21787" s="138"/>
    </row>
    <row r="21788" spans="62:65" ht="13" thickBot="1">
      <c r="BJ21788" s="138"/>
      <c r="BK21788" s="138"/>
      <c r="BL21788" s="138"/>
      <c r="BM21788" s="138"/>
    </row>
    <row r="21789" spans="62:65" ht="13" thickBot="1">
      <c r="BJ21789" s="138"/>
      <c r="BK21789" s="138"/>
      <c r="BL21789" s="138"/>
      <c r="BM21789" s="138"/>
    </row>
    <row r="21790" spans="62:65" ht="13" thickBot="1">
      <c r="BJ21790" s="138"/>
      <c r="BK21790" s="138"/>
      <c r="BL21790" s="138"/>
      <c r="BM21790" s="138"/>
    </row>
    <row r="21791" spans="62:65" ht="13" thickBot="1">
      <c r="BJ21791" s="138"/>
      <c r="BK21791" s="138"/>
      <c r="BL21791" s="138"/>
      <c r="BM21791" s="138"/>
    </row>
    <row r="21792" spans="62:65" ht="13" thickBot="1">
      <c r="BJ21792" s="138"/>
      <c r="BK21792" s="138"/>
      <c r="BL21792" s="138"/>
      <c r="BM21792" s="138"/>
    </row>
    <row r="21793" spans="62:65" ht="13" thickBot="1">
      <c r="BJ21793" s="138"/>
      <c r="BK21793" s="138"/>
      <c r="BL21793" s="138"/>
      <c r="BM21793" s="138"/>
    </row>
    <row r="21794" spans="62:65" ht="13" thickBot="1">
      <c r="BJ21794" s="138"/>
      <c r="BK21794" s="138"/>
      <c r="BL21794" s="138"/>
      <c r="BM21794" s="138"/>
    </row>
    <row r="21795" spans="62:65" ht="13" thickBot="1">
      <c r="BJ21795" s="138"/>
      <c r="BK21795" s="138"/>
      <c r="BL21795" s="138"/>
      <c r="BM21795" s="138"/>
    </row>
    <row r="21796" spans="62:65" ht="13" thickBot="1">
      <c r="BJ21796" s="138"/>
      <c r="BK21796" s="138"/>
      <c r="BL21796" s="138"/>
      <c r="BM21796" s="138"/>
    </row>
    <row r="21797" spans="62:65" ht="13" thickBot="1">
      <c r="BJ21797" s="138"/>
      <c r="BK21797" s="138"/>
      <c r="BL21797" s="138"/>
      <c r="BM21797" s="138"/>
    </row>
    <row r="21798" spans="62:65" ht="13" thickBot="1">
      <c r="BJ21798" s="138"/>
      <c r="BK21798" s="138"/>
      <c r="BL21798" s="138"/>
      <c r="BM21798" s="138"/>
    </row>
    <row r="21799" spans="62:65" ht="13" thickBot="1">
      <c r="BJ21799" s="138"/>
      <c r="BK21799" s="138"/>
      <c r="BL21799" s="138"/>
      <c r="BM21799" s="138"/>
    </row>
    <row r="21800" spans="62:65" ht="13" thickBot="1">
      <c r="BJ21800" s="138"/>
      <c r="BK21800" s="138"/>
      <c r="BL21800" s="138"/>
      <c r="BM21800" s="138"/>
    </row>
    <row r="21801" spans="62:65" ht="13" thickBot="1">
      <c r="BJ21801" s="138"/>
      <c r="BK21801" s="138"/>
      <c r="BL21801" s="138"/>
      <c r="BM21801" s="138"/>
    </row>
    <row r="21802" spans="62:65" ht="13" thickBot="1">
      <c r="BJ21802" s="138"/>
      <c r="BK21802" s="138"/>
      <c r="BL21802" s="138"/>
      <c r="BM21802" s="138"/>
    </row>
    <row r="21803" spans="62:65" ht="13" thickBot="1">
      <c r="BJ21803" s="138"/>
      <c r="BK21803" s="138"/>
      <c r="BL21803" s="138"/>
      <c r="BM21803" s="138"/>
    </row>
    <row r="21804" spans="62:65" ht="13" thickBot="1">
      <c r="BJ21804" s="138"/>
      <c r="BK21804" s="138"/>
      <c r="BL21804" s="138"/>
      <c r="BM21804" s="138"/>
    </row>
    <row r="21805" spans="62:65" ht="13" thickBot="1">
      <c r="BJ21805" s="138"/>
      <c r="BK21805" s="138"/>
      <c r="BL21805" s="138"/>
      <c r="BM21805" s="138"/>
    </row>
    <row r="21806" spans="62:65" ht="13" thickBot="1">
      <c r="BJ21806" s="138"/>
      <c r="BK21806" s="138"/>
      <c r="BL21806" s="138"/>
      <c r="BM21806" s="138"/>
    </row>
    <row r="21807" spans="62:65" ht="13" thickBot="1">
      <c r="BJ21807" s="138"/>
      <c r="BK21807" s="138"/>
      <c r="BL21807" s="138"/>
      <c r="BM21807" s="138"/>
    </row>
    <row r="21808" spans="62:65" ht="13" thickBot="1">
      <c r="BJ21808" s="138"/>
      <c r="BK21808" s="138"/>
      <c r="BL21808" s="138"/>
      <c r="BM21808" s="138"/>
    </row>
    <row r="21809" spans="62:65" ht="13" thickBot="1">
      <c r="BJ21809" s="138"/>
      <c r="BK21809" s="138"/>
      <c r="BL21809" s="138"/>
      <c r="BM21809" s="138"/>
    </row>
    <row r="21810" spans="62:65" ht="13" thickBot="1">
      <c r="BJ21810" s="138"/>
      <c r="BK21810" s="138"/>
      <c r="BL21810" s="138"/>
      <c r="BM21810" s="138"/>
    </row>
    <row r="21811" spans="62:65" ht="13" thickBot="1">
      <c r="BJ21811" s="138"/>
      <c r="BK21811" s="138"/>
      <c r="BL21811" s="138"/>
      <c r="BM21811" s="138"/>
    </row>
    <row r="21812" spans="62:65" ht="13" thickBot="1">
      <c r="BJ21812" s="138"/>
      <c r="BK21812" s="138"/>
      <c r="BL21812" s="138"/>
      <c r="BM21812" s="138"/>
    </row>
    <row r="21813" spans="62:65" ht="13" thickBot="1">
      <c r="BJ21813" s="138"/>
      <c r="BK21813" s="138"/>
      <c r="BL21813" s="138"/>
      <c r="BM21813" s="138"/>
    </row>
    <row r="21814" spans="62:65" ht="13" thickBot="1">
      <c r="BJ21814" s="138"/>
      <c r="BK21814" s="138"/>
      <c r="BL21814" s="138"/>
      <c r="BM21814" s="138"/>
    </row>
    <row r="21815" spans="62:65" ht="13" thickBot="1">
      <c r="BJ21815" s="138"/>
      <c r="BK21815" s="138"/>
      <c r="BL21815" s="138"/>
      <c r="BM21815" s="138"/>
    </row>
    <row r="21816" spans="62:65" ht="13" thickBot="1">
      <c r="BJ21816" s="138"/>
      <c r="BK21816" s="138"/>
      <c r="BL21816" s="138"/>
      <c r="BM21816" s="138"/>
    </row>
    <row r="21817" spans="62:65" ht="13" thickBot="1">
      <c r="BJ21817" s="138"/>
      <c r="BK21817" s="138"/>
      <c r="BL21817" s="138"/>
      <c r="BM21817" s="138"/>
    </row>
    <row r="21818" spans="62:65" ht="13" thickBot="1">
      <c r="BJ21818" s="138"/>
      <c r="BK21818" s="138"/>
      <c r="BL21818" s="138"/>
      <c r="BM21818" s="138"/>
    </row>
    <row r="21819" spans="62:65" ht="13" thickBot="1">
      <c r="BJ21819" s="138"/>
      <c r="BK21819" s="138"/>
      <c r="BL21819" s="138"/>
      <c r="BM21819" s="138"/>
    </row>
    <row r="21820" spans="62:65" ht="13" thickBot="1">
      <c r="BJ21820" s="138"/>
      <c r="BK21820" s="138"/>
      <c r="BL21820" s="138"/>
      <c r="BM21820" s="138"/>
    </row>
    <row r="21821" spans="62:65" ht="13" thickBot="1">
      <c r="BJ21821" s="138"/>
      <c r="BK21821" s="138"/>
      <c r="BL21821" s="138"/>
      <c r="BM21821" s="138"/>
    </row>
    <row r="21822" spans="62:65" ht="13" thickBot="1">
      <c r="BJ21822" s="138"/>
      <c r="BK21822" s="138"/>
      <c r="BL21822" s="138"/>
      <c r="BM21822" s="138"/>
    </row>
    <row r="21823" spans="62:65" ht="13" thickBot="1">
      <c r="BJ21823" s="138"/>
      <c r="BK21823" s="138"/>
      <c r="BL21823" s="138"/>
      <c r="BM21823" s="138"/>
    </row>
    <row r="21824" spans="62:65" ht="13" thickBot="1">
      <c r="BJ21824" s="138"/>
      <c r="BK21824" s="138"/>
      <c r="BL21824" s="138"/>
      <c r="BM21824" s="138"/>
    </row>
    <row r="21825" spans="62:65" ht="13" thickBot="1">
      <c r="BJ21825" s="138"/>
      <c r="BK21825" s="138"/>
      <c r="BL21825" s="138"/>
      <c r="BM21825" s="138"/>
    </row>
    <row r="21826" spans="62:65" ht="13" thickBot="1">
      <c r="BJ21826" s="138"/>
      <c r="BK21826" s="138"/>
      <c r="BL21826" s="138"/>
      <c r="BM21826" s="138"/>
    </row>
    <row r="21827" spans="62:65" ht="13" thickBot="1">
      <c r="BJ21827" s="138"/>
      <c r="BK21827" s="138"/>
      <c r="BL21827" s="138"/>
      <c r="BM21827" s="138"/>
    </row>
    <row r="21828" spans="62:65" ht="13" thickBot="1">
      <c r="BJ21828" s="138"/>
      <c r="BK21828" s="138"/>
      <c r="BL21828" s="138"/>
      <c r="BM21828" s="138"/>
    </row>
    <row r="21829" spans="62:65" ht="13" thickBot="1">
      <c r="BJ21829" s="138"/>
      <c r="BK21829" s="138"/>
      <c r="BL21829" s="138"/>
      <c r="BM21829" s="138"/>
    </row>
    <row r="21830" spans="62:65" ht="13" thickBot="1">
      <c r="BJ21830" s="138"/>
      <c r="BK21830" s="138"/>
      <c r="BL21830" s="138"/>
      <c r="BM21830" s="138"/>
    </row>
    <row r="21831" spans="62:65" ht="13" thickBot="1">
      <c r="BJ21831" s="138"/>
      <c r="BK21831" s="138"/>
      <c r="BL21831" s="138"/>
      <c r="BM21831" s="138"/>
    </row>
    <row r="21832" spans="62:65" ht="13" thickBot="1">
      <c r="BJ21832" s="138"/>
      <c r="BK21832" s="138"/>
      <c r="BL21832" s="138"/>
      <c r="BM21832" s="138"/>
    </row>
    <row r="21833" spans="62:65" ht="13" thickBot="1">
      <c r="BJ21833" s="138"/>
      <c r="BK21833" s="138"/>
      <c r="BL21833" s="138"/>
      <c r="BM21833" s="138"/>
    </row>
    <row r="21834" spans="62:65" ht="13" thickBot="1">
      <c r="BJ21834" s="138"/>
      <c r="BK21834" s="138"/>
      <c r="BL21834" s="138"/>
      <c r="BM21834" s="138"/>
    </row>
    <row r="21835" spans="62:65" ht="13" thickBot="1">
      <c r="BJ21835" s="138"/>
      <c r="BK21835" s="138"/>
      <c r="BL21835" s="138"/>
      <c r="BM21835" s="138"/>
    </row>
    <row r="21836" spans="62:65" ht="13" thickBot="1">
      <c r="BJ21836" s="138"/>
      <c r="BK21836" s="138"/>
      <c r="BL21836" s="138"/>
      <c r="BM21836" s="138"/>
    </row>
    <row r="21837" spans="62:65" ht="13" thickBot="1">
      <c r="BJ21837" s="138"/>
      <c r="BK21837" s="138"/>
      <c r="BL21837" s="138"/>
      <c r="BM21837" s="138"/>
    </row>
    <row r="21838" spans="62:65" ht="13" thickBot="1">
      <c r="BJ21838" s="138"/>
      <c r="BK21838" s="138"/>
      <c r="BL21838" s="138"/>
      <c r="BM21838" s="138"/>
    </row>
    <row r="21839" spans="62:65" ht="13" thickBot="1">
      <c r="BJ21839" s="138"/>
      <c r="BK21839" s="138"/>
      <c r="BL21839" s="138"/>
      <c r="BM21839" s="138"/>
    </row>
    <row r="21840" spans="62:65" ht="13" thickBot="1">
      <c r="BJ21840" s="138"/>
      <c r="BK21840" s="138"/>
      <c r="BL21840" s="138"/>
      <c r="BM21840" s="138"/>
    </row>
    <row r="21841" spans="62:65" ht="13" thickBot="1">
      <c r="BJ21841" s="138"/>
      <c r="BK21841" s="138"/>
      <c r="BL21841" s="138"/>
      <c r="BM21841" s="138"/>
    </row>
    <row r="21842" spans="62:65" ht="13" thickBot="1">
      <c r="BJ21842" s="138"/>
      <c r="BK21842" s="138"/>
      <c r="BL21842" s="138"/>
      <c r="BM21842" s="138"/>
    </row>
    <row r="21843" spans="62:65" ht="13" thickBot="1">
      <c r="BJ21843" s="138"/>
      <c r="BK21843" s="138"/>
      <c r="BL21843" s="138"/>
      <c r="BM21843" s="138"/>
    </row>
    <row r="21844" spans="62:65" ht="13" thickBot="1">
      <c r="BJ21844" s="138"/>
      <c r="BK21844" s="138"/>
      <c r="BL21844" s="138"/>
      <c r="BM21844" s="138"/>
    </row>
    <row r="21845" spans="62:65" ht="13" thickBot="1">
      <c r="BJ21845" s="138"/>
      <c r="BK21845" s="138"/>
      <c r="BL21845" s="138"/>
      <c r="BM21845" s="138"/>
    </row>
    <row r="21846" spans="62:65" ht="13" thickBot="1">
      <c r="BJ21846" s="138"/>
      <c r="BK21846" s="138"/>
      <c r="BL21846" s="138"/>
      <c r="BM21846" s="138"/>
    </row>
    <row r="21847" spans="62:65" ht="13" thickBot="1">
      <c r="BJ21847" s="138"/>
      <c r="BK21847" s="138"/>
      <c r="BL21847" s="138"/>
      <c r="BM21847" s="138"/>
    </row>
    <row r="21848" spans="62:65" ht="13" thickBot="1">
      <c r="BJ21848" s="138"/>
      <c r="BK21848" s="138"/>
      <c r="BL21848" s="138"/>
      <c r="BM21848" s="138"/>
    </row>
    <row r="21849" spans="62:65" ht="13" thickBot="1">
      <c r="BJ21849" s="138"/>
      <c r="BK21849" s="138"/>
      <c r="BL21849" s="138"/>
      <c r="BM21849" s="138"/>
    </row>
    <row r="21850" spans="62:65" ht="13" thickBot="1">
      <c r="BJ21850" s="138"/>
      <c r="BK21850" s="138"/>
      <c r="BL21850" s="138"/>
      <c r="BM21850" s="138"/>
    </row>
    <row r="21851" spans="62:65" ht="13" thickBot="1">
      <c r="BJ21851" s="138"/>
      <c r="BK21851" s="138"/>
      <c r="BL21851" s="138"/>
      <c r="BM21851" s="138"/>
    </row>
    <row r="21852" spans="62:65" ht="13" thickBot="1">
      <c r="BJ21852" s="138"/>
      <c r="BK21852" s="138"/>
      <c r="BL21852" s="138"/>
      <c r="BM21852" s="138"/>
    </row>
    <row r="21853" spans="62:65" ht="13" thickBot="1">
      <c r="BJ21853" s="138"/>
      <c r="BK21853" s="138"/>
      <c r="BL21853" s="138"/>
      <c r="BM21853" s="138"/>
    </row>
    <row r="21854" spans="62:65" ht="13" thickBot="1">
      <c r="BJ21854" s="138"/>
      <c r="BK21854" s="138"/>
      <c r="BL21854" s="138"/>
      <c r="BM21854" s="138"/>
    </row>
    <row r="21855" spans="62:65" ht="13" thickBot="1">
      <c r="BJ21855" s="138"/>
      <c r="BK21855" s="138"/>
      <c r="BL21855" s="138"/>
      <c r="BM21855" s="138"/>
    </row>
    <row r="21856" spans="62:65" ht="13" thickBot="1">
      <c r="BJ21856" s="138"/>
      <c r="BK21856" s="138"/>
      <c r="BL21856" s="138"/>
      <c r="BM21856" s="138"/>
    </row>
    <row r="21857" spans="62:65" ht="13" thickBot="1">
      <c r="BJ21857" s="138"/>
      <c r="BK21857" s="138"/>
      <c r="BL21857" s="138"/>
      <c r="BM21857" s="138"/>
    </row>
    <row r="21858" spans="62:65" ht="13" thickBot="1">
      <c r="BJ21858" s="138"/>
      <c r="BK21858" s="138"/>
      <c r="BL21858" s="138"/>
      <c r="BM21858" s="138"/>
    </row>
    <row r="21859" spans="62:65" ht="13" thickBot="1">
      <c r="BJ21859" s="138"/>
      <c r="BK21859" s="138"/>
      <c r="BL21859" s="138"/>
      <c r="BM21859" s="138"/>
    </row>
    <row r="21860" spans="62:65" ht="13" thickBot="1">
      <c r="BJ21860" s="138"/>
      <c r="BK21860" s="138"/>
      <c r="BL21860" s="138"/>
      <c r="BM21860" s="138"/>
    </row>
    <row r="21861" spans="62:65" ht="13" thickBot="1">
      <c r="BJ21861" s="138"/>
      <c r="BK21861" s="138"/>
      <c r="BL21861" s="138"/>
      <c r="BM21861" s="138"/>
    </row>
    <row r="21862" spans="62:65" ht="13" thickBot="1">
      <c r="BJ21862" s="138"/>
      <c r="BK21862" s="138"/>
      <c r="BL21862" s="138"/>
      <c r="BM21862" s="138"/>
    </row>
    <row r="21863" spans="62:65" ht="13" thickBot="1">
      <c r="BJ21863" s="138"/>
      <c r="BK21863" s="138"/>
      <c r="BL21863" s="138"/>
      <c r="BM21863" s="138"/>
    </row>
    <row r="21864" spans="62:65" ht="13" thickBot="1">
      <c r="BJ21864" s="138"/>
      <c r="BK21864" s="138"/>
      <c r="BL21864" s="138"/>
      <c r="BM21864" s="138"/>
    </row>
    <row r="21865" spans="62:65" ht="13" thickBot="1">
      <c r="BJ21865" s="138"/>
      <c r="BK21865" s="138"/>
      <c r="BL21865" s="138"/>
      <c r="BM21865" s="138"/>
    </row>
    <row r="21866" spans="62:65" ht="13" thickBot="1">
      <c r="BJ21866" s="138"/>
      <c r="BK21866" s="138"/>
      <c r="BL21866" s="138"/>
      <c r="BM21866" s="138"/>
    </row>
    <row r="21867" spans="62:65" ht="13" thickBot="1">
      <c r="BJ21867" s="138"/>
      <c r="BK21867" s="138"/>
      <c r="BL21867" s="138"/>
      <c r="BM21867" s="138"/>
    </row>
    <row r="21868" spans="62:65" ht="13" thickBot="1">
      <c r="BJ21868" s="138"/>
      <c r="BK21868" s="138"/>
      <c r="BL21868" s="138"/>
      <c r="BM21868" s="138"/>
    </row>
    <row r="21869" spans="62:65" ht="13" thickBot="1">
      <c r="BJ21869" s="138"/>
      <c r="BK21869" s="138"/>
      <c r="BL21869" s="138"/>
      <c r="BM21869" s="138"/>
    </row>
    <row r="21870" spans="62:65" ht="13" thickBot="1">
      <c r="BJ21870" s="138"/>
      <c r="BK21870" s="138"/>
      <c r="BL21870" s="138"/>
      <c r="BM21870" s="138"/>
    </row>
    <row r="21871" spans="62:65" ht="13" thickBot="1">
      <c r="BJ21871" s="138"/>
      <c r="BK21871" s="138"/>
      <c r="BL21871" s="138"/>
      <c r="BM21871" s="138"/>
    </row>
    <row r="21872" spans="62:65" ht="13" thickBot="1">
      <c r="BJ21872" s="138"/>
      <c r="BK21872" s="138"/>
      <c r="BL21872" s="138"/>
      <c r="BM21872" s="138"/>
    </row>
    <row r="21873" spans="62:65" ht="13" thickBot="1">
      <c r="BJ21873" s="138"/>
      <c r="BK21873" s="138"/>
      <c r="BL21873" s="138"/>
      <c r="BM21873" s="138"/>
    </row>
    <row r="21874" spans="62:65" ht="13" thickBot="1">
      <c r="BJ21874" s="138"/>
      <c r="BK21874" s="138"/>
      <c r="BL21874" s="138"/>
      <c r="BM21874" s="138"/>
    </row>
    <row r="21875" spans="62:65" ht="13" thickBot="1">
      <c r="BJ21875" s="138"/>
      <c r="BK21875" s="138"/>
      <c r="BL21875" s="138"/>
      <c r="BM21875" s="138"/>
    </row>
    <row r="21876" spans="62:65" ht="13" thickBot="1">
      <c r="BJ21876" s="138"/>
      <c r="BK21876" s="138"/>
      <c r="BL21876" s="138"/>
      <c r="BM21876" s="138"/>
    </row>
    <row r="21877" spans="62:65" ht="13" thickBot="1">
      <c r="BJ21877" s="138"/>
      <c r="BK21877" s="138"/>
      <c r="BL21877" s="138"/>
      <c r="BM21877" s="138"/>
    </row>
    <row r="21878" spans="62:65" ht="13" thickBot="1">
      <c r="BJ21878" s="138"/>
      <c r="BK21878" s="138"/>
      <c r="BL21878" s="138"/>
      <c r="BM21878" s="138"/>
    </row>
    <row r="21879" spans="62:65" ht="13" thickBot="1">
      <c r="BJ21879" s="138"/>
      <c r="BK21879" s="138"/>
      <c r="BL21879" s="138"/>
      <c r="BM21879" s="138"/>
    </row>
    <row r="21880" spans="62:65" ht="13" thickBot="1">
      <c r="BJ21880" s="138"/>
      <c r="BK21880" s="138"/>
      <c r="BL21880" s="138"/>
      <c r="BM21880" s="138"/>
    </row>
    <row r="21881" spans="62:65" ht="13" thickBot="1">
      <c r="BJ21881" s="138"/>
      <c r="BK21881" s="138"/>
      <c r="BL21881" s="138"/>
      <c r="BM21881" s="138"/>
    </row>
    <row r="21882" spans="62:65" ht="13" thickBot="1">
      <c r="BJ21882" s="138"/>
      <c r="BK21882" s="138"/>
      <c r="BL21882" s="138"/>
      <c r="BM21882" s="138"/>
    </row>
    <row r="21883" spans="62:65" ht="13" thickBot="1">
      <c r="BJ21883" s="138"/>
      <c r="BK21883" s="138"/>
      <c r="BL21883" s="138"/>
      <c r="BM21883" s="138"/>
    </row>
    <row r="21884" spans="62:65" ht="13" thickBot="1">
      <c r="BJ21884" s="138"/>
      <c r="BK21884" s="138"/>
      <c r="BL21884" s="138"/>
      <c r="BM21884" s="138"/>
    </row>
    <row r="21885" spans="62:65" ht="13" thickBot="1">
      <c r="BJ21885" s="138"/>
      <c r="BK21885" s="138"/>
      <c r="BL21885" s="138"/>
      <c r="BM21885" s="138"/>
    </row>
    <row r="21886" spans="62:65" ht="13" thickBot="1">
      <c r="BJ21886" s="138"/>
      <c r="BK21886" s="138"/>
      <c r="BL21886" s="138"/>
      <c r="BM21886" s="138"/>
    </row>
    <row r="21887" spans="62:65" ht="13" thickBot="1">
      <c r="BJ21887" s="138"/>
      <c r="BK21887" s="138"/>
      <c r="BL21887" s="138"/>
      <c r="BM21887" s="138"/>
    </row>
    <row r="21888" spans="62:65" ht="13" thickBot="1">
      <c r="BJ21888" s="138"/>
      <c r="BK21888" s="138"/>
      <c r="BL21888" s="138"/>
      <c r="BM21888" s="138"/>
    </row>
    <row r="21889" spans="62:65" ht="13" thickBot="1">
      <c r="BJ21889" s="138"/>
      <c r="BK21889" s="138"/>
      <c r="BL21889" s="138"/>
      <c r="BM21889" s="138"/>
    </row>
    <row r="21890" spans="62:65" ht="13" thickBot="1">
      <c r="BJ21890" s="138"/>
      <c r="BK21890" s="138"/>
      <c r="BL21890" s="138"/>
      <c r="BM21890" s="138"/>
    </row>
    <row r="21891" spans="62:65" ht="13" thickBot="1">
      <c r="BJ21891" s="138"/>
      <c r="BK21891" s="138"/>
      <c r="BL21891" s="138"/>
      <c r="BM21891" s="138"/>
    </row>
    <row r="21892" spans="62:65" ht="13" thickBot="1">
      <c r="BJ21892" s="138"/>
      <c r="BK21892" s="138"/>
      <c r="BL21892" s="138"/>
      <c r="BM21892" s="138"/>
    </row>
    <row r="21893" spans="62:65" ht="13" thickBot="1">
      <c r="BJ21893" s="138"/>
      <c r="BK21893" s="138"/>
      <c r="BL21893" s="138"/>
      <c r="BM21893" s="138"/>
    </row>
    <row r="21894" spans="62:65" ht="13" thickBot="1">
      <c r="BJ21894" s="138"/>
      <c r="BK21894" s="138"/>
      <c r="BL21894" s="138"/>
      <c r="BM21894" s="138"/>
    </row>
    <row r="21895" spans="62:65" ht="13" thickBot="1">
      <c r="BJ21895" s="138"/>
      <c r="BK21895" s="138"/>
      <c r="BL21895" s="138"/>
      <c r="BM21895" s="138"/>
    </row>
    <row r="21896" spans="62:65" ht="13" thickBot="1">
      <c r="BJ21896" s="138"/>
      <c r="BK21896" s="138"/>
      <c r="BL21896" s="138"/>
      <c r="BM21896" s="138"/>
    </row>
    <row r="21897" spans="62:65" ht="13" thickBot="1">
      <c r="BJ21897" s="138"/>
      <c r="BK21897" s="138"/>
      <c r="BL21897" s="138"/>
      <c r="BM21897" s="138"/>
    </row>
    <row r="21898" spans="62:65" ht="13" thickBot="1">
      <c r="BJ21898" s="138"/>
      <c r="BK21898" s="138"/>
      <c r="BL21898" s="138"/>
      <c r="BM21898" s="138"/>
    </row>
    <row r="21899" spans="62:65" ht="13" thickBot="1">
      <c r="BJ21899" s="138"/>
      <c r="BK21899" s="138"/>
      <c r="BL21899" s="138"/>
      <c r="BM21899" s="138"/>
    </row>
    <row r="21900" spans="62:65" ht="13" thickBot="1">
      <c r="BJ21900" s="138"/>
      <c r="BK21900" s="138"/>
      <c r="BL21900" s="138"/>
      <c r="BM21900" s="138"/>
    </row>
    <row r="21901" spans="62:65" ht="13" thickBot="1">
      <c r="BJ21901" s="138"/>
      <c r="BK21901" s="138"/>
      <c r="BL21901" s="138"/>
      <c r="BM21901" s="138"/>
    </row>
    <row r="21902" spans="62:65" ht="13" thickBot="1">
      <c r="BJ21902" s="138"/>
      <c r="BK21902" s="138"/>
      <c r="BL21902" s="138"/>
      <c r="BM21902" s="138"/>
    </row>
    <row r="21903" spans="62:65" ht="13" thickBot="1">
      <c r="BJ21903" s="138"/>
      <c r="BK21903" s="138"/>
      <c r="BL21903" s="138"/>
      <c r="BM21903" s="138"/>
    </row>
    <row r="21904" spans="62:65" ht="13" thickBot="1">
      <c r="BJ21904" s="138"/>
      <c r="BK21904" s="138"/>
      <c r="BL21904" s="138"/>
      <c r="BM21904" s="138"/>
    </row>
    <row r="21905" spans="62:65" ht="13" thickBot="1">
      <c r="BJ21905" s="138"/>
      <c r="BK21905" s="138"/>
      <c r="BL21905" s="138"/>
      <c r="BM21905" s="138"/>
    </row>
    <row r="21906" spans="62:65" ht="13" thickBot="1">
      <c r="BJ21906" s="138"/>
      <c r="BK21906" s="138"/>
      <c r="BL21906" s="138"/>
      <c r="BM21906" s="138"/>
    </row>
    <row r="21907" spans="62:65" ht="13" thickBot="1">
      <c r="BJ21907" s="138"/>
      <c r="BK21907" s="138"/>
      <c r="BL21907" s="138"/>
      <c r="BM21907" s="138"/>
    </row>
    <row r="21908" spans="62:65" ht="13" thickBot="1">
      <c r="BJ21908" s="138"/>
      <c r="BK21908" s="138"/>
      <c r="BL21908" s="138"/>
      <c r="BM21908" s="138"/>
    </row>
    <row r="21909" spans="62:65" ht="13" thickBot="1">
      <c r="BJ21909" s="138"/>
      <c r="BK21909" s="138"/>
      <c r="BL21909" s="138"/>
      <c r="BM21909" s="138"/>
    </row>
    <row r="21910" spans="62:65" ht="13" thickBot="1">
      <c r="BJ21910" s="138"/>
      <c r="BK21910" s="138"/>
      <c r="BL21910" s="138"/>
      <c r="BM21910" s="138"/>
    </row>
    <row r="21911" spans="62:65" ht="13" thickBot="1">
      <c r="BJ21911" s="138"/>
      <c r="BK21911" s="138"/>
      <c r="BL21911" s="138"/>
      <c r="BM21911" s="138"/>
    </row>
    <row r="21912" spans="62:65" ht="13" thickBot="1">
      <c r="BJ21912" s="138"/>
      <c r="BK21912" s="138"/>
      <c r="BL21912" s="138"/>
      <c r="BM21912" s="138"/>
    </row>
    <row r="21913" spans="62:65" ht="13" thickBot="1">
      <c r="BJ21913" s="138"/>
      <c r="BK21913" s="138"/>
      <c r="BL21913" s="138"/>
      <c r="BM21913" s="138"/>
    </row>
    <row r="21914" spans="62:65" ht="13" thickBot="1">
      <c r="BJ21914" s="138"/>
      <c r="BK21914" s="138"/>
      <c r="BL21914" s="138"/>
      <c r="BM21914" s="138"/>
    </row>
    <row r="21915" spans="62:65" ht="13" thickBot="1">
      <c r="BJ21915" s="138"/>
      <c r="BK21915" s="138"/>
      <c r="BL21915" s="138"/>
      <c r="BM21915" s="138"/>
    </row>
    <row r="21916" spans="62:65" ht="13" thickBot="1">
      <c r="BJ21916" s="138"/>
      <c r="BK21916" s="138"/>
      <c r="BL21916" s="138"/>
      <c r="BM21916" s="138"/>
    </row>
    <row r="21917" spans="62:65" ht="13" thickBot="1">
      <c r="BJ21917" s="138"/>
      <c r="BK21917" s="138"/>
      <c r="BL21917" s="138"/>
      <c r="BM21917" s="138"/>
    </row>
    <row r="21918" spans="62:65" ht="13" thickBot="1">
      <c r="BJ21918" s="138"/>
      <c r="BK21918" s="138"/>
      <c r="BL21918" s="138"/>
      <c r="BM21918" s="138"/>
    </row>
    <row r="21919" spans="62:65" ht="13" thickBot="1">
      <c r="BJ21919" s="138"/>
      <c r="BK21919" s="138"/>
      <c r="BL21919" s="138"/>
      <c r="BM21919" s="138"/>
    </row>
    <row r="21920" spans="62:65" ht="13" thickBot="1">
      <c r="BJ21920" s="138"/>
      <c r="BK21920" s="138"/>
      <c r="BL21920" s="138"/>
      <c r="BM21920" s="138"/>
    </row>
    <row r="21921" spans="62:65" ht="13" thickBot="1">
      <c r="BJ21921" s="138"/>
      <c r="BK21921" s="138"/>
      <c r="BL21921" s="138"/>
      <c r="BM21921" s="138"/>
    </row>
    <row r="21922" spans="62:65" ht="13" thickBot="1">
      <c r="BJ21922" s="138"/>
      <c r="BK21922" s="138"/>
      <c r="BL21922" s="138"/>
      <c r="BM21922" s="138"/>
    </row>
    <row r="21923" spans="62:65" ht="13" thickBot="1">
      <c r="BJ21923" s="138"/>
      <c r="BK21923" s="138"/>
      <c r="BL21923" s="138"/>
      <c r="BM21923" s="138"/>
    </row>
    <row r="21924" spans="62:65" ht="13" thickBot="1">
      <c r="BJ21924" s="138"/>
      <c r="BK21924" s="138"/>
      <c r="BL21924" s="138"/>
      <c r="BM21924" s="138"/>
    </row>
    <row r="21925" spans="62:65" ht="13" thickBot="1">
      <c r="BJ21925" s="138"/>
      <c r="BK21925" s="138"/>
      <c r="BL21925" s="138"/>
      <c r="BM21925" s="138"/>
    </row>
    <row r="21926" spans="62:65" ht="13" thickBot="1">
      <c r="BJ21926" s="138"/>
      <c r="BK21926" s="138"/>
      <c r="BL21926" s="138"/>
      <c r="BM21926" s="138"/>
    </row>
    <row r="21927" spans="62:65" ht="13" thickBot="1">
      <c r="BJ21927" s="138"/>
      <c r="BK21927" s="138"/>
      <c r="BL21927" s="138"/>
      <c r="BM21927" s="138"/>
    </row>
    <row r="21928" spans="62:65" ht="13" thickBot="1">
      <c r="BJ21928" s="138"/>
      <c r="BK21928" s="138"/>
      <c r="BL21928" s="138"/>
      <c r="BM21928" s="138"/>
    </row>
    <row r="21929" spans="62:65" ht="13" thickBot="1">
      <c r="BJ21929" s="138"/>
      <c r="BK21929" s="138"/>
      <c r="BL21929" s="138"/>
      <c r="BM21929" s="138"/>
    </row>
    <row r="21930" spans="62:65" ht="13" thickBot="1">
      <c r="BJ21930" s="138"/>
      <c r="BK21930" s="138"/>
      <c r="BL21930" s="138"/>
      <c r="BM21930" s="138"/>
    </row>
    <row r="21931" spans="62:65" ht="13" thickBot="1">
      <c r="BJ21931" s="138"/>
      <c r="BK21931" s="138"/>
      <c r="BL21931" s="138"/>
      <c r="BM21931" s="138"/>
    </row>
    <row r="21932" spans="62:65" ht="13" thickBot="1">
      <c r="BJ21932" s="138"/>
      <c r="BK21932" s="138"/>
      <c r="BL21932" s="138"/>
      <c r="BM21932" s="138"/>
    </row>
    <row r="21933" spans="62:65" ht="13" thickBot="1">
      <c r="BJ21933" s="138"/>
      <c r="BK21933" s="138"/>
      <c r="BL21933" s="138"/>
      <c r="BM21933" s="138"/>
    </row>
    <row r="21934" spans="62:65" ht="13" thickBot="1">
      <c r="BJ21934" s="138"/>
      <c r="BK21934" s="138"/>
      <c r="BL21934" s="138"/>
      <c r="BM21934" s="138"/>
    </row>
    <row r="21935" spans="62:65" ht="13" thickBot="1">
      <c r="BJ21935" s="138"/>
      <c r="BK21935" s="138"/>
      <c r="BL21935" s="138"/>
      <c r="BM21935" s="138"/>
    </row>
    <row r="21936" spans="62:65" ht="13" thickBot="1">
      <c r="BJ21936" s="138"/>
      <c r="BK21936" s="138"/>
      <c r="BL21936" s="138"/>
      <c r="BM21936" s="138"/>
    </row>
    <row r="21937" spans="62:65" ht="13" thickBot="1">
      <c r="BJ21937" s="138"/>
      <c r="BK21937" s="138"/>
      <c r="BL21937" s="138"/>
      <c r="BM21937" s="138"/>
    </row>
    <row r="21938" spans="62:65" ht="13" thickBot="1">
      <c r="BJ21938" s="138"/>
      <c r="BK21938" s="138"/>
      <c r="BL21938" s="138"/>
      <c r="BM21938" s="138"/>
    </row>
    <row r="21939" spans="62:65" ht="13" thickBot="1">
      <c r="BJ21939" s="138"/>
      <c r="BK21939" s="138"/>
      <c r="BL21939" s="138"/>
      <c r="BM21939" s="138"/>
    </row>
    <row r="21940" spans="62:65" ht="13" thickBot="1">
      <c r="BJ21940" s="138"/>
      <c r="BK21940" s="138"/>
      <c r="BL21940" s="138"/>
      <c r="BM21940" s="138"/>
    </row>
    <row r="21941" spans="62:65" ht="13" thickBot="1">
      <c r="BJ21941" s="138"/>
      <c r="BK21941" s="138"/>
      <c r="BL21941" s="138"/>
      <c r="BM21941" s="138"/>
    </row>
    <row r="21942" spans="62:65" ht="13" thickBot="1">
      <c r="BJ21942" s="138"/>
      <c r="BK21942" s="138"/>
      <c r="BL21942" s="138"/>
      <c r="BM21942" s="138"/>
    </row>
    <row r="21943" spans="62:65" ht="13" thickBot="1">
      <c r="BJ21943" s="138"/>
      <c r="BK21943" s="138"/>
      <c r="BL21943" s="138"/>
      <c r="BM21943" s="138"/>
    </row>
    <row r="21944" spans="62:65" ht="13" thickBot="1">
      <c r="BJ21944" s="138"/>
      <c r="BK21944" s="138"/>
      <c r="BL21944" s="138"/>
      <c r="BM21944" s="138"/>
    </row>
    <row r="21945" spans="62:65" ht="13" thickBot="1">
      <c r="BJ21945" s="138"/>
      <c r="BK21945" s="138"/>
      <c r="BL21945" s="138"/>
      <c r="BM21945" s="138"/>
    </row>
    <row r="21946" spans="62:65" ht="13" thickBot="1">
      <c r="BJ21946" s="138"/>
      <c r="BK21946" s="138"/>
      <c r="BL21946" s="138"/>
      <c r="BM21946" s="138"/>
    </row>
    <row r="21947" spans="62:65" ht="13" thickBot="1">
      <c r="BJ21947" s="138"/>
      <c r="BK21947" s="138"/>
      <c r="BL21947" s="138"/>
      <c r="BM21947" s="138"/>
    </row>
    <row r="21948" spans="62:65" ht="13" thickBot="1">
      <c r="BJ21948" s="138"/>
      <c r="BK21948" s="138"/>
      <c r="BL21948" s="138"/>
      <c r="BM21948" s="138"/>
    </row>
    <row r="21949" spans="62:65" ht="13" thickBot="1">
      <c r="BJ21949" s="138"/>
      <c r="BK21949" s="138"/>
      <c r="BL21949" s="138"/>
      <c r="BM21949" s="138"/>
    </row>
    <row r="21950" spans="62:65" ht="13" thickBot="1">
      <c r="BJ21950" s="138"/>
      <c r="BK21950" s="138"/>
      <c r="BL21950" s="138"/>
      <c r="BM21950" s="138"/>
    </row>
    <row r="21951" spans="62:65" ht="13" thickBot="1">
      <c r="BJ21951" s="138"/>
      <c r="BK21951" s="138"/>
      <c r="BL21951" s="138"/>
      <c r="BM21951" s="138"/>
    </row>
    <row r="21952" spans="62:65" ht="13" thickBot="1">
      <c r="BJ21952" s="138"/>
      <c r="BK21952" s="138"/>
      <c r="BL21952" s="138"/>
      <c r="BM21952" s="138"/>
    </row>
    <row r="21953" spans="62:65" ht="13" thickBot="1">
      <c r="BJ21953" s="138"/>
      <c r="BK21953" s="138"/>
      <c r="BL21953" s="138"/>
      <c r="BM21953" s="138"/>
    </row>
    <row r="21954" spans="62:65" ht="13" thickBot="1">
      <c r="BJ21954" s="138"/>
      <c r="BK21954" s="138"/>
      <c r="BL21954" s="138"/>
      <c r="BM21954" s="138"/>
    </row>
    <row r="21955" spans="62:65" ht="13" thickBot="1">
      <c r="BJ21955" s="138"/>
      <c r="BK21955" s="138"/>
      <c r="BL21955" s="138"/>
      <c r="BM21955" s="138"/>
    </row>
    <row r="21956" spans="62:65" ht="13" thickBot="1">
      <c r="BJ21956" s="138"/>
      <c r="BK21956" s="138"/>
      <c r="BL21956" s="138"/>
      <c r="BM21956" s="138"/>
    </row>
    <row r="21957" spans="62:65" ht="13" thickBot="1">
      <c r="BJ21957" s="138"/>
      <c r="BK21957" s="138"/>
      <c r="BL21957" s="138"/>
      <c r="BM21957" s="138"/>
    </row>
    <row r="21958" spans="62:65" ht="13" thickBot="1">
      <c r="BJ21958" s="138"/>
      <c r="BK21958" s="138"/>
      <c r="BL21958" s="138"/>
      <c r="BM21958" s="138"/>
    </row>
    <row r="21959" spans="62:65" ht="13" thickBot="1">
      <c r="BJ21959" s="138"/>
      <c r="BK21959" s="138"/>
      <c r="BL21959" s="138"/>
      <c r="BM21959" s="138"/>
    </row>
    <row r="21960" spans="62:65" ht="13" thickBot="1">
      <c r="BJ21960" s="138"/>
      <c r="BK21960" s="138"/>
      <c r="BL21960" s="138"/>
      <c r="BM21960" s="138"/>
    </row>
    <row r="21961" spans="62:65" ht="13" thickBot="1">
      <c r="BJ21961" s="138"/>
      <c r="BK21961" s="138"/>
      <c r="BL21961" s="138"/>
      <c r="BM21961" s="138"/>
    </row>
    <row r="21962" spans="62:65" ht="13" thickBot="1">
      <c r="BJ21962" s="138"/>
      <c r="BK21962" s="138"/>
      <c r="BL21962" s="138"/>
      <c r="BM21962" s="138"/>
    </row>
    <row r="21963" spans="62:65" ht="13" thickBot="1">
      <c r="BJ21963" s="138"/>
      <c r="BK21963" s="138"/>
      <c r="BL21963" s="138"/>
      <c r="BM21963" s="138"/>
    </row>
    <row r="21964" spans="62:65" ht="13" thickBot="1">
      <c r="BJ21964" s="138"/>
      <c r="BK21964" s="138"/>
      <c r="BL21964" s="138"/>
      <c r="BM21964" s="138"/>
    </row>
    <row r="21965" spans="62:65" ht="13" thickBot="1">
      <c r="BJ21965" s="138"/>
      <c r="BK21965" s="138"/>
      <c r="BL21965" s="138"/>
      <c r="BM21965" s="138"/>
    </row>
    <row r="21966" spans="62:65" ht="13" thickBot="1">
      <c r="BJ21966" s="138"/>
      <c r="BK21966" s="138"/>
      <c r="BL21966" s="138"/>
      <c r="BM21966" s="138"/>
    </row>
    <row r="21967" spans="62:65" ht="13" thickBot="1">
      <c r="BJ21967" s="138"/>
      <c r="BK21967" s="138"/>
      <c r="BL21967" s="138"/>
      <c r="BM21967" s="138"/>
    </row>
    <row r="21968" spans="62:65" ht="13" thickBot="1">
      <c r="BJ21968" s="138"/>
      <c r="BK21968" s="138"/>
      <c r="BL21968" s="138"/>
      <c r="BM21968" s="138"/>
    </row>
    <row r="21969" spans="62:65" ht="13" thickBot="1">
      <c r="BJ21969" s="138"/>
      <c r="BK21969" s="138"/>
      <c r="BL21969" s="138"/>
      <c r="BM21969" s="138"/>
    </row>
    <row r="21970" spans="62:65" ht="13" thickBot="1">
      <c r="BJ21970" s="138"/>
      <c r="BK21970" s="138"/>
      <c r="BL21970" s="138"/>
      <c r="BM21970" s="138"/>
    </row>
    <row r="21971" spans="62:65" ht="13" thickBot="1">
      <c r="BJ21971" s="138"/>
      <c r="BK21971" s="138"/>
      <c r="BL21971" s="138"/>
      <c r="BM21971" s="138"/>
    </row>
    <row r="21972" spans="62:65" ht="13" thickBot="1">
      <c r="BJ21972" s="138"/>
      <c r="BK21972" s="138"/>
      <c r="BL21972" s="138"/>
      <c r="BM21972" s="138"/>
    </row>
    <row r="21973" spans="62:65" ht="13" thickBot="1">
      <c r="BJ21973" s="138"/>
      <c r="BK21973" s="138"/>
      <c r="BL21973" s="138"/>
      <c r="BM21973" s="138"/>
    </row>
    <row r="21974" spans="62:65" ht="13" thickBot="1">
      <c r="BJ21974" s="138"/>
      <c r="BK21974" s="138"/>
      <c r="BL21974" s="138"/>
      <c r="BM21974" s="138"/>
    </row>
    <row r="21975" spans="62:65" ht="13" thickBot="1">
      <c r="BJ21975" s="138"/>
      <c r="BK21975" s="138"/>
      <c r="BL21975" s="138"/>
      <c r="BM21975" s="138"/>
    </row>
    <row r="21976" spans="62:65" ht="13" thickBot="1">
      <c r="BJ21976" s="138"/>
      <c r="BK21976" s="138"/>
      <c r="BL21976" s="138"/>
      <c r="BM21976" s="138"/>
    </row>
    <row r="21977" spans="62:65" ht="13" thickBot="1">
      <c r="BJ21977" s="138"/>
      <c r="BK21977" s="138"/>
      <c r="BL21977" s="138"/>
      <c r="BM21977" s="138"/>
    </row>
    <row r="21978" spans="62:65" ht="13" thickBot="1">
      <c r="BJ21978" s="138"/>
      <c r="BK21978" s="138"/>
      <c r="BL21978" s="138"/>
      <c r="BM21978" s="138"/>
    </row>
    <row r="21979" spans="62:65" ht="13" thickBot="1">
      <c r="BJ21979" s="138"/>
      <c r="BK21979" s="138"/>
      <c r="BL21979" s="138"/>
      <c r="BM21979" s="138"/>
    </row>
    <row r="21980" spans="62:65" ht="13" thickBot="1">
      <c r="BJ21980" s="138"/>
      <c r="BK21980" s="138"/>
      <c r="BL21980" s="138"/>
      <c r="BM21980" s="138"/>
    </row>
    <row r="21981" spans="62:65" ht="13" thickBot="1">
      <c r="BJ21981" s="138"/>
      <c r="BK21981" s="138"/>
      <c r="BL21981" s="138"/>
      <c r="BM21981" s="138"/>
    </row>
    <row r="21982" spans="62:65" ht="13" thickBot="1">
      <c r="BJ21982" s="138"/>
      <c r="BK21982" s="138"/>
      <c r="BL21982" s="138"/>
      <c r="BM21982" s="138"/>
    </row>
    <row r="21983" spans="62:65" ht="13" thickBot="1">
      <c r="BJ21983" s="138"/>
      <c r="BK21983" s="138"/>
      <c r="BL21983" s="138"/>
      <c r="BM21983" s="138"/>
    </row>
    <row r="21984" spans="62:65" ht="13" thickBot="1">
      <c r="BJ21984" s="138"/>
      <c r="BK21984" s="138"/>
      <c r="BL21984" s="138"/>
      <c r="BM21984" s="138"/>
    </row>
    <row r="21985" spans="62:65" ht="13" thickBot="1">
      <c r="BJ21985" s="138"/>
      <c r="BK21985" s="138"/>
      <c r="BL21985" s="138"/>
      <c r="BM21985" s="138"/>
    </row>
    <row r="21986" spans="62:65" ht="13" thickBot="1">
      <c r="BJ21986" s="138"/>
      <c r="BK21986" s="138"/>
      <c r="BL21986" s="138"/>
      <c r="BM21986" s="138"/>
    </row>
    <row r="21987" spans="62:65" ht="13" thickBot="1">
      <c r="BJ21987" s="138"/>
      <c r="BK21987" s="138"/>
      <c r="BL21987" s="138"/>
      <c r="BM21987" s="138"/>
    </row>
    <row r="21988" spans="62:65" ht="13" thickBot="1">
      <c r="BJ21988" s="138"/>
      <c r="BK21988" s="138"/>
      <c r="BL21988" s="138"/>
      <c r="BM21988" s="138"/>
    </row>
    <row r="21989" spans="62:65" ht="13" thickBot="1">
      <c r="BJ21989" s="138"/>
      <c r="BK21989" s="138"/>
      <c r="BL21989" s="138"/>
      <c r="BM21989" s="138"/>
    </row>
    <row r="21990" spans="62:65" ht="13" thickBot="1">
      <c r="BJ21990" s="138"/>
      <c r="BK21990" s="138"/>
      <c r="BL21990" s="138"/>
      <c r="BM21990" s="138"/>
    </row>
    <row r="21991" spans="62:65" ht="13" thickBot="1">
      <c r="BJ21991" s="138"/>
      <c r="BK21991" s="138"/>
      <c r="BL21991" s="138"/>
      <c r="BM21991" s="138"/>
    </row>
    <row r="21992" spans="62:65" ht="13" thickBot="1">
      <c r="BJ21992" s="138"/>
      <c r="BK21992" s="138"/>
      <c r="BL21992" s="138"/>
      <c r="BM21992" s="138"/>
    </row>
    <row r="21993" spans="62:65" ht="13" thickBot="1">
      <c r="BJ21993" s="138"/>
      <c r="BK21993" s="138"/>
      <c r="BL21993" s="138"/>
      <c r="BM21993" s="138"/>
    </row>
    <row r="21994" spans="62:65" ht="13" thickBot="1">
      <c r="BJ21994" s="138"/>
      <c r="BK21994" s="138"/>
      <c r="BL21994" s="138"/>
      <c r="BM21994" s="138"/>
    </row>
    <row r="21995" spans="62:65" ht="13" thickBot="1">
      <c r="BJ21995" s="138"/>
      <c r="BK21995" s="138"/>
      <c r="BL21995" s="138"/>
      <c r="BM21995" s="138"/>
    </row>
    <row r="21996" spans="62:65" ht="13" thickBot="1">
      <c r="BJ21996" s="138"/>
      <c r="BK21996" s="138"/>
      <c r="BL21996" s="138"/>
      <c r="BM21996" s="138"/>
    </row>
    <row r="21997" spans="62:65" ht="13" thickBot="1">
      <c r="BJ21997" s="138"/>
      <c r="BK21997" s="138"/>
      <c r="BL21997" s="138"/>
      <c r="BM21997" s="138"/>
    </row>
    <row r="21998" spans="62:65" ht="13" thickBot="1">
      <c r="BJ21998" s="138"/>
      <c r="BK21998" s="138"/>
      <c r="BL21998" s="138"/>
      <c r="BM21998" s="138"/>
    </row>
    <row r="21999" spans="62:65" ht="13" thickBot="1">
      <c r="BJ21999" s="138"/>
      <c r="BK21999" s="138"/>
      <c r="BL21999" s="138"/>
      <c r="BM21999" s="138"/>
    </row>
    <row r="22000" spans="62:65" ht="13" thickBot="1">
      <c r="BJ22000" s="138"/>
      <c r="BK22000" s="138"/>
      <c r="BL22000" s="138"/>
      <c r="BM22000" s="138"/>
    </row>
    <row r="22001" spans="62:65" ht="13" thickBot="1">
      <c r="BJ22001" s="138"/>
      <c r="BK22001" s="138"/>
      <c r="BL22001" s="138"/>
      <c r="BM22001" s="138"/>
    </row>
    <row r="22002" spans="62:65" ht="13" thickBot="1">
      <c r="BJ22002" s="138"/>
      <c r="BK22002" s="138"/>
      <c r="BL22002" s="138"/>
      <c r="BM22002" s="138"/>
    </row>
    <row r="22003" spans="62:65" ht="13" thickBot="1">
      <c r="BJ22003" s="138"/>
      <c r="BK22003" s="138"/>
      <c r="BL22003" s="138"/>
      <c r="BM22003" s="138"/>
    </row>
    <row r="22004" spans="62:65" ht="13" thickBot="1">
      <c r="BJ22004" s="138"/>
      <c r="BK22004" s="138"/>
      <c r="BL22004" s="138"/>
      <c r="BM22004" s="138"/>
    </row>
    <row r="22005" spans="62:65" ht="13" thickBot="1">
      <c r="BJ22005" s="138"/>
      <c r="BK22005" s="138"/>
      <c r="BL22005" s="138"/>
      <c r="BM22005" s="138"/>
    </row>
    <row r="22006" spans="62:65" ht="13" thickBot="1">
      <c r="BJ22006" s="138"/>
      <c r="BK22006" s="138"/>
      <c r="BL22006" s="138"/>
      <c r="BM22006" s="138"/>
    </row>
    <row r="22007" spans="62:65" ht="13" thickBot="1">
      <c r="BJ22007" s="138"/>
      <c r="BK22007" s="138"/>
      <c r="BL22007" s="138"/>
      <c r="BM22007" s="138"/>
    </row>
    <row r="22008" spans="62:65" ht="13" thickBot="1">
      <c r="BJ22008" s="138"/>
      <c r="BK22008" s="138"/>
      <c r="BL22008" s="138"/>
      <c r="BM22008" s="138"/>
    </row>
    <row r="22009" spans="62:65" ht="13" thickBot="1">
      <c r="BJ22009" s="138"/>
      <c r="BK22009" s="138"/>
      <c r="BL22009" s="138"/>
      <c r="BM22009" s="138"/>
    </row>
    <row r="22010" spans="62:65" ht="13" thickBot="1">
      <c r="BJ22010" s="138"/>
      <c r="BK22010" s="138"/>
      <c r="BL22010" s="138"/>
      <c r="BM22010" s="138"/>
    </row>
    <row r="22011" spans="62:65" ht="13" thickBot="1">
      <c r="BJ22011" s="138"/>
      <c r="BK22011" s="138"/>
      <c r="BL22011" s="138"/>
      <c r="BM22011" s="138"/>
    </row>
    <row r="22012" spans="62:65" ht="13" thickBot="1">
      <c r="BJ22012" s="138"/>
      <c r="BK22012" s="138"/>
      <c r="BL22012" s="138"/>
      <c r="BM22012" s="138"/>
    </row>
    <row r="22013" spans="62:65" ht="13" thickBot="1">
      <c r="BJ22013" s="138"/>
      <c r="BK22013" s="138"/>
      <c r="BL22013" s="138"/>
      <c r="BM22013" s="138"/>
    </row>
    <row r="22014" spans="62:65" ht="13" thickBot="1">
      <c r="BJ22014" s="138"/>
      <c r="BK22014" s="138"/>
      <c r="BL22014" s="138"/>
      <c r="BM22014" s="138"/>
    </row>
    <row r="22015" spans="62:65" ht="13" thickBot="1">
      <c r="BJ22015" s="138"/>
      <c r="BK22015" s="138"/>
      <c r="BL22015" s="138"/>
      <c r="BM22015" s="138"/>
    </row>
    <row r="22016" spans="62:65" ht="13" thickBot="1">
      <c r="BJ22016" s="138"/>
      <c r="BK22016" s="138"/>
      <c r="BL22016" s="138"/>
      <c r="BM22016" s="138"/>
    </row>
    <row r="22017" spans="62:65" ht="13" thickBot="1">
      <c r="BJ22017" s="138"/>
      <c r="BK22017" s="138"/>
      <c r="BL22017" s="138"/>
      <c r="BM22017" s="138"/>
    </row>
    <row r="22018" spans="62:65" ht="13" thickBot="1">
      <c r="BJ22018" s="138"/>
      <c r="BK22018" s="138"/>
      <c r="BL22018" s="138"/>
      <c r="BM22018" s="138"/>
    </row>
    <row r="22019" spans="62:65" ht="13" thickBot="1">
      <c r="BJ22019" s="138"/>
      <c r="BK22019" s="138"/>
      <c r="BL22019" s="138"/>
      <c r="BM22019" s="138"/>
    </row>
    <row r="22020" spans="62:65" ht="13" thickBot="1">
      <c r="BJ22020" s="138"/>
      <c r="BK22020" s="138"/>
      <c r="BL22020" s="138"/>
      <c r="BM22020" s="138"/>
    </row>
    <row r="22021" spans="62:65" ht="13" thickBot="1">
      <c r="BJ22021" s="138"/>
      <c r="BK22021" s="138"/>
      <c r="BL22021" s="138"/>
      <c r="BM22021" s="138"/>
    </row>
    <row r="22022" spans="62:65" ht="13" thickBot="1">
      <c r="BJ22022" s="138"/>
      <c r="BK22022" s="138"/>
      <c r="BL22022" s="138"/>
      <c r="BM22022" s="138"/>
    </row>
    <row r="22023" spans="62:65" ht="13" thickBot="1">
      <c r="BJ22023" s="138"/>
      <c r="BK22023" s="138"/>
      <c r="BL22023" s="138"/>
      <c r="BM22023" s="138"/>
    </row>
    <row r="22024" spans="62:65" ht="13" thickBot="1">
      <c r="BJ22024" s="138"/>
      <c r="BK22024" s="138"/>
      <c r="BL22024" s="138"/>
      <c r="BM22024" s="138"/>
    </row>
    <row r="22025" spans="62:65" ht="13" thickBot="1">
      <c r="BJ22025" s="138"/>
      <c r="BK22025" s="138"/>
      <c r="BL22025" s="138"/>
      <c r="BM22025" s="138"/>
    </row>
    <row r="22026" spans="62:65" ht="13" thickBot="1">
      <c r="BJ22026" s="138"/>
      <c r="BK22026" s="138"/>
      <c r="BL22026" s="138"/>
      <c r="BM22026" s="138"/>
    </row>
    <row r="22027" spans="62:65" ht="13" thickBot="1">
      <c r="BJ22027" s="138"/>
      <c r="BK22027" s="138"/>
      <c r="BL22027" s="138"/>
      <c r="BM22027" s="138"/>
    </row>
    <row r="22028" spans="62:65" ht="13" thickBot="1">
      <c r="BJ22028" s="138"/>
      <c r="BK22028" s="138"/>
      <c r="BL22028" s="138"/>
      <c r="BM22028" s="138"/>
    </row>
    <row r="22029" spans="62:65" ht="13" thickBot="1">
      <c r="BJ22029" s="138"/>
      <c r="BK22029" s="138"/>
      <c r="BL22029" s="138"/>
      <c r="BM22029" s="138"/>
    </row>
    <row r="22030" spans="62:65" ht="13" thickBot="1">
      <c r="BJ22030" s="138"/>
      <c r="BK22030" s="138"/>
      <c r="BL22030" s="138"/>
      <c r="BM22030" s="138"/>
    </row>
    <row r="22031" spans="62:65" ht="13" thickBot="1">
      <c r="BJ22031" s="138"/>
      <c r="BK22031" s="138"/>
      <c r="BL22031" s="138"/>
      <c r="BM22031" s="138"/>
    </row>
    <row r="22032" spans="62:65" ht="13" thickBot="1">
      <c r="BJ22032" s="138"/>
      <c r="BK22032" s="138"/>
      <c r="BL22032" s="138"/>
      <c r="BM22032" s="138"/>
    </row>
    <row r="22033" spans="62:65" ht="13" thickBot="1">
      <c r="BJ22033" s="138"/>
      <c r="BK22033" s="138"/>
      <c r="BL22033" s="138"/>
      <c r="BM22033" s="138"/>
    </row>
    <row r="22034" spans="62:65" ht="13" thickBot="1">
      <c r="BJ22034" s="138"/>
      <c r="BK22034" s="138"/>
      <c r="BL22034" s="138"/>
      <c r="BM22034" s="138"/>
    </row>
    <row r="22035" spans="62:65" ht="13" thickBot="1">
      <c r="BJ22035" s="138"/>
      <c r="BK22035" s="138"/>
      <c r="BL22035" s="138"/>
      <c r="BM22035" s="138"/>
    </row>
    <row r="22036" spans="62:65" ht="13" thickBot="1">
      <c r="BJ22036" s="138"/>
      <c r="BK22036" s="138"/>
      <c r="BL22036" s="138"/>
      <c r="BM22036" s="138"/>
    </row>
    <row r="22037" spans="62:65" ht="13" thickBot="1">
      <c r="BJ22037" s="138"/>
      <c r="BK22037" s="138"/>
      <c r="BL22037" s="138"/>
      <c r="BM22037" s="138"/>
    </row>
    <row r="22038" spans="62:65" ht="13" thickBot="1">
      <c r="BJ22038" s="138"/>
      <c r="BK22038" s="138"/>
      <c r="BL22038" s="138"/>
      <c r="BM22038" s="138"/>
    </row>
    <row r="22039" spans="62:65" ht="13" thickBot="1">
      <c r="BJ22039" s="138"/>
      <c r="BK22039" s="138"/>
      <c r="BL22039" s="138"/>
      <c r="BM22039" s="138"/>
    </row>
    <row r="22040" spans="62:65" ht="13" thickBot="1">
      <c r="BJ22040" s="138"/>
      <c r="BK22040" s="138"/>
      <c r="BL22040" s="138"/>
      <c r="BM22040" s="138"/>
    </row>
    <row r="22041" spans="62:65" ht="13" thickBot="1">
      <c r="BJ22041" s="138"/>
      <c r="BK22041" s="138"/>
      <c r="BL22041" s="138"/>
      <c r="BM22041" s="138"/>
    </row>
    <row r="22042" spans="62:65" ht="13" thickBot="1">
      <c r="BJ22042" s="138"/>
      <c r="BK22042" s="138"/>
      <c r="BL22042" s="138"/>
      <c r="BM22042" s="138"/>
    </row>
    <row r="22043" spans="62:65" ht="13" thickBot="1">
      <c r="BJ22043" s="138"/>
      <c r="BK22043" s="138"/>
      <c r="BL22043" s="138"/>
      <c r="BM22043" s="138"/>
    </row>
    <row r="22044" spans="62:65" ht="13" thickBot="1">
      <c r="BJ22044" s="138"/>
      <c r="BK22044" s="138"/>
      <c r="BL22044" s="138"/>
      <c r="BM22044" s="138"/>
    </row>
    <row r="22045" spans="62:65" ht="13" thickBot="1">
      <c r="BJ22045" s="138"/>
      <c r="BK22045" s="138"/>
      <c r="BL22045" s="138"/>
      <c r="BM22045" s="138"/>
    </row>
    <row r="22046" spans="62:65" ht="13" thickBot="1">
      <c r="BJ22046" s="138"/>
      <c r="BK22046" s="138"/>
      <c r="BL22046" s="138"/>
      <c r="BM22046" s="138"/>
    </row>
    <row r="22047" spans="62:65" ht="13" thickBot="1">
      <c r="BJ22047" s="138"/>
      <c r="BK22047" s="138"/>
      <c r="BL22047" s="138"/>
      <c r="BM22047" s="138"/>
    </row>
    <row r="22048" spans="62:65" ht="13" thickBot="1">
      <c r="BJ22048" s="138"/>
      <c r="BK22048" s="138"/>
      <c r="BL22048" s="138"/>
      <c r="BM22048" s="138"/>
    </row>
    <row r="22049" spans="62:65" ht="13" thickBot="1">
      <c r="BJ22049" s="138"/>
      <c r="BK22049" s="138"/>
      <c r="BL22049" s="138"/>
      <c r="BM22049" s="138"/>
    </row>
    <row r="22050" spans="62:65" ht="13" thickBot="1">
      <c r="BJ22050" s="138"/>
      <c r="BK22050" s="138"/>
      <c r="BL22050" s="138"/>
      <c r="BM22050" s="138"/>
    </row>
    <row r="22051" spans="62:65" ht="13" thickBot="1">
      <c r="BJ22051" s="138"/>
      <c r="BK22051" s="138"/>
      <c r="BL22051" s="138"/>
      <c r="BM22051" s="138"/>
    </row>
    <row r="22052" spans="62:65" ht="13" thickBot="1">
      <c r="BJ22052" s="138"/>
      <c r="BK22052" s="138"/>
      <c r="BL22052" s="138"/>
      <c r="BM22052" s="138"/>
    </row>
    <row r="22053" spans="62:65" ht="13" thickBot="1">
      <c r="BJ22053" s="138"/>
      <c r="BK22053" s="138"/>
      <c r="BL22053" s="138"/>
      <c r="BM22053" s="138"/>
    </row>
    <row r="22054" spans="62:65" ht="13" thickBot="1">
      <c r="BJ22054" s="138"/>
      <c r="BK22054" s="138"/>
      <c r="BL22054" s="138"/>
      <c r="BM22054" s="138"/>
    </row>
    <row r="22055" spans="62:65" ht="13" thickBot="1">
      <c r="BJ22055" s="138"/>
      <c r="BK22055" s="138"/>
      <c r="BL22055" s="138"/>
      <c r="BM22055" s="138"/>
    </row>
    <row r="22056" spans="62:65" ht="13" thickBot="1">
      <c r="BJ22056" s="138"/>
      <c r="BK22056" s="138"/>
      <c r="BL22056" s="138"/>
      <c r="BM22056" s="138"/>
    </row>
    <row r="22057" spans="62:65" ht="13" thickBot="1">
      <c r="BJ22057" s="138"/>
      <c r="BK22057" s="138"/>
      <c r="BL22057" s="138"/>
      <c r="BM22057" s="138"/>
    </row>
    <row r="22058" spans="62:65" ht="13" thickBot="1">
      <c r="BJ22058" s="138"/>
      <c r="BK22058" s="138"/>
      <c r="BL22058" s="138"/>
      <c r="BM22058" s="138"/>
    </row>
    <row r="22059" spans="62:65" ht="13" thickBot="1">
      <c r="BJ22059" s="138"/>
      <c r="BK22059" s="138"/>
      <c r="BL22059" s="138"/>
      <c r="BM22059" s="138"/>
    </row>
    <row r="22060" spans="62:65" ht="13" thickBot="1">
      <c r="BJ22060" s="138"/>
      <c r="BK22060" s="138"/>
      <c r="BL22060" s="138"/>
      <c r="BM22060" s="138"/>
    </row>
    <row r="22061" spans="62:65" ht="13" thickBot="1">
      <c r="BJ22061" s="138"/>
      <c r="BK22061" s="138"/>
      <c r="BL22061" s="138"/>
      <c r="BM22061" s="138"/>
    </row>
    <row r="22062" spans="62:65" ht="13" thickBot="1">
      <c r="BJ22062" s="138"/>
      <c r="BK22062" s="138"/>
      <c r="BL22062" s="138"/>
      <c r="BM22062" s="138"/>
    </row>
    <row r="22063" spans="62:65" ht="13" thickBot="1">
      <c r="BJ22063" s="138"/>
      <c r="BK22063" s="138"/>
      <c r="BL22063" s="138"/>
      <c r="BM22063" s="138"/>
    </row>
    <row r="22064" spans="62:65" ht="13" thickBot="1">
      <c r="BJ22064" s="138"/>
      <c r="BK22064" s="138"/>
      <c r="BL22064" s="138"/>
      <c r="BM22064" s="138"/>
    </row>
    <row r="22065" spans="62:65" ht="13" thickBot="1">
      <c r="BJ22065" s="138"/>
      <c r="BK22065" s="138"/>
      <c r="BL22065" s="138"/>
      <c r="BM22065" s="138"/>
    </row>
    <row r="22066" spans="62:65" ht="13" thickBot="1">
      <c r="BJ22066" s="138"/>
      <c r="BK22066" s="138"/>
      <c r="BL22066" s="138"/>
      <c r="BM22066" s="138"/>
    </row>
    <row r="22067" spans="62:65" ht="13" thickBot="1">
      <c r="BJ22067" s="138"/>
      <c r="BK22067" s="138"/>
      <c r="BL22067" s="138"/>
      <c r="BM22067" s="138"/>
    </row>
    <row r="22068" spans="62:65" ht="13" thickBot="1">
      <c r="BJ22068" s="138"/>
      <c r="BK22068" s="138"/>
      <c r="BL22068" s="138"/>
      <c r="BM22068" s="138"/>
    </row>
    <row r="22069" spans="62:65" ht="13" thickBot="1">
      <c r="BJ22069" s="138"/>
      <c r="BK22069" s="138"/>
      <c r="BL22069" s="138"/>
      <c r="BM22069" s="138"/>
    </row>
    <row r="22070" spans="62:65" ht="13" thickBot="1">
      <c r="BJ22070" s="138"/>
      <c r="BK22070" s="138"/>
      <c r="BL22070" s="138"/>
      <c r="BM22070" s="138"/>
    </row>
    <row r="22071" spans="62:65" ht="13" thickBot="1">
      <c r="BJ22071" s="138"/>
      <c r="BK22071" s="138"/>
      <c r="BL22071" s="138"/>
      <c r="BM22071" s="138"/>
    </row>
    <row r="22072" spans="62:65" ht="13" thickBot="1">
      <c r="BJ22072" s="138"/>
      <c r="BK22072" s="138"/>
      <c r="BL22072" s="138"/>
      <c r="BM22072" s="138"/>
    </row>
    <row r="22073" spans="62:65" ht="13" thickBot="1">
      <c r="BJ22073" s="138"/>
      <c r="BK22073" s="138"/>
      <c r="BL22073" s="138"/>
      <c r="BM22073" s="138"/>
    </row>
    <row r="22074" spans="62:65" ht="13" thickBot="1">
      <c r="BJ22074" s="138"/>
      <c r="BK22074" s="138"/>
      <c r="BL22074" s="138"/>
      <c r="BM22074" s="138"/>
    </row>
    <row r="22075" spans="62:65" ht="13" thickBot="1">
      <c r="BJ22075" s="138"/>
      <c r="BK22075" s="138"/>
      <c r="BL22075" s="138"/>
      <c r="BM22075" s="138"/>
    </row>
    <row r="22076" spans="62:65" ht="13" thickBot="1">
      <c r="BJ22076" s="138"/>
      <c r="BK22076" s="138"/>
      <c r="BL22076" s="138"/>
      <c r="BM22076" s="138"/>
    </row>
    <row r="22077" spans="62:65" ht="13" thickBot="1">
      <c r="BJ22077" s="138"/>
      <c r="BK22077" s="138"/>
      <c r="BL22077" s="138"/>
      <c r="BM22077" s="138"/>
    </row>
    <row r="22078" spans="62:65" ht="13" thickBot="1">
      <c r="BJ22078" s="138"/>
      <c r="BK22078" s="138"/>
      <c r="BL22078" s="138"/>
      <c r="BM22078" s="138"/>
    </row>
    <row r="22079" spans="62:65" ht="13" thickBot="1">
      <c r="BJ22079" s="138"/>
      <c r="BK22079" s="138"/>
      <c r="BL22079" s="138"/>
      <c r="BM22079" s="138"/>
    </row>
    <row r="22080" spans="62:65" ht="13" thickBot="1">
      <c r="BJ22080" s="138"/>
      <c r="BK22080" s="138"/>
      <c r="BL22080" s="138"/>
      <c r="BM22080" s="138"/>
    </row>
    <row r="22081" spans="62:65" ht="13" thickBot="1">
      <c r="BJ22081" s="138"/>
      <c r="BK22081" s="138"/>
      <c r="BL22081" s="138"/>
      <c r="BM22081" s="138"/>
    </row>
    <row r="22082" spans="62:65" ht="13" thickBot="1">
      <c r="BJ22082" s="138"/>
      <c r="BK22082" s="138"/>
      <c r="BL22082" s="138"/>
      <c r="BM22082" s="138"/>
    </row>
    <row r="22083" spans="62:65" ht="13" thickBot="1">
      <c r="BJ22083" s="138"/>
      <c r="BK22083" s="138"/>
      <c r="BL22083" s="138"/>
      <c r="BM22083" s="138"/>
    </row>
    <row r="22084" spans="62:65" ht="13" thickBot="1">
      <c r="BJ22084" s="138"/>
      <c r="BK22084" s="138"/>
      <c r="BL22084" s="138"/>
      <c r="BM22084" s="138"/>
    </row>
    <row r="22085" spans="62:65" ht="13" thickBot="1">
      <c r="BJ22085" s="138"/>
      <c r="BK22085" s="138"/>
      <c r="BL22085" s="138"/>
      <c r="BM22085" s="138"/>
    </row>
    <row r="22086" spans="62:65" ht="13" thickBot="1">
      <c r="BJ22086" s="138"/>
      <c r="BK22086" s="138"/>
      <c r="BL22086" s="138"/>
      <c r="BM22086" s="138"/>
    </row>
    <row r="22087" spans="62:65" ht="13" thickBot="1">
      <c r="BJ22087" s="138"/>
      <c r="BK22087" s="138"/>
      <c r="BL22087" s="138"/>
      <c r="BM22087" s="138"/>
    </row>
    <row r="22088" spans="62:65" ht="13" thickBot="1">
      <c r="BJ22088" s="138"/>
      <c r="BK22088" s="138"/>
      <c r="BL22088" s="138"/>
      <c r="BM22088" s="138"/>
    </row>
    <row r="22089" spans="62:65" ht="13" thickBot="1">
      <c r="BJ22089" s="138"/>
      <c r="BK22089" s="138"/>
      <c r="BL22089" s="138"/>
      <c r="BM22089" s="138"/>
    </row>
    <row r="22090" spans="62:65" ht="13" thickBot="1">
      <c r="BJ22090" s="138"/>
      <c r="BK22090" s="138"/>
      <c r="BL22090" s="138"/>
      <c r="BM22090" s="138"/>
    </row>
    <row r="22091" spans="62:65" ht="13" thickBot="1">
      <c r="BJ22091" s="138"/>
      <c r="BK22091" s="138"/>
      <c r="BL22091" s="138"/>
      <c r="BM22091" s="138"/>
    </row>
    <row r="22092" spans="62:65" ht="13" thickBot="1">
      <c r="BJ22092" s="138"/>
      <c r="BK22092" s="138"/>
      <c r="BL22092" s="138"/>
      <c r="BM22092" s="138"/>
    </row>
    <row r="22093" spans="62:65" ht="13" thickBot="1">
      <c r="BJ22093" s="138"/>
      <c r="BK22093" s="138"/>
      <c r="BL22093" s="138"/>
      <c r="BM22093" s="138"/>
    </row>
    <row r="22094" spans="62:65" ht="13" thickBot="1">
      <c r="BJ22094" s="138"/>
      <c r="BK22094" s="138"/>
      <c r="BL22094" s="138"/>
      <c r="BM22094" s="138"/>
    </row>
    <row r="22095" spans="62:65" ht="13" thickBot="1">
      <c r="BJ22095" s="138"/>
      <c r="BK22095" s="138"/>
      <c r="BL22095" s="138"/>
      <c r="BM22095" s="138"/>
    </row>
    <row r="22096" spans="62:65" ht="13" thickBot="1">
      <c r="BJ22096" s="138"/>
      <c r="BK22096" s="138"/>
      <c r="BL22096" s="138"/>
      <c r="BM22096" s="138"/>
    </row>
    <row r="22097" spans="62:65" ht="13" thickBot="1">
      <c r="BJ22097" s="138"/>
      <c r="BK22097" s="138"/>
      <c r="BL22097" s="138"/>
      <c r="BM22097" s="138"/>
    </row>
    <row r="22098" spans="62:65" ht="13" thickBot="1">
      <c r="BJ22098" s="138"/>
      <c r="BK22098" s="138"/>
      <c r="BL22098" s="138"/>
      <c r="BM22098" s="138"/>
    </row>
    <row r="22099" spans="62:65" ht="13" thickBot="1">
      <c r="BJ22099" s="138"/>
      <c r="BK22099" s="138"/>
      <c r="BL22099" s="138"/>
      <c r="BM22099" s="138"/>
    </row>
    <row r="22100" spans="62:65" ht="13" thickBot="1">
      <c r="BJ22100" s="138"/>
      <c r="BK22100" s="138"/>
      <c r="BL22100" s="138"/>
      <c r="BM22100" s="138"/>
    </row>
    <row r="22101" spans="62:65" ht="13" thickBot="1">
      <c r="BJ22101" s="138"/>
      <c r="BK22101" s="138"/>
      <c r="BL22101" s="138"/>
      <c r="BM22101" s="138"/>
    </row>
    <row r="22102" spans="62:65" ht="13" thickBot="1">
      <c r="BJ22102" s="138"/>
      <c r="BK22102" s="138"/>
      <c r="BL22102" s="138"/>
      <c r="BM22102" s="138"/>
    </row>
    <row r="22103" spans="62:65" ht="13" thickBot="1">
      <c r="BJ22103" s="138"/>
      <c r="BK22103" s="138"/>
      <c r="BL22103" s="138"/>
      <c r="BM22103" s="138"/>
    </row>
    <row r="22104" spans="62:65" ht="13" thickBot="1">
      <c r="BJ22104" s="138"/>
      <c r="BK22104" s="138"/>
      <c r="BL22104" s="138"/>
      <c r="BM22104" s="138"/>
    </row>
    <row r="22105" spans="62:65" ht="13" thickBot="1">
      <c r="BJ22105" s="138"/>
      <c r="BK22105" s="138"/>
      <c r="BL22105" s="138"/>
      <c r="BM22105" s="138"/>
    </row>
    <row r="22106" spans="62:65" ht="13" thickBot="1">
      <c r="BJ22106" s="138"/>
      <c r="BK22106" s="138"/>
      <c r="BL22106" s="138"/>
      <c r="BM22106" s="138"/>
    </row>
    <row r="22107" spans="62:65" ht="13" thickBot="1">
      <c r="BJ22107" s="138"/>
      <c r="BK22107" s="138"/>
      <c r="BL22107" s="138"/>
      <c r="BM22107" s="138"/>
    </row>
    <row r="22108" spans="62:65" ht="13" thickBot="1">
      <c r="BJ22108" s="138"/>
      <c r="BK22108" s="138"/>
      <c r="BL22108" s="138"/>
      <c r="BM22108" s="138"/>
    </row>
    <row r="22109" spans="62:65" ht="13" thickBot="1">
      <c r="BJ22109" s="138"/>
      <c r="BK22109" s="138"/>
      <c r="BL22109" s="138"/>
      <c r="BM22109" s="138"/>
    </row>
    <row r="22110" spans="62:65" ht="13" thickBot="1">
      <c r="BJ22110" s="138"/>
      <c r="BK22110" s="138"/>
      <c r="BL22110" s="138"/>
      <c r="BM22110" s="138"/>
    </row>
    <row r="22111" spans="62:65" ht="13" thickBot="1">
      <c r="BJ22111" s="138"/>
      <c r="BK22111" s="138"/>
      <c r="BL22111" s="138"/>
      <c r="BM22111" s="138"/>
    </row>
    <row r="22112" spans="62:65" ht="13" thickBot="1">
      <c r="BJ22112" s="138"/>
      <c r="BK22112" s="138"/>
      <c r="BL22112" s="138"/>
      <c r="BM22112" s="138"/>
    </row>
    <row r="22113" spans="62:65" ht="13" thickBot="1">
      <c r="BJ22113" s="138"/>
      <c r="BK22113" s="138"/>
      <c r="BL22113" s="138"/>
      <c r="BM22113" s="138"/>
    </row>
    <row r="22114" spans="62:65" ht="13" thickBot="1">
      <c r="BJ22114" s="138"/>
      <c r="BK22114" s="138"/>
      <c r="BL22114" s="138"/>
      <c r="BM22114" s="138"/>
    </row>
    <row r="22115" spans="62:65" ht="13" thickBot="1">
      <c r="BJ22115" s="138"/>
      <c r="BK22115" s="138"/>
      <c r="BL22115" s="138"/>
      <c r="BM22115" s="138"/>
    </row>
    <row r="22116" spans="62:65" ht="13" thickBot="1">
      <c r="BJ22116" s="138"/>
      <c r="BK22116" s="138"/>
      <c r="BL22116" s="138"/>
      <c r="BM22116" s="138"/>
    </row>
    <row r="22117" spans="62:65" ht="13" thickBot="1">
      <c r="BJ22117" s="138"/>
      <c r="BK22117" s="138"/>
      <c r="BL22117" s="138"/>
      <c r="BM22117" s="138"/>
    </row>
    <row r="22118" spans="62:65" ht="13" thickBot="1">
      <c r="BJ22118" s="138"/>
      <c r="BK22118" s="138"/>
      <c r="BL22118" s="138"/>
      <c r="BM22118" s="138"/>
    </row>
    <row r="22119" spans="62:65" ht="13" thickBot="1">
      <c r="BJ22119" s="138"/>
      <c r="BK22119" s="138"/>
      <c r="BL22119" s="138"/>
      <c r="BM22119" s="138"/>
    </row>
    <row r="22120" spans="62:65" ht="13" thickBot="1">
      <c r="BJ22120" s="138"/>
      <c r="BK22120" s="138"/>
      <c r="BL22120" s="138"/>
      <c r="BM22120" s="138"/>
    </row>
    <row r="22121" spans="62:65" ht="13" thickBot="1">
      <c r="BJ22121" s="138"/>
      <c r="BK22121" s="138"/>
      <c r="BL22121" s="138"/>
      <c r="BM22121" s="138"/>
    </row>
    <row r="22122" spans="62:65" ht="13" thickBot="1">
      <c r="BJ22122" s="138"/>
      <c r="BK22122" s="138"/>
      <c r="BL22122" s="138"/>
      <c r="BM22122" s="138"/>
    </row>
    <row r="22123" spans="62:65" ht="13" thickBot="1">
      <c r="BJ22123" s="138"/>
      <c r="BK22123" s="138"/>
      <c r="BL22123" s="138"/>
      <c r="BM22123" s="138"/>
    </row>
    <row r="22124" spans="62:65" ht="13" thickBot="1">
      <c r="BJ22124" s="138"/>
      <c r="BK22124" s="138"/>
      <c r="BL22124" s="138"/>
      <c r="BM22124" s="138"/>
    </row>
    <row r="22125" spans="62:65" ht="13" thickBot="1">
      <c r="BJ22125" s="138"/>
      <c r="BK22125" s="138"/>
      <c r="BL22125" s="138"/>
      <c r="BM22125" s="138"/>
    </row>
    <row r="22126" spans="62:65" ht="13" thickBot="1">
      <c r="BJ22126" s="138"/>
      <c r="BK22126" s="138"/>
      <c r="BL22126" s="138"/>
      <c r="BM22126" s="138"/>
    </row>
    <row r="22127" spans="62:65" ht="13" thickBot="1">
      <c r="BJ22127" s="138"/>
      <c r="BK22127" s="138"/>
      <c r="BL22127" s="138"/>
      <c r="BM22127" s="138"/>
    </row>
    <row r="22128" spans="62:65" ht="13" thickBot="1">
      <c r="BJ22128" s="138"/>
      <c r="BK22128" s="138"/>
      <c r="BL22128" s="138"/>
      <c r="BM22128" s="138"/>
    </row>
    <row r="22129" spans="62:65" ht="13" thickBot="1">
      <c r="BJ22129" s="138"/>
      <c r="BK22129" s="138"/>
      <c r="BL22129" s="138"/>
      <c r="BM22129" s="138"/>
    </row>
    <row r="22130" spans="62:65" ht="13" thickBot="1">
      <c r="BJ22130" s="138"/>
      <c r="BK22130" s="138"/>
      <c r="BL22130" s="138"/>
      <c r="BM22130" s="138"/>
    </row>
    <row r="22131" spans="62:65" ht="13" thickBot="1">
      <c r="BJ22131" s="138"/>
      <c r="BK22131" s="138"/>
      <c r="BL22131" s="138"/>
      <c r="BM22131" s="138"/>
    </row>
    <row r="22132" spans="62:65" ht="13" thickBot="1">
      <c r="BJ22132" s="138"/>
      <c r="BK22132" s="138"/>
      <c r="BL22132" s="138"/>
      <c r="BM22132" s="138"/>
    </row>
    <row r="22133" spans="62:65" ht="13" thickBot="1">
      <c r="BJ22133" s="138"/>
      <c r="BK22133" s="138"/>
      <c r="BL22133" s="138"/>
      <c r="BM22133" s="138"/>
    </row>
    <row r="22134" spans="62:65" ht="13" thickBot="1">
      <c r="BJ22134" s="138"/>
      <c r="BK22134" s="138"/>
      <c r="BL22134" s="138"/>
      <c r="BM22134" s="138"/>
    </row>
    <row r="22135" spans="62:65" ht="13" thickBot="1">
      <c r="BJ22135" s="138"/>
      <c r="BK22135" s="138"/>
      <c r="BL22135" s="138"/>
      <c r="BM22135" s="138"/>
    </row>
    <row r="22136" spans="62:65" ht="13" thickBot="1">
      <c r="BJ22136" s="138"/>
      <c r="BK22136" s="138"/>
      <c r="BL22136" s="138"/>
      <c r="BM22136" s="138"/>
    </row>
    <row r="22137" spans="62:65" ht="13" thickBot="1">
      <c r="BJ22137" s="138"/>
      <c r="BK22137" s="138"/>
      <c r="BL22137" s="138"/>
      <c r="BM22137" s="138"/>
    </row>
    <row r="22138" spans="62:65" ht="13" thickBot="1">
      <c r="BJ22138" s="138"/>
      <c r="BK22138" s="138"/>
      <c r="BL22138" s="138"/>
      <c r="BM22138" s="138"/>
    </row>
    <row r="22139" spans="62:65" ht="13" thickBot="1">
      <c r="BJ22139" s="138"/>
      <c r="BK22139" s="138"/>
      <c r="BL22139" s="138"/>
      <c r="BM22139" s="138"/>
    </row>
    <row r="22140" spans="62:65" ht="13" thickBot="1">
      <c r="BJ22140" s="138"/>
      <c r="BK22140" s="138"/>
      <c r="BL22140" s="138"/>
      <c r="BM22140" s="138"/>
    </row>
    <row r="22141" spans="62:65" ht="13" thickBot="1">
      <c r="BJ22141" s="138"/>
      <c r="BK22141" s="138"/>
      <c r="BL22141" s="138"/>
      <c r="BM22141" s="138"/>
    </row>
    <row r="22142" spans="62:65" ht="13" thickBot="1">
      <c r="BJ22142" s="138"/>
      <c r="BK22142" s="138"/>
      <c r="BL22142" s="138"/>
      <c r="BM22142" s="138"/>
    </row>
    <row r="22143" spans="62:65" ht="13" thickBot="1">
      <c r="BJ22143" s="138"/>
      <c r="BK22143" s="138"/>
      <c r="BL22143" s="138"/>
      <c r="BM22143" s="138"/>
    </row>
    <row r="22144" spans="62:65" ht="13" thickBot="1">
      <c r="BJ22144" s="138"/>
      <c r="BK22144" s="138"/>
      <c r="BL22144" s="138"/>
      <c r="BM22144" s="138"/>
    </row>
    <row r="22145" spans="62:65" ht="13" thickBot="1">
      <c r="BJ22145" s="138"/>
      <c r="BK22145" s="138"/>
      <c r="BL22145" s="138"/>
      <c r="BM22145" s="138"/>
    </row>
    <row r="22146" spans="62:65" ht="13" thickBot="1">
      <c r="BJ22146" s="138"/>
      <c r="BK22146" s="138"/>
      <c r="BL22146" s="138"/>
      <c r="BM22146" s="138"/>
    </row>
    <row r="22147" spans="62:65" ht="13" thickBot="1">
      <c r="BJ22147" s="138"/>
      <c r="BK22147" s="138"/>
      <c r="BL22147" s="138"/>
      <c r="BM22147" s="138"/>
    </row>
    <row r="22148" spans="62:65" ht="13" thickBot="1">
      <c r="BJ22148" s="138"/>
      <c r="BK22148" s="138"/>
      <c r="BL22148" s="138"/>
      <c r="BM22148" s="138"/>
    </row>
    <row r="22149" spans="62:65" ht="13" thickBot="1">
      <c r="BJ22149" s="138"/>
      <c r="BK22149" s="138"/>
      <c r="BL22149" s="138"/>
      <c r="BM22149" s="138"/>
    </row>
    <row r="22150" spans="62:65" ht="13" thickBot="1">
      <c r="BJ22150" s="138"/>
      <c r="BK22150" s="138"/>
      <c r="BL22150" s="138"/>
      <c r="BM22150" s="138"/>
    </row>
    <row r="22151" spans="62:65" ht="13" thickBot="1">
      <c r="BJ22151" s="138"/>
      <c r="BK22151" s="138"/>
      <c r="BL22151" s="138"/>
      <c r="BM22151" s="138"/>
    </row>
    <row r="22152" spans="62:65" ht="13" thickBot="1">
      <c r="BJ22152" s="138"/>
      <c r="BK22152" s="138"/>
      <c r="BL22152" s="138"/>
      <c r="BM22152" s="138"/>
    </row>
    <row r="22153" spans="62:65" ht="13" thickBot="1">
      <c r="BJ22153" s="138"/>
      <c r="BK22153" s="138"/>
      <c r="BL22153" s="138"/>
      <c r="BM22153" s="138"/>
    </row>
    <row r="22154" spans="62:65" ht="13" thickBot="1">
      <c r="BJ22154" s="138"/>
      <c r="BK22154" s="138"/>
      <c r="BL22154" s="138"/>
      <c r="BM22154" s="138"/>
    </row>
    <row r="22155" spans="62:65" ht="13" thickBot="1">
      <c r="BJ22155" s="138"/>
      <c r="BK22155" s="138"/>
      <c r="BL22155" s="138"/>
      <c r="BM22155" s="138"/>
    </row>
    <row r="22156" spans="62:65" ht="13" thickBot="1">
      <c r="BJ22156" s="138"/>
      <c r="BK22156" s="138"/>
      <c r="BL22156" s="138"/>
      <c r="BM22156" s="138"/>
    </row>
    <row r="22157" spans="62:65" ht="13" thickBot="1">
      <c r="BJ22157" s="138"/>
      <c r="BK22157" s="138"/>
      <c r="BL22157" s="138"/>
      <c r="BM22157" s="138"/>
    </row>
    <row r="22158" spans="62:65" ht="13" thickBot="1">
      <c r="BJ22158" s="138"/>
      <c r="BK22158" s="138"/>
      <c r="BL22158" s="138"/>
      <c r="BM22158" s="138"/>
    </row>
    <row r="22159" spans="62:65" ht="13" thickBot="1">
      <c r="BJ22159" s="138"/>
      <c r="BK22159" s="138"/>
      <c r="BL22159" s="138"/>
      <c r="BM22159" s="138"/>
    </row>
    <row r="22160" spans="62:65" ht="13" thickBot="1">
      <c r="BJ22160" s="138"/>
      <c r="BK22160" s="138"/>
      <c r="BL22160" s="138"/>
      <c r="BM22160" s="138"/>
    </row>
    <row r="22161" spans="62:65" ht="13" thickBot="1">
      <c r="BJ22161" s="138"/>
      <c r="BK22161" s="138"/>
      <c r="BL22161" s="138"/>
      <c r="BM22161" s="138"/>
    </row>
    <row r="22162" spans="62:65" ht="13" thickBot="1">
      <c r="BJ22162" s="138"/>
      <c r="BK22162" s="138"/>
      <c r="BL22162" s="138"/>
      <c r="BM22162" s="138"/>
    </row>
    <row r="22163" spans="62:65" ht="13" thickBot="1">
      <c r="BJ22163" s="138"/>
      <c r="BK22163" s="138"/>
      <c r="BL22163" s="138"/>
      <c r="BM22163" s="138"/>
    </row>
    <row r="22164" spans="62:65" ht="13" thickBot="1">
      <c r="BJ22164" s="138"/>
      <c r="BK22164" s="138"/>
      <c r="BL22164" s="138"/>
      <c r="BM22164" s="138"/>
    </row>
    <row r="22165" spans="62:65" ht="13" thickBot="1">
      <c r="BJ22165" s="138"/>
      <c r="BK22165" s="138"/>
      <c r="BL22165" s="138"/>
      <c r="BM22165" s="138"/>
    </row>
    <row r="22166" spans="62:65" ht="13" thickBot="1">
      <c r="BJ22166" s="138"/>
      <c r="BK22166" s="138"/>
      <c r="BL22166" s="138"/>
      <c r="BM22166" s="138"/>
    </row>
    <row r="22167" spans="62:65" ht="13" thickBot="1">
      <c r="BJ22167" s="138"/>
      <c r="BK22167" s="138"/>
      <c r="BL22167" s="138"/>
      <c r="BM22167" s="138"/>
    </row>
    <row r="22168" spans="62:65" ht="13" thickBot="1">
      <c r="BJ22168" s="138"/>
      <c r="BK22168" s="138"/>
      <c r="BL22168" s="138"/>
      <c r="BM22168" s="138"/>
    </row>
    <row r="22169" spans="62:65" ht="13" thickBot="1">
      <c r="BJ22169" s="138"/>
      <c r="BK22169" s="138"/>
      <c r="BL22169" s="138"/>
      <c r="BM22169" s="138"/>
    </row>
    <row r="22170" spans="62:65" ht="13" thickBot="1">
      <c r="BJ22170" s="138"/>
      <c r="BK22170" s="138"/>
      <c r="BL22170" s="138"/>
      <c r="BM22170" s="138"/>
    </row>
    <row r="22171" spans="62:65" ht="13" thickBot="1">
      <c r="BJ22171" s="138"/>
      <c r="BK22171" s="138"/>
      <c r="BL22171" s="138"/>
      <c r="BM22171" s="138"/>
    </row>
    <row r="22172" spans="62:65" ht="13" thickBot="1">
      <c r="BJ22172" s="138"/>
      <c r="BK22172" s="138"/>
      <c r="BL22172" s="138"/>
      <c r="BM22172" s="138"/>
    </row>
    <row r="22173" spans="62:65" ht="13" thickBot="1">
      <c r="BJ22173" s="138"/>
      <c r="BK22173" s="138"/>
      <c r="BL22173" s="138"/>
      <c r="BM22173" s="138"/>
    </row>
    <row r="22174" spans="62:65" ht="13" thickBot="1">
      <c r="BJ22174" s="138"/>
      <c r="BK22174" s="138"/>
      <c r="BL22174" s="138"/>
      <c r="BM22174" s="138"/>
    </row>
    <row r="22175" spans="62:65" ht="13" thickBot="1">
      <c r="BJ22175" s="138"/>
      <c r="BK22175" s="138"/>
      <c r="BL22175" s="138"/>
      <c r="BM22175" s="138"/>
    </row>
    <row r="22176" spans="62:65" ht="13" thickBot="1">
      <c r="BJ22176" s="138"/>
      <c r="BK22176" s="138"/>
      <c r="BL22176" s="138"/>
      <c r="BM22176" s="138"/>
    </row>
    <row r="22177" spans="62:65" ht="13" thickBot="1">
      <c r="BJ22177" s="138"/>
      <c r="BK22177" s="138"/>
      <c r="BL22177" s="138"/>
      <c r="BM22177" s="138"/>
    </row>
    <row r="22178" spans="62:65" ht="13" thickBot="1">
      <c r="BJ22178" s="138"/>
      <c r="BK22178" s="138"/>
      <c r="BL22178" s="138"/>
      <c r="BM22178" s="138"/>
    </row>
    <row r="22179" spans="62:65" ht="13" thickBot="1">
      <c r="BJ22179" s="138"/>
      <c r="BK22179" s="138"/>
      <c r="BL22179" s="138"/>
      <c r="BM22179" s="138"/>
    </row>
    <row r="22180" spans="62:65" ht="13" thickBot="1">
      <c r="BJ22180" s="138"/>
      <c r="BK22180" s="138"/>
      <c r="BL22180" s="138"/>
      <c r="BM22180" s="138"/>
    </row>
    <row r="22181" spans="62:65" ht="13" thickBot="1">
      <c r="BJ22181" s="138"/>
      <c r="BK22181" s="138"/>
      <c r="BL22181" s="138"/>
      <c r="BM22181" s="138"/>
    </row>
    <row r="22182" spans="62:65" ht="13" thickBot="1">
      <c r="BJ22182" s="138"/>
      <c r="BK22182" s="138"/>
      <c r="BL22182" s="138"/>
      <c r="BM22182" s="138"/>
    </row>
    <row r="22183" spans="62:65" ht="13" thickBot="1">
      <c r="BJ22183" s="138"/>
      <c r="BK22183" s="138"/>
      <c r="BL22183" s="138"/>
      <c r="BM22183" s="138"/>
    </row>
    <row r="22184" spans="62:65" ht="13" thickBot="1">
      <c r="BJ22184" s="138"/>
      <c r="BK22184" s="138"/>
      <c r="BL22184" s="138"/>
      <c r="BM22184" s="138"/>
    </row>
    <row r="22185" spans="62:65" ht="13" thickBot="1">
      <c r="BJ22185" s="138"/>
      <c r="BK22185" s="138"/>
      <c r="BL22185" s="138"/>
      <c r="BM22185" s="138"/>
    </row>
    <row r="22186" spans="62:65" ht="13" thickBot="1">
      <c r="BJ22186" s="138"/>
      <c r="BK22186" s="138"/>
      <c r="BL22186" s="138"/>
      <c r="BM22186" s="138"/>
    </row>
    <row r="22187" spans="62:65" ht="13" thickBot="1">
      <c r="BJ22187" s="138"/>
      <c r="BK22187" s="138"/>
      <c r="BL22187" s="138"/>
      <c r="BM22187" s="138"/>
    </row>
    <row r="22188" spans="62:65" ht="13" thickBot="1">
      <c r="BJ22188" s="138"/>
      <c r="BK22188" s="138"/>
      <c r="BL22188" s="138"/>
      <c r="BM22188" s="138"/>
    </row>
    <row r="22189" spans="62:65" ht="13" thickBot="1">
      <c r="BJ22189" s="138"/>
      <c r="BK22189" s="138"/>
      <c r="BL22189" s="138"/>
      <c r="BM22189" s="138"/>
    </row>
    <row r="22190" spans="62:65" ht="13" thickBot="1">
      <c r="BJ22190" s="138"/>
      <c r="BK22190" s="138"/>
      <c r="BL22190" s="138"/>
      <c r="BM22190" s="138"/>
    </row>
    <row r="22191" spans="62:65" ht="13" thickBot="1">
      <c r="BJ22191" s="138"/>
      <c r="BK22191" s="138"/>
      <c r="BL22191" s="138"/>
      <c r="BM22191" s="138"/>
    </row>
    <row r="22192" spans="62:65" ht="13" thickBot="1">
      <c r="BJ22192" s="138"/>
      <c r="BK22192" s="138"/>
      <c r="BL22192" s="138"/>
      <c r="BM22192" s="138"/>
    </row>
    <row r="22193" spans="62:65" ht="13" thickBot="1">
      <c r="BJ22193" s="138"/>
      <c r="BK22193" s="138"/>
      <c r="BL22193" s="138"/>
      <c r="BM22193" s="138"/>
    </row>
    <row r="22194" spans="62:65" ht="13" thickBot="1">
      <c r="BJ22194" s="138"/>
      <c r="BK22194" s="138"/>
      <c r="BL22194" s="138"/>
      <c r="BM22194" s="138"/>
    </row>
    <row r="22195" spans="62:65" ht="13" thickBot="1">
      <c r="BJ22195" s="138"/>
      <c r="BK22195" s="138"/>
      <c r="BL22195" s="138"/>
      <c r="BM22195" s="138"/>
    </row>
    <row r="22196" spans="62:65" ht="13" thickBot="1">
      <c r="BJ22196" s="138"/>
      <c r="BK22196" s="138"/>
      <c r="BL22196" s="138"/>
      <c r="BM22196" s="138"/>
    </row>
    <row r="22197" spans="62:65" ht="13" thickBot="1">
      <c r="BJ22197" s="138"/>
      <c r="BK22197" s="138"/>
      <c r="BL22197" s="138"/>
      <c r="BM22197" s="138"/>
    </row>
    <row r="22198" spans="62:65" ht="13" thickBot="1">
      <c r="BJ22198" s="138"/>
      <c r="BK22198" s="138"/>
      <c r="BL22198" s="138"/>
      <c r="BM22198" s="138"/>
    </row>
    <row r="22199" spans="62:65" ht="13" thickBot="1">
      <c r="BJ22199" s="138"/>
      <c r="BK22199" s="138"/>
      <c r="BL22199" s="138"/>
      <c r="BM22199" s="138"/>
    </row>
    <row r="22200" spans="62:65" ht="13" thickBot="1">
      <c r="BJ22200" s="138"/>
      <c r="BK22200" s="138"/>
      <c r="BL22200" s="138"/>
      <c r="BM22200" s="138"/>
    </row>
    <row r="22201" spans="62:65" ht="13" thickBot="1">
      <c r="BJ22201" s="138"/>
      <c r="BK22201" s="138"/>
      <c r="BL22201" s="138"/>
      <c r="BM22201" s="138"/>
    </row>
    <row r="22202" spans="62:65" ht="13" thickBot="1">
      <c r="BJ22202" s="138"/>
      <c r="BK22202" s="138"/>
      <c r="BL22202" s="138"/>
      <c r="BM22202" s="138"/>
    </row>
    <row r="22203" spans="62:65" ht="13" thickBot="1">
      <c r="BJ22203" s="138"/>
      <c r="BK22203" s="138"/>
      <c r="BL22203" s="138"/>
      <c r="BM22203" s="138"/>
    </row>
    <row r="22204" spans="62:65" ht="13" thickBot="1">
      <c r="BJ22204" s="138"/>
      <c r="BK22204" s="138"/>
      <c r="BL22204" s="138"/>
      <c r="BM22204" s="138"/>
    </row>
    <row r="22205" spans="62:65" ht="13" thickBot="1">
      <c r="BJ22205" s="138"/>
      <c r="BK22205" s="138"/>
      <c r="BL22205" s="138"/>
      <c r="BM22205" s="138"/>
    </row>
    <row r="22206" spans="62:65" ht="13" thickBot="1">
      <c r="BJ22206" s="138"/>
      <c r="BK22206" s="138"/>
      <c r="BL22206" s="138"/>
      <c r="BM22206" s="138"/>
    </row>
    <row r="22207" spans="62:65" ht="13" thickBot="1">
      <c r="BJ22207" s="138"/>
      <c r="BK22207" s="138"/>
      <c r="BL22207" s="138"/>
      <c r="BM22207" s="138"/>
    </row>
    <row r="22208" spans="62:65" ht="13" thickBot="1">
      <c r="BJ22208" s="138"/>
      <c r="BK22208" s="138"/>
      <c r="BL22208" s="138"/>
      <c r="BM22208" s="138"/>
    </row>
    <row r="22209" spans="62:65" ht="13" thickBot="1">
      <c r="BJ22209" s="138"/>
      <c r="BK22209" s="138"/>
      <c r="BL22209" s="138"/>
      <c r="BM22209" s="138"/>
    </row>
    <row r="22210" spans="62:65" ht="13" thickBot="1">
      <c r="BJ22210" s="138"/>
      <c r="BK22210" s="138"/>
      <c r="BL22210" s="138"/>
      <c r="BM22210" s="138"/>
    </row>
    <row r="22211" spans="62:65" ht="13" thickBot="1">
      <c r="BJ22211" s="138"/>
      <c r="BK22211" s="138"/>
      <c r="BL22211" s="138"/>
      <c r="BM22211" s="138"/>
    </row>
    <row r="22212" spans="62:65" ht="13" thickBot="1">
      <c r="BJ22212" s="138"/>
      <c r="BK22212" s="138"/>
      <c r="BL22212" s="138"/>
      <c r="BM22212" s="138"/>
    </row>
    <row r="22213" spans="62:65" ht="13" thickBot="1">
      <c r="BJ22213" s="138"/>
      <c r="BK22213" s="138"/>
      <c r="BL22213" s="138"/>
      <c r="BM22213" s="138"/>
    </row>
    <row r="22214" spans="62:65" ht="13" thickBot="1">
      <c r="BJ22214" s="138"/>
      <c r="BK22214" s="138"/>
      <c r="BL22214" s="138"/>
      <c r="BM22214" s="138"/>
    </row>
    <row r="22215" spans="62:65" ht="13" thickBot="1">
      <c r="BJ22215" s="138"/>
      <c r="BK22215" s="138"/>
      <c r="BL22215" s="138"/>
      <c r="BM22215" s="138"/>
    </row>
    <row r="22216" spans="62:65" ht="13" thickBot="1">
      <c r="BJ22216" s="138"/>
      <c r="BK22216" s="138"/>
      <c r="BL22216" s="138"/>
      <c r="BM22216" s="138"/>
    </row>
    <row r="22217" spans="62:65" ht="13" thickBot="1">
      <c r="BJ22217" s="138"/>
      <c r="BK22217" s="138"/>
      <c r="BL22217" s="138"/>
      <c r="BM22217" s="138"/>
    </row>
    <row r="22218" spans="62:65" ht="13" thickBot="1">
      <c r="BJ22218" s="138"/>
      <c r="BK22218" s="138"/>
      <c r="BL22218" s="138"/>
      <c r="BM22218" s="138"/>
    </row>
    <row r="22219" spans="62:65" ht="13" thickBot="1">
      <c r="BJ22219" s="138"/>
      <c r="BK22219" s="138"/>
      <c r="BL22219" s="138"/>
      <c r="BM22219" s="138"/>
    </row>
    <row r="22220" spans="62:65" ht="13" thickBot="1">
      <c r="BJ22220" s="138"/>
      <c r="BK22220" s="138"/>
      <c r="BL22220" s="138"/>
      <c r="BM22220" s="138"/>
    </row>
    <row r="22221" spans="62:65" ht="13" thickBot="1">
      <c r="BJ22221" s="138"/>
      <c r="BK22221" s="138"/>
      <c r="BL22221" s="138"/>
      <c r="BM22221" s="138"/>
    </row>
    <row r="22222" spans="62:65" ht="13" thickBot="1">
      <c r="BJ22222" s="138"/>
      <c r="BK22222" s="138"/>
      <c r="BL22222" s="138"/>
      <c r="BM22222" s="138"/>
    </row>
    <row r="22223" spans="62:65" ht="13" thickBot="1">
      <c r="BJ22223" s="138"/>
      <c r="BK22223" s="138"/>
      <c r="BL22223" s="138"/>
      <c r="BM22223" s="138"/>
    </row>
    <row r="22224" spans="62:65" ht="13" thickBot="1">
      <c r="BJ22224" s="138"/>
      <c r="BK22224" s="138"/>
      <c r="BL22224" s="138"/>
      <c r="BM22224" s="138"/>
    </row>
    <row r="22225" spans="62:65" ht="13" thickBot="1">
      <c r="BJ22225" s="138"/>
      <c r="BK22225" s="138"/>
      <c r="BL22225" s="138"/>
      <c r="BM22225" s="138"/>
    </row>
    <row r="22226" spans="62:65" ht="13" thickBot="1">
      <c r="BJ22226" s="138"/>
      <c r="BK22226" s="138"/>
      <c r="BL22226" s="138"/>
      <c r="BM22226" s="138"/>
    </row>
    <row r="22227" spans="62:65" ht="13" thickBot="1">
      <c r="BJ22227" s="138"/>
      <c r="BK22227" s="138"/>
      <c r="BL22227" s="138"/>
      <c r="BM22227" s="138"/>
    </row>
    <row r="22228" spans="62:65" ht="13" thickBot="1">
      <c r="BJ22228" s="138"/>
      <c r="BK22228" s="138"/>
      <c r="BL22228" s="138"/>
      <c r="BM22228" s="138"/>
    </row>
    <row r="22229" spans="62:65" ht="13" thickBot="1">
      <c r="BJ22229" s="138"/>
      <c r="BK22229" s="138"/>
      <c r="BL22229" s="138"/>
      <c r="BM22229" s="138"/>
    </row>
    <row r="22230" spans="62:65" ht="13" thickBot="1">
      <c r="BJ22230" s="138"/>
      <c r="BK22230" s="138"/>
      <c r="BL22230" s="138"/>
      <c r="BM22230" s="138"/>
    </row>
    <row r="22231" spans="62:65" ht="13" thickBot="1">
      <c r="BJ22231" s="138"/>
      <c r="BK22231" s="138"/>
      <c r="BL22231" s="138"/>
      <c r="BM22231" s="138"/>
    </row>
    <row r="22232" spans="62:65" ht="13" thickBot="1">
      <c r="BJ22232" s="138"/>
      <c r="BK22232" s="138"/>
      <c r="BL22232" s="138"/>
      <c r="BM22232" s="138"/>
    </row>
    <row r="22233" spans="62:65" ht="13" thickBot="1">
      <c r="BJ22233" s="138"/>
      <c r="BK22233" s="138"/>
      <c r="BL22233" s="138"/>
      <c r="BM22233" s="138"/>
    </row>
    <row r="22234" spans="62:65" ht="13" thickBot="1">
      <c r="BJ22234" s="138"/>
      <c r="BK22234" s="138"/>
      <c r="BL22234" s="138"/>
      <c r="BM22234" s="138"/>
    </row>
    <row r="22235" spans="62:65" ht="13" thickBot="1">
      <c r="BJ22235" s="138"/>
      <c r="BK22235" s="138"/>
      <c r="BL22235" s="138"/>
      <c r="BM22235" s="138"/>
    </row>
    <row r="22236" spans="62:65" ht="13" thickBot="1">
      <c r="BJ22236" s="138"/>
      <c r="BK22236" s="138"/>
      <c r="BL22236" s="138"/>
      <c r="BM22236" s="138"/>
    </row>
    <row r="22237" spans="62:65" ht="13" thickBot="1">
      <c r="BJ22237" s="138"/>
      <c r="BK22237" s="138"/>
      <c r="BL22237" s="138"/>
      <c r="BM22237" s="138"/>
    </row>
    <row r="22238" spans="62:65" ht="13" thickBot="1">
      <c r="BJ22238" s="138"/>
      <c r="BK22238" s="138"/>
      <c r="BL22238" s="138"/>
      <c r="BM22238" s="138"/>
    </row>
    <row r="22239" spans="62:65" ht="13" thickBot="1">
      <c r="BJ22239" s="138"/>
      <c r="BK22239" s="138"/>
      <c r="BL22239" s="138"/>
      <c r="BM22239" s="138"/>
    </row>
    <row r="22240" spans="62:65" ht="13" thickBot="1">
      <c r="BJ22240" s="138"/>
      <c r="BK22240" s="138"/>
      <c r="BL22240" s="138"/>
      <c r="BM22240" s="138"/>
    </row>
    <row r="22241" spans="62:65" ht="13" thickBot="1">
      <c r="BJ22241" s="138"/>
      <c r="BK22241" s="138"/>
      <c r="BL22241" s="138"/>
      <c r="BM22241" s="138"/>
    </row>
    <row r="22242" spans="62:65" ht="13" thickBot="1">
      <c r="BJ22242" s="138"/>
      <c r="BK22242" s="138"/>
      <c r="BL22242" s="138"/>
      <c r="BM22242" s="138"/>
    </row>
    <row r="22243" spans="62:65" ht="13" thickBot="1">
      <c r="BJ22243" s="138"/>
      <c r="BK22243" s="138"/>
      <c r="BL22243" s="138"/>
      <c r="BM22243" s="138"/>
    </row>
    <row r="22244" spans="62:65" ht="13" thickBot="1">
      <c r="BJ22244" s="138"/>
      <c r="BK22244" s="138"/>
      <c r="BL22244" s="138"/>
      <c r="BM22244" s="138"/>
    </row>
    <row r="22245" spans="62:65" ht="13" thickBot="1">
      <c r="BJ22245" s="138"/>
      <c r="BK22245" s="138"/>
      <c r="BL22245" s="138"/>
      <c r="BM22245" s="138"/>
    </row>
    <row r="22246" spans="62:65" ht="13" thickBot="1">
      <c r="BJ22246" s="138"/>
      <c r="BK22246" s="138"/>
      <c r="BL22246" s="138"/>
      <c r="BM22246" s="138"/>
    </row>
    <row r="22247" spans="62:65" ht="13" thickBot="1">
      <c r="BJ22247" s="138"/>
      <c r="BK22247" s="138"/>
      <c r="BL22247" s="138"/>
      <c r="BM22247" s="138"/>
    </row>
    <row r="22248" spans="62:65" ht="13" thickBot="1">
      <c r="BJ22248" s="138"/>
      <c r="BK22248" s="138"/>
      <c r="BL22248" s="138"/>
      <c r="BM22248" s="138"/>
    </row>
    <row r="22249" spans="62:65" ht="13" thickBot="1">
      <c r="BJ22249" s="138"/>
      <c r="BK22249" s="138"/>
      <c r="BL22249" s="138"/>
      <c r="BM22249" s="138"/>
    </row>
    <row r="22250" spans="62:65" ht="13" thickBot="1">
      <c r="BJ22250" s="138"/>
      <c r="BK22250" s="138"/>
      <c r="BL22250" s="138"/>
      <c r="BM22250" s="138"/>
    </row>
    <row r="22251" spans="62:65" ht="13" thickBot="1">
      <c r="BJ22251" s="138"/>
      <c r="BK22251" s="138"/>
      <c r="BL22251" s="138"/>
      <c r="BM22251" s="138"/>
    </row>
    <row r="22252" spans="62:65" ht="13" thickBot="1">
      <c r="BJ22252" s="138"/>
      <c r="BK22252" s="138"/>
      <c r="BL22252" s="138"/>
      <c r="BM22252" s="138"/>
    </row>
    <row r="22253" spans="62:65" ht="13" thickBot="1">
      <c r="BJ22253" s="138"/>
      <c r="BK22253" s="138"/>
      <c r="BL22253" s="138"/>
      <c r="BM22253" s="138"/>
    </row>
    <row r="22254" spans="62:65" ht="13" thickBot="1">
      <c r="BJ22254" s="138"/>
      <c r="BK22254" s="138"/>
      <c r="BL22254" s="138"/>
      <c r="BM22254" s="138"/>
    </row>
    <row r="22255" spans="62:65" ht="13" thickBot="1">
      <c r="BJ22255" s="138"/>
      <c r="BK22255" s="138"/>
      <c r="BL22255" s="138"/>
      <c r="BM22255" s="138"/>
    </row>
    <row r="22256" spans="62:65" ht="13" thickBot="1">
      <c r="BJ22256" s="138"/>
      <c r="BK22256" s="138"/>
      <c r="BL22256" s="138"/>
      <c r="BM22256" s="138"/>
    </row>
    <row r="22257" spans="62:65" ht="13" thickBot="1">
      <c r="BJ22257" s="138"/>
      <c r="BK22257" s="138"/>
      <c r="BL22257" s="138"/>
      <c r="BM22257" s="138"/>
    </row>
    <row r="22258" spans="62:65" ht="13" thickBot="1">
      <c r="BJ22258" s="138"/>
      <c r="BK22258" s="138"/>
      <c r="BL22258" s="138"/>
      <c r="BM22258" s="138"/>
    </row>
    <row r="22259" spans="62:65" ht="13" thickBot="1">
      <c r="BJ22259" s="138"/>
      <c r="BK22259" s="138"/>
      <c r="BL22259" s="138"/>
      <c r="BM22259" s="138"/>
    </row>
    <row r="22260" spans="62:65" ht="13" thickBot="1">
      <c r="BJ22260" s="138"/>
      <c r="BK22260" s="138"/>
      <c r="BL22260" s="138"/>
      <c r="BM22260" s="138"/>
    </row>
    <row r="22261" spans="62:65" ht="13" thickBot="1">
      <c r="BJ22261" s="138"/>
      <c r="BK22261" s="138"/>
      <c r="BL22261" s="138"/>
      <c r="BM22261" s="138"/>
    </row>
    <row r="22262" spans="62:65" ht="13" thickBot="1">
      <c r="BJ22262" s="138"/>
      <c r="BK22262" s="138"/>
      <c r="BL22262" s="138"/>
      <c r="BM22262" s="138"/>
    </row>
    <row r="22263" spans="62:65" ht="13" thickBot="1">
      <c r="BJ22263" s="138"/>
      <c r="BK22263" s="138"/>
      <c r="BL22263" s="138"/>
      <c r="BM22263" s="138"/>
    </row>
    <row r="22264" spans="62:65" ht="13" thickBot="1">
      <c r="BJ22264" s="138"/>
      <c r="BK22264" s="138"/>
      <c r="BL22264" s="138"/>
      <c r="BM22264" s="138"/>
    </row>
    <row r="22265" spans="62:65" ht="13" thickBot="1">
      <c r="BJ22265" s="138"/>
      <c r="BK22265" s="138"/>
      <c r="BL22265" s="138"/>
      <c r="BM22265" s="138"/>
    </row>
    <row r="22266" spans="62:65" ht="13" thickBot="1">
      <c r="BJ22266" s="138"/>
      <c r="BK22266" s="138"/>
      <c r="BL22266" s="138"/>
      <c r="BM22266" s="138"/>
    </row>
    <row r="22267" spans="62:65" ht="13" thickBot="1">
      <c r="BJ22267" s="138"/>
      <c r="BK22267" s="138"/>
      <c r="BL22267" s="138"/>
      <c r="BM22267" s="138"/>
    </row>
    <row r="22268" spans="62:65" ht="13" thickBot="1">
      <c r="BJ22268" s="138"/>
      <c r="BK22268" s="138"/>
      <c r="BL22268" s="138"/>
      <c r="BM22268" s="138"/>
    </row>
    <row r="22269" spans="62:65" ht="13" thickBot="1">
      <c r="BJ22269" s="138"/>
      <c r="BK22269" s="138"/>
      <c r="BL22269" s="138"/>
      <c r="BM22269" s="138"/>
    </row>
    <row r="22270" spans="62:65" ht="13" thickBot="1">
      <c r="BJ22270" s="138"/>
      <c r="BK22270" s="138"/>
      <c r="BL22270" s="138"/>
      <c r="BM22270" s="138"/>
    </row>
    <row r="22271" spans="62:65" ht="13" thickBot="1">
      <c r="BJ22271" s="138"/>
      <c r="BK22271" s="138"/>
      <c r="BL22271" s="138"/>
      <c r="BM22271" s="138"/>
    </row>
    <row r="22272" spans="62:65" ht="13" thickBot="1">
      <c r="BJ22272" s="138"/>
      <c r="BK22272" s="138"/>
      <c r="BL22272" s="138"/>
      <c r="BM22272" s="138"/>
    </row>
    <row r="22273" spans="62:65" ht="13" thickBot="1">
      <c r="BJ22273" s="138"/>
      <c r="BK22273" s="138"/>
      <c r="BL22273" s="138"/>
      <c r="BM22273" s="138"/>
    </row>
    <row r="22274" spans="62:65" ht="13" thickBot="1">
      <c r="BJ22274" s="138"/>
      <c r="BK22274" s="138"/>
      <c r="BL22274" s="138"/>
      <c r="BM22274" s="138"/>
    </row>
    <row r="22275" spans="62:65" ht="13" thickBot="1">
      <c r="BJ22275" s="138"/>
      <c r="BK22275" s="138"/>
      <c r="BL22275" s="138"/>
      <c r="BM22275" s="138"/>
    </row>
    <row r="22276" spans="62:65" ht="13" thickBot="1">
      <c r="BJ22276" s="138"/>
      <c r="BK22276" s="138"/>
      <c r="BL22276" s="138"/>
      <c r="BM22276" s="138"/>
    </row>
    <row r="22277" spans="62:65" ht="13" thickBot="1">
      <c r="BJ22277" s="138"/>
      <c r="BK22277" s="138"/>
      <c r="BL22277" s="138"/>
      <c r="BM22277" s="138"/>
    </row>
    <row r="22278" spans="62:65" ht="13" thickBot="1">
      <c r="BJ22278" s="138"/>
      <c r="BK22278" s="138"/>
      <c r="BL22278" s="138"/>
      <c r="BM22278" s="138"/>
    </row>
    <row r="22279" spans="62:65" ht="13" thickBot="1">
      <c r="BJ22279" s="138"/>
      <c r="BK22279" s="138"/>
      <c r="BL22279" s="138"/>
      <c r="BM22279" s="138"/>
    </row>
    <row r="22280" spans="62:65" ht="13" thickBot="1">
      <c r="BJ22280" s="138"/>
      <c r="BK22280" s="138"/>
      <c r="BL22280" s="138"/>
      <c r="BM22280" s="138"/>
    </row>
    <row r="22281" spans="62:65" ht="13" thickBot="1">
      <c r="BJ22281" s="138"/>
      <c r="BK22281" s="138"/>
      <c r="BL22281" s="138"/>
      <c r="BM22281" s="138"/>
    </row>
    <row r="22282" spans="62:65" ht="13" thickBot="1">
      <c r="BJ22282" s="138"/>
      <c r="BK22282" s="138"/>
      <c r="BL22282" s="138"/>
      <c r="BM22282" s="138"/>
    </row>
    <row r="22283" spans="62:65" ht="13" thickBot="1">
      <c r="BJ22283" s="138"/>
      <c r="BK22283" s="138"/>
      <c r="BL22283" s="138"/>
      <c r="BM22283" s="138"/>
    </row>
    <row r="22284" spans="62:65" ht="13" thickBot="1">
      <c r="BJ22284" s="138"/>
      <c r="BK22284" s="138"/>
      <c r="BL22284" s="138"/>
      <c r="BM22284" s="138"/>
    </row>
    <row r="22285" spans="62:65" ht="13" thickBot="1">
      <c r="BJ22285" s="138"/>
      <c r="BK22285" s="138"/>
      <c r="BL22285" s="138"/>
      <c r="BM22285" s="138"/>
    </row>
    <row r="22286" spans="62:65" ht="13" thickBot="1">
      <c r="BJ22286" s="138"/>
      <c r="BK22286" s="138"/>
      <c r="BL22286" s="138"/>
      <c r="BM22286" s="138"/>
    </row>
    <row r="22287" spans="62:65" ht="13" thickBot="1">
      <c r="BJ22287" s="138"/>
      <c r="BK22287" s="138"/>
      <c r="BL22287" s="138"/>
      <c r="BM22287" s="138"/>
    </row>
    <row r="22288" spans="62:65" ht="13" thickBot="1">
      <c r="BJ22288" s="138"/>
      <c r="BK22288" s="138"/>
      <c r="BL22288" s="138"/>
      <c r="BM22288" s="138"/>
    </row>
    <row r="22289" spans="62:65" ht="13" thickBot="1">
      <c r="BJ22289" s="138"/>
      <c r="BK22289" s="138"/>
      <c r="BL22289" s="138"/>
      <c r="BM22289" s="138"/>
    </row>
    <row r="22290" spans="62:65" ht="13" thickBot="1">
      <c r="BJ22290" s="138"/>
      <c r="BK22290" s="138"/>
      <c r="BL22290" s="138"/>
      <c r="BM22290" s="138"/>
    </row>
    <row r="22291" spans="62:65" ht="13" thickBot="1">
      <c r="BJ22291" s="138"/>
      <c r="BK22291" s="138"/>
      <c r="BL22291" s="138"/>
      <c r="BM22291" s="138"/>
    </row>
    <row r="22292" spans="62:65" ht="13" thickBot="1">
      <c r="BJ22292" s="138"/>
      <c r="BK22292" s="138"/>
      <c r="BL22292" s="138"/>
      <c r="BM22292" s="138"/>
    </row>
    <row r="22293" spans="62:65" ht="13" thickBot="1">
      <c r="BJ22293" s="138"/>
      <c r="BK22293" s="138"/>
      <c r="BL22293" s="138"/>
      <c r="BM22293" s="138"/>
    </row>
    <row r="22294" spans="62:65" ht="13" thickBot="1">
      <c r="BJ22294" s="138"/>
      <c r="BK22294" s="138"/>
      <c r="BL22294" s="138"/>
      <c r="BM22294" s="138"/>
    </row>
    <row r="22295" spans="62:65" ht="13" thickBot="1">
      <c r="BJ22295" s="138"/>
      <c r="BK22295" s="138"/>
      <c r="BL22295" s="138"/>
      <c r="BM22295" s="138"/>
    </row>
    <row r="22296" spans="62:65" ht="13" thickBot="1">
      <c r="BJ22296" s="138"/>
      <c r="BK22296" s="138"/>
      <c r="BL22296" s="138"/>
      <c r="BM22296" s="138"/>
    </row>
    <row r="22297" spans="62:65" ht="13" thickBot="1">
      <c r="BJ22297" s="138"/>
      <c r="BK22297" s="138"/>
      <c r="BL22297" s="138"/>
      <c r="BM22297" s="138"/>
    </row>
    <row r="22298" spans="62:65" ht="13" thickBot="1">
      <c r="BJ22298" s="138"/>
      <c r="BK22298" s="138"/>
      <c r="BL22298" s="138"/>
      <c r="BM22298" s="138"/>
    </row>
    <row r="22299" spans="62:65" ht="13" thickBot="1">
      <c r="BJ22299" s="138"/>
      <c r="BK22299" s="138"/>
      <c r="BL22299" s="138"/>
      <c r="BM22299" s="138"/>
    </row>
    <row r="22300" spans="62:65" ht="13" thickBot="1">
      <c r="BJ22300" s="138"/>
      <c r="BK22300" s="138"/>
      <c r="BL22300" s="138"/>
      <c r="BM22300" s="138"/>
    </row>
    <row r="22301" spans="62:65" ht="13" thickBot="1">
      <c r="BJ22301" s="138"/>
      <c r="BK22301" s="138"/>
      <c r="BL22301" s="138"/>
      <c r="BM22301" s="138"/>
    </row>
    <row r="22302" spans="62:65" ht="13" thickBot="1">
      <c r="BJ22302" s="138"/>
      <c r="BK22302" s="138"/>
      <c r="BL22302" s="138"/>
      <c r="BM22302" s="138"/>
    </row>
    <row r="22303" spans="62:65" ht="13" thickBot="1">
      <c r="BJ22303" s="138"/>
      <c r="BK22303" s="138"/>
      <c r="BL22303" s="138"/>
      <c r="BM22303" s="138"/>
    </row>
    <row r="22304" spans="62:65" ht="13" thickBot="1">
      <c r="BJ22304" s="138"/>
      <c r="BK22304" s="138"/>
      <c r="BL22304" s="138"/>
      <c r="BM22304" s="138"/>
    </row>
    <row r="22305" spans="62:65" ht="13" thickBot="1">
      <c r="BJ22305" s="138"/>
      <c r="BK22305" s="138"/>
      <c r="BL22305" s="138"/>
      <c r="BM22305" s="138"/>
    </row>
    <row r="22306" spans="62:65" ht="13" thickBot="1">
      <c r="BJ22306" s="138"/>
      <c r="BK22306" s="138"/>
      <c r="BL22306" s="138"/>
      <c r="BM22306" s="138"/>
    </row>
    <row r="22307" spans="62:65" ht="13" thickBot="1">
      <c r="BJ22307" s="138"/>
      <c r="BK22307" s="138"/>
      <c r="BL22307" s="138"/>
      <c r="BM22307" s="138"/>
    </row>
    <row r="22308" spans="62:65" ht="13" thickBot="1">
      <c r="BJ22308" s="138"/>
      <c r="BK22308" s="138"/>
      <c r="BL22308" s="138"/>
      <c r="BM22308" s="138"/>
    </row>
    <row r="22309" spans="62:65" ht="13" thickBot="1">
      <c r="BJ22309" s="138"/>
      <c r="BK22309" s="138"/>
      <c r="BL22309" s="138"/>
      <c r="BM22309" s="138"/>
    </row>
    <row r="22310" spans="62:65" ht="13" thickBot="1">
      <c r="BJ22310" s="138"/>
      <c r="BK22310" s="138"/>
      <c r="BL22310" s="138"/>
      <c r="BM22310" s="138"/>
    </row>
    <row r="22311" spans="62:65" ht="13" thickBot="1">
      <c r="BJ22311" s="138"/>
      <c r="BK22311" s="138"/>
      <c r="BL22311" s="138"/>
      <c r="BM22311" s="138"/>
    </row>
    <row r="22312" spans="62:65" ht="13" thickBot="1">
      <c r="BJ22312" s="138"/>
      <c r="BK22312" s="138"/>
      <c r="BL22312" s="138"/>
      <c r="BM22312" s="138"/>
    </row>
    <row r="22313" spans="62:65" ht="13" thickBot="1">
      <c r="BJ22313" s="138"/>
      <c r="BK22313" s="138"/>
      <c r="BL22313" s="138"/>
      <c r="BM22313" s="138"/>
    </row>
    <row r="22314" spans="62:65" ht="13" thickBot="1">
      <c r="BJ22314" s="138"/>
      <c r="BK22314" s="138"/>
      <c r="BL22314" s="138"/>
      <c r="BM22314" s="138"/>
    </row>
    <row r="22315" spans="62:65" ht="13" thickBot="1">
      <c r="BJ22315" s="138"/>
      <c r="BK22315" s="138"/>
      <c r="BL22315" s="138"/>
      <c r="BM22315" s="138"/>
    </row>
    <row r="22316" spans="62:65" ht="13" thickBot="1">
      <c r="BJ22316" s="138"/>
      <c r="BK22316" s="138"/>
      <c r="BL22316" s="138"/>
      <c r="BM22316" s="138"/>
    </row>
    <row r="22317" spans="62:65" ht="13" thickBot="1">
      <c r="BJ22317" s="138"/>
      <c r="BK22317" s="138"/>
      <c r="BL22317" s="138"/>
      <c r="BM22317" s="138"/>
    </row>
    <row r="22318" spans="62:65" ht="13" thickBot="1">
      <c r="BJ22318" s="138"/>
      <c r="BK22318" s="138"/>
      <c r="BL22318" s="138"/>
      <c r="BM22318" s="138"/>
    </row>
    <row r="22319" spans="62:65" ht="13" thickBot="1">
      <c r="BJ22319" s="138"/>
      <c r="BK22319" s="138"/>
      <c r="BL22319" s="138"/>
      <c r="BM22319" s="138"/>
    </row>
    <row r="22320" spans="62:65" ht="13" thickBot="1">
      <c r="BJ22320" s="138"/>
      <c r="BK22320" s="138"/>
      <c r="BL22320" s="138"/>
      <c r="BM22320" s="138"/>
    </row>
    <row r="22321" spans="62:65" ht="13" thickBot="1">
      <c r="BJ22321" s="138"/>
      <c r="BK22321" s="138"/>
      <c r="BL22321" s="138"/>
      <c r="BM22321" s="138"/>
    </row>
    <row r="22322" spans="62:65" ht="13" thickBot="1">
      <c r="BJ22322" s="138"/>
      <c r="BK22322" s="138"/>
      <c r="BL22322" s="138"/>
      <c r="BM22322" s="138"/>
    </row>
    <row r="22323" spans="62:65" ht="13" thickBot="1">
      <c r="BJ22323" s="138"/>
      <c r="BK22323" s="138"/>
      <c r="BL22323" s="138"/>
      <c r="BM22323" s="138"/>
    </row>
    <row r="22324" spans="62:65" ht="13" thickBot="1">
      <c r="BJ22324" s="138"/>
      <c r="BK22324" s="138"/>
      <c r="BL22324" s="138"/>
      <c r="BM22324" s="138"/>
    </row>
    <row r="22325" spans="62:65" ht="13" thickBot="1">
      <c r="BJ22325" s="138"/>
      <c r="BK22325" s="138"/>
      <c r="BL22325" s="138"/>
      <c r="BM22325" s="138"/>
    </row>
    <row r="22326" spans="62:65" ht="13" thickBot="1">
      <c r="BJ22326" s="138"/>
      <c r="BK22326" s="138"/>
      <c r="BL22326" s="138"/>
      <c r="BM22326" s="138"/>
    </row>
    <row r="22327" spans="62:65" ht="13" thickBot="1">
      <c r="BJ22327" s="138"/>
      <c r="BK22327" s="138"/>
      <c r="BL22327" s="138"/>
      <c r="BM22327" s="138"/>
    </row>
    <row r="22328" spans="62:65" ht="13" thickBot="1">
      <c r="BJ22328" s="138"/>
      <c r="BK22328" s="138"/>
      <c r="BL22328" s="138"/>
      <c r="BM22328" s="138"/>
    </row>
    <row r="22329" spans="62:65" ht="13" thickBot="1">
      <c r="BJ22329" s="138"/>
      <c r="BK22329" s="138"/>
      <c r="BL22329" s="138"/>
      <c r="BM22329" s="138"/>
    </row>
    <row r="22330" spans="62:65" ht="13" thickBot="1">
      <c r="BJ22330" s="138"/>
      <c r="BK22330" s="138"/>
      <c r="BL22330" s="138"/>
      <c r="BM22330" s="138"/>
    </row>
    <row r="22331" spans="62:65" ht="13" thickBot="1">
      <c r="BJ22331" s="138"/>
      <c r="BK22331" s="138"/>
      <c r="BL22331" s="138"/>
      <c r="BM22331" s="138"/>
    </row>
    <row r="22332" spans="62:65" ht="13" thickBot="1">
      <c r="BJ22332" s="138"/>
      <c r="BK22332" s="138"/>
      <c r="BL22332" s="138"/>
      <c r="BM22332" s="138"/>
    </row>
    <row r="22333" spans="62:65" ht="13" thickBot="1">
      <c r="BJ22333" s="138"/>
      <c r="BK22333" s="138"/>
      <c r="BL22333" s="138"/>
      <c r="BM22333" s="138"/>
    </row>
    <row r="22334" spans="62:65" ht="13" thickBot="1">
      <c r="BJ22334" s="138"/>
      <c r="BK22334" s="138"/>
      <c r="BL22334" s="138"/>
      <c r="BM22334" s="138"/>
    </row>
    <row r="22335" spans="62:65" ht="13" thickBot="1">
      <c r="BJ22335" s="138"/>
      <c r="BK22335" s="138"/>
      <c r="BL22335" s="138"/>
      <c r="BM22335" s="138"/>
    </row>
    <row r="22336" spans="62:65" ht="13" thickBot="1">
      <c r="BJ22336" s="138"/>
      <c r="BK22336" s="138"/>
      <c r="BL22336" s="138"/>
      <c r="BM22336" s="138"/>
    </row>
    <row r="22337" spans="62:65" ht="13" thickBot="1">
      <c r="BJ22337" s="138"/>
      <c r="BK22337" s="138"/>
      <c r="BL22337" s="138"/>
      <c r="BM22337" s="138"/>
    </row>
    <row r="22338" spans="62:65" ht="13" thickBot="1">
      <c r="BJ22338" s="138"/>
      <c r="BK22338" s="138"/>
      <c r="BL22338" s="138"/>
      <c r="BM22338" s="138"/>
    </row>
    <row r="22339" spans="62:65" ht="13" thickBot="1">
      <c r="BJ22339" s="138"/>
      <c r="BK22339" s="138"/>
      <c r="BL22339" s="138"/>
      <c r="BM22339" s="138"/>
    </row>
    <row r="22340" spans="62:65" ht="13" thickBot="1">
      <c r="BJ22340" s="138"/>
      <c r="BK22340" s="138"/>
      <c r="BL22340" s="138"/>
      <c r="BM22340" s="138"/>
    </row>
    <row r="22341" spans="62:65" ht="13" thickBot="1">
      <c r="BJ22341" s="138"/>
      <c r="BK22341" s="138"/>
      <c r="BL22341" s="138"/>
      <c r="BM22341" s="138"/>
    </row>
    <row r="22342" spans="62:65" ht="13" thickBot="1">
      <c r="BJ22342" s="138"/>
      <c r="BK22342" s="138"/>
      <c r="BL22342" s="138"/>
      <c r="BM22342" s="138"/>
    </row>
    <row r="22343" spans="62:65" ht="13" thickBot="1">
      <c r="BJ22343" s="138"/>
      <c r="BK22343" s="138"/>
      <c r="BL22343" s="138"/>
      <c r="BM22343" s="138"/>
    </row>
    <row r="22344" spans="62:65" ht="13" thickBot="1">
      <c r="BJ22344" s="138"/>
      <c r="BK22344" s="138"/>
      <c r="BL22344" s="138"/>
      <c r="BM22344" s="138"/>
    </row>
    <row r="22345" spans="62:65" ht="13" thickBot="1">
      <c r="BJ22345" s="138"/>
      <c r="BK22345" s="138"/>
      <c r="BL22345" s="138"/>
      <c r="BM22345" s="138"/>
    </row>
    <row r="22346" spans="62:65" ht="13" thickBot="1">
      <c r="BJ22346" s="138"/>
      <c r="BK22346" s="138"/>
      <c r="BL22346" s="138"/>
      <c r="BM22346" s="138"/>
    </row>
    <row r="22347" spans="62:65" ht="13" thickBot="1">
      <c r="BJ22347" s="138"/>
      <c r="BK22347" s="138"/>
      <c r="BL22347" s="138"/>
      <c r="BM22347" s="138"/>
    </row>
    <row r="22348" spans="62:65" ht="13" thickBot="1">
      <c r="BJ22348" s="138"/>
      <c r="BK22348" s="138"/>
      <c r="BL22348" s="138"/>
      <c r="BM22348" s="138"/>
    </row>
    <row r="22349" spans="62:65" ht="13" thickBot="1">
      <c r="BJ22349" s="138"/>
      <c r="BK22349" s="138"/>
      <c r="BL22349" s="138"/>
      <c r="BM22349" s="138"/>
    </row>
    <row r="22350" spans="62:65" ht="13" thickBot="1">
      <c r="BJ22350" s="138"/>
      <c r="BK22350" s="138"/>
      <c r="BL22350" s="138"/>
      <c r="BM22350" s="138"/>
    </row>
    <row r="22351" spans="62:65" ht="13" thickBot="1">
      <c r="BJ22351" s="138"/>
      <c r="BK22351" s="138"/>
      <c r="BL22351" s="138"/>
      <c r="BM22351" s="138"/>
    </row>
    <row r="22352" spans="62:65" ht="13" thickBot="1">
      <c r="BJ22352" s="138"/>
      <c r="BK22352" s="138"/>
      <c r="BL22352" s="138"/>
      <c r="BM22352" s="138"/>
    </row>
    <row r="22353" spans="62:65" ht="13" thickBot="1">
      <c r="BJ22353" s="138"/>
      <c r="BK22353" s="138"/>
      <c r="BL22353" s="138"/>
      <c r="BM22353" s="138"/>
    </row>
    <row r="22354" spans="62:65" ht="13" thickBot="1">
      <c r="BJ22354" s="138"/>
      <c r="BK22354" s="138"/>
      <c r="BL22354" s="138"/>
      <c r="BM22354" s="138"/>
    </row>
    <row r="22355" spans="62:65" ht="13" thickBot="1">
      <c r="BJ22355" s="138"/>
      <c r="BK22355" s="138"/>
      <c r="BL22355" s="138"/>
      <c r="BM22355" s="138"/>
    </row>
    <row r="22356" spans="62:65" ht="13" thickBot="1">
      <c r="BJ22356" s="138"/>
      <c r="BK22356" s="138"/>
      <c r="BL22356" s="138"/>
      <c r="BM22356" s="138"/>
    </row>
    <row r="22357" spans="62:65" ht="13" thickBot="1">
      <c r="BJ22357" s="138"/>
      <c r="BK22357" s="138"/>
      <c r="BL22357" s="138"/>
      <c r="BM22357" s="138"/>
    </row>
    <row r="22358" spans="62:65" ht="13" thickBot="1">
      <c r="BJ22358" s="138"/>
      <c r="BK22358" s="138"/>
      <c r="BL22358" s="138"/>
      <c r="BM22358" s="138"/>
    </row>
    <row r="22359" spans="62:65" ht="13" thickBot="1">
      <c r="BJ22359" s="138"/>
      <c r="BK22359" s="138"/>
      <c r="BL22359" s="138"/>
      <c r="BM22359" s="138"/>
    </row>
    <row r="22360" spans="62:65" ht="13" thickBot="1">
      <c r="BJ22360" s="138"/>
      <c r="BK22360" s="138"/>
      <c r="BL22360" s="138"/>
      <c r="BM22360" s="138"/>
    </row>
    <row r="22361" spans="62:65" ht="13" thickBot="1">
      <c r="BJ22361" s="138"/>
      <c r="BK22361" s="138"/>
      <c r="BL22361" s="138"/>
      <c r="BM22361" s="138"/>
    </row>
    <row r="22362" spans="62:65" ht="13" thickBot="1">
      <c r="BJ22362" s="138"/>
      <c r="BK22362" s="138"/>
      <c r="BL22362" s="138"/>
      <c r="BM22362" s="138"/>
    </row>
    <row r="22363" spans="62:65" ht="13" thickBot="1">
      <c r="BJ22363" s="138"/>
      <c r="BK22363" s="138"/>
      <c r="BL22363" s="138"/>
      <c r="BM22363" s="138"/>
    </row>
    <row r="22364" spans="62:65" ht="13" thickBot="1">
      <c r="BJ22364" s="138"/>
      <c r="BK22364" s="138"/>
      <c r="BL22364" s="138"/>
      <c r="BM22364" s="138"/>
    </row>
    <row r="22365" spans="62:65" ht="13" thickBot="1">
      <c r="BJ22365" s="138"/>
      <c r="BK22365" s="138"/>
      <c r="BL22365" s="138"/>
      <c r="BM22365" s="138"/>
    </row>
    <row r="22366" spans="62:65" ht="13" thickBot="1">
      <c r="BJ22366" s="138"/>
      <c r="BK22366" s="138"/>
      <c r="BL22366" s="138"/>
      <c r="BM22366" s="138"/>
    </row>
    <row r="22367" spans="62:65" ht="13" thickBot="1">
      <c r="BJ22367" s="138"/>
      <c r="BK22367" s="138"/>
      <c r="BL22367" s="138"/>
      <c r="BM22367" s="138"/>
    </row>
    <row r="22368" spans="62:65" ht="13" thickBot="1">
      <c r="BJ22368" s="138"/>
      <c r="BK22368" s="138"/>
      <c r="BL22368" s="138"/>
      <c r="BM22368" s="138"/>
    </row>
    <row r="22369" spans="62:65" ht="13" thickBot="1">
      <c r="BJ22369" s="138"/>
      <c r="BK22369" s="138"/>
      <c r="BL22369" s="138"/>
      <c r="BM22369" s="138"/>
    </row>
    <row r="22370" spans="62:65" ht="13" thickBot="1">
      <c r="BJ22370" s="138"/>
      <c r="BK22370" s="138"/>
      <c r="BL22370" s="138"/>
      <c r="BM22370" s="138"/>
    </row>
    <row r="22371" spans="62:65" ht="13" thickBot="1">
      <c r="BJ22371" s="138"/>
      <c r="BK22371" s="138"/>
      <c r="BL22371" s="138"/>
      <c r="BM22371" s="138"/>
    </row>
    <row r="22372" spans="62:65" ht="13" thickBot="1">
      <c r="BJ22372" s="138"/>
      <c r="BK22372" s="138"/>
      <c r="BL22372" s="138"/>
      <c r="BM22372" s="138"/>
    </row>
    <row r="22373" spans="62:65" ht="13" thickBot="1">
      <c r="BJ22373" s="138"/>
      <c r="BK22373" s="138"/>
      <c r="BL22373" s="138"/>
      <c r="BM22373" s="138"/>
    </row>
    <row r="22374" spans="62:65" ht="13" thickBot="1">
      <c r="BJ22374" s="138"/>
      <c r="BK22374" s="138"/>
      <c r="BL22374" s="138"/>
      <c r="BM22374" s="138"/>
    </row>
    <row r="22375" spans="62:65" ht="13" thickBot="1">
      <c r="BJ22375" s="138"/>
      <c r="BK22375" s="138"/>
      <c r="BL22375" s="138"/>
      <c r="BM22375" s="138"/>
    </row>
    <row r="22376" spans="62:65" ht="13" thickBot="1">
      <c r="BJ22376" s="138"/>
      <c r="BK22376" s="138"/>
      <c r="BL22376" s="138"/>
      <c r="BM22376" s="138"/>
    </row>
    <row r="22377" spans="62:65" ht="13" thickBot="1">
      <c r="BJ22377" s="138"/>
      <c r="BK22377" s="138"/>
      <c r="BL22377" s="138"/>
      <c r="BM22377" s="138"/>
    </row>
    <row r="22378" spans="62:65" ht="13" thickBot="1">
      <c r="BJ22378" s="138"/>
      <c r="BK22378" s="138"/>
      <c r="BL22378" s="138"/>
      <c r="BM22378" s="138"/>
    </row>
    <row r="22379" spans="62:65" ht="13" thickBot="1">
      <c r="BJ22379" s="138"/>
      <c r="BK22379" s="138"/>
      <c r="BL22379" s="138"/>
      <c r="BM22379" s="138"/>
    </row>
    <row r="22380" spans="62:65" ht="13" thickBot="1">
      <c r="BJ22380" s="138"/>
      <c r="BK22380" s="138"/>
      <c r="BL22380" s="138"/>
      <c r="BM22380" s="138"/>
    </row>
    <row r="22381" spans="62:65" ht="13" thickBot="1">
      <c r="BJ22381" s="138"/>
      <c r="BK22381" s="138"/>
      <c r="BL22381" s="138"/>
      <c r="BM22381" s="138"/>
    </row>
    <row r="22382" spans="62:65" ht="13" thickBot="1">
      <c r="BJ22382" s="138"/>
      <c r="BK22382" s="138"/>
      <c r="BL22382" s="138"/>
      <c r="BM22382" s="138"/>
    </row>
    <row r="22383" spans="62:65" ht="13" thickBot="1">
      <c r="BJ22383" s="138"/>
      <c r="BK22383" s="138"/>
      <c r="BL22383" s="138"/>
      <c r="BM22383" s="138"/>
    </row>
    <row r="22384" spans="62:65" ht="13" thickBot="1">
      <c r="BJ22384" s="138"/>
      <c r="BK22384" s="138"/>
      <c r="BL22384" s="138"/>
      <c r="BM22384" s="138"/>
    </row>
    <row r="22385" spans="62:65" ht="13" thickBot="1">
      <c r="BJ22385" s="138"/>
      <c r="BK22385" s="138"/>
      <c r="BL22385" s="138"/>
      <c r="BM22385" s="138"/>
    </row>
    <row r="22386" spans="62:65" ht="13" thickBot="1">
      <c r="BJ22386" s="138"/>
      <c r="BK22386" s="138"/>
      <c r="BL22386" s="138"/>
      <c r="BM22386" s="138"/>
    </row>
    <row r="22387" spans="62:65" ht="13" thickBot="1">
      <c r="BJ22387" s="138"/>
      <c r="BK22387" s="138"/>
      <c r="BL22387" s="138"/>
      <c r="BM22387" s="138"/>
    </row>
    <row r="22388" spans="62:65" ht="13" thickBot="1">
      <c r="BJ22388" s="138"/>
      <c r="BK22388" s="138"/>
      <c r="BL22388" s="138"/>
      <c r="BM22388" s="138"/>
    </row>
    <row r="22389" spans="62:65" ht="13" thickBot="1">
      <c r="BJ22389" s="138"/>
      <c r="BK22389" s="138"/>
      <c r="BL22389" s="138"/>
      <c r="BM22389" s="138"/>
    </row>
    <row r="22390" spans="62:65" ht="13" thickBot="1">
      <c r="BJ22390" s="138"/>
      <c r="BK22390" s="138"/>
      <c r="BL22390" s="138"/>
      <c r="BM22390" s="138"/>
    </row>
    <row r="22391" spans="62:65" ht="13" thickBot="1">
      <c r="BJ22391" s="138"/>
      <c r="BK22391" s="138"/>
      <c r="BL22391" s="138"/>
      <c r="BM22391" s="138"/>
    </row>
    <row r="22392" spans="62:65" ht="13" thickBot="1">
      <c r="BJ22392" s="138"/>
      <c r="BK22392" s="138"/>
      <c r="BL22392" s="138"/>
      <c r="BM22392" s="138"/>
    </row>
    <row r="22393" spans="62:65" ht="13" thickBot="1">
      <c r="BJ22393" s="138"/>
      <c r="BK22393" s="138"/>
      <c r="BL22393" s="138"/>
      <c r="BM22393" s="138"/>
    </row>
    <row r="22394" spans="62:65" ht="13" thickBot="1">
      <c r="BJ22394" s="138"/>
      <c r="BK22394" s="138"/>
      <c r="BL22394" s="138"/>
      <c r="BM22394" s="138"/>
    </row>
    <row r="22395" spans="62:65" ht="13" thickBot="1">
      <c r="BJ22395" s="138"/>
      <c r="BK22395" s="138"/>
      <c r="BL22395" s="138"/>
      <c r="BM22395" s="138"/>
    </row>
    <row r="22396" spans="62:65" ht="13" thickBot="1">
      <c r="BJ22396" s="138"/>
      <c r="BK22396" s="138"/>
      <c r="BL22396" s="138"/>
      <c r="BM22396" s="138"/>
    </row>
    <row r="22397" spans="62:65" ht="13" thickBot="1">
      <c r="BJ22397" s="138"/>
      <c r="BK22397" s="138"/>
      <c r="BL22397" s="138"/>
      <c r="BM22397" s="138"/>
    </row>
    <row r="22398" spans="62:65" ht="13" thickBot="1">
      <c r="BJ22398" s="138"/>
      <c r="BK22398" s="138"/>
      <c r="BL22398" s="138"/>
      <c r="BM22398" s="138"/>
    </row>
    <row r="22399" spans="62:65" ht="13" thickBot="1">
      <c r="BJ22399" s="138"/>
      <c r="BK22399" s="138"/>
      <c r="BL22399" s="138"/>
      <c r="BM22399" s="138"/>
    </row>
    <row r="22400" spans="62:65" ht="13" thickBot="1">
      <c r="BJ22400" s="138"/>
      <c r="BK22400" s="138"/>
      <c r="BL22400" s="138"/>
      <c r="BM22400" s="138"/>
    </row>
    <row r="22401" spans="62:65" ht="13" thickBot="1">
      <c r="BJ22401" s="138"/>
      <c r="BK22401" s="138"/>
      <c r="BL22401" s="138"/>
      <c r="BM22401" s="138"/>
    </row>
    <row r="22402" spans="62:65" ht="13" thickBot="1">
      <c r="BJ22402" s="138"/>
      <c r="BK22402" s="138"/>
      <c r="BL22402" s="138"/>
      <c r="BM22402" s="138"/>
    </row>
    <row r="22403" spans="62:65" ht="13" thickBot="1">
      <c r="BJ22403" s="138"/>
      <c r="BK22403" s="138"/>
      <c r="BL22403" s="138"/>
      <c r="BM22403" s="138"/>
    </row>
    <row r="22404" spans="62:65" ht="13" thickBot="1">
      <c r="BJ22404" s="138"/>
      <c r="BK22404" s="138"/>
      <c r="BL22404" s="138"/>
      <c r="BM22404" s="138"/>
    </row>
    <row r="22405" spans="62:65" ht="13" thickBot="1">
      <c r="BJ22405" s="138"/>
      <c r="BK22405" s="138"/>
      <c r="BL22405" s="138"/>
      <c r="BM22405" s="138"/>
    </row>
    <row r="22406" spans="62:65" ht="13" thickBot="1">
      <c r="BJ22406" s="138"/>
      <c r="BK22406" s="138"/>
      <c r="BL22406" s="138"/>
      <c r="BM22406" s="138"/>
    </row>
    <row r="22407" spans="62:65" ht="13" thickBot="1">
      <c r="BJ22407" s="138"/>
      <c r="BK22407" s="138"/>
      <c r="BL22407" s="138"/>
      <c r="BM22407" s="138"/>
    </row>
    <row r="22408" spans="62:65" ht="13" thickBot="1">
      <c r="BJ22408" s="138"/>
      <c r="BK22408" s="138"/>
      <c r="BL22408" s="138"/>
      <c r="BM22408" s="138"/>
    </row>
    <row r="22409" spans="62:65" ht="13" thickBot="1">
      <c r="BJ22409" s="138"/>
      <c r="BK22409" s="138"/>
      <c r="BL22409" s="138"/>
      <c r="BM22409" s="138"/>
    </row>
    <row r="22410" spans="62:65" ht="13" thickBot="1">
      <c r="BJ22410" s="138"/>
      <c r="BK22410" s="138"/>
      <c r="BL22410" s="138"/>
      <c r="BM22410" s="138"/>
    </row>
    <row r="22411" spans="62:65" ht="13" thickBot="1">
      <c r="BJ22411" s="138"/>
      <c r="BK22411" s="138"/>
      <c r="BL22411" s="138"/>
      <c r="BM22411" s="138"/>
    </row>
    <row r="22412" spans="62:65" ht="13" thickBot="1">
      <c r="BJ22412" s="138"/>
      <c r="BK22412" s="138"/>
      <c r="BL22412" s="138"/>
      <c r="BM22412" s="138"/>
    </row>
    <row r="22413" spans="62:65" ht="13" thickBot="1">
      <c r="BJ22413" s="138"/>
      <c r="BK22413" s="138"/>
      <c r="BL22413" s="138"/>
      <c r="BM22413" s="138"/>
    </row>
    <row r="22414" spans="62:65" ht="13" thickBot="1">
      <c r="BJ22414" s="138"/>
      <c r="BK22414" s="138"/>
      <c r="BL22414" s="138"/>
      <c r="BM22414" s="138"/>
    </row>
    <row r="22415" spans="62:65" ht="13" thickBot="1">
      <c r="BJ22415" s="138"/>
      <c r="BK22415" s="138"/>
      <c r="BL22415" s="138"/>
      <c r="BM22415" s="138"/>
    </row>
    <row r="22416" spans="62:65" ht="13" thickBot="1">
      <c r="BJ22416" s="138"/>
      <c r="BK22416" s="138"/>
      <c r="BL22416" s="138"/>
      <c r="BM22416" s="138"/>
    </row>
    <row r="22417" spans="62:65" ht="13" thickBot="1">
      <c r="BJ22417" s="138"/>
      <c r="BK22417" s="138"/>
      <c r="BL22417" s="138"/>
      <c r="BM22417" s="138"/>
    </row>
    <row r="22418" spans="62:65" ht="13" thickBot="1">
      <c r="BJ22418" s="138"/>
      <c r="BK22418" s="138"/>
      <c r="BL22418" s="138"/>
      <c r="BM22418" s="138"/>
    </row>
    <row r="22419" spans="62:65" ht="13" thickBot="1">
      <c r="BJ22419" s="138"/>
      <c r="BK22419" s="138"/>
      <c r="BL22419" s="138"/>
      <c r="BM22419" s="138"/>
    </row>
    <row r="22420" spans="62:65" ht="13" thickBot="1">
      <c r="BJ22420" s="138"/>
      <c r="BK22420" s="138"/>
      <c r="BL22420" s="138"/>
      <c r="BM22420" s="138"/>
    </row>
    <row r="22421" spans="62:65" ht="13" thickBot="1">
      <c r="BJ22421" s="138"/>
      <c r="BK22421" s="138"/>
      <c r="BL22421" s="138"/>
      <c r="BM22421" s="138"/>
    </row>
    <row r="22422" spans="62:65" ht="13" thickBot="1">
      <c r="BJ22422" s="138"/>
      <c r="BK22422" s="138"/>
      <c r="BL22422" s="138"/>
      <c r="BM22422" s="138"/>
    </row>
    <row r="22423" spans="62:65" ht="13" thickBot="1">
      <c r="BJ22423" s="138"/>
      <c r="BK22423" s="138"/>
      <c r="BL22423" s="138"/>
      <c r="BM22423" s="138"/>
    </row>
    <row r="22424" spans="62:65" ht="13" thickBot="1">
      <c r="BJ22424" s="138"/>
      <c r="BK22424" s="138"/>
      <c r="BL22424" s="138"/>
      <c r="BM22424" s="138"/>
    </row>
    <row r="22425" spans="62:65" ht="13" thickBot="1">
      <c r="BJ22425" s="138"/>
      <c r="BK22425" s="138"/>
      <c r="BL22425" s="138"/>
      <c r="BM22425" s="138"/>
    </row>
    <row r="22426" spans="62:65" ht="13" thickBot="1">
      <c r="BJ22426" s="138"/>
      <c r="BK22426" s="138"/>
      <c r="BL22426" s="138"/>
      <c r="BM22426" s="138"/>
    </row>
    <row r="22427" spans="62:65" ht="13" thickBot="1">
      <c r="BJ22427" s="138"/>
      <c r="BK22427" s="138"/>
      <c r="BL22427" s="138"/>
      <c r="BM22427" s="138"/>
    </row>
    <row r="22428" spans="62:65" ht="13" thickBot="1">
      <c r="BJ22428" s="138"/>
      <c r="BK22428" s="138"/>
      <c r="BL22428" s="138"/>
      <c r="BM22428" s="138"/>
    </row>
    <row r="22429" spans="62:65" ht="13" thickBot="1">
      <c r="BJ22429" s="138"/>
      <c r="BK22429" s="138"/>
      <c r="BL22429" s="138"/>
      <c r="BM22429" s="138"/>
    </row>
    <row r="22430" spans="62:65" ht="13" thickBot="1">
      <c r="BJ22430" s="138"/>
      <c r="BK22430" s="138"/>
      <c r="BL22430" s="138"/>
      <c r="BM22430" s="138"/>
    </row>
    <row r="22431" spans="62:65" ht="13" thickBot="1">
      <c r="BJ22431" s="138"/>
      <c r="BK22431" s="138"/>
      <c r="BL22431" s="138"/>
      <c r="BM22431" s="138"/>
    </row>
    <row r="22432" spans="62:65" ht="13" thickBot="1">
      <c r="BJ22432" s="138"/>
      <c r="BK22432" s="138"/>
      <c r="BL22432" s="138"/>
      <c r="BM22432" s="138"/>
    </row>
    <row r="22433" spans="62:65" ht="13" thickBot="1">
      <c r="BJ22433" s="138"/>
      <c r="BK22433" s="138"/>
      <c r="BL22433" s="138"/>
      <c r="BM22433" s="138"/>
    </row>
    <row r="22434" spans="62:65" ht="13" thickBot="1">
      <c r="BJ22434" s="138"/>
      <c r="BK22434" s="138"/>
      <c r="BL22434" s="138"/>
      <c r="BM22434" s="138"/>
    </row>
    <row r="22435" spans="62:65" ht="13" thickBot="1">
      <c r="BJ22435" s="138"/>
      <c r="BK22435" s="138"/>
      <c r="BL22435" s="138"/>
      <c r="BM22435" s="138"/>
    </row>
    <row r="22436" spans="62:65" ht="13" thickBot="1">
      <c r="BJ22436" s="138"/>
      <c r="BK22436" s="138"/>
      <c r="BL22436" s="138"/>
      <c r="BM22436" s="138"/>
    </row>
    <row r="22437" spans="62:65" ht="13" thickBot="1">
      <c r="BJ22437" s="138"/>
      <c r="BK22437" s="138"/>
      <c r="BL22437" s="138"/>
      <c r="BM22437" s="138"/>
    </row>
    <row r="22438" spans="62:65" ht="13" thickBot="1">
      <c r="BJ22438" s="138"/>
      <c r="BK22438" s="138"/>
      <c r="BL22438" s="138"/>
      <c r="BM22438" s="138"/>
    </row>
    <row r="22439" spans="62:65" ht="13" thickBot="1">
      <c r="BJ22439" s="138"/>
      <c r="BK22439" s="138"/>
      <c r="BL22439" s="138"/>
      <c r="BM22439" s="138"/>
    </row>
    <row r="22440" spans="62:65" ht="13" thickBot="1">
      <c r="BJ22440" s="138"/>
      <c r="BK22440" s="138"/>
      <c r="BL22440" s="138"/>
      <c r="BM22440" s="138"/>
    </row>
    <row r="22441" spans="62:65" ht="13" thickBot="1">
      <c r="BJ22441" s="138"/>
      <c r="BK22441" s="138"/>
      <c r="BL22441" s="138"/>
      <c r="BM22441" s="138"/>
    </row>
    <row r="22442" spans="62:65" ht="13" thickBot="1">
      <c r="BJ22442" s="138"/>
      <c r="BK22442" s="138"/>
      <c r="BL22442" s="138"/>
      <c r="BM22442" s="138"/>
    </row>
    <row r="22443" spans="62:65" ht="13" thickBot="1">
      <c r="BJ22443" s="138"/>
      <c r="BK22443" s="138"/>
      <c r="BL22443" s="138"/>
      <c r="BM22443" s="138"/>
    </row>
    <row r="22444" spans="62:65" ht="13" thickBot="1">
      <c r="BJ22444" s="138"/>
      <c r="BK22444" s="138"/>
      <c r="BL22444" s="138"/>
      <c r="BM22444" s="138"/>
    </row>
    <row r="22445" spans="62:65" ht="13" thickBot="1">
      <c r="BJ22445" s="138"/>
      <c r="BK22445" s="138"/>
      <c r="BL22445" s="138"/>
      <c r="BM22445" s="138"/>
    </row>
    <row r="22446" spans="62:65" ht="13" thickBot="1">
      <c r="BJ22446" s="138"/>
      <c r="BK22446" s="138"/>
      <c r="BL22446" s="138"/>
      <c r="BM22446" s="138"/>
    </row>
    <row r="22447" spans="62:65" ht="13" thickBot="1">
      <c r="BJ22447" s="138"/>
      <c r="BK22447" s="138"/>
      <c r="BL22447" s="138"/>
      <c r="BM22447" s="138"/>
    </row>
    <row r="22448" spans="62:65" ht="13" thickBot="1">
      <c r="BJ22448" s="138"/>
      <c r="BK22448" s="138"/>
      <c r="BL22448" s="138"/>
      <c r="BM22448" s="138"/>
    </row>
    <row r="22449" spans="62:65" ht="13" thickBot="1">
      <c r="BJ22449" s="138"/>
      <c r="BK22449" s="138"/>
      <c r="BL22449" s="138"/>
      <c r="BM22449" s="138"/>
    </row>
    <row r="22450" spans="62:65" ht="13" thickBot="1">
      <c r="BJ22450" s="138"/>
      <c r="BK22450" s="138"/>
      <c r="BL22450" s="138"/>
      <c r="BM22450" s="138"/>
    </row>
    <row r="22451" spans="62:65" ht="13" thickBot="1">
      <c r="BJ22451" s="138"/>
      <c r="BK22451" s="138"/>
      <c r="BL22451" s="138"/>
      <c r="BM22451" s="138"/>
    </row>
    <row r="22452" spans="62:65" ht="13" thickBot="1">
      <c r="BJ22452" s="138"/>
      <c r="BK22452" s="138"/>
      <c r="BL22452" s="138"/>
      <c r="BM22452" s="138"/>
    </row>
    <row r="22453" spans="62:65" ht="13" thickBot="1">
      <c r="BJ22453" s="138"/>
      <c r="BK22453" s="138"/>
      <c r="BL22453" s="138"/>
      <c r="BM22453" s="138"/>
    </row>
    <row r="22454" spans="62:65" ht="13" thickBot="1">
      <c r="BJ22454" s="138"/>
      <c r="BK22454" s="138"/>
      <c r="BL22454" s="138"/>
      <c r="BM22454" s="138"/>
    </row>
    <row r="22455" spans="62:65" ht="13" thickBot="1">
      <c r="BJ22455" s="138"/>
      <c r="BK22455" s="138"/>
      <c r="BL22455" s="138"/>
      <c r="BM22455" s="138"/>
    </row>
    <row r="22456" spans="62:65" ht="13" thickBot="1">
      <c r="BJ22456" s="138"/>
      <c r="BK22456" s="138"/>
      <c r="BL22456" s="138"/>
      <c r="BM22456" s="138"/>
    </row>
    <row r="22457" spans="62:65" ht="13" thickBot="1">
      <c r="BJ22457" s="138"/>
      <c r="BK22457" s="138"/>
      <c r="BL22457" s="138"/>
      <c r="BM22457" s="138"/>
    </row>
    <row r="22458" spans="62:65" ht="13" thickBot="1">
      <c r="BJ22458" s="138"/>
      <c r="BK22458" s="138"/>
      <c r="BL22458" s="138"/>
      <c r="BM22458" s="138"/>
    </row>
    <row r="22459" spans="62:65" ht="13" thickBot="1">
      <c r="BJ22459" s="138"/>
      <c r="BK22459" s="138"/>
      <c r="BL22459" s="138"/>
      <c r="BM22459" s="138"/>
    </row>
    <row r="22460" spans="62:65" ht="13" thickBot="1">
      <c r="BJ22460" s="138"/>
      <c r="BK22460" s="138"/>
      <c r="BL22460" s="138"/>
      <c r="BM22460" s="138"/>
    </row>
    <row r="22461" spans="62:65" ht="13" thickBot="1">
      <c r="BJ22461" s="138"/>
      <c r="BK22461" s="138"/>
      <c r="BL22461" s="138"/>
      <c r="BM22461" s="138"/>
    </row>
    <row r="22462" spans="62:65" ht="13" thickBot="1">
      <c r="BJ22462" s="138"/>
      <c r="BK22462" s="138"/>
      <c r="BL22462" s="138"/>
      <c r="BM22462" s="138"/>
    </row>
    <row r="22463" spans="62:65" ht="13" thickBot="1">
      <c r="BJ22463" s="138"/>
      <c r="BK22463" s="138"/>
      <c r="BL22463" s="138"/>
      <c r="BM22463" s="138"/>
    </row>
    <row r="22464" spans="62:65" ht="13" thickBot="1">
      <c r="BJ22464" s="138"/>
      <c r="BK22464" s="138"/>
      <c r="BL22464" s="138"/>
      <c r="BM22464" s="138"/>
    </row>
    <row r="22465" spans="62:65" ht="13" thickBot="1">
      <c r="BJ22465" s="138"/>
      <c r="BK22465" s="138"/>
      <c r="BL22465" s="138"/>
      <c r="BM22465" s="138"/>
    </row>
    <row r="22466" spans="62:65" ht="13" thickBot="1">
      <c r="BJ22466" s="138"/>
      <c r="BK22466" s="138"/>
      <c r="BL22466" s="138"/>
      <c r="BM22466" s="138"/>
    </row>
    <row r="22467" spans="62:65" ht="13" thickBot="1">
      <c r="BJ22467" s="138"/>
      <c r="BK22467" s="138"/>
      <c r="BL22467" s="138"/>
      <c r="BM22467" s="138"/>
    </row>
    <row r="22468" spans="62:65" ht="13" thickBot="1">
      <c r="BJ22468" s="138"/>
      <c r="BK22468" s="138"/>
      <c r="BL22468" s="138"/>
      <c r="BM22468" s="138"/>
    </row>
    <row r="22469" spans="62:65" ht="13" thickBot="1">
      <c r="BJ22469" s="138"/>
      <c r="BK22469" s="138"/>
      <c r="BL22469" s="138"/>
      <c r="BM22469" s="138"/>
    </row>
    <row r="22470" spans="62:65" ht="13" thickBot="1">
      <c r="BJ22470" s="138"/>
      <c r="BK22470" s="138"/>
      <c r="BL22470" s="138"/>
      <c r="BM22470" s="138"/>
    </row>
    <row r="22471" spans="62:65" ht="13" thickBot="1">
      <c r="BJ22471" s="138"/>
      <c r="BK22471" s="138"/>
      <c r="BL22471" s="138"/>
      <c r="BM22471" s="138"/>
    </row>
    <row r="22472" spans="62:65" ht="13" thickBot="1">
      <c r="BJ22472" s="138"/>
      <c r="BK22472" s="138"/>
      <c r="BL22472" s="138"/>
      <c r="BM22472" s="138"/>
    </row>
    <row r="22473" spans="62:65" ht="13" thickBot="1">
      <c r="BJ22473" s="138"/>
      <c r="BK22473" s="138"/>
      <c r="BL22473" s="138"/>
      <c r="BM22473" s="138"/>
    </row>
    <row r="22474" spans="62:65" ht="13" thickBot="1">
      <c r="BJ22474" s="138"/>
      <c r="BK22474" s="138"/>
      <c r="BL22474" s="138"/>
      <c r="BM22474" s="138"/>
    </row>
    <row r="22475" spans="62:65" ht="13" thickBot="1">
      <c r="BJ22475" s="138"/>
      <c r="BK22475" s="138"/>
      <c r="BL22475" s="138"/>
      <c r="BM22475" s="138"/>
    </row>
    <row r="22476" spans="62:65" ht="13" thickBot="1">
      <c r="BJ22476" s="138"/>
      <c r="BK22476" s="138"/>
      <c r="BL22476" s="138"/>
      <c r="BM22476" s="138"/>
    </row>
    <row r="22477" spans="62:65" ht="13" thickBot="1">
      <c r="BJ22477" s="138"/>
      <c r="BK22477" s="138"/>
      <c r="BL22477" s="138"/>
      <c r="BM22477" s="138"/>
    </row>
    <row r="22478" spans="62:65" ht="13" thickBot="1">
      <c r="BJ22478" s="138"/>
      <c r="BK22478" s="138"/>
      <c r="BL22478" s="138"/>
      <c r="BM22478" s="138"/>
    </row>
    <row r="22479" spans="62:65" ht="13" thickBot="1">
      <c r="BJ22479" s="138"/>
      <c r="BK22479" s="138"/>
      <c r="BL22479" s="138"/>
      <c r="BM22479" s="138"/>
    </row>
    <row r="22480" spans="62:65" ht="13" thickBot="1">
      <c r="BJ22480" s="138"/>
      <c r="BK22480" s="138"/>
      <c r="BL22480" s="138"/>
      <c r="BM22480" s="138"/>
    </row>
    <row r="22481" spans="62:65" ht="13" thickBot="1">
      <c r="BJ22481" s="138"/>
      <c r="BK22481" s="138"/>
      <c r="BL22481" s="138"/>
      <c r="BM22481" s="138"/>
    </row>
    <row r="22482" spans="62:65" ht="13" thickBot="1">
      <c r="BJ22482" s="138"/>
      <c r="BK22482" s="138"/>
      <c r="BL22482" s="138"/>
      <c r="BM22482" s="138"/>
    </row>
    <row r="22483" spans="62:65" ht="13" thickBot="1">
      <c r="BJ22483" s="138"/>
      <c r="BK22483" s="138"/>
      <c r="BL22483" s="138"/>
      <c r="BM22483" s="138"/>
    </row>
    <row r="22484" spans="62:65" ht="13" thickBot="1">
      <c r="BJ22484" s="138"/>
      <c r="BK22484" s="138"/>
      <c r="BL22484" s="138"/>
      <c r="BM22484" s="138"/>
    </row>
    <row r="22485" spans="62:65" ht="13" thickBot="1">
      <c r="BJ22485" s="138"/>
      <c r="BK22485" s="138"/>
      <c r="BL22485" s="138"/>
      <c r="BM22485" s="138"/>
    </row>
    <row r="22486" spans="62:65" ht="13" thickBot="1">
      <c r="BJ22486" s="138"/>
      <c r="BK22486" s="138"/>
      <c r="BL22486" s="138"/>
      <c r="BM22486" s="138"/>
    </row>
    <row r="22487" spans="62:65" ht="13" thickBot="1">
      <c r="BJ22487" s="138"/>
      <c r="BK22487" s="138"/>
      <c r="BL22487" s="138"/>
      <c r="BM22487" s="138"/>
    </row>
    <row r="22488" spans="62:65" ht="13" thickBot="1">
      <c r="BJ22488" s="138"/>
      <c r="BK22488" s="138"/>
      <c r="BL22488" s="138"/>
      <c r="BM22488" s="138"/>
    </row>
    <row r="22489" spans="62:65" ht="13" thickBot="1">
      <c r="BJ22489" s="138"/>
      <c r="BK22489" s="138"/>
      <c r="BL22489" s="138"/>
      <c r="BM22489" s="138"/>
    </row>
    <row r="22490" spans="62:65" ht="13" thickBot="1">
      <c r="BJ22490" s="138"/>
      <c r="BK22490" s="138"/>
      <c r="BL22490" s="138"/>
      <c r="BM22490" s="138"/>
    </row>
    <row r="22491" spans="62:65" ht="13" thickBot="1">
      <c r="BJ22491" s="138"/>
      <c r="BK22491" s="138"/>
      <c r="BL22491" s="138"/>
      <c r="BM22491" s="138"/>
    </row>
    <row r="22492" spans="62:65" ht="13" thickBot="1">
      <c r="BJ22492" s="138"/>
      <c r="BK22492" s="138"/>
      <c r="BL22492" s="138"/>
      <c r="BM22492" s="138"/>
    </row>
    <row r="22493" spans="62:65" ht="13" thickBot="1">
      <c r="BJ22493" s="138"/>
      <c r="BK22493" s="138"/>
      <c r="BL22493" s="138"/>
      <c r="BM22493" s="138"/>
    </row>
    <row r="22494" spans="62:65" ht="13" thickBot="1">
      <c r="BJ22494" s="138"/>
      <c r="BK22494" s="138"/>
      <c r="BL22494" s="138"/>
      <c r="BM22494" s="138"/>
    </row>
    <row r="22495" spans="62:65" ht="13" thickBot="1">
      <c r="BJ22495" s="138"/>
      <c r="BK22495" s="138"/>
      <c r="BL22495" s="138"/>
      <c r="BM22495" s="138"/>
    </row>
    <row r="22496" spans="62:65" ht="13" thickBot="1">
      <c r="BJ22496" s="138"/>
      <c r="BK22496" s="138"/>
      <c r="BL22496" s="138"/>
      <c r="BM22496" s="138"/>
    </row>
    <row r="22497" spans="62:65" ht="13" thickBot="1">
      <c r="BJ22497" s="138"/>
      <c r="BK22497" s="138"/>
      <c r="BL22497" s="138"/>
      <c r="BM22497" s="138"/>
    </row>
    <row r="22498" spans="62:65" ht="13" thickBot="1">
      <c r="BJ22498" s="138"/>
      <c r="BK22498" s="138"/>
      <c r="BL22498" s="138"/>
      <c r="BM22498" s="138"/>
    </row>
    <row r="22499" spans="62:65" ht="13" thickBot="1">
      <c r="BJ22499" s="138"/>
      <c r="BK22499" s="138"/>
      <c r="BL22499" s="138"/>
      <c r="BM22499" s="138"/>
    </row>
    <row r="22500" spans="62:65" ht="13" thickBot="1">
      <c r="BJ22500" s="138"/>
      <c r="BK22500" s="138"/>
      <c r="BL22500" s="138"/>
      <c r="BM22500" s="138"/>
    </row>
    <row r="22501" spans="62:65" ht="13" thickBot="1">
      <c r="BJ22501" s="138"/>
      <c r="BK22501" s="138"/>
      <c r="BL22501" s="138"/>
      <c r="BM22501" s="138"/>
    </row>
    <row r="22502" spans="62:65" ht="13" thickBot="1">
      <c r="BJ22502" s="138"/>
      <c r="BK22502" s="138"/>
      <c r="BL22502" s="138"/>
      <c r="BM22502" s="138"/>
    </row>
    <row r="22503" spans="62:65" ht="13" thickBot="1">
      <c r="BJ22503" s="138"/>
      <c r="BK22503" s="138"/>
      <c r="BL22503" s="138"/>
      <c r="BM22503" s="138"/>
    </row>
    <row r="22504" spans="62:65" ht="13" thickBot="1">
      <c r="BJ22504" s="138"/>
      <c r="BK22504" s="138"/>
      <c r="BL22504" s="138"/>
      <c r="BM22504" s="138"/>
    </row>
    <row r="22505" spans="62:65" ht="13" thickBot="1">
      <c r="BJ22505" s="138"/>
      <c r="BK22505" s="138"/>
      <c r="BL22505" s="138"/>
      <c r="BM22505" s="138"/>
    </row>
    <row r="22506" spans="62:65" ht="13" thickBot="1">
      <c r="BJ22506" s="138"/>
      <c r="BK22506" s="138"/>
      <c r="BL22506" s="138"/>
      <c r="BM22506" s="138"/>
    </row>
    <row r="22507" spans="62:65" ht="13" thickBot="1">
      <c r="BJ22507" s="138"/>
      <c r="BK22507" s="138"/>
      <c r="BL22507" s="138"/>
      <c r="BM22507" s="138"/>
    </row>
    <row r="22508" spans="62:65" ht="13" thickBot="1">
      <c r="BJ22508" s="138"/>
      <c r="BK22508" s="138"/>
      <c r="BL22508" s="138"/>
      <c r="BM22508" s="138"/>
    </row>
    <row r="22509" spans="62:65" ht="13" thickBot="1">
      <c r="BJ22509" s="138"/>
      <c r="BK22509" s="138"/>
      <c r="BL22509" s="138"/>
      <c r="BM22509" s="138"/>
    </row>
    <row r="22510" spans="62:65" ht="13" thickBot="1">
      <c r="BJ22510" s="138"/>
      <c r="BK22510" s="138"/>
      <c r="BL22510" s="138"/>
      <c r="BM22510" s="138"/>
    </row>
    <row r="22511" spans="62:65" ht="13" thickBot="1">
      <c r="BJ22511" s="138"/>
      <c r="BK22511" s="138"/>
      <c r="BL22511" s="138"/>
      <c r="BM22511" s="138"/>
    </row>
    <row r="22512" spans="62:65" ht="13" thickBot="1">
      <c r="BJ22512" s="138"/>
      <c r="BK22512" s="138"/>
      <c r="BL22512" s="138"/>
      <c r="BM22512" s="138"/>
    </row>
    <row r="22513" spans="62:65" ht="13" thickBot="1">
      <c r="BJ22513" s="138"/>
      <c r="BK22513" s="138"/>
      <c r="BL22513" s="138"/>
      <c r="BM22513" s="138"/>
    </row>
    <row r="22514" spans="62:65" ht="13" thickBot="1">
      <c r="BJ22514" s="138"/>
      <c r="BK22514" s="138"/>
      <c r="BL22514" s="138"/>
      <c r="BM22514" s="138"/>
    </row>
    <row r="22515" spans="62:65" ht="13" thickBot="1">
      <c r="BJ22515" s="138"/>
      <c r="BK22515" s="138"/>
      <c r="BL22515" s="138"/>
      <c r="BM22515" s="138"/>
    </row>
    <row r="22516" spans="62:65" ht="13" thickBot="1">
      <c r="BJ22516" s="138"/>
      <c r="BK22516" s="138"/>
      <c r="BL22516" s="138"/>
      <c r="BM22516" s="138"/>
    </row>
    <row r="22517" spans="62:65" ht="13" thickBot="1">
      <c r="BJ22517" s="138"/>
      <c r="BK22517" s="138"/>
      <c r="BL22517" s="138"/>
      <c r="BM22517" s="138"/>
    </row>
    <row r="22518" spans="62:65" ht="13" thickBot="1">
      <c r="BJ22518" s="138"/>
      <c r="BK22518" s="138"/>
      <c r="BL22518" s="138"/>
      <c r="BM22518" s="138"/>
    </row>
    <row r="22519" spans="62:65" ht="13" thickBot="1">
      <c r="BJ22519" s="138"/>
      <c r="BK22519" s="138"/>
      <c r="BL22519" s="138"/>
      <c r="BM22519" s="138"/>
    </row>
    <row r="22520" spans="62:65" ht="13" thickBot="1">
      <c r="BJ22520" s="138"/>
      <c r="BK22520" s="138"/>
      <c r="BL22520" s="138"/>
      <c r="BM22520" s="138"/>
    </row>
    <row r="22521" spans="62:65" ht="13" thickBot="1">
      <c r="BJ22521" s="138"/>
      <c r="BK22521" s="138"/>
      <c r="BL22521" s="138"/>
      <c r="BM22521" s="138"/>
    </row>
    <row r="22522" spans="62:65" ht="13" thickBot="1">
      <c r="BJ22522" s="138"/>
      <c r="BK22522" s="138"/>
      <c r="BL22522" s="138"/>
      <c r="BM22522" s="138"/>
    </row>
    <row r="22523" spans="62:65" ht="13" thickBot="1">
      <c r="BJ22523" s="138"/>
      <c r="BK22523" s="138"/>
      <c r="BL22523" s="138"/>
      <c r="BM22523" s="138"/>
    </row>
    <row r="22524" spans="62:65" ht="13" thickBot="1">
      <c r="BJ22524" s="138"/>
      <c r="BK22524" s="138"/>
      <c r="BL22524" s="138"/>
      <c r="BM22524" s="138"/>
    </row>
    <row r="22525" spans="62:65" ht="13" thickBot="1">
      <c r="BJ22525" s="138"/>
      <c r="BK22525" s="138"/>
      <c r="BL22525" s="138"/>
      <c r="BM22525" s="138"/>
    </row>
    <row r="22526" spans="62:65" ht="13" thickBot="1">
      <c r="BJ22526" s="138"/>
      <c r="BK22526" s="138"/>
      <c r="BL22526" s="138"/>
      <c r="BM22526" s="138"/>
    </row>
    <row r="22527" spans="62:65" ht="13" thickBot="1">
      <c r="BJ22527" s="138"/>
      <c r="BK22527" s="138"/>
      <c r="BL22527" s="138"/>
      <c r="BM22527" s="138"/>
    </row>
    <row r="22528" spans="62:65" ht="13" thickBot="1">
      <c r="BJ22528" s="138"/>
      <c r="BK22528" s="138"/>
      <c r="BL22528" s="138"/>
      <c r="BM22528" s="138"/>
    </row>
    <row r="22529" spans="62:65" ht="13" thickBot="1">
      <c r="BJ22529" s="138"/>
      <c r="BK22529" s="138"/>
      <c r="BL22529" s="138"/>
      <c r="BM22529" s="138"/>
    </row>
    <row r="22530" spans="62:65" ht="13" thickBot="1">
      <c r="BJ22530" s="138"/>
      <c r="BK22530" s="138"/>
      <c r="BL22530" s="138"/>
      <c r="BM22530" s="138"/>
    </row>
    <row r="22531" spans="62:65" ht="13" thickBot="1">
      <c r="BJ22531" s="138"/>
      <c r="BK22531" s="138"/>
      <c r="BL22531" s="138"/>
      <c r="BM22531" s="138"/>
    </row>
    <row r="22532" spans="62:65" ht="13" thickBot="1">
      <c r="BJ22532" s="138"/>
      <c r="BK22532" s="138"/>
      <c r="BL22532" s="138"/>
      <c r="BM22532" s="138"/>
    </row>
    <row r="22533" spans="62:65" ht="13" thickBot="1">
      <c r="BJ22533" s="138"/>
      <c r="BK22533" s="138"/>
      <c r="BL22533" s="138"/>
      <c r="BM22533" s="138"/>
    </row>
    <row r="22534" spans="62:65" ht="13" thickBot="1">
      <c r="BJ22534" s="138"/>
      <c r="BK22534" s="138"/>
      <c r="BL22534" s="138"/>
      <c r="BM22534" s="138"/>
    </row>
    <row r="22535" spans="62:65" ht="13" thickBot="1">
      <c r="BJ22535" s="138"/>
      <c r="BK22535" s="138"/>
      <c r="BL22535" s="138"/>
      <c r="BM22535" s="138"/>
    </row>
    <row r="22536" spans="62:65" ht="13" thickBot="1">
      <c r="BJ22536" s="138"/>
      <c r="BK22536" s="138"/>
      <c r="BL22536" s="138"/>
      <c r="BM22536" s="138"/>
    </row>
    <row r="22537" spans="62:65" ht="13" thickBot="1">
      <c r="BJ22537" s="138"/>
      <c r="BK22537" s="138"/>
      <c r="BL22537" s="138"/>
      <c r="BM22537" s="138"/>
    </row>
    <row r="22538" spans="62:65" ht="13" thickBot="1">
      <c r="BJ22538" s="138"/>
      <c r="BK22538" s="138"/>
      <c r="BL22538" s="138"/>
      <c r="BM22538" s="138"/>
    </row>
    <row r="22539" spans="62:65" ht="13" thickBot="1">
      <c r="BJ22539" s="138"/>
      <c r="BK22539" s="138"/>
      <c r="BL22539" s="138"/>
      <c r="BM22539" s="138"/>
    </row>
    <row r="22540" spans="62:65" ht="13" thickBot="1">
      <c r="BJ22540" s="138"/>
      <c r="BK22540" s="138"/>
      <c r="BL22540" s="138"/>
      <c r="BM22540" s="138"/>
    </row>
    <row r="22541" spans="62:65" ht="13" thickBot="1">
      <c r="BJ22541" s="138"/>
      <c r="BK22541" s="138"/>
      <c r="BL22541" s="138"/>
      <c r="BM22541" s="138"/>
    </row>
    <row r="22542" spans="62:65" ht="13" thickBot="1">
      <c r="BJ22542" s="138"/>
      <c r="BK22542" s="138"/>
      <c r="BL22542" s="138"/>
      <c r="BM22542" s="138"/>
    </row>
    <row r="22543" spans="62:65" ht="13" thickBot="1">
      <c r="BJ22543" s="138"/>
      <c r="BK22543" s="138"/>
      <c r="BL22543" s="138"/>
      <c r="BM22543" s="138"/>
    </row>
    <row r="22544" spans="62:65" ht="13" thickBot="1">
      <c r="BJ22544" s="138"/>
      <c r="BK22544" s="138"/>
      <c r="BL22544" s="138"/>
      <c r="BM22544" s="138"/>
    </row>
    <row r="22545" spans="62:65" ht="13" thickBot="1">
      <c r="BJ22545" s="138"/>
      <c r="BK22545" s="138"/>
      <c r="BL22545" s="138"/>
      <c r="BM22545" s="138"/>
    </row>
    <row r="22546" spans="62:65" ht="13" thickBot="1">
      <c r="BJ22546" s="138"/>
      <c r="BK22546" s="138"/>
      <c r="BL22546" s="138"/>
      <c r="BM22546" s="138"/>
    </row>
    <row r="22547" spans="62:65" ht="13" thickBot="1">
      <c r="BJ22547" s="138"/>
      <c r="BK22547" s="138"/>
      <c r="BL22547" s="138"/>
      <c r="BM22547" s="138"/>
    </row>
    <row r="22548" spans="62:65" ht="13" thickBot="1">
      <c r="BJ22548" s="138"/>
      <c r="BK22548" s="138"/>
      <c r="BL22548" s="138"/>
      <c r="BM22548" s="138"/>
    </row>
    <row r="22549" spans="62:65" ht="13" thickBot="1">
      <c r="BJ22549" s="138"/>
      <c r="BK22549" s="138"/>
      <c r="BL22549" s="138"/>
      <c r="BM22549" s="138"/>
    </row>
    <row r="22550" spans="62:65" ht="13" thickBot="1">
      <c r="BJ22550" s="138"/>
      <c r="BK22550" s="138"/>
      <c r="BL22550" s="138"/>
      <c r="BM22550" s="138"/>
    </row>
    <row r="22551" spans="62:65" ht="13" thickBot="1">
      <c r="BJ22551" s="138"/>
      <c r="BK22551" s="138"/>
      <c r="BL22551" s="138"/>
      <c r="BM22551" s="138"/>
    </row>
    <row r="22552" spans="62:65" ht="13" thickBot="1">
      <c r="BJ22552" s="138"/>
      <c r="BK22552" s="138"/>
      <c r="BL22552" s="138"/>
      <c r="BM22552" s="138"/>
    </row>
    <row r="22553" spans="62:65" ht="13" thickBot="1">
      <c r="BJ22553" s="138"/>
      <c r="BK22553" s="138"/>
      <c r="BL22553" s="138"/>
      <c r="BM22553" s="138"/>
    </row>
    <row r="22554" spans="62:65" ht="13" thickBot="1">
      <c r="BJ22554" s="138"/>
      <c r="BK22554" s="138"/>
      <c r="BL22554" s="138"/>
      <c r="BM22554" s="138"/>
    </row>
    <row r="22555" spans="62:65" ht="13" thickBot="1">
      <c r="BJ22555" s="138"/>
      <c r="BK22555" s="138"/>
      <c r="BL22555" s="138"/>
      <c r="BM22555" s="138"/>
    </row>
    <row r="22556" spans="62:65" ht="13" thickBot="1">
      <c r="BJ22556" s="138"/>
      <c r="BK22556" s="138"/>
      <c r="BL22556" s="138"/>
      <c r="BM22556" s="138"/>
    </row>
    <row r="22557" spans="62:65" ht="13" thickBot="1">
      <c r="BJ22557" s="138"/>
      <c r="BK22557" s="138"/>
      <c r="BL22557" s="138"/>
      <c r="BM22557" s="138"/>
    </row>
    <row r="22558" spans="62:65" ht="13" thickBot="1">
      <c r="BJ22558" s="138"/>
      <c r="BK22558" s="138"/>
      <c r="BL22558" s="138"/>
      <c r="BM22558" s="138"/>
    </row>
    <row r="22559" spans="62:65" ht="13" thickBot="1">
      <c r="BJ22559" s="138"/>
      <c r="BK22559" s="138"/>
      <c r="BL22559" s="138"/>
      <c r="BM22559" s="138"/>
    </row>
    <row r="22560" spans="62:65" ht="13" thickBot="1">
      <c r="BJ22560" s="138"/>
      <c r="BK22560" s="138"/>
      <c r="BL22560" s="138"/>
      <c r="BM22560" s="138"/>
    </row>
    <row r="22561" spans="62:65" ht="13" thickBot="1">
      <c r="BJ22561" s="138"/>
      <c r="BK22561" s="138"/>
      <c r="BL22561" s="138"/>
      <c r="BM22561" s="138"/>
    </row>
    <row r="22562" spans="62:65" ht="13" thickBot="1">
      <c r="BJ22562" s="138"/>
      <c r="BK22562" s="138"/>
      <c r="BL22562" s="138"/>
      <c r="BM22562" s="138"/>
    </row>
    <row r="22563" spans="62:65" ht="13" thickBot="1">
      <c r="BJ22563" s="138"/>
      <c r="BK22563" s="138"/>
      <c r="BL22563" s="138"/>
      <c r="BM22563" s="138"/>
    </row>
    <row r="22564" spans="62:65" ht="13" thickBot="1">
      <c r="BJ22564" s="138"/>
      <c r="BK22564" s="138"/>
      <c r="BL22564" s="138"/>
      <c r="BM22564" s="138"/>
    </row>
    <row r="22565" spans="62:65" ht="13" thickBot="1">
      <c r="BJ22565" s="138"/>
      <c r="BK22565" s="138"/>
      <c r="BL22565" s="138"/>
      <c r="BM22565" s="138"/>
    </row>
    <row r="22566" spans="62:65" ht="13" thickBot="1">
      <c r="BJ22566" s="138"/>
      <c r="BK22566" s="138"/>
      <c r="BL22566" s="138"/>
      <c r="BM22566" s="138"/>
    </row>
    <row r="22567" spans="62:65" ht="13" thickBot="1">
      <c r="BJ22567" s="138"/>
      <c r="BK22567" s="138"/>
      <c r="BL22567" s="138"/>
      <c r="BM22567" s="138"/>
    </row>
    <row r="22568" spans="62:65" ht="13" thickBot="1">
      <c r="BJ22568" s="138"/>
      <c r="BK22568" s="138"/>
      <c r="BL22568" s="138"/>
      <c r="BM22568" s="138"/>
    </row>
    <row r="22569" spans="62:65" ht="13" thickBot="1">
      <c r="BJ22569" s="138"/>
      <c r="BK22569" s="138"/>
      <c r="BL22569" s="138"/>
      <c r="BM22569" s="138"/>
    </row>
    <row r="22570" spans="62:65" ht="13" thickBot="1">
      <c r="BJ22570" s="138"/>
      <c r="BK22570" s="138"/>
      <c r="BL22570" s="138"/>
      <c r="BM22570" s="138"/>
    </row>
    <row r="22571" spans="62:65" ht="13" thickBot="1">
      <c r="BJ22571" s="138"/>
      <c r="BK22571" s="138"/>
      <c r="BL22571" s="138"/>
      <c r="BM22571" s="138"/>
    </row>
    <row r="22572" spans="62:65" ht="13" thickBot="1">
      <c r="BJ22572" s="138"/>
      <c r="BK22572" s="138"/>
      <c r="BL22572" s="138"/>
      <c r="BM22572" s="138"/>
    </row>
    <row r="22573" spans="62:65" ht="13" thickBot="1">
      <c r="BJ22573" s="138"/>
      <c r="BK22573" s="138"/>
      <c r="BL22573" s="138"/>
      <c r="BM22573" s="138"/>
    </row>
    <row r="22574" spans="62:65" ht="13" thickBot="1">
      <c r="BJ22574" s="138"/>
      <c r="BK22574" s="138"/>
      <c r="BL22574" s="138"/>
      <c r="BM22574" s="138"/>
    </row>
    <row r="22575" spans="62:65" ht="13" thickBot="1">
      <c r="BJ22575" s="138"/>
      <c r="BK22575" s="138"/>
      <c r="BL22575" s="138"/>
      <c r="BM22575" s="138"/>
    </row>
    <row r="22576" spans="62:65" ht="13" thickBot="1">
      <c r="BJ22576" s="138"/>
      <c r="BK22576" s="138"/>
      <c r="BL22576" s="138"/>
      <c r="BM22576" s="138"/>
    </row>
    <row r="22577" spans="62:65" ht="13" thickBot="1">
      <c r="BJ22577" s="138"/>
      <c r="BK22577" s="138"/>
      <c r="BL22577" s="138"/>
      <c r="BM22577" s="138"/>
    </row>
    <row r="22578" spans="62:65" ht="13" thickBot="1">
      <c r="BJ22578" s="138"/>
      <c r="BK22578" s="138"/>
      <c r="BL22578" s="138"/>
      <c r="BM22578" s="138"/>
    </row>
    <row r="22579" spans="62:65" ht="13" thickBot="1">
      <c r="BJ22579" s="138"/>
      <c r="BK22579" s="138"/>
      <c r="BL22579" s="138"/>
      <c r="BM22579" s="138"/>
    </row>
    <row r="22580" spans="62:65" ht="13" thickBot="1">
      <c r="BJ22580" s="138"/>
      <c r="BK22580" s="138"/>
      <c r="BL22580" s="138"/>
      <c r="BM22580" s="138"/>
    </row>
    <row r="22581" spans="62:65" ht="13" thickBot="1">
      <c r="BJ22581" s="138"/>
      <c r="BK22581" s="138"/>
      <c r="BL22581" s="138"/>
      <c r="BM22581" s="138"/>
    </row>
    <row r="22582" spans="62:65" ht="13" thickBot="1">
      <c r="BJ22582" s="138"/>
      <c r="BK22582" s="138"/>
      <c r="BL22582" s="138"/>
      <c r="BM22582" s="138"/>
    </row>
    <row r="22583" spans="62:65" ht="13" thickBot="1">
      <c r="BJ22583" s="138"/>
      <c r="BK22583" s="138"/>
      <c r="BL22583" s="138"/>
      <c r="BM22583" s="138"/>
    </row>
    <row r="22584" spans="62:65" ht="13" thickBot="1">
      <c r="BJ22584" s="138"/>
      <c r="BK22584" s="138"/>
      <c r="BL22584" s="138"/>
      <c r="BM22584" s="138"/>
    </row>
    <row r="22585" spans="62:65" ht="13" thickBot="1">
      <c r="BJ22585" s="138"/>
      <c r="BK22585" s="138"/>
      <c r="BL22585" s="138"/>
      <c r="BM22585" s="138"/>
    </row>
    <row r="22586" spans="62:65" ht="13" thickBot="1">
      <c r="BJ22586" s="138"/>
      <c r="BK22586" s="138"/>
      <c r="BL22586" s="138"/>
      <c r="BM22586" s="138"/>
    </row>
    <row r="22587" spans="62:65" ht="13" thickBot="1">
      <c r="BJ22587" s="138"/>
      <c r="BK22587" s="138"/>
      <c r="BL22587" s="138"/>
      <c r="BM22587" s="138"/>
    </row>
    <row r="22588" spans="62:65" ht="13" thickBot="1">
      <c r="BJ22588" s="138"/>
      <c r="BK22588" s="138"/>
      <c r="BL22588" s="138"/>
      <c r="BM22588" s="138"/>
    </row>
    <row r="22589" spans="62:65" ht="13" thickBot="1">
      <c r="BJ22589" s="138"/>
      <c r="BK22589" s="138"/>
      <c r="BL22589" s="138"/>
      <c r="BM22589" s="138"/>
    </row>
    <row r="22590" spans="62:65" ht="13" thickBot="1">
      <c r="BJ22590" s="138"/>
      <c r="BK22590" s="138"/>
      <c r="BL22590" s="138"/>
      <c r="BM22590" s="138"/>
    </row>
    <row r="22591" spans="62:65" ht="13" thickBot="1">
      <c r="BJ22591" s="138"/>
      <c r="BK22591" s="138"/>
      <c r="BL22591" s="138"/>
      <c r="BM22591" s="138"/>
    </row>
    <row r="22592" spans="62:65" ht="13" thickBot="1">
      <c r="BJ22592" s="138"/>
      <c r="BK22592" s="138"/>
      <c r="BL22592" s="138"/>
      <c r="BM22592" s="138"/>
    </row>
    <row r="22593" spans="62:65" ht="13" thickBot="1">
      <c r="BJ22593" s="138"/>
      <c r="BK22593" s="138"/>
      <c r="BL22593" s="138"/>
      <c r="BM22593" s="138"/>
    </row>
    <row r="22594" spans="62:65" ht="13" thickBot="1">
      <c r="BJ22594" s="138"/>
      <c r="BK22594" s="138"/>
      <c r="BL22594" s="138"/>
      <c r="BM22594" s="138"/>
    </row>
    <row r="22595" spans="62:65" ht="13" thickBot="1">
      <c r="BJ22595" s="138"/>
      <c r="BK22595" s="138"/>
      <c r="BL22595" s="138"/>
      <c r="BM22595" s="138"/>
    </row>
    <row r="22596" spans="62:65" ht="13" thickBot="1">
      <c r="BJ22596" s="138"/>
      <c r="BK22596" s="138"/>
      <c r="BL22596" s="138"/>
      <c r="BM22596" s="138"/>
    </row>
    <row r="22597" spans="62:65" ht="13" thickBot="1">
      <c r="BJ22597" s="138"/>
      <c r="BK22597" s="138"/>
      <c r="BL22597" s="138"/>
      <c r="BM22597" s="138"/>
    </row>
    <row r="22598" spans="62:65" ht="13" thickBot="1">
      <c r="BJ22598" s="138"/>
      <c r="BK22598" s="138"/>
      <c r="BL22598" s="138"/>
      <c r="BM22598" s="138"/>
    </row>
    <row r="22599" spans="62:65" ht="13" thickBot="1">
      <c r="BJ22599" s="138"/>
      <c r="BK22599" s="138"/>
      <c r="BL22599" s="138"/>
      <c r="BM22599" s="138"/>
    </row>
    <row r="22600" spans="62:65" ht="13" thickBot="1">
      <c r="BJ22600" s="138"/>
      <c r="BK22600" s="138"/>
      <c r="BL22600" s="138"/>
      <c r="BM22600" s="138"/>
    </row>
    <row r="22601" spans="62:65" ht="13" thickBot="1">
      <c r="BJ22601" s="138"/>
      <c r="BK22601" s="138"/>
      <c r="BL22601" s="138"/>
      <c r="BM22601" s="138"/>
    </row>
    <row r="22602" spans="62:65" ht="13" thickBot="1">
      <c r="BJ22602" s="138"/>
      <c r="BK22602" s="138"/>
      <c r="BL22602" s="138"/>
      <c r="BM22602" s="138"/>
    </row>
    <row r="22603" spans="62:65" ht="13" thickBot="1">
      <c r="BJ22603" s="138"/>
      <c r="BK22603" s="138"/>
      <c r="BL22603" s="138"/>
      <c r="BM22603" s="138"/>
    </row>
    <row r="22604" spans="62:65" ht="13" thickBot="1">
      <c r="BJ22604" s="138"/>
      <c r="BK22604" s="138"/>
      <c r="BL22604" s="138"/>
      <c r="BM22604" s="138"/>
    </row>
    <row r="22605" spans="62:65" ht="13" thickBot="1">
      <c r="BJ22605" s="138"/>
      <c r="BK22605" s="138"/>
      <c r="BL22605" s="138"/>
      <c r="BM22605" s="138"/>
    </row>
    <row r="22606" spans="62:65" ht="13" thickBot="1">
      <c r="BJ22606" s="138"/>
      <c r="BK22606" s="138"/>
      <c r="BL22606" s="138"/>
      <c r="BM22606" s="138"/>
    </row>
    <row r="22607" spans="62:65" ht="13" thickBot="1">
      <c r="BJ22607" s="138"/>
      <c r="BK22607" s="138"/>
      <c r="BL22607" s="138"/>
      <c r="BM22607" s="138"/>
    </row>
    <row r="22608" spans="62:65" ht="13" thickBot="1">
      <c r="BJ22608" s="138"/>
      <c r="BK22608" s="138"/>
      <c r="BL22608" s="138"/>
      <c r="BM22608" s="138"/>
    </row>
    <row r="22609" spans="62:65" ht="13" thickBot="1">
      <c r="BJ22609" s="138"/>
      <c r="BK22609" s="138"/>
      <c r="BL22609" s="138"/>
      <c r="BM22609" s="138"/>
    </row>
    <row r="22610" spans="62:65" ht="13" thickBot="1">
      <c r="BJ22610" s="138"/>
      <c r="BK22610" s="138"/>
      <c r="BL22610" s="138"/>
      <c r="BM22610" s="138"/>
    </row>
    <row r="22611" spans="62:65" ht="13" thickBot="1">
      <c r="BJ22611" s="138"/>
      <c r="BK22611" s="138"/>
      <c r="BL22611" s="138"/>
      <c r="BM22611" s="138"/>
    </row>
    <row r="22612" spans="62:65" ht="13" thickBot="1">
      <c r="BJ22612" s="138"/>
      <c r="BK22612" s="138"/>
      <c r="BL22612" s="138"/>
      <c r="BM22612" s="138"/>
    </row>
    <row r="22613" spans="62:65" ht="13" thickBot="1">
      <c r="BJ22613" s="138"/>
      <c r="BK22613" s="138"/>
      <c r="BL22613" s="138"/>
      <c r="BM22613" s="138"/>
    </row>
    <row r="22614" spans="62:65" ht="13" thickBot="1">
      <c r="BJ22614" s="138"/>
      <c r="BK22614" s="138"/>
      <c r="BL22614" s="138"/>
      <c r="BM22614" s="138"/>
    </row>
    <row r="22615" spans="62:65" ht="13" thickBot="1">
      <c r="BJ22615" s="138"/>
      <c r="BK22615" s="138"/>
      <c r="BL22615" s="138"/>
      <c r="BM22615" s="138"/>
    </row>
    <row r="22616" spans="62:65" ht="13" thickBot="1">
      <c r="BJ22616" s="138"/>
      <c r="BK22616" s="138"/>
      <c r="BL22616" s="138"/>
      <c r="BM22616" s="138"/>
    </row>
    <row r="22617" spans="62:65" ht="13" thickBot="1">
      <c r="BJ22617" s="138"/>
      <c r="BK22617" s="138"/>
      <c r="BL22617" s="138"/>
      <c r="BM22617" s="138"/>
    </row>
    <row r="22618" spans="62:65" ht="13" thickBot="1">
      <c r="BJ22618" s="138"/>
      <c r="BK22618" s="138"/>
      <c r="BL22618" s="138"/>
      <c r="BM22618" s="138"/>
    </row>
    <row r="22619" spans="62:65" ht="13" thickBot="1">
      <c r="BJ22619" s="138"/>
      <c r="BK22619" s="138"/>
      <c r="BL22619" s="138"/>
      <c r="BM22619" s="138"/>
    </row>
    <row r="22620" spans="62:65" ht="13" thickBot="1">
      <c r="BJ22620" s="138"/>
      <c r="BK22620" s="138"/>
      <c r="BL22620" s="138"/>
      <c r="BM22620" s="138"/>
    </row>
    <row r="22621" spans="62:65" ht="13" thickBot="1">
      <c r="BJ22621" s="138"/>
      <c r="BK22621" s="138"/>
      <c r="BL22621" s="138"/>
      <c r="BM22621" s="138"/>
    </row>
    <row r="22622" spans="62:65" ht="13" thickBot="1">
      <c r="BJ22622" s="138"/>
      <c r="BK22622" s="138"/>
      <c r="BL22622" s="138"/>
      <c r="BM22622" s="138"/>
    </row>
    <row r="22623" spans="62:65" ht="13" thickBot="1">
      <c r="BJ22623" s="138"/>
      <c r="BK22623" s="138"/>
      <c r="BL22623" s="138"/>
      <c r="BM22623" s="138"/>
    </row>
    <row r="22624" spans="62:65" ht="13" thickBot="1">
      <c r="BJ22624" s="138"/>
      <c r="BK22624" s="138"/>
      <c r="BL22624" s="138"/>
      <c r="BM22624" s="138"/>
    </row>
    <row r="22625" spans="62:65" ht="13" thickBot="1">
      <c r="BJ22625" s="138"/>
      <c r="BK22625" s="138"/>
      <c r="BL22625" s="138"/>
      <c r="BM22625" s="138"/>
    </row>
    <row r="22626" spans="62:65" ht="13" thickBot="1">
      <c r="BJ22626" s="138"/>
      <c r="BK22626" s="138"/>
      <c r="BL22626" s="138"/>
      <c r="BM22626" s="138"/>
    </row>
    <row r="22627" spans="62:65" ht="13" thickBot="1">
      <c r="BJ22627" s="138"/>
      <c r="BK22627" s="138"/>
      <c r="BL22627" s="138"/>
      <c r="BM22627" s="138"/>
    </row>
    <row r="22628" spans="62:65" ht="13" thickBot="1">
      <c r="BJ22628" s="138"/>
      <c r="BK22628" s="138"/>
      <c r="BL22628" s="138"/>
      <c r="BM22628" s="138"/>
    </row>
    <row r="22629" spans="62:65" ht="13" thickBot="1">
      <c r="BJ22629" s="138"/>
      <c r="BK22629" s="138"/>
      <c r="BL22629" s="138"/>
      <c r="BM22629" s="138"/>
    </row>
    <row r="22630" spans="62:65" ht="13" thickBot="1">
      <c r="BJ22630" s="138"/>
      <c r="BK22630" s="138"/>
      <c r="BL22630" s="138"/>
      <c r="BM22630" s="138"/>
    </row>
    <row r="22631" spans="62:65" ht="13" thickBot="1">
      <c r="BJ22631" s="138"/>
      <c r="BK22631" s="138"/>
      <c r="BL22631" s="138"/>
      <c r="BM22631" s="138"/>
    </row>
    <row r="22632" spans="62:65" ht="13" thickBot="1">
      <c r="BJ22632" s="138"/>
      <c r="BK22632" s="138"/>
      <c r="BL22632" s="138"/>
      <c r="BM22632" s="138"/>
    </row>
    <row r="22633" spans="62:65" ht="13" thickBot="1">
      <c r="BJ22633" s="138"/>
      <c r="BK22633" s="138"/>
      <c r="BL22633" s="138"/>
      <c r="BM22633" s="138"/>
    </row>
    <row r="22634" spans="62:65" ht="13" thickBot="1">
      <c r="BJ22634" s="138"/>
      <c r="BK22634" s="138"/>
      <c r="BL22634" s="138"/>
      <c r="BM22634" s="138"/>
    </row>
    <row r="22635" spans="62:65" ht="13" thickBot="1">
      <c r="BJ22635" s="138"/>
      <c r="BK22635" s="138"/>
      <c r="BL22635" s="138"/>
      <c r="BM22635" s="138"/>
    </row>
    <row r="22636" spans="62:65" ht="13" thickBot="1">
      <c r="BJ22636" s="138"/>
      <c r="BK22636" s="138"/>
      <c r="BL22636" s="138"/>
      <c r="BM22636" s="138"/>
    </row>
    <row r="22637" spans="62:65" ht="13" thickBot="1">
      <c r="BJ22637" s="138"/>
      <c r="BK22637" s="138"/>
      <c r="BL22637" s="138"/>
      <c r="BM22637" s="138"/>
    </row>
    <row r="22638" spans="62:65" ht="13" thickBot="1">
      <c r="BJ22638" s="138"/>
      <c r="BK22638" s="138"/>
      <c r="BL22638" s="138"/>
      <c r="BM22638" s="138"/>
    </row>
    <row r="22639" spans="62:65" ht="13" thickBot="1">
      <c r="BJ22639" s="138"/>
      <c r="BK22639" s="138"/>
      <c r="BL22639" s="138"/>
      <c r="BM22639" s="138"/>
    </row>
    <row r="22640" spans="62:65" ht="13" thickBot="1">
      <c r="BJ22640" s="138"/>
      <c r="BK22640" s="138"/>
      <c r="BL22640" s="138"/>
      <c r="BM22640" s="138"/>
    </row>
    <row r="22641" spans="62:65" ht="13" thickBot="1">
      <c r="BJ22641" s="138"/>
      <c r="BK22641" s="138"/>
      <c r="BL22641" s="138"/>
      <c r="BM22641" s="138"/>
    </row>
    <row r="22642" spans="62:65" ht="13" thickBot="1">
      <c r="BJ22642" s="138"/>
      <c r="BK22642" s="138"/>
      <c r="BL22642" s="138"/>
      <c r="BM22642" s="138"/>
    </row>
    <row r="22643" spans="62:65" ht="13" thickBot="1">
      <c r="BJ22643" s="138"/>
      <c r="BK22643" s="138"/>
      <c r="BL22643" s="138"/>
      <c r="BM22643" s="138"/>
    </row>
    <row r="22644" spans="62:65" ht="13" thickBot="1">
      <c r="BJ22644" s="138"/>
      <c r="BK22644" s="138"/>
      <c r="BL22644" s="138"/>
      <c r="BM22644" s="138"/>
    </row>
    <row r="22645" spans="62:65" ht="13" thickBot="1">
      <c r="BJ22645" s="138"/>
      <c r="BK22645" s="138"/>
      <c r="BL22645" s="138"/>
      <c r="BM22645" s="138"/>
    </row>
    <row r="22646" spans="62:65" ht="13" thickBot="1">
      <c r="BJ22646" s="138"/>
      <c r="BK22646" s="138"/>
      <c r="BL22646" s="138"/>
      <c r="BM22646" s="138"/>
    </row>
    <row r="22647" spans="62:65" ht="13" thickBot="1">
      <c r="BJ22647" s="138"/>
      <c r="BK22647" s="138"/>
      <c r="BL22647" s="138"/>
      <c r="BM22647" s="138"/>
    </row>
    <row r="22648" spans="62:65" ht="13" thickBot="1">
      <c r="BJ22648" s="138"/>
      <c r="BK22648" s="138"/>
      <c r="BL22648" s="138"/>
      <c r="BM22648" s="138"/>
    </row>
    <row r="22649" spans="62:65" ht="13" thickBot="1">
      <c r="BJ22649" s="138"/>
      <c r="BK22649" s="138"/>
      <c r="BL22649" s="138"/>
      <c r="BM22649" s="138"/>
    </row>
    <row r="22650" spans="62:65" ht="13" thickBot="1">
      <c r="BJ22650" s="138"/>
      <c r="BK22650" s="138"/>
      <c r="BL22650" s="138"/>
      <c r="BM22650" s="138"/>
    </row>
    <row r="22651" spans="62:65" ht="13" thickBot="1">
      <c r="BJ22651" s="138"/>
      <c r="BK22651" s="138"/>
      <c r="BL22651" s="138"/>
      <c r="BM22651" s="138"/>
    </row>
    <row r="22652" spans="62:65" ht="13" thickBot="1">
      <c r="BJ22652" s="138"/>
      <c r="BK22652" s="138"/>
      <c r="BL22652" s="138"/>
      <c r="BM22652" s="138"/>
    </row>
    <row r="22653" spans="62:65" ht="13" thickBot="1">
      <c r="BJ22653" s="138"/>
      <c r="BK22653" s="138"/>
      <c r="BL22653" s="138"/>
      <c r="BM22653" s="138"/>
    </row>
    <row r="22654" spans="62:65" ht="13" thickBot="1">
      <c r="BJ22654" s="138"/>
      <c r="BK22654" s="138"/>
      <c r="BL22654" s="138"/>
      <c r="BM22654" s="138"/>
    </row>
    <row r="22655" spans="62:65" ht="13" thickBot="1">
      <c r="BJ22655" s="138"/>
      <c r="BK22655" s="138"/>
      <c r="BL22655" s="138"/>
      <c r="BM22655" s="138"/>
    </row>
    <row r="22656" spans="62:65" ht="13" thickBot="1">
      <c r="BJ22656" s="138"/>
      <c r="BK22656" s="138"/>
      <c r="BL22656" s="138"/>
      <c r="BM22656" s="138"/>
    </row>
    <row r="22657" spans="62:65" ht="13" thickBot="1">
      <c r="BJ22657" s="138"/>
      <c r="BK22657" s="138"/>
      <c r="BL22657" s="138"/>
      <c r="BM22657" s="138"/>
    </row>
    <row r="22658" spans="62:65" ht="13" thickBot="1">
      <c r="BJ22658" s="138"/>
      <c r="BK22658" s="138"/>
      <c r="BL22658" s="138"/>
      <c r="BM22658" s="138"/>
    </row>
    <row r="22659" spans="62:65" ht="13" thickBot="1">
      <c r="BJ22659" s="138"/>
      <c r="BK22659" s="138"/>
      <c r="BL22659" s="138"/>
      <c r="BM22659" s="138"/>
    </row>
    <row r="22660" spans="62:65" ht="13" thickBot="1">
      <c r="BJ22660" s="138"/>
      <c r="BK22660" s="138"/>
      <c r="BL22660" s="138"/>
      <c r="BM22660" s="138"/>
    </row>
    <row r="22661" spans="62:65" ht="13" thickBot="1">
      <c r="BJ22661" s="138"/>
      <c r="BK22661" s="138"/>
      <c r="BL22661" s="138"/>
      <c r="BM22661" s="138"/>
    </row>
    <row r="22662" spans="62:65" ht="13" thickBot="1">
      <c r="BJ22662" s="138"/>
      <c r="BK22662" s="138"/>
      <c r="BL22662" s="138"/>
      <c r="BM22662" s="138"/>
    </row>
    <row r="22663" spans="62:65" ht="13" thickBot="1">
      <c r="BJ22663" s="138"/>
      <c r="BK22663" s="138"/>
      <c r="BL22663" s="138"/>
      <c r="BM22663" s="138"/>
    </row>
    <row r="22664" spans="62:65" ht="13" thickBot="1">
      <c r="BJ22664" s="138"/>
      <c r="BK22664" s="138"/>
      <c r="BL22664" s="138"/>
      <c r="BM22664" s="138"/>
    </row>
    <row r="22665" spans="62:65" ht="13" thickBot="1">
      <c r="BJ22665" s="138"/>
      <c r="BK22665" s="138"/>
      <c r="BL22665" s="138"/>
      <c r="BM22665" s="138"/>
    </row>
    <row r="22666" spans="62:65" ht="13" thickBot="1">
      <c r="BJ22666" s="138"/>
      <c r="BK22666" s="138"/>
      <c r="BL22666" s="138"/>
      <c r="BM22666" s="138"/>
    </row>
    <row r="22667" spans="62:65" ht="13" thickBot="1">
      <c r="BJ22667" s="138"/>
      <c r="BK22667" s="138"/>
      <c r="BL22667" s="138"/>
      <c r="BM22667" s="138"/>
    </row>
    <row r="22668" spans="62:65" ht="13" thickBot="1">
      <c r="BJ22668" s="138"/>
      <c r="BK22668" s="138"/>
      <c r="BL22668" s="138"/>
      <c r="BM22668" s="138"/>
    </row>
    <row r="22669" spans="62:65" ht="13" thickBot="1">
      <c r="BJ22669" s="138"/>
      <c r="BK22669" s="138"/>
      <c r="BL22669" s="138"/>
      <c r="BM22669" s="138"/>
    </row>
    <row r="22670" spans="62:65" ht="13" thickBot="1">
      <c r="BJ22670" s="138"/>
      <c r="BK22670" s="138"/>
      <c r="BL22670" s="138"/>
      <c r="BM22670" s="138"/>
    </row>
    <row r="22671" spans="62:65" ht="13" thickBot="1">
      <c r="BJ22671" s="138"/>
      <c r="BK22671" s="138"/>
      <c r="BL22671" s="138"/>
      <c r="BM22671" s="138"/>
    </row>
    <row r="22672" spans="62:65" ht="13" thickBot="1">
      <c r="BJ22672" s="138"/>
      <c r="BK22672" s="138"/>
      <c r="BL22672" s="138"/>
      <c r="BM22672" s="138"/>
    </row>
    <row r="22673" spans="62:65" ht="13" thickBot="1">
      <c r="BJ22673" s="138"/>
      <c r="BK22673" s="138"/>
      <c r="BL22673" s="138"/>
      <c r="BM22673" s="138"/>
    </row>
    <row r="22674" spans="62:65" ht="13" thickBot="1">
      <c r="BJ22674" s="138"/>
      <c r="BK22674" s="138"/>
      <c r="BL22674" s="138"/>
      <c r="BM22674" s="138"/>
    </row>
    <row r="22675" spans="62:65" ht="13" thickBot="1">
      <c r="BJ22675" s="138"/>
      <c r="BK22675" s="138"/>
      <c r="BL22675" s="138"/>
      <c r="BM22675" s="138"/>
    </row>
    <row r="22676" spans="62:65" ht="13" thickBot="1">
      <c r="BJ22676" s="138"/>
      <c r="BK22676" s="138"/>
      <c r="BL22676" s="138"/>
      <c r="BM22676" s="138"/>
    </row>
    <row r="22677" spans="62:65" ht="13" thickBot="1">
      <c r="BJ22677" s="138"/>
      <c r="BK22677" s="138"/>
      <c r="BL22677" s="138"/>
      <c r="BM22677" s="138"/>
    </row>
    <row r="22678" spans="62:65" ht="13" thickBot="1">
      <c r="BJ22678" s="138"/>
      <c r="BK22678" s="138"/>
      <c r="BL22678" s="138"/>
      <c r="BM22678" s="138"/>
    </row>
    <row r="22679" spans="62:65" ht="13" thickBot="1">
      <c r="BJ22679" s="138"/>
      <c r="BK22679" s="138"/>
      <c r="BL22679" s="138"/>
      <c r="BM22679" s="138"/>
    </row>
    <row r="22680" spans="62:65" ht="13" thickBot="1">
      <c r="BJ22680" s="138"/>
      <c r="BK22680" s="138"/>
      <c r="BL22680" s="138"/>
      <c r="BM22680" s="138"/>
    </row>
    <row r="22681" spans="62:65" ht="13" thickBot="1">
      <c r="BJ22681" s="138"/>
      <c r="BK22681" s="138"/>
      <c r="BL22681" s="138"/>
      <c r="BM22681" s="138"/>
    </row>
    <row r="22682" spans="62:65" ht="13" thickBot="1">
      <c r="BJ22682" s="138"/>
      <c r="BK22682" s="138"/>
      <c r="BL22682" s="138"/>
      <c r="BM22682" s="138"/>
    </row>
    <row r="22683" spans="62:65" ht="13" thickBot="1">
      <c r="BJ22683" s="138"/>
      <c r="BK22683" s="138"/>
      <c r="BL22683" s="138"/>
      <c r="BM22683" s="138"/>
    </row>
    <row r="22684" spans="62:65" ht="13" thickBot="1">
      <c r="BJ22684" s="138"/>
      <c r="BK22684" s="138"/>
      <c r="BL22684" s="138"/>
      <c r="BM22684" s="138"/>
    </row>
    <row r="22685" spans="62:65" ht="13" thickBot="1">
      <c r="BJ22685" s="138"/>
      <c r="BK22685" s="138"/>
      <c r="BL22685" s="138"/>
      <c r="BM22685" s="138"/>
    </row>
    <row r="22686" spans="62:65" ht="13" thickBot="1">
      <c r="BJ22686" s="138"/>
      <c r="BK22686" s="138"/>
      <c r="BL22686" s="138"/>
      <c r="BM22686" s="138"/>
    </row>
    <row r="22687" spans="62:65" ht="13" thickBot="1">
      <c r="BJ22687" s="138"/>
      <c r="BK22687" s="138"/>
      <c r="BL22687" s="138"/>
      <c r="BM22687" s="138"/>
    </row>
    <row r="22688" spans="62:65" ht="13" thickBot="1">
      <c r="BJ22688" s="138"/>
      <c r="BK22688" s="138"/>
      <c r="BL22688" s="138"/>
      <c r="BM22688" s="138"/>
    </row>
    <row r="22689" spans="62:65" ht="13" thickBot="1">
      <c r="BJ22689" s="138"/>
      <c r="BK22689" s="138"/>
      <c r="BL22689" s="138"/>
      <c r="BM22689" s="138"/>
    </row>
    <row r="22690" spans="62:65" ht="13" thickBot="1">
      <c r="BJ22690" s="138"/>
      <c r="BK22690" s="138"/>
      <c r="BL22690" s="138"/>
      <c r="BM22690" s="138"/>
    </row>
    <row r="22691" spans="62:65" ht="13" thickBot="1">
      <c r="BJ22691" s="138"/>
      <c r="BK22691" s="138"/>
      <c r="BL22691" s="138"/>
      <c r="BM22691" s="138"/>
    </row>
    <row r="22692" spans="62:65" ht="13" thickBot="1">
      <c r="BJ22692" s="138"/>
      <c r="BK22692" s="138"/>
      <c r="BL22692" s="138"/>
      <c r="BM22692" s="138"/>
    </row>
    <row r="22693" spans="62:65" ht="13" thickBot="1">
      <c r="BJ22693" s="138"/>
      <c r="BK22693" s="138"/>
      <c r="BL22693" s="138"/>
      <c r="BM22693" s="138"/>
    </row>
    <row r="22694" spans="62:65" ht="13" thickBot="1">
      <c r="BJ22694" s="138"/>
      <c r="BK22694" s="138"/>
      <c r="BL22694" s="138"/>
      <c r="BM22694" s="138"/>
    </row>
    <row r="22695" spans="62:65" ht="13" thickBot="1">
      <c r="BJ22695" s="138"/>
      <c r="BK22695" s="138"/>
      <c r="BL22695" s="138"/>
      <c r="BM22695" s="138"/>
    </row>
    <row r="22696" spans="62:65" ht="13" thickBot="1">
      <c r="BJ22696" s="138"/>
      <c r="BK22696" s="138"/>
      <c r="BL22696" s="138"/>
      <c r="BM22696" s="138"/>
    </row>
    <row r="22697" spans="62:65" ht="13" thickBot="1">
      <c r="BJ22697" s="138"/>
      <c r="BK22697" s="138"/>
      <c r="BL22697" s="138"/>
      <c r="BM22697" s="138"/>
    </row>
    <row r="22698" spans="62:65" ht="13" thickBot="1">
      <c r="BJ22698" s="138"/>
      <c r="BK22698" s="138"/>
      <c r="BL22698" s="138"/>
      <c r="BM22698" s="138"/>
    </row>
    <row r="22699" spans="62:65" ht="13" thickBot="1">
      <c r="BJ22699" s="138"/>
      <c r="BK22699" s="138"/>
      <c r="BL22699" s="138"/>
      <c r="BM22699" s="138"/>
    </row>
    <row r="22700" spans="62:65" ht="13" thickBot="1">
      <c r="BJ22700" s="138"/>
      <c r="BK22700" s="138"/>
      <c r="BL22700" s="138"/>
      <c r="BM22700" s="138"/>
    </row>
    <row r="22701" spans="62:65" ht="13" thickBot="1">
      <c r="BJ22701" s="138"/>
      <c r="BK22701" s="138"/>
      <c r="BL22701" s="138"/>
      <c r="BM22701" s="138"/>
    </row>
    <row r="22702" spans="62:65" ht="13" thickBot="1">
      <c r="BJ22702" s="138"/>
      <c r="BK22702" s="138"/>
      <c r="BL22702" s="138"/>
      <c r="BM22702" s="138"/>
    </row>
    <row r="22703" spans="62:65" ht="13" thickBot="1">
      <c r="BJ22703" s="138"/>
      <c r="BK22703" s="138"/>
      <c r="BL22703" s="138"/>
      <c r="BM22703" s="138"/>
    </row>
    <row r="22704" spans="62:65" ht="13" thickBot="1">
      <c r="BJ22704" s="138"/>
      <c r="BK22704" s="138"/>
      <c r="BL22704" s="138"/>
      <c r="BM22704" s="138"/>
    </row>
    <row r="22705" spans="62:65" ht="13" thickBot="1">
      <c r="BJ22705" s="138"/>
      <c r="BK22705" s="138"/>
      <c r="BL22705" s="138"/>
      <c r="BM22705" s="138"/>
    </row>
    <row r="22706" spans="62:65" ht="13" thickBot="1">
      <c r="BJ22706" s="138"/>
      <c r="BK22706" s="138"/>
      <c r="BL22706" s="138"/>
      <c r="BM22706" s="138"/>
    </row>
    <row r="22707" spans="62:65" ht="13" thickBot="1">
      <c r="BJ22707" s="138"/>
      <c r="BK22707" s="138"/>
      <c r="BL22707" s="138"/>
      <c r="BM22707" s="138"/>
    </row>
    <row r="22708" spans="62:65" ht="13" thickBot="1">
      <c r="BJ22708" s="138"/>
      <c r="BK22708" s="138"/>
      <c r="BL22708" s="138"/>
      <c r="BM22708" s="138"/>
    </row>
    <row r="22709" spans="62:65" ht="13" thickBot="1">
      <c r="BJ22709" s="138"/>
      <c r="BK22709" s="138"/>
      <c r="BL22709" s="138"/>
      <c r="BM22709" s="138"/>
    </row>
    <row r="22710" spans="62:65" ht="13" thickBot="1">
      <c r="BJ22710" s="138"/>
      <c r="BK22710" s="138"/>
      <c r="BL22710" s="138"/>
      <c r="BM22710" s="138"/>
    </row>
    <row r="22711" spans="62:65" ht="13" thickBot="1">
      <c r="BJ22711" s="138"/>
      <c r="BK22711" s="138"/>
      <c r="BL22711" s="138"/>
      <c r="BM22711" s="138"/>
    </row>
    <row r="22712" spans="62:65" ht="13" thickBot="1">
      <c r="BJ22712" s="138"/>
      <c r="BK22712" s="138"/>
      <c r="BL22712" s="138"/>
      <c r="BM22712" s="138"/>
    </row>
    <row r="22713" spans="62:65" ht="13" thickBot="1">
      <c r="BJ22713" s="138"/>
      <c r="BK22713" s="138"/>
      <c r="BL22713" s="138"/>
      <c r="BM22713" s="138"/>
    </row>
    <row r="22714" spans="62:65" ht="13" thickBot="1">
      <c r="BJ22714" s="138"/>
      <c r="BK22714" s="138"/>
      <c r="BL22714" s="138"/>
      <c r="BM22714" s="138"/>
    </row>
    <row r="22715" spans="62:65" ht="13" thickBot="1">
      <c r="BJ22715" s="138"/>
      <c r="BK22715" s="138"/>
      <c r="BL22715" s="138"/>
      <c r="BM22715" s="138"/>
    </row>
    <row r="22716" spans="62:65" ht="13" thickBot="1">
      <c r="BJ22716" s="138"/>
      <c r="BK22716" s="138"/>
      <c r="BL22716" s="138"/>
      <c r="BM22716" s="138"/>
    </row>
    <row r="22717" spans="62:65" ht="13" thickBot="1">
      <c r="BJ22717" s="138"/>
      <c r="BK22717" s="138"/>
      <c r="BL22717" s="138"/>
      <c r="BM22717" s="138"/>
    </row>
    <row r="22718" spans="62:65" ht="13" thickBot="1">
      <c r="BJ22718" s="138"/>
      <c r="BK22718" s="138"/>
      <c r="BL22718" s="138"/>
      <c r="BM22718" s="138"/>
    </row>
    <row r="22719" spans="62:65" ht="13" thickBot="1">
      <c r="BJ22719" s="138"/>
      <c r="BK22719" s="138"/>
      <c r="BL22719" s="138"/>
      <c r="BM22719" s="138"/>
    </row>
    <row r="22720" spans="62:65" ht="13" thickBot="1">
      <c r="BJ22720" s="138"/>
      <c r="BK22720" s="138"/>
      <c r="BL22720" s="138"/>
      <c r="BM22720" s="138"/>
    </row>
    <row r="22721" spans="62:65" ht="13" thickBot="1">
      <c r="BJ22721" s="138"/>
      <c r="BK22721" s="138"/>
      <c r="BL22721" s="138"/>
      <c r="BM22721" s="138"/>
    </row>
    <row r="22722" spans="62:65" ht="13" thickBot="1">
      <c r="BJ22722" s="138"/>
      <c r="BK22722" s="138"/>
      <c r="BL22722" s="138"/>
      <c r="BM22722" s="138"/>
    </row>
    <row r="22723" spans="62:65" ht="13" thickBot="1">
      <c r="BJ22723" s="138"/>
      <c r="BK22723" s="138"/>
      <c r="BL22723" s="138"/>
      <c r="BM22723" s="138"/>
    </row>
    <row r="22724" spans="62:65" ht="13" thickBot="1">
      <c r="BJ22724" s="138"/>
      <c r="BK22724" s="138"/>
      <c r="BL22724" s="138"/>
      <c r="BM22724" s="138"/>
    </row>
    <row r="22725" spans="62:65" ht="13" thickBot="1">
      <c r="BJ22725" s="138"/>
      <c r="BK22725" s="138"/>
      <c r="BL22725" s="138"/>
      <c r="BM22725" s="138"/>
    </row>
    <row r="22726" spans="62:65" ht="13" thickBot="1">
      <c r="BJ22726" s="138"/>
      <c r="BK22726" s="138"/>
      <c r="BL22726" s="138"/>
      <c r="BM22726" s="138"/>
    </row>
    <row r="22727" spans="62:65" ht="13" thickBot="1">
      <c r="BJ22727" s="138"/>
      <c r="BK22727" s="138"/>
      <c r="BL22727" s="138"/>
      <c r="BM22727" s="138"/>
    </row>
    <row r="22728" spans="62:65" ht="13" thickBot="1">
      <c r="BJ22728" s="138"/>
      <c r="BK22728" s="138"/>
      <c r="BL22728" s="138"/>
      <c r="BM22728" s="138"/>
    </row>
    <row r="22729" spans="62:65" ht="13" thickBot="1">
      <c r="BJ22729" s="138"/>
      <c r="BK22729" s="138"/>
      <c r="BL22729" s="138"/>
      <c r="BM22729" s="138"/>
    </row>
    <row r="22730" spans="62:65" ht="13" thickBot="1">
      <c r="BJ22730" s="138"/>
      <c r="BK22730" s="138"/>
      <c r="BL22730" s="138"/>
      <c r="BM22730" s="138"/>
    </row>
    <row r="22731" spans="62:65" ht="13" thickBot="1">
      <c r="BJ22731" s="138"/>
      <c r="BK22731" s="138"/>
      <c r="BL22731" s="138"/>
      <c r="BM22731" s="138"/>
    </row>
    <row r="22732" spans="62:65" ht="13" thickBot="1">
      <c r="BJ22732" s="138"/>
      <c r="BK22732" s="138"/>
      <c r="BL22732" s="138"/>
      <c r="BM22732" s="138"/>
    </row>
    <row r="22733" spans="62:65" ht="13" thickBot="1">
      <c r="BJ22733" s="138"/>
      <c r="BK22733" s="138"/>
      <c r="BL22733" s="138"/>
      <c r="BM22733" s="138"/>
    </row>
    <row r="22734" spans="62:65" ht="13" thickBot="1">
      <c r="BJ22734" s="138"/>
      <c r="BK22734" s="138"/>
      <c r="BL22734" s="138"/>
      <c r="BM22734" s="138"/>
    </row>
    <row r="22735" spans="62:65" ht="13" thickBot="1">
      <c r="BJ22735" s="138"/>
      <c r="BK22735" s="138"/>
      <c r="BL22735" s="138"/>
      <c r="BM22735" s="138"/>
    </row>
    <row r="22736" spans="62:65" ht="13" thickBot="1">
      <c r="BJ22736" s="138"/>
      <c r="BK22736" s="138"/>
      <c r="BL22736" s="138"/>
      <c r="BM22736" s="138"/>
    </row>
    <row r="22737" spans="62:65" ht="13" thickBot="1">
      <c r="BJ22737" s="138"/>
      <c r="BK22737" s="138"/>
      <c r="BL22737" s="138"/>
      <c r="BM22737" s="138"/>
    </row>
    <row r="22738" spans="62:65" ht="13" thickBot="1">
      <c r="BJ22738" s="138"/>
      <c r="BK22738" s="138"/>
      <c r="BL22738" s="138"/>
      <c r="BM22738" s="138"/>
    </row>
    <row r="22739" spans="62:65" ht="13" thickBot="1">
      <c r="BJ22739" s="138"/>
      <c r="BK22739" s="138"/>
      <c r="BL22739" s="138"/>
      <c r="BM22739" s="138"/>
    </row>
    <row r="22740" spans="62:65" ht="13" thickBot="1">
      <c r="BJ22740" s="138"/>
      <c r="BK22740" s="138"/>
      <c r="BL22740" s="138"/>
      <c r="BM22740" s="138"/>
    </row>
    <row r="22741" spans="62:65" ht="13" thickBot="1">
      <c r="BJ22741" s="138"/>
      <c r="BK22741" s="138"/>
      <c r="BL22741" s="138"/>
      <c r="BM22741" s="138"/>
    </row>
    <row r="22742" spans="62:65" ht="13" thickBot="1">
      <c r="BJ22742" s="138"/>
      <c r="BK22742" s="138"/>
      <c r="BL22742" s="138"/>
      <c r="BM22742" s="138"/>
    </row>
    <row r="22743" spans="62:65" ht="13" thickBot="1">
      <c r="BJ22743" s="138"/>
      <c r="BK22743" s="138"/>
      <c r="BL22743" s="138"/>
      <c r="BM22743" s="138"/>
    </row>
    <row r="22744" spans="62:65" ht="13" thickBot="1">
      <c r="BJ22744" s="138"/>
      <c r="BK22744" s="138"/>
      <c r="BL22744" s="138"/>
      <c r="BM22744" s="138"/>
    </row>
    <row r="22745" spans="62:65" ht="13" thickBot="1">
      <c r="BJ22745" s="138"/>
      <c r="BK22745" s="138"/>
      <c r="BL22745" s="138"/>
      <c r="BM22745" s="138"/>
    </row>
    <row r="22746" spans="62:65" ht="13" thickBot="1">
      <c r="BJ22746" s="138"/>
      <c r="BK22746" s="138"/>
      <c r="BL22746" s="138"/>
      <c r="BM22746" s="138"/>
    </row>
    <row r="22747" spans="62:65" ht="13" thickBot="1">
      <c r="BJ22747" s="138"/>
      <c r="BK22747" s="138"/>
      <c r="BL22747" s="138"/>
      <c r="BM22747" s="138"/>
    </row>
    <row r="22748" spans="62:65" ht="13" thickBot="1">
      <c r="BJ22748" s="138"/>
      <c r="BK22748" s="138"/>
      <c r="BL22748" s="138"/>
      <c r="BM22748" s="138"/>
    </row>
    <row r="22749" spans="62:65" ht="13" thickBot="1">
      <c r="BJ22749" s="138"/>
      <c r="BK22749" s="138"/>
      <c r="BL22749" s="138"/>
      <c r="BM22749" s="138"/>
    </row>
    <row r="22750" spans="62:65" ht="13" thickBot="1">
      <c r="BJ22750" s="138"/>
      <c r="BK22750" s="138"/>
      <c r="BL22750" s="138"/>
      <c r="BM22750" s="138"/>
    </row>
    <row r="22751" spans="62:65" ht="13" thickBot="1">
      <c r="BJ22751" s="138"/>
      <c r="BK22751" s="138"/>
      <c r="BL22751" s="138"/>
      <c r="BM22751" s="138"/>
    </row>
    <row r="22752" spans="62:65" ht="13" thickBot="1">
      <c r="BJ22752" s="138"/>
      <c r="BK22752" s="138"/>
      <c r="BL22752" s="138"/>
      <c r="BM22752" s="138"/>
    </row>
    <row r="22753" spans="62:65" ht="13" thickBot="1">
      <c r="BJ22753" s="138"/>
      <c r="BK22753" s="138"/>
      <c r="BL22753" s="138"/>
      <c r="BM22753" s="138"/>
    </row>
    <row r="22754" spans="62:65" ht="13" thickBot="1">
      <c r="BJ22754" s="138"/>
      <c r="BK22754" s="138"/>
      <c r="BL22754" s="138"/>
      <c r="BM22754" s="138"/>
    </row>
    <row r="22755" spans="62:65" ht="13" thickBot="1">
      <c r="BJ22755" s="138"/>
      <c r="BK22755" s="138"/>
      <c r="BL22755" s="138"/>
      <c r="BM22755" s="138"/>
    </row>
    <row r="22756" spans="62:65" ht="13" thickBot="1">
      <c r="BJ22756" s="138"/>
      <c r="BK22756" s="138"/>
      <c r="BL22756" s="138"/>
      <c r="BM22756" s="138"/>
    </row>
    <row r="22757" spans="62:65" ht="13" thickBot="1">
      <c r="BJ22757" s="138"/>
      <c r="BK22757" s="138"/>
      <c r="BL22757" s="138"/>
      <c r="BM22757" s="138"/>
    </row>
    <row r="22758" spans="62:65" ht="13" thickBot="1">
      <c r="BJ22758" s="138"/>
      <c r="BK22758" s="138"/>
      <c r="BL22758" s="138"/>
      <c r="BM22758" s="138"/>
    </row>
    <row r="22759" spans="62:65" ht="13" thickBot="1">
      <c r="BJ22759" s="138"/>
      <c r="BK22759" s="138"/>
      <c r="BL22759" s="138"/>
      <c r="BM22759" s="138"/>
    </row>
    <row r="22760" spans="62:65" ht="13" thickBot="1">
      <c r="BJ22760" s="138"/>
      <c r="BK22760" s="138"/>
      <c r="BL22760" s="138"/>
      <c r="BM22760" s="138"/>
    </row>
    <row r="22761" spans="62:65" ht="13" thickBot="1">
      <c r="BJ22761" s="138"/>
      <c r="BK22761" s="138"/>
      <c r="BL22761" s="138"/>
      <c r="BM22761" s="138"/>
    </row>
    <row r="22762" spans="62:65" ht="13" thickBot="1">
      <c r="BJ22762" s="138"/>
      <c r="BK22762" s="138"/>
      <c r="BL22762" s="138"/>
      <c r="BM22762" s="138"/>
    </row>
    <row r="22763" spans="62:65" ht="13" thickBot="1">
      <c r="BJ22763" s="138"/>
      <c r="BK22763" s="138"/>
      <c r="BL22763" s="138"/>
      <c r="BM22763" s="138"/>
    </row>
    <row r="22764" spans="62:65" ht="13" thickBot="1">
      <c r="BJ22764" s="138"/>
      <c r="BK22764" s="138"/>
      <c r="BL22764" s="138"/>
      <c r="BM22764" s="138"/>
    </row>
    <row r="22765" spans="62:65" ht="13" thickBot="1">
      <c r="BJ22765" s="138"/>
      <c r="BK22765" s="138"/>
      <c r="BL22765" s="138"/>
      <c r="BM22765" s="138"/>
    </row>
    <row r="22766" spans="62:65" ht="13" thickBot="1">
      <c r="BJ22766" s="138"/>
      <c r="BK22766" s="138"/>
      <c r="BL22766" s="138"/>
      <c r="BM22766" s="138"/>
    </row>
    <row r="22767" spans="62:65" ht="13" thickBot="1">
      <c r="BJ22767" s="138"/>
      <c r="BK22767" s="138"/>
      <c r="BL22767" s="138"/>
      <c r="BM22767" s="138"/>
    </row>
    <row r="22768" spans="62:65" ht="13" thickBot="1">
      <c r="BJ22768" s="138"/>
      <c r="BK22768" s="138"/>
      <c r="BL22768" s="138"/>
      <c r="BM22768" s="138"/>
    </row>
    <row r="22769" spans="62:65" ht="13" thickBot="1">
      <c r="BJ22769" s="138"/>
      <c r="BK22769" s="138"/>
      <c r="BL22769" s="138"/>
      <c r="BM22769" s="138"/>
    </row>
    <row r="22770" spans="62:65" ht="13" thickBot="1">
      <c r="BJ22770" s="138"/>
      <c r="BK22770" s="138"/>
      <c r="BL22770" s="138"/>
      <c r="BM22770" s="138"/>
    </row>
    <row r="22771" spans="62:65" ht="13" thickBot="1">
      <c r="BJ22771" s="138"/>
      <c r="BK22771" s="138"/>
      <c r="BL22771" s="138"/>
      <c r="BM22771" s="138"/>
    </row>
    <row r="22772" spans="62:65" ht="13" thickBot="1">
      <c r="BJ22772" s="138"/>
      <c r="BK22772" s="138"/>
      <c r="BL22772" s="138"/>
      <c r="BM22772" s="138"/>
    </row>
    <row r="22773" spans="62:65" ht="13" thickBot="1">
      <c r="BJ22773" s="138"/>
      <c r="BK22773" s="138"/>
      <c r="BL22773" s="138"/>
      <c r="BM22773" s="138"/>
    </row>
    <row r="22774" spans="62:65" ht="13" thickBot="1">
      <c r="BJ22774" s="138"/>
      <c r="BK22774" s="138"/>
      <c r="BL22774" s="138"/>
      <c r="BM22774" s="138"/>
    </row>
    <row r="22775" spans="62:65" ht="13" thickBot="1">
      <c r="BJ22775" s="138"/>
      <c r="BK22775" s="138"/>
      <c r="BL22775" s="138"/>
      <c r="BM22775" s="138"/>
    </row>
    <row r="22776" spans="62:65" ht="13" thickBot="1">
      <c r="BJ22776" s="138"/>
      <c r="BK22776" s="138"/>
      <c r="BL22776" s="138"/>
      <c r="BM22776" s="138"/>
    </row>
    <row r="22777" spans="62:65" ht="13" thickBot="1">
      <c r="BJ22777" s="138"/>
      <c r="BK22777" s="138"/>
      <c r="BL22777" s="138"/>
      <c r="BM22777" s="138"/>
    </row>
    <row r="22778" spans="62:65" ht="13" thickBot="1">
      <c r="BJ22778" s="138"/>
      <c r="BK22778" s="138"/>
      <c r="BL22778" s="138"/>
      <c r="BM22778" s="138"/>
    </row>
    <row r="22779" spans="62:65" ht="13" thickBot="1">
      <c r="BJ22779" s="138"/>
      <c r="BK22779" s="138"/>
      <c r="BL22779" s="138"/>
      <c r="BM22779" s="138"/>
    </row>
    <row r="22780" spans="62:65" ht="13" thickBot="1">
      <c r="BJ22780" s="138"/>
      <c r="BK22780" s="138"/>
      <c r="BL22780" s="138"/>
      <c r="BM22780" s="138"/>
    </row>
    <row r="22781" spans="62:65" ht="13" thickBot="1">
      <c r="BJ22781" s="138"/>
      <c r="BK22781" s="138"/>
      <c r="BL22781" s="138"/>
      <c r="BM22781" s="138"/>
    </row>
    <row r="22782" spans="62:65" ht="13" thickBot="1">
      <c r="BJ22782" s="138"/>
      <c r="BK22782" s="138"/>
      <c r="BL22782" s="138"/>
      <c r="BM22782" s="138"/>
    </row>
    <row r="22783" spans="62:65" ht="13" thickBot="1">
      <c r="BJ22783" s="138"/>
      <c r="BK22783" s="138"/>
      <c r="BL22783" s="138"/>
      <c r="BM22783" s="138"/>
    </row>
    <row r="22784" spans="62:65" ht="13" thickBot="1">
      <c r="BJ22784" s="138"/>
      <c r="BK22784" s="138"/>
      <c r="BL22784" s="138"/>
      <c r="BM22784" s="138"/>
    </row>
    <row r="22785" spans="62:65" ht="13" thickBot="1">
      <c r="BJ22785" s="138"/>
      <c r="BK22785" s="138"/>
      <c r="BL22785" s="138"/>
      <c r="BM22785" s="138"/>
    </row>
    <row r="22786" spans="62:65" ht="13" thickBot="1">
      <c r="BJ22786" s="138"/>
      <c r="BK22786" s="138"/>
      <c r="BL22786" s="138"/>
      <c r="BM22786" s="138"/>
    </row>
    <row r="22787" spans="62:65" ht="13" thickBot="1">
      <c r="BJ22787" s="138"/>
      <c r="BK22787" s="138"/>
      <c r="BL22787" s="138"/>
      <c r="BM22787" s="138"/>
    </row>
    <row r="22788" spans="62:65" ht="13" thickBot="1">
      <c r="BJ22788" s="138"/>
      <c r="BK22788" s="138"/>
      <c r="BL22788" s="138"/>
      <c r="BM22788" s="138"/>
    </row>
    <row r="22789" spans="62:65" ht="13" thickBot="1">
      <c r="BJ22789" s="138"/>
      <c r="BK22789" s="138"/>
      <c r="BL22789" s="138"/>
      <c r="BM22789" s="138"/>
    </row>
    <row r="22790" spans="62:65" ht="13" thickBot="1">
      <c r="BJ22790" s="138"/>
      <c r="BK22790" s="138"/>
      <c r="BL22790" s="138"/>
      <c r="BM22790" s="138"/>
    </row>
    <row r="22791" spans="62:65" ht="13" thickBot="1">
      <c r="BJ22791" s="138"/>
      <c r="BK22791" s="138"/>
      <c r="BL22791" s="138"/>
      <c r="BM22791" s="138"/>
    </row>
    <row r="22792" spans="62:65" ht="13" thickBot="1">
      <c r="BJ22792" s="138"/>
      <c r="BK22792" s="138"/>
      <c r="BL22792" s="138"/>
      <c r="BM22792" s="138"/>
    </row>
    <row r="22793" spans="62:65" ht="13" thickBot="1">
      <c r="BJ22793" s="138"/>
      <c r="BK22793" s="138"/>
      <c r="BL22793" s="138"/>
      <c r="BM22793" s="138"/>
    </row>
    <row r="22794" spans="62:65" ht="13" thickBot="1">
      <c r="BJ22794" s="138"/>
      <c r="BK22794" s="138"/>
      <c r="BL22794" s="138"/>
      <c r="BM22794" s="138"/>
    </row>
    <row r="22795" spans="62:65" ht="13" thickBot="1">
      <c r="BJ22795" s="138"/>
      <c r="BK22795" s="138"/>
      <c r="BL22795" s="138"/>
      <c r="BM22795" s="138"/>
    </row>
    <row r="22796" spans="62:65" ht="13" thickBot="1">
      <c r="BJ22796" s="138"/>
      <c r="BK22796" s="138"/>
      <c r="BL22796" s="138"/>
      <c r="BM22796" s="138"/>
    </row>
    <row r="22797" spans="62:65" ht="13" thickBot="1">
      <c r="BJ22797" s="138"/>
      <c r="BK22797" s="138"/>
      <c r="BL22797" s="138"/>
      <c r="BM22797" s="138"/>
    </row>
    <row r="22798" spans="62:65" ht="13" thickBot="1">
      <c r="BJ22798" s="138"/>
      <c r="BK22798" s="138"/>
      <c r="BL22798" s="138"/>
      <c r="BM22798" s="138"/>
    </row>
    <row r="22799" spans="62:65" ht="13" thickBot="1">
      <c r="BJ22799" s="138"/>
      <c r="BK22799" s="138"/>
      <c r="BL22799" s="138"/>
      <c r="BM22799" s="138"/>
    </row>
    <row r="22800" spans="62:65" ht="13" thickBot="1">
      <c r="BJ22800" s="138"/>
      <c r="BK22800" s="138"/>
      <c r="BL22800" s="138"/>
      <c r="BM22800" s="138"/>
    </row>
    <row r="22801" spans="62:65" ht="13" thickBot="1">
      <c r="BJ22801" s="138"/>
      <c r="BK22801" s="138"/>
      <c r="BL22801" s="138"/>
      <c r="BM22801" s="138"/>
    </row>
    <row r="22802" spans="62:65" ht="13" thickBot="1">
      <c r="BJ22802" s="138"/>
      <c r="BK22802" s="138"/>
      <c r="BL22802" s="138"/>
      <c r="BM22802" s="138"/>
    </row>
    <row r="22803" spans="62:65" ht="13" thickBot="1">
      <c r="BJ22803" s="138"/>
      <c r="BK22803" s="138"/>
      <c r="BL22803" s="138"/>
      <c r="BM22803" s="138"/>
    </row>
    <row r="22804" spans="62:65" ht="13" thickBot="1">
      <c r="BJ22804" s="138"/>
      <c r="BK22804" s="138"/>
      <c r="BL22804" s="138"/>
      <c r="BM22804" s="138"/>
    </row>
    <row r="22805" spans="62:65" ht="13" thickBot="1">
      <c r="BJ22805" s="138"/>
      <c r="BK22805" s="138"/>
      <c r="BL22805" s="138"/>
      <c r="BM22805" s="138"/>
    </row>
    <row r="22806" spans="62:65" ht="13" thickBot="1">
      <c r="BJ22806" s="138"/>
      <c r="BK22806" s="138"/>
      <c r="BL22806" s="138"/>
      <c r="BM22806" s="138"/>
    </row>
    <row r="22807" spans="62:65" ht="13" thickBot="1">
      <c r="BJ22807" s="138"/>
      <c r="BK22807" s="138"/>
      <c r="BL22807" s="138"/>
      <c r="BM22807" s="138"/>
    </row>
    <row r="22808" spans="62:65" ht="13" thickBot="1">
      <c r="BJ22808" s="138"/>
      <c r="BK22808" s="138"/>
      <c r="BL22808" s="138"/>
      <c r="BM22808" s="138"/>
    </row>
    <row r="22809" spans="62:65" ht="13" thickBot="1">
      <c r="BJ22809" s="138"/>
      <c r="BK22809" s="138"/>
      <c r="BL22809" s="138"/>
      <c r="BM22809" s="138"/>
    </row>
    <row r="22810" spans="62:65" ht="13" thickBot="1">
      <c r="BJ22810" s="138"/>
      <c r="BK22810" s="138"/>
      <c r="BL22810" s="138"/>
      <c r="BM22810" s="138"/>
    </row>
    <row r="22811" spans="62:65" ht="13" thickBot="1">
      <c r="BJ22811" s="138"/>
      <c r="BK22811" s="138"/>
      <c r="BL22811" s="138"/>
      <c r="BM22811" s="138"/>
    </row>
    <row r="22812" spans="62:65" ht="13" thickBot="1">
      <c r="BJ22812" s="138"/>
      <c r="BK22812" s="138"/>
      <c r="BL22812" s="138"/>
      <c r="BM22812" s="138"/>
    </row>
    <row r="22813" spans="62:65" ht="13" thickBot="1">
      <c r="BJ22813" s="138"/>
      <c r="BK22813" s="138"/>
      <c r="BL22813" s="138"/>
      <c r="BM22813" s="138"/>
    </row>
    <row r="22814" spans="62:65" ht="13" thickBot="1">
      <c r="BJ22814" s="138"/>
      <c r="BK22814" s="138"/>
      <c r="BL22814" s="138"/>
      <c r="BM22814" s="138"/>
    </row>
    <row r="22815" spans="62:65" ht="13" thickBot="1">
      <c r="BJ22815" s="138"/>
      <c r="BK22815" s="138"/>
      <c r="BL22815" s="138"/>
      <c r="BM22815" s="138"/>
    </row>
    <row r="22816" spans="62:65" ht="13" thickBot="1">
      <c r="BJ22816" s="138"/>
      <c r="BK22816" s="138"/>
      <c r="BL22816" s="138"/>
      <c r="BM22816" s="138"/>
    </row>
    <row r="22817" spans="62:65" ht="13" thickBot="1">
      <c r="BJ22817" s="138"/>
      <c r="BK22817" s="138"/>
      <c r="BL22817" s="138"/>
      <c r="BM22817" s="138"/>
    </row>
    <row r="22818" spans="62:65" ht="13" thickBot="1">
      <c r="BJ22818" s="138"/>
      <c r="BK22818" s="138"/>
      <c r="BL22818" s="138"/>
      <c r="BM22818" s="138"/>
    </row>
    <row r="22819" spans="62:65" ht="13" thickBot="1">
      <c r="BJ22819" s="138"/>
      <c r="BK22819" s="138"/>
      <c r="BL22819" s="138"/>
      <c r="BM22819" s="138"/>
    </row>
    <row r="22820" spans="62:65" ht="13" thickBot="1">
      <c r="BJ22820" s="138"/>
      <c r="BK22820" s="138"/>
      <c r="BL22820" s="138"/>
      <c r="BM22820" s="138"/>
    </row>
    <row r="22821" spans="62:65" ht="13" thickBot="1">
      <c r="BJ22821" s="138"/>
      <c r="BK22821" s="138"/>
      <c r="BL22821" s="138"/>
      <c r="BM22821" s="138"/>
    </row>
    <row r="22822" spans="62:65" ht="13" thickBot="1">
      <c r="BJ22822" s="138"/>
      <c r="BK22822" s="138"/>
      <c r="BL22822" s="138"/>
      <c r="BM22822" s="138"/>
    </row>
    <row r="22823" spans="62:65" ht="13" thickBot="1">
      <c r="BJ22823" s="138"/>
      <c r="BK22823" s="138"/>
      <c r="BL22823" s="138"/>
      <c r="BM22823" s="138"/>
    </row>
    <row r="22824" spans="62:65" ht="13" thickBot="1">
      <c r="BJ22824" s="138"/>
      <c r="BK22824" s="138"/>
      <c r="BL22824" s="138"/>
      <c r="BM22824" s="138"/>
    </row>
    <row r="22825" spans="62:65" ht="13" thickBot="1">
      <c r="BJ22825" s="138"/>
      <c r="BK22825" s="138"/>
      <c r="BL22825" s="138"/>
      <c r="BM22825" s="138"/>
    </row>
    <row r="22826" spans="62:65" ht="13" thickBot="1">
      <c r="BJ22826" s="138"/>
      <c r="BK22826" s="138"/>
      <c r="BL22826" s="138"/>
      <c r="BM22826" s="138"/>
    </row>
    <row r="22827" spans="62:65" ht="13" thickBot="1">
      <c r="BJ22827" s="138"/>
      <c r="BK22827" s="138"/>
      <c r="BL22827" s="138"/>
      <c r="BM22827" s="138"/>
    </row>
    <row r="22828" spans="62:65" ht="13" thickBot="1">
      <c r="BJ22828" s="138"/>
      <c r="BK22828" s="138"/>
      <c r="BL22828" s="138"/>
      <c r="BM22828" s="138"/>
    </row>
    <row r="22829" spans="62:65" ht="13" thickBot="1">
      <c r="BJ22829" s="138"/>
      <c r="BK22829" s="138"/>
      <c r="BL22829" s="138"/>
      <c r="BM22829" s="138"/>
    </row>
    <row r="22830" spans="62:65" ht="13" thickBot="1">
      <c r="BJ22830" s="138"/>
      <c r="BK22830" s="138"/>
      <c r="BL22830" s="138"/>
      <c r="BM22830" s="138"/>
    </row>
    <row r="22831" spans="62:65" ht="13" thickBot="1">
      <c r="BJ22831" s="138"/>
      <c r="BK22831" s="138"/>
      <c r="BL22831" s="138"/>
      <c r="BM22831" s="138"/>
    </row>
    <row r="22832" spans="62:65" ht="13" thickBot="1">
      <c r="BJ22832" s="138"/>
      <c r="BK22832" s="138"/>
      <c r="BL22832" s="138"/>
      <c r="BM22832" s="138"/>
    </row>
    <row r="22833" spans="62:65" ht="13" thickBot="1">
      <c r="BJ22833" s="138"/>
      <c r="BK22833" s="138"/>
      <c r="BL22833" s="138"/>
      <c r="BM22833" s="138"/>
    </row>
    <row r="22834" spans="62:65" ht="13" thickBot="1">
      <c r="BJ22834" s="138"/>
      <c r="BK22834" s="138"/>
      <c r="BL22834" s="138"/>
      <c r="BM22834" s="138"/>
    </row>
    <row r="22835" spans="62:65" ht="13" thickBot="1">
      <c r="BJ22835" s="138"/>
      <c r="BK22835" s="138"/>
      <c r="BL22835" s="138"/>
      <c r="BM22835" s="138"/>
    </row>
    <row r="22836" spans="62:65" ht="13" thickBot="1">
      <c r="BJ22836" s="138"/>
      <c r="BK22836" s="138"/>
      <c r="BL22836" s="138"/>
      <c r="BM22836" s="138"/>
    </row>
    <row r="22837" spans="62:65" ht="13" thickBot="1">
      <c r="BJ22837" s="138"/>
      <c r="BK22837" s="138"/>
      <c r="BL22837" s="138"/>
      <c r="BM22837" s="138"/>
    </row>
    <row r="22838" spans="62:65" ht="13" thickBot="1">
      <c r="BJ22838" s="138"/>
      <c r="BK22838" s="138"/>
      <c r="BL22838" s="138"/>
      <c r="BM22838" s="138"/>
    </row>
    <row r="22839" spans="62:65" ht="13" thickBot="1">
      <c r="BJ22839" s="138"/>
      <c r="BK22839" s="138"/>
      <c r="BL22839" s="138"/>
      <c r="BM22839" s="138"/>
    </row>
    <row r="22840" spans="62:65" ht="13" thickBot="1">
      <c r="BJ22840" s="138"/>
      <c r="BK22840" s="138"/>
      <c r="BL22840" s="138"/>
      <c r="BM22840" s="138"/>
    </row>
    <row r="22841" spans="62:65" ht="13" thickBot="1">
      <c r="BJ22841" s="138"/>
      <c r="BK22841" s="138"/>
      <c r="BL22841" s="138"/>
      <c r="BM22841" s="138"/>
    </row>
    <row r="22842" spans="62:65" ht="13" thickBot="1">
      <c r="BJ22842" s="138"/>
      <c r="BK22842" s="138"/>
      <c r="BL22842" s="138"/>
      <c r="BM22842" s="138"/>
    </row>
    <row r="22843" spans="62:65" ht="13" thickBot="1">
      <c r="BJ22843" s="138"/>
      <c r="BK22843" s="138"/>
      <c r="BL22843" s="138"/>
      <c r="BM22843" s="138"/>
    </row>
    <row r="22844" spans="62:65" ht="13" thickBot="1">
      <c r="BJ22844" s="138"/>
      <c r="BK22844" s="138"/>
      <c r="BL22844" s="138"/>
      <c r="BM22844" s="138"/>
    </row>
    <row r="22845" spans="62:65" ht="13" thickBot="1">
      <c r="BJ22845" s="138"/>
      <c r="BK22845" s="138"/>
      <c r="BL22845" s="138"/>
      <c r="BM22845" s="138"/>
    </row>
    <row r="22846" spans="62:65" ht="13" thickBot="1">
      <c r="BJ22846" s="138"/>
      <c r="BK22846" s="138"/>
      <c r="BL22846" s="138"/>
      <c r="BM22846" s="138"/>
    </row>
    <row r="22847" spans="62:65" ht="13" thickBot="1">
      <c r="BJ22847" s="138"/>
      <c r="BK22847" s="138"/>
      <c r="BL22847" s="138"/>
      <c r="BM22847" s="138"/>
    </row>
    <row r="22848" spans="62:65" ht="13" thickBot="1">
      <c r="BJ22848" s="138"/>
      <c r="BK22848" s="138"/>
      <c r="BL22848" s="138"/>
      <c r="BM22848" s="138"/>
    </row>
    <row r="22849" spans="62:65" ht="13" thickBot="1">
      <c r="BJ22849" s="138"/>
      <c r="BK22849" s="138"/>
      <c r="BL22849" s="138"/>
      <c r="BM22849" s="138"/>
    </row>
    <row r="22850" spans="62:65" ht="13" thickBot="1">
      <c r="BJ22850" s="138"/>
      <c r="BK22850" s="138"/>
      <c r="BL22850" s="138"/>
      <c r="BM22850" s="138"/>
    </row>
    <row r="22851" spans="62:65" ht="13" thickBot="1">
      <c r="BJ22851" s="138"/>
      <c r="BK22851" s="138"/>
      <c r="BL22851" s="138"/>
      <c r="BM22851" s="138"/>
    </row>
    <row r="22852" spans="62:65" ht="13" thickBot="1">
      <c r="BJ22852" s="138"/>
      <c r="BK22852" s="138"/>
      <c r="BL22852" s="138"/>
      <c r="BM22852" s="138"/>
    </row>
    <row r="22853" spans="62:65" ht="13" thickBot="1">
      <c r="BJ22853" s="138"/>
      <c r="BK22853" s="138"/>
      <c r="BL22853" s="138"/>
      <c r="BM22853" s="138"/>
    </row>
    <row r="22854" spans="62:65" ht="13" thickBot="1">
      <c r="BJ22854" s="138"/>
      <c r="BK22854" s="138"/>
      <c r="BL22854" s="138"/>
      <c r="BM22854" s="138"/>
    </row>
    <row r="22855" spans="62:65" ht="13" thickBot="1">
      <c r="BJ22855" s="138"/>
      <c r="BK22855" s="138"/>
      <c r="BL22855" s="138"/>
      <c r="BM22855" s="138"/>
    </row>
    <row r="22856" spans="62:65" ht="13" thickBot="1">
      <c r="BJ22856" s="138"/>
      <c r="BK22856" s="138"/>
      <c r="BL22856" s="138"/>
      <c r="BM22856" s="138"/>
    </row>
    <row r="22857" spans="62:65" ht="13" thickBot="1">
      <c r="BJ22857" s="138"/>
      <c r="BK22857" s="138"/>
      <c r="BL22857" s="138"/>
      <c r="BM22857" s="138"/>
    </row>
    <row r="22858" spans="62:65" ht="13" thickBot="1">
      <c r="BJ22858" s="138"/>
      <c r="BK22858" s="138"/>
      <c r="BL22858" s="138"/>
      <c r="BM22858" s="138"/>
    </row>
    <row r="22859" spans="62:65" ht="13" thickBot="1">
      <c r="BJ22859" s="138"/>
      <c r="BK22859" s="138"/>
      <c r="BL22859" s="138"/>
      <c r="BM22859" s="138"/>
    </row>
    <row r="22860" spans="62:65" ht="13" thickBot="1">
      <c r="BJ22860" s="138"/>
      <c r="BK22860" s="138"/>
      <c r="BL22860" s="138"/>
      <c r="BM22860" s="138"/>
    </row>
    <row r="22861" spans="62:65" ht="13" thickBot="1">
      <c r="BJ22861" s="138"/>
      <c r="BK22861" s="138"/>
      <c r="BL22861" s="138"/>
      <c r="BM22861" s="138"/>
    </row>
    <row r="22862" spans="62:65" ht="13" thickBot="1">
      <c r="BJ22862" s="138"/>
      <c r="BK22862" s="138"/>
      <c r="BL22862" s="138"/>
      <c r="BM22862" s="138"/>
    </row>
    <row r="22863" spans="62:65" ht="13" thickBot="1">
      <c r="BJ22863" s="138"/>
      <c r="BK22863" s="138"/>
      <c r="BL22863" s="138"/>
      <c r="BM22863" s="138"/>
    </row>
    <row r="22864" spans="62:65" ht="13" thickBot="1">
      <c r="BJ22864" s="138"/>
      <c r="BK22864" s="138"/>
      <c r="BL22864" s="138"/>
      <c r="BM22864" s="138"/>
    </row>
    <row r="22865" spans="62:65" ht="13" thickBot="1">
      <c r="BJ22865" s="138"/>
      <c r="BK22865" s="138"/>
      <c r="BL22865" s="138"/>
      <c r="BM22865" s="138"/>
    </row>
    <row r="22866" spans="62:65" ht="13" thickBot="1">
      <c r="BJ22866" s="138"/>
      <c r="BK22866" s="138"/>
      <c r="BL22866" s="138"/>
      <c r="BM22866" s="138"/>
    </row>
    <row r="22867" spans="62:65" ht="13" thickBot="1">
      <c r="BJ22867" s="138"/>
      <c r="BK22867" s="138"/>
      <c r="BL22867" s="138"/>
      <c r="BM22867" s="138"/>
    </row>
    <row r="22868" spans="62:65" ht="13" thickBot="1">
      <c r="BJ22868" s="138"/>
      <c r="BK22868" s="138"/>
      <c r="BL22868" s="138"/>
      <c r="BM22868" s="138"/>
    </row>
    <row r="22869" spans="62:65" ht="13" thickBot="1">
      <c r="BJ22869" s="138"/>
      <c r="BK22869" s="138"/>
      <c r="BL22869" s="138"/>
      <c r="BM22869" s="138"/>
    </row>
    <row r="22870" spans="62:65" ht="13" thickBot="1">
      <c r="BJ22870" s="138"/>
      <c r="BK22870" s="138"/>
      <c r="BL22870" s="138"/>
      <c r="BM22870" s="138"/>
    </row>
    <row r="22871" spans="62:65" ht="13" thickBot="1">
      <c r="BJ22871" s="138"/>
      <c r="BK22871" s="138"/>
      <c r="BL22871" s="138"/>
      <c r="BM22871" s="138"/>
    </row>
    <row r="22872" spans="62:65" ht="13" thickBot="1">
      <c r="BJ22872" s="138"/>
      <c r="BK22872" s="138"/>
      <c r="BL22872" s="138"/>
      <c r="BM22872" s="138"/>
    </row>
    <row r="22873" spans="62:65" ht="13" thickBot="1">
      <c r="BJ22873" s="138"/>
      <c r="BK22873" s="138"/>
      <c r="BL22873" s="138"/>
      <c r="BM22873" s="138"/>
    </row>
    <row r="22874" spans="62:65" ht="13" thickBot="1">
      <c r="BJ22874" s="138"/>
      <c r="BK22874" s="138"/>
      <c r="BL22874" s="138"/>
      <c r="BM22874" s="138"/>
    </row>
    <row r="22875" spans="62:65" ht="13" thickBot="1">
      <c r="BJ22875" s="138"/>
      <c r="BK22875" s="138"/>
      <c r="BL22875" s="138"/>
      <c r="BM22875" s="138"/>
    </row>
    <row r="22876" spans="62:65" ht="13" thickBot="1">
      <c r="BJ22876" s="138"/>
      <c r="BK22876" s="138"/>
      <c r="BL22876" s="138"/>
      <c r="BM22876" s="138"/>
    </row>
    <row r="22877" spans="62:65" ht="13" thickBot="1">
      <c r="BJ22877" s="138"/>
      <c r="BK22877" s="138"/>
      <c r="BL22877" s="138"/>
      <c r="BM22877" s="138"/>
    </row>
    <row r="22878" spans="62:65" ht="13" thickBot="1">
      <c r="BJ22878" s="138"/>
      <c r="BK22878" s="138"/>
      <c r="BL22878" s="138"/>
      <c r="BM22878" s="138"/>
    </row>
    <row r="22879" spans="62:65" ht="13" thickBot="1">
      <c r="BJ22879" s="138"/>
      <c r="BK22879" s="138"/>
      <c r="BL22879" s="138"/>
      <c r="BM22879" s="138"/>
    </row>
    <row r="22880" spans="62:65" ht="13" thickBot="1">
      <c r="BJ22880" s="138"/>
      <c r="BK22880" s="138"/>
      <c r="BL22880" s="138"/>
      <c r="BM22880" s="138"/>
    </row>
    <row r="22881" spans="62:65" ht="13" thickBot="1">
      <c r="BJ22881" s="138"/>
      <c r="BK22881" s="138"/>
      <c r="BL22881" s="138"/>
      <c r="BM22881" s="138"/>
    </row>
    <row r="22882" spans="62:65" ht="13" thickBot="1">
      <c r="BJ22882" s="138"/>
      <c r="BK22882" s="138"/>
      <c r="BL22882" s="138"/>
      <c r="BM22882" s="138"/>
    </row>
    <row r="22883" spans="62:65" ht="13" thickBot="1">
      <c r="BJ22883" s="138"/>
      <c r="BK22883" s="138"/>
      <c r="BL22883" s="138"/>
      <c r="BM22883" s="138"/>
    </row>
    <row r="22884" spans="62:65" ht="13" thickBot="1">
      <c r="BJ22884" s="138"/>
      <c r="BK22884" s="138"/>
      <c r="BL22884" s="138"/>
      <c r="BM22884" s="138"/>
    </row>
    <row r="22885" spans="62:65" ht="13" thickBot="1">
      <c r="BJ22885" s="138"/>
      <c r="BK22885" s="138"/>
      <c r="BL22885" s="138"/>
      <c r="BM22885" s="138"/>
    </row>
    <row r="22886" spans="62:65" ht="13" thickBot="1">
      <c r="BJ22886" s="138"/>
      <c r="BK22886" s="138"/>
      <c r="BL22886" s="138"/>
      <c r="BM22886" s="138"/>
    </row>
    <row r="22887" spans="62:65" ht="13" thickBot="1">
      <c r="BJ22887" s="138"/>
      <c r="BK22887" s="138"/>
      <c r="BL22887" s="138"/>
      <c r="BM22887" s="138"/>
    </row>
    <row r="22888" spans="62:65" ht="13" thickBot="1">
      <c r="BJ22888" s="138"/>
      <c r="BK22888" s="138"/>
      <c r="BL22888" s="138"/>
      <c r="BM22888" s="138"/>
    </row>
    <row r="22889" spans="62:65" ht="13" thickBot="1">
      <c r="BJ22889" s="138"/>
      <c r="BK22889" s="138"/>
      <c r="BL22889" s="138"/>
      <c r="BM22889" s="138"/>
    </row>
    <row r="22890" spans="62:65" ht="13" thickBot="1">
      <c r="BJ22890" s="138"/>
      <c r="BK22890" s="138"/>
      <c r="BL22890" s="138"/>
      <c r="BM22890" s="138"/>
    </row>
    <row r="22891" spans="62:65" ht="13" thickBot="1">
      <c r="BJ22891" s="138"/>
      <c r="BK22891" s="138"/>
      <c r="BL22891" s="138"/>
      <c r="BM22891" s="138"/>
    </row>
    <row r="22892" spans="62:65" ht="13" thickBot="1">
      <c r="BJ22892" s="138"/>
      <c r="BK22892" s="138"/>
      <c r="BL22892" s="138"/>
      <c r="BM22892" s="138"/>
    </row>
    <row r="22893" spans="62:65" ht="13" thickBot="1">
      <c r="BJ22893" s="138"/>
      <c r="BK22893" s="138"/>
      <c r="BL22893" s="138"/>
      <c r="BM22893" s="138"/>
    </row>
    <row r="22894" spans="62:65" ht="13" thickBot="1">
      <c r="BJ22894" s="138"/>
      <c r="BK22894" s="138"/>
      <c r="BL22894" s="138"/>
      <c r="BM22894" s="138"/>
    </row>
    <row r="22895" spans="62:65" ht="13" thickBot="1">
      <c r="BJ22895" s="138"/>
      <c r="BK22895" s="138"/>
      <c r="BL22895" s="138"/>
      <c r="BM22895" s="138"/>
    </row>
    <row r="22896" spans="62:65" ht="13" thickBot="1">
      <c r="BJ22896" s="138"/>
      <c r="BK22896" s="138"/>
      <c r="BL22896" s="138"/>
      <c r="BM22896" s="138"/>
    </row>
    <row r="22897" spans="62:65" ht="13" thickBot="1">
      <c r="BJ22897" s="138"/>
      <c r="BK22897" s="138"/>
      <c r="BL22897" s="138"/>
      <c r="BM22897" s="138"/>
    </row>
    <row r="22898" spans="62:65" ht="13" thickBot="1">
      <c r="BJ22898" s="138"/>
      <c r="BK22898" s="138"/>
      <c r="BL22898" s="138"/>
      <c r="BM22898" s="138"/>
    </row>
    <row r="22899" spans="62:65" ht="13" thickBot="1">
      <c r="BJ22899" s="138"/>
      <c r="BK22899" s="138"/>
      <c r="BL22899" s="138"/>
      <c r="BM22899" s="138"/>
    </row>
    <row r="22900" spans="62:65" ht="13" thickBot="1">
      <c r="BJ22900" s="138"/>
      <c r="BK22900" s="138"/>
      <c r="BL22900" s="138"/>
      <c r="BM22900" s="138"/>
    </row>
    <row r="22901" spans="62:65" ht="13" thickBot="1">
      <c r="BJ22901" s="138"/>
      <c r="BK22901" s="138"/>
      <c r="BL22901" s="138"/>
      <c r="BM22901" s="138"/>
    </row>
    <row r="22902" spans="62:65" ht="13" thickBot="1">
      <c r="BJ22902" s="138"/>
      <c r="BK22902" s="138"/>
      <c r="BL22902" s="138"/>
      <c r="BM22902" s="138"/>
    </row>
    <row r="22903" spans="62:65" ht="13" thickBot="1">
      <c r="BJ22903" s="138"/>
      <c r="BK22903" s="138"/>
      <c r="BL22903" s="138"/>
      <c r="BM22903" s="138"/>
    </row>
    <row r="22904" spans="62:65" ht="13" thickBot="1">
      <c r="BJ22904" s="138"/>
      <c r="BK22904" s="138"/>
      <c r="BL22904" s="138"/>
      <c r="BM22904" s="138"/>
    </row>
    <row r="22905" spans="62:65" ht="13" thickBot="1">
      <c r="BJ22905" s="138"/>
      <c r="BK22905" s="138"/>
      <c r="BL22905" s="138"/>
      <c r="BM22905" s="138"/>
    </row>
    <row r="22906" spans="62:65" ht="13" thickBot="1">
      <c r="BJ22906" s="138"/>
      <c r="BK22906" s="138"/>
      <c r="BL22906" s="138"/>
      <c r="BM22906" s="138"/>
    </row>
    <row r="22907" spans="62:65" ht="13" thickBot="1">
      <c r="BJ22907" s="138"/>
      <c r="BK22907" s="138"/>
      <c r="BL22907" s="138"/>
      <c r="BM22907" s="138"/>
    </row>
    <row r="22908" spans="62:65" ht="13" thickBot="1">
      <c r="BJ22908" s="138"/>
      <c r="BK22908" s="138"/>
      <c r="BL22908" s="138"/>
      <c r="BM22908" s="138"/>
    </row>
    <row r="22909" spans="62:65" ht="13" thickBot="1">
      <c r="BJ22909" s="138"/>
      <c r="BK22909" s="138"/>
      <c r="BL22909" s="138"/>
      <c r="BM22909" s="138"/>
    </row>
    <row r="22910" spans="62:65" ht="13" thickBot="1">
      <c r="BJ22910" s="138"/>
      <c r="BK22910" s="138"/>
      <c r="BL22910" s="138"/>
      <c r="BM22910" s="138"/>
    </row>
    <row r="22911" spans="62:65" ht="13" thickBot="1">
      <c r="BJ22911" s="138"/>
      <c r="BK22911" s="138"/>
      <c r="BL22911" s="138"/>
      <c r="BM22911" s="138"/>
    </row>
    <row r="22912" spans="62:65" ht="13" thickBot="1">
      <c r="BJ22912" s="138"/>
      <c r="BK22912" s="138"/>
      <c r="BL22912" s="138"/>
      <c r="BM22912" s="138"/>
    </row>
    <row r="22913" spans="62:65" ht="13" thickBot="1">
      <c r="BJ22913" s="138"/>
      <c r="BK22913" s="138"/>
      <c r="BL22913" s="138"/>
      <c r="BM22913" s="138"/>
    </row>
    <row r="22914" spans="62:65" ht="13" thickBot="1">
      <c r="BJ22914" s="138"/>
      <c r="BK22914" s="138"/>
      <c r="BL22914" s="138"/>
      <c r="BM22914" s="138"/>
    </row>
    <row r="22915" spans="62:65" ht="13" thickBot="1">
      <c r="BJ22915" s="138"/>
      <c r="BK22915" s="138"/>
      <c r="BL22915" s="138"/>
      <c r="BM22915" s="138"/>
    </row>
    <row r="22916" spans="62:65" ht="13" thickBot="1">
      <c r="BJ22916" s="138"/>
      <c r="BK22916" s="138"/>
      <c r="BL22916" s="138"/>
      <c r="BM22916" s="138"/>
    </row>
    <row r="22917" spans="62:65" ht="13" thickBot="1">
      <c r="BJ22917" s="138"/>
      <c r="BK22917" s="138"/>
      <c r="BL22917" s="138"/>
      <c r="BM22917" s="138"/>
    </row>
    <row r="22918" spans="62:65" ht="13" thickBot="1">
      <c r="BJ22918" s="138"/>
      <c r="BK22918" s="138"/>
      <c r="BL22918" s="138"/>
      <c r="BM22918" s="138"/>
    </row>
    <row r="22919" spans="62:65" ht="13" thickBot="1">
      <c r="BJ22919" s="138"/>
      <c r="BK22919" s="138"/>
      <c r="BL22919" s="138"/>
      <c r="BM22919" s="138"/>
    </row>
    <row r="22920" spans="62:65" ht="13" thickBot="1">
      <c r="BJ22920" s="138"/>
      <c r="BK22920" s="138"/>
      <c r="BL22920" s="138"/>
      <c r="BM22920" s="138"/>
    </row>
    <row r="22921" spans="62:65" ht="13" thickBot="1">
      <c r="BJ22921" s="138"/>
      <c r="BK22921" s="138"/>
      <c r="BL22921" s="138"/>
      <c r="BM22921" s="138"/>
    </row>
    <row r="22922" spans="62:65" ht="13" thickBot="1">
      <c r="BJ22922" s="138"/>
      <c r="BK22922" s="138"/>
      <c r="BL22922" s="138"/>
      <c r="BM22922" s="138"/>
    </row>
    <row r="22923" spans="62:65" ht="13" thickBot="1">
      <c r="BJ22923" s="138"/>
      <c r="BK22923" s="138"/>
      <c r="BL22923" s="138"/>
      <c r="BM22923" s="138"/>
    </row>
    <row r="22924" spans="62:65" ht="13" thickBot="1">
      <c r="BJ22924" s="138"/>
      <c r="BK22924" s="138"/>
      <c r="BL22924" s="138"/>
      <c r="BM22924" s="138"/>
    </row>
    <row r="22925" spans="62:65" ht="13" thickBot="1">
      <c r="BJ22925" s="138"/>
      <c r="BK22925" s="138"/>
      <c r="BL22925" s="138"/>
      <c r="BM22925" s="138"/>
    </row>
    <row r="22926" spans="62:65" ht="13" thickBot="1">
      <c r="BJ22926" s="138"/>
      <c r="BK22926" s="138"/>
      <c r="BL22926" s="138"/>
      <c r="BM22926" s="138"/>
    </row>
    <row r="22927" spans="62:65" ht="13" thickBot="1">
      <c r="BJ22927" s="138"/>
      <c r="BK22927" s="138"/>
      <c r="BL22927" s="138"/>
      <c r="BM22927" s="138"/>
    </row>
    <row r="22928" spans="62:65" ht="13" thickBot="1">
      <c r="BJ22928" s="138"/>
      <c r="BK22928" s="138"/>
      <c r="BL22928" s="138"/>
      <c r="BM22928" s="138"/>
    </row>
    <row r="22929" spans="62:65" ht="13" thickBot="1">
      <c r="BJ22929" s="138"/>
      <c r="BK22929" s="138"/>
      <c r="BL22929" s="138"/>
      <c r="BM22929" s="138"/>
    </row>
    <row r="22930" spans="62:65" ht="13" thickBot="1">
      <c r="BJ22930" s="138"/>
      <c r="BK22930" s="138"/>
      <c r="BL22930" s="138"/>
      <c r="BM22930" s="138"/>
    </row>
    <row r="22931" spans="62:65" ht="13" thickBot="1">
      <c r="BJ22931" s="138"/>
      <c r="BK22931" s="138"/>
      <c r="BL22931" s="138"/>
      <c r="BM22931" s="138"/>
    </row>
    <row r="22932" spans="62:65" ht="13" thickBot="1">
      <c r="BJ22932" s="138"/>
      <c r="BK22932" s="138"/>
      <c r="BL22932" s="138"/>
      <c r="BM22932" s="138"/>
    </row>
    <row r="22933" spans="62:65" ht="13" thickBot="1">
      <c r="BJ22933" s="138"/>
      <c r="BK22933" s="138"/>
      <c r="BL22933" s="138"/>
      <c r="BM22933" s="138"/>
    </row>
    <row r="22934" spans="62:65" ht="13" thickBot="1">
      <c r="BJ22934" s="138"/>
      <c r="BK22934" s="138"/>
      <c r="BL22934" s="138"/>
      <c r="BM22934" s="138"/>
    </row>
    <row r="22935" spans="62:65" ht="13" thickBot="1">
      <c r="BJ22935" s="138"/>
      <c r="BK22935" s="138"/>
      <c r="BL22935" s="138"/>
      <c r="BM22935" s="138"/>
    </row>
    <row r="22936" spans="62:65" ht="13" thickBot="1">
      <c r="BJ22936" s="138"/>
      <c r="BK22936" s="138"/>
      <c r="BL22936" s="138"/>
      <c r="BM22936" s="138"/>
    </row>
    <row r="22937" spans="62:65" ht="13" thickBot="1">
      <c r="BJ22937" s="138"/>
      <c r="BK22937" s="138"/>
      <c r="BL22937" s="138"/>
      <c r="BM22937" s="138"/>
    </row>
    <row r="22938" spans="62:65" ht="13" thickBot="1">
      <c r="BJ22938" s="138"/>
      <c r="BK22938" s="138"/>
      <c r="BL22938" s="138"/>
      <c r="BM22938" s="138"/>
    </row>
    <row r="22939" spans="62:65" ht="13" thickBot="1">
      <c r="BJ22939" s="138"/>
      <c r="BK22939" s="138"/>
      <c r="BL22939" s="138"/>
      <c r="BM22939" s="138"/>
    </row>
    <row r="22940" spans="62:65" ht="13" thickBot="1">
      <c r="BJ22940" s="138"/>
      <c r="BK22940" s="138"/>
      <c r="BL22940" s="138"/>
      <c r="BM22940" s="138"/>
    </row>
    <row r="22941" spans="62:65" ht="13" thickBot="1">
      <c r="BJ22941" s="138"/>
      <c r="BK22941" s="138"/>
      <c r="BL22941" s="138"/>
      <c r="BM22941" s="138"/>
    </row>
    <row r="22942" spans="62:65" ht="13" thickBot="1">
      <c r="BJ22942" s="138"/>
      <c r="BK22942" s="138"/>
      <c r="BL22942" s="138"/>
      <c r="BM22942" s="138"/>
    </row>
    <row r="22943" spans="62:65" ht="13" thickBot="1">
      <c r="BJ22943" s="138"/>
      <c r="BK22943" s="138"/>
      <c r="BL22943" s="138"/>
      <c r="BM22943" s="138"/>
    </row>
    <row r="22944" spans="62:65" ht="13" thickBot="1">
      <c r="BJ22944" s="138"/>
      <c r="BK22944" s="138"/>
      <c r="BL22944" s="138"/>
      <c r="BM22944" s="138"/>
    </row>
    <row r="22945" spans="62:65" ht="13" thickBot="1">
      <c r="BJ22945" s="138"/>
      <c r="BK22945" s="138"/>
      <c r="BL22945" s="138"/>
      <c r="BM22945" s="138"/>
    </row>
    <row r="22946" spans="62:65" ht="13" thickBot="1">
      <c r="BJ22946" s="138"/>
      <c r="BK22946" s="138"/>
      <c r="BL22946" s="138"/>
      <c r="BM22946" s="138"/>
    </row>
    <row r="22947" spans="62:65" ht="13" thickBot="1">
      <c r="BJ22947" s="138"/>
      <c r="BK22947" s="138"/>
      <c r="BL22947" s="138"/>
      <c r="BM22947" s="138"/>
    </row>
    <row r="22948" spans="62:65" ht="13" thickBot="1">
      <c r="BJ22948" s="138"/>
      <c r="BK22948" s="138"/>
      <c r="BL22948" s="138"/>
      <c r="BM22948" s="138"/>
    </row>
    <row r="22949" spans="62:65" ht="13" thickBot="1">
      <c r="BJ22949" s="138"/>
      <c r="BK22949" s="138"/>
      <c r="BL22949" s="138"/>
      <c r="BM22949" s="138"/>
    </row>
    <row r="22950" spans="62:65" ht="13" thickBot="1">
      <c r="BJ22950" s="138"/>
      <c r="BK22950" s="138"/>
      <c r="BL22950" s="138"/>
      <c r="BM22950" s="138"/>
    </row>
    <row r="22951" spans="62:65" ht="13" thickBot="1">
      <c r="BJ22951" s="138"/>
      <c r="BK22951" s="138"/>
      <c r="BL22951" s="138"/>
      <c r="BM22951" s="138"/>
    </row>
    <row r="22952" spans="62:65" ht="13" thickBot="1">
      <c r="BJ22952" s="138"/>
      <c r="BK22952" s="138"/>
      <c r="BL22952" s="138"/>
      <c r="BM22952" s="138"/>
    </row>
    <row r="22953" spans="62:65" ht="13" thickBot="1">
      <c r="BJ22953" s="138"/>
      <c r="BK22953" s="138"/>
      <c r="BL22953" s="138"/>
      <c r="BM22953" s="138"/>
    </row>
    <row r="22954" spans="62:65" ht="13" thickBot="1">
      <c r="BJ22954" s="138"/>
      <c r="BK22954" s="138"/>
      <c r="BL22954" s="138"/>
      <c r="BM22954" s="138"/>
    </row>
    <row r="22955" spans="62:65" ht="13" thickBot="1">
      <c r="BJ22955" s="138"/>
      <c r="BK22955" s="138"/>
      <c r="BL22955" s="138"/>
      <c r="BM22955" s="138"/>
    </row>
    <row r="22956" spans="62:65" ht="13" thickBot="1">
      <c r="BJ22956" s="138"/>
      <c r="BK22956" s="138"/>
      <c r="BL22956" s="138"/>
      <c r="BM22956" s="138"/>
    </row>
    <row r="22957" spans="62:65" ht="13" thickBot="1">
      <c r="BJ22957" s="138"/>
      <c r="BK22957" s="138"/>
      <c r="BL22957" s="138"/>
      <c r="BM22957" s="138"/>
    </row>
    <row r="22958" spans="62:65" ht="13" thickBot="1">
      <c r="BJ22958" s="138"/>
      <c r="BK22958" s="138"/>
      <c r="BL22958" s="138"/>
      <c r="BM22958" s="138"/>
    </row>
    <row r="22959" spans="62:65" ht="13" thickBot="1">
      <c r="BJ22959" s="138"/>
      <c r="BK22959" s="138"/>
      <c r="BL22959" s="138"/>
      <c r="BM22959" s="138"/>
    </row>
    <row r="22960" spans="62:65" ht="13" thickBot="1">
      <c r="BJ22960" s="138"/>
      <c r="BK22960" s="138"/>
      <c r="BL22960" s="138"/>
      <c r="BM22960" s="138"/>
    </row>
    <row r="22961" spans="62:65" ht="13" thickBot="1">
      <c r="BJ22961" s="138"/>
      <c r="BK22961" s="138"/>
      <c r="BL22961" s="138"/>
      <c r="BM22961" s="138"/>
    </row>
    <row r="22962" spans="62:65" ht="13" thickBot="1">
      <c r="BJ22962" s="138"/>
      <c r="BK22962" s="138"/>
      <c r="BL22962" s="138"/>
      <c r="BM22962" s="138"/>
    </row>
    <row r="22963" spans="62:65" ht="13" thickBot="1">
      <c r="BJ22963" s="138"/>
      <c r="BK22963" s="138"/>
      <c r="BL22963" s="138"/>
      <c r="BM22963" s="138"/>
    </row>
    <row r="22964" spans="62:65" ht="13" thickBot="1">
      <c r="BJ22964" s="138"/>
      <c r="BK22964" s="138"/>
      <c r="BL22964" s="138"/>
      <c r="BM22964" s="138"/>
    </row>
    <row r="22965" spans="62:65" ht="13" thickBot="1">
      <c r="BJ22965" s="138"/>
      <c r="BK22965" s="138"/>
      <c r="BL22965" s="138"/>
      <c r="BM22965" s="138"/>
    </row>
    <row r="22966" spans="62:65" ht="13" thickBot="1">
      <c r="BJ22966" s="138"/>
      <c r="BK22966" s="138"/>
      <c r="BL22966" s="138"/>
      <c r="BM22966" s="138"/>
    </row>
    <row r="22967" spans="62:65" ht="13" thickBot="1">
      <c r="BJ22967" s="138"/>
      <c r="BK22967" s="138"/>
      <c r="BL22967" s="138"/>
      <c r="BM22967" s="138"/>
    </row>
    <row r="22968" spans="62:65" ht="13" thickBot="1">
      <c r="BJ22968" s="138"/>
      <c r="BK22968" s="138"/>
      <c r="BL22968" s="138"/>
      <c r="BM22968" s="138"/>
    </row>
    <row r="22969" spans="62:65" ht="13" thickBot="1">
      <c r="BJ22969" s="138"/>
      <c r="BK22969" s="138"/>
      <c r="BL22969" s="138"/>
      <c r="BM22969" s="138"/>
    </row>
    <row r="22970" spans="62:65" ht="13" thickBot="1">
      <c r="BJ22970" s="138"/>
      <c r="BK22970" s="138"/>
      <c r="BL22970" s="138"/>
      <c r="BM22970" s="138"/>
    </row>
    <row r="22971" spans="62:65" ht="13" thickBot="1">
      <c r="BJ22971" s="138"/>
      <c r="BK22971" s="138"/>
      <c r="BL22971" s="138"/>
      <c r="BM22971" s="138"/>
    </row>
    <row r="22972" spans="62:65" ht="13" thickBot="1">
      <c r="BJ22972" s="138"/>
      <c r="BK22972" s="138"/>
      <c r="BL22972" s="138"/>
      <c r="BM22972" s="138"/>
    </row>
    <row r="22973" spans="62:65" ht="13" thickBot="1">
      <c r="BJ22973" s="138"/>
      <c r="BK22973" s="138"/>
      <c r="BL22973" s="138"/>
      <c r="BM22973" s="138"/>
    </row>
    <row r="22974" spans="62:65" ht="13" thickBot="1">
      <c r="BJ22974" s="138"/>
      <c r="BK22974" s="138"/>
      <c r="BL22974" s="138"/>
      <c r="BM22974" s="138"/>
    </row>
    <row r="22975" spans="62:65" ht="13" thickBot="1">
      <c r="BJ22975" s="138"/>
      <c r="BK22975" s="138"/>
      <c r="BL22975" s="138"/>
      <c r="BM22975" s="138"/>
    </row>
    <row r="22976" spans="62:65" ht="13" thickBot="1">
      <c r="BJ22976" s="138"/>
      <c r="BK22976" s="138"/>
      <c r="BL22976" s="138"/>
      <c r="BM22976" s="138"/>
    </row>
    <row r="22977" spans="62:65" ht="13" thickBot="1">
      <c r="BJ22977" s="138"/>
      <c r="BK22977" s="138"/>
      <c r="BL22977" s="138"/>
      <c r="BM22977" s="138"/>
    </row>
    <row r="22978" spans="62:65" ht="13" thickBot="1">
      <c r="BJ22978" s="138"/>
      <c r="BK22978" s="138"/>
      <c r="BL22978" s="138"/>
      <c r="BM22978" s="138"/>
    </row>
    <row r="22979" spans="62:65" ht="13" thickBot="1">
      <c r="BJ22979" s="138"/>
      <c r="BK22979" s="138"/>
      <c r="BL22979" s="138"/>
      <c r="BM22979" s="138"/>
    </row>
    <row r="22980" spans="62:65" ht="13" thickBot="1">
      <c r="BJ22980" s="138"/>
      <c r="BK22980" s="138"/>
      <c r="BL22980" s="138"/>
      <c r="BM22980" s="138"/>
    </row>
    <row r="22981" spans="62:65" ht="13" thickBot="1">
      <c r="BJ22981" s="138"/>
      <c r="BK22981" s="138"/>
      <c r="BL22981" s="138"/>
      <c r="BM22981" s="138"/>
    </row>
    <row r="22982" spans="62:65" ht="13" thickBot="1">
      <c r="BJ22982" s="138"/>
      <c r="BK22982" s="138"/>
      <c r="BL22982" s="138"/>
      <c r="BM22982" s="138"/>
    </row>
    <row r="22983" spans="62:65" ht="13" thickBot="1">
      <c r="BJ22983" s="138"/>
      <c r="BK22983" s="138"/>
      <c r="BL22983" s="138"/>
      <c r="BM22983" s="138"/>
    </row>
    <row r="22984" spans="62:65" ht="13" thickBot="1">
      <c r="BJ22984" s="138"/>
      <c r="BK22984" s="138"/>
      <c r="BL22984" s="138"/>
      <c r="BM22984" s="138"/>
    </row>
    <row r="22985" spans="62:65" ht="13" thickBot="1">
      <c r="BJ22985" s="138"/>
      <c r="BK22985" s="138"/>
      <c r="BL22985" s="138"/>
      <c r="BM22985" s="138"/>
    </row>
    <row r="22986" spans="62:65" ht="13" thickBot="1">
      <c r="BJ22986" s="138"/>
      <c r="BK22986" s="138"/>
      <c r="BL22986" s="138"/>
      <c r="BM22986" s="138"/>
    </row>
    <row r="22987" spans="62:65" ht="13" thickBot="1">
      <c r="BJ22987" s="138"/>
      <c r="BK22987" s="138"/>
      <c r="BL22987" s="138"/>
      <c r="BM22987" s="138"/>
    </row>
    <row r="22988" spans="62:65" ht="13" thickBot="1">
      <c r="BJ22988" s="138"/>
      <c r="BK22988" s="138"/>
      <c r="BL22988" s="138"/>
      <c r="BM22988" s="138"/>
    </row>
    <row r="22989" spans="62:65" ht="13" thickBot="1">
      <c r="BJ22989" s="138"/>
      <c r="BK22989" s="138"/>
      <c r="BL22989" s="138"/>
      <c r="BM22989" s="138"/>
    </row>
    <row r="22990" spans="62:65" ht="13" thickBot="1">
      <c r="BJ22990" s="138"/>
      <c r="BK22990" s="138"/>
      <c r="BL22990" s="138"/>
      <c r="BM22990" s="138"/>
    </row>
    <row r="22991" spans="62:65" ht="13" thickBot="1">
      <c r="BJ22991" s="138"/>
      <c r="BK22991" s="138"/>
      <c r="BL22991" s="138"/>
      <c r="BM22991" s="138"/>
    </row>
    <row r="22992" spans="62:65" ht="13" thickBot="1">
      <c r="BJ22992" s="138"/>
      <c r="BK22992" s="138"/>
      <c r="BL22992" s="138"/>
      <c r="BM22992" s="138"/>
    </row>
    <row r="22993" spans="62:65" ht="13" thickBot="1">
      <c r="BJ22993" s="138"/>
      <c r="BK22993" s="138"/>
      <c r="BL22993" s="138"/>
      <c r="BM22993" s="138"/>
    </row>
    <row r="22994" spans="62:65" ht="13" thickBot="1">
      <c r="BJ22994" s="138"/>
      <c r="BK22994" s="138"/>
      <c r="BL22994" s="138"/>
      <c r="BM22994" s="138"/>
    </row>
    <row r="22995" spans="62:65" ht="13" thickBot="1">
      <c r="BJ22995" s="138"/>
      <c r="BK22995" s="138"/>
      <c r="BL22995" s="138"/>
      <c r="BM22995" s="138"/>
    </row>
    <row r="22996" spans="62:65" ht="13" thickBot="1">
      <c r="BJ22996" s="138"/>
      <c r="BK22996" s="138"/>
      <c r="BL22996" s="138"/>
      <c r="BM22996" s="138"/>
    </row>
    <row r="22997" spans="62:65" ht="13" thickBot="1">
      <c r="BJ22997" s="138"/>
      <c r="BK22997" s="138"/>
      <c r="BL22997" s="138"/>
      <c r="BM22997" s="138"/>
    </row>
    <row r="22998" spans="62:65" ht="13" thickBot="1">
      <c r="BJ22998" s="138"/>
      <c r="BK22998" s="138"/>
      <c r="BL22998" s="138"/>
      <c r="BM22998" s="138"/>
    </row>
    <row r="22999" spans="62:65" ht="13" thickBot="1">
      <c r="BJ22999" s="138"/>
      <c r="BK22999" s="138"/>
      <c r="BL22999" s="138"/>
      <c r="BM22999" s="138"/>
    </row>
    <row r="23000" spans="62:65" ht="13" thickBot="1">
      <c r="BJ23000" s="138"/>
      <c r="BK23000" s="138"/>
      <c r="BL23000" s="138"/>
      <c r="BM23000" s="138"/>
    </row>
    <row r="23001" spans="62:65" ht="13" thickBot="1">
      <c r="BJ23001" s="138"/>
      <c r="BK23001" s="138"/>
      <c r="BL23001" s="138"/>
      <c r="BM23001" s="138"/>
    </row>
    <row r="23002" spans="62:65" ht="13" thickBot="1">
      <c r="BJ23002" s="138"/>
      <c r="BK23002" s="138"/>
      <c r="BL23002" s="138"/>
      <c r="BM23002" s="138"/>
    </row>
    <row r="23003" spans="62:65" ht="13" thickBot="1">
      <c r="BJ23003" s="138"/>
      <c r="BK23003" s="138"/>
      <c r="BL23003" s="138"/>
      <c r="BM23003" s="138"/>
    </row>
    <row r="23004" spans="62:65" ht="13" thickBot="1">
      <c r="BJ23004" s="138"/>
      <c r="BK23004" s="138"/>
      <c r="BL23004" s="138"/>
      <c r="BM23004" s="138"/>
    </row>
    <row r="23005" spans="62:65" ht="13" thickBot="1">
      <c r="BJ23005" s="138"/>
      <c r="BK23005" s="138"/>
      <c r="BL23005" s="138"/>
      <c r="BM23005" s="138"/>
    </row>
    <row r="23006" spans="62:65" ht="13" thickBot="1">
      <c r="BJ23006" s="138"/>
      <c r="BK23006" s="138"/>
      <c r="BL23006" s="138"/>
      <c r="BM23006" s="138"/>
    </row>
    <row r="23007" spans="62:65" ht="13" thickBot="1">
      <c r="BJ23007" s="138"/>
      <c r="BK23007" s="138"/>
      <c r="BL23007" s="138"/>
      <c r="BM23007" s="138"/>
    </row>
    <row r="23008" spans="62:65" ht="13" thickBot="1">
      <c r="BJ23008" s="138"/>
      <c r="BK23008" s="138"/>
      <c r="BL23008" s="138"/>
      <c r="BM23008" s="138"/>
    </row>
    <row r="23009" spans="62:65" ht="13" thickBot="1">
      <c r="BJ23009" s="138"/>
      <c r="BK23009" s="138"/>
      <c r="BL23009" s="138"/>
      <c r="BM23009" s="138"/>
    </row>
    <row r="23010" spans="62:65" ht="13" thickBot="1">
      <c r="BJ23010" s="138"/>
      <c r="BK23010" s="138"/>
      <c r="BL23010" s="138"/>
      <c r="BM23010" s="138"/>
    </row>
    <row r="23011" spans="62:65" ht="13" thickBot="1">
      <c r="BJ23011" s="138"/>
      <c r="BK23011" s="138"/>
      <c r="BL23011" s="138"/>
      <c r="BM23011" s="138"/>
    </row>
    <row r="23012" spans="62:65" ht="13" thickBot="1">
      <c r="BJ23012" s="138"/>
      <c r="BK23012" s="138"/>
      <c r="BL23012" s="138"/>
      <c r="BM23012" s="138"/>
    </row>
    <row r="23013" spans="62:65" ht="13" thickBot="1">
      <c r="BJ23013" s="138"/>
      <c r="BK23013" s="138"/>
      <c r="BL23013" s="138"/>
      <c r="BM23013" s="138"/>
    </row>
    <row r="23014" spans="62:65" ht="13" thickBot="1">
      <c r="BJ23014" s="138"/>
      <c r="BK23014" s="138"/>
      <c r="BL23014" s="138"/>
      <c r="BM23014" s="138"/>
    </row>
    <row r="23015" spans="62:65" ht="13" thickBot="1">
      <c r="BJ23015" s="138"/>
      <c r="BK23015" s="138"/>
      <c r="BL23015" s="138"/>
      <c r="BM23015" s="138"/>
    </row>
    <row r="23016" spans="62:65" ht="13" thickBot="1">
      <c r="BJ23016" s="138"/>
      <c r="BK23016" s="138"/>
      <c r="BL23016" s="138"/>
      <c r="BM23016" s="138"/>
    </row>
    <row r="23017" spans="62:65" ht="13" thickBot="1">
      <c r="BJ23017" s="138"/>
      <c r="BK23017" s="138"/>
      <c r="BL23017" s="138"/>
      <c r="BM23017" s="138"/>
    </row>
    <row r="23018" spans="62:65" ht="13" thickBot="1">
      <c r="BJ23018" s="138"/>
      <c r="BK23018" s="138"/>
      <c r="BL23018" s="138"/>
      <c r="BM23018" s="138"/>
    </row>
    <row r="23019" spans="62:65" ht="13" thickBot="1">
      <c r="BJ23019" s="138"/>
      <c r="BK23019" s="138"/>
      <c r="BL23019" s="138"/>
      <c r="BM23019" s="138"/>
    </row>
    <row r="23020" spans="62:65" ht="13" thickBot="1">
      <c r="BJ23020" s="138"/>
      <c r="BK23020" s="138"/>
      <c r="BL23020" s="138"/>
      <c r="BM23020" s="138"/>
    </row>
    <row r="23021" spans="62:65" ht="13" thickBot="1">
      <c r="BJ23021" s="138"/>
      <c r="BK23021" s="138"/>
      <c r="BL23021" s="138"/>
      <c r="BM23021" s="138"/>
    </row>
    <row r="23022" spans="62:65" ht="13" thickBot="1">
      <c r="BJ23022" s="138"/>
      <c r="BK23022" s="138"/>
      <c r="BL23022" s="138"/>
      <c r="BM23022" s="138"/>
    </row>
    <row r="23023" spans="62:65" ht="13" thickBot="1">
      <c r="BJ23023" s="138"/>
      <c r="BK23023" s="138"/>
      <c r="BL23023" s="138"/>
      <c r="BM23023" s="138"/>
    </row>
    <row r="23024" spans="62:65" ht="13" thickBot="1">
      <c r="BJ23024" s="138"/>
      <c r="BK23024" s="138"/>
      <c r="BL23024" s="138"/>
      <c r="BM23024" s="138"/>
    </row>
    <row r="23025" spans="62:65" ht="13" thickBot="1">
      <c r="BJ23025" s="138"/>
      <c r="BK23025" s="138"/>
      <c r="BL23025" s="138"/>
      <c r="BM23025" s="138"/>
    </row>
    <row r="23026" spans="62:65" ht="13" thickBot="1">
      <c r="BJ23026" s="138"/>
      <c r="BK23026" s="138"/>
      <c r="BL23026" s="138"/>
      <c r="BM23026" s="138"/>
    </row>
    <row r="23027" spans="62:65" ht="13" thickBot="1">
      <c r="BJ23027" s="138"/>
      <c r="BK23027" s="138"/>
      <c r="BL23027" s="138"/>
      <c r="BM23027" s="138"/>
    </row>
    <row r="23028" spans="62:65" ht="13" thickBot="1">
      <c r="BJ23028" s="138"/>
      <c r="BK23028" s="138"/>
      <c r="BL23028" s="138"/>
      <c r="BM23028" s="138"/>
    </row>
    <row r="23029" spans="62:65" ht="13" thickBot="1">
      <c r="BJ23029" s="138"/>
      <c r="BK23029" s="138"/>
      <c r="BL23029" s="138"/>
      <c r="BM23029" s="138"/>
    </row>
    <row r="23030" spans="62:65" ht="13" thickBot="1">
      <c r="BJ23030" s="138"/>
      <c r="BK23030" s="138"/>
      <c r="BL23030" s="138"/>
      <c r="BM23030" s="138"/>
    </row>
    <row r="23031" spans="62:65" ht="13" thickBot="1">
      <c r="BJ23031" s="138"/>
      <c r="BK23031" s="138"/>
      <c r="BL23031" s="138"/>
      <c r="BM23031" s="138"/>
    </row>
    <row r="23032" spans="62:65" ht="13" thickBot="1">
      <c r="BJ23032" s="138"/>
      <c r="BK23032" s="138"/>
      <c r="BL23032" s="138"/>
      <c r="BM23032" s="138"/>
    </row>
    <row r="23033" spans="62:65" ht="13" thickBot="1">
      <c r="BJ23033" s="138"/>
      <c r="BK23033" s="138"/>
      <c r="BL23033" s="138"/>
      <c r="BM23033" s="138"/>
    </row>
    <row r="23034" spans="62:65" ht="13" thickBot="1">
      <c r="BJ23034" s="138"/>
      <c r="BK23034" s="138"/>
      <c r="BL23034" s="138"/>
      <c r="BM23034" s="138"/>
    </row>
    <row r="23035" spans="62:65" ht="13" thickBot="1">
      <c r="BJ23035" s="138"/>
      <c r="BK23035" s="138"/>
      <c r="BL23035" s="138"/>
      <c r="BM23035" s="138"/>
    </row>
    <row r="23036" spans="62:65" ht="13" thickBot="1">
      <c r="BJ23036" s="138"/>
      <c r="BK23036" s="138"/>
      <c r="BL23036" s="138"/>
      <c r="BM23036" s="138"/>
    </row>
    <row r="23037" spans="62:65" ht="13" thickBot="1">
      <c r="BJ23037" s="138"/>
      <c r="BK23037" s="138"/>
      <c r="BL23037" s="138"/>
      <c r="BM23037" s="138"/>
    </row>
    <row r="23038" spans="62:65" ht="13" thickBot="1">
      <c r="BJ23038" s="138"/>
      <c r="BK23038" s="138"/>
      <c r="BL23038" s="138"/>
      <c r="BM23038" s="138"/>
    </row>
    <row r="23039" spans="62:65" ht="13" thickBot="1">
      <c r="BJ23039" s="138"/>
      <c r="BK23039" s="138"/>
      <c r="BL23039" s="138"/>
      <c r="BM23039" s="138"/>
    </row>
    <row r="23040" spans="62:65" ht="13" thickBot="1">
      <c r="BJ23040" s="138"/>
      <c r="BK23040" s="138"/>
      <c r="BL23040" s="138"/>
      <c r="BM23040" s="138"/>
    </row>
    <row r="23041" spans="62:65" ht="13" thickBot="1">
      <c r="BJ23041" s="138"/>
      <c r="BK23041" s="138"/>
      <c r="BL23041" s="138"/>
      <c r="BM23041" s="138"/>
    </row>
    <row r="23042" spans="62:65" ht="13" thickBot="1">
      <c r="BJ23042" s="138"/>
      <c r="BK23042" s="138"/>
      <c r="BL23042" s="138"/>
      <c r="BM23042" s="138"/>
    </row>
    <row r="23043" spans="62:65" ht="13" thickBot="1">
      <c r="BJ23043" s="138"/>
      <c r="BK23043" s="138"/>
      <c r="BL23043" s="138"/>
      <c r="BM23043" s="138"/>
    </row>
    <row r="23044" spans="62:65" ht="13" thickBot="1">
      <c r="BJ23044" s="138"/>
      <c r="BK23044" s="138"/>
      <c r="BL23044" s="138"/>
      <c r="BM23044" s="138"/>
    </row>
    <row r="23045" spans="62:65" ht="13" thickBot="1">
      <c r="BJ23045" s="138"/>
      <c r="BK23045" s="138"/>
      <c r="BL23045" s="138"/>
      <c r="BM23045" s="138"/>
    </row>
    <row r="23046" spans="62:65" ht="13" thickBot="1">
      <c r="BJ23046" s="138"/>
      <c r="BK23046" s="138"/>
      <c r="BL23046" s="138"/>
      <c r="BM23046" s="138"/>
    </row>
    <row r="23047" spans="62:65" ht="13" thickBot="1">
      <c r="BJ23047" s="138"/>
      <c r="BK23047" s="138"/>
      <c r="BL23047" s="138"/>
      <c r="BM23047" s="138"/>
    </row>
    <row r="23048" spans="62:65" ht="13" thickBot="1">
      <c r="BJ23048" s="138"/>
      <c r="BK23048" s="138"/>
      <c r="BL23048" s="138"/>
      <c r="BM23048" s="138"/>
    </row>
    <row r="23049" spans="62:65" ht="13" thickBot="1">
      <c r="BJ23049" s="138"/>
      <c r="BK23049" s="138"/>
      <c r="BL23049" s="138"/>
      <c r="BM23049" s="138"/>
    </row>
    <row r="23050" spans="62:65" ht="13" thickBot="1">
      <c r="BJ23050" s="138"/>
      <c r="BK23050" s="138"/>
      <c r="BL23050" s="138"/>
      <c r="BM23050" s="138"/>
    </row>
    <row r="23051" spans="62:65" ht="13" thickBot="1">
      <c r="BJ23051" s="138"/>
      <c r="BK23051" s="138"/>
      <c r="BL23051" s="138"/>
      <c r="BM23051" s="138"/>
    </row>
    <row r="23052" spans="62:65" ht="13" thickBot="1">
      <c r="BJ23052" s="138"/>
      <c r="BK23052" s="138"/>
      <c r="BL23052" s="138"/>
      <c r="BM23052" s="138"/>
    </row>
    <row r="23053" spans="62:65" ht="13" thickBot="1">
      <c r="BJ23053" s="138"/>
      <c r="BK23053" s="138"/>
      <c r="BL23053" s="138"/>
      <c r="BM23053" s="138"/>
    </row>
    <row r="23054" spans="62:65" ht="13" thickBot="1">
      <c r="BJ23054" s="138"/>
      <c r="BK23054" s="138"/>
      <c r="BL23054" s="138"/>
      <c r="BM23054" s="138"/>
    </row>
    <row r="23055" spans="62:65" ht="13" thickBot="1">
      <c r="BJ23055" s="138"/>
      <c r="BK23055" s="138"/>
      <c r="BL23055" s="138"/>
      <c r="BM23055" s="138"/>
    </row>
    <row r="23056" spans="62:65" ht="13" thickBot="1">
      <c r="BJ23056" s="138"/>
      <c r="BK23056" s="138"/>
      <c r="BL23056" s="138"/>
      <c r="BM23056" s="138"/>
    </row>
    <row r="23057" spans="62:65" ht="13" thickBot="1">
      <c r="BJ23057" s="138"/>
      <c r="BK23057" s="138"/>
      <c r="BL23057" s="138"/>
      <c r="BM23057" s="138"/>
    </row>
    <row r="23058" spans="62:65" ht="13" thickBot="1">
      <c r="BJ23058" s="138"/>
      <c r="BK23058" s="138"/>
      <c r="BL23058" s="138"/>
      <c r="BM23058" s="138"/>
    </row>
    <row r="23059" spans="62:65" ht="13" thickBot="1">
      <c r="BJ23059" s="138"/>
      <c r="BK23059" s="138"/>
      <c r="BL23059" s="138"/>
      <c r="BM23059" s="138"/>
    </row>
    <row r="23060" spans="62:65" ht="13" thickBot="1">
      <c r="BJ23060" s="138"/>
      <c r="BK23060" s="138"/>
      <c r="BL23060" s="138"/>
      <c r="BM23060" s="138"/>
    </row>
    <row r="23061" spans="62:65" ht="13" thickBot="1">
      <c r="BJ23061" s="138"/>
      <c r="BK23061" s="138"/>
      <c r="BL23061" s="138"/>
      <c r="BM23061" s="138"/>
    </row>
    <row r="23062" spans="62:65" ht="13" thickBot="1">
      <c r="BJ23062" s="138"/>
      <c r="BK23062" s="138"/>
      <c r="BL23062" s="138"/>
      <c r="BM23062" s="138"/>
    </row>
    <row r="23063" spans="62:65" ht="13" thickBot="1">
      <c r="BJ23063" s="138"/>
      <c r="BK23063" s="138"/>
      <c r="BL23063" s="138"/>
      <c r="BM23063" s="138"/>
    </row>
    <row r="23064" spans="62:65" ht="13" thickBot="1">
      <c r="BJ23064" s="138"/>
      <c r="BK23064" s="138"/>
      <c r="BL23064" s="138"/>
      <c r="BM23064" s="138"/>
    </row>
    <row r="23065" spans="62:65" ht="13" thickBot="1">
      <c r="BJ23065" s="138"/>
      <c r="BK23065" s="138"/>
      <c r="BL23065" s="138"/>
      <c r="BM23065" s="138"/>
    </row>
    <row r="23066" spans="62:65" ht="13" thickBot="1">
      <c r="BJ23066" s="138"/>
      <c r="BK23066" s="138"/>
      <c r="BL23066" s="138"/>
      <c r="BM23066" s="138"/>
    </row>
    <row r="23067" spans="62:65" ht="13" thickBot="1">
      <c r="BJ23067" s="138"/>
      <c r="BK23067" s="138"/>
      <c r="BL23067" s="138"/>
      <c r="BM23067" s="138"/>
    </row>
    <row r="23068" spans="62:65" ht="13" thickBot="1">
      <c r="BJ23068" s="138"/>
      <c r="BK23068" s="138"/>
      <c r="BL23068" s="138"/>
      <c r="BM23068" s="138"/>
    </row>
    <row r="23069" spans="62:65" ht="13" thickBot="1">
      <c r="BJ23069" s="138"/>
      <c r="BK23069" s="138"/>
      <c r="BL23069" s="138"/>
      <c r="BM23069" s="138"/>
    </row>
    <row r="23070" spans="62:65" ht="13" thickBot="1">
      <c r="BJ23070" s="138"/>
      <c r="BK23070" s="138"/>
      <c r="BL23070" s="138"/>
      <c r="BM23070" s="138"/>
    </row>
    <row r="23071" spans="62:65" ht="13" thickBot="1">
      <c r="BJ23071" s="138"/>
      <c r="BK23071" s="138"/>
      <c r="BL23071" s="138"/>
      <c r="BM23071" s="138"/>
    </row>
    <row r="23072" spans="62:65" ht="13" thickBot="1">
      <c r="BJ23072" s="138"/>
      <c r="BK23072" s="138"/>
      <c r="BL23072" s="138"/>
      <c r="BM23072" s="138"/>
    </row>
    <row r="23073" spans="62:65" ht="13" thickBot="1">
      <c r="BJ23073" s="138"/>
      <c r="BK23073" s="138"/>
      <c r="BL23073" s="138"/>
      <c r="BM23073" s="138"/>
    </row>
    <row r="23074" spans="62:65" ht="13" thickBot="1">
      <c r="BJ23074" s="138"/>
      <c r="BK23074" s="138"/>
      <c r="BL23074" s="138"/>
      <c r="BM23074" s="138"/>
    </row>
    <row r="23075" spans="62:65" ht="13" thickBot="1">
      <c r="BJ23075" s="138"/>
      <c r="BK23075" s="138"/>
      <c r="BL23075" s="138"/>
      <c r="BM23075" s="138"/>
    </row>
    <row r="23076" spans="62:65" ht="13" thickBot="1">
      <c r="BJ23076" s="138"/>
      <c r="BK23076" s="138"/>
      <c r="BL23076" s="138"/>
      <c r="BM23076" s="138"/>
    </row>
    <row r="23077" spans="62:65" ht="13" thickBot="1">
      <c r="BJ23077" s="138"/>
      <c r="BK23077" s="138"/>
      <c r="BL23077" s="138"/>
      <c r="BM23077" s="138"/>
    </row>
    <row r="23078" spans="62:65" ht="13" thickBot="1">
      <c r="BJ23078" s="138"/>
      <c r="BK23078" s="138"/>
      <c r="BL23078" s="138"/>
      <c r="BM23078" s="138"/>
    </row>
    <row r="23079" spans="62:65" ht="13" thickBot="1">
      <c r="BJ23079" s="138"/>
      <c r="BK23079" s="138"/>
      <c r="BL23079" s="138"/>
      <c r="BM23079" s="138"/>
    </row>
    <row r="23080" spans="62:65" ht="13" thickBot="1">
      <c r="BJ23080" s="138"/>
      <c r="BK23080" s="138"/>
      <c r="BL23080" s="138"/>
      <c r="BM23080" s="138"/>
    </row>
    <row r="23081" spans="62:65" ht="13" thickBot="1">
      <c r="BJ23081" s="138"/>
      <c r="BK23081" s="138"/>
      <c r="BL23081" s="138"/>
      <c r="BM23081" s="138"/>
    </row>
    <row r="23082" spans="62:65" ht="13" thickBot="1">
      <c r="BJ23082" s="138"/>
      <c r="BK23082" s="138"/>
      <c r="BL23082" s="138"/>
      <c r="BM23082" s="138"/>
    </row>
    <row r="23083" spans="62:65" ht="13" thickBot="1">
      <c r="BJ23083" s="138"/>
      <c r="BK23083" s="138"/>
      <c r="BL23083" s="138"/>
      <c r="BM23083" s="138"/>
    </row>
    <row r="23084" spans="62:65" ht="13" thickBot="1">
      <c r="BJ23084" s="138"/>
      <c r="BK23084" s="138"/>
      <c r="BL23084" s="138"/>
      <c r="BM23084" s="138"/>
    </row>
    <row r="23085" spans="62:65" ht="13" thickBot="1">
      <c r="BJ23085" s="138"/>
      <c r="BK23085" s="138"/>
      <c r="BL23085" s="138"/>
      <c r="BM23085" s="138"/>
    </row>
    <row r="23086" spans="62:65" ht="13" thickBot="1">
      <c r="BJ23086" s="138"/>
      <c r="BK23086" s="138"/>
      <c r="BL23086" s="138"/>
      <c r="BM23086" s="138"/>
    </row>
    <row r="23087" spans="62:65" ht="13" thickBot="1">
      <c r="BJ23087" s="138"/>
      <c r="BK23087" s="138"/>
      <c r="BL23087" s="138"/>
      <c r="BM23087" s="138"/>
    </row>
    <row r="23088" spans="62:65" ht="13" thickBot="1">
      <c r="BJ23088" s="138"/>
      <c r="BK23088" s="138"/>
      <c r="BL23088" s="138"/>
      <c r="BM23088" s="138"/>
    </row>
    <row r="23089" spans="62:65" ht="13" thickBot="1">
      <c r="BJ23089" s="138"/>
      <c r="BK23089" s="138"/>
      <c r="BL23089" s="138"/>
      <c r="BM23089" s="138"/>
    </row>
    <row r="23090" spans="62:65" ht="13" thickBot="1">
      <c r="BJ23090" s="138"/>
      <c r="BK23090" s="138"/>
      <c r="BL23090" s="138"/>
      <c r="BM23090" s="138"/>
    </row>
    <row r="23091" spans="62:65" ht="13" thickBot="1">
      <c r="BJ23091" s="138"/>
      <c r="BK23091" s="138"/>
      <c r="BL23091" s="138"/>
      <c r="BM23091" s="138"/>
    </row>
    <row r="23092" spans="62:65" ht="13" thickBot="1">
      <c r="BJ23092" s="138"/>
      <c r="BK23092" s="138"/>
      <c r="BL23092" s="138"/>
      <c r="BM23092" s="138"/>
    </row>
    <row r="23093" spans="62:65" ht="13" thickBot="1">
      <c r="BJ23093" s="138"/>
      <c r="BK23093" s="138"/>
      <c r="BL23093" s="138"/>
      <c r="BM23093" s="138"/>
    </row>
    <row r="23094" spans="62:65" ht="13" thickBot="1">
      <c r="BJ23094" s="138"/>
      <c r="BK23094" s="138"/>
      <c r="BL23094" s="138"/>
      <c r="BM23094" s="138"/>
    </row>
    <row r="23095" spans="62:65" ht="13" thickBot="1">
      <c r="BJ23095" s="138"/>
      <c r="BK23095" s="138"/>
      <c r="BL23095" s="138"/>
      <c r="BM23095" s="138"/>
    </row>
    <row r="23096" spans="62:65" ht="13" thickBot="1">
      <c r="BJ23096" s="138"/>
      <c r="BK23096" s="138"/>
      <c r="BL23096" s="138"/>
      <c r="BM23096" s="138"/>
    </row>
    <row r="23097" spans="62:65" ht="13" thickBot="1">
      <c r="BJ23097" s="138"/>
      <c r="BK23097" s="138"/>
      <c r="BL23097" s="138"/>
      <c r="BM23097" s="138"/>
    </row>
    <row r="23098" spans="62:65" ht="13" thickBot="1">
      <c r="BJ23098" s="138"/>
      <c r="BK23098" s="138"/>
      <c r="BL23098" s="138"/>
      <c r="BM23098" s="138"/>
    </row>
    <row r="23099" spans="62:65" ht="13" thickBot="1">
      <c r="BJ23099" s="138"/>
      <c r="BK23099" s="138"/>
      <c r="BL23099" s="138"/>
      <c r="BM23099" s="138"/>
    </row>
    <row r="23100" spans="62:65" ht="13" thickBot="1">
      <c r="BJ23100" s="138"/>
      <c r="BK23100" s="138"/>
      <c r="BL23100" s="138"/>
      <c r="BM23100" s="138"/>
    </row>
    <row r="23101" spans="62:65" ht="13" thickBot="1">
      <c r="BJ23101" s="138"/>
      <c r="BK23101" s="138"/>
      <c r="BL23101" s="138"/>
      <c r="BM23101" s="138"/>
    </row>
    <row r="23102" spans="62:65" ht="13" thickBot="1">
      <c r="BJ23102" s="138"/>
      <c r="BK23102" s="138"/>
      <c r="BL23102" s="138"/>
      <c r="BM23102" s="138"/>
    </row>
    <row r="23103" spans="62:65" ht="13" thickBot="1">
      <c r="BJ23103" s="138"/>
      <c r="BK23103" s="138"/>
      <c r="BL23103" s="138"/>
      <c r="BM23103" s="138"/>
    </row>
    <row r="23104" spans="62:65" ht="13" thickBot="1">
      <c r="BJ23104" s="138"/>
      <c r="BK23104" s="138"/>
      <c r="BL23104" s="138"/>
      <c r="BM23104" s="138"/>
    </row>
    <row r="23105" spans="62:65" ht="13" thickBot="1">
      <c r="BJ23105" s="138"/>
      <c r="BK23105" s="138"/>
      <c r="BL23105" s="138"/>
      <c r="BM23105" s="138"/>
    </row>
    <row r="23106" spans="62:65" ht="13" thickBot="1">
      <c r="BJ23106" s="138"/>
      <c r="BK23106" s="138"/>
      <c r="BL23106" s="138"/>
      <c r="BM23106" s="138"/>
    </row>
    <row r="23107" spans="62:65" ht="13" thickBot="1">
      <c r="BJ23107" s="138"/>
      <c r="BK23107" s="138"/>
      <c r="BL23107" s="138"/>
      <c r="BM23107" s="138"/>
    </row>
    <row r="23108" spans="62:65" ht="13" thickBot="1">
      <c r="BJ23108" s="138"/>
      <c r="BK23108" s="138"/>
      <c r="BL23108" s="138"/>
      <c r="BM23108" s="138"/>
    </row>
    <row r="23109" spans="62:65" ht="13" thickBot="1">
      <c r="BJ23109" s="138"/>
      <c r="BK23109" s="138"/>
      <c r="BL23109" s="138"/>
      <c r="BM23109" s="138"/>
    </row>
    <row r="23110" spans="62:65" ht="13" thickBot="1">
      <c r="BJ23110" s="138"/>
      <c r="BK23110" s="138"/>
      <c r="BL23110" s="138"/>
      <c r="BM23110" s="138"/>
    </row>
    <row r="23111" spans="62:65" ht="13" thickBot="1">
      <c r="BJ23111" s="138"/>
      <c r="BK23111" s="138"/>
      <c r="BL23111" s="138"/>
      <c r="BM23111" s="138"/>
    </row>
    <row r="23112" spans="62:65" ht="13" thickBot="1">
      <c r="BJ23112" s="138"/>
      <c r="BK23112" s="138"/>
      <c r="BL23112" s="138"/>
      <c r="BM23112" s="138"/>
    </row>
    <row r="23113" spans="62:65" ht="13" thickBot="1">
      <c r="BJ23113" s="138"/>
      <c r="BK23113" s="138"/>
      <c r="BL23113" s="138"/>
      <c r="BM23113" s="138"/>
    </row>
    <row r="23114" spans="62:65" ht="13" thickBot="1">
      <c r="BJ23114" s="138"/>
      <c r="BK23114" s="138"/>
      <c r="BL23114" s="138"/>
      <c r="BM23114" s="138"/>
    </row>
    <row r="23115" spans="62:65" ht="13" thickBot="1">
      <c r="BJ23115" s="138"/>
      <c r="BK23115" s="138"/>
      <c r="BL23115" s="138"/>
      <c r="BM23115" s="138"/>
    </row>
    <row r="23116" spans="62:65" ht="13" thickBot="1">
      <c r="BJ23116" s="138"/>
      <c r="BK23116" s="138"/>
      <c r="BL23116" s="138"/>
      <c r="BM23116" s="138"/>
    </row>
    <row r="23117" spans="62:65" ht="13" thickBot="1">
      <c r="BJ23117" s="138"/>
      <c r="BK23117" s="138"/>
      <c r="BL23117" s="138"/>
      <c r="BM23117" s="138"/>
    </row>
    <row r="23118" spans="62:65" ht="13" thickBot="1">
      <c r="BJ23118" s="138"/>
      <c r="BK23118" s="138"/>
      <c r="BL23118" s="138"/>
      <c r="BM23118" s="138"/>
    </row>
    <row r="23119" spans="62:65" ht="13" thickBot="1">
      <c r="BJ23119" s="138"/>
      <c r="BK23119" s="138"/>
      <c r="BL23119" s="138"/>
      <c r="BM23119" s="138"/>
    </row>
    <row r="23120" spans="62:65" ht="13" thickBot="1">
      <c r="BJ23120" s="138"/>
      <c r="BK23120" s="138"/>
      <c r="BL23120" s="138"/>
      <c r="BM23120" s="138"/>
    </row>
    <row r="23121" spans="62:65" ht="13" thickBot="1">
      <c r="BJ23121" s="138"/>
      <c r="BK23121" s="138"/>
      <c r="BL23121" s="138"/>
      <c r="BM23121" s="138"/>
    </row>
    <row r="23122" spans="62:65" ht="13" thickBot="1">
      <c r="BJ23122" s="138"/>
      <c r="BK23122" s="138"/>
      <c r="BL23122" s="138"/>
      <c r="BM23122" s="138"/>
    </row>
    <row r="23123" spans="62:65" ht="13" thickBot="1">
      <c r="BJ23123" s="138"/>
      <c r="BK23123" s="138"/>
      <c r="BL23123" s="138"/>
      <c r="BM23123" s="138"/>
    </row>
    <row r="23124" spans="62:65" ht="13" thickBot="1">
      <c r="BJ23124" s="138"/>
      <c r="BK23124" s="138"/>
      <c r="BL23124" s="138"/>
      <c r="BM23124" s="138"/>
    </row>
    <row r="23125" spans="62:65" ht="13" thickBot="1">
      <c r="BJ23125" s="138"/>
      <c r="BK23125" s="138"/>
      <c r="BL23125" s="138"/>
      <c r="BM23125" s="138"/>
    </row>
    <row r="23126" spans="62:65" ht="13" thickBot="1">
      <c r="BJ23126" s="138"/>
      <c r="BK23126" s="138"/>
      <c r="BL23126" s="138"/>
      <c r="BM23126" s="138"/>
    </row>
    <row r="23127" spans="62:65" ht="13" thickBot="1">
      <c r="BJ23127" s="138"/>
      <c r="BK23127" s="138"/>
      <c r="BL23127" s="138"/>
      <c r="BM23127" s="138"/>
    </row>
    <row r="23128" spans="62:65" ht="13" thickBot="1">
      <c r="BJ23128" s="138"/>
      <c r="BK23128" s="138"/>
      <c r="BL23128" s="138"/>
      <c r="BM23128" s="138"/>
    </row>
    <row r="23129" spans="62:65" ht="13" thickBot="1">
      <c r="BJ23129" s="138"/>
      <c r="BK23129" s="138"/>
      <c r="BL23129" s="138"/>
      <c r="BM23129" s="138"/>
    </row>
    <row r="23130" spans="62:65" ht="13" thickBot="1">
      <c r="BJ23130" s="138"/>
      <c r="BK23130" s="138"/>
      <c r="BL23130" s="138"/>
      <c r="BM23130" s="138"/>
    </row>
    <row r="23131" spans="62:65" ht="13" thickBot="1">
      <c r="BJ23131" s="138"/>
      <c r="BK23131" s="138"/>
      <c r="BL23131" s="138"/>
      <c r="BM23131" s="138"/>
    </row>
    <row r="23132" spans="62:65" ht="13" thickBot="1">
      <c r="BJ23132" s="138"/>
      <c r="BK23132" s="138"/>
      <c r="BL23132" s="138"/>
      <c r="BM23132" s="138"/>
    </row>
    <row r="23133" spans="62:65" ht="13" thickBot="1">
      <c r="BJ23133" s="138"/>
      <c r="BK23133" s="138"/>
      <c r="BL23133" s="138"/>
      <c r="BM23133" s="138"/>
    </row>
    <row r="23134" spans="62:65" ht="13" thickBot="1">
      <c r="BJ23134" s="138"/>
      <c r="BK23134" s="138"/>
      <c r="BL23134" s="138"/>
      <c r="BM23134" s="138"/>
    </row>
    <row r="23135" spans="62:65" ht="13" thickBot="1">
      <c r="BJ23135" s="138"/>
      <c r="BK23135" s="138"/>
      <c r="BL23135" s="138"/>
      <c r="BM23135" s="138"/>
    </row>
    <row r="23136" spans="62:65" ht="13" thickBot="1">
      <c r="BJ23136" s="138"/>
      <c r="BK23136" s="138"/>
      <c r="BL23136" s="138"/>
      <c r="BM23136" s="138"/>
    </row>
    <row r="23137" spans="62:65" ht="13" thickBot="1">
      <c r="BJ23137" s="138"/>
      <c r="BK23137" s="138"/>
      <c r="BL23137" s="138"/>
      <c r="BM23137" s="138"/>
    </row>
    <row r="23138" spans="62:65" ht="13" thickBot="1">
      <c r="BJ23138" s="138"/>
      <c r="BK23138" s="138"/>
      <c r="BL23138" s="138"/>
      <c r="BM23138" s="138"/>
    </row>
    <row r="23139" spans="62:65" ht="13" thickBot="1">
      <c r="BJ23139" s="138"/>
      <c r="BK23139" s="138"/>
      <c r="BL23139" s="138"/>
      <c r="BM23139" s="138"/>
    </row>
    <row r="23140" spans="62:65" ht="13" thickBot="1">
      <c r="BJ23140" s="138"/>
      <c r="BK23140" s="138"/>
      <c r="BL23140" s="138"/>
      <c r="BM23140" s="138"/>
    </row>
    <row r="23141" spans="62:65" ht="13" thickBot="1">
      <c r="BJ23141" s="138"/>
      <c r="BK23141" s="138"/>
      <c r="BL23141" s="138"/>
      <c r="BM23141" s="138"/>
    </row>
    <row r="23142" spans="62:65" ht="13" thickBot="1">
      <c r="BJ23142" s="138"/>
      <c r="BK23142" s="138"/>
      <c r="BL23142" s="138"/>
      <c r="BM23142" s="138"/>
    </row>
    <row r="23143" spans="62:65" ht="13" thickBot="1">
      <c r="BJ23143" s="138"/>
      <c r="BK23143" s="138"/>
      <c r="BL23143" s="138"/>
      <c r="BM23143" s="138"/>
    </row>
    <row r="23144" spans="62:65" ht="13" thickBot="1">
      <c r="BJ23144" s="138"/>
      <c r="BK23144" s="138"/>
      <c r="BL23144" s="138"/>
      <c r="BM23144" s="138"/>
    </row>
    <row r="23145" spans="62:65" ht="13" thickBot="1">
      <c r="BJ23145" s="138"/>
      <c r="BK23145" s="138"/>
      <c r="BL23145" s="138"/>
      <c r="BM23145" s="138"/>
    </row>
    <row r="23146" spans="62:65" ht="13" thickBot="1">
      <c r="BJ23146" s="138"/>
      <c r="BK23146" s="138"/>
      <c r="BL23146" s="138"/>
      <c r="BM23146" s="138"/>
    </row>
    <row r="23147" spans="62:65" ht="13" thickBot="1">
      <c r="BJ23147" s="138"/>
      <c r="BK23147" s="138"/>
      <c r="BL23147" s="138"/>
      <c r="BM23147" s="138"/>
    </row>
    <row r="23148" spans="62:65" ht="13" thickBot="1">
      <c r="BJ23148" s="138"/>
      <c r="BK23148" s="138"/>
      <c r="BL23148" s="138"/>
      <c r="BM23148" s="138"/>
    </row>
    <row r="23149" spans="62:65" ht="13" thickBot="1">
      <c r="BJ23149" s="138"/>
      <c r="BK23149" s="138"/>
      <c r="BL23149" s="138"/>
      <c r="BM23149" s="138"/>
    </row>
    <row r="23150" spans="62:65" ht="13" thickBot="1">
      <c r="BJ23150" s="138"/>
      <c r="BK23150" s="138"/>
      <c r="BL23150" s="138"/>
      <c r="BM23150" s="138"/>
    </row>
    <row r="23151" spans="62:65" ht="13" thickBot="1">
      <c r="BJ23151" s="138"/>
      <c r="BK23151" s="138"/>
      <c r="BL23151" s="138"/>
      <c r="BM23151" s="138"/>
    </row>
    <row r="23152" spans="62:65" ht="13" thickBot="1">
      <c r="BJ23152" s="138"/>
      <c r="BK23152" s="138"/>
      <c r="BL23152" s="138"/>
      <c r="BM23152" s="138"/>
    </row>
    <row r="23153" spans="62:65" ht="13" thickBot="1">
      <c r="BJ23153" s="138"/>
      <c r="BK23153" s="138"/>
      <c r="BL23153" s="138"/>
      <c r="BM23153" s="138"/>
    </row>
    <row r="23154" spans="62:65" ht="13" thickBot="1">
      <c r="BJ23154" s="138"/>
      <c r="BK23154" s="138"/>
      <c r="BL23154" s="138"/>
      <c r="BM23154" s="138"/>
    </row>
    <row r="23155" spans="62:65" ht="13" thickBot="1">
      <c r="BJ23155" s="138"/>
      <c r="BK23155" s="138"/>
      <c r="BL23155" s="138"/>
      <c r="BM23155" s="138"/>
    </row>
    <row r="23156" spans="62:65" ht="13" thickBot="1">
      <c r="BJ23156" s="138"/>
      <c r="BK23156" s="138"/>
      <c r="BL23156" s="138"/>
      <c r="BM23156" s="138"/>
    </row>
    <row r="23157" spans="62:65" ht="13" thickBot="1">
      <c r="BJ23157" s="138"/>
      <c r="BK23157" s="138"/>
      <c r="BL23157" s="138"/>
      <c r="BM23157" s="138"/>
    </row>
    <row r="23158" spans="62:65" ht="13" thickBot="1">
      <c r="BJ23158" s="138"/>
      <c r="BK23158" s="138"/>
      <c r="BL23158" s="138"/>
      <c r="BM23158" s="138"/>
    </row>
    <row r="23159" spans="62:65" ht="13" thickBot="1">
      <c r="BJ23159" s="138"/>
      <c r="BK23159" s="138"/>
      <c r="BL23159" s="138"/>
      <c r="BM23159" s="138"/>
    </row>
    <row r="23160" spans="62:65" ht="13" thickBot="1">
      <c r="BJ23160" s="138"/>
      <c r="BK23160" s="138"/>
      <c r="BL23160" s="138"/>
      <c r="BM23160" s="138"/>
    </row>
    <row r="23161" spans="62:65" ht="13" thickBot="1">
      <c r="BJ23161" s="138"/>
      <c r="BK23161" s="138"/>
      <c r="BL23161" s="138"/>
      <c r="BM23161" s="138"/>
    </row>
    <row r="23162" spans="62:65" ht="13" thickBot="1">
      <c r="BJ23162" s="138"/>
      <c r="BK23162" s="138"/>
      <c r="BL23162" s="138"/>
      <c r="BM23162" s="138"/>
    </row>
    <row r="23163" spans="62:65" ht="13" thickBot="1">
      <c r="BJ23163" s="138"/>
      <c r="BK23163" s="138"/>
      <c r="BL23163" s="138"/>
      <c r="BM23163" s="138"/>
    </row>
    <row r="23164" spans="62:65" ht="13" thickBot="1">
      <c r="BJ23164" s="138"/>
      <c r="BK23164" s="138"/>
      <c r="BL23164" s="138"/>
      <c r="BM23164" s="138"/>
    </row>
    <row r="23165" spans="62:65" ht="13" thickBot="1">
      <c r="BJ23165" s="138"/>
      <c r="BK23165" s="138"/>
      <c r="BL23165" s="138"/>
      <c r="BM23165" s="138"/>
    </row>
    <row r="23166" spans="62:65" ht="13" thickBot="1">
      <c r="BJ23166" s="138"/>
      <c r="BK23166" s="138"/>
      <c r="BL23166" s="138"/>
      <c r="BM23166" s="138"/>
    </row>
    <row r="23167" spans="62:65" ht="13" thickBot="1">
      <c r="BJ23167" s="138"/>
      <c r="BK23167" s="138"/>
      <c r="BL23167" s="138"/>
      <c r="BM23167" s="138"/>
    </row>
    <row r="23168" spans="62:65" ht="13" thickBot="1">
      <c r="BJ23168" s="138"/>
      <c r="BK23168" s="138"/>
      <c r="BL23168" s="138"/>
      <c r="BM23168" s="138"/>
    </row>
    <row r="23169" spans="62:65" ht="13" thickBot="1">
      <c r="BJ23169" s="138"/>
      <c r="BK23169" s="138"/>
      <c r="BL23169" s="138"/>
      <c r="BM23169" s="138"/>
    </row>
    <row r="23170" spans="62:65" ht="13" thickBot="1">
      <c r="BJ23170" s="138"/>
      <c r="BK23170" s="138"/>
      <c r="BL23170" s="138"/>
      <c r="BM23170" s="138"/>
    </row>
    <row r="23171" spans="62:65" ht="13" thickBot="1">
      <c r="BJ23171" s="138"/>
      <c r="BK23171" s="138"/>
      <c r="BL23171" s="138"/>
      <c r="BM23171" s="138"/>
    </row>
    <row r="23172" spans="62:65" ht="13" thickBot="1">
      <c r="BJ23172" s="138"/>
      <c r="BK23172" s="138"/>
      <c r="BL23172" s="138"/>
      <c r="BM23172" s="138"/>
    </row>
    <row r="23173" spans="62:65" ht="13" thickBot="1">
      <c r="BJ23173" s="138"/>
      <c r="BK23173" s="138"/>
      <c r="BL23173" s="138"/>
      <c r="BM23173" s="138"/>
    </row>
    <row r="23174" spans="62:65" ht="13" thickBot="1">
      <c r="BJ23174" s="138"/>
      <c r="BK23174" s="138"/>
      <c r="BL23174" s="138"/>
      <c r="BM23174" s="138"/>
    </row>
    <row r="23175" spans="62:65" ht="13" thickBot="1">
      <c r="BJ23175" s="138"/>
      <c r="BK23175" s="138"/>
      <c r="BL23175" s="138"/>
      <c r="BM23175" s="138"/>
    </row>
    <row r="23176" spans="62:65" ht="13" thickBot="1">
      <c r="BJ23176" s="138"/>
      <c r="BK23176" s="138"/>
      <c r="BL23176" s="138"/>
      <c r="BM23176" s="138"/>
    </row>
    <row r="23177" spans="62:65" ht="13" thickBot="1">
      <c r="BJ23177" s="138"/>
      <c r="BK23177" s="138"/>
      <c r="BL23177" s="138"/>
      <c r="BM23177" s="138"/>
    </row>
    <row r="23178" spans="62:65" ht="13" thickBot="1">
      <c r="BJ23178" s="138"/>
      <c r="BK23178" s="138"/>
      <c r="BL23178" s="138"/>
      <c r="BM23178" s="138"/>
    </row>
    <row r="23179" spans="62:65" ht="13" thickBot="1">
      <c r="BJ23179" s="138"/>
      <c r="BK23179" s="138"/>
      <c r="BL23179" s="138"/>
      <c r="BM23179" s="138"/>
    </row>
    <row r="23180" spans="62:65" ht="13" thickBot="1">
      <c r="BJ23180" s="138"/>
      <c r="BK23180" s="138"/>
      <c r="BL23180" s="138"/>
      <c r="BM23180" s="138"/>
    </row>
    <row r="23181" spans="62:65" ht="13" thickBot="1">
      <c r="BJ23181" s="138"/>
      <c r="BK23181" s="138"/>
      <c r="BL23181" s="138"/>
      <c r="BM23181" s="138"/>
    </row>
    <row r="23182" spans="62:65" ht="13" thickBot="1">
      <c r="BJ23182" s="138"/>
      <c r="BK23182" s="138"/>
      <c r="BL23182" s="138"/>
      <c r="BM23182" s="138"/>
    </row>
    <row r="23183" spans="62:65" ht="13" thickBot="1">
      <c r="BJ23183" s="138"/>
      <c r="BK23183" s="138"/>
      <c r="BL23183" s="138"/>
      <c r="BM23183" s="138"/>
    </row>
    <row r="23184" spans="62:65" ht="13" thickBot="1">
      <c r="BJ23184" s="138"/>
      <c r="BK23184" s="138"/>
      <c r="BL23184" s="138"/>
      <c r="BM23184" s="138"/>
    </row>
    <row r="23185" spans="62:65" ht="13" thickBot="1">
      <c r="BJ23185" s="138"/>
      <c r="BK23185" s="138"/>
      <c r="BL23185" s="138"/>
      <c r="BM23185" s="138"/>
    </row>
    <row r="23186" spans="62:65" ht="13" thickBot="1">
      <c r="BJ23186" s="138"/>
      <c r="BK23186" s="138"/>
      <c r="BL23186" s="138"/>
      <c r="BM23186" s="138"/>
    </row>
    <row r="23187" spans="62:65" ht="13" thickBot="1">
      <c r="BJ23187" s="138"/>
      <c r="BK23187" s="138"/>
      <c r="BL23187" s="138"/>
      <c r="BM23187" s="138"/>
    </row>
    <row r="23188" spans="62:65" ht="13" thickBot="1">
      <c r="BJ23188" s="138"/>
      <c r="BK23188" s="138"/>
      <c r="BL23188" s="138"/>
      <c r="BM23188" s="138"/>
    </row>
    <row r="23189" spans="62:65" ht="13" thickBot="1">
      <c r="BJ23189" s="138"/>
      <c r="BK23189" s="138"/>
      <c r="BL23189" s="138"/>
      <c r="BM23189" s="138"/>
    </row>
    <row r="23190" spans="62:65" ht="13" thickBot="1">
      <c r="BJ23190" s="138"/>
      <c r="BK23190" s="138"/>
      <c r="BL23190" s="138"/>
      <c r="BM23190" s="138"/>
    </row>
    <row r="23191" spans="62:65" ht="13" thickBot="1">
      <c r="BJ23191" s="138"/>
      <c r="BK23191" s="138"/>
      <c r="BL23191" s="138"/>
      <c r="BM23191" s="138"/>
    </row>
    <row r="23192" spans="62:65" ht="13" thickBot="1">
      <c r="BJ23192" s="138"/>
      <c r="BK23192" s="138"/>
      <c r="BL23192" s="138"/>
      <c r="BM23192" s="138"/>
    </row>
    <row r="23193" spans="62:65" ht="13" thickBot="1">
      <c r="BJ23193" s="138"/>
      <c r="BK23193" s="138"/>
      <c r="BL23193" s="138"/>
      <c r="BM23193" s="138"/>
    </row>
    <row r="23194" spans="62:65" ht="13" thickBot="1">
      <c r="BJ23194" s="138"/>
      <c r="BK23194" s="138"/>
      <c r="BL23194" s="138"/>
      <c r="BM23194" s="138"/>
    </row>
    <row r="23195" spans="62:65" ht="13" thickBot="1">
      <c r="BJ23195" s="138"/>
      <c r="BK23195" s="138"/>
      <c r="BL23195" s="138"/>
      <c r="BM23195" s="138"/>
    </row>
    <row r="23196" spans="62:65" ht="13" thickBot="1">
      <c r="BJ23196" s="138"/>
      <c r="BK23196" s="138"/>
      <c r="BL23196" s="138"/>
      <c r="BM23196" s="138"/>
    </row>
    <row r="23197" spans="62:65" ht="13" thickBot="1">
      <c r="BJ23197" s="138"/>
      <c r="BK23197" s="138"/>
      <c r="BL23197" s="138"/>
      <c r="BM23197" s="138"/>
    </row>
    <row r="23198" spans="62:65" ht="13" thickBot="1">
      <c r="BJ23198" s="138"/>
      <c r="BK23198" s="138"/>
      <c r="BL23198" s="138"/>
      <c r="BM23198" s="138"/>
    </row>
    <row r="23199" spans="62:65" ht="13" thickBot="1">
      <c r="BJ23199" s="138"/>
      <c r="BK23199" s="138"/>
      <c r="BL23199" s="138"/>
      <c r="BM23199" s="138"/>
    </row>
    <row r="23200" spans="62:65" ht="13" thickBot="1">
      <c r="BJ23200" s="138"/>
      <c r="BK23200" s="138"/>
      <c r="BL23200" s="138"/>
      <c r="BM23200" s="138"/>
    </row>
    <row r="23201" spans="62:65" ht="13" thickBot="1">
      <c r="BJ23201" s="138"/>
      <c r="BK23201" s="138"/>
      <c r="BL23201" s="138"/>
      <c r="BM23201" s="138"/>
    </row>
    <row r="23202" spans="62:65" ht="13" thickBot="1">
      <c r="BJ23202" s="138"/>
      <c r="BK23202" s="138"/>
      <c r="BL23202" s="138"/>
      <c r="BM23202" s="138"/>
    </row>
    <row r="23203" spans="62:65" ht="13" thickBot="1">
      <c r="BJ23203" s="138"/>
      <c r="BK23203" s="138"/>
      <c r="BL23203" s="138"/>
      <c r="BM23203" s="138"/>
    </row>
    <row r="23204" spans="62:65" ht="13" thickBot="1">
      <c r="BJ23204" s="138"/>
      <c r="BK23204" s="138"/>
      <c r="BL23204" s="138"/>
      <c r="BM23204" s="138"/>
    </row>
    <row r="23205" spans="62:65" ht="13" thickBot="1">
      <c r="BJ23205" s="138"/>
      <c r="BK23205" s="138"/>
      <c r="BL23205" s="138"/>
      <c r="BM23205" s="138"/>
    </row>
    <row r="23206" spans="62:65" ht="13" thickBot="1">
      <c r="BJ23206" s="138"/>
      <c r="BK23206" s="138"/>
      <c r="BL23206" s="138"/>
      <c r="BM23206" s="138"/>
    </row>
    <row r="23207" spans="62:65" ht="13" thickBot="1">
      <c r="BJ23207" s="138"/>
      <c r="BK23207" s="138"/>
      <c r="BL23207" s="138"/>
      <c r="BM23207" s="138"/>
    </row>
    <row r="23208" spans="62:65" ht="13" thickBot="1">
      <c r="BJ23208" s="138"/>
      <c r="BK23208" s="138"/>
      <c r="BL23208" s="138"/>
      <c r="BM23208" s="138"/>
    </row>
    <row r="23209" spans="62:65" ht="13" thickBot="1">
      <c r="BJ23209" s="138"/>
      <c r="BK23209" s="138"/>
      <c r="BL23209" s="138"/>
      <c r="BM23209" s="138"/>
    </row>
    <row r="23210" spans="62:65" ht="13" thickBot="1">
      <c r="BJ23210" s="138"/>
      <c r="BK23210" s="138"/>
      <c r="BL23210" s="138"/>
      <c r="BM23210" s="138"/>
    </row>
    <row r="23211" spans="62:65" ht="13" thickBot="1">
      <c r="BJ23211" s="138"/>
      <c r="BK23211" s="138"/>
      <c r="BL23211" s="138"/>
      <c r="BM23211" s="138"/>
    </row>
    <row r="23212" spans="62:65" ht="13" thickBot="1">
      <c r="BJ23212" s="138"/>
      <c r="BK23212" s="138"/>
      <c r="BL23212" s="138"/>
      <c r="BM23212" s="138"/>
    </row>
    <row r="23213" spans="62:65" ht="13" thickBot="1">
      <c r="BJ23213" s="138"/>
      <c r="BK23213" s="138"/>
      <c r="BL23213" s="138"/>
      <c r="BM23213" s="138"/>
    </row>
    <row r="23214" spans="62:65" ht="13" thickBot="1">
      <c r="BJ23214" s="138"/>
      <c r="BK23214" s="138"/>
      <c r="BL23214" s="138"/>
      <c r="BM23214" s="138"/>
    </row>
    <row r="23215" spans="62:65" ht="13" thickBot="1">
      <c r="BJ23215" s="138"/>
      <c r="BK23215" s="138"/>
      <c r="BL23215" s="138"/>
      <c r="BM23215" s="138"/>
    </row>
    <row r="23216" spans="62:65" ht="13" thickBot="1">
      <c r="BJ23216" s="138"/>
      <c r="BK23216" s="138"/>
      <c r="BL23216" s="138"/>
      <c r="BM23216" s="138"/>
    </row>
    <row r="23217" spans="62:65" ht="13" thickBot="1">
      <c r="BJ23217" s="138"/>
      <c r="BK23217" s="138"/>
      <c r="BL23217" s="138"/>
      <c r="BM23217" s="138"/>
    </row>
    <row r="23218" spans="62:65" ht="13" thickBot="1">
      <c r="BJ23218" s="138"/>
      <c r="BK23218" s="138"/>
      <c r="BL23218" s="138"/>
      <c r="BM23218" s="138"/>
    </row>
    <row r="23219" spans="62:65" ht="13" thickBot="1">
      <c r="BJ23219" s="138"/>
      <c r="BK23219" s="138"/>
      <c r="BL23219" s="138"/>
      <c r="BM23219" s="138"/>
    </row>
    <row r="23220" spans="62:65" ht="13" thickBot="1">
      <c r="BJ23220" s="138"/>
      <c r="BK23220" s="138"/>
      <c r="BL23220" s="138"/>
      <c r="BM23220" s="138"/>
    </row>
    <row r="23221" spans="62:65" ht="13" thickBot="1">
      <c r="BJ23221" s="138"/>
      <c r="BK23221" s="138"/>
      <c r="BL23221" s="138"/>
      <c r="BM23221" s="138"/>
    </row>
    <row r="23222" spans="62:65" ht="13" thickBot="1">
      <c r="BJ23222" s="138"/>
      <c r="BK23222" s="138"/>
      <c r="BL23222" s="138"/>
      <c r="BM23222" s="138"/>
    </row>
    <row r="23223" spans="62:65" ht="13" thickBot="1">
      <c r="BJ23223" s="138"/>
      <c r="BK23223" s="138"/>
      <c r="BL23223" s="138"/>
      <c r="BM23223" s="138"/>
    </row>
    <row r="23224" spans="62:65" ht="13" thickBot="1">
      <c r="BJ23224" s="138"/>
      <c r="BK23224" s="138"/>
      <c r="BL23224" s="138"/>
      <c r="BM23224" s="138"/>
    </row>
    <row r="23225" spans="62:65" ht="13" thickBot="1">
      <c r="BJ23225" s="138"/>
      <c r="BK23225" s="138"/>
      <c r="BL23225" s="138"/>
      <c r="BM23225" s="138"/>
    </row>
    <row r="23226" spans="62:65" ht="13" thickBot="1">
      <c r="BJ23226" s="138"/>
      <c r="BK23226" s="138"/>
      <c r="BL23226" s="138"/>
      <c r="BM23226" s="138"/>
    </row>
    <row r="23227" spans="62:65" ht="13" thickBot="1">
      <c r="BJ23227" s="138"/>
      <c r="BK23227" s="138"/>
      <c r="BL23227" s="138"/>
      <c r="BM23227" s="138"/>
    </row>
    <row r="23228" spans="62:65" ht="13" thickBot="1">
      <c r="BJ23228" s="138"/>
      <c r="BK23228" s="138"/>
      <c r="BL23228" s="138"/>
      <c r="BM23228" s="138"/>
    </row>
    <row r="23229" spans="62:65" ht="13" thickBot="1">
      <c r="BJ23229" s="138"/>
      <c r="BK23229" s="138"/>
      <c r="BL23229" s="138"/>
      <c r="BM23229" s="138"/>
    </row>
    <row r="23230" spans="62:65" ht="13" thickBot="1">
      <c r="BJ23230" s="138"/>
      <c r="BK23230" s="138"/>
      <c r="BL23230" s="138"/>
      <c r="BM23230" s="138"/>
    </row>
    <row r="23231" spans="62:65" ht="13" thickBot="1">
      <c r="BJ23231" s="138"/>
      <c r="BK23231" s="138"/>
      <c r="BL23231" s="138"/>
      <c r="BM23231" s="138"/>
    </row>
    <row r="23232" spans="62:65" ht="13" thickBot="1">
      <c r="BJ23232" s="138"/>
      <c r="BK23232" s="138"/>
      <c r="BL23232" s="138"/>
      <c r="BM23232" s="138"/>
    </row>
    <row r="23233" spans="62:65" ht="13" thickBot="1">
      <c r="BJ23233" s="138"/>
      <c r="BK23233" s="138"/>
      <c r="BL23233" s="138"/>
      <c r="BM23233" s="138"/>
    </row>
    <row r="23234" spans="62:65" ht="13" thickBot="1">
      <c r="BJ23234" s="138"/>
      <c r="BK23234" s="138"/>
      <c r="BL23234" s="138"/>
      <c r="BM23234" s="138"/>
    </row>
    <row r="23235" spans="62:65" ht="13" thickBot="1">
      <c r="BJ23235" s="138"/>
      <c r="BK23235" s="138"/>
      <c r="BL23235" s="138"/>
      <c r="BM23235" s="138"/>
    </row>
    <row r="23236" spans="62:65" ht="13" thickBot="1">
      <c r="BJ23236" s="138"/>
      <c r="BK23236" s="138"/>
      <c r="BL23236" s="138"/>
      <c r="BM23236" s="138"/>
    </row>
    <row r="23237" spans="62:65" ht="13" thickBot="1">
      <c r="BJ23237" s="138"/>
      <c r="BK23237" s="138"/>
      <c r="BL23237" s="138"/>
      <c r="BM23237" s="138"/>
    </row>
    <row r="23238" spans="62:65" ht="13" thickBot="1">
      <c r="BJ23238" s="138"/>
      <c r="BK23238" s="138"/>
      <c r="BL23238" s="138"/>
      <c r="BM23238" s="138"/>
    </row>
    <row r="23239" spans="62:65" ht="13" thickBot="1">
      <c r="BJ23239" s="138"/>
      <c r="BK23239" s="138"/>
      <c r="BL23239" s="138"/>
      <c r="BM23239" s="138"/>
    </row>
    <row r="23240" spans="62:65" ht="13" thickBot="1">
      <c r="BJ23240" s="138"/>
      <c r="BK23240" s="138"/>
      <c r="BL23240" s="138"/>
      <c r="BM23240" s="138"/>
    </row>
    <row r="23241" spans="62:65" ht="13" thickBot="1">
      <c r="BJ23241" s="138"/>
      <c r="BK23241" s="138"/>
      <c r="BL23241" s="138"/>
      <c r="BM23241" s="138"/>
    </row>
    <row r="23242" spans="62:65" ht="13" thickBot="1">
      <c r="BJ23242" s="138"/>
      <c r="BK23242" s="138"/>
      <c r="BL23242" s="138"/>
      <c r="BM23242" s="138"/>
    </row>
    <row r="23243" spans="62:65" ht="13" thickBot="1">
      <c r="BJ23243" s="138"/>
      <c r="BK23243" s="138"/>
      <c r="BL23243" s="138"/>
      <c r="BM23243" s="138"/>
    </row>
    <row r="23244" spans="62:65" ht="13" thickBot="1">
      <c r="BJ23244" s="138"/>
      <c r="BK23244" s="138"/>
      <c r="BL23244" s="138"/>
      <c r="BM23244" s="138"/>
    </row>
    <row r="23245" spans="62:65" ht="13" thickBot="1">
      <c r="BJ23245" s="138"/>
      <c r="BK23245" s="138"/>
      <c r="BL23245" s="138"/>
      <c r="BM23245" s="138"/>
    </row>
    <row r="23246" spans="62:65" ht="13" thickBot="1">
      <c r="BJ23246" s="138"/>
      <c r="BK23246" s="138"/>
      <c r="BL23246" s="138"/>
      <c r="BM23246" s="138"/>
    </row>
    <row r="23247" spans="62:65" ht="13" thickBot="1">
      <c r="BJ23247" s="138"/>
      <c r="BK23247" s="138"/>
      <c r="BL23247" s="138"/>
      <c r="BM23247" s="138"/>
    </row>
    <row r="23248" spans="62:65" ht="13" thickBot="1">
      <c r="BJ23248" s="138"/>
      <c r="BK23248" s="138"/>
      <c r="BL23248" s="138"/>
      <c r="BM23248" s="138"/>
    </row>
    <row r="23249" spans="62:65" ht="13" thickBot="1">
      <c r="BJ23249" s="138"/>
      <c r="BK23249" s="138"/>
      <c r="BL23249" s="138"/>
      <c r="BM23249" s="138"/>
    </row>
    <row r="23250" spans="62:65" ht="13" thickBot="1">
      <c r="BJ23250" s="138"/>
      <c r="BK23250" s="138"/>
      <c r="BL23250" s="138"/>
      <c r="BM23250" s="138"/>
    </row>
    <row r="23251" spans="62:65" ht="13" thickBot="1">
      <c r="BJ23251" s="138"/>
      <c r="BK23251" s="138"/>
      <c r="BL23251" s="138"/>
      <c r="BM23251" s="138"/>
    </row>
    <row r="23252" spans="62:65" ht="13" thickBot="1">
      <c r="BJ23252" s="138"/>
      <c r="BK23252" s="138"/>
      <c r="BL23252" s="138"/>
      <c r="BM23252" s="138"/>
    </row>
    <row r="23253" spans="62:65" ht="13" thickBot="1">
      <c r="BJ23253" s="138"/>
      <c r="BK23253" s="138"/>
      <c r="BL23253" s="138"/>
      <c r="BM23253" s="138"/>
    </row>
    <row r="23254" spans="62:65" ht="13" thickBot="1">
      <c r="BJ23254" s="138"/>
      <c r="BK23254" s="138"/>
      <c r="BL23254" s="138"/>
      <c r="BM23254" s="138"/>
    </row>
    <row r="23255" spans="62:65" ht="13" thickBot="1">
      <c r="BJ23255" s="138"/>
      <c r="BK23255" s="138"/>
      <c r="BL23255" s="138"/>
      <c r="BM23255" s="138"/>
    </row>
    <row r="23256" spans="62:65" ht="13" thickBot="1">
      <c r="BJ23256" s="138"/>
      <c r="BK23256" s="138"/>
      <c r="BL23256" s="138"/>
      <c r="BM23256" s="138"/>
    </row>
    <row r="23257" spans="62:65" ht="13" thickBot="1">
      <c r="BJ23257" s="138"/>
      <c r="BK23257" s="138"/>
      <c r="BL23257" s="138"/>
      <c r="BM23257" s="138"/>
    </row>
    <row r="23258" spans="62:65" ht="13" thickBot="1">
      <c r="BJ23258" s="138"/>
      <c r="BK23258" s="138"/>
      <c r="BL23258" s="138"/>
      <c r="BM23258" s="138"/>
    </row>
    <row r="23259" spans="62:65" ht="13" thickBot="1">
      <c r="BJ23259" s="138"/>
      <c r="BK23259" s="138"/>
      <c r="BL23259" s="138"/>
      <c r="BM23259" s="138"/>
    </row>
    <row r="23260" spans="62:65" ht="13" thickBot="1">
      <c r="BJ23260" s="138"/>
      <c r="BK23260" s="138"/>
      <c r="BL23260" s="138"/>
      <c r="BM23260" s="138"/>
    </row>
    <row r="23261" spans="62:65" ht="13" thickBot="1">
      <c r="BJ23261" s="138"/>
      <c r="BK23261" s="138"/>
      <c r="BL23261" s="138"/>
      <c r="BM23261" s="138"/>
    </row>
    <row r="23262" spans="62:65" ht="13" thickBot="1">
      <c r="BJ23262" s="138"/>
      <c r="BK23262" s="138"/>
      <c r="BL23262" s="138"/>
      <c r="BM23262" s="138"/>
    </row>
    <row r="23263" spans="62:65" ht="13" thickBot="1">
      <c r="BJ23263" s="138"/>
      <c r="BK23263" s="138"/>
      <c r="BL23263" s="138"/>
      <c r="BM23263" s="138"/>
    </row>
    <row r="23264" spans="62:65" ht="13" thickBot="1">
      <c r="BJ23264" s="138"/>
      <c r="BK23264" s="138"/>
      <c r="BL23264" s="138"/>
      <c r="BM23264" s="138"/>
    </row>
    <row r="23265" spans="62:65" ht="13" thickBot="1">
      <c r="BJ23265" s="138"/>
      <c r="BK23265" s="138"/>
      <c r="BL23265" s="138"/>
      <c r="BM23265" s="138"/>
    </row>
    <row r="23266" spans="62:65" ht="13" thickBot="1">
      <c r="BJ23266" s="138"/>
      <c r="BK23266" s="138"/>
      <c r="BL23266" s="138"/>
      <c r="BM23266" s="138"/>
    </row>
    <row r="23267" spans="62:65" ht="13" thickBot="1">
      <c r="BJ23267" s="138"/>
      <c r="BK23267" s="138"/>
      <c r="BL23267" s="138"/>
      <c r="BM23267" s="138"/>
    </row>
    <row r="23268" spans="62:65" ht="13" thickBot="1">
      <c r="BJ23268" s="138"/>
      <c r="BK23268" s="138"/>
      <c r="BL23268" s="138"/>
      <c r="BM23268" s="138"/>
    </row>
    <row r="23269" spans="62:65" ht="13" thickBot="1">
      <c r="BJ23269" s="138"/>
      <c r="BK23269" s="138"/>
      <c r="BL23269" s="138"/>
      <c r="BM23269" s="138"/>
    </row>
    <row r="23270" spans="62:65" ht="13" thickBot="1">
      <c r="BJ23270" s="138"/>
      <c r="BK23270" s="138"/>
      <c r="BL23270" s="138"/>
      <c r="BM23270" s="138"/>
    </row>
    <row r="23271" spans="62:65" ht="13" thickBot="1">
      <c r="BJ23271" s="138"/>
      <c r="BK23271" s="138"/>
      <c r="BL23271" s="138"/>
      <c r="BM23271" s="138"/>
    </row>
    <row r="23272" spans="62:65" ht="13" thickBot="1">
      <c r="BJ23272" s="138"/>
      <c r="BK23272" s="138"/>
      <c r="BL23272" s="138"/>
      <c r="BM23272" s="138"/>
    </row>
    <row r="23273" spans="62:65" ht="13" thickBot="1">
      <c r="BJ23273" s="138"/>
      <c r="BK23273" s="138"/>
      <c r="BL23273" s="138"/>
      <c r="BM23273" s="138"/>
    </row>
    <row r="23274" spans="62:65" ht="13" thickBot="1">
      <c r="BJ23274" s="138"/>
      <c r="BK23274" s="138"/>
      <c r="BL23274" s="138"/>
      <c r="BM23274" s="138"/>
    </row>
    <row r="23275" spans="62:65" ht="13" thickBot="1">
      <c r="BJ23275" s="138"/>
      <c r="BK23275" s="138"/>
      <c r="BL23275" s="138"/>
      <c r="BM23275" s="138"/>
    </row>
    <row r="23276" spans="62:65" ht="13" thickBot="1">
      <c r="BJ23276" s="138"/>
      <c r="BK23276" s="138"/>
      <c r="BL23276" s="138"/>
      <c r="BM23276" s="138"/>
    </row>
    <row r="23277" spans="62:65" ht="13" thickBot="1">
      <c r="BJ23277" s="138"/>
      <c r="BK23277" s="138"/>
      <c r="BL23277" s="138"/>
      <c r="BM23277" s="138"/>
    </row>
    <row r="23278" spans="62:65" ht="13" thickBot="1">
      <c r="BJ23278" s="138"/>
      <c r="BK23278" s="138"/>
      <c r="BL23278" s="138"/>
      <c r="BM23278" s="138"/>
    </row>
    <row r="23279" spans="62:65" ht="13" thickBot="1">
      <c r="BJ23279" s="138"/>
      <c r="BK23279" s="138"/>
      <c r="BL23279" s="138"/>
      <c r="BM23279" s="138"/>
    </row>
    <row r="23280" spans="62:65" ht="13" thickBot="1">
      <c r="BJ23280" s="138"/>
      <c r="BK23280" s="138"/>
      <c r="BL23280" s="138"/>
      <c r="BM23280" s="138"/>
    </row>
    <row r="23281" spans="62:65" ht="13" thickBot="1">
      <c r="BJ23281" s="138"/>
      <c r="BK23281" s="138"/>
      <c r="BL23281" s="138"/>
      <c r="BM23281" s="138"/>
    </row>
    <row r="23282" spans="62:65" ht="13" thickBot="1">
      <c r="BJ23282" s="138"/>
      <c r="BK23282" s="138"/>
      <c r="BL23282" s="138"/>
      <c r="BM23282" s="138"/>
    </row>
    <row r="23283" spans="62:65" ht="13" thickBot="1">
      <c r="BJ23283" s="138"/>
      <c r="BK23283" s="138"/>
      <c r="BL23283" s="138"/>
      <c r="BM23283" s="138"/>
    </row>
    <row r="23284" spans="62:65" ht="13" thickBot="1">
      <c r="BJ23284" s="138"/>
      <c r="BK23284" s="138"/>
      <c r="BL23284" s="138"/>
      <c r="BM23284" s="138"/>
    </row>
    <row r="23285" spans="62:65" ht="13" thickBot="1">
      <c r="BJ23285" s="138"/>
      <c r="BK23285" s="138"/>
      <c r="BL23285" s="138"/>
      <c r="BM23285" s="138"/>
    </row>
    <row r="23286" spans="62:65" ht="13" thickBot="1">
      <c r="BJ23286" s="138"/>
      <c r="BK23286" s="138"/>
      <c r="BL23286" s="138"/>
      <c r="BM23286" s="138"/>
    </row>
    <row r="23287" spans="62:65" ht="13" thickBot="1">
      <c r="BJ23287" s="138"/>
      <c r="BK23287" s="138"/>
      <c r="BL23287" s="138"/>
      <c r="BM23287" s="138"/>
    </row>
    <row r="23288" spans="62:65" ht="13" thickBot="1">
      <c r="BJ23288" s="138"/>
      <c r="BK23288" s="138"/>
      <c r="BL23288" s="138"/>
      <c r="BM23288" s="138"/>
    </row>
    <row r="23289" spans="62:65" ht="13" thickBot="1">
      <c r="BJ23289" s="138"/>
      <c r="BK23289" s="138"/>
      <c r="BL23289" s="138"/>
      <c r="BM23289" s="138"/>
    </row>
    <row r="23290" spans="62:65" ht="13" thickBot="1">
      <c r="BJ23290" s="138"/>
      <c r="BK23290" s="138"/>
      <c r="BL23290" s="138"/>
      <c r="BM23290" s="138"/>
    </row>
    <row r="23291" spans="62:65" ht="13" thickBot="1">
      <c r="BJ23291" s="138"/>
      <c r="BK23291" s="138"/>
      <c r="BL23291" s="138"/>
      <c r="BM23291" s="138"/>
    </row>
    <row r="23292" spans="62:65" ht="13" thickBot="1">
      <c r="BJ23292" s="138"/>
      <c r="BK23292" s="138"/>
      <c r="BL23292" s="138"/>
      <c r="BM23292" s="138"/>
    </row>
    <row r="23293" spans="62:65" ht="13" thickBot="1">
      <c r="BJ23293" s="138"/>
      <c r="BK23293" s="138"/>
      <c r="BL23293" s="138"/>
      <c r="BM23293" s="138"/>
    </row>
    <row r="23294" spans="62:65" ht="13" thickBot="1">
      <c r="BJ23294" s="138"/>
      <c r="BK23294" s="138"/>
      <c r="BL23294" s="138"/>
      <c r="BM23294" s="138"/>
    </row>
    <row r="23295" spans="62:65" ht="13" thickBot="1">
      <c r="BJ23295" s="138"/>
      <c r="BK23295" s="138"/>
      <c r="BL23295" s="138"/>
      <c r="BM23295" s="138"/>
    </row>
    <row r="23296" spans="62:65" ht="13" thickBot="1">
      <c r="BJ23296" s="138"/>
      <c r="BK23296" s="138"/>
      <c r="BL23296" s="138"/>
      <c r="BM23296" s="138"/>
    </row>
    <row r="23297" spans="62:65" ht="13" thickBot="1">
      <c r="BJ23297" s="138"/>
      <c r="BK23297" s="138"/>
      <c r="BL23297" s="138"/>
      <c r="BM23297" s="138"/>
    </row>
    <row r="23298" spans="62:65" ht="13" thickBot="1">
      <c r="BJ23298" s="138"/>
      <c r="BK23298" s="138"/>
      <c r="BL23298" s="138"/>
      <c r="BM23298" s="138"/>
    </row>
    <row r="23299" spans="62:65" ht="13" thickBot="1">
      <c r="BJ23299" s="138"/>
      <c r="BK23299" s="138"/>
      <c r="BL23299" s="138"/>
      <c r="BM23299" s="138"/>
    </row>
    <row r="23300" spans="62:65" ht="13" thickBot="1">
      <c r="BJ23300" s="138"/>
      <c r="BK23300" s="138"/>
      <c r="BL23300" s="138"/>
      <c r="BM23300" s="138"/>
    </row>
    <row r="23301" spans="62:65" ht="13" thickBot="1">
      <c r="BJ23301" s="138"/>
      <c r="BK23301" s="138"/>
      <c r="BL23301" s="138"/>
      <c r="BM23301" s="138"/>
    </row>
    <row r="23302" spans="62:65" ht="13" thickBot="1">
      <c r="BJ23302" s="138"/>
      <c r="BK23302" s="138"/>
      <c r="BL23302" s="138"/>
      <c r="BM23302" s="138"/>
    </row>
    <row r="23303" spans="62:65" ht="13" thickBot="1">
      <c r="BJ23303" s="138"/>
      <c r="BK23303" s="138"/>
      <c r="BL23303" s="138"/>
      <c r="BM23303" s="138"/>
    </row>
    <row r="23304" spans="62:65" ht="13" thickBot="1">
      <c r="BJ23304" s="138"/>
      <c r="BK23304" s="138"/>
      <c r="BL23304" s="138"/>
      <c r="BM23304" s="138"/>
    </row>
    <row r="23305" spans="62:65" ht="13" thickBot="1">
      <c r="BJ23305" s="138"/>
      <c r="BK23305" s="138"/>
      <c r="BL23305" s="138"/>
      <c r="BM23305" s="138"/>
    </row>
    <row r="23306" spans="62:65" ht="13" thickBot="1">
      <c r="BJ23306" s="138"/>
      <c r="BK23306" s="138"/>
      <c r="BL23306" s="138"/>
      <c r="BM23306" s="138"/>
    </row>
    <row r="23307" spans="62:65" ht="13" thickBot="1">
      <c r="BJ23307" s="138"/>
      <c r="BK23307" s="138"/>
      <c r="BL23307" s="138"/>
      <c r="BM23307" s="138"/>
    </row>
    <row r="23308" spans="62:65" ht="13" thickBot="1">
      <c r="BJ23308" s="138"/>
      <c r="BK23308" s="138"/>
      <c r="BL23308" s="138"/>
      <c r="BM23308" s="138"/>
    </row>
    <row r="23309" spans="62:65" ht="13" thickBot="1">
      <c r="BJ23309" s="138"/>
      <c r="BK23309" s="138"/>
      <c r="BL23309" s="138"/>
      <c r="BM23309" s="138"/>
    </row>
    <row r="23310" spans="62:65" ht="13" thickBot="1">
      <c r="BJ23310" s="138"/>
      <c r="BK23310" s="138"/>
      <c r="BL23310" s="138"/>
      <c r="BM23310" s="138"/>
    </row>
    <row r="23311" spans="62:65" ht="13" thickBot="1">
      <c r="BJ23311" s="138"/>
      <c r="BK23311" s="138"/>
      <c r="BL23311" s="138"/>
      <c r="BM23311" s="138"/>
    </row>
    <row r="23312" spans="62:65" ht="13" thickBot="1">
      <c r="BJ23312" s="138"/>
      <c r="BK23312" s="138"/>
      <c r="BL23312" s="138"/>
      <c r="BM23312" s="138"/>
    </row>
    <row r="23313" spans="62:65" ht="13" thickBot="1">
      <c r="BJ23313" s="138"/>
      <c r="BK23313" s="138"/>
      <c r="BL23313" s="138"/>
      <c r="BM23313" s="138"/>
    </row>
    <row r="23314" spans="62:65" ht="13" thickBot="1">
      <c r="BJ23314" s="138"/>
      <c r="BK23314" s="138"/>
      <c r="BL23314" s="138"/>
      <c r="BM23314" s="138"/>
    </row>
    <row r="23315" spans="62:65" ht="13" thickBot="1">
      <c r="BJ23315" s="138"/>
      <c r="BK23315" s="138"/>
      <c r="BL23315" s="138"/>
      <c r="BM23315" s="138"/>
    </row>
    <row r="23316" spans="62:65" ht="13" thickBot="1">
      <c r="BJ23316" s="138"/>
      <c r="BK23316" s="138"/>
      <c r="BL23316" s="138"/>
      <c r="BM23316" s="138"/>
    </row>
    <row r="23317" spans="62:65" ht="13" thickBot="1">
      <c r="BJ23317" s="138"/>
      <c r="BK23317" s="138"/>
      <c r="BL23317" s="138"/>
      <c r="BM23317" s="138"/>
    </row>
    <row r="23318" spans="62:65" ht="13" thickBot="1">
      <c r="BJ23318" s="138"/>
      <c r="BK23318" s="138"/>
      <c r="BL23318" s="138"/>
      <c r="BM23318" s="138"/>
    </row>
    <row r="23319" spans="62:65" ht="13" thickBot="1">
      <c r="BJ23319" s="138"/>
      <c r="BK23319" s="138"/>
      <c r="BL23319" s="138"/>
      <c r="BM23319" s="138"/>
    </row>
    <row r="23320" spans="62:65" ht="13" thickBot="1">
      <c r="BJ23320" s="138"/>
      <c r="BK23320" s="138"/>
      <c r="BL23320" s="138"/>
      <c r="BM23320" s="138"/>
    </row>
    <row r="23321" spans="62:65" ht="13" thickBot="1">
      <c r="BJ23321" s="138"/>
      <c r="BK23321" s="138"/>
      <c r="BL23321" s="138"/>
      <c r="BM23321" s="138"/>
    </row>
    <row r="23322" spans="62:65" ht="13" thickBot="1">
      <c r="BJ23322" s="138"/>
      <c r="BK23322" s="138"/>
      <c r="BL23322" s="138"/>
      <c r="BM23322" s="138"/>
    </row>
    <row r="23323" spans="62:65" ht="13" thickBot="1">
      <c r="BJ23323" s="138"/>
      <c r="BK23323" s="138"/>
      <c r="BL23323" s="138"/>
      <c r="BM23323" s="138"/>
    </row>
    <row r="23324" spans="62:65" ht="13" thickBot="1">
      <c r="BJ23324" s="138"/>
      <c r="BK23324" s="138"/>
      <c r="BL23324" s="138"/>
      <c r="BM23324" s="138"/>
    </row>
    <row r="23325" spans="62:65" ht="13" thickBot="1">
      <c r="BJ23325" s="138"/>
      <c r="BK23325" s="138"/>
      <c r="BL23325" s="138"/>
      <c r="BM23325" s="138"/>
    </row>
    <row r="23326" spans="62:65" ht="13" thickBot="1">
      <c r="BJ23326" s="138"/>
      <c r="BK23326" s="138"/>
      <c r="BL23326" s="138"/>
      <c r="BM23326" s="138"/>
    </row>
    <row r="23327" spans="62:65" ht="13" thickBot="1">
      <c r="BJ23327" s="138"/>
      <c r="BK23327" s="138"/>
      <c r="BL23327" s="138"/>
      <c r="BM23327" s="138"/>
    </row>
    <row r="23328" spans="62:65" ht="13" thickBot="1">
      <c r="BJ23328" s="138"/>
      <c r="BK23328" s="138"/>
      <c r="BL23328" s="138"/>
      <c r="BM23328" s="138"/>
    </row>
    <row r="23329" spans="62:65" ht="13" thickBot="1">
      <c r="BJ23329" s="138"/>
      <c r="BK23329" s="138"/>
      <c r="BL23329" s="138"/>
      <c r="BM23329" s="138"/>
    </row>
    <row r="23330" spans="62:65" ht="13" thickBot="1">
      <c r="BJ23330" s="138"/>
      <c r="BK23330" s="138"/>
      <c r="BL23330" s="138"/>
      <c r="BM23330" s="138"/>
    </row>
    <row r="23331" spans="62:65" ht="13" thickBot="1">
      <c r="BJ23331" s="138"/>
      <c r="BK23331" s="138"/>
      <c r="BL23331" s="138"/>
      <c r="BM23331" s="138"/>
    </row>
    <row r="23332" spans="62:65" ht="13" thickBot="1">
      <c r="BJ23332" s="138"/>
      <c r="BK23332" s="138"/>
      <c r="BL23332" s="138"/>
      <c r="BM23332" s="138"/>
    </row>
    <row r="23333" spans="62:65" ht="13" thickBot="1">
      <c r="BJ23333" s="138"/>
      <c r="BK23333" s="138"/>
      <c r="BL23333" s="138"/>
      <c r="BM23333" s="138"/>
    </row>
    <row r="23334" spans="62:65" ht="13" thickBot="1">
      <c r="BJ23334" s="138"/>
      <c r="BK23334" s="138"/>
      <c r="BL23334" s="138"/>
      <c r="BM23334" s="138"/>
    </row>
    <row r="23335" spans="62:65" ht="13" thickBot="1">
      <c r="BJ23335" s="138"/>
      <c r="BK23335" s="138"/>
      <c r="BL23335" s="138"/>
      <c r="BM23335" s="138"/>
    </row>
    <row r="23336" spans="62:65" ht="13" thickBot="1">
      <c r="BJ23336" s="138"/>
      <c r="BK23336" s="138"/>
      <c r="BL23336" s="138"/>
      <c r="BM23336" s="138"/>
    </row>
    <row r="23337" spans="62:65" ht="13" thickBot="1">
      <c r="BJ23337" s="138"/>
      <c r="BK23337" s="138"/>
      <c r="BL23337" s="138"/>
      <c r="BM23337" s="138"/>
    </row>
    <row r="23338" spans="62:65" ht="13" thickBot="1">
      <c r="BJ23338" s="138"/>
      <c r="BK23338" s="138"/>
      <c r="BL23338" s="138"/>
      <c r="BM23338" s="138"/>
    </row>
    <row r="23339" spans="62:65" ht="13" thickBot="1">
      <c r="BJ23339" s="138"/>
      <c r="BK23339" s="138"/>
      <c r="BL23339" s="138"/>
      <c r="BM23339" s="138"/>
    </row>
    <row r="23340" spans="62:65" ht="13" thickBot="1">
      <c r="BJ23340" s="138"/>
      <c r="BK23340" s="138"/>
      <c r="BL23340" s="138"/>
      <c r="BM23340" s="138"/>
    </row>
    <row r="23341" spans="62:65" ht="13" thickBot="1">
      <c r="BJ23341" s="138"/>
      <c r="BK23341" s="138"/>
      <c r="BL23341" s="138"/>
      <c r="BM23341" s="138"/>
    </row>
    <row r="23342" spans="62:65" ht="13" thickBot="1">
      <c r="BJ23342" s="138"/>
      <c r="BK23342" s="138"/>
      <c r="BL23342" s="138"/>
      <c r="BM23342" s="138"/>
    </row>
    <row r="23343" spans="62:65" ht="13" thickBot="1">
      <c r="BJ23343" s="138"/>
      <c r="BK23343" s="138"/>
      <c r="BL23343" s="138"/>
      <c r="BM23343" s="138"/>
    </row>
    <row r="23344" spans="62:65" ht="13" thickBot="1">
      <c r="BJ23344" s="138"/>
      <c r="BK23344" s="138"/>
      <c r="BL23344" s="138"/>
      <c r="BM23344" s="138"/>
    </row>
    <row r="23345" spans="62:65" ht="13" thickBot="1">
      <c r="BJ23345" s="138"/>
      <c r="BK23345" s="138"/>
      <c r="BL23345" s="138"/>
      <c r="BM23345" s="138"/>
    </row>
    <row r="23346" spans="62:65" ht="13" thickBot="1">
      <c r="BJ23346" s="138"/>
      <c r="BK23346" s="138"/>
      <c r="BL23346" s="138"/>
      <c r="BM23346" s="138"/>
    </row>
    <row r="23347" spans="62:65" ht="13" thickBot="1">
      <c r="BJ23347" s="138"/>
      <c r="BK23347" s="138"/>
      <c r="BL23347" s="138"/>
      <c r="BM23347" s="138"/>
    </row>
    <row r="23348" spans="62:65" ht="13" thickBot="1">
      <c r="BJ23348" s="138"/>
      <c r="BK23348" s="138"/>
      <c r="BL23348" s="138"/>
      <c r="BM23348" s="138"/>
    </row>
    <row r="23349" spans="62:65" ht="13" thickBot="1">
      <c r="BJ23349" s="138"/>
      <c r="BK23349" s="138"/>
      <c r="BL23349" s="138"/>
      <c r="BM23349" s="138"/>
    </row>
    <row r="23350" spans="62:65" ht="13" thickBot="1">
      <c r="BJ23350" s="138"/>
      <c r="BK23350" s="138"/>
      <c r="BL23350" s="138"/>
      <c r="BM23350" s="138"/>
    </row>
    <row r="23351" spans="62:65" ht="13" thickBot="1">
      <c r="BJ23351" s="138"/>
      <c r="BK23351" s="138"/>
      <c r="BL23351" s="138"/>
      <c r="BM23351" s="138"/>
    </row>
    <row r="23352" spans="62:65" ht="13" thickBot="1">
      <c r="BJ23352" s="138"/>
      <c r="BK23352" s="138"/>
      <c r="BL23352" s="138"/>
      <c r="BM23352" s="138"/>
    </row>
    <row r="23353" spans="62:65" ht="13" thickBot="1">
      <c r="BJ23353" s="138"/>
      <c r="BK23353" s="138"/>
      <c r="BL23353" s="138"/>
      <c r="BM23353" s="138"/>
    </row>
    <row r="23354" spans="62:65" ht="13" thickBot="1">
      <c r="BJ23354" s="138"/>
      <c r="BK23354" s="138"/>
      <c r="BL23354" s="138"/>
      <c r="BM23354" s="138"/>
    </row>
    <row r="23355" spans="62:65" ht="13" thickBot="1">
      <c r="BJ23355" s="138"/>
      <c r="BK23355" s="138"/>
      <c r="BL23355" s="138"/>
      <c r="BM23355" s="138"/>
    </row>
    <row r="23356" spans="62:65" ht="13" thickBot="1">
      <c r="BJ23356" s="138"/>
      <c r="BK23356" s="138"/>
      <c r="BL23356" s="138"/>
      <c r="BM23356" s="138"/>
    </row>
    <row r="23357" spans="62:65" ht="13" thickBot="1">
      <c r="BJ23357" s="138"/>
      <c r="BK23357" s="138"/>
      <c r="BL23357" s="138"/>
      <c r="BM23357" s="138"/>
    </row>
    <row r="23358" spans="62:65" ht="13" thickBot="1">
      <c r="BJ23358" s="138"/>
      <c r="BK23358" s="138"/>
      <c r="BL23358" s="138"/>
      <c r="BM23358" s="138"/>
    </row>
    <row r="23359" spans="62:65" ht="13" thickBot="1">
      <c r="BJ23359" s="138"/>
      <c r="BK23359" s="138"/>
      <c r="BL23359" s="138"/>
      <c r="BM23359" s="138"/>
    </row>
    <row r="23360" spans="62:65" ht="13" thickBot="1">
      <c r="BJ23360" s="138"/>
      <c r="BK23360" s="138"/>
      <c r="BL23360" s="138"/>
      <c r="BM23360" s="138"/>
    </row>
    <row r="23361" spans="62:65" ht="13" thickBot="1">
      <c r="BJ23361" s="138"/>
      <c r="BK23361" s="138"/>
      <c r="BL23361" s="138"/>
      <c r="BM23361" s="138"/>
    </row>
    <row r="23362" spans="62:65" ht="13" thickBot="1">
      <c r="BJ23362" s="138"/>
      <c r="BK23362" s="138"/>
      <c r="BL23362" s="138"/>
      <c r="BM23362" s="138"/>
    </row>
    <row r="23363" spans="62:65" ht="13" thickBot="1">
      <c r="BJ23363" s="138"/>
      <c r="BK23363" s="138"/>
      <c r="BL23363" s="138"/>
      <c r="BM23363" s="138"/>
    </row>
    <row r="23364" spans="62:65" ht="13" thickBot="1">
      <c r="BJ23364" s="138"/>
      <c r="BK23364" s="138"/>
      <c r="BL23364" s="138"/>
      <c r="BM23364" s="138"/>
    </row>
    <row r="23365" spans="62:65" ht="13" thickBot="1">
      <c r="BJ23365" s="138"/>
      <c r="BK23365" s="138"/>
      <c r="BL23365" s="138"/>
      <c r="BM23365" s="138"/>
    </row>
    <row r="23366" spans="62:65" ht="13" thickBot="1">
      <c r="BJ23366" s="138"/>
      <c r="BK23366" s="138"/>
      <c r="BL23366" s="138"/>
      <c r="BM23366" s="138"/>
    </row>
    <row r="23367" spans="62:65" ht="13" thickBot="1">
      <c r="BJ23367" s="138"/>
      <c r="BK23367" s="138"/>
      <c r="BL23367" s="138"/>
      <c r="BM23367" s="138"/>
    </row>
    <row r="23368" spans="62:65" ht="13" thickBot="1">
      <c r="BJ23368" s="138"/>
      <c r="BK23368" s="138"/>
      <c r="BL23368" s="138"/>
      <c r="BM23368" s="138"/>
    </row>
    <row r="23369" spans="62:65" ht="13" thickBot="1">
      <c r="BJ23369" s="138"/>
      <c r="BK23369" s="138"/>
      <c r="BL23369" s="138"/>
      <c r="BM23369" s="138"/>
    </row>
    <row r="23370" spans="62:65" ht="13" thickBot="1">
      <c r="BJ23370" s="138"/>
      <c r="BK23370" s="138"/>
      <c r="BL23370" s="138"/>
      <c r="BM23370" s="138"/>
    </row>
    <row r="23371" spans="62:65" ht="13" thickBot="1">
      <c r="BJ23371" s="138"/>
      <c r="BK23371" s="138"/>
      <c r="BL23371" s="138"/>
      <c r="BM23371" s="138"/>
    </row>
    <row r="23372" spans="62:65" ht="13" thickBot="1">
      <c r="BJ23372" s="138"/>
      <c r="BK23372" s="138"/>
      <c r="BL23372" s="138"/>
      <c r="BM23372" s="138"/>
    </row>
    <row r="23373" spans="62:65" ht="13" thickBot="1">
      <c r="BJ23373" s="138"/>
      <c r="BK23373" s="138"/>
      <c r="BL23373" s="138"/>
      <c r="BM23373" s="138"/>
    </row>
    <row r="23374" spans="62:65" ht="13" thickBot="1">
      <c r="BJ23374" s="138"/>
      <c r="BK23374" s="138"/>
      <c r="BL23374" s="138"/>
      <c r="BM23374" s="138"/>
    </row>
    <row r="23375" spans="62:65" ht="13" thickBot="1">
      <c r="BJ23375" s="138"/>
      <c r="BK23375" s="138"/>
      <c r="BL23375" s="138"/>
      <c r="BM23375" s="138"/>
    </row>
    <row r="23376" spans="62:65" ht="13" thickBot="1">
      <c r="BJ23376" s="138"/>
      <c r="BK23376" s="138"/>
      <c r="BL23376" s="138"/>
      <c r="BM23376" s="138"/>
    </row>
    <row r="23377" spans="62:65" ht="13" thickBot="1">
      <c r="BJ23377" s="138"/>
      <c r="BK23377" s="138"/>
      <c r="BL23377" s="138"/>
      <c r="BM23377" s="138"/>
    </row>
    <row r="23378" spans="62:65" ht="13" thickBot="1">
      <c r="BJ23378" s="138"/>
      <c r="BK23378" s="138"/>
      <c r="BL23378" s="138"/>
      <c r="BM23378" s="138"/>
    </row>
    <row r="23379" spans="62:65" ht="13" thickBot="1">
      <c r="BJ23379" s="138"/>
      <c r="BK23379" s="138"/>
      <c r="BL23379" s="138"/>
      <c r="BM23379" s="138"/>
    </row>
    <row r="23380" spans="62:65" ht="13" thickBot="1">
      <c r="BJ23380" s="138"/>
      <c r="BK23380" s="138"/>
      <c r="BL23380" s="138"/>
      <c r="BM23380" s="138"/>
    </row>
    <row r="23381" spans="62:65" ht="13" thickBot="1">
      <c r="BJ23381" s="138"/>
      <c r="BK23381" s="138"/>
      <c r="BL23381" s="138"/>
      <c r="BM23381" s="138"/>
    </row>
    <row r="23382" spans="62:65" ht="13" thickBot="1">
      <c r="BJ23382" s="138"/>
      <c r="BK23382" s="138"/>
      <c r="BL23382" s="138"/>
      <c r="BM23382" s="138"/>
    </row>
    <row r="23383" spans="62:65" ht="13" thickBot="1">
      <c r="BJ23383" s="138"/>
      <c r="BK23383" s="138"/>
      <c r="BL23383" s="138"/>
      <c r="BM23383" s="138"/>
    </row>
    <row r="23384" spans="62:65" ht="13" thickBot="1">
      <c r="BJ23384" s="138"/>
      <c r="BK23384" s="138"/>
      <c r="BL23384" s="138"/>
      <c r="BM23384" s="138"/>
    </row>
    <row r="23385" spans="62:65" ht="13" thickBot="1">
      <c r="BJ23385" s="138"/>
      <c r="BK23385" s="138"/>
      <c r="BL23385" s="138"/>
      <c r="BM23385" s="138"/>
    </row>
    <row r="23386" spans="62:65" ht="13" thickBot="1">
      <c r="BJ23386" s="138"/>
      <c r="BK23386" s="138"/>
      <c r="BL23386" s="138"/>
      <c r="BM23386" s="138"/>
    </row>
    <row r="23387" spans="62:65" ht="13" thickBot="1">
      <c r="BJ23387" s="138"/>
      <c r="BK23387" s="138"/>
      <c r="BL23387" s="138"/>
      <c r="BM23387" s="138"/>
    </row>
    <row r="23388" spans="62:65" ht="13" thickBot="1">
      <c r="BJ23388" s="138"/>
      <c r="BK23388" s="138"/>
      <c r="BL23388" s="138"/>
      <c r="BM23388" s="138"/>
    </row>
    <row r="23389" spans="62:65" ht="13" thickBot="1">
      <c r="BJ23389" s="138"/>
      <c r="BK23389" s="138"/>
      <c r="BL23389" s="138"/>
      <c r="BM23389" s="138"/>
    </row>
    <row r="23390" spans="62:65" ht="13" thickBot="1">
      <c r="BJ23390" s="138"/>
      <c r="BK23390" s="138"/>
      <c r="BL23390" s="138"/>
      <c r="BM23390" s="138"/>
    </row>
    <row r="23391" spans="62:65" ht="13" thickBot="1">
      <c r="BJ23391" s="138"/>
      <c r="BK23391" s="138"/>
      <c r="BL23391" s="138"/>
      <c r="BM23391" s="138"/>
    </row>
    <row r="23392" spans="62:65" ht="13" thickBot="1">
      <c r="BJ23392" s="138"/>
      <c r="BK23392" s="138"/>
      <c r="BL23392" s="138"/>
      <c r="BM23392" s="138"/>
    </row>
    <row r="23393" spans="62:65" ht="13" thickBot="1">
      <c r="BJ23393" s="138"/>
      <c r="BK23393" s="138"/>
      <c r="BL23393" s="138"/>
      <c r="BM23393" s="138"/>
    </row>
    <row r="23394" spans="62:65" ht="13" thickBot="1">
      <c r="BJ23394" s="138"/>
      <c r="BK23394" s="138"/>
      <c r="BL23394" s="138"/>
      <c r="BM23394" s="138"/>
    </row>
    <row r="23395" spans="62:65" ht="13" thickBot="1">
      <c r="BJ23395" s="138"/>
      <c r="BK23395" s="138"/>
      <c r="BL23395" s="138"/>
      <c r="BM23395" s="138"/>
    </row>
    <row r="23396" spans="62:65" ht="13" thickBot="1">
      <c r="BJ23396" s="138"/>
      <c r="BK23396" s="138"/>
      <c r="BL23396" s="138"/>
      <c r="BM23396" s="138"/>
    </row>
    <row r="23397" spans="62:65" ht="13" thickBot="1">
      <c r="BJ23397" s="138"/>
      <c r="BK23397" s="138"/>
      <c r="BL23397" s="138"/>
      <c r="BM23397" s="138"/>
    </row>
    <row r="23398" spans="62:65" ht="13" thickBot="1">
      <c r="BJ23398" s="138"/>
      <c r="BK23398" s="138"/>
      <c r="BL23398" s="138"/>
      <c r="BM23398" s="138"/>
    </row>
    <row r="23399" spans="62:65" ht="13" thickBot="1">
      <c r="BJ23399" s="138"/>
      <c r="BK23399" s="138"/>
      <c r="BL23399" s="138"/>
      <c r="BM23399" s="138"/>
    </row>
    <row r="23400" spans="62:65" ht="13" thickBot="1">
      <c r="BJ23400" s="138"/>
      <c r="BK23400" s="138"/>
      <c r="BL23400" s="138"/>
      <c r="BM23400" s="138"/>
    </row>
    <row r="23401" spans="62:65" ht="13" thickBot="1">
      <c r="BJ23401" s="138"/>
      <c r="BK23401" s="138"/>
      <c r="BL23401" s="138"/>
      <c r="BM23401" s="138"/>
    </row>
    <row r="23402" spans="62:65" ht="13" thickBot="1">
      <c r="BJ23402" s="138"/>
      <c r="BK23402" s="138"/>
      <c r="BL23402" s="138"/>
      <c r="BM23402" s="138"/>
    </row>
    <row r="23403" spans="62:65" ht="13" thickBot="1">
      <c r="BJ23403" s="138"/>
      <c r="BK23403" s="138"/>
      <c r="BL23403" s="138"/>
      <c r="BM23403" s="138"/>
    </row>
    <row r="23404" spans="62:65" ht="13" thickBot="1">
      <c r="BJ23404" s="138"/>
      <c r="BK23404" s="138"/>
      <c r="BL23404" s="138"/>
      <c r="BM23404" s="138"/>
    </row>
    <row r="23405" spans="62:65" ht="13" thickBot="1">
      <c r="BJ23405" s="138"/>
      <c r="BK23405" s="138"/>
      <c r="BL23405" s="138"/>
      <c r="BM23405" s="138"/>
    </row>
    <row r="23406" spans="62:65" ht="13" thickBot="1">
      <c r="BJ23406" s="138"/>
      <c r="BK23406" s="138"/>
      <c r="BL23406" s="138"/>
      <c r="BM23406" s="138"/>
    </row>
    <row r="23407" spans="62:65" ht="13" thickBot="1">
      <c r="BJ23407" s="138"/>
      <c r="BK23407" s="138"/>
      <c r="BL23407" s="138"/>
      <c r="BM23407" s="138"/>
    </row>
    <row r="23408" spans="62:65" ht="13" thickBot="1">
      <c r="BJ23408" s="138"/>
      <c r="BK23408" s="138"/>
      <c r="BL23408" s="138"/>
      <c r="BM23408" s="138"/>
    </row>
    <row r="23409" spans="62:65" ht="13" thickBot="1">
      <c r="BJ23409" s="138"/>
      <c r="BK23409" s="138"/>
      <c r="BL23409" s="138"/>
      <c r="BM23409" s="138"/>
    </row>
    <row r="23410" spans="62:65" ht="13" thickBot="1">
      <c r="BJ23410" s="138"/>
      <c r="BK23410" s="138"/>
      <c r="BL23410" s="138"/>
      <c r="BM23410" s="138"/>
    </row>
    <row r="23411" spans="62:65" ht="13" thickBot="1">
      <c r="BJ23411" s="138"/>
      <c r="BK23411" s="138"/>
      <c r="BL23411" s="138"/>
      <c r="BM23411" s="138"/>
    </row>
    <row r="23412" spans="62:65" ht="13" thickBot="1">
      <c r="BJ23412" s="138"/>
      <c r="BK23412" s="138"/>
      <c r="BL23412" s="138"/>
      <c r="BM23412" s="138"/>
    </row>
    <row r="23413" spans="62:65" ht="13" thickBot="1">
      <c r="BJ23413" s="138"/>
      <c r="BK23413" s="138"/>
      <c r="BL23413" s="138"/>
      <c r="BM23413" s="138"/>
    </row>
    <row r="23414" spans="62:65" ht="13" thickBot="1">
      <c r="BJ23414" s="138"/>
      <c r="BK23414" s="138"/>
      <c r="BL23414" s="138"/>
      <c r="BM23414" s="138"/>
    </row>
    <row r="23415" spans="62:65" ht="13" thickBot="1">
      <c r="BJ23415" s="138"/>
      <c r="BK23415" s="138"/>
      <c r="BL23415" s="138"/>
      <c r="BM23415" s="138"/>
    </row>
    <row r="23416" spans="62:65" ht="13" thickBot="1">
      <c r="BJ23416" s="138"/>
      <c r="BK23416" s="138"/>
      <c r="BL23416" s="138"/>
      <c r="BM23416" s="138"/>
    </row>
    <row r="23417" spans="62:65" ht="13" thickBot="1">
      <c r="BJ23417" s="138"/>
      <c r="BK23417" s="138"/>
      <c r="BL23417" s="138"/>
      <c r="BM23417" s="138"/>
    </row>
    <row r="23418" spans="62:65" ht="13" thickBot="1">
      <c r="BJ23418" s="138"/>
      <c r="BK23418" s="138"/>
      <c r="BL23418" s="138"/>
      <c r="BM23418" s="138"/>
    </row>
    <row r="23419" spans="62:65" ht="13" thickBot="1">
      <c r="BJ23419" s="138"/>
      <c r="BK23419" s="138"/>
      <c r="BL23419" s="138"/>
      <c r="BM23419" s="138"/>
    </row>
    <row r="23420" spans="62:65" ht="13" thickBot="1">
      <c r="BJ23420" s="138"/>
      <c r="BK23420" s="138"/>
      <c r="BL23420" s="138"/>
      <c r="BM23420" s="138"/>
    </row>
    <row r="23421" spans="62:65" ht="13" thickBot="1">
      <c r="BJ23421" s="138"/>
      <c r="BK23421" s="138"/>
      <c r="BL23421" s="138"/>
      <c r="BM23421" s="138"/>
    </row>
    <row r="23422" spans="62:65" ht="13" thickBot="1">
      <c r="BJ23422" s="138"/>
      <c r="BK23422" s="138"/>
      <c r="BL23422" s="138"/>
      <c r="BM23422" s="138"/>
    </row>
    <row r="23423" spans="62:65" ht="13" thickBot="1">
      <c r="BJ23423" s="138"/>
      <c r="BK23423" s="138"/>
      <c r="BL23423" s="138"/>
      <c r="BM23423" s="138"/>
    </row>
    <row r="23424" spans="62:65" ht="13" thickBot="1">
      <c r="BJ23424" s="138"/>
      <c r="BK23424" s="138"/>
      <c r="BL23424" s="138"/>
      <c r="BM23424" s="138"/>
    </row>
    <row r="23425" spans="62:65" ht="13" thickBot="1">
      <c r="BJ23425" s="138"/>
      <c r="BK23425" s="138"/>
      <c r="BL23425" s="138"/>
      <c r="BM23425" s="138"/>
    </row>
    <row r="23426" spans="62:65" ht="13" thickBot="1">
      <c r="BJ23426" s="138"/>
      <c r="BK23426" s="138"/>
      <c r="BL23426" s="138"/>
      <c r="BM23426" s="138"/>
    </row>
    <row r="23427" spans="62:65" ht="13" thickBot="1">
      <c r="BJ23427" s="138"/>
      <c r="BK23427" s="138"/>
      <c r="BL23427" s="138"/>
      <c r="BM23427" s="138"/>
    </row>
    <row r="23428" spans="62:65" ht="13" thickBot="1">
      <c r="BJ23428" s="138"/>
      <c r="BK23428" s="138"/>
      <c r="BL23428" s="138"/>
      <c r="BM23428" s="138"/>
    </row>
    <row r="23429" spans="62:65" ht="13" thickBot="1">
      <c r="BJ23429" s="138"/>
      <c r="BK23429" s="138"/>
      <c r="BL23429" s="138"/>
      <c r="BM23429" s="138"/>
    </row>
    <row r="23430" spans="62:65" ht="13" thickBot="1">
      <c r="BJ23430" s="138"/>
      <c r="BK23430" s="138"/>
      <c r="BL23430" s="138"/>
      <c r="BM23430" s="138"/>
    </row>
    <row r="23431" spans="62:65" ht="13" thickBot="1">
      <c r="BJ23431" s="138"/>
      <c r="BK23431" s="138"/>
      <c r="BL23431" s="138"/>
      <c r="BM23431" s="138"/>
    </row>
    <row r="23432" spans="62:65" ht="13" thickBot="1">
      <c r="BJ23432" s="138"/>
      <c r="BK23432" s="138"/>
      <c r="BL23432" s="138"/>
      <c r="BM23432" s="138"/>
    </row>
    <row r="23433" spans="62:65" ht="13" thickBot="1">
      <c r="BJ23433" s="138"/>
      <c r="BK23433" s="138"/>
      <c r="BL23433" s="138"/>
      <c r="BM23433" s="138"/>
    </row>
    <row r="23434" spans="62:65" ht="13" thickBot="1">
      <c r="BJ23434" s="138"/>
      <c r="BK23434" s="138"/>
      <c r="BL23434" s="138"/>
      <c r="BM23434" s="138"/>
    </row>
    <row r="23435" spans="62:65" ht="13" thickBot="1">
      <c r="BJ23435" s="138"/>
      <c r="BK23435" s="138"/>
      <c r="BL23435" s="138"/>
      <c r="BM23435" s="138"/>
    </row>
    <row r="23436" spans="62:65" ht="13" thickBot="1">
      <c r="BJ23436" s="138"/>
      <c r="BK23436" s="138"/>
      <c r="BL23436" s="138"/>
      <c r="BM23436" s="138"/>
    </row>
    <row r="23437" spans="62:65" ht="13" thickBot="1">
      <c r="BJ23437" s="138"/>
      <c r="BK23437" s="138"/>
      <c r="BL23437" s="138"/>
      <c r="BM23437" s="138"/>
    </row>
    <row r="23438" spans="62:65" ht="13" thickBot="1">
      <c r="BJ23438" s="138"/>
      <c r="BK23438" s="138"/>
      <c r="BL23438" s="138"/>
      <c r="BM23438" s="138"/>
    </row>
    <row r="23439" spans="62:65" ht="13" thickBot="1">
      <c r="BJ23439" s="138"/>
      <c r="BK23439" s="138"/>
      <c r="BL23439" s="138"/>
      <c r="BM23439" s="138"/>
    </row>
    <row r="23440" spans="62:65" ht="13" thickBot="1">
      <c r="BJ23440" s="138"/>
      <c r="BK23440" s="138"/>
      <c r="BL23440" s="138"/>
      <c r="BM23440" s="138"/>
    </row>
    <row r="23441" spans="62:65" ht="13" thickBot="1">
      <c r="BJ23441" s="138"/>
      <c r="BK23441" s="138"/>
      <c r="BL23441" s="138"/>
      <c r="BM23441" s="138"/>
    </row>
    <row r="23442" spans="62:65" ht="13" thickBot="1">
      <c r="BJ23442" s="138"/>
      <c r="BK23442" s="138"/>
      <c r="BL23442" s="138"/>
      <c r="BM23442" s="138"/>
    </row>
    <row r="23443" spans="62:65" ht="13" thickBot="1">
      <c r="BJ23443" s="138"/>
      <c r="BK23443" s="138"/>
      <c r="BL23443" s="138"/>
      <c r="BM23443" s="138"/>
    </row>
    <row r="23444" spans="62:65" ht="13" thickBot="1">
      <c r="BJ23444" s="138"/>
      <c r="BK23444" s="138"/>
      <c r="BL23444" s="138"/>
      <c r="BM23444" s="138"/>
    </row>
    <row r="23445" spans="62:65" ht="13" thickBot="1">
      <c r="BJ23445" s="138"/>
      <c r="BK23445" s="138"/>
      <c r="BL23445" s="138"/>
      <c r="BM23445" s="138"/>
    </row>
    <row r="23446" spans="62:65" ht="13" thickBot="1">
      <c r="BJ23446" s="138"/>
      <c r="BK23446" s="138"/>
      <c r="BL23446" s="138"/>
      <c r="BM23446" s="138"/>
    </row>
    <row r="23447" spans="62:65" ht="13" thickBot="1">
      <c r="BJ23447" s="138"/>
      <c r="BK23447" s="138"/>
      <c r="BL23447" s="138"/>
      <c r="BM23447" s="138"/>
    </row>
    <row r="23448" spans="62:65" ht="13" thickBot="1">
      <c r="BJ23448" s="138"/>
      <c r="BK23448" s="138"/>
      <c r="BL23448" s="138"/>
      <c r="BM23448" s="138"/>
    </row>
    <row r="23449" spans="62:65" ht="13" thickBot="1">
      <c r="BJ23449" s="138"/>
      <c r="BK23449" s="138"/>
      <c r="BL23449" s="138"/>
      <c r="BM23449" s="138"/>
    </row>
    <row r="23450" spans="62:65" ht="13" thickBot="1">
      <c r="BJ23450" s="138"/>
      <c r="BK23450" s="138"/>
      <c r="BL23450" s="138"/>
      <c r="BM23450" s="138"/>
    </row>
    <row r="23451" spans="62:65" ht="13" thickBot="1">
      <c r="BJ23451" s="138"/>
      <c r="BK23451" s="138"/>
      <c r="BL23451" s="138"/>
      <c r="BM23451" s="138"/>
    </row>
    <row r="23452" spans="62:65" ht="13" thickBot="1">
      <c r="BJ23452" s="138"/>
      <c r="BK23452" s="138"/>
      <c r="BL23452" s="138"/>
      <c r="BM23452" s="138"/>
    </row>
    <row r="23453" spans="62:65" ht="13" thickBot="1">
      <c r="BJ23453" s="138"/>
      <c r="BK23453" s="138"/>
      <c r="BL23453" s="138"/>
      <c r="BM23453" s="138"/>
    </row>
    <row r="23454" spans="62:65" ht="13" thickBot="1">
      <c r="BJ23454" s="138"/>
      <c r="BK23454" s="138"/>
      <c r="BL23454" s="138"/>
      <c r="BM23454" s="138"/>
    </row>
    <row r="23455" spans="62:65" ht="13" thickBot="1">
      <c r="BJ23455" s="138"/>
      <c r="BK23455" s="138"/>
      <c r="BL23455" s="138"/>
      <c r="BM23455" s="138"/>
    </row>
    <row r="23456" spans="62:65" ht="13" thickBot="1">
      <c r="BJ23456" s="138"/>
      <c r="BK23456" s="138"/>
      <c r="BL23456" s="138"/>
      <c r="BM23456" s="138"/>
    </row>
    <row r="23457" spans="62:65" ht="13" thickBot="1">
      <c r="BJ23457" s="138"/>
      <c r="BK23457" s="138"/>
      <c r="BL23457" s="138"/>
      <c r="BM23457" s="138"/>
    </row>
    <row r="23458" spans="62:65" ht="13" thickBot="1">
      <c r="BJ23458" s="138"/>
      <c r="BK23458" s="138"/>
      <c r="BL23458" s="138"/>
      <c r="BM23458" s="138"/>
    </row>
    <row r="23459" spans="62:65" ht="13" thickBot="1">
      <c r="BJ23459" s="138"/>
      <c r="BK23459" s="138"/>
      <c r="BL23459" s="138"/>
      <c r="BM23459" s="138"/>
    </row>
    <row r="23460" spans="62:65" ht="13" thickBot="1">
      <c r="BJ23460" s="138"/>
      <c r="BK23460" s="138"/>
      <c r="BL23460" s="138"/>
      <c r="BM23460" s="138"/>
    </row>
    <row r="23461" spans="62:65" ht="13" thickBot="1">
      <c r="BJ23461" s="138"/>
      <c r="BK23461" s="138"/>
      <c r="BL23461" s="138"/>
      <c r="BM23461" s="138"/>
    </row>
    <row r="23462" spans="62:65" ht="13" thickBot="1">
      <c r="BJ23462" s="138"/>
      <c r="BK23462" s="138"/>
      <c r="BL23462" s="138"/>
      <c r="BM23462" s="138"/>
    </row>
    <row r="23463" spans="62:65" ht="13" thickBot="1">
      <c r="BJ23463" s="138"/>
      <c r="BK23463" s="138"/>
      <c r="BL23463" s="138"/>
      <c r="BM23463" s="138"/>
    </row>
    <row r="23464" spans="62:65" ht="13" thickBot="1">
      <c r="BJ23464" s="138"/>
      <c r="BK23464" s="138"/>
      <c r="BL23464" s="138"/>
      <c r="BM23464" s="138"/>
    </row>
    <row r="23465" spans="62:65" ht="13" thickBot="1">
      <c r="BJ23465" s="138"/>
      <c r="BK23465" s="138"/>
      <c r="BL23465" s="138"/>
      <c r="BM23465" s="138"/>
    </row>
    <row r="23466" spans="62:65" ht="13" thickBot="1">
      <c r="BJ23466" s="138"/>
      <c r="BK23466" s="138"/>
      <c r="BL23466" s="138"/>
      <c r="BM23466" s="138"/>
    </row>
    <row r="23467" spans="62:65" ht="13" thickBot="1">
      <c r="BJ23467" s="138"/>
      <c r="BK23467" s="138"/>
      <c r="BL23467" s="138"/>
      <c r="BM23467" s="138"/>
    </row>
    <row r="23468" spans="62:65" ht="13" thickBot="1">
      <c r="BJ23468" s="138"/>
      <c r="BK23468" s="138"/>
      <c r="BL23468" s="138"/>
      <c r="BM23468" s="138"/>
    </row>
    <row r="23469" spans="62:65" ht="13" thickBot="1">
      <c r="BJ23469" s="138"/>
      <c r="BK23469" s="138"/>
      <c r="BL23469" s="138"/>
      <c r="BM23469" s="138"/>
    </row>
    <row r="23470" spans="62:65" ht="13" thickBot="1">
      <c r="BJ23470" s="138"/>
      <c r="BK23470" s="138"/>
      <c r="BL23470" s="138"/>
      <c r="BM23470" s="138"/>
    </row>
    <row r="23471" spans="62:65" ht="13" thickBot="1">
      <c r="BJ23471" s="138"/>
      <c r="BK23471" s="138"/>
      <c r="BL23471" s="138"/>
      <c r="BM23471" s="138"/>
    </row>
    <row r="23472" spans="62:65" ht="13" thickBot="1">
      <c r="BJ23472" s="138"/>
      <c r="BK23472" s="138"/>
      <c r="BL23472" s="138"/>
      <c r="BM23472" s="138"/>
    </row>
    <row r="23473" spans="62:65" ht="13" thickBot="1">
      <c r="BJ23473" s="138"/>
      <c r="BK23473" s="138"/>
      <c r="BL23473" s="138"/>
      <c r="BM23473" s="138"/>
    </row>
    <row r="23474" spans="62:65" ht="13" thickBot="1">
      <c r="BJ23474" s="138"/>
      <c r="BK23474" s="138"/>
      <c r="BL23474" s="138"/>
      <c r="BM23474" s="138"/>
    </row>
    <row r="23475" spans="62:65" ht="13" thickBot="1">
      <c r="BJ23475" s="138"/>
      <c r="BK23475" s="138"/>
      <c r="BL23475" s="138"/>
      <c r="BM23475" s="138"/>
    </row>
    <row r="23476" spans="62:65" ht="13" thickBot="1">
      <c r="BJ23476" s="138"/>
      <c r="BK23476" s="138"/>
      <c r="BL23476" s="138"/>
      <c r="BM23476" s="138"/>
    </row>
    <row r="23477" spans="62:65" ht="13" thickBot="1">
      <c r="BJ23477" s="138"/>
      <c r="BK23477" s="138"/>
      <c r="BL23477" s="138"/>
      <c r="BM23477" s="138"/>
    </row>
    <row r="23478" spans="62:65" ht="13" thickBot="1">
      <c r="BJ23478" s="138"/>
      <c r="BK23478" s="138"/>
      <c r="BL23478" s="138"/>
      <c r="BM23478" s="138"/>
    </row>
    <row r="23479" spans="62:65" ht="13" thickBot="1">
      <c r="BJ23479" s="138"/>
      <c r="BK23479" s="138"/>
      <c r="BL23479" s="138"/>
      <c r="BM23479" s="138"/>
    </row>
    <row r="23480" spans="62:65" ht="13" thickBot="1">
      <c r="BJ23480" s="138"/>
      <c r="BK23480" s="138"/>
      <c r="BL23480" s="138"/>
      <c r="BM23480" s="138"/>
    </row>
    <row r="23481" spans="62:65" ht="13" thickBot="1">
      <c r="BJ23481" s="138"/>
      <c r="BK23481" s="138"/>
      <c r="BL23481" s="138"/>
      <c r="BM23481" s="138"/>
    </row>
    <row r="23482" spans="62:65" ht="13" thickBot="1">
      <c r="BJ23482" s="138"/>
      <c r="BK23482" s="138"/>
      <c r="BL23482" s="138"/>
      <c r="BM23482" s="138"/>
    </row>
    <row r="23483" spans="62:65" ht="13" thickBot="1">
      <c r="BJ23483" s="138"/>
      <c r="BK23483" s="138"/>
      <c r="BL23483" s="138"/>
      <c r="BM23483" s="138"/>
    </row>
    <row r="23484" spans="62:65" ht="13" thickBot="1">
      <c r="BJ23484" s="138"/>
      <c r="BK23484" s="138"/>
      <c r="BL23484" s="138"/>
      <c r="BM23484" s="138"/>
    </row>
    <row r="23485" spans="62:65" ht="13" thickBot="1">
      <c r="BJ23485" s="138"/>
      <c r="BK23485" s="138"/>
      <c r="BL23485" s="138"/>
      <c r="BM23485" s="138"/>
    </row>
    <row r="23486" spans="62:65" ht="13" thickBot="1">
      <c r="BJ23486" s="138"/>
      <c r="BK23486" s="138"/>
      <c r="BL23486" s="138"/>
      <c r="BM23486" s="138"/>
    </row>
    <row r="23487" spans="62:65" ht="13" thickBot="1">
      <c r="BJ23487" s="138"/>
      <c r="BK23487" s="138"/>
      <c r="BL23487" s="138"/>
      <c r="BM23487" s="138"/>
    </row>
    <row r="23488" spans="62:65" ht="13" thickBot="1">
      <c r="BJ23488" s="138"/>
      <c r="BK23488" s="138"/>
      <c r="BL23488" s="138"/>
      <c r="BM23488" s="138"/>
    </row>
    <row r="23489" spans="62:65" ht="13" thickBot="1">
      <c r="BJ23489" s="138"/>
      <c r="BK23489" s="138"/>
      <c r="BL23489" s="138"/>
      <c r="BM23489" s="138"/>
    </row>
    <row r="23490" spans="62:65" ht="13" thickBot="1">
      <c r="BJ23490" s="138"/>
      <c r="BK23490" s="138"/>
      <c r="BL23490" s="138"/>
      <c r="BM23490" s="138"/>
    </row>
    <row r="23491" spans="62:65" ht="13" thickBot="1">
      <c r="BJ23491" s="138"/>
      <c r="BK23491" s="138"/>
      <c r="BL23491" s="138"/>
      <c r="BM23491" s="138"/>
    </row>
    <row r="23492" spans="62:65" ht="13" thickBot="1">
      <c r="BJ23492" s="138"/>
      <c r="BK23492" s="138"/>
      <c r="BL23492" s="138"/>
      <c r="BM23492" s="138"/>
    </row>
    <row r="23493" spans="62:65" ht="13" thickBot="1">
      <c r="BJ23493" s="138"/>
      <c r="BK23493" s="138"/>
      <c r="BL23493" s="138"/>
      <c r="BM23493" s="138"/>
    </row>
    <row r="23494" spans="62:65" ht="13" thickBot="1">
      <c r="BJ23494" s="138"/>
      <c r="BK23494" s="138"/>
      <c r="BL23494" s="138"/>
      <c r="BM23494" s="138"/>
    </row>
    <row r="23495" spans="62:65" ht="13" thickBot="1">
      <c r="BJ23495" s="138"/>
      <c r="BK23495" s="138"/>
      <c r="BL23495" s="138"/>
      <c r="BM23495" s="138"/>
    </row>
    <row r="23496" spans="62:65" ht="13" thickBot="1">
      <c r="BJ23496" s="138"/>
      <c r="BK23496" s="138"/>
      <c r="BL23496" s="138"/>
      <c r="BM23496" s="138"/>
    </row>
    <row r="23497" spans="62:65" ht="13" thickBot="1">
      <c r="BJ23497" s="138"/>
      <c r="BK23497" s="138"/>
      <c r="BL23497" s="138"/>
      <c r="BM23497" s="138"/>
    </row>
    <row r="23498" spans="62:65" ht="13" thickBot="1">
      <c r="BJ23498" s="138"/>
      <c r="BK23498" s="138"/>
      <c r="BL23498" s="138"/>
      <c r="BM23498" s="138"/>
    </row>
    <row r="23499" spans="62:65" ht="13" thickBot="1">
      <c r="BJ23499" s="138"/>
      <c r="BK23499" s="138"/>
      <c r="BL23499" s="138"/>
      <c r="BM23499" s="138"/>
    </row>
    <row r="23500" spans="62:65" ht="13" thickBot="1">
      <c r="BJ23500" s="138"/>
      <c r="BK23500" s="138"/>
      <c r="BL23500" s="138"/>
      <c r="BM23500" s="138"/>
    </row>
    <row r="23501" spans="62:65" ht="13" thickBot="1">
      <c r="BJ23501" s="138"/>
      <c r="BK23501" s="138"/>
      <c r="BL23501" s="138"/>
      <c r="BM23501" s="138"/>
    </row>
    <row r="23502" spans="62:65" ht="13" thickBot="1">
      <c r="BJ23502" s="138"/>
      <c r="BK23502" s="138"/>
      <c r="BL23502" s="138"/>
      <c r="BM23502" s="138"/>
    </row>
    <row r="23503" spans="62:65" ht="13" thickBot="1">
      <c r="BJ23503" s="138"/>
      <c r="BK23503" s="138"/>
      <c r="BL23503" s="138"/>
      <c r="BM23503" s="138"/>
    </row>
    <row r="23504" spans="62:65" ht="13" thickBot="1">
      <c r="BJ23504" s="138"/>
      <c r="BK23504" s="138"/>
      <c r="BL23504" s="138"/>
      <c r="BM23504" s="138"/>
    </row>
    <row r="23505" spans="62:65" ht="13" thickBot="1">
      <c r="BJ23505" s="138"/>
      <c r="BK23505" s="138"/>
      <c r="BL23505" s="138"/>
      <c r="BM23505" s="138"/>
    </row>
    <row r="23506" spans="62:65" ht="13" thickBot="1">
      <c r="BJ23506" s="138"/>
      <c r="BK23506" s="138"/>
      <c r="BL23506" s="138"/>
      <c r="BM23506" s="138"/>
    </row>
    <row r="23507" spans="62:65" ht="13" thickBot="1">
      <c r="BJ23507" s="138"/>
      <c r="BK23507" s="138"/>
      <c r="BL23507" s="138"/>
      <c r="BM23507" s="138"/>
    </row>
    <row r="23508" spans="62:65" ht="13" thickBot="1">
      <c r="BJ23508" s="138"/>
      <c r="BK23508" s="138"/>
      <c r="BL23508" s="138"/>
      <c r="BM23508" s="138"/>
    </row>
    <row r="23509" spans="62:65" ht="13" thickBot="1">
      <c r="BJ23509" s="138"/>
      <c r="BK23509" s="138"/>
      <c r="BL23509" s="138"/>
      <c r="BM23509" s="138"/>
    </row>
    <row r="23510" spans="62:65" ht="13" thickBot="1">
      <c r="BJ23510" s="138"/>
      <c r="BK23510" s="138"/>
      <c r="BL23510" s="138"/>
      <c r="BM23510" s="138"/>
    </row>
    <row r="23511" spans="62:65" ht="13" thickBot="1">
      <c r="BJ23511" s="138"/>
      <c r="BK23511" s="138"/>
      <c r="BL23511" s="138"/>
      <c r="BM23511" s="138"/>
    </row>
    <row r="23512" spans="62:65" ht="13" thickBot="1">
      <c r="BJ23512" s="138"/>
      <c r="BK23512" s="138"/>
      <c r="BL23512" s="138"/>
      <c r="BM23512" s="138"/>
    </row>
    <row r="23513" spans="62:65" ht="13" thickBot="1">
      <c r="BJ23513" s="138"/>
      <c r="BK23513" s="138"/>
      <c r="BL23513" s="138"/>
      <c r="BM23513" s="138"/>
    </row>
    <row r="23514" spans="62:65" ht="13" thickBot="1">
      <c r="BJ23514" s="138"/>
      <c r="BK23514" s="138"/>
      <c r="BL23514" s="138"/>
      <c r="BM23514" s="138"/>
    </row>
    <row r="23515" spans="62:65" ht="13" thickBot="1">
      <c r="BJ23515" s="138"/>
      <c r="BK23515" s="138"/>
      <c r="BL23515" s="138"/>
      <c r="BM23515" s="138"/>
    </row>
    <row r="23516" spans="62:65" ht="13" thickBot="1">
      <c r="BJ23516" s="138"/>
      <c r="BK23516" s="138"/>
      <c r="BL23516" s="138"/>
      <c r="BM23516" s="138"/>
    </row>
    <row r="23517" spans="62:65" ht="13" thickBot="1">
      <c r="BJ23517" s="138"/>
      <c r="BK23517" s="138"/>
      <c r="BL23517" s="138"/>
      <c r="BM23517" s="138"/>
    </row>
    <row r="23518" spans="62:65" ht="13" thickBot="1">
      <c r="BJ23518" s="138"/>
      <c r="BK23518" s="138"/>
      <c r="BL23518" s="138"/>
      <c r="BM23518" s="138"/>
    </row>
    <row r="23519" spans="62:65" ht="13" thickBot="1">
      <c r="BJ23519" s="138"/>
      <c r="BK23519" s="138"/>
      <c r="BL23519" s="138"/>
      <c r="BM23519" s="138"/>
    </row>
    <row r="23520" spans="62:65" ht="13" thickBot="1">
      <c r="BJ23520" s="138"/>
      <c r="BK23520" s="138"/>
      <c r="BL23520" s="138"/>
      <c r="BM23520" s="138"/>
    </row>
    <row r="23521" spans="62:65" ht="13" thickBot="1">
      <c r="BJ23521" s="138"/>
      <c r="BK23521" s="138"/>
      <c r="BL23521" s="138"/>
      <c r="BM23521" s="138"/>
    </row>
    <row r="23522" spans="62:65" ht="13" thickBot="1">
      <c r="BJ23522" s="138"/>
      <c r="BK23522" s="138"/>
      <c r="BL23522" s="138"/>
      <c r="BM23522" s="138"/>
    </row>
    <row r="23523" spans="62:65" ht="13" thickBot="1">
      <c r="BJ23523" s="138"/>
      <c r="BK23523" s="138"/>
      <c r="BL23523" s="138"/>
      <c r="BM23523" s="138"/>
    </row>
    <row r="23524" spans="62:65" ht="13" thickBot="1">
      <c r="BJ23524" s="138"/>
      <c r="BK23524" s="138"/>
      <c r="BL23524" s="138"/>
      <c r="BM23524" s="138"/>
    </row>
    <row r="23525" spans="62:65" ht="13" thickBot="1">
      <c r="BJ23525" s="138"/>
      <c r="BK23525" s="138"/>
      <c r="BL23525" s="138"/>
      <c r="BM23525" s="138"/>
    </row>
    <row r="23526" spans="62:65" ht="13" thickBot="1">
      <c r="BJ23526" s="138"/>
      <c r="BK23526" s="138"/>
      <c r="BL23526" s="138"/>
      <c r="BM23526" s="138"/>
    </row>
    <row r="23527" spans="62:65" ht="13" thickBot="1">
      <c r="BJ23527" s="138"/>
      <c r="BK23527" s="138"/>
      <c r="BL23527" s="138"/>
      <c r="BM23527" s="138"/>
    </row>
    <row r="23528" spans="62:65" ht="13" thickBot="1">
      <c r="BJ23528" s="138"/>
      <c r="BK23528" s="138"/>
      <c r="BL23528" s="138"/>
      <c r="BM23528" s="138"/>
    </row>
    <row r="23529" spans="62:65" ht="13" thickBot="1">
      <c r="BJ23529" s="138"/>
      <c r="BK23529" s="138"/>
      <c r="BL23529" s="138"/>
      <c r="BM23529" s="138"/>
    </row>
    <row r="23530" spans="62:65" ht="13" thickBot="1">
      <c r="BJ23530" s="138"/>
      <c r="BK23530" s="138"/>
      <c r="BL23530" s="138"/>
      <c r="BM23530" s="138"/>
    </row>
    <row r="23531" spans="62:65" ht="13" thickBot="1">
      <c r="BJ23531" s="138"/>
      <c r="BK23531" s="138"/>
      <c r="BL23531" s="138"/>
      <c r="BM23531" s="138"/>
    </row>
    <row r="23532" spans="62:65" ht="13" thickBot="1">
      <c r="BJ23532" s="138"/>
      <c r="BK23532" s="138"/>
      <c r="BL23532" s="138"/>
      <c r="BM23532" s="138"/>
    </row>
    <row r="23533" spans="62:65" ht="13" thickBot="1">
      <c r="BJ23533" s="138"/>
      <c r="BK23533" s="138"/>
      <c r="BL23533" s="138"/>
      <c r="BM23533" s="138"/>
    </row>
    <row r="23534" spans="62:65" ht="13" thickBot="1">
      <c r="BJ23534" s="138"/>
      <c r="BK23534" s="138"/>
      <c r="BL23534" s="138"/>
      <c r="BM23534" s="138"/>
    </row>
    <row r="23535" spans="62:65" ht="13" thickBot="1">
      <c r="BJ23535" s="138"/>
      <c r="BK23535" s="138"/>
      <c r="BL23535" s="138"/>
      <c r="BM23535" s="138"/>
    </row>
    <row r="23536" spans="62:65" ht="13" thickBot="1">
      <c r="BJ23536" s="138"/>
      <c r="BK23536" s="138"/>
      <c r="BL23536" s="138"/>
      <c r="BM23536" s="138"/>
    </row>
    <row r="23537" spans="62:65" ht="13" thickBot="1">
      <c r="BJ23537" s="138"/>
      <c r="BK23537" s="138"/>
      <c r="BL23537" s="138"/>
      <c r="BM23537" s="138"/>
    </row>
    <row r="23538" spans="62:65" ht="13" thickBot="1">
      <c r="BJ23538" s="138"/>
      <c r="BK23538" s="138"/>
      <c r="BL23538" s="138"/>
      <c r="BM23538" s="138"/>
    </row>
    <row r="23539" spans="62:65" ht="13" thickBot="1">
      <c r="BJ23539" s="138"/>
      <c r="BK23539" s="138"/>
      <c r="BL23539" s="138"/>
      <c r="BM23539" s="138"/>
    </row>
    <row r="23540" spans="62:65" ht="13" thickBot="1">
      <c r="BJ23540" s="138"/>
      <c r="BK23540" s="138"/>
      <c r="BL23540" s="138"/>
      <c r="BM23540" s="138"/>
    </row>
    <row r="23541" spans="62:65" ht="13" thickBot="1">
      <c r="BJ23541" s="138"/>
      <c r="BK23541" s="138"/>
      <c r="BL23541" s="138"/>
      <c r="BM23541" s="138"/>
    </row>
    <row r="23542" spans="62:65" ht="13" thickBot="1">
      <c r="BJ23542" s="138"/>
      <c r="BK23542" s="138"/>
      <c r="BL23542" s="138"/>
      <c r="BM23542" s="138"/>
    </row>
    <row r="23543" spans="62:65" ht="13" thickBot="1">
      <c r="BJ23543" s="138"/>
      <c r="BK23543" s="138"/>
      <c r="BL23543" s="138"/>
      <c r="BM23543" s="138"/>
    </row>
    <row r="23544" spans="62:65" ht="13" thickBot="1">
      <c r="BJ23544" s="138"/>
      <c r="BK23544" s="138"/>
      <c r="BL23544" s="138"/>
      <c r="BM23544" s="138"/>
    </row>
    <row r="23545" spans="62:65" ht="13" thickBot="1">
      <c r="BJ23545" s="138"/>
      <c r="BK23545" s="138"/>
      <c r="BL23545" s="138"/>
      <c r="BM23545" s="138"/>
    </row>
    <row r="23546" spans="62:65" ht="13" thickBot="1">
      <c r="BJ23546" s="138"/>
      <c r="BK23546" s="138"/>
      <c r="BL23546" s="138"/>
      <c r="BM23546" s="138"/>
    </row>
    <row r="23547" spans="62:65" ht="13" thickBot="1">
      <c r="BJ23547" s="138"/>
      <c r="BK23547" s="138"/>
      <c r="BL23547" s="138"/>
      <c r="BM23547" s="138"/>
    </row>
    <row r="23548" spans="62:65" ht="13" thickBot="1">
      <c r="BJ23548" s="138"/>
      <c r="BK23548" s="138"/>
      <c r="BL23548" s="138"/>
      <c r="BM23548" s="138"/>
    </row>
    <row r="23549" spans="62:65" ht="13" thickBot="1">
      <c r="BJ23549" s="138"/>
      <c r="BK23549" s="138"/>
      <c r="BL23549" s="138"/>
      <c r="BM23549" s="138"/>
    </row>
    <row r="23550" spans="62:65" ht="13" thickBot="1">
      <c r="BJ23550" s="138"/>
      <c r="BK23550" s="138"/>
      <c r="BL23550" s="138"/>
      <c r="BM23550" s="138"/>
    </row>
    <row r="23551" spans="62:65" ht="13" thickBot="1">
      <c r="BJ23551" s="138"/>
      <c r="BK23551" s="138"/>
      <c r="BL23551" s="138"/>
      <c r="BM23551" s="138"/>
    </row>
    <row r="23552" spans="62:65" ht="13" thickBot="1">
      <c r="BJ23552" s="138"/>
      <c r="BK23552" s="138"/>
      <c r="BL23552" s="138"/>
      <c r="BM23552" s="138"/>
    </row>
    <row r="23553" spans="62:65" ht="13" thickBot="1">
      <c r="BJ23553" s="138"/>
      <c r="BK23553" s="138"/>
      <c r="BL23553" s="138"/>
      <c r="BM23553" s="138"/>
    </row>
    <row r="23554" spans="62:65" ht="13" thickBot="1">
      <c r="BJ23554" s="138"/>
      <c r="BK23554" s="138"/>
      <c r="BL23554" s="138"/>
      <c r="BM23554" s="138"/>
    </row>
    <row r="23555" spans="62:65" ht="13" thickBot="1">
      <c r="BJ23555" s="138"/>
      <c r="BK23555" s="138"/>
      <c r="BL23555" s="138"/>
      <c r="BM23555" s="138"/>
    </row>
    <row r="23556" spans="62:65" ht="13" thickBot="1">
      <c r="BJ23556" s="138"/>
      <c r="BK23556" s="138"/>
      <c r="BL23556" s="138"/>
      <c r="BM23556" s="138"/>
    </row>
    <row r="23557" spans="62:65" ht="13" thickBot="1">
      <c r="BJ23557" s="138"/>
      <c r="BK23557" s="138"/>
      <c r="BL23557" s="138"/>
      <c r="BM23557" s="138"/>
    </row>
    <row r="23558" spans="62:65" ht="13" thickBot="1">
      <c r="BJ23558" s="138"/>
      <c r="BK23558" s="138"/>
      <c r="BL23558" s="138"/>
      <c r="BM23558" s="138"/>
    </row>
    <row r="23559" spans="62:65" ht="13" thickBot="1">
      <c r="BJ23559" s="138"/>
      <c r="BK23559" s="138"/>
      <c r="BL23559" s="138"/>
      <c r="BM23559" s="138"/>
    </row>
    <row r="23560" spans="62:65" ht="13" thickBot="1">
      <c r="BJ23560" s="138"/>
      <c r="BK23560" s="138"/>
      <c r="BL23560" s="138"/>
      <c r="BM23560" s="138"/>
    </row>
    <row r="23561" spans="62:65" ht="13" thickBot="1">
      <c r="BJ23561" s="138"/>
      <c r="BK23561" s="138"/>
      <c r="BL23561" s="138"/>
      <c r="BM23561" s="138"/>
    </row>
    <row r="23562" spans="62:65" ht="13" thickBot="1">
      <c r="BJ23562" s="138"/>
      <c r="BK23562" s="138"/>
      <c r="BL23562" s="138"/>
      <c r="BM23562" s="138"/>
    </row>
    <row r="23563" spans="62:65" ht="13" thickBot="1">
      <c r="BJ23563" s="138"/>
      <c r="BK23563" s="138"/>
      <c r="BL23563" s="138"/>
      <c r="BM23563" s="138"/>
    </row>
    <row r="23564" spans="62:65" ht="13" thickBot="1">
      <c r="BJ23564" s="138"/>
      <c r="BK23564" s="138"/>
      <c r="BL23564" s="138"/>
      <c r="BM23564" s="138"/>
    </row>
    <row r="23565" spans="62:65" ht="13" thickBot="1">
      <c r="BJ23565" s="138"/>
      <c r="BK23565" s="138"/>
      <c r="BL23565" s="138"/>
      <c r="BM23565" s="138"/>
    </row>
    <row r="23566" spans="62:65" ht="13" thickBot="1">
      <c r="BJ23566" s="138"/>
      <c r="BK23566" s="138"/>
      <c r="BL23566" s="138"/>
      <c r="BM23566" s="138"/>
    </row>
    <row r="23567" spans="62:65" ht="13" thickBot="1">
      <c r="BJ23567" s="138"/>
      <c r="BK23567" s="138"/>
      <c r="BL23567" s="138"/>
      <c r="BM23567" s="138"/>
    </row>
    <row r="23568" spans="62:65" ht="13" thickBot="1">
      <c r="BJ23568" s="138"/>
      <c r="BK23568" s="138"/>
      <c r="BL23568" s="138"/>
      <c r="BM23568" s="138"/>
    </row>
    <row r="23569" spans="62:65" ht="13" thickBot="1">
      <c r="BJ23569" s="138"/>
      <c r="BK23569" s="138"/>
      <c r="BL23569" s="138"/>
      <c r="BM23569" s="138"/>
    </row>
    <row r="23570" spans="62:65" ht="13" thickBot="1">
      <c r="BJ23570" s="138"/>
      <c r="BK23570" s="138"/>
      <c r="BL23570" s="138"/>
      <c r="BM23570" s="138"/>
    </row>
    <row r="23571" spans="62:65" ht="13" thickBot="1">
      <c r="BJ23571" s="138"/>
      <c r="BK23571" s="138"/>
      <c r="BL23571" s="138"/>
      <c r="BM23571" s="138"/>
    </row>
    <row r="23572" spans="62:65" ht="13" thickBot="1">
      <c r="BJ23572" s="138"/>
      <c r="BK23572" s="138"/>
      <c r="BL23572" s="138"/>
      <c r="BM23572" s="138"/>
    </row>
    <row r="23573" spans="62:65" ht="13" thickBot="1">
      <c r="BJ23573" s="138"/>
      <c r="BK23573" s="138"/>
      <c r="BL23573" s="138"/>
      <c r="BM23573" s="138"/>
    </row>
    <row r="23574" spans="62:65" ht="13" thickBot="1">
      <c r="BJ23574" s="138"/>
      <c r="BK23574" s="138"/>
      <c r="BL23574" s="138"/>
      <c r="BM23574" s="138"/>
    </row>
    <row r="23575" spans="62:65" ht="13" thickBot="1">
      <c r="BJ23575" s="138"/>
      <c r="BK23575" s="138"/>
      <c r="BL23575" s="138"/>
      <c r="BM23575" s="138"/>
    </row>
    <row r="23576" spans="62:65" ht="13" thickBot="1">
      <c r="BJ23576" s="138"/>
      <c r="BK23576" s="138"/>
      <c r="BL23576" s="138"/>
      <c r="BM23576" s="138"/>
    </row>
    <row r="23577" spans="62:65" ht="13" thickBot="1">
      <c r="BJ23577" s="138"/>
      <c r="BK23577" s="138"/>
      <c r="BL23577" s="138"/>
      <c r="BM23577" s="138"/>
    </row>
    <row r="23578" spans="62:65" ht="13" thickBot="1">
      <c r="BJ23578" s="138"/>
      <c r="BK23578" s="138"/>
      <c r="BL23578" s="138"/>
      <c r="BM23578" s="138"/>
    </row>
    <row r="23579" spans="62:65" ht="13" thickBot="1">
      <c r="BJ23579" s="138"/>
      <c r="BK23579" s="138"/>
      <c r="BL23579" s="138"/>
      <c r="BM23579" s="138"/>
    </row>
    <row r="23580" spans="62:65" ht="13" thickBot="1">
      <c r="BJ23580" s="138"/>
      <c r="BK23580" s="138"/>
      <c r="BL23580" s="138"/>
      <c r="BM23580" s="138"/>
    </row>
    <row r="23581" spans="62:65" ht="13" thickBot="1">
      <c r="BJ23581" s="138"/>
      <c r="BK23581" s="138"/>
      <c r="BL23581" s="138"/>
      <c r="BM23581" s="138"/>
    </row>
    <row r="23582" spans="62:65" ht="13" thickBot="1">
      <c r="BJ23582" s="138"/>
      <c r="BK23582" s="138"/>
      <c r="BL23582" s="138"/>
      <c r="BM23582" s="138"/>
    </row>
    <row r="23583" spans="62:65" ht="13" thickBot="1">
      <c r="BJ23583" s="138"/>
      <c r="BK23583" s="138"/>
      <c r="BL23583" s="138"/>
      <c r="BM23583" s="138"/>
    </row>
    <row r="23584" spans="62:65" ht="13" thickBot="1">
      <c r="BJ23584" s="138"/>
      <c r="BK23584" s="138"/>
      <c r="BL23584" s="138"/>
      <c r="BM23584" s="138"/>
    </row>
    <row r="23585" spans="62:65" ht="13" thickBot="1">
      <c r="BJ23585" s="138"/>
      <c r="BK23585" s="138"/>
      <c r="BL23585" s="138"/>
      <c r="BM23585" s="138"/>
    </row>
    <row r="23586" spans="62:65" ht="13" thickBot="1">
      <c r="BJ23586" s="138"/>
      <c r="BK23586" s="138"/>
      <c r="BL23586" s="138"/>
      <c r="BM23586" s="138"/>
    </row>
    <row r="23587" spans="62:65" ht="13" thickBot="1">
      <c r="BJ23587" s="138"/>
      <c r="BK23587" s="138"/>
      <c r="BL23587" s="138"/>
      <c r="BM23587" s="138"/>
    </row>
    <row r="23588" spans="62:65" ht="13" thickBot="1">
      <c r="BJ23588" s="138"/>
      <c r="BK23588" s="138"/>
      <c r="BL23588" s="138"/>
      <c r="BM23588" s="138"/>
    </row>
    <row r="23589" spans="62:65" ht="13" thickBot="1">
      <c r="BJ23589" s="138"/>
      <c r="BK23589" s="138"/>
      <c r="BL23589" s="138"/>
      <c r="BM23589" s="138"/>
    </row>
    <row r="23590" spans="62:65" ht="13" thickBot="1">
      <c r="BJ23590" s="138"/>
      <c r="BK23590" s="138"/>
      <c r="BL23590" s="138"/>
      <c r="BM23590" s="138"/>
    </row>
    <row r="23591" spans="62:65" ht="13" thickBot="1">
      <c r="BJ23591" s="138"/>
      <c r="BK23591" s="138"/>
      <c r="BL23591" s="138"/>
      <c r="BM23591" s="138"/>
    </row>
    <row r="23592" spans="62:65" ht="13" thickBot="1">
      <c r="BJ23592" s="138"/>
      <c r="BK23592" s="138"/>
      <c r="BL23592" s="138"/>
      <c r="BM23592" s="138"/>
    </row>
    <row r="23593" spans="62:65" ht="13" thickBot="1">
      <c r="BJ23593" s="138"/>
      <c r="BK23593" s="138"/>
      <c r="BL23593" s="138"/>
      <c r="BM23593" s="138"/>
    </row>
    <row r="23594" spans="62:65" ht="13" thickBot="1">
      <c r="BJ23594" s="138"/>
      <c r="BK23594" s="138"/>
      <c r="BL23594" s="138"/>
      <c r="BM23594" s="138"/>
    </row>
    <row r="23595" spans="62:65" ht="13" thickBot="1">
      <c r="BJ23595" s="138"/>
      <c r="BK23595" s="138"/>
      <c r="BL23595" s="138"/>
      <c r="BM23595" s="138"/>
    </row>
    <row r="23596" spans="62:65" ht="13" thickBot="1">
      <c r="BJ23596" s="138"/>
      <c r="BK23596" s="138"/>
      <c r="BL23596" s="138"/>
      <c r="BM23596" s="138"/>
    </row>
    <row r="23597" spans="62:65" ht="13" thickBot="1">
      <c r="BJ23597" s="138"/>
      <c r="BK23597" s="138"/>
      <c r="BL23597" s="138"/>
      <c r="BM23597" s="138"/>
    </row>
    <row r="23598" spans="62:65" ht="13" thickBot="1">
      <c r="BJ23598" s="138"/>
      <c r="BK23598" s="138"/>
      <c r="BL23598" s="138"/>
      <c r="BM23598" s="138"/>
    </row>
    <row r="23599" spans="62:65" ht="13" thickBot="1">
      <c r="BJ23599" s="138"/>
      <c r="BK23599" s="138"/>
      <c r="BL23599" s="138"/>
      <c r="BM23599" s="138"/>
    </row>
    <row r="23600" spans="62:65" ht="13" thickBot="1">
      <c r="BJ23600" s="138"/>
      <c r="BK23600" s="138"/>
      <c r="BL23600" s="138"/>
      <c r="BM23600" s="138"/>
    </row>
    <row r="23601" spans="62:65" ht="13" thickBot="1">
      <c r="BJ23601" s="138"/>
      <c r="BK23601" s="138"/>
      <c r="BL23601" s="138"/>
      <c r="BM23601" s="138"/>
    </row>
    <row r="23602" spans="62:65" ht="13" thickBot="1">
      <c r="BJ23602" s="138"/>
      <c r="BK23602" s="138"/>
      <c r="BL23602" s="138"/>
      <c r="BM23602" s="138"/>
    </row>
    <row r="23603" spans="62:65" ht="13" thickBot="1">
      <c r="BJ23603" s="138"/>
      <c r="BK23603" s="138"/>
      <c r="BL23603" s="138"/>
      <c r="BM23603" s="138"/>
    </row>
    <row r="23604" spans="62:65" ht="13" thickBot="1">
      <c r="BJ23604" s="138"/>
      <c r="BK23604" s="138"/>
      <c r="BL23604" s="138"/>
      <c r="BM23604" s="138"/>
    </row>
    <row r="23605" spans="62:65" ht="13" thickBot="1">
      <c r="BJ23605" s="138"/>
      <c r="BK23605" s="138"/>
      <c r="BL23605" s="138"/>
      <c r="BM23605" s="138"/>
    </row>
    <row r="23606" spans="62:65" ht="13" thickBot="1">
      <c r="BJ23606" s="138"/>
      <c r="BK23606" s="138"/>
      <c r="BL23606" s="138"/>
      <c r="BM23606" s="138"/>
    </row>
    <row r="23607" spans="62:65" ht="13" thickBot="1">
      <c r="BJ23607" s="138"/>
      <c r="BK23607" s="138"/>
      <c r="BL23607" s="138"/>
      <c r="BM23607" s="138"/>
    </row>
    <row r="23608" spans="62:65" ht="13" thickBot="1">
      <c r="BJ23608" s="138"/>
      <c r="BK23608" s="138"/>
      <c r="BL23608" s="138"/>
      <c r="BM23608" s="138"/>
    </row>
    <row r="23609" spans="62:65" ht="13" thickBot="1">
      <c r="BJ23609" s="138"/>
      <c r="BK23609" s="138"/>
      <c r="BL23609" s="138"/>
      <c r="BM23609" s="138"/>
    </row>
    <row r="23610" spans="62:65" ht="13" thickBot="1">
      <c r="BJ23610" s="138"/>
      <c r="BK23610" s="138"/>
      <c r="BL23610" s="138"/>
      <c r="BM23610" s="138"/>
    </row>
    <row r="23611" spans="62:65" ht="13" thickBot="1">
      <c r="BJ23611" s="138"/>
      <c r="BK23611" s="138"/>
      <c r="BL23611" s="138"/>
      <c r="BM23611" s="138"/>
    </row>
    <row r="23612" spans="62:65" ht="13" thickBot="1">
      <c r="BJ23612" s="138"/>
      <c r="BK23612" s="138"/>
      <c r="BL23612" s="138"/>
      <c r="BM23612" s="138"/>
    </row>
    <row r="23613" spans="62:65" ht="13" thickBot="1">
      <c r="BJ23613" s="138"/>
      <c r="BK23613" s="138"/>
      <c r="BL23613" s="138"/>
      <c r="BM23613" s="138"/>
    </row>
    <row r="23614" spans="62:65" ht="13" thickBot="1">
      <c r="BJ23614" s="138"/>
      <c r="BK23614" s="138"/>
      <c r="BL23614" s="138"/>
      <c r="BM23614" s="138"/>
    </row>
    <row r="23615" spans="62:65" ht="13" thickBot="1">
      <c r="BJ23615" s="138"/>
      <c r="BK23615" s="138"/>
      <c r="BL23615" s="138"/>
      <c r="BM23615" s="138"/>
    </row>
    <row r="23616" spans="62:65" ht="13" thickBot="1">
      <c r="BJ23616" s="138"/>
      <c r="BK23616" s="138"/>
      <c r="BL23616" s="138"/>
      <c r="BM23616" s="138"/>
    </row>
    <row r="23617" spans="62:65" ht="13" thickBot="1">
      <c r="BJ23617" s="138"/>
      <c r="BK23617" s="138"/>
      <c r="BL23617" s="138"/>
      <c r="BM23617" s="138"/>
    </row>
    <row r="23618" spans="62:65" ht="13" thickBot="1">
      <c r="BJ23618" s="138"/>
      <c r="BK23618" s="138"/>
      <c r="BL23618" s="138"/>
      <c r="BM23618" s="138"/>
    </row>
    <row r="23619" spans="62:65" ht="13" thickBot="1">
      <c r="BJ23619" s="138"/>
      <c r="BK23619" s="138"/>
      <c r="BL23619" s="138"/>
      <c r="BM23619" s="138"/>
    </row>
    <row r="23620" spans="62:65" ht="13" thickBot="1">
      <c r="BJ23620" s="138"/>
      <c r="BK23620" s="138"/>
      <c r="BL23620" s="138"/>
      <c r="BM23620" s="138"/>
    </row>
    <row r="23621" spans="62:65" ht="13" thickBot="1">
      <c r="BJ23621" s="138"/>
      <c r="BK23621" s="138"/>
      <c r="BL23621" s="138"/>
      <c r="BM23621" s="138"/>
    </row>
    <row r="23622" spans="62:65" ht="13" thickBot="1">
      <c r="BJ23622" s="138"/>
      <c r="BK23622" s="138"/>
      <c r="BL23622" s="138"/>
      <c r="BM23622" s="138"/>
    </row>
    <row r="23623" spans="62:65" ht="13" thickBot="1">
      <c r="BJ23623" s="138"/>
      <c r="BK23623" s="138"/>
      <c r="BL23623" s="138"/>
      <c r="BM23623" s="138"/>
    </row>
    <row r="23624" spans="62:65" ht="13" thickBot="1">
      <c r="BJ23624" s="138"/>
      <c r="BK23624" s="138"/>
      <c r="BL23624" s="138"/>
      <c r="BM23624" s="138"/>
    </row>
    <row r="23625" spans="62:65" ht="13" thickBot="1">
      <c r="BJ23625" s="138"/>
      <c r="BK23625" s="138"/>
      <c r="BL23625" s="138"/>
      <c r="BM23625" s="138"/>
    </row>
    <row r="23626" spans="62:65" ht="13" thickBot="1">
      <c r="BJ23626" s="138"/>
      <c r="BK23626" s="138"/>
      <c r="BL23626" s="138"/>
      <c r="BM23626" s="138"/>
    </row>
    <row r="23627" spans="62:65" ht="13" thickBot="1">
      <c r="BJ23627" s="138"/>
      <c r="BK23627" s="138"/>
      <c r="BL23627" s="138"/>
      <c r="BM23627" s="138"/>
    </row>
    <row r="23628" spans="62:65" ht="13" thickBot="1">
      <c r="BJ23628" s="138"/>
      <c r="BK23628" s="138"/>
      <c r="BL23628" s="138"/>
      <c r="BM23628" s="138"/>
    </row>
    <row r="23629" spans="62:65" ht="13" thickBot="1">
      <c r="BJ23629" s="138"/>
      <c r="BK23629" s="138"/>
      <c r="BL23629" s="138"/>
      <c r="BM23629" s="138"/>
    </row>
    <row r="23630" spans="62:65" ht="13" thickBot="1">
      <c r="BJ23630" s="138"/>
      <c r="BK23630" s="138"/>
      <c r="BL23630" s="138"/>
      <c r="BM23630" s="138"/>
    </row>
    <row r="23631" spans="62:65" ht="13" thickBot="1">
      <c r="BJ23631" s="138"/>
      <c r="BK23631" s="138"/>
      <c r="BL23631" s="138"/>
      <c r="BM23631" s="138"/>
    </row>
    <row r="23632" spans="62:65" ht="13" thickBot="1">
      <c r="BJ23632" s="138"/>
      <c r="BK23632" s="138"/>
      <c r="BL23632" s="138"/>
      <c r="BM23632" s="138"/>
    </row>
    <row r="23633" spans="62:65" ht="13" thickBot="1">
      <c r="BJ23633" s="138"/>
      <c r="BK23633" s="138"/>
      <c r="BL23633" s="138"/>
      <c r="BM23633" s="138"/>
    </row>
    <row r="23634" spans="62:65" ht="13" thickBot="1">
      <c r="BJ23634" s="138"/>
      <c r="BK23634" s="138"/>
      <c r="BL23634" s="138"/>
      <c r="BM23634" s="138"/>
    </row>
    <row r="23635" spans="62:65" ht="13" thickBot="1">
      <c r="BJ23635" s="138"/>
      <c r="BK23635" s="138"/>
      <c r="BL23635" s="138"/>
      <c r="BM23635" s="138"/>
    </row>
    <row r="23636" spans="62:65" ht="13" thickBot="1">
      <c r="BJ23636" s="138"/>
      <c r="BK23636" s="138"/>
      <c r="BL23636" s="138"/>
      <c r="BM23636" s="138"/>
    </row>
    <row r="23637" spans="62:65" ht="13" thickBot="1">
      <c r="BJ23637" s="138"/>
      <c r="BK23637" s="138"/>
      <c r="BL23637" s="138"/>
      <c r="BM23637" s="138"/>
    </row>
    <row r="23638" spans="62:65" ht="13" thickBot="1">
      <c r="BJ23638" s="138"/>
      <c r="BK23638" s="138"/>
      <c r="BL23638" s="138"/>
      <c r="BM23638" s="138"/>
    </row>
    <row r="23639" spans="62:65" ht="13" thickBot="1">
      <c r="BJ23639" s="138"/>
      <c r="BK23639" s="138"/>
      <c r="BL23639" s="138"/>
      <c r="BM23639" s="138"/>
    </row>
    <row r="23640" spans="62:65" ht="13" thickBot="1">
      <c r="BJ23640" s="138"/>
      <c r="BK23640" s="138"/>
      <c r="BL23640" s="138"/>
      <c r="BM23640" s="138"/>
    </row>
    <row r="23641" spans="62:65" ht="13" thickBot="1">
      <c r="BJ23641" s="138"/>
      <c r="BK23641" s="138"/>
      <c r="BL23641" s="138"/>
      <c r="BM23641" s="138"/>
    </row>
    <row r="23642" spans="62:65" ht="13" thickBot="1">
      <c r="BJ23642" s="138"/>
      <c r="BK23642" s="138"/>
      <c r="BL23642" s="138"/>
      <c r="BM23642" s="138"/>
    </row>
    <row r="23643" spans="62:65" ht="13" thickBot="1">
      <c r="BJ23643" s="138"/>
      <c r="BK23643" s="138"/>
      <c r="BL23643" s="138"/>
      <c r="BM23643" s="138"/>
    </row>
    <row r="23644" spans="62:65" ht="13" thickBot="1">
      <c r="BJ23644" s="138"/>
      <c r="BK23644" s="138"/>
      <c r="BL23644" s="138"/>
      <c r="BM23644" s="138"/>
    </row>
    <row r="23645" spans="62:65" ht="13" thickBot="1">
      <c r="BJ23645" s="138"/>
      <c r="BK23645" s="138"/>
      <c r="BL23645" s="138"/>
      <c r="BM23645" s="138"/>
    </row>
    <row r="23646" spans="62:65" ht="13" thickBot="1">
      <c r="BJ23646" s="138"/>
      <c r="BK23646" s="138"/>
      <c r="BL23646" s="138"/>
      <c r="BM23646" s="138"/>
    </row>
    <row r="23647" spans="62:65" ht="13" thickBot="1">
      <c r="BJ23647" s="138"/>
      <c r="BK23647" s="138"/>
      <c r="BL23647" s="138"/>
      <c r="BM23647" s="138"/>
    </row>
    <row r="23648" spans="62:65" ht="13" thickBot="1">
      <c r="BJ23648" s="138"/>
      <c r="BK23648" s="138"/>
      <c r="BL23648" s="138"/>
      <c r="BM23648" s="138"/>
    </row>
    <row r="23649" spans="62:65" ht="13" thickBot="1">
      <c r="BJ23649" s="138"/>
      <c r="BK23649" s="138"/>
      <c r="BL23649" s="138"/>
      <c r="BM23649" s="138"/>
    </row>
    <row r="23650" spans="62:65" ht="13" thickBot="1">
      <c r="BJ23650" s="138"/>
      <c r="BK23650" s="138"/>
      <c r="BL23650" s="138"/>
      <c r="BM23650" s="138"/>
    </row>
    <row r="23651" spans="62:65" ht="13" thickBot="1">
      <c r="BJ23651" s="138"/>
      <c r="BK23651" s="138"/>
      <c r="BL23651" s="138"/>
      <c r="BM23651" s="138"/>
    </row>
    <row r="23652" spans="62:65" ht="13" thickBot="1">
      <c r="BJ23652" s="138"/>
      <c r="BK23652" s="138"/>
      <c r="BL23652" s="138"/>
      <c r="BM23652" s="138"/>
    </row>
    <row r="23653" spans="62:65" ht="13" thickBot="1">
      <c r="BJ23653" s="138"/>
      <c r="BK23653" s="138"/>
      <c r="BL23653" s="138"/>
      <c r="BM23653" s="138"/>
    </row>
    <row r="23654" spans="62:65" ht="13" thickBot="1">
      <c r="BJ23654" s="138"/>
      <c r="BK23654" s="138"/>
      <c r="BL23654" s="138"/>
      <c r="BM23654" s="138"/>
    </row>
    <row r="23655" spans="62:65" ht="13" thickBot="1">
      <c r="BJ23655" s="138"/>
      <c r="BK23655" s="138"/>
      <c r="BL23655" s="138"/>
      <c r="BM23655" s="138"/>
    </row>
    <row r="23656" spans="62:65" ht="13" thickBot="1">
      <c r="BJ23656" s="138"/>
      <c r="BK23656" s="138"/>
      <c r="BL23656" s="138"/>
      <c r="BM23656" s="138"/>
    </row>
    <row r="23657" spans="62:65" ht="13" thickBot="1">
      <c r="BJ23657" s="138"/>
      <c r="BK23657" s="138"/>
      <c r="BL23657" s="138"/>
      <c r="BM23657" s="138"/>
    </row>
    <row r="23658" spans="62:65" ht="13" thickBot="1">
      <c r="BJ23658" s="138"/>
      <c r="BK23658" s="138"/>
      <c r="BL23658" s="138"/>
      <c r="BM23658" s="138"/>
    </row>
    <row r="23659" spans="62:65" ht="13" thickBot="1">
      <c r="BJ23659" s="138"/>
      <c r="BK23659" s="138"/>
      <c r="BL23659" s="138"/>
      <c r="BM23659" s="138"/>
    </row>
    <row r="23660" spans="62:65" ht="13" thickBot="1">
      <c r="BJ23660" s="138"/>
      <c r="BK23660" s="138"/>
      <c r="BL23660" s="138"/>
      <c r="BM23660" s="138"/>
    </row>
    <row r="23661" spans="62:65" ht="13" thickBot="1">
      <c r="BJ23661" s="138"/>
      <c r="BK23661" s="138"/>
      <c r="BL23661" s="138"/>
      <c r="BM23661" s="138"/>
    </row>
    <row r="23662" spans="62:65" ht="13" thickBot="1">
      <c r="BJ23662" s="138"/>
      <c r="BK23662" s="138"/>
      <c r="BL23662" s="138"/>
      <c r="BM23662" s="138"/>
    </row>
    <row r="23663" spans="62:65" ht="13" thickBot="1">
      <c r="BJ23663" s="138"/>
      <c r="BK23663" s="138"/>
      <c r="BL23663" s="138"/>
      <c r="BM23663" s="138"/>
    </row>
    <row r="23664" spans="62:65" ht="13" thickBot="1">
      <c r="BJ23664" s="138"/>
      <c r="BK23664" s="138"/>
      <c r="BL23664" s="138"/>
      <c r="BM23664" s="138"/>
    </row>
    <row r="23665" spans="62:65" ht="13" thickBot="1">
      <c r="BJ23665" s="138"/>
      <c r="BK23665" s="138"/>
      <c r="BL23665" s="138"/>
      <c r="BM23665" s="138"/>
    </row>
    <row r="23666" spans="62:65" ht="13" thickBot="1">
      <c r="BJ23666" s="138"/>
      <c r="BK23666" s="138"/>
      <c r="BL23666" s="138"/>
      <c r="BM23666" s="138"/>
    </row>
    <row r="23667" spans="62:65" ht="13" thickBot="1">
      <c r="BJ23667" s="138"/>
      <c r="BK23667" s="138"/>
      <c r="BL23667" s="138"/>
      <c r="BM23667" s="138"/>
    </row>
    <row r="23668" spans="62:65" ht="13" thickBot="1">
      <c r="BJ23668" s="138"/>
      <c r="BK23668" s="138"/>
      <c r="BL23668" s="138"/>
      <c r="BM23668" s="138"/>
    </row>
    <row r="23669" spans="62:65" ht="13" thickBot="1">
      <c r="BJ23669" s="138"/>
      <c r="BK23669" s="138"/>
      <c r="BL23669" s="138"/>
      <c r="BM23669" s="138"/>
    </row>
    <row r="23670" spans="62:65" ht="13" thickBot="1">
      <c r="BJ23670" s="138"/>
      <c r="BK23670" s="138"/>
      <c r="BL23670" s="138"/>
      <c r="BM23670" s="138"/>
    </row>
    <row r="23671" spans="62:65" ht="13" thickBot="1">
      <c r="BJ23671" s="138"/>
      <c r="BK23671" s="138"/>
      <c r="BL23671" s="138"/>
      <c r="BM23671" s="138"/>
    </row>
    <row r="23672" spans="62:65" ht="13" thickBot="1">
      <c r="BJ23672" s="138"/>
      <c r="BK23672" s="138"/>
      <c r="BL23672" s="138"/>
      <c r="BM23672" s="138"/>
    </row>
    <row r="23673" spans="62:65" ht="13" thickBot="1">
      <c r="BJ23673" s="138"/>
      <c r="BK23673" s="138"/>
      <c r="BL23673" s="138"/>
      <c r="BM23673" s="138"/>
    </row>
    <row r="23674" spans="62:65" ht="13" thickBot="1">
      <c r="BJ23674" s="138"/>
      <c r="BK23674" s="138"/>
      <c r="BL23674" s="138"/>
      <c r="BM23674" s="138"/>
    </row>
    <row r="23675" spans="62:65" ht="13" thickBot="1">
      <c r="BJ23675" s="138"/>
      <c r="BK23675" s="138"/>
      <c r="BL23675" s="138"/>
      <c r="BM23675" s="138"/>
    </row>
    <row r="23676" spans="62:65" ht="13" thickBot="1">
      <c r="BJ23676" s="138"/>
      <c r="BK23676" s="138"/>
      <c r="BL23676" s="138"/>
      <c r="BM23676" s="138"/>
    </row>
    <row r="23677" spans="62:65" ht="13" thickBot="1">
      <c r="BJ23677" s="138"/>
      <c r="BK23677" s="138"/>
      <c r="BL23677" s="138"/>
      <c r="BM23677" s="138"/>
    </row>
    <row r="23678" spans="62:65" ht="13" thickBot="1">
      <c r="BJ23678" s="138"/>
      <c r="BK23678" s="138"/>
      <c r="BL23678" s="138"/>
      <c r="BM23678" s="138"/>
    </row>
    <row r="23679" spans="62:65" ht="13" thickBot="1">
      <c r="BJ23679" s="138"/>
      <c r="BK23679" s="138"/>
      <c r="BL23679" s="138"/>
      <c r="BM23679" s="138"/>
    </row>
    <row r="23680" spans="62:65" ht="13" thickBot="1">
      <c r="BJ23680" s="138"/>
      <c r="BK23680" s="138"/>
      <c r="BL23680" s="138"/>
      <c r="BM23680" s="138"/>
    </row>
    <row r="23681" spans="62:65" ht="13" thickBot="1">
      <c r="BJ23681" s="138"/>
      <c r="BK23681" s="138"/>
      <c r="BL23681" s="138"/>
      <c r="BM23681" s="138"/>
    </row>
    <row r="23682" spans="62:65" ht="13" thickBot="1">
      <c r="BJ23682" s="138"/>
      <c r="BK23682" s="138"/>
      <c r="BL23682" s="138"/>
      <c r="BM23682" s="138"/>
    </row>
    <row r="23683" spans="62:65" ht="13" thickBot="1">
      <c r="BJ23683" s="138"/>
      <c r="BK23683" s="138"/>
      <c r="BL23683" s="138"/>
      <c r="BM23683" s="138"/>
    </row>
    <row r="23684" spans="62:65" ht="13" thickBot="1">
      <c r="BJ23684" s="138"/>
      <c r="BK23684" s="138"/>
      <c r="BL23684" s="138"/>
      <c r="BM23684" s="138"/>
    </row>
    <row r="23685" spans="62:65" ht="13" thickBot="1">
      <c r="BJ23685" s="138"/>
      <c r="BK23685" s="138"/>
      <c r="BL23685" s="138"/>
      <c r="BM23685" s="138"/>
    </row>
    <row r="23686" spans="62:65" ht="13" thickBot="1">
      <c r="BJ23686" s="138"/>
      <c r="BK23686" s="138"/>
      <c r="BL23686" s="138"/>
      <c r="BM23686" s="138"/>
    </row>
    <row r="23687" spans="62:65" ht="13" thickBot="1">
      <c r="BJ23687" s="138"/>
      <c r="BK23687" s="138"/>
      <c r="BL23687" s="138"/>
      <c r="BM23687" s="138"/>
    </row>
    <row r="23688" spans="62:65" ht="13" thickBot="1">
      <c r="BJ23688" s="138"/>
      <c r="BK23688" s="138"/>
      <c r="BL23688" s="138"/>
      <c r="BM23688" s="138"/>
    </row>
    <row r="23689" spans="62:65" ht="13" thickBot="1">
      <c r="BJ23689" s="138"/>
      <c r="BK23689" s="138"/>
      <c r="BL23689" s="138"/>
      <c r="BM23689" s="138"/>
    </row>
    <row r="23690" spans="62:65" ht="13" thickBot="1">
      <c r="BJ23690" s="138"/>
      <c r="BK23690" s="138"/>
      <c r="BL23690" s="138"/>
      <c r="BM23690" s="138"/>
    </row>
    <row r="23691" spans="62:65" ht="13" thickBot="1">
      <c r="BJ23691" s="138"/>
      <c r="BK23691" s="138"/>
      <c r="BL23691" s="138"/>
      <c r="BM23691" s="138"/>
    </row>
    <row r="23692" spans="62:65" ht="13" thickBot="1">
      <c r="BJ23692" s="138"/>
      <c r="BK23692" s="138"/>
      <c r="BL23692" s="138"/>
      <c r="BM23692" s="138"/>
    </row>
    <row r="23693" spans="62:65" ht="13" thickBot="1">
      <c r="BJ23693" s="138"/>
      <c r="BK23693" s="138"/>
      <c r="BL23693" s="138"/>
      <c r="BM23693" s="138"/>
    </row>
    <row r="23694" spans="62:65" ht="13" thickBot="1">
      <c r="BJ23694" s="138"/>
      <c r="BK23694" s="138"/>
      <c r="BL23694" s="138"/>
      <c r="BM23694" s="138"/>
    </row>
    <row r="23695" spans="62:65" ht="13" thickBot="1">
      <c r="BJ23695" s="138"/>
      <c r="BK23695" s="138"/>
      <c r="BL23695" s="138"/>
      <c r="BM23695" s="138"/>
    </row>
    <row r="23696" spans="62:65" ht="13" thickBot="1">
      <c r="BJ23696" s="138"/>
      <c r="BK23696" s="138"/>
      <c r="BL23696" s="138"/>
      <c r="BM23696" s="138"/>
    </row>
    <row r="23697" spans="62:65" ht="13" thickBot="1">
      <c r="BJ23697" s="138"/>
      <c r="BK23697" s="138"/>
      <c r="BL23697" s="138"/>
      <c r="BM23697" s="138"/>
    </row>
    <row r="23698" spans="62:65" ht="13" thickBot="1">
      <c r="BJ23698" s="138"/>
      <c r="BK23698" s="138"/>
      <c r="BL23698" s="138"/>
      <c r="BM23698" s="138"/>
    </row>
    <row r="23699" spans="62:65" ht="13" thickBot="1">
      <c r="BJ23699" s="138"/>
      <c r="BK23699" s="138"/>
      <c r="BL23699" s="138"/>
      <c r="BM23699" s="138"/>
    </row>
    <row r="23700" spans="62:65" ht="13" thickBot="1">
      <c r="BJ23700" s="138"/>
      <c r="BK23700" s="138"/>
      <c r="BL23700" s="138"/>
      <c r="BM23700" s="138"/>
    </row>
    <row r="23701" spans="62:65" ht="13" thickBot="1">
      <c r="BJ23701" s="138"/>
      <c r="BK23701" s="138"/>
      <c r="BL23701" s="138"/>
      <c r="BM23701" s="138"/>
    </row>
    <row r="23702" spans="62:65" ht="13" thickBot="1">
      <c r="BJ23702" s="138"/>
      <c r="BK23702" s="138"/>
      <c r="BL23702" s="138"/>
      <c r="BM23702" s="138"/>
    </row>
    <row r="23703" spans="62:65" ht="13" thickBot="1">
      <c r="BJ23703" s="138"/>
      <c r="BK23703" s="138"/>
      <c r="BL23703" s="138"/>
      <c r="BM23703" s="138"/>
    </row>
    <row r="23704" spans="62:65" ht="13" thickBot="1">
      <c r="BJ23704" s="138"/>
      <c r="BK23704" s="138"/>
      <c r="BL23704" s="138"/>
      <c r="BM23704" s="138"/>
    </row>
    <row r="23705" spans="62:65" ht="13" thickBot="1">
      <c r="BJ23705" s="138"/>
      <c r="BK23705" s="138"/>
      <c r="BL23705" s="138"/>
      <c r="BM23705" s="138"/>
    </row>
    <row r="23706" spans="62:65" ht="13" thickBot="1">
      <c r="BJ23706" s="138"/>
      <c r="BK23706" s="138"/>
      <c r="BL23706" s="138"/>
      <c r="BM23706" s="138"/>
    </row>
    <row r="23707" spans="62:65" ht="13" thickBot="1">
      <c r="BJ23707" s="138"/>
      <c r="BK23707" s="138"/>
      <c r="BL23707" s="138"/>
      <c r="BM23707" s="138"/>
    </row>
    <row r="23708" spans="62:65" ht="13" thickBot="1">
      <c r="BJ23708" s="138"/>
      <c r="BK23708" s="138"/>
      <c r="BL23708" s="138"/>
      <c r="BM23708" s="138"/>
    </row>
    <row r="23709" spans="62:65" ht="13" thickBot="1">
      <c r="BJ23709" s="138"/>
      <c r="BK23709" s="138"/>
      <c r="BL23709" s="138"/>
      <c r="BM23709" s="138"/>
    </row>
    <row r="23710" spans="62:65" ht="13" thickBot="1">
      <c r="BJ23710" s="138"/>
      <c r="BK23710" s="138"/>
      <c r="BL23710" s="138"/>
      <c r="BM23710" s="138"/>
    </row>
    <row r="23711" spans="62:65" ht="13" thickBot="1">
      <c r="BJ23711" s="138"/>
      <c r="BK23711" s="138"/>
      <c r="BL23711" s="138"/>
      <c r="BM23711" s="138"/>
    </row>
    <row r="23712" spans="62:65" ht="13" thickBot="1">
      <c r="BJ23712" s="138"/>
      <c r="BK23712" s="138"/>
      <c r="BL23712" s="138"/>
      <c r="BM23712" s="138"/>
    </row>
    <row r="23713" spans="62:65" ht="13" thickBot="1">
      <c r="BJ23713" s="138"/>
      <c r="BK23713" s="138"/>
      <c r="BL23713" s="138"/>
      <c r="BM23713" s="138"/>
    </row>
    <row r="23714" spans="62:65" ht="13" thickBot="1">
      <c r="BJ23714" s="138"/>
      <c r="BK23714" s="138"/>
      <c r="BL23714" s="138"/>
      <c r="BM23714" s="138"/>
    </row>
    <row r="23715" spans="62:65" ht="13" thickBot="1">
      <c r="BJ23715" s="138"/>
      <c r="BK23715" s="138"/>
      <c r="BL23715" s="138"/>
      <c r="BM23715" s="138"/>
    </row>
    <row r="23716" spans="62:65" ht="13" thickBot="1">
      <c r="BJ23716" s="138"/>
      <c r="BK23716" s="138"/>
      <c r="BL23716" s="138"/>
      <c r="BM23716" s="138"/>
    </row>
    <row r="23717" spans="62:65" ht="13" thickBot="1">
      <c r="BJ23717" s="138"/>
      <c r="BK23717" s="138"/>
      <c r="BL23717" s="138"/>
      <c r="BM23717" s="138"/>
    </row>
    <row r="23718" spans="62:65" ht="13" thickBot="1">
      <c r="BJ23718" s="138"/>
      <c r="BK23718" s="138"/>
      <c r="BL23718" s="138"/>
      <c r="BM23718" s="138"/>
    </row>
    <row r="23719" spans="62:65" ht="13" thickBot="1">
      <c r="BJ23719" s="138"/>
      <c r="BK23719" s="138"/>
      <c r="BL23719" s="138"/>
      <c r="BM23719" s="138"/>
    </row>
    <row r="23720" spans="62:65" ht="13" thickBot="1">
      <c r="BJ23720" s="138"/>
      <c r="BK23720" s="138"/>
      <c r="BL23720" s="138"/>
      <c r="BM23720" s="138"/>
    </row>
    <row r="23721" spans="62:65" ht="13" thickBot="1">
      <c r="BJ23721" s="138"/>
      <c r="BK23721" s="138"/>
      <c r="BL23721" s="138"/>
      <c r="BM23721" s="138"/>
    </row>
    <row r="23722" spans="62:65" ht="13" thickBot="1">
      <c r="BJ23722" s="138"/>
      <c r="BK23722" s="138"/>
      <c r="BL23722" s="138"/>
      <c r="BM23722" s="138"/>
    </row>
    <row r="23723" spans="62:65" ht="13" thickBot="1">
      <c r="BJ23723" s="138"/>
      <c r="BK23723" s="138"/>
      <c r="BL23723" s="138"/>
      <c r="BM23723" s="138"/>
    </row>
    <row r="23724" spans="62:65" ht="13" thickBot="1">
      <c r="BJ23724" s="138"/>
      <c r="BK23724" s="138"/>
      <c r="BL23724" s="138"/>
      <c r="BM23724" s="138"/>
    </row>
    <row r="23725" spans="62:65" ht="13" thickBot="1">
      <c r="BJ23725" s="138"/>
      <c r="BK23725" s="138"/>
      <c r="BL23725" s="138"/>
      <c r="BM23725" s="138"/>
    </row>
    <row r="23726" spans="62:65" ht="13" thickBot="1">
      <c r="BJ23726" s="138"/>
      <c r="BK23726" s="138"/>
      <c r="BL23726" s="138"/>
      <c r="BM23726" s="138"/>
    </row>
    <row r="23727" spans="62:65" ht="13" thickBot="1">
      <c r="BJ23727" s="138"/>
      <c r="BK23727" s="138"/>
      <c r="BL23727" s="138"/>
      <c r="BM23727" s="138"/>
    </row>
    <row r="23728" spans="62:65" ht="13" thickBot="1">
      <c r="BJ23728" s="138"/>
      <c r="BK23728" s="138"/>
      <c r="BL23728" s="138"/>
      <c r="BM23728" s="138"/>
    </row>
    <row r="23729" spans="62:65" ht="13" thickBot="1">
      <c r="BJ23729" s="138"/>
      <c r="BK23729" s="138"/>
      <c r="BL23729" s="138"/>
      <c r="BM23729" s="138"/>
    </row>
    <row r="23730" spans="62:65" ht="13" thickBot="1">
      <c r="BJ23730" s="138"/>
      <c r="BK23730" s="138"/>
      <c r="BL23730" s="138"/>
      <c r="BM23730" s="138"/>
    </row>
    <row r="23731" spans="62:65" ht="13" thickBot="1">
      <c r="BJ23731" s="138"/>
      <c r="BK23731" s="138"/>
      <c r="BL23731" s="138"/>
      <c r="BM23731" s="138"/>
    </row>
    <row r="23732" spans="62:65" ht="13" thickBot="1">
      <c r="BJ23732" s="138"/>
      <c r="BK23732" s="138"/>
      <c r="BL23732" s="138"/>
      <c r="BM23732" s="138"/>
    </row>
    <row r="23733" spans="62:65" ht="13" thickBot="1">
      <c r="BJ23733" s="138"/>
      <c r="BK23733" s="138"/>
      <c r="BL23733" s="138"/>
      <c r="BM23733" s="138"/>
    </row>
    <row r="23734" spans="62:65" ht="13" thickBot="1">
      <c r="BJ23734" s="138"/>
      <c r="BK23734" s="138"/>
      <c r="BL23734" s="138"/>
      <c r="BM23734" s="138"/>
    </row>
    <row r="23735" spans="62:65" ht="13" thickBot="1">
      <c r="BJ23735" s="138"/>
      <c r="BK23735" s="138"/>
      <c r="BL23735" s="138"/>
      <c r="BM23735" s="138"/>
    </row>
    <row r="23736" spans="62:65" ht="13" thickBot="1">
      <c r="BJ23736" s="138"/>
      <c r="BK23736" s="138"/>
      <c r="BL23736" s="138"/>
      <c r="BM23736" s="138"/>
    </row>
    <row r="23737" spans="62:65" ht="13" thickBot="1">
      <c r="BJ23737" s="138"/>
      <c r="BK23737" s="138"/>
      <c r="BL23737" s="138"/>
      <c r="BM23737" s="138"/>
    </row>
    <row r="23738" spans="62:65" ht="13" thickBot="1">
      <c r="BJ23738" s="138"/>
      <c r="BK23738" s="138"/>
      <c r="BL23738" s="138"/>
      <c r="BM23738" s="138"/>
    </row>
    <row r="23739" spans="62:65" ht="13" thickBot="1">
      <c r="BJ23739" s="138"/>
      <c r="BK23739" s="138"/>
      <c r="BL23739" s="138"/>
      <c r="BM23739" s="138"/>
    </row>
    <row r="23740" spans="62:65" ht="13" thickBot="1">
      <c r="BJ23740" s="138"/>
      <c r="BK23740" s="138"/>
      <c r="BL23740" s="138"/>
      <c r="BM23740" s="138"/>
    </row>
    <row r="23741" spans="62:65" ht="13" thickBot="1">
      <c r="BJ23741" s="138"/>
      <c r="BK23741" s="138"/>
      <c r="BL23741" s="138"/>
      <c r="BM23741" s="138"/>
    </row>
    <row r="23742" spans="62:65" ht="13" thickBot="1">
      <c r="BJ23742" s="138"/>
      <c r="BK23742" s="138"/>
      <c r="BL23742" s="138"/>
      <c r="BM23742" s="138"/>
    </row>
    <row r="23743" spans="62:65" ht="13" thickBot="1">
      <c r="BJ23743" s="138"/>
      <c r="BK23743" s="138"/>
      <c r="BL23743" s="138"/>
      <c r="BM23743" s="138"/>
    </row>
    <row r="23744" spans="62:65" ht="13" thickBot="1">
      <c r="BJ23744" s="138"/>
      <c r="BK23744" s="138"/>
      <c r="BL23744" s="138"/>
      <c r="BM23744" s="138"/>
    </row>
    <row r="23745" spans="62:65" ht="13" thickBot="1">
      <c r="BJ23745" s="138"/>
      <c r="BK23745" s="138"/>
      <c r="BL23745" s="138"/>
      <c r="BM23745" s="138"/>
    </row>
    <row r="23746" spans="62:65" ht="13" thickBot="1">
      <c r="BJ23746" s="138"/>
      <c r="BK23746" s="138"/>
      <c r="BL23746" s="138"/>
      <c r="BM23746" s="138"/>
    </row>
    <row r="23747" spans="62:65" ht="13" thickBot="1">
      <c r="BJ23747" s="138"/>
      <c r="BK23747" s="138"/>
      <c r="BL23747" s="138"/>
      <c r="BM23747" s="138"/>
    </row>
    <row r="23748" spans="62:65" ht="13" thickBot="1">
      <c r="BJ23748" s="138"/>
      <c r="BK23748" s="138"/>
      <c r="BL23748" s="138"/>
      <c r="BM23748" s="138"/>
    </row>
    <row r="23749" spans="62:65" ht="13" thickBot="1">
      <c r="BJ23749" s="138"/>
      <c r="BK23749" s="138"/>
      <c r="BL23749" s="138"/>
      <c r="BM23749" s="138"/>
    </row>
    <row r="23750" spans="62:65" ht="13" thickBot="1">
      <c r="BJ23750" s="138"/>
      <c r="BK23750" s="138"/>
      <c r="BL23750" s="138"/>
      <c r="BM23750" s="138"/>
    </row>
    <row r="23751" spans="62:65" ht="13" thickBot="1">
      <c r="BJ23751" s="138"/>
      <c r="BK23751" s="138"/>
      <c r="BL23751" s="138"/>
      <c r="BM23751" s="138"/>
    </row>
    <row r="23752" spans="62:65" ht="13" thickBot="1">
      <c r="BJ23752" s="138"/>
      <c r="BK23752" s="138"/>
      <c r="BL23752" s="138"/>
      <c r="BM23752" s="138"/>
    </row>
    <row r="23753" spans="62:65" ht="13" thickBot="1">
      <c r="BJ23753" s="138"/>
      <c r="BK23753" s="138"/>
      <c r="BL23753" s="138"/>
      <c r="BM23753" s="138"/>
    </row>
    <row r="23754" spans="62:65" ht="13" thickBot="1">
      <c r="BJ23754" s="138"/>
      <c r="BK23754" s="138"/>
      <c r="BL23754" s="138"/>
      <c r="BM23754" s="138"/>
    </row>
    <row r="23755" spans="62:65" ht="13" thickBot="1">
      <c r="BJ23755" s="138"/>
      <c r="BK23755" s="138"/>
      <c r="BL23755" s="138"/>
      <c r="BM23755" s="138"/>
    </row>
    <row r="23756" spans="62:65" ht="13" thickBot="1">
      <c r="BJ23756" s="138"/>
      <c r="BK23756" s="138"/>
      <c r="BL23756" s="138"/>
      <c r="BM23756" s="138"/>
    </row>
    <row r="23757" spans="62:65" ht="13" thickBot="1">
      <c r="BJ23757" s="138"/>
      <c r="BK23757" s="138"/>
      <c r="BL23757" s="138"/>
      <c r="BM23757" s="138"/>
    </row>
    <row r="23758" spans="62:65" ht="13" thickBot="1">
      <c r="BJ23758" s="138"/>
      <c r="BK23758" s="138"/>
      <c r="BL23758" s="138"/>
      <c r="BM23758" s="138"/>
    </row>
    <row r="23759" spans="62:65" ht="13" thickBot="1">
      <c r="BJ23759" s="138"/>
      <c r="BK23759" s="138"/>
      <c r="BL23759" s="138"/>
      <c r="BM23759" s="138"/>
    </row>
    <row r="23760" spans="62:65" ht="13" thickBot="1">
      <c r="BJ23760" s="138"/>
      <c r="BK23760" s="138"/>
      <c r="BL23760" s="138"/>
      <c r="BM23760" s="138"/>
    </row>
    <row r="23761" spans="62:65" ht="13" thickBot="1">
      <c r="BJ23761" s="138"/>
      <c r="BK23761" s="138"/>
      <c r="BL23761" s="138"/>
      <c r="BM23761" s="138"/>
    </row>
    <row r="23762" spans="62:65" ht="13" thickBot="1">
      <c r="BJ23762" s="138"/>
      <c r="BK23762" s="138"/>
      <c r="BL23762" s="138"/>
      <c r="BM23762" s="138"/>
    </row>
    <row r="23763" spans="62:65" ht="13" thickBot="1">
      <c r="BJ23763" s="138"/>
      <c r="BK23763" s="138"/>
      <c r="BL23763" s="138"/>
      <c r="BM23763" s="138"/>
    </row>
    <row r="23764" spans="62:65" ht="13" thickBot="1">
      <c r="BJ23764" s="138"/>
      <c r="BK23764" s="138"/>
      <c r="BL23764" s="138"/>
      <c r="BM23764" s="138"/>
    </row>
    <row r="23765" spans="62:65" ht="13" thickBot="1">
      <c r="BJ23765" s="138"/>
      <c r="BK23765" s="138"/>
      <c r="BL23765" s="138"/>
      <c r="BM23765" s="138"/>
    </row>
    <row r="23766" spans="62:65" ht="13" thickBot="1">
      <c r="BJ23766" s="138"/>
      <c r="BK23766" s="138"/>
      <c r="BL23766" s="138"/>
      <c r="BM23766" s="138"/>
    </row>
    <row r="23767" spans="62:65" ht="13" thickBot="1">
      <c r="BJ23767" s="138"/>
      <c r="BK23767" s="138"/>
      <c r="BL23767" s="138"/>
      <c r="BM23767" s="138"/>
    </row>
    <row r="23768" spans="62:65" ht="13" thickBot="1">
      <c r="BJ23768" s="138"/>
      <c r="BK23768" s="138"/>
      <c r="BL23768" s="138"/>
      <c r="BM23768" s="138"/>
    </row>
    <row r="23769" spans="62:65" ht="13" thickBot="1">
      <c r="BJ23769" s="138"/>
      <c r="BK23769" s="138"/>
      <c r="BL23769" s="138"/>
      <c r="BM23769" s="138"/>
    </row>
    <row r="23770" spans="62:65" ht="13" thickBot="1">
      <c r="BJ23770" s="138"/>
      <c r="BK23770" s="138"/>
      <c r="BL23770" s="138"/>
      <c r="BM23770" s="138"/>
    </row>
    <row r="23771" spans="62:65" ht="13" thickBot="1">
      <c r="BJ23771" s="138"/>
      <c r="BK23771" s="138"/>
      <c r="BL23771" s="138"/>
      <c r="BM23771" s="138"/>
    </row>
    <row r="23772" spans="62:65" ht="13" thickBot="1">
      <c r="BJ23772" s="138"/>
      <c r="BK23772" s="138"/>
      <c r="BL23772" s="138"/>
      <c r="BM23772" s="138"/>
    </row>
    <row r="23773" spans="62:65" ht="13" thickBot="1">
      <c r="BJ23773" s="138"/>
      <c r="BK23773" s="138"/>
      <c r="BL23773" s="138"/>
      <c r="BM23773" s="138"/>
    </row>
    <row r="23774" spans="62:65" ht="13" thickBot="1">
      <c r="BJ23774" s="138"/>
      <c r="BK23774" s="138"/>
      <c r="BL23774" s="138"/>
      <c r="BM23774" s="138"/>
    </row>
    <row r="23775" spans="62:65" ht="13" thickBot="1">
      <c r="BJ23775" s="138"/>
      <c r="BK23775" s="138"/>
      <c r="BL23775" s="138"/>
      <c r="BM23775" s="138"/>
    </row>
    <row r="23776" spans="62:65" ht="13" thickBot="1">
      <c r="BJ23776" s="138"/>
      <c r="BK23776" s="138"/>
      <c r="BL23776" s="138"/>
      <c r="BM23776" s="138"/>
    </row>
    <row r="23777" spans="62:65" ht="13" thickBot="1">
      <c r="BJ23777" s="138"/>
      <c r="BK23777" s="138"/>
      <c r="BL23777" s="138"/>
      <c r="BM23777" s="138"/>
    </row>
    <row r="23778" spans="62:65" ht="13" thickBot="1">
      <c r="BJ23778" s="138"/>
      <c r="BK23778" s="138"/>
      <c r="BL23778" s="138"/>
      <c r="BM23778" s="138"/>
    </row>
    <row r="23779" spans="62:65" ht="13" thickBot="1">
      <c r="BJ23779" s="138"/>
      <c r="BK23779" s="138"/>
      <c r="BL23779" s="138"/>
      <c r="BM23779" s="138"/>
    </row>
    <row r="23780" spans="62:65" ht="13" thickBot="1">
      <c r="BJ23780" s="138"/>
      <c r="BK23780" s="138"/>
      <c r="BL23780" s="138"/>
      <c r="BM23780" s="138"/>
    </row>
    <row r="23781" spans="62:65" ht="13" thickBot="1">
      <c r="BJ23781" s="138"/>
      <c r="BK23781" s="138"/>
      <c r="BL23781" s="138"/>
      <c r="BM23781" s="138"/>
    </row>
    <row r="23782" spans="62:65" ht="13" thickBot="1">
      <c r="BJ23782" s="138"/>
      <c r="BK23782" s="138"/>
      <c r="BL23782" s="138"/>
      <c r="BM23782" s="138"/>
    </row>
    <row r="23783" spans="62:65" ht="13" thickBot="1">
      <c r="BJ23783" s="138"/>
      <c r="BK23783" s="138"/>
      <c r="BL23783" s="138"/>
      <c r="BM23783" s="138"/>
    </row>
    <row r="23784" spans="62:65" ht="13" thickBot="1">
      <c r="BJ23784" s="138"/>
      <c r="BK23784" s="138"/>
      <c r="BL23784" s="138"/>
      <c r="BM23784" s="138"/>
    </row>
    <row r="23785" spans="62:65" ht="13" thickBot="1">
      <c r="BJ23785" s="138"/>
      <c r="BK23785" s="138"/>
      <c r="BL23785" s="138"/>
      <c r="BM23785" s="138"/>
    </row>
    <row r="23786" spans="62:65" ht="13" thickBot="1">
      <c r="BJ23786" s="138"/>
      <c r="BK23786" s="138"/>
      <c r="BL23786" s="138"/>
      <c r="BM23786" s="138"/>
    </row>
    <row r="23787" spans="62:65" ht="13" thickBot="1">
      <c r="BJ23787" s="138"/>
      <c r="BK23787" s="138"/>
      <c r="BL23787" s="138"/>
      <c r="BM23787" s="138"/>
    </row>
    <row r="23788" spans="62:65" ht="13" thickBot="1">
      <c r="BJ23788" s="138"/>
      <c r="BK23788" s="138"/>
      <c r="BL23788" s="138"/>
      <c r="BM23788" s="138"/>
    </row>
    <row r="23789" spans="62:65" ht="13" thickBot="1">
      <c r="BJ23789" s="138"/>
      <c r="BK23789" s="138"/>
      <c r="BL23789" s="138"/>
      <c r="BM23789" s="138"/>
    </row>
    <row r="23790" spans="62:65" ht="13" thickBot="1">
      <c r="BJ23790" s="138"/>
      <c r="BK23790" s="138"/>
      <c r="BL23790" s="138"/>
      <c r="BM23790" s="138"/>
    </row>
    <row r="23791" spans="62:65" ht="13" thickBot="1">
      <c r="BJ23791" s="138"/>
      <c r="BK23791" s="138"/>
      <c r="BL23791" s="138"/>
      <c r="BM23791" s="138"/>
    </row>
    <row r="23792" spans="62:65" ht="13" thickBot="1">
      <c r="BJ23792" s="138"/>
      <c r="BK23792" s="138"/>
      <c r="BL23792" s="138"/>
      <c r="BM23792" s="138"/>
    </row>
    <row r="23793" spans="62:65" ht="13" thickBot="1">
      <c r="BJ23793" s="138"/>
      <c r="BK23793" s="138"/>
      <c r="BL23793" s="138"/>
      <c r="BM23793" s="138"/>
    </row>
    <row r="23794" spans="62:65" ht="13" thickBot="1">
      <c r="BJ23794" s="138"/>
      <c r="BK23794" s="138"/>
      <c r="BL23794" s="138"/>
      <c r="BM23794" s="138"/>
    </row>
    <row r="23795" spans="62:65" ht="13" thickBot="1">
      <c r="BJ23795" s="138"/>
      <c r="BK23795" s="138"/>
      <c r="BL23795" s="138"/>
      <c r="BM23795" s="138"/>
    </row>
    <row r="23796" spans="62:65" ht="13" thickBot="1">
      <c r="BJ23796" s="138"/>
      <c r="BK23796" s="138"/>
      <c r="BL23796" s="138"/>
      <c r="BM23796" s="138"/>
    </row>
    <row r="23797" spans="62:65" ht="13" thickBot="1">
      <c r="BJ23797" s="138"/>
      <c r="BK23797" s="138"/>
      <c r="BL23797" s="138"/>
      <c r="BM23797" s="138"/>
    </row>
    <row r="23798" spans="62:65" ht="13" thickBot="1">
      <c r="BJ23798" s="138"/>
      <c r="BK23798" s="138"/>
      <c r="BL23798" s="138"/>
      <c r="BM23798" s="138"/>
    </row>
    <row r="23799" spans="62:65" ht="13" thickBot="1">
      <c r="BJ23799" s="138"/>
      <c r="BK23799" s="138"/>
      <c r="BL23799" s="138"/>
      <c r="BM23799" s="138"/>
    </row>
    <row r="23800" spans="62:65" ht="13" thickBot="1">
      <c r="BJ23800" s="138"/>
      <c r="BK23800" s="138"/>
      <c r="BL23800" s="138"/>
      <c r="BM23800" s="138"/>
    </row>
    <row r="23801" spans="62:65" ht="13" thickBot="1">
      <c r="BJ23801" s="138"/>
      <c r="BK23801" s="138"/>
      <c r="BL23801" s="138"/>
      <c r="BM23801" s="138"/>
    </row>
    <row r="23802" spans="62:65" ht="13" thickBot="1">
      <c r="BJ23802" s="138"/>
      <c r="BK23802" s="138"/>
      <c r="BL23802" s="138"/>
      <c r="BM23802" s="138"/>
    </row>
    <row r="23803" spans="62:65" ht="13" thickBot="1">
      <c r="BJ23803" s="138"/>
      <c r="BK23803" s="138"/>
      <c r="BL23803" s="138"/>
      <c r="BM23803" s="138"/>
    </row>
    <row r="23804" spans="62:65" ht="13" thickBot="1">
      <c r="BJ23804" s="138"/>
      <c r="BK23804" s="138"/>
      <c r="BL23804" s="138"/>
      <c r="BM23804" s="138"/>
    </row>
    <row r="23805" spans="62:65" ht="13" thickBot="1">
      <c r="BJ23805" s="138"/>
      <c r="BK23805" s="138"/>
      <c r="BL23805" s="138"/>
      <c r="BM23805" s="138"/>
    </row>
    <row r="23806" spans="62:65" ht="13" thickBot="1">
      <c r="BJ23806" s="138"/>
      <c r="BK23806" s="138"/>
      <c r="BL23806" s="138"/>
      <c r="BM23806" s="138"/>
    </row>
    <row r="23807" spans="62:65" ht="13" thickBot="1">
      <c r="BJ23807" s="138"/>
      <c r="BK23807" s="138"/>
      <c r="BL23807" s="138"/>
      <c r="BM23807" s="138"/>
    </row>
    <row r="23808" spans="62:65" ht="13" thickBot="1">
      <c r="BJ23808" s="138"/>
      <c r="BK23808" s="138"/>
      <c r="BL23808" s="138"/>
      <c r="BM23808" s="138"/>
    </row>
    <row r="23809" spans="62:65" ht="13" thickBot="1">
      <c r="BJ23809" s="138"/>
      <c r="BK23809" s="138"/>
      <c r="BL23809" s="138"/>
      <c r="BM23809" s="138"/>
    </row>
    <row r="23810" spans="62:65" ht="13" thickBot="1">
      <c r="BJ23810" s="138"/>
      <c r="BK23810" s="138"/>
      <c r="BL23810" s="138"/>
      <c r="BM23810" s="138"/>
    </row>
    <row r="23811" spans="62:65" ht="13" thickBot="1">
      <c r="BJ23811" s="138"/>
      <c r="BK23811" s="138"/>
      <c r="BL23811" s="138"/>
      <c r="BM23811" s="138"/>
    </row>
    <row r="23812" spans="62:65" ht="13" thickBot="1">
      <c r="BJ23812" s="138"/>
      <c r="BK23812" s="138"/>
      <c r="BL23812" s="138"/>
      <c r="BM23812" s="138"/>
    </row>
    <row r="23813" spans="62:65" ht="13" thickBot="1">
      <c r="BJ23813" s="138"/>
      <c r="BK23813" s="138"/>
      <c r="BL23813" s="138"/>
      <c r="BM23813" s="138"/>
    </row>
    <row r="23814" spans="62:65" ht="13" thickBot="1">
      <c r="BJ23814" s="138"/>
      <c r="BK23814" s="138"/>
      <c r="BL23814" s="138"/>
      <c r="BM23814" s="138"/>
    </row>
    <row r="23815" spans="62:65" ht="13" thickBot="1">
      <c r="BJ23815" s="138"/>
      <c r="BK23815" s="138"/>
      <c r="BL23815" s="138"/>
      <c r="BM23815" s="138"/>
    </row>
    <row r="23816" spans="62:65" ht="13" thickBot="1">
      <c r="BJ23816" s="138"/>
      <c r="BK23816" s="138"/>
      <c r="BL23816" s="138"/>
      <c r="BM23816" s="138"/>
    </row>
    <row r="23817" spans="62:65" ht="13" thickBot="1">
      <c r="BJ23817" s="138"/>
      <c r="BK23817" s="138"/>
      <c r="BL23817" s="138"/>
      <c r="BM23817" s="138"/>
    </row>
    <row r="23818" spans="62:65" ht="13" thickBot="1">
      <c r="BJ23818" s="138"/>
      <c r="BK23818" s="138"/>
      <c r="BL23818" s="138"/>
      <c r="BM23818" s="138"/>
    </row>
    <row r="23819" spans="62:65" ht="13" thickBot="1">
      <c r="BJ23819" s="138"/>
      <c r="BK23819" s="138"/>
      <c r="BL23819" s="138"/>
      <c r="BM23819" s="138"/>
    </row>
    <row r="23820" spans="62:65" ht="13" thickBot="1">
      <c r="BJ23820" s="138"/>
      <c r="BK23820" s="138"/>
      <c r="BL23820" s="138"/>
      <c r="BM23820" s="138"/>
    </row>
    <row r="23821" spans="62:65" ht="13" thickBot="1">
      <c r="BJ23821" s="138"/>
      <c r="BK23821" s="138"/>
      <c r="BL23821" s="138"/>
      <c r="BM23821" s="138"/>
    </row>
    <row r="23822" spans="62:65" ht="13" thickBot="1">
      <c r="BJ23822" s="138"/>
      <c r="BK23822" s="138"/>
      <c r="BL23822" s="138"/>
      <c r="BM23822" s="138"/>
    </row>
    <row r="23823" spans="62:65" ht="13" thickBot="1">
      <c r="BJ23823" s="138"/>
      <c r="BK23823" s="138"/>
      <c r="BL23823" s="138"/>
      <c r="BM23823" s="138"/>
    </row>
    <row r="23824" spans="62:65" ht="13" thickBot="1">
      <c r="BJ23824" s="138"/>
      <c r="BK23824" s="138"/>
      <c r="BL23824" s="138"/>
      <c r="BM23824" s="138"/>
    </row>
    <row r="23825" spans="62:65" ht="13" thickBot="1">
      <c r="BJ23825" s="138"/>
      <c r="BK23825" s="138"/>
      <c r="BL23825" s="138"/>
      <c r="BM23825" s="138"/>
    </row>
    <row r="23826" spans="62:65" ht="13" thickBot="1">
      <c r="BJ23826" s="138"/>
      <c r="BK23826" s="138"/>
      <c r="BL23826" s="138"/>
      <c r="BM23826" s="138"/>
    </row>
    <row r="23827" spans="62:65" ht="13" thickBot="1">
      <c r="BJ23827" s="138"/>
      <c r="BK23827" s="138"/>
      <c r="BL23827" s="138"/>
      <c r="BM23827" s="138"/>
    </row>
    <row r="23828" spans="62:65" ht="13" thickBot="1">
      <c r="BJ23828" s="138"/>
      <c r="BK23828" s="138"/>
      <c r="BL23828" s="138"/>
      <c r="BM23828" s="138"/>
    </row>
    <row r="23829" spans="62:65" ht="13" thickBot="1">
      <c r="BJ23829" s="138"/>
      <c r="BK23829" s="138"/>
      <c r="BL23829" s="138"/>
      <c r="BM23829" s="138"/>
    </row>
    <row r="23830" spans="62:65" ht="13" thickBot="1">
      <c r="BJ23830" s="138"/>
      <c r="BK23830" s="138"/>
      <c r="BL23830" s="138"/>
      <c r="BM23830" s="138"/>
    </row>
    <row r="23831" spans="62:65" ht="13" thickBot="1">
      <c r="BJ23831" s="138"/>
      <c r="BK23831" s="138"/>
      <c r="BL23831" s="138"/>
      <c r="BM23831" s="138"/>
    </row>
    <row r="23832" spans="62:65" ht="13" thickBot="1">
      <c r="BJ23832" s="138"/>
      <c r="BK23832" s="138"/>
      <c r="BL23832" s="138"/>
      <c r="BM23832" s="138"/>
    </row>
    <row r="23833" spans="62:65" ht="13" thickBot="1">
      <c r="BJ23833" s="138"/>
      <c r="BK23833" s="138"/>
      <c r="BL23833" s="138"/>
      <c r="BM23833" s="138"/>
    </row>
    <row r="23834" spans="62:65" ht="13" thickBot="1">
      <c r="BJ23834" s="138"/>
      <c r="BK23834" s="138"/>
      <c r="BL23834" s="138"/>
      <c r="BM23834" s="138"/>
    </row>
    <row r="23835" spans="62:65" ht="13" thickBot="1">
      <c r="BJ23835" s="138"/>
      <c r="BK23835" s="138"/>
      <c r="BL23835" s="138"/>
      <c r="BM23835" s="138"/>
    </row>
    <row r="23836" spans="62:65" ht="13" thickBot="1">
      <c r="BJ23836" s="138"/>
      <c r="BK23836" s="138"/>
      <c r="BL23836" s="138"/>
      <c r="BM23836" s="138"/>
    </row>
    <row r="23837" spans="62:65" ht="13" thickBot="1">
      <c r="BJ23837" s="138"/>
      <c r="BK23837" s="138"/>
      <c r="BL23837" s="138"/>
      <c r="BM23837" s="138"/>
    </row>
    <row r="23838" spans="62:65" ht="13" thickBot="1">
      <c r="BJ23838" s="138"/>
      <c r="BK23838" s="138"/>
      <c r="BL23838" s="138"/>
      <c r="BM23838" s="138"/>
    </row>
    <row r="23839" spans="62:65" ht="13" thickBot="1">
      <c r="BJ23839" s="138"/>
      <c r="BK23839" s="138"/>
      <c r="BL23839" s="138"/>
      <c r="BM23839" s="138"/>
    </row>
    <row r="23840" spans="62:65" ht="13" thickBot="1">
      <c r="BJ23840" s="138"/>
      <c r="BK23840" s="138"/>
      <c r="BL23840" s="138"/>
      <c r="BM23840" s="138"/>
    </row>
    <row r="23841" spans="62:65" ht="13" thickBot="1">
      <c r="BJ23841" s="138"/>
      <c r="BK23841" s="138"/>
      <c r="BL23841" s="138"/>
      <c r="BM23841" s="138"/>
    </row>
    <row r="23842" spans="62:65" ht="13" thickBot="1">
      <c r="BJ23842" s="138"/>
      <c r="BK23842" s="138"/>
      <c r="BL23842" s="138"/>
      <c r="BM23842" s="138"/>
    </row>
    <row r="23843" spans="62:65" ht="13" thickBot="1">
      <c r="BJ23843" s="138"/>
      <c r="BK23843" s="138"/>
      <c r="BL23843" s="138"/>
      <c r="BM23843" s="138"/>
    </row>
    <row r="23844" spans="62:65" ht="13" thickBot="1">
      <c r="BJ23844" s="138"/>
      <c r="BK23844" s="138"/>
      <c r="BL23844" s="138"/>
      <c r="BM23844" s="138"/>
    </row>
    <row r="23845" spans="62:65" ht="13" thickBot="1">
      <c r="BJ23845" s="138"/>
      <c r="BK23845" s="138"/>
      <c r="BL23845" s="138"/>
      <c r="BM23845" s="138"/>
    </row>
    <row r="23846" spans="62:65" ht="13" thickBot="1">
      <c r="BJ23846" s="138"/>
      <c r="BK23846" s="138"/>
      <c r="BL23846" s="138"/>
      <c r="BM23846" s="138"/>
    </row>
    <row r="23847" spans="62:65" ht="13" thickBot="1">
      <c r="BJ23847" s="138"/>
      <c r="BK23847" s="138"/>
      <c r="BL23847" s="138"/>
      <c r="BM23847" s="138"/>
    </row>
    <row r="23848" spans="62:65" ht="13" thickBot="1">
      <c r="BJ23848" s="138"/>
      <c r="BK23848" s="138"/>
      <c r="BL23848" s="138"/>
      <c r="BM23848" s="138"/>
    </row>
    <row r="23849" spans="62:65" ht="13" thickBot="1">
      <c r="BJ23849" s="138"/>
      <c r="BK23849" s="138"/>
      <c r="BL23849" s="138"/>
      <c r="BM23849" s="138"/>
    </row>
    <row r="23850" spans="62:65" ht="13" thickBot="1">
      <c r="BJ23850" s="138"/>
      <c r="BK23850" s="138"/>
      <c r="BL23850" s="138"/>
      <c r="BM23850" s="138"/>
    </row>
    <row r="23851" spans="62:65" ht="13" thickBot="1">
      <c r="BJ23851" s="138"/>
      <c r="BK23851" s="138"/>
      <c r="BL23851" s="138"/>
      <c r="BM23851" s="138"/>
    </row>
    <row r="23852" spans="62:65" ht="13" thickBot="1">
      <c r="BJ23852" s="138"/>
      <c r="BK23852" s="138"/>
      <c r="BL23852" s="138"/>
      <c r="BM23852" s="138"/>
    </row>
    <row r="23853" spans="62:65" ht="13" thickBot="1">
      <c r="BJ23853" s="138"/>
      <c r="BK23853" s="138"/>
      <c r="BL23853" s="138"/>
      <c r="BM23853" s="138"/>
    </row>
    <row r="23854" spans="62:65" ht="13" thickBot="1">
      <c r="BJ23854" s="138"/>
      <c r="BK23854" s="138"/>
      <c r="BL23854" s="138"/>
      <c r="BM23854" s="138"/>
    </row>
    <row r="23855" spans="62:65" ht="13" thickBot="1">
      <c r="BJ23855" s="138"/>
      <c r="BK23855" s="138"/>
      <c r="BL23855" s="138"/>
      <c r="BM23855" s="138"/>
    </row>
    <row r="23856" spans="62:65" ht="13" thickBot="1">
      <c r="BJ23856" s="138"/>
      <c r="BK23856" s="138"/>
      <c r="BL23856" s="138"/>
      <c r="BM23856" s="138"/>
    </row>
    <row r="23857" spans="62:65" ht="13" thickBot="1">
      <c r="BJ23857" s="138"/>
      <c r="BK23857" s="138"/>
      <c r="BL23857" s="138"/>
      <c r="BM23857" s="138"/>
    </row>
    <row r="23858" spans="62:65" ht="13" thickBot="1">
      <c r="BJ23858" s="138"/>
      <c r="BK23858" s="138"/>
      <c r="BL23858" s="138"/>
      <c r="BM23858" s="138"/>
    </row>
    <row r="23859" spans="62:65" ht="13" thickBot="1">
      <c r="BJ23859" s="138"/>
      <c r="BK23859" s="138"/>
      <c r="BL23859" s="138"/>
      <c r="BM23859" s="138"/>
    </row>
    <row r="23860" spans="62:65" ht="13" thickBot="1">
      <c r="BJ23860" s="138"/>
      <c r="BK23860" s="138"/>
      <c r="BL23860" s="138"/>
      <c r="BM23860" s="138"/>
    </row>
    <row r="23861" spans="62:65" ht="13" thickBot="1">
      <c r="BJ23861" s="138"/>
      <c r="BK23861" s="138"/>
      <c r="BL23861" s="138"/>
      <c r="BM23861" s="138"/>
    </row>
    <row r="23862" spans="62:65" ht="13" thickBot="1">
      <c r="BJ23862" s="138"/>
      <c r="BK23862" s="138"/>
      <c r="BL23862" s="138"/>
      <c r="BM23862" s="138"/>
    </row>
    <row r="23863" spans="62:65" ht="13" thickBot="1">
      <c r="BJ23863" s="138"/>
      <c r="BK23863" s="138"/>
      <c r="BL23863" s="138"/>
      <c r="BM23863" s="138"/>
    </row>
    <row r="23864" spans="62:65" ht="13" thickBot="1">
      <c r="BJ23864" s="138"/>
      <c r="BK23864" s="138"/>
      <c r="BL23864" s="138"/>
      <c r="BM23864" s="138"/>
    </row>
    <row r="23865" spans="62:65" ht="13" thickBot="1">
      <c r="BJ23865" s="138"/>
      <c r="BK23865" s="138"/>
      <c r="BL23865" s="138"/>
      <c r="BM23865" s="138"/>
    </row>
    <row r="23866" spans="62:65" ht="13" thickBot="1">
      <c r="BJ23866" s="138"/>
      <c r="BK23866" s="138"/>
      <c r="BL23866" s="138"/>
      <c r="BM23866" s="138"/>
    </row>
    <row r="23867" spans="62:65" ht="13" thickBot="1">
      <c r="BJ23867" s="138"/>
      <c r="BK23867" s="138"/>
      <c r="BL23867" s="138"/>
      <c r="BM23867" s="138"/>
    </row>
    <row r="23868" spans="62:65" ht="13" thickBot="1">
      <c r="BJ23868" s="138"/>
      <c r="BK23868" s="138"/>
      <c r="BL23868" s="138"/>
      <c r="BM23868" s="138"/>
    </row>
    <row r="23869" spans="62:65" ht="13" thickBot="1">
      <c r="BJ23869" s="138"/>
      <c r="BK23869" s="138"/>
      <c r="BL23869" s="138"/>
      <c r="BM23869" s="138"/>
    </row>
    <row r="23870" spans="62:65" ht="13" thickBot="1">
      <c r="BJ23870" s="138"/>
      <c r="BK23870" s="138"/>
      <c r="BL23870" s="138"/>
      <c r="BM23870" s="138"/>
    </row>
    <row r="23871" spans="62:65" ht="13" thickBot="1">
      <c r="BJ23871" s="138"/>
      <c r="BK23871" s="138"/>
      <c r="BL23871" s="138"/>
      <c r="BM23871" s="138"/>
    </row>
    <row r="23872" spans="62:65" ht="13" thickBot="1">
      <c r="BJ23872" s="138"/>
      <c r="BK23872" s="138"/>
      <c r="BL23872" s="138"/>
      <c r="BM23872" s="138"/>
    </row>
    <row r="23873" spans="62:65" ht="13" thickBot="1">
      <c r="BJ23873" s="138"/>
      <c r="BK23873" s="138"/>
      <c r="BL23873" s="138"/>
      <c r="BM23873" s="138"/>
    </row>
    <row r="23874" spans="62:65" ht="13" thickBot="1">
      <c r="BJ23874" s="138"/>
      <c r="BK23874" s="138"/>
      <c r="BL23874" s="138"/>
      <c r="BM23874" s="138"/>
    </row>
    <row r="23875" spans="62:65" ht="13" thickBot="1">
      <c r="BJ23875" s="138"/>
      <c r="BK23875" s="138"/>
      <c r="BL23875" s="138"/>
      <c r="BM23875" s="138"/>
    </row>
    <row r="23876" spans="62:65" ht="13" thickBot="1">
      <c r="BJ23876" s="138"/>
      <c r="BK23876" s="138"/>
      <c r="BL23876" s="138"/>
      <c r="BM23876" s="138"/>
    </row>
    <row r="23877" spans="62:65" ht="13" thickBot="1">
      <c r="BJ23877" s="138"/>
      <c r="BK23877" s="138"/>
      <c r="BL23877" s="138"/>
      <c r="BM23877" s="138"/>
    </row>
    <row r="23878" spans="62:65" ht="13" thickBot="1">
      <c r="BJ23878" s="138"/>
      <c r="BK23878" s="138"/>
      <c r="BL23878" s="138"/>
      <c r="BM23878" s="138"/>
    </row>
    <row r="23879" spans="62:65" ht="13" thickBot="1">
      <c r="BJ23879" s="138"/>
      <c r="BK23879" s="138"/>
      <c r="BL23879" s="138"/>
      <c r="BM23879" s="138"/>
    </row>
    <row r="23880" spans="62:65" ht="13" thickBot="1">
      <c r="BJ23880" s="138"/>
      <c r="BK23880" s="138"/>
      <c r="BL23880" s="138"/>
      <c r="BM23880" s="138"/>
    </row>
    <row r="23881" spans="62:65" ht="13" thickBot="1">
      <c r="BJ23881" s="138"/>
      <c r="BK23881" s="138"/>
      <c r="BL23881" s="138"/>
      <c r="BM23881" s="138"/>
    </row>
    <row r="23882" spans="62:65" ht="13" thickBot="1">
      <c r="BJ23882" s="138"/>
      <c r="BK23882" s="138"/>
      <c r="BL23882" s="138"/>
      <c r="BM23882" s="138"/>
    </row>
    <row r="23883" spans="62:65" ht="13" thickBot="1">
      <c r="BJ23883" s="138"/>
      <c r="BK23883" s="138"/>
      <c r="BL23883" s="138"/>
      <c r="BM23883" s="138"/>
    </row>
    <row r="23884" spans="62:65" ht="13" thickBot="1">
      <c r="BJ23884" s="138"/>
      <c r="BK23884" s="138"/>
      <c r="BL23884" s="138"/>
      <c r="BM23884" s="138"/>
    </row>
    <row r="23885" spans="62:65" ht="13" thickBot="1">
      <c r="BJ23885" s="138"/>
      <c r="BK23885" s="138"/>
      <c r="BL23885" s="138"/>
      <c r="BM23885" s="138"/>
    </row>
    <row r="23886" spans="62:65" ht="13" thickBot="1">
      <c r="BJ23886" s="138"/>
      <c r="BK23886" s="138"/>
      <c r="BL23886" s="138"/>
      <c r="BM23886" s="138"/>
    </row>
    <row r="23887" spans="62:65" ht="13" thickBot="1">
      <c r="BJ23887" s="138"/>
      <c r="BK23887" s="138"/>
      <c r="BL23887" s="138"/>
      <c r="BM23887" s="138"/>
    </row>
    <row r="23888" spans="62:65" ht="13" thickBot="1">
      <c r="BJ23888" s="138"/>
      <c r="BK23888" s="138"/>
      <c r="BL23888" s="138"/>
      <c r="BM23888" s="138"/>
    </row>
    <row r="23889" spans="62:65" ht="13" thickBot="1">
      <c r="BJ23889" s="138"/>
      <c r="BK23889" s="138"/>
      <c r="BL23889" s="138"/>
      <c r="BM23889" s="138"/>
    </row>
    <row r="23890" spans="62:65" ht="13" thickBot="1">
      <c r="BJ23890" s="138"/>
      <c r="BK23890" s="138"/>
      <c r="BL23890" s="138"/>
      <c r="BM23890" s="138"/>
    </row>
    <row r="23891" spans="62:65" ht="13" thickBot="1">
      <c r="BJ23891" s="138"/>
      <c r="BK23891" s="138"/>
      <c r="BL23891" s="138"/>
      <c r="BM23891" s="138"/>
    </row>
    <row r="23892" spans="62:65" ht="13" thickBot="1">
      <c r="BJ23892" s="138"/>
      <c r="BK23892" s="138"/>
      <c r="BL23892" s="138"/>
      <c r="BM23892" s="138"/>
    </row>
    <row r="23893" spans="62:65" ht="13" thickBot="1">
      <c r="BJ23893" s="138"/>
      <c r="BK23893" s="138"/>
      <c r="BL23893" s="138"/>
      <c r="BM23893" s="138"/>
    </row>
    <row r="23894" spans="62:65" ht="13" thickBot="1">
      <c r="BJ23894" s="138"/>
      <c r="BK23894" s="138"/>
      <c r="BL23894" s="138"/>
      <c r="BM23894" s="138"/>
    </row>
    <row r="23895" spans="62:65" ht="13" thickBot="1">
      <c r="BJ23895" s="138"/>
      <c r="BK23895" s="138"/>
      <c r="BL23895" s="138"/>
      <c r="BM23895" s="138"/>
    </row>
    <row r="23896" spans="62:65" ht="13" thickBot="1">
      <c r="BJ23896" s="138"/>
      <c r="BK23896" s="138"/>
      <c r="BL23896" s="138"/>
      <c r="BM23896" s="138"/>
    </row>
    <row r="23897" spans="62:65" ht="13" thickBot="1">
      <c r="BJ23897" s="138"/>
      <c r="BK23897" s="138"/>
      <c r="BL23897" s="138"/>
      <c r="BM23897" s="138"/>
    </row>
    <row r="23898" spans="62:65" ht="13" thickBot="1">
      <c r="BJ23898" s="138"/>
      <c r="BK23898" s="138"/>
      <c r="BL23898" s="138"/>
      <c r="BM23898" s="138"/>
    </row>
    <row r="23899" spans="62:65" ht="13" thickBot="1">
      <c r="BJ23899" s="138"/>
      <c r="BK23899" s="138"/>
      <c r="BL23899" s="138"/>
      <c r="BM23899" s="138"/>
    </row>
    <row r="23900" spans="62:65" ht="13" thickBot="1">
      <c r="BJ23900" s="138"/>
      <c r="BK23900" s="138"/>
      <c r="BL23900" s="138"/>
      <c r="BM23900" s="138"/>
    </row>
    <row r="23901" spans="62:65" ht="13" thickBot="1">
      <c r="BJ23901" s="138"/>
      <c r="BK23901" s="138"/>
      <c r="BL23901" s="138"/>
      <c r="BM23901" s="138"/>
    </row>
    <row r="23902" spans="62:65" ht="13" thickBot="1">
      <c r="BJ23902" s="138"/>
      <c r="BK23902" s="138"/>
      <c r="BL23902" s="138"/>
      <c r="BM23902" s="138"/>
    </row>
    <row r="23903" spans="62:65" ht="13" thickBot="1">
      <c r="BJ23903" s="138"/>
      <c r="BK23903" s="138"/>
      <c r="BL23903" s="138"/>
      <c r="BM23903" s="138"/>
    </row>
    <row r="23904" spans="62:65" ht="13" thickBot="1">
      <c r="BJ23904" s="138"/>
      <c r="BK23904" s="138"/>
      <c r="BL23904" s="138"/>
      <c r="BM23904" s="138"/>
    </row>
    <row r="23905" spans="62:65" ht="13" thickBot="1">
      <c r="BJ23905" s="138"/>
      <c r="BK23905" s="138"/>
      <c r="BL23905" s="138"/>
      <c r="BM23905" s="138"/>
    </row>
    <row r="23906" spans="62:65" ht="13" thickBot="1">
      <c r="BJ23906" s="138"/>
      <c r="BK23906" s="138"/>
      <c r="BL23906" s="138"/>
      <c r="BM23906" s="138"/>
    </row>
    <row r="23907" spans="62:65" ht="13" thickBot="1">
      <c r="BJ23907" s="138"/>
      <c r="BK23907" s="138"/>
      <c r="BL23907" s="138"/>
      <c r="BM23907" s="138"/>
    </row>
    <row r="23908" spans="62:65" ht="13" thickBot="1">
      <c r="BJ23908" s="138"/>
      <c r="BK23908" s="138"/>
      <c r="BL23908" s="138"/>
      <c r="BM23908" s="138"/>
    </row>
    <row r="23909" spans="62:65" ht="13" thickBot="1">
      <c r="BJ23909" s="138"/>
      <c r="BK23909" s="138"/>
      <c r="BL23909" s="138"/>
      <c r="BM23909" s="138"/>
    </row>
    <row r="23910" spans="62:65" ht="13" thickBot="1">
      <c r="BJ23910" s="138"/>
      <c r="BK23910" s="138"/>
      <c r="BL23910" s="138"/>
      <c r="BM23910" s="138"/>
    </row>
    <row r="23911" spans="62:65" ht="13" thickBot="1">
      <c r="BJ23911" s="138"/>
      <c r="BK23911" s="138"/>
      <c r="BL23911" s="138"/>
      <c r="BM23911" s="138"/>
    </row>
    <row r="23912" spans="62:65" ht="13" thickBot="1">
      <c r="BJ23912" s="138"/>
      <c r="BK23912" s="138"/>
      <c r="BL23912" s="138"/>
      <c r="BM23912" s="138"/>
    </row>
    <row r="23913" spans="62:65" ht="13" thickBot="1">
      <c r="BJ23913" s="138"/>
      <c r="BK23913" s="138"/>
      <c r="BL23913" s="138"/>
      <c r="BM23913" s="138"/>
    </row>
    <row r="23914" spans="62:65" ht="13" thickBot="1">
      <c r="BJ23914" s="138"/>
      <c r="BK23914" s="138"/>
      <c r="BL23914" s="138"/>
      <c r="BM23914" s="138"/>
    </row>
    <row r="23915" spans="62:65" ht="13" thickBot="1">
      <c r="BJ23915" s="138"/>
      <c r="BK23915" s="138"/>
      <c r="BL23915" s="138"/>
      <c r="BM23915" s="138"/>
    </row>
    <row r="23916" spans="62:65" ht="13" thickBot="1">
      <c r="BJ23916" s="138"/>
      <c r="BK23916" s="138"/>
      <c r="BL23916" s="138"/>
      <c r="BM23916" s="138"/>
    </row>
    <row r="23917" spans="62:65" ht="13" thickBot="1">
      <c r="BJ23917" s="138"/>
      <c r="BK23917" s="138"/>
      <c r="BL23917" s="138"/>
      <c r="BM23917" s="138"/>
    </row>
    <row r="23918" spans="62:65" ht="13" thickBot="1">
      <c r="BJ23918" s="138"/>
      <c r="BK23918" s="138"/>
      <c r="BL23918" s="138"/>
      <c r="BM23918" s="138"/>
    </row>
    <row r="23919" spans="62:65" ht="13" thickBot="1">
      <c r="BJ23919" s="138"/>
      <c r="BK23919" s="138"/>
      <c r="BL23919" s="138"/>
      <c r="BM23919" s="138"/>
    </row>
    <row r="23920" spans="62:65" ht="13" thickBot="1">
      <c r="BJ23920" s="138"/>
      <c r="BK23920" s="138"/>
      <c r="BL23920" s="138"/>
      <c r="BM23920" s="138"/>
    </row>
    <row r="23921" spans="62:65" ht="13" thickBot="1">
      <c r="BJ23921" s="138"/>
      <c r="BK23921" s="138"/>
      <c r="BL23921" s="138"/>
      <c r="BM23921" s="138"/>
    </row>
    <row r="23922" spans="62:65" ht="13" thickBot="1">
      <c r="BJ23922" s="138"/>
      <c r="BK23922" s="138"/>
      <c r="BL23922" s="138"/>
      <c r="BM23922" s="138"/>
    </row>
    <row r="23923" spans="62:65" ht="13" thickBot="1">
      <c r="BJ23923" s="138"/>
      <c r="BK23923" s="138"/>
      <c r="BL23923" s="138"/>
      <c r="BM23923" s="138"/>
    </row>
    <row r="23924" spans="62:65" ht="13" thickBot="1">
      <c r="BJ23924" s="138"/>
      <c r="BK23924" s="138"/>
      <c r="BL23924" s="138"/>
      <c r="BM23924" s="138"/>
    </row>
    <row r="23925" spans="62:65" ht="13" thickBot="1">
      <c r="BJ23925" s="138"/>
      <c r="BK23925" s="138"/>
      <c r="BL23925" s="138"/>
      <c r="BM23925" s="138"/>
    </row>
    <row r="23926" spans="62:65" ht="13" thickBot="1">
      <c r="BJ23926" s="138"/>
      <c r="BK23926" s="138"/>
      <c r="BL23926" s="138"/>
      <c r="BM23926" s="138"/>
    </row>
    <row r="23927" spans="62:65" ht="13" thickBot="1">
      <c r="BJ23927" s="138"/>
      <c r="BK23927" s="138"/>
      <c r="BL23927" s="138"/>
      <c r="BM23927" s="138"/>
    </row>
    <row r="23928" spans="62:65" ht="13" thickBot="1">
      <c r="BJ23928" s="138"/>
      <c r="BK23928" s="138"/>
      <c r="BL23928" s="138"/>
      <c r="BM23928" s="138"/>
    </row>
    <row r="23929" spans="62:65" ht="13" thickBot="1">
      <c r="BJ23929" s="138"/>
      <c r="BK23929" s="138"/>
      <c r="BL23929" s="138"/>
      <c r="BM23929" s="138"/>
    </row>
    <row r="23930" spans="62:65" ht="13" thickBot="1">
      <c r="BJ23930" s="138"/>
      <c r="BK23930" s="138"/>
      <c r="BL23930" s="138"/>
      <c r="BM23930" s="138"/>
    </row>
    <row r="23931" spans="62:65" ht="13" thickBot="1">
      <c r="BJ23931" s="138"/>
      <c r="BK23931" s="138"/>
      <c r="BL23931" s="138"/>
      <c r="BM23931" s="138"/>
    </row>
    <row r="23932" spans="62:65" ht="13" thickBot="1">
      <c r="BJ23932" s="138"/>
      <c r="BK23932" s="138"/>
      <c r="BL23932" s="138"/>
      <c r="BM23932" s="138"/>
    </row>
    <row r="23933" spans="62:65" ht="13" thickBot="1">
      <c r="BJ23933" s="138"/>
      <c r="BK23933" s="138"/>
      <c r="BL23933" s="138"/>
      <c r="BM23933" s="138"/>
    </row>
    <row r="23934" spans="62:65" ht="13" thickBot="1">
      <c r="BJ23934" s="138"/>
      <c r="BK23934" s="138"/>
      <c r="BL23934" s="138"/>
      <c r="BM23934" s="138"/>
    </row>
    <row r="23935" spans="62:65" ht="13" thickBot="1">
      <c r="BJ23935" s="138"/>
      <c r="BK23935" s="138"/>
      <c r="BL23935" s="138"/>
      <c r="BM23935" s="138"/>
    </row>
    <row r="23936" spans="62:65" ht="13" thickBot="1">
      <c r="BJ23936" s="138"/>
      <c r="BK23936" s="138"/>
      <c r="BL23936" s="138"/>
      <c r="BM23936" s="138"/>
    </row>
    <row r="23937" spans="62:65" ht="13" thickBot="1">
      <c r="BJ23937" s="138"/>
      <c r="BK23937" s="138"/>
      <c r="BL23937" s="138"/>
      <c r="BM23937" s="138"/>
    </row>
    <row r="23938" spans="62:65" ht="13" thickBot="1">
      <c r="BJ23938" s="138"/>
      <c r="BK23938" s="138"/>
      <c r="BL23938" s="138"/>
      <c r="BM23938" s="138"/>
    </row>
    <row r="23939" spans="62:65" ht="13" thickBot="1">
      <c r="BJ23939" s="138"/>
      <c r="BK23939" s="138"/>
      <c r="BL23939" s="138"/>
      <c r="BM23939" s="138"/>
    </row>
    <row r="23940" spans="62:65" ht="13" thickBot="1">
      <c r="BJ23940" s="138"/>
      <c r="BK23940" s="138"/>
      <c r="BL23940" s="138"/>
      <c r="BM23940" s="138"/>
    </row>
    <row r="23941" spans="62:65" ht="13" thickBot="1">
      <c r="BJ23941" s="138"/>
      <c r="BK23941" s="138"/>
      <c r="BL23941" s="138"/>
      <c r="BM23941" s="138"/>
    </row>
    <row r="23942" spans="62:65" ht="13" thickBot="1">
      <c r="BJ23942" s="138"/>
      <c r="BK23942" s="138"/>
      <c r="BL23942" s="138"/>
      <c r="BM23942" s="138"/>
    </row>
    <row r="23943" spans="62:65" ht="13" thickBot="1">
      <c r="BJ23943" s="138"/>
      <c r="BK23943" s="138"/>
      <c r="BL23943" s="138"/>
      <c r="BM23943" s="138"/>
    </row>
    <row r="23944" spans="62:65" ht="13" thickBot="1">
      <c r="BJ23944" s="138"/>
      <c r="BK23944" s="138"/>
      <c r="BL23944" s="138"/>
      <c r="BM23944" s="138"/>
    </row>
    <row r="23945" spans="62:65" ht="13" thickBot="1">
      <c r="BJ23945" s="138"/>
      <c r="BK23945" s="138"/>
      <c r="BL23945" s="138"/>
      <c r="BM23945" s="138"/>
    </row>
    <row r="23946" spans="62:65" ht="13" thickBot="1">
      <c r="BJ23946" s="138"/>
      <c r="BK23946" s="138"/>
      <c r="BL23946" s="138"/>
      <c r="BM23946" s="138"/>
    </row>
    <row r="23947" spans="62:65" ht="13" thickBot="1">
      <c r="BJ23947" s="138"/>
      <c r="BK23947" s="138"/>
      <c r="BL23947" s="138"/>
      <c r="BM23947" s="138"/>
    </row>
    <row r="23948" spans="62:65" ht="13" thickBot="1">
      <c r="BJ23948" s="138"/>
      <c r="BK23948" s="138"/>
      <c r="BL23948" s="138"/>
      <c r="BM23948" s="138"/>
    </row>
    <row r="23949" spans="62:65" ht="13" thickBot="1">
      <c r="BJ23949" s="138"/>
      <c r="BK23949" s="138"/>
      <c r="BL23949" s="138"/>
      <c r="BM23949" s="138"/>
    </row>
    <row r="23950" spans="62:65" ht="13" thickBot="1">
      <c r="BJ23950" s="138"/>
      <c r="BK23950" s="138"/>
      <c r="BL23950" s="138"/>
      <c r="BM23950" s="138"/>
    </row>
    <row r="23951" spans="62:65" ht="13" thickBot="1">
      <c r="BJ23951" s="138"/>
      <c r="BK23951" s="138"/>
      <c r="BL23951" s="138"/>
      <c r="BM23951" s="138"/>
    </row>
    <row r="23952" spans="62:65" ht="13" thickBot="1">
      <c r="BJ23952" s="138"/>
      <c r="BK23952" s="138"/>
      <c r="BL23952" s="138"/>
      <c r="BM23952" s="138"/>
    </row>
    <row r="23953" spans="62:65" ht="13" thickBot="1">
      <c r="BJ23953" s="138"/>
      <c r="BK23953" s="138"/>
      <c r="BL23953" s="138"/>
      <c r="BM23953" s="138"/>
    </row>
    <row r="23954" spans="62:65" ht="13" thickBot="1">
      <c r="BJ23954" s="138"/>
      <c r="BK23954" s="138"/>
      <c r="BL23954" s="138"/>
      <c r="BM23954" s="138"/>
    </row>
    <row r="23955" spans="62:65" ht="13" thickBot="1">
      <c r="BJ23955" s="138"/>
      <c r="BK23955" s="138"/>
      <c r="BL23955" s="138"/>
      <c r="BM23955" s="138"/>
    </row>
    <row r="23956" spans="62:65" ht="13" thickBot="1">
      <c r="BJ23956" s="138"/>
      <c r="BK23956" s="138"/>
      <c r="BL23956" s="138"/>
      <c r="BM23956" s="138"/>
    </row>
    <row r="23957" spans="62:65" ht="13" thickBot="1">
      <c r="BJ23957" s="138"/>
      <c r="BK23957" s="138"/>
      <c r="BL23957" s="138"/>
      <c r="BM23957" s="138"/>
    </row>
    <row r="23958" spans="62:65" ht="13" thickBot="1">
      <c r="BJ23958" s="138"/>
      <c r="BK23958" s="138"/>
      <c r="BL23958" s="138"/>
      <c r="BM23958" s="138"/>
    </row>
    <row r="23959" spans="62:65" ht="13" thickBot="1">
      <c r="BJ23959" s="138"/>
      <c r="BK23959" s="138"/>
      <c r="BL23959" s="138"/>
      <c r="BM23959" s="138"/>
    </row>
    <row r="23960" spans="62:65" ht="13" thickBot="1">
      <c r="BJ23960" s="138"/>
      <c r="BK23960" s="138"/>
      <c r="BL23960" s="138"/>
      <c r="BM23960" s="138"/>
    </row>
    <row r="23961" spans="62:65" ht="13" thickBot="1">
      <c r="BJ23961" s="138"/>
      <c r="BK23961" s="138"/>
      <c r="BL23961" s="138"/>
      <c r="BM23961" s="138"/>
    </row>
    <row r="23962" spans="62:65" ht="13" thickBot="1">
      <c r="BJ23962" s="138"/>
      <c r="BK23962" s="138"/>
      <c r="BL23962" s="138"/>
      <c r="BM23962" s="138"/>
    </row>
    <row r="23963" spans="62:65" ht="13" thickBot="1">
      <c r="BJ23963" s="138"/>
      <c r="BK23963" s="138"/>
      <c r="BL23963" s="138"/>
      <c r="BM23963" s="138"/>
    </row>
    <row r="23964" spans="62:65" ht="13" thickBot="1">
      <c r="BJ23964" s="138"/>
      <c r="BK23964" s="138"/>
      <c r="BL23964" s="138"/>
      <c r="BM23964" s="138"/>
    </row>
    <row r="23965" spans="62:65" ht="13" thickBot="1">
      <c r="BJ23965" s="138"/>
      <c r="BK23965" s="138"/>
      <c r="BL23965" s="138"/>
      <c r="BM23965" s="138"/>
    </row>
    <row r="23966" spans="62:65" ht="13" thickBot="1">
      <c r="BJ23966" s="138"/>
      <c r="BK23966" s="138"/>
      <c r="BL23966" s="138"/>
      <c r="BM23966" s="138"/>
    </row>
    <row r="23967" spans="62:65" ht="13" thickBot="1">
      <c r="BJ23967" s="138"/>
      <c r="BK23967" s="138"/>
      <c r="BL23967" s="138"/>
      <c r="BM23967" s="138"/>
    </row>
    <row r="23968" spans="62:65" ht="13" thickBot="1">
      <c r="BJ23968" s="138"/>
      <c r="BK23968" s="138"/>
      <c r="BL23968" s="138"/>
      <c r="BM23968" s="138"/>
    </row>
    <row r="23969" spans="62:65" ht="13" thickBot="1">
      <c r="BJ23969" s="138"/>
      <c r="BK23969" s="138"/>
      <c r="BL23969" s="138"/>
      <c r="BM23969" s="138"/>
    </row>
    <row r="23970" spans="62:65" ht="13" thickBot="1">
      <c r="BJ23970" s="138"/>
      <c r="BK23970" s="138"/>
      <c r="BL23970" s="138"/>
      <c r="BM23970" s="138"/>
    </row>
    <row r="23971" spans="62:65" ht="13" thickBot="1">
      <c r="BJ23971" s="138"/>
      <c r="BK23971" s="138"/>
      <c r="BL23971" s="138"/>
      <c r="BM23971" s="138"/>
    </row>
    <row r="23972" spans="62:65" ht="13" thickBot="1">
      <c r="BJ23972" s="138"/>
      <c r="BK23972" s="138"/>
      <c r="BL23972" s="138"/>
      <c r="BM23972" s="138"/>
    </row>
    <row r="23973" spans="62:65" ht="13" thickBot="1">
      <c r="BJ23973" s="138"/>
      <c r="BK23973" s="138"/>
      <c r="BL23973" s="138"/>
      <c r="BM23973" s="138"/>
    </row>
    <row r="23974" spans="62:65" ht="13" thickBot="1">
      <c r="BJ23974" s="138"/>
      <c r="BK23974" s="138"/>
      <c r="BL23974" s="138"/>
      <c r="BM23974" s="138"/>
    </row>
    <row r="23975" spans="62:65" ht="13" thickBot="1">
      <c r="BJ23975" s="138"/>
      <c r="BK23975" s="138"/>
      <c r="BL23975" s="138"/>
      <c r="BM23975" s="138"/>
    </row>
    <row r="23976" spans="62:65" ht="13" thickBot="1">
      <c r="BJ23976" s="138"/>
      <c r="BK23976" s="138"/>
      <c r="BL23976" s="138"/>
      <c r="BM23976" s="138"/>
    </row>
    <row r="23977" spans="62:65" ht="13" thickBot="1">
      <c r="BJ23977" s="138"/>
      <c r="BK23977" s="138"/>
      <c r="BL23977" s="138"/>
      <c r="BM23977" s="138"/>
    </row>
    <row r="23978" spans="62:65" ht="13" thickBot="1">
      <c r="BJ23978" s="138"/>
      <c r="BK23978" s="138"/>
      <c r="BL23978" s="138"/>
      <c r="BM23978" s="138"/>
    </row>
    <row r="23979" spans="62:65" ht="13" thickBot="1">
      <c r="BJ23979" s="138"/>
      <c r="BK23979" s="138"/>
      <c r="BL23979" s="138"/>
      <c r="BM23979" s="138"/>
    </row>
    <row r="23980" spans="62:65" ht="13" thickBot="1">
      <c r="BJ23980" s="138"/>
      <c r="BK23980" s="138"/>
      <c r="BL23980" s="138"/>
      <c r="BM23980" s="138"/>
    </row>
    <row r="23981" spans="62:65" ht="13" thickBot="1">
      <c r="BJ23981" s="138"/>
      <c r="BK23981" s="138"/>
      <c r="BL23981" s="138"/>
      <c r="BM23981" s="138"/>
    </row>
    <row r="23982" spans="62:65" ht="13" thickBot="1">
      <c r="BJ23982" s="138"/>
      <c r="BK23982" s="138"/>
      <c r="BL23982" s="138"/>
      <c r="BM23982" s="138"/>
    </row>
    <row r="23983" spans="62:65" ht="13" thickBot="1">
      <c r="BJ23983" s="138"/>
      <c r="BK23983" s="138"/>
      <c r="BL23983" s="138"/>
      <c r="BM23983" s="138"/>
    </row>
    <row r="23984" spans="62:65" ht="13" thickBot="1">
      <c r="BJ23984" s="138"/>
      <c r="BK23984" s="138"/>
      <c r="BL23984" s="138"/>
      <c r="BM23984" s="138"/>
    </row>
    <row r="23985" spans="62:65" ht="13" thickBot="1">
      <c r="BJ23985" s="138"/>
      <c r="BK23985" s="138"/>
      <c r="BL23985" s="138"/>
      <c r="BM23985" s="138"/>
    </row>
    <row r="23986" spans="62:65" ht="13" thickBot="1">
      <c r="BJ23986" s="138"/>
      <c r="BK23986" s="138"/>
      <c r="BL23986" s="138"/>
      <c r="BM23986" s="138"/>
    </row>
    <row r="23987" spans="62:65" ht="13" thickBot="1">
      <c r="BJ23987" s="138"/>
      <c r="BK23987" s="138"/>
      <c r="BL23987" s="138"/>
      <c r="BM23987" s="138"/>
    </row>
    <row r="23988" spans="62:65" ht="13" thickBot="1">
      <c r="BJ23988" s="138"/>
      <c r="BK23988" s="138"/>
      <c r="BL23988" s="138"/>
      <c r="BM23988" s="138"/>
    </row>
    <row r="23989" spans="62:65" ht="13" thickBot="1">
      <c r="BJ23989" s="138"/>
      <c r="BK23989" s="138"/>
      <c r="BL23989" s="138"/>
      <c r="BM23989" s="138"/>
    </row>
    <row r="23990" spans="62:65" ht="13" thickBot="1">
      <c r="BJ23990" s="138"/>
      <c r="BK23990" s="138"/>
      <c r="BL23990" s="138"/>
      <c r="BM23990" s="138"/>
    </row>
    <row r="23991" spans="62:65" ht="13" thickBot="1">
      <c r="BJ23991" s="138"/>
      <c r="BK23991" s="138"/>
      <c r="BL23991" s="138"/>
      <c r="BM23991" s="138"/>
    </row>
    <row r="23992" spans="62:65" ht="13" thickBot="1">
      <c r="BJ23992" s="138"/>
      <c r="BK23992" s="138"/>
      <c r="BL23992" s="138"/>
      <c r="BM23992" s="138"/>
    </row>
    <row r="23993" spans="62:65" ht="13" thickBot="1">
      <c r="BJ23993" s="138"/>
      <c r="BK23993" s="138"/>
      <c r="BL23993" s="138"/>
      <c r="BM23993" s="138"/>
    </row>
    <row r="23994" spans="62:65" ht="13" thickBot="1">
      <c r="BJ23994" s="138"/>
      <c r="BK23994" s="138"/>
      <c r="BL23994" s="138"/>
      <c r="BM23994" s="138"/>
    </row>
    <row r="23995" spans="62:65" ht="13" thickBot="1">
      <c r="BJ23995" s="138"/>
      <c r="BK23995" s="138"/>
      <c r="BL23995" s="138"/>
      <c r="BM23995" s="138"/>
    </row>
    <row r="23996" spans="62:65" ht="13" thickBot="1">
      <c r="BJ23996" s="138"/>
      <c r="BK23996" s="138"/>
      <c r="BL23996" s="138"/>
      <c r="BM23996" s="138"/>
    </row>
    <row r="23997" spans="62:65" ht="13" thickBot="1">
      <c r="BJ23997" s="138"/>
      <c r="BK23997" s="138"/>
      <c r="BL23997" s="138"/>
      <c r="BM23997" s="138"/>
    </row>
    <row r="23998" spans="62:65" ht="13" thickBot="1">
      <c r="BJ23998" s="138"/>
      <c r="BK23998" s="138"/>
      <c r="BL23998" s="138"/>
      <c r="BM23998" s="138"/>
    </row>
    <row r="23999" spans="62:65" ht="13" thickBot="1">
      <c r="BJ23999" s="138"/>
      <c r="BK23999" s="138"/>
      <c r="BL23999" s="138"/>
      <c r="BM23999" s="138"/>
    </row>
    <row r="24000" spans="62:65" ht="13" thickBot="1">
      <c r="BJ24000" s="138"/>
      <c r="BK24000" s="138"/>
      <c r="BL24000" s="138"/>
      <c r="BM24000" s="138"/>
    </row>
    <row r="24001" spans="62:65" ht="13" thickBot="1">
      <c r="BJ24001" s="138"/>
      <c r="BK24001" s="138"/>
      <c r="BL24001" s="138"/>
      <c r="BM24001" s="138"/>
    </row>
    <row r="24002" spans="62:65" ht="13" thickBot="1">
      <c r="BJ24002" s="138"/>
      <c r="BK24002" s="138"/>
      <c r="BL24002" s="138"/>
      <c r="BM24002" s="138"/>
    </row>
    <row r="24003" spans="62:65" ht="13" thickBot="1">
      <c r="BJ24003" s="138"/>
      <c r="BK24003" s="138"/>
      <c r="BL24003" s="138"/>
      <c r="BM24003" s="138"/>
    </row>
    <row r="24004" spans="62:65" ht="13" thickBot="1">
      <c r="BJ24004" s="138"/>
      <c r="BK24004" s="138"/>
      <c r="BL24004" s="138"/>
      <c r="BM24004" s="138"/>
    </row>
    <row r="24005" spans="62:65" ht="13" thickBot="1">
      <c r="BJ24005" s="138"/>
      <c r="BK24005" s="138"/>
      <c r="BL24005" s="138"/>
      <c r="BM24005" s="138"/>
    </row>
    <row r="24006" spans="62:65" ht="13" thickBot="1">
      <c r="BJ24006" s="138"/>
      <c r="BK24006" s="138"/>
      <c r="BL24006" s="138"/>
      <c r="BM24006" s="138"/>
    </row>
    <row r="24007" spans="62:65" ht="13" thickBot="1">
      <c r="BJ24007" s="138"/>
      <c r="BK24007" s="138"/>
      <c r="BL24007" s="138"/>
      <c r="BM24007" s="138"/>
    </row>
    <row r="24008" spans="62:65" ht="13" thickBot="1">
      <c r="BJ24008" s="138"/>
      <c r="BK24008" s="138"/>
      <c r="BL24008" s="138"/>
      <c r="BM24008" s="138"/>
    </row>
    <row r="24009" spans="62:65" ht="13" thickBot="1">
      <c r="BJ24009" s="138"/>
      <c r="BK24009" s="138"/>
      <c r="BL24009" s="138"/>
      <c r="BM24009" s="138"/>
    </row>
    <row r="24010" spans="62:65" ht="13" thickBot="1">
      <c r="BJ24010" s="138"/>
      <c r="BK24010" s="138"/>
      <c r="BL24010" s="138"/>
      <c r="BM24010" s="138"/>
    </row>
    <row r="24011" spans="62:65" ht="13" thickBot="1">
      <c r="BJ24011" s="138"/>
      <c r="BK24011" s="138"/>
      <c r="BL24011" s="138"/>
      <c r="BM24011" s="138"/>
    </row>
    <row r="24012" spans="62:65" ht="13" thickBot="1">
      <c r="BJ24012" s="138"/>
      <c r="BK24012" s="138"/>
      <c r="BL24012" s="138"/>
      <c r="BM24012" s="138"/>
    </row>
    <row r="24013" spans="62:65" ht="13" thickBot="1">
      <c r="BJ24013" s="138"/>
      <c r="BK24013" s="138"/>
      <c r="BL24013" s="138"/>
      <c r="BM24013" s="138"/>
    </row>
    <row r="24014" spans="62:65" ht="13" thickBot="1">
      <c r="BJ24014" s="138"/>
      <c r="BK24014" s="138"/>
      <c r="BL24014" s="138"/>
      <c r="BM24014" s="138"/>
    </row>
    <row r="24015" spans="62:65" ht="13" thickBot="1">
      <c r="BJ24015" s="138"/>
      <c r="BK24015" s="138"/>
      <c r="BL24015" s="138"/>
      <c r="BM24015" s="138"/>
    </row>
    <row r="24016" spans="62:65" ht="13" thickBot="1">
      <c r="BJ24016" s="138"/>
      <c r="BK24016" s="138"/>
      <c r="BL24016" s="138"/>
      <c r="BM24016" s="138"/>
    </row>
    <row r="24017" spans="62:65" ht="13" thickBot="1">
      <c r="BJ24017" s="138"/>
      <c r="BK24017" s="138"/>
      <c r="BL24017" s="138"/>
      <c r="BM24017" s="138"/>
    </row>
    <row r="24018" spans="62:65" ht="13" thickBot="1">
      <c r="BJ24018" s="138"/>
      <c r="BK24018" s="138"/>
      <c r="BL24018" s="138"/>
      <c r="BM24018" s="138"/>
    </row>
    <row r="24019" spans="62:65" ht="13" thickBot="1">
      <c r="BJ24019" s="138"/>
      <c r="BK24019" s="138"/>
      <c r="BL24019" s="138"/>
      <c r="BM24019" s="138"/>
    </row>
    <row r="24020" spans="62:65" ht="13" thickBot="1">
      <c r="BJ24020" s="138"/>
      <c r="BK24020" s="138"/>
      <c r="BL24020" s="138"/>
      <c r="BM24020" s="138"/>
    </row>
    <row r="24021" spans="62:65" ht="13" thickBot="1">
      <c r="BJ24021" s="138"/>
      <c r="BK24021" s="138"/>
      <c r="BL24021" s="138"/>
      <c r="BM24021" s="138"/>
    </row>
    <row r="24022" spans="62:65" ht="13" thickBot="1">
      <c r="BJ24022" s="138"/>
      <c r="BK24022" s="138"/>
      <c r="BL24022" s="138"/>
      <c r="BM24022" s="138"/>
    </row>
    <row r="24023" spans="62:65" ht="13" thickBot="1">
      <c r="BJ24023" s="138"/>
      <c r="BK24023" s="138"/>
      <c r="BL24023" s="138"/>
      <c r="BM24023" s="138"/>
    </row>
    <row r="24024" spans="62:65" ht="13" thickBot="1">
      <c r="BJ24024" s="138"/>
      <c r="BK24024" s="138"/>
      <c r="BL24024" s="138"/>
      <c r="BM24024" s="138"/>
    </row>
    <row r="24025" spans="62:65" ht="13" thickBot="1">
      <c r="BJ24025" s="138"/>
      <c r="BK24025" s="138"/>
      <c r="BL24025" s="138"/>
      <c r="BM24025" s="138"/>
    </row>
    <row r="24026" spans="62:65" ht="13" thickBot="1">
      <c r="BJ24026" s="138"/>
      <c r="BK24026" s="138"/>
      <c r="BL24026" s="138"/>
      <c r="BM24026" s="138"/>
    </row>
    <row r="24027" spans="62:65" ht="13" thickBot="1">
      <c r="BJ24027" s="138"/>
      <c r="BK24027" s="138"/>
      <c r="BL24027" s="138"/>
      <c r="BM24027" s="138"/>
    </row>
    <row r="24028" spans="62:65" ht="13" thickBot="1">
      <c r="BJ24028" s="138"/>
      <c r="BK24028" s="138"/>
      <c r="BL24028" s="138"/>
      <c r="BM24028" s="138"/>
    </row>
    <row r="24029" spans="62:65" ht="13" thickBot="1">
      <c r="BJ24029" s="138"/>
      <c r="BK24029" s="138"/>
      <c r="BL24029" s="138"/>
      <c r="BM24029" s="138"/>
    </row>
    <row r="24030" spans="62:65" ht="13" thickBot="1">
      <c r="BJ24030" s="138"/>
      <c r="BK24030" s="138"/>
      <c r="BL24030" s="138"/>
      <c r="BM24030" s="138"/>
    </row>
    <row r="24031" spans="62:65" ht="13" thickBot="1">
      <c r="BJ24031" s="138"/>
      <c r="BK24031" s="138"/>
      <c r="BL24031" s="138"/>
      <c r="BM24031" s="138"/>
    </row>
    <row r="24032" spans="62:65" ht="13" thickBot="1">
      <c r="BJ24032" s="138"/>
      <c r="BK24032" s="138"/>
      <c r="BL24032" s="138"/>
      <c r="BM24032" s="138"/>
    </row>
    <row r="24033" spans="62:65" ht="13" thickBot="1">
      <c r="BJ24033" s="138"/>
      <c r="BK24033" s="138"/>
      <c r="BL24033" s="138"/>
      <c r="BM24033" s="138"/>
    </row>
    <row r="24034" spans="62:65" ht="13" thickBot="1">
      <c r="BJ24034" s="138"/>
      <c r="BK24034" s="138"/>
      <c r="BL24034" s="138"/>
      <c r="BM24034" s="138"/>
    </row>
    <row r="24035" spans="62:65" ht="13" thickBot="1">
      <c r="BJ24035" s="138"/>
      <c r="BK24035" s="138"/>
      <c r="BL24035" s="138"/>
      <c r="BM24035" s="138"/>
    </row>
    <row r="24036" spans="62:65" ht="13" thickBot="1">
      <c r="BJ24036" s="138"/>
      <c r="BK24036" s="138"/>
      <c r="BL24036" s="138"/>
      <c r="BM24036" s="138"/>
    </row>
    <row r="24037" spans="62:65" ht="13" thickBot="1">
      <c r="BJ24037" s="138"/>
      <c r="BK24037" s="138"/>
      <c r="BL24037" s="138"/>
      <c r="BM24037" s="138"/>
    </row>
    <row r="24038" spans="62:65" ht="13" thickBot="1">
      <c r="BJ24038" s="138"/>
      <c r="BK24038" s="138"/>
      <c r="BL24038" s="138"/>
      <c r="BM24038" s="138"/>
    </row>
    <row r="24039" spans="62:65" ht="13" thickBot="1">
      <c r="BJ24039" s="138"/>
      <c r="BK24039" s="138"/>
      <c r="BL24039" s="138"/>
      <c r="BM24039" s="138"/>
    </row>
    <row r="24040" spans="62:65" ht="13" thickBot="1">
      <c r="BJ24040" s="138"/>
      <c r="BK24040" s="138"/>
      <c r="BL24040" s="138"/>
      <c r="BM24040" s="138"/>
    </row>
    <row r="24041" spans="62:65" ht="13" thickBot="1">
      <c r="BJ24041" s="138"/>
      <c r="BK24041" s="138"/>
      <c r="BL24041" s="138"/>
      <c r="BM24041" s="138"/>
    </row>
    <row r="24042" spans="62:65" ht="13" thickBot="1">
      <c r="BJ24042" s="138"/>
      <c r="BK24042" s="138"/>
      <c r="BL24042" s="138"/>
      <c r="BM24042" s="138"/>
    </row>
    <row r="24043" spans="62:65" ht="13" thickBot="1">
      <c r="BJ24043" s="138"/>
      <c r="BK24043" s="138"/>
      <c r="BL24043" s="138"/>
      <c r="BM24043" s="138"/>
    </row>
    <row r="24044" spans="62:65" ht="13" thickBot="1">
      <c r="BJ24044" s="138"/>
      <c r="BK24044" s="138"/>
      <c r="BL24044" s="138"/>
      <c r="BM24044" s="138"/>
    </row>
    <row r="24045" spans="62:65" ht="13" thickBot="1">
      <c r="BJ24045" s="138"/>
      <c r="BK24045" s="138"/>
      <c r="BL24045" s="138"/>
      <c r="BM24045" s="138"/>
    </row>
    <row r="24046" spans="62:65" ht="13" thickBot="1">
      <c r="BJ24046" s="138"/>
      <c r="BK24046" s="138"/>
      <c r="BL24046" s="138"/>
      <c r="BM24046" s="138"/>
    </row>
    <row r="24047" spans="62:65" ht="13" thickBot="1">
      <c r="BJ24047" s="138"/>
      <c r="BK24047" s="138"/>
      <c r="BL24047" s="138"/>
      <c r="BM24047" s="138"/>
    </row>
    <row r="24048" spans="62:65" ht="13" thickBot="1">
      <c r="BJ24048" s="138"/>
      <c r="BK24048" s="138"/>
      <c r="BL24048" s="138"/>
      <c r="BM24048" s="138"/>
    </row>
    <row r="24049" spans="62:65" ht="13" thickBot="1">
      <c r="BJ24049" s="138"/>
      <c r="BK24049" s="138"/>
      <c r="BL24049" s="138"/>
      <c r="BM24049" s="138"/>
    </row>
    <row r="24050" spans="62:65" ht="13" thickBot="1">
      <c r="BJ24050" s="138"/>
      <c r="BK24050" s="138"/>
      <c r="BL24050" s="138"/>
      <c r="BM24050" s="138"/>
    </row>
    <row r="24051" spans="62:65" ht="13" thickBot="1">
      <c r="BJ24051" s="138"/>
      <c r="BK24051" s="138"/>
      <c r="BL24051" s="138"/>
      <c r="BM24051" s="138"/>
    </row>
    <row r="24052" spans="62:65" ht="13" thickBot="1">
      <c r="BJ24052" s="138"/>
      <c r="BK24052" s="138"/>
      <c r="BL24052" s="138"/>
      <c r="BM24052" s="138"/>
    </row>
    <row r="24053" spans="62:65" ht="13" thickBot="1">
      <c r="BJ24053" s="138"/>
      <c r="BK24053" s="138"/>
      <c r="BL24053" s="138"/>
      <c r="BM24053" s="138"/>
    </row>
    <row r="24054" spans="62:65" ht="13" thickBot="1">
      <c r="BJ24054" s="138"/>
      <c r="BK24054" s="138"/>
      <c r="BL24054" s="138"/>
      <c r="BM24054" s="138"/>
    </row>
    <row r="24055" spans="62:65" ht="13" thickBot="1">
      <c r="BJ24055" s="138"/>
      <c r="BK24055" s="138"/>
      <c r="BL24055" s="138"/>
      <c r="BM24055" s="138"/>
    </row>
    <row r="24056" spans="62:65" ht="13" thickBot="1">
      <c r="BJ24056" s="138"/>
      <c r="BK24056" s="138"/>
      <c r="BL24056" s="138"/>
      <c r="BM24056" s="138"/>
    </row>
    <row r="24057" spans="62:65" ht="13" thickBot="1">
      <c r="BJ24057" s="138"/>
      <c r="BK24057" s="138"/>
      <c r="BL24057" s="138"/>
      <c r="BM24057" s="138"/>
    </row>
    <row r="24058" spans="62:65" ht="13" thickBot="1">
      <c r="BJ24058" s="138"/>
      <c r="BK24058" s="138"/>
      <c r="BL24058" s="138"/>
      <c r="BM24058" s="138"/>
    </row>
    <row r="24059" spans="62:65" ht="13" thickBot="1">
      <c r="BJ24059" s="138"/>
      <c r="BK24059" s="138"/>
      <c r="BL24059" s="138"/>
      <c r="BM24059" s="138"/>
    </row>
    <row r="24060" spans="62:65" ht="13" thickBot="1">
      <c r="BJ24060" s="138"/>
      <c r="BK24060" s="138"/>
      <c r="BL24060" s="138"/>
      <c r="BM24060" s="138"/>
    </row>
    <row r="24061" spans="62:65" ht="13" thickBot="1">
      <c r="BJ24061" s="138"/>
      <c r="BK24061" s="138"/>
      <c r="BL24061" s="138"/>
      <c r="BM24061" s="138"/>
    </row>
    <row r="24062" spans="62:65" ht="13" thickBot="1">
      <c r="BJ24062" s="138"/>
      <c r="BK24062" s="138"/>
      <c r="BL24062" s="138"/>
      <c r="BM24062" s="138"/>
    </row>
    <row r="24063" spans="62:65" ht="13" thickBot="1">
      <c r="BJ24063" s="138"/>
      <c r="BK24063" s="138"/>
      <c r="BL24063" s="138"/>
      <c r="BM24063" s="138"/>
    </row>
    <row r="24064" spans="62:65" ht="13" thickBot="1">
      <c r="BJ24064" s="138"/>
      <c r="BK24064" s="138"/>
      <c r="BL24064" s="138"/>
      <c r="BM24064" s="138"/>
    </row>
    <row r="24065" spans="62:65" ht="13" thickBot="1">
      <c r="BJ24065" s="138"/>
      <c r="BK24065" s="138"/>
      <c r="BL24065" s="138"/>
      <c r="BM24065" s="138"/>
    </row>
    <row r="24066" spans="62:65" ht="13" thickBot="1">
      <c r="BJ24066" s="138"/>
      <c r="BK24066" s="138"/>
      <c r="BL24066" s="138"/>
      <c r="BM24066" s="138"/>
    </row>
    <row r="24067" spans="62:65" ht="13" thickBot="1">
      <c r="BJ24067" s="138"/>
      <c r="BK24067" s="138"/>
      <c r="BL24067" s="138"/>
      <c r="BM24067" s="138"/>
    </row>
    <row r="24068" spans="62:65" ht="13" thickBot="1">
      <c r="BJ24068" s="138"/>
      <c r="BK24068" s="138"/>
      <c r="BL24068" s="138"/>
      <c r="BM24068" s="138"/>
    </row>
    <row r="24069" spans="62:65" ht="13" thickBot="1">
      <c r="BJ24069" s="138"/>
      <c r="BK24069" s="138"/>
      <c r="BL24069" s="138"/>
      <c r="BM24069" s="138"/>
    </row>
    <row r="24070" spans="62:65" ht="13" thickBot="1">
      <c r="BJ24070" s="138"/>
      <c r="BK24070" s="138"/>
      <c r="BL24070" s="138"/>
      <c r="BM24070" s="138"/>
    </row>
    <row r="24071" spans="62:65" ht="13" thickBot="1">
      <c r="BJ24071" s="138"/>
      <c r="BK24071" s="138"/>
      <c r="BL24071" s="138"/>
      <c r="BM24071" s="138"/>
    </row>
    <row r="24072" spans="62:65" ht="13" thickBot="1">
      <c r="BJ24072" s="138"/>
      <c r="BK24072" s="138"/>
      <c r="BL24072" s="138"/>
      <c r="BM24072" s="138"/>
    </row>
    <row r="24073" spans="62:65" ht="13" thickBot="1">
      <c r="BJ24073" s="138"/>
      <c r="BK24073" s="138"/>
      <c r="BL24073" s="138"/>
      <c r="BM24073" s="138"/>
    </row>
    <row r="24074" spans="62:65" ht="13" thickBot="1">
      <c r="BJ24074" s="138"/>
      <c r="BK24074" s="138"/>
      <c r="BL24074" s="138"/>
      <c r="BM24074" s="138"/>
    </row>
    <row r="24075" spans="62:65" ht="13" thickBot="1">
      <c r="BJ24075" s="138"/>
      <c r="BK24075" s="138"/>
      <c r="BL24075" s="138"/>
      <c r="BM24075" s="138"/>
    </row>
    <row r="24076" spans="62:65" ht="13" thickBot="1">
      <c r="BJ24076" s="138"/>
      <c r="BK24076" s="138"/>
      <c r="BL24076" s="138"/>
      <c r="BM24076" s="138"/>
    </row>
    <row r="24077" spans="62:65" ht="13" thickBot="1">
      <c r="BJ24077" s="138"/>
      <c r="BK24077" s="138"/>
      <c r="BL24077" s="138"/>
      <c r="BM24077" s="138"/>
    </row>
    <row r="24078" spans="62:65" ht="13" thickBot="1">
      <c r="BJ24078" s="138"/>
      <c r="BK24078" s="138"/>
      <c r="BL24078" s="138"/>
      <c r="BM24078" s="138"/>
    </row>
    <row r="24079" spans="62:65" ht="13" thickBot="1">
      <c r="BJ24079" s="138"/>
      <c r="BK24079" s="138"/>
      <c r="BL24079" s="138"/>
      <c r="BM24079" s="138"/>
    </row>
    <row r="24080" spans="62:65" ht="13" thickBot="1">
      <c r="BJ24080" s="138"/>
      <c r="BK24080" s="138"/>
      <c r="BL24080" s="138"/>
      <c r="BM24080" s="138"/>
    </row>
    <row r="24081" spans="62:65" ht="13" thickBot="1">
      <c r="BJ24081" s="138"/>
      <c r="BK24081" s="138"/>
      <c r="BL24081" s="138"/>
      <c r="BM24081" s="138"/>
    </row>
    <row r="24082" spans="62:65" ht="13" thickBot="1">
      <c r="BJ24082" s="138"/>
      <c r="BK24082" s="138"/>
      <c r="BL24082" s="138"/>
      <c r="BM24082" s="138"/>
    </row>
    <row r="24083" spans="62:65" ht="13" thickBot="1">
      <c r="BJ24083" s="138"/>
      <c r="BK24083" s="138"/>
      <c r="BL24083" s="138"/>
      <c r="BM24083" s="138"/>
    </row>
    <row r="24084" spans="62:65" ht="13" thickBot="1">
      <c r="BJ24084" s="138"/>
      <c r="BK24084" s="138"/>
      <c r="BL24084" s="138"/>
      <c r="BM24084" s="138"/>
    </row>
    <row r="24085" spans="62:65" ht="13" thickBot="1">
      <c r="BJ24085" s="138"/>
      <c r="BK24085" s="138"/>
      <c r="BL24085" s="138"/>
      <c r="BM24085" s="138"/>
    </row>
    <row r="24086" spans="62:65" ht="13" thickBot="1">
      <c r="BJ24086" s="138"/>
      <c r="BK24086" s="138"/>
      <c r="BL24086" s="138"/>
      <c r="BM24086" s="138"/>
    </row>
    <row r="24087" spans="62:65" ht="13" thickBot="1">
      <c r="BJ24087" s="138"/>
      <c r="BK24087" s="138"/>
      <c r="BL24087" s="138"/>
      <c r="BM24087" s="138"/>
    </row>
    <row r="24088" spans="62:65" ht="13" thickBot="1">
      <c r="BJ24088" s="138"/>
      <c r="BK24088" s="138"/>
      <c r="BL24088" s="138"/>
      <c r="BM24088" s="138"/>
    </row>
    <row r="24089" spans="62:65" ht="13" thickBot="1">
      <c r="BJ24089" s="138"/>
      <c r="BK24089" s="138"/>
      <c r="BL24089" s="138"/>
      <c r="BM24089" s="138"/>
    </row>
    <row r="24090" spans="62:65" ht="13" thickBot="1">
      <c r="BJ24090" s="138"/>
      <c r="BK24090" s="138"/>
      <c r="BL24090" s="138"/>
      <c r="BM24090" s="138"/>
    </row>
    <row r="24091" spans="62:65" ht="13" thickBot="1">
      <c r="BJ24091" s="138"/>
      <c r="BK24091" s="138"/>
      <c r="BL24091" s="138"/>
      <c r="BM24091" s="138"/>
    </row>
    <row r="24092" spans="62:65" ht="13" thickBot="1">
      <c r="BJ24092" s="138"/>
      <c r="BK24092" s="138"/>
      <c r="BL24092" s="138"/>
      <c r="BM24092" s="138"/>
    </row>
    <row r="24093" spans="62:65" ht="13" thickBot="1">
      <c r="BJ24093" s="138"/>
      <c r="BK24093" s="138"/>
      <c r="BL24093" s="138"/>
      <c r="BM24093" s="138"/>
    </row>
    <row r="24094" spans="62:65" ht="13" thickBot="1">
      <c r="BJ24094" s="138"/>
      <c r="BK24094" s="138"/>
      <c r="BL24094" s="138"/>
      <c r="BM24094" s="138"/>
    </row>
    <row r="24095" spans="62:65" ht="13" thickBot="1">
      <c r="BJ24095" s="138"/>
      <c r="BK24095" s="138"/>
      <c r="BL24095" s="138"/>
      <c r="BM24095" s="138"/>
    </row>
    <row r="24096" spans="62:65" ht="13" thickBot="1">
      <c r="BJ24096" s="138"/>
      <c r="BK24096" s="138"/>
      <c r="BL24096" s="138"/>
      <c r="BM24096" s="138"/>
    </row>
    <row r="24097" spans="62:65" ht="13" thickBot="1">
      <c r="BJ24097" s="138"/>
      <c r="BK24097" s="138"/>
      <c r="BL24097" s="138"/>
      <c r="BM24097" s="138"/>
    </row>
    <row r="24098" spans="62:65" ht="13" thickBot="1">
      <c r="BJ24098" s="138"/>
      <c r="BK24098" s="138"/>
      <c r="BL24098" s="138"/>
      <c r="BM24098" s="138"/>
    </row>
    <row r="24099" spans="62:65" ht="13" thickBot="1">
      <c r="BJ24099" s="138"/>
      <c r="BK24099" s="138"/>
      <c r="BL24099" s="138"/>
      <c r="BM24099" s="138"/>
    </row>
    <row r="24100" spans="62:65" ht="13" thickBot="1">
      <c r="BJ24100" s="138"/>
      <c r="BK24100" s="138"/>
      <c r="BL24100" s="138"/>
      <c r="BM24100" s="138"/>
    </row>
    <row r="24101" spans="62:65" ht="13" thickBot="1">
      <c r="BJ24101" s="138"/>
      <c r="BK24101" s="138"/>
      <c r="BL24101" s="138"/>
      <c r="BM24101" s="138"/>
    </row>
    <row r="24102" spans="62:65" ht="13" thickBot="1">
      <c r="BJ24102" s="138"/>
      <c r="BK24102" s="138"/>
      <c r="BL24102" s="138"/>
      <c r="BM24102" s="138"/>
    </row>
    <row r="24103" spans="62:65" ht="13" thickBot="1">
      <c r="BJ24103" s="138"/>
      <c r="BK24103" s="138"/>
      <c r="BL24103" s="138"/>
      <c r="BM24103" s="138"/>
    </row>
    <row r="24104" spans="62:65" ht="13" thickBot="1">
      <c r="BJ24104" s="138"/>
      <c r="BK24104" s="138"/>
      <c r="BL24104" s="138"/>
      <c r="BM24104" s="138"/>
    </row>
    <row r="24105" spans="62:65" ht="13" thickBot="1">
      <c r="BJ24105" s="138"/>
      <c r="BK24105" s="138"/>
      <c r="BL24105" s="138"/>
      <c r="BM24105" s="138"/>
    </row>
    <row r="24106" spans="62:65" ht="13" thickBot="1">
      <c r="BJ24106" s="138"/>
      <c r="BK24106" s="138"/>
      <c r="BL24106" s="138"/>
      <c r="BM24106" s="138"/>
    </row>
    <row r="24107" spans="62:65" ht="13" thickBot="1">
      <c r="BJ24107" s="138"/>
      <c r="BK24107" s="138"/>
      <c r="BL24107" s="138"/>
      <c r="BM24107" s="138"/>
    </row>
    <row r="24108" spans="62:65" ht="13" thickBot="1">
      <c r="BJ24108" s="138"/>
      <c r="BK24108" s="138"/>
      <c r="BL24108" s="138"/>
      <c r="BM24108" s="138"/>
    </row>
    <row r="24109" spans="62:65" ht="13" thickBot="1">
      <c r="BJ24109" s="138"/>
      <c r="BK24109" s="138"/>
      <c r="BL24109" s="138"/>
      <c r="BM24109" s="138"/>
    </row>
    <row r="24110" spans="62:65" ht="13" thickBot="1">
      <c r="BJ24110" s="138"/>
      <c r="BK24110" s="138"/>
      <c r="BL24110" s="138"/>
      <c r="BM24110" s="138"/>
    </row>
    <row r="24111" spans="62:65" ht="13" thickBot="1">
      <c r="BJ24111" s="138"/>
      <c r="BK24111" s="138"/>
      <c r="BL24111" s="138"/>
      <c r="BM24111" s="138"/>
    </row>
    <row r="24112" spans="62:65" ht="13" thickBot="1">
      <c r="BJ24112" s="138"/>
      <c r="BK24112" s="138"/>
      <c r="BL24112" s="138"/>
      <c r="BM24112" s="138"/>
    </row>
    <row r="24113" spans="62:65" ht="13" thickBot="1">
      <c r="BJ24113" s="138"/>
      <c r="BK24113" s="138"/>
      <c r="BL24113" s="138"/>
      <c r="BM24113" s="138"/>
    </row>
    <row r="24114" spans="62:65" ht="13" thickBot="1">
      <c r="BJ24114" s="138"/>
      <c r="BK24114" s="138"/>
      <c r="BL24114" s="138"/>
      <c r="BM24114" s="138"/>
    </row>
    <row r="24115" spans="62:65" ht="13" thickBot="1">
      <c r="BJ24115" s="138"/>
      <c r="BK24115" s="138"/>
      <c r="BL24115" s="138"/>
      <c r="BM24115" s="138"/>
    </row>
    <row r="24116" spans="62:65" ht="13" thickBot="1">
      <c r="BJ24116" s="138"/>
      <c r="BK24116" s="138"/>
      <c r="BL24116" s="138"/>
      <c r="BM24116" s="138"/>
    </row>
    <row r="24117" spans="62:65" ht="13" thickBot="1">
      <c r="BJ24117" s="138"/>
      <c r="BK24117" s="138"/>
      <c r="BL24117" s="138"/>
      <c r="BM24117" s="138"/>
    </row>
    <row r="24118" spans="62:65" ht="13" thickBot="1">
      <c r="BJ24118" s="138"/>
      <c r="BK24118" s="138"/>
      <c r="BL24118" s="138"/>
      <c r="BM24118" s="138"/>
    </row>
    <row r="24119" spans="62:65" ht="13" thickBot="1">
      <c r="BJ24119" s="138"/>
      <c r="BK24119" s="138"/>
      <c r="BL24119" s="138"/>
      <c r="BM24119" s="138"/>
    </row>
    <row r="24120" spans="62:65" ht="13" thickBot="1">
      <c r="BJ24120" s="138"/>
      <c r="BK24120" s="138"/>
      <c r="BL24120" s="138"/>
      <c r="BM24120" s="138"/>
    </row>
    <row r="24121" spans="62:65" ht="13" thickBot="1">
      <c r="BJ24121" s="138"/>
      <c r="BK24121" s="138"/>
      <c r="BL24121" s="138"/>
      <c r="BM24121" s="138"/>
    </row>
    <row r="24122" spans="62:65" ht="13" thickBot="1">
      <c r="BJ24122" s="138"/>
      <c r="BK24122" s="138"/>
      <c r="BL24122" s="138"/>
      <c r="BM24122" s="138"/>
    </row>
    <row r="24123" spans="62:65" ht="13" thickBot="1">
      <c r="BJ24123" s="138"/>
      <c r="BK24123" s="138"/>
      <c r="BL24123" s="138"/>
      <c r="BM24123" s="138"/>
    </row>
    <row r="24124" spans="62:65" ht="13" thickBot="1">
      <c r="BJ24124" s="138"/>
      <c r="BK24124" s="138"/>
      <c r="BL24124" s="138"/>
      <c r="BM24124" s="138"/>
    </row>
    <row r="24125" spans="62:65" ht="13" thickBot="1">
      <c r="BJ24125" s="138"/>
      <c r="BK24125" s="138"/>
      <c r="BL24125" s="138"/>
      <c r="BM24125" s="138"/>
    </row>
    <row r="24126" spans="62:65" ht="13" thickBot="1">
      <c r="BJ24126" s="138"/>
      <c r="BK24126" s="138"/>
      <c r="BL24126" s="138"/>
      <c r="BM24126" s="138"/>
    </row>
    <row r="24127" spans="62:65" ht="13" thickBot="1">
      <c r="BJ24127" s="138"/>
      <c r="BK24127" s="138"/>
      <c r="BL24127" s="138"/>
      <c r="BM24127" s="138"/>
    </row>
    <row r="24128" spans="62:65" ht="13" thickBot="1">
      <c r="BJ24128" s="138"/>
      <c r="BK24128" s="138"/>
      <c r="BL24128" s="138"/>
      <c r="BM24128" s="138"/>
    </row>
    <row r="24129" spans="62:65" ht="13" thickBot="1">
      <c r="BJ24129" s="138"/>
      <c r="BK24129" s="138"/>
      <c r="BL24129" s="138"/>
      <c r="BM24129" s="138"/>
    </row>
    <row r="24130" spans="62:65" ht="13" thickBot="1">
      <c r="BJ24130" s="138"/>
      <c r="BK24130" s="138"/>
      <c r="BL24130" s="138"/>
      <c r="BM24130" s="138"/>
    </row>
    <row r="24131" spans="62:65" ht="13" thickBot="1">
      <c r="BJ24131" s="138"/>
      <c r="BK24131" s="138"/>
      <c r="BL24131" s="138"/>
      <c r="BM24131" s="138"/>
    </row>
    <row r="24132" spans="62:65" ht="13" thickBot="1">
      <c r="BJ24132" s="138"/>
      <c r="BK24132" s="138"/>
      <c r="BL24132" s="138"/>
      <c r="BM24132" s="138"/>
    </row>
    <row r="24133" spans="62:65" ht="13" thickBot="1">
      <c r="BJ24133" s="138"/>
      <c r="BK24133" s="138"/>
      <c r="BL24133" s="138"/>
      <c r="BM24133" s="138"/>
    </row>
    <row r="24134" spans="62:65" ht="13" thickBot="1">
      <c r="BJ24134" s="138"/>
      <c r="BK24134" s="138"/>
      <c r="BL24134" s="138"/>
      <c r="BM24134" s="138"/>
    </row>
    <row r="24135" spans="62:65" ht="13" thickBot="1">
      <c r="BJ24135" s="138"/>
      <c r="BK24135" s="138"/>
      <c r="BL24135" s="138"/>
      <c r="BM24135" s="138"/>
    </row>
    <row r="24136" spans="62:65" ht="13" thickBot="1">
      <c r="BJ24136" s="138"/>
      <c r="BK24136" s="138"/>
      <c r="BL24136" s="138"/>
      <c r="BM24136" s="138"/>
    </row>
    <row r="24137" spans="62:65" ht="13" thickBot="1">
      <c r="BJ24137" s="138"/>
      <c r="BK24137" s="138"/>
      <c r="BL24137" s="138"/>
      <c r="BM24137" s="138"/>
    </row>
    <row r="24138" spans="62:65" ht="13" thickBot="1">
      <c r="BJ24138" s="138"/>
      <c r="BK24138" s="138"/>
      <c r="BL24138" s="138"/>
      <c r="BM24138" s="138"/>
    </row>
    <row r="24139" spans="62:65" ht="13" thickBot="1">
      <c r="BJ24139" s="138"/>
      <c r="BK24139" s="138"/>
      <c r="BL24139" s="138"/>
      <c r="BM24139" s="138"/>
    </row>
    <row r="24140" spans="62:65" ht="13" thickBot="1">
      <c r="BJ24140" s="138"/>
      <c r="BK24140" s="138"/>
      <c r="BL24140" s="138"/>
      <c r="BM24140" s="138"/>
    </row>
    <row r="24141" spans="62:65" ht="13" thickBot="1">
      <c r="BJ24141" s="138"/>
      <c r="BK24141" s="138"/>
      <c r="BL24141" s="138"/>
      <c r="BM24141" s="138"/>
    </row>
    <row r="24142" spans="62:65" ht="13" thickBot="1">
      <c r="BJ24142" s="138"/>
      <c r="BK24142" s="138"/>
      <c r="BL24142" s="138"/>
      <c r="BM24142" s="138"/>
    </row>
    <row r="24143" spans="62:65" ht="13" thickBot="1">
      <c r="BJ24143" s="138"/>
      <c r="BK24143" s="138"/>
      <c r="BL24143" s="138"/>
      <c r="BM24143" s="138"/>
    </row>
    <row r="24144" spans="62:65" ht="13" thickBot="1">
      <c r="BJ24144" s="138"/>
      <c r="BK24144" s="138"/>
      <c r="BL24144" s="138"/>
      <c r="BM24144" s="138"/>
    </row>
    <row r="24145" spans="62:65" ht="13" thickBot="1">
      <c r="BJ24145" s="138"/>
      <c r="BK24145" s="138"/>
      <c r="BL24145" s="138"/>
      <c r="BM24145" s="138"/>
    </row>
    <row r="24146" spans="62:65" ht="13" thickBot="1">
      <c r="BJ24146" s="138"/>
      <c r="BK24146" s="138"/>
      <c r="BL24146" s="138"/>
      <c r="BM24146" s="138"/>
    </row>
    <row r="24147" spans="62:65" ht="13" thickBot="1">
      <c r="BJ24147" s="138"/>
      <c r="BK24147" s="138"/>
      <c r="BL24147" s="138"/>
      <c r="BM24147" s="138"/>
    </row>
    <row r="24148" spans="62:65" ht="13" thickBot="1">
      <c r="BJ24148" s="138"/>
      <c r="BK24148" s="138"/>
      <c r="BL24148" s="138"/>
      <c r="BM24148" s="138"/>
    </row>
    <row r="24149" spans="62:65" ht="13" thickBot="1">
      <c r="BJ24149" s="138"/>
      <c r="BK24149" s="138"/>
      <c r="BL24149" s="138"/>
      <c r="BM24149" s="138"/>
    </row>
    <row r="24150" spans="62:65" ht="13" thickBot="1">
      <c r="BJ24150" s="138"/>
      <c r="BK24150" s="138"/>
      <c r="BL24150" s="138"/>
      <c r="BM24150" s="138"/>
    </row>
    <row r="24151" spans="62:65" ht="13" thickBot="1">
      <c r="BJ24151" s="138"/>
      <c r="BK24151" s="138"/>
      <c r="BL24151" s="138"/>
      <c r="BM24151" s="138"/>
    </row>
    <row r="24152" spans="62:65" ht="13" thickBot="1">
      <c r="BJ24152" s="138"/>
      <c r="BK24152" s="138"/>
      <c r="BL24152" s="138"/>
      <c r="BM24152" s="138"/>
    </row>
    <row r="24153" spans="62:65" ht="13" thickBot="1">
      <c r="BJ24153" s="138"/>
      <c r="BK24153" s="138"/>
      <c r="BL24153" s="138"/>
      <c r="BM24153" s="138"/>
    </row>
    <row r="24154" spans="62:65" ht="13" thickBot="1">
      <c r="BJ24154" s="138"/>
      <c r="BK24154" s="138"/>
      <c r="BL24154" s="138"/>
      <c r="BM24154" s="138"/>
    </row>
    <row r="24155" spans="62:65" ht="13" thickBot="1">
      <c r="BJ24155" s="138"/>
      <c r="BK24155" s="138"/>
      <c r="BL24155" s="138"/>
      <c r="BM24155" s="138"/>
    </row>
    <row r="24156" spans="62:65" ht="13" thickBot="1">
      <c r="BJ24156" s="138"/>
      <c r="BK24156" s="138"/>
      <c r="BL24156" s="138"/>
      <c r="BM24156" s="138"/>
    </row>
    <row r="24157" spans="62:65" ht="13" thickBot="1">
      <c r="BJ24157" s="138"/>
      <c r="BK24157" s="138"/>
      <c r="BL24157" s="138"/>
      <c r="BM24157" s="138"/>
    </row>
    <row r="24158" spans="62:65" ht="13" thickBot="1">
      <c r="BJ24158" s="138"/>
      <c r="BK24158" s="138"/>
      <c r="BL24158" s="138"/>
      <c r="BM24158" s="138"/>
    </row>
    <row r="24159" spans="62:65" ht="13" thickBot="1">
      <c r="BJ24159" s="138"/>
      <c r="BK24159" s="138"/>
      <c r="BL24159" s="138"/>
      <c r="BM24159" s="138"/>
    </row>
    <row r="24160" spans="62:65" ht="13" thickBot="1">
      <c r="BJ24160" s="138"/>
      <c r="BK24160" s="138"/>
      <c r="BL24160" s="138"/>
      <c r="BM24160" s="138"/>
    </row>
    <row r="24161" spans="62:65" ht="13" thickBot="1">
      <c r="BJ24161" s="138"/>
      <c r="BK24161" s="138"/>
      <c r="BL24161" s="138"/>
      <c r="BM24161" s="138"/>
    </row>
    <row r="24162" spans="62:65" ht="13" thickBot="1">
      <c r="BJ24162" s="138"/>
      <c r="BK24162" s="138"/>
      <c r="BL24162" s="138"/>
      <c r="BM24162" s="138"/>
    </row>
    <row r="24163" spans="62:65" ht="13" thickBot="1">
      <c r="BJ24163" s="138"/>
      <c r="BK24163" s="138"/>
      <c r="BL24163" s="138"/>
      <c r="BM24163" s="138"/>
    </row>
    <row r="24164" spans="62:65" ht="13" thickBot="1">
      <c r="BJ24164" s="138"/>
      <c r="BK24164" s="138"/>
      <c r="BL24164" s="138"/>
      <c r="BM24164" s="138"/>
    </row>
    <row r="24165" spans="62:65" ht="13" thickBot="1">
      <c r="BJ24165" s="138"/>
      <c r="BK24165" s="138"/>
      <c r="BL24165" s="138"/>
      <c r="BM24165" s="138"/>
    </row>
    <row r="24166" spans="62:65" ht="13" thickBot="1">
      <c r="BJ24166" s="138"/>
      <c r="BK24166" s="138"/>
      <c r="BL24166" s="138"/>
      <c r="BM24166" s="138"/>
    </row>
    <row r="24167" spans="62:65" ht="13" thickBot="1">
      <c r="BJ24167" s="138"/>
      <c r="BK24167" s="138"/>
      <c r="BL24167" s="138"/>
      <c r="BM24167" s="138"/>
    </row>
    <row r="24168" spans="62:65" ht="13" thickBot="1">
      <c r="BJ24168" s="138"/>
      <c r="BK24168" s="138"/>
      <c r="BL24168" s="138"/>
      <c r="BM24168" s="138"/>
    </row>
    <row r="24169" spans="62:65" ht="13" thickBot="1">
      <c r="BJ24169" s="138"/>
      <c r="BK24169" s="138"/>
      <c r="BL24169" s="138"/>
      <c r="BM24169" s="138"/>
    </row>
    <row r="24170" spans="62:65" ht="13" thickBot="1">
      <c r="BJ24170" s="138"/>
      <c r="BK24170" s="138"/>
      <c r="BL24170" s="138"/>
      <c r="BM24170" s="138"/>
    </row>
    <row r="24171" spans="62:65" ht="13" thickBot="1">
      <c r="BJ24171" s="138"/>
      <c r="BK24171" s="138"/>
      <c r="BL24171" s="138"/>
      <c r="BM24171" s="138"/>
    </row>
    <row r="24172" spans="62:65" ht="13" thickBot="1">
      <c r="BJ24172" s="138"/>
      <c r="BK24172" s="138"/>
      <c r="BL24172" s="138"/>
      <c r="BM24172" s="138"/>
    </row>
    <row r="24173" spans="62:65" ht="13" thickBot="1">
      <c r="BJ24173" s="138"/>
      <c r="BK24173" s="138"/>
      <c r="BL24173" s="138"/>
      <c r="BM24173" s="138"/>
    </row>
    <row r="24174" spans="62:65" ht="13" thickBot="1">
      <c r="BJ24174" s="138"/>
      <c r="BK24174" s="138"/>
      <c r="BL24174" s="138"/>
      <c r="BM24174" s="138"/>
    </row>
    <row r="24175" spans="62:65" ht="13" thickBot="1">
      <c r="BJ24175" s="138"/>
      <c r="BK24175" s="138"/>
      <c r="BL24175" s="138"/>
      <c r="BM24175" s="138"/>
    </row>
    <row r="24176" spans="62:65" ht="13" thickBot="1">
      <c r="BJ24176" s="138"/>
      <c r="BK24176" s="138"/>
      <c r="BL24176" s="138"/>
      <c r="BM24176" s="138"/>
    </row>
    <row r="24177" spans="62:65" ht="13" thickBot="1">
      <c r="BJ24177" s="138"/>
      <c r="BK24177" s="138"/>
      <c r="BL24177" s="138"/>
      <c r="BM24177" s="138"/>
    </row>
    <row r="24178" spans="62:65" ht="13" thickBot="1">
      <c r="BJ24178" s="138"/>
      <c r="BK24178" s="138"/>
      <c r="BL24178" s="138"/>
      <c r="BM24178" s="138"/>
    </row>
    <row r="24179" spans="62:65" ht="13" thickBot="1">
      <c r="BJ24179" s="138"/>
      <c r="BK24179" s="138"/>
      <c r="BL24179" s="138"/>
      <c r="BM24179" s="138"/>
    </row>
    <row r="24180" spans="62:65" ht="13" thickBot="1">
      <c r="BJ24180" s="138"/>
      <c r="BK24180" s="138"/>
      <c r="BL24180" s="138"/>
      <c r="BM24180" s="138"/>
    </row>
    <row r="24181" spans="62:65" ht="13" thickBot="1">
      <c r="BJ24181" s="138"/>
      <c r="BK24181" s="138"/>
      <c r="BL24181" s="138"/>
      <c r="BM24181" s="138"/>
    </row>
    <row r="24182" spans="62:65" ht="13" thickBot="1">
      <c r="BJ24182" s="138"/>
      <c r="BK24182" s="138"/>
      <c r="BL24182" s="138"/>
      <c r="BM24182" s="138"/>
    </row>
    <row r="24183" spans="62:65" ht="13" thickBot="1">
      <c r="BJ24183" s="138"/>
      <c r="BK24183" s="138"/>
      <c r="BL24183" s="138"/>
      <c r="BM24183" s="138"/>
    </row>
    <row r="24184" spans="62:65" ht="13" thickBot="1">
      <c r="BJ24184" s="138"/>
      <c r="BK24184" s="138"/>
      <c r="BL24184" s="138"/>
      <c r="BM24184" s="138"/>
    </row>
    <row r="24185" spans="62:65" ht="13" thickBot="1">
      <c r="BJ24185" s="138"/>
      <c r="BK24185" s="138"/>
      <c r="BL24185" s="138"/>
      <c r="BM24185" s="138"/>
    </row>
    <row r="24186" spans="62:65" ht="13" thickBot="1">
      <c r="BJ24186" s="138"/>
      <c r="BK24186" s="138"/>
      <c r="BL24186" s="138"/>
      <c r="BM24186" s="138"/>
    </row>
    <row r="24187" spans="62:65" ht="13" thickBot="1">
      <c r="BJ24187" s="138"/>
      <c r="BK24187" s="138"/>
      <c r="BL24187" s="138"/>
      <c r="BM24187" s="138"/>
    </row>
    <row r="24188" spans="62:65" ht="13" thickBot="1">
      <c r="BJ24188" s="138"/>
      <c r="BK24188" s="138"/>
      <c r="BL24188" s="138"/>
      <c r="BM24188" s="138"/>
    </row>
    <row r="24189" spans="62:65" ht="13" thickBot="1">
      <c r="BJ24189" s="138"/>
      <c r="BK24189" s="138"/>
      <c r="BL24189" s="138"/>
      <c r="BM24189" s="138"/>
    </row>
    <row r="24190" spans="62:65" ht="13" thickBot="1">
      <c r="BJ24190" s="138"/>
      <c r="BK24190" s="138"/>
      <c r="BL24190" s="138"/>
      <c r="BM24190" s="138"/>
    </row>
    <row r="24191" spans="62:65" ht="13" thickBot="1">
      <c r="BJ24191" s="138"/>
      <c r="BK24191" s="138"/>
      <c r="BL24191" s="138"/>
      <c r="BM24191" s="138"/>
    </row>
    <row r="24192" spans="62:65" ht="13" thickBot="1">
      <c r="BJ24192" s="138"/>
      <c r="BK24192" s="138"/>
      <c r="BL24192" s="138"/>
      <c r="BM24192" s="138"/>
    </row>
    <row r="24193" spans="62:65" ht="13" thickBot="1">
      <c r="BJ24193" s="138"/>
      <c r="BK24193" s="138"/>
      <c r="BL24193" s="138"/>
      <c r="BM24193" s="138"/>
    </row>
    <row r="24194" spans="62:65" ht="13" thickBot="1">
      <c r="BJ24194" s="138"/>
      <c r="BK24194" s="138"/>
      <c r="BL24194" s="138"/>
      <c r="BM24194" s="138"/>
    </row>
    <row r="24195" spans="62:65" ht="13" thickBot="1">
      <c r="BJ24195" s="138"/>
      <c r="BK24195" s="138"/>
      <c r="BL24195" s="138"/>
      <c r="BM24195" s="138"/>
    </row>
    <row r="24196" spans="62:65" ht="13" thickBot="1">
      <c r="BJ24196" s="138"/>
      <c r="BK24196" s="138"/>
      <c r="BL24196" s="138"/>
      <c r="BM24196" s="138"/>
    </row>
    <row r="24197" spans="62:65" ht="13" thickBot="1">
      <c r="BJ24197" s="138"/>
      <c r="BK24197" s="138"/>
      <c r="BL24197" s="138"/>
      <c r="BM24197" s="138"/>
    </row>
    <row r="24198" spans="62:65" ht="13" thickBot="1">
      <c r="BJ24198" s="138"/>
      <c r="BK24198" s="138"/>
      <c r="BL24198" s="138"/>
      <c r="BM24198" s="138"/>
    </row>
    <row r="24199" spans="62:65" ht="13" thickBot="1">
      <c r="BJ24199" s="138"/>
      <c r="BK24199" s="138"/>
      <c r="BL24199" s="138"/>
      <c r="BM24199" s="138"/>
    </row>
    <row r="24200" spans="62:65" ht="13" thickBot="1">
      <c r="BJ24200" s="138"/>
      <c r="BK24200" s="138"/>
      <c r="BL24200" s="138"/>
      <c r="BM24200" s="138"/>
    </row>
    <row r="24201" spans="62:65" ht="13" thickBot="1">
      <c r="BJ24201" s="138"/>
      <c r="BK24201" s="138"/>
      <c r="BL24201" s="138"/>
      <c r="BM24201" s="138"/>
    </row>
    <row r="24202" spans="62:65" ht="13" thickBot="1">
      <c r="BJ24202" s="138"/>
      <c r="BK24202" s="138"/>
      <c r="BL24202" s="138"/>
      <c r="BM24202" s="138"/>
    </row>
    <row r="24203" spans="62:65" ht="13" thickBot="1">
      <c r="BJ24203" s="138"/>
      <c r="BK24203" s="138"/>
      <c r="BL24203" s="138"/>
      <c r="BM24203" s="138"/>
    </row>
    <row r="24204" spans="62:65" ht="13" thickBot="1">
      <c r="BJ24204" s="138"/>
      <c r="BK24204" s="138"/>
      <c r="BL24204" s="138"/>
      <c r="BM24204" s="138"/>
    </row>
    <row r="24205" spans="62:65" ht="13" thickBot="1">
      <c r="BJ24205" s="138"/>
      <c r="BK24205" s="138"/>
      <c r="BL24205" s="138"/>
      <c r="BM24205" s="138"/>
    </row>
    <row r="24206" spans="62:65" ht="13" thickBot="1">
      <c r="BJ24206" s="138"/>
      <c r="BK24206" s="138"/>
      <c r="BL24206" s="138"/>
      <c r="BM24206" s="138"/>
    </row>
    <row r="24207" spans="62:65" ht="13" thickBot="1">
      <c r="BJ24207" s="138"/>
      <c r="BK24207" s="138"/>
      <c r="BL24207" s="138"/>
      <c r="BM24207" s="138"/>
    </row>
    <row r="24208" spans="62:65" ht="13" thickBot="1">
      <c r="BJ24208" s="138"/>
      <c r="BK24208" s="138"/>
      <c r="BL24208" s="138"/>
      <c r="BM24208" s="138"/>
    </row>
    <row r="24209" spans="62:65" ht="13" thickBot="1">
      <c r="BJ24209" s="138"/>
      <c r="BK24209" s="138"/>
      <c r="BL24209" s="138"/>
      <c r="BM24209" s="138"/>
    </row>
    <row r="24210" spans="62:65" ht="13" thickBot="1">
      <c r="BJ24210" s="138"/>
      <c r="BK24210" s="138"/>
      <c r="BL24210" s="138"/>
      <c r="BM24210" s="138"/>
    </row>
    <row r="24211" spans="62:65" ht="13" thickBot="1">
      <c r="BJ24211" s="138"/>
      <c r="BK24211" s="138"/>
      <c r="BL24211" s="138"/>
      <c r="BM24211" s="138"/>
    </row>
    <row r="24212" spans="62:65" ht="13" thickBot="1">
      <c r="BJ24212" s="138"/>
      <c r="BK24212" s="138"/>
      <c r="BL24212" s="138"/>
      <c r="BM24212" s="138"/>
    </row>
    <row r="24213" spans="62:65" ht="13" thickBot="1">
      <c r="BJ24213" s="138"/>
      <c r="BK24213" s="138"/>
      <c r="BL24213" s="138"/>
      <c r="BM24213" s="138"/>
    </row>
    <row r="24214" spans="62:65" ht="13" thickBot="1">
      <c r="BJ24214" s="138"/>
      <c r="BK24214" s="138"/>
      <c r="BL24214" s="138"/>
      <c r="BM24214" s="138"/>
    </row>
    <row r="24215" spans="62:65" ht="13" thickBot="1">
      <c r="BJ24215" s="138"/>
      <c r="BK24215" s="138"/>
      <c r="BL24215" s="138"/>
      <c r="BM24215" s="138"/>
    </row>
    <row r="24216" spans="62:65" ht="13" thickBot="1">
      <c r="BJ24216" s="138"/>
      <c r="BK24216" s="138"/>
      <c r="BL24216" s="138"/>
      <c r="BM24216" s="138"/>
    </row>
    <row r="24217" spans="62:65" ht="13" thickBot="1">
      <c r="BJ24217" s="138"/>
      <c r="BK24217" s="138"/>
      <c r="BL24217" s="138"/>
      <c r="BM24217" s="138"/>
    </row>
    <row r="24218" spans="62:65" ht="13" thickBot="1">
      <c r="BJ24218" s="138"/>
      <c r="BK24218" s="138"/>
      <c r="BL24218" s="138"/>
      <c r="BM24218" s="138"/>
    </row>
    <row r="24219" spans="62:65" ht="13" thickBot="1">
      <c r="BJ24219" s="138"/>
      <c r="BK24219" s="138"/>
      <c r="BL24219" s="138"/>
      <c r="BM24219" s="138"/>
    </row>
    <row r="24220" spans="62:65" ht="13" thickBot="1">
      <c r="BJ24220" s="138"/>
      <c r="BK24220" s="138"/>
      <c r="BL24220" s="138"/>
      <c r="BM24220" s="138"/>
    </row>
    <row r="24221" spans="62:65" ht="13" thickBot="1">
      <c r="BJ24221" s="138"/>
      <c r="BK24221" s="138"/>
      <c r="BL24221" s="138"/>
      <c r="BM24221" s="138"/>
    </row>
    <row r="24222" spans="62:65" ht="13" thickBot="1">
      <c r="BJ24222" s="138"/>
      <c r="BK24222" s="138"/>
      <c r="BL24222" s="138"/>
      <c r="BM24222" s="138"/>
    </row>
    <row r="24223" spans="62:65" ht="13" thickBot="1">
      <c r="BJ24223" s="138"/>
      <c r="BK24223" s="138"/>
      <c r="BL24223" s="138"/>
      <c r="BM24223" s="138"/>
    </row>
    <row r="24224" spans="62:65" ht="13" thickBot="1">
      <c r="BJ24224" s="138"/>
      <c r="BK24224" s="138"/>
      <c r="BL24224" s="138"/>
      <c r="BM24224" s="138"/>
    </row>
    <row r="24225" spans="62:65" ht="13" thickBot="1">
      <c r="BJ24225" s="138"/>
      <c r="BK24225" s="138"/>
      <c r="BL24225" s="138"/>
      <c r="BM24225" s="138"/>
    </row>
    <row r="24226" spans="62:65" ht="13" thickBot="1">
      <c r="BJ24226" s="138"/>
      <c r="BK24226" s="138"/>
      <c r="BL24226" s="138"/>
      <c r="BM24226" s="138"/>
    </row>
    <row r="24227" spans="62:65" ht="13" thickBot="1">
      <c r="BJ24227" s="138"/>
      <c r="BK24227" s="138"/>
      <c r="BL24227" s="138"/>
      <c r="BM24227" s="138"/>
    </row>
    <row r="24228" spans="62:65" ht="13" thickBot="1">
      <c r="BJ24228" s="138"/>
      <c r="BK24228" s="138"/>
      <c r="BL24228" s="138"/>
      <c r="BM24228" s="138"/>
    </row>
    <row r="24229" spans="62:65" ht="13" thickBot="1">
      <c r="BJ24229" s="138"/>
      <c r="BK24229" s="138"/>
      <c r="BL24229" s="138"/>
      <c r="BM24229" s="138"/>
    </row>
    <row r="24230" spans="62:65" ht="13" thickBot="1">
      <c r="BJ24230" s="138"/>
      <c r="BK24230" s="138"/>
      <c r="BL24230" s="138"/>
      <c r="BM24230" s="138"/>
    </row>
    <row r="24231" spans="62:65" ht="13" thickBot="1">
      <c r="BJ24231" s="138"/>
      <c r="BK24231" s="138"/>
      <c r="BL24231" s="138"/>
      <c r="BM24231" s="138"/>
    </row>
    <row r="24232" spans="62:65" ht="13" thickBot="1">
      <c r="BJ24232" s="138"/>
      <c r="BK24232" s="138"/>
      <c r="BL24232" s="138"/>
      <c r="BM24232" s="138"/>
    </row>
    <row r="24233" spans="62:65" ht="13" thickBot="1">
      <c r="BJ24233" s="138"/>
      <c r="BK24233" s="138"/>
      <c r="BL24233" s="138"/>
      <c r="BM24233" s="138"/>
    </row>
    <row r="24234" spans="62:65" ht="13" thickBot="1">
      <c r="BJ24234" s="138"/>
      <c r="BK24234" s="138"/>
      <c r="BL24234" s="138"/>
      <c r="BM24234" s="138"/>
    </row>
    <row r="24235" spans="62:65" ht="13" thickBot="1">
      <c r="BJ24235" s="138"/>
      <c r="BK24235" s="138"/>
      <c r="BL24235" s="138"/>
      <c r="BM24235" s="138"/>
    </row>
    <row r="24236" spans="62:65" ht="13" thickBot="1">
      <c r="BJ24236" s="138"/>
      <c r="BK24236" s="138"/>
      <c r="BL24236" s="138"/>
      <c r="BM24236" s="138"/>
    </row>
    <row r="24237" spans="62:65" ht="13" thickBot="1">
      <c r="BJ24237" s="138"/>
      <c r="BK24237" s="138"/>
      <c r="BL24237" s="138"/>
      <c r="BM24237" s="138"/>
    </row>
    <row r="24238" spans="62:65" ht="13" thickBot="1">
      <c r="BJ24238" s="138"/>
      <c r="BK24238" s="138"/>
      <c r="BL24238" s="138"/>
      <c r="BM24238" s="138"/>
    </row>
    <row r="24239" spans="62:65" ht="13" thickBot="1">
      <c r="BJ24239" s="138"/>
      <c r="BK24239" s="138"/>
      <c r="BL24239" s="138"/>
      <c r="BM24239" s="138"/>
    </row>
    <row r="24240" spans="62:65" ht="13" thickBot="1">
      <c r="BJ24240" s="138"/>
      <c r="BK24240" s="138"/>
      <c r="BL24240" s="138"/>
      <c r="BM24240" s="138"/>
    </row>
    <row r="24241" spans="62:65" ht="13" thickBot="1">
      <c r="BJ24241" s="138"/>
      <c r="BK24241" s="138"/>
      <c r="BL24241" s="138"/>
      <c r="BM24241" s="138"/>
    </row>
    <row r="24242" spans="62:65" ht="13" thickBot="1">
      <c r="BJ24242" s="138"/>
      <c r="BK24242" s="138"/>
      <c r="BL24242" s="138"/>
      <c r="BM24242" s="138"/>
    </row>
    <row r="24243" spans="62:65" ht="13" thickBot="1">
      <c r="BJ24243" s="138"/>
      <c r="BK24243" s="138"/>
      <c r="BL24243" s="138"/>
      <c r="BM24243" s="138"/>
    </row>
    <row r="24244" spans="62:65" ht="13" thickBot="1">
      <c r="BJ24244" s="138"/>
      <c r="BK24244" s="138"/>
      <c r="BL24244" s="138"/>
      <c r="BM24244" s="138"/>
    </row>
    <row r="24245" spans="62:65" ht="13" thickBot="1">
      <c r="BJ24245" s="138"/>
      <c r="BK24245" s="138"/>
      <c r="BL24245" s="138"/>
      <c r="BM24245" s="138"/>
    </row>
    <row r="24246" spans="62:65" ht="13" thickBot="1">
      <c r="BJ24246" s="138"/>
      <c r="BK24246" s="138"/>
      <c r="BL24246" s="138"/>
      <c r="BM24246" s="138"/>
    </row>
    <row r="24247" spans="62:65" ht="13" thickBot="1">
      <c r="BJ24247" s="138"/>
      <c r="BK24247" s="138"/>
      <c r="BL24247" s="138"/>
      <c r="BM24247" s="138"/>
    </row>
    <row r="24248" spans="62:65" ht="13" thickBot="1">
      <c r="BJ24248" s="138"/>
      <c r="BK24248" s="138"/>
      <c r="BL24248" s="138"/>
      <c r="BM24248" s="138"/>
    </row>
    <row r="24249" spans="62:65" ht="13" thickBot="1">
      <c r="BJ24249" s="138"/>
      <c r="BK24249" s="138"/>
      <c r="BL24249" s="138"/>
      <c r="BM24249" s="138"/>
    </row>
    <row r="24250" spans="62:65" ht="13" thickBot="1">
      <c r="BJ24250" s="138"/>
      <c r="BK24250" s="138"/>
      <c r="BL24250" s="138"/>
      <c r="BM24250" s="138"/>
    </row>
    <row r="24251" spans="62:65" ht="13" thickBot="1">
      <c r="BJ24251" s="138"/>
      <c r="BK24251" s="138"/>
      <c r="BL24251" s="138"/>
      <c r="BM24251" s="138"/>
    </row>
    <row r="24252" spans="62:65" ht="13" thickBot="1">
      <c r="BJ24252" s="138"/>
      <c r="BK24252" s="138"/>
      <c r="BL24252" s="138"/>
      <c r="BM24252" s="138"/>
    </row>
    <row r="24253" spans="62:65" ht="13" thickBot="1">
      <c r="BJ24253" s="138"/>
      <c r="BK24253" s="138"/>
      <c r="BL24253" s="138"/>
      <c r="BM24253" s="138"/>
    </row>
    <row r="24254" spans="62:65" ht="13" thickBot="1">
      <c r="BJ24254" s="138"/>
      <c r="BK24254" s="138"/>
      <c r="BL24254" s="138"/>
      <c r="BM24254" s="138"/>
    </row>
    <row r="24255" spans="62:65" ht="13" thickBot="1">
      <c r="BJ24255" s="138"/>
      <c r="BK24255" s="138"/>
      <c r="BL24255" s="138"/>
      <c r="BM24255" s="138"/>
    </row>
    <row r="24256" spans="62:65" ht="13" thickBot="1">
      <c r="BJ24256" s="138"/>
      <c r="BK24256" s="138"/>
      <c r="BL24256" s="138"/>
      <c r="BM24256" s="138"/>
    </row>
    <row r="24257" spans="62:65" ht="13" thickBot="1">
      <c r="BJ24257" s="138"/>
      <c r="BK24257" s="138"/>
      <c r="BL24257" s="138"/>
      <c r="BM24257" s="138"/>
    </row>
    <row r="24258" spans="62:65" ht="13" thickBot="1">
      <c r="BJ24258" s="138"/>
      <c r="BK24258" s="138"/>
      <c r="BL24258" s="138"/>
      <c r="BM24258" s="138"/>
    </row>
    <row r="24259" spans="62:65" ht="13" thickBot="1">
      <c r="BJ24259" s="138"/>
      <c r="BK24259" s="138"/>
      <c r="BL24259" s="138"/>
      <c r="BM24259" s="138"/>
    </row>
    <row r="24260" spans="62:65" ht="13" thickBot="1">
      <c r="BJ24260" s="138"/>
      <c r="BK24260" s="138"/>
      <c r="BL24260" s="138"/>
      <c r="BM24260" s="138"/>
    </row>
    <row r="24261" spans="62:65" ht="13" thickBot="1">
      <c r="BJ24261" s="138"/>
      <c r="BK24261" s="138"/>
      <c r="BL24261" s="138"/>
      <c r="BM24261" s="138"/>
    </row>
    <row r="24262" spans="62:65" ht="13" thickBot="1">
      <c r="BJ24262" s="138"/>
      <c r="BK24262" s="138"/>
      <c r="BL24262" s="138"/>
      <c r="BM24262" s="138"/>
    </row>
    <row r="24263" spans="62:65" ht="13" thickBot="1">
      <c r="BJ24263" s="138"/>
      <c r="BK24263" s="138"/>
      <c r="BL24263" s="138"/>
      <c r="BM24263" s="138"/>
    </row>
    <row r="24264" spans="62:65" ht="13" thickBot="1">
      <c r="BJ24264" s="138"/>
      <c r="BK24264" s="138"/>
      <c r="BL24264" s="138"/>
      <c r="BM24264" s="138"/>
    </row>
    <row r="24265" spans="62:65" ht="13" thickBot="1">
      <c r="BJ24265" s="138"/>
      <c r="BK24265" s="138"/>
      <c r="BL24265" s="138"/>
      <c r="BM24265" s="138"/>
    </row>
    <row r="24266" spans="62:65" ht="13" thickBot="1">
      <c r="BJ24266" s="138"/>
      <c r="BK24266" s="138"/>
      <c r="BL24266" s="138"/>
      <c r="BM24266" s="138"/>
    </row>
    <row r="24267" spans="62:65" ht="13" thickBot="1">
      <c r="BJ24267" s="138"/>
      <c r="BK24267" s="138"/>
      <c r="BL24267" s="138"/>
      <c r="BM24267" s="138"/>
    </row>
    <row r="24268" spans="62:65" ht="13" thickBot="1">
      <c r="BJ24268" s="138"/>
      <c r="BK24268" s="138"/>
      <c r="BL24268" s="138"/>
      <c r="BM24268" s="138"/>
    </row>
    <row r="24269" spans="62:65" ht="13" thickBot="1">
      <c r="BJ24269" s="138"/>
      <c r="BK24269" s="138"/>
      <c r="BL24269" s="138"/>
      <c r="BM24269" s="138"/>
    </row>
    <row r="24270" spans="62:65" ht="13" thickBot="1">
      <c r="BJ24270" s="138"/>
      <c r="BK24270" s="138"/>
      <c r="BL24270" s="138"/>
      <c r="BM24270" s="138"/>
    </row>
    <row r="24271" spans="62:65" ht="13" thickBot="1">
      <c r="BJ24271" s="138"/>
      <c r="BK24271" s="138"/>
      <c r="BL24271" s="138"/>
      <c r="BM24271" s="138"/>
    </row>
    <row r="24272" spans="62:65" ht="13" thickBot="1">
      <c r="BJ24272" s="138"/>
      <c r="BK24272" s="138"/>
      <c r="BL24272" s="138"/>
      <c r="BM24272" s="138"/>
    </row>
    <row r="24273" spans="62:65" ht="13" thickBot="1">
      <c r="BJ24273" s="138"/>
      <c r="BK24273" s="138"/>
      <c r="BL24273" s="138"/>
      <c r="BM24273" s="138"/>
    </row>
    <row r="24274" spans="62:65" ht="13" thickBot="1">
      <c r="BJ24274" s="138"/>
      <c r="BK24274" s="138"/>
      <c r="BL24274" s="138"/>
      <c r="BM24274" s="138"/>
    </row>
    <row r="24275" spans="62:65" ht="13" thickBot="1">
      <c r="BJ24275" s="138"/>
      <c r="BK24275" s="138"/>
      <c r="BL24275" s="138"/>
      <c r="BM24275" s="138"/>
    </row>
    <row r="24276" spans="62:65" ht="13" thickBot="1">
      <c r="BJ24276" s="138"/>
      <c r="BK24276" s="138"/>
      <c r="BL24276" s="138"/>
      <c r="BM24276" s="138"/>
    </row>
    <row r="24277" spans="62:65" ht="13" thickBot="1">
      <c r="BJ24277" s="138"/>
      <c r="BK24277" s="138"/>
      <c r="BL24277" s="138"/>
      <c r="BM24277" s="138"/>
    </row>
    <row r="24278" spans="62:65" ht="13" thickBot="1">
      <c r="BJ24278" s="138"/>
      <c r="BK24278" s="138"/>
      <c r="BL24278" s="138"/>
      <c r="BM24278" s="138"/>
    </row>
    <row r="24279" spans="62:65" ht="13" thickBot="1">
      <c r="BJ24279" s="138"/>
      <c r="BK24279" s="138"/>
      <c r="BL24279" s="138"/>
      <c r="BM24279" s="138"/>
    </row>
    <row r="24280" spans="62:65" ht="13" thickBot="1">
      <c r="BJ24280" s="138"/>
      <c r="BK24280" s="138"/>
      <c r="BL24280" s="138"/>
      <c r="BM24280" s="138"/>
    </row>
    <row r="24281" spans="62:65" ht="13" thickBot="1">
      <c r="BJ24281" s="138"/>
      <c r="BK24281" s="138"/>
      <c r="BL24281" s="138"/>
      <c r="BM24281" s="138"/>
    </row>
    <row r="24282" spans="62:65" ht="13" thickBot="1">
      <c r="BJ24282" s="138"/>
      <c r="BK24282" s="138"/>
      <c r="BL24282" s="138"/>
      <c r="BM24282" s="138"/>
    </row>
    <row r="24283" spans="62:65" ht="13" thickBot="1">
      <c r="BJ24283" s="138"/>
      <c r="BK24283" s="138"/>
      <c r="BL24283" s="138"/>
      <c r="BM24283" s="138"/>
    </row>
    <row r="24284" spans="62:65" ht="13" thickBot="1">
      <c r="BJ24284" s="138"/>
      <c r="BK24284" s="138"/>
      <c r="BL24284" s="138"/>
      <c r="BM24284" s="138"/>
    </row>
    <row r="24285" spans="62:65" ht="13" thickBot="1">
      <c r="BJ24285" s="138"/>
      <c r="BK24285" s="138"/>
      <c r="BL24285" s="138"/>
      <c r="BM24285" s="138"/>
    </row>
    <row r="24286" spans="62:65" ht="13" thickBot="1">
      <c r="BJ24286" s="138"/>
      <c r="BK24286" s="138"/>
      <c r="BL24286" s="138"/>
      <c r="BM24286" s="138"/>
    </row>
    <row r="24287" spans="62:65" ht="13" thickBot="1">
      <c r="BJ24287" s="138"/>
      <c r="BK24287" s="138"/>
      <c r="BL24287" s="138"/>
      <c r="BM24287" s="138"/>
    </row>
    <row r="24288" spans="62:65" ht="13" thickBot="1">
      <c r="BJ24288" s="138"/>
      <c r="BK24288" s="138"/>
      <c r="BL24288" s="138"/>
      <c r="BM24288" s="138"/>
    </row>
    <row r="24289" spans="62:65" ht="13" thickBot="1">
      <c r="BJ24289" s="138"/>
      <c r="BK24289" s="138"/>
      <c r="BL24289" s="138"/>
      <c r="BM24289" s="138"/>
    </row>
    <row r="24290" spans="62:65" ht="13" thickBot="1">
      <c r="BJ24290" s="138"/>
      <c r="BK24290" s="138"/>
      <c r="BL24290" s="138"/>
      <c r="BM24290" s="138"/>
    </row>
    <row r="24291" spans="62:65" ht="13" thickBot="1">
      <c r="BJ24291" s="138"/>
      <c r="BK24291" s="138"/>
      <c r="BL24291" s="138"/>
      <c r="BM24291" s="138"/>
    </row>
    <row r="24292" spans="62:65" ht="13" thickBot="1">
      <c r="BJ24292" s="138"/>
      <c r="BK24292" s="138"/>
      <c r="BL24292" s="138"/>
      <c r="BM24292" s="138"/>
    </row>
    <row r="24293" spans="62:65" ht="13" thickBot="1">
      <c r="BJ24293" s="138"/>
      <c r="BK24293" s="138"/>
      <c r="BL24293" s="138"/>
      <c r="BM24293" s="138"/>
    </row>
    <row r="24294" spans="62:65" ht="13" thickBot="1">
      <c r="BJ24294" s="138"/>
      <c r="BK24294" s="138"/>
      <c r="BL24294" s="138"/>
      <c r="BM24294" s="138"/>
    </row>
    <row r="24295" spans="62:65" ht="13" thickBot="1">
      <c r="BJ24295" s="138"/>
      <c r="BK24295" s="138"/>
      <c r="BL24295" s="138"/>
      <c r="BM24295" s="138"/>
    </row>
    <row r="24296" spans="62:65" ht="13" thickBot="1">
      <c r="BJ24296" s="138"/>
      <c r="BK24296" s="138"/>
      <c r="BL24296" s="138"/>
      <c r="BM24296" s="138"/>
    </row>
    <row r="24297" spans="62:65" ht="13" thickBot="1">
      <c r="BJ24297" s="138"/>
      <c r="BK24297" s="138"/>
      <c r="BL24297" s="138"/>
      <c r="BM24297" s="138"/>
    </row>
    <row r="24298" spans="62:65" ht="13" thickBot="1">
      <c r="BJ24298" s="138"/>
      <c r="BK24298" s="138"/>
      <c r="BL24298" s="138"/>
      <c r="BM24298" s="138"/>
    </row>
    <row r="24299" spans="62:65" ht="13" thickBot="1">
      <c r="BJ24299" s="138"/>
      <c r="BK24299" s="138"/>
      <c r="BL24299" s="138"/>
      <c r="BM24299" s="138"/>
    </row>
    <row r="24300" spans="62:65" ht="13" thickBot="1">
      <c r="BJ24300" s="138"/>
      <c r="BK24300" s="138"/>
      <c r="BL24300" s="138"/>
      <c r="BM24300" s="138"/>
    </row>
    <row r="24301" spans="62:65" ht="13" thickBot="1">
      <c r="BJ24301" s="138"/>
      <c r="BK24301" s="138"/>
      <c r="BL24301" s="138"/>
      <c r="BM24301" s="138"/>
    </row>
    <row r="24302" spans="62:65" ht="13" thickBot="1">
      <c r="BJ24302" s="138"/>
      <c r="BK24302" s="138"/>
      <c r="BL24302" s="138"/>
      <c r="BM24302" s="138"/>
    </row>
    <row r="24303" spans="62:65" ht="13" thickBot="1">
      <c r="BJ24303" s="138"/>
      <c r="BK24303" s="138"/>
      <c r="BL24303" s="138"/>
      <c r="BM24303" s="138"/>
    </row>
    <row r="24304" spans="62:65" ht="13" thickBot="1">
      <c r="BJ24304" s="138"/>
      <c r="BK24304" s="138"/>
      <c r="BL24304" s="138"/>
      <c r="BM24304" s="138"/>
    </row>
    <row r="24305" spans="62:65" ht="13" thickBot="1">
      <c r="BJ24305" s="138"/>
      <c r="BK24305" s="138"/>
      <c r="BL24305" s="138"/>
      <c r="BM24305" s="138"/>
    </row>
    <row r="24306" spans="62:65" ht="13" thickBot="1">
      <c r="BJ24306" s="138"/>
      <c r="BK24306" s="138"/>
      <c r="BL24306" s="138"/>
      <c r="BM24306" s="138"/>
    </row>
    <row r="24307" spans="62:65" ht="13" thickBot="1">
      <c r="BJ24307" s="138"/>
      <c r="BK24307" s="138"/>
      <c r="BL24307" s="138"/>
      <c r="BM24307" s="138"/>
    </row>
    <row r="24308" spans="62:65" ht="13" thickBot="1">
      <c r="BJ24308" s="138"/>
      <c r="BK24308" s="138"/>
      <c r="BL24308" s="138"/>
      <c r="BM24308" s="138"/>
    </row>
    <row r="24309" spans="62:65" ht="13" thickBot="1">
      <c r="BJ24309" s="138"/>
      <c r="BK24309" s="138"/>
      <c r="BL24309" s="138"/>
      <c r="BM24309" s="138"/>
    </row>
    <row r="24310" spans="62:65" ht="13" thickBot="1">
      <c r="BJ24310" s="138"/>
      <c r="BK24310" s="138"/>
      <c r="BL24310" s="138"/>
      <c r="BM24310" s="138"/>
    </row>
    <row r="24311" spans="62:65" ht="13" thickBot="1">
      <c r="BJ24311" s="138"/>
      <c r="BK24311" s="138"/>
      <c r="BL24311" s="138"/>
      <c r="BM24311" s="138"/>
    </row>
    <row r="24312" spans="62:65" ht="13" thickBot="1">
      <c r="BJ24312" s="138"/>
      <c r="BK24312" s="138"/>
      <c r="BL24312" s="138"/>
      <c r="BM24312" s="138"/>
    </row>
    <row r="24313" spans="62:65" ht="13" thickBot="1">
      <c r="BJ24313" s="138"/>
      <c r="BK24313" s="138"/>
      <c r="BL24313" s="138"/>
      <c r="BM24313" s="138"/>
    </row>
    <row r="24314" spans="62:65" ht="13" thickBot="1">
      <c r="BJ24314" s="138"/>
      <c r="BK24314" s="138"/>
      <c r="BL24314" s="138"/>
      <c r="BM24314" s="138"/>
    </row>
    <row r="24315" spans="62:65" ht="13" thickBot="1">
      <c r="BJ24315" s="138"/>
      <c r="BK24315" s="138"/>
      <c r="BL24315" s="138"/>
      <c r="BM24315" s="138"/>
    </row>
    <row r="24316" spans="62:65" ht="13" thickBot="1">
      <c r="BJ24316" s="138"/>
      <c r="BK24316" s="138"/>
      <c r="BL24316" s="138"/>
      <c r="BM24316" s="138"/>
    </row>
    <row r="24317" spans="62:65" ht="13" thickBot="1">
      <c r="BJ24317" s="138"/>
      <c r="BK24317" s="138"/>
      <c r="BL24317" s="138"/>
      <c r="BM24317" s="138"/>
    </row>
    <row r="24318" spans="62:65" ht="13" thickBot="1">
      <c r="BJ24318" s="138"/>
      <c r="BK24318" s="138"/>
      <c r="BL24318" s="138"/>
      <c r="BM24318" s="138"/>
    </row>
    <row r="24319" spans="62:65" ht="13" thickBot="1">
      <c r="BJ24319" s="138"/>
      <c r="BK24319" s="138"/>
      <c r="BL24319" s="138"/>
      <c r="BM24319" s="138"/>
    </row>
    <row r="24320" spans="62:65" ht="13" thickBot="1">
      <c r="BJ24320" s="138"/>
      <c r="BK24320" s="138"/>
      <c r="BL24320" s="138"/>
      <c r="BM24320" s="138"/>
    </row>
    <row r="24321" spans="62:65" ht="13" thickBot="1">
      <c r="BJ24321" s="138"/>
      <c r="BK24321" s="138"/>
      <c r="BL24321" s="138"/>
      <c r="BM24321" s="138"/>
    </row>
    <row r="24322" spans="62:65" ht="13" thickBot="1">
      <c r="BJ24322" s="138"/>
      <c r="BK24322" s="138"/>
      <c r="BL24322" s="138"/>
      <c r="BM24322" s="138"/>
    </row>
    <row r="24323" spans="62:65" ht="13" thickBot="1">
      <c r="BJ24323" s="138"/>
      <c r="BK24323" s="138"/>
      <c r="BL24323" s="138"/>
      <c r="BM24323" s="138"/>
    </row>
    <row r="24324" spans="62:65" ht="13" thickBot="1">
      <c r="BJ24324" s="138"/>
      <c r="BK24324" s="138"/>
      <c r="BL24324" s="138"/>
      <c r="BM24324" s="138"/>
    </row>
    <row r="24325" spans="62:65" ht="13" thickBot="1">
      <c r="BJ24325" s="138"/>
      <c r="BK24325" s="138"/>
      <c r="BL24325" s="138"/>
      <c r="BM24325" s="138"/>
    </row>
    <row r="24326" spans="62:65" ht="13" thickBot="1">
      <c r="BJ24326" s="138"/>
      <c r="BK24326" s="138"/>
      <c r="BL24326" s="138"/>
      <c r="BM24326" s="138"/>
    </row>
    <row r="24327" spans="62:65" ht="13" thickBot="1">
      <c r="BJ24327" s="138"/>
      <c r="BK24327" s="138"/>
      <c r="BL24327" s="138"/>
      <c r="BM24327" s="138"/>
    </row>
    <row r="24328" spans="62:65" ht="13" thickBot="1">
      <c r="BJ24328" s="138"/>
      <c r="BK24328" s="138"/>
      <c r="BL24328" s="138"/>
      <c r="BM24328" s="138"/>
    </row>
    <row r="24329" spans="62:65" ht="13" thickBot="1">
      <c r="BJ24329" s="138"/>
      <c r="BK24329" s="138"/>
      <c r="BL24329" s="138"/>
      <c r="BM24329" s="138"/>
    </row>
    <row r="24330" spans="62:65" ht="13" thickBot="1">
      <c r="BJ24330" s="138"/>
      <c r="BK24330" s="138"/>
      <c r="BL24330" s="138"/>
      <c r="BM24330" s="138"/>
    </row>
    <row r="24331" spans="62:65" ht="13" thickBot="1">
      <c r="BJ24331" s="138"/>
      <c r="BK24331" s="138"/>
      <c r="BL24331" s="138"/>
      <c r="BM24331" s="138"/>
    </row>
    <row r="24332" spans="62:65" ht="13" thickBot="1">
      <c r="BJ24332" s="138"/>
      <c r="BK24332" s="138"/>
      <c r="BL24332" s="138"/>
      <c r="BM24332" s="138"/>
    </row>
    <row r="24333" spans="62:65" ht="13" thickBot="1">
      <c r="BJ24333" s="138"/>
      <c r="BK24333" s="138"/>
      <c r="BL24333" s="138"/>
      <c r="BM24333" s="138"/>
    </row>
    <row r="24334" spans="62:65" ht="13" thickBot="1">
      <c r="BJ24334" s="138"/>
      <c r="BK24334" s="138"/>
      <c r="BL24334" s="138"/>
      <c r="BM24334" s="138"/>
    </row>
    <row r="24335" spans="62:65" ht="13" thickBot="1">
      <c r="BJ24335" s="138"/>
      <c r="BK24335" s="138"/>
      <c r="BL24335" s="138"/>
      <c r="BM24335" s="138"/>
    </row>
    <row r="24336" spans="62:65" ht="13" thickBot="1">
      <c r="BJ24336" s="138"/>
      <c r="BK24336" s="138"/>
      <c r="BL24336" s="138"/>
      <c r="BM24336" s="138"/>
    </row>
    <row r="24337" spans="62:65" ht="13" thickBot="1">
      <c r="BJ24337" s="138"/>
      <c r="BK24337" s="138"/>
      <c r="BL24337" s="138"/>
      <c r="BM24337" s="138"/>
    </row>
    <row r="24338" spans="62:65" ht="13" thickBot="1">
      <c r="BJ24338" s="138"/>
      <c r="BK24338" s="138"/>
      <c r="BL24338" s="138"/>
      <c r="BM24338" s="138"/>
    </row>
    <row r="24339" spans="62:65" ht="13" thickBot="1">
      <c r="BJ24339" s="138"/>
      <c r="BK24339" s="138"/>
      <c r="BL24339" s="138"/>
      <c r="BM24339" s="138"/>
    </row>
    <row r="24340" spans="62:65" ht="13" thickBot="1">
      <c r="BJ24340" s="138"/>
      <c r="BK24340" s="138"/>
      <c r="BL24340" s="138"/>
      <c r="BM24340" s="138"/>
    </row>
    <row r="24341" spans="62:65" ht="13" thickBot="1">
      <c r="BJ24341" s="138"/>
      <c r="BK24341" s="138"/>
      <c r="BL24341" s="138"/>
      <c r="BM24341" s="138"/>
    </row>
    <row r="24342" spans="62:65" ht="13" thickBot="1">
      <c r="BJ24342" s="138"/>
      <c r="BK24342" s="138"/>
      <c r="BL24342" s="138"/>
      <c r="BM24342" s="138"/>
    </row>
    <row r="24343" spans="62:65" ht="13" thickBot="1">
      <c r="BJ24343" s="138"/>
      <c r="BK24343" s="138"/>
      <c r="BL24343" s="138"/>
      <c r="BM24343" s="138"/>
    </row>
    <row r="24344" spans="62:65" ht="13" thickBot="1">
      <c r="BJ24344" s="138"/>
      <c r="BK24344" s="138"/>
      <c r="BL24344" s="138"/>
      <c r="BM24344" s="138"/>
    </row>
    <row r="24345" spans="62:65" ht="13" thickBot="1">
      <c r="BJ24345" s="138"/>
      <c r="BK24345" s="138"/>
      <c r="BL24345" s="138"/>
      <c r="BM24345" s="138"/>
    </row>
    <row r="24346" spans="62:65" ht="13" thickBot="1">
      <c r="BJ24346" s="138"/>
      <c r="BK24346" s="138"/>
      <c r="BL24346" s="138"/>
      <c r="BM24346" s="138"/>
    </row>
    <row r="24347" spans="62:65" ht="13" thickBot="1">
      <c r="BJ24347" s="138"/>
      <c r="BK24347" s="138"/>
      <c r="BL24347" s="138"/>
      <c r="BM24347" s="138"/>
    </row>
    <row r="24348" spans="62:65" ht="13" thickBot="1">
      <c r="BJ24348" s="138"/>
      <c r="BK24348" s="138"/>
      <c r="BL24348" s="138"/>
      <c r="BM24348" s="138"/>
    </row>
    <row r="24349" spans="62:65" ht="13" thickBot="1">
      <c r="BJ24349" s="138"/>
      <c r="BK24349" s="138"/>
      <c r="BL24349" s="138"/>
      <c r="BM24349" s="138"/>
    </row>
    <row r="24350" spans="62:65" ht="13" thickBot="1">
      <c r="BJ24350" s="138"/>
      <c r="BK24350" s="138"/>
      <c r="BL24350" s="138"/>
      <c r="BM24350" s="138"/>
    </row>
    <row r="24351" spans="62:65" ht="13" thickBot="1">
      <c r="BJ24351" s="138"/>
      <c r="BK24351" s="138"/>
      <c r="BL24351" s="138"/>
      <c r="BM24351" s="138"/>
    </row>
    <row r="24352" spans="62:65" ht="13" thickBot="1">
      <c r="BJ24352" s="138"/>
      <c r="BK24352" s="138"/>
      <c r="BL24352" s="138"/>
      <c r="BM24352" s="138"/>
    </row>
    <row r="24353" spans="62:65" ht="13" thickBot="1">
      <c r="BJ24353" s="138"/>
      <c r="BK24353" s="138"/>
      <c r="BL24353" s="138"/>
      <c r="BM24353" s="138"/>
    </row>
    <row r="24354" spans="62:65" ht="13" thickBot="1">
      <c r="BJ24354" s="138"/>
      <c r="BK24354" s="138"/>
      <c r="BL24354" s="138"/>
      <c r="BM24354" s="138"/>
    </row>
    <row r="24355" spans="62:65" ht="13" thickBot="1">
      <c r="BJ24355" s="138"/>
      <c r="BK24355" s="138"/>
      <c r="BL24355" s="138"/>
      <c r="BM24355" s="138"/>
    </row>
    <row r="24356" spans="62:65" ht="13" thickBot="1">
      <c r="BJ24356" s="138"/>
      <c r="BK24356" s="138"/>
      <c r="BL24356" s="138"/>
      <c r="BM24356" s="138"/>
    </row>
    <row r="24357" spans="62:65" ht="13" thickBot="1">
      <c r="BJ24357" s="138"/>
      <c r="BK24357" s="138"/>
      <c r="BL24357" s="138"/>
      <c r="BM24357" s="138"/>
    </row>
    <row r="24358" spans="62:65" ht="13" thickBot="1">
      <c r="BJ24358" s="138"/>
      <c r="BK24358" s="138"/>
      <c r="BL24358" s="138"/>
      <c r="BM24358" s="138"/>
    </row>
    <row r="24359" spans="62:65" ht="13" thickBot="1">
      <c r="BJ24359" s="138"/>
      <c r="BK24359" s="138"/>
      <c r="BL24359" s="138"/>
      <c r="BM24359" s="138"/>
    </row>
    <row r="24360" spans="62:65" ht="13" thickBot="1">
      <c r="BJ24360" s="138"/>
      <c r="BK24360" s="138"/>
      <c r="BL24360" s="138"/>
      <c r="BM24360" s="138"/>
    </row>
    <row r="24361" spans="62:65" ht="13" thickBot="1">
      <c r="BJ24361" s="138"/>
      <c r="BK24361" s="138"/>
      <c r="BL24361" s="138"/>
      <c r="BM24361" s="138"/>
    </row>
    <row r="24362" spans="62:65" ht="13" thickBot="1">
      <c r="BJ24362" s="138"/>
      <c r="BK24362" s="138"/>
      <c r="BL24362" s="138"/>
      <c r="BM24362" s="138"/>
    </row>
    <row r="24363" spans="62:65" ht="13" thickBot="1">
      <c r="BJ24363" s="138"/>
      <c r="BK24363" s="138"/>
      <c r="BL24363" s="138"/>
      <c r="BM24363" s="138"/>
    </row>
    <row r="24364" spans="62:65" ht="13" thickBot="1">
      <c r="BJ24364" s="138"/>
      <c r="BK24364" s="138"/>
      <c r="BL24364" s="138"/>
      <c r="BM24364" s="138"/>
    </row>
    <row r="24365" spans="62:65" ht="13" thickBot="1">
      <c r="BJ24365" s="138"/>
      <c r="BK24365" s="138"/>
      <c r="BL24365" s="138"/>
      <c r="BM24365" s="138"/>
    </row>
    <row r="24366" spans="62:65" ht="13" thickBot="1">
      <c r="BJ24366" s="138"/>
      <c r="BK24366" s="138"/>
      <c r="BL24366" s="138"/>
      <c r="BM24366" s="138"/>
    </row>
    <row r="24367" spans="62:65" ht="13" thickBot="1">
      <c r="BJ24367" s="138"/>
      <c r="BK24367" s="138"/>
      <c r="BL24367" s="138"/>
      <c r="BM24367" s="138"/>
    </row>
    <row r="24368" spans="62:65" ht="13" thickBot="1">
      <c r="BJ24368" s="138"/>
      <c r="BK24368" s="138"/>
      <c r="BL24368" s="138"/>
      <c r="BM24368" s="138"/>
    </row>
    <row r="24369" spans="62:65" ht="13" thickBot="1">
      <c r="BJ24369" s="138"/>
      <c r="BK24369" s="138"/>
      <c r="BL24369" s="138"/>
      <c r="BM24369" s="138"/>
    </row>
    <row r="24370" spans="62:65" ht="13" thickBot="1">
      <c r="BJ24370" s="138"/>
      <c r="BK24370" s="138"/>
      <c r="BL24370" s="138"/>
      <c r="BM24370" s="138"/>
    </row>
    <row r="24371" spans="62:65" ht="13" thickBot="1">
      <c r="BJ24371" s="138"/>
      <c r="BK24371" s="138"/>
      <c r="BL24371" s="138"/>
      <c r="BM24371" s="138"/>
    </row>
    <row r="24372" spans="62:65" ht="13" thickBot="1">
      <c r="BJ24372" s="138"/>
      <c r="BK24372" s="138"/>
      <c r="BL24372" s="138"/>
      <c r="BM24372" s="138"/>
    </row>
    <row r="24373" spans="62:65" ht="13" thickBot="1">
      <c r="BJ24373" s="138"/>
      <c r="BK24373" s="138"/>
      <c r="BL24373" s="138"/>
      <c r="BM24373" s="138"/>
    </row>
    <row r="24374" spans="62:65" ht="13" thickBot="1">
      <c r="BJ24374" s="138"/>
      <c r="BK24374" s="138"/>
      <c r="BL24374" s="138"/>
      <c r="BM24374" s="138"/>
    </row>
    <row r="24375" spans="62:65" ht="13" thickBot="1">
      <c r="BJ24375" s="138"/>
      <c r="BK24375" s="138"/>
      <c r="BL24375" s="138"/>
      <c r="BM24375" s="138"/>
    </row>
    <row r="24376" spans="62:65" ht="13" thickBot="1">
      <c r="BJ24376" s="138"/>
      <c r="BK24376" s="138"/>
      <c r="BL24376" s="138"/>
      <c r="BM24376" s="138"/>
    </row>
    <row r="24377" spans="62:65" ht="13" thickBot="1">
      <c r="BJ24377" s="138"/>
      <c r="BK24377" s="138"/>
      <c r="BL24377" s="138"/>
      <c r="BM24377" s="138"/>
    </row>
    <row r="24378" spans="62:65" ht="13" thickBot="1">
      <c r="BJ24378" s="138"/>
      <c r="BK24378" s="138"/>
      <c r="BL24378" s="138"/>
      <c r="BM24378" s="138"/>
    </row>
    <row r="24379" spans="62:65" ht="13" thickBot="1">
      <c r="BJ24379" s="138"/>
      <c r="BK24379" s="138"/>
      <c r="BL24379" s="138"/>
      <c r="BM24379" s="138"/>
    </row>
    <row r="24380" spans="62:65" ht="13" thickBot="1">
      <c r="BJ24380" s="138"/>
      <c r="BK24380" s="138"/>
      <c r="BL24380" s="138"/>
      <c r="BM24380" s="138"/>
    </row>
    <row r="24381" spans="62:65" ht="13" thickBot="1">
      <c r="BJ24381" s="138"/>
      <c r="BK24381" s="138"/>
      <c r="BL24381" s="138"/>
      <c r="BM24381" s="138"/>
    </row>
    <row r="24382" spans="62:65" ht="13" thickBot="1">
      <c r="BJ24382" s="138"/>
      <c r="BK24382" s="138"/>
      <c r="BL24382" s="138"/>
      <c r="BM24382" s="138"/>
    </row>
    <row r="24383" spans="62:65" ht="13" thickBot="1">
      <c r="BJ24383" s="138"/>
      <c r="BK24383" s="138"/>
      <c r="BL24383" s="138"/>
      <c r="BM24383" s="138"/>
    </row>
    <row r="24384" spans="62:65" ht="13" thickBot="1">
      <c r="BJ24384" s="138"/>
      <c r="BK24384" s="138"/>
      <c r="BL24384" s="138"/>
      <c r="BM24384" s="138"/>
    </row>
    <row r="24385" spans="62:65" ht="13" thickBot="1">
      <c r="BJ24385" s="138"/>
      <c r="BK24385" s="138"/>
      <c r="BL24385" s="138"/>
      <c r="BM24385" s="138"/>
    </row>
    <row r="24386" spans="62:65" ht="13" thickBot="1">
      <c r="BJ24386" s="138"/>
      <c r="BK24386" s="138"/>
      <c r="BL24386" s="138"/>
      <c r="BM24386" s="138"/>
    </row>
    <row r="24387" spans="62:65" ht="13" thickBot="1">
      <c r="BJ24387" s="138"/>
      <c r="BK24387" s="138"/>
      <c r="BL24387" s="138"/>
      <c r="BM24387" s="138"/>
    </row>
    <row r="24388" spans="62:65" ht="13" thickBot="1">
      <c r="BJ24388" s="138"/>
      <c r="BK24388" s="138"/>
      <c r="BL24388" s="138"/>
      <c r="BM24388" s="138"/>
    </row>
    <row r="24389" spans="62:65" ht="13" thickBot="1">
      <c r="BJ24389" s="138"/>
      <c r="BK24389" s="138"/>
      <c r="BL24389" s="138"/>
      <c r="BM24389" s="138"/>
    </row>
    <row r="24390" spans="62:65" ht="13" thickBot="1">
      <c r="BJ24390" s="138"/>
      <c r="BK24390" s="138"/>
      <c r="BL24390" s="138"/>
      <c r="BM24390" s="138"/>
    </row>
    <row r="24391" spans="62:65" ht="13" thickBot="1">
      <c r="BJ24391" s="138"/>
      <c r="BK24391" s="138"/>
      <c r="BL24391" s="138"/>
      <c r="BM24391" s="138"/>
    </row>
    <row r="24392" spans="62:65" ht="13" thickBot="1">
      <c r="BJ24392" s="138"/>
      <c r="BK24392" s="138"/>
      <c r="BL24392" s="138"/>
      <c r="BM24392" s="138"/>
    </row>
    <row r="24393" spans="62:65" ht="13" thickBot="1">
      <c r="BJ24393" s="138"/>
      <c r="BK24393" s="138"/>
      <c r="BL24393" s="138"/>
      <c r="BM24393" s="138"/>
    </row>
    <row r="24394" spans="62:65" ht="13" thickBot="1">
      <c r="BJ24394" s="138"/>
      <c r="BK24394" s="138"/>
      <c r="BL24394" s="138"/>
      <c r="BM24394" s="138"/>
    </row>
    <row r="24395" spans="62:65" ht="13" thickBot="1">
      <c r="BJ24395" s="138"/>
      <c r="BK24395" s="138"/>
      <c r="BL24395" s="138"/>
      <c r="BM24395" s="138"/>
    </row>
    <row r="24396" spans="62:65" ht="13" thickBot="1">
      <c r="BJ24396" s="138"/>
      <c r="BK24396" s="138"/>
      <c r="BL24396" s="138"/>
      <c r="BM24396" s="138"/>
    </row>
    <row r="24397" spans="62:65" ht="13" thickBot="1">
      <c r="BJ24397" s="138"/>
      <c r="BK24397" s="138"/>
      <c r="BL24397" s="138"/>
      <c r="BM24397" s="138"/>
    </row>
    <row r="24398" spans="62:65" ht="13" thickBot="1">
      <c r="BJ24398" s="138"/>
      <c r="BK24398" s="138"/>
      <c r="BL24398" s="138"/>
      <c r="BM24398" s="138"/>
    </row>
    <row r="24399" spans="62:65" ht="13" thickBot="1">
      <c r="BJ24399" s="138"/>
      <c r="BK24399" s="138"/>
      <c r="BL24399" s="138"/>
      <c r="BM24399" s="138"/>
    </row>
    <row r="24400" spans="62:65" ht="13" thickBot="1">
      <c r="BJ24400" s="138"/>
      <c r="BK24400" s="138"/>
      <c r="BL24400" s="138"/>
      <c r="BM24400" s="138"/>
    </row>
    <row r="24401" spans="62:65" ht="13" thickBot="1">
      <c r="BJ24401" s="138"/>
      <c r="BK24401" s="138"/>
      <c r="BL24401" s="138"/>
      <c r="BM24401" s="138"/>
    </row>
    <row r="24402" spans="62:65" ht="13" thickBot="1">
      <c r="BJ24402" s="138"/>
      <c r="BK24402" s="138"/>
      <c r="BL24402" s="138"/>
      <c r="BM24402" s="138"/>
    </row>
    <row r="24403" spans="62:65" ht="13" thickBot="1">
      <c r="BJ24403" s="138"/>
      <c r="BK24403" s="138"/>
      <c r="BL24403" s="138"/>
      <c r="BM24403" s="138"/>
    </row>
    <row r="24404" spans="62:65" ht="13" thickBot="1">
      <c r="BJ24404" s="138"/>
      <c r="BK24404" s="138"/>
      <c r="BL24404" s="138"/>
      <c r="BM24404" s="138"/>
    </row>
    <row r="24405" spans="62:65" ht="13" thickBot="1">
      <c r="BJ24405" s="138"/>
      <c r="BK24405" s="138"/>
      <c r="BL24405" s="138"/>
      <c r="BM24405" s="138"/>
    </row>
    <row r="24406" spans="62:65" ht="13" thickBot="1">
      <c r="BJ24406" s="138"/>
      <c r="BK24406" s="138"/>
      <c r="BL24406" s="138"/>
      <c r="BM24406" s="138"/>
    </row>
    <row r="24407" spans="62:65" ht="13" thickBot="1">
      <c r="BJ24407" s="138"/>
      <c r="BK24407" s="138"/>
      <c r="BL24407" s="138"/>
      <c r="BM24407" s="138"/>
    </row>
    <row r="24408" spans="62:65" ht="13" thickBot="1">
      <c r="BJ24408" s="138"/>
      <c r="BK24408" s="138"/>
      <c r="BL24408" s="138"/>
      <c r="BM24408" s="138"/>
    </row>
    <row r="24409" spans="62:65" ht="13" thickBot="1">
      <c r="BJ24409" s="138"/>
      <c r="BK24409" s="138"/>
      <c r="BL24409" s="138"/>
      <c r="BM24409" s="138"/>
    </row>
    <row r="24410" spans="62:65" ht="13" thickBot="1">
      <c r="BJ24410" s="138"/>
      <c r="BK24410" s="138"/>
      <c r="BL24410" s="138"/>
      <c r="BM24410" s="138"/>
    </row>
    <row r="24411" spans="62:65" ht="13" thickBot="1">
      <c r="BJ24411" s="138"/>
      <c r="BK24411" s="138"/>
      <c r="BL24411" s="138"/>
      <c r="BM24411" s="138"/>
    </row>
    <row r="24412" spans="62:65" ht="13" thickBot="1">
      <c r="BJ24412" s="138"/>
      <c r="BK24412" s="138"/>
      <c r="BL24412" s="138"/>
      <c r="BM24412" s="138"/>
    </row>
    <row r="24413" spans="62:65" ht="13" thickBot="1">
      <c r="BJ24413" s="138"/>
      <c r="BK24413" s="138"/>
      <c r="BL24413" s="138"/>
      <c r="BM24413" s="138"/>
    </row>
    <row r="24414" spans="62:65" ht="13" thickBot="1">
      <c r="BJ24414" s="138"/>
      <c r="BK24414" s="138"/>
      <c r="BL24414" s="138"/>
      <c r="BM24414" s="138"/>
    </row>
    <row r="24415" spans="62:65" ht="13" thickBot="1">
      <c r="BJ24415" s="138"/>
      <c r="BK24415" s="138"/>
      <c r="BL24415" s="138"/>
      <c r="BM24415" s="138"/>
    </row>
    <row r="24416" spans="62:65" ht="13" thickBot="1">
      <c r="BJ24416" s="138"/>
      <c r="BK24416" s="138"/>
      <c r="BL24416" s="138"/>
      <c r="BM24416" s="138"/>
    </row>
    <row r="24417" spans="62:65" ht="13" thickBot="1">
      <c r="BJ24417" s="138"/>
      <c r="BK24417" s="138"/>
      <c r="BL24417" s="138"/>
      <c r="BM24417" s="138"/>
    </row>
    <row r="24418" spans="62:65" ht="13" thickBot="1">
      <c r="BJ24418" s="138"/>
      <c r="BK24418" s="138"/>
      <c r="BL24418" s="138"/>
      <c r="BM24418" s="138"/>
    </row>
    <row r="24419" spans="62:65" ht="13" thickBot="1">
      <c r="BJ24419" s="138"/>
      <c r="BK24419" s="138"/>
      <c r="BL24419" s="138"/>
      <c r="BM24419" s="138"/>
    </row>
    <row r="24420" spans="62:65" ht="13" thickBot="1">
      <c r="BJ24420" s="138"/>
      <c r="BK24420" s="138"/>
      <c r="BL24420" s="138"/>
      <c r="BM24420" s="138"/>
    </row>
    <row r="24421" spans="62:65" ht="13" thickBot="1">
      <c r="BJ24421" s="138"/>
      <c r="BK24421" s="138"/>
      <c r="BL24421" s="138"/>
      <c r="BM24421" s="138"/>
    </row>
    <row r="24422" spans="62:65" ht="13" thickBot="1">
      <c r="BJ24422" s="138"/>
      <c r="BK24422" s="138"/>
      <c r="BL24422" s="138"/>
      <c r="BM24422" s="138"/>
    </row>
    <row r="24423" spans="62:65" ht="13" thickBot="1">
      <c r="BJ24423" s="138"/>
      <c r="BK24423" s="138"/>
      <c r="BL24423" s="138"/>
      <c r="BM24423" s="138"/>
    </row>
    <row r="24424" spans="62:65" ht="13" thickBot="1">
      <c r="BJ24424" s="138"/>
      <c r="BK24424" s="138"/>
      <c r="BL24424" s="138"/>
      <c r="BM24424" s="138"/>
    </row>
    <row r="24425" spans="62:65" ht="13" thickBot="1">
      <c r="BJ24425" s="138"/>
      <c r="BK24425" s="138"/>
      <c r="BL24425" s="138"/>
      <c r="BM24425" s="138"/>
    </row>
    <row r="24426" spans="62:65" ht="13" thickBot="1">
      <c r="BJ24426" s="138"/>
      <c r="BK24426" s="138"/>
      <c r="BL24426" s="138"/>
      <c r="BM24426" s="138"/>
    </row>
    <row r="24427" spans="62:65" ht="13" thickBot="1">
      <c r="BJ24427" s="138"/>
      <c r="BK24427" s="138"/>
      <c r="BL24427" s="138"/>
      <c r="BM24427" s="138"/>
    </row>
    <row r="24428" spans="62:65" ht="13" thickBot="1">
      <c r="BJ24428" s="138"/>
      <c r="BK24428" s="138"/>
      <c r="BL24428" s="138"/>
      <c r="BM24428" s="138"/>
    </row>
    <row r="24429" spans="62:65" ht="13" thickBot="1">
      <c r="BJ24429" s="138"/>
      <c r="BK24429" s="138"/>
      <c r="BL24429" s="138"/>
      <c r="BM24429" s="138"/>
    </row>
    <row r="24430" spans="62:65" ht="13" thickBot="1">
      <c r="BJ24430" s="138"/>
      <c r="BK24430" s="138"/>
      <c r="BL24430" s="138"/>
      <c r="BM24430" s="138"/>
    </row>
    <row r="24431" spans="62:65" ht="13" thickBot="1">
      <c r="BJ24431" s="138"/>
      <c r="BK24431" s="138"/>
      <c r="BL24431" s="138"/>
      <c r="BM24431" s="138"/>
    </row>
    <row r="24432" spans="62:65" ht="13" thickBot="1">
      <c r="BJ24432" s="138"/>
      <c r="BK24432" s="138"/>
      <c r="BL24432" s="138"/>
      <c r="BM24432" s="138"/>
    </row>
    <row r="24433" spans="62:65" ht="13" thickBot="1">
      <c r="BJ24433" s="138"/>
      <c r="BK24433" s="138"/>
      <c r="BL24433" s="138"/>
      <c r="BM24433" s="138"/>
    </row>
    <row r="24434" spans="62:65" ht="13" thickBot="1">
      <c r="BJ24434" s="138"/>
      <c r="BK24434" s="138"/>
      <c r="BL24434" s="138"/>
      <c r="BM24434" s="138"/>
    </row>
    <row r="24435" spans="62:65" ht="13" thickBot="1">
      <c r="BJ24435" s="138"/>
      <c r="BK24435" s="138"/>
      <c r="BL24435" s="138"/>
      <c r="BM24435" s="138"/>
    </row>
    <row r="24436" spans="62:65" ht="13" thickBot="1">
      <c r="BJ24436" s="138"/>
      <c r="BK24436" s="138"/>
      <c r="BL24436" s="138"/>
      <c r="BM24436" s="138"/>
    </row>
    <row r="24437" spans="62:65" ht="13" thickBot="1">
      <c r="BJ24437" s="138"/>
      <c r="BK24437" s="138"/>
      <c r="BL24437" s="138"/>
      <c r="BM24437" s="138"/>
    </row>
    <row r="24438" spans="62:65" ht="13" thickBot="1">
      <c r="BJ24438" s="138"/>
      <c r="BK24438" s="138"/>
      <c r="BL24438" s="138"/>
      <c r="BM24438" s="138"/>
    </row>
    <row r="24439" spans="62:65" ht="13" thickBot="1">
      <c r="BJ24439" s="138"/>
      <c r="BK24439" s="138"/>
      <c r="BL24439" s="138"/>
      <c r="BM24439" s="138"/>
    </row>
    <row r="24440" spans="62:65" ht="13" thickBot="1">
      <c r="BJ24440" s="138"/>
      <c r="BK24440" s="138"/>
      <c r="BL24440" s="138"/>
      <c r="BM24440" s="138"/>
    </row>
    <row r="24441" spans="62:65" ht="13" thickBot="1">
      <c r="BJ24441" s="138"/>
      <c r="BK24441" s="138"/>
      <c r="BL24441" s="138"/>
      <c r="BM24441" s="138"/>
    </row>
    <row r="24442" spans="62:65" ht="13" thickBot="1">
      <c r="BJ24442" s="138"/>
      <c r="BK24442" s="138"/>
      <c r="BL24442" s="138"/>
      <c r="BM24442" s="138"/>
    </row>
    <row r="24443" spans="62:65" ht="13" thickBot="1">
      <c r="BJ24443" s="138"/>
      <c r="BK24443" s="138"/>
      <c r="BL24443" s="138"/>
      <c r="BM24443" s="138"/>
    </row>
    <row r="24444" spans="62:65" ht="13" thickBot="1">
      <c r="BJ24444" s="138"/>
      <c r="BK24444" s="138"/>
      <c r="BL24444" s="138"/>
      <c r="BM24444" s="138"/>
    </row>
    <row r="24445" spans="62:65" ht="13" thickBot="1">
      <c r="BJ24445" s="138"/>
      <c r="BK24445" s="138"/>
      <c r="BL24445" s="138"/>
      <c r="BM24445" s="138"/>
    </row>
    <row r="24446" spans="62:65" ht="13" thickBot="1">
      <c r="BJ24446" s="138"/>
      <c r="BK24446" s="138"/>
      <c r="BL24446" s="138"/>
      <c r="BM24446" s="138"/>
    </row>
    <row r="24447" spans="62:65" ht="13" thickBot="1">
      <c r="BJ24447" s="138"/>
      <c r="BK24447" s="138"/>
      <c r="BL24447" s="138"/>
      <c r="BM24447" s="138"/>
    </row>
    <row r="24448" spans="62:65" ht="13" thickBot="1">
      <c r="BJ24448" s="138"/>
      <c r="BK24448" s="138"/>
      <c r="BL24448" s="138"/>
      <c r="BM24448" s="138"/>
    </row>
    <row r="24449" spans="62:65" ht="13" thickBot="1">
      <c r="BJ24449" s="138"/>
      <c r="BK24449" s="138"/>
      <c r="BL24449" s="138"/>
      <c r="BM24449" s="138"/>
    </row>
    <row r="24450" spans="62:65" ht="13" thickBot="1">
      <c r="BJ24450" s="138"/>
      <c r="BK24450" s="138"/>
      <c r="BL24450" s="138"/>
      <c r="BM24450" s="138"/>
    </row>
    <row r="24451" spans="62:65" ht="13" thickBot="1">
      <c r="BJ24451" s="138"/>
      <c r="BK24451" s="138"/>
      <c r="BL24451" s="138"/>
      <c r="BM24451" s="138"/>
    </row>
    <row r="24452" spans="62:65" ht="13" thickBot="1">
      <c r="BJ24452" s="138"/>
      <c r="BK24452" s="138"/>
      <c r="BL24452" s="138"/>
      <c r="BM24452" s="138"/>
    </row>
    <row r="24453" spans="62:65" ht="13" thickBot="1">
      <c r="BJ24453" s="138"/>
      <c r="BK24453" s="138"/>
      <c r="BL24453" s="138"/>
      <c r="BM24453" s="138"/>
    </row>
    <row r="24454" spans="62:65" ht="13" thickBot="1">
      <c r="BJ24454" s="138"/>
      <c r="BK24454" s="138"/>
      <c r="BL24454" s="138"/>
      <c r="BM24454" s="138"/>
    </row>
    <row r="24455" spans="62:65" ht="13" thickBot="1">
      <c r="BJ24455" s="138"/>
      <c r="BK24455" s="138"/>
      <c r="BL24455" s="138"/>
      <c r="BM24455" s="138"/>
    </row>
    <row r="24456" spans="62:65" ht="13" thickBot="1">
      <c r="BJ24456" s="138"/>
      <c r="BK24456" s="138"/>
      <c r="BL24456" s="138"/>
      <c r="BM24456" s="138"/>
    </row>
    <row r="24457" spans="62:65" ht="13" thickBot="1">
      <c r="BJ24457" s="138"/>
      <c r="BK24457" s="138"/>
      <c r="BL24457" s="138"/>
      <c r="BM24457" s="138"/>
    </row>
    <row r="24458" spans="62:65" ht="13" thickBot="1">
      <c r="BJ24458" s="138"/>
      <c r="BK24458" s="138"/>
      <c r="BL24458" s="138"/>
      <c r="BM24458" s="138"/>
    </row>
    <row r="24459" spans="62:65" ht="13" thickBot="1">
      <c r="BJ24459" s="138"/>
      <c r="BK24459" s="138"/>
      <c r="BL24459" s="138"/>
      <c r="BM24459" s="138"/>
    </row>
    <row r="24460" spans="62:65" ht="13" thickBot="1">
      <c r="BJ24460" s="138"/>
      <c r="BK24460" s="138"/>
      <c r="BL24460" s="138"/>
      <c r="BM24460" s="138"/>
    </row>
    <row r="24461" spans="62:65" ht="13" thickBot="1">
      <c r="BJ24461" s="138"/>
      <c r="BK24461" s="138"/>
      <c r="BL24461" s="138"/>
      <c r="BM24461" s="138"/>
    </row>
    <row r="24462" spans="62:65" ht="13" thickBot="1">
      <c r="BJ24462" s="138"/>
      <c r="BK24462" s="138"/>
      <c r="BL24462" s="138"/>
      <c r="BM24462" s="138"/>
    </row>
    <row r="24463" spans="62:65" ht="13" thickBot="1">
      <c r="BJ24463" s="138"/>
      <c r="BK24463" s="138"/>
      <c r="BL24463" s="138"/>
      <c r="BM24463" s="138"/>
    </row>
    <row r="24464" spans="62:65" ht="13" thickBot="1">
      <c r="BJ24464" s="138"/>
      <c r="BK24464" s="138"/>
      <c r="BL24464" s="138"/>
      <c r="BM24464" s="138"/>
    </row>
    <row r="24465" spans="62:65" ht="13" thickBot="1">
      <c r="BJ24465" s="138"/>
      <c r="BK24465" s="138"/>
      <c r="BL24465" s="138"/>
      <c r="BM24465" s="138"/>
    </row>
    <row r="24466" spans="62:65" ht="13" thickBot="1">
      <c r="BJ24466" s="138"/>
      <c r="BK24466" s="138"/>
      <c r="BL24466" s="138"/>
      <c r="BM24466" s="138"/>
    </row>
    <row r="24467" spans="62:65" ht="13" thickBot="1">
      <c r="BJ24467" s="138"/>
      <c r="BK24467" s="138"/>
      <c r="BL24467" s="138"/>
      <c r="BM24467" s="138"/>
    </row>
    <row r="24468" spans="62:65" ht="13" thickBot="1">
      <c r="BJ24468" s="138"/>
      <c r="BK24468" s="138"/>
      <c r="BL24468" s="138"/>
      <c r="BM24468" s="138"/>
    </row>
    <row r="24469" spans="62:65" ht="13" thickBot="1">
      <c r="BJ24469" s="138"/>
      <c r="BK24469" s="138"/>
      <c r="BL24469" s="138"/>
      <c r="BM24469" s="138"/>
    </row>
    <row r="24470" spans="62:65" ht="13" thickBot="1">
      <c r="BJ24470" s="138"/>
      <c r="BK24470" s="138"/>
      <c r="BL24470" s="138"/>
      <c r="BM24470" s="138"/>
    </row>
    <row r="24471" spans="62:65" ht="13" thickBot="1">
      <c r="BJ24471" s="138"/>
      <c r="BK24471" s="138"/>
      <c r="BL24471" s="138"/>
      <c r="BM24471" s="138"/>
    </row>
    <row r="24472" spans="62:65" ht="13" thickBot="1">
      <c r="BJ24472" s="138"/>
      <c r="BK24472" s="138"/>
      <c r="BL24472" s="138"/>
      <c r="BM24472" s="138"/>
    </row>
    <row r="24473" spans="62:65" ht="13" thickBot="1">
      <c r="BJ24473" s="138"/>
      <c r="BK24473" s="138"/>
      <c r="BL24473" s="138"/>
      <c r="BM24473" s="138"/>
    </row>
    <row r="24474" spans="62:65" ht="13" thickBot="1">
      <c r="BJ24474" s="138"/>
      <c r="BK24474" s="138"/>
      <c r="BL24474" s="138"/>
      <c r="BM24474" s="138"/>
    </row>
    <row r="24475" spans="62:65" ht="13" thickBot="1">
      <c r="BJ24475" s="138"/>
      <c r="BK24475" s="138"/>
      <c r="BL24475" s="138"/>
      <c r="BM24475" s="138"/>
    </row>
    <row r="24476" spans="62:65" ht="13" thickBot="1">
      <c r="BJ24476" s="138"/>
      <c r="BK24476" s="138"/>
      <c r="BL24476" s="138"/>
      <c r="BM24476" s="138"/>
    </row>
    <row r="24477" spans="62:65" ht="13" thickBot="1">
      <c r="BJ24477" s="138"/>
      <c r="BK24477" s="138"/>
      <c r="BL24477" s="138"/>
      <c r="BM24477" s="138"/>
    </row>
    <row r="24478" spans="62:65" ht="13" thickBot="1">
      <c r="BJ24478" s="138"/>
      <c r="BK24478" s="138"/>
      <c r="BL24478" s="138"/>
      <c r="BM24478" s="138"/>
    </row>
    <row r="24479" spans="62:65" ht="13" thickBot="1">
      <c r="BJ24479" s="138"/>
      <c r="BK24479" s="138"/>
      <c r="BL24479" s="138"/>
      <c r="BM24479" s="138"/>
    </row>
    <row r="24480" spans="62:65" ht="13" thickBot="1">
      <c r="BJ24480" s="138"/>
      <c r="BK24480" s="138"/>
      <c r="BL24480" s="138"/>
      <c r="BM24480" s="138"/>
    </row>
    <row r="24481" spans="62:65" ht="13" thickBot="1">
      <c r="BJ24481" s="138"/>
      <c r="BK24481" s="138"/>
      <c r="BL24481" s="138"/>
      <c r="BM24481" s="138"/>
    </row>
    <row r="24482" spans="62:65" ht="13" thickBot="1">
      <c r="BJ24482" s="138"/>
      <c r="BK24482" s="138"/>
      <c r="BL24482" s="138"/>
      <c r="BM24482" s="138"/>
    </row>
    <row r="24483" spans="62:65" ht="13" thickBot="1">
      <c r="BJ24483" s="138"/>
      <c r="BK24483" s="138"/>
      <c r="BL24483" s="138"/>
      <c r="BM24483" s="138"/>
    </row>
    <row r="24484" spans="62:65" ht="13" thickBot="1">
      <c r="BJ24484" s="138"/>
      <c r="BK24484" s="138"/>
      <c r="BL24484" s="138"/>
      <c r="BM24484" s="138"/>
    </row>
    <row r="24485" spans="62:65" ht="13" thickBot="1">
      <c r="BJ24485" s="138"/>
      <c r="BK24485" s="138"/>
      <c r="BL24485" s="138"/>
      <c r="BM24485" s="138"/>
    </row>
    <row r="24486" spans="62:65" ht="13" thickBot="1">
      <c r="BJ24486" s="138"/>
      <c r="BK24486" s="138"/>
      <c r="BL24486" s="138"/>
      <c r="BM24486" s="138"/>
    </row>
    <row r="24487" spans="62:65" ht="13" thickBot="1">
      <c r="BJ24487" s="138"/>
      <c r="BK24487" s="138"/>
      <c r="BL24487" s="138"/>
      <c r="BM24487" s="138"/>
    </row>
    <row r="24488" spans="62:65" ht="13" thickBot="1">
      <c r="BJ24488" s="138"/>
      <c r="BK24488" s="138"/>
      <c r="BL24488" s="138"/>
      <c r="BM24488" s="138"/>
    </row>
    <row r="24489" spans="62:65" ht="13" thickBot="1">
      <c r="BJ24489" s="138"/>
      <c r="BK24489" s="138"/>
      <c r="BL24489" s="138"/>
      <c r="BM24489" s="138"/>
    </row>
    <row r="24490" spans="62:65" ht="13" thickBot="1">
      <c r="BJ24490" s="138"/>
      <c r="BK24490" s="138"/>
      <c r="BL24490" s="138"/>
      <c r="BM24490" s="138"/>
    </row>
    <row r="24491" spans="62:65" ht="13" thickBot="1">
      <c r="BJ24491" s="138"/>
      <c r="BK24491" s="138"/>
      <c r="BL24491" s="138"/>
      <c r="BM24491" s="138"/>
    </row>
    <row r="24492" spans="62:65" ht="13" thickBot="1">
      <c r="BJ24492" s="138"/>
      <c r="BK24492" s="138"/>
      <c r="BL24492" s="138"/>
      <c r="BM24492" s="138"/>
    </row>
    <row r="24493" spans="62:65" ht="13" thickBot="1">
      <c r="BJ24493" s="138"/>
      <c r="BK24493" s="138"/>
      <c r="BL24493" s="138"/>
      <c r="BM24493" s="138"/>
    </row>
    <row r="24494" spans="62:65" ht="13" thickBot="1">
      <c r="BJ24494" s="138"/>
      <c r="BK24494" s="138"/>
      <c r="BL24494" s="138"/>
      <c r="BM24494" s="138"/>
    </row>
    <row r="24495" spans="62:65" ht="13" thickBot="1">
      <c r="BJ24495" s="138"/>
      <c r="BK24495" s="138"/>
      <c r="BL24495" s="138"/>
      <c r="BM24495" s="138"/>
    </row>
    <row r="24496" spans="62:65" ht="13" thickBot="1">
      <c r="BJ24496" s="138"/>
      <c r="BK24496" s="138"/>
      <c r="BL24496" s="138"/>
      <c r="BM24496" s="138"/>
    </row>
    <row r="24497" spans="62:65" ht="13" thickBot="1">
      <c r="BJ24497" s="138"/>
      <c r="BK24497" s="138"/>
      <c r="BL24497" s="138"/>
      <c r="BM24497" s="138"/>
    </row>
    <row r="24498" spans="62:65" ht="13" thickBot="1">
      <c r="BJ24498" s="138"/>
      <c r="BK24498" s="138"/>
      <c r="BL24498" s="138"/>
      <c r="BM24498" s="138"/>
    </row>
    <row r="24499" spans="62:65" ht="13" thickBot="1">
      <c r="BJ24499" s="138"/>
      <c r="BK24499" s="138"/>
      <c r="BL24499" s="138"/>
      <c r="BM24499" s="138"/>
    </row>
    <row r="24500" spans="62:65" ht="13" thickBot="1">
      <c r="BJ24500" s="138"/>
      <c r="BK24500" s="138"/>
      <c r="BL24500" s="138"/>
      <c r="BM24500" s="138"/>
    </row>
    <row r="24501" spans="62:65" ht="13" thickBot="1">
      <c r="BJ24501" s="138"/>
      <c r="BK24501" s="138"/>
      <c r="BL24501" s="138"/>
      <c r="BM24501" s="138"/>
    </row>
    <row r="24502" spans="62:65" ht="13" thickBot="1">
      <c r="BJ24502" s="138"/>
      <c r="BK24502" s="138"/>
      <c r="BL24502" s="138"/>
      <c r="BM24502" s="138"/>
    </row>
    <row r="24503" spans="62:65" ht="13" thickBot="1">
      <c r="BJ24503" s="138"/>
      <c r="BK24503" s="138"/>
      <c r="BL24503" s="138"/>
      <c r="BM24503" s="138"/>
    </row>
    <row r="24504" spans="62:65" ht="13" thickBot="1">
      <c r="BJ24504" s="138"/>
      <c r="BK24504" s="138"/>
      <c r="BL24504" s="138"/>
      <c r="BM24504" s="138"/>
    </row>
    <row r="24505" spans="62:65" ht="13" thickBot="1">
      <c r="BJ24505" s="138"/>
      <c r="BK24505" s="138"/>
      <c r="BL24505" s="138"/>
      <c r="BM24505" s="138"/>
    </row>
    <row r="24506" spans="62:65" ht="13" thickBot="1">
      <c r="BJ24506" s="138"/>
      <c r="BK24506" s="138"/>
      <c r="BL24506" s="138"/>
      <c r="BM24506" s="138"/>
    </row>
    <row r="24507" spans="62:65" ht="13" thickBot="1">
      <c r="BJ24507" s="138"/>
      <c r="BK24507" s="138"/>
      <c r="BL24507" s="138"/>
      <c r="BM24507" s="138"/>
    </row>
    <row r="24508" spans="62:65" ht="13" thickBot="1">
      <c r="BJ24508" s="138"/>
      <c r="BK24508" s="138"/>
      <c r="BL24508" s="138"/>
      <c r="BM24508" s="138"/>
    </row>
    <row r="24509" spans="62:65" ht="13" thickBot="1">
      <c r="BJ24509" s="138"/>
      <c r="BK24509" s="138"/>
      <c r="BL24509" s="138"/>
      <c r="BM24509" s="138"/>
    </row>
    <row r="24510" spans="62:65" ht="13" thickBot="1">
      <c r="BJ24510" s="138"/>
      <c r="BK24510" s="138"/>
      <c r="BL24510" s="138"/>
      <c r="BM24510" s="138"/>
    </row>
    <row r="24511" spans="62:65" ht="13" thickBot="1">
      <c r="BJ24511" s="138"/>
      <c r="BK24511" s="138"/>
      <c r="BL24511" s="138"/>
      <c r="BM24511" s="138"/>
    </row>
    <row r="24512" spans="62:65" ht="13" thickBot="1">
      <c r="BJ24512" s="138"/>
      <c r="BK24512" s="138"/>
      <c r="BL24512" s="138"/>
      <c r="BM24512" s="138"/>
    </row>
    <row r="24513" spans="62:65" ht="13" thickBot="1">
      <c r="BJ24513" s="138"/>
      <c r="BK24513" s="138"/>
      <c r="BL24513" s="138"/>
      <c r="BM24513" s="138"/>
    </row>
    <row r="24514" spans="62:65" ht="13" thickBot="1">
      <c r="BJ24514" s="138"/>
      <c r="BK24514" s="138"/>
      <c r="BL24514" s="138"/>
      <c r="BM24514" s="138"/>
    </row>
    <row r="24515" spans="62:65" ht="13" thickBot="1">
      <c r="BJ24515" s="138"/>
      <c r="BK24515" s="138"/>
      <c r="BL24515" s="138"/>
      <c r="BM24515" s="138"/>
    </row>
    <row r="24516" spans="62:65" ht="13" thickBot="1">
      <c r="BJ24516" s="138"/>
      <c r="BK24516" s="138"/>
      <c r="BL24516" s="138"/>
      <c r="BM24516" s="138"/>
    </row>
    <row r="24517" spans="62:65" ht="13" thickBot="1">
      <c r="BJ24517" s="138"/>
      <c r="BK24517" s="138"/>
      <c r="BL24517" s="138"/>
      <c r="BM24517" s="138"/>
    </row>
    <row r="24518" spans="62:65" ht="13" thickBot="1">
      <c r="BJ24518" s="138"/>
      <c r="BK24518" s="138"/>
      <c r="BL24518" s="138"/>
      <c r="BM24518" s="138"/>
    </row>
    <row r="24519" spans="62:65" ht="13" thickBot="1">
      <c r="BJ24519" s="138"/>
      <c r="BK24519" s="138"/>
      <c r="BL24519" s="138"/>
      <c r="BM24519" s="138"/>
    </row>
    <row r="24520" spans="62:65" ht="13" thickBot="1">
      <c r="BJ24520" s="138"/>
      <c r="BK24520" s="138"/>
      <c r="BL24520" s="138"/>
      <c r="BM24520" s="138"/>
    </row>
    <row r="24521" spans="62:65" ht="13" thickBot="1">
      <c r="BJ24521" s="138"/>
      <c r="BK24521" s="138"/>
      <c r="BL24521" s="138"/>
      <c r="BM24521" s="138"/>
    </row>
    <row r="24522" spans="62:65" ht="13" thickBot="1">
      <c r="BJ24522" s="138"/>
      <c r="BK24522" s="138"/>
      <c r="BL24522" s="138"/>
      <c r="BM24522" s="138"/>
    </row>
    <row r="24523" spans="62:65" ht="13" thickBot="1">
      <c r="BJ24523" s="138"/>
      <c r="BK24523" s="138"/>
      <c r="BL24523" s="138"/>
      <c r="BM24523" s="138"/>
    </row>
    <row r="24524" spans="62:65" ht="13" thickBot="1">
      <c r="BJ24524" s="138"/>
      <c r="BK24524" s="138"/>
      <c r="BL24524" s="138"/>
      <c r="BM24524" s="138"/>
    </row>
    <row r="24525" spans="62:65" ht="13" thickBot="1">
      <c r="BJ24525" s="138"/>
      <c r="BK24525" s="138"/>
      <c r="BL24525" s="138"/>
      <c r="BM24525" s="138"/>
    </row>
    <row r="24526" spans="62:65" ht="13" thickBot="1">
      <c r="BJ24526" s="138"/>
      <c r="BK24526" s="138"/>
      <c r="BL24526" s="138"/>
      <c r="BM24526" s="138"/>
    </row>
    <row r="24527" spans="62:65" ht="13" thickBot="1">
      <c r="BJ24527" s="138"/>
      <c r="BK24527" s="138"/>
      <c r="BL24527" s="138"/>
      <c r="BM24527" s="138"/>
    </row>
    <row r="24528" spans="62:65" ht="13" thickBot="1">
      <c r="BJ24528" s="138"/>
      <c r="BK24528" s="138"/>
      <c r="BL24528" s="138"/>
      <c r="BM24528" s="138"/>
    </row>
    <row r="24529" spans="62:65" ht="13" thickBot="1">
      <c r="BJ24529" s="138"/>
      <c r="BK24529" s="138"/>
      <c r="BL24529" s="138"/>
      <c r="BM24529" s="138"/>
    </row>
    <row r="24530" spans="62:65" ht="13" thickBot="1">
      <c r="BJ24530" s="138"/>
      <c r="BK24530" s="138"/>
      <c r="BL24530" s="138"/>
      <c r="BM24530" s="138"/>
    </row>
    <row r="24531" spans="62:65" ht="13" thickBot="1">
      <c r="BJ24531" s="138"/>
      <c r="BK24531" s="138"/>
      <c r="BL24531" s="138"/>
      <c r="BM24531" s="138"/>
    </row>
    <row r="24532" spans="62:65" ht="13" thickBot="1">
      <c r="BJ24532" s="138"/>
      <c r="BK24532" s="138"/>
      <c r="BL24532" s="138"/>
      <c r="BM24532" s="138"/>
    </row>
    <row r="24533" spans="62:65" ht="13" thickBot="1">
      <c r="BJ24533" s="138"/>
      <c r="BK24533" s="138"/>
      <c r="BL24533" s="138"/>
      <c r="BM24533" s="138"/>
    </row>
    <row r="24534" spans="62:65" ht="13" thickBot="1">
      <c r="BJ24534" s="138"/>
      <c r="BK24534" s="138"/>
      <c r="BL24534" s="138"/>
      <c r="BM24534" s="138"/>
    </row>
    <row r="24535" spans="62:65" ht="13" thickBot="1">
      <c r="BJ24535" s="138"/>
      <c r="BK24535" s="138"/>
      <c r="BL24535" s="138"/>
      <c r="BM24535" s="138"/>
    </row>
    <row r="24536" spans="62:65" ht="13" thickBot="1">
      <c r="BJ24536" s="138"/>
      <c r="BK24536" s="138"/>
      <c r="BL24536" s="138"/>
      <c r="BM24536" s="138"/>
    </row>
    <row r="24537" spans="62:65" ht="13" thickBot="1">
      <c r="BJ24537" s="138"/>
      <c r="BK24537" s="138"/>
      <c r="BL24537" s="138"/>
      <c r="BM24537" s="138"/>
    </row>
    <row r="24538" spans="62:65" ht="13" thickBot="1">
      <c r="BJ24538" s="138"/>
      <c r="BK24538" s="138"/>
      <c r="BL24538" s="138"/>
      <c r="BM24538" s="138"/>
    </row>
    <row r="24539" spans="62:65" ht="13" thickBot="1">
      <c r="BJ24539" s="138"/>
      <c r="BK24539" s="138"/>
      <c r="BL24539" s="138"/>
      <c r="BM24539" s="138"/>
    </row>
    <row r="24540" spans="62:65" ht="13" thickBot="1">
      <c r="BJ24540" s="138"/>
      <c r="BK24540" s="138"/>
      <c r="BL24540" s="138"/>
      <c r="BM24540" s="138"/>
    </row>
    <row r="24541" spans="62:65" ht="13" thickBot="1">
      <c r="BJ24541" s="138"/>
      <c r="BK24541" s="138"/>
      <c r="BL24541" s="138"/>
      <c r="BM24541" s="138"/>
    </row>
    <row r="24542" spans="62:65" ht="13" thickBot="1">
      <c r="BJ24542" s="138"/>
      <c r="BK24542" s="138"/>
      <c r="BL24542" s="138"/>
      <c r="BM24542" s="138"/>
    </row>
    <row r="24543" spans="62:65" ht="13" thickBot="1">
      <c r="BJ24543" s="138"/>
      <c r="BK24543" s="138"/>
      <c r="BL24543" s="138"/>
      <c r="BM24543" s="138"/>
    </row>
    <row r="24544" spans="62:65" ht="13" thickBot="1">
      <c r="BJ24544" s="138"/>
      <c r="BK24544" s="138"/>
      <c r="BL24544" s="138"/>
      <c r="BM24544" s="138"/>
    </row>
    <row r="24545" spans="62:65" ht="13" thickBot="1">
      <c r="BJ24545" s="138"/>
      <c r="BK24545" s="138"/>
      <c r="BL24545" s="138"/>
      <c r="BM24545" s="138"/>
    </row>
    <row r="24546" spans="62:65" ht="13" thickBot="1">
      <c r="BJ24546" s="138"/>
      <c r="BK24546" s="138"/>
      <c r="BL24546" s="138"/>
      <c r="BM24546" s="138"/>
    </row>
    <row r="24547" spans="62:65" ht="13" thickBot="1">
      <c r="BJ24547" s="138"/>
      <c r="BK24547" s="138"/>
      <c r="BL24547" s="138"/>
      <c r="BM24547" s="138"/>
    </row>
    <row r="24548" spans="62:65" ht="13" thickBot="1">
      <c r="BJ24548" s="138"/>
      <c r="BK24548" s="138"/>
      <c r="BL24548" s="138"/>
      <c r="BM24548" s="138"/>
    </row>
    <row r="24549" spans="62:65" ht="13" thickBot="1">
      <c r="BJ24549" s="138"/>
      <c r="BK24549" s="138"/>
      <c r="BL24549" s="138"/>
      <c r="BM24549" s="138"/>
    </row>
    <row r="24550" spans="62:65" ht="13" thickBot="1">
      <c r="BJ24550" s="138"/>
      <c r="BK24550" s="138"/>
      <c r="BL24550" s="138"/>
      <c r="BM24550" s="138"/>
    </row>
    <row r="24551" spans="62:65" ht="13" thickBot="1">
      <c r="BJ24551" s="138"/>
      <c r="BK24551" s="138"/>
      <c r="BL24551" s="138"/>
      <c r="BM24551" s="138"/>
    </row>
    <row r="24552" spans="62:65" ht="13" thickBot="1">
      <c r="BJ24552" s="138"/>
      <c r="BK24552" s="138"/>
      <c r="BL24552" s="138"/>
      <c r="BM24552" s="138"/>
    </row>
    <row r="24553" spans="62:65" ht="13" thickBot="1">
      <c r="BJ24553" s="138"/>
      <c r="BK24553" s="138"/>
      <c r="BL24553" s="138"/>
      <c r="BM24553" s="138"/>
    </row>
    <row r="24554" spans="62:65" ht="13" thickBot="1">
      <c r="BJ24554" s="138"/>
      <c r="BK24554" s="138"/>
      <c r="BL24554" s="138"/>
      <c r="BM24554" s="138"/>
    </row>
    <row r="24555" spans="62:65" ht="13" thickBot="1">
      <c r="BJ24555" s="138"/>
      <c r="BK24555" s="138"/>
      <c r="BL24555" s="138"/>
      <c r="BM24555" s="138"/>
    </row>
    <row r="24556" spans="62:65" ht="13" thickBot="1">
      <c r="BJ24556" s="138"/>
      <c r="BK24556" s="138"/>
      <c r="BL24556" s="138"/>
      <c r="BM24556" s="138"/>
    </row>
    <row r="24557" spans="62:65" ht="13" thickBot="1">
      <c r="BJ24557" s="138"/>
      <c r="BK24557" s="138"/>
      <c r="BL24557" s="138"/>
      <c r="BM24557" s="138"/>
    </row>
    <row r="24558" spans="62:65" ht="13" thickBot="1">
      <c r="BJ24558" s="138"/>
      <c r="BK24558" s="138"/>
      <c r="BL24558" s="138"/>
      <c r="BM24558" s="138"/>
    </row>
    <row r="24559" spans="62:65" ht="13" thickBot="1">
      <c r="BJ24559" s="138"/>
      <c r="BK24559" s="138"/>
      <c r="BL24559" s="138"/>
      <c r="BM24559" s="138"/>
    </row>
    <row r="24560" spans="62:65" ht="13" thickBot="1">
      <c r="BJ24560" s="138"/>
      <c r="BK24560" s="138"/>
      <c r="BL24560" s="138"/>
      <c r="BM24560" s="138"/>
    </row>
    <row r="24561" spans="62:65" ht="13" thickBot="1">
      <c r="BJ24561" s="138"/>
      <c r="BK24561" s="138"/>
      <c r="BL24561" s="138"/>
      <c r="BM24561" s="138"/>
    </row>
    <row r="24562" spans="62:65" ht="13" thickBot="1">
      <c r="BJ24562" s="138"/>
      <c r="BK24562" s="138"/>
      <c r="BL24562" s="138"/>
      <c r="BM24562" s="138"/>
    </row>
    <row r="24563" spans="62:65" ht="13" thickBot="1">
      <c r="BJ24563" s="138"/>
      <c r="BK24563" s="138"/>
      <c r="BL24563" s="138"/>
      <c r="BM24563" s="138"/>
    </row>
    <row r="24564" spans="62:65" ht="13" thickBot="1">
      <c r="BJ24564" s="138"/>
      <c r="BK24564" s="138"/>
      <c r="BL24564" s="138"/>
      <c r="BM24564" s="138"/>
    </row>
    <row r="24565" spans="62:65" ht="13" thickBot="1">
      <c r="BJ24565" s="138"/>
      <c r="BK24565" s="138"/>
      <c r="BL24565" s="138"/>
      <c r="BM24565" s="138"/>
    </row>
    <row r="24566" spans="62:65" ht="13" thickBot="1">
      <c r="BJ24566" s="138"/>
      <c r="BK24566" s="138"/>
      <c r="BL24566" s="138"/>
      <c r="BM24566" s="138"/>
    </row>
    <row r="24567" spans="62:65" ht="13" thickBot="1">
      <c r="BJ24567" s="138"/>
      <c r="BK24567" s="138"/>
      <c r="BL24567" s="138"/>
      <c r="BM24567" s="138"/>
    </row>
    <row r="24568" spans="62:65" ht="13" thickBot="1">
      <c r="BJ24568" s="138"/>
      <c r="BK24568" s="138"/>
      <c r="BL24568" s="138"/>
      <c r="BM24568" s="138"/>
    </row>
    <row r="24569" spans="62:65" ht="13" thickBot="1">
      <c r="BJ24569" s="138"/>
      <c r="BK24569" s="138"/>
      <c r="BL24569" s="138"/>
      <c r="BM24569" s="138"/>
    </row>
    <row r="24570" spans="62:65" ht="13" thickBot="1">
      <c r="BJ24570" s="138"/>
      <c r="BK24570" s="138"/>
      <c r="BL24570" s="138"/>
      <c r="BM24570" s="138"/>
    </row>
    <row r="24571" spans="62:65" ht="13" thickBot="1">
      <c r="BJ24571" s="138"/>
      <c r="BK24571" s="138"/>
      <c r="BL24571" s="138"/>
      <c r="BM24571" s="138"/>
    </row>
    <row r="24572" spans="62:65" ht="13" thickBot="1">
      <c r="BJ24572" s="138"/>
      <c r="BK24572" s="138"/>
      <c r="BL24572" s="138"/>
      <c r="BM24572" s="138"/>
    </row>
    <row r="24573" spans="62:65" ht="13" thickBot="1">
      <c r="BJ24573" s="138"/>
      <c r="BK24573" s="138"/>
      <c r="BL24573" s="138"/>
      <c r="BM24573" s="138"/>
    </row>
    <row r="24574" spans="62:65" ht="13" thickBot="1">
      <c r="BJ24574" s="138"/>
      <c r="BK24574" s="138"/>
      <c r="BL24574" s="138"/>
      <c r="BM24574" s="138"/>
    </row>
    <row r="24575" spans="62:65" ht="13" thickBot="1">
      <c r="BJ24575" s="138"/>
      <c r="BK24575" s="138"/>
      <c r="BL24575" s="138"/>
      <c r="BM24575" s="138"/>
    </row>
    <row r="24576" spans="62:65" ht="13" thickBot="1">
      <c r="BJ24576" s="138"/>
      <c r="BK24576" s="138"/>
      <c r="BL24576" s="138"/>
      <c r="BM24576" s="138"/>
    </row>
    <row r="24577" spans="62:65" ht="13" thickBot="1">
      <c r="BJ24577" s="138"/>
      <c r="BK24577" s="138"/>
      <c r="BL24577" s="138"/>
      <c r="BM24577" s="138"/>
    </row>
    <row r="24578" spans="62:65" ht="13" thickBot="1">
      <c r="BJ24578" s="138"/>
      <c r="BK24578" s="138"/>
      <c r="BL24578" s="138"/>
      <c r="BM24578" s="138"/>
    </row>
    <row r="24579" spans="62:65" ht="13" thickBot="1">
      <c r="BJ24579" s="138"/>
      <c r="BK24579" s="138"/>
      <c r="BL24579" s="138"/>
      <c r="BM24579" s="138"/>
    </row>
    <row r="24580" spans="62:65" ht="13" thickBot="1">
      <c r="BJ24580" s="138"/>
      <c r="BK24580" s="138"/>
      <c r="BL24580" s="138"/>
      <c r="BM24580" s="138"/>
    </row>
    <row r="24581" spans="62:65" ht="13" thickBot="1">
      <c r="BJ24581" s="138"/>
      <c r="BK24581" s="138"/>
      <c r="BL24581" s="138"/>
      <c r="BM24581" s="138"/>
    </row>
    <row r="24582" spans="62:65" ht="13" thickBot="1">
      <c r="BJ24582" s="138"/>
      <c r="BK24582" s="138"/>
      <c r="BL24582" s="138"/>
      <c r="BM24582" s="138"/>
    </row>
    <row r="24583" spans="62:65" ht="13" thickBot="1">
      <c r="BJ24583" s="138"/>
      <c r="BK24583" s="138"/>
      <c r="BL24583" s="138"/>
      <c r="BM24583" s="138"/>
    </row>
    <row r="24584" spans="62:65" ht="13" thickBot="1">
      <c r="BJ24584" s="138"/>
      <c r="BK24584" s="138"/>
      <c r="BL24584" s="138"/>
      <c r="BM24584" s="138"/>
    </row>
    <row r="24585" spans="62:65" ht="13" thickBot="1">
      <c r="BJ24585" s="138"/>
      <c r="BK24585" s="138"/>
      <c r="BL24585" s="138"/>
      <c r="BM24585" s="138"/>
    </row>
    <row r="24586" spans="62:65" ht="13" thickBot="1">
      <c r="BJ24586" s="138"/>
      <c r="BK24586" s="138"/>
      <c r="BL24586" s="138"/>
      <c r="BM24586" s="138"/>
    </row>
    <row r="24587" spans="62:65" ht="13" thickBot="1">
      <c r="BJ24587" s="138"/>
      <c r="BK24587" s="138"/>
      <c r="BL24587" s="138"/>
      <c r="BM24587" s="138"/>
    </row>
    <row r="24588" spans="62:65" ht="13" thickBot="1">
      <c r="BJ24588" s="138"/>
      <c r="BK24588" s="138"/>
      <c r="BL24588" s="138"/>
      <c r="BM24588" s="138"/>
    </row>
    <row r="24589" spans="62:65" ht="13" thickBot="1">
      <c r="BJ24589" s="138"/>
      <c r="BK24589" s="138"/>
      <c r="BL24589" s="138"/>
      <c r="BM24589" s="138"/>
    </row>
    <row r="24590" spans="62:65" ht="13" thickBot="1">
      <c r="BJ24590" s="138"/>
      <c r="BK24590" s="138"/>
      <c r="BL24590" s="138"/>
      <c r="BM24590" s="138"/>
    </row>
    <row r="24591" spans="62:65" ht="13" thickBot="1">
      <c r="BJ24591" s="138"/>
      <c r="BK24591" s="138"/>
      <c r="BL24591" s="138"/>
      <c r="BM24591" s="138"/>
    </row>
    <row r="24592" spans="62:65" ht="13" thickBot="1">
      <c r="BJ24592" s="138"/>
      <c r="BK24592" s="138"/>
      <c r="BL24592" s="138"/>
      <c r="BM24592" s="138"/>
    </row>
    <row r="24593" spans="62:65" ht="13" thickBot="1">
      <c r="BJ24593" s="138"/>
      <c r="BK24593" s="138"/>
      <c r="BL24593" s="138"/>
      <c r="BM24593" s="138"/>
    </row>
    <row r="24594" spans="62:65" ht="13" thickBot="1">
      <c r="BJ24594" s="138"/>
      <c r="BK24594" s="138"/>
      <c r="BL24594" s="138"/>
      <c r="BM24594" s="138"/>
    </row>
    <row r="24595" spans="62:65" ht="13" thickBot="1">
      <c r="BJ24595" s="138"/>
      <c r="BK24595" s="138"/>
      <c r="BL24595" s="138"/>
      <c r="BM24595" s="138"/>
    </row>
    <row r="24596" spans="62:65" ht="13" thickBot="1">
      <c r="BJ24596" s="138"/>
      <c r="BK24596" s="138"/>
      <c r="BL24596" s="138"/>
      <c r="BM24596" s="138"/>
    </row>
    <row r="24597" spans="62:65" ht="13" thickBot="1">
      <c r="BJ24597" s="138"/>
      <c r="BK24597" s="138"/>
      <c r="BL24597" s="138"/>
      <c r="BM24597" s="138"/>
    </row>
    <row r="24598" spans="62:65" ht="13" thickBot="1">
      <c r="BJ24598" s="138"/>
      <c r="BK24598" s="138"/>
      <c r="BL24598" s="138"/>
      <c r="BM24598" s="138"/>
    </row>
    <row r="24599" spans="62:65" ht="13" thickBot="1">
      <c r="BJ24599" s="138"/>
      <c r="BK24599" s="138"/>
      <c r="BL24599" s="138"/>
      <c r="BM24599" s="138"/>
    </row>
    <row r="24600" spans="62:65" ht="13" thickBot="1">
      <c r="BJ24600" s="138"/>
      <c r="BK24600" s="138"/>
      <c r="BL24600" s="138"/>
      <c r="BM24600" s="138"/>
    </row>
    <row r="24601" spans="62:65" ht="13" thickBot="1">
      <c r="BJ24601" s="138"/>
      <c r="BK24601" s="138"/>
      <c r="BL24601" s="138"/>
      <c r="BM24601" s="138"/>
    </row>
    <row r="24602" spans="62:65" ht="13" thickBot="1">
      <c r="BJ24602" s="138"/>
      <c r="BK24602" s="138"/>
      <c r="BL24602" s="138"/>
      <c r="BM24602" s="138"/>
    </row>
    <row r="24603" spans="62:65" ht="13" thickBot="1">
      <c r="BJ24603" s="138"/>
      <c r="BK24603" s="138"/>
      <c r="BL24603" s="138"/>
      <c r="BM24603" s="138"/>
    </row>
    <row r="24604" spans="62:65" ht="13" thickBot="1">
      <c r="BJ24604" s="138"/>
      <c r="BK24604" s="138"/>
      <c r="BL24604" s="138"/>
      <c r="BM24604" s="138"/>
    </row>
    <row r="24605" spans="62:65" ht="13" thickBot="1">
      <c r="BJ24605" s="138"/>
      <c r="BK24605" s="138"/>
      <c r="BL24605" s="138"/>
      <c r="BM24605" s="138"/>
    </row>
    <row r="24606" spans="62:65" ht="13" thickBot="1">
      <c r="BJ24606" s="138"/>
      <c r="BK24606" s="138"/>
      <c r="BL24606" s="138"/>
      <c r="BM24606" s="138"/>
    </row>
    <row r="24607" spans="62:65" ht="13" thickBot="1">
      <c r="BJ24607" s="138"/>
      <c r="BK24607" s="138"/>
      <c r="BL24607" s="138"/>
      <c r="BM24607" s="138"/>
    </row>
    <row r="24608" spans="62:65" ht="13" thickBot="1">
      <c r="BJ24608" s="138"/>
      <c r="BK24608" s="138"/>
      <c r="BL24608" s="138"/>
      <c r="BM24608" s="138"/>
    </row>
    <row r="24609" spans="62:65" ht="13" thickBot="1">
      <c r="BJ24609" s="138"/>
      <c r="BK24609" s="138"/>
      <c r="BL24609" s="138"/>
      <c r="BM24609" s="138"/>
    </row>
    <row r="24610" spans="62:65" ht="13" thickBot="1">
      <c r="BJ24610" s="138"/>
      <c r="BK24610" s="138"/>
      <c r="BL24610" s="138"/>
      <c r="BM24610" s="138"/>
    </row>
    <row r="24611" spans="62:65" ht="13" thickBot="1">
      <c r="BJ24611" s="138"/>
      <c r="BK24611" s="138"/>
      <c r="BL24611" s="138"/>
      <c r="BM24611" s="138"/>
    </row>
    <row r="24612" spans="62:65" ht="13" thickBot="1">
      <c r="BJ24612" s="138"/>
      <c r="BK24612" s="138"/>
      <c r="BL24612" s="138"/>
      <c r="BM24612" s="138"/>
    </row>
    <row r="24613" spans="62:65" ht="13" thickBot="1">
      <c r="BJ24613" s="138"/>
      <c r="BK24613" s="138"/>
      <c r="BL24613" s="138"/>
      <c r="BM24613" s="138"/>
    </row>
    <row r="24614" spans="62:65" ht="13" thickBot="1">
      <c r="BJ24614" s="138"/>
      <c r="BK24614" s="138"/>
      <c r="BL24614" s="138"/>
      <c r="BM24614" s="138"/>
    </row>
    <row r="24615" spans="62:65" ht="13" thickBot="1">
      <c r="BJ24615" s="138"/>
      <c r="BK24615" s="138"/>
      <c r="BL24615" s="138"/>
      <c r="BM24615" s="138"/>
    </row>
    <row r="24616" spans="62:65" ht="13" thickBot="1">
      <c r="BJ24616" s="138"/>
      <c r="BK24616" s="138"/>
      <c r="BL24616" s="138"/>
      <c r="BM24616" s="138"/>
    </row>
    <row r="24617" spans="62:65" ht="13" thickBot="1">
      <c r="BJ24617" s="138"/>
      <c r="BK24617" s="138"/>
      <c r="BL24617" s="138"/>
      <c r="BM24617" s="138"/>
    </row>
    <row r="24618" spans="62:65" ht="13" thickBot="1">
      <c r="BJ24618" s="138"/>
      <c r="BK24618" s="138"/>
      <c r="BL24618" s="138"/>
      <c r="BM24618" s="138"/>
    </row>
    <row r="24619" spans="62:65" ht="13" thickBot="1">
      <c r="BJ24619" s="138"/>
      <c r="BK24619" s="138"/>
      <c r="BL24619" s="138"/>
      <c r="BM24619" s="138"/>
    </row>
    <row r="24620" spans="62:65" ht="13" thickBot="1">
      <c r="BJ24620" s="138"/>
      <c r="BK24620" s="138"/>
      <c r="BL24620" s="138"/>
      <c r="BM24620" s="138"/>
    </row>
    <row r="24621" spans="62:65" ht="13" thickBot="1">
      <c r="BJ24621" s="138"/>
      <c r="BK24621" s="138"/>
      <c r="BL24621" s="138"/>
      <c r="BM24621" s="138"/>
    </row>
    <row r="24622" spans="62:65" ht="13" thickBot="1">
      <c r="BJ24622" s="138"/>
      <c r="BK24622" s="138"/>
      <c r="BL24622" s="138"/>
      <c r="BM24622" s="138"/>
    </row>
    <row r="24623" spans="62:65" ht="13" thickBot="1">
      <c r="BJ24623" s="138"/>
      <c r="BK24623" s="138"/>
      <c r="BL24623" s="138"/>
      <c r="BM24623" s="138"/>
    </row>
    <row r="24624" spans="62:65" ht="13" thickBot="1">
      <c r="BJ24624" s="138"/>
      <c r="BK24624" s="138"/>
      <c r="BL24624" s="138"/>
      <c r="BM24624" s="138"/>
    </row>
    <row r="24625" spans="62:65" ht="13" thickBot="1">
      <c r="BJ24625" s="138"/>
      <c r="BK24625" s="138"/>
      <c r="BL24625" s="138"/>
      <c r="BM24625" s="138"/>
    </row>
    <row r="24626" spans="62:65" ht="13" thickBot="1">
      <c r="BJ24626" s="138"/>
      <c r="BK24626" s="138"/>
      <c r="BL24626" s="138"/>
      <c r="BM24626" s="138"/>
    </row>
    <row r="24627" spans="62:65" ht="13" thickBot="1">
      <c r="BJ24627" s="138"/>
      <c r="BK24627" s="138"/>
      <c r="BL24627" s="138"/>
      <c r="BM24627" s="138"/>
    </row>
    <row r="24628" spans="62:65" ht="13" thickBot="1">
      <c r="BJ24628" s="138"/>
      <c r="BK24628" s="138"/>
      <c r="BL24628" s="138"/>
      <c r="BM24628" s="138"/>
    </row>
    <row r="24629" spans="62:65" ht="13" thickBot="1">
      <c r="BJ24629" s="138"/>
      <c r="BK24629" s="138"/>
      <c r="BL24629" s="138"/>
      <c r="BM24629" s="138"/>
    </row>
    <row r="24630" spans="62:65" ht="13" thickBot="1">
      <c r="BJ24630" s="138"/>
      <c r="BK24630" s="138"/>
      <c r="BL24630" s="138"/>
      <c r="BM24630" s="138"/>
    </row>
    <row r="24631" spans="62:65" ht="13" thickBot="1">
      <c r="BJ24631" s="138"/>
      <c r="BK24631" s="138"/>
      <c r="BL24631" s="138"/>
      <c r="BM24631" s="138"/>
    </row>
    <row r="24632" spans="62:65" ht="13" thickBot="1">
      <c r="BJ24632" s="138"/>
      <c r="BK24632" s="138"/>
      <c r="BL24632" s="138"/>
      <c r="BM24632" s="138"/>
    </row>
    <row r="24633" spans="62:65" ht="13" thickBot="1">
      <c r="BJ24633" s="138"/>
      <c r="BK24633" s="138"/>
      <c r="BL24633" s="138"/>
      <c r="BM24633" s="138"/>
    </row>
    <row r="24634" spans="62:65" ht="13" thickBot="1">
      <c r="BJ24634" s="138"/>
      <c r="BK24634" s="138"/>
      <c r="BL24634" s="138"/>
      <c r="BM24634" s="138"/>
    </row>
    <row r="24635" spans="62:65" ht="13" thickBot="1">
      <c r="BJ24635" s="138"/>
      <c r="BK24635" s="138"/>
      <c r="BL24635" s="138"/>
      <c r="BM24635" s="138"/>
    </row>
    <row r="24636" spans="62:65" ht="13" thickBot="1">
      <c r="BJ24636" s="138"/>
      <c r="BK24636" s="138"/>
      <c r="BL24636" s="138"/>
      <c r="BM24636" s="138"/>
    </row>
    <row r="24637" spans="62:65" ht="13" thickBot="1">
      <c r="BJ24637" s="138"/>
      <c r="BK24637" s="138"/>
      <c r="BL24637" s="138"/>
      <c r="BM24637" s="138"/>
    </row>
    <row r="24638" spans="62:65" ht="13" thickBot="1">
      <c r="BJ24638" s="138"/>
      <c r="BK24638" s="138"/>
      <c r="BL24638" s="138"/>
      <c r="BM24638" s="138"/>
    </row>
    <row r="24639" spans="62:65" ht="13" thickBot="1">
      <c r="BJ24639" s="138"/>
      <c r="BK24639" s="138"/>
      <c r="BL24639" s="138"/>
      <c r="BM24639" s="138"/>
    </row>
    <row r="24640" spans="62:65" ht="13" thickBot="1">
      <c r="BJ24640" s="138"/>
      <c r="BK24640" s="138"/>
      <c r="BL24640" s="138"/>
      <c r="BM24640" s="138"/>
    </row>
    <row r="24641" spans="62:65" ht="13" thickBot="1">
      <c r="BJ24641" s="138"/>
      <c r="BK24641" s="138"/>
      <c r="BL24641" s="138"/>
      <c r="BM24641" s="138"/>
    </row>
    <row r="24642" spans="62:65" ht="13" thickBot="1">
      <c r="BJ24642" s="138"/>
      <c r="BK24642" s="138"/>
      <c r="BL24642" s="138"/>
      <c r="BM24642" s="138"/>
    </row>
    <row r="24643" spans="62:65" ht="13" thickBot="1">
      <c r="BJ24643" s="138"/>
      <c r="BK24643" s="138"/>
      <c r="BL24643" s="138"/>
      <c r="BM24643" s="138"/>
    </row>
    <row r="24644" spans="62:65" ht="13" thickBot="1">
      <c r="BJ24644" s="138"/>
      <c r="BK24644" s="138"/>
      <c r="BL24644" s="138"/>
      <c r="BM24644" s="138"/>
    </row>
    <row r="24645" spans="62:65" ht="13" thickBot="1">
      <c r="BJ24645" s="138"/>
      <c r="BK24645" s="138"/>
      <c r="BL24645" s="138"/>
      <c r="BM24645" s="138"/>
    </row>
    <row r="24646" spans="62:65" ht="13" thickBot="1">
      <c r="BJ24646" s="138"/>
      <c r="BK24646" s="138"/>
      <c r="BL24646" s="138"/>
      <c r="BM24646" s="138"/>
    </row>
    <row r="24647" spans="62:65" ht="13" thickBot="1">
      <c r="BJ24647" s="138"/>
      <c r="BK24647" s="138"/>
      <c r="BL24647" s="138"/>
      <c r="BM24647" s="138"/>
    </row>
    <row r="24648" spans="62:65" ht="13" thickBot="1">
      <c r="BJ24648" s="138"/>
      <c r="BK24648" s="138"/>
      <c r="BL24648" s="138"/>
      <c r="BM24648" s="138"/>
    </row>
    <row r="24649" spans="62:65" ht="13" thickBot="1">
      <c r="BJ24649" s="138"/>
      <c r="BK24649" s="138"/>
      <c r="BL24649" s="138"/>
      <c r="BM24649" s="138"/>
    </row>
    <row r="24650" spans="62:65" ht="13" thickBot="1">
      <c r="BJ24650" s="138"/>
      <c r="BK24650" s="138"/>
      <c r="BL24650" s="138"/>
      <c r="BM24650" s="138"/>
    </row>
    <row r="24651" spans="62:65" ht="13" thickBot="1">
      <c r="BJ24651" s="138"/>
      <c r="BK24651" s="138"/>
      <c r="BL24651" s="138"/>
      <c r="BM24651" s="138"/>
    </row>
    <row r="24652" spans="62:65" ht="13" thickBot="1">
      <c r="BJ24652" s="138"/>
      <c r="BK24652" s="138"/>
      <c r="BL24652" s="138"/>
      <c r="BM24652" s="138"/>
    </row>
    <row r="24653" spans="62:65" ht="13" thickBot="1">
      <c r="BJ24653" s="138"/>
      <c r="BK24653" s="138"/>
      <c r="BL24653" s="138"/>
      <c r="BM24653" s="138"/>
    </row>
    <row r="24654" spans="62:65" ht="13" thickBot="1">
      <c r="BJ24654" s="138"/>
      <c r="BK24654" s="138"/>
      <c r="BL24654" s="138"/>
      <c r="BM24654" s="138"/>
    </row>
    <row r="24655" spans="62:65" ht="13" thickBot="1">
      <c r="BJ24655" s="138"/>
      <c r="BK24655" s="138"/>
      <c r="BL24655" s="138"/>
      <c r="BM24655" s="138"/>
    </row>
    <row r="24656" spans="62:65" ht="13" thickBot="1">
      <c r="BJ24656" s="138"/>
      <c r="BK24656" s="138"/>
      <c r="BL24656" s="138"/>
      <c r="BM24656" s="138"/>
    </row>
    <row r="24657" spans="62:65" ht="13" thickBot="1">
      <c r="BJ24657" s="138"/>
      <c r="BK24657" s="138"/>
      <c r="BL24657" s="138"/>
      <c r="BM24657" s="138"/>
    </row>
    <row r="24658" spans="62:65" ht="13" thickBot="1">
      <c r="BJ24658" s="138"/>
      <c r="BK24658" s="138"/>
      <c r="BL24658" s="138"/>
      <c r="BM24658" s="138"/>
    </row>
    <row r="24659" spans="62:65" ht="13" thickBot="1">
      <c r="BJ24659" s="138"/>
      <c r="BK24659" s="138"/>
      <c r="BL24659" s="138"/>
      <c r="BM24659" s="138"/>
    </row>
    <row r="24660" spans="62:65" ht="13" thickBot="1">
      <c r="BJ24660" s="138"/>
      <c r="BK24660" s="138"/>
      <c r="BL24660" s="138"/>
      <c r="BM24660" s="138"/>
    </row>
    <row r="24661" spans="62:65" ht="13" thickBot="1">
      <c r="BJ24661" s="138"/>
      <c r="BK24661" s="138"/>
      <c r="BL24661" s="138"/>
      <c r="BM24661" s="138"/>
    </row>
    <row r="24662" spans="62:65" ht="13" thickBot="1">
      <c r="BJ24662" s="138"/>
      <c r="BK24662" s="138"/>
      <c r="BL24662" s="138"/>
      <c r="BM24662" s="138"/>
    </row>
    <row r="24663" spans="62:65" ht="13" thickBot="1">
      <c r="BJ24663" s="138"/>
      <c r="BK24663" s="138"/>
      <c r="BL24663" s="138"/>
      <c r="BM24663" s="138"/>
    </row>
    <row r="24664" spans="62:65" ht="13" thickBot="1">
      <c r="BJ24664" s="138"/>
      <c r="BK24664" s="138"/>
      <c r="BL24664" s="138"/>
      <c r="BM24664" s="138"/>
    </row>
    <row r="24665" spans="62:65" ht="13" thickBot="1">
      <c r="BJ24665" s="138"/>
      <c r="BK24665" s="138"/>
      <c r="BL24665" s="138"/>
      <c r="BM24665" s="138"/>
    </row>
    <row r="24666" spans="62:65" ht="13" thickBot="1">
      <c r="BJ24666" s="138"/>
      <c r="BK24666" s="138"/>
      <c r="BL24666" s="138"/>
      <c r="BM24666" s="138"/>
    </row>
    <row r="24667" spans="62:65" ht="13" thickBot="1">
      <c r="BJ24667" s="138"/>
      <c r="BK24667" s="138"/>
      <c r="BL24667" s="138"/>
      <c r="BM24667" s="138"/>
    </row>
    <row r="24668" spans="62:65" ht="13" thickBot="1">
      <c r="BJ24668" s="138"/>
      <c r="BK24668" s="138"/>
      <c r="BL24668" s="138"/>
      <c r="BM24668" s="138"/>
    </row>
    <row r="24669" spans="62:65" ht="13" thickBot="1">
      <c r="BJ24669" s="138"/>
      <c r="BK24669" s="138"/>
      <c r="BL24669" s="138"/>
      <c r="BM24669" s="138"/>
    </row>
    <row r="24670" spans="62:65" ht="13" thickBot="1">
      <c r="BJ24670" s="138"/>
      <c r="BK24670" s="138"/>
      <c r="BL24670" s="138"/>
      <c r="BM24670" s="138"/>
    </row>
    <row r="24671" spans="62:65" ht="13" thickBot="1">
      <c r="BJ24671" s="138"/>
      <c r="BK24671" s="138"/>
      <c r="BL24671" s="138"/>
      <c r="BM24671" s="138"/>
    </row>
    <row r="24672" spans="62:65" ht="13" thickBot="1">
      <c r="BJ24672" s="138"/>
      <c r="BK24672" s="138"/>
      <c r="BL24672" s="138"/>
      <c r="BM24672" s="138"/>
    </row>
    <row r="24673" spans="62:65" ht="13" thickBot="1">
      <c r="BJ24673" s="138"/>
      <c r="BK24673" s="138"/>
      <c r="BL24673" s="138"/>
      <c r="BM24673" s="138"/>
    </row>
    <row r="24674" spans="62:65" ht="13" thickBot="1">
      <c r="BJ24674" s="138"/>
      <c r="BK24674" s="138"/>
      <c r="BL24674" s="138"/>
      <c r="BM24674" s="138"/>
    </row>
    <row r="24675" spans="62:65" ht="13" thickBot="1">
      <c r="BJ24675" s="138"/>
      <c r="BK24675" s="138"/>
      <c r="BL24675" s="138"/>
      <c r="BM24675" s="138"/>
    </row>
    <row r="24676" spans="62:65" ht="13" thickBot="1">
      <c r="BJ24676" s="138"/>
      <c r="BK24676" s="138"/>
      <c r="BL24676" s="138"/>
      <c r="BM24676" s="138"/>
    </row>
    <row r="24677" spans="62:65" ht="13" thickBot="1">
      <c r="BJ24677" s="138"/>
      <c r="BK24677" s="138"/>
      <c r="BL24677" s="138"/>
      <c r="BM24677" s="138"/>
    </row>
    <row r="24678" spans="62:65" ht="13" thickBot="1">
      <c r="BJ24678" s="138"/>
      <c r="BK24678" s="138"/>
      <c r="BL24678" s="138"/>
      <c r="BM24678" s="138"/>
    </row>
    <row r="24679" spans="62:65" ht="13" thickBot="1">
      <c r="BJ24679" s="138"/>
      <c r="BK24679" s="138"/>
      <c r="BL24679" s="138"/>
      <c r="BM24679" s="138"/>
    </row>
    <row r="24680" spans="62:65" ht="13" thickBot="1">
      <c r="BJ24680" s="138"/>
      <c r="BK24680" s="138"/>
      <c r="BL24680" s="138"/>
      <c r="BM24680" s="138"/>
    </row>
    <row r="24681" spans="62:65" ht="13" thickBot="1">
      <c r="BJ24681" s="138"/>
      <c r="BK24681" s="138"/>
      <c r="BL24681" s="138"/>
      <c r="BM24681" s="138"/>
    </row>
    <row r="24682" spans="62:65" ht="13" thickBot="1">
      <c r="BJ24682" s="138"/>
      <c r="BK24682" s="138"/>
      <c r="BL24682" s="138"/>
      <c r="BM24682" s="138"/>
    </row>
    <row r="24683" spans="62:65" ht="13" thickBot="1">
      <c r="BJ24683" s="138"/>
      <c r="BK24683" s="138"/>
      <c r="BL24683" s="138"/>
      <c r="BM24683" s="138"/>
    </row>
    <row r="24684" spans="62:65" ht="13" thickBot="1">
      <c r="BJ24684" s="138"/>
      <c r="BK24684" s="138"/>
      <c r="BL24684" s="138"/>
      <c r="BM24684" s="138"/>
    </row>
    <row r="24685" spans="62:65" ht="13" thickBot="1">
      <c r="BJ24685" s="138"/>
      <c r="BK24685" s="138"/>
      <c r="BL24685" s="138"/>
      <c r="BM24685" s="138"/>
    </row>
    <row r="24686" spans="62:65" ht="13" thickBot="1">
      <c r="BJ24686" s="138"/>
      <c r="BK24686" s="138"/>
      <c r="BL24686" s="138"/>
      <c r="BM24686" s="138"/>
    </row>
    <row r="24687" spans="62:65" ht="13" thickBot="1">
      <c r="BJ24687" s="138"/>
      <c r="BK24687" s="138"/>
      <c r="BL24687" s="138"/>
      <c r="BM24687" s="138"/>
    </row>
    <row r="24688" spans="62:65" ht="13" thickBot="1">
      <c r="BJ24688" s="138"/>
      <c r="BK24688" s="138"/>
      <c r="BL24688" s="138"/>
      <c r="BM24688" s="138"/>
    </row>
    <row r="24689" spans="62:65" ht="13" thickBot="1">
      <c r="BJ24689" s="138"/>
      <c r="BK24689" s="138"/>
      <c r="BL24689" s="138"/>
      <c r="BM24689" s="138"/>
    </row>
    <row r="24690" spans="62:65" ht="13" thickBot="1">
      <c r="BJ24690" s="138"/>
      <c r="BK24690" s="138"/>
      <c r="BL24690" s="138"/>
      <c r="BM24690" s="138"/>
    </row>
    <row r="24691" spans="62:65" ht="13" thickBot="1">
      <c r="BJ24691" s="138"/>
      <c r="BK24691" s="138"/>
      <c r="BL24691" s="138"/>
      <c r="BM24691" s="138"/>
    </row>
    <row r="24692" spans="62:65" ht="13" thickBot="1">
      <c r="BJ24692" s="138"/>
      <c r="BK24692" s="138"/>
      <c r="BL24692" s="138"/>
      <c r="BM24692" s="138"/>
    </row>
    <row r="24693" spans="62:65" ht="13" thickBot="1">
      <c r="BJ24693" s="138"/>
      <c r="BK24693" s="138"/>
      <c r="BL24693" s="138"/>
      <c r="BM24693" s="138"/>
    </row>
    <row r="24694" spans="62:65" ht="13" thickBot="1">
      <c r="BJ24694" s="138"/>
      <c r="BK24694" s="138"/>
      <c r="BL24694" s="138"/>
      <c r="BM24694" s="138"/>
    </row>
    <row r="24695" spans="62:65" ht="13" thickBot="1">
      <c r="BJ24695" s="138"/>
      <c r="BK24695" s="138"/>
      <c r="BL24695" s="138"/>
      <c r="BM24695" s="138"/>
    </row>
    <row r="24696" spans="62:65" ht="13" thickBot="1">
      <c r="BJ24696" s="138"/>
      <c r="BK24696" s="138"/>
      <c r="BL24696" s="138"/>
      <c r="BM24696" s="138"/>
    </row>
    <row r="24697" spans="62:65" ht="13" thickBot="1">
      <c r="BJ24697" s="138"/>
      <c r="BK24697" s="138"/>
      <c r="BL24697" s="138"/>
      <c r="BM24697" s="138"/>
    </row>
    <row r="24698" spans="62:65" ht="13" thickBot="1">
      <c r="BJ24698" s="138"/>
      <c r="BK24698" s="138"/>
      <c r="BL24698" s="138"/>
      <c r="BM24698" s="138"/>
    </row>
    <row r="24699" spans="62:65" ht="13" thickBot="1">
      <c r="BJ24699" s="138"/>
      <c r="BK24699" s="138"/>
      <c r="BL24699" s="138"/>
      <c r="BM24699" s="138"/>
    </row>
    <row r="24700" spans="62:65" ht="13" thickBot="1">
      <c r="BJ24700" s="138"/>
      <c r="BK24700" s="138"/>
      <c r="BL24700" s="138"/>
      <c r="BM24700" s="138"/>
    </row>
    <row r="24701" spans="62:65" ht="13" thickBot="1">
      <c r="BJ24701" s="138"/>
      <c r="BK24701" s="138"/>
      <c r="BL24701" s="138"/>
      <c r="BM24701" s="138"/>
    </row>
    <row r="24702" spans="62:65" ht="13" thickBot="1">
      <c r="BJ24702" s="138"/>
      <c r="BK24702" s="138"/>
      <c r="BL24702" s="138"/>
      <c r="BM24702" s="138"/>
    </row>
    <row r="24703" spans="62:65" ht="13" thickBot="1">
      <c r="BJ24703" s="138"/>
      <c r="BK24703" s="138"/>
      <c r="BL24703" s="138"/>
      <c r="BM24703" s="138"/>
    </row>
    <row r="24704" spans="62:65" ht="13" thickBot="1">
      <c r="BJ24704" s="138"/>
      <c r="BK24704" s="138"/>
      <c r="BL24704" s="138"/>
      <c r="BM24704" s="138"/>
    </row>
    <row r="24705" spans="62:65" ht="13" thickBot="1">
      <c r="BJ24705" s="138"/>
      <c r="BK24705" s="138"/>
      <c r="BL24705" s="138"/>
      <c r="BM24705" s="138"/>
    </row>
    <row r="24706" spans="62:65" ht="13" thickBot="1">
      <c r="BJ24706" s="138"/>
      <c r="BK24706" s="138"/>
      <c r="BL24706" s="138"/>
      <c r="BM24706" s="138"/>
    </row>
    <row r="24707" spans="62:65" ht="13" thickBot="1">
      <c r="BJ24707" s="138"/>
      <c r="BK24707" s="138"/>
      <c r="BL24707" s="138"/>
      <c r="BM24707" s="138"/>
    </row>
    <row r="24708" spans="62:65" ht="13" thickBot="1">
      <c r="BJ24708" s="138"/>
      <c r="BK24708" s="138"/>
      <c r="BL24708" s="138"/>
      <c r="BM24708" s="138"/>
    </row>
    <row r="24709" spans="62:65" ht="13" thickBot="1">
      <c r="BJ24709" s="138"/>
      <c r="BK24709" s="138"/>
      <c r="BL24709" s="138"/>
      <c r="BM24709" s="138"/>
    </row>
    <row r="24710" spans="62:65" ht="13" thickBot="1">
      <c r="BJ24710" s="138"/>
      <c r="BK24710" s="138"/>
      <c r="BL24710" s="138"/>
      <c r="BM24710" s="138"/>
    </row>
    <row r="24711" spans="62:65" ht="13" thickBot="1">
      <c r="BJ24711" s="138"/>
      <c r="BK24711" s="138"/>
      <c r="BL24711" s="138"/>
      <c r="BM24711" s="138"/>
    </row>
    <row r="24712" spans="62:65" ht="13" thickBot="1">
      <c r="BJ24712" s="138"/>
      <c r="BK24712" s="138"/>
      <c r="BL24712" s="138"/>
      <c r="BM24712" s="138"/>
    </row>
    <row r="24713" spans="62:65" ht="13" thickBot="1">
      <c r="BJ24713" s="138"/>
      <c r="BK24713" s="138"/>
      <c r="BL24713" s="138"/>
      <c r="BM24713" s="138"/>
    </row>
    <row r="24714" spans="62:65" ht="13" thickBot="1">
      <c r="BJ24714" s="138"/>
      <c r="BK24714" s="138"/>
      <c r="BL24714" s="138"/>
      <c r="BM24714" s="138"/>
    </row>
    <row r="24715" spans="62:65" ht="13" thickBot="1">
      <c r="BJ24715" s="138"/>
      <c r="BK24715" s="138"/>
      <c r="BL24715" s="138"/>
      <c r="BM24715" s="138"/>
    </row>
    <row r="24716" spans="62:65" ht="13" thickBot="1">
      <c r="BJ24716" s="138"/>
      <c r="BK24716" s="138"/>
      <c r="BL24716" s="138"/>
      <c r="BM24716" s="138"/>
    </row>
    <row r="24717" spans="62:65" ht="13" thickBot="1">
      <c r="BJ24717" s="138"/>
      <c r="BK24717" s="138"/>
      <c r="BL24717" s="138"/>
      <c r="BM24717" s="138"/>
    </row>
    <row r="24718" spans="62:65" ht="13" thickBot="1">
      <c r="BJ24718" s="138"/>
      <c r="BK24718" s="138"/>
      <c r="BL24718" s="138"/>
      <c r="BM24718" s="138"/>
    </row>
    <row r="24719" spans="62:65" ht="13" thickBot="1">
      <c r="BJ24719" s="138"/>
      <c r="BK24719" s="138"/>
      <c r="BL24719" s="138"/>
      <c r="BM24719" s="138"/>
    </row>
    <row r="24720" spans="62:65" ht="13" thickBot="1">
      <c r="BJ24720" s="138"/>
      <c r="BK24720" s="138"/>
      <c r="BL24720" s="138"/>
      <c r="BM24720" s="138"/>
    </row>
    <row r="24721" spans="62:65" ht="13" thickBot="1">
      <c r="BJ24721" s="138"/>
      <c r="BK24721" s="138"/>
      <c r="BL24721" s="138"/>
      <c r="BM24721" s="138"/>
    </row>
    <row r="24722" spans="62:65" ht="13" thickBot="1">
      <c r="BJ24722" s="138"/>
      <c r="BK24722" s="138"/>
      <c r="BL24722" s="138"/>
      <c r="BM24722" s="138"/>
    </row>
    <row r="24723" spans="62:65" ht="13" thickBot="1">
      <c r="BJ24723" s="138"/>
      <c r="BK24723" s="138"/>
      <c r="BL24723" s="138"/>
      <c r="BM24723" s="138"/>
    </row>
    <row r="24724" spans="62:65" ht="13" thickBot="1">
      <c r="BJ24724" s="138"/>
      <c r="BK24724" s="138"/>
      <c r="BL24724" s="138"/>
      <c r="BM24724" s="138"/>
    </row>
    <row r="24725" spans="62:65" ht="13" thickBot="1">
      <c r="BJ24725" s="138"/>
      <c r="BK24725" s="138"/>
      <c r="BL24725" s="138"/>
      <c r="BM24725" s="138"/>
    </row>
    <row r="24726" spans="62:65" ht="13" thickBot="1">
      <c r="BJ24726" s="138"/>
      <c r="BK24726" s="138"/>
      <c r="BL24726" s="138"/>
      <c r="BM24726" s="138"/>
    </row>
    <row r="24727" spans="62:65" ht="13" thickBot="1">
      <c r="BJ24727" s="138"/>
      <c r="BK24727" s="138"/>
      <c r="BL24727" s="138"/>
      <c r="BM24727" s="138"/>
    </row>
    <row r="24728" spans="62:65" ht="13" thickBot="1">
      <c r="BJ24728" s="138"/>
      <c r="BK24728" s="138"/>
      <c r="BL24728" s="138"/>
      <c r="BM24728" s="138"/>
    </row>
    <row r="24729" spans="62:65" ht="13" thickBot="1">
      <c r="BJ24729" s="138"/>
      <c r="BK24729" s="138"/>
      <c r="BL24729" s="138"/>
      <c r="BM24729" s="138"/>
    </row>
    <row r="24730" spans="62:65" ht="13" thickBot="1">
      <c r="BJ24730" s="138"/>
      <c r="BK24730" s="138"/>
      <c r="BL24730" s="138"/>
      <c r="BM24730" s="138"/>
    </row>
    <row r="24731" spans="62:65" ht="13" thickBot="1">
      <c r="BJ24731" s="138"/>
      <c r="BK24731" s="138"/>
      <c r="BL24731" s="138"/>
      <c r="BM24731" s="138"/>
    </row>
    <row r="24732" spans="62:65" ht="13" thickBot="1">
      <c r="BJ24732" s="138"/>
      <c r="BK24732" s="138"/>
      <c r="BL24732" s="138"/>
      <c r="BM24732" s="138"/>
    </row>
    <row r="24733" spans="62:65" ht="13" thickBot="1">
      <c r="BJ24733" s="138"/>
      <c r="BK24733" s="138"/>
      <c r="BL24733" s="138"/>
      <c r="BM24733" s="138"/>
    </row>
    <row r="24734" spans="62:65" ht="13" thickBot="1">
      <c r="BJ24734" s="138"/>
      <c r="BK24734" s="138"/>
      <c r="BL24734" s="138"/>
      <c r="BM24734" s="138"/>
    </row>
    <row r="24735" spans="62:65" ht="13" thickBot="1">
      <c r="BJ24735" s="138"/>
      <c r="BK24735" s="138"/>
      <c r="BL24735" s="138"/>
      <c r="BM24735" s="138"/>
    </row>
    <row r="24736" spans="62:65" ht="13" thickBot="1">
      <c r="BJ24736" s="138"/>
      <c r="BK24736" s="138"/>
      <c r="BL24736" s="138"/>
      <c r="BM24736" s="138"/>
    </row>
    <row r="24737" spans="62:65" ht="13" thickBot="1">
      <c r="BJ24737" s="138"/>
      <c r="BK24737" s="138"/>
      <c r="BL24737" s="138"/>
      <c r="BM24737" s="138"/>
    </row>
    <row r="24738" spans="62:65" ht="13" thickBot="1">
      <c r="BJ24738" s="138"/>
      <c r="BK24738" s="138"/>
      <c r="BL24738" s="138"/>
      <c r="BM24738" s="138"/>
    </row>
    <row r="24739" spans="62:65" ht="13" thickBot="1">
      <c r="BJ24739" s="138"/>
      <c r="BK24739" s="138"/>
      <c r="BL24739" s="138"/>
      <c r="BM24739" s="138"/>
    </row>
    <row r="24740" spans="62:65" ht="13" thickBot="1">
      <c r="BJ24740" s="138"/>
      <c r="BK24740" s="138"/>
      <c r="BL24740" s="138"/>
      <c r="BM24740" s="138"/>
    </row>
    <row r="24741" spans="62:65" ht="13" thickBot="1">
      <c r="BJ24741" s="138"/>
      <c r="BK24741" s="138"/>
      <c r="BL24741" s="138"/>
      <c r="BM24741" s="138"/>
    </row>
    <row r="24742" spans="62:65" ht="13" thickBot="1">
      <c r="BJ24742" s="138"/>
      <c r="BK24742" s="138"/>
      <c r="BL24742" s="138"/>
      <c r="BM24742" s="138"/>
    </row>
    <row r="24743" spans="62:65" ht="13" thickBot="1">
      <c r="BJ24743" s="138"/>
      <c r="BK24743" s="138"/>
      <c r="BL24743" s="138"/>
      <c r="BM24743" s="138"/>
    </row>
    <row r="24744" spans="62:65" ht="13" thickBot="1">
      <c r="BJ24744" s="138"/>
      <c r="BK24744" s="138"/>
      <c r="BL24744" s="138"/>
      <c r="BM24744" s="138"/>
    </row>
    <row r="24745" spans="62:65" ht="13" thickBot="1">
      <c r="BJ24745" s="138"/>
      <c r="BK24745" s="138"/>
      <c r="BL24745" s="138"/>
      <c r="BM24745" s="138"/>
    </row>
    <row r="24746" spans="62:65" ht="13" thickBot="1">
      <c r="BJ24746" s="138"/>
      <c r="BK24746" s="138"/>
      <c r="BL24746" s="138"/>
      <c r="BM24746" s="138"/>
    </row>
    <row r="24747" spans="62:65" ht="13" thickBot="1">
      <c r="BJ24747" s="138"/>
      <c r="BK24747" s="138"/>
      <c r="BL24747" s="138"/>
      <c r="BM24747" s="138"/>
    </row>
    <row r="24748" spans="62:65" ht="13" thickBot="1">
      <c r="BJ24748" s="138"/>
      <c r="BK24748" s="138"/>
      <c r="BL24748" s="138"/>
      <c r="BM24748" s="138"/>
    </row>
    <row r="24749" spans="62:65" ht="13" thickBot="1">
      <c r="BJ24749" s="138"/>
      <c r="BK24749" s="138"/>
      <c r="BL24749" s="138"/>
      <c r="BM24749" s="138"/>
    </row>
    <row r="24750" spans="62:65" ht="13" thickBot="1">
      <c r="BJ24750" s="138"/>
      <c r="BK24750" s="138"/>
      <c r="BL24750" s="138"/>
      <c r="BM24750" s="138"/>
    </row>
    <row r="24751" spans="62:65" ht="13" thickBot="1">
      <c r="BJ24751" s="138"/>
      <c r="BK24751" s="138"/>
      <c r="BL24751" s="138"/>
      <c r="BM24751" s="138"/>
    </row>
    <row r="24752" spans="62:65" ht="13" thickBot="1">
      <c r="BJ24752" s="138"/>
      <c r="BK24752" s="138"/>
      <c r="BL24752" s="138"/>
      <c r="BM24752" s="138"/>
    </row>
    <row r="24753" spans="62:65" ht="13" thickBot="1">
      <c r="BJ24753" s="138"/>
      <c r="BK24753" s="138"/>
      <c r="BL24753" s="138"/>
      <c r="BM24753" s="138"/>
    </row>
    <row r="24754" spans="62:65" ht="13" thickBot="1">
      <c r="BJ24754" s="138"/>
      <c r="BK24754" s="138"/>
      <c r="BL24754" s="138"/>
      <c r="BM24754" s="138"/>
    </row>
    <row r="24755" spans="62:65" ht="13" thickBot="1">
      <c r="BJ24755" s="138"/>
      <c r="BK24755" s="138"/>
      <c r="BL24755" s="138"/>
      <c r="BM24755" s="138"/>
    </row>
    <row r="24756" spans="62:65" ht="13" thickBot="1">
      <c r="BJ24756" s="138"/>
      <c r="BK24756" s="138"/>
      <c r="BL24756" s="138"/>
      <c r="BM24756" s="138"/>
    </row>
    <row r="24757" spans="62:65" ht="13" thickBot="1">
      <c r="BJ24757" s="138"/>
      <c r="BK24757" s="138"/>
      <c r="BL24757" s="138"/>
      <c r="BM24757" s="138"/>
    </row>
    <row r="24758" spans="62:65" ht="13" thickBot="1">
      <c r="BJ24758" s="138"/>
      <c r="BK24758" s="138"/>
      <c r="BL24758" s="138"/>
      <c r="BM24758" s="138"/>
    </row>
    <row r="24759" spans="62:65" ht="13" thickBot="1">
      <c r="BJ24759" s="138"/>
      <c r="BK24759" s="138"/>
      <c r="BL24759" s="138"/>
      <c r="BM24759" s="138"/>
    </row>
    <row r="24760" spans="62:65" ht="13" thickBot="1">
      <c r="BJ24760" s="138"/>
      <c r="BK24760" s="138"/>
      <c r="BL24760" s="138"/>
      <c r="BM24760" s="138"/>
    </row>
    <row r="24761" spans="62:65" ht="13" thickBot="1">
      <c r="BJ24761" s="138"/>
      <c r="BK24761" s="138"/>
      <c r="BL24761" s="138"/>
      <c r="BM24761" s="138"/>
    </row>
    <row r="24762" spans="62:65" ht="13" thickBot="1">
      <c r="BJ24762" s="138"/>
      <c r="BK24762" s="138"/>
      <c r="BL24762" s="138"/>
      <c r="BM24762" s="138"/>
    </row>
    <row r="24763" spans="62:65" ht="13" thickBot="1">
      <c r="BJ24763" s="138"/>
      <c r="BK24763" s="138"/>
      <c r="BL24763" s="138"/>
      <c r="BM24763" s="138"/>
    </row>
    <row r="24764" spans="62:65" ht="13" thickBot="1">
      <c r="BJ24764" s="138"/>
      <c r="BK24764" s="138"/>
      <c r="BL24764" s="138"/>
      <c r="BM24764" s="138"/>
    </row>
    <row r="24765" spans="62:65" ht="13" thickBot="1">
      <c r="BJ24765" s="138"/>
      <c r="BK24765" s="138"/>
      <c r="BL24765" s="138"/>
      <c r="BM24765" s="138"/>
    </row>
    <row r="24766" spans="62:65" ht="13" thickBot="1">
      <c r="BJ24766" s="138"/>
      <c r="BK24766" s="138"/>
      <c r="BL24766" s="138"/>
      <c r="BM24766" s="138"/>
    </row>
    <row r="24767" spans="62:65" ht="13" thickBot="1">
      <c r="BJ24767" s="138"/>
      <c r="BK24767" s="138"/>
      <c r="BL24767" s="138"/>
      <c r="BM24767" s="138"/>
    </row>
    <row r="24768" spans="62:65" ht="13" thickBot="1">
      <c r="BJ24768" s="138"/>
      <c r="BK24768" s="138"/>
      <c r="BL24768" s="138"/>
      <c r="BM24768" s="138"/>
    </row>
    <row r="24769" spans="62:65" ht="13" thickBot="1">
      <c r="BJ24769" s="138"/>
      <c r="BK24769" s="138"/>
      <c r="BL24769" s="138"/>
      <c r="BM24769" s="138"/>
    </row>
    <row r="24770" spans="62:65" ht="13" thickBot="1">
      <c r="BJ24770" s="138"/>
      <c r="BK24770" s="138"/>
      <c r="BL24770" s="138"/>
      <c r="BM24770" s="138"/>
    </row>
    <row r="24771" spans="62:65" ht="13" thickBot="1">
      <c r="BJ24771" s="138"/>
      <c r="BK24771" s="138"/>
      <c r="BL24771" s="138"/>
      <c r="BM24771" s="138"/>
    </row>
    <row r="24772" spans="62:65" ht="13" thickBot="1">
      <c r="BJ24772" s="138"/>
      <c r="BK24772" s="138"/>
      <c r="BL24772" s="138"/>
      <c r="BM24772" s="138"/>
    </row>
    <row r="24773" spans="62:65" ht="13" thickBot="1">
      <c r="BJ24773" s="138"/>
      <c r="BK24773" s="138"/>
      <c r="BL24773" s="138"/>
      <c r="BM24773" s="138"/>
    </row>
    <row r="24774" spans="62:65" ht="13" thickBot="1">
      <c r="BJ24774" s="138"/>
      <c r="BK24774" s="138"/>
      <c r="BL24774" s="138"/>
      <c r="BM24774" s="138"/>
    </row>
    <row r="24775" spans="62:65" ht="13" thickBot="1">
      <c r="BJ24775" s="138"/>
      <c r="BK24775" s="138"/>
      <c r="BL24775" s="138"/>
      <c r="BM24775" s="138"/>
    </row>
    <row r="24776" spans="62:65" ht="13" thickBot="1">
      <c r="BJ24776" s="138"/>
      <c r="BK24776" s="138"/>
      <c r="BL24776" s="138"/>
      <c r="BM24776" s="138"/>
    </row>
    <row r="24777" spans="62:65" ht="13" thickBot="1">
      <c r="BJ24777" s="138"/>
      <c r="BK24777" s="138"/>
      <c r="BL24777" s="138"/>
      <c r="BM24777" s="138"/>
    </row>
    <row r="24778" spans="62:65" ht="13" thickBot="1">
      <c r="BJ24778" s="138"/>
      <c r="BK24778" s="138"/>
      <c r="BL24778" s="138"/>
      <c r="BM24778" s="138"/>
    </row>
    <row r="24779" spans="62:65" ht="13" thickBot="1">
      <c r="BJ24779" s="138"/>
      <c r="BK24779" s="138"/>
      <c r="BL24779" s="138"/>
      <c r="BM24779" s="138"/>
    </row>
    <row r="24780" spans="62:65" ht="13" thickBot="1">
      <c r="BJ24780" s="138"/>
      <c r="BK24780" s="138"/>
      <c r="BL24780" s="138"/>
      <c r="BM24780" s="138"/>
    </row>
    <row r="24781" spans="62:65" ht="13" thickBot="1">
      <c r="BJ24781" s="138"/>
      <c r="BK24781" s="138"/>
      <c r="BL24781" s="138"/>
      <c r="BM24781" s="138"/>
    </row>
    <row r="24782" spans="62:65" ht="13" thickBot="1">
      <c r="BJ24782" s="138"/>
      <c r="BK24782" s="138"/>
      <c r="BL24782" s="138"/>
      <c r="BM24782" s="138"/>
    </row>
    <row r="24783" spans="62:65" ht="13" thickBot="1">
      <c r="BJ24783" s="138"/>
      <c r="BK24783" s="138"/>
      <c r="BL24783" s="138"/>
      <c r="BM24783" s="138"/>
    </row>
    <row r="24784" spans="62:65" ht="13" thickBot="1">
      <c r="BJ24784" s="138"/>
      <c r="BK24784" s="138"/>
      <c r="BL24784" s="138"/>
      <c r="BM24784" s="138"/>
    </row>
    <row r="24785" spans="62:65" ht="13" thickBot="1">
      <c r="BJ24785" s="138"/>
      <c r="BK24785" s="138"/>
      <c r="BL24785" s="138"/>
      <c r="BM24785" s="138"/>
    </row>
    <row r="24786" spans="62:65" ht="13" thickBot="1">
      <c r="BJ24786" s="138"/>
      <c r="BK24786" s="138"/>
      <c r="BL24786" s="138"/>
      <c r="BM24786" s="138"/>
    </row>
    <row r="24787" spans="62:65" ht="13" thickBot="1">
      <c r="BJ24787" s="138"/>
      <c r="BK24787" s="138"/>
      <c r="BL24787" s="138"/>
      <c r="BM24787" s="138"/>
    </row>
    <row r="24788" spans="62:65" ht="13" thickBot="1">
      <c r="BJ24788" s="138"/>
      <c r="BK24788" s="138"/>
      <c r="BL24788" s="138"/>
      <c r="BM24788" s="138"/>
    </row>
    <row r="24789" spans="62:65" ht="13" thickBot="1">
      <c r="BJ24789" s="138"/>
      <c r="BK24789" s="138"/>
      <c r="BL24789" s="138"/>
      <c r="BM24789" s="138"/>
    </row>
    <row r="24790" spans="62:65" ht="13" thickBot="1">
      <c r="BJ24790" s="138"/>
      <c r="BK24790" s="138"/>
      <c r="BL24790" s="138"/>
      <c r="BM24790" s="138"/>
    </row>
    <row r="24791" spans="62:65" ht="13" thickBot="1">
      <c r="BJ24791" s="138"/>
      <c r="BK24791" s="138"/>
      <c r="BL24791" s="138"/>
      <c r="BM24791" s="138"/>
    </row>
    <row r="24792" spans="62:65" ht="13" thickBot="1">
      <c r="BJ24792" s="138"/>
      <c r="BK24792" s="138"/>
      <c r="BL24792" s="138"/>
      <c r="BM24792" s="138"/>
    </row>
    <row r="24793" spans="62:65" ht="13" thickBot="1">
      <c r="BJ24793" s="138"/>
      <c r="BK24793" s="138"/>
      <c r="BL24793" s="138"/>
      <c r="BM24793" s="138"/>
    </row>
    <row r="24794" spans="62:65" ht="13" thickBot="1">
      <c r="BJ24794" s="138"/>
      <c r="BK24794" s="138"/>
      <c r="BL24794" s="138"/>
      <c r="BM24794" s="138"/>
    </row>
    <row r="24795" spans="62:65" ht="13" thickBot="1">
      <c r="BJ24795" s="138"/>
      <c r="BK24795" s="138"/>
      <c r="BL24795" s="138"/>
      <c r="BM24795" s="138"/>
    </row>
    <row r="24796" spans="62:65" ht="13" thickBot="1">
      <c r="BJ24796" s="138"/>
      <c r="BK24796" s="138"/>
      <c r="BL24796" s="138"/>
      <c r="BM24796" s="138"/>
    </row>
    <row r="24797" spans="62:65" ht="13" thickBot="1">
      <c r="BJ24797" s="138"/>
      <c r="BK24797" s="138"/>
      <c r="BL24797" s="138"/>
      <c r="BM24797" s="138"/>
    </row>
    <row r="24798" spans="62:65" ht="13" thickBot="1">
      <c r="BJ24798" s="138"/>
      <c r="BK24798" s="138"/>
      <c r="BL24798" s="138"/>
      <c r="BM24798" s="138"/>
    </row>
    <row r="24799" spans="62:65" ht="13" thickBot="1">
      <c r="BJ24799" s="138"/>
      <c r="BK24799" s="138"/>
      <c r="BL24799" s="138"/>
      <c r="BM24799" s="138"/>
    </row>
    <row r="24800" spans="62:65" ht="13" thickBot="1">
      <c r="BJ24800" s="138"/>
      <c r="BK24800" s="138"/>
      <c r="BL24800" s="138"/>
      <c r="BM24800" s="138"/>
    </row>
    <row r="24801" spans="62:65" ht="13" thickBot="1">
      <c r="BJ24801" s="138"/>
      <c r="BK24801" s="138"/>
      <c r="BL24801" s="138"/>
      <c r="BM24801" s="138"/>
    </row>
    <row r="24802" spans="62:65" ht="13" thickBot="1">
      <c r="BJ24802" s="138"/>
      <c r="BK24802" s="138"/>
      <c r="BL24802" s="138"/>
      <c r="BM24802" s="138"/>
    </row>
    <row r="24803" spans="62:65" ht="13" thickBot="1">
      <c r="BJ24803" s="138"/>
      <c r="BK24803" s="138"/>
      <c r="BL24803" s="138"/>
      <c r="BM24803" s="138"/>
    </row>
    <row r="24804" spans="62:65" ht="13" thickBot="1">
      <c r="BJ24804" s="138"/>
      <c r="BK24804" s="138"/>
      <c r="BL24804" s="138"/>
      <c r="BM24804" s="138"/>
    </row>
    <row r="24805" spans="62:65" ht="13" thickBot="1">
      <c r="BJ24805" s="138"/>
      <c r="BK24805" s="138"/>
      <c r="BL24805" s="138"/>
      <c r="BM24805" s="138"/>
    </row>
    <row r="24806" spans="62:65" ht="13" thickBot="1">
      <c r="BJ24806" s="138"/>
      <c r="BK24806" s="138"/>
      <c r="BL24806" s="138"/>
      <c r="BM24806" s="138"/>
    </row>
    <row r="24807" spans="62:65" ht="13" thickBot="1">
      <c r="BJ24807" s="138"/>
      <c r="BK24807" s="138"/>
      <c r="BL24807" s="138"/>
      <c r="BM24807" s="138"/>
    </row>
    <row r="24808" spans="62:65" ht="13" thickBot="1">
      <c r="BJ24808" s="138"/>
      <c r="BK24808" s="138"/>
      <c r="BL24808" s="138"/>
      <c r="BM24808" s="138"/>
    </row>
    <row r="24809" spans="62:65" ht="13" thickBot="1">
      <c r="BJ24809" s="138"/>
      <c r="BK24809" s="138"/>
      <c r="BL24809" s="138"/>
      <c r="BM24809" s="138"/>
    </row>
    <row r="24810" spans="62:65" ht="13" thickBot="1">
      <c r="BJ24810" s="138"/>
      <c r="BK24810" s="138"/>
      <c r="BL24810" s="138"/>
      <c r="BM24810" s="138"/>
    </row>
    <row r="24811" spans="62:65" ht="13" thickBot="1">
      <c r="BJ24811" s="138"/>
      <c r="BK24811" s="138"/>
      <c r="BL24811" s="138"/>
      <c r="BM24811" s="138"/>
    </row>
    <row r="24812" spans="62:65" ht="13" thickBot="1">
      <c r="BJ24812" s="138"/>
      <c r="BK24812" s="138"/>
      <c r="BL24812" s="138"/>
      <c r="BM24812" s="138"/>
    </row>
    <row r="24813" spans="62:65" ht="13" thickBot="1">
      <c r="BJ24813" s="138"/>
      <c r="BK24813" s="138"/>
      <c r="BL24813" s="138"/>
      <c r="BM24813" s="138"/>
    </row>
    <row r="24814" spans="62:65" ht="13" thickBot="1">
      <c r="BJ24814" s="138"/>
      <c r="BK24814" s="138"/>
      <c r="BL24814" s="138"/>
      <c r="BM24814" s="138"/>
    </row>
    <row r="24815" spans="62:65" ht="13" thickBot="1">
      <c r="BJ24815" s="138"/>
      <c r="BK24815" s="138"/>
      <c r="BL24815" s="138"/>
      <c r="BM24815" s="138"/>
    </row>
    <row r="24816" spans="62:65" ht="13" thickBot="1">
      <c r="BJ24816" s="138"/>
      <c r="BK24816" s="138"/>
      <c r="BL24816" s="138"/>
      <c r="BM24816" s="138"/>
    </row>
    <row r="24817" spans="62:65" ht="13" thickBot="1">
      <c r="BJ24817" s="138"/>
      <c r="BK24817" s="138"/>
      <c r="BL24817" s="138"/>
      <c r="BM24817" s="138"/>
    </row>
    <row r="24818" spans="62:65" ht="13" thickBot="1">
      <c r="BJ24818" s="138"/>
      <c r="BK24818" s="138"/>
      <c r="BL24818" s="138"/>
      <c r="BM24818" s="138"/>
    </row>
    <row r="24819" spans="62:65" ht="13" thickBot="1">
      <c r="BJ24819" s="138"/>
      <c r="BK24819" s="138"/>
      <c r="BL24819" s="138"/>
      <c r="BM24819" s="138"/>
    </row>
    <row r="24820" spans="62:65" ht="13" thickBot="1">
      <c r="BJ24820" s="138"/>
      <c r="BK24820" s="138"/>
      <c r="BL24820" s="138"/>
      <c r="BM24820" s="138"/>
    </row>
    <row r="24821" spans="62:65" ht="13" thickBot="1">
      <c r="BJ24821" s="138"/>
      <c r="BK24821" s="138"/>
      <c r="BL24821" s="138"/>
      <c r="BM24821" s="138"/>
    </row>
    <row r="24822" spans="62:65" ht="13" thickBot="1">
      <c r="BJ24822" s="138"/>
      <c r="BK24822" s="138"/>
      <c r="BL24822" s="138"/>
      <c r="BM24822" s="138"/>
    </row>
    <row r="24823" spans="62:65" ht="13" thickBot="1">
      <c r="BJ24823" s="138"/>
      <c r="BK24823" s="138"/>
      <c r="BL24823" s="138"/>
      <c r="BM24823" s="138"/>
    </row>
    <row r="24824" spans="62:65" ht="13" thickBot="1">
      <c r="BJ24824" s="138"/>
      <c r="BK24824" s="138"/>
      <c r="BL24824" s="138"/>
      <c r="BM24824" s="138"/>
    </row>
    <row r="24825" spans="62:65" ht="13" thickBot="1">
      <c r="BJ24825" s="138"/>
      <c r="BK24825" s="138"/>
      <c r="BL24825" s="138"/>
      <c r="BM24825" s="138"/>
    </row>
    <row r="24826" spans="62:65" ht="13" thickBot="1">
      <c r="BJ24826" s="138"/>
      <c r="BK24826" s="138"/>
      <c r="BL24826" s="138"/>
      <c r="BM24826" s="138"/>
    </row>
    <row r="24827" spans="62:65" ht="13" thickBot="1">
      <c r="BJ24827" s="138"/>
      <c r="BK24827" s="138"/>
      <c r="BL24827" s="138"/>
      <c r="BM24827" s="138"/>
    </row>
    <row r="24828" spans="62:65" ht="13" thickBot="1">
      <c r="BJ24828" s="138"/>
      <c r="BK24828" s="138"/>
      <c r="BL24828" s="138"/>
      <c r="BM24828" s="138"/>
    </row>
    <row r="24829" spans="62:65" ht="13" thickBot="1">
      <c r="BJ24829" s="138"/>
      <c r="BK24829" s="138"/>
      <c r="BL24829" s="138"/>
      <c r="BM24829" s="138"/>
    </row>
    <row r="24830" spans="62:65" ht="13" thickBot="1">
      <c r="BJ24830" s="138"/>
      <c r="BK24830" s="138"/>
      <c r="BL24830" s="138"/>
      <c r="BM24830" s="138"/>
    </row>
    <row r="24831" spans="62:65" ht="13" thickBot="1">
      <c r="BJ24831" s="138"/>
      <c r="BK24831" s="138"/>
      <c r="BL24831" s="138"/>
      <c r="BM24831" s="138"/>
    </row>
    <row r="24832" spans="62:65" ht="13" thickBot="1">
      <c r="BJ24832" s="138"/>
      <c r="BK24832" s="138"/>
      <c r="BL24832" s="138"/>
      <c r="BM24832" s="138"/>
    </row>
    <row r="24833" spans="62:65" ht="13" thickBot="1">
      <c r="BJ24833" s="138"/>
      <c r="BK24833" s="138"/>
      <c r="BL24833" s="138"/>
      <c r="BM24833" s="138"/>
    </row>
    <row r="24834" spans="62:65" ht="13" thickBot="1">
      <c r="BJ24834" s="138"/>
      <c r="BK24834" s="138"/>
      <c r="BL24834" s="138"/>
      <c r="BM24834" s="138"/>
    </row>
    <row r="24835" spans="62:65" ht="13" thickBot="1">
      <c r="BJ24835" s="138"/>
      <c r="BK24835" s="138"/>
      <c r="BL24835" s="138"/>
      <c r="BM24835" s="138"/>
    </row>
    <row r="24836" spans="62:65" ht="13" thickBot="1">
      <c r="BJ24836" s="138"/>
      <c r="BK24836" s="138"/>
      <c r="BL24836" s="138"/>
      <c r="BM24836" s="138"/>
    </row>
    <row r="24837" spans="62:65" ht="13" thickBot="1">
      <c r="BJ24837" s="138"/>
      <c r="BK24837" s="138"/>
      <c r="BL24837" s="138"/>
      <c r="BM24837" s="138"/>
    </row>
    <row r="24838" spans="62:65" ht="13" thickBot="1">
      <c r="BJ24838" s="138"/>
      <c r="BK24838" s="138"/>
      <c r="BL24838" s="138"/>
      <c r="BM24838" s="138"/>
    </row>
    <row r="24839" spans="62:65" ht="13" thickBot="1">
      <c r="BJ24839" s="138"/>
      <c r="BK24839" s="138"/>
      <c r="BL24839" s="138"/>
      <c r="BM24839" s="138"/>
    </row>
    <row r="24840" spans="62:65" ht="13" thickBot="1">
      <c r="BJ24840" s="138"/>
      <c r="BK24840" s="138"/>
      <c r="BL24840" s="138"/>
      <c r="BM24840" s="138"/>
    </row>
    <row r="24841" spans="62:65" ht="13" thickBot="1">
      <c r="BJ24841" s="138"/>
      <c r="BK24841" s="138"/>
      <c r="BL24841" s="138"/>
      <c r="BM24841" s="138"/>
    </row>
    <row r="24842" spans="62:65" ht="13" thickBot="1">
      <c r="BJ24842" s="138"/>
      <c r="BK24842" s="138"/>
      <c r="BL24842" s="138"/>
      <c r="BM24842" s="138"/>
    </row>
    <row r="24843" spans="62:65" ht="13" thickBot="1">
      <c r="BJ24843" s="138"/>
      <c r="BK24843" s="138"/>
      <c r="BL24843" s="138"/>
      <c r="BM24843" s="138"/>
    </row>
    <row r="24844" spans="62:65" ht="13" thickBot="1">
      <c r="BJ24844" s="138"/>
      <c r="BK24844" s="138"/>
      <c r="BL24844" s="138"/>
      <c r="BM24844" s="138"/>
    </row>
    <row r="24845" spans="62:65" ht="13" thickBot="1">
      <c r="BJ24845" s="138"/>
      <c r="BK24845" s="138"/>
      <c r="BL24845" s="138"/>
      <c r="BM24845" s="138"/>
    </row>
    <row r="24846" spans="62:65" ht="13" thickBot="1">
      <c r="BJ24846" s="138"/>
      <c r="BK24846" s="138"/>
      <c r="BL24846" s="138"/>
      <c r="BM24846" s="138"/>
    </row>
    <row r="24847" spans="62:65" ht="13" thickBot="1">
      <c r="BJ24847" s="138"/>
      <c r="BK24847" s="138"/>
      <c r="BL24847" s="138"/>
      <c r="BM24847" s="138"/>
    </row>
    <row r="24848" spans="62:65" ht="13" thickBot="1">
      <c r="BJ24848" s="138"/>
      <c r="BK24848" s="138"/>
      <c r="BL24848" s="138"/>
      <c r="BM24848" s="138"/>
    </row>
    <row r="24849" spans="62:65" ht="13" thickBot="1">
      <c r="BJ24849" s="138"/>
      <c r="BK24849" s="138"/>
      <c r="BL24849" s="138"/>
      <c r="BM24849" s="138"/>
    </row>
    <row r="24850" spans="62:65" ht="13" thickBot="1">
      <c r="BJ24850" s="138"/>
      <c r="BK24850" s="138"/>
      <c r="BL24850" s="138"/>
      <c r="BM24850" s="138"/>
    </row>
    <row r="24851" spans="62:65" ht="13" thickBot="1">
      <c r="BJ24851" s="138"/>
      <c r="BK24851" s="138"/>
      <c r="BL24851" s="138"/>
      <c r="BM24851" s="138"/>
    </row>
    <row r="24852" spans="62:65" ht="13" thickBot="1">
      <c r="BJ24852" s="138"/>
      <c r="BK24852" s="138"/>
      <c r="BL24852" s="138"/>
      <c r="BM24852" s="138"/>
    </row>
    <row r="24853" spans="62:65" ht="13" thickBot="1">
      <c r="BJ24853" s="138"/>
      <c r="BK24853" s="138"/>
      <c r="BL24853" s="138"/>
      <c r="BM24853" s="138"/>
    </row>
    <row r="24854" spans="62:65" ht="13" thickBot="1">
      <c r="BJ24854" s="138"/>
      <c r="BK24854" s="138"/>
      <c r="BL24854" s="138"/>
      <c r="BM24854" s="138"/>
    </row>
    <row r="24855" spans="62:65" ht="13" thickBot="1">
      <c r="BJ24855" s="138"/>
      <c r="BK24855" s="138"/>
      <c r="BL24855" s="138"/>
      <c r="BM24855" s="138"/>
    </row>
    <row r="24856" spans="62:65" ht="13" thickBot="1">
      <c r="BJ24856" s="138"/>
      <c r="BK24856" s="138"/>
      <c r="BL24856" s="138"/>
      <c r="BM24856" s="138"/>
    </row>
    <row r="24857" spans="62:65" ht="13" thickBot="1">
      <c r="BJ24857" s="138"/>
      <c r="BK24857" s="138"/>
      <c r="BL24857" s="138"/>
      <c r="BM24857" s="138"/>
    </row>
    <row r="24858" spans="62:65" ht="13" thickBot="1">
      <c r="BJ24858" s="138"/>
      <c r="BK24858" s="138"/>
      <c r="BL24858" s="138"/>
      <c r="BM24858" s="138"/>
    </row>
    <row r="24859" spans="62:65" ht="13" thickBot="1">
      <c r="BJ24859" s="138"/>
      <c r="BK24859" s="138"/>
      <c r="BL24859" s="138"/>
      <c r="BM24859" s="138"/>
    </row>
    <row r="24860" spans="62:65" ht="13" thickBot="1">
      <c r="BJ24860" s="138"/>
      <c r="BK24860" s="138"/>
      <c r="BL24860" s="138"/>
      <c r="BM24860" s="138"/>
    </row>
    <row r="24861" spans="62:65" ht="13" thickBot="1">
      <c r="BJ24861" s="138"/>
      <c r="BK24861" s="138"/>
      <c r="BL24861" s="138"/>
      <c r="BM24861" s="138"/>
    </row>
    <row r="24862" spans="62:65" ht="13" thickBot="1">
      <c r="BJ24862" s="138"/>
      <c r="BK24862" s="138"/>
      <c r="BL24862" s="138"/>
      <c r="BM24862" s="138"/>
    </row>
    <row r="24863" spans="62:65" ht="13" thickBot="1">
      <c r="BJ24863" s="138"/>
      <c r="BK24863" s="138"/>
      <c r="BL24863" s="138"/>
      <c r="BM24863" s="138"/>
    </row>
    <row r="24864" spans="62:65" ht="13" thickBot="1">
      <c r="BJ24864" s="138"/>
      <c r="BK24864" s="138"/>
      <c r="BL24864" s="138"/>
      <c r="BM24864" s="138"/>
    </row>
    <row r="24865" spans="62:65" ht="13" thickBot="1">
      <c r="BJ24865" s="138"/>
      <c r="BK24865" s="138"/>
      <c r="BL24865" s="138"/>
      <c r="BM24865" s="138"/>
    </row>
    <row r="24866" spans="62:65" ht="13" thickBot="1">
      <c r="BJ24866" s="138"/>
      <c r="BK24866" s="138"/>
      <c r="BL24866" s="138"/>
      <c r="BM24866" s="138"/>
    </row>
    <row r="24867" spans="62:65" ht="13" thickBot="1">
      <c r="BJ24867" s="138"/>
      <c r="BK24867" s="138"/>
      <c r="BL24867" s="138"/>
      <c r="BM24867" s="138"/>
    </row>
    <row r="24868" spans="62:65" ht="13" thickBot="1">
      <c r="BJ24868" s="138"/>
      <c r="BK24868" s="138"/>
      <c r="BL24868" s="138"/>
      <c r="BM24868" s="138"/>
    </row>
    <row r="24869" spans="62:65" ht="13" thickBot="1">
      <c r="BJ24869" s="138"/>
      <c r="BK24869" s="138"/>
      <c r="BL24869" s="138"/>
      <c r="BM24869" s="138"/>
    </row>
    <row r="24870" spans="62:65" ht="13" thickBot="1">
      <c r="BJ24870" s="138"/>
      <c r="BK24870" s="138"/>
      <c r="BL24870" s="138"/>
      <c r="BM24870" s="138"/>
    </row>
    <row r="24871" spans="62:65" ht="13" thickBot="1">
      <c r="BJ24871" s="138"/>
      <c r="BK24871" s="138"/>
      <c r="BL24871" s="138"/>
      <c r="BM24871" s="138"/>
    </row>
    <row r="24872" spans="62:65" ht="13" thickBot="1">
      <c r="BJ24872" s="138"/>
      <c r="BK24872" s="138"/>
      <c r="BL24872" s="138"/>
      <c r="BM24872" s="138"/>
    </row>
    <row r="24873" spans="62:65" ht="13" thickBot="1">
      <c r="BJ24873" s="138"/>
      <c r="BK24873" s="138"/>
      <c r="BL24873" s="138"/>
      <c r="BM24873" s="138"/>
    </row>
    <row r="24874" spans="62:65" ht="13" thickBot="1">
      <c r="BJ24874" s="138"/>
      <c r="BK24874" s="138"/>
      <c r="BL24874" s="138"/>
      <c r="BM24874" s="138"/>
    </row>
    <row r="24875" spans="62:65" ht="13" thickBot="1">
      <c r="BJ24875" s="138"/>
      <c r="BK24875" s="138"/>
      <c r="BL24875" s="138"/>
      <c r="BM24875" s="138"/>
    </row>
    <row r="24876" spans="62:65" ht="13" thickBot="1">
      <c r="BJ24876" s="138"/>
      <c r="BK24876" s="138"/>
      <c r="BL24876" s="138"/>
      <c r="BM24876" s="138"/>
    </row>
    <row r="24877" spans="62:65" ht="13" thickBot="1">
      <c r="BJ24877" s="138"/>
      <c r="BK24877" s="138"/>
      <c r="BL24877" s="138"/>
      <c r="BM24877" s="138"/>
    </row>
    <row r="24878" spans="62:65" ht="13" thickBot="1">
      <c r="BJ24878" s="138"/>
      <c r="BK24878" s="138"/>
      <c r="BL24878" s="138"/>
      <c r="BM24878" s="138"/>
    </row>
    <row r="24879" spans="62:65" ht="13" thickBot="1">
      <c r="BJ24879" s="138"/>
      <c r="BK24879" s="138"/>
      <c r="BL24879" s="138"/>
      <c r="BM24879" s="138"/>
    </row>
    <row r="24880" spans="62:65" ht="13" thickBot="1">
      <c r="BJ24880" s="138"/>
      <c r="BK24880" s="138"/>
      <c r="BL24880" s="138"/>
      <c r="BM24880" s="138"/>
    </row>
    <row r="24881" spans="62:65" ht="13" thickBot="1">
      <c r="BJ24881" s="138"/>
      <c r="BK24881" s="138"/>
      <c r="BL24881" s="138"/>
      <c r="BM24881" s="138"/>
    </row>
    <row r="24882" spans="62:65" ht="13" thickBot="1">
      <c r="BJ24882" s="138"/>
      <c r="BK24882" s="138"/>
      <c r="BL24882" s="138"/>
      <c r="BM24882" s="138"/>
    </row>
    <row r="24883" spans="62:65" ht="13" thickBot="1">
      <c r="BJ24883" s="138"/>
      <c r="BK24883" s="138"/>
      <c r="BL24883" s="138"/>
      <c r="BM24883" s="138"/>
    </row>
    <row r="24884" spans="62:65" ht="13" thickBot="1">
      <c r="BJ24884" s="138"/>
      <c r="BK24884" s="138"/>
      <c r="BL24884" s="138"/>
      <c r="BM24884" s="138"/>
    </row>
    <row r="24885" spans="62:65" ht="13" thickBot="1">
      <c r="BJ24885" s="138"/>
      <c r="BK24885" s="138"/>
      <c r="BL24885" s="138"/>
      <c r="BM24885" s="138"/>
    </row>
    <row r="24886" spans="62:65" ht="13" thickBot="1">
      <c r="BJ24886" s="138"/>
      <c r="BK24886" s="138"/>
      <c r="BL24886" s="138"/>
      <c r="BM24886" s="138"/>
    </row>
    <row r="24887" spans="62:65" ht="13" thickBot="1">
      <c r="BJ24887" s="138"/>
      <c r="BK24887" s="138"/>
      <c r="BL24887" s="138"/>
      <c r="BM24887" s="138"/>
    </row>
    <row r="24888" spans="62:65" ht="13" thickBot="1">
      <c r="BJ24888" s="138"/>
      <c r="BK24888" s="138"/>
      <c r="BL24888" s="138"/>
      <c r="BM24888" s="138"/>
    </row>
    <row r="24889" spans="62:65" ht="13" thickBot="1">
      <c r="BJ24889" s="138"/>
      <c r="BK24889" s="138"/>
      <c r="BL24889" s="138"/>
      <c r="BM24889" s="138"/>
    </row>
    <row r="24890" spans="62:65" ht="13" thickBot="1">
      <c r="BJ24890" s="138"/>
      <c r="BK24890" s="138"/>
      <c r="BL24890" s="138"/>
      <c r="BM24890" s="138"/>
    </row>
    <row r="24891" spans="62:65" ht="13" thickBot="1">
      <c r="BJ24891" s="138"/>
      <c r="BK24891" s="138"/>
      <c r="BL24891" s="138"/>
      <c r="BM24891" s="138"/>
    </row>
    <row r="24892" spans="62:65" ht="13" thickBot="1">
      <c r="BJ24892" s="138"/>
      <c r="BK24892" s="138"/>
      <c r="BL24892" s="138"/>
      <c r="BM24892" s="138"/>
    </row>
    <row r="24893" spans="62:65" ht="13" thickBot="1">
      <c r="BJ24893" s="138"/>
      <c r="BK24893" s="138"/>
      <c r="BL24893" s="138"/>
      <c r="BM24893" s="138"/>
    </row>
    <row r="24894" spans="62:65" ht="13" thickBot="1">
      <c r="BJ24894" s="138"/>
      <c r="BK24894" s="138"/>
      <c r="BL24894" s="138"/>
      <c r="BM24894" s="138"/>
    </row>
    <row r="24895" spans="62:65" ht="13" thickBot="1">
      <c r="BJ24895" s="138"/>
      <c r="BK24895" s="138"/>
      <c r="BL24895" s="138"/>
      <c r="BM24895" s="138"/>
    </row>
    <row r="24896" spans="62:65" ht="13" thickBot="1">
      <c r="BJ24896" s="138"/>
      <c r="BK24896" s="138"/>
      <c r="BL24896" s="138"/>
      <c r="BM24896" s="138"/>
    </row>
    <row r="24897" spans="62:65" ht="13" thickBot="1">
      <c r="BJ24897" s="138"/>
      <c r="BK24897" s="138"/>
      <c r="BL24897" s="138"/>
      <c r="BM24897" s="138"/>
    </row>
    <row r="24898" spans="62:65" ht="13" thickBot="1">
      <c r="BJ24898" s="138"/>
      <c r="BK24898" s="138"/>
      <c r="BL24898" s="138"/>
      <c r="BM24898" s="138"/>
    </row>
    <row r="24899" spans="62:65" ht="13" thickBot="1">
      <c r="BJ24899" s="138"/>
      <c r="BK24899" s="138"/>
      <c r="BL24899" s="138"/>
      <c r="BM24899" s="138"/>
    </row>
    <row r="24900" spans="62:65" ht="13" thickBot="1">
      <c r="BJ24900" s="138"/>
      <c r="BK24900" s="138"/>
      <c r="BL24900" s="138"/>
      <c r="BM24900" s="138"/>
    </row>
    <row r="24901" spans="62:65" ht="13" thickBot="1">
      <c r="BJ24901" s="138"/>
      <c r="BK24901" s="138"/>
      <c r="BL24901" s="138"/>
      <c r="BM24901" s="138"/>
    </row>
    <row r="24902" spans="62:65" ht="13" thickBot="1">
      <c r="BJ24902" s="138"/>
      <c r="BK24902" s="138"/>
      <c r="BL24902" s="138"/>
      <c r="BM24902" s="138"/>
    </row>
    <row r="24903" spans="62:65" ht="13" thickBot="1">
      <c r="BJ24903" s="138"/>
      <c r="BK24903" s="138"/>
      <c r="BL24903" s="138"/>
      <c r="BM24903" s="138"/>
    </row>
    <row r="24904" spans="62:65" ht="13" thickBot="1">
      <c r="BJ24904" s="138"/>
      <c r="BK24904" s="138"/>
      <c r="BL24904" s="138"/>
      <c r="BM24904" s="138"/>
    </row>
    <row r="24905" spans="62:65" ht="13" thickBot="1">
      <c r="BJ24905" s="138"/>
      <c r="BK24905" s="138"/>
      <c r="BL24905" s="138"/>
      <c r="BM24905" s="138"/>
    </row>
    <row r="24906" spans="62:65" ht="13" thickBot="1">
      <c r="BJ24906" s="138"/>
      <c r="BK24906" s="138"/>
      <c r="BL24906" s="138"/>
      <c r="BM24906" s="138"/>
    </row>
    <row r="24907" spans="62:65" ht="13" thickBot="1">
      <c r="BJ24907" s="138"/>
      <c r="BK24907" s="138"/>
      <c r="BL24907" s="138"/>
      <c r="BM24907" s="138"/>
    </row>
    <row r="24908" spans="62:65" ht="13" thickBot="1">
      <c r="BJ24908" s="138"/>
      <c r="BK24908" s="138"/>
      <c r="BL24908" s="138"/>
      <c r="BM24908" s="138"/>
    </row>
    <row r="24909" spans="62:65" ht="13" thickBot="1">
      <c r="BJ24909" s="138"/>
      <c r="BK24909" s="138"/>
      <c r="BL24909" s="138"/>
      <c r="BM24909" s="138"/>
    </row>
    <row r="24910" spans="62:65" ht="13" thickBot="1">
      <c r="BJ24910" s="138"/>
      <c r="BK24910" s="138"/>
      <c r="BL24910" s="138"/>
      <c r="BM24910" s="138"/>
    </row>
    <row r="24911" spans="62:65" ht="13" thickBot="1">
      <c r="BJ24911" s="138"/>
      <c r="BK24911" s="138"/>
      <c r="BL24911" s="138"/>
      <c r="BM24911" s="138"/>
    </row>
    <row r="24912" spans="62:65" ht="13" thickBot="1">
      <c r="BJ24912" s="138"/>
      <c r="BK24912" s="138"/>
      <c r="BL24912" s="138"/>
      <c r="BM24912" s="138"/>
    </row>
    <row r="24913" spans="62:65" ht="13" thickBot="1">
      <c r="BJ24913" s="138"/>
      <c r="BK24913" s="138"/>
      <c r="BL24913" s="138"/>
      <c r="BM24913" s="138"/>
    </row>
    <row r="24914" spans="62:65" ht="13" thickBot="1">
      <c r="BJ24914" s="138"/>
      <c r="BK24914" s="138"/>
      <c r="BL24914" s="138"/>
      <c r="BM24914" s="138"/>
    </row>
    <row r="24915" spans="62:65" ht="13" thickBot="1">
      <c r="BJ24915" s="138"/>
      <c r="BK24915" s="138"/>
      <c r="BL24915" s="138"/>
      <c r="BM24915" s="138"/>
    </row>
    <row r="24916" spans="62:65" ht="13" thickBot="1">
      <c r="BJ24916" s="138"/>
      <c r="BK24916" s="138"/>
      <c r="BL24916" s="138"/>
      <c r="BM24916" s="138"/>
    </row>
    <row r="24917" spans="62:65" ht="13" thickBot="1">
      <c r="BJ24917" s="138"/>
      <c r="BK24917" s="138"/>
      <c r="BL24917" s="138"/>
      <c r="BM24917" s="138"/>
    </row>
    <row r="24918" spans="62:65" ht="13" thickBot="1">
      <c r="BJ24918" s="138"/>
      <c r="BK24918" s="138"/>
      <c r="BL24918" s="138"/>
      <c r="BM24918" s="138"/>
    </row>
    <row r="24919" spans="62:65" ht="13" thickBot="1">
      <c r="BJ24919" s="138"/>
      <c r="BK24919" s="138"/>
      <c r="BL24919" s="138"/>
      <c r="BM24919" s="138"/>
    </row>
    <row r="24920" spans="62:65" ht="13" thickBot="1">
      <c r="BJ24920" s="138"/>
      <c r="BK24920" s="138"/>
      <c r="BL24920" s="138"/>
      <c r="BM24920" s="138"/>
    </row>
    <row r="24921" spans="62:65" ht="13" thickBot="1">
      <c r="BJ24921" s="138"/>
      <c r="BK24921" s="138"/>
      <c r="BL24921" s="138"/>
      <c r="BM24921" s="138"/>
    </row>
    <row r="24922" spans="62:65" ht="13" thickBot="1">
      <c r="BJ24922" s="138"/>
      <c r="BK24922" s="138"/>
      <c r="BL24922" s="138"/>
      <c r="BM24922" s="138"/>
    </row>
    <row r="24923" spans="62:65" ht="13" thickBot="1">
      <c r="BJ24923" s="138"/>
      <c r="BK24923" s="138"/>
      <c r="BL24923" s="138"/>
      <c r="BM24923" s="138"/>
    </row>
    <row r="24924" spans="62:65" ht="13" thickBot="1">
      <c r="BJ24924" s="138"/>
      <c r="BK24924" s="138"/>
      <c r="BL24924" s="138"/>
      <c r="BM24924" s="138"/>
    </row>
    <row r="24925" spans="62:65" ht="13" thickBot="1">
      <c r="BJ24925" s="138"/>
      <c r="BK24925" s="138"/>
      <c r="BL24925" s="138"/>
      <c r="BM24925" s="138"/>
    </row>
    <row r="24926" spans="62:65" ht="13" thickBot="1">
      <c r="BJ24926" s="138"/>
      <c r="BK24926" s="138"/>
      <c r="BL24926" s="138"/>
      <c r="BM24926" s="138"/>
    </row>
    <row r="24927" spans="62:65" ht="13" thickBot="1">
      <c r="BJ24927" s="138"/>
      <c r="BK24927" s="138"/>
      <c r="BL24927" s="138"/>
      <c r="BM24927" s="138"/>
    </row>
    <row r="24928" spans="62:65" ht="13" thickBot="1">
      <c r="BJ24928" s="138"/>
      <c r="BK24928" s="138"/>
      <c r="BL24928" s="138"/>
      <c r="BM24928" s="138"/>
    </row>
    <row r="24929" spans="62:65" ht="13" thickBot="1">
      <c r="BJ24929" s="138"/>
      <c r="BK24929" s="138"/>
      <c r="BL24929" s="138"/>
      <c r="BM24929" s="138"/>
    </row>
    <row r="24930" spans="62:65" ht="13" thickBot="1">
      <c r="BJ24930" s="138"/>
      <c r="BK24930" s="138"/>
      <c r="BL24930" s="138"/>
      <c r="BM24930" s="138"/>
    </row>
    <row r="24931" spans="62:65" ht="13" thickBot="1">
      <c r="BJ24931" s="138"/>
      <c r="BK24931" s="138"/>
      <c r="BL24931" s="138"/>
      <c r="BM24931" s="138"/>
    </row>
    <row r="24932" spans="62:65" ht="13" thickBot="1">
      <c r="BJ24932" s="138"/>
      <c r="BK24932" s="138"/>
      <c r="BL24932" s="138"/>
      <c r="BM24932" s="138"/>
    </row>
    <row r="24933" spans="62:65" ht="13" thickBot="1">
      <c r="BJ24933" s="138"/>
      <c r="BK24933" s="138"/>
      <c r="BL24933" s="138"/>
      <c r="BM24933" s="138"/>
    </row>
    <row r="24934" spans="62:65" ht="13" thickBot="1">
      <c r="BJ24934" s="138"/>
      <c r="BK24934" s="138"/>
      <c r="BL24934" s="138"/>
      <c r="BM24934" s="138"/>
    </row>
    <row r="24935" spans="62:65" ht="13" thickBot="1">
      <c r="BJ24935" s="138"/>
      <c r="BK24935" s="138"/>
      <c r="BL24935" s="138"/>
      <c r="BM24935" s="138"/>
    </row>
    <row r="24936" spans="62:65" ht="13" thickBot="1">
      <c r="BJ24936" s="138"/>
      <c r="BK24936" s="138"/>
      <c r="BL24936" s="138"/>
      <c r="BM24936" s="138"/>
    </row>
    <row r="24937" spans="62:65" ht="13" thickBot="1">
      <c r="BJ24937" s="138"/>
      <c r="BK24937" s="138"/>
      <c r="BL24937" s="138"/>
      <c r="BM24937" s="138"/>
    </row>
    <row r="24938" spans="62:65" ht="13" thickBot="1">
      <c r="BJ24938" s="138"/>
      <c r="BK24938" s="138"/>
      <c r="BL24938" s="138"/>
      <c r="BM24938" s="138"/>
    </row>
    <row r="24939" spans="62:65" ht="13" thickBot="1">
      <c r="BJ24939" s="138"/>
      <c r="BK24939" s="138"/>
      <c r="BL24939" s="138"/>
      <c r="BM24939" s="138"/>
    </row>
    <row r="24940" spans="62:65" ht="13" thickBot="1">
      <c r="BJ24940" s="138"/>
      <c r="BK24940" s="138"/>
      <c r="BL24940" s="138"/>
      <c r="BM24940" s="138"/>
    </row>
    <row r="24941" spans="62:65" ht="13" thickBot="1">
      <c r="BJ24941" s="138"/>
      <c r="BK24941" s="138"/>
      <c r="BL24941" s="138"/>
      <c r="BM24941" s="138"/>
    </row>
    <row r="24942" spans="62:65" ht="13" thickBot="1">
      <c r="BJ24942" s="138"/>
      <c r="BK24942" s="138"/>
      <c r="BL24942" s="138"/>
      <c r="BM24942" s="138"/>
    </row>
    <row r="24943" spans="62:65" ht="13" thickBot="1">
      <c r="BJ24943" s="138"/>
      <c r="BK24943" s="138"/>
      <c r="BL24943" s="138"/>
      <c r="BM24943" s="138"/>
    </row>
    <row r="24944" spans="62:65" ht="13" thickBot="1">
      <c r="BJ24944" s="138"/>
      <c r="BK24944" s="138"/>
      <c r="BL24944" s="138"/>
      <c r="BM24944" s="138"/>
    </row>
    <row r="24945" spans="62:65" ht="13" thickBot="1">
      <c r="BJ24945" s="138"/>
      <c r="BK24945" s="138"/>
      <c r="BL24945" s="138"/>
      <c r="BM24945" s="138"/>
    </row>
    <row r="24946" spans="62:65" ht="13" thickBot="1">
      <c r="BJ24946" s="138"/>
      <c r="BK24946" s="138"/>
      <c r="BL24946" s="138"/>
      <c r="BM24946" s="138"/>
    </row>
    <row r="24947" spans="62:65" ht="13" thickBot="1">
      <c r="BJ24947" s="138"/>
      <c r="BK24947" s="138"/>
      <c r="BL24947" s="138"/>
      <c r="BM24947" s="138"/>
    </row>
    <row r="24948" spans="62:65" ht="13" thickBot="1">
      <c r="BJ24948" s="138"/>
      <c r="BK24948" s="138"/>
      <c r="BL24948" s="138"/>
      <c r="BM24948" s="138"/>
    </row>
    <row r="24949" spans="62:65" ht="13" thickBot="1">
      <c r="BJ24949" s="138"/>
      <c r="BK24949" s="138"/>
      <c r="BL24949" s="138"/>
      <c r="BM24949" s="138"/>
    </row>
    <row r="24950" spans="62:65" ht="13" thickBot="1">
      <c r="BJ24950" s="138"/>
      <c r="BK24950" s="138"/>
      <c r="BL24950" s="138"/>
      <c r="BM24950" s="138"/>
    </row>
    <row r="24951" spans="62:65" ht="13" thickBot="1">
      <c r="BJ24951" s="138"/>
      <c r="BK24951" s="138"/>
      <c r="BL24951" s="138"/>
      <c r="BM24951" s="138"/>
    </row>
    <row r="24952" spans="62:65" ht="13" thickBot="1">
      <c r="BJ24952" s="138"/>
      <c r="BK24952" s="138"/>
      <c r="BL24952" s="138"/>
      <c r="BM24952" s="138"/>
    </row>
    <row r="24953" spans="62:65" ht="13" thickBot="1">
      <c r="BJ24953" s="138"/>
      <c r="BK24953" s="138"/>
      <c r="BL24953" s="138"/>
      <c r="BM24953" s="138"/>
    </row>
    <row r="24954" spans="62:65" ht="13" thickBot="1">
      <c r="BJ24954" s="138"/>
      <c r="BK24954" s="138"/>
      <c r="BL24954" s="138"/>
      <c r="BM24954" s="138"/>
    </row>
    <row r="24955" spans="62:65" ht="13" thickBot="1">
      <c r="BJ24955" s="138"/>
      <c r="BK24955" s="138"/>
      <c r="BL24955" s="138"/>
      <c r="BM24955" s="138"/>
    </row>
    <row r="24956" spans="62:65" ht="13" thickBot="1">
      <c r="BJ24956" s="138"/>
      <c r="BK24956" s="138"/>
      <c r="BL24956" s="138"/>
      <c r="BM24956" s="138"/>
    </row>
    <row r="24957" spans="62:65" ht="13" thickBot="1">
      <c r="BJ24957" s="138"/>
      <c r="BK24957" s="138"/>
      <c r="BL24957" s="138"/>
      <c r="BM24957" s="138"/>
    </row>
    <row r="24958" spans="62:65" ht="13" thickBot="1">
      <c r="BJ24958" s="138"/>
      <c r="BK24958" s="138"/>
      <c r="BL24958" s="138"/>
      <c r="BM24958" s="138"/>
    </row>
    <row r="24959" spans="62:65" ht="13" thickBot="1">
      <c r="BJ24959" s="138"/>
      <c r="BK24959" s="138"/>
      <c r="BL24959" s="138"/>
      <c r="BM24959" s="138"/>
    </row>
    <row r="24960" spans="62:65" ht="13" thickBot="1">
      <c r="BJ24960" s="138"/>
      <c r="BK24960" s="138"/>
      <c r="BL24960" s="138"/>
      <c r="BM24960" s="138"/>
    </row>
    <row r="24961" spans="62:65" ht="13" thickBot="1">
      <c r="BJ24961" s="138"/>
      <c r="BK24961" s="138"/>
      <c r="BL24961" s="138"/>
      <c r="BM24961" s="138"/>
    </row>
    <row r="24962" spans="62:65" ht="13" thickBot="1">
      <c r="BJ24962" s="138"/>
      <c r="BK24962" s="138"/>
      <c r="BL24962" s="138"/>
      <c r="BM24962" s="138"/>
    </row>
    <row r="24963" spans="62:65" ht="13" thickBot="1">
      <c r="BJ24963" s="138"/>
      <c r="BK24963" s="138"/>
      <c r="BL24963" s="138"/>
      <c r="BM24963" s="138"/>
    </row>
    <row r="24964" spans="62:65" ht="13" thickBot="1">
      <c r="BJ24964" s="138"/>
      <c r="BK24964" s="138"/>
      <c r="BL24964" s="138"/>
      <c r="BM24964" s="138"/>
    </row>
    <row r="24965" spans="62:65" ht="13" thickBot="1">
      <c r="BJ24965" s="138"/>
      <c r="BK24965" s="138"/>
      <c r="BL24965" s="138"/>
      <c r="BM24965" s="138"/>
    </row>
    <row r="24966" spans="62:65" ht="13" thickBot="1">
      <c r="BJ24966" s="138"/>
      <c r="BK24966" s="138"/>
      <c r="BL24966" s="138"/>
      <c r="BM24966" s="138"/>
    </row>
    <row r="24967" spans="62:65" ht="13" thickBot="1">
      <c r="BJ24967" s="138"/>
      <c r="BK24967" s="138"/>
      <c r="BL24967" s="138"/>
      <c r="BM24967" s="138"/>
    </row>
    <row r="24968" spans="62:65" ht="13" thickBot="1">
      <c r="BJ24968" s="138"/>
      <c r="BK24968" s="138"/>
      <c r="BL24968" s="138"/>
      <c r="BM24968" s="138"/>
    </row>
    <row r="24969" spans="62:65" ht="13" thickBot="1">
      <c r="BJ24969" s="138"/>
      <c r="BK24969" s="138"/>
      <c r="BL24969" s="138"/>
      <c r="BM24969" s="138"/>
    </row>
    <row r="24970" spans="62:65" ht="13" thickBot="1">
      <c r="BJ24970" s="138"/>
      <c r="BK24970" s="138"/>
      <c r="BL24970" s="138"/>
      <c r="BM24970" s="138"/>
    </row>
    <row r="24971" spans="62:65" ht="13" thickBot="1">
      <c r="BJ24971" s="138"/>
      <c r="BK24971" s="138"/>
      <c r="BL24971" s="138"/>
      <c r="BM24971" s="138"/>
    </row>
    <row r="24972" spans="62:65" ht="13" thickBot="1">
      <c r="BJ24972" s="138"/>
      <c r="BK24972" s="138"/>
      <c r="BL24972" s="138"/>
      <c r="BM24972" s="138"/>
    </row>
    <row r="24973" spans="62:65" ht="13" thickBot="1">
      <c r="BJ24973" s="138"/>
      <c r="BK24973" s="138"/>
      <c r="BL24973" s="138"/>
      <c r="BM24973" s="138"/>
    </row>
    <row r="24974" spans="62:65" ht="13" thickBot="1">
      <c r="BJ24974" s="138"/>
      <c r="BK24974" s="138"/>
      <c r="BL24974" s="138"/>
      <c r="BM24974" s="138"/>
    </row>
    <row r="24975" spans="62:65" ht="13" thickBot="1">
      <c r="BJ24975" s="138"/>
      <c r="BK24975" s="138"/>
      <c r="BL24975" s="138"/>
      <c r="BM24975" s="138"/>
    </row>
    <row r="24976" spans="62:65" ht="13" thickBot="1">
      <c r="BJ24976" s="138"/>
      <c r="BK24976" s="138"/>
      <c r="BL24976" s="138"/>
      <c r="BM24976" s="138"/>
    </row>
    <row r="24977" spans="62:65" ht="13" thickBot="1">
      <c r="BJ24977" s="138"/>
      <c r="BK24977" s="138"/>
      <c r="BL24977" s="138"/>
      <c r="BM24977" s="138"/>
    </row>
    <row r="24978" spans="62:65" ht="13" thickBot="1">
      <c r="BJ24978" s="138"/>
      <c r="BK24978" s="138"/>
      <c r="BL24978" s="138"/>
      <c r="BM24978" s="138"/>
    </row>
    <row r="24979" spans="62:65" ht="13" thickBot="1">
      <c r="BJ24979" s="138"/>
      <c r="BK24979" s="138"/>
      <c r="BL24979" s="138"/>
      <c r="BM24979" s="138"/>
    </row>
    <row r="24980" spans="62:65" ht="13" thickBot="1">
      <c r="BJ24980" s="138"/>
      <c r="BK24980" s="138"/>
      <c r="BL24980" s="138"/>
      <c r="BM24980" s="138"/>
    </row>
    <row r="24981" spans="62:65" ht="13" thickBot="1">
      <c r="BJ24981" s="138"/>
      <c r="BK24981" s="138"/>
      <c r="BL24981" s="138"/>
      <c r="BM24981" s="138"/>
    </row>
    <row r="24982" spans="62:65" ht="13" thickBot="1">
      <c r="BJ24982" s="138"/>
      <c r="BK24982" s="138"/>
      <c r="BL24982" s="138"/>
      <c r="BM24982" s="138"/>
    </row>
    <row r="24983" spans="62:65" ht="13" thickBot="1">
      <c r="BJ24983" s="138"/>
      <c r="BK24983" s="138"/>
      <c r="BL24983" s="138"/>
      <c r="BM24983" s="138"/>
    </row>
    <row r="24984" spans="62:65" ht="13" thickBot="1">
      <c r="BJ24984" s="138"/>
      <c r="BK24984" s="138"/>
      <c r="BL24984" s="138"/>
      <c r="BM24984" s="138"/>
    </row>
    <row r="24985" spans="62:65" ht="13" thickBot="1">
      <c r="BJ24985" s="138"/>
      <c r="BK24985" s="138"/>
      <c r="BL24985" s="138"/>
      <c r="BM24985" s="138"/>
    </row>
    <row r="24986" spans="62:65" ht="13" thickBot="1">
      <c r="BJ24986" s="138"/>
      <c r="BK24986" s="138"/>
      <c r="BL24986" s="138"/>
      <c r="BM24986" s="138"/>
    </row>
    <row r="24987" spans="62:65" ht="13" thickBot="1">
      <c r="BJ24987" s="138"/>
      <c r="BK24987" s="138"/>
      <c r="BL24987" s="138"/>
      <c r="BM24987" s="138"/>
    </row>
    <row r="24988" spans="62:65" ht="13" thickBot="1">
      <c r="BJ24988" s="138"/>
      <c r="BK24988" s="138"/>
      <c r="BL24988" s="138"/>
      <c r="BM24988" s="138"/>
    </row>
    <row r="24989" spans="62:65" ht="13" thickBot="1">
      <c r="BJ24989" s="138"/>
      <c r="BK24989" s="138"/>
      <c r="BL24989" s="138"/>
      <c r="BM24989" s="138"/>
    </row>
    <row r="24990" spans="62:65" ht="13" thickBot="1">
      <c r="BJ24990" s="138"/>
      <c r="BK24990" s="138"/>
      <c r="BL24990" s="138"/>
      <c r="BM24990" s="138"/>
    </row>
    <row r="24991" spans="62:65" ht="13" thickBot="1">
      <c r="BJ24991" s="138"/>
      <c r="BK24991" s="138"/>
      <c r="BL24991" s="138"/>
      <c r="BM24991" s="138"/>
    </row>
    <row r="24992" spans="62:65" ht="13" thickBot="1">
      <c r="BJ24992" s="138"/>
      <c r="BK24992" s="138"/>
      <c r="BL24992" s="138"/>
      <c r="BM24992" s="138"/>
    </row>
    <row r="24993" spans="62:65" ht="13" thickBot="1">
      <c r="BJ24993" s="138"/>
      <c r="BK24993" s="138"/>
      <c r="BL24993" s="138"/>
      <c r="BM24993" s="138"/>
    </row>
    <row r="24994" spans="62:65" ht="13" thickBot="1">
      <c r="BJ24994" s="138"/>
      <c r="BK24994" s="138"/>
      <c r="BL24994" s="138"/>
      <c r="BM24994" s="138"/>
    </row>
    <row r="24995" spans="62:65" ht="13" thickBot="1">
      <c r="BJ24995" s="138"/>
      <c r="BK24995" s="138"/>
      <c r="BL24995" s="138"/>
      <c r="BM24995" s="138"/>
    </row>
    <row r="24996" spans="62:65" ht="13" thickBot="1">
      <c r="BJ24996" s="138"/>
      <c r="BK24996" s="138"/>
      <c r="BL24996" s="138"/>
      <c r="BM24996" s="138"/>
    </row>
    <row r="24997" spans="62:65" ht="13" thickBot="1">
      <c r="BJ24997" s="138"/>
      <c r="BK24997" s="138"/>
      <c r="BL24997" s="138"/>
      <c r="BM24997" s="138"/>
    </row>
    <row r="24998" spans="62:65" ht="13" thickBot="1">
      <c r="BJ24998" s="138"/>
      <c r="BK24998" s="138"/>
      <c r="BL24998" s="138"/>
      <c r="BM24998" s="138"/>
    </row>
    <row r="24999" spans="62:65" ht="13" thickBot="1">
      <c r="BJ24999" s="138"/>
      <c r="BK24999" s="138"/>
      <c r="BL24999" s="138"/>
      <c r="BM24999" s="138"/>
    </row>
    <row r="25000" spans="62:65" ht="13" thickBot="1">
      <c r="BJ25000" s="138"/>
      <c r="BK25000" s="138"/>
      <c r="BL25000" s="138"/>
      <c r="BM25000" s="138"/>
    </row>
    <row r="25001" spans="62:65" ht="13" thickBot="1">
      <c r="BJ25001" s="138"/>
      <c r="BK25001" s="138"/>
      <c r="BL25001" s="138"/>
      <c r="BM25001" s="138"/>
    </row>
    <row r="25002" spans="62:65" ht="13" thickBot="1">
      <c r="BJ25002" s="138"/>
      <c r="BK25002" s="138"/>
      <c r="BL25002" s="138"/>
      <c r="BM25002" s="138"/>
    </row>
    <row r="25003" spans="62:65" ht="13" thickBot="1">
      <c r="BJ25003" s="138"/>
      <c r="BK25003" s="138"/>
      <c r="BL25003" s="138"/>
      <c r="BM25003" s="138"/>
    </row>
    <row r="25004" spans="62:65" ht="13" thickBot="1">
      <c r="BJ25004" s="138"/>
      <c r="BK25004" s="138"/>
      <c r="BL25004" s="138"/>
      <c r="BM25004" s="138"/>
    </row>
    <row r="25005" spans="62:65" ht="13" thickBot="1">
      <c r="BJ25005" s="138"/>
      <c r="BK25005" s="138"/>
      <c r="BL25005" s="138"/>
      <c r="BM25005" s="138"/>
    </row>
    <row r="25006" spans="62:65" ht="13" thickBot="1">
      <c r="BJ25006" s="138"/>
      <c r="BK25006" s="138"/>
      <c r="BL25006" s="138"/>
      <c r="BM25006" s="138"/>
    </row>
    <row r="25007" spans="62:65" ht="13" thickBot="1">
      <c r="BJ25007" s="138"/>
      <c r="BK25007" s="138"/>
      <c r="BL25007" s="138"/>
      <c r="BM25007" s="138"/>
    </row>
    <row r="25008" spans="62:65" ht="13" thickBot="1">
      <c r="BJ25008" s="138"/>
      <c r="BK25008" s="138"/>
      <c r="BL25008" s="138"/>
      <c r="BM25008" s="138"/>
    </row>
    <row r="25009" spans="62:65" ht="13" thickBot="1">
      <c r="BJ25009" s="138"/>
      <c r="BK25009" s="138"/>
      <c r="BL25009" s="138"/>
      <c r="BM25009" s="138"/>
    </row>
    <row r="25010" spans="62:65" ht="13" thickBot="1">
      <c r="BJ25010" s="138"/>
      <c r="BK25010" s="138"/>
      <c r="BL25010" s="138"/>
      <c r="BM25010" s="138"/>
    </row>
    <row r="25011" spans="62:65" ht="13" thickBot="1">
      <c r="BJ25011" s="138"/>
      <c r="BK25011" s="138"/>
      <c r="BL25011" s="138"/>
      <c r="BM25011" s="138"/>
    </row>
    <row r="25012" spans="62:65" ht="13" thickBot="1">
      <c r="BJ25012" s="138"/>
      <c r="BK25012" s="138"/>
      <c r="BL25012" s="138"/>
      <c r="BM25012" s="138"/>
    </row>
    <row r="25013" spans="62:65" ht="13" thickBot="1">
      <c r="BJ25013" s="138"/>
      <c r="BK25013" s="138"/>
      <c r="BL25013" s="138"/>
      <c r="BM25013" s="138"/>
    </row>
    <row r="25014" spans="62:65" ht="13" thickBot="1">
      <c r="BJ25014" s="138"/>
      <c r="BK25014" s="138"/>
      <c r="BL25014" s="138"/>
      <c r="BM25014" s="138"/>
    </row>
    <row r="25015" spans="62:65" ht="13" thickBot="1">
      <c r="BJ25015" s="138"/>
      <c r="BK25015" s="138"/>
      <c r="BL25015" s="138"/>
      <c r="BM25015" s="138"/>
    </row>
    <row r="25016" spans="62:65" ht="13" thickBot="1">
      <c r="BJ25016" s="138"/>
      <c r="BK25016" s="138"/>
      <c r="BL25016" s="138"/>
      <c r="BM25016" s="138"/>
    </row>
    <row r="25017" spans="62:65" ht="13" thickBot="1">
      <c r="BJ25017" s="138"/>
      <c r="BK25017" s="138"/>
      <c r="BL25017" s="138"/>
      <c r="BM25017" s="138"/>
    </row>
    <row r="25018" spans="62:65" ht="13" thickBot="1">
      <c r="BJ25018" s="138"/>
      <c r="BK25018" s="138"/>
      <c r="BL25018" s="138"/>
      <c r="BM25018" s="138"/>
    </row>
    <row r="25019" spans="62:65" ht="13" thickBot="1">
      <c r="BJ25019" s="138"/>
      <c r="BK25019" s="138"/>
      <c r="BL25019" s="138"/>
      <c r="BM25019" s="138"/>
    </row>
    <row r="25020" spans="62:65" ht="13" thickBot="1">
      <c r="BJ25020" s="138"/>
      <c r="BK25020" s="138"/>
      <c r="BL25020" s="138"/>
      <c r="BM25020" s="138"/>
    </row>
    <row r="25021" spans="62:65" ht="13" thickBot="1">
      <c r="BJ25021" s="138"/>
      <c r="BK25021" s="138"/>
      <c r="BL25021" s="138"/>
      <c r="BM25021" s="138"/>
    </row>
    <row r="25022" spans="62:65" ht="13" thickBot="1">
      <c r="BJ25022" s="138"/>
      <c r="BK25022" s="138"/>
      <c r="BL25022" s="138"/>
      <c r="BM25022" s="138"/>
    </row>
    <row r="25023" spans="62:65" ht="13" thickBot="1">
      <c r="BJ25023" s="138"/>
      <c r="BK25023" s="138"/>
      <c r="BL25023" s="138"/>
      <c r="BM25023" s="138"/>
    </row>
    <row r="25024" spans="62:65" ht="13" thickBot="1">
      <c r="BJ25024" s="138"/>
      <c r="BK25024" s="138"/>
      <c r="BL25024" s="138"/>
      <c r="BM25024" s="138"/>
    </row>
    <row r="25025" spans="62:65" ht="13" thickBot="1">
      <c r="BJ25025" s="138"/>
      <c r="BK25025" s="138"/>
      <c r="BL25025" s="138"/>
      <c r="BM25025" s="138"/>
    </row>
    <row r="25026" spans="62:65" ht="13" thickBot="1">
      <c r="BJ25026" s="138"/>
      <c r="BK25026" s="138"/>
      <c r="BL25026" s="138"/>
      <c r="BM25026" s="138"/>
    </row>
    <row r="25027" spans="62:65" ht="13" thickBot="1">
      <c r="BJ25027" s="138"/>
      <c r="BK25027" s="138"/>
      <c r="BL25027" s="138"/>
      <c r="BM25027" s="138"/>
    </row>
    <row r="25028" spans="62:65" ht="13" thickBot="1">
      <c r="BJ25028" s="138"/>
      <c r="BK25028" s="138"/>
      <c r="BL25028" s="138"/>
      <c r="BM25028" s="138"/>
    </row>
    <row r="25029" spans="62:65" ht="13" thickBot="1">
      <c r="BJ25029" s="138"/>
      <c r="BK25029" s="138"/>
      <c r="BL25029" s="138"/>
      <c r="BM25029" s="138"/>
    </row>
    <row r="25030" spans="62:65" ht="13" thickBot="1">
      <c r="BJ25030" s="138"/>
      <c r="BK25030" s="138"/>
      <c r="BL25030" s="138"/>
      <c r="BM25030" s="138"/>
    </row>
    <row r="25031" spans="62:65" ht="13" thickBot="1">
      <c r="BJ25031" s="138"/>
      <c r="BK25031" s="138"/>
      <c r="BL25031" s="138"/>
      <c r="BM25031" s="138"/>
    </row>
    <row r="25032" spans="62:65" ht="13" thickBot="1">
      <c r="BJ25032" s="138"/>
      <c r="BK25032" s="138"/>
      <c r="BL25032" s="138"/>
      <c r="BM25032" s="138"/>
    </row>
    <row r="25033" spans="62:65" ht="13" thickBot="1">
      <c r="BJ25033" s="138"/>
      <c r="BK25033" s="138"/>
      <c r="BL25033" s="138"/>
      <c r="BM25033" s="138"/>
    </row>
    <row r="25034" spans="62:65" ht="13" thickBot="1">
      <c r="BJ25034" s="138"/>
      <c r="BK25034" s="138"/>
      <c r="BL25034" s="138"/>
      <c r="BM25034" s="138"/>
    </row>
    <row r="25035" spans="62:65" ht="13" thickBot="1">
      <c r="BJ25035" s="138"/>
      <c r="BK25035" s="138"/>
      <c r="BL25035" s="138"/>
      <c r="BM25035" s="138"/>
    </row>
    <row r="25036" spans="62:65" ht="13" thickBot="1">
      <c r="BJ25036" s="138"/>
      <c r="BK25036" s="138"/>
      <c r="BL25036" s="138"/>
      <c r="BM25036" s="138"/>
    </row>
    <row r="25037" spans="62:65" ht="13" thickBot="1">
      <c r="BJ25037" s="138"/>
      <c r="BK25037" s="138"/>
      <c r="BL25037" s="138"/>
      <c r="BM25037" s="138"/>
    </row>
    <row r="25038" spans="62:65" ht="13" thickBot="1">
      <c r="BJ25038" s="138"/>
      <c r="BK25038" s="138"/>
      <c r="BL25038" s="138"/>
      <c r="BM25038" s="138"/>
    </row>
    <row r="25039" spans="62:65" ht="13" thickBot="1">
      <c r="BJ25039" s="138"/>
      <c r="BK25039" s="138"/>
      <c r="BL25039" s="138"/>
      <c r="BM25039" s="138"/>
    </row>
    <row r="25040" spans="62:65" ht="13" thickBot="1">
      <c r="BJ25040" s="138"/>
      <c r="BK25040" s="138"/>
      <c r="BL25040" s="138"/>
      <c r="BM25040" s="138"/>
    </row>
    <row r="25041" spans="62:65" ht="13" thickBot="1">
      <c r="BJ25041" s="138"/>
      <c r="BK25041" s="138"/>
      <c r="BL25041" s="138"/>
      <c r="BM25041" s="138"/>
    </row>
    <row r="25042" spans="62:65" ht="13" thickBot="1">
      <c r="BJ25042" s="138"/>
      <c r="BK25042" s="138"/>
      <c r="BL25042" s="138"/>
      <c r="BM25042" s="138"/>
    </row>
    <row r="25043" spans="62:65" ht="13" thickBot="1">
      <c r="BJ25043" s="138"/>
      <c r="BK25043" s="138"/>
      <c r="BL25043" s="138"/>
      <c r="BM25043" s="138"/>
    </row>
    <row r="25044" spans="62:65" ht="13" thickBot="1">
      <c r="BJ25044" s="138"/>
      <c r="BK25044" s="138"/>
      <c r="BL25044" s="138"/>
      <c r="BM25044" s="138"/>
    </row>
    <row r="25045" spans="62:65" ht="13" thickBot="1">
      <c r="BJ25045" s="138"/>
      <c r="BK25045" s="138"/>
      <c r="BL25045" s="138"/>
      <c r="BM25045" s="138"/>
    </row>
    <row r="25046" spans="62:65" ht="13" thickBot="1">
      <c r="BJ25046" s="138"/>
      <c r="BK25046" s="138"/>
      <c r="BL25046" s="138"/>
      <c r="BM25046" s="138"/>
    </row>
    <row r="25047" spans="62:65" ht="13" thickBot="1">
      <c r="BJ25047" s="138"/>
      <c r="BK25047" s="138"/>
      <c r="BL25047" s="138"/>
      <c r="BM25047" s="138"/>
    </row>
    <row r="25048" spans="62:65" ht="13" thickBot="1">
      <c r="BJ25048" s="138"/>
      <c r="BK25048" s="138"/>
      <c r="BL25048" s="138"/>
      <c r="BM25048" s="138"/>
    </row>
    <row r="25049" spans="62:65" ht="13" thickBot="1">
      <c r="BJ25049" s="138"/>
      <c r="BK25049" s="138"/>
      <c r="BL25049" s="138"/>
      <c r="BM25049" s="138"/>
    </row>
    <row r="25050" spans="62:65" ht="13" thickBot="1">
      <c r="BJ25050" s="138"/>
      <c r="BK25050" s="138"/>
      <c r="BL25050" s="138"/>
      <c r="BM25050" s="138"/>
    </row>
    <row r="25051" spans="62:65" ht="13" thickBot="1">
      <c r="BJ25051" s="138"/>
      <c r="BK25051" s="138"/>
      <c r="BL25051" s="138"/>
      <c r="BM25051" s="138"/>
    </row>
    <row r="25052" spans="62:65" ht="13" thickBot="1">
      <c r="BJ25052" s="138"/>
      <c r="BK25052" s="138"/>
      <c r="BL25052" s="138"/>
      <c r="BM25052" s="138"/>
    </row>
    <row r="25053" spans="62:65" ht="13" thickBot="1">
      <c r="BJ25053" s="138"/>
      <c r="BK25053" s="138"/>
      <c r="BL25053" s="138"/>
      <c r="BM25053" s="138"/>
    </row>
    <row r="25054" spans="62:65" ht="13" thickBot="1">
      <c r="BJ25054" s="138"/>
      <c r="BK25054" s="138"/>
      <c r="BL25054" s="138"/>
      <c r="BM25054" s="138"/>
    </row>
    <row r="25055" spans="62:65" ht="13" thickBot="1">
      <c r="BJ25055" s="138"/>
      <c r="BK25055" s="138"/>
      <c r="BL25055" s="138"/>
      <c r="BM25055" s="138"/>
    </row>
    <row r="25056" spans="62:65" ht="13" thickBot="1">
      <c r="BJ25056" s="138"/>
      <c r="BK25056" s="138"/>
      <c r="BL25056" s="138"/>
      <c r="BM25056" s="138"/>
    </row>
    <row r="25057" spans="62:65" ht="13" thickBot="1">
      <c r="BJ25057" s="138"/>
      <c r="BK25057" s="138"/>
      <c r="BL25057" s="138"/>
      <c r="BM25057" s="138"/>
    </row>
    <row r="25058" spans="62:65" ht="13" thickBot="1">
      <c r="BJ25058" s="138"/>
      <c r="BK25058" s="138"/>
      <c r="BL25058" s="138"/>
      <c r="BM25058" s="138"/>
    </row>
    <row r="25059" spans="62:65" ht="13" thickBot="1">
      <c r="BJ25059" s="138"/>
      <c r="BK25059" s="138"/>
      <c r="BL25059" s="138"/>
      <c r="BM25059" s="138"/>
    </row>
    <row r="25060" spans="62:65" ht="13" thickBot="1">
      <c r="BJ25060" s="138"/>
      <c r="BK25060" s="138"/>
      <c r="BL25060" s="138"/>
      <c r="BM25060" s="138"/>
    </row>
    <row r="25061" spans="62:65" ht="13" thickBot="1">
      <c r="BJ25061" s="138"/>
      <c r="BK25061" s="138"/>
      <c r="BL25061" s="138"/>
      <c r="BM25061" s="138"/>
    </row>
    <row r="25062" spans="62:65" ht="13" thickBot="1">
      <c r="BJ25062" s="138"/>
      <c r="BK25062" s="138"/>
      <c r="BL25062" s="138"/>
      <c r="BM25062" s="138"/>
    </row>
    <row r="25063" spans="62:65" ht="13" thickBot="1">
      <c r="BJ25063" s="138"/>
      <c r="BK25063" s="138"/>
      <c r="BL25063" s="138"/>
      <c r="BM25063" s="138"/>
    </row>
    <row r="25064" spans="62:65" ht="13" thickBot="1">
      <c r="BJ25064" s="138"/>
      <c r="BK25064" s="138"/>
      <c r="BL25064" s="138"/>
      <c r="BM25064" s="138"/>
    </row>
    <row r="25065" spans="62:65" ht="13" thickBot="1">
      <c r="BJ25065" s="138"/>
      <c r="BK25065" s="138"/>
      <c r="BL25065" s="138"/>
      <c r="BM25065" s="138"/>
    </row>
    <row r="25066" spans="62:65" ht="13" thickBot="1">
      <c r="BJ25066" s="138"/>
      <c r="BK25066" s="138"/>
      <c r="BL25066" s="138"/>
      <c r="BM25066" s="138"/>
    </row>
    <row r="25067" spans="62:65" ht="13" thickBot="1">
      <c r="BJ25067" s="138"/>
      <c r="BK25067" s="138"/>
      <c r="BL25067" s="138"/>
      <c r="BM25067" s="138"/>
    </row>
    <row r="25068" spans="62:65" ht="13" thickBot="1">
      <c r="BJ25068" s="138"/>
      <c r="BK25068" s="138"/>
      <c r="BL25068" s="138"/>
      <c r="BM25068" s="138"/>
    </row>
    <row r="25069" spans="62:65" ht="13" thickBot="1">
      <c r="BJ25069" s="138"/>
      <c r="BK25069" s="138"/>
      <c r="BL25069" s="138"/>
      <c r="BM25069" s="138"/>
    </row>
    <row r="25070" spans="62:65" ht="13" thickBot="1">
      <c r="BJ25070" s="138"/>
      <c r="BK25070" s="138"/>
      <c r="BL25070" s="138"/>
      <c r="BM25070" s="138"/>
    </row>
    <row r="25071" spans="62:65" ht="13" thickBot="1">
      <c r="BJ25071" s="138"/>
      <c r="BK25071" s="138"/>
      <c r="BL25071" s="138"/>
      <c r="BM25071" s="138"/>
    </row>
    <row r="25072" spans="62:65" ht="13" thickBot="1">
      <c r="BJ25072" s="138"/>
      <c r="BK25072" s="138"/>
      <c r="BL25072" s="138"/>
      <c r="BM25072" s="138"/>
    </row>
    <row r="25073" spans="62:65" ht="13" thickBot="1">
      <c r="BJ25073" s="138"/>
      <c r="BK25073" s="138"/>
      <c r="BL25073" s="138"/>
      <c r="BM25073" s="138"/>
    </row>
    <row r="25074" spans="62:65" ht="13" thickBot="1">
      <c r="BJ25074" s="138"/>
      <c r="BK25074" s="138"/>
      <c r="BL25074" s="138"/>
      <c r="BM25074" s="138"/>
    </row>
    <row r="25075" spans="62:65" ht="13" thickBot="1">
      <c r="BJ25075" s="138"/>
      <c r="BK25075" s="138"/>
      <c r="BL25075" s="138"/>
      <c r="BM25075" s="138"/>
    </row>
    <row r="25076" spans="62:65" ht="13" thickBot="1">
      <c r="BJ25076" s="138"/>
      <c r="BK25076" s="138"/>
      <c r="BL25076" s="138"/>
      <c r="BM25076" s="138"/>
    </row>
    <row r="25077" spans="62:65" ht="13" thickBot="1">
      <c r="BJ25077" s="138"/>
      <c r="BK25077" s="138"/>
      <c r="BL25077" s="138"/>
      <c r="BM25077" s="138"/>
    </row>
    <row r="25078" spans="62:65" ht="13" thickBot="1">
      <c r="BJ25078" s="138"/>
      <c r="BK25078" s="138"/>
      <c r="BL25078" s="138"/>
      <c r="BM25078" s="138"/>
    </row>
    <row r="25079" spans="62:65" ht="13" thickBot="1">
      <c r="BJ25079" s="138"/>
      <c r="BK25079" s="138"/>
      <c r="BL25079" s="138"/>
      <c r="BM25079" s="138"/>
    </row>
    <row r="25080" spans="62:65" ht="13" thickBot="1">
      <c r="BJ25080" s="138"/>
      <c r="BK25080" s="138"/>
      <c r="BL25080" s="138"/>
      <c r="BM25080" s="138"/>
    </row>
    <row r="25081" spans="62:65" ht="13" thickBot="1">
      <c r="BJ25081" s="138"/>
      <c r="BK25081" s="138"/>
      <c r="BL25081" s="138"/>
      <c r="BM25081" s="138"/>
    </row>
    <row r="25082" spans="62:65" ht="13" thickBot="1">
      <c r="BJ25082" s="138"/>
      <c r="BK25082" s="138"/>
      <c r="BL25082" s="138"/>
      <c r="BM25082" s="138"/>
    </row>
    <row r="25083" spans="62:65" ht="13" thickBot="1">
      <c r="BJ25083" s="138"/>
      <c r="BK25083" s="138"/>
      <c r="BL25083" s="138"/>
      <c r="BM25083" s="138"/>
    </row>
    <row r="25084" spans="62:65" ht="13" thickBot="1">
      <c r="BJ25084" s="138"/>
      <c r="BK25084" s="138"/>
      <c r="BL25084" s="138"/>
      <c r="BM25084" s="138"/>
    </row>
    <row r="25085" spans="62:65" ht="13" thickBot="1">
      <c r="BJ25085" s="138"/>
      <c r="BK25085" s="138"/>
      <c r="BL25085" s="138"/>
      <c r="BM25085" s="138"/>
    </row>
    <row r="25086" spans="62:65" ht="13" thickBot="1">
      <c r="BJ25086" s="138"/>
      <c r="BK25086" s="138"/>
      <c r="BL25086" s="138"/>
      <c r="BM25086" s="138"/>
    </row>
    <row r="25087" spans="62:65" ht="13" thickBot="1">
      <c r="BJ25087" s="138"/>
      <c r="BK25087" s="138"/>
      <c r="BL25087" s="138"/>
      <c r="BM25087" s="138"/>
    </row>
    <row r="25088" spans="62:65" ht="13" thickBot="1">
      <c r="BJ25088" s="138"/>
      <c r="BK25088" s="138"/>
      <c r="BL25088" s="138"/>
      <c r="BM25088" s="138"/>
    </row>
    <row r="25089" spans="62:65" ht="13" thickBot="1">
      <c r="BJ25089" s="138"/>
      <c r="BK25089" s="138"/>
      <c r="BL25089" s="138"/>
      <c r="BM25089" s="138"/>
    </row>
    <row r="25090" spans="62:65" ht="13" thickBot="1">
      <c r="BJ25090" s="138"/>
      <c r="BK25090" s="138"/>
      <c r="BL25090" s="138"/>
      <c r="BM25090" s="138"/>
    </row>
    <row r="25091" spans="62:65" ht="13" thickBot="1">
      <c r="BJ25091" s="138"/>
      <c r="BK25091" s="138"/>
      <c r="BL25091" s="138"/>
      <c r="BM25091" s="138"/>
    </row>
    <row r="25092" spans="62:65" ht="13" thickBot="1">
      <c r="BJ25092" s="138"/>
      <c r="BK25092" s="138"/>
      <c r="BL25092" s="138"/>
      <c r="BM25092" s="138"/>
    </row>
    <row r="25093" spans="62:65" ht="13" thickBot="1">
      <c r="BJ25093" s="138"/>
      <c r="BK25093" s="138"/>
      <c r="BL25093" s="138"/>
      <c r="BM25093" s="138"/>
    </row>
    <row r="25094" spans="62:65" ht="13" thickBot="1">
      <c r="BJ25094" s="138"/>
      <c r="BK25094" s="138"/>
      <c r="BL25094" s="138"/>
      <c r="BM25094" s="138"/>
    </row>
    <row r="25095" spans="62:65" ht="13" thickBot="1">
      <c r="BJ25095" s="138"/>
      <c r="BK25095" s="138"/>
      <c r="BL25095" s="138"/>
      <c r="BM25095" s="138"/>
    </row>
    <row r="25096" spans="62:65" ht="13" thickBot="1">
      <c r="BJ25096" s="138"/>
      <c r="BK25096" s="138"/>
      <c r="BL25096" s="138"/>
      <c r="BM25096" s="138"/>
    </row>
    <row r="25097" spans="62:65" ht="13" thickBot="1">
      <c r="BJ25097" s="138"/>
      <c r="BK25097" s="138"/>
      <c r="BL25097" s="138"/>
      <c r="BM25097" s="138"/>
    </row>
    <row r="25098" spans="62:65" ht="13" thickBot="1">
      <c r="BJ25098" s="138"/>
      <c r="BK25098" s="138"/>
      <c r="BL25098" s="138"/>
      <c r="BM25098" s="138"/>
    </row>
    <row r="25099" spans="62:65" ht="13" thickBot="1">
      <c r="BJ25099" s="138"/>
      <c r="BK25099" s="138"/>
      <c r="BL25099" s="138"/>
      <c r="BM25099" s="138"/>
    </row>
    <row r="25100" spans="62:65" ht="13" thickBot="1">
      <c r="BJ25100" s="138"/>
      <c r="BK25100" s="138"/>
      <c r="BL25100" s="138"/>
      <c r="BM25100" s="138"/>
    </row>
    <row r="25101" spans="62:65" ht="13" thickBot="1">
      <c r="BJ25101" s="138"/>
      <c r="BK25101" s="138"/>
      <c r="BL25101" s="138"/>
      <c r="BM25101" s="138"/>
    </row>
    <row r="25102" spans="62:65" ht="13" thickBot="1">
      <c r="BJ25102" s="138"/>
      <c r="BK25102" s="138"/>
      <c r="BL25102" s="138"/>
      <c r="BM25102" s="138"/>
    </row>
    <row r="25103" spans="62:65" ht="13" thickBot="1">
      <c r="BJ25103" s="138"/>
      <c r="BK25103" s="138"/>
      <c r="BL25103" s="138"/>
      <c r="BM25103" s="138"/>
    </row>
    <row r="25104" spans="62:65" ht="13" thickBot="1">
      <c r="BJ25104" s="138"/>
      <c r="BK25104" s="138"/>
      <c r="BL25104" s="138"/>
      <c r="BM25104" s="138"/>
    </row>
    <row r="25105" spans="62:65" ht="13" thickBot="1">
      <c r="BJ25105" s="138"/>
      <c r="BK25105" s="138"/>
      <c r="BL25105" s="138"/>
      <c r="BM25105" s="138"/>
    </row>
    <row r="25106" spans="62:65" ht="13" thickBot="1">
      <c r="BJ25106" s="138"/>
      <c r="BK25106" s="138"/>
      <c r="BL25106" s="138"/>
      <c r="BM25106" s="138"/>
    </row>
    <row r="25107" spans="62:65" ht="13" thickBot="1">
      <c r="BJ25107" s="138"/>
      <c r="BK25107" s="138"/>
      <c r="BL25107" s="138"/>
      <c r="BM25107" s="138"/>
    </row>
    <row r="25108" spans="62:65" ht="13" thickBot="1">
      <c r="BJ25108" s="138"/>
      <c r="BK25108" s="138"/>
      <c r="BL25108" s="138"/>
      <c r="BM25108" s="138"/>
    </row>
    <row r="25109" spans="62:65" ht="13" thickBot="1">
      <c r="BJ25109" s="138"/>
      <c r="BK25109" s="138"/>
      <c r="BL25109" s="138"/>
      <c r="BM25109" s="138"/>
    </row>
    <row r="25110" spans="62:65" ht="13" thickBot="1">
      <c r="BJ25110" s="138"/>
      <c r="BK25110" s="138"/>
      <c r="BL25110" s="138"/>
      <c r="BM25110" s="138"/>
    </row>
    <row r="25111" spans="62:65" ht="13" thickBot="1">
      <c r="BJ25111" s="138"/>
      <c r="BK25111" s="138"/>
      <c r="BL25111" s="138"/>
      <c r="BM25111" s="138"/>
    </row>
    <row r="25112" spans="62:65" ht="13" thickBot="1">
      <c r="BJ25112" s="138"/>
      <c r="BK25112" s="138"/>
      <c r="BL25112" s="138"/>
      <c r="BM25112" s="138"/>
    </row>
    <row r="25113" spans="62:65" ht="13" thickBot="1">
      <c r="BJ25113" s="138"/>
      <c r="BK25113" s="138"/>
      <c r="BL25113" s="138"/>
      <c r="BM25113" s="138"/>
    </row>
    <row r="25114" spans="62:65" ht="13" thickBot="1">
      <c r="BJ25114" s="138"/>
      <c r="BK25114" s="138"/>
      <c r="BL25114" s="138"/>
      <c r="BM25114" s="138"/>
    </row>
    <row r="25115" spans="62:65" ht="13" thickBot="1">
      <c r="BJ25115" s="138"/>
      <c r="BK25115" s="138"/>
      <c r="BL25115" s="138"/>
      <c r="BM25115" s="138"/>
    </row>
    <row r="25116" spans="62:65" ht="13" thickBot="1">
      <c r="BJ25116" s="138"/>
      <c r="BK25116" s="138"/>
      <c r="BL25116" s="138"/>
      <c r="BM25116" s="138"/>
    </row>
    <row r="25117" spans="62:65" ht="13" thickBot="1">
      <c r="BJ25117" s="138"/>
      <c r="BK25117" s="138"/>
      <c r="BL25117" s="138"/>
      <c r="BM25117" s="138"/>
    </row>
    <row r="25118" spans="62:65" ht="13" thickBot="1">
      <c r="BJ25118" s="138"/>
      <c r="BK25118" s="138"/>
      <c r="BL25118" s="138"/>
      <c r="BM25118" s="138"/>
    </row>
    <row r="25119" spans="62:65" ht="13" thickBot="1">
      <c r="BJ25119" s="138"/>
      <c r="BK25119" s="138"/>
      <c r="BL25119" s="138"/>
      <c r="BM25119" s="138"/>
    </row>
    <row r="25120" spans="62:65" ht="13" thickBot="1">
      <c r="BJ25120" s="138"/>
      <c r="BK25120" s="138"/>
      <c r="BL25120" s="138"/>
      <c r="BM25120" s="138"/>
    </row>
    <row r="25121" spans="62:65" ht="13" thickBot="1">
      <c r="BJ25121" s="138"/>
      <c r="BK25121" s="138"/>
      <c r="BL25121" s="138"/>
      <c r="BM25121" s="138"/>
    </row>
    <row r="25122" spans="62:65" ht="13" thickBot="1">
      <c r="BJ25122" s="138"/>
      <c r="BK25122" s="138"/>
      <c r="BL25122" s="138"/>
      <c r="BM25122" s="138"/>
    </row>
    <row r="25123" spans="62:65" ht="13" thickBot="1">
      <c r="BJ25123" s="138"/>
      <c r="BK25123" s="138"/>
      <c r="BL25123" s="138"/>
      <c r="BM25123" s="138"/>
    </row>
    <row r="25124" spans="62:65" ht="13" thickBot="1">
      <c r="BJ25124" s="138"/>
      <c r="BK25124" s="138"/>
      <c r="BL25124" s="138"/>
      <c r="BM25124" s="138"/>
    </row>
    <row r="25125" spans="62:65" ht="13" thickBot="1">
      <c r="BJ25125" s="138"/>
      <c r="BK25125" s="138"/>
      <c r="BL25125" s="138"/>
      <c r="BM25125" s="138"/>
    </row>
    <row r="25126" spans="62:65" ht="13" thickBot="1">
      <c r="BJ25126" s="138"/>
      <c r="BK25126" s="138"/>
      <c r="BL25126" s="138"/>
      <c r="BM25126" s="138"/>
    </row>
    <row r="25127" spans="62:65" ht="13" thickBot="1">
      <c r="BJ25127" s="138"/>
      <c r="BK25127" s="138"/>
      <c r="BL25127" s="138"/>
      <c r="BM25127" s="138"/>
    </row>
    <row r="25128" spans="62:65" ht="13" thickBot="1">
      <c r="BJ25128" s="138"/>
      <c r="BK25128" s="138"/>
      <c r="BL25128" s="138"/>
      <c r="BM25128" s="138"/>
    </row>
    <row r="25129" spans="62:65" ht="13" thickBot="1">
      <c r="BJ25129" s="138"/>
      <c r="BK25129" s="138"/>
      <c r="BL25129" s="138"/>
      <c r="BM25129" s="138"/>
    </row>
    <row r="25130" spans="62:65" ht="13" thickBot="1">
      <c r="BJ25130" s="138"/>
      <c r="BK25130" s="138"/>
      <c r="BL25130" s="138"/>
      <c r="BM25130" s="138"/>
    </row>
    <row r="25131" spans="62:65" ht="13" thickBot="1">
      <c r="BJ25131" s="138"/>
      <c r="BK25131" s="138"/>
      <c r="BL25131" s="138"/>
      <c r="BM25131" s="138"/>
    </row>
    <row r="25132" spans="62:65" ht="13" thickBot="1">
      <c r="BJ25132" s="138"/>
      <c r="BK25132" s="138"/>
      <c r="BL25132" s="138"/>
      <c r="BM25132" s="138"/>
    </row>
    <row r="25133" spans="62:65" ht="13" thickBot="1">
      <c r="BJ25133" s="138"/>
      <c r="BK25133" s="138"/>
      <c r="BL25133" s="138"/>
      <c r="BM25133" s="138"/>
    </row>
    <row r="25134" spans="62:65" ht="13" thickBot="1">
      <c r="BJ25134" s="138"/>
      <c r="BK25134" s="138"/>
      <c r="BL25134" s="138"/>
      <c r="BM25134" s="138"/>
    </row>
    <row r="25135" spans="62:65" ht="13" thickBot="1">
      <c r="BJ25135" s="138"/>
      <c r="BK25135" s="138"/>
      <c r="BL25135" s="138"/>
      <c r="BM25135" s="138"/>
    </row>
    <row r="25136" spans="62:65" ht="13" thickBot="1">
      <c r="BJ25136" s="138"/>
      <c r="BK25136" s="138"/>
      <c r="BL25136" s="138"/>
      <c r="BM25136" s="138"/>
    </row>
    <row r="25137" spans="62:65" ht="13" thickBot="1">
      <c r="BJ25137" s="138"/>
      <c r="BK25137" s="138"/>
      <c r="BL25137" s="138"/>
      <c r="BM25137" s="138"/>
    </row>
    <row r="25138" spans="62:65" ht="13" thickBot="1">
      <c r="BJ25138" s="138"/>
      <c r="BK25138" s="138"/>
      <c r="BL25138" s="138"/>
      <c r="BM25138" s="138"/>
    </row>
    <row r="25139" spans="62:65" ht="13" thickBot="1">
      <c r="BJ25139" s="138"/>
      <c r="BK25139" s="138"/>
      <c r="BL25139" s="138"/>
      <c r="BM25139" s="138"/>
    </row>
    <row r="25140" spans="62:65" ht="13" thickBot="1">
      <c r="BJ25140" s="138"/>
      <c r="BK25140" s="138"/>
      <c r="BL25140" s="138"/>
      <c r="BM25140" s="138"/>
    </row>
    <row r="25141" spans="62:65" ht="13" thickBot="1">
      <c r="BJ25141" s="138"/>
      <c r="BK25141" s="138"/>
      <c r="BL25141" s="138"/>
      <c r="BM25141" s="138"/>
    </row>
    <row r="25142" spans="62:65" ht="13" thickBot="1">
      <c r="BJ25142" s="138"/>
      <c r="BK25142" s="138"/>
      <c r="BL25142" s="138"/>
      <c r="BM25142" s="138"/>
    </row>
    <row r="25143" spans="62:65" ht="13" thickBot="1">
      <c r="BJ25143" s="138"/>
      <c r="BK25143" s="138"/>
      <c r="BL25143" s="138"/>
      <c r="BM25143" s="138"/>
    </row>
    <row r="25144" spans="62:65" ht="13" thickBot="1">
      <c r="BJ25144" s="138"/>
      <c r="BK25144" s="138"/>
      <c r="BL25144" s="138"/>
      <c r="BM25144" s="138"/>
    </row>
    <row r="25145" spans="62:65" ht="13" thickBot="1">
      <c r="BJ25145" s="138"/>
      <c r="BK25145" s="138"/>
      <c r="BL25145" s="138"/>
      <c r="BM25145" s="138"/>
    </row>
    <row r="25146" spans="62:65" ht="13" thickBot="1">
      <c r="BJ25146" s="138"/>
      <c r="BK25146" s="138"/>
      <c r="BL25146" s="138"/>
      <c r="BM25146" s="138"/>
    </row>
    <row r="25147" spans="62:65" ht="13" thickBot="1">
      <c r="BJ25147" s="138"/>
      <c r="BK25147" s="138"/>
      <c r="BL25147" s="138"/>
      <c r="BM25147" s="138"/>
    </row>
    <row r="25148" spans="62:65" ht="13" thickBot="1">
      <c r="BJ25148" s="138"/>
      <c r="BK25148" s="138"/>
      <c r="BL25148" s="138"/>
      <c r="BM25148" s="138"/>
    </row>
    <row r="25149" spans="62:65" ht="13" thickBot="1">
      <c r="BJ25149" s="138"/>
      <c r="BK25149" s="138"/>
      <c r="BL25149" s="138"/>
      <c r="BM25149" s="138"/>
    </row>
    <row r="25150" spans="62:65" ht="13" thickBot="1">
      <c r="BJ25150" s="138"/>
      <c r="BK25150" s="138"/>
      <c r="BL25150" s="138"/>
      <c r="BM25150" s="138"/>
    </row>
    <row r="25151" spans="62:65" ht="13" thickBot="1">
      <c r="BJ25151" s="138"/>
      <c r="BK25151" s="138"/>
      <c r="BL25151" s="138"/>
      <c r="BM25151" s="138"/>
    </row>
    <row r="25152" spans="62:65" ht="13" thickBot="1">
      <c r="BJ25152" s="138"/>
      <c r="BK25152" s="138"/>
      <c r="BL25152" s="138"/>
      <c r="BM25152" s="138"/>
    </row>
    <row r="25153" spans="62:65" ht="13" thickBot="1">
      <c r="BJ25153" s="138"/>
      <c r="BK25153" s="138"/>
      <c r="BL25153" s="138"/>
      <c r="BM25153" s="138"/>
    </row>
    <row r="25154" spans="62:65" ht="13" thickBot="1">
      <c r="BJ25154" s="138"/>
      <c r="BK25154" s="138"/>
      <c r="BL25154" s="138"/>
      <c r="BM25154" s="138"/>
    </row>
    <row r="25155" spans="62:65" ht="13" thickBot="1">
      <c r="BJ25155" s="138"/>
      <c r="BK25155" s="138"/>
      <c r="BL25155" s="138"/>
      <c r="BM25155" s="138"/>
    </row>
    <row r="25156" spans="62:65" ht="13" thickBot="1">
      <c r="BJ25156" s="138"/>
      <c r="BK25156" s="138"/>
      <c r="BL25156" s="138"/>
      <c r="BM25156" s="138"/>
    </row>
    <row r="25157" spans="62:65" ht="13" thickBot="1">
      <c r="BJ25157" s="138"/>
      <c r="BK25157" s="138"/>
      <c r="BL25157" s="138"/>
      <c r="BM25157" s="138"/>
    </row>
    <row r="25158" spans="62:65" ht="13" thickBot="1">
      <c r="BJ25158" s="138"/>
      <c r="BK25158" s="138"/>
      <c r="BL25158" s="138"/>
      <c r="BM25158" s="138"/>
    </row>
    <row r="25159" spans="62:65" ht="13" thickBot="1">
      <c r="BJ25159" s="138"/>
      <c r="BK25159" s="138"/>
      <c r="BL25159" s="138"/>
      <c r="BM25159" s="138"/>
    </row>
    <row r="25160" spans="62:65" ht="13" thickBot="1">
      <c r="BJ25160" s="138"/>
      <c r="BK25160" s="138"/>
      <c r="BL25160" s="138"/>
      <c r="BM25160" s="138"/>
    </row>
    <row r="25161" spans="62:65" ht="13" thickBot="1">
      <c r="BJ25161" s="138"/>
      <c r="BK25161" s="138"/>
      <c r="BL25161" s="138"/>
      <c r="BM25161" s="138"/>
    </row>
    <row r="25162" spans="62:65" ht="13" thickBot="1">
      <c r="BJ25162" s="138"/>
      <c r="BK25162" s="138"/>
      <c r="BL25162" s="138"/>
      <c r="BM25162" s="138"/>
    </row>
    <row r="25163" spans="62:65" ht="13" thickBot="1">
      <c r="BJ25163" s="138"/>
      <c r="BK25163" s="138"/>
      <c r="BL25163" s="138"/>
      <c r="BM25163" s="138"/>
    </row>
    <row r="25164" spans="62:65" ht="13" thickBot="1">
      <c r="BJ25164" s="138"/>
      <c r="BK25164" s="138"/>
      <c r="BL25164" s="138"/>
      <c r="BM25164" s="138"/>
    </row>
    <row r="25165" spans="62:65" ht="13" thickBot="1">
      <c r="BJ25165" s="138"/>
      <c r="BK25165" s="138"/>
      <c r="BL25165" s="138"/>
      <c r="BM25165" s="138"/>
    </row>
    <row r="25166" spans="62:65" ht="13" thickBot="1">
      <c r="BJ25166" s="138"/>
      <c r="BK25166" s="138"/>
      <c r="BL25166" s="138"/>
      <c r="BM25166" s="138"/>
    </row>
    <row r="25167" spans="62:65" ht="13" thickBot="1">
      <c r="BJ25167" s="138"/>
      <c r="BK25167" s="138"/>
      <c r="BL25167" s="138"/>
      <c r="BM25167" s="138"/>
    </row>
    <row r="25168" spans="62:65" ht="13" thickBot="1">
      <c r="BJ25168" s="138"/>
      <c r="BK25168" s="138"/>
      <c r="BL25168" s="138"/>
      <c r="BM25168" s="138"/>
    </row>
    <row r="25169" spans="62:65" ht="13" thickBot="1">
      <c r="BJ25169" s="138"/>
      <c r="BK25169" s="138"/>
      <c r="BL25169" s="138"/>
      <c r="BM25169" s="138"/>
    </row>
    <row r="25170" spans="62:65" ht="13" thickBot="1">
      <c r="BJ25170" s="138"/>
      <c r="BK25170" s="138"/>
      <c r="BL25170" s="138"/>
      <c r="BM25170" s="138"/>
    </row>
    <row r="25171" spans="62:65" ht="13" thickBot="1">
      <c r="BJ25171" s="138"/>
      <c r="BK25171" s="138"/>
      <c r="BL25171" s="138"/>
      <c r="BM25171" s="138"/>
    </row>
    <row r="25172" spans="62:65" ht="13" thickBot="1">
      <c r="BJ25172" s="138"/>
      <c r="BK25172" s="138"/>
      <c r="BL25172" s="138"/>
      <c r="BM25172" s="138"/>
    </row>
    <row r="25173" spans="62:65" ht="13" thickBot="1">
      <c r="BJ25173" s="138"/>
      <c r="BK25173" s="138"/>
      <c r="BL25173" s="138"/>
      <c r="BM25173" s="138"/>
    </row>
    <row r="25174" spans="62:65" ht="13" thickBot="1">
      <c r="BJ25174" s="138"/>
      <c r="BK25174" s="138"/>
      <c r="BL25174" s="138"/>
      <c r="BM25174" s="138"/>
    </row>
    <row r="25175" spans="62:65" ht="13" thickBot="1">
      <c r="BJ25175" s="138"/>
      <c r="BK25175" s="138"/>
      <c r="BL25175" s="138"/>
      <c r="BM25175" s="138"/>
    </row>
    <row r="25176" spans="62:65" ht="13" thickBot="1">
      <c r="BJ25176" s="138"/>
      <c r="BK25176" s="138"/>
      <c r="BL25176" s="138"/>
      <c r="BM25176" s="138"/>
    </row>
    <row r="25177" spans="62:65" ht="13" thickBot="1">
      <c r="BJ25177" s="138"/>
      <c r="BK25177" s="138"/>
      <c r="BL25177" s="138"/>
      <c r="BM25177" s="138"/>
    </row>
    <row r="25178" spans="62:65" ht="13" thickBot="1">
      <c r="BJ25178" s="138"/>
      <c r="BK25178" s="138"/>
      <c r="BL25178" s="138"/>
      <c r="BM25178" s="138"/>
    </row>
    <row r="25179" spans="62:65" ht="13" thickBot="1">
      <c r="BJ25179" s="138"/>
      <c r="BK25179" s="138"/>
      <c r="BL25179" s="138"/>
      <c r="BM25179" s="138"/>
    </row>
    <row r="25180" spans="62:65" ht="13" thickBot="1">
      <c r="BJ25180" s="138"/>
      <c r="BK25180" s="138"/>
      <c r="BL25180" s="138"/>
      <c r="BM25180" s="138"/>
    </row>
    <row r="25181" spans="62:65" ht="13" thickBot="1">
      <c r="BJ25181" s="138"/>
      <c r="BK25181" s="138"/>
      <c r="BL25181" s="138"/>
      <c r="BM25181" s="138"/>
    </row>
    <row r="25182" spans="62:65" ht="13" thickBot="1">
      <c r="BJ25182" s="138"/>
      <c r="BK25182" s="138"/>
      <c r="BL25182" s="138"/>
      <c r="BM25182" s="138"/>
    </row>
    <row r="25183" spans="62:65" ht="13" thickBot="1">
      <c r="BJ25183" s="138"/>
      <c r="BK25183" s="138"/>
      <c r="BL25183" s="138"/>
      <c r="BM25183" s="138"/>
    </row>
    <row r="25184" spans="62:65" ht="13" thickBot="1">
      <c r="BJ25184" s="138"/>
      <c r="BK25184" s="138"/>
      <c r="BL25184" s="138"/>
      <c r="BM25184" s="138"/>
    </row>
    <row r="25185" spans="62:65" ht="13" thickBot="1">
      <c r="BJ25185" s="138"/>
      <c r="BK25185" s="138"/>
      <c r="BL25185" s="138"/>
      <c r="BM25185" s="138"/>
    </row>
    <row r="25186" spans="62:65" ht="13" thickBot="1">
      <c r="BJ25186" s="138"/>
      <c r="BK25186" s="138"/>
      <c r="BL25186" s="138"/>
      <c r="BM25186" s="138"/>
    </row>
    <row r="25187" spans="62:65" ht="13" thickBot="1">
      <c r="BJ25187" s="138"/>
      <c r="BK25187" s="138"/>
      <c r="BL25187" s="138"/>
      <c r="BM25187" s="138"/>
    </row>
    <row r="25188" spans="62:65" ht="13" thickBot="1">
      <c r="BJ25188" s="138"/>
      <c r="BK25188" s="138"/>
      <c r="BL25188" s="138"/>
      <c r="BM25188" s="138"/>
    </row>
    <row r="25189" spans="62:65" ht="13" thickBot="1">
      <c r="BJ25189" s="138"/>
      <c r="BK25189" s="138"/>
      <c r="BL25189" s="138"/>
      <c r="BM25189" s="138"/>
    </row>
    <row r="25190" spans="62:65" ht="13" thickBot="1">
      <c r="BJ25190" s="138"/>
      <c r="BK25190" s="138"/>
      <c r="BL25190" s="138"/>
      <c r="BM25190" s="138"/>
    </row>
    <row r="25191" spans="62:65" ht="13" thickBot="1">
      <c r="BJ25191" s="138"/>
      <c r="BK25191" s="138"/>
      <c r="BL25191" s="138"/>
      <c r="BM25191" s="138"/>
    </row>
    <row r="25192" spans="62:65" ht="13" thickBot="1">
      <c r="BJ25192" s="138"/>
      <c r="BK25192" s="138"/>
      <c r="BL25192" s="138"/>
      <c r="BM25192" s="138"/>
    </row>
    <row r="25193" spans="62:65" ht="13" thickBot="1">
      <c r="BJ25193" s="138"/>
      <c r="BK25193" s="138"/>
      <c r="BL25193" s="138"/>
      <c r="BM25193" s="138"/>
    </row>
    <row r="25194" spans="62:65" ht="13" thickBot="1">
      <c r="BJ25194" s="138"/>
      <c r="BK25194" s="138"/>
      <c r="BL25194" s="138"/>
      <c r="BM25194" s="138"/>
    </row>
    <row r="25195" spans="62:65" ht="13" thickBot="1">
      <c r="BJ25195" s="138"/>
      <c r="BK25195" s="138"/>
      <c r="BL25195" s="138"/>
      <c r="BM25195" s="138"/>
    </row>
    <row r="25196" spans="62:65" ht="13" thickBot="1">
      <c r="BJ25196" s="138"/>
      <c r="BK25196" s="138"/>
      <c r="BL25196" s="138"/>
      <c r="BM25196" s="138"/>
    </row>
    <row r="25197" spans="62:65" ht="13" thickBot="1">
      <c r="BJ25197" s="138"/>
      <c r="BK25197" s="138"/>
      <c r="BL25197" s="138"/>
      <c r="BM25197" s="138"/>
    </row>
    <row r="25198" spans="62:65" ht="13" thickBot="1">
      <c r="BJ25198" s="138"/>
      <c r="BK25198" s="138"/>
      <c r="BL25198" s="138"/>
      <c r="BM25198" s="138"/>
    </row>
    <row r="25199" spans="62:65" ht="13" thickBot="1">
      <c r="BJ25199" s="138"/>
      <c r="BK25199" s="138"/>
      <c r="BL25199" s="138"/>
      <c r="BM25199" s="138"/>
    </row>
    <row r="25200" spans="62:65" ht="13" thickBot="1">
      <c r="BJ25200" s="138"/>
      <c r="BK25200" s="138"/>
      <c r="BL25200" s="138"/>
      <c r="BM25200" s="138"/>
    </row>
    <row r="25201" spans="62:65" ht="13" thickBot="1">
      <c r="BJ25201" s="138"/>
      <c r="BK25201" s="138"/>
      <c r="BL25201" s="138"/>
      <c r="BM25201" s="138"/>
    </row>
    <row r="25202" spans="62:65" ht="13" thickBot="1">
      <c r="BJ25202" s="138"/>
      <c r="BK25202" s="138"/>
      <c r="BL25202" s="138"/>
      <c r="BM25202" s="138"/>
    </row>
    <row r="25203" spans="62:65" ht="13" thickBot="1">
      <c r="BJ25203" s="138"/>
      <c r="BK25203" s="138"/>
      <c r="BL25203" s="138"/>
      <c r="BM25203" s="138"/>
    </row>
    <row r="25204" spans="62:65" ht="13" thickBot="1">
      <c r="BJ25204" s="138"/>
      <c r="BK25204" s="138"/>
      <c r="BL25204" s="138"/>
      <c r="BM25204" s="138"/>
    </row>
    <row r="25205" spans="62:65" ht="13" thickBot="1">
      <c r="BJ25205" s="138"/>
      <c r="BK25205" s="138"/>
      <c r="BL25205" s="138"/>
      <c r="BM25205" s="138"/>
    </row>
    <row r="25206" spans="62:65" ht="13" thickBot="1">
      <c r="BJ25206" s="138"/>
      <c r="BK25206" s="138"/>
      <c r="BL25206" s="138"/>
      <c r="BM25206" s="138"/>
    </row>
    <row r="25207" spans="62:65" ht="13" thickBot="1">
      <c r="BJ25207" s="138"/>
      <c r="BK25207" s="138"/>
      <c r="BL25207" s="138"/>
      <c r="BM25207" s="138"/>
    </row>
    <row r="25208" spans="62:65" ht="13" thickBot="1">
      <c r="BJ25208" s="138"/>
      <c r="BK25208" s="138"/>
      <c r="BL25208" s="138"/>
      <c r="BM25208" s="138"/>
    </row>
    <row r="25209" spans="62:65" ht="13" thickBot="1">
      <c r="BJ25209" s="138"/>
      <c r="BK25209" s="138"/>
      <c r="BL25209" s="138"/>
      <c r="BM25209" s="138"/>
    </row>
    <row r="25210" spans="62:65" ht="13" thickBot="1">
      <c r="BJ25210" s="138"/>
      <c r="BK25210" s="138"/>
      <c r="BL25210" s="138"/>
      <c r="BM25210" s="138"/>
    </row>
    <row r="25211" spans="62:65" ht="13" thickBot="1">
      <c r="BJ25211" s="138"/>
      <c r="BK25211" s="138"/>
      <c r="BL25211" s="138"/>
      <c r="BM25211" s="138"/>
    </row>
    <row r="25212" spans="62:65" ht="13" thickBot="1">
      <c r="BJ25212" s="138"/>
      <c r="BK25212" s="138"/>
      <c r="BL25212" s="138"/>
      <c r="BM25212" s="138"/>
    </row>
    <row r="25213" spans="62:65" ht="13" thickBot="1">
      <c r="BJ25213" s="138"/>
      <c r="BK25213" s="138"/>
      <c r="BL25213" s="138"/>
      <c r="BM25213" s="138"/>
    </row>
    <row r="25214" spans="62:65" ht="13" thickBot="1">
      <c r="BJ25214" s="138"/>
      <c r="BK25214" s="138"/>
      <c r="BL25214" s="138"/>
      <c r="BM25214" s="138"/>
    </row>
    <row r="25215" spans="62:65" ht="13" thickBot="1">
      <c r="BJ25215" s="138"/>
      <c r="BK25215" s="138"/>
      <c r="BL25215" s="138"/>
      <c r="BM25215" s="138"/>
    </row>
    <row r="25216" spans="62:65" ht="13" thickBot="1">
      <c r="BJ25216" s="138"/>
      <c r="BK25216" s="138"/>
      <c r="BL25216" s="138"/>
      <c r="BM25216" s="138"/>
    </row>
    <row r="25217" spans="62:65" ht="13" thickBot="1">
      <c r="BJ25217" s="138"/>
      <c r="BK25217" s="138"/>
      <c r="BL25217" s="138"/>
      <c r="BM25217" s="138"/>
    </row>
    <row r="25218" spans="62:65" ht="13" thickBot="1">
      <c r="BJ25218" s="138"/>
      <c r="BK25218" s="138"/>
      <c r="BL25218" s="138"/>
      <c r="BM25218" s="138"/>
    </row>
    <row r="25219" spans="62:65" ht="13" thickBot="1">
      <c r="BJ25219" s="138"/>
      <c r="BK25219" s="138"/>
      <c r="BL25219" s="138"/>
      <c r="BM25219" s="138"/>
    </row>
    <row r="25220" spans="62:65" ht="13" thickBot="1">
      <c r="BJ25220" s="138"/>
      <c r="BK25220" s="138"/>
      <c r="BL25220" s="138"/>
      <c r="BM25220" s="138"/>
    </row>
    <row r="25221" spans="62:65" ht="13" thickBot="1">
      <c r="BJ25221" s="138"/>
      <c r="BK25221" s="138"/>
      <c r="BL25221" s="138"/>
      <c r="BM25221" s="138"/>
    </row>
    <row r="25222" spans="62:65" ht="13" thickBot="1">
      <c r="BJ25222" s="138"/>
      <c r="BK25222" s="138"/>
      <c r="BL25222" s="138"/>
      <c r="BM25222" s="138"/>
    </row>
    <row r="25223" spans="62:65" ht="13" thickBot="1">
      <c r="BJ25223" s="138"/>
      <c r="BK25223" s="138"/>
      <c r="BL25223" s="138"/>
      <c r="BM25223" s="138"/>
    </row>
    <row r="25224" spans="62:65" ht="13" thickBot="1">
      <c r="BJ25224" s="138"/>
      <c r="BK25224" s="138"/>
      <c r="BL25224" s="138"/>
      <c r="BM25224" s="138"/>
    </row>
    <row r="25225" spans="62:65" ht="13" thickBot="1">
      <c r="BJ25225" s="138"/>
      <c r="BK25225" s="138"/>
      <c r="BL25225" s="138"/>
      <c r="BM25225" s="138"/>
    </row>
    <row r="25226" spans="62:65" ht="13" thickBot="1">
      <c r="BJ25226" s="138"/>
      <c r="BK25226" s="138"/>
      <c r="BL25226" s="138"/>
      <c r="BM25226" s="138"/>
    </row>
    <row r="25227" spans="62:65" ht="13" thickBot="1">
      <c r="BJ25227" s="138"/>
      <c r="BK25227" s="138"/>
      <c r="BL25227" s="138"/>
      <c r="BM25227" s="138"/>
    </row>
    <row r="25228" spans="62:65" ht="13" thickBot="1">
      <c r="BJ25228" s="138"/>
      <c r="BK25228" s="138"/>
      <c r="BL25228" s="138"/>
      <c r="BM25228" s="138"/>
    </row>
    <row r="25229" spans="62:65" ht="13" thickBot="1">
      <c r="BJ25229" s="138"/>
      <c r="BK25229" s="138"/>
      <c r="BL25229" s="138"/>
      <c r="BM25229" s="138"/>
    </row>
    <row r="25230" spans="62:65" ht="13" thickBot="1">
      <c r="BJ25230" s="138"/>
      <c r="BK25230" s="138"/>
      <c r="BL25230" s="138"/>
      <c r="BM25230" s="138"/>
    </row>
    <row r="25231" spans="62:65" ht="13" thickBot="1">
      <c r="BJ25231" s="138"/>
      <c r="BK25231" s="138"/>
      <c r="BL25231" s="138"/>
      <c r="BM25231" s="138"/>
    </row>
    <row r="25232" spans="62:65" ht="13" thickBot="1">
      <c r="BJ25232" s="138"/>
      <c r="BK25232" s="138"/>
      <c r="BL25232" s="138"/>
      <c r="BM25232" s="138"/>
    </row>
    <row r="25233" spans="62:65" ht="13" thickBot="1">
      <c r="BJ25233" s="138"/>
      <c r="BK25233" s="138"/>
      <c r="BL25233" s="138"/>
      <c r="BM25233" s="138"/>
    </row>
    <row r="25234" spans="62:65" ht="13" thickBot="1">
      <c r="BJ25234" s="138"/>
      <c r="BK25234" s="138"/>
      <c r="BL25234" s="138"/>
      <c r="BM25234" s="138"/>
    </row>
    <row r="25235" spans="62:65" ht="13" thickBot="1">
      <c r="BJ25235" s="138"/>
      <c r="BK25235" s="138"/>
      <c r="BL25235" s="138"/>
      <c r="BM25235" s="138"/>
    </row>
    <row r="25236" spans="62:65" ht="13" thickBot="1">
      <c r="BJ25236" s="138"/>
      <c r="BK25236" s="138"/>
      <c r="BL25236" s="138"/>
      <c r="BM25236" s="138"/>
    </row>
    <row r="25237" spans="62:65" ht="13" thickBot="1">
      <c r="BJ25237" s="138"/>
      <c r="BK25237" s="138"/>
      <c r="BL25237" s="138"/>
      <c r="BM25237" s="138"/>
    </row>
    <row r="25238" spans="62:65" ht="13" thickBot="1">
      <c r="BJ25238" s="138"/>
      <c r="BK25238" s="138"/>
      <c r="BL25238" s="138"/>
      <c r="BM25238" s="138"/>
    </row>
    <row r="25239" spans="62:65" ht="13" thickBot="1">
      <c r="BJ25239" s="138"/>
      <c r="BK25239" s="138"/>
      <c r="BL25239" s="138"/>
      <c r="BM25239" s="138"/>
    </row>
    <row r="25240" spans="62:65" ht="13" thickBot="1">
      <c r="BJ25240" s="138"/>
      <c r="BK25240" s="138"/>
      <c r="BL25240" s="138"/>
      <c r="BM25240" s="138"/>
    </row>
    <row r="25241" spans="62:65" ht="13" thickBot="1">
      <c r="BJ25241" s="138"/>
      <c r="BK25241" s="138"/>
      <c r="BL25241" s="138"/>
      <c r="BM25241" s="138"/>
    </row>
    <row r="25242" spans="62:65" ht="13" thickBot="1">
      <c r="BJ25242" s="138"/>
      <c r="BK25242" s="138"/>
      <c r="BL25242" s="138"/>
      <c r="BM25242" s="138"/>
    </row>
    <row r="25243" spans="62:65" ht="13" thickBot="1">
      <c r="BJ25243" s="138"/>
      <c r="BK25243" s="138"/>
      <c r="BL25243" s="138"/>
      <c r="BM25243" s="138"/>
    </row>
    <row r="25244" spans="62:65" ht="13" thickBot="1">
      <c r="BJ25244" s="138"/>
      <c r="BK25244" s="138"/>
      <c r="BL25244" s="138"/>
      <c r="BM25244" s="138"/>
    </row>
    <row r="25245" spans="62:65" ht="13" thickBot="1">
      <c r="BJ25245" s="138"/>
      <c r="BK25245" s="138"/>
      <c r="BL25245" s="138"/>
      <c r="BM25245" s="138"/>
    </row>
    <row r="25246" spans="62:65" ht="13" thickBot="1">
      <c r="BJ25246" s="138"/>
      <c r="BK25246" s="138"/>
      <c r="BL25246" s="138"/>
      <c r="BM25246" s="138"/>
    </row>
    <row r="25247" spans="62:65" ht="13" thickBot="1">
      <c r="BJ25247" s="138"/>
      <c r="BK25247" s="138"/>
      <c r="BL25247" s="138"/>
      <c r="BM25247" s="138"/>
    </row>
    <row r="25248" spans="62:65" ht="13" thickBot="1">
      <c r="BJ25248" s="138"/>
      <c r="BK25248" s="138"/>
      <c r="BL25248" s="138"/>
      <c r="BM25248" s="138"/>
    </row>
    <row r="25249" spans="62:65" ht="13" thickBot="1">
      <c r="BJ25249" s="138"/>
      <c r="BK25249" s="138"/>
      <c r="BL25249" s="138"/>
      <c r="BM25249" s="138"/>
    </row>
    <row r="25250" spans="62:65" ht="13" thickBot="1">
      <c r="BJ25250" s="138"/>
      <c r="BK25250" s="138"/>
      <c r="BL25250" s="138"/>
      <c r="BM25250" s="138"/>
    </row>
    <row r="25251" spans="62:65" ht="13" thickBot="1">
      <c r="BJ25251" s="138"/>
      <c r="BK25251" s="138"/>
      <c r="BL25251" s="138"/>
      <c r="BM25251" s="138"/>
    </row>
    <row r="25252" spans="62:65" ht="13" thickBot="1">
      <c r="BJ25252" s="138"/>
      <c r="BK25252" s="138"/>
      <c r="BL25252" s="138"/>
      <c r="BM25252" s="138"/>
    </row>
    <row r="25253" spans="62:65" ht="13" thickBot="1">
      <c r="BJ25253" s="138"/>
      <c r="BK25253" s="138"/>
      <c r="BL25253" s="138"/>
      <c r="BM25253" s="138"/>
    </row>
    <row r="25254" spans="62:65" ht="13" thickBot="1">
      <c r="BJ25254" s="138"/>
      <c r="BK25254" s="138"/>
      <c r="BL25254" s="138"/>
      <c r="BM25254" s="138"/>
    </row>
    <row r="25255" spans="62:65" ht="13" thickBot="1">
      <c r="BJ25255" s="138"/>
      <c r="BK25255" s="138"/>
      <c r="BL25255" s="138"/>
      <c r="BM25255" s="138"/>
    </row>
    <row r="25256" spans="62:65" ht="13" thickBot="1">
      <c r="BJ25256" s="138"/>
      <c r="BK25256" s="138"/>
      <c r="BL25256" s="138"/>
      <c r="BM25256" s="138"/>
    </row>
    <row r="25257" spans="62:65" ht="13" thickBot="1">
      <c r="BJ25257" s="138"/>
      <c r="BK25257" s="138"/>
      <c r="BL25257" s="138"/>
      <c r="BM25257" s="138"/>
    </row>
    <row r="25258" spans="62:65" ht="13" thickBot="1">
      <c r="BJ25258" s="138"/>
      <c r="BK25258" s="138"/>
      <c r="BL25258" s="138"/>
      <c r="BM25258" s="138"/>
    </row>
    <row r="25259" spans="62:65" ht="13" thickBot="1">
      <c r="BJ25259" s="138"/>
      <c r="BK25259" s="138"/>
      <c r="BL25259" s="138"/>
      <c r="BM25259" s="138"/>
    </row>
    <row r="25260" spans="62:65" ht="13" thickBot="1">
      <c r="BJ25260" s="138"/>
      <c r="BK25260" s="138"/>
      <c r="BL25260" s="138"/>
      <c r="BM25260" s="138"/>
    </row>
    <row r="25261" spans="62:65" ht="13" thickBot="1">
      <c r="BJ25261" s="138"/>
      <c r="BK25261" s="138"/>
      <c r="BL25261" s="138"/>
      <c r="BM25261" s="138"/>
    </row>
    <row r="25262" spans="62:65" ht="13" thickBot="1">
      <c r="BJ25262" s="138"/>
      <c r="BK25262" s="138"/>
      <c r="BL25262" s="138"/>
      <c r="BM25262" s="138"/>
    </row>
    <row r="25263" spans="62:65" ht="13" thickBot="1">
      <c r="BJ25263" s="138"/>
      <c r="BK25263" s="138"/>
      <c r="BL25263" s="138"/>
      <c r="BM25263" s="138"/>
    </row>
    <row r="25264" spans="62:65" ht="13" thickBot="1">
      <c r="BJ25264" s="138"/>
      <c r="BK25264" s="138"/>
      <c r="BL25264" s="138"/>
      <c r="BM25264" s="138"/>
    </row>
    <row r="25265" spans="62:65" ht="13" thickBot="1">
      <c r="BJ25265" s="138"/>
      <c r="BK25265" s="138"/>
      <c r="BL25265" s="138"/>
      <c r="BM25265" s="138"/>
    </row>
    <row r="25266" spans="62:65" ht="13" thickBot="1">
      <c r="BJ25266" s="138"/>
      <c r="BK25266" s="138"/>
      <c r="BL25266" s="138"/>
      <c r="BM25266" s="138"/>
    </row>
    <row r="25267" spans="62:65" ht="13" thickBot="1">
      <c r="BJ25267" s="138"/>
      <c r="BK25267" s="138"/>
      <c r="BL25267" s="138"/>
      <c r="BM25267" s="138"/>
    </row>
    <row r="25268" spans="62:65" ht="13" thickBot="1">
      <c r="BJ25268" s="138"/>
      <c r="BK25268" s="138"/>
      <c r="BL25268" s="138"/>
      <c r="BM25268" s="138"/>
    </row>
    <row r="25269" spans="62:65" ht="13" thickBot="1">
      <c r="BJ25269" s="138"/>
      <c r="BK25269" s="138"/>
      <c r="BL25269" s="138"/>
      <c r="BM25269" s="138"/>
    </row>
    <row r="25270" spans="62:65" ht="13" thickBot="1">
      <c r="BJ25270" s="138"/>
      <c r="BK25270" s="138"/>
      <c r="BL25270" s="138"/>
      <c r="BM25270" s="138"/>
    </row>
    <row r="25271" spans="62:65" ht="13" thickBot="1">
      <c r="BJ25271" s="138"/>
      <c r="BK25271" s="138"/>
      <c r="BL25271" s="138"/>
      <c r="BM25271" s="138"/>
    </row>
    <row r="25272" spans="62:65" ht="13" thickBot="1">
      <c r="BJ25272" s="138"/>
      <c r="BK25272" s="138"/>
      <c r="BL25272" s="138"/>
      <c r="BM25272" s="138"/>
    </row>
    <row r="25273" spans="62:65" ht="13" thickBot="1">
      <c r="BJ25273" s="138"/>
      <c r="BK25273" s="138"/>
      <c r="BL25273" s="138"/>
      <c r="BM25273" s="138"/>
    </row>
    <row r="25274" spans="62:65" ht="13" thickBot="1">
      <c r="BJ25274" s="138"/>
      <c r="BK25274" s="138"/>
      <c r="BL25274" s="138"/>
      <c r="BM25274" s="138"/>
    </row>
    <row r="25275" spans="62:65" ht="13" thickBot="1">
      <c r="BJ25275" s="138"/>
      <c r="BK25275" s="138"/>
      <c r="BL25275" s="138"/>
      <c r="BM25275" s="138"/>
    </row>
    <row r="25276" spans="62:65" ht="13" thickBot="1">
      <c r="BJ25276" s="138"/>
      <c r="BK25276" s="138"/>
      <c r="BL25276" s="138"/>
      <c r="BM25276" s="138"/>
    </row>
    <row r="25277" spans="62:65" ht="13" thickBot="1">
      <c r="BJ25277" s="138"/>
      <c r="BK25277" s="138"/>
      <c r="BL25277" s="138"/>
      <c r="BM25277" s="138"/>
    </row>
    <row r="25278" spans="62:65" ht="13" thickBot="1">
      <c r="BJ25278" s="138"/>
      <c r="BK25278" s="138"/>
      <c r="BL25278" s="138"/>
      <c r="BM25278" s="138"/>
    </row>
    <row r="25279" spans="62:65" ht="13" thickBot="1">
      <c r="BJ25279" s="138"/>
      <c r="BK25279" s="138"/>
      <c r="BL25279" s="138"/>
      <c r="BM25279" s="138"/>
    </row>
    <row r="25280" spans="62:65" ht="13" thickBot="1">
      <c r="BJ25280" s="138"/>
      <c r="BK25280" s="138"/>
      <c r="BL25280" s="138"/>
      <c r="BM25280" s="138"/>
    </row>
    <row r="25281" spans="62:65" ht="13" thickBot="1">
      <c r="BJ25281" s="138"/>
      <c r="BK25281" s="138"/>
      <c r="BL25281" s="138"/>
      <c r="BM25281" s="138"/>
    </row>
    <row r="25282" spans="62:65" ht="13" thickBot="1">
      <c r="BJ25282" s="138"/>
      <c r="BK25282" s="138"/>
      <c r="BL25282" s="138"/>
      <c r="BM25282" s="138"/>
    </row>
    <row r="25283" spans="62:65" ht="13" thickBot="1">
      <c r="BJ25283" s="138"/>
      <c r="BK25283" s="138"/>
      <c r="BL25283" s="138"/>
      <c r="BM25283" s="138"/>
    </row>
    <row r="25284" spans="62:65" ht="13" thickBot="1">
      <c r="BJ25284" s="138"/>
      <c r="BK25284" s="138"/>
      <c r="BL25284" s="138"/>
      <c r="BM25284" s="138"/>
    </row>
    <row r="25285" spans="62:65" ht="13" thickBot="1">
      <c r="BJ25285" s="138"/>
      <c r="BK25285" s="138"/>
      <c r="BL25285" s="138"/>
      <c r="BM25285" s="138"/>
    </row>
    <row r="25286" spans="62:65" ht="13" thickBot="1">
      <c r="BJ25286" s="138"/>
      <c r="BK25286" s="138"/>
      <c r="BL25286" s="138"/>
      <c r="BM25286" s="138"/>
    </row>
    <row r="25287" spans="62:65" ht="13" thickBot="1">
      <c r="BJ25287" s="138"/>
      <c r="BK25287" s="138"/>
      <c r="BL25287" s="138"/>
      <c r="BM25287" s="138"/>
    </row>
    <row r="25288" spans="62:65" ht="13" thickBot="1">
      <c r="BJ25288" s="138"/>
      <c r="BK25288" s="138"/>
      <c r="BL25288" s="138"/>
      <c r="BM25288" s="138"/>
    </row>
    <row r="25289" spans="62:65" ht="13" thickBot="1">
      <c r="BJ25289" s="138"/>
      <c r="BK25289" s="138"/>
      <c r="BL25289" s="138"/>
      <c r="BM25289" s="138"/>
    </row>
    <row r="25290" spans="62:65" ht="13" thickBot="1">
      <c r="BJ25290" s="138"/>
      <c r="BK25290" s="138"/>
      <c r="BL25290" s="138"/>
      <c r="BM25290" s="138"/>
    </row>
    <row r="25291" spans="62:65" ht="13" thickBot="1">
      <c r="BJ25291" s="138"/>
      <c r="BK25291" s="138"/>
      <c r="BL25291" s="138"/>
      <c r="BM25291" s="138"/>
    </row>
    <row r="25292" spans="62:65" ht="13" thickBot="1">
      <c r="BJ25292" s="138"/>
      <c r="BK25292" s="138"/>
      <c r="BL25292" s="138"/>
      <c r="BM25292" s="138"/>
    </row>
    <row r="25293" spans="62:65" ht="13" thickBot="1">
      <c r="BJ25293" s="138"/>
      <c r="BK25293" s="138"/>
      <c r="BL25293" s="138"/>
      <c r="BM25293" s="138"/>
    </row>
    <row r="25294" spans="62:65" ht="13" thickBot="1">
      <c r="BJ25294" s="138"/>
      <c r="BK25294" s="138"/>
      <c r="BL25294" s="138"/>
      <c r="BM25294" s="138"/>
    </row>
    <row r="25295" spans="62:65" ht="13" thickBot="1">
      <c r="BJ25295" s="138"/>
      <c r="BK25295" s="138"/>
      <c r="BL25295" s="138"/>
      <c r="BM25295" s="138"/>
    </row>
    <row r="25296" spans="62:65" ht="13" thickBot="1">
      <c r="BJ25296" s="138"/>
      <c r="BK25296" s="138"/>
      <c r="BL25296" s="138"/>
      <c r="BM25296" s="138"/>
    </row>
    <row r="25297" spans="62:65" ht="13" thickBot="1">
      <c r="BJ25297" s="138"/>
      <c r="BK25297" s="138"/>
      <c r="BL25297" s="138"/>
      <c r="BM25297" s="138"/>
    </row>
    <row r="25298" spans="62:65" ht="13" thickBot="1">
      <c r="BJ25298" s="138"/>
      <c r="BK25298" s="138"/>
      <c r="BL25298" s="138"/>
      <c r="BM25298" s="138"/>
    </row>
    <row r="25299" spans="62:65" ht="13" thickBot="1">
      <c r="BJ25299" s="138"/>
      <c r="BK25299" s="138"/>
      <c r="BL25299" s="138"/>
      <c r="BM25299" s="138"/>
    </row>
    <row r="25300" spans="62:65" ht="13" thickBot="1">
      <c r="BJ25300" s="138"/>
      <c r="BK25300" s="138"/>
      <c r="BL25300" s="138"/>
      <c r="BM25300" s="138"/>
    </row>
    <row r="25301" spans="62:65" ht="13" thickBot="1">
      <c r="BJ25301" s="138"/>
      <c r="BK25301" s="138"/>
      <c r="BL25301" s="138"/>
      <c r="BM25301" s="138"/>
    </row>
    <row r="25302" spans="62:65" ht="13" thickBot="1">
      <c r="BJ25302" s="138"/>
      <c r="BK25302" s="138"/>
      <c r="BL25302" s="138"/>
      <c r="BM25302" s="138"/>
    </row>
    <row r="25303" spans="62:65" ht="13" thickBot="1">
      <c r="BJ25303" s="138"/>
      <c r="BK25303" s="138"/>
      <c r="BL25303" s="138"/>
      <c r="BM25303" s="138"/>
    </row>
    <row r="25304" spans="62:65" ht="13" thickBot="1">
      <c r="BJ25304" s="138"/>
      <c r="BK25304" s="138"/>
      <c r="BL25304" s="138"/>
      <c r="BM25304" s="138"/>
    </row>
    <row r="25305" spans="62:65" ht="13" thickBot="1">
      <c r="BJ25305" s="138"/>
      <c r="BK25305" s="138"/>
      <c r="BL25305" s="138"/>
      <c r="BM25305" s="138"/>
    </row>
    <row r="25306" spans="62:65" ht="13" thickBot="1">
      <c r="BJ25306" s="138"/>
      <c r="BK25306" s="138"/>
      <c r="BL25306" s="138"/>
      <c r="BM25306" s="138"/>
    </row>
    <row r="25307" spans="62:65" ht="13" thickBot="1">
      <c r="BJ25307" s="138"/>
      <c r="BK25307" s="138"/>
      <c r="BL25307" s="138"/>
      <c r="BM25307" s="138"/>
    </row>
    <row r="25308" spans="62:65" ht="13" thickBot="1">
      <c r="BJ25308" s="138"/>
      <c r="BK25308" s="138"/>
      <c r="BL25308" s="138"/>
      <c r="BM25308" s="138"/>
    </row>
    <row r="25309" spans="62:65" ht="13" thickBot="1">
      <c r="BJ25309" s="138"/>
      <c r="BK25309" s="138"/>
      <c r="BL25309" s="138"/>
      <c r="BM25309" s="138"/>
    </row>
    <row r="25310" spans="62:65" ht="13" thickBot="1">
      <c r="BJ25310" s="138"/>
      <c r="BK25310" s="138"/>
      <c r="BL25310" s="138"/>
      <c r="BM25310" s="138"/>
    </row>
    <row r="25311" spans="62:65" ht="13" thickBot="1">
      <c r="BJ25311" s="138"/>
      <c r="BK25311" s="138"/>
      <c r="BL25311" s="138"/>
      <c r="BM25311" s="138"/>
    </row>
    <row r="25312" spans="62:65" ht="13" thickBot="1">
      <c r="BJ25312" s="138"/>
      <c r="BK25312" s="138"/>
      <c r="BL25312" s="138"/>
      <c r="BM25312" s="138"/>
    </row>
    <row r="25313" spans="62:65" ht="13" thickBot="1">
      <c r="BJ25313" s="138"/>
      <c r="BK25313" s="138"/>
      <c r="BL25313" s="138"/>
      <c r="BM25313" s="138"/>
    </row>
    <row r="25314" spans="62:65" ht="13" thickBot="1">
      <c r="BJ25314" s="138"/>
      <c r="BK25314" s="138"/>
      <c r="BL25314" s="138"/>
      <c r="BM25314" s="138"/>
    </row>
    <row r="25315" spans="62:65" ht="13" thickBot="1">
      <c r="BJ25315" s="138"/>
      <c r="BK25315" s="138"/>
      <c r="BL25315" s="138"/>
      <c r="BM25315" s="138"/>
    </row>
    <row r="25316" spans="62:65" ht="13" thickBot="1">
      <c r="BJ25316" s="138"/>
      <c r="BK25316" s="138"/>
      <c r="BL25316" s="138"/>
      <c r="BM25316" s="138"/>
    </row>
    <row r="25317" spans="62:65" ht="13" thickBot="1">
      <c r="BJ25317" s="138"/>
      <c r="BK25317" s="138"/>
      <c r="BL25317" s="138"/>
      <c r="BM25317" s="138"/>
    </row>
    <row r="25318" spans="62:65" ht="13" thickBot="1">
      <c r="BJ25318" s="138"/>
      <c r="BK25318" s="138"/>
      <c r="BL25318" s="138"/>
      <c r="BM25318" s="138"/>
    </row>
    <row r="25319" spans="62:65" ht="13" thickBot="1">
      <c r="BJ25319" s="138"/>
      <c r="BK25319" s="138"/>
      <c r="BL25319" s="138"/>
      <c r="BM25319" s="138"/>
    </row>
    <row r="25320" spans="62:65" ht="13" thickBot="1">
      <c r="BJ25320" s="138"/>
      <c r="BK25320" s="138"/>
      <c r="BL25320" s="138"/>
      <c r="BM25320" s="138"/>
    </row>
    <row r="25321" spans="62:65" ht="13" thickBot="1">
      <c r="BJ25321" s="138"/>
      <c r="BK25321" s="138"/>
      <c r="BL25321" s="138"/>
      <c r="BM25321" s="138"/>
    </row>
    <row r="25322" spans="62:65" ht="13" thickBot="1">
      <c r="BJ25322" s="138"/>
      <c r="BK25322" s="138"/>
      <c r="BL25322" s="138"/>
      <c r="BM25322" s="138"/>
    </row>
    <row r="25323" spans="62:65" ht="13" thickBot="1">
      <c r="BJ25323" s="138"/>
      <c r="BK25323" s="138"/>
      <c r="BL25323" s="138"/>
      <c r="BM25323" s="138"/>
    </row>
    <row r="25324" spans="62:65" ht="13" thickBot="1">
      <c r="BJ25324" s="138"/>
      <c r="BK25324" s="138"/>
      <c r="BL25324" s="138"/>
      <c r="BM25324" s="138"/>
    </row>
    <row r="25325" spans="62:65" ht="13" thickBot="1">
      <c r="BJ25325" s="138"/>
      <c r="BK25325" s="138"/>
      <c r="BL25325" s="138"/>
      <c r="BM25325" s="138"/>
    </row>
    <row r="25326" spans="62:65" ht="13" thickBot="1">
      <c r="BJ25326" s="138"/>
      <c r="BK25326" s="138"/>
      <c r="BL25326" s="138"/>
      <c r="BM25326" s="138"/>
    </row>
    <row r="25327" spans="62:65" ht="13" thickBot="1">
      <c r="BJ25327" s="138"/>
      <c r="BK25327" s="138"/>
      <c r="BL25327" s="138"/>
      <c r="BM25327" s="138"/>
    </row>
    <row r="25328" spans="62:65" ht="13" thickBot="1">
      <c r="BJ25328" s="138"/>
      <c r="BK25328" s="138"/>
      <c r="BL25328" s="138"/>
      <c r="BM25328" s="138"/>
    </row>
    <row r="25329" spans="62:65" ht="13" thickBot="1">
      <c r="BJ25329" s="138"/>
      <c r="BK25329" s="138"/>
      <c r="BL25329" s="138"/>
      <c r="BM25329" s="138"/>
    </row>
    <row r="25330" spans="62:65" ht="13" thickBot="1">
      <c r="BJ25330" s="138"/>
      <c r="BK25330" s="138"/>
      <c r="BL25330" s="138"/>
      <c r="BM25330" s="138"/>
    </row>
    <row r="25331" spans="62:65" ht="13" thickBot="1">
      <c r="BJ25331" s="138"/>
      <c r="BK25331" s="138"/>
      <c r="BL25331" s="138"/>
      <c r="BM25331" s="138"/>
    </row>
    <row r="25332" spans="62:65" ht="13" thickBot="1">
      <c r="BJ25332" s="138"/>
      <c r="BK25332" s="138"/>
      <c r="BL25332" s="138"/>
      <c r="BM25332" s="138"/>
    </row>
    <row r="25333" spans="62:65" ht="13" thickBot="1">
      <c r="BJ25333" s="138"/>
      <c r="BK25333" s="138"/>
      <c r="BL25333" s="138"/>
      <c r="BM25333" s="138"/>
    </row>
    <row r="25334" spans="62:65" ht="13" thickBot="1">
      <c r="BJ25334" s="138"/>
      <c r="BK25334" s="138"/>
      <c r="BL25334" s="138"/>
      <c r="BM25334" s="138"/>
    </row>
    <row r="25335" spans="62:65" ht="13" thickBot="1">
      <c r="BJ25335" s="138"/>
      <c r="BK25335" s="138"/>
      <c r="BL25335" s="138"/>
      <c r="BM25335" s="138"/>
    </row>
    <row r="25336" spans="62:65" ht="13" thickBot="1">
      <c r="BJ25336" s="138"/>
      <c r="BK25336" s="138"/>
      <c r="BL25336" s="138"/>
      <c r="BM25336" s="138"/>
    </row>
    <row r="25337" spans="62:65" ht="13" thickBot="1">
      <c r="BJ25337" s="138"/>
      <c r="BK25337" s="138"/>
      <c r="BL25337" s="138"/>
      <c r="BM25337" s="138"/>
    </row>
    <row r="25338" spans="62:65" ht="13" thickBot="1">
      <c r="BJ25338" s="138"/>
      <c r="BK25338" s="138"/>
      <c r="BL25338" s="138"/>
      <c r="BM25338" s="138"/>
    </row>
    <row r="25339" spans="62:65" ht="13" thickBot="1">
      <c r="BJ25339" s="138"/>
      <c r="BK25339" s="138"/>
      <c r="BL25339" s="138"/>
      <c r="BM25339" s="138"/>
    </row>
    <row r="25340" spans="62:65" ht="13" thickBot="1">
      <c r="BJ25340" s="138"/>
      <c r="BK25340" s="138"/>
      <c r="BL25340" s="138"/>
      <c r="BM25340" s="138"/>
    </row>
    <row r="25341" spans="62:65" ht="13" thickBot="1">
      <c r="BJ25341" s="138"/>
      <c r="BK25341" s="138"/>
      <c r="BL25341" s="138"/>
      <c r="BM25341" s="138"/>
    </row>
    <row r="25342" spans="62:65" ht="13" thickBot="1">
      <c r="BJ25342" s="138"/>
      <c r="BK25342" s="138"/>
      <c r="BL25342" s="138"/>
      <c r="BM25342" s="138"/>
    </row>
    <row r="25343" spans="62:65" ht="13" thickBot="1">
      <c r="BJ25343" s="138"/>
      <c r="BK25343" s="138"/>
      <c r="BL25343" s="138"/>
      <c r="BM25343" s="138"/>
    </row>
    <row r="25344" spans="62:65" ht="13" thickBot="1">
      <c r="BJ25344" s="138"/>
      <c r="BK25344" s="138"/>
      <c r="BL25344" s="138"/>
      <c r="BM25344" s="138"/>
    </row>
    <row r="25345" spans="62:65" ht="13" thickBot="1">
      <c r="BJ25345" s="138"/>
      <c r="BK25345" s="138"/>
      <c r="BL25345" s="138"/>
      <c r="BM25345" s="138"/>
    </row>
    <row r="25346" spans="62:65" ht="13" thickBot="1">
      <c r="BJ25346" s="138"/>
      <c r="BK25346" s="138"/>
      <c r="BL25346" s="138"/>
      <c r="BM25346" s="138"/>
    </row>
    <row r="25347" spans="62:65" ht="13" thickBot="1">
      <c r="BJ25347" s="138"/>
      <c r="BK25347" s="138"/>
      <c r="BL25347" s="138"/>
      <c r="BM25347" s="138"/>
    </row>
    <row r="25348" spans="62:65" ht="13" thickBot="1">
      <c r="BJ25348" s="138"/>
      <c r="BK25348" s="138"/>
      <c r="BL25348" s="138"/>
      <c r="BM25348" s="138"/>
    </row>
    <row r="25349" spans="62:65" ht="13" thickBot="1">
      <c r="BJ25349" s="138"/>
      <c r="BK25349" s="138"/>
      <c r="BL25349" s="138"/>
      <c r="BM25349" s="138"/>
    </row>
    <row r="25350" spans="62:65" ht="13" thickBot="1">
      <c r="BJ25350" s="138"/>
      <c r="BK25350" s="138"/>
      <c r="BL25350" s="138"/>
      <c r="BM25350" s="138"/>
    </row>
    <row r="25351" spans="62:65" ht="13" thickBot="1">
      <c r="BJ25351" s="138"/>
      <c r="BK25351" s="138"/>
      <c r="BL25351" s="138"/>
      <c r="BM25351" s="138"/>
    </row>
    <row r="25352" spans="62:65" ht="13" thickBot="1">
      <c r="BJ25352" s="138"/>
      <c r="BK25352" s="138"/>
      <c r="BL25352" s="138"/>
      <c r="BM25352" s="138"/>
    </row>
    <row r="25353" spans="62:65" ht="13" thickBot="1">
      <c r="BJ25353" s="138"/>
      <c r="BK25353" s="138"/>
      <c r="BL25353" s="138"/>
      <c r="BM25353" s="138"/>
    </row>
    <row r="25354" spans="62:65" ht="13" thickBot="1">
      <c r="BJ25354" s="138"/>
      <c r="BK25354" s="138"/>
      <c r="BL25354" s="138"/>
      <c r="BM25354" s="138"/>
    </row>
    <row r="25355" spans="62:65" ht="13" thickBot="1">
      <c r="BJ25355" s="138"/>
      <c r="BK25355" s="138"/>
      <c r="BL25355" s="138"/>
      <c r="BM25355" s="138"/>
    </row>
    <row r="25356" spans="62:65" ht="13" thickBot="1">
      <c r="BJ25356" s="138"/>
      <c r="BK25356" s="138"/>
      <c r="BL25356" s="138"/>
      <c r="BM25356" s="138"/>
    </row>
    <row r="25357" spans="62:65" ht="13" thickBot="1">
      <c r="BJ25357" s="138"/>
      <c r="BK25357" s="138"/>
      <c r="BL25357" s="138"/>
      <c r="BM25357" s="138"/>
    </row>
    <row r="25358" spans="62:65" ht="13" thickBot="1">
      <c r="BJ25358" s="138"/>
      <c r="BK25358" s="138"/>
      <c r="BL25358" s="138"/>
      <c r="BM25358" s="138"/>
    </row>
    <row r="25359" spans="62:65" ht="13" thickBot="1">
      <c r="BJ25359" s="138"/>
      <c r="BK25359" s="138"/>
      <c r="BL25359" s="138"/>
      <c r="BM25359" s="138"/>
    </row>
    <row r="25360" spans="62:65" ht="13" thickBot="1">
      <c r="BJ25360" s="138"/>
      <c r="BK25360" s="138"/>
      <c r="BL25360" s="138"/>
      <c r="BM25360" s="138"/>
    </row>
    <row r="25361" spans="62:65" ht="13" thickBot="1">
      <c r="BJ25361" s="138"/>
      <c r="BK25361" s="138"/>
      <c r="BL25361" s="138"/>
      <c r="BM25361" s="138"/>
    </row>
    <row r="25362" spans="62:65" ht="13" thickBot="1">
      <c r="BJ25362" s="138"/>
      <c r="BK25362" s="138"/>
      <c r="BL25362" s="138"/>
      <c r="BM25362" s="138"/>
    </row>
    <row r="25363" spans="62:65" ht="13" thickBot="1">
      <c r="BJ25363" s="138"/>
      <c r="BK25363" s="138"/>
      <c r="BL25363" s="138"/>
      <c r="BM25363" s="138"/>
    </row>
    <row r="25364" spans="62:65" ht="13" thickBot="1">
      <c r="BJ25364" s="138"/>
      <c r="BK25364" s="138"/>
      <c r="BL25364" s="138"/>
      <c r="BM25364" s="138"/>
    </row>
    <row r="25365" spans="62:65" ht="13" thickBot="1">
      <c r="BJ25365" s="138"/>
      <c r="BK25365" s="138"/>
      <c r="BL25365" s="138"/>
      <c r="BM25365" s="138"/>
    </row>
    <row r="25366" spans="62:65" ht="13" thickBot="1">
      <c r="BJ25366" s="138"/>
      <c r="BK25366" s="138"/>
      <c r="BL25366" s="138"/>
      <c r="BM25366" s="138"/>
    </row>
    <row r="25367" spans="62:65" ht="13" thickBot="1">
      <c r="BJ25367" s="138"/>
      <c r="BK25367" s="138"/>
      <c r="BL25367" s="138"/>
      <c r="BM25367" s="138"/>
    </row>
    <row r="25368" spans="62:65" ht="13" thickBot="1">
      <c r="BJ25368" s="138"/>
      <c r="BK25368" s="138"/>
      <c r="BL25368" s="138"/>
      <c r="BM25368" s="138"/>
    </row>
    <row r="25369" spans="62:65" ht="13" thickBot="1">
      <c r="BJ25369" s="138"/>
      <c r="BK25369" s="138"/>
      <c r="BL25369" s="138"/>
      <c r="BM25369" s="138"/>
    </row>
    <row r="25370" spans="62:65" ht="13" thickBot="1">
      <c r="BJ25370" s="138"/>
      <c r="BK25370" s="138"/>
      <c r="BL25370" s="138"/>
      <c r="BM25370" s="138"/>
    </row>
    <row r="25371" spans="62:65" ht="13" thickBot="1">
      <c r="BJ25371" s="138"/>
      <c r="BK25371" s="138"/>
      <c r="BL25371" s="138"/>
      <c r="BM25371" s="138"/>
    </row>
    <row r="25372" spans="62:65" ht="13" thickBot="1">
      <c r="BJ25372" s="138"/>
      <c r="BK25372" s="138"/>
      <c r="BL25372" s="138"/>
      <c r="BM25372" s="138"/>
    </row>
    <row r="25373" spans="62:65" ht="13" thickBot="1">
      <c r="BJ25373" s="138"/>
      <c r="BK25373" s="138"/>
      <c r="BL25373" s="138"/>
      <c r="BM25373" s="138"/>
    </row>
    <row r="25374" spans="62:65" ht="13" thickBot="1">
      <c r="BJ25374" s="138"/>
      <c r="BK25374" s="138"/>
      <c r="BL25374" s="138"/>
      <c r="BM25374" s="138"/>
    </row>
    <row r="25375" spans="62:65" ht="13" thickBot="1">
      <c r="BJ25375" s="138"/>
      <c r="BK25375" s="138"/>
      <c r="BL25375" s="138"/>
      <c r="BM25375" s="138"/>
    </row>
    <row r="25376" spans="62:65" ht="13" thickBot="1">
      <c r="BJ25376" s="138"/>
      <c r="BK25376" s="138"/>
      <c r="BL25376" s="138"/>
      <c r="BM25376" s="138"/>
    </row>
    <row r="25377" spans="62:65" ht="13" thickBot="1">
      <c r="BJ25377" s="138"/>
      <c r="BK25377" s="138"/>
      <c r="BL25377" s="138"/>
      <c r="BM25377" s="138"/>
    </row>
    <row r="25378" spans="62:65" ht="13" thickBot="1">
      <c r="BJ25378" s="138"/>
      <c r="BK25378" s="138"/>
      <c r="BL25378" s="138"/>
      <c r="BM25378" s="138"/>
    </row>
    <row r="25379" spans="62:65" ht="13" thickBot="1">
      <c r="BJ25379" s="138"/>
      <c r="BK25379" s="138"/>
      <c r="BL25379" s="138"/>
      <c r="BM25379" s="138"/>
    </row>
    <row r="25380" spans="62:65" ht="13" thickBot="1">
      <c r="BJ25380" s="138"/>
      <c r="BK25380" s="138"/>
      <c r="BL25380" s="138"/>
      <c r="BM25380" s="138"/>
    </row>
    <row r="25381" spans="62:65" ht="13" thickBot="1">
      <c r="BJ25381" s="138"/>
      <c r="BK25381" s="138"/>
      <c r="BL25381" s="138"/>
      <c r="BM25381" s="138"/>
    </row>
    <row r="25382" spans="62:65" ht="13" thickBot="1">
      <c r="BJ25382" s="138"/>
      <c r="BK25382" s="138"/>
      <c r="BL25382" s="138"/>
      <c r="BM25382" s="138"/>
    </row>
    <row r="25383" spans="62:65" ht="13" thickBot="1">
      <c r="BJ25383" s="138"/>
      <c r="BK25383" s="138"/>
      <c r="BL25383" s="138"/>
      <c r="BM25383" s="138"/>
    </row>
    <row r="25384" spans="62:65" ht="13" thickBot="1">
      <c r="BJ25384" s="138"/>
      <c r="BK25384" s="138"/>
      <c r="BL25384" s="138"/>
      <c r="BM25384" s="138"/>
    </row>
    <row r="25385" spans="62:65" ht="13" thickBot="1">
      <c r="BJ25385" s="138"/>
      <c r="BK25385" s="138"/>
      <c r="BL25385" s="138"/>
      <c r="BM25385" s="138"/>
    </row>
    <row r="25386" spans="62:65" ht="13" thickBot="1">
      <c r="BJ25386" s="138"/>
      <c r="BK25386" s="138"/>
      <c r="BL25386" s="138"/>
      <c r="BM25386" s="138"/>
    </row>
    <row r="25387" spans="62:65" ht="13" thickBot="1">
      <c r="BJ25387" s="138"/>
      <c r="BK25387" s="138"/>
      <c r="BL25387" s="138"/>
      <c r="BM25387" s="138"/>
    </row>
    <row r="25388" spans="62:65" ht="13" thickBot="1">
      <c r="BJ25388" s="138"/>
      <c r="BK25388" s="138"/>
      <c r="BL25388" s="138"/>
      <c r="BM25388" s="138"/>
    </row>
    <row r="25389" spans="62:65" ht="13" thickBot="1">
      <c r="BJ25389" s="138"/>
      <c r="BK25389" s="138"/>
      <c r="BL25389" s="138"/>
      <c r="BM25389" s="138"/>
    </row>
    <row r="25390" spans="62:65" ht="13" thickBot="1">
      <c r="BJ25390" s="138"/>
      <c r="BK25390" s="138"/>
      <c r="BL25390" s="138"/>
      <c r="BM25390" s="138"/>
    </row>
    <row r="25391" spans="62:65" ht="13" thickBot="1">
      <c r="BJ25391" s="138"/>
      <c r="BK25391" s="138"/>
      <c r="BL25391" s="138"/>
      <c r="BM25391" s="138"/>
    </row>
    <row r="25392" spans="62:65" ht="13" thickBot="1">
      <c r="BJ25392" s="138"/>
      <c r="BK25392" s="138"/>
      <c r="BL25392" s="138"/>
      <c r="BM25392" s="138"/>
    </row>
    <row r="25393" spans="62:65" ht="13" thickBot="1">
      <c r="BJ25393" s="138"/>
      <c r="BK25393" s="138"/>
      <c r="BL25393" s="138"/>
      <c r="BM25393" s="138"/>
    </row>
    <row r="25394" spans="62:65" ht="13" thickBot="1">
      <c r="BJ25394" s="138"/>
      <c r="BK25394" s="138"/>
      <c r="BL25394" s="138"/>
      <c r="BM25394" s="138"/>
    </row>
    <row r="25395" spans="62:65" ht="13" thickBot="1">
      <c r="BJ25395" s="138"/>
      <c r="BK25395" s="138"/>
      <c r="BL25395" s="138"/>
      <c r="BM25395" s="138"/>
    </row>
    <row r="25396" spans="62:65" ht="13" thickBot="1">
      <c r="BJ25396" s="138"/>
      <c r="BK25396" s="138"/>
      <c r="BL25396" s="138"/>
      <c r="BM25396" s="138"/>
    </row>
    <row r="25397" spans="62:65" ht="13" thickBot="1">
      <c r="BJ25397" s="138"/>
      <c r="BK25397" s="138"/>
      <c r="BL25397" s="138"/>
      <c r="BM25397" s="138"/>
    </row>
    <row r="25398" spans="62:65" ht="13" thickBot="1">
      <c r="BJ25398" s="138"/>
      <c r="BK25398" s="138"/>
      <c r="BL25398" s="138"/>
      <c r="BM25398" s="138"/>
    </row>
    <row r="25399" spans="62:65" ht="13" thickBot="1">
      <c r="BJ25399" s="138"/>
      <c r="BK25399" s="138"/>
      <c r="BL25399" s="138"/>
      <c r="BM25399" s="138"/>
    </row>
    <row r="25400" spans="62:65" ht="13" thickBot="1">
      <c r="BJ25400" s="138"/>
      <c r="BK25400" s="138"/>
      <c r="BL25400" s="138"/>
      <c r="BM25400" s="138"/>
    </row>
    <row r="25401" spans="62:65" ht="13" thickBot="1">
      <c r="BJ25401" s="138"/>
      <c r="BK25401" s="138"/>
      <c r="BL25401" s="138"/>
      <c r="BM25401" s="138"/>
    </row>
    <row r="25402" spans="62:65" ht="13" thickBot="1">
      <c r="BJ25402" s="138"/>
      <c r="BK25402" s="138"/>
      <c r="BL25402" s="138"/>
      <c r="BM25402" s="138"/>
    </row>
    <row r="25403" spans="62:65" ht="13" thickBot="1">
      <c r="BJ25403" s="138"/>
      <c r="BK25403" s="138"/>
      <c r="BL25403" s="138"/>
      <c r="BM25403" s="138"/>
    </row>
    <row r="25404" spans="62:65" ht="13" thickBot="1">
      <c r="BJ25404" s="138"/>
      <c r="BK25404" s="138"/>
      <c r="BL25404" s="138"/>
      <c r="BM25404" s="138"/>
    </row>
    <row r="25405" spans="62:65" ht="13" thickBot="1">
      <c r="BJ25405" s="138"/>
      <c r="BK25405" s="138"/>
      <c r="BL25405" s="138"/>
      <c r="BM25405" s="138"/>
    </row>
    <row r="25406" spans="62:65" ht="13" thickBot="1">
      <c r="BJ25406" s="138"/>
      <c r="BK25406" s="138"/>
      <c r="BL25406" s="138"/>
      <c r="BM25406" s="138"/>
    </row>
    <row r="25407" spans="62:65" ht="13" thickBot="1">
      <c r="BJ25407" s="138"/>
      <c r="BK25407" s="138"/>
      <c r="BL25407" s="138"/>
      <c r="BM25407" s="138"/>
    </row>
    <row r="25408" spans="62:65" ht="13" thickBot="1">
      <c r="BJ25408" s="138"/>
      <c r="BK25408" s="138"/>
      <c r="BL25408" s="138"/>
      <c r="BM25408" s="138"/>
    </row>
    <row r="25409" spans="62:65" ht="13" thickBot="1">
      <c r="BJ25409" s="138"/>
      <c r="BK25409" s="138"/>
      <c r="BL25409" s="138"/>
      <c r="BM25409" s="138"/>
    </row>
    <row r="25410" spans="62:65" ht="13" thickBot="1">
      <c r="BJ25410" s="138"/>
      <c r="BK25410" s="138"/>
      <c r="BL25410" s="138"/>
      <c r="BM25410" s="138"/>
    </row>
    <row r="25411" spans="62:65" ht="13" thickBot="1">
      <c r="BJ25411" s="138"/>
      <c r="BK25411" s="138"/>
      <c r="BL25411" s="138"/>
      <c r="BM25411" s="138"/>
    </row>
    <row r="25412" spans="62:65" ht="13" thickBot="1">
      <c r="BJ25412" s="138"/>
      <c r="BK25412" s="138"/>
      <c r="BL25412" s="138"/>
      <c r="BM25412" s="138"/>
    </row>
    <row r="25413" spans="62:65" ht="13" thickBot="1">
      <c r="BJ25413" s="138"/>
      <c r="BK25413" s="138"/>
      <c r="BL25413" s="138"/>
      <c r="BM25413" s="138"/>
    </row>
    <row r="25414" spans="62:65" ht="13" thickBot="1">
      <c r="BJ25414" s="138"/>
      <c r="BK25414" s="138"/>
      <c r="BL25414" s="138"/>
      <c r="BM25414" s="138"/>
    </row>
    <row r="25415" spans="62:65" ht="13" thickBot="1">
      <c r="BJ25415" s="138"/>
      <c r="BK25415" s="138"/>
      <c r="BL25415" s="138"/>
      <c r="BM25415" s="138"/>
    </row>
    <row r="25416" spans="62:65" ht="13" thickBot="1">
      <c r="BJ25416" s="138"/>
      <c r="BK25416" s="138"/>
      <c r="BL25416" s="138"/>
      <c r="BM25416" s="138"/>
    </row>
    <row r="25417" spans="62:65" ht="13" thickBot="1">
      <c r="BJ25417" s="138"/>
      <c r="BK25417" s="138"/>
      <c r="BL25417" s="138"/>
      <c r="BM25417" s="138"/>
    </row>
    <row r="25418" spans="62:65" ht="13" thickBot="1">
      <c r="BJ25418" s="138"/>
      <c r="BK25418" s="138"/>
      <c r="BL25418" s="138"/>
      <c r="BM25418" s="138"/>
    </row>
    <row r="25419" spans="62:65" ht="13" thickBot="1">
      <c r="BJ25419" s="138"/>
      <c r="BK25419" s="138"/>
      <c r="BL25419" s="138"/>
      <c r="BM25419" s="138"/>
    </row>
    <row r="25420" spans="62:65" ht="13" thickBot="1">
      <c r="BJ25420" s="138"/>
      <c r="BK25420" s="138"/>
      <c r="BL25420" s="138"/>
      <c r="BM25420" s="138"/>
    </row>
    <row r="25421" spans="62:65" ht="13" thickBot="1">
      <c r="BJ25421" s="138"/>
      <c r="BK25421" s="138"/>
      <c r="BL25421" s="138"/>
      <c r="BM25421" s="138"/>
    </row>
    <row r="25422" spans="62:65" ht="13" thickBot="1">
      <c r="BJ25422" s="138"/>
      <c r="BK25422" s="138"/>
      <c r="BL25422" s="138"/>
      <c r="BM25422" s="138"/>
    </row>
    <row r="25423" spans="62:65" ht="13" thickBot="1">
      <c r="BJ25423" s="138"/>
      <c r="BK25423" s="138"/>
      <c r="BL25423" s="138"/>
      <c r="BM25423" s="138"/>
    </row>
    <row r="25424" spans="62:65" ht="13" thickBot="1">
      <c r="BJ25424" s="138"/>
      <c r="BK25424" s="138"/>
      <c r="BL25424" s="138"/>
      <c r="BM25424" s="138"/>
    </row>
    <row r="25425" spans="62:65" ht="13" thickBot="1">
      <c r="BJ25425" s="138"/>
      <c r="BK25425" s="138"/>
      <c r="BL25425" s="138"/>
      <c r="BM25425" s="138"/>
    </row>
    <row r="25426" spans="62:65" ht="13" thickBot="1">
      <c r="BJ25426" s="138"/>
      <c r="BK25426" s="138"/>
      <c r="BL25426" s="138"/>
      <c r="BM25426" s="138"/>
    </row>
    <row r="25427" spans="62:65" ht="13" thickBot="1">
      <c r="BJ25427" s="138"/>
      <c r="BK25427" s="138"/>
      <c r="BL25427" s="138"/>
      <c r="BM25427" s="138"/>
    </row>
    <row r="25428" spans="62:65" ht="13" thickBot="1">
      <c r="BJ25428" s="138"/>
      <c r="BK25428" s="138"/>
      <c r="BL25428" s="138"/>
      <c r="BM25428" s="138"/>
    </row>
    <row r="25429" spans="62:65" ht="13" thickBot="1">
      <c r="BJ25429" s="138"/>
      <c r="BK25429" s="138"/>
      <c r="BL25429" s="138"/>
      <c r="BM25429" s="138"/>
    </row>
    <row r="25430" spans="62:65" ht="13" thickBot="1">
      <c r="BJ25430" s="138"/>
      <c r="BK25430" s="138"/>
      <c r="BL25430" s="138"/>
      <c r="BM25430" s="138"/>
    </row>
    <row r="25431" spans="62:65" ht="13" thickBot="1">
      <c r="BJ25431" s="138"/>
      <c r="BK25431" s="138"/>
      <c r="BL25431" s="138"/>
      <c r="BM25431" s="138"/>
    </row>
    <row r="25432" spans="62:65" ht="13" thickBot="1">
      <c r="BJ25432" s="138"/>
      <c r="BK25432" s="138"/>
      <c r="BL25432" s="138"/>
      <c r="BM25432" s="138"/>
    </row>
    <row r="25433" spans="62:65" ht="13" thickBot="1">
      <c r="BJ25433" s="138"/>
      <c r="BK25433" s="138"/>
      <c r="BL25433" s="138"/>
      <c r="BM25433" s="138"/>
    </row>
    <row r="25434" spans="62:65" ht="13" thickBot="1">
      <c r="BJ25434" s="138"/>
      <c r="BK25434" s="138"/>
      <c r="BL25434" s="138"/>
      <c r="BM25434" s="138"/>
    </row>
    <row r="25435" spans="62:65" ht="13" thickBot="1">
      <c r="BJ25435" s="138"/>
      <c r="BK25435" s="138"/>
      <c r="BL25435" s="138"/>
      <c r="BM25435" s="138"/>
    </row>
    <row r="25436" spans="62:65" ht="13" thickBot="1">
      <c r="BJ25436" s="138"/>
      <c r="BK25436" s="138"/>
      <c r="BL25436" s="138"/>
      <c r="BM25436" s="138"/>
    </row>
    <row r="25437" spans="62:65" ht="13" thickBot="1">
      <c r="BJ25437" s="138"/>
      <c r="BK25437" s="138"/>
      <c r="BL25437" s="138"/>
      <c r="BM25437" s="138"/>
    </row>
    <row r="25438" spans="62:65" ht="13" thickBot="1">
      <c r="BJ25438" s="138"/>
      <c r="BK25438" s="138"/>
      <c r="BL25438" s="138"/>
      <c r="BM25438" s="138"/>
    </row>
    <row r="25439" spans="62:65" ht="13" thickBot="1">
      <c r="BJ25439" s="138"/>
      <c r="BK25439" s="138"/>
      <c r="BL25439" s="138"/>
      <c r="BM25439" s="138"/>
    </row>
    <row r="25440" spans="62:65" ht="13" thickBot="1">
      <c r="BJ25440" s="138"/>
      <c r="BK25440" s="138"/>
      <c r="BL25440" s="138"/>
      <c r="BM25440" s="138"/>
    </row>
    <row r="25441" spans="62:65" ht="13" thickBot="1">
      <c r="BJ25441" s="138"/>
      <c r="BK25441" s="138"/>
      <c r="BL25441" s="138"/>
      <c r="BM25441" s="138"/>
    </row>
    <row r="25442" spans="62:65" ht="13" thickBot="1">
      <c r="BJ25442" s="138"/>
      <c r="BK25442" s="138"/>
      <c r="BL25442" s="138"/>
      <c r="BM25442" s="138"/>
    </row>
    <row r="25443" spans="62:65" ht="13" thickBot="1">
      <c r="BJ25443" s="138"/>
      <c r="BK25443" s="138"/>
      <c r="BL25443" s="138"/>
      <c r="BM25443" s="138"/>
    </row>
    <row r="25444" spans="62:65" ht="13" thickBot="1">
      <c r="BJ25444" s="138"/>
      <c r="BK25444" s="138"/>
      <c r="BL25444" s="138"/>
      <c r="BM25444" s="138"/>
    </row>
    <row r="25445" spans="62:65" ht="13" thickBot="1">
      <c r="BJ25445" s="138"/>
      <c r="BK25445" s="138"/>
      <c r="BL25445" s="138"/>
      <c r="BM25445" s="138"/>
    </row>
    <row r="25446" spans="62:65" ht="13" thickBot="1">
      <c r="BJ25446" s="138"/>
      <c r="BK25446" s="138"/>
      <c r="BL25446" s="138"/>
      <c r="BM25446" s="138"/>
    </row>
    <row r="25447" spans="62:65" ht="13" thickBot="1">
      <c r="BJ25447" s="138"/>
      <c r="BK25447" s="138"/>
      <c r="BL25447" s="138"/>
      <c r="BM25447" s="138"/>
    </row>
    <row r="25448" spans="62:65" ht="13" thickBot="1">
      <c r="BJ25448" s="138"/>
      <c r="BK25448" s="138"/>
      <c r="BL25448" s="138"/>
      <c r="BM25448" s="138"/>
    </row>
    <row r="25449" spans="62:65" ht="13" thickBot="1">
      <c r="BJ25449" s="138"/>
      <c r="BK25449" s="138"/>
      <c r="BL25449" s="138"/>
      <c r="BM25449" s="138"/>
    </row>
    <row r="25450" spans="62:65" ht="13" thickBot="1">
      <c r="BJ25450" s="138"/>
      <c r="BK25450" s="138"/>
      <c r="BL25450" s="138"/>
      <c r="BM25450" s="138"/>
    </row>
    <row r="25451" spans="62:65" ht="13" thickBot="1">
      <c r="BJ25451" s="138"/>
      <c r="BK25451" s="138"/>
      <c r="BL25451" s="138"/>
      <c r="BM25451" s="138"/>
    </row>
    <row r="25452" spans="62:65" ht="13" thickBot="1">
      <c r="BJ25452" s="138"/>
      <c r="BK25452" s="138"/>
      <c r="BL25452" s="138"/>
      <c r="BM25452" s="138"/>
    </row>
    <row r="25453" spans="62:65" ht="13" thickBot="1">
      <c r="BJ25453" s="138"/>
      <c r="BK25453" s="138"/>
      <c r="BL25453" s="138"/>
      <c r="BM25453" s="138"/>
    </row>
    <row r="25454" spans="62:65" ht="13" thickBot="1">
      <c r="BJ25454" s="138"/>
      <c r="BK25454" s="138"/>
      <c r="BL25454" s="138"/>
      <c r="BM25454" s="138"/>
    </row>
    <row r="25455" spans="62:65" ht="13" thickBot="1">
      <c r="BJ25455" s="138"/>
      <c r="BK25455" s="138"/>
      <c r="BL25455" s="138"/>
      <c r="BM25455" s="138"/>
    </row>
    <row r="25456" spans="62:65" ht="13" thickBot="1">
      <c r="BJ25456" s="138"/>
      <c r="BK25456" s="138"/>
      <c r="BL25456" s="138"/>
      <c r="BM25456" s="138"/>
    </row>
    <row r="25457" spans="62:65" ht="13" thickBot="1">
      <c r="BJ25457" s="138"/>
      <c r="BK25457" s="138"/>
      <c r="BL25457" s="138"/>
      <c r="BM25457" s="138"/>
    </row>
    <row r="25458" spans="62:65" ht="13" thickBot="1">
      <c r="BJ25458" s="138"/>
      <c r="BK25458" s="138"/>
      <c r="BL25458" s="138"/>
      <c r="BM25458" s="138"/>
    </row>
    <row r="25459" spans="62:65" ht="13" thickBot="1">
      <c r="BJ25459" s="138"/>
      <c r="BK25459" s="138"/>
      <c r="BL25459" s="138"/>
      <c r="BM25459" s="138"/>
    </row>
    <row r="25460" spans="62:65" ht="13" thickBot="1">
      <c r="BJ25460" s="138"/>
      <c r="BK25460" s="138"/>
      <c r="BL25460" s="138"/>
      <c r="BM25460" s="138"/>
    </row>
    <row r="25461" spans="62:65" ht="13" thickBot="1">
      <c r="BJ25461" s="138"/>
      <c r="BK25461" s="138"/>
      <c r="BL25461" s="138"/>
      <c r="BM25461" s="138"/>
    </row>
    <row r="25462" spans="62:65" ht="13" thickBot="1">
      <c r="BJ25462" s="138"/>
      <c r="BK25462" s="138"/>
      <c r="BL25462" s="138"/>
      <c r="BM25462" s="138"/>
    </row>
    <row r="25463" spans="62:65" ht="13" thickBot="1">
      <c r="BJ25463" s="138"/>
      <c r="BK25463" s="138"/>
      <c r="BL25463" s="138"/>
      <c r="BM25463" s="138"/>
    </row>
    <row r="25464" spans="62:65" ht="13" thickBot="1">
      <c r="BJ25464" s="138"/>
      <c r="BK25464" s="138"/>
      <c r="BL25464" s="138"/>
      <c r="BM25464" s="138"/>
    </row>
    <row r="25465" spans="62:65" ht="13" thickBot="1">
      <c r="BJ25465" s="138"/>
      <c r="BK25465" s="138"/>
      <c r="BL25465" s="138"/>
      <c r="BM25465" s="138"/>
    </row>
    <row r="25466" spans="62:65" ht="13" thickBot="1">
      <c r="BJ25466" s="138"/>
      <c r="BK25466" s="138"/>
      <c r="BL25466" s="138"/>
      <c r="BM25466" s="138"/>
    </row>
    <row r="25467" spans="62:65" ht="13" thickBot="1">
      <c r="BJ25467" s="138"/>
      <c r="BK25467" s="138"/>
      <c r="BL25467" s="138"/>
      <c r="BM25467" s="138"/>
    </row>
    <row r="25468" spans="62:65" ht="13" thickBot="1">
      <c r="BJ25468" s="138"/>
      <c r="BK25468" s="138"/>
      <c r="BL25468" s="138"/>
      <c r="BM25468" s="138"/>
    </row>
    <row r="25469" spans="62:65" ht="13" thickBot="1">
      <c r="BJ25469" s="138"/>
      <c r="BK25469" s="138"/>
      <c r="BL25469" s="138"/>
      <c r="BM25469" s="138"/>
    </row>
    <row r="25470" spans="62:65" ht="13" thickBot="1">
      <c r="BJ25470" s="138"/>
      <c r="BK25470" s="138"/>
      <c r="BL25470" s="138"/>
      <c r="BM25470" s="138"/>
    </row>
    <row r="25471" spans="62:65" ht="13" thickBot="1">
      <c r="BJ25471" s="138"/>
      <c r="BK25471" s="138"/>
      <c r="BL25471" s="138"/>
      <c r="BM25471" s="138"/>
    </row>
    <row r="25472" spans="62:65" ht="13" thickBot="1">
      <c r="BJ25472" s="138"/>
      <c r="BK25472" s="138"/>
      <c r="BL25472" s="138"/>
      <c r="BM25472" s="138"/>
    </row>
    <row r="25473" spans="62:65" ht="13" thickBot="1">
      <c r="BJ25473" s="138"/>
      <c r="BK25473" s="138"/>
      <c r="BL25473" s="138"/>
      <c r="BM25473" s="138"/>
    </row>
    <row r="25474" spans="62:65" ht="13" thickBot="1">
      <c r="BJ25474" s="138"/>
      <c r="BK25474" s="138"/>
      <c r="BL25474" s="138"/>
      <c r="BM25474" s="138"/>
    </row>
    <row r="25475" spans="62:65" ht="13" thickBot="1">
      <c r="BJ25475" s="138"/>
      <c r="BK25475" s="138"/>
      <c r="BL25475" s="138"/>
      <c r="BM25475" s="138"/>
    </row>
    <row r="25476" spans="62:65" ht="13" thickBot="1">
      <c r="BJ25476" s="138"/>
      <c r="BK25476" s="138"/>
      <c r="BL25476" s="138"/>
      <c r="BM25476" s="138"/>
    </row>
    <row r="25477" spans="62:65" ht="13" thickBot="1">
      <c r="BJ25477" s="138"/>
      <c r="BK25477" s="138"/>
      <c r="BL25477" s="138"/>
      <c r="BM25477" s="138"/>
    </row>
    <row r="25478" spans="62:65" ht="13" thickBot="1">
      <c r="BJ25478" s="138"/>
      <c r="BK25478" s="138"/>
      <c r="BL25478" s="138"/>
      <c r="BM25478" s="138"/>
    </row>
    <row r="25479" spans="62:65" ht="13" thickBot="1">
      <c r="BJ25479" s="138"/>
      <c r="BK25479" s="138"/>
      <c r="BL25479" s="138"/>
      <c r="BM25479" s="138"/>
    </row>
    <row r="25480" spans="62:65" ht="13" thickBot="1">
      <c r="BJ25480" s="138"/>
      <c r="BK25480" s="138"/>
      <c r="BL25480" s="138"/>
      <c r="BM25480" s="138"/>
    </row>
    <row r="25481" spans="62:65" ht="13" thickBot="1">
      <c r="BJ25481" s="138"/>
      <c r="BK25481" s="138"/>
      <c r="BL25481" s="138"/>
      <c r="BM25481" s="138"/>
    </row>
    <row r="25482" spans="62:65" ht="13" thickBot="1">
      <c r="BJ25482" s="138"/>
      <c r="BK25482" s="138"/>
      <c r="BL25482" s="138"/>
      <c r="BM25482" s="138"/>
    </row>
    <row r="25483" spans="62:65" ht="13" thickBot="1">
      <c r="BJ25483" s="138"/>
      <c r="BK25483" s="138"/>
      <c r="BL25483" s="138"/>
      <c r="BM25483" s="138"/>
    </row>
    <row r="25484" spans="62:65" ht="13" thickBot="1">
      <c r="BJ25484" s="138"/>
      <c r="BK25484" s="138"/>
      <c r="BL25484" s="138"/>
      <c r="BM25484" s="138"/>
    </row>
    <row r="25485" spans="62:65" ht="13" thickBot="1">
      <c r="BJ25485" s="138"/>
      <c r="BK25485" s="138"/>
      <c r="BL25485" s="138"/>
      <c r="BM25485" s="138"/>
    </row>
    <row r="25486" spans="62:65" ht="13" thickBot="1">
      <c r="BJ25486" s="138"/>
      <c r="BK25486" s="138"/>
      <c r="BL25486" s="138"/>
      <c r="BM25486" s="138"/>
    </row>
    <row r="25487" spans="62:65" ht="13" thickBot="1">
      <c r="BJ25487" s="138"/>
      <c r="BK25487" s="138"/>
      <c r="BL25487" s="138"/>
      <c r="BM25487" s="138"/>
    </row>
    <row r="25488" spans="62:65" ht="13" thickBot="1">
      <c r="BJ25488" s="138"/>
      <c r="BK25488" s="138"/>
      <c r="BL25488" s="138"/>
      <c r="BM25488" s="138"/>
    </row>
    <row r="25489" spans="62:65" ht="13" thickBot="1">
      <c r="BJ25489" s="138"/>
      <c r="BK25489" s="138"/>
      <c r="BL25489" s="138"/>
      <c r="BM25489" s="138"/>
    </row>
    <row r="25490" spans="62:65" ht="13" thickBot="1">
      <c r="BJ25490" s="138"/>
      <c r="BK25490" s="138"/>
      <c r="BL25490" s="138"/>
      <c r="BM25490" s="138"/>
    </row>
    <row r="25491" spans="62:65" ht="13" thickBot="1">
      <c r="BJ25491" s="138"/>
      <c r="BK25491" s="138"/>
      <c r="BL25491" s="138"/>
      <c r="BM25491" s="138"/>
    </row>
    <row r="25492" spans="62:65" ht="13" thickBot="1">
      <c r="BJ25492" s="138"/>
      <c r="BK25492" s="138"/>
      <c r="BL25492" s="138"/>
      <c r="BM25492" s="138"/>
    </row>
    <row r="25493" spans="62:65" ht="13" thickBot="1">
      <c r="BJ25493" s="138"/>
      <c r="BK25493" s="138"/>
      <c r="BL25493" s="138"/>
      <c r="BM25493" s="138"/>
    </row>
    <row r="25494" spans="62:65" ht="13" thickBot="1">
      <c r="BJ25494" s="138"/>
      <c r="BK25494" s="138"/>
      <c r="BL25494" s="138"/>
      <c r="BM25494" s="138"/>
    </row>
    <row r="25495" spans="62:65" ht="13" thickBot="1">
      <c r="BJ25495" s="138"/>
      <c r="BK25495" s="138"/>
      <c r="BL25495" s="138"/>
      <c r="BM25495" s="138"/>
    </row>
    <row r="25496" spans="62:65" ht="13" thickBot="1">
      <c r="BJ25496" s="138"/>
      <c r="BK25496" s="138"/>
      <c r="BL25496" s="138"/>
      <c r="BM25496" s="138"/>
    </row>
    <row r="25497" spans="62:65" ht="13" thickBot="1">
      <c r="BJ25497" s="138"/>
      <c r="BK25497" s="138"/>
      <c r="BL25497" s="138"/>
      <c r="BM25497" s="138"/>
    </row>
    <row r="25498" spans="62:65" ht="13" thickBot="1">
      <c r="BJ25498" s="138"/>
      <c r="BK25498" s="138"/>
      <c r="BL25498" s="138"/>
      <c r="BM25498" s="138"/>
    </row>
    <row r="25499" spans="62:65" ht="13" thickBot="1">
      <c r="BJ25499" s="138"/>
      <c r="BK25499" s="138"/>
      <c r="BL25499" s="138"/>
      <c r="BM25499" s="138"/>
    </row>
    <row r="25500" spans="62:65" ht="13" thickBot="1">
      <c r="BJ25500" s="138"/>
      <c r="BK25500" s="138"/>
      <c r="BL25500" s="138"/>
      <c r="BM25500" s="138"/>
    </row>
    <row r="25501" spans="62:65" ht="13" thickBot="1">
      <c r="BJ25501" s="138"/>
      <c r="BK25501" s="138"/>
      <c r="BL25501" s="138"/>
      <c r="BM25501" s="138"/>
    </row>
    <row r="25502" spans="62:65" ht="13" thickBot="1">
      <c r="BJ25502" s="138"/>
      <c r="BK25502" s="138"/>
      <c r="BL25502" s="138"/>
      <c r="BM25502" s="138"/>
    </row>
    <row r="25503" spans="62:65" ht="13" thickBot="1">
      <c r="BJ25503" s="138"/>
      <c r="BK25503" s="138"/>
      <c r="BL25503" s="138"/>
      <c r="BM25503" s="138"/>
    </row>
    <row r="25504" spans="62:65" ht="13" thickBot="1">
      <c r="BJ25504" s="138"/>
      <c r="BK25504" s="138"/>
      <c r="BL25504" s="138"/>
      <c r="BM25504" s="138"/>
    </row>
    <row r="25505" spans="62:65" ht="13" thickBot="1">
      <c r="BJ25505" s="138"/>
      <c r="BK25505" s="138"/>
      <c r="BL25505" s="138"/>
      <c r="BM25505" s="138"/>
    </row>
    <row r="25506" spans="62:65" ht="13" thickBot="1">
      <c r="BJ25506" s="138"/>
      <c r="BK25506" s="138"/>
      <c r="BL25506" s="138"/>
      <c r="BM25506" s="138"/>
    </row>
    <row r="25507" spans="62:65" ht="13" thickBot="1">
      <c r="BJ25507" s="138"/>
      <c r="BK25507" s="138"/>
      <c r="BL25507" s="138"/>
      <c r="BM25507" s="138"/>
    </row>
    <row r="25508" spans="62:65" ht="13" thickBot="1">
      <c r="BJ25508" s="138"/>
      <c r="BK25508" s="138"/>
      <c r="BL25508" s="138"/>
      <c r="BM25508" s="138"/>
    </row>
    <row r="25509" spans="62:65" ht="13" thickBot="1">
      <c r="BJ25509" s="138"/>
      <c r="BK25509" s="138"/>
      <c r="BL25509" s="138"/>
      <c r="BM25509" s="138"/>
    </row>
    <row r="25510" spans="62:65" ht="13" thickBot="1">
      <c r="BJ25510" s="138"/>
      <c r="BK25510" s="138"/>
      <c r="BL25510" s="138"/>
      <c r="BM25510" s="138"/>
    </row>
    <row r="25511" spans="62:65" ht="13" thickBot="1">
      <c r="BJ25511" s="138"/>
      <c r="BK25511" s="138"/>
      <c r="BL25511" s="138"/>
      <c r="BM25511" s="138"/>
    </row>
    <row r="25512" spans="62:65" ht="13" thickBot="1">
      <c r="BJ25512" s="138"/>
      <c r="BK25512" s="138"/>
      <c r="BL25512" s="138"/>
      <c r="BM25512" s="138"/>
    </row>
    <row r="25513" spans="62:65" ht="13" thickBot="1">
      <c r="BJ25513" s="138"/>
      <c r="BK25513" s="138"/>
      <c r="BL25513" s="138"/>
      <c r="BM25513" s="138"/>
    </row>
    <row r="25514" spans="62:65" ht="13" thickBot="1">
      <c r="BJ25514" s="138"/>
      <c r="BK25514" s="138"/>
      <c r="BL25514" s="138"/>
      <c r="BM25514" s="138"/>
    </row>
    <row r="25515" spans="62:65" ht="13" thickBot="1">
      <c r="BJ25515" s="138"/>
      <c r="BK25515" s="138"/>
      <c r="BL25515" s="138"/>
      <c r="BM25515" s="138"/>
    </row>
    <row r="25516" spans="62:65" ht="13" thickBot="1">
      <c r="BJ25516" s="138"/>
      <c r="BK25516" s="138"/>
      <c r="BL25516" s="138"/>
      <c r="BM25516" s="138"/>
    </row>
    <row r="25517" spans="62:65" ht="13" thickBot="1">
      <c r="BJ25517" s="138"/>
      <c r="BK25517" s="138"/>
      <c r="BL25517" s="138"/>
      <c r="BM25517" s="138"/>
    </row>
    <row r="25518" spans="62:65" ht="13" thickBot="1">
      <c r="BJ25518" s="138"/>
      <c r="BK25518" s="138"/>
      <c r="BL25518" s="138"/>
      <c r="BM25518" s="138"/>
    </row>
    <row r="25519" spans="62:65" ht="13" thickBot="1">
      <c r="BJ25519" s="138"/>
      <c r="BK25519" s="138"/>
      <c r="BL25519" s="138"/>
      <c r="BM25519" s="138"/>
    </row>
    <row r="25520" spans="62:65" ht="13" thickBot="1">
      <c r="BJ25520" s="138"/>
      <c r="BK25520" s="138"/>
      <c r="BL25520" s="138"/>
      <c r="BM25520" s="138"/>
    </row>
    <row r="25521" spans="62:65" ht="13" thickBot="1">
      <c r="BJ25521" s="138"/>
      <c r="BK25521" s="138"/>
      <c r="BL25521" s="138"/>
      <c r="BM25521" s="138"/>
    </row>
    <row r="25522" spans="62:65" ht="13" thickBot="1">
      <c r="BJ25522" s="138"/>
      <c r="BK25522" s="138"/>
      <c r="BL25522" s="138"/>
      <c r="BM25522" s="138"/>
    </row>
    <row r="25523" spans="62:65" ht="13" thickBot="1">
      <c r="BJ25523" s="138"/>
      <c r="BK25523" s="138"/>
      <c r="BL25523" s="138"/>
      <c r="BM25523" s="138"/>
    </row>
    <row r="25524" spans="62:65" ht="13" thickBot="1">
      <c r="BJ25524" s="138"/>
      <c r="BK25524" s="138"/>
      <c r="BL25524" s="138"/>
      <c r="BM25524" s="138"/>
    </row>
    <row r="25525" spans="62:65" ht="13" thickBot="1">
      <c r="BJ25525" s="138"/>
      <c r="BK25525" s="138"/>
      <c r="BL25525" s="138"/>
      <c r="BM25525" s="138"/>
    </row>
    <row r="25526" spans="62:65" ht="13" thickBot="1">
      <c r="BJ25526" s="138"/>
      <c r="BK25526" s="138"/>
      <c r="BL25526" s="138"/>
      <c r="BM25526" s="138"/>
    </row>
    <row r="25527" spans="62:65" ht="13" thickBot="1">
      <c r="BJ25527" s="138"/>
      <c r="BK25527" s="138"/>
      <c r="BL25527" s="138"/>
      <c r="BM25527" s="138"/>
    </row>
    <row r="25528" spans="62:65" ht="13" thickBot="1">
      <c r="BJ25528" s="138"/>
      <c r="BK25528" s="138"/>
      <c r="BL25528" s="138"/>
      <c r="BM25528" s="138"/>
    </row>
    <row r="25529" spans="62:65" ht="13" thickBot="1">
      <c r="BJ25529" s="138"/>
      <c r="BK25529" s="138"/>
      <c r="BL25529" s="138"/>
      <c r="BM25529" s="138"/>
    </row>
    <row r="25530" spans="62:65" ht="13" thickBot="1">
      <c r="BJ25530" s="138"/>
      <c r="BK25530" s="138"/>
      <c r="BL25530" s="138"/>
      <c r="BM25530" s="138"/>
    </row>
    <row r="25531" spans="62:65" ht="13" thickBot="1">
      <c r="BJ25531" s="138"/>
      <c r="BK25531" s="138"/>
      <c r="BL25531" s="138"/>
      <c r="BM25531" s="138"/>
    </row>
    <row r="25532" spans="62:65" ht="13" thickBot="1">
      <c r="BJ25532" s="138"/>
      <c r="BK25532" s="138"/>
      <c r="BL25532" s="138"/>
      <c r="BM25532" s="138"/>
    </row>
    <row r="25533" spans="62:65" ht="13" thickBot="1">
      <c r="BJ25533" s="138"/>
      <c r="BK25533" s="138"/>
      <c r="BL25533" s="138"/>
      <c r="BM25533" s="138"/>
    </row>
    <row r="25534" spans="62:65" ht="13" thickBot="1">
      <c r="BJ25534" s="138"/>
      <c r="BK25534" s="138"/>
      <c r="BL25534" s="138"/>
      <c r="BM25534" s="138"/>
    </row>
    <row r="25535" spans="62:65" ht="13" thickBot="1">
      <c r="BJ25535" s="138"/>
      <c r="BK25535" s="138"/>
      <c r="BL25535" s="138"/>
      <c r="BM25535" s="138"/>
    </row>
    <row r="25536" spans="62:65" ht="13" thickBot="1">
      <c r="BJ25536" s="138"/>
      <c r="BK25536" s="138"/>
      <c r="BL25536" s="138"/>
      <c r="BM25536" s="138"/>
    </row>
    <row r="25537" spans="62:65" ht="13" thickBot="1">
      <c r="BJ25537" s="138"/>
      <c r="BK25537" s="138"/>
      <c r="BL25537" s="138"/>
      <c r="BM25537" s="138"/>
    </row>
    <row r="25538" spans="62:65" ht="13" thickBot="1">
      <c r="BJ25538" s="138"/>
      <c r="BK25538" s="138"/>
      <c r="BL25538" s="138"/>
      <c r="BM25538" s="138"/>
    </row>
    <row r="25539" spans="62:65" ht="13" thickBot="1">
      <c r="BJ25539" s="138"/>
      <c r="BK25539" s="138"/>
      <c r="BL25539" s="138"/>
      <c r="BM25539" s="138"/>
    </row>
    <row r="25540" spans="62:65" ht="13" thickBot="1">
      <c r="BJ25540" s="138"/>
      <c r="BK25540" s="138"/>
      <c r="BL25540" s="138"/>
      <c r="BM25540" s="138"/>
    </row>
    <row r="25541" spans="62:65" ht="13" thickBot="1">
      <c r="BJ25541" s="138"/>
      <c r="BK25541" s="138"/>
      <c r="BL25541" s="138"/>
      <c r="BM25541" s="138"/>
    </row>
    <row r="25542" spans="62:65" ht="13" thickBot="1">
      <c r="BJ25542" s="138"/>
      <c r="BK25542" s="138"/>
      <c r="BL25542" s="138"/>
      <c r="BM25542" s="138"/>
    </row>
    <row r="25543" spans="62:65" ht="13" thickBot="1">
      <c r="BJ25543" s="138"/>
      <c r="BK25543" s="138"/>
      <c r="BL25543" s="138"/>
      <c r="BM25543" s="138"/>
    </row>
    <row r="25544" spans="62:65" ht="13" thickBot="1">
      <c r="BJ25544" s="138"/>
      <c r="BK25544" s="138"/>
      <c r="BL25544" s="138"/>
      <c r="BM25544" s="138"/>
    </row>
    <row r="25545" spans="62:65" ht="13" thickBot="1">
      <c r="BJ25545" s="138"/>
      <c r="BK25545" s="138"/>
      <c r="BL25545" s="138"/>
      <c r="BM25545" s="138"/>
    </row>
    <row r="25546" spans="62:65" ht="13" thickBot="1">
      <c r="BJ25546" s="138"/>
      <c r="BK25546" s="138"/>
      <c r="BL25546" s="138"/>
      <c r="BM25546" s="138"/>
    </row>
    <row r="25547" spans="62:65" ht="13" thickBot="1">
      <c r="BJ25547" s="138"/>
      <c r="BK25547" s="138"/>
      <c r="BL25547" s="138"/>
      <c r="BM25547" s="138"/>
    </row>
    <row r="25548" spans="62:65" ht="13" thickBot="1">
      <c r="BJ25548" s="138"/>
      <c r="BK25548" s="138"/>
      <c r="BL25548" s="138"/>
      <c r="BM25548" s="138"/>
    </row>
    <row r="25549" spans="62:65" ht="13" thickBot="1">
      <c r="BJ25549" s="138"/>
      <c r="BK25549" s="138"/>
      <c r="BL25549" s="138"/>
      <c r="BM25549" s="138"/>
    </row>
    <row r="25550" spans="62:65" ht="13" thickBot="1">
      <c r="BJ25550" s="138"/>
      <c r="BK25550" s="138"/>
      <c r="BL25550" s="138"/>
      <c r="BM25550" s="138"/>
    </row>
    <row r="25551" spans="62:65" ht="13" thickBot="1">
      <c r="BJ25551" s="138"/>
      <c r="BK25551" s="138"/>
      <c r="BL25551" s="138"/>
      <c r="BM25551" s="138"/>
    </row>
    <row r="25552" spans="62:65" ht="13" thickBot="1">
      <c r="BJ25552" s="138"/>
      <c r="BK25552" s="138"/>
      <c r="BL25552" s="138"/>
      <c r="BM25552" s="138"/>
    </row>
    <row r="25553" spans="62:65" ht="13" thickBot="1">
      <c r="BJ25553" s="138"/>
      <c r="BK25553" s="138"/>
      <c r="BL25553" s="138"/>
      <c r="BM25553" s="138"/>
    </row>
    <row r="25554" spans="62:65" ht="13" thickBot="1">
      <c r="BJ25554" s="138"/>
      <c r="BK25554" s="138"/>
      <c r="BL25554" s="138"/>
      <c r="BM25554" s="138"/>
    </row>
    <row r="25555" spans="62:65" ht="13" thickBot="1">
      <c r="BJ25555" s="138"/>
      <c r="BK25555" s="138"/>
      <c r="BL25555" s="138"/>
      <c r="BM25555" s="138"/>
    </row>
    <row r="25556" spans="62:65" ht="13" thickBot="1">
      <c r="BJ25556" s="138"/>
      <c r="BK25556" s="138"/>
      <c r="BL25556" s="138"/>
      <c r="BM25556" s="138"/>
    </row>
    <row r="25557" spans="62:65" ht="13" thickBot="1">
      <c r="BJ25557" s="138"/>
      <c r="BK25557" s="138"/>
      <c r="BL25557" s="138"/>
      <c r="BM25557" s="138"/>
    </row>
    <row r="25558" spans="62:65" ht="13" thickBot="1">
      <c r="BJ25558" s="138"/>
      <c r="BK25558" s="138"/>
      <c r="BL25558" s="138"/>
      <c r="BM25558" s="138"/>
    </row>
    <row r="25559" spans="62:65" ht="13" thickBot="1">
      <c r="BJ25559" s="138"/>
      <c r="BK25559" s="138"/>
      <c r="BL25559" s="138"/>
      <c r="BM25559" s="138"/>
    </row>
    <row r="25560" spans="62:65" ht="13" thickBot="1">
      <c r="BJ25560" s="138"/>
      <c r="BK25560" s="138"/>
      <c r="BL25560" s="138"/>
      <c r="BM25560" s="138"/>
    </row>
    <row r="25561" spans="62:65" ht="13" thickBot="1">
      <c r="BJ25561" s="138"/>
      <c r="BK25561" s="138"/>
      <c r="BL25561" s="138"/>
      <c r="BM25561" s="138"/>
    </row>
    <row r="25562" spans="62:65" ht="13" thickBot="1">
      <c r="BJ25562" s="138"/>
      <c r="BK25562" s="138"/>
      <c r="BL25562" s="138"/>
      <c r="BM25562" s="138"/>
    </row>
    <row r="25563" spans="62:65" ht="13" thickBot="1">
      <c r="BJ25563" s="138"/>
      <c r="BK25563" s="138"/>
      <c r="BL25563" s="138"/>
      <c r="BM25563" s="138"/>
    </row>
    <row r="25564" spans="62:65" ht="13" thickBot="1">
      <c r="BJ25564" s="138"/>
      <c r="BK25564" s="138"/>
      <c r="BL25564" s="138"/>
      <c r="BM25564" s="138"/>
    </row>
    <row r="25565" spans="62:65" ht="13" thickBot="1">
      <c r="BJ25565" s="138"/>
      <c r="BK25565" s="138"/>
      <c r="BL25565" s="138"/>
      <c r="BM25565" s="138"/>
    </row>
    <row r="25566" spans="62:65" ht="13" thickBot="1">
      <c r="BJ25566" s="138"/>
      <c r="BK25566" s="138"/>
      <c r="BL25566" s="138"/>
      <c r="BM25566" s="138"/>
    </row>
    <row r="25567" spans="62:65" ht="13" thickBot="1">
      <c r="BJ25567" s="138"/>
      <c r="BK25567" s="138"/>
      <c r="BL25567" s="138"/>
      <c r="BM25567" s="138"/>
    </row>
    <row r="25568" spans="62:65" ht="13" thickBot="1">
      <c r="BJ25568" s="138"/>
      <c r="BK25568" s="138"/>
      <c r="BL25568" s="138"/>
      <c r="BM25568" s="138"/>
    </row>
    <row r="25569" spans="62:65" ht="13" thickBot="1">
      <c r="BJ25569" s="138"/>
      <c r="BK25569" s="138"/>
      <c r="BL25569" s="138"/>
      <c r="BM25569" s="138"/>
    </row>
    <row r="25570" spans="62:65" ht="13" thickBot="1">
      <c r="BJ25570" s="138"/>
      <c r="BK25570" s="138"/>
      <c r="BL25570" s="138"/>
      <c r="BM25570" s="138"/>
    </row>
    <row r="25571" spans="62:65" ht="13" thickBot="1">
      <c r="BJ25571" s="138"/>
      <c r="BK25571" s="138"/>
      <c r="BL25571" s="138"/>
      <c r="BM25571" s="138"/>
    </row>
    <row r="25572" spans="62:65" ht="13" thickBot="1">
      <c r="BJ25572" s="138"/>
      <c r="BK25572" s="138"/>
      <c r="BL25572" s="138"/>
      <c r="BM25572" s="138"/>
    </row>
    <row r="25573" spans="62:65" ht="13" thickBot="1">
      <c r="BJ25573" s="138"/>
      <c r="BK25573" s="138"/>
      <c r="BL25573" s="138"/>
      <c r="BM25573" s="138"/>
    </row>
    <row r="25574" spans="62:65" ht="13" thickBot="1">
      <c r="BJ25574" s="138"/>
      <c r="BK25574" s="138"/>
      <c r="BL25574" s="138"/>
      <c r="BM25574" s="138"/>
    </row>
    <row r="25575" spans="62:65" ht="13" thickBot="1">
      <c r="BJ25575" s="138"/>
      <c r="BK25575" s="138"/>
      <c r="BL25575" s="138"/>
      <c r="BM25575" s="138"/>
    </row>
    <row r="25576" spans="62:65" ht="13" thickBot="1">
      <c r="BJ25576" s="138"/>
      <c r="BK25576" s="138"/>
      <c r="BL25576" s="138"/>
      <c r="BM25576" s="138"/>
    </row>
    <row r="25577" spans="62:65" ht="13" thickBot="1">
      <c r="BJ25577" s="138"/>
      <c r="BK25577" s="138"/>
      <c r="BL25577" s="138"/>
      <c r="BM25577" s="138"/>
    </row>
    <row r="25578" spans="62:65" ht="13" thickBot="1">
      <c r="BJ25578" s="138"/>
      <c r="BK25578" s="138"/>
      <c r="BL25578" s="138"/>
      <c r="BM25578" s="138"/>
    </row>
    <row r="25579" spans="62:65" ht="13" thickBot="1">
      <c r="BJ25579" s="138"/>
      <c r="BK25579" s="138"/>
      <c r="BL25579" s="138"/>
      <c r="BM25579" s="138"/>
    </row>
    <row r="25580" spans="62:65" ht="13" thickBot="1">
      <c r="BJ25580" s="138"/>
      <c r="BK25580" s="138"/>
      <c r="BL25580" s="138"/>
      <c r="BM25580" s="138"/>
    </row>
    <row r="25581" spans="62:65" ht="13" thickBot="1">
      <c r="BJ25581" s="138"/>
      <c r="BK25581" s="138"/>
      <c r="BL25581" s="138"/>
      <c r="BM25581" s="138"/>
    </row>
    <row r="25582" spans="62:65" ht="13" thickBot="1">
      <c r="BJ25582" s="138"/>
      <c r="BK25582" s="138"/>
      <c r="BL25582" s="138"/>
      <c r="BM25582" s="138"/>
    </row>
    <row r="25583" spans="62:65" ht="13" thickBot="1">
      <c r="BJ25583" s="138"/>
      <c r="BK25583" s="138"/>
      <c r="BL25583" s="138"/>
      <c r="BM25583" s="138"/>
    </row>
    <row r="25584" spans="62:65" ht="13" thickBot="1">
      <c r="BJ25584" s="138"/>
      <c r="BK25584" s="138"/>
      <c r="BL25584" s="138"/>
      <c r="BM25584" s="138"/>
    </row>
    <row r="25585" spans="62:65" ht="13" thickBot="1">
      <c r="BJ25585" s="138"/>
      <c r="BK25585" s="138"/>
      <c r="BL25585" s="138"/>
      <c r="BM25585" s="138"/>
    </row>
    <row r="25586" spans="62:65" ht="13" thickBot="1">
      <c r="BJ25586" s="138"/>
      <c r="BK25586" s="138"/>
      <c r="BL25586" s="138"/>
      <c r="BM25586" s="138"/>
    </row>
    <row r="25587" spans="62:65" ht="13" thickBot="1">
      <c r="BJ25587" s="138"/>
      <c r="BK25587" s="138"/>
      <c r="BL25587" s="138"/>
      <c r="BM25587" s="138"/>
    </row>
    <row r="25588" spans="62:65" ht="13" thickBot="1">
      <c r="BJ25588" s="138"/>
      <c r="BK25588" s="138"/>
      <c r="BL25588" s="138"/>
      <c r="BM25588" s="138"/>
    </row>
    <row r="25589" spans="62:65" ht="13" thickBot="1">
      <c r="BJ25589" s="138"/>
      <c r="BK25589" s="138"/>
      <c r="BL25589" s="138"/>
      <c r="BM25589" s="138"/>
    </row>
    <row r="25590" spans="62:65" ht="13" thickBot="1">
      <c r="BJ25590" s="138"/>
      <c r="BK25590" s="138"/>
      <c r="BL25590" s="138"/>
      <c r="BM25590" s="138"/>
    </row>
    <row r="25591" spans="62:65" ht="13" thickBot="1">
      <c r="BJ25591" s="138"/>
      <c r="BK25591" s="138"/>
      <c r="BL25591" s="138"/>
      <c r="BM25591" s="138"/>
    </row>
    <row r="25592" spans="62:65" ht="13" thickBot="1">
      <c r="BJ25592" s="138"/>
      <c r="BK25592" s="138"/>
      <c r="BL25592" s="138"/>
      <c r="BM25592" s="138"/>
    </row>
    <row r="25593" spans="62:65" ht="13" thickBot="1">
      <c r="BJ25593" s="138"/>
      <c r="BK25593" s="138"/>
      <c r="BL25593" s="138"/>
      <c r="BM25593" s="138"/>
    </row>
    <row r="25594" spans="62:65" ht="13" thickBot="1">
      <c r="BJ25594" s="138"/>
      <c r="BK25594" s="138"/>
      <c r="BL25594" s="138"/>
      <c r="BM25594" s="138"/>
    </row>
    <row r="25595" spans="62:65" ht="13" thickBot="1">
      <c r="BJ25595" s="138"/>
      <c r="BK25595" s="138"/>
      <c r="BL25595" s="138"/>
      <c r="BM25595" s="138"/>
    </row>
    <row r="25596" spans="62:65" ht="13" thickBot="1">
      <c r="BJ25596" s="138"/>
      <c r="BK25596" s="138"/>
      <c r="BL25596" s="138"/>
      <c r="BM25596" s="138"/>
    </row>
    <row r="25597" spans="62:65" ht="13" thickBot="1">
      <c r="BJ25597" s="138"/>
      <c r="BK25597" s="138"/>
      <c r="BL25597" s="138"/>
      <c r="BM25597" s="138"/>
    </row>
    <row r="25598" spans="62:65" ht="13" thickBot="1">
      <c r="BJ25598" s="138"/>
      <c r="BK25598" s="138"/>
      <c r="BL25598" s="138"/>
      <c r="BM25598" s="138"/>
    </row>
    <row r="25599" spans="62:65" ht="13" thickBot="1">
      <c r="BJ25599" s="138"/>
      <c r="BK25599" s="138"/>
      <c r="BL25599" s="138"/>
      <c r="BM25599" s="138"/>
    </row>
    <row r="25600" spans="62:65" ht="13" thickBot="1">
      <c r="BJ25600" s="138"/>
      <c r="BK25600" s="138"/>
      <c r="BL25600" s="138"/>
      <c r="BM25600" s="138"/>
    </row>
    <row r="25601" spans="62:65" ht="13" thickBot="1">
      <c r="BJ25601" s="138"/>
      <c r="BK25601" s="138"/>
      <c r="BL25601" s="138"/>
      <c r="BM25601" s="138"/>
    </row>
    <row r="25602" spans="62:65" ht="13" thickBot="1">
      <c r="BJ25602" s="138"/>
      <c r="BK25602" s="138"/>
      <c r="BL25602" s="138"/>
      <c r="BM25602" s="138"/>
    </row>
    <row r="25603" spans="62:65" ht="13" thickBot="1">
      <c r="BJ25603" s="138"/>
      <c r="BK25603" s="138"/>
      <c r="BL25603" s="138"/>
      <c r="BM25603" s="138"/>
    </row>
    <row r="25604" spans="62:65" ht="13" thickBot="1">
      <c r="BJ25604" s="138"/>
      <c r="BK25604" s="138"/>
      <c r="BL25604" s="138"/>
      <c r="BM25604" s="138"/>
    </row>
    <row r="25605" spans="62:65" ht="13" thickBot="1">
      <c r="BJ25605" s="138"/>
      <c r="BK25605" s="138"/>
      <c r="BL25605" s="138"/>
      <c r="BM25605" s="138"/>
    </row>
    <row r="25606" spans="62:65" ht="13" thickBot="1">
      <c r="BJ25606" s="138"/>
      <c r="BK25606" s="138"/>
      <c r="BL25606" s="138"/>
      <c r="BM25606" s="138"/>
    </row>
    <row r="25607" spans="62:65" ht="13" thickBot="1">
      <c r="BJ25607" s="138"/>
      <c r="BK25607" s="138"/>
      <c r="BL25607" s="138"/>
      <c r="BM25607" s="138"/>
    </row>
    <row r="25608" spans="62:65" ht="13" thickBot="1">
      <c r="BJ25608" s="138"/>
      <c r="BK25608" s="138"/>
      <c r="BL25608" s="138"/>
      <c r="BM25608" s="138"/>
    </row>
    <row r="25609" spans="62:65" ht="13" thickBot="1">
      <c r="BJ25609" s="138"/>
      <c r="BK25609" s="138"/>
      <c r="BL25609" s="138"/>
      <c r="BM25609" s="138"/>
    </row>
    <row r="25610" spans="62:65" ht="13" thickBot="1">
      <c r="BJ25610" s="138"/>
      <c r="BK25610" s="138"/>
      <c r="BL25610" s="138"/>
      <c r="BM25610" s="138"/>
    </row>
    <row r="25611" spans="62:65" ht="13" thickBot="1">
      <c r="BJ25611" s="138"/>
      <c r="BK25611" s="138"/>
      <c r="BL25611" s="138"/>
      <c r="BM25611" s="138"/>
    </row>
    <row r="25612" spans="62:65" ht="13" thickBot="1">
      <c r="BJ25612" s="138"/>
      <c r="BK25612" s="138"/>
      <c r="BL25612" s="138"/>
      <c r="BM25612" s="138"/>
    </row>
    <row r="25613" spans="62:65" ht="13" thickBot="1">
      <c r="BJ25613" s="138"/>
      <c r="BK25613" s="138"/>
      <c r="BL25613" s="138"/>
      <c r="BM25613" s="138"/>
    </row>
    <row r="25614" spans="62:65" ht="13" thickBot="1">
      <c r="BJ25614" s="138"/>
      <c r="BK25614" s="138"/>
      <c r="BL25614" s="138"/>
      <c r="BM25614" s="138"/>
    </row>
    <row r="25615" spans="62:65" ht="13" thickBot="1">
      <c r="BJ25615" s="138"/>
      <c r="BK25615" s="138"/>
      <c r="BL25615" s="138"/>
      <c r="BM25615" s="138"/>
    </row>
    <row r="25616" spans="62:65" ht="13" thickBot="1">
      <c r="BJ25616" s="138"/>
      <c r="BK25616" s="138"/>
      <c r="BL25616" s="138"/>
      <c r="BM25616" s="138"/>
    </row>
    <row r="25617" spans="62:65" ht="13" thickBot="1">
      <c r="BJ25617" s="138"/>
      <c r="BK25617" s="138"/>
      <c r="BL25617" s="138"/>
      <c r="BM25617" s="138"/>
    </row>
    <row r="25618" spans="62:65" ht="13" thickBot="1">
      <c r="BJ25618" s="138"/>
      <c r="BK25618" s="138"/>
      <c r="BL25618" s="138"/>
      <c r="BM25618" s="138"/>
    </row>
    <row r="25619" spans="62:65" ht="13" thickBot="1">
      <c r="BJ25619" s="138"/>
      <c r="BK25619" s="138"/>
      <c r="BL25619" s="138"/>
      <c r="BM25619" s="138"/>
    </row>
    <row r="25620" spans="62:65" ht="13" thickBot="1">
      <c r="BJ25620" s="138"/>
      <c r="BK25620" s="138"/>
      <c r="BL25620" s="138"/>
      <c r="BM25620" s="138"/>
    </row>
    <row r="25621" spans="62:65" ht="13" thickBot="1">
      <c r="BJ25621" s="138"/>
      <c r="BK25621" s="138"/>
      <c r="BL25621" s="138"/>
      <c r="BM25621" s="138"/>
    </row>
    <row r="25622" spans="62:65" ht="13" thickBot="1">
      <c r="BJ25622" s="138"/>
      <c r="BK25622" s="138"/>
      <c r="BL25622" s="138"/>
      <c r="BM25622" s="138"/>
    </row>
    <row r="25623" spans="62:65" ht="13" thickBot="1">
      <c r="BJ25623" s="138"/>
      <c r="BK25623" s="138"/>
      <c r="BL25623" s="138"/>
      <c r="BM25623" s="138"/>
    </row>
    <row r="25624" spans="62:65" ht="13" thickBot="1">
      <c r="BJ25624" s="138"/>
      <c r="BK25624" s="138"/>
      <c r="BL25624" s="138"/>
      <c r="BM25624" s="138"/>
    </row>
    <row r="25625" spans="62:65" ht="13" thickBot="1">
      <c r="BJ25625" s="138"/>
      <c r="BK25625" s="138"/>
      <c r="BL25625" s="138"/>
      <c r="BM25625" s="138"/>
    </row>
    <row r="25626" spans="62:65" ht="13" thickBot="1">
      <c r="BJ25626" s="138"/>
      <c r="BK25626" s="138"/>
      <c r="BL25626" s="138"/>
      <c r="BM25626" s="138"/>
    </row>
    <row r="25627" spans="62:65" ht="13" thickBot="1">
      <c r="BJ25627" s="138"/>
      <c r="BK25627" s="138"/>
      <c r="BL25627" s="138"/>
      <c r="BM25627" s="138"/>
    </row>
    <row r="25628" spans="62:65" ht="13" thickBot="1">
      <c r="BJ25628" s="138"/>
      <c r="BK25628" s="138"/>
      <c r="BL25628" s="138"/>
      <c r="BM25628" s="138"/>
    </row>
    <row r="25629" spans="62:65" ht="13" thickBot="1">
      <c r="BJ25629" s="138"/>
      <c r="BK25629" s="138"/>
      <c r="BL25629" s="138"/>
      <c r="BM25629" s="138"/>
    </row>
    <row r="25630" spans="62:65" ht="13" thickBot="1">
      <c r="BJ25630" s="138"/>
      <c r="BK25630" s="138"/>
      <c r="BL25630" s="138"/>
      <c r="BM25630" s="138"/>
    </row>
    <row r="25631" spans="62:65" ht="13" thickBot="1">
      <c r="BJ25631" s="138"/>
      <c r="BK25631" s="138"/>
      <c r="BL25631" s="138"/>
      <c r="BM25631" s="138"/>
    </row>
    <row r="25632" spans="62:65" ht="13" thickBot="1">
      <c r="BJ25632" s="138"/>
      <c r="BK25632" s="138"/>
      <c r="BL25632" s="138"/>
      <c r="BM25632" s="138"/>
    </row>
    <row r="25633" spans="62:65" ht="13" thickBot="1">
      <c r="BJ25633" s="138"/>
      <c r="BK25633" s="138"/>
      <c r="BL25633" s="138"/>
      <c r="BM25633" s="138"/>
    </row>
    <row r="25634" spans="62:65" ht="13" thickBot="1">
      <c r="BJ25634" s="138"/>
      <c r="BK25634" s="138"/>
      <c r="BL25634" s="138"/>
      <c r="BM25634" s="138"/>
    </row>
    <row r="25635" spans="62:65" ht="13" thickBot="1">
      <c r="BJ25635" s="138"/>
      <c r="BK25635" s="138"/>
      <c r="BL25635" s="138"/>
      <c r="BM25635" s="138"/>
    </row>
    <row r="25636" spans="62:65" ht="13" thickBot="1">
      <c r="BJ25636" s="138"/>
      <c r="BK25636" s="138"/>
      <c r="BL25636" s="138"/>
      <c r="BM25636" s="138"/>
    </row>
    <row r="25637" spans="62:65" ht="13" thickBot="1">
      <c r="BJ25637" s="138"/>
      <c r="BK25637" s="138"/>
      <c r="BL25637" s="138"/>
      <c r="BM25637" s="138"/>
    </row>
    <row r="25638" spans="62:65" ht="13" thickBot="1">
      <c r="BJ25638" s="138"/>
      <c r="BK25638" s="138"/>
      <c r="BL25638" s="138"/>
      <c r="BM25638" s="138"/>
    </row>
    <row r="25639" spans="62:65" ht="13" thickBot="1">
      <c r="BJ25639" s="138"/>
      <c r="BK25639" s="138"/>
      <c r="BL25639" s="138"/>
      <c r="BM25639" s="138"/>
    </row>
    <row r="25640" spans="62:65" ht="13" thickBot="1">
      <c r="BJ25640" s="138"/>
      <c r="BK25640" s="138"/>
      <c r="BL25640" s="138"/>
      <c r="BM25640" s="138"/>
    </row>
    <row r="25641" spans="62:65" ht="13" thickBot="1">
      <c r="BJ25641" s="138"/>
      <c r="BK25641" s="138"/>
      <c r="BL25641" s="138"/>
      <c r="BM25641" s="138"/>
    </row>
    <row r="25642" spans="62:65" ht="13" thickBot="1">
      <c r="BJ25642" s="138"/>
      <c r="BK25642" s="138"/>
      <c r="BL25642" s="138"/>
      <c r="BM25642" s="138"/>
    </row>
    <row r="25643" spans="62:65" ht="13" thickBot="1">
      <c r="BJ25643" s="138"/>
      <c r="BK25643" s="138"/>
      <c r="BL25643" s="138"/>
      <c r="BM25643" s="138"/>
    </row>
    <row r="25644" spans="62:65" ht="13" thickBot="1">
      <c r="BJ25644" s="138"/>
      <c r="BK25644" s="138"/>
      <c r="BL25644" s="138"/>
      <c r="BM25644" s="138"/>
    </row>
    <row r="25645" spans="62:65" ht="13" thickBot="1">
      <c r="BJ25645" s="138"/>
      <c r="BK25645" s="138"/>
      <c r="BL25645" s="138"/>
      <c r="BM25645" s="138"/>
    </row>
    <row r="25646" spans="62:65" ht="13" thickBot="1">
      <c r="BJ25646" s="138"/>
      <c r="BK25646" s="138"/>
      <c r="BL25646" s="138"/>
      <c r="BM25646" s="138"/>
    </row>
    <row r="25647" spans="62:65" ht="13" thickBot="1">
      <c r="BJ25647" s="138"/>
      <c r="BK25647" s="138"/>
      <c r="BL25647" s="138"/>
      <c r="BM25647" s="138"/>
    </row>
    <row r="25648" spans="62:65" ht="13" thickBot="1">
      <c r="BJ25648" s="138"/>
      <c r="BK25648" s="138"/>
      <c r="BL25648" s="138"/>
      <c r="BM25648" s="138"/>
    </row>
    <row r="25649" spans="62:65" ht="13" thickBot="1">
      <c r="BJ25649" s="138"/>
      <c r="BK25649" s="138"/>
      <c r="BL25649" s="138"/>
      <c r="BM25649" s="138"/>
    </row>
    <row r="25650" spans="62:65" ht="13" thickBot="1">
      <c r="BJ25650" s="138"/>
      <c r="BK25650" s="138"/>
      <c r="BL25650" s="138"/>
      <c r="BM25650" s="138"/>
    </row>
    <row r="25651" spans="62:65" ht="13" thickBot="1">
      <c r="BJ25651" s="138"/>
      <c r="BK25651" s="138"/>
      <c r="BL25651" s="138"/>
      <c r="BM25651" s="138"/>
    </row>
    <row r="25652" spans="62:65" ht="13" thickBot="1">
      <c r="BJ25652" s="138"/>
      <c r="BK25652" s="138"/>
      <c r="BL25652" s="138"/>
      <c r="BM25652" s="138"/>
    </row>
    <row r="25653" spans="62:65" ht="13" thickBot="1">
      <c r="BJ25653" s="138"/>
      <c r="BK25653" s="138"/>
      <c r="BL25653" s="138"/>
      <c r="BM25653" s="138"/>
    </row>
    <row r="25654" spans="62:65" ht="13" thickBot="1">
      <c r="BJ25654" s="138"/>
      <c r="BK25654" s="138"/>
      <c r="BL25654" s="138"/>
      <c r="BM25654" s="138"/>
    </row>
    <row r="25655" spans="62:65" ht="13" thickBot="1">
      <c r="BJ25655" s="138"/>
      <c r="BK25655" s="138"/>
      <c r="BL25655" s="138"/>
      <c r="BM25655" s="138"/>
    </row>
    <row r="25656" spans="62:65" ht="13" thickBot="1">
      <c r="BJ25656" s="138"/>
      <c r="BK25656" s="138"/>
      <c r="BL25656" s="138"/>
      <c r="BM25656" s="138"/>
    </row>
    <row r="25657" spans="62:65" ht="13" thickBot="1">
      <c r="BJ25657" s="138"/>
      <c r="BK25657" s="138"/>
      <c r="BL25657" s="138"/>
      <c r="BM25657" s="138"/>
    </row>
    <row r="25658" spans="62:65" ht="13" thickBot="1">
      <c r="BJ25658" s="138"/>
      <c r="BK25658" s="138"/>
      <c r="BL25658" s="138"/>
      <c r="BM25658" s="138"/>
    </row>
    <row r="25659" spans="62:65" ht="13" thickBot="1">
      <c r="BJ25659" s="138"/>
      <c r="BK25659" s="138"/>
      <c r="BL25659" s="138"/>
      <c r="BM25659" s="138"/>
    </row>
    <row r="25660" spans="62:65" ht="13" thickBot="1">
      <c r="BJ25660" s="138"/>
      <c r="BK25660" s="138"/>
      <c r="BL25660" s="138"/>
      <c r="BM25660" s="138"/>
    </row>
    <row r="25661" spans="62:65" ht="13" thickBot="1">
      <c r="BJ25661" s="138"/>
      <c r="BK25661" s="138"/>
      <c r="BL25661" s="138"/>
      <c r="BM25661" s="138"/>
    </row>
    <row r="25662" spans="62:65" ht="13" thickBot="1">
      <c r="BJ25662" s="138"/>
      <c r="BK25662" s="138"/>
      <c r="BL25662" s="138"/>
      <c r="BM25662" s="138"/>
    </row>
    <row r="25663" spans="62:65" ht="13" thickBot="1">
      <c r="BJ25663" s="138"/>
      <c r="BK25663" s="138"/>
      <c r="BL25663" s="138"/>
      <c r="BM25663" s="138"/>
    </row>
    <row r="25664" spans="62:65" ht="13" thickBot="1">
      <c r="BJ25664" s="138"/>
      <c r="BK25664" s="138"/>
      <c r="BL25664" s="138"/>
      <c r="BM25664" s="138"/>
    </row>
    <row r="25665" spans="62:65" ht="13" thickBot="1">
      <c r="BJ25665" s="138"/>
      <c r="BK25665" s="138"/>
      <c r="BL25665" s="138"/>
      <c r="BM25665" s="138"/>
    </row>
    <row r="25666" spans="62:65" ht="13" thickBot="1">
      <c r="BJ25666" s="138"/>
      <c r="BK25666" s="138"/>
      <c r="BL25666" s="138"/>
      <c r="BM25666" s="138"/>
    </row>
    <row r="25667" spans="62:65" ht="13" thickBot="1">
      <c r="BJ25667" s="138"/>
      <c r="BK25667" s="138"/>
      <c r="BL25667" s="138"/>
      <c r="BM25667" s="138"/>
    </row>
    <row r="25668" spans="62:65" ht="13" thickBot="1">
      <c r="BJ25668" s="138"/>
      <c r="BK25668" s="138"/>
      <c r="BL25668" s="138"/>
      <c r="BM25668" s="138"/>
    </row>
    <row r="25669" spans="62:65" ht="13" thickBot="1">
      <c r="BJ25669" s="138"/>
      <c r="BK25669" s="138"/>
      <c r="BL25669" s="138"/>
      <c r="BM25669" s="138"/>
    </row>
    <row r="25670" spans="62:65" ht="13" thickBot="1">
      <c r="BJ25670" s="138"/>
      <c r="BK25670" s="138"/>
      <c r="BL25670" s="138"/>
      <c r="BM25670" s="138"/>
    </row>
    <row r="25671" spans="62:65" ht="13" thickBot="1">
      <c r="BJ25671" s="138"/>
      <c r="BK25671" s="138"/>
      <c r="BL25671" s="138"/>
      <c r="BM25671" s="138"/>
    </row>
    <row r="25672" spans="62:65" ht="13" thickBot="1">
      <c r="BJ25672" s="138"/>
      <c r="BK25672" s="138"/>
      <c r="BL25672" s="138"/>
      <c r="BM25672" s="138"/>
    </row>
    <row r="25673" spans="62:65" ht="13" thickBot="1">
      <c r="BJ25673" s="138"/>
      <c r="BK25673" s="138"/>
      <c r="BL25673" s="138"/>
      <c r="BM25673" s="138"/>
    </row>
    <row r="25674" spans="62:65" ht="13" thickBot="1">
      <c r="BJ25674" s="138"/>
      <c r="BK25674" s="138"/>
      <c r="BL25674" s="138"/>
      <c r="BM25674" s="138"/>
    </row>
    <row r="25675" spans="62:65" ht="13" thickBot="1">
      <c r="BJ25675" s="138"/>
      <c r="BK25675" s="138"/>
      <c r="BL25675" s="138"/>
      <c r="BM25675" s="138"/>
    </row>
    <row r="25676" spans="62:65" ht="13" thickBot="1">
      <c r="BJ25676" s="138"/>
      <c r="BK25676" s="138"/>
      <c r="BL25676" s="138"/>
      <c r="BM25676" s="138"/>
    </row>
    <row r="25677" spans="62:65" ht="13" thickBot="1">
      <c r="BJ25677" s="138"/>
      <c r="BK25677" s="138"/>
      <c r="BL25677" s="138"/>
      <c r="BM25677" s="138"/>
    </row>
    <row r="25678" spans="62:65" ht="13" thickBot="1">
      <c r="BJ25678" s="138"/>
      <c r="BK25678" s="138"/>
      <c r="BL25678" s="138"/>
      <c r="BM25678" s="138"/>
    </row>
    <row r="25679" spans="62:65" ht="13" thickBot="1">
      <c r="BJ25679" s="138"/>
      <c r="BK25679" s="138"/>
      <c r="BL25679" s="138"/>
      <c r="BM25679" s="138"/>
    </row>
    <row r="25680" spans="62:65" ht="13" thickBot="1">
      <c r="BJ25680" s="138"/>
      <c r="BK25680" s="138"/>
      <c r="BL25680" s="138"/>
      <c r="BM25680" s="138"/>
    </row>
    <row r="25681" spans="62:65" ht="13" thickBot="1">
      <c r="BJ25681" s="138"/>
      <c r="BK25681" s="138"/>
      <c r="BL25681" s="138"/>
      <c r="BM25681" s="138"/>
    </row>
    <row r="25682" spans="62:65" ht="13" thickBot="1">
      <c r="BJ25682" s="138"/>
      <c r="BK25682" s="138"/>
      <c r="BL25682" s="138"/>
      <c r="BM25682" s="138"/>
    </row>
    <row r="25683" spans="62:65" ht="13" thickBot="1">
      <c r="BJ25683" s="138"/>
      <c r="BK25683" s="138"/>
      <c r="BL25683" s="138"/>
      <c r="BM25683" s="138"/>
    </row>
    <row r="25684" spans="62:65" ht="13" thickBot="1">
      <c r="BJ25684" s="138"/>
      <c r="BK25684" s="138"/>
      <c r="BL25684" s="138"/>
      <c r="BM25684" s="138"/>
    </row>
    <row r="25685" spans="62:65" ht="13" thickBot="1">
      <c r="BJ25685" s="138"/>
      <c r="BK25685" s="138"/>
      <c r="BL25685" s="138"/>
      <c r="BM25685" s="138"/>
    </row>
    <row r="25686" spans="62:65" ht="13" thickBot="1">
      <c r="BJ25686" s="138"/>
      <c r="BK25686" s="138"/>
      <c r="BL25686" s="138"/>
      <c r="BM25686" s="138"/>
    </row>
    <row r="25687" spans="62:65" ht="13" thickBot="1">
      <c r="BJ25687" s="138"/>
      <c r="BK25687" s="138"/>
      <c r="BL25687" s="138"/>
      <c r="BM25687" s="138"/>
    </row>
    <row r="25688" spans="62:65" ht="13" thickBot="1">
      <c r="BJ25688" s="138"/>
      <c r="BK25688" s="138"/>
      <c r="BL25688" s="138"/>
      <c r="BM25688" s="138"/>
    </row>
    <row r="25689" spans="62:65" ht="13" thickBot="1">
      <c r="BJ25689" s="138"/>
      <c r="BK25689" s="138"/>
      <c r="BL25689" s="138"/>
      <c r="BM25689" s="138"/>
    </row>
    <row r="25690" spans="62:65" ht="13" thickBot="1">
      <c r="BJ25690" s="138"/>
      <c r="BK25690" s="138"/>
      <c r="BL25690" s="138"/>
      <c r="BM25690" s="138"/>
    </row>
    <row r="25691" spans="62:65" ht="13" thickBot="1">
      <c r="BJ25691" s="138"/>
      <c r="BK25691" s="138"/>
      <c r="BL25691" s="138"/>
      <c r="BM25691" s="138"/>
    </row>
    <row r="25692" spans="62:65" ht="13" thickBot="1">
      <c r="BJ25692" s="138"/>
      <c r="BK25692" s="138"/>
      <c r="BL25692" s="138"/>
      <c r="BM25692" s="138"/>
    </row>
    <row r="25693" spans="62:65" ht="13" thickBot="1">
      <c r="BJ25693" s="138"/>
      <c r="BK25693" s="138"/>
      <c r="BL25693" s="138"/>
      <c r="BM25693" s="138"/>
    </row>
    <row r="25694" spans="62:65" ht="13" thickBot="1">
      <c r="BJ25694" s="138"/>
      <c r="BK25694" s="138"/>
      <c r="BL25694" s="138"/>
      <c r="BM25694" s="138"/>
    </row>
    <row r="25695" spans="62:65" ht="13" thickBot="1">
      <c r="BJ25695" s="138"/>
      <c r="BK25695" s="138"/>
      <c r="BL25695" s="138"/>
      <c r="BM25695" s="138"/>
    </row>
    <row r="25696" spans="62:65" ht="13" thickBot="1">
      <c r="BJ25696" s="138"/>
      <c r="BK25696" s="138"/>
      <c r="BL25696" s="138"/>
      <c r="BM25696" s="138"/>
    </row>
    <row r="25697" spans="62:65" ht="13" thickBot="1">
      <c r="BJ25697" s="138"/>
      <c r="BK25697" s="138"/>
      <c r="BL25697" s="138"/>
      <c r="BM25697" s="138"/>
    </row>
    <row r="25698" spans="62:65" ht="13" thickBot="1">
      <c r="BJ25698" s="138"/>
      <c r="BK25698" s="138"/>
      <c r="BL25698" s="138"/>
      <c r="BM25698" s="138"/>
    </row>
    <row r="25699" spans="62:65" ht="13" thickBot="1">
      <c r="BJ25699" s="138"/>
      <c r="BK25699" s="138"/>
      <c r="BL25699" s="138"/>
      <c r="BM25699" s="138"/>
    </row>
    <row r="25700" spans="62:65" ht="13" thickBot="1">
      <c r="BJ25700" s="138"/>
      <c r="BK25700" s="138"/>
      <c r="BL25700" s="138"/>
      <c r="BM25700" s="138"/>
    </row>
    <row r="25701" spans="62:65" ht="13" thickBot="1">
      <c r="BJ25701" s="138"/>
      <c r="BK25701" s="138"/>
      <c r="BL25701" s="138"/>
      <c r="BM25701" s="138"/>
    </row>
    <row r="25702" spans="62:65" ht="13" thickBot="1">
      <c r="BJ25702" s="138"/>
      <c r="BK25702" s="138"/>
      <c r="BL25702" s="138"/>
      <c r="BM25702" s="138"/>
    </row>
    <row r="25703" spans="62:65" ht="13" thickBot="1">
      <c r="BJ25703" s="138"/>
      <c r="BK25703" s="138"/>
      <c r="BL25703" s="138"/>
      <c r="BM25703" s="138"/>
    </row>
    <row r="25704" spans="62:65" ht="13" thickBot="1">
      <c r="BJ25704" s="138"/>
      <c r="BK25704" s="138"/>
      <c r="BL25704" s="138"/>
      <c r="BM25704" s="138"/>
    </row>
    <row r="25705" spans="62:65" ht="13" thickBot="1">
      <c r="BJ25705" s="138"/>
      <c r="BK25705" s="138"/>
      <c r="BL25705" s="138"/>
      <c r="BM25705" s="138"/>
    </row>
    <row r="25706" spans="62:65" ht="13" thickBot="1">
      <c r="BJ25706" s="138"/>
      <c r="BK25706" s="138"/>
      <c r="BL25706" s="138"/>
      <c r="BM25706" s="138"/>
    </row>
    <row r="25707" spans="62:65" ht="13" thickBot="1">
      <c r="BJ25707" s="138"/>
      <c r="BK25707" s="138"/>
      <c r="BL25707" s="138"/>
      <c r="BM25707" s="138"/>
    </row>
    <row r="25708" spans="62:65" ht="13" thickBot="1">
      <c r="BJ25708" s="138"/>
      <c r="BK25708" s="138"/>
      <c r="BL25708" s="138"/>
      <c r="BM25708" s="138"/>
    </row>
    <row r="25709" spans="62:65" ht="13" thickBot="1">
      <c r="BJ25709" s="138"/>
      <c r="BK25709" s="138"/>
      <c r="BL25709" s="138"/>
      <c r="BM25709" s="138"/>
    </row>
    <row r="25710" spans="62:65" ht="13" thickBot="1">
      <c r="BJ25710" s="138"/>
      <c r="BK25710" s="138"/>
      <c r="BL25710" s="138"/>
      <c r="BM25710" s="138"/>
    </row>
    <row r="25711" spans="62:65" ht="13" thickBot="1">
      <c r="BJ25711" s="138"/>
      <c r="BK25711" s="138"/>
      <c r="BL25711" s="138"/>
      <c r="BM25711" s="138"/>
    </row>
    <row r="25712" spans="62:65" ht="13" thickBot="1">
      <c r="BJ25712" s="138"/>
      <c r="BK25712" s="138"/>
      <c r="BL25712" s="138"/>
      <c r="BM25712" s="138"/>
    </row>
    <row r="25713" spans="62:65" ht="13" thickBot="1">
      <c r="BJ25713" s="138"/>
      <c r="BK25713" s="138"/>
      <c r="BL25713" s="138"/>
      <c r="BM25713" s="138"/>
    </row>
    <row r="25714" spans="62:65" ht="13" thickBot="1">
      <c r="BJ25714" s="138"/>
      <c r="BK25714" s="138"/>
      <c r="BL25714" s="138"/>
      <c r="BM25714" s="138"/>
    </row>
    <row r="25715" spans="62:65" ht="13" thickBot="1">
      <c r="BJ25715" s="138"/>
      <c r="BK25715" s="138"/>
      <c r="BL25715" s="138"/>
      <c r="BM25715" s="138"/>
    </row>
    <row r="25716" spans="62:65" ht="13" thickBot="1">
      <c r="BJ25716" s="138"/>
      <c r="BK25716" s="138"/>
      <c r="BL25716" s="138"/>
      <c r="BM25716" s="138"/>
    </row>
    <row r="25717" spans="62:65" ht="13" thickBot="1">
      <c r="BJ25717" s="138"/>
      <c r="BK25717" s="138"/>
      <c r="BL25717" s="138"/>
      <c r="BM25717" s="138"/>
    </row>
    <row r="25718" spans="62:65" ht="13" thickBot="1">
      <c r="BJ25718" s="138"/>
      <c r="BK25718" s="138"/>
      <c r="BL25718" s="138"/>
      <c r="BM25718" s="138"/>
    </row>
    <row r="25719" spans="62:65" ht="13" thickBot="1">
      <c r="BJ25719" s="138"/>
      <c r="BK25719" s="138"/>
      <c r="BL25719" s="138"/>
      <c r="BM25719" s="138"/>
    </row>
    <row r="25720" spans="62:65" ht="13" thickBot="1">
      <c r="BJ25720" s="138"/>
      <c r="BK25720" s="138"/>
      <c r="BL25720" s="138"/>
      <c r="BM25720" s="138"/>
    </row>
    <row r="25721" spans="62:65" ht="13" thickBot="1">
      <c r="BJ25721" s="138"/>
      <c r="BK25721" s="138"/>
      <c r="BL25721" s="138"/>
      <c r="BM25721" s="138"/>
    </row>
    <row r="25722" spans="62:65" ht="13" thickBot="1">
      <c r="BJ25722" s="138"/>
      <c r="BK25722" s="138"/>
      <c r="BL25722" s="138"/>
      <c r="BM25722" s="138"/>
    </row>
    <row r="25723" spans="62:65" ht="13" thickBot="1">
      <c r="BJ25723" s="138"/>
      <c r="BK25723" s="138"/>
      <c r="BL25723" s="138"/>
      <c r="BM25723" s="138"/>
    </row>
    <row r="25724" spans="62:65" ht="13" thickBot="1">
      <c r="BJ25724" s="138"/>
      <c r="BK25724" s="138"/>
      <c r="BL25724" s="138"/>
      <c r="BM25724" s="138"/>
    </row>
    <row r="25725" spans="62:65" ht="13" thickBot="1">
      <c r="BJ25725" s="138"/>
      <c r="BK25725" s="138"/>
      <c r="BL25725" s="138"/>
      <c r="BM25725" s="138"/>
    </row>
    <row r="25726" spans="62:65" ht="13" thickBot="1">
      <c r="BJ25726" s="138"/>
      <c r="BK25726" s="138"/>
      <c r="BL25726" s="138"/>
      <c r="BM25726" s="138"/>
    </row>
    <row r="25727" spans="62:65" ht="13" thickBot="1">
      <c r="BJ25727" s="138"/>
      <c r="BK25727" s="138"/>
      <c r="BL25727" s="138"/>
      <c r="BM25727" s="138"/>
    </row>
    <row r="25728" spans="62:65" ht="13" thickBot="1">
      <c r="BJ25728" s="138"/>
      <c r="BK25728" s="138"/>
      <c r="BL25728" s="138"/>
      <c r="BM25728" s="138"/>
    </row>
    <row r="25729" spans="62:65" ht="13" thickBot="1">
      <c r="BJ25729" s="138"/>
      <c r="BK25729" s="138"/>
      <c r="BL25729" s="138"/>
      <c r="BM25729" s="138"/>
    </row>
    <row r="25730" spans="62:65" ht="13" thickBot="1">
      <c r="BJ25730" s="138"/>
      <c r="BK25730" s="138"/>
      <c r="BL25730" s="138"/>
      <c r="BM25730" s="138"/>
    </row>
    <row r="25731" spans="62:65" ht="13" thickBot="1">
      <c r="BJ25731" s="138"/>
      <c r="BK25731" s="138"/>
      <c r="BL25731" s="138"/>
      <c r="BM25731" s="138"/>
    </row>
    <row r="25732" spans="62:65" ht="13" thickBot="1">
      <c r="BJ25732" s="138"/>
      <c r="BK25732" s="138"/>
      <c r="BL25732" s="138"/>
      <c r="BM25732" s="138"/>
    </row>
    <row r="25733" spans="62:65" ht="13" thickBot="1">
      <c r="BJ25733" s="138"/>
      <c r="BK25733" s="138"/>
      <c r="BL25733" s="138"/>
      <c r="BM25733" s="138"/>
    </row>
    <row r="25734" spans="62:65" ht="13" thickBot="1">
      <c r="BJ25734" s="138"/>
      <c r="BK25734" s="138"/>
      <c r="BL25734" s="138"/>
      <c r="BM25734" s="138"/>
    </row>
    <row r="25735" spans="62:65" ht="13" thickBot="1">
      <c r="BJ25735" s="138"/>
      <c r="BK25735" s="138"/>
      <c r="BL25735" s="138"/>
      <c r="BM25735" s="138"/>
    </row>
    <row r="25736" spans="62:65" ht="13" thickBot="1">
      <c r="BJ25736" s="138"/>
      <c r="BK25736" s="138"/>
      <c r="BL25736" s="138"/>
      <c r="BM25736" s="138"/>
    </row>
    <row r="25737" spans="62:65" ht="13" thickBot="1">
      <c r="BJ25737" s="138"/>
      <c r="BK25737" s="138"/>
      <c r="BL25737" s="138"/>
      <c r="BM25737" s="138"/>
    </row>
    <row r="25738" spans="62:65" ht="13" thickBot="1">
      <c r="BJ25738" s="138"/>
      <c r="BK25738" s="138"/>
      <c r="BL25738" s="138"/>
      <c r="BM25738" s="138"/>
    </row>
    <row r="25739" spans="62:65" ht="13" thickBot="1">
      <c r="BJ25739" s="138"/>
      <c r="BK25739" s="138"/>
      <c r="BL25739" s="138"/>
      <c r="BM25739" s="138"/>
    </row>
    <row r="25740" spans="62:65" ht="13" thickBot="1">
      <c r="BJ25740" s="138"/>
      <c r="BK25740" s="138"/>
      <c r="BL25740" s="138"/>
      <c r="BM25740" s="138"/>
    </row>
    <row r="25741" spans="62:65" ht="13" thickBot="1">
      <c r="BJ25741" s="138"/>
      <c r="BK25741" s="138"/>
      <c r="BL25741" s="138"/>
      <c r="BM25741" s="138"/>
    </row>
    <row r="25742" spans="62:65" ht="13" thickBot="1">
      <c r="BJ25742" s="138"/>
      <c r="BK25742" s="138"/>
      <c r="BL25742" s="138"/>
      <c r="BM25742" s="138"/>
    </row>
    <row r="25743" spans="62:65" ht="13" thickBot="1">
      <c r="BJ25743" s="138"/>
      <c r="BK25743" s="138"/>
      <c r="BL25743" s="138"/>
      <c r="BM25743" s="138"/>
    </row>
    <row r="25744" spans="62:65" ht="13" thickBot="1">
      <c r="BJ25744" s="138"/>
      <c r="BK25744" s="138"/>
      <c r="BL25744" s="138"/>
      <c r="BM25744" s="138"/>
    </row>
    <row r="25745" spans="62:65" ht="13" thickBot="1">
      <c r="BJ25745" s="138"/>
      <c r="BK25745" s="138"/>
      <c r="BL25745" s="138"/>
      <c r="BM25745" s="138"/>
    </row>
    <row r="25746" spans="62:65" ht="13" thickBot="1">
      <c r="BJ25746" s="138"/>
      <c r="BK25746" s="138"/>
      <c r="BL25746" s="138"/>
      <c r="BM25746" s="138"/>
    </row>
    <row r="25747" spans="62:65" ht="13" thickBot="1">
      <c r="BJ25747" s="138"/>
      <c r="BK25747" s="138"/>
      <c r="BL25747" s="138"/>
      <c r="BM25747" s="138"/>
    </row>
    <row r="25748" spans="62:65" ht="13" thickBot="1">
      <c r="BJ25748" s="138"/>
      <c r="BK25748" s="138"/>
      <c r="BL25748" s="138"/>
      <c r="BM25748" s="138"/>
    </row>
    <row r="25749" spans="62:65" ht="13" thickBot="1">
      <c r="BJ25749" s="138"/>
      <c r="BK25749" s="138"/>
      <c r="BL25749" s="138"/>
      <c r="BM25749" s="138"/>
    </row>
    <row r="25750" spans="62:65" ht="13" thickBot="1">
      <c r="BJ25750" s="138"/>
      <c r="BK25750" s="138"/>
      <c r="BL25750" s="138"/>
      <c r="BM25750" s="138"/>
    </row>
    <row r="25751" spans="62:65" ht="13" thickBot="1">
      <c r="BJ25751" s="138"/>
      <c r="BK25751" s="138"/>
      <c r="BL25751" s="138"/>
      <c r="BM25751" s="138"/>
    </row>
    <row r="25752" spans="62:65" ht="13" thickBot="1">
      <c r="BJ25752" s="138"/>
      <c r="BK25752" s="138"/>
      <c r="BL25752" s="138"/>
      <c r="BM25752" s="138"/>
    </row>
    <row r="25753" spans="62:65" ht="13" thickBot="1">
      <c r="BJ25753" s="138"/>
      <c r="BK25753" s="138"/>
      <c r="BL25753" s="138"/>
      <c r="BM25753" s="138"/>
    </row>
    <row r="25754" spans="62:65" ht="13" thickBot="1">
      <c r="BJ25754" s="138"/>
      <c r="BK25754" s="138"/>
      <c r="BL25754" s="138"/>
      <c r="BM25754" s="138"/>
    </row>
    <row r="25755" spans="62:65" ht="13" thickBot="1">
      <c r="BJ25755" s="138"/>
      <c r="BK25755" s="138"/>
      <c r="BL25755" s="138"/>
      <c r="BM25755" s="138"/>
    </row>
    <row r="25756" spans="62:65" ht="13" thickBot="1">
      <c r="BJ25756" s="138"/>
      <c r="BK25756" s="138"/>
      <c r="BL25756" s="138"/>
      <c r="BM25756" s="138"/>
    </row>
    <row r="25757" spans="62:65" ht="13" thickBot="1">
      <c r="BJ25757" s="138"/>
      <c r="BK25757" s="138"/>
      <c r="BL25757" s="138"/>
      <c r="BM25757" s="138"/>
    </row>
    <row r="25758" spans="62:65" ht="13" thickBot="1">
      <c r="BJ25758" s="138"/>
      <c r="BK25758" s="138"/>
      <c r="BL25758" s="138"/>
      <c r="BM25758" s="138"/>
    </row>
    <row r="25759" spans="62:65" ht="13" thickBot="1">
      <c r="BJ25759" s="138"/>
      <c r="BK25759" s="138"/>
      <c r="BL25759" s="138"/>
      <c r="BM25759" s="138"/>
    </row>
    <row r="25760" spans="62:65" ht="13" thickBot="1">
      <c r="BJ25760" s="138"/>
      <c r="BK25760" s="138"/>
      <c r="BL25760" s="138"/>
      <c r="BM25760" s="138"/>
    </row>
    <row r="25761" spans="62:65" ht="13" thickBot="1">
      <c r="BJ25761" s="138"/>
      <c r="BK25761" s="138"/>
      <c r="BL25761" s="138"/>
      <c r="BM25761" s="138"/>
    </row>
    <row r="25762" spans="62:65" ht="13" thickBot="1">
      <c r="BJ25762" s="138"/>
      <c r="BK25762" s="138"/>
      <c r="BL25762" s="138"/>
      <c r="BM25762" s="138"/>
    </row>
    <row r="25763" spans="62:65" ht="13" thickBot="1">
      <c r="BJ25763" s="138"/>
      <c r="BK25763" s="138"/>
      <c r="BL25763" s="138"/>
      <c r="BM25763" s="138"/>
    </row>
    <row r="25764" spans="62:65" ht="13" thickBot="1">
      <c r="BJ25764" s="138"/>
      <c r="BK25764" s="138"/>
      <c r="BL25764" s="138"/>
      <c r="BM25764" s="138"/>
    </row>
    <row r="25765" spans="62:65" ht="13" thickBot="1">
      <c r="BJ25765" s="138"/>
      <c r="BK25765" s="138"/>
      <c r="BL25765" s="138"/>
      <c r="BM25765" s="138"/>
    </row>
    <row r="25766" spans="62:65" ht="13" thickBot="1">
      <c r="BJ25766" s="138"/>
      <c r="BK25766" s="138"/>
      <c r="BL25766" s="138"/>
      <c r="BM25766" s="138"/>
    </row>
    <row r="25767" spans="62:65" ht="13" thickBot="1">
      <c r="BJ25767" s="138"/>
      <c r="BK25767" s="138"/>
      <c r="BL25767" s="138"/>
      <c r="BM25767" s="138"/>
    </row>
    <row r="25768" spans="62:65" ht="13" thickBot="1">
      <c r="BJ25768" s="138"/>
      <c r="BK25768" s="138"/>
      <c r="BL25768" s="138"/>
      <c r="BM25768" s="138"/>
    </row>
    <row r="25769" spans="62:65" ht="13" thickBot="1">
      <c r="BJ25769" s="138"/>
      <c r="BK25769" s="138"/>
      <c r="BL25769" s="138"/>
      <c r="BM25769" s="138"/>
    </row>
    <row r="25770" spans="62:65" ht="13" thickBot="1">
      <c r="BJ25770" s="138"/>
      <c r="BK25770" s="138"/>
      <c r="BL25770" s="138"/>
      <c r="BM25770" s="138"/>
    </row>
    <row r="25771" spans="62:65" ht="13" thickBot="1">
      <c r="BJ25771" s="138"/>
      <c r="BK25771" s="138"/>
      <c r="BL25771" s="138"/>
      <c r="BM25771" s="138"/>
    </row>
    <row r="25772" spans="62:65" ht="13" thickBot="1">
      <c r="BJ25772" s="138"/>
      <c r="BK25772" s="138"/>
      <c r="BL25772" s="138"/>
      <c r="BM25772" s="138"/>
    </row>
    <row r="25773" spans="62:65" ht="13" thickBot="1">
      <c r="BJ25773" s="138"/>
      <c r="BK25773" s="138"/>
      <c r="BL25773" s="138"/>
      <c r="BM25773" s="138"/>
    </row>
    <row r="25774" spans="62:65" ht="13" thickBot="1">
      <c r="BJ25774" s="138"/>
      <c r="BK25774" s="138"/>
      <c r="BL25774" s="138"/>
      <c r="BM25774" s="138"/>
    </row>
    <row r="25775" spans="62:65" ht="13" thickBot="1">
      <c r="BJ25775" s="138"/>
      <c r="BK25775" s="138"/>
      <c r="BL25775" s="138"/>
      <c r="BM25775" s="138"/>
    </row>
    <row r="25776" spans="62:65" ht="13" thickBot="1">
      <c r="BJ25776" s="138"/>
      <c r="BK25776" s="138"/>
      <c r="BL25776" s="138"/>
      <c r="BM25776" s="138"/>
    </row>
    <row r="25777" spans="62:65" ht="13" thickBot="1">
      <c r="BJ25777" s="138"/>
      <c r="BK25777" s="138"/>
      <c r="BL25777" s="138"/>
      <c r="BM25777" s="138"/>
    </row>
    <row r="25778" spans="62:65" ht="13" thickBot="1">
      <c r="BJ25778" s="138"/>
      <c r="BK25778" s="138"/>
      <c r="BL25778" s="138"/>
      <c r="BM25778" s="138"/>
    </row>
    <row r="25779" spans="62:65" ht="13" thickBot="1">
      <c r="BJ25779" s="138"/>
      <c r="BK25779" s="138"/>
      <c r="BL25779" s="138"/>
      <c r="BM25779" s="138"/>
    </row>
    <row r="25780" spans="62:65" ht="13" thickBot="1">
      <c r="BJ25780" s="138"/>
      <c r="BK25780" s="138"/>
      <c r="BL25780" s="138"/>
      <c r="BM25780" s="138"/>
    </row>
    <row r="25781" spans="62:65" ht="13" thickBot="1">
      <c r="BJ25781" s="138"/>
      <c r="BK25781" s="138"/>
      <c r="BL25781" s="138"/>
      <c r="BM25781" s="138"/>
    </row>
    <row r="25782" spans="62:65" ht="13" thickBot="1">
      <c r="BJ25782" s="138"/>
      <c r="BK25782" s="138"/>
      <c r="BL25782" s="138"/>
      <c r="BM25782" s="138"/>
    </row>
    <row r="25783" spans="62:65" ht="13" thickBot="1">
      <c r="BJ25783" s="138"/>
      <c r="BK25783" s="138"/>
      <c r="BL25783" s="138"/>
      <c r="BM25783" s="138"/>
    </row>
    <row r="25784" spans="62:65" ht="13" thickBot="1">
      <c r="BJ25784" s="138"/>
      <c r="BK25784" s="138"/>
      <c r="BL25784" s="138"/>
      <c r="BM25784" s="138"/>
    </row>
    <row r="25785" spans="62:65" ht="13" thickBot="1">
      <c r="BJ25785" s="138"/>
      <c r="BK25785" s="138"/>
      <c r="BL25785" s="138"/>
      <c r="BM25785" s="138"/>
    </row>
    <row r="25786" spans="62:65" ht="13" thickBot="1">
      <c r="BJ25786" s="138"/>
      <c r="BK25786" s="138"/>
      <c r="BL25786" s="138"/>
      <c r="BM25786" s="138"/>
    </row>
    <row r="25787" spans="62:65" ht="13" thickBot="1">
      <c r="BJ25787" s="138"/>
      <c r="BK25787" s="138"/>
      <c r="BL25787" s="138"/>
      <c r="BM25787" s="138"/>
    </row>
    <row r="25788" spans="62:65" ht="13" thickBot="1">
      <c r="BJ25788" s="138"/>
      <c r="BK25788" s="138"/>
      <c r="BL25788" s="138"/>
      <c r="BM25788" s="138"/>
    </row>
    <row r="25789" spans="62:65" ht="13" thickBot="1">
      <c r="BJ25789" s="138"/>
      <c r="BK25789" s="138"/>
      <c r="BL25789" s="138"/>
      <c r="BM25789" s="138"/>
    </row>
    <row r="25790" spans="62:65" ht="13" thickBot="1">
      <c r="BJ25790" s="138"/>
      <c r="BK25790" s="138"/>
      <c r="BL25790" s="138"/>
      <c r="BM25790" s="138"/>
    </row>
    <row r="25791" spans="62:65" ht="13" thickBot="1">
      <c r="BJ25791" s="138"/>
      <c r="BK25791" s="138"/>
      <c r="BL25791" s="138"/>
      <c r="BM25791" s="138"/>
    </row>
    <row r="25792" spans="62:65" ht="13" thickBot="1">
      <c r="BJ25792" s="138"/>
      <c r="BK25792" s="138"/>
      <c r="BL25792" s="138"/>
      <c r="BM25792" s="138"/>
    </row>
    <row r="25793" spans="62:65" ht="13" thickBot="1">
      <c r="BJ25793" s="138"/>
      <c r="BK25793" s="138"/>
      <c r="BL25793" s="138"/>
      <c r="BM25793" s="138"/>
    </row>
    <row r="25794" spans="62:65" ht="13" thickBot="1">
      <c r="BJ25794" s="138"/>
      <c r="BK25794" s="138"/>
      <c r="BL25794" s="138"/>
      <c r="BM25794" s="138"/>
    </row>
    <row r="25795" spans="62:65" ht="13" thickBot="1">
      <c r="BJ25795" s="138"/>
      <c r="BK25795" s="138"/>
      <c r="BL25795" s="138"/>
      <c r="BM25795" s="138"/>
    </row>
    <row r="25796" spans="62:65" ht="13" thickBot="1">
      <c r="BJ25796" s="138"/>
      <c r="BK25796" s="138"/>
      <c r="BL25796" s="138"/>
      <c r="BM25796" s="138"/>
    </row>
    <row r="25797" spans="62:65" ht="13" thickBot="1">
      <c r="BJ25797" s="138"/>
      <c r="BK25797" s="138"/>
      <c r="BL25797" s="138"/>
      <c r="BM25797" s="138"/>
    </row>
    <row r="25798" spans="62:65" ht="13" thickBot="1">
      <c r="BJ25798" s="138"/>
      <c r="BK25798" s="138"/>
      <c r="BL25798" s="138"/>
      <c r="BM25798" s="138"/>
    </row>
    <row r="25799" spans="62:65" ht="13" thickBot="1">
      <c r="BJ25799" s="138"/>
      <c r="BK25799" s="138"/>
      <c r="BL25799" s="138"/>
      <c r="BM25799" s="138"/>
    </row>
    <row r="25800" spans="62:65" ht="13" thickBot="1">
      <c r="BJ25800" s="138"/>
      <c r="BK25800" s="138"/>
      <c r="BL25800" s="138"/>
      <c r="BM25800" s="138"/>
    </row>
    <row r="25801" spans="62:65" ht="13" thickBot="1">
      <c r="BJ25801" s="138"/>
      <c r="BK25801" s="138"/>
      <c r="BL25801" s="138"/>
      <c r="BM25801" s="138"/>
    </row>
    <row r="25802" spans="62:65" ht="13" thickBot="1">
      <c r="BJ25802" s="138"/>
      <c r="BK25802" s="138"/>
      <c r="BL25802" s="138"/>
      <c r="BM25802" s="138"/>
    </row>
    <row r="25803" spans="62:65" ht="13" thickBot="1">
      <c r="BJ25803" s="138"/>
      <c r="BK25803" s="138"/>
      <c r="BL25803" s="138"/>
      <c r="BM25803" s="138"/>
    </row>
    <row r="25804" spans="62:65" ht="13" thickBot="1">
      <c r="BJ25804" s="138"/>
      <c r="BK25804" s="138"/>
      <c r="BL25804" s="138"/>
      <c r="BM25804" s="138"/>
    </row>
    <row r="25805" spans="62:65" ht="13" thickBot="1">
      <c r="BJ25805" s="138"/>
      <c r="BK25805" s="138"/>
      <c r="BL25805" s="138"/>
      <c r="BM25805" s="138"/>
    </row>
    <row r="25806" spans="62:65" ht="13" thickBot="1">
      <c r="BJ25806" s="138"/>
      <c r="BK25806" s="138"/>
      <c r="BL25806" s="138"/>
      <c r="BM25806" s="138"/>
    </row>
    <row r="25807" spans="62:65" ht="13" thickBot="1">
      <c r="BJ25807" s="138"/>
      <c r="BK25807" s="138"/>
      <c r="BL25807" s="138"/>
      <c r="BM25807" s="138"/>
    </row>
    <row r="25808" spans="62:65" ht="13" thickBot="1">
      <c r="BJ25808" s="138"/>
      <c r="BK25808" s="138"/>
      <c r="BL25808" s="138"/>
      <c r="BM25808" s="138"/>
    </row>
    <row r="25809" spans="62:65" ht="13" thickBot="1">
      <c r="BJ25809" s="138"/>
      <c r="BK25809" s="138"/>
      <c r="BL25809" s="138"/>
      <c r="BM25809" s="138"/>
    </row>
    <row r="25810" spans="62:65" ht="13" thickBot="1">
      <c r="BJ25810" s="138"/>
      <c r="BK25810" s="138"/>
      <c r="BL25810" s="138"/>
      <c r="BM25810" s="138"/>
    </row>
    <row r="25811" spans="62:65" ht="13" thickBot="1">
      <c r="BJ25811" s="138"/>
      <c r="BK25811" s="138"/>
      <c r="BL25811" s="138"/>
      <c r="BM25811" s="138"/>
    </row>
    <row r="25812" spans="62:65" ht="13" thickBot="1">
      <c r="BJ25812" s="138"/>
      <c r="BK25812" s="138"/>
      <c r="BL25812" s="138"/>
      <c r="BM25812" s="138"/>
    </row>
    <row r="25813" spans="62:65" ht="13" thickBot="1">
      <c r="BJ25813" s="138"/>
      <c r="BK25813" s="138"/>
      <c r="BL25813" s="138"/>
      <c r="BM25813" s="138"/>
    </row>
    <row r="25814" spans="62:65" ht="13" thickBot="1">
      <c r="BJ25814" s="138"/>
      <c r="BK25814" s="138"/>
      <c r="BL25814" s="138"/>
      <c r="BM25814" s="138"/>
    </row>
    <row r="25815" spans="62:65" ht="13" thickBot="1">
      <c r="BJ25815" s="138"/>
      <c r="BK25815" s="138"/>
      <c r="BL25815" s="138"/>
      <c r="BM25815" s="138"/>
    </row>
    <row r="25816" spans="62:65" ht="13" thickBot="1">
      <c r="BJ25816" s="138"/>
      <c r="BK25816" s="138"/>
      <c r="BL25816" s="138"/>
      <c r="BM25816" s="138"/>
    </row>
    <row r="25817" spans="62:65" ht="13" thickBot="1">
      <c r="BJ25817" s="138"/>
      <c r="BK25817" s="138"/>
      <c r="BL25817" s="138"/>
      <c r="BM25817" s="138"/>
    </row>
    <row r="25818" spans="62:65" ht="13" thickBot="1">
      <c r="BJ25818" s="138"/>
      <c r="BK25818" s="138"/>
      <c r="BL25818" s="138"/>
      <c r="BM25818" s="138"/>
    </row>
    <row r="25819" spans="62:65" ht="13" thickBot="1">
      <c r="BJ25819" s="138"/>
      <c r="BK25819" s="138"/>
      <c r="BL25819" s="138"/>
      <c r="BM25819" s="138"/>
    </row>
    <row r="25820" spans="62:65" ht="13" thickBot="1">
      <c r="BJ25820" s="138"/>
      <c r="BK25820" s="138"/>
      <c r="BL25820" s="138"/>
      <c r="BM25820" s="138"/>
    </row>
    <row r="25821" spans="62:65" ht="13" thickBot="1">
      <c r="BJ25821" s="138"/>
      <c r="BK25821" s="138"/>
      <c r="BL25821" s="138"/>
      <c r="BM25821" s="138"/>
    </row>
    <row r="25822" spans="62:65" ht="13" thickBot="1">
      <c r="BJ25822" s="138"/>
      <c r="BK25822" s="138"/>
      <c r="BL25822" s="138"/>
      <c r="BM25822" s="138"/>
    </row>
    <row r="25823" spans="62:65" ht="13" thickBot="1">
      <c r="BJ25823" s="138"/>
      <c r="BK25823" s="138"/>
      <c r="BL25823" s="138"/>
      <c r="BM25823" s="138"/>
    </row>
    <row r="25824" spans="62:65" ht="13" thickBot="1">
      <c r="BJ25824" s="138"/>
      <c r="BK25824" s="138"/>
      <c r="BL25824" s="138"/>
      <c r="BM25824" s="138"/>
    </row>
    <row r="25825" spans="62:65" ht="13" thickBot="1">
      <c r="BJ25825" s="138"/>
      <c r="BK25825" s="138"/>
      <c r="BL25825" s="138"/>
      <c r="BM25825" s="138"/>
    </row>
    <row r="25826" spans="62:65" ht="13" thickBot="1">
      <c r="BJ25826" s="138"/>
      <c r="BK25826" s="138"/>
      <c r="BL25826" s="138"/>
      <c r="BM25826" s="138"/>
    </row>
    <row r="25827" spans="62:65" ht="13" thickBot="1">
      <c r="BJ25827" s="138"/>
      <c r="BK25827" s="138"/>
      <c r="BL25827" s="138"/>
      <c r="BM25827" s="138"/>
    </row>
    <row r="25828" spans="62:65" ht="13" thickBot="1">
      <c r="BJ25828" s="138"/>
      <c r="BK25828" s="138"/>
      <c r="BL25828" s="138"/>
      <c r="BM25828" s="138"/>
    </row>
    <row r="25829" spans="62:65" ht="13" thickBot="1">
      <c r="BJ25829" s="138"/>
      <c r="BK25829" s="138"/>
      <c r="BL25829" s="138"/>
      <c r="BM25829" s="138"/>
    </row>
    <row r="25830" spans="62:65" ht="13" thickBot="1">
      <c r="BJ25830" s="138"/>
      <c r="BK25830" s="138"/>
      <c r="BL25830" s="138"/>
      <c r="BM25830" s="138"/>
    </row>
    <row r="25831" spans="62:65" ht="13" thickBot="1">
      <c r="BJ25831" s="138"/>
      <c r="BK25831" s="138"/>
      <c r="BL25831" s="138"/>
      <c r="BM25831" s="138"/>
    </row>
    <row r="25832" spans="62:65" ht="13" thickBot="1">
      <c r="BJ25832" s="138"/>
      <c r="BK25832" s="138"/>
      <c r="BL25832" s="138"/>
      <c r="BM25832" s="138"/>
    </row>
    <row r="25833" spans="62:65" ht="13" thickBot="1">
      <c r="BJ25833" s="138"/>
      <c r="BK25833" s="138"/>
      <c r="BL25833" s="138"/>
      <c r="BM25833" s="138"/>
    </row>
    <row r="25834" spans="62:65" ht="13" thickBot="1">
      <c r="BJ25834" s="138"/>
      <c r="BK25834" s="138"/>
      <c r="BL25834" s="138"/>
      <c r="BM25834" s="138"/>
    </row>
    <row r="25835" spans="62:65" ht="13" thickBot="1">
      <c r="BJ25835" s="138"/>
      <c r="BK25835" s="138"/>
      <c r="BL25835" s="138"/>
      <c r="BM25835" s="138"/>
    </row>
    <row r="25836" spans="62:65" ht="13" thickBot="1">
      <c r="BJ25836" s="138"/>
      <c r="BK25836" s="138"/>
      <c r="BL25836" s="138"/>
      <c r="BM25836" s="138"/>
    </row>
    <row r="25837" spans="62:65" ht="13" thickBot="1">
      <c r="BJ25837" s="138"/>
      <c r="BK25837" s="138"/>
      <c r="BL25837" s="138"/>
      <c r="BM25837" s="138"/>
    </row>
    <row r="25838" spans="62:65" ht="13" thickBot="1">
      <c r="BJ25838" s="138"/>
      <c r="BK25838" s="138"/>
      <c r="BL25838" s="138"/>
      <c r="BM25838" s="138"/>
    </row>
    <row r="25839" spans="62:65" ht="13" thickBot="1">
      <c r="BJ25839" s="138"/>
      <c r="BK25839" s="138"/>
      <c r="BL25839" s="138"/>
      <c r="BM25839" s="138"/>
    </row>
    <row r="25840" spans="62:65" ht="13" thickBot="1">
      <c r="BJ25840" s="138"/>
      <c r="BK25840" s="138"/>
      <c r="BL25840" s="138"/>
      <c r="BM25840" s="138"/>
    </row>
    <row r="25841" spans="62:65" ht="13" thickBot="1">
      <c r="BJ25841" s="138"/>
      <c r="BK25841" s="138"/>
      <c r="BL25841" s="138"/>
      <c r="BM25841" s="138"/>
    </row>
    <row r="25842" spans="62:65" ht="13" thickBot="1">
      <c r="BJ25842" s="138"/>
      <c r="BK25842" s="138"/>
      <c r="BL25842" s="138"/>
      <c r="BM25842" s="138"/>
    </row>
    <row r="25843" spans="62:65" ht="13" thickBot="1">
      <c r="BJ25843" s="138"/>
      <c r="BK25843" s="138"/>
      <c r="BL25843" s="138"/>
      <c r="BM25843" s="138"/>
    </row>
    <row r="25844" spans="62:65" ht="13" thickBot="1">
      <c r="BJ25844" s="138"/>
      <c r="BK25844" s="138"/>
      <c r="BL25844" s="138"/>
      <c r="BM25844" s="138"/>
    </row>
    <row r="25845" spans="62:65" ht="13" thickBot="1">
      <c r="BJ25845" s="138"/>
      <c r="BK25845" s="138"/>
      <c r="BL25845" s="138"/>
      <c r="BM25845" s="138"/>
    </row>
    <row r="25846" spans="62:65" ht="13" thickBot="1">
      <c r="BJ25846" s="138"/>
      <c r="BK25846" s="138"/>
      <c r="BL25846" s="138"/>
      <c r="BM25846" s="138"/>
    </row>
    <row r="25847" spans="62:65" ht="13" thickBot="1">
      <c r="BJ25847" s="138"/>
      <c r="BK25847" s="138"/>
      <c r="BL25847" s="138"/>
      <c r="BM25847" s="138"/>
    </row>
    <row r="25848" spans="62:65" ht="13" thickBot="1">
      <c r="BJ25848" s="138"/>
      <c r="BK25848" s="138"/>
      <c r="BL25848" s="138"/>
      <c r="BM25848" s="138"/>
    </row>
    <row r="25849" spans="62:65" ht="13" thickBot="1">
      <c r="BJ25849" s="138"/>
      <c r="BK25849" s="138"/>
      <c r="BL25849" s="138"/>
      <c r="BM25849" s="138"/>
    </row>
    <row r="25850" spans="62:65" ht="13" thickBot="1">
      <c r="BJ25850" s="138"/>
      <c r="BK25850" s="138"/>
      <c r="BL25850" s="138"/>
      <c r="BM25850" s="138"/>
    </row>
    <row r="25851" spans="62:65" ht="13" thickBot="1">
      <c r="BJ25851" s="138"/>
      <c r="BK25851" s="138"/>
      <c r="BL25851" s="138"/>
      <c r="BM25851" s="138"/>
    </row>
    <row r="25852" spans="62:65" ht="13" thickBot="1">
      <c r="BJ25852" s="138"/>
      <c r="BK25852" s="138"/>
      <c r="BL25852" s="138"/>
      <c r="BM25852" s="138"/>
    </row>
    <row r="25853" spans="62:65" ht="13" thickBot="1">
      <c r="BJ25853" s="138"/>
      <c r="BK25853" s="138"/>
      <c r="BL25853" s="138"/>
      <c r="BM25853" s="138"/>
    </row>
    <row r="25854" spans="62:65" ht="13" thickBot="1">
      <c r="BJ25854" s="138"/>
      <c r="BK25854" s="138"/>
      <c r="BL25854" s="138"/>
      <c r="BM25854" s="138"/>
    </row>
    <row r="25855" spans="62:65" ht="13" thickBot="1">
      <c r="BJ25855" s="138"/>
      <c r="BK25855" s="138"/>
      <c r="BL25855" s="138"/>
      <c r="BM25855" s="138"/>
    </row>
    <row r="25856" spans="62:65" ht="13" thickBot="1">
      <c r="BJ25856" s="138"/>
      <c r="BK25856" s="138"/>
      <c r="BL25856" s="138"/>
      <c r="BM25856" s="138"/>
    </row>
    <row r="25857" spans="62:65" ht="13" thickBot="1">
      <c r="BJ25857" s="138"/>
      <c r="BK25857" s="138"/>
      <c r="BL25857" s="138"/>
      <c r="BM25857" s="138"/>
    </row>
    <row r="25858" spans="62:65" ht="13" thickBot="1">
      <c r="BJ25858" s="138"/>
      <c r="BK25858" s="138"/>
      <c r="BL25858" s="138"/>
      <c r="BM25858" s="138"/>
    </row>
    <row r="25859" spans="62:65" ht="13" thickBot="1">
      <c r="BJ25859" s="138"/>
      <c r="BK25859" s="138"/>
      <c r="BL25859" s="138"/>
      <c r="BM25859" s="138"/>
    </row>
    <row r="25860" spans="62:65" ht="13" thickBot="1">
      <c r="BJ25860" s="138"/>
      <c r="BK25860" s="138"/>
      <c r="BL25860" s="138"/>
      <c r="BM25860" s="138"/>
    </row>
    <row r="25861" spans="62:65" ht="13" thickBot="1">
      <c r="BJ25861" s="138"/>
      <c r="BK25861" s="138"/>
      <c r="BL25861" s="138"/>
      <c r="BM25861" s="138"/>
    </row>
    <row r="25862" spans="62:65" ht="13" thickBot="1">
      <c r="BJ25862" s="138"/>
      <c r="BK25862" s="138"/>
      <c r="BL25862" s="138"/>
      <c r="BM25862" s="138"/>
    </row>
    <row r="25863" spans="62:65" ht="13" thickBot="1">
      <c r="BJ25863" s="138"/>
      <c r="BK25863" s="138"/>
      <c r="BL25863" s="138"/>
      <c r="BM25863" s="138"/>
    </row>
    <row r="25864" spans="62:65" ht="13" thickBot="1">
      <c r="BJ25864" s="138"/>
      <c r="BK25864" s="138"/>
      <c r="BL25864" s="138"/>
      <c r="BM25864" s="138"/>
    </row>
    <row r="25865" spans="62:65" ht="13" thickBot="1">
      <c r="BJ25865" s="138"/>
      <c r="BK25865" s="138"/>
      <c r="BL25865" s="138"/>
      <c r="BM25865" s="138"/>
    </row>
    <row r="25866" spans="62:65" ht="13" thickBot="1">
      <c r="BJ25866" s="138"/>
      <c r="BK25866" s="138"/>
      <c r="BL25866" s="138"/>
      <c r="BM25866" s="138"/>
    </row>
    <row r="25867" spans="62:65" ht="13" thickBot="1">
      <c r="BJ25867" s="138"/>
      <c r="BK25867" s="138"/>
      <c r="BL25867" s="138"/>
      <c r="BM25867" s="138"/>
    </row>
    <row r="25868" spans="62:65" ht="13" thickBot="1">
      <c r="BJ25868" s="138"/>
      <c r="BK25868" s="138"/>
      <c r="BL25868" s="138"/>
      <c r="BM25868" s="138"/>
    </row>
    <row r="25869" spans="62:65" ht="13" thickBot="1">
      <c r="BJ25869" s="138"/>
      <c r="BK25869" s="138"/>
      <c r="BL25869" s="138"/>
      <c r="BM25869" s="138"/>
    </row>
    <row r="25870" spans="62:65" ht="13" thickBot="1">
      <c r="BJ25870" s="138"/>
      <c r="BK25870" s="138"/>
      <c r="BL25870" s="138"/>
      <c r="BM25870" s="138"/>
    </row>
    <row r="25871" spans="62:65" ht="13" thickBot="1">
      <c r="BJ25871" s="138"/>
      <c r="BK25871" s="138"/>
      <c r="BL25871" s="138"/>
      <c r="BM25871" s="138"/>
    </row>
    <row r="25872" spans="62:65" ht="13" thickBot="1">
      <c r="BJ25872" s="138"/>
      <c r="BK25872" s="138"/>
      <c r="BL25872" s="138"/>
      <c r="BM25872" s="138"/>
    </row>
    <row r="25873" spans="62:65" ht="13" thickBot="1">
      <c r="BJ25873" s="138"/>
      <c r="BK25873" s="138"/>
      <c r="BL25873" s="138"/>
      <c r="BM25873" s="138"/>
    </row>
    <row r="25874" spans="62:65" ht="13" thickBot="1">
      <c r="BJ25874" s="138"/>
      <c r="BK25874" s="138"/>
      <c r="BL25874" s="138"/>
      <c r="BM25874" s="138"/>
    </row>
    <row r="25875" spans="62:65" ht="13" thickBot="1">
      <c r="BJ25875" s="138"/>
      <c r="BK25875" s="138"/>
      <c r="BL25875" s="138"/>
      <c r="BM25875" s="138"/>
    </row>
    <row r="25876" spans="62:65" ht="13" thickBot="1">
      <c r="BJ25876" s="138"/>
      <c r="BK25876" s="138"/>
      <c r="BL25876" s="138"/>
      <c r="BM25876" s="138"/>
    </row>
    <row r="25877" spans="62:65" ht="13" thickBot="1">
      <c r="BJ25877" s="138"/>
      <c r="BK25877" s="138"/>
      <c r="BL25877" s="138"/>
      <c r="BM25877" s="138"/>
    </row>
    <row r="25878" spans="62:65" ht="13" thickBot="1">
      <c r="BJ25878" s="138"/>
      <c r="BK25878" s="138"/>
      <c r="BL25878" s="138"/>
      <c r="BM25878" s="138"/>
    </row>
    <row r="25879" spans="62:65" ht="13" thickBot="1">
      <c r="BJ25879" s="138"/>
      <c r="BK25879" s="138"/>
      <c r="BL25879" s="138"/>
      <c r="BM25879" s="138"/>
    </row>
    <row r="25880" spans="62:65" ht="13" thickBot="1">
      <c r="BJ25880" s="138"/>
      <c r="BK25880" s="138"/>
      <c r="BL25880" s="138"/>
      <c r="BM25880" s="138"/>
    </row>
    <row r="25881" spans="62:65" ht="13" thickBot="1">
      <c r="BJ25881" s="138"/>
      <c r="BK25881" s="138"/>
      <c r="BL25881" s="138"/>
      <c r="BM25881" s="138"/>
    </row>
    <row r="25882" spans="62:65" ht="13" thickBot="1">
      <c r="BJ25882" s="138"/>
      <c r="BK25882" s="138"/>
      <c r="BL25882" s="138"/>
      <c r="BM25882" s="138"/>
    </row>
    <row r="25883" spans="62:65" ht="13" thickBot="1">
      <c r="BJ25883" s="138"/>
      <c r="BK25883" s="138"/>
      <c r="BL25883" s="138"/>
      <c r="BM25883" s="138"/>
    </row>
    <row r="25884" spans="62:65" ht="13" thickBot="1">
      <c r="BJ25884" s="138"/>
      <c r="BK25884" s="138"/>
      <c r="BL25884" s="138"/>
      <c r="BM25884" s="138"/>
    </row>
    <row r="25885" spans="62:65" ht="13" thickBot="1">
      <c r="BJ25885" s="138"/>
      <c r="BK25885" s="138"/>
      <c r="BL25885" s="138"/>
      <c r="BM25885" s="138"/>
    </row>
    <row r="25886" spans="62:65" ht="13" thickBot="1">
      <c r="BJ25886" s="138"/>
      <c r="BK25886" s="138"/>
      <c r="BL25886" s="138"/>
      <c r="BM25886" s="138"/>
    </row>
    <row r="25887" spans="62:65" ht="13" thickBot="1">
      <c r="BJ25887" s="138"/>
      <c r="BK25887" s="138"/>
      <c r="BL25887" s="138"/>
      <c r="BM25887" s="138"/>
    </row>
    <row r="25888" spans="62:65" ht="13" thickBot="1">
      <c r="BJ25888" s="138"/>
      <c r="BK25888" s="138"/>
      <c r="BL25888" s="138"/>
      <c r="BM25888" s="138"/>
    </row>
    <row r="25889" spans="62:65" ht="13" thickBot="1">
      <c r="BJ25889" s="138"/>
      <c r="BK25889" s="138"/>
      <c r="BL25889" s="138"/>
      <c r="BM25889" s="138"/>
    </row>
    <row r="25890" spans="62:65" ht="13" thickBot="1">
      <c r="BJ25890" s="138"/>
      <c r="BK25890" s="138"/>
      <c r="BL25890" s="138"/>
      <c r="BM25890" s="138"/>
    </row>
    <row r="25891" spans="62:65" ht="13" thickBot="1">
      <c r="BJ25891" s="138"/>
      <c r="BK25891" s="138"/>
      <c r="BL25891" s="138"/>
      <c r="BM25891" s="138"/>
    </row>
    <row r="25892" spans="62:65" ht="13" thickBot="1">
      <c r="BJ25892" s="138"/>
      <c r="BK25892" s="138"/>
      <c r="BL25892" s="138"/>
      <c r="BM25892" s="138"/>
    </row>
    <row r="25893" spans="62:65" ht="13" thickBot="1">
      <c r="BJ25893" s="138"/>
      <c r="BK25893" s="138"/>
      <c r="BL25893" s="138"/>
      <c r="BM25893" s="138"/>
    </row>
    <row r="25894" spans="62:65" ht="13" thickBot="1">
      <c r="BJ25894" s="138"/>
      <c r="BK25894" s="138"/>
      <c r="BL25894" s="138"/>
      <c r="BM25894" s="138"/>
    </row>
    <row r="25895" spans="62:65" ht="13" thickBot="1">
      <c r="BJ25895" s="138"/>
      <c r="BK25895" s="138"/>
      <c r="BL25895" s="138"/>
      <c r="BM25895" s="138"/>
    </row>
    <row r="25896" spans="62:65" ht="13" thickBot="1">
      <c r="BJ25896" s="138"/>
      <c r="BK25896" s="138"/>
      <c r="BL25896" s="138"/>
      <c r="BM25896" s="138"/>
    </row>
    <row r="25897" spans="62:65" ht="13" thickBot="1">
      <c r="BJ25897" s="138"/>
      <c r="BK25897" s="138"/>
      <c r="BL25897" s="138"/>
      <c r="BM25897" s="138"/>
    </row>
    <row r="25898" spans="62:65" ht="13" thickBot="1">
      <c r="BJ25898" s="138"/>
      <c r="BK25898" s="138"/>
      <c r="BL25898" s="138"/>
      <c r="BM25898" s="138"/>
    </row>
    <row r="25899" spans="62:65" ht="13" thickBot="1">
      <c r="BJ25899" s="138"/>
      <c r="BK25899" s="138"/>
      <c r="BL25899" s="138"/>
      <c r="BM25899" s="138"/>
    </row>
    <row r="25900" spans="62:65" ht="13" thickBot="1">
      <c r="BJ25900" s="138"/>
      <c r="BK25900" s="138"/>
      <c r="BL25900" s="138"/>
      <c r="BM25900" s="138"/>
    </row>
    <row r="25901" spans="62:65" ht="13" thickBot="1">
      <c r="BJ25901" s="138"/>
      <c r="BK25901" s="138"/>
      <c r="BL25901" s="138"/>
      <c r="BM25901" s="138"/>
    </row>
    <row r="25902" spans="62:65" ht="13" thickBot="1">
      <c r="BJ25902" s="138"/>
      <c r="BK25902" s="138"/>
      <c r="BL25902" s="138"/>
      <c r="BM25902" s="138"/>
    </row>
    <row r="25903" spans="62:65" ht="13" thickBot="1">
      <c r="BJ25903" s="138"/>
      <c r="BK25903" s="138"/>
      <c r="BL25903" s="138"/>
      <c r="BM25903" s="138"/>
    </row>
    <row r="25904" spans="62:65" ht="13" thickBot="1">
      <c r="BJ25904" s="138"/>
      <c r="BK25904" s="138"/>
      <c r="BL25904" s="138"/>
      <c r="BM25904" s="138"/>
    </row>
    <row r="25905" spans="62:65" ht="13" thickBot="1">
      <c r="BJ25905" s="138"/>
      <c r="BK25905" s="138"/>
      <c r="BL25905" s="138"/>
      <c r="BM25905" s="138"/>
    </row>
    <row r="25906" spans="62:65" ht="13" thickBot="1">
      <c r="BJ25906" s="138"/>
      <c r="BK25906" s="138"/>
      <c r="BL25906" s="138"/>
      <c r="BM25906" s="138"/>
    </row>
    <row r="25907" spans="62:65" ht="13" thickBot="1">
      <c r="BJ25907" s="138"/>
      <c r="BK25907" s="138"/>
      <c r="BL25907" s="138"/>
      <c r="BM25907" s="138"/>
    </row>
    <row r="25908" spans="62:65" ht="13" thickBot="1">
      <c r="BJ25908" s="138"/>
      <c r="BK25908" s="138"/>
      <c r="BL25908" s="138"/>
      <c r="BM25908" s="138"/>
    </row>
    <row r="25909" spans="62:65" ht="13" thickBot="1">
      <c r="BJ25909" s="138"/>
      <c r="BK25909" s="138"/>
      <c r="BL25909" s="138"/>
      <c r="BM25909" s="138"/>
    </row>
    <row r="25910" spans="62:65" ht="13" thickBot="1">
      <c r="BJ25910" s="138"/>
      <c r="BK25910" s="138"/>
      <c r="BL25910" s="138"/>
      <c r="BM25910" s="138"/>
    </row>
    <row r="25911" spans="62:65" ht="13" thickBot="1">
      <c r="BJ25911" s="138"/>
      <c r="BK25911" s="138"/>
      <c r="BL25911" s="138"/>
      <c r="BM25911" s="138"/>
    </row>
    <row r="25912" spans="62:65" ht="13" thickBot="1">
      <c r="BJ25912" s="138"/>
      <c r="BK25912" s="138"/>
      <c r="BL25912" s="138"/>
      <c r="BM25912" s="138"/>
    </row>
    <row r="25913" spans="62:65" ht="13" thickBot="1">
      <c r="BJ25913" s="138"/>
      <c r="BK25913" s="138"/>
      <c r="BL25913" s="138"/>
      <c r="BM25913" s="138"/>
    </row>
    <row r="25914" spans="62:65" ht="13" thickBot="1">
      <c r="BJ25914" s="138"/>
      <c r="BK25914" s="138"/>
      <c r="BL25914" s="138"/>
      <c r="BM25914" s="138"/>
    </row>
    <row r="25915" spans="62:65" ht="13" thickBot="1">
      <c r="BJ25915" s="138"/>
      <c r="BK25915" s="138"/>
      <c r="BL25915" s="138"/>
      <c r="BM25915" s="138"/>
    </row>
    <row r="25916" spans="62:65" ht="13" thickBot="1">
      <c r="BJ25916" s="138"/>
      <c r="BK25916" s="138"/>
      <c r="BL25916" s="138"/>
      <c r="BM25916" s="138"/>
    </row>
    <row r="25917" spans="62:65" ht="13" thickBot="1">
      <c r="BJ25917" s="138"/>
      <c r="BK25917" s="138"/>
      <c r="BL25917" s="138"/>
      <c r="BM25917" s="138"/>
    </row>
    <row r="25918" spans="62:65" ht="13" thickBot="1">
      <c r="BJ25918" s="138"/>
      <c r="BK25918" s="138"/>
      <c r="BL25918" s="138"/>
      <c r="BM25918" s="138"/>
    </row>
    <row r="25919" spans="62:65" ht="13" thickBot="1">
      <c r="BJ25919" s="138"/>
      <c r="BK25919" s="138"/>
      <c r="BL25919" s="138"/>
      <c r="BM25919" s="138"/>
    </row>
    <row r="25920" spans="62:65" ht="13" thickBot="1">
      <c r="BJ25920" s="138"/>
      <c r="BK25920" s="138"/>
      <c r="BL25920" s="138"/>
      <c r="BM25920" s="138"/>
    </row>
    <row r="25921" spans="62:65" ht="13" thickBot="1">
      <c r="BJ25921" s="138"/>
      <c r="BK25921" s="138"/>
      <c r="BL25921" s="138"/>
      <c r="BM25921" s="138"/>
    </row>
    <row r="25922" spans="62:65" ht="13" thickBot="1">
      <c r="BJ25922" s="138"/>
      <c r="BK25922" s="138"/>
      <c r="BL25922" s="138"/>
      <c r="BM25922" s="138"/>
    </row>
    <row r="25923" spans="62:65" ht="13" thickBot="1">
      <c r="BJ25923" s="138"/>
      <c r="BK25923" s="138"/>
      <c r="BL25923" s="138"/>
      <c r="BM25923" s="138"/>
    </row>
    <row r="25924" spans="62:65" ht="13" thickBot="1">
      <c r="BJ25924" s="138"/>
      <c r="BK25924" s="138"/>
      <c r="BL25924" s="138"/>
      <c r="BM25924" s="138"/>
    </row>
    <row r="25925" spans="62:65" ht="13" thickBot="1">
      <c r="BJ25925" s="138"/>
      <c r="BK25925" s="138"/>
      <c r="BL25925" s="138"/>
      <c r="BM25925" s="138"/>
    </row>
    <row r="25926" spans="62:65" ht="13" thickBot="1">
      <c r="BJ25926" s="138"/>
      <c r="BK25926" s="138"/>
      <c r="BL25926" s="138"/>
      <c r="BM25926" s="138"/>
    </row>
    <row r="25927" spans="62:65" ht="13" thickBot="1">
      <c r="BJ25927" s="138"/>
      <c r="BK25927" s="138"/>
      <c r="BL25927" s="138"/>
      <c r="BM25927" s="138"/>
    </row>
    <row r="25928" spans="62:65" ht="13" thickBot="1">
      <c r="BJ25928" s="138"/>
      <c r="BK25928" s="138"/>
      <c r="BL25928" s="138"/>
      <c r="BM25928" s="138"/>
    </row>
    <row r="25929" spans="62:65" ht="13" thickBot="1">
      <c r="BJ25929" s="138"/>
      <c r="BK25929" s="138"/>
      <c r="BL25929" s="138"/>
      <c r="BM25929" s="138"/>
    </row>
    <row r="25930" spans="62:65" ht="13" thickBot="1">
      <c r="BJ25930" s="138"/>
      <c r="BK25930" s="138"/>
      <c r="BL25930" s="138"/>
      <c r="BM25930" s="138"/>
    </row>
    <row r="25931" spans="62:65" ht="13" thickBot="1">
      <c r="BJ25931" s="138"/>
      <c r="BK25931" s="138"/>
      <c r="BL25931" s="138"/>
      <c r="BM25931" s="138"/>
    </row>
    <row r="25932" spans="62:65" ht="13" thickBot="1">
      <c r="BJ25932" s="138"/>
      <c r="BK25932" s="138"/>
      <c r="BL25932" s="138"/>
      <c r="BM25932" s="138"/>
    </row>
    <row r="25933" spans="62:65" ht="13" thickBot="1">
      <c r="BJ25933" s="138"/>
      <c r="BK25933" s="138"/>
      <c r="BL25933" s="138"/>
      <c r="BM25933" s="138"/>
    </row>
    <row r="25934" spans="62:65" ht="13" thickBot="1">
      <c r="BJ25934" s="138"/>
      <c r="BK25934" s="138"/>
      <c r="BL25934" s="138"/>
      <c r="BM25934" s="138"/>
    </row>
    <row r="25935" spans="62:65" ht="13" thickBot="1">
      <c r="BJ25935" s="138"/>
      <c r="BK25935" s="138"/>
      <c r="BL25935" s="138"/>
      <c r="BM25935" s="138"/>
    </row>
    <row r="25936" spans="62:65" ht="13" thickBot="1">
      <c r="BJ25936" s="138"/>
      <c r="BK25936" s="138"/>
      <c r="BL25936" s="138"/>
      <c r="BM25936" s="138"/>
    </row>
    <row r="25937" spans="62:65" ht="13" thickBot="1">
      <c r="BJ25937" s="138"/>
      <c r="BK25937" s="138"/>
      <c r="BL25937" s="138"/>
      <c r="BM25937" s="138"/>
    </row>
    <row r="25938" spans="62:65" ht="13" thickBot="1">
      <c r="BJ25938" s="138"/>
      <c r="BK25938" s="138"/>
      <c r="BL25938" s="138"/>
      <c r="BM25938" s="138"/>
    </row>
    <row r="25939" spans="62:65" ht="13" thickBot="1">
      <c r="BJ25939" s="138"/>
      <c r="BK25939" s="138"/>
      <c r="BL25939" s="138"/>
      <c r="BM25939" s="138"/>
    </row>
    <row r="25940" spans="62:65" ht="13" thickBot="1">
      <c r="BJ25940" s="138"/>
      <c r="BK25940" s="138"/>
      <c r="BL25940" s="138"/>
      <c r="BM25940" s="138"/>
    </row>
    <row r="25941" spans="62:65" ht="13" thickBot="1">
      <c r="BJ25941" s="138"/>
      <c r="BK25941" s="138"/>
      <c r="BL25941" s="138"/>
      <c r="BM25941" s="138"/>
    </row>
    <row r="25942" spans="62:65" ht="13" thickBot="1">
      <c r="BJ25942" s="138"/>
      <c r="BK25942" s="138"/>
      <c r="BL25942" s="138"/>
      <c r="BM25942" s="138"/>
    </row>
    <row r="25943" spans="62:65" ht="13" thickBot="1">
      <c r="BJ25943" s="138"/>
      <c r="BK25943" s="138"/>
      <c r="BL25943" s="138"/>
      <c r="BM25943" s="138"/>
    </row>
    <row r="25944" spans="62:65" ht="13" thickBot="1">
      <c r="BJ25944" s="138"/>
      <c r="BK25944" s="138"/>
      <c r="BL25944" s="138"/>
      <c r="BM25944" s="138"/>
    </row>
    <row r="25945" spans="62:65" ht="13" thickBot="1">
      <c r="BJ25945" s="138"/>
      <c r="BK25945" s="138"/>
      <c r="BL25945" s="138"/>
      <c r="BM25945" s="138"/>
    </row>
    <row r="25946" spans="62:65" ht="13" thickBot="1">
      <c r="BJ25946" s="138"/>
      <c r="BK25946" s="138"/>
      <c r="BL25946" s="138"/>
      <c r="BM25946" s="138"/>
    </row>
    <row r="25947" spans="62:65" ht="13" thickBot="1">
      <c r="BJ25947" s="138"/>
      <c r="BK25947" s="138"/>
      <c r="BL25947" s="138"/>
      <c r="BM25947" s="138"/>
    </row>
    <row r="25948" spans="62:65" ht="13" thickBot="1">
      <c r="BJ25948" s="138"/>
      <c r="BK25948" s="138"/>
      <c r="BL25948" s="138"/>
      <c r="BM25948" s="138"/>
    </row>
    <row r="25949" spans="62:65" ht="13" thickBot="1">
      <c r="BJ25949" s="138"/>
      <c r="BK25949" s="138"/>
      <c r="BL25949" s="138"/>
      <c r="BM25949" s="138"/>
    </row>
    <row r="25950" spans="62:65" ht="13" thickBot="1">
      <c r="BJ25950" s="138"/>
      <c r="BK25950" s="138"/>
      <c r="BL25950" s="138"/>
      <c r="BM25950" s="138"/>
    </row>
    <row r="25951" spans="62:65" ht="13" thickBot="1">
      <c r="BJ25951" s="138"/>
      <c r="BK25951" s="138"/>
      <c r="BL25951" s="138"/>
      <c r="BM25951" s="138"/>
    </row>
    <row r="25952" spans="62:65" ht="13" thickBot="1">
      <c r="BJ25952" s="138"/>
      <c r="BK25952" s="138"/>
      <c r="BL25952" s="138"/>
      <c r="BM25952" s="138"/>
    </row>
    <row r="25953" spans="62:65" ht="13" thickBot="1">
      <c r="BJ25953" s="138"/>
      <c r="BK25953" s="138"/>
      <c r="BL25953" s="138"/>
      <c r="BM25953" s="138"/>
    </row>
    <row r="25954" spans="62:65" ht="13" thickBot="1">
      <c r="BJ25954" s="138"/>
      <c r="BK25954" s="138"/>
      <c r="BL25954" s="138"/>
      <c r="BM25954" s="138"/>
    </row>
    <row r="25955" spans="62:65" ht="13" thickBot="1">
      <c r="BJ25955" s="138"/>
      <c r="BK25955" s="138"/>
      <c r="BL25955" s="138"/>
      <c r="BM25955" s="138"/>
    </row>
    <row r="25956" spans="62:65" ht="13" thickBot="1">
      <c r="BJ25956" s="138"/>
      <c r="BK25956" s="138"/>
      <c r="BL25956" s="138"/>
      <c r="BM25956" s="138"/>
    </row>
    <row r="25957" spans="62:65" ht="13" thickBot="1">
      <c r="BJ25957" s="138"/>
      <c r="BK25957" s="138"/>
      <c r="BL25957" s="138"/>
      <c r="BM25957" s="138"/>
    </row>
    <row r="25958" spans="62:65" ht="13" thickBot="1">
      <c r="BJ25958" s="138"/>
      <c r="BK25958" s="138"/>
      <c r="BL25958" s="138"/>
      <c r="BM25958" s="138"/>
    </row>
    <row r="25959" spans="62:65" ht="13" thickBot="1">
      <c r="BJ25959" s="138"/>
      <c r="BK25959" s="138"/>
      <c r="BL25959" s="138"/>
      <c r="BM25959" s="138"/>
    </row>
    <row r="25960" spans="62:65" ht="13" thickBot="1">
      <c r="BJ25960" s="138"/>
      <c r="BK25960" s="138"/>
      <c r="BL25960" s="138"/>
      <c r="BM25960" s="138"/>
    </row>
    <row r="25961" spans="62:65" ht="13" thickBot="1">
      <c r="BJ25961" s="138"/>
      <c r="BK25961" s="138"/>
      <c r="BL25961" s="138"/>
      <c r="BM25961" s="138"/>
    </row>
    <row r="25962" spans="62:65" ht="13" thickBot="1">
      <c r="BJ25962" s="138"/>
      <c r="BK25962" s="138"/>
      <c r="BL25962" s="138"/>
      <c r="BM25962" s="138"/>
    </row>
    <row r="25963" spans="62:65" ht="13" thickBot="1">
      <c r="BJ25963" s="138"/>
      <c r="BK25963" s="138"/>
      <c r="BL25963" s="138"/>
      <c r="BM25963" s="138"/>
    </row>
    <row r="25964" spans="62:65" ht="13" thickBot="1">
      <c r="BJ25964" s="138"/>
      <c r="BK25964" s="138"/>
      <c r="BL25964" s="138"/>
      <c r="BM25964" s="138"/>
    </row>
    <row r="25965" spans="62:65" ht="13" thickBot="1">
      <c r="BJ25965" s="138"/>
      <c r="BK25965" s="138"/>
      <c r="BL25965" s="138"/>
      <c r="BM25965" s="138"/>
    </row>
    <row r="25966" spans="62:65" ht="13" thickBot="1">
      <c r="BJ25966" s="138"/>
      <c r="BK25966" s="138"/>
      <c r="BL25966" s="138"/>
      <c r="BM25966" s="138"/>
    </row>
    <row r="25967" spans="62:65" ht="13" thickBot="1">
      <c r="BJ25967" s="138"/>
      <c r="BK25967" s="138"/>
      <c r="BL25967" s="138"/>
      <c r="BM25967" s="138"/>
    </row>
    <row r="25968" spans="62:65" ht="13" thickBot="1">
      <c r="BJ25968" s="138"/>
      <c r="BK25968" s="138"/>
      <c r="BL25968" s="138"/>
      <c r="BM25968" s="138"/>
    </row>
    <row r="25969" spans="62:65" ht="13" thickBot="1">
      <c r="BJ25969" s="138"/>
      <c r="BK25969" s="138"/>
      <c r="BL25969" s="138"/>
      <c r="BM25969" s="138"/>
    </row>
    <row r="25970" spans="62:65" ht="13" thickBot="1">
      <c r="BJ25970" s="138"/>
      <c r="BK25970" s="138"/>
      <c r="BL25970" s="138"/>
      <c r="BM25970" s="138"/>
    </row>
    <row r="25971" spans="62:65" ht="13" thickBot="1">
      <c r="BJ25971" s="138"/>
      <c r="BK25971" s="138"/>
      <c r="BL25971" s="138"/>
      <c r="BM25971" s="138"/>
    </row>
    <row r="25972" spans="62:65" ht="13" thickBot="1">
      <c r="BJ25972" s="138"/>
      <c r="BK25972" s="138"/>
      <c r="BL25972" s="138"/>
      <c r="BM25972" s="138"/>
    </row>
    <row r="25973" spans="62:65" ht="13" thickBot="1">
      <c r="BJ25973" s="138"/>
      <c r="BK25973" s="138"/>
      <c r="BL25973" s="138"/>
      <c r="BM25973" s="138"/>
    </row>
    <row r="25974" spans="62:65" ht="13" thickBot="1">
      <c r="BJ25974" s="138"/>
      <c r="BK25974" s="138"/>
      <c r="BL25974" s="138"/>
      <c r="BM25974" s="138"/>
    </row>
    <row r="25975" spans="62:65" ht="13" thickBot="1">
      <c r="BJ25975" s="138"/>
      <c r="BK25975" s="138"/>
      <c r="BL25975" s="138"/>
      <c r="BM25975" s="138"/>
    </row>
    <row r="25976" spans="62:65" ht="13" thickBot="1">
      <c r="BJ25976" s="138"/>
      <c r="BK25976" s="138"/>
      <c r="BL25976" s="138"/>
      <c r="BM25976" s="138"/>
    </row>
    <row r="25977" spans="62:65" ht="13" thickBot="1">
      <c r="BJ25977" s="138"/>
      <c r="BK25977" s="138"/>
      <c r="BL25977" s="138"/>
      <c r="BM25977" s="138"/>
    </row>
    <row r="25978" spans="62:65" ht="13" thickBot="1">
      <c r="BJ25978" s="138"/>
      <c r="BK25978" s="138"/>
      <c r="BL25978" s="138"/>
      <c r="BM25978" s="138"/>
    </row>
    <row r="25979" spans="62:65" ht="13" thickBot="1">
      <c r="BJ25979" s="138"/>
      <c r="BK25979" s="138"/>
      <c r="BL25979" s="138"/>
      <c r="BM25979" s="138"/>
    </row>
    <row r="25980" spans="62:65" ht="13" thickBot="1">
      <c r="BJ25980" s="138"/>
      <c r="BK25980" s="138"/>
      <c r="BL25980" s="138"/>
      <c r="BM25980" s="138"/>
    </row>
    <row r="25981" spans="62:65" ht="13" thickBot="1">
      <c r="BJ25981" s="138"/>
      <c r="BK25981" s="138"/>
      <c r="BL25981" s="138"/>
      <c r="BM25981" s="138"/>
    </row>
    <row r="25982" spans="62:65" ht="13" thickBot="1">
      <c r="BJ25982" s="138"/>
      <c r="BK25982" s="138"/>
      <c r="BL25982" s="138"/>
      <c r="BM25982" s="138"/>
    </row>
    <row r="25983" spans="62:65" ht="13" thickBot="1">
      <c r="BJ25983" s="138"/>
      <c r="BK25983" s="138"/>
      <c r="BL25983" s="138"/>
      <c r="BM25983" s="138"/>
    </row>
    <row r="25984" spans="62:65" ht="13" thickBot="1">
      <c r="BJ25984" s="138"/>
      <c r="BK25984" s="138"/>
      <c r="BL25984" s="138"/>
      <c r="BM25984" s="138"/>
    </row>
    <row r="25985" spans="62:65" ht="13" thickBot="1">
      <c r="BJ25985" s="138"/>
      <c r="BK25985" s="138"/>
      <c r="BL25985" s="138"/>
      <c r="BM25985" s="138"/>
    </row>
    <row r="25986" spans="62:65" ht="13" thickBot="1">
      <c r="BJ25986" s="138"/>
      <c r="BK25986" s="138"/>
      <c r="BL25986" s="138"/>
      <c r="BM25986" s="138"/>
    </row>
    <row r="25987" spans="62:65" ht="13" thickBot="1">
      <c r="BJ25987" s="138"/>
      <c r="BK25987" s="138"/>
      <c r="BL25987" s="138"/>
      <c r="BM25987" s="138"/>
    </row>
    <row r="25988" spans="62:65" ht="13" thickBot="1">
      <c r="BJ25988" s="138"/>
      <c r="BK25988" s="138"/>
      <c r="BL25988" s="138"/>
      <c r="BM25988" s="138"/>
    </row>
    <row r="25989" spans="62:65" ht="13" thickBot="1">
      <c r="BJ25989" s="138"/>
      <c r="BK25989" s="138"/>
      <c r="BL25989" s="138"/>
      <c r="BM25989" s="138"/>
    </row>
    <row r="25990" spans="62:65" ht="13" thickBot="1">
      <c r="BJ25990" s="138"/>
      <c r="BK25990" s="138"/>
      <c r="BL25990" s="138"/>
      <c r="BM25990" s="138"/>
    </row>
    <row r="25991" spans="62:65" ht="13" thickBot="1">
      <c r="BJ25991" s="138"/>
      <c r="BK25991" s="138"/>
      <c r="BL25991" s="138"/>
      <c r="BM25991" s="138"/>
    </row>
    <row r="25992" spans="62:65" ht="13" thickBot="1">
      <c r="BJ25992" s="138"/>
      <c r="BK25992" s="138"/>
      <c r="BL25992" s="138"/>
      <c r="BM25992" s="138"/>
    </row>
    <row r="25993" spans="62:65" ht="13" thickBot="1">
      <c r="BJ25993" s="138"/>
      <c r="BK25993" s="138"/>
      <c r="BL25993" s="138"/>
      <c r="BM25993" s="138"/>
    </row>
    <row r="25994" spans="62:65" ht="13" thickBot="1">
      <c r="BJ25994" s="138"/>
      <c r="BK25994" s="138"/>
      <c r="BL25994" s="138"/>
      <c r="BM25994" s="138"/>
    </row>
    <row r="25995" spans="62:65" ht="13" thickBot="1">
      <c r="BJ25995" s="138"/>
      <c r="BK25995" s="138"/>
      <c r="BL25995" s="138"/>
      <c r="BM25995" s="138"/>
    </row>
    <row r="25996" spans="62:65" ht="13" thickBot="1">
      <c r="BJ25996" s="138"/>
      <c r="BK25996" s="138"/>
      <c r="BL25996" s="138"/>
      <c r="BM25996" s="138"/>
    </row>
    <row r="25997" spans="62:65" ht="13" thickBot="1">
      <c r="BJ25997" s="138"/>
      <c r="BK25997" s="138"/>
      <c r="BL25997" s="138"/>
      <c r="BM25997" s="138"/>
    </row>
    <row r="25998" spans="62:65" ht="13" thickBot="1">
      <c r="BJ25998" s="138"/>
      <c r="BK25998" s="138"/>
      <c r="BL25998" s="138"/>
      <c r="BM25998" s="138"/>
    </row>
    <row r="25999" spans="62:65" ht="13" thickBot="1">
      <c r="BJ25999" s="138"/>
      <c r="BK25999" s="138"/>
      <c r="BL25999" s="138"/>
      <c r="BM25999" s="138"/>
    </row>
    <row r="26000" spans="62:65" ht="13" thickBot="1">
      <c r="BJ26000" s="138"/>
      <c r="BK26000" s="138"/>
      <c r="BL26000" s="138"/>
      <c r="BM26000" s="138"/>
    </row>
    <row r="26001" spans="62:65" ht="13" thickBot="1">
      <c r="BJ26001" s="138"/>
      <c r="BK26001" s="138"/>
      <c r="BL26001" s="138"/>
      <c r="BM26001" s="138"/>
    </row>
    <row r="26002" spans="62:65" ht="13" thickBot="1">
      <c r="BJ26002" s="138"/>
      <c r="BK26002" s="138"/>
      <c r="BL26002" s="138"/>
      <c r="BM26002" s="138"/>
    </row>
    <row r="26003" spans="62:65" ht="13" thickBot="1">
      <c r="BJ26003" s="138"/>
      <c r="BK26003" s="138"/>
      <c r="BL26003" s="138"/>
      <c r="BM26003" s="138"/>
    </row>
    <row r="26004" spans="62:65" ht="13" thickBot="1">
      <c r="BJ26004" s="138"/>
      <c r="BK26004" s="138"/>
      <c r="BL26004" s="138"/>
      <c r="BM26004" s="138"/>
    </row>
    <row r="26005" spans="62:65" ht="13" thickBot="1">
      <c r="BJ26005" s="138"/>
      <c r="BK26005" s="138"/>
      <c r="BL26005" s="138"/>
      <c r="BM26005" s="138"/>
    </row>
    <row r="26006" spans="62:65" ht="13" thickBot="1">
      <c r="BJ26006" s="138"/>
      <c r="BK26006" s="138"/>
      <c r="BL26006" s="138"/>
      <c r="BM26006" s="138"/>
    </row>
    <row r="26007" spans="62:65" ht="13" thickBot="1">
      <c r="BJ26007" s="138"/>
      <c r="BK26007" s="138"/>
      <c r="BL26007" s="138"/>
      <c r="BM26007" s="138"/>
    </row>
    <row r="26008" spans="62:65" ht="13" thickBot="1">
      <c r="BJ26008" s="138"/>
      <c r="BK26008" s="138"/>
      <c r="BL26008" s="138"/>
      <c r="BM26008" s="138"/>
    </row>
    <row r="26009" spans="62:65" ht="13" thickBot="1">
      <c r="BJ26009" s="138"/>
      <c r="BK26009" s="138"/>
      <c r="BL26009" s="138"/>
      <c r="BM26009" s="138"/>
    </row>
    <row r="26010" spans="62:65" ht="13" thickBot="1">
      <c r="BJ26010" s="138"/>
      <c r="BK26010" s="138"/>
      <c r="BL26010" s="138"/>
      <c r="BM26010" s="138"/>
    </row>
    <row r="26011" spans="62:65" ht="13" thickBot="1">
      <c r="BJ26011" s="138"/>
      <c r="BK26011" s="138"/>
      <c r="BL26011" s="138"/>
      <c r="BM26011" s="138"/>
    </row>
    <row r="26012" spans="62:65" ht="13" thickBot="1">
      <c r="BJ26012" s="138"/>
      <c r="BK26012" s="138"/>
      <c r="BL26012" s="138"/>
      <c r="BM26012" s="138"/>
    </row>
    <row r="26013" spans="62:65" ht="13" thickBot="1">
      <c r="BJ26013" s="138"/>
      <c r="BK26013" s="138"/>
      <c r="BL26013" s="138"/>
      <c r="BM26013" s="138"/>
    </row>
    <row r="26014" spans="62:65" ht="13" thickBot="1">
      <c r="BJ26014" s="138"/>
      <c r="BK26014" s="138"/>
      <c r="BL26014" s="138"/>
      <c r="BM26014" s="138"/>
    </row>
    <row r="26015" spans="62:65" ht="13" thickBot="1">
      <c r="BJ26015" s="138"/>
      <c r="BK26015" s="138"/>
      <c r="BL26015" s="138"/>
      <c r="BM26015" s="138"/>
    </row>
    <row r="26016" spans="62:65" ht="13" thickBot="1">
      <c r="BJ26016" s="138"/>
      <c r="BK26016" s="138"/>
      <c r="BL26016" s="138"/>
      <c r="BM26016" s="138"/>
    </row>
    <row r="26017" spans="62:65" ht="13" thickBot="1">
      <c r="BJ26017" s="138"/>
      <c r="BK26017" s="138"/>
      <c r="BL26017" s="138"/>
      <c r="BM26017" s="138"/>
    </row>
    <row r="26018" spans="62:65" ht="13" thickBot="1">
      <c r="BJ26018" s="138"/>
      <c r="BK26018" s="138"/>
      <c r="BL26018" s="138"/>
      <c r="BM26018" s="138"/>
    </row>
    <row r="26019" spans="62:65" ht="13" thickBot="1">
      <c r="BJ26019" s="138"/>
      <c r="BK26019" s="138"/>
      <c r="BL26019" s="138"/>
      <c r="BM26019" s="138"/>
    </row>
    <row r="26020" spans="62:65" ht="13" thickBot="1">
      <c r="BJ26020" s="138"/>
      <c r="BK26020" s="138"/>
      <c r="BL26020" s="138"/>
      <c r="BM26020" s="138"/>
    </row>
    <row r="26021" spans="62:65" ht="13" thickBot="1">
      <c r="BJ26021" s="138"/>
      <c r="BK26021" s="138"/>
      <c r="BL26021" s="138"/>
      <c r="BM26021" s="138"/>
    </row>
    <row r="26022" spans="62:65" ht="13" thickBot="1">
      <c r="BJ26022" s="138"/>
      <c r="BK26022" s="138"/>
      <c r="BL26022" s="138"/>
      <c r="BM26022" s="138"/>
    </row>
    <row r="26023" spans="62:65" ht="13" thickBot="1">
      <c r="BJ26023" s="138"/>
      <c r="BK26023" s="138"/>
      <c r="BL26023" s="138"/>
      <c r="BM26023" s="138"/>
    </row>
    <row r="26024" spans="62:65" ht="13" thickBot="1">
      <c r="BJ26024" s="138"/>
      <c r="BK26024" s="138"/>
      <c r="BL26024" s="138"/>
      <c r="BM26024" s="138"/>
    </row>
    <row r="26025" spans="62:65" ht="13" thickBot="1">
      <c r="BJ26025" s="138"/>
      <c r="BK26025" s="138"/>
      <c r="BL26025" s="138"/>
      <c r="BM26025" s="138"/>
    </row>
    <row r="26026" spans="62:65" ht="13" thickBot="1">
      <c r="BJ26026" s="138"/>
      <c r="BK26026" s="138"/>
      <c r="BL26026" s="138"/>
      <c r="BM26026" s="138"/>
    </row>
    <row r="26027" spans="62:65" ht="13" thickBot="1">
      <c r="BJ26027" s="138"/>
      <c r="BK26027" s="138"/>
      <c r="BL26027" s="138"/>
      <c r="BM26027" s="138"/>
    </row>
    <row r="26028" spans="62:65" ht="13" thickBot="1">
      <c r="BJ26028" s="138"/>
      <c r="BK26028" s="138"/>
      <c r="BL26028" s="138"/>
      <c r="BM26028" s="138"/>
    </row>
    <row r="26029" spans="62:65" ht="13" thickBot="1">
      <c r="BJ26029" s="138"/>
      <c r="BK26029" s="138"/>
      <c r="BL26029" s="138"/>
      <c r="BM26029" s="138"/>
    </row>
    <row r="26030" spans="62:65" ht="13" thickBot="1">
      <c r="BJ26030" s="138"/>
      <c r="BK26030" s="138"/>
      <c r="BL26030" s="138"/>
      <c r="BM26030" s="138"/>
    </row>
    <row r="26031" spans="62:65" ht="13" thickBot="1">
      <c r="BJ26031" s="138"/>
      <c r="BK26031" s="138"/>
      <c r="BL26031" s="138"/>
      <c r="BM26031" s="138"/>
    </row>
    <row r="26032" spans="62:65" ht="13" thickBot="1">
      <c r="BJ26032" s="138"/>
      <c r="BK26032" s="138"/>
      <c r="BL26032" s="138"/>
      <c r="BM26032" s="138"/>
    </row>
    <row r="26033" spans="62:65" ht="13" thickBot="1">
      <c r="BJ26033" s="138"/>
      <c r="BK26033" s="138"/>
      <c r="BL26033" s="138"/>
      <c r="BM26033" s="138"/>
    </row>
    <row r="26034" spans="62:65" ht="13" thickBot="1">
      <c r="BJ26034" s="138"/>
      <c r="BK26034" s="138"/>
      <c r="BL26034" s="138"/>
      <c r="BM26034" s="138"/>
    </row>
    <row r="26035" spans="62:65" ht="13" thickBot="1">
      <c r="BJ26035" s="138"/>
      <c r="BK26035" s="138"/>
      <c r="BL26035" s="138"/>
      <c r="BM26035" s="138"/>
    </row>
    <row r="26036" spans="62:65" ht="13" thickBot="1">
      <c r="BJ26036" s="138"/>
      <c r="BK26036" s="138"/>
      <c r="BL26036" s="138"/>
      <c r="BM26036" s="138"/>
    </row>
    <row r="26037" spans="62:65" ht="13" thickBot="1">
      <c r="BJ26037" s="138"/>
      <c r="BK26037" s="138"/>
      <c r="BL26037" s="138"/>
      <c r="BM26037" s="138"/>
    </row>
    <row r="26038" spans="62:65" ht="13" thickBot="1">
      <c r="BJ26038" s="138"/>
      <c r="BK26038" s="138"/>
      <c r="BL26038" s="138"/>
      <c r="BM26038" s="138"/>
    </row>
    <row r="26039" spans="62:65" ht="13" thickBot="1">
      <c r="BJ26039" s="138"/>
      <c r="BK26039" s="138"/>
      <c r="BL26039" s="138"/>
      <c r="BM26039" s="138"/>
    </row>
    <row r="26040" spans="62:65" ht="13" thickBot="1">
      <c r="BJ26040" s="138"/>
      <c r="BK26040" s="138"/>
      <c r="BL26040" s="138"/>
      <c r="BM26040" s="138"/>
    </row>
    <row r="26041" spans="62:65" ht="13" thickBot="1">
      <c r="BJ26041" s="138"/>
      <c r="BK26041" s="138"/>
      <c r="BL26041" s="138"/>
      <c r="BM26041" s="138"/>
    </row>
    <row r="26042" spans="62:65" ht="13" thickBot="1">
      <c r="BJ26042" s="138"/>
      <c r="BK26042" s="138"/>
      <c r="BL26042" s="138"/>
      <c r="BM26042" s="138"/>
    </row>
    <row r="26043" spans="62:65" ht="13" thickBot="1">
      <c r="BJ26043" s="138"/>
      <c r="BK26043" s="138"/>
      <c r="BL26043" s="138"/>
      <c r="BM26043" s="138"/>
    </row>
    <row r="26044" spans="62:65" ht="13" thickBot="1">
      <c r="BJ26044" s="138"/>
      <c r="BK26044" s="138"/>
      <c r="BL26044" s="138"/>
      <c r="BM26044" s="138"/>
    </row>
    <row r="26045" spans="62:65" ht="13" thickBot="1">
      <c r="BJ26045" s="138"/>
      <c r="BK26045" s="138"/>
      <c r="BL26045" s="138"/>
      <c r="BM26045" s="138"/>
    </row>
    <row r="26046" spans="62:65" ht="13" thickBot="1">
      <c r="BJ26046" s="138"/>
      <c r="BK26046" s="138"/>
      <c r="BL26046" s="138"/>
      <c r="BM26046" s="138"/>
    </row>
    <row r="26047" spans="62:65" ht="13" thickBot="1">
      <c r="BJ26047" s="138"/>
      <c r="BK26047" s="138"/>
      <c r="BL26047" s="138"/>
      <c r="BM26047" s="138"/>
    </row>
    <row r="26048" spans="62:65" ht="13" thickBot="1">
      <c r="BJ26048" s="138"/>
      <c r="BK26048" s="138"/>
      <c r="BL26048" s="138"/>
      <c r="BM26048" s="138"/>
    </row>
    <row r="26049" spans="62:65" ht="13" thickBot="1">
      <c r="BJ26049" s="138"/>
      <c r="BK26049" s="138"/>
      <c r="BL26049" s="138"/>
      <c r="BM26049" s="138"/>
    </row>
    <row r="26050" spans="62:65" ht="13" thickBot="1">
      <c r="BJ26050" s="138"/>
      <c r="BK26050" s="138"/>
      <c r="BL26050" s="138"/>
      <c r="BM26050" s="138"/>
    </row>
    <row r="26051" spans="62:65" ht="13" thickBot="1">
      <c r="BJ26051" s="138"/>
      <c r="BK26051" s="138"/>
      <c r="BL26051" s="138"/>
      <c r="BM26051" s="138"/>
    </row>
    <row r="26052" spans="62:65" ht="13" thickBot="1">
      <c r="BJ26052" s="138"/>
      <c r="BK26052" s="138"/>
      <c r="BL26052" s="138"/>
      <c r="BM26052" s="138"/>
    </row>
    <row r="26053" spans="62:65" ht="13" thickBot="1">
      <c r="BJ26053" s="138"/>
      <c r="BK26053" s="138"/>
      <c r="BL26053" s="138"/>
      <c r="BM26053" s="138"/>
    </row>
    <row r="26054" spans="62:65" ht="13" thickBot="1">
      <c r="BJ26054" s="138"/>
      <c r="BK26054" s="138"/>
      <c r="BL26054" s="138"/>
      <c r="BM26054" s="138"/>
    </row>
    <row r="26055" spans="62:65" ht="13" thickBot="1">
      <c r="BJ26055" s="138"/>
      <c r="BK26055" s="138"/>
      <c r="BL26055" s="138"/>
      <c r="BM26055" s="138"/>
    </row>
    <row r="26056" spans="62:65" ht="13" thickBot="1">
      <c r="BJ26056" s="138"/>
      <c r="BK26056" s="138"/>
      <c r="BL26056" s="138"/>
      <c r="BM26056" s="138"/>
    </row>
    <row r="26057" spans="62:65" ht="13" thickBot="1">
      <c r="BJ26057" s="138"/>
      <c r="BK26057" s="138"/>
      <c r="BL26057" s="138"/>
      <c r="BM26057" s="138"/>
    </row>
    <row r="26058" spans="62:65" ht="13" thickBot="1">
      <c r="BJ26058" s="138"/>
      <c r="BK26058" s="138"/>
      <c r="BL26058" s="138"/>
      <c r="BM26058" s="138"/>
    </row>
    <row r="26059" spans="62:65" ht="13" thickBot="1">
      <c r="BJ26059" s="138"/>
      <c r="BK26059" s="138"/>
      <c r="BL26059" s="138"/>
      <c r="BM26059" s="138"/>
    </row>
    <row r="26060" spans="62:65" ht="13" thickBot="1">
      <c r="BJ26060" s="138"/>
      <c r="BK26060" s="138"/>
      <c r="BL26060" s="138"/>
      <c r="BM26060" s="138"/>
    </row>
    <row r="26061" spans="62:65" ht="13" thickBot="1">
      <c r="BJ26061" s="138"/>
      <c r="BK26061" s="138"/>
      <c r="BL26061" s="138"/>
      <c r="BM26061" s="138"/>
    </row>
    <row r="26062" spans="62:65" ht="13" thickBot="1">
      <c r="BJ26062" s="138"/>
      <c r="BK26062" s="138"/>
      <c r="BL26062" s="138"/>
      <c r="BM26062" s="138"/>
    </row>
    <row r="26063" spans="62:65" ht="13" thickBot="1">
      <c r="BJ26063" s="138"/>
      <c r="BK26063" s="138"/>
      <c r="BL26063" s="138"/>
      <c r="BM26063" s="138"/>
    </row>
    <row r="26064" spans="62:65" ht="13" thickBot="1">
      <c r="BJ26064" s="138"/>
      <c r="BK26064" s="138"/>
      <c r="BL26064" s="138"/>
      <c r="BM26064" s="138"/>
    </row>
    <row r="26065" spans="62:65" ht="13" thickBot="1">
      <c r="BJ26065" s="138"/>
      <c r="BK26065" s="138"/>
      <c r="BL26065" s="138"/>
      <c r="BM26065" s="138"/>
    </row>
    <row r="26066" spans="62:65" ht="13" thickBot="1">
      <c r="BJ26066" s="138"/>
      <c r="BK26066" s="138"/>
      <c r="BL26066" s="138"/>
      <c r="BM26066" s="138"/>
    </row>
    <row r="26067" spans="62:65" ht="13" thickBot="1">
      <c r="BJ26067" s="138"/>
      <c r="BK26067" s="138"/>
      <c r="BL26067" s="138"/>
      <c r="BM26067" s="138"/>
    </row>
    <row r="26068" spans="62:65" ht="13" thickBot="1">
      <c r="BJ26068" s="138"/>
      <c r="BK26068" s="138"/>
      <c r="BL26068" s="138"/>
      <c r="BM26068" s="138"/>
    </row>
    <row r="26069" spans="62:65" ht="13" thickBot="1">
      <c r="BJ26069" s="138"/>
      <c r="BK26069" s="138"/>
      <c r="BL26069" s="138"/>
      <c r="BM26069" s="138"/>
    </row>
    <row r="26070" spans="62:65" ht="13" thickBot="1">
      <c r="BJ26070" s="138"/>
      <c r="BK26070" s="138"/>
      <c r="BL26070" s="138"/>
      <c r="BM26070" s="138"/>
    </row>
    <row r="26071" spans="62:65" ht="13" thickBot="1">
      <c r="BJ26071" s="138"/>
      <c r="BK26071" s="138"/>
      <c r="BL26071" s="138"/>
      <c r="BM26071" s="138"/>
    </row>
    <row r="26072" spans="62:65" ht="13" thickBot="1">
      <c r="BJ26072" s="138"/>
      <c r="BK26072" s="138"/>
      <c r="BL26072" s="138"/>
      <c r="BM26072" s="138"/>
    </row>
    <row r="26073" spans="62:65" ht="13" thickBot="1">
      <c r="BJ26073" s="138"/>
      <c r="BK26073" s="138"/>
      <c r="BL26073" s="138"/>
      <c r="BM26073" s="138"/>
    </row>
    <row r="26074" spans="62:65" ht="13" thickBot="1">
      <c r="BJ26074" s="138"/>
      <c r="BK26074" s="138"/>
      <c r="BL26074" s="138"/>
      <c r="BM26074" s="138"/>
    </row>
    <row r="26075" spans="62:65" ht="13" thickBot="1">
      <c r="BJ26075" s="138"/>
      <c r="BK26075" s="138"/>
      <c r="BL26075" s="138"/>
      <c r="BM26075" s="138"/>
    </row>
    <row r="26076" spans="62:65" ht="13" thickBot="1">
      <c r="BJ26076" s="138"/>
      <c r="BK26076" s="138"/>
      <c r="BL26076" s="138"/>
      <c r="BM26076" s="138"/>
    </row>
    <row r="26077" spans="62:65" ht="13" thickBot="1">
      <c r="BJ26077" s="138"/>
      <c r="BK26077" s="138"/>
      <c r="BL26077" s="138"/>
      <c r="BM26077" s="138"/>
    </row>
    <row r="26078" spans="62:65" ht="13" thickBot="1">
      <c r="BJ26078" s="138"/>
      <c r="BK26078" s="138"/>
      <c r="BL26078" s="138"/>
      <c r="BM26078" s="138"/>
    </row>
    <row r="26079" spans="62:65" ht="13" thickBot="1">
      <c r="BJ26079" s="138"/>
      <c r="BK26079" s="138"/>
      <c r="BL26079" s="138"/>
      <c r="BM26079" s="138"/>
    </row>
    <row r="26080" spans="62:65" ht="13" thickBot="1">
      <c r="BJ26080" s="138"/>
      <c r="BK26080" s="138"/>
      <c r="BL26080" s="138"/>
      <c r="BM26080" s="138"/>
    </row>
    <row r="26081" spans="62:65" ht="13" thickBot="1">
      <c r="BJ26081" s="138"/>
      <c r="BK26081" s="138"/>
      <c r="BL26081" s="138"/>
      <c r="BM26081" s="138"/>
    </row>
    <row r="26082" spans="62:65" ht="13" thickBot="1">
      <c r="BJ26082" s="138"/>
      <c r="BK26082" s="138"/>
      <c r="BL26082" s="138"/>
      <c r="BM26082" s="138"/>
    </row>
    <row r="26083" spans="62:65" ht="13" thickBot="1">
      <c r="BJ26083" s="138"/>
      <c r="BK26083" s="138"/>
      <c r="BL26083" s="138"/>
      <c r="BM26083" s="138"/>
    </row>
    <row r="26084" spans="62:65" ht="13" thickBot="1">
      <c r="BJ26084" s="138"/>
      <c r="BK26084" s="138"/>
      <c r="BL26084" s="138"/>
      <c r="BM26084" s="138"/>
    </row>
    <row r="26085" spans="62:65" ht="13" thickBot="1">
      <c r="BJ26085" s="138"/>
      <c r="BK26085" s="138"/>
      <c r="BL26085" s="138"/>
      <c r="BM26085" s="138"/>
    </row>
    <row r="26086" spans="62:65" ht="13" thickBot="1">
      <c r="BJ26086" s="138"/>
      <c r="BK26086" s="138"/>
      <c r="BL26086" s="138"/>
      <c r="BM26086" s="138"/>
    </row>
    <row r="26087" spans="62:65" ht="13" thickBot="1">
      <c r="BJ26087" s="138"/>
      <c r="BK26087" s="138"/>
      <c r="BL26087" s="138"/>
      <c r="BM26087" s="138"/>
    </row>
    <row r="26088" spans="62:65" ht="13" thickBot="1">
      <c r="BJ26088" s="138"/>
      <c r="BK26088" s="138"/>
      <c r="BL26088" s="138"/>
      <c r="BM26088" s="138"/>
    </row>
    <row r="26089" spans="62:65" ht="13" thickBot="1">
      <c r="BJ26089" s="138"/>
      <c r="BK26089" s="138"/>
      <c r="BL26089" s="138"/>
      <c r="BM26089" s="138"/>
    </row>
    <row r="26090" spans="62:65" ht="13" thickBot="1">
      <c r="BJ26090" s="138"/>
      <c r="BK26090" s="138"/>
      <c r="BL26090" s="138"/>
      <c r="BM26090" s="138"/>
    </row>
    <row r="26091" spans="62:65" ht="13" thickBot="1">
      <c r="BJ26091" s="138"/>
      <c r="BK26091" s="138"/>
      <c r="BL26091" s="138"/>
      <c r="BM26091" s="138"/>
    </row>
    <row r="26092" spans="62:65" ht="13" thickBot="1">
      <c r="BJ26092" s="138"/>
      <c r="BK26092" s="138"/>
      <c r="BL26092" s="138"/>
      <c r="BM26092" s="138"/>
    </row>
    <row r="26093" spans="62:65" ht="13" thickBot="1">
      <c r="BJ26093" s="138"/>
      <c r="BK26093" s="138"/>
      <c r="BL26093" s="138"/>
      <c r="BM26093" s="138"/>
    </row>
    <row r="26094" spans="62:65" ht="13" thickBot="1">
      <c r="BJ26094" s="138"/>
      <c r="BK26094" s="138"/>
      <c r="BL26094" s="138"/>
      <c r="BM26094" s="138"/>
    </row>
    <row r="26095" spans="62:65" ht="13" thickBot="1">
      <c r="BJ26095" s="138"/>
      <c r="BK26095" s="138"/>
      <c r="BL26095" s="138"/>
      <c r="BM26095" s="138"/>
    </row>
    <row r="26096" spans="62:65" ht="13" thickBot="1">
      <c r="BJ26096" s="138"/>
      <c r="BK26096" s="138"/>
      <c r="BL26096" s="138"/>
      <c r="BM26096" s="138"/>
    </row>
    <row r="26097" spans="62:65" ht="13" thickBot="1">
      <c r="BJ26097" s="138"/>
      <c r="BK26097" s="138"/>
      <c r="BL26097" s="138"/>
      <c r="BM26097" s="138"/>
    </row>
    <row r="26098" spans="62:65" ht="13" thickBot="1">
      <c r="BJ26098" s="138"/>
      <c r="BK26098" s="138"/>
      <c r="BL26098" s="138"/>
      <c r="BM26098" s="138"/>
    </row>
    <row r="26099" spans="62:65" ht="13" thickBot="1">
      <c r="BJ26099" s="138"/>
      <c r="BK26099" s="138"/>
      <c r="BL26099" s="138"/>
      <c r="BM26099" s="138"/>
    </row>
    <row r="26100" spans="62:65" ht="13" thickBot="1">
      <c r="BJ26100" s="138"/>
      <c r="BK26100" s="138"/>
      <c r="BL26100" s="138"/>
      <c r="BM26100" s="138"/>
    </row>
    <row r="26101" spans="62:65" ht="13" thickBot="1">
      <c r="BJ26101" s="138"/>
      <c r="BK26101" s="138"/>
      <c r="BL26101" s="138"/>
      <c r="BM26101" s="138"/>
    </row>
    <row r="26102" spans="62:65" ht="13" thickBot="1">
      <c r="BJ26102" s="138"/>
      <c r="BK26102" s="138"/>
      <c r="BL26102" s="138"/>
      <c r="BM26102" s="138"/>
    </row>
    <row r="26103" spans="62:65" ht="13" thickBot="1">
      <c r="BJ26103" s="138"/>
      <c r="BK26103" s="138"/>
      <c r="BL26103" s="138"/>
      <c r="BM26103" s="138"/>
    </row>
    <row r="26104" spans="62:65" ht="13" thickBot="1">
      <c r="BJ26104" s="138"/>
      <c r="BK26104" s="138"/>
      <c r="BL26104" s="138"/>
      <c r="BM26104" s="138"/>
    </row>
    <row r="26105" spans="62:65" ht="13" thickBot="1">
      <c r="BJ26105" s="138"/>
      <c r="BK26105" s="138"/>
      <c r="BL26105" s="138"/>
      <c r="BM26105" s="138"/>
    </row>
    <row r="26106" spans="62:65" ht="13" thickBot="1">
      <c r="BJ26106" s="138"/>
      <c r="BK26106" s="138"/>
      <c r="BL26106" s="138"/>
      <c r="BM26106" s="138"/>
    </row>
    <row r="26107" spans="62:65" ht="13" thickBot="1">
      <c r="BJ26107" s="138"/>
      <c r="BK26107" s="138"/>
      <c r="BL26107" s="138"/>
      <c r="BM26107" s="138"/>
    </row>
    <row r="26108" spans="62:65" ht="13" thickBot="1">
      <c r="BJ26108" s="138"/>
      <c r="BK26108" s="138"/>
      <c r="BL26108" s="138"/>
      <c r="BM26108" s="138"/>
    </row>
    <row r="26109" spans="62:65" ht="13" thickBot="1">
      <c r="BJ26109" s="138"/>
      <c r="BK26109" s="138"/>
      <c r="BL26109" s="138"/>
      <c r="BM26109" s="138"/>
    </row>
    <row r="26110" spans="62:65" ht="13" thickBot="1">
      <c r="BJ26110" s="138"/>
      <c r="BK26110" s="138"/>
      <c r="BL26110" s="138"/>
      <c r="BM26110" s="138"/>
    </row>
    <row r="26111" spans="62:65" ht="13" thickBot="1">
      <c r="BJ26111" s="138"/>
      <c r="BK26111" s="138"/>
      <c r="BL26111" s="138"/>
      <c r="BM26111" s="138"/>
    </row>
    <row r="26112" spans="62:65" ht="13" thickBot="1">
      <c r="BJ26112" s="138"/>
      <c r="BK26112" s="138"/>
      <c r="BL26112" s="138"/>
      <c r="BM26112" s="138"/>
    </row>
    <row r="26113" spans="62:65" ht="13" thickBot="1">
      <c r="BJ26113" s="138"/>
      <c r="BK26113" s="138"/>
      <c r="BL26113" s="138"/>
      <c r="BM26113" s="138"/>
    </row>
    <row r="26114" spans="62:65" ht="13" thickBot="1">
      <c r="BJ26114" s="138"/>
      <c r="BK26114" s="138"/>
      <c r="BL26114" s="138"/>
      <c r="BM26114" s="138"/>
    </row>
    <row r="26115" spans="62:65" ht="13" thickBot="1">
      <c r="BJ26115" s="138"/>
      <c r="BK26115" s="138"/>
      <c r="BL26115" s="138"/>
      <c r="BM26115" s="138"/>
    </row>
    <row r="26116" spans="62:65" ht="13" thickBot="1">
      <c r="BJ26116" s="138"/>
      <c r="BK26116" s="138"/>
      <c r="BL26116" s="138"/>
      <c r="BM26116" s="138"/>
    </row>
    <row r="26117" spans="62:65" ht="13" thickBot="1">
      <c r="BJ26117" s="138"/>
      <c r="BK26117" s="138"/>
      <c r="BL26117" s="138"/>
      <c r="BM26117" s="138"/>
    </row>
    <row r="26118" spans="62:65" ht="13" thickBot="1">
      <c r="BJ26118" s="138"/>
      <c r="BK26118" s="138"/>
      <c r="BL26118" s="138"/>
      <c r="BM26118" s="138"/>
    </row>
    <row r="26119" spans="62:65" ht="13" thickBot="1">
      <c r="BJ26119" s="138"/>
      <c r="BK26119" s="138"/>
      <c r="BL26119" s="138"/>
      <c r="BM26119" s="138"/>
    </row>
    <row r="26120" spans="62:65" ht="13" thickBot="1">
      <c r="BJ26120" s="138"/>
      <c r="BK26120" s="138"/>
      <c r="BL26120" s="138"/>
      <c r="BM26120" s="138"/>
    </row>
    <row r="26121" spans="62:65" ht="13" thickBot="1">
      <c r="BJ26121" s="138"/>
      <c r="BK26121" s="138"/>
      <c r="BL26121" s="138"/>
      <c r="BM26121" s="138"/>
    </row>
    <row r="26122" spans="62:65" ht="13" thickBot="1">
      <c r="BJ26122" s="138"/>
      <c r="BK26122" s="138"/>
      <c r="BL26122" s="138"/>
      <c r="BM26122" s="138"/>
    </row>
    <row r="26123" spans="62:65" ht="13" thickBot="1">
      <c r="BJ26123" s="138"/>
      <c r="BK26123" s="138"/>
      <c r="BL26123" s="138"/>
      <c r="BM26123" s="138"/>
    </row>
    <row r="26124" spans="62:65" ht="13" thickBot="1">
      <c r="BJ26124" s="138"/>
      <c r="BK26124" s="138"/>
      <c r="BL26124" s="138"/>
      <c r="BM26124" s="138"/>
    </row>
    <row r="26125" spans="62:65" ht="13" thickBot="1">
      <c r="BJ26125" s="138"/>
      <c r="BK26125" s="138"/>
      <c r="BL26125" s="138"/>
      <c r="BM26125" s="138"/>
    </row>
    <row r="26126" spans="62:65" ht="13" thickBot="1">
      <c r="BJ26126" s="138"/>
      <c r="BK26126" s="138"/>
      <c r="BL26126" s="138"/>
      <c r="BM26126" s="138"/>
    </row>
    <row r="26127" spans="62:65" ht="13" thickBot="1">
      <c r="BJ26127" s="138"/>
      <c r="BK26127" s="138"/>
      <c r="BL26127" s="138"/>
      <c r="BM26127" s="138"/>
    </row>
    <row r="26128" spans="62:65" ht="13" thickBot="1">
      <c r="BJ26128" s="138"/>
      <c r="BK26128" s="138"/>
      <c r="BL26128" s="138"/>
      <c r="BM26128" s="138"/>
    </row>
    <row r="26129" spans="62:65" ht="13" thickBot="1">
      <c r="BJ26129" s="138"/>
      <c r="BK26129" s="138"/>
      <c r="BL26129" s="138"/>
      <c r="BM26129" s="138"/>
    </row>
    <row r="26130" spans="62:65" ht="13" thickBot="1">
      <c r="BJ26130" s="138"/>
      <c r="BK26130" s="138"/>
      <c r="BL26130" s="138"/>
      <c r="BM26130" s="138"/>
    </row>
    <row r="26131" spans="62:65" ht="13" thickBot="1">
      <c r="BJ26131" s="138"/>
      <c r="BK26131" s="138"/>
      <c r="BL26131" s="138"/>
      <c r="BM26131" s="138"/>
    </row>
    <row r="26132" spans="62:65" ht="13" thickBot="1">
      <c r="BJ26132" s="138"/>
      <c r="BK26132" s="138"/>
      <c r="BL26132" s="138"/>
      <c r="BM26132" s="138"/>
    </row>
    <row r="26133" spans="62:65" ht="13" thickBot="1">
      <c r="BJ26133" s="138"/>
      <c r="BK26133" s="138"/>
      <c r="BL26133" s="138"/>
      <c r="BM26133" s="138"/>
    </row>
    <row r="26134" spans="62:65" ht="13" thickBot="1">
      <c r="BJ26134" s="138"/>
      <c r="BK26134" s="138"/>
      <c r="BL26134" s="138"/>
      <c r="BM26134" s="138"/>
    </row>
    <row r="26135" spans="62:65" ht="13" thickBot="1">
      <c r="BJ26135" s="138"/>
      <c r="BK26135" s="138"/>
      <c r="BL26135" s="138"/>
      <c r="BM26135" s="138"/>
    </row>
    <row r="26136" spans="62:65" ht="13" thickBot="1">
      <c r="BJ26136" s="138"/>
      <c r="BK26136" s="138"/>
      <c r="BL26136" s="138"/>
      <c r="BM26136" s="138"/>
    </row>
    <row r="26137" spans="62:65" ht="13" thickBot="1">
      <c r="BJ26137" s="138"/>
      <c r="BK26137" s="138"/>
      <c r="BL26137" s="138"/>
      <c r="BM26137" s="138"/>
    </row>
    <row r="26138" spans="62:65" ht="13" thickBot="1">
      <c r="BJ26138" s="138"/>
      <c r="BK26138" s="138"/>
      <c r="BL26138" s="138"/>
      <c r="BM26138" s="138"/>
    </row>
    <row r="26139" spans="62:65" ht="13" thickBot="1">
      <c r="BJ26139" s="138"/>
      <c r="BK26139" s="138"/>
      <c r="BL26139" s="138"/>
      <c r="BM26139" s="138"/>
    </row>
    <row r="26140" spans="62:65" ht="13" thickBot="1">
      <c r="BJ26140" s="138"/>
      <c r="BK26140" s="138"/>
      <c r="BL26140" s="138"/>
      <c r="BM26140" s="138"/>
    </row>
    <row r="26141" spans="62:65" ht="13" thickBot="1">
      <c r="BJ26141" s="138"/>
      <c r="BK26141" s="138"/>
      <c r="BL26141" s="138"/>
      <c r="BM26141" s="138"/>
    </row>
    <row r="26142" spans="62:65" ht="13" thickBot="1">
      <c r="BJ26142" s="138"/>
      <c r="BK26142" s="138"/>
      <c r="BL26142" s="138"/>
      <c r="BM26142" s="138"/>
    </row>
    <row r="26143" spans="62:65" ht="13" thickBot="1">
      <c r="BJ26143" s="138"/>
      <c r="BK26143" s="138"/>
      <c r="BL26143" s="138"/>
      <c r="BM26143" s="138"/>
    </row>
    <row r="26144" spans="62:65" ht="13" thickBot="1">
      <c r="BJ26144" s="138"/>
      <c r="BK26144" s="138"/>
      <c r="BL26144" s="138"/>
      <c r="BM26144" s="138"/>
    </row>
    <row r="26145" spans="62:65" ht="13" thickBot="1">
      <c r="BJ26145" s="138"/>
      <c r="BK26145" s="138"/>
      <c r="BL26145" s="138"/>
      <c r="BM26145" s="138"/>
    </row>
    <row r="26146" spans="62:65" ht="13" thickBot="1">
      <c r="BJ26146" s="138"/>
      <c r="BK26146" s="138"/>
      <c r="BL26146" s="138"/>
      <c r="BM26146" s="138"/>
    </row>
    <row r="26147" spans="62:65" ht="13" thickBot="1">
      <c r="BJ26147" s="138"/>
      <c r="BK26147" s="138"/>
      <c r="BL26147" s="138"/>
      <c r="BM26147" s="138"/>
    </row>
    <row r="26148" spans="62:65" ht="13" thickBot="1">
      <c r="BJ26148" s="138"/>
      <c r="BK26148" s="138"/>
      <c r="BL26148" s="138"/>
      <c r="BM26148" s="138"/>
    </row>
    <row r="26149" spans="62:65" ht="13" thickBot="1">
      <c r="BJ26149" s="138"/>
      <c r="BK26149" s="138"/>
      <c r="BL26149" s="138"/>
      <c r="BM26149" s="138"/>
    </row>
    <row r="26150" spans="62:65" ht="13" thickBot="1">
      <c r="BJ26150" s="138"/>
      <c r="BK26150" s="138"/>
      <c r="BL26150" s="138"/>
      <c r="BM26150" s="138"/>
    </row>
    <row r="26151" spans="62:65" ht="13" thickBot="1">
      <c r="BJ26151" s="138"/>
      <c r="BK26151" s="138"/>
      <c r="BL26151" s="138"/>
      <c r="BM26151" s="138"/>
    </row>
    <row r="26152" spans="62:65" ht="13" thickBot="1">
      <c r="BJ26152" s="138"/>
      <c r="BK26152" s="138"/>
      <c r="BL26152" s="138"/>
      <c r="BM26152" s="138"/>
    </row>
    <row r="26153" spans="62:65" ht="13" thickBot="1">
      <c r="BJ26153" s="138"/>
      <c r="BK26153" s="138"/>
      <c r="BL26153" s="138"/>
      <c r="BM26153" s="138"/>
    </row>
    <row r="26154" spans="62:65" ht="13" thickBot="1">
      <c r="BJ26154" s="138"/>
      <c r="BK26154" s="138"/>
      <c r="BL26154" s="138"/>
      <c r="BM26154" s="138"/>
    </row>
    <row r="26155" spans="62:65" ht="13" thickBot="1">
      <c r="BJ26155" s="138"/>
      <c r="BK26155" s="138"/>
      <c r="BL26155" s="138"/>
      <c r="BM26155" s="138"/>
    </row>
    <row r="26156" spans="62:65" ht="13" thickBot="1">
      <c r="BJ26156" s="138"/>
      <c r="BK26156" s="138"/>
      <c r="BL26156" s="138"/>
      <c r="BM26156" s="138"/>
    </row>
    <row r="26157" spans="62:65" ht="13" thickBot="1">
      <c r="BJ26157" s="138"/>
      <c r="BK26157" s="138"/>
      <c r="BL26157" s="138"/>
      <c r="BM26157" s="138"/>
    </row>
    <row r="26158" spans="62:65" ht="13" thickBot="1">
      <c r="BJ26158" s="138"/>
      <c r="BK26158" s="138"/>
      <c r="BL26158" s="138"/>
      <c r="BM26158" s="138"/>
    </row>
    <row r="26159" spans="62:65" ht="13" thickBot="1">
      <c r="BJ26159" s="138"/>
      <c r="BK26159" s="138"/>
      <c r="BL26159" s="138"/>
      <c r="BM26159" s="138"/>
    </row>
    <row r="26160" spans="62:65" ht="13" thickBot="1">
      <c r="BJ26160" s="138"/>
      <c r="BK26160" s="138"/>
      <c r="BL26160" s="138"/>
      <c r="BM26160" s="138"/>
    </row>
    <row r="26161" spans="62:65" ht="13" thickBot="1">
      <c r="BJ26161" s="138"/>
      <c r="BK26161" s="138"/>
      <c r="BL26161" s="138"/>
      <c r="BM26161" s="138"/>
    </row>
    <row r="26162" spans="62:65" ht="13" thickBot="1">
      <c r="BJ26162" s="138"/>
      <c r="BK26162" s="138"/>
      <c r="BL26162" s="138"/>
      <c r="BM26162" s="138"/>
    </row>
    <row r="26163" spans="62:65" ht="13" thickBot="1">
      <c r="BJ26163" s="138"/>
      <c r="BK26163" s="138"/>
      <c r="BL26163" s="138"/>
      <c r="BM26163" s="138"/>
    </row>
    <row r="26164" spans="62:65" ht="13" thickBot="1">
      <c r="BJ26164" s="138"/>
      <c r="BK26164" s="138"/>
      <c r="BL26164" s="138"/>
      <c r="BM26164" s="138"/>
    </row>
    <row r="26165" spans="62:65" ht="13" thickBot="1">
      <c r="BJ26165" s="138"/>
      <c r="BK26165" s="138"/>
      <c r="BL26165" s="138"/>
      <c r="BM26165" s="138"/>
    </row>
    <row r="26166" spans="62:65" ht="13" thickBot="1">
      <c r="BJ26166" s="138"/>
      <c r="BK26166" s="138"/>
      <c r="BL26166" s="138"/>
      <c r="BM26166" s="138"/>
    </row>
    <row r="26167" spans="62:65" ht="13" thickBot="1">
      <c r="BJ26167" s="138"/>
      <c r="BK26167" s="138"/>
      <c r="BL26167" s="138"/>
      <c r="BM26167" s="138"/>
    </row>
    <row r="26168" spans="62:65" ht="13" thickBot="1">
      <c r="BJ26168" s="138"/>
      <c r="BK26168" s="138"/>
      <c r="BL26168" s="138"/>
      <c r="BM26168" s="138"/>
    </row>
    <row r="26169" spans="62:65" ht="13" thickBot="1">
      <c r="BJ26169" s="138"/>
      <c r="BK26169" s="138"/>
      <c r="BL26169" s="138"/>
      <c r="BM26169" s="138"/>
    </row>
    <row r="26170" spans="62:65" ht="13" thickBot="1">
      <c r="BJ26170" s="138"/>
      <c r="BK26170" s="138"/>
      <c r="BL26170" s="138"/>
      <c r="BM26170" s="138"/>
    </row>
    <row r="26171" spans="62:65" ht="13" thickBot="1">
      <c r="BJ26171" s="138"/>
      <c r="BK26171" s="138"/>
      <c r="BL26171" s="138"/>
      <c r="BM26171" s="138"/>
    </row>
    <row r="26172" spans="62:65" ht="13" thickBot="1">
      <c r="BJ26172" s="138"/>
      <c r="BK26172" s="138"/>
      <c r="BL26172" s="138"/>
      <c r="BM26172" s="138"/>
    </row>
    <row r="26173" spans="62:65" ht="13" thickBot="1">
      <c r="BJ26173" s="138"/>
      <c r="BK26173" s="138"/>
      <c r="BL26173" s="138"/>
      <c r="BM26173" s="138"/>
    </row>
    <row r="26174" spans="62:65" ht="13" thickBot="1">
      <c r="BJ26174" s="138"/>
      <c r="BK26174" s="138"/>
      <c r="BL26174" s="138"/>
      <c r="BM26174" s="138"/>
    </row>
    <row r="26175" spans="62:65" ht="13" thickBot="1">
      <c r="BJ26175" s="138"/>
      <c r="BK26175" s="138"/>
      <c r="BL26175" s="138"/>
      <c r="BM26175" s="138"/>
    </row>
    <row r="26176" spans="62:65" ht="13" thickBot="1">
      <c r="BJ26176" s="138"/>
      <c r="BK26176" s="138"/>
      <c r="BL26176" s="138"/>
      <c r="BM26176" s="138"/>
    </row>
    <row r="26177" spans="62:65" ht="13" thickBot="1">
      <c r="BJ26177" s="138"/>
      <c r="BK26177" s="138"/>
      <c r="BL26177" s="138"/>
      <c r="BM26177" s="138"/>
    </row>
    <row r="26178" spans="62:65" ht="13" thickBot="1">
      <c r="BJ26178" s="138"/>
      <c r="BK26178" s="138"/>
      <c r="BL26178" s="138"/>
      <c r="BM26178" s="138"/>
    </row>
    <row r="26179" spans="62:65" ht="13" thickBot="1">
      <c r="BJ26179" s="138"/>
      <c r="BK26179" s="138"/>
      <c r="BL26179" s="138"/>
      <c r="BM26179" s="138"/>
    </row>
    <row r="26180" spans="62:65" ht="13" thickBot="1">
      <c r="BJ26180" s="138"/>
      <c r="BK26180" s="138"/>
      <c r="BL26180" s="138"/>
      <c r="BM26180" s="138"/>
    </row>
    <row r="26181" spans="62:65" ht="13" thickBot="1">
      <c r="BJ26181" s="138"/>
      <c r="BK26181" s="138"/>
      <c r="BL26181" s="138"/>
      <c r="BM26181" s="138"/>
    </row>
    <row r="26182" spans="62:65" ht="13" thickBot="1">
      <c r="BJ26182" s="138"/>
      <c r="BK26182" s="138"/>
      <c r="BL26182" s="138"/>
      <c r="BM26182" s="138"/>
    </row>
    <row r="26183" spans="62:65" ht="13" thickBot="1">
      <c r="BJ26183" s="138"/>
      <c r="BK26183" s="138"/>
      <c r="BL26183" s="138"/>
      <c r="BM26183" s="138"/>
    </row>
    <row r="26184" spans="62:65" ht="13" thickBot="1">
      <c r="BJ26184" s="138"/>
      <c r="BK26184" s="138"/>
      <c r="BL26184" s="138"/>
      <c r="BM26184" s="138"/>
    </row>
    <row r="26185" spans="62:65" ht="13" thickBot="1">
      <c r="BJ26185" s="138"/>
      <c r="BK26185" s="138"/>
      <c r="BL26185" s="138"/>
      <c r="BM26185" s="138"/>
    </row>
    <row r="26186" spans="62:65" ht="13" thickBot="1">
      <c r="BJ26186" s="138"/>
      <c r="BK26186" s="138"/>
      <c r="BL26186" s="138"/>
      <c r="BM26186" s="138"/>
    </row>
    <row r="26187" spans="62:65" ht="13" thickBot="1">
      <c r="BJ26187" s="138"/>
      <c r="BK26187" s="138"/>
      <c r="BL26187" s="138"/>
      <c r="BM26187" s="138"/>
    </row>
    <row r="26188" spans="62:65" ht="13" thickBot="1">
      <c r="BJ26188" s="138"/>
      <c r="BK26188" s="138"/>
      <c r="BL26188" s="138"/>
      <c r="BM26188" s="138"/>
    </row>
    <row r="26189" spans="62:65" ht="13" thickBot="1">
      <c r="BJ26189" s="138"/>
      <c r="BK26189" s="138"/>
      <c r="BL26189" s="138"/>
      <c r="BM26189" s="138"/>
    </row>
    <row r="26190" spans="62:65" ht="13" thickBot="1">
      <c r="BJ26190" s="138"/>
      <c r="BK26190" s="138"/>
      <c r="BL26190" s="138"/>
      <c r="BM26190" s="138"/>
    </row>
    <row r="26191" spans="62:65" ht="13" thickBot="1">
      <c r="BJ26191" s="138"/>
      <c r="BK26191" s="138"/>
      <c r="BL26191" s="138"/>
      <c r="BM26191" s="138"/>
    </row>
    <row r="26192" spans="62:65" ht="13" thickBot="1">
      <c r="BJ26192" s="138"/>
      <c r="BK26192" s="138"/>
      <c r="BL26192" s="138"/>
      <c r="BM26192" s="138"/>
    </row>
    <row r="26193" spans="62:65" ht="13" thickBot="1">
      <c r="BJ26193" s="138"/>
      <c r="BK26193" s="138"/>
      <c r="BL26193" s="138"/>
      <c r="BM26193" s="138"/>
    </row>
    <row r="26194" spans="62:65" ht="13" thickBot="1">
      <c r="BJ26194" s="138"/>
      <c r="BK26194" s="138"/>
      <c r="BL26194" s="138"/>
      <c r="BM26194" s="138"/>
    </row>
    <row r="26195" spans="62:65" ht="13" thickBot="1">
      <c r="BJ26195" s="138"/>
      <c r="BK26195" s="138"/>
      <c r="BL26195" s="138"/>
      <c r="BM26195" s="138"/>
    </row>
    <row r="26196" spans="62:65" ht="13" thickBot="1">
      <c r="BJ26196" s="138"/>
      <c r="BK26196" s="138"/>
      <c r="BL26196" s="138"/>
      <c r="BM26196" s="138"/>
    </row>
    <row r="26197" spans="62:65" ht="13" thickBot="1">
      <c r="BJ26197" s="138"/>
      <c r="BK26197" s="138"/>
      <c r="BL26197" s="138"/>
      <c r="BM26197" s="138"/>
    </row>
    <row r="26198" spans="62:65" ht="13" thickBot="1">
      <c r="BJ26198" s="138"/>
      <c r="BK26198" s="138"/>
      <c r="BL26198" s="138"/>
      <c r="BM26198" s="138"/>
    </row>
    <row r="26199" spans="62:65" ht="13" thickBot="1">
      <c r="BJ26199" s="138"/>
      <c r="BK26199" s="138"/>
      <c r="BL26199" s="138"/>
      <c r="BM26199" s="138"/>
    </row>
    <row r="26200" spans="62:65" ht="13" thickBot="1">
      <c r="BJ26200" s="138"/>
      <c r="BK26200" s="138"/>
      <c r="BL26200" s="138"/>
      <c r="BM26200" s="138"/>
    </row>
    <row r="26201" spans="62:65" ht="13" thickBot="1">
      <c r="BJ26201" s="138"/>
      <c r="BK26201" s="138"/>
      <c r="BL26201" s="138"/>
      <c r="BM26201" s="138"/>
    </row>
    <row r="26202" spans="62:65" ht="13" thickBot="1">
      <c r="BJ26202" s="138"/>
      <c r="BK26202" s="138"/>
      <c r="BL26202" s="138"/>
      <c r="BM26202" s="138"/>
    </row>
    <row r="26203" spans="62:65" ht="13" thickBot="1">
      <c r="BJ26203" s="138"/>
      <c r="BK26203" s="138"/>
      <c r="BL26203" s="138"/>
      <c r="BM26203" s="138"/>
    </row>
    <row r="26204" spans="62:65" ht="13" thickBot="1">
      <c r="BJ26204" s="138"/>
      <c r="BK26204" s="138"/>
      <c r="BL26204" s="138"/>
      <c r="BM26204" s="138"/>
    </row>
    <row r="26205" spans="62:65" ht="13" thickBot="1">
      <c r="BJ26205" s="138"/>
      <c r="BK26205" s="138"/>
      <c r="BL26205" s="138"/>
      <c r="BM26205" s="138"/>
    </row>
    <row r="26206" spans="62:65" ht="13" thickBot="1">
      <c r="BJ26206" s="138"/>
      <c r="BK26206" s="138"/>
      <c r="BL26206" s="138"/>
      <c r="BM26206" s="138"/>
    </row>
    <row r="26207" spans="62:65" ht="13" thickBot="1">
      <c r="BJ26207" s="138"/>
      <c r="BK26207" s="138"/>
      <c r="BL26207" s="138"/>
      <c r="BM26207" s="138"/>
    </row>
    <row r="26208" spans="62:65" ht="13" thickBot="1">
      <c r="BJ26208" s="138"/>
      <c r="BK26208" s="138"/>
      <c r="BL26208" s="138"/>
      <c r="BM26208" s="138"/>
    </row>
    <row r="26209" spans="62:65" ht="13" thickBot="1">
      <c r="BJ26209" s="138"/>
      <c r="BK26209" s="138"/>
      <c r="BL26209" s="138"/>
      <c r="BM26209" s="138"/>
    </row>
    <row r="26210" spans="62:65" ht="13" thickBot="1">
      <c r="BJ26210" s="138"/>
      <c r="BK26210" s="138"/>
      <c r="BL26210" s="138"/>
      <c r="BM26210" s="138"/>
    </row>
    <row r="26211" spans="62:65" ht="13" thickBot="1">
      <c r="BJ26211" s="138"/>
      <c r="BK26211" s="138"/>
      <c r="BL26211" s="138"/>
      <c r="BM26211" s="138"/>
    </row>
    <row r="26212" spans="62:65" ht="13" thickBot="1">
      <c r="BJ26212" s="138"/>
      <c r="BK26212" s="138"/>
      <c r="BL26212" s="138"/>
      <c r="BM26212" s="138"/>
    </row>
    <row r="26213" spans="62:65" ht="13" thickBot="1">
      <c r="BJ26213" s="138"/>
      <c r="BK26213" s="138"/>
      <c r="BL26213" s="138"/>
      <c r="BM26213" s="138"/>
    </row>
    <row r="26214" spans="62:65" ht="13" thickBot="1">
      <c r="BJ26214" s="138"/>
      <c r="BK26214" s="138"/>
      <c r="BL26214" s="138"/>
      <c r="BM26214" s="138"/>
    </row>
    <row r="26215" spans="62:65" ht="13" thickBot="1">
      <c r="BJ26215" s="138"/>
      <c r="BK26215" s="138"/>
      <c r="BL26215" s="138"/>
      <c r="BM26215" s="138"/>
    </row>
    <row r="26216" spans="62:65" ht="13" thickBot="1">
      <c r="BJ26216" s="138"/>
      <c r="BK26216" s="138"/>
      <c r="BL26216" s="138"/>
      <c r="BM26216" s="138"/>
    </row>
    <row r="26217" spans="62:65" ht="13" thickBot="1">
      <c r="BJ26217" s="138"/>
      <c r="BK26217" s="138"/>
      <c r="BL26217" s="138"/>
      <c r="BM26217" s="138"/>
    </row>
    <row r="26218" spans="62:65" ht="13" thickBot="1">
      <c r="BJ26218" s="138"/>
      <c r="BK26218" s="138"/>
      <c r="BL26218" s="138"/>
      <c r="BM26218" s="138"/>
    </row>
    <row r="26219" spans="62:65" ht="13" thickBot="1">
      <c r="BJ26219" s="138"/>
      <c r="BK26219" s="138"/>
      <c r="BL26219" s="138"/>
      <c r="BM26219" s="138"/>
    </row>
    <row r="26220" spans="62:65" ht="13" thickBot="1">
      <c r="BJ26220" s="138"/>
      <c r="BK26220" s="138"/>
      <c r="BL26220" s="138"/>
      <c r="BM26220" s="138"/>
    </row>
    <row r="26221" spans="62:65" ht="13" thickBot="1">
      <c r="BJ26221" s="138"/>
      <c r="BK26221" s="138"/>
      <c r="BL26221" s="138"/>
      <c r="BM26221" s="138"/>
    </row>
    <row r="26222" spans="62:65" ht="13" thickBot="1">
      <c r="BJ26222" s="138"/>
      <c r="BK26222" s="138"/>
      <c r="BL26222" s="138"/>
      <c r="BM26222" s="138"/>
    </row>
    <row r="26223" spans="62:65" ht="13" thickBot="1">
      <c r="BJ26223" s="138"/>
      <c r="BK26223" s="138"/>
      <c r="BL26223" s="138"/>
      <c r="BM26223" s="138"/>
    </row>
    <row r="26224" spans="62:65" ht="13" thickBot="1">
      <c r="BJ26224" s="138"/>
      <c r="BK26224" s="138"/>
      <c r="BL26224" s="138"/>
      <c r="BM26224" s="138"/>
    </row>
    <row r="26225" spans="62:65" ht="13" thickBot="1">
      <c r="BJ26225" s="138"/>
      <c r="BK26225" s="138"/>
      <c r="BL26225" s="138"/>
      <c r="BM26225" s="138"/>
    </row>
    <row r="26226" spans="62:65" ht="13" thickBot="1">
      <c r="BJ26226" s="138"/>
      <c r="BK26226" s="138"/>
      <c r="BL26226" s="138"/>
      <c r="BM26226" s="138"/>
    </row>
    <row r="26227" spans="62:65" ht="13" thickBot="1">
      <c r="BJ26227" s="138"/>
      <c r="BK26227" s="138"/>
      <c r="BL26227" s="138"/>
      <c r="BM26227" s="138"/>
    </row>
    <row r="26228" spans="62:65" ht="13" thickBot="1">
      <c r="BJ26228" s="138"/>
      <c r="BK26228" s="138"/>
      <c r="BL26228" s="138"/>
      <c r="BM26228" s="138"/>
    </row>
    <row r="26229" spans="62:65" ht="13" thickBot="1">
      <c r="BJ26229" s="138"/>
      <c r="BK26229" s="138"/>
      <c r="BL26229" s="138"/>
      <c r="BM26229" s="138"/>
    </row>
    <row r="26230" spans="62:65" ht="13" thickBot="1">
      <c r="BJ26230" s="138"/>
      <c r="BK26230" s="138"/>
      <c r="BL26230" s="138"/>
      <c r="BM26230" s="138"/>
    </row>
    <row r="26231" spans="62:65" ht="13" thickBot="1">
      <c r="BJ26231" s="138"/>
      <c r="BK26231" s="138"/>
      <c r="BL26231" s="138"/>
      <c r="BM26231" s="138"/>
    </row>
    <row r="26232" spans="62:65" ht="13" thickBot="1">
      <c r="BJ26232" s="138"/>
      <c r="BK26232" s="138"/>
      <c r="BL26232" s="138"/>
      <c r="BM26232" s="138"/>
    </row>
    <row r="26233" spans="62:65" ht="13" thickBot="1">
      <c r="BJ26233" s="138"/>
      <c r="BK26233" s="138"/>
      <c r="BL26233" s="138"/>
      <c r="BM26233" s="138"/>
    </row>
    <row r="26234" spans="62:65" ht="13" thickBot="1">
      <c r="BJ26234" s="138"/>
      <c r="BK26234" s="138"/>
      <c r="BL26234" s="138"/>
      <c r="BM26234" s="138"/>
    </row>
    <row r="26235" spans="62:65" ht="13" thickBot="1">
      <c r="BJ26235" s="138"/>
      <c r="BK26235" s="138"/>
      <c r="BL26235" s="138"/>
      <c r="BM26235" s="138"/>
    </row>
    <row r="26236" spans="62:65" ht="13" thickBot="1">
      <c r="BJ26236" s="138"/>
      <c r="BK26236" s="138"/>
      <c r="BL26236" s="138"/>
      <c r="BM26236" s="138"/>
    </row>
    <row r="26237" spans="62:65" ht="13" thickBot="1">
      <c r="BJ26237" s="138"/>
      <c r="BK26237" s="138"/>
      <c r="BL26237" s="138"/>
      <c r="BM26237" s="138"/>
    </row>
    <row r="26238" spans="62:65" ht="13" thickBot="1">
      <c r="BJ26238" s="138"/>
      <c r="BK26238" s="138"/>
      <c r="BL26238" s="138"/>
      <c r="BM26238" s="138"/>
    </row>
    <row r="26239" spans="62:65" ht="13" thickBot="1">
      <c r="BJ26239" s="138"/>
      <c r="BK26239" s="138"/>
      <c r="BL26239" s="138"/>
      <c r="BM26239" s="138"/>
    </row>
    <row r="26240" spans="62:65" ht="13" thickBot="1">
      <c r="BJ26240" s="138"/>
      <c r="BK26240" s="138"/>
      <c r="BL26240" s="138"/>
      <c r="BM26240" s="138"/>
    </row>
    <row r="26241" spans="62:65" ht="13" thickBot="1">
      <c r="BJ26241" s="138"/>
      <c r="BK26241" s="138"/>
      <c r="BL26241" s="138"/>
      <c r="BM26241" s="138"/>
    </row>
    <row r="26242" spans="62:65" ht="13" thickBot="1">
      <c r="BJ26242" s="138"/>
      <c r="BK26242" s="138"/>
      <c r="BL26242" s="138"/>
      <c r="BM26242" s="138"/>
    </row>
    <row r="26243" spans="62:65" ht="13" thickBot="1">
      <c r="BJ26243" s="138"/>
      <c r="BK26243" s="138"/>
      <c r="BL26243" s="138"/>
      <c r="BM26243" s="138"/>
    </row>
    <row r="26244" spans="62:65" ht="13" thickBot="1">
      <c r="BJ26244" s="138"/>
      <c r="BK26244" s="138"/>
      <c r="BL26244" s="138"/>
      <c r="BM26244" s="138"/>
    </row>
    <row r="26245" spans="62:65" ht="13" thickBot="1">
      <c r="BJ26245" s="138"/>
      <c r="BK26245" s="138"/>
      <c r="BL26245" s="138"/>
      <c r="BM26245" s="138"/>
    </row>
    <row r="26246" spans="62:65" ht="13" thickBot="1">
      <c r="BJ26246" s="138"/>
      <c r="BK26246" s="138"/>
      <c r="BL26246" s="138"/>
      <c r="BM26246" s="138"/>
    </row>
    <row r="26247" spans="62:65" ht="13" thickBot="1">
      <c r="BJ26247" s="138"/>
      <c r="BK26247" s="138"/>
      <c r="BL26247" s="138"/>
      <c r="BM26247" s="138"/>
    </row>
    <row r="26248" spans="62:65" ht="13" thickBot="1">
      <c r="BJ26248" s="138"/>
      <c r="BK26248" s="138"/>
      <c r="BL26248" s="138"/>
      <c r="BM26248" s="138"/>
    </row>
    <row r="26249" spans="62:65" ht="13" thickBot="1">
      <c r="BJ26249" s="138"/>
      <c r="BK26249" s="138"/>
      <c r="BL26249" s="138"/>
      <c r="BM26249" s="138"/>
    </row>
    <row r="26250" spans="62:65" ht="13" thickBot="1">
      <c r="BJ26250" s="138"/>
      <c r="BK26250" s="138"/>
      <c r="BL26250" s="138"/>
      <c r="BM26250" s="138"/>
    </row>
    <row r="26251" spans="62:65" ht="13" thickBot="1">
      <c r="BJ26251" s="138"/>
      <c r="BK26251" s="138"/>
      <c r="BL26251" s="138"/>
      <c r="BM26251" s="138"/>
    </row>
    <row r="26252" spans="62:65" ht="13" thickBot="1">
      <c r="BJ26252" s="138"/>
      <c r="BK26252" s="138"/>
      <c r="BL26252" s="138"/>
      <c r="BM26252" s="138"/>
    </row>
    <row r="26253" spans="62:65" ht="13" thickBot="1">
      <c r="BJ26253" s="138"/>
      <c r="BK26253" s="138"/>
      <c r="BL26253" s="138"/>
      <c r="BM26253" s="138"/>
    </row>
    <row r="26254" spans="62:65" ht="13" thickBot="1">
      <c r="BJ26254" s="138"/>
      <c r="BK26254" s="138"/>
      <c r="BL26254" s="138"/>
      <c r="BM26254" s="138"/>
    </row>
    <row r="26255" spans="62:65" ht="13" thickBot="1">
      <c r="BJ26255" s="138"/>
      <c r="BK26255" s="138"/>
      <c r="BL26255" s="138"/>
      <c r="BM26255" s="138"/>
    </row>
    <row r="26256" spans="62:65" ht="13" thickBot="1">
      <c r="BJ26256" s="138"/>
      <c r="BK26256" s="138"/>
      <c r="BL26256" s="138"/>
      <c r="BM26256" s="138"/>
    </row>
    <row r="26257" spans="62:65" ht="13" thickBot="1">
      <c r="BJ26257" s="138"/>
      <c r="BK26257" s="138"/>
      <c r="BL26257" s="138"/>
      <c r="BM26257" s="138"/>
    </row>
    <row r="26258" spans="62:65" ht="13" thickBot="1">
      <c r="BJ26258" s="138"/>
      <c r="BK26258" s="138"/>
      <c r="BL26258" s="138"/>
      <c r="BM26258" s="138"/>
    </row>
    <row r="26259" spans="62:65" ht="13" thickBot="1">
      <c r="BJ26259" s="138"/>
      <c r="BK26259" s="138"/>
      <c r="BL26259" s="138"/>
      <c r="BM26259" s="138"/>
    </row>
    <row r="26260" spans="62:65" ht="13" thickBot="1">
      <c r="BJ26260" s="138"/>
      <c r="BK26260" s="138"/>
      <c r="BL26260" s="138"/>
      <c r="BM26260" s="138"/>
    </row>
    <row r="26261" spans="62:65" ht="13" thickBot="1">
      <c r="BJ26261" s="138"/>
      <c r="BK26261" s="138"/>
      <c r="BL26261" s="138"/>
      <c r="BM26261" s="138"/>
    </row>
    <row r="26262" spans="62:65" ht="13" thickBot="1">
      <c r="BJ26262" s="138"/>
      <c r="BK26262" s="138"/>
      <c r="BL26262" s="138"/>
      <c r="BM26262" s="138"/>
    </row>
    <row r="26263" spans="62:65" ht="13" thickBot="1">
      <c r="BJ26263" s="138"/>
      <c r="BK26263" s="138"/>
      <c r="BL26263" s="138"/>
      <c r="BM26263" s="138"/>
    </row>
    <row r="26264" spans="62:65" ht="13" thickBot="1">
      <c r="BJ26264" s="138"/>
      <c r="BK26264" s="138"/>
      <c r="BL26264" s="138"/>
      <c r="BM26264" s="138"/>
    </row>
    <row r="26265" spans="62:65" ht="13" thickBot="1">
      <c r="BJ26265" s="138"/>
      <c r="BK26265" s="138"/>
      <c r="BL26265" s="138"/>
      <c r="BM26265" s="138"/>
    </row>
    <row r="26266" spans="62:65" ht="13" thickBot="1">
      <c r="BJ26266" s="138"/>
      <c r="BK26266" s="138"/>
      <c r="BL26266" s="138"/>
      <c r="BM26266" s="138"/>
    </row>
    <row r="26267" spans="62:65" ht="13" thickBot="1">
      <c r="BJ26267" s="138"/>
      <c r="BK26267" s="138"/>
      <c r="BL26267" s="138"/>
      <c r="BM26267" s="138"/>
    </row>
    <row r="26268" spans="62:65" ht="13" thickBot="1">
      <c r="BJ26268" s="138"/>
      <c r="BK26268" s="138"/>
      <c r="BL26268" s="138"/>
      <c r="BM26268" s="138"/>
    </row>
    <row r="26269" spans="62:65" ht="13" thickBot="1">
      <c r="BJ26269" s="138"/>
      <c r="BK26269" s="138"/>
      <c r="BL26269" s="138"/>
      <c r="BM26269" s="138"/>
    </row>
    <row r="26270" spans="62:65" ht="13" thickBot="1">
      <c r="BJ26270" s="138"/>
      <c r="BK26270" s="138"/>
      <c r="BL26270" s="138"/>
      <c r="BM26270" s="138"/>
    </row>
    <row r="26271" spans="62:65" ht="13" thickBot="1">
      <c r="BJ26271" s="138"/>
      <c r="BK26271" s="138"/>
      <c r="BL26271" s="138"/>
      <c r="BM26271" s="138"/>
    </row>
    <row r="26272" spans="62:65" ht="13" thickBot="1">
      <c r="BJ26272" s="138"/>
      <c r="BK26272" s="138"/>
      <c r="BL26272" s="138"/>
      <c r="BM26272" s="138"/>
    </row>
    <row r="26273" spans="62:65" ht="13" thickBot="1">
      <c r="BJ26273" s="138"/>
      <c r="BK26273" s="138"/>
      <c r="BL26273" s="138"/>
      <c r="BM26273" s="138"/>
    </row>
    <row r="26274" spans="62:65" ht="13" thickBot="1">
      <c r="BJ26274" s="138"/>
      <c r="BK26274" s="138"/>
      <c r="BL26274" s="138"/>
      <c r="BM26274" s="138"/>
    </row>
    <row r="26275" spans="62:65" ht="13" thickBot="1">
      <c r="BJ26275" s="138"/>
      <c r="BK26275" s="138"/>
      <c r="BL26275" s="138"/>
      <c r="BM26275" s="138"/>
    </row>
    <row r="26276" spans="62:65" ht="13" thickBot="1">
      <c r="BJ26276" s="138"/>
      <c r="BK26276" s="138"/>
      <c r="BL26276" s="138"/>
      <c r="BM26276" s="138"/>
    </row>
    <row r="26277" spans="62:65" ht="13" thickBot="1">
      <c r="BJ26277" s="138"/>
      <c r="BK26277" s="138"/>
      <c r="BL26277" s="138"/>
      <c r="BM26277" s="138"/>
    </row>
    <row r="26278" spans="62:65" ht="13" thickBot="1">
      <c r="BJ26278" s="138"/>
      <c r="BK26278" s="138"/>
      <c r="BL26278" s="138"/>
      <c r="BM26278" s="138"/>
    </row>
    <row r="26279" spans="62:65" ht="13" thickBot="1">
      <c r="BJ26279" s="138"/>
      <c r="BK26279" s="138"/>
      <c r="BL26279" s="138"/>
      <c r="BM26279" s="138"/>
    </row>
    <row r="26280" spans="62:65" ht="13" thickBot="1">
      <c r="BJ26280" s="138"/>
      <c r="BK26280" s="138"/>
      <c r="BL26280" s="138"/>
      <c r="BM26280" s="138"/>
    </row>
    <row r="26281" spans="62:65" ht="13" thickBot="1">
      <c r="BJ26281" s="138"/>
      <c r="BK26281" s="138"/>
      <c r="BL26281" s="138"/>
      <c r="BM26281" s="138"/>
    </row>
    <row r="26282" spans="62:65" ht="13" thickBot="1">
      <c r="BJ26282" s="138"/>
      <c r="BK26282" s="138"/>
      <c r="BL26282" s="138"/>
      <c r="BM26282" s="138"/>
    </row>
    <row r="26283" spans="62:65" ht="13" thickBot="1">
      <c r="BJ26283" s="138"/>
      <c r="BK26283" s="138"/>
      <c r="BL26283" s="138"/>
      <c r="BM26283" s="138"/>
    </row>
    <row r="26284" spans="62:65" ht="13" thickBot="1">
      <c r="BJ26284" s="138"/>
      <c r="BK26284" s="138"/>
      <c r="BL26284" s="138"/>
      <c r="BM26284" s="138"/>
    </row>
    <row r="26285" spans="62:65" ht="13" thickBot="1">
      <c r="BJ26285" s="138"/>
      <c r="BK26285" s="138"/>
      <c r="BL26285" s="138"/>
      <c r="BM26285" s="138"/>
    </row>
    <row r="26286" spans="62:65" ht="13" thickBot="1">
      <c r="BJ26286" s="138"/>
      <c r="BK26286" s="138"/>
      <c r="BL26286" s="138"/>
      <c r="BM26286" s="138"/>
    </row>
    <row r="26287" spans="62:65" ht="13" thickBot="1">
      <c r="BJ26287" s="138"/>
      <c r="BK26287" s="138"/>
      <c r="BL26287" s="138"/>
      <c r="BM26287" s="138"/>
    </row>
    <row r="26288" spans="62:65" ht="13" thickBot="1">
      <c r="BJ26288" s="138"/>
      <c r="BK26288" s="138"/>
      <c r="BL26288" s="138"/>
      <c r="BM26288" s="138"/>
    </row>
    <row r="26289" spans="62:65" ht="13" thickBot="1">
      <c r="BJ26289" s="138"/>
      <c r="BK26289" s="138"/>
      <c r="BL26289" s="138"/>
      <c r="BM26289" s="138"/>
    </row>
    <row r="26290" spans="62:65" ht="13" thickBot="1">
      <c r="BJ26290" s="138"/>
      <c r="BK26290" s="138"/>
      <c r="BL26290" s="138"/>
      <c r="BM26290" s="138"/>
    </row>
    <row r="26291" spans="62:65" ht="13" thickBot="1">
      <c r="BJ26291" s="138"/>
      <c r="BK26291" s="138"/>
      <c r="BL26291" s="138"/>
      <c r="BM26291" s="138"/>
    </row>
    <row r="26292" spans="62:65" ht="13" thickBot="1">
      <c r="BJ26292" s="138"/>
      <c r="BK26292" s="138"/>
      <c r="BL26292" s="138"/>
      <c r="BM26292" s="138"/>
    </row>
    <row r="26293" spans="62:65" ht="13" thickBot="1">
      <c r="BJ26293" s="138"/>
      <c r="BK26293" s="138"/>
      <c r="BL26293" s="138"/>
      <c r="BM26293" s="138"/>
    </row>
    <row r="26294" spans="62:65" ht="13" thickBot="1">
      <c r="BJ26294" s="138"/>
      <c r="BK26294" s="138"/>
      <c r="BL26294" s="138"/>
      <c r="BM26294" s="138"/>
    </row>
    <row r="26295" spans="62:65" ht="13" thickBot="1">
      <c r="BJ26295" s="138"/>
      <c r="BK26295" s="138"/>
      <c r="BL26295" s="138"/>
      <c r="BM26295" s="138"/>
    </row>
    <row r="26296" spans="62:65" ht="13" thickBot="1">
      <c r="BJ26296" s="138"/>
      <c r="BK26296" s="138"/>
      <c r="BL26296" s="138"/>
      <c r="BM26296" s="138"/>
    </row>
    <row r="26297" spans="62:65" ht="13" thickBot="1">
      <c r="BJ26297" s="138"/>
      <c r="BK26297" s="138"/>
      <c r="BL26297" s="138"/>
      <c r="BM26297" s="138"/>
    </row>
    <row r="26298" spans="62:65" ht="13" thickBot="1">
      <c r="BJ26298" s="138"/>
      <c r="BK26298" s="138"/>
      <c r="BL26298" s="138"/>
      <c r="BM26298" s="138"/>
    </row>
    <row r="26299" spans="62:65" ht="13" thickBot="1">
      <c r="BJ26299" s="138"/>
      <c r="BK26299" s="138"/>
      <c r="BL26299" s="138"/>
      <c r="BM26299" s="138"/>
    </row>
    <row r="26300" spans="62:65" ht="13" thickBot="1">
      <c r="BJ26300" s="138"/>
      <c r="BK26300" s="138"/>
      <c r="BL26300" s="138"/>
      <c r="BM26300" s="138"/>
    </row>
    <row r="26301" spans="62:65" ht="13" thickBot="1">
      <c r="BJ26301" s="138"/>
      <c r="BK26301" s="138"/>
      <c r="BL26301" s="138"/>
      <c r="BM26301" s="138"/>
    </row>
    <row r="26302" spans="62:65" ht="13" thickBot="1">
      <c r="BJ26302" s="138"/>
      <c r="BK26302" s="138"/>
      <c r="BL26302" s="138"/>
      <c r="BM26302" s="138"/>
    </row>
    <row r="26303" spans="62:65" ht="13" thickBot="1">
      <c r="BJ26303" s="138"/>
      <c r="BK26303" s="138"/>
      <c r="BL26303" s="138"/>
      <c r="BM26303" s="138"/>
    </row>
    <row r="26304" spans="62:65" ht="13" thickBot="1">
      <c r="BJ26304" s="138"/>
      <c r="BK26304" s="138"/>
      <c r="BL26304" s="138"/>
      <c r="BM26304" s="138"/>
    </row>
    <row r="26305" spans="62:65" ht="13" thickBot="1">
      <c r="BJ26305" s="138"/>
      <c r="BK26305" s="138"/>
      <c r="BL26305" s="138"/>
      <c r="BM26305" s="138"/>
    </row>
    <row r="26306" spans="62:65" ht="13" thickBot="1">
      <c r="BJ26306" s="138"/>
      <c r="BK26306" s="138"/>
      <c r="BL26306" s="138"/>
      <c r="BM26306" s="138"/>
    </row>
    <row r="26307" spans="62:65" ht="13" thickBot="1">
      <c r="BJ26307" s="138"/>
      <c r="BK26307" s="138"/>
      <c r="BL26307" s="138"/>
      <c r="BM26307" s="138"/>
    </row>
    <row r="26308" spans="62:65" ht="13" thickBot="1">
      <c r="BJ26308" s="138"/>
      <c r="BK26308" s="138"/>
      <c r="BL26308" s="138"/>
      <c r="BM26308" s="138"/>
    </row>
    <row r="26309" spans="62:65" ht="13" thickBot="1">
      <c r="BJ26309" s="138"/>
      <c r="BK26309" s="138"/>
      <c r="BL26309" s="138"/>
      <c r="BM26309" s="138"/>
    </row>
    <row r="26310" spans="62:65" ht="13" thickBot="1">
      <c r="BJ26310" s="138"/>
      <c r="BK26310" s="138"/>
      <c r="BL26310" s="138"/>
      <c r="BM26310" s="138"/>
    </row>
    <row r="26311" spans="62:65" ht="13" thickBot="1">
      <c r="BJ26311" s="138"/>
      <c r="BK26311" s="138"/>
      <c r="BL26311" s="138"/>
      <c r="BM26311" s="138"/>
    </row>
    <row r="26312" spans="62:65" ht="13" thickBot="1">
      <c r="BJ26312" s="138"/>
      <c r="BK26312" s="138"/>
      <c r="BL26312" s="138"/>
      <c r="BM26312" s="138"/>
    </row>
    <row r="26313" spans="62:65" ht="13" thickBot="1">
      <c r="BJ26313" s="138"/>
      <c r="BK26313" s="138"/>
      <c r="BL26313" s="138"/>
      <c r="BM26313" s="138"/>
    </row>
    <row r="26314" spans="62:65" ht="13" thickBot="1">
      <c r="BJ26314" s="138"/>
      <c r="BK26314" s="138"/>
      <c r="BL26314" s="138"/>
      <c r="BM26314" s="138"/>
    </row>
    <row r="26315" spans="62:65" ht="13" thickBot="1">
      <c r="BJ26315" s="138"/>
      <c r="BK26315" s="138"/>
      <c r="BL26315" s="138"/>
      <c r="BM26315" s="138"/>
    </row>
    <row r="26316" spans="62:65" ht="13" thickBot="1">
      <c r="BJ26316" s="138"/>
      <c r="BK26316" s="138"/>
      <c r="BL26316" s="138"/>
      <c r="BM26316" s="138"/>
    </row>
    <row r="26317" spans="62:65" ht="13" thickBot="1">
      <c r="BJ26317" s="138"/>
      <c r="BK26317" s="138"/>
      <c r="BL26317" s="138"/>
      <c r="BM26317" s="138"/>
    </row>
    <row r="26318" spans="62:65" ht="13" thickBot="1">
      <c r="BJ26318" s="138"/>
      <c r="BK26318" s="138"/>
      <c r="BL26318" s="138"/>
      <c r="BM26318" s="138"/>
    </row>
    <row r="26319" spans="62:65" ht="13" thickBot="1">
      <c r="BJ26319" s="138"/>
      <c r="BK26319" s="138"/>
      <c r="BL26319" s="138"/>
      <c r="BM26319" s="138"/>
    </row>
    <row r="26320" spans="62:65" ht="13" thickBot="1">
      <c r="BJ26320" s="138"/>
      <c r="BK26320" s="138"/>
      <c r="BL26320" s="138"/>
      <c r="BM26320" s="138"/>
    </row>
    <row r="26321" spans="62:65" ht="13" thickBot="1">
      <c r="BJ26321" s="138"/>
      <c r="BK26321" s="138"/>
      <c r="BL26321" s="138"/>
      <c r="BM26321" s="138"/>
    </row>
    <row r="26322" spans="62:65" ht="13" thickBot="1">
      <c r="BJ26322" s="138"/>
      <c r="BK26322" s="138"/>
      <c r="BL26322" s="138"/>
      <c r="BM26322" s="138"/>
    </row>
    <row r="26323" spans="62:65" ht="13" thickBot="1">
      <c r="BJ26323" s="138"/>
      <c r="BK26323" s="138"/>
      <c r="BL26323" s="138"/>
      <c r="BM26323" s="138"/>
    </row>
    <row r="26324" spans="62:65" ht="13" thickBot="1">
      <c r="BJ26324" s="138"/>
      <c r="BK26324" s="138"/>
      <c r="BL26324" s="138"/>
      <c r="BM26324" s="138"/>
    </row>
    <row r="26325" spans="62:65" ht="13" thickBot="1">
      <c r="BJ26325" s="138"/>
      <c r="BK26325" s="138"/>
      <c r="BL26325" s="138"/>
      <c r="BM26325" s="138"/>
    </row>
    <row r="26326" spans="62:65" ht="13" thickBot="1">
      <c r="BJ26326" s="138"/>
      <c r="BK26326" s="138"/>
      <c r="BL26326" s="138"/>
      <c r="BM26326" s="138"/>
    </row>
    <row r="26327" spans="62:65" ht="13" thickBot="1">
      <c r="BJ26327" s="138"/>
      <c r="BK26327" s="138"/>
      <c r="BL26327" s="138"/>
      <c r="BM26327" s="138"/>
    </row>
    <row r="26328" spans="62:65" ht="13" thickBot="1">
      <c r="BJ26328" s="138"/>
      <c r="BK26328" s="138"/>
      <c r="BL26328" s="138"/>
      <c r="BM26328" s="138"/>
    </row>
    <row r="26329" spans="62:65" ht="13" thickBot="1">
      <c r="BJ26329" s="138"/>
      <c r="BK26329" s="138"/>
      <c r="BL26329" s="138"/>
      <c r="BM26329" s="138"/>
    </row>
    <row r="26330" spans="62:65" ht="13" thickBot="1">
      <c r="BJ26330" s="138"/>
      <c r="BK26330" s="138"/>
      <c r="BL26330" s="138"/>
      <c r="BM26330" s="138"/>
    </row>
    <row r="26331" spans="62:65" ht="13" thickBot="1">
      <c r="BJ26331" s="138"/>
      <c r="BK26331" s="138"/>
      <c r="BL26331" s="138"/>
      <c r="BM26331" s="138"/>
    </row>
    <row r="26332" spans="62:65" ht="13" thickBot="1">
      <c r="BJ26332" s="138"/>
      <c r="BK26332" s="138"/>
      <c r="BL26332" s="138"/>
      <c r="BM26332" s="138"/>
    </row>
    <row r="26333" spans="62:65" ht="13" thickBot="1">
      <c r="BJ26333" s="138"/>
      <c r="BK26333" s="138"/>
      <c r="BL26333" s="138"/>
      <c r="BM26333" s="138"/>
    </row>
    <row r="26334" spans="62:65" ht="13" thickBot="1">
      <c r="BJ26334" s="138"/>
      <c r="BK26334" s="138"/>
      <c r="BL26334" s="138"/>
      <c r="BM26334" s="138"/>
    </row>
    <row r="26335" spans="62:65" ht="13" thickBot="1">
      <c r="BJ26335" s="138"/>
      <c r="BK26335" s="138"/>
      <c r="BL26335" s="138"/>
      <c r="BM26335" s="138"/>
    </row>
    <row r="26336" spans="62:65" ht="13" thickBot="1">
      <c r="BJ26336" s="138"/>
      <c r="BK26336" s="138"/>
      <c r="BL26336" s="138"/>
      <c r="BM26336" s="138"/>
    </row>
    <row r="26337" spans="62:65" ht="13" thickBot="1">
      <c r="BJ26337" s="138"/>
      <c r="BK26337" s="138"/>
      <c r="BL26337" s="138"/>
      <c r="BM26337" s="138"/>
    </row>
    <row r="26338" spans="62:65" ht="13" thickBot="1">
      <c r="BJ26338" s="138"/>
      <c r="BK26338" s="138"/>
      <c r="BL26338" s="138"/>
      <c r="BM26338" s="138"/>
    </row>
    <row r="26339" spans="62:65" ht="13" thickBot="1">
      <c r="BJ26339" s="138"/>
      <c r="BK26339" s="138"/>
      <c r="BL26339" s="138"/>
      <c r="BM26339" s="138"/>
    </row>
    <row r="26340" spans="62:65" ht="13" thickBot="1">
      <c r="BJ26340" s="138"/>
      <c r="BK26340" s="138"/>
      <c r="BL26340" s="138"/>
      <c r="BM26340" s="138"/>
    </row>
    <row r="26341" spans="62:65" ht="13" thickBot="1">
      <c r="BJ26341" s="138"/>
      <c r="BK26341" s="138"/>
      <c r="BL26341" s="138"/>
      <c r="BM26341" s="138"/>
    </row>
    <row r="26342" spans="62:65" ht="13" thickBot="1">
      <c r="BJ26342" s="138"/>
      <c r="BK26342" s="138"/>
      <c r="BL26342" s="138"/>
      <c r="BM26342" s="138"/>
    </row>
    <row r="26343" spans="62:65" ht="13" thickBot="1">
      <c r="BJ26343" s="138"/>
      <c r="BK26343" s="138"/>
      <c r="BL26343" s="138"/>
      <c r="BM26343" s="138"/>
    </row>
    <row r="26344" spans="62:65" ht="13" thickBot="1">
      <c r="BJ26344" s="138"/>
      <c r="BK26344" s="138"/>
      <c r="BL26344" s="138"/>
      <c r="BM26344" s="138"/>
    </row>
    <row r="26345" spans="62:65" ht="13" thickBot="1">
      <c r="BJ26345" s="138"/>
      <c r="BK26345" s="138"/>
      <c r="BL26345" s="138"/>
      <c r="BM26345" s="138"/>
    </row>
    <row r="26346" spans="62:65" ht="13" thickBot="1">
      <c r="BJ26346" s="138"/>
      <c r="BK26346" s="138"/>
      <c r="BL26346" s="138"/>
      <c r="BM26346" s="138"/>
    </row>
    <row r="26347" spans="62:65" ht="13" thickBot="1">
      <c r="BJ26347" s="138"/>
      <c r="BK26347" s="138"/>
      <c r="BL26347" s="138"/>
      <c r="BM26347" s="138"/>
    </row>
    <row r="26348" spans="62:65" ht="13" thickBot="1">
      <c r="BJ26348" s="138"/>
      <c r="BK26348" s="138"/>
      <c r="BL26348" s="138"/>
      <c r="BM26348" s="138"/>
    </row>
    <row r="26349" spans="62:65" ht="13" thickBot="1">
      <c r="BJ26349" s="138"/>
      <c r="BK26349" s="138"/>
      <c r="BL26349" s="138"/>
      <c r="BM26349" s="138"/>
    </row>
    <row r="26350" spans="62:65" ht="13" thickBot="1">
      <c r="BJ26350" s="138"/>
      <c r="BK26350" s="138"/>
      <c r="BL26350" s="138"/>
      <c r="BM26350" s="138"/>
    </row>
    <row r="26351" spans="62:65" ht="13" thickBot="1">
      <c r="BJ26351" s="138"/>
      <c r="BK26351" s="138"/>
      <c r="BL26351" s="138"/>
      <c r="BM26351" s="138"/>
    </row>
    <row r="26352" spans="62:65" ht="13" thickBot="1">
      <c r="BJ26352" s="138"/>
      <c r="BK26352" s="138"/>
      <c r="BL26352" s="138"/>
      <c r="BM26352" s="138"/>
    </row>
    <row r="26353" spans="62:65" ht="13" thickBot="1">
      <c r="BJ26353" s="138"/>
      <c r="BK26353" s="138"/>
      <c r="BL26353" s="138"/>
      <c r="BM26353" s="138"/>
    </row>
    <row r="26354" spans="62:65" ht="13" thickBot="1">
      <c r="BJ26354" s="138"/>
      <c r="BK26354" s="138"/>
      <c r="BL26354" s="138"/>
      <c r="BM26354" s="138"/>
    </row>
    <row r="26355" spans="62:65" ht="13" thickBot="1">
      <c r="BJ26355" s="138"/>
      <c r="BK26355" s="138"/>
      <c r="BL26355" s="138"/>
      <c r="BM26355" s="138"/>
    </row>
    <row r="26356" spans="62:65" ht="13" thickBot="1">
      <c r="BJ26356" s="138"/>
      <c r="BK26356" s="138"/>
      <c r="BL26356" s="138"/>
      <c r="BM26356" s="138"/>
    </row>
    <row r="26357" spans="62:65" ht="13" thickBot="1">
      <c r="BJ26357" s="138"/>
      <c r="BK26357" s="138"/>
      <c r="BL26357" s="138"/>
      <c r="BM26357" s="138"/>
    </row>
    <row r="26358" spans="62:65" ht="13" thickBot="1">
      <c r="BJ26358" s="138"/>
      <c r="BK26358" s="138"/>
      <c r="BL26358" s="138"/>
      <c r="BM26358" s="138"/>
    </row>
    <row r="26359" spans="62:65" ht="13" thickBot="1">
      <c r="BJ26359" s="138"/>
      <c r="BK26359" s="138"/>
      <c r="BL26359" s="138"/>
      <c r="BM26359" s="138"/>
    </row>
    <row r="26360" spans="62:65" ht="13" thickBot="1">
      <c r="BJ26360" s="138"/>
      <c r="BK26360" s="138"/>
      <c r="BL26360" s="138"/>
      <c r="BM26360" s="138"/>
    </row>
    <row r="26361" spans="62:65" ht="13" thickBot="1">
      <c r="BJ26361" s="138"/>
      <c r="BK26361" s="138"/>
      <c r="BL26361" s="138"/>
      <c r="BM26361" s="138"/>
    </row>
    <row r="26362" spans="62:65" ht="13" thickBot="1">
      <c r="BJ26362" s="138"/>
      <c r="BK26362" s="138"/>
      <c r="BL26362" s="138"/>
      <c r="BM26362" s="138"/>
    </row>
    <row r="26363" spans="62:65" ht="13" thickBot="1">
      <c r="BJ26363" s="138"/>
      <c r="BK26363" s="138"/>
      <c r="BL26363" s="138"/>
      <c r="BM26363" s="138"/>
    </row>
    <row r="26364" spans="62:65" ht="13" thickBot="1">
      <c r="BJ26364" s="138"/>
      <c r="BK26364" s="138"/>
      <c r="BL26364" s="138"/>
      <c r="BM26364" s="138"/>
    </row>
    <row r="26365" spans="62:65" ht="13" thickBot="1">
      <c r="BJ26365" s="138"/>
      <c r="BK26365" s="138"/>
      <c r="BL26365" s="138"/>
      <c r="BM26365" s="138"/>
    </row>
    <row r="26366" spans="62:65" ht="13" thickBot="1">
      <c r="BJ26366" s="138"/>
      <c r="BK26366" s="138"/>
      <c r="BL26366" s="138"/>
      <c r="BM26366" s="138"/>
    </row>
    <row r="26367" spans="62:65" ht="13" thickBot="1">
      <c r="BJ26367" s="138"/>
      <c r="BK26367" s="138"/>
      <c r="BL26367" s="138"/>
      <c r="BM26367" s="138"/>
    </row>
    <row r="26368" spans="62:65" ht="13" thickBot="1">
      <c r="BJ26368" s="138"/>
      <c r="BK26368" s="138"/>
      <c r="BL26368" s="138"/>
      <c r="BM26368" s="138"/>
    </row>
    <row r="26369" spans="62:65" ht="13" thickBot="1">
      <c r="BJ26369" s="138"/>
      <c r="BK26369" s="138"/>
      <c r="BL26369" s="138"/>
      <c r="BM26369" s="138"/>
    </row>
    <row r="26370" spans="62:65" ht="13" thickBot="1">
      <c r="BJ26370" s="138"/>
      <c r="BK26370" s="138"/>
      <c r="BL26370" s="138"/>
      <c r="BM26370" s="138"/>
    </row>
    <row r="26371" spans="62:65" ht="13" thickBot="1">
      <c r="BJ26371" s="138"/>
      <c r="BK26371" s="138"/>
      <c r="BL26371" s="138"/>
      <c r="BM26371" s="138"/>
    </row>
    <row r="26372" spans="62:65" ht="13" thickBot="1">
      <c r="BJ26372" s="138"/>
      <c r="BK26372" s="138"/>
      <c r="BL26372" s="138"/>
      <c r="BM26372" s="138"/>
    </row>
    <row r="26373" spans="62:65" ht="13" thickBot="1">
      <c r="BJ26373" s="138"/>
      <c r="BK26373" s="138"/>
      <c r="BL26373" s="138"/>
      <c r="BM26373" s="138"/>
    </row>
    <row r="26374" spans="62:65" ht="13" thickBot="1">
      <c r="BJ26374" s="138"/>
      <c r="BK26374" s="138"/>
      <c r="BL26374" s="138"/>
      <c r="BM26374" s="138"/>
    </row>
    <row r="26375" spans="62:65" ht="13" thickBot="1">
      <c r="BJ26375" s="138"/>
      <c r="BK26375" s="138"/>
      <c r="BL26375" s="138"/>
      <c r="BM26375" s="138"/>
    </row>
    <row r="26376" spans="62:65" ht="13" thickBot="1">
      <c r="BJ26376" s="138"/>
      <c r="BK26376" s="138"/>
      <c r="BL26376" s="138"/>
      <c r="BM26376" s="138"/>
    </row>
    <row r="26377" spans="62:65" ht="13" thickBot="1">
      <c r="BJ26377" s="138"/>
      <c r="BK26377" s="138"/>
      <c r="BL26377" s="138"/>
      <c r="BM26377" s="138"/>
    </row>
    <row r="26378" spans="62:65" ht="13" thickBot="1">
      <c r="BJ26378" s="138"/>
      <c r="BK26378" s="138"/>
      <c r="BL26378" s="138"/>
      <c r="BM26378" s="138"/>
    </row>
    <row r="26379" spans="62:65" ht="13" thickBot="1">
      <c r="BJ26379" s="138"/>
      <c r="BK26379" s="138"/>
      <c r="BL26379" s="138"/>
      <c r="BM26379" s="138"/>
    </row>
    <row r="26380" spans="62:65" ht="13" thickBot="1">
      <c r="BJ26380" s="138"/>
      <c r="BK26380" s="138"/>
      <c r="BL26380" s="138"/>
      <c r="BM26380" s="138"/>
    </row>
    <row r="26381" spans="62:65" ht="13" thickBot="1">
      <c r="BJ26381" s="138"/>
      <c r="BK26381" s="138"/>
      <c r="BL26381" s="138"/>
      <c r="BM26381" s="138"/>
    </row>
    <row r="26382" spans="62:65" ht="13" thickBot="1">
      <c r="BJ26382" s="138"/>
      <c r="BK26382" s="138"/>
      <c r="BL26382" s="138"/>
      <c r="BM26382" s="138"/>
    </row>
    <row r="26383" spans="62:65" ht="13" thickBot="1">
      <c r="BJ26383" s="138"/>
      <c r="BK26383" s="138"/>
      <c r="BL26383" s="138"/>
      <c r="BM26383" s="138"/>
    </row>
    <row r="26384" spans="62:65" ht="13" thickBot="1">
      <c r="BJ26384" s="138"/>
      <c r="BK26384" s="138"/>
      <c r="BL26384" s="138"/>
      <c r="BM26384" s="138"/>
    </row>
    <row r="26385" spans="62:65" ht="13" thickBot="1">
      <c r="BJ26385" s="138"/>
      <c r="BK26385" s="138"/>
      <c r="BL26385" s="138"/>
      <c r="BM26385" s="138"/>
    </row>
    <row r="26386" spans="62:65" ht="13" thickBot="1">
      <c r="BJ26386" s="138"/>
      <c r="BK26386" s="138"/>
      <c r="BL26386" s="138"/>
      <c r="BM26386" s="138"/>
    </row>
    <row r="26387" spans="62:65" ht="13" thickBot="1">
      <c r="BJ26387" s="138"/>
      <c r="BK26387" s="138"/>
      <c r="BL26387" s="138"/>
      <c r="BM26387" s="138"/>
    </row>
    <row r="26388" spans="62:65" ht="13" thickBot="1">
      <c r="BJ26388" s="138"/>
      <c r="BK26388" s="138"/>
      <c r="BL26388" s="138"/>
      <c r="BM26388" s="138"/>
    </row>
    <row r="26389" spans="62:65" ht="13" thickBot="1">
      <c r="BJ26389" s="138"/>
      <c r="BK26389" s="138"/>
      <c r="BL26389" s="138"/>
      <c r="BM26389" s="138"/>
    </row>
    <row r="26390" spans="62:65" ht="13" thickBot="1">
      <c r="BJ26390" s="138"/>
      <c r="BK26390" s="138"/>
      <c r="BL26390" s="138"/>
      <c r="BM26390" s="138"/>
    </row>
    <row r="26391" spans="62:65" ht="13" thickBot="1">
      <c r="BJ26391" s="138"/>
      <c r="BK26391" s="138"/>
      <c r="BL26391" s="138"/>
      <c r="BM26391" s="138"/>
    </row>
    <row r="26392" spans="62:65" ht="13" thickBot="1">
      <c r="BJ26392" s="138"/>
      <c r="BK26392" s="138"/>
      <c r="BL26392" s="138"/>
      <c r="BM26392" s="138"/>
    </row>
    <row r="26393" spans="62:65" ht="13" thickBot="1">
      <c r="BJ26393" s="138"/>
      <c r="BK26393" s="138"/>
      <c r="BL26393" s="138"/>
      <c r="BM26393" s="138"/>
    </row>
    <row r="26394" spans="62:65" ht="13" thickBot="1">
      <c r="BJ26394" s="138"/>
      <c r="BK26394" s="138"/>
      <c r="BL26394" s="138"/>
      <c r="BM26394" s="138"/>
    </row>
    <row r="26395" spans="62:65" ht="13" thickBot="1">
      <c r="BJ26395" s="138"/>
      <c r="BK26395" s="138"/>
      <c r="BL26395" s="138"/>
      <c r="BM26395" s="138"/>
    </row>
    <row r="26396" spans="62:65" ht="13" thickBot="1">
      <c r="BJ26396" s="138"/>
      <c r="BK26396" s="138"/>
      <c r="BL26396" s="138"/>
      <c r="BM26396" s="138"/>
    </row>
    <row r="26397" spans="62:65" ht="13" thickBot="1">
      <c r="BJ26397" s="138"/>
      <c r="BK26397" s="138"/>
      <c r="BL26397" s="138"/>
      <c r="BM26397" s="138"/>
    </row>
    <row r="26398" spans="62:65" ht="13" thickBot="1">
      <c r="BJ26398" s="138"/>
      <c r="BK26398" s="138"/>
      <c r="BL26398" s="138"/>
      <c r="BM26398" s="138"/>
    </row>
    <row r="26399" spans="62:65" ht="13" thickBot="1">
      <c r="BJ26399" s="138"/>
      <c r="BK26399" s="138"/>
      <c r="BL26399" s="138"/>
      <c r="BM26399" s="138"/>
    </row>
    <row r="26400" spans="62:65" ht="13" thickBot="1">
      <c r="BJ26400" s="138"/>
      <c r="BK26400" s="138"/>
      <c r="BL26400" s="138"/>
      <c r="BM26400" s="138"/>
    </row>
    <row r="26401" spans="62:65" ht="13" thickBot="1">
      <c r="BJ26401" s="138"/>
      <c r="BK26401" s="138"/>
      <c r="BL26401" s="138"/>
      <c r="BM26401" s="138"/>
    </row>
    <row r="26402" spans="62:65" ht="13" thickBot="1">
      <c r="BJ26402" s="138"/>
      <c r="BK26402" s="138"/>
      <c r="BL26402" s="138"/>
      <c r="BM26402" s="138"/>
    </row>
    <row r="26403" spans="62:65" ht="13" thickBot="1">
      <c r="BJ26403" s="138"/>
      <c r="BK26403" s="138"/>
      <c r="BL26403" s="138"/>
      <c r="BM26403" s="138"/>
    </row>
    <row r="26404" spans="62:65" ht="13" thickBot="1">
      <c r="BJ26404" s="138"/>
      <c r="BK26404" s="138"/>
      <c r="BL26404" s="138"/>
      <c r="BM26404" s="138"/>
    </row>
    <row r="26405" spans="62:65" ht="13" thickBot="1">
      <c r="BJ26405" s="138"/>
      <c r="BK26405" s="138"/>
      <c r="BL26405" s="138"/>
      <c r="BM26405" s="138"/>
    </row>
    <row r="26406" spans="62:65" ht="13" thickBot="1">
      <c r="BJ26406" s="138"/>
      <c r="BK26406" s="138"/>
      <c r="BL26406" s="138"/>
      <c r="BM26406" s="138"/>
    </row>
    <row r="26407" spans="62:65" ht="13" thickBot="1">
      <c r="BJ26407" s="138"/>
      <c r="BK26407" s="138"/>
      <c r="BL26407" s="138"/>
      <c r="BM26407" s="138"/>
    </row>
    <row r="26408" spans="62:65" ht="13" thickBot="1">
      <c r="BJ26408" s="138"/>
      <c r="BK26408" s="138"/>
      <c r="BL26408" s="138"/>
      <c r="BM26408" s="138"/>
    </row>
    <row r="26409" spans="62:65" ht="13" thickBot="1">
      <c r="BJ26409" s="138"/>
      <c r="BK26409" s="138"/>
      <c r="BL26409" s="138"/>
      <c r="BM26409" s="138"/>
    </row>
    <row r="26410" spans="62:65" ht="13" thickBot="1">
      <c r="BJ26410" s="138"/>
      <c r="BK26410" s="138"/>
      <c r="BL26410" s="138"/>
      <c r="BM26410" s="138"/>
    </row>
    <row r="26411" spans="62:65" ht="13" thickBot="1">
      <c r="BJ26411" s="138"/>
      <c r="BK26411" s="138"/>
      <c r="BL26411" s="138"/>
      <c r="BM26411" s="138"/>
    </row>
    <row r="26412" spans="62:65" ht="13" thickBot="1">
      <c r="BJ26412" s="138"/>
      <c r="BK26412" s="138"/>
      <c r="BL26412" s="138"/>
      <c r="BM26412" s="138"/>
    </row>
    <row r="26413" spans="62:65" ht="13" thickBot="1">
      <c r="BJ26413" s="138"/>
      <c r="BK26413" s="138"/>
      <c r="BL26413" s="138"/>
      <c r="BM26413" s="138"/>
    </row>
    <row r="26414" spans="62:65" ht="13" thickBot="1">
      <c r="BJ26414" s="138"/>
      <c r="BK26414" s="138"/>
      <c r="BL26414" s="138"/>
      <c r="BM26414" s="138"/>
    </row>
    <row r="26415" spans="62:65" ht="13" thickBot="1">
      <c r="BJ26415" s="138"/>
      <c r="BK26415" s="138"/>
      <c r="BL26415" s="138"/>
      <c r="BM26415" s="138"/>
    </row>
    <row r="26416" spans="62:65" ht="13" thickBot="1">
      <c r="BJ26416" s="138"/>
      <c r="BK26416" s="138"/>
      <c r="BL26416" s="138"/>
      <c r="BM26416" s="138"/>
    </row>
    <row r="26417" spans="62:65" ht="13" thickBot="1">
      <c r="BJ26417" s="138"/>
      <c r="BK26417" s="138"/>
      <c r="BL26417" s="138"/>
      <c r="BM26417" s="138"/>
    </row>
    <row r="26418" spans="62:65" ht="13" thickBot="1">
      <c r="BJ26418" s="138"/>
      <c r="BK26418" s="138"/>
      <c r="BL26418" s="138"/>
      <c r="BM26418" s="138"/>
    </row>
    <row r="26419" spans="62:65" ht="13" thickBot="1">
      <c r="BJ26419" s="138"/>
      <c r="BK26419" s="138"/>
      <c r="BL26419" s="138"/>
      <c r="BM26419" s="138"/>
    </row>
    <row r="26420" spans="62:65" ht="13" thickBot="1">
      <c r="BJ26420" s="138"/>
      <c r="BK26420" s="138"/>
      <c r="BL26420" s="138"/>
      <c r="BM26420" s="138"/>
    </row>
    <row r="26421" spans="62:65" ht="13" thickBot="1">
      <c r="BJ26421" s="138"/>
      <c r="BK26421" s="138"/>
      <c r="BL26421" s="138"/>
      <c r="BM26421" s="138"/>
    </row>
    <row r="26422" spans="62:65" ht="13" thickBot="1">
      <c r="BJ26422" s="138"/>
      <c r="BK26422" s="138"/>
      <c r="BL26422" s="138"/>
      <c r="BM26422" s="138"/>
    </row>
    <row r="26423" spans="62:65" ht="13" thickBot="1">
      <c r="BJ26423" s="138"/>
      <c r="BK26423" s="138"/>
      <c r="BL26423" s="138"/>
      <c r="BM26423" s="138"/>
    </row>
    <row r="26424" spans="62:65" ht="13" thickBot="1">
      <c r="BJ26424" s="138"/>
      <c r="BK26424" s="138"/>
      <c r="BL26424" s="138"/>
      <c r="BM26424" s="138"/>
    </row>
    <row r="26425" spans="62:65" ht="13" thickBot="1">
      <c r="BJ26425" s="138"/>
      <c r="BK26425" s="138"/>
      <c r="BL26425" s="138"/>
      <c r="BM26425" s="138"/>
    </row>
    <row r="26426" spans="62:65" ht="13" thickBot="1">
      <c r="BJ26426" s="138"/>
      <c r="BK26426" s="138"/>
      <c r="BL26426" s="138"/>
      <c r="BM26426" s="138"/>
    </row>
    <row r="26427" spans="62:65" ht="13" thickBot="1">
      <c r="BJ26427" s="138"/>
      <c r="BK26427" s="138"/>
      <c r="BL26427" s="138"/>
      <c r="BM26427" s="138"/>
    </row>
    <row r="26428" spans="62:65" ht="13" thickBot="1">
      <c r="BJ26428" s="138"/>
      <c r="BK26428" s="138"/>
      <c r="BL26428" s="138"/>
      <c r="BM26428" s="138"/>
    </row>
    <row r="26429" spans="62:65" ht="13" thickBot="1">
      <c r="BJ26429" s="138"/>
      <c r="BK26429" s="138"/>
      <c r="BL26429" s="138"/>
      <c r="BM26429" s="138"/>
    </row>
    <row r="26430" spans="62:65" ht="13" thickBot="1">
      <c r="BJ26430" s="138"/>
      <c r="BK26430" s="138"/>
      <c r="BL26430" s="138"/>
      <c r="BM26430" s="138"/>
    </row>
    <row r="26431" spans="62:65" ht="13" thickBot="1">
      <c r="BJ26431" s="138"/>
      <c r="BK26431" s="138"/>
      <c r="BL26431" s="138"/>
      <c r="BM26431" s="138"/>
    </row>
    <row r="26432" spans="62:65" ht="13" thickBot="1">
      <c r="BJ26432" s="138"/>
      <c r="BK26432" s="138"/>
      <c r="BL26432" s="138"/>
      <c r="BM26432" s="138"/>
    </row>
    <row r="26433" spans="62:65" ht="13" thickBot="1">
      <c r="BJ26433" s="138"/>
      <c r="BK26433" s="138"/>
      <c r="BL26433" s="138"/>
      <c r="BM26433" s="138"/>
    </row>
    <row r="26434" spans="62:65" ht="13" thickBot="1">
      <c r="BJ26434" s="138"/>
      <c r="BK26434" s="138"/>
      <c r="BL26434" s="138"/>
      <c r="BM26434" s="138"/>
    </row>
    <row r="26435" spans="62:65" ht="13" thickBot="1">
      <c r="BJ26435" s="138"/>
      <c r="BK26435" s="138"/>
      <c r="BL26435" s="138"/>
      <c r="BM26435" s="138"/>
    </row>
    <row r="26436" spans="62:65" ht="13" thickBot="1">
      <c r="BJ26436" s="138"/>
      <c r="BK26436" s="138"/>
      <c r="BL26436" s="138"/>
      <c r="BM26436" s="138"/>
    </row>
    <row r="26437" spans="62:65" ht="13" thickBot="1">
      <c r="BJ26437" s="138"/>
      <c r="BK26437" s="138"/>
      <c r="BL26437" s="138"/>
      <c r="BM26437" s="138"/>
    </row>
    <row r="26438" spans="62:65" ht="13" thickBot="1">
      <c r="BJ26438" s="138"/>
      <c r="BK26438" s="138"/>
      <c r="BL26438" s="138"/>
      <c r="BM26438" s="138"/>
    </row>
    <row r="26439" spans="62:65" ht="13" thickBot="1">
      <c r="BJ26439" s="138"/>
      <c r="BK26439" s="138"/>
      <c r="BL26439" s="138"/>
      <c r="BM26439" s="138"/>
    </row>
    <row r="26440" spans="62:65" ht="13" thickBot="1">
      <c r="BJ26440" s="138"/>
      <c r="BK26440" s="138"/>
      <c r="BL26440" s="138"/>
      <c r="BM26440" s="138"/>
    </row>
    <row r="26441" spans="62:65" ht="13" thickBot="1">
      <c r="BJ26441" s="138"/>
      <c r="BK26441" s="138"/>
      <c r="BL26441" s="138"/>
      <c r="BM26441" s="138"/>
    </row>
    <row r="26442" spans="62:65" ht="13" thickBot="1">
      <c r="BJ26442" s="138"/>
      <c r="BK26442" s="138"/>
      <c r="BL26442" s="138"/>
      <c r="BM26442" s="138"/>
    </row>
    <row r="26443" spans="62:65" ht="13" thickBot="1">
      <c r="BJ26443" s="138"/>
      <c r="BK26443" s="138"/>
      <c r="BL26443" s="138"/>
      <c r="BM26443" s="138"/>
    </row>
    <row r="26444" spans="62:65" ht="13" thickBot="1">
      <c r="BJ26444" s="138"/>
      <c r="BK26444" s="138"/>
      <c r="BL26444" s="138"/>
      <c r="BM26444" s="138"/>
    </row>
    <row r="26445" spans="62:65" ht="13" thickBot="1">
      <c r="BJ26445" s="138"/>
      <c r="BK26445" s="138"/>
      <c r="BL26445" s="138"/>
      <c r="BM26445" s="138"/>
    </row>
    <row r="26446" spans="62:65" ht="13" thickBot="1">
      <c r="BJ26446" s="138"/>
      <c r="BK26446" s="138"/>
      <c r="BL26446" s="138"/>
      <c r="BM26446" s="138"/>
    </row>
    <row r="26447" spans="62:65" ht="13" thickBot="1">
      <c r="BJ26447" s="138"/>
      <c r="BK26447" s="138"/>
      <c r="BL26447" s="138"/>
      <c r="BM26447" s="138"/>
    </row>
    <row r="26448" spans="62:65" ht="13" thickBot="1">
      <c r="BJ26448" s="138"/>
      <c r="BK26448" s="138"/>
      <c r="BL26448" s="138"/>
      <c r="BM26448" s="138"/>
    </row>
    <row r="26449" spans="62:65" ht="13" thickBot="1">
      <c r="BJ26449" s="138"/>
      <c r="BK26449" s="138"/>
      <c r="BL26449" s="138"/>
      <c r="BM26449" s="138"/>
    </row>
    <row r="26450" spans="62:65" ht="13" thickBot="1">
      <c r="BJ26450" s="138"/>
      <c r="BK26450" s="138"/>
      <c r="BL26450" s="138"/>
      <c r="BM26450" s="138"/>
    </row>
    <row r="26451" spans="62:65" ht="13" thickBot="1">
      <c r="BJ26451" s="138"/>
      <c r="BK26451" s="138"/>
      <c r="BL26451" s="138"/>
      <c r="BM26451" s="138"/>
    </row>
    <row r="26452" spans="62:65" ht="13" thickBot="1">
      <c r="BJ26452" s="138"/>
      <c r="BK26452" s="138"/>
      <c r="BL26452" s="138"/>
      <c r="BM26452" s="138"/>
    </row>
    <row r="26453" spans="62:65" ht="13" thickBot="1">
      <c r="BJ26453" s="138"/>
      <c r="BK26453" s="138"/>
      <c r="BL26453" s="138"/>
      <c r="BM26453" s="138"/>
    </row>
    <row r="26454" spans="62:65" ht="13" thickBot="1">
      <c r="BJ26454" s="138"/>
      <c r="BK26454" s="138"/>
      <c r="BL26454" s="138"/>
      <c r="BM26454" s="138"/>
    </row>
    <row r="26455" spans="62:65" ht="13" thickBot="1">
      <c r="BJ26455" s="138"/>
      <c r="BK26455" s="138"/>
      <c r="BL26455" s="138"/>
      <c r="BM26455" s="138"/>
    </row>
    <row r="26456" spans="62:65" ht="13" thickBot="1">
      <c r="BJ26456" s="138"/>
      <c r="BK26456" s="138"/>
      <c r="BL26456" s="138"/>
      <c r="BM26456" s="138"/>
    </row>
    <row r="26457" spans="62:65" ht="13" thickBot="1">
      <c r="BJ26457" s="138"/>
      <c r="BK26457" s="138"/>
      <c r="BL26457" s="138"/>
      <c r="BM26457" s="138"/>
    </row>
    <row r="26458" spans="62:65" ht="13" thickBot="1">
      <c r="BJ26458" s="138"/>
      <c r="BK26458" s="138"/>
      <c r="BL26458" s="138"/>
      <c r="BM26458" s="138"/>
    </row>
    <row r="26459" spans="62:65" ht="13" thickBot="1">
      <c r="BJ26459" s="138"/>
      <c r="BK26459" s="138"/>
      <c r="BL26459" s="138"/>
      <c r="BM26459" s="138"/>
    </row>
    <row r="26460" spans="62:65" ht="13" thickBot="1">
      <c r="BJ26460" s="138"/>
      <c r="BK26460" s="138"/>
      <c r="BL26460" s="138"/>
      <c r="BM26460" s="138"/>
    </row>
    <row r="26461" spans="62:65" ht="13" thickBot="1">
      <c r="BJ26461" s="138"/>
      <c r="BK26461" s="138"/>
      <c r="BL26461" s="138"/>
      <c r="BM26461" s="138"/>
    </row>
    <row r="26462" spans="62:65" ht="13" thickBot="1">
      <c r="BJ26462" s="138"/>
      <c r="BK26462" s="138"/>
      <c r="BL26462" s="138"/>
      <c r="BM26462" s="138"/>
    </row>
    <row r="26463" spans="62:65" ht="13" thickBot="1">
      <c r="BJ26463" s="138"/>
      <c r="BK26463" s="138"/>
      <c r="BL26463" s="138"/>
      <c r="BM26463" s="138"/>
    </row>
    <row r="26464" spans="62:65" ht="13" thickBot="1">
      <c r="BJ26464" s="138"/>
      <c r="BK26464" s="138"/>
      <c r="BL26464" s="138"/>
      <c r="BM26464" s="138"/>
    </row>
    <row r="26465" spans="62:65" ht="13" thickBot="1">
      <c r="BJ26465" s="138"/>
      <c r="BK26465" s="138"/>
      <c r="BL26465" s="138"/>
      <c r="BM26465" s="138"/>
    </row>
    <row r="26466" spans="62:65" ht="13" thickBot="1">
      <c r="BJ26466" s="138"/>
      <c r="BK26466" s="138"/>
      <c r="BL26466" s="138"/>
      <c r="BM26466" s="138"/>
    </row>
    <row r="26467" spans="62:65" ht="13" thickBot="1">
      <c r="BJ26467" s="138"/>
      <c r="BK26467" s="138"/>
      <c r="BL26467" s="138"/>
      <c r="BM26467" s="138"/>
    </row>
    <row r="26468" spans="62:65" ht="13" thickBot="1">
      <c r="BJ26468" s="138"/>
      <c r="BK26468" s="138"/>
      <c r="BL26468" s="138"/>
      <c r="BM26468" s="138"/>
    </row>
    <row r="26469" spans="62:65" ht="13" thickBot="1">
      <c r="BJ26469" s="138"/>
      <c r="BK26469" s="138"/>
      <c r="BL26469" s="138"/>
      <c r="BM26469" s="138"/>
    </row>
    <row r="26470" spans="62:65" ht="13" thickBot="1">
      <c r="BJ26470" s="138"/>
      <c r="BK26470" s="138"/>
      <c r="BL26470" s="138"/>
      <c r="BM26470" s="138"/>
    </row>
    <row r="26471" spans="62:65" ht="13" thickBot="1">
      <c r="BJ26471" s="138"/>
      <c r="BK26471" s="138"/>
      <c r="BL26471" s="138"/>
      <c r="BM26471" s="138"/>
    </row>
    <row r="26472" spans="62:65" ht="13" thickBot="1">
      <c r="BJ26472" s="138"/>
      <c r="BK26472" s="138"/>
      <c r="BL26472" s="138"/>
      <c r="BM26472" s="138"/>
    </row>
    <row r="26473" spans="62:65" ht="13" thickBot="1">
      <c r="BJ26473" s="138"/>
      <c r="BK26473" s="138"/>
      <c r="BL26473" s="138"/>
      <c r="BM26473" s="138"/>
    </row>
    <row r="26474" spans="62:65" ht="13" thickBot="1">
      <c r="BJ26474" s="138"/>
      <c r="BK26474" s="138"/>
      <c r="BL26474" s="138"/>
      <c r="BM26474" s="138"/>
    </row>
    <row r="26475" spans="62:65" ht="13" thickBot="1">
      <c r="BJ26475" s="138"/>
      <c r="BK26475" s="138"/>
      <c r="BL26475" s="138"/>
      <c r="BM26475" s="138"/>
    </row>
    <row r="26476" spans="62:65" ht="13" thickBot="1">
      <c r="BJ26476" s="138"/>
      <c r="BK26476" s="138"/>
      <c r="BL26476" s="138"/>
      <c r="BM26476" s="138"/>
    </row>
    <row r="26477" spans="62:65" ht="13" thickBot="1">
      <c r="BJ26477" s="138"/>
      <c r="BK26477" s="138"/>
      <c r="BL26477" s="138"/>
      <c r="BM26477" s="138"/>
    </row>
    <row r="26478" spans="62:65" ht="13" thickBot="1">
      <c r="BJ26478" s="138"/>
      <c r="BK26478" s="138"/>
      <c r="BL26478" s="138"/>
      <c r="BM26478" s="138"/>
    </row>
    <row r="26479" spans="62:65" ht="13" thickBot="1">
      <c r="BJ26479" s="138"/>
      <c r="BK26479" s="138"/>
      <c r="BL26479" s="138"/>
      <c r="BM26479" s="138"/>
    </row>
    <row r="26480" spans="62:65" ht="13" thickBot="1">
      <c r="BJ26480" s="138"/>
      <c r="BK26480" s="138"/>
      <c r="BL26480" s="138"/>
      <c r="BM26480" s="138"/>
    </row>
    <row r="26481" spans="62:65" ht="13" thickBot="1">
      <c r="BJ26481" s="138"/>
      <c r="BK26481" s="138"/>
      <c r="BL26481" s="138"/>
      <c r="BM26481" s="138"/>
    </row>
    <row r="26482" spans="62:65" ht="13" thickBot="1">
      <c r="BJ26482" s="138"/>
      <c r="BK26482" s="138"/>
      <c r="BL26482" s="138"/>
      <c r="BM26482" s="138"/>
    </row>
    <row r="26483" spans="62:65" ht="13" thickBot="1">
      <c r="BJ26483" s="138"/>
      <c r="BK26483" s="138"/>
      <c r="BL26483" s="138"/>
      <c r="BM26483" s="138"/>
    </row>
    <row r="26484" spans="62:65" ht="13" thickBot="1">
      <c r="BJ26484" s="138"/>
      <c r="BK26484" s="138"/>
      <c r="BL26484" s="138"/>
      <c r="BM26484" s="138"/>
    </row>
    <row r="26485" spans="62:65" ht="13" thickBot="1">
      <c r="BJ26485" s="138"/>
      <c r="BK26485" s="138"/>
      <c r="BL26485" s="138"/>
      <c r="BM26485" s="138"/>
    </row>
    <row r="26486" spans="62:65" ht="13" thickBot="1">
      <c r="BJ26486" s="138"/>
      <c r="BK26486" s="138"/>
      <c r="BL26486" s="138"/>
      <c r="BM26486" s="138"/>
    </row>
    <row r="26487" spans="62:65" ht="13" thickBot="1">
      <c r="BJ26487" s="138"/>
      <c r="BK26487" s="138"/>
      <c r="BL26487" s="138"/>
      <c r="BM26487" s="138"/>
    </row>
    <row r="26488" spans="62:65" ht="13" thickBot="1">
      <c r="BJ26488" s="138"/>
      <c r="BK26488" s="138"/>
      <c r="BL26488" s="138"/>
      <c r="BM26488" s="138"/>
    </row>
    <row r="26489" spans="62:65" ht="13" thickBot="1">
      <c r="BJ26489" s="138"/>
      <c r="BK26489" s="138"/>
      <c r="BL26489" s="138"/>
      <c r="BM26489" s="138"/>
    </row>
    <row r="26490" spans="62:65" ht="13" thickBot="1">
      <c r="BJ26490" s="138"/>
      <c r="BK26490" s="138"/>
      <c r="BL26490" s="138"/>
      <c r="BM26490" s="138"/>
    </row>
    <row r="26491" spans="62:65" ht="13" thickBot="1">
      <c r="BJ26491" s="138"/>
      <c r="BK26491" s="138"/>
      <c r="BL26491" s="138"/>
      <c r="BM26491" s="138"/>
    </row>
    <row r="26492" spans="62:65" ht="13" thickBot="1">
      <c r="BJ26492" s="138"/>
      <c r="BK26492" s="138"/>
      <c r="BL26492" s="138"/>
      <c r="BM26492" s="138"/>
    </row>
    <row r="26493" spans="62:65" ht="13" thickBot="1">
      <c r="BJ26493" s="138"/>
      <c r="BK26493" s="138"/>
      <c r="BL26493" s="138"/>
      <c r="BM26493" s="138"/>
    </row>
    <row r="26494" spans="62:65" ht="13" thickBot="1">
      <c r="BJ26494" s="138"/>
      <c r="BK26494" s="138"/>
      <c r="BL26494" s="138"/>
      <c r="BM26494" s="138"/>
    </row>
    <row r="26495" spans="62:65" ht="13" thickBot="1">
      <c r="BJ26495" s="138"/>
      <c r="BK26495" s="138"/>
      <c r="BL26495" s="138"/>
      <c r="BM26495" s="138"/>
    </row>
    <row r="26496" spans="62:65" ht="13" thickBot="1">
      <c r="BJ26496" s="138"/>
      <c r="BK26496" s="138"/>
      <c r="BL26496" s="138"/>
      <c r="BM26496" s="138"/>
    </row>
    <row r="26497" spans="62:65" ht="13" thickBot="1">
      <c r="BJ26497" s="138"/>
      <c r="BK26497" s="138"/>
      <c r="BL26497" s="138"/>
      <c r="BM26497" s="138"/>
    </row>
    <row r="26498" spans="62:65" ht="13" thickBot="1">
      <c r="BJ26498" s="138"/>
      <c r="BK26498" s="138"/>
      <c r="BL26498" s="138"/>
      <c r="BM26498" s="138"/>
    </row>
    <row r="26499" spans="62:65" ht="13" thickBot="1">
      <c r="BJ26499" s="138"/>
      <c r="BK26499" s="138"/>
      <c r="BL26499" s="138"/>
      <c r="BM26499" s="138"/>
    </row>
    <row r="26500" spans="62:65" ht="13" thickBot="1">
      <c r="BJ26500" s="138"/>
      <c r="BK26500" s="138"/>
      <c r="BL26500" s="138"/>
      <c r="BM26500" s="138"/>
    </row>
    <row r="26501" spans="62:65" ht="13" thickBot="1">
      <c r="BJ26501" s="138"/>
      <c r="BK26501" s="138"/>
      <c r="BL26501" s="138"/>
      <c r="BM26501" s="138"/>
    </row>
    <row r="26502" spans="62:65" ht="13" thickBot="1">
      <c r="BJ26502" s="138"/>
      <c r="BK26502" s="138"/>
      <c r="BL26502" s="138"/>
      <c r="BM26502" s="138"/>
    </row>
    <row r="26503" spans="62:65" ht="13" thickBot="1">
      <c r="BJ26503" s="138"/>
      <c r="BK26503" s="138"/>
      <c r="BL26503" s="138"/>
      <c r="BM26503" s="138"/>
    </row>
    <row r="26504" spans="62:65" ht="13" thickBot="1">
      <c r="BJ26504" s="138"/>
      <c r="BK26504" s="138"/>
      <c r="BL26504" s="138"/>
      <c r="BM26504" s="138"/>
    </row>
    <row r="26505" spans="62:65" ht="13" thickBot="1">
      <c r="BJ26505" s="138"/>
      <c r="BK26505" s="138"/>
      <c r="BL26505" s="138"/>
      <c r="BM26505" s="138"/>
    </row>
    <row r="26506" spans="62:65" ht="13" thickBot="1">
      <c r="BJ26506" s="138"/>
      <c r="BK26506" s="138"/>
      <c r="BL26506" s="138"/>
      <c r="BM26506" s="138"/>
    </row>
    <row r="26507" spans="62:65" ht="13" thickBot="1">
      <c r="BJ26507" s="138"/>
      <c r="BK26507" s="138"/>
      <c r="BL26507" s="138"/>
      <c r="BM26507" s="138"/>
    </row>
    <row r="26508" spans="62:65" ht="13" thickBot="1">
      <c r="BJ26508" s="138"/>
      <c r="BK26508" s="138"/>
      <c r="BL26508" s="138"/>
      <c r="BM26508" s="138"/>
    </row>
    <row r="26509" spans="62:65" ht="13" thickBot="1">
      <c r="BJ26509" s="138"/>
      <c r="BK26509" s="138"/>
      <c r="BL26509" s="138"/>
      <c r="BM26509" s="138"/>
    </row>
    <row r="26510" spans="62:65" ht="13" thickBot="1">
      <c r="BJ26510" s="138"/>
      <c r="BK26510" s="138"/>
      <c r="BL26510" s="138"/>
      <c r="BM26510" s="138"/>
    </row>
    <row r="26511" spans="62:65" ht="13" thickBot="1">
      <c r="BJ26511" s="138"/>
      <c r="BK26511" s="138"/>
      <c r="BL26511" s="138"/>
      <c r="BM26511" s="138"/>
    </row>
    <row r="26512" spans="62:65" ht="13" thickBot="1">
      <c r="BJ26512" s="138"/>
      <c r="BK26512" s="138"/>
      <c r="BL26512" s="138"/>
      <c r="BM26512" s="138"/>
    </row>
    <row r="26513" spans="62:65" ht="13" thickBot="1">
      <c r="BJ26513" s="138"/>
      <c r="BK26513" s="138"/>
      <c r="BL26513" s="138"/>
      <c r="BM26513" s="138"/>
    </row>
    <row r="26514" spans="62:65" ht="13" thickBot="1">
      <c r="BJ26514" s="138"/>
      <c r="BK26514" s="138"/>
      <c r="BL26514" s="138"/>
      <c r="BM26514" s="138"/>
    </row>
    <row r="26515" spans="62:65" ht="13" thickBot="1">
      <c r="BJ26515" s="138"/>
      <c r="BK26515" s="138"/>
      <c r="BL26515" s="138"/>
      <c r="BM26515" s="138"/>
    </row>
    <row r="26516" spans="62:65" ht="13" thickBot="1">
      <c r="BJ26516" s="138"/>
      <c r="BK26516" s="138"/>
      <c r="BL26516" s="138"/>
      <c r="BM26516" s="138"/>
    </row>
    <row r="26517" spans="62:65" ht="13" thickBot="1">
      <c r="BJ26517" s="138"/>
      <c r="BK26517" s="138"/>
      <c r="BL26517" s="138"/>
      <c r="BM26517" s="138"/>
    </row>
    <row r="26518" spans="62:65" ht="13" thickBot="1">
      <c r="BJ26518" s="138"/>
      <c r="BK26518" s="138"/>
      <c r="BL26518" s="138"/>
      <c r="BM26518" s="138"/>
    </row>
    <row r="26519" spans="62:65" ht="13" thickBot="1">
      <c r="BJ26519" s="138"/>
      <c r="BK26519" s="138"/>
      <c r="BL26519" s="138"/>
      <c r="BM26519" s="138"/>
    </row>
    <row r="26520" spans="62:65" ht="13" thickBot="1">
      <c r="BJ26520" s="138"/>
      <c r="BK26520" s="138"/>
      <c r="BL26520" s="138"/>
      <c r="BM26520" s="138"/>
    </row>
    <row r="26521" spans="62:65" ht="13" thickBot="1">
      <c r="BJ26521" s="138"/>
      <c r="BK26521" s="138"/>
      <c r="BL26521" s="138"/>
      <c r="BM26521" s="138"/>
    </row>
    <row r="26522" spans="62:65" ht="13" thickBot="1">
      <c r="BJ26522" s="138"/>
      <c r="BK26522" s="138"/>
      <c r="BL26522" s="138"/>
      <c r="BM26522" s="138"/>
    </row>
    <row r="26523" spans="62:65" ht="13" thickBot="1">
      <c r="BJ26523" s="138"/>
      <c r="BK26523" s="138"/>
      <c r="BL26523" s="138"/>
      <c r="BM26523" s="138"/>
    </row>
    <row r="26524" spans="62:65" ht="13" thickBot="1">
      <c r="BJ26524" s="138"/>
      <c r="BK26524" s="138"/>
      <c r="BL26524" s="138"/>
      <c r="BM26524" s="138"/>
    </row>
    <row r="26525" spans="62:65" ht="13" thickBot="1">
      <c r="BJ26525" s="138"/>
      <c r="BK26525" s="138"/>
      <c r="BL26525" s="138"/>
      <c r="BM26525" s="138"/>
    </row>
    <row r="26526" spans="62:65" ht="13" thickBot="1">
      <c r="BJ26526" s="138"/>
      <c r="BK26526" s="138"/>
      <c r="BL26526" s="138"/>
      <c r="BM26526" s="138"/>
    </row>
    <row r="26527" spans="62:65" ht="13" thickBot="1">
      <c r="BJ26527" s="138"/>
      <c r="BK26527" s="138"/>
      <c r="BL26527" s="138"/>
      <c r="BM26527" s="138"/>
    </row>
    <row r="26528" spans="62:65" ht="13" thickBot="1">
      <c r="BJ26528" s="138"/>
      <c r="BK26528" s="138"/>
      <c r="BL26528" s="138"/>
      <c r="BM26528" s="138"/>
    </row>
    <row r="26529" spans="62:65" ht="13" thickBot="1">
      <c r="BJ26529" s="138"/>
      <c r="BK26529" s="138"/>
      <c r="BL26529" s="138"/>
      <c r="BM26529" s="138"/>
    </row>
    <row r="26530" spans="62:65" ht="13" thickBot="1">
      <c r="BJ26530" s="138"/>
      <c r="BK26530" s="138"/>
      <c r="BL26530" s="138"/>
      <c r="BM26530" s="138"/>
    </row>
    <row r="26531" spans="62:65" ht="13" thickBot="1">
      <c r="BJ26531" s="138"/>
      <c r="BK26531" s="138"/>
      <c r="BL26531" s="138"/>
      <c r="BM26531" s="138"/>
    </row>
    <row r="26532" spans="62:65" ht="13" thickBot="1">
      <c r="BJ26532" s="138"/>
      <c r="BK26532" s="138"/>
      <c r="BL26532" s="138"/>
      <c r="BM26532" s="138"/>
    </row>
    <row r="26533" spans="62:65" ht="13" thickBot="1">
      <c r="BJ26533" s="138"/>
      <c r="BK26533" s="138"/>
      <c r="BL26533" s="138"/>
      <c r="BM26533" s="138"/>
    </row>
    <row r="26534" spans="62:65" ht="13" thickBot="1">
      <c r="BJ26534" s="138"/>
      <c r="BK26534" s="138"/>
      <c r="BL26534" s="138"/>
      <c r="BM26534" s="138"/>
    </row>
    <row r="26535" spans="62:65" ht="13" thickBot="1">
      <c r="BJ26535" s="138"/>
      <c r="BK26535" s="138"/>
      <c r="BL26535" s="138"/>
      <c r="BM26535" s="138"/>
    </row>
    <row r="26536" spans="62:65" ht="13" thickBot="1">
      <c r="BJ26536" s="138"/>
      <c r="BK26536" s="138"/>
      <c r="BL26536" s="138"/>
      <c r="BM26536" s="138"/>
    </row>
    <row r="26537" spans="62:65" ht="13" thickBot="1">
      <c r="BJ26537" s="138"/>
      <c r="BK26537" s="138"/>
      <c r="BL26537" s="138"/>
      <c r="BM26537" s="138"/>
    </row>
    <row r="26538" spans="62:65" ht="13" thickBot="1">
      <c r="BJ26538" s="138"/>
      <c r="BK26538" s="138"/>
      <c r="BL26538" s="138"/>
      <c r="BM26538" s="138"/>
    </row>
    <row r="26539" spans="62:65" ht="13" thickBot="1">
      <c r="BJ26539" s="138"/>
      <c r="BK26539" s="138"/>
      <c r="BL26539" s="138"/>
      <c r="BM26539" s="138"/>
    </row>
    <row r="26540" spans="62:65" ht="13" thickBot="1">
      <c r="BJ26540" s="138"/>
      <c r="BK26540" s="138"/>
      <c r="BL26540" s="138"/>
      <c r="BM26540" s="138"/>
    </row>
    <row r="26541" spans="62:65" ht="13" thickBot="1">
      <c r="BJ26541" s="138"/>
      <c r="BK26541" s="138"/>
      <c r="BL26541" s="138"/>
      <c r="BM26541" s="138"/>
    </row>
    <row r="26542" spans="62:65" ht="13" thickBot="1">
      <c r="BJ26542" s="138"/>
      <c r="BK26542" s="138"/>
      <c r="BL26542" s="138"/>
      <c r="BM26542" s="138"/>
    </row>
    <row r="26543" spans="62:65" ht="13" thickBot="1">
      <c r="BJ26543" s="138"/>
      <c r="BK26543" s="138"/>
      <c r="BL26543" s="138"/>
      <c r="BM26543" s="138"/>
    </row>
    <row r="26544" spans="62:65" ht="13" thickBot="1">
      <c r="BJ26544" s="138"/>
      <c r="BK26544" s="138"/>
      <c r="BL26544" s="138"/>
      <c r="BM26544" s="138"/>
    </row>
    <row r="26545" spans="62:65" ht="13" thickBot="1">
      <c r="BJ26545" s="138"/>
      <c r="BK26545" s="138"/>
      <c r="BL26545" s="138"/>
      <c r="BM26545" s="138"/>
    </row>
    <row r="26546" spans="62:65" ht="13" thickBot="1">
      <c r="BJ26546" s="138"/>
      <c r="BK26546" s="138"/>
      <c r="BL26546" s="138"/>
      <c r="BM26546" s="138"/>
    </row>
    <row r="26547" spans="62:65" ht="13" thickBot="1">
      <c r="BJ26547" s="138"/>
      <c r="BK26547" s="138"/>
      <c r="BL26547" s="138"/>
      <c r="BM26547" s="138"/>
    </row>
    <row r="26548" spans="62:65" ht="13" thickBot="1">
      <c r="BJ26548" s="138"/>
      <c r="BK26548" s="138"/>
      <c r="BL26548" s="138"/>
      <c r="BM26548" s="138"/>
    </row>
    <row r="26549" spans="62:65" ht="13" thickBot="1">
      <c r="BJ26549" s="138"/>
      <c r="BK26549" s="138"/>
      <c r="BL26549" s="138"/>
      <c r="BM26549" s="138"/>
    </row>
    <row r="26550" spans="62:65" ht="13" thickBot="1">
      <c r="BJ26550" s="138"/>
      <c r="BK26550" s="138"/>
      <c r="BL26550" s="138"/>
      <c r="BM26550" s="138"/>
    </row>
    <row r="26551" spans="62:65" ht="13" thickBot="1">
      <c r="BJ26551" s="138"/>
      <c r="BK26551" s="138"/>
      <c r="BL26551" s="138"/>
      <c r="BM26551" s="138"/>
    </row>
    <row r="26552" spans="62:65" ht="13" thickBot="1">
      <c r="BJ26552" s="138"/>
      <c r="BK26552" s="138"/>
      <c r="BL26552" s="138"/>
      <c r="BM26552" s="138"/>
    </row>
    <row r="26553" spans="62:65" ht="13" thickBot="1">
      <c r="BJ26553" s="138"/>
      <c r="BK26553" s="138"/>
      <c r="BL26553" s="138"/>
      <c r="BM26553" s="138"/>
    </row>
    <row r="26554" spans="62:65" ht="13" thickBot="1">
      <c r="BJ26554" s="138"/>
      <c r="BK26554" s="138"/>
      <c r="BL26554" s="138"/>
      <c r="BM26554" s="138"/>
    </row>
    <row r="26555" spans="62:65" ht="13" thickBot="1">
      <c r="BJ26555" s="138"/>
      <c r="BK26555" s="138"/>
      <c r="BL26555" s="138"/>
      <c r="BM26555" s="138"/>
    </row>
    <row r="26556" spans="62:65" ht="13" thickBot="1">
      <c r="BJ26556" s="138"/>
      <c r="BK26556" s="138"/>
      <c r="BL26556" s="138"/>
      <c r="BM26556" s="138"/>
    </row>
    <row r="26557" spans="62:65" ht="13" thickBot="1">
      <c r="BJ26557" s="138"/>
      <c r="BK26557" s="138"/>
      <c r="BL26557" s="138"/>
      <c r="BM26557" s="138"/>
    </row>
    <row r="26558" spans="62:65" ht="13" thickBot="1">
      <c r="BJ26558" s="138"/>
      <c r="BK26558" s="138"/>
      <c r="BL26558" s="138"/>
      <c r="BM26558" s="138"/>
    </row>
    <row r="26559" spans="62:65" ht="13" thickBot="1">
      <c r="BJ26559" s="138"/>
      <c r="BK26559" s="138"/>
      <c r="BL26559" s="138"/>
      <c r="BM26559" s="138"/>
    </row>
    <row r="26560" spans="62:65" ht="13" thickBot="1">
      <c r="BJ26560" s="138"/>
      <c r="BK26560" s="138"/>
      <c r="BL26560" s="138"/>
      <c r="BM26560" s="138"/>
    </row>
    <row r="26561" spans="62:65" ht="13" thickBot="1">
      <c r="BJ26561" s="138"/>
      <c r="BK26561" s="138"/>
      <c r="BL26561" s="138"/>
      <c r="BM26561" s="138"/>
    </row>
    <row r="26562" spans="62:65" ht="13" thickBot="1">
      <c r="BJ26562" s="138"/>
      <c r="BK26562" s="138"/>
      <c r="BL26562" s="138"/>
      <c r="BM26562" s="138"/>
    </row>
    <row r="26563" spans="62:65" ht="13" thickBot="1">
      <c r="BJ26563" s="138"/>
      <c r="BK26563" s="138"/>
      <c r="BL26563" s="138"/>
      <c r="BM26563" s="138"/>
    </row>
    <row r="26564" spans="62:65" ht="13" thickBot="1">
      <c r="BJ26564" s="138"/>
      <c r="BK26564" s="138"/>
      <c r="BL26564" s="138"/>
      <c r="BM26564" s="138"/>
    </row>
    <row r="26565" spans="62:65" ht="13" thickBot="1">
      <c r="BJ26565" s="138"/>
      <c r="BK26565" s="138"/>
      <c r="BL26565" s="138"/>
      <c r="BM26565" s="138"/>
    </row>
    <row r="26566" spans="62:65" ht="13" thickBot="1">
      <c r="BJ26566" s="138"/>
      <c r="BK26566" s="138"/>
      <c r="BL26566" s="138"/>
      <c r="BM26566" s="138"/>
    </row>
    <row r="26567" spans="62:65" ht="13" thickBot="1">
      <c r="BJ26567" s="138"/>
      <c r="BK26567" s="138"/>
      <c r="BL26567" s="138"/>
      <c r="BM26567" s="138"/>
    </row>
    <row r="26568" spans="62:65" ht="13" thickBot="1">
      <c r="BJ26568" s="138"/>
      <c r="BK26568" s="138"/>
      <c r="BL26568" s="138"/>
      <c r="BM26568" s="138"/>
    </row>
    <row r="26569" spans="62:65" ht="13" thickBot="1">
      <c r="BJ26569" s="138"/>
      <c r="BK26569" s="138"/>
      <c r="BL26569" s="138"/>
      <c r="BM26569" s="138"/>
    </row>
    <row r="26570" spans="62:65" ht="13" thickBot="1">
      <c r="BJ26570" s="138"/>
      <c r="BK26570" s="138"/>
      <c r="BL26570" s="138"/>
      <c r="BM26570" s="138"/>
    </row>
    <row r="26571" spans="62:65" ht="13" thickBot="1">
      <c r="BJ26571" s="138"/>
      <c r="BK26571" s="138"/>
      <c r="BL26571" s="138"/>
      <c r="BM26571" s="138"/>
    </row>
    <row r="26572" spans="62:65" ht="13" thickBot="1">
      <c r="BJ26572" s="138"/>
      <c r="BK26572" s="138"/>
      <c r="BL26572" s="138"/>
      <c r="BM26572" s="138"/>
    </row>
    <row r="26573" spans="62:65" ht="13" thickBot="1">
      <c r="BJ26573" s="138"/>
      <c r="BK26573" s="138"/>
      <c r="BL26573" s="138"/>
      <c r="BM26573" s="138"/>
    </row>
    <row r="26574" spans="62:65" ht="13" thickBot="1">
      <c r="BJ26574" s="138"/>
      <c r="BK26574" s="138"/>
      <c r="BL26574" s="138"/>
      <c r="BM26574" s="138"/>
    </row>
    <row r="26575" spans="62:65" ht="13" thickBot="1">
      <c r="BJ26575" s="138"/>
      <c r="BK26575" s="138"/>
      <c r="BL26575" s="138"/>
      <c r="BM26575" s="138"/>
    </row>
    <row r="26576" spans="62:65" ht="13" thickBot="1">
      <c r="BJ26576" s="138"/>
      <c r="BK26576" s="138"/>
      <c r="BL26576" s="138"/>
      <c r="BM26576" s="138"/>
    </row>
    <row r="26577" spans="62:65" ht="13" thickBot="1">
      <c r="BJ26577" s="138"/>
      <c r="BK26577" s="138"/>
      <c r="BL26577" s="138"/>
      <c r="BM26577" s="138"/>
    </row>
    <row r="26578" spans="62:65" ht="13" thickBot="1">
      <c r="BJ26578" s="138"/>
      <c r="BK26578" s="138"/>
      <c r="BL26578" s="138"/>
      <c r="BM26578" s="138"/>
    </row>
    <row r="26579" spans="62:65" ht="13" thickBot="1">
      <c r="BJ26579" s="138"/>
      <c r="BK26579" s="138"/>
      <c r="BL26579" s="138"/>
      <c r="BM26579" s="138"/>
    </row>
    <row r="26580" spans="62:65" ht="13" thickBot="1">
      <c r="BJ26580" s="138"/>
      <c r="BK26580" s="138"/>
      <c r="BL26580" s="138"/>
      <c r="BM26580" s="138"/>
    </row>
    <row r="26581" spans="62:65" ht="13" thickBot="1">
      <c r="BJ26581" s="138"/>
      <c r="BK26581" s="138"/>
      <c r="BL26581" s="138"/>
      <c r="BM26581" s="138"/>
    </row>
    <row r="26582" spans="62:65" ht="13" thickBot="1">
      <c r="BJ26582" s="138"/>
      <c r="BK26582" s="138"/>
      <c r="BL26582" s="138"/>
      <c r="BM26582" s="138"/>
    </row>
    <row r="26583" spans="62:65" ht="13" thickBot="1">
      <c r="BJ26583" s="138"/>
      <c r="BK26583" s="138"/>
      <c r="BL26583" s="138"/>
      <c r="BM26583" s="138"/>
    </row>
    <row r="26584" spans="62:65" ht="13" thickBot="1">
      <c r="BJ26584" s="138"/>
      <c r="BK26584" s="138"/>
      <c r="BL26584" s="138"/>
      <c r="BM26584" s="138"/>
    </row>
    <row r="26585" spans="62:65" ht="13" thickBot="1">
      <c r="BJ26585" s="138"/>
      <c r="BK26585" s="138"/>
      <c r="BL26585" s="138"/>
      <c r="BM26585" s="138"/>
    </row>
    <row r="26586" spans="62:65" ht="13" thickBot="1">
      <c r="BJ26586" s="138"/>
      <c r="BK26586" s="138"/>
      <c r="BL26586" s="138"/>
      <c r="BM26586" s="138"/>
    </row>
    <row r="26587" spans="62:65" ht="13" thickBot="1">
      <c r="BJ26587" s="138"/>
      <c r="BK26587" s="138"/>
      <c r="BL26587" s="138"/>
      <c r="BM26587" s="138"/>
    </row>
    <row r="26588" spans="62:65" ht="13" thickBot="1">
      <c r="BJ26588" s="138"/>
      <c r="BK26588" s="138"/>
      <c r="BL26588" s="138"/>
      <c r="BM26588" s="138"/>
    </row>
    <row r="26589" spans="62:65" ht="13" thickBot="1">
      <c r="BJ26589" s="138"/>
      <c r="BK26589" s="138"/>
      <c r="BL26589" s="138"/>
      <c r="BM26589" s="138"/>
    </row>
    <row r="26590" spans="62:65" ht="13" thickBot="1">
      <c r="BJ26590" s="138"/>
      <c r="BK26590" s="138"/>
      <c r="BL26590" s="138"/>
      <c r="BM26590" s="138"/>
    </row>
    <row r="26591" spans="62:65" ht="13" thickBot="1">
      <c r="BJ26591" s="138"/>
      <c r="BK26591" s="138"/>
      <c r="BL26591" s="138"/>
      <c r="BM26591" s="138"/>
    </row>
    <row r="26592" spans="62:65" ht="13" thickBot="1">
      <c r="BJ26592" s="138"/>
      <c r="BK26592" s="138"/>
      <c r="BL26592" s="138"/>
      <c r="BM26592" s="138"/>
    </row>
    <row r="26593" spans="62:65" ht="13" thickBot="1">
      <c r="BJ26593" s="138"/>
      <c r="BK26593" s="138"/>
      <c r="BL26593" s="138"/>
      <c r="BM26593" s="138"/>
    </row>
    <row r="26594" spans="62:65" ht="13" thickBot="1">
      <c r="BJ26594" s="138"/>
      <c r="BK26594" s="138"/>
      <c r="BL26594" s="138"/>
      <c r="BM26594" s="138"/>
    </row>
    <row r="26595" spans="62:65" ht="13" thickBot="1">
      <c r="BJ26595" s="138"/>
      <c r="BK26595" s="138"/>
      <c r="BL26595" s="138"/>
      <c r="BM26595" s="138"/>
    </row>
    <row r="26596" spans="62:65" ht="13" thickBot="1">
      <c r="BJ26596" s="138"/>
      <c r="BK26596" s="138"/>
      <c r="BL26596" s="138"/>
      <c r="BM26596" s="138"/>
    </row>
    <row r="26597" spans="62:65" ht="13" thickBot="1">
      <c r="BJ26597" s="138"/>
      <c r="BK26597" s="138"/>
      <c r="BL26597" s="138"/>
      <c r="BM26597" s="138"/>
    </row>
    <row r="26598" spans="62:65" ht="13" thickBot="1">
      <c r="BJ26598" s="138"/>
      <c r="BK26598" s="138"/>
      <c r="BL26598" s="138"/>
      <c r="BM26598" s="138"/>
    </row>
    <row r="26599" spans="62:65" ht="13" thickBot="1">
      <c r="BJ26599" s="138"/>
      <c r="BK26599" s="138"/>
      <c r="BL26599" s="138"/>
      <c r="BM26599" s="138"/>
    </row>
    <row r="26600" spans="62:65" ht="13" thickBot="1">
      <c r="BJ26600" s="138"/>
      <c r="BK26600" s="138"/>
      <c r="BL26600" s="138"/>
      <c r="BM26600" s="138"/>
    </row>
    <row r="26601" spans="62:65" ht="13" thickBot="1">
      <c r="BJ26601" s="138"/>
      <c r="BK26601" s="138"/>
      <c r="BL26601" s="138"/>
      <c r="BM26601" s="138"/>
    </row>
    <row r="26602" spans="62:65" ht="13" thickBot="1">
      <c r="BJ26602" s="138"/>
      <c r="BK26602" s="138"/>
      <c r="BL26602" s="138"/>
      <c r="BM26602" s="138"/>
    </row>
    <row r="26603" spans="62:65" ht="13" thickBot="1">
      <c r="BJ26603" s="138"/>
      <c r="BK26603" s="138"/>
      <c r="BL26603" s="138"/>
      <c r="BM26603" s="138"/>
    </row>
    <row r="26604" spans="62:65" ht="13" thickBot="1">
      <c r="BJ26604" s="138"/>
      <c r="BK26604" s="138"/>
      <c r="BL26604" s="138"/>
      <c r="BM26604" s="138"/>
    </row>
    <row r="26605" spans="62:65" ht="13" thickBot="1">
      <c r="BJ26605" s="138"/>
      <c r="BK26605" s="138"/>
      <c r="BL26605" s="138"/>
      <c r="BM26605" s="138"/>
    </row>
    <row r="26606" spans="62:65" ht="13" thickBot="1">
      <c r="BJ26606" s="138"/>
      <c r="BK26606" s="138"/>
      <c r="BL26606" s="138"/>
      <c r="BM26606" s="138"/>
    </row>
    <row r="26607" spans="62:65" ht="13" thickBot="1">
      <c r="BJ26607" s="138"/>
      <c r="BK26607" s="138"/>
      <c r="BL26607" s="138"/>
      <c r="BM26607" s="138"/>
    </row>
    <row r="26608" spans="62:65" ht="13" thickBot="1">
      <c r="BJ26608" s="138"/>
      <c r="BK26608" s="138"/>
      <c r="BL26608" s="138"/>
      <c r="BM26608" s="138"/>
    </row>
    <row r="26609" spans="62:65" ht="13" thickBot="1">
      <c r="BJ26609" s="138"/>
      <c r="BK26609" s="138"/>
      <c r="BL26609" s="138"/>
      <c r="BM26609" s="138"/>
    </row>
    <row r="26610" spans="62:65" ht="13" thickBot="1">
      <c r="BJ26610" s="138"/>
      <c r="BK26610" s="138"/>
      <c r="BL26610" s="138"/>
      <c r="BM26610" s="138"/>
    </row>
    <row r="26611" spans="62:65" ht="13" thickBot="1">
      <c r="BJ26611" s="138"/>
      <c r="BK26611" s="138"/>
      <c r="BL26611" s="138"/>
      <c r="BM26611" s="138"/>
    </row>
    <row r="26612" spans="62:65" ht="13" thickBot="1">
      <c r="BJ26612" s="138"/>
      <c r="BK26612" s="138"/>
      <c r="BL26612" s="138"/>
      <c r="BM26612" s="138"/>
    </row>
    <row r="26613" spans="62:65" ht="13" thickBot="1">
      <c r="BJ26613" s="138"/>
      <c r="BK26613" s="138"/>
      <c r="BL26613" s="138"/>
      <c r="BM26613" s="138"/>
    </row>
    <row r="26614" spans="62:65" ht="13" thickBot="1">
      <c r="BJ26614" s="138"/>
      <c r="BK26614" s="138"/>
      <c r="BL26614" s="138"/>
      <c r="BM26614" s="138"/>
    </row>
    <row r="26615" spans="62:65" ht="13" thickBot="1">
      <c r="BJ26615" s="138"/>
      <c r="BK26615" s="138"/>
      <c r="BL26615" s="138"/>
      <c r="BM26615" s="138"/>
    </row>
    <row r="26616" spans="62:65" ht="13" thickBot="1">
      <c r="BJ26616" s="138"/>
      <c r="BK26616" s="138"/>
      <c r="BL26616" s="138"/>
      <c r="BM26616" s="138"/>
    </row>
    <row r="26617" spans="62:65" ht="13" thickBot="1">
      <c r="BJ26617" s="138"/>
      <c r="BK26617" s="138"/>
      <c r="BL26617" s="138"/>
      <c r="BM26617" s="138"/>
    </row>
    <row r="26618" spans="62:65" ht="13" thickBot="1">
      <c r="BJ26618" s="138"/>
      <c r="BK26618" s="138"/>
      <c r="BL26618" s="138"/>
      <c r="BM26618" s="138"/>
    </row>
    <row r="26619" spans="62:65" ht="13" thickBot="1">
      <c r="BJ26619" s="138"/>
      <c r="BK26619" s="138"/>
      <c r="BL26619" s="138"/>
      <c r="BM26619" s="138"/>
    </row>
    <row r="26620" spans="62:65" ht="13" thickBot="1">
      <c r="BJ26620" s="138"/>
      <c r="BK26620" s="138"/>
      <c r="BL26620" s="138"/>
      <c r="BM26620" s="138"/>
    </row>
    <row r="26621" spans="62:65" ht="13" thickBot="1">
      <c r="BJ26621" s="138"/>
      <c r="BK26621" s="138"/>
      <c r="BL26621" s="138"/>
      <c r="BM26621" s="138"/>
    </row>
    <row r="26622" spans="62:65" ht="13" thickBot="1">
      <c r="BJ26622" s="138"/>
      <c r="BK26622" s="138"/>
      <c r="BL26622" s="138"/>
      <c r="BM26622" s="138"/>
    </row>
    <row r="26623" spans="62:65" ht="13" thickBot="1">
      <c r="BJ26623" s="138"/>
      <c r="BK26623" s="138"/>
      <c r="BL26623" s="138"/>
      <c r="BM26623" s="138"/>
    </row>
    <row r="26624" spans="62:65" ht="13" thickBot="1">
      <c r="BJ26624" s="138"/>
      <c r="BK26624" s="138"/>
      <c r="BL26624" s="138"/>
      <c r="BM26624" s="138"/>
    </row>
    <row r="26625" spans="62:65" ht="13" thickBot="1">
      <c r="BJ26625" s="138"/>
      <c r="BK26625" s="138"/>
      <c r="BL26625" s="138"/>
      <c r="BM26625" s="138"/>
    </row>
    <row r="26626" spans="62:65" ht="13" thickBot="1">
      <c r="BJ26626" s="138"/>
      <c r="BK26626" s="138"/>
      <c r="BL26626" s="138"/>
      <c r="BM26626" s="138"/>
    </row>
    <row r="26627" spans="62:65" ht="13" thickBot="1">
      <c r="BJ26627" s="138"/>
      <c r="BK26627" s="138"/>
      <c r="BL26627" s="138"/>
      <c r="BM26627" s="138"/>
    </row>
    <row r="26628" spans="62:65" ht="13" thickBot="1">
      <c r="BJ26628" s="138"/>
      <c r="BK26628" s="138"/>
      <c r="BL26628" s="138"/>
      <c r="BM26628" s="138"/>
    </row>
    <row r="26629" spans="62:65" ht="13" thickBot="1">
      <c r="BJ26629" s="138"/>
      <c r="BK26629" s="138"/>
      <c r="BL26629" s="138"/>
      <c r="BM26629" s="138"/>
    </row>
    <row r="26630" spans="62:65" ht="13" thickBot="1">
      <c r="BJ26630" s="138"/>
      <c r="BK26630" s="138"/>
      <c r="BL26630" s="138"/>
      <c r="BM26630" s="138"/>
    </row>
    <row r="26631" spans="62:65" ht="13" thickBot="1">
      <c r="BJ26631" s="138"/>
      <c r="BK26631" s="138"/>
      <c r="BL26631" s="138"/>
      <c r="BM26631" s="138"/>
    </row>
    <row r="26632" spans="62:65" ht="13" thickBot="1">
      <c r="BJ26632" s="138"/>
      <c r="BK26632" s="138"/>
      <c r="BL26632" s="138"/>
      <c r="BM26632" s="138"/>
    </row>
    <row r="26633" spans="62:65" ht="13" thickBot="1">
      <c r="BJ26633" s="138"/>
      <c r="BK26633" s="138"/>
      <c r="BL26633" s="138"/>
      <c r="BM26633" s="138"/>
    </row>
    <row r="26634" spans="62:65" ht="13" thickBot="1">
      <c r="BJ26634" s="138"/>
      <c r="BK26634" s="138"/>
      <c r="BL26634" s="138"/>
      <c r="BM26634" s="138"/>
    </row>
    <row r="26635" spans="62:65" ht="13" thickBot="1">
      <c r="BJ26635" s="138"/>
      <c r="BK26635" s="138"/>
      <c r="BL26635" s="138"/>
      <c r="BM26635" s="138"/>
    </row>
    <row r="26636" spans="62:65" ht="13" thickBot="1">
      <c r="BJ26636" s="138"/>
      <c r="BK26636" s="138"/>
      <c r="BL26636" s="138"/>
      <c r="BM26636" s="138"/>
    </row>
    <row r="26637" spans="62:65" ht="13" thickBot="1">
      <c r="BJ26637" s="138"/>
      <c r="BK26637" s="138"/>
      <c r="BL26637" s="138"/>
      <c r="BM26637" s="138"/>
    </row>
    <row r="26638" spans="62:65" ht="13" thickBot="1">
      <c r="BJ26638" s="138"/>
      <c r="BK26638" s="138"/>
      <c r="BL26638" s="138"/>
      <c r="BM26638" s="138"/>
    </row>
    <row r="26639" spans="62:65" ht="13" thickBot="1">
      <c r="BJ26639" s="138"/>
      <c r="BK26639" s="138"/>
      <c r="BL26639" s="138"/>
      <c r="BM26639" s="138"/>
    </row>
    <row r="26640" spans="62:65" ht="13" thickBot="1">
      <c r="BJ26640" s="138"/>
      <c r="BK26640" s="138"/>
      <c r="BL26640" s="138"/>
      <c r="BM26640" s="138"/>
    </row>
    <row r="26641" spans="62:65" ht="13" thickBot="1">
      <c r="BJ26641" s="138"/>
      <c r="BK26641" s="138"/>
      <c r="BL26641" s="138"/>
      <c r="BM26641" s="138"/>
    </row>
    <row r="26642" spans="62:65" ht="13" thickBot="1">
      <c r="BJ26642" s="138"/>
      <c r="BK26642" s="138"/>
      <c r="BL26642" s="138"/>
      <c r="BM26642" s="138"/>
    </row>
    <row r="26643" spans="62:65" ht="13" thickBot="1">
      <c r="BJ26643" s="138"/>
      <c r="BK26643" s="138"/>
      <c r="BL26643" s="138"/>
      <c r="BM26643" s="138"/>
    </row>
    <row r="26644" spans="62:65" ht="13" thickBot="1">
      <c r="BJ26644" s="138"/>
      <c r="BK26644" s="138"/>
      <c r="BL26644" s="138"/>
      <c r="BM26644" s="138"/>
    </row>
    <row r="26645" spans="62:65" ht="13" thickBot="1">
      <c r="BJ26645" s="138"/>
      <c r="BK26645" s="138"/>
      <c r="BL26645" s="138"/>
      <c r="BM26645" s="138"/>
    </row>
    <row r="26646" spans="62:65" ht="13" thickBot="1">
      <c r="BJ26646" s="138"/>
      <c r="BK26646" s="138"/>
      <c r="BL26646" s="138"/>
      <c r="BM26646" s="138"/>
    </row>
    <row r="26647" spans="62:65" ht="13" thickBot="1">
      <c r="BJ26647" s="138"/>
      <c r="BK26647" s="138"/>
      <c r="BL26647" s="138"/>
      <c r="BM26647" s="138"/>
    </row>
    <row r="26648" spans="62:65" ht="13" thickBot="1">
      <c r="BJ26648" s="138"/>
      <c r="BK26648" s="138"/>
      <c r="BL26648" s="138"/>
      <c r="BM26648" s="138"/>
    </row>
    <row r="26649" spans="62:65" ht="13" thickBot="1">
      <c r="BJ26649" s="138"/>
      <c r="BK26649" s="138"/>
      <c r="BL26649" s="138"/>
      <c r="BM26649" s="138"/>
    </row>
    <row r="26650" spans="62:65" ht="13" thickBot="1">
      <c r="BJ26650" s="138"/>
      <c r="BK26650" s="138"/>
      <c r="BL26650" s="138"/>
      <c r="BM26650" s="138"/>
    </row>
    <row r="26651" spans="62:65" ht="13" thickBot="1">
      <c r="BJ26651" s="138"/>
      <c r="BK26651" s="138"/>
      <c r="BL26651" s="138"/>
      <c r="BM26651" s="138"/>
    </row>
    <row r="26652" spans="62:65" ht="13" thickBot="1">
      <c r="BJ26652" s="138"/>
      <c r="BK26652" s="138"/>
      <c r="BL26652" s="138"/>
      <c r="BM26652" s="138"/>
    </row>
    <row r="26653" spans="62:65" ht="13" thickBot="1">
      <c r="BJ26653" s="138"/>
      <c r="BK26653" s="138"/>
      <c r="BL26653" s="138"/>
      <c r="BM26653" s="138"/>
    </row>
    <row r="26654" spans="62:65" ht="13" thickBot="1">
      <c r="BJ26654" s="138"/>
      <c r="BK26654" s="138"/>
      <c r="BL26654" s="138"/>
      <c r="BM26654" s="138"/>
    </row>
    <row r="26655" spans="62:65" ht="13" thickBot="1">
      <c r="BJ26655" s="138"/>
      <c r="BK26655" s="138"/>
      <c r="BL26655" s="138"/>
      <c r="BM26655" s="138"/>
    </row>
    <row r="26656" spans="62:65" ht="13" thickBot="1">
      <c r="BJ26656" s="138"/>
      <c r="BK26656" s="138"/>
      <c r="BL26656" s="138"/>
      <c r="BM26656" s="138"/>
    </row>
    <row r="26657" spans="62:65" ht="13" thickBot="1">
      <c r="BJ26657" s="138"/>
      <c r="BK26657" s="138"/>
      <c r="BL26657" s="138"/>
      <c r="BM26657" s="138"/>
    </row>
    <row r="26658" spans="62:65" ht="13" thickBot="1">
      <c r="BJ26658" s="138"/>
      <c r="BK26658" s="138"/>
      <c r="BL26658" s="138"/>
      <c r="BM26658" s="138"/>
    </row>
    <row r="26659" spans="62:65" ht="13" thickBot="1">
      <c r="BJ26659" s="138"/>
      <c r="BK26659" s="138"/>
      <c r="BL26659" s="138"/>
      <c r="BM26659" s="138"/>
    </row>
    <row r="26660" spans="62:65" ht="13" thickBot="1">
      <c r="BJ26660" s="138"/>
      <c r="BK26660" s="138"/>
      <c r="BL26660" s="138"/>
      <c r="BM26660" s="138"/>
    </row>
    <row r="26661" spans="62:65" ht="13" thickBot="1">
      <c r="BJ26661" s="138"/>
      <c r="BK26661" s="138"/>
      <c r="BL26661" s="138"/>
      <c r="BM26661" s="138"/>
    </row>
    <row r="26662" spans="62:65" ht="13" thickBot="1">
      <c r="BJ26662" s="138"/>
      <c r="BK26662" s="138"/>
      <c r="BL26662" s="138"/>
      <c r="BM26662" s="138"/>
    </row>
    <row r="26663" spans="62:65" ht="13" thickBot="1">
      <c r="BJ26663" s="138"/>
      <c r="BK26663" s="138"/>
      <c r="BL26663" s="138"/>
      <c r="BM26663" s="138"/>
    </row>
    <row r="26664" spans="62:65" ht="13" thickBot="1">
      <c r="BJ26664" s="138"/>
      <c r="BK26664" s="138"/>
      <c r="BL26664" s="138"/>
      <c r="BM26664" s="138"/>
    </row>
    <row r="26665" spans="62:65" ht="13" thickBot="1">
      <c r="BJ26665" s="138"/>
      <c r="BK26665" s="138"/>
      <c r="BL26665" s="138"/>
      <c r="BM26665" s="138"/>
    </row>
    <row r="26666" spans="62:65" ht="13" thickBot="1">
      <c r="BJ26666" s="138"/>
      <c r="BK26666" s="138"/>
      <c r="BL26666" s="138"/>
      <c r="BM26666" s="138"/>
    </row>
    <row r="26667" spans="62:65" ht="13" thickBot="1">
      <c r="BJ26667" s="138"/>
      <c r="BK26667" s="138"/>
      <c r="BL26667" s="138"/>
      <c r="BM26667" s="138"/>
    </row>
    <row r="26668" spans="62:65" ht="13" thickBot="1">
      <c r="BJ26668" s="138"/>
      <c r="BK26668" s="138"/>
      <c r="BL26668" s="138"/>
      <c r="BM26668" s="138"/>
    </row>
    <row r="26669" spans="62:65" ht="13" thickBot="1">
      <c r="BJ26669" s="138"/>
      <c r="BK26669" s="138"/>
      <c r="BL26669" s="138"/>
      <c r="BM26669" s="138"/>
    </row>
    <row r="26670" spans="62:65" ht="13" thickBot="1">
      <c r="BJ26670" s="138"/>
      <c r="BK26670" s="138"/>
      <c r="BL26670" s="138"/>
      <c r="BM26670" s="138"/>
    </row>
    <row r="26671" spans="62:65" ht="13" thickBot="1">
      <c r="BJ26671" s="138"/>
      <c r="BK26671" s="138"/>
      <c r="BL26671" s="138"/>
      <c r="BM26671" s="138"/>
    </row>
    <row r="26672" spans="62:65" ht="13" thickBot="1">
      <c r="BJ26672" s="138"/>
      <c r="BK26672" s="138"/>
      <c r="BL26672" s="138"/>
      <c r="BM26672" s="138"/>
    </row>
    <row r="26673" spans="62:65" ht="13" thickBot="1">
      <c r="BJ26673" s="138"/>
      <c r="BK26673" s="138"/>
      <c r="BL26673" s="138"/>
      <c r="BM26673" s="138"/>
    </row>
    <row r="26674" spans="62:65" ht="13" thickBot="1">
      <c r="BJ26674" s="138"/>
      <c r="BK26674" s="138"/>
      <c r="BL26674" s="138"/>
      <c r="BM26674" s="138"/>
    </row>
    <row r="26675" spans="62:65" ht="13" thickBot="1">
      <c r="BJ26675" s="138"/>
      <c r="BK26675" s="138"/>
      <c r="BL26675" s="138"/>
      <c r="BM26675" s="138"/>
    </row>
    <row r="26676" spans="62:65" ht="13" thickBot="1">
      <c r="BJ26676" s="138"/>
      <c r="BK26676" s="138"/>
      <c r="BL26676" s="138"/>
      <c r="BM26676" s="138"/>
    </row>
    <row r="26677" spans="62:65" ht="13" thickBot="1">
      <c r="BJ26677" s="138"/>
      <c r="BK26677" s="138"/>
      <c r="BL26677" s="138"/>
      <c r="BM26677" s="138"/>
    </row>
    <row r="26678" spans="62:65" ht="13" thickBot="1">
      <c r="BJ26678" s="138"/>
      <c r="BK26678" s="138"/>
      <c r="BL26678" s="138"/>
      <c r="BM26678" s="138"/>
    </row>
    <row r="26679" spans="62:65" ht="13" thickBot="1">
      <c r="BJ26679" s="138"/>
      <c r="BK26679" s="138"/>
      <c r="BL26679" s="138"/>
      <c r="BM26679" s="138"/>
    </row>
    <row r="26680" spans="62:65" ht="13" thickBot="1">
      <c r="BJ26680" s="138"/>
      <c r="BK26680" s="138"/>
      <c r="BL26680" s="138"/>
      <c r="BM26680" s="138"/>
    </row>
    <row r="26681" spans="62:65" ht="13" thickBot="1">
      <c r="BJ26681" s="138"/>
      <c r="BK26681" s="138"/>
      <c r="BL26681" s="138"/>
      <c r="BM26681" s="138"/>
    </row>
    <row r="26682" spans="62:65" ht="13" thickBot="1">
      <c r="BJ26682" s="138"/>
      <c r="BK26682" s="138"/>
      <c r="BL26682" s="138"/>
      <c r="BM26682" s="138"/>
    </row>
    <row r="26683" spans="62:65" ht="13" thickBot="1">
      <c r="BJ26683" s="138"/>
      <c r="BK26683" s="138"/>
      <c r="BL26683" s="138"/>
      <c r="BM26683" s="138"/>
    </row>
    <row r="26684" spans="62:65" ht="13" thickBot="1">
      <c r="BJ26684" s="138"/>
      <c r="BK26684" s="138"/>
      <c r="BL26684" s="138"/>
      <c r="BM26684" s="138"/>
    </row>
    <row r="26685" spans="62:65" ht="13" thickBot="1">
      <c r="BJ26685" s="138"/>
      <c r="BK26685" s="138"/>
      <c r="BL26685" s="138"/>
      <c r="BM26685" s="138"/>
    </row>
    <row r="26686" spans="62:65" ht="13" thickBot="1">
      <c r="BJ26686" s="138"/>
      <c r="BK26686" s="138"/>
      <c r="BL26686" s="138"/>
      <c r="BM26686" s="138"/>
    </row>
    <row r="26687" spans="62:65" ht="13" thickBot="1">
      <c r="BJ26687" s="138"/>
      <c r="BK26687" s="138"/>
      <c r="BL26687" s="138"/>
      <c r="BM26687" s="138"/>
    </row>
    <row r="26688" spans="62:65" ht="13" thickBot="1">
      <c r="BJ26688" s="138"/>
      <c r="BK26688" s="138"/>
      <c r="BL26688" s="138"/>
      <c r="BM26688" s="138"/>
    </row>
    <row r="26689" spans="62:65" ht="13" thickBot="1">
      <c r="BJ26689" s="138"/>
      <c r="BK26689" s="138"/>
      <c r="BL26689" s="138"/>
      <c r="BM26689" s="138"/>
    </row>
    <row r="26690" spans="62:65" ht="13" thickBot="1">
      <c r="BJ26690" s="138"/>
      <c r="BK26690" s="138"/>
      <c r="BL26690" s="138"/>
      <c r="BM26690" s="138"/>
    </row>
    <row r="26691" spans="62:65" ht="13" thickBot="1">
      <c r="BJ26691" s="138"/>
      <c r="BK26691" s="138"/>
      <c r="BL26691" s="138"/>
      <c r="BM26691" s="138"/>
    </row>
    <row r="26692" spans="62:65" ht="13" thickBot="1">
      <c r="BJ26692" s="138"/>
      <c r="BK26692" s="138"/>
      <c r="BL26692" s="138"/>
      <c r="BM26692" s="138"/>
    </row>
    <row r="26693" spans="62:65" ht="13" thickBot="1">
      <c r="BJ26693" s="138"/>
      <c r="BK26693" s="138"/>
      <c r="BL26693" s="138"/>
      <c r="BM26693" s="138"/>
    </row>
    <row r="26694" spans="62:65" ht="13" thickBot="1">
      <c r="BJ26694" s="138"/>
      <c r="BK26694" s="138"/>
      <c r="BL26694" s="138"/>
      <c r="BM26694" s="138"/>
    </row>
    <row r="26695" spans="62:65" ht="13" thickBot="1">
      <c r="BJ26695" s="138"/>
      <c r="BK26695" s="138"/>
      <c r="BL26695" s="138"/>
      <c r="BM26695" s="138"/>
    </row>
    <row r="26696" spans="62:65" ht="13" thickBot="1">
      <c r="BJ26696" s="138"/>
      <c r="BK26696" s="138"/>
      <c r="BL26696" s="138"/>
      <c r="BM26696" s="138"/>
    </row>
    <row r="26697" spans="62:65" ht="13" thickBot="1">
      <c r="BJ26697" s="138"/>
      <c r="BK26697" s="138"/>
      <c r="BL26697" s="138"/>
      <c r="BM26697" s="138"/>
    </row>
    <row r="26698" spans="62:65" ht="13" thickBot="1">
      <c r="BJ26698" s="138"/>
      <c r="BK26698" s="138"/>
      <c r="BL26698" s="138"/>
      <c r="BM26698" s="138"/>
    </row>
    <row r="26699" spans="62:65" ht="13" thickBot="1">
      <c r="BJ26699" s="138"/>
      <c r="BK26699" s="138"/>
      <c r="BL26699" s="138"/>
      <c r="BM26699" s="138"/>
    </row>
    <row r="26700" spans="62:65" ht="13" thickBot="1">
      <c r="BJ26700" s="138"/>
      <c r="BK26700" s="138"/>
      <c r="BL26700" s="138"/>
      <c r="BM26700" s="138"/>
    </row>
    <row r="26701" spans="62:65" ht="13" thickBot="1">
      <c r="BJ26701" s="138"/>
      <c r="BK26701" s="138"/>
      <c r="BL26701" s="138"/>
      <c r="BM26701" s="138"/>
    </row>
    <row r="26702" spans="62:65" ht="13" thickBot="1">
      <c r="BJ26702" s="138"/>
      <c r="BK26702" s="138"/>
      <c r="BL26702" s="138"/>
      <c r="BM26702" s="138"/>
    </row>
    <row r="26703" spans="62:65" ht="13" thickBot="1">
      <c r="BJ26703" s="138"/>
      <c r="BK26703" s="138"/>
      <c r="BL26703" s="138"/>
      <c r="BM26703" s="138"/>
    </row>
    <row r="26704" spans="62:65" ht="13" thickBot="1">
      <c r="BJ26704" s="138"/>
      <c r="BK26704" s="138"/>
      <c r="BL26704" s="138"/>
      <c r="BM26704" s="138"/>
    </row>
    <row r="26705" spans="62:65" ht="13" thickBot="1">
      <c r="BJ26705" s="138"/>
      <c r="BK26705" s="138"/>
      <c r="BL26705" s="138"/>
      <c r="BM26705" s="138"/>
    </row>
    <row r="26706" spans="62:65" ht="13" thickBot="1">
      <c r="BJ26706" s="138"/>
      <c r="BK26706" s="138"/>
      <c r="BL26706" s="138"/>
      <c r="BM26706" s="138"/>
    </row>
    <row r="26707" spans="62:65" ht="13" thickBot="1">
      <c r="BJ26707" s="138"/>
      <c r="BK26707" s="138"/>
      <c r="BL26707" s="138"/>
      <c r="BM26707" s="138"/>
    </row>
    <row r="26708" spans="62:65" ht="13" thickBot="1">
      <c r="BJ26708" s="138"/>
      <c r="BK26708" s="138"/>
      <c r="BL26708" s="138"/>
      <c r="BM26708" s="138"/>
    </row>
    <row r="26709" spans="62:65" ht="13" thickBot="1">
      <c r="BJ26709" s="138"/>
      <c r="BK26709" s="138"/>
      <c r="BL26709" s="138"/>
      <c r="BM26709" s="138"/>
    </row>
    <row r="26710" spans="62:65" ht="13" thickBot="1">
      <c r="BJ26710" s="138"/>
      <c r="BK26710" s="138"/>
      <c r="BL26710" s="138"/>
      <c r="BM26710" s="138"/>
    </row>
    <row r="26711" spans="62:65" ht="13" thickBot="1">
      <c r="BJ26711" s="138"/>
      <c r="BK26711" s="138"/>
      <c r="BL26711" s="138"/>
      <c r="BM26711" s="138"/>
    </row>
    <row r="26712" spans="62:65" ht="13" thickBot="1">
      <c r="BJ26712" s="138"/>
      <c r="BK26712" s="138"/>
      <c r="BL26712" s="138"/>
      <c r="BM26712" s="138"/>
    </row>
    <row r="26713" spans="62:65" ht="13" thickBot="1">
      <c r="BJ26713" s="138"/>
      <c r="BK26713" s="138"/>
      <c r="BL26713" s="138"/>
      <c r="BM26713" s="138"/>
    </row>
    <row r="26714" spans="62:65" ht="13" thickBot="1">
      <c r="BJ26714" s="138"/>
      <c r="BK26714" s="138"/>
      <c r="BL26714" s="138"/>
      <c r="BM26714" s="138"/>
    </row>
    <row r="26715" spans="62:65" ht="13" thickBot="1">
      <c r="BJ26715" s="138"/>
      <c r="BK26715" s="138"/>
      <c r="BL26715" s="138"/>
      <c r="BM26715" s="138"/>
    </row>
    <row r="26716" spans="62:65" ht="13" thickBot="1">
      <c r="BJ26716" s="138"/>
      <c r="BK26716" s="138"/>
      <c r="BL26716" s="138"/>
      <c r="BM26716" s="138"/>
    </row>
    <row r="26717" spans="62:65" ht="13" thickBot="1">
      <c r="BJ26717" s="138"/>
      <c r="BK26717" s="138"/>
      <c r="BL26717" s="138"/>
      <c r="BM26717" s="138"/>
    </row>
    <row r="26718" spans="62:65" ht="13" thickBot="1">
      <c r="BJ26718" s="138"/>
      <c r="BK26718" s="138"/>
      <c r="BL26718" s="138"/>
      <c r="BM26718" s="138"/>
    </row>
    <row r="26719" spans="62:65" ht="13" thickBot="1">
      <c r="BJ26719" s="138"/>
      <c r="BK26719" s="138"/>
      <c r="BL26719" s="138"/>
      <c r="BM26719" s="138"/>
    </row>
    <row r="26720" spans="62:65" ht="13" thickBot="1">
      <c r="BJ26720" s="138"/>
      <c r="BK26720" s="138"/>
      <c r="BL26720" s="138"/>
      <c r="BM26720" s="138"/>
    </row>
    <row r="26721" spans="62:65" ht="13" thickBot="1">
      <c r="BJ26721" s="138"/>
      <c r="BK26721" s="138"/>
      <c r="BL26721" s="138"/>
      <c r="BM26721" s="138"/>
    </row>
    <row r="26722" spans="62:65" ht="13" thickBot="1">
      <c r="BJ26722" s="138"/>
      <c r="BK26722" s="138"/>
      <c r="BL26722" s="138"/>
      <c r="BM26722" s="138"/>
    </row>
    <row r="26723" spans="62:65" ht="13" thickBot="1">
      <c r="BJ26723" s="138"/>
      <c r="BK26723" s="138"/>
      <c r="BL26723" s="138"/>
      <c r="BM26723" s="138"/>
    </row>
    <row r="26724" spans="62:65" ht="13" thickBot="1">
      <c r="BJ26724" s="138"/>
      <c r="BK26724" s="138"/>
      <c r="BL26724" s="138"/>
      <c r="BM26724" s="138"/>
    </row>
    <row r="26725" spans="62:65" ht="13" thickBot="1">
      <c r="BJ26725" s="138"/>
      <c r="BK26725" s="138"/>
      <c r="BL26725" s="138"/>
      <c r="BM26725" s="138"/>
    </row>
    <row r="26726" spans="62:65" ht="13" thickBot="1">
      <c r="BJ26726" s="138"/>
      <c r="BK26726" s="138"/>
      <c r="BL26726" s="138"/>
      <c r="BM26726" s="138"/>
    </row>
    <row r="26727" spans="62:65" ht="13" thickBot="1">
      <c r="BJ26727" s="138"/>
      <c r="BK26727" s="138"/>
      <c r="BL26727" s="138"/>
      <c r="BM26727" s="138"/>
    </row>
    <row r="26728" spans="62:65" ht="13" thickBot="1">
      <c r="BJ26728" s="138"/>
      <c r="BK26728" s="138"/>
      <c r="BL26728" s="138"/>
      <c r="BM26728" s="138"/>
    </row>
    <row r="26729" spans="62:65" ht="13" thickBot="1">
      <c r="BJ26729" s="138"/>
      <c r="BK26729" s="138"/>
      <c r="BL26729" s="138"/>
      <c r="BM26729" s="138"/>
    </row>
    <row r="26730" spans="62:65" ht="13" thickBot="1">
      <c r="BJ26730" s="138"/>
      <c r="BK26730" s="138"/>
      <c r="BL26730" s="138"/>
      <c r="BM26730" s="138"/>
    </row>
    <row r="26731" spans="62:65" ht="13" thickBot="1">
      <c r="BJ26731" s="138"/>
      <c r="BK26731" s="138"/>
      <c r="BL26731" s="138"/>
      <c r="BM26731" s="138"/>
    </row>
    <row r="26732" spans="62:65" ht="13" thickBot="1">
      <c r="BJ26732" s="138"/>
      <c r="BK26732" s="138"/>
      <c r="BL26732" s="138"/>
      <c r="BM26732" s="138"/>
    </row>
    <row r="26733" spans="62:65" ht="13" thickBot="1">
      <c r="BJ26733" s="138"/>
      <c r="BK26733" s="138"/>
      <c r="BL26733" s="138"/>
      <c r="BM26733" s="138"/>
    </row>
    <row r="26734" spans="62:65" ht="13" thickBot="1">
      <c r="BJ26734" s="138"/>
      <c r="BK26734" s="138"/>
      <c r="BL26734" s="138"/>
      <c r="BM26734" s="138"/>
    </row>
    <row r="26735" spans="62:65" ht="13" thickBot="1">
      <c r="BJ26735" s="138"/>
      <c r="BK26735" s="138"/>
      <c r="BL26735" s="138"/>
      <c r="BM26735" s="138"/>
    </row>
    <row r="26736" spans="62:65" ht="13" thickBot="1">
      <c r="BJ26736" s="138"/>
      <c r="BK26736" s="138"/>
      <c r="BL26736" s="138"/>
      <c r="BM26736" s="138"/>
    </row>
    <row r="26737" spans="62:65" ht="13" thickBot="1">
      <c r="BJ26737" s="138"/>
      <c r="BK26737" s="138"/>
      <c r="BL26737" s="138"/>
      <c r="BM26737" s="138"/>
    </row>
    <row r="26738" spans="62:65" ht="13" thickBot="1">
      <c r="BJ26738" s="138"/>
      <c r="BK26738" s="138"/>
      <c r="BL26738" s="138"/>
      <c r="BM26738" s="138"/>
    </row>
    <row r="26739" spans="62:65" ht="13" thickBot="1">
      <c r="BJ26739" s="138"/>
      <c r="BK26739" s="138"/>
      <c r="BL26739" s="138"/>
      <c r="BM26739" s="138"/>
    </row>
    <row r="26740" spans="62:65" ht="13" thickBot="1">
      <c r="BJ26740" s="138"/>
      <c r="BK26740" s="138"/>
      <c r="BL26740" s="138"/>
      <c r="BM26740" s="138"/>
    </row>
    <row r="26741" spans="62:65" ht="13" thickBot="1">
      <c r="BJ26741" s="138"/>
      <c r="BK26741" s="138"/>
      <c r="BL26741" s="138"/>
      <c r="BM26741" s="138"/>
    </row>
    <row r="26742" spans="62:65" ht="13" thickBot="1">
      <c r="BJ26742" s="138"/>
      <c r="BK26742" s="138"/>
      <c r="BL26742" s="138"/>
      <c r="BM26742" s="138"/>
    </row>
    <row r="26743" spans="62:65" ht="13" thickBot="1">
      <c r="BJ26743" s="138"/>
      <c r="BK26743" s="138"/>
      <c r="BL26743" s="138"/>
      <c r="BM26743" s="138"/>
    </row>
    <row r="26744" spans="62:65" ht="13" thickBot="1">
      <c r="BJ26744" s="138"/>
      <c r="BK26744" s="138"/>
      <c r="BL26744" s="138"/>
      <c r="BM26744" s="138"/>
    </row>
    <row r="26745" spans="62:65" ht="13" thickBot="1">
      <c r="BJ26745" s="138"/>
      <c r="BK26745" s="138"/>
      <c r="BL26745" s="138"/>
      <c r="BM26745" s="138"/>
    </row>
    <row r="26746" spans="62:65" ht="13" thickBot="1">
      <c r="BJ26746" s="138"/>
      <c r="BK26746" s="138"/>
      <c r="BL26746" s="138"/>
      <c r="BM26746" s="138"/>
    </row>
    <row r="26747" spans="62:65" ht="13" thickBot="1">
      <c r="BJ26747" s="138"/>
      <c r="BK26747" s="138"/>
      <c r="BL26747" s="138"/>
      <c r="BM26747" s="138"/>
    </row>
    <row r="26748" spans="62:65" ht="13" thickBot="1">
      <c r="BJ26748" s="138"/>
      <c r="BK26748" s="138"/>
      <c r="BL26748" s="138"/>
      <c r="BM26748" s="138"/>
    </row>
    <row r="26749" spans="62:65" ht="13" thickBot="1">
      <c r="BJ26749" s="138"/>
      <c r="BK26749" s="138"/>
      <c r="BL26749" s="138"/>
      <c r="BM26749" s="138"/>
    </row>
    <row r="26750" spans="62:65" ht="13" thickBot="1">
      <c r="BJ26750" s="138"/>
      <c r="BK26750" s="138"/>
      <c r="BL26750" s="138"/>
      <c r="BM26750" s="138"/>
    </row>
    <row r="26751" spans="62:65" ht="13" thickBot="1">
      <c r="BJ26751" s="138"/>
      <c r="BK26751" s="138"/>
      <c r="BL26751" s="138"/>
      <c r="BM26751" s="138"/>
    </row>
    <row r="26752" spans="62:65" ht="13" thickBot="1">
      <c r="BJ26752" s="138"/>
      <c r="BK26752" s="138"/>
      <c r="BL26752" s="138"/>
      <c r="BM26752" s="138"/>
    </row>
    <row r="26753" spans="62:65" ht="13" thickBot="1">
      <c r="BJ26753" s="138"/>
      <c r="BK26753" s="138"/>
      <c r="BL26753" s="138"/>
      <c r="BM26753" s="138"/>
    </row>
    <row r="26754" spans="62:65" ht="13" thickBot="1">
      <c r="BJ26754" s="138"/>
      <c r="BK26754" s="138"/>
      <c r="BL26754" s="138"/>
      <c r="BM26754" s="138"/>
    </row>
    <row r="26755" spans="62:65" ht="13" thickBot="1">
      <c r="BJ26755" s="138"/>
      <c r="BK26755" s="138"/>
      <c r="BL26755" s="138"/>
      <c r="BM26755" s="138"/>
    </row>
    <row r="26756" spans="62:65" ht="13" thickBot="1">
      <c r="BJ26756" s="138"/>
      <c r="BK26756" s="138"/>
      <c r="BL26756" s="138"/>
      <c r="BM26756" s="138"/>
    </row>
    <row r="26757" spans="62:65" ht="13" thickBot="1">
      <c r="BJ26757" s="138"/>
      <c r="BK26757" s="138"/>
      <c r="BL26757" s="138"/>
      <c r="BM26757" s="138"/>
    </row>
    <row r="26758" spans="62:65" ht="13" thickBot="1">
      <c r="BJ26758" s="138"/>
      <c r="BK26758" s="138"/>
      <c r="BL26758" s="138"/>
      <c r="BM26758" s="138"/>
    </row>
    <row r="26759" spans="62:65" ht="13" thickBot="1">
      <c r="BJ26759" s="138"/>
      <c r="BK26759" s="138"/>
      <c r="BL26759" s="138"/>
      <c r="BM26759" s="138"/>
    </row>
    <row r="26760" spans="62:65" ht="13" thickBot="1">
      <c r="BJ26760" s="138"/>
      <c r="BK26760" s="138"/>
      <c r="BL26760" s="138"/>
      <c r="BM26760" s="138"/>
    </row>
    <row r="26761" spans="62:65" ht="13" thickBot="1">
      <c r="BJ26761" s="138"/>
      <c r="BK26761" s="138"/>
      <c r="BL26761" s="138"/>
      <c r="BM26761" s="138"/>
    </row>
    <row r="26762" spans="62:65" ht="13" thickBot="1">
      <c r="BJ26762" s="138"/>
      <c r="BK26762" s="138"/>
      <c r="BL26762" s="138"/>
      <c r="BM26762" s="138"/>
    </row>
    <row r="26763" spans="62:65" ht="13" thickBot="1">
      <c r="BJ26763" s="138"/>
      <c r="BK26763" s="138"/>
      <c r="BL26763" s="138"/>
      <c r="BM26763" s="138"/>
    </row>
    <row r="26764" spans="62:65" ht="13" thickBot="1">
      <c r="BJ26764" s="138"/>
      <c r="BK26764" s="138"/>
      <c r="BL26764" s="138"/>
      <c r="BM26764" s="138"/>
    </row>
    <row r="26765" spans="62:65" ht="13" thickBot="1">
      <c r="BJ26765" s="138"/>
      <c r="BK26765" s="138"/>
      <c r="BL26765" s="138"/>
      <c r="BM26765" s="138"/>
    </row>
    <row r="26766" spans="62:65" ht="13" thickBot="1">
      <c r="BJ26766" s="138"/>
      <c r="BK26766" s="138"/>
      <c r="BL26766" s="138"/>
      <c r="BM26766" s="138"/>
    </row>
    <row r="26767" spans="62:65" ht="13" thickBot="1">
      <c r="BJ26767" s="138"/>
      <c r="BK26767" s="138"/>
      <c r="BL26767" s="138"/>
      <c r="BM26767" s="138"/>
    </row>
    <row r="26768" spans="62:65" ht="13" thickBot="1">
      <c r="BJ26768" s="138"/>
      <c r="BK26768" s="138"/>
      <c r="BL26768" s="138"/>
      <c r="BM26768" s="138"/>
    </row>
    <row r="26769" spans="62:65" ht="13" thickBot="1">
      <c r="BJ26769" s="138"/>
      <c r="BK26769" s="138"/>
      <c r="BL26769" s="138"/>
      <c r="BM26769" s="138"/>
    </row>
    <row r="26770" spans="62:65" ht="13" thickBot="1">
      <c r="BJ26770" s="138"/>
      <c r="BK26770" s="138"/>
      <c r="BL26770" s="138"/>
      <c r="BM26770" s="138"/>
    </row>
    <row r="26771" spans="62:65" ht="13" thickBot="1">
      <c r="BJ26771" s="138"/>
      <c r="BK26771" s="138"/>
      <c r="BL26771" s="138"/>
      <c r="BM26771" s="138"/>
    </row>
    <row r="26772" spans="62:65" ht="13" thickBot="1">
      <c r="BJ26772" s="138"/>
      <c r="BK26772" s="138"/>
      <c r="BL26772" s="138"/>
      <c r="BM26772" s="138"/>
    </row>
    <row r="26773" spans="62:65" ht="13" thickBot="1">
      <c r="BJ26773" s="138"/>
      <c r="BK26773" s="138"/>
      <c r="BL26773" s="138"/>
      <c r="BM26773" s="138"/>
    </row>
    <row r="26774" spans="62:65" ht="13" thickBot="1">
      <c r="BJ26774" s="138"/>
      <c r="BK26774" s="138"/>
      <c r="BL26774" s="138"/>
      <c r="BM26774" s="138"/>
    </row>
    <row r="26775" spans="62:65" ht="13" thickBot="1">
      <c r="BJ26775" s="138"/>
      <c r="BK26775" s="138"/>
      <c r="BL26775" s="138"/>
      <c r="BM26775" s="138"/>
    </row>
    <row r="26776" spans="62:65" ht="13" thickBot="1">
      <c r="BJ26776" s="138"/>
      <c r="BK26776" s="138"/>
      <c r="BL26776" s="138"/>
      <c r="BM26776" s="138"/>
    </row>
    <row r="26777" spans="62:65" ht="13" thickBot="1">
      <c r="BJ26777" s="138"/>
      <c r="BK26777" s="138"/>
      <c r="BL26777" s="138"/>
      <c r="BM26777" s="138"/>
    </row>
    <row r="26778" spans="62:65" ht="13" thickBot="1">
      <c r="BJ26778" s="138"/>
      <c r="BK26778" s="138"/>
      <c r="BL26778" s="138"/>
      <c r="BM26778" s="138"/>
    </row>
    <row r="26779" spans="62:65" ht="13" thickBot="1">
      <c r="BJ26779" s="138"/>
      <c r="BK26779" s="138"/>
      <c r="BL26779" s="138"/>
      <c r="BM26779" s="138"/>
    </row>
    <row r="26780" spans="62:65" ht="13" thickBot="1">
      <c r="BJ26780" s="138"/>
      <c r="BK26780" s="138"/>
      <c r="BL26780" s="138"/>
      <c r="BM26780" s="138"/>
    </row>
    <row r="26781" spans="62:65" ht="13" thickBot="1">
      <c r="BJ26781" s="138"/>
      <c r="BK26781" s="138"/>
      <c r="BL26781" s="138"/>
      <c r="BM26781" s="138"/>
    </row>
    <row r="26782" spans="62:65" ht="13" thickBot="1">
      <c r="BJ26782" s="138"/>
      <c r="BK26782" s="138"/>
      <c r="BL26782" s="138"/>
      <c r="BM26782" s="138"/>
    </row>
    <row r="26783" spans="62:65" ht="13" thickBot="1">
      <c r="BJ26783" s="138"/>
      <c r="BK26783" s="138"/>
      <c r="BL26783" s="138"/>
      <c r="BM26783" s="138"/>
    </row>
    <row r="26784" spans="62:65" ht="13" thickBot="1">
      <c r="BJ26784" s="138"/>
      <c r="BK26784" s="138"/>
      <c r="BL26784" s="138"/>
      <c r="BM26784" s="138"/>
    </row>
    <row r="26785" spans="62:65" ht="13" thickBot="1">
      <c r="BJ26785" s="138"/>
      <c r="BK26785" s="138"/>
      <c r="BL26785" s="138"/>
      <c r="BM26785" s="138"/>
    </row>
    <row r="26786" spans="62:65" ht="13" thickBot="1">
      <c r="BJ26786" s="138"/>
      <c r="BK26786" s="138"/>
      <c r="BL26786" s="138"/>
      <c r="BM26786" s="138"/>
    </row>
    <row r="26787" spans="62:65" ht="13" thickBot="1">
      <c r="BJ26787" s="138"/>
      <c r="BK26787" s="138"/>
      <c r="BL26787" s="138"/>
      <c r="BM26787" s="138"/>
    </row>
    <row r="26788" spans="62:65" ht="13" thickBot="1">
      <c r="BJ26788" s="138"/>
      <c r="BK26788" s="138"/>
      <c r="BL26788" s="138"/>
      <c r="BM26788" s="138"/>
    </row>
    <row r="26789" spans="62:65" ht="13" thickBot="1">
      <c r="BJ26789" s="138"/>
      <c r="BK26789" s="138"/>
      <c r="BL26789" s="138"/>
      <c r="BM26789" s="138"/>
    </row>
    <row r="26790" spans="62:65" ht="13" thickBot="1">
      <c r="BJ26790" s="138"/>
      <c r="BK26790" s="138"/>
      <c r="BL26790" s="138"/>
      <c r="BM26790" s="138"/>
    </row>
    <row r="26791" spans="62:65" ht="13" thickBot="1">
      <c r="BJ26791" s="138"/>
      <c r="BK26791" s="138"/>
      <c r="BL26791" s="138"/>
      <c r="BM26791" s="138"/>
    </row>
    <row r="26792" spans="62:65" ht="13" thickBot="1">
      <c r="BJ26792" s="138"/>
      <c r="BK26792" s="138"/>
      <c r="BL26792" s="138"/>
      <c r="BM26792" s="138"/>
    </row>
    <row r="26793" spans="62:65" ht="13" thickBot="1">
      <c r="BJ26793" s="138"/>
      <c r="BK26793" s="138"/>
      <c r="BL26793" s="138"/>
      <c r="BM26793" s="138"/>
    </row>
    <row r="26794" spans="62:65" ht="13" thickBot="1">
      <c r="BJ26794" s="138"/>
      <c r="BK26794" s="138"/>
      <c r="BL26794" s="138"/>
      <c r="BM26794" s="138"/>
    </row>
    <row r="26795" spans="62:65" ht="13" thickBot="1">
      <c r="BJ26795" s="138"/>
      <c r="BK26795" s="138"/>
      <c r="BL26795" s="138"/>
      <c r="BM26795" s="138"/>
    </row>
    <row r="26796" spans="62:65" ht="13" thickBot="1">
      <c r="BJ26796" s="138"/>
      <c r="BK26796" s="138"/>
      <c r="BL26796" s="138"/>
      <c r="BM26796" s="138"/>
    </row>
    <row r="26797" spans="62:65" ht="13" thickBot="1">
      <c r="BJ26797" s="138"/>
      <c r="BK26797" s="138"/>
      <c r="BL26797" s="138"/>
      <c r="BM26797" s="138"/>
    </row>
    <row r="26798" spans="62:65" ht="13" thickBot="1">
      <c r="BJ26798" s="138"/>
      <c r="BK26798" s="138"/>
      <c r="BL26798" s="138"/>
      <c r="BM26798" s="138"/>
    </row>
    <row r="26799" spans="62:65" ht="13" thickBot="1">
      <c r="BJ26799" s="138"/>
      <c r="BK26799" s="138"/>
      <c r="BL26799" s="138"/>
      <c r="BM26799" s="138"/>
    </row>
    <row r="26800" spans="62:65" ht="13" thickBot="1">
      <c r="BJ26800" s="138"/>
      <c r="BK26800" s="138"/>
      <c r="BL26800" s="138"/>
      <c r="BM26800" s="138"/>
    </row>
    <row r="26801" spans="62:65" ht="13" thickBot="1">
      <c r="BJ26801" s="138"/>
      <c r="BK26801" s="138"/>
      <c r="BL26801" s="138"/>
      <c r="BM26801" s="138"/>
    </row>
    <row r="26802" spans="62:65" ht="13" thickBot="1">
      <c r="BJ26802" s="138"/>
      <c r="BK26802" s="138"/>
      <c r="BL26802" s="138"/>
      <c r="BM26802" s="138"/>
    </row>
    <row r="26803" spans="62:65" ht="13" thickBot="1">
      <c r="BJ26803" s="138"/>
      <c r="BK26803" s="138"/>
      <c r="BL26803" s="138"/>
      <c r="BM26803" s="138"/>
    </row>
    <row r="26804" spans="62:65" ht="13" thickBot="1">
      <c r="BJ26804" s="138"/>
      <c r="BK26804" s="138"/>
      <c r="BL26804" s="138"/>
      <c r="BM26804" s="138"/>
    </row>
    <row r="26805" spans="62:65" ht="13" thickBot="1">
      <c r="BJ26805" s="138"/>
      <c r="BK26805" s="138"/>
      <c r="BL26805" s="138"/>
      <c r="BM26805" s="138"/>
    </row>
    <row r="26806" spans="62:65" ht="13" thickBot="1">
      <c r="BJ26806" s="138"/>
      <c r="BK26806" s="138"/>
      <c r="BL26806" s="138"/>
      <c r="BM26806" s="138"/>
    </row>
    <row r="26807" spans="62:65" ht="13" thickBot="1">
      <c r="BJ26807" s="138"/>
      <c r="BK26807" s="138"/>
      <c r="BL26807" s="138"/>
      <c r="BM26807" s="138"/>
    </row>
    <row r="26808" spans="62:65" ht="13" thickBot="1">
      <c r="BJ26808" s="138"/>
      <c r="BK26808" s="138"/>
      <c r="BL26808" s="138"/>
      <c r="BM26808" s="138"/>
    </row>
    <row r="26809" spans="62:65" ht="13" thickBot="1">
      <c r="BJ26809" s="138"/>
      <c r="BK26809" s="138"/>
      <c r="BL26809" s="138"/>
      <c r="BM26809" s="138"/>
    </row>
    <row r="26810" spans="62:65" ht="13" thickBot="1">
      <c r="BJ26810" s="138"/>
      <c r="BK26810" s="138"/>
      <c r="BL26810" s="138"/>
      <c r="BM26810" s="138"/>
    </row>
    <row r="26811" spans="62:65" ht="13" thickBot="1">
      <c r="BJ26811" s="138"/>
      <c r="BK26811" s="138"/>
      <c r="BL26811" s="138"/>
      <c r="BM26811" s="138"/>
    </row>
    <row r="26812" spans="62:65" ht="13" thickBot="1">
      <c r="BJ26812" s="138"/>
      <c r="BK26812" s="138"/>
      <c r="BL26812" s="138"/>
      <c r="BM26812" s="138"/>
    </row>
    <row r="26813" spans="62:65" ht="13" thickBot="1">
      <c r="BJ26813" s="138"/>
      <c r="BK26813" s="138"/>
      <c r="BL26813" s="138"/>
      <c r="BM26813" s="138"/>
    </row>
    <row r="26814" spans="62:65" ht="13" thickBot="1">
      <c r="BJ26814" s="138"/>
      <c r="BK26814" s="138"/>
      <c r="BL26814" s="138"/>
      <c r="BM26814" s="138"/>
    </row>
    <row r="26815" spans="62:65" ht="13" thickBot="1">
      <c r="BJ26815" s="138"/>
      <c r="BK26815" s="138"/>
      <c r="BL26815" s="138"/>
      <c r="BM26815" s="138"/>
    </row>
    <row r="26816" spans="62:65" ht="13" thickBot="1">
      <c r="BJ26816" s="138"/>
      <c r="BK26816" s="138"/>
      <c r="BL26816" s="138"/>
      <c r="BM26816" s="138"/>
    </row>
    <row r="26817" spans="62:65" ht="13" thickBot="1">
      <c r="BJ26817" s="138"/>
      <c r="BK26817" s="138"/>
      <c r="BL26817" s="138"/>
      <c r="BM26817" s="138"/>
    </row>
    <row r="26818" spans="62:65" ht="13" thickBot="1">
      <c r="BJ26818" s="138"/>
      <c r="BK26818" s="138"/>
      <c r="BL26818" s="138"/>
      <c r="BM26818" s="138"/>
    </row>
    <row r="26819" spans="62:65" ht="13" thickBot="1">
      <c r="BJ26819" s="138"/>
      <c r="BK26819" s="138"/>
      <c r="BL26819" s="138"/>
      <c r="BM26819" s="138"/>
    </row>
    <row r="26820" spans="62:65" ht="13" thickBot="1">
      <c r="BJ26820" s="138"/>
      <c r="BK26820" s="138"/>
      <c r="BL26820" s="138"/>
      <c r="BM26820" s="138"/>
    </row>
    <row r="26821" spans="62:65" ht="13" thickBot="1">
      <c r="BJ26821" s="138"/>
      <c r="BK26821" s="138"/>
      <c r="BL26821" s="138"/>
      <c r="BM26821" s="138"/>
    </row>
    <row r="26822" spans="62:65" ht="13" thickBot="1">
      <c r="BJ26822" s="138"/>
      <c r="BK26822" s="138"/>
      <c r="BL26822" s="138"/>
      <c r="BM26822" s="138"/>
    </row>
    <row r="26823" spans="62:65" ht="13" thickBot="1">
      <c r="BJ26823" s="138"/>
      <c r="BK26823" s="138"/>
      <c r="BL26823" s="138"/>
      <c r="BM26823" s="138"/>
    </row>
    <row r="26824" spans="62:65" ht="13" thickBot="1">
      <c r="BJ26824" s="138"/>
      <c r="BK26824" s="138"/>
      <c r="BL26824" s="138"/>
      <c r="BM26824" s="138"/>
    </row>
    <row r="26825" spans="62:65" ht="13" thickBot="1">
      <c r="BJ26825" s="138"/>
      <c r="BK26825" s="138"/>
      <c r="BL26825" s="138"/>
      <c r="BM26825" s="138"/>
    </row>
    <row r="26826" spans="62:65" ht="13" thickBot="1">
      <c r="BJ26826" s="138"/>
      <c r="BK26826" s="138"/>
      <c r="BL26826" s="138"/>
      <c r="BM26826" s="138"/>
    </row>
    <row r="26827" spans="62:65" ht="13" thickBot="1">
      <c r="BJ26827" s="138"/>
      <c r="BK26827" s="138"/>
      <c r="BL26827" s="138"/>
      <c r="BM26827" s="138"/>
    </row>
    <row r="26828" spans="62:65" ht="13" thickBot="1">
      <c r="BJ26828" s="138"/>
      <c r="BK26828" s="138"/>
      <c r="BL26828" s="138"/>
      <c r="BM26828" s="138"/>
    </row>
    <row r="26829" spans="62:65" ht="13" thickBot="1">
      <c r="BJ26829" s="138"/>
      <c r="BK26829" s="138"/>
      <c r="BL26829" s="138"/>
      <c r="BM26829" s="138"/>
    </row>
    <row r="26830" spans="62:65" ht="13" thickBot="1">
      <c r="BJ26830" s="138"/>
      <c r="BK26830" s="138"/>
      <c r="BL26830" s="138"/>
      <c r="BM26830" s="138"/>
    </row>
    <row r="26831" spans="62:65" ht="13" thickBot="1">
      <c r="BJ26831" s="138"/>
      <c r="BK26831" s="138"/>
      <c r="BL26831" s="138"/>
      <c r="BM26831" s="138"/>
    </row>
    <row r="26832" spans="62:65" ht="13" thickBot="1">
      <c r="BJ26832" s="138"/>
      <c r="BK26832" s="138"/>
      <c r="BL26832" s="138"/>
      <c r="BM26832" s="138"/>
    </row>
    <row r="26833" spans="62:65" ht="13" thickBot="1">
      <c r="BJ26833" s="138"/>
      <c r="BK26833" s="138"/>
      <c r="BL26833" s="138"/>
      <c r="BM26833" s="138"/>
    </row>
    <row r="26834" spans="62:65" ht="13" thickBot="1">
      <c r="BJ26834" s="138"/>
      <c r="BK26834" s="138"/>
      <c r="BL26834" s="138"/>
      <c r="BM26834" s="138"/>
    </row>
    <row r="26835" spans="62:65" ht="13" thickBot="1">
      <c r="BJ26835" s="138"/>
      <c r="BK26835" s="138"/>
      <c r="BL26835" s="138"/>
      <c r="BM26835" s="138"/>
    </row>
    <row r="26836" spans="62:65" ht="13" thickBot="1">
      <c r="BJ26836" s="138"/>
      <c r="BK26836" s="138"/>
      <c r="BL26836" s="138"/>
      <c r="BM26836" s="138"/>
    </row>
    <row r="26837" spans="62:65" ht="13" thickBot="1">
      <c r="BJ26837" s="138"/>
      <c r="BK26837" s="138"/>
      <c r="BL26837" s="138"/>
      <c r="BM26837" s="138"/>
    </row>
    <row r="26838" spans="62:65" ht="13" thickBot="1">
      <c r="BJ26838" s="138"/>
      <c r="BK26838" s="138"/>
      <c r="BL26838" s="138"/>
      <c r="BM26838" s="138"/>
    </row>
    <row r="26839" spans="62:65" ht="13" thickBot="1">
      <c r="BJ26839" s="138"/>
      <c r="BK26839" s="138"/>
      <c r="BL26839" s="138"/>
      <c r="BM26839" s="138"/>
    </row>
    <row r="26840" spans="62:65" ht="13" thickBot="1">
      <c r="BJ26840" s="138"/>
      <c r="BK26840" s="138"/>
      <c r="BL26840" s="138"/>
      <c r="BM26840" s="138"/>
    </row>
    <row r="26841" spans="62:65" ht="13" thickBot="1">
      <c r="BJ26841" s="138"/>
      <c r="BK26841" s="138"/>
      <c r="BL26841" s="138"/>
      <c r="BM26841" s="138"/>
    </row>
    <row r="26842" spans="62:65" ht="13" thickBot="1">
      <c r="BJ26842" s="138"/>
      <c r="BK26842" s="138"/>
      <c r="BL26842" s="138"/>
      <c r="BM26842" s="138"/>
    </row>
    <row r="26843" spans="62:65" ht="13" thickBot="1">
      <c r="BJ26843" s="138"/>
      <c r="BK26843" s="138"/>
      <c r="BL26843" s="138"/>
      <c r="BM26843" s="138"/>
    </row>
    <row r="26844" spans="62:65" ht="13" thickBot="1">
      <c r="BJ26844" s="138"/>
      <c r="BK26844" s="138"/>
      <c r="BL26844" s="138"/>
      <c r="BM26844" s="138"/>
    </row>
    <row r="26845" spans="62:65" ht="13" thickBot="1">
      <c r="BJ26845" s="138"/>
      <c r="BK26845" s="138"/>
      <c r="BL26845" s="138"/>
      <c r="BM26845" s="138"/>
    </row>
    <row r="26846" spans="62:65" ht="13" thickBot="1">
      <c r="BJ26846" s="138"/>
      <c r="BK26846" s="138"/>
      <c r="BL26846" s="138"/>
      <c r="BM26846" s="138"/>
    </row>
    <row r="26847" spans="62:65" ht="13" thickBot="1">
      <c r="BJ26847" s="138"/>
      <c r="BK26847" s="138"/>
      <c r="BL26847" s="138"/>
      <c r="BM26847" s="138"/>
    </row>
    <row r="26848" spans="62:65" ht="13" thickBot="1">
      <c r="BJ26848" s="138"/>
      <c r="BK26848" s="138"/>
      <c r="BL26848" s="138"/>
      <c r="BM26848" s="138"/>
    </row>
    <row r="26849" spans="62:65" ht="13" thickBot="1">
      <c r="BJ26849" s="138"/>
      <c r="BK26849" s="138"/>
      <c r="BL26849" s="138"/>
      <c r="BM26849" s="138"/>
    </row>
    <row r="26850" spans="62:65" ht="13" thickBot="1">
      <c r="BJ26850" s="138"/>
      <c r="BK26850" s="138"/>
      <c r="BL26850" s="138"/>
      <c r="BM26850" s="138"/>
    </row>
    <row r="26851" spans="62:65" ht="13" thickBot="1">
      <c r="BJ26851" s="138"/>
      <c r="BK26851" s="138"/>
      <c r="BL26851" s="138"/>
      <c r="BM26851" s="138"/>
    </row>
    <row r="26852" spans="62:65" ht="13" thickBot="1">
      <c r="BJ26852" s="138"/>
      <c r="BK26852" s="138"/>
      <c r="BL26852" s="138"/>
      <c r="BM26852" s="138"/>
    </row>
    <row r="26853" spans="62:65" ht="13" thickBot="1">
      <c r="BJ26853" s="138"/>
      <c r="BK26853" s="138"/>
      <c r="BL26853" s="138"/>
      <c r="BM26853" s="138"/>
    </row>
    <row r="26854" spans="62:65" ht="13" thickBot="1">
      <c r="BJ26854" s="138"/>
      <c r="BK26854" s="138"/>
      <c r="BL26854" s="138"/>
      <c r="BM26854" s="138"/>
    </row>
    <row r="26855" spans="62:65" ht="13" thickBot="1">
      <c r="BJ26855" s="138"/>
      <c r="BK26855" s="138"/>
      <c r="BL26855" s="138"/>
      <c r="BM26855" s="138"/>
    </row>
    <row r="26856" spans="62:65" ht="13" thickBot="1">
      <c r="BJ26856" s="138"/>
      <c r="BK26856" s="138"/>
      <c r="BL26856" s="138"/>
      <c r="BM26856" s="138"/>
    </row>
    <row r="26857" spans="62:65" ht="13" thickBot="1">
      <c r="BJ26857" s="138"/>
      <c r="BK26857" s="138"/>
      <c r="BL26857" s="138"/>
      <c r="BM26857" s="138"/>
    </row>
    <row r="26858" spans="62:65" ht="13" thickBot="1">
      <c r="BJ26858" s="138"/>
      <c r="BK26858" s="138"/>
      <c r="BL26858" s="138"/>
      <c r="BM26858" s="138"/>
    </row>
    <row r="26859" spans="62:65" ht="13" thickBot="1">
      <c r="BJ26859" s="138"/>
      <c r="BK26859" s="138"/>
      <c r="BL26859" s="138"/>
      <c r="BM26859" s="138"/>
    </row>
    <row r="26860" spans="62:65" ht="13" thickBot="1">
      <c r="BJ26860" s="138"/>
      <c r="BK26860" s="138"/>
      <c r="BL26860" s="138"/>
      <c r="BM26860" s="138"/>
    </row>
    <row r="26861" spans="62:65" ht="13" thickBot="1">
      <c r="BJ26861" s="138"/>
      <c r="BK26861" s="138"/>
      <c r="BL26861" s="138"/>
      <c r="BM26861" s="138"/>
    </row>
    <row r="26862" spans="62:65" ht="13" thickBot="1">
      <c r="BJ26862" s="138"/>
      <c r="BK26862" s="138"/>
      <c r="BL26862" s="138"/>
      <c r="BM26862" s="138"/>
    </row>
    <row r="26863" spans="62:65" ht="13" thickBot="1">
      <c r="BJ26863" s="138"/>
      <c r="BK26863" s="138"/>
      <c r="BL26863" s="138"/>
      <c r="BM26863" s="138"/>
    </row>
    <row r="26864" spans="62:65" ht="13" thickBot="1">
      <c r="BJ26864" s="138"/>
      <c r="BK26864" s="138"/>
      <c r="BL26864" s="138"/>
      <c r="BM26864" s="138"/>
    </row>
    <row r="26865" spans="62:65" ht="13" thickBot="1">
      <c r="BJ26865" s="138"/>
      <c r="BK26865" s="138"/>
      <c r="BL26865" s="138"/>
      <c r="BM26865" s="138"/>
    </row>
    <row r="26866" spans="62:65" ht="13" thickBot="1">
      <c r="BJ26866" s="138"/>
      <c r="BK26866" s="138"/>
      <c r="BL26866" s="138"/>
      <c r="BM26866" s="138"/>
    </row>
    <row r="26867" spans="62:65" ht="13" thickBot="1">
      <c r="BJ26867" s="138"/>
      <c r="BK26867" s="138"/>
      <c r="BL26867" s="138"/>
      <c r="BM26867" s="138"/>
    </row>
    <row r="26868" spans="62:65" ht="13" thickBot="1">
      <c r="BJ26868" s="138"/>
      <c r="BK26868" s="138"/>
      <c r="BL26868" s="138"/>
      <c r="BM26868" s="138"/>
    </row>
    <row r="26869" spans="62:65" ht="13" thickBot="1">
      <c r="BJ26869" s="138"/>
      <c r="BK26869" s="138"/>
      <c r="BL26869" s="138"/>
      <c r="BM26869" s="138"/>
    </row>
    <row r="26870" spans="62:65" ht="13" thickBot="1">
      <c r="BJ26870" s="138"/>
      <c r="BK26870" s="138"/>
      <c r="BL26870" s="138"/>
      <c r="BM26870" s="138"/>
    </row>
    <row r="26871" spans="62:65" ht="13" thickBot="1">
      <c r="BJ26871" s="138"/>
      <c r="BK26871" s="138"/>
      <c r="BL26871" s="138"/>
      <c r="BM26871" s="138"/>
    </row>
    <row r="26872" spans="62:65" ht="13" thickBot="1">
      <c r="BJ26872" s="138"/>
      <c r="BK26872" s="138"/>
      <c r="BL26872" s="138"/>
      <c r="BM26872" s="138"/>
    </row>
    <row r="26873" spans="62:65" ht="13" thickBot="1">
      <c r="BJ26873" s="138"/>
      <c r="BK26873" s="138"/>
      <c r="BL26873" s="138"/>
      <c r="BM26873" s="138"/>
    </row>
    <row r="26874" spans="62:65" ht="13" thickBot="1">
      <c r="BJ26874" s="138"/>
      <c r="BK26874" s="138"/>
      <c r="BL26874" s="138"/>
      <c r="BM26874" s="138"/>
    </row>
    <row r="26875" spans="62:65" ht="13" thickBot="1">
      <c r="BJ26875" s="138"/>
      <c r="BK26875" s="138"/>
      <c r="BL26875" s="138"/>
      <c r="BM26875" s="138"/>
    </row>
    <row r="26876" spans="62:65" ht="13" thickBot="1">
      <c r="BJ26876" s="138"/>
      <c r="BK26876" s="138"/>
      <c r="BL26876" s="138"/>
      <c r="BM26876" s="138"/>
    </row>
    <row r="26877" spans="62:65" ht="13" thickBot="1">
      <c r="BJ26877" s="138"/>
      <c r="BK26877" s="138"/>
      <c r="BL26877" s="138"/>
      <c r="BM26877" s="138"/>
    </row>
    <row r="26878" spans="62:65" ht="13" thickBot="1">
      <c r="BJ26878" s="138"/>
      <c r="BK26878" s="138"/>
      <c r="BL26878" s="138"/>
      <c r="BM26878" s="138"/>
    </row>
    <row r="26879" spans="62:65" ht="13" thickBot="1">
      <c r="BJ26879" s="138"/>
      <c r="BK26879" s="138"/>
      <c r="BL26879" s="138"/>
      <c r="BM26879" s="138"/>
    </row>
    <row r="26880" spans="62:65" ht="13" thickBot="1">
      <c r="BJ26880" s="138"/>
      <c r="BK26880" s="138"/>
      <c r="BL26880" s="138"/>
      <c r="BM26880" s="138"/>
    </row>
    <row r="26881" spans="62:65" ht="13" thickBot="1">
      <c r="BJ26881" s="138"/>
      <c r="BK26881" s="138"/>
      <c r="BL26881" s="138"/>
      <c r="BM26881" s="138"/>
    </row>
    <row r="26882" spans="62:65" ht="13" thickBot="1">
      <c r="BJ26882" s="138"/>
      <c r="BK26882" s="138"/>
      <c r="BL26882" s="138"/>
      <c r="BM26882" s="138"/>
    </row>
    <row r="26883" spans="62:65" ht="13" thickBot="1">
      <c r="BJ26883" s="138"/>
      <c r="BK26883" s="138"/>
      <c r="BL26883" s="138"/>
      <c r="BM26883" s="138"/>
    </row>
    <row r="26884" spans="62:65" ht="13" thickBot="1">
      <c r="BJ26884" s="138"/>
      <c r="BK26884" s="138"/>
      <c r="BL26884" s="138"/>
      <c r="BM26884" s="138"/>
    </row>
    <row r="26885" spans="62:65" ht="13" thickBot="1">
      <c r="BJ26885" s="138"/>
      <c r="BK26885" s="138"/>
      <c r="BL26885" s="138"/>
      <c r="BM26885" s="138"/>
    </row>
    <row r="26886" spans="62:65" ht="13" thickBot="1">
      <c r="BJ26886" s="138"/>
      <c r="BK26886" s="138"/>
      <c r="BL26886" s="138"/>
      <c r="BM26886" s="138"/>
    </row>
    <row r="26887" spans="62:65" ht="13" thickBot="1">
      <c r="BJ26887" s="138"/>
      <c r="BK26887" s="138"/>
      <c r="BL26887" s="138"/>
      <c r="BM26887" s="138"/>
    </row>
    <row r="26888" spans="62:65" ht="13" thickBot="1">
      <c r="BJ26888" s="138"/>
      <c r="BK26888" s="138"/>
      <c r="BL26888" s="138"/>
      <c r="BM26888" s="138"/>
    </row>
    <row r="26889" spans="62:65" ht="13" thickBot="1">
      <c r="BJ26889" s="138"/>
      <c r="BK26889" s="138"/>
      <c r="BL26889" s="138"/>
      <c r="BM26889" s="138"/>
    </row>
    <row r="26890" spans="62:65" ht="13" thickBot="1">
      <c r="BJ26890" s="138"/>
      <c r="BK26890" s="138"/>
      <c r="BL26890" s="138"/>
      <c r="BM26890" s="138"/>
    </row>
    <row r="26891" spans="62:65" ht="13" thickBot="1">
      <c r="BJ26891" s="138"/>
      <c r="BK26891" s="138"/>
      <c r="BL26891" s="138"/>
      <c r="BM26891" s="138"/>
    </row>
    <row r="26892" spans="62:65" ht="13" thickBot="1">
      <c r="BJ26892" s="138"/>
      <c r="BK26892" s="138"/>
      <c r="BL26892" s="138"/>
      <c r="BM26892" s="138"/>
    </row>
    <row r="26893" spans="62:65" ht="13" thickBot="1">
      <c r="BJ26893" s="138"/>
      <c r="BK26893" s="138"/>
      <c r="BL26893" s="138"/>
      <c r="BM26893" s="138"/>
    </row>
    <row r="26894" spans="62:65" ht="13" thickBot="1">
      <c r="BJ26894" s="138"/>
      <c r="BK26894" s="138"/>
      <c r="BL26894" s="138"/>
      <c r="BM26894" s="138"/>
    </row>
    <row r="26895" spans="62:65" ht="13" thickBot="1">
      <c r="BJ26895" s="138"/>
      <c r="BK26895" s="138"/>
      <c r="BL26895" s="138"/>
      <c r="BM26895" s="138"/>
    </row>
    <row r="26896" spans="62:65" ht="13" thickBot="1">
      <c r="BJ26896" s="138"/>
      <c r="BK26896" s="138"/>
      <c r="BL26896" s="138"/>
      <c r="BM26896" s="138"/>
    </row>
    <row r="26897" spans="62:65" ht="13" thickBot="1">
      <c r="BJ26897" s="138"/>
      <c r="BK26897" s="138"/>
      <c r="BL26897" s="138"/>
      <c r="BM26897" s="138"/>
    </row>
    <row r="26898" spans="62:65" ht="13" thickBot="1">
      <c r="BJ26898" s="138"/>
      <c r="BK26898" s="138"/>
      <c r="BL26898" s="138"/>
      <c r="BM26898" s="138"/>
    </row>
    <row r="26899" spans="62:65" ht="13" thickBot="1">
      <c r="BJ26899" s="138"/>
      <c r="BK26899" s="138"/>
      <c r="BL26899" s="138"/>
      <c r="BM26899" s="138"/>
    </row>
    <row r="26900" spans="62:65" ht="13" thickBot="1">
      <c r="BJ26900" s="138"/>
      <c r="BK26900" s="138"/>
      <c r="BL26900" s="138"/>
      <c r="BM26900" s="138"/>
    </row>
    <row r="26901" spans="62:65" ht="13" thickBot="1">
      <c r="BJ26901" s="138"/>
      <c r="BK26901" s="138"/>
      <c r="BL26901" s="138"/>
      <c r="BM26901" s="138"/>
    </row>
    <row r="26902" spans="62:65" ht="13" thickBot="1">
      <c r="BJ26902" s="138"/>
      <c r="BK26902" s="138"/>
      <c r="BL26902" s="138"/>
      <c r="BM26902" s="138"/>
    </row>
    <row r="26903" spans="62:65" ht="13" thickBot="1">
      <c r="BJ26903" s="138"/>
      <c r="BK26903" s="138"/>
      <c r="BL26903" s="138"/>
      <c r="BM26903" s="138"/>
    </row>
    <row r="26904" spans="62:65" ht="13" thickBot="1">
      <c r="BJ26904" s="138"/>
      <c r="BK26904" s="138"/>
      <c r="BL26904" s="138"/>
      <c r="BM26904" s="138"/>
    </row>
    <row r="26905" spans="62:65" ht="13" thickBot="1">
      <c r="BJ26905" s="138"/>
      <c r="BK26905" s="138"/>
      <c r="BL26905" s="138"/>
      <c r="BM26905" s="138"/>
    </row>
    <row r="26906" spans="62:65" ht="13" thickBot="1">
      <c r="BJ26906" s="138"/>
      <c r="BK26906" s="138"/>
      <c r="BL26906" s="138"/>
      <c r="BM26906" s="138"/>
    </row>
    <row r="26907" spans="62:65" ht="13" thickBot="1">
      <c r="BJ26907" s="138"/>
      <c r="BK26907" s="138"/>
      <c r="BL26907" s="138"/>
      <c r="BM26907" s="138"/>
    </row>
    <row r="26908" spans="62:65" ht="13" thickBot="1">
      <c r="BJ26908" s="138"/>
      <c r="BK26908" s="138"/>
      <c r="BL26908" s="138"/>
      <c r="BM26908" s="138"/>
    </row>
    <row r="26909" spans="62:65" ht="13" thickBot="1">
      <c r="BJ26909" s="138"/>
      <c r="BK26909" s="138"/>
      <c r="BL26909" s="138"/>
      <c r="BM26909" s="138"/>
    </row>
    <row r="26910" spans="62:65" ht="13" thickBot="1">
      <c r="BJ26910" s="138"/>
      <c r="BK26910" s="138"/>
      <c r="BL26910" s="138"/>
      <c r="BM26910" s="138"/>
    </row>
    <row r="26911" spans="62:65" ht="13" thickBot="1">
      <c r="BJ26911" s="138"/>
      <c r="BK26911" s="138"/>
      <c r="BL26911" s="138"/>
      <c r="BM26911" s="138"/>
    </row>
    <row r="26912" spans="62:65" ht="13" thickBot="1">
      <c r="BJ26912" s="138"/>
      <c r="BK26912" s="138"/>
      <c r="BL26912" s="138"/>
      <c r="BM26912" s="138"/>
    </row>
    <row r="26913" spans="62:65" ht="13" thickBot="1">
      <c r="BJ26913" s="138"/>
      <c r="BK26913" s="138"/>
      <c r="BL26913" s="138"/>
      <c r="BM26913" s="138"/>
    </row>
    <row r="26914" spans="62:65" ht="13" thickBot="1">
      <c r="BJ26914" s="138"/>
      <c r="BK26914" s="138"/>
      <c r="BL26914" s="138"/>
      <c r="BM26914" s="138"/>
    </row>
    <row r="26915" spans="62:65" ht="13" thickBot="1">
      <c r="BJ26915" s="138"/>
      <c r="BK26915" s="138"/>
      <c r="BL26915" s="138"/>
      <c r="BM26915" s="138"/>
    </row>
    <row r="26916" spans="62:65" ht="13" thickBot="1">
      <c r="BJ26916" s="138"/>
      <c r="BK26916" s="138"/>
      <c r="BL26916" s="138"/>
      <c r="BM26916" s="138"/>
    </row>
    <row r="26917" spans="62:65" ht="13" thickBot="1">
      <c r="BJ26917" s="138"/>
      <c r="BK26917" s="138"/>
      <c r="BL26917" s="138"/>
      <c r="BM26917" s="138"/>
    </row>
    <row r="26918" spans="62:65" ht="13" thickBot="1">
      <c r="BJ26918" s="138"/>
      <c r="BK26918" s="138"/>
      <c r="BL26918" s="138"/>
      <c r="BM26918" s="138"/>
    </row>
    <row r="26919" spans="62:65" ht="13" thickBot="1">
      <c r="BJ26919" s="138"/>
      <c r="BK26919" s="138"/>
      <c r="BL26919" s="138"/>
      <c r="BM26919" s="138"/>
    </row>
    <row r="26920" spans="62:65" ht="13" thickBot="1">
      <c r="BJ26920" s="138"/>
      <c r="BK26920" s="138"/>
      <c r="BL26920" s="138"/>
      <c r="BM26920" s="138"/>
    </row>
    <row r="26921" spans="62:65" ht="13" thickBot="1">
      <c r="BJ26921" s="138"/>
      <c r="BK26921" s="138"/>
      <c r="BL26921" s="138"/>
      <c r="BM26921" s="138"/>
    </row>
    <row r="26922" spans="62:65" ht="13" thickBot="1">
      <c r="BJ26922" s="138"/>
      <c r="BK26922" s="138"/>
      <c r="BL26922" s="138"/>
      <c r="BM26922" s="138"/>
    </row>
    <row r="26923" spans="62:65" ht="13" thickBot="1">
      <c r="BJ26923" s="138"/>
      <c r="BK26923" s="138"/>
      <c r="BL26923" s="138"/>
      <c r="BM26923" s="138"/>
    </row>
    <row r="26924" spans="62:65" ht="13" thickBot="1">
      <c r="BJ26924" s="138"/>
      <c r="BK26924" s="138"/>
      <c r="BL26924" s="138"/>
      <c r="BM26924" s="138"/>
    </row>
    <row r="26925" spans="62:65" ht="13" thickBot="1">
      <c r="BJ26925" s="138"/>
      <c r="BK26925" s="138"/>
      <c r="BL26925" s="138"/>
      <c r="BM26925" s="138"/>
    </row>
    <row r="26926" spans="62:65" ht="13" thickBot="1">
      <c r="BJ26926" s="138"/>
      <c r="BK26926" s="138"/>
      <c r="BL26926" s="138"/>
      <c r="BM26926" s="138"/>
    </row>
    <row r="26927" spans="62:65" ht="13" thickBot="1">
      <c r="BJ26927" s="138"/>
      <c r="BK26927" s="138"/>
      <c r="BL26927" s="138"/>
      <c r="BM26927" s="138"/>
    </row>
    <row r="26928" spans="62:65" ht="13" thickBot="1">
      <c r="BJ26928" s="138"/>
      <c r="BK26928" s="138"/>
      <c r="BL26928" s="138"/>
      <c r="BM26928" s="138"/>
    </row>
    <row r="26929" spans="62:65" ht="13" thickBot="1">
      <c r="BJ26929" s="138"/>
      <c r="BK26929" s="138"/>
      <c r="BL26929" s="138"/>
      <c r="BM26929" s="138"/>
    </row>
    <row r="26930" spans="62:65" ht="13" thickBot="1">
      <c r="BJ26930" s="138"/>
      <c r="BK26930" s="138"/>
      <c r="BL26930" s="138"/>
      <c r="BM26930" s="138"/>
    </row>
    <row r="26931" spans="62:65" ht="13" thickBot="1">
      <c r="BJ26931" s="138"/>
      <c r="BK26931" s="138"/>
      <c r="BL26931" s="138"/>
      <c r="BM26931" s="138"/>
    </row>
    <row r="26932" spans="62:65" ht="13" thickBot="1">
      <c r="BJ26932" s="138"/>
      <c r="BK26932" s="138"/>
      <c r="BL26932" s="138"/>
      <c r="BM26932" s="138"/>
    </row>
    <row r="26933" spans="62:65" ht="13" thickBot="1">
      <c r="BJ26933" s="138"/>
      <c r="BK26933" s="138"/>
      <c r="BL26933" s="138"/>
      <c r="BM26933" s="138"/>
    </row>
    <row r="26934" spans="62:65" ht="13" thickBot="1">
      <c r="BJ26934" s="138"/>
      <c r="BK26934" s="138"/>
      <c r="BL26934" s="138"/>
      <c r="BM26934" s="138"/>
    </row>
    <row r="26935" spans="62:65" ht="13" thickBot="1">
      <c r="BJ26935" s="138"/>
      <c r="BK26935" s="138"/>
      <c r="BL26935" s="138"/>
      <c r="BM26935" s="138"/>
    </row>
    <row r="26936" spans="62:65" ht="13" thickBot="1">
      <c r="BJ26936" s="138"/>
      <c r="BK26936" s="138"/>
      <c r="BL26936" s="138"/>
      <c r="BM26936" s="138"/>
    </row>
    <row r="26937" spans="62:65" ht="13" thickBot="1">
      <c r="BJ26937" s="138"/>
      <c r="BK26937" s="138"/>
      <c r="BL26937" s="138"/>
      <c r="BM26937" s="138"/>
    </row>
    <row r="26938" spans="62:65" ht="13" thickBot="1">
      <c r="BJ26938" s="138"/>
      <c r="BK26938" s="138"/>
      <c r="BL26938" s="138"/>
      <c r="BM26938" s="138"/>
    </row>
    <row r="26939" spans="62:65" ht="13" thickBot="1">
      <c r="BJ26939" s="138"/>
      <c r="BK26939" s="138"/>
      <c r="BL26939" s="138"/>
      <c r="BM26939" s="138"/>
    </row>
    <row r="26940" spans="62:65" ht="13" thickBot="1">
      <c r="BJ26940" s="138"/>
      <c r="BK26940" s="138"/>
      <c r="BL26940" s="138"/>
      <c r="BM26940" s="138"/>
    </row>
    <row r="26941" spans="62:65" ht="13" thickBot="1">
      <c r="BJ26941" s="138"/>
      <c r="BK26941" s="138"/>
      <c r="BL26941" s="138"/>
      <c r="BM26941" s="138"/>
    </row>
    <row r="26942" spans="62:65" ht="13" thickBot="1">
      <c r="BJ26942" s="138"/>
      <c r="BK26942" s="138"/>
      <c r="BL26942" s="138"/>
      <c r="BM26942" s="138"/>
    </row>
    <row r="26943" spans="62:65" ht="13" thickBot="1">
      <c r="BJ26943" s="138"/>
      <c r="BK26943" s="138"/>
      <c r="BL26943" s="138"/>
      <c r="BM26943" s="138"/>
    </row>
    <row r="26944" spans="62:65" ht="13" thickBot="1">
      <c r="BJ26944" s="138"/>
      <c r="BK26944" s="138"/>
      <c r="BL26944" s="138"/>
      <c r="BM26944" s="138"/>
    </row>
    <row r="26945" spans="62:65" ht="13" thickBot="1">
      <c r="BJ26945" s="138"/>
      <c r="BK26945" s="138"/>
      <c r="BL26945" s="138"/>
      <c r="BM26945" s="138"/>
    </row>
    <row r="26946" spans="62:65" ht="13" thickBot="1">
      <c r="BJ26946" s="138"/>
      <c r="BK26946" s="138"/>
      <c r="BL26946" s="138"/>
      <c r="BM26946" s="138"/>
    </row>
    <row r="26947" spans="62:65" ht="13" thickBot="1">
      <c r="BJ26947" s="138"/>
      <c r="BK26947" s="138"/>
      <c r="BL26947" s="138"/>
      <c r="BM26947" s="138"/>
    </row>
    <row r="26948" spans="62:65" ht="13" thickBot="1">
      <c r="BJ26948" s="138"/>
      <c r="BK26948" s="138"/>
      <c r="BL26948" s="138"/>
      <c r="BM26948" s="138"/>
    </row>
    <row r="26949" spans="62:65" ht="13" thickBot="1">
      <c r="BJ26949" s="138"/>
      <c r="BK26949" s="138"/>
      <c r="BL26949" s="138"/>
      <c r="BM26949" s="138"/>
    </row>
    <row r="26950" spans="62:65" ht="13" thickBot="1">
      <c r="BJ26950" s="138"/>
      <c r="BK26950" s="138"/>
      <c r="BL26950" s="138"/>
      <c r="BM26950" s="138"/>
    </row>
    <row r="26951" spans="62:65" ht="13" thickBot="1">
      <c r="BJ26951" s="138"/>
      <c r="BK26951" s="138"/>
      <c r="BL26951" s="138"/>
      <c r="BM26951" s="138"/>
    </row>
    <row r="26952" spans="62:65" ht="13" thickBot="1">
      <c r="BJ26952" s="138"/>
      <c r="BK26952" s="138"/>
      <c r="BL26952" s="138"/>
      <c r="BM26952" s="138"/>
    </row>
    <row r="26953" spans="62:65" ht="13" thickBot="1">
      <c r="BJ26953" s="138"/>
      <c r="BK26953" s="138"/>
      <c r="BL26953" s="138"/>
      <c r="BM26953" s="138"/>
    </row>
    <row r="26954" spans="62:65" ht="13" thickBot="1">
      <c r="BJ26954" s="138"/>
      <c r="BK26954" s="138"/>
      <c r="BL26954" s="138"/>
      <c r="BM26954" s="138"/>
    </row>
    <row r="26955" spans="62:65" ht="13" thickBot="1">
      <c r="BJ26955" s="138"/>
      <c r="BK26955" s="138"/>
      <c r="BL26955" s="138"/>
      <c r="BM26955" s="138"/>
    </row>
    <row r="26956" spans="62:65" ht="13" thickBot="1">
      <c r="BJ26956" s="138"/>
      <c r="BK26956" s="138"/>
      <c r="BL26956" s="138"/>
      <c r="BM26956" s="138"/>
    </row>
    <row r="26957" spans="62:65" ht="13" thickBot="1">
      <c r="BJ26957" s="138"/>
      <c r="BK26957" s="138"/>
      <c r="BL26957" s="138"/>
      <c r="BM26957" s="138"/>
    </row>
    <row r="26958" spans="62:65" ht="13" thickBot="1">
      <c r="BJ26958" s="138"/>
      <c r="BK26958" s="138"/>
      <c r="BL26958" s="138"/>
      <c r="BM26958" s="138"/>
    </row>
    <row r="26959" spans="62:65" ht="13" thickBot="1">
      <c r="BJ26959" s="138"/>
      <c r="BK26959" s="138"/>
      <c r="BL26959" s="138"/>
      <c r="BM26959" s="138"/>
    </row>
    <row r="26960" spans="62:65" ht="13" thickBot="1">
      <c r="BJ26960" s="138"/>
      <c r="BK26960" s="138"/>
      <c r="BL26960" s="138"/>
      <c r="BM26960" s="138"/>
    </row>
    <row r="26961" spans="62:65" ht="13" thickBot="1">
      <c r="BJ26961" s="138"/>
      <c r="BK26961" s="138"/>
      <c r="BL26961" s="138"/>
      <c r="BM26961" s="138"/>
    </row>
    <row r="26962" spans="62:65" ht="13" thickBot="1">
      <c r="BJ26962" s="138"/>
      <c r="BK26962" s="138"/>
      <c r="BL26962" s="138"/>
      <c r="BM26962" s="138"/>
    </row>
    <row r="26963" spans="62:65" ht="13" thickBot="1">
      <c r="BJ26963" s="138"/>
      <c r="BK26963" s="138"/>
      <c r="BL26963" s="138"/>
      <c r="BM26963" s="138"/>
    </row>
    <row r="26964" spans="62:65" ht="13" thickBot="1">
      <c r="BJ26964" s="138"/>
      <c r="BK26964" s="138"/>
      <c r="BL26964" s="138"/>
      <c r="BM26964" s="138"/>
    </row>
    <row r="26965" spans="62:65" ht="13" thickBot="1">
      <c r="BJ26965" s="138"/>
      <c r="BK26965" s="138"/>
      <c r="BL26965" s="138"/>
      <c r="BM26965" s="138"/>
    </row>
    <row r="26966" spans="62:65" ht="13" thickBot="1">
      <c r="BJ26966" s="138"/>
      <c r="BK26966" s="138"/>
      <c r="BL26966" s="138"/>
      <c r="BM26966" s="138"/>
    </row>
    <row r="26967" spans="62:65" ht="13" thickBot="1">
      <c r="BJ26967" s="138"/>
      <c r="BK26967" s="138"/>
      <c r="BL26967" s="138"/>
      <c r="BM26967" s="138"/>
    </row>
    <row r="26968" spans="62:65" ht="13" thickBot="1">
      <c r="BJ26968" s="138"/>
      <c r="BK26968" s="138"/>
      <c r="BL26968" s="138"/>
      <c r="BM26968" s="138"/>
    </row>
    <row r="26969" spans="62:65" ht="13" thickBot="1">
      <c r="BJ26969" s="138"/>
      <c r="BK26969" s="138"/>
      <c r="BL26969" s="138"/>
      <c r="BM26969" s="138"/>
    </row>
    <row r="26970" spans="62:65" ht="13" thickBot="1">
      <c r="BJ26970" s="138"/>
      <c r="BK26970" s="138"/>
      <c r="BL26970" s="138"/>
      <c r="BM26970" s="138"/>
    </row>
    <row r="26971" spans="62:65" ht="13" thickBot="1">
      <c r="BJ26971" s="138"/>
      <c r="BK26971" s="138"/>
      <c r="BL26971" s="138"/>
      <c r="BM26971" s="138"/>
    </row>
    <row r="26972" spans="62:65" ht="13" thickBot="1">
      <c r="BJ26972" s="138"/>
      <c r="BK26972" s="138"/>
      <c r="BL26972" s="138"/>
      <c r="BM26972" s="138"/>
    </row>
    <row r="26973" spans="62:65" ht="13" thickBot="1">
      <c r="BJ26973" s="138"/>
      <c r="BK26973" s="138"/>
      <c r="BL26973" s="138"/>
      <c r="BM26973" s="138"/>
    </row>
    <row r="26974" spans="62:65" ht="13" thickBot="1">
      <c r="BJ26974" s="138"/>
      <c r="BK26974" s="138"/>
      <c r="BL26974" s="138"/>
      <c r="BM26974" s="138"/>
    </row>
    <row r="26975" spans="62:65" ht="13" thickBot="1">
      <c r="BJ26975" s="138"/>
      <c r="BK26975" s="138"/>
      <c r="BL26975" s="138"/>
      <c r="BM26975" s="138"/>
    </row>
    <row r="26976" spans="62:65" ht="13" thickBot="1">
      <c r="BJ26976" s="138"/>
      <c r="BK26976" s="138"/>
      <c r="BL26976" s="138"/>
      <c r="BM26976" s="138"/>
    </row>
    <row r="26977" spans="62:65" ht="13" thickBot="1">
      <c r="BJ26977" s="138"/>
      <c r="BK26977" s="138"/>
      <c r="BL26977" s="138"/>
      <c r="BM26977" s="138"/>
    </row>
    <row r="26978" spans="62:65" ht="13" thickBot="1">
      <c r="BJ26978" s="138"/>
      <c r="BK26978" s="138"/>
      <c r="BL26978" s="138"/>
      <c r="BM26978" s="138"/>
    </row>
    <row r="26979" spans="62:65" ht="13" thickBot="1">
      <c r="BJ26979" s="138"/>
      <c r="BK26979" s="138"/>
      <c r="BL26979" s="138"/>
      <c r="BM26979" s="138"/>
    </row>
    <row r="26980" spans="62:65" ht="13" thickBot="1">
      <c r="BJ26980" s="138"/>
      <c r="BK26980" s="138"/>
      <c r="BL26980" s="138"/>
      <c r="BM26980" s="138"/>
    </row>
    <row r="26981" spans="62:65" ht="13" thickBot="1">
      <c r="BJ26981" s="138"/>
      <c r="BK26981" s="138"/>
      <c r="BL26981" s="138"/>
      <c r="BM26981" s="138"/>
    </row>
    <row r="26982" spans="62:65" ht="13" thickBot="1">
      <c r="BJ26982" s="138"/>
      <c r="BK26982" s="138"/>
      <c r="BL26982" s="138"/>
      <c r="BM26982" s="138"/>
    </row>
    <row r="26983" spans="62:65" ht="13" thickBot="1">
      <c r="BJ26983" s="138"/>
      <c r="BK26983" s="138"/>
      <c r="BL26983" s="138"/>
      <c r="BM26983" s="138"/>
    </row>
    <row r="26984" spans="62:65" ht="13" thickBot="1">
      <c r="BJ26984" s="138"/>
      <c r="BK26984" s="138"/>
      <c r="BL26984" s="138"/>
      <c r="BM26984" s="138"/>
    </row>
    <row r="26985" spans="62:65" ht="13" thickBot="1">
      <c r="BJ26985" s="138"/>
      <c r="BK26985" s="138"/>
      <c r="BL26985" s="138"/>
      <c r="BM26985" s="138"/>
    </row>
    <row r="26986" spans="62:65" ht="13" thickBot="1">
      <c r="BJ26986" s="138"/>
      <c r="BK26986" s="138"/>
      <c r="BL26986" s="138"/>
      <c r="BM26986" s="138"/>
    </row>
    <row r="26987" spans="62:65" ht="13" thickBot="1">
      <c r="BJ26987" s="138"/>
      <c r="BK26987" s="138"/>
      <c r="BL26987" s="138"/>
      <c r="BM26987" s="138"/>
    </row>
    <row r="26988" spans="62:65" ht="13" thickBot="1">
      <c r="BJ26988" s="138"/>
      <c r="BK26988" s="138"/>
      <c r="BL26988" s="138"/>
      <c r="BM26988" s="138"/>
    </row>
    <row r="26989" spans="62:65" ht="13" thickBot="1">
      <c r="BJ26989" s="138"/>
      <c r="BK26989" s="138"/>
      <c r="BL26989" s="138"/>
      <c r="BM26989" s="138"/>
    </row>
    <row r="26990" spans="62:65" ht="13" thickBot="1">
      <c r="BJ26990" s="138"/>
      <c r="BK26990" s="138"/>
      <c r="BL26990" s="138"/>
      <c r="BM26990" s="138"/>
    </row>
    <row r="26991" spans="62:65" ht="13" thickBot="1">
      <c r="BJ26991" s="138"/>
      <c r="BK26991" s="138"/>
      <c r="BL26991" s="138"/>
      <c r="BM26991" s="138"/>
    </row>
    <row r="26992" spans="62:65" ht="13" thickBot="1">
      <c r="BJ26992" s="138"/>
      <c r="BK26992" s="138"/>
      <c r="BL26992" s="138"/>
      <c r="BM26992" s="138"/>
    </row>
    <row r="26993" spans="62:65" ht="13" thickBot="1">
      <c r="BJ26993" s="138"/>
      <c r="BK26993" s="138"/>
      <c r="BL26993" s="138"/>
      <c r="BM26993" s="138"/>
    </row>
    <row r="26994" spans="62:65" ht="13" thickBot="1">
      <c r="BJ26994" s="138"/>
      <c r="BK26994" s="138"/>
      <c r="BL26994" s="138"/>
      <c r="BM26994" s="138"/>
    </row>
    <row r="26995" spans="62:65" ht="13" thickBot="1">
      <c r="BJ26995" s="138"/>
      <c r="BK26995" s="138"/>
      <c r="BL26995" s="138"/>
      <c r="BM26995" s="138"/>
    </row>
    <row r="26996" spans="62:65" ht="13" thickBot="1">
      <c r="BJ26996" s="138"/>
      <c r="BK26996" s="138"/>
      <c r="BL26996" s="138"/>
      <c r="BM26996" s="138"/>
    </row>
    <row r="26997" spans="62:65" ht="13" thickBot="1">
      <c r="BJ26997" s="138"/>
      <c r="BK26997" s="138"/>
      <c r="BL26997" s="138"/>
      <c r="BM26997" s="138"/>
    </row>
    <row r="26998" spans="62:65" ht="13" thickBot="1">
      <c r="BJ26998" s="138"/>
      <c r="BK26998" s="138"/>
      <c r="BL26998" s="138"/>
      <c r="BM26998" s="138"/>
    </row>
    <row r="26999" spans="62:65" ht="13" thickBot="1">
      <c r="BJ26999" s="138"/>
      <c r="BK26999" s="138"/>
      <c r="BL26999" s="138"/>
      <c r="BM26999" s="138"/>
    </row>
    <row r="27000" spans="62:65" ht="13" thickBot="1">
      <c r="BJ27000" s="138"/>
      <c r="BK27000" s="138"/>
      <c r="BL27000" s="138"/>
      <c r="BM27000" s="138"/>
    </row>
    <row r="27001" spans="62:65" ht="13" thickBot="1">
      <c r="BJ27001" s="138"/>
      <c r="BK27001" s="138"/>
      <c r="BL27001" s="138"/>
      <c r="BM27001" s="138"/>
    </row>
    <row r="27002" spans="62:65" ht="13" thickBot="1">
      <c r="BJ27002" s="138"/>
      <c r="BK27002" s="138"/>
      <c r="BL27002" s="138"/>
      <c r="BM27002" s="138"/>
    </row>
    <row r="27003" spans="62:65" ht="13" thickBot="1">
      <c r="BJ27003" s="138"/>
      <c r="BK27003" s="138"/>
      <c r="BL27003" s="138"/>
      <c r="BM27003" s="138"/>
    </row>
    <row r="27004" spans="62:65" ht="13" thickBot="1">
      <c r="BJ27004" s="138"/>
      <c r="BK27004" s="138"/>
      <c r="BL27004" s="138"/>
      <c r="BM27004" s="138"/>
    </row>
    <row r="27005" spans="62:65" ht="13" thickBot="1">
      <c r="BJ27005" s="138"/>
      <c r="BK27005" s="138"/>
      <c r="BL27005" s="138"/>
      <c r="BM27005" s="138"/>
    </row>
    <row r="27006" spans="62:65" ht="13" thickBot="1">
      <c r="BJ27006" s="138"/>
      <c r="BK27006" s="138"/>
      <c r="BL27006" s="138"/>
      <c r="BM27006" s="138"/>
    </row>
    <row r="27007" spans="62:65" ht="13" thickBot="1">
      <c r="BJ27007" s="138"/>
      <c r="BK27007" s="138"/>
      <c r="BL27007" s="138"/>
      <c r="BM27007" s="138"/>
    </row>
    <row r="27008" spans="62:65" ht="13" thickBot="1">
      <c r="BJ27008" s="138"/>
      <c r="BK27008" s="138"/>
      <c r="BL27008" s="138"/>
      <c r="BM27008" s="138"/>
    </row>
    <row r="27009" spans="62:65" ht="13" thickBot="1">
      <c r="BJ27009" s="138"/>
      <c r="BK27009" s="138"/>
      <c r="BL27009" s="138"/>
      <c r="BM27009" s="138"/>
    </row>
    <row r="27010" spans="62:65" ht="13" thickBot="1">
      <c r="BJ27010" s="138"/>
      <c r="BK27010" s="138"/>
      <c r="BL27010" s="138"/>
      <c r="BM27010" s="138"/>
    </row>
    <row r="27011" spans="62:65" ht="13" thickBot="1">
      <c r="BJ27011" s="138"/>
      <c r="BK27011" s="138"/>
      <c r="BL27011" s="138"/>
      <c r="BM27011" s="138"/>
    </row>
    <row r="27012" spans="62:65" ht="13" thickBot="1">
      <c r="BJ27012" s="138"/>
      <c r="BK27012" s="138"/>
      <c r="BL27012" s="138"/>
      <c r="BM27012" s="138"/>
    </row>
    <row r="27013" spans="62:65" ht="13" thickBot="1">
      <c r="BJ27013" s="138"/>
      <c r="BK27013" s="138"/>
      <c r="BL27013" s="138"/>
      <c r="BM27013" s="138"/>
    </row>
    <row r="27014" spans="62:65" ht="13" thickBot="1">
      <c r="BJ27014" s="138"/>
      <c r="BK27014" s="138"/>
      <c r="BL27014" s="138"/>
      <c r="BM27014" s="138"/>
    </row>
    <row r="27015" spans="62:65" ht="13" thickBot="1">
      <c r="BJ27015" s="138"/>
      <c r="BK27015" s="138"/>
      <c r="BL27015" s="138"/>
      <c r="BM27015" s="138"/>
    </row>
    <row r="27016" spans="62:65" ht="13" thickBot="1">
      <c r="BJ27016" s="138"/>
      <c r="BK27016" s="138"/>
      <c r="BL27016" s="138"/>
      <c r="BM27016" s="138"/>
    </row>
    <row r="27017" spans="62:65" ht="13" thickBot="1">
      <c r="BJ27017" s="138"/>
      <c r="BK27017" s="138"/>
      <c r="BL27017" s="138"/>
      <c r="BM27017" s="138"/>
    </row>
    <row r="27018" spans="62:65" ht="13" thickBot="1">
      <c r="BJ27018" s="138"/>
      <c r="BK27018" s="138"/>
      <c r="BL27018" s="138"/>
      <c r="BM27018" s="138"/>
    </row>
    <row r="27019" spans="62:65" ht="13" thickBot="1">
      <c r="BJ27019" s="138"/>
      <c r="BK27019" s="138"/>
      <c r="BL27019" s="138"/>
      <c r="BM27019" s="138"/>
    </row>
    <row r="27020" spans="62:65" ht="13" thickBot="1">
      <c r="BJ27020" s="138"/>
      <c r="BK27020" s="138"/>
      <c r="BL27020" s="138"/>
      <c r="BM27020" s="138"/>
    </row>
    <row r="27021" spans="62:65" ht="13" thickBot="1">
      <c r="BJ27021" s="138"/>
      <c r="BK27021" s="138"/>
      <c r="BL27021" s="138"/>
      <c r="BM27021" s="138"/>
    </row>
    <row r="27022" spans="62:65" ht="13" thickBot="1">
      <c r="BJ27022" s="138"/>
      <c r="BK27022" s="138"/>
      <c r="BL27022" s="138"/>
      <c r="BM27022" s="138"/>
    </row>
    <row r="27023" spans="62:65" ht="13" thickBot="1">
      <c r="BJ27023" s="138"/>
      <c r="BK27023" s="138"/>
      <c r="BL27023" s="138"/>
      <c r="BM27023" s="138"/>
    </row>
    <row r="27024" spans="62:65" ht="13" thickBot="1">
      <c r="BJ27024" s="138"/>
      <c r="BK27024" s="138"/>
      <c r="BL27024" s="138"/>
      <c r="BM27024" s="138"/>
    </row>
    <row r="27025" spans="62:65" ht="13" thickBot="1">
      <c r="BJ27025" s="138"/>
      <c r="BK27025" s="138"/>
      <c r="BL27025" s="138"/>
      <c r="BM27025" s="138"/>
    </row>
    <row r="27026" spans="62:65" ht="13" thickBot="1">
      <c r="BJ27026" s="138"/>
      <c r="BK27026" s="138"/>
      <c r="BL27026" s="138"/>
      <c r="BM27026" s="138"/>
    </row>
    <row r="27027" spans="62:65" ht="13" thickBot="1">
      <c r="BJ27027" s="138"/>
      <c r="BK27027" s="138"/>
      <c r="BL27027" s="138"/>
      <c r="BM27027" s="138"/>
    </row>
    <row r="27028" spans="62:65" ht="13" thickBot="1">
      <c r="BJ27028" s="138"/>
      <c r="BK27028" s="138"/>
      <c r="BL27028" s="138"/>
      <c r="BM27028" s="138"/>
    </row>
    <row r="27029" spans="62:65" ht="13" thickBot="1">
      <c r="BJ27029" s="138"/>
      <c r="BK27029" s="138"/>
      <c r="BL27029" s="138"/>
      <c r="BM27029" s="138"/>
    </row>
    <row r="27030" spans="62:65" ht="13" thickBot="1">
      <c r="BJ27030" s="138"/>
      <c r="BK27030" s="138"/>
      <c r="BL27030" s="138"/>
      <c r="BM27030" s="138"/>
    </row>
    <row r="27031" spans="62:65" ht="13" thickBot="1">
      <c r="BJ27031" s="138"/>
      <c r="BK27031" s="138"/>
      <c r="BL27031" s="138"/>
      <c r="BM27031" s="138"/>
    </row>
    <row r="27032" spans="62:65" ht="13" thickBot="1">
      <c r="BJ27032" s="138"/>
      <c r="BK27032" s="138"/>
      <c r="BL27032" s="138"/>
      <c r="BM27032" s="138"/>
    </row>
    <row r="27033" spans="62:65" ht="13" thickBot="1">
      <c r="BJ27033" s="138"/>
      <c r="BK27033" s="138"/>
      <c r="BL27033" s="138"/>
      <c r="BM27033" s="138"/>
    </row>
    <row r="27034" spans="62:65" ht="13" thickBot="1">
      <c r="BJ27034" s="138"/>
      <c r="BK27034" s="138"/>
      <c r="BL27034" s="138"/>
      <c r="BM27034" s="138"/>
    </row>
    <row r="27035" spans="62:65" ht="13" thickBot="1">
      <c r="BJ27035" s="138"/>
      <c r="BK27035" s="138"/>
      <c r="BL27035" s="138"/>
      <c r="BM27035" s="138"/>
    </row>
    <row r="27036" spans="62:65" ht="13" thickBot="1">
      <c r="BJ27036" s="138"/>
      <c r="BK27036" s="138"/>
      <c r="BL27036" s="138"/>
      <c r="BM27036" s="138"/>
    </row>
    <row r="27037" spans="62:65" ht="13" thickBot="1">
      <c r="BJ27037" s="138"/>
      <c r="BK27037" s="138"/>
      <c r="BL27037" s="138"/>
      <c r="BM27037" s="138"/>
    </row>
    <row r="27038" spans="62:65" ht="13" thickBot="1">
      <c r="BJ27038" s="138"/>
      <c r="BK27038" s="138"/>
      <c r="BL27038" s="138"/>
      <c r="BM27038" s="138"/>
    </row>
    <row r="27039" spans="62:65" ht="13" thickBot="1">
      <c r="BJ27039" s="138"/>
      <c r="BK27039" s="138"/>
      <c r="BL27039" s="138"/>
      <c r="BM27039" s="138"/>
    </row>
    <row r="27040" spans="62:65" ht="13" thickBot="1">
      <c r="BJ27040" s="138"/>
      <c r="BK27040" s="138"/>
      <c r="BL27040" s="138"/>
      <c r="BM27040" s="138"/>
    </row>
    <row r="27041" spans="62:65" ht="13" thickBot="1">
      <c r="BJ27041" s="138"/>
      <c r="BK27041" s="138"/>
      <c r="BL27041" s="138"/>
      <c r="BM27041" s="138"/>
    </row>
    <row r="27042" spans="62:65" ht="13" thickBot="1">
      <c r="BJ27042" s="138"/>
      <c r="BK27042" s="138"/>
      <c r="BL27042" s="138"/>
      <c r="BM27042" s="138"/>
    </row>
    <row r="27043" spans="62:65" ht="13" thickBot="1">
      <c r="BJ27043" s="138"/>
      <c r="BK27043" s="138"/>
      <c r="BL27043" s="138"/>
      <c r="BM27043" s="138"/>
    </row>
    <row r="27044" spans="62:65" ht="13" thickBot="1">
      <c r="BJ27044" s="138"/>
      <c r="BK27044" s="138"/>
      <c r="BL27044" s="138"/>
      <c r="BM27044" s="138"/>
    </row>
    <row r="27045" spans="62:65" ht="13" thickBot="1">
      <c r="BJ27045" s="138"/>
      <c r="BK27045" s="138"/>
      <c r="BL27045" s="138"/>
      <c r="BM27045" s="138"/>
    </row>
    <row r="27046" spans="62:65" ht="13" thickBot="1">
      <c r="BJ27046" s="138"/>
      <c r="BK27046" s="138"/>
      <c r="BL27046" s="138"/>
      <c r="BM27046" s="138"/>
    </row>
    <row r="27047" spans="62:65" ht="13" thickBot="1">
      <c r="BJ27047" s="138"/>
      <c r="BK27047" s="138"/>
      <c r="BL27047" s="138"/>
      <c r="BM27047" s="138"/>
    </row>
    <row r="27048" spans="62:65" ht="13" thickBot="1">
      <c r="BJ27048" s="138"/>
      <c r="BK27048" s="138"/>
      <c r="BL27048" s="138"/>
      <c r="BM27048" s="138"/>
    </row>
    <row r="27049" spans="62:65" ht="13" thickBot="1">
      <c r="BJ27049" s="138"/>
      <c r="BK27049" s="138"/>
      <c r="BL27049" s="138"/>
      <c r="BM27049" s="138"/>
    </row>
    <row r="27050" spans="62:65" ht="13" thickBot="1">
      <c r="BJ27050" s="138"/>
      <c r="BK27050" s="138"/>
      <c r="BL27050" s="138"/>
      <c r="BM27050" s="138"/>
    </row>
    <row r="27051" spans="62:65" ht="13" thickBot="1">
      <c r="BJ27051" s="138"/>
      <c r="BK27051" s="138"/>
      <c r="BL27051" s="138"/>
      <c r="BM27051" s="138"/>
    </row>
    <row r="27052" spans="62:65" ht="13" thickBot="1">
      <c r="BJ27052" s="138"/>
      <c r="BK27052" s="138"/>
      <c r="BL27052" s="138"/>
      <c r="BM27052" s="138"/>
    </row>
    <row r="27053" spans="62:65" ht="13" thickBot="1">
      <c r="BJ27053" s="138"/>
      <c r="BK27053" s="138"/>
      <c r="BL27053" s="138"/>
      <c r="BM27053" s="138"/>
    </row>
    <row r="27054" spans="62:65" ht="13" thickBot="1">
      <c r="BJ27054" s="138"/>
      <c r="BK27054" s="138"/>
      <c r="BL27054" s="138"/>
      <c r="BM27054" s="138"/>
    </row>
    <row r="27055" spans="62:65" ht="13" thickBot="1">
      <c r="BJ27055" s="138"/>
      <c r="BK27055" s="138"/>
      <c r="BL27055" s="138"/>
      <c r="BM27055" s="138"/>
    </row>
    <row r="27056" spans="62:65" ht="13" thickBot="1">
      <c r="BJ27056" s="138"/>
      <c r="BK27056" s="138"/>
      <c r="BL27056" s="138"/>
      <c r="BM27056" s="138"/>
    </row>
    <row r="27057" spans="62:65" ht="13" thickBot="1">
      <c r="BJ27057" s="138"/>
      <c r="BK27057" s="138"/>
      <c r="BL27057" s="138"/>
      <c r="BM27057" s="138"/>
    </row>
    <row r="27058" spans="62:65" ht="13" thickBot="1">
      <c r="BJ27058" s="138"/>
      <c r="BK27058" s="138"/>
      <c r="BL27058" s="138"/>
      <c r="BM27058" s="138"/>
    </row>
    <row r="27059" spans="62:65" ht="13" thickBot="1">
      <c r="BJ27059" s="138"/>
      <c r="BK27059" s="138"/>
      <c r="BL27059" s="138"/>
      <c r="BM27059" s="138"/>
    </row>
    <row r="27060" spans="62:65" ht="13" thickBot="1">
      <c r="BJ27060" s="138"/>
      <c r="BK27060" s="138"/>
      <c r="BL27060" s="138"/>
      <c r="BM27060" s="138"/>
    </row>
    <row r="27061" spans="62:65" ht="13" thickBot="1">
      <c r="BJ27061" s="138"/>
      <c r="BK27061" s="138"/>
      <c r="BL27061" s="138"/>
      <c r="BM27061" s="138"/>
    </row>
    <row r="27062" spans="62:65" ht="13" thickBot="1">
      <c r="BJ27062" s="138"/>
      <c r="BK27062" s="138"/>
      <c r="BL27062" s="138"/>
      <c r="BM27062" s="138"/>
    </row>
    <row r="27063" spans="62:65" ht="13" thickBot="1">
      <c r="BJ27063" s="138"/>
      <c r="BK27063" s="138"/>
      <c r="BL27063" s="138"/>
      <c r="BM27063" s="138"/>
    </row>
    <row r="27064" spans="62:65" ht="13" thickBot="1">
      <c r="BJ27064" s="138"/>
      <c r="BK27064" s="138"/>
      <c r="BL27064" s="138"/>
      <c r="BM27064" s="138"/>
    </row>
    <row r="27065" spans="62:65" ht="13" thickBot="1">
      <c r="BJ27065" s="138"/>
      <c r="BK27065" s="138"/>
      <c r="BL27065" s="138"/>
      <c r="BM27065" s="138"/>
    </row>
    <row r="27066" spans="62:65" ht="13" thickBot="1">
      <c r="BJ27066" s="138"/>
      <c r="BK27066" s="138"/>
      <c r="BL27066" s="138"/>
      <c r="BM27066" s="138"/>
    </row>
    <row r="27067" spans="62:65" ht="13" thickBot="1">
      <c r="BJ27067" s="138"/>
      <c r="BK27067" s="138"/>
      <c r="BL27067" s="138"/>
      <c r="BM27067" s="138"/>
    </row>
    <row r="27068" spans="62:65" ht="13" thickBot="1">
      <c r="BJ27068" s="138"/>
      <c r="BK27068" s="138"/>
      <c r="BL27068" s="138"/>
      <c r="BM27068" s="138"/>
    </row>
    <row r="27069" spans="62:65" ht="13" thickBot="1">
      <c r="BJ27069" s="138"/>
      <c r="BK27069" s="138"/>
      <c r="BL27069" s="138"/>
      <c r="BM27069" s="138"/>
    </row>
    <row r="27070" spans="62:65" ht="13" thickBot="1">
      <c r="BJ27070" s="138"/>
      <c r="BK27070" s="138"/>
      <c r="BL27070" s="138"/>
      <c r="BM27070" s="138"/>
    </row>
    <row r="27071" spans="62:65" ht="13" thickBot="1">
      <c r="BJ27071" s="138"/>
      <c r="BK27071" s="138"/>
      <c r="BL27071" s="138"/>
      <c r="BM27071" s="138"/>
    </row>
    <row r="27072" spans="62:65" ht="13" thickBot="1">
      <c r="BJ27072" s="138"/>
      <c r="BK27072" s="138"/>
      <c r="BL27072" s="138"/>
      <c r="BM27072" s="138"/>
    </row>
    <row r="27073" spans="62:65" ht="13" thickBot="1">
      <c r="BJ27073" s="138"/>
      <c r="BK27073" s="138"/>
      <c r="BL27073" s="138"/>
      <c r="BM27073" s="138"/>
    </row>
    <row r="27074" spans="62:65" ht="13" thickBot="1">
      <c r="BJ27074" s="138"/>
      <c r="BK27074" s="138"/>
      <c r="BL27074" s="138"/>
      <c r="BM27074" s="138"/>
    </row>
    <row r="27075" spans="62:65" ht="13" thickBot="1">
      <c r="BJ27075" s="138"/>
      <c r="BK27075" s="138"/>
      <c r="BL27075" s="138"/>
      <c r="BM27075" s="138"/>
    </row>
    <row r="27076" spans="62:65" ht="13" thickBot="1">
      <c r="BJ27076" s="138"/>
      <c r="BK27076" s="138"/>
      <c r="BL27076" s="138"/>
      <c r="BM27076" s="138"/>
    </row>
    <row r="27077" spans="62:65" ht="13" thickBot="1">
      <c r="BJ27077" s="138"/>
      <c r="BK27077" s="138"/>
      <c r="BL27077" s="138"/>
      <c r="BM27077" s="138"/>
    </row>
    <row r="27078" spans="62:65" ht="13" thickBot="1">
      <c r="BJ27078" s="138"/>
      <c r="BK27078" s="138"/>
      <c r="BL27078" s="138"/>
      <c r="BM27078" s="138"/>
    </row>
    <row r="27079" spans="62:65" ht="13" thickBot="1">
      <c r="BJ27079" s="138"/>
      <c r="BK27079" s="138"/>
      <c r="BL27079" s="138"/>
      <c r="BM27079" s="138"/>
    </row>
    <row r="27080" spans="62:65" ht="13" thickBot="1">
      <c r="BJ27080" s="138"/>
      <c r="BK27080" s="138"/>
      <c r="BL27080" s="138"/>
      <c r="BM27080" s="138"/>
    </row>
    <row r="27081" spans="62:65" ht="13" thickBot="1">
      <c r="BJ27081" s="138"/>
      <c r="BK27081" s="138"/>
      <c r="BL27081" s="138"/>
      <c r="BM27081" s="138"/>
    </row>
    <row r="27082" spans="62:65" ht="13" thickBot="1">
      <c r="BJ27082" s="138"/>
      <c r="BK27082" s="138"/>
      <c r="BL27082" s="138"/>
      <c r="BM27082" s="138"/>
    </row>
    <row r="27083" spans="62:65" ht="13" thickBot="1">
      <c r="BJ27083" s="138"/>
      <c r="BK27083" s="138"/>
      <c r="BL27083" s="138"/>
      <c r="BM27083" s="138"/>
    </row>
    <row r="27084" spans="62:65" ht="13" thickBot="1">
      <c r="BJ27084" s="138"/>
      <c r="BK27084" s="138"/>
      <c r="BL27084" s="138"/>
      <c r="BM27084" s="138"/>
    </row>
    <row r="27085" spans="62:65" ht="13" thickBot="1">
      <c r="BJ27085" s="138"/>
      <c r="BK27085" s="138"/>
      <c r="BL27085" s="138"/>
      <c r="BM27085" s="138"/>
    </row>
    <row r="27086" spans="62:65" ht="13" thickBot="1">
      <c r="BJ27086" s="138"/>
      <c r="BK27086" s="138"/>
      <c r="BL27086" s="138"/>
      <c r="BM27086" s="138"/>
    </row>
    <row r="27087" spans="62:65" ht="13" thickBot="1">
      <c r="BJ27087" s="138"/>
      <c r="BK27087" s="138"/>
      <c r="BL27087" s="138"/>
      <c r="BM27087" s="138"/>
    </row>
    <row r="27088" spans="62:65" ht="13" thickBot="1">
      <c r="BJ27088" s="138"/>
      <c r="BK27088" s="138"/>
      <c r="BL27088" s="138"/>
      <c r="BM27088" s="138"/>
    </row>
    <row r="27089" spans="62:65" ht="13" thickBot="1">
      <c r="BJ27089" s="138"/>
      <c r="BK27089" s="138"/>
      <c r="BL27089" s="138"/>
      <c r="BM27089" s="138"/>
    </row>
    <row r="27090" spans="62:65" ht="13" thickBot="1">
      <c r="BJ27090" s="138"/>
      <c r="BK27090" s="138"/>
      <c r="BL27090" s="138"/>
      <c r="BM27090" s="138"/>
    </row>
    <row r="27091" spans="62:65" ht="13" thickBot="1">
      <c r="BJ27091" s="138"/>
      <c r="BK27091" s="138"/>
      <c r="BL27091" s="138"/>
      <c r="BM27091" s="138"/>
    </row>
    <row r="27092" spans="62:65" ht="13" thickBot="1">
      <c r="BJ27092" s="138"/>
      <c r="BK27092" s="138"/>
      <c r="BL27092" s="138"/>
      <c r="BM27092" s="138"/>
    </row>
    <row r="27093" spans="62:65" ht="13" thickBot="1">
      <c r="BJ27093" s="138"/>
      <c r="BK27093" s="138"/>
      <c r="BL27093" s="138"/>
      <c r="BM27093" s="138"/>
    </row>
    <row r="27094" spans="62:65" ht="13" thickBot="1">
      <c r="BJ27094" s="138"/>
      <c r="BK27094" s="138"/>
      <c r="BL27094" s="138"/>
      <c r="BM27094" s="138"/>
    </row>
    <row r="27095" spans="62:65" ht="13" thickBot="1">
      <c r="BJ27095" s="138"/>
      <c r="BK27095" s="138"/>
      <c r="BL27095" s="138"/>
      <c r="BM27095" s="138"/>
    </row>
    <row r="27096" spans="62:65" ht="13" thickBot="1">
      <c r="BJ27096" s="138"/>
      <c r="BK27096" s="138"/>
      <c r="BL27096" s="138"/>
      <c r="BM27096" s="138"/>
    </row>
    <row r="27097" spans="62:65" ht="13" thickBot="1">
      <c r="BJ27097" s="138"/>
      <c r="BK27097" s="138"/>
      <c r="BL27097" s="138"/>
      <c r="BM27097" s="138"/>
    </row>
    <row r="27098" spans="62:65" ht="13" thickBot="1">
      <c r="BJ27098" s="138"/>
      <c r="BK27098" s="138"/>
      <c r="BL27098" s="138"/>
      <c r="BM27098" s="138"/>
    </row>
    <row r="27099" spans="62:65" ht="13" thickBot="1">
      <c r="BJ27099" s="138"/>
      <c r="BK27099" s="138"/>
      <c r="BL27099" s="138"/>
      <c r="BM27099" s="138"/>
    </row>
    <row r="27100" spans="62:65" ht="13" thickBot="1">
      <c r="BJ27100" s="138"/>
      <c r="BK27100" s="138"/>
      <c r="BL27100" s="138"/>
      <c r="BM27100" s="138"/>
    </row>
    <row r="27101" spans="62:65" ht="13" thickBot="1">
      <c r="BJ27101" s="138"/>
      <c r="BK27101" s="138"/>
      <c r="BL27101" s="138"/>
      <c r="BM27101" s="138"/>
    </row>
    <row r="27102" spans="62:65" ht="13" thickBot="1">
      <c r="BJ27102" s="138"/>
      <c r="BK27102" s="138"/>
      <c r="BL27102" s="138"/>
      <c r="BM27102" s="138"/>
    </row>
    <row r="27103" spans="62:65" ht="13" thickBot="1">
      <c r="BJ27103" s="138"/>
      <c r="BK27103" s="138"/>
      <c r="BL27103" s="138"/>
      <c r="BM27103" s="138"/>
    </row>
    <row r="27104" spans="62:65" ht="13" thickBot="1">
      <c r="BJ27104" s="138"/>
      <c r="BK27104" s="138"/>
      <c r="BL27104" s="138"/>
      <c r="BM27104" s="138"/>
    </row>
    <row r="27105" spans="62:65" ht="13" thickBot="1">
      <c r="BJ27105" s="138"/>
      <c r="BK27105" s="138"/>
      <c r="BL27105" s="138"/>
      <c r="BM27105" s="138"/>
    </row>
    <row r="27106" spans="62:65" ht="13" thickBot="1">
      <c r="BJ27106" s="138"/>
      <c r="BK27106" s="138"/>
      <c r="BL27106" s="138"/>
      <c r="BM27106" s="138"/>
    </row>
    <row r="27107" spans="62:65" ht="13" thickBot="1">
      <c r="BJ27107" s="138"/>
      <c r="BK27107" s="138"/>
      <c r="BL27107" s="138"/>
      <c r="BM27107" s="138"/>
    </row>
    <row r="27108" spans="62:65" ht="13" thickBot="1">
      <c r="BJ27108" s="138"/>
      <c r="BK27108" s="138"/>
      <c r="BL27108" s="138"/>
      <c r="BM27108" s="138"/>
    </row>
    <row r="27109" spans="62:65" ht="13" thickBot="1">
      <c r="BJ27109" s="138"/>
      <c r="BK27109" s="138"/>
      <c r="BL27109" s="138"/>
      <c r="BM27109" s="138"/>
    </row>
    <row r="27110" spans="62:65" ht="13" thickBot="1">
      <c r="BJ27110" s="138"/>
      <c r="BK27110" s="138"/>
      <c r="BL27110" s="138"/>
      <c r="BM27110" s="138"/>
    </row>
    <row r="27111" spans="62:65" ht="13" thickBot="1">
      <c r="BJ27111" s="138"/>
      <c r="BK27111" s="138"/>
      <c r="BL27111" s="138"/>
      <c r="BM27111" s="138"/>
    </row>
    <row r="27112" spans="62:65" ht="13" thickBot="1">
      <c r="BJ27112" s="138"/>
      <c r="BK27112" s="138"/>
      <c r="BL27112" s="138"/>
      <c r="BM27112" s="138"/>
    </row>
    <row r="27113" spans="62:65" ht="13" thickBot="1">
      <c r="BJ27113" s="138"/>
      <c r="BK27113" s="138"/>
      <c r="BL27113" s="138"/>
      <c r="BM27113" s="138"/>
    </row>
    <row r="27114" spans="62:65" ht="13" thickBot="1">
      <c r="BJ27114" s="138"/>
      <c r="BK27114" s="138"/>
      <c r="BL27114" s="138"/>
      <c r="BM27114" s="138"/>
    </row>
    <row r="27115" spans="62:65" ht="13" thickBot="1">
      <c r="BJ27115" s="138"/>
      <c r="BK27115" s="138"/>
      <c r="BL27115" s="138"/>
      <c r="BM27115" s="138"/>
    </row>
    <row r="27116" spans="62:65" ht="13" thickBot="1">
      <c r="BJ27116" s="138"/>
      <c r="BK27116" s="138"/>
      <c r="BL27116" s="138"/>
      <c r="BM27116" s="138"/>
    </row>
    <row r="27117" spans="62:65" ht="13" thickBot="1">
      <c r="BJ27117" s="138"/>
      <c r="BK27117" s="138"/>
      <c r="BL27117" s="138"/>
      <c r="BM27117" s="138"/>
    </row>
    <row r="27118" spans="62:65" ht="13" thickBot="1">
      <c r="BJ27118" s="138"/>
      <c r="BK27118" s="138"/>
      <c r="BL27118" s="138"/>
      <c r="BM27118" s="138"/>
    </row>
    <row r="27119" spans="62:65" ht="13" thickBot="1">
      <c r="BJ27119" s="138"/>
      <c r="BK27119" s="138"/>
      <c r="BL27119" s="138"/>
      <c r="BM27119" s="138"/>
    </row>
    <row r="27120" spans="62:65" ht="13" thickBot="1">
      <c r="BJ27120" s="138"/>
      <c r="BK27120" s="138"/>
      <c r="BL27120" s="138"/>
      <c r="BM27120" s="138"/>
    </row>
    <row r="27121" spans="62:65" ht="13" thickBot="1">
      <c r="BJ27121" s="138"/>
      <c r="BK27121" s="138"/>
      <c r="BL27121" s="138"/>
      <c r="BM27121" s="138"/>
    </row>
    <row r="27122" spans="62:65" ht="13" thickBot="1">
      <c r="BJ27122" s="138"/>
      <c r="BK27122" s="138"/>
      <c r="BL27122" s="138"/>
      <c r="BM27122" s="138"/>
    </row>
    <row r="27123" spans="62:65" ht="13" thickBot="1">
      <c r="BJ27123" s="138"/>
      <c r="BK27123" s="138"/>
      <c r="BL27123" s="138"/>
      <c r="BM27123" s="138"/>
    </row>
    <row r="27124" spans="62:65" ht="13" thickBot="1">
      <c r="BJ27124" s="138"/>
      <c r="BK27124" s="138"/>
      <c r="BL27124" s="138"/>
      <c r="BM27124" s="138"/>
    </row>
    <row r="27125" spans="62:65" ht="13" thickBot="1">
      <c r="BJ27125" s="138"/>
      <c r="BK27125" s="138"/>
      <c r="BL27125" s="138"/>
      <c r="BM27125" s="138"/>
    </row>
    <row r="27126" spans="62:65" ht="13" thickBot="1">
      <c r="BJ27126" s="138"/>
      <c r="BK27126" s="138"/>
      <c r="BL27126" s="138"/>
      <c r="BM27126" s="138"/>
    </row>
    <row r="27127" spans="62:65" ht="13" thickBot="1">
      <c r="BJ27127" s="138"/>
      <c r="BK27127" s="138"/>
      <c r="BL27127" s="138"/>
      <c r="BM27127" s="138"/>
    </row>
    <row r="27128" spans="62:65" ht="13" thickBot="1">
      <c r="BJ27128" s="138"/>
      <c r="BK27128" s="138"/>
      <c r="BL27128" s="138"/>
      <c r="BM27128" s="138"/>
    </row>
    <row r="27129" spans="62:65" ht="13" thickBot="1">
      <c r="BJ27129" s="138"/>
      <c r="BK27129" s="138"/>
      <c r="BL27129" s="138"/>
      <c r="BM27129" s="138"/>
    </row>
    <row r="27130" spans="62:65" ht="13" thickBot="1">
      <c r="BJ27130" s="138"/>
      <c r="BK27130" s="138"/>
      <c r="BL27130" s="138"/>
      <c r="BM27130" s="138"/>
    </row>
    <row r="27131" spans="62:65" ht="13" thickBot="1">
      <c r="BJ27131" s="138"/>
      <c r="BK27131" s="138"/>
      <c r="BL27131" s="138"/>
      <c r="BM27131" s="138"/>
    </row>
    <row r="27132" spans="62:65" ht="13" thickBot="1">
      <c r="BJ27132" s="138"/>
      <c r="BK27132" s="138"/>
      <c r="BL27132" s="138"/>
      <c r="BM27132" s="138"/>
    </row>
    <row r="27133" spans="62:65" ht="13" thickBot="1">
      <c r="BJ27133" s="138"/>
      <c r="BK27133" s="138"/>
      <c r="BL27133" s="138"/>
      <c r="BM27133" s="138"/>
    </row>
    <row r="27134" spans="62:65" ht="13" thickBot="1">
      <c r="BJ27134" s="138"/>
      <c r="BK27134" s="138"/>
      <c r="BL27134" s="138"/>
      <c r="BM27134" s="138"/>
    </row>
    <row r="27135" spans="62:65" ht="13" thickBot="1">
      <c r="BJ27135" s="138"/>
      <c r="BK27135" s="138"/>
      <c r="BL27135" s="138"/>
      <c r="BM27135" s="138"/>
    </row>
    <row r="27136" spans="62:65" ht="13" thickBot="1">
      <c r="BJ27136" s="138"/>
      <c r="BK27136" s="138"/>
      <c r="BL27136" s="138"/>
      <c r="BM27136" s="138"/>
    </row>
    <row r="27137" spans="62:65" ht="13" thickBot="1">
      <c r="BJ27137" s="138"/>
      <c r="BK27137" s="138"/>
      <c r="BL27137" s="138"/>
      <c r="BM27137" s="138"/>
    </row>
    <row r="27138" spans="62:65" ht="13" thickBot="1">
      <c r="BJ27138" s="138"/>
      <c r="BK27138" s="138"/>
      <c r="BL27138" s="138"/>
      <c r="BM27138" s="138"/>
    </row>
    <row r="27139" spans="62:65" ht="13" thickBot="1">
      <c r="BJ27139" s="138"/>
      <c r="BK27139" s="138"/>
      <c r="BL27139" s="138"/>
      <c r="BM27139" s="138"/>
    </row>
    <row r="27140" spans="62:65" ht="13" thickBot="1">
      <c r="BJ27140" s="138"/>
      <c r="BK27140" s="138"/>
      <c r="BL27140" s="138"/>
      <c r="BM27140" s="138"/>
    </row>
    <row r="27141" spans="62:65" ht="13" thickBot="1">
      <c r="BJ27141" s="138"/>
      <c r="BK27141" s="138"/>
      <c r="BL27141" s="138"/>
      <c r="BM27141" s="138"/>
    </row>
    <row r="27142" spans="62:65" ht="13" thickBot="1">
      <c r="BJ27142" s="138"/>
      <c r="BK27142" s="138"/>
      <c r="BL27142" s="138"/>
      <c r="BM27142" s="138"/>
    </row>
    <row r="27143" spans="62:65" ht="13" thickBot="1">
      <c r="BJ27143" s="138"/>
      <c r="BK27143" s="138"/>
      <c r="BL27143" s="138"/>
      <c r="BM27143" s="138"/>
    </row>
    <row r="27144" spans="62:65" ht="13" thickBot="1">
      <c r="BJ27144" s="138"/>
      <c r="BK27144" s="138"/>
      <c r="BL27144" s="138"/>
      <c r="BM27144" s="138"/>
    </row>
    <row r="27145" spans="62:65" ht="13" thickBot="1">
      <c r="BJ27145" s="138"/>
      <c r="BK27145" s="138"/>
      <c r="BL27145" s="138"/>
      <c r="BM27145" s="138"/>
    </row>
    <row r="27146" spans="62:65" ht="13" thickBot="1">
      <c r="BJ27146" s="138"/>
      <c r="BK27146" s="138"/>
      <c r="BL27146" s="138"/>
      <c r="BM27146" s="138"/>
    </row>
    <row r="27147" spans="62:65" ht="13" thickBot="1">
      <c r="BJ27147" s="138"/>
      <c r="BK27147" s="138"/>
      <c r="BL27147" s="138"/>
      <c r="BM27147" s="138"/>
    </row>
    <row r="27148" spans="62:65" ht="13" thickBot="1">
      <c r="BJ27148" s="138"/>
      <c r="BK27148" s="138"/>
      <c r="BL27148" s="138"/>
      <c r="BM27148" s="138"/>
    </row>
    <row r="27149" spans="62:65" ht="13" thickBot="1">
      <c r="BJ27149" s="138"/>
      <c r="BK27149" s="138"/>
      <c r="BL27149" s="138"/>
      <c r="BM27149" s="138"/>
    </row>
    <row r="27150" spans="62:65" ht="13" thickBot="1">
      <c r="BJ27150" s="138"/>
      <c r="BK27150" s="138"/>
      <c r="BL27150" s="138"/>
      <c r="BM27150" s="138"/>
    </row>
    <row r="27151" spans="62:65" ht="13" thickBot="1">
      <c r="BJ27151" s="138"/>
      <c r="BK27151" s="138"/>
      <c r="BL27151" s="138"/>
      <c r="BM27151" s="138"/>
    </row>
    <row r="27152" spans="62:65" ht="13" thickBot="1">
      <c r="BJ27152" s="138"/>
      <c r="BK27152" s="138"/>
      <c r="BL27152" s="138"/>
      <c r="BM27152" s="138"/>
    </row>
    <row r="27153" spans="62:65" ht="13" thickBot="1">
      <c r="BJ27153" s="138"/>
      <c r="BK27153" s="138"/>
      <c r="BL27153" s="138"/>
      <c r="BM27153" s="138"/>
    </row>
    <row r="27154" spans="62:65" ht="13" thickBot="1">
      <c r="BJ27154" s="138"/>
      <c r="BK27154" s="138"/>
      <c r="BL27154" s="138"/>
      <c r="BM27154" s="138"/>
    </row>
    <row r="27155" spans="62:65" ht="13" thickBot="1">
      <c r="BJ27155" s="138"/>
      <c r="BK27155" s="138"/>
      <c r="BL27155" s="138"/>
      <c r="BM27155" s="138"/>
    </row>
    <row r="27156" spans="62:65" ht="13" thickBot="1">
      <c r="BJ27156" s="138"/>
      <c r="BK27156" s="138"/>
      <c r="BL27156" s="138"/>
      <c r="BM27156" s="138"/>
    </row>
    <row r="27157" spans="62:65" ht="13" thickBot="1">
      <c r="BJ27157" s="138"/>
      <c r="BK27157" s="138"/>
      <c r="BL27157" s="138"/>
      <c r="BM27157" s="138"/>
    </row>
    <row r="27158" spans="62:65" ht="13" thickBot="1">
      <c r="BJ27158" s="138"/>
      <c r="BK27158" s="138"/>
      <c r="BL27158" s="138"/>
      <c r="BM27158" s="138"/>
    </row>
    <row r="27159" spans="62:65" ht="13" thickBot="1">
      <c r="BJ27159" s="138"/>
      <c r="BK27159" s="138"/>
      <c r="BL27159" s="138"/>
      <c r="BM27159" s="138"/>
    </row>
    <row r="27160" spans="62:65" ht="13" thickBot="1">
      <c r="BJ27160" s="138"/>
      <c r="BK27160" s="138"/>
      <c r="BL27160" s="138"/>
      <c r="BM27160" s="138"/>
    </row>
    <row r="27161" spans="62:65" ht="13" thickBot="1">
      <c r="BJ27161" s="138"/>
      <c r="BK27161" s="138"/>
      <c r="BL27161" s="138"/>
      <c r="BM27161" s="138"/>
    </row>
    <row r="27162" spans="62:65" ht="13" thickBot="1">
      <c r="BJ27162" s="138"/>
      <c r="BK27162" s="138"/>
      <c r="BL27162" s="138"/>
      <c r="BM27162" s="138"/>
    </row>
    <row r="27163" spans="62:65" ht="13" thickBot="1">
      <c r="BJ27163" s="138"/>
      <c r="BK27163" s="138"/>
      <c r="BL27163" s="138"/>
      <c r="BM27163" s="138"/>
    </row>
    <row r="27164" spans="62:65" ht="13" thickBot="1">
      <c r="BJ27164" s="138"/>
      <c r="BK27164" s="138"/>
      <c r="BL27164" s="138"/>
      <c r="BM27164" s="138"/>
    </row>
    <row r="27165" spans="62:65" ht="13" thickBot="1">
      <c r="BJ27165" s="138"/>
      <c r="BK27165" s="138"/>
      <c r="BL27165" s="138"/>
      <c r="BM27165" s="138"/>
    </row>
    <row r="27166" spans="62:65" ht="13" thickBot="1">
      <c r="BJ27166" s="138"/>
      <c r="BK27166" s="138"/>
      <c r="BL27166" s="138"/>
      <c r="BM27166" s="138"/>
    </row>
    <row r="27167" spans="62:65" ht="13" thickBot="1">
      <c r="BJ27167" s="138"/>
      <c r="BK27167" s="138"/>
      <c r="BL27167" s="138"/>
      <c r="BM27167" s="138"/>
    </row>
    <row r="27168" spans="62:65" ht="13" thickBot="1">
      <c r="BJ27168" s="138"/>
      <c r="BK27168" s="138"/>
      <c r="BL27168" s="138"/>
      <c r="BM27168" s="138"/>
    </row>
    <row r="27169" spans="62:65" ht="13" thickBot="1">
      <c r="BJ27169" s="138"/>
      <c r="BK27169" s="138"/>
      <c r="BL27169" s="138"/>
      <c r="BM27169" s="138"/>
    </row>
    <row r="27170" spans="62:65" ht="13" thickBot="1">
      <c r="BJ27170" s="138"/>
      <c r="BK27170" s="138"/>
      <c r="BL27170" s="138"/>
      <c r="BM27170" s="138"/>
    </row>
    <row r="27171" spans="62:65" ht="13" thickBot="1">
      <c r="BJ27171" s="138"/>
      <c r="BK27171" s="138"/>
      <c r="BL27171" s="138"/>
      <c r="BM27171" s="138"/>
    </row>
    <row r="27172" spans="62:65" ht="13" thickBot="1">
      <c r="BJ27172" s="138"/>
      <c r="BK27172" s="138"/>
      <c r="BL27172" s="138"/>
      <c r="BM27172" s="138"/>
    </row>
    <row r="27173" spans="62:65" ht="13" thickBot="1">
      <c r="BJ27173" s="138"/>
      <c r="BK27173" s="138"/>
      <c r="BL27173" s="138"/>
      <c r="BM27173" s="138"/>
    </row>
    <row r="27174" spans="62:65" ht="13" thickBot="1">
      <c r="BJ27174" s="138"/>
      <c r="BK27174" s="138"/>
      <c r="BL27174" s="138"/>
      <c r="BM27174" s="138"/>
    </row>
    <row r="27175" spans="62:65" ht="13" thickBot="1">
      <c r="BJ27175" s="138"/>
      <c r="BK27175" s="138"/>
      <c r="BL27175" s="138"/>
      <c r="BM27175" s="138"/>
    </row>
    <row r="27176" spans="62:65" ht="13" thickBot="1">
      <c r="BJ27176" s="138"/>
      <c r="BK27176" s="138"/>
      <c r="BL27176" s="138"/>
      <c r="BM27176" s="138"/>
    </row>
    <row r="27177" spans="62:65" ht="13" thickBot="1">
      <c r="BJ27177" s="138"/>
      <c r="BK27177" s="138"/>
      <c r="BL27177" s="138"/>
      <c r="BM27177" s="138"/>
    </row>
    <row r="27178" spans="62:65" ht="13" thickBot="1">
      <c r="BJ27178" s="138"/>
      <c r="BK27178" s="138"/>
      <c r="BL27178" s="138"/>
      <c r="BM27178" s="138"/>
    </row>
    <row r="27179" spans="62:65" ht="13" thickBot="1">
      <c r="BJ27179" s="138"/>
      <c r="BK27179" s="138"/>
      <c r="BL27179" s="138"/>
      <c r="BM27179" s="138"/>
    </row>
    <row r="27180" spans="62:65" ht="13" thickBot="1">
      <c r="BJ27180" s="138"/>
      <c r="BK27180" s="138"/>
      <c r="BL27180" s="138"/>
      <c r="BM27180" s="138"/>
    </row>
    <row r="27181" spans="62:65" ht="13" thickBot="1">
      <c r="BJ27181" s="138"/>
      <c r="BK27181" s="138"/>
      <c r="BL27181" s="138"/>
      <c r="BM27181" s="138"/>
    </row>
    <row r="27182" spans="62:65" ht="13" thickBot="1">
      <c r="BJ27182" s="138"/>
      <c r="BK27182" s="138"/>
      <c r="BL27182" s="138"/>
      <c r="BM27182" s="138"/>
    </row>
    <row r="27183" spans="62:65" ht="13" thickBot="1">
      <c r="BJ27183" s="138"/>
      <c r="BK27183" s="138"/>
      <c r="BL27183" s="138"/>
      <c r="BM27183" s="138"/>
    </row>
    <row r="27184" spans="62:65" ht="13" thickBot="1">
      <c r="BJ27184" s="138"/>
      <c r="BK27184" s="138"/>
      <c r="BL27184" s="138"/>
      <c r="BM27184" s="138"/>
    </row>
    <row r="27185" spans="62:65" ht="13" thickBot="1">
      <c r="BJ27185" s="138"/>
      <c r="BK27185" s="138"/>
      <c r="BL27185" s="138"/>
      <c r="BM27185" s="138"/>
    </row>
    <row r="27186" spans="62:65" ht="13" thickBot="1">
      <c r="BJ27186" s="138"/>
      <c r="BK27186" s="138"/>
      <c r="BL27186" s="138"/>
      <c r="BM27186" s="138"/>
    </row>
    <row r="27187" spans="62:65" ht="13" thickBot="1">
      <c r="BJ27187" s="138"/>
      <c r="BK27187" s="138"/>
      <c r="BL27187" s="138"/>
      <c r="BM27187" s="138"/>
    </row>
    <row r="27188" spans="62:65" ht="13" thickBot="1">
      <c r="BJ27188" s="138"/>
      <c r="BK27188" s="138"/>
      <c r="BL27188" s="138"/>
      <c r="BM27188" s="138"/>
    </row>
    <row r="27189" spans="62:65" ht="13" thickBot="1">
      <c r="BJ27189" s="138"/>
      <c r="BK27189" s="138"/>
      <c r="BL27189" s="138"/>
      <c r="BM27189" s="138"/>
    </row>
    <row r="27190" spans="62:65" ht="13" thickBot="1">
      <c r="BJ27190" s="138"/>
      <c r="BK27190" s="138"/>
      <c r="BL27190" s="138"/>
      <c r="BM27190" s="138"/>
    </row>
    <row r="27191" spans="62:65" ht="13" thickBot="1">
      <c r="BJ27191" s="138"/>
      <c r="BK27191" s="138"/>
      <c r="BL27191" s="138"/>
      <c r="BM27191" s="138"/>
    </row>
    <row r="27192" spans="62:65" ht="13" thickBot="1">
      <c r="BJ27192" s="138"/>
      <c r="BK27192" s="138"/>
      <c r="BL27192" s="138"/>
      <c r="BM27192" s="138"/>
    </row>
    <row r="27193" spans="62:65" ht="13" thickBot="1">
      <c r="BJ27193" s="138"/>
      <c r="BK27193" s="138"/>
      <c r="BL27193" s="138"/>
      <c r="BM27193" s="138"/>
    </row>
    <row r="27194" spans="62:65" ht="13" thickBot="1">
      <c r="BJ27194" s="138"/>
      <c r="BK27194" s="138"/>
      <c r="BL27194" s="138"/>
      <c r="BM27194" s="138"/>
    </row>
    <row r="27195" spans="62:65" ht="13" thickBot="1">
      <c r="BJ27195" s="138"/>
      <c r="BK27195" s="138"/>
      <c r="BL27195" s="138"/>
      <c r="BM27195" s="138"/>
    </row>
    <row r="27196" spans="62:65" ht="13" thickBot="1">
      <c r="BJ27196" s="138"/>
      <c r="BK27196" s="138"/>
      <c r="BL27196" s="138"/>
      <c r="BM27196" s="138"/>
    </row>
    <row r="27197" spans="62:65" ht="13" thickBot="1">
      <c r="BJ27197" s="138"/>
      <c r="BK27197" s="138"/>
      <c r="BL27197" s="138"/>
      <c r="BM27197" s="138"/>
    </row>
    <row r="27198" spans="62:65" ht="13" thickBot="1">
      <c r="BJ27198" s="138"/>
      <c r="BK27198" s="138"/>
      <c r="BL27198" s="138"/>
      <c r="BM27198" s="138"/>
    </row>
    <row r="27199" spans="62:65" ht="13" thickBot="1">
      <c r="BJ27199" s="138"/>
      <c r="BK27199" s="138"/>
      <c r="BL27199" s="138"/>
      <c r="BM27199" s="138"/>
    </row>
    <row r="27200" spans="62:65" ht="13" thickBot="1">
      <c r="BJ27200" s="138"/>
      <c r="BK27200" s="138"/>
      <c r="BL27200" s="138"/>
      <c r="BM27200" s="138"/>
    </row>
    <row r="27201" spans="62:65" ht="13" thickBot="1">
      <c r="BJ27201" s="138"/>
      <c r="BK27201" s="138"/>
      <c r="BL27201" s="138"/>
      <c r="BM27201" s="138"/>
    </row>
    <row r="27202" spans="62:65" ht="13" thickBot="1">
      <c r="BJ27202" s="138"/>
      <c r="BK27202" s="138"/>
      <c r="BL27202" s="138"/>
      <c r="BM27202" s="138"/>
    </row>
    <row r="27203" spans="62:65" ht="13" thickBot="1">
      <c r="BJ27203" s="138"/>
      <c r="BK27203" s="138"/>
      <c r="BL27203" s="138"/>
      <c r="BM27203" s="138"/>
    </row>
    <row r="27204" spans="62:65" ht="13" thickBot="1">
      <c r="BJ27204" s="138"/>
      <c r="BK27204" s="138"/>
      <c r="BL27204" s="138"/>
      <c r="BM27204" s="138"/>
    </row>
    <row r="27205" spans="62:65" ht="13" thickBot="1">
      <c r="BJ27205" s="138"/>
      <c r="BK27205" s="138"/>
      <c r="BL27205" s="138"/>
      <c r="BM27205" s="138"/>
    </row>
    <row r="27206" spans="62:65" ht="13" thickBot="1">
      <c r="BJ27206" s="138"/>
      <c r="BK27206" s="138"/>
      <c r="BL27206" s="138"/>
      <c r="BM27206" s="138"/>
    </row>
    <row r="27207" spans="62:65" ht="13" thickBot="1">
      <c r="BJ27207" s="138"/>
      <c r="BK27207" s="138"/>
      <c r="BL27207" s="138"/>
      <c r="BM27207" s="138"/>
    </row>
    <row r="27208" spans="62:65" ht="13" thickBot="1">
      <c r="BJ27208" s="138"/>
      <c r="BK27208" s="138"/>
      <c r="BL27208" s="138"/>
      <c r="BM27208" s="138"/>
    </row>
    <row r="27209" spans="62:65" ht="13" thickBot="1">
      <c r="BJ27209" s="138"/>
      <c r="BK27209" s="138"/>
      <c r="BL27209" s="138"/>
      <c r="BM27209" s="138"/>
    </row>
    <row r="27210" spans="62:65" ht="13" thickBot="1">
      <c r="BJ27210" s="138"/>
      <c r="BK27210" s="138"/>
      <c r="BL27210" s="138"/>
      <c r="BM27210" s="138"/>
    </row>
    <row r="27211" spans="62:65" ht="13" thickBot="1">
      <c r="BJ27211" s="138"/>
      <c r="BK27211" s="138"/>
      <c r="BL27211" s="138"/>
      <c r="BM27211" s="138"/>
    </row>
    <row r="27212" spans="62:65" ht="13" thickBot="1">
      <c r="BJ27212" s="138"/>
      <c r="BK27212" s="138"/>
      <c r="BL27212" s="138"/>
      <c r="BM27212" s="138"/>
    </row>
    <row r="27213" spans="62:65" ht="13" thickBot="1">
      <c r="BJ27213" s="138"/>
      <c r="BK27213" s="138"/>
      <c r="BL27213" s="138"/>
      <c r="BM27213" s="138"/>
    </row>
    <row r="27214" spans="62:65" ht="13" thickBot="1">
      <c r="BJ27214" s="138"/>
      <c r="BK27214" s="138"/>
      <c r="BL27214" s="138"/>
      <c r="BM27214" s="138"/>
    </row>
    <row r="27215" spans="62:65" ht="13" thickBot="1">
      <c r="BJ27215" s="138"/>
      <c r="BK27215" s="138"/>
      <c r="BL27215" s="138"/>
      <c r="BM27215" s="138"/>
    </row>
    <row r="27216" spans="62:65" ht="13" thickBot="1">
      <c r="BJ27216" s="138"/>
      <c r="BK27216" s="138"/>
      <c r="BL27216" s="138"/>
      <c r="BM27216" s="138"/>
    </row>
    <row r="27217" spans="62:65" ht="13" thickBot="1">
      <c r="BJ27217" s="138"/>
      <c r="BK27217" s="138"/>
      <c r="BL27217" s="138"/>
      <c r="BM27217" s="138"/>
    </row>
    <row r="27218" spans="62:65" ht="13" thickBot="1">
      <c r="BJ27218" s="138"/>
      <c r="BK27218" s="138"/>
      <c r="BL27218" s="138"/>
      <c r="BM27218" s="138"/>
    </row>
    <row r="27219" spans="62:65" ht="13" thickBot="1">
      <c r="BJ27219" s="138"/>
      <c r="BK27219" s="138"/>
      <c r="BL27219" s="138"/>
      <c r="BM27219" s="138"/>
    </row>
    <row r="27220" spans="62:65" ht="13" thickBot="1">
      <c r="BJ27220" s="138"/>
      <c r="BK27220" s="138"/>
      <c r="BL27220" s="138"/>
      <c r="BM27220" s="138"/>
    </row>
    <row r="27221" spans="62:65" ht="13" thickBot="1">
      <c r="BJ27221" s="138"/>
      <c r="BK27221" s="138"/>
      <c r="BL27221" s="138"/>
      <c r="BM27221" s="138"/>
    </row>
    <row r="27222" spans="62:65" ht="13" thickBot="1">
      <c r="BJ27222" s="138"/>
      <c r="BK27222" s="138"/>
      <c r="BL27222" s="138"/>
      <c r="BM27222" s="138"/>
    </row>
    <row r="27223" spans="62:65" ht="13" thickBot="1">
      <c r="BJ27223" s="138"/>
      <c r="BK27223" s="138"/>
      <c r="BL27223" s="138"/>
      <c r="BM27223" s="138"/>
    </row>
    <row r="27224" spans="62:65" ht="13" thickBot="1">
      <c r="BJ27224" s="138"/>
      <c r="BK27224" s="138"/>
      <c r="BL27224" s="138"/>
      <c r="BM27224" s="138"/>
    </row>
    <row r="27225" spans="62:65" ht="13" thickBot="1">
      <c r="BJ27225" s="138"/>
      <c r="BK27225" s="138"/>
      <c r="BL27225" s="138"/>
      <c r="BM27225" s="138"/>
    </row>
    <row r="27226" spans="62:65" ht="13" thickBot="1">
      <c r="BJ27226" s="138"/>
      <c r="BK27226" s="138"/>
      <c r="BL27226" s="138"/>
      <c r="BM27226" s="138"/>
    </row>
    <row r="27227" spans="62:65" ht="13" thickBot="1">
      <c r="BJ27227" s="138"/>
      <c r="BK27227" s="138"/>
      <c r="BL27227" s="138"/>
      <c r="BM27227" s="138"/>
    </row>
    <row r="27228" spans="62:65" ht="13" thickBot="1">
      <c r="BJ27228" s="138"/>
      <c r="BK27228" s="138"/>
      <c r="BL27228" s="138"/>
      <c r="BM27228" s="138"/>
    </row>
    <row r="27229" spans="62:65" ht="13" thickBot="1">
      <c r="BJ27229" s="138"/>
      <c r="BK27229" s="138"/>
      <c r="BL27229" s="138"/>
      <c r="BM27229" s="138"/>
    </row>
    <row r="27230" spans="62:65" ht="13" thickBot="1">
      <c r="BJ27230" s="138"/>
      <c r="BK27230" s="138"/>
      <c r="BL27230" s="138"/>
      <c r="BM27230" s="138"/>
    </row>
    <row r="27231" spans="62:65" ht="13" thickBot="1">
      <c r="BJ27231" s="138"/>
      <c r="BK27231" s="138"/>
      <c r="BL27231" s="138"/>
      <c r="BM27231" s="138"/>
    </row>
    <row r="27232" spans="62:65" ht="13" thickBot="1">
      <c r="BJ27232" s="138"/>
      <c r="BK27232" s="138"/>
      <c r="BL27232" s="138"/>
      <c r="BM27232" s="138"/>
    </row>
    <row r="27233" spans="62:65" ht="13" thickBot="1">
      <c r="BJ27233" s="138"/>
      <c r="BK27233" s="138"/>
      <c r="BL27233" s="138"/>
      <c r="BM27233" s="138"/>
    </row>
    <row r="27234" spans="62:65" ht="13" thickBot="1">
      <c r="BJ27234" s="138"/>
      <c r="BK27234" s="138"/>
      <c r="BL27234" s="138"/>
      <c r="BM27234" s="138"/>
    </row>
    <row r="27235" spans="62:65" ht="13" thickBot="1">
      <c r="BJ27235" s="138"/>
      <c r="BK27235" s="138"/>
      <c r="BL27235" s="138"/>
      <c r="BM27235" s="138"/>
    </row>
    <row r="27236" spans="62:65" ht="13" thickBot="1">
      <c r="BJ27236" s="138"/>
      <c r="BK27236" s="138"/>
      <c r="BL27236" s="138"/>
      <c r="BM27236" s="138"/>
    </row>
    <row r="27237" spans="62:65" ht="13" thickBot="1">
      <c r="BJ27237" s="138"/>
      <c r="BK27237" s="138"/>
      <c r="BL27237" s="138"/>
      <c r="BM27237" s="138"/>
    </row>
    <row r="27238" spans="62:65" ht="13" thickBot="1">
      <c r="BJ27238" s="138"/>
      <c r="BK27238" s="138"/>
      <c r="BL27238" s="138"/>
      <c r="BM27238" s="138"/>
    </row>
    <row r="27239" spans="62:65" ht="13" thickBot="1">
      <c r="BJ27239" s="138"/>
      <c r="BK27239" s="138"/>
      <c r="BL27239" s="138"/>
      <c r="BM27239" s="138"/>
    </row>
    <row r="27240" spans="62:65" ht="13" thickBot="1">
      <c r="BJ27240" s="138"/>
      <c r="BK27240" s="138"/>
      <c r="BL27240" s="138"/>
      <c r="BM27240" s="138"/>
    </row>
    <row r="27241" spans="62:65" ht="13" thickBot="1">
      <c r="BJ27241" s="138"/>
      <c r="BK27241" s="138"/>
      <c r="BL27241" s="138"/>
      <c r="BM27241" s="138"/>
    </row>
    <row r="27242" spans="62:65" ht="13" thickBot="1">
      <c r="BJ27242" s="138"/>
      <c r="BK27242" s="138"/>
      <c r="BL27242" s="138"/>
      <c r="BM27242" s="138"/>
    </row>
    <row r="27243" spans="62:65" ht="13" thickBot="1">
      <c r="BJ27243" s="138"/>
      <c r="BK27243" s="138"/>
      <c r="BL27243" s="138"/>
      <c r="BM27243" s="138"/>
    </row>
    <row r="27244" spans="62:65" ht="13" thickBot="1">
      <c r="BJ27244" s="138"/>
      <c r="BK27244" s="138"/>
      <c r="BL27244" s="138"/>
      <c r="BM27244" s="138"/>
    </row>
    <row r="27245" spans="62:65" ht="13" thickBot="1">
      <c r="BJ27245" s="138"/>
      <c r="BK27245" s="138"/>
      <c r="BL27245" s="138"/>
      <c r="BM27245" s="138"/>
    </row>
    <row r="27246" spans="62:65" ht="13" thickBot="1">
      <c r="BJ27246" s="138"/>
      <c r="BK27246" s="138"/>
      <c r="BL27246" s="138"/>
      <c r="BM27246" s="138"/>
    </row>
    <row r="27247" spans="62:65" ht="13" thickBot="1">
      <c r="BJ27247" s="138"/>
      <c r="BK27247" s="138"/>
      <c r="BL27247" s="138"/>
      <c r="BM27247" s="138"/>
    </row>
    <row r="27248" spans="62:65" ht="13" thickBot="1">
      <c r="BJ27248" s="138"/>
      <c r="BK27248" s="138"/>
      <c r="BL27248" s="138"/>
      <c r="BM27248" s="138"/>
    </row>
    <row r="27249" spans="62:65" ht="13" thickBot="1">
      <c r="BJ27249" s="138"/>
      <c r="BK27249" s="138"/>
      <c r="BL27249" s="138"/>
      <c r="BM27249" s="138"/>
    </row>
    <row r="27250" spans="62:65" ht="13" thickBot="1">
      <c r="BJ27250" s="138"/>
      <c r="BK27250" s="138"/>
      <c r="BL27250" s="138"/>
      <c r="BM27250" s="138"/>
    </row>
    <row r="27251" spans="62:65" ht="13" thickBot="1">
      <c r="BJ27251" s="138"/>
      <c r="BK27251" s="138"/>
      <c r="BL27251" s="138"/>
      <c r="BM27251" s="138"/>
    </row>
    <row r="27252" spans="62:65" ht="13" thickBot="1">
      <c r="BJ27252" s="138"/>
      <c r="BK27252" s="138"/>
      <c r="BL27252" s="138"/>
      <c r="BM27252" s="138"/>
    </row>
    <row r="27253" spans="62:65" ht="13" thickBot="1">
      <c r="BJ27253" s="138"/>
      <c r="BK27253" s="138"/>
      <c r="BL27253" s="138"/>
      <c r="BM27253" s="138"/>
    </row>
    <row r="27254" spans="62:65" ht="13" thickBot="1">
      <c r="BJ27254" s="138"/>
      <c r="BK27254" s="138"/>
      <c r="BL27254" s="138"/>
      <c r="BM27254" s="138"/>
    </row>
    <row r="27255" spans="62:65" ht="13" thickBot="1">
      <c r="BJ27255" s="138"/>
      <c r="BK27255" s="138"/>
      <c r="BL27255" s="138"/>
      <c r="BM27255" s="138"/>
    </row>
    <row r="27256" spans="62:65" ht="13" thickBot="1">
      <c r="BJ27256" s="138"/>
      <c r="BK27256" s="138"/>
      <c r="BL27256" s="138"/>
      <c r="BM27256" s="138"/>
    </row>
    <row r="27257" spans="62:65" ht="13" thickBot="1">
      <c r="BJ27257" s="138"/>
      <c r="BK27257" s="138"/>
      <c r="BL27257" s="138"/>
      <c r="BM27257" s="138"/>
    </row>
    <row r="27258" spans="62:65" ht="13" thickBot="1">
      <c r="BJ27258" s="138"/>
      <c r="BK27258" s="138"/>
      <c r="BL27258" s="138"/>
      <c r="BM27258" s="138"/>
    </row>
    <row r="27259" spans="62:65" ht="13" thickBot="1">
      <c r="BJ27259" s="138"/>
      <c r="BK27259" s="138"/>
      <c r="BL27259" s="138"/>
      <c r="BM27259" s="138"/>
    </row>
    <row r="27260" spans="62:65" ht="13" thickBot="1">
      <c r="BJ27260" s="138"/>
      <c r="BK27260" s="138"/>
      <c r="BL27260" s="138"/>
      <c r="BM27260" s="138"/>
    </row>
    <row r="27261" spans="62:65" ht="13" thickBot="1">
      <c r="BJ27261" s="138"/>
      <c r="BK27261" s="138"/>
      <c r="BL27261" s="138"/>
      <c r="BM27261" s="138"/>
    </row>
    <row r="27262" spans="62:65" ht="13" thickBot="1">
      <c r="BJ27262" s="138"/>
      <c r="BK27262" s="138"/>
      <c r="BL27262" s="138"/>
      <c r="BM27262" s="138"/>
    </row>
    <row r="27263" spans="62:65" ht="13" thickBot="1">
      <c r="BJ27263" s="138"/>
      <c r="BK27263" s="138"/>
      <c r="BL27263" s="138"/>
      <c r="BM27263" s="138"/>
    </row>
    <row r="27264" spans="62:65" ht="13" thickBot="1">
      <c r="BJ27264" s="138"/>
      <c r="BK27264" s="138"/>
      <c r="BL27264" s="138"/>
      <c r="BM27264" s="138"/>
    </row>
    <row r="27265" spans="62:65" ht="13" thickBot="1">
      <c r="BJ27265" s="138"/>
      <c r="BK27265" s="138"/>
      <c r="BL27265" s="138"/>
      <c r="BM27265" s="138"/>
    </row>
    <row r="27266" spans="62:65" ht="13" thickBot="1">
      <c r="BJ27266" s="138"/>
      <c r="BK27266" s="138"/>
      <c r="BL27266" s="138"/>
      <c r="BM27266" s="138"/>
    </row>
    <row r="27267" spans="62:65" ht="13" thickBot="1">
      <c r="BJ27267" s="138"/>
      <c r="BK27267" s="138"/>
      <c r="BL27267" s="138"/>
      <c r="BM27267" s="138"/>
    </row>
    <row r="27268" spans="62:65" ht="13" thickBot="1">
      <c r="BJ27268" s="138"/>
      <c r="BK27268" s="138"/>
      <c r="BL27268" s="138"/>
      <c r="BM27268" s="138"/>
    </row>
    <row r="27269" spans="62:65" ht="13" thickBot="1">
      <c r="BJ27269" s="138"/>
      <c r="BK27269" s="138"/>
      <c r="BL27269" s="138"/>
      <c r="BM27269" s="138"/>
    </row>
    <row r="27270" spans="62:65" ht="13" thickBot="1">
      <c r="BJ27270" s="138"/>
      <c r="BK27270" s="138"/>
      <c r="BL27270" s="138"/>
      <c r="BM27270" s="138"/>
    </row>
    <row r="27271" spans="62:65" ht="13" thickBot="1">
      <c r="BJ27271" s="138"/>
      <c r="BK27271" s="138"/>
      <c r="BL27271" s="138"/>
      <c r="BM27271" s="138"/>
    </row>
    <row r="27272" spans="62:65" ht="13" thickBot="1">
      <c r="BJ27272" s="138"/>
      <c r="BK27272" s="138"/>
      <c r="BL27272" s="138"/>
      <c r="BM27272" s="138"/>
    </row>
    <row r="27273" spans="62:65" ht="13" thickBot="1">
      <c r="BJ27273" s="138"/>
      <c r="BK27273" s="138"/>
      <c r="BL27273" s="138"/>
      <c r="BM27273" s="138"/>
    </row>
    <row r="27274" spans="62:65" ht="13" thickBot="1">
      <c r="BJ27274" s="138"/>
      <c r="BK27274" s="138"/>
      <c r="BL27274" s="138"/>
      <c r="BM27274" s="138"/>
    </row>
    <row r="27275" spans="62:65" ht="13" thickBot="1">
      <c r="BJ27275" s="138"/>
      <c r="BK27275" s="138"/>
      <c r="BL27275" s="138"/>
      <c r="BM27275" s="138"/>
    </row>
    <row r="27276" spans="62:65" ht="13" thickBot="1">
      <c r="BJ27276" s="138"/>
      <c r="BK27276" s="138"/>
      <c r="BL27276" s="138"/>
      <c r="BM27276" s="138"/>
    </row>
    <row r="27277" spans="62:65" ht="13" thickBot="1">
      <c r="BJ27277" s="138"/>
      <c r="BK27277" s="138"/>
      <c r="BL27277" s="138"/>
      <c r="BM27277" s="138"/>
    </row>
    <row r="27278" spans="62:65" ht="13" thickBot="1">
      <c r="BJ27278" s="138"/>
      <c r="BK27278" s="138"/>
      <c r="BL27278" s="138"/>
      <c r="BM27278" s="138"/>
    </row>
    <row r="27279" spans="62:65" ht="13" thickBot="1">
      <c r="BJ27279" s="138"/>
      <c r="BK27279" s="138"/>
      <c r="BL27279" s="138"/>
      <c r="BM27279" s="138"/>
    </row>
    <row r="27280" spans="62:65" ht="13" thickBot="1">
      <c r="BJ27280" s="138"/>
      <c r="BK27280" s="138"/>
      <c r="BL27280" s="138"/>
      <c r="BM27280" s="138"/>
    </row>
    <row r="27281" spans="62:65" ht="13" thickBot="1">
      <c r="BJ27281" s="138"/>
      <c r="BK27281" s="138"/>
      <c r="BL27281" s="138"/>
      <c r="BM27281" s="138"/>
    </row>
    <row r="27282" spans="62:65" ht="13" thickBot="1">
      <c r="BJ27282" s="138"/>
      <c r="BK27282" s="138"/>
      <c r="BL27282" s="138"/>
      <c r="BM27282" s="138"/>
    </row>
    <row r="27283" spans="62:65" ht="13" thickBot="1">
      <c r="BJ27283" s="138"/>
      <c r="BK27283" s="138"/>
      <c r="BL27283" s="138"/>
      <c r="BM27283" s="138"/>
    </row>
    <row r="27284" spans="62:65" ht="13" thickBot="1">
      <c r="BJ27284" s="138"/>
      <c r="BK27284" s="138"/>
      <c r="BL27284" s="138"/>
      <c r="BM27284" s="138"/>
    </row>
    <row r="27285" spans="62:65" ht="13" thickBot="1">
      <c r="BJ27285" s="138"/>
      <c r="BK27285" s="138"/>
      <c r="BL27285" s="138"/>
      <c r="BM27285" s="138"/>
    </row>
    <row r="27286" spans="62:65" ht="13" thickBot="1">
      <c r="BJ27286" s="138"/>
      <c r="BK27286" s="138"/>
      <c r="BL27286" s="138"/>
      <c r="BM27286" s="138"/>
    </row>
    <row r="27287" spans="62:65" ht="13" thickBot="1">
      <c r="BJ27287" s="138"/>
      <c r="BK27287" s="138"/>
      <c r="BL27287" s="138"/>
      <c r="BM27287" s="138"/>
    </row>
    <row r="27288" spans="62:65" ht="13" thickBot="1">
      <c r="BJ27288" s="138"/>
      <c r="BK27288" s="138"/>
      <c r="BL27288" s="138"/>
      <c r="BM27288" s="138"/>
    </row>
    <row r="27289" spans="62:65" ht="13" thickBot="1">
      <c r="BJ27289" s="138"/>
      <c r="BK27289" s="138"/>
      <c r="BL27289" s="138"/>
      <c r="BM27289" s="138"/>
    </row>
    <row r="27290" spans="62:65" ht="13" thickBot="1">
      <c r="BJ27290" s="138"/>
      <c r="BK27290" s="138"/>
      <c r="BL27290" s="138"/>
      <c r="BM27290" s="138"/>
    </row>
    <row r="27291" spans="62:65" ht="13" thickBot="1">
      <c r="BJ27291" s="138"/>
      <c r="BK27291" s="138"/>
      <c r="BL27291" s="138"/>
      <c r="BM27291" s="138"/>
    </row>
    <row r="27292" spans="62:65" ht="13" thickBot="1">
      <c r="BJ27292" s="138"/>
      <c r="BK27292" s="138"/>
      <c r="BL27292" s="138"/>
      <c r="BM27292" s="138"/>
    </row>
    <row r="27293" spans="62:65" ht="13" thickBot="1">
      <c r="BJ27293" s="138"/>
      <c r="BK27293" s="138"/>
      <c r="BL27293" s="138"/>
      <c r="BM27293" s="138"/>
    </row>
    <row r="27294" spans="62:65" ht="13" thickBot="1">
      <c r="BJ27294" s="138"/>
      <c r="BK27294" s="138"/>
      <c r="BL27294" s="138"/>
      <c r="BM27294" s="138"/>
    </row>
    <row r="27295" spans="62:65" ht="13" thickBot="1">
      <c r="BJ27295" s="138"/>
      <c r="BK27295" s="138"/>
      <c r="BL27295" s="138"/>
      <c r="BM27295" s="138"/>
    </row>
    <row r="27296" spans="62:65" ht="13" thickBot="1">
      <c r="BJ27296" s="138"/>
      <c r="BK27296" s="138"/>
      <c r="BL27296" s="138"/>
      <c r="BM27296" s="138"/>
    </row>
    <row r="27297" spans="62:65" ht="13" thickBot="1">
      <c r="BJ27297" s="138"/>
      <c r="BK27297" s="138"/>
      <c r="BL27297" s="138"/>
      <c r="BM27297" s="138"/>
    </row>
    <row r="27298" spans="62:65" ht="13" thickBot="1">
      <c r="BJ27298" s="138"/>
      <c r="BK27298" s="138"/>
      <c r="BL27298" s="138"/>
      <c r="BM27298" s="138"/>
    </row>
    <row r="27299" spans="62:65" ht="13" thickBot="1">
      <c r="BJ27299" s="138"/>
      <c r="BK27299" s="138"/>
      <c r="BL27299" s="138"/>
      <c r="BM27299" s="138"/>
    </row>
    <row r="27300" spans="62:65" ht="13" thickBot="1">
      <c r="BJ27300" s="138"/>
      <c r="BK27300" s="138"/>
      <c r="BL27300" s="138"/>
      <c r="BM27300" s="138"/>
    </row>
    <row r="27301" spans="62:65" ht="13" thickBot="1">
      <c r="BJ27301" s="138"/>
      <c r="BK27301" s="138"/>
      <c r="BL27301" s="138"/>
      <c r="BM27301" s="138"/>
    </row>
    <row r="27302" spans="62:65" ht="13" thickBot="1">
      <c r="BJ27302" s="138"/>
      <c r="BK27302" s="138"/>
      <c r="BL27302" s="138"/>
      <c r="BM27302" s="138"/>
    </row>
    <row r="27303" spans="62:65" ht="13" thickBot="1">
      <c r="BJ27303" s="138"/>
      <c r="BK27303" s="138"/>
      <c r="BL27303" s="138"/>
      <c r="BM27303" s="138"/>
    </row>
    <row r="27304" spans="62:65" ht="13" thickBot="1">
      <c r="BJ27304" s="138"/>
      <c r="BK27304" s="138"/>
      <c r="BL27304" s="138"/>
      <c r="BM27304" s="138"/>
    </row>
    <row r="27305" spans="62:65" ht="13" thickBot="1">
      <c r="BJ27305" s="138"/>
      <c r="BK27305" s="138"/>
      <c r="BL27305" s="138"/>
      <c r="BM27305" s="138"/>
    </row>
    <row r="27306" spans="62:65" ht="13" thickBot="1">
      <c r="BJ27306" s="138"/>
      <c r="BK27306" s="138"/>
      <c r="BL27306" s="138"/>
      <c r="BM27306" s="138"/>
    </row>
    <row r="27307" spans="62:65" ht="13" thickBot="1">
      <c r="BJ27307" s="138"/>
      <c r="BK27307" s="138"/>
      <c r="BL27307" s="138"/>
      <c r="BM27307" s="138"/>
    </row>
    <row r="27308" spans="62:65" ht="13" thickBot="1">
      <c r="BJ27308" s="138"/>
      <c r="BK27308" s="138"/>
      <c r="BL27308" s="138"/>
      <c r="BM27308" s="138"/>
    </row>
    <row r="27309" spans="62:65" ht="13" thickBot="1">
      <c r="BJ27309" s="138"/>
      <c r="BK27309" s="138"/>
      <c r="BL27309" s="138"/>
      <c r="BM27309" s="138"/>
    </row>
    <row r="27310" spans="62:65" ht="13" thickBot="1">
      <c r="BJ27310" s="138"/>
      <c r="BK27310" s="138"/>
      <c r="BL27310" s="138"/>
      <c r="BM27310" s="138"/>
    </row>
    <row r="27311" spans="62:65" ht="13" thickBot="1">
      <c r="BJ27311" s="138"/>
      <c r="BK27311" s="138"/>
      <c r="BL27311" s="138"/>
      <c r="BM27311" s="138"/>
    </row>
    <row r="27312" spans="62:65" ht="13" thickBot="1">
      <c r="BJ27312" s="138"/>
      <c r="BK27312" s="138"/>
      <c r="BL27312" s="138"/>
      <c r="BM27312" s="138"/>
    </row>
    <row r="27313" spans="62:65" ht="13" thickBot="1">
      <c r="BJ27313" s="138"/>
      <c r="BK27313" s="138"/>
      <c r="BL27313" s="138"/>
      <c r="BM27313" s="138"/>
    </row>
    <row r="27314" spans="62:65" ht="13" thickBot="1">
      <c r="BJ27314" s="138"/>
      <c r="BK27314" s="138"/>
      <c r="BL27314" s="138"/>
      <c r="BM27314" s="138"/>
    </row>
    <row r="27315" spans="62:65" ht="13" thickBot="1">
      <c r="BJ27315" s="138"/>
      <c r="BK27315" s="138"/>
      <c r="BL27315" s="138"/>
      <c r="BM27315" s="138"/>
    </row>
    <row r="27316" spans="62:65" ht="13" thickBot="1">
      <c r="BJ27316" s="138"/>
      <c r="BK27316" s="138"/>
      <c r="BL27316" s="138"/>
      <c r="BM27316" s="138"/>
    </row>
    <row r="27317" spans="62:65" ht="13" thickBot="1">
      <c r="BJ27317" s="138"/>
      <c r="BK27317" s="138"/>
      <c r="BL27317" s="138"/>
      <c r="BM27317" s="138"/>
    </row>
    <row r="27318" spans="62:65" ht="13" thickBot="1">
      <c r="BJ27318" s="138"/>
      <c r="BK27318" s="138"/>
      <c r="BL27318" s="138"/>
      <c r="BM27318" s="138"/>
    </row>
    <row r="27319" spans="62:65" ht="13" thickBot="1">
      <c r="BJ27319" s="138"/>
      <c r="BK27319" s="138"/>
      <c r="BL27319" s="138"/>
      <c r="BM27319" s="138"/>
    </row>
    <row r="27320" spans="62:65" ht="13" thickBot="1">
      <c r="BJ27320" s="138"/>
      <c r="BK27320" s="138"/>
      <c r="BL27320" s="138"/>
      <c r="BM27320" s="138"/>
    </row>
    <row r="27321" spans="62:65" ht="13" thickBot="1">
      <c r="BJ27321" s="138"/>
      <c r="BK27321" s="138"/>
      <c r="BL27321" s="138"/>
      <c r="BM27321" s="138"/>
    </row>
    <row r="27322" spans="62:65" ht="13" thickBot="1">
      <c r="BJ27322" s="138"/>
      <c r="BK27322" s="138"/>
      <c r="BL27322" s="138"/>
      <c r="BM27322" s="138"/>
    </row>
    <row r="27323" spans="62:65" ht="13" thickBot="1">
      <c r="BJ27323" s="138"/>
      <c r="BK27323" s="138"/>
      <c r="BL27323" s="138"/>
      <c r="BM27323" s="138"/>
    </row>
    <row r="27324" spans="62:65" ht="13" thickBot="1">
      <c r="BJ27324" s="138"/>
      <c r="BK27324" s="138"/>
      <c r="BL27324" s="138"/>
      <c r="BM27324" s="138"/>
    </row>
    <row r="27325" spans="62:65" ht="13" thickBot="1">
      <c r="BJ27325" s="138"/>
      <c r="BK27325" s="138"/>
      <c r="BL27325" s="138"/>
      <c r="BM27325" s="138"/>
    </row>
    <row r="27326" spans="62:65" ht="13" thickBot="1">
      <c r="BJ27326" s="138"/>
      <c r="BK27326" s="138"/>
      <c r="BL27326" s="138"/>
      <c r="BM27326" s="138"/>
    </row>
    <row r="27327" spans="62:65" ht="13" thickBot="1">
      <c r="BJ27327" s="138"/>
      <c r="BK27327" s="138"/>
      <c r="BL27327" s="138"/>
      <c r="BM27327" s="138"/>
    </row>
    <row r="27328" spans="62:65" ht="13" thickBot="1">
      <c r="BJ27328" s="138"/>
      <c r="BK27328" s="138"/>
      <c r="BL27328" s="138"/>
      <c r="BM27328" s="138"/>
    </row>
    <row r="27329" spans="62:65" ht="13" thickBot="1">
      <c r="BJ27329" s="138"/>
      <c r="BK27329" s="138"/>
      <c r="BL27329" s="138"/>
      <c r="BM27329" s="138"/>
    </row>
    <row r="27330" spans="62:65" ht="13" thickBot="1">
      <c r="BJ27330" s="138"/>
      <c r="BK27330" s="138"/>
      <c r="BL27330" s="138"/>
      <c r="BM27330" s="138"/>
    </row>
    <row r="27331" spans="62:65" ht="13" thickBot="1">
      <c r="BJ27331" s="138"/>
      <c r="BK27331" s="138"/>
      <c r="BL27331" s="138"/>
      <c r="BM27331" s="138"/>
    </row>
    <row r="27332" spans="62:65" ht="13" thickBot="1">
      <c r="BJ27332" s="138"/>
      <c r="BK27332" s="138"/>
      <c r="BL27332" s="138"/>
      <c r="BM27332" s="138"/>
    </row>
    <row r="27333" spans="62:65" ht="13" thickBot="1">
      <c r="BJ27333" s="138"/>
      <c r="BK27333" s="138"/>
      <c r="BL27333" s="138"/>
      <c r="BM27333" s="138"/>
    </row>
    <row r="27334" spans="62:65" ht="13" thickBot="1">
      <c r="BJ27334" s="138"/>
      <c r="BK27334" s="138"/>
      <c r="BL27334" s="138"/>
      <c r="BM27334" s="138"/>
    </row>
    <row r="27335" spans="62:65" ht="13" thickBot="1">
      <c r="BJ27335" s="138"/>
      <c r="BK27335" s="138"/>
      <c r="BL27335" s="138"/>
      <c r="BM27335" s="138"/>
    </row>
    <row r="27336" spans="62:65" ht="13" thickBot="1">
      <c r="BJ27336" s="138"/>
      <c r="BK27336" s="138"/>
      <c r="BL27336" s="138"/>
      <c r="BM27336" s="138"/>
    </row>
    <row r="27337" spans="62:65" ht="13" thickBot="1">
      <c r="BJ27337" s="138"/>
      <c r="BK27337" s="138"/>
      <c r="BL27337" s="138"/>
      <c r="BM27337" s="138"/>
    </row>
    <row r="27338" spans="62:65" ht="13" thickBot="1">
      <c r="BJ27338" s="138"/>
      <c r="BK27338" s="138"/>
      <c r="BL27338" s="138"/>
      <c r="BM27338" s="138"/>
    </row>
    <row r="27339" spans="62:65" ht="13" thickBot="1">
      <c r="BJ27339" s="138"/>
      <c r="BK27339" s="138"/>
      <c r="BL27339" s="138"/>
      <c r="BM27339" s="138"/>
    </row>
    <row r="27340" spans="62:65" ht="13" thickBot="1">
      <c r="BJ27340" s="138"/>
      <c r="BK27340" s="138"/>
      <c r="BL27340" s="138"/>
      <c r="BM27340" s="138"/>
    </row>
    <row r="27341" spans="62:65" ht="13" thickBot="1">
      <c r="BJ27341" s="138"/>
      <c r="BK27341" s="138"/>
      <c r="BL27341" s="138"/>
      <c r="BM27341" s="138"/>
    </row>
    <row r="27342" spans="62:65" ht="13" thickBot="1">
      <c r="BJ27342" s="138"/>
      <c r="BK27342" s="138"/>
      <c r="BL27342" s="138"/>
      <c r="BM27342" s="138"/>
    </row>
    <row r="27343" spans="62:65" ht="13" thickBot="1">
      <c r="BJ27343" s="138"/>
      <c r="BK27343" s="138"/>
      <c r="BL27343" s="138"/>
      <c r="BM27343" s="138"/>
    </row>
    <row r="27344" spans="62:65" ht="13" thickBot="1">
      <c r="BJ27344" s="138"/>
      <c r="BK27344" s="138"/>
      <c r="BL27344" s="138"/>
      <c r="BM27344" s="138"/>
    </row>
    <row r="27345" spans="62:65" ht="13" thickBot="1">
      <c r="BJ27345" s="138"/>
      <c r="BK27345" s="138"/>
      <c r="BL27345" s="138"/>
      <c r="BM27345" s="138"/>
    </row>
    <row r="27346" spans="62:65" ht="13" thickBot="1">
      <c r="BJ27346" s="138"/>
      <c r="BK27346" s="138"/>
      <c r="BL27346" s="138"/>
      <c r="BM27346" s="138"/>
    </row>
    <row r="27347" spans="62:65" ht="13" thickBot="1">
      <c r="BJ27347" s="138"/>
      <c r="BK27347" s="138"/>
      <c r="BL27347" s="138"/>
      <c r="BM27347" s="138"/>
    </row>
    <row r="27348" spans="62:65" ht="13" thickBot="1">
      <c r="BJ27348" s="138"/>
      <c r="BK27348" s="138"/>
      <c r="BL27348" s="138"/>
      <c r="BM27348" s="138"/>
    </row>
    <row r="27349" spans="62:65" ht="13" thickBot="1">
      <c r="BJ27349" s="138"/>
      <c r="BK27349" s="138"/>
      <c r="BL27349" s="138"/>
      <c r="BM27349" s="138"/>
    </row>
    <row r="27350" spans="62:65" ht="13" thickBot="1">
      <c r="BJ27350" s="138"/>
      <c r="BK27350" s="138"/>
      <c r="BL27350" s="138"/>
      <c r="BM27350" s="138"/>
    </row>
    <row r="27351" spans="62:65" ht="13" thickBot="1">
      <c r="BJ27351" s="138"/>
      <c r="BK27351" s="138"/>
      <c r="BL27351" s="138"/>
      <c r="BM27351" s="138"/>
    </row>
    <row r="27352" spans="62:65" ht="13" thickBot="1">
      <c r="BJ27352" s="138"/>
      <c r="BK27352" s="138"/>
      <c r="BL27352" s="138"/>
      <c r="BM27352" s="138"/>
    </row>
    <row r="27353" spans="62:65" ht="13" thickBot="1">
      <c r="BJ27353" s="138"/>
      <c r="BK27353" s="138"/>
      <c r="BL27353" s="138"/>
      <c r="BM27353" s="138"/>
    </row>
    <row r="27354" spans="62:65" ht="13" thickBot="1">
      <c r="BJ27354" s="138"/>
      <c r="BK27354" s="138"/>
      <c r="BL27354" s="138"/>
      <c r="BM27354" s="138"/>
    </row>
    <row r="27355" spans="62:65" ht="13" thickBot="1">
      <c r="BJ27355" s="138"/>
      <c r="BK27355" s="138"/>
      <c r="BL27355" s="138"/>
      <c r="BM27355" s="138"/>
    </row>
    <row r="27356" spans="62:65" ht="13" thickBot="1">
      <c r="BJ27356" s="138"/>
      <c r="BK27356" s="138"/>
      <c r="BL27356" s="138"/>
      <c r="BM27356" s="138"/>
    </row>
    <row r="27357" spans="62:65" ht="13" thickBot="1">
      <c r="BJ27357" s="138"/>
      <c r="BK27357" s="138"/>
      <c r="BL27357" s="138"/>
      <c r="BM27357" s="138"/>
    </row>
    <row r="27358" spans="62:65" ht="13" thickBot="1">
      <c r="BJ27358" s="138"/>
      <c r="BK27358" s="138"/>
      <c r="BL27358" s="138"/>
      <c r="BM27358" s="138"/>
    </row>
    <row r="27359" spans="62:65" ht="13" thickBot="1">
      <c r="BJ27359" s="138"/>
      <c r="BK27359" s="138"/>
      <c r="BL27359" s="138"/>
      <c r="BM27359" s="138"/>
    </row>
    <row r="27360" spans="62:65" ht="13" thickBot="1">
      <c r="BJ27360" s="138"/>
      <c r="BK27360" s="138"/>
      <c r="BL27360" s="138"/>
      <c r="BM27360" s="138"/>
    </row>
    <row r="27361" spans="62:65" ht="13" thickBot="1">
      <c r="BJ27361" s="138"/>
      <c r="BK27361" s="138"/>
      <c r="BL27361" s="138"/>
      <c r="BM27361" s="138"/>
    </row>
    <row r="27362" spans="62:65" ht="13" thickBot="1">
      <c r="BJ27362" s="138"/>
      <c r="BK27362" s="138"/>
      <c r="BL27362" s="138"/>
      <c r="BM27362" s="138"/>
    </row>
    <row r="27363" spans="62:65" ht="13" thickBot="1">
      <c r="BJ27363" s="138"/>
      <c r="BK27363" s="138"/>
      <c r="BL27363" s="138"/>
      <c r="BM27363" s="138"/>
    </row>
    <row r="27364" spans="62:65" ht="13" thickBot="1">
      <c r="BJ27364" s="138"/>
      <c r="BK27364" s="138"/>
      <c r="BL27364" s="138"/>
      <c r="BM27364" s="138"/>
    </row>
    <row r="27365" spans="62:65" ht="13" thickBot="1">
      <c r="BJ27365" s="138"/>
      <c r="BK27365" s="138"/>
      <c r="BL27365" s="138"/>
      <c r="BM27365" s="138"/>
    </row>
    <row r="27366" spans="62:65" ht="13" thickBot="1">
      <c r="BJ27366" s="138"/>
      <c r="BK27366" s="138"/>
      <c r="BL27366" s="138"/>
      <c r="BM27366" s="138"/>
    </row>
    <row r="27367" spans="62:65" ht="13" thickBot="1">
      <c r="BJ27367" s="138"/>
      <c r="BK27367" s="138"/>
      <c r="BL27367" s="138"/>
      <c r="BM27367" s="138"/>
    </row>
    <row r="27368" spans="62:65" ht="13" thickBot="1">
      <c r="BJ27368" s="138"/>
      <c r="BK27368" s="138"/>
      <c r="BL27368" s="138"/>
      <c r="BM27368" s="138"/>
    </row>
    <row r="27369" spans="62:65" ht="13" thickBot="1">
      <c r="BJ27369" s="138"/>
      <c r="BK27369" s="138"/>
      <c r="BL27369" s="138"/>
      <c r="BM27369" s="138"/>
    </row>
    <row r="27370" spans="62:65" ht="13" thickBot="1">
      <c r="BJ27370" s="138"/>
      <c r="BK27370" s="138"/>
      <c r="BL27370" s="138"/>
      <c r="BM27370" s="138"/>
    </row>
    <row r="27371" spans="62:65" ht="13" thickBot="1">
      <c r="BJ27371" s="138"/>
      <c r="BK27371" s="138"/>
      <c r="BL27371" s="138"/>
      <c r="BM27371" s="138"/>
    </row>
    <row r="27372" spans="62:65" ht="13" thickBot="1">
      <c r="BJ27372" s="138"/>
      <c r="BK27372" s="138"/>
      <c r="BL27372" s="138"/>
      <c r="BM27372" s="138"/>
    </row>
    <row r="27373" spans="62:65" ht="13" thickBot="1">
      <c r="BJ27373" s="138"/>
      <c r="BK27373" s="138"/>
      <c r="BL27373" s="138"/>
      <c r="BM27373" s="138"/>
    </row>
    <row r="27374" spans="62:65" ht="13" thickBot="1">
      <c r="BJ27374" s="138"/>
      <c r="BK27374" s="138"/>
      <c r="BL27374" s="138"/>
      <c r="BM27374" s="138"/>
    </row>
    <row r="27375" spans="62:65" ht="13" thickBot="1">
      <c r="BJ27375" s="138"/>
      <c r="BK27375" s="138"/>
      <c r="BL27375" s="138"/>
      <c r="BM27375" s="138"/>
    </row>
    <row r="27376" spans="62:65" ht="13" thickBot="1">
      <c r="BJ27376" s="138"/>
      <c r="BK27376" s="138"/>
      <c r="BL27376" s="138"/>
      <c r="BM27376" s="138"/>
    </row>
    <row r="27377" spans="62:65" ht="13" thickBot="1">
      <c r="BJ27377" s="138"/>
      <c r="BK27377" s="138"/>
      <c r="BL27377" s="138"/>
      <c r="BM27377" s="138"/>
    </row>
    <row r="27378" spans="62:65" ht="13" thickBot="1">
      <c r="BJ27378" s="138"/>
      <c r="BK27378" s="138"/>
      <c r="BL27378" s="138"/>
      <c r="BM27378" s="138"/>
    </row>
    <row r="27379" spans="62:65" ht="13" thickBot="1">
      <c r="BJ27379" s="138"/>
      <c r="BK27379" s="138"/>
      <c r="BL27379" s="138"/>
      <c r="BM27379" s="138"/>
    </row>
    <row r="27380" spans="62:65" ht="13" thickBot="1">
      <c r="BJ27380" s="138"/>
      <c r="BK27380" s="138"/>
      <c r="BL27380" s="138"/>
      <c r="BM27380" s="138"/>
    </row>
    <row r="27381" spans="62:65" ht="13" thickBot="1">
      <c r="BJ27381" s="138"/>
      <c r="BK27381" s="138"/>
      <c r="BL27381" s="138"/>
      <c r="BM27381" s="138"/>
    </row>
    <row r="27382" spans="62:65" ht="13" thickBot="1">
      <c r="BJ27382" s="138"/>
      <c r="BK27382" s="138"/>
      <c r="BL27382" s="138"/>
      <c r="BM27382" s="138"/>
    </row>
    <row r="27383" spans="62:65" ht="13" thickBot="1">
      <c r="BJ27383" s="138"/>
      <c r="BK27383" s="138"/>
      <c r="BL27383" s="138"/>
      <c r="BM27383" s="138"/>
    </row>
    <row r="27384" spans="62:65" ht="13" thickBot="1">
      <c r="BJ27384" s="138"/>
      <c r="BK27384" s="138"/>
      <c r="BL27384" s="138"/>
      <c r="BM27384" s="138"/>
    </row>
    <row r="27385" spans="62:65" ht="13" thickBot="1">
      <c r="BJ27385" s="138"/>
      <c r="BK27385" s="138"/>
      <c r="BL27385" s="138"/>
      <c r="BM27385" s="138"/>
    </row>
    <row r="27386" spans="62:65" ht="13" thickBot="1">
      <c r="BJ27386" s="138"/>
      <c r="BK27386" s="138"/>
      <c r="BL27386" s="138"/>
      <c r="BM27386" s="138"/>
    </row>
    <row r="27387" spans="62:65" ht="13" thickBot="1">
      <c r="BJ27387" s="138"/>
      <c r="BK27387" s="138"/>
      <c r="BL27387" s="138"/>
      <c r="BM27387" s="138"/>
    </row>
    <row r="27388" spans="62:65" ht="13" thickBot="1">
      <c r="BJ27388" s="138"/>
      <c r="BK27388" s="138"/>
      <c r="BL27388" s="138"/>
      <c r="BM27388" s="138"/>
    </row>
    <row r="27389" spans="62:65" ht="13" thickBot="1">
      <c r="BJ27389" s="138"/>
      <c r="BK27389" s="138"/>
      <c r="BL27389" s="138"/>
      <c r="BM27389" s="138"/>
    </row>
    <row r="27390" spans="62:65" ht="13" thickBot="1">
      <c r="BJ27390" s="138"/>
      <c r="BK27390" s="138"/>
      <c r="BL27390" s="138"/>
      <c r="BM27390" s="138"/>
    </row>
    <row r="27391" spans="62:65" ht="13" thickBot="1">
      <c r="BJ27391" s="138"/>
      <c r="BK27391" s="138"/>
      <c r="BL27391" s="138"/>
      <c r="BM27391" s="138"/>
    </row>
    <row r="27392" spans="62:65" ht="13" thickBot="1">
      <c r="BJ27392" s="138"/>
      <c r="BK27392" s="138"/>
      <c r="BL27392" s="138"/>
      <c r="BM27392" s="138"/>
    </row>
    <row r="27393" spans="62:65" ht="13" thickBot="1">
      <c r="BJ27393" s="138"/>
      <c r="BK27393" s="138"/>
      <c r="BL27393" s="138"/>
      <c r="BM27393" s="138"/>
    </row>
    <row r="27394" spans="62:65" ht="13" thickBot="1">
      <c r="BJ27394" s="138"/>
      <c r="BK27394" s="138"/>
      <c r="BL27394" s="138"/>
      <c r="BM27394" s="138"/>
    </row>
    <row r="27395" spans="62:65" ht="13" thickBot="1">
      <c r="BJ27395" s="138"/>
      <c r="BK27395" s="138"/>
      <c r="BL27395" s="138"/>
      <c r="BM27395" s="138"/>
    </row>
    <row r="27396" spans="62:65" ht="13" thickBot="1">
      <c r="BJ27396" s="138"/>
      <c r="BK27396" s="138"/>
      <c r="BL27396" s="138"/>
      <c r="BM27396" s="138"/>
    </row>
    <row r="27397" spans="62:65" ht="13" thickBot="1">
      <c r="BJ27397" s="138"/>
      <c r="BK27397" s="138"/>
      <c r="BL27397" s="138"/>
      <c r="BM27397" s="138"/>
    </row>
    <row r="27398" spans="62:65" ht="13" thickBot="1">
      <c r="BJ27398" s="138"/>
      <c r="BK27398" s="138"/>
      <c r="BL27398" s="138"/>
      <c r="BM27398" s="138"/>
    </row>
    <row r="27399" spans="62:65" ht="13" thickBot="1">
      <c r="BJ27399" s="138"/>
      <c r="BK27399" s="138"/>
      <c r="BL27399" s="138"/>
      <c r="BM27399" s="138"/>
    </row>
    <row r="27400" spans="62:65" ht="13" thickBot="1">
      <c r="BJ27400" s="138"/>
      <c r="BK27400" s="138"/>
      <c r="BL27400" s="138"/>
      <c r="BM27400" s="138"/>
    </row>
    <row r="27401" spans="62:65" ht="13" thickBot="1">
      <c r="BJ27401" s="138"/>
      <c r="BK27401" s="138"/>
      <c r="BL27401" s="138"/>
      <c r="BM27401" s="138"/>
    </row>
    <row r="27402" spans="62:65" ht="13" thickBot="1">
      <c r="BJ27402" s="138"/>
      <c r="BK27402" s="138"/>
      <c r="BL27402" s="138"/>
      <c r="BM27402" s="138"/>
    </row>
    <row r="27403" spans="62:65" ht="13" thickBot="1">
      <c r="BJ27403" s="138"/>
      <c r="BK27403" s="138"/>
      <c r="BL27403" s="138"/>
      <c r="BM27403" s="138"/>
    </row>
    <row r="27404" spans="62:65" ht="13" thickBot="1">
      <c r="BJ27404" s="138"/>
      <c r="BK27404" s="138"/>
      <c r="BL27404" s="138"/>
      <c r="BM27404" s="138"/>
    </row>
    <row r="27405" spans="62:65" ht="13" thickBot="1">
      <c r="BJ27405" s="138"/>
      <c r="BK27405" s="138"/>
      <c r="BL27405" s="138"/>
      <c r="BM27405" s="138"/>
    </row>
    <row r="27406" spans="62:65" ht="13" thickBot="1">
      <c r="BJ27406" s="138"/>
      <c r="BK27406" s="138"/>
      <c r="BL27406" s="138"/>
      <c r="BM27406" s="138"/>
    </row>
    <row r="27407" spans="62:65" ht="13" thickBot="1">
      <c r="BJ27407" s="138"/>
      <c r="BK27407" s="138"/>
      <c r="BL27407" s="138"/>
      <c r="BM27407" s="138"/>
    </row>
    <row r="27408" spans="62:65" ht="13" thickBot="1">
      <c r="BJ27408" s="138"/>
      <c r="BK27408" s="138"/>
      <c r="BL27408" s="138"/>
      <c r="BM27408" s="138"/>
    </row>
    <row r="27409" spans="62:65" ht="13" thickBot="1">
      <c r="BJ27409" s="138"/>
      <c r="BK27409" s="138"/>
      <c r="BL27409" s="138"/>
      <c r="BM27409" s="138"/>
    </row>
    <row r="27410" spans="62:65" ht="13" thickBot="1">
      <c r="BJ27410" s="138"/>
      <c r="BK27410" s="138"/>
      <c r="BL27410" s="138"/>
      <c r="BM27410" s="138"/>
    </row>
    <row r="27411" spans="62:65" ht="13" thickBot="1">
      <c r="BJ27411" s="138"/>
      <c r="BK27411" s="138"/>
      <c r="BL27411" s="138"/>
      <c r="BM27411" s="138"/>
    </row>
    <row r="27412" spans="62:65" ht="13" thickBot="1">
      <c r="BJ27412" s="138"/>
      <c r="BK27412" s="138"/>
      <c r="BL27412" s="138"/>
      <c r="BM27412" s="138"/>
    </row>
    <row r="27413" spans="62:65" ht="13" thickBot="1">
      <c r="BJ27413" s="138"/>
      <c r="BK27413" s="138"/>
      <c r="BL27413" s="138"/>
      <c r="BM27413" s="138"/>
    </row>
    <row r="27414" spans="62:65" ht="13" thickBot="1">
      <c r="BJ27414" s="138"/>
      <c r="BK27414" s="138"/>
      <c r="BL27414" s="138"/>
      <c r="BM27414" s="138"/>
    </row>
    <row r="27415" spans="62:65" ht="13" thickBot="1">
      <c r="BJ27415" s="138"/>
      <c r="BK27415" s="138"/>
      <c r="BL27415" s="138"/>
      <c r="BM27415" s="138"/>
    </row>
    <row r="27416" spans="62:65" ht="13" thickBot="1">
      <c r="BJ27416" s="138"/>
      <c r="BK27416" s="138"/>
      <c r="BL27416" s="138"/>
      <c r="BM27416" s="138"/>
    </row>
    <row r="27417" spans="62:65" ht="13" thickBot="1">
      <c r="BJ27417" s="138"/>
      <c r="BK27417" s="138"/>
      <c r="BL27417" s="138"/>
      <c r="BM27417" s="138"/>
    </row>
    <row r="27418" spans="62:65" ht="13" thickBot="1">
      <c r="BJ27418" s="138"/>
      <c r="BK27418" s="138"/>
      <c r="BL27418" s="138"/>
      <c r="BM27418" s="138"/>
    </row>
    <row r="27419" spans="62:65" ht="13" thickBot="1">
      <c r="BJ27419" s="138"/>
      <c r="BK27419" s="138"/>
      <c r="BL27419" s="138"/>
      <c r="BM27419" s="138"/>
    </row>
    <row r="27420" spans="62:65" ht="13" thickBot="1">
      <c r="BJ27420" s="138"/>
      <c r="BK27420" s="138"/>
      <c r="BL27420" s="138"/>
      <c r="BM27420" s="138"/>
    </row>
    <row r="27421" spans="62:65" ht="13" thickBot="1">
      <c r="BJ27421" s="138"/>
      <c r="BK27421" s="138"/>
      <c r="BL27421" s="138"/>
      <c r="BM27421" s="138"/>
    </row>
    <row r="27422" spans="62:65" ht="13" thickBot="1">
      <c r="BJ27422" s="138"/>
      <c r="BK27422" s="138"/>
      <c r="BL27422" s="138"/>
      <c r="BM27422" s="138"/>
    </row>
    <row r="27423" spans="62:65" ht="13" thickBot="1">
      <c r="BJ27423" s="138"/>
      <c r="BK27423" s="138"/>
      <c r="BL27423" s="138"/>
      <c r="BM27423" s="138"/>
    </row>
    <row r="27424" spans="62:65" ht="13" thickBot="1">
      <c r="BJ27424" s="138"/>
      <c r="BK27424" s="138"/>
      <c r="BL27424" s="138"/>
      <c r="BM27424" s="138"/>
    </row>
    <row r="27425" spans="62:65" ht="13" thickBot="1">
      <c r="BJ27425" s="138"/>
      <c r="BK27425" s="138"/>
      <c r="BL27425" s="138"/>
      <c r="BM27425" s="138"/>
    </row>
    <row r="27426" spans="62:65" ht="13" thickBot="1">
      <c r="BJ27426" s="138"/>
      <c r="BK27426" s="138"/>
      <c r="BL27426" s="138"/>
      <c r="BM27426" s="138"/>
    </row>
    <row r="27427" spans="62:65" ht="13" thickBot="1">
      <c r="BJ27427" s="138"/>
      <c r="BK27427" s="138"/>
      <c r="BL27427" s="138"/>
      <c r="BM27427" s="138"/>
    </row>
    <row r="27428" spans="62:65" ht="13" thickBot="1">
      <c r="BJ27428" s="138"/>
      <c r="BK27428" s="138"/>
      <c r="BL27428" s="138"/>
      <c r="BM27428" s="138"/>
    </row>
    <row r="27429" spans="62:65" ht="13" thickBot="1">
      <c r="BJ27429" s="138"/>
      <c r="BK27429" s="138"/>
      <c r="BL27429" s="138"/>
      <c r="BM27429" s="138"/>
    </row>
    <row r="27430" spans="62:65" ht="13" thickBot="1">
      <c r="BJ27430" s="138"/>
      <c r="BK27430" s="138"/>
      <c r="BL27430" s="138"/>
      <c r="BM27430" s="138"/>
    </row>
    <row r="27431" spans="62:65" ht="13" thickBot="1">
      <c r="BJ27431" s="138"/>
      <c r="BK27431" s="138"/>
      <c r="BL27431" s="138"/>
      <c r="BM27431" s="138"/>
    </row>
    <row r="27432" spans="62:65" ht="13" thickBot="1">
      <c r="BJ27432" s="138"/>
      <c r="BK27432" s="138"/>
      <c r="BL27432" s="138"/>
      <c r="BM27432" s="138"/>
    </row>
    <row r="27433" spans="62:65" ht="13" thickBot="1">
      <c r="BJ27433" s="138"/>
      <c r="BK27433" s="138"/>
      <c r="BL27433" s="138"/>
      <c r="BM27433" s="138"/>
    </row>
    <row r="27434" spans="62:65" ht="13" thickBot="1">
      <c r="BJ27434" s="138"/>
      <c r="BK27434" s="138"/>
      <c r="BL27434" s="138"/>
      <c r="BM27434" s="138"/>
    </row>
    <row r="27435" spans="62:65" ht="13" thickBot="1">
      <c r="BJ27435" s="138"/>
      <c r="BK27435" s="138"/>
      <c r="BL27435" s="138"/>
      <c r="BM27435" s="138"/>
    </row>
    <row r="27436" spans="62:65" ht="13" thickBot="1">
      <c r="BJ27436" s="138"/>
      <c r="BK27436" s="138"/>
      <c r="BL27436" s="138"/>
      <c r="BM27436" s="138"/>
    </row>
    <row r="27437" spans="62:65" ht="13" thickBot="1">
      <c r="BJ27437" s="138"/>
      <c r="BK27437" s="138"/>
      <c r="BL27437" s="138"/>
      <c r="BM27437" s="138"/>
    </row>
    <row r="27438" spans="62:65" ht="13" thickBot="1">
      <c r="BJ27438" s="138"/>
      <c r="BK27438" s="138"/>
      <c r="BL27438" s="138"/>
      <c r="BM27438" s="138"/>
    </row>
    <row r="27439" spans="62:65" ht="13" thickBot="1">
      <c r="BJ27439" s="138"/>
      <c r="BK27439" s="138"/>
      <c r="BL27439" s="138"/>
      <c r="BM27439" s="138"/>
    </row>
    <row r="27440" spans="62:65" ht="13" thickBot="1">
      <c r="BJ27440" s="138"/>
      <c r="BK27440" s="138"/>
      <c r="BL27440" s="138"/>
      <c r="BM27440" s="138"/>
    </row>
    <row r="27441" spans="62:65" ht="13" thickBot="1">
      <c r="BJ27441" s="138"/>
      <c r="BK27441" s="138"/>
      <c r="BL27441" s="138"/>
      <c r="BM27441" s="138"/>
    </row>
    <row r="27442" spans="62:65" ht="13" thickBot="1">
      <c r="BJ27442" s="138"/>
      <c r="BK27442" s="138"/>
      <c r="BL27442" s="138"/>
      <c r="BM27442" s="138"/>
    </row>
    <row r="27443" spans="62:65" ht="13" thickBot="1">
      <c r="BJ27443" s="138"/>
      <c r="BK27443" s="138"/>
      <c r="BL27443" s="138"/>
      <c r="BM27443" s="138"/>
    </row>
    <row r="27444" spans="62:65" ht="13" thickBot="1">
      <c r="BJ27444" s="138"/>
      <c r="BK27444" s="138"/>
      <c r="BL27444" s="138"/>
      <c r="BM27444" s="138"/>
    </row>
    <row r="27445" spans="62:65" ht="13" thickBot="1">
      <c r="BJ27445" s="138"/>
      <c r="BK27445" s="138"/>
      <c r="BL27445" s="138"/>
      <c r="BM27445" s="138"/>
    </row>
    <row r="27446" spans="62:65" ht="13" thickBot="1">
      <c r="BJ27446" s="138"/>
      <c r="BK27446" s="138"/>
      <c r="BL27446" s="138"/>
      <c r="BM27446" s="138"/>
    </row>
    <row r="27447" spans="62:65" ht="13" thickBot="1">
      <c r="BJ27447" s="138"/>
      <c r="BK27447" s="138"/>
      <c r="BL27447" s="138"/>
      <c r="BM27447" s="138"/>
    </row>
    <row r="27448" spans="62:65" ht="13" thickBot="1">
      <c r="BJ27448" s="138"/>
      <c r="BK27448" s="138"/>
      <c r="BL27448" s="138"/>
      <c r="BM27448" s="138"/>
    </row>
    <row r="27449" spans="62:65" ht="13" thickBot="1">
      <c r="BJ27449" s="138"/>
      <c r="BK27449" s="138"/>
      <c r="BL27449" s="138"/>
      <c r="BM27449" s="138"/>
    </row>
    <row r="27450" spans="62:65" ht="13" thickBot="1">
      <c r="BJ27450" s="138"/>
      <c r="BK27450" s="138"/>
      <c r="BL27450" s="138"/>
      <c r="BM27450" s="138"/>
    </row>
    <row r="27451" spans="62:65" ht="13" thickBot="1">
      <c r="BJ27451" s="138"/>
      <c r="BK27451" s="138"/>
      <c r="BL27451" s="138"/>
      <c r="BM27451" s="138"/>
    </row>
    <row r="27452" spans="62:65" ht="13" thickBot="1">
      <c r="BJ27452" s="138"/>
      <c r="BK27452" s="138"/>
      <c r="BL27452" s="138"/>
      <c r="BM27452" s="138"/>
    </row>
    <row r="27453" spans="62:65" ht="13" thickBot="1">
      <c r="BJ27453" s="138"/>
      <c r="BK27453" s="138"/>
      <c r="BL27453" s="138"/>
      <c r="BM27453" s="138"/>
    </row>
    <row r="27454" spans="62:65" ht="13" thickBot="1">
      <c r="BJ27454" s="138"/>
      <c r="BK27454" s="138"/>
      <c r="BL27454" s="138"/>
      <c r="BM27454" s="138"/>
    </row>
    <row r="27455" spans="62:65" ht="13" thickBot="1">
      <c r="BJ27455" s="138"/>
      <c r="BK27455" s="138"/>
      <c r="BL27455" s="138"/>
      <c r="BM27455" s="138"/>
    </row>
    <row r="27456" spans="62:65" ht="13" thickBot="1">
      <c r="BJ27456" s="138"/>
      <c r="BK27456" s="138"/>
      <c r="BL27456" s="138"/>
      <c r="BM27456" s="138"/>
    </row>
    <row r="27457" spans="62:65" ht="13" thickBot="1">
      <c r="BJ27457" s="138"/>
      <c r="BK27457" s="138"/>
      <c r="BL27457" s="138"/>
      <c r="BM27457" s="138"/>
    </row>
    <row r="27458" spans="62:65" ht="13" thickBot="1">
      <c r="BJ27458" s="138"/>
      <c r="BK27458" s="138"/>
      <c r="BL27458" s="138"/>
      <c r="BM27458" s="138"/>
    </row>
    <row r="27459" spans="62:65" ht="13" thickBot="1">
      <c r="BJ27459" s="138"/>
      <c r="BK27459" s="138"/>
      <c r="BL27459" s="138"/>
      <c r="BM27459" s="138"/>
    </row>
    <row r="27460" spans="62:65" ht="13" thickBot="1">
      <c r="BJ27460" s="138"/>
      <c r="BK27460" s="138"/>
      <c r="BL27460" s="138"/>
      <c r="BM27460" s="138"/>
    </row>
    <row r="27461" spans="62:65" ht="13" thickBot="1">
      <c r="BJ27461" s="138"/>
      <c r="BK27461" s="138"/>
      <c r="BL27461" s="138"/>
      <c r="BM27461" s="138"/>
    </row>
    <row r="27462" spans="62:65" ht="13" thickBot="1">
      <c r="BJ27462" s="138"/>
      <c r="BK27462" s="138"/>
      <c r="BL27462" s="138"/>
      <c r="BM27462" s="138"/>
    </row>
    <row r="27463" spans="62:65" ht="13" thickBot="1">
      <c r="BJ27463" s="138"/>
      <c r="BK27463" s="138"/>
      <c r="BL27463" s="138"/>
      <c r="BM27463" s="138"/>
    </row>
    <row r="27464" spans="62:65" ht="13" thickBot="1">
      <c r="BJ27464" s="138"/>
      <c r="BK27464" s="138"/>
      <c r="BL27464" s="138"/>
      <c r="BM27464" s="138"/>
    </row>
    <row r="27465" spans="62:65" ht="13" thickBot="1">
      <c r="BJ27465" s="138"/>
      <c r="BK27465" s="138"/>
      <c r="BL27465" s="138"/>
      <c r="BM27465" s="138"/>
    </row>
    <row r="27466" spans="62:65" ht="13" thickBot="1">
      <c r="BJ27466" s="138"/>
      <c r="BK27466" s="138"/>
      <c r="BL27466" s="138"/>
      <c r="BM27466" s="138"/>
    </row>
    <row r="27467" spans="62:65" ht="13" thickBot="1">
      <c r="BJ27467" s="138"/>
      <c r="BK27467" s="138"/>
      <c r="BL27467" s="138"/>
      <c r="BM27467" s="138"/>
    </row>
    <row r="27468" spans="62:65" ht="13" thickBot="1">
      <c r="BJ27468" s="138"/>
      <c r="BK27468" s="138"/>
      <c r="BL27468" s="138"/>
      <c r="BM27468" s="138"/>
    </row>
    <row r="27469" spans="62:65" ht="13" thickBot="1">
      <c r="BJ27469" s="138"/>
      <c r="BK27469" s="138"/>
      <c r="BL27469" s="138"/>
      <c r="BM27469" s="138"/>
    </row>
    <row r="27470" spans="62:65" ht="13" thickBot="1">
      <c r="BJ27470" s="138"/>
      <c r="BK27470" s="138"/>
      <c r="BL27470" s="138"/>
      <c r="BM27470" s="138"/>
    </row>
    <row r="27471" spans="62:65" ht="13" thickBot="1">
      <c r="BJ27471" s="138"/>
      <c r="BK27471" s="138"/>
      <c r="BL27471" s="138"/>
      <c r="BM27471" s="138"/>
    </row>
    <row r="27472" spans="62:65" ht="13" thickBot="1">
      <c r="BJ27472" s="138"/>
      <c r="BK27472" s="138"/>
      <c r="BL27472" s="138"/>
      <c r="BM27472" s="138"/>
    </row>
    <row r="27473" spans="62:65" ht="13" thickBot="1">
      <c r="BJ27473" s="138"/>
      <c r="BK27473" s="138"/>
      <c r="BL27473" s="138"/>
      <c r="BM27473" s="138"/>
    </row>
    <row r="27474" spans="62:65" ht="13" thickBot="1">
      <c r="BJ27474" s="138"/>
      <c r="BK27474" s="138"/>
      <c r="BL27474" s="138"/>
      <c r="BM27474" s="138"/>
    </row>
    <row r="27475" spans="62:65" ht="13" thickBot="1">
      <c r="BJ27475" s="138"/>
      <c r="BK27475" s="138"/>
      <c r="BL27475" s="138"/>
      <c r="BM27475" s="138"/>
    </row>
    <row r="27476" spans="62:65" ht="13" thickBot="1">
      <c r="BJ27476" s="138"/>
      <c r="BK27476" s="138"/>
      <c r="BL27476" s="138"/>
      <c r="BM27476" s="138"/>
    </row>
    <row r="27477" spans="62:65" ht="13" thickBot="1">
      <c r="BJ27477" s="138"/>
      <c r="BK27477" s="138"/>
      <c r="BL27477" s="138"/>
      <c r="BM27477" s="138"/>
    </row>
    <row r="27478" spans="62:65" ht="13" thickBot="1">
      <c r="BJ27478" s="138"/>
      <c r="BK27478" s="138"/>
      <c r="BL27478" s="138"/>
      <c r="BM27478" s="138"/>
    </row>
    <row r="27479" spans="62:65" ht="13" thickBot="1">
      <c r="BJ27479" s="138"/>
      <c r="BK27479" s="138"/>
      <c r="BL27479" s="138"/>
      <c r="BM27479" s="138"/>
    </row>
    <row r="27480" spans="62:65" ht="13" thickBot="1">
      <c r="BJ27480" s="138"/>
      <c r="BK27480" s="138"/>
      <c r="BL27480" s="138"/>
      <c r="BM27480" s="138"/>
    </row>
    <row r="27481" spans="62:65" ht="13" thickBot="1">
      <c r="BJ27481" s="138"/>
      <c r="BK27481" s="138"/>
      <c r="BL27481" s="138"/>
      <c r="BM27481" s="138"/>
    </row>
    <row r="27482" spans="62:65" ht="13" thickBot="1">
      <c r="BJ27482" s="138"/>
      <c r="BK27482" s="138"/>
      <c r="BL27482" s="138"/>
      <c r="BM27482" s="138"/>
    </row>
    <row r="27483" spans="62:65" ht="13" thickBot="1">
      <c r="BJ27483" s="138"/>
      <c r="BK27483" s="138"/>
      <c r="BL27483" s="138"/>
      <c r="BM27483" s="138"/>
    </row>
    <row r="27484" spans="62:65" ht="13" thickBot="1">
      <c r="BJ27484" s="138"/>
      <c r="BK27484" s="138"/>
      <c r="BL27484" s="138"/>
      <c r="BM27484" s="138"/>
    </row>
    <row r="27485" spans="62:65" ht="13" thickBot="1">
      <c r="BJ27485" s="138"/>
      <c r="BK27485" s="138"/>
      <c r="BL27485" s="138"/>
      <c r="BM27485" s="138"/>
    </row>
    <row r="27486" spans="62:65" ht="13" thickBot="1">
      <c r="BJ27486" s="138"/>
      <c r="BK27486" s="138"/>
      <c r="BL27486" s="138"/>
      <c r="BM27486" s="138"/>
    </row>
    <row r="27487" spans="62:65" ht="13" thickBot="1">
      <c r="BJ27487" s="138"/>
      <c r="BK27487" s="138"/>
      <c r="BL27487" s="138"/>
      <c r="BM27487" s="138"/>
    </row>
    <row r="27488" spans="62:65" ht="13" thickBot="1">
      <c r="BJ27488" s="138"/>
      <c r="BK27488" s="138"/>
      <c r="BL27488" s="138"/>
      <c r="BM27488" s="138"/>
    </row>
    <row r="27489" spans="62:65" ht="13" thickBot="1">
      <c r="BJ27489" s="138"/>
      <c r="BK27489" s="138"/>
      <c r="BL27489" s="138"/>
      <c r="BM27489" s="138"/>
    </row>
    <row r="27490" spans="62:65" ht="13" thickBot="1">
      <c r="BJ27490" s="138"/>
      <c r="BK27490" s="138"/>
      <c r="BL27490" s="138"/>
      <c r="BM27490" s="138"/>
    </row>
    <row r="27491" spans="62:65" ht="13" thickBot="1">
      <c r="BJ27491" s="138"/>
      <c r="BK27491" s="138"/>
      <c r="BL27491" s="138"/>
      <c r="BM27491" s="138"/>
    </row>
    <row r="27492" spans="62:65" ht="13" thickBot="1">
      <c r="BJ27492" s="138"/>
      <c r="BK27492" s="138"/>
      <c r="BL27492" s="138"/>
      <c r="BM27492" s="138"/>
    </row>
    <row r="27493" spans="62:65" ht="13" thickBot="1">
      <c r="BJ27493" s="138"/>
      <c r="BK27493" s="138"/>
      <c r="BL27493" s="138"/>
      <c r="BM27493" s="138"/>
    </row>
    <row r="27494" spans="62:65" ht="13" thickBot="1">
      <c r="BJ27494" s="138"/>
      <c r="BK27494" s="138"/>
      <c r="BL27494" s="138"/>
      <c r="BM27494" s="138"/>
    </row>
    <row r="27495" spans="62:65" ht="13" thickBot="1">
      <c r="BJ27495" s="138"/>
      <c r="BK27495" s="138"/>
      <c r="BL27495" s="138"/>
      <c r="BM27495" s="138"/>
    </row>
    <row r="27496" spans="62:65" ht="13" thickBot="1">
      <c r="BJ27496" s="138"/>
      <c r="BK27496" s="138"/>
      <c r="BL27496" s="138"/>
      <c r="BM27496" s="138"/>
    </row>
    <row r="27497" spans="62:65" ht="13" thickBot="1">
      <c r="BJ27497" s="138"/>
      <c r="BK27497" s="138"/>
      <c r="BL27497" s="138"/>
      <c r="BM27497" s="138"/>
    </row>
    <row r="27498" spans="62:65" ht="13" thickBot="1">
      <c r="BJ27498" s="138"/>
      <c r="BK27498" s="138"/>
      <c r="BL27498" s="138"/>
      <c r="BM27498" s="138"/>
    </row>
    <row r="27499" spans="62:65" ht="13" thickBot="1">
      <c r="BJ27499" s="138"/>
      <c r="BK27499" s="138"/>
      <c r="BL27499" s="138"/>
      <c r="BM27499" s="138"/>
    </row>
    <row r="27500" spans="62:65" ht="13" thickBot="1">
      <c r="BJ27500" s="138"/>
      <c r="BK27500" s="138"/>
      <c r="BL27500" s="138"/>
      <c r="BM27500" s="138"/>
    </row>
    <row r="27501" spans="62:65" ht="13" thickBot="1">
      <c r="BJ27501" s="138"/>
      <c r="BK27501" s="138"/>
      <c r="BL27501" s="138"/>
      <c r="BM27501" s="138"/>
    </row>
    <row r="27502" spans="62:65" ht="13" thickBot="1">
      <c r="BJ27502" s="138"/>
      <c r="BK27502" s="138"/>
      <c r="BL27502" s="138"/>
      <c r="BM27502" s="138"/>
    </row>
    <row r="27503" spans="62:65" ht="13" thickBot="1">
      <c r="BJ27503" s="138"/>
      <c r="BK27503" s="138"/>
      <c r="BL27503" s="138"/>
      <c r="BM27503" s="138"/>
    </row>
    <row r="27504" spans="62:65" ht="13" thickBot="1">
      <c r="BJ27504" s="138"/>
      <c r="BK27504" s="138"/>
      <c r="BL27504" s="138"/>
      <c r="BM27504" s="138"/>
    </row>
    <row r="27505" spans="62:65" ht="13" thickBot="1">
      <c r="BJ27505" s="138"/>
      <c r="BK27505" s="138"/>
      <c r="BL27505" s="138"/>
      <c r="BM27505" s="138"/>
    </row>
    <row r="27506" spans="62:65" ht="13" thickBot="1">
      <c r="BJ27506" s="138"/>
      <c r="BK27506" s="138"/>
      <c r="BL27506" s="138"/>
      <c r="BM27506" s="138"/>
    </row>
    <row r="27507" spans="62:65" ht="13" thickBot="1">
      <c r="BJ27507" s="138"/>
      <c r="BK27507" s="138"/>
      <c r="BL27507" s="138"/>
      <c r="BM27507" s="138"/>
    </row>
    <row r="27508" spans="62:65" ht="13" thickBot="1">
      <c r="BJ27508" s="138"/>
      <c r="BK27508" s="138"/>
      <c r="BL27508" s="138"/>
      <c r="BM27508" s="138"/>
    </row>
    <row r="27509" spans="62:65" ht="13" thickBot="1">
      <c r="BJ27509" s="138"/>
      <c r="BK27509" s="138"/>
      <c r="BL27509" s="138"/>
      <c r="BM27509" s="138"/>
    </row>
    <row r="27510" spans="62:65" ht="13" thickBot="1">
      <c r="BJ27510" s="138"/>
      <c r="BK27510" s="138"/>
      <c r="BL27510" s="138"/>
      <c r="BM27510" s="138"/>
    </row>
    <row r="27511" spans="62:65" ht="13" thickBot="1">
      <c r="BJ27511" s="138"/>
      <c r="BK27511" s="138"/>
      <c r="BL27511" s="138"/>
      <c r="BM27511" s="138"/>
    </row>
    <row r="27512" spans="62:65" ht="13" thickBot="1">
      <c r="BJ27512" s="138"/>
      <c r="BK27512" s="138"/>
      <c r="BL27512" s="138"/>
      <c r="BM27512" s="138"/>
    </row>
    <row r="27513" spans="62:65" ht="13" thickBot="1">
      <c r="BJ27513" s="138"/>
      <c r="BK27513" s="138"/>
      <c r="BL27513" s="138"/>
      <c r="BM27513" s="138"/>
    </row>
    <row r="27514" spans="62:65" ht="13" thickBot="1">
      <c r="BJ27514" s="138"/>
      <c r="BK27514" s="138"/>
      <c r="BL27514" s="138"/>
      <c r="BM27514" s="138"/>
    </row>
    <row r="27515" spans="62:65" ht="13" thickBot="1">
      <c r="BJ27515" s="138"/>
      <c r="BK27515" s="138"/>
      <c r="BL27515" s="138"/>
      <c r="BM27515" s="138"/>
    </row>
    <row r="27516" spans="62:65" ht="13" thickBot="1">
      <c r="BJ27516" s="138"/>
      <c r="BK27516" s="138"/>
      <c r="BL27516" s="138"/>
      <c r="BM27516" s="138"/>
    </row>
    <row r="27517" spans="62:65" ht="13" thickBot="1">
      <c r="BJ27517" s="138"/>
      <c r="BK27517" s="138"/>
      <c r="BL27517" s="138"/>
      <c r="BM27517" s="138"/>
    </row>
    <row r="27518" spans="62:65" ht="13" thickBot="1">
      <c r="BJ27518" s="138"/>
      <c r="BK27518" s="138"/>
      <c r="BL27518" s="138"/>
      <c r="BM27518" s="138"/>
    </row>
    <row r="27519" spans="62:65" ht="13" thickBot="1">
      <c r="BJ27519" s="138"/>
      <c r="BK27519" s="138"/>
      <c r="BL27519" s="138"/>
      <c r="BM27519" s="138"/>
    </row>
    <row r="27520" spans="62:65" ht="13" thickBot="1">
      <c r="BJ27520" s="138"/>
      <c r="BK27520" s="138"/>
      <c r="BL27520" s="138"/>
      <c r="BM27520" s="138"/>
    </row>
    <row r="27521" spans="62:65" ht="13" thickBot="1">
      <c r="BJ27521" s="138"/>
      <c r="BK27521" s="138"/>
      <c r="BL27521" s="138"/>
      <c r="BM27521" s="138"/>
    </row>
    <row r="27522" spans="62:65" ht="13" thickBot="1">
      <c r="BJ27522" s="138"/>
      <c r="BK27522" s="138"/>
      <c r="BL27522" s="138"/>
      <c r="BM27522" s="138"/>
    </row>
    <row r="27523" spans="62:65" ht="13" thickBot="1">
      <c r="BJ27523" s="138"/>
      <c r="BK27523" s="138"/>
      <c r="BL27523" s="138"/>
      <c r="BM27523" s="138"/>
    </row>
    <row r="27524" spans="62:65" ht="13" thickBot="1">
      <c r="BJ27524" s="138"/>
      <c r="BK27524" s="138"/>
      <c r="BL27524" s="138"/>
      <c r="BM27524" s="138"/>
    </row>
    <row r="27525" spans="62:65" ht="13" thickBot="1">
      <c r="BJ27525" s="138"/>
      <c r="BK27525" s="138"/>
      <c r="BL27525" s="138"/>
      <c r="BM27525" s="138"/>
    </row>
    <row r="27526" spans="62:65" ht="13" thickBot="1">
      <c r="BJ27526" s="138"/>
      <c r="BK27526" s="138"/>
      <c r="BL27526" s="138"/>
      <c r="BM27526" s="138"/>
    </row>
    <row r="27527" spans="62:65" ht="13" thickBot="1">
      <c r="BJ27527" s="138"/>
      <c r="BK27527" s="138"/>
      <c r="BL27527" s="138"/>
      <c r="BM27527" s="138"/>
    </row>
    <row r="27528" spans="62:65" ht="13" thickBot="1">
      <c r="BJ27528" s="138"/>
      <c r="BK27528" s="138"/>
      <c r="BL27528" s="138"/>
      <c r="BM27528" s="138"/>
    </row>
    <row r="27529" spans="62:65" ht="13" thickBot="1">
      <c r="BJ27529" s="138"/>
      <c r="BK27529" s="138"/>
      <c r="BL27529" s="138"/>
      <c r="BM27529" s="138"/>
    </row>
    <row r="27530" spans="62:65" ht="13" thickBot="1">
      <c r="BJ27530" s="138"/>
      <c r="BK27530" s="138"/>
      <c r="BL27530" s="138"/>
      <c r="BM27530" s="138"/>
    </row>
    <row r="27531" spans="62:65" ht="13" thickBot="1">
      <c r="BJ27531" s="138"/>
      <c r="BK27531" s="138"/>
      <c r="BL27531" s="138"/>
      <c r="BM27531" s="138"/>
    </row>
    <row r="27532" spans="62:65" ht="13" thickBot="1">
      <c r="BJ27532" s="138"/>
      <c r="BK27532" s="138"/>
      <c r="BL27532" s="138"/>
      <c r="BM27532" s="138"/>
    </row>
    <row r="27533" spans="62:65" ht="13" thickBot="1">
      <c r="BJ27533" s="138"/>
      <c r="BK27533" s="138"/>
      <c r="BL27533" s="138"/>
      <c r="BM27533" s="138"/>
    </row>
    <row r="27534" spans="62:65" ht="13" thickBot="1">
      <c r="BJ27534" s="138"/>
      <c r="BK27534" s="138"/>
      <c r="BL27534" s="138"/>
      <c r="BM27534" s="138"/>
    </row>
    <row r="27535" spans="62:65" ht="13" thickBot="1">
      <c r="BJ27535" s="138"/>
      <c r="BK27535" s="138"/>
      <c r="BL27535" s="138"/>
      <c r="BM27535" s="138"/>
    </row>
    <row r="27536" spans="62:65" ht="13" thickBot="1">
      <c r="BJ27536" s="138"/>
      <c r="BK27536" s="138"/>
      <c r="BL27536" s="138"/>
      <c r="BM27536" s="138"/>
    </row>
    <row r="27537" spans="62:65" ht="13" thickBot="1">
      <c r="BJ27537" s="138"/>
      <c r="BK27537" s="138"/>
      <c r="BL27537" s="138"/>
      <c r="BM27537" s="138"/>
    </row>
    <row r="27538" spans="62:65" ht="13" thickBot="1">
      <c r="BJ27538" s="138"/>
      <c r="BK27538" s="138"/>
      <c r="BL27538" s="138"/>
      <c r="BM27538" s="138"/>
    </row>
    <row r="27539" spans="62:65" ht="13" thickBot="1">
      <c r="BJ27539" s="138"/>
      <c r="BK27539" s="138"/>
      <c r="BL27539" s="138"/>
      <c r="BM27539" s="138"/>
    </row>
    <row r="27540" spans="62:65" ht="13" thickBot="1">
      <c r="BJ27540" s="138"/>
      <c r="BK27540" s="138"/>
      <c r="BL27540" s="138"/>
      <c r="BM27540" s="138"/>
    </row>
    <row r="27541" spans="62:65" ht="13" thickBot="1">
      <c r="BJ27541" s="138"/>
      <c r="BK27541" s="138"/>
      <c r="BL27541" s="138"/>
      <c r="BM27541" s="138"/>
    </row>
    <row r="27542" spans="62:65" ht="13" thickBot="1">
      <c r="BJ27542" s="138"/>
      <c r="BK27542" s="138"/>
      <c r="BL27542" s="138"/>
      <c r="BM27542" s="138"/>
    </row>
    <row r="27543" spans="62:65" ht="13" thickBot="1">
      <c r="BJ27543" s="138"/>
      <c r="BK27543" s="138"/>
      <c r="BL27543" s="138"/>
      <c r="BM27543" s="138"/>
    </row>
    <row r="27544" spans="62:65" ht="13" thickBot="1">
      <c r="BJ27544" s="138"/>
      <c r="BK27544" s="138"/>
      <c r="BL27544" s="138"/>
      <c r="BM27544" s="138"/>
    </row>
    <row r="27545" spans="62:65" ht="13" thickBot="1">
      <c r="BJ27545" s="138"/>
      <c r="BK27545" s="138"/>
      <c r="BL27545" s="138"/>
      <c r="BM27545" s="138"/>
    </row>
    <row r="27546" spans="62:65" ht="13" thickBot="1">
      <c r="BJ27546" s="138"/>
      <c r="BK27546" s="138"/>
      <c r="BL27546" s="138"/>
      <c r="BM27546" s="138"/>
    </row>
    <row r="27547" spans="62:65" ht="13" thickBot="1">
      <c r="BJ27547" s="138"/>
      <c r="BK27547" s="138"/>
      <c r="BL27547" s="138"/>
      <c r="BM27547" s="138"/>
    </row>
    <row r="27548" spans="62:65" ht="13" thickBot="1">
      <c r="BJ27548" s="138"/>
      <c r="BK27548" s="138"/>
      <c r="BL27548" s="138"/>
      <c r="BM27548" s="138"/>
    </row>
    <row r="27549" spans="62:65" ht="13" thickBot="1">
      <c r="BJ27549" s="138"/>
      <c r="BK27549" s="138"/>
      <c r="BL27549" s="138"/>
      <c r="BM27549" s="138"/>
    </row>
    <row r="27550" spans="62:65" ht="13" thickBot="1">
      <c r="BJ27550" s="138"/>
      <c r="BK27550" s="138"/>
      <c r="BL27550" s="138"/>
      <c r="BM27550" s="138"/>
    </row>
    <row r="27551" spans="62:65" ht="13" thickBot="1">
      <c r="BJ27551" s="138"/>
      <c r="BK27551" s="138"/>
      <c r="BL27551" s="138"/>
      <c r="BM27551" s="138"/>
    </row>
    <row r="27552" spans="62:65" ht="13" thickBot="1">
      <c r="BJ27552" s="138"/>
      <c r="BK27552" s="138"/>
      <c r="BL27552" s="138"/>
      <c r="BM27552" s="138"/>
    </row>
    <row r="27553" spans="62:65" ht="13" thickBot="1">
      <c r="BJ27553" s="138"/>
      <c r="BK27553" s="138"/>
      <c r="BL27553" s="138"/>
      <c r="BM27553" s="138"/>
    </row>
    <row r="27554" spans="62:65" ht="13" thickBot="1">
      <c r="BJ27554" s="138"/>
      <c r="BK27554" s="138"/>
      <c r="BL27554" s="138"/>
      <c r="BM27554" s="138"/>
    </row>
    <row r="27555" spans="62:65" ht="13" thickBot="1">
      <c r="BJ27555" s="138"/>
      <c r="BK27555" s="138"/>
      <c r="BL27555" s="138"/>
      <c r="BM27555" s="138"/>
    </row>
    <row r="27556" spans="62:65" ht="13" thickBot="1">
      <c r="BJ27556" s="138"/>
      <c r="BK27556" s="138"/>
      <c r="BL27556" s="138"/>
      <c r="BM27556" s="138"/>
    </row>
    <row r="27557" spans="62:65" ht="13" thickBot="1">
      <c r="BJ27557" s="138"/>
      <c r="BK27557" s="138"/>
      <c r="BL27557" s="138"/>
      <c r="BM27557" s="138"/>
    </row>
    <row r="27558" spans="62:65" ht="13" thickBot="1">
      <c r="BJ27558" s="138"/>
      <c r="BK27558" s="138"/>
      <c r="BL27558" s="138"/>
      <c r="BM27558" s="138"/>
    </row>
    <row r="27559" spans="62:65" ht="13" thickBot="1">
      <c r="BJ27559" s="138"/>
      <c r="BK27559" s="138"/>
      <c r="BL27559" s="138"/>
      <c r="BM27559" s="138"/>
    </row>
    <row r="27560" spans="62:65" ht="13" thickBot="1">
      <c r="BJ27560" s="138"/>
      <c r="BK27560" s="138"/>
      <c r="BL27560" s="138"/>
      <c r="BM27560" s="138"/>
    </row>
    <row r="27561" spans="62:65" ht="13" thickBot="1">
      <c r="BJ27561" s="138"/>
      <c r="BK27561" s="138"/>
      <c r="BL27561" s="138"/>
      <c r="BM27561" s="138"/>
    </row>
    <row r="27562" spans="62:65" ht="13" thickBot="1">
      <c r="BJ27562" s="138"/>
      <c r="BK27562" s="138"/>
      <c r="BL27562" s="138"/>
      <c r="BM27562" s="138"/>
    </row>
    <row r="27563" spans="62:65" ht="13" thickBot="1">
      <c r="BJ27563" s="138"/>
      <c r="BK27563" s="138"/>
      <c r="BL27563" s="138"/>
      <c r="BM27563" s="138"/>
    </row>
    <row r="27564" spans="62:65" ht="13" thickBot="1">
      <c r="BJ27564" s="138"/>
      <c r="BK27564" s="138"/>
      <c r="BL27564" s="138"/>
      <c r="BM27564" s="138"/>
    </row>
    <row r="27565" spans="62:65" ht="13" thickBot="1">
      <c r="BJ27565" s="138"/>
      <c r="BK27565" s="138"/>
      <c r="BL27565" s="138"/>
      <c r="BM27565" s="138"/>
    </row>
    <row r="27566" spans="62:65" ht="13" thickBot="1">
      <c r="BJ27566" s="138"/>
      <c r="BK27566" s="138"/>
      <c r="BL27566" s="138"/>
      <c r="BM27566" s="138"/>
    </row>
    <row r="27567" spans="62:65" ht="13" thickBot="1">
      <c r="BJ27567" s="138"/>
      <c r="BK27567" s="138"/>
      <c r="BL27567" s="138"/>
      <c r="BM27567" s="138"/>
    </row>
    <row r="27568" spans="62:65" ht="13" thickBot="1">
      <c r="BJ27568" s="138"/>
      <c r="BK27568" s="138"/>
      <c r="BL27568" s="138"/>
      <c r="BM27568" s="138"/>
    </row>
    <row r="27569" spans="62:65" ht="13" thickBot="1">
      <c r="BJ27569" s="138"/>
      <c r="BK27569" s="138"/>
      <c r="BL27569" s="138"/>
      <c r="BM27569" s="138"/>
    </row>
    <row r="27570" spans="62:65" ht="13" thickBot="1">
      <c r="BJ27570" s="138"/>
      <c r="BK27570" s="138"/>
      <c r="BL27570" s="138"/>
      <c r="BM27570" s="138"/>
    </row>
    <row r="27571" spans="62:65" ht="13" thickBot="1">
      <c r="BJ27571" s="138"/>
      <c r="BK27571" s="138"/>
      <c r="BL27571" s="138"/>
      <c r="BM27571" s="138"/>
    </row>
    <row r="27572" spans="62:65" ht="13" thickBot="1">
      <c r="BJ27572" s="138"/>
      <c r="BK27572" s="138"/>
      <c r="BL27572" s="138"/>
      <c r="BM27572" s="138"/>
    </row>
    <row r="27573" spans="62:65" ht="13" thickBot="1">
      <c r="BJ27573" s="138"/>
      <c r="BK27573" s="138"/>
      <c r="BL27573" s="138"/>
      <c r="BM27573" s="138"/>
    </row>
    <row r="27574" spans="62:65" ht="13" thickBot="1">
      <c r="BJ27574" s="138"/>
      <c r="BK27574" s="138"/>
      <c r="BL27574" s="138"/>
      <c r="BM27574" s="138"/>
    </row>
    <row r="27575" spans="62:65" ht="13" thickBot="1">
      <c r="BJ27575" s="138"/>
      <c r="BK27575" s="138"/>
      <c r="BL27575" s="138"/>
      <c r="BM27575" s="138"/>
    </row>
    <row r="27576" spans="62:65" ht="13" thickBot="1">
      <c r="BJ27576" s="138"/>
      <c r="BK27576" s="138"/>
      <c r="BL27576" s="138"/>
      <c r="BM27576" s="138"/>
    </row>
    <row r="27577" spans="62:65" ht="13" thickBot="1">
      <c r="BJ27577" s="138"/>
      <c r="BK27577" s="138"/>
      <c r="BL27577" s="138"/>
      <c r="BM27577" s="138"/>
    </row>
    <row r="27578" spans="62:65" ht="13" thickBot="1">
      <c r="BJ27578" s="138"/>
      <c r="BK27578" s="138"/>
      <c r="BL27578" s="138"/>
      <c r="BM27578" s="138"/>
    </row>
    <row r="27579" spans="62:65" ht="13" thickBot="1">
      <c r="BJ27579" s="138"/>
      <c r="BK27579" s="138"/>
      <c r="BL27579" s="138"/>
      <c r="BM27579" s="138"/>
    </row>
    <row r="27580" spans="62:65" ht="13" thickBot="1">
      <c r="BJ27580" s="138"/>
      <c r="BK27580" s="138"/>
      <c r="BL27580" s="138"/>
      <c r="BM27580" s="138"/>
    </row>
    <row r="27581" spans="62:65" ht="13" thickBot="1">
      <c r="BJ27581" s="138"/>
      <c r="BK27581" s="138"/>
      <c r="BL27581" s="138"/>
      <c r="BM27581" s="138"/>
    </row>
    <row r="27582" spans="62:65" ht="13" thickBot="1">
      <c r="BJ27582" s="138"/>
      <c r="BK27582" s="138"/>
      <c r="BL27582" s="138"/>
      <c r="BM27582" s="138"/>
    </row>
    <row r="27583" spans="62:65" ht="13" thickBot="1">
      <c r="BJ27583" s="138"/>
      <c r="BK27583" s="138"/>
      <c r="BL27583" s="138"/>
      <c r="BM27583" s="138"/>
    </row>
    <row r="27584" spans="62:65" ht="13" thickBot="1">
      <c r="BJ27584" s="138"/>
      <c r="BK27584" s="138"/>
      <c r="BL27584" s="138"/>
      <c r="BM27584" s="138"/>
    </row>
    <row r="27585" spans="62:65" ht="13" thickBot="1">
      <c r="BJ27585" s="138"/>
      <c r="BK27585" s="138"/>
      <c r="BL27585" s="138"/>
      <c r="BM27585" s="138"/>
    </row>
    <row r="27586" spans="62:65" ht="13" thickBot="1">
      <c r="BJ27586" s="138"/>
      <c r="BK27586" s="138"/>
      <c r="BL27586" s="138"/>
      <c r="BM27586" s="138"/>
    </row>
    <row r="27587" spans="62:65" ht="13" thickBot="1">
      <c r="BJ27587" s="138"/>
      <c r="BK27587" s="138"/>
      <c r="BL27587" s="138"/>
      <c r="BM27587" s="138"/>
    </row>
    <row r="27588" spans="62:65" ht="13" thickBot="1">
      <c r="BJ27588" s="138"/>
      <c r="BK27588" s="138"/>
      <c r="BL27588" s="138"/>
      <c r="BM27588" s="138"/>
    </row>
    <row r="27589" spans="62:65" ht="13" thickBot="1">
      <c r="BJ27589" s="138"/>
      <c r="BK27589" s="138"/>
      <c r="BL27589" s="138"/>
      <c r="BM27589" s="138"/>
    </row>
    <row r="27590" spans="62:65" ht="13" thickBot="1">
      <c r="BJ27590" s="138"/>
      <c r="BK27590" s="138"/>
      <c r="BL27590" s="138"/>
      <c r="BM27590" s="138"/>
    </row>
    <row r="27591" spans="62:65" ht="13" thickBot="1">
      <c r="BJ27591" s="138"/>
      <c r="BK27591" s="138"/>
      <c r="BL27591" s="138"/>
      <c r="BM27591" s="138"/>
    </row>
    <row r="27592" spans="62:65" ht="13" thickBot="1">
      <c r="BJ27592" s="138"/>
      <c r="BK27592" s="138"/>
      <c r="BL27592" s="138"/>
      <c r="BM27592" s="138"/>
    </row>
    <row r="27593" spans="62:65" ht="13" thickBot="1">
      <c r="BJ27593" s="138"/>
      <c r="BK27593" s="138"/>
      <c r="BL27593" s="138"/>
      <c r="BM27593" s="138"/>
    </row>
    <row r="27594" spans="62:65" ht="13" thickBot="1">
      <c r="BJ27594" s="138"/>
      <c r="BK27594" s="138"/>
      <c r="BL27594" s="138"/>
      <c r="BM27594" s="138"/>
    </row>
    <row r="27595" spans="62:65" ht="13" thickBot="1">
      <c r="BJ27595" s="138"/>
      <c r="BK27595" s="138"/>
      <c r="BL27595" s="138"/>
      <c r="BM27595" s="138"/>
    </row>
    <row r="27596" spans="62:65" ht="13" thickBot="1">
      <c r="BJ27596" s="138"/>
      <c r="BK27596" s="138"/>
      <c r="BL27596" s="138"/>
      <c r="BM27596" s="138"/>
    </row>
    <row r="27597" spans="62:65" ht="13" thickBot="1">
      <c r="BJ27597" s="138"/>
      <c r="BK27597" s="138"/>
      <c r="BL27597" s="138"/>
      <c r="BM27597" s="138"/>
    </row>
    <row r="27598" spans="62:65" ht="13" thickBot="1">
      <c r="BJ27598" s="138"/>
      <c r="BK27598" s="138"/>
      <c r="BL27598" s="138"/>
      <c r="BM27598" s="138"/>
    </row>
    <row r="27599" spans="62:65" ht="13" thickBot="1">
      <c r="BJ27599" s="138"/>
      <c r="BK27599" s="138"/>
      <c r="BL27599" s="138"/>
      <c r="BM27599" s="138"/>
    </row>
    <row r="27600" spans="62:65" ht="13" thickBot="1">
      <c r="BJ27600" s="138"/>
      <c r="BK27600" s="138"/>
      <c r="BL27600" s="138"/>
      <c r="BM27600" s="138"/>
    </row>
    <row r="27601" spans="62:65" ht="13" thickBot="1">
      <c r="BJ27601" s="138"/>
      <c r="BK27601" s="138"/>
      <c r="BL27601" s="138"/>
      <c r="BM27601" s="138"/>
    </row>
    <row r="27602" spans="62:65" ht="13" thickBot="1">
      <c r="BJ27602" s="138"/>
      <c r="BK27602" s="138"/>
      <c r="BL27602" s="138"/>
      <c r="BM27602" s="138"/>
    </row>
    <row r="27603" spans="62:65" ht="13" thickBot="1">
      <c r="BJ27603" s="138"/>
      <c r="BK27603" s="138"/>
      <c r="BL27603" s="138"/>
      <c r="BM27603" s="138"/>
    </row>
    <row r="27604" spans="62:65" ht="13" thickBot="1">
      <c r="BJ27604" s="138"/>
      <c r="BK27604" s="138"/>
      <c r="BL27604" s="138"/>
      <c r="BM27604" s="138"/>
    </row>
    <row r="27605" spans="62:65" ht="13" thickBot="1">
      <c r="BJ27605" s="138"/>
      <c r="BK27605" s="138"/>
      <c r="BL27605" s="138"/>
      <c r="BM27605" s="138"/>
    </row>
    <row r="27606" spans="62:65" ht="13" thickBot="1">
      <c r="BJ27606" s="138"/>
      <c r="BK27606" s="138"/>
      <c r="BL27606" s="138"/>
      <c r="BM27606" s="138"/>
    </row>
    <row r="27607" spans="62:65" ht="13" thickBot="1">
      <c r="BJ27607" s="138"/>
      <c r="BK27607" s="138"/>
      <c r="BL27607" s="138"/>
      <c r="BM27607" s="138"/>
    </row>
    <row r="27608" spans="62:65" ht="13" thickBot="1">
      <c r="BJ27608" s="138"/>
      <c r="BK27608" s="138"/>
      <c r="BL27608" s="138"/>
      <c r="BM27608" s="138"/>
    </row>
    <row r="27609" spans="62:65" ht="13" thickBot="1">
      <c r="BJ27609" s="138"/>
      <c r="BK27609" s="138"/>
      <c r="BL27609" s="138"/>
      <c r="BM27609" s="138"/>
    </row>
    <row r="27610" spans="62:65" ht="13" thickBot="1">
      <c r="BJ27610" s="138"/>
      <c r="BK27610" s="138"/>
      <c r="BL27610" s="138"/>
      <c r="BM27610" s="138"/>
    </row>
    <row r="27611" spans="62:65" ht="13" thickBot="1">
      <c r="BJ27611" s="138"/>
      <c r="BK27611" s="138"/>
      <c r="BL27611" s="138"/>
      <c r="BM27611" s="138"/>
    </row>
    <row r="27612" spans="62:65" ht="13" thickBot="1">
      <c r="BJ27612" s="138"/>
      <c r="BK27612" s="138"/>
      <c r="BL27612" s="138"/>
      <c r="BM27612" s="138"/>
    </row>
    <row r="27613" spans="62:65" ht="13" thickBot="1">
      <c r="BJ27613" s="138"/>
      <c r="BK27613" s="138"/>
      <c r="BL27613" s="138"/>
      <c r="BM27613" s="138"/>
    </row>
    <row r="27614" spans="62:65" ht="13" thickBot="1">
      <c r="BJ27614" s="138"/>
      <c r="BK27614" s="138"/>
      <c r="BL27614" s="138"/>
      <c r="BM27614" s="138"/>
    </row>
    <row r="27615" spans="62:65" ht="13" thickBot="1">
      <c r="BJ27615" s="138"/>
      <c r="BK27615" s="138"/>
      <c r="BL27615" s="138"/>
      <c r="BM27615" s="138"/>
    </row>
    <row r="27616" spans="62:65" ht="13" thickBot="1">
      <c r="BJ27616" s="138"/>
      <c r="BK27616" s="138"/>
      <c r="BL27616" s="138"/>
      <c r="BM27616" s="138"/>
    </row>
    <row r="27617" spans="62:65" ht="13" thickBot="1">
      <c r="BJ27617" s="138"/>
      <c r="BK27617" s="138"/>
      <c r="BL27617" s="138"/>
      <c r="BM27617" s="138"/>
    </row>
    <row r="27618" spans="62:65" ht="13" thickBot="1">
      <c r="BJ27618" s="138"/>
      <c r="BK27618" s="138"/>
      <c r="BL27618" s="138"/>
      <c r="BM27618" s="138"/>
    </row>
    <row r="27619" spans="62:65" ht="13" thickBot="1">
      <c r="BJ27619" s="138"/>
      <c r="BK27619" s="138"/>
      <c r="BL27619" s="138"/>
      <c r="BM27619" s="138"/>
    </row>
    <row r="27620" spans="62:65" ht="13" thickBot="1">
      <c r="BJ27620" s="138"/>
      <c r="BK27620" s="138"/>
      <c r="BL27620" s="138"/>
      <c r="BM27620" s="138"/>
    </row>
    <row r="27621" spans="62:65" ht="13" thickBot="1">
      <c r="BJ27621" s="138"/>
      <c r="BK27621" s="138"/>
      <c r="BL27621" s="138"/>
      <c r="BM27621" s="138"/>
    </row>
    <row r="27622" spans="62:65" ht="13" thickBot="1">
      <c r="BJ27622" s="138"/>
      <c r="BK27622" s="138"/>
      <c r="BL27622" s="138"/>
      <c r="BM27622" s="138"/>
    </row>
    <row r="27623" spans="62:65" ht="13" thickBot="1">
      <c r="BJ27623" s="138"/>
      <c r="BK27623" s="138"/>
      <c r="BL27623" s="138"/>
      <c r="BM27623" s="138"/>
    </row>
    <row r="27624" spans="62:65" ht="13" thickBot="1">
      <c r="BJ27624" s="138"/>
      <c r="BK27624" s="138"/>
      <c r="BL27624" s="138"/>
      <c r="BM27624" s="138"/>
    </row>
    <row r="27625" spans="62:65" ht="13" thickBot="1">
      <c r="BJ27625" s="138"/>
      <c r="BK27625" s="138"/>
      <c r="BL27625" s="138"/>
      <c r="BM27625" s="138"/>
    </row>
    <row r="27626" spans="62:65" ht="13" thickBot="1">
      <c r="BJ27626" s="138"/>
      <c r="BK27626" s="138"/>
      <c r="BL27626" s="138"/>
      <c r="BM27626" s="138"/>
    </row>
    <row r="27627" spans="62:65" ht="13" thickBot="1">
      <c r="BJ27627" s="138"/>
      <c r="BK27627" s="138"/>
      <c r="BL27627" s="138"/>
      <c r="BM27627" s="138"/>
    </row>
    <row r="27628" spans="62:65" ht="13" thickBot="1">
      <c r="BJ27628" s="138"/>
      <c r="BK27628" s="138"/>
      <c r="BL27628" s="138"/>
      <c r="BM27628" s="138"/>
    </row>
    <row r="27629" spans="62:65" ht="13" thickBot="1">
      <c r="BJ27629" s="138"/>
      <c r="BK27629" s="138"/>
      <c r="BL27629" s="138"/>
      <c r="BM27629" s="138"/>
    </row>
    <row r="27630" spans="62:65" ht="13" thickBot="1">
      <c r="BJ27630" s="138"/>
      <c r="BK27630" s="138"/>
      <c r="BL27630" s="138"/>
      <c r="BM27630" s="138"/>
    </row>
    <row r="27631" spans="62:65" ht="13" thickBot="1">
      <c r="BJ27631" s="138"/>
      <c r="BK27631" s="138"/>
      <c r="BL27631" s="138"/>
      <c r="BM27631" s="138"/>
    </row>
    <row r="27632" spans="62:65" ht="13" thickBot="1">
      <c r="BJ27632" s="138"/>
      <c r="BK27632" s="138"/>
      <c r="BL27632" s="138"/>
      <c r="BM27632" s="138"/>
    </row>
    <row r="27633" spans="62:65" ht="13" thickBot="1">
      <c r="BJ27633" s="138"/>
      <c r="BK27633" s="138"/>
      <c r="BL27633" s="138"/>
      <c r="BM27633" s="138"/>
    </row>
    <row r="27634" spans="62:65" ht="13" thickBot="1">
      <c r="BJ27634" s="138"/>
      <c r="BK27634" s="138"/>
      <c r="BL27634" s="138"/>
      <c r="BM27634" s="138"/>
    </row>
    <row r="27635" spans="62:65" ht="13" thickBot="1">
      <c r="BJ27635" s="138"/>
      <c r="BK27635" s="138"/>
      <c r="BL27635" s="138"/>
      <c r="BM27635" s="138"/>
    </row>
    <row r="27636" spans="62:65" ht="13" thickBot="1">
      <c r="BJ27636" s="138"/>
      <c r="BK27636" s="138"/>
      <c r="BL27636" s="138"/>
      <c r="BM27636" s="138"/>
    </row>
    <row r="27637" spans="62:65" ht="13" thickBot="1">
      <c r="BJ27637" s="138"/>
      <c r="BK27637" s="138"/>
      <c r="BL27637" s="138"/>
      <c r="BM27637" s="138"/>
    </row>
    <row r="27638" spans="62:65" ht="13" thickBot="1">
      <c r="BJ27638" s="138"/>
      <c r="BK27638" s="138"/>
      <c r="BL27638" s="138"/>
      <c r="BM27638" s="138"/>
    </row>
    <row r="27639" spans="62:65" ht="13" thickBot="1">
      <c r="BJ27639" s="138"/>
      <c r="BK27639" s="138"/>
      <c r="BL27639" s="138"/>
      <c r="BM27639" s="138"/>
    </row>
    <row r="27640" spans="62:65" ht="13" thickBot="1">
      <c r="BJ27640" s="138"/>
      <c r="BK27640" s="138"/>
      <c r="BL27640" s="138"/>
      <c r="BM27640" s="138"/>
    </row>
    <row r="27641" spans="62:65" ht="13" thickBot="1">
      <c r="BJ27641" s="138"/>
      <c r="BK27641" s="138"/>
      <c r="BL27641" s="138"/>
      <c r="BM27641" s="138"/>
    </row>
    <row r="27642" spans="62:65" ht="13" thickBot="1">
      <c r="BJ27642" s="138"/>
      <c r="BK27642" s="138"/>
      <c r="BL27642" s="138"/>
      <c r="BM27642" s="138"/>
    </row>
    <row r="27643" spans="62:65" ht="13" thickBot="1">
      <c r="BJ27643" s="138"/>
      <c r="BK27643" s="138"/>
      <c r="BL27643" s="138"/>
      <c r="BM27643" s="138"/>
    </row>
    <row r="27644" spans="62:65" ht="13" thickBot="1">
      <c r="BJ27644" s="138"/>
      <c r="BK27644" s="138"/>
      <c r="BL27644" s="138"/>
      <c r="BM27644" s="138"/>
    </row>
    <row r="27645" spans="62:65" ht="13" thickBot="1">
      <c r="BJ27645" s="138"/>
      <c r="BK27645" s="138"/>
      <c r="BL27645" s="138"/>
      <c r="BM27645" s="138"/>
    </row>
    <row r="27646" spans="62:65" ht="13" thickBot="1">
      <c r="BJ27646" s="138"/>
      <c r="BK27646" s="138"/>
      <c r="BL27646" s="138"/>
      <c r="BM27646" s="138"/>
    </row>
    <row r="27647" spans="62:65" ht="13" thickBot="1">
      <c r="BJ27647" s="138"/>
      <c r="BK27647" s="138"/>
      <c r="BL27647" s="138"/>
      <c r="BM27647" s="138"/>
    </row>
    <row r="27648" spans="62:65" ht="13" thickBot="1">
      <c r="BJ27648" s="138"/>
      <c r="BK27648" s="138"/>
      <c r="BL27648" s="138"/>
      <c r="BM27648" s="138"/>
    </row>
    <row r="27649" spans="62:65" ht="13" thickBot="1">
      <c r="BJ27649" s="138"/>
      <c r="BK27649" s="138"/>
      <c r="BL27649" s="138"/>
      <c r="BM27649" s="138"/>
    </row>
    <row r="27650" spans="62:65" ht="13" thickBot="1">
      <c r="BJ27650" s="138"/>
      <c r="BK27650" s="138"/>
      <c r="BL27650" s="138"/>
      <c r="BM27650" s="138"/>
    </row>
    <row r="27651" spans="62:65" ht="13" thickBot="1">
      <c r="BJ27651" s="138"/>
      <c r="BK27651" s="138"/>
      <c r="BL27651" s="138"/>
      <c r="BM27651" s="138"/>
    </row>
    <row r="27652" spans="62:65" ht="13" thickBot="1">
      <c r="BJ27652" s="138"/>
      <c r="BK27652" s="138"/>
      <c r="BL27652" s="138"/>
      <c r="BM27652" s="138"/>
    </row>
    <row r="27653" spans="62:65" ht="13" thickBot="1">
      <c r="BJ27653" s="138"/>
      <c r="BK27653" s="138"/>
      <c r="BL27653" s="138"/>
      <c r="BM27653" s="138"/>
    </row>
    <row r="27654" spans="62:65" ht="13" thickBot="1">
      <c r="BJ27654" s="138"/>
      <c r="BK27654" s="138"/>
      <c r="BL27654" s="138"/>
      <c r="BM27654" s="138"/>
    </row>
    <row r="27655" spans="62:65" ht="13" thickBot="1">
      <c r="BJ27655" s="138"/>
      <c r="BK27655" s="138"/>
      <c r="BL27655" s="138"/>
      <c r="BM27655" s="138"/>
    </row>
    <row r="27656" spans="62:65" ht="13" thickBot="1">
      <c r="BJ27656" s="138"/>
      <c r="BK27656" s="138"/>
      <c r="BL27656" s="138"/>
      <c r="BM27656" s="138"/>
    </row>
    <row r="27657" spans="62:65" ht="13" thickBot="1">
      <c r="BJ27657" s="138"/>
      <c r="BK27657" s="138"/>
      <c r="BL27657" s="138"/>
      <c r="BM27657" s="138"/>
    </row>
    <row r="27658" spans="62:65" ht="13" thickBot="1">
      <c r="BJ27658" s="138"/>
      <c r="BK27658" s="138"/>
      <c r="BL27658" s="138"/>
      <c r="BM27658" s="138"/>
    </row>
    <row r="27659" spans="62:65" ht="13" thickBot="1">
      <c r="BJ27659" s="138"/>
      <c r="BK27659" s="138"/>
      <c r="BL27659" s="138"/>
      <c r="BM27659" s="138"/>
    </row>
    <row r="27660" spans="62:65" ht="13" thickBot="1">
      <c r="BJ27660" s="138"/>
      <c r="BK27660" s="138"/>
      <c r="BL27660" s="138"/>
      <c r="BM27660" s="138"/>
    </row>
    <row r="27661" spans="62:65" ht="13" thickBot="1">
      <c r="BJ27661" s="138"/>
      <c r="BK27661" s="138"/>
      <c r="BL27661" s="138"/>
      <c r="BM27661" s="138"/>
    </row>
    <row r="27662" spans="62:65" ht="13" thickBot="1">
      <c r="BJ27662" s="138"/>
      <c r="BK27662" s="138"/>
      <c r="BL27662" s="138"/>
      <c r="BM27662" s="138"/>
    </row>
    <row r="27663" spans="62:65" ht="13" thickBot="1">
      <c r="BJ27663" s="138"/>
      <c r="BK27663" s="138"/>
      <c r="BL27663" s="138"/>
      <c r="BM27663" s="138"/>
    </row>
    <row r="27664" spans="62:65" ht="13" thickBot="1">
      <c r="BJ27664" s="138"/>
      <c r="BK27664" s="138"/>
      <c r="BL27664" s="138"/>
      <c r="BM27664" s="138"/>
    </row>
    <row r="27665" spans="62:65" ht="13" thickBot="1">
      <c r="BJ27665" s="138"/>
      <c r="BK27665" s="138"/>
      <c r="BL27665" s="138"/>
      <c r="BM27665" s="138"/>
    </row>
    <row r="27666" spans="62:65" ht="13" thickBot="1">
      <c r="BJ27666" s="138"/>
      <c r="BK27666" s="138"/>
      <c r="BL27666" s="138"/>
      <c r="BM27666" s="138"/>
    </row>
    <row r="27667" spans="62:65" ht="13" thickBot="1">
      <c r="BJ27667" s="138"/>
      <c r="BK27667" s="138"/>
      <c r="BL27667" s="138"/>
      <c r="BM27667" s="138"/>
    </row>
    <row r="27668" spans="62:65" ht="13" thickBot="1">
      <c r="BJ27668" s="138"/>
      <c r="BK27668" s="138"/>
      <c r="BL27668" s="138"/>
      <c r="BM27668" s="138"/>
    </row>
    <row r="27669" spans="62:65" ht="13" thickBot="1">
      <c r="BJ27669" s="138"/>
      <c r="BK27669" s="138"/>
      <c r="BL27669" s="138"/>
      <c r="BM27669" s="138"/>
    </row>
    <row r="27670" spans="62:65" ht="13" thickBot="1">
      <c r="BJ27670" s="138"/>
      <c r="BK27670" s="138"/>
      <c r="BL27670" s="138"/>
      <c r="BM27670" s="138"/>
    </row>
    <row r="27671" spans="62:65" ht="13" thickBot="1">
      <c r="BJ27671" s="138"/>
      <c r="BK27671" s="138"/>
      <c r="BL27671" s="138"/>
      <c r="BM27671" s="138"/>
    </row>
    <row r="27672" spans="62:65" ht="13" thickBot="1">
      <c r="BJ27672" s="138"/>
      <c r="BK27672" s="138"/>
      <c r="BL27672" s="138"/>
      <c r="BM27672" s="138"/>
    </row>
    <row r="27673" spans="62:65" ht="13" thickBot="1">
      <c r="BJ27673" s="138"/>
      <c r="BK27673" s="138"/>
      <c r="BL27673" s="138"/>
      <c r="BM27673" s="138"/>
    </row>
    <row r="27674" spans="62:65" ht="13" thickBot="1">
      <c r="BJ27674" s="138"/>
      <c r="BK27674" s="138"/>
      <c r="BL27674" s="138"/>
      <c r="BM27674" s="138"/>
    </row>
    <row r="27675" spans="62:65" ht="13" thickBot="1">
      <c r="BJ27675" s="138"/>
      <c r="BK27675" s="138"/>
      <c r="BL27675" s="138"/>
      <c r="BM27675" s="138"/>
    </row>
    <row r="27676" spans="62:65" ht="13" thickBot="1">
      <c r="BJ27676" s="138"/>
      <c r="BK27676" s="138"/>
      <c r="BL27676" s="138"/>
      <c r="BM27676" s="138"/>
    </row>
    <row r="27677" spans="62:65" ht="13" thickBot="1">
      <c r="BJ27677" s="138"/>
      <c r="BK27677" s="138"/>
      <c r="BL27677" s="138"/>
      <c r="BM27677" s="138"/>
    </row>
    <row r="27678" spans="62:65" ht="13" thickBot="1">
      <c r="BJ27678" s="138"/>
      <c r="BK27678" s="138"/>
      <c r="BL27678" s="138"/>
      <c r="BM27678" s="138"/>
    </row>
    <row r="27679" spans="62:65" ht="13" thickBot="1">
      <c r="BJ27679" s="138"/>
      <c r="BK27679" s="138"/>
      <c r="BL27679" s="138"/>
      <c r="BM27679" s="138"/>
    </row>
    <row r="27680" spans="62:65" ht="13" thickBot="1">
      <c r="BJ27680" s="138"/>
      <c r="BK27680" s="138"/>
      <c r="BL27680" s="138"/>
      <c r="BM27680" s="138"/>
    </row>
    <row r="27681" spans="62:65" ht="13" thickBot="1">
      <c r="BJ27681" s="138"/>
      <c r="BK27681" s="138"/>
      <c r="BL27681" s="138"/>
      <c r="BM27681" s="138"/>
    </row>
    <row r="27682" spans="62:65" ht="13" thickBot="1">
      <c r="BJ27682" s="138"/>
      <c r="BK27682" s="138"/>
      <c r="BL27682" s="138"/>
      <c r="BM27682" s="138"/>
    </row>
    <row r="27683" spans="62:65" ht="13" thickBot="1">
      <c r="BJ27683" s="138"/>
      <c r="BK27683" s="138"/>
      <c r="BL27683" s="138"/>
      <c r="BM27683" s="138"/>
    </row>
    <row r="27684" spans="62:65" ht="13" thickBot="1">
      <c r="BJ27684" s="138"/>
      <c r="BK27684" s="138"/>
      <c r="BL27684" s="138"/>
      <c r="BM27684" s="138"/>
    </row>
    <row r="27685" spans="62:65" ht="13" thickBot="1">
      <c r="BJ27685" s="138"/>
      <c r="BK27685" s="138"/>
      <c r="BL27685" s="138"/>
      <c r="BM27685" s="138"/>
    </row>
    <row r="27686" spans="62:65" ht="13" thickBot="1">
      <c r="BJ27686" s="138"/>
      <c r="BK27686" s="138"/>
      <c r="BL27686" s="138"/>
      <c r="BM27686" s="138"/>
    </row>
    <row r="27687" spans="62:65" ht="13" thickBot="1">
      <c r="BJ27687" s="138"/>
      <c r="BK27687" s="138"/>
      <c r="BL27687" s="138"/>
      <c r="BM27687" s="138"/>
    </row>
    <row r="27688" spans="62:65" ht="13" thickBot="1">
      <c r="BJ27688" s="138"/>
      <c r="BK27688" s="138"/>
      <c r="BL27688" s="138"/>
      <c r="BM27688" s="138"/>
    </row>
    <row r="27689" spans="62:65" ht="13" thickBot="1">
      <c r="BJ27689" s="138"/>
      <c r="BK27689" s="138"/>
      <c r="BL27689" s="138"/>
      <c r="BM27689" s="138"/>
    </row>
    <row r="27690" spans="62:65" ht="13" thickBot="1">
      <c r="BJ27690" s="138"/>
      <c r="BK27690" s="138"/>
      <c r="BL27690" s="138"/>
      <c r="BM27690" s="138"/>
    </row>
    <row r="27691" spans="62:65" ht="13" thickBot="1">
      <c r="BJ27691" s="138"/>
      <c r="BK27691" s="138"/>
      <c r="BL27691" s="138"/>
      <c r="BM27691" s="138"/>
    </row>
    <row r="27692" spans="62:65" ht="13" thickBot="1">
      <c r="BJ27692" s="138"/>
      <c r="BK27692" s="138"/>
      <c r="BL27692" s="138"/>
      <c r="BM27692" s="138"/>
    </row>
    <row r="27693" spans="62:65" ht="13" thickBot="1">
      <c r="BJ27693" s="138"/>
      <c r="BK27693" s="138"/>
      <c r="BL27693" s="138"/>
      <c r="BM27693" s="138"/>
    </row>
    <row r="27694" spans="62:65" ht="13" thickBot="1">
      <c r="BJ27694" s="138"/>
      <c r="BK27694" s="138"/>
      <c r="BL27694" s="138"/>
      <c r="BM27694" s="138"/>
    </row>
    <row r="27695" spans="62:65" ht="13" thickBot="1">
      <c r="BJ27695" s="138"/>
      <c r="BK27695" s="138"/>
      <c r="BL27695" s="138"/>
      <c r="BM27695" s="138"/>
    </row>
    <row r="27696" spans="62:65" ht="13" thickBot="1">
      <c r="BJ27696" s="138"/>
      <c r="BK27696" s="138"/>
      <c r="BL27696" s="138"/>
      <c r="BM27696" s="138"/>
    </row>
    <row r="27697" spans="62:65" ht="13" thickBot="1">
      <c r="BJ27697" s="138"/>
      <c r="BK27697" s="138"/>
      <c r="BL27697" s="138"/>
      <c r="BM27697" s="138"/>
    </row>
    <row r="27698" spans="62:65" ht="13" thickBot="1">
      <c r="BJ27698" s="138"/>
      <c r="BK27698" s="138"/>
      <c r="BL27698" s="138"/>
      <c r="BM27698" s="138"/>
    </row>
    <row r="27699" spans="62:65" ht="13" thickBot="1">
      <c r="BJ27699" s="138"/>
      <c r="BK27699" s="138"/>
      <c r="BL27699" s="138"/>
      <c r="BM27699" s="138"/>
    </row>
    <row r="27700" spans="62:65" ht="13" thickBot="1">
      <c r="BJ27700" s="138"/>
      <c r="BK27700" s="138"/>
      <c r="BL27700" s="138"/>
      <c r="BM27700" s="138"/>
    </row>
    <row r="27701" spans="62:65" ht="13" thickBot="1">
      <c r="BJ27701" s="138"/>
      <c r="BK27701" s="138"/>
      <c r="BL27701" s="138"/>
      <c r="BM27701" s="138"/>
    </row>
    <row r="27702" spans="62:65" ht="13" thickBot="1">
      <c r="BJ27702" s="138"/>
      <c r="BK27702" s="138"/>
      <c r="BL27702" s="138"/>
      <c r="BM27702" s="138"/>
    </row>
    <row r="27703" spans="62:65" ht="13" thickBot="1">
      <c r="BJ27703" s="138"/>
      <c r="BK27703" s="138"/>
      <c r="BL27703" s="138"/>
      <c r="BM27703" s="138"/>
    </row>
    <row r="27704" spans="62:65" ht="13" thickBot="1">
      <c r="BJ27704" s="138"/>
      <c r="BK27704" s="138"/>
      <c r="BL27704" s="138"/>
      <c r="BM27704" s="138"/>
    </row>
    <row r="27705" spans="62:65" ht="13" thickBot="1">
      <c r="BJ27705" s="138"/>
      <c r="BK27705" s="138"/>
      <c r="BL27705" s="138"/>
      <c r="BM27705" s="138"/>
    </row>
    <row r="27706" spans="62:65" ht="13" thickBot="1">
      <c r="BJ27706" s="138"/>
      <c r="BK27706" s="138"/>
      <c r="BL27706" s="138"/>
      <c r="BM27706" s="138"/>
    </row>
    <row r="27707" spans="62:65" ht="13" thickBot="1">
      <c r="BJ27707" s="138"/>
      <c r="BK27707" s="138"/>
      <c r="BL27707" s="138"/>
      <c r="BM27707" s="138"/>
    </row>
    <row r="27708" spans="62:65" ht="13" thickBot="1">
      <c r="BJ27708" s="138"/>
      <c r="BK27708" s="138"/>
      <c r="BL27708" s="138"/>
      <c r="BM27708" s="138"/>
    </row>
    <row r="27709" spans="62:65" ht="13" thickBot="1">
      <c r="BJ27709" s="138"/>
      <c r="BK27709" s="138"/>
      <c r="BL27709" s="138"/>
      <c r="BM27709" s="138"/>
    </row>
    <row r="27710" spans="62:65" ht="13" thickBot="1">
      <c r="BJ27710" s="138"/>
      <c r="BK27710" s="138"/>
      <c r="BL27710" s="138"/>
      <c r="BM27710" s="138"/>
    </row>
    <row r="27711" spans="62:65" ht="13" thickBot="1">
      <c r="BJ27711" s="138"/>
      <c r="BK27711" s="138"/>
      <c r="BL27711" s="138"/>
      <c r="BM27711" s="138"/>
    </row>
    <row r="27712" spans="62:65" ht="13" thickBot="1">
      <c r="BJ27712" s="138"/>
      <c r="BK27712" s="138"/>
      <c r="BL27712" s="138"/>
      <c r="BM27712" s="138"/>
    </row>
    <row r="27713" spans="62:65" ht="13" thickBot="1">
      <c r="BJ27713" s="138"/>
      <c r="BK27713" s="138"/>
      <c r="BL27713" s="138"/>
      <c r="BM27713" s="138"/>
    </row>
    <row r="27714" spans="62:65" ht="13" thickBot="1">
      <c r="BJ27714" s="138"/>
      <c r="BK27714" s="138"/>
      <c r="BL27714" s="138"/>
      <c r="BM27714" s="138"/>
    </row>
    <row r="27715" spans="62:65" ht="13" thickBot="1">
      <c r="BJ27715" s="138"/>
      <c r="BK27715" s="138"/>
      <c r="BL27715" s="138"/>
      <c r="BM27715" s="138"/>
    </row>
    <row r="27716" spans="62:65" ht="13" thickBot="1">
      <c r="BJ27716" s="138"/>
      <c r="BK27716" s="138"/>
      <c r="BL27716" s="138"/>
      <c r="BM27716" s="138"/>
    </row>
    <row r="27717" spans="62:65" ht="13" thickBot="1">
      <c r="BJ27717" s="138"/>
      <c r="BK27717" s="138"/>
      <c r="BL27717" s="138"/>
      <c r="BM27717" s="138"/>
    </row>
    <row r="27718" spans="62:65" ht="13" thickBot="1">
      <c r="BJ27718" s="138"/>
      <c r="BK27718" s="138"/>
      <c r="BL27718" s="138"/>
      <c r="BM27718" s="138"/>
    </row>
    <row r="27719" spans="62:65" ht="13" thickBot="1">
      <c r="BJ27719" s="138"/>
      <c r="BK27719" s="138"/>
      <c r="BL27719" s="138"/>
      <c r="BM27719" s="138"/>
    </row>
    <row r="27720" spans="62:65" ht="13" thickBot="1">
      <c r="BJ27720" s="138"/>
      <c r="BK27720" s="138"/>
      <c r="BL27720" s="138"/>
      <c r="BM27720" s="138"/>
    </row>
    <row r="27721" spans="62:65" ht="13" thickBot="1">
      <c r="BJ27721" s="138"/>
      <c r="BK27721" s="138"/>
      <c r="BL27721" s="138"/>
      <c r="BM27721" s="138"/>
    </row>
    <row r="27722" spans="62:65" ht="13" thickBot="1">
      <c r="BJ27722" s="138"/>
      <c r="BK27722" s="138"/>
      <c r="BL27722" s="138"/>
      <c r="BM27722" s="138"/>
    </row>
    <row r="27723" spans="62:65" ht="13" thickBot="1">
      <c r="BJ27723" s="138"/>
      <c r="BK27723" s="138"/>
      <c r="BL27723" s="138"/>
      <c r="BM27723" s="138"/>
    </row>
    <row r="27724" spans="62:65" ht="13" thickBot="1">
      <c r="BJ27724" s="138"/>
      <c r="BK27724" s="138"/>
      <c r="BL27724" s="138"/>
      <c r="BM27724" s="138"/>
    </row>
    <row r="27725" spans="62:65" ht="13" thickBot="1">
      <c r="BJ27725" s="138"/>
      <c r="BK27725" s="138"/>
      <c r="BL27725" s="138"/>
      <c r="BM27725" s="138"/>
    </row>
    <row r="27726" spans="62:65" ht="13" thickBot="1">
      <c r="BJ27726" s="138"/>
      <c r="BK27726" s="138"/>
      <c r="BL27726" s="138"/>
      <c r="BM27726" s="138"/>
    </row>
    <row r="27727" spans="62:65" ht="13" thickBot="1">
      <c r="BJ27727" s="138"/>
      <c r="BK27727" s="138"/>
      <c r="BL27727" s="138"/>
      <c r="BM27727" s="138"/>
    </row>
    <row r="27728" spans="62:65" ht="13" thickBot="1">
      <c r="BJ27728" s="138"/>
      <c r="BK27728" s="138"/>
      <c r="BL27728" s="138"/>
      <c r="BM27728" s="138"/>
    </row>
    <row r="27729" spans="62:65" ht="13" thickBot="1">
      <c r="BJ27729" s="138"/>
      <c r="BK27729" s="138"/>
      <c r="BL27729" s="138"/>
      <c r="BM27729" s="138"/>
    </row>
    <row r="27730" spans="62:65" ht="13" thickBot="1">
      <c r="BJ27730" s="138"/>
      <c r="BK27730" s="138"/>
      <c r="BL27730" s="138"/>
      <c r="BM27730" s="138"/>
    </row>
    <row r="27731" spans="62:65" ht="13" thickBot="1">
      <c r="BJ27731" s="138"/>
      <c r="BK27731" s="138"/>
      <c r="BL27731" s="138"/>
      <c r="BM27731" s="138"/>
    </row>
    <row r="27732" spans="62:65" ht="13" thickBot="1">
      <c r="BJ27732" s="138"/>
      <c r="BK27732" s="138"/>
      <c r="BL27732" s="138"/>
      <c r="BM27732" s="138"/>
    </row>
    <row r="27733" spans="62:65" ht="13" thickBot="1">
      <c r="BJ27733" s="138"/>
      <c r="BK27733" s="138"/>
      <c r="BL27733" s="138"/>
      <c r="BM27733" s="138"/>
    </row>
    <row r="27734" spans="62:65" ht="13" thickBot="1">
      <c r="BJ27734" s="138"/>
      <c r="BK27734" s="138"/>
      <c r="BL27734" s="138"/>
      <c r="BM27734" s="138"/>
    </row>
    <row r="27735" spans="62:65" ht="13" thickBot="1">
      <c r="BJ27735" s="138"/>
      <c r="BK27735" s="138"/>
      <c r="BL27735" s="138"/>
      <c r="BM27735" s="138"/>
    </row>
    <row r="27736" spans="62:65" ht="13" thickBot="1">
      <c r="BJ27736" s="138"/>
      <c r="BK27736" s="138"/>
      <c r="BL27736" s="138"/>
      <c r="BM27736" s="138"/>
    </row>
    <row r="27737" spans="62:65" ht="13" thickBot="1">
      <c r="BJ27737" s="138"/>
      <c r="BK27737" s="138"/>
      <c r="BL27737" s="138"/>
      <c r="BM27737" s="138"/>
    </row>
    <row r="27738" spans="62:65" ht="13" thickBot="1">
      <c r="BJ27738" s="138"/>
      <c r="BK27738" s="138"/>
      <c r="BL27738" s="138"/>
      <c r="BM27738" s="138"/>
    </row>
    <row r="27739" spans="62:65" ht="13" thickBot="1">
      <c r="BJ27739" s="138"/>
      <c r="BK27739" s="138"/>
      <c r="BL27739" s="138"/>
      <c r="BM27739" s="138"/>
    </row>
    <row r="27740" spans="62:65" ht="13" thickBot="1">
      <c r="BJ27740" s="138"/>
      <c r="BK27740" s="138"/>
      <c r="BL27740" s="138"/>
      <c r="BM27740" s="138"/>
    </row>
    <row r="27741" spans="62:65" ht="13" thickBot="1">
      <c r="BJ27741" s="138"/>
      <c r="BK27741" s="138"/>
      <c r="BL27741" s="138"/>
      <c r="BM27741" s="138"/>
    </row>
    <row r="27742" spans="62:65" ht="13" thickBot="1">
      <c r="BJ27742" s="138"/>
      <c r="BK27742" s="138"/>
      <c r="BL27742" s="138"/>
      <c r="BM27742" s="138"/>
    </row>
    <row r="27743" spans="62:65" ht="13" thickBot="1">
      <c r="BJ27743" s="138"/>
      <c r="BK27743" s="138"/>
      <c r="BL27743" s="138"/>
      <c r="BM27743" s="138"/>
    </row>
    <row r="27744" spans="62:65" ht="13" thickBot="1">
      <c r="BJ27744" s="138"/>
      <c r="BK27744" s="138"/>
      <c r="BL27744" s="138"/>
      <c r="BM27744" s="138"/>
    </row>
    <row r="27745" spans="62:65" ht="13" thickBot="1">
      <c r="BJ27745" s="138"/>
      <c r="BK27745" s="138"/>
      <c r="BL27745" s="138"/>
      <c r="BM27745" s="138"/>
    </row>
    <row r="27746" spans="62:65" ht="13" thickBot="1">
      <c r="BJ27746" s="138"/>
      <c r="BK27746" s="138"/>
      <c r="BL27746" s="138"/>
      <c r="BM27746" s="138"/>
    </row>
    <row r="27747" spans="62:65" ht="13" thickBot="1">
      <c r="BJ27747" s="138"/>
      <c r="BK27747" s="138"/>
      <c r="BL27747" s="138"/>
      <c r="BM27747" s="138"/>
    </row>
    <row r="27748" spans="62:65" ht="13" thickBot="1">
      <c r="BJ27748" s="138"/>
      <c r="BK27748" s="138"/>
      <c r="BL27748" s="138"/>
      <c r="BM27748" s="138"/>
    </row>
    <row r="27749" spans="62:65" ht="13" thickBot="1">
      <c r="BJ27749" s="138"/>
      <c r="BK27749" s="138"/>
      <c r="BL27749" s="138"/>
      <c r="BM27749" s="138"/>
    </row>
    <row r="27750" spans="62:65" ht="13" thickBot="1">
      <c r="BJ27750" s="138"/>
      <c r="BK27750" s="138"/>
      <c r="BL27750" s="138"/>
      <c r="BM27750" s="138"/>
    </row>
    <row r="27751" spans="62:65" ht="13" thickBot="1">
      <c r="BJ27751" s="138"/>
      <c r="BK27751" s="138"/>
      <c r="BL27751" s="138"/>
      <c r="BM27751" s="138"/>
    </row>
    <row r="27752" spans="62:65" ht="13" thickBot="1">
      <c r="BJ27752" s="138"/>
      <c r="BK27752" s="138"/>
      <c r="BL27752" s="138"/>
      <c r="BM27752" s="138"/>
    </row>
    <row r="27753" spans="62:65" ht="13" thickBot="1">
      <c r="BJ27753" s="138"/>
      <c r="BK27753" s="138"/>
      <c r="BL27753" s="138"/>
      <c r="BM27753" s="138"/>
    </row>
    <row r="27754" spans="62:65" ht="13" thickBot="1">
      <c r="BJ27754" s="138"/>
      <c r="BK27754" s="138"/>
      <c r="BL27754" s="138"/>
      <c r="BM27754" s="138"/>
    </row>
    <row r="27755" spans="62:65" ht="13" thickBot="1">
      <c r="BJ27755" s="138"/>
      <c r="BK27755" s="138"/>
      <c r="BL27755" s="138"/>
      <c r="BM27755" s="138"/>
    </row>
    <row r="27756" spans="62:65" ht="13" thickBot="1">
      <c r="BJ27756" s="138"/>
      <c r="BK27756" s="138"/>
      <c r="BL27756" s="138"/>
      <c r="BM27756" s="138"/>
    </row>
    <row r="27757" spans="62:65" ht="13" thickBot="1">
      <c r="BJ27757" s="138"/>
      <c r="BK27757" s="138"/>
      <c r="BL27757" s="138"/>
      <c r="BM27757" s="138"/>
    </row>
    <row r="27758" spans="62:65" ht="13" thickBot="1">
      <c r="BJ27758" s="138"/>
      <c r="BK27758" s="138"/>
      <c r="BL27758" s="138"/>
      <c r="BM27758" s="138"/>
    </row>
    <row r="27759" spans="62:65" ht="13" thickBot="1">
      <c r="BJ27759" s="138"/>
      <c r="BK27759" s="138"/>
      <c r="BL27759" s="138"/>
      <c r="BM27759" s="138"/>
    </row>
    <row r="27760" spans="62:65" ht="13" thickBot="1">
      <c r="BJ27760" s="138"/>
      <c r="BK27760" s="138"/>
      <c r="BL27760" s="138"/>
      <c r="BM27760" s="138"/>
    </row>
    <row r="27761" spans="62:65" ht="13" thickBot="1">
      <c r="BJ27761" s="138"/>
      <c r="BK27761" s="138"/>
      <c r="BL27761" s="138"/>
      <c r="BM27761" s="138"/>
    </row>
    <row r="27762" spans="62:65" ht="13" thickBot="1">
      <c r="BJ27762" s="138"/>
      <c r="BK27762" s="138"/>
      <c r="BL27762" s="138"/>
      <c r="BM27762" s="138"/>
    </row>
    <row r="27763" spans="62:65" ht="13" thickBot="1">
      <c r="BJ27763" s="138"/>
      <c r="BK27763" s="138"/>
      <c r="BL27763" s="138"/>
      <c r="BM27763" s="138"/>
    </row>
    <row r="27764" spans="62:65" ht="13" thickBot="1">
      <c r="BJ27764" s="138"/>
      <c r="BK27764" s="138"/>
      <c r="BL27764" s="138"/>
      <c r="BM27764" s="138"/>
    </row>
    <row r="27765" spans="62:65" ht="13" thickBot="1">
      <c r="BJ27765" s="138"/>
      <c r="BK27765" s="138"/>
      <c r="BL27765" s="138"/>
      <c r="BM27765" s="138"/>
    </row>
    <row r="27766" spans="62:65" ht="13" thickBot="1">
      <c r="BJ27766" s="138"/>
      <c r="BK27766" s="138"/>
      <c r="BL27766" s="138"/>
      <c r="BM27766" s="138"/>
    </row>
    <row r="27767" spans="62:65" ht="13" thickBot="1">
      <c r="BJ27767" s="138"/>
      <c r="BK27767" s="138"/>
      <c r="BL27767" s="138"/>
      <c r="BM27767" s="138"/>
    </row>
    <row r="27768" spans="62:65" ht="13" thickBot="1">
      <c r="BJ27768" s="138"/>
      <c r="BK27768" s="138"/>
      <c r="BL27768" s="138"/>
      <c r="BM27768" s="138"/>
    </row>
    <row r="27769" spans="62:65" ht="13" thickBot="1">
      <c r="BJ27769" s="138"/>
      <c r="BK27769" s="138"/>
      <c r="BL27769" s="138"/>
      <c r="BM27769" s="138"/>
    </row>
    <row r="27770" spans="62:65" ht="13" thickBot="1">
      <c r="BJ27770" s="138"/>
      <c r="BK27770" s="138"/>
      <c r="BL27770" s="138"/>
      <c r="BM27770" s="138"/>
    </row>
    <row r="27771" spans="62:65" ht="13" thickBot="1">
      <c r="BJ27771" s="138"/>
      <c r="BK27771" s="138"/>
      <c r="BL27771" s="138"/>
      <c r="BM27771" s="138"/>
    </row>
    <row r="27772" spans="62:65" ht="13" thickBot="1">
      <c r="BJ27772" s="138"/>
      <c r="BK27772" s="138"/>
      <c r="BL27772" s="138"/>
      <c r="BM27772" s="138"/>
    </row>
    <row r="27773" spans="62:65" ht="13" thickBot="1">
      <c r="BJ27773" s="138"/>
      <c r="BK27773" s="138"/>
      <c r="BL27773" s="138"/>
      <c r="BM27773" s="138"/>
    </row>
    <row r="27774" spans="62:65" ht="13" thickBot="1">
      <c r="BJ27774" s="138"/>
      <c r="BK27774" s="138"/>
      <c r="BL27774" s="138"/>
      <c r="BM27774" s="138"/>
    </row>
    <row r="27775" spans="62:65" ht="13" thickBot="1">
      <c r="BJ27775" s="138"/>
      <c r="BK27775" s="138"/>
      <c r="BL27775" s="138"/>
      <c r="BM27775" s="138"/>
    </row>
    <row r="27776" spans="62:65" ht="13" thickBot="1">
      <c r="BJ27776" s="138"/>
      <c r="BK27776" s="138"/>
      <c r="BL27776" s="138"/>
      <c r="BM27776" s="138"/>
    </row>
    <row r="27777" spans="62:65" ht="13" thickBot="1">
      <c r="BJ27777" s="138"/>
      <c r="BK27777" s="138"/>
      <c r="BL27777" s="138"/>
      <c r="BM27777" s="138"/>
    </row>
    <row r="27778" spans="62:65" ht="13" thickBot="1">
      <c r="BJ27778" s="138"/>
      <c r="BK27778" s="138"/>
      <c r="BL27778" s="138"/>
      <c r="BM27778" s="138"/>
    </row>
    <row r="27779" spans="62:65" ht="13" thickBot="1">
      <c r="BJ27779" s="138"/>
      <c r="BK27779" s="138"/>
      <c r="BL27779" s="138"/>
      <c r="BM27779" s="138"/>
    </row>
    <row r="27780" spans="62:65" ht="13" thickBot="1">
      <c r="BJ27780" s="138"/>
      <c r="BK27780" s="138"/>
      <c r="BL27780" s="138"/>
      <c r="BM27780" s="138"/>
    </row>
    <row r="27781" spans="62:65" ht="13" thickBot="1">
      <c r="BJ27781" s="138"/>
      <c r="BK27781" s="138"/>
      <c r="BL27781" s="138"/>
      <c r="BM27781" s="138"/>
    </row>
    <row r="27782" spans="62:65" ht="13" thickBot="1">
      <c r="BJ27782" s="138"/>
      <c r="BK27782" s="138"/>
      <c r="BL27782" s="138"/>
      <c r="BM27782" s="138"/>
    </row>
    <row r="27783" spans="62:65" ht="13" thickBot="1">
      <c r="BJ27783" s="138"/>
      <c r="BK27783" s="138"/>
      <c r="BL27783" s="138"/>
      <c r="BM27783" s="138"/>
    </row>
    <row r="27784" spans="62:65" ht="13" thickBot="1">
      <c r="BJ27784" s="138"/>
      <c r="BK27784" s="138"/>
      <c r="BL27784" s="138"/>
      <c r="BM27784" s="138"/>
    </row>
    <row r="27785" spans="62:65" ht="13" thickBot="1">
      <c r="BJ27785" s="138"/>
      <c r="BK27785" s="138"/>
      <c r="BL27785" s="138"/>
      <c r="BM27785" s="138"/>
    </row>
    <row r="27786" spans="62:65" ht="13" thickBot="1">
      <c r="BJ27786" s="138"/>
      <c r="BK27786" s="138"/>
      <c r="BL27786" s="138"/>
      <c r="BM27786" s="138"/>
    </row>
    <row r="27787" spans="62:65" ht="13" thickBot="1">
      <c r="BJ27787" s="138"/>
      <c r="BK27787" s="138"/>
      <c r="BL27787" s="138"/>
      <c r="BM27787" s="138"/>
    </row>
    <row r="27788" spans="62:65" ht="13" thickBot="1">
      <c r="BJ27788" s="138"/>
      <c r="BK27788" s="138"/>
      <c r="BL27788" s="138"/>
      <c r="BM27788" s="138"/>
    </row>
    <row r="27789" spans="62:65" ht="13" thickBot="1">
      <c r="BJ27789" s="138"/>
      <c r="BK27789" s="138"/>
      <c r="BL27789" s="138"/>
      <c r="BM27789" s="138"/>
    </row>
    <row r="27790" spans="62:65" ht="13" thickBot="1">
      <c r="BJ27790" s="138"/>
      <c r="BK27790" s="138"/>
      <c r="BL27790" s="138"/>
      <c r="BM27790" s="138"/>
    </row>
    <row r="27791" spans="62:65" ht="13" thickBot="1">
      <c r="BJ27791" s="138"/>
      <c r="BK27791" s="138"/>
      <c r="BL27791" s="138"/>
      <c r="BM27791" s="138"/>
    </row>
    <row r="27792" spans="62:65" ht="13" thickBot="1">
      <c r="BJ27792" s="138"/>
      <c r="BK27792" s="138"/>
      <c r="BL27792" s="138"/>
      <c r="BM27792" s="138"/>
    </row>
    <row r="27793" spans="62:65" ht="13" thickBot="1">
      <c r="BJ27793" s="138"/>
      <c r="BK27793" s="138"/>
      <c r="BL27793" s="138"/>
      <c r="BM27793" s="138"/>
    </row>
    <row r="27794" spans="62:65" ht="13" thickBot="1">
      <c r="BJ27794" s="138"/>
      <c r="BK27794" s="138"/>
      <c r="BL27794" s="138"/>
      <c r="BM27794" s="138"/>
    </row>
    <row r="27795" spans="62:65" ht="13" thickBot="1">
      <c r="BJ27795" s="138"/>
      <c r="BK27795" s="138"/>
      <c r="BL27795" s="138"/>
      <c r="BM27795" s="138"/>
    </row>
    <row r="27796" spans="62:65" ht="13" thickBot="1">
      <c r="BJ27796" s="138"/>
      <c r="BK27796" s="138"/>
      <c r="BL27796" s="138"/>
      <c r="BM27796" s="138"/>
    </row>
    <row r="27797" spans="62:65" ht="13" thickBot="1">
      <c r="BJ27797" s="138"/>
      <c r="BK27797" s="138"/>
      <c r="BL27797" s="138"/>
      <c r="BM27797" s="138"/>
    </row>
    <row r="27798" spans="62:65" ht="13" thickBot="1">
      <c r="BJ27798" s="138"/>
      <c r="BK27798" s="138"/>
      <c r="BL27798" s="138"/>
      <c r="BM27798" s="138"/>
    </row>
    <row r="27799" spans="62:65" ht="13" thickBot="1">
      <c r="BJ27799" s="138"/>
      <c r="BK27799" s="138"/>
      <c r="BL27799" s="138"/>
      <c r="BM27799" s="138"/>
    </row>
    <row r="27800" spans="62:65" ht="13" thickBot="1">
      <c r="BJ27800" s="138"/>
      <c r="BK27800" s="138"/>
      <c r="BL27800" s="138"/>
      <c r="BM27800" s="138"/>
    </row>
    <row r="27801" spans="62:65" ht="13" thickBot="1">
      <c r="BJ27801" s="138"/>
      <c r="BK27801" s="138"/>
      <c r="BL27801" s="138"/>
      <c r="BM27801" s="138"/>
    </row>
    <row r="27802" spans="62:65" ht="13" thickBot="1">
      <c r="BJ27802" s="138"/>
      <c r="BK27802" s="138"/>
      <c r="BL27802" s="138"/>
      <c r="BM27802" s="138"/>
    </row>
    <row r="27803" spans="62:65" ht="13" thickBot="1">
      <c r="BJ27803" s="138"/>
      <c r="BK27803" s="138"/>
      <c r="BL27803" s="138"/>
      <c r="BM27803" s="138"/>
    </row>
    <row r="27804" spans="62:65" ht="13" thickBot="1">
      <c r="BJ27804" s="138"/>
      <c r="BK27804" s="138"/>
      <c r="BL27804" s="138"/>
      <c r="BM27804" s="138"/>
    </row>
    <row r="27805" spans="62:65" ht="13" thickBot="1">
      <c r="BJ27805" s="138"/>
      <c r="BK27805" s="138"/>
      <c r="BL27805" s="138"/>
      <c r="BM27805" s="138"/>
    </row>
    <row r="27806" spans="62:65" ht="13" thickBot="1">
      <c r="BJ27806" s="138"/>
      <c r="BK27806" s="138"/>
      <c r="BL27806" s="138"/>
      <c r="BM27806" s="138"/>
    </row>
    <row r="27807" spans="62:65" ht="13" thickBot="1">
      <c r="BJ27807" s="138"/>
      <c r="BK27807" s="138"/>
      <c r="BL27807" s="138"/>
      <c r="BM27807" s="138"/>
    </row>
    <row r="27808" spans="62:65" ht="13" thickBot="1">
      <c r="BJ27808" s="138"/>
      <c r="BK27808" s="138"/>
      <c r="BL27808" s="138"/>
      <c r="BM27808" s="138"/>
    </row>
    <row r="27809" spans="62:65" ht="13" thickBot="1">
      <c r="BJ27809" s="138"/>
      <c r="BK27809" s="138"/>
      <c r="BL27809" s="138"/>
      <c r="BM27809" s="138"/>
    </row>
    <row r="27810" spans="62:65" ht="13" thickBot="1">
      <c r="BJ27810" s="138"/>
      <c r="BK27810" s="138"/>
      <c r="BL27810" s="138"/>
      <c r="BM27810" s="138"/>
    </row>
    <row r="27811" spans="62:65" ht="13" thickBot="1">
      <c r="BJ27811" s="138"/>
      <c r="BK27811" s="138"/>
      <c r="BL27811" s="138"/>
      <c r="BM27811" s="138"/>
    </row>
    <row r="27812" spans="62:65" ht="13" thickBot="1">
      <c r="BJ27812" s="138"/>
      <c r="BK27812" s="138"/>
      <c r="BL27812" s="138"/>
      <c r="BM27812" s="138"/>
    </row>
    <row r="27813" spans="62:65" ht="13" thickBot="1">
      <c r="BJ27813" s="138"/>
      <c r="BK27813" s="138"/>
      <c r="BL27813" s="138"/>
      <c r="BM27813" s="138"/>
    </row>
    <row r="27814" spans="62:65" ht="13" thickBot="1">
      <c r="BJ27814" s="138"/>
      <c r="BK27814" s="138"/>
      <c r="BL27814" s="138"/>
      <c r="BM27814" s="138"/>
    </row>
    <row r="27815" spans="62:65" ht="13" thickBot="1">
      <c r="BJ27815" s="138"/>
      <c r="BK27815" s="138"/>
      <c r="BL27815" s="138"/>
      <c r="BM27815" s="138"/>
    </row>
    <row r="27816" spans="62:65" ht="13" thickBot="1">
      <c r="BJ27816" s="138"/>
      <c r="BK27816" s="138"/>
      <c r="BL27816" s="138"/>
      <c r="BM27816" s="138"/>
    </row>
    <row r="27817" spans="62:65" ht="13" thickBot="1">
      <c r="BJ27817" s="138"/>
      <c r="BK27817" s="138"/>
      <c r="BL27817" s="138"/>
      <c r="BM27817" s="138"/>
    </row>
    <row r="27818" spans="62:65" ht="13" thickBot="1">
      <c r="BJ27818" s="138"/>
      <c r="BK27818" s="138"/>
      <c r="BL27818" s="138"/>
      <c r="BM27818" s="138"/>
    </row>
    <row r="27819" spans="62:65" ht="13" thickBot="1">
      <c r="BJ27819" s="138"/>
      <c r="BK27819" s="138"/>
      <c r="BL27819" s="138"/>
      <c r="BM27819" s="138"/>
    </row>
    <row r="27820" spans="62:65" ht="13" thickBot="1">
      <c r="BJ27820" s="138"/>
      <c r="BK27820" s="138"/>
      <c r="BL27820" s="138"/>
      <c r="BM27820" s="138"/>
    </row>
    <row r="27821" spans="62:65" ht="13" thickBot="1">
      <c r="BJ27821" s="138"/>
      <c r="BK27821" s="138"/>
      <c r="BL27821" s="138"/>
      <c r="BM27821" s="138"/>
    </row>
    <row r="27822" spans="62:65" ht="13" thickBot="1">
      <c r="BJ27822" s="138"/>
      <c r="BK27822" s="138"/>
      <c r="BL27822" s="138"/>
      <c r="BM27822" s="138"/>
    </row>
    <row r="27823" spans="62:65" ht="13" thickBot="1">
      <c r="BJ27823" s="138"/>
      <c r="BK27823" s="138"/>
      <c r="BL27823" s="138"/>
      <c r="BM27823" s="138"/>
    </row>
    <row r="27824" spans="62:65" ht="13" thickBot="1">
      <c r="BJ27824" s="138"/>
      <c r="BK27824" s="138"/>
      <c r="BL27824" s="138"/>
      <c r="BM27824" s="138"/>
    </row>
    <row r="27825" spans="62:65" ht="13" thickBot="1">
      <c r="BJ27825" s="138"/>
      <c r="BK27825" s="138"/>
      <c r="BL27825" s="138"/>
      <c r="BM27825" s="138"/>
    </row>
    <row r="27826" spans="62:65" ht="13" thickBot="1">
      <c r="BJ27826" s="138"/>
      <c r="BK27826" s="138"/>
      <c r="BL27826" s="138"/>
      <c r="BM27826" s="138"/>
    </row>
    <row r="27827" spans="62:65" ht="13" thickBot="1">
      <c r="BJ27827" s="138"/>
      <c r="BK27827" s="138"/>
      <c r="BL27827" s="138"/>
      <c r="BM27827" s="138"/>
    </row>
    <row r="27828" spans="62:65" ht="13" thickBot="1">
      <c r="BJ27828" s="138"/>
      <c r="BK27828" s="138"/>
      <c r="BL27828" s="138"/>
      <c r="BM27828" s="138"/>
    </row>
    <row r="27829" spans="62:65" ht="13" thickBot="1">
      <c r="BJ27829" s="138"/>
      <c r="BK27829" s="138"/>
      <c r="BL27829" s="138"/>
      <c r="BM27829" s="138"/>
    </row>
    <row r="27830" spans="62:65" ht="13" thickBot="1">
      <c r="BJ27830" s="138"/>
      <c r="BK27830" s="138"/>
      <c r="BL27830" s="138"/>
      <c r="BM27830" s="138"/>
    </row>
    <row r="27831" spans="62:65" ht="13" thickBot="1">
      <c r="BJ27831" s="138"/>
      <c r="BK27831" s="138"/>
      <c r="BL27831" s="138"/>
      <c r="BM27831" s="138"/>
    </row>
    <row r="27832" spans="62:65" ht="13" thickBot="1">
      <c r="BJ27832" s="138"/>
      <c r="BK27832" s="138"/>
      <c r="BL27832" s="138"/>
      <c r="BM27832" s="138"/>
    </row>
    <row r="27833" spans="62:65" ht="13" thickBot="1">
      <c r="BJ27833" s="138"/>
      <c r="BK27833" s="138"/>
      <c r="BL27833" s="138"/>
      <c r="BM27833" s="138"/>
    </row>
    <row r="27834" spans="62:65" ht="13" thickBot="1">
      <c r="BJ27834" s="138"/>
      <c r="BK27834" s="138"/>
      <c r="BL27834" s="138"/>
      <c r="BM27834" s="138"/>
    </row>
    <row r="27835" spans="62:65" ht="13" thickBot="1">
      <c r="BJ27835" s="138"/>
      <c r="BK27835" s="138"/>
      <c r="BL27835" s="138"/>
      <c r="BM27835" s="138"/>
    </row>
    <row r="27836" spans="62:65" ht="13" thickBot="1">
      <c r="BJ27836" s="138"/>
      <c r="BK27836" s="138"/>
      <c r="BL27836" s="138"/>
      <c r="BM27836" s="138"/>
    </row>
    <row r="27837" spans="62:65" ht="13" thickBot="1">
      <c r="BJ27837" s="138"/>
      <c r="BK27837" s="138"/>
      <c r="BL27837" s="138"/>
      <c r="BM27837" s="138"/>
    </row>
    <row r="27838" spans="62:65" ht="13" thickBot="1">
      <c r="BJ27838" s="138"/>
      <c r="BK27838" s="138"/>
      <c r="BL27838" s="138"/>
      <c r="BM27838" s="138"/>
    </row>
    <row r="27839" spans="62:65" ht="13" thickBot="1">
      <c r="BJ27839" s="138"/>
      <c r="BK27839" s="138"/>
      <c r="BL27839" s="138"/>
      <c r="BM27839" s="138"/>
    </row>
    <row r="27840" spans="62:65" ht="13" thickBot="1">
      <c r="BJ27840" s="138"/>
      <c r="BK27840" s="138"/>
      <c r="BL27840" s="138"/>
      <c r="BM27840" s="138"/>
    </row>
    <row r="27841" spans="62:65" ht="13" thickBot="1">
      <c r="BJ27841" s="138"/>
      <c r="BK27841" s="138"/>
      <c r="BL27841" s="138"/>
      <c r="BM27841" s="138"/>
    </row>
    <row r="27842" spans="62:65" ht="13" thickBot="1">
      <c r="BJ27842" s="138"/>
      <c r="BK27842" s="138"/>
      <c r="BL27842" s="138"/>
      <c r="BM27842" s="138"/>
    </row>
    <row r="27843" spans="62:65" ht="13" thickBot="1">
      <c r="BJ27843" s="138"/>
      <c r="BK27843" s="138"/>
      <c r="BL27843" s="138"/>
      <c r="BM27843" s="138"/>
    </row>
    <row r="27844" spans="62:65" ht="13" thickBot="1">
      <c r="BJ27844" s="138"/>
      <c r="BK27844" s="138"/>
      <c r="BL27844" s="138"/>
      <c r="BM27844" s="138"/>
    </row>
    <row r="27845" spans="62:65" ht="13" thickBot="1">
      <c r="BJ27845" s="138"/>
      <c r="BK27845" s="138"/>
      <c r="BL27845" s="138"/>
      <c r="BM27845" s="138"/>
    </row>
    <row r="27846" spans="62:65" ht="13" thickBot="1">
      <c r="BJ27846" s="138"/>
      <c r="BK27846" s="138"/>
      <c r="BL27846" s="138"/>
      <c r="BM27846" s="138"/>
    </row>
    <row r="27847" spans="62:65" ht="13" thickBot="1">
      <c r="BJ27847" s="138"/>
      <c r="BK27847" s="138"/>
      <c r="BL27847" s="138"/>
      <c r="BM27847" s="138"/>
    </row>
    <row r="27848" spans="62:65" ht="13" thickBot="1">
      <c r="BJ27848" s="138"/>
      <c r="BK27848" s="138"/>
      <c r="BL27848" s="138"/>
      <c r="BM27848" s="138"/>
    </row>
    <row r="27849" spans="62:65" ht="13" thickBot="1">
      <c r="BJ27849" s="138"/>
      <c r="BK27849" s="138"/>
      <c r="BL27849" s="138"/>
      <c r="BM27849" s="138"/>
    </row>
    <row r="27850" spans="62:65" ht="13" thickBot="1">
      <c r="BJ27850" s="138"/>
      <c r="BK27850" s="138"/>
      <c r="BL27850" s="138"/>
      <c r="BM27850" s="138"/>
    </row>
    <row r="27851" spans="62:65" ht="13" thickBot="1">
      <c r="BJ27851" s="138"/>
      <c r="BK27851" s="138"/>
      <c r="BL27851" s="138"/>
      <c r="BM27851" s="138"/>
    </row>
    <row r="27852" spans="62:65" ht="13" thickBot="1">
      <c r="BJ27852" s="138"/>
      <c r="BK27852" s="138"/>
      <c r="BL27852" s="138"/>
      <c r="BM27852" s="138"/>
    </row>
    <row r="27853" spans="62:65" ht="13" thickBot="1">
      <c r="BJ27853" s="138"/>
      <c r="BK27853" s="138"/>
      <c r="BL27853" s="138"/>
      <c r="BM27853" s="138"/>
    </row>
    <row r="27854" spans="62:65" ht="13" thickBot="1">
      <c r="BJ27854" s="138"/>
      <c r="BK27854" s="138"/>
      <c r="BL27854" s="138"/>
      <c r="BM27854" s="138"/>
    </row>
    <row r="27855" spans="62:65" ht="13" thickBot="1">
      <c r="BJ27855" s="138"/>
      <c r="BK27855" s="138"/>
      <c r="BL27855" s="138"/>
      <c r="BM27855" s="138"/>
    </row>
    <row r="27856" spans="62:65" ht="13" thickBot="1">
      <c r="BJ27856" s="138"/>
      <c r="BK27856" s="138"/>
      <c r="BL27856" s="138"/>
      <c r="BM27856" s="138"/>
    </row>
    <row r="27857" spans="62:65" ht="13" thickBot="1">
      <c r="BJ27857" s="138"/>
      <c r="BK27857" s="138"/>
      <c r="BL27857" s="138"/>
      <c r="BM27857" s="138"/>
    </row>
    <row r="27858" spans="62:65" ht="13" thickBot="1">
      <c r="BJ27858" s="138"/>
      <c r="BK27858" s="138"/>
      <c r="BL27858" s="138"/>
      <c r="BM27858" s="138"/>
    </row>
    <row r="27859" spans="62:65" ht="13" thickBot="1">
      <c r="BJ27859" s="138"/>
      <c r="BK27859" s="138"/>
      <c r="BL27859" s="138"/>
      <c r="BM27859" s="138"/>
    </row>
    <row r="27860" spans="62:65" ht="13" thickBot="1">
      <c r="BJ27860" s="138"/>
      <c r="BK27860" s="138"/>
      <c r="BL27860" s="138"/>
      <c r="BM27860" s="138"/>
    </row>
    <row r="27861" spans="62:65" ht="13" thickBot="1">
      <c r="BJ27861" s="138"/>
      <c r="BK27861" s="138"/>
      <c r="BL27861" s="138"/>
      <c r="BM27861" s="138"/>
    </row>
    <row r="27862" spans="62:65" ht="13" thickBot="1">
      <c r="BJ27862" s="138"/>
      <c r="BK27862" s="138"/>
      <c r="BL27862" s="138"/>
      <c r="BM27862" s="138"/>
    </row>
    <row r="27863" spans="62:65" ht="13" thickBot="1">
      <c r="BJ27863" s="138"/>
      <c r="BK27863" s="138"/>
      <c r="BL27863" s="138"/>
      <c r="BM27863" s="138"/>
    </row>
    <row r="27864" spans="62:65" ht="13" thickBot="1">
      <c r="BJ27864" s="138"/>
      <c r="BK27864" s="138"/>
      <c r="BL27864" s="138"/>
      <c r="BM27864" s="138"/>
    </row>
    <row r="27865" spans="62:65" ht="13" thickBot="1">
      <c r="BJ27865" s="138"/>
      <c r="BK27865" s="138"/>
      <c r="BL27865" s="138"/>
      <c r="BM27865" s="138"/>
    </row>
    <row r="27866" spans="62:65" ht="13" thickBot="1">
      <c r="BJ27866" s="138"/>
      <c r="BK27866" s="138"/>
      <c r="BL27866" s="138"/>
      <c r="BM27866" s="138"/>
    </row>
    <row r="27867" spans="62:65" ht="13" thickBot="1">
      <c r="BJ27867" s="138"/>
      <c r="BK27867" s="138"/>
      <c r="BL27867" s="138"/>
      <c r="BM27867" s="138"/>
    </row>
    <row r="27868" spans="62:65" ht="13" thickBot="1">
      <c r="BJ27868" s="138"/>
      <c r="BK27868" s="138"/>
      <c r="BL27868" s="138"/>
      <c r="BM27868" s="138"/>
    </row>
    <row r="27869" spans="62:65" ht="13" thickBot="1">
      <c r="BJ27869" s="138"/>
      <c r="BK27869" s="138"/>
      <c r="BL27869" s="138"/>
      <c r="BM27869" s="138"/>
    </row>
    <row r="27870" spans="62:65" ht="13" thickBot="1">
      <c r="BJ27870" s="138"/>
      <c r="BK27870" s="138"/>
      <c r="BL27870" s="138"/>
      <c r="BM27870" s="138"/>
    </row>
    <row r="27871" spans="62:65" ht="13" thickBot="1">
      <c r="BJ27871" s="138"/>
      <c r="BK27871" s="138"/>
      <c r="BL27871" s="138"/>
      <c r="BM27871" s="138"/>
    </row>
    <row r="27872" spans="62:65" ht="13" thickBot="1">
      <c r="BJ27872" s="138"/>
      <c r="BK27872" s="138"/>
      <c r="BL27872" s="138"/>
      <c r="BM27872" s="138"/>
    </row>
    <row r="27873" spans="62:65" ht="13" thickBot="1">
      <c r="BJ27873" s="138"/>
      <c r="BK27873" s="138"/>
      <c r="BL27873" s="138"/>
      <c r="BM27873" s="138"/>
    </row>
    <row r="27874" spans="62:65" ht="13" thickBot="1">
      <c r="BJ27874" s="138"/>
      <c r="BK27874" s="138"/>
      <c r="BL27874" s="138"/>
      <c r="BM27874" s="138"/>
    </row>
    <row r="27875" spans="62:65" ht="13" thickBot="1">
      <c r="BJ27875" s="138"/>
      <c r="BK27875" s="138"/>
      <c r="BL27875" s="138"/>
      <c r="BM27875" s="138"/>
    </row>
    <row r="27876" spans="62:65" ht="13" thickBot="1">
      <c r="BJ27876" s="138"/>
      <c r="BK27876" s="138"/>
      <c r="BL27876" s="138"/>
      <c r="BM27876" s="138"/>
    </row>
    <row r="27877" spans="62:65" ht="13" thickBot="1">
      <c r="BJ27877" s="138"/>
      <c r="BK27877" s="138"/>
      <c r="BL27877" s="138"/>
      <c r="BM27877" s="138"/>
    </row>
    <row r="27878" spans="62:65" ht="13" thickBot="1">
      <c r="BJ27878" s="138"/>
      <c r="BK27878" s="138"/>
      <c r="BL27878" s="138"/>
      <c r="BM27878" s="138"/>
    </row>
    <row r="27879" spans="62:65" ht="13" thickBot="1">
      <c r="BJ27879" s="138"/>
      <c r="BK27879" s="138"/>
      <c r="BL27879" s="138"/>
      <c r="BM27879" s="138"/>
    </row>
    <row r="27880" spans="62:65" ht="13" thickBot="1">
      <c r="BJ27880" s="138"/>
      <c r="BK27880" s="138"/>
      <c r="BL27880" s="138"/>
      <c r="BM27880" s="138"/>
    </row>
    <row r="27881" spans="62:65" ht="13" thickBot="1">
      <c r="BJ27881" s="138"/>
      <c r="BK27881" s="138"/>
      <c r="BL27881" s="138"/>
      <c r="BM27881" s="138"/>
    </row>
    <row r="27882" spans="62:65" ht="13" thickBot="1">
      <c r="BJ27882" s="138"/>
      <c r="BK27882" s="138"/>
      <c r="BL27882" s="138"/>
      <c r="BM27882" s="138"/>
    </row>
    <row r="27883" spans="62:65" ht="13" thickBot="1">
      <c r="BJ27883" s="138"/>
      <c r="BK27883" s="138"/>
      <c r="BL27883" s="138"/>
      <c r="BM27883" s="138"/>
    </row>
    <row r="27884" spans="62:65" ht="13" thickBot="1">
      <c r="BJ27884" s="138"/>
      <c r="BK27884" s="138"/>
      <c r="BL27884" s="138"/>
      <c r="BM27884" s="138"/>
    </row>
    <row r="27885" spans="62:65" ht="13" thickBot="1">
      <c r="BJ27885" s="138"/>
      <c r="BK27885" s="138"/>
      <c r="BL27885" s="138"/>
      <c r="BM27885" s="138"/>
    </row>
    <row r="27886" spans="62:65" ht="13" thickBot="1">
      <c r="BJ27886" s="138"/>
      <c r="BK27886" s="138"/>
      <c r="BL27886" s="138"/>
      <c r="BM27886" s="138"/>
    </row>
    <row r="27887" spans="62:65" ht="13" thickBot="1">
      <c r="BJ27887" s="138"/>
      <c r="BK27887" s="138"/>
      <c r="BL27887" s="138"/>
      <c r="BM27887" s="138"/>
    </row>
    <row r="27888" spans="62:65" ht="13" thickBot="1">
      <c r="BJ27888" s="138"/>
      <c r="BK27888" s="138"/>
      <c r="BL27888" s="138"/>
      <c r="BM27888" s="138"/>
    </row>
    <row r="27889" spans="62:65" ht="13" thickBot="1">
      <c r="BJ27889" s="138"/>
      <c r="BK27889" s="138"/>
      <c r="BL27889" s="138"/>
      <c r="BM27889" s="138"/>
    </row>
    <row r="27890" spans="62:65" ht="13" thickBot="1">
      <c r="BJ27890" s="138"/>
      <c r="BK27890" s="138"/>
      <c r="BL27890" s="138"/>
      <c r="BM27890" s="138"/>
    </row>
    <row r="27891" spans="62:65" ht="13" thickBot="1">
      <c r="BJ27891" s="138"/>
      <c r="BK27891" s="138"/>
      <c r="BL27891" s="138"/>
      <c r="BM27891" s="138"/>
    </row>
    <row r="27892" spans="62:65" ht="13" thickBot="1">
      <c r="BJ27892" s="138"/>
      <c r="BK27892" s="138"/>
      <c r="BL27892" s="138"/>
      <c r="BM27892" s="138"/>
    </row>
    <row r="27893" spans="62:65" ht="13" thickBot="1">
      <c r="BJ27893" s="138"/>
      <c r="BK27893" s="138"/>
      <c r="BL27893" s="138"/>
      <c r="BM27893" s="138"/>
    </row>
    <row r="27894" spans="62:65" ht="13" thickBot="1">
      <c r="BJ27894" s="138"/>
      <c r="BK27894" s="138"/>
      <c r="BL27894" s="138"/>
      <c r="BM27894" s="138"/>
    </row>
    <row r="27895" spans="62:65" ht="13" thickBot="1">
      <c r="BJ27895" s="138"/>
      <c r="BK27895" s="138"/>
      <c r="BL27895" s="138"/>
      <c r="BM27895" s="138"/>
    </row>
    <row r="27896" spans="62:65" ht="13" thickBot="1">
      <c r="BJ27896" s="138"/>
      <c r="BK27896" s="138"/>
      <c r="BL27896" s="138"/>
      <c r="BM27896" s="138"/>
    </row>
    <row r="27897" spans="62:65" ht="13" thickBot="1">
      <c r="BJ27897" s="138"/>
      <c r="BK27897" s="138"/>
      <c r="BL27897" s="138"/>
      <c r="BM27897" s="138"/>
    </row>
    <row r="27898" spans="62:65" ht="13" thickBot="1">
      <c r="BJ27898" s="138"/>
      <c r="BK27898" s="138"/>
      <c r="BL27898" s="138"/>
      <c r="BM27898" s="138"/>
    </row>
    <row r="27899" spans="62:65" ht="13" thickBot="1">
      <c r="BJ27899" s="138"/>
      <c r="BK27899" s="138"/>
      <c r="BL27899" s="138"/>
      <c r="BM27899" s="138"/>
    </row>
    <row r="27900" spans="62:65" ht="13" thickBot="1">
      <c r="BJ27900" s="138"/>
      <c r="BK27900" s="138"/>
      <c r="BL27900" s="138"/>
      <c r="BM27900" s="138"/>
    </row>
    <row r="27901" spans="62:65" ht="13" thickBot="1">
      <c r="BJ27901" s="138"/>
      <c r="BK27901" s="138"/>
      <c r="BL27901" s="138"/>
      <c r="BM27901" s="138"/>
    </row>
    <row r="27902" spans="62:65" ht="13" thickBot="1">
      <c r="BJ27902" s="138"/>
      <c r="BK27902" s="138"/>
      <c r="BL27902" s="138"/>
      <c r="BM27902" s="138"/>
    </row>
    <row r="27903" spans="62:65" ht="13" thickBot="1">
      <c r="BJ27903" s="138"/>
      <c r="BK27903" s="138"/>
      <c r="BL27903" s="138"/>
      <c r="BM27903" s="138"/>
    </row>
    <row r="27904" spans="62:65" ht="13" thickBot="1">
      <c r="BJ27904" s="138"/>
      <c r="BK27904" s="138"/>
      <c r="BL27904" s="138"/>
      <c r="BM27904" s="138"/>
    </row>
    <row r="27905" spans="62:65" ht="13" thickBot="1">
      <c r="BJ27905" s="138"/>
      <c r="BK27905" s="138"/>
      <c r="BL27905" s="138"/>
      <c r="BM27905" s="138"/>
    </row>
    <row r="27906" spans="62:65" ht="13" thickBot="1">
      <c r="BJ27906" s="138"/>
      <c r="BK27906" s="138"/>
      <c r="BL27906" s="138"/>
      <c r="BM27906" s="138"/>
    </row>
    <row r="27907" spans="62:65" ht="13" thickBot="1">
      <c r="BJ27907" s="138"/>
      <c r="BK27907" s="138"/>
      <c r="BL27907" s="138"/>
      <c r="BM27907" s="138"/>
    </row>
    <row r="27908" spans="62:65" ht="13" thickBot="1">
      <c r="BJ27908" s="138"/>
      <c r="BK27908" s="138"/>
      <c r="BL27908" s="138"/>
      <c r="BM27908" s="138"/>
    </row>
    <row r="27909" spans="62:65" ht="13" thickBot="1">
      <c r="BJ27909" s="138"/>
      <c r="BK27909" s="138"/>
      <c r="BL27909" s="138"/>
      <c r="BM27909" s="138"/>
    </row>
    <row r="27910" spans="62:65" ht="13" thickBot="1">
      <c r="BJ27910" s="138"/>
      <c r="BK27910" s="138"/>
      <c r="BL27910" s="138"/>
      <c r="BM27910" s="138"/>
    </row>
    <row r="27911" spans="62:65" ht="13" thickBot="1">
      <c r="BJ27911" s="138"/>
      <c r="BK27911" s="138"/>
      <c r="BL27911" s="138"/>
      <c r="BM27911" s="138"/>
    </row>
    <row r="27912" spans="62:65" ht="13" thickBot="1">
      <c r="BJ27912" s="138"/>
      <c r="BK27912" s="138"/>
      <c r="BL27912" s="138"/>
      <c r="BM27912" s="138"/>
    </row>
    <row r="27913" spans="62:65" ht="13" thickBot="1">
      <c r="BJ27913" s="138"/>
      <c r="BK27913" s="138"/>
      <c r="BL27913" s="138"/>
      <c r="BM27913" s="138"/>
    </row>
    <row r="27914" spans="62:65" ht="13" thickBot="1">
      <c r="BJ27914" s="138"/>
      <c r="BK27914" s="138"/>
      <c r="BL27914" s="138"/>
      <c r="BM27914" s="138"/>
    </row>
    <row r="27915" spans="62:65" ht="13" thickBot="1">
      <c r="BJ27915" s="138"/>
      <c r="BK27915" s="138"/>
      <c r="BL27915" s="138"/>
      <c r="BM27915" s="138"/>
    </row>
    <row r="27916" spans="62:65" ht="13" thickBot="1">
      <c r="BJ27916" s="138"/>
      <c r="BK27916" s="138"/>
      <c r="BL27916" s="138"/>
      <c r="BM27916" s="138"/>
    </row>
    <row r="27917" spans="62:65" ht="13" thickBot="1">
      <c r="BJ27917" s="138"/>
      <c r="BK27917" s="138"/>
      <c r="BL27917" s="138"/>
      <c r="BM27917" s="138"/>
    </row>
    <row r="27918" spans="62:65" ht="13" thickBot="1">
      <c r="BJ27918" s="138"/>
      <c r="BK27918" s="138"/>
      <c r="BL27918" s="138"/>
      <c r="BM27918" s="138"/>
    </row>
    <row r="27919" spans="62:65" ht="13" thickBot="1">
      <c r="BJ27919" s="138"/>
      <c r="BK27919" s="138"/>
      <c r="BL27919" s="138"/>
      <c r="BM27919" s="138"/>
    </row>
    <row r="27920" spans="62:65" ht="13" thickBot="1">
      <c r="BJ27920" s="138"/>
      <c r="BK27920" s="138"/>
      <c r="BL27920" s="138"/>
      <c r="BM27920" s="138"/>
    </row>
    <row r="27921" spans="62:65" ht="13" thickBot="1">
      <c r="BJ27921" s="138"/>
      <c r="BK27921" s="138"/>
      <c r="BL27921" s="138"/>
      <c r="BM27921" s="138"/>
    </row>
    <row r="27922" spans="62:65" ht="13" thickBot="1">
      <c r="BJ27922" s="138"/>
      <c r="BK27922" s="138"/>
      <c r="BL27922" s="138"/>
      <c r="BM27922" s="138"/>
    </row>
    <row r="27923" spans="62:65" ht="13" thickBot="1">
      <c r="BJ27923" s="138"/>
      <c r="BK27923" s="138"/>
      <c r="BL27923" s="138"/>
      <c r="BM27923" s="138"/>
    </row>
    <row r="27924" spans="62:65" ht="13" thickBot="1">
      <c r="BJ27924" s="138"/>
      <c r="BK27924" s="138"/>
      <c r="BL27924" s="138"/>
      <c r="BM27924" s="138"/>
    </row>
    <row r="27925" spans="62:65" ht="13" thickBot="1">
      <c r="BJ27925" s="138"/>
      <c r="BK27925" s="138"/>
      <c r="BL27925" s="138"/>
      <c r="BM27925" s="138"/>
    </row>
    <row r="27926" spans="62:65" ht="13" thickBot="1">
      <c r="BJ27926" s="138"/>
      <c r="BK27926" s="138"/>
      <c r="BL27926" s="138"/>
      <c r="BM27926" s="138"/>
    </row>
    <row r="27927" spans="62:65" ht="13" thickBot="1">
      <c r="BJ27927" s="138"/>
      <c r="BK27927" s="138"/>
      <c r="BL27927" s="138"/>
      <c r="BM27927" s="138"/>
    </row>
    <row r="27928" spans="62:65" ht="13" thickBot="1">
      <c r="BJ27928" s="138"/>
      <c r="BK27928" s="138"/>
      <c r="BL27928" s="138"/>
      <c r="BM27928" s="138"/>
    </row>
    <row r="27929" spans="62:65" ht="13" thickBot="1">
      <c r="BJ27929" s="138"/>
      <c r="BK27929" s="138"/>
      <c r="BL27929" s="138"/>
      <c r="BM27929" s="138"/>
    </row>
    <row r="27930" spans="62:65" ht="13" thickBot="1">
      <c r="BJ27930" s="138"/>
      <c r="BK27930" s="138"/>
      <c r="BL27930" s="138"/>
      <c r="BM27930" s="138"/>
    </row>
    <row r="27931" spans="62:65" ht="13" thickBot="1">
      <c r="BJ27931" s="138"/>
      <c r="BK27931" s="138"/>
      <c r="BL27931" s="138"/>
      <c r="BM27931" s="138"/>
    </row>
    <row r="27932" spans="62:65" ht="13" thickBot="1">
      <c r="BJ27932" s="138"/>
      <c r="BK27932" s="138"/>
      <c r="BL27932" s="138"/>
      <c r="BM27932" s="138"/>
    </row>
    <row r="27933" spans="62:65" ht="13" thickBot="1">
      <c r="BJ27933" s="138"/>
      <c r="BK27933" s="138"/>
      <c r="BL27933" s="138"/>
      <c r="BM27933" s="138"/>
    </row>
    <row r="27934" spans="62:65" ht="13" thickBot="1">
      <c r="BJ27934" s="138"/>
      <c r="BK27934" s="138"/>
      <c r="BL27934" s="138"/>
      <c r="BM27934" s="138"/>
    </row>
    <row r="27935" spans="62:65" ht="13" thickBot="1">
      <c r="BJ27935" s="138"/>
      <c r="BK27935" s="138"/>
      <c r="BL27935" s="138"/>
      <c r="BM27935" s="138"/>
    </row>
    <row r="27936" spans="62:65" ht="13" thickBot="1">
      <c r="BJ27936" s="138"/>
      <c r="BK27936" s="138"/>
      <c r="BL27936" s="138"/>
      <c r="BM27936" s="138"/>
    </row>
    <row r="27937" spans="62:65" ht="13" thickBot="1">
      <c r="BJ27937" s="138"/>
      <c r="BK27937" s="138"/>
      <c r="BL27937" s="138"/>
      <c r="BM27937" s="138"/>
    </row>
    <row r="27938" spans="62:65" ht="13" thickBot="1">
      <c r="BJ27938" s="138"/>
      <c r="BK27938" s="138"/>
      <c r="BL27938" s="138"/>
      <c r="BM27938" s="138"/>
    </row>
    <row r="27939" spans="62:65" ht="13" thickBot="1">
      <c r="BJ27939" s="138"/>
      <c r="BK27939" s="138"/>
      <c r="BL27939" s="138"/>
      <c r="BM27939" s="138"/>
    </row>
    <row r="27940" spans="62:65" ht="13" thickBot="1">
      <c r="BJ27940" s="138"/>
      <c r="BK27940" s="138"/>
      <c r="BL27940" s="138"/>
      <c r="BM27940" s="138"/>
    </row>
    <row r="27941" spans="62:65" ht="13" thickBot="1">
      <c r="BJ27941" s="138"/>
      <c r="BK27941" s="138"/>
      <c r="BL27941" s="138"/>
      <c r="BM27941" s="138"/>
    </row>
    <row r="27942" spans="62:65" ht="13" thickBot="1">
      <c r="BJ27942" s="138"/>
      <c r="BK27942" s="138"/>
      <c r="BL27942" s="138"/>
      <c r="BM27942" s="138"/>
    </row>
    <row r="27943" spans="62:65" ht="13" thickBot="1">
      <c r="BJ27943" s="138"/>
      <c r="BK27943" s="138"/>
      <c r="BL27943" s="138"/>
      <c r="BM27943" s="138"/>
    </row>
    <row r="27944" spans="62:65" ht="13" thickBot="1">
      <c r="BJ27944" s="138"/>
      <c r="BK27944" s="138"/>
      <c r="BL27944" s="138"/>
      <c r="BM27944" s="138"/>
    </row>
    <row r="27945" spans="62:65" ht="13" thickBot="1">
      <c r="BJ27945" s="138"/>
      <c r="BK27945" s="138"/>
      <c r="BL27945" s="138"/>
      <c r="BM27945" s="138"/>
    </row>
    <row r="27946" spans="62:65" ht="13" thickBot="1">
      <c r="BJ27946" s="138"/>
      <c r="BK27946" s="138"/>
      <c r="BL27946" s="138"/>
      <c r="BM27946" s="138"/>
    </row>
    <row r="27947" spans="62:65" ht="13" thickBot="1">
      <c r="BJ27947" s="138"/>
      <c r="BK27947" s="138"/>
      <c r="BL27947" s="138"/>
      <c r="BM27947" s="138"/>
    </row>
    <row r="27948" spans="62:65" ht="13" thickBot="1">
      <c r="BJ27948" s="138"/>
      <c r="BK27948" s="138"/>
      <c r="BL27948" s="138"/>
      <c r="BM27948" s="138"/>
    </row>
    <row r="27949" spans="62:65" ht="13" thickBot="1">
      <c r="BJ27949" s="138"/>
      <c r="BK27949" s="138"/>
      <c r="BL27949" s="138"/>
      <c r="BM27949" s="138"/>
    </row>
    <row r="27950" spans="62:65" ht="13" thickBot="1">
      <c r="BJ27950" s="138"/>
      <c r="BK27950" s="138"/>
      <c r="BL27950" s="138"/>
      <c r="BM27950" s="138"/>
    </row>
    <row r="27951" spans="62:65" ht="13" thickBot="1">
      <c r="BJ27951" s="138"/>
      <c r="BK27951" s="138"/>
      <c r="BL27951" s="138"/>
      <c r="BM27951" s="138"/>
    </row>
    <row r="27952" spans="62:65" ht="13" thickBot="1">
      <c r="BJ27952" s="138"/>
      <c r="BK27952" s="138"/>
      <c r="BL27952" s="138"/>
      <c r="BM27952" s="138"/>
    </row>
    <row r="27953" spans="62:65" ht="13" thickBot="1">
      <c r="BJ27953" s="138"/>
      <c r="BK27953" s="138"/>
      <c r="BL27953" s="138"/>
      <c r="BM27953" s="138"/>
    </row>
    <row r="27954" spans="62:65" ht="13" thickBot="1">
      <c r="BJ27954" s="138"/>
      <c r="BK27954" s="138"/>
      <c r="BL27954" s="138"/>
      <c r="BM27954" s="138"/>
    </row>
    <row r="27955" spans="62:65" ht="13" thickBot="1">
      <c r="BJ27955" s="138"/>
      <c r="BK27955" s="138"/>
      <c r="BL27955" s="138"/>
      <c r="BM27955" s="138"/>
    </row>
    <row r="27956" spans="62:65" ht="13" thickBot="1">
      <c r="BJ27956" s="138"/>
      <c r="BK27956" s="138"/>
      <c r="BL27956" s="138"/>
      <c r="BM27956" s="138"/>
    </row>
    <row r="27957" spans="62:65" ht="13" thickBot="1">
      <c r="BJ27957" s="138"/>
      <c r="BK27957" s="138"/>
      <c r="BL27957" s="138"/>
      <c r="BM27957" s="138"/>
    </row>
    <row r="27958" spans="62:65" ht="13" thickBot="1">
      <c r="BJ27958" s="138"/>
      <c r="BK27958" s="138"/>
      <c r="BL27958" s="138"/>
      <c r="BM27958" s="138"/>
    </row>
    <row r="27959" spans="62:65" ht="13" thickBot="1">
      <c r="BJ27959" s="138"/>
      <c r="BK27959" s="138"/>
      <c r="BL27959" s="138"/>
      <c r="BM27959" s="138"/>
    </row>
    <row r="27960" spans="62:65" ht="13" thickBot="1">
      <c r="BJ27960" s="138"/>
      <c r="BK27960" s="138"/>
      <c r="BL27960" s="138"/>
      <c r="BM27960" s="138"/>
    </row>
    <row r="27961" spans="62:65" ht="13" thickBot="1">
      <c r="BJ27961" s="138"/>
      <c r="BK27961" s="138"/>
      <c r="BL27961" s="138"/>
      <c r="BM27961" s="138"/>
    </row>
    <row r="27962" spans="62:65" ht="13" thickBot="1">
      <c r="BJ27962" s="138"/>
      <c r="BK27962" s="138"/>
      <c r="BL27962" s="138"/>
      <c r="BM27962" s="138"/>
    </row>
    <row r="27963" spans="62:65" ht="13" thickBot="1">
      <c r="BJ27963" s="138"/>
      <c r="BK27963" s="138"/>
      <c r="BL27963" s="138"/>
      <c r="BM27963" s="138"/>
    </row>
    <row r="27964" spans="62:65" ht="13" thickBot="1">
      <c r="BJ27964" s="138"/>
      <c r="BK27964" s="138"/>
      <c r="BL27964" s="138"/>
      <c r="BM27964" s="138"/>
    </row>
    <row r="27965" spans="62:65" ht="13" thickBot="1">
      <c r="BJ27965" s="138"/>
      <c r="BK27965" s="138"/>
      <c r="BL27965" s="138"/>
      <c r="BM27965" s="138"/>
    </row>
    <row r="27966" spans="62:65" ht="13" thickBot="1">
      <c r="BJ27966" s="138"/>
      <c r="BK27966" s="138"/>
      <c r="BL27966" s="138"/>
      <c r="BM27966" s="138"/>
    </row>
    <row r="27967" spans="62:65" ht="13" thickBot="1">
      <c r="BJ27967" s="138"/>
      <c r="BK27967" s="138"/>
      <c r="BL27967" s="138"/>
      <c r="BM27967" s="138"/>
    </row>
    <row r="27968" spans="62:65" ht="13" thickBot="1">
      <c r="BJ27968" s="138"/>
      <c r="BK27968" s="138"/>
      <c r="BL27968" s="138"/>
      <c r="BM27968" s="138"/>
    </row>
    <row r="27969" spans="62:65" ht="13" thickBot="1">
      <c r="BJ27969" s="138"/>
      <c r="BK27969" s="138"/>
      <c r="BL27969" s="138"/>
      <c r="BM27969" s="138"/>
    </row>
    <row r="27970" spans="62:65" ht="13" thickBot="1">
      <c r="BJ27970" s="138"/>
      <c r="BK27970" s="138"/>
      <c r="BL27970" s="138"/>
      <c r="BM27970" s="138"/>
    </row>
    <row r="27971" spans="62:65" ht="13" thickBot="1">
      <c r="BJ27971" s="138"/>
      <c r="BK27971" s="138"/>
      <c r="BL27971" s="138"/>
      <c r="BM27971" s="138"/>
    </row>
    <row r="27972" spans="62:65" ht="13" thickBot="1">
      <c r="BJ27972" s="138"/>
      <c r="BK27972" s="138"/>
      <c r="BL27972" s="138"/>
      <c r="BM27972" s="138"/>
    </row>
    <row r="27973" spans="62:65" ht="13" thickBot="1">
      <c r="BJ27973" s="138"/>
      <c r="BK27973" s="138"/>
      <c r="BL27973" s="138"/>
      <c r="BM27973" s="138"/>
    </row>
    <row r="27974" spans="62:65" ht="13" thickBot="1">
      <c r="BJ27974" s="138"/>
      <c r="BK27974" s="138"/>
      <c r="BL27974" s="138"/>
      <c r="BM27974" s="138"/>
    </row>
    <row r="27975" spans="62:65" ht="13" thickBot="1">
      <c r="BJ27975" s="138"/>
      <c r="BK27975" s="138"/>
      <c r="BL27975" s="138"/>
      <c r="BM27975" s="138"/>
    </row>
    <row r="27976" spans="62:65" ht="13" thickBot="1">
      <c r="BJ27976" s="138"/>
      <c r="BK27976" s="138"/>
      <c r="BL27976" s="138"/>
      <c r="BM27976" s="138"/>
    </row>
    <row r="27977" spans="62:65" ht="13" thickBot="1">
      <c r="BJ27977" s="138"/>
      <c r="BK27977" s="138"/>
      <c r="BL27977" s="138"/>
      <c r="BM27977" s="138"/>
    </row>
    <row r="27978" spans="62:65" ht="13" thickBot="1">
      <c r="BJ27978" s="138"/>
      <c r="BK27978" s="138"/>
      <c r="BL27978" s="138"/>
      <c r="BM27978" s="138"/>
    </row>
    <row r="27979" spans="62:65" ht="13" thickBot="1">
      <c r="BJ27979" s="138"/>
      <c r="BK27979" s="138"/>
      <c r="BL27979" s="138"/>
      <c r="BM27979" s="138"/>
    </row>
    <row r="27980" spans="62:65" ht="13" thickBot="1">
      <c r="BJ27980" s="138"/>
      <c r="BK27980" s="138"/>
      <c r="BL27980" s="138"/>
      <c r="BM27980" s="138"/>
    </row>
    <row r="27981" spans="62:65" ht="13" thickBot="1">
      <c r="BJ27981" s="138"/>
      <c r="BK27981" s="138"/>
      <c r="BL27981" s="138"/>
      <c r="BM27981" s="138"/>
    </row>
    <row r="27982" spans="62:65" ht="13" thickBot="1">
      <c r="BJ27982" s="138"/>
      <c r="BK27982" s="138"/>
      <c r="BL27982" s="138"/>
      <c r="BM27982" s="138"/>
    </row>
    <row r="27983" spans="62:65" ht="13" thickBot="1">
      <c r="BJ27983" s="138"/>
      <c r="BK27983" s="138"/>
      <c r="BL27983" s="138"/>
      <c r="BM27983" s="138"/>
    </row>
    <row r="27984" spans="62:65" ht="13" thickBot="1">
      <c r="BJ27984" s="138"/>
      <c r="BK27984" s="138"/>
      <c r="BL27984" s="138"/>
      <c r="BM27984" s="138"/>
    </row>
    <row r="27985" spans="62:65" ht="13" thickBot="1">
      <c r="BJ27985" s="138"/>
      <c r="BK27985" s="138"/>
      <c r="BL27985" s="138"/>
      <c r="BM27985" s="138"/>
    </row>
    <row r="27986" spans="62:65" ht="13" thickBot="1">
      <c r="BJ27986" s="138"/>
      <c r="BK27986" s="138"/>
      <c r="BL27986" s="138"/>
      <c r="BM27986" s="138"/>
    </row>
    <row r="27987" spans="62:65" ht="13" thickBot="1">
      <c r="BJ27987" s="138"/>
      <c r="BK27987" s="138"/>
      <c r="BL27987" s="138"/>
      <c r="BM27987" s="138"/>
    </row>
    <row r="27988" spans="62:65" ht="13" thickBot="1">
      <c r="BJ27988" s="138"/>
      <c r="BK27988" s="138"/>
      <c r="BL27988" s="138"/>
      <c r="BM27988" s="138"/>
    </row>
    <row r="27989" spans="62:65" ht="13" thickBot="1">
      <c r="BJ27989" s="138"/>
      <c r="BK27989" s="138"/>
      <c r="BL27989" s="138"/>
      <c r="BM27989" s="138"/>
    </row>
    <row r="27990" spans="62:65" ht="13" thickBot="1">
      <c r="BJ27990" s="138"/>
      <c r="BK27990" s="138"/>
      <c r="BL27990" s="138"/>
      <c r="BM27990" s="138"/>
    </row>
    <row r="27991" spans="62:65" ht="13" thickBot="1">
      <c r="BJ27991" s="138"/>
      <c r="BK27991" s="138"/>
      <c r="BL27991" s="138"/>
      <c r="BM27991" s="138"/>
    </row>
    <row r="27992" spans="62:65" ht="13" thickBot="1">
      <c r="BJ27992" s="138"/>
      <c r="BK27992" s="138"/>
      <c r="BL27992" s="138"/>
      <c r="BM27992" s="138"/>
    </row>
    <row r="27993" spans="62:65" ht="13" thickBot="1">
      <c r="BJ27993" s="138"/>
      <c r="BK27993" s="138"/>
      <c r="BL27993" s="138"/>
      <c r="BM27993" s="138"/>
    </row>
    <row r="27994" spans="62:65" ht="13" thickBot="1">
      <c r="BJ27994" s="138"/>
      <c r="BK27994" s="138"/>
      <c r="BL27994" s="138"/>
      <c r="BM27994" s="138"/>
    </row>
    <row r="27995" spans="62:65" ht="13" thickBot="1">
      <c r="BJ27995" s="138"/>
      <c r="BK27995" s="138"/>
      <c r="BL27995" s="138"/>
      <c r="BM27995" s="138"/>
    </row>
    <row r="27996" spans="62:65" ht="13" thickBot="1">
      <c r="BJ27996" s="138"/>
      <c r="BK27996" s="138"/>
      <c r="BL27996" s="138"/>
      <c r="BM27996" s="138"/>
    </row>
    <row r="27997" spans="62:65" ht="13" thickBot="1">
      <c r="BJ27997" s="138"/>
      <c r="BK27997" s="138"/>
      <c r="BL27997" s="138"/>
      <c r="BM27997" s="138"/>
    </row>
    <row r="27998" spans="62:65" ht="13" thickBot="1">
      <c r="BJ27998" s="138"/>
      <c r="BK27998" s="138"/>
      <c r="BL27998" s="138"/>
      <c r="BM27998" s="138"/>
    </row>
    <row r="27999" spans="62:65" ht="13" thickBot="1">
      <c r="BJ27999" s="138"/>
      <c r="BK27999" s="138"/>
      <c r="BL27999" s="138"/>
      <c r="BM27999" s="138"/>
    </row>
    <row r="28000" spans="62:65" ht="13" thickBot="1">
      <c r="BJ28000" s="138"/>
      <c r="BK28000" s="138"/>
      <c r="BL28000" s="138"/>
      <c r="BM28000" s="138"/>
    </row>
    <row r="28001" spans="62:65" ht="13" thickBot="1">
      <c r="BJ28001" s="138"/>
      <c r="BK28001" s="138"/>
      <c r="BL28001" s="138"/>
      <c r="BM28001" s="138"/>
    </row>
    <row r="28002" spans="62:65" ht="13" thickBot="1">
      <c r="BJ28002" s="138"/>
      <c r="BK28002" s="138"/>
      <c r="BL28002" s="138"/>
      <c r="BM28002" s="138"/>
    </row>
    <row r="28003" spans="62:65" ht="13" thickBot="1">
      <c r="BJ28003" s="138"/>
      <c r="BK28003" s="138"/>
      <c r="BL28003" s="138"/>
      <c r="BM28003" s="138"/>
    </row>
    <row r="28004" spans="62:65" ht="13" thickBot="1">
      <c r="BJ28004" s="138"/>
      <c r="BK28004" s="138"/>
      <c r="BL28004" s="138"/>
      <c r="BM28004" s="138"/>
    </row>
    <row r="28005" spans="62:65" ht="13" thickBot="1">
      <c r="BJ28005" s="138"/>
      <c r="BK28005" s="138"/>
      <c r="BL28005" s="138"/>
      <c r="BM28005" s="138"/>
    </row>
    <row r="28006" spans="62:65" ht="13" thickBot="1">
      <c r="BJ28006" s="138"/>
      <c r="BK28006" s="138"/>
      <c r="BL28006" s="138"/>
      <c r="BM28006" s="138"/>
    </row>
    <row r="28007" spans="62:65" ht="13" thickBot="1">
      <c r="BJ28007" s="138"/>
      <c r="BK28007" s="138"/>
      <c r="BL28007" s="138"/>
      <c r="BM28007" s="138"/>
    </row>
    <row r="28008" spans="62:65" ht="13" thickBot="1">
      <c r="BJ28008" s="138"/>
      <c r="BK28008" s="138"/>
      <c r="BL28008" s="138"/>
      <c r="BM28008" s="138"/>
    </row>
    <row r="28009" spans="62:65" ht="13" thickBot="1">
      <c r="BJ28009" s="138"/>
      <c r="BK28009" s="138"/>
      <c r="BL28009" s="138"/>
      <c r="BM28009" s="138"/>
    </row>
    <row r="28010" spans="62:65" ht="13" thickBot="1">
      <c r="BJ28010" s="138"/>
      <c r="BK28010" s="138"/>
      <c r="BL28010" s="138"/>
      <c r="BM28010" s="138"/>
    </row>
    <row r="28011" spans="62:65" ht="13" thickBot="1">
      <c r="BJ28011" s="138"/>
      <c r="BK28011" s="138"/>
      <c r="BL28011" s="138"/>
      <c r="BM28011" s="138"/>
    </row>
    <row r="28012" spans="62:65" ht="13" thickBot="1">
      <c r="BJ28012" s="138"/>
      <c r="BK28012" s="138"/>
      <c r="BL28012" s="138"/>
      <c r="BM28012" s="138"/>
    </row>
    <row r="28013" spans="62:65" ht="13" thickBot="1">
      <c r="BJ28013" s="138"/>
      <c r="BK28013" s="138"/>
      <c r="BL28013" s="138"/>
      <c r="BM28013" s="138"/>
    </row>
    <row r="28014" spans="62:65" ht="13" thickBot="1">
      <c r="BJ28014" s="138"/>
      <c r="BK28014" s="138"/>
      <c r="BL28014" s="138"/>
      <c r="BM28014" s="138"/>
    </row>
    <row r="28015" spans="62:65" ht="13" thickBot="1">
      <c r="BJ28015" s="138"/>
      <c r="BK28015" s="138"/>
      <c r="BL28015" s="138"/>
      <c r="BM28015" s="138"/>
    </row>
    <row r="28016" spans="62:65" ht="13" thickBot="1">
      <c r="BJ28016" s="138"/>
      <c r="BK28016" s="138"/>
      <c r="BL28016" s="138"/>
      <c r="BM28016" s="138"/>
    </row>
    <row r="28017" spans="62:65" ht="13" thickBot="1">
      <c r="BJ28017" s="138"/>
      <c r="BK28017" s="138"/>
      <c r="BL28017" s="138"/>
      <c r="BM28017" s="138"/>
    </row>
    <row r="28018" spans="62:65" ht="13" thickBot="1">
      <c r="BJ28018" s="138"/>
      <c r="BK28018" s="138"/>
      <c r="BL28018" s="138"/>
      <c r="BM28018" s="138"/>
    </row>
    <row r="28019" spans="62:65" ht="13" thickBot="1">
      <c r="BJ28019" s="138"/>
      <c r="BK28019" s="138"/>
      <c r="BL28019" s="138"/>
      <c r="BM28019" s="138"/>
    </row>
    <row r="28020" spans="62:65" ht="13" thickBot="1">
      <c r="BJ28020" s="138"/>
      <c r="BK28020" s="138"/>
      <c r="BL28020" s="138"/>
      <c r="BM28020" s="138"/>
    </row>
    <row r="28021" spans="62:65" ht="13" thickBot="1">
      <c r="BJ28021" s="138"/>
      <c r="BK28021" s="138"/>
      <c r="BL28021" s="138"/>
      <c r="BM28021" s="138"/>
    </row>
    <row r="28022" spans="62:65" ht="13" thickBot="1">
      <c r="BJ28022" s="138"/>
      <c r="BK28022" s="138"/>
      <c r="BL28022" s="138"/>
      <c r="BM28022" s="138"/>
    </row>
    <row r="28023" spans="62:65" ht="13" thickBot="1">
      <c r="BJ28023" s="138"/>
      <c r="BK28023" s="138"/>
      <c r="BL28023" s="138"/>
      <c r="BM28023" s="138"/>
    </row>
    <row r="28024" spans="62:65" ht="13" thickBot="1">
      <c r="BJ28024" s="138"/>
      <c r="BK28024" s="138"/>
      <c r="BL28024" s="138"/>
      <c r="BM28024" s="138"/>
    </row>
    <row r="28025" spans="62:65" ht="13" thickBot="1">
      <c r="BJ28025" s="138"/>
      <c r="BK28025" s="138"/>
      <c r="BL28025" s="138"/>
      <c r="BM28025" s="138"/>
    </row>
    <row r="28026" spans="62:65" ht="13" thickBot="1">
      <c r="BJ28026" s="138"/>
      <c r="BK28026" s="138"/>
      <c r="BL28026" s="138"/>
      <c r="BM28026" s="138"/>
    </row>
    <row r="28027" spans="62:65" ht="13" thickBot="1">
      <c r="BJ28027" s="138"/>
      <c r="BK28027" s="138"/>
      <c r="BL28027" s="138"/>
      <c r="BM28027" s="138"/>
    </row>
    <row r="28028" spans="62:65" ht="13" thickBot="1">
      <c r="BJ28028" s="138"/>
      <c r="BK28028" s="138"/>
      <c r="BL28028" s="138"/>
      <c r="BM28028" s="138"/>
    </row>
    <row r="28029" spans="62:65" ht="13" thickBot="1">
      <c r="BJ28029" s="138"/>
      <c r="BK28029" s="138"/>
      <c r="BL28029" s="138"/>
      <c r="BM28029" s="138"/>
    </row>
    <row r="28030" spans="62:65" ht="13" thickBot="1">
      <c r="BJ28030" s="138"/>
      <c r="BK28030" s="138"/>
      <c r="BL28030" s="138"/>
      <c r="BM28030" s="138"/>
    </row>
    <row r="28031" spans="62:65" ht="13" thickBot="1">
      <c r="BJ28031" s="138"/>
      <c r="BK28031" s="138"/>
      <c r="BL28031" s="138"/>
      <c r="BM28031" s="138"/>
    </row>
    <row r="28032" spans="62:65" ht="13" thickBot="1">
      <c r="BJ28032" s="138"/>
      <c r="BK28032" s="138"/>
      <c r="BL28032" s="138"/>
      <c r="BM28032" s="138"/>
    </row>
    <row r="28033" spans="62:65" ht="13" thickBot="1">
      <c r="BJ28033" s="138"/>
      <c r="BK28033" s="138"/>
      <c r="BL28033" s="138"/>
      <c r="BM28033" s="138"/>
    </row>
    <row r="28034" spans="62:65" ht="13" thickBot="1">
      <c r="BJ28034" s="138"/>
      <c r="BK28034" s="138"/>
      <c r="BL28034" s="138"/>
      <c r="BM28034" s="138"/>
    </row>
    <row r="28035" spans="62:65" ht="13" thickBot="1">
      <c r="BJ28035" s="138"/>
      <c r="BK28035" s="138"/>
      <c r="BL28035" s="138"/>
      <c r="BM28035" s="138"/>
    </row>
    <row r="28036" spans="62:65" ht="13" thickBot="1">
      <c r="BJ28036" s="138"/>
      <c r="BK28036" s="138"/>
      <c r="BL28036" s="138"/>
      <c r="BM28036" s="138"/>
    </row>
    <row r="28037" spans="62:65" ht="13" thickBot="1">
      <c r="BJ28037" s="138"/>
      <c r="BK28037" s="138"/>
      <c r="BL28037" s="138"/>
      <c r="BM28037" s="138"/>
    </row>
    <row r="28038" spans="62:65" ht="13" thickBot="1">
      <c r="BJ28038" s="138"/>
      <c r="BK28038" s="138"/>
      <c r="BL28038" s="138"/>
      <c r="BM28038" s="138"/>
    </row>
    <row r="28039" spans="62:65" ht="13" thickBot="1">
      <c r="BJ28039" s="138"/>
      <c r="BK28039" s="138"/>
      <c r="BL28039" s="138"/>
      <c r="BM28039" s="138"/>
    </row>
    <row r="28040" spans="62:65" ht="13" thickBot="1">
      <c r="BJ28040" s="138"/>
      <c r="BK28040" s="138"/>
      <c r="BL28040" s="138"/>
      <c r="BM28040" s="138"/>
    </row>
    <row r="28041" spans="62:65" ht="13" thickBot="1">
      <c r="BJ28041" s="138"/>
      <c r="BK28041" s="138"/>
      <c r="BL28041" s="138"/>
      <c r="BM28041" s="138"/>
    </row>
    <row r="28042" spans="62:65" ht="13" thickBot="1">
      <c r="BJ28042" s="138"/>
      <c r="BK28042" s="138"/>
      <c r="BL28042" s="138"/>
      <c r="BM28042" s="138"/>
    </row>
    <row r="28043" spans="62:65" ht="13" thickBot="1">
      <c r="BJ28043" s="138"/>
      <c r="BK28043" s="138"/>
      <c r="BL28043" s="138"/>
      <c r="BM28043" s="138"/>
    </row>
    <row r="28044" spans="62:65" ht="13" thickBot="1">
      <c r="BJ28044" s="138"/>
      <c r="BK28044" s="138"/>
      <c r="BL28044" s="138"/>
      <c r="BM28044" s="138"/>
    </row>
    <row r="28045" spans="62:65" ht="13" thickBot="1">
      <c r="BJ28045" s="138"/>
      <c r="BK28045" s="138"/>
      <c r="BL28045" s="138"/>
      <c r="BM28045" s="138"/>
    </row>
    <row r="28046" spans="62:65" ht="13" thickBot="1">
      <c r="BJ28046" s="138"/>
      <c r="BK28046" s="138"/>
      <c r="BL28046" s="138"/>
      <c r="BM28046" s="138"/>
    </row>
    <row r="28047" spans="62:65" ht="13" thickBot="1">
      <c r="BJ28047" s="138"/>
      <c r="BK28047" s="138"/>
      <c r="BL28047" s="138"/>
      <c r="BM28047" s="138"/>
    </row>
    <row r="28048" spans="62:65" ht="13" thickBot="1">
      <c r="BJ28048" s="138"/>
      <c r="BK28048" s="138"/>
      <c r="BL28048" s="138"/>
      <c r="BM28048" s="138"/>
    </row>
    <row r="28049" spans="62:65" ht="13" thickBot="1">
      <c r="BJ28049" s="138"/>
      <c r="BK28049" s="138"/>
      <c r="BL28049" s="138"/>
      <c r="BM28049" s="138"/>
    </row>
    <row r="28050" spans="62:65" ht="13" thickBot="1">
      <c r="BJ28050" s="138"/>
      <c r="BK28050" s="138"/>
      <c r="BL28050" s="138"/>
      <c r="BM28050" s="138"/>
    </row>
    <row r="28051" spans="62:65" ht="13" thickBot="1">
      <c r="BJ28051" s="138"/>
      <c r="BK28051" s="138"/>
      <c r="BL28051" s="138"/>
      <c r="BM28051" s="138"/>
    </row>
    <row r="28052" spans="62:65" ht="13" thickBot="1">
      <c r="BJ28052" s="138"/>
      <c r="BK28052" s="138"/>
      <c r="BL28052" s="138"/>
      <c r="BM28052" s="138"/>
    </row>
    <row r="28053" spans="62:65" ht="13" thickBot="1">
      <c r="BJ28053" s="138"/>
      <c r="BK28053" s="138"/>
      <c r="BL28053" s="138"/>
      <c r="BM28053" s="138"/>
    </row>
    <row r="28054" spans="62:65" ht="13" thickBot="1">
      <c r="BJ28054" s="138"/>
      <c r="BK28054" s="138"/>
      <c r="BL28054" s="138"/>
      <c r="BM28054" s="138"/>
    </row>
    <row r="28055" spans="62:65" ht="13" thickBot="1">
      <c r="BJ28055" s="138"/>
      <c r="BK28055" s="138"/>
      <c r="BL28055" s="138"/>
      <c r="BM28055" s="138"/>
    </row>
    <row r="28056" spans="62:65" ht="13" thickBot="1">
      <c r="BJ28056" s="138"/>
      <c r="BK28056" s="138"/>
      <c r="BL28056" s="138"/>
      <c r="BM28056" s="138"/>
    </row>
    <row r="28057" spans="62:65" ht="13" thickBot="1">
      <c r="BJ28057" s="138"/>
      <c r="BK28057" s="138"/>
      <c r="BL28057" s="138"/>
      <c r="BM28057" s="138"/>
    </row>
    <row r="28058" spans="62:65" ht="13" thickBot="1">
      <c r="BJ28058" s="138"/>
      <c r="BK28058" s="138"/>
      <c r="BL28058" s="138"/>
      <c r="BM28058" s="138"/>
    </row>
    <row r="28059" spans="62:65" ht="13" thickBot="1">
      <c r="BJ28059" s="138"/>
      <c r="BK28059" s="138"/>
      <c r="BL28059" s="138"/>
      <c r="BM28059" s="138"/>
    </row>
    <row r="28060" spans="62:65" ht="13" thickBot="1">
      <c r="BJ28060" s="138"/>
      <c r="BK28060" s="138"/>
      <c r="BL28060" s="138"/>
      <c r="BM28060" s="138"/>
    </row>
    <row r="28061" spans="62:65" ht="13" thickBot="1">
      <c r="BJ28061" s="138"/>
      <c r="BK28061" s="138"/>
      <c r="BL28061" s="138"/>
      <c r="BM28061" s="138"/>
    </row>
    <row r="28062" spans="62:65" ht="13" thickBot="1">
      <c r="BJ28062" s="138"/>
      <c r="BK28062" s="138"/>
      <c r="BL28062" s="138"/>
      <c r="BM28062" s="138"/>
    </row>
    <row r="28063" spans="62:65" ht="13" thickBot="1">
      <c r="BJ28063" s="138"/>
      <c r="BK28063" s="138"/>
      <c r="BL28063" s="138"/>
      <c r="BM28063" s="138"/>
    </row>
    <row r="28064" spans="62:65" ht="13" thickBot="1">
      <c r="BJ28064" s="138"/>
      <c r="BK28064" s="138"/>
      <c r="BL28064" s="138"/>
      <c r="BM28064" s="138"/>
    </row>
    <row r="28065" spans="62:65" ht="13" thickBot="1">
      <c r="BJ28065" s="138"/>
      <c r="BK28065" s="138"/>
      <c r="BL28065" s="138"/>
      <c r="BM28065" s="138"/>
    </row>
    <row r="28066" spans="62:65" ht="13" thickBot="1">
      <c r="BJ28066" s="138"/>
      <c r="BK28066" s="138"/>
      <c r="BL28066" s="138"/>
      <c r="BM28066" s="138"/>
    </row>
    <row r="28067" spans="62:65" ht="13" thickBot="1">
      <c r="BJ28067" s="138"/>
      <c r="BK28067" s="138"/>
      <c r="BL28067" s="138"/>
      <c r="BM28067" s="138"/>
    </row>
    <row r="28068" spans="62:65" ht="13" thickBot="1">
      <c r="BJ28068" s="138"/>
      <c r="BK28068" s="138"/>
      <c r="BL28068" s="138"/>
      <c r="BM28068" s="138"/>
    </row>
    <row r="28069" spans="62:65" ht="13" thickBot="1">
      <c r="BJ28069" s="138"/>
      <c r="BK28069" s="138"/>
      <c r="BL28069" s="138"/>
      <c r="BM28069" s="138"/>
    </row>
    <row r="28070" spans="62:65" ht="13" thickBot="1">
      <c r="BJ28070" s="138"/>
      <c r="BK28070" s="138"/>
      <c r="BL28070" s="138"/>
      <c r="BM28070" s="138"/>
    </row>
    <row r="28071" spans="62:65" ht="13" thickBot="1">
      <c r="BJ28071" s="138"/>
      <c r="BK28071" s="138"/>
      <c r="BL28071" s="138"/>
      <c r="BM28071" s="138"/>
    </row>
    <row r="28072" spans="62:65" ht="13" thickBot="1">
      <c r="BJ28072" s="138"/>
      <c r="BK28072" s="138"/>
      <c r="BL28072" s="138"/>
      <c r="BM28072" s="138"/>
    </row>
    <row r="28073" spans="62:65" ht="13" thickBot="1">
      <c r="BJ28073" s="138"/>
      <c r="BK28073" s="138"/>
      <c r="BL28073" s="138"/>
      <c r="BM28073" s="138"/>
    </row>
    <row r="28074" spans="62:65" ht="13" thickBot="1">
      <c r="BJ28074" s="138"/>
      <c r="BK28074" s="138"/>
      <c r="BL28074" s="138"/>
      <c r="BM28074" s="138"/>
    </row>
    <row r="28075" spans="62:65" ht="13" thickBot="1">
      <c r="BJ28075" s="138"/>
      <c r="BK28075" s="138"/>
      <c r="BL28075" s="138"/>
      <c r="BM28075" s="138"/>
    </row>
    <row r="28076" spans="62:65" ht="13" thickBot="1">
      <c r="BJ28076" s="138"/>
      <c r="BK28076" s="138"/>
      <c r="BL28076" s="138"/>
      <c r="BM28076" s="138"/>
    </row>
    <row r="28077" spans="62:65" ht="13" thickBot="1">
      <c r="BJ28077" s="138"/>
      <c r="BK28077" s="138"/>
      <c r="BL28077" s="138"/>
      <c r="BM28077" s="138"/>
    </row>
    <row r="28078" spans="62:65" ht="13" thickBot="1">
      <c r="BJ28078" s="138"/>
      <c r="BK28078" s="138"/>
      <c r="BL28078" s="138"/>
      <c r="BM28078" s="138"/>
    </row>
    <row r="28079" spans="62:65" ht="13" thickBot="1">
      <c r="BJ28079" s="138"/>
      <c r="BK28079" s="138"/>
      <c r="BL28079" s="138"/>
      <c r="BM28079" s="138"/>
    </row>
    <row r="28080" spans="62:65" ht="13" thickBot="1">
      <c r="BJ28080" s="138"/>
      <c r="BK28080" s="138"/>
      <c r="BL28080" s="138"/>
      <c r="BM28080" s="138"/>
    </row>
    <row r="28081" spans="62:65" ht="13" thickBot="1">
      <c r="BJ28081" s="138"/>
      <c r="BK28081" s="138"/>
      <c r="BL28081" s="138"/>
      <c r="BM28081" s="138"/>
    </row>
    <row r="28082" spans="62:65" ht="13" thickBot="1">
      <c r="BJ28082" s="138"/>
      <c r="BK28082" s="138"/>
      <c r="BL28082" s="138"/>
      <c r="BM28082" s="138"/>
    </row>
    <row r="28083" spans="62:65" ht="13" thickBot="1">
      <c r="BJ28083" s="138"/>
      <c r="BK28083" s="138"/>
      <c r="BL28083" s="138"/>
      <c r="BM28083" s="138"/>
    </row>
    <row r="28084" spans="62:65" ht="13" thickBot="1">
      <c r="BJ28084" s="138"/>
      <c r="BK28084" s="138"/>
      <c r="BL28084" s="138"/>
      <c r="BM28084" s="138"/>
    </row>
    <row r="28085" spans="62:65" ht="13" thickBot="1">
      <c r="BJ28085" s="138"/>
      <c r="BK28085" s="138"/>
      <c r="BL28085" s="138"/>
      <c r="BM28085" s="138"/>
    </row>
    <row r="28086" spans="62:65" ht="13" thickBot="1">
      <c r="BJ28086" s="138"/>
      <c r="BK28086" s="138"/>
      <c r="BL28086" s="138"/>
      <c r="BM28086" s="138"/>
    </row>
    <row r="28087" spans="62:65" ht="13" thickBot="1">
      <c r="BJ28087" s="138"/>
      <c r="BK28087" s="138"/>
      <c r="BL28087" s="138"/>
      <c r="BM28087" s="138"/>
    </row>
    <row r="28088" spans="62:65" ht="13" thickBot="1">
      <c r="BJ28088" s="138"/>
      <c r="BK28088" s="138"/>
      <c r="BL28088" s="138"/>
      <c r="BM28088" s="138"/>
    </row>
    <row r="28089" spans="62:65" ht="13" thickBot="1">
      <c r="BJ28089" s="138"/>
      <c r="BK28089" s="138"/>
      <c r="BL28089" s="138"/>
      <c r="BM28089" s="138"/>
    </row>
    <row r="28090" spans="62:65" ht="13" thickBot="1">
      <c r="BJ28090" s="138"/>
      <c r="BK28090" s="138"/>
      <c r="BL28090" s="138"/>
      <c r="BM28090" s="138"/>
    </row>
    <row r="28091" spans="62:65" ht="13" thickBot="1">
      <c r="BJ28091" s="138"/>
      <c r="BK28091" s="138"/>
      <c r="BL28091" s="138"/>
      <c r="BM28091" s="138"/>
    </row>
    <row r="28092" spans="62:65" ht="13" thickBot="1">
      <c r="BJ28092" s="138"/>
      <c r="BK28092" s="138"/>
      <c r="BL28092" s="138"/>
      <c r="BM28092" s="138"/>
    </row>
    <row r="28093" spans="62:65" ht="13" thickBot="1">
      <c r="BJ28093" s="138"/>
      <c r="BK28093" s="138"/>
      <c r="BL28093" s="138"/>
      <c r="BM28093" s="138"/>
    </row>
    <row r="28094" spans="62:65" ht="13" thickBot="1">
      <c r="BJ28094" s="138"/>
      <c r="BK28094" s="138"/>
      <c r="BL28094" s="138"/>
      <c r="BM28094" s="138"/>
    </row>
    <row r="28095" spans="62:65" ht="13" thickBot="1">
      <c r="BJ28095" s="138"/>
      <c r="BK28095" s="138"/>
      <c r="BL28095" s="138"/>
      <c r="BM28095" s="138"/>
    </row>
    <row r="28096" spans="62:65" ht="13" thickBot="1">
      <c r="BJ28096" s="138"/>
      <c r="BK28096" s="138"/>
      <c r="BL28096" s="138"/>
      <c r="BM28096" s="138"/>
    </row>
    <row r="28097" spans="62:65" ht="13" thickBot="1">
      <c r="BJ28097" s="138"/>
      <c r="BK28097" s="138"/>
      <c r="BL28097" s="138"/>
      <c r="BM28097" s="138"/>
    </row>
    <row r="28098" spans="62:65" ht="13" thickBot="1">
      <c r="BJ28098" s="138"/>
      <c r="BK28098" s="138"/>
      <c r="BL28098" s="138"/>
      <c r="BM28098" s="138"/>
    </row>
    <row r="28099" spans="62:65" ht="13" thickBot="1">
      <c r="BJ28099" s="138"/>
      <c r="BK28099" s="138"/>
      <c r="BL28099" s="138"/>
      <c r="BM28099" s="138"/>
    </row>
    <row r="28100" spans="62:65" ht="13" thickBot="1">
      <c r="BJ28100" s="138"/>
      <c r="BK28100" s="138"/>
      <c r="BL28100" s="138"/>
      <c r="BM28100" s="138"/>
    </row>
    <row r="28101" spans="62:65" ht="13" thickBot="1">
      <c r="BJ28101" s="138"/>
      <c r="BK28101" s="138"/>
      <c r="BL28101" s="138"/>
      <c r="BM28101" s="138"/>
    </row>
    <row r="28102" spans="62:65" ht="13" thickBot="1">
      <c r="BJ28102" s="138"/>
      <c r="BK28102" s="138"/>
      <c r="BL28102" s="138"/>
      <c r="BM28102" s="138"/>
    </row>
    <row r="28103" spans="62:65" ht="13" thickBot="1">
      <c r="BJ28103" s="138"/>
      <c r="BK28103" s="138"/>
      <c r="BL28103" s="138"/>
      <c r="BM28103" s="138"/>
    </row>
    <row r="28104" spans="62:65" ht="13" thickBot="1">
      <c r="BJ28104" s="138"/>
      <c r="BK28104" s="138"/>
      <c r="BL28104" s="138"/>
      <c r="BM28104" s="138"/>
    </row>
    <row r="28105" spans="62:65" ht="13" thickBot="1">
      <c r="BJ28105" s="138"/>
      <c r="BK28105" s="138"/>
      <c r="BL28105" s="138"/>
      <c r="BM28105" s="138"/>
    </row>
    <row r="28106" spans="62:65" ht="13" thickBot="1">
      <c r="BJ28106" s="138"/>
      <c r="BK28106" s="138"/>
      <c r="BL28106" s="138"/>
      <c r="BM28106" s="138"/>
    </row>
    <row r="28107" spans="62:65" ht="13" thickBot="1">
      <c r="BJ28107" s="138"/>
      <c r="BK28107" s="138"/>
      <c r="BL28107" s="138"/>
      <c r="BM28107" s="138"/>
    </row>
    <row r="28108" spans="62:65" ht="13" thickBot="1">
      <c r="BJ28108" s="138"/>
      <c r="BK28108" s="138"/>
      <c r="BL28108" s="138"/>
      <c r="BM28108" s="138"/>
    </row>
    <row r="28109" spans="62:65" ht="13" thickBot="1">
      <c r="BJ28109" s="138"/>
      <c r="BK28109" s="138"/>
      <c r="BL28109" s="138"/>
      <c r="BM28109" s="138"/>
    </row>
    <row r="28110" spans="62:65" ht="13" thickBot="1">
      <c r="BJ28110" s="138"/>
      <c r="BK28110" s="138"/>
      <c r="BL28110" s="138"/>
      <c r="BM28110" s="138"/>
    </row>
    <row r="28111" spans="62:65" ht="13" thickBot="1">
      <c r="BJ28111" s="138"/>
      <c r="BK28111" s="138"/>
      <c r="BL28111" s="138"/>
      <c r="BM28111" s="138"/>
    </row>
    <row r="28112" spans="62:65" ht="13" thickBot="1">
      <c r="BJ28112" s="138"/>
      <c r="BK28112" s="138"/>
      <c r="BL28112" s="138"/>
      <c r="BM28112" s="138"/>
    </row>
    <row r="28113" spans="62:65" ht="13" thickBot="1">
      <c r="BJ28113" s="138"/>
      <c r="BK28113" s="138"/>
      <c r="BL28113" s="138"/>
      <c r="BM28113" s="138"/>
    </row>
    <row r="28114" spans="62:65" ht="13" thickBot="1">
      <c r="BJ28114" s="138"/>
      <c r="BK28114" s="138"/>
      <c r="BL28114" s="138"/>
      <c r="BM28114" s="138"/>
    </row>
    <row r="28115" spans="62:65" ht="13" thickBot="1">
      <c r="BJ28115" s="138"/>
      <c r="BK28115" s="138"/>
      <c r="BL28115" s="138"/>
      <c r="BM28115" s="138"/>
    </row>
    <row r="28116" spans="62:65" ht="13" thickBot="1">
      <c r="BJ28116" s="138"/>
      <c r="BK28116" s="138"/>
      <c r="BL28116" s="138"/>
      <c r="BM28116" s="138"/>
    </row>
    <row r="28117" spans="62:65" ht="13" thickBot="1">
      <c r="BJ28117" s="138"/>
      <c r="BK28117" s="138"/>
      <c r="BL28117" s="138"/>
      <c r="BM28117" s="138"/>
    </row>
    <row r="28118" spans="62:65" ht="13" thickBot="1">
      <c r="BJ28118" s="138"/>
      <c r="BK28118" s="138"/>
      <c r="BL28118" s="138"/>
      <c r="BM28118" s="138"/>
    </row>
    <row r="28119" spans="62:65" ht="13" thickBot="1">
      <c r="BJ28119" s="138"/>
      <c r="BK28119" s="138"/>
      <c r="BL28119" s="138"/>
      <c r="BM28119" s="138"/>
    </row>
    <row r="28120" spans="62:65" ht="13" thickBot="1">
      <c r="BJ28120" s="138"/>
      <c r="BK28120" s="138"/>
      <c r="BL28120" s="138"/>
      <c r="BM28120" s="138"/>
    </row>
    <row r="28121" spans="62:65" ht="13" thickBot="1">
      <c r="BJ28121" s="138"/>
      <c r="BK28121" s="138"/>
      <c r="BL28121" s="138"/>
      <c r="BM28121" s="138"/>
    </row>
    <row r="28122" spans="62:65" ht="13" thickBot="1">
      <c r="BJ28122" s="138"/>
      <c r="BK28122" s="138"/>
      <c r="BL28122" s="138"/>
      <c r="BM28122" s="138"/>
    </row>
    <row r="28123" spans="62:65" ht="13" thickBot="1">
      <c r="BJ28123" s="138"/>
      <c r="BK28123" s="138"/>
      <c r="BL28123" s="138"/>
      <c r="BM28123" s="138"/>
    </row>
    <row r="28124" spans="62:65" ht="13" thickBot="1">
      <c r="BJ28124" s="138"/>
      <c r="BK28124" s="138"/>
      <c r="BL28124" s="138"/>
      <c r="BM28124" s="138"/>
    </row>
    <row r="28125" spans="62:65" ht="13" thickBot="1">
      <c r="BJ28125" s="138"/>
      <c r="BK28125" s="138"/>
      <c r="BL28125" s="138"/>
      <c r="BM28125" s="138"/>
    </row>
    <row r="28126" spans="62:65" ht="13" thickBot="1">
      <c r="BJ28126" s="138"/>
      <c r="BK28126" s="138"/>
      <c r="BL28126" s="138"/>
      <c r="BM28126" s="138"/>
    </row>
    <row r="28127" spans="62:65" ht="13" thickBot="1">
      <c r="BJ28127" s="138"/>
      <c r="BK28127" s="138"/>
      <c r="BL28127" s="138"/>
      <c r="BM28127" s="138"/>
    </row>
    <row r="28128" spans="62:65" ht="13" thickBot="1">
      <c r="BJ28128" s="138"/>
      <c r="BK28128" s="138"/>
      <c r="BL28128" s="138"/>
      <c r="BM28128" s="138"/>
    </row>
    <row r="28129" spans="62:65" ht="13" thickBot="1">
      <c r="BJ28129" s="138"/>
      <c r="BK28129" s="138"/>
      <c r="BL28129" s="138"/>
      <c r="BM28129" s="138"/>
    </row>
    <row r="28130" spans="62:65" ht="13" thickBot="1">
      <c r="BJ28130" s="138"/>
      <c r="BK28130" s="138"/>
      <c r="BL28130" s="138"/>
      <c r="BM28130" s="138"/>
    </row>
    <row r="28131" spans="62:65" ht="13" thickBot="1">
      <c r="BJ28131" s="138"/>
      <c r="BK28131" s="138"/>
      <c r="BL28131" s="138"/>
      <c r="BM28131" s="138"/>
    </row>
    <row r="28132" spans="62:65" ht="13" thickBot="1">
      <c r="BJ28132" s="138"/>
      <c r="BK28132" s="138"/>
      <c r="BL28132" s="138"/>
      <c r="BM28132" s="138"/>
    </row>
    <row r="28133" spans="62:65" ht="13" thickBot="1">
      <c r="BJ28133" s="138"/>
      <c r="BK28133" s="138"/>
      <c r="BL28133" s="138"/>
      <c r="BM28133" s="138"/>
    </row>
    <row r="28134" spans="62:65" ht="13" thickBot="1">
      <c r="BJ28134" s="138"/>
      <c r="BK28134" s="138"/>
      <c r="BL28134" s="138"/>
      <c r="BM28134" s="138"/>
    </row>
    <row r="28135" spans="62:65" ht="13" thickBot="1">
      <c r="BJ28135" s="138"/>
      <c r="BK28135" s="138"/>
      <c r="BL28135" s="138"/>
      <c r="BM28135" s="138"/>
    </row>
    <row r="28136" spans="62:65" ht="13" thickBot="1">
      <c r="BJ28136" s="138"/>
      <c r="BK28136" s="138"/>
      <c r="BL28136" s="138"/>
      <c r="BM28136" s="138"/>
    </row>
    <row r="28137" spans="62:65" ht="13" thickBot="1">
      <c r="BJ28137" s="138"/>
      <c r="BK28137" s="138"/>
      <c r="BL28137" s="138"/>
      <c r="BM28137" s="138"/>
    </row>
    <row r="28138" spans="62:65" ht="13" thickBot="1">
      <c r="BJ28138" s="138"/>
      <c r="BK28138" s="138"/>
      <c r="BL28138" s="138"/>
      <c r="BM28138" s="138"/>
    </row>
    <row r="28139" spans="62:65" ht="13" thickBot="1">
      <c r="BJ28139" s="138"/>
      <c r="BK28139" s="138"/>
      <c r="BL28139" s="138"/>
      <c r="BM28139" s="138"/>
    </row>
    <row r="28140" spans="62:65" ht="13" thickBot="1">
      <c r="BJ28140" s="138"/>
      <c r="BK28140" s="138"/>
      <c r="BL28140" s="138"/>
      <c r="BM28140" s="138"/>
    </row>
    <row r="28141" spans="62:65" ht="13" thickBot="1">
      <c r="BJ28141" s="138"/>
      <c r="BK28141" s="138"/>
      <c r="BL28141" s="138"/>
      <c r="BM28141" s="138"/>
    </row>
    <row r="28142" spans="62:65" ht="13" thickBot="1">
      <c r="BJ28142" s="138"/>
      <c r="BK28142" s="138"/>
      <c r="BL28142" s="138"/>
      <c r="BM28142" s="138"/>
    </row>
    <row r="28143" spans="62:65" ht="13" thickBot="1">
      <c r="BJ28143" s="138"/>
      <c r="BK28143" s="138"/>
      <c r="BL28143" s="138"/>
      <c r="BM28143" s="138"/>
    </row>
    <row r="28144" spans="62:65" ht="13" thickBot="1">
      <c r="BJ28144" s="138"/>
      <c r="BK28144" s="138"/>
      <c r="BL28144" s="138"/>
      <c r="BM28144" s="138"/>
    </row>
    <row r="28145" spans="62:65" ht="13" thickBot="1">
      <c r="BJ28145" s="138"/>
      <c r="BK28145" s="138"/>
      <c r="BL28145" s="138"/>
      <c r="BM28145" s="138"/>
    </row>
    <row r="28146" spans="62:65" ht="13" thickBot="1">
      <c r="BJ28146" s="138"/>
      <c r="BK28146" s="138"/>
      <c r="BL28146" s="138"/>
      <c r="BM28146" s="138"/>
    </row>
    <row r="28147" spans="62:65" ht="13" thickBot="1">
      <c r="BJ28147" s="138"/>
      <c r="BK28147" s="138"/>
      <c r="BL28147" s="138"/>
      <c r="BM28147" s="138"/>
    </row>
    <row r="28148" spans="62:65" ht="13" thickBot="1">
      <c r="BJ28148" s="138"/>
      <c r="BK28148" s="138"/>
      <c r="BL28148" s="138"/>
      <c r="BM28148" s="138"/>
    </row>
    <row r="28149" spans="62:65" ht="13" thickBot="1">
      <c r="BJ28149" s="138"/>
      <c r="BK28149" s="138"/>
      <c r="BL28149" s="138"/>
      <c r="BM28149" s="138"/>
    </row>
    <row r="28150" spans="62:65" ht="13" thickBot="1">
      <c r="BJ28150" s="138"/>
      <c r="BK28150" s="138"/>
      <c r="BL28150" s="138"/>
      <c r="BM28150" s="138"/>
    </row>
    <row r="28151" spans="62:65" ht="13" thickBot="1">
      <c r="BJ28151" s="138"/>
      <c r="BK28151" s="138"/>
      <c r="BL28151" s="138"/>
      <c r="BM28151" s="138"/>
    </row>
    <row r="28152" spans="62:65" ht="13" thickBot="1">
      <c r="BJ28152" s="138"/>
      <c r="BK28152" s="138"/>
      <c r="BL28152" s="138"/>
      <c r="BM28152" s="138"/>
    </row>
    <row r="28153" spans="62:65" ht="13" thickBot="1">
      <c r="BJ28153" s="138"/>
      <c r="BK28153" s="138"/>
      <c r="BL28153" s="138"/>
      <c r="BM28153" s="138"/>
    </row>
    <row r="28154" spans="62:65" ht="13" thickBot="1">
      <c r="BJ28154" s="138"/>
      <c r="BK28154" s="138"/>
      <c r="BL28154" s="138"/>
      <c r="BM28154" s="138"/>
    </row>
    <row r="28155" spans="62:65" ht="13" thickBot="1">
      <c r="BJ28155" s="138"/>
      <c r="BK28155" s="138"/>
      <c r="BL28155" s="138"/>
      <c r="BM28155" s="138"/>
    </row>
    <row r="28156" spans="62:65" ht="13" thickBot="1">
      <c r="BJ28156" s="138"/>
      <c r="BK28156" s="138"/>
      <c r="BL28156" s="138"/>
      <c r="BM28156" s="138"/>
    </row>
    <row r="28157" spans="62:65" ht="13" thickBot="1">
      <c r="BJ28157" s="138"/>
      <c r="BK28157" s="138"/>
      <c r="BL28157" s="138"/>
      <c r="BM28157" s="138"/>
    </row>
    <row r="28158" spans="62:65" ht="13" thickBot="1">
      <c r="BJ28158" s="138"/>
      <c r="BK28158" s="138"/>
      <c r="BL28158" s="138"/>
      <c r="BM28158" s="138"/>
    </row>
    <row r="28159" spans="62:65" ht="13" thickBot="1">
      <c r="BJ28159" s="138"/>
      <c r="BK28159" s="138"/>
      <c r="BL28159" s="138"/>
      <c r="BM28159" s="138"/>
    </row>
    <row r="28160" spans="62:65" ht="13" thickBot="1">
      <c r="BJ28160" s="138"/>
      <c r="BK28160" s="138"/>
      <c r="BL28160" s="138"/>
      <c r="BM28160" s="138"/>
    </row>
    <row r="28161" spans="62:65" ht="13" thickBot="1">
      <c r="BJ28161" s="138"/>
      <c r="BK28161" s="138"/>
      <c r="BL28161" s="138"/>
      <c r="BM28161" s="138"/>
    </row>
    <row r="28162" spans="62:65" ht="13" thickBot="1">
      <c r="BJ28162" s="138"/>
      <c r="BK28162" s="138"/>
      <c r="BL28162" s="138"/>
      <c r="BM28162" s="138"/>
    </row>
    <row r="28163" spans="62:65" ht="13" thickBot="1">
      <c r="BJ28163" s="138"/>
      <c r="BK28163" s="138"/>
      <c r="BL28163" s="138"/>
      <c r="BM28163" s="138"/>
    </row>
    <row r="28164" spans="62:65" ht="13" thickBot="1">
      <c r="BJ28164" s="138"/>
      <c r="BK28164" s="138"/>
      <c r="BL28164" s="138"/>
      <c r="BM28164" s="138"/>
    </row>
    <row r="28165" spans="62:65" ht="13" thickBot="1">
      <c r="BJ28165" s="138"/>
      <c r="BK28165" s="138"/>
      <c r="BL28165" s="138"/>
      <c r="BM28165" s="138"/>
    </row>
    <row r="28166" spans="62:65" ht="13" thickBot="1">
      <c r="BJ28166" s="138"/>
      <c r="BK28166" s="138"/>
      <c r="BL28166" s="138"/>
      <c r="BM28166" s="138"/>
    </row>
    <row r="28167" spans="62:65" ht="13" thickBot="1">
      <c r="BJ28167" s="138"/>
      <c r="BK28167" s="138"/>
      <c r="BL28167" s="138"/>
      <c r="BM28167" s="138"/>
    </row>
    <row r="28168" spans="62:65" ht="13" thickBot="1">
      <c r="BJ28168" s="138"/>
      <c r="BK28168" s="138"/>
      <c r="BL28168" s="138"/>
      <c r="BM28168" s="138"/>
    </row>
    <row r="28169" spans="62:65" ht="13" thickBot="1">
      <c r="BJ28169" s="138"/>
      <c r="BK28169" s="138"/>
      <c r="BL28169" s="138"/>
      <c r="BM28169" s="138"/>
    </row>
    <row r="28170" spans="62:65" ht="13" thickBot="1">
      <c r="BJ28170" s="138"/>
      <c r="BK28170" s="138"/>
      <c r="BL28170" s="138"/>
      <c r="BM28170" s="138"/>
    </row>
    <row r="28171" spans="62:65" ht="13" thickBot="1">
      <c r="BJ28171" s="138"/>
      <c r="BK28171" s="138"/>
      <c r="BL28171" s="138"/>
      <c r="BM28171" s="138"/>
    </row>
    <row r="28172" spans="62:65" ht="13" thickBot="1">
      <c r="BJ28172" s="138"/>
      <c r="BK28172" s="138"/>
      <c r="BL28172" s="138"/>
      <c r="BM28172" s="138"/>
    </row>
    <row r="28173" spans="62:65" ht="13" thickBot="1">
      <c r="BJ28173" s="138"/>
      <c r="BK28173" s="138"/>
      <c r="BL28173" s="138"/>
      <c r="BM28173" s="138"/>
    </row>
    <row r="28174" spans="62:65" ht="13" thickBot="1">
      <c r="BJ28174" s="138"/>
      <c r="BK28174" s="138"/>
      <c r="BL28174" s="138"/>
      <c r="BM28174" s="138"/>
    </row>
    <row r="28175" spans="62:65" ht="13" thickBot="1">
      <c r="BJ28175" s="138"/>
      <c r="BK28175" s="138"/>
      <c r="BL28175" s="138"/>
      <c r="BM28175" s="138"/>
    </row>
    <row r="28176" spans="62:65" ht="13" thickBot="1">
      <c r="BJ28176" s="138"/>
      <c r="BK28176" s="138"/>
      <c r="BL28176" s="138"/>
      <c r="BM28176" s="138"/>
    </row>
    <row r="28177" spans="62:65" ht="13" thickBot="1">
      <c r="BJ28177" s="138"/>
      <c r="BK28177" s="138"/>
      <c r="BL28177" s="138"/>
      <c r="BM28177" s="138"/>
    </row>
    <row r="28178" spans="62:65" ht="13" thickBot="1">
      <c r="BJ28178" s="138"/>
      <c r="BK28178" s="138"/>
      <c r="BL28178" s="138"/>
      <c r="BM28178" s="138"/>
    </row>
    <row r="28179" spans="62:65" ht="13" thickBot="1">
      <c r="BJ28179" s="138"/>
      <c r="BK28179" s="138"/>
      <c r="BL28179" s="138"/>
      <c r="BM28179" s="138"/>
    </row>
    <row r="28180" spans="62:65" ht="13" thickBot="1">
      <c r="BJ28180" s="138"/>
      <c r="BK28180" s="138"/>
      <c r="BL28180" s="138"/>
      <c r="BM28180" s="138"/>
    </row>
    <row r="28181" spans="62:65" ht="13" thickBot="1">
      <c r="BJ28181" s="138"/>
      <c r="BK28181" s="138"/>
      <c r="BL28181" s="138"/>
      <c r="BM28181" s="138"/>
    </row>
    <row r="28182" spans="62:65" ht="13" thickBot="1">
      <c r="BJ28182" s="138"/>
      <c r="BK28182" s="138"/>
      <c r="BL28182" s="138"/>
      <c r="BM28182" s="138"/>
    </row>
    <row r="28183" spans="62:65" ht="13" thickBot="1">
      <c r="BJ28183" s="138"/>
      <c r="BK28183" s="138"/>
      <c r="BL28183" s="138"/>
      <c r="BM28183" s="138"/>
    </row>
    <row r="28184" spans="62:65" ht="13" thickBot="1">
      <c r="BJ28184" s="138"/>
      <c r="BK28184" s="138"/>
      <c r="BL28184" s="138"/>
      <c r="BM28184" s="138"/>
    </row>
    <row r="28185" spans="62:65" ht="13" thickBot="1">
      <c r="BJ28185" s="138"/>
      <c r="BK28185" s="138"/>
      <c r="BL28185" s="138"/>
      <c r="BM28185" s="138"/>
    </row>
    <row r="28186" spans="62:65" ht="13" thickBot="1">
      <c r="BJ28186" s="138"/>
      <c r="BK28186" s="138"/>
      <c r="BL28186" s="138"/>
      <c r="BM28186" s="138"/>
    </row>
    <row r="28187" spans="62:65" ht="13" thickBot="1">
      <c r="BJ28187" s="138"/>
      <c r="BK28187" s="138"/>
      <c r="BL28187" s="138"/>
      <c r="BM28187" s="138"/>
    </row>
    <row r="28188" spans="62:65" ht="13" thickBot="1">
      <c r="BJ28188" s="138"/>
      <c r="BK28188" s="138"/>
      <c r="BL28188" s="138"/>
      <c r="BM28188" s="138"/>
    </row>
    <row r="28189" spans="62:65" ht="13" thickBot="1">
      <c r="BJ28189" s="138"/>
      <c r="BK28189" s="138"/>
      <c r="BL28189" s="138"/>
      <c r="BM28189" s="138"/>
    </row>
    <row r="28190" spans="62:65" ht="13" thickBot="1">
      <c r="BJ28190" s="138"/>
      <c r="BK28190" s="138"/>
      <c r="BL28190" s="138"/>
      <c r="BM28190" s="138"/>
    </row>
    <row r="28191" spans="62:65" ht="13" thickBot="1">
      <c r="BJ28191" s="138"/>
      <c r="BK28191" s="138"/>
      <c r="BL28191" s="138"/>
      <c r="BM28191" s="138"/>
    </row>
    <row r="28192" spans="62:65" ht="13" thickBot="1">
      <c r="BJ28192" s="138"/>
      <c r="BK28192" s="138"/>
      <c r="BL28192" s="138"/>
      <c r="BM28192" s="138"/>
    </row>
    <row r="28193" spans="62:65" ht="13" thickBot="1">
      <c r="BJ28193" s="138"/>
      <c r="BK28193" s="138"/>
      <c r="BL28193" s="138"/>
      <c r="BM28193" s="138"/>
    </row>
    <row r="28194" spans="62:65" ht="13" thickBot="1">
      <c r="BJ28194" s="138"/>
      <c r="BK28194" s="138"/>
      <c r="BL28194" s="138"/>
      <c r="BM28194" s="138"/>
    </row>
    <row r="28195" spans="62:65" ht="13" thickBot="1">
      <c r="BJ28195" s="138"/>
      <c r="BK28195" s="138"/>
      <c r="BL28195" s="138"/>
      <c r="BM28195" s="138"/>
    </row>
    <row r="28196" spans="62:65" ht="13" thickBot="1">
      <c r="BJ28196" s="138"/>
      <c r="BK28196" s="138"/>
      <c r="BL28196" s="138"/>
      <c r="BM28196" s="138"/>
    </row>
    <row r="28197" spans="62:65" ht="13" thickBot="1">
      <c r="BJ28197" s="138"/>
      <c r="BK28197" s="138"/>
      <c r="BL28197" s="138"/>
      <c r="BM28197" s="138"/>
    </row>
    <row r="28198" spans="62:65" ht="13" thickBot="1">
      <c r="BJ28198" s="138"/>
      <c r="BK28198" s="138"/>
      <c r="BL28198" s="138"/>
      <c r="BM28198" s="138"/>
    </row>
    <row r="28199" spans="62:65" ht="13" thickBot="1">
      <c r="BJ28199" s="138"/>
      <c r="BK28199" s="138"/>
      <c r="BL28199" s="138"/>
      <c r="BM28199" s="138"/>
    </row>
    <row r="28200" spans="62:65" ht="13" thickBot="1">
      <c r="BJ28200" s="138"/>
      <c r="BK28200" s="138"/>
      <c r="BL28200" s="138"/>
      <c r="BM28200" s="138"/>
    </row>
    <row r="28201" spans="62:65" ht="13" thickBot="1">
      <c r="BJ28201" s="138"/>
      <c r="BK28201" s="138"/>
      <c r="BL28201" s="138"/>
      <c r="BM28201" s="138"/>
    </row>
    <row r="28202" spans="62:65" ht="13" thickBot="1">
      <c r="BJ28202" s="138"/>
      <c r="BK28202" s="138"/>
      <c r="BL28202" s="138"/>
      <c r="BM28202" s="138"/>
    </row>
    <row r="28203" spans="62:65" ht="13" thickBot="1">
      <c r="BJ28203" s="138"/>
      <c r="BK28203" s="138"/>
      <c r="BL28203" s="138"/>
      <c r="BM28203" s="138"/>
    </row>
    <row r="28204" spans="62:65" ht="13" thickBot="1">
      <c r="BJ28204" s="138"/>
      <c r="BK28204" s="138"/>
      <c r="BL28204" s="138"/>
      <c r="BM28204" s="138"/>
    </row>
    <row r="28205" spans="62:65" ht="13" thickBot="1">
      <c r="BJ28205" s="138"/>
      <c r="BK28205" s="138"/>
      <c r="BL28205" s="138"/>
      <c r="BM28205" s="138"/>
    </row>
    <row r="28206" spans="62:65" ht="13" thickBot="1">
      <c r="BJ28206" s="138"/>
      <c r="BK28206" s="138"/>
      <c r="BL28206" s="138"/>
      <c r="BM28206" s="138"/>
    </row>
    <row r="28207" spans="62:65" ht="13" thickBot="1">
      <c r="BJ28207" s="138"/>
      <c r="BK28207" s="138"/>
      <c r="BL28207" s="138"/>
      <c r="BM28207" s="138"/>
    </row>
    <row r="28208" spans="62:65" ht="13" thickBot="1">
      <c r="BJ28208" s="138"/>
      <c r="BK28208" s="138"/>
      <c r="BL28208" s="138"/>
      <c r="BM28208" s="138"/>
    </row>
    <row r="28209" spans="62:65" ht="13" thickBot="1">
      <c r="BJ28209" s="138"/>
      <c r="BK28209" s="138"/>
      <c r="BL28209" s="138"/>
      <c r="BM28209" s="138"/>
    </row>
    <row r="28210" spans="62:65" ht="13" thickBot="1">
      <c r="BJ28210" s="138"/>
      <c r="BK28210" s="138"/>
      <c r="BL28210" s="138"/>
      <c r="BM28210" s="138"/>
    </row>
    <row r="28211" spans="62:65" ht="13" thickBot="1">
      <c r="BJ28211" s="138"/>
      <c r="BK28211" s="138"/>
      <c r="BL28211" s="138"/>
      <c r="BM28211" s="138"/>
    </row>
    <row r="28212" spans="62:65" ht="13" thickBot="1">
      <c r="BJ28212" s="138"/>
      <c r="BK28212" s="138"/>
      <c r="BL28212" s="138"/>
      <c r="BM28212" s="138"/>
    </row>
    <row r="28213" spans="62:65" ht="13" thickBot="1">
      <c r="BJ28213" s="138"/>
      <c r="BK28213" s="138"/>
      <c r="BL28213" s="138"/>
      <c r="BM28213" s="138"/>
    </row>
    <row r="28214" spans="62:65" ht="13" thickBot="1">
      <c r="BJ28214" s="138"/>
      <c r="BK28214" s="138"/>
      <c r="BL28214" s="138"/>
      <c r="BM28214" s="138"/>
    </row>
    <row r="28215" spans="62:65" ht="13" thickBot="1">
      <c r="BJ28215" s="138"/>
      <c r="BK28215" s="138"/>
      <c r="BL28215" s="138"/>
      <c r="BM28215" s="138"/>
    </row>
    <row r="28216" spans="62:65" ht="13" thickBot="1">
      <c r="BJ28216" s="138"/>
      <c r="BK28216" s="138"/>
      <c r="BL28216" s="138"/>
      <c r="BM28216" s="138"/>
    </row>
    <row r="28217" spans="62:65" ht="13" thickBot="1">
      <c r="BJ28217" s="138"/>
      <c r="BK28217" s="138"/>
      <c r="BL28217" s="138"/>
      <c r="BM28217" s="138"/>
    </row>
    <row r="28218" spans="62:65" ht="13" thickBot="1">
      <c r="BJ28218" s="138"/>
      <c r="BK28218" s="138"/>
      <c r="BL28218" s="138"/>
      <c r="BM28218" s="138"/>
    </row>
    <row r="28219" spans="62:65" ht="13" thickBot="1">
      <c r="BJ28219" s="138"/>
      <c r="BK28219" s="138"/>
      <c r="BL28219" s="138"/>
      <c r="BM28219" s="138"/>
    </row>
    <row r="28220" spans="62:65" ht="13" thickBot="1">
      <c r="BJ28220" s="138"/>
      <c r="BK28220" s="138"/>
      <c r="BL28220" s="138"/>
      <c r="BM28220" s="138"/>
    </row>
    <row r="28221" spans="62:65" ht="13" thickBot="1">
      <c r="BJ28221" s="138"/>
      <c r="BK28221" s="138"/>
      <c r="BL28221" s="138"/>
      <c r="BM28221" s="138"/>
    </row>
    <row r="28222" spans="62:65" ht="13" thickBot="1">
      <c r="BJ28222" s="138"/>
      <c r="BK28222" s="138"/>
      <c r="BL28222" s="138"/>
      <c r="BM28222" s="138"/>
    </row>
    <row r="28223" spans="62:65" ht="13" thickBot="1">
      <c r="BJ28223" s="138"/>
      <c r="BK28223" s="138"/>
      <c r="BL28223" s="138"/>
      <c r="BM28223" s="138"/>
    </row>
    <row r="28224" spans="62:65" ht="13" thickBot="1">
      <c r="BJ28224" s="138"/>
      <c r="BK28224" s="138"/>
      <c r="BL28224" s="138"/>
      <c r="BM28224" s="138"/>
    </row>
    <row r="28225" spans="62:65" ht="13" thickBot="1">
      <c r="BJ28225" s="138"/>
      <c r="BK28225" s="138"/>
      <c r="BL28225" s="138"/>
      <c r="BM28225" s="138"/>
    </row>
    <row r="28226" spans="62:65" ht="13" thickBot="1">
      <c r="BJ28226" s="138"/>
      <c r="BK28226" s="138"/>
      <c r="BL28226" s="138"/>
      <c r="BM28226" s="138"/>
    </row>
    <row r="28227" spans="62:65" ht="13" thickBot="1">
      <c r="BJ28227" s="138"/>
      <c r="BK28227" s="138"/>
      <c r="BL28227" s="138"/>
      <c r="BM28227" s="138"/>
    </row>
    <row r="28228" spans="62:65" ht="13" thickBot="1">
      <c r="BJ28228" s="138"/>
      <c r="BK28228" s="138"/>
      <c r="BL28228" s="138"/>
      <c r="BM28228" s="138"/>
    </row>
    <row r="28229" spans="62:65" ht="13" thickBot="1">
      <c r="BJ28229" s="138"/>
      <c r="BK28229" s="138"/>
      <c r="BL28229" s="138"/>
      <c r="BM28229" s="138"/>
    </row>
    <row r="28230" spans="62:65" ht="13" thickBot="1">
      <c r="BJ28230" s="138"/>
      <c r="BK28230" s="138"/>
      <c r="BL28230" s="138"/>
      <c r="BM28230" s="138"/>
    </row>
    <row r="28231" spans="62:65" ht="13" thickBot="1">
      <c r="BJ28231" s="138"/>
      <c r="BK28231" s="138"/>
      <c r="BL28231" s="138"/>
      <c r="BM28231" s="138"/>
    </row>
    <row r="28232" spans="62:65" ht="13" thickBot="1">
      <c r="BJ28232" s="138"/>
      <c r="BK28232" s="138"/>
      <c r="BL28232" s="138"/>
      <c r="BM28232" s="138"/>
    </row>
    <row r="28233" spans="62:65" ht="13" thickBot="1">
      <c r="BJ28233" s="138"/>
      <c r="BK28233" s="138"/>
      <c r="BL28233" s="138"/>
      <c r="BM28233" s="138"/>
    </row>
    <row r="28234" spans="62:65" ht="13" thickBot="1">
      <c r="BJ28234" s="138"/>
      <c r="BK28234" s="138"/>
      <c r="BL28234" s="138"/>
      <c r="BM28234" s="138"/>
    </row>
    <row r="28235" spans="62:65" ht="13" thickBot="1">
      <c r="BJ28235" s="138"/>
      <c r="BK28235" s="138"/>
      <c r="BL28235" s="138"/>
      <c r="BM28235" s="138"/>
    </row>
    <row r="28236" spans="62:65" ht="13" thickBot="1">
      <c r="BJ28236" s="138"/>
      <c r="BK28236" s="138"/>
      <c r="BL28236" s="138"/>
      <c r="BM28236" s="138"/>
    </row>
    <row r="28237" spans="62:65" ht="13" thickBot="1">
      <c r="BJ28237" s="138"/>
      <c r="BK28237" s="138"/>
      <c r="BL28237" s="138"/>
      <c r="BM28237" s="138"/>
    </row>
    <row r="28238" spans="62:65" ht="13" thickBot="1">
      <c r="BJ28238" s="138"/>
      <c r="BK28238" s="138"/>
      <c r="BL28238" s="138"/>
      <c r="BM28238" s="138"/>
    </row>
    <row r="28239" spans="62:65" ht="13" thickBot="1">
      <c r="BJ28239" s="138"/>
      <c r="BK28239" s="138"/>
      <c r="BL28239" s="138"/>
      <c r="BM28239" s="138"/>
    </row>
    <row r="28240" spans="62:65" ht="13" thickBot="1">
      <c r="BJ28240" s="138"/>
      <c r="BK28240" s="138"/>
      <c r="BL28240" s="138"/>
      <c r="BM28240" s="138"/>
    </row>
    <row r="28241" spans="62:65" ht="13" thickBot="1">
      <c r="BJ28241" s="138"/>
      <c r="BK28241" s="138"/>
      <c r="BL28241" s="138"/>
      <c r="BM28241" s="138"/>
    </row>
    <row r="28242" spans="62:65" ht="13" thickBot="1">
      <c r="BJ28242" s="138"/>
      <c r="BK28242" s="138"/>
      <c r="BL28242" s="138"/>
      <c r="BM28242" s="138"/>
    </row>
    <row r="28243" spans="62:65" ht="13" thickBot="1">
      <c r="BJ28243" s="138"/>
      <c r="BK28243" s="138"/>
      <c r="BL28243" s="138"/>
      <c r="BM28243" s="138"/>
    </row>
    <row r="28244" spans="62:65" ht="13" thickBot="1">
      <c r="BJ28244" s="138"/>
      <c r="BK28244" s="138"/>
      <c r="BL28244" s="138"/>
      <c r="BM28244" s="138"/>
    </row>
    <row r="28245" spans="62:65" ht="13" thickBot="1">
      <c r="BJ28245" s="138"/>
      <c r="BK28245" s="138"/>
      <c r="BL28245" s="138"/>
      <c r="BM28245" s="138"/>
    </row>
    <row r="28246" spans="62:65" ht="13" thickBot="1">
      <c r="BJ28246" s="138"/>
      <c r="BK28246" s="138"/>
      <c r="BL28246" s="138"/>
      <c r="BM28246" s="138"/>
    </row>
    <row r="28247" spans="62:65" ht="13" thickBot="1">
      <c r="BJ28247" s="138"/>
      <c r="BK28247" s="138"/>
      <c r="BL28247" s="138"/>
      <c r="BM28247" s="138"/>
    </row>
    <row r="28248" spans="62:65" ht="13" thickBot="1">
      <c r="BJ28248" s="138"/>
      <c r="BK28248" s="138"/>
      <c r="BL28248" s="138"/>
      <c r="BM28248" s="138"/>
    </row>
    <row r="28249" spans="62:65" ht="13" thickBot="1">
      <c r="BJ28249" s="138"/>
      <c r="BK28249" s="138"/>
      <c r="BL28249" s="138"/>
      <c r="BM28249" s="138"/>
    </row>
    <row r="28250" spans="62:65" ht="13" thickBot="1">
      <c r="BJ28250" s="138"/>
      <c r="BK28250" s="138"/>
      <c r="BL28250" s="138"/>
      <c r="BM28250" s="138"/>
    </row>
    <row r="28251" spans="62:65" ht="13" thickBot="1">
      <c r="BJ28251" s="138"/>
      <c r="BK28251" s="138"/>
      <c r="BL28251" s="138"/>
      <c r="BM28251" s="138"/>
    </row>
    <row r="28252" spans="62:65" ht="13" thickBot="1">
      <c r="BJ28252" s="138"/>
      <c r="BK28252" s="138"/>
      <c r="BL28252" s="138"/>
      <c r="BM28252" s="138"/>
    </row>
    <row r="28253" spans="62:65" ht="13" thickBot="1">
      <c r="BJ28253" s="138"/>
      <c r="BK28253" s="138"/>
      <c r="BL28253" s="138"/>
      <c r="BM28253" s="138"/>
    </row>
    <row r="28254" spans="62:65" ht="13" thickBot="1">
      <c r="BJ28254" s="138"/>
      <c r="BK28254" s="138"/>
      <c r="BL28254" s="138"/>
      <c r="BM28254" s="138"/>
    </row>
    <row r="28255" spans="62:65" ht="13" thickBot="1">
      <c r="BJ28255" s="138"/>
      <c r="BK28255" s="138"/>
      <c r="BL28255" s="138"/>
      <c r="BM28255" s="138"/>
    </row>
    <row r="28256" spans="62:65" ht="13" thickBot="1">
      <c r="BJ28256" s="138"/>
      <c r="BK28256" s="138"/>
      <c r="BL28256" s="138"/>
      <c r="BM28256" s="138"/>
    </row>
    <row r="28257" spans="62:65" ht="13" thickBot="1">
      <c r="BJ28257" s="138"/>
      <c r="BK28257" s="138"/>
      <c r="BL28257" s="138"/>
      <c r="BM28257" s="138"/>
    </row>
    <row r="28258" spans="62:65" ht="13" thickBot="1">
      <c r="BJ28258" s="138"/>
      <c r="BK28258" s="138"/>
      <c r="BL28258" s="138"/>
      <c r="BM28258" s="138"/>
    </row>
    <row r="28259" spans="62:65" ht="13" thickBot="1">
      <c r="BJ28259" s="138"/>
      <c r="BK28259" s="138"/>
      <c r="BL28259" s="138"/>
      <c r="BM28259" s="138"/>
    </row>
    <row r="28260" spans="62:65" ht="13" thickBot="1">
      <c r="BJ28260" s="138"/>
      <c r="BK28260" s="138"/>
      <c r="BL28260" s="138"/>
      <c r="BM28260" s="138"/>
    </row>
    <row r="28261" spans="62:65" ht="13" thickBot="1">
      <c r="BJ28261" s="138"/>
      <c r="BK28261" s="138"/>
      <c r="BL28261" s="138"/>
      <c r="BM28261" s="138"/>
    </row>
    <row r="28262" spans="62:65" ht="13" thickBot="1">
      <c r="BJ28262" s="138"/>
      <c r="BK28262" s="138"/>
      <c r="BL28262" s="138"/>
      <c r="BM28262" s="138"/>
    </row>
    <row r="28263" spans="62:65" ht="13" thickBot="1">
      <c r="BJ28263" s="138"/>
      <c r="BK28263" s="138"/>
      <c r="BL28263" s="138"/>
      <c r="BM28263" s="138"/>
    </row>
    <row r="28264" spans="62:65" ht="13" thickBot="1">
      <c r="BJ28264" s="138"/>
      <c r="BK28264" s="138"/>
      <c r="BL28264" s="138"/>
      <c r="BM28264" s="138"/>
    </row>
    <row r="28265" spans="62:65" ht="13" thickBot="1">
      <c r="BJ28265" s="138"/>
      <c r="BK28265" s="138"/>
      <c r="BL28265" s="138"/>
      <c r="BM28265" s="138"/>
    </row>
    <row r="28266" spans="62:65" ht="13" thickBot="1">
      <c r="BJ28266" s="138"/>
      <c r="BK28266" s="138"/>
      <c r="BL28266" s="138"/>
      <c r="BM28266" s="138"/>
    </row>
    <row r="28267" spans="62:65" ht="13" thickBot="1">
      <c r="BJ28267" s="138"/>
      <c r="BK28267" s="138"/>
      <c r="BL28267" s="138"/>
      <c r="BM28267" s="138"/>
    </row>
    <row r="28268" spans="62:65" ht="13" thickBot="1">
      <c r="BJ28268" s="138"/>
      <c r="BK28268" s="138"/>
      <c r="BL28268" s="138"/>
      <c r="BM28268" s="138"/>
    </row>
    <row r="28269" spans="62:65" ht="13" thickBot="1">
      <c r="BJ28269" s="138"/>
      <c r="BK28269" s="138"/>
      <c r="BL28269" s="138"/>
      <c r="BM28269" s="138"/>
    </row>
    <row r="28270" spans="62:65" ht="13" thickBot="1">
      <c r="BJ28270" s="138"/>
      <c r="BK28270" s="138"/>
      <c r="BL28270" s="138"/>
      <c r="BM28270" s="138"/>
    </row>
    <row r="28271" spans="62:65" ht="13" thickBot="1">
      <c r="BJ28271" s="138"/>
      <c r="BK28271" s="138"/>
      <c r="BL28271" s="138"/>
      <c r="BM28271" s="138"/>
    </row>
    <row r="28272" spans="62:65" ht="13" thickBot="1">
      <c r="BJ28272" s="138"/>
      <c r="BK28272" s="138"/>
      <c r="BL28272" s="138"/>
      <c r="BM28272" s="138"/>
    </row>
    <row r="28273" spans="62:65" ht="13" thickBot="1">
      <c r="BJ28273" s="138"/>
      <c r="BK28273" s="138"/>
      <c r="BL28273" s="138"/>
      <c r="BM28273" s="138"/>
    </row>
    <row r="28274" spans="62:65" ht="13" thickBot="1">
      <c r="BJ28274" s="138"/>
      <c r="BK28274" s="138"/>
      <c r="BL28274" s="138"/>
      <c r="BM28274" s="138"/>
    </row>
    <row r="28275" spans="62:65" ht="13" thickBot="1">
      <c r="BJ28275" s="138"/>
      <c r="BK28275" s="138"/>
      <c r="BL28275" s="138"/>
      <c r="BM28275" s="138"/>
    </row>
    <row r="28276" spans="62:65" ht="13" thickBot="1">
      <c r="BJ28276" s="138"/>
      <c r="BK28276" s="138"/>
      <c r="BL28276" s="138"/>
      <c r="BM28276" s="138"/>
    </row>
    <row r="28277" spans="62:65" ht="13" thickBot="1">
      <c r="BJ28277" s="138"/>
      <c r="BK28277" s="138"/>
      <c r="BL28277" s="138"/>
      <c r="BM28277" s="138"/>
    </row>
    <row r="28278" spans="62:65" ht="13" thickBot="1">
      <c r="BJ28278" s="138"/>
      <c r="BK28278" s="138"/>
      <c r="BL28278" s="138"/>
      <c r="BM28278" s="138"/>
    </row>
    <row r="28279" spans="62:65" ht="13" thickBot="1">
      <c r="BJ28279" s="138"/>
      <c r="BK28279" s="138"/>
      <c r="BL28279" s="138"/>
      <c r="BM28279" s="138"/>
    </row>
    <row r="28280" spans="62:65" ht="13" thickBot="1">
      <c r="BJ28280" s="138"/>
      <c r="BK28280" s="138"/>
      <c r="BL28280" s="138"/>
      <c r="BM28280" s="138"/>
    </row>
    <row r="28281" spans="62:65" ht="13" thickBot="1">
      <c r="BJ28281" s="138"/>
      <c r="BK28281" s="138"/>
      <c r="BL28281" s="138"/>
      <c r="BM28281" s="138"/>
    </row>
    <row r="28282" spans="62:65" ht="13" thickBot="1">
      <c r="BJ28282" s="138"/>
      <c r="BK28282" s="138"/>
      <c r="BL28282" s="138"/>
      <c r="BM28282" s="138"/>
    </row>
    <row r="28283" spans="62:65" ht="13" thickBot="1">
      <c r="BJ28283" s="138"/>
      <c r="BK28283" s="138"/>
      <c r="BL28283" s="138"/>
      <c r="BM28283" s="138"/>
    </row>
    <row r="28284" spans="62:65" ht="13" thickBot="1">
      <c r="BJ28284" s="138"/>
      <c r="BK28284" s="138"/>
      <c r="BL28284" s="138"/>
      <c r="BM28284" s="138"/>
    </row>
    <row r="28285" spans="62:65" ht="13" thickBot="1">
      <c r="BJ28285" s="138"/>
      <c r="BK28285" s="138"/>
      <c r="BL28285" s="138"/>
      <c r="BM28285" s="138"/>
    </row>
    <row r="28286" spans="62:65" ht="13" thickBot="1">
      <c r="BJ28286" s="138"/>
      <c r="BK28286" s="138"/>
      <c r="BL28286" s="138"/>
      <c r="BM28286" s="138"/>
    </row>
    <row r="28287" spans="62:65" ht="13" thickBot="1">
      <c r="BJ28287" s="138"/>
      <c r="BK28287" s="138"/>
      <c r="BL28287" s="138"/>
      <c r="BM28287" s="138"/>
    </row>
    <row r="28288" spans="62:65" ht="13" thickBot="1">
      <c r="BJ28288" s="138"/>
      <c r="BK28288" s="138"/>
      <c r="BL28288" s="138"/>
      <c r="BM28288" s="138"/>
    </row>
    <row r="28289" spans="62:65" ht="13" thickBot="1">
      <c r="BJ28289" s="138"/>
      <c r="BK28289" s="138"/>
      <c r="BL28289" s="138"/>
      <c r="BM28289" s="138"/>
    </row>
    <row r="28290" spans="62:65" ht="13" thickBot="1">
      <c r="BJ28290" s="138"/>
      <c r="BK28290" s="138"/>
      <c r="BL28290" s="138"/>
      <c r="BM28290" s="138"/>
    </row>
    <row r="28291" spans="62:65" ht="13" thickBot="1">
      <c r="BJ28291" s="138"/>
      <c r="BK28291" s="138"/>
      <c r="BL28291" s="138"/>
      <c r="BM28291" s="138"/>
    </row>
    <row r="28292" spans="62:65" ht="13" thickBot="1">
      <c r="BJ28292" s="138"/>
      <c r="BK28292" s="138"/>
      <c r="BL28292" s="138"/>
      <c r="BM28292" s="138"/>
    </row>
    <row r="28293" spans="62:65" ht="13" thickBot="1">
      <c r="BJ28293" s="138"/>
      <c r="BK28293" s="138"/>
      <c r="BL28293" s="138"/>
      <c r="BM28293" s="138"/>
    </row>
    <row r="28294" spans="62:65" ht="13" thickBot="1">
      <c r="BJ28294" s="138"/>
      <c r="BK28294" s="138"/>
      <c r="BL28294" s="138"/>
      <c r="BM28294" s="138"/>
    </row>
    <row r="28295" spans="62:65" ht="13" thickBot="1">
      <c r="BJ28295" s="138"/>
      <c r="BK28295" s="138"/>
      <c r="BL28295" s="138"/>
      <c r="BM28295" s="138"/>
    </row>
    <row r="28296" spans="62:65" ht="13" thickBot="1">
      <c r="BJ28296" s="138"/>
      <c r="BK28296" s="138"/>
      <c r="BL28296" s="138"/>
      <c r="BM28296" s="138"/>
    </row>
    <row r="28297" spans="62:65" ht="13" thickBot="1">
      <c r="BJ28297" s="138"/>
      <c r="BK28297" s="138"/>
      <c r="BL28297" s="138"/>
      <c r="BM28297" s="138"/>
    </row>
    <row r="28298" spans="62:65" ht="13" thickBot="1">
      <c r="BJ28298" s="138"/>
      <c r="BK28298" s="138"/>
      <c r="BL28298" s="138"/>
      <c r="BM28298" s="138"/>
    </row>
    <row r="28299" spans="62:65" ht="13" thickBot="1">
      <c r="BJ28299" s="138"/>
      <c r="BK28299" s="138"/>
      <c r="BL28299" s="138"/>
      <c r="BM28299" s="138"/>
    </row>
    <row r="28300" spans="62:65" ht="13" thickBot="1">
      <c r="BJ28300" s="138"/>
      <c r="BK28300" s="138"/>
      <c r="BL28300" s="138"/>
      <c r="BM28300" s="138"/>
    </row>
    <row r="28301" spans="62:65" ht="13" thickBot="1">
      <c r="BJ28301" s="138"/>
      <c r="BK28301" s="138"/>
      <c r="BL28301" s="138"/>
      <c r="BM28301" s="138"/>
    </row>
    <row r="28302" spans="62:65" ht="13" thickBot="1">
      <c r="BJ28302" s="138"/>
      <c r="BK28302" s="138"/>
      <c r="BL28302" s="138"/>
      <c r="BM28302" s="138"/>
    </row>
    <row r="28303" spans="62:65" ht="13" thickBot="1">
      <c r="BJ28303" s="138"/>
      <c r="BK28303" s="138"/>
      <c r="BL28303" s="138"/>
      <c r="BM28303" s="138"/>
    </row>
    <row r="28304" spans="62:65" ht="13" thickBot="1">
      <c r="BJ28304" s="138"/>
      <c r="BK28304" s="138"/>
      <c r="BL28304" s="138"/>
      <c r="BM28304" s="138"/>
    </row>
    <row r="28305" spans="62:65" ht="13" thickBot="1">
      <c r="BJ28305" s="138"/>
      <c r="BK28305" s="138"/>
      <c r="BL28305" s="138"/>
      <c r="BM28305" s="138"/>
    </row>
    <row r="28306" spans="62:65" ht="13" thickBot="1">
      <c r="BJ28306" s="138"/>
      <c r="BK28306" s="138"/>
      <c r="BL28306" s="138"/>
      <c r="BM28306" s="138"/>
    </row>
    <row r="28307" spans="62:65" ht="13" thickBot="1">
      <c r="BJ28307" s="138"/>
      <c r="BK28307" s="138"/>
      <c r="BL28307" s="138"/>
      <c r="BM28307" s="138"/>
    </row>
    <row r="28308" spans="62:65" ht="13" thickBot="1">
      <c r="BJ28308" s="138"/>
      <c r="BK28308" s="138"/>
      <c r="BL28308" s="138"/>
      <c r="BM28308" s="138"/>
    </row>
    <row r="28309" spans="62:65" ht="13" thickBot="1">
      <c r="BJ28309" s="138"/>
      <c r="BK28309" s="138"/>
      <c r="BL28309" s="138"/>
      <c r="BM28309" s="138"/>
    </row>
    <row r="28310" spans="62:65" ht="13" thickBot="1">
      <c r="BJ28310" s="138"/>
      <c r="BK28310" s="138"/>
      <c r="BL28310" s="138"/>
      <c r="BM28310" s="138"/>
    </row>
    <row r="28311" spans="62:65" ht="13" thickBot="1">
      <c r="BJ28311" s="138"/>
      <c r="BK28311" s="138"/>
      <c r="BL28311" s="138"/>
      <c r="BM28311" s="138"/>
    </row>
    <row r="28312" spans="62:65" ht="13" thickBot="1">
      <c r="BJ28312" s="138"/>
      <c r="BK28312" s="138"/>
      <c r="BL28312" s="138"/>
      <c r="BM28312" s="138"/>
    </row>
    <row r="28313" spans="62:65" ht="13" thickBot="1">
      <c r="BJ28313" s="138"/>
      <c r="BK28313" s="138"/>
      <c r="BL28313" s="138"/>
      <c r="BM28313" s="138"/>
    </row>
    <row r="28314" spans="62:65" ht="13" thickBot="1">
      <c r="BJ28314" s="138"/>
      <c r="BK28314" s="138"/>
      <c r="BL28314" s="138"/>
      <c r="BM28314" s="138"/>
    </row>
    <row r="28315" spans="62:65" ht="13" thickBot="1">
      <c r="BJ28315" s="138"/>
      <c r="BK28315" s="138"/>
      <c r="BL28315" s="138"/>
      <c r="BM28315" s="138"/>
    </row>
    <row r="28316" spans="62:65" ht="13" thickBot="1">
      <c r="BJ28316" s="138"/>
      <c r="BK28316" s="138"/>
      <c r="BL28316" s="138"/>
      <c r="BM28316" s="138"/>
    </row>
    <row r="28317" spans="62:65" ht="13" thickBot="1">
      <c r="BJ28317" s="138"/>
      <c r="BK28317" s="138"/>
      <c r="BL28317" s="138"/>
      <c r="BM28317" s="138"/>
    </row>
    <row r="28318" spans="62:65" ht="13" thickBot="1">
      <c r="BJ28318" s="138"/>
      <c r="BK28318" s="138"/>
      <c r="BL28318" s="138"/>
      <c r="BM28318" s="138"/>
    </row>
    <row r="28319" spans="62:65" ht="13" thickBot="1">
      <c r="BJ28319" s="138"/>
      <c r="BK28319" s="138"/>
      <c r="BL28319" s="138"/>
      <c r="BM28319" s="138"/>
    </row>
    <row r="28320" spans="62:65" ht="13" thickBot="1">
      <c r="BJ28320" s="138"/>
      <c r="BK28320" s="138"/>
      <c r="BL28320" s="138"/>
      <c r="BM28320" s="138"/>
    </row>
    <row r="28321" spans="62:65" ht="13" thickBot="1">
      <c r="BJ28321" s="138"/>
      <c r="BK28321" s="138"/>
      <c r="BL28321" s="138"/>
      <c r="BM28321" s="138"/>
    </row>
    <row r="28322" spans="62:65" ht="13" thickBot="1">
      <c r="BJ28322" s="138"/>
      <c r="BK28322" s="138"/>
      <c r="BL28322" s="138"/>
      <c r="BM28322" s="138"/>
    </row>
    <row r="28323" spans="62:65" ht="13" thickBot="1">
      <c r="BJ28323" s="138"/>
      <c r="BK28323" s="138"/>
      <c r="BL28323" s="138"/>
      <c r="BM28323" s="138"/>
    </row>
    <row r="28324" spans="62:65" ht="13" thickBot="1">
      <c r="BJ28324" s="138"/>
      <c r="BK28324" s="138"/>
      <c r="BL28324" s="138"/>
      <c r="BM28324" s="138"/>
    </row>
    <row r="28325" spans="62:65" ht="13" thickBot="1">
      <c r="BJ28325" s="138"/>
      <c r="BK28325" s="138"/>
      <c r="BL28325" s="138"/>
      <c r="BM28325" s="138"/>
    </row>
    <row r="28326" spans="62:65" ht="13" thickBot="1">
      <c r="BJ28326" s="138"/>
      <c r="BK28326" s="138"/>
      <c r="BL28326" s="138"/>
      <c r="BM28326" s="138"/>
    </row>
    <row r="28327" spans="62:65" ht="13" thickBot="1">
      <c r="BJ28327" s="138"/>
      <c r="BK28327" s="138"/>
      <c r="BL28327" s="138"/>
      <c r="BM28327" s="138"/>
    </row>
    <row r="28328" spans="62:65" ht="13" thickBot="1">
      <c r="BJ28328" s="138"/>
      <c r="BK28328" s="138"/>
      <c r="BL28328" s="138"/>
      <c r="BM28328" s="138"/>
    </row>
    <row r="28329" spans="62:65" ht="13" thickBot="1">
      <c r="BJ28329" s="138"/>
      <c r="BK28329" s="138"/>
      <c r="BL28329" s="138"/>
      <c r="BM28329" s="138"/>
    </row>
    <row r="28330" spans="62:65" ht="13" thickBot="1">
      <c r="BJ28330" s="138"/>
      <c r="BK28330" s="138"/>
      <c r="BL28330" s="138"/>
      <c r="BM28330" s="138"/>
    </row>
    <row r="28331" spans="62:65" ht="13" thickBot="1">
      <c r="BJ28331" s="138"/>
      <c r="BK28331" s="138"/>
      <c r="BL28331" s="138"/>
      <c r="BM28331" s="138"/>
    </row>
    <row r="28332" spans="62:65" ht="13" thickBot="1">
      <c r="BJ28332" s="138"/>
      <c r="BK28332" s="138"/>
      <c r="BL28332" s="138"/>
      <c r="BM28332" s="138"/>
    </row>
    <row r="28333" spans="62:65" ht="13" thickBot="1">
      <c r="BJ28333" s="138"/>
      <c r="BK28333" s="138"/>
      <c r="BL28333" s="138"/>
      <c r="BM28333" s="138"/>
    </row>
    <row r="28334" spans="62:65" ht="13" thickBot="1">
      <c r="BJ28334" s="138"/>
      <c r="BK28334" s="138"/>
      <c r="BL28334" s="138"/>
      <c r="BM28334" s="138"/>
    </row>
    <row r="28335" spans="62:65" ht="13" thickBot="1">
      <c r="BJ28335" s="138"/>
      <c r="BK28335" s="138"/>
      <c r="BL28335" s="138"/>
      <c r="BM28335" s="138"/>
    </row>
    <row r="28336" spans="62:65" ht="13" thickBot="1">
      <c r="BJ28336" s="138"/>
      <c r="BK28336" s="138"/>
      <c r="BL28336" s="138"/>
      <c r="BM28336" s="138"/>
    </row>
    <row r="28337" spans="62:65" ht="13" thickBot="1">
      <c r="BJ28337" s="138"/>
      <c r="BK28337" s="138"/>
      <c r="BL28337" s="138"/>
      <c r="BM28337" s="138"/>
    </row>
    <row r="28338" spans="62:65" ht="13" thickBot="1">
      <c r="BJ28338" s="138"/>
      <c r="BK28338" s="138"/>
      <c r="BL28338" s="138"/>
      <c r="BM28338" s="138"/>
    </row>
    <row r="28339" spans="62:65" ht="13" thickBot="1">
      <c r="BJ28339" s="138"/>
      <c r="BK28339" s="138"/>
      <c r="BL28339" s="138"/>
      <c r="BM28339" s="138"/>
    </row>
    <row r="28340" spans="62:65" ht="13" thickBot="1">
      <c r="BJ28340" s="138"/>
      <c r="BK28340" s="138"/>
      <c r="BL28340" s="138"/>
      <c r="BM28340" s="138"/>
    </row>
    <row r="28341" spans="62:65" ht="13" thickBot="1">
      <c r="BJ28341" s="138"/>
      <c r="BK28341" s="138"/>
      <c r="BL28341" s="138"/>
      <c r="BM28341" s="138"/>
    </row>
    <row r="28342" spans="62:65" ht="13" thickBot="1">
      <c r="BJ28342" s="138"/>
      <c r="BK28342" s="138"/>
      <c r="BL28342" s="138"/>
      <c r="BM28342" s="138"/>
    </row>
    <row r="28343" spans="62:65" ht="13" thickBot="1">
      <c r="BJ28343" s="138"/>
      <c r="BK28343" s="138"/>
      <c r="BL28343" s="138"/>
      <c r="BM28343" s="138"/>
    </row>
    <row r="28344" spans="62:65" ht="13" thickBot="1">
      <c r="BJ28344" s="138"/>
      <c r="BK28344" s="138"/>
      <c r="BL28344" s="138"/>
      <c r="BM28344" s="138"/>
    </row>
    <row r="28345" spans="62:65" ht="13" thickBot="1">
      <c r="BJ28345" s="138"/>
      <c r="BK28345" s="138"/>
      <c r="BL28345" s="138"/>
      <c r="BM28345" s="138"/>
    </row>
    <row r="28346" spans="62:65" ht="13" thickBot="1">
      <c r="BJ28346" s="138"/>
      <c r="BK28346" s="138"/>
      <c r="BL28346" s="138"/>
      <c r="BM28346" s="138"/>
    </row>
    <row r="28347" spans="62:65" ht="13" thickBot="1">
      <c r="BJ28347" s="138"/>
      <c r="BK28347" s="138"/>
      <c r="BL28347" s="138"/>
      <c r="BM28347" s="138"/>
    </row>
    <row r="28348" spans="62:65" ht="13" thickBot="1">
      <c r="BJ28348" s="138"/>
      <c r="BK28348" s="138"/>
      <c r="BL28348" s="138"/>
      <c r="BM28348" s="138"/>
    </row>
    <row r="28349" spans="62:65" ht="13" thickBot="1">
      <c r="BJ28349" s="138"/>
      <c r="BK28349" s="138"/>
      <c r="BL28349" s="138"/>
      <c r="BM28349" s="138"/>
    </row>
    <row r="28350" spans="62:65" ht="13" thickBot="1">
      <c r="BJ28350" s="138"/>
      <c r="BK28350" s="138"/>
      <c r="BL28350" s="138"/>
      <c r="BM28350" s="138"/>
    </row>
    <row r="28351" spans="62:65" ht="13" thickBot="1">
      <c r="BJ28351" s="138"/>
      <c r="BK28351" s="138"/>
      <c r="BL28351" s="138"/>
      <c r="BM28351" s="138"/>
    </row>
    <row r="28352" spans="62:65" ht="13" thickBot="1">
      <c r="BJ28352" s="138"/>
      <c r="BK28352" s="138"/>
      <c r="BL28352" s="138"/>
      <c r="BM28352" s="138"/>
    </row>
    <row r="28353" spans="62:65" ht="13" thickBot="1">
      <c r="BJ28353" s="138"/>
      <c r="BK28353" s="138"/>
      <c r="BL28353" s="138"/>
      <c r="BM28353" s="138"/>
    </row>
    <row r="28354" spans="62:65" ht="13" thickBot="1">
      <c r="BJ28354" s="138"/>
      <c r="BK28354" s="138"/>
      <c r="BL28354" s="138"/>
      <c r="BM28354" s="138"/>
    </row>
    <row r="28355" spans="62:65" ht="13" thickBot="1">
      <c r="BJ28355" s="138"/>
      <c r="BK28355" s="138"/>
      <c r="BL28355" s="138"/>
      <c r="BM28355" s="138"/>
    </row>
    <row r="28356" spans="62:65" ht="13" thickBot="1">
      <c r="BJ28356" s="138"/>
      <c r="BK28356" s="138"/>
      <c r="BL28356" s="138"/>
      <c r="BM28356" s="138"/>
    </row>
    <row r="28357" spans="62:65" ht="13" thickBot="1">
      <c r="BJ28357" s="138"/>
      <c r="BK28357" s="138"/>
      <c r="BL28357" s="138"/>
      <c r="BM28357" s="138"/>
    </row>
    <row r="28358" spans="62:65" ht="13" thickBot="1">
      <c r="BJ28358" s="138"/>
      <c r="BK28358" s="138"/>
      <c r="BL28358" s="138"/>
      <c r="BM28358" s="138"/>
    </row>
    <row r="28359" spans="62:65" ht="13" thickBot="1">
      <c r="BJ28359" s="138"/>
      <c r="BK28359" s="138"/>
      <c r="BL28359" s="138"/>
      <c r="BM28359" s="138"/>
    </row>
    <row r="28360" spans="62:65" ht="13" thickBot="1">
      <c r="BJ28360" s="138"/>
      <c r="BK28360" s="138"/>
      <c r="BL28360" s="138"/>
      <c r="BM28360" s="138"/>
    </row>
    <row r="28361" spans="62:65" ht="13" thickBot="1">
      <c r="BJ28361" s="138"/>
      <c r="BK28361" s="138"/>
      <c r="BL28361" s="138"/>
      <c r="BM28361" s="138"/>
    </row>
    <row r="28362" spans="62:65" ht="13" thickBot="1">
      <c r="BJ28362" s="138"/>
      <c r="BK28362" s="138"/>
      <c r="BL28362" s="138"/>
      <c r="BM28362" s="138"/>
    </row>
    <row r="28363" spans="62:65" ht="13" thickBot="1">
      <c r="BJ28363" s="138"/>
      <c r="BK28363" s="138"/>
      <c r="BL28363" s="138"/>
      <c r="BM28363" s="138"/>
    </row>
    <row r="28364" spans="62:65" ht="13" thickBot="1">
      <c r="BJ28364" s="138"/>
      <c r="BK28364" s="138"/>
      <c r="BL28364" s="138"/>
      <c r="BM28364" s="138"/>
    </row>
    <row r="28365" spans="62:65" ht="13" thickBot="1">
      <c r="BJ28365" s="138"/>
      <c r="BK28365" s="138"/>
      <c r="BL28365" s="138"/>
      <c r="BM28365" s="138"/>
    </row>
    <row r="28366" spans="62:65" ht="13" thickBot="1">
      <c r="BJ28366" s="138"/>
      <c r="BK28366" s="138"/>
      <c r="BL28366" s="138"/>
      <c r="BM28366" s="138"/>
    </row>
    <row r="28367" spans="62:65" ht="13" thickBot="1">
      <c r="BJ28367" s="138"/>
      <c r="BK28367" s="138"/>
      <c r="BL28367" s="138"/>
      <c r="BM28367" s="138"/>
    </row>
    <row r="28368" spans="62:65" ht="13" thickBot="1">
      <c r="BJ28368" s="138"/>
      <c r="BK28368" s="138"/>
      <c r="BL28368" s="138"/>
      <c r="BM28368" s="138"/>
    </row>
    <row r="28369" spans="62:65" ht="13" thickBot="1">
      <c r="BJ28369" s="138"/>
      <c r="BK28369" s="138"/>
      <c r="BL28369" s="138"/>
      <c r="BM28369" s="138"/>
    </row>
    <row r="28370" spans="62:65" ht="13" thickBot="1">
      <c r="BJ28370" s="138"/>
      <c r="BK28370" s="138"/>
      <c r="BL28370" s="138"/>
      <c r="BM28370" s="138"/>
    </row>
    <row r="28371" spans="62:65" ht="13" thickBot="1">
      <c r="BJ28371" s="138"/>
      <c r="BK28371" s="138"/>
      <c r="BL28371" s="138"/>
      <c r="BM28371" s="138"/>
    </row>
    <row r="28372" spans="62:65" ht="13" thickBot="1">
      <c r="BJ28372" s="138"/>
      <c r="BK28372" s="138"/>
      <c r="BL28372" s="138"/>
      <c r="BM28372" s="138"/>
    </row>
    <row r="28373" spans="62:65" ht="13" thickBot="1">
      <c r="BJ28373" s="138"/>
      <c r="BK28373" s="138"/>
      <c r="BL28373" s="138"/>
      <c r="BM28373" s="138"/>
    </row>
    <row r="28374" spans="62:65" ht="13" thickBot="1">
      <c r="BJ28374" s="138"/>
      <c r="BK28374" s="138"/>
      <c r="BL28374" s="138"/>
      <c r="BM28374" s="138"/>
    </row>
    <row r="28375" spans="62:65" ht="13" thickBot="1">
      <c r="BJ28375" s="138"/>
      <c r="BK28375" s="138"/>
      <c r="BL28375" s="138"/>
      <c r="BM28375" s="138"/>
    </row>
    <row r="28376" spans="62:65" ht="13" thickBot="1">
      <c r="BJ28376" s="138"/>
      <c r="BK28376" s="138"/>
      <c r="BL28376" s="138"/>
      <c r="BM28376" s="138"/>
    </row>
    <row r="28377" spans="62:65" ht="13" thickBot="1">
      <c r="BJ28377" s="138"/>
      <c r="BK28377" s="138"/>
      <c r="BL28377" s="138"/>
      <c r="BM28377" s="138"/>
    </row>
    <row r="28378" spans="62:65" ht="13" thickBot="1">
      <c r="BJ28378" s="138"/>
      <c r="BK28378" s="138"/>
      <c r="BL28378" s="138"/>
      <c r="BM28378" s="138"/>
    </row>
    <row r="28379" spans="62:65" ht="13" thickBot="1">
      <c r="BJ28379" s="138"/>
      <c r="BK28379" s="138"/>
      <c r="BL28379" s="138"/>
      <c r="BM28379" s="138"/>
    </row>
    <row r="28380" spans="62:65" ht="13" thickBot="1">
      <c r="BJ28380" s="138"/>
      <c r="BK28380" s="138"/>
      <c r="BL28380" s="138"/>
      <c r="BM28380" s="138"/>
    </row>
    <row r="28381" spans="62:65" ht="13" thickBot="1">
      <c r="BJ28381" s="138"/>
      <c r="BK28381" s="138"/>
      <c r="BL28381" s="138"/>
      <c r="BM28381" s="138"/>
    </row>
    <row r="28382" spans="62:65" ht="13" thickBot="1">
      <c r="BJ28382" s="138"/>
      <c r="BK28382" s="138"/>
      <c r="BL28382" s="138"/>
      <c r="BM28382" s="138"/>
    </row>
    <row r="28383" spans="62:65" ht="13" thickBot="1">
      <c r="BJ28383" s="138"/>
      <c r="BK28383" s="138"/>
      <c r="BL28383" s="138"/>
      <c r="BM28383" s="138"/>
    </row>
    <row r="28384" spans="62:65" ht="13" thickBot="1">
      <c r="BJ28384" s="138"/>
      <c r="BK28384" s="138"/>
      <c r="BL28384" s="138"/>
      <c r="BM28384" s="138"/>
    </row>
    <row r="28385" spans="62:65" ht="13" thickBot="1">
      <c r="BJ28385" s="138"/>
      <c r="BK28385" s="138"/>
      <c r="BL28385" s="138"/>
      <c r="BM28385" s="138"/>
    </row>
    <row r="28386" spans="62:65" ht="13" thickBot="1">
      <c r="BJ28386" s="138"/>
      <c r="BK28386" s="138"/>
      <c r="BL28386" s="138"/>
      <c r="BM28386" s="138"/>
    </row>
    <row r="28387" spans="62:65" ht="13" thickBot="1">
      <c r="BJ28387" s="138"/>
      <c r="BK28387" s="138"/>
      <c r="BL28387" s="138"/>
      <c r="BM28387" s="138"/>
    </row>
    <row r="28388" spans="62:65" ht="13" thickBot="1">
      <c r="BJ28388" s="138"/>
      <c r="BK28388" s="138"/>
      <c r="BL28388" s="138"/>
      <c r="BM28388" s="138"/>
    </row>
    <row r="28389" spans="62:65" ht="13" thickBot="1">
      <c r="BJ28389" s="138"/>
      <c r="BK28389" s="138"/>
      <c r="BL28389" s="138"/>
      <c r="BM28389" s="138"/>
    </row>
    <row r="28390" spans="62:65" ht="13" thickBot="1">
      <c r="BJ28390" s="138"/>
      <c r="BK28390" s="138"/>
      <c r="BL28390" s="138"/>
      <c r="BM28390" s="138"/>
    </row>
    <row r="28391" spans="62:65" ht="13" thickBot="1">
      <c r="BJ28391" s="138"/>
      <c r="BK28391" s="138"/>
      <c r="BL28391" s="138"/>
      <c r="BM28391" s="138"/>
    </row>
    <row r="28392" spans="62:65" ht="13" thickBot="1">
      <c r="BJ28392" s="138"/>
      <c r="BK28392" s="138"/>
      <c r="BL28392" s="138"/>
      <c r="BM28392" s="138"/>
    </row>
    <row r="28393" spans="62:65" ht="13" thickBot="1">
      <c r="BJ28393" s="138"/>
      <c r="BK28393" s="138"/>
      <c r="BL28393" s="138"/>
      <c r="BM28393" s="138"/>
    </row>
    <row r="28394" spans="62:65" ht="13" thickBot="1">
      <c r="BJ28394" s="138"/>
      <c r="BK28394" s="138"/>
      <c r="BL28394" s="138"/>
      <c r="BM28394" s="138"/>
    </row>
    <row r="28395" spans="62:65" ht="13" thickBot="1">
      <c r="BJ28395" s="138"/>
      <c r="BK28395" s="138"/>
      <c r="BL28395" s="138"/>
      <c r="BM28395" s="138"/>
    </row>
    <row r="28396" spans="62:65" ht="13" thickBot="1">
      <c r="BJ28396" s="138"/>
      <c r="BK28396" s="138"/>
      <c r="BL28396" s="138"/>
      <c r="BM28396" s="138"/>
    </row>
    <row r="28397" spans="62:65" ht="13" thickBot="1">
      <c r="BJ28397" s="138"/>
      <c r="BK28397" s="138"/>
      <c r="BL28397" s="138"/>
      <c r="BM28397" s="138"/>
    </row>
    <row r="28398" spans="62:65" ht="13" thickBot="1">
      <c r="BJ28398" s="138"/>
      <c r="BK28398" s="138"/>
      <c r="BL28398" s="138"/>
      <c r="BM28398" s="138"/>
    </row>
    <row r="28399" spans="62:65" ht="13" thickBot="1">
      <c r="BJ28399" s="138"/>
      <c r="BK28399" s="138"/>
      <c r="BL28399" s="138"/>
      <c r="BM28399" s="138"/>
    </row>
    <row r="28400" spans="62:65" ht="13" thickBot="1">
      <c r="BJ28400" s="138"/>
      <c r="BK28400" s="138"/>
      <c r="BL28400" s="138"/>
      <c r="BM28400" s="138"/>
    </row>
    <row r="28401" spans="62:65" ht="13" thickBot="1">
      <c r="BJ28401" s="138"/>
      <c r="BK28401" s="138"/>
      <c r="BL28401" s="138"/>
      <c r="BM28401" s="138"/>
    </row>
    <row r="28402" spans="62:65" ht="13" thickBot="1">
      <c r="BJ28402" s="138"/>
      <c r="BK28402" s="138"/>
      <c r="BL28402" s="138"/>
      <c r="BM28402" s="138"/>
    </row>
    <row r="28403" spans="62:65" ht="13" thickBot="1">
      <c r="BJ28403" s="138"/>
      <c r="BK28403" s="138"/>
      <c r="BL28403" s="138"/>
      <c r="BM28403" s="138"/>
    </row>
    <row r="28404" spans="62:65" ht="13" thickBot="1">
      <c r="BJ28404" s="138"/>
      <c r="BK28404" s="138"/>
      <c r="BL28404" s="138"/>
      <c r="BM28404" s="138"/>
    </row>
    <row r="28405" spans="62:65" ht="13" thickBot="1">
      <c r="BJ28405" s="138"/>
      <c r="BK28405" s="138"/>
      <c r="BL28405" s="138"/>
      <c r="BM28405" s="138"/>
    </row>
    <row r="28406" spans="62:65" ht="13" thickBot="1">
      <c r="BJ28406" s="138"/>
      <c r="BK28406" s="138"/>
      <c r="BL28406" s="138"/>
      <c r="BM28406" s="138"/>
    </row>
    <row r="28407" spans="62:65" ht="13" thickBot="1">
      <c r="BJ28407" s="138"/>
      <c r="BK28407" s="138"/>
      <c r="BL28407" s="138"/>
      <c r="BM28407" s="138"/>
    </row>
    <row r="28408" spans="62:65" ht="13" thickBot="1">
      <c r="BJ28408" s="138"/>
      <c r="BK28408" s="138"/>
      <c r="BL28408" s="138"/>
      <c r="BM28408" s="138"/>
    </row>
    <row r="28409" spans="62:65" ht="13" thickBot="1">
      <c r="BJ28409" s="138"/>
      <c r="BK28409" s="138"/>
      <c r="BL28409" s="138"/>
      <c r="BM28409" s="138"/>
    </row>
    <row r="28410" spans="62:65" ht="13" thickBot="1">
      <c r="BJ28410" s="138"/>
      <c r="BK28410" s="138"/>
      <c r="BL28410" s="138"/>
      <c r="BM28410" s="138"/>
    </row>
    <row r="28411" spans="62:65" ht="13" thickBot="1">
      <c r="BJ28411" s="138"/>
      <c r="BK28411" s="138"/>
      <c r="BL28411" s="138"/>
      <c r="BM28411" s="138"/>
    </row>
    <row r="28412" spans="62:65" ht="13" thickBot="1">
      <c r="BJ28412" s="138"/>
      <c r="BK28412" s="138"/>
      <c r="BL28412" s="138"/>
      <c r="BM28412" s="138"/>
    </row>
    <row r="28413" spans="62:65" ht="13" thickBot="1">
      <c r="BJ28413" s="138"/>
      <c r="BK28413" s="138"/>
      <c r="BL28413" s="138"/>
      <c r="BM28413" s="138"/>
    </row>
    <row r="28414" spans="62:65" ht="13" thickBot="1">
      <c r="BJ28414" s="138"/>
      <c r="BK28414" s="138"/>
      <c r="BL28414" s="138"/>
      <c r="BM28414" s="138"/>
    </row>
    <row r="28415" spans="62:65" ht="13" thickBot="1">
      <c r="BJ28415" s="138"/>
      <c r="BK28415" s="138"/>
      <c r="BL28415" s="138"/>
      <c r="BM28415" s="138"/>
    </row>
    <row r="28416" spans="62:65" ht="13" thickBot="1">
      <c r="BJ28416" s="138"/>
      <c r="BK28416" s="138"/>
      <c r="BL28416" s="138"/>
      <c r="BM28416" s="138"/>
    </row>
    <row r="28417" spans="62:65" ht="13" thickBot="1">
      <c r="BJ28417" s="138"/>
      <c r="BK28417" s="138"/>
      <c r="BL28417" s="138"/>
      <c r="BM28417" s="138"/>
    </row>
    <row r="28418" spans="62:65" ht="13" thickBot="1">
      <c r="BJ28418" s="138"/>
      <c r="BK28418" s="138"/>
      <c r="BL28418" s="138"/>
      <c r="BM28418" s="138"/>
    </row>
    <row r="28419" spans="62:65" ht="13" thickBot="1">
      <c r="BJ28419" s="138"/>
      <c r="BK28419" s="138"/>
      <c r="BL28419" s="138"/>
      <c r="BM28419" s="138"/>
    </row>
    <row r="28420" spans="62:65" ht="13" thickBot="1">
      <c r="BJ28420" s="138"/>
      <c r="BK28420" s="138"/>
      <c r="BL28420" s="138"/>
      <c r="BM28420" s="138"/>
    </row>
    <row r="28421" spans="62:65" ht="13" thickBot="1">
      <c r="BJ28421" s="138"/>
      <c r="BK28421" s="138"/>
      <c r="BL28421" s="138"/>
      <c r="BM28421" s="138"/>
    </row>
    <row r="28422" spans="62:65" ht="13" thickBot="1">
      <c r="BJ28422" s="138"/>
      <c r="BK28422" s="138"/>
      <c r="BL28422" s="138"/>
      <c r="BM28422" s="138"/>
    </row>
    <row r="28423" spans="62:65" ht="13" thickBot="1">
      <c r="BJ28423" s="138"/>
      <c r="BK28423" s="138"/>
      <c r="BL28423" s="138"/>
      <c r="BM28423" s="138"/>
    </row>
    <row r="28424" spans="62:65" ht="13" thickBot="1">
      <c r="BJ28424" s="138"/>
      <c r="BK28424" s="138"/>
      <c r="BL28424" s="138"/>
      <c r="BM28424" s="138"/>
    </row>
    <row r="28425" spans="62:65" ht="13" thickBot="1">
      <c r="BJ28425" s="138"/>
      <c r="BK28425" s="138"/>
      <c r="BL28425" s="138"/>
      <c r="BM28425" s="138"/>
    </row>
    <row r="28426" spans="62:65" ht="13" thickBot="1">
      <c r="BJ28426" s="138"/>
      <c r="BK28426" s="138"/>
      <c r="BL28426" s="138"/>
      <c r="BM28426" s="138"/>
    </row>
    <row r="28427" spans="62:65" ht="13" thickBot="1">
      <c r="BJ28427" s="138"/>
      <c r="BK28427" s="138"/>
      <c r="BL28427" s="138"/>
      <c r="BM28427" s="138"/>
    </row>
    <row r="28428" spans="62:65" ht="13" thickBot="1">
      <c r="BJ28428" s="138"/>
      <c r="BK28428" s="138"/>
      <c r="BL28428" s="138"/>
      <c r="BM28428" s="138"/>
    </row>
    <row r="28429" spans="62:65" ht="13" thickBot="1">
      <c r="BJ28429" s="138"/>
      <c r="BK28429" s="138"/>
      <c r="BL28429" s="138"/>
      <c r="BM28429" s="138"/>
    </row>
    <row r="28430" spans="62:65" ht="13" thickBot="1">
      <c r="BJ28430" s="138"/>
      <c r="BK28430" s="138"/>
      <c r="BL28430" s="138"/>
      <c r="BM28430" s="138"/>
    </row>
    <row r="28431" spans="62:65" ht="13" thickBot="1">
      <c r="BJ28431" s="138"/>
      <c r="BK28431" s="138"/>
      <c r="BL28431" s="138"/>
      <c r="BM28431" s="138"/>
    </row>
    <row r="28432" spans="62:65" ht="13" thickBot="1">
      <c r="BJ28432" s="138"/>
      <c r="BK28432" s="138"/>
      <c r="BL28432" s="138"/>
      <c r="BM28432" s="138"/>
    </row>
    <row r="28433" spans="62:65" ht="13" thickBot="1">
      <c r="BJ28433" s="138"/>
      <c r="BK28433" s="138"/>
      <c r="BL28433" s="138"/>
      <c r="BM28433" s="138"/>
    </row>
    <row r="28434" spans="62:65" ht="13" thickBot="1">
      <c r="BJ28434" s="138"/>
      <c r="BK28434" s="138"/>
      <c r="BL28434" s="138"/>
      <c r="BM28434" s="138"/>
    </row>
    <row r="28435" spans="62:65" ht="13" thickBot="1">
      <c r="BJ28435" s="138"/>
      <c r="BK28435" s="138"/>
      <c r="BL28435" s="138"/>
      <c r="BM28435" s="138"/>
    </row>
    <row r="28436" spans="62:65" ht="13" thickBot="1">
      <c r="BJ28436" s="138"/>
      <c r="BK28436" s="138"/>
      <c r="BL28436" s="138"/>
      <c r="BM28436" s="138"/>
    </row>
    <row r="28437" spans="62:65" ht="13" thickBot="1">
      <c r="BJ28437" s="138"/>
      <c r="BK28437" s="138"/>
      <c r="BL28437" s="138"/>
      <c r="BM28437" s="138"/>
    </row>
    <row r="28438" spans="62:65" ht="13" thickBot="1">
      <c r="BJ28438" s="138"/>
      <c r="BK28438" s="138"/>
      <c r="BL28438" s="138"/>
      <c r="BM28438" s="138"/>
    </row>
    <row r="28439" spans="62:65" ht="13" thickBot="1">
      <c r="BJ28439" s="138"/>
      <c r="BK28439" s="138"/>
      <c r="BL28439" s="138"/>
      <c r="BM28439" s="138"/>
    </row>
    <row r="28440" spans="62:65" ht="13" thickBot="1">
      <c r="BJ28440" s="138"/>
      <c r="BK28440" s="138"/>
      <c r="BL28440" s="138"/>
      <c r="BM28440" s="138"/>
    </row>
    <row r="28441" spans="62:65" ht="13" thickBot="1">
      <c r="BJ28441" s="138"/>
      <c r="BK28441" s="138"/>
      <c r="BL28441" s="138"/>
      <c r="BM28441" s="138"/>
    </row>
    <row r="28442" spans="62:65" ht="13" thickBot="1">
      <c r="BJ28442" s="138"/>
      <c r="BK28442" s="138"/>
      <c r="BL28442" s="138"/>
      <c r="BM28442" s="138"/>
    </row>
    <row r="28443" spans="62:65" ht="13" thickBot="1">
      <c r="BJ28443" s="138"/>
      <c r="BK28443" s="138"/>
      <c r="BL28443" s="138"/>
      <c r="BM28443" s="138"/>
    </row>
    <row r="28444" spans="62:65" ht="13" thickBot="1">
      <c r="BJ28444" s="138"/>
      <c r="BK28444" s="138"/>
      <c r="BL28444" s="138"/>
      <c r="BM28444" s="138"/>
    </row>
    <row r="28445" spans="62:65" ht="13" thickBot="1">
      <c r="BJ28445" s="138"/>
      <c r="BK28445" s="138"/>
      <c r="BL28445" s="138"/>
      <c r="BM28445" s="138"/>
    </row>
    <row r="28446" spans="62:65" ht="13" thickBot="1">
      <c r="BJ28446" s="138"/>
      <c r="BK28446" s="138"/>
      <c r="BL28446" s="138"/>
      <c r="BM28446" s="138"/>
    </row>
    <row r="28447" spans="62:65" ht="13" thickBot="1">
      <c r="BJ28447" s="138"/>
      <c r="BK28447" s="138"/>
      <c r="BL28447" s="138"/>
      <c r="BM28447" s="138"/>
    </row>
    <row r="28448" spans="62:65" ht="13" thickBot="1">
      <c r="BJ28448" s="138"/>
      <c r="BK28448" s="138"/>
      <c r="BL28448" s="138"/>
      <c r="BM28448" s="138"/>
    </row>
    <row r="28449" spans="62:65" ht="13" thickBot="1">
      <c r="BJ28449" s="138"/>
      <c r="BK28449" s="138"/>
      <c r="BL28449" s="138"/>
      <c r="BM28449" s="138"/>
    </row>
    <row r="28450" spans="62:65" ht="13" thickBot="1">
      <c r="BJ28450" s="138"/>
      <c r="BK28450" s="138"/>
      <c r="BL28450" s="138"/>
      <c r="BM28450" s="138"/>
    </row>
    <row r="28451" spans="62:65" ht="13" thickBot="1">
      <c r="BJ28451" s="138"/>
      <c r="BK28451" s="138"/>
      <c r="BL28451" s="138"/>
      <c r="BM28451" s="138"/>
    </row>
    <row r="28452" spans="62:65" ht="13" thickBot="1">
      <c r="BJ28452" s="138"/>
      <c r="BK28452" s="138"/>
      <c r="BL28452" s="138"/>
      <c r="BM28452" s="138"/>
    </row>
    <row r="28453" spans="62:65" ht="13" thickBot="1">
      <c r="BJ28453" s="138"/>
      <c r="BK28453" s="138"/>
      <c r="BL28453" s="138"/>
      <c r="BM28453" s="138"/>
    </row>
    <row r="28454" spans="62:65" ht="13" thickBot="1">
      <c r="BJ28454" s="138"/>
      <c r="BK28454" s="138"/>
      <c r="BL28454" s="138"/>
      <c r="BM28454" s="138"/>
    </row>
    <row r="28455" spans="62:65" ht="13" thickBot="1">
      <c r="BJ28455" s="138"/>
      <c r="BK28455" s="138"/>
      <c r="BL28455" s="138"/>
      <c r="BM28455" s="138"/>
    </row>
    <row r="28456" spans="62:65" ht="13" thickBot="1">
      <c r="BJ28456" s="138"/>
      <c r="BK28456" s="138"/>
      <c r="BL28456" s="138"/>
      <c r="BM28456" s="138"/>
    </row>
    <row r="28457" spans="62:65" ht="13" thickBot="1">
      <c r="BJ28457" s="138"/>
      <c r="BK28457" s="138"/>
      <c r="BL28457" s="138"/>
      <c r="BM28457" s="138"/>
    </row>
    <row r="28458" spans="62:65" ht="13" thickBot="1">
      <c r="BJ28458" s="138"/>
      <c r="BK28458" s="138"/>
      <c r="BL28458" s="138"/>
      <c r="BM28458" s="138"/>
    </row>
    <row r="28459" spans="62:65" ht="13" thickBot="1">
      <c r="BJ28459" s="138"/>
      <c r="BK28459" s="138"/>
      <c r="BL28459" s="138"/>
      <c r="BM28459" s="138"/>
    </row>
    <row r="28460" spans="62:65" ht="13" thickBot="1">
      <c r="BJ28460" s="138"/>
      <c r="BK28460" s="138"/>
      <c r="BL28460" s="138"/>
      <c r="BM28460" s="138"/>
    </row>
    <row r="28461" spans="62:65" ht="13" thickBot="1">
      <c r="BJ28461" s="138"/>
      <c r="BK28461" s="138"/>
      <c r="BL28461" s="138"/>
      <c r="BM28461" s="138"/>
    </row>
    <row r="28462" spans="62:65" ht="13" thickBot="1">
      <c r="BJ28462" s="138"/>
      <c r="BK28462" s="138"/>
      <c r="BL28462" s="138"/>
      <c r="BM28462" s="138"/>
    </row>
    <row r="28463" spans="62:65" ht="13" thickBot="1">
      <c r="BJ28463" s="138"/>
      <c r="BK28463" s="138"/>
      <c r="BL28463" s="138"/>
      <c r="BM28463" s="138"/>
    </row>
    <row r="28464" spans="62:65" ht="13" thickBot="1">
      <c r="BJ28464" s="138"/>
      <c r="BK28464" s="138"/>
      <c r="BL28464" s="138"/>
      <c r="BM28464" s="138"/>
    </row>
    <row r="28465" spans="62:65" ht="13" thickBot="1">
      <c r="BJ28465" s="138"/>
      <c r="BK28465" s="138"/>
      <c r="BL28465" s="138"/>
      <c r="BM28465" s="138"/>
    </row>
    <row r="28466" spans="62:65" ht="13" thickBot="1">
      <c r="BJ28466" s="138"/>
      <c r="BK28466" s="138"/>
      <c r="BL28466" s="138"/>
      <c r="BM28466" s="138"/>
    </row>
    <row r="28467" spans="62:65" ht="13" thickBot="1">
      <c r="BJ28467" s="138"/>
      <c r="BK28467" s="138"/>
      <c r="BL28467" s="138"/>
      <c r="BM28467" s="138"/>
    </row>
    <row r="28468" spans="62:65" ht="13" thickBot="1">
      <c r="BJ28468" s="138"/>
      <c r="BK28468" s="138"/>
      <c r="BL28468" s="138"/>
      <c r="BM28468" s="138"/>
    </row>
    <row r="28469" spans="62:65" ht="13" thickBot="1">
      <c r="BJ28469" s="138"/>
      <c r="BK28469" s="138"/>
      <c r="BL28469" s="138"/>
      <c r="BM28469" s="138"/>
    </row>
    <row r="28470" spans="62:65" ht="13" thickBot="1">
      <c r="BJ28470" s="138"/>
      <c r="BK28470" s="138"/>
      <c r="BL28470" s="138"/>
      <c r="BM28470" s="138"/>
    </row>
    <row r="28471" spans="62:65" ht="13" thickBot="1">
      <c r="BJ28471" s="138"/>
      <c r="BK28471" s="138"/>
      <c r="BL28471" s="138"/>
      <c r="BM28471" s="138"/>
    </row>
    <row r="28472" spans="62:65" ht="13" thickBot="1">
      <c r="BJ28472" s="138"/>
      <c r="BK28472" s="138"/>
      <c r="BL28472" s="138"/>
      <c r="BM28472" s="138"/>
    </row>
    <row r="28473" spans="62:65" ht="13" thickBot="1">
      <c r="BJ28473" s="138"/>
      <c r="BK28473" s="138"/>
      <c r="BL28473" s="138"/>
      <c r="BM28473" s="138"/>
    </row>
    <row r="28474" spans="62:65" ht="13" thickBot="1">
      <c r="BJ28474" s="138"/>
      <c r="BK28474" s="138"/>
      <c r="BL28474" s="138"/>
      <c r="BM28474" s="138"/>
    </row>
    <row r="28475" spans="62:65" ht="13" thickBot="1">
      <c r="BJ28475" s="138"/>
      <c r="BK28475" s="138"/>
      <c r="BL28475" s="138"/>
      <c r="BM28475" s="138"/>
    </row>
    <row r="28476" spans="62:65" ht="13" thickBot="1">
      <c r="BJ28476" s="138"/>
      <c r="BK28476" s="138"/>
      <c r="BL28476" s="138"/>
      <c r="BM28476" s="138"/>
    </row>
    <row r="28477" spans="62:65" ht="13" thickBot="1">
      <c r="BJ28477" s="138"/>
      <c r="BK28477" s="138"/>
      <c r="BL28477" s="138"/>
      <c r="BM28477" s="138"/>
    </row>
    <row r="28478" spans="62:65" ht="13" thickBot="1">
      <c r="BJ28478" s="138"/>
      <c r="BK28478" s="138"/>
      <c r="BL28478" s="138"/>
      <c r="BM28478" s="138"/>
    </row>
    <row r="28479" spans="62:65" ht="13" thickBot="1">
      <c r="BJ28479" s="138"/>
      <c r="BK28479" s="138"/>
      <c r="BL28479" s="138"/>
      <c r="BM28479" s="138"/>
    </row>
    <row r="28480" spans="62:65" ht="13" thickBot="1">
      <c r="BJ28480" s="138"/>
      <c r="BK28480" s="138"/>
      <c r="BL28480" s="138"/>
      <c r="BM28480" s="138"/>
    </row>
    <row r="28481" spans="62:65" ht="13" thickBot="1">
      <c r="BJ28481" s="138"/>
      <c r="BK28481" s="138"/>
      <c r="BL28481" s="138"/>
      <c r="BM28481" s="138"/>
    </row>
    <row r="28482" spans="62:65" ht="13" thickBot="1">
      <c r="BJ28482" s="138"/>
      <c r="BK28482" s="138"/>
      <c r="BL28482" s="138"/>
      <c r="BM28482" s="138"/>
    </row>
    <row r="28483" spans="62:65" ht="13" thickBot="1">
      <c r="BJ28483" s="138"/>
      <c r="BK28483" s="138"/>
      <c r="BL28483" s="138"/>
      <c r="BM28483" s="138"/>
    </row>
    <row r="28484" spans="62:65" ht="13" thickBot="1">
      <c r="BJ28484" s="138"/>
      <c r="BK28484" s="138"/>
      <c r="BL28484" s="138"/>
      <c r="BM28484" s="138"/>
    </row>
    <row r="28485" spans="62:65" ht="13" thickBot="1">
      <c r="BJ28485" s="138"/>
      <c r="BK28485" s="138"/>
      <c r="BL28485" s="138"/>
      <c r="BM28485" s="138"/>
    </row>
    <row r="28486" spans="62:65" ht="13" thickBot="1">
      <c r="BJ28486" s="138"/>
      <c r="BK28486" s="138"/>
      <c r="BL28486" s="138"/>
      <c r="BM28486" s="138"/>
    </row>
    <row r="28487" spans="62:65" ht="13" thickBot="1">
      <c r="BJ28487" s="138"/>
      <c r="BK28487" s="138"/>
      <c r="BL28487" s="138"/>
      <c r="BM28487" s="138"/>
    </row>
    <row r="28488" spans="62:65" ht="13" thickBot="1">
      <c r="BJ28488" s="138"/>
      <c r="BK28488" s="138"/>
      <c r="BL28488" s="138"/>
      <c r="BM28488" s="138"/>
    </row>
    <row r="28489" spans="62:65" ht="13" thickBot="1">
      <c r="BJ28489" s="138"/>
      <c r="BK28489" s="138"/>
      <c r="BL28489" s="138"/>
      <c r="BM28489" s="138"/>
    </row>
    <row r="28490" spans="62:65" ht="13" thickBot="1">
      <c r="BJ28490" s="138"/>
      <c r="BK28490" s="138"/>
      <c r="BL28490" s="138"/>
      <c r="BM28490" s="138"/>
    </row>
    <row r="28491" spans="62:65" ht="13" thickBot="1">
      <c r="BJ28491" s="138"/>
      <c r="BK28491" s="138"/>
      <c r="BL28491" s="138"/>
      <c r="BM28491" s="138"/>
    </row>
    <row r="28492" spans="62:65" ht="13" thickBot="1">
      <c r="BJ28492" s="138"/>
      <c r="BK28492" s="138"/>
      <c r="BL28492" s="138"/>
      <c r="BM28492" s="138"/>
    </row>
    <row r="28493" spans="62:65" ht="13" thickBot="1">
      <c r="BJ28493" s="138"/>
      <c r="BK28493" s="138"/>
      <c r="BL28493" s="138"/>
      <c r="BM28493" s="138"/>
    </row>
    <row r="28494" spans="62:65" ht="13" thickBot="1">
      <c r="BJ28494" s="138"/>
      <c r="BK28494" s="138"/>
      <c r="BL28494" s="138"/>
      <c r="BM28494" s="138"/>
    </row>
    <row r="28495" spans="62:65" ht="13" thickBot="1">
      <c r="BJ28495" s="138"/>
      <c r="BK28495" s="138"/>
      <c r="BL28495" s="138"/>
      <c r="BM28495" s="138"/>
    </row>
    <row r="28496" spans="62:65" ht="13" thickBot="1">
      <c r="BJ28496" s="138"/>
      <c r="BK28496" s="138"/>
      <c r="BL28496" s="138"/>
      <c r="BM28496" s="138"/>
    </row>
    <row r="28497" spans="62:65" ht="13" thickBot="1">
      <c r="BJ28497" s="138"/>
      <c r="BK28497" s="138"/>
      <c r="BL28497" s="138"/>
      <c r="BM28497" s="138"/>
    </row>
    <row r="28498" spans="62:65" ht="13" thickBot="1">
      <c r="BJ28498" s="138"/>
      <c r="BK28498" s="138"/>
      <c r="BL28498" s="138"/>
      <c r="BM28498" s="138"/>
    </row>
    <row r="28499" spans="62:65" ht="13" thickBot="1">
      <c r="BJ28499" s="138"/>
      <c r="BK28499" s="138"/>
      <c r="BL28499" s="138"/>
      <c r="BM28499" s="138"/>
    </row>
    <row r="28500" spans="62:65" ht="13" thickBot="1">
      <c r="BJ28500" s="138"/>
      <c r="BK28500" s="138"/>
      <c r="BL28500" s="138"/>
      <c r="BM28500" s="138"/>
    </row>
    <row r="28501" spans="62:65" ht="13" thickBot="1">
      <c r="BJ28501" s="138"/>
      <c r="BK28501" s="138"/>
      <c r="BL28501" s="138"/>
      <c r="BM28501" s="138"/>
    </row>
    <row r="28502" spans="62:65" ht="13" thickBot="1">
      <c r="BJ28502" s="138"/>
      <c r="BK28502" s="138"/>
      <c r="BL28502" s="138"/>
      <c r="BM28502" s="138"/>
    </row>
    <row r="28503" spans="62:65" ht="13" thickBot="1">
      <c r="BJ28503" s="138"/>
      <c r="BK28503" s="138"/>
      <c r="BL28503" s="138"/>
      <c r="BM28503" s="138"/>
    </row>
    <row r="28504" spans="62:65" ht="13" thickBot="1">
      <c r="BJ28504" s="138"/>
      <c r="BK28504" s="138"/>
      <c r="BL28504" s="138"/>
      <c r="BM28504" s="138"/>
    </row>
    <row r="28505" spans="62:65" ht="13" thickBot="1">
      <c r="BJ28505" s="138"/>
      <c r="BK28505" s="138"/>
      <c r="BL28505" s="138"/>
      <c r="BM28505" s="138"/>
    </row>
    <row r="28506" spans="62:65" ht="13" thickBot="1">
      <c r="BJ28506" s="138"/>
      <c r="BK28506" s="138"/>
      <c r="BL28506" s="138"/>
      <c r="BM28506" s="138"/>
    </row>
    <row r="28507" spans="62:65" ht="13" thickBot="1">
      <c r="BJ28507" s="138"/>
      <c r="BK28507" s="138"/>
      <c r="BL28507" s="138"/>
      <c r="BM28507" s="138"/>
    </row>
    <row r="28508" spans="62:65" ht="13" thickBot="1">
      <c r="BJ28508" s="138"/>
      <c r="BK28508" s="138"/>
      <c r="BL28508" s="138"/>
      <c r="BM28508" s="138"/>
    </row>
    <row r="28509" spans="62:65" ht="13" thickBot="1">
      <c r="BJ28509" s="138"/>
      <c r="BK28509" s="138"/>
      <c r="BL28509" s="138"/>
      <c r="BM28509" s="138"/>
    </row>
    <row r="28510" spans="62:65" ht="13" thickBot="1">
      <c r="BJ28510" s="138"/>
      <c r="BK28510" s="138"/>
      <c r="BL28510" s="138"/>
      <c r="BM28510" s="138"/>
    </row>
    <row r="28511" spans="62:65" ht="13" thickBot="1">
      <c r="BJ28511" s="138"/>
      <c r="BK28511" s="138"/>
      <c r="BL28511" s="138"/>
      <c r="BM28511" s="138"/>
    </row>
    <row r="28512" spans="62:65" ht="13" thickBot="1">
      <c r="BJ28512" s="138"/>
      <c r="BK28512" s="138"/>
      <c r="BL28512" s="138"/>
      <c r="BM28512" s="138"/>
    </row>
    <row r="28513" spans="62:65" ht="13" thickBot="1">
      <c r="BJ28513" s="138"/>
      <c r="BK28513" s="138"/>
      <c r="BL28513" s="138"/>
      <c r="BM28513" s="138"/>
    </row>
    <row r="28514" spans="62:65" ht="13" thickBot="1">
      <c r="BJ28514" s="138"/>
      <c r="BK28514" s="138"/>
      <c r="BL28514" s="138"/>
      <c r="BM28514" s="138"/>
    </row>
    <row r="28515" spans="62:65" ht="13" thickBot="1">
      <c r="BJ28515" s="138"/>
      <c r="BK28515" s="138"/>
      <c r="BL28515" s="138"/>
      <c r="BM28515" s="138"/>
    </row>
    <row r="28516" spans="62:65" ht="13" thickBot="1">
      <c r="BJ28516" s="138"/>
      <c r="BK28516" s="138"/>
      <c r="BL28516" s="138"/>
      <c r="BM28516" s="138"/>
    </row>
    <row r="28517" spans="62:65" ht="13" thickBot="1">
      <c r="BJ28517" s="138"/>
      <c r="BK28517" s="138"/>
      <c r="BL28517" s="138"/>
      <c r="BM28517" s="138"/>
    </row>
    <row r="28518" spans="62:65" ht="13" thickBot="1">
      <c r="BJ28518" s="138"/>
      <c r="BK28518" s="138"/>
      <c r="BL28518" s="138"/>
      <c r="BM28518" s="138"/>
    </row>
    <row r="28519" spans="62:65" ht="13" thickBot="1">
      <c r="BJ28519" s="138"/>
      <c r="BK28519" s="138"/>
      <c r="BL28519" s="138"/>
      <c r="BM28519" s="138"/>
    </row>
    <row r="28520" spans="62:65" ht="13" thickBot="1">
      <c r="BJ28520" s="138"/>
      <c r="BK28520" s="138"/>
      <c r="BL28520" s="138"/>
      <c r="BM28520" s="138"/>
    </row>
    <row r="28521" spans="62:65" ht="13" thickBot="1">
      <c r="BJ28521" s="138"/>
      <c r="BK28521" s="138"/>
      <c r="BL28521" s="138"/>
      <c r="BM28521" s="138"/>
    </row>
    <row r="28522" spans="62:65" ht="13" thickBot="1">
      <c r="BJ28522" s="138"/>
      <c r="BK28522" s="138"/>
      <c r="BL28522" s="138"/>
      <c r="BM28522" s="138"/>
    </row>
    <row r="28523" spans="62:65" ht="13" thickBot="1">
      <c r="BJ28523" s="138"/>
      <c r="BK28523" s="138"/>
      <c r="BL28523" s="138"/>
      <c r="BM28523" s="138"/>
    </row>
    <row r="28524" spans="62:65" ht="13" thickBot="1">
      <c r="BJ28524" s="138"/>
      <c r="BK28524" s="138"/>
      <c r="BL28524" s="138"/>
      <c r="BM28524" s="138"/>
    </row>
    <row r="28525" spans="62:65" ht="13" thickBot="1">
      <c r="BJ28525" s="138"/>
      <c r="BK28525" s="138"/>
      <c r="BL28525" s="138"/>
      <c r="BM28525" s="138"/>
    </row>
    <row r="28526" spans="62:65" ht="13" thickBot="1">
      <c r="BJ28526" s="138"/>
      <c r="BK28526" s="138"/>
      <c r="BL28526" s="138"/>
      <c r="BM28526" s="138"/>
    </row>
    <row r="28527" spans="62:65" ht="13" thickBot="1">
      <c r="BJ28527" s="138"/>
      <c r="BK28527" s="138"/>
      <c r="BL28527" s="138"/>
      <c r="BM28527" s="138"/>
    </row>
    <row r="28528" spans="62:65" ht="13" thickBot="1">
      <c r="BJ28528" s="138"/>
      <c r="BK28528" s="138"/>
      <c r="BL28528" s="138"/>
      <c r="BM28528" s="138"/>
    </row>
    <row r="28529" spans="62:65" ht="13" thickBot="1">
      <c r="BJ28529" s="138"/>
      <c r="BK28529" s="138"/>
      <c r="BL28529" s="138"/>
      <c r="BM28529" s="138"/>
    </row>
    <row r="28530" spans="62:65" ht="13" thickBot="1">
      <c r="BJ28530" s="138"/>
      <c r="BK28530" s="138"/>
      <c r="BL28530" s="138"/>
      <c r="BM28530" s="138"/>
    </row>
    <row r="28531" spans="62:65" ht="13" thickBot="1">
      <c r="BJ28531" s="138"/>
      <c r="BK28531" s="138"/>
      <c r="BL28531" s="138"/>
      <c r="BM28531" s="138"/>
    </row>
    <row r="28532" spans="62:65" ht="13" thickBot="1">
      <c r="BJ28532" s="138"/>
      <c r="BK28532" s="138"/>
      <c r="BL28532" s="138"/>
      <c r="BM28532" s="138"/>
    </row>
    <row r="28533" spans="62:65" ht="13" thickBot="1">
      <c r="BJ28533" s="138"/>
      <c r="BK28533" s="138"/>
      <c r="BL28533" s="138"/>
      <c r="BM28533" s="138"/>
    </row>
    <row r="28534" spans="62:65" ht="13" thickBot="1">
      <c r="BJ28534" s="138"/>
      <c r="BK28534" s="138"/>
      <c r="BL28534" s="138"/>
      <c r="BM28534" s="138"/>
    </row>
    <row r="28535" spans="62:65" ht="13" thickBot="1">
      <c r="BJ28535" s="138"/>
      <c r="BK28535" s="138"/>
      <c r="BL28535" s="138"/>
      <c r="BM28535" s="138"/>
    </row>
    <row r="28536" spans="62:65" ht="13" thickBot="1">
      <c r="BJ28536" s="138"/>
      <c r="BK28536" s="138"/>
      <c r="BL28536" s="138"/>
      <c r="BM28536" s="138"/>
    </row>
    <row r="28537" spans="62:65" ht="13" thickBot="1">
      <c r="BJ28537" s="138"/>
      <c r="BK28537" s="138"/>
      <c r="BL28537" s="138"/>
      <c r="BM28537" s="138"/>
    </row>
    <row r="28538" spans="62:65" ht="13" thickBot="1">
      <c r="BJ28538" s="138"/>
      <c r="BK28538" s="138"/>
      <c r="BL28538" s="138"/>
      <c r="BM28538" s="138"/>
    </row>
    <row r="28539" spans="62:65" ht="13" thickBot="1">
      <c r="BJ28539" s="138"/>
      <c r="BK28539" s="138"/>
      <c r="BL28539" s="138"/>
      <c r="BM28539" s="138"/>
    </row>
    <row r="28540" spans="62:65" ht="13" thickBot="1">
      <c r="BJ28540" s="138"/>
      <c r="BK28540" s="138"/>
      <c r="BL28540" s="138"/>
      <c r="BM28540" s="138"/>
    </row>
    <row r="28541" spans="62:65" ht="13" thickBot="1">
      <c r="BJ28541" s="138"/>
      <c r="BK28541" s="138"/>
      <c r="BL28541" s="138"/>
      <c r="BM28541" s="138"/>
    </row>
    <row r="28542" spans="62:65" ht="13" thickBot="1">
      <c r="BJ28542" s="138"/>
      <c r="BK28542" s="138"/>
      <c r="BL28542" s="138"/>
      <c r="BM28542" s="138"/>
    </row>
    <row r="28543" spans="62:65" ht="13" thickBot="1">
      <c r="BJ28543" s="138"/>
      <c r="BK28543" s="138"/>
      <c r="BL28543" s="138"/>
      <c r="BM28543" s="138"/>
    </row>
    <row r="28544" spans="62:65" ht="13" thickBot="1">
      <c r="BJ28544" s="138"/>
      <c r="BK28544" s="138"/>
      <c r="BL28544" s="138"/>
      <c r="BM28544" s="138"/>
    </row>
    <row r="28545" spans="62:65" ht="13" thickBot="1">
      <c r="BJ28545" s="138"/>
      <c r="BK28545" s="138"/>
      <c r="BL28545" s="138"/>
      <c r="BM28545" s="138"/>
    </row>
    <row r="28546" spans="62:65" ht="13" thickBot="1">
      <c r="BJ28546" s="138"/>
      <c r="BK28546" s="138"/>
      <c r="BL28546" s="138"/>
      <c r="BM28546" s="138"/>
    </row>
    <row r="28547" spans="62:65" ht="13" thickBot="1">
      <c r="BJ28547" s="138"/>
      <c r="BK28547" s="138"/>
      <c r="BL28547" s="138"/>
      <c r="BM28547" s="138"/>
    </row>
    <row r="28548" spans="62:65" ht="13" thickBot="1">
      <c r="BJ28548" s="138"/>
      <c r="BK28548" s="138"/>
      <c r="BL28548" s="138"/>
      <c r="BM28548" s="138"/>
    </row>
    <row r="28549" spans="62:65" ht="13" thickBot="1">
      <c r="BJ28549" s="138"/>
      <c r="BK28549" s="138"/>
      <c r="BL28549" s="138"/>
      <c r="BM28549" s="138"/>
    </row>
    <row r="28550" spans="62:65" ht="13" thickBot="1">
      <c r="BJ28550" s="138"/>
      <c r="BK28550" s="138"/>
      <c r="BL28550" s="138"/>
      <c r="BM28550" s="138"/>
    </row>
    <row r="28551" spans="62:65" ht="13" thickBot="1">
      <c r="BJ28551" s="138"/>
      <c r="BK28551" s="138"/>
      <c r="BL28551" s="138"/>
      <c r="BM28551" s="138"/>
    </row>
    <row r="28552" spans="62:65" ht="13" thickBot="1">
      <c r="BJ28552" s="138"/>
      <c r="BK28552" s="138"/>
      <c r="BL28552" s="138"/>
      <c r="BM28552" s="138"/>
    </row>
    <row r="28553" spans="62:65" ht="13" thickBot="1">
      <c r="BJ28553" s="138"/>
      <c r="BK28553" s="138"/>
      <c r="BL28553" s="138"/>
      <c r="BM28553" s="138"/>
    </row>
    <row r="28554" spans="62:65" ht="13" thickBot="1">
      <c r="BJ28554" s="138"/>
      <c r="BK28554" s="138"/>
      <c r="BL28554" s="138"/>
      <c r="BM28554" s="138"/>
    </row>
    <row r="28555" spans="62:65" ht="13" thickBot="1">
      <c r="BJ28555" s="138"/>
      <c r="BK28555" s="138"/>
      <c r="BL28555" s="138"/>
      <c r="BM28555" s="138"/>
    </row>
    <row r="28556" spans="62:65" ht="13" thickBot="1">
      <c r="BJ28556" s="138"/>
      <c r="BK28556" s="138"/>
      <c r="BL28556" s="138"/>
      <c r="BM28556" s="138"/>
    </row>
    <row r="28557" spans="62:65" ht="13" thickBot="1">
      <c r="BJ28557" s="138"/>
      <c r="BK28557" s="138"/>
      <c r="BL28557" s="138"/>
      <c r="BM28557" s="138"/>
    </row>
    <row r="28558" spans="62:65" ht="13" thickBot="1">
      <c r="BJ28558" s="138"/>
      <c r="BK28558" s="138"/>
      <c r="BL28558" s="138"/>
      <c r="BM28558" s="138"/>
    </row>
    <row r="28559" spans="62:65" ht="13" thickBot="1">
      <c r="BJ28559" s="138"/>
      <c r="BK28559" s="138"/>
      <c r="BL28559" s="138"/>
      <c r="BM28559" s="138"/>
    </row>
    <row r="28560" spans="62:65" ht="13" thickBot="1">
      <c r="BJ28560" s="138"/>
      <c r="BK28560" s="138"/>
      <c r="BL28560" s="138"/>
      <c r="BM28560" s="138"/>
    </row>
    <row r="28561" spans="62:65" ht="13" thickBot="1">
      <c r="BJ28561" s="138"/>
      <c r="BK28561" s="138"/>
      <c r="BL28561" s="138"/>
      <c r="BM28561" s="138"/>
    </row>
    <row r="28562" spans="62:65" ht="13" thickBot="1">
      <c r="BJ28562" s="138"/>
      <c r="BK28562" s="138"/>
      <c r="BL28562" s="138"/>
      <c r="BM28562" s="138"/>
    </row>
    <row r="28563" spans="62:65" ht="13" thickBot="1">
      <c r="BJ28563" s="138"/>
      <c r="BK28563" s="138"/>
      <c r="BL28563" s="138"/>
      <c r="BM28563" s="138"/>
    </row>
    <row r="28564" spans="62:65" ht="13" thickBot="1">
      <c r="BJ28564" s="138"/>
      <c r="BK28564" s="138"/>
      <c r="BL28564" s="138"/>
      <c r="BM28564" s="138"/>
    </row>
    <row r="28565" spans="62:65" ht="13" thickBot="1">
      <c r="BJ28565" s="138"/>
      <c r="BK28565" s="138"/>
      <c r="BL28565" s="138"/>
      <c r="BM28565" s="138"/>
    </row>
    <row r="28566" spans="62:65" ht="13" thickBot="1">
      <c r="BJ28566" s="138"/>
      <c r="BK28566" s="138"/>
      <c r="BL28566" s="138"/>
      <c r="BM28566" s="138"/>
    </row>
    <row r="28567" spans="62:65" ht="13" thickBot="1">
      <c r="BJ28567" s="138"/>
      <c r="BK28567" s="138"/>
      <c r="BL28567" s="138"/>
      <c r="BM28567" s="138"/>
    </row>
    <row r="28568" spans="62:65" ht="13" thickBot="1">
      <c r="BJ28568" s="138"/>
      <c r="BK28568" s="138"/>
      <c r="BL28568" s="138"/>
      <c r="BM28568" s="138"/>
    </row>
    <row r="28569" spans="62:65" ht="13" thickBot="1">
      <c r="BJ28569" s="138"/>
      <c r="BK28569" s="138"/>
      <c r="BL28569" s="138"/>
      <c r="BM28569" s="138"/>
    </row>
    <row r="28570" spans="62:65" ht="13" thickBot="1">
      <c r="BJ28570" s="138"/>
      <c r="BK28570" s="138"/>
      <c r="BL28570" s="138"/>
      <c r="BM28570" s="138"/>
    </row>
    <row r="28571" spans="62:65" ht="13" thickBot="1">
      <c r="BJ28571" s="138"/>
      <c r="BK28571" s="138"/>
      <c r="BL28571" s="138"/>
      <c r="BM28571" s="138"/>
    </row>
    <row r="28572" spans="62:65" ht="13" thickBot="1">
      <c r="BJ28572" s="138"/>
      <c r="BK28572" s="138"/>
      <c r="BL28572" s="138"/>
      <c r="BM28572" s="138"/>
    </row>
    <row r="28573" spans="62:65" ht="13" thickBot="1">
      <c r="BJ28573" s="138"/>
      <c r="BK28573" s="138"/>
      <c r="BL28573" s="138"/>
      <c r="BM28573" s="138"/>
    </row>
    <row r="28574" spans="62:65" ht="13" thickBot="1">
      <c r="BJ28574" s="138"/>
      <c r="BK28574" s="138"/>
      <c r="BL28574" s="138"/>
      <c r="BM28574" s="138"/>
    </row>
    <row r="28575" spans="62:65" ht="13" thickBot="1">
      <c r="BJ28575" s="138"/>
      <c r="BK28575" s="138"/>
      <c r="BL28575" s="138"/>
      <c r="BM28575" s="138"/>
    </row>
    <row r="28576" spans="62:65" ht="13" thickBot="1">
      <c r="BJ28576" s="138"/>
      <c r="BK28576" s="138"/>
      <c r="BL28576" s="138"/>
      <c r="BM28576" s="138"/>
    </row>
    <row r="28577" spans="62:65" ht="13" thickBot="1">
      <c r="BJ28577" s="138"/>
      <c r="BK28577" s="138"/>
      <c r="BL28577" s="138"/>
      <c r="BM28577" s="138"/>
    </row>
    <row r="28578" spans="62:65" ht="13" thickBot="1">
      <c r="BJ28578" s="138"/>
      <c r="BK28578" s="138"/>
      <c r="BL28578" s="138"/>
      <c r="BM28578" s="138"/>
    </row>
    <row r="28579" spans="62:65" ht="13" thickBot="1">
      <c r="BJ28579" s="138"/>
      <c r="BK28579" s="138"/>
      <c r="BL28579" s="138"/>
      <c r="BM28579" s="138"/>
    </row>
    <row r="28580" spans="62:65" ht="13" thickBot="1">
      <c r="BJ28580" s="138"/>
      <c r="BK28580" s="138"/>
      <c r="BL28580" s="138"/>
      <c r="BM28580" s="138"/>
    </row>
    <row r="28581" spans="62:65" ht="13" thickBot="1">
      <c r="BJ28581" s="138"/>
      <c r="BK28581" s="138"/>
      <c r="BL28581" s="138"/>
      <c r="BM28581" s="138"/>
    </row>
    <row r="28582" spans="62:65" ht="13" thickBot="1">
      <c r="BJ28582" s="138"/>
      <c r="BK28582" s="138"/>
      <c r="BL28582" s="138"/>
      <c r="BM28582" s="138"/>
    </row>
    <row r="28583" spans="62:65" ht="13" thickBot="1">
      <c r="BJ28583" s="138"/>
      <c r="BK28583" s="138"/>
      <c r="BL28583" s="138"/>
      <c r="BM28583" s="138"/>
    </row>
    <row r="28584" spans="62:65" ht="13" thickBot="1">
      <c r="BJ28584" s="138"/>
      <c r="BK28584" s="138"/>
      <c r="BL28584" s="138"/>
      <c r="BM28584" s="138"/>
    </row>
    <row r="28585" spans="62:65" ht="13" thickBot="1">
      <c r="BJ28585" s="138"/>
      <c r="BK28585" s="138"/>
      <c r="BL28585" s="138"/>
      <c r="BM28585" s="138"/>
    </row>
    <row r="28586" spans="62:65" ht="13" thickBot="1">
      <c r="BJ28586" s="138"/>
      <c r="BK28586" s="138"/>
      <c r="BL28586" s="138"/>
      <c r="BM28586" s="138"/>
    </row>
    <row r="28587" spans="62:65" ht="13" thickBot="1">
      <c r="BJ28587" s="138"/>
      <c r="BK28587" s="138"/>
      <c r="BL28587" s="138"/>
      <c r="BM28587" s="138"/>
    </row>
    <row r="28588" spans="62:65" ht="13" thickBot="1">
      <c r="BJ28588" s="138"/>
      <c r="BK28588" s="138"/>
      <c r="BL28588" s="138"/>
      <c r="BM28588" s="138"/>
    </row>
    <row r="28589" spans="62:65" ht="13" thickBot="1">
      <c r="BJ28589" s="138"/>
      <c r="BK28589" s="138"/>
      <c r="BL28589" s="138"/>
      <c r="BM28589" s="138"/>
    </row>
    <row r="28590" spans="62:65" ht="13" thickBot="1">
      <c r="BJ28590" s="138"/>
      <c r="BK28590" s="138"/>
      <c r="BL28590" s="138"/>
      <c r="BM28590" s="138"/>
    </row>
    <row r="28591" spans="62:65" ht="13" thickBot="1">
      <c r="BJ28591" s="138"/>
      <c r="BK28591" s="138"/>
      <c r="BL28591" s="138"/>
      <c r="BM28591" s="138"/>
    </row>
    <row r="28592" spans="62:65" ht="13" thickBot="1">
      <c r="BJ28592" s="138"/>
      <c r="BK28592" s="138"/>
      <c r="BL28592" s="138"/>
      <c r="BM28592" s="138"/>
    </row>
    <row r="28593" spans="62:65" ht="13" thickBot="1">
      <c r="BJ28593" s="138"/>
      <c r="BK28593" s="138"/>
      <c r="BL28593" s="138"/>
      <c r="BM28593" s="138"/>
    </row>
    <row r="28594" spans="62:65" ht="13" thickBot="1">
      <c r="BJ28594" s="138"/>
      <c r="BK28594" s="138"/>
      <c r="BL28594" s="138"/>
      <c r="BM28594" s="138"/>
    </row>
    <row r="28595" spans="62:65" ht="13" thickBot="1">
      <c r="BJ28595" s="138"/>
      <c r="BK28595" s="138"/>
      <c r="BL28595" s="138"/>
      <c r="BM28595" s="138"/>
    </row>
    <row r="28596" spans="62:65" ht="13" thickBot="1">
      <c r="BJ28596" s="138"/>
      <c r="BK28596" s="138"/>
      <c r="BL28596" s="138"/>
      <c r="BM28596" s="138"/>
    </row>
    <row r="28597" spans="62:65" ht="13" thickBot="1">
      <c r="BJ28597" s="138"/>
      <c r="BK28597" s="138"/>
      <c r="BL28597" s="138"/>
      <c r="BM28597" s="138"/>
    </row>
    <row r="28598" spans="62:65" ht="13" thickBot="1">
      <c r="BJ28598" s="138"/>
      <c r="BK28598" s="138"/>
      <c r="BL28598" s="138"/>
      <c r="BM28598" s="138"/>
    </row>
    <row r="28599" spans="62:65" ht="13" thickBot="1">
      <c r="BJ28599" s="138"/>
      <c r="BK28599" s="138"/>
      <c r="BL28599" s="138"/>
      <c r="BM28599" s="138"/>
    </row>
    <row r="28600" spans="62:65" ht="13" thickBot="1">
      <c r="BJ28600" s="138"/>
      <c r="BK28600" s="138"/>
      <c r="BL28600" s="138"/>
      <c r="BM28600" s="138"/>
    </row>
    <row r="28601" spans="62:65" ht="13" thickBot="1">
      <c r="BJ28601" s="138"/>
      <c r="BK28601" s="138"/>
      <c r="BL28601" s="138"/>
      <c r="BM28601" s="138"/>
    </row>
    <row r="28602" spans="62:65" ht="13" thickBot="1">
      <c r="BJ28602" s="138"/>
      <c r="BK28602" s="138"/>
      <c r="BL28602" s="138"/>
      <c r="BM28602" s="138"/>
    </row>
    <row r="28603" spans="62:65" ht="13" thickBot="1">
      <c r="BJ28603" s="138"/>
      <c r="BK28603" s="138"/>
      <c r="BL28603" s="138"/>
      <c r="BM28603" s="138"/>
    </row>
    <row r="28604" spans="62:65" ht="13" thickBot="1">
      <c r="BJ28604" s="138"/>
      <c r="BK28604" s="138"/>
      <c r="BL28604" s="138"/>
      <c r="BM28604" s="138"/>
    </row>
    <row r="28605" spans="62:65" ht="13" thickBot="1">
      <c r="BJ28605" s="138"/>
      <c r="BK28605" s="138"/>
      <c r="BL28605" s="138"/>
      <c r="BM28605" s="138"/>
    </row>
    <row r="28606" spans="62:65" ht="13" thickBot="1">
      <c r="BJ28606" s="138"/>
      <c r="BK28606" s="138"/>
      <c r="BL28606" s="138"/>
      <c r="BM28606" s="138"/>
    </row>
    <row r="28607" spans="62:65" ht="13" thickBot="1">
      <c r="BJ28607" s="138"/>
      <c r="BK28607" s="138"/>
      <c r="BL28607" s="138"/>
      <c r="BM28607" s="138"/>
    </row>
    <row r="28608" spans="62:65" ht="13" thickBot="1">
      <c r="BJ28608" s="138"/>
      <c r="BK28608" s="138"/>
      <c r="BL28608" s="138"/>
      <c r="BM28608" s="138"/>
    </row>
    <row r="28609" spans="62:65" ht="13" thickBot="1">
      <c r="BJ28609" s="138"/>
      <c r="BK28609" s="138"/>
      <c r="BL28609" s="138"/>
      <c r="BM28609" s="138"/>
    </row>
    <row r="28610" spans="62:65" ht="13" thickBot="1">
      <c r="BJ28610" s="138"/>
      <c r="BK28610" s="138"/>
      <c r="BL28610" s="138"/>
      <c r="BM28610" s="138"/>
    </row>
    <row r="28611" spans="62:65" ht="13" thickBot="1">
      <c r="BJ28611" s="138"/>
      <c r="BK28611" s="138"/>
      <c r="BL28611" s="138"/>
      <c r="BM28611" s="138"/>
    </row>
    <row r="28612" spans="62:65" ht="13" thickBot="1">
      <c r="BJ28612" s="138"/>
      <c r="BK28612" s="138"/>
      <c r="BL28612" s="138"/>
      <c r="BM28612" s="138"/>
    </row>
    <row r="28613" spans="62:65" ht="13" thickBot="1">
      <c r="BJ28613" s="138"/>
      <c r="BK28613" s="138"/>
      <c r="BL28613" s="138"/>
      <c r="BM28613" s="138"/>
    </row>
    <row r="28614" spans="62:65" ht="13" thickBot="1">
      <c r="BJ28614" s="138"/>
      <c r="BK28614" s="138"/>
      <c r="BL28614" s="138"/>
      <c r="BM28614" s="138"/>
    </row>
    <row r="28615" spans="62:65" ht="13" thickBot="1">
      <c r="BJ28615" s="138"/>
      <c r="BK28615" s="138"/>
      <c r="BL28615" s="138"/>
      <c r="BM28615" s="138"/>
    </row>
    <row r="28616" spans="62:65" ht="13" thickBot="1">
      <c r="BJ28616" s="138"/>
      <c r="BK28616" s="138"/>
      <c r="BL28616" s="138"/>
      <c r="BM28616" s="138"/>
    </row>
    <row r="28617" spans="62:65" ht="13" thickBot="1">
      <c r="BJ28617" s="138"/>
      <c r="BK28617" s="138"/>
      <c r="BL28617" s="138"/>
      <c r="BM28617" s="138"/>
    </row>
    <row r="28618" spans="62:65" ht="13" thickBot="1">
      <c r="BJ28618" s="138"/>
      <c r="BK28618" s="138"/>
      <c r="BL28618" s="138"/>
      <c r="BM28618" s="138"/>
    </row>
    <row r="28619" spans="62:65" ht="13" thickBot="1">
      <c r="BJ28619" s="138"/>
      <c r="BK28619" s="138"/>
      <c r="BL28619" s="138"/>
      <c r="BM28619" s="138"/>
    </row>
    <row r="28620" spans="62:65" ht="13" thickBot="1">
      <c r="BJ28620" s="138"/>
      <c r="BK28620" s="138"/>
      <c r="BL28620" s="138"/>
      <c r="BM28620" s="138"/>
    </row>
    <row r="28621" spans="62:65" ht="13" thickBot="1">
      <c r="BJ28621" s="138"/>
      <c r="BK28621" s="138"/>
      <c r="BL28621" s="138"/>
      <c r="BM28621" s="138"/>
    </row>
    <row r="28622" spans="62:65" ht="13" thickBot="1">
      <c r="BJ28622" s="138"/>
      <c r="BK28622" s="138"/>
      <c r="BL28622" s="138"/>
      <c r="BM28622" s="138"/>
    </row>
    <row r="28623" spans="62:65" ht="13" thickBot="1">
      <c r="BJ28623" s="138"/>
      <c r="BK28623" s="138"/>
      <c r="BL28623" s="138"/>
      <c r="BM28623" s="138"/>
    </row>
    <row r="28624" spans="62:65" ht="13" thickBot="1">
      <c r="BJ28624" s="138"/>
      <c r="BK28624" s="138"/>
      <c r="BL28624" s="138"/>
      <c r="BM28624" s="138"/>
    </row>
    <row r="28625" spans="62:65" ht="13" thickBot="1">
      <c r="BJ28625" s="138"/>
      <c r="BK28625" s="138"/>
      <c r="BL28625" s="138"/>
      <c r="BM28625" s="138"/>
    </row>
    <row r="28626" spans="62:65" ht="13" thickBot="1">
      <c r="BJ28626" s="138"/>
      <c r="BK28626" s="138"/>
      <c r="BL28626" s="138"/>
      <c r="BM28626" s="138"/>
    </row>
    <row r="28627" spans="62:65" ht="13" thickBot="1">
      <c r="BJ28627" s="138"/>
      <c r="BK28627" s="138"/>
      <c r="BL28627" s="138"/>
      <c r="BM28627" s="138"/>
    </row>
    <row r="28628" spans="62:65" ht="13" thickBot="1">
      <c r="BJ28628" s="138"/>
      <c r="BK28628" s="138"/>
      <c r="BL28628" s="138"/>
      <c r="BM28628" s="138"/>
    </row>
    <row r="28629" spans="62:65" ht="13" thickBot="1">
      <c r="BJ28629" s="138"/>
      <c r="BK28629" s="138"/>
      <c r="BL28629" s="138"/>
      <c r="BM28629" s="138"/>
    </row>
    <row r="28630" spans="62:65" ht="13" thickBot="1">
      <c r="BJ28630" s="138"/>
      <c r="BK28630" s="138"/>
      <c r="BL28630" s="138"/>
      <c r="BM28630" s="138"/>
    </row>
    <row r="28631" spans="62:65" ht="13" thickBot="1">
      <c r="BJ28631" s="138"/>
      <c r="BK28631" s="138"/>
      <c r="BL28631" s="138"/>
      <c r="BM28631" s="138"/>
    </row>
    <row r="28632" spans="62:65" ht="13" thickBot="1">
      <c r="BJ28632" s="138"/>
      <c r="BK28632" s="138"/>
      <c r="BL28632" s="138"/>
      <c r="BM28632" s="138"/>
    </row>
    <row r="28633" spans="62:65" ht="13" thickBot="1">
      <c r="BJ28633" s="138"/>
      <c r="BK28633" s="138"/>
      <c r="BL28633" s="138"/>
      <c r="BM28633" s="138"/>
    </row>
    <row r="28634" spans="62:65" ht="13" thickBot="1">
      <c r="BJ28634" s="138"/>
      <c r="BK28634" s="138"/>
      <c r="BL28634" s="138"/>
      <c r="BM28634" s="138"/>
    </row>
    <row r="28635" spans="62:65" ht="13" thickBot="1">
      <c r="BJ28635" s="138"/>
      <c r="BK28635" s="138"/>
      <c r="BL28635" s="138"/>
      <c r="BM28635" s="138"/>
    </row>
    <row r="28636" spans="62:65" ht="13" thickBot="1">
      <c r="BJ28636" s="138"/>
      <c r="BK28636" s="138"/>
      <c r="BL28636" s="138"/>
      <c r="BM28636" s="138"/>
    </row>
    <row r="28637" spans="62:65" ht="13" thickBot="1">
      <c r="BJ28637" s="138"/>
      <c r="BK28637" s="138"/>
      <c r="BL28637" s="138"/>
      <c r="BM28637" s="138"/>
    </row>
    <row r="28638" spans="62:65" ht="13" thickBot="1">
      <c r="BJ28638" s="138"/>
      <c r="BK28638" s="138"/>
      <c r="BL28638" s="138"/>
      <c r="BM28638" s="138"/>
    </row>
    <row r="28639" spans="62:65" ht="13" thickBot="1">
      <c r="BJ28639" s="138"/>
      <c r="BK28639" s="138"/>
      <c r="BL28639" s="138"/>
      <c r="BM28639" s="138"/>
    </row>
    <row r="28640" spans="62:65" ht="13" thickBot="1">
      <c r="BJ28640" s="138"/>
      <c r="BK28640" s="138"/>
      <c r="BL28640" s="138"/>
      <c r="BM28640" s="138"/>
    </row>
    <row r="28641" spans="62:65" ht="13" thickBot="1">
      <c r="BJ28641" s="138"/>
      <c r="BK28641" s="138"/>
      <c r="BL28641" s="138"/>
      <c r="BM28641" s="138"/>
    </row>
    <row r="28642" spans="62:65" ht="13" thickBot="1">
      <c r="BJ28642" s="138"/>
      <c r="BK28642" s="138"/>
      <c r="BL28642" s="138"/>
      <c r="BM28642" s="138"/>
    </row>
    <row r="28643" spans="62:65" ht="13" thickBot="1">
      <c r="BJ28643" s="138"/>
      <c r="BK28643" s="138"/>
      <c r="BL28643" s="138"/>
      <c r="BM28643" s="138"/>
    </row>
    <row r="28644" spans="62:65" ht="13" thickBot="1">
      <c r="BJ28644" s="138"/>
      <c r="BK28644" s="138"/>
      <c r="BL28644" s="138"/>
      <c r="BM28644" s="138"/>
    </row>
    <row r="28645" spans="62:65" ht="13" thickBot="1">
      <c r="BJ28645" s="138"/>
      <c r="BK28645" s="138"/>
      <c r="BL28645" s="138"/>
      <c r="BM28645" s="138"/>
    </row>
    <row r="28646" spans="62:65" ht="13" thickBot="1">
      <c r="BJ28646" s="138"/>
      <c r="BK28646" s="138"/>
      <c r="BL28646" s="138"/>
      <c r="BM28646" s="138"/>
    </row>
    <row r="28647" spans="62:65" ht="13" thickBot="1">
      <c r="BJ28647" s="138"/>
      <c r="BK28647" s="138"/>
      <c r="BL28647" s="138"/>
      <c r="BM28647" s="138"/>
    </row>
    <row r="28648" spans="62:65" ht="13" thickBot="1">
      <c r="BJ28648" s="138"/>
      <c r="BK28648" s="138"/>
      <c r="BL28648" s="138"/>
      <c r="BM28648" s="138"/>
    </row>
    <row r="28649" spans="62:65" ht="13" thickBot="1">
      <c r="BJ28649" s="138"/>
      <c r="BK28649" s="138"/>
      <c r="BL28649" s="138"/>
      <c r="BM28649" s="138"/>
    </row>
    <row r="28650" spans="62:65" ht="13" thickBot="1">
      <c r="BJ28650" s="138"/>
      <c r="BK28650" s="138"/>
      <c r="BL28650" s="138"/>
      <c r="BM28650" s="138"/>
    </row>
    <row r="28651" spans="62:65" ht="13" thickBot="1">
      <c r="BJ28651" s="138"/>
      <c r="BK28651" s="138"/>
      <c r="BL28651" s="138"/>
      <c r="BM28651" s="138"/>
    </row>
    <row r="28652" spans="62:65" ht="13" thickBot="1">
      <c r="BJ28652" s="138"/>
      <c r="BK28652" s="138"/>
      <c r="BL28652" s="138"/>
      <c r="BM28652" s="138"/>
    </row>
    <row r="28653" spans="62:65" ht="13" thickBot="1">
      <c r="BJ28653" s="138"/>
      <c r="BK28653" s="138"/>
      <c r="BL28653" s="138"/>
      <c r="BM28653" s="138"/>
    </row>
    <row r="28654" spans="62:65" ht="13" thickBot="1">
      <c r="BJ28654" s="138"/>
      <c r="BK28654" s="138"/>
      <c r="BL28654" s="138"/>
      <c r="BM28654" s="138"/>
    </row>
    <row r="28655" spans="62:65" ht="13" thickBot="1">
      <c r="BJ28655" s="138"/>
      <c r="BK28655" s="138"/>
      <c r="BL28655" s="138"/>
      <c r="BM28655" s="138"/>
    </row>
    <row r="28656" spans="62:65" ht="13" thickBot="1">
      <c r="BJ28656" s="138"/>
      <c r="BK28656" s="138"/>
      <c r="BL28656" s="138"/>
      <c r="BM28656" s="138"/>
    </row>
    <row r="28657" spans="62:65" ht="13" thickBot="1">
      <c r="BJ28657" s="138"/>
      <c r="BK28657" s="138"/>
      <c r="BL28657" s="138"/>
      <c r="BM28657" s="138"/>
    </row>
    <row r="28658" spans="62:65" ht="13" thickBot="1">
      <c r="BJ28658" s="138"/>
      <c r="BK28658" s="138"/>
      <c r="BL28658" s="138"/>
      <c r="BM28658" s="138"/>
    </row>
    <row r="28659" spans="62:65" ht="13" thickBot="1">
      <c r="BJ28659" s="138"/>
      <c r="BK28659" s="138"/>
      <c r="BL28659" s="138"/>
      <c r="BM28659" s="138"/>
    </row>
    <row r="28660" spans="62:65" ht="13" thickBot="1">
      <c r="BJ28660" s="138"/>
      <c r="BK28660" s="138"/>
      <c r="BL28660" s="138"/>
      <c r="BM28660" s="138"/>
    </row>
    <row r="28661" spans="62:65" ht="13" thickBot="1">
      <c r="BJ28661" s="138"/>
      <c r="BK28661" s="138"/>
      <c r="BL28661" s="138"/>
      <c r="BM28661" s="138"/>
    </row>
    <row r="28662" spans="62:65" ht="13" thickBot="1">
      <c r="BJ28662" s="138"/>
      <c r="BK28662" s="138"/>
      <c r="BL28662" s="138"/>
      <c r="BM28662" s="138"/>
    </row>
    <row r="28663" spans="62:65" ht="13" thickBot="1">
      <c r="BJ28663" s="138"/>
      <c r="BK28663" s="138"/>
      <c r="BL28663" s="138"/>
      <c r="BM28663" s="138"/>
    </row>
    <row r="28664" spans="62:65" ht="13" thickBot="1">
      <c r="BJ28664" s="138"/>
      <c r="BK28664" s="138"/>
      <c r="BL28664" s="138"/>
      <c r="BM28664" s="138"/>
    </row>
    <row r="28665" spans="62:65" ht="13" thickBot="1">
      <c r="BJ28665" s="138"/>
      <c r="BK28665" s="138"/>
      <c r="BL28665" s="138"/>
      <c r="BM28665" s="138"/>
    </row>
    <row r="28666" spans="62:65" ht="13" thickBot="1">
      <c r="BJ28666" s="138"/>
      <c r="BK28666" s="138"/>
      <c r="BL28666" s="138"/>
      <c r="BM28666" s="138"/>
    </row>
    <row r="28667" spans="62:65" ht="13" thickBot="1">
      <c r="BJ28667" s="138"/>
      <c r="BK28667" s="138"/>
      <c r="BL28667" s="138"/>
      <c r="BM28667" s="138"/>
    </row>
    <row r="28668" spans="62:65" ht="13" thickBot="1">
      <c r="BJ28668" s="138"/>
      <c r="BK28668" s="138"/>
      <c r="BL28668" s="138"/>
      <c r="BM28668" s="138"/>
    </row>
    <row r="28669" spans="62:65" ht="13" thickBot="1">
      <c r="BJ28669" s="138"/>
      <c r="BK28669" s="138"/>
      <c r="BL28669" s="138"/>
      <c r="BM28669" s="138"/>
    </row>
    <row r="28670" spans="62:65" ht="13" thickBot="1">
      <c r="BJ28670" s="138"/>
      <c r="BK28670" s="138"/>
      <c r="BL28670" s="138"/>
      <c r="BM28670" s="138"/>
    </row>
    <row r="28671" spans="62:65" ht="13" thickBot="1">
      <c r="BJ28671" s="138"/>
      <c r="BK28671" s="138"/>
      <c r="BL28671" s="138"/>
      <c r="BM28671" s="138"/>
    </row>
    <row r="28672" spans="62:65" ht="13" thickBot="1">
      <c r="BJ28672" s="138"/>
      <c r="BK28672" s="138"/>
      <c r="BL28672" s="138"/>
      <c r="BM28672" s="138"/>
    </row>
    <row r="28673" spans="62:65" ht="13" thickBot="1">
      <c r="BJ28673" s="138"/>
      <c r="BK28673" s="138"/>
      <c r="BL28673" s="138"/>
      <c r="BM28673" s="138"/>
    </row>
    <row r="28674" spans="62:65" ht="13" thickBot="1">
      <c r="BJ28674" s="138"/>
      <c r="BK28674" s="138"/>
      <c r="BL28674" s="138"/>
      <c r="BM28674" s="138"/>
    </row>
    <row r="28675" spans="62:65" ht="13" thickBot="1">
      <c r="BJ28675" s="138"/>
      <c r="BK28675" s="138"/>
      <c r="BL28675" s="138"/>
      <c r="BM28675" s="138"/>
    </row>
    <row r="28676" spans="62:65" ht="13" thickBot="1">
      <c r="BJ28676" s="138"/>
      <c r="BK28676" s="138"/>
      <c r="BL28676" s="138"/>
      <c r="BM28676" s="138"/>
    </row>
    <row r="28677" spans="62:65" ht="13" thickBot="1">
      <c r="BJ28677" s="138"/>
      <c r="BK28677" s="138"/>
      <c r="BL28677" s="138"/>
      <c r="BM28677" s="138"/>
    </row>
    <row r="28678" spans="62:65" ht="13" thickBot="1">
      <c r="BJ28678" s="138"/>
      <c r="BK28678" s="138"/>
      <c r="BL28678" s="138"/>
      <c r="BM28678" s="138"/>
    </row>
    <row r="28679" spans="62:65" ht="13" thickBot="1">
      <c r="BJ28679" s="138"/>
      <c r="BK28679" s="138"/>
      <c r="BL28679" s="138"/>
      <c r="BM28679" s="138"/>
    </row>
    <row r="28680" spans="62:65" ht="13" thickBot="1">
      <c r="BJ28680" s="138"/>
      <c r="BK28680" s="138"/>
      <c r="BL28680" s="138"/>
      <c r="BM28680" s="138"/>
    </row>
    <row r="28681" spans="62:65" ht="13" thickBot="1">
      <c r="BJ28681" s="138"/>
      <c r="BK28681" s="138"/>
      <c r="BL28681" s="138"/>
      <c r="BM28681" s="138"/>
    </row>
    <row r="28682" spans="62:65" ht="13" thickBot="1">
      <c r="BJ28682" s="138"/>
      <c r="BK28682" s="138"/>
      <c r="BL28682" s="138"/>
      <c r="BM28682" s="138"/>
    </row>
    <row r="28683" spans="62:65" ht="13" thickBot="1">
      <c r="BJ28683" s="138"/>
      <c r="BK28683" s="138"/>
      <c r="BL28683" s="138"/>
      <c r="BM28683" s="138"/>
    </row>
    <row r="28684" spans="62:65" ht="13" thickBot="1">
      <c r="BJ28684" s="138"/>
      <c r="BK28684" s="138"/>
      <c r="BL28684" s="138"/>
      <c r="BM28684" s="138"/>
    </row>
    <row r="28685" spans="62:65" ht="13" thickBot="1">
      <c r="BJ28685" s="138"/>
      <c r="BK28685" s="138"/>
      <c r="BL28685" s="138"/>
      <c r="BM28685" s="138"/>
    </row>
    <row r="28686" spans="62:65" ht="13" thickBot="1">
      <c r="BJ28686" s="138"/>
      <c r="BK28686" s="138"/>
      <c r="BL28686" s="138"/>
      <c r="BM28686" s="138"/>
    </row>
    <row r="28687" spans="62:65" ht="13" thickBot="1">
      <c r="BJ28687" s="138"/>
      <c r="BK28687" s="138"/>
      <c r="BL28687" s="138"/>
      <c r="BM28687" s="138"/>
    </row>
    <row r="28688" spans="62:65" ht="13" thickBot="1">
      <c r="BJ28688" s="138"/>
      <c r="BK28688" s="138"/>
      <c r="BL28688" s="138"/>
      <c r="BM28688" s="138"/>
    </row>
    <row r="28689" spans="62:65" ht="13" thickBot="1">
      <c r="BJ28689" s="138"/>
      <c r="BK28689" s="138"/>
      <c r="BL28689" s="138"/>
      <c r="BM28689" s="138"/>
    </row>
    <row r="28690" spans="62:65" ht="13" thickBot="1">
      <c r="BJ28690" s="138"/>
      <c r="BK28690" s="138"/>
      <c r="BL28690" s="138"/>
      <c r="BM28690" s="138"/>
    </row>
    <row r="28691" spans="62:65" ht="13" thickBot="1">
      <c r="BJ28691" s="138"/>
      <c r="BK28691" s="138"/>
      <c r="BL28691" s="138"/>
      <c r="BM28691" s="138"/>
    </row>
    <row r="28692" spans="62:65" ht="13" thickBot="1">
      <c r="BJ28692" s="138"/>
      <c r="BK28692" s="138"/>
      <c r="BL28692" s="138"/>
      <c r="BM28692" s="138"/>
    </row>
    <row r="28693" spans="62:65" ht="13" thickBot="1">
      <c r="BJ28693" s="138"/>
      <c r="BK28693" s="138"/>
      <c r="BL28693" s="138"/>
      <c r="BM28693" s="138"/>
    </row>
    <row r="28694" spans="62:65" ht="13" thickBot="1">
      <c r="BJ28694" s="138"/>
      <c r="BK28694" s="138"/>
      <c r="BL28694" s="138"/>
      <c r="BM28694" s="138"/>
    </row>
    <row r="28695" spans="62:65" ht="13" thickBot="1">
      <c r="BJ28695" s="138"/>
      <c r="BK28695" s="138"/>
      <c r="BL28695" s="138"/>
      <c r="BM28695" s="138"/>
    </row>
    <row r="28696" spans="62:65" ht="13" thickBot="1">
      <c r="BJ28696" s="138"/>
      <c r="BK28696" s="138"/>
      <c r="BL28696" s="138"/>
      <c r="BM28696" s="138"/>
    </row>
    <row r="28697" spans="62:65" ht="13" thickBot="1">
      <c r="BJ28697" s="138"/>
      <c r="BK28697" s="138"/>
      <c r="BL28697" s="138"/>
      <c r="BM28697" s="138"/>
    </row>
    <row r="28698" spans="62:65" ht="13" thickBot="1">
      <c r="BJ28698" s="138"/>
      <c r="BK28698" s="138"/>
      <c r="BL28698" s="138"/>
      <c r="BM28698" s="138"/>
    </row>
    <row r="28699" spans="62:65" ht="13" thickBot="1">
      <c r="BJ28699" s="138"/>
      <c r="BK28699" s="138"/>
      <c r="BL28699" s="138"/>
      <c r="BM28699" s="138"/>
    </row>
    <row r="28700" spans="62:65" ht="13" thickBot="1">
      <c r="BJ28700" s="138"/>
      <c r="BK28700" s="138"/>
      <c r="BL28700" s="138"/>
      <c r="BM28700" s="138"/>
    </row>
    <row r="28701" spans="62:65" ht="13" thickBot="1">
      <c r="BJ28701" s="138"/>
      <c r="BK28701" s="138"/>
      <c r="BL28701" s="138"/>
      <c r="BM28701" s="138"/>
    </row>
    <row r="28702" spans="62:65" ht="13" thickBot="1">
      <c r="BJ28702" s="138"/>
      <c r="BK28702" s="138"/>
      <c r="BL28702" s="138"/>
      <c r="BM28702" s="138"/>
    </row>
    <row r="28703" spans="62:65" ht="13" thickBot="1">
      <c r="BJ28703" s="138"/>
      <c r="BK28703" s="138"/>
      <c r="BL28703" s="138"/>
      <c r="BM28703" s="138"/>
    </row>
    <row r="28704" spans="62:65" ht="13" thickBot="1">
      <c r="BJ28704" s="138"/>
      <c r="BK28704" s="138"/>
      <c r="BL28704" s="138"/>
      <c r="BM28704" s="138"/>
    </row>
    <row r="28705" spans="62:65" ht="13" thickBot="1">
      <c r="BJ28705" s="138"/>
      <c r="BK28705" s="138"/>
      <c r="BL28705" s="138"/>
      <c r="BM28705" s="138"/>
    </row>
    <row r="28706" spans="62:65" ht="13" thickBot="1">
      <c r="BJ28706" s="138"/>
      <c r="BK28706" s="138"/>
      <c r="BL28706" s="138"/>
      <c r="BM28706" s="138"/>
    </row>
    <row r="28707" spans="62:65" ht="13" thickBot="1">
      <c r="BJ28707" s="138"/>
      <c r="BK28707" s="138"/>
      <c r="BL28707" s="138"/>
      <c r="BM28707" s="138"/>
    </row>
    <row r="28708" spans="62:65" ht="13" thickBot="1">
      <c r="BJ28708" s="138"/>
      <c r="BK28708" s="138"/>
      <c r="BL28708" s="138"/>
      <c r="BM28708" s="138"/>
    </row>
    <row r="28709" spans="62:65" ht="13" thickBot="1">
      <c r="BJ28709" s="138"/>
      <c r="BK28709" s="138"/>
      <c r="BL28709" s="138"/>
      <c r="BM28709" s="138"/>
    </row>
    <row r="28710" spans="62:65" ht="13" thickBot="1">
      <c r="BJ28710" s="138"/>
      <c r="BK28710" s="138"/>
      <c r="BL28710" s="138"/>
      <c r="BM28710" s="138"/>
    </row>
    <row r="28711" spans="62:65" ht="13" thickBot="1">
      <c r="BJ28711" s="138"/>
      <c r="BK28711" s="138"/>
      <c r="BL28711" s="138"/>
      <c r="BM28711" s="138"/>
    </row>
    <row r="28712" spans="62:65" ht="13" thickBot="1">
      <c r="BJ28712" s="138"/>
      <c r="BK28712" s="138"/>
      <c r="BL28712" s="138"/>
      <c r="BM28712" s="138"/>
    </row>
    <row r="28713" spans="62:65" ht="13" thickBot="1">
      <c r="BJ28713" s="138"/>
      <c r="BK28713" s="138"/>
      <c r="BL28713" s="138"/>
      <c r="BM28713" s="138"/>
    </row>
    <row r="28714" spans="62:65" ht="13" thickBot="1">
      <c r="BJ28714" s="138"/>
      <c r="BK28714" s="138"/>
      <c r="BL28714" s="138"/>
      <c r="BM28714" s="138"/>
    </row>
    <row r="28715" spans="62:65" ht="13" thickBot="1">
      <c r="BJ28715" s="138"/>
      <c r="BK28715" s="138"/>
      <c r="BL28715" s="138"/>
      <c r="BM28715" s="138"/>
    </row>
    <row r="28716" spans="62:65" ht="13" thickBot="1">
      <c r="BJ28716" s="138"/>
      <c r="BK28716" s="138"/>
      <c r="BL28716" s="138"/>
      <c r="BM28716" s="138"/>
    </row>
    <row r="28717" spans="62:65" ht="13" thickBot="1">
      <c r="BJ28717" s="138"/>
      <c r="BK28717" s="138"/>
      <c r="BL28717" s="138"/>
      <c r="BM28717" s="138"/>
    </row>
    <row r="28718" spans="62:65" ht="13" thickBot="1">
      <c r="BJ28718" s="138"/>
      <c r="BK28718" s="138"/>
      <c r="BL28718" s="138"/>
      <c r="BM28718" s="138"/>
    </row>
    <row r="28719" spans="62:65" ht="13" thickBot="1">
      <c r="BJ28719" s="138"/>
      <c r="BK28719" s="138"/>
      <c r="BL28719" s="138"/>
      <c r="BM28719" s="138"/>
    </row>
    <row r="28720" spans="62:65" ht="13" thickBot="1">
      <c r="BJ28720" s="138"/>
      <c r="BK28720" s="138"/>
      <c r="BL28720" s="138"/>
      <c r="BM28720" s="138"/>
    </row>
    <row r="28721" spans="62:65" ht="13" thickBot="1">
      <c r="BJ28721" s="138"/>
      <c r="BK28721" s="138"/>
      <c r="BL28721" s="138"/>
      <c r="BM28721" s="138"/>
    </row>
    <row r="28722" spans="62:65" ht="13" thickBot="1">
      <c r="BJ28722" s="138"/>
      <c r="BK28722" s="138"/>
      <c r="BL28722" s="138"/>
      <c r="BM28722" s="138"/>
    </row>
    <row r="28723" spans="62:65" ht="13" thickBot="1">
      <c r="BJ28723" s="138"/>
      <c r="BK28723" s="138"/>
      <c r="BL28723" s="138"/>
      <c r="BM28723" s="138"/>
    </row>
    <row r="28724" spans="62:65" ht="13" thickBot="1">
      <c r="BJ28724" s="138"/>
      <c r="BK28724" s="138"/>
      <c r="BL28724" s="138"/>
      <c r="BM28724" s="138"/>
    </row>
    <row r="28725" spans="62:65" ht="13" thickBot="1">
      <c r="BJ28725" s="138"/>
      <c r="BK28725" s="138"/>
      <c r="BL28725" s="138"/>
      <c r="BM28725" s="138"/>
    </row>
    <row r="28726" spans="62:65" ht="13" thickBot="1">
      <c r="BJ28726" s="138"/>
      <c r="BK28726" s="138"/>
      <c r="BL28726" s="138"/>
      <c r="BM28726" s="138"/>
    </row>
    <row r="28727" spans="62:65" ht="13" thickBot="1">
      <c r="BJ28727" s="138"/>
      <c r="BK28727" s="138"/>
      <c r="BL28727" s="138"/>
      <c r="BM28727" s="138"/>
    </row>
    <row r="28728" spans="62:65" ht="13" thickBot="1">
      <c r="BJ28728" s="138"/>
      <c r="BK28728" s="138"/>
      <c r="BL28728" s="138"/>
      <c r="BM28728" s="138"/>
    </row>
    <row r="28729" spans="62:65" ht="13" thickBot="1">
      <c r="BJ28729" s="138"/>
      <c r="BK28729" s="138"/>
      <c r="BL28729" s="138"/>
      <c r="BM28729" s="138"/>
    </row>
    <row r="28730" spans="62:65" ht="13" thickBot="1">
      <c r="BJ28730" s="138"/>
      <c r="BK28730" s="138"/>
      <c r="BL28730" s="138"/>
      <c r="BM28730" s="138"/>
    </row>
    <row r="28731" spans="62:65" ht="13" thickBot="1">
      <c r="BJ28731" s="138"/>
      <c r="BK28731" s="138"/>
      <c r="BL28731" s="138"/>
      <c r="BM28731" s="138"/>
    </row>
    <row r="28732" spans="62:65" ht="13" thickBot="1">
      <c r="BJ28732" s="138"/>
      <c r="BK28732" s="138"/>
      <c r="BL28732" s="138"/>
      <c r="BM28732" s="138"/>
    </row>
    <row r="28733" spans="62:65" ht="13" thickBot="1">
      <c r="BJ28733" s="138"/>
      <c r="BK28733" s="138"/>
      <c r="BL28733" s="138"/>
      <c r="BM28733" s="138"/>
    </row>
    <row r="28734" spans="62:65" ht="13" thickBot="1">
      <c r="BJ28734" s="138"/>
      <c r="BK28734" s="138"/>
      <c r="BL28734" s="138"/>
      <c r="BM28734" s="138"/>
    </row>
    <row r="28735" spans="62:65" ht="13" thickBot="1">
      <c r="BJ28735" s="138"/>
      <c r="BK28735" s="138"/>
      <c r="BL28735" s="138"/>
      <c r="BM28735" s="138"/>
    </row>
    <row r="28736" spans="62:65" ht="13" thickBot="1">
      <c r="BJ28736" s="138"/>
      <c r="BK28736" s="138"/>
      <c r="BL28736" s="138"/>
      <c r="BM28736" s="138"/>
    </row>
    <row r="28737" spans="62:65" ht="13" thickBot="1">
      <c r="BJ28737" s="138"/>
      <c r="BK28737" s="138"/>
      <c r="BL28737" s="138"/>
      <c r="BM28737" s="138"/>
    </row>
    <row r="28738" spans="62:65" ht="13" thickBot="1">
      <c r="BJ28738" s="138"/>
      <c r="BK28738" s="138"/>
      <c r="BL28738" s="138"/>
      <c r="BM28738" s="138"/>
    </row>
    <row r="28739" spans="62:65" ht="13" thickBot="1">
      <c r="BJ28739" s="138"/>
      <c r="BK28739" s="138"/>
      <c r="BL28739" s="138"/>
      <c r="BM28739" s="138"/>
    </row>
    <row r="28740" spans="62:65" ht="13" thickBot="1">
      <c r="BJ28740" s="138"/>
      <c r="BK28740" s="138"/>
      <c r="BL28740" s="138"/>
      <c r="BM28740" s="138"/>
    </row>
    <row r="28741" spans="62:65" ht="13" thickBot="1">
      <c r="BJ28741" s="138"/>
      <c r="BK28741" s="138"/>
      <c r="BL28741" s="138"/>
      <c r="BM28741" s="138"/>
    </row>
    <row r="28742" spans="62:65" ht="13" thickBot="1">
      <c r="BJ28742" s="138"/>
      <c r="BK28742" s="138"/>
      <c r="BL28742" s="138"/>
      <c r="BM28742" s="138"/>
    </row>
    <row r="28743" spans="62:65" ht="13" thickBot="1">
      <c r="BJ28743" s="138"/>
      <c r="BK28743" s="138"/>
      <c r="BL28743" s="138"/>
      <c r="BM28743" s="138"/>
    </row>
    <row r="28744" spans="62:65" ht="13" thickBot="1">
      <c r="BJ28744" s="138"/>
      <c r="BK28744" s="138"/>
      <c r="BL28744" s="138"/>
      <c r="BM28744" s="138"/>
    </row>
    <row r="28745" spans="62:65" ht="13" thickBot="1">
      <c r="BJ28745" s="138"/>
      <c r="BK28745" s="138"/>
      <c r="BL28745" s="138"/>
      <c r="BM28745" s="138"/>
    </row>
    <row r="28746" spans="62:65" ht="13" thickBot="1">
      <c r="BJ28746" s="138"/>
      <c r="BK28746" s="138"/>
      <c r="BL28746" s="138"/>
      <c r="BM28746" s="138"/>
    </row>
    <row r="28747" spans="62:65" ht="13" thickBot="1">
      <c r="BJ28747" s="138"/>
      <c r="BK28747" s="138"/>
      <c r="BL28747" s="138"/>
      <c r="BM28747" s="138"/>
    </row>
    <row r="28748" spans="62:65" ht="13" thickBot="1">
      <c r="BJ28748" s="138"/>
      <c r="BK28748" s="138"/>
      <c r="BL28748" s="138"/>
      <c r="BM28748" s="138"/>
    </row>
    <row r="28749" spans="62:65" ht="13" thickBot="1">
      <c r="BJ28749" s="138"/>
      <c r="BK28749" s="138"/>
      <c r="BL28749" s="138"/>
      <c r="BM28749" s="138"/>
    </row>
    <row r="28750" spans="62:65" ht="13" thickBot="1">
      <c r="BJ28750" s="138"/>
      <c r="BK28750" s="138"/>
      <c r="BL28750" s="138"/>
      <c r="BM28750" s="138"/>
    </row>
    <row r="28751" spans="62:65" ht="13" thickBot="1">
      <c r="BJ28751" s="138"/>
      <c r="BK28751" s="138"/>
      <c r="BL28751" s="138"/>
      <c r="BM28751" s="138"/>
    </row>
    <row r="28752" spans="62:65" ht="13" thickBot="1">
      <c r="BJ28752" s="138"/>
      <c r="BK28752" s="138"/>
      <c r="BL28752" s="138"/>
      <c r="BM28752" s="138"/>
    </row>
    <row r="28753" spans="62:65" ht="13" thickBot="1">
      <c r="BJ28753" s="138"/>
      <c r="BK28753" s="138"/>
      <c r="BL28753" s="138"/>
      <c r="BM28753" s="138"/>
    </row>
    <row r="28754" spans="62:65" ht="13" thickBot="1">
      <c r="BJ28754" s="138"/>
      <c r="BK28754" s="138"/>
      <c r="BL28754" s="138"/>
      <c r="BM28754" s="138"/>
    </row>
    <row r="28755" spans="62:65" ht="13" thickBot="1">
      <c r="BJ28755" s="138"/>
      <c r="BK28755" s="138"/>
      <c r="BL28755" s="138"/>
      <c r="BM28755" s="138"/>
    </row>
    <row r="28756" spans="62:65" ht="13" thickBot="1">
      <c r="BJ28756" s="138"/>
      <c r="BK28756" s="138"/>
      <c r="BL28756" s="138"/>
      <c r="BM28756" s="138"/>
    </row>
    <row r="28757" spans="62:65" ht="13" thickBot="1">
      <c r="BJ28757" s="138"/>
      <c r="BK28757" s="138"/>
      <c r="BL28757" s="138"/>
      <c r="BM28757" s="138"/>
    </row>
    <row r="28758" spans="62:65" ht="13" thickBot="1">
      <c r="BJ28758" s="138"/>
      <c r="BK28758" s="138"/>
      <c r="BL28758" s="138"/>
      <c r="BM28758" s="138"/>
    </row>
    <row r="28759" spans="62:65" ht="13" thickBot="1">
      <c r="BJ28759" s="138"/>
      <c r="BK28759" s="138"/>
      <c r="BL28759" s="138"/>
      <c r="BM28759" s="138"/>
    </row>
    <row r="28760" spans="62:65" ht="13" thickBot="1">
      <c r="BJ28760" s="138"/>
      <c r="BK28760" s="138"/>
      <c r="BL28760" s="138"/>
      <c r="BM28760" s="138"/>
    </row>
    <row r="28761" spans="62:65" ht="13" thickBot="1">
      <c r="BJ28761" s="138"/>
      <c r="BK28761" s="138"/>
      <c r="BL28761" s="138"/>
      <c r="BM28761" s="138"/>
    </row>
    <row r="28762" spans="62:65" ht="13" thickBot="1">
      <c r="BJ28762" s="138"/>
      <c r="BK28762" s="138"/>
      <c r="BL28762" s="138"/>
      <c r="BM28762" s="138"/>
    </row>
    <row r="28763" spans="62:65" ht="13" thickBot="1">
      <c r="BJ28763" s="138"/>
      <c r="BK28763" s="138"/>
      <c r="BL28763" s="138"/>
      <c r="BM28763" s="138"/>
    </row>
    <row r="28764" spans="62:65" ht="13" thickBot="1">
      <c r="BJ28764" s="138"/>
      <c r="BK28764" s="138"/>
      <c r="BL28764" s="138"/>
      <c r="BM28764" s="138"/>
    </row>
    <row r="28765" spans="62:65" ht="13" thickBot="1">
      <c r="BJ28765" s="138"/>
      <c r="BK28765" s="138"/>
      <c r="BL28765" s="138"/>
      <c r="BM28765" s="138"/>
    </row>
    <row r="28766" spans="62:65" ht="13" thickBot="1">
      <c r="BJ28766" s="138"/>
      <c r="BK28766" s="138"/>
      <c r="BL28766" s="138"/>
      <c r="BM28766" s="138"/>
    </row>
    <row r="28767" spans="62:65" ht="13" thickBot="1">
      <c r="BJ28767" s="138"/>
      <c r="BK28767" s="138"/>
      <c r="BL28767" s="138"/>
      <c r="BM28767" s="138"/>
    </row>
    <row r="28768" spans="62:65" ht="13" thickBot="1">
      <c r="BJ28768" s="138"/>
      <c r="BK28768" s="138"/>
      <c r="BL28768" s="138"/>
      <c r="BM28768" s="138"/>
    </row>
    <row r="28769" spans="62:65" ht="13" thickBot="1">
      <c r="BJ28769" s="138"/>
      <c r="BK28769" s="138"/>
      <c r="BL28769" s="138"/>
      <c r="BM28769" s="138"/>
    </row>
    <row r="28770" spans="62:65" ht="13" thickBot="1">
      <c r="BJ28770" s="138"/>
      <c r="BK28770" s="138"/>
      <c r="BL28770" s="138"/>
      <c r="BM28770" s="138"/>
    </row>
    <row r="28771" spans="62:65" ht="13" thickBot="1">
      <c r="BJ28771" s="138"/>
      <c r="BK28771" s="138"/>
      <c r="BL28771" s="138"/>
      <c r="BM28771" s="138"/>
    </row>
    <row r="28772" spans="62:65" ht="13" thickBot="1">
      <c r="BJ28772" s="138"/>
      <c r="BK28772" s="138"/>
      <c r="BL28772" s="138"/>
      <c r="BM28772" s="138"/>
    </row>
    <row r="28773" spans="62:65" ht="13" thickBot="1">
      <c r="BJ28773" s="138"/>
      <c r="BK28773" s="138"/>
      <c r="BL28773" s="138"/>
      <c r="BM28773" s="138"/>
    </row>
    <row r="28774" spans="62:65" ht="13" thickBot="1">
      <c r="BJ28774" s="138"/>
      <c r="BK28774" s="138"/>
      <c r="BL28774" s="138"/>
      <c r="BM28774" s="138"/>
    </row>
    <row r="28775" spans="62:65" ht="13" thickBot="1">
      <c r="BJ28775" s="138"/>
      <c r="BK28775" s="138"/>
      <c r="BL28775" s="138"/>
      <c r="BM28775" s="138"/>
    </row>
    <row r="28776" spans="62:65" ht="13" thickBot="1">
      <c r="BJ28776" s="138"/>
      <c r="BK28776" s="138"/>
      <c r="BL28776" s="138"/>
      <c r="BM28776" s="138"/>
    </row>
    <row r="28777" spans="62:65" ht="13" thickBot="1">
      <c r="BJ28777" s="138"/>
      <c r="BK28777" s="138"/>
      <c r="BL28777" s="138"/>
      <c r="BM28777" s="138"/>
    </row>
    <row r="28778" spans="62:65" ht="13" thickBot="1">
      <c r="BJ28778" s="138"/>
      <c r="BK28778" s="138"/>
      <c r="BL28778" s="138"/>
      <c r="BM28778" s="138"/>
    </row>
    <row r="28779" spans="62:65" ht="13" thickBot="1">
      <c r="BJ28779" s="138"/>
      <c r="BK28779" s="138"/>
      <c r="BL28779" s="138"/>
      <c r="BM28779" s="138"/>
    </row>
    <row r="28780" spans="62:65" ht="13" thickBot="1">
      <c r="BJ28780" s="138"/>
      <c r="BK28780" s="138"/>
      <c r="BL28780" s="138"/>
      <c r="BM28780" s="138"/>
    </row>
    <row r="28781" spans="62:65" ht="13" thickBot="1">
      <c r="BJ28781" s="138"/>
      <c r="BK28781" s="138"/>
      <c r="BL28781" s="138"/>
      <c r="BM28781" s="138"/>
    </row>
    <row r="28782" spans="62:65" ht="13" thickBot="1">
      <c r="BJ28782" s="138"/>
      <c r="BK28782" s="138"/>
      <c r="BL28782" s="138"/>
      <c r="BM28782" s="138"/>
    </row>
    <row r="28783" spans="62:65" ht="13" thickBot="1">
      <c r="BJ28783" s="138"/>
      <c r="BK28783" s="138"/>
      <c r="BL28783" s="138"/>
      <c r="BM28783" s="138"/>
    </row>
    <row r="28784" spans="62:65" ht="13" thickBot="1">
      <c r="BJ28784" s="138"/>
      <c r="BK28784" s="138"/>
      <c r="BL28784" s="138"/>
      <c r="BM28784" s="138"/>
    </row>
    <row r="28785" spans="62:65" ht="13" thickBot="1">
      <c r="BJ28785" s="138"/>
      <c r="BK28785" s="138"/>
      <c r="BL28785" s="138"/>
      <c r="BM28785" s="138"/>
    </row>
    <row r="28786" spans="62:65" ht="13" thickBot="1">
      <c r="BJ28786" s="138"/>
      <c r="BK28786" s="138"/>
      <c r="BL28786" s="138"/>
      <c r="BM28786" s="138"/>
    </row>
    <row r="28787" spans="62:65" ht="13" thickBot="1">
      <c r="BJ28787" s="138"/>
      <c r="BK28787" s="138"/>
      <c r="BL28787" s="138"/>
      <c r="BM28787" s="138"/>
    </row>
    <row r="28788" spans="62:65" ht="13" thickBot="1">
      <c r="BJ28788" s="138"/>
      <c r="BK28788" s="138"/>
      <c r="BL28788" s="138"/>
      <c r="BM28788" s="138"/>
    </row>
    <row r="28789" spans="62:65" ht="13" thickBot="1">
      <c r="BJ28789" s="138"/>
      <c r="BK28789" s="138"/>
      <c r="BL28789" s="138"/>
      <c r="BM28789" s="138"/>
    </row>
    <row r="28790" spans="62:65" ht="13" thickBot="1">
      <c r="BJ28790" s="138"/>
      <c r="BK28790" s="138"/>
      <c r="BL28790" s="138"/>
      <c r="BM28790" s="138"/>
    </row>
    <row r="28791" spans="62:65" ht="13" thickBot="1">
      <c r="BJ28791" s="138"/>
      <c r="BK28791" s="138"/>
      <c r="BL28791" s="138"/>
      <c r="BM28791" s="138"/>
    </row>
    <row r="28792" spans="62:65" ht="13" thickBot="1">
      <c r="BJ28792" s="138"/>
      <c r="BK28792" s="138"/>
      <c r="BL28792" s="138"/>
      <c r="BM28792" s="138"/>
    </row>
    <row r="28793" spans="62:65" ht="13" thickBot="1">
      <c r="BJ28793" s="138"/>
      <c r="BK28793" s="138"/>
      <c r="BL28793" s="138"/>
      <c r="BM28793" s="138"/>
    </row>
    <row r="28794" spans="62:65" ht="13" thickBot="1">
      <c r="BJ28794" s="138"/>
      <c r="BK28794" s="138"/>
      <c r="BL28794" s="138"/>
      <c r="BM28794" s="138"/>
    </row>
    <row r="28795" spans="62:65" ht="13" thickBot="1">
      <c r="BJ28795" s="138"/>
      <c r="BK28795" s="138"/>
      <c r="BL28795" s="138"/>
      <c r="BM28795" s="138"/>
    </row>
    <row r="28796" spans="62:65" ht="13" thickBot="1">
      <c r="BJ28796" s="138"/>
      <c r="BK28796" s="138"/>
      <c r="BL28796" s="138"/>
      <c r="BM28796" s="138"/>
    </row>
    <row r="28797" spans="62:65" ht="13" thickBot="1">
      <c r="BJ28797" s="138"/>
      <c r="BK28797" s="138"/>
      <c r="BL28797" s="138"/>
      <c r="BM28797" s="138"/>
    </row>
    <row r="28798" spans="62:65" ht="13" thickBot="1">
      <c r="BJ28798" s="138"/>
      <c r="BK28798" s="138"/>
      <c r="BL28798" s="138"/>
      <c r="BM28798" s="138"/>
    </row>
    <row r="28799" spans="62:65" ht="13" thickBot="1">
      <c r="BJ28799" s="138"/>
      <c r="BK28799" s="138"/>
      <c r="BL28799" s="138"/>
      <c r="BM28799" s="138"/>
    </row>
    <row r="28800" spans="62:65" ht="13" thickBot="1">
      <c r="BJ28800" s="138"/>
      <c r="BK28800" s="138"/>
      <c r="BL28800" s="138"/>
      <c r="BM28800" s="138"/>
    </row>
    <row r="28801" spans="62:65" ht="13" thickBot="1">
      <c r="BJ28801" s="138"/>
      <c r="BK28801" s="138"/>
      <c r="BL28801" s="138"/>
      <c r="BM28801" s="138"/>
    </row>
    <row r="28802" spans="62:65" ht="13" thickBot="1">
      <c r="BJ28802" s="138"/>
      <c r="BK28802" s="138"/>
      <c r="BL28802" s="138"/>
      <c r="BM28802" s="138"/>
    </row>
    <row r="28803" spans="62:65" ht="13" thickBot="1">
      <c r="BJ28803" s="138"/>
      <c r="BK28803" s="138"/>
      <c r="BL28803" s="138"/>
      <c r="BM28803" s="138"/>
    </row>
    <row r="28804" spans="62:65" ht="13" thickBot="1">
      <c r="BJ28804" s="138"/>
      <c r="BK28804" s="138"/>
      <c r="BL28804" s="138"/>
      <c r="BM28804" s="138"/>
    </row>
    <row r="28805" spans="62:65" ht="13" thickBot="1">
      <c r="BJ28805" s="138"/>
      <c r="BK28805" s="138"/>
      <c r="BL28805" s="138"/>
      <c r="BM28805" s="138"/>
    </row>
    <row r="28806" spans="62:65" ht="13" thickBot="1">
      <c r="BJ28806" s="138"/>
      <c r="BK28806" s="138"/>
      <c r="BL28806" s="138"/>
      <c r="BM28806" s="138"/>
    </row>
    <row r="28807" spans="62:65" ht="13" thickBot="1">
      <c r="BJ28807" s="138"/>
      <c r="BK28807" s="138"/>
      <c r="BL28807" s="138"/>
      <c r="BM28807" s="138"/>
    </row>
    <row r="28808" spans="62:65" ht="13" thickBot="1">
      <c r="BJ28808" s="138"/>
      <c r="BK28808" s="138"/>
      <c r="BL28808" s="138"/>
      <c r="BM28808" s="138"/>
    </row>
    <row r="28809" spans="62:65" ht="13" thickBot="1">
      <c r="BJ28809" s="138"/>
      <c r="BK28809" s="138"/>
      <c r="BL28809" s="138"/>
      <c r="BM28809" s="138"/>
    </row>
    <row r="28810" spans="62:65" ht="13" thickBot="1">
      <c r="BJ28810" s="138"/>
      <c r="BK28810" s="138"/>
      <c r="BL28810" s="138"/>
      <c r="BM28810" s="138"/>
    </row>
    <row r="28811" spans="62:65" ht="13" thickBot="1">
      <c r="BJ28811" s="138"/>
      <c r="BK28811" s="138"/>
      <c r="BL28811" s="138"/>
      <c r="BM28811" s="138"/>
    </row>
    <row r="28812" spans="62:65" ht="13" thickBot="1">
      <c r="BJ28812" s="138"/>
      <c r="BK28812" s="138"/>
      <c r="BL28812" s="138"/>
      <c r="BM28812" s="138"/>
    </row>
    <row r="28813" spans="62:65" ht="13" thickBot="1">
      <c r="BJ28813" s="138"/>
      <c r="BK28813" s="138"/>
      <c r="BL28813" s="138"/>
      <c r="BM28813" s="138"/>
    </row>
    <row r="28814" spans="62:65" ht="13" thickBot="1">
      <c r="BJ28814" s="138"/>
      <c r="BK28814" s="138"/>
      <c r="BL28814" s="138"/>
      <c r="BM28814" s="138"/>
    </row>
    <row r="28815" spans="62:65" ht="13" thickBot="1">
      <c r="BJ28815" s="138"/>
      <c r="BK28815" s="138"/>
      <c r="BL28815" s="138"/>
      <c r="BM28815" s="138"/>
    </row>
    <row r="28816" spans="62:65" ht="13" thickBot="1">
      <c r="BJ28816" s="138"/>
      <c r="BK28816" s="138"/>
      <c r="BL28816" s="138"/>
      <c r="BM28816" s="138"/>
    </row>
    <row r="28817" spans="62:65" ht="13" thickBot="1">
      <c r="BJ28817" s="138"/>
      <c r="BK28817" s="138"/>
      <c r="BL28817" s="138"/>
      <c r="BM28817" s="138"/>
    </row>
    <row r="28818" spans="62:65" ht="13" thickBot="1">
      <c r="BJ28818" s="138"/>
      <c r="BK28818" s="138"/>
      <c r="BL28818" s="138"/>
      <c r="BM28818" s="138"/>
    </row>
    <row r="28819" spans="62:65" ht="13" thickBot="1">
      <c r="BJ28819" s="138"/>
      <c r="BK28819" s="138"/>
      <c r="BL28819" s="138"/>
      <c r="BM28819" s="138"/>
    </row>
    <row r="28820" spans="62:65" ht="13" thickBot="1">
      <c r="BJ28820" s="138"/>
      <c r="BK28820" s="138"/>
      <c r="BL28820" s="138"/>
      <c r="BM28820" s="138"/>
    </row>
    <row r="28821" spans="62:65" ht="13" thickBot="1">
      <c r="BJ28821" s="138"/>
      <c r="BK28821" s="138"/>
      <c r="BL28821" s="138"/>
      <c r="BM28821" s="138"/>
    </row>
    <row r="28822" spans="62:65" ht="13" thickBot="1">
      <c r="BJ28822" s="138"/>
      <c r="BK28822" s="138"/>
      <c r="BL28822" s="138"/>
      <c r="BM28822" s="138"/>
    </row>
    <row r="28823" spans="62:65" ht="13" thickBot="1">
      <c r="BJ28823" s="138"/>
      <c r="BK28823" s="138"/>
      <c r="BL28823" s="138"/>
      <c r="BM28823" s="138"/>
    </row>
    <row r="28824" spans="62:65" ht="13" thickBot="1">
      <c r="BJ28824" s="138"/>
      <c r="BK28824" s="138"/>
      <c r="BL28824" s="138"/>
      <c r="BM28824" s="138"/>
    </row>
    <row r="28825" spans="62:65" ht="13" thickBot="1">
      <c r="BJ28825" s="138"/>
      <c r="BK28825" s="138"/>
      <c r="BL28825" s="138"/>
      <c r="BM28825" s="138"/>
    </row>
    <row r="28826" spans="62:65" ht="13" thickBot="1">
      <c r="BJ28826" s="138"/>
      <c r="BK28826" s="138"/>
      <c r="BL28826" s="138"/>
      <c r="BM28826" s="138"/>
    </row>
    <row r="28827" spans="62:65" ht="13" thickBot="1">
      <c r="BJ28827" s="138"/>
      <c r="BK28827" s="138"/>
      <c r="BL28827" s="138"/>
      <c r="BM28827" s="138"/>
    </row>
    <row r="28828" spans="62:65" ht="13" thickBot="1">
      <c r="BJ28828" s="138"/>
      <c r="BK28828" s="138"/>
      <c r="BL28828" s="138"/>
      <c r="BM28828" s="138"/>
    </row>
    <row r="28829" spans="62:65" ht="13" thickBot="1">
      <c r="BJ28829" s="138"/>
      <c r="BK28829" s="138"/>
      <c r="BL28829" s="138"/>
      <c r="BM28829" s="138"/>
    </row>
    <row r="28830" spans="62:65" ht="13" thickBot="1">
      <c r="BJ28830" s="138"/>
      <c r="BK28830" s="138"/>
      <c r="BL28830" s="138"/>
      <c r="BM28830" s="138"/>
    </row>
    <row r="28831" spans="62:65" ht="13" thickBot="1">
      <c r="BJ28831" s="138"/>
      <c r="BK28831" s="138"/>
      <c r="BL28831" s="138"/>
      <c r="BM28831" s="138"/>
    </row>
    <row r="28832" spans="62:65" ht="13" thickBot="1">
      <c r="BJ28832" s="138"/>
      <c r="BK28832" s="138"/>
      <c r="BL28832" s="138"/>
      <c r="BM28832" s="138"/>
    </row>
    <row r="28833" spans="62:65" ht="13" thickBot="1">
      <c r="BJ28833" s="138"/>
      <c r="BK28833" s="138"/>
      <c r="BL28833" s="138"/>
      <c r="BM28833" s="138"/>
    </row>
    <row r="28834" spans="62:65" ht="13" thickBot="1">
      <c r="BJ28834" s="138"/>
      <c r="BK28834" s="138"/>
      <c r="BL28834" s="138"/>
      <c r="BM28834" s="138"/>
    </row>
    <row r="28835" spans="62:65" ht="13" thickBot="1">
      <c r="BJ28835" s="138"/>
      <c r="BK28835" s="138"/>
      <c r="BL28835" s="138"/>
      <c r="BM28835" s="138"/>
    </row>
    <row r="28836" spans="62:65" ht="13" thickBot="1">
      <c r="BJ28836" s="138"/>
      <c r="BK28836" s="138"/>
      <c r="BL28836" s="138"/>
      <c r="BM28836" s="138"/>
    </row>
    <row r="28837" spans="62:65" ht="13" thickBot="1">
      <c r="BJ28837" s="138"/>
      <c r="BK28837" s="138"/>
      <c r="BL28837" s="138"/>
      <c r="BM28837" s="138"/>
    </row>
    <row r="28838" spans="62:65" ht="13" thickBot="1">
      <c r="BJ28838" s="138"/>
      <c r="BK28838" s="138"/>
      <c r="BL28838" s="138"/>
      <c r="BM28838" s="138"/>
    </row>
    <row r="28839" spans="62:65" ht="13" thickBot="1">
      <c r="BJ28839" s="138"/>
      <c r="BK28839" s="138"/>
      <c r="BL28839" s="138"/>
      <c r="BM28839" s="138"/>
    </row>
    <row r="28840" spans="62:65" ht="13" thickBot="1">
      <c r="BJ28840" s="138"/>
      <c r="BK28840" s="138"/>
      <c r="BL28840" s="138"/>
      <c r="BM28840" s="138"/>
    </row>
    <row r="28841" spans="62:65" ht="13" thickBot="1">
      <c r="BJ28841" s="138"/>
      <c r="BK28841" s="138"/>
      <c r="BL28841" s="138"/>
      <c r="BM28841" s="138"/>
    </row>
    <row r="28842" spans="62:65" ht="13" thickBot="1">
      <c r="BJ28842" s="138"/>
      <c r="BK28842" s="138"/>
      <c r="BL28842" s="138"/>
      <c r="BM28842" s="138"/>
    </row>
    <row r="28843" spans="62:65" ht="13" thickBot="1">
      <c r="BJ28843" s="138"/>
      <c r="BK28843" s="138"/>
      <c r="BL28843" s="138"/>
      <c r="BM28843" s="138"/>
    </row>
    <row r="28844" spans="62:65" ht="13" thickBot="1">
      <c r="BJ28844" s="138"/>
      <c r="BK28844" s="138"/>
      <c r="BL28844" s="138"/>
      <c r="BM28844" s="138"/>
    </row>
    <row r="28845" spans="62:65" ht="13" thickBot="1">
      <c r="BJ28845" s="138"/>
      <c r="BK28845" s="138"/>
      <c r="BL28845" s="138"/>
      <c r="BM28845" s="138"/>
    </row>
    <row r="28846" spans="62:65" ht="13" thickBot="1">
      <c r="BJ28846" s="138"/>
      <c r="BK28846" s="138"/>
      <c r="BL28846" s="138"/>
      <c r="BM28846" s="138"/>
    </row>
    <row r="28847" spans="62:65" ht="13" thickBot="1">
      <c r="BJ28847" s="138"/>
      <c r="BK28847" s="138"/>
      <c r="BL28847" s="138"/>
      <c r="BM28847" s="138"/>
    </row>
    <row r="28848" spans="62:65" ht="13" thickBot="1">
      <c r="BJ28848" s="138"/>
      <c r="BK28848" s="138"/>
      <c r="BL28848" s="138"/>
      <c r="BM28848" s="138"/>
    </row>
    <row r="28849" spans="62:65" ht="13" thickBot="1">
      <c r="BJ28849" s="138"/>
      <c r="BK28849" s="138"/>
      <c r="BL28849" s="138"/>
      <c r="BM28849" s="138"/>
    </row>
    <row r="28850" spans="62:65" ht="13" thickBot="1">
      <c r="BJ28850" s="138"/>
      <c r="BK28850" s="138"/>
      <c r="BL28850" s="138"/>
      <c r="BM28850" s="138"/>
    </row>
    <row r="28851" spans="62:65" ht="13" thickBot="1">
      <c r="BJ28851" s="138"/>
      <c r="BK28851" s="138"/>
      <c r="BL28851" s="138"/>
      <c r="BM28851" s="138"/>
    </row>
    <row r="28852" spans="62:65" ht="13" thickBot="1">
      <c r="BJ28852" s="138"/>
      <c r="BK28852" s="138"/>
      <c r="BL28852" s="138"/>
      <c r="BM28852" s="138"/>
    </row>
    <row r="28853" spans="62:65" ht="13" thickBot="1">
      <c r="BJ28853" s="138"/>
      <c r="BK28853" s="138"/>
      <c r="BL28853" s="138"/>
      <c r="BM28853" s="138"/>
    </row>
    <row r="28854" spans="62:65" ht="13" thickBot="1">
      <c r="BJ28854" s="138"/>
      <c r="BK28854" s="138"/>
      <c r="BL28854" s="138"/>
      <c r="BM28854" s="138"/>
    </row>
    <row r="28855" spans="62:65" ht="13" thickBot="1">
      <c r="BJ28855" s="138"/>
      <c r="BK28855" s="138"/>
      <c r="BL28855" s="138"/>
      <c r="BM28855" s="138"/>
    </row>
    <row r="28856" spans="62:65" ht="13" thickBot="1">
      <c r="BJ28856" s="138"/>
      <c r="BK28856" s="138"/>
      <c r="BL28856" s="138"/>
      <c r="BM28856" s="138"/>
    </row>
    <row r="28857" spans="62:65" ht="13" thickBot="1">
      <c r="BJ28857" s="138"/>
      <c r="BK28857" s="138"/>
      <c r="BL28857" s="138"/>
      <c r="BM28857" s="138"/>
    </row>
    <row r="28858" spans="62:65" ht="13" thickBot="1">
      <c r="BJ28858" s="138"/>
      <c r="BK28858" s="138"/>
      <c r="BL28858" s="138"/>
      <c r="BM28858" s="138"/>
    </row>
    <row r="28859" spans="62:65" ht="13" thickBot="1">
      <c r="BJ28859" s="138"/>
      <c r="BK28859" s="138"/>
      <c r="BL28859" s="138"/>
      <c r="BM28859" s="138"/>
    </row>
    <row r="28860" spans="62:65" ht="13" thickBot="1">
      <c r="BJ28860" s="138"/>
      <c r="BK28860" s="138"/>
      <c r="BL28860" s="138"/>
      <c r="BM28860" s="138"/>
    </row>
    <row r="28861" spans="62:65" ht="13" thickBot="1">
      <c r="BJ28861" s="138"/>
      <c r="BK28861" s="138"/>
      <c r="BL28861" s="138"/>
      <c r="BM28861" s="138"/>
    </row>
    <row r="28862" spans="62:65" ht="13" thickBot="1">
      <c r="BJ28862" s="138"/>
      <c r="BK28862" s="138"/>
      <c r="BL28862" s="138"/>
      <c r="BM28862" s="138"/>
    </row>
    <row r="28863" spans="62:65" ht="13" thickBot="1">
      <c r="BJ28863" s="138"/>
      <c r="BK28863" s="138"/>
      <c r="BL28863" s="138"/>
      <c r="BM28863" s="138"/>
    </row>
    <row r="28864" spans="62:65" ht="13" thickBot="1">
      <c r="BJ28864" s="138"/>
      <c r="BK28864" s="138"/>
      <c r="BL28864" s="138"/>
      <c r="BM28864" s="138"/>
    </row>
    <row r="28865" spans="62:65" ht="13" thickBot="1">
      <c r="BJ28865" s="138"/>
      <c r="BK28865" s="138"/>
      <c r="BL28865" s="138"/>
      <c r="BM28865" s="138"/>
    </row>
    <row r="28866" spans="62:65" ht="13" thickBot="1">
      <c r="BJ28866" s="138"/>
      <c r="BK28866" s="138"/>
      <c r="BL28866" s="138"/>
      <c r="BM28866" s="138"/>
    </row>
    <row r="28867" spans="62:65" ht="13" thickBot="1">
      <c r="BJ28867" s="138"/>
      <c r="BK28867" s="138"/>
      <c r="BL28867" s="138"/>
      <c r="BM28867" s="138"/>
    </row>
    <row r="28868" spans="62:65" ht="13" thickBot="1">
      <c r="BJ28868" s="138"/>
      <c r="BK28868" s="138"/>
      <c r="BL28868" s="138"/>
      <c r="BM28868" s="138"/>
    </row>
    <row r="28869" spans="62:65" ht="13" thickBot="1">
      <c r="BJ28869" s="138"/>
      <c r="BK28869" s="138"/>
      <c r="BL28869" s="138"/>
      <c r="BM28869" s="138"/>
    </row>
    <row r="28870" spans="62:65" ht="13" thickBot="1">
      <c r="BJ28870" s="138"/>
      <c r="BK28870" s="138"/>
      <c r="BL28870" s="138"/>
      <c r="BM28870" s="138"/>
    </row>
    <row r="28871" spans="62:65" ht="13" thickBot="1">
      <c r="BJ28871" s="138"/>
      <c r="BK28871" s="138"/>
      <c r="BL28871" s="138"/>
      <c r="BM28871" s="138"/>
    </row>
    <row r="28872" spans="62:65" ht="13" thickBot="1">
      <c r="BJ28872" s="138"/>
      <c r="BK28872" s="138"/>
      <c r="BL28872" s="138"/>
      <c r="BM28872" s="138"/>
    </row>
    <row r="28873" spans="62:65" ht="13" thickBot="1">
      <c r="BJ28873" s="138"/>
      <c r="BK28873" s="138"/>
      <c r="BL28873" s="138"/>
      <c r="BM28873" s="138"/>
    </row>
    <row r="28874" spans="62:65" ht="13" thickBot="1">
      <c r="BJ28874" s="138"/>
      <c r="BK28874" s="138"/>
      <c r="BL28874" s="138"/>
      <c r="BM28874" s="138"/>
    </row>
    <row r="28875" spans="62:65" ht="13" thickBot="1">
      <c r="BJ28875" s="138"/>
      <c r="BK28875" s="138"/>
      <c r="BL28875" s="138"/>
      <c r="BM28875" s="138"/>
    </row>
    <row r="28876" spans="62:65" ht="13" thickBot="1">
      <c r="BJ28876" s="138"/>
      <c r="BK28876" s="138"/>
      <c r="BL28876" s="138"/>
      <c r="BM28876" s="138"/>
    </row>
    <row r="28877" spans="62:65" ht="13" thickBot="1">
      <c r="BJ28877" s="138"/>
      <c r="BK28877" s="138"/>
      <c r="BL28877" s="138"/>
      <c r="BM28877" s="138"/>
    </row>
    <row r="28878" spans="62:65" ht="13" thickBot="1">
      <c r="BJ28878" s="138"/>
      <c r="BK28878" s="138"/>
      <c r="BL28878" s="138"/>
      <c r="BM28878" s="138"/>
    </row>
    <row r="28879" spans="62:65" ht="13" thickBot="1">
      <c r="BJ28879" s="138"/>
      <c r="BK28879" s="138"/>
      <c r="BL28879" s="138"/>
      <c r="BM28879" s="138"/>
    </row>
    <row r="28880" spans="62:65" ht="13" thickBot="1">
      <c r="BJ28880" s="138"/>
      <c r="BK28880" s="138"/>
      <c r="BL28880" s="138"/>
      <c r="BM28880" s="138"/>
    </row>
    <row r="28881" spans="62:65" ht="13" thickBot="1">
      <c r="BJ28881" s="138"/>
      <c r="BK28881" s="138"/>
      <c r="BL28881" s="138"/>
      <c r="BM28881" s="138"/>
    </row>
    <row r="28882" spans="62:65" ht="13" thickBot="1">
      <c r="BJ28882" s="138"/>
      <c r="BK28882" s="138"/>
      <c r="BL28882" s="138"/>
      <c r="BM28882" s="138"/>
    </row>
    <row r="28883" spans="62:65" ht="13" thickBot="1">
      <c r="BJ28883" s="138"/>
      <c r="BK28883" s="138"/>
      <c r="BL28883" s="138"/>
      <c r="BM28883" s="138"/>
    </row>
    <row r="28884" spans="62:65" ht="13" thickBot="1">
      <c r="BJ28884" s="138"/>
      <c r="BK28884" s="138"/>
      <c r="BL28884" s="138"/>
      <c r="BM28884" s="138"/>
    </row>
    <row r="28885" spans="62:65" ht="13" thickBot="1">
      <c r="BJ28885" s="138"/>
      <c r="BK28885" s="138"/>
      <c r="BL28885" s="138"/>
      <c r="BM28885" s="138"/>
    </row>
    <row r="28886" spans="62:65" ht="13" thickBot="1">
      <c r="BJ28886" s="138"/>
      <c r="BK28886" s="138"/>
      <c r="BL28886" s="138"/>
      <c r="BM28886" s="138"/>
    </row>
    <row r="28887" spans="62:65" ht="13" thickBot="1">
      <c r="BJ28887" s="138"/>
      <c r="BK28887" s="138"/>
      <c r="BL28887" s="138"/>
      <c r="BM28887" s="138"/>
    </row>
    <row r="28888" spans="62:65" ht="13" thickBot="1">
      <c r="BJ28888" s="138"/>
      <c r="BK28888" s="138"/>
      <c r="BL28888" s="138"/>
      <c r="BM28888" s="138"/>
    </row>
    <row r="28889" spans="62:65" ht="13" thickBot="1">
      <c r="BJ28889" s="138"/>
      <c r="BK28889" s="138"/>
      <c r="BL28889" s="138"/>
      <c r="BM28889" s="138"/>
    </row>
    <row r="28890" spans="62:65" ht="13" thickBot="1">
      <c r="BJ28890" s="138"/>
      <c r="BK28890" s="138"/>
      <c r="BL28890" s="138"/>
      <c r="BM28890" s="138"/>
    </row>
    <row r="28891" spans="62:65" ht="13" thickBot="1">
      <c r="BJ28891" s="138"/>
      <c r="BK28891" s="138"/>
      <c r="BL28891" s="138"/>
      <c r="BM28891" s="138"/>
    </row>
    <row r="28892" spans="62:65" ht="13" thickBot="1">
      <c r="BJ28892" s="138"/>
      <c r="BK28892" s="138"/>
      <c r="BL28892" s="138"/>
      <c r="BM28892" s="138"/>
    </row>
    <row r="28893" spans="62:65" ht="13" thickBot="1">
      <c r="BJ28893" s="138"/>
      <c r="BK28893" s="138"/>
      <c r="BL28893" s="138"/>
      <c r="BM28893" s="138"/>
    </row>
    <row r="28894" spans="62:65" ht="13" thickBot="1">
      <c r="BJ28894" s="138"/>
      <c r="BK28894" s="138"/>
      <c r="BL28894" s="138"/>
      <c r="BM28894" s="138"/>
    </row>
    <row r="28895" spans="62:65" ht="13" thickBot="1">
      <c r="BJ28895" s="138"/>
      <c r="BK28895" s="138"/>
      <c r="BL28895" s="138"/>
      <c r="BM28895" s="138"/>
    </row>
    <row r="28896" spans="62:65" ht="13" thickBot="1">
      <c r="BJ28896" s="138"/>
      <c r="BK28896" s="138"/>
      <c r="BL28896" s="138"/>
      <c r="BM28896" s="138"/>
    </row>
    <row r="28897" spans="62:65" ht="13" thickBot="1">
      <c r="BJ28897" s="138"/>
      <c r="BK28897" s="138"/>
      <c r="BL28897" s="138"/>
      <c r="BM28897" s="138"/>
    </row>
    <row r="28898" spans="62:65" ht="13" thickBot="1">
      <c r="BJ28898" s="138"/>
      <c r="BK28898" s="138"/>
      <c r="BL28898" s="138"/>
      <c r="BM28898" s="138"/>
    </row>
    <row r="28899" spans="62:65" ht="13" thickBot="1">
      <c r="BJ28899" s="138"/>
      <c r="BK28899" s="138"/>
      <c r="BL28899" s="138"/>
      <c r="BM28899" s="138"/>
    </row>
    <row r="28900" spans="62:65" ht="13" thickBot="1">
      <c r="BJ28900" s="138"/>
      <c r="BK28900" s="138"/>
      <c r="BL28900" s="138"/>
      <c r="BM28900" s="138"/>
    </row>
    <row r="28901" spans="62:65" ht="13" thickBot="1">
      <c r="BJ28901" s="138"/>
      <c r="BK28901" s="138"/>
      <c r="BL28901" s="138"/>
      <c r="BM28901" s="138"/>
    </row>
    <row r="28902" spans="62:65" ht="13" thickBot="1">
      <c r="BJ28902" s="138"/>
      <c r="BK28902" s="138"/>
      <c r="BL28902" s="138"/>
      <c r="BM28902" s="138"/>
    </row>
    <row r="28903" spans="62:65" ht="13" thickBot="1">
      <c r="BJ28903" s="138"/>
      <c r="BK28903" s="138"/>
      <c r="BL28903" s="138"/>
      <c r="BM28903" s="138"/>
    </row>
    <row r="28904" spans="62:65" ht="13" thickBot="1">
      <c r="BJ28904" s="138"/>
      <c r="BK28904" s="138"/>
      <c r="BL28904" s="138"/>
      <c r="BM28904" s="138"/>
    </row>
    <row r="28905" spans="62:65" ht="13" thickBot="1">
      <c r="BJ28905" s="138"/>
      <c r="BK28905" s="138"/>
      <c r="BL28905" s="138"/>
      <c r="BM28905" s="138"/>
    </row>
    <row r="28906" spans="62:65" ht="13" thickBot="1">
      <c r="BJ28906" s="138"/>
      <c r="BK28906" s="138"/>
      <c r="BL28906" s="138"/>
      <c r="BM28906" s="138"/>
    </row>
    <row r="28907" spans="62:65" ht="13" thickBot="1">
      <c r="BJ28907" s="138"/>
      <c r="BK28907" s="138"/>
      <c r="BL28907" s="138"/>
      <c r="BM28907" s="138"/>
    </row>
    <row r="28908" spans="62:65" ht="13" thickBot="1">
      <c r="BJ28908" s="138"/>
      <c r="BK28908" s="138"/>
      <c r="BL28908" s="138"/>
      <c r="BM28908" s="138"/>
    </row>
    <row r="28909" spans="62:65" ht="13" thickBot="1">
      <c r="BJ28909" s="138"/>
      <c r="BK28909" s="138"/>
      <c r="BL28909" s="138"/>
      <c r="BM28909" s="138"/>
    </row>
    <row r="28910" spans="62:65" ht="13" thickBot="1">
      <c r="BJ28910" s="138"/>
      <c r="BK28910" s="138"/>
      <c r="BL28910" s="138"/>
      <c r="BM28910" s="138"/>
    </row>
    <row r="28911" spans="62:65" ht="13" thickBot="1">
      <c r="BJ28911" s="138"/>
      <c r="BK28911" s="138"/>
      <c r="BL28911" s="138"/>
      <c r="BM28911" s="138"/>
    </row>
    <row r="28912" spans="62:65" ht="13" thickBot="1">
      <c r="BJ28912" s="138"/>
      <c r="BK28912" s="138"/>
      <c r="BL28912" s="138"/>
      <c r="BM28912" s="138"/>
    </row>
    <row r="28913" spans="62:65" ht="13" thickBot="1">
      <c r="BJ28913" s="138"/>
      <c r="BK28913" s="138"/>
      <c r="BL28913" s="138"/>
      <c r="BM28913" s="138"/>
    </row>
    <row r="28914" spans="62:65" ht="13" thickBot="1">
      <c r="BJ28914" s="138"/>
      <c r="BK28914" s="138"/>
      <c r="BL28914" s="138"/>
      <c r="BM28914" s="138"/>
    </row>
    <row r="28915" spans="62:65" ht="13" thickBot="1">
      <c r="BJ28915" s="138"/>
      <c r="BK28915" s="138"/>
      <c r="BL28915" s="138"/>
      <c r="BM28915" s="138"/>
    </row>
    <row r="28916" spans="62:65" ht="13" thickBot="1">
      <c r="BJ28916" s="138"/>
      <c r="BK28916" s="138"/>
      <c r="BL28916" s="138"/>
      <c r="BM28916" s="138"/>
    </row>
    <row r="28917" spans="62:65" ht="13" thickBot="1">
      <c r="BJ28917" s="138"/>
      <c r="BK28917" s="138"/>
      <c r="BL28917" s="138"/>
      <c r="BM28917" s="138"/>
    </row>
    <row r="28918" spans="62:65" ht="13" thickBot="1">
      <c r="BJ28918" s="138"/>
      <c r="BK28918" s="138"/>
      <c r="BL28918" s="138"/>
      <c r="BM28918" s="138"/>
    </row>
    <row r="28919" spans="62:65" ht="13" thickBot="1">
      <c r="BJ28919" s="138"/>
      <c r="BK28919" s="138"/>
      <c r="BL28919" s="138"/>
      <c r="BM28919" s="138"/>
    </row>
    <row r="28920" spans="62:65" ht="13" thickBot="1">
      <c r="BJ28920" s="138"/>
      <c r="BK28920" s="138"/>
      <c r="BL28920" s="138"/>
      <c r="BM28920" s="138"/>
    </row>
    <row r="28921" spans="62:65" ht="13" thickBot="1">
      <c r="BJ28921" s="138"/>
      <c r="BK28921" s="138"/>
      <c r="BL28921" s="138"/>
      <c r="BM28921" s="138"/>
    </row>
    <row r="28922" spans="62:65" ht="13" thickBot="1">
      <c r="BJ28922" s="138"/>
      <c r="BK28922" s="138"/>
      <c r="BL28922" s="138"/>
      <c r="BM28922" s="138"/>
    </row>
    <row r="28923" spans="62:65" ht="13" thickBot="1">
      <c r="BJ28923" s="138"/>
      <c r="BK28923" s="138"/>
      <c r="BL28923" s="138"/>
      <c r="BM28923" s="138"/>
    </row>
    <row r="28924" spans="62:65" ht="13" thickBot="1">
      <c r="BJ28924" s="138"/>
      <c r="BK28924" s="138"/>
      <c r="BL28924" s="138"/>
      <c r="BM28924" s="138"/>
    </row>
    <row r="28925" spans="62:65" ht="13" thickBot="1">
      <c r="BJ28925" s="138"/>
      <c r="BK28925" s="138"/>
      <c r="BL28925" s="138"/>
      <c r="BM28925" s="138"/>
    </row>
    <row r="28926" spans="62:65" ht="13" thickBot="1">
      <c r="BJ28926" s="138"/>
      <c r="BK28926" s="138"/>
      <c r="BL28926" s="138"/>
      <c r="BM28926" s="138"/>
    </row>
    <row r="28927" spans="62:65" ht="13" thickBot="1">
      <c r="BJ28927" s="138"/>
      <c r="BK28927" s="138"/>
      <c r="BL28927" s="138"/>
      <c r="BM28927" s="138"/>
    </row>
    <row r="28928" spans="62:65" ht="13" thickBot="1">
      <c r="BJ28928" s="138"/>
      <c r="BK28928" s="138"/>
      <c r="BL28928" s="138"/>
      <c r="BM28928" s="138"/>
    </row>
    <row r="28929" spans="62:65" ht="13" thickBot="1">
      <c r="BJ28929" s="138"/>
      <c r="BK28929" s="138"/>
      <c r="BL28929" s="138"/>
      <c r="BM28929" s="138"/>
    </row>
    <row r="28930" spans="62:65" ht="13" thickBot="1">
      <c r="BJ28930" s="138"/>
      <c r="BK28930" s="138"/>
      <c r="BL28930" s="138"/>
      <c r="BM28930" s="138"/>
    </row>
    <row r="28931" spans="62:65" ht="13" thickBot="1">
      <c r="BJ28931" s="138"/>
      <c r="BK28931" s="138"/>
      <c r="BL28931" s="138"/>
      <c r="BM28931" s="138"/>
    </row>
    <row r="28932" spans="62:65" ht="13" thickBot="1">
      <c r="BJ28932" s="138"/>
      <c r="BK28932" s="138"/>
      <c r="BL28932" s="138"/>
      <c r="BM28932" s="138"/>
    </row>
    <row r="28933" spans="62:65" ht="13" thickBot="1">
      <c r="BJ28933" s="138"/>
      <c r="BK28933" s="138"/>
      <c r="BL28933" s="138"/>
      <c r="BM28933" s="138"/>
    </row>
    <row r="28934" spans="62:65" ht="13" thickBot="1">
      <c r="BJ28934" s="138"/>
      <c r="BK28934" s="138"/>
      <c r="BL28934" s="138"/>
      <c r="BM28934" s="138"/>
    </row>
    <row r="28935" spans="62:65" ht="13" thickBot="1">
      <c r="BJ28935" s="138"/>
      <c r="BK28935" s="138"/>
      <c r="BL28935" s="138"/>
      <c r="BM28935" s="138"/>
    </row>
    <row r="28936" spans="62:65" ht="13" thickBot="1">
      <c r="BJ28936" s="138"/>
      <c r="BK28936" s="138"/>
      <c r="BL28936" s="138"/>
      <c r="BM28936" s="138"/>
    </row>
    <row r="28937" spans="62:65" ht="13" thickBot="1">
      <c r="BJ28937" s="138"/>
      <c r="BK28937" s="138"/>
      <c r="BL28937" s="138"/>
      <c r="BM28937" s="138"/>
    </row>
    <row r="28938" spans="62:65" ht="13" thickBot="1">
      <c r="BJ28938" s="138"/>
      <c r="BK28938" s="138"/>
      <c r="BL28938" s="138"/>
      <c r="BM28938" s="138"/>
    </row>
    <row r="28939" spans="62:65" ht="13" thickBot="1">
      <c r="BJ28939" s="138"/>
      <c r="BK28939" s="138"/>
      <c r="BL28939" s="138"/>
      <c r="BM28939" s="138"/>
    </row>
    <row r="28940" spans="62:65" ht="13" thickBot="1">
      <c r="BJ28940" s="138"/>
      <c r="BK28940" s="138"/>
      <c r="BL28940" s="138"/>
      <c r="BM28940" s="138"/>
    </row>
    <row r="28941" spans="62:65" ht="13" thickBot="1">
      <c r="BJ28941" s="138"/>
      <c r="BK28941" s="138"/>
      <c r="BL28941" s="138"/>
      <c r="BM28941" s="138"/>
    </row>
    <row r="28942" spans="62:65" ht="13" thickBot="1">
      <c r="BJ28942" s="138"/>
      <c r="BK28942" s="138"/>
      <c r="BL28942" s="138"/>
      <c r="BM28942" s="138"/>
    </row>
    <row r="28943" spans="62:65" ht="13" thickBot="1">
      <c r="BJ28943" s="138"/>
      <c r="BK28943" s="138"/>
      <c r="BL28943" s="138"/>
      <c r="BM28943" s="138"/>
    </row>
    <row r="28944" spans="62:65" ht="13" thickBot="1">
      <c r="BJ28944" s="138"/>
      <c r="BK28944" s="138"/>
      <c r="BL28944" s="138"/>
      <c r="BM28944" s="138"/>
    </row>
    <row r="28945" spans="62:65" ht="13" thickBot="1">
      <c r="BJ28945" s="138"/>
      <c r="BK28945" s="138"/>
      <c r="BL28945" s="138"/>
      <c r="BM28945" s="138"/>
    </row>
    <row r="28946" spans="62:65" ht="13" thickBot="1">
      <c r="BJ28946" s="138"/>
      <c r="BK28946" s="138"/>
      <c r="BL28946" s="138"/>
      <c r="BM28946" s="138"/>
    </row>
    <row r="28947" spans="62:65" ht="13" thickBot="1">
      <c r="BJ28947" s="138"/>
      <c r="BK28947" s="138"/>
      <c r="BL28947" s="138"/>
      <c r="BM28947" s="138"/>
    </row>
    <row r="28948" spans="62:65" ht="13" thickBot="1">
      <c r="BJ28948" s="138"/>
      <c r="BK28948" s="138"/>
      <c r="BL28948" s="138"/>
      <c r="BM28948" s="138"/>
    </row>
    <row r="28949" spans="62:65" ht="13" thickBot="1">
      <c r="BJ28949" s="138"/>
      <c r="BK28949" s="138"/>
      <c r="BL28949" s="138"/>
      <c r="BM28949" s="138"/>
    </row>
    <row r="28950" spans="62:65" ht="13" thickBot="1">
      <c r="BJ28950" s="138"/>
      <c r="BK28950" s="138"/>
      <c r="BL28950" s="138"/>
      <c r="BM28950" s="138"/>
    </row>
    <row r="28951" spans="62:65" ht="13" thickBot="1">
      <c r="BJ28951" s="138"/>
      <c r="BK28951" s="138"/>
      <c r="BL28951" s="138"/>
      <c r="BM28951" s="138"/>
    </row>
    <row r="28952" spans="62:65" ht="13" thickBot="1">
      <c r="BJ28952" s="138"/>
      <c r="BK28952" s="138"/>
      <c r="BL28952" s="138"/>
      <c r="BM28952" s="138"/>
    </row>
    <row r="28953" spans="62:65" ht="13" thickBot="1">
      <c r="BJ28953" s="138"/>
      <c r="BK28953" s="138"/>
      <c r="BL28953" s="138"/>
      <c r="BM28953" s="138"/>
    </row>
    <row r="28954" spans="62:65" ht="13" thickBot="1">
      <c r="BJ28954" s="138"/>
      <c r="BK28954" s="138"/>
      <c r="BL28954" s="138"/>
      <c r="BM28954" s="138"/>
    </row>
    <row r="28955" spans="62:65" ht="13" thickBot="1">
      <c r="BJ28955" s="138"/>
      <c r="BK28955" s="138"/>
      <c r="BL28955" s="138"/>
      <c r="BM28955" s="138"/>
    </row>
    <row r="28956" spans="62:65" ht="13" thickBot="1">
      <c r="BJ28956" s="138"/>
      <c r="BK28956" s="138"/>
      <c r="BL28956" s="138"/>
      <c r="BM28956" s="138"/>
    </row>
    <row r="28957" spans="62:65" ht="13" thickBot="1">
      <c r="BJ28957" s="138"/>
      <c r="BK28957" s="138"/>
      <c r="BL28957" s="138"/>
      <c r="BM28957" s="138"/>
    </row>
    <row r="28958" spans="62:65" ht="13" thickBot="1">
      <c r="BJ28958" s="138"/>
      <c r="BK28958" s="138"/>
      <c r="BL28958" s="138"/>
      <c r="BM28958" s="138"/>
    </row>
    <row r="28959" spans="62:65" ht="13" thickBot="1">
      <c r="BJ28959" s="138"/>
      <c r="BK28959" s="138"/>
      <c r="BL28959" s="138"/>
      <c r="BM28959" s="138"/>
    </row>
    <row r="28960" spans="62:65" ht="13" thickBot="1">
      <c r="BJ28960" s="138"/>
      <c r="BK28960" s="138"/>
      <c r="BL28960" s="138"/>
      <c r="BM28960" s="138"/>
    </row>
    <row r="28961" spans="62:65" ht="13" thickBot="1">
      <c r="BJ28961" s="138"/>
      <c r="BK28961" s="138"/>
      <c r="BL28961" s="138"/>
      <c r="BM28961" s="138"/>
    </row>
    <row r="28962" spans="62:65" ht="13" thickBot="1">
      <c r="BJ28962" s="138"/>
      <c r="BK28962" s="138"/>
      <c r="BL28962" s="138"/>
      <c r="BM28962" s="138"/>
    </row>
    <row r="28963" spans="62:65" ht="13" thickBot="1">
      <c r="BJ28963" s="138"/>
      <c r="BK28963" s="138"/>
      <c r="BL28963" s="138"/>
      <c r="BM28963" s="138"/>
    </row>
    <row r="28964" spans="62:65" ht="13" thickBot="1">
      <c r="BJ28964" s="138"/>
      <c r="BK28964" s="138"/>
      <c r="BL28964" s="138"/>
      <c r="BM28964" s="138"/>
    </row>
    <row r="28965" spans="62:65" ht="13" thickBot="1">
      <c r="BJ28965" s="138"/>
      <c r="BK28965" s="138"/>
      <c r="BL28965" s="138"/>
      <c r="BM28965" s="138"/>
    </row>
    <row r="28966" spans="62:65" ht="13" thickBot="1">
      <c r="BJ28966" s="138"/>
      <c r="BK28966" s="138"/>
      <c r="BL28966" s="138"/>
      <c r="BM28966" s="138"/>
    </row>
    <row r="28967" spans="62:65" ht="13" thickBot="1">
      <c r="BJ28967" s="138"/>
      <c r="BK28967" s="138"/>
      <c r="BL28967" s="138"/>
      <c r="BM28967" s="138"/>
    </row>
    <row r="28968" spans="62:65" ht="13" thickBot="1">
      <c r="BJ28968" s="138"/>
      <c r="BK28968" s="138"/>
      <c r="BL28968" s="138"/>
      <c r="BM28968" s="138"/>
    </row>
    <row r="28969" spans="62:65" ht="13" thickBot="1">
      <c r="BJ28969" s="138"/>
      <c r="BK28969" s="138"/>
      <c r="BL28969" s="138"/>
      <c r="BM28969" s="138"/>
    </row>
    <row r="28970" spans="62:65" ht="13" thickBot="1">
      <c r="BJ28970" s="138"/>
      <c r="BK28970" s="138"/>
      <c r="BL28970" s="138"/>
      <c r="BM28970" s="138"/>
    </row>
    <row r="28971" spans="62:65" ht="13" thickBot="1">
      <c r="BJ28971" s="138"/>
      <c r="BK28971" s="138"/>
      <c r="BL28971" s="138"/>
      <c r="BM28971" s="138"/>
    </row>
    <row r="28972" spans="62:65" ht="13" thickBot="1">
      <c r="BJ28972" s="138"/>
      <c r="BK28972" s="138"/>
      <c r="BL28972" s="138"/>
      <c r="BM28972" s="138"/>
    </row>
    <row r="28973" spans="62:65" ht="13" thickBot="1">
      <c r="BJ28973" s="138"/>
      <c r="BK28973" s="138"/>
      <c r="BL28973" s="138"/>
      <c r="BM28973" s="138"/>
    </row>
    <row r="28974" spans="62:65" ht="13" thickBot="1">
      <c r="BJ28974" s="138"/>
      <c r="BK28974" s="138"/>
      <c r="BL28974" s="138"/>
      <c r="BM28974" s="138"/>
    </row>
    <row r="28975" spans="62:65" ht="13" thickBot="1">
      <c r="BJ28975" s="138"/>
      <c r="BK28975" s="138"/>
      <c r="BL28975" s="138"/>
      <c r="BM28975" s="138"/>
    </row>
    <row r="28976" spans="62:65" ht="13" thickBot="1">
      <c r="BJ28976" s="138"/>
      <c r="BK28976" s="138"/>
      <c r="BL28976" s="138"/>
      <c r="BM28976" s="138"/>
    </row>
    <row r="28977" spans="62:65" ht="13" thickBot="1">
      <c r="BJ28977" s="138"/>
      <c r="BK28977" s="138"/>
      <c r="BL28977" s="138"/>
      <c r="BM28977" s="138"/>
    </row>
    <row r="28978" spans="62:65" ht="13" thickBot="1">
      <c r="BJ28978" s="138"/>
      <c r="BK28978" s="138"/>
      <c r="BL28978" s="138"/>
      <c r="BM28978" s="138"/>
    </row>
    <row r="28979" spans="62:65" ht="13" thickBot="1">
      <c r="BJ28979" s="138"/>
      <c r="BK28979" s="138"/>
      <c r="BL28979" s="138"/>
      <c r="BM28979" s="138"/>
    </row>
    <row r="28980" spans="62:65" ht="13" thickBot="1">
      <c r="BJ28980" s="138"/>
      <c r="BK28980" s="138"/>
      <c r="BL28980" s="138"/>
      <c r="BM28980" s="138"/>
    </row>
    <row r="28981" spans="62:65" ht="13" thickBot="1">
      <c r="BJ28981" s="138"/>
      <c r="BK28981" s="138"/>
      <c r="BL28981" s="138"/>
      <c r="BM28981" s="138"/>
    </row>
    <row r="28982" spans="62:65" ht="13" thickBot="1">
      <c r="BJ28982" s="138"/>
      <c r="BK28982" s="138"/>
      <c r="BL28982" s="138"/>
      <c r="BM28982" s="138"/>
    </row>
    <row r="28983" spans="62:65" ht="13" thickBot="1">
      <c r="BJ28983" s="138"/>
      <c r="BK28983" s="138"/>
      <c r="BL28983" s="138"/>
      <c r="BM28983" s="138"/>
    </row>
    <row r="28984" spans="62:65" ht="13" thickBot="1">
      <c r="BJ28984" s="138"/>
      <c r="BK28984" s="138"/>
      <c r="BL28984" s="138"/>
      <c r="BM28984" s="138"/>
    </row>
    <row r="28985" spans="62:65" ht="13" thickBot="1">
      <c r="BJ28985" s="138"/>
      <c r="BK28985" s="138"/>
      <c r="BL28985" s="138"/>
      <c r="BM28985" s="138"/>
    </row>
    <row r="28986" spans="62:65" ht="13" thickBot="1">
      <c r="BJ28986" s="138"/>
      <c r="BK28986" s="138"/>
      <c r="BL28986" s="138"/>
      <c r="BM28986" s="138"/>
    </row>
    <row r="28987" spans="62:65" ht="13" thickBot="1">
      <c r="BJ28987" s="138"/>
      <c r="BK28987" s="138"/>
      <c r="BL28987" s="138"/>
      <c r="BM28987" s="138"/>
    </row>
    <row r="28988" spans="62:65" ht="13" thickBot="1">
      <c r="BJ28988" s="138"/>
      <c r="BK28988" s="138"/>
      <c r="BL28988" s="138"/>
      <c r="BM28988" s="138"/>
    </row>
    <row r="28989" spans="62:65" ht="13" thickBot="1">
      <c r="BJ28989" s="138"/>
      <c r="BK28989" s="138"/>
      <c r="BL28989" s="138"/>
      <c r="BM28989" s="138"/>
    </row>
    <row r="28990" spans="62:65" ht="13" thickBot="1">
      <c r="BJ28990" s="138"/>
      <c r="BK28990" s="138"/>
      <c r="BL28990" s="138"/>
      <c r="BM28990" s="138"/>
    </row>
    <row r="28991" spans="62:65" ht="13" thickBot="1">
      <c r="BJ28991" s="138"/>
      <c r="BK28991" s="138"/>
      <c r="BL28991" s="138"/>
      <c r="BM28991" s="138"/>
    </row>
    <row r="28992" spans="62:65" ht="13" thickBot="1">
      <c r="BJ28992" s="138"/>
      <c r="BK28992" s="138"/>
      <c r="BL28992" s="138"/>
      <c r="BM28992" s="138"/>
    </row>
    <row r="28993" spans="62:65" ht="13" thickBot="1">
      <c r="BJ28993" s="138"/>
      <c r="BK28993" s="138"/>
      <c r="BL28993" s="138"/>
      <c r="BM28993" s="138"/>
    </row>
    <row r="28994" spans="62:65" ht="13" thickBot="1">
      <c r="BJ28994" s="138"/>
      <c r="BK28994" s="138"/>
      <c r="BL28994" s="138"/>
      <c r="BM28994" s="138"/>
    </row>
    <row r="28995" spans="62:65" ht="13" thickBot="1">
      <c r="BJ28995" s="138"/>
      <c r="BK28995" s="138"/>
      <c r="BL28995" s="138"/>
      <c r="BM28995" s="138"/>
    </row>
    <row r="28996" spans="62:65" ht="13" thickBot="1">
      <c r="BJ28996" s="138"/>
      <c r="BK28996" s="138"/>
      <c r="BL28996" s="138"/>
      <c r="BM28996" s="138"/>
    </row>
    <row r="28997" spans="62:65" ht="13" thickBot="1">
      <c r="BJ28997" s="138"/>
      <c r="BK28997" s="138"/>
      <c r="BL28997" s="138"/>
      <c r="BM28997" s="138"/>
    </row>
    <row r="28998" spans="62:65" ht="13" thickBot="1">
      <c r="BJ28998" s="138"/>
      <c r="BK28998" s="138"/>
      <c r="BL28998" s="138"/>
      <c r="BM28998" s="138"/>
    </row>
    <row r="28999" spans="62:65" ht="13" thickBot="1">
      <c r="BJ28999" s="138"/>
      <c r="BK28999" s="138"/>
      <c r="BL28999" s="138"/>
      <c r="BM28999" s="138"/>
    </row>
    <row r="29000" spans="62:65" ht="13" thickBot="1">
      <c r="BJ29000" s="138"/>
      <c r="BK29000" s="138"/>
      <c r="BL29000" s="138"/>
      <c r="BM29000" s="138"/>
    </row>
    <row r="29001" spans="62:65" ht="13" thickBot="1">
      <c r="BJ29001" s="138"/>
      <c r="BK29001" s="138"/>
      <c r="BL29001" s="138"/>
      <c r="BM29001" s="138"/>
    </row>
    <row r="29002" spans="62:65" ht="13" thickBot="1">
      <c r="BJ29002" s="138"/>
      <c r="BK29002" s="138"/>
      <c r="BL29002" s="138"/>
      <c r="BM29002" s="138"/>
    </row>
    <row r="29003" spans="62:65" ht="13" thickBot="1">
      <c r="BJ29003" s="138"/>
      <c r="BK29003" s="138"/>
      <c r="BL29003" s="138"/>
      <c r="BM29003" s="138"/>
    </row>
    <row r="29004" spans="62:65" ht="13" thickBot="1">
      <c r="BJ29004" s="138"/>
      <c r="BK29004" s="138"/>
      <c r="BL29004" s="138"/>
      <c r="BM29004" s="138"/>
    </row>
    <row r="29005" spans="62:65" ht="13" thickBot="1">
      <c r="BJ29005" s="138"/>
      <c r="BK29005" s="138"/>
      <c r="BL29005" s="138"/>
      <c r="BM29005" s="138"/>
    </row>
    <row r="29006" spans="62:65" ht="13" thickBot="1">
      <c r="BJ29006" s="138"/>
      <c r="BK29006" s="138"/>
      <c r="BL29006" s="138"/>
      <c r="BM29006" s="138"/>
    </row>
    <row r="29007" spans="62:65" ht="13" thickBot="1">
      <c r="BJ29007" s="138"/>
      <c r="BK29007" s="138"/>
      <c r="BL29007" s="138"/>
      <c r="BM29007" s="138"/>
    </row>
    <row r="29008" spans="62:65" ht="13" thickBot="1">
      <c r="BJ29008" s="138"/>
      <c r="BK29008" s="138"/>
      <c r="BL29008" s="138"/>
      <c r="BM29008" s="138"/>
    </row>
    <row r="29009" spans="62:65" ht="13" thickBot="1">
      <c r="BJ29009" s="138"/>
      <c r="BK29009" s="138"/>
      <c r="BL29009" s="138"/>
      <c r="BM29009" s="138"/>
    </row>
    <row r="29010" spans="62:65" ht="13" thickBot="1">
      <c r="BJ29010" s="138"/>
      <c r="BK29010" s="138"/>
      <c r="BL29010" s="138"/>
      <c r="BM29010" s="138"/>
    </row>
    <row r="29011" spans="62:65" ht="13" thickBot="1">
      <c r="BJ29011" s="138"/>
      <c r="BK29011" s="138"/>
      <c r="BL29011" s="138"/>
      <c r="BM29011" s="138"/>
    </row>
    <row r="29012" spans="62:65" ht="13" thickBot="1">
      <c r="BJ29012" s="138"/>
      <c r="BK29012" s="138"/>
      <c r="BL29012" s="138"/>
      <c r="BM29012" s="138"/>
    </row>
    <row r="29013" spans="62:65" ht="13" thickBot="1">
      <c r="BJ29013" s="138"/>
      <c r="BK29013" s="138"/>
      <c r="BL29013" s="138"/>
      <c r="BM29013" s="138"/>
    </row>
    <row r="29014" spans="62:65" ht="13" thickBot="1">
      <c r="BJ29014" s="138"/>
      <c r="BK29014" s="138"/>
      <c r="BL29014" s="138"/>
      <c r="BM29014" s="138"/>
    </row>
    <row r="29015" spans="62:65" ht="13" thickBot="1">
      <c r="BJ29015" s="138"/>
      <c r="BK29015" s="138"/>
      <c r="BL29015" s="138"/>
      <c r="BM29015" s="138"/>
    </row>
    <row r="29016" spans="62:65" ht="13" thickBot="1">
      <c r="BJ29016" s="138"/>
      <c r="BK29016" s="138"/>
      <c r="BL29016" s="138"/>
      <c r="BM29016" s="138"/>
    </row>
    <row r="29017" spans="62:65" ht="13" thickBot="1">
      <c r="BJ29017" s="138"/>
      <c r="BK29017" s="138"/>
      <c r="BL29017" s="138"/>
      <c r="BM29017" s="138"/>
    </row>
    <row r="29018" spans="62:65" ht="13" thickBot="1">
      <c r="BJ29018" s="138"/>
      <c r="BK29018" s="138"/>
      <c r="BL29018" s="138"/>
      <c r="BM29018" s="138"/>
    </row>
    <row r="29019" spans="62:65" ht="13" thickBot="1">
      <c r="BJ29019" s="138"/>
      <c r="BK29019" s="138"/>
      <c r="BL29019" s="138"/>
      <c r="BM29019" s="138"/>
    </row>
    <row r="29020" spans="62:65" ht="13" thickBot="1">
      <c r="BJ29020" s="138"/>
      <c r="BK29020" s="138"/>
      <c r="BL29020" s="138"/>
      <c r="BM29020" s="138"/>
    </row>
    <row r="29021" spans="62:65" ht="13" thickBot="1">
      <c r="BJ29021" s="138"/>
      <c r="BK29021" s="138"/>
      <c r="BL29021" s="138"/>
      <c r="BM29021" s="138"/>
    </row>
    <row r="29022" spans="62:65" ht="13" thickBot="1">
      <c r="BJ29022" s="138"/>
      <c r="BK29022" s="138"/>
      <c r="BL29022" s="138"/>
      <c r="BM29022" s="138"/>
    </row>
    <row r="29023" spans="62:65" ht="13" thickBot="1">
      <c r="BJ29023" s="138"/>
      <c r="BK29023" s="138"/>
      <c r="BL29023" s="138"/>
      <c r="BM29023" s="138"/>
    </row>
    <row r="29024" spans="62:65" ht="13" thickBot="1">
      <c r="BJ29024" s="138"/>
      <c r="BK29024" s="138"/>
      <c r="BL29024" s="138"/>
      <c r="BM29024" s="138"/>
    </row>
    <row r="29025" spans="62:65" ht="13" thickBot="1">
      <c r="BJ29025" s="138"/>
      <c r="BK29025" s="138"/>
      <c r="BL29025" s="138"/>
      <c r="BM29025" s="138"/>
    </row>
    <row r="29026" spans="62:65" ht="13" thickBot="1">
      <c r="BJ29026" s="138"/>
      <c r="BK29026" s="138"/>
      <c r="BL29026" s="138"/>
      <c r="BM29026" s="138"/>
    </row>
    <row r="29027" spans="62:65" ht="13" thickBot="1">
      <c r="BJ29027" s="138"/>
      <c r="BK29027" s="138"/>
      <c r="BL29027" s="138"/>
      <c r="BM29027" s="138"/>
    </row>
    <row r="29028" spans="62:65" ht="13" thickBot="1">
      <c r="BJ29028" s="138"/>
      <c r="BK29028" s="138"/>
      <c r="BL29028" s="138"/>
      <c r="BM29028" s="138"/>
    </row>
    <row r="29029" spans="62:65" ht="13" thickBot="1">
      <c r="BJ29029" s="138"/>
      <c r="BK29029" s="138"/>
      <c r="BL29029" s="138"/>
      <c r="BM29029" s="138"/>
    </row>
    <row r="29030" spans="62:65" ht="13" thickBot="1">
      <c r="BJ29030" s="138"/>
      <c r="BK29030" s="138"/>
      <c r="BL29030" s="138"/>
      <c r="BM29030" s="138"/>
    </row>
    <row r="29031" spans="62:65" ht="13" thickBot="1">
      <c r="BJ29031" s="138"/>
      <c r="BK29031" s="138"/>
      <c r="BL29031" s="138"/>
      <c r="BM29031" s="138"/>
    </row>
    <row r="29032" spans="62:65" ht="13" thickBot="1">
      <c r="BJ29032" s="138"/>
      <c r="BK29032" s="138"/>
      <c r="BL29032" s="138"/>
      <c r="BM29032" s="138"/>
    </row>
    <row r="29033" spans="62:65" ht="13" thickBot="1">
      <c r="BJ29033" s="138"/>
      <c r="BK29033" s="138"/>
      <c r="BL29033" s="138"/>
      <c r="BM29033" s="138"/>
    </row>
    <row r="29034" spans="62:65" ht="13" thickBot="1">
      <c r="BJ29034" s="138"/>
      <c r="BK29034" s="138"/>
      <c r="BL29034" s="138"/>
      <c r="BM29034" s="138"/>
    </row>
    <row r="29035" spans="62:65" ht="13" thickBot="1">
      <c r="BJ29035" s="138"/>
      <c r="BK29035" s="138"/>
      <c r="BL29035" s="138"/>
      <c r="BM29035" s="138"/>
    </row>
    <row r="29036" spans="62:65" ht="13" thickBot="1">
      <c r="BJ29036" s="138"/>
      <c r="BK29036" s="138"/>
      <c r="BL29036" s="138"/>
      <c r="BM29036" s="138"/>
    </row>
    <row r="29037" spans="62:65" ht="13" thickBot="1">
      <c r="BJ29037" s="138"/>
      <c r="BK29037" s="138"/>
      <c r="BL29037" s="138"/>
      <c r="BM29037" s="138"/>
    </row>
    <row r="29038" spans="62:65" ht="13" thickBot="1">
      <c r="BJ29038" s="138"/>
      <c r="BK29038" s="138"/>
      <c r="BL29038" s="138"/>
      <c r="BM29038" s="138"/>
    </row>
    <row r="29039" spans="62:65" ht="13" thickBot="1">
      <c r="BJ29039" s="138"/>
      <c r="BK29039" s="138"/>
      <c r="BL29039" s="138"/>
      <c r="BM29039" s="138"/>
    </row>
    <row r="29040" spans="62:65" ht="13" thickBot="1">
      <c r="BJ29040" s="138"/>
      <c r="BK29040" s="138"/>
      <c r="BL29040" s="138"/>
      <c r="BM29040" s="138"/>
    </row>
    <row r="29041" spans="62:65" ht="13" thickBot="1">
      <c r="BJ29041" s="138"/>
      <c r="BK29041" s="138"/>
      <c r="BL29041" s="138"/>
      <c r="BM29041" s="138"/>
    </row>
    <row r="29042" spans="62:65" ht="13" thickBot="1">
      <c r="BJ29042" s="138"/>
      <c r="BK29042" s="138"/>
      <c r="BL29042" s="138"/>
      <c r="BM29042" s="138"/>
    </row>
    <row r="29043" spans="62:65" ht="13" thickBot="1">
      <c r="BJ29043" s="138"/>
      <c r="BK29043" s="138"/>
      <c r="BL29043" s="138"/>
      <c r="BM29043" s="138"/>
    </row>
    <row r="29044" spans="62:65" ht="13" thickBot="1">
      <c r="BJ29044" s="138"/>
      <c r="BK29044" s="138"/>
      <c r="BL29044" s="138"/>
      <c r="BM29044" s="138"/>
    </row>
    <row r="29045" spans="62:65" ht="13" thickBot="1">
      <c r="BJ29045" s="138"/>
      <c r="BK29045" s="138"/>
      <c r="BL29045" s="138"/>
      <c r="BM29045" s="138"/>
    </row>
    <row r="29046" spans="62:65" ht="13" thickBot="1">
      <c r="BJ29046" s="138"/>
      <c r="BK29046" s="138"/>
      <c r="BL29046" s="138"/>
      <c r="BM29046" s="138"/>
    </row>
    <row r="29047" spans="62:65" ht="13" thickBot="1">
      <c r="BJ29047" s="138"/>
      <c r="BK29047" s="138"/>
      <c r="BL29047" s="138"/>
      <c r="BM29047" s="138"/>
    </row>
    <row r="29048" spans="62:65" ht="13" thickBot="1">
      <c r="BJ29048" s="138"/>
      <c r="BK29048" s="138"/>
      <c r="BL29048" s="138"/>
      <c r="BM29048" s="138"/>
    </row>
    <row r="29049" spans="62:65" ht="13" thickBot="1">
      <c r="BJ29049" s="138"/>
      <c r="BK29049" s="138"/>
      <c r="BL29049" s="138"/>
      <c r="BM29049" s="138"/>
    </row>
    <row r="29050" spans="62:65" ht="13" thickBot="1">
      <c r="BJ29050" s="138"/>
      <c r="BK29050" s="138"/>
      <c r="BL29050" s="138"/>
      <c r="BM29050" s="138"/>
    </row>
    <row r="29051" spans="62:65" ht="13" thickBot="1">
      <c r="BJ29051" s="138"/>
      <c r="BK29051" s="138"/>
      <c r="BL29051" s="138"/>
      <c r="BM29051" s="138"/>
    </row>
    <row r="29052" spans="62:65" ht="13" thickBot="1">
      <c r="BJ29052" s="138"/>
      <c r="BK29052" s="138"/>
      <c r="BL29052" s="138"/>
      <c r="BM29052" s="138"/>
    </row>
    <row r="29053" spans="62:65" ht="13" thickBot="1">
      <c r="BJ29053" s="138"/>
      <c r="BK29053" s="138"/>
      <c r="BL29053" s="138"/>
      <c r="BM29053" s="138"/>
    </row>
    <row r="29054" spans="62:65" ht="13" thickBot="1">
      <c r="BJ29054" s="138"/>
      <c r="BK29054" s="138"/>
      <c r="BL29054" s="138"/>
      <c r="BM29054" s="138"/>
    </row>
    <row r="29055" spans="62:65" ht="13" thickBot="1">
      <c r="BJ29055" s="138"/>
      <c r="BK29055" s="138"/>
      <c r="BL29055" s="138"/>
      <c r="BM29055" s="138"/>
    </row>
    <row r="29056" spans="62:65" ht="13" thickBot="1">
      <c r="BJ29056" s="138"/>
      <c r="BK29056" s="138"/>
      <c r="BL29056" s="138"/>
      <c r="BM29056" s="138"/>
    </row>
    <row r="29057" spans="62:65" ht="13" thickBot="1">
      <c r="BJ29057" s="138"/>
      <c r="BK29057" s="138"/>
      <c r="BL29057" s="138"/>
      <c r="BM29057" s="138"/>
    </row>
    <row r="29058" spans="62:65" ht="13" thickBot="1">
      <c r="BJ29058" s="138"/>
      <c r="BK29058" s="138"/>
      <c r="BL29058" s="138"/>
      <c r="BM29058" s="138"/>
    </row>
    <row r="29059" spans="62:65" ht="13" thickBot="1">
      <c r="BJ29059" s="138"/>
      <c r="BK29059" s="138"/>
      <c r="BL29059" s="138"/>
      <c r="BM29059" s="138"/>
    </row>
    <row r="29060" spans="62:65" ht="13" thickBot="1">
      <c r="BJ29060" s="138"/>
      <c r="BK29060" s="138"/>
      <c r="BL29060" s="138"/>
      <c r="BM29060" s="138"/>
    </row>
    <row r="29061" spans="62:65" ht="13" thickBot="1">
      <c r="BJ29061" s="138"/>
      <c r="BK29061" s="138"/>
      <c r="BL29061" s="138"/>
      <c r="BM29061" s="138"/>
    </row>
    <row r="29062" spans="62:65" ht="13" thickBot="1">
      <c r="BJ29062" s="138"/>
      <c r="BK29062" s="138"/>
      <c r="BL29062" s="138"/>
      <c r="BM29062" s="138"/>
    </row>
    <row r="29063" spans="62:65" ht="13" thickBot="1">
      <c r="BJ29063" s="138"/>
      <c r="BK29063" s="138"/>
      <c r="BL29063" s="138"/>
      <c r="BM29063" s="138"/>
    </row>
    <row r="29064" spans="62:65" ht="13" thickBot="1">
      <c r="BJ29064" s="138"/>
      <c r="BK29064" s="138"/>
      <c r="BL29064" s="138"/>
      <c r="BM29064" s="138"/>
    </row>
    <row r="29065" spans="62:65" ht="13" thickBot="1">
      <c r="BJ29065" s="138"/>
      <c r="BK29065" s="138"/>
      <c r="BL29065" s="138"/>
      <c r="BM29065" s="138"/>
    </row>
    <row r="29066" spans="62:65" ht="13" thickBot="1">
      <c r="BJ29066" s="138"/>
      <c r="BK29066" s="138"/>
      <c r="BL29066" s="138"/>
      <c r="BM29066" s="138"/>
    </row>
    <row r="29067" spans="62:65" ht="13" thickBot="1">
      <c r="BJ29067" s="138"/>
      <c r="BK29067" s="138"/>
      <c r="BL29067" s="138"/>
      <c r="BM29067" s="138"/>
    </row>
    <row r="29068" spans="62:65" ht="13" thickBot="1">
      <c r="BJ29068" s="138"/>
      <c r="BK29068" s="138"/>
      <c r="BL29068" s="138"/>
      <c r="BM29068" s="138"/>
    </row>
    <row r="29069" spans="62:65" ht="13" thickBot="1">
      <c r="BJ29069" s="138"/>
      <c r="BK29069" s="138"/>
      <c r="BL29069" s="138"/>
      <c r="BM29069" s="138"/>
    </row>
    <row r="29070" spans="62:65" ht="13" thickBot="1">
      <c r="BJ29070" s="138"/>
      <c r="BK29070" s="138"/>
      <c r="BL29070" s="138"/>
      <c r="BM29070" s="138"/>
    </row>
    <row r="29071" spans="62:65" ht="13" thickBot="1">
      <c r="BJ29071" s="138"/>
      <c r="BK29071" s="138"/>
      <c r="BL29071" s="138"/>
      <c r="BM29071" s="138"/>
    </row>
    <row r="29072" spans="62:65" ht="13" thickBot="1">
      <c r="BJ29072" s="138"/>
      <c r="BK29072" s="138"/>
      <c r="BL29072" s="138"/>
      <c r="BM29072" s="138"/>
    </row>
    <row r="29073" spans="62:65" ht="13" thickBot="1">
      <c r="BJ29073" s="138"/>
      <c r="BK29073" s="138"/>
      <c r="BL29073" s="138"/>
      <c r="BM29073" s="138"/>
    </row>
    <row r="29074" spans="62:65" ht="13" thickBot="1">
      <c r="BJ29074" s="138"/>
      <c r="BK29074" s="138"/>
      <c r="BL29074" s="138"/>
      <c r="BM29074" s="138"/>
    </row>
    <row r="29075" spans="62:65" ht="13" thickBot="1">
      <c r="BJ29075" s="138"/>
      <c r="BK29075" s="138"/>
      <c r="BL29075" s="138"/>
      <c r="BM29075" s="138"/>
    </row>
    <row r="29076" spans="62:65" ht="13" thickBot="1">
      <c r="BJ29076" s="138"/>
      <c r="BK29076" s="138"/>
      <c r="BL29076" s="138"/>
      <c r="BM29076" s="138"/>
    </row>
    <row r="29077" spans="62:65" ht="13" thickBot="1">
      <c r="BJ29077" s="138"/>
      <c r="BK29077" s="138"/>
      <c r="BL29077" s="138"/>
      <c r="BM29077" s="138"/>
    </row>
    <row r="29078" spans="62:65" ht="13" thickBot="1">
      <c r="BJ29078" s="138"/>
      <c r="BK29078" s="138"/>
      <c r="BL29078" s="138"/>
      <c r="BM29078" s="138"/>
    </row>
    <row r="29079" spans="62:65" ht="13" thickBot="1">
      <c r="BJ29079" s="138"/>
      <c r="BK29079" s="138"/>
      <c r="BL29079" s="138"/>
      <c r="BM29079" s="138"/>
    </row>
    <row r="29080" spans="62:65" ht="13" thickBot="1">
      <c r="BJ29080" s="138"/>
      <c r="BK29080" s="138"/>
      <c r="BL29080" s="138"/>
      <c r="BM29080" s="138"/>
    </row>
    <row r="29081" spans="62:65" ht="13" thickBot="1">
      <c r="BJ29081" s="138"/>
      <c r="BK29081" s="138"/>
      <c r="BL29081" s="138"/>
      <c r="BM29081" s="138"/>
    </row>
    <row r="29082" spans="62:65" ht="13" thickBot="1">
      <c r="BJ29082" s="138"/>
      <c r="BK29082" s="138"/>
      <c r="BL29082" s="138"/>
      <c r="BM29082" s="138"/>
    </row>
    <row r="29083" spans="62:65" ht="13" thickBot="1">
      <c r="BJ29083" s="138"/>
      <c r="BK29083" s="138"/>
      <c r="BL29083" s="138"/>
      <c r="BM29083" s="138"/>
    </row>
    <row r="29084" spans="62:65" ht="13" thickBot="1">
      <c r="BJ29084" s="138"/>
      <c r="BK29084" s="138"/>
      <c r="BL29084" s="138"/>
      <c r="BM29084" s="138"/>
    </row>
    <row r="29085" spans="62:65" ht="13" thickBot="1">
      <c r="BJ29085" s="138"/>
      <c r="BK29085" s="138"/>
      <c r="BL29085" s="138"/>
      <c r="BM29085" s="138"/>
    </row>
    <row r="29086" spans="62:65" ht="13" thickBot="1">
      <c r="BJ29086" s="138"/>
      <c r="BK29086" s="138"/>
      <c r="BL29086" s="138"/>
      <c r="BM29086" s="138"/>
    </row>
    <row r="29087" spans="62:65" ht="13" thickBot="1">
      <c r="BJ29087" s="138"/>
      <c r="BK29087" s="138"/>
      <c r="BL29087" s="138"/>
      <c r="BM29087" s="138"/>
    </row>
    <row r="29088" spans="62:65" ht="13" thickBot="1">
      <c r="BJ29088" s="138"/>
      <c r="BK29088" s="138"/>
      <c r="BL29088" s="138"/>
      <c r="BM29088" s="138"/>
    </row>
    <row r="29089" spans="62:65" ht="13" thickBot="1">
      <c r="BJ29089" s="138"/>
      <c r="BK29089" s="138"/>
      <c r="BL29089" s="138"/>
      <c r="BM29089" s="138"/>
    </row>
    <row r="29090" spans="62:65" ht="13" thickBot="1">
      <c r="BJ29090" s="138"/>
      <c r="BK29090" s="138"/>
      <c r="BL29090" s="138"/>
      <c r="BM29090" s="138"/>
    </row>
    <row r="29091" spans="62:65" ht="13" thickBot="1">
      <c r="BJ29091" s="138"/>
      <c r="BK29091" s="138"/>
      <c r="BL29091" s="138"/>
      <c r="BM29091" s="138"/>
    </row>
    <row r="29092" spans="62:65" ht="13" thickBot="1">
      <c r="BJ29092" s="138"/>
      <c r="BK29092" s="138"/>
      <c r="BL29092" s="138"/>
      <c r="BM29092" s="138"/>
    </row>
    <row r="29093" spans="62:65" ht="13" thickBot="1">
      <c r="BJ29093" s="138"/>
      <c r="BK29093" s="138"/>
      <c r="BL29093" s="138"/>
      <c r="BM29093" s="138"/>
    </row>
    <row r="29094" spans="62:65" ht="13" thickBot="1">
      <c r="BJ29094" s="138"/>
      <c r="BK29094" s="138"/>
      <c r="BL29094" s="138"/>
      <c r="BM29094" s="138"/>
    </row>
    <row r="29095" spans="62:65" ht="13" thickBot="1">
      <c r="BJ29095" s="138"/>
      <c r="BK29095" s="138"/>
      <c r="BL29095" s="138"/>
      <c r="BM29095" s="138"/>
    </row>
    <row r="29096" spans="62:65" ht="13" thickBot="1">
      <c r="BJ29096" s="138"/>
      <c r="BK29096" s="138"/>
      <c r="BL29096" s="138"/>
      <c r="BM29096" s="138"/>
    </row>
    <row r="29097" spans="62:65" ht="13" thickBot="1">
      <c r="BJ29097" s="138"/>
      <c r="BK29097" s="138"/>
      <c r="BL29097" s="138"/>
      <c r="BM29097" s="138"/>
    </row>
    <row r="29098" spans="62:65" ht="13" thickBot="1">
      <c r="BJ29098" s="138"/>
      <c r="BK29098" s="138"/>
      <c r="BL29098" s="138"/>
      <c r="BM29098" s="138"/>
    </row>
    <row r="29099" spans="62:65" ht="13" thickBot="1">
      <c r="BJ29099" s="138"/>
      <c r="BK29099" s="138"/>
      <c r="BL29099" s="138"/>
      <c r="BM29099" s="138"/>
    </row>
    <row r="29100" spans="62:65" ht="13" thickBot="1">
      <c r="BJ29100" s="138"/>
      <c r="BK29100" s="138"/>
      <c r="BL29100" s="138"/>
      <c r="BM29100" s="138"/>
    </row>
    <row r="29101" spans="62:65" ht="13" thickBot="1">
      <c r="BJ29101" s="138"/>
      <c r="BK29101" s="138"/>
      <c r="BL29101" s="138"/>
      <c r="BM29101" s="138"/>
    </row>
    <row r="29102" spans="62:65" ht="13" thickBot="1">
      <c r="BJ29102" s="138"/>
      <c r="BK29102" s="138"/>
      <c r="BL29102" s="138"/>
      <c r="BM29102" s="138"/>
    </row>
    <row r="29103" spans="62:65" ht="13" thickBot="1">
      <c r="BJ29103" s="138"/>
      <c r="BK29103" s="138"/>
      <c r="BL29103" s="138"/>
      <c r="BM29103" s="138"/>
    </row>
    <row r="29104" spans="62:65" ht="13" thickBot="1">
      <c r="BJ29104" s="138"/>
      <c r="BK29104" s="138"/>
      <c r="BL29104" s="138"/>
      <c r="BM29104" s="138"/>
    </row>
    <row r="29105" spans="62:65" ht="13" thickBot="1">
      <c r="BJ29105" s="138"/>
      <c r="BK29105" s="138"/>
      <c r="BL29105" s="138"/>
      <c r="BM29105" s="138"/>
    </row>
    <row r="29106" spans="62:65" ht="13" thickBot="1">
      <c r="BJ29106" s="138"/>
      <c r="BK29106" s="138"/>
      <c r="BL29106" s="138"/>
      <c r="BM29106" s="138"/>
    </row>
    <row r="29107" spans="62:65" ht="13" thickBot="1">
      <c r="BJ29107" s="138"/>
      <c r="BK29107" s="138"/>
      <c r="BL29107" s="138"/>
      <c r="BM29107" s="138"/>
    </row>
    <row r="29108" spans="62:65" ht="13" thickBot="1">
      <c r="BJ29108" s="138"/>
      <c r="BK29108" s="138"/>
      <c r="BL29108" s="138"/>
      <c r="BM29108" s="138"/>
    </row>
    <row r="29109" spans="62:65" ht="13" thickBot="1">
      <c r="BJ29109" s="138"/>
      <c r="BK29109" s="138"/>
      <c r="BL29109" s="138"/>
      <c r="BM29109" s="138"/>
    </row>
    <row r="29110" spans="62:65" ht="13" thickBot="1">
      <c r="BJ29110" s="138"/>
      <c r="BK29110" s="138"/>
      <c r="BL29110" s="138"/>
      <c r="BM29110" s="138"/>
    </row>
    <row r="29111" spans="62:65" ht="13" thickBot="1">
      <c r="BJ29111" s="138"/>
      <c r="BK29111" s="138"/>
      <c r="BL29111" s="138"/>
      <c r="BM29111" s="138"/>
    </row>
    <row r="29112" spans="62:65" ht="13" thickBot="1">
      <c r="BJ29112" s="138"/>
      <c r="BK29112" s="138"/>
      <c r="BL29112" s="138"/>
      <c r="BM29112" s="138"/>
    </row>
    <row r="29113" spans="62:65" ht="13" thickBot="1">
      <c r="BJ29113" s="138"/>
      <c r="BK29113" s="138"/>
      <c r="BL29113" s="138"/>
      <c r="BM29113" s="138"/>
    </row>
    <row r="29114" spans="62:65" ht="13" thickBot="1">
      <c r="BJ29114" s="138"/>
      <c r="BK29114" s="138"/>
      <c r="BL29114" s="138"/>
      <c r="BM29114" s="138"/>
    </row>
    <row r="29115" spans="62:65" ht="13" thickBot="1">
      <c r="BJ29115" s="138"/>
      <c r="BK29115" s="138"/>
      <c r="BL29115" s="138"/>
      <c r="BM29115" s="138"/>
    </row>
    <row r="29116" spans="62:65" ht="13" thickBot="1">
      <c r="BJ29116" s="138"/>
      <c r="BK29116" s="138"/>
      <c r="BL29116" s="138"/>
      <c r="BM29116" s="138"/>
    </row>
    <row r="29117" spans="62:65" ht="13" thickBot="1">
      <c r="BJ29117" s="138"/>
      <c r="BK29117" s="138"/>
      <c r="BL29117" s="138"/>
      <c r="BM29117" s="138"/>
    </row>
    <row r="29118" spans="62:65" ht="13" thickBot="1">
      <c r="BJ29118" s="138"/>
      <c r="BK29118" s="138"/>
      <c r="BL29118" s="138"/>
      <c r="BM29118" s="138"/>
    </row>
    <row r="29119" spans="62:65" ht="13" thickBot="1">
      <c r="BJ29119" s="138"/>
      <c r="BK29119" s="138"/>
      <c r="BL29119" s="138"/>
      <c r="BM29119" s="138"/>
    </row>
    <row r="29120" spans="62:65" ht="13" thickBot="1">
      <c r="BJ29120" s="138"/>
      <c r="BK29120" s="138"/>
      <c r="BL29120" s="138"/>
      <c r="BM29120" s="138"/>
    </row>
    <row r="29121" spans="62:65" ht="13" thickBot="1">
      <c r="BJ29121" s="138"/>
      <c r="BK29121" s="138"/>
      <c r="BL29121" s="138"/>
      <c r="BM29121" s="138"/>
    </row>
    <row r="29122" spans="62:65" ht="13" thickBot="1">
      <c r="BJ29122" s="138"/>
      <c r="BK29122" s="138"/>
      <c r="BL29122" s="138"/>
      <c r="BM29122" s="138"/>
    </row>
    <row r="29123" spans="62:65" ht="13" thickBot="1">
      <c r="BJ29123" s="138"/>
      <c r="BK29123" s="138"/>
      <c r="BL29123" s="138"/>
      <c r="BM29123" s="138"/>
    </row>
    <row r="29124" spans="62:65" ht="13" thickBot="1">
      <c r="BJ29124" s="138"/>
      <c r="BK29124" s="138"/>
      <c r="BL29124" s="138"/>
      <c r="BM29124" s="138"/>
    </row>
    <row r="29125" spans="62:65" ht="13" thickBot="1">
      <c r="BJ29125" s="138"/>
      <c r="BK29125" s="138"/>
      <c r="BL29125" s="138"/>
      <c r="BM29125" s="138"/>
    </row>
    <row r="29126" spans="62:65" ht="13" thickBot="1">
      <c r="BJ29126" s="138"/>
      <c r="BK29126" s="138"/>
      <c r="BL29126" s="138"/>
      <c r="BM29126" s="138"/>
    </row>
    <row r="29127" spans="62:65" ht="13" thickBot="1">
      <c r="BJ29127" s="138"/>
      <c r="BK29127" s="138"/>
      <c r="BL29127" s="138"/>
      <c r="BM29127" s="138"/>
    </row>
    <row r="29128" spans="62:65" ht="13" thickBot="1">
      <c r="BJ29128" s="138"/>
      <c r="BK29128" s="138"/>
      <c r="BL29128" s="138"/>
      <c r="BM29128" s="138"/>
    </row>
    <row r="29129" spans="62:65" ht="13" thickBot="1">
      <c r="BJ29129" s="138"/>
      <c r="BK29129" s="138"/>
      <c r="BL29129" s="138"/>
      <c r="BM29129" s="138"/>
    </row>
    <row r="29130" spans="62:65" ht="13" thickBot="1">
      <c r="BJ29130" s="138"/>
      <c r="BK29130" s="138"/>
      <c r="BL29130" s="138"/>
      <c r="BM29130" s="138"/>
    </row>
    <row r="29131" spans="62:65" ht="13" thickBot="1">
      <c r="BJ29131" s="138"/>
      <c r="BK29131" s="138"/>
      <c r="BL29131" s="138"/>
      <c r="BM29131" s="138"/>
    </row>
    <row r="29132" spans="62:65" ht="13" thickBot="1">
      <c r="BJ29132" s="138"/>
      <c r="BK29132" s="138"/>
      <c r="BL29132" s="138"/>
      <c r="BM29132" s="138"/>
    </row>
    <row r="29133" spans="62:65" ht="13" thickBot="1">
      <c r="BJ29133" s="138"/>
      <c r="BK29133" s="138"/>
      <c r="BL29133" s="138"/>
      <c r="BM29133" s="138"/>
    </row>
    <row r="29134" spans="62:65" ht="13" thickBot="1">
      <c r="BJ29134" s="138"/>
      <c r="BK29134" s="138"/>
      <c r="BL29134" s="138"/>
      <c r="BM29134" s="138"/>
    </row>
    <row r="29135" spans="62:65" ht="13" thickBot="1">
      <c r="BJ29135" s="138"/>
      <c r="BK29135" s="138"/>
      <c r="BL29135" s="138"/>
      <c r="BM29135" s="138"/>
    </row>
    <row r="29136" spans="62:65" ht="13" thickBot="1">
      <c r="BJ29136" s="138"/>
      <c r="BK29136" s="138"/>
      <c r="BL29136" s="138"/>
      <c r="BM29136" s="138"/>
    </row>
    <row r="29137" spans="62:65" ht="13" thickBot="1">
      <c r="BJ29137" s="138"/>
      <c r="BK29137" s="138"/>
      <c r="BL29137" s="138"/>
      <c r="BM29137" s="138"/>
    </row>
    <row r="29138" spans="62:65" ht="13" thickBot="1">
      <c r="BJ29138" s="138"/>
      <c r="BK29138" s="138"/>
      <c r="BL29138" s="138"/>
      <c r="BM29138" s="138"/>
    </row>
    <row r="29139" spans="62:65" ht="13" thickBot="1">
      <c r="BJ29139" s="138"/>
      <c r="BK29139" s="138"/>
      <c r="BL29139" s="138"/>
      <c r="BM29139" s="138"/>
    </row>
    <row r="29140" spans="62:65" ht="13" thickBot="1">
      <c r="BJ29140" s="138"/>
      <c r="BK29140" s="138"/>
      <c r="BL29140" s="138"/>
      <c r="BM29140" s="138"/>
    </row>
    <row r="29141" spans="62:65" ht="13" thickBot="1">
      <c r="BJ29141" s="138"/>
      <c r="BK29141" s="138"/>
      <c r="BL29141" s="138"/>
      <c r="BM29141" s="138"/>
    </row>
    <row r="29142" spans="62:65" ht="13" thickBot="1">
      <c r="BJ29142" s="138"/>
      <c r="BK29142" s="138"/>
      <c r="BL29142" s="138"/>
      <c r="BM29142" s="138"/>
    </row>
    <row r="29143" spans="62:65" ht="13" thickBot="1">
      <c r="BJ29143" s="138"/>
      <c r="BK29143" s="138"/>
      <c r="BL29143" s="138"/>
      <c r="BM29143" s="138"/>
    </row>
    <row r="29144" spans="62:65" ht="13" thickBot="1">
      <c r="BJ29144" s="138"/>
      <c r="BK29144" s="138"/>
      <c r="BL29144" s="138"/>
      <c r="BM29144" s="138"/>
    </row>
    <row r="29145" spans="62:65" ht="13" thickBot="1">
      <c r="BJ29145" s="138"/>
      <c r="BK29145" s="138"/>
      <c r="BL29145" s="138"/>
      <c r="BM29145" s="138"/>
    </row>
    <row r="29146" spans="62:65" ht="13" thickBot="1">
      <c r="BJ29146" s="138"/>
      <c r="BK29146" s="138"/>
      <c r="BL29146" s="138"/>
      <c r="BM29146" s="138"/>
    </row>
    <row r="29147" spans="62:65" ht="13" thickBot="1">
      <c r="BJ29147" s="138"/>
      <c r="BK29147" s="138"/>
      <c r="BL29147" s="138"/>
      <c r="BM29147" s="138"/>
    </row>
    <row r="29148" spans="62:65" ht="13" thickBot="1">
      <c r="BJ29148" s="138"/>
      <c r="BK29148" s="138"/>
      <c r="BL29148" s="138"/>
      <c r="BM29148" s="138"/>
    </row>
    <row r="29149" spans="62:65" ht="13" thickBot="1">
      <c r="BJ29149" s="138"/>
      <c r="BK29149" s="138"/>
      <c r="BL29149" s="138"/>
      <c r="BM29149" s="138"/>
    </row>
    <row r="29150" spans="62:65" ht="13" thickBot="1">
      <c r="BJ29150" s="138"/>
      <c r="BK29150" s="138"/>
      <c r="BL29150" s="138"/>
      <c r="BM29150" s="138"/>
    </row>
    <row r="29151" spans="62:65" ht="13" thickBot="1">
      <c r="BJ29151" s="138"/>
      <c r="BK29151" s="138"/>
      <c r="BL29151" s="138"/>
      <c r="BM29151" s="138"/>
    </row>
    <row r="29152" spans="62:65" ht="13" thickBot="1">
      <c r="BJ29152" s="138"/>
      <c r="BK29152" s="138"/>
      <c r="BL29152" s="138"/>
      <c r="BM29152" s="138"/>
    </row>
    <row r="29153" spans="62:65" ht="13" thickBot="1">
      <c r="BJ29153" s="138"/>
      <c r="BK29153" s="138"/>
      <c r="BL29153" s="138"/>
      <c r="BM29153" s="138"/>
    </row>
    <row r="29154" spans="62:65" ht="13" thickBot="1">
      <c r="BJ29154" s="138"/>
      <c r="BK29154" s="138"/>
      <c r="BL29154" s="138"/>
      <c r="BM29154" s="138"/>
    </row>
    <row r="29155" spans="62:65" ht="13" thickBot="1">
      <c r="BJ29155" s="138"/>
      <c r="BK29155" s="138"/>
      <c r="BL29155" s="138"/>
      <c r="BM29155" s="138"/>
    </row>
    <row r="29156" spans="62:65" ht="13" thickBot="1">
      <c r="BJ29156" s="138"/>
      <c r="BK29156" s="138"/>
      <c r="BL29156" s="138"/>
      <c r="BM29156" s="138"/>
    </row>
    <row r="29157" spans="62:65" ht="13" thickBot="1">
      <c r="BJ29157" s="138"/>
      <c r="BK29157" s="138"/>
      <c r="BL29157" s="138"/>
      <c r="BM29157" s="138"/>
    </row>
    <row r="29158" spans="62:65" ht="13" thickBot="1">
      <c r="BJ29158" s="138"/>
      <c r="BK29158" s="138"/>
      <c r="BL29158" s="138"/>
      <c r="BM29158" s="138"/>
    </row>
    <row r="29159" spans="62:65" ht="13" thickBot="1">
      <c r="BJ29159" s="138"/>
      <c r="BK29159" s="138"/>
      <c r="BL29159" s="138"/>
      <c r="BM29159" s="138"/>
    </row>
    <row r="29160" spans="62:65" ht="13" thickBot="1">
      <c r="BJ29160" s="138"/>
      <c r="BK29160" s="138"/>
      <c r="BL29160" s="138"/>
      <c r="BM29160" s="138"/>
    </row>
    <row r="29161" spans="62:65" ht="13" thickBot="1">
      <c r="BJ29161" s="138"/>
      <c r="BK29161" s="138"/>
      <c r="BL29161" s="138"/>
      <c r="BM29161" s="138"/>
    </row>
    <row r="29162" spans="62:65" ht="13" thickBot="1">
      <c r="BJ29162" s="138"/>
      <c r="BK29162" s="138"/>
      <c r="BL29162" s="138"/>
      <c r="BM29162" s="138"/>
    </row>
    <row r="29163" spans="62:65" ht="13" thickBot="1">
      <c r="BJ29163" s="138"/>
      <c r="BK29163" s="138"/>
      <c r="BL29163" s="138"/>
      <c r="BM29163" s="138"/>
    </row>
    <row r="29164" spans="62:65" ht="13" thickBot="1">
      <c r="BJ29164" s="138"/>
      <c r="BK29164" s="138"/>
      <c r="BL29164" s="138"/>
      <c r="BM29164" s="138"/>
    </row>
    <row r="29165" spans="62:65" ht="13" thickBot="1">
      <c r="BJ29165" s="138"/>
      <c r="BK29165" s="138"/>
      <c r="BL29165" s="138"/>
      <c r="BM29165" s="138"/>
    </row>
    <row r="29166" spans="62:65" ht="13" thickBot="1">
      <c r="BJ29166" s="138"/>
      <c r="BK29166" s="138"/>
      <c r="BL29166" s="138"/>
      <c r="BM29166" s="138"/>
    </row>
    <row r="29167" spans="62:65" ht="13" thickBot="1">
      <c r="BJ29167" s="138"/>
      <c r="BK29167" s="138"/>
      <c r="BL29167" s="138"/>
      <c r="BM29167" s="138"/>
    </row>
    <row r="29168" spans="62:65" ht="13" thickBot="1">
      <c r="BJ29168" s="138"/>
      <c r="BK29168" s="138"/>
      <c r="BL29168" s="138"/>
      <c r="BM29168" s="138"/>
    </row>
    <row r="29169" spans="62:65" ht="13" thickBot="1">
      <c r="BJ29169" s="138"/>
      <c r="BK29169" s="138"/>
      <c r="BL29169" s="138"/>
      <c r="BM29169" s="138"/>
    </row>
    <row r="29170" spans="62:65" ht="13" thickBot="1">
      <c r="BJ29170" s="138"/>
      <c r="BK29170" s="138"/>
      <c r="BL29170" s="138"/>
      <c r="BM29170" s="138"/>
    </row>
    <row r="29171" spans="62:65" ht="13" thickBot="1">
      <c r="BJ29171" s="138"/>
      <c r="BK29171" s="138"/>
      <c r="BL29171" s="138"/>
      <c r="BM29171" s="138"/>
    </row>
    <row r="29172" spans="62:65" ht="13" thickBot="1">
      <c r="BJ29172" s="138"/>
      <c r="BK29172" s="138"/>
      <c r="BL29172" s="138"/>
      <c r="BM29172" s="138"/>
    </row>
    <row r="29173" spans="62:65" ht="13" thickBot="1">
      <c r="BJ29173" s="138"/>
      <c r="BK29173" s="138"/>
      <c r="BL29173" s="138"/>
      <c r="BM29173" s="138"/>
    </row>
    <row r="29174" spans="62:65" ht="13" thickBot="1">
      <c r="BJ29174" s="138"/>
      <c r="BK29174" s="138"/>
      <c r="BL29174" s="138"/>
      <c r="BM29174" s="138"/>
    </row>
    <row r="29175" spans="62:65" ht="13" thickBot="1">
      <c r="BJ29175" s="138"/>
      <c r="BK29175" s="138"/>
      <c r="BL29175" s="138"/>
      <c r="BM29175" s="138"/>
    </row>
    <row r="29176" spans="62:65" ht="13" thickBot="1">
      <c r="BJ29176" s="138"/>
      <c r="BK29176" s="138"/>
      <c r="BL29176" s="138"/>
      <c r="BM29176" s="138"/>
    </row>
    <row r="29177" spans="62:65" ht="13" thickBot="1">
      <c r="BJ29177" s="138"/>
      <c r="BK29177" s="138"/>
      <c r="BL29177" s="138"/>
      <c r="BM29177" s="138"/>
    </row>
    <row r="29178" spans="62:65" ht="13" thickBot="1">
      <c r="BJ29178" s="138"/>
      <c r="BK29178" s="138"/>
      <c r="BL29178" s="138"/>
      <c r="BM29178" s="138"/>
    </row>
    <row r="29179" spans="62:65" ht="13" thickBot="1">
      <c r="BJ29179" s="138"/>
      <c r="BK29179" s="138"/>
      <c r="BL29179" s="138"/>
      <c r="BM29179" s="138"/>
    </row>
    <row r="29180" spans="62:65" ht="13" thickBot="1">
      <c r="BJ29180" s="138"/>
      <c r="BK29180" s="138"/>
      <c r="BL29180" s="138"/>
      <c r="BM29180" s="138"/>
    </row>
    <row r="29181" spans="62:65" ht="13" thickBot="1">
      <c r="BJ29181" s="138"/>
      <c r="BK29181" s="138"/>
      <c r="BL29181" s="138"/>
      <c r="BM29181" s="138"/>
    </row>
    <row r="29182" spans="62:65" ht="13" thickBot="1">
      <c r="BJ29182" s="138"/>
      <c r="BK29182" s="138"/>
      <c r="BL29182" s="138"/>
      <c r="BM29182" s="138"/>
    </row>
    <row r="29183" spans="62:65" ht="13" thickBot="1">
      <c r="BJ29183" s="138"/>
      <c r="BK29183" s="138"/>
      <c r="BL29183" s="138"/>
      <c r="BM29183" s="138"/>
    </row>
    <row r="29184" spans="62:65" ht="13" thickBot="1">
      <c r="BJ29184" s="138"/>
      <c r="BK29184" s="138"/>
      <c r="BL29184" s="138"/>
      <c r="BM29184" s="138"/>
    </row>
    <row r="29185" spans="62:65" ht="13" thickBot="1">
      <c r="BJ29185" s="138"/>
      <c r="BK29185" s="138"/>
      <c r="BL29185" s="138"/>
      <c r="BM29185" s="138"/>
    </row>
    <row r="29186" spans="62:65" ht="13" thickBot="1">
      <c r="BJ29186" s="138"/>
      <c r="BK29186" s="138"/>
      <c r="BL29186" s="138"/>
      <c r="BM29186" s="138"/>
    </row>
    <row r="29187" spans="62:65" ht="13" thickBot="1">
      <c r="BJ29187" s="138"/>
      <c r="BK29187" s="138"/>
      <c r="BL29187" s="138"/>
      <c r="BM29187" s="138"/>
    </row>
    <row r="29188" spans="62:65" ht="13" thickBot="1">
      <c r="BJ29188" s="138"/>
      <c r="BK29188" s="138"/>
      <c r="BL29188" s="138"/>
      <c r="BM29188" s="138"/>
    </row>
    <row r="29189" spans="62:65" ht="13" thickBot="1">
      <c r="BJ29189" s="138"/>
      <c r="BK29189" s="138"/>
      <c r="BL29189" s="138"/>
      <c r="BM29189" s="138"/>
    </row>
    <row r="29190" spans="62:65" ht="13" thickBot="1">
      <c r="BJ29190" s="138"/>
      <c r="BK29190" s="138"/>
      <c r="BL29190" s="138"/>
      <c r="BM29190" s="138"/>
    </row>
    <row r="29191" spans="62:65" ht="13" thickBot="1">
      <c r="BJ29191" s="138"/>
      <c r="BK29191" s="138"/>
      <c r="BL29191" s="138"/>
      <c r="BM29191" s="138"/>
    </row>
    <row r="29192" spans="62:65" ht="13" thickBot="1">
      <c r="BJ29192" s="138"/>
      <c r="BK29192" s="138"/>
      <c r="BL29192" s="138"/>
      <c r="BM29192" s="138"/>
    </row>
    <row r="29193" spans="62:65" ht="13" thickBot="1">
      <c r="BJ29193" s="138"/>
      <c r="BK29193" s="138"/>
      <c r="BL29193" s="138"/>
      <c r="BM29193" s="138"/>
    </row>
    <row r="29194" spans="62:65" ht="13" thickBot="1">
      <c r="BJ29194" s="138"/>
      <c r="BK29194" s="138"/>
      <c r="BL29194" s="138"/>
      <c r="BM29194" s="138"/>
    </row>
    <row r="29195" spans="62:65" ht="13" thickBot="1">
      <c r="BJ29195" s="138"/>
      <c r="BK29195" s="138"/>
      <c r="BL29195" s="138"/>
      <c r="BM29195" s="138"/>
    </row>
    <row r="29196" spans="62:65" ht="13" thickBot="1">
      <c r="BJ29196" s="138"/>
      <c r="BK29196" s="138"/>
      <c r="BL29196" s="138"/>
      <c r="BM29196" s="138"/>
    </row>
    <row r="29197" spans="62:65" ht="13" thickBot="1">
      <c r="BJ29197" s="138"/>
      <c r="BK29197" s="138"/>
      <c r="BL29197" s="138"/>
      <c r="BM29197" s="138"/>
    </row>
    <row r="29198" spans="62:65" ht="13" thickBot="1">
      <c r="BJ29198" s="138"/>
      <c r="BK29198" s="138"/>
      <c r="BL29198" s="138"/>
      <c r="BM29198" s="138"/>
    </row>
    <row r="29199" spans="62:65" ht="13" thickBot="1">
      <c r="BJ29199" s="138"/>
      <c r="BK29199" s="138"/>
      <c r="BL29199" s="138"/>
      <c r="BM29199" s="138"/>
    </row>
    <row r="29200" spans="62:65" ht="13" thickBot="1">
      <c r="BJ29200" s="138"/>
      <c r="BK29200" s="138"/>
      <c r="BL29200" s="138"/>
      <c r="BM29200" s="138"/>
    </row>
    <row r="29201" spans="62:65" ht="13" thickBot="1">
      <c r="BJ29201" s="138"/>
      <c r="BK29201" s="138"/>
      <c r="BL29201" s="138"/>
      <c r="BM29201" s="138"/>
    </row>
    <row r="29202" spans="62:65" ht="13" thickBot="1">
      <c r="BJ29202" s="138"/>
      <c r="BK29202" s="138"/>
      <c r="BL29202" s="138"/>
      <c r="BM29202" s="138"/>
    </row>
    <row r="29203" spans="62:65" ht="13" thickBot="1">
      <c r="BJ29203" s="138"/>
      <c r="BK29203" s="138"/>
      <c r="BL29203" s="138"/>
      <c r="BM29203" s="138"/>
    </row>
    <row r="29204" spans="62:65" ht="13" thickBot="1">
      <c r="BJ29204" s="138"/>
      <c r="BK29204" s="138"/>
      <c r="BL29204" s="138"/>
      <c r="BM29204" s="138"/>
    </row>
    <row r="29205" spans="62:65" ht="13" thickBot="1">
      <c r="BJ29205" s="138"/>
      <c r="BK29205" s="138"/>
      <c r="BL29205" s="138"/>
      <c r="BM29205" s="138"/>
    </row>
    <row r="29206" spans="62:65" ht="13" thickBot="1">
      <c r="BJ29206" s="138"/>
      <c r="BK29206" s="138"/>
      <c r="BL29206" s="138"/>
      <c r="BM29206" s="138"/>
    </row>
    <row r="29207" spans="62:65" ht="13" thickBot="1">
      <c r="BJ29207" s="138"/>
      <c r="BK29207" s="138"/>
      <c r="BL29207" s="138"/>
      <c r="BM29207" s="138"/>
    </row>
    <row r="29208" spans="62:65" ht="13" thickBot="1">
      <c r="BJ29208" s="138"/>
      <c r="BK29208" s="138"/>
      <c r="BL29208" s="138"/>
      <c r="BM29208" s="138"/>
    </row>
    <row r="29209" spans="62:65" ht="13" thickBot="1">
      <c r="BJ29209" s="138"/>
      <c r="BK29209" s="138"/>
      <c r="BL29209" s="138"/>
      <c r="BM29209" s="138"/>
    </row>
    <row r="29210" spans="62:65" ht="13" thickBot="1">
      <c r="BJ29210" s="138"/>
      <c r="BK29210" s="138"/>
      <c r="BL29210" s="138"/>
      <c r="BM29210" s="138"/>
    </row>
    <row r="29211" spans="62:65" ht="13" thickBot="1">
      <c r="BJ29211" s="138"/>
      <c r="BK29211" s="138"/>
      <c r="BL29211" s="138"/>
      <c r="BM29211" s="138"/>
    </row>
    <row r="29212" spans="62:65" ht="13" thickBot="1">
      <c r="BJ29212" s="138"/>
      <c r="BK29212" s="138"/>
      <c r="BL29212" s="138"/>
      <c r="BM29212" s="138"/>
    </row>
    <row r="29213" spans="62:65" ht="13" thickBot="1">
      <c r="BJ29213" s="138"/>
      <c r="BK29213" s="138"/>
      <c r="BL29213" s="138"/>
      <c r="BM29213" s="138"/>
    </row>
    <row r="29214" spans="62:65" ht="13" thickBot="1">
      <c r="BJ29214" s="138"/>
      <c r="BK29214" s="138"/>
      <c r="BL29214" s="138"/>
      <c r="BM29214" s="138"/>
    </row>
    <row r="29215" spans="62:65" ht="13" thickBot="1">
      <c r="BJ29215" s="138"/>
      <c r="BK29215" s="138"/>
      <c r="BL29215" s="138"/>
      <c r="BM29215" s="138"/>
    </row>
    <row r="29216" spans="62:65" ht="13" thickBot="1">
      <c r="BJ29216" s="138"/>
      <c r="BK29216" s="138"/>
      <c r="BL29216" s="138"/>
      <c r="BM29216" s="138"/>
    </row>
    <row r="29217" spans="62:65" ht="13" thickBot="1">
      <c r="BJ29217" s="138"/>
      <c r="BK29217" s="138"/>
      <c r="BL29217" s="138"/>
      <c r="BM29217" s="138"/>
    </row>
    <row r="29218" spans="62:65" ht="13" thickBot="1">
      <c r="BJ29218" s="138"/>
      <c r="BK29218" s="138"/>
      <c r="BL29218" s="138"/>
      <c r="BM29218" s="138"/>
    </row>
    <row r="29219" spans="62:65" ht="13" thickBot="1">
      <c r="BJ29219" s="138"/>
      <c r="BK29219" s="138"/>
      <c r="BL29219" s="138"/>
      <c r="BM29219" s="138"/>
    </row>
    <row r="29220" spans="62:65" ht="13" thickBot="1">
      <c r="BJ29220" s="138"/>
      <c r="BK29220" s="138"/>
      <c r="BL29220" s="138"/>
      <c r="BM29220" s="138"/>
    </row>
    <row r="29221" spans="62:65" ht="13" thickBot="1">
      <c r="BJ29221" s="138"/>
      <c r="BK29221" s="138"/>
      <c r="BL29221" s="138"/>
      <c r="BM29221" s="138"/>
    </row>
    <row r="29222" spans="62:65" ht="13" thickBot="1">
      <c r="BJ29222" s="138"/>
      <c r="BK29222" s="138"/>
      <c r="BL29222" s="138"/>
      <c r="BM29222" s="138"/>
    </row>
    <row r="29223" spans="62:65" ht="13" thickBot="1">
      <c r="BJ29223" s="138"/>
      <c r="BK29223" s="138"/>
      <c r="BL29223" s="138"/>
      <c r="BM29223" s="138"/>
    </row>
    <row r="29224" spans="62:65" ht="13" thickBot="1">
      <c r="BJ29224" s="138"/>
      <c r="BK29224" s="138"/>
      <c r="BL29224" s="138"/>
      <c r="BM29224" s="138"/>
    </row>
    <row r="29225" spans="62:65" ht="13" thickBot="1">
      <c r="BJ29225" s="138"/>
      <c r="BK29225" s="138"/>
      <c r="BL29225" s="138"/>
      <c r="BM29225" s="138"/>
    </row>
    <row r="29226" spans="62:65" ht="13" thickBot="1">
      <c r="BJ29226" s="138"/>
      <c r="BK29226" s="138"/>
      <c r="BL29226" s="138"/>
      <c r="BM29226" s="138"/>
    </row>
    <row r="29227" spans="62:65" ht="13" thickBot="1">
      <c r="BJ29227" s="138"/>
      <c r="BK29227" s="138"/>
      <c r="BL29227" s="138"/>
      <c r="BM29227" s="138"/>
    </row>
    <row r="29228" spans="62:65" ht="13" thickBot="1">
      <c r="BJ29228" s="138"/>
      <c r="BK29228" s="138"/>
      <c r="BL29228" s="138"/>
      <c r="BM29228" s="138"/>
    </row>
    <row r="29229" spans="62:65" ht="13" thickBot="1">
      <c r="BJ29229" s="138"/>
      <c r="BK29229" s="138"/>
      <c r="BL29229" s="138"/>
      <c r="BM29229" s="138"/>
    </row>
    <row r="29230" spans="62:65" ht="13" thickBot="1">
      <c r="BJ29230" s="138"/>
      <c r="BK29230" s="138"/>
      <c r="BL29230" s="138"/>
      <c r="BM29230" s="138"/>
    </row>
    <row r="29231" spans="62:65" ht="13" thickBot="1">
      <c r="BJ29231" s="138"/>
      <c r="BK29231" s="138"/>
      <c r="BL29231" s="138"/>
      <c r="BM29231" s="138"/>
    </row>
    <row r="29232" spans="62:65" ht="13" thickBot="1">
      <c r="BJ29232" s="138"/>
      <c r="BK29232" s="138"/>
      <c r="BL29232" s="138"/>
      <c r="BM29232" s="138"/>
    </row>
    <row r="29233" spans="62:65" ht="13" thickBot="1">
      <c r="BJ29233" s="138"/>
      <c r="BK29233" s="138"/>
      <c r="BL29233" s="138"/>
      <c r="BM29233" s="138"/>
    </row>
    <row r="29234" spans="62:65" ht="13" thickBot="1">
      <c r="BJ29234" s="138"/>
      <c r="BK29234" s="138"/>
      <c r="BL29234" s="138"/>
      <c r="BM29234" s="138"/>
    </row>
    <row r="29235" spans="62:65" ht="13" thickBot="1">
      <c r="BJ29235" s="138"/>
      <c r="BK29235" s="138"/>
      <c r="BL29235" s="138"/>
      <c r="BM29235" s="138"/>
    </row>
    <row r="29236" spans="62:65" ht="13" thickBot="1">
      <c r="BJ29236" s="138"/>
      <c r="BK29236" s="138"/>
      <c r="BL29236" s="138"/>
      <c r="BM29236" s="138"/>
    </row>
    <row r="29237" spans="62:65" ht="13" thickBot="1">
      <c r="BJ29237" s="138"/>
      <c r="BK29237" s="138"/>
      <c r="BL29237" s="138"/>
      <c r="BM29237" s="138"/>
    </row>
    <row r="29238" spans="62:65" ht="13" thickBot="1">
      <c r="BJ29238" s="138"/>
      <c r="BK29238" s="138"/>
      <c r="BL29238" s="138"/>
      <c r="BM29238" s="138"/>
    </row>
    <row r="29239" spans="62:65" ht="13" thickBot="1">
      <c r="BJ29239" s="138"/>
      <c r="BK29239" s="138"/>
      <c r="BL29239" s="138"/>
      <c r="BM29239" s="138"/>
    </row>
    <row r="29240" spans="62:65" ht="13" thickBot="1">
      <c r="BJ29240" s="138"/>
      <c r="BK29240" s="138"/>
      <c r="BL29240" s="138"/>
      <c r="BM29240" s="138"/>
    </row>
    <row r="29241" spans="62:65" ht="13" thickBot="1">
      <c r="BJ29241" s="138"/>
      <c r="BK29241" s="138"/>
      <c r="BL29241" s="138"/>
      <c r="BM29241" s="138"/>
    </row>
    <row r="29242" spans="62:65" ht="13" thickBot="1">
      <c r="BJ29242" s="138"/>
      <c r="BK29242" s="138"/>
      <c r="BL29242" s="138"/>
      <c r="BM29242" s="138"/>
    </row>
    <row r="29243" spans="62:65" ht="13" thickBot="1">
      <c r="BJ29243" s="138"/>
      <c r="BK29243" s="138"/>
      <c r="BL29243" s="138"/>
      <c r="BM29243" s="138"/>
    </row>
    <row r="29244" spans="62:65" ht="13" thickBot="1">
      <c r="BJ29244" s="138"/>
      <c r="BK29244" s="138"/>
      <c r="BL29244" s="138"/>
      <c r="BM29244" s="138"/>
    </row>
    <row r="29245" spans="62:65" ht="13" thickBot="1">
      <c r="BJ29245" s="138"/>
      <c r="BK29245" s="138"/>
      <c r="BL29245" s="138"/>
      <c r="BM29245" s="138"/>
    </row>
    <row r="29246" spans="62:65" ht="13" thickBot="1">
      <c r="BJ29246" s="138"/>
      <c r="BK29246" s="138"/>
      <c r="BL29246" s="138"/>
      <c r="BM29246" s="138"/>
    </row>
    <row r="29247" spans="62:65" ht="13" thickBot="1">
      <c r="BJ29247" s="138"/>
      <c r="BK29247" s="138"/>
      <c r="BL29247" s="138"/>
      <c r="BM29247" s="138"/>
    </row>
    <row r="29248" spans="62:65" ht="13" thickBot="1">
      <c r="BJ29248" s="138"/>
      <c r="BK29248" s="138"/>
      <c r="BL29248" s="138"/>
      <c r="BM29248" s="138"/>
    </row>
    <row r="29249" spans="62:65" ht="13" thickBot="1">
      <c r="BJ29249" s="138"/>
      <c r="BK29249" s="138"/>
      <c r="BL29249" s="138"/>
      <c r="BM29249" s="138"/>
    </row>
    <row r="29250" spans="62:65" ht="13" thickBot="1">
      <c r="BJ29250" s="138"/>
      <c r="BK29250" s="138"/>
      <c r="BL29250" s="138"/>
      <c r="BM29250" s="138"/>
    </row>
    <row r="29251" spans="62:65" ht="13" thickBot="1">
      <c r="BJ29251" s="138"/>
      <c r="BK29251" s="138"/>
      <c r="BL29251" s="138"/>
      <c r="BM29251" s="138"/>
    </row>
    <row r="29252" spans="62:65" ht="13" thickBot="1">
      <c r="BJ29252" s="138"/>
      <c r="BK29252" s="138"/>
      <c r="BL29252" s="138"/>
      <c r="BM29252" s="138"/>
    </row>
    <row r="29253" spans="62:65" ht="13" thickBot="1">
      <c r="BJ29253" s="138"/>
      <c r="BK29253" s="138"/>
      <c r="BL29253" s="138"/>
      <c r="BM29253" s="138"/>
    </row>
    <row r="29254" spans="62:65" ht="13" thickBot="1">
      <c r="BJ29254" s="138"/>
      <c r="BK29254" s="138"/>
      <c r="BL29254" s="138"/>
      <c r="BM29254" s="138"/>
    </row>
    <row r="29255" spans="62:65" ht="13" thickBot="1">
      <c r="BJ29255" s="138"/>
      <c r="BK29255" s="138"/>
      <c r="BL29255" s="138"/>
      <c r="BM29255" s="138"/>
    </row>
    <row r="29256" spans="62:65" ht="13" thickBot="1">
      <c r="BJ29256" s="138"/>
      <c r="BK29256" s="138"/>
      <c r="BL29256" s="138"/>
      <c r="BM29256" s="138"/>
    </row>
    <row r="29257" spans="62:65" ht="13" thickBot="1">
      <c r="BJ29257" s="138"/>
      <c r="BK29257" s="138"/>
      <c r="BL29257" s="138"/>
      <c r="BM29257" s="138"/>
    </row>
    <row r="29258" spans="62:65" ht="13" thickBot="1">
      <c r="BJ29258" s="138"/>
      <c r="BK29258" s="138"/>
      <c r="BL29258" s="138"/>
      <c r="BM29258" s="138"/>
    </row>
    <row r="29259" spans="62:65" ht="13" thickBot="1">
      <c r="BJ29259" s="138"/>
      <c r="BK29259" s="138"/>
      <c r="BL29259" s="138"/>
      <c r="BM29259" s="138"/>
    </row>
    <row r="29260" spans="62:65" ht="13" thickBot="1">
      <c r="BJ29260" s="138"/>
      <c r="BK29260" s="138"/>
      <c r="BL29260" s="138"/>
      <c r="BM29260" s="138"/>
    </row>
    <row r="29261" spans="62:65" ht="13" thickBot="1">
      <c r="BJ29261" s="138"/>
      <c r="BK29261" s="138"/>
      <c r="BL29261" s="138"/>
      <c r="BM29261" s="138"/>
    </row>
    <row r="29262" spans="62:65" ht="13" thickBot="1">
      <c r="BJ29262" s="138"/>
      <c r="BK29262" s="138"/>
      <c r="BL29262" s="138"/>
      <c r="BM29262" s="138"/>
    </row>
    <row r="29263" spans="62:65" ht="13" thickBot="1">
      <c r="BJ29263" s="138"/>
      <c r="BK29263" s="138"/>
      <c r="BL29263" s="138"/>
      <c r="BM29263" s="138"/>
    </row>
    <row r="29264" spans="62:65" ht="13" thickBot="1">
      <c r="BJ29264" s="138"/>
      <c r="BK29264" s="138"/>
      <c r="BL29264" s="138"/>
      <c r="BM29264" s="138"/>
    </row>
    <row r="29265" spans="62:65" ht="13" thickBot="1">
      <c r="BJ29265" s="138"/>
      <c r="BK29265" s="138"/>
      <c r="BL29265" s="138"/>
      <c r="BM29265" s="138"/>
    </row>
    <row r="29266" spans="62:65" ht="13" thickBot="1">
      <c r="BJ29266" s="138"/>
      <c r="BK29266" s="138"/>
      <c r="BL29266" s="138"/>
      <c r="BM29266" s="138"/>
    </row>
    <row r="29267" spans="62:65" ht="13" thickBot="1">
      <c r="BJ29267" s="138"/>
      <c r="BK29267" s="138"/>
      <c r="BL29267" s="138"/>
      <c r="BM29267" s="138"/>
    </row>
    <row r="29268" spans="62:65" ht="13" thickBot="1">
      <c r="BJ29268" s="138"/>
      <c r="BK29268" s="138"/>
      <c r="BL29268" s="138"/>
      <c r="BM29268" s="138"/>
    </row>
    <row r="29269" spans="62:65" ht="13" thickBot="1">
      <c r="BJ29269" s="138"/>
      <c r="BK29269" s="138"/>
      <c r="BL29269" s="138"/>
      <c r="BM29269" s="138"/>
    </row>
    <row r="29270" spans="62:65" ht="13" thickBot="1">
      <c r="BJ29270" s="138"/>
      <c r="BK29270" s="138"/>
      <c r="BL29270" s="138"/>
      <c r="BM29270" s="138"/>
    </row>
    <row r="29271" spans="62:65" ht="13" thickBot="1">
      <c r="BJ29271" s="138"/>
      <c r="BK29271" s="138"/>
      <c r="BL29271" s="138"/>
      <c r="BM29271" s="138"/>
    </row>
    <row r="29272" spans="62:65" ht="13" thickBot="1">
      <c r="BJ29272" s="138"/>
      <c r="BK29272" s="138"/>
      <c r="BL29272" s="138"/>
      <c r="BM29272" s="138"/>
    </row>
    <row r="29273" spans="62:65" ht="13" thickBot="1">
      <c r="BJ29273" s="138"/>
      <c r="BK29273" s="138"/>
      <c r="BL29273" s="138"/>
      <c r="BM29273" s="138"/>
    </row>
    <row r="29274" spans="62:65" ht="13" thickBot="1">
      <c r="BJ29274" s="138"/>
      <c r="BK29274" s="138"/>
      <c r="BL29274" s="138"/>
      <c r="BM29274" s="138"/>
    </row>
    <row r="29275" spans="62:65" ht="13" thickBot="1">
      <c r="BJ29275" s="138"/>
      <c r="BK29275" s="138"/>
      <c r="BL29275" s="138"/>
      <c r="BM29275" s="138"/>
    </row>
    <row r="29276" spans="62:65" ht="13" thickBot="1">
      <c r="BJ29276" s="138"/>
      <c r="BK29276" s="138"/>
      <c r="BL29276" s="138"/>
      <c r="BM29276" s="138"/>
    </row>
    <row r="29277" spans="62:65" ht="13" thickBot="1">
      <c r="BJ29277" s="138"/>
      <c r="BK29277" s="138"/>
      <c r="BL29277" s="138"/>
      <c r="BM29277" s="138"/>
    </row>
    <row r="29278" spans="62:65" ht="13" thickBot="1">
      <c r="BJ29278" s="138"/>
      <c r="BK29278" s="138"/>
      <c r="BL29278" s="138"/>
      <c r="BM29278" s="138"/>
    </row>
    <row r="29279" spans="62:65" ht="13" thickBot="1">
      <c r="BJ29279" s="138"/>
      <c r="BK29279" s="138"/>
      <c r="BL29279" s="138"/>
      <c r="BM29279" s="138"/>
    </row>
    <row r="29280" spans="62:65" ht="13" thickBot="1">
      <c r="BJ29280" s="138"/>
      <c r="BK29280" s="138"/>
      <c r="BL29280" s="138"/>
      <c r="BM29280" s="138"/>
    </row>
    <row r="29281" spans="62:65" ht="13" thickBot="1">
      <c r="BJ29281" s="138"/>
      <c r="BK29281" s="138"/>
      <c r="BL29281" s="138"/>
      <c r="BM29281" s="138"/>
    </row>
    <row r="29282" spans="62:65" ht="13" thickBot="1">
      <c r="BJ29282" s="138"/>
      <c r="BK29282" s="138"/>
      <c r="BL29282" s="138"/>
      <c r="BM29282" s="138"/>
    </row>
    <row r="29283" spans="62:65" ht="13" thickBot="1">
      <c r="BJ29283" s="138"/>
      <c r="BK29283" s="138"/>
      <c r="BL29283" s="138"/>
      <c r="BM29283" s="138"/>
    </row>
    <row r="29284" spans="62:65" ht="13" thickBot="1">
      <c r="BJ29284" s="138"/>
      <c r="BK29284" s="138"/>
      <c r="BL29284" s="138"/>
      <c r="BM29284" s="138"/>
    </row>
    <row r="29285" spans="62:65" ht="13" thickBot="1">
      <c r="BJ29285" s="138"/>
      <c r="BK29285" s="138"/>
      <c r="BL29285" s="138"/>
      <c r="BM29285" s="138"/>
    </row>
    <row r="29286" spans="62:65" ht="13" thickBot="1">
      <c r="BJ29286" s="138"/>
      <c r="BK29286" s="138"/>
      <c r="BL29286" s="138"/>
      <c r="BM29286" s="138"/>
    </row>
    <row r="29287" spans="62:65" ht="13" thickBot="1">
      <c r="BJ29287" s="138"/>
      <c r="BK29287" s="138"/>
      <c r="BL29287" s="138"/>
      <c r="BM29287" s="138"/>
    </row>
    <row r="29288" spans="62:65" ht="13" thickBot="1">
      <c r="BJ29288" s="138"/>
      <c r="BK29288" s="138"/>
      <c r="BL29288" s="138"/>
      <c r="BM29288" s="138"/>
    </row>
    <row r="29289" spans="62:65" ht="13" thickBot="1">
      <c r="BJ29289" s="138"/>
      <c r="BK29289" s="138"/>
      <c r="BL29289" s="138"/>
      <c r="BM29289" s="138"/>
    </row>
    <row r="29290" spans="62:65" ht="13" thickBot="1">
      <c r="BJ29290" s="138"/>
      <c r="BK29290" s="138"/>
      <c r="BL29290" s="138"/>
      <c r="BM29290" s="138"/>
    </row>
    <row r="29291" spans="62:65" ht="13" thickBot="1">
      <c r="BJ29291" s="138"/>
      <c r="BK29291" s="138"/>
      <c r="BL29291" s="138"/>
      <c r="BM29291" s="138"/>
    </row>
    <row r="29292" spans="62:65" ht="13" thickBot="1">
      <c r="BJ29292" s="138"/>
      <c r="BK29292" s="138"/>
      <c r="BL29292" s="138"/>
      <c r="BM29292" s="138"/>
    </row>
    <row r="29293" spans="62:65" ht="13" thickBot="1">
      <c r="BJ29293" s="138"/>
      <c r="BK29293" s="138"/>
      <c r="BL29293" s="138"/>
      <c r="BM29293" s="138"/>
    </row>
    <row r="29294" spans="62:65" ht="13" thickBot="1">
      <c r="BJ29294" s="138"/>
      <c r="BK29294" s="138"/>
      <c r="BL29294" s="138"/>
      <c r="BM29294" s="138"/>
    </row>
    <row r="29295" spans="62:65" ht="13" thickBot="1">
      <c r="BJ29295" s="138"/>
      <c r="BK29295" s="138"/>
      <c r="BL29295" s="138"/>
      <c r="BM29295" s="138"/>
    </row>
    <row r="29296" spans="62:65" ht="13" thickBot="1">
      <c r="BJ29296" s="138"/>
      <c r="BK29296" s="138"/>
      <c r="BL29296" s="138"/>
      <c r="BM29296" s="138"/>
    </row>
    <row r="29297" spans="62:65" ht="13" thickBot="1">
      <c r="BJ29297" s="138"/>
      <c r="BK29297" s="138"/>
      <c r="BL29297" s="138"/>
      <c r="BM29297" s="138"/>
    </row>
    <row r="29298" spans="62:65" ht="13" thickBot="1">
      <c r="BJ29298" s="138"/>
      <c r="BK29298" s="138"/>
      <c r="BL29298" s="138"/>
      <c r="BM29298" s="138"/>
    </row>
    <row r="29299" spans="62:65" ht="13" thickBot="1">
      <c r="BJ29299" s="138"/>
      <c r="BK29299" s="138"/>
      <c r="BL29299" s="138"/>
      <c r="BM29299" s="138"/>
    </row>
    <row r="29300" spans="62:65" ht="13" thickBot="1">
      <c r="BJ29300" s="138"/>
      <c r="BK29300" s="138"/>
      <c r="BL29300" s="138"/>
      <c r="BM29300" s="138"/>
    </row>
    <row r="29301" spans="62:65" ht="13" thickBot="1">
      <c r="BJ29301" s="138"/>
      <c r="BK29301" s="138"/>
      <c r="BL29301" s="138"/>
      <c r="BM29301" s="138"/>
    </row>
    <row r="29302" spans="62:65" ht="13" thickBot="1">
      <c r="BJ29302" s="138"/>
      <c r="BK29302" s="138"/>
      <c r="BL29302" s="138"/>
      <c r="BM29302" s="138"/>
    </row>
    <row r="29303" spans="62:65" ht="13" thickBot="1">
      <c r="BJ29303" s="138"/>
      <c r="BK29303" s="138"/>
      <c r="BL29303" s="138"/>
      <c r="BM29303" s="138"/>
    </row>
    <row r="29304" spans="62:65" ht="13" thickBot="1">
      <c r="BJ29304" s="138"/>
      <c r="BK29304" s="138"/>
      <c r="BL29304" s="138"/>
      <c r="BM29304" s="138"/>
    </row>
    <row r="29305" spans="62:65" ht="13" thickBot="1">
      <c r="BJ29305" s="138"/>
      <c r="BK29305" s="138"/>
      <c r="BL29305" s="138"/>
      <c r="BM29305" s="138"/>
    </row>
    <row r="29306" spans="62:65" ht="13" thickBot="1">
      <c r="BJ29306" s="138"/>
      <c r="BK29306" s="138"/>
      <c r="BL29306" s="138"/>
      <c r="BM29306" s="138"/>
    </row>
    <row r="29307" spans="62:65" ht="13" thickBot="1">
      <c r="BJ29307" s="138"/>
      <c r="BK29307" s="138"/>
      <c r="BL29307" s="138"/>
      <c r="BM29307" s="138"/>
    </row>
    <row r="29308" spans="62:65" ht="13" thickBot="1">
      <c r="BJ29308" s="138"/>
      <c r="BK29308" s="138"/>
      <c r="BL29308" s="138"/>
      <c r="BM29308" s="138"/>
    </row>
    <row r="29309" spans="62:65" ht="13" thickBot="1">
      <c r="BJ29309" s="138"/>
      <c r="BK29309" s="138"/>
      <c r="BL29309" s="138"/>
      <c r="BM29309" s="138"/>
    </row>
    <row r="29310" spans="62:65" ht="13" thickBot="1">
      <c r="BJ29310" s="138"/>
      <c r="BK29310" s="138"/>
      <c r="BL29310" s="138"/>
      <c r="BM29310" s="138"/>
    </row>
    <row r="29311" spans="62:65" ht="13" thickBot="1">
      <c r="BJ29311" s="138"/>
      <c r="BK29311" s="138"/>
      <c r="BL29311" s="138"/>
      <c r="BM29311" s="138"/>
    </row>
    <row r="29312" spans="62:65" ht="13" thickBot="1">
      <c r="BJ29312" s="138"/>
      <c r="BK29312" s="138"/>
      <c r="BL29312" s="138"/>
      <c r="BM29312" s="138"/>
    </row>
    <row r="29313" spans="62:65" ht="13" thickBot="1">
      <c r="BJ29313" s="138"/>
      <c r="BK29313" s="138"/>
      <c r="BL29313" s="138"/>
      <c r="BM29313" s="138"/>
    </row>
    <row r="29314" spans="62:65" ht="13" thickBot="1">
      <c r="BJ29314" s="138"/>
      <c r="BK29314" s="138"/>
      <c r="BL29314" s="138"/>
      <c r="BM29314" s="138"/>
    </row>
    <row r="29315" spans="62:65" ht="13" thickBot="1">
      <c r="BJ29315" s="138"/>
      <c r="BK29315" s="138"/>
      <c r="BL29315" s="138"/>
      <c r="BM29315" s="138"/>
    </row>
    <row r="29316" spans="62:65" ht="13" thickBot="1">
      <c r="BJ29316" s="138"/>
      <c r="BK29316" s="138"/>
      <c r="BL29316" s="138"/>
      <c r="BM29316" s="138"/>
    </row>
    <row r="29317" spans="62:65" ht="13" thickBot="1">
      <c r="BJ29317" s="138"/>
      <c r="BK29317" s="138"/>
      <c r="BL29317" s="138"/>
      <c r="BM29317" s="138"/>
    </row>
    <row r="29318" spans="62:65" ht="13" thickBot="1">
      <c r="BJ29318" s="138"/>
      <c r="BK29318" s="138"/>
      <c r="BL29318" s="138"/>
      <c r="BM29318" s="138"/>
    </row>
    <row r="29319" spans="62:65" ht="13" thickBot="1">
      <c r="BJ29319" s="138"/>
      <c r="BK29319" s="138"/>
      <c r="BL29319" s="138"/>
      <c r="BM29319" s="138"/>
    </row>
    <row r="29320" spans="62:65" ht="13" thickBot="1">
      <c r="BJ29320" s="138"/>
      <c r="BK29320" s="138"/>
      <c r="BL29320" s="138"/>
      <c r="BM29320" s="138"/>
    </row>
    <row r="29321" spans="62:65" ht="13" thickBot="1">
      <c r="BJ29321" s="138"/>
      <c r="BK29321" s="138"/>
      <c r="BL29321" s="138"/>
      <c r="BM29321" s="138"/>
    </row>
    <row r="29322" spans="62:65" ht="13" thickBot="1">
      <c r="BJ29322" s="138"/>
      <c r="BK29322" s="138"/>
      <c r="BL29322" s="138"/>
      <c r="BM29322" s="138"/>
    </row>
    <row r="29323" spans="62:65" ht="13" thickBot="1">
      <c r="BJ29323" s="138"/>
      <c r="BK29323" s="138"/>
      <c r="BL29323" s="138"/>
      <c r="BM29323" s="138"/>
    </row>
    <row r="29324" spans="62:65" ht="13" thickBot="1">
      <c r="BJ29324" s="138"/>
      <c r="BK29324" s="138"/>
      <c r="BL29324" s="138"/>
      <c r="BM29324" s="138"/>
    </row>
    <row r="29325" spans="62:65" ht="13" thickBot="1">
      <c r="BJ29325" s="138"/>
      <c r="BK29325" s="138"/>
      <c r="BL29325" s="138"/>
      <c r="BM29325" s="138"/>
    </row>
    <row r="29326" spans="62:65" ht="13" thickBot="1">
      <c r="BJ29326" s="138"/>
      <c r="BK29326" s="138"/>
      <c r="BL29326" s="138"/>
      <c r="BM29326" s="138"/>
    </row>
    <row r="29327" spans="62:65" ht="13" thickBot="1">
      <c r="BJ29327" s="138"/>
      <c r="BK29327" s="138"/>
      <c r="BL29327" s="138"/>
      <c r="BM29327" s="138"/>
    </row>
    <row r="29328" spans="62:65" ht="13" thickBot="1">
      <c r="BJ29328" s="138"/>
      <c r="BK29328" s="138"/>
      <c r="BL29328" s="138"/>
      <c r="BM29328" s="138"/>
    </row>
    <row r="29329" spans="62:65" ht="13" thickBot="1">
      <c r="BJ29329" s="138"/>
      <c r="BK29329" s="138"/>
      <c r="BL29329" s="138"/>
      <c r="BM29329" s="138"/>
    </row>
    <row r="29330" spans="62:65" ht="13" thickBot="1">
      <c r="BJ29330" s="138"/>
      <c r="BK29330" s="138"/>
      <c r="BL29330" s="138"/>
      <c r="BM29330" s="138"/>
    </row>
    <row r="29331" spans="62:65" ht="13" thickBot="1">
      <c r="BJ29331" s="138"/>
      <c r="BK29331" s="138"/>
      <c r="BL29331" s="138"/>
      <c r="BM29331" s="138"/>
    </row>
    <row r="29332" spans="62:65" ht="13" thickBot="1">
      <c r="BJ29332" s="138"/>
      <c r="BK29332" s="138"/>
      <c r="BL29332" s="138"/>
      <c r="BM29332" s="138"/>
    </row>
    <row r="29333" spans="62:65" ht="13" thickBot="1">
      <c r="BJ29333" s="138"/>
      <c r="BK29333" s="138"/>
      <c r="BL29333" s="138"/>
      <c r="BM29333" s="138"/>
    </row>
    <row r="29334" spans="62:65" ht="13" thickBot="1">
      <c r="BJ29334" s="138"/>
      <c r="BK29334" s="138"/>
      <c r="BL29334" s="138"/>
      <c r="BM29334" s="138"/>
    </row>
    <row r="29335" spans="62:65" ht="13" thickBot="1">
      <c r="BJ29335" s="138"/>
      <c r="BK29335" s="138"/>
      <c r="BL29335" s="138"/>
      <c r="BM29335" s="138"/>
    </row>
    <row r="29336" spans="62:65" ht="13" thickBot="1">
      <c r="BJ29336" s="138"/>
      <c r="BK29336" s="138"/>
      <c r="BL29336" s="138"/>
      <c r="BM29336" s="138"/>
    </row>
    <row r="29337" spans="62:65" ht="13" thickBot="1">
      <c r="BJ29337" s="138"/>
      <c r="BK29337" s="138"/>
      <c r="BL29337" s="138"/>
      <c r="BM29337" s="138"/>
    </row>
    <row r="29338" spans="62:65" ht="13" thickBot="1">
      <c r="BJ29338" s="138"/>
      <c r="BK29338" s="138"/>
      <c r="BL29338" s="138"/>
      <c r="BM29338" s="138"/>
    </row>
    <row r="29339" spans="62:65" ht="13" thickBot="1">
      <c r="BJ29339" s="138"/>
      <c r="BK29339" s="138"/>
      <c r="BL29339" s="138"/>
      <c r="BM29339" s="138"/>
    </row>
    <row r="29340" spans="62:65" ht="13" thickBot="1">
      <c r="BJ29340" s="138"/>
      <c r="BK29340" s="138"/>
      <c r="BL29340" s="138"/>
      <c r="BM29340" s="138"/>
    </row>
    <row r="29341" spans="62:65" ht="13" thickBot="1">
      <c r="BJ29341" s="138"/>
      <c r="BK29341" s="138"/>
      <c r="BL29341" s="138"/>
      <c r="BM29341" s="138"/>
    </row>
    <row r="29342" spans="62:65" ht="13" thickBot="1">
      <c r="BJ29342" s="138"/>
      <c r="BK29342" s="138"/>
      <c r="BL29342" s="138"/>
      <c r="BM29342" s="138"/>
    </row>
    <row r="29343" spans="62:65" ht="13" thickBot="1">
      <c r="BJ29343" s="138"/>
      <c r="BK29343" s="138"/>
      <c r="BL29343" s="138"/>
      <c r="BM29343" s="138"/>
    </row>
    <row r="29344" spans="62:65" ht="13" thickBot="1">
      <c r="BJ29344" s="138"/>
      <c r="BK29344" s="138"/>
      <c r="BL29344" s="138"/>
      <c r="BM29344" s="138"/>
    </row>
    <row r="29345" spans="62:65" ht="13" thickBot="1">
      <c r="BJ29345" s="138"/>
      <c r="BK29345" s="138"/>
      <c r="BL29345" s="138"/>
      <c r="BM29345" s="138"/>
    </row>
    <row r="29346" spans="62:65" ht="13" thickBot="1">
      <c r="BJ29346" s="138"/>
      <c r="BK29346" s="138"/>
      <c r="BL29346" s="138"/>
      <c r="BM29346" s="138"/>
    </row>
    <row r="29347" spans="62:65" ht="13" thickBot="1">
      <c r="BJ29347" s="138"/>
      <c r="BK29347" s="138"/>
      <c r="BL29347" s="138"/>
      <c r="BM29347" s="138"/>
    </row>
    <row r="29348" spans="62:65" ht="13" thickBot="1">
      <c r="BJ29348" s="138"/>
      <c r="BK29348" s="138"/>
      <c r="BL29348" s="138"/>
      <c r="BM29348" s="138"/>
    </row>
    <row r="29349" spans="62:65" ht="13" thickBot="1">
      <c r="BJ29349" s="138"/>
      <c r="BK29349" s="138"/>
      <c r="BL29349" s="138"/>
      <c r="BM29349" s="138"/>
    </row>
    <row r="29350" spans="62:65" ht="13" thickBot="1">
      <c r="BJ29350" s="138"/>
      <c r="BK29350" s="138"/>
      <c r="BL29350" s="138"/>
      <c r="BM29350" s="138"/>
    </row>
    <row r="29351" spans="62:65" ht="13" thickBot="1">
      <c r="BJ29351" s="138"/>
      <c r="BK29351" s="138"/>
      <c r="BL29351" s="138"/>
      <c r="BM29351" s="138"/>
    </row>
    <row r="29352" spans="62:65" ht="13" thickBot="1">
      <c r="BJ29352" s="138"/>
      <c r="BK29352" s="138"/>
      <c r="BL29352" s="138"/>
      <c r="BM29352" s="138"/>
    </row>
    <row r="29353" spans="62:65" ht="13" thickBot="1">
      <c r="BJ29353" s="138"/>
      <c r="BK29353" s="138"/>
      <c r="BL29353" s="138"/>
      <c r="BM29353" s="138"/>
    </row>
    <row r="29354" spans="62:65" ht="13" thickBot="1">
      <c r="BJ29354" s="138"/>
      <c r="BK29354" s="138"/>
      <c r="BL29354" s="138"/>
      <c r="BM29354" s="138"/>
    </row>
    <row r="29355" spans="62:65" ht="13" thickBot="1">
      <c r="BJ29355" s="138"/>
      <c r="BK29355" s="138"/>
      <c r="BL29355" s="138"/>
      <c r="BM29355" s="138"/>
    </row>
    <row r="29356" spans="62:65" ht="13" thickBot="1">
      <c r="BJ29356" s="138"/>
      <c r="BK29356" s="138"/>
      <c r="BL29356" s="138"/>
      <c r="BM29356" s="138"/>
    </row>
    <row r="29357" spans="62:65" ht="13" thickBot="1">
      <c r="BJ29357" s="138"/>
      <c r="BK29357" s="138"/>
      <c r="BL29357" s="138"/>
      <c r="BM29357" s="138"/>
    </row>
    <row r="29358" spans="62:65" ht="13" thickBot="1">
      <c r="BJ29358" s="138"/>
      <c r="BK29358" s="138"/>
      <c r="BL29358" s="138"/>
      <c r="BM29358" s="138"/>
    </row>
    <row r="29359" spans="62:65" ht="13" thickBot="1">
      <c r="BJ29359" s="138"/>
      <c r="BK29359" s="138"/>
      <c r="BL29359" s="138"/>
      <c r="BM29359" s="138"/>
    </row>
    <row r="29360" spans="62:65" ht="13" thickBot="1">
      <c r="BJ29360" s="138"/>
      <c r="BK29360" s="138"/>
      <c r="BL29360" s="138"/>
      <c r="BM29360" s="138"/>
    </row>
    <row r="29361" spans="62:65" ht="13" thickBot="1">
      <c r="BJ29361" s="138"/>
      <c r="BK29361" s="138"/>
      <c r="BL29361" s="138"/>
      <c r="BM29361" s="138"/>
    </row>
    <row r="29362" spans="62:65" ht="13" thickBot="1">
      <c r="BJ29362" s="138"/>
      <c r="BK29362" s="138"/>
      <c r="BL29362" s="138"/>
      <c r="BM29362" s="138"/>
    </row>
    <row r="29363" spans="62:65" ht="13" thickBot="1">
      <c r="BJ29363" s="138"/>
      <c r="BK29363" s="138"/>
      <c r="BL29363" s="138"/>
      <c r="BM29363" s="138"/>
    </row>
    <row r="29364" spans="62:65" ht="13" thickBot="1">
      <c r="BJ29364" s="138"/>
      <c r="BK29364" s="138"/>
      <c r="BL29364" s="138"/>
      <c r="BM29364" s="138"/>
    </row>
    <row r="29365" spans="62:65" ht="13" thickBot="1">
      <c r="BJ29365" s="138"/>
      <c r="BK29365" s="138"/>
      <c r="BL29365" s="138"/>
      <c r="BM29365" s="138"/>
    </row>
    <row r="29366" spans="62:65" ht="13" thickBot="1">
      <c r="BJ29366" s="138"/>
      <c r="BK29366" s="138"/>
      <c r="BL29366" s="138"/>
      <c r="BM29366" s="138"/>
    </row>
    <row r="29367" spans="62:65" ht="13" thickBot="1">
      <c r="BJ29367" s="138"/>
      <c r="BK29367" s="138"/>
      <c r="BL29367" s="138"/>
      <c r="BM29367" s="138"/>
    </row>
    <row r="29368" spans="62:65" ht="13" thickBot="1">
      <c r="BJ29368" s="138"/>
      <c r="BK29368" s="138"/>
      <c r="BL29368" s="138"/>
      <c r="BM29368" s="138"/>
    </row>
    <row r="29369" spans="62:65" ht="13" thickBot="1">
      <c r="BJ29369" s="138"/>
      <c r="BK29369" s="138"/>
      <c r="BL29369" s="138"/>
      <c r="BM29369" s="138"/>
    </row>
    <row r="29370" spans="62:65" ht="13" thickBot="1">
      <c r="BJ29370" s="138"/>
      <c r="BK29370" s="138"/>
      <c r="BL29370" s="138"/>
      <c r="BM29370" s="138"/>
    </row>
    <row r="29371" spans="62:65" ht="13" thickBot="1">
      <c r="BJ29371" s="138"/>
      <c r="BK29371" s="138"/>
      <c r="BL29371" s="138"/>
      <c r="BM29371" s="138"/>
    </row>
    <row r="29372" spans="62:65" ht="13" thickBot="1">
      <c r="BJ29372" s="138"/>
      <c r="BK29372" s="138"/>
      <c r="BL29372" s="138"/>
      <c r="BM29372" s="138"/>
    </row>
    <row r="29373" spans="62:65" ht="13" thickBot="1">
      <c r="BJ29373" s="138"/>
      <c r="BK29373" s="138"/>
      <c r="BL29373" s="138"/>
      <c r="BM29373" s="138"/>
    </row>
    <row r="29374" spans="62:65" ht="13" thickBot="1">
      <c r="BJ29374" s="138"/>
      <c r="BK29374" s="138"/>
      <c r="BL29374" s="138"/>
      <c r="BM29374" s="138"/>
    </row>
    <row r="29375" spans="62:65" ht="13" thickBot="1">
      <c r="BJ29375" s="138"/>
      <c r="BK29375" s="138"/>
      <c r="BL29375" s="138"/>
      <c r="BM29375" s="138"/>
    </row>
    <row r="29376" spans="62:65" ht="13" thickBot="1">
      <c r="BJ29376" s="138"/>
      <c r="BK29376" s="138"/>
      <c r="BL29376" s="138"/>
      <c r="BM29376" s="138"/>
    </row>
    <row r="29377" spans="62:65" ht="13" thickBot="1">
      <c r="BJ29377" s="138"/>
      <c r="BK29377" s="138"/>
      <c r="BL29377" s="138"/>
      <c r="BM29377" s="138"/>
    </row>
    <row r="29378" spans="62:65" ht="13" thickBot="1">
      <c r="BJ29378" s="138"/>
      <c r="BK29378" s="138"/>
      <c r="BL29378" s="138"/>
      <c r="BM29378" s="138"/>
    </row>
    <row r="29379" spans="62:65" ht="13" thickBot="1">
      <c r="BJ29379" s="138"/>
      <c r="BK29379" s="138"/>
      <c r="BL29379" s="138"/>
      <c r="BM29379" s="138"/>
    </row>
    <row r="29380" spans="62:65" ht="13" thickBot="1">
      <c r="BJ29380" s="138"/>
      <c r="BK29380" s="138"/>
      <c r="BL29380" s="138"/>
      <c r="BM29380" s="138"/>
    </row>
    <row r="29381" spans="62:65" ht="13" thickBot="1">
      <c r="BJ29381" s="138"/>
      <c r="BK29381" s="138"/>
      <c r="BL29381" s="138"/>
      <c r="BM29381" s="138"/>
    </row>
    <row r="29382" spans="62:65" ht="13" thickBot="1">
      <c r="BJ29382" s="138"/>
      <c r="BK29382" s="138"/>
      <c r="BL29382" s="138"/>
      <c r="BM29382" s="138"/>
    </row>
    <row r="29383" spans="62:65" ht="13" thickBot="1">
      <c r="BJ29383" s="138"/>
      <c r="BK29383" s="138"/>
      <c r="BL29383" s="138"/>
      <c r="BM29383" s="138"/>
    </row>
    <row r="29384" spans="62:65" ht="13" thickBot="1">
      <c r="BJ29384" s="138"/>
      <c r="BK29384" s="138"/>
      <c r="BL29384" s="138"/>
      <c r="BM29384" s="138"/>
    </row>
    <row r="29385" spans="62:65" ht="13" thickBot="1">
      <c r="BJ29385" s="138"/>
      <c r="BK29385" s="138"/>
      <c r="BL29385" s="138"/>
      <c r="BM29385" s="138"/>
    </row>
    <row r="29386" spans="62:65" ht="13" thickBot="1">
      <c r="BJ29386" s="138"/>
      <c r="BK29386" s="138"/>
      <c r="BL29386" s="138"/>
      <c r="BM29386" s="138"/>
    </row>
    <row r="29387" spans="62:65" ht="13" thickBot="1">
      <c r="BJ29387" s="138"/>
      <c r="BK29387" s="138"/>
      <c r="BL29387" s="138"/>
      <c r="BM29387" s="138"/>
    </row>
    <row r="29388" spans="62:65" ht="13" thickBot="1">
      <c r="BJ29388" s="138"/>
      <c r="BK29388" s="138"/>
      <c r="BL29388" s="138"/>
      <c r="BM29388" s="138"/>
    </row>
    <row r="29389" spans="62:65" ht="13" thickBot="1">
      <c r="BJ29389" s="138"/>
      <c r="BK29389" s="138"/>
      <c r="BL29389" s="138"/>
      <c r="BM29389" s="138"/>
    </row>
    <row r="29390" spans="62:65" ht="13" thickBot="1">
      <c r="BJ29390" s="138"/>
      <c r="BK29390" s="138"/>
      <c r="BL29390" s="138"/>
      <c r="BM29390" s="138"/>
    </row>
    <row r="29391" spans="62:65" ht="13" thickBot="1">
      <c r="BJ29391" s="138"/>
      <c r="BK29391" s="138"/>
      <c r="BL29391" s="138"/>
      <c r="BM29391" s="138"/>
    </row>
    <row r="29392" spans="62:65" ht="13" thickBot="1">
      <c r="BJ29392" s="138"/>
      <c r="BK29392" s="138"/>
      <c r="BL29392" s="138"/>
      <c r="BM29392" s="138"/>
    </row>
    <row r="29393" spans="62:65" ht="13" thickBot="1">
      <c r="BJ29393" s="138"/>
      <c r="BK29393" s="138"/>
      <c r="BL29393" s="138"/>
      <c r="BM29393" s="138"/>
    </row>
    <row r="29394" spans="62:65" ht="13" thickBot="1">
      <c r="BJ29394" s="138"/>
      <c r="BK29394" s="138"/>
      <c r="BL29394" s="138"/>
      <c r="BM29394" s="138"/>
    </row>
    <row r="29395" spans="62:65" ht="13" thickBot="1">
      <c r="BJ29395" s="138"/>
      <c r="BK29395" s="138"/>
      <c r="BL29395" s="138"/>
      <c r="BM29395" s="138"/>
    </row>
    <row r="29396" spans="62:65" ht="13" thickBot="1">
      <c r="BJ29396" s="138"/>
      <c r="BK29396" s="138"/>
      <c r="BL29396" s="138"/>
      <c r="BM29396" s="138"/>
    </row>
    <row r="29397" spans="62:65" ht="13" thickBot="1">
      <c r="BJ29397" s="138"/>
      <c r="BK29397" s="138"/>
      <c r="BL29397" s="138"/>
      <c r="BM29397" s="138"/>
    </row>
    <row r="29398" spans="62:65" ht="13" thickBot="1">
      <c r="BJ29398" s="138"/>
      <c r="BK29398" s="138"/>
      <c r="BL29398" s="138"/>
      <c r="BM29398" s="138"/>
    </row>
    <row r="29399" spans="62:65" ht="13" thickBot="1">
      <c r="BJ29399" s="138"/>
      <c r="BK29399" s="138"/>
      <c r="BL29399" s="138"/>
      <c r="BM29399" s="138"/>
    </row>
    <row r="29400" spans="62:65" ht="13" thickBot="1">
      <c r="BJ29400" s="138"/>
      <c r="BK29400" s="138"/>
      <c r="BL29400" s="138"/>
      <c r="BM29400" s="138"/>
    </row>
    <row r="29401" spans="62:65" ht="13" thickBot="1">
      <c r="BJ29401" s="138"/>
      <c r="BK29401" s="138"/>
      <c r="BL29401" s="138"/>
      <c r="BM29401" s="138"/>
    </row>
    <row r="29402" spans="62:65" ht="13" thickBot="1">
      <c r="BJ29402" s="138"/>
      <c r="BK29402" s="138"/>
      <c r="BL29402" s="138"/>
      <c r="BM29402" s="138"/>
    </row>
    <row r="29403" spans="62:65" ht="13" thickBot="1">
      <c r="BJ29403" s="138"/>
      <c r="BK29403" s="138"/>
      <c r="BL29403" s="138"/>
      <c r="BM29403" s="138"/>
    </row>
    <row r="29404" spans="62:65" ht="13" thickBot="1">
      <c r="BJ29404" s="138"/>
      <c r="BK29404" s="138"/>
      <c r="BL29404" s="138"/>
      <c r="BM29404" s="138"/>
    </row>
    <row r="29405" spans="62:65" ht="13" thickBot="1">
      <c r="BJ29405" s="138"/>
      <c r="BK29405" s="138"/>
      <c r="BL29405" s="138"/>
      <c r="BM29405" s="138"/>
    </row>
    <row r="29406" spans="62:65" ht="13" thickBot="1">
      <c r="BJ29406" s="138"/>
      <c r="BK29406" s="138"/>
      <c r="BL29406" s="138"/>
      <c r="BM29406" s="138"/>
    </row>
    <row r="29407" spans="62:65" ht="13" thickBot="1">
      <c r="BJ29407" s="138"/>
      <c r="BK29407" s="138"/>
      <c r="BL29407" s="138"/>
      <c r="BM29407" s="138"/>
    </row>
    <row r="29408" spans="62:65" ht="13" thickBot="1">
      <c r="BJ29408" s="138"/>
      <c r="BK29408" s="138"/>
      <c r="BL29408" s="138"/>
      <c r="BM29408" s="138"/>
    </row>
    <row r="29409" spans="62:65" ht="13" thickBot="1">
      <c r="BJ29409" s="138"/>
      <c r="BK29409" s="138"/>
      <c r="BL29409" s="138"/>
      <c r="BM29409" s="138"/>
    </row>
    <row r="29410" spans="62:65" ht="13" thickBot="1">
      <c r="BJ29410" s="138"/>
      <c r="BK29410" s="138"/>
      <c r="BL29410" s="138"/>
      <c r="BM29410" s="138"/>
    </row>
    <row r="29411" spans="62:65" ht="13" thickBot="1">
      <c r="BJ29411" s="138"/>
      <c r="BK29411" s="138"/>
      <c r="BL29411" s="138"/>
      <c r="BM29411" s="138"/>
    </row>
    <row r="29412" spans="62:65" ht="13" thickBot="1">
      <c r="BJ29412" s="138"/>
      <c r="BK29412" s="138"/>
      <c r="BL29412" s="138"/>
      <c r="BM29412" s="138"/>
    </row>
    <row r="29413" spans="62:65" ht="13" thickBot="1">
      <c r="BJ29413" s="138"/>
      <c r="BK29413" s="138"/>
      <c r="BL29413" s="138"/>
      <c r="BM29413" s="138"/>
    </row>
    <row r="29414" spans="62:65" ht="13" thickBot="1">
      <c r="BJ29414" s="138"/>
      <c r="BK29414" s="138"/>
      <c r="BL29414" s="138"/>
      <c r="BM29414" s="138"/>
    </row>
    <row r="29415" spans="62:65" ht="13" thickBot="1">
      <c r="BJ29415" s="138"/>
      <c r="BK29415" s="138"/>
      <c r="BL29415" s="138"/>
      <c r="BM29415" s="138"/>
    </row>
    <row r="29416" spans="62:65" ht="13" thickBot="1">
      <c r="BJ29416" s="138"/>
      <c r="BK29416" s="138"/>
      <c r="BL29416" s="138"/>
      <c r="BM29416" s="138"/>
    </row>
    <row r="29417" spans="62:65" ht="13" thickBot="1">
      <c r="BJ29417" s="138"/>
      <c r="BK29417" s="138"/>
      <c r="BL29417" s="138"/>
      <c r="BM29417" s="138"/>
    </row>
    <row r="29418" spans="62:65" ht="13" thickBot="1">
      <c r="BJ29418" s="138"/>
      <c r="BK29418" s="138"/>
      <c r="BL29418" s="138"/>
      <c r="BM29418" s="138"/>
    </row>
    <row r="29419" spans="62:65" ht="13" thickBot="1">
      <c r="BJ29419" s="138"/>
      <c r="BK29419" s="138"/>
      <c r="BL29419" s="138"/>
      <c r="BM29419" s="138"/>
    </row>
    <row r="29420" spans="62:65" ht="13" thickBot="1">
      <c r="BJ29420" s="138"/>
      <c r="BK29420" s="138"/>
      <c r="BL29420" s="138"/>
      <c r="BM29420" s="138"/>
    </row>
    <row r="29421" spans="62:65" ht="13" thickBot="1">
      <c r="BJ29421" s="138"/>
      <c r="BK29421" s="138"/>
      <c r="BL29421" s="138"/>
      <c r="BM29421" s="138"/>
    </row>
    <row r="29422" spans="62:65" ht="13" thickBot="1">
      <c r="BJ29422" s="138"/>
      <c r="BK29422" s="138"/>
      <c r="BL29422" s="138"/>
      <c r="BM29422" s="138"/>
    </row>
    <row r="29423" spans="62:65" ht="13" thickBot="1">
      <c r="BJ29423" s="138"/>
      <c r="BK29423" s="138"/>
      <c r="BL29423" s="138"/>
      <c r="BM29423" s="138"/>
    </row>
    <row r="29424" spans="62:65" ht="13" thickBot="1">
      <c r="BJ29424" s="138"/>
      <c r="BK29424" s="138"/>
      <c r="BL29424" s="138"/>
      <c r="BM29424" s="138"/>
    </row>
    <row r="29425" spans="62:65" ht="13" thickBot="1">
      <c r="BJ29425" s="138"/>
      <c r="BK29425" s="138"/>
      <c r="BL29425" s="138"/>
      <c r="BM29425" s="138"/>
    </row>
    <row r="29426" spans="62:65" ht="13" thickBot="1">
      <c r="BJ29426" s="138"/>
      <c r="BK29426" s="138"/>
      <c r="BL29426" s="138"/>
      <c r="BM29426" s="138"/>
    </row>
    <row r="29427" spans="62:65" ht="13" thickBot="1">
      <c r="BJ29427" s="138"/>
      <c r="BK29427" s="138"/>
      <c r="BL29427" s="138"/>
      <c r="BM29427" s="138"/>
    </row>
    <row r="29428" spans="62:65" ht="13" thickBot="1">
      <c r="BJ29428" s="138"/>
      <c r="BK29428" s="138"/>
      <c r="BL29428" s="138"/>
      <c r="BM29428" s="138"/>
    </row>
    <row r="29429" spans="62:65" ht="13" thickBot="1">
      <c r="BJ29429" s="138"/>
      <c r="BK29429" s="138"/>
      <c r="BL29429" s="138"/>
      <c r="BM29429" s="138"/>
    </row>
    <row r="29430" spans="62:65" ht="13" thickBot="1">
      <c r="BJ29430" s="138"/>
      <c r="BK29430" s="138"/>
      <c r="BL29430" s="138"/>
      <c r="BM29430" s="138"/>
    </row>
    <row r="29431" spans="62:65" ht="13" thickBot="1">
      <c r="BJ29431" s="138"/>
      <c r="BK29431" s="138"/>
      <c r="BL29431" s="138"/>
      <c r="BM29431" s="138"/>
    </row>
    <row r="29432" spans="62:65" ht="13" thickBot="1">
      <c r="BJ29432" s="138"/>
      <c r="BK29432" s="138"/>
      <c r="BL29432" s="138"/>
      <c r="BM29432" s="138"/>
    </row>
    <row r="29433" spans="62:65" ht="13" thickBot="1">
      <c r="BJ29433" s="138"/>
      <c r="BK29433" s="138"/>
      <c r="BL29433" s="138"/>
      <c r="BM29433" s="138"/>
    </row>
    <row r="29434" spans="62:65" ht="13" thickBot="1">
      <c r="BJ29434" s="138"/>
      <c r="BK29434" s="138"/>
      <c r="BL29434" s="138"/>
      <c r="BM29434" s="138"/>
    </row>
    <row r="29435" spans="62:65" ht="13" thickBot="1">
      <c r="BJ29435" s="138"/>
      <c r="BK29435" s="138"/>
      <c r="BL29435" s="138"/>
      <c r="BM29435" s="138"/>
    </row>
    <row r="29436" spans="62:65" ht="13" thickBot="1">
      <c r="BJ29436" s="138"/>
      <c r="BK29436" s="138"/>
      <c r="BL29436" s="138"/>
      <c r="BM29436" s="138"/>
    </row>
    <row r="29437" spans="62:65" ht="13" thickBot="1">
      <c r="BJ29437" s="138"/>
      <c r="BK29437" s="138"/>
      <c r="BL29437" s="138"/>
      <c r="BM29437" s="138"/>
    </row>
    <row r="29438" spans="62:65" ht="13" thickBot="1">
      <c r="BJ29438" s="138"/>
      <c r="BK29438" s="138"/>
      <c r="BL29438" s="138"/>
      <c r="BM29438" s="138"/>
    </row>
    <row r="29439" spans="62:65" ht="13" thickBot="1">
      <c r="BJ29439" s="138"/>
      <c r="BK29439" s="138"/>
      <c r="BL29439" s="138"/>
      <c r="BM29439" s="138"/>
    </row>
    <row r="29440" spans="62:65" ht="13" thickBot="1">
      <c r="BJ29440" s="138"/>
      <c r="BK29440" s="138"/>
      <c r="BL29440" s="138"/>
      <c r="BM29440" s="138"/>
    </row>
    <row r="29441" spans="62:65" ht="13" thickBot="1">
      <c r="BJ29441" s="138"/>
      <c r="BK29441" s="138"/>
      <c r="BL29441" s="138"/>
      <c r="BM29441" s="138"/>
    </row>
    <row r="29442" spans="62:65" ht="13" thickBot="1">
      <c r="BJ29442" s="138"/>
      <c r="BK29442" s="138"/>
      <c r="BL29442" s="138"/>
      <c r="BM29442" s="138"/>
    </row>
    <row r="29443" spans="62:65" ht="13" thickBot="1">
      <c r="BJ29443" s="138"/>
      <c r="BK29443" s="138"/>
      <c r="BL29443" s="138"/>
      <c r="BM29443" s="138"/>
    </row>
    <row r="29444" spans="62:65" ht="13" thickBot="1">
      <c r="BJ29444" s="138"/>
      <c r="BK29444" s="138"/>
      <c r="BL29444" s="138"/>
      <c r="BM29444" s="138"/>
    </row>
    <row r="29445" spans="62:65" ht="13" thickBot="1">
      <c r="BJ29445" s="138"/>
      <c r="BK29445" s="138"/>
      <c r="BL29445" s="138"/>
      <c r="BM29445" s="138"/>
    </row>
    <row r="29446" spans="62:65" ht="13" thickBot="1">
      <c r="BJ29446" s="138"/>
      <c r="BK29446" s="138"/>
      <c r="BL29446" s="138"/>
      <c r="BM29446" s="138"/>
    </row>
    <row r="29447" spans="62:65" ht="13" thickBot="1">
      <c r="BJ29447" s="138"/>
      <c r="BK29447" s="138"/>
      <c r="BL29447" s="138"/>
      <c r="BM29447" s="138"/>
    </row>
    <row r="29448" spans="62:65" ht="13" thickBot="1">
      <c r="BJ29448" s="138"/>
      <c r="BK29448" s="138"/>
      <c r="BL29448" s="138"/>
      <c r="BM29448" s="138"/>
    </row>
    <row r="29449" spans="62:65" ht="13" thickBot="1">
      <c r="BJ29449" s="138"/>
      <c r="BK29449" s="138"/>
      <c r="BL29449" s="138"/>
      <c r="BM29449" s="138"/>
    </row>
    <row r="29450" spans="62:65" ht="13" thickBot="1">
      <c r="BJ29450" s="138"/>
      <c r="BK29450" s="138"/>
      <c r="BL29450" s="138"/>
      <c r="BM29450" s="138"/>
    </row>
    <row r="29451" spans="62:65" ht="13" thickBot="1">
      <c r="BJ29451" s="138"/>
      <c r="BK29451" s="138"/>
      <c r="BL29451" s="138"/>
      <c r="BM29451" s="138"/>
    </row>
    <row r="29452" spans="62:65" ht="13" thickBot="1">
      <c r="BJ29452" s="138"/>
      <c r="BK29452" s="138"/>
      <c r="BL29452" s="138"/>
      <c r="BM29452" s="138"/>
    </row>
    <row r="29453" spans="62:65" ht="13" thickBot="1">
      <c r="BJ29453" s="138"/>
      <c r="BK29453" s="138"/>
      <c r="BL29453" s="138"/>
      <c r="BM29453" s="138"/>
    </row>
    <row r="29454" spans="62:65" ht="13" thickBot="1">
      <c r="BJ29454" s="138"/>
      <c r="BK29454" s="138"/>
      <c r="BL29454" s="138"/>
      <c r="BM29454" s="138"/>
    </row>
    <row r="29455" spans="62:65" ht="13" thickBot="1">
      <c r="BJ29455" s="138"/>
      <c r="BK29455" s="138"/>
      <c r="BL29455" s="138"/>
      <c r="BM29455" s="138"/>
    </row>
    <row r="29456" spans="62:65" ht="13" thickBot="1">
      <c r="BJ29456" s="138"/>
      <c r="BK29456" s="138"/>
      <c r="BL29456" s="138"/>
      <c r="BM29456" s="138"/>
    </row>
    <row r="29457" spans="62:65" ht="13" thickBot="1">
      <c r="BJ29457" s="138"/>
      <c r="BK29457" s="138"/>
      <c r="BL29457" s="138"/>
      <c r="BM29457" s="138"/>
    </row>
    <row r="29458" spans="62:65" ht="13" thickBot="1">
      <c r="BJ29458" s="138"/>
      <c r="BK29458" s="138"/>
      <c r="BL29458" s="138"/>
      <c r="BM29458" s="138"/>
    </row>
    <row r="29459" spans="62:65" ht="13" thickBot="1">
      <c r="BJ29459" s="138"/>
      <c r="BK29459" s="138"/>
      <c r="BL29459" s="138"/>
      <c r="BM29459" s="138"/>
    </row>
    <row r="29460" spans="62:65" ht="13" thickBot="1">
      <c r="BJ29460" s="138"/>
      <c r="BK29460" s="138"/>
      <c r="BL29460" s="138"/>
      <c r="BM29460" s="138"/>
    </row>
    <row r="29461" spans="62:65" ht="13" thickBot="1">
      <c r="BJ29461" s="138"/>
      <c r="BK29461" s="138"/>
      <c r="BL29461" s="138"/>
      <c r="BM29461" s="138"/>
    </row>
    <row r="29462" spans="62:65" ht="13" thickBot="1">
      <c r="BJ29462" s="138"/>
      <c r="BK29462" s="138"/>
      <c r="BL29462" s="138"/>
      <c r="BM29462" s="138"/>
    </row>
    <row r="29463" spans="62:65" ht="13" thickBot="1">
      <c r="BJ29463" s="138"/>
      <c r="BK29463" s="138"/>
      <c r="BL29463" s="138"/>
      <c r="BM29463" s="138"/>
    </row>
    <row r="29464" spans="62:65" ht="13" thickBot="1">
      <c r="BJ29464" s="138"/>
      <c r="BK29464" s="138"/>
      <c r="BL29464" s="138"/>
      <c r="BM29464" s="138"/>
    </row>
    <row r="29465" spans="62:65" ht="13" thickBot="1">
      <c r="BJ29465" s="138"/>
      <c r="BK29465" s="138"/>
      <c r="BL29465" s="138"/>
      <c r="BM29465" s="138"/>
    </row>
    <row r="29466" spans="62:65" ht="13" thickBot="1">
      <c r="BJ29466" s="138"/>
      <c r="BK29466" s="138"/>
      <c r="BL29466" s="138"/>
      <c r="BM29466" s="138"/>
    </row>
    <row r="29467" spans="62:65" ht="13" thickBot="1">
      <c r="BJ29467" s="138"/>
      <c r="BK29467" s="138"/>
      <c r="BL29467" s="138"/>
      <c r="BM29467" s="138"/>
    </row>
    <row r="29468" spans="62:65" ht="13" thickBot="1">
      <c r="BJ29468" s="138"/>
      <c r="BK29468" s="138"/>
      <c r="BL29468" s="138"/>
      <c r="BM29468" s="138"/>
    </row>
    <row r="29469" spans="62:65" ht="13" thickBot="1">
      <c r="BJ29469" s="138"/>
      <c r="BK29469" s="138"/>
      <c r="BL29469" s="138"/>
      <c r="BM29469" s="138"/>
    </row>
    <row r="29470" spans="62:65" ht="13" thickBot="1">
      <c r="BJ29470" s="138"/>
      <c r="BK29470" s="138"/>
      <c r="BL29470" s="138"/>
      <c r="BM29470" s="138"/>
    </row>
    <row r="29471" spans="62:65" ht="13" thickBot="1">
      <c r="BJ29471" s="138"/>
      <c r="BK29471" s="138"/>
      <c r="BL29471" s="138"/>
      <c r="BM29471" s="138"/>
    </row>
    <row r="29472" spans="62:65" ht="13" thickBot="1">
      <c r="BJ29472" s="138"/>
      <c r="BK29472" s="138"/>
      <c r="BL29472" s="138"/>
      <c r="BM29472" s="138"/>
    </row>
    <row r="29473" spans="62:65" ht="13" thickBot="1">
      <c r="BJ29473" s="138"/>
      <c r="BK29473" s="138"/>
      <c r="BL29473" s="138"/>
      <c r="BM29473" s="138"/>
    </row>
    <row r="29474" spans="62:65" ht="13" thickBot="1">
      <c r="BJ29474" s="138"/>
      <c r="BK29474" s="138"/>
      <c r="BL29474" s="138"/>
      <c r="BM29474" s="138"/>
    </row>
    <row r="29475" spans="62:65" ht="13" thickBot="1">
      <c r="BJ29475" s="138"/>
      <c r="BK29475" s="138"/>
      <c r="BL29475" s="138"/>
      <c r="BM29475" s="138"/>
    </row>
    <row r="29476" spans="62:65" ht="13" thickBot="1">
      <c r="BJ29476" s="138"/>
      <c r="BK29476" s="138"/>
      <c r="BL29476" s="138"/>
      <c r="BM29476" s="138"/>
    </row>
    <row r="29477" spans="62:65" ht="13" thickBot="1">
      <c r="BJ29477" s="138"/>
      <c r="BK29477" s="138"/>
      <c r="BL29477" s="138"/>
      <c r="BM29477" s="138"/>
    </row>
    <row r="29478" spans="62:65" ht="13" thickBot="1">
      <c r="BJ29478" s="138"/>
      <c r="BK29478" s="138"/>
      <c r="BL29478" s="138"/>
      <c r="BM29478" s="138"/>
    </row>
    <row r="29479" spans="62:65" ht="13" thickBot="1">
      <c r="BJ29479" s="138"/>
      <c r="BK29479" s="138"/>
      <c r="BL29479" s="138"/>
      <c r="BM29479" s="138"/>
    </row>
    <row r="29480" spans="62:65" ht="13" thickBot="1">
      <c r="BJ29480" s="138"/>
      <c r="BK29480" s="138"/>
      <c r="BL29480" s="138"/>
      <c r="BM29480" s="138"/>
    </row>
    <row r="29481" spans="62:65" ht="13" thickBot="1">
      <c r="BJ29481" s="138"/>
      <c r="BK29481" s="138"/>
      <c r="BL29481" s="138"/>
      <c r="BM29481" s="138"/>
    </row>
    <row r="29482" spans="62:65" ht="13" thickBot="1">
      <c r="BJ29482" s="138"/>
      <c r="BK29482" s="138"/>
      <c r="BL29482" s="138"/>
      <c r="BM29482" s="138"/>
    </row>
    <row r="29483" spans="62:65" ht="13" thickBot="1">
      <c r="BJ29483" s="138"/>
      <c r="BK29483" s="138"/>
      <c r="BL29483" s="138"/>
      <c r="BM29483" s="138"/>
    </row>
    <row r="29484" spans="62:65" ht="13" thickBot="1">
      <c r="BJ29484" s="138"/>
      <c r="BK29484" s="138"/>
      <c r="BL29484" s="138"/>
      <c r="BM29484" s="138"/>
    </row>
    <row r="29485" spans="62:65" ht="13" thickBot="1">
      <c r="BJ29485" s="138"/>
      <c r="BK29485" s="138"/>
      <c r="BL29485" s="138"/>
      <c r="BM29485" s="138"/>
    </row>
    <row r="29486" spans="62:65" ht="13" thickBot="1">
      <c r="BJ29486" s="138"/>
      <c r="BK29486" s="138"/>
      <c r="BL29486" s="138"/>
      <c r="BM29486" s="138"/>
    </row>
    <row r="29487" spans="62:65" ht="13" thickBot="1">
      <c r="BJ29487" s="138"/>
      <c r="BK29487" s="138"/>
      <c r="BL29487" s="138"/>
      <c r="BM29487" s="138"/>
    </row>
    <row r="29488" spans="62:65" ht="13" thickBot="1">
      <c r="BJ29488" s="138"/>
      <c r="BK29488" s="138"/>
      <c r="BL29488" s="138"/>
      <c r="BM29488" s="138"/>
    </row>
    <row r="29489" spans="62:65" ht="13" thickBot="1">
      <c r="BJ29489" s="138"/>
      <c r="BK29489" s="138"/>
      <c r="BL29489" s="138"/>
      <c r="BM29489" s="138"/>
    </row>
    <row r="29490" spans="62:65" ht="13" thickBot="1">
      <c r="BJ29490" s="138"/>
      <c r="BK29490" s="138"/>
      <c r="BL29490" s="138"/>
      <c r="BM29490" s="138"/>
    </row>
    <row r="29491" spans="62:65" ht="13" thickBot="1">
      <c r="BJ29491" s="138"/>
      <c r="BK29491" s="138"/>
      <c r="BL29491" s="138"/>
      <c r="BM29491" s="138"/>
    </row>
    <row r="29492" spans="62:65" ht="13" thickBot="1">
      <c r="BJ29492" s="138"/>
      <c r="BK29492" s="138"/>
      <c r="BL29492" s="138"/>
      <c r="BM29492" s="138"/>
    </row>
    <row r="29493" spans="62:65" ht="13" thickBot="1">
      <c r="BJ29493" s="138"/>
      <c r="BK29493" s="138"/>
      <c r="BL29493" s="138"/>
      <c r="BM29493" s="138"/>
    </row>
    <row r="29494" spans="62:65" ht="13" thickBot="1">
      <c r="BJ29494" s="138"/>
      <c r="BK29494" s="138"/>
      <c r="BL29494" s="138"/>
      <c r="BM29494" s="138"/>
    </row>
    <row r="29495" spans="62:65" ht="13" thickBot="1">
      <c r="BJ29495" s="138"/>
      <c r="BK29495" s="138"/>
      <c r="BL29495" s="138"/>
      <c r="BM29495" s="138"/>
    </row>
    <row r="29496" spans="62:65" ht="13" thickBot="1">
      <c r="BJ29496" s="138"/>
      <c r="BK29496" s="138"/>
      <c r="BL29496" s="138"/>
      <c r="BM29496" s="138"/>
    </row>
    <row r="29497" spans="62:65" ht="13" thickBot="1">
      <c r="BJ29497" s="138"/>
      <c r="BK29497" s="138"/>
      <c r="BL29497" s="138"/>
      <c r="BM29497" s="138"/>
    </row>
    <row r="29498" spans="62:65" ht="13" thickBot="1">
      <c r="BJ29498" s="138"/>
      <c r="BK29498" s="138"/>
      <c r="BL29498" s="138"/>
      <c r="BM29498" s="138"/>
    </row>
    <row r="29499" spans="62:65" ht="13" thickBot="1">
      <c r="BJ29499" s="138"/>
      <c r="BK29499" s="138"/>
      <c r="BL29499" s="138"/>
      <c r="BM29499" s="138"/>
    </row>
    <row r="29500" spans="62:65" ht="13" thickBot="1">
      <c r="BJ29500" s="138"/>
      <c r="BK29500" s="138"/>
      <c r="BL29500" s="138"/>
      <c r="BM29500" s="138"/>
    </row>
    <row r="29501" spans="62:65" ht="13" thickBot="1">
      <c r="BJ29501" s="138"/>
      <c r="BK29501" s="138"/>
      <c r="BL29501" s="138"/>
      <c r="BM29501" s="138"/>
    </row>
    <row r="29502" spans="62:65" ht="13" thickBot="1">
      <c r="BJ29502" s="138"/>
      <c r="BK29502" s="138"/>
      <c r="BL29502" s="138"/>
      <c r="BM29502" s="138"/>
    </row>
    <row r="29503" spans="62:65" ht="13" thickBot="1">
      <c r="BJ29503" s="138"/>
      <c r="BK29503" s="138"/>
      <c r="BL29503" s="138"/>
      <c r="BM29503" s="138"/>
    </row>
    <row r="29504" spans="62:65" ht="13" thickBot="1">
      <c r="BJ29504" s="138"/>
      <c r="BK29504" s="138"/>
      <c r="BL29504" s="138"/>
      <c r="BM29504" s="138"/>
    </row>
    <row r="29505" spans="62:65" ht="13" thickBot="1">
      <c r="BJ29505" s="138"/>
      <c r="BK29505" s="138"/>
      <c r="BL29505" s="138"/>
      <c r="BM29505" s="138"/>
    </row>
    <row r="29506" spans="62:65" ht="13" thickBot="1">
      <c r="BJ29506" s="138"/>
      <c r="BK29506" s="138"/>
      <c r="BL29506" s="138"/>
      <c r="BM29506" s="138"/>
    </row>
    <row r="29507" spans="62:65" ht="13" thickBot="1">
      <c r="BJ29507" s="138"/>
      <c r="BK29507" s="138"/>
      <c r="BL29507" s="138"/>
      <c r="BM29507" s="138"/>
    </row>
    <row r="29508" spans="62:65" ht="13" thickBot="1">
      <c r="BJ29508" s="138"/>
      <c r="BK29508" s="138"/>
      <c r="BL29508" s="138"/>
      <c r="BM29508" s="138"/>
    </row>
    <row r="29509" spans="62:65" ht="13" thickBot="1">
      <c r="BJ29509" s="138"/>
      <c r="BK29509" s="138"/>
      <c r="BL29509" s="138"/>
      <c r="BM29509" s="138"/>
    </row>
    <row r="29510" spans="62:65" ht="13" thickBot="1">
      <c r="BJ29510" s="138"/>
      <c r="BK29510" s="138"/>
      <c r="BL29510" s="138"/>
      <c r="BM29510" s="138"/>
    </row>
    <row r="29511" spans="62:65" ht="13" thickBot="1">
      <c r="BJ29511" s="138"/>
      <c r="BK29511" s="138"/>
      <c r="BL29511" s="138"/>
      <c r="BM29511" s="138"/>
    </row>
    <row r="29512" spans="62:65" ht="13" thickBot="1">
      <c r="BJ29512" s="138"/>
      <c r="BK29512" s="138"/>
      <c r="BL29512" s="138"/>
      <c r="BM29512" s="138"/>
    </row>
    <row r="29513" spans="62:65" ht="13" thickBot="1">
      <c r="BJ29513" s="138"/>
      <c r="BK29513" s="138"/>
      <c r="BL29513" s="138"/>
      <c r="BM29513" s="138"/>
    </row>
    <row r="29514" spans="62:65" ht="13" thickBot="1">
      <c r="BJ29514" s="138"/>
      <c r="BK29514" s="138"/>
      <c r="BL29514" s="138"/>
      <c r="BM29514" s="138"/>
    </row>
    <row r="29515" spans="62:65" ht="13" thickBot="1">
      <c r="BJ29515" s="138"/>
      <c r="BK29515" s="138"/>
      <c r="BL29515" s="138"/>
      <c r="BM29515" s="138"/>
    </row>
    <row r="29516" spans="62:65" ht="13" thickBot="1">
      <c r="BJ29516" s="138"/>
      <c r="BK29516" s="138"/>
      <c r="BL29516" s="138"/>
      <c r="BM29516" s="138"/>
    </row>
    <row r="29517" spans="62:65" ht="13" thickBot="1">
      <c r="BJ29517" s="138"/>
      <c r="BK29517" s="138"/>
      <c r="BL29517" s="138"/>
      <c r="BM29517" s="138"/>
    </row>
    <row r="29518" spans="62:65" ht="13" thickBot="1">
      <c r="BJ29518" s="138"/>
      <c r="BK29518" s="138"/>
      <c r="BL29518" s="138"/>
      <c r="BM29518" s="138"/>
    </row>
    <row r="29519" spans="62:65" ht="13" thickBot="1">
      <c r="BJ29519" s="138"/>
      <c r="BK29519" s="138"/>
      <c r="BL29519" s="138"/>
      <c r="BM29519" s="138"/>
    </row>
    <row r="29520" spans="62:65" ht="13" thickBot="1">
      <c r="BJ29520" s="138"/>
      <c r="BK29520" s="138"/>
      <c r="BL29520" s="138"/>
      <c r="BM29520" s="138"/>
    </row>
    <row r="29521" spans="62:65" ht="13" thickBot="1">
      <c r="BJ29521" s="138"/>
      <c r="BK29521" s="138"/>
      <c r="BL29521" s="138"/>
      <c r="BM29521" s="138"/>
    </row>
    <row r="29522" spans="62:65" ht="13" thickBot="1">
      <c r="BJ29522" s="138"/>
      <c r="BK29522" s="138"/>
      <c r="BL29522" s="138"/>
      <c r="BM29522" s="138"/>
    </row>
    <row r="29523" spans="62:65" ht="13" thickBot="1">
      <c r="BJ29523" s="138"/>
      <c r="BK29523" s="138"/>
      <c r="BL29523" s="138"/>
      <c r="BM29523" s="138"/>
    </row>
    <row r="29524" spans="62:65" ht="13" thickBot="1">
      <c r="BJ29524" s="138"/>
      <c r="BK29524" s="138"/>
      <c r="BL29524" s="138"/>
      <c r="BM29524" s="138"/>
    </row>
    <row r="29525" spans="62:65" ht="13" thickBot="1">
      <c r="BJ29525" s="138"/>
      <c r="BK29525" s="138"/>
      <c r="BL29525" s="138"/>
      <c r="BM29525" s="138"/>
    </row>
    <row r="29526" spans="62:65" ht="13" thickBot="1">
      <c r="BJ29526" s="138"/>
      <c r="BK29526" s="138"/>
      <c r="BL29526" s="138"/>
      <c r="BM29526" s="138"/>
    </row>
    <row r="29527" spans="62:65" ht="13" thickBot="1">
      <c r="BJ29527" s="138"/>
      <c r="BK29527" s="138"/>
      <c r="BL29527" s="138"/>
      <c r="BM29527" s="138"/>
    </row>
    <row r="29528" spans="62:65" ht="13" thickBot="1">
      <c r="BJ29528" s="138"/>
      <c r="BK29528" s="138"/>
      <c r="BL29528" s="138"/>
      <c r="BM29528" s="138"/>
    </row>
    <row r="29529" spans="62:65" ht="13" thickBot="1">
      <c r="BJ29529" s="138"/>
      <c r="BK29529" s="138"/>
      <c r="BL29529" s="138"/>
      <c r="BM29529" s="138"/>
    </row>
    <row r="29530" spans="62:65" ht="13" thickBot="1">
      <c r="BJ29530" s="138"/>
      <c r="BK29530" s="138"/>
      <c r="BL29530" s="138"/>
      <c r="BM29530" s="138"/>
    </row>
    <row r="29531" spans="62:65" ht="13" thickBot="1">
      <c r="BJ29531" s="138"/>
      <c r="BK29531" s="138"/>
      <c r="BL29531" s="138"/>
      <c r="BM29531" s="138"/>
    </row>
    <row r="29532" spans="62:65" ht="13" thickBot="1">
      <c r="BJ29532" s="138"/>
      <c r="BK29532" s="138"/>
      <c r="BL29532" s="138"/>
      <c r="BM29532" s="138"/>
    </row>
    <row r="29533" spans="62:65" ht="13" thickBot="1">
      <c r="BJ29533" s="138"/>
      <c r="BK29533" s="138"/>
      <c r="BL29533" s="138"/>
      <c r="BM29533" s="138"/>
    </row>
    <row r="29534" spans="62:65" ht="13" thickBot="1">
      <c r="BJ29534" s="138"/>
      <c r="BK29534" s="138"/>
      <c r="BL29534" s="138"/>
      <c r="BM29534" s="138"/>
    </row>
    <row r="29535" spans="62:65" ht="13" thickBot="1">
      <c r="BJ29535" s="138"/>
      <c r="BK29535" s="138"/>
      <c r="BL29535" s="138"/>
      <c r="BM29535" s="138"/>
    </row>
    <row r="29536" spans="62:65" ht="13" thickBot="1">
      <c r="BJ29536" s="138"/>
      <c r="BK29536" s="138"/>
      <c r="BL29536" s="138"/>
      <c r="BM29536" s="138"/>
    </row>
    <row r="29537" spans="62:65" ht="13" thickBot="1">
      <c r="BJ29537" s="138"/>
      <c r="BK29537" s="138"/>
      <c r="BL29537" s="138"/>
      <c r="BM29537" s="138"/>
    </row>
    <row r="29538" spans="62:65" ht="13" thickBot="1">
      <c r="BJ29538" s="138"/>
      <c r="BK29538" s="138"/>
      <c r="BL29538" s="138"/>
      <c r="BM29538" s="138"/>
    </row>
    <row r="29539" spans="62:65" ht="13" thickBot="1">
      <c r="BJ29539" s="138"/>
      <c r="BK29539" s="138"/>
      <c r="BL29539" s="138"/>
      <c r="BM29539" s="138"/>
    </row>
    <row r="29540" spans="62:65" ht="13" thickBot="1">
      <c r="BJ29540" s="138"/>
      <c r="BK29540" s="138"/>
      <c r="BL29540" s="138"/>
      <c r="BM29540" s="138"/>
    </row>
    <row r="29541" spans="62:65" ht="13" thickBot="1">
      <c r="BJ29541" s="138"/>
      <c r="BK29541" s="138"/>
      <c r="BL29541" s="138"/>
      <c r="BM29541" s="138"/>
    </row>
    <row r="29542" spans="62:65" ht="13" thickBot="1">
      <c r="BJ29542" s="138"/>
      <c r="BK29542" s="138"/>
      <c r="BL29542" s="138"/>
      <c r="BM29542" s="138"/>
    </row>
    <row r="29543" spans="62:65" ht="13" thickBot="1">
      <c r="BJ29543" s="138"/>
      <c r="BK29543" s="138"/>
      <c r="BL29543" s="138"/>
      <c r="BM29543" s="138"/>
    </row>
    <row r="29544" spans="62:65" ht="13" thickBot="1">
      <c r="BJ29544" s="138"/>
      <c r="BK29544" s="138"/>
      <c r="BL29544" s="138"/>
      <c r="BM29544" s="138"/>
    </row>
    <row r="29545" spans="62:65" ht="13" thickBot="1">
      <c r="BJ29545" s="138"/>
      <c r="BK29545" s="138"/>
      <c r="BL29545" s="138"/>
      <c r="BM29545" s="138"/>
    </row>
    <row r="29546" spans="62:65" ht="13" thickBot="1">
      <c r="BJ29546" s="138"/>
      <c r="BK29546" s="138"/>
      <c r="BL29546" s="138"/>
      <c r="BM29546" s="138"/>
    </row>
    <row r="29547" spans="62:65" ht="13" thickBot="1">
      <c r="BJ29547" s="138"/>
      <c r="BK29547" s="138"/>
      <c r="BL29547" s="138"/>
      <c r="BM29547" s="138"/>
    </row>
    <row r="29548" spans="62:65" ht="13" thickBot="1">
      <c r="BJ29548" s="138"/>
      <c r="BK29548" s="138"/>
      <c r="BL29548" s="138"/>
      <c r="BM29548" s="138"/>
    </row>
    <row r="29549" spans="62:65" ht="13" thickBot="1">
      <c r="BJ29549" s="138"/>
      <c r="BK29549" s="138"/>
      <c r="BL29549" s="138"/>
      <c r="BM29549" s="138"/>
    </row>
    <row r="29550" spans="62:65" ht="13" thickBot="1">
      <c r="BJ29550" s="138"/>
      <c r="BK29550" s="138"/>
      <c r="BL29550" s="138"/>
      <c r="BM29550" s="138"/>
    </row>
    <row r="29551" spans="62:65" ht="13" thickBot="1">
      <c r="BJ29551" s="138"/>
      <c r="BK29551" s="138"/>
      <c r="BL29551" s="138"/>
      <c r="BM29551" s="138"/>
    </row>
    <row r="29552" spans="62:65" ht="13" thickBot="1">
      <c r="BJ29552" s="138"/>
      <c r="BK29552" s="138"/>
      <c r="BL29552" s="138"/>
      <c r="BM29552" s="138"/>
    </row>
    <row r="29553" spans="62:65" ht="13" thickBot="1">
      <c r="BJ29553" s="138"/>
      <c r="BK29553" s="138"/>
      <c r="BL29553" s="138"/>
      <c r="BM29553" s="138"/>
    </row>
    <row r="29554" spans="62:65" ht="13" thickBot="1">
      <c r="BJ29554" s="138"/>
      <c r="BK29554" s="138"/>
      <c r="BL29554" s="138"/>
      <c r="BM29554" s="138"/>
    </row>
    <row r="29555" spans="62:65" ht="13" thickBot="1">
      <c r="BJ29555" s="138"/>
      <c r="BK29555" s="138"/>
      <c r="BL29555" s="138"/>
      <c r="BM29555" s="138"/>
    </row>
    <row r="29556" spans="62:65" ht="13" thickBot="1">
      <c r="BJ29556" s="138"/>
      <c r="BK29556" s="138"/>
      <c r="BL29556" s="138"/>
      <c r="BM29556" s="138"/>
    </row>
    <row r="29557" spans="62:65" ht="13" thickBot="1">
      <c r="BJ29557" s="138"/>
      <c r="BK29557" s="138"/>
      <c r="BL29557" s="138"/>
      <c r="BM29557" s="138"/>
    </row>
    <row r="29558" spans="62:65" ht="13" thickBot="1">
      <c r="BJ29558" s="138"/>
      <c r="BK29558" s="138"/>
      <c r="BL29558" s="138"/>
      <c r="BM29558" s="138"/>
    </row>
    <row r="29559" spans="62:65" ht="13" thickBot="1">
      <c r="BJ29559" s="138"/>
      <c r="BK29559" s="138"/>
      <c r="BL29559" s="138"/>
      <c r="BM29559" s="138"/>
    </row>
    <row r="29560" spans="62:65" ht="13" thickBot="1">
      <c r="BJ29560" s="138"/>
      <c r="BK29560" s="138"/>
      <c r="BL29560" s="138"/>
      <c r="BM29560" s="138"/>
    </row>
    <row r="29561" spans="62:65" ht="13" thickBot="1">
      <c r="BJ29561" s="138"/>
      <c r="BK29561" s="138"/>
      <c r="BL29561" s="138"/>
      <c r="BM29561" s="138"/>
    </row>
    <row r="29562" spans="62:65" ht="13" thickBot="1">
      <c r="BJ29562" s="138"/>
      <c r="BK29562" s="138"/>
      <c r="BL29562" s="138"/>
      <c r="BM29562" s="138"/>
    </row>
    <row r="29563" spans="62:65" ht="13" thickBot="1">
      <c r="BJ29563" s="138"/>
      <c r="BK29563" s="138"/>
      <c r="BL29563" s="138"/>
      <c r="BM29563" s="138"/>
    </row>
    <row r="29564" spans="62:65" ht="13" thickBot="1">
      <c r="BJ29564" s="138"/>
      <c r="BK29564" s="138"/>
      <c r="BL29564" s="138"/>
      <c r="BM29564" s="138"/>
    </row>
    <row r="29565" spans="62:65" ht="13" thickBot="1">
      <c r="BJ29565" s="138"/>
      <c r="BK29565" s="138"/>
      <c r="BL29565" s="138"/>
      <c r="BM29565" s="138"/>
    </row>
    <row r="29566" spans="62:65" ht="13" thickBot="1">
      <c r="BJ29566" s="138"/>
      <c r="BK29566" s="138"/>
      <c r="BL29566" s="138"/>
      <c r="BM29566" s="138"/>
    </row>
    <row r="29567" spans="62:65" ht="13" thickBot="1">
      <c r="BJ29567" s="138"/>
      <c r="BK29567" s="138"/>
      <c r="BL29567" s="138"/>
      <c r="BM29567" s="138"/>
    </row>
    <row r="29568" spans="62:65" ht="13" thickBot="1">
      <c r="BJ29568" s="138"/>
      <c r="BK29568" s="138"/>
      <c r="BL29568" s="138"/>
      <c r="BM29568" s="138"/>
    </row>
    <row r="29569" spans="62:65" ht="13" thickBot="1">
      <c r="BJ29569" s="138"/>
      <c r="BK29569" s="138"/>
      <c r="BL29569" s="138"/>
      <c r="BM29569" s="138"/>
    </row>
    <row r="29570" spans="62:65" ht="13" thickBot="1">
      <c r="BJ29570" s="138"/>
      <c r="BK29570" s="138"/>
      <c r="BL29570" s="138"/>
      <c r="BM29570" s="138"/>
    </row>
    <row r="29571" spans="62:65" ht="13" thickBot="1">
      <c r="BJ29571" s="138"/>
      <c r="BK29571" s="138"/>
      <c r="BL29571" s="138"/>
      <c r="BM29571" s="138"/>
    </row>
    <row r="29572" spans="62:65" ht="13" thickBot="1">
      <c r="BJ29572" s="138"/>
      <c r="BK29572" s="138"/>
      <c r="BL29572" s="138"/>
      <c r="BM29572" s="138"/>
    </row>
    <row r="29573" spans="62:65" ht="13" thickBot="1">
      <c r="BJ29573" s="138"/>
      <c r="BK29573" s="138"/>
      <c r="BL29573" s="138"/>
      <c r="BM29573" s="138"/>
    </row>
    <row r="29574" spans="62:65" ht="13" thickBot="1">
      <c r="BJ29574" s="138"/>
      <c r="BK29574" s="138"/>
      <c r="BL29574" s="138"/>
      <c r="BM29574" s="138"/>
    </row>
    <row r="29575" spans="62:65" ht="13" thickBot="1">
      <c r="BJ29575" s="138"/>
      <c r="BK29575" s="138"/>
      <c r="BL29575" s="138"/>
      <c r="BM29575" s="138"/>
    </row>
    <row r="29576" spans="62:65" ht="13" thickBot="1">
      <c r="BJ29576" s="138"/>
      <c r="BK29576" s="138"/>
      <c r="BL29576" s="138"/>
      <c r="BM29576" s="138"/>
    </row>
    <row r="29577" spans="62:65" ht="13" thickBot="1">
      <c r="BJ29577" s="138"/>
      <c r="BK29577" s="138"/>
      <c r="BL29577" s="138"/>
      <c r="BM29577" s="138"/>
    </row>
    <row r="29578" spans="62:65" ht="13" thickBot="1">
      <c r="BJ29578" s="138"/>
      <c r="BK29578" s="138"/>
      <c r="BL29578" s="138"/>
      <c r="BM29578" s="138"/>
    </row>
    <row r="29579" spans="62:65" ht="13" thickBot="1">
      <c r="BJ29579" s="138"/>
      <c r="BK29579" s="138"/>
      <c r="BL29579" s="138"/>
      <c r="BM29579" s="138"/>
    </row>
    <row r="29580" spans="62:65" ht="13" thickBot="1">
      <c r="BJ29580" s="138"/>
      <c r="BK29580" s="138"/>
      <c r="BL29580" s="138"/>
      <c r="BM29580" s="138"/>
    </row>
    <row r="29581" spans="62:65" ht="13" thickBot="1">
      <c r="BJ29581" s="138"/>
      <c r="BK29581" s="138"/>
      <c r="BL29581" s="138"/>
      <c r="BM29581" s="138"/>
    </row>
    <row r="29582" spans="62:65" ht="13" thickBot="1">
      <c r="BJ29582" s="138"/>
      <c r="BK29582" s="138"/>
      <c r="BL29582" s="138"/>
      <c r="BM29582" s="138"/>
    </row>
    <row r="29583" spans="62:65" ht="13" thickBot="1">
      <c r="BJ29583" s="138"/>
      <c r="BK29583" s="138"/>
      <c r="BL29583" s="138"/>
      <c r="BM29583" s="138"/>
    </row>
    <row r="29584" spans="62:65" ht="13" thickBot="1">
      <c r="BJ29584" s="138"/>
      <c r="BK29584" s="138"/>
      <c r="BL29584" s="138"/>
      <c r="BM29584" s="138"/>
    </row>
    <row r="29585" spans="62:65" ht="13" thickBot="1">
      <c r="BJ29585" s="138"/>
      <c r="BK29585" s="138"/>
      <c r="BL29585" s="138"/>
      <c r="BM29585" s="138"/>
    </row>
    <row r="29586" spans="62:65" ht="13" thickBot="1">
      <c r="BJ29586" s="138"/>
      <c r="BK29586" s="138"/>
      <c r="BL29586" s="138"/>
      <c r="BM29586" s="138"/>
    </row>
    <row r="29587" spans="62:65" ht="13" thickBot="1">
      <c r="BJ29587" s="138"/>
      <c r="BK29587" s="138"/>
      <c r="BL29587" s="138"/>
      <c r="BM29587" s="138"/>
    </row>
    <row r="29588" spans="62:65" ht="13" thickBot="1">
      <c r="BJ29588" s="138"/>
      <c r="BK29588" s="138"/>
      <c r="BL29588" s="138"/>
      <c r="BM29588" s="138"/>
    </row>
    <row r="29589" spans="62:65" ht="13" thickBot="1">
      <c r="BJ29589" s="138"/>
      <c r="BK29589" s="138"/>
      <c r="BL29589" s="138"/>
      <c r="BM29589" s="138"/>
    </row>
    <row r="29590" spans="62:65" ht="13" thickBot="1">
      <c r="BJ29590" s="138"/>
      <c r="BK29590" s="138"/>
      <c r="BL29590" s="138"/>
      <c r="BM29590" s="138"/>
    </row>
    <row r="29591" spans="62:65" ht="13" thickBot="1">
      <c r="BJ29591" s="138"/>
      <c r="BK29591" s="138"/>
      <c r="BL29591" s="138"/>
      <c r="BM29591" s="138"/>
    </row>
    <row r="29592" spans="62:65" ht="13" thickBot="1">
      <c r="BJ29592" s="138"/>
      <c r="BK29592" s="138"/>
      <c r="BL29592" s="138"/>
      <c r="BM29592" s="138"/>
    </row>
    <row r="29593" spans="62:65" ht="13" thickBot="1">
      <c r="BJ29593" s="138"/>
      <c r="BK29593" s="138"/>
      <c r="BL29593" s="138"/>
      <c r="BM29593" s="138"/>
    </row>
    <row r="29594" spans="62:65" ht="13" thickBot="1">
      <c r="BJ29594" s="138"/>
      <c r="BK29594" s="138"/>
      <c r="BL29594" s="138"/>
      <c r="BM29594" s="138"/>
    </row>
    <row r="29595" spans="62:65" ht="13" thickBot="1">
      <c r="BJ29595" s="138"/>
      <c r="BK29595" s="138"/>
      <c r="BL29595" s="138"/>
      <c r="BM29595" s="138"/>
    </row>
    <row r="29596" spans="62:65" ht="13" thickBot="1">
      <c r="BJ29596" s="138"/>
      <c r="BK29596" s="138"/>
      <c r="BL29596" s="138"/>
      <c r="BM29596" s="138"/>
    </row>
    <row r="29597" spans="62:65" ht="13" thickBot="1">
      <c r="BJ29597" s="138"/>
      <c r="BK29597" s="138"/>
      <c r="BL29597" s="138"/>
      <c r="BM29597" s="138"/>
    </row>
    <row r="29598" spans="62:65" ht="13" thickBot="1">
      <c r="BJ29598" s="138"/>
      <c r="BK29598" s="138"/>
      <c r="BL29598" s="138"/>
      <c r="BM29598" s="138"/>
    </row>
    <row r="29599" spans="62:65" ht="13" thickBot="1">
      <c r="BJ29599" s="138"/>
      <c r="BK29599" s="138"/>
      <c r="BL29599" s="138"/>
      <c r="BM29599" s="138"/>
    </row>
    <row r="29600" spans="62:65" ht="13" thickBot="1">
      <c r="BJ29600" s="138"/>
      <c r="BK29600" s="138"/>
      <c r="BL29600" s="138"/>
      <c r="BM29600" s="138"/>
    </row>
    <row r="29601" spans="62:65" ht="13" thickBot="1">
      <c r="BJ29601" s="138"/>
      <c r="BK29601" s="138"/>
      <c r="BL29601" s="138"/>
      <c r="BM29601" s="138"/>
    </row>
    <row r="29602" spans="62:65" ht="13" thickBot="1">
      <c r="BJ29602" s="138"/>
      <c r="BK29602" s="138"/>
      <c r="BL29602" s="138"/>
      <c r="BM29602" s="138"/>
    </row>
    <row r="29603" spans="62:65" ht="13" thickBot="1">
      <c r="BJ29603" s="138"/>
      <c r="BK29603" s="138"/>
      <c r="BL29603" s="138"/>
      <c r="BM29603" s="138"/>
    </row>
    <row r="29604" spans="62:65" ht="13" thickBot="1">
      <c r="BJ29604" s="138"/>
      <c r="BK29604" s="138"/>
      <c r="BL29604" s="138"/>
      <c r="BM29604" s="138"/>
    </row>
    <row r="29605" spans="62:65" ht="13" thickBot="1">
      <c r="BJ29605" s="138"/>
      <c r="BK29605" s="138"/>
      <c r="BL29605" s="138"/>
      <c r="BM29605" s="138"/>
    </row>
    <row r="29606" spans="62:65" ht="13" thickBot="1">
      <c r="BJ29606" s="138"/>
      <c r="BK29606" s="138"/>
      <c r="BL29606" s="138"/>
      <c r="BM29606" s="138"/>
    </row>
    <row r="29607" spans="62:65" ht="13" thickBot="1">
      <c r="BJ29607" s="138"/>
      <c r="BK29607" s="138"/>
      <c r="BL29607" s="138"/>
      <c r="BM29607" s="138"/>
    </row>
    <row r="29608" spans="62:65" ht="13" thickBot="1">
      <c r="BJ29608" s="138"/>
      <c r="BK29608" s="138"/>
      <c r="BL29608" s="138"/>
      <c r="BM29608" s="138"/>
    </row>
    <row r="29609" spans="62:65" ht="13" thickBot="1">
      <c r="BJ29609" s="138"/>
      <c r="BK29609" s="138"/>
      <c r="BL29609" s="138"/>
      <c r="BM29609" s="138"/>
    </row>
    <row r="29610" spans="62:65" ht="13" thickBot="1">
      <c r="BJ29610" s="138"/>
      <c r="BK29610" s="138"/>
      <c r="BL29610" s="138"/>
      <c r="BM29610" s="138"/>
    </row>
    <row r="29611" spans="62:65" ht="13" thickBot="1">
      <c r="BJ29611" s="138"/>
      <c r="BK29611" s="138"/>
      <c r="BL29611" s="138"/>
      <c r="BM29611" s="138"/>
    </row>
    <row r="29612" spans="62:65" ht="13" thickBot="1">
      <c r="BJ29612" s="138"/>
      <c r="BK29612" s="138"/>
      <c r="BL29612" s="138"/>
      <c r="BM29612" s="138"/>
    </row>
    <row r="29613" spans="62:65" ht="13" thickBot="1">
      <c r="BJ29613" s="138"/>
      <c r="BK29613" s="138"/>
      <c r="BL29613" s="138"/>
      <c r="BM29613" s="138"/>
    </row>
    <row r="29614" spans="62:65" ht="13" thickBot="1">
      <c r="BJ29614" s="138"/>
      <c r="BK29614" s="138"/>
      <c r="BL29614" s="138"/>
      <c r="BM29614" s="138"/>
    </row>
    <row r="29615" spans="62:65" ht="13" thickBot="1">
      <c r="BJ29615" s="138"/>
      <c r="BK29615" s="138"/>
      <c r="BL29615" s="138"/>
      <c r="BM29615" s="138"/>
    </row>
    <row r="29616" spans="62:65" ht="13" thickBot="1">
      <c r="BJ29616" s="138"/>
      <c r="BK29616" s="138"/>
      <c r="BL29616" s="138"/>
      <c r="BM29616" s="138"/>
    </row>
    <row r="29617" spans="62:65" ht="13" thickBot="1">
      <c r="BJ29617" s="138"/>
      <c r="BK29617" s="138"/>
      <c r="BL29617" s="138"/>
      <c r="BM29617" s="138"/>
    </row>
    <row r="29618" spans="62:65" ht="13" thickBot="1">
      <c r="BJ29618" s="138"/>
      <c r="BK29618" s="138"/>
      <c r="BL29618" s="138"/>
      <c r="BM29618" s="138"/>
    </row>
    <row r="29619" spans="62:65" ht="13" thickBot="1">
      <c r="BJ29619" s="138"/>
      <c r="BK29619" s="138"/>
      <c r="BL29619" s="138"/>
      <c r="BM29619" s="138"/>
    </row>
    <row r="29620" spans="62:65" ht="13" thickBot="1">
      <c r="BJ29620" s="138"/>
      <c r="BK29620" s="138"/>
      <c r="BL29620" s="138"/>
      <c r="BM29620" s="138"/>
    </row>
    <row r="29621" spans="62:65" ht="13" thickBot="1">
      <c r="BJ29621" s="138"/>
      <c r="BK29621" s="138"/>
      <c r="BL29621" s="138"/>
      <c r="BM29621" s="138"/>
    </row>
    <row r="29622" spans="62:65" ht="13" thickBot="1">
      <c r="BJ29622" s="138"/>
      <c r="BK29622" s="138"/>
      <c r="BL29622" s="138"/>
      <c r="BM29622" s="138"/>
    </row>
    <row r="29623" spans="62:65" ht="13" thickBot="1">
      <c r="BJ29623" s="138"/>
      <c r="BK29623" s="138"/>
      <c r="BL29623" s="138"/>
      <c r="BM29623" s="138"/>
    </row>
    <row r="29624" spans="62:65" ht="13" thickBot="1">
      <c r="BJ29624" s="138"/>
      <c r="BK29624" s="138"/>
      <c r="BL29624" s="138"/>
      <c r="BM29624" s="138"/>
    </row>
    <row r="29625" spans="62:65" ht="13" thickBot="1">
      <c r="BJ29625" s="138"/>
      <c r="BK29625" s="138"/>
      <c r="BL29625" s="138"/>
      <c r="BM29625" s="138"/>
    </row>
    <row r="29626" spans="62:65" ht="13" thickBot="1">
      <c r="BJ29626" s="138"/>
      <c r="BK29626" s="138"/>
      <c r="BL29626" s="138"/>
      <c r="BM29626" s="138"/>
    </row>
    <row r="29627" spans="62:65" ht="13" thickBot="1">
      <c r="BJ29627" s="138"/>
      <c r="BK29627" s="138"/>
      <c r="BL29627" s="138"/>
      <c r="BM29627" s="138"/>
    </row>
    <row r="29628" spans="62:65" ht="13" thickBot="1">
      <c r="BJ29628" s="138"/>
      <c r="BK29628" s="138"/>
      <c r="BL29628" s="138"/>
      <c r="BM29628" s="138"/>
    </row>
    <row r="29629" spans="62:65" ht="13" thickBot="1">
      <c r="BJ29629" s="138"/>
      <c r="BK29629" s="138"/>
      <c r="BL29629" s="138"/>
      <c r="BM29629" s="138"/>
    </row>
    <row r="29630" spans="62:65" ht="13" thickBot="1">
      <c r="BJ29630" s="138"/>
      <c r="BK29630" s="138"/>
      <c r="BL29630" s="138"/>
      <c r="BM29630" s="138"/>
    </row>
    <row r="29631" spans="62:65" ht="13" thickBot="1">
      <c r="BJ29631" s="138"/>
      <c r="BK29631" s="138"/>
      <c r="BL29631" s="138"/>
      <c r="BM29631" s="138"/>
    </row>
    <row r="29632" spans="62:65" ht="13" thickBot="1">
      <c r="BJ29632" s="138"/>
      <c r="BK29632" s="138"/>
      <c r="BL29632" s="138"/>
      <c r="BM29632" s="138"/>
    </row>
    <row r="29633" spans="62:65" ht="13" thickBot="1">
      <c r="BJ29633" s="138"/>
      <c r="BK29633" s="138"/>
      <c r="BL29633" s="138"/>
      <c r="BM29633" s="138"/>
    </row>
    <row r="29634" spans="62:65" ht="13" thickBot="1">
      <c r="BJ29634" s="138"/>
      <c r="BK29634" s="138"/>
      <c r="BL29634" s="138"/>
      <c r="BM29634" s="138"/>
    </row>
    <row r="29635" spans="62:65" ht="13" thickBot="1">
      <c r="BJ29635" s="138"/>
      <c r="BK29635" s="138"/>
      <c r="BL29635" s="138"/>
      <c r="BM29635" s="138"/>
    </row>
    <row r="29636" spans="62:65" ht="13" thickBot="1">
      <c r="BJ29636" s="138"/>
      <c r="BK29636" s="138"/>
      <c r="BL29636" s="138"/>
      <c r="BM29636" s="138"/>
    </row>
    <row r="29637" spans="62:65" ht="13" thickBot="1">
      <c r="BJ29637" s="138"/>
      <c r="BK29637" s="138"/>
      <c r="BL29637" s="138"/>
      <c r="BM29637" s="138"/>
    </row>
    <row r="29638" spans="62:65" ht="13" thickBot="1">
      <c r="BJ29638" s="138"/>
      <c r="BK29638" s="138"/>
      <c r="BL29638" s="138"/>
      <c r="BM29638" s="138"/>
    </row>
    <row r="29639" spans="62:65" ht="13" thickBot="1">
      <c r="BJ29639" s="138"/>
      <c r="BK29639" s="138"/>
      <c r="BL29639" s="138"/>
      <c r="BM29639" s="138"/>
    </row>
    <row r="29640" spans="62:65" ht="13" thickBot="1">
      <c r="BJ29640" s="138"/>
      <c r="BK29640" s="138"/>
      <c r="BL29640" s="138"/>
      <c r="BM29640" s="138"/>
    </row>
    <row r="29641" spans="62:65" ht="13" thickBot="1">
      <c r="BJ29641" s="138"/>
      <c r="BK29641" s="138"/>
      <c r="BL29641" s="138"/>
      <c r="BM29641" s="138"/>
    </row>
    <row r="29642" spans="62:65" ht="13" thickBot="1">
      <c r="BJ29642" s="138"/>
      <c r="BK29642" s="138"/>
      <c r="BL29642" s="138"/>
      <c r="BM29642" s="138"/>
    </row>
    <row r="29643" spans="62:65" ht="13" thickBot="1">
      <c r="BJ29643" s="138"/>
      <c r="BK29643" s="138"/>
      <c r="BL29643" s="138"/>
      <c r="BM29643" s="138"/>
    </row>
    <row r="29644" spans="62:65" ht="13" thickBot="1">
      <c r="BJ29644" s="138"/>
      <c r="BK29644" s="138"/>
      <c r="BL29644" s="138"/>
      <c r="BM29644" s="138"/>
    </row>
    <row r="29645" spans="62:65" ht="13" thickBot="1">
      <c r="BJ29645" s="138"/>
      <c r="BK29645" s="138"/>
      <c r="BL29645" s="138"/>
      <c r="BM29645" s="138"/>
    </row>
    <row r="29646" spans="62:65" ht="13" thickBot="1">
      <c r="BJ29646" s="138"/>
      <c r="BK29646" s="138"/>
      <c r="BL29646" s="138"/>
      <c r="BM29646" s="138"/>
    </row>
    <row r="29647" spans="62:65" ht="13" thickBot="1">
      <c r="BJ29647" s="138"/>
      <c r="BK29647" s="138"/>
      <c r="BL29647" s="138"/>
      <c r="BM29647" s="138"/>
    </row>
    <row r="29648" spans="62:65" ht="13" thickBot="1">
      <c r="BJ29648" s="138"/>
      <c r="BK29648" s="138"/>
      <c r="BL29648" s="138"/>
      <c r="BM29648" s="138"/>
    </row>
    <row r="29649" spans="62:65" ht="13" thickBot="1">
      <c r="BJ29649" s="138"/>
      <c r="BK29649" s="138"/>
      <c r="BL29649" s="138"/>
      <c r="BM29649" s="138"/>
    </row>
    <row r="29650" spans="62:65" ht="13" thickBot="1">
      <c r="BJ29650" s="138"/>
      <c r="BK29650" s="138"/>
      <c r="BL29650" s="138"/>
      <c r="BM29650" s="138"/>
    </row>
    <row r="29651" spans="62:65" ht="13" thickBot="1">
      <c r="BJ29651" s="138"/>
      <c r="BK29651" s="138"/>
      <c r="BL29651" s="138"/>
      <c r="BM29651" s="138"/>
    </row>
    <row r="29652" spans="62:65" ht="13" thickBot="1">
      <c r="BJ29652" s="138"/>
      <c r="BK29652" s="138"/>
      <c r="BL29652" s="138"/>
      <c r="BM29652" s="138"/>
    </row>
    <row r="29653" spans="62:65" ht="13" thickBot="1">
      <c r="BJ29653" s="138"/>
      <c r="BK29653" s="138"/>
      <c r="BL29653" s="138"/>
      <c r="BM29653" s="138"/>
    </row>
    <row r="29654" spans="62:65" ht="13" thickBot="1">
      <c r="BJ29654" s="138"/>
      <c r="BK29654" s="138"/>
      <c r="BL29654" s="138"/>
      <c r="BM29654" s="138"/>
    </row>
    <row r="29655" spans="62:65" ht="13" thickBot="1">
      <c r="BJ29655" s="138"/>
      <c r="BK29655" s="138"/>
      <c r="BL29655" s="138"/>
      <c r="BM29655" s="138"/>
    </row>
    <row r="29656" spans="62:65" ht="13" thickBot="1">
      <c r="BJ29656" s="138"/>
      <c r="BK29656" s="138"/>
      <c r="BL29656" s="138"/>
      <c r="BM29656" s="138"/>
    </row>
    <row r="29657" spans="62:65" ht="13" thickBot="1">
      <c r="BJ29657" s="138"/>
      <c r="BK29657" s="138"/>
      <c r="BL29657" s="138"/>
      <c r="BM29657" s="138"/>
    </row>
    <row r="29658" spans="62:65" ht="13" thickBot="1">
      <c r="BJ29658" s="138"/>
      <c r="BK29658" s="138"/>
      <c r="BL29658" s="138"/>
      <c r="BM29658" s="138"/>
    </row>
    <row r="29659" spans="62:65" ht="13" thickBot="1">
      <c r="BJ29659" s="138"/>
      <c r="BK29659" s="138"/>
      <c r="BL29659" s="138"/>
      <c r="BM29659" s="138"/>
    </row>
    <row r="29660" spans="62:65" ht="13" thickBot="1">
      <c r="BJ29660" s="138"/>
      <c r="BK29660" s="138"/>
      <c r="BL29660" s="138"/>
      <c r="BM29660" s="138"/>
    </row>
    <row r="29661" spans="62:65" ht="13" thickBot="1">
      <c r="BJ29661" s="138"/>
      <c r="BK29661" s="138"/>
      <c r="BL29661" s="138"/>
      <c r="BM29661" s="138"/>
    </row>
    <row r="29662" spans="62:65" ht="13" thickBot="1">
      <c r="BJ29662" s="138"/>
      <c r="BK29662" s="138"/>
      <c r="BL29662" s="138"/>
      <c r="BM29662" s="138"/>
    </row>
    <row r="29663" spans="62:65" ht="13" thickBot="1">
      <c r="BJ29663" s="138"/>
      <c r="BK29663" s="138"/>
      <c r="BL29663" s="138"/>
      <c r="BM29663" s="138"/>
    </row>
    <row r="29664" spans="62:65" ht="13" thickBot="1">
      <c r="BJ29664" s="138"/>
      <c r="BK29664" s="138"/>
      <c r="BL29664" s="138"/>
      <c r="BM29664" s="138"/>
    </row>
    <row r="29665" spans="62:65" ht="13" thickBot="1">
      <c r="BJ29665" s="138"/>
      <c r="BK29665" s="138"/>
      <c r="BL29665" s="138"/>
      <c r="BM29665" s="138"/>
    </row>
    <row r="29666" spans="62:65" ht="13" thickBot="1">
      <c r="BJ29666" s="138"/>
      <c r="BK29666" s="138"/>
      <c r="BL29666" s="138"/>
      <c r="BM29666" s="138"/>
    </row>
    <row r="29667" spans="62:65" ht="13" thickBot="1">
      <c r="BJ29667" s="138"/>
      <c r="BK29667" s="138"/>
      <c r="BL29667" s="138"/>
      <c r="BM29667" s="138"/>
    </row>
    <row r="29668" spans="62:65" ht="13" thickBot="1">
      <c r="BJ29668" s="138"/>
      <c r="BK29668" s="138"/>
      <c r="BL29668" s="138"/>
      <c r="BM29668" s="138"/>
    </row>
    <row r="29669" spans="62:65" ht="13" thickBot="1">
      <c r="BJ29669" s="138"/>
      <c r="BK29669" s="138"/>
      <c r="BL29669" s="138"/>
      <c r="BM29669" s="138"/>
    </row>
    <row r="29670" spans="62:65" ht="13" thickBot="1">
      <c r="BJ29670" s="138"/>
      <c r="BK29670" s="138"/>
      <c r="BL29670" s="138"/>
      <c r="BM29670" s="138"/>
    </row>
    <row r="29671" spans="62:65" ht="13" thickBot="1">
      <c r="BJ29671" s="138"/>
      <c r="BK29671" s="138"/>
      <c r="BL29671" s="138"/>
      <c r="BM29671" s="138"/>
    </row>
    <row r="29672" spans="62:65" ht="13" thickBot="1">
      <c r="BJ29672" s="138"/>
      <c r="BK29672" s="138"/>
      <c r="BL29672" s="138"/>
      <c r="BM29672" s="138"/>
    </row>
    <row r="29673" spans="62:65" ht="13" thickBot="1">
      <c r="BJ29673" s="138"/>
      <c r="BK29673" s="138"/>
      <c r="BL29673" s="138"/>
      <c r="BM29673" s="138"/>
    </row>
    <row r="29674" spans="62:65" ht="13" thickBot="1">
      <c r="BJ29674" s="138"/>
      <c r="BK29674" s="138"/>
      <c r="BL29674" s="138"/>
      <c r="BM29674" s="138"/>
    </row>
    <row r="29675" spans="62:65" ht="13" thickBot="1">
      <c r="BJ29675" s="138"/>
      <c r="BK29675" s="138"/>
      <c r="BL29675" s="138"/>
      <c r="BM29675" s="138"/>
    </row>
    <row r="29676" spans="62:65" ht="13" thickBot="1">
      <c r="BJ29676" s="138"/>
      <c r="BK29676" s="138"/>
      <c r="BL29676" s="138"/>
      <c r="BM29676" s="138"/>
    </row>
    <row r="29677" spans="62:65" ht="13" thickBot="1">
      <c r="BJ29677" s="138"/>
      <c r="BK29677" s="138"/>
      <c r="BL29677" s="138"/>
      <c r="BM29677" s="138"/>
    </row>
    <row r="29678" spans="62:65" ht="13" thickBot="1">
      <c r="BJ29678" s="138"/>
      <c r="BK29678" s="138"/>
      <c r="BL29678" s="138"/>
      <c r="BM29678" s="138"/>
    </row>
    <row r="29679" spans="62:65" ht="13" thickBot="1">
      <c r="BJ29679" s="138"/>
      <c r="BK29679" s="138"/>
      <c r="BL29679" s="138"/>
      <c r="BM29679" s="138"/>
    </row>
    <row r="29680" spans="62:65" ht="13" thickBot="1">
      <c r="BJ29680" s="138"/>
      <c r="BK29680" s="138"/>
      <c r="BL29680" s="138"/>
      <c r="BM29680" s="138"/>
    </row>
    <row r="29681" spans="62:65" ht="13" thickBot="1">
      <c r="BJ29681" s="138"/>
      <c r="BK29681" s="138"/>
      <c r="BL29681" s="138"/>
      <c r="BM29681" s="138"/>
    </row>
    <row r="29682" spans="62:65" ht="13" thickBot="1">
      <c r="BJ29682" s="138"/>
      <c r="BK29682" s="138"/>
      <c r="BL29682" s="138"/>
      <c r="BM29682" s="138"/>
    </row>
    <row r="29683" spans="62:65" ht="13" thickBot="1">
      <c r="BJ29683" s="138"/>
      <c r="BK29683" s="138"/>
      <c r="BL29683" s="138"/>
      <c r="BM29683" s="138"/>
    </row>
    <row r="29684" spans="62:65" ht="13" thickBot="1">
      <c r="BJ29684" s="138"/>
      <c r="BK29684" s="138"/>
      <c r="BL29684" s="138"/>
      <c r="BM29684" s="138"/>
    </row>
    <row r="29685" spans="62:65" ht="13" thickBot="1">
      <c r="BJ29685" s="138"/>
      <c r="BK29685" s="138"/>
      <c r="BL29685" s="138"/>
      <c r="BM29685" s="138"/>
    </row>
    <row r="29686" spans="62:65" ht="13" thickBot="1">
      <c r="BJ29686" s="138"/>
      <c r="BK29686" s="138"/>
      <c r="BL29686" s="138"/>
      <c r="BM29686" s="138"/>
    </row>
    <row r="29687" spans="62:65" ht="13" thickBot="1">
      <c r="BJ29687" s="138"/>
      <c r="BK29687" s="138"/>
      <c r="BL29687" s="138"/>
      <c r="BM29687" s="138"/>
    </row>
    <row r="29688" spans="62:65" ht="13" thickBot="1">
      <c r="BJ29688" s="138"/>
      <c r="BK29688" s="138"/>
      <c r="BL29688" s="138"/>
      <c r="BM29688" s="138"/>
    </row>
    <row r="29689" spans="62:65" ht="13" thickBot="1">
      <c r="BJ29689" s="138"/>
      <c r="BK29689" s="138"/>
      <c r="BL29689" s="138"/>
      <c r="BM29689" s="138"/>
    </row>
    <row r="29690" spans="62:65" ht="13" thickBot="1">
      <c r="BJ29690" s="138"/>
      <c r="BK29690" s="138"/>
      <c r="BL29690" s="138"/>
      <c r="BM29690" s="138"/>
    </row>
    <row r="29691" spans="62:65" ht="13" thickBot="1">
      <c r="BJ29691" s="138"/>
      <c r="BK29691" s="138"/>
      <c r="BL29691" s="138"/>
      <c r="BM29691" s="138"/>
    </row>
    <row r="29692" spans="62:65" ht="13" thickBot="1">
      <c r="BJ29692" s="138"/>
      <c r="BK29692" s="138"/>
      <c r="BL29692" s="138"/>
      <c r="BM29692" s="138"/>
    </row>
    <row r="29693" spans="62:65" ht="13" thickBot="1">
      <c r="BJ29693" s="138"/>
      <c r="BK29693" s="138"/>
      <c r="BL29693" s="138"/>
      <c r="BM29693" s="138"/>
    </row>
    <row r="29694" spans="62:65" ht="13" thickBot="1">
      <c r="BJ29694" s="138"/>
      <c r="BK29694" s="138"/>
      <c r="BL29694" s="138"/>
      <c r="BM29694" s="138"/>
    </row>
    <row r="29695" spans="62:65" ht="13" thickBot="1">
      <c r="BJ29695" s="138"/>
      <c r="BK29695" s="138"/>
      <c r="BL29695" s="138"/>
      <c r="BM29695" s="138"/>
    </row>
    <row r="29696" spans="62:65" ht="13" thickBot="1">
      <c r="BJ29696" s="138"/>
      <c r="BK29696" s="138"/>
      <c r="BL29696" s="138"/>
      <c r="BM29696" s="138"/>
    </row>
    <row r="29697" spans="62:65" ht="13" thickBot="1">
      <c r="BJ29697" s="138"/>
      <c r="BK29697" s="138"/>
      <c r="BL29697" s="138"/>
      <c r="BM29697" s="138"/>
    </row>
    <row r="29698" spans="62:65" ht="13" thickBot="1">
      <c r="BJ29698" s="138"/>
      <c r="BK29698" s="138"/>
      <c r="BL29698" s="138"/>
      <c r="BM29698" s="138"/>
    </row>
    <row r="29699" spans="62:65" ht="13" thickBot="1">
      <c r="BJ29699" s="138"/>
      <c r="BK29699" s="138"/>
      <c r="BL29699" s="138"/>
      <c r="BM29699" s="138"/>
    </row>
    <row r="29700" spans="62:65" ht="13" thickBot="1">
      <c r="BJ29700" s="138"/>
      <c r="BK29700" s="138"/>
      <c r="BL29700" s="138"/>
      <c r="BM29700" s="138"/>
    </row>
    <row r="29701" spans="62:65" ht="13" thickBot="1">
      <c r="BJ29701" s="138"/>
      <c r="BK29701" s="138"/>
      <c r="BL29701" s="138"/>
      <c r="BM29701" s="138"/>
    </row>
    <row r="29702" spans="62:65" ht="13" thickBot="1">
      <c r="BJ29702" s="138"/>
      <c r="BK29702" s="138"/>
      <c r="BL29702" s="138"/>
      <c r="BM29702" s="138"/>
    </row>
    <row r="29703" spans="62:65" ht="13" thickBot="1">
      <c r="BJ29703" s="138"/>
      <c r="BK29703" s="138"/>
      <c r="BL29703" s="138"/>
      <c r="BM29703" s="138"/>
    </row>
    <row r="29704" spans="62:65" ht="13" thickBot="1">
      <c r="BJ29704" s="138"/>
      <c r="BK29704" s="138"/>
      <c r="BL29704" s="138"/>
      <c r="BM29704" s="138"/>
    </row>
    <row r="29705" spans="62:65" ht="13" thickBot="1">
      <c r="BJ29705" s="138"/>
      <c r="BK29705" s="138"/>
      <c r="BL29705" s="138"/>
      <c r="BM29705" s="138"/>
    </row>
    <row r="29706" spans="62:65" ht="13" thickBot="1">
      <c r="BJ29706" s="138"/>
      <c r="BK29706" s="138"/>
      <c r="BL29706" s="138"/>
      <c r="BM29706" s="138"/>
    </row>
    <row r="29707" spans="62:65" ht="13" thickBot="1">
      <c r="BJ29707" s="138"/>
      <c r="BK29707" s="138"/>
      <c r="BL29707" s="138"/>
      <c r="BM29707" s="138"/>
    </row>
    <row r="29708" spans="62:65" ht="13" thickBot="1">
      <c r="BJ29708" s="138"/>
      <c r="BK29708" s="138"/>
      <c r="BL29708" s="138"/>
      <c r="BM29708" s="138"/>
    </row>
    <row r="29709" spans="62:65" ht="13" thickBot="1">
      <c r="BJ29709" s="138"/>
      <c r="BK29709" s="138"/>
      <c r="BL29709" s="138"/>
      <c r="BM29709" s="138"/>
    </row>
    <row r="29710" spans="62:65" ht="13" thickBot="1">
      <c r="BJ29710" s="138"/>
      <c r="BK29710" s="138"/>
      <c r="BL29710" s="138"/>
      <c r="BM29710" s="138"/>
    </row>
    <row r="29711" spans="62:65" ht="13" thickBot="1">
      <c r="BJ29711" s="138"/>
      <c r="BK29711" s="138"/>
      <c r="BL29711" s="138"/>
      <c r="BM29711" s="138"/>
    </row>
    <row r="29712" spans="62:65" ht="13" thickBot="1">
      <c r="BJ29712" s="138"/>
      <c r="BK29712" s="138"/>
      <c r="BL29712" s="138"/>
      <c r="BM29712" s="138"/>
    </row>
    <row r="29713" spans="62:65" ht="13" thickBot="1">
      <c r="BJ29713" s="138"/>
      <c r="BK29713" s="138"/>
      <c r="BL29713" s="138"/>
      <c r="BM29713" s="138"/>
    </row>
    <row r="29714" spans="62:65" ht="13" thickBot="1">
      <c r="BJ29714" s="138"/>
      <c r="BK29714" s="138"/>
      <c r="BL29714" s="138"/>
      <c r="BM29714" s="138"/>
    </row>
    <row r="29715" spans="62:65" ht="13" thickBot="1">
      <c r="BJ29715" s="138"/>
      <c r="BK29715" s="138"/>
      <c r="BL29715" s="138"/>
      <c r="BM29715" s="138"/>
    </row>
    <row r="29716" spans="62:65" ht="13" thickBot="1">
      <c r="BJ29716" s="138"/>
      <c r="BK29716" s="138"/>
      <c r="BL29716" s="138"/>
      <c r="BM29716" s="138"/>
    </row>
    <row r="29717" spans="62:65" ht="13" thickBot="1">
      <c r="BJ29717" s="138"/>
      <c r="BK29717" s="138"/>
      <c r="BL29717" s="138"/>
      <c r="BM29717" s="138"/>
    </row>
    <row r="29718" spans="62:65" ht="13" thickBot="1">
      <c r="BJ29718" s="138"/>
      <c r="BK29718" s="138"/>
      <c r="BL29718" s="138"/>
      <c r="BM29718" s="138"/>
    </row>
    <row r="29719" spans="62:65" ht="13" thickBot="1">
      <c r="BJ29719" s="138"/>
      <c r="BK29719" s="138"/>
      <c r="BL29719" s="138"/>
      <c r="BM29719" s="138"/>
    </row>
    <row r="29720" spans="62:65" ht="13" thickBot="1">
      <c r="BJ29720" s="138"/>
      <c r="BK29720" s="138"/>
      <c r="BL29720" s="138"/>
      <c r="BM29720" s="138"/>
    </row>
    <row r="29721" spans="62:65" ht="13" thickBot="1">
      <c r="BJ29721" s="138"/>
      <c r="BK29721" s="138"/>
      <c r="BL29721" s="138"/>
      <c r="BM29721" s="138"/>
    </row>
    <row r="29722" spans="62:65" ht="13" thickBot="1">
      <c r="BJ29722" s="138"/>
      <c r="BK29722" s="138"/>
      <c r="BL29722" s="138"/>
      <c r="BM29722" s="138"/>
    </row>
    <row r="29723" spans="62:65" ht="13" thickBot="1">
      <c r="BJ29723" s="138"/>
      <c r="BK29723" s="138"/>
      <c r="BL29723" s="138"/>
      <c r="BM29723" s="138"/>
    </row>
    <row r="29724" spans="62:65" ht="13" thickBot="1">
      <c r="BJ29724" s="138"/>
      <c r="BK29724" s="138"/>
      <c r="BL29724" s="138"/>
      <c r="BM29724" s="138"/>
    </row>
    <row r="29725" spans="62:65" ht="13" thickBot="1">
      <c r="BJ29725" s="138"/>
      <c r="BK29725" s="138"/>
      <c r="BL29725" s="138"/>
      <c r="BM29725" s="138"/>
    </row>
    <row r="29726" spans="62:65" ht="13" thickBot="1">
      <c r="BJ29726" s="138"/>
      <c r="BK29726" s="138"/>
      <c r="BL29726" s="138"/>
      <c r="BM29726" s="138"/>
    </row>
    <row r="29727" spans="62:65" ht="13" thickBot="1">
      <c r="BJ29727" s="138"/>
      <c r="BK29727" s="138"/>
      <c r="BL29727" s="138"/>
      <c r="BM29727" s="138"/>
    </row>
    <row r="29728" spans="62:65" ht="13" thickBot="1">
      <c r="BJ29728" s="138"/>
      <c r="BK29728" s="138"/>
      <c r="BL29728" s="138"/>
      <c r="BM29728" s="138"/>
    </row>
    <row r="29729" spans="62:65" ht="13" thickBot="1">
      <c r="BJ29729" s="138"/>
      <c r="BK29729" s="138"/>
      <c r="BL29729" s="138"/>
      <c r="BM29729" s="138"/>
    </row>
    <row r="29730" spans="62:65" ht="13" thickBot="1">
      <c r="BJ29730" s="138"/>
      <c r="BK29730" s="138"/>
      <c r="BL29730" s="138"/>
      <c r="BM29730" s="138"/>
    </row>
    <row r="29731" spans="62:65" ht="13" thickBot="1">
      <c r="BJ29731" s="138"/>
      <c r="BK29731" s="138"/>
      <c r="BL29731" s="138"/>
      <c r="BM29731" s="138"/>
    </row>
    <row r="29732" spans="62:65" ht="13" thickBot="1">
      <c r="BJ29732" s="138"/>
      <c r="BK29732" s="138"/>
      <c r="BL29732" s="138"/>
      <c r="BM29732" s="138"/>
    </row>
    <row r="29733" spans="62:65" ht="13" thickBot="1">
      <c r="BJ29733" s="138"/>
      <c r="BK29733" s="138"/>
      <c r="BL29733" s="138"/>
      <c r="BM29733" s="138"/>
    </row>
    <row r="29734" spans="62:65" ht="13" thickBot="1">
      <c r="BJ29734" s="138"/>
      <c r="BK29734" s="138"/>
      <c r="BL29734" s="138"/>
      <c r="BM29734" s="138"/>
    </row>
    <row r="29735" spans="62:65" ht="13" thickBot="1">
      <c r="BJ29735" s="138"/>
      <c r="BK29735" s="138"/>
      <c r="BL29735" s="138"/>
      <c r="BM29735" s="138"/>
    </row>
    <row r="29736" spans="62:65" ht="13" thickBot="1">
      <c r="BJ29736" s="138"/>
      <c r="BK29736" s="138"/>
      <c r="BL29736" s="138"/>
      <c r="BM29736" s="138"/>
    </row>
    <row r="29737" spans="62:65" ht="13" thickBot="1">
      <c r="BJ29737" s="138"/>
      <c r="BK29737" s="138"/>
      <c r="BL29737" s="138"/>
      <c r="BM29737" s="138"/>
    </row>
    <row r="29738" spans="62:65" ht="13" thickBot="1">
      <c r="BJ29738" s="138"/>
      <c r="BK29738" s="138"/>
      <c r="BL29738" s="138"/>
      <c r="BM29738" s="138"/>
    </row>
    <row r="29739" spans="62:65" ht="13" thickBot="1">
      <c r="BJ29739" s="138"/>
      <c r="BK29739" s="138"/>
      <c r="BL29739" s="138"/>
      <c r="BM29739" s="138"/>
    </row>
    <row r="29740" spans="62:65" ht="13" thickBot="1">
      <c r="BJ29740" s="138"/>
      <c r="BK29740" s="138"/>
      <c r="BL29740" s="138"/>
      <c r="BM29740" s="138"/>
    </row>
    <row r="29741" spans="62:65" ht="13" thickBot="1">
      <c r="BJ29741" s="138"/>
      <c r="BK29741" s="138"/>
      <c r="BL29741" s="138"/>
      <c r="BM29741" s="138"/>
    </row>
    <row r="29742" spans="62:65" ht="13" thickBot="1">
      <c r="BJ29742" s="138"/>
      <c r="BK29742" s="138"/>
      <c r="BL29742" s="138"/>
      <c r="BM29742" s="138"/>
    </row>
    <row r="29743" spans="62:65" ht="13" thickBot="1">
      <c r="BJ29743" s="138"/>
      <c r="BK29743" s="138"/>
      <c r="BL29743" s="138"/>
      <c r="BM29743" s="138"/>
    </row>
    <row r="29744" spans="62:65" ht="13" thickBot="1">
      <c r="BJ29744" s="138"/>
      <c r="BK29744" s="138"/>
      <c r="BL29744" s="138"/>
      <c r="BM29744" s="138"/>
    </row>
    <row r="29745" spans="62:65" ht="13" thickBot="1">
      <c r="BJ29745" s="138"/>
      <c r="BK29745" s="138"/>
      <c r="BL29745" s="138"/>
      <c r="BM29745" s="138"/>
    </row>
    <row r="29746" spans="62:65" ht="13" thickBot="1">
      <c r="BJ29746" s="138"/>
      <c r="BK29746" s="138"/>
      <c r="BL29746" s="138"/>
      <c r="BM29746" s="138"/>
    </row>
    <row r="29747" spans="62:65" ht="13" thickBot="1">
      <c r="BJ29747" s="138"/>
      <c r="BK29747" s="138"/>
      <c r="BL29747" s="138"/>
      <c r="BM29747" s="138"/>
    </row>
    <row r="29748" spans="62:65" ht="13" thickBot="1">
      <c r="BJ29748" s="138"/>
      <c r="BK29748" s="138"/>
      <c r="BL29748" s="138"/>
      <c r="BM29748" s="138"/>
    </row>
    <row r="29749" spans="62:65" ht="13" thickBot="1">
      <c r="BJ29749" s="138"/>
      <c r="BK29749" s="138"/>
      <c r="BL29749" s="138"/>
      <c r="BM29749" s="138"/>
    </row>
    <row r="29750" spans="62:65" ht="13" thickBot="1">
      <c r="BJ29750" s="138"/>
      <c r="BK29750" s="138"/>
      <c r="BL29750" s="138"/>
      <c r="BM29750" s="138"/>
    </row>
    <row r="29751" spans="62:65" ht="13" thickBot="1">
      <c r="BJ29751" s="138"/>
      <c r="BK29751" s="138"/>
      <c r="BL29751" s="138"/>
      <c r="BM29751" s="138"/>
    </row>
    <row r="29752" spans="62:65" ht="13" thickBot="1">
      <c r="BJ29752" s="138"/>
      <c r="BK29752" s="138"/>
      <c r="BL29752" s="138"/>
      <c r="BM29752" s="138"/>
    </row>
    <row r="29753" spans="62:65" ht="13" thickBot="1">
      <c r="BJ29753" s="138"/>
      <c r="BK29753" s="138"/>
      <c r="BL29753" s="138"/>
      <c r="BM29753" s="138"/>
    </row>
    <row r="29754" spans="62:65" ht="13" thickBot="1">
      <c r="BJ29754" s="138"/>
      <c r="BK29754" s="138"/>
      <c r="BL29754" s="138"/>
      <c r="BM29754" s="138"/>
    </row>
    <row r="29755" spans="62:65" ht="13" thickBot="1">
      <c r="BJ29755" s="138"/>
      <c r="BK29755" s="138"/>
      <c r="BL29755" s="138"/>
      <c r="BM29755" s="138"/>
    </row>
    <row r="29756" spans="62:65" ht="13" thickBot="1">
      <c r="BJ29756" s="138"/>
      <c r="BK29756" s="138"/>
      <c r="BL29756" s="138"/>
      <c r="BM29756" s="138"/>
    </row>
    <row r="29757" spans="62:65" ht="13" thickBot="1">
      <c r="BJ29757" s="138"/>
      <c r="BK29757" s="138"/>
      <c r="BL29757" s="138"/>
      <c r="BM29757" s="138"/>
    </row>
    <row r="29758" spans="62:65" ht="13" thickBot="1">
      <c r="BJ29758" s="138"/>
      <c r="BK29758" s="138"/>
      <c r="BL29758" s="138"/>
      <c r="BM29758" s="138"/>
    </row>
    <row r="29759" spans="62:65" ht="13" thickBot="1">
      <c r="BJ29759" s="138"/>
      <c r="BK29759" s="138"/>
      <c r="BL29759" s="138"/>
      <c r="BM29759" s="138"/>
    </row>
    <row r="29760" spans="62:65" ht="13" thickBot="1">
      <c r="BJ29760" s="138"/>
      <c r="BK29760" s="138"/>
      <c r="BL29760" s="138"/>
      <c r="BM29760" s="138"/>
    </row>
    <row r="29761" spans="62:65" ht="13" thickBot="1">
      <c r="BJ29761" s="138"/>
      <c r="BK29761" s="138"/>
      <c r="BL29761" s="138"/>
      <c r="BM29761" s="138"/>
    </row>
    <row r="29762" spans="62:65" ht="13" thickBot="1">
      <c r="BJ29762" s="138"/>
      <c r="BK29762" s="138"/>
      <c r="BL29762" s="138"/>
      <c r="BM29762" s="138"/>
    </row>
    <row r="29763" spans="62:65" ht="13" thickBot="1">
      <c r="BJ29763" s="138"/>
      <c r="BK29763" s="138"/>
      <c r="BL29763" s="138"/>
      <c r="BM29763" s="138"/>
    </row>
    <row r="29764" spans="62:65" ht="13" thickBot="1">
      <c r="BJ29764" s="138"/>
      <c r="BK29764" s="138"/>
      <c r="BL29764" s="138"/>
      <c r="BM29764" s="138"/>
    </row>
    <row r="29765" spans="62:65" ht="13" thickBot="1">
      <c r="BJ29765" s="138"/>
      <c r="BK29765" s="138"/>
      <c r="BL29765" s="138"/>
      <c r="BM29765" s="138"/>
    </row>
    <row r="29766" spans="62:65" ht="13" thickBot="1">
      <c r="BJ29766" s="138"/>
      <c r="BK29766" s="138"/>
      <c r="BL29766" s="138"/>
      <c r="BM29766" s="138"/>
    </row>
    <row r="29767" spans="62:65" ht="13" thickBot="1">
      <c r="BJ29767" s="138"/>
      <c r="BK29767" s="138"/>
      <c r="BL29767" s="138"/>
      <c r="BM29767" s="138"/>
    </row>
    <row r="29768" spans="62:65" ht="13" thickBot="1">
      <c r="BJ29768" s="138"/>
      <c r="BK29768" s="138"/>
      <c r="BL29768" s="138"/>
      <c r="BM29768" s="138"/>
    </row>
    <row r="29769" spans="62:65" ht="13" thickBot="1">
      <c r="BJ29769" s="138"/>
      <c r="BK29769" s="138"/>
      <c r="BL29769" s="138"/>
      <c r="BM29769" s="138"/>
    </row>
    <row r="29770" spans="62:65" ht="13" thickBot="1">
      <c r="BJ29770" s="138"/>
      <c r="BK29770" s="138"/>
      <c r="BL29770" s="138"/>
      <c r="BM29770" s="138"/>
    </row>
    <row r="29771" spans="62:65" ht="13" thickBot="1">
      <c r="BJ29771" s="138"/>
      <c r="BK29771" s="138"/>
      <c r="BL29771" s="138"/>
      <c r="BM29771" s="138"/>
    </row>
    <row r="29772" spans="62:65" ht="13" thickBot="1">
      <c r="BJ29772" s="138"/>
      <c r="BK29772" s="138"/>
      <c r="BL29772" s="138"/>
      <c r="BM29772" s="138"/>
    </row>
    <row r="29773" spans="62:65" ht="13" thickBot="1">
      <c r="BJ29773" s="138"/>
      <c r="BK29773" s="138"/>
      <c r="BL29773" s="138"/>
      <c r="BM29773" s="138"/>
    </row>
    <row r="29774" spans="62:65" ht="13" thickBot="1">
      <c r="BJ29774" s="138"/>
      <c r="BK29774" s="138"/>
      <c r="BL29774" s="138"/>
      <c r="BM29774" s="138"/>
    </row>
    <row r="29775" spans="62:65" ht="13" thickBot="1">
      <c r="BJ29775" s="138"/>
      <c r="BK29775" s="138"/>
      <c r="BL29775" s="138"/>
      <c r="BM29775" s="138"/>
    </row>
    <row r="29776" spans="62:65" ht="13" thickBot="1">
      <c r="BJ29776" s="138"/>
      <c r="BK29776" s="138"/>
      <c r="BL29776" s="138"/>
      <c r="BM29776" s="138"/>
    </row>
    <row r="29777" spans="62:65" ht="13" thickBot="1">
      <c r="BJ29777" s="138"/>
      <c r="BK29777" s="138"/>
      <c r="BL29777" s="138"/>
      <c r="BM29777" s="138"/>
    </row>
    <row r="29778" spans="62:65" ht="13" thickBot="1">
      <c r="BJ29778" s="138"/>
      <c r="BK29778" s="138"/>
      <c r="BL29778" s="138"/>
      <c r="BM29778" s="138"/>
    </row>
    <row r="29779" spans="62:65" ht="13" thickBot="1">
      <c r="BJ29779" s="138"/>
      <c r="BK29779" s="138"/>
      <c r="BL29779" s="138"/>
      <c r="BM29779" s="138"/>
    </row>
    <row r="29780" spans="62:65" ht="13" thickBot="1">
      <c r="BJ29780" s="138"/>
      <c r="BK29780" s="138"/>
      <c r="BL29780" s="138"/>
      <c r="BM29780" s="138"/>
    </row>
    <row r="29781" spans="62:65" ht="13" thickBot="1">
      <c r="BJ29781" s="138"/>
      <c r="BK29781" s="138"/>
      <c r="BL29781" s="138"/>
      <c r="BM29781" s="138"/>
    </row>
    <row r="29782" spans="62:65" ht="13" thickBot="1">
      <c r="BJ29782" s="138"/>
      <c r="BK29782" s="138"/>
      <c r="BL29782" s="138"/>
      <c r="BM29782" s="138"/>
    </row>
    <row r="29783" spans="62:65" ht="13" thickBot="1">
      <c r="BJ29783" s="138"/>
      <c r="BK29783" s="138"/>
      <c r="BL29783" s="138"/>
      <c r="BM29783" s="138"/>
    </row>
    <row r="29784" spans="62:65" ht="13" thickBot="1">
      <c r="BJ29784" s="138"/>
      <c r="BK29784" s="138"/>
      <c r="BL29784" s="138"/>
      <c r="BM29784" s="138"/>
    </row>
    <row r="29785" spans="62:65" ht="13" thickBot="1">
      <c r="BJ29785" s="138"/>
      <c r="BK29785" s="138"/>
      <c r="BL29785" s="138"/>
      <c r="BM29785" s="138"/>
    </row>
    <row r="29786" spans="62:65" ht="13" thickBot="1">
      <c r="BJ29786" s="138"/>
      <c r="BK29786" s="138"/>
      <c r="BL29786" s="138"/>
      <c r="BM29786" s="138"/>
    </row>
    <row r="29787" spans="62:65" ht="13" thickBot="1">
      <c r="BJ29787" s="138"/>
      <c r="BK29787" s="138"/>
      <c r="BL29787" s="138"/>
      <c r="BM29787" s="138"/>
    </row>
    <row r="29788" spans="62:65" ht="13" thickBot="1">
      <c r="BJ29788" s="138"/>
      <c r="BK29788" s="138"/>
      <c r="BL29788" s="138"/>
      <c r="BM29788" s="138"/>
    </row>
    <row r="29789" spans="62:65" ht="13" thickBot="1">
      <c r="BJ29789" s="138"/>
      <c r="BK29789" s="138"/>
      <c r="BL29789" s="138"/>
      <c r="BM29789" s="138"/>
    </row>
    <row r="29790" spans="62:65" ht="13" thickBot="1">
      <c r="BJ29790" s="138"/>
      <c r="BK29790" s="138"/>
      <c r="BL29790" s="138"/>
      <c r="BM29790" s="138"/>
    </row>
    <row r="29791" spans="62:65" ht="13" thickBot="1">
      <c r="BJ29791" s="138"/>
      <c r="BK29791" s="138"/>
      <c r="BL29791" s="138"/>
      <c r="BM29791" s="138"/>
    </row>
    <row r="29792" spans="62:65" ht="13" thickBot="1">
      <c r="BJ29792" s="138"/>
      <c r="BK29792" s="138"/>
      <c r="BL29792" s="138"/>
      <c r="BM29792" s="138"/>
    </row>
    <row r="29793" spans="62:65" ht="13" thickBot="1">
      <c r="BJ29793" s="138"/>
      <c r="BK29793" s="138"/>
      <c r="BL29793" s="138"/>
      <c r="BM29793" s="138"/>
    </row>
    <row r="29794" spans="62:65" ht="13" thickBot="1">
      <c r="BJ29794" s="138"/>
      <c r="BK29794" s="138"/>
      <c r="BL29794" s="138"/>
      <c r="BM29794" s="138"/>
    </row>
    <row r="29795" spans="62:65" ht="13" thickBot="1">
      <c r="BJ29795" s="138"/>
      <c r="BK29795" s="138"/>
      <c r="BL29795" s="138"/>
      <c r="BM29795" s="138"/>
    </row>
    <row r="29796" spans="62:65" ht="13" thickBot="1">
      <c r="BJ29796" s="138"/>
      <c r="BK29796" s="138"/>
      <c r="BL29796" s="138"/>
      <c r="BM29796" s="138"/>
    </row>
    <row r="29797" spans="62:65" ht="13" thickBot="1">
      <c r="BJ29797" s="138"/>
      <c r="BK29797" s="138"/>
      <c r="BL29797" s="138"/>
      <c r="BM29797" s="138"/>
    </row>
    <row r="29798" spans="62:65" ht="13" thickBot="1">
      <c r="BJ29798" s="138"/>
      <c r="BK29798" s="138"/>
      <c r="BL29798" s="138"/>
      <c r="BM29798" s="138"/>
    </row>
    <row r="29799" spans="62:65" ht="13" thickBot="1">
      <c r="BJ29799" s="138"/>
      <c r="BK29799" s="138"/>
      <c r="BL29799" s="138"/>
      <c r="BM29799" s="138"/>
    </row>
    <row r="29800" spans="62:65" ht="13" thickBot="1">
      <c r="BJ29800" s="138"/>
      <c r="BK29800" s="138"/>
      <c r="BL29800" s="138"/>
      <c r="BM29800" s="138"/>
    </row>
    <row r="29801" spans="62:65" ht="13" thickBot="1">
      <c r="BJ29801" s="138"/>
      <c r="BK29801" s="138"/>
      <c r="BL29801" s="138"/>
      <c r="BM29801" s="138"/>
    </row>
    <row r="29802" spans="62:65" ht="13" thickBot="1">
      <c r="BJ29802" s="138"/>
      <c r="BK29802" s="138"/>
      <c r="BL29802" s="138"/>
      <c r="BM29802" s="138"/>
    </row>
    <row r="29803" spans="62:65" ht="13" thickBot="1">
      <c r="BJ29803" s="138"/>
      <c r="BK29803" s="138"/>
      <c r="BL29803" s="138"/>
      <c r="BM29803" s="138"/>
    </row>
    <row r="29804" spans="62:65" ht="13" thickBot="1">
      <c r="BJ29804" s="138"/>
      <c r="BK29804" s="138"/>
      <c r="BL29804" s="138"/>
      <c r="BM29804" s="138"/>
    </row>
    <row r="29805" spans="62:65" ht="13" thickBot="1">
      <c r="BJ29805" s="138"/>
      <c r="BK29805" s="138"/>
      <c r="BL29805" s="138"/>
      <c r="BM29805" s="138"/>
    </row>
    <row r="29806" spans="62:65" ht="13" thickBot="1">
      <c r="BJ29806" s="138"/>
      <c r="BK29806" s="138"/>
      <c r="BL29806" s="138"/>
      <c r="BM29806" s="138"/>
    </row>
    <row r="29807" spans="62:65" ht="13" thickBot="1">
      <c r="BJ29807" s="138"/>
      <c r="BK29807" s="138"/>
      <c r="BL29807" s="138"/>
      <c r="BM29807" s="138"/>
    </row>
    <row r="29808" spans="62:65" ht="13" thickBot="1">
      <c r="BJ29808" s="138"/>
      <c r="BK29808" s="138"/>
      <c r="BL29808" s="138"/>
      <c r="BM29808" s="138"/>
    </row>
    <row r="29809" spans="62:65" ht="13" thickBot="1">
      <c r="BJ29809" s="138"/>
      <c r="BK29809" s="138"/>
      <c r="BL29809" s="138"/>
      <c r="BM29809" s="138"/>
    </row>
    <row r="29810" spans="62:65" ht="13" thickBot="1">
      <c r="BJ29810" s="138"/>
      <c r="BK29810" s="138"/>
      <c r="BL29810" s="138"/>
      <c r="BM29810" s="138"/>
    </row>
    <row r="29811" spans="62:65" ht="13" thickBot="1">
      <c r="BJ29811" s="138"/>
      <c r="BK29811" s="138"/>
      <c r="BL29811" s="138"/>
      <c r="BM29811" s="138"/>
    </row>
    <row r="29812" spans="62:65" ht="13" thickBot="1">
      <c r="BJ29812" s="138"/>
      <c r="BK29812" s="138"/>
      <c r="BL29812" s="138"/>
      <c r="BM29812" s="138"/>
    </row>
    <row r="29813" spans="62:65" ht="13" thickBot="1">
      <c r="BJ29813" s="138"/>
      <c r="BK29813" s="138"/>
      <c r="BL29813" s="138"/>
      <c r="BM29813" s="138"/>
    </row>
    <row r="29814" spans="62:65" ht="13" thickBot="1">
      <c r="BJ29814" s="138"/>
      <c r="BK29814" s="138"/>
      <c r="BL29814" s="138"/>
      <c r="BM29814" s="138"/>
    </row>
    <row r="29815" spans="62:65" ht="13" thickBot="1">
      <c r="BJ29815" s="138"/>
      <c r="BK29815" s="138"/>
      <c r="BL29815" s="138"/>
      <c r="BM29815" s="138"/>
    </row>
    <row r="29816" spans="62:65" ht="13" thickBot="1">
      <c r="BJ29816" s="138"/>
      <c r="BK29816" s="138"/>
      <c r="BL29816" s="138"/>
      <c r="BM29816" s="138"/>
    </row>
    <row r="29817" spans="62:65" ht="13" thickBot="1">
      <c r="BJ29817" s="138"/>
      <c r="BK29817" s="138"/>
      <c r="BL29817" s="138"/>
      <c r="BM29817" s="138"/>
    </row>
    <row r="29818" spans="62:65" ht="13" thickBot="1">
      <c r="BJ29818" s="138"/>
      <c r="BK29818" s="138"/>
      <c r="BL29818" s="138"/>
      <c r="BM29818" s="138"/>
    </row>
    <row r="29819" spans="62:65" ht="13" thickBot="1">
      <c r="BJ29819" s="138"/>
      <c r="BK29819" s="138"/>
      <c r="BL29819" s="138"/>
      <c r="BM29819" s="138"/>
    </row>
    <row r="29820" spans="62:65" ht="13" thickBot="1">
      <c r="BJ29820" s="138"/>
      <c r="BK29820" s="138"/>
      <c r="BL29820" s="138"/>
      <c r="BM29820" s="138"/>
    </row>
    <row r="29821" spans="62:65" ht="13" thickBot="1">
      <c r="BJ29821" s="138"/>
      <c r="BK29821" s="138"/>
      <c r="BL29821" s="138"/>
      <c r="BM29821" s="138"/>
    </row>
    <row r="29822" spans="62:65" ht="13" thickBot="1">
      <c r="BJ29822" s="138"/>
      <c r="BK29822" s="138"/>
      <c r="BL29822" s="138"/>
      <c r="BM29822" s="138"/>
    </row>
    <row r="29823" spans="62:65" ht="13" thickBot="1">
      <c r="BJ29823" s="138"/>
      <c r="BK29823" s="138"/>
      <c r="BL29823" s="138"/>
      <c r="BM29823" s="138"/>
    </row>
    <row r="29824" spans="62:65" ht="13" thickBot="1">
      <c r="BJ29824" s="138"/>
      <c r="BK29824" s="138"/>
      <c r="BL29824" s="138"/>
      <c r="BM29824" s="138"/>
    </row>
    <row r="29825" spans="62:65" ht="13" thickBot="1">
      <c r="BJ29825" s="138"/>
      <c r="BK29825" s="138"/>
      <c r="BL29825" s="138"/>
      <c r="BM29825" s="138"/>
    </row>
    <row r="29826" spans="62:65" ht="13" thickBot="1">
      <c r="BJ29826" s="138"/>
      <c r="BK29826" s="138"/>
      <c r="BL29826" s="138"/>
      <c r="BM29826" s="138"/>
    </row>
    <row r="29827" spans="62:65" ht="13" thickBot="1">
      <c r="BJ29827" s="138"/>
      <c r="BK29827" s="138"/>
      <c r="BL29827" s="138"/>
      <c r="BM29827" s="138"/>
    </row>
    <row r="29828" spans="62:65" ht="13" thickBot="1">
      <c r="BJ29828" s="138"/>
      <c r="BK29828" s="138"/>
      <c r="BL29828" s="138"/>
      <c r="BM29828" s="138"/>
    </row>
    <row r="29829" spans="62:65" ht="13" thickBot="1">
      <c r="BJ29829" s="138"/>
      <c r="BK29829" s="138"/>
      <c r="BL29829" s="138"/>
      <c r="BM29829" s="138"/>
    </row>
    <row r="29830" spans="62:65" ht="13" thickBot="1">
      <c r="BJ29830" s="138"/>
      <c r="BK29830" s="138"/>
      <c r="BL29830" s="138"/>
      <c r="BM29830" s="138"/>
    </row>
    <row r="29831" spans="62:65" ht="13" thickBot="1">
      <c r="BJ29831" s="138"/>
      <c r="BK29831" s="138"/>
      <c r="BL29831" s="138"/>
      <c r="BM29831" s="138"/>
    </row>
    <row r="29832" spans="62:65" ht="13" thickBot="1">
      <c r="BJ29832" s="138"/>
      <c r="BK29832" s="138"/>
      <c r="BL29832" s="138"/>
      <c r="BM29832" s="138"/>
    </row>
    <row r="29833" spans="62:65" ht="13" thickBot="1">
      <c r="BJ29833" s="138"/>
      <c r="BK29833" s="138"/>
      <c r="BL29833" s="138"/>
      <c r="BM29833" s="138"/>
    </row>
    <row r="29834" spans="62:65" ht="13" thickBot="1">
      <c r="BJ29834" s="138"/>
      <c r="BK29834" s="138"/>
      <c r="BL29834" s="138"/>
      <c r="BM29834" s="138"/>
    </row>
    <row r="29835" spans="62:65" ht="13" thickBot="1">
      <c r="BJ29835" s="138"/>
      <c r="BK29835" s="138"/>
      <c r="BL29835" s="138"/>
      <c r="BM29835" s="138"/>
    </row>
    <row r="29836" spans="62:65" ht="13" thickBot="1">
      <c r="BJ29836" s="138"/>
      <c r="BK29836" s="138"/>
      <c r="BL29836" s="138"/>
      <c r="BM29836" s="138"/>
    </row>
    <row r="29837" spans="62:65" ht="13" thickBot="1">
      <c r="BJ29837" s="138"/>
      <c r="BK29837" s="138"/>
      <c r="BL29837" s="138"/>
      <c r="BM29837" s="138"/>
    </row>
    <row r="29838" spans="62:65" ht="13" thickBot="1">
      <c r="BJ29838" s="138"/>
      <c r="BK29838" s="138"/>
      <c r="BL29838" s="138"/>
      <c r="BM29838" s="138"/>
    </row>
    <row r="29839" spans="62:65" ht="13" thickBot="1">
      <c r="BJ29839" s="138"/>
      <c r="BK29839" s="138"/>
      <c r="BL29839" s="138"/>
      <c r="BM29839" s="138"/>
    </row>
    <row r="29840" spans="62:65" ht="13" thickBot="1">
      <c r="BJ29840" s="138"/>
      <c r="BK29840" s="138"/>
      <c r="BL29840" s="138"/>
      <c r="BM29840" s="138"/>
    </row>
    <row r="29841" spans="62:65" ht="13" thickBot="1">
      <c r="BJ29841" s="138"/>
      <c r="BK29841" s="138"/>
      <c r="BL29841" s="138"/>
      <c r="BM29841" s="138"/>
    </row>
    <row r="29842" spans="62:65" ht="13" thickBot="1">
      <c r="BJ29842" s="138"/>
      <c r="BK29842" s="138"/>
      <c r="BL29842" s="138"/>
      <c r="BM29842" s="138"/>
    </row>
    <row r="29843" spans="62:65" ht="13" thickBot="1">
      <c r="BJ29843" s="138"/>
      <c r="BK29843" s="138"/>
      <c r="BL29843" s="138"/>
      <c r="BM29843" s="138"/>
    </row>
    <row r="29844" spans="62:65" ht="13" thickBot="1">
      <c r="BJ29844" s="138"/>
      <c r="BK29844" s="138"/>
      <c r="BL29844" s="138"/>
      <c r="BM29844" s="138"/>
    </row>
    <row r="29845" spans="62:65" ht="13" thickBot="1">
      <c r="BJ29845" s="138"/>
      <c r="BK29845" s="138"/>
      <c r="BL29845" s="138"/>
      <c r="BM29845" s="138"/>
    </row>
    <row r="29846" spans="62:65" ht="13" thickBot="1">
      <c r="BJ29846" s="138"/>
      <c r="BK29846" s="138"/>
      <c r="BL29846" s="138"/>
      <c r="BM29846" s="138"/>
    </row>
    <row r="29847" spans="62:65" ht="13" thickBot="1">
      <c r="BJ29847" s="138"/>
      <c r="BK29847" s="138"/>
      <c r="BL29847" s="138"/>
      <c r="BM29847" s="138"/>
    </row>
    <row r="29848" spans="62:65" ht="13" thickBot="1">
      <c r="BJ29848" s="138"/>
      <c r="BK29848" s="138"/>
      <c r="BL29848" s="138"/>
      <c r="BM29848" s="138"/>
    </row>
    <row r="29849" spans="62:65" ht="13" thickBot="1">
      <c r="BJ29849" s="138"/>
      <c r="BK29849" s="138"/>
      <c r="BL29849" s="138"/>
      <c r="BM29849" s="138"/>
    </row>
    <row r="29850" spans="62:65" ht="13" thickBot="1">
      <c r="BJ29850" s="138"/>
      <c r="BK29850" s="138"/>
      <c r="BL29850" s="138"/>
      <c r="BM29850" s="138"/>
    </row>
    <row r="29851" spans="62:65" ht="13" thickBot="1">
      <c r="BJ29851" s="138"/>
      <c r="BK29851" s="138"/>
      <c r="BL29851" s="138"/>
      <c r="BM29851" s="138"/>
    </row>
    <row r="29852" spans="62:65" ht="13" thickBot="1">
      <c r="BJ29852" s="138"/>
      <c r="BK29852" s="138"/>
      <c r="BL29852" s="138"/>
      <c r="BM29852" s="138"/>
    </row>
    <row r="29853" spans="62:65" ht="13" thickBot="1">
      <c r="BJ29853" s="138"/>
      <c r="BK29853" s="138"/>
      <c r="BL29853" s="138"/>
      <c r="BM29853" s="138"/>
    </row>
    <row r="29854" spans="62:65" ht="13" thickBot="1">
      <c r="BJ29854" s="138"/>
      <c r="BK29854" s="138"/>
      <c r="BL29854" s="138"/>
      <c r="BM29854" s="138"/>
    </row>
    <row r="29855" spans="62:65" ht="13" thickBot="1">
      <c r="BJ29855" s="138"/>
      <c r="BK29855" s="138"/>
      <c r="BL29855" s="138"/>
      <c r="BM29855" s="138"/>
    </row>
    <row r="29856" spans="62:65" ht="13" thickBot="1">
      <c r="BJ29856" s="138"/>
      <c r="BK29856" s="138"/>
      <c r="BL29856" s="138"/>
      <c r="BM29856" s="138"/>
    </row>
    <row r="29857" spans="62:65" ht="13" thickBot="1">
      <c r="BJ29857" s="138"/>
      <c r="BK29857" s="138"/>
      <c r="BL29857" s="138"/>
      <c r="BM29857" s="138"/>
    </row>
    <row r="29858" spans="62:65" ht="13" thickBot="1">
      <c r="BJ29858" s="138"/>
      <c r="BK29858" s="138"/>
      <c r="BL29858" s="138"/>
      <c r="BM29858" s="138"/>
    </row>
    <row r="29859" spans="62:65" ht="13" thickBot="1">
      <c r="BJ29859" s="138"/>
      <c r="BK29859" s="138"/>
      <c r="BL29859" s="138"/>
      <c r="BM29859" s="138"/>
    </row>
    <row r="29860" spans="62:65" ht="13" thickBot="1">
      <c r="BJ29860" s="138"/>
      <c r="BK29860" s="138"/>
      <c r="BL29860" s="138"/>
      <c r="BM29860" s="138"/>
    </row>
    <row r="29861" spans="62:65" ht="13" thickBot="1">
      <c r="BJ29861" s="138"/>
      <c r="BK29861" s="138"/>
      <c r="BL29861" s="138"/>
      <c r="BM29861" s="138"/>
    </row>
    <row r="29862" spans="62:65" ht="13" thickBot="1">
      <c r="BJ29862" s="138"/>
      <c r="BK29862" s="138"/>
      <c r="BL29862" s="138"/>
      <c r="BM29862" s="138"/>
    </row>
    <row r="29863" spans="62:65" ht="13" thickBot="1">
      <c r="BJ29863" s="138"/>
      <c r="BK29863" s="138"/>
      <c r="BL29863" s="138"/>
      <c r="BM29863" s="138"/>
    </row>
    <row r="29864" spans="62:65" ht="13" thickBot="1">
      <c r="BJ29864" s="138"/>
      <c r="BK29864" s="138"/>
      <c r="BL29864" s="138"/>
      <c r="BM29864" s="138"/>
    </row>
    <row r="29865" spans="62:65" ht="13" thickBot="1">
      <c r="BJ29865" s="138"/>
      <c r="BK29865" s="138"/>
      <c r="BL29865" s="138"/>
      <c r="BM29865" s="138"/>
    </row>
    <row r="29866" spans="62:65" ht="13" thickBot="1">
      <c r="BJ29866" s="138"/>
      <c r="BK29866" s="138"/>
      <c r="BL29866" s="138"/>
      <c r="BM29866" s="138"/>
    </row>
    <row r="29867" spans="62:65" ht="13" thickBot="1">
      <c r="BJ29867" s="138"/>
      <c r="BK29867" s="138"/>
      <c r="BL29867" s="138"/>
      <c r="BM29867" s="138"/>
    </row>
    <row r="29868" spans="62:65" ht="13" thickBot="1">
      <c r="BJ29868" s="138"/>
      <c r="BK29868" s="138"/>
      <c r="BL29868" s="138"/>
      <c r="BM29868" s="138"/>
    </row>
    <row r="29869" spans="62:65" ht="13" thickBot="1">
      <c r="BJ29869" s="138"/>
      <c r="BK29869" s="138"/>
      <c r="BL29869" s="138"/>
      <c r="BM29869" s="138"/>
    </row>
    <row r="29870" spans="62:65" ht="13" thickBot="1">
      <c r="BJ29870" s="138"/>
      <c r="BK29870" s="138"/>
      <c r="BL29870" s="138"/>
      <c r="BM29870" s="138"/>
    </row>
    <row r="29871" spans="62:65" ht="13" thickBot="1">
      <c r="BJ29871" s="138"/>
      <c r="BK29871" s="138"/>
      <c r="BL29871" s="138"/>
      <c r="BM29871" s="138"/>
    </row>
    <row r="29872" spans="62:65" ht="13" thickBot="1">
      <c r="BJ29872" s="138"/>
      <c r="BK29872" s="138"/>
      <c r="BL29872" s="138"/>
      <c r="BM29872" s="138"/>
    </row>
    <row r="29873" spans="62:65" ht="13" thickBot="1">
      <c r="BJ29873" s="138"/>
      <c r="BK29873" s="138"/>
      <c r="BL29873" s="138"/>
      <c r="BM29873" s="138"/>
    </row>
    <row r="29874" spans="62:65" ht="13" thickBot="1">
      <c r="BJ29874" s="138"/>
      <c r="BK29874" s="138"/>
      <c r="BL29874" s="138"/>
      <c r="BM29874" s="138"/>
    </row>
    <row r="29875" spans="62:65" ht="13" thickBot="1">
      <c r="BJ29875" s="138"/>
      <c r="BK29875" s="138"/>
      <c r="BL29875" s="138"/>
      <c r="BM29875" s="138"/>
    </row>
    <row r="29876" spans="62:65" ht="13" thickBot="1">
      <c r="BJ29876" s="138"/>
      <c r="BK29876" s="138"/>
      <c r="BL29876" s="138"/>
      <c r="BM29876" s="138"/>
    </row>
    <row r="29877" spans="62:65" ht="13" thickBot="1">
      <c r="BJ29877" s="138"/>
      <c r="BK29877" s="138"/>
      <c r="BL29877" s="138"/>
      <c r="BM29877" s="138"/>
    </row>
    <row r="29878" spans="62:65" ht="13" thickBot="1">
      <c r="BJ29878" s="138"/>
      <c r="BK29878" s="138"/>
      <c r="BL29878" s="138"/>
      <c r="BM29878" s="138"/>
    </row>
    <row r="29879" spans="62:65" ht="13" thickBot="1">
      <c r="BJ29879" s="138"/>
      <c r="BK29879" s="138"/>
      <c r="BL29879" s="138"/>
      <c r="BM29879" s="138"/>
    </row>
    <row r="29880" spans="62:65" ht="13" thickBot="1">
      <c r="BJ29880" s="138"/>
      <c r="BK29880" s="138"/>
      <c r="BL29880" s="138"/>
      <c r="BM29880" s="138"/>
    </row>
    <row r="29881" spans="62:65" ht="13" thickBot="1">
      <c r="BJ29881" s="138"/>
      <c r="BK29881" s="138"/>
      <c r="BL29881" s="138"/>
      <c r="BM29881" s="138"/>
    </row>
    <row r="29882" spans="62:65" ht="13" thickBot="1">
      <c r="BJ29882" s="138"/>
      <c r="BK29882" s="138"/>
      <c r="BL29882" s="138"/>
      <c r="BM29882" s="138"/>
    </row>
    <row r="29883" spans="62:65" ht="13" thickBot="1">
      <c r="BJ29883" s="138"/>
      <c r="BK29883" s="138"/>
      <c r="BL29883" s="138"/>
      <c r="BM29883" s="138"/>
    </row>
    <row r="29884" spans="62:65" ht="13" thickBot="1">
      <c r="BJ29884" s="138"/>
      <c r="BK29884" s="138"/>
      <c r="BL29884" s="138"/>
      <c r="BM29884" s="138"/>
    </row>
    <row r="29885" spans="62:65" ht="13" thickBot="1">
      <c r="BJ29885" s="138"/>
      <c r="BK29885" s="138"/>
      <c r="BL29885" s="138"/>
      <c r="BM29885" s="138"/>
    </row>
    <row r="29886" spans="62:65" ht="13" thickBot="1">
      <c r="BJ29886" s="138"/>
      <c r="BK29886" s="138"/>
      <c r="BL29886" s="138"/>
      <c r="BM29886" s="138"/>
    </row>
    <row r="29887" spans="62:65" ht="13" thickBot="1">
      <c r="BJ29887" s="138"/>
      <c r="BK29887" s="138"/>
      <c r="BL29887" s="138"/>
      <c r="BM29887" s="138"/>
    </row>
    <row r="29888" spans="62:65" ht="13" thickBot="1">
      <c r="BJ29888" s="138"/>
      <c r="BK29888" s="138"/>
      <c r="BL29888" s="138"/>
      <c r="BM29888" s="138"/>
    </row>
    <row r="29889" spans="62:65" ht="13" thickBot="1">
      <c r="BJ29889" s="138"/>
      <c r="BK29889" s="138"/>
      <c r="BL29889" s="138"/>
      <c r="BM29889" s="138"/>
    </row>
    <row r="29890" spans="62:65" ht="13" thickBot="1">
      <c r="BJ29890" s="138"/>
      <c r="BK29890" s="138"/>
      <c r="BL29890" s="138"/>
      <c r="BM29890" s="138"/>
    </row>
    <row r="29891" spans="62:65" ht="13" thickBot="1">
      <c r="BJ29891" s="138"/>
      <c r="BK29891" s="138"/>
      <c r="BL29891" s="138"/>
      <c r="BM29891" s="138"/>
    </row>
    <row r="29892" spans="62:65" ht="13" thickBot="1">
      <c r="BJ29892" s="138"/>
      <c r="BK29892" s="138"/>
      <c r="BL29892" s="138"/>
      <c r="BM29892" s="138"/>
    </row>
    <row r="29893" spans="62:65" ht="13" thickBot="1">
      <c r="BJ29893" s="138"/>
      <c r="BK29893" s="138"/>
      <c r="BL29893" s="138"/>
      <c r="BM29893" s="138"/>
    </row>
    <row r="29894" spans="62:65" ht="13" thickBot="1">
      <c r="BJ29894" s="138"/>
      <c r="BK29894" s="138"/>
      <c r="BL29894" s="138"/>
      <c r="BM29894" s="138"/>
    </row>
    <row r="29895" spans="62:65" ht="13" thickBot="1">
      <c r="BJ29895" s="138"/>
      <c r="BK29895" s="138"/>
      <c r="BL29895" s="138"/>
      <c r="BM29895" s="138"/>
    </row>
    <row r="29896" spans="62:65" ht="13" thickBot="1">
      <c r="BJ29896" s="138"/>
      <c r="BK29896" s="138"/>
      <c r="BL29896" s="138"/>
      <c r="BM29896" s="138"/>
    </row>
    <row r="29897" spans="62:65" ht="13" thickBot="1">
      <c r="BJ29897" s="138"/>
      <c r="BK29897" s="138"/>
      <c r="BL29897" s="138"/>
      <c r="BM29897" s="138"/>
    </row>
    <row r="29898" spans="62:65" ht="13" thickBot="1">
      <c r="BJ29898" s="138"/>
      <c r="BK29898" s="138"/>
      <c r="BL29898" s="138"/>
      <c r="BM29898" s="138"/>
    </row>
    <row r="29899" spans="62:65" ht="13" thickBot="1">
      <c r="BJ29899" s="138"/>
      <c r="BK29899" s="138"/>
      <c r="BL29899" s="138"/>
      <c r="BM29899" s="138"/>
    </row>
    <row r="29900" spans="62:65" ht="13" thickBot="1">
      <c r="BJ29900" s="138"/>
      <c r="BK29900" s="138"/>
      <c r="BL29900" s="138"/>
      <c r="BM29900" s="138"/>
    </row>
    <row r="29901" spans="62:65" ht="13" thickBot="1">
      <c r="BJ29901" s="138"/>
      <c r="BK29901" s="138"/>
      <c r="BL29901" s="138"/>
      <c r="BM29901" s="138"/>
    </row>
    <row r="29902" spans="62:65" ht="13" thickBot="1">
      <c r="BJ29902" s="138"/>
      <c r="BK29902" s="138"/>
      <c r="BL29902" s="138"/>
      <c r="BM29902" s="138"/>
    </row>
    <row r="29903" spans="62:65" ht="13" thickBot="1">
      <c r="BJ29903" s="138"/>
      <c r="BK29903" s="138"/>
      <c r="BL29903" s="138"/>
      <c r="BM29903" s="138"/>
    </row>
    <row r="29904" spans="62:65" ht="13" thickBot="1">
      <c r="BJ29904" s="138"/>
      <c r="BK29904" s="138"/>
      <c r="BL29904" s="138"/>
      <c r="BM29904" s="138"/>
    </row>
    <row r="29905" spans="62:65" ht="13" thickBot="1">
      <c r="BJ29905" s="138"/>
      <c r="BK29905" s="138"/>
      <c r="BL29905" s="138"/>
      <c r="BM29905" s="138"/>
    </row>
    <row r="29906" spans="62:65" ht="13" thickBot="1">
      <c r="BJ29906" s="138"/>
      <c r="BK29906" s="138"/>
      <c r="BL29906" s="138"/>
      <c r="BM29906" s="138"/>
    </row>
    <row r="29907" spans="62:65" ht="13" thickBot="1">
      <c r="BJ29907" s="138"/>
      <c r="BK29907" s="138"/>
      <c r="BL29907" s="138"/>
      <c r="BM29907" s="138"/>
    </row>
    <row r="29908" spans="62:65" ht="13" thickBot="1">
      <c r="BJ29908" s="138"/>
      <c r="BK29908" s="138"/>
      <c r="BL29908" s="138"/>
      <c r="BM29908" s="138"/>
    </row>
    <row r="29909" spans="62:65" ht="13" thickBot="1">
      <c r="BJ29909" s="138"/>
      <c r="BK29909" s="138"/>
      <c r="BL29909" s="138"/>
      <c r="BM29909" s="138"/>
    </row>
    <row r="29910" spans="62:65" ht="13" thickBot="1">
      <c r="BJ29910" s="138"/>
      <c r="BK29910" s="138"/>
      <c r="BL29910" s="138"/>
      <c r="BM29910" s="138"/>
    </row>
    <row r="29911" spans="62:65" ht="13" thickBot="1">
      <c r="BJ29911" s="138"/>
      <c r="BK29911" s="138"/>
      <c r="BL29911" s="138"/>
      <c r="BM29911" s="138"/>
    </row>
    <row r="29912" spans="62:65" ht="13" thickBot="1">
      <c r="BJ29912" s="138"/>
      <c r="BK29912" s="138"/>
      <c r="BL29912" s="138"/>
      <c r="BM29912" s="138"/>
    </row>
    <row r="29913" spans="62:65" ht="13" thickBot="1">
      <c r="BJ29913" s="138"/>
      <c r="BK29913" s="138"/>
      <c r="BL29913" s="138"/>
      <c r="BM29913" s="138"/>
    </row>
    <row r="29914" spans="62:65" ht="13" thickBot="1">
      <c r="BJ29914" s="138"/>
      <c r="BK29914" s="138"/>
      <c r="BL29914" s="138"/>
      <c r="BM29914" s="138"/>
    </row>
    <row r="29915" spans="62:65" ht="13" thickBot="1">
      <c r="BJ29915" s="138"/>
      <c r="BK29915" s="138"/>
      <c r="BL29915" s="138"/>
      <c r="BM29915" s="138"/>
    </row>
    <row r="29916" spans="62:65" ht="13" thickBot="1">
      <c r="BJ29916" s="138"/>
      <c r="BK29916" s="138"/>
      <c r="BL29916" s="138"/>
      <c r="BM29916" s="138"/>
    </row>
    <row r="29917" spans="62:65" ht="13" thickBot="1">
      <c r="BJ29917" s="138"/>
      <c r="BK29917" s="138"/>
      <c r="BL29917" s="138"/>
      <c r="BM29917" s="138"/>
    </row>
    <row r="29918" spans="62:65" ht="13" thickBot="1">
      <c r="BJ29918" s="138"/>
      <c r="BK29918" s="138"/>
      <c r="BL29918" s="138"/>
      <c r="BM29918" s="138"/>
    </row>
    <row r="29919" spans="62:65" ht="13" thickBot="1">
      <c r="BJ29919" s="138"/>
      <c r="BK29919" s="138"/>
      <c r="BL29919" s="138"/>
      <c r="BM29919" s="138"/>
    </row>
    <row r="29920" spans="62:65" ht="13" thickBot="1">
      <c r="BJ29920" s="138"/>
      <c r="BK29920" s="138"/>
      <c r="BL29920" s="138"/>
      <c r="BM29920" s="138"/>
    </row>
    <row r="29921" spans="62:65" ht="13" thickBot="1">
      <c r="BJ29921" s="138"/>
      <c r="BK29921" s="138"/>
      <c r="BL29921" s="138"/>
      <c r="BM29921" s="138"/>
    </row>
    <row r="29922" spans="62:65" ht="13" thickBot="1">
      <c r="BJ29922" s="138"/>
      <c r="BK29922" s="138"/>
      <c r="BL29922" s="138"/>
      <c r="BM29922" s="138"/>
    </row>
    <row r="29923" spans="62:65" ht="13" thickBot="1">
      <c r="BJ29923" s="138"/>
      <c r="BK29923" s="138"/>
      <c r="BL29923" s="138"/>
      <c r="BM29923" s="138"/>
    </row>
    <row r="29924" spans="62:65" ht="13" thickBot="1">
      <c r="BJ29924" s="138"/>
      <c r="BK29924" s="138"/>
      <c r="BL29924" s="138"/>
      <c r="BM29924" s="138"/>
    </row>
    <row r="29925" spans="62:65" ht="13" thickBot="1">
      <c r="BJ29925" s="138"/>
      <c r="BK29925" s="138"/>
      <c r="BL29925" s="138"/>
      <c r="BM29925" s="138"/>
    </row>
    <row r="29926" spans="62:65" ht="13" thickBot="1">
      <c r="BJ29926" s="138"/>
      <c r="BK29926" s="138"/>
      <c r="BL29926" s="138"/>
      <c r="BM29926" s="138"/>
    </row>
    <row r="29927" spans="62:65" ht="13" thickBot="1">
      <c r="BJ29927" s="138"/>
      <c r="BK29927" s="138"/>
      <c r="BL29927" s="138"/>
      <c r="BM29927" s="138"/>
    </row>
    <row r="29928" spans="62:65" ht="13" thickBot="1">
      <c r="BJ29928" s="138"/>
      <c r="BK29928" s="138"/>
      <c r="BL29928" s="138"/>
      <c r="BM29928" s="138"/>
    </row>
    <row r="29929" spans="62:65" ht="13" thickBot="1">
      <c r="BJ29929" s="138"/>
      <c r="BK29929" s="138"/>
      <c r="BL29929" s="138"/>
      <c r="BM29929" s="138"/>
    </row>
    <row r="29930" spans="62:65" ht="13" thickBot="1">
      <c r="BJ29930" s="138"/>
      <c r="BK29930" s="138"/>
      <c r="BL29930" s="138"/>
      <c r="BM29930" s="138"/>
    </row>
    <row r="29931" spans="62:65" ht="13" thickBot="1">
      <c r="BJ29931" s="138"/>
      <c r="BK29931" s="138"/>
      <c r="BL29931" s="138"/>
      <c r="BM29931" s="138"/>
    </row>
    <row r="29932" spans="62:65" ht="13" thickBot="1">
      <c r="BJ29932" s="138"/>
      <c r="BK29932" s="138"/>
      <c r="BL29932" s="138"/>
      <c r="BM29932" s="138"/>
    </row>
    <row r="29933" spans="62:65" ht="13" thickBot="1">
      <c r="BJ29933" s="138"/>
      <c r="BK29933" s="138"/>
      <c r="BL29933" s="138"/>
      <c r="BM29933" s="138"/>
    </row>
    <row r="29934" spans="62:65" ht="13" thickBot="1">
      <c r="BJ29934" s="138"/>
      <c r="BK29934" s="138"/>
      <c r="BL29934" s="138"/>
      <c r="BM29934" s="138"/>
    </row>
    <row r="29935" spans="62:65" ht="13" thickBot="1">
      <c r="BJ29935" s="138"/>
      <c r="BK29935" s="138"/>
      <c r="BL29935" s="138"/>
      <c r="BM29935" s="138"/>
    </row>
    <row r="29936" spans="62:65" ht="13" thickBot="1">
      <c r="BJ29936" s="138"/>
      <c r="BK29936" s="138"/>
      <c r="BL29936" s="138"/>
      <c r="BM29936" s="138"/>
    </row>
    <row r="29937" spans="62:65" ht="13" thickBot="1">
      <c r="BJ29937" s="138"/>
      <c r="BK29937" s="138"/>
      <c r="BL29937" s="138"/>
      <c r="BM29937" s="138"/>
    </row>
    <row r="29938" spans="62:65" ht="13" thickBot="1">
      <c r="BJ29938" s="138"/>
      <c r="BK29938" s="138"/>
      <c r="BL29938" s="138"/>
      <c r="BM29938" s="138"/>
    </row>
    <row r="29939" spans="62:65" ht="13" thickBot="1">
      <c r="BJ29939" s="138"/>
      <c r="BK29939" s="138"/>
      <c r="BL29939" s="138"/>
      <c r="BM29939" s="138"/>
    </row>
    <row r="29940" spans="62:65" ht="13" thickBot="1">
      <c r="BJ29940" s="138"/>
      <c r="BK29940" s="138"/>
      <c r="BL29940" s="138"/>
      <c r="BM29940" s="138"/>
    </row>
    <row r="29941" spans="62:65" ht="13" thickBot="1">
      <c r="BJ29941" s="138"/>
      <c r="BK29941" s="138"/>
      <c r="BL29941" s="138"/>
      <c r="BM29941" s="138"/>
    </row>
    <row r="29942" spans="62:65" ht="13" thickBot="1">
      <c r="BJ29942" s="138"/>
      <c r="BK29942" s="138"/>
      <c r="BL29942" s="138"/>
      <c r="BM29942" s="138"/>
    </row>
    <row r="29943" spans="62:65" ht="13" thickBot="1">
      <c r="BJ29943" s="138"/>
      <c r="BK29943" s="138"/>
      <c r="BL29943" s="138"/>
      <c r="BM29943" s="138"/>
    </row>
    <row r="29944" spans="62:65" ht="13" thickBot="1">
      <c r="BJ29944" s="138"/>
      <c r="BK29944" s="138"/>
      <c r="BL29944" s="138"/>
      <c r="BM29944" s="138"/>
    </row>
    <row r="29945" spans="62:65" ht="13" thickBot="1">
      <c r="BJ29945" s="138"/>
      <c r="BK29945" s="138"/>
      <c r="BL29945" s="138"/>
      <c r="BM29945" s="138"/>
    </row>
    <row r="29946" spans="62:65" ht="13" thickBot="1">
      <c r="BJ29946" s="138"/>
      <c r="BK29946" s="138"/>
      <c r="BL29946" s="138"/>
      <c r="BM29946" s="138"/>
    </row>
    <row r="29947" spans="62:65" ht="13" thickBot="1">
      <c r="BJ29947" s="138"/>
      <c r="BK29947" s="138"/>
      <c r="BL29947" s="138"/>
      <c r="BM29947" s="138"/>
    </row>
    <row r="29948" spans="62:65" ht="13" thickBot="1">
      <c r="BJ29948" s="138"/>
      <c r="BK29948" s="138"/>
      <c r="BL29948" s="138"/>
      <c r="BM29948" s="138"/>
    </row>
    <row r="29949" spans="62:65" ht="13" thickBot="1">
      <c r="BJ29949" s="138"/>
      <c r="BK29949" s="138"/>
      <c r="BL29949" s="138"/>
      <c r="BM29949" s="138"/>
    </row>
    <row r="29950" spans="62:65" ht="13" thickBot="1">
      <c r="BJ29950" s="138"/>
      <c r="BK29950" s="138"/>
      <c r="BL29950" s="138"/>
      <c r="BM29950" s="138"/>
    </row>
    <row r="29951" spans="62:65" ht="13" thickBot="1">
      <c r="BJ29951" s="138"/>
      <c r="BK29951" s="138"/>
      <c r="BL29951" s="138"/>
      <c r="BM29951" s="138"/>
    </row>
    <row r="29952" spans="62:65" ht="13" thickBot="1">
      <c r="BJ29952" s="138"/>
      <c r="BK29952" s="138"/>
      <c r="BL29952" s="138"/>
      <c r="BM29952" s="138"/>
    </row>
    <row r="29953" spans="62:65" ht="13" thickBot="1">
      <c r="BJ29953" s="138"/>
      <c r="BK29953" s="138"/>
      <c r="BL29953" s="138"/>
      <c r="BM29953" s="138"/>
    </row>
    <row r="29954" spans="62:65" ht="13" thickBot="1">
      <c r="BJ29954" s="138"/>
      <c r="BK29954" s="138"/>
      <c r="BL29954" s="138"/>
      <c r="BM29954" s="138"/>
    </row>
    <row r="29955" spans="62:65" ht="13" thickBot="1">
      <c r="BJ29955" s="138"/>
      <c r="BK29955" s="138"/>
      <c r="BL29955" s="138"/>
      <c r="BM29955" s="138"/>
    </row>
    <row r="29956" spans="62:65" ht="13" thickBot="1">
      <c r="BJ29956" s="138"/>
      <c r="BK29956" s="138"/>
      <c r="BL29956" s="138"/>
      <c r="BM29956" s="138"/>
    </row>
    <row r="29957" spans="62:65" ht="13" thickBot="1">
      <c r="BJ29957" s="138"/>
      <c r="BK29957" s="138"/>
      <c r="BL29957" s="138"/>
      <c r="BM29957" s="138"/>
    </row>
    <row r="29958" spans="62:65" ht="13" thickBot="1">
      <c r="BJ29958" s="138"/>
      <c r="BK29958" s="138"/>
      <c r="BL29958" s="138"/>
      <c r="BM29958" s="138"/>
    </row>
    <row r="29959" spans="62:65" ht="13" thickBot="1">
      <c r="BJ29959" s="138"/>
      <c r="BK29959" s="138"/>
      <c r="BL29959" s="138"/>
      <c r="BM29959" s="138"/>
    </row>
    <row r="29960" spans="62:65" ht="13" thickBot="1">
      <c r="BJ29960" s="138"/>
      <c r="BK29960" s="138"/>
      <c r="BL29960" s="138"/>
      <c r="BM29960" s="138"/>
    </row>
    <row r="29961" spans="62:65" ht="13" thickBot="1">
      <c r="BJ29961" s="138"/>
      <c r="BK29961" s="138"/>
      <c r="BL29961" s="138"/>
      <c r="BM29961" s="138"/>
    </row>
    <row r="29962" spans="62:65" ht="13" thickBot="1">
      <c r="BJ29962" s="138"/>
      <c r="BK29962" s="138"/>
      <c r="BL29962" s="138"/>
      <c r="BM29962" s="138"/>
    </row>
    <row r="29963" spans="62:65" ht="13" thickBot="1">
      <c r="BJ29963" s="138"/>
      <c r="BK29963" s="138"/>
      <c r="BL29963" s="138"/>
      <c r="BM29963" s="138"/>
    </row>
    <row r="29964" spans="62:65" ht="13" thickBot="1">
      <c r="BJ29964" s="138"/>
      <c r="BK29964" s="138"/>
      <c r="BL29964" s="138"/>
      <c r="BM29964" s="138"/>
    </row>
    <row r="29965" spans="62:65" ht="13" thickBot="1">
      <c r="BJ29965" s="138"/>
      <c r="BK29965" s="138"/>
      <c r="BL29965" s="138"/>
      <c r="BM29965" s="138"/>
    </row>
    <row r="29966" spans="62:65" ht="13" thickBot="1">
      <c r="BJ29966" s="138"/>
      <c r="BK29966" s="138"/>
      <c r="BL29966" s="138"/>
      <c r="BM29966" s="138"/>
    </row>
    <row r="29967" spans="62:65" ht="13" thickBot="1">
      <c r="BJ29967" s="138"/>
      <c r="BK29967" s="138"/>
      <c r="BL29967" s="138"/>
      <c r="BM29967" s="138"/>
    </row>
    <row r="29968" spans="62:65" ht="13" thickBot="1">
      <c r="BJ29968" s="138"/>
      <c r="BK29968" s="138"/>
      <c r="BL29968" s="138"/>
      <c r="BM29968" s="138"/>
    </row>
    <row r="29969" spans="62:65" ht="13" thickBot="1">
      <c r="BJ29969" s="138"/>
      <c r="BK29969" s="138"/>
      <c r="BL29969" s="138"/>
      <c r="BM29969" s="138"/>
    </row>
    <row r="29970" spans="62:65" ht="13" thickBot="1">
      <c r="BJ29970" s="138"/>
      <c r="BK29970" s="138"/>
      <c r="BL29970" s="138"/>
      <c r="BM29970" s="138"/>
    </row>
    <row r="29971" spans="62:65" ht="13" thickBot="1">
      <c r="BJ29971" s="138"/>
      <c r="BK29971" s="138"/>
      <c r="BL29971" s="138"/>
      <c r="BM29971" s="138"/>
    </row>
    <row r="29972" spans="62:65" ht="13" thickBot="1">
      <c r="BJ29972" s="138"/>
      <c r="BK29972" s="138"/>
      <c r="BL29972" s="138"/>
      <c r="BM29972" s="138"/>
    </row>
    <row r="29973" spans="62:65" ht="13" thickBot="1">
      <c r="BJ29973" s="138"/>
      <c r="BK29973" s="138"/>
      <c r="BL29973" s="138"/>
      <c r="BM29973" s="138"/>
    </row>
    <row r="29974" spans="62:65" ht="13" thickBot="1">
      <c r="BJ29974" s="138"/>
      <c r="BK29974" s="138"/>
      <c r="BL29974" s="138"/>
      <c r="BM29974" s="138"/>
    </row>
    <row r="29975" spans="62:65" ht="13" thickBot="1">
      <c r="BJ29975" s="138"/>
      <c r="BK29975" s="138"/>
      <c r="BL29975" s="138"/>
      <c r="BM29975" s="138"/>
    </row>
    <row r="29976" spans="62:65" ht="13" thickBot="1">
      <c r="BJ29976" s="138"/>
      <c r="BK29976" s="138"/>
      <c r="BL29976" s="138"/>
      <c r="BM29976" s="138"/>
    </row>
    <row r="29977" spans="62:65" ht="13" thickBot="1">
      <c r="BJ29977" s="138"/>
      <c r="BK29977" s="138"/>
      <c r="BL29977" s="138"/>
      <c r="BM29977" s="138"/>
    </row>
    <row r="29978" spans="62:65" ht="13" thickBot="1">
      <c r="BJ29978" s="138"/>
      <c r="BK29978" s="138"/>
      <c r="BL29978" s="138"/>
      <c r="BM29978" s="138"/>
    </row>
    <row r="29979" spans="62:65" ht="13" thickBot="1">
      <c r="BJ29979" s="138"/>
      <c r="BK29979" s="138"/>
      <c r="BL29979" s="138"/>
      <c r="BM29979" s="138"/>
    </row>
    <row r="29980" spans="62:65" ht="13" thickBot="1">
      <c r="BJ29980" s="138"/>
      <c r="BK29980" s="138"/>
      <c r="BL29980" s="138"/>
      <c r="BM29980" s="138"/>
    </row>
    <row r="29981" spans="62:65" ht="13" thickBot="1">
      <c r="BJ29981" s="138"/>
      <c r="BK29981" s="138"/>
      <c r="BL29981" s="138"/>
      <c r="BM29981" s="138"/>
    </row>
    <row r="29982" spans="62:65" ht="13" thickBot="1">
      <c r="BJ29982" s="138"/>
      <c r="BK29982" s="138"/>
      <c r="BL29982" s="138"/>
      <c r="BM29982" s="138"/>
    </row>
    <row r="29983" spans="62:65" ht="13" thickBot="1">
      <c r="BJ29983" s="138"/>
      <c r="BK29983" s="138"/>
      <c r="BL29983" s="138"/>
      <c r="BM29983" s="138"/>
    </row>
    <row r="29984" spans="62:65" ht="13" thickBot="1">
      <c r="BJ29984" s="138"/>
      <c r="BK29984" s="138"/>
      <c r="BL29984" s="138"/>
      <c r="BM29984" s="138"/>
    </row>
    <row r="29985" spans="62:65" ht="13" thickBot="1">
      <c r="BJ29985" s="138"/>
      <c r="BK29985" s="138"/>
      <c r="BL29985" s="138"/>
      <c r="BM29985" s="138"/>
    </row>
    <row r="29986" spans="62:65" ht="13" thickBot="1">
      <c r="BJ29986" s="138"/>
      <c r="BK29986" s="138"/>
      <c r="BL29986" s="138"/>
      <c r="BM29986" s="138"/>
    </row>
    <row r="29987" spans="62:65" ht="13" thickBot="1">
      <c r="BJ29987" s="138"/>
      <c r="BK29987" s="138"/>
      <c r="BL29987" s="138"/>
      <c r="BM29987" s="138"/>
    </row>
    <row r="29988" spans="62:65" ht="13" thickBot="1">
      <c r="BJ29988" s="138"/>
      <c r="BK29988" s="138"/>
      <c r="BL29988" s="138"/>
      <c r="BM29988" s="138"/>
    </row>
    <row r="29989" spans="62:65" ht="13" thickBot="1">
      <c r="BJ29989" s="138"/>
      <c r="BK29989" s="138"/>
      <c r="BL29989" s="138"/>
      <c r="BM29989" s="138"/>
    </row>
    <row r="29990" spans="62:65" ht="13" thickBot="1">
      <c r="BJ29990" s="138"/>
      <c r="BK29990" s="138"/>
      <c r="BL29990" s="138"/>
      <c r="BM29990" s="138"/>
    </row>
    <row r="29991" spans="62:65" ht="13" thickBot="1">
      <c r="BJ29991" s="138"/>
      <c r="BK29991" s="138"/>
      <c r="BL29991" s="138"/>
      <c r="BM29991" s="138"/>
    </row>
    <row r="29992" spans="62:65" ht="13" thickBot="1">
      <c r="BJ29992" s="138"/>
      <c r="BK29992" s="138"/>
      <c r="BL29992" s="138"/>
      <c r="BM29992" s="138"/>
    </row>
    <row r="29993" spans="62:65" ht="13" thickBot="1">
      <c r="BJ29993" s="138"/>
      <c r="BK29993" s="138"/>
      <c r="BL29993" s="138"/>
      <c r="BM29993" s="138"/>
    </row>
    <row r="29994" spans="62:65" ht="13" thickBot="1">
      <c r="BJ29994" s="138"/>
      <c r="BK29994" s="138"/>
      <c r="BL29994" s="138"/>
      <c r="BM29994" s="138"/>
    </row>
    <row r="29995" spans="62:65" ht="13" thickBot="1">
      <c r="BJ29995" s="138"/>
      <c r="BK29995" s="138"/>
      <c r="BL29995" s="138"/>
      <c r="BM29995" s="138"/>
    </row>
    <row r="29996" spans="62:65" ht="13" thickBot="1">
      <c r="BJ29996" s="138"/>
      <c r="BK29996" s="138"/>
      <c r="BL29996" s="138"/>
      <c r="BM29996" s="138"/>
    </row>
    <row r="29997" spans="62:65" ht="13" thickBot="1">
      <c r="BJ29997" s="138"/>
      <c r="BK29997" s="138"/>
      <c r="BL29997" s="138"/>
      <c r="BM29997" s="138"/>
    </row>
    <row r="29998" spans="62:65" ht="13" thickBot="1">
      <c r="BJ29998" s="138"/>
      <c r="BK29998" s="138"/>
      <c r="BL29998" s="138"/>
      <c r="BM29998" s="138"/>
    </row>
    <row r="29999" spans="62:65" ht="13" thickBot="1">
      <c r="BJ29999" s="138"/>
      <c r="BK29999" s="138"/>
      <c r="BL29999" s="138"/>
      <c r="BM29999" s="138"/>
    </row>
    <row r="30000" spans="62:65" ht="13" thickBot="1">
      <c r="BJ30000" s="138"/>
      <c r="BK30000" s="138"/>
      <c r="BL30000" s="138"/>
      <c r="BM30000" s="138"/>
    </row>
    <row r="30001" spans="62:65" ht="13" thickBot="1">
      <c r="BJ30001" s="138"/>
      <c r="BK30001" s="138"/>
      <c r="BL30001" s="138"/>
      <c r="BM30001" s="138"/>
    </row>
    <row r="30002" spans="62:65" ht="13" thickBot="1">
      <c r="BJ30002" s="138"/>
      <c r="BK30002" s="138"/>
      <c r="BL30002" s="138"/>
      <c r="BM30002" s="138"/>
    </row>
    <row r="30003" spans="62:65" ht="13" thickBot="1">
      <c r="BJ30003" s="138"/>
      <c r="BK30003" s="138"/>
      <c r="BL30003" s="138"/>
      <c r="BM30003" s="138"/>
    </row>
    <row r="30004" spans="62:65" ht="13" thickBot="1">
      <c r="BJ30004" s="138"/>
      <c r="BK30004" s="138"/>
      <c r="BL30004" s="138"/>
      <c r="BM30004" s="138"/>
    </row>
    <row r="30005" spans="62:65" ht="13" thickBot="1">
      <c r="BJ30005" s="138"/>
      <c r="BK30005" s="138"/>
      <c r="BL30005" s="138"/>
      <c r="BM30005" s="138"/>
    </row>
    <row r="30006" spans="62:65" ht="13" thickBot="1">
      <c r="BJ30006" s="138"/>
      <c r="BK30006" s="138"/>
      <c r="BL30006" s="138"/>
      <c r="BM30006" s="138"/>
    </row>
    <row r="30007" spans="62:65" ht="13" thickBot="1">
      <c r="BJ30007" s="138"/>
      <c r="BK30007" s="138"/>
      <c r="BL30007" s="138"/>
      <c r="BM30007" s="138"/>
    </row>
    <row r="30008" spans="62:65" ht="13" thickBot="1">
      <c r="BJ30008" s="138"/>
      <c r="BK30008" s="138"/>
      <c r="BL30008" s="138"/>
      <c r="BM30008" s="138"/>
    </row>
    <row r="30009" spans="62:65" ht="13" thickBot="1">
      <c r="BJ30009" s="138"/>
      <c r="BK30009" s="138"/>
      <c r="BL30009" s="138"/>
      <c r="BM30009" s="138"/>
    </row>
    <row r="30010" spans="62:65" ht="13" thickBot="1">
      <c r="BJ30010" s="138"/>
      <c r="BK30010" s="138"/>
      <c r="BL30010" s="138"/>
      <c r="BM30010" s="138"/>
    </row>
    <row r="30011" spans="62:65" ht="13" thickBot="1">
      <c r="BJ30011" s="138"/>
      <c r="BK30011" s="138"/>
      <c r="BL30011" s="138"/>
      <c r="BM30011" s="138"/>
    </row>
    <row r="30012" spans="62:65" ht="13" thickBot="1">
      <c r="BJ30012" s="138"/>
      <c r="BK30012" s="138"/>
      <c r="BL30012" s="138"/>
      <c r="BM30012" s="138"/>
    </row>
    <row r="30013" spans="62:65" ht="13" thickBot="1">
      <c r="BJ30013" s="138"/>
      <c r="BK30013" s="138"/>
      <c r="BL30013" s="138"/>
      <c r="BM30013" s="138"/>
    </row>
    <row r="30014" spans="62:65" ht="13" thickBot="1">
      <c r="BJ30014" s="138"/>
      <c r="BK30014" s="138"/>
      <c r="BL30014" s="138"/>
      <c r="BM30014" s="138"/>
    </row>
    <row r="30015" spans="62:65" ht="13" thickBot="1">
      <c r="BJ30015" s="138"/>
      <c r="BK30015" s="138"/>
      <c r="BL30015" s="138"/>
      <c r="BM30015" s="138"/>
    </row>
    <row r="30016" spans="62:65" ht="13" thickBot="1">
      <c r="BJ30016" s="138"/>
      <c r="BK30016" s="138"/>
      <c r="BL30016" s="138"/>
      <c r="BM30016" s="138"/>
    </row>
    <row r="30017" spans="62:65" ht="13" thickBot="1">
      <c r="BJ30017" s="138"/>
      <c r="BK30017" s="138"/>
      <c r="BL30017" s="138"/>
      <c r="BM30017" s="138"/>
    </row>
    <row r="30018" spans="62:65" ht="13" thickBot="1">
      <c r="BJ30018" s="138"/>
      <c r="BK30018" s="138"/>
      <c r="BL30018" s="138"/>
      <c r="BM30018" s="138"/>
    </row>
    <row r="30019" spans="62:65" ht="13" thickBot="1">
      <c r="BJ30019" s="138"/>
      <c r="BK30019" s="138"/>
      <c r="BL30019" s="138"/>
      <c r="BM30019" s="138"/>
    </row>
    <row r="30020" spans="62:65" ht="13" thickBot="1">
      <c r="BJ30020" s="138"/>
      <c r="BK30020" s="138"/>
      <c r="BL30020" s="138"/>
      <c r="BM30020" s="138"/>
    </row>
    <row r="30021" spans="62:65" ht="13" thickBot="1">
      <c r="BJ30021" s="138"/>
      <c r="BK30021" s="138"/>
      <c r="BL30021" s="138"/>
      <c r="BM30021" s="138"/>
    </row>
    <row r="30022" spans="62:65" ht="13" thickBot="1">
      <c r="BJ30022" s="138"/>
      <c r="BK30022" s="138"/>
      <c r="BL30022" s="138"/>
      <c r="BM30022" s="138"/>
    </row>
    <row r="30023" spans="62:65" ht="13" thickBot="1">
      <c r="BJ30023" s="138"/>
      <c r="BK30023" s="138"/>
      <c r="BL30023" s="138"/>
      <c r="BM30023" s="138"/>
    </row>
    <row r="30024" spans="62:65" ht="13" thickBot="1">
      <c r="BJ30024" s="138"/>
      <c r="BK30024" s="138"/>
      <c r="BL30024" s="138"/>
      <c r="BM30024" s="138"/>
    </row>
    <row r="30025" spans="62:65" ht="13" thickBot="1">
      <c r="BJ30025" s="138"/>
      <c r="BK30025" s="138"/>
      <c r="BL30025" s="138"/>
      <c r="BM30025" s="138"/>
    </row>
    <row r="30026" spans="62:65" ht="13" thickBot="1">
      <c r="BJ30026" s="138"/>
      <c r="BK30026" s="138"/>
      <c r="BL30026" s="138"/>
      <c r="BM30026" s="138"/>
    </row>
    <row r="30027" spans="62:65" ht="13" thickBot="1">
      <c r="BJ30027" s="138"/>
      <c r="BK30027" s="138"/>
      <c r="BL30027" s="138"/>
      <c r="BM30027" s="138"/>
    </row>
    <row r="30028" spans="62:65" ht="13" thickBot="1">
      <c r="BJ30028" s="138"/>
      <c r="BK30028" s="138"/>
      <c r="BL30028" s="138"/>
      <c r="BM30028" s="138"/>
    </row>
    <row r="30029" spans="62:65" ht="13" thickBot="1">
      <c r="BJ30029" s="138"/>
      <c r="BK30029" s="138"/>
      <c r="BL30029" s="138"/>
      <c r="BM30029" s="138"/>
    </row>
    <row r="30030" spans="62:65" ht="13" thickBot="1">
      <c r="BJ30030" s="138"/>
      <c r="BK30030" s="138"/>
      <c r="BL30030" s="138"/>
      <c r="BM30030" s="138"/>
    </row>
    <row r="30031" spans="62:65" ht="13" thickBot="1">
      <c r="BJ30031" s="138"/>
      <c r="BK30031" s="138"/>
      <c r="BL30031" s="138"/>
      <c r="BM30031" s="138"/>
    </row>
    <row r="30032" spans="62:65" ht="13" thickBot="1">
      <c r="BJ30032" s="138"/>
      <c r="BK30032" s="138"/>
      <c r="BL30032" s="138"/>
      <c r="BM30032" s="138"/>
    </row>
    <row r="30033" spans="62:65" ht="13" thickBot="1">
      <c r="BJ30033" s="138"/>
      <c r="BK30033" s="138"/>
      <c r="BL30033" s="138"/>
      <c r="BM30033" s="138"/>
    </row>
    <row r="30034" spans="62:65" ht="13" thickBot="1">
      <c r="BJ30034" s="138"/>
      <c r="BK30034" s="138"/>
      <c r="BL30034" s="138"/>
      <c r="BM30034" s="138"/>
    </row>
    <row r="30035" spans="62:65" ht="13" thickBot="1">
      <c r="BJ30035" s="138"/>
      <c r="BK30035" s="138"/>
      <c r="BL30035" s="138"/>
      <c r="BM30035" s="138"/>
    </row>
    <row r="30036" spans="62:65" ht="13" thickBot="1">
      <c r="BJ30036" s="138"/>
      <c r="BK30036" s="138"/>
      <c r="BL30036" s="138"/>
      <c r="BM30036" s="138"/>
    </row>
    <row r="30037" spans="62:65" ht="13" thickBot="1">
      <c r="BJ30037" s="138"/>
      <c r="BK30037" s="138"/>
      <c r="BL30037" s="138"/>
      <c r="BM30037" s="138"/>
    </row>
    <row r="30038" spans="62:65" ht="13" thickBot="1">
      <c r="BJ30038" s="138"/>
      <c r="BK30038" s="138"/>
      <c r="BL30038" s="138"/>
      <c r="BM30038" s="138"/>
    </row>
    <row r="30039" spans="62:65" ht="13" thickBot="1">
      <c r="BJ30039" s="138"/>
      <c r="BK30039" s="138"/>
      <c r="BL30039" s="138"/>
      <c r="BM30039" s="138"/>
    </row>
    <row r="30040" spans="62:65" ht="13" thickBot="1">
      <c r="BJ30040" s="138"/>
      <c r="BK30040" s="138"/>
      <c r="BL30040" s="138"/>
      <c r="BM30040" s="138"/>
    </row>
    <row r="30041" spans="62:65" ht="13" thickBot="1">
      <c r="BJ30041" s="138"/>
      <c r="BK30041" s="138"/>
      <c r="BL30041" s="138"/>
      <c r="BM30041" s="138"/>
    </row>
    <row r="30042" spans="62:65" ht="13" thickBot="1">
      <c r="BJ30042" s="138"/>
      <c r="BK30042" s="138"/>
      <c r="BL30042" s="138"/>
      <c r="BM30042" s="138"/>
    </row>
    <row r="30043" spans="62:65" ht="13" thickBot="1">
      <c r="BJ30043" s="138"/>
      <c r="BK30043" s="138"/>
      <c r="BL30043" s="138"/>
      <c r="BM30043" s="138"/>
    </row>
    <row r="30044" spans="62:65" ht="13" thickBot="1">
      <c r="BJ30044" s="138"/>
      <c r="BK30044" s="138"/>
      <c r="BL30044" s="138"/>
      <c r="BM30044" s="138"/>
    </row>
    <row r="30045" spans="62:65" ht="13" thickBot="1">
      <c r="BJ30045" s="138"/>
      <c r="BK30045" s="138"/>
      <c r="BL30045" s="138"/>
      <c r="BM30045" s="138"/>
    </row>
    <row r="30046" spans="62:65" ht="13" thickBot="1">
      <c r="BJ30046" s="138"/>
      <c r="BK30046" s="138"/>
      <c r="BL30046" s="138"/>
      <c r="BM30046" s="138"/>
    </row>
    <row r="30047" spans="62:65" ht="13" thickBot="1">
      <c r="BJ30047" s="138"/>
      <c r="BK30047" s="138"/>
      <c r="BL30047" s="138"/>
      <c r="BM30047" s="138"/>
    </row>
    <row r="30048" spans="62:65" ht="13" thickBot="1">
      <c r="BJ30048" s="138"/>
      <c r="BK30048" s="138"/>
      <c r="BL30048" s="138"/>
      <c r="BM30048" s="138"/>
    </row>
    <row r="30049" spans="62:65" ht="13" thickBot="1">
      <c r="BJ30049" s="138"/>
      <c r="BK30049" s="138"/>
      <c r="BL30049" s="138"/>
      <c r="BM30049" s="138"/>
    </row>
    <row r="30050" spans="62:65" ht="13" thickBot="1">
      <c r="BJ30050" s="138"/>
      <c r="BK30050" s="138"/>
      <c r="BL30050" s="138"/>
      <c r="BM30050" s="138"/>
    </row>
    <row r="30051" spans="62:65" ht="13" thickBot="1">
      <c r="BJ30051" s="138"/>
      <c r="BK30051" s="138"/>
      <c r="BL30051" s="138"/>
      <c r="BM30051" s="138"/>
    </row>
    <row r="30052" spans="62:65" ht="13" thickBot="1">
      <c r="BJ30052" s="138"/>
      <c r="BK30052" s="138"/>
      <c r="BL30052" s="138"/>
      <c r="BM30052" s="138"/>
    </row>
    <row r="30053" spans="62:65" ht="13" thickBot="1">
      <c r="BJ30053" s="138"/>
      <c r="BK30053" s="138"/>
      <c r="BL30053" s="138"/>
      <c r="BM30053" s="138"/>
    </row>
    <row r="30054" spans="62:65" ht="13" thickBot="1">
      <c r="BJ30054" s="138"/>
      <c r="BK30054" s="138"/>
      <c r="BL30054" s="138"/>
      <c r="BM30054" s="138"/>
    </row>
    <row r="30055" spans="62:65" ht="13" thickBot="1">
      <c r="BJ30055" s="138"/>
      <c r="BK30055" s="138"/>
      <c r="BL30055" s="138"/>
      <c r="BM30055" s="138"/>
    </row>
    <row r="30056" spans="62:65" ht="13" thickBot="1">
      <c r="BJ30056" s="138"/>
      <c r="BK30056" s="138"/>
      <c r="BL30056" s="138"/>
      <c r="BM30056" s="138"/>
    </row>
    <row r="30057" spans="62:65" ht="13" thickBot="1">
      <c r="BJ30057" s="138"/>
      <c r="BK30057" s="138"/>
      <c r="BL30057" s="138"/>
      <c r="BM30057" s="138"/>
    </row>
    <row r="30058" spans="62:65" ht="13" thickBot="1">
      <c r="BJ30058" s="138"/>
      <c r="BK30058" s="138"/>
      <c r="BL30058" s="138"/>
      <c r="BM30058" s="138"/>
    </row>
    <row r="30059" spans="62:65" ht="13" thickBot="1">
      <c r="BJ30059" s="138"/>
      <c r="BK30059" s="138"/>
      <c r="BL30059" s="138"/>
      <c r="BM30059" s="138"/>
    </row>
    <row r="30060" spans="62:65" ht="13" thickBot="1">
      <c r="BJ30060" s="138"/>
      <c r="BK30060" s="138"/>
      <c r="BL30060" s="138"/>
      <c r="BM30060" s="138"/>
    </row>
    <row r="30061" spans="62:65" ht="13" thickBot="1">
      <c r="BJ30061" s="138"/>
      <c r="BK30061" s="138"/>
      <c r="BL30061" s="138"/>
      <c r="BM30061" s="138"/>
    </row>
    <row r="30062" spans="62:65" ht="13" thickBot="1">
      <c r="BJ30062" s="138"/>
      <c r="BK30062" s="138"/>
      <c r="BL30062" s="138"/>
      <c r="BM30062" s="138"/>
    </row>
    <row r="30063" spans="62:65" ht="13" thickBot="1">
      <c r="BJ30063" s="138"/>
      <c r="BK30063" s="138"/>
      <c r="BL30063" s="138"/>
      <c r="BM30063" s="138"/>
    </row>
    <row r="30064" spans="62:65" ht="13" thickBot="1">
      <c r="BJ30064" s="138"/>
      <c r="BK30064" s="138"/>
      <c r="BL30064" s="138"/>
      <c r="BM30064" s="138"/>
    </row>
    <row r="30065" spans="62:65" ht="13" thickBot="1">
      <c r="BJ30065" s="138"/>
      <c r="BK30065" s="138"/>
      <c r="BL30065" s="138"/>
      <c r="BM30065" s="138"/>
    </row>
    <row r="30066" spans="62:65" ht="13" thickBot="1">
      <c r="BJ30066" s="138"/>
      <c r="BK30066" s="138"/>
      <c r="BL30066" s="138"/>
      <c r="BM30066" s="138"/>
    </row>
    <row r="30067" spans="62:65" ht="13" thickBot="1">
      <c r="BJ30067" s="138"/>
      <c r="BK30067" s="138"/>
      <c r="BL30067" s="138"/>
      <c r="BM30067" s="138"/>
    </row>
    <row r="30068" spans="62:65" ht="13" thickBot="1">
      <c r="BJ30068" s="138"/>
      <c r="BK30068" s="138"/>
      <c r="BL30068" s="138"/>
      <c r="BM30068" s="138"/>
    </row>
    <row r="30069" spans="62:65" ht="13" thickBot="1">
      <c r="BJ30069" s="138"/>
      <c r="BK30069" s="138"/>
      <c r="BL30069" s="138"/>
      <c r="BM30069" s="138"/>
    </row>
    <row r="30070" spans="62:65" ht="13" thickBot="1">
      <c r="BJ30070" s="138"/>
      <c r="BK30070" s="138"/>
      <c r="BL30070" s="138"/>
      <c r="BM30070" s="138"/>
    </row>
    <row r="30071" spans="62:65" ht="13" thickBot="1">
      <c r="BJ30071" s="138"/>
      <c r="BK30071" s="138"/>
      <c r="BL30071" s="138"/>
      <c r="BM30071" s="138"/>
    </row>
    <row r="30072" spans="62:65" ht="13" thickBot="1">
      <c r="BJ30072" s="138"/>
      <c r="BK30072" s="138"/>
      <c r="BL30072" s="138"/>
      <c r="BM30072" s="138"/>
    </row>
    <row r="30073" spans="62:65" ht="13" thickBot="1">
      <c r="BJ30073" s="138"/>
      <c r="BK30073" s="138"/>
      <c r="BL30073" s="138"/>
      <c r="BM30073" s="138"/>
    </row>
    <row r="30074" spans="62:65" ht="13" thickBot="1">
      <c r="BJ30074" s="138"/>
      <c r="BK30074" s="138"/>
      <c r="BL30074" s="138"/>
      <c r="BM30074" s="138"/>
    </row>
    <row r="30075" spans="62:65" ht="13" thickBot="1">
      <c r="BJ30075" s="138"/>
      <c r="BK30075" s="138"/>
      <c r="BL30075" s="138"/>
      <c r="BM30075" s="138"/>
    </row>
    <row r="30076" spans="62:65" ht="13" thickBot="1">
      <c r="BJ30076" s="138"/>
      <c r="BK30076" s="138"/>
      <c r="BL30076" s="138"/>
      <c r="BM30076" s="138"/>
    </row>
    <row r="30077" spans="62:65" ht="13" thickBot="1">
      <c r="BJ30077" s="138"/>
      <c r="BK30077" s="138"/>
      <c r="BL30077" s="138"/>
      <c r="BM30077" s="138"/>
    </row>
    <row r="30078" spans="62:65" ht="13" thickBot="1">
      <c r="BJ30078" s="138"/>
      <c r="BK30078" s="138"/>
      <c r="BL30078" s="138"/>
      <c r="BM30078" s="138"/>
    </row>
    <row r="30079" spans="62:65" ht="13" thickBot="1">
      <c r="BJ30079" s="138"/>
      <c r="BK30079" s="138"/>
      <c r="BL30079" s="138"/>
      <c r="BM30079" s="138"/>
    </row>
    <row r="30080" spans="62:65" ht="13" thickBot="1">
      <c r="BJ30080" s="138"/>
      <c r="BK30080" s="138"/>
      <c r="BL30080" s="138"/>
      <c r="BM30080" s="138"/>
    </row>
    <row r="30081" spans="62:65" ht="13" thickBot="1">
      <c r="BJ30081" s="138"/>
      <c r="BK30081" s="138"/>
      <c r="BL30081" s="138"/>
      <c r="BM30081" s="138"/>
    </row>
    <row r="30082" spans="62:65" ht="13" thickBot="1">
      <c r="BJ30082" s="138"/>
      <c r="BK30082" s="138"/>
      <c r="BL30082" s="138"/>
      <c r="BM30082" s="138"/>
    </row>
    <row r="30083" spans="62:65" ht="13" thickBot="1">
      <c r="BJ30083" s="138"/>
      <c r="BK30083" s="138"/>
      <c r="BL30083" s="138"/>
      <c r="BM30083" s="138"/>
    </row>
    <row r="30084" spans="62:65" ht="13" thickBot="1">
      <c r="BJ30084" s="138"/>
      <c r="BK30084" s="138"/>
      <c r="BL30084" s="138"/>
      <c r="BM30084" s="138"/>
    </row>
    <row r="30085" spans="62:65" ht="13" thickBot="1">
      <c r="BJ30085" s="138"/>
      <c r="BK30085" s="138"/>
      <c r="BL30085" s="138"/>
      <c r="BM30085" s="138"/>
    </row>
    <row r="30086" spans="62:65" ht="13" thickBot="1">
      <c r="BJ30086" s="138"/>
      <c r="BK30086" s="138"/>
      <c r="BL30086" s="138"/>
      <c r="BM30086" s="138"/>
    </row>
    <row r="30087" spans="62:65" ht="13" thickBot="1">
      <c r="BJ30087" s="138"/>
      <c r="BK30087" s="138"/>
      <c r="BL30087" s="138"/>
      <c r="BM30087" s="138"/>
    </row>
    <row r="30088" spans="62:65" ht="13" thickBot="1">
      <c r="BJ30088" s="138"/>
      <c r="BK30088" s="138"/>
      <c r="BL30088" s="138"/>
      <c r="BM30088" s="138"/>
    </row>
    <row r="30089" spans="62:65" ht="13" thickBot="1">
      <c r="BJ30089" s="138"/>
      <c r="BK30089" s="138"/>
      <c r="BL30089" s="138"/>
      <c r="BM30089" s="138"/>
    </row>
    <row r="30090" spans="62:65" ht="13" thickBot="1">
      <c r="BJ30090" s="138"/>
      <c r="BK30090" s="138"/>
      <c r="BL30090" s="138"/>
      <c r="BM30090" s="138"/>
    </row>
    <row r="30091" spans="62:65" ht="13" thickBot="1">
      <c r="BJ30091" s="138"/>
      <c r="BK30091" s="138"/>
      <c r="BL30091" s="138"/>
      <c r="BM30091" s="138"/>
    </row>
    <row r="30092" spans="62:65" ht="13" thickBot="1">
      <c r="BJ30092" s="138"/>
      <c r="BK30092" s="138"/>
      <c r="BL30092" s="138"/>
      <c r="BM30092" s="138"/>
    </row>
    <row r="30093" spans="62:65" ht="13" thickBot="1">
      <c r="BJ30093" s="138"/>
      <c r="BK30093" s="138"/>
      <c r="BL30093" s="138"/>
      <c r="BM30093" s="138"/>
    </row>
    <row r="30094" spans="62:65" ht="13" thickBot="1">
      <c r="BJ30094" s="138"/>
      <c r="BK30094" s="138"/>
      <c r="BL30094" s="138"/>
      <c r="BM30094" s="138"/>
    </row>
    <row r="30095" spans="62:65" ht="13" thickBot="1">
      <c r="BJ30095" s="138"/>
      <c r="BK30095" s="138"/>
      <c r="BL30095" s="138"/>
      <c r="BM30095" s="138"/>
    </row>
    <row r="30096" spans="62:65" ht="13" thickBot="1">
      <c r="BJ30096" s="138"/>
      <c r="BK30096" s="138"/>
      <c r="BL30096" s="138"/>
      <c r="BM30096" s="138"/>
    </row>
    <row r="30097" spans="62:65" ht="13" thickBot="1">
      <c r="BJ30097" s="138"/>
      <c r="BK30097" s="138"/>
      <c r="BL30097" s="138"/>
      <c r="BM30097" s="138"/>
    </row>
    <row r="30098" spans="62:65" ht="13" thickBot="1">
      <c r="BJ30098" s="138"/>
      <c r="BK30098" s="138"/>
      <c r="BL30098" s="138"/>
      <c r="BM30098" s="138"/>
    </row>
    <row r="30099" spans="62:65" ht="13" thickBot="1">
      <c r="BJ30099" s="138"/>
      <c r="BK30099" s="138"/>
      <c r="BL30099" s="138"/>
      <c r="BM30099" s="138"/>
    </row>
    <row r="30100" spans="62:65" ht="13" thickBot="1">
      <c r="BJ30100" s="138"/>
      <c r="BK30100" s="138"/>
      <c r="BL30100" s="138"/>
      <c r="BM30100" s="138"/>
    </row>
    <row r="30101" spans="62:65" ht="13" thickBot="1">
      <c r="BJ30101" s="138"/>
      <c r="BK30101" s="138"/>
      <c r="BL30101" s="138"/>
      <c r="BM30101" s="138"/>
    </row>
    <row r="30102" spans="62:65" ht="13" thickBot="1">
      <c r="BJ30102" s="138"/>
      <c r="BK30102" s="138"/>
      <c r="BL30102" s="138"/>
      <c r="BM30102" s="138"/>
    </row>
    <row r="30103" spans="62:65" ht="13" thickBot="1">
      <c r="BJ30103" s="138"/>
      <c r="BK30103" s="138"/>
      <c r="BL30103" s="138"/>
      <c r="BM30103" s="138"/>
    </row>
    <row r="30104" spans="62:65" ht="13" thickBot="1">
      <c r="BJ30104" s="138"/>
      <c r="BK30104" s="138"/>
      <c r="BL30104" s="138"/>
      <c r="BM30104" s="138"/>
    </row>
    <row r="30105" spans="62:65" ht="13" thickBot="1">
      <c r="BJ30105" s="138"/>
      <c r="BK30105" s="138"/>
      <c r="BL30105" s="138"/>
      <c r="BM30105" s="138"/>
    </row>
    <row r="30106" spans="62:65" ht="13" thickBot="1">
      <c r="BJ30106" s="138"/>
      <c r="BK30106" s="138"/>
      <c r="BL30106" s="138"/>
      <c r="BM30106" s="138"/>
    </row>
    <row r="30107" spans="62:65" ht="13" thickBot="1">
      <c r="BJ30107" s="138"/>
      <c r="BK30107" s="138"/>
      <c r="BL30107" s="138"/>
      <c r="BM30107" s="138"/>
    </row>
    <row r="30108" spans="62:65" ht="13" thickBot="1">
      <c r="BJ30108" s="138"/>
      <c r="BK30108" s="138"/>
      <c r="BL30108" s="138"/>
      <c r="BM30108" s="138"/>
    </row>
    <row r="30109" spans="62:65" ht="13" thickBot="1">
      <c r="BJ30109" s="138"/>
      <c r="BK30109" s="138"/>
      <c r="BL30109" s="138"/>
      <c r="BM30109" s="138"/>
    </row>
    <row r="30110" spans="62:65" ht="13" thickBot="1">
      <c r="BJ30110" s="138"/>
      <c r="BK30110" s="138"/>
      <c r="BL30110" s="138"/>
      <c r="BM30110" s="138"/>
    </row>
    <row r="30111" spans="62:65" ht="13" thickBot="1">
      <c r="BJ30111" s="138"/>
      <c r="BK30111" s="138"/>
      <c r="BL30111" s="138"/>
      <c r="BM30111" s="138"/>
    </row>
    <row r="30112" spans="62:65" ht="13" thickBot="1">
      <c r="BJ30112" s="138"/>
      <c r="BK30112" s="138"/>
      <c r="BL30112" s="138"/>
      <c r="BM30112" s="138"/>
    </row>
    <row r="30113" spans="62:65" ht="13" thickBot="1">
      <c r="BJ30113" s="138"/>
      <c r="BK30113" s="138"/>
      <c r="BL30113" s="138"/>
      <c r="BM30113" s="138"/>
    </row>
    <row r="30114" spans="62:65" ht="13" thickBot="1">
      <c r="BJ30114" s="138"/>
      <c r="BK30114" s="138"/>
      <c r="BL30114" s="138"/>
      <c r="BM30114" s="138"/>
    </row>
    <row r="30115" spans="62:65" ht="13" thickBot="1">
      <c r="BJ30115" s="138"/>
      <c r="BK30115" s="138"/>
      <c r="BL30115" s="138"/>
      <c r="BM30115" s="138"/>
    </row>
    <row r="30116" spans="62:65" ht="13" thickBot="1">
      <c r="BJ30116" s="138"/>
      <c r="BK30116" s="138"/>
      <c r="BL30116" s="138"/>
      <c r="BM30116" s="138"/>
    </row>
    <row r="30117" spans="62:65" ht="13" thickBot="1">
      <c r="BJ30117" s="138"/>
      <c r="BK30117" s="138"/>
      <c r="BL30117" s="138"/>
      <c r="BM30117" s="138"/>
    </row>
    <row r="30118" spans="62:65" ht="13" thickBot="1">
      <c r="BJ30118" s="138"/>
      <c r="BK30118" s="138"/>
      <c r="BL30118" s="138"/>
      <c r="BM30118" s="138"/>
    </row>
    <row r="30119" spans="62:65" ht="13" thickBot="1">
      <c r="BJ30119" s="138"/>
      <c r="BK30119" s="138"/>
      <c r="BL30119" s="138"/>
      <c r="BM30119" s="138"/>
    </row>
    <row r="30120" spans="62:65" ht="13" thickBot="1">
      <c r="BJ30120" s="138"/>
      <c r="BK30120" s="138"/>
      <c r="BL30120" s="138"/>
      <c r="BM30120" s="138"/>
    </row>
    <row r="30121" spans="62:65" ht="13" thickBot="1">
      <c r="BJ30121" s="138"/>
      <c r="BK30121" s="138"/>
      <c r="BL30121" s="138"/>
      <c r="BM30121" s="138"/>
    </row>
    <row r="30122" spans="62:65" ht="13" thickBot="1">
      <c r="BJ30122" s="138"/>
      <c r="BK30122" s="138"/>
      <c r="BL30122" s="138"/>
      <c r="BM30122" s="138"/>
    </row>
    <row r="30123" spans="62:65" ht="13" thickBot="1">
      <c r="BJ30123" s="138"/>
      <c r="BK30123" s="138"/>
      <c r="BL30123" s="138"/>
      <c r="BM30123" s="138"/>
    </row>
    <row r="30124" spans="62:65" ht="13" thickBot="1">
      <c r="BJ30124" s="138"/>
      <c r="BK30124" s="138"/>
      <c r="BL30124" s="138"/>
      <c r="BM30124" s="138"/>
    </row>
    <row r="30125" spans="62:65" ht="13" thickBot="1">
      <c r="BJ30125" s="138"/>
      <c r="BK30125" s="138"/>
      <c r="BL30125" s="138"/>
      <c r="BM30125" s="138"/>
    </row>
    <row r="30126" spans="62:65" ht="13" thickBot="1">
      <c r="BJ30126" s="138"/>
      <c r="BK30126" s="138"/>
      <c r="BL30126" s="138"/>
      <c r="BM30126" s="138"/>
    </row>
    <row r="30127" spans="62:65" ht="13" thickBot="1">
      <c r="BJ30127" s="138"/>
      <c r="BK30127" s="138"/>
      <c r="BL30127" s="138"/>
      <c r="BM30127" s="138"/>
    </row>
    <row r="30128" spans="62:65" ht="13" thickBot="1">
      <c r="BJ30128" s="138"/>
      <c r="BK30128" s="138"/>
      <c r="BL30128" s="138"/>
      <c r="BM30128" s="138"/>
    </row>
    <row r="30129" spans="62:65" ht="13" thickBot="1">
      <c r="BJ30129" s="138"/>
      <c r="BK30129" s="138"/>
      <c r="BL30129" s="138"/>
      <c r="BM30129" s="138"/>
    </row>
    <row r="30130" spans="62:65" ht="13" thickBot="1">
      <c r="BJ30130" s="138"/>
      <c r="BK30130" s="138"/>
      <c r="BL30130" s="138"/>
      <c r="BM30130" s="138"/>
    </row>
    <row r="30131" spans="62:65" ht="13" thickBot="1">
      <c r="BJ30131" s="138"/>
      <c r="BK30131" s="138"/>
      <c r="BL30131" s="138"/>
      <c r="BM30131" s="138"/>
    </row>
    <row r="30132" spans="62:65" ht="13" thickBot="1">
      <c r="BJ30132" s="138"/>
      <c r="BK30132" s="138"/>
      <c r="BL30132" s="138"/>
      <c r="BM30132" s="138"/>
    </row>
    <row r="30133" spans="62:65" ht="13" thickBot="1">
      <c r="BJ30133" s="138"/>
      <c r="BK30133" s="138"/>
      <c r="BL30133" s="138"/>
      <c r="BM30133" s="138"/>
    </row>
    <row r="30134" spans="62:65" ht="13" thickBot="1">
      <c r="BJ30134" s="138"/>
      <c r="BK30134" s="138"/>
      <c r="BL30134" s="138"/>
      <c r="BM30134" s="138"/>
    </row>
    <row r="30135" spans="62:65" ht="13" thickBot="1">
      <c r="BJ30135" s="138"/>
      <c r="BK30135" s="138"/>
      <c r="BL30135" s="138"/>
      <c r="BM30135" s="138"/>
    </row>
    <row r="30136" spans="62:65" ht="13" thickBot="1">
      <c r="BJ30136" s="138"/>
      <c r="BK30136" s="138"/>
      <c r="BL30136" s="138"/>
      <c r="BM30136" s="138"/>
    </row>
    <row r="30137" spans="62:65" ht="13" thickBot="1">
      <c r="BJ30137" s="138"/>
      <c r="BK30137" s="138"/>
      <c r="BL30137" s="138"/>
      <c r="BM30137" s="138"/>
    </row>
    <row r="30138" spans="62:65" ht="13" thickBot="1">
      <c r="BJ30138" s="138"/>
      <c r="BK30138" s="138"/>
      <c r="BL30138" s="138"/>
      <c r="BM30138" s="138"/>
    </row>
    <row r="30139" spans="62:65" ht="13" thickBot="1">
      <c r="BJ30139" s="138"/>
      <c r="BK30139" s="138"/>
      <c r="BL30139" s="138"/>
      <c r="BM30139" s="138"/>
    </row>
    <row r="30140" spans="62:65" ht="13" thickBot="1">
      <c r="BJ30140" s="138"/>
      <c r="BK30140" s="138"/>
      <c r="BL30140" s="138"/>
      <c r="BM30140" s="138"/>
    </row>
    <row r="30141" spans="62:65" ht="13" thickBot="1">
      <c r="BJ30141" s="138"/>
      <c r="BK30141" s="138"/>
      <c r="BL30141" s="138"/>
      <c r="BM30141" s="138"/>
    </row>
    <row r="30142" spans="62:65" ht="13" thickBot="1">
      <c r="BJ30142" s="138"/>
      <c r="BK30142" s="138"/>
      <c r="BL30142" s="138"/>
      <c r="BM30142" s="138"/>
    </row>
    <row r="30143" spans="62:65" ht="13" thickBot="1">
      <c r="BJ30143" s="138"/>
      <c r="BK30143" s="138"/>
      <c r="BL30143" s="138"/>
      <c r="BM30143" s="138"/>
    </row>
    <row r="30144" spans="62:65" ht="13" thickBot="1">
      <c r="BJ30144" s="138"/>
      <c r="BK30144" s="138"/>
      <c r="BL30144" s="138"/>
      <c r="BM30144" s="138"/>
    </row>
    <row r="30145" spans="62:65" ht="13" thickBot="1">
      <c r="BJ30145" s="138"/>
      <c r="BK30145" s="138"/>
      <c r="BL30145" s="138"/>
      <c r="BM30145" s="138"/>
    </row>
    <row r="30146" spans="62:65" ht="13" thickBot="1">
      <c r="BJ30146" s="138"/>
      <c r="BK30146" s="138"/>
      <c r="BL30146" s="138"/>
      <c r="BM30146" s="138"/>
    </row>
    <row r="30147" spans="62:65" ht="13" thickBot="1">
      <c r="BJ30147" s="138"/>
      <c r="BK30147" s="138"/>
      <c r="BL30147" s="138"/>
      <c r="BM30147" s="138"/>
    </row>
    <row r="30148" spans="62:65" ht="13" thickBot="1">
      <c r="BJ30148" s="138"/>
      <c r="BK30148" s="138"/>
      <c r="BL30148" s="138"/>
      <c r="BM30148" s="138"/>
    </row>
    <row r="30149" spans="62:65" ht="13" thickBot="1">
      <c r="BJ30149" s="138"/>
      <c r="BK30149" s="138"/>
      <c r="BL30149" s="138"/>
      <c r="BM30149" s="138"/>
    </row>
    <row r="30150" spans="62:65" ht="13" thickBot="1">
      <c r="BJ30150" s="138"/>
      <c r="BK30150" s="138"/>
      <c r="BL30150" s="138"/>
      <c r="BM30150" s="138"/>
    </row>
    <row r="30151" spans="62:65" ht="13" thickBot="1">
      <c r="BJ30151" s="138"/>
      <c r="BK30151" s="138"/>
      <c r="BL30151" s="138"/>
      <c r="BM30151" s="138"/>
    </row>
    <row r="30152" spans="62:65" ht="13" thickBot="1">
      <c r="BJ30152" s="138"/>
      <c r="BK30152" s="138"/>
      <c r="BL30152" s="138"/>
      <c r="BM30152" s="138"/>
    </row>
    <row r="30153" spans="62:65" ht="13" thickBot="1">
      <c r="BJ30153" s="138"/>
      <c r="BK30153" s="138"/>
      <c r="BL30153" s="138"/>
      <c r="BM30153" s="138"/>
    </row>
    <row r="30154" spans="62:65" ht="13" thickBot="1">
      <c r="BJ30154" s="138"/>
      <c r="BK30154" s="138"/>
      <c r="BL30154" s="138"/>
      <c r="BM30154" s="138"/>
    </row>
    <row r="30155" spans="62:65" ht="13" thickBot="1">
      <c r="BJ30155" s="138"/>
      <c r="BK30155" s="138"/>
      <c r="BL30155" s="138"/>
      <c r="BM30155" s="138"/>
    </row>
    <row r="30156" spans="62:65" ht="13" thickBot="1">
      <c r="BJ30156" s="138"/>
      <c r="BK30156" s="138"/>
      <c r="BL30156" s="138"/>
      <c r="BM30156" s="138"/>
    </row>
    <row r="30157" spans="62:65" ht="13" thickBot="1">
      <c r="BJ30157" s="138"/>
      <c r="BK30157" s="138"/>
      <c r="BL30157" s="138"/>
      <c r="BM30157" s="138"/>
    </row>
    <row r="30158" spans="62:65" ht="13" thickBot="1">
      <c r="BJ30158" s="138"/>
      <c r="BK30158" s="138"/>
      <c r="BL30158" s="138"/>
      <c r="BM30158" s="138"/>
    </row>
    <row r="30159" spans="62:65" ht="13" thickBot="1">
      <c r="BJ30159" s="138"/>
      <c r="BK30159" s="138"/>
      <c r="BL30159" s="138"/>
      <c r="BM30159" s="138"/>
    </row>
    <row r="30160" spans="62:65" ht="13" thickBot="1">
      <c r="BJ30160" s="138"/>
      <c r="BK30160" s="138"/>
      <c r="BL30160" s="138"/>
      <c r="BM30160" s="138"/>
    </row>
    <row r="30161" spans="62:65" ht="13" thickBot="1">
      <c r="BJ30161" s="138"/>
      <c r="BK30161" s="138"/>
      <c r="BL30161" s="138"/>
      <c r="BM30161" s="138"/>
    </row>
    <row r="30162" spans="62:65" ht="13" thickBot="1">
      <c r="BJ30162" s="138"/>
      <c r="BK30162" s="138"/>
      <c r="BL30162" s="138"/>
      <c r="BM30162" s="138"/>
    </row>
    <row r="30163" spans="62:65" ht="13" thickBot="1">
      <c r="BJ30163" s="138"/>
      <c r="BK30163" s="138"/>
      <c r="BL30163" s="138"/>
      <c r="BM30163" s="138"/>
    </row>
    <row r="30164" spans="62:65" ht="13" thickBot="1">
      <c r="BJ30164" s="138"/>
      <c r="BK30164" s="138"/>
      <c r="BL30164" s="138"/>
      <c r="BM30164" s="138"/>
    </row>
    <row r="30165" spans="62:65" ht="13" thickBot="1">
      <c r="BJ30165" s="138"/>
      <c r="BK30165" s="138"/>
      <c r="BL30165" s="138"/>
      <c r="BM30165" s="138"/>
    </row>
    <row r="30166" spans="62:65" ht="13" thickBot="1">
      <c r="BJ30166" s="138"/>
      <c r="BK30166" s="138"/>
      <c r="BL30166" s="138"/>
      <c r="BM30166" s="138"/>
    </row>
    <row r="30167" spans="62:65" ht="13" thickBot="1">
      <c r="BJ30167" s="138"/>
      <c r="BK30167" s="138"/>
      <c r="BL30167" s="138"/>
      <c r="BM30167" s="138"/>
    </row>
    <row r="30168" spans="62:65" ht="13" thickBot="1">
      <c r="BJ30168" s="138"/>
      <c r="BK30168" s="138"/>
      <c r="BL30168" s="138"/>
      <c r="BM30168" s="138"/>
    </row>
    <row r="30169" spans="62:65" ht="13" thickBot="1">
      <c r="BJ30169" s="138"/>
      <c r="BK30169" s="138"/>
      <c r="BL30169" s="138"/>
      <c r="BM30169" s="138"/>
    </row>
    <row r="30170" spans="62:65" ht="13" thickBot="1">
      <c r="BJ30170" s="138"/>
      <c r="BK30170" s="138"/>
      <c r="BL30170" s="138"/>
      <c r="BM30170" s="138"/>
    </row>
    <row r="30171" spans="62:65" ht="13" thickBot="1">
      <c r="BJ30171" s="138"/>
      <c r="BK30171" s="138"/>
      <c r="BL30171" s="138"/>
      <c r="BM30171" s="138"/>
    </row>
    <row r="30172" spans="62:65" ht="13" thickBot="1">
      <c r="BJ30172" s="138"/>
      <c r="BK30172" s="138"/>
      <c r="BL30172" s="138"/>
      <c r="BM30172" s="138"/>
    </row>
    <row r="30173" spans="62:65" ht="13" thickBot="1">
      <c r="BJ30173" s="138"/>
      <c r="BK30173" s="138"/>
      <c r="BL30173" s="138"/>
      <c r="BM30173" s="138"/>
    </row>
    <row r="30174" spans="62:65" ht="13" thickBot="1">
      <c r="BJ30174" s="138"/>
      <c r="BK30174" s="138"/>
      <c r="BL30174" s="138"/>
      <c r="BM30174" s="138"/>
    </row>
    <row r="30175" spans="62:65" ht="13" thickBot="1">
      <c r="BJ30175" s="138"/>
      <c r="BK30175" s="138"/>
      <c r="BL30175" s="138"/>
      <c r="BM30175" s="138"/>
    </row>
    <row r="30176" spans="62:65" ht="13" thickBot="1">
      <c r="BJ30176" s="138"/>
      <c r="BK30176" s="138"/>
      <c r="BL30176" s="138"/>
      <c r="BM30176" s="138"/>
    </row>
    <row r="30177" spans="62:65" ht="13" thickBot="1">
      <c r="BJ30177" s="138"/>
      <c r="BK30177" s="138"/>
      <c r="BL30177" s="138"/>
      <c r="BM30177" s="138"/>
    </row>
    <row r="30178" spans="62:65" ht="13" thickBot="1">
      <c r="BJ30178" s="138"/>
      <c r="BK30178" s="138"/>
      <c r="BL30178" s="138"/>
      <c r="BM30178" s="138"/>
    </row>
    <row r="30179" spans="62:65" ht="13" thickBot="1">
      <c r="BJ30179" s="138"/>
      <c r="BK30179" s="138"/>
      <c r="BL30179" s="138"/>
      <c r="BM30179" s="138"/>
    </row>
    <row r="30180" spans="62:65" ht="13" thickBot="1">
      <c r="BJ30180" s="138"/>
      <c r="BK30180" s="138"/>
      <c r="BL30180" s="138"/>
      <c r="BM30180" s="138"/>
    </row>
    <row r="30181" spans="62:65" ht="13" thickBot="1">
      <c r="BJ30181" s="138"/>
      <c r="BK30181" s="138"/>
      <c r="BL30181" s="138"/>
      <c r="BM30181" s="138"/>
    </row>
    <row r="30182" spans="62:65" ht="13" thickBot="1">
      <c r="BJ30182" s="138"/>
      <c r="BK30182" s="138"/>
      <c r="BL30182" s="138"/>
      <c r="BM30182" s="138"/>
    </row>
    <row r="30183" spans="62:65" ht="13" thickBot="1">
      <c r="BJ30183" s="138"/>
      <c r="BK30183" s="138"/>
      <c r="BL30183" s="138"/>
      <c r="BM30183" s="138"/>
    </row>
    <row r="30184" spans="62:65" ht="13" thickBot="1">
      <c r="BJ30184" s="138"/>
      <c r="BK30184" s="138"/>
      <c r="BL30184" s="138"/>
      <c r="BM30184" s="138"/>
    </row>
    <row r="30185" spans="62:65" ht="13" thickBot="1">
      <c r="BJ30185" s="138"/>
      <c r="BK30185" s="138"/>
      <c r="BL30185" s="138"/>
      <c r="BM30185" s="138"/>
    </row>
    <row r="30186" spans="62:65" ht="13" thickBot="1">
      <c r="BJ30186" s="138"/>
      <c r="BK30186" s="138"/>
      <c r="BL30186" s="138"/>
      <c r="BM30186" s="138"/>
    </row>
    <row r="30187" spans="62:65" ht="13" thickBot="1">
      <c r="BJ30187" s="138"/>
      <c r="BK30187" s="138"/>
      <c r="BL30187" s="138"/>
      <c r="BM30187" s="138"/>
    </row>
    <row r="30188" spans="62:65" ht="13" thickBot="1">
      <c r="BJ30188" s="138"/>
      <c r="BK30188" s="138"/>
      <c r="BL30188" s="138"/>
      <c r="BM30188" s="138"/>
    </row>
    <row r="30189" spans="62:65" ht="13" thickBot="1">
      <c r="BJ30189" s="138"/>
      <c r="BK30189" s="138"/>
      <c r="BL30189" s="138"/>
      <c r="BM30189" s="138"/>
    </row>
    <row r="30190" spans="62:65" ht="13" thickBot="1">
      <c r="BJ30190" s="138"/>
      <c r="BK30190" s="138"/>
      <c r="BL30190" s="138"/>
      <c r="BM30190" s="138"/>
    </row>
    <row r="30191" spans="62:65" ht="13" thickBot="1">
      <c r="BJ30191" s="138"/>
      <c r="BK30191" s="138"/>
      <c r="BL30191" s="138"/>
      <c r="BM30191" s="138"/>
    </row>
    <row r="30192" spans="62:65" ht="13" thickBot="1">
      <c r="BJ30192" s="138"/>
      <c r="BK30192" s="138"/>
      <c r="BL30192" s="138"/>
      <c r="BM30192" s="138"/>
    </row>
    <row r="30193" spans="62:65" ht="13" thickBot="1">
      <c r="BJ30193" s="138"/>
      <c r="BK30193" s="138"/>
      <c r="BL30193" s="138"/>
      <c r="BM30193" s="138"/>
    </row>
    <row r="30194" spans="62:65" ht="13" thickBot="1">
      <c r="BJ30194" s="138"/>
      <c r="BK30194" s="138"/>
      <c r="BL30194" s="138"/>
      <c r="BM30194" s="138"/>
    </row>
    <row r="30195" spans="62:65" ht="13" thickBot="1">
      <c r="BJ30195" s="138"/>
      <c r="BK30195" s="138"/>
      <c r="BL30195" s="138"/>
      <c r="BM30195" s="138"/>
    </row>
    <row r="30196" spans="62:65" ht="13" thickBot="1">
      <c r="BJ30196" s="138"/>
      <c r="BK30196" s="138"/>
      <c r="BL30196" s="138"/>
      <c r="BM30196" s="138"/>
    </row>
    <row r="30197" spans="62:65" ht="13" thickBot="1">
      <c r="BJ30197" s="138"/>
      <c r="BK30197" s="138"/>
      <c r="BL30197" s="138"/>
      <c r="BM30197" s="138"/>
    </row>
    <row r="30198" spans="62:65" ht="13" thickBot="1">
      <c r="BJ30198" s="138"/>
      <c r="BK30198" s="138"/>
      <c r="BL30198" s="138"/>
      <c r="BM30198" s="138"/>
    </row>
    <row r="30199" spans="62:65" ht="13" thickBot="1">
      <c r="BJ30199" s="138"/>
      <c r="BK30199" s="138"/>
      <c r="BL30199" s="138"/>
      <c r="BM30199" s="138"/>
    </row>
    <row r="30200" spans="62:65" ht="13" thickBot="1">
      <c r="BJ30200" s="138"/>
      <c r="BK30200" s="138"/>
      <c r="BL30200" s="138"/>
      <c r="BM30200" s="138"/>
    </row>
    <row r="30201" spans="62:65" ht="13" thickBot="1">
      <c r="BJ30201" s="138"/>
      <c r="BK30201" s="138"/>
      <c r="BL30201" s="138"/>
      <c r="BM30201" s="138"/>
    </row>
    <row r="30202" spans="62:65" ht="13" thickBot="1">
      <c r="BJ30202" s="138"/>
      <c r="BK30202" s="138"/>
      <c r="BL30202" s="138"/>
      <c r="BM30202" s="138"/>
    </row>
    <row r="30203" spans="62:65" ht="13" thickBot="1">
      <c r="BJ30203" s="138"/>
      <c r="BK30203" s="138"/>
      <c r="BL30203" s="138"/>
      <c r="BM30203" s="138"/>
    </row>
    <row r="30204" spans="62:65" ht="13" thickBot="1">
      <c r="BJ30204" s="138"/>
      <c r="BK30204" s="138"/>
      <c r="BL30204" s="138"/>
      <c r="BM30204" s="138"/>
    </row>
    <row r="30205" spans="62:65" ht="13" thickBot="1">
      <c r="BJ30205" s="138"/>
      <c r="BK30205" s="138"/>
      <c r="BL30205" s="138"/>
      <c r="BM30205" s="138"/>
    </row>
    <row r="30206" spans="62:65" ht="13" thickBot="1">
      <c r="BJ30206" s="138"/>
      <c r="BK30206" s="138"/>
      <c r="BL30206" s="138"/>
      <c r="BM30206" s="138"/>
    </row>
    <row r="30207" spans="62:65" ht="13" thickBot="1">
      <c r="BJ30207" s="138"/>
      <c r="BK30207" s="138"/>
      <c r="BL30207" s="138"/>
      <c r="BM30207" s="138"/>
    </row>
    <row r="30208" spans="62:65" ht="13" thickBot="1">
      <c r="BJ30208" s="138"/>
      <c r="BK30208" s="138"/>
      <c r="BL30208" s="138"/>
      <c r="BM30208" s="138"/>
    </row>
    <row r="30209" spans="62:65" ht="13" thickBot="1">
      <c r="BJ30209" s="138"/>
      <c r="BK30209" s="138"/>
      <c r="BL30209" s="138"/>
      <c r="BM30209" s="138"/>
    </row>
    <row r="30210" spans="62:65" ht="13" thickBot="1">
      <c r="BJ30210" s="138"/>
      <c r="BK30210" s="138"/>
      <c r="BL30210" s="138"/>
      <c r="BM30210" s="138"/>
    </row>
    <row r="30211" spans="62:65" ht="13" thickBot="1">
      <c r="BJ30211" s="138"/>
      <c r="BK30211" s="138"/>
      <c r="BL30211" s="138"/>
      <c r="BM30211" s="138"/>
    </row>
    <row r="30212" spans="62:65" ht="13" thickBot="1">
      <c r="BJ30212" s="138"/>
      <c r="BK30212" s="138"/>
      <c r="BL30212" s="138"/>
      <c r="BM30212" s="138"/>
    </row>
    <row r="30213" spans="62:65" ht="13" thickBot="1">
      <c r="BJ30213" s="138"/>
      <c r="BK30213" s="138"/>
      <c r="BL30213" s="138"/>
      <c r="BM30213" s="138"/>
    </row>
    <row r="30214" spans="62:65" ht="13" thickBot="1">
      <c r="BJ30214" s="138"/>
      <c r="BK30214" s="138"/>
      <c r="BL30214" s="138"/>
      <c r="BM30214" s="138"/>
    </row>
    <row r="30215" spans="62:65" ht="13" thickBot="1">
      <c r="BJ30215" s="138"/>
      <c r="BK30215" s="138"/>
      <c r="BL30215" s="138"/>
      <c r="BM30215" s="138"/>
    </row>
    <row r="30216" spans="62:65" ht="13" thickBot="1">
      <c r="BJ30216" s="138"/>
      <c r="BK30216" s="138"/>
      <c r="BL30216" s="138"/>
      <c r="BM30216" s="138"/>
    </row>
    <row r="30217" spans="62:65" ht="13" thickBot="1">
      <c r="BJ30217" s="138"/>
      <c r="BK30217" s="138"/>
      <c r="BL30217" s="138"/>
      <c r="BM30217" s="138"/>
    </row>
    <row r="30218" spans="62:65" ht="13" thickBot="1">
      <c r="BJ30218" s="138"/>
      <c r="BK30218" s="138"/>
      <c r="BL30218" s="138"/>
      <c r="BM30218" s="138"/>
    </row>
    <row r="30219" spans="62:65" ht="13" thickBot="1">
      <c r="BJ30219" s="138"/>
      <c r="BK30219" s="138"/>
      <c r="BL30219" s="138"/>
      <c r="BM30219" s="138"/>
    </row>
    <row r="30220" spans="62:65" ht="13" thickBot="1">
      <c r="BJ30220" s="138"/>
      <c r="BK30220" s="138"/>
      <c r="BL30220" s="138"/>
      <c r="BM30220" s="138"/>
    </row>
    <row r="30221" spans="62:65" ht="13" thickBot="1">
      <c r="BJ30221" s="138"/>
      <c r="BK30221" s="138"/>
      <c r="BL30221" s="138"/>
      <c r="BM30221" s="138"/>
    </row>
    <row r="30222" spans="62:65" ht="13" thickBot="1">
      <c r="BJ30222" s="138"/>
      <c r="BK30222" s="138"/>
      <c r="BL30222" s="138"/>
      <c r="BM30222" s="138"/>
    </row>
    <row r="30223" spans="62:65" ht="13" thickBot="1">
      <c r="BJ30223" s="138"/>
      <c r="BK30223" s="138"/>
      <c r="BL30223" s="138"/>
      <c r="BM30223" s="138"/>
    </row>
    <row r="30224" spans="62:65" ht="13" thickBot="1">
      <c r="BJ30224" s="138"/>
      <c r="BK30224" s="138"/>
      <c r="BL30224" s="138"/>
      <c r="BM30224" s="138"/>
    </row>
    <row r="30225" spans="62:65" ht="13" thickBot="1">
      <c r="BJ30225" s="138"/>
      <c r="BK30225" s="138"/>
      <c r="BL30225" s="138"/>
      <c r="BM30225" s="138"/>
    </row>
    <row r="30226" spans="62:65" ht="13" thickBot="1">
      <c r="BJ30226" s="138"/>
      <c r="BK30226" s="138"/>
      <c r="BL30226" s="138"/>
      <c r="BM30226" s="138"/>
    </row>
    <row r="30227" spans="62:65" ht="13" thickBot="1">
      <c r="BJ30227" s="138"/>
      <c r="BK30227" s="138"/>
      <c r="BL30227" s="138"/>
      <c r="BM30227" s="138"/>
    </row>
    <row r="30228" spans="62:65" ht="13" thickBot="1">
      <c r="BJ30228" s="138"/>
      <c r="BK30228" s="138"/>
      <c r="BL30228" s="138"/>
      <c r="BM30228" s="138"/>
    </row>
    <row r="30229" spans="62:65" ht="13" thickBot="1">
      <c r="BJ30229" s="138"/>
      <c r="BK30229" s="138"/>
      <c r="BL30229" s="138"/>
      <c r="BM30229" s="138"/>
    </row>
    <row r="30230" spans="62:65" ht="13" thickBot="1">
      <c r="BJ30230" s="138"/>
      <c r="BK30230" s="138"/>
      <c r="BL30230" s="138"/>
      <c r="BM30230" s="138"/>
    </row>
    <row r="30231" spans="62:65" ht="13" thickBot="1">
      <c r="BJ30231" s="138"/>
      <c r="BK30231" s="138"/>
      <c r="BL30231" s="138"/>
      <c r="BM30231" s="138"/>
    </row>
    <row r="30232" spans="62:65" ht="13" thickBot="1">
      <c r="BJ30232" s="138"/>
      <c r="BK30232" s="138"/>
      <c r="BL30232" s="138"/>
      <c r="BM30232" s="138"/>
    </row>
    <row r="30233" spans="62:65" ht="13" thickBot="1">
      <c r="BJ30233" s="138"/>
      <c r="BK30233" s="138"/>
      <c r="BL30233" s="138"/>
      <c r="BM30233" s="138"/>
    </row>
    <row r="30234" spans="62:65" ht="13" thickBot="1">
      <c r="BJ30234" s="138"/>
      <c r="BK30234" s="138"/>
      <c r="BL30234" s="138"/>
      <c r="BM30234" s="138"/>
    </row>
    <row r="30235" spans="62:65" ht="13" thickBot="1">
      <c r="BJ30235" s="138"/>
      <c r="BK30235" s="138"/>
      <c r="BL30235" s="138"/>
      <c r="BM30235" s="138"/>
    </row>
    <row r="30236" spans="62:65" ht="13" thickBot="1">
      <c r="BJ30236" s="138"/>
      <c r="BK30236" s="138"/>
      <c r="BL30236" s="138"/>
      <c r="BM30236" s="138"/>
    </row>
    <row r="30237" spans="62:65" ht="13" thickBot="1">
      <c r="BJ30237" s="138"/>
      <c r="BK30237" s="138"/>
      <c r="BL30237" s="138"/>
      <c r="BM30237" s="138"/>
    </row>
    <row r="30238" spans="62:65" ht="13" thickBot="1">
      <c r="BJ30238" s="138"/>
      <c r="BK30238" s="138"/>
      <c r="BL30238" s="138"/>
      <c r="BM30238" s="138"/>
    </row>
    <row r="30239" spans="62:65" ht="13" thickBot="1">
      <c r="BJ30239" s="138"/>
      <c r="BK30239" s="138"/>
      <c r="BL30239" s="138"/>
      <c r="BM30239" s="138"/>
    </row>
    <row r="30240" spans="62:65" ht="13" thickBot="1">
      <c r="BJ30240" s="138"/>
      <c r="BK30240" s="138"/>
      <c r="BL30240" s="138"/>
      <c r="BM30240" s="138"/>
    </row>
    <row r="30241" spans="62:65" ht="13" thickBot="1">
      <c r="BJ30241" s="138"/>
      <c r="BK30241" s="138"/>
      <c r="BL30241" s="138"/>
      <c r="BM30241" s="138"/>
    </row>
    <row r="30242" spans="62:65" ht="13" thickBot="1">
      <c r="BJ30242" s="138"/>
      <c r="BK30242" s="138"/>
      <c r="BL30242" s="138"/>
      <c r="BM30242" s="138"/>
    </row>
    <row r="30243" spans="62:65" ht="13" thickBot="1">
      <c r="BJ30243" s="138"/>
      <c r="BK30243" s="138"/>
      <c r="BL30243" s="138"/>
      <c r="BM30243" s="138"/>
    </row>
    <row r="30244" spans="62:65" ht="13" thickBot="1">
      <c r="BJ30244" s="138"/>
      <c r="BK30244" s="138"/>
      <c r="BL30244" s="138"/>
      <c r="BM30244" s="138"/>
    </row>
    <row r="30245" spans="62:65" ht="13" thickBot="1">
      <c r="BJ30245" s="138"/>
      <c r="BK30245" s="138"/>
      <c r="BL30245" s="138"/>
      <c r="BM30245" s="138"/>
    </row>
    <row r="30246" spans="62:65" ht="13" thickBot="1">
      <c r="BJ30246" s="138"/>
      <c r="BK30246" s="138"/>
      <c r="BL30246" s="138"/>
      <c r="BM30246" s="138"/>
    </row>
    <row r="30247" spans="62:65" ht="13" thickBot="1">
      <c r="BJ30247" s="138"/>
      <c r="BK30247" s="138"/>
      <c r="BL30247" s="138"/>
      <c r="BM30247" s="138"/>
    </row>
    <row r="30248" spans="62:65" ht="13" thickBot="1">
      <c r="BJ30248" s="138"/>
      <c r="BK30248" s="138"/>
      <c r="BL30248" s="138"/>
      <c r="BM30248" s="138"/>
    </row>
    <row r="30249" spans="62:65" ht="13" thickBot="1">
      <c r="BJ30249" s="138"/>
      <c r="BK30249" s="138"/>
      <c r="BL30249" s="138"/>
      <c r="BM30249" s="138"/>
    </row>
    <row r="30250" spans="62:65" ht="13" thickBot="1">
      <c r="BJ30250" s="138"/>
      <c r="BK30250" s="138"/>
      <c r="BL30250" s="138"/>
      <c r="BM30250" s="138"/>
    </row>
    <row r="30251" spans="62:65" ht="13" thickBot="1">
      <c r="BJ30251" s="138"/>
      <c r="BK30251" s="138"/>
      <c r="BL30251" s="138"/>
      <c r="BM30251" s="138"/>
    </row>
    <row r="30252" spans="62:65" ht="13" thickBot="1">
      <c r="BJ30252" s="138"/>
      <c r="BK30252" s="138"/>
      <c r="BL30252" s="138"/>
      <c r="BM30252" s="138"/>
    </row>
    <row r="30253" spans="62:65" ht="13" thickBot="1">
      <c r="BJ30253" s="138"/>
      <c r="BK30253" s="138"/>
      <c r="BL30253" s="138"/>
      <c r="BM30253" s="138"/>
    </row>
    <row r="30254" spans="62:65" ht="13" thickBot="1">
      <c r="BJ30254" s="138"/>
      <c r="BK30254" s="138"/>
      <c r="BL30254" s="138"/>
      <c r="BM30254" s="138"/>
    </row>
    <row r="30255" spans="62:65" ht="13" thickBot="1">
      <c r="BJ30255" s="138"/>
      <c r="BK30255" s="138"/>
      <c r="BL30255" s="138"/>
      <c r="BM30255" s="138"/>
    </row>
    <row r="30256" spans="62:65" ht="13" thickBot="1">
      <c r="BJ30256" s="138"/>
      <c r="BK30256" s="138"/>
      <c r="BL30256" s="138"/>
      <c r="BM30256" s="138"/>
    </row>
    <row r="30257" spans="62:65" ht="13" thickBot="1">
      <c r="BJ30257" s="138"/>
      <c r="BK30257" s="138"/>
      <c r="BL30257" s="138"/>
      <c r="BM30257" s="138"/>
    </row>
    <row r="30258" spans="62:65" ht="13" thickBot="1">
      <c r="BJ30258" s="138"/>
      <c r="BK30258" s="138"/>
      <c r="BL30258" s="138"/>
      <c r="BM30258" s="138"/>
    </row>
    <row r="30259" spans="62:65" ht="13" thickBot="1">
      <c r="BJ30259" s="138"/>
      <c r="BK30259" s="138"/>
      <c r="BL30259" s="138"/>
      <c r="BM30259" s="138"/>
    </row>
    <row r="30260" spans="62:65" ht="13" thickBot="1">
      <c r="BJ30260" s="138"/>
      <c r="BK30260" s="138"/>
      <c r="BL30260" s="138"/>
      <c r="BM30260" s="138"/>
    </row>
    <row r="30261" spans="62:65" ht="13" thickBot="1">
      <c r="BJ30261" s="138"/>
      <c r="BK30261" s="138"/>
      <c r="BL30261" s="138"/>
      <c r="BM30261" s="138"/>
    </row>
    <row r="30262" spans="62:65" ht="13" thickBot="1">
      <c r="BJ30262" s="138"/>
      <c r="BK30262" s="138"/>
      <c r="BL30262" s="138"/>
      <c r="BM30262" s="138"/>
    </row>
    <row r="30263" spans="62:65" ht="13" thickBot="1">
      <c r="BJ30263" s="138"/>
      <c r="BK30263" s="138"/>
      <c r="BL30263" s="138"/>
      <c r="BM30263" s="138"/>
    </row>
    <row r="30264" spans="62:65" ht="13" thickBot="1">
      <c r="BJ30264" s="138"/>
      <c r="BK30264" s="138"/>
      <c r="BL30264" s="138"/>
      <c r="BM30264" s="138"/>
    </row>
    <row r="30265" spans="62:65" ht="13" thickBot="1">
      <c r="BJ30265" s="138"/>
      <c r="BK30265" s="138"/>
      <c r="BL30265" s="138"/>
      <c r="BM30265" s="138"/>
    </row>
    <row r="30266" spans="62:65" ht="13" thickBot="1">
      <c r="BJ30266" s="138"/>
      <c r="BK30266" s="138"/>
      <c r="BL30266" s="138"/>
      <c r="BM30266" s="138"/>
    </row>
    <row r="30267" spans="62:65" ht="13" thickBot="1">
      <c r="BJ30267" s="138"/>
      <c r="BK30267" s="138"/>
      <c r="BL30267" s="138"/>
      <c r="BM30267" s="138"/>
    </row>
    <row r="30268" spans="62:65" ht="13" thickBot="1">
      <c r="BJ30268" s="138"/>
      <c r="BK30268" s="138"/>
      <c r="BL30268" s="138"/>
      <c r="BM30268" s="138"/>
    </row>
    <row r="30269" spans="62:65" ht="13" thickBot="1">
      <c r="BJ30269" s="138"/>
      <c r="BK30269" s="138"/>
      <c r="BL30269" s="138"/>
      <c r="BM30269" s="138"/>
    </row>
    <row r="30270" spans="62:65" ht="13" thickBot="1">
      <c r="BJ30270" s="138"/>
      <c r="BK30270" s="138"/>
      <c r="BL30270" s="138"/>
      <c r="BM30270" s="138"/>
    </row>
    <row r="30271" spans="62:65" ht="13" thickBot="1">
      <c r="BJ30271" s="138"/>
      <c r="BK30271" s="138"/>
      <c r="BL30271" s="138"/>
      <c r="BM30271" s="138"/>
    </row>
    <row r="30272" spans="62:65" ht="13" thickBot="1">
      <c r="BJ30272" s="138"/>
      <c r="BK30272" s="138"/>
      <c r="BL30272" s="138"/>
      <c r="BM30272" s="138"/>
    </row>
    <row r="30273" spans="62:65" ht="13" thickBot="1">
      <c r="BJ30273" s="138"/>
      <c r="BK30273" s="138"/>
      <c r="BL30273" s="138"/>
      <c r="BM30273" s="138"/>
    </row>
    <row r="30274" spans="62:65" ht="13" thickBot="1">
      <c r="BJ30274" s="138"/>
      <c r="BK30274" s="138"/>
      <c r="BL30274" s="138"/>
      <c r="BM30274" s="138"/>
    </row>
    <row r="30275" spans="62:65" ht="13" thickBot="1">
      <c r="BJ30275" s="138"/>
      <c r="BK30275" s="138"/>
      <c r="BL30275" s="138"/>
      <c r="BM30275" s="138"/>
    </row>
    <row r="30276" spans="62:65" ht="13" thickBot="1">
      <c r="BJ30276" s="138"/>
      <c r="BK30276" s="138"/>
      <c r="BL30276" s="138"/>
      <c r="BM30276" s="138"/>
    </row>
    <row r="30277" spans="62:65" ht="13" thickBot="1">
      <c r="BJ30277" s="138"/>
      <c r="BK30277" s="138"/>
      <c r="BL30277" s="138"/>
      <c r="BM30277" s="138"/>
    </row>
    <row r="30278" spans="62:65" ht="13" thickBot="1">
      <c r="BJ30278" s="138"/>
      <c r="BK30278" s="138"/>
      <c r="BL30278" s="138"/>
      <c r="BM30278" s="138"/>
    </row>
    <row r="30279" spans="62:65" ht="13" thickBot="1">
      <c r="BJ30279" s="138"/>
      <c r="BK30279" s="138"/>
      <c r="BL30279" s="138"/>
      <c r="BM30279" s="138"/>
    </row>
    <row r="30280" spans="62:65" ht="13" thickBot="1">
      <c r="BJ30280" s="138"/>
      <c r="BK30280" s="138"/>
      <c r="BL30280" s="138"/>
      <c r="BM30280" s="138"/>
    </row>
    <row r="30281" spans="62:65" ht="13" thickBot="1">
      <c r="BJ30281" s="138"/>
      <c r="BK30281" s="138"/>
      <c r="BL30281" s="138"/>
      <c r="BM30281" s="138"/>
    </row>
    <row r="30282" spans="62:65" ht="13" thickBot="1">
      <c r="BJ30282" s="138"/>
      <c r="BK30282" s="138"/>
      <c r="BL30282" s="138"/>
      <c r="BM30282" s="138"/>
    </row>
    <row r="30283" spans="62:65" ht="13" thickBot="1">
      <c r="BJ30283" s="138"/>
      <c r="BK30283" s="138"/>
      <c r="BL30283" s="138"/>
      <c r="BM30283" s="138"/>
    </row>
    <row r="30284" spans="62:65" ht="13" thickBot="1">
      <c r="BJ30284" s="138"/>
      <c r="BK30284" s="138"/>
      <c r="BL30284" s="138"/>
      <c r="BM30284" s="138"/>
    </row>
    <row r="30285" spans="62:65" ht="13" thickBot="1">
      <c r="BJ30285" s="138"/>
      <c r="BK30285" s="138"/>
      <c r="BL30285" s="138"/>
      <c r="BM30285" s="138"/>
    </row>
    <row r="30286" spans="62:65" ht="13" thickBot="1">
      <c r="BJ30286" s="138"/>
      <c r="BK30286" s="138"/>
      <c r="BL30286" s="138"/>
      <c r="BM30286" s="138"/>
    </row>
    <row r="30287" spans="62:65" ht="13" thickBot="1">
      <c r="BJ30287" s="138"/>
      <c r="BK30287" s="138"/>
      <c r="BL30287" s="138"/>
      <c r="BM30287" s="138"/>
    </row>
    <row r="30288" spans="62:65" ht="13" thickBot="1">
      <c r="BJ30288" s="138"/>
      <c r="BK30288" s="138"/>
      <c r="BL30288" s="138"/>
      <c r="BM30288" s="138"/>
    </row>
    <row r="30289" spans="62:65" ht="13" thickBot="1">
      <c r="BJ30289" s="138"/>
      <c r="BK30289" s="138"/>
      <c r="BL30289" s="138"/>
      <c r="BM30289" s="138"/>
    </row>
    <row r="30290" spans="62:65" ht="13" thickBot="1">
      <c r="BJ30290" s="138"/>
      <c r="BK30290" s="138"/>
      <c r="BL30290" s="138"/>
      <c r="BM30290" s="138"/>
    </row>
    <row r="30291" spans="62:65" ht="13" thickBot="1">
      <c r="BJ30291" s="138"/>
      <c r="BK30291" s="138"/>
      <c r="BL30291" s="138"/>
      <c r="BM30291" s="138"/>
    </row>
    <row r="30292" spans="62:65" ht="13" thickBot="1">
      <c r="BJ30292" s="138"/>
      <c r="BK30292" s="138"/>
      <c r="BL30292" s="138"/>
      <c r="BM30292" s="138"/>
    </row>
    <row r="30293" spans="62:65" ht="13" thickBot="1">
      <c r="BJ30293" s="138"/>
      <c r="BK30293" s="138"/>
      <c r="BL30293" s="138"/>
      <c r="BM30293" s="138"/>
    </row>
    <row r="30294" spans="62:65" ht="13" thickBot="1">
      <c r="BJ30294" s="138"/>
      <c r="BK30294" s="138"/>
      <c r="BL30294" s="138"/>
      <c r="BM30294" s="138"/>
    </row>
    <row r="30295" spans="62:65" ht="13" thickBot="1">
      <c r="BJ30295" s="138"/>
      <c r="BK30295" s="138"/>
      <c r="BL30295" s="138"/>
      <c r="BM30295" s="138"/>
    </row>
    <row r="30296" spans="62:65" ht="13" thickBot="1">
      <c r="BJ30296" s="138"/>
      <c r="BK30296" s="138"/>
      <c r="BL30296" s="138"/>
      <c r="BM30296" s="138"/>
    </row>
    <row r="30297" spans="62:65" ht="13" thickBot="1">
      <c r="BJ30297" s="138"/>
      <c r="BK30297" s="138"/>
      <c r="BL30297" s="138"/>
      <c r="BM30297" s="138"/>
    </row>
    <row r="30298" spans="62:65" ht="13" thickBot="1">
      <c r="BJ30298" s="138"/>
      <c r="BK30298" s="138"/>
      <c r="BL30298" s="138"/>
      <c r="BM30298" s="138"/>
    </row>
    <row r="30299" spans="62:65" ht="13" thickBot="1">
      <c r="BJ30299" s="138"/>
      <c r="BK30299" s="138"/>
      <c r="BL30299" s="138"/>
      <c r="BM30299" s="138"/>
    </row>
    <row r="30300" spans="62:65" ht="13" thickBot="1">
      <c r="BJ30300" s="138"/>
      <c r="BK30300" s="138"/>
      <c r="BL30300" s="138"/>
      <c r="BM30300" s="138"/>
    </row>
    <row r="30301" spans="62:65" ht="13" thickBot="1">
      <c r="BJ30301" s="138"/>
      <c r="BK30301" s="138"/>
      <c r="BL30301" s="138"/>
      <c r="BM30301" s="138"/>
    </row>
    <row r="30302" spans="62:65" ht="13" thickBot="1">
      <c r="BJ30302" s="138"/>
      <c r="BK30302" s="138"/>
      <c r="BL30302" s="138"/>
      <c r="BM30302" s="138"/>
    </row>
    <row r="30303" spans="62:65" ht="13" thickBot="1">
      <c r="BJ30303" s="138"/>
      <c r="BK30303" s="138"/>
      <c r="BL30303" s="138"/>
      <c r="BM30303" s="138"/>
    </row>
    <row r="30304" spans="62:65" ht="13" thickBot="1">
      <c r="BJ30304" s="138"/>
      <c r="BK30304" s="138"/>
      <c r="BL30304" s="138"/>
      <c r="BM30304" s="138"/>
    </row>
    <row r="30305" spans="62:65" ht="13" thickBot="1">
      <c r="BJ30305" s="138"/>
      <c r="BK30305" s="138"/>
      <c r="BL30305" s="138"/>
      <c r="BM30305" s="138"/>
    </row>
    <row r="30306" spans="62:65" ht="13" thickBot="1">
      <c r="BJ30306" s="138"/>
      <c r="BK30306" s="138"/>
      <c r="BL30306" s="138"/>
      <c r="BM30306" s="138"/>
    </row>
    <row r="30307" spans="62:65" ht="13" thickBot="1">
      <c r="BJ30307" s="138"/>
      <c r="BK30307" s="138"/>
      <c r="BL30307" s="138"/>
      <c r="BM30307" s="138"/>
    </row>
    <row r="30308" spans="62:65" ht="13" thickBot="1">
      <c r="BJ30308" s="138"/>
      <c r="BK30308" s="138"/>
      <c r="BL30308" s="138"/>
      <c r="BM30308" s="138"/>
    </row>
    <row r="30309" spans="62:65" ht="13" thickBot="1">
      <c r="BJ30309" s="138"/>
      <c r="BK30309" s="138"/>
      <c r="BL30309" s="138"/>
      <c r="BM30309" s="138"/>
    </row>
    <row r="30310" spans="62:65" ht="13" thickBot="1">
      <c r="BJ30310" s="138"/>
      <c r="BK30310" s="138"/>
      <c r="BL30310" s="138"/>
      <c r="BM30310" s="138"/>
    </row>
    <row r="30311" spans="62:65" ht="13" thickBot="1">
      <c r="BJ30311" s="138"/>
      <c r="BK30311" s="138"/>
      <c r="BL30311" s="138"/>
      <c r="BM30311" s="138"/>
    </row>
    <row r="30312" spans="62:65" ht="13" thickBot="1">
      <c r="BJ30312" s="138"/>
      <c r="BK30312" s="138"/>
      <c r="BL30312" s="138"/>
      <c r="BM30312" s="138"/>
    </row>
    <row r="30313" spans="62:65" ht="13" thickBot="1">
      <c r="BJ30313" s="138"/>
      <c r="BK30313" s="138"/>
      <c r="BL30313" s="138"/>
      <c r="BM30313" s="138"/>
    </row>
    <row r="30314" spans="62:65" ht="13" thickBot="1">
      <c r="BJ30314" s="138"/>
      <c r="BK30314" s="138"/>
      <c r="BL30314" s="138"/>
      <c r="BM30314" s="138"/>
    </row>
    <row r="30315" spans="62:65" ht="13" thickBot="1">
      <c r="BJ30315" s="138"/>
      <c r="BK30315" s="138"/>
      <c r="BL30315" s="138"/>
      <c r="BM30315" s="138"/>
    </row>
    <row r="30316" spans="62:65" ht="13" thickBot="1">
      <c r="BJ30316" s="138"/>
      <c r="BK30316" s="138"/>
      <c r="BL30316" s="138"/>
      <c r="BM30316" s="138"/>
    </row>
    <row r="30317" spans="62:65" ht="13" thickBot="1">
      <c r="BJ30317" s="138"/>
      <c r="BK30317" s="138"/>
      <c r="BL30317" s="138"/>
      <c r="BM30317" s="138"/>
    </row>
    <row r="30318" spans="62:65" ht="13" thickBot="1">
      <c r="BJ30318" s="138"/>
      <c r="BK30318" s="138"/>
      <c r="BL30318" s="138"/>
      <c r="BM30318" s="138"/>
    </row>
    <row r="30319" spans="62:65" ht="13" thickBot="1">
      <c r="BJ30319" s="138"/>
      <c r="BK30319" s="138"/>
      <c r="BL30319" s="138"/>
      <c r="BM30319" s="138"/>
    </row>
    <row r="30320" spans="62:65" ht="13" thickBot="1">
      <c r="BJ30320" s="138"/>
      <c r="BK30320" s="138"/>
      <c r="BL30320" s="138"/>
      <c r="BM30320" s="138"/>
    </row>
    <row r="30321" spans="62:65" ht="13" thickBot="1">
      <c r="BJ30321" s="138"/>
      <c r="BK30321" s="138"/>
      <c r="BL30321" s="138"/>
      <c r="BM30321" s="138"/>
    </row>
    <row r="30322" spans="62:65" ht="13" thickBot="1">
      <c r="BJ30322" s="138"/>
      <c r="BK30322" s="138"/>
      <c r="BL30322" s="138"/>
      <c r="BM30322" s="138"/>
    </row>
    <row r="30323" spans="62:65" ht="13" thickBot="1">
      <c r="BJ30323" s="138"/>
      <c r="BK30323" s="138"/>
      <c r="BL30323" s="138"/>
      <c r="BM30323" s="138"/>
    </row>
    <row r="30324" spans="62:65" ht="13" thickBot="1">
      <c r="BJ30324" s="138"/>
      <c r="BK30324" s="138"/>
      <c r="BL30324" s="138"/>
      <c r="BM30324" s="138"/>
    </row>
    <row r="30325" spans="62:65" ht="13" thickBot="1">
      <c r="BJ30325" s="138"/>
      <c r="BK30325" s="138"/>
      <c r="BL30325" s="138"/>
      <c r="BM30325" s="138"/>
    </row>
    <row r="30326" spans="62:65" ht="13" thickBot="1">
      <c r="BJ30326" s="138"/>
      <c r="BK30326" s="138"/>
      <c r="BL30326" s="138"/>
      <c r="BM30326" s="138"/>
    </row>
    <row r="30327" spans="62:65" ht="13" thickBot="1">
      <c r="BJ30327" s="138"/>
      <c r="BK30327" s="138"/>
      <c r="BL30327" s="138"/>
      <c r="BM30327" s="138"/>
    </row>
    <row r="30328" spans="62:65" ht="13" thickBot="1">
      <c r="BJ30328" s="138"/>
      <c r="BK30328" s="138"/>
      <c r="BL30328" s="138"/>
      <c r="BM30328" s="138"/>
    </row>
    <row r="30329" spans="62:65" ht="13" thickBot="1">
      <c r="BJ30329" s="138"/>
      <c r="BK30329" s="138"/>
      <c r="BL30329" s="138"/>
      <c r="BM30329" s="138"/>
    </row>
    <row r="30330" spans="62:65" ht="13" thickBot="1">
      <c r="BJ30330" s="138"/>
      <c r="BK30330" s="138"/>
      <c r="BL30330" s="138"/>
      <c r="BM30330" s="138"/>
    </row>
    <row r="30331" spans="62:65" ht="13" thickBot="1">
      <c r="BJ30331" s="138"/>
      <c r="BK30331" s="138"/>
      <c r="BL30331" s="138"/>
      <c r="BM30331" s="138"/>
    </row>
    <row r="30332" spans="62:65" ht="13" thickBot="1">
      <c r="BJ30332" s="138"/>
      <c r="BK30332" s="138"/>
      <c r="BL30332" s="138"/>
      <c r="BM30332" s="138"/>
    </row>
    <row r="30333" spans="62:65" ht="13" thickBot="1">
      <c r="BJ30333" s="138"/>
      <c r="BK30333" s="138"/>
      <c r="BL30333" s="138"/>
      <c r="BM30333" s="138"/>
    </row>
    <row r="30334" spans="62:65" ht="13" thickBot="1">
      <c r="BJ30334" s="138"/>
      <c r="BK30334" s="138"/>
      <c r="BL30334" s="138"/>
      <c r="BM30334" s="138"/>
    </row>
    <row r="30335" spans="62:65" ht="13" thickBot="1">
      <c r="BJ30335" s="138"/>
      <c r="BK30335" s="138"/>
      <c r="BL30335" s="138"/>
      <c r="BM30335" s="138"/>
    </row>
    <row r="30336" spans="62:65" ht="13" thickBot="1">
      <c r="BJ30336" s="138"/>
      <c r="BK30336" s="138"/>
      <c r="BL30336" s="138"/>
      <c r="BM30336" s="138"/>
    </row>
    <row r="30337" spans="62:65" ht="13" thickBot="1">
      <c r="BJ30337" s="138"/>
      <c r="BK30337" s="138"/>
      <c r="BL30337" s="138"/>
      <c r="BM30337" s="138"/>
    </row>
    <row r="30338" spans="62:65" ht="13" thickBot="1">
      <c r="BJ30338" s="138"/>
      <c r="BK30338" s="138"/>
      <c r="BL30338" s="138"/>
      <c r="BM30338" s="138"/>
    </row>
    <row r="30339" spans="62:65" ht="13" thickBot="1">
      <c r="BJ30339" s="138"/>
      <c r="BK30339" s="138"/>
      <c r="BL30339" s="138"/>
      <c r="BM30339" s="138"/>
    </row>
    <row r="30340" spans="62:65" ht="13" thickBot="1">
      <c r="BJ30340" s="138"/>
      <c r="BK30340" s="138"/>
      <c r="BL30340" s="138"/>
      <c r="BM30340" s="138"/>
    </row>
    <row r="30341" spans="62:65" ht="13" thickBot="1">
      <c r="BJ30341" s="138"/>
      <c r="BK30341" s="138"/>
      <c r="BL30341" s="138"/>
      <c r="BM30341" s="138"/>
    </row>
    <row r="30342" spans="62:65" ht="13" thickBot="1">
      <c r="BJ30342" s="138"/>
      <c r="BK30342" s="138"/>
      <c r="BL30342" s="138"/>
      <c r="BM30342" s="138"/>
    </row>
    <row r="30343" spans="62:65" ht="13" thickBot="1">
      <c r="BJ30343" s="138"/>
      <c r="BK30343" s="138"/>
      <c r="BL30343" s="138"/>
      <c r="BM30343" s="138"/>
    </row>
    <row r="30344" spans="62:65" ht="13" thickBot="1">
      <c r="BJ30344" s="138"/>
      <c r="BK30344" s="138"/>
      <c r="BL30344" s="138"/>
      <c r="BM30344" s="138"/>
    </row>
    <row r="30345" spans="62:65" ht="13" thickBot="1">
      <c r="BJ30345" s="138"/>
      <c r="BK30345" s="138"/>
      <c r="BL30345" s="138"/>
      <c r="BM30345" s="138"/>
    </row>
    <row r="30346" spans="62:65" ht="13" thickBot="1">
      <c r="BJ30346" s="138"/>
      <c r="BK30346" s="138"/>
      <c r="BL30346" s="138"/>
      <c r="BM30346" s="138"/>
    </row>
    <row r="30347" spans="62:65" ht="13" thickBot="1">
      <c r="BJ30347" s="138"/>
      <c r="BK30347" s="138"/>
      <c r="BL30347" s="138"/>
      <c r="BM30347" s="138"/>
    </row>
    <row r="30348" spans="62:65" ht="13" thickBot="1">
      <c r="BJ30348" s="138"/>
      <c r="BK30348" s="138"/>
      <c r="BL30348" s="138"/>
      <c r="BM30348" s="138"/>
    </row>
    <row r="30349" spans="62:65" ht="13" thickBot="1">
      <c r="BJ30349" s="138"/>
      <c r="BK30349" s="138"/>
      <c r="BL30349" s="138"/>
      <c r="BM30349" s="138"/>
    </row>
    <row r="30350" spans="62:65" ht="13" thickBot="1">
      <c r="BJ30350" s="138"/>
      <c r="BK30350" s="138"/>
      <c r="BL30350" s="138"/>
      <c r="BM30350" s="138"/>
    </row>
    <row r="30351" spans="62:65" ht="13" thickBot="1">
      <c r="BJ30351" s="138"/>
      <c r="BK30351" s="138"/>
      <c r="BL30351" s="138"/>
      <c r="BM30351" s="138"/>
    </row>
    <row r="30352" spans="62:65" ht="13" thickBot="1">
      <c r="BJ30352" s="138"/>
      <c r="BK30352" s="138"/>
      <c r="BL30352" s="138"/>
      <c r="BM30352" s="138"/>
    </row>
    <row r="30353" spans="62:65" ht="13" thickBot="1">
      <c r="BJ30353" s="138"/>
      <c r="BK30353" s="138"/>
      <c r="BL30353" s="138"/>
      <c r="BM30353" s="138"/>
    </row>
    <row r="30354" spans="62:65" ht="13" thickBot="1">
      <c r="BJ30354" s="138"/>
      <c r="BK30354" s="138"/>
      <c r="BL30354" s="138"/>
      <c r="BM30354" s="138"/>
    </row>
    <row r="30355" spans="62:65" ht="13" thickBot="1">
      <c r="BJ30355" s="138"/>
      <c r="BK30355" s="138"/>
      <c r="BL30355" s="138"/>
      <c r="BM30355" s="138"/>
    </row>
    <row r="30356" spans="62:65" ht="13" thickBot="1">
      <c r="BJ30356" s="138"/>
      <c r="BK30356" s="138"/>
      <c r="BL30356" s="138"/>
      <c r="BM30356" s="138"/>
    </row>
    <row r="30357" spans="62:65" ht="13" thickBot="1">
      <c r="BJ30357" s="138"/>
      <c r="BK30357" s="138"/>
      <c r="BL30357" s="138"/>
      <c r="BM30357" s="138"/>
    </row>
    <row r="30358" spans="62:65" ht="13" thickBot="1">
      <c r="BJ30358" s="138"/>
      <c r="BK30358" s="138"/>
      <c r="BL30358" s="138"/>
      <c r="BM30358" s="138"/>
    </row>
    <row r="30359" spans="62:65" ht="13" thickBot="1">
      <c r="BJ30359" s="138"/>
      <c r="BK30359" s="138"/>
      <c r="BL30359" s="138"/>
      <c r="BM30359" s="138"/>
    </row>
    <row r="30360" spans="62:65" ht="13" thickBot="1">
      <c r="BJ30360" s="138"/>
      <c r="BK30360" s="138"/>
      <c r="BL30360" s="138"/>
      <c r="BM30360" s="138"/>
    </row>
    <row r="30361" spans="62:65" ht="13" thickBot="1">
      <c r="BJ30361" s="138"/>
      <c r="BK30361" s="138"/>
      <c r="BL30361" s="138"/>
      <c r="BM30361" s="138"/>
    </row>
    <row r="30362" spans="62:65" ht="13" thickBot="1">
      <c r="BJ30362" s="138"/>
      <c r="BK30362" s="138"/>
      <c r="BL30362" s="138"/>
      <c r="BM30362" s="138"/>
    </row>
    <row r="30363" spans="62:65" ht="13" thickBot="1">
      <c r="BJ30363" s="138"/>
      <c r="BK30363" s="138"/>
      <c r="BL30363" s="138"/>
      <c r="BM30363" s="138"/>
    </row>
    <row r="30364" spans="62:65" ht="13" thickBot="1">
      <c r="BJ30364" s="138"/>
      <c r="BK30364" s="138"/>
      <c r="BL30364" s="138"/>
      <c r="BM30364" s="138"/>
    </row>
    <row r="30365" spans="62:65" ht="13" thickBot="1">
      <c r="BJ30365" s="138"/>
      <c r="BK30365" s="138"/>
      <c r="BL30365" s="138"/>
      <c r="BM30365" s="138"/>
    </row>
    <row r="30366" spans="62:65" ht="13" thickBot="1">
      <c r="BJ30366" s="138"/>
      <c r="BK30366" s="138"/>
      <c r="BL30366" s="138"/>
      <c r="BM30366" s="138"/>
    </row>
    <row r="30367" spans="62:65" ht="13" thickBot="1">
      <c r="BJ30367" s="138"/>
      <c r="BK30367" s="138"/>
      <c r="BL30367" s="138"/>
      <c r="BM30367" s="138"/>
    </row>
    <row r="30368" spans="62:65" ht="13" thickBot="1">
      <c r="BJ30368" s="138"/>
      <c r="BK30368" s="138"/>
      <c r="BL30368" s="138"/>
      <c r="BM30368" s="138"/>
    </row>
    <row r="30369" spans="62:65" ht="13" thickBot="1">
      <c r="BJ30369" s="138"/>
      <c r="BK30369" s="138"/>
      <c r="BL30369" s="138"/>
      <c r="BM30369" s="138"/>
    </row>
    <row r="30370" spans="62:65" ht="13" thickBot="1">
      <c r="BJ30370" s="138"/>
      <c r="BK30370" s="138"/>
      <c r="BL30370" s="138"/>
      <c r="BM30370" s="138"/>
    </row>
    <row r="30371" spans="62:65" ht="13" thickBot="1">
      <c r="BJ30371" s="138"/>
      <c r="BK30371" s="138"/>
      <c r="BL30371" s="138"/>
      <c r="BM30371" s="138"/>
    </row>
    <row r="30372" spans="62:65" ht="13" thickBot="1">
      <c r="BJ30372" s="138"/>
      <c r="BK30372" s="138"/>
      <c r="BL30372" s="138"/>
      <c r="BM30372" s="138"/>
    </row>
    <row r="30373" spans="62:65" ht="13" thickBot="1">
      <c r="BJ30373" s="138"/>
      <c r="BK30373" s="138"/>
      <c r="BL30373" s="138"/>
      <c r="BM30373" s="138"/>
    </row>
    <row r="30374" spans="62:65" ht="13" thickBot="1">
      <c r="BJ30374" s="138"/>
      <c r="BK30374" s="138"/>
      <c r="BL30374" s="138"/>
      <c r="BM30374" s="138"/>
    </row>
    <row r="30375" spans="62:65" ht="13" thickBot="1">
      <c r="BJ30375" s="138"/>
      <c r="BK30375" s="138"/>
      <c r="BL30375" s="138"/>
      <c r="BM30375" s="138"/>
    </row>
    <row r="30376" spans="62:65" ht="13" thickBot="1">
      <c r="BJ30376" s="138"/>
      <c r="BK30376" s="138"/>
      <c r="BL30376" s="138"/>
      <c r="BM30376" s="138"/>
    </row>
    <row r="30377" spans="62:65" ht="13" thickBot="1">
      <c r="BJ30377" s="138"/>
      <c r="BK30377" s="138"/>
      <c r="BL30377" s="138"/>
      <c r="BM30377" s="138"/>
    </row>
    <row r="30378" spans="62:65" ht="13" thickBot="1">
      <c r="BJ30378" s="138"/>
      <c r="BK30378" s="138"/>
      <c r="BL30378" s="138"/>
      <c r="BM30378" s="138"/>
    </row>
    <row r="30379" spans="62:65" ht="13" thickBot="1">
      <c r="BJ30379" s="138"/>
      <c r="BK30379" s="138"/>
      <c r="BL30379" s="138"/>
      <c r="BM30379" s="138"/>
    </row>
    <row r="30380" spans="62:65" ht="13" thickBot="1">
      <c r="BJ30380" s="138"/>
      <c r="BK30380" s="138"/>
      <c r="BL30380" s="138"/>
      <c r="BM30380" s="138"/>
    </row>
    <row r="30381" spans="62:65" ht="13" thickBot="1">
      <c r="BJ30381" s="138"/>
      <c r="BK30381" s="138"/>
      <c r="BL30381" s="138"/>
      <c r="BM30381" s="138"/>
    </row>
    <row r="30382" spans="62:65" ht="13" thickBot="1">
      <c r="BJ30382" s="138"/>
      <c r="BK30382" s="138"/>
      <c r="BL30382" s="138"/>
      <c r="BM30382" s="138"/>
    </row>
    <row r="30383" spans="62:65" ht="13" thickBot="1">
      <c r="BJ30383" s="138"/>
      <c r="BK30383" s="138"/>
      <c r="BL30383" s="138"/>
      <c r="BM30383" s="138"/>
    </row>
    <row r="30384" spans="62:65" ht="13" thickBot="1">
      <c r="BJ30384" s="138"/>
      <c r="BK30384" s="138"/>
      <c r="BL30384" s="138"/>
      <c r="BM30384" s="138"/>
    </row>
    <row r="30385" spans="62:65" ht="13" thickBot="1">
      <c r="BJ30385" s="138"/>
      <c r="BK30385" s="138"/>
      <c r="BL30385" s="138"/>
      <c r="BM30385" s="138"/>
    </row>
    <row r="30386" spans="62:65" ht="13" thickBot="1">
      <c r="BJ30386" s="138"/>
      <c r="BK30386" s="138"/>
      <c r="BL30386" s="138"/>
      <c r="BM30386" s="138"/>
    </row>
    <row r="30387" spans="62:65" ht="13" thickBot="1">
      <c r="BJ30387" s="138"/>
      <c r="BK30387" s="138"/>
      <c r="BL30387" s="138"/>
      <c r="BM30387" s="138"/>
    </row>
    <row r="30388" spans="62:65" ht="13" thickBot="1">
      <c r="BJ30388" s="138"/>
      <c r="BK30388" s="138"/>
      <c r="BL30388" s="138"/>
      <c r="BM30388" s="138"/>
    </row>
    <row r="30389" spans="62:65" ht="13" thickBot="1">
      <c r="BJ30389" s="138"/>
      <c r="BK30389" s="138"/>
      <c r="BL30389" s="138"/>
      <c r="BM30389" s="138"/>
    </row>
    <row r="30390" spans="62:65" ht="13" thickBot="1">
      <c r="BJ30390" s="138"/>
      <c r="BK30390" s="138"/>
      <c r="BL30390" s="138"/>
      <c r="BM30390" s="138"/>
    </row>
    <row r="30391" spans="62:65" ht="13" thickBot="1">
      <c r="BJ30391" s="138"/>
      <c r="BK30391" s="138"/>
      <c r="BL30391" s="138"/>
      <c r="BM30391" s="138"/>
    </row>
    <row r="30392" spans="62:65" ht="13" thickBot="1">
      <c r="BJ30392" s="138"/>
      <c r="BK30392" s="138"/>
      <c r="BL30392" s="138"/>
      <c r="BM30392" s="138"/>
    </row>
    <row r="30393" spans="62:65" ht="13" thickBot="1">
      <c r="BJ30393" s="138"/>
      <c r="BK30393" s="138"/>
      <c r="BL30393" s="138"/>
      <c r="BM30393" s="138"/>
    </row>
    <row r="30394" spans="62:65" ht="13" thickBot="1">
      <c r="BJ30394" s="138"/>
      <c r="BK30394" s="138"/>
      <c r="BL30394" s="138"/>
      <c r="BM30394" s="138"/>
    </row>
    <row r="30395" spans="62:65" ht="13" thickBot="1">
      <c r="BJ30395" s="138"/>
      <c r="BK30395" s="138"/>
      <c r="BL30395" s="138"/>
      <c r="BM30395" s="138"/>
    </row>
    <row r="30396" spans="62:65" ht="13" thickBot="1">
      <c r="BJ30396" s="138"/>
      <c r="BK30396" s="138"/>
      <c r="BL30396" s="138"/>
      <c r="BM30396" s="138"/>
    </row>
    <row r="30397" spans="62:65" ht="13" thickBot="1">
      <c r="BJ30397" s="138"/>
      <c r="BK30397" s="138"/>
      <c r="BL30397" s="138"/>
      <c r="BM30397" s="138"/>
    </row>
    <row r="30398" spans="62:65" ht="13" thickBot="1">
      <c r="BJ30398" s="138"/>
      <c r="BK30398" s="138"/>
      <c r="BL30398" s="138"/>
      <c r="BM30398" s="138"/>
    </row>
    <row r="30399" spans="62:65" ht="13" thickBot="1">
      <c r="BJ30399" s="138"/>
      <c r="BK30399" s="138"/>
      <c r="BL30399" s="138"/>
      <c r="BM30399" s="138"/>
    </row>
    <row r="30400" spans="62:65" ht="13" thickBot="1">
      <c r="BJ30400" s="138"/>
      <c r="BK30400" s="138"/>
      <c r="BL30400" s="138"/>
      <c r="BM30400" s="138"/>
    </row>
    <row r="30401" spans="62:65" ht="13" thickBot="1">
      <c r="BJ30401" s="138"/>
      <c r="BK30401" s="138"/>
      <c r="BL30401" s="138"/>
      <c r="BM30401" s="138"/>
    </row>
    <row r="30402" spans="62:65" ht="13" thickBot="1">
      <c r="BJ30402" s="138"/>
      <c r="BK30402" s="138"/>
      <c r="BL30402" s="138"/>
      <c r="BM30402" s="138"/>
    </row>
    <row r="30403" spans="62:65" ht="13" thickBot="1">
      <c r="BJ30403" s="138"/>
      <c r="BK30403" s="138"/>
      <c r="BL30403" s="138"/>
      <c r="BM30403" s="138"/>
    </row>
    <row r="30404" spans="62:65" ht="13" thickBot="1">
      <c r="BJ30404" s="138"/>
      <c r="BK30404" s="138"/>
      <c r="BL30404" s="138"/>
      <c r="BM30404" s="138"/>
    </row>
    <row r="30405" spans="62:65" ht="13" thickBot="1">
      <c r="BJ30405" s="138"/>
      <c r="BK30405" s="138"/>
      <c r="BL30405" s="138"/>
      <c r="BM30405" s="138"/>
    </row>
    <row r="30406" spans="62:65" ht="13" thickBot="1">
      <c r="BJ30406" s="138"/>
      <c r="BK30406" s="138"/>
      <c r="BL30406" s="138"/>
      <c r="BM30406" s="138"/>
    </row>
    <row r="30407" spans="62:65" ht="13" thickBot="1">
      <c r="BJ30407" s="138"/>
      <c r="BK30407" s="138"/>
      <c r="BL30407" s="138"/>
      <c r="BM30407" s="138"/>
    </row>
    <row r="30408" spans="62:65" ht="13" thickBot="1">
      <c r="BJ30408" s="138"/>
      <c r="BK30408" s="138"/>
      <c r="BL30408" s="138"/>
      <c r="BM30408" s="138"/>
    </row>
    <row r="30409" spans="62:65" ht="13" thickBot="1">
      <c r="BJ30409" s="138"/>
      <c r="BK30409" s="138"/>
      <c r="BL30409" s="138"/>
      <c r="BM30409" s="138"/>
    </row>
    <row r="30410" spans="62:65" ht="13" thickBot="1">
      <c r="BJ30410" s="138"/>
      <c r="BK30410" s="138"/>
      <c r="BL30410" s="138"/>
      <c r="BM30410" s="138"/>
    </row>
    <row r="30411" spans="62:65" ht="13" thickBot="1">
      <c r="BJ30411" s="138"/>
      <c r="BK30411" s="138"/>
      <c r="BL30411" s="138"/>
      <c r="BM30411" s="138"/>
    </row>
    <row r="30412" spans="62:65" ht="13" thickBot="1">
      <c r="BJ30412" s="138"/>
      <c r="BK30412" s="138"/>
      <c r="BL30412" s="138"/>
      <c r="BM30412" s="138"/>
    </row>
    <row r="30413" spans="62:65" ht="13" thickBot="1">
      <c r="BJ30413" s="138"/>
      <c r="BK30413" s="138"/>
      <c r="BL30413" s="138"/>
      <c r="BM30413" s="138"/>
    </row>
    <row r="30414" spans="62:65" ht="13" thickBot="1">
      <c r="BJ30414" s="138"/>
      <c r="BK30414" s="138"/>
      <c r="BL30414" s="138"/>
      <c r="BM30414" s="138"/>
    </row>
    <row r="30415" spans="62:65" ht="13" thickBot="1">
      <c r="BJ30415" s="138"/>
      <c r="BK30415" s="138"/>
      <c r="BL30415" s="138"/>
      <c r="BM30415" s="138"/>
    </row>
    <row r="30416" spans="62:65" ht="13" thickBot="1">
      <c r="BJ30416" s="138"/>
      <c r="BK30416" s="138"/>
      <c r="BL30416" s="138"/>
      <c r="BM30416" s="138"/>
    </row>
    <row r="30417" spans="62:65" ht="13" thickBot="1">
      <c r="BJ30417" s="138"/>
      <c r="BK30417" s="138"/>
      <c r="BL30417" s="138"/>
      <c r="BM30417" s="138"/>
    </row>
    <row r="30418" spans="62:65" ht="13" thickBot="1">
      <c r="BJ30418" s="138"/>
      <c r="BK30418" s="138"/>
      <c r="BL30418" s="138"/>
      <c r="BM30418" s="138"/>
    </row>
    <row r="30419" spans="62:65" ht="13" thickBot="1">
      <c r="BJ30419" s="138"/>
      <c r="BK30419" s="138"/>
      <c r="BL30419" s="138"/>
      <c r="BM30419" s="138"/>
    </row>
    <row r="30420" spans="62:65" ht="13" thickBot="1">
      <c r="BJ30420" s="138"/>
      <c r="BK30420" s="138"/>
      <c r="BL30420" s="138"/>
      <c r="BM30420" s="138"/>
    </row>
    <row r="30421" spans="62:65" ht="13" thickBot="1">
      <c r="BJ30421" s="138"/>
      <c r="BK30421" s="138"/>
      <c r="BL30421" s="138"/>
      <c r="BM30421" s="138"/>
    </row>
    <row r="30422" spans="62:65" ht="13" thickBot="1">
      <c r="BJ30422" s="138"/>
      <c r="BK30422" s="138"/>
      <c r="BL30422" s="138"/>
      <c r="BM30422" s="138"/>
    </row>
    <row r="30423" spans="62:65" ht="13" thickBot="1">
      <c r="BJ30423" s="138"/>
      <c r="BK30423" s="138"/>
      <c r="BL30423" s="138"/>
      <c r="BM30423" s="138"/>
    </row>
    <row r="30424" spans="62:65" ht="13" thickBot="1">
      <c r="BJ30424" s="138"/>
      <c r="BK30424" s="138"/>
      <c r="BL30424" s="138"/>
      <c r="BM30424" s="138"/>
    </row>
    <row r="30425" spans="62:65" ht="13" thickBot="1">
      <c r="BJ30425" s="138"/>
      <c r="BK30425" s="138"/>
      <c r="BL30425" s="138"/>
      <c r="BM30425" s="138"/>
    </row>
    <row r="30426" spans="62:65" ht="13" thickBot="1">
      <c r="BJ30426" s="138"/>
      <c r="BK30426" s="138"/>
      <c r="BL30426" s="138"/>
      <c r="BM30426" s="138"/>
    </row>
    <row r="30427" spans="62:65" ht="13" thickBot="1">
      <c r="BJ30427" s="138"/>
      <c r="BK30427" s="138"/>
      <c r="BL30427" s="138"/>
      <c r="BM30427" s="138"/>
    </row>
    <row r="30428" spans="62:65" ht="13" thickBot="1">
      <c r="BJ30428" s="138"/>
      <c r="BK30428" s="138"/>
      <c r="BL30428" s="138"/>
      <c r="BM30428" s="138"/>
    </row>
    <row r="30429" spans="62:65" ht="13" thickBot="1">
      <c r="BJ30429" s="138"/>
      <c r="BK30429" s="138"/>
      <c r="BL30429" s="138"/>
      <c r="BM30429" s="138"/>
    </row>
    <row r="30430" spans="62:65" ht="13" thickBot="1">
      <c r="BJ30430" s="138"/>
      <c r="BK30430" s="138"/>
      <c r="BL30430" s="138"/>
      <c r="BM30430" s="138"/>
    </row>
    <row r="30431" spans="62:65" ht="13" thickBot="1">
      <c r="BJ30431" s="138"/>
      <c r="BK30431" s="138"/>
      <c r="BL30431" s="138"/>
      <c r="BM30431" s="138"/>
    </row>
    <row r="30432" spans="62:65" ht="13" thickBot="1">
      <c r="BJ30432" s="138"/>
      <c r="BK30432" s="138"/>
      <c r="BL30432" s="138"/>
      <c r="BM30432" s="138"/>
    </row>
    <row r="30433" spans="62:65" ht="13" thickBot="1">
      <c r="BJ30433" s="138"/>
      <c r="BK30433" s="138"/>
      <c r="BL30433" s="138"/>
      <c r="BM30433" s="138"/>
    </row>
    <row r="30434" spans="62:65" ht="13" thickBot="1">
      <c r="BJ30434" s="138"/>
      <c r="BK30434" s="138"/>
      <c r="BL30434" s="138"/>
      <c r="BM30434" s="138"/>
    </row>
    <row r="30435" spans="62:65" ht="13" thickBot="1">
      <c r="BJ30435" s="138"/>
      <c r="BK30435" s="138"/>
      <c r="BL30435" s="138"/>
      <c r="BM30435" s="138"/>
    </row>
    <row r="30436" spans="62:65" ht="13" thickBot="1">
      <c r="BJ30436" s="138"/>
      <c r="BK30436" s="138"/>
      <c r="BL30436" s="138"/>
      <c r="BM30436" s="138"/>
    </row>
    <row r="30437" spans="62:65" ht="13" thickBot="1">
      <c r="BJ30437" s="138"/>
      <c r="BK30437" s="138"/>
      <c r="BL30437" s="138"/>
      <c r="BM30437" s="138"/>
    </row>
    <row r="30438" spans="62:65" ht="13" thickBot="1">
      <c r="BJ30438" s="138"/>
      <c r="BK30438" s="138"/>
      <c r="BL30438" s="138"/>
      <c r="BM30438" s="138"/>
    </row>
    <row r="30439" spans="62:65" ht="13" thickBot="1">
      <c r="BJ30439" s="138"/>
      <c r="BK30439" s="138"/>
      <c r="BL30439" s="138"/>
      <c r="BM30439" s="138"/>
    </row>
    <row r="30440" spans="62:65" ht="13" thickBot="1">
      <c r="BJ30440" s="138"/>
      <c r="BK30440" s="138"/>
      <c r="BL30440" s="138"/>
      <c r="BM30440" s="138"/>
    </row>
    <row r="30441" spans="62:65" ht="13" thickBot="1">
      <c r="BJ30441" s="138"/>
      <c r="BK30441" s="138"/>
      <c r="BL30441" s="138"/>
      <c r="BM30441" s="138"/>
    </row>
    <row r="30442" spans="62:65" ht="13" thickBot="1">
      <c r="BJ30442" s="138"/>
      <c r="BK30442" s="138"/>
      <c r="BL30442" s="138"/>
      <c r="BM30442" s="138"/>
    </row>
    <row r="30443" spans="62:65" ht="13" thickBot="1">
      <c r="BJ30443" s="138"/>
      <c r="BK30443" s="138"/>
      <c r="BL30443" s="138"/>
      <c r="BM30443" s="138"/>
    </row>
    <row r="30444" spans="62:65" ht="13" thickBot="1">
      <c r="BJ30444" s="138"/>
      <c r="BK30444" s="138"/>
      <c r="BL30444" s="138"/>
      <c r="BM30444" s="138"/>
    </row>
    <row r="30445" spans="62:65" ht="13" thickBot="1">
      <c r="BJ30445" s="138"/>
      <c r="BK30445" s="138"/>
      <c r="BL30445" s="138"/>
      <c r="BM30445" s="138"/>
    </row>
    <row r="30446" spans="62:65" ht="13" thickBot="1">
      <c r="BJ30446" s="138"/>
      <c r="BK30446" s="138"/>
      <c r="BL30446" s="138"/>
      <c r="BM30446" s="138"/>
    </row>
    <row r="30447" spans="62:65" ht="13" thickBot="1">
      <c r="BJ30447" s="138"/>
      <c r="BK30447" s="138"/>
      <c r="BL30447" s="138"/>
      <c r="BM30447" s="138"/>
    </row>
    <row r="30448" spans="62:65" ht="13" thickBot="1">
      <c r="BJ30448" s="138"/>
      <c r="BK30448" s="138"/>
      <c r="BL30448" s="138"/>
      <c r="BM30448" s="138"/>
    </row>
    <row r="30449" spans="62:65" ht="13" thickBot="1">
      <c r="BJ30449" s="138"/>
      <c r="BK30449" s="138"/>
      <c r="BL30449" s="138"/>
      <c r="BM30449" s="138"/>
    </row>
    <row r="30450" spans="62:65" ht="13" thickBot="1">
      <c r="BJ30450" s="138"/>
      <c r="BK30450" s="138"/>
      <c r="BL30450" s="138"/>
      <c r="BM30450" s="138"/>
    </row>
    <row r="30451" spans="62:65" ht="13" thickBot="1">
      <c r="BJ30451" s="138"/>
      <c r="BK30451" s="138"/>
      <c r="BL30451" s="138"/>
      <c r="BM30451" s="138"/>
    </row>
    <row r="30452" spans="62:65" ht="13" thickBot="1">
      <c r="BJ30452" s="138"/>
      <c r="BK30452" s="138"/>
      <c r="BL30452" s="138"/>
      <c r="BM30452" s="138"/>
    </row>
    <row r="30453" spans="62:65" ht="13" thickBot="1">
      <c r="BJ30453" s="138"/>
      <c r="BK30453" s="138"/>
      <c r="BL30453" s="138"/>
      <c r="BM30453" s="138"/>
    </row>
    <row r="30454" spans="62:65" ht="13" thickBot="1">
      <c r="BJ30454" s="138"/>
      <c r="BK30454" s="138"/>
      <c r="BL30454" s="138"/>
      <c r="BM30454" s="138"/>
    </row>
    <row r="30455" spans="62:65" ht="13" thickBot="1">
      <c r="BJ30455" s="138"/>
      <c r="BK30455" s="138"/>
      <c r="BL30455" s="138"/>
      <c r="BM30455" s="138"/>
    </row>
    <row r="30456" spans="62:65" ht="13" thickBot="1">
      <c r="BJ30456" s="138"/>
      <c r="BK30456" s="138"/>
      <c r="BL30456" s="138"/>
      <c r="BM30456" s="138"/>
    </row>
    <row r="30457" spans="62:65" ht="13" thickBot="1">
      <c r="BJ30457" s="138"/>
      <c r="BK30457" s="138"/>
      <c r="BL30457" s="138"/>
      <c r="BM30457" s="138"/>
    </row>
    <row r="30458" spans="62:65" ht="13" thickBot="1">
      <c r="BJ30458" s="138"/>
      <c r="BK30458" s="138"/>
      <c r="BL30458" s="138"/>
      <c r="BM30458" s="138"/>
    </row>
    <row r="30459" spans="62:65" ht="13" thickBot="1">
      <c r="BJ30459" s="138"/>
      <c r="BK30459" s="138"/>
      <c r="BL30459" s="138"/>
      <c r="BM30459" s="138"/>
    </row>
    <row r="30460" spans="62:65" ht="13" thickBot="1">
      <c r="BJ30460" s="138"/>
      <c r="BK30460" s="138"/>
      <c r="BL30460" s="138"/>
      <c r="BM30460" s="138"/>
    </row>
    <row r="30461" spans="62:65" ht="13" thickBot="1">
      <c r="BJ30461" s="138"/>
      <c r="BK30461" s="138"/>
      <c r="BL30461" s="138"/>
      <c r="BM30461" s="138"/>
    </row>
    <row r="30462" spans="62:65" ht="13" thickBot="1">
      <c r="BJ30462" s="138"/>
      <c r="BK30462" s="138"/>
      <c r="BL30462" s="138"/>
      <c r="BM30462" s="138"/>
    </row>
    <row r="30463" spans="62:65" ht="13" thickBot="1">
      <c r="BJ30463" s="138"/>
      <c r="BK30463" s="138"/>
      <c r="BL30463" s="138"/>
      <c r="BM30463" s="138"/>
    </row>
    <row r="30464" spans="62:65" ht="13" thickBot="1">
      <c r="BJ30464" s="138"/>
      <c r="BK30464" s="138"/>
      <c r="BL30464" s="138"/>
      <c r="BM30464" s="138"/>
    </row>
    <row r="30465" spans="62:65" ht="13" thickBot="1">
      <c r="BJ30465" s="138"/>
      <c r="BK30465" s="138"/>
      <c r="BL30465" s="138"/>
      <c r="BM30465" s="138"/>
    </row>
    <row r="30466" spans="62:65" ht="13" thickBot="1">
      <c r="BJ30466" s="138"/>
      <c r="BK30466" s="138"/>
      <c r="BL30466" s="138"/>
      <c r="BM30466" s="138"/>
    </row>
    <row r="30467" spans="62:65" ht="13" thickBot="1">
      <c r="BJ30467" s="138"/>
      <c r="BK30467" s="138"/>
      <c r="BL30467" s="138"/>
      <c r="BM30467" s="138"/>
    </row>
    <row r="30468" spans="62:65" ht="13" thickBot="1">
      <c r="BJ30468" s="138"/>
      <c r="BK30468" s="138"/>
      <c r="BL30468" s="138"/>
      <c r="BM30468" s="138"/>
    </row>
    <row r="30469" spans="62:65" ht="13" thickBot="1">
      <c r="BJ30469" s="138"/>
      <c r="BK30469" s="138"/>
      <c r="BL30469" s="138"/>
      <c r="BM30469" s="138"/>
    </row>
    <row r="30470" spans="62:65" ht="13" thickBot="1">
      <c r="BJ30470" s="138"/>
      <c r="BK30470" s="138"/>
      <c r="BL30470" s="138"/>
      <c r="BM30470" s="138"/>
    </row>
    <row r="30471" spans="62:65" ht="13" thickBot="1">
      <c r="BJ30471" s="138"/>
      <c r="BK30471" s="138"/>
      <c r="BL30471" s="138"/>
      <c r="BM30471" s="138"/>
    </row>
    <row r="30472" spans="62:65" ht="13" thickBot="1">
      <c r="BJ30472" s="138"/>
      <c r="BK30472" s="138"/>
      <c r="BL30472" s="138"/>
      <c r="BM30472" s="138"/>
    </row>
    <row r="30473" spans="62:65" ht="13" thickBot="1">
      <c r="BJ30473" s="138"/>
      <c r="BK30473" s="138"/>
      <c r="BL30473" s="138"/>
      <c r="BM30473" s="138"/>
    </row>
    <row r="30474" spans="62:65" ht="13" thickBot="1">
      <c r="BJ30474" s="138"/>
      <c r="BK30474" s="138"/>
      <c r="BL30474" s="138"/>
      <c r="BM30474" s="138"/>
    </row>
    <row r="30475" spans="62:65" ht="13" thickBot="1">
      <c r="BJ30475" s="138"/>
      <c r="BK30475" s="138"/>
      <c r="BL30475" s="138"/>
      <c r="BM30475" s="138"/>
    </row>
    <row r="30476" spans="62:65" ht="13" thickBot="1">
      <c r="BJ30476" s="138"/>
      <c r="BK30476" s="138"/>
      <c r="BL30476" s="138"/>
      <c r="BM30476" s="138"/>
    </row>
    <row r="30477" spans="62:65" ht="13" thickBot="1">
      <c r="BJ30477" s="138"/>
      <c r="BK30477" s="138"/>
      <c r="BL30477" s="138"/>
      <c r="BM30477" s="138"/>
    </row>
    <row r="30478" spans="62:65" ht="13" thickBot="1">
      <c r="BJ30478" s="138"/>
      <c r="BK30478" s="138"/>
      <c r="BL30478" s="138"/>
      <c r="BM30478" s="138"/>
    </row>
    <row r="30479" spans="62:65" ht="13" thickBot="1">
      <c r="BJ30479" s="138"/>
      <c r="BK30479" s="138"/>
      <c r="BL30479" s="138"/>
      <c r="BM30479" s="138"/>
    </row>
    <row r="30480" spans="62:65" ht="13" thickBot="1">
      <c r="BJ30480" s="138"/>
      <c r="BK30480" s="138"/>
      <c r="BL30480" s="138"/>
      <c r="BM30480" s="138"/>
    </row>
    <row r="30481" spans="62:65" ht="13" thickBot="1">
      <c r="BJ30481" s="138"/>
      <c r="BK30481" s="138"/>
      <c r="BL30481" s="138"/>
      <c r="BM30481" s="138"/>
    </row>
    <row r="30482" spans="62:65" ht="13" thickBot="1">
      <c r="BJ30482" s="138"/>
      <c r="BK30482" s="138"/>
      <c r="BL30482" s="138"/>
      <c r="BM30482" s="138"/>
    </row>
    <row r="30483" spans="62:65" ht="13" thickBot="1">
      <c r="BJ30483" s="138"/>
      <c r="BK30483" s="138"/>
      <c r="BL30483" s="138"/>
      <c r="BM30483" s="138"/>
    </row>
    <row r="30484" spans="62:65" ht="13" thickBot="1">
      <c r="BJ30484" s="138"/>
      <c r="BK30484" s="138"/>
      <c r="BL30484" s="138"/>
      <c r="BM30484" s="138"/>
    </row>
    <row r="30485" spans="62:65" ht="13" thickBot="1">
      <c r="BJ30485" s="138"/>
      <c r="BK30485" s="138"/>
      <c r="BL30485" s="138"/>
      <c r="BM30485" s="138"/>
    </row>
    <row r="30486" spans="62:65" ht="13" thickBot="1">
      <c r="BJ30486" s="138"/>
      <c r="BK30486" s="138"/>
      <c r="BL30486" s="138"/>
      <c r="BM30486" s="138"/>
    </row>
    <row r="30487" spans="62:65" ht="13" thickBot="1">
      <c r="BJ30487" s="138"/>
      <c r="BK30487" s="138"/>
      <c r="BL30487" s="138"/>
      <c r="BM30487" s="138"/>
    </row>
    <row r="30488" spans="62:65" ht="13" thickBot="1">
      <c r="BJ30488" s="138"/>
      <c r="BK30488" s="138"/>
      <c r="BL30488" s="138"/>
      <c r="BM30488" s="138"/>
    </row>
    <row r="30489" spans="62:65" ht="13" thickBot="1">
      <c r="BJ30489" s="138"/>
      <c r="BK30489" s="138"/>
      <c r="BL30489" s="138"/>
      <c r="BM30489" s="138"/>
    </row>
    <row r="30490" spans="62:65" ht="13" thickBot="1">
      <c r="BJ30490" s="138"/>
      <c r="BK30490" s="138"/>
      <c r="BL30490" s="138"/>
      <c r="BM30490" s="138"/>
    </row>
    <row r="30491" spans="62:65" ht="13" thickBot="1">
      <c r="BJ30491" s="138"/>
      <c r="BK30491" s="138"/>
      <c r="BL30491" s="138"/>
      <c r="BM30491" s="138"/>
    </row>
    <row r="30492" spans="62:65" ht="13" thickBot="1">
      <c r="BJ30492" s="138"/>
      <c r="BK30492" s="138"/>
      <c r="BL30492" s="138"/>
      <c r="BM30492" s="138"/>
    </row>
    <row r="30493" spans="62:65" ht="13" thickBot="1">
      <c r="BJ30493" s="138"/>
      <c r="BK30493" s="138"/>
      <c r="BL30493" s="138"/>
      <c r="BM30493" s="138"/>
    </row>
    <row r="30494" spans="62:65" ht="13" thickBot="1">
      <c r="BJ30494" s="138"/>
      <c r="BK30494" s="138"/>
      <c r="BL30494" s="138"/>
      <c r="BM30494" s="138"/>
    </row>
    <row r="30495" spans="62:65" ht="13" thickBot="1">
      <c r="BJ30495" s="138"/>
      <c r="BK30495" s="138"/>
      <c r="BL30495" s="138"/>
      <c r="BM30495" s="138"/>
    </row>
    <row r="30496" spans="62:65" ht="13" thickBot="1">
      <c r="BJ30496" s="138"/>
      <c r="BK30496" s="138"/>
      <c r="BL30496" s="138"/>
      <c r="BM30496" s="138"/>
    </row>
    <row r="30497" spans="62:65" ht="13" thickBot="1">
      <c r="BJ30497" s="138"/>
      <c r="BK30497" s="138"/>
      <c r="BL30497" s="138"/>
      <c r="BM30497" s="138"/>
    </row>
    <row r="30498" spans="62:65" ht="13" thickBot="1">
      <c r="BJ30498" s="138"/>
      <c r="BK30498" s="138"/>
      <c r="BL30498" s="138"/>
      <c r="BM30498" s="138"/>
    </row>
    <row r="30499" spans="62:65" ht="13" thickBot="1">
      <c r="BJ30499" s="138"/>
      <c r="BK30499" s="138"/>
      <c r="BL30499" s="138"/>
      <c r="BM30499" s="138"/>
    </row>
    <row r="30500" spans="62:65" ht="13" thickBot="1">
      <c r="BJ30500" s="138"/>
      <c r="BK30500" s="138"/>
      <c r="BL30500" s="138"/>
      <c r="BM30500" s="138"/>
    </row>
    <row r="30501" spans="62:65" ht="13" thickBot="1">
      <c r="BJ30501" s="138"/>
      <c r="BK30501" s="138"/>
      <c r="BL30501" s="138"/>
      <c r="BM30501" s="138"/>
    </row>
    <row r="30502" spans="62:65" ht="13" thickBot="1">
      <c r="BJ30502" s="138"/>
      <c r="BK30502" s="138"/>
      <c r="BL30502" s="138"/>
      <c r="BM30502" s="138"/>
    </row>
    <row r="30503" spans="62:65" ht="13" thickBot="1">
      <c r="BJ30503" s="138"/>
      <c r="BK30503" s="138"/>
      <c r="BL30503" s="138"/>
      <c r="BM30503" s="138"/>
    </row>
    <row r="30504" spans="62:65" ht="13" thickBot="1">
      <c r="BJ30504" s="138"/>
      <c r="BK30504" s="138"/>
      <c r="BL30504" s="138"/>
      <c r="BM30504" s="138"/>
    </row>
    <row r="30505" spans="62:65" ht="13" thickBot="1">
      <c r="BJ30505" s="138"/>
      <c r="BK30505" s="138"/>
      <c r="BL30505" s="138"/>
      <c r="BM30505" s="138"/>
    </row>
    <row r="30506" spans="62:65" ht="13" thickBot="1">
      <c r="BJ30506" s="138"/>
      <c r="BK30506" s="138"/>
      <c r="BL30506" s="138"/>
      <c r="BM30506" s="138"/>
    </row>
    <row r="30507" spans="62:65" ht="13" thickBot="1">
      <c r="BJ30507" s="138"/>
      <c r="BK30507" s="138"/>
      <c r="BL30507" s="138"/>
      <c r="BM30507" s="138"/>
    </row>
    <row r="30508" spans="62:65" ht="13" thickBot="1">
      <c r="BJ30508" s="138"/>
      <c r="BK30508" s="138"/>
      <c r="BL30508" s="138"/>
      <c r="BM30508" s="138"/>
    </row>
    <row r="30509" spans="62:65" ht="13" thickBot="1">
      <c r="BJ30509" s="138"/>
      <c r="BK30509" s="138"/>
      <c r="BL30509" s="138"/>
      <c r="BM30509" s="138"/>
    </row>
    <row r="30510" spans="62:65" ht="13" thickBot="1">
      <c r="BJ30510" s="138"/>
      <c r="BK30510" s="138"/>
      <c r="BL30510" s="138"/>
      <c r="BM30510" s="138"/>
    </row>
    <row r="30511" spans="62:65" ht="13" thickBot="1">
      <c r="BJ30511" s="138"/>
      <c r="BK30511" s="138"/>
      <c r="BL30511" s="138"/>
      <c r="BM30511" s="138"/>
    </row>
    <row r="30512" spans="62:65" ht="13" thickBot="1">
      <c r="BJ30512" s="138"/>
      <c r="BK30512" s="138"/>
      <c r="BL30512" s="138"/>
      <c r="BM30512" s="138"/>
    </row>
    <row r="30513" spans="62:65" ht="13" thickBot="1">
      <c r="BJ30513" s="138"/>
      <c r="BK30513" s="138"/>
      <c r="BL30513" s="138"/>
      <c r="BM30513" s="138"/>
    </row>
    <row r="30514" spans="62:65" ht="13" thickBot="1">
      <c r="BJ30514" s="138"/>
      <c r="BK30514" s="138"/>
      <c r="BL30514" s="138"/>
      <c r="BM30514" s="138"/>
    </row>
    <row r="30515" spans="62:65" ht="13" thickBot="1">
      <c r="BJ30515" s="138"/>
      <c r="BK30515" s="138"/>
      <c r="BL30515" s="138"/>
      <c r="BM30515" s="138"/>
    </row>
    <row r="30516" spans="62:65" ht="13" thickBot="1">
      <c r="BJ30516" s="138"/>
      <c r="BK30516" s="138"/>
      <c r="BL30516" s="138"/>
      <c r="BM30516" s="138"/>
    </row>
    <row r="30517" spans="62:65" ht="13" thickBot="1">
      <c r="BJ30517" s="138"/>
      <c r="BK30517" s="138"/>
      <c r="BL30517" s="138"/>
      <c r="BM30517" s="138"/>
    </row>
    <row r="30518" spans="62:65" ht="13" thickBot="1">
      <c r="BJ30518" s="138"/>
      <c r="BK30518" s="138"/>
      <c r="BL30518" s="138"/>
      <c r="BM30518" s="138"/>
    </row>
    <row r="30519" spans="62:65" ht="13" thickBot="1">
      <c r="BJ30519" s="138"/>
      <c r="BK30519" s="138"/>
      <c r="BL30519" s="138"/>
      <c r="BM30519" s="138"/>
    </row>
    <row r="30520" spans="62:65" ht="13" thickBot="1">
      <c r="BJ30520" s="138"/>
      <c r="BK30520" s="138"/>
      <c r="BL30520" s="138"/>
      <c r="BM30520" s="138"/>
    </row>
    <row r="30521" spans="62:65" ht="13" thickBot="1">
      <c r="BJ30521" s="138"/>
      <c r="BK30521" s="138"/>
      <c r="BL30521" s="138"/>
      <c r="BM30521" s="138"/>
    </row>
    <row r="30522" spans="62:65" ht="13" thickBot="1">
      <c r="BJ30522" s="138"/>
      <c r="BK30522" s="138"/>
      <c r="BL30522" s="138"/>
      <c r="BM30522" s="138"/>
    </row>
    <row r="30523" spans="62:65" ht="13" thickBot="1">
      <c r="BJ30523" s="138"/>
      <c r="BK30523" s="138"/>
      <c r="BL30523" s="138"/>
      <c r="BM30523" s="138"/>
    </row>
    <row r="30524" spans="62:65" ht="13" thickBot="1">
      <c r="BJ30524" s="138"/>
      <c r="BK30524" s="138"/>
      <c r="BL30524" s="138"/>
      <c r="BM30524" s="138"/>
    </row>
    <row r="30525" spans="62:65" ht="13" thickBot="1">
      <c r="BJ30525" s="138"/>
      <c r="BK30525" s="138"/>
      <c r="BL30525" s="138"/>
      <c r="BM30525" s="138"/>
    </row>
    <row r="30526" spans="62:65" ht="13" thickBot="1">
      <c r="BJ30526" s="138"/>
      <c r="BK30526" s="138"/>
      <c r="BL30526" s="138"/>
      <c r="BM30526" s="138"/>
    </row>
    <row r="30527" spans="62:65" ht="13" thickBot="1">
      <c r="BJ30527" s="138"/>
      <c r="BK30527" s="138"/>
      <c r="BL30527" s="138"/>
      <c r="BM30527" s="138"/>
    </row>
    <row r="30528" spans="62:65" ht="13" thickBot="1">
      <c r="BJ30528" s="138"/>
      <c r="BK30528" s="138"/>
      <c r="BL30528" s="138"/>
      <c r="BM30528" s="138"/>
    </row>
    <row r="30529" spans="62:65" ht="13" thickBot="1">
      <c r="BJ30529" s="138"/>
      <c r="BK30529" s="138"/>
      <c r="BL30529" s="138"/>
      <c r="BM30529" s="138"/>
    </row>
    <row r="30530" spans="62:65" ht="13" thickBot="1">
      <c r="BJ30530" s="138"/>
      <c r="BK30530" s="138"/>
      <c r="BL30530" s="138"/>
      <c r="BM30530" s="138"/>
    </row>
    <row r="30531" spans="62:65" ht="13" thickBot="1">
      <c r="BJ30531" s="138"/>
      <c r="BK30531" s="138"/>
      <c r="BL30531" s="138"/>
      <c r="BM30531" s="138"/>
    </row>
    <row r="30532" spans="62:65" ht="13" thickBot="1">
      <c r="BJ30532" s="138"/>
      <c r="BK30532" s="138"/>
      <c r="BL30532" s="138"/>
      <c r="BM30532" s="138"/>
    </row>
    <row r="30533" spans="62:65" ht="13" thickBot="1">
      <c r="BJ30533" s="138"/>
      <c r="BK30533" s="138"/>
      <c r="BL30533" s="138"/>
      <c r="BM30533" s="138"/>
    </row>
    <row r="30534" spans="62:65" ht="13" thickBot="1">
      <c r="BJ30534" s="138"/>
      <c r="BK30534" s="138"/>
      <c r="BL30534" s="138"/>
      <c r="BM30534" s="138"/>
    </row>
    <row r="30535" spans="62:65" ht="13" thickBot="1">
      <c r="BJ30535" s="138"/>
      <c r="BK30535" s="138"/>
      <c r="BL30535" s="138"/>
      <c r="BM30535" s="138"/>
    </row>
    <row r="30536" spans="62:65" ht="13" thickBot="1">
      <c r="BJ30536" s="138"/>
      <c r="BK30536" s="138"/>
      <c r="BL30536" s="138"/>
      <c r="BM30536" s="138"/>
    </row>
    <row r="30537" spans="62:65" ht="13" thickBot="1">
      <c r="BJ30537" s="138"/>
      <c r="BK30537" s="138"/>
      <c r="BL30537" s="138"/>
      <c r="BM30537" s="138"/>
    </row>
    <row r="30538" spans="62:65" ht="13" thickBot="1">
      <c r="BJ30538" s="138"/>
      <c r="BK30538" s="138"/>
      <c r="BL30538" s="138"/>
      <c r="BM30538" s="138"/>
    </row>
    <row r="30539" spans="62:65" ht="13" thickBot="1">
      <c r="BJ30539" s="138"/>
      <c r="BK30539" s="138"/>
      <c r="BL30539" s="138"/>
      <c r="BM30539" s="138"/>
    </row>
    <row r="30540" spans="62:65" ht="13" thickBot="1">
      <c r="BJ30540" s="138"/>
      <c r="BK30540" s="138"/>
      <c r="BL30540" s="138"/>
      <c r="BM30540" s="138"/>
    </row>
    <row r="30541" spans="62:65" ht="13" thickBot="1">
      <c r="BJ30541" s="138"/>
      <c r="BK30541" s="138"/>
      <c r="BL30541" s="138"/>
      <c r="BM30541" s="138"/>
    </row>
    <row r="30542" spans="62:65" ht="13" thickBot="1">
      <c r="BJ30542" s="138"/>
      <c r="BK30542" s="138"/>
      <c r="BL30542" s="138"/>
      <c r="BM30542" s="138"/>
    </row>
    <row r="30543" spans="62:65" ht="13" thickBot="1">
      <c r="BJ30543" s="138"/>
      <c r="BK30543" s="138"/>
      <c r="BL30543" s="138"/>
      <c r="BM30543" s="138"/>
    </row>
    <row r="30544" spans="62:65" ht="13" thickBot="1">
      <c r="BJ30544" s="138"/>
      <c r="BK30544" s="138"/>
      <c r="BL30544" s="138"/>
      <c r="BM30544" s="138"/>
    </row>
    <row r="30545" spans="62:65" ht="13" thickBot="1">
      <c r="BJ30545" s="138"/>
      <c r="BK30545" s="138"/>
      <c r="BL30545" s="138"/>
      <c r="BM30545" s="138"/>
    </row>
    <row r="30546" spans="62:65" ht="13" thickBot="1">
      <c r="BJ30546" s="138"/>
      <c r="BK30546" s="138"/>
      <c r="BL30546" s="138"/>
      <c r="BM30546" s="138"/>
    </row>
    <row r="30547" spans="62:65" ht="13" thickBot="1">
      <c r="BJ30547" s="138"/>
      <c r="BK30547" s="138"/>
      <c r="BL30547" s="138"/>
      <c r="BM30547" s="138"/>
    </row>
    <row r="30548" spans="62:65" ht="13" thickBot="1">
      <c r="BJ30548" s="138"/>
      <c r="BK30548" s="138"/>
      <c r="BL30548" s="138"/>
      <c r="BM30548" s="138"/>
    </row>
    <row r="30549" spans="62:65" ht="13" thickBot="1">
      <c r="BJ30549" s="138"/>
      <c r="BK30549" s="138"/>
      <c r="BL30549" s="138"/>
      <c r="BM30549" s="138"/>
    </row>
    <row r="30550" spans="62:65" ht="13" thickBot="1">
      <c r="BJ30550" s="138"/>
      <c r="BK30550" s="138"/>
      <c r="BL30550" s="138"/>
      <c r="BM30550" s="138"/>
    </row>
    <row r="30551" spans="62:65" ht="13" thickBot="1">
      <c r="BJ30551" s="138"/>
      <c r="BK30551" s="138"/>
      <c r="BL30551" s="138"/>
      <c r="BM30551" s="138"/>
    </row>
    <row r="30552" spans="62:65" ht="13" thickBot="1">
      <c r="BJ30552" s="138"/>
      <c r="BK30552" s="138"/>
      <c r="BL30552" s="138"/>
      <c r="BM30552" s="138"/>
    </row>
    <row r="30553" spans="62:65" ht="13" thickBot="1">
      <c r="BJ30553" s="138"/>
      <c r="BK30553" s="138"/>
      <c r="BL30553" s="138"/>
      <c r="BM30553" s="138"/>
    </row>
    <row r="30554" spans="62:65" ht="13" thickBot="1">
      <c r="BJ30554" s="138"/>
      <c r="BK30554" s="138"/>
      <c r="BL30554" s="138"/>
      <c r="BM30554" s="138"/>
    </row>
    <row r="30555" spans="62:65" ht="13" thickBot="1">
      <c r="BJ30555" s="138"/>
      <c r="BK30555" s="138"/>
      <c r="BL30555" s="138"/>
      <c r="BM30555" s="138"/>
    </row>
    <row r="30556" spans="62:65" ht="13" thickBot="1">
      <c r="BJ30556" s="138"/>
      <c r="BK30556" s="138"/>
      <c r="BL30556" s="138"/>
      <c r="BM30556" s="138"/>
    </row>
    <row r="30557" spans="62:65" ht="13" thickBot="1">
      <c r="BJ30557" s="138"/>
      <c r="BK30557" s="138"/>
      <c r="BL30557" s="138"/>
      <c r="BM30557" s="138"/>
    </row>
    <row r="30558" spans="62:65" ht="13" thickBot="1">
      <c r="BJ30558" s="138"/>
      <c r="BK30558" s="138"/>
      <c r="BL30558" s="138"/>
      <c r="BM30558" s="138"/>
    </row>
    <row r="30559" spans="62:65" ht="13" thickBot="1">
      <c r="BJ30559" s="138"/>
      <c r="BK30559" s="138"/>
      <c r="BL30559" s="138"/>
      <c r="BM30559" s="138"/>
    </row>
    <row r="30560" spans="62:65" ht="13" thickBot="1">
      <c r="BJ30560" s="138"/>
      <c r="BK30560" s="138"/>
      <c r="BL30560" s="138"/>
      <c r="BM30560" s="138"/>
    </row>
    <row r="30561" spans="62:65" ht="13" thickBot="1">
      <c r="BJ30561" s="138"/>
      <c r="BK30561" s="138"/>
      <c r="BL30561" s="138"/>
      <c r="BM30561" s="138"/>
    </row>
    <row r="30562" spans="62:65" ht="13" thickBot="1">
      <c r="BJ30562" s="138"/>
      <c r="BK30562" s="138"/>
      <c r="BL30562" s="138"/>
      <c r="BM30562" s="138"/>
    </row>
    <row r="30563" spans="62:65" ht="13" thickBot="1">
      <c r="BJ30563" s="138"/>
      <c r="BK30563" s="138"/>
      <c r="BL30563" s="138"/>
      <c r="BM30563" s="138"/>
    </row>
    <row r="30564" spans="62:65" ht="13" thickBot="1">
      <c r="BJ30564" s="138"/>
      <c r="BK30564" s="138"/>
      <c r="BL30564" s="138"/>
      <c r="BM30564" s="138"/>
    </row>
    <row r="30565" spans="62:65" ht="13" thickBot="1">
      <c r="BJ30565" s="138"/>
      <c r="BK30565" s="138"/>
      <c r="BL30565" s="138"/>
      <c r="BM30565" s="138"/>
    </row>
    <row r="30566" spans="62:65" ht="13" thickBot="1">
      <c r="BJ30566" s="138"/>
      <c r="BK30566" s="138"/>
      <c r="BL30566" s="138"/>
      <c r="BM30566" s="138"/>
    </row>
    <row r="30567" spans="62:65" ht="13" thickBot="1">
      <c r="BJ30567" s="138"/>
      <c r="BK30567" s="138"/>
      <c r="BL30567" s="138"/>
      <c r="BM30567" s="138"/>
    </row>
    <row r="30568" spans="62:65" ht="13" thickBot="1">
      <c r="BJ30568" s="138"/>
      <c r="BK30568" s="138"/>
      <c r="BL30568" s="138"/>
      <c r="BM30568" s="138"/>
    </row>
    <row r="30569" spans="62:65" ht="13" thickBot="1">
      <c r="BJ30569" s="138"/>
      <c r="BK30569" s="138"/>
      <c r="BL30569" s="138"/>
      <c r="BM30569" s="138"/>
    </row>
    <row r="30570" spans="62:65" ht="13" thickBot="1">
      <c r="BJ30570" s="138"/>
      <c r="BK30570" s="138"/>
      <c r="BL30570" s="138"/>
      <c r="BM30570" s="138"/>
    </row>
    <row r="30571" spans="62:65" ht="13" thickBot="1">
      <c r="BJ30571" s="138"/>
      <c r="BK30571" s="138"/>
      <c r="BL30571" s="138"/>
      <c r="BM30571" s="138"/>
    </row>
    <row r="30572" spans="62:65" ht="13" thickBot="1">
      <c r="BJ30572" s="138"/>
      <c r="BK30572" s="138"/>
      <c r="BL30572" s="138"/>
      <c r="BM30572" s="138"/>
    </row>
    <row r="30573" spans="62:65" ht="13" thickBot="1">
      <c r="BJ30573" s="138"/>
      <c r="BK30573" s="138"/>
      <c r="BL30573" s="138"/>
      <c r="BM30573" s="138"/>
    </row>
    <row r="30574" spans="62:65" ht="13" thickBot="1">
      <c r="BJ30574" s="138"/>
      <c r="BK30574" s="138"/>
      <c r="BL30574" s="138"/>
      <c r="BM30574" s="138"/>
    </row>
    <row r="30575" spans="62:65" ht="13" thickBot="1">
      <c r="BJ30575" s="138"/>
      <c r="BK30575" s="138"/>
      <c r="BL30575" s="138"/>
      <c r="BM30575" s="138"/>
    </row>
    <row r="30576" spans="62:65" ht="13" thickBot="1">
      <c r="BJ30576" s="138"/>
      <c r="BK30576" s="138"/>
      <c r="BL30576" s="138"/>
      <c r="BM30576" s="138"/>
    </row>
    <row r="30577" spans="62:65" ht="13" thickBot="1">
      <c r="BJ30577" s="138"/>
      <c r="BK30577" s="138"/>
      <c r="BL30577" s="138"/>
      <c r="BM30577" s="138"/>
    </row>
    <row r="30578" spans="62:65" ht="13" thickBot="1">
      <c r="BJ30578" s="138"/>
      <c r="BK30578" s="138"/>
      <c r="BL30578" s="138"/>
      <c r="BM30578" s="138"/>
    </row>
    <row r="30579" spans="62:65" ht="13" thickBot="1">
      <c r="BJ30579" s="138"/>
      <c r="BK30579" s="138"/>
      <c r="BL30579" s="138"/>
      <c r="BM30579" s="138"/>
    </row>
    <row r="30580" spans="62:65" ht="13" thickBot="1">
      <c r="BJ30580" s="138"/>
      <c r="BK30580" s="138"/>
      <c r="BL30580" s="138"/>
      <c r="BM30580" s="138"/>
    </row>
    <row r="30581" spans="62:65" ht="13" thickBot="1">
      <c r="BJ30581" s="138"/>
      <c r="BK30581" s="138"/>
      <c r="BL30581" s="138"/>
      <c r="BM30581" s="138"/>
    </row>
    <row r="30582" spans="62:65" ht="13" thickBot="1">
      <c r="BJ30582" s="138"/>
      <c r="BK30582" s="138"/>
      <c r="BL30582" s="138"/>
      <c r="BM30582" s="138"/>
    </row>
    <row r="30583" spans="62:65" ht="13" thickBot="1">
      <c r="BJ30583" s="138"/>
      <c r="BK30583" s="138"/>
      <c r="BL30583" s="138"/>
      <c r="BM30583" s="138"/>
    </row>
    <row r="30584" spans="62:65" ht="13" thickBot="1">
      <c r="BJ30584" s="138"/>
      <c r="BK30584" s="138"/>
      <c r="BL30584" s="138"/>
      <c r="BM30584" s="138"/>
    </row>
    <row r="30585" spans="62:65" ht="13" thickBot="1">
      <c r="BJ30585" s="138"/>
      <c r="BK30585" s="138"/>
      <c r="BL30585" s="138"/>
      <c r="BM30585" s="138"/>
    </row>
    <row r="30586" spans="62:65" ht="13" thickBot="1">
      <c r="BJ30586" s="138"/>
      <c r="BK30586" s="138"/>
      <c r="BL30586" s="138"/>
      <c r="BM30586" s="138"/>
    </row>
    <row r="30587" spans="62:65" ht="13" thickBot="1">
      <c r="BJ30587" s="138"/>
      <c r="BK30587" s="138"/>
      <c r="BL30587" s="138"/>
      <c r="BM30587" s="138"/>
    </row>
    <row r="30588" spans="62:65" ht="13" thickBot="1">
      <c r="BJ30588" s="138"/>
      <c r="BK30588" s="138"/>
      <c r="BL30588" s="138"/>
      <c r="BM30588" s="138"/>
    </row>
    <row r="30589" spans="62:65" ht="13" thickBot="1">
      <c r="BJ30589" s="138"/>
      <c r="BK30589" s="138"/>
      <c r="BL30589" s="138"/>
      <c r="BM30589" s="138"/>
    </row>
    <row r="30590" spans="62:65" ht="13" thickBot="1">
      <c r="BJ30590" s="138"/>
      <c r="BK30590" s="138"/>
      <c r="BL30590" s="138"/>
      <c r="BM30590" s="138"/>
    </row>
    <row r="30591" spans="62:65" ht="13" thickBot="1">
      <c r="BJ30591" s="138"/>
      <c r="BK30591" s="138"/>
      <c r="BL30591" s="138"/>
      <c r="BM30591" s="138"/>
    </row>
    <row r="30592" spans="62:65" ht="13" thickBot="1">
      <c r="BJ30592" s="138"/>
      <c r="BK30592" s="138"/>
      <c r="BL30592" s="138"/>
      <c r="BM30592" s="138"/>
    </row>
    <row r="30593" spans="62:65" ht="13" thickBot="1">
      <c r="BJ30593" s="138"/>
      <c r="BK30593" s="138"/>
      <c r="BL30593" s="138"/>
      <c r="BM30593" s="138"/>
    </row>
    <row r="30594" spans="62:65" ht="13" thickBot="1">
      <c r="BJ30594" s="138"/>
      <c r="BK30594" s="138"/>
      <c r="BL30594" s="138"/>
      <c r="BM30594" s="138"/>
    </row>
    <row r="30595" spans="62:65" ht="13" thickBot="1">
      <c r="BJ30595" s="138"/>
      <c r="BK30595" s="138"/>
      <c r="BL30595" s="138"/>
      <c r="BM30595" s="138"/>
    </row>
    <row r="30596" spans="62:65" ht="13" thickBot="1">
      <c r="BJ30596" s="138"/>
      <c r="BK30596" s="138"/>
      <c r="BL30596" s="138"/>
      <c r="BM30596" s="138"/>
    </row>
    <row r="30597" spans="62:65" ht="13" thickBot="1">
      <c r="BJ30597" s="138"/>
      <c r="BK30597" s="138"/>
      <c r="BL30597" s="138"/>
      <c r="BM30597" s="138"/>
    </row>
    <row r="30598" spans="62:65" ht="13" thickBot="1">
      <c r="BJ30598" s="138"/>
      <c r="BK30598" s="138"/>
      <c r="BL30598" s="138"/>
      <c r="BM30598" s="138"/>
    </row>
    <row r="30599" spans="62:65" ht="13" thickBot="1">
      <c r="BJ30599" s="138"/>
      <c r="BK30599" s="138"/>
      <c r="BL30599" s="138"/>
      <c r="BM30599" s="138"/>
    </row>
    <row r="30600" spans="62:65" ht="13" thickBot="1">
      <c r="BJ30600" s="138"/>
      <c r="BK30600" s="138"/>
      <c r="BL30600" s="138"/>
      <c r="BM30600" s="138"/>
    </row>
    <row r="30601" spans="62:65" ht="13" thickBot="1">
      <c r="BJ30601" s="138"/>
      <c r="BK30601" s="138"/>
      <c r="BL30601" s="138"/>
      <c r="BM30601" s="138"/>
    </row>
    <row r="30602" spans="62:65" ht="13" thickBot="1">
      <c r="BJ30602" s="138"/>
      <c r="BK30602" s="138"/>
      <c r="BL30602" s="138"/>
      <c r="BM30602" s="138"/>
    </row>
    <row r="30603" spans="62:65" ht="13" thickBot="1">
      <c r="BJ30603" s="138"/>
      <c r="BK30603" s="138"/>
      <c r="BL30603" s="138"/>
      <c r="BM30603" s="138"/>
    </row>
    <row r="30604" spans="62:65" ht="13" thickBot="1">
      <c r="BJ30604" s="138"/>
      <c r="BK30604" s="138"/>
      <c r="BL30604" s="138"/>
      <c r="BM30604" s="138"/>
    </row>
    <row r="30605" spans="62:65" ht="13" thickBot="1">
      <c r="BJ30605" s="138"/>
      <c r="BK30605" s="138"/>
      <c r="BL30605" s="138"/>
      <c r="BM30605" s="138"/>
    </row>
    <row r="30606" spans="62:65" ht="13" thickBot="1">
      <c r="BJ30606" s="138"/>
      <c r="BK30606" s="138"/>
      <c r="BL30606" s="138"/>
      <c r="BM30606" s="138"/>
    </row>
    <row r="30607" spans="62:65" ht="13" thickBot="1">
      <c r="BJ30607" s="138"/>
      <c r="BK30607" s="138"/>
      <c r="BL30607" s="138"/>
      <c r="BM30607" s="138"/>
    </row>
    <row r="30608" spans="62:65" ht="13" thickBot="1">
      <c r="BJ30608" s="138"/>
      <c r="BK30608" s="138"/>
      <c r="BL30608" s="138"/>
      <c r="BM30608" s="138"/>
    </row>
    <row r="30609" spans="62:65" ht="13" thickBot="1">
      <c r="BJ30609" s="138"/>
      <c r="BK30609" s="138"/>
      <c r="BL30609" s="138"/>
      <c r="BM30609" s="138"/>
    </row>
    <row r="30610" spans="62:65" ht="13" thickBot="1">
      <c r="BJ30610" s="138"/>
      <c r="BK30610" s="138"/>
      <c r="BL30610" s="138"/>
      <c r="BM30610" s="138"/>
    </row>
    <row r="30611" spans="62:65" ht="13" thickBot="1">
      <c r="BJ30611" s="138"/>
      <c r="BK30611" s="138"/>
      <c r="BL30611" s="138"/>
      <c r="BM30611" s="138"/>
    </row>
    <row r="30612" spans="62:65" ht="13" thickBot="1">
      <c r="BJ30612" s="138"/>
      <c r="BK30612" s="138"/>
      <c r="BL30612" s="138"/>
      <c r="BM30612" s="138"/>
    </row>
    <row r="30613" spans="62:65" ht="13" thickBot="1">
      <c r="BJ30613" s="138"/>
      <c r="BK30613" s="138"/>
      <c r="BL30613" s="138"/>
      <c r="BM30613" s="138"/>
    </row>
    <row r="30614" spans="62:65" ht="13" thickBot="1">
      <c r="BJ30614" s="138"/>
      <c r="BK30614" s="138"/>
      <c r="BL30614" s="138"/>
      <c r="BM30614" s="138"/>
    </row>
    <row r="30615" spans="62:65" ht="13" thickBot="1">
      <c r="BJ30615" s="138"/>
      <c r="BK30615" s="138"/>
      <c r="BL30615" s="138"/>
      <c r="BM30615" s="138"/>
    </row>
    <row r="30616" spans="62:65" ht="13" thickBot="1">
      <c r="BJ30616" s="138"/>
      <c r="BK30616" s="138"/>
      <c r="BL30616" s="138"/>
      <c r="BM30616" s="138"/>
    </row>
    <row r="30617" spans="62:65" ht="13" thickBot="1">
      <c r="BJ30617" s="138"/>
      <c r="BK30617" s="138"/>
      <c r="BL30617" s="138"/>
      <c r="BM30617" s="138"/>
    </row>
    <row r="30618" spans="62:65" ht="13" thickBot="1">
      <c r="BJ30618" s="138"/>
      <c r="BK30618" s="138"/>
      <c r="BL30618" s="138"/>
      <c r="BM30618" s="138"/>
    </row>
    <row r="30619" spans="62:65" ht="13" thickBot="1">
      <c r="BJ30619" s="138"/>
      <c r="BK30619" s="138"/>
      <c r="BL30619" s="138"/>
      <c r="BM30619" s="138"/>
    </row>
    <row r="30620" spans="62:65" ht="13" thickBot="1">
      <c r="BJ30620" s="138"/>
      <c r="BK30620" s="138"/>
      <c r="BL30620" s="138"/>
      <c r="BM30620" s="138"/>
    </row>
    <row r="30621" spans="62:65" ht="13" thickBot="1">
      <c r="BJ30621" s="138"/>
      <c r="BK30621" s="138"/>
      <c r="BL30621" s="138"/>
      <c r="BM30621" s="138"/>
    </row>
    <row r="30622" spans="62:65" ht="13" thickBot="1">
      <c r="BJ30622" s="138"/>
      <c r="BK30622" s="138"/>
      <c r="BL30622" s="138"/>
      <c r="BM30622" s="138"/>
    </row>
    <row r="30623" spans="62:65" ht="13" thickBot="1">
      <c r="BJ30623" s="138"/>
      <c r="BK30623" s="138"/>
      <c r="BL30623" s="138"/>
      <c r="BM30623" s="138"/>
    </row>
    <row r="30624" spans="62:65" ht="13" thickBot="1">
      <c r="BJ30624" s="138"/>
      <c r="BK30624" s="138"/>
      <c r="BL30624" s="138"/>
      <c r="BM30624" s="138"/>
    </row>
    <row r="30625" spans="62:65" ht="13" thickBot="1">
      <c r="BJ30625" s="138"/>
      <c r="BK30625" s="138"/>
      <c r="BL30625" s="138"/>
      <c r="BM30625" s="138"/>
    </row>
    <row r="30626" spans="62:65" ht="13" thickBot="1">
      <c r="BJ30626" s="138"/>
      <c r="BK30626" s="138"/>
      <c r="BL30626" s="138"/>
      <c r="BM30626" s="138"/>
    </row>
    <row r="30627" spans="62:65" ht="13" thickBot="1">
      <c r="BJ30627" s="138"/>
      <c r="BK30627" s="138"/>
      <c r="BL30627" s="138"/>
      <c r="BM30627" s="138"/>
    </row>
    <row r="30628" spans="62:65" ht="13" thickBot="1">
      <c r="BJ30628" s="138"/>
      <c r="BK30628" s="138"/>
      <c r="BL30628" s="138"/>
      <c r="BM30628" s="138"/>
    </row>
    <row r="30629" spans="62:65" ht="13" thickBot="1">
      <c r="BJ30629" s="138"/>
      <c r="BK30629" s="138"/>
      <c r="BL30629" s="138"/>
      <c r="BM30629" s="138"/>
    </row>
    <row r="30630" spans="62:65" ht="13" thickBot="1">
      <c r="BJ30630" s="138"/>
      <c r="BK30630" s="138"/>
      <c r="BL30630" s="138"/>
      <c r="BM30630" s="138"/>
    </row>
    <row r="30631" spans="62:65" ht="13" thickBot="1">
      <c r="BJ30631" s="138"/>
      <c r="BK30631" s="138"/>
      <c r="BL30631" s="138"/>
      <c r="BM30631" s="138"/>
    </row>
    <row r="30632" spans="62:65" ht="13" thickBot="1">
      <c r="BJ30632" s="138"/>
      <c r="BK30632" s="138"/>
      <c r="BL30632" s="138"/>
      <c r="BM30632" s="138"/>
    </row>
    <row r="30633" spans="62:65" ht="13" thickBot="1">
      <c r="BJ30633" s="138"/>
      <c r="BK30633" s="138"/>
      <c r="BL30633" s="138"/>
      <c r="BM30633" s="138"/>
    </row>
    <row r="30634" spans="62:65" ht="13" thickBot="1">
      <c r="BJ30634" s="138"/>
      <c r="BK30634" s="138"/>
      <c r="BL30634" s="138"/>
      <c r="BM30634" s="138"/>
    </row>
    <row r="30635" spans="62:65" ht="13" thickBot="1">
      <c r="BJ30635" s="138"/>
      <c r="BK30635" s="138"/>
      <c r="BL30635" s="138"/>
      <c r="BM30635" s="138"/>
    </row>
    <row r="30636" spans="62:65" ht="13" thickBot="1">
      <c r="BJ30636" s="138"/>
      <c r="BK30636" s="138"/>
      <c r="BL30636" s="138"/>
      <c r="BM30636" s="138"/>
    </row>
    <row r="30637" spans="62:65" ht="13" thickBot="1">
      <c r="BJ30637" s="138"/>
      <c r="BK30637" s="138"/>
      <c r="BL30637" s="138"/>
      <c r="BM30637" s="138"/>
    </row>
    <row r="30638" spans="62:65" ht="13" thickBot="1">
      <c r="BJ30638" s="138"/>
      <c r="BK30638" s="138"/>
      <c r="BL30638" s="138"/>
      <c r="BM30638" s="138"/>
    </row>
    <row r="30639" spans="62:65" ht="13" thickBot="1">
      <c r="BJ30639" s="138"/>
      <c r="BK30639" s="138"/>
      <c r="BL30639" s="138"/>
      <c r="BM30639" s="138"/>
    </row>
    <row r="30640" spans="62:65" ht="13" thickBot="1">
      <c r="BJ30640" s="138"/>
      <c r="BK30640" s="138"/>
      <c r="BL30640" s="138"/>
      <c r="BM30640" s="138"/>
    </row>
    <row r="30641" spans="62:65" ht="13" thickBot="1">
      <c r="BJ30641" s="138"/>
      <c r="BK30641" s="138"/>
      <c r="BL30641" s="138"/>
      <c r="BM30641" s="138"/>
    </row>
    <row r="30642" spans="62:65" ht="13" thickBot="1">
      <c r="BJ30642" s="138"/>
      <c r="BK30642" s="138"/>
      <c r="BL30642" s="138"/>
      <c r="BM30642" s="138"/>
    </row>
    <row r="30643" spans="62:65" ht="13" thickBot="1">
      <c r="BJ30643" s="138"/>
      <c r="BK30643" s="138"/>
      <c r="BL30643" s="138"/>
      <c r="BM30643" s="138"/>
    </row>
    <row r="30644" spans="62:65" ht="13" thickBot="1">
      <c r="BJ30644" s="138"/>
      <c r="BK30644" s="138"/>
      <c r="BL30644" s="138"/>
      <c r="BM30644" s="138"/>
    </row>
    <row r="30645" spans="62:65" ht="13" thickBot="1">
      <c r="BJ30645" s="138"/>
      <c r="BK30645" s="138"/>
      <c r="BL30645" s="138"/>
      <c r="BM30645" s="138"/>
    </row>
    <row r="30646" spans="62:65" ht="13" thickBot="1">
      <c r="BJ30646" s="138"/>
      <c r="BK30646" s="138"/>
      <c r="BL30646" s="138"/>
      <c r="BM30646" s="138"/>
    </row>
    <row r="30647" spans="62:65" ht="13" thickBot="1">
      <c r="BJ30647" s="138"/>
      <c r="BK30647" s="138"/>
      <c r="BL30647" s="138"/>
      <c r="BM30647" s="138"/>
    </row>
    <row r="30648" spans="62:65" ht="13" thickBot="1">
      <c r="BJ30648" s="138"/>
      <c r="BK30648" s="138"/>
      <c r="BL30648" s="138"/>
      <c r="BM30648" s="138"/>
    </row>
    <row r="30649" spans="62:65" ht="13" thickBot="1">
      <c r="BJ30649" s="138"/>
      <c r="BK30649" s="138"/>
      <c r="BL30649" s="138"/>
      <c r="BM30649" s="138"/>
    </row>
    <row r="30650" spans="62:65" ht="13" thickBot="1">
      <c r="BJ30650" s="138"/>
      <c r="BK30650" s="138"/>
      <c r="BL30650" s="138"/>
      <c r="BM30650" s="138"/>
    </row>
    <row r="30651" spans="62:65" ht="13" thickBot="1">
      <c r="BJ30651" s="138"/>
      <c r="BK30651" s="138"/>
      <c r="BL30651" s="138"/>
      <c r="BM30651" s="138"/>
    </row>
    <row r="30652" spans="62:65" ht="13" thickBot="1">
      <c r="BJ30652" s="138"/>
      <c r="BK30652" s="138"/>
      <c r="BL30652" s="138"/>
      <c r="BM30652" s="138"/>
    </row>
    <row r="30653" spans="62:65" ht="13" thickBot="1">
      <c r="BJ30653" s="138"/>
      <c r="BK30653" s="138"/>
      <c r="BL30653" s="138"/>
      <c r="BM30653" s="138"/>
    </row>
    <row r="30654" spans="62:65" ht="13" thickBot="1">
      <c r="BJ30654" s="138"/>
      <c r="BK30654" s="138"/>
      <c r="BL30654" s="138"/>
      <c r="BM30654" s="138"/>
    </row>
    <row r="30655" spans="62:65" ht="13" thickBot="1">
      <c r="BJ30655" s="138"/>
      <c r="BK30655" s="138"/>
      <c r="BL30655" s="138"/>
      <c r="BM30655" s="138"/>
    </row>
    <row r="30656" spans="62:65" ht="13" thickBot="1">
      <c r="BJ30656" s="138"/>
      <c r="BK30656" s="138"/>
      <c r="BL30656" s="138"/>
      <c r="BM30656" s="138"/>
    </row>
    <row r="30657" spans="62:65" ht="13" thickBot="1">
      <c r="BJ30657" s="138"/>
      <c r="BK30657" s="138"/>
      <c r="BL30657" s="138"/>
      <c r="BM30657" s="138"/>
    </row>
    <row r="30658" spans="62:65" ht="13" thickBot="1">
      <c r="BJ30658" s="138"/>
      <c r="BK30658" s="138"/>
      <c r="BL30658" s="138"/>
      <c r="BM30658" s="138"/>
    </row>
    <row r="30659" spans="62:65" ht="13" thickBot="1">
      <c r="BJ30659" s="138"/>
      <c r="BK30659" s="138"/>
      <c r="BL30659" s="138"/>
      <c r="BM30659" s="138"/>
    </row>
    <row r="30660" spans="62:65" ht="13" thickBot="1">
      <c r="BJ30660" s="138"/>
      <c r="BK30660" s="138"/>
      <c r="BL30660" s="138"/>
      <c r="BM30660" s="138"/>
    </row>
    <row r="30661" spans="62:65" ht="13" thickBot="1">
      <c r="BJ30661" s="138"/>
      <c r="BK30661" s="138"/>
      <c r="BL30661" s="138"/>
      <c r="BM30661" s="138"/>
    </row>
    <row r="30662" spans="62:65" ht="13" thickBot="1">
      <c r="BJ30662" s="138"/>
      <c r="BK30662" s="138"/>
      <c r="BL30662" s="138"/>
      <c r="BM30662" s="138"/>
    </row>
    <row r="30663" spans="62:65" ht="13" thickBot="1">
      <c r="BJ30663" s="138"/>
      <c r="BK30663" s="138"/>
      <c r="BL30663" s="138"/>
      <c r="BM30663" s="138"/>
    </row>
    <row r="30664" spans="62:65" ht="13" thickBot="1">
      <c r="BJ30664" s="138"/>
      <c r="BK30664" s="138"/>
      <c r="BL30664" s="138"/>
      <c r="BM30664" s="138"/>
    </row>
    <row r="30665" spans="62:65" ht="13" thickBot="1">
      <c r="BJ30665" s="138"/>
      <c r="BK30665" s="138"/>
      <c r="BL30665" s="138"/>
      <c r="BM30665" s="138"/>
    </row>
    <row r="30666" spans="62:65" ht="13" thickBot="1">
      <c r="BJ30666" s="138"/>
      <c r="BK30666" s="138"/>
      <c r="BL30666" s="138"/>
      <c r="BM30666" s="138"/>
    </row>
    <row r="30667" spans="62:65" ht="13" thickBot="1">
      <c r="BJ30667" s="138"/>
      <c r="BK30667" s="138"/>
      <c r="BL30667" s="138"/>
      <c r="BM30667" s="138"/>
    </row>
    <row r="30668" spans="62:65" ht="13" thickBot="1">
      <c r="BJ30668" s="138"/>
      <c r="BK30668" s="138"/>
      <c r="BL30668" s="138"/>
      <c r="BM30668" s="138"/>
    </row>
    <row r="30669" spans="62:65" ht="13" thickBot="1">
      <c r="BJ30669" s="138"/>
      <c r="BK30669" s="138"/>
      <c r="BL30669" s="138"/>
      <c r="BM30669" s="138"/>
    </row>
    <row r="30670" spans="62:65" ht="13" thickBot="1">
      <c r="BJ30670" s="138"/>
      <c r="BK30670" s="138"/>
      <c r="BL30670" s="138"/>
      <c r="BM30670" s="138"/>
    </row>
    <row r="30671" spans="62:65" ht="13" thickBot="1">
      <c r="BJ30671" s="138"/>
      <c r="BK30671" s="138"/>
      <c r="BL30671" s="138"/>
      <c r="BM30671" s="138"/>
    </row>
    <row r="30672" spans="62:65" ht="13" thickBot="1">
      <c r="BJ30672" s="138"/>
      <c r="BK30672" s="138"/>
      <c r="BL30672" s="138"/>
      <c r="BM30672" s="138"/>
    </row>
    <row r="30673" spans="62:65" ht="13" thickBot="1">
      <c r="BJ30673" s="138"/>
      <c r="BK30673" s="138"/>
      <c r="BL30673" s="138"/>
      <c r="BM30673" s="138"/>
    </row>
    <row r="30674" spans="62:65" ht="13" thickBot="1">
      <c r="BJ30674" s="138"/>
      <c r="BK30674" s="138"/>
      <c r="BL30674" s="138"/>
      <c r="BM30674" s="138"/>
    </row>
    <row r="30675" spans="62:65" ht="13" thickBot="1">
      <c r="BJ30675" s="138"/>
      <c r="BK30675" s="138"/>
      <c r="BL30675" s="138"/>
      <c r="BM30675" s="138"/>
    </row>
    <row r="30676" spans="62:65" ht="13" thickBot="1">
      <c r="BJ30676" s="138"/>
      <c r="BK30676" s="138"/>
      <c r="BL30676" s="138"/>
      <c r="BM30676" s="138"/>
    </row>
    <row r="30677" spans="62:65" ht="13" thickBot="1">
      <c r="BJ30677" s="138"/>
      <c r="BK30677" s="138"/>
      <c r="BL30677" s="138"/>
      <c r="BM30677" s="138"/>
    </row>
    <row r="30678" spans="62:65" ht="13" thickBot="1">
      <c r="BJ30678" s="138"/>
      <c r="BK30678" s="138"/>
      <c r="BL30678" s="138"/>
      <c r="BM30678" s="138"/>
    </row>
    <row r="30679" spans="62:65" ht="13" thickBot="1">
      <c r="BJ30679" s="138"/>
      <c r="BK30679" s="138"/>
      <c r="BL30679" s="138"/>
      <c r="BM30679" s="138"/>
    </row>
    <row r="30680" spans="62:65" ht="13" thickBot="1">
      <c r="BJ30680" s="138"/>
      <c r="BK30680" s="138"/>
      <c r="BL30680" s="138"/>
      <c r="BM30680" s="138"/>
    </row>
    <row r="30681" spans="62:65" ht="13" thickBot="1">
      <c r="BJ30681" s="138"/>
      <c r="BK30681" s="138"/>
      <c r="BL30681" s="138"/>
      <c r="BM30681" s="138"/>
    </row>
    <row r="30682" spans="62:65" ht="13" thickBot="1">
      <c r="BJ30682" s="138"/>
      <c r="BK30682" s="138"/>
      <c r="BL30682" s="138"/>
      <c r="BM30682" s="138"/>
    </row>
    <row r="30683" spans="62:65" ht="13" thickBot="1">
      <c r="BJ30683" s="138"/>
      <c r="BK30683" s="138"/>
      <c r="BL30683" s="138"/>
      <c r="BM30683" s="138"/>
    </row>
    <row r="30684" spans="62:65" ht="13" thickBot="1">
      <c r="BJ30684" s="138"/>
      <c r="BK30684" s="138"/>
      <c r="BL30684" s="138"/>
      <c r="BM30684" s="138"/>
    </row>
    <row r="30685" spans="62:65" ht="13" thickBot="1">
      <c r="BJ30685" s="138"/>
      <c r="BK30685" s="138"/>
      <c r="BL30685" s="138"/>
      <c r="BM30685" s="138"/>
    </row>
    <row r="30686" spans="62:65" ht="13" thickBot="1">
      <c r="BJ30686" s="138"/>
      <c r="BK30686" s="138"/>
      <c r="BL30686" s="138"/>
      <c r="BM30686" s="138"/>
    </row>
    <row r="30687" spans="62:65" ht="13" thickBot="1">
      <c r="BJ30687" s="138"/>
      <c r="BK30687" s="138"/>
      <c r="BL30687" s="138"/>
      <c r="BM30687" s="138"/>
    </row>
    <row r="30688" spans="62:65" ht="13" thickBot="1">
      <c r="BJ30688" s="138"/>
      <c r="BK30688" s="138"/>
      <c r="BL30688" s="138"/>
      <c r="BM30688" s="138"/>
    </row>
    <row r="30689" spans="62:65" ht="13" thickBot="1">
      <c r="BJ30689" s="138"/>
      <c r="BK30689" s="138"/>
      <c r="BL30689" s="138"/>
      <c r="BM30689" s="138"/>
    </row>
    <row r="30690" spans="62:65" ht="13" thickBot="1">
      <c r="BJ30690" s="138"/>
      <c r="BK30690" s="138"/>
      <c r="BL30690" s="138"/>
      <c r="BM30690" s="138"/>
    </row>
    <row r="30691" spans="62:65" ht="13" thickBot="1">
      <c r="BJ30691" s="138"/>
      <c r="BK30691" s="138"/>
      <c r="BL30691" s="138"/>
      <c r="BM30691" s="138"/>
    </row>
    <row r="30692" spans="62:65" ht="13" thickBot="1">
      <c r="BJ30692" s="138"/>
      <c r="BK30692" s="138"/>
      <c r="BL30692" s="138"/>
      <c r="BM30692" s="138"/>
    </row>
    <row r="30693" spans="62:65" ht="13" thickBot="1">
      <c r="BJ30693" s="138"/>
      <c r="BK30693" s="138"/>
      <c r="BL30693" s="138"/>
      <c r="BM30693" s="138"/>
    </row>
    <row r="30694" spans="62:65" ht="13" thickBot="1">
      <c r="BJ30694" s="138"/>
      <c r="BK30694" s="138"/>
      <c r="BL30694" s="138"/>
      <c r="BM30694" s="138"/>
    </row>
    <row r="30695" spans="62:65" ht="13" thickBot="1">
      <c r="BJ30695" s="138"/>
      <c r="BK30695" s="138"/>
      <c r="BL30695" s="138"/>
      <c r="BM30695" s="138"/>
    </row>
    <row r="30696" spans="62:65" ht="13" thickBot="1">
      <c r="BJ30696" s="138"/>
      <c r="BK30696" s="138"/>
      <c r="BL30696" s="138"/>
      <c r="BM30696" s="138"/>
    </row>
    <row r="30697" spans="62:65" ht="13" thickBot="1">
      <c r="BJ30697" s="138"/>
      <c r="BK30697" s="138"/>
      <c r="BL30697" s="138"/>
      <c r="BM30697" s="138"/>
    </row>
    <row r="30698" spans="62:65" ht="13" thickBot="1">
      <c r="BJ30698" s="138"/>
      <c r="BK30698" s="138"/>
      <c r="BL30698" s="138"/>
      <c r="BM30698" s="138"/>
    </row>
    <row r="30699" spans="62:65" ht="13" thickBot="1">
      <c r="BJ30699" s="138"/>
      <c r="BK30699" s="138"/>
      <c r="BL30699" s="138"/>
      <c r="BM30699" s="138"/>
    </row>
    <row r="30700" spans="62:65" ht="13" thickBot="1">
      <c r="BJ30700" s="138"/>
      <c r="BK30700" s="138"/>
      <c r="BL30700" s="138"/>
      <c r="BM30700" s="138"/>
    </row>
    <row r="30701" spans="62:65" ht="13" thickBot="1">
      <c r="BJ30701" s="138"/>
      <c r="BK30701" s="138"/>
      <c r="BL30701" s="138"/>
      <c r="BM30701" s="138"/>
    </row>
    <row r="30702" spans="62:65" ht="13" thickBot="1">
      <c r="BJ30702" s="138"/>
      <c r="BK30702" s="138"/>
      <c r="BL30702" s="138"/>
      <c r="BM30702" s="138"/>
    </row>
    <row r="30703" spans="62:65" ht="13" thickBot="1">
      <c r="BJ30703" s="138"/>
      <c r="BK30703" s="138"/>
      <c r="BL30703" s="138"/>
      <c r="BM30703" s="138"/>
    </row>
    <row r="30704" spans="62:65" ht="13" thickBot="1">
      <c r="BJ30704" s="138"/>
      <c r="BK30704" s="138"/>
      <c r="BL30704" s="138"/>
      <c r="BM30704" s="138"/>
    </row>
    <row r="30705" spans="62:65" ht="13" thickBot="1">
      <c r="BJ30705" s="138"/>
      <c r="BK30705" s="138"/>
      <c r="BL30705" s="138"/>
      <c r="BM30705" s="138"/>
    </row>
    <row r="30706" spans="62:65" ht="13" thickBot="1">
      <c r="BJ30706" s="138"/>
      <c r="BK30706" s="138"/>
      <c r="BL30706" s="138"/>
      <c r="BM30706" s="138"/>
    </row>
    <row r="30707" spans="62:65" ht="13" thickBot="1">
      <c r="BJ30707" s="138"/>
      <c r="BK30707" s="138"/>
      <c r="BL30707" s="138"/>
      <c r="BM30707" s="138"/>
    </row>
    <row r="30708" spans="62:65" ht="13" thickBot="1">
      <c r="BJ30708" s="138"/>
      <c r="BK30708" s="138"/>
      <c r="BL30708" s="138"/>
      <c r="BM30708" s="138"/>
    </row>
    <row r="30709" spans="62:65" ht="13" thickBot="1">
      <c r="BJ30709" s="138"/>
      <c r="BK30709" s="138"/>
      <c r="BL30709" s="138"/>
      <c r="BM30709" s="138"/>
    </row>
    <row r="30710" spans="62:65" ht="13" thickBot="1">
      <c r="BJ30710" s="138"/>
      <c r="BK30710" s="138"/>
      <c r="BL30710" s="138"/>
      <c r="BM30710" s="138"/>
    </row>
    <row r="30711" spans="62:65" ht="13" thickBot="1">
      <c r="BJ30711" s="138"/>
      <c r="BK30711" s="138"/>
      <c r="BL30711" s="138"/>
      <c r="BM30711" s="138"/>
    </row>
    <row r="30712" spans="62:65" ht="13" thickBot="1">
      <c r="BJ30712" s="138"/>
      <c r="BK30712" s="138"/>
      <c r="BL30712" s="138"/>
      <c r="BM30712" s="138"/>
    </row>
    <row r="30713" spans="62:65" ht="13" thickBot="1">
      <c r="BJ30713" s="138"/>
      <c r="BK30713" s="138"/>
      <c r="BL30713" s="138"/>
      <c r="BM30713" s="138"/>
    </row>
    <row r="30714" spans="62:65" ht="13" thickBot="1">
      <c r="BJ30714" s="138"/>
      <c r="BK30714" s="138"/>
      <c r="BL30714" s="138"/>
      <c r="BM30714" s="138"/>
    </row>
    <row r="30715" spans="62:65" ht="13" thickBot="1">
      <c r="BJ30715" s="138"/>
      <c r="BK30715" s="138"/>
      <c r="BL30715" s="138"/>
      <c r="BM30715" s="138"/>
    </row>
    <row r="30716" spans="62:65" ht="13" thickBot="1">
      <c r="BJ30716" s="138"/>
      <c r="BK30716" s="138"/>
      <c r="BL30716" s="138"/>
      <c r="BM30716" s="138"/>
    </row>
    <row r="30717" spans="62:65" ht="13" thickBot="1">
      <c r="BJ30717" s="138"/>
      <c r="BK30717" s="138"/>
      <c r="BL30717" s="138"/>
      <c r="BM30717" s="138"/>
    </row>
    <row r="30718" spans="62:65" ht="13" thickBot="1">
      <c r="BJ30718" s="138"/>
      <c r="BK30718" s="138"/>
      <c r="BL30718" s="138"/>
      <c r="BM30718" s="138"/>
    </row>
    <row r="30719" spans="62:65" ht="13" thickBot="1">
      <c r="BJ30719" s="138"/>
      <c r="BK30719" s="138"/>
      <c r="BL30719" s="138"/>
      <c r="BM30719" s="138"/>
    </row>
    <row r="30720" spans="62:65" ht="13" thickBot="1">
      <c r="BJ30720" s="138"/>
      <c r="BK30720" s="138"/>
      <c r="BL30720" s="138"/>
      <c r="BM30720" s="138"/>
    </row>
    <row r="30721" spans="62:65" ht="13" thickBot="1">
      <c r="BJ30721" s="138"/>
      <c r="BK30721" s="138"/>
      <c r="BL30721" s="138"/>
      <c r="BM30721" s="138"/>
    </row>
    <row r="30722" spans="62:65" ht="13" thickBot="1">
      <c r="BJ30722" s="138"/>
      <c r="BK30722" s="138"/>
      <c r="BL30722" s="138"/>
      <c r="BM30722" s="138"/>
    </row>
    <row r="30723" spans="62:65" ht="13" thickBot="1">
      <c r="BJ30723" s="138"/>
      <c r="BK30723" s="138"/>
      <c r="BL30723" s="138"/>
      <c r="BM30723" s="138"/>
    </row>
    <row r="30724" spans="62:65" ht="13" thickBot="1">
      <c r="BJ30724" s="138"/>
      <c r="BK30724" s="138"/>
      <c r="BL30724" s="138"/>
      <c r="BM30724" s="138"/>
    </row>
    <row r="30725" spans="62:65" ht="13" thickBot="1">
      <c r="BJ30725" s="138"/>
      <c r="BK30725" s="138"/>
      <c r="BL30725" s="138"/>
      <c r="BM30725" s="138"/>
    </row>
    <row r="30726" spans="62:65" ht="13" thickBot="1">
      <c r="BJ30726" s="138"/>
      <c r="BK30726" s="138"/>
      <c r="BL30726" s="138"/>
      <c r="BM30726" s="138"/>
    </row>
    <row r="30727" spans="62:65" ht="13" thickBot="1">
      <c r="BJ30727" s="138"/>
      <c r="BK30727" s="138"/>
      <c r="BL30727" s="138"/>
      <c r="BM30727" s="138"/>
    </row>
    <row r="30728" spans="62:65" ht="13" thickBot="1">
      <c r="BJ30728" s="138"/>
      <c r="BK30728" s="138"/>
      <c r="BL30728" s="138"/>
      <c r="BM30728" s="138"/>
    </row>
    <row r="30729" spans="62:65" ht="13" thickBot="1">
      <c r="BJ30729" s="138"/>
      <c r="BK30729" s="138"/>
      <c r="BL30729" s="138"/>
      <c r="BM30729" s="138"/>
    </row>
    <row r="30730" spans="62:65" ht="13" thickBot="1">
      <c r="BJ30730" s="138"/>
      <c r="BK30730" s="138"/>
      <c r="BL30730" s="138"/>
      <c r="BM30730" s="138"/>
    </row>
    <row r="30731" spans="62:65" ht="13" thickBot="1">
      <c r="BJ30731" s="138"/>
      <c r="BK30731" s="138"/>
      <c r="BL30731" s="138"/>
      <c r="BM30731" s="138"/>
    </row>
    <row r="30732" spans="62:65" ht="13" thickBot="1">
      <c r="BJ30732" s="138"/>
      <c r="BK30732" s="138"/>
      <c r="BL30732" s="138"/>
      <c r="BM30732" s="138"/>
    </row>
    <row r="30733" spans="62:65" ht="13" thickBot="1">
      <c r="BJ30733" s="138"/>
      <c r="BK30733" s="138"/>
      <c r="BL30733" s="138"/>
      <c r="BM30733" s="138"/>
    </row>
    <row r="30734" spans="62:65" ht="13" thickBot="1">
      <c r="BJ30734" s="138"/>
      <c r="BK30734" s="138"/>
      <c r="BL30734" s="138"/>
      <c r="BM30734" s="138"/>
    </row>
    <row r="30735" spans="62:65" ht="13" thickBot="1">
      <c r="BJ30735" s="138"/>
      <c r="BK30735" s="138"/>
      <c r="BL30735" s="138"/>
      <c r="BM30735" s="138"/>
    </row>
    <row r="30736" spans="62:65" ht="13" thickBot="1">
      <c r="BJ30736" s="138"/>
      <c r="BK30736" s="138"/>
      <c r="BL30736" s="138"/>
      <c r="BM30736" s="138"/>
    </row>
    <row r="30737" spans="62:65" ht="13" thickBot="1">
      <c r="BJ30737" s="138"/>
      <c r="BK30737" s="138"/>
      <c r="BL30737" s="138"/>
      <c r="BM30737" s="138"/>
    </row>
    <row r="30738" spans="62:65" ht="13" thickBot="1">
      <c r="BJ30738" s="138"/>
      <c r="BK30738" s="138"/>
      <c r="BL30738" s="138"/>
      <c r="BM30738" s="138"/>
    </row>
    <row r="30739" spans="62:65" ht="13" thickBot="1">
      <c r="BJ30739" s="138"/>
      <c r="BK30739" s="138"/>
      <c r="BL30739" s="138"/>
      <c r="BM30739" s="138"/>
    </row>
    <row r="30740" spans="62:65" ht="13" thickBot="1">
      <c r="BJ30740" s="138"/>
      <c r="BK30740" s="138"/>
      <c r="BL30740" s="138"/>
      <c r="BM30740" s="138"/>
    </row>
    <row r="30741" spans="62:65" ht="13" thickBot="1">
      <c r="BJ30741" s="138"/>
      <c r="BK30741" s="138"/>
      <c r="BL30741" s="138"/>
      <c r="BM30741" s="138"/>
    </row>
    <row r="30742" spans="62:65" ht="13" thickBot="1">
      <c r="BJ30742" s="138"/>
      <c r="BK30742" s="138"/>
      <c r="BL30742" s="138"/>
      <c r="BM30742" s="138"/>
    </row>
    <row r="30743" spans="62:65" ht="13" thickBot="1">
      <c r="BJ30743" s="138"/>
      <c r="BK30743" s="138"/>
      <c r="BL30743" s="138"/>
      <c r="BM30743" s="138"/>
    </row>
    <row r="30744" spans="62:65" ht="13" thickBot="1">
      <c r="BJ30744" s="138"/>
      <c r="BK30744" s="138"/>
      <c r="BL30744" s="138"/>
      <c r="BM30744" s="138"/>
    </row>
    <row r="30745" spans="62:65" ht="13" thickBot="1">
      <c r="BJ30745" s="138"/>
      <c r="BK30745" s="138"/>
      <c r="BL30745" s="138"/>
      <c r="BM30745" s="138"/>
    </row>
    <row r="30746" spans="62:65" ht="13" thickBot="1">
      <c r="BJ30746" s="138"/>
      <c r="BK30746" s="138"/>
      <c r="BL30746" s="138"/>
      <c r="BM30746" s="138"/>
    </row>
    <row r="30747" spans="62:65" ht="13" thickBot="1">
      <c r="BJ30747" s="138"/>
      <c r="BK30747" s="138"/>
      <c r="BL30747" s="138"/>
      <c r="BM30747" s="138"/>
    </row>
    <row r="30748" spans="62:65" ht="13" thickBot="1">
      <c r="BJ30748" s="138"/>
      <c r="BK30748" s="138"/>
      <c r="BL30748" s="138"/>
      <c r="BM30748" s="138"/>
    </row>
    <row r="30749" spans="62:65" ht="13" thickBot="1">
      <c r="BJ30749" s="138"/>
      <c r="BK30749" s="138"/>
      <c r="BL30749" s="138"/>
      <c r="BM30749" s="138"/>
    </row>
    <row r="30750" spans="62:65" ht="13" thickBot="1">
      <c r="BJ30750" s="138"/>
      <c r="BK30750" s="138"/>
      <c r="BL30750" s="138"/>
      <c r="BM30750" s="138"/>
    </row>
    <row r="30751" spans="62:65" ht="13" thickBot="1">
      <c r="BJ30751" s="138"/>
      <c r="BK30751" s="138"/>
      <c r="BL30751" s="138"/>
      <c r="BM30751" s="138"/>
    </row>
    <row r="30752" spans="62:65" ht="13" thickBot="1">
      <c r="BJ30752" s="138"/>
      <c r="BK30752" s="138"/>
      <c r="BL30752" s="138"/>
      <c r="BM30752" s="138"/>
    </row>
    <row r="30753" spans="62:65" ht="13" thickBot="1">
      <c r="BJ30753" s="138"/>
      <c r="BK30753" s="138"/>
      <c r="BL30753" s="138"/>
      <c r="BM30753" s="138"/>
    </row>
    <row r="30754" spans="62:65" ht="13" thickBot="1">
      <c r="BJ30754" s="138"/>
      <c r="BK30754" s="138"/>
      <c r="BL30754" s="138"/>
      <c r="BM30754" s="138"/>
    </row>
    <row r="30755" spans="62:65" ht="13" thickBot="1">
      <c r="BJ30755" s="138"/>
      <c r="BK30755" s="138"/>
      <c r="BL30755" s="138"/>
      <c r="BM30755" s="138"/>
    </row>
    <row r="30756" spans="62:65" ht="13" thickBot="1">
      <c r="BJ30756" s="138"/>
      <c r="BK30756" s="138"/>
      <c r="BL30756" s="138"/>
      <c r="BM30756" s="138"/>
    </row>
    <row r="30757" spans="62:65" ht="13" thickBot="1">
      <c r="BJ30757" s="138"/>
      <c r="BK30757" s="138"/>
      <c r="BL30757" s="138"/>
      <c r="BM30757" s="138"/>
    </row>
    <row r="30758" spans="62:65" ht="13" thickBot="1">
      <c r="BJ30758" s="138"/>
      <c r="BK30758" s="138"/>
      <c r="BL30758" s="138"/>
      <c r="BM30758" s="138"/>
    </row>
    <row r="30759" spans="62:65" ht="13" thickBot="1">
      <c r="BJ30759" s="138"/>
      <c r="BK30759" s="138"/>
      <c r="BL30759" s="138"/>
      <c r="BM30759" s="138"/>
    </row>
    <row r="30760" spans="62:65" ht="13" thickBot="1">
      <c r="BJ30760" s="138"/>
      <c r="BK30760" s="138"/>
      <c r="BL30760" s="138"/>
      <c r="BM30760" s="138"/>
    </row>
    <row r="30761" spans="62:65" ht="13" thickBot="1">
      <c r="BJ30761" s="138"/>
      <c r="BK30761" s="138"/>
      <c r="BL30761" s="138"/>
      <c r="BM30761" s="138"/>
    </row>
    <row r="30762" spans="62:65" ht="13" thickBot="1">
      <c r="BJ30762" s="138"/>
      <c r="BK30762" s="138"/>
      <c r="BL30762" s="138"/>
      <c r="BM30762" s="138"/>
    </row>
    <row r="30763" spans="62:65" ht="13" thickBot="1">
      <c r="BJ30763" s="138"/>
      <c r="BK30763" s="138"/>
      <c r="BL30763" s="138"/>
      <c r="BM30763" s="138"/>
    </row>
    <row r="30764" spans="62:65" ht="13" thickBot="1">
      <c r="BJ30764" s="138"/>
      <c r="BK30764" s="138"/>
      <c r="BL30764" s="138"/>
      <c r="BM30764" s="138"/>
    </row>
    <row r="30765" spans="62:65" ht="13" thickBot="1">
      <c r="BJ30765" s="138"/>
      <c r="BK30765" s="138"/>
      <c r="BL30765" s="138"/>
      <c r="BM30765" s="138"/>
    </row>
    <row r="30766" spans="62:65" ht="13" thickBot="1">
      <c r="BJ30766" s="138"/>
      <c r="BK30766" s="138"/>
      <c r="BL30766" s="138"/>
      <c r="BM30766" s="138"/>
    </row>
    <row r="30767" spans="62:65" ht="13" thickBot="1">
      <c r="BJ30767" s="138"/>
      <c r="BK30767" s="138"/>
      <c r="BL30767" s="138"/>
      <c r="BM30767" s="138"/>
    </row>
    <row r="30768" spans="62:65" ht="13" thickBot="1">
      <c r="BJ30768" s="138"/>
      <c r="BK30768" s="138"/>
      <c r="BL30768" s="138"/>
      <c r="BM30768" s="138"/>
    </row>
    <row r="30769" spans="62:65" ht="13" thickBot="1">
      <c r="BJ30769" s="138"/>
      <c r="BK30769" s="138"/>
      <c r="BL30769" s="138"/>
      <c r="BM30769" s="138"/>
    </row>
    <row r="30770" spans="62:65" ht="13" thickBot="1">
      <c r="BJ30770" s="138"/>
      <c r="BK30770" s="138"/>
      <c r="BL30770" s="138"/>
      <c r="BM30770" s="138"/>
    </row>
    <row r="30771" spans="62:65" ht="13" thickBot="1">
      <c r="BJ30771" s="138"/>
      <c r="BK30771" s="138"/>
      <c r="BL30771" s="138"/>
      <c r="BM30771" s="138"/>
    </row>
    <row r="30772" spans="62:65" ht="13" thickBot="1">
      <c r="BJ30772" s="138"/>
      <c r="BK30772" s="138"/>
      <c r="BL30772" s="138"/>
      <c r="BM30772" s="138"/>
    </row>
    <row r="30773" spans="62:65" ht="13" thickBot="1">
      <c r="BJ30773" s="138"/>
      <c r="BK30773" s="138"/>
      <c r="BL30773" s="138"/>
      <c r="BM30773" s="138"/>
    </row>
    <row r="30774" spans="62:65" ht="13" thickBot="1">
      <c r="BJ30774" s="138"/>
      <c r="BK30774" s="138"/>
      <c r="BL30774" s="138"/>
      <c r="BM30774" s="138"/>
    </row>
    <row r="30775" spans="62:65" ht="13" thickBot="1">
      <c r="BJ30775" s="138"/>
      <c r="BK30775" s="138"/>
      <c r="BL30775" s="138"/>
      <c r="BM30775" s="138"/>
    </row>
    <row r="30776" spans="62:65" ht="13" thickBot="1">
      <c r="BJ30776" s="138"/>
      <c r="BK30776" s="138"/>
      <c r="BL30776" s="138"/>
      <c r="BM30776" s="138"/>
    </row>
    <row r="30777" spans="62:65" ht="13" thickBot="1">
      <c r="BJ30777" s="138"/>
      <c r="BK30777" s="138"/>
      <c r="BL30777" s="138"/>
      <c r="BM30777" s="138"/>
    </row>
    <row r="30778" spans="62:65" ht="13" thickBot="1">
      <c r="BJ30778" s="138"/>
      <c r="BK30778" s="138"/>
      <c r="BL30778" s="138"/>
      <c r="BM30778" s="138"/>
    </row>
    <row r="30779" spans="62:65" ht="13" thickBot="1">
      <c r="BJ30779" s="138"/>
      <c r="BK30779" s="138"/>
      <c r="BL30779" s="138"/>
      <c r="BM30779" s="138"/>
    </row>
    <row r="30780" spans="62:65" ht="13" thickBot="1">
      <c r="BJ30780" s="138"/>
      <c r="BK30780" s="138"/>
      <c r="BL30780" s="138"/>
      <c r="BM30780" s="138"/>
    </row>
    <row r="30781" spans="62:65" ht="13" thickBot="1">
      <c r="BJ30781" s="138"/>
      <c r="BK30781" s="138"/>
      <c r="BL30781" s="138"/>
      <c r="BM30781" s="138"/>
    </row>
    <row r="30782" spans="62:65" ht="13" thickBot="1">
      <c r="BJ30782" s="138"/>
      <c r="BK30782" s="138"/>
      <c r="BL30782" s="138"/>
      <c r="BM30782" s="138"/>
    </row>
    <row r="30783" spans="62:65" ht="13" thickBot="1">
      <c r="BJ30783" s="138"/>
      <c r="BK30783" s="138"/>
      <c r="BL30783" s="138"/>
      <c r="BM30783" s="138"/>
    </row>
    <row r="30784" spans="62:65" ht="13" thickBot="1">
      <c r="BJ30784" s="138"/>
      <c r="BK30784" s="138"/>
      <c r="BL30784" s="138"/>
      <c r="BM30784" s="138"/>
    </row>
    <row r="30785" spans="62:65" ht="13" thickBot="1">
      <c r="BJ30785" s="138"/>
      <c r="BK30785" s="138"/>
      <c r="BL30785" s="138"/>
      <c r="BM30785" s="138"/>
    </row>
    <row r="30786" spans="62:65" ht="13" thickBot="1">
      <c r="BJ30786" s="138"/>
      <c r="BK30786" s="138"/>
      <c r="BL30786" s="138"/>
      <c r="BM30786" s="138"/>
    </row>
    <row r="30787" spans="62:65" ht="13" thickBot="1">
      <c r="BJ30787" s="138"/>
      <c r="BK30787" s="138"/>
      <c r="BL30787" s="138"/>
      <c r="BM30787" s="138"/>
    </row>
    <row r="30788" spans="62:65" ht="13" thickBot="1">
      <c r="BJ30788" s="138"/>
      <c r="BK30788" s="138"/>
      <c r="BL30788" s="138"/>
      <c r="BM30788" s="138"/>
    </row>
    <row r="30789" spans="62:65" ht="13" thickBot="1">
      <c r="BJ30789" s="138"/>
      <c r="BK30789" s="138"/>
      <c r="BL30789" s="138"/>
      <c r="BM30789" s="138"/>
    </row>
    <row r="30790" spans="62:65" ht="13" thickBot="1">
      <c r="BJ30790" s="138"/>
      <c r="BK30790" s="138"/>
      <c r="BL30790" s="138"/>
      <c r="BM30790" s="138"/>
    </row>
    <row r="30791" spans="62:65" ht="13" thickBot="1">
      <c r="BJ30791" s="138"/>
      <c r="BK30791" s="138"/>
      <c r="BL30791" s="138"/>
      <c r="BM30791" s="138"/>
    </row>
    <row r="30792" spans="62:65" ht="13" thickBot="1">
      <c r="BJ30792" s="138"/>
      <c r="BK30792" s="138"/>
      <c r="BL30792" s="138"/>
      <c r="BM30792" s="138"/>
    </row>
    <row r="30793" spans="62:65" ht="13" thickBot="1">
      <c r="BJ30793" s="138"/>
      <c r="BK30793" s="138"/>
      <c r="BL30793" s="138"/>
      <c r="BM30793" s="138"/>
    </row>
    <row r="30794" spans="62:65" ht="13" thickBot="1">
      <c r="BJ30794" s="138"/>
      <c r="BK30794" s="138"/>
      <c r="BL30794" s="138"/>
      <c r="BM30794" s="138"/>
    </row>
    <row r="30795" spans="62:65" ht="13" thickBot="1">
      <c r="BJ30795" s="138"/>
      <c r="BK30795" s="138"/>
      <c r="BL30795" s="138"/>
      <c r="BM30795" s="138"/>
    </row>
    <row r="30796" spans="62:65" ht="13" thickBot="1">
      <c r="BJ30796" s="138"/>
      <c r="BK30796" s="138"/>
      <c r="BL30796" s="138"/>
      <c r="BM30796" s="138"/>
    </row>
    <row r="30797" spans="62:65" ht="13" thickBot="1">
      <c r="BJ30797" s="138"/>
      <c r="BK30797" s="138"/>
      <c r="BL30797" s="138"/>
      <c r="BM30797" s="138"/>
    </row>
    <row r="30798" spans="62:65" ht="13" thickBot="1">
      <c r="BJ30798" s="138"/>
      <c r="BK30798" s="138"/>
      <c r="BL30798" s="138"/>
      <c r="BM30798" s="138"/>
    </row>
    <row r="30799" spans="62:65" ht="13" thickBot="1">
      <c r="BJ30799" s="138"/>
      <c r="BK30799" s="138"/>
      <c r="BL30799" s="138"/>
      <c r="BM30799" s="138"/>
    </row>
    <row r="30800" spans="62:65" ht="13" thickBot="1">
      <c r="BJ30800" s="138"/>
      <c r="BK30800" s="138"/>
      <c r="BL30800" s="138"/>
      <c r="BM30800" s="138"/>
    </row>
    <row r="30801" spans="62:65" ht="13" thickBot="1">
      <c r="BJ30801" s="138"/>
      <c r="BK30801" s="138"/>
      <c r="BL30801" s="138"/>
      <c r="BM30801" s="138"/>
    </row>
    <row r="30802" spans="62:65" ht="13" thickBot="1">
      <c r="BJ30802" s="138"/>
      <c r="BK30802" s="138"/>
      <c r="BL30802" s="138"/>
      <c r="BM30802" s="138"/>
    </row>
    <row r="30803" spans="62:65" ht="13" thickBot="1">
      <c r="BJ30803" s="138"/>
      <c r="BK30803" s="138"/>
      <c r="BL30803" s="138"/>
      <c r="BM30803" s="138"/>
    </row>
    <row r="30804" spans="62:65" ht="13" thickBot="1">
      <c r="BJ30804" s="138"/>
      <c r="BK30804" s="138"/>
      <c r="BL30804" s="138"/>
      <c r="BM30804" s="138"/>
    </row>
    <row r="30805" spans="62:65" ht="13" thickBot="1">
      <c r="BJ30805" s="138"/>
      <c r="BK30805" s="138"/>
      <c r="BL30805" s="138"/>
      <c r="BM30805" s="138"/>
    </row>
    <row r="30806" spans="62:65" ht="13" thickBot="1">
      <c r="BJ30806" s="138"/>
      <c r="BK30806" s="138"/>
      <c r="BL30806" s="138"/>
      <c r="BM30806" s="138"/>
    </row>
    <row r="30807" spans="62:65" ht="13" thickBot="1">
      <c r="BJ30807" s="138"/>
      <c r="BK30807" s="138"/>
      <c r="BL30807" s="138"/>
      <c r="BM30807" s="138"/>
    </row>
    <row r="30808" spans="62:65" ht="13" thickBot="1">
      <c r="BJ30808" s="138"/>
      <c r="BK30808" s="138"/>
      <c r="BL30808" s="138"/>
      <c r="BM30808" s="138"/>
    </row>
    <row r="30809" spans="62:65" ht="13" thickBot="1">
      <c r="BJ30809" s="138"/>
      <c r="BK30809" s="138"/>
      <c r="BL30809" s="138"/>
      <c r="BM30809" s="138"/>
    </row>
    <row r="30810" spans="62:65" ht="13" thickBot="1">
      <c r="BJ30810" s="138"/>
      <c r="BK30810" s="138"/>
      <c r="BL30810" s="138"/>
      <c r="BM30810" s="138"/>
    </row>
    <row r="30811" spans="62:65" ht="13" thickBot="1">
      <c r="BJ30811" s="138"/>
      <c r="BK30811" s="138"/>
      <c r="BL30811" s="138"/>
      <c r="BM30811" s="138"/>
    </row>
    <row r="30812" spans="62:65" ht="13" thickBot="1">
      <c r="BJ30812" s="138"/>
      <c r="BK30812" s="138"/>
      <c r="BL30812" s="138"/>
      <c r="BM30812" s="138"/>
    </row>
    <row r="30813" spans="62:65" ht="13" thickBot="1">
      <c r="BJ30813" s="138"/>
      <c r="BK30813" s="138"/>
      <c r="BL30813" s="138"/>
      <c r="BM30813" s="138"/>
    </row>
    <row r="30814" spans="62:65" ht="13" thickBot="1">
      <c r="BJ30814" s="138"/>
      <c r="BK30814" s="138"/>
      <c r="BL30814" s="138"/>
      <c r="BM30814" s="138"/>
    </row>
    <row r="30815" spans="62:65" ht="13" thickBot="1">
      <c r="BJ30815" s="138"/>
      <c r="BK30815" s="138"/>
      <c r="BL30815" s="138"/>
      <c r="BM30815" s="138"/>
    </row>
    <row r="30816" spans="62:65" ht="13" thickBot="1">
      <c r="BJ30816" s="138"/>
      <c r="BK30816" s="138"/>
      <c r="BL30816" s="138"/>
      <c r="BM30816" s="138"/>
    </row>
    <row r="30817" spans="62:65" ht="13" thickBot="1">
      <c r="BJ30817" s="138"/>
      <c r="BK30817" s="138"/>
      <c r="BL30817" s="138"/>
      <c r="BM30817" s="138"/>
    </row>
    <row r="30818" spans="62:65" ht="13" thickBot="1">
      <c r="BJ30818" s="138"/>
      <c r="BK30818" s="138"/>
      <c r="BL30818" s="138"/>
      <c r="BM30818" s="138"/>
    </row>
    <row r="30819" spans="62:65" ht="13" thickBot="1">
      <c r="BJ30819" s="138"/>
      <c r="BK30819" s="138"/>
      <c r="BL30819" s="138"/>
      <c r="BM30819" s="138"/>
    </row>
    <row r="30820" spans="62:65" ht="13" thickBot="1">
      <c r="BJ30820" s="138"/>
      <c r="BK30820" s="138"/>
      <c r="BL30820" s="138"/>
      <c r="BM30820" s="138"/>
    </row>
    <row r="30821" spans="62:65" ht="13" thickBot="1">
      <c r="BJ30821" s="138"/>
      <c r="BK30821" s="138"/>
      <c r="BL30821" s="138"/>
      <c r="BM30821" s="138"/>
    </row>
    <row r="30822" spans="62:65" ht="13" thickBot="1">
      <c r="BJ30822" s="138"/>
      <c r="BK30822" s="138"/>
      <c r="BL30822" s="138"/>
      <c r="BM30822" s="138"/>
    </row>
    <row r="30823" spans="62:65" ht="13" thickBot="1">
      <c r="BJ30823" s="138"/>
      <c r="BK30823" s="138"/>
      <c r="BL30823" s="138"/>
      <c r="BM30823" s="138"/>
    </row>
    <row r="30824" spans="62:65" ht="13" thickBot="1">
      <c r="BJ30824" s="138"/>
      <c r="BK30824" s="138"/>
      <c r="BL30824" s="138"/>
      <c r="BM30824" s="138"/>
    </row>
    <row r="30825" spans="62:65" ht="13" thickBot="1">
      <c r="BJ30825" s="138"/>
      <c r="BK30825" s="138"/>
      <c r="BL30825" s="138"/>
      <c r="BM30825" s="138"/>
    </row>
    <row r="30826" spans="62:65" ht="13" thickBot="1">
      <c r="BJ30826" s="138"/>
      <c r="BK30826" s="138"/>
      <c r="BL30826" s="138"/>
      <c r="BM30826" s="138"/>
    </row>
    <row r="30827" spans="62:65" ht="13" thickBot="1">
      <c r="BJ30827" s="138"/>
      <c r="BK30827" s="138"/>
      <c r="BL30827" s="138"/>
      <c r="BM30827" s="138"/>
    </row>
    <row r="30828" spans="62:65" ht="13" thickBot="1">
      <c r="BJ30828" s="138"/>
      <c r="BK30828" s="138"/>
      <c r="BL30828" s="138"/>
      <c r="BM30828" s="138"/>
    </row>
    <row r="30829" spans="62:65" ht="13" thickBot="1">
      <c r="BJ30829" s="138"/>
      <c r="BK30829" s="138"/>
      <c r="BL30829" s="138"/>
      <c r="BM30829" s="138"/>
    </row>
    <row r="30830" spans="62:65" ht="13" thickBot="1">
      <c r="BJ30830" s="138"/>
      <c r="BK30830" s="138"/>
      <c r="BL30830" s="138"/>
      <c r="BM30830" s="138"/>
    </row>
    <row r="30831" spans="62:65" ht="13" thickBot="1">
      <c r="BJ30831" s="138"/>
      <c r="BK30831" s="138"/>
      <c r="BL30831" s="138"/>
      <c r="BM30831" s="138"/>
    </row>
    <row r="30832" spans="62:65" ht="13" thickBot="1">
      <c r="BJ30832" s="138"/>
      <c r="BK30832" s="138"/>
      <c r="BL30832" s="138"/>
      <c r="BM30832" s="138"/>
    </row>
    <row r="30833" spans="62:65" ht="13" thickBot="1">
      <c r="BJ30833" s="138"/>
      <c r="BK30833" s="138"/>
      <c r="BL30833" s="138"/>
      <c r="BM30833" s="138"/>
    </row>
    <row r="30834" spans="62:65" ht="13" thickBot="1">
      <c r="BJ30834" s="138"/>
      <c r="BK30834" s="138"/>
      <c r="BL30834" s="138"/>
      <c r="BM30834" s="138"/>
    </row>
    <row r="30835" spans="62:65" ht="13" thickBot="1">
      <c r="BJ30835" s="138"/>
      <c r="BK30835" s="138"/>
      <c r="BL30835" s="138"/>
      <c r="BM30835" s="138"/>
    </row>
    <row r="30836" spans="62:65" ht="13" thickBot="1">
      <c r="BJ30836" s="138"/>
      <c r="BK30836" s="138"/>
      <c r="BL30836" s="138"/>
      <c r="BM30836" s="138"/>
    </row>
    <row r="30837" spans="62:65" ht="13" thickBot="1">
      <c r="BJ30837" s="138"/>
      <c r="BK30837" s="138"/>
      <c r="BL30837" s="138"/>
      <c r="BM30837" s="138"/>
    </row>
    <row r="30838" spans="62:65" ht="13" thickBot="1">
      <c r="BJ30838" s="138"/>
      <c r="BK30838" s="138"/>
      <c r="BL30838" s="138"/>
      <c r="BM30838" s="138"/>
    </row>
    <row r="30839" spans="62:65" ht="13" thickBot="1">
      <c r="BJ30839" s="138"/>
      <c r="BK30839" s="138"/>
      <c r="BL30839" s="138"/>
      <c r="BM30839" s="138"/>
    </row>
    <row r="30840" spans="62:65" ht="13" thickBot="1">
      <c r="BJ30840" s="138"/>
      <c r="BK30840" s="138"/>
      <c r="BL30840" s="138"/>
      <c r="BM30840" s="138"/>
    </row>
    <row r="30841" spans="62:65" ht="13" thickBot="1">
      <c r="BJ30841" s="138"/>
      <c r="BK30841" s="138"/>
      <c r="BL30841" s="138"/>
      <c r="BM30841" s="138"/>
    </row>
    <row r="30842" spans="62:65" ht="13" thickBot="1">
      <c r="BJ30842" s="138"/>
      <c r="BK30842" s="138"/>
      <c r="BL30842" s="138"/>
      <c r="BM30842" s="138"/>
    </row>
    <row r="30843" spans="62:65" ht="13" thickBot="1">
      <c r="BJ30843" s="138"/>
      <c r="BK30843" s="138"/>
      <c r="BL30843" s="138"/>
      <c r="BM30843" s="138"/>
    </row>
    <row r="30844" spans="62:65" ht="13" thickBot="1">
      <c r="BJ30844" s="138"/>
      <c r="BK30844" s="138"/>
      <c r="BL30844" s="138"/>
      <c r="BM30844" s="138"/>
    </row>
    <row r="30845" spans="62:65" ht="13" thickBot="1">
      <c r="BJ30845" s="138"/>
      <c r="BK30845" s="138"/>
      <c r="BL30845" s="138"/>
      <c r="BM30845" s="138"/>
    </row>
    <row r="30846" spans="62:65" ht="13" thickBot="1">
      <c r="BJ30846" s="138"/>
      <c r="BK30846" s="138"/>
      <c r="BL30846" s="138"/>
      <c r="BM30846" s="138"/>
    </row>
    <row r="30847" spans="62:65" ht="13" thickBot="1">
      <c r="BJ30847" s="138"/>
      <c r="BK30847" s="138"/>
      <c r="BL30847" s="138"/>
      <c r="BM30847" s="138"/>
    </row>
    <row r="30848" spans="62:65" ht="13" thickBot="1">
      <c r="BJ30848" s="138"/>
      <c r="BK30848" s="138"/>
      <c r="BL30848" s="138"/>
      <c r="BM30848" s="138"/>
    </row>
    <row r="30849" spans="62:65" ht="13" thickBot="1">
      <c r="BJ30849" s="138"/>
      <c r="BK30849" s="138"/>
      <c r="BL30849" s="138"/>
      <c r="BM30849" s="138"/>
    </row>
    <row r="30850" spans="62:65" ht="13" thickBot="1">
      <c r="BJ30850" s="138"/>
      <c r="BK30850" s="138"/>
      <c r="BL30850" s="138"/>
      <c r="BM30850" s="138"/>
    </row>
    <row r="30851" spans="62:65" ht="13" thickBot="1">
      <c r="BJ30851" s="138"/>
      <c r="BK30851" s="138"/>
      <c r="BL30851" s="138"/>
      <c r="BM30851" s="138"/>
    </row>
    <row r="30852" spans="62:65" ht="13" thickBot="1">
      <c r="BJ30852" s="138"/>
      <c r="BK30852" s="138"/>
      <c r="BL30852" s="138"/>
      <c r="BM30852" s="138"/>
    </row>
    <row r="30853" spans="62:65" ht="13" thickBot="1">
      <c r="BJ30853" s="138"/>
      <c r="BK30853" s="138"/>
      <c r="BL30853" s="138"/>
      <c r="BM30853" s="138"/>
    </row>
    <row r="30854" spans="62:65" ht="13" thickBot="1">
      <c r="BJ30854" s="138"/>
      <c r="BK30854" s="138"/>
      <c r="BL30854" s="138"/>
      <c r="BM30854" s="138"/>
    </row>
    <row r="30855" spans="62:65" ht="13" thickBot="1">
      <c r="BJ30855" s="138"/>
      <c r="BK30855" s="138"/>
      <c r="BL30855" s="138"/>
      <c r="BM30855" s="138"/>
    </row>
    <row r="30856" spans="62:65" ht="13" thickBot="1">
      <c r="BJ30856" s="138"/>
      <c r="BK30856" s="138"/>
      <c r="BL30856" s="138"/>
      <c r="BM30856" s="138"/>
    </row>
    <row r="30857" spans="62:65" ht="13" thickBot="1">
      <c r="BJ30857" s="138"/>
      <c r="BK30857" s="138"/>
      <c r="BL30857" s="138"/>
      <c r="BM30857" s="138"/>
    </row>
    <row r="30858" spans="62:65" ht="13" thickBot="1">
      <c r="BJ30858" s="138"/>
      <c r="BK30858" s="138"/>
      <c r="BL30858" s="138"/>
      <c r="BM30858" s="138"/>
    </row>
    <row r="30859" spans="62:65" ht="13" thickBot="1">
      <c r="BJ30859" s="138"/>
      <c r="BK30859" s="138"/>
      <c r="BL30859" s="138"/>
      <c r="BM30859" s="138"/>
    </row>
    <row r="30860" spans="62:65" ht="13" thickBot="1">
      <c r="BJ30860" s="138"/>
      <c r="BK30860" s="138"/>
      <c r="BL30860" s="138"/>
      <c r="BM30860" s="138"/>
    </row>
    <row r="30861" spans="62:65" ht="13" thickBot="1">
      <c r="BJ30861" s="138"/>
      <c r="BK30861" s="138"/>
      <c r="BL30861" s="138"/>
      <c r="BM30861" s="138"/>
    </row>
    <row r="30862" spans="62:65" ht="13" thickBot="1">
      <c r="BJ30862" s="138"/>
      <c r="BK30862" s="138"/>
      <c r="BL30862" s="138"/>
      <c r="BM30862" s="138"/>
    </row>
    <row r="30863" spans="62:65" ht="13" thickBot="1">
      <c r="BJ30863" s="138"/>
      <c r="BK30863" s="138"/>
      <c r="BL30863" s="138"/>
      <c r="BM30863" s="138"/>
    </row>
    <row r="30864" spans="62:65" ht="13" thickBot="1">
      <c r="BJ30864" s="138"/>
      <c r="BK30864" s="138"/>
      <c r="BL30864" s="138"/>
      <c r="BM30864" s="138"/>
    </row>
    <row r="30865" spans="62:65" ht="13" thickBot="1">
      <c r="BJ30865" s="138"/>
      <c r="BK30865" s="138"/>
      <c r="BL30865" s="138"/>
      <c r="BM30865" s="138"/>
    </row>
    <row r="30866" spans="62:65" ht="13" thickBot="1">
      <c r="BJ30866" s="138"/>
      <c r="BK30866" s="138"/>
      <c r="BL30866" s="138"/>
      <c r="BM30866" s="138"/>
    </row>
    <row r="30867" spans="62:65" ht="13" thickBot="1">
      <c r="BJ30867" s="138"/>
      <c r="BK30867" s="138"/>
      <c r="BL30867" s="138"/>
      <c r="BM30867" s="138"/>
    </row>
    <row r="30868" spans="62:65" ht="13" thickBot="1">
      <c r="BJ30868" s="138"/>
      <c r="BK30868" s="138"/>
      <c r="BL30868" s="138"/>
      <c r="BM30868" s="138"/>
    </row>
    <row r="30869" spans="62:65" ht="13" thickBot="1">
      <c r="BJ30869" s="138"/>
      <c r="BK30869" s="138"/>
      <c r="BL30869" s="138"/>
      <c r="BM30869" s="138"/>
    </row>
    <row r="30870" spans="62:65" ht="13" thickBot="1">
      <c r="BJ30870" s="138"/>
      <c r="BK30870" s="138"/>
      <c r="BL30870" s="138"/>
      <c r="BM30870" s="138"/>
    </row>
    <row r="30871" spans="62:65" ht="13" thickBot="1">
      <c r="BJ30871" s="138"/>
      <c r="BK30871" s="138"/>
      <c r="BL30871" s="138"/>
      <c r="BM30871" s="138"/>
    </row>
    <row r="30872" spans="62:65" ht="13" thickBot="1">
      <c r="BJ30872" s="138"/>
      <c r="BK30872" s="138"/>
      <c r="BL30872" s="138"/>
      <c r="BM30872" s="138"/>
    </row>
    <row r="30873" spans="62:65" ht="13" thickBot="1">
      <c r="BJ30873" s="138"/>
      <c r="BK30873" s="138"/>
      <c r="BL30873" s="138"/>
      <c r="BM30873" s="138"/>
    </row>
    <row r="30874" spans="62:65" ht="13" thickBot="1">
      <c r="BJ30874" s="138"/>
      <c r="BK30874" s="138"/>
      <c r="BL30874" s="138"/>
      <c r="BM30874" s="138"/>
    </row>
    <row r="30875" spans="62:65" ht="13" thickBot="1">
      <c r="BJ30875" s="138"/>
      <c r="BK30875" s="138"/>
      <c r="BL30875" s="138"/>
      <c r="BM30875" s="138"/>
    </row>
    <row r="30876" spans="62:65" ht="13" thickBot="1">
      <c r="BJ30876" s="138"/>
      <c r="BK30876" s="138"/>
      <c r="BL30876" s="138"/>
      <c r="BM30876" s="138"/>
    </row>
    <row r="30877" spans="62:65" ht="13" thickBot="1">
      <c r="BJ30877" s="138"/>
      <c r="BK30877" s="138"/>
      <c r="BL30877" s="138"/>
      <c r="BM30877" s="138"/>
    </row>
    <row r="30878" spans="62:65" ht="13" thickBot="1">
      <c r="BJ30878" s="138"/>
      <c r="BK30878" s="138"/>
      <c r="BL30878" s="138"/>
      <c r="BM30878" s="138"/>
    </row>
    <row r="30879" spans="62:65" ht="13" thickBot="1">
      <c r="BJ30879" s="138"/>
      <c r="BK30879" s="138"/>
      <c r="BL30879" s="138"/>
      <c r="BM30879" s="138"/>
    </row>
    <row r="30880" spans="62:65" ht="13" thickBot="1">
      <c r="BJ30880" s="138"/>
      <c r="BK30880" s="138"/>
      <c r="BL30880" s="138"/>
      <c r="BM30880" s="138"/>
    </row>
    <row r="30881" spans="62:65" ht="13" thickBot="1">
      <c r="BJ30881" s="138"/>
      <c r="BK30881" s="138"/>
      <c r="BL30881" s="138"/>
      <c r="BM30881" s="138"/>
    </row>
    <row r="30882" spans="62:65" ht="13" thickBot="1">
      <c r="BJ30882" s="138"/>
      <c r="BK30882" s="138"/>
      <c r="BL30882" s="138"/>
      <c r="BM30882" s="138"/>
    </row>
    <row r="30883" spans="62:65" ht="13" thickBot="1">
      <c r="BJ30883" s="138"/>
      <c r="BK30883" s="138"/>
      <c r="BL30883" s="138"/>
      <c r="BM30883" s="138"/>
    </row>
    <row r="30884" spans="62:65" ht="13" thickBot="1">
      <c r="BJ30884" s="138"/>
      <c r="BK30884" s="138"/>
      <c r="BL30884" s="138"/>
      <c r="BM30884" s="138"/>
    </row>
    <row r="30885" spans="62:65" ht="13" thickBot="1">
      <c r="BJ30885" s="138"/>
      <c r="BK30885" s="138"/>
      <c r="BL30885" s="138"/>
      <c r="BM30885" s="138"/>
    </row>
    <row r="30886" spans="62:65" ht="13" thickBot="1">
      <c r="BJ30886" s="138"/>
      <c r="BK30886" s="138"/>
      <c r="BL30886" s="138"/>
      <c r="BM30886" s="138"/>
    </row>
    <row r="30887" spans="62:65" ht="13" thickBot="1">
      <c r="BJ30887" s="138"/>
      <c r="BK30887" s="138"/>
      <c r="BL30887" s="138"/>
      <c r="BM30887" s="138"/>
    </row>
    <row r="30888" spans="62:65" ht="13" thickBot="1">
      <c r="BJ30888" s="138"/>
      <c r="BK30888" s="138"/>
      <c r="BL30888" s="138"/>
      <c r="BM30888" s="138"/>
    </row>
    <row r="30889" spans="62:65" ht="13" thickBot="1">
      <c r="BJ30889" s="138"/>
      <c r="BK30889" s="138"/>
      <c r="BL30889" s="138"/>
      <c r="BM30889" s="138"/>
    </row>
    <row r="30890" spans="62:65" ht="13" thickBot="1">
      <c r="BJ30890" s="138"/>
      <c r="BK30890" s="138"/>
      <c r="BL30890" s="138"/>
      <c r="BM30890" s="138"/>
    </row>
    <row r="30891" spans="62:65" ht="13" thickBot="1">
      <c r="BJ30891" s="138"/>
      <c r="BK30891" s="138"/>
      <c r="BL30891" s="138"/>
      <c r="BM30891" s="138"/>
    </row>
    <row r="30892" spans="62:65" ht="13" thickBot="1">
      <c r="BJ30892" s="138"/>
      <c r="BK30892" s="138"/>
      <c r="BL30892" s="138"/>
      <c r="BM30892" s="138"/>
    </row>
    <row r="30893" spans="62:65" ht="13" thickBot="1">
      <c r="BJ30893" s="138"/>
      <c r="BK30893" s="138"/>
      <c r="BL30893" s="138"/>
      <c r="BM30893" s="138"/>
    </row>
    <row r="30894" spans="62:65" ht="13" thickBot="1">
      <c r="BJ30894" s="138"/>
      <c r="BK30894" s="138"/>
      <c r="BL30894" s="138"/>
      <c r="BM30894" s="138"/>
    </row>
    <row r="30895" spans="62:65" ht="13" thickBot="1">
      <c r="BJ30895" s="138"/>
      <c r="BK30895" s="138"/>
      <c r="BL30895" s="138"/>
      <c r="BM30895" s="138"/>
    </row>
    <row r="30896" spans="62:65" ht="13" thickBot="1">
      <c r="BJ30896" s="138"/>
      <c r="BK30896" s="138"/>
      <c r="BL30896" s="138"/>
      <c r="BM30896" s="138"/>
    </row>
    <row r="30897" spans="62:65" ht="13" thickBot="1">
      <c r="BJ30897" s="138"/>
      <c r="BK30897" s="138"/>
      <c r="BL30897" s="138"/>
      <c r="BM30897" s="138"/>
    </row>
    <row r="30898" spans="62:65" ht="13" thickBot="1">
      <c r="BJ30898" s="138"/>
      <c r="BK30898" s="138"/>
      <c r="BL30898" s="138"/>
      <c r="BM30898" s="138"/>
    </row>
    <row r="30899" spans="62:65" ht="13" thickBot="1">
      <c r="BJ30899" s="138"/>
      <c r="BK30899" s="138"/>
      <c r="BL30899" s="138"/>
      <c r="BM30899" s="138"/>
    </row>
    <row r="30900" spans="62:65" ht="13" thickBot="1">
      <c r="BJ30900" s="138"/>
      <c r="BK30900" s="138"/>
      <c r="BL30900" s="138"/>
      <c r="BM30900" s="138"/>
    </row>
    <row r="30901" spans="62:65" ht="13" thickBot="1">
      <c r="BJ30901" s="138"/>
      <c r="BK30901" s="138"/>
      <c r="BL30901" s="138"/>
      <c r="BM30901" s="138"/>
    </row>
    <row r="30902" spans="62:65" ht="13" thickBot="1">
      <c r="BJ30902" s="138"/>
      <c r="BK30902" s="138"/>
      <c r="BL30902" s="138"/>
      <c r="BM30902" s="138"/>
    </row>
    <row r="30903" spans="62:65" ht="13" thickBot="1">
      <c r="BJ30903" s="138"/>
      <c r="BK30903" s="138"/>
      <c r="BL30903" s="138"/>
      <c r="BM30903" s="138"/>
    </row>
    <row r="30904" spans="62:65" ht="13" thickBot="1">
      <c r="BJ30904" s="138"/>
      <c r="BK30904" s="138"/>
      <c r="BL30904" s="138"/>
      <c r="BM30904" s="138"/>
    </row>
    <row r="30905" spans="62:65" ht="13" thickBot="1">
      <c r="BJ30905" s="138"/>
      <c r="BK30905" s="138"/>
      <c r="BL30905" s="138"/>
      <c r="BM30905" s="138"/>
    </row>
    <row r="30906" spans="62:65" ht="13" thickBot="1">
      <c r="BJ30906" s="138"/>
      <c r="BK30906" s="138"/>
      <c r="BL30906" s="138"/>
      <c r="BM30906" s="138"/>
    </row>
    <row r="30907" spans="62:65" ht="13" thickBot="1">
      <c r="BJ30907" s="138"/>
      <c r="BK30907" s="138"/>
      <c r="BL30907" s="138"/>
      <c r="BM30907" s="138"/>
    </row>
    <row r="30908" spans="62:65" ht="13" thickBot="1">
      <c r="BJ30908" s="138"/>
      <c r="BK30908" s="138"/>
      <c r="BL30908" s="138"/>
      <c r="BM30908" s="138"/>
    </row>
    <row r="30909" spans="62:65" ht="13" thickBot="1">
      <c r="BJ30909" s="138"/>
      <c r="BK30909" s="138"/>
      <c r="BL30909" s="138"/>
      <c r="BM30909" s="138"/>
    </row>
    <row r="30910" spans="62:65" ht="13" thickBot="1">
      <c r="BJ30910" s="138"/>
      <c r="BK30910" s="138"/>
      <c r="BL30910" s="138"/>
      <c r="BM30910" s="138"/>
    </row>
    <row r="30911" spans="62:65" ht="13" thickBot="1">
      <c r="BJ30911" s="138"/>
      <c r="BK30911" s="138"/>
      <c r="BL30911" s="138"/>
      <c r="BM30911" s="138"/>
    </row>
    <row r="30912" spans="62:65" ht="13" thickBot="1">
      <c r="BJ30912" s="138"/>
      <c r="BK30912" s="138"/>
      <c r="BL30912" s="138"/>
      <c r="BM30912" s="138"/>
    </row>
    <row r="30913" spans="62:65" ht="13" thickBot="1">
      <c r="BJ30913" s="138"/>
      <c r="BK30913" s="138"/>
      <c r="BL30913" s="138"/>
      <c r="BM30913" s="138"/>
    </row>
    <row r="30914" spans="62:65" ht="13" thickBot="1">
      <c r="BJ30914" s="138"/>
      <c r="BK30914" s="138"/>
      <c r="BL30914" s="138"/>
      <c r="BM30914" s="138"/>
    </row>
    <row r="30915" spans="62:65" ht="13" thickBot="1">
      <c r="BJ30915" s="138"/>
      <c r="BK30915" s="138"/>
      <c r="BL30915" s="138"/>
      <c r="BM30915" s="138"/>
    </row>
    <row r="30916" spans="62:65" ht="13" thickBot="1">
      <c r="BJ30916" s="138"/>
      <c r="BK30916" s="138"/>
      <c r="BL30916" s="138"/>
      <c r="BM30916" s="138"/>
    </row>
    <row r="30917" spans="62:65" ht="13" thickBot="1">
      <c r="BJ30917" s="138"/>
      <c r="BK30917" s="138"/>
      <c r="BL30917" s="138"/>
      <c r="BM30917" s="138"/>
    </row>
    <row r="30918" spans="62:65" ht="13" thickBot="1">
      <c r="BJ30918" s="138"/>
      <c r="BK30918" s="138"/>
      <c r="BL30918" s="138"/>
      <c r="BM30918" s="138"/>
    </row>
    <row r="30919" spans="62:65" ht="13" thickBot="1">
      <c r="BJ30919" s="138"/>
      <c r="BK30919" s="138"/>
      <c r="BL30919" s="138"/>
      <c r="BM30919" s="138"/>
    </row>
    <row r="30920" spans="62:65" ht="13" thickBot="1">
      <c r="BJ30920" s="138"/>
      <c r="BK30920" s="138"/>
      <c r="BL30920" s="138"/>
      <c r="BM30920" s="138"/>
    </row>
    <row r="30921" spans="62:65" ht="13" thickBot="1">
      <c r="BJ30921" s="138"/>
      <c r="BK30921" s="138"/>
      <c r="BL30921" s="138"/>
      <c r="BM30921" s="138"/>
    </row>
    <row r="30922" spans="62:65" ht="13" thickBot="1">
      <c r="BJ30922" s="138"/>
      <c r="BK30922" s="138"/>
      <c r="BL30922" s="138"/>
      <c r="BM30922" s="138"/>
    </row>
    <row r="30923" spans="62:65" ht="13" thickBot="1">
      <c r="BJ30923" s="138"/>
      <c r="BK30923" s="138"/>
      <c r="BL30923" s="138"/>
      <c r="BM30923" s="138"/>
    </row>
    <row r="30924" spans="62:65" ht="13" thickBot="1">
      <c r="BJ30924" s="138"/>
      <c r="BK30924" s="138"/>
      <c r="BL30924" s="138"/>
      <c r="BM30924" s="138"/>
    </row>
    <row r="30925" spans="62:65" ht="13" thickBot="1">
      <c r="BJ30925" s="138"/>
      <c r="BK30925" s="138"/>
      <c r="BL30925" s="138"/>
      <c r="BM30925" s="138"/>
    </row>
    <row r="30926" spans="62:65" ht="13" thickBot="1">
      <c r="BJ30926" s="138"/>
      <c r="BK30926" s="138"/>
      <c r="BL30926" s="138"/>
      <c r="BM30926" s="138"/>
    </row>
    <row r="30927" spans="62:65" ht="13" thickBot="1">
      <c r="BJ30927" s="138"/>
      <c r="BK30927" s="138"/>
      <c r="BL30927" s="138"/>
      <c r="BM30927" s="138"/>
    </row>
    <row r="30928" spans="62:65" ht="13" thickBot="1">
      <c r="BJ30928" s="138"/>
      <c r="BK30928" s="138"/>
      <c r="BL30928" s="138"/>
      <c r="BM30928" s="138"/>
    </row>
    <row r="30929" spans="62:65" ht="13" thickBot="1">
      <c r="BJ30929" s="138"/>
      <c r="BK30929" s="138"/>
      <c r="BL30929" s="138"/>
      <c r="BM30929" s="138"/>
    </row>
    <row r="30930" spans="62:65" ht="13" thickBot="1">
      <c r="BJ30930" s="138"/>
      <c r="BK30930" s="138"/>
      <c r="BL30930" s="138"/>
      <c r="BM30930" s="138"/>
    </row>
    <row r="30931" spans="62:65" ht="13" thickBot="1">
      <c r="BJ30931" s="138"/>
      <c r="BK30931" s="138"/>
      <c r="BL30931" s="138"/>
      <c r="BM30931" s="138"/>
    </row>
    <row r="30932" spans="62:65" ht="13" thickBot="1">
      <c r="BJ30932" s="138"/>
      <c r="BK30932" s="138"/>
      <c r="BL30932" s="138"/>
      <c r="BM30932" s="138"/>
    </row>
    <row r="30933" spans="62:65" ht="13" thickBot="1">
      <c r="BJ30933" s="138"/>
      <c r="BK30933" s="138"/>
      <c r="BL30933" s="138"/>
      <c r="BM30933" s="138"/>
    </row>
    <row r="30934" spans="62:65" ht="13" thickBot="1">
      <c r="BJ30934" s="138"/>
      <c r="BK30934" s="138"/>
      <c r="BL30934" s="138"/>
      <c r="BM30934" s="138"/>
    </row>
    <row r="30935" spans="62:65" ht="13" thickBot="1">
      <c r="BJ30935" s="138"/>
      <c r="BK30935" s="138"/>
      <c r="BL30935" s="138"/>
      <c r="BM30935" s="138"/>
    </row>
    <row r="30936" spans="62:65" ht="13" thickBot="1">
      <c r="BJ30936" s="138"/>
      <c r="BK30936" s="138"/>
      <c r="BL30936" s="138"/>
      <c r="BM30936" s="138"/>
    </row>
    <row r="30937" spans="62:65" ht="13" thickBot="1">
      <c r="BJ30937" s="138"/>
      <c r="BK30937" s="138"/>
      <c r="BL30937" s="138"/>
      <c r="BM30937" s="138"/>
    </row>
    <row r="30938" spans="62:65" ht="13" thickBot="1">
      <c r="BJ30938" s="138"/>
      <c r="BK30938" s="138"/>
      <c r="BL30938" s="138"/>
      <c r="BM30938" s="138"/>
    </row>
    <row r="30939" spans="62:65" ht="13" thickBot="1">
      <c r="BJ30939" s="138"/>
      <c r="BK30939" s="138"/>
      <c r="BL30939" s="138"/>
      <c r="BM30939" s="138"/>
    </row>
    <row r="30940" spans="62:65" ht="13" thickBot="1">
      <c r="BJ30940" s="138"/>
      <c r="BK30940" s="138"/>
      <c r="BL30940" s="138"/>
      <c r="BM30940" s="138"/>
    </row>
    <row r="30941" spans="62:65" ht="13" thickBot="1">
      <c r="BJ30941" s="138"/>
      <c r="BK30941" s="138"/>
      <c r="BL30941" s="138"/>
      <c r="BM30941" s="138"/>
    </row>
    <row r="30942" spans="62:65" ht="13" thickBot="1">
      <c r="BJ30942" s="138"/>
      <c r="BK30942" s="138"/>
      <c r="BL30942" s="138"/>
      <c r="BM30942" s="138"/>
    </row>
    <row r="30943" spans="62:65" ht="13" thickBot="1">
      <c r="BJ30943" s="138"/>
      <c r="BK30943" s="138"/>
      <c r="BL30943" s="138"/>
      <c r="BM30943" s="138"/>
    </row>
    <row r="30944" spans="62:65" ht="13" thickBot="1">
      <c r="BJ30944" s="138"/>
      <c r="BK30944" s="138"/>
      <c r="BL30944" s="138"/>
      <c r="BM30944" s="138"/>
    </row>
    <row r="30945" spans="62:65" ht="13" thickBot="1">
      <c r="BJ30945" s="138"/>
      <c r="BK30945" s="138"/>
      <c r="BL30945" s="138"/>
      <c r="BM30945" s="138"/>
    </row>
    <row r="30946" spans="62:65" ht="13" thickBot="1">
      <c r="BJ30946" s="138"/>
      <c r="BK30946" s="138"/>
      <c r="BL30946" s="138"/>
      <c r="BM30946" s="138"/>
    </row>
    <row r="30947" spans="62:65" ht="13" thickBot="1">
      <c r="BJ30947" s="138"/>
      <c r="BK30947" s="138"/>
      <c r="BL30947" s="138"/>
      <c r="BM30947" s="138"/>
    </row>
    <row r="30948" spans="62:65" ht="13" thickBot="1">
      <c r="BJ30948" s="138"/>
      <c r="BK30948" s="138"/>
      <c r="BL30948" s="138"/>
      <c r="BM30948" s="138"/>
    </row>
    <row r="30949" spans="62:65" ht="13" thickBot="1">
      <c r="BJ30949" s="138"/>
      <c r="BK30949" s="138"/>
      <c r="BL30949" s="138"/>
      <c r="BM30949" s="138"/>
    </row>
    <row r="30950" spans="62:65" ht="13" thickBot="1">
      <c r="BJ30950" s="138"/>
      <c r="BK30950" s="138"/>
      <c r="BL30950" s="138"/>
      <c r="BM30950" s="138"/>
    </row>
    <row r="30951" spans="62:65" ht="13" thickBot="1">
      <c r="BJ30951" s="138"/>
      <c r="BK30951" s="138"/>
      <c r="BL30951" s="138"/>
      <c r="BM30951" s="138"/>
    </row>
    <row r="30952" spans="62:65" ht="13" thickBot="1">
      <c r="BJ30952" s="138"/>
      <c r="BK30952" s="138"/>
      <c r="BL30952" s="138"/>
      <c r="BM30952" s="138"/>
    </row>
    <row r="30953" spans="62:65" ht="13" thickBot="1">
      <c r="BJ30953" s="138"/>
      <c r="BK30953" s="138"/>
      <c r="BL30953" s="138"/>
      <c r="BM30953" s="138"/>
    </row>
    <row r="30954" spans="62:65" ht="13" thickBot="1">
      <c r="BJ30954" s="138"/>
      <c r="BK30954" s="138"/>
      <c r="BL30954" s="138"/>
      <c r="BM30954" s="138"/>
    </row>
    <row r="30955" spans="62:65" ht="13" thickBot="1">
      <c r="BJ30955" s="138"/>
      <c r="BK30955" s="138"/>
      <c r="BL30955" s="138"/>
      <c r="BM30955" s="138"/>
    </row>
    <row r="30956" spans="62:65" ht="13" thickBot="1">
      <c r="BJ30956" s="138"/>
      <c r="BK30956" s="138"/>
      <c r="BL30956" s="138"/>
      <c r="BM30956" s="138"/>
    </row>
    <row r="30957" spans="62:65" ht="13" thickBot="1">
      <c r="BJ30957" s="138"/>
      <c r="BK30957" s="138"/>
      <c r="BL30957" s="138"/>
      <c r="BM30957" s="138"/>
    </row>
    <row r="30958" spans="62:65" ht="13" thickBot="1">
      <c r="BJ30958" s="138"/>
      <c r="BK30958" s="138"/>
      <c r="BL30958" s="138"/>
      <c r="BM30958" s="138"/>
    </row>
    <row r="30959" spans="62:65" ht="13" thickBot="1">
      <c r="BJ30959" s="138"/>
      <c r="BK30959" s="138"/>
      <c r="BL30959" s="138"/>
      <c r="BM30959" s="138"/>
    </row>
    <row r="30960" spans="62:65" ht="13" thickBot="1">
      <c r="BJ30960" s="138"/>
      <c r="BK30960" s="138"/>
      <c r="BL30960" s="138"/>
      <c r="BM30960" s="138"/>
    </row>
    <row r="30961" spans="62:65" ht="13" thickBot="1">
      <c r="BJ30961" s="138"/>
      <c r="BK30961" s="138"/>
      <c r="BL30961" s="138"/>
      <c r="BM30961" s="138"/>
    </row>
    <row r="30962" spans="62:65" ht="13" thickBot="1">
      <c r="BJ30962" s="138"/>
      <c r="BK30962" s="138"/>
      <c r="BL30962" s="138"/>
      <c r="BM30962" s="138"/>
    </row>
    <row r="30963" spans="62:65" ht="13" thickBot="1">
      <c r="BJ30963" s="138"/>
      <c r="BK30963" s="138"/>
      <c r="BL30963" s="138"/>
      <c r="BM30963" s="138"/>
    </row>
    <row r="30964" spans="62:65" ht="13" thickBot="1">
      <c r="BJ30964" s="138"/>
      <c r="BK30964" s="138"/>
      <c r="BL30964" s="138"/>
      <c r="BM30964" s="138"/>
    </row>
    <row r="30965" spans="62:65" ht="13" thickBot="1">
      <c r="BJ30965" s="138"/>
      <c r="BK30965" s="138"/>
      <c r="BL30965" s="138"/>
      <c r="BM30965" s="138"/>
    </row>
    <row r="30966" spans="62:65" ht="13" thickBot="1">
      <c r="BJ30966" s="138"/>
      <c r="BK30966" s="138"/>
      <c r="BL30966" s="138"/>
      <c r="BM30966" s="138"/>
    </row>
    <row r="30967" spans="62:65" ht="13" thickBot="1">
      <c r="BJ30967" s="138"/>
      <c r="BK30967" s="138"/>
      <c r="BL30967" s="138"/>
      <c r="BM30967" s="138"/>
    </row>
    <row r="30968" spans="62:65" ht="13" thickBot="1">
      <c r="BJ30968" s="138"/>
      <c r="BK30968" s="138"/>
      <c r="BL30968" s="138"/>
      <c r="BM30968" s="138"/>
    </row>
    <row r="30969" spans="62:65" ht="13" thickBot="1">
      <c r="BJ30969" s="138"/>
      <c r="BK30969" s="138"/>
      <c r="BL30969" s="138"/>
      <c r="BM30969" s="138"/>
    </row>
    <row r="30970" spans="62:65" ht="13" thickBot="1">
      <c r="BJ30970" s="138"/>
      <c r="BK30970" s="138"/>
      <c r="BL30970" s="138"/>
      <c r="BM30970" s="138"/>
    </row>
    <row r="30971" spans="62:65" ht="13" thickBot="1">
      <c r="BJ30971" s="138"/>
      <c r="BK30971" s="138"/>
      <c r="BL30971" s="138"/>
      <c r="BM30971" s="138"/>
    </row>
    <row r="30972" spans="62:65" ht="13" thickBot="1">
      <c r="BJ30972" s="138"/>
      <c r="BK30972" s="138"/>
      <c r="BL30972" s="138"/>
      <c r="BM30972" s="138"/>
    </row>
    <row r="30973" spans="62:65" ht="13" thickBot="1">
      <c r="BJ30973" s="138"/>
      <c r="BK30973" s="138"/>
      <c r="BL30973" s="138"/>
      <c r="BM30973" s="138"/>
    </row>
    <row r="30974" spans="62:65" ht="13" thickBot="1">
      <c r="BJ30974" s="138"/>
      <c r="BK30974" s="138"/>
      <c r="BL30974" s="138"/>
      <c r="BM30974" s="138"/>
    </row>
    <row r="30975" spans="62:65" ht="13" thickBot="1">
      <c r="BJ30975" s="138"/>
      <c r="BK30975" s="138"/>
      <c r="BL30975" s="138"/>
      <c r="BM30975" s="138"/>
    </row>
    <row r="30976" spans="62:65" ht="13" thickBot="1">
      <c r="BJ30976" s="138"/>
      <c r="BK30976" s="138"/>
      <c r="BL30976" s="138"/>
      <c r="BM30976" s="138"/>
    </row>
    <row r="30977" spans="62:65" ht="13" thickBot="1">
      <c r="BJ30977" s="138"/>
      <c r="BK30977" s="138"/>
      <c r="BL30977" s="138"/>
      <c r="BM30977" s="138"/>
    </row>
    <row r="30978" spans="62:65" ht="13" thickBot="1">
      <c r="BJ30978" s="138"/>
      <c r="BK30978" s="138"/>
      <c r="BL30978" s="138"/>
      <c r="BM30978" s="138"/>
    </row>
    <row r="30979" spans="62:65" ht="13" thickBot="1">
      <c r="BJ30979" s="138"/>
      <c r="BK30979" s="138"/>
      <c r="BL30979" s="138"/>
      <c r="BM30979" s="138"/>
    </row>
    <row r="30980" spans="62:65" ht="13" thickBot="1">
      <c r="BJ30980" s="138"/>
      <c r="BK30980" s="138"/>
      <c r="BL30980" s="138"/>
      <c r="BM30980" s="138"/>
    </row>
    <row r="30981" spans="62:65" ht="13" thickBot="1">
      <c r="BJ30981" s="138"/>
      <c r="BK30981" s="138"/>
      <c r="BL30981" s="138"/>
      <c r="BM30981" s="138"/>
    </row>
    <row r="30982" spans="62:65" ht="13" thickBot="1">
      <c r="BJ30982" s="138"/>
      <c r="BK30982" s="138"/>
      <c r="BL30982" s="138"/>
      <c r="BM30982" s="138"/>
    </row>
    <row r="30983" spans="62:65" ht="13" thickBot="1">
      <c r="BJ30983" s="138"/>
      <c r="BK30983" s="138"/>
      <c r="BL30983" s="138"/>
      <c r="BM30983" s="138"/>
    </row>
    <row r="30984" spans="62:65" ht="13" thickBot="1">
      <c r="BJ30984" s="138"/>
      <c r="BK30984" s="138"/>
      <c r="BL30984" s="138"/>
      <c r="BM30984" s="138"/>
    </row>
    <row r="30985" spans="62:65" ht="13" thickBot="1">
      <c r="BJ30985" s="138"/>
      <c r="BK30985" s="138"/>
      <c r="BL30985" s="138"/>
      <c r="BM30985" s="138"/>
    </row>
    <row r="30986" spans="62:65" ht="13" thickBot="1">
      <c r="BJ30986" s="138"/>
      <c r="BK30986" s="138"/>
      <c r="BL30986" s="138"/>
      <c r="BM30986" s="138"/>
    </row>
    <row r="30987" spans="62:65" ht="13" thickBot="1">
      <c r="BJ30987" s="138"/>
      <c r="BK30987" s="138"/>
      <c r="BL30987" s="138"/>
      <c r="BM30987" s="138"/>
    </row>
    <row r="30988" spans="62:65" ht="13" thickBot="1">
      <c r="BJ30988" s="138"/>
      <c r="BK30988" s="138"/>
      <c r="BL30988" s="138"/>
      <c r="BM30988" s="138"/>
    </row>
    <row r="30989" spans="62:65" ht="13" thickBot="1">
      <c r="BJ30989" s="138"/>
      <c r="BK30989" s="138"/>
      <c r="BL30989" s="138"/>
      <c r="BM30989" s="138"/>
    </row>
    <row r="30990" spans="62:65" ht="13" thickBot="1">
      <c r="BJ30990" s="138"/>
      <c r="BK30990" s="138"/>
      <c r="BL30990" s="138"/>
      <c r="BM30990" s="138"/>
    </row>
    <row r="30991" spans="62:65" ht="13" thickBot="1">
      <c r="BJ30991" s="138"/>
      <c r="BK30991" s="138"/>
      <c r="BL30991" s="138"/>
      <c r="BM30991" s="138"/>
    </row>
    <row r="30992" spans="62:65" ht="13" thickBot="1">
      <c r="BJ30992" s="138"/>
      <c r="BK30992" s="138"/>
      <c r="BL30992" s="138"/>
      <c r="BM30992" s="138"/>
    </row>
    <row r="30993" spans="62:65" ht="13" thickBot="1">
      <c r="BJ30993" s="138"/>
      <c r="BK30993" s="138"/>
      <c r="BL30993" s="138"/>
      <c r="BM30993" s="138"/>
    </row>
    <row r="30994" spans="62:65" ht="13" thickBot="1">
      <c r="BJ30994" s="138"/>
      <c r="BK30994" s="138"/>
      <c r="BL30994" s="138"/>
      <c r="BM30994" s="138"/>
    </row>
    <row r="30995" spans="62:65" ht="13" thickBot="1">
      <c r="BJ30995" s="138"/>
      <c r="BK30995" s="138"/>
      <c r="BL30995" s="138"/>
      <c r="BM30995" s="138"/>
    </row>
    <row r="30996" spans="62:65" ht="13" thickBot="1">
      <c r="BJ30996" s="138"/>
      <c r="BK30996" s="138"/>
      <c r="BL30996" s="138"/>
      <c r="BM30996" s="138"/>
    </row>
    <row r="30997" spans="62:65" ht="13" thickBot="1">
      <c r="BJ30997" s="138"/>
      <c r="BK30997" s="138"/>
      <c r="BL30997" s="138"/>
      <c r="BM30997" s="138"/>
    </row>
    <row r="30998" spans="62:65" ht="13" thickBot="1">
      <c r="BJ30998" s="138"/>
      <c r="BK30998" s="138"/>
      <c r="BL30998" s="138"/>
      <c r="BM30998" s="138"/>
    </row>
    <row r="30999" spans="62:65" ht="13" thickBot="1">
      <c r="BJ30999" s="138"/>
      <c r="BK30999" s="138"/>
      <c r="BL30999" s="138"/>
      <c r="BM30999" s="138"/>
    </row>
    <row r="31000" spans="62:65" ht="13" thickBot="1">
      <c r="BJ31000" s="138"/>
      <c r="BK31000" s="138"/>
      <c r="BL31000" s="138"/>
      <c r="BM31000" s="138"/>
    </row>
    <row r="31001" spans="62:65" ht="13" thickBot="1">
      <c r="BJ31001" s="138"/>
      <c r="BK31001" s="138"/>
      <c r="BL31001" s="138"/>
      <c r="BM31001" s="138"/>
    </row>
    <row r="31002" spans="62:65" ht="13" thickBot="1">
      <c r="BJ31002" s="138"/>
      <c r="BK31002" s="138"/>
      <c r="BL31002" s="138"/>
      <c r="BM31002" s="138"/>
    </row>
    <row r="31003" spans="62:65" ht="13" thickBot="1">
      <c r="BJ31003" s="138"/>
      <c r="BK31003" s="138"/>
      <c r="BL31003" s="138"/>
      <c r="BM31003" s="138"/>
    </row>
    <row r="31004" spans="62:65" ht="13" thickBot="1">
      <c r="BJ31004" s="138"/>
      <c r="BK31004" s="138"/>
      <c r="BL31004" s="138"/>
      <c r="BM31004" s="138"/>
    </row>
    <row r="31005" spans="62:65" ht="13" thickBot="1">
      <c r="BJ31005" s="138"/>
      <c r="BK31005" s="138"/>
      <c r="BL31005" s="138"/>
      <c r="BM31005" s="138"/>
    </row>
    <row r="31006" spans="62:65" ht="13" thickBot="1">
      <c r="BJ31006" s="138"/>
      <c r="BK31006" s="138"/>
      <c r="BL31006" s="138"/>
      <c r="BM31006" s="138"/>
    </row>
    <row r="31007" spans="62:65" ht="13" thickBot="1">
      <c r="BJ31007" s="138"/>
      <c r="BK31007" s="138"/>
      <c r="BL31007" s="138"/>
      <c r="BM31007" s="138"/>
    </row>
    <row r="31008" spans="62:65" ht="13" thickBot="1">
      <c r="BJ31008" s="138"/>
      <c r="BK31008" s="138"/>
      <c r="BL31008" s="138"/>
      <c r="BM31008" s="138"/>
    </row>
    <row r="31009" spans="62:65" ht="13" thickBot="1">
      <c r="BJ31009" s="138"/>
      <c r="BK31009" s="138"/>
      <c r="BL31009" s="138"/>
      <c r="BM31009" s="138"/>
    </row>
    <row r="31010" spans="62:65" ht="13" thickBot="1">
      <c r="BJ31010" s="138"/>
      <c r="BK31010" s="138"/>
      <c r="BL31010" s="138"/>
      <c r="BM31010" s="138"/>
    </row>
    <row r="31011" spans="62:65" ht="13" thickBot="1">
      <c r="BJ31011" s="138"/>
      <c r="BK31011" s="138"/>
      <c r="BL31011" s="138"/>
      <c r="BM31011" s="138"/>
    </row>
    <row r="31012" spans="62:65" ht="13" thickBot="1">
      <c r="BJ31012" s="138"/>
      <c r="BK31012" s="138"/>
      <c r="BL31012" s="138"/>
      <c r="BM31012" s="138"/>
    </row>
    <row r="31013" spans="62:65" ht="13" thickBot="1">
      <c r="BJ31013" s="138"/>
      <c r="BK31013" s="138"/>
      <c r="BL31013" s="138"/>
      <c r="BM31013" s="138"/>
    </row>
    <row r="31014" spans="62:65" ht="13" thickBot="1">
      <c r="BJ31014" s="138"/>
      <c r="BK31014" s="138"/>
      <c r="BL31014" s="138"/>
      <c r="BM31014" s="138"/>
    </row>
    <row r="31015" spans="62:65" ht="13" thickBot="1">
      <c r="BJ31015" s="138"/>
      <c r="BK31015" s="138"/>
      <c r="BL31015" s="138"/>
      <c r="BM31015" s="138"/>
    </row>
    <row r="31016" spans="62:65" ht="13" thickBot="1">
      <c r="BJ31016" s="138"/>
      <c r="BK31016" s="138"/>
      <c r="BL31016" s="138"/>
      <c r="BM31016" s="138"/>
    </row>
    <row r="31017" spans="62:65" ht="13" thickBot="1">
      <c r="BJ31017" s="138"/>
      <c r="BK31017" s="138"/>
      <c r="BL31017" s="138"/>
      <c r="BM31017" s="138"/>
    </row>
    <row r="31018" spans="62:65" ht="13" thickBot="1">
      <c r="BJ31018" s="138"/>
      <c r="BK31018" s="138"/>
      <c r="BL31018" s="138"/>
      <c r="BM31018" s="138"/>
    </row>
    <row r="31019" spans="62:65" ht="13" thickBot="1">
      <c r="BJ31019" s="138"/>
      <c r="BK31019" s="138"/>
      <c r="BL31019" s="138"/>
      <c r="BM31019" s="138"/>
    </row>
    <row r="31020" spans="62:65" ht="13" thickBot="1">
      <c r="BJ31020" s="138"/>
      <c r="BK31020" s="138"/>
      <c r="BL31020" s="138"/>
      <c r="BM31020" s="138"/>
    </row>
    <row r="31021" spans="62:65" ht="13" thickBot="1">
      <c r="BJ31021" s="138"/>
      <c r="BK31021" s="138"/>
      <c r="BL31021" s="138"/>
      <c r="BM31021" s="138"/>
    </row>
    <row r="31022" spans="62:65" ht="13" thickBot="1">
      <c r="BJ31022" s="138"/>
      <c r="BK31022" s="138"/>
      <c r="BL31022" s="138"/>
      <c r="BM31022" s="138"/>
    </row>
    <row r="31023" spans="62:65" ht="13" thickBot="1">
      <c r="BJ31023" s="138"/>
      <c r="BK31023" s="138"/>
      <c r="BL31023" s="138"/>
      <c r="BM31023" s="138"/>
    </row>
    <row r="31024" spans="62:65" ht="13" thickBot="1">
      <c r="BJ31024" s="138"/>
      <c r="BK31024" s="138"/>
      <c r="BL31024" s="138"/>
      <c r="BM31024" s="138"/>
    </row>
    <row r="31025" spans="62:65" ht="13" thickBot="1">
      <c r="BJ31025" s="138"/>
      <c r="BK31025" s="138"/>
      <c r="BL31025" s="138"/>
      <c r="BM31025" s="138"/>
    </row>
    <row r="31026" spans="62:65" ht="13" thickBot="1">
      <c r="BJ31026" s="138"/>
      <c r="BK31026" s="138"/>
      <c r="BL31026" s="138"/>
      <c r="BM31026" s="138"/>
    </row>
    <row r="31027" spans="62:65" ht="13" thickBot="1">
      <c r="BJ31027" s="138"/>
      <c r="BK31027" s="138"/>
      <c r="BL31027" s="138"/>
      <c r="BM31027" s="138"/>
    </row>
    <row r="31028" spans="62:65" ht="13" thickBot="1">
      <c r="BJ31028" s="138"/>
      <c r="BK31028" s="138"/>
      <c r="BL31028" s="138"/>
      <c r="BM31028" s="138"/>
    </row>
    <row r="31029" spans="62:65" ht="13" thickBot="1">
      <c r="BJ31029" s="138"/>
      <c r="BK31029" s="138"/>
      <c r="BL31029" s="138"/>
      <c r="BM31029" s="138"/>
    </row>
    <row r="31030" spans="62:65" ht="13" thickBot="1">
      <c r="BJ31030" s="138"/>
      <c r="BK31030" s="138"/>
      <c r="BL31030" s="138"/>
      <c r="BM31030" s="138"/>
    </row>
    <row r="31031" spans="62:65" ht="13" thickBot="1">
      <c r="BJ31031" s="138"/>
      <c r="BK31031" s="138"/>
      <c r="BL31031" s="138"/>
      <c r="BM31031" s="138"/>
    </row>
    <row r="31032" spans="62:65" ht="13" thickBot="1">
      <c r="BJ31032" s="138"/>
      <c r="BK31032" s="138"/>
      <c r="BL31032" s="138"/>
      <c r="BM31032" s="138"/>
    </row>
    <row r="31033" spans="62:65" ht="13" thickBot="1">
      <c r="BJ31033" s="138"/>
      <c r="BK31033" s="138"/>
      <c r="BL31033" s="138"/>
      <c r="BM31033" s="138"/>
    </row>
    <row r="31034" spans="62:65" ht="13" thickBot="1">
      <c r="BJ31034" s="138"/>
      <c r="BK31034" s="138"/>
      <c r="BL31034" s="138"/>
      <c r="BM31034" s="138"/>
    </row>
    <row r="31035" spans="62:65" ht="13" thickBot="1">
      <c r="BJ31035" s="138"/>
      <c r="BK31035" s="138"/>
      <c r="BL31035" s="138"/>
      <c r="BM31035" s="138"/>
    </row>
    <row r="31036" spans="62:65" ht="13" thickBot="1">
      <c r="BJ31036" s="138"/>
      <c r="BK31036" s="138"/>
      <c r="BL31036" s="138"/>
      <c r="BM31036" s="138"/>
    </row>
    <row r="31037" spans="62:65" ht="13" thickBot="1">
      <c r="BJ31037" s="138"/>
      <c r="BK31037" s="138"/>
      <c r="BL31037" s="138"/>
      <c r="BM31037" s="138"/>
    </row>
    <row r="31038" spans="62:65" ht="13" thickBot="1">
      <c r="BJ31038" s="138"/>
      <c r="BK31038" s="138"/>
      <c r="BL31038" s="138"/>
      <c r="BM31038" s="138"/>
    </row>
    <row r="31039" spans="62:65" ht="13" thickBot="1">
      <c r="BJ31039" s="138"/>
      <c r="BK31039" s="138"/>
      <c r="BL31039" s="138"/>
      <c r="BM31039" s="138"/>
    </row>
    <row r="31040" spans="62:65" ht="13" thickBot="1">
      <c r="BJ31040" s="138"/>
      <c r="BK31040" s="138"/>
      <c r="BL31040" s="138"/>
      <c r="BM31040" s="138"/>
    </row>
    <row r="31041" spans="62:65" ht="13" thickBot="1">
      <c r="BJ31041" s="138"/>
      <c r="BK31041" s="138"/>
      <c r="BL31041" s="138"/>
      <c r="BM31041" s="138"/>
    </row>
    <row r="31042" spans="62:65" ht="13" thickBot="1">
      <c r="BJ31042" s="138"/>
      <c r="BK31042" s="138"/>
      <c r="BL31042" s="138"/>
      <c r="BM31042" s="138"/>
    </row>
    <row r="31043" spans="62:65" ht="13" thickBot="1">
      <c r="BJ31043" s="138"/>
      <c r="BK31043" s="138"/>
      <c r="BL31043" s="138"/>
      <c r="BM31043" s="138"/>
    </row>
    <row r="31044" spans="62:65" ht="13" thickBot="1">
      <c r="BJ31044" s="138"/>
      <c r="BK31044" s="138"/>
      <c r="BL31044" s="138"/>
      <c r="BM31044" s="138"/>
    </row>
    <row r="31045" spans="62:65" ht="13" thickBot="1">
      <c r="BJ31045" s="138"/>
      <c r="BK31045" s="138"/>
      <c r="BL31045" s="138"/>
      <c r="BM31045" s="138"/>
    </row>
    <row r="31046" spans="62:65" ht="13" thickBot="1">
      <c r="BJ31046" s="138"/>
      <c r="BK31046" s="138"/>
      <c r="BL31046" s="138"/>
      <c r="BM31046" s="138"/>
    </row>
    <row r="31047" spans="62:65" ht="13" thickBot="1">
      <c r="BJ31047" s="138"/>
      <c r="BK31047" s="138"/>
      <c r="BL31047" s="138"/>
      <c r="BM31047" s="138"/>
    </row>
    <row r="31048" spans="62:65" ht="13" thickBot="1">
      <c r="BJ31048" s="138"/>
      <c r="BK31048" s="138"/>
      <c r="BL31048" s="138"/>
      <c r="BM31048" s="138"/>
    </row>
    <row r="31049" spans="62:65" ht="13" thickBot="1">
      <c r="BJ31049" s="138"/>
      <c r="BK31049" s="138"/>
      <c r="BL31049" s="138"/>
      <c r="BM31049" s="138"/>
    </row>
    <row r="31050" spans="62:65" ht="13" thickBot="1">
      <c r="BJ31050" s="138"/>
      <c r="BK31050" s="138"/>
      <c r="BL31050" s="138"/>
      <c r="BM31050" s="138"/>
    </row>
    <row r="31051" spans="62:65" ht="13" thickBot="1">
      <c r="BJ31051" s="138"/>
      <c r="BK31051" s="138"/>
      <c r="BL31051" s="138"/>
      <c r="BM31051" s="138"/>
    </row>
    <row r="31052" spans="62:65" ht="13" thickBot="1">
      <c r="BJ31052" s="138"/>
      <c r="BK31052" s="138"/>
      <c r="BL31052" s="138"/>
      <c r="BM31052" s="138"/>
    </row>
    <row r="31053" spans="62:65" ht="13" thickBot="1">
      <c r="BJ31053" s="138"/>
      <c r="BK31053" s="138"/>
      <c r="BL31053" s="138"/>
      <c r="BM31053" s="138"/>
    </row>
    <row r="31054" spans="62:65" ht="13" thickBot="1">
      <c r="BJ31054" s="138"/>
      <c r="BK31054" s="138"/>
      <c r="BL31054" s="138"/>
      <c r="BM31054" s="138"/>
    </row>
    <row r="31055" spans="62:65" ht="13" thickBot="1">
      <c r="BJ31055" s="138"/>
      <c r="BK31055" s="138"/>
      <c r="BL31055" s="138"/>
      <c r="BM31055" s="138"/>
    </row>
    <row r="31056" spans="62:65" ht="13" thickBot="1">
      <c r="BJ31056" s="138"/>
      <c r="BK31056" s="138"/>
      <c r="BL31056" s="138"/>
      <c r="BM31056" s="138"/>
    </row>
    <row r="31057" spans="62:65" ht="13" thickBot="1">
      <c r="BJ31057" s="138"/>
      <c r="BK31057" s="138"/>
      <c r="BL31057" s="138"/>
      <c r="BM31057" s="138"/>
    </row>
    <row r="31058" spans="62:65" ht="13" thickBot="1">
      <c r="BJ31058" s="138"/>
      <c r="BK31058" s="138"/>
      <c r="BL31058" s="138"/>
      <c r="BM31058" s="138"/>
    </row>
    <row r="31059" spans="62:65" ht="13" thickBot="1">
      <c r="BJ31059" s="138"/>
      <c r="BK31059" s="138"/>
      <c r="BL31059" s="138"/>
      <c r="BM31059" s="138"/>
    </row>
    <row r="31060" spans="62:65" ht="13" thickBot="1">
      <c r="BJ31060" s="138"/>
      <c r="BK31060" s="138"/>
      <c r="BL31060" s="138"/>
      <c r="BM31060" s="138"/>
    </row>
    <row r="31061" spans="62:65" ht="13" thickBot="1">
      <c r="BJ31061" s="138"/>
      <c r="BK31061" s="138"/>
      <c r="BL31061" s="138"/>
      <c r="BM31061" s="138"/>
    </row>
    <row r="31062" spans="62:65" ht="13" thickBot="1">
      <c r="BJ31062" s="138"/>
      <c r="BK31062" s="138"/>
      <c r="BL31062" s="138"/>
      <c r="BM31062" s="138"/>
    </row>
    <row r="31063" spans="62:65" ht="13" thickBot="1">
      <c r="BJ31063" s="138"/>
      <c r="BK31063" s="138"/>
      <c r="BL31063" s="138"/>
      <c r="BM31063" s="138"/>
    </row>
    <row r="31064" spans="62:65" ht="13" thickBot="1">
      <c r="BJ31064" s="138"/>
      <c r="BK31064" s="138"/>
      <c r="BL31064" s="138"/>
      <c r="BM31064" s="138"/>
    </row>
    <row r="31065" spans="62:65" ht="13" thickBot="1">
      <c r="BJ31065" s="138"/>
      <c r="BK31065" s="138"/>
      <c r="BL31065" s="138"/>
      <c r="BM31065" s="138"/>
    </row>
    <row r="31066" spans="62:65" ht="13" thickBot="1">
      <c r="BJ31066" s="138"/>
      <c r="BK31066" s="138"/>
      <c r="BL31066" s="138"/>
      <c r="BM31066" s="138"/>
    </row>
    <row r="31067" spans="62:65" ht="13" thickBot="1">
      <c r="BJ31067" s="138"/>
      <c r="BK31067" s="138"/>
      <c r="BL31067" s="138"/>
      <c r="BM31067" s="138"/>
    </row>
    <row r="31068" spans="62:65" ht="13" thickBot="1">
      <c r="BJ31068" s="138"/>
      <c r="BK31068" s="138"/>
      <c r="BL31068" s="138"/>
      <c r="BM31068" s="138"/>
    </row>
    <row r="31069" spans="62:65" ht="13" thickBot="1">
      <c r="BJ31069" s="138"/>
      <c r="BK31069" s="138"/>
      <c r="BL31069" s="138"/>
      <c r="BM31069" s="138"/>
    </row>
    <row r="31070" spans="62:65" ht="13" thickBot="1">
      <c r="BJ31070" s="138"/>
      <c r="BK31070" s="138"/>
      <c r="BL31070" s="138"/>
      <c r="BM31070" s="138"/>
    </row>
    <row r="31071" spans="62:65" ht="13" thickBot="1">
      <c r="BJ31071" s="138"/>
      <c r="BK31071" s="138"/>
      <c r="BL31071" s="138"/>
      <c r="BM31071" s="138"/>
    </row>
    <row r="31072" spans="62:65" ht="13" thickBot="1">
      <c r="BJ31072" s="138"/>
      <c r="BK31072" s="138"/>
      <c r="BL31072" s="138"/>
      <c r="BM31072" s="138"/>
    </row>
    <row r="31073" spans="62:65" ht="13" thickBot="1">
      <c r="BJ31073" s="138"/>
      <c r="BK31073" s="138"/>
      <c r="BL31073" s="138"/>
      <c r="BM31073" s="138"/>
    </row>
    <row r="31074" spans="62:65" ht="13" thickBot="1">
      <c r="BJ31074" s="138"/>
      <c r="BK31074" s="138"/>
      <c r="BL31074" s="138"/>
      <c r="BM31074" s="138"/>
    </row>
    <row r="31075" spans="62:65" ht="13" thickBot="1">
      <c r="BJ31075" s="138"/>
      <c r="BK31075" s="138"/>
      <c r="BL31075" s="138"/>
      <c r="BM31075" s="138"/>
    </row>
    <row r="31076" spans="62:65" ht="13" thickBot="1">
      <c r="BJ31076" s="138"/>
      <c r="BK31076" s="138"/>
      <c r="BL31076" s="138"/>
      <c r="BM31076" s="138"/>
    </row>
    <row r="31077" spans="62:65" ht="13" thickBot="1">
      <c r="BJ31077" s="138"/>
      <c r="BK31077" s="138"/>
      <c r="BL31077" s="138"/>
      <c r="BM31077" s="138"/>
    </row>
    <row r="31078" spans="62:65" ht="13" thickBot="1">
      <c r="BJ31078" s="138"/>
      <c r="BK31078" s="138"/>
      <c r="BL31078" s="138"/>
      <c r="BM31078" s="138"/>
    </row>
    <row r="31079" spans="62:65" ht="13" thickBot="1">
      <c r="BJ31079" s="138"/>
      <c r="BK31079" s="138"/>
      <c r="BL31079" s="138"/>
      <c r="BM31079" s="138"/>
    </row>
    <row r="31080" spans="62:65" ht="13" thickBot="1">
      <c r="BJ31080" s="138"/>
      <c r="BK31080" s="138"/>
      <c r="BL31080" s="138"/>
      <c r="BM31080" s="138"/>
    </row>
    <row r="31081" spans="62:65" ht="13" thickBot="1">
      <c r="BJ31081" s="138"/>
      <c r="BK31081" s="138"/>
      <c r="BL31081" s="138"/>
      <c r="BM31081" s="138"/>
    </row>
    <row r="31082" spans="62:65" ht="13" thickBot="1">
      <c r="BJ31082" s="138"/>
      <c r="BK31082" s="138"/>
      <c r="BL31082" s="138"/>
      <c r="BM31082" s="138"/>
    </row>
    <row r="31083" spans="62:65" ht="13" thickBot="1">
      <c r="BJ31083" s="138"/>
      <c r="BK31083" s="138"/>
      <c r="BL31083" s="138"/>
      <c r="BM31083" s="138"/>
    </row>
    <row r="31084" spans="62:65" ht="13" thickBot="1">
      <c r="BJ31084" s="138"/>
      <c r="BK31084" s="138"/>
      <c r="BL31084" s="138"/>
      <c r="BM31084" s="138"/>
    </row>
    <row r="31085" spans="62:65" ht="13" thickBot="1">
      <c r="BJ31085" s="138"/>
      <c r="BK31085" s="138"/>
      <c r="BL31085" s="138"/>
      <c r="BM31085" s="138"/>
    </row>
    <row r="31086" spans="62:65" ht="13" thickBot="1">
      <c r="BJ31086" s="138"/>
      <c r="BK31086" s="138"/>
      <c r="BL31086" s="138"/>
      <c r="BM31086" s="138"/>
    </row>
    <row r="31087" spans="62:65" ht="13" thickBot="1">
      <c r="BJ31087" s="138"/>
      <c r="BK31087" s="138"/>
      <c r="BL31087" s="138"/>
      <c r="BM31087" s="138"/>
    </row>
    <row r="31088" spans="62:65" ht="13" thickBot="1">
      <c r="BJ31088" s="138"/>
      <c r="BK31088" s="138"/>
      <c r="BL31088" s="138"/>
      <c r="BM31088" s="138"/>
    </row>
    <row r="31089" spans="62:65" ht="13" thickBot="1">
      <c r="BJ31089" s="138"/>
      <c r="BK31089" s="138"/>
      <c r="BL31089" s="138"/>
      <c r="BM31089" s="138"/>
    </row>
    <row r="31090" spans="62:65" ht="13" thickBot="1">
      <c r="BJ31090" s="138"/>
      <c r="BK31090" s="138"/>
      <c r="BL31090" s="138"/>
      <c r="BM31090" s="138"/>
    </row>
    <row r="31091" spans="62:65" ht="13" thickBot="1">
      <c r="BJ31091" s="138"/>
      <c r="BK31091" s="138"/>
      <c r="BL31091" s="138"/>
      <c r="BM31091" s="138"/>
    </row>
    <row r="31092" spans="62:65" ht="13" thickBot="1">
      <c r="BJ31092" s="138"/>
      <c r="BK31092" s="138"/>
      <c r="BL31092" s="138"/>
      <c r="BM31092" s="138"/>
    </row>
    <row r="31093" spans="62:65" ht="13" thickBot="1">
      <c r="BJ31093" s="138"/>
      <c r="BK31093" s="138"/>
      <c r="BL31093" s="138"/>
      <c r="BM31093" s="138"/>
    </row>
    <row r="31094" spans="62:65" ht="13" thickBot="1">
      <c r="BJ31094" s="138"/>
      <c r="BK31094" s="138"/>
      <c r="BL31094" s="138"/>
      <c r="BM31094" s="138"/>
    </row>
    <row r="31095" spans="62:65" ht="13" thickBot="1">
      <c r="BJ31095" s="138"/>
      <c r="BK31095" s="138"/>
      <c r="BL31095" s="138"/>
      <c r="BM31095" s="138"/>
    </row>
    <row r="31096" spans="62:65" ht="13" thickBot="1">
      <c r="BJ31096" s="138"/>
      <c r="BK31096" s="138"/>
      <c r="BL31096" s="138"/>
      <c r="BM31096" s="138"/>
    </row>
    <row r="31097" spans="62:65" ht="13" thickBot="1">
      <c r="BJ31097" s="138"/>
      <c r="BK31097" s="138"/>
      <c r="BL31097" s="138"/>
      <c r="BM31097" s="138"/>
    </row>
    <row r="31098" spans="62:65" ht="13" thickBot="1">
      <c r="BJ31098" s="138"/>
      <c r="BK31098" s="138"/>
      <c r="BL31098" s="138"/>
      <c r="BM31098" s="138"/>
    </row>
    <row r="31099" spans="62:65" ht="13" thickBot="1">
      <c r="BJ31099" s="138"/>
      <c r="BK31099" s="138"/>
      <c r="BL31099" s="138"/>
      <c r="BM31099" s="138"/>
    </row>
    <row r="31100" spans="62:65" ht="13" thickBot="1">
      <c r="BJ31100" s="138"/>
      <c r="BK31100" s="138"/>
      <c r="BL31100" s="138"/>
      <c r="BM31100" s="138"/>
    </row>
    <row r="31101" spans="62:65" ht="13" thickBot="1">
      <c r="BJ31101" s="138"/>
      <c r="BK31101" s="138"/>
      <c r="BL31101" s="138"/>
      <c r="BM31101" s="138"/>
    </row>
    <row r="31102" spans="62:65" ht="13" thickBot="1">
      <c r="BJ31102" s="138"/>
      <c r="BK31102" s="138"/>
      <c r="BL31102" s="138"/>
      <c r="BM31102" s="138"/>
    </row>
    <row r="31103" spans="62:65" ht="13" thickBot="1">
      <c r="BJ31103" s="138"/>
      <c r="BK31103" s="138"/>
      <c r="BL31103" s="138"/>
      <c r="BM31103" s="138"/>
    </row>
    <row r="31104" spans="62:65" ht="13" thickBot="1">
      <c r="BJ31104" s="138"/>
      <c r="BK31104" s="138"/>
      <c r="BL31104" s="138"/>
      <c r="BM31104" s="138"/>
    </row>
    <row r="31105" spans="62:65" ht="13" thickBot="1">
      <c r="BJ31105" s="138"/>
      <c r="BK31105" s="138"/>
      <c r="BL31105" s="138"/>
      <c r="BM31105" s="138"/>
    </row>
    <row r="31106" spans="62:65" ht="13" thickBot="1">
      <c r="BJ31106" s="138"/>
      <c r="BK31106" s="138"/>
      <c r="BL31106" s="138"/>
      <c r="BM31106" s="138"/>
    </row>
    <row r="31107" spans="62:65" ht="13" thickBot="1">
      <c r="BJ31107" s="138"/>
      <c r="BK31107" s="138"/>
      <c r="BL31107" s="138"/>
      <c r="BM31107" s="138"/>
    </row>
    <row r="31108" spans="62:65" ht="13" thickBot="1">
      <c r="BJ31108" s="138"/>
      <c r="BK31108" s="138"/>
      <c r="BL31108" s="138"/>
      <c r="BM31108" s="138"/>
    </row>
    <row r="31109" spans="62:65" ht="13" thickBot="1">
      <c r="BJ31109" s="138"/>
      <c r="BK31109" s="138"/>
      <c r="BL31109" s="138"/>
      <c r="BM31109" s="138"/>
    </row>
    <row r="31110" spans="62:65" ht="13" thickBot="1">
      <c r="BJ31110" s="138"/>
      <c r="BK31110" s="138"/>
      <c r="BL31110" s="138"/>
      <c r="BM31110" s="138"/>
    </row>
    <row r="31111" spans="62:65" ht="13" thickBot="1">
      <c r="BJ31111" s="138"/>
      <c r="BK31111" s="138"/>
      <c r="BL31111" s="138"/>
      <c r="BM31111" s="138"/>
    </row>
    <row r="31112" spans="62:65" ht="13" thickBot="1">
      <c r="BJ31112" s="138"/>
      <c r="BK31112" s="138"/>
      <c r="BL31112" s="138"/>
      <c r="BM31112" s="138"/>
    </row>
    <row r="31113" spans="62:65" ht="13" thickBot="1">
      <c r="BJ31113" s="138"/>
      <c r="BK31113" s="138"/>
      <c r="BL31113" s="138"/>
      <c r="BM31113" s="138"/>
    </row>
    <row r="31114" spans="62:65" ht="13" thickBot="1">
      <c r="BJ31114" s="138"/>
      <c r="BK31114" s="138"/>
      <c r="BL31114" s="138"/>
      <c r="BM31114" s="138"/>
    </row>
    <row r="31115" spans="62:65" ht="13" thickBot="1">
      <c r="BJ31115" s="138"/>
      <c r="BK31115" s="138"/>
      <c r="BL31115" s="138"/>
      <c r="BM31115" s="138"/>
    </row>
    <row r="31116" spans="62:65" ht="13" thickBot="1">
      <c r="BJ31116" s="138"/>
      <c r="BK31116" s="138"/>
      <c r="BL31116" s="138"/>
      <c r="BM31116" s="138"/>
    </row>
    <row r="31117" spans="62:65" ht="13" thickBot="1">
      <c r="BJ31117" s="138"/>
      <c r="BK31117" s="138"/>
      <c r="BL31117" s="138"/>
      <c r="BM31117" s="138"/>
    </row>
    <row r="31118" spans="62:65" ht="13" thickBot="1">
      <c r="BJ31118" s="138"/>
      <c r="BK31118" s="138"/>
      <c r="BL31118" s="138"/>
      <c r="BM31118" s="138"/>
    </row>
    <row r="31119" spans="62:65" ht="13" thickBot="1">
      <c r="BJ31119" s="138"/>
      <c r="BK31119" s="138"/>
      <c r="BL31119" s="138"/>
      <c r="BM31119" s="138"/>
    </row>
    <row r="31120" spans="62:65" ht="13" thickBot="1">
      <c r="BJ31120" s="138"/>
      <c r="BK31120" s="138"/>
      <c r="BL31120" s="138"/>
      <c r="BM31120" s="138"/>
    </row>
    <row r="31121" spans="62:65" ht="13" thickBot="1">
      <c r="BJ31121" s="138"/>
      <c r="BK31121" s="138"/>
      <c r="BL31121" s="138"/>
      <c r="BM31121" s="138"/>
    </row>
    <row r="31122" spans="62:65" ht="13" thickBot="1">
      <c r="BJ31122" s="138"/>
      <c r="BK31122" s="138"/>
      <c r="BL31122" s="138"/>
      <c r="BM31122" s="138"/>
    </row>
    <row r="31123" spans="62:65" ht="13" thickBot="1">
      <c r="BJ31123" s="138"/>
      <c r="BK31123" s="138"/>
      <c r="BL31123" s="138"/>
      <c r="BM31123" s="138"/>
    </row>
    <row r="31124" spans="62:65" ht="13" thickBot="1">
      <c r="BJ31124" s="138"/>
      <c r="BK31124" s="138"/>
      <c r="BL31124" s="138"/>
      <c r="BM31124" s="138"/>
    </row>
    <row r="31125" spans="62:65" ht="13" thickBot="1">
      <c r="BJ31125" s="138"/>
      <c r="BK31125" s="138"/>
      <c r="BL31125" s="138"/>
      <c r="BM31125" s="138"/>
    </row>
    <row r="31126" spans="62:65" ht="13" thickBot="1">
      <c r="BJ31126" s="138"/>
      <c r="BK31126" s="138"/>
      <c r="BL31126" s="138"/>
      <c r="BM31126" s="138"/>
    </row>
    <row r="31127" spans="62:65" ht="13" thickBot="1">
      <c r="BJ31127" s="138"/>
      <c r="BK31127" s="138"/>
      <c r="BL31127" s="138"/>
      <c r="BM31127" s="138"/>
    </row>
    <row r="31128" spans="62:65" ht="13" thickBot="1">
      <c r="BJ31128" s="138"/>
      <c r="BK31128" s="138"/>
      <c r="BL31128" s="138"/>
      <c r="BM31128" s="138"/>
    </row>
    <row r="31129" spans="62:65" ht="13" thickBot="1">
      <c r="BJ31129" s="138"/>
      <c r="BK31129" s="138"/>
      <c r="BL31129" s="138"/>
      <c r="BM31129" s="138"/>
    </row>
    <row r="31130" spans="62:65" ht="13" thickBot="1">
      <c r="BJ31130" s="138"/>
      <c r="BK31130" s="138"/>
      <c r="BL31130" s="138"/>
      <c r="BM31130" s="138"/>
    </row>
    <row r="31131" spans="62:65" ht="13" thickBot="1">
      <c r="BJ31131" s="138"/>
      <c r="BK31131" s="138"/>
      <c r="BL31131" s="138"/>
      <c r="BM31131" s="138"/>
    </row>
    <row r="31132" spans="62:65" ht="13" thickBot="1">
      <c r="BJ31132" s="138"/>
      <c r="BK31132" s="138"/>
      <c r="BL31132" s="138"/>
      <c r="BM31132" s="138"/>
    </row>
    <row r="31133" spans="62:65" ht="13" thickBot="1">
      <c r="BJ31133" s="138"/>
      <c r="BK31133" s="138"/>
      <c r="BL31133" s="138"/>
      <c r="BM31133" s="138"/>
    </row>
    <row r="31134" spans="62:65" ht="13" thickBot="1">
      <c r="BJ31134" s="138"/>
      <c r="BK31134" s="138"/>
      <c r="BL31134" s="138"/>
      <c r="BM31134" s="138"/>
    </row>
    <row r="31135" spans="62:65" ht="13" thickBot="1">
      <c r="BJ31135" s="138"/>
      <c r="BK31135" s="138"/>
      <c r="BL31135" s="138"/>
      <c r="BM31135" s="138"/>
    </row>
    <row r="31136" spans="62:65" ht="13" thickBot="1">
      <c r="BJ31136" s="138"/>
      <c r="BK31136" s="138"/>
      <c r="BL31136" s="138"/>
      <c r="BM31136" s="138"/>
    </row>
    <row r="31137" spans="62:65" ht="13" thickBot="1">
      <c r="BJ31137" s="138"/>
      <c r="BK31137" s="138"/>
      <c r="BL31137" s="138"/>
      <c r="BM31137" s="138"/>
    </row>
    <row r="31138" spans="62:65" ht="13" thickBot="1">
      <c r="BJ31138" s="138"/>
      <c r="BK31138" s="138"/>
      <c r="BL31138" s="138"/>
      <c r="BM31138" s="138"/>
    </row>
    <row r="31139" spans="62:65" ht="13" thickBot="1">
      <c r="BJ31139" s="138"/>
      <c r="BK31139" s="138"/>
      <c r="BL31139" s="138"/>
      <c r="BM31139" s="138"/>
    </row>
    <row r="31140" spans="62:65" ht="13" thickBot="1">
      <c r="BJ31140" s="138"/>
      <c r="BK31140" s="138"/>
      <c r="BL31140" s="138"/>
      <c r="BM31140" s="138"/>
    </row>
    <row r="31141" spans="62:65" ht="13" thickBot="1">
      <c r="BJ31141" s="138"/>
      <c r="BK31141" s="138"/>
      <c r="BL31141" s="138"/>
      <c r="BM31141" s="138"/>
    </row>
    <row r="31142" spans="62:65" ht="13" thickBot="1">
      <c r="BJ31142" s="138"/>
      <c r="BK31142" s="138"/>
      <c r="BL31142" s="138"/>
      <c r="BM31142" s="138"/>
    </row>
    <row r="31143" spans="62:65" ht="13" thickBot="1">
      <c r="BJ31143" s="138"/>
      <c r="BK31143" s="138"/>
      <c r="BL31143" s="138"/>
      <c r="BM31143" s="138"/>
    </row>
    <row r="31144" spans="62:65" ht="13" thickBot="1">
      <c r="BJ31144" s="138"/>
      <c r="BK31144" s="138"/>
      <c r="BL31144" s="138"/>
      <c r="BM31144" s="138"/>
    </row>
    <row r="31145" spans="62:65" ht="13" thickBot="1">
      <c r="BJ31145" s="138"/>
      <c r="BK31145" s="138"/>
      <c r="BL31145" s="138"/>
      <c r="BM31145" s="138"/>
    </row>
    <row r="31146" spans="62:65" ht="13" thickBot="1">
      <c r="BJ31146" s="138"/>
      <c r="BK31146" s="138"/>
      <c r="BL31146" s="138"/>
      <c r="BM31146" s="138"/>
    </row>
    <row r="31147" spans="62:65" ht="13" thickBot="1">
      <c r="BJ31147" s="138"/>
      <c r="BK31147" s="138"/>
      <c r="BL31147" s="138"/>
      <c r="BM31147" s="138"/>
    </row>
    <row r="31148" spans="62:65" ht="13" thickBot="1">
      <c r="BJ31148" s="138"/>
      <c r="BK31148" s="138"/>
      <c r="BL31148" s="138"/>
      <c r="BM31148" s="138"/>
    </row>
    <row r="31149" spans="62:65" ht="13" thickBot="1">
      <c r="BJ31149" s="138"/>
      <c r="BK31149" s="138"/>
      <c r="BL31149" s="138"/>
      <c r="BM31149" s="138"/>
    </row>
    <row r="31150" spans="62:65" ht="13" thickBot="1">
      <c r="BJ31150" s="138"/>
      <c r="BK31150" s="138"/>
      <c r="BL31150" s="138"/>
      <c r="BM31150" s="138"/>
    </row>
    <row r="31151" spans="62:65" ht="13" thickBot="1">
      <c r="BJ31151" s="138"/>
      <c r="BK31151" s="138"/>
      <c r="BL31151" s="138"/>
      <c r="BM31151" s="138"/>
    </row>
    <row r="31152" spans="62:65" ht="13" thickBot="1">
      <c r="BJ31152" s="138"/>
      <c r="BK31152" s="138"/>
      <c r="BL31152" s="138"/>
      <c r="BM31152" s="138"/>
    </row>
    <row r="31153" spans="62:65" ht="13" thickBot="1">
      <c r="BJ31153" s="138"/>
      <c r="BK31153" s="138"/>
      <c r="BL31153" s="138"/>
      <c r="BM31153" s="138"/>
    </row>
    <row r="31154" spans="62:65" ht="13" thickBot="1">
      <c r="BJ31154" s="138"/>
      <c r="BK31154" s="138"/>
      <c r="BL31154" s="138"/>
      <c r="BM31154" s="138"/>
    </row>
    <row r="31155" spans="62:65" ht="13" thickBot="1">
      <c r="BJ31155" s="138"/>
      <c r="BK31155" s="138"/>
      <c r="BL31155" s="138"/>
      <c r="BM31155" s="138"/>
    </row>
    <row r="31156" spans="62:65" ht="13" thickBot="1">
      <c r="BJ31156" s="138"/>
      <c r="BK31156" s="138"/>
      <c r="BL31156" s="138"/>
      <c r="BM31156" s="138"/>
    </row>
    <row r="31157" spans="62:65" ht="13" thickBot="1">
      <c r="BJ31157" s="138"/>
      <c r="BK31157" s="138"/>
      <c r="BL31157" s="138"/>
      <c r="BM31157" s="138"/>
    </row>
    <row r="31158" spans="62:65" ht="13" thickBot="1">
      <c r="BJ31158" s="138"/>
      <c r="BK31158" s="138"/>
      <c r="BL31158" s="138"/>
      <c r="BM31158" s="138"/>
    </row>
    <row r="31159" spans="62:65" ht="13" thickBot="1">
      <c r="BJ31159" s="138"/>
      <c r="BK31159" s="138"/>
      <c r="BL31159" s="138"/>
      <c r="BM31159" s="138"/>
    </row>
    <row r="31160" spans="62:65" ht="13" thickBot="1">
      <c r="BJ31160" s="138"/>
      <c r="BK31160" s="138"/>
      <c r="BL31160" s="138"/>
      <c r="BM31160" s="138"/>
    </row>
    <row r="31161" spans="62:65" ht="13" thickBot="1">
      <c r="BJ31161" s="138"/>
      <c r="BK31161" s="138"/>
      <c r="BL31161" s="138"/>
      <c r="BM31161" s="138"/>
    </row>
    <row r="31162" spans="62:65" ht="13" thickBot="1">
      <c r="BJ31162" s="138"/>
      <c r="BK31162" s="138"/>
      <c r="BL31162" s="138"/>
      <c r="BM31162" s="138"/>
    </row>
    <row r="31163" spans="62:65" ht="13" thickBot="1">
      <c r="BJ31163" s="138"/>
      <c r="BK31163" s="138"/>
      <c r="BL31163" s="138"/>
      <c r="BM31163" s="138"/>
    </row>
    <row r="31164" spans="62:65" ht="13" thickBot="1">
      <c r="BJ31164" s="138"/>
      <c r="BK31164" s="138"/>
      <c r="BL31164" s="138"/>
      <c r="BM31164" s="138"/>
    </row>
    <row r="31165" spans="62:65" ht="13" thickBot="1">
      <c r="BJ31165" s="138"/>
      <c r="BK31165" s="138"/>
      <c r="BL31165" s="138"/>
      <c r="BM31165" s="138"/>
    </row>
    <row r="31166" spans="62:65" ht="13" thickBot="1">
      <c r="BJ31166" s="138"/>
      <c r="BK31166" s="138"/>
      <c r="BL31166" s="138"/>
      <c r="BM31166" s="138"/>
    </row>
    <row r="31167" spans="62:65" ht="13" thickBot="1">
      <c r="BJ31167" s="138"/>
      <c r="BK31167" s="138"/>
      <c r="BL31167" s="138"/>
      <c r="BM31167" s="138"/>
    </row>
    <row r="31168" spans="62:65" ht="13" thickBot="1">
      <c r="BJ31168" s="138"/>
      <c r="BK31168" s="138"/>
      <c r="BL31168" s="138"/>
      <c r="BM31168" s="138"/>
    </row>
    <row r="31169" spans="62:65" ht="13" thickBot="1">
      <c r="BJ31169" s="138"/>
      <c r="BK31169" s="138"/>
      <c r="BL31169" s="138"/>
      <c r="BM31169" s="138"/>
    </row>
    <row r="31170" spans="62:65" ht="13" thickBot="1">
      <c r="BJ31170" s="138"/>
      <c r="BK31170" s="138"/>
      <c r="BL31170" s="138"/>
      <c r="BM31170" s="138"/>
    </row>
    <row r="31171" spans="62:65" ht="13" thickBot="1">
      <c r="BJ31171" s="138"/>
      <c r="BK31171" s="138"/>
      <c r="BL31171" s="138"/>
      <c r="BM31171" s="138"/>
    </row>
    <row r="31172" spans="62:65" ht="13" thickBot="1">
      <c r="BJ31172" s="138"/>
      <c r="BK31172" s="138"/>
      <c r="BL31172" s="138"/>
      <c r="BM31172" s="138"/>
    </row>
    <row r="31173" spans="62:65" ht="13" thickBot="1">
      <c r="BJ31173" s="138"/>
      <c r="BK31173" s="138"/>
      <c r="BL31173" s="138"/>
      <c r="BM31173" s="138"/>
    </row>
    <row r="31174" spans="62:65" ht="13" thickBot="1">
      <c r="BJ31174" s="138"/>
      <c r="BK31174" s="138"/>
      <c r="BL31174" s="138"/>
      <c r="BM31174" s="138"/>
    </row>
    <row r="31175" spans="62:65" ht="13" thickBot="1">
      <c r="BJ31175" s="138"/>
      <c r="BK31175" s="138"/>
      <c r="BL31175" s="138"/>
      <c r="BM31175" s="138"/>
    </row>
    <row r="31176" spans="62:65" ht="13" thickBot="1">
      <c r="BJ31176" s="138"/>
      <c r="BK31176" s="138"/>
      <c r="BL31176" s="138"/>
      <c r="BM31176" s="138"/>
    </row>
    <row r="31177" spans="62:65" ht="13" thickBot="1">
      <c r="BJ31177" s="138"/>
      <c r="BK31177" s="138"/>
      <c r="BL31177" s="138"/>
      <c r="BM31177" s="138"/>
    </row>
    <row r="31178" spans="62:65" ht="13" thickBot="1">
      <c r="BJ31178" s="138"/>
      <c r="BK31178" s="138"/>
      <c r="BL31178" s="138"/>
      <c r="BM31178" s="138"/>
    </row>
    <row r="31179" spans="62:65" ht="13" thickBot="1">
      <c r="BJ31179" s="138"/>
      <c r="BK31179" s="138"/>
      <c r="BL31179" s="138"/>
      <c r="BM31179" s="138"/>
    </row>
    <row r="31180" spans="62:65" ht="13" thickBot="1">
      <c r="BJ31180" s="138"/>
      <c r="BK31180" s="138"/>
      <c r="BL31180" s="138"/>
      <c r="BM31180" s="138"/>
    </row>
    <row r="31181" spans="62:65" ht="13" thickBot="1">
      <c r="BJ31181" s="138"/>
      <c r="BK31181" s="138"/>
      <c r="BL31181" s="138"/>
      <c r="BM31181" s="138"/>
    </row>
    <row r="31182" spans="62:65" ht="13" thickBot="1">
      <c r="BJ31182" s="138"/>
      <c r="BK31182" s="138"/>
      <c r="BL31182" s="138"/>
      <c r="BM31182" s="138"/>
    </row>
    <row r="31183" spans="62:65" ht="13" thickBot="1">
      <c r="BJ31183" s="138"/>
      <c r="BK31183" s="138"/>
      <c r="BL31183" s="138"/>
      <c r="BM31183" s="138"/>
    </row>
    <row r="31184" spans="62:65" ht="13" thickBot="1">
      <c r="BJ31184" s="138"/>
      <c r="BK31184" s="138"/>
      <c r="BL31184" s="138"/>
      <c r="BM31184" s="138"/>
    </row>
    <row r="31185" spans="62:65" ht="13" thickBot="1">
      <c r="BJ31185" s="138"/>
      <c r="BK31185" s="138"/>
      <c r="BL31185" s="138"/>
      <c r="BM31185" s="138"/>
    </row>
    <row r="31186" spans="62:65" ht="13" thickBot="1">
      <c r="BJ31186" s="138"/>
      <c r="BK31186" s="138"/>
      <c r="BL31186" s="138"/>
      <c r="BM31186" s="138"/>
    </row>
    <row r="31187" spans="62:65" ht="13" thickBot="1">
      <c r="BJ31187" s="138"/>
      <c r="BK31187" s="138"/>
      <c r="BL31187" s="138"/>
      <c r="BM31187" s="138"/>
    </row>
    <row r="31188" spans="62:65" ht="13" thickBot="1">
      <c r="BJ31188" s="138"/>
      <c r="BK31188" s="138"/>
      <c r="BL31188" s="138"/>
      <c r="BM31188" s="138"/>
    </row>
    <row r="31189" spans="62:65" ht="13" thickBot="1">
      <c r="BJ31189" s="138"/>
      <c r="BK31189" s="138"/>
      <c r="BL31189" s="138"/>
      <c r="BM31189" s="138"/>
    </row>
    <row r="31190" spans="62:65" ht="13" thickBot="1">
      <c r="BJ31190" s="138"/>
      <c r="BK31190" s="138"/>
      <c r="BL31190" s="138"/>
      <c r="BM31190" s="138"/>
    </row>
    <row r="31191" spans="62:65" ht="13" thickBot="1">
      <c r="BJ31191" s="138"/>
      <c r="BK31191" s="138"/>
      <c r="BL31191" s="138"/>
      <c r="BM31191" s="138"/>
    </row>
    <row r="31192" spans="62:65" ht="13" thickBot="1">
      <c r="BJ31192" s="138"/>
      <c r="BK31192" s="138"/>
      <c r="BL31192" s="138"/>
      <c r="BM31192" s="138"/>
    </row>
    <row r="31193" spans="62:65" ht="13" thickBot="1">
      <c r="BJ31193" s="138"/>
      <c r="BK31193" s="138"/>
      <c r="BL31193" s="138"/>
      <c r="BM31193" s="138"/>
    </row>
    <row r="31194" spans="62:65" ht="13" thickBot="1">
      <c r="BJ31194" s="138"/>
      <c r="BK31194" s="138"/>
      <c r="BL31194" s="138"/>
      <c r="BM31194" s="138"/>
    </row>
    <row r="31195" spans="62:65" ht="13" thickBot="1">
      <c r="BJ31195" s="138"/>
      <c r="BK31195" s="138"/>
      <c r="BL31195" s="138"/>
      <c r="BM31195" s="138"/>
    </row>
    <row r="31196" spans="62:65" ht="13" thickBot="1">
      <c r="BJ31196" s="138"/>
      <c r="BK31196" s="138"/>
      <c r="BL31196" s="138"/>
      <c r="BM31196" s="138"/>
    </row>
    <row r="31197" spans="62:65" ht="13" thickBot="1">
      <c r="BJ31197" s="138"/>
      <c r="BK31197" s="138"/>
      <c r="BL31197" s="138"/>
      <c r="BM31197" s="138"/>
    </row>
    <row r="31198" spans="62:65" ht="13" thickBot="1">
      <c r="BJ31198" s="138"/>
      <c r="BK31198" s="138"/>
      <c r="BL31198" s="138"/>
      <c r="BM31198" s="138"/>
    </row>
    <row r="31199" spans="62:65" ht="13" thickBot="1">
      <c r="BJ31199" s="138"/>
      <c r="BK31199" s="138"/>
      <c r="BL31199" s="138"/>
      <c r="BM31199" s="138"/>
    </row>
    <row r="31200" spans="62:65" ht="13" thickBot="1">
      <c r="BJ31200" s="138"/>
      <c r="BK31200" s="138"/>
      <c r="BL31200" s="138"/>
      <c r="BM31200" s="138"/>
    </row>
    <row r="31201" spans="62:65" ht="13" thickBot="1">
      <c r="BJ31201" s="138"/>
      <c r="BK31201" s="138"/>
      <c r="BL31201" s="138"/>
      <c r="BM31201" s="138"/>
    </row>
    <row r="31202" spans="62:65" ht="13" thickBot="1">
      <c r="BJ31202" s="138"/>
      <c r="BK31202" s="138"/>
      <c r="BL31202" s="138"/>
      <c r="BM31202" s="138"/>
    </row>
    <row r="31203" spans="62:65" ht="13" thickBot="1">
      <c r="BJ31203" s="138"/>
      <c r="BK31203" s="138"/>
      <c r="BL31203" s="138"/>
      <c r="BM31203" s="138"/>
    </row>
    <row r="31204" spans="62:65" ht="13" thickBot="1">
      <c r="BJ31204" s="138"/>
      <c r="BK31204" s="138"/>
      <c r="BL31204" s="138"/>
      <c r="BM31204" s="138"/>
    </row>
    <row r="31205" spans="62:65" ht="13" thickBot="1">
      <c r="BJ31205" s="138"/>
      <c r="BK31205" s="138"/>
      <c r="BL31205" s="138"/>
      <c r="BM31205" s="138"/>
    </row>
    <row r="31206" spans="62:65" ht="13" thickBot="1">
      <c r="BJ31206" s="138"/>
      <c r="BK31206" s="138"/>
      <c r="BL31206" s="138"/>
      <c r="BM31206" s="138"/>
    </row>
    <row r="31207" spans="62:65" ht="13" thickBot="1">
      <c r="BJ31207" s="138"/>
      <c r="BK31207" s="138"/>
      <c r="BL31207" s="138"/>
      <c r="BM31207" s="138"/>
    </row>
    <row r="31208" spans="62:65" ht="13" thickBot="1">
      <c r="BJ31208" s="138"/>
      <c r="BK31208" s="138"/>
      <c r="BL31208" s="138"/>
      <c r="BM31208" s="138"/>
    </row>
    <row r="31209" spans="62:65" ht="13" thickBot="1">
      <c r="BJ31209" s="138"/>
      <c r="BK31209" s="138"/>
      <c r="BL31209" s="138"/>
      <c r="BM31209" s="138"/>
    </row>
    <row r="31210" spans="62:65" ht="13" thickBot="1">
      <c r="BJ31210" s="138"/>
      <c r="BK31210" s="138"/>
      <c r="BL31210" s="138"/>
      <c r="BM31210" s="138"/>
    </row>
    <row r="31211" spans="62:65" ht="13" thickBot="1">
      <c r="BJ31211" s="138"/>
      <c r="BK31211" s="138"/>
      <c r="BL31211" s="138"/>
      <c r="BM31211" s="138"/>
    </row>
    <row r="31212" spans="62:65" ht="13" thickBot="1">
      <c r="BJ31212" s="138"/>
      <c r="BK31212" s="138"/>
      <c r="BL31212" s="138"/>
      <c r="BM31212" s="138"/>
    </row>
    <row r="31213" spans="62:65" ht="13" thickBot="1">
      <c r="BJ31213" s="138"/>
      <c r="BK31213" s="138"/>
      <c r="BL31213" s="138"/>
      <c r="BM31213" s="138"/>
    </row>
    <row r="31214" spans="62:65" ht="13" thickBot="1">
      <c r="BJ31214" s="138"/>
      <c r="BK31214" s="138"/>
      <c r="BL31214" s="138"/>
      <c r="BM31214" s="138"/>
    </row>
    <row r="31215" spans="62:65" ht="13" thickBot="1">
      <c r="BJ31215" s="138"/>
      <c r="BK31215" s="138"/>
      <c r="BL31215" s="138"/>
      <c r="BM31215" s="138"/>
    </row>
    <row r="31216" spans="62:65" ht="13" thickBot="1">
      <c r="BJ31216" s="138"/>
      <c r="BK31216" s="138"/>
      <c r="BL31216" s="138"/>
      <c r="BM31216" s="138"/>
    </row>
    <row r="31217" spans="62:65" ht="13" thickBot="1">
      <c r="BJ31217" s="138"/>
      <c r="BK31217" s="138"/>
      <c r="BL31217" s="138"/>
      <c r="BM31217" s="138"/>
    </row>
    <row r="31218" spans="62:65" ht="13" thickBot="1">
      <c r="BJ31218" s="138"/>
      <c r="BK31218" s="138"/>
      <c r="BL31218" s="138"/>
      <c r="BM31218" s="138"/>
    </row>
    <row r="31219" spans="62:65" ht="13" thickBot="1">
      <c r="BJ31219" s="138"/>
      <c r="BK31219" s="138"/>
      <c r="BL31219" s="138"/>
      <c r="BM31219" s="138"/>
    </row>
    <row r="31220" spans="62:65" ht="13" thickBot="1">
      <c r="BJ31220" s="138"/>
      <c r="BK31220" s="138"/>
      <c r="BL31220" s="138"/>
      <c r="BM31220" s="138"/>
    </row>
    <row r="31221" spans="62:65" ht="13" thickBot="1">
      <c r="BJ31221" s="138"/>
      <c r="BK31221" s="138"/>
      <c r="BL31221" s="138"/>
      <c r="BM31221" s="138"/>
    </row>
    <row r="31222" spans="62:65" ht="13" thickBot="1">
      <c r="BJ31222" s="138"/>
      <c r="BK31222" s="138"/>
      <c r="BL31222" s="138"/>
      <c r="BM31222" s="138"/>
    </row>
    <row r="31223" spans="62:65" ht="13" thickBot="1">
      <c r="BJ31223" s="138"/>
      <c r="BK31223" s="138"/>
      <c r="BL31223" s="138"/>
      <c r="BM31223" s="138"/>
    </row>
    <row r="31224" spans="62:65" ht="13" thickBot="1">
      <c r="BJ31224" s="138"/>
      <c r="BK31224" s="138"/>
      <c r="BL31224" s="138"/>
      <c r="BM31224" s="138"/>
    </row>
    <row r="31225" spans="62:65" ht="13" thickBot="1">
      <c r="BJ31225" s="138"/>
      <c r="BK31225" s="138"/>
      <c r="BL31225" s="138"/>
      <c r="BM31225" s="138"/>
    </row>
    <row r="31226" spans="62:65" ht="13" thickBot="1">
      <c r="BJ31226" s="138"/>
      <c r="BK31226" s="138"/>
      <c r="BL31226" s="138"/>
      <c r="BM31226" s="138"/>
    </row>
    <row r="31227" spans="62:65" ht="13" thickBot="1">
      <c r="BJ31227" s="138"/>
      <c r="BK31227" s="138"/>
      <c r="BL31227" s="138"/>
      <c r="BM31227" s="138"/>
    </row>
    <row r="31228" spans="62:65" ht="13" thickBot="1">
      <c r="BJ31228" s="138"/>
      <c r="BK31228" s="138"/>
      <c r="BL31228" s="138"/>
      <c r="BM31228" s="138"/>
    </row>
    <row r="31229" spans="62:65" ht="13" thickBot="1">
      <c r="BJ31229" s="138"/>
      <c r="BK31229" s="138"/>
      <c r="BL31229" s="138"/>
      <c r="BM31229" s="138"/>
    </row>
    <row r="31230" spans="62:65" ht="13" thickBot="1">
      <c r="BJ31230" s="138"/>
      <c r="BK31230" s="138"/>
      <c r="BL31230" s="138"/>
      <c r="BM31230" s="138"/>
    </row>
    <row r="31231" spans="62:65" ht="13" thickBot="1">
      <c r="BJ31231" s="138"/>
      <c r="BK31231" s="138"/>
      <c r="BL31231" s="138"/>
      <c r="BM31231" s="138"/>
    </row>
    <row r="31232" spans="62:65" ht="13" thickBot="1">
      <c r="BJ31232" s="138"/>
      <c r="BK31232" s="138"/>
      <c r="BL31232" s="138"/>
      <c r="BM31232" s="138"/>
    </row>
    <row r="31233" spans="62:65" ht="13" thickBot="1">
      <c r="BJ31233" s="138"/>
      <c r="BK31233" s="138"/>
      <c r="BL31233" s="138"/>
      <c r="BM31233" s="138"/>
    </row>
    <row r="31234" spans="62:65" ht="13" thickBot="1">
      <c r="BJ31234" s="138"/>
      <c r="BK31234" s="138"/>
      <c r="BL31234" s="138"/>
      <c r="BM31234" s="138"/>
    </row>
    <row r="31235" spans="62:65" ht="13" thickBot="1">
      <c r="BJ31235" s="138"/>
      <c r="BK31235" s="138"/>
      <c r="BL31235" s="138"/>
      <c r="BM31235" s="138"/>
    </row>
    <row r="31236" spans="62:65" ht="13" thickBot="1">
      <c r="BJ31236" s="138"/>
      <c r="BK31236" s="138"/>
      <c r="BL31236" s="138"/>
      <c r="BM31236" s="138"/>
    </row>
    <row r="31237" spans="62:65" ht="13" thickBot="1">
      <c r="BJ31237" s="138"/>
      <c r="BK31237" s="138"/>
      <c r="BL31237" s="138"/>
      <c r="BM31237" s="138"/>
    </row>
    <row r="31238" spans="62:65" ht="13" thickBot="1">
      <c r="BJ31238" s="138"/>
      <c r="BK31238" s="138"/>
      <c r="BL31238" s="138"/>
      <c r="BM31238" s="138"/>
    </row>
    <row r="31239" spans="62:65" ht="13" thickBot="1">
      <c r="BJ31239" s="138"/>
      <c r="BK31239" s="138"/>
      <c r="BL31239" s="138"/>
      <c r="BM31239" s="138"/>
    </row>
    <row r="31240" spans="62:65" ht="13" thickBot="1">
      <c r="BJ31240" s="138"/>
      <c r="BK31240" s="138"/>
      <c r="BL31240" s="138"/>
      <c r="BM31240" s="138"/>
    </row>
    <row r="31241" spans="62:65" ht="13" thickBot="1">
      <c r="BJ31241" s="138"/>
      <c r="BK31241" s="138"/>
      <c r="BL31241" s="138"/>
      <c r="BM31241" s="138"/>
    </row>
    <row r="31242" spans="62:65" ht="13" thickBot="1">
      <c r="BJ31242" s="138"/>
      <c r="BK31242" s="138"/>
      <c r="BL31242" s="138"/>
      <c r="BM31242" s="138"/>
    </row>
    <row r="31243" spans="62:65" ht="13" thickBot="1">
      <c r="BJ31243" s="138"/>
      <c r="BK31243" s="138"/>
      <c r="BL31243" s="138"/>
      <c r="BM31243" s="138"/>
    </row>
    <row r="31244" spans="62:65" ht="13" thickBot="1">
      <c r="BJ31244" s="138"/>
      <c r="BK31244" s="138"/>
      <c r="BL31244" s="138"/>
      <c r="BM31244" s="138"/>
    </row>
    <row r="31245" spans="62:65" ht="13" thickBot="1">
      <c r="BJ31245" s="138"/>
      <c r="BK31245" s="138"/>
      <c r="BL31245" s="138"/>
      <c r="BM31245" s="138"/>
    </row>
    <row r="31246" spans="62:65" ht="13" thickBot="1">
      <c r="BJ31246" s="138"/>
      <c r="BK31246" s="138"/>
      <c r="BL31246" s="138"/>
      <c r="BM31246" s="138"/>
    </row>
    <row r="31247" spans="62:65" ht="13" thickBot="1">
      <c r="BJ31247" s="138"/>
      <c r="BK31247" s="138"/>
      <c r="BL31247" s="138"/>
      <c r="BM31247" s="138"/>
    </row>
    <row r="31248" spans="62:65" ht="13" thickBot="1">
      <c r="BJ31248" s="138"/>
      <c r="BK31248" s="138"/>
      <c r="BL31248" s="138"/>
      <c r="BM31248" s="138"/>
    </row>
    <row r="31249" spans="62:65" ht="13" thickBot="1">
      <c r="BJ31249" s="138"/>
      <c r="BK31249" s="138"/>
      <c r="BL31249" s="138"/>
      <c r="BM31249" s="138"/>
    </row>
    <row r="31250" spans="62:65" ht="13" thickBot="1">
      <c r="BJ31250" s="138"/>
      <c r="BK31250" s="138"/>
      <c r="BL31250" s="138"/>
      <c r="BM31250" s="138"/>
    </row>
    <row r="31251" spans="62:65" ht="13" thickBot="1">
      <c r="BJ31251" s="138"/>
      <c r="BK31251" s="138"/>
      <c r="BL31251" s="138"/>
      <c r="BM31251" s="138"/>
    </row>
    <row r="31252" spans="62:65" ht="13" thickBot="1">
      <c r="BJ31252" s="138"/>
      <c r="BK31252" s="138"/>
      <c r="BL31252" s="138"/>
      <c r="BM31252" s="138"/>
    </row>
    <row r="31253" spans="62:65" ht="13" thickBot="1">
      <c r="BJ31253" s="138"/>
      <c r="BK31253" s="138"/>
      <c r="BL31253" s="138"/>
      <c r="BM31253" s="138"/>
    </row>
    <row r="31254" spans="62:65" ht="13" thickBot="1">
      <c r="BJ31254" s="138"/>
      <c r="BK31254" s="138"/>
      <c r="BL31254" s="138"/>
      <c r="BM31254" s="138"/>
    </row>
    <row r="31255" spans="62:65" ht="13" thickBot="1">
      <c r="BJ31255" s="138"/>
      <c r="BK31255" s="138"/>
      <c r="BL31255" s="138"/>
      <c r="BM31255" s="138"/>
    </row>
    <row r="31256" spans="62:65" ht="13" thickBot="1">
      <c r="BJ31256" s="138"/>
      <c r="BK31256" s="138"/>
      <c r="BL31256" s="138"/>
      <c r="BM31256" s="138"/>
    </row>
    <row r="31257" spans="62:65" ht="13" thickBot="1">
      <c r="BJ31257" s="138"/>
      <c r="BK31257" s="138"/>
      <c r="BL31257" s="138"/>
      <c r="BM31257" s="138"/>
    </row>
    <row r="31258" spans="62:65" ht="13" thickBot="1">
      <c r="BJ31258" s="138"/>
      <c r="BK31258" s="138"/>
      <c r="BL31258" s="138"/>
      <c r="BM31258" s="138"/>
    </row>
    <row r="31259" spans="62:65" ht="13" thickBot="1">
      <c r="BJ31259" s="138"/>
      <c r="BK31259" s="138"/>
      <c r="BL31259" s="138"/>
      <c r="BM31259" s="138"/>
    </row>
    <row r="31260" spans="62:65" ht="13" thickBot="1">
      <c r="BJ31260" s="138"/>
      <c r="BK31260" s="138"/>
      <c r="BL31260" s="138"/>
      <c r="BM31260" s="138"/>
    </row>
    <row r="31261" spans="62:65" ht="13" thickBot="1">
      <c r="BJ31261" s="138"/>
      <c r="BK31261" s="138"/>
      <c r="BL31261" s="138"/>
      <c r="BM31261" s="138"/>
    </row>
    <row r="31262" spans="62:65" ht="13" thickBot="1">
      <c r="BJ31262" s="138"/>
      <c r="BK31262" s="138"/>
      <c r="BL31262" s="138"/>
      <c r="BM31262" s="138"/>
    </row>
    <row r="31263" spans="62:65" ht="13" thickBot="1">
      <c r="BJ31263" s="138"/>
      <c r="BK31263" s="138"/>
      <c r="BL31263" s="138"/>
      <c r="BM31263" s="138"/>
    </row>
    <row r="31264" spans="62:65" ht="13" thickBot="1">
      <c r="BJ31264" s="138"/>
      <c r="BK31264" s="138"/>
      <c r="BL31264" s="138"/>
      <c r="BM31264" s="138"/>
    </row>
    <row r="31265" spans="62:65" ht="13" thickBot="1">
      <c r="BJ31265" s="138"/>
      <c r="BK31265" s="138"/>
      <c r="BL31265" s="138"/>
      <c r="BM31265" s="138"/>
    </row>
    <row r="31266" spans="62:65" ht="13" thickBot="1">
      <c r="BJ31266" s="138"/>
      <c r="BK31266" s="138"/>
      <c r="BL31266" s="138"/>
      <c r="BM31266" s="138"/>
    </row>
    <row r="31267" spans="62:65" ht="13" thickBot="1">
      <c r="BJ31267" s="138"/>
      <c r="BK31267" s="138"/>
      <c r="BL31267" s="138"/>
      <c r="BM31267" s="138"/>
    </row>
    <row r="31268" spans="62:65" ht="13" thickBot="1">
      <c r="BJ31268" s="138"/>
      <c r="BK31268" s="138"/>
      <c r="BL31268" s="138"/>
      <c r="BM31268" s="138"/>
    </row>
    <row r="31269" spans="62:65" ht="13" thickBot="1">
      <c r="BJ31269" s="138"/>
      <c r="BK31269" s="138"/>
      <c r="BL31269" s="138"/>
      <c r="BM31269" s="138"/>
    </row>
    <row r="31270" spans="62:65" ht="13" thickBot="1">
      <c r="BJ31270" s="138"/>
      <c r="BK31270" s="138"/>
      <c r="BL31270" s="138"/>
      <c r="BM31270" s="138"/>
    </row>
    <row r="31271" spans="62:65" ht="13" thickBot="1">
      <c r="BJ31271" s="138"/>
      <c r="BK31271" s="138"/>
      <c r="BL31271" s="138"/>
      <c r="BM31271" s="138"/>
    </row>
    <row r="31272" spans="62:65" ht="13" thickBot="1">
      <c r="BJ31272" s="138"/>
      <c r="BK31272" s="138"/>
      <c r="BL31272" s="138"/>
      <c r="BM31272" s="138"/>
    </row>
    <row r="31273" spans="62:65" ht="13" thickBot="1">
      <c r="BJ31273" s="138"/>
      <c r="BK31273" s="138"/>
      <c r="BL31273" s="138"/>
      <c r="BM31273" s="138"/>
    </row>
    <row r="31274" spans="62:65" ht="13" thickBot="1">
      <c r="BJ31274" s="138"/>
      <c r="BK31274" s="138"/>
      <c r="BL31274" s="138"/>
      <c r="BM31274" s="138"/>
    </row>
    <row r="31275" spans="62:65" ht="13" thickBot="1">
      <c r="BJ31275" s="138"/>
      <c r="BK31275" s="138"/>
      <c r="BL31275" s="138"/>
      <c r="BM31275" s="138"/>
    </row>
    <row r="31276" spans="62:65" ht="13" thickBot="1">
      <c r="BJ31276" s="138"/>
      <c r="BK31276" s="138"/>
      <c r="BL31276" s="138"/>
      <c r="BM31276" s="138"/>
    </row>
    <row r="31277" spans="62:65" ht="13" thickBot="1">
      <c r="BJ31277" s="138"/>
      <c r="BK31277" s="138"/>
      <c r="BL31277" s="138"/>
      <c r="BM31277" s="138"/>
    </row>
    <row r="31278" spans="62:65" ht="13" thickBot="1">
      <c r="BJ31278" s="138"/>
      <c r="BK31278" s="138"/>
      <c r="BL31278" s="138"/>
      <c r="BM31278" s="138"/>
    </row>
    <row r="31279" spans="62:65" ht="13" thickBot="1">
      <c r="BJ31279" s="138"/>
      <c r="BK31279" s="138"/>
      <c r="BL31279" s="138"/>
      <c r="BM31279" s="138"/>
    </row>
    <row r="31280" spans="62:65" ht="13" thickBot="1">
      <c r="BJ31280" s="138"/>
      <c r="BK31280" s="138"/>
      <c r="BL31280" s="138"/>
      <c r="BM31280" s="138"/>
    </row>
    <row r="31281" spans="62:65" ht="13" thickBot="1">
      <c r="BJ31281" s="138"/>
      <c r="BK31281" s="138"/>
      <c r="BL31281" s="138"/>
      <c r="BM31281" s="138"/>
    </row>
    <row r="31282" spans="62:65" ht="13" thickBot="1">
      <c r="BJ31282" s="138"/>
      <c r="BK31282" s="138"/>
      <c r="BL31282" s="138"/>
      <c r="BM31282" s="138"/>
    </row>
    <row r="31283" spans="62:65" ht="13" thickBot="1">
      <c r="BJ31283" s="138"/>
      <c r="BK31283" s="138"/>
      <c r="BL31283" s="138"/>
      <c r="BM31283" s="138"/>
    </row>
    <row r="31284" spans="62:65" ht="13" thickBot="1">
      <c r="BJ31284" s="138"/>
      <c r="BK31284" s="138"/>
      <c r="BL31284" s="138"/>
      <c r="BM31284" s="138"/>
    </row>
    <row r="31285" spans="62:65" ht="13" thickBot="1">
      <c r="BJ31285" s="138"/>
      <c r="BK31285" s="138"/>
      <c r="BL31285" s="138"/>
      <c r="BM31285" s="138"/>
    </row>
    <row r="31286" spans="62:65" ht="13" thickBot="1">
      <c r="BJ31286" s="138"/>
      <c r="BK31286" s="138"/>
      <c r="BL31286" s="138"/>
      <c r="BM31286" s="138"/>
    </row>
    <row r="31287" spans="62:65" ht="13" thickBot="1">
      <c r="BJ31287" s="138"/>
      <c r="BK31287" s="138"/>
      <c r="BL31287" s="138"/>
      <c r="BM31287" s="138"/>
    </row>
    <row r="31288" spans="62:65" ht="13" thickBot="1">
      <c r="BJ31288" s="138"/>
      <c r="BK31288" s="138"/>
      <c r="BL31288" s="138"/>
      <c r="BM31288" s="138"/>
    </row>
    <row r="31289" spans="62:65" ht="13" thickBot="1">
      <c r="BJ31289" s="138"/>
      <c r="BK31289" s="138"/>
      <c r="BL31289" s="138"/>
      <c r="BM31289" s="138"/>
    </row>
    <row r="31290" spans="62:65" ht="13" thickBot="1">
      <c r="BJ31290" s="138"/>
      <c r="BK31290" s="138"/>
      <c r="BL31290" s="138"/>
      <c r="BM31290" s="138"/>
    </row>
    <row r="31291" spans="62:65" ht="13" thickBot="1">
      <c r="BJ31291" s="138"/>
      <c r="BK31291" s="138"/>
      <c r="BL31291" s="138"/>
      <c r="BM31291" s="138"/>
    </row>
    <row r="31292" spans="62:65" ht="13" thickBot="1">
      <c r="BJ31292" s="138"/>
      <c r="BK31292" s="138"/>
      <c r="BL31292" s="138"/>
      <c r="BM31292" s="138"/>
    </row>
    <row r="31293" spans="62:65" ht="13" thickBot="1">
      <c r="BJ31293" s="138"/>
      <c r="BK31293" s="138"/>
      <c r="BL31293" s="138"/>
      <c r="BM31293" s="138"/>
    </row>
    <row r="31294" spans="62:65" ht="13" thickBot="1">
      <c r="BJ31294" s="138"/>
      <c r="BK31294" s="138"/>
      <c r="BL31294" s="138"/>
      <c r="BM31294" s="138"/>
    </row>
    <row r="31295" spans="62:65" ht="13" thickBot="1">
      <c r="BJ31295" s="138"/>
      <c r="BK31295" s="138"/>
      <c r="BL31295" s="138"/>
      <c r="BM31295" s="138"/>
    </row>
    <row r="31296" spans="62:65" ht="13" thickBot="1">
      <c r="BJ31296" s="138"/>
      <c r="BK31296" s="138"/>
      <c r="BL31296" s="138"/>
      <c r="BM31296" s="138"/>
    </row>
    <row r="31297" spans="62:65" ht="13" thickBot="1">
      <c r="BJ31297" s="138"/>
      <c r="BK31297" s="138"/>
      <c r="BL31297" s="138"/>
      <c r="BM31297" s="138"/>
    </row>
    <row r="31298" spans="62:65" ht="13" thickBot="1">
      <c r="BJ31298" s="138"/>
      <c r="BK31298" s="138"/>
      <c r="BL31298" s="138"/>
      <c r="BM31298" s="138"/>
    </row>
    <row r="31299" spans="62:65" ht="13" thickBot="1">
      <c r="BJ31299" s="138"/>
      <c r="BK31299" s="138"/>
      <c r="BL31299" s="138"/>
      <c r="BM31299" s="138"/>
    </row>
    <row r="31300" spans="62:65" ht="13" thickBot="1">
      <c r="BJ31300" s="138"/>
      <c r="BK31300" s="138"/>
      <c r="BL31300" s="138"/>
      <c r="BM31300" s="138"/>
    </row>
    <row r="31301" spans="62:65" ht="13" thickBot="1">
      <c r="BJ31301" s="138"/>
      <c r="BK31301" s="138"/>
      <c r="BL31301" s="138"/>
      <c r="BM31301" s="138"/>
    </row>
    <row r="31302" spans="62:65" ht="13" thickBot="1">
      <c r="BJ31302" s="138"/>
      <c r="BK31302" s="138"/>
      <c r="BL31302" s="138"/>
      <c r="BM31302" s="138"/>
    </row>
    <row r="31303" spans="62:65" ht="13" thickBot="1">
      <c r="BJ31303" s="138"/>
      <c r="BK31303" s="138"/>
      <c r="BL31303" s="138"/>
      <c r="BM31303" s="138"/>
    </row>
    <row r="31304" spans="62:65" ht="13" thickBot="1">
      <c r="BJ31304" s="138"/>
      <c r="BK31304" s="138"/>
      <c r="BL31304" s="138"/>
      <c r="BM31304" s="138"/>
    </row>
    <row r="31305" spans="62:65" ht="13" thickBot="1">
      <c r="BJ31305" s="138"/>
      <c r="BK31305" s="138"/>
      <c r="BL31305" s="138"/>
      <c r="BM31305" s="138"/>
    </row>
    <row r="31306" spans="62:65" ht="13" thickBot="1">
      <c r="BJ31306" s="138"/>
      <c r="BK31306" s="138"/>
      <c r="BL31306" s="138"/>
      <c r="BM31306" s="138"/>
    </row>
    <row r="31307" spans="62:65" ht="13" thickBot="1">
      <c r="BJ31307" s="138"/>
      <c r="BK31307" s="138"/>
      <c r="BL31307" s="138"/>
      <c r="BM31307" s="138"/>
    </row>
    <row r="31308" spans="62:65" ht="13" thickBot="1">
      <c r="BJ31308" s="138"/>
      <c r="BK31308" s="138"/>
      <c r="BL31308" s="138"/>
      <c r="BM31308" s="138"/>
    </row>
    <row r="31309" spans="62:65" ht="13" thickBot="1">
      <c r="BJ31309" s="138"/>
      <c r="BK31309" s="138"/>
      <c r="BL31309" s="138"/>
      <c r="BM31309" s="138"/>
    </row>
    <row r="31310" spans="62:65" ht="13" thickBot="1">
      <c r="BJ31310" s="138"/>
      <c r="BK31310" s="138"/>
      <c r="BL31310" s="138"/>
      <c r="BM31310" s="138"/>
    </row>
    <row r="31311" spans="62:65" ht="13" thickBot="1">
      <c r="BJ31311" s="138"/>
      <c r="BK31311" s="138"/>
      <c r="BL31311" s="138"/>
      <c r="BM31311" s="138"/>
    </row>
    <row r="31312" spans="62:65" ht="13" thickBot="1">
      <c r="BJ31312" s="138"/>
      <c r="BK31312" s="138"/>
      <c r="BL31312" s="138"/>
      <c r="BM31312" s="138"/>
    </row>
    <row r="31313" spans="62:65" ht="13" thickBot="1">
      <c r="BJ31313" s="138"/>
      <c r="BK31313" s="138"/>
      <c r="BL31313" s="138"/>
      <c r="BM31313" s="138"/>
    </row>
    <row r="31314" spans="62:65" ht="13" thickBot="1">
      <c r="BJ31314" s="138"/>
      <c r="BK31314" s="138"/>
      <c r="BL31314" s="138"/>
      <c r="BM31314" s="138"/>
    </row>
    <row r="31315" spans="62:65" ht="13" thickBot="1">
      <c r="BJ31315" s="138"/>
      <c r="BK31315" s="138"/>
      <c r="BL31315" s="138"/>
      <c r="BM31315" s="138"/>
    </row>
    <row r="31316" spans="62:65" ht="13" thickBot="1">
      <c r="BJ31316" s="138"/>
      <c r="BK31316" s="138"/>
      <c r="BL31316" s="138"/>
      <c r="BM31316" s="138"/>
    </row>
    <row r="31317" spans="62:65" ht="13" thickBot="1">
      <c r="BJ31317" s="138"/>
      <c r="BK31317" s="138"/>
      <c r="BL31317" s="138"/>
      <c r="BM31317" s="138"/>
    </row>
    <row r="31318" spans="62:65" ht="13" thickBot="1">
      <c r="BJ31318" s="138"/>
      <c r="BK31318" s="138"/>
      <c r="BL31318" s="138"/>
      <c r="BM31318" s="138"/>
    </row>
    <row r="31319" spans="62:65" ht="13" thickBot="1">
      <c r="BJ31319" s="138"/>
      <c r="BK31319" s="138"/>
      <c r="BL31319" s="138"/>
      <c r="BM31319" s="138"/>
    </row>
    <row r="31320" spans="62:65" ht="13" thickBot="1">
      <c r="BJ31320" s="138"/>
      <c r="BK31320" s="138"/>
      <c r="BL31320" s="138"/>
      <c r="BM31320" s="138"/>
    </row>
    <row r="31321" spans="62:65" ht="13" thickBot="1">
      <c r="BJ31321" s="138"/>
      <c r="BK31321" s="138"/>
      <c r="BL31321" s="138"/>
      <c r="BM31321" s="138"/>
    </row>
    <row r="31322" spans="62:65" ht="13" thickBot="1">
      <c r="BJ31322" s="138"/>
      <c r="BK31322" s="138"/>
      <c r="BL31322" s="138"/>
      <c r="BM31322" s="138"/>
    </row>
    <row r="31323" spans="62:65" ht="13" thickBot="1">
      <c r="BJ31323" s="138"/>
      <c r="BK31323" s="138"/>
      <c r="BL31323" s="138"/>
      <c r="BM31323" s="138"/>
    </row>
    <row r="31324" spans="62:65" ht="13" thickBot="1">
      <c r="BJ31324" s="138"/>
      <c r="BK31324" s="138"/>
      <c r="BL31324" s="138"/>
      <c r="BM31324" s="138"/>
    </row>
    <row r="31325" spans="62:65" ht="13" thickBot="1">
      <c r="BJ31325" s="138"/>
      <c r="BK31325" s="138"/>
      <c r="BL31325" s="138"/>
      <c r="BM31325" s="138"/>
    </row>
    <row r="31326" spans="62:65" ht="13" thickBot="1">
      <c r="BJ31326" s="138"/>
      <c r="BK31326" s="138"/>
      <c r="BL31326" s="138"/>
      <c r="BM31326" s="138"/>
    </row>
    <row r="31327" spans="62:65" ht="13" thickBot="1">
      <c r="BJ31327" s="138"/>
      <c r="BK31327" s="138"/>
      <c r="BL31327" s="138"/>
      <c r="BM31327" s="138"/>
    </row>
    <row r="31328" spans="62:65" ht="13" thickBot="1">
      <c r="BJ31328" s="138"/>
      <c r="BK31328" s="138"/>
      <c r="BL31328" s="138"/>
      <c r="BM31328" s="138"/>
    </row>
    <row r="31329" spans="62:65" ht="13" thickBot="1">
      <c r="BJ31329" s="138"/>
      <c r="BK31329" s="138"/>
      <c r="BL31329" s="138"/>
      <c r="BM31329" s="138"/>
    </row>
    <row r="31330" spans="62:65" ht="13" thickBot="1">
      <c r="BJ31330" s="138"/>
      <c r="BK31330" s="138"/>
      <c r="BL31330" s="138"/>
      <c r="BM31330" s="138"/>
    </row>
    <row r="31331" spans="62:65" ht="13" thickBot="1">
      <c r="BJ31331" s="138"/>
      <c r="BK31331" s="138"/>
      <c r="BL31331" s="138"/>
      <c r="BM31331" s="138"/>
    </row>
    <row r="31332" spans="62:65" ht="13" thickBot="1">
      <c r="BJ31332" s="138"/>
      <c r="BK31332" s="138"/>
      <c r="BL31332" s="138"/>
      <c r="BM31332" s="138"/>
    </row>
    <row r="31333" spans="62:65" ht="13" thickBot="1">
      <c r="BJ31333" s="138"/>
      <c r="BK31333" s="138"/>
      <c r="BL31333" s="138"/>
      <c r="BM31333" s="138"/>
    </row>
    <row r="31334" spans="62:65" ht="13" thickBot="1">
      <c r="BJ31334" s="138"/>
      <c r="BK31334" s="138"/>
      <c r="BL31334" s="138"/>
      <c r="BM31334" s="138"/>
    </row>
    <row r="31335" spans="62:65" ht="13" thickBot="1">
      <c r="BJ31335" s="138"/>
      <c r="BK31335" s="138"/>
      <c r="BL31335" s="138"/>
      <c r="BM31335" s="138"/>
    </row>
    <row r="31336" spans="62:65" ht="13" thickBot="1">
      <c r="BJ31336" s="138"/>
      <c r="BK31336" s="138"/>
      <c r="BL31336" s="138"/>
      <c r="BM31336" s="138"/>
    </row>
    <row r="31337" spans="62:65" ht="13" thickBot="1">
      <c r="BJ31337" s="138"/>
      <c r="BK31337" s="138"/>
      <c r="BL31337" s="138"/>
      <c r="BM31337" s="138"/>
    </row>
    <row r="31338" spans="62:65" ht="13" thickBot="1">
      <c r="BJ31338" s="138"/>
      <c r="BK31338" s="138"/>
      <c r="BL31338" s="138"/>
      <c r="BM31338" s="138"/>
    </row>
    <row r="31339" spans="62:65" ht="13" thickBot="1">
      <c r="BJ31339" s="138"/>
      <c r="BK31339" s="138"/>
      <c r="BL31339" s="138"/>
      <c r="BM31339" s="138"/>
    </row>
    <row r="31340" spans="62:65" ht="13" thickBot="1">
      <c r="BJ31340" s="138"/>
      <c r="BK31340" s="138"/>
      <c r="BL31340" s="138"/>
      <c r="BM31340" s="138"/>
    </row>
    <row r="31341" spans="62:65" ht="13" thickBot="1">
      <c r="BJ31341" s="138"/>
      <c r="BK31341" s="138"/>
      <c r="BL31341" s="138"/>
      <c r="BM31341" s="138"/>
    </row>
    <row r="31342" spans="62:65" ht="13" thickBot="1">
      <c r="BJ31342" s="138"/>
      <c r="BK31342" s="138"/>
      <c r="BL31342" s="138"/>
      <c r="BM31342" s="138"/>
    </row>
    <row r="31343" spans="62:65" ht="13" thickBot="1">
      <c r="BJ31343" s="138"/>
      <c r="BK31343" s="138"/>
      <c r="BL31343" s="138"/>
      <c r="BM31343" s="138"/>
    </row>
    <row r="31344" spans="62:65" ht="13" thickBot="1">
      <c r="BJ31344" s="138"/>
      <c r="BK31344" s="138"/>
      <c r="BL31344" s="138"/>
      <c r="BM31344" s="138"/>
    </row>
    <row r="31345" spans="62:65" ht="13" thickBot="1">
      <c r="BJ31345" s="138"/>
      <c r="BK31345" s="138"/>
      <c r="BL31345" s="138"/>
      <c r="BM31345" s="138"/>
    </row>
    <row r="31346" spans="62:65" ht="13" thickBot="1">
      <c r="BJ31346" s="138"/>
      <c r="BK31346" s="138"/>
      <c r="BL31346" s="138"/>
      <c r="BM31346" s="138"/>
    </row>
    <row r="31347" spans="62:65" ht="13" thickBot="1">
      <c r="BJ31347" s="138"/>
      <c r="BK31347" s="138"/>
      <c r="BL31347" s="138"/>
      <c r="BM31347" s="138"/>
    </row>
    <row r="31348" spans="62:65" ht="13" thickBot="1">
      <c r="BJ31348" s="138"/>
      <c r="BK31348" s="138"/>
      <c r="BL31348" s="138"/>
      <c r="BM31348" s="138"/>
    </row>
    <row r="31349" spans="62:65" ht="13" thickBot="1">
      <c r="BJ31349" s="138"/>
      <c r="BK31349" s="138"/>
      <c r="BL31349" s="138"/>
      <c r="BM31349" s="138"/>
    </row>
    <row r="31350" spans="62:65" ht="13" thickBot="1">
      <c r="BJ31350" s="138"/>
      <c r="BK31350" s="138"/>
      <c r="BL31350" s="138"/>
      <c r="BM31350" s="138"/>
    </row>
    <row r="31351" spans="62:65" ht="13" thickBot="1">
      <c r="BJ31351" s="138"/>
      <c r="BK31351" s="138"/>
      <c r="BL31351" s="138"/>
      <c r="BM31351" s="138"/>
    </row>
    <row r="31352" spans="62:65" ht="13" thickBot="1">
      <c r="BJ31352" s="138"/>
      <c r="BK31352" s="138"/>
      <c r="BL31352" s="138"/>
      <c r="BM31352" s="138"/>
    </row>
    <row r="31353" spans="62:65" ht="13" thickBot="1">
      <c r="BJ31353" s="138"/>
      <c r="BK31353" s="138"/>
      <c r="BL31353" s="138"/>
      <c r="BM31353" s="138"/>
    </row>
    <row r="31354" spans="62:65" ht="13" thickBot="1">
      <c r="BJ31354" s="138"/>
      <c r="BK31354" s="138"/>
      <c r="BL31354" s="138"/>
      <c r="BM31354" s="138"/>
    </row>
    <row r="31355" spans="62:65" ht="13" thickBot="1">
      <c r="BJ31355" s="138"/>
      <c r="BK31355" s="138"/>
      <c r="BL31355" s="138"/>
      <c r="BM31355" s="138"/>
    </row>
    <row r="31356" spans="62:65" ht="13" thickBot="1">
      <c r="BJ31356" s="138"/>
      <c r="BK31356" s="138"/>
      <c r="BL31356" s="138"/>
      <c r="BM31356" s="138"/>
    </row>
    <row r="31357" spans="62:65" ht="13" thickBot="1">
      <c r="BJ31357" s="138"/>
      <c r="BK31357" s="138"/>
      <c r="BL31357" s="138"/>
      <c r="BM31357" s="138"/>
    </row>
    <row r="31358" spans="62:65" ht="13" thickBot="1">
      <c r="BJ31358" s="138"/>
      <c r="BK31358" s="138"/>
      <c r="BL31358" s="138"/>
      <c r="BM31358" s="138"/>
    </row>
    <row r="31359" spans="62:65" ht="13" thickBot="1">
      <c r="BJ31359" s="138"/>
      <c r="BK31359" s="138"/>
      <c r="BL31359" s="138"/>
      <c r="BM31359" s="138"/>
    </row>
    <row r="31360" spans="62:65" ht="13" thickBot="1">
      <c r="BJ31360" s="138"/>
      <c r="BK31360" s="138"/>
      <c r="BL31360" s="138"/>
      <c r="BM31360" s="138"/>
    </row>
    <row r="31361" spans="62:65" ht="13" thickBot="1">
      <c r="BJ31361" s="138"/>
      <c r="BK31361" s="138"/>
      <c r="BL31361" s="138"/>
      <c r="BM31361" s="138"/>
    </row>
    <row r="31362" spans="62:65" ht="13" thickBot="1">
      <c r="BJ31362" s="138"/>
      <c r="BK31362" s="138"/>
      <c r="BL31362" s="138"/>
      <c r="BM31362" s="138"/>
    </row>
    <row r="31363" spans="62:65" ht="13" thickBot="1">
      <c r="BJ31363" s="138"/>
      <c r="BK31363" s="138"/>
      <c r="BL31363" s="138"/>
      <c r="BM31363" s="138"/>
    </row>
    <row r="31364" spans="62:65" ht="13" thickBot="1">
      <c r="BJ31364" s="138"/>
      <c r="BK31364" s="138"/>
      <c r="BL31364" s="138"/>
      <c r="BM31364" s="138"/>
    </row>
    <row r="31365" spans="62:65" ht="13" thickBot="1">
      <c r="BJ31365" s="138"/>
      <c r="BK31365" s="138"/>
      <c r="BL31365" s="138"/>
      <c r="BM31365" s="138"/>
    </row>
    <row r="31366" spans="62:65" ht="13" thickBot="1">
      <c r="BJ31366" s="138"/>
      <c r="BK31366" s="138"/>
      <c r="BL31366" s="138"/>
      <c r="BM31366" s="138"/>
    </row>
    <row r="31367" spans="62:65" ht="13" thickBot="1">
      <c r="BJ31367" s="138"/>
      <c r="BK31367" s="138"/>
      <c r="BL31367" s="138"/>
      <c r="BM31367" s="138"/>
    </row>
    <row r="31368" spans="62:65" ht="13" thickBot="1">
      <c r="BJ31368" s="138"/>
      <c r="BK31368" s="138"/>
      <c r="BL31368" s="138"/>
      <c r="BM31368" s="138"/>
    </row>
    <row r="31369" spans="62:65" ht="13" thickBot="1">
      <c r="BJ31369" s="138"/>
      <c r="BK31369" s="138"/>
      <c r="BL31369" s="138"/>
      <c r="BM31369" s="138"/>
    </row>
    <row r="31370" spans="62:65" ht="13" thickBot="1">
      <c r="BJ31370" s="138"/>
      <c r="BK31370" s="138"/>
      <c r="BL31370" s="138"/>
      <c r="BM31370" s="138"/>
    </row>
    <row r="31371" spans="62:65" ht="13" thickBot="1">
      <c r="BJ31371" s="138"/>
      <c r="BK31371" s="138"/>
      <c r="BL31371" s="138"/>
      <c r="BM31371" s="138"/>
    </row>
    <row r="31372" spans="62:65" ht="13" thickBot="1">
      <c r="BJ31372" s="138"/>
      <c r="BK31372" s="138"/>
      <c r="BL31372" s="138"/>
      <c r="BM31372" s="138"/>
    </row>
    <row r="31373" spans="62:65" ht="13" thickBot="1">
      <c r="BJ31373" s="138"/>
      <c r="BK31373" s="138"/>
      <c r="BL31373" s="138"/>
      <c r="BM31373" s="138"/>
    </row>
    <row r="31374" spans="62:65" ht="13" thickBot="1">
      <c r="BJ31374" s="138"/>
      <c r="BK31374" s="138"/>
      <c r="BL31374" s="138"/>
      <c r="BM31374" s="138"/>
    </row>
    <row r="31375" spans="62:65" ht="13" thickBot="1">
      <c r="BJ31375" s="138"/>
      <c r="BK31375" s="138"/>
      <c r="BL31375" s="138"/>
      <c r="BM31375" s="138"/>
    </row>
    <row r="31376" spans="62:65" ht="13" thickBot="1">
      <c r="BJ31376" s="138"/>
      <c r="BK31376" s="138"/>
      <c r="BL31376" s="138"/>
      <c r="BM31376" s="138"/>
    </row>
    <row r="31377" spans="62:65" ht="13" thickBot="1">
      <c r="BJ31377" s="138"/>
      <c r="BK31377" s="138"/>
      <c r="BL31377" s="138"/>
      <c r="BM31377" s="138"/>
    </row>
    <row r="31378" spans="62:65" ht="13" thickBot="1">
      <c r="BJ31378" s="138"/>
      <c r="BK31378" s="138"/>
      <c r="BL31378" s="138"/>
      <c r="BM31378" s="138"/>
    </row>
    <row r="31379" spans="62:65" ht="13" thickBot="1">
      <c r="BJ31379" s="138"/>
      <c r="BK31379" s="138"/>
      <c r="BL31379" s="138"/>
      <c r="BM31379" s="138"/>
    </row>
    <row r="31380" spans="62:65" ht="13" thickBot="1">
      <c r="BJ31380" s="138"/>
      <c r="BK31380" s="138"/>
      <c r="BL31380" s="138"/>
      <c r="BM31380" s="138"/>
    </row>
    <row r="31381" spans="62:65" ht="13" thickBot="1">
      <c r="BJ31381" s="138"/>
      <c r="BK31381" s="138"/>
      <c r="BL31381" s="138"/>
      <c r="BM31381" s="138"/>
    </row>
    <row r="31382" spans="62:65" ht="13" thickBot="1">
      <c r="BJ31382" s="138"/>
      <c r="BK31382" s="138"/>
      <c r="BL31382" s="138"/>
      <c r="BM31382" s="138"/>
    </row>
    <row r="31383" spans="62:65" ht="13" thickBot="1">
      <c r="BJ31383" s="138"/>
      <c r="BK31383" s="138"/>
      <c r="BL31383" s="138"/>
      <c r="BM31383" s="138"/>
    </row>
    <row r="31384" spans="62:65" ht="13" thickBot="1">
      <c r="BJ31384" s="138"/>
      <c r="BK31384" s="138"/>
      <c r="BL31384" s="138"/>
      <c r="BM31384" s="138"/>
    </row>
    <row r="31385" spans="62:65" ht="13" thickBot="1">
      <c r="BJ31385" s="138"/>
      <c r="BK31385" s="138"/>
      <c r="BL31385" s="138"/>
      <c r="BM31385" s="138"/>
    </row>
    <row r="31386" spans="62:65" ht="13" thickBot="1">
      <c r="BJ31386" s="138"/>
      <c r="BK31386" s="138"/>
      <c r="BL31386" s="138"/>
      <c r="BM31386" s="138"/>
    </row>
    <row r="31387" spans="62:65" ht="13" thickBot="1">
      <c r="BJ31387" s="138"/>
      <c r="BK31387" s="138"/>
      <c r="BL31387" s="138"/>
      <c r="BM31387" s="138"/>
    </row>
    <row r="31388" spans="62:65" ht="13" thickBot="1">
      <c r="BJ31388" s="138"/>
      <c r="BK31388" s="138"/>
      <c r="BL31388" s="138"/>
      <c r="BM31388" s="138"/>
    </row>
    <row r="31389" spans="62:65" ht="13" thickBot="1">
      <c r="BJ31389" s="138"/>
      <c r="BK31389" s="138"/>
      <c r="BL31389" s="138"/>
      <c r="BM31389" s="138"/>
    </row>
    <row r="31390" spans="62:65" ht="13" thickBot="1">
      <c r="BJ31390" s="138"/>
      <c r="BK31390" s="138"/>
      <c r="BL31390" s="138"/>
      <c r="BM31390" s="138"/>
    </row>
    <row r="31391" spans="62:65" ht="13" thickBot="1">
      <c r="BJ31391" s="138"/>
      <c r="BK31391" s="138"/>
      <c r="BL31391" s="138"/>
      <c r="BM31391" s="138"/>
    </row>
    <row r="31392" spans="62:65" ht="13" thickBot="1">
      <c r="BJ31392" s="138"/>
      <c r="BK31392" s="138"/>
      <c r="BL31392" s="138"/>
      <c r="BM31392" s="138"/>
    </row>
    <row r="31393" spans="62:65" ht="13" thickBot="1">
      <c r="BJ31393" s="138"/>
      <c r="BK31393" s="138"/>
      <c r="BL31393" s="138"/>
      <c r="BM31393" s="138"/>
    </row>
    <row r="31394" spans="62:65" ht="13" thickBot="1">
      <c r="BJ31394" s="138"/>
      <c r="BK31394" s="138"/>
      <c r="BL31394" s="138"/>
      <c r="BM31394" s="138"/>
    </row>
    <row r="31395" spans="62:65" ht="13" thickBot="1">
      <c r="BJ31395" s="138"/>
      <c r="BK31395" s="138"/>
      <c r="BL31395" s="138"/>
      <c r="BM31395" s="138"/>
    </row>
    <row r="31396" spans="62:65" ht="13" thickBot="1">
      <c r="BJ31396" s="138"/>
      <c r="BK31396" s="138"/>
      <c r="BL31396" s="138"/>
      <c r="BM31396" s="138"/>
    </row>
    <row r="31397" spans="62:65" ht="13" thickBot="1">
      <c r="BJ31397" s="138"/>
      <c r="BK31397" s="138"/>
      <c r="BL31397" s="138"/>
      <c r="BM31397" s="138"/>
    </row>
    <row r="31398" spans="62:65" ht="13" thickBot="1">
      <c r="BJ31398" s="138"/>
      <c r="BK31398" s="138"/>
      <c r="BL31398" s="138"/>
      <c r="BM31398" s="138"/>
    </row>
    <row r="31399" spans="62:65" ht="13" thickBot="1">
      <c r="BJ31399" s="138"/>
      <c r="BK31399" s="138"/>
      <c r="BL31399" s="138"/>
      <c r="BM31399" s="138"/>
    </row>
    <row r="31400" spans="62:65" ht="13" thickBot="1">
      <c r="BJ31400" s="138"/>
      <c r="BK31400" s="138"/>
      <c r="BL31400" s="138"/>
      <c r="BM31400" s="138"/>
    </row>
    <row r="31401" spans="62:65" ht="13" thickBot="1">
      <c r="BJ31401" s="138"/>
      <c r="BK31401" s="138"/>
      <c r="BL31401" s="138"/>
      <c r="BM31401" s="138"/>
    </row>
    <row r="31402" spans="62:65" ht="13" thickBot="1">
      <c r="BJ31402" s="138"/>
      <c r="BK31402" s="138"/>
      <c r="BL31402" s="138"/>
      <c r="BM31402" s="138"/>
    </row>
    <row r="31403" spans="62:65" ht="13" thickBot="1">
      <c r="BJ31403" s="138"/>
      <c r="BK31403" s="138"/>
      <c r="BL31403" s="138"/>
      <c r="BM31403" s="138"/>
    </row>
    <row r="31404" spans="62:65" ht="13" thickBot="1">
      <c r="BJ31404" s="138"/>
      <c r="BK31404" s="138"/>
      <c r="BL31404" s="138"/>
      <c r="BM31404" s="138"/>
    </row>
    <row r="31405" spans="62:65" ht="13" thickBot="1">
      <c r="BJ31405" s="138"/>
      <c r="BK31405" s="138"/>
      <c r="BL31405" s="138"/>
      <c r="BM31405" s="138"/>
    </row>
    <row r="31406" spans="62:65" ht="13" thickBot="1">
      <c r="BJ31406" s="138"/>
      <c r="BK31406" s="138"/>
      <c r="BL31406" s="138"/>
      <c r="BM31406" s="138"/>
    </row>
    <row r="31407" spans="62:65" ht="13" thickBot="1">
      <c r="BJ31407" s="138"/>
      <c r="BK31407" s="138"/>
      <c r="BL31407" s="138"/>
      <c r="BM31407" s="138"/>
    </row>
    <row r="31408" spans="62:65" ht="13" thickBot="1">
      <c r="BJ31408" s="138"/>
      <c r="BK31408" s="138"/>
      <c r="BL31408" s="138"/>
      <c r="BM31408" s="138"/>
    </row>
    <row r="31409" spans="62:65" ht="13" thickBot="1">
      <c r="BJ31409" s="138"/>
      <c r="BK31409" s="138"/>
      <c r="BL31409" s="138"/>
      <c r="BM31409" s="138"/>
    </row>
    <row r="31410" spans="62:65" ht="13" thickBot="1">
      <c r="BJ31410" s="138"/>
      <c r="BK31410" s="138"/>
      <c r="BL31410" s="138"/>
      <c r="BM31410" s="138"/>
    </row>
    <row r="31411" spans="62:65" ht="13" thickBot="1">
      <c r="BJ31411" s="138"/>
      <c r="BK31411" s="138"/>
      <c r="BL31411" s="138"/>
      <c r="BM31411" s="138"/>
    </row>
    <row r="31412" spans="62:65" ht="13" thickBot="1">
      <c r="BJ31412" s="138"/>
      <c r="BK31412" s="138"/>
      <c r="BL31412" s="138"/>
      <c r="BM31412" s="138"/>
    </row>
    <row r="31413" spans="62:65" ht="13" thickBot="1">
      <c r="BJ31413" s="138"/>
      <c r="BK31413" s="138"/>
      <c r="BL31413" s="138"/>
      <c r="BM31413" s="138"/>
    </row>
    <row r="31414" spans="62:65" ht="13" thickBot="1">
      <c r="BJ31414" s="138"/>
      <c r="BK31414" s="138"/>
      <c r="BL31414" s="138"/>
      <c r="BM31414" s="138"/>
    </row>
    <row r="31415" spans="62:65" ht="13" thickBot="1">
      <c r="BJ31415" s="138"/>
      <c r="BK31415" s="138"/>
      <c r="BL31415" s="138"/>
      <c r="BM31415" s="138"/>
    </row>
    <row r="31416" spans="62:65" ht="13" thickBot="1">
      <c r="BJ31416" s="138"/>
      <c r="BK31416" s="138"/>
      <c r="BL31416" s="138"/>
      <c r="BM31416" s="138"/>
    </row>
    <row r="31417" spans="62:65" ht="13" thickBot="1">
      <c r="BJ31417" s="138"/>
      <c r="BK31417" s="138"/>
      <c r="BL31417" s="138"/>
      <c r="BM31417" s="138"/>
    </row>
    <row r="31418" spans="62:65" ht="13" thickBot="1">
      <c r="BJ31418" s="138"/>
      <c r="BK31418" s="138"/>
      <c r="BL31418" s="138"/>
      <c r="BM31418" s="138"/>
    </row>
    <row r="31419" spans="62:65" ht="13" thickBot="1">
      <c r="BJ31419" s="138"/>
      <c r="BK31419" s="138"/>
      <c r="BL31419" s="138"/>
      <c r="BM31419" s="138"/>
    </row>
    <row r="31420" spans="62:65" ht="13" thickBot="1">
      <c r="BJ31420" s="138"/>
      <c r="BK31420" s="138"/>
      <c r="BL31420" s="138"/>
      <c r="BM31420" s="138"/>
    </row>
    <row r="31421" spans="62:65" ht="13" thickBot="1">
      <c r="BJ31421" s="138"/>
      <c r="BK31421" s="138"/>
      <c r="BL31421" s="138"/>
      <c r="BM31421" s="138"/>
    </row>
    <row r="31422" spans="62:65" ht="13" thickBot="1">
      <c r="BJ31422" s="138"/>
      <c r="BK31422" s="138"/>
      <c r="BL31422" s="138"/>
      <c r="BM31422" s="138"/>
    </row>
    <row r="31423" spans="62:65" ht="13" thickBot="1">
      <c r="BJ31423" s="138"/>
      <c r="BK31423" s="138"/>
      <c r="BL31423" s="138"/>
      <c r="BM31423" s="138"/>
    </row>
    <row r="31424" spans="62:65" ht="13" thickBot="1">
      <c r="BJ31424" s="138"/>
      <c r="BK31424" s="138"/>
      <c r="BL31424" s="138"/>
      <c r="BM31424" s="138"/>
    </row>
    <row r="31425" spans="62:65" ht="13" thickBot="1">
      <c r="BJ31425" s="138"/>
      <c r="BK31425" s="138"/>
      <c r="BL31425" s="138"/>
      <c r="BM31425" s="138"/>
    </row>
    <row r="31426" spans="62:65" ht="13" thickBot="1">
      <c r="BJ31426" s="138"/>
      <c r="BK31426" s="138"/>
      <c r="BL31426" s="138"/>
      <c r="BM31426" s="138"/>
    </row>
    <row r="31427" spans="62:65" ht="13" thickBot="1">
      <c r="BJ31427" s="138"/>
      <c r="BK31427" s="138"/>
      <c r="BL31427" s="138"/>
      <c r="BM31427" s="138"/>
    </row>
    <row r="31428" spans="62:65" ht="13" thickBot="1">
      <c r="BJ31428" s="138"/>
      <c r="BK31428" s="138"/>
      <c r="BL31428" s="138"/>
      <c r="BM31428" s="138"/>
    </row>
    <row r="31429" spans="62:65" ht="13" thickBot="1">
      <c r="BJ31429" s="138"/>
      <c r="BK31429" s="138"/>
      <c r="BL31429" s="138"/>
      <c r="BM31429" s="138"/>
    </row>
    <row r="31430" spans="62:65" ht="13" thickBot="1">
      <c r="BJ31430" s="138"/>
      <c r="BK31430" s="138"/>
      <c r="BL31430" s="138"/>
      <c r="BM31430" s="138"/>
    </row>
    <row r="31431" spans="62:65" ht="13" thickBot="1">
      <c r="BJ31431" s="138"/>
      <c r="BK31431" s="138"/>
      <c r="BL31431" s="138"/>
      <c r="BM31431" s="138"/>
    </row>
    <row r="31432" spans="62:65" ht="13" thickBot="1">
      <c r="BJ31432" s="138"/>
      <c r="BK31432" s="138"/>
      <c r="BL31432" s="138"/>
      <c r="BM31432" s="138"/>
    </row>
    <row r="31433" spans="62:65" ht="13" thickBot="1">
      <c r="BJ31433" s="138"/>
      <c r="BK31433" s="138"/>
      <c r="BL31433" s="138"/>
      <c r="BM31433" s="138"/>
    </row>
    <row r="31434" spans="62:65" ht="13" thickBot="1">
      <c r="BJ31434" s="138"/>
      <c r="BK31434" s="138"/>
      <c r="BL31434" s="138"/>
      <c r="BM31434" s="138"/>
    </row>
    <row r="31435" spans="62:65" ht="13" thickBot="1">
      <c r="BJ31435" s="138"/>
      <c r="BK31435" s="138"/>
      <c r="BL31435" s="138"/>
      <c r="BM31435" s="138"/>
    </row>
    <row r="31436" spans="62:65" ht="13" thickBot="1">
      <c r="BJ31436" s="138"/>
      <c r="BK31436" s="138"/>
      <c r="BL31436" s="138"/>
      <c r="BM31436" s="138"/>
    </row>
    <row r="31437" spans="62:65" ht="13" thickBot="1">
      <c r="BJ31437" s="138"/>
      <c r="BK31437" s="138"/>
      <c r="BL31437" s="138"/>
      <c r="BM31437" s="138"/>
    </row>
    <row r="31438" spans="62:65" ht="13" thickBot="1">
      <c r="BJ31438" s="138"/>
      <c r="BK31438" s="138"/>
      <c r="BL31438" s="138"/>
      <c r="BM31438" s="138"/>
    </row>
    <row r="31439" spans="62:65" ht="13" thickBot="1">
      <c r="BJ31439" s="138"/>
      <c r="BK31439" s="138"/>
      <c r="BL31439" s="138"/>
      <c r="BM31439" s="138"/>
    </row>
    <row r="31440" spans="62:65" ht="13" thickBot="1">
      <c r="BJ31440" s="138"/>
      <c r="BK31440" s="138"/>
      <c r="BL31440" s="138"/>
      <c r="BM31440" s="138"/>
    </row>
    <row r="31441" spans="62:65" ht="13" thickBot="1">
      <c r="BJ31441" s="138"/>
      <c r="BK31441" s="138"/>
      <c r="BL31441" s="138"/>
      <c r="BM31441" s="138"/>
    </row>
    <row r="31442" spans="62:65" ht="13" thickBot="1">
      <c r="BJ31442" s="138"/>
      <c r="BK31442" s="138"/>
      <c r="BL31442" s="138"/>
      <c r="BM31442" s="138"/>
    </row>
    <row r="31443" spans="62:65" ht="13" thickBot="1">
      <c r="BJ31443" s="138"/>
      <c r="BK31443" s="138"/>
      <c r="BL31443" s="138"/>
      <c r="BM31443" s="138"/>
    </row>
    <row r="31444" spans="62:65" ht="13" thickBot="1">
      <c r="BJ31444" s="138"/>
      <c r="BK31444" s="138"/>
      <c r="BL31444" s="138"/>
      <c r="BM31444" s="138"/>
    </row>
    <row r="31445" spans="62:65" ht="13" thickBot="1">
      <c r="BJ31445" s="138"/>
      <c r="BK31445" s="138"/>
      <c r="BL31445" s="138"/>
      <c r="BM31445" s="138"/>
    </row>
    <row r="31446" spans="62:65" ht="13" thickBot="1">
      <c r="BJ31446" s="138"/>
      <c r="BK31446" s="138"/>
      <c r="BL31446" s="138"/>
      <c r="BM31446" s="138"/>
    </row>
    <row r="31447" spans="62:65" ht="13" thickBot="1">
      <c r="BJ31447" s="138"/>
      <c r="BK31447" s="138"/>
      <c r="BL31447" s="138"/>
      <c r="BM31447" s="138"/>
    </row>
    <row r="31448" spans="62:65" ht="13" thickBot="1">
      <c r="BJ31448" s="138"/>
      <c r="BK31448" s="138"/>
      <c r="BL31448" s="138"/>
      <c r="BM31448" s="138"/>
    </row>
    <row r="31449" spans="62:65" ht="13" thickBot="1">
      <c r="BJ31449" s="138"/>
      <c r="BK31449" s="138"/>
      <c r="BL31449" s="138"/>
      <c r="BM31449" s="138"/>
    </row>
    <row r="31450" spans="62:65" ht="13" thickBot="1">
      <c r="BJ31450" s="138"/>
      <c r="BK31450" s="138"/>
      <c r="BL31450" s="138"/>
      <c r="BM31450" s="138"/>
    </row>
    <row r="31451" spans="62:65" ht="13" thickBot="1">
      <c r="BJ31451" s="138"/>
      <c r="BK31451" s="138"/>
      <c r="BL31451" s="138"/>
      <c r="BM31451" s="138"/>
    </row>
    <row r="31452" spans="62:65" ht="13" thickBot="1">
      <c r="BJ31452" s="138"/>
      <c r="BK31452" s="138"/>
      <c r="BL31452" s="138"/>
      <c r="BM31452" s="138"/>
    </row>
    <row r="31453" spans="62:65" ht="13" thickBot="1">
      <c r="BJ31453" s="138"/>
      <c r="BK31453" s="138"/>
      <c r="BL31453" s="138"/>
      <c r="BM31453" s="138"/>
    </row>
    <row r="31454" spans="62:65" ht="13" thickBot="1">
      <c r="BJ31454" s="138"/>
      <c r="BK31454" s="138"/>
      <c r="BL31454" s="138"/>
      <c r="BM31454" s="138"/>
    </row>
    <row r="31455" spans="62:65" ht="13" thickBot="1">
      <c r="BJ31455" s="138"/>
      <c r="BK31455" s="138"/>
      <c r="BL31455" s="138"/>
      <c r="BM31455" s="138"/>
    </row>
    <row r="31456" spans="62:65" ht="13" thickBot="1">
      <c r="BJ31456" s="138"/>
      <c r="BK31456" s="138"/>
      <c r="BL31456" s="138"/>
      <c r="BM31456" s="138"/>
    </row>
    <row r="31457" spans="62:65" ht="13" thickBot="1">
      <c r="BJ31457" s="138"/>
      <c r="BK31457" s="138"/>
      <c r="BL31457" s="138"/>
      <c r="BM31457" s="138"/>
    </row>
    <row r="31458" spans="62:65" ht="13" thickBot="1">
      <c r="BJ31458" s="138"/>
      <c r="BK31458" s="138"/>
      <c r="BL31458" s="138"/>
      <c r="BM31458" s="138"/>
    </row>
    <row r="31459" spans="62:65" ht="13" thickBot="1">
      <c r="BJ31459" s="138"/>
      <c r="BK31459" s="138"/>
      <c r="BL31459" s="138"/>
      <c r="BM31459" s="138"/>
    </row>
    <row r="31460" spans="62:65" ht="13" thickBot="1">
      <c r="BJ31460" s="138"/>
      <c r="BK31460" s="138"/>
      <c r="BL31460" s="138"/>
      <c r="BM31460" s="138"/>
    </row>
    <row r="31461" spans="62:65" ht="13" thickBot="1">
      <c r="BJ31461" s="138"/>
      <c r="BK31461" s="138"/>
      <c r="BL31461" s="138"/>
      <c r="BM31461" s="138"/>
    </row>
    <row r="31462" spans="62:65" ht="13" thickBot="1">
      <c r="BJ31462" s="138"/>
      <c r="BK31462" s="138"/>
      <c r="BL31462" s="138"/>
      <c r="BM31462" s="138"/>
    </row>
    <row r="31463" spans="62:65" ht="13" thickBot="1">
      <c r="BJ31463" s="138"/>
      <c r="BK31463" s="138"/>
      <c r="BL31463" s="138"/>
      <c r="BM31463" s="138"/>
    </row>
    <row r="31464" spans="62:65" ht="13" thickBot="1">
      <c r="BJ31464" s="138"/>
      <c r="BK31464" s="138"/>
      <c r="BL31464" s="138"/>
      <c r="BM31464" s="138"/>
    </row>
    <row r="31465" spans="62:65" ht="13" thickBot="1">
      <c r="BJ31465" s="138"/>
      <c r="BK31465" s="138"/>
      <c r="BL31465" s="138"/>
      <c r="BM31465" s="138"/>
    </row>
    <row r="31466" spans="62:65" ht="13" thickBot="1">
      <c r="BJ31466" s="138"/>
      <c r="BK31466" s="138"/>
      <c r="BL31466" s="138"/>
      <c r="BM31466" s="138"/>
    </row>
    <row r="31467" spans="62:65" ht="13" thickBot="1">
      <c r="BJ31467" s="138"/>
      <c r="BK31467" s="138"/>
      <c r="BL31467" s="138"/>
      <c r="BM31467" s="138"/>
    </row>
    <row r="31468" spans="62:65" ht="13" thickBot="1">
      <c r="BJ31468" s="138"/>
      <c r="BK31468" s="138"/>
      <c r="BL31468" s="138"/>
      <c r="BM31468" s="138"/>
    </row>
    <row r="31469" spans="62:65" ht="13" thickBot="1">
      <c r="BJ31469" s="138"/>
      <c r="BK31469" s="138"/>
      <c r="BL31469" s="138"/>
      <c r="BM31469" s="138"/>
    </row>
    <row r="31470" spans="62:65" ht="13" thickBot="1">
      <c r="BJ31470" s="138"/>
      <c r="BK31470" s="138"/>
      <c r="BL31470" s="138"/>
      <c r="BM31470" s="138"/>
    </row>
    <row r="31471" spans="62:65" ht="13" thickBot="1">
      <c r="BJ31471" s="138"/>
      <c r="BK31471" s="138"/>
      <c r="BL31471" s="138"/>
      <c r="BM31471" s="138"/>
    </row>
    <row r="31472" spans="62:65" ht="13" thickBot="1">
      <c r="BJ31472" s="138"/>
      <c r="BK31472" s="138"/>
      <c r="BL31472" s="138"/>
      <c r="BM31472" s="138"/>
    </row>
    <row r="31473" spans="62:65" ht="13" thickBot="1">
      <c r="BJ31473" s="138"/>
      <c r="BK31473" s="138"/>
      <c r="BL31473" s="138"/>
      <c r="BM31473" s="138"/>
    </row>
    <row r="31474" spans="62:65" ht="13" thickBot="1">
      <c r="BJ31474" s="138"/>
      <c r="BK31474" s="138"/>
      <c r="BL31474" s="138"/>
      <c r="BM31474" s="138"/>
    </row>
    <row r="31475" spans="62:65" ht="13" thickBot="1">
      <c r="BJ31475" s="138"/>
      <c r="BK31475" s="138"/>
      <c r="BL31475" s="138"/>
      <c r="BM31475" s="138"/>
    </row>
    <row r="31476" spans="62:65" ht="13" thickBot="1">
      <c r="BJ31476" s="138"/>
      <c r="BK31476" s="138"/>
      <c r="BL31476" s="138"/>
      <c r="BM31476" s="138"/>
    </row>
    <row r="31477" spans="62:65" ht="13" thickBot="1">
      <c r="BJ31477" s="138"/>
      <c r="BK31477" s="138"/>
      <c r="BL31477" s="138"/>
      <c r="BM31477" s="138"/>
    </row>
    <row r="31478" spans="62:65" ht="13" thickBot="1">
      <c r="BJ31478" s="138"/>
      <c r="BK31478" s="138"/>
      <c r="BL31478" s="138"/>
      <c r="BM31478" s="138"/>
    </row>
    <row r="31479" spans="62:65" ht="13" thickBot="1">
      <c r="BJ31479" s="138"/>
      <c r="BK31479" s="138"/>
      <c r="BL31479" s="138"/>
      <c r="BM31479" s="138"/>
    </row>
    <row r="31480" spans="62:65" ht="13" thickBot="1">
      <c r="BJ31480" s="138"/>
      <c r="BK31480" s="138"/>
      <c r="BL31480" s="138"/>
      <c r="BM31480" s="138"/>
    </row>
    <row r="31481" spans="62:65" ht="13" thickBot="1">
      <c r="BJ31481" s="138"/>
      <c r="BK31481" s="138"/>
      <c r="BL31481" s="138"/>
      <c r="BM31481" s="138"/>
    </row>
    <row r="31482" spans="62:65" ht="13" thickBot="1">
      <c r="BJ31482" s="138"/>
      <c r="BK31482" s="138"/>
      <c r="BL31482" s="138"/>
      <c r="BM31482" s="138"/>
    </row>
    <row r="31483" spans="62:65" ht="13" thickBot="1">
      <c r="BJ31483" s="138"/>
      <c r="BK31483" s="138"/>
      <c r="BL31483" s="138"/>
      <c r="BM31483" s="138"/>
    </row>
    <row r="31484" spans="62:65" ht="13" thickBot="1">
      <c r="BJ31484" s="138"/>
      <c r="BK31484" s="138"/>
      <c r="BL31484" s="138"/>
      <c r="BM31484" s="138"/>
    </row>
    <row r="31485" spans="62:65" ht="13" thickBot="1">
      <c r="BJ31485" s="138"/>
      <c r="BK31485" s="138"/>
      <c r="BL31485" s="138"/>
      <c r="BM31485" s="138"/>
    </row>
    <row r="31486" spans="62:65" ht="13" thickBot="1">
      <c r="BJ31486" s="138"/>
      <c r="BK31486" s="138"/>
      <c r="BL31486" s="138"/>
      <c r="BM31486" s="138"/>
    </row>
    <row r="31487" spans="62:65" ht="13" thickBot="1">
      <c r="BJ31487" s="138"/>
      <c r="BK31487" s="138"/>
      <c r="BL31487" s="138"/>
      <c r="BM31487" s="138"/>
    </row>
    <row r="31488" spans="62:65" ht="13" thickBot="1">
      <c r="BJ31488" s="138"/>
      <c r="BK31488" s="138"/>
      <c r="BL31488" s="138"/>
      <c r="BM31488" s="138"/>
    </row>
    <row r="31489" spans="62:65" ht="13" thickBot="1">
      <c r="BJ31489" s="138"/>
      <c r="BK31489" s="138"/>
      <c r="BL31489" s="138"/>
      <c r="BM31489" s="138"/>
    </row>
    <row r="31490" spans="62:65" ht="13" thickBot="1">
      <c r="BJ31490" s="138"/>
      <c r="BK31490" s="138"/>
      <c r="BL31490" s="138"/>
      <c r="BM31490" s="138"/>
    </row>
    <row r="31491" spans="62:65" ht="13" thickBot="1">
      <c r="BJ31491" s="138"/>
      <c r="BK31491" s="138"/>
      <c r="BL31491" s="138"/>
      <c r="BM31491" s="138"/>
    </row>
    <row r="31492" spans="62:65" ht="13" thickBot="1">
      <c r="BJ31492" s="138"/>
      <c r="BK31492" s="138"/>
      <c r="BL31492" s="138"/>
      <c r="BM31492" s="138"/>
    </row>
    <row r="31493" spans="62:65" ht="13" thickBot="1">
      <c r="BJ31493" s="138"/>
      <c r="BK31493" s="138"/>
      <c r="BL31493" s="138"/>
      <c r="BM31493" s="138"/>
    </row>
    <row r="31494" spans="62:65" ht="13" thickBot="1">
      <c r="BJ31494" s="138"/>
      <c r="BK31494" s="138"/>
      <c r="BL31494" s="138"/>
      <c r="BM31494" s="138"/>
    </row>
    <row r="31495" spans="62:65" ht="13" thickBot="1">
      <c r="BJ31495" s="138"/>
      <c r="BK31495" s="138"/>
      <c r="BL31495" s="138"/>
      <c r="BM31495" s="138"/>
    </row>
    <row r="31496" spans="62:65" ht="13" thickBot="1">
      <c r="BJ31496" s="138"/>
      <c r="BK31496" s="138"/>
      <c r="BL31496" s="138"/>
      <c r="BM31496" s="138"/>
    </row>
    <row r="31497" spans="62:65" ht="13" thickBot="1">
      <c r="BJ31497" s="138"/>
      <c r="BK31497" s="138"/>
      <c r="BL31497" s="138"/>
      <c r="BM31497" s="138"/>
    </row>
    <row r="31498" spans="62:65" ht="13" thickBot="1">
      <c r="BJ31498" s="138"/>
      <c r="BK31498" s="138"/>
      <c r="BL31498" s="138"/>
      <c r="BM31498" s="138"/>
    </row>
    <row r="31499" spans="62:65" ht="13" thickBot="1">
      <c r="BJ31499" s="138"/>
      <c r="BK31499" s="138"/>
      <c r="BL31499" s="138"/>
      <c r="BM31499" s="138"/>
    </row>
    <row r="31500" spans="62:65" ht="13" thickBot="1">
      <c r="BJ31500" s="138"/>
      <c r="BK31500" s="138"/>
      <c r="BL31500" s="138"/>
      <c r="BM31500" s="138"/>
    </row>
    <row r="31501" spans="62:65" ht="13" thickBot="1">
      <c r="BJ31501" s="138"/>
      <c r="BK31501" s="138"/>
      <c r="BL31501" s="138"/>
      <c r="BM31501" s="138"/>
    </row>
    <row r="31502" spans="62:65" ht="13" thickBot="1">
      <c r="BJ31502" s="138"/>
      <c r="BK31502" s="138"/>
      <c r="BL31502" s="138"/>
      <c r="BM31502" s="138"/>
    </row>
    <row r="31503" spans="62:65" ht="13" thickBot="1">
      <c r="BJ31503" s="138"/>
      <c r="BK31503" s="138"/>
      <c r="BL31503" s="138"/>
      <c r="BM31503" s="138"/>
    </row>
    <row r="31504" spans="62:65" ht="13" thickBot="1">
      <c r="BJ31504" s="138"/>
      <c r="BK31504" s="138"/>
      <c r="BL31504" s="138"/>
      <c r="BM31504" s="138"/>
    </row>
    <row r="31505" spans="62:65" ht="13" thickBot="1">
      <c r="BJ31505" s="138"/>
      <c r="BK31505" s="138"/>
      <c r="BL31505" s="138"/>
      <c r="BM31505" s="138"/>
    </row>
    <row r="31506" spans="62:65" ht="13" thickBot="1">
      <c r="BJ31506" s="138"/>
      <c r="BK31506" s="138"/>
      <c r="BL31506" s="138"/>
      <c r="BM31506" s="138"/>
    </row>
    <row r="31507" spans="62:65" ht="13" thickBot="1">
      <c r="BJ31507" s="138"/>
      <c r="BK31507" s="138"/>
      <c r="BL31507" s="138"/>
      <c r="BM31507" s="138"/>
    </row>
    <row r="31508" spans="62:65" ht="13" thickBot="1">
      <c r="BJ31508" s="138"/>
      <c r="BK31508" s="138"/>
      <c r="BL31508" s="138"/>
      <c r="BM31508" s="138"/>
    </row>
    <row r="31509" spans="62:65" ht="13" thickBot="1">
      <c r="BJ31509" s="138"/>
      <c r="BK31509" s="138"/>
      <c r="BL31509" s="138"/>
      <c r="BM31509" s="138"/>
    </row>
    <row r="31510" spans="62:65" ht="13" thickBot="1">
      <c r="BJ31510" s="138"/>
      <c r="BK31510" s="138"/>
      <c r="BL31510" s="138"/>
      <c r="BM31510" s="138"/>
    </row>
    <row r="31511" spans="62:65" ht="13" thickBot="1">
      <c r="BJ31511" s="138"/>
      <c r="BK31511" s="138"/>
      <c r="BL31511" s="138"/>
      <c r="BM31511" s="138"/>
    </row>
    <row r="31512" spans="62:65" ht="13" thickBot="1">
      <c r="BJ31512" s="138"/>
      <c r="BK31512" s="138"/>
      <c r="BL31512" s="138"/>
      <c r="BM31512" s="138"/>
    </row>
    <row r="31513" spans="62:65" ht="13" thickBot="1">
      <c r="BJ31513" s="138"/>
      <c r="BK31513" s="138"/>
      <c r="BL31513" s="138"/>
      <c r="BM31513" s="138"/>
    </row>
    <row r="31514" spans="62:65" ht="13" thickBot="1">
      <c r="BJ31514" s="138"/>
      <c r="BK31514" s="138"/>
      <c r="BL31514" s="138"/>
      <c r="BM31514" s="138"/>
    </row>
    <row r="31515" spans="62:65" ht="13" thickBot="1">
      <c r="BJ31515" s="138"/>
      <c r="BK31515" s="138"/>
      <c r="BL31515" s="138"/>
      <c r="BM31515" s="138"/>
    </row>
    <row r="31516" spans="62:65" ht="13" thickBot="1">
      <c r="BJ31516" s="138"/>
      <c r="BK31516" s="138"/>
      <c r="BL31516" s="138"/>
      <c r="BM31516" s="138"/>
    </row>
    <row r="31517" spans="62:65" ht="13" thickBot="1">
      <c r="BJ31517" s="138"/>
      <c r="BK31517" s="138"/>
      <c r="BL31517" s="138"/>
      <c r="BM31517" s="138"/>
    </row>
    <row r="31518" spans="62:65" ht="13" thickBot="1">
      <c r="BJ31518" s="138"/>
      <c r="BK31518" s="138"/>
      <c r="BL31518" s="138"/>
      <c r="BM31518" s="138"/>
    </row>
    <row r="31519" spans="62:65" ht="13" thickBot="1">
      <c r="BJ31519" s="138"/>
      <c r="BK31519" s="138"/>
      <c r="BL31519" s="138"/>
      <c r="BM31519" s="138"/>
    </row>
    <row r="31520" spans="62:65" ht="13" thickBot="1">
      <c r="BJ31520" s="138"/>
      <c r="BK31520" s="138"/>
      <c r="BL31520" s="138"/>
      <c r="BM31520" s="138"/>
    </row>
    <row r="31521" spans="62:65" ht="13" thickBot="1">
      <c r="BJ31521" s="138"/>
      <c r="BK31521" s="138"/>
      <c r="BL31521" s="138"/>
      <c r="BM31521" s="138"/>
    </row>
    <row r="31522" spans="62:65" ht="13" thickBot="1">
      <c r="BJ31522" s="138"/>
      <c r="BK31522" s="138"/>
      <c r="BL31522" s="138"/>
      <c r="BM31522" s="138"/>
    </row>
    <row r="31523" spans="62:65" ht="13" thickBot="1">
      <c r="BJ31523" s="138"/>
      <c r="BK31523" s="138"/>
      <c r="BL31523" s="138"/>
      <c r="BM31523" s="138"/>
    </row>
    <row r="31524" spans="62:65" ht="13" thickBot="1">
      <c r="BJ31524" s="138"/>
      <c r="BK31524" s="138"/>
      <c r="BL31524" s="138"/>
      <c r="BM31524" s="138"/>
    </row>
    <row r="31525" spans="62:65" ht="13" thickBot="1">
      <c r="BJ31525" s="138"/>
      <c r="BK31525" s="138"/>
      <c r="BL31525" s="138"/>
      <c r="BM31525" s="138"/>
    </row>
    <row r="31526" spans="62:65" ht="13" thickBot="1">
      <c r="BJ31526" s="138"/>
      <c r="BK31526" s="138"/>
      <c r="BL31526" s="138"/>
      <c r="BM31526" s="138"/>
    </row>
    <row r="31527" spans="62:65" ht="13" thickBot="1">
      <c r="BJ31527" s="138"/>
      <c r="BK31527" s="138"/>
      <c r="BL31527" s="138"/>
      <c r="BM31527" s="138"/>
    </row>
    <row r="31528" spans="62:65" ht="13" thickBot="1">
      <c r="BJ31528" s="138"/>
      <c r="BK31528" s="138"/>
      <c r="BL31528" s="138"/>
      <c r="BM31528" s="138"/>
    </row>
    <row r="31529" spans="62:65" ht="13" thickBot="1">
      <c r="BJ31529" s="138"/>
      <c r="BK31529" s="138"/>
      <c r="BL31529" s="138"/>
      <c r="BM31529" s="138"/>
    </row>
    <row r="31530" spans="62:65" ht="13" thickBot="1">
      <c r="BJ31530" s="138"/>
      <c r="BK31530" s="138"/>
      <c r="BL31530" s="138"/>
      <c r="BM31530" s="138"/>
    </row>
    <row r="31531" spans="62:65" ht="13" thickBot="1">
      <c r="BJ31531" s="138"/>
      <c r="BK31531" s="138"/>
      <c r="BL31531" s="138"/>
      <c r="BM31531" s="138"/>
    </row>
    <row r="31532" spans="62:65" ht="13" thickBot="1">
      <c r="BJ31532" s="138"/>
      <c r="BK31532" s="138"/>
      <c r="BL31532" s="138"/>
      <c r="BM31532" s="138"/>
    </row>
    <row r="31533" spans="62:65" ht="13" thickBot="1">
      <c r="BJ31533" s="138"/>
      <c r="BK31533" s="138"/>
      <c r="BL31533" s="138"/>
      <c r="BM31533" s="138"/>
    </row>
    <row r="31534" spans="62:65" ht="13" thickBot="1">
      <c r="BJ31534" s="138"/>
      <c r="BK31534" s="138"/>
      <c r="BL31534" s="138"/>
      <c r="BM31534" s="138"/>
    </row>
    <row r="31535" spans="62:65" ht="13" thickBot="1">
      <c r="BJ31535" s="138"/>
      <c r="BK31535" s="138"/>
      <c r="BL31535" s="138"/>
      <c r="BM31535" s="138"/>
    </row>
    <row r="31536" spans="62:65" ht="13" thickBot="1">
      <c r="BJ31536" s="138"/>
      <c r="BK31536" s="138"/>
      <c r="BL31536" s="138"/>
      <c r="BM31536" s="138"/>
    </row>
    <row r="31537" spans="62:65" ht="13" thickBot="1">
      <c r="BJ31537" s="138"/>
      <c r="BK31537" s="138"/>
      <c r="BL31537" s="138"/>
      <c r="BM31537" s="138"/>
    </row>
    <row r="31538" spans="62:65" ht="13" thickBot="1">
      <c r="BJ31538" s="138"/>
      <c r="BK31538" s="138"/>
      <c r="BL31538" s="138"/>
      <c r="BM31538" s="138"/>
    </row>
    <row r="31539" spans="62:65" ht="13" thickBot="1">
      <c r="BJ31539" s="138"/>
      <c r="BK31539" s="138"/>
      <c r="BL31539" s="138"/>
      <c r="BM31539" s="138"/>
    </row>
    <row r="31540" spans="62:65" ht="13" thickBot="1">
      <c r="BJ31540" s="138"/>
      <c r="BK31540" s="138"/>
      <c r="BL31540" s="138"/>
      <c r="BM31540" s="138"/>
    </row>
    <row r="31541" spans="62:65" ht="13" thickBot="1">
      <c r="BJ31541" s="138"/>
      <c r="BK31541" s="138"/>
      <c r="BL31541" s="138"/>
      <c r="BM31541" s="138"/>
    </row>
    <row r="31542" spans="62:65" ht="13" thickBot="1">
      <c r="BJ31542" s="138"/>
      <c r="BK31542" s="138"/>
      <c r="BL31542" s="138"/>
      <c r="BM31542" s="138"/>
    </row>
    <row r="31543" spans="62:65" ht="13" thickBot="1">
      <c r="BJ31543" s="138"/>
      <c r="BK31543" s="138"/>
      <c r="BL31543" s="138"/>
      <c r="BM31543" s="138"/>
    </row>
    <row r="31544" spans="62:65" ht="13" thickBot="1">
      <c r="BJ31544" s="138"/>
      <c r="BK31544" s="138"/>
      <c r="BL31544" s="138"/>
      <c r="BM31544" s="138"/>
    </row>
    <row r="31545" spans="62:65" ht="13" thickBot="1">
      <c r="BJ31545" s="138"/>
      <c r="BK31545" s="138"/>
      <c r="BL31545" s="138"/>
      <c r="BM31545" s="138"/>
    </row>
    <row r="31546" spans="62:65" ht="13" thickBot="1">
      <c r="BJ31546" s="138"/>
      <c r="BK31546" s="138"/>
      <c r="BL31546" s="138"/>
      <c r="BM31546" s="138"/>
    </row>
    <row r="31547" spans="62:65" ht="13" thickBot="1">
      <c r="BJ31547" s="138"/>
      <c r="BK31547" s="138"/>
      <c r="BL31547" s="138"/>
      <c r="BM31547" s="138"/>
    </row>
    <row r="31548" spans="62:65" ht="13" thickBot="1">
      <c r="BJ31548" s="138"/>
      <c r="BK31548" s="138"/>
      <c r="BL31548" s="138"/>
      <c r="BM31548" s="138"/>
    </row>
    <row r="31549" spans="62:65" ht="13" thickBot="1">
      <c r="BJ31549" s="138"/>
      <c r="BK31549" s="138"/>
      <c r="BL31549" s="138"/>
      <c r="BM31549" s="138"/>
    </row>
    <row r="31550" spans="62:65" ht="13" thickBot="1">
      <c r="BJ31550" s="138"/>
      <c r="BK31550" s="138"/>
      <c r="BL31550" s="138"/>
      <c r="BM31550" s="138"/>
    </row>
    <row r="31551" spans="62:65" ht="13" thickBot="1">
      <c r="BJ31551" s="138"/>
      <c r="BK31551" s="138"/>
      <c r="BL31551" s="138"/>
      <c r="BM31551" s="138"/>
    </row>
    <row r="31552" spans="62:65" ht="13" thickBot="1">
      <c r="BJ31552" s="138"/>
      <c r="BK31552" s="138"/>
      <c r="BL31552" s="138"/>
      <c r="BM31552" s="138"/>
    </row>
    <row r="31553" spans="62:65" ht="13" thickBot="1">
      <c r="BJ31553" s="138"/>
      <c r="BK31553" s="138"/>
      <c r="BL31553" s="138"/>
      <c r="BM31553" s="138"/>
    </row>
    <row r="31554" spans="62:65" ht="13" thickBot="1">
      <c r="BJ31554" s="138"/>
      <c r="BK31554" s="138"/>
      <c r="BL31554" s="138"/>
      <c r="BM31554" s="138"/>
    </row>
    <row r="31555" spans="62:65" ht="13" thickBot="1">
      <c r="BJ31555" s="138"/>
      <c r="BK31555" s="138"/>
      <c r="BL31555" s="138"/>
      <c r="BM31555" s="138"/>
    </row>
    <row r="31556" spans="62:65" ht="13" thickBot="1">
      <c r="BJ31556" s="138"/>
      <c r="BK31556" s="138"/>
      <c r="BL31556" s="138"/>
      <c r="BM31556" s="138"/>
    </row>
    <row r="31557" spans="62:65" ht="13" thickBot="1">
      <c r="BJ31557" s="138"/>
      <c r="BK31557" s="138"/>
      <c r="BL31557" s="138"/>
      <c r="BM31557" s="138"/>
    </row>
    <row r="31558" spans="62:65" ht="13" thickBot="1">
      <c r="BJ31558" s="138"/>
      <c r="BK31558" s="138"/>
      <c r="BL31558" s="138"/>
      <c r="BM31558" s="138"/>
    </row>
    <row r="31559" spans="62:65" ht="13" thickBot="1">
      <c r="BJ31559" s="138"/>
      <c r="BK31559" s="138"/>
      <c r="BL31559" s="138"/>
      <c r="BM31559" s="138"/>
    </row>
    <row r="31560" spans="62:65" ht="13" thickBot="1">
      <c r="BJ31560" s="138"/>
      <c r="BK31560" s="138"/>
      <c r="BL31560" s="138"/>
      <c r="BM31560" s="138"/>
    </row>
    <row r="31561" spans="62:65" ht="13" thickBot="1">
      <c r="BJ31561" s="138"/>
      <c r="BK31561" s="138"/>
      <c r="BL31561" s="138"/>
      <c r="BM31561" s="138"/>
    </row>
    <row r="31562" spans="62:65" ht="13" thickBot="1">
      <c r="BJ31562" s="138"/>
      <c r="BK31562" s="138"/>
      <c r="BL31562" s="138"/>
      <c r="BM31562" s="138"/>
    </row>
    <row r="31563" spans="62:65" ht="13" thickBot="1">
      <c r="BJ31563" s="138"/>
      <c r="BK31563" s="138"/>
      <c r="BL31563" s="138"/>
      <c r="BM31563" s="138"/>
    </row>
    <row r="31564" spans="62:65" ht="13" thickBot="1">
      <c r="BJ31564" s="138"/>
      <c r="BK31564" s="138"/>
      <c r="BL31564" s="138"/>
      <c r="BM31564" s="138"/>
    </row>
    <row r="31565" spans="62:65" ht="13" thickBot="1">
      <c r="BJ31565" s="138"/>
      <c r="BK31565" s="138"/>
      <c r="BL31565" s="138"/>
      <c r="BM31565" s="138"/>
    </row>
    <row r="31566" spans="62:65" ht="13" thickBot="1">
      <c r="BJ31566" s="138"/>
      <c r="BK31566" s="138"/>
      <c r="BL31566" s="138"/>
      <c r="BM31566" s="138"/>
    </row>
    <row r="31567" spans="62:65" ht="13" thickBot="1">
      <c r="BJ31567" s="138"/>
      <c r="BK31567" s="138"/>
      <c r="BL31567" s="138"/>
      <c r="BM31567" s="138"/>
    </row>
    <row r="31568" spans="62:65" ht="13" thickBot="1">
      <c r="BJ31568" s="138"/>
      <c r="BK31568" s="138"/>
      <c r="BL31568" s="138"/>
      <c r="BM31568" s="138"/>
    </row>
    <row r="31569" spans="62:65" ht="13" thickBot="1">
      <c r="BJ31569" s="138"/>
      <c r="BK31569" s="138"/>
      <c r="BL31569" s="138"/>
      <c r="BM31569" s="138"/>
    </row>
    <row r="31570" spans="62:65" ht="13" thickBot="1">
      <c r="BJ31570" s="138"/>
      <c r="BK31570" s="138"/>
      <c r="BL31570" s="138"/>
      <c r="BM31570" s="138"/>
    </row>
    <row r="31571" spans="62:65" ht="13" thickBot="1">
      <c r="BJ31571" s="138"/>
      <c r="BK31571" s="138"/>
      <c r="BL31571" s="138"/>
      <c r="BM31571" s="138"/>
    </row>
    <row r="31572" spans="62:65" ht="13" thickBot="1">
      <c r="BJ31572" s="138"/>
      <c r="BK31572" s="138"/>
      <c r="BL31572" s="138"/>
      <c r="BM31572" s="138"/>
    </row>
    <row r="31573" spans="62:65" ht="13" thickBot="1">
      <c r="BJ31573" s="138"/>
      <c r="BK31573" s="138"/>
      <c r="BL31573" s="138"/>
      <c r="BM31573" s="138"/>
    </row>
    <row r="31574" spans="62:65" ht="13" thickBot="1">
      <c r="BJ31574" s="138"/>
      <c r="BK31574" s="138"/>
      <c r="BL31574" s="138"/>
      <c r="BM31574" s="138"/>
    </row>
    <row r="31575" spans="62:65" ht="13" thickBot="1">
      <c r="BJ31575" s="138"/>
      <c r="BK31575" s="138"/>
      <c r="BL31575" s="138"/>
      <c r="BM31575" s="138"/>
    </row>
    <row r="31576" spans="62:65" ht="13" thickBot="1">
      <c r="BJ31576" s="138"/>
      <c r="BK31576" s="138"/>
      <c r="BL31576" s="138"/>
      <c r="BM31576" s="138"/>
    </row>
    <row r="31577" spans="62:65" ht="13" thickBot="1">
      <c r="BJ31577" s="138"/>
      <c r="BK31577" s="138"/>
      <c r="BL31577" s="138"/>
      <c r="BM31577" s="138"/>
    </row>
    <row r="31578" spans="62:65" ht="13" thickBot="1">
      <c r="BJ31578" s="138"/>
      <c r="BK31578" s="138"/>
      <c r="BL31578" s="138"/>
      <c r="BM31578" s="138"/>
    </row>
    <row r="31579" spans="62:65" ht="13" thickBot="1">
      <c r="BJ31579" s="138"/>
      <c r="BK31579" s="138"/>
      <c r="BL31579" s="138"/>
      <c r="BM31579" s="138"/>
    </row>
    <row r="31580" spans="62:65" ht="13" thickBot="1">
      <c r="BJ31580" s="138"/>
      <c r="BK31580" s="138"/>
      <c r="BL31580" s="138"/>
      <c r="BM31580" s="138"/>
    </row>
    <row r="31581" spans="62:65" ht="13" thickBot="1">
      <c r="BJ31581" s="138"/>
      <c r="BK31581" s="138"/>
      <c r="BL31581" s="138"/>
      <c r="BM31581" s="138"/>
    </row>
    <row r="31582" spans="62:65" ht="13" thickBot="1">
      <c r="BJ31582" s="138"/>
      <c r="BK31582" s="138"/>
      <c r="BL31582" s="138"/>
      <c r="BM31582" s="138"/>
    </row>
    <row r="31583" spans="62:65" ht="13" thickBot="1">
      <c r="BJ31583" s="138"/>
      <c r="BK31583" s="138"/>
      <c r="BL31583" s="138"/>
      <c r="BM31583" s="138"/>
    </row>
    <row r="31584" spans="62:65" ht="13" thickBot="1">
      <c r="BJ31584" s="138"/>
      <c r="BK31584" s="138"/>
      <c r="BL31584" s="138"/>
      <c r="BM31584" s="138"/>
    </row>
    <row r="31585" spans="62:65" ht="13" thickBot="1">
      <c r="BJ31585" s="138"/>
      <c r="BK31585" s="138"/>
      <c r="BL31585" s="138"/>
      <c r="BM31585" s="138"/>
    </row>
    <row r="31586" spans="62:65" ht="13" thickBot="1">
      <c r="BJ31586" s="138"/>
      <c r="BK31586" s="138"/>
      <c r="BL31586" s="138"/>
      <c r="BM31586" s="138"/>
    </row>
    <row r="31587" spans="62:65" ht="13" thickBot="1">
      <c r="BJ31587" s="138"/>
      <c r="BK31587" s="138"/>
      <c r="BL31587" s="138"/>
      <c r="BM31587" s="138"/>
    </row>
    <row r="31588" spans="62:65" ht="13" thickBot="1">
      <c r="BJ31588" s="138"/>
      <c r="BK31588" s="138"/>
      <c r="BL31588" s="138"/>
      <c r="BM31588" s="138"/>
    </row>
    <row r="31589" spans="62:65" ht="13" thickBot="1">
      <c r="BJ31589" s="138"/>
      <c r="BK31589" s="138"/>
      <c r="BL31589" s="138"/>
      <c r="BM31589" s="138"/>
    </row>
    <row r="31590" spans="62:65" ht="13" thickBot="1">
      <c r="BJ31590" s="138"/>
      <c r="BK31590" s="138"/>
      <c r="BL31590" s="138"/>
      <c r="BM31590" s="138"/>
    </row>
    <row r="31591" spans="62:65" ht="13" thickBot="1">
      <c r="BJ31591" s="138"/>
      <c r="BK31591" s="138"/>
      <c r="BL31591" s="138"/>
      <c r="BM31591" s="138"/>
    </row>
    <row r="31592" spans="62:65" ht="13" thickBot="1">
      <c r="BJ31592" s="138"/>
      <c r="BK31592" s="138"/>
      <c r="BL31592" s="138"/>
      <c r="BM31592" s="138"/>
    </row>
    <row r="31593" spans="62:65" ht="13" thickBot="1">
      <c r="BJ31593" s="138"/>
      <c r="BK31593" s="138"/>
      <c r="BL31593" s="138"/>
      <c r="BM31593" s="138"/>
    </row>
    <row r="31594" spans="62:65" ht="13" thickBot="1">
      <c r="BJ31594" s="138"/>
      <c r="BK31594" s="138"/>
      <c r="BL31594" s="138"/>
      <c r="BM31594" s="138"/>
    </row>
    <row r="31595" spans="62:65" ht="13" thickBot="1">
      <c r="BJ31595" s="138"/>
      <c r="BK31595" s="138"/>
      <c r="BL31595" s="138"/>
      <c r="BM31595" s="138"/>
    </row>
    <row r="31596" spans="62:65" ht="13" thickBot="1">
      <c r="BJ31596" s="138"/>
      <c r="BK31596" s="138"/>
      <c r="BL31596" s="138"/>
      <c r="BM31596" s="138"/>
    </row>
    <row r="31597" spans="62:65" ht="13" thickBot="1">
      <c r="BJ31597" s="138"/>
      <c r="BK31597" s="138"/>
      <c r="BL31597" s="138"/>
      <c r="BM31597" s="138"/>
    </row>
    <row r="31598" spans="62:65" ht="13" thickBot="1">
      <c r="BJ31598" s="138"/>
      <c r="BK31598" s="138"/>
      <c r="BL31598" s="138"/>
      <c r="BM31598" s="138"/>
    </row>
    <row r="31599" spans="62:65" ht="13" thickBot="1">
      <c r="BJ31599" s="138"/>
      <c r="BK31599" s="138"/>
      <c r="BL31599" s="138"/>
      <c r="BM31599" s="138"/>
    </row>
    <row r="31600" spans="62:65" ht="13" thickBot="1">
      <c r="BJ31600" s="138"/>
      <c r="BK31600" s="138"/>
      <c r="BL31600" s="138"/>
      <c r="BM31600" s="138"/>
    </row>
    <row r="31601" spans="62:65" ht="13" thickBot="1">
      <c r="BJ31601" s="138"/>
      <c r="BK31601" s="138"/>
      <c r="BL31601" s="138"/>
      <c r="BM31601" s="138"/>
    </row>
    <row r="31602" spans="62:65" ht="13" thickBot="1">
      <c r="BJ31602" s="138"/>
      <c r="BK31602" s="138"/>
      <c r="BL31602" s="138"/>
      <c r="BM31602" s="138"/>
    </row>
    <row r="31603" spans="62:65" ht="13" thickBot="1">
      <c r="BJ31603" s="138"/>
      <c r="BK31603" s="138"/>
      <c r="BL31603" s="138"/>
      <c r="BM31603" s="138"/>
    </row>
    <row r="31604" spans="62:65" ht="13" thickBot="1">
      <c r="BJ31604" s="138"/>
      <c r="BK31604" s="138"/>
      <c r="BL31604" s="138"/>
      <c r="BM31604" s="138"/>
    </row>
    <row r="31605" spans="62:65" ht="13" thickBot="1">
      <c r="BJ31605" s="138"/>
      <c r="BK31605" s="138"/>
      <c r="BL31605" s="138"/>
      <c r="BM31605" s="138"/>
    </row>
    <row r="31606" spans="62:65" ht="13" thickBot="1">
      <c r="BJ31606" s="138"/>
      <c r="BK31606" s="138"/>
      <c r="BL31606" s="138"/>
      <c r="BM31606" s="138"/>
    </row>
    <row r="31607" spans="62:65" ht="13" thickBot="1">
      <c r="BJ31607" s="138"/>
      <c r="BK31607" s="138"/>
      <c r="BL31607" s="138"/>
      <c r="BM31607" s="138"/>
    </row>
    <row r="31608" spans="62:65" ht="13" thickBot="1">
      <c r="BJ31608" s="138"/>
      <c r="BK31608" s="138"/>
      <c r="BL31608" s="138"/>
      <c r="BM31608" s="138"/>
    </row>
    <row r="31609" spans="62:65" ht="13" thickBot="1">
      <c r="BJ31609" s="138"/>
      <c r="BK31609" s="138"/>
      <c r="BL31609" s="138"/>
      <c r="BM31609" s="138"/>
    </row>
    <row r="31610" spans="62:65" ht="13" thickBot="1">
      <c r="BJ31610" s="138"/>
      <c r="BK31610" s="138"/>
      <c r="BL31610" s="138"/>
      <c r="BM31610" s="138"/>
    </row>
    <row r="31611" spans="62:65" ht="13" thickBot="1">
      <c r="BJ31611" s="138"/>
      <c r="BK31611" s="138"/>
      <c r="BL31611" s="138"/>
      <c r="BM31611" s="138"/>
    </row>
    <row r="31612" spans="62:65" ht="13" thickBot="1">
      <c r="BJ31612" s="138"/>
      <c r="BK31612" s="138"/>
      <c r="BL31612" s="138"/>
      <c r="BM31612" s="138"/>
    </row>
    <row r="31613" spans="62:65" ht="13" thickBot="1">
      <c r="BJ31613" s="138"/>
      <c r="BK31613" s="138"/>
      <c r="BL31613" s="138"/>
      <c r="BM31613" s="138"/>
    </row>
    <row r="31614" spans="62:65" ht="13" thickBot="1">
      <c r="BJ31614" s="138"/>
      <c r="BK31614" s="138"/>
      <c r="BL31614" s="138"/>
      <c r="BM31614" s="138"/>
    </row>
    <row r="31615" spans="62:65" ht="13" thickBot="1">
      <c r="BJ31615" s="138"/>
      <c r="BK31615" s="138"/>
      <c r="BL31615" s="138"/>
      <c r="BM31615" s="138"/>
    </row>
    <row r="31616" spans="62:65" ht="13" thickBot="1">
      <c r="BJ31616" s="138"/>
      <c r="BK31616" s="138"/>
      <c r="BL31616" s="138"/>
      <c r="BM31616" s="138"/>
    </row>
    <row r="31617" spans="62:65" ht="13" thickBot="1">
      <c r="BJ31617" s="138"/>
      <c r="BK31617" s="138"/>
      <c r="BL31617" s="138"/>
      <c r="BM31617" s="138"/>
    </row>
    <row r="31618" spans="62:65" ht="13" thickBot="1">
      <c r="BJ31618" s="138"/>
      <c r="BK31618" s="138"/>
      <c r="BL31618" s="138"/>
      <c r="BM31618" s="138"/>
    </row>
    <row r="31619" spans="62:65" ht="13" thickBot="1">
      <c r="BJ31619" s="138"/>
      <c r="BK31619" s="138"/>
      <c r="BL31619" s="138"/>
      <c r="BM31619" s="138"/>
    </row>
    <row r="31620" spans="62:65" ht="13" thickBot="1">
      <c r="BJ31620" s="138"/>
      <c r="BK31620" s="138"/>
      <c r="BL31620" s="138"/>
      <c r="BM31620" s="138"/>
    </row>
    <row r="31621" spans="62:65" ht="13" thickBot="1">
      <c r="BJ31621" s="138"/>
      <c r="BK31621" s="138"/>
      <c r="BL31621" s="138"/>
      <c r="BM31621" s="138"/>
    </row>
    <row r="31622" spans="62:65" ht="13" thickBot="1">
      <c r="BJ31622" s="138"/>
      <c r="BK31622" s="138"/>
      <c r="BL31622" s="138"/>
      <c r="BM31622" s="138"/>
    </row>
    <row r="31623" spans="62:65" ht="13" thickBot="1">
      <c r="BJ31623" s="138"/>
      <c r="BK31623" s="138"/>
      <c r="BL31623" s="138"/>
      <c r="BM31623" s="138"/>
    </row>
    <row r="31624" spans="62:65" ht="13" thickBot="1">
      <c r="BJ31624" s="138"/>
      <c r="BK31624" s="138"/>
      <c r="BL31624" s="138"/>
      <c r="BM31624" s="138"/>
    </row>
    <row r="31625" spans="62:65" ht="13" thickBot="1">
      <c r="BJ31625" s="138"/>
      <c r="BK31625" s="138"/>
      <c r="BL31625" s="138"/>
      <c r="BM31625" s="138"/>
    </row>
    <row r="31626" spans="62:65" ht="13" thickBot="1">
      <c r="BJ31626" s="138"/>
      <c r="BK31626" s="138"/>
      <c r="BL31626" s="138"/>
      <c r="BM31626" s="138"/>
    </row>
    <row r="31627" spans="62:65" ht="13" thickBot="1">
      <c r="BJ31627" s="138"/>
      <c r="BK31627" s="138"/>
      <c r="BL31627" s="138"/>
      <c r="BM31627" s="138"/>
    </row>
    <row r="31628" spans="62:65" ht="13" thickBot="1">
      <c r="BJ31628" s="138"/>
      <c r="BK31628" s="138"/>
      <c r="BL31628" s="138"/>
      <c r="BM31628" s="138"/>
    </row>
    <row r="31629" spans="62:65" ht="13" thickBot="1">
      <c r="BJ31629" s="138"/>
      <c r="BK31629" s="138"/>
      <c r="BL31629" s="138"/>
      <c r="BM31629" s="138"/>
    </row>
    <row r="31630" spans="62:65" ht="13" thickBot="1">
      <c r="BJ31630" s="138"/>
      <c r="BK31630" s="138"/>
      <c r="BL31630" s="138"/>
      <c r="BM31630" s="138"/>
    </row>
    <row r="31631" spans="62:65" ht="13" thickBot="1">
      <c r="BJ31631" s="138"/>
      <c r="BK31631" s="138"/>
      <c r="BL31631" s="138"/>
      <c r="BM31631" s="138"/>
    </row>
    <row r="31632" spans="62:65" ht="13" thickBot="1">
      <c r="BJ31632" s="138"/>
      <c r="BK31632" s="138"/>
      <c r="BL31632" s="138"/>
      <c r="BM31632" s="138"/>
    </row>
    <row r="31633" spans="62:65" ht="13" thickBot="1">
      <c r="BJ31633" s="138"/>
      <c r="BK31633" s="138"/>
      <c r="BL31633" s="138"/>
      <c r="BM31633" s="138"/>
    </row>
    <row r="31634" spans="62:65" ht="13" thickBot="1">
      <c r="BJ31634" s="138"/>
      <c r="BK31634" s="138"/>
      <c r="BL31634" s="138"/>
      <c r="BM31634" s="138"/>
    </row>
    <row r="31635" spans="62:65" ht="13" thickBot="1">
      <c r="BJ31635" s="138"/>
      <c r="BK31635" s="138"/>
      <c r="BL31635" s="138"/>
      <c r="BM31635" s="138"/>
    </row>
    <row r="31636" spans="62:65" ht="13" thickBot="1">
      <c r="BJ31636" s="138"/>
      <c r="BK31636" s="138"/>
      <c r="BL31636" s="138"/>
      <c r="BM31636" s="138"/>
    </row>
    <row r="31637" spans="62:65" ht="13" thickBot="1">
      <c r="BJ31637" s="138"/>
      <c r="BK31637" s="138"/>
      <c r="BL31637" s="138"/>
      <c r="BM31637" s="138"/>
    </row>
    <row r="31638" spans="62:65" ht="13" thickBot="1">
      <c r="BJ31638" s="138"/>
      <c r="BK31638" s="138"/>
      <c r="BL31638" s="138"/>
      <c r="BM31638" s="138"/>
    </row>
    <row r="31639" spans="62:65" ht="13" thickBot="1">
      <c r="BJ31639" s="138"/>
      <c r="BK31639" s="138"/>
      <c r="BL31639" s="138"/>
      <c r="BM31639" s="138"/>
    </row>
    <row r="31640" spans="62:65" ht="13" thickBot="1">
      <c r="BJ31640" s="138"/>
      <c r="BK31640" s="138"/>
      <c r="BL31640" s="138"/>
      <c r="BM31640" s="138"/>
    </row>
    <row r="31641" spans="62:65" ht="13" thickBot="1">
      <c r="BJ31641" s="138"/>
      <c r="BK31641" s="138"/>
      <c r="BL31641" s="138"/>
      <c r="BM31641" s="138"/>
    </row>
    <row r="31642" spans="62:65" ht="13" thickBot="1">
      <c r="BJ31642" s="138"/>
      <c r="BK31642" s="138"/>
      <c r="BL31642" s="138"/>
      <c r="BM31642" s="138"/>
    </row>
    <row r="31643" spans="62:65" ht="13" thickBot="1">
      <c r="BJ31643" s="138"/>
      <c r="BK31643" s="138"/>
      <c r="BL31643" s="138"/>
      <c r="BM31643" s="138"/>
    </row>
    <row r="31644" spans="62:65" ht="13" thickBot="1">
      <c r="BJ31644" s="138"/>
      <c r="BK31644" s="138"/>
      <c r="BL31644" s="138"/>
      <c r="BM31644" s="138"/>
    </row>
    <row r="31645" spans="62:65" ht="13" thickBot="1">
      <c r="BJ31645" s="138"/>
      <c r="BK31645" s="138"/>
      <c r="BL31645" s="138"/>
      <c r="BM31645" s="138"/>
    </row>
    <row r="31646" spans="62:65" ht="13" thickBot="1">
      <c r="BJ31646" s="138"/>
      <c r="BK31646" s="138"/>
      <c r="BL31646" s="138"/>
      <c r="BM31646" s="138"/>
    </row>
    <row r="31647" spans="62:65" ht="13" thickBot="1">
      <c r="BJ31647" s="138"/>
      <c r="BK31647" s="138"/>
      <c r="BL31647" s="138"/>
      <c r="BM31647" s="138"/>
    </row>
    <row r="31648" spans="62:65" ht="13" thickBot="1">
      <c r="BJ31648" s="138"/>
      <c r="BK31648" s="138"/>
      <c r="BL31648" s="138"/>
      <c r="BM31648" s="138"/>
    </row>
    <row r="31649" spans="62:65" ht="13" thickBot="1">
      <c r="BJ31649" s="138"/>
      <c r="BK31649" s="138"/>
      <c r="BL31649" s="138"/>
      <c r="BM31649" s="138"/>
    </row>
    <row r="31650" spans="62:65" ht="13" thickBot="1">
      <c r="BJ31650" s="138"/>
      <c r="BK31650" s="138"/>
      <c r="BL31650" s="138"/>
      <c r="BM31650" s="138"/>
    </row>
    <row r="31651" spans="62:65" ht="13" thickBot="1">
      <c r="BJ31651" s="138"/>
      <c r="BK31651" s="138"/>
      <c r="BL31651" s="138"/>
      <c r="BM31651" s="138"/>
    </row>
    <row r="31652" spans="62:65" ht="13" thickBot="1">
      <c r="BJ31652" s="138"/>
      <c r="BK31652" s="138"/>
      <c r="BL31652" s="138"/>
      <c r="BM31652" s="138"/>
    </row>
    <row r="31653" spans="62:65" ht="13" thickBot="1">
      <c r="BJ31653" s="138"/>
      <c r="BK31653" s="138"/>
      <c r="BL31653" s="138"/>
      <c r="BM31653" s="138"/>
    </row>
    <row r="31654" spans="62:65" ht="13" thickBot="1">
      <c r="BJ31654" s="138"/>
      <c r="BK31654" s="138"/>
      <c r="BL31654" s="138"/>
      <c r="BM31654" s="138"/>
    </row>
    <row r="31655" spans="62:65" ht="13" thickBot="1">
      <c r="BJ31655" s="138"/>
      <c r="BK31655" s="138"/>
      <c r="BL31655" s="138"/>
      <c r="BM31655" s="138"/>
    </row>
    <row r="31656" spans="62:65" ht="13" thickBot="1">
      <c r="BJ31656" s="138"/>
      <c r="BK31656" s="138"/>
      <c r="BL31656" s="138"/>
      <c r="BM31656" s="138"/>
    </row>
    <row r="31657" spans="62:65" ht="13" thickBot="1">
      <c r="BJ31657" s="138"/>
      <c r="BK31657" s="138"/>
      <c r="BL31657" s="138"/>
      <c r="BM31657" s="138"/>
    </row>
    <row r="31658" spans="62:65" ht="13" thickBot="1">
      <c r="BJ31658" s="138"/>
      <c r="BK31658" s="138"/>
      <c r="BL31658" s="138"/>
      <c r="BM31658" s="138"/>
    </row>
    <row r="31659" spans="62:65" ht="13" thickBot="1">
      <c r="BJ31659" s="138"/>
      <c r="BK31659" s="138"/>
      <c r="BL31659" s="138"/>
      <c r="BM31659" s="138"/>
    </row>
    <row r="31660" spans="62:65" ht="13" thickBot="1">
      <c r="BJ31660" s="138"/>
      <c r="BK31660" s="138"/>
      <c r="BL31660" s="138"/>
      <c r="BM31660" s="138"/>
    </row>
    <row r="31661" spans="62:65" ht="13" thickBot="1">
      <c r="BJ31661" s="138"/>
      <c r="BK31661" s="138"/>
      <c r="BL31661" s="138"/>
      <c r="BM31661" s="138"/>
    </row>
    <row r="31662" spans="62:65" ht="13" thickBot="1">
      <c r="BJ31662" s="138"/>
      <c r="BK31662" s="138"/>
      <c r="BL31662" s="138"/>
      <c r="BM31662" s="138"/>
    </row>
    <row r="31663" spans="62:65" ht="13" thickBot="1">
      <c r="BJ31663" s="138"/>
      <c r="BK31663" s="138"/>
      <c r="BL31663" s="138"/>
      <c r="BM31663" s="138"/>
    </row>
    <row r="31664" spans="62:65" ht="13" thickBot="1">
      <c r="BJ31664" s="138"/>
      <c r="BK31664" s="138"/>
      <c r="BL31664" s="138"/>
      <c r="BM31664" s="138"/>
    </row>
    <row r="31665" spans="62:65" ht="13" thickBot="1">
      <c r="BJ31665" s="138"/>
      <c r="BK31665" s="138"/>
      <c r="BL31665" s="138"/>
      <c r="BM31665" s="138"/>
    </row>
    <row r="31666" spans="62:65" ht="13" thickBot="1">
      <c r="BJ31666" s="138"/>
      <c r="BK31666" s="138"/>
      <c r="BL31666" s="138"/>
      <c r="BM31666" s="138"/>
    </row>
    <row r="31667" spans="62:65" ht="13" thickBot="1">
      <c r="BJ31667" s="138"/>
      <c r="BK31667" s="138"/>
      <c r="BL31667" s="138"/>
      <c r="BM31667" s="138"/>
    </row>
    <row r="31668" spans="62:65" ht="13" thickBot="1">
      <c r="BJ31668" s="138"/>
      <c r="BK31668" s="138"/>
      <c r="BL31668" s="138"/>
      <c r="BM31668" s="138"/>
    </row>
    <row r="31669" spans="62:65" ht="13" thickBot="1">
      <c r="BJ31669" s="138"/>
      <c r="BK31669" s="138"/>
      <c r="BL31669" s="138"/>
      <c r="BM31669" s="138"/>
    </row>
    <row r="31670" spans="62:65" ht="13" thickBot="1">
      <c r="BJ31670" s="138"/>
      <c r="BK31670" s="138"/>
      <c r="BL31670" s="138"/>
      <c r="BM31670" s="138"/>
    </row>
    <row r="31671" spans="62:65" ht="13" thickBot="1">
      <c r="BJ31671" s="138"/>
      <c r="BK31671" s="138"/>
      <c r="BL31671" s="138"/>
      <c r="BM31671" s="138"/>
    </row>
    <row r="31672" spans="62:65" ht="13" thickBot="1">
      <c r="BJ31672" s="138"/>
      <c r="BK31672" s="138"/>
      <c r="BL31672" s="138"/>
      <c r="BM31672" s="138"/>
    </row>
    <row r="31673" spans="62:65" ht="13" thickBot="1">
      <c r="BJ31673" s="138"/>
      <c r="BK31673" s="138"/>
      <c r="BL31673" s="138"/>
      <c r="BM31673" s="138"/>
    </row>
    <row r="31674" spans="62:65" ht="13" thickBot="1">
      <c r="BJ31674" s="138"/>
      <c r="BK31674" s="138"/>
      <c r="BL31674" s="138"/>
      <c r="BM31674" s="138"/>
    </row>
    <row r="31675" spans="62:65" ht="13" thickBot="1">
      <c r="BJ31675" s="138"/>
      <c r="BK31675" s="138"/>
      <c r="BL31675" s="138"/>
      <c r="BM31675" s="138"/>
    </row>
    <row r="31676" spans="62:65" ht="13" thickBot="1">
      <c r="BJ31676" s="138"/>
      <c r="BK31676" s="138"/>
      <c r="BL31676" s="138"/>
      <c r="BM31676" s="138"/>
    </row>
    <row r="31677" spans="62:65" ht="13" thickBot="1">
      <c r="BJ31677" s="138"/>
      <c r="BK31677" s="138"/>
      <c r="BL31677" s="138"/>
      <c r="BM31677" s="138"/>
    </row>
    <row r="31678" spans="62:65" ht="13" thickBot="1">
      <c r="BJ31678" s="138"/>
      <c r="BK31678" s="138"/>
      <c r="BL31678" s="138"/>
      <c r="BM31678" s="138"/>
    </row>
    <row r="31679" spans="62:65" ht="13" thickBot="1">
      <c r="BJ31679" s="138"/>
      <c r="BK31679" s="138"/>
      <c r="BL31679" s="138"/>
      <c r="BM31679" s="138"/>
    </row>
    <row r="31680" spans="62:65" ht="13" thickBot="1">
      <c r="BJ31680" s="138"/>
      <c r="BK31680" s="138"/>
      <c r="BL31680" s="138"/>
      <c r="BM31680" s="138"/>
    </row>
    <row r="31681" spans="62:65" ht="13" thickBot="1">
      <c r="BJ31681" s="138"/>
      <c r="BK31681" s="138"/>
      <c r="BL31681" s="138"/>
      <c r="BM31681" s="138"/>
    </row>
    <row r="31682" spans="62:65" ht="13" thickBot="1">
      <c r="BJ31682" s="138"/>
      <c r="BK31682" s="138"/>
      <c r="BL31682" s="138"/>
      <c r="BM31682" s="138"/>
    </row>
    <row r="31683" spans="62:65" ht="13" thickBot="1">
      <c r="BJ31683" s="138"/>
      <c r="BK31683" s="138"/>
      <c r="BL31683" s="138"/>
      <c r="BM31683" s="138"/>
    </row>
    <row r="31684" spans="62:65" ht="13" thickBot="1">
      <c r="BJ31684" s="138"/>
      <c r="BK31684" s="138"/>
      <c r="BL31684" s="138"/>
      <c r="BM31684" s="138"/>
    </row>
    <row r="31685" spans="62:65" ht="13" thickBot="1">
      <c r="BJ31685" s="138"/>
      <c r="BK31685" s="138"/>
      <c r="BL31685" s="138"/>
      <c r="BM31685" s="138"/>
    </row>
    <row r="31686" spans="62:65" ht="13" thickBot="1">
      <c r="BJ31686" s="138"/>
      <c r="BK31686" s="138"/>
      <c r="BL31686" s="138"/>
      <c r="BM31686" s="138"/>
    </row>
    <row r="31687" spans="62:65" ht="13" thickBot="1">
      <c r="BJ31687" s="138"/>
      <c r="BK31687" s="138"/>
      <c r="BL31687" s="138"/>
      <c r="BM31687" s="138"/>
    </row>
    <row r="31688" spans="62:65" ht="13" thickBot="1">
      <c r="BJ31688" s="138"/>
      <c r="BK31688" s="138"/>
      <c r="BL31688" s="138"/>
      <c r="BM31688" s="138"/>
    </row>
    <row r="31689" spans="62:65" ht="13" thickBot="1">
      <c r="BJ31689" s="138"/>
      <c r="BK31689" s="138"/>
      <c r="BL31689" s="138"/>
      <c r="BM31689" s="138"/>
    </row>
    <row r="31690" spans="62:65" ht="13" thickBot="1">
      <c r="BJ31690" s="138"/>
      <c r="BK31690" s="138"/>
      <c r="BL31690" s="138"/>
      <c r="BM31690" s="138"/>
    </row>
    <row r="31691" spans="62:65" ht="13" thickBot="1">
      <c r="BJ31691" s="138"/>
      <c r="BK31691" s="138"/>
      <c r="BL31691" s="138"/>
      <c r="BM31691" s="138"/>
    </row>
    <row r="31692" spans="62:65" ht="13" thickBot="1">
      <c r="BJ31692" s="138"/>
      <c r="BK31692" s="138"/>
      <c r="BL31692" s="138"/>
      <c r="BM31692" s="138"/>
    </row>
    <row r="31693" spans="62:65" ht="13" thickBot="1">
      <c r="BJ31693" s="138"/>
      <c r="BK31693" s="138"/>
      <c r="BL31693" s="138"/>
      <c r="BM31693" s="138"/>
    </row>
    <row r="31694" spans="62:65" ht="13" thickBot="1">
      <c r="BJ31694" s="138"/>
      <c r="BK31694" s="138"/>
      <c r="BL31694" s="138"/>
      <c r="BM31694" s="138"/>
    </row>
    <row r="31695" spans="62:65" ht="13" thickBot="1">
      <c r="BJ31695" s="138"/>
      <c r="BK31695" s="138"/>
      <c r="BL31695" s="138"/>
      <c r="BM31695" s="138"/>
    </row>
    <row r="31696" spans="62:65" ht="13" thickBot="1">
      <c r="BJ31696" s="138"/>
      <c r="BK31696" s="138"/>
      <c r="BL31696" s="138"/>
      <c r="BM31696" s="138"/>
    </row>
    <row r="31697" spans="62:65" ht="13" thickBot="1">
      <c r="BJ31697" s="138"/>
      <c r="BK31697" s="138"/>
      <c r="BL31697" s="138"/>
      <c r="BM31697" s="138"/>
    </row>
    <row r="31698" spans="62:65" ht="13" thickBot="1">
      <c r="BJ31698" s="138"/>
      <c r="BK31698" s="138"/>
      <c r="BL31698" s="138"/>
      <c r="BM31698" s="138"/>
    </row>
    <row r="31699" spans="62:65" ht="13" thickBot="1">
      <c r="BJ31699" s="138"/>
      <c r="BK31699" s="138"/>
      <c r="BL31699" s="138"/>
      <c r="BM31699" s="138"/>
    </row>
    <row r="31700" spans="62:65" ht="13" thickBot="1">
      <c r="BJ31700" s="138"/>
      <c r="BK31700" s="138"/>
      <c r="BL31700" s="138"/>
      <c r="BM31700" s="138"/>
    </row>
    <row r="31701" spans="62:65" ht="13" thickBot="1">
      <c r="BJ31701" s="138"/>
      <c r="BK31701" s="138"/>
      <c r="BL31701" s="138"/>
      <c r="BM31701" s="138"/>
    </row>
    <row r="31702" spans="62:65" ht="13" thickBot="1">
      <c r="BJ31702" s="138"/>
      <c r="BK31702" s="138"/>
      <c r="BL31702" s="138"/>
      <c r="BM31702" s="138"/>
    </row>
    <row r="31703" spans="62:65" ht="13" thickBot="1">
      <c r="BJ31703" s="138"/>
      <c r="BK31703" s="138"/>
      <c r="BL31703" s="138"/>
      <c r="BM31703" s="138"/>
    </row>
    <row r="31704" spans="62:65" ht="13" thickBot="1">
      <c r="BJ31704" s="138"/>
      <c r="BK31704" s="138"/>
      <c r="BL31704" s="138"/>
      <c r="BM31704" s="138"/>
    </row>
    <row r="31705" spans="62:65" ht="13" thickBot="1">
      <c r="BJ31705" s="138"/>
      <c r="BK31705" s="138"/>
      <c r="BL31705" s="138"/>
      <c r="BM31705" s="138"/>
    </row>
    <row r="31706" spans="62:65" ht="13" thickBot="1">
      <c r="BJ31706" s="138"/>
      <c r="BK31706" s="138"/>
      <c r="BL31706" s="138"/>
      <c r="BM31706" s="138"/>
    </row>
    <row r="31707" spans="62:65" ht="13" thickBot="1">
      <c r="BJ31707" s="138"/>
      <c r="BK31707" s="138"/>
      <c r="BL31707" s="138"/>
      <c r="BM31707" s="138"/>
    </row>
    <row r="31708" spans="62:65" ht="13" thickBot="1">
      <c r="BJ31708" s="138"/>
      <c r="BK31708" s="138"/>
      <c r="BL31708" s="138"/>
      <c r="BM31708" s="138"/>
    </row>
    <row r="31709" spans="62:65" ht="13" thickBot="1">
      <c r="BJ31709" s="138"/>
      <c r="BK31709" s="138"/>
      <c r="BL31709" s="138"/>
      <c r="BM31709" s="138"/>
    </row>
    <row r="31710" spans="62:65" ht="13" thickBot="1">
      <c r="BJ31710" s="138"/>
      <c r="BK31710" s="138"/>
      <c r="BL31710" s="138"/>
      <c r="BM31710" s="138"/>
    </row>
    <row r="31711" spans="62:65" ht="13" thickBot="1">
      <c r="BJ31711" s="138"/>
      <c r="BK31711" s="138"/>
      <c r="BL31711" s="138"/>
      <c r="BM31711" s="138"/>
    </row>
    <row r="31712" spans="62:65" ht="13" thickBot="1">
      <c r="BJ31712" s="138"/>
      <c r="BK31712" s="138"/>
      <c r="BL31712" s="138"/>
      <c r="BM31712" s="138"/>
    </row>
    <row r="31713" spans="62:65" ht="13" thickBot="1">
      <c r="BJ31713" s="138"/>
      <c r="BK31713" s="138"/>
      <c r="BL31713" s="138"/>
      <c r="BM31713" s="138"/>
    </row>
    <row r="31714" spans="62:65" ht="13" thickBot="1">
      <c r="BJ31714" s="138"/>
      <c r="BK31714" s="138"/>
      <c r="BL31714" s="138"/>
      <c r="BM31714" s="138"/>
    </row>
    <row r="31715" spans="62:65" ht="13" thickBot="1">
      <c r="BJ31715" s="138"/>
      <c r="BK31715" s="138"/>
      <c r="BL31715" s="138"/>
      <c r="BM31715" s="138"/>
    </row>
    <row r="31716" spans="62:65" ht="13" thickBot="1">
      <c r="BJ31716" s="138"/>
      <c r="BK31716" s="138"/>
      <c r="BL31716" s="138"/>
      <c r="BM31716" s="138"/>
    </row>
    <row r="31717" spans="62:65" ht="13" thickBot="1">
      <c r="BJ31717" s="138"/>
      <c r="BK31717" s="138"/>
      <c r="BL31717" s="138"/>
      <c r="BM31717" s="138"/>
    </row>
    <row r="31718" spans="62:65" ht="13" thickBot="1">
      <c r="BJ31718" s="138"/>
      <c r="BK31718" s="138"/>
      <c r="BL31718" s="138"/>
      <c r="BM31718" s="138"/>
    </row>
    <row r="31719" spans="62:65" ht="13" thickBot="1">
      <c r="BJ31719" s="138"/>
      <c r="BK31719" s="138"/>
      <c r="BL31719" s="138"/>
      <c r="BM31719" s="138"/>
    </row>
    <row r="31720" spans="62:65" ht="13" thickBot="1">
      <c r="BJ31720" s="138"/>
      <c r="BK31720" s="138"/>
      <c r="BL31720" s="138"/>
      <c r="BM31720" s="138"/>
    </row>
    <row r="31721" spans="62:65" ht="13" thickBot="1">
      <c r="BJ31721" s="138"/>
      <c r="BK31721" s="138"/>
      <c r="BL31721" s="138"/>
      <c r="BM31721" s="138"/>
    </row>
    <row r="31722" spans="62:65" ht="13" thickBot="1">
      <c r="BJ31722" s="138"/>
      <c r="BK31722" s="138"/>
      <c r="BL31722" s="138"/>
      <c r="BM31722" s="138"/>
    </row>
    <row r="31723" spans="62:65" ht="13" thickBot="1">
      <c r="BJ31723" s="138"/>
      <c r="BK31723" s="138"/>
      <c r="BL31723" s="138"/>
      <c r="BM31723" s="138"/>
    </row>
    <row r="31724" spans="62:65" ht="13" thickBot="1">
      <c r="BJ31724" s="138"/>
      <c r="BK31724" s="138"/>
      <c r="BL31724" s="138"/>
      <c r="BM31724" s="138"/>
    </row>
    <row r="31725" spans="62:65" ht="13" thickBot="1">
      <c r="BJ31725" s="138"/>
      <c r="BK31725" s="138"/>
      <c r="BL31725" s="138"/>
      <c r="BM31725" s="138"/>
    </row>
    <row r="31726" spans="62:65" ht="13" thickBot="1">
      <c r="BJ31726" s="138"/>
      <c r="BK31726" s="138"/>
      <c r="BL31726" s="138"/>
      <c r="BM31726" s="138"/>
    </row>
    <row r="31727" spans="62:65" ht="13" thickBot="1">
      <c r="BJ31727" s="138"/>
      <c r="BK31727" s="138"/>
      <c r="BL31727" s="138"/>
      <c r="BM31727" s="138"/>
    </row>
    <row r="31728" spans="62:65" ht="13" thickBot="1">
      <c r="BJ31728" s="138"/>
      <c r="BK31728" s="138"/>
      <c r="BL31728" s="138"/>
      <c r="BM31728" s="138"/>
    </row>
    <row r="31729" spans="62:65" ht="13" thickBot="1">
      <c r="BJ31729" s="138"/>
      <c r="BK31729" s="138"/>
      <c r="BL31729" s="138"/>
      <c r="BM31729" s="138"/>
    </row>
    <row r="31730" spans="62:65" ht="13" thickBot="1">
      <c r="BJ31730" s="138"/>
      <c r="BK31730" s="138"/>
      <c r="BL31730" s="138"/>
      <c r="BM31730" s="138"/>
    </row>
    <row r="31731" spans="62:65" ht="13" thickBot="1">
      <c r="BJ31731" s="138"/>
      <c r="BK31731" s="138"/>
      <c r="BL31731" s="138"/>
      <c r="BM31731" s="138"/>
    </row>
    <row r="31732" spans="62:65" ht="13" thickBot="1">
      <c r="BJ31732" s="138"/>
      <c r="BK31732" s="138"/>
      <c r="BL31732" s="138"/>
      <c r="BM31732" s="138"/>
    </row>
    <row r="31733" spans="62:65" ht="13" thickBot="1">
      <c r="BJ31733" s="138"/>
      <c r="BK31733" s="138"/>
      <c r="BL31733" s="138"/>
      <c r="BM31733" s="138"/>
    </row>
    <row r="31734" spans="62:65" ht="13" thickBot="1">
      <c r="BJ31734" s="138"/>
      <c r="BK31734" s="138"/>
      <c r="BL31734" s="138"/>
      <c r="BM31734" s="138"/>
    </row>
    <row r="31735" spans="62:65" ht="13" thickBot="1">
      <c r="BJ31735" s="138"/>
      <c r="BK31735" s="138"/>
      <c r="BL31735" s="138"/>
      <c r="BM31735" s="138"/>
    </row>
    <row r="31736" spans="62:65" ht="13" thickBot="1">
      <c r="BJ31736" s="138"/>
      <c r="BK31736" s="138"/>
      <c r="BL31736" s="138"/>
      <c r="BM31736" s="138"/>
    </row>
    <row r="31737" spans="62:65" ht="13" thickBot="1">
      <c r="BJ31737" s="138"/>
      <c r="BK31737" s="138"/>
      <c r="BL31737" s="138"/>
      <c r="BM31737" s="138"/>
    </row>
    <row r="31738" spans="62:65" ht="13" thickBot="1">
      <c r="BJ31738" s="138"/>
      <c r="BK31738" s="138"/>
      <c r="BL31738" s="138"/>
      <c r="BM31738" s="138"/>
    </row>
    <row r="31739" spans="62:65" ht="13" thickBot="1">
      <c r="BJ31739" s="138"/>
      <c r="BK31739" s="138"/>
      <c r="BL31739" s="138"/>
      <c r="BM31739" s="138"/>
    </row>
    <row r="31740" spans="62:65" ht="13" thickBot="1">
      <c r="BJ31740" s="138"/>
      <c r="BK31740" s="138"/>
      <c r="BL31740" s="138"/>
      <c r="BM31740" s="138"/>
    </row>
    <row r="31741" spans="62:65" ht="13" thickBot="1">
      <c r="BJ31741" s="138"/>
      <c r="BK31741" s="138"/>
      <c r="BL31741" s="138"/>
      <c r="BM31741" s="138"/>
    </row>
    <row r="31742" spans="62:65" ht="13" thickBot="1">
      <c r="BJ31742" s="138"/>
      <c r="BK31742" s="138"/>
      <c r="BL31742" s="138"/>
      <c r="BM31742" s="138"/>
    </row>
    <row r="31743" spans="62:65" ht="13" thickBot="1">
      <c r="BJ31743" s="138"/>
      <c r="BK31743" s="138"/>
      <c r="BL31743" s="138"/>
      <c r="BM31743" s="138"/>
    </row>
    <row r="31744" spans="62:65" ht="13" thickBot="1">
      <c r="BJ31744" s="138"/>
      <c r="BK31744" s="138"/>
      <c r="BL31744" s="138"/>
      <c r="BM31744" s="138"/>
    </row>
    <row r="31745" spans="62:65" ht="13" thickBot="1">
      <c r="BJ31745" s="138"/>
      <c r="BK31745" s="138"/>
      <c r="BL31745" s="138"/>
      <c r="BM31745" s="138"/>
    </row>
    <row r="31746" spans="62:65" ht="13" thickBot="1">
      <c r="BJ31746" s="138"/>
      <c r="BK31746" s="138"/>
      <c r="BL31746" s="138"/>
      <c r="BM31746" s="138"/>
    </row>
    <row r="31747" spans="62:65" ht="13" thickBot="1">
      <c r="BJ31747" s="138"/>
      <c r="BK31747" s="138"/>
      <c r="BL31747" s="138"/>
      <c r="BM31747" s="138"/>
    </row>
    <row r="31748" spans="62:65" ht="13" thickBot="1">
      <c r="BJ31748" s="138"/>
      <c r="BK31748" s="138"/>
      <c r="BL31748" s="138"/>
      <c r="BM31748" s="138"/>
    </row>
    <row r="31749" spans="62:65" ht="13" thickBot="1">
      <c r="BJ31749" s="138"/>
      <c r="BK31749" s="138"/>
      <c r="BL31749" s="138"/>
      <c r="BM31749" s="138"/>
    </row>
    <row r="31750" spans="62:65" ht="13" thickBot="1">
      <c r="BJ31750" s="138"/>
      <c r="BK31750" s="138"/>
      <c r="BL31750" s="138"/>
      <c r="BM31750" s="138"/>
    </row>
    <row r="31751" spans="62:65" ht="13" thickBot="1">
      <c r="BJ31751" s="138"/>
      <c r="BK31751" s="138"/>
      <c r="BL31751" s="138"/>
      <c r="BM31751" s="138"/>
    </row>
    <row r="31752" spans="62:65" ht="13" thickBot="1">
      <c r="BJ31752" s="138"/>
      <c r="BK31752" s="138"/>
      <c r="BL31752" s="138"/>
      <c r="BM31752" s="138"/>
    </row>
    <row r="31753" spans="62:65" ht="13" thickBot="1">
      <c r="BJ31753" s="138"/>
      <c r="BK31753" s="138"/>
      <c r="BL31753" s="138"/>
      <c r="BM31753" s="138"/>
    </row>
    <row r="31754" spans="62:65" ht="13" thickBot="1">
      <c r="BJ31754" s="138"/>
      <c r="BK31754" s="138"/>
      <c r="BL31754" s="138"/>
      <c r="BM31754" s="138"/>
    </row>
    <row r="31755" spans="62:65" ht="13" thickBot="1">
      <c r="BJ31755" s="138"/>
      <c r="BK31755" s="138"/>
      <c r="BL31755" s="138"/>
      <c r="BM31755" s="138"/>
    </row>
    <row r="31756" spans="62:65" ht="13" thickBot="1">
      <c r="BJ31756" s="138"/>
      <c r="BK31756" s="138"/>
      <c r="BL31756" s="138"/>
      <c r="BM31756" s="138"/>
    </row>
    <row r="31757" spans="62:65" ht="13" thickBot="1">
      <c r="BJ31757" s="138"/>
      <c r="BK31757" s="138"/>
      <c r="BL31757" s="138"/>
      <c r="BM31757" s="138"/>
    </row>
    <row r="31758" spans="62:65" ht="13" thickBot="1">
      <c r="BJ31758" s="138"/>
      <c r="BK31758" s="138"/>
      <c r="BL31758" s="138"/>
      <c r="BM31758" s="138"/>
    </row>
    <row r="31759" spans="62:65" ht="13" thickBot="1">
      <c r="BJ31759" s="138"/>
      <c r="BK31759" s="138"/>
      <c r="BL31759" s="138"/>
      <c r="BM31759" s="138"/>
    </row>
    <row r="31760" spans="62:65" ht="13" thickBot="1">
      <c r="BJ31760" s="138"/>
      <c r="BK31760" s="138"/>
      <c r="BL31760" s="138"/>
      <c r="BM31760" s="138"/>
    </row>
    <row r="31761" spans="62:65" ht="13" thickBot="1">
      <c r="BJ31761" s="138"/>
      <c r="BK31761" s="138"/>
      <c r="BL31761" s="138"/>
      <c r="BM31761" s="138"/>
    </row>
    <row r="31762" spans="62:65" ht="13" thickBot="1">
      <c r="BJ31762" s="138"/>
      <c r="BK31762" s="138"/>
      <c r="BL31762" s="138"/>
      <c r="BM31762" s="138"/>
    </row>
    <row r="31763" spans="62:65" ht="13" thickBot="1">
      <c r="BJ31763" s="138"/>
      <c r="BK31763" s="138"/>
      <c r="BL31763" s="138"/>
      <c r="BM31763" s="138"/>
    </row>
    <row r="31764" spans="62:65" ht="13" thickBot="1">
      <c r="BJ31764" s="138"/>
      <c r="BK31764" s="138"/>
      <c r="BL31764" s="138"/>
      <c r="BM31764" s="138"/>
    </row>
    <row r="31765" spans="62:65" ht="13" thickBot="1">
      <c r="BJ31765" s="138"/>
      <c r="BK31765" s="138"/>
      <c r="BL31765" s="138"/>
      <c r="BM31765" s="138"/>
    </row>
    <row r="31766" spans="62:65" ht="13" thickBot="1">
      <c r="BJ31766" s="138"/>
      <c r="BK31766" s="138"/>
      <c r="BL31766" s="138"/>
      <c r="BM31766" s="138"/>
    </row>
    <row r="31767" spans="62:65" ht="13" thickBot="1">
      <c r="BJ31767" s="138"/>
      <c r="BK31767" s="138"/>
      <c r="BL31767" s="138"/>
      <c r="BM31767" s="138"/>
    </row>
    <row r="31768" spans="62:65" ht="13" thickBot="1">
      <c r="BJ31768" s="138"/>
      <c r="BK31768" s="138"/>
      <c r="BL31768" s="138"/>
      <c r="BM31768" s="138"/>
    </row>
    <row r="31769" spans="62:65" ht="13" thickBot="1">
      <c r="BJ31769" s="138"/>
      <c r="BK31769" s="138"/>
      <c r="BL31769" s="138"/>
      <c r="BM31769" s="138"/>
    </row>
    <row r="31770" spans="62:65" ht="13" thickBot="1">
      <c r="BJ31770" s="138"/>
      <c r="BK31770" s="138"/>
      <c r="BL31770" s="138"/>
      <c r="BM31770" s="138"/>
    </row>
    <row r="31771" spans="62:65" ht="13" thickBot="1">
      <c r="BJ31771" s="138"/>
      <c r="BK31771" s="138"/>
      <c r="BL31771" s="138"/>
      <c r="BM31771" s="138"/>
    </row>
    <row r="31772" spans="62:65" ht="13" thickBot="1">
      <c r="BJ31772" s="138"/>
      <c r="BK31772" s="138"/>
      <c r="BL31772" s="138"/>
      <c r="BM31772" s="138"/>
    </row>
    <row r="31773" spans="62:65" ht="13" thickBot="1">
      <c r="BJ31773" s="138"/>
      <c r="BK31773" s="138"/>
      <c r="BL31773" s="138"/>
      <c r="BM31773" s="138"/>
    </row>
    <row r="31774" spans="62:65" ht="13" thickBot="1">
      <c r="BJ31774" s="138"/>
      <c r="BK31774" s="138"/>
      <c r="BL31774" s="138"/>
      <c r="BM31774" s="138"/>
    </row>
    <row r="31775" spans="62:65" ht="13" thickBot="1">
      <c r="BJ31775" s="138"/>
      <c r="BK31775" s="138"/>
      <c r="BL31775" s="138"/>
      <c r="BM31775" s="138"/>
    </row>
    <row r="31776" spans="62:65" ht="13" thickBot="1">
      <c r="BJ31776" s="138"/>
      <c r="BK31776" s="138"/>
      <c r="BL31776" s="138"/>
      <c r="BM31776" s="138"/>
    </row>
    <row r="31777" spans="62:65" ht="13" thickBot="1">
      <c r="BJ31777" s="138"/>
      <c r="BK31777" s="138"/>
      <c r="BL31777" s="138"/>
      <c r="BM31777" s="138"/>
    </row>
    <row r="31778" spans="62:65" ht="13" thickBot="1">
      <c r="BJ31778" s="138"/>
      <c r="BK31778" s="138"/>
      <c r="BL31778" s="138"/>
      <c r="BM31778" s="138"/>
    </row>
    <row r="31779" spans="62:65" ht="13" thickBot="1">
      <c r="BJ31779" s="138"/>
      <c r="BK31779" s="138"/>
      <c r="BL31779" s="138"/>
      <c r="BM31779" s="138"/>
    </row>
    <row r="31780" spans="62:65" ht="13" thickBot="1">
      <c r="BJ31780" s="138"/>
      <c r="BK31780" s="138"/>
      <c r="BL31780" s="138"/>
      <c r="BM31780" s="138"/>
    </row>
    <row r="31781" spans="62:65" ht="13" thickBot="1">
      <c r="BJ31781" s="138"/>
      <c r="BK31781" s="138"/>
      <c r="BL31781" s="138"/>
      <c r="BM31781" s="138"/>
    </row>
    <row r="31782" spans="62:65" ht="13" thickBot="1">
      <c r="BJ31782" s="138"/>
      <c r="BK31782" s="138"/>
      <c r="BL31782" s="138"/>
      <c r="BM31782" s="138"/>
    </row>
    <row r="31783" spans="62:65" ht="13" thickBot="1">
      <c r="BJ31783" s="138"/>
      <c r="BK31783" s="138"/>
      <c r="BL31783" s="138"/>
      <c r="BM31783" s="138"/>
    </row>
    <row r="31784" spans="62:65" ht="13" thickBot="1">
      <c r="BJ31784" s="138"/>
      <c r="BK31784" s="138"/>
      <c r="BL31784" s="138"/>
      <c r="BM31784" s="138"/>
    </row>
    <row r="31785" spans="62:65" ht="13" thickBot="1">
      <c r="BJ31785" s="138"/>
      <c r="BK31785" s="138"/>
      <c r="BL31785" s="138"/>
      <c r="BM31785" s="138"/>
    </row>
    <row r="31786" spans="62:65" ht="13" thickBot="1">
      <c r="BJ31786" s="138"/>
      <c r="BK31786" s="138"/>
      <c r="BL31786" s="138"/>
      <c r="BM31786" s="138"/>
    </row>
    <row r="31787" spans="62:65" ht="13" thickBot="1">
      <c r="BJ31787" s="138"/>
      <c r="BK31787" s="138"/>
      <c r="BL31787" s="138"/>
      <c r="BM31787" s="138"/>
    </row>
    <row r="31788" spans="62:65" ht="13" thickBot="1">
      <c r="BJ31788" s="138"/>
      <c r="BK31788" s="138"/>
      <c r="BL31788" s="138"/>
      <c r="BM31788" s="138"/>
    </row>
    <row r="31789" spans="62:65" ht="13" thickBot="1">
      <c r="BJ31789" s="138"/>
      <c r="BK31789" s="138"/>
      <c r="BL31789" s="138"/>
      <c r="BM31789" s="138"/>
    </row>
    <row r="31790" spans="62:65" ht="13" thickBot="1">
      <c r="BJ31790" s="138"/>
      <c r="BK31790" s="138"/>
      <c r="BL31790" s="138"/>
      <c r="BM31790" s="138"/>
    </row>
    <row r="31791" spans="62:65" ht="13" thickBot="1">
      <c r="BJ31791" s="138"/>
      <c r="BK31791" s="138"/>
      <c r="BL31791" s="138"/>
      <c r="BM31791" s="138"/>
    </row>
    <row r="31792" spans="62:65" ht="13" thickBot="1">
      <c r="BJ31792" s="138"/>
      <c r="BK31792" s="138"/>
      <c r="BL31792" s="138"/>
      <c r="BM31792" s="138"/>
    </row>
    <row r="31793" spans="62:65" ht="13" thickBot="1">
      <c r="BJ31793" s="138"/>
      <c r="BK31793" s="138"/>
      <c r="BL31793" s="138"/>
      <c r="BM31793" s="138"/>
    </row>
    <row r="31794" spans="62:65" ht="13" thickBot="1">
      <c r="BJ31794" s="138"/>
      <c r="BK31794" s="138"/>
      <c r="BL31794" s="138"/>
      <c r="BM31794" s="138"/>
    </row>
    <row r="31795" spans="62:65" ht="13" thickBot="1">
      <c r="BJ31795" s="138"/>
      <c r="BK31795" s="138"/>
      <c r="BL31795" s="138"/>
      <c r="BM31795" s="138"/>
    </row>
    <row r="31796" spans="62:65" ht="13" thickBot="1">
      <c r="BJ31796" s="138"/>
      <c r="BK31796" s="138"/>
      <c r="BL31796" s="138"/>
      <c r="BM31796" s="138"/>
    </row>
    <row r="31797" spans="62:65" ht="13" thickBot="1">
      <c r="BJ31797" s="138"/>
      <c r="BK31797" s="138"/>
      <c r="BL31797" s="138"/>
      <c r="BM31797" s="138"/>
    </row>
    <row r="31798" spans="62:65" ht="13" thickBot="1">
      <c r="BJ31798" s="138"/>
      <c r="BK31798" s="138"/>
      <c r="BL31798" s="138"/>
      <c r="BM31798" s="138"/>
    </row>
    <row r="31799" spans="62:65" ht="13" thickBot="1">
      <c r="BJ31799" s="138"/>
      <c r="BK31799" s="138"/>
      <c r="BL31799" s="138"/>
      <c r="BM31799" s="138"/>
    </row>
    <row r="31800" spans="62:65" ht="13" thickBot="1">
      <c r="BJ31800" s="138"/>
      <c r="BK31800" s="138"/>
      <c r="BL31800" s="138"/>
      <c r="BM31800" s="138"/>
    </row>
    <row r="31801" spans="62:65" ht="13" thickBot="1">
      <c r="BJ31801" s="138"/>
      <c r="BK31801" s="138"/>
      <c r="BL31801" s="138"/>
      <c r="BM31801" s="138"/>
    </row>
    <row r="31802" spans="62:65" ht="13" thickBot="1">
      <c r="BJ31802" s="138"/>
      <c r="BK31802" s="138"/>
      <c r="BL31802" s="138"/>
      <c r="BM31802" s="138"/>
    </row>
    <row r="31803" spans="62:65" ht="13" thickBot="1">
      <c r="BJ31803" s="138"/>
      <c r="BK31803" s="138"/>
      <c r="BL31803" s="138"/>
      <c r="BM31803" s="138"/>
    </row>
    <row r="31804" spans="62:65" ht="13" thickBot="1">
      <c r="BJ31804" s="138"/>
      <c r="BK31804" s="138"/>
      <c r="BL31804" s="138"/>
      <c r="BM31804" s="138"/>
    </row>
    <row r="31805" spans="62:65" ht="13" thickBot="1">
      <c r="BJ31805" s="138"/>
      <c r="BK31805" s="138"/>
      <c r="BL31805" s="138"/>
      <c r="BM31805" s="138"/>
    </row>
    <row r="31806" spans="62:65" ht="13" thickBot="1">
      <c r="BJ31806" s="138"/>
      <c r="BK31806" s="138"/>
      <c r="BL31806" s="138"/>
      <c r="BM31806" s="138"/>
    </row>
    <row r="31807" spans="62:65" ht="13" thickBot="1">
      <c r="BJ31807" s="138"/>
      <c r="BK31807" s="138"/>
      <c r="BL31807" s="138"/>
      <c r="BM31807" s="138"/>
    </row>
    <row r="31808" spans="62:65" ht="13" thickBot="1">
      <c r="BJ31808" s="138"/>
      <c r="BK31808" s="138"/>
      <c r="BL31808" s="138"/>
      <c r="BM31808" s="138"/>
    </row>
    <row r="31809" spans="62:65" ht="13" thickBot="1">
      <c r="BJ31809" s="138"/>
      <c r="BK31809" s="138"/>
      <c r="BL31809" s="138"/>
      <c r="BM31809" s="138"/>
    </row>
    <row r="31810" spans="62:65" ht="13" thickBot="1">
      <c r="BJ31810" s="138"/>
      <c r="BK31810" s="138"/>
      <c r="BL31810" s="138"/>
      <c r="BM31810" s="138"/>
    </row>
    <row r="31811" spans="62:65" ht="13" thickBot="1">
      <c r="BJ31811" s="138"/>
      <c r="BK31811" s="138"/>
      <c r="BL31811" s="138"/>
      <c r="BM31811" s="138"/>
    </row>
    <row r="31812" spans="62:65" ht="13" thickBot="1">
      <c r="BJ31812" s="138"/>
      <c r="BK31812" s="138"/>
      <c r="BL31812" s="138"/>
      <c r="BM31812" s="138"/>
    </row>
    <row r="31813" spans="62:65" ht="13" thickBot="1">
      <c r="BJ31813" s="138"/>
      <c r="BK31813" s="138"/>
      <c r="BL31813" s="138"/>
      <c r="BM31813" s="138"/>
    </row>
    <row r="31814" spans="62:65" ht="13" thickBot="1">
      <c r="BJ31814" s="138"/>
      <c r="BK31814" s="138"/>
      <c r="BL31814" s="138"/>
      <c r="BM31814" s="138"/>
    </row>
    <row r="31815" spans="62:65" ht="13" thickBot="1">
      <c r="BJ31815" s="138"/>
      <c r="BK31815" s="138"/>
      <c r="BL31815" s="138"/>
      <c r="BM31815" s="138"/>
    </row>
    <row r="31816" spans="62:65" ht="13" thickBot="1">
      <c r="BJ31816" s="138"/>
      <c r="BK31816" s="138"/>
      <c r="BL31816" s="138"/>
      <c r="BM31816" s="138"/>
    </row>
    <row r="31817" spans="62:65" ht="13" thickBot="1">
      <c r="BJ31817" s="138"/>
      <c r="BK31817" s="138"/>
      <c r="BL31817" s="138"/>
      <c r="BM31817" s="138"/>
    </row>
    <row r="31818" spans="62:65" ht="13" thickBot="1">
      <c r="BJ31818" s="138"/>
      <c r="BK31818" s="138"/>
      <c r="BL31818" s="138"/>
      <c r="BM31818" s="138"/>
    </row>
    <row r="31819" spans="62:65" ht="13" thickBot="1">
      <c r="BJ31819" s="138"/>
      <c r="BK31819" s="138"/>
      <c r="BL31819" s="138"/>
      <c r="BM31819" s="138"/>
    </row>
    <row r="31820" spans="62:65" ht="13" thickBot="1">
      <c r="BJ31820" s="138"/>
      <c r="BK31820" s="138"/>
      <c r="BL31820" s="138"/>
      <c r="BM31820" s="138"/>
    </row>
    <row r="31821" spans="62:65" ht="13" thickBot="1">
      <c r="BJ31821" s="138"/>
      <c r="BK31821" s="138"/>
      <c r="BL31821" s="138"/>
      <c r="BM31821" s="138"/>
    </row>
    <row r="31822" spans="62:65" ht="13" thickBot="1">
      <c r="BJ31822" s="138"/>
      <c r="BK31822" s="138"/>
      <c r="BL31822" s="138"/>
      <c r="BM31822" s="138"/>
    </row>
    <row r="31823" spans="62:65" ht="13" thickBot="1">
      <c r="BJ31823" s="138"/>
      <c r="BK31823" s="138"/>
      <c r="BL31823" s="138"/>
      <c r="BM31823" s="138"/>
    </row>
    <row r="31824" spans="62:65" ht="13" thickBot="1">
      <c r="BJ31824" s="138"/>
      <c r="BK31824" s="138"/>
      <c r="BL31824" s="138"/>
      <c r="BM31824" s="138"/>
    </row>
    <row r="31825" spans="62:65" ht="13" thickBot="1">
      <c r="BJ31825" s="138"/>
      <c r="BK31825" s="138"/>
      <c r="BL31825" s="138"/>
      <c r="BM31825" s="138"/>
    </row>
    <row r="31826" spans="62:65" ht="13" thickBot="1">
      <c r="BJ31826" s="138"/>
      <c r="BK31826" s="138"/>
      <c r="BL31826" s="138"/>
      <c r="BM31826" s="138"/>
    </row>
    <row r="31827" spans="62:65" ht="13" thickBot="1">
      <c r="BJ31827" s="138"/>
      <c r="BK31827" s="138"/>
      <c r="BL31827" s="138"/>
      <c r="BM31827" s="138"/>
    </row>
    <row r="31828" spans="62:65" ht="13" thickBot="1">
      <c r="BJ31828" s="138"/>
      <c r="BK31828" s="138"/>
      <c r="BL31828" s="138"/>
      <c r="BM31828" s="138"/>
    </row>
    <row r="31829" spans="62:65" ht="13" thickBot="1">
      <c r="BJ31829" s="138"/>
      <c r="BK31829" s="138"/>
      <c r="BL31829" s="138"/>
      <c r="BM31829" s="138"/>
    </row>
    <row r="31830" spans="62:65" ht="13" thickBot="1">
      <c r="BJ31830" s="138"/>
      <c r="BK31830" s="138"/>
      <c r="BL31830" s="138"/>
      <c r="BM31830" s="138"/>
    </row>
    <row r="31831" spans="62:65" ht="13" thickBot="1">
      <c r="BJ31831" s="138"/>
      <c r="BK31831" s="138"/>
      <c r="BL31831" s="138"/>
      <c r="BM31831" s="138"/>
    </row>
    <row r="31832" spans="62:65" ht="13" thickBot="1">
      <c r="BJ31832" s="138"/>
      <c r="BK31832" s="138"/>
      <c r="BL31832" s="138"/>
      <c r="BM31832" s="138"/>
    </row>
    <row r="31833" spans="62:65" ht="13" thickBot="1">
      <c r="BJ31833" s="138"/>
      <c r="BK31833" s="138"/>
      <c r="BL31833" s="138"/>
      <c r="BM31833" s="138"/>
    </row>
    <row r="31834" spans="62:65" ht="13" thickBot="1">
      <c r="BJ31834" s="138"/>
      <c r="BK31834" s="138"/>
      <c r="BL31834" s="138"/>
      <c r="BM31834" s="138"/>
    </row>
    <row r="31835" spans="62:65" ht="13" thickBot="1">
      <c r="BJ31835" s="138"/>
      <c r="BK31835" s="138"/>
      <c r="BL31835" s="138"/>
      <c r="BM31835" s="138"/>
    </row>
    <row r="31836" spans="62:65" ht="13" thickBot="1">
      <c r="BJ31836" s="138"/>
      <c r="BK31836" s="138"/>
      <c r="BL31836" s="138"/>
      <c r="BM31836" s="138"/>
    </row>
    <row r="31837" spans="62:65" ht="13" thickBot="1">
      <c r="BJ31837" s="138"/>
      <c r="BK31837" s="138"/>
      <c r="BL31837" s="138"/>
      <c r="BM31837" s="138"/>
    </row>
    <row r="31838" spans="62:65" ht="13" thickBot="1">
      <c r="BJ31838" s="138"/>
      <c r="BK31838" s="138"/>
      <c r="BL31838" s="138"/>
      <c r="BM31838" s="138"/>
    </row>
    <row r="31839" spans="62:65" ht="13" thickBot="1">
      <c r="BJ31839" s="138"/>
      <c r="BK31839" s="138"/>
      <c r="BL31839" s="138"/>
      <c r="BM31839" s="138"/>
    </row>
    <row r="31840" spans="62:65" ht="13" thickBot="1">
      <c r="BJ31840" s="138"/>
      <c r="BK31840" s="138"/>
      <c r="BL31840" s="138"/>
      <c r="BM31840" s="138"/>
    </row>
    <row r="31841" spans="62:65" ht="13" thickBot="1">
      <c r="BJ31841" s="138"/>
      <c r="BK31841" s="138"/>
      <c r="BL31841" s="138"/>
      <c r="BM31841" s="138"/>
    </row>
    <row r="31842" spans="62:65" ht="13" thickBot="1">
      <c r="BJ31842" s="138"/>
      <c r="BK31842" s="138"/>
      <c r="BL31842" s="138"/>
      <c r="BM31842" s="138"/>
    </row>
    <row r="31843" spans="62:65" ht="13" thickBot="1">
      <c r="BJ31843" s="138"/>
      <c r="BK31843" s="138"/>
      <c r="BL31843" s="138"/>
      <c r="BM31843" s="138"/>
    </row>
    <row r="31844" spans="62:65" ht="13" thickBot="1">
      <c r="BJ31844" s="138"/>
      <c r="BK31844" s="138"/>
      <c r="BL31844" s="138"/>
      <c r="BM31844" s="138"/>
    </row>
    <row r="31845" spans="62:65" ht="13" thickBot="1">
      <c r="BJ31845" s="138"/>
      <c r="BK31845" s="138"/>
      <c r="BL31845" s="138"/>
      <c r="BM31845" s="138"/>
    </row>
    <row r="31846" spans="62:65" ht="13" thickBot="1">
      <c r="BJ31846" s="138"/>
      <c r="BK31846" s="138"/>
      <c r="BL31846" s="138"/>
      <c r="BM31846" s="138"/>
    </row>
    <row r="31847" spans="62:65" ht="13" thickBot="1">
      <c r="BJ31847" s="138"/>
      <c r="BK31847" s="138"/>
      <c r="BL31847" s="138"/>
      <c r="BM31847" s="138"/>
    </row>
    <row r="31848" spans="62:65" ht="13" thickBot="1">
      <c r="BJ31848" s="138"/>
      <c r="BK31848" s="138"/>
      <c r="BL31848" s="138"/>
      <c r="BM31848" s="138"/>
    </row>
    <row r="31849" spans="62:65" ht="13" thickBot="1">
      <c r="BJ31849" s="138"/>
      <c r="BK31849" s="138"/>
      <c r="BL31849" s="138"/>
      <c r="BM31849" s="138"/>
    </row>
    <row r="31850" spans="62:65" ht="13" thickBot="1">
      <c r="BJ31850" s="138"/>
      <c r="BK31850" s="138"/>
      <c r="BL31850" s="138"/>
      <c r="BM31850" s="138"/>
    </row>
    <row r="31851" spans="62:65" ht="13" thickBot="1">
      <c r="BJ31851" s="138"/>
      <c r="BK31851" s="138"/>
      <c r="BL31851" s="138"/>
      <c r="BM31851" s="138"/>
    </row>
    <row r="31852" spans="62:65" ht="13" thickBot="1">
      <c r="BJ31852" s="138"/>
      <c r="BK31852" s="138"/>
      <c r="BL31852" s="138"/>
      <c r="BM31852" s="138"/>
    </row>
    <row r="31853" spans="62:65" ht="13" thickBot="1">
      <c r="BJ31853" s="138"/>
      <c r="BK31853" s="138"/>
      <c r="BL31853" s="138"/>
      <c r="BM31853" s="138"/>
    </row>
    <row r="31854" spans="62:65" ht="13" thickBot="1">
      <c r="BJ31854" s="138"/>
      <c r="BK31854" s="138"/>
      <c r="BL31854" s="138"/>
      <c r="BM31854" s="138"/>
    </row>
    <row r="31855" spans="62:65" ht="13" thickBot="1">
      <c r="BJ31855" s="138"/>
      <c r="BK31855" s="138"/>
      <c r="BL31855" s="138"/>
      <c r="BM31855" s="138"/>
    </row>
    <row r="31856" spans="62:65" ht="13" thickBot="1">
      <c r="BJ31856" s="138"/>
      <c r="BK31856" s="138"/>
      <c r="BL31856" s="138"/>
      <c r="BM31856" s="138"/>
    </row>
    <row r="31857" spans="62:65" ht="13" thickBot="1">
      <c r="BJ31857" s="138"/>
      <c r="BK31857" s="138"/>
      <c r="BL31857" s="138"/>
      <c r="BM31857" s="138"/>
    </row>
    <row r="31858" spans="62:65" ht="13" thickBot="1">
      <c r="BJ31858" s="138"/>
      <c r="BK31858" s="138"/>
      <c r="BL31858" s="138"/>
      <c r="BM31858" s="138"/>
    </row>
    <row r="31859" spans="62:65" ht="13" thickBot="1">
      <c r="BJ31859" s="138"/>
      <c r="BK31859" s="138"/>
      <c r="BL31859" s="138"/>
      <c r="BM31859" s="138"/>
    </row>
    <row r="31860" spans="62:65" ht="13" thickBot="1">
      <c r="BJ31860" s="138"/>
      <c r="BK31860" s="138"/>
      <c r="BL31860" s="138"/>
      <c r="BM31860" s="138"/>
    </row>
    <row r="31861" spans="62:65" ht="13" thickBot="1">
      <c r="BJ31861" s="138"/>
      <c r="BK31861" s="138"/>
      <c r="BL31861" s="138"/>
      <c r="BM31861" s="138"/>
    </row>
    <row r="31862" spans="62:65" ht="13" thickBot="1">
      <c r="BJ31862" s="138"/>
      <c r="BK31862" s="138"/>
      <c r="BL31862" s="138"/>
      <c r="BM31862" s="138"/>
    </row>
    <row r="31863" spans="62:65" ht="13" thickBot="1">
      <c r="BJ31863" s="138"/>
      <c r="BK31863" s="138"/>
      <c r="BL31863" s="138"/>
      <c r="BM31863" s="138"/>
    </row>
    <row r="31864" spans="62:65" ht="13" thickBot="1">
      <c r="BJ31864" s="138"/>
      <c r="BK31864" s="138"/>
      <c r="BL31864" s="138"/>
      <c r="BM31864" s="138"/>
    </row>
    <row r="31865" spans="62:65" ht="13" thickBot="1">
      <c r="BJ31865" s="138"/>
      <c r="BK31865" s="138"/>
      <c r="BL31865" s="138"/>
      <c r="BM31865" s="138"/>
    </row>
    <row r="31866" spans="62:65" ht="13" thickBot="1">
      <c r="BJ31866" s="138"/>
      <c r="BK31866" s="138"/>
      <c r="BL31866" s="138"/>
      <c r="BM31866" s="138"/>
    </row>
    <row r="31867" spans="62:65" ht="13" thickBot="1">
      <c r="BJ31867" s="138"/>
      <c r="BK31867" s="138"/>
      <c r="BL31867" s="138"/>
      <c r="BM31867" s="138"/>
    </row>
    <row r="31868" spans="62:65" ht="13" thickBot="1">
      <c r="BJ31868" s="138"/>
      <c r="BK31868" s="138"/>
      <c r="BL31868" s="138"/>
      <c r="BM31868" s="138"/>
    </row>
    <row r="31869" spans="62:65" ht="13" thickBot="1">
      <c r="BJ31869" s="138"/>
      <c r="BK31869" s="138"/>
      <c r="BL31869" s="138"/>
      <c r="BM31869" s="138"/>
    </row>
    <row r="31870" spans="62:65" ht="13" thickBot="1">
      <c r="BJ31870" s="138"/>
      <c r="BK31870" s="138"/>
      <c r="BL31870" s="138"/>
      <c r="BM31870" s="138"/>
    </row>
    <row r="31871" spans="62:65" ht="13" thickBot="1">
      <c r="BJ31871" s="138"/>
      <c r="BK31871" s="138"/>
      <c r="BL31871" s="138"/>
      <c r="BM31871" s="138"/>
    </row>
    <row r="31872" spans="62:65" ht="13" thickBot="1">
      <c r="BJ31872" s="138"/>
      <c r="BK31872" s="138"/>
      <c r="BL31872" s="138"/>
      <c r="BM31872" s="138"/>
    </row>
    <row r="31873" spans="62:65" ht="13" thickBot="1">
      <c r="BJ31873" s="138"/>
      <c r="BK31873" s="138"/>
      <c r="BL31873" s="138"/>
      <c r="BM31873" s="138"/>
    </row>
    <row r="31874" spans="62:65" ht="13" thickBot="1">
      <c r="BJ31874" s="138"/>
      <c r="BK31874" s="138"/>
      <c r="BL31874" s="138"/>
      <c r="BM31874" s="138"/>
    </row>
    <row r="31875" spans="62:65" ht="13" thickBot="1">
      <c r="BJ31875" s="138"/>
      <c r="BK31875" s="138"/>
      <c r="BL31875" s="138"/>
      <c r="BM31875" s="138"/>
    </row>
    <row r="31876" spans="62:65" ht="13" thickBot="1">
      <c r="BJ31876" s="138"/>
      <c r="BK31876" s="138"/>
      <c r="BL31876" s="138"/>
      <c r="BM31876" s="138"/>
    </row>
    <row r="31877" spans="62:65" ht="13" thickBot="1">
      <c r="BJ31877" s="138"/>
      <c r="BK31877" s="138"/>
      <c r="BL31877" s="138"/>
      <c r="BM31877" s="138"/>
    </row>
    <row r="31878" spans="62:65" ht="13" thickBot="1">
      <c r="BJ31878" s="138"/>
      <c r="BK31878" s="138"/>
      <c r="BL31878" s="138"/>
      <c r="BM31878" s="138"/>
    </row>
    <row r="31879" spans="62:65" ht="13" thickBot="1">
      <c r="BJ31879" s="138"/>
      <c r="BK31879" s="138"/>
      <c r="BL31879" s="138"/>
      <c r="BM31879" s="138"/>
    </row>
    <row r="31880" spans="62:65" ht="13" thickBot="1">
      <c r="BJ31880" s="138"/>
      <c r="BK31880" s="138"/>
      <c r="BL31880" s="138"/>
      <c r="BM31880" s="138"/>
    </row>
    <row r="31881" spans="62:65" ht="13" thickBot="1">
      <c r="BJ31881" s="138"/>
      <c r="BK31881" s="138"/>
      <c r="BL31881" s="138"/>
      <c r="BM31881" s="138"/>
    </row>
    <row r="31882" spans="62:65" ht="13" thickBot="1">
      <c r="BJ31882" s="138"/>
      <c r="BK31882" s="138"/>
      <c r="BL31882" s="138"/>
      <c r="BM31882" s="138"/>
    </row>
    <row r="31883" spans="62:65" ht="13" thickBot="1">
      <c r="BJ31883" s="138"/>
      <c r="BK31883" s="138"/>
      <c r="BL31883" s="138"/>
      <c r="BM31883" s="138"/>
    </row>
    <row r="31884" spans="62:65" ht="13" thickBot="1">
      <c r="BJ31884" s="138"/>
      <c r="BK31884" s="138"/>
      <c r="BL31884" s="138"/>
      <c r="BM31884" s="138"/>
    </row>
    <row r="31885" spans="62:65" ht="13" thickBot="1">
      <c r="BJ31885" s="138"/>
      <c r="BK31885" s="138"/>
      <c r="BL31885" s="138"/>
      <c r="BM31885" s="138"/>
    </row>
    <row r="31886" spans="62:65" ht="13" thickBot="1">
      <c r="BJ31886" s="138"/>
      <c r="BK31886" s="138"/>
      <c r="BL31886" s="138"/>
      <c r="BM31886" s="138"/>
    </row>
    <row r="31887" spans="62:65" ht="13" thickBot="1">
      <c r="BJ31887" s="138"/>
      <c r="BK31887" s="138"/>
      <c r="BL31887" s="138"/>
      <c r="BM31887" s="138"/>
    </row>
    <row r="31888" spans="62:65" ht="13" thickBot="1">
      <c r="BJ31888" s="138"/>
      <c r="BK31888" s="138"/>
      <c r="BL31888" s="138"/>
      <c r="BM31888" s="138"/>
    </row>
    <row r="31889" spans="62:65" ht="13" thickBot="1">
      <c r="BJ31889" s="138"/>
      <c r="BK31889" s="138"/>
      <c r="BL31889" s="138"/>
      <c r="BM31889" s="138"/>
    </row>
    <row r="31890" spans="62:65" ht="13" thickBot="1">
      <c r="BJ31890" s="138"/>
      <c r="BK31890" s="138"/>
      <c r="BL31890" s="138"/>
      <c r="BM31890" s="138"/>
    </row>
    <row r="31891" spans="62:65" ht="13" thickBot="1">
      <c r="BJ31891" s="138"/>
      <c r="BK31891" s="138"/>
      <c r="BL31891" s="138"/>
      <c r="BM31891" s="138"/>
    </row>
    <row r="31892" spans="62:65" ht="13" thickBot="1">
      <c r="BJ31892" s="138"/>
      <c r="BK31892" s="138"/>
      <c r="BL31892" s="138"/>
      <c r="BM31892" s="138"/>
    </row>
    <row r="31893" spans="62:65" ht="13" thickBot="1">
      <c r="BJ31893" s="138"/>
      <c r="BK31893" s="138"/>
      <c r="BL31893" s="138"/>
      <c r="BM31893" s="138"/>
    </row>
    <row r="31894" spans="62:65" ht="13" thickBot="1">
      <c r="BJ31894" s="138"/>
      <c r="BK31894" s="138"/>
      <c r="BL31894" s="138"/>
      <c r="BM31894" s="138"/>
    </row>
    <row r="31895" spans="62:65" ht="13" thickBot="1">
      <c r="BJ31895" s="138"/>
      <c r="BK31895" s="138"/>
      <c r="BL31895" s="138"/>
      <c r="BM31895" s="138"/>
    </row>
    <row r="31896" spans="62:65" ht="13" thickBot="1">
      <c r="BJ31896" s="138"/>
      <c r="BK31896" s="138"/>
      <c r="BL31896" s="138"/>
      <c r="BM31896" s="138"/>
    </row>
    <row r="31897" spans="62:65" ht="13" thickBot="1">
      <c r="BJ31897" s="138"/>
      <c r="BK31897" s="138"/>
      <c r="BL31897" s="138"/>
      <c r="BM31897" s="138"/>
    </row>
    <row r="31898" spans="62:65" ht="13" thickBot="1">
      <c r="BJ31898" s="138"/>
      <c r="BK31898" s="138"/>
      <c r="BL31898" s="138"/>
      <c r="BM31898" s="138"/>
    </row>
    <row r="31899" spans="62:65" ht="13" thickBot="1">
      <c r="BJ31899" s="138"/>
      <c r="BK31899" s="138"/>
      <c r="BL31899" s="138"/>
      <c r="BM31899" s="138"/>
    </row>
    <row r="31900" spans="62:65" ht="13" thickBot="1">
      <c r="BJ31900" s="138"/>
      <c r="BK31900" s="138"/>
      <c r="BL31900" s="138"/>
      <c r="BM31900" s="138"/>
    </row>
    <row r="31901" spans="62:65" ht="13" thickBot="1">
      <c r="BJ31901" s="138"/>
      <c r="BK31901" s="138"/>
      <c r="BL31901" s="138"/>
      <c r="BM31901" s="138"/>
    </row>
    <row r="31902" spans="62:65" ht="13" thickBot="1">
      <c r="BJ31902" s="138"/>
      <c r="BK31902" s="138"/>
      <c r="BL31902" s="138"/>
      <c r="BM31902" s="138"/>
    </row>
    <row r="31903" spans="62:65" ht="13" thickBot="1">
      <c r="BJ31903" s="138"/>
      <c r="BK31903" s="138"/>
      <c r="BL31903" s="138"/>
      <c r="BM31903" s="138"/>
    </row>
    <row r="31904" spans="62:65" ht="13" thickBot="1">
      <c r="BJ31904" s="138"/>
      <c r="BK31904" s="138"/>
      <c r="BL31904" s="138"/>
      <c r="BM31904" s="138"/>
    </row>
    <row r="31905" spans="62:65" ht="13" thickBot="1">
      <c r="BJ31905" s="138"/>
      <c r="BK31905" s="138"/>
      <c r="BL31905" s="138"/>
      <c r="BM31905" s="138"/>
    </row>
    <row r="31906" spans="62:65" ht="13" thickBot="1">
      <c r="BJ31906" s="138"/>
      <c r="BK31906" s="138"/>
      <c r="BL31906" s="138"/>
      <c r="BM31906" s="138"/>
    </row>
    <row r="31907" spans="62:65" ht="13" thickBot="1">
      <c r="BJ31907" s="138"/>
      <c r="BK31907" s="138"/>
      <c r="BL31907" s="138"/>
      <c r="BM31907" s="138"/>
    </row>
    <row r="31908" spans="62:65" ht="13" thickBot="1">
      <c r="BJ31908" s="138"/>
      <c r="BK31908" s="138"/>
      <c r="BL31908" s="138"/>
      <c r="BM31908" s="138"/>
    </row>
    <row r="31909" spans="62:65" ht="13" thickBot="1">
      <c r="BJ31909" s="138"/>
      <c r="BK31909" s="138"/>
      <c r="BL31909" s="138"/>
      <c r="BM31909" s="138"/>
    </row>
    <row r="31910" spans="62:65" ht="13" thickBot="1">
      <c r="BJ31910" s="138"/>
      <c r="BK31910" s="138"/>
      <c r="BL31910" s="138"/>
      <c r="BM31910" s="138"/>
    </row>
    <row r="31911" spans="62:65" ht="13" thickBot="1">
      <c r="BJ31911" s="138"/>
      <c r="BK31911" s="138"/>
      <c r="BL31911" s="138"/>
      <c r="BM31911" s="138"/>
    </row>
    <row r="31912" spans="62:65" ht="13" thickBot="1">
      <c r="BJ31912" s="138"/>
      <c r="BK31912" s="138"/>
      <c r="BL31912" s="138"/>
      <c r="BM31912" s="138"/>
    </row>
    <row r="31913" spans="62:65" ht="13" thickBot="1">
      <c r="BJ31913" s="138"/>
      <c r="BK31913" s="138"/>
      <c r="BL31913" s="138"/>
      <c r="BM31913" s="138"/>
    </row>
    <row r="31914" spans="62:65" ht="13" thickBot="1">
      <c r="BJ31914" s="138"/>
      <c r="BK31914" s="138"/>
      <c r="BL31914" s="138"/>
      <c r="BM31914" s="138"/>
    </row>
    <row r="31915" spans="62:65" ht="13" thickBot="1">
      <c r="BJ31915" s="138"/>
      <c r="BK31915" s="138"/>
      <c r="BL31915" s="138"/>
      <c r="BM31915" s="138"/>
    </row>
    <row r="31916" spans="62:65" ht="13" thickBot="1">
      <c r="BJ31916" s="138"/>
      <c r="BK31916" s="138"/>
      <c r="BL31916" s="138"/>
      <c r="BM31916" s="138"/>
    </row>
    <row r="31917" spans="62:65" ht="13" thickBot="1">
      <c r="BJ31917" s="138"/>
      <c r="BK31917" s="138"/>
      <c r="BL31917" s="138"/>
      <c r="BM31917" s="138"/>
    </row>
    <row r="31918" spans="62:65" ht="13" thickBot="1">
      <c r="BJ31918" s="138"/>
      <c r="BK31918" s="138"/>
      <c r="BL31918" s="138"/>
      <c r="BM31918" s="138"/>
    </row>
    <row r="31919" spans="62:65" ht="13" thickBot="1">
      <c r="BJ31919" s="138"/>
      <c r="BK31919" s="138"/>
      <c r="BL31919" s="138"/>
      <c r="BM31919" s="138"/>
    </row>
    <row r="31920" spans="62:65" ht="13" thickBot="1">
      <c r="BJ31920" s="138"/>
      <c r="BK31920" s="138"/>
      <c r="BL31920" s="138"/>
      <c r="BM31920" s="138"/>
    </row>
    <row r="31921" spans="62:65" ht="13" thickBot="1">
      <c r="BJ31921" s="138"/>
      <c r="BK31921" s="138"/>
      <c r="BL31921" s="138"/>
      <c r="BM31921" s="138"/>
    </row>
    <row r="31922" spans="62:65" ht="13" thickBot="1">
      <c r="BJ31922" s="138"/>
      <c r="BK31922" s="138"/>
      <c r="BL31922" s="138"/>
      <c r="BM31922" s="138"/>
    </row>
    <row r="31923" spans="62:65" ht="13" thickBot="1">
      <c r="BJ31923" s="138"/>
      <c r="BK31923" s="138"/>
      <c r="BL31923" s="138"/>
      <c r="BM31923" s="138"/>
    </row>
    <row r="31924" spans="62:65" ht="13" thickBot="1">
      <c r="BJ31924" s="138"/>
      <c r="BK31924" s="138"/>
      <c r="BL31924" s="138"/>
      <c r="BM31924" s="138"/>
    </row>
    <row r="31925" spans="62:65" ht="13" thickBot="1">
      <c r="BJ31925" s="138"/>
      <c r="BK31925" s="138"/>
      <c r="BL31925" s="138"/>
      <c r="BM31925" s="138"/>
    </row>
    <row r="31926" spans="62:65" ht="13" thickBot="1">
      <c r="BJ31926" s="138"/>
      <c r="BK31926" s="138"/>
      <c r="BL31926" s="138"/>
      <c r="BM31926" s="138"/>
    </row>
    <row r="31927" spans="62:65" ht="13" thickBot="1">
      <c r="BJ31927" s="138"/>
      <c r="BK31927" s="138"/>
      <c r="BL31927" s="138"/>
      <c r="BM31927" s="138"/>
    </row>
    <row r="31928" spans="62:65" ht="13" thickBot="1">
      <c r="BJ31928" s="138"/>
      <c r="BK31928" s="138"/>
      <c r="BL31928" s="138"/>
      <c r="BM31928" s="138"/>
    </row>
    <row r="31929" spans="62:65" ht="13" thickBot="1">
      <c r="BJ31929" s="138"/>
      <c r="BK31929" s="138"/>
      <c r="BL31929" s="138"/>
      <c r="BM31929" s="138"/>
    </row>
    <row r="31930" spans="62:65" ht="13" thickBot="1">
      <c r="BJ31930" s="138"/>
      <c r="BK31930" s="138"/>
      <c r="BL31930" s="138"/>
      <c r="BM31930" s="138"/>
    </row>
    <row r="31931" spans="62:65" ht="13" thickBot="1">
      <c r="BJ31931" s="138"/>
      <c r="BK31931" s="138"/>
      <c r="BL31931" s="138"/>
      <c r="BM31931" s="138"/>
    </row>
    <row r="31932" spans="62:65" ht="13" thickBot="1">
      <c r="BJ31932" s="138"/>
      <c r="BK31932" s="138"/>
      <c r="BL31932" s="138"/>
      <c r="BM31932" s="138"/>
    </row>
    <row r="31933" spans="62:65" ht="13" thickBot="1">
      <c r="BJ31933" s="138"/>
      <c r="BK31933" s="138"/>
      <c r="BL31933" s="138"/>
      <c r="BM31933" s="138"/>
    </row>
    <row r="31934" spans="62:65" ht="13" thickBot="1">
      <c r="BJ31934" s="138"/>
      <c r="BK31934" s="138"/>
      <c r="BL31934" s="138"/>
      <c r="BM31934" s="138"/>
    </row>
    <row r="31935" spans="62:65" ht="13" thickBot="1">
      <c r="BJ31935" s="138"/>
      <c r="BK31935" s="138"/>
      <c r="BL31935" s="138"/>
      <c r="BM31935" s="138"/>
    </row>
    <row r="31936" spans="62:65" ht="13" thickBot="1">
      <c r="BJ31936" s="138"/>
      <c r="BK31936" s="138"/>
      <c r="BL31936" s="138"/>
      <c r="BM31936" s="138"/>
    </row>
    <row r="31937" spans="62:65" ht="13" thickBot="1">
      <c r="BJ31937" s="138"/>
      <c r="BK31937" s="138"/>
      <c r="BL31937" s="138"/>
      <c r="BM31937" s="138"/>
    </row>
    <row r="31938" spans="62:65" ht="13" thickBot="1">
      <c r="BJ31938" s="138"/>
      <c r="BK31938" s="138"/>
      <c r="BL31938" s="138"/>
      <c r="BM31938" s="138"/>
    </row>
    <row r="31939" spans="62:65" ht="13" thickBot="1">
      <c r="BJ31939" s="138"/>
      <c r="BK31939" s="138"/>
      <c r="BL31939" s="138"/>
      <c r="BM31939" s="138"/>
    </row>
    <row r="31940" spans="62:65" ht="13" thickBot="1">
      <c r="BJ31940" s="138"/>
      <c r="BK31940" s="138"/>
      <c r="BL31940" s="138"/>
      <c r="BM31940" s="138"/>
    </row>
    <row r="31941" spans="62:65" ht="13" thickBot="1">
      <c r="BJ31941" s="138"/>
      <c r="BK31941" s="138"/>
      <c r="BL31941" s="138"/>
      <c r="BM31941" s="138"/>
    </row>
    <row r="31942" spans="62:65" ht="13" thickBot="1">
      <c r="BJ31942" s="138"/>
      <c r="BK31942" s="138"/>
      <c r="BL31942" s="138"/>
      <c r="BM31942" s="138"/>
    </row>
    <row r="31943" spans="62:65" ht="13" thickBot="1">
      <c r="BJ31943" s="138"/>
      <c r="BK31943" s="138"/>
      <c r="BL31943" s="138"/>
      <c r="BM31943" s="138"/>
    </row>
    <row r="31944" spans="62:65" ht="13" thickBot="1">
      <c r="BJ31944" s="138"/>
      <c r="BK31944" s="138"/>
      <c r="BL31944" s="138"/>
      <c r="BM31944" s="138"/>
    </row>
    <row r="31945" spans="62:65" ht="13" thickBot="1">
      <c r="BJ31945" s="138"/>
      <c r="BK31945" s="138"/>
      <c r="BL31945" s="138"/>
      <c r="BM31945" s="138"/>
    </row>
    <row r="31946" spans="62:65" ht="13" thickBot="1">
      <c r="BJ31946" s="138"/>
      <c r="BK31946" s="138"/>
      <c r="BL31946" s="138"/>
      <c r="BM31946" s="138"/>
    </row>
    <row r="31947" spans="62:65" ht="13" thickBot="1">
      <c r="BJ31947" s="138"/>
      <c r="BK31947" s="138"/>
      <c r="BL31947" s="138"/>
      <c r="BM31947" s="138"/>
    </row>
    <row r="31948" spans="62:65" ht="13" thickBot="1">
      <c r="BJ31948" s="138"/>
      <c r="BK31948" s="138"/>
      <c r="BL31948" s="138"/>
      <c r="BM31948" s="138"/>
    </row>
    <row r="31949" spans="62:65" ht="13" thickBot="1">
      <c r="BJ31949" s="138"/>
      <c r="BK31949" s="138"/>
      <c r="BL31949" s="138"/>
      <c r="BM31949" s="138"/>
    </row>
    <row r="31950" spans="62:65" ht="13" thickBot="1">
      <c r="BJ31950" s="138"/>
      <c r="BK31950" s="138"/>
      <c r="BL31950" s="138"/>
      <c r="BM31950" s="138"/>
    </row>
    <row r="31951" spans="62:65" ht="13" thickBot="1">
      <c r="BJ31951" s="138"/>
      <c r="BK31951" s="138"/>
      <c r="BL31951" s="138"/>
      <c r="BM31951" s="138"/>
    </row>
    <row r="31952" spans="62:65" ht="13" thickBot="1">
      <c r="BJ31952" s="138"/>
      <c r="BK31952" s="138"/>
      <c r="BL31952" s="138"/>
      <c r="BM31952" s="138"/>
    </row>
    <row r="31953" spans="62:65" ht="13" thickBot="1">
      <c r="BJ31953" s="138"/>
      <c r="BK31953" s="138"/>
      <c r="BL31953" s="138"/>
      <c r="BM31953" s="138"/>
    </row>
    <row r="31954" spans="62:65" ht="13" thickBot="1">
      <c r="BJ31954" s="138"/>
      <c r="BK31954" s="138"/>
      <c r="BL31954" s="138"/>
      <c r="BM31954" s="138"/>
    </row>
    <row r="31955" spans="62:65" ht="13" thickBot="1">
      <c r="BJ31955" s="138"/>
      <c r="BK31955" s="138"/>
      <c r="BL31955" s="138"/>
      <c r="BM31955" s="138"/>
    </row>
    <row r="31956" spans="62:65" ht="13" thickBot="1">
      <c r="BJ31956" s="138"/>
      <c r="BK31956" s="138"/>
      <c r="BL31956" s="138"/>
      <c r="BM31956" s="138"/>
    </row>
    <row r="31957" spans="62:65" ht="13" thickBot="1">
      <c r="BJ31957" s="138"/>
      <c r="BK31957" s="138"/>
      <c r="BL31957" s="138"/>
      <c r="BM31957" s="138"/>
    </row>
    <row r="31958" spans="62:65" ht="13" thickBot="1">
      <c r="BJ31958" s="138"/>
      <c r="BK31958" s="138"/>
      <c r="BL31958" s="138"/>
      <c r="BM31958" s="138"/>
    </row>
    <row r="31959" spans="62:65" ht="13" thickBot="1">
      <c r="BJ31959" s="138"/>
      <c r="BK31959" s="138"/>
      <c r="BL31959" s="138"/>
      <c r="BM31959" s="138"/>
    </row>
    <row r="31960" spans="62:65" ht="13" thickBot="1">
      <c r="BJ31960" s="138"/>
      <c r="BK31960" s="138"/>
      <c r="BL31960" s="138"/>
      <c r="BM31960" s="138"/>
    </row>
    <row r="31961" spans="62:65" ht="13" thickBot="1">
      <c r="BJ31961" s="138"/>
      <c r="BK31961" s="138"/>
      <c r="BL31961" s="138"/>
      <c r="BM31961" s="138"/>
    </row>
    <row r="31962" spans="62:65" ht="13" thickBot="1">
      <c r="BJ31962" s="138"/>
      <c r="BK31962" s="138"/>
      <c r="BL31962" s="138"/>
      <c r="BM31962" s="138"/>
    </row>
    <row r="31963" spans="62:65" ht="13" thickBot="1">
      <c r="BJ31963" s="138"/>
      <c r="BK31963" s="138"/>
      <c r="BL31963" s="138"/>
      <c r="BM31963" s="138"/>
    </row>
    <row r="31964" spans="62:65" ht="13" thickBot="1">
      <c r="BJ31964" s="138"/>
      <c r="BK31964" s="138"/>
      <c r="BL31964" s="138"/>
      <c r="BM31964" s="138"/>
    </row>
    <row r="31965" spans="62:65" ht="13" thickBot="1">
      <c r="BJ31965" s="138"/>
      <c r="BK31965" s="138"/>
      <c r="BL31965" s="138"/>
      <c r="BM31965" s="138"/>
    </row>
    <row r="31966" spans="62:65" ht="13" thickBot="1">
      <c r="BJ31966" s="138"/>
      <c r="BK31966" s="138"/>
      <c r="BL31966" s="138"/>
      <c r="BM31966" s="138"/>
    </row>
    <row r="31967" spans="62:65" ht="13" thickBot="1">
      <c r="BJ31967" s="138"/>
      <c r="BK31967" s="138"/>
      <c r="BL31967" s="138"/>
      <c r="BM31967" s="138"/>
    </row>
    <row r="31968" spans="62:65" ht="13" thickBot="1">
      <c r="BJ31968" s="138"/>
      <c r="BK31968" s="138"/>
      <c r="BL31968" s="138"/>
      <c r="BM31968" s="138"/>
    </row>
    <row r="31969" spans="62:65" ht="13" thickBot="1">
      <c r="BJ31969" s="138"/>
      <c r="BK31969" s="138"/>
      <c r="BL31969" s="138"/>
      <c r="BM31969" s="138"/>
    </row>
    <row r="31970" spans="62:65" ht="13" thickBot="1">
      <c r="BJ31970" s="138"/>
      <c r="BK31970" s="138"/>
      <c r="BL31970" s="138"/>
      <c r="BM31970" s="138"/>
    </row>
    <row r="31971" spans="62:65" ht="13" thickBot="1">
      <c r="BJ31971" s="138"/>
      <c r="BK31971" s="138"/>
      <c r="BL31971" s="138"/>
      <c r="BM31971" s="138"/>
    </row>
    <row r="31972" spans="62:65" ht="13" thickBot="1">
      <c r="BJ31972" s="138"/>
      <c r="BK31972" s="138"/>
      <c r="BL31972" s="138"/>
      <c r="BM31972" s="138"/>
    </row>
    <row r="31973" spans="62:65" ht="13" thickBot="1">
      <c r="BJ31973" s="138"/>
      <c r="BK31973" s="138"/>
      <c r="BL31973" s="138"/>
      <c r="BM31973" s="138"/>
    </row>
    <row r="31974" spans="62:65" ht="13" thickBot="1">
      <c r="BJ31974" s="138"/>
      <c r="BK31974" s="138"/>
      <c r="BL31974" s="138"/>
      <c r="BM31974" s="138"/>
    </row>
    <row r="31975" spans="62:65" ht="13" thickBot="1">
      <c r="BJ31975" s="138"/>
      <c r="BK31975" s="138"/>
      <c r="BL31975" s="138"/>
      <c r="BM31975" s="138"/>
    </row>
    <row r="31976" spans="62:65" ht="13" thickBot="1">
      <c r="BJ31976" s="138"/>
      <c r="BK31976" s="138"/>
      <c r="BL31976" s="138"/>
      <c r="BM31976" s="138"/>
    </row>
    <row r="31977" spans="62:65" ht="13" thickBot="1">
      <c r="BJ31977" s="138"/>
      <c r="BK31977" s="138"/>
      <c r="BL31977" s="138"/>
      <c r="BM31977" s="138"/>
    </row>
    <row r="31978" spans="62:65" ht="13" thickBot="1">
      <c r="BJ31978" s="138"/>
      <c r="BK31978" s="138"/>
      <c r="BL31978" s="138"/>
      <c r="BM31978" s="138"/>
    </row>
    <row r="31979" spans="62:65" ht="13" thickBot="1">
      <c r="BJ31979" s="138"/>
      <c r="BK31979" s="138"/>
      <c r="BL31979" s="138"/>
      <c r="BM31979" s="138"/>
    </row>
    <row r="31980" spans="62:65" ht="13" thickBot="1">
      <c r="BJ31980" s="138"/>
      <c r="BK31980" s="138"/>
      <c r="BL31980" s="138"/>
      <c r="BM31980" s="138"/>
    </row>
    <row r="31981" spans="62:65" ht="13" thickBot="1">
      <c r="BJ31981" s="138"/>
      <c r="BK31981" s="138"/>
      <c r="BL31981" s="138"/>
      <c r="BM31981" s="138"/>
    </row>
    <row r="31982" spans="62:65" ht="13" thickBot="1">
      <c r="BJ31982" s="138"/>
      <c r="BK31982" s="138"/>
      <c r="BL31982" s="138"/>
      <c r="BM31982" s="138"/>
    </row>
    <row r="31983" spans="62:65" ht="13" thickBot="1">
      <c r="BJ31983" s="138"/>
      <c r="BK31983" s="138"/>
      <c r="BL31983" s="138"/>
      <c r="BM31983" s="138"/>
    </row>
    <row r="31984" spans="62:65" ht="13" thickBot="1">
      <c r="BJ31984" s="138"/>
      <c r="BK31984" s="138"/>
      <c r="BL31984" s="138"/>
      <c r="BM31984" s="138"/>
    </row>
    <row r="31985" spans="62:65" ht="13" thickBot="1">
      <c r="BJ31985" s="138"/>
      <c r="BK31985" s="138"/>
      <c r="BL31985" s="138"/>
      <c r="BM31985" s="138"/>
    </row>
    <row r="31986" spans="62:65" ht="13" thickBot="1">
      <c r="BJ31986" s="138"/>
      <c r="BK31986" s="138"/>
      <c r="BL31986" s="138"/>
      <c r="BM31986" s="138"/>
    </row>
    <row r="31987" spans="62:65" ht="13" thickBot="1">
      <c r="BJ31987" s="138"/>
      <c r="BK31987" s="138"/>
      <c r="BL31987" s="138"/>
      <c r="BM31987" s="138"/>
    </row>
    <row r="31988" spans="62:65" ht="13" thickBot="1">
      <c r="BJ31988" s="138"/>
      <c r="BK31988" s="138"/>
      <c r="BL31988" s="138"/>
      <c r="BM31988" s="138"/>
    </row>
    <row r="31989" spans="62:65" ht="13" thickBot="1">
      <c r="BJ31989" s="138"/>
      <c r="BK31989" s="138"/>
      <c r="BL31989" s="138"/>
      <c r="BM31989" s="138"/>
    </row>
    <row r="31990" spans="62:65" ht="13" thickBot="1">
      <c r="BJ31990" s="138"/>
      <c r="BK31990" s="138"/>
      <c r="BL31990" s="138"/>
      <c r="BM31990" s="138"/>
    </row>
    <row r="31991" spans="62:65" ht="13" thickBot="1">
      <c r="BJ31991" s="138"/>
      <c r="BK31991" s="138"/>
      <c r="BL31991" s="138"/>
      <c r="BM31991" s="138"/>
    </row>
    <row r="31992" spans="62:65" ht="13" thickBot="1">
      <c r="BJ31992" s="138"/>
      <c r="BK31992" s="138"/>
      <c r="BL31992" s="138"/>
      <c r="BM31992" s="138"/>
    </row>
    <row r="31993" spans="62:65" ht="13" thickBot="1">
      <c r="BJ31993" s="138"/>
      <c r="BK31993" s="138"/>
      <c r="BL31993" s="138"/>
      <c r="BM31993" s="138"/>
    </row>
    <row r="31994" spans="62:65" ht="13" thickBot="1">
      <c r="BJ31994" s="138"/>
      <c r="BK31994" s="138"/>
      <c r="BL31994" s="138"/>
      <c r="BM31994" s="138"/>
    </row>
    <row r="31995" spans="62:65" ht="13" thickBot="1">
      <c r="BJ31995" s="138"/>
      <c r="BK31995" s="138"/>
      <c r="BL31995" s="138"/>
      <c r="BM31995" s="138"/>
    </row>
    <row r="31996" spans="62:65" ht="13" thickBot="1">
      <c r="BJ31996" s="138"/>
      <c r="BK31996" s="138"/>
      <c r="BL31996" s="138"/>
      <c r="BM31996" s="138"/>
    </row>
    <row r="31997" spans="62:65" ht="13" thickBot="1">
      <c r="BJ31997" s="138"/>
      <c r="BK31997" s="138"/>
      <c r="BL31997" s="138"/>
      <c r="BM31997" s="138"/>
    </row>
    <row r="31998" spans="62:65" ht="13" thickBot="1">
      <c r="BJ31998" s="138"/>
      <c r="BK31998" s="138"/>
      <c r="BL31998" s="138"/>
      <c r="BM31998" s="138"/>
    </row>
    <row r="31999" spans="62:65" ht="13" thickBot="1">
      <c r="BJ31999" s="138"/>
      <c r="BK31999" s="138"/>
      <c r="BL31999" s="138"/>
      <c r="BM31999" s="138"/>
    </row>
    <row r="32000" spans="62:65" ht="13" thickBot="1">
      <c r="BJ32000" s="138"/>
      <c r="BK32000" s="138"/>
      <c r="BL32000" s="138"/>
      <c r="BM32000" s="138"/>
    </row>
    <row r="32001" spans="62:65" ht="13" thickBot="1">
      <c r="BJ32001" s="138"/>
      <c r="BK32001" s="138"/>
      <c r="BL32001" s="138"/>
      <c r="BM32001" s="138"/>
    </row>
    <row r="32002" spans="62:65" ht="13" thickBot="1">
      <c r="BJ32002" s="138"/>
      <c r="BK32002" s="138"/>
      <c r="BL32002" s="138"/>
      <c r="BM32002" s="138"/>
    </row>
    <row r="32003" spans="62:65" ht="13" thickBot="1">
      <c r="BJ32003" s="138"/>
      <c r="BK32003" s="138"/>
      <c r="BL32003" s="138"/>
      <c r="BM32003" s="138"/>
    </row>
    <row r="32004" spans="62:65" ht="13" thickBot="1">
      <c r="BJ32004" s="138"/>
      <c r="BK32004" s="138"/>
      <c r="BL32004" s="138"/>
      <c r="BM32004" s="138"/>
    </row>
    <row r="32005" spans="62:65" ht="13" thickBot="1">
      <c r="BJ32005" s="138"/>
      <c r="BK32005" s="138"/>
      <c r="BL32005" s="138"/>
      <c r="BM32005" s="138"/>
    </row>
    <row r="32006" spans="62:65" ht="13" thickBot="1">
      <c r="BJ32006" s="138"/>
      <c r="BK32006" s="138"/>
      <c r="BL32006" s="138"/>
      <c r="BM32006" s="138"/>
    </row>
    <row r="32007" spans="62:65" ht="13" thickBot="1">
      <c r="BJ32007" s="138"/>
      <c r="BK32007" s="138"/>
      <c r="BL32007" s="138"/>
      <c r="BM32007" s="138"/>
    </row>
    <row r="32008" spans="62:65" ht="13" thickBot="1">
      <c r="BJ32008" s="138"/>
      <c r="BK32008" s="138"/>
      <c r="BL32008" s="138"/>
      <c r="BM32008" s="138"/>
    </row>
    <row r="32009" spans="62:65" ht="13" thickBot="1">
      <c r="BJ32009" s="138"/>
      <c r="BK32009" s="138"/>
      <c r="BL32009" s="138"/>
      <c r="BM32009" s="138"/>
    </row>
    <row r="32010" spans="62:65" ht="13" thickBot="1">
      <c r="BJ32010" s="138"/>
      <c r="BK32010" s="138"/>
      <c r="BL32010" s="138"/>
      <c r="BM32010" s="138"/>
    </row>
    <row r="32011" spans="62:65" ht="13" thickBot="1">
      <c r="BJ32011" s="138"/>
      <c r="BK32011" s="138"/>
      <c r="BL32011" s="138"/>
      <c r="BM32011" s="138"/>
    </row>
    <row r="32012" spans="62:65" ht="13" thickBot="1">
      <c r="BJ32012" s="138"/>
      <c r="BK32012" s="138"/>
      <c r="BL32012" s="138"/>
      <c r="BM32012" s="138"/>
    </row>
    <row r="32013" spans="62:65" ht="13" thickBot="1">
      <c r="BJ32013" s="138"/>
      <c r="BK32013" s="138"/>
      <c r="BL32013" s="138"/>
      <c r="BM32013" s="138"/>
    </row>
    <row r="32014" spans="62:65" ht="13" thickBot="1">
      <c r="BJ32014" s="138"/>
      <c r="BK32014" s="138"/>
      <c r="BL32014" s="138"/>
      <c r="BM32014" s="138"/>
    </row>
    <row r="32015" spans="62:65" ht="13" thickBot="1">
      <c r="BJ32015" s="138"/>
      <c r="BK32015" s="138"/>
      <c r="BL32015" s="138"/>
      <c r="BM32015" s="138"/>
    </row>
    <row r="32016" spans="62:65" ht="13" thickBot="1">
      <c r="BJ32016" s="138"/>
      <c r="BK32016" s="138"/>
      <c r="BL32016" s="138"/>
      <c r="BM32016" s="138"/>
    </row>
    <row r="32017" spans="62:65" ht="13" thickBot="1">
      <c r="BJ32017" s="138"/>
      <c r="BK32017" s="138"/>
      <c r="BL32017" s="138"/>
      <c r="BM32017" s="138"/>
    </row>
    <row r="32018" spans="62:65" ht="13" thickBot="1">
      <c r="BJ32018" s="138"/>
      <c r="BK32018" s="138"/>
      <c r="BL32018" s="138"/>
      <c r="BM32018" s="138"/>
    </row>
    <row r="32019" spans="62:65" ht="13" thickBot="1">
      <c r="BJ32019" s="138"/>
      <c r="BK32019" s="138"/>
      <c r="BL32019" s="138"/>
      <c r="BM32019" s="138"/>
    </row>
    <row r="32020" spans="62:65" ht="13" thickBot="1">
      <c r="BJ32020" s="138"/>
      <c r="BK32020" s="138"/>
      <c r="BL32020" s="138"/>
      <c r="BM32020" s="138"/>
    </row>
    <row r="32021" spans="62:65" ht="13" thickBot="1">
      <c r="BJ32021" s="138"/>
      <c r="BK32021" s="138"/>
      <c r="BL32021" s="138"/>
      <c r="BM32021" s="138"/>
    </row>
    <row r="32022" spans="62:65" ht="13" thickBot="1">
      <c r="BJ32022" s="138"/>
      <c r="BK32022" s="138"/>
      <c r="BL32022" s="138"/>
      <c r="BM32022" s="138"/>
    </row>
    <row r="32023" spans="62:65" ht="13" thickBot="1">
      <c r="BJ32023" s="138"/>
      <c r="BK32023" s="138"/>
      <c r="BL32023" s="138"/>
      <c r="BM32023" s="138"/>
    </row>
    <row r="32024" spans="62:65" ht="13" thickBot="1">
      <c r="BJ32024" s="138"/>
      <c r="BK32024" s="138"/>
      <c r="BL32024" s="138"/>
      <c r="BM32024" s="138"/>
    </row>
    <row r="32025" spans="62:65" ht="13" thickBot="1">
      <c r="BJ32025" s="138"/>
      <c r="BK32025" s="138"/>
      <c r="BL32025" s="138"/>
      <c r="BM32025" s="138"/>
    </row>
    <row r="32026" spans="62:65" ht="13" thickBot="1">
      <c r="BJ32026" s="138"/>
      <c r="BK32026" s="138"/>
      <c r="BL32026" s="138"/>
      <c r="BM32026" s="138"/>
    </row>
    <row r="32027" spans="62:65" ht="13" thickBot="1">
      <c r="BJ32027" s="138"/>
      <c r="BK32027" s="138"/>
      <c r="BL32027" s="138"/>
      <c r="BM32027" s="138"/>
    </row>
    <row r="32028" spans="62:65" ht="13" thickBot="1">
      <c r="BJ32028" s="138"/>
      <c r="BK32028" s="138"/>
      <c r="BL32028" s="138"/>
      <c r="BM32028" s="138"/>
    </row>
    <row r="32029" spans="62:65" ht="13" thickBot="1">
      <c r="BJ32029" s="138"/>
      <c r="BK32029" s="138"/>
      <c r="BL32029" s="138"/>
      <c r="BM32029" s="138"/>
    </row>
    <row r="32030" spans="62:65" ht="13" thickBot="1">
      <c r="BJ32030" s="138"/>
      <c r="BK32030" s="138"/>
      <c r="BL32030" s="138"/>
      <c r="BM32030" s="138"/>
    </row>
    <row r="32031" spans="62:65" ht="13" thickBot="1">
      <c r="BJ32031" s="138"/>
      <c r="BK32031" s="138"/>
      <c r="BL32031" s="138"/>
      <c r="BM32031" s="138"/>
    </row>
    <row r="32032" spans="62:65" ht="13" thickBot="1">
      <c r="BJ32032" s="138"/>
      <c r="BK32032" s="138"/>
      <c r="BL32032" s="138"/>
      <c r="BM32032" s="138"/>
    </row>
    <row r="32033" spans="62:65" ht="13" thickBot="1">
      <c r="BJ32033" s="138"/>
      <c r="BK32033" s="138"/>
      <c r="BL32033" s="138"/>
      <c r="BM32033" s="138"/>
    </row>
    <row r="32034" spans="62:65" ht="13" thickBot="1">
      <c r="BJ32034" s="138"/>
      <c r="BK32034" s="138"/>
      <c r="BL32034" s="138"/>
      <c r="BM32034" s="138"/>
    </row>
    <row r="32035" spans="62:65" ht="13" thickBot="1">
      <c r="BJ32035" s="138"/>
      <c r="BK32035" s="138"/>
      <c r="BL32035" s="138"/>
      <c r="BM32035" s="138"/>
    </row>
    <row r="32036" spans="62:65" ht="13" thickBot="1">
      <c r="BJ32036" s="138"/>
      <c r="BK32036" s="138"/>
      <c r="BL32036" s="138"/>
      <c r="BM32036" s="138"/>
    </row>
    <row r="32037" spans="62:65" ht="13" thickBot="1">
      <c r="BJ32037" s="138"/>
      <c r="BK32037" s="138"/>
      <c r="BL32037" s="138"/>
      <c r="BM32037" s="138"/>
    </row>
    <row r="32038" spans="62:65" ht="13" thickBot="1">
      <c r="BJ32038" s="138"/>
      <c r="BK32038" s="138"/>
      <c r="BL32038" s="138"/>
      <c r="BM32038" s="138"/>
    </row>
    <row r="32039" spans="62:65" ht="13" thickBot="1">
      <c r="BJ32039" s="138"/>
      <c r="BK32039" s="138"/>
      <c r="BL32039" s="138"/>
      <c r="BM32039" s="138"/>
    </row>
    <row r="32040" spans="62:65" ht="13" thickBot="1">
      <c r="BJ32040" s="138"/>
      <c r="BK32040" s="138"/>
      <c r="BL32040" s="138"/>
      <c r="BM32040" s="138"/>
    </row>
    <row r="32041" spans="62:65" ht="13" thickBot="1">
      <c r="BJ32041" s="138"/>
      <c r="BK32041" s="138"/>
      <c r="BL32041" s="138"/>
      <c r="BM32041" s="138"/>
    </row>
    <row r="32042" spans="62:65" ht="13" thickBot="1">
      <c r="BJ32042" s="138"/>
      <c r="BK32042" s="138"/>
      <c r="BL32042" s="138"/>
      <c r="BM32042" s="138"/>
    </row>
    <row r="32043" spans="62:65" ht="13" thickBot="1">
      <c r="BJ32043" s="138"/>
      <c r="BK32043" s="138"/>
      <c r="BL32043" s="138"/>
      <c r="BM32043" s="138"/>
    </row>
    <row r="32044" spans="62:65" ht="13" thickBot="1">
      <c r="BJ32044" s="138"/>
      <c r="BK32044" s="138"/>
      <c r="BL32044" s="138"/>
      <c r="BM32044" s="138"/>
    </row>
    <row r="32045" spans="62:65" ht="13" thickBot="1">
      <c r="BJ32045" s="138"/>
      <c r="BK32045" s="138"/>
      <c r="BL32045" s="138"/>
      <c r="BM32045" s="138"/>
    </row>
    <row r="32046" spans="62:65" ht="13" thickBot="1">
      <c r="BJ32046" s="138"/>
      <c r="BK32046" s="138"/>
      <c r="BL32046" s="138"/>
      <c r="BM32046" s="138"/>
    </row>
    <row r="32047" spans="62:65" ht="13" thickBot="1">
      <c r="BJ32047" s="138"/>
      <c r="BK32047" s="138"/>
      <c r="BL32047" s="138"/>
      <c r="BM32047" s="138"/>
    </row>
    <row r="32048" spans="62:65" ht="13" thickBot="1">
      <c r="BJ32048" s="138"/>
      <c r="BK32048" s="138"/>
      <c r="BL32048" s="138"/>
      <c r="BM32048" s="138"/>
    </row>
    <row r="32049" spans="62:65" ht="13" thickBot="1">
      <c r="BJ32049" s="138"/>
      <c r="BK32049" s="138"/>
      <c r="BL32049" s="138"/>
      <c r="BM32049" s="138"/>
    </row>
    <row r="32050" spans="62:65" ht="13" thickBot="1">
      <c r="BJ32050" s="138"/>
      <c r="BK32050" s="138"/>
      <c r="BL32050" s="138"/>
      <c r="BM32050" s="138"/>
    </row>
    <row r="32051" spans="62:65" ht="13" thickBot="1">
      <c r="BJ32051" s="138"/>
      <c r="BK32051" s="138"/>
      <c r="BL32051" s="138"/>
      <c r="BM32051" s="138"/>
    </row>
    <row r="32052" spans="62:65" ht="13" thickBot="1">
      <c r="BJ32052" s="138"/>
      <c r="BK32052" s="138"/>
      <c r="BL32052" s="138"/>
      <c r="BM32052" s="138"/>
    </row>
    <row r="32053" spans="62:65" ht="13" thickBot="1">
      <c r="BJ32053" s="138"/>
      <c r="BK32053" s="138"/>
      <c r="BL32053" s="138"/>
      <c r="BM32053" s="138"/>
    </row>
    <row r="32054" spans="62:65" ht="13" thickBot="1">
      <c r="BJ32054" s="138"/>
      <c r="BK32054" s="138"/>
      <c r="BL32054" s="138"/>
      <c r="BM32054" s="138"/>
    </row>
    <row r="32055" spans="62:65" ht="13" thickBot="1">
      <c r="BJ32055" s="138"/>
      <c r="BK32055" s="138"/>
      <c r="BL32055" s="138"/>
      <c r="BM32055" s="138"/>
    </row>
    <row r="32056" spans="62:65" ht="13" thickBot="1">
      <c r="BJ32056" s="138"/>
      <c r="BK32056" s="138"/>
      <c r="BL32056" s="138"/>
      <c r="BM32056" s="138"/>
    </row>
    <row r="32057" spans="62:65" ht="13" thickBot="1">
      <c r="BJ32057" s="138"/>
      <c r="BK32057" s="138"/>
      <c r="BL32057" s="138"/>
      <c r="BM32057" s="138"/>
    </row>
    <row r="32058" spans="62:65" ht="13" thickBot="1">
      <c r="BJ32058" s="138"/>
      <c r="BK32058" s="138"/>
      <c r="BL32058" s="138"/>
      <c r="BM32058" s="138"/>
    </row>
    <row r="32059" spans="62:65" ht="13" thickBot="1">
      <c r="BJ32059" s="138"/>
      <c r="BK32059" s="138"/>
      <c r="BL32059" s="138"/>
      <c r="BM32059" s="138"/>
    </row>
    <row r="32060" spans="62:65" ht="13" thickBot="1">
      <c r="BJ32060" s="138"/>
      <c r="BK32060" s="138"/>
      <c r="BL32060" s="138"/>
      <c r="BM32060" s="138"/>
    </row>
    <row r="32061" spans="62:65" ht="13" thickBot="1">
      <c r="BJ32061" s="138"/>
      <c r="BK32061" s="138"/>
      <c r="BL32061" s="138"/>
      <c r="BM32061" s="138"/>
    </row>
    <row r="32062" spans="62:65" ht="13" thickBot="1">
      <c r="BJ32062" s="138"/>
      <c r="BK32062" s="138"/>
      <c r="BL32062" s="138"/>
      <c r="BM32062" s="138"/>
    </row>
    <row r="32063" spans="62:65" ht="13" thickBot="1">
      <c r="BJ32063" s="138"/>
      <c r="BK32063" s="138"/>
      <c r="BL32063" s="138"/>
      <c r="BM32063" s="138"/>
    </row>
    <row r="32064" spans="62:65" ht="13" thickBot="1">
      <c r="BJ32064" s="138"/>
      <c r="BK32064" s="138"/>
      <c r="BL32064" s="138"/>
      <c r="BM32064" s="138"/>
    </row>
    <row r="32065" spans="62:65" ht="13" thickBot="1">
      <c r="BJ32065" s="138"/>
      <c r="BK32065" s="138"/>
      <c r="BL32065" s="138"/>
      <c r="BM32065" s="138"/>
    </row>
    <row r="32066" spans="62:65" ht="13" thickBot="1">
      <c r="BJ32066" s="138"/>
      <c r="BK32066" s="138"/>
      <c r="BL32066" s="138"/>
      <c r="BM32066" s="138"/>
    </row>
    <row r="32067" spans="62:65" ht="13" thickBot="1">
      <c r="BJ32067" s="138"/>
      <c r="BK32067" s="138"/>
      <c r="BL32067" s="138"/>
      <c r="BM32067" s="138"/>
    </row>
    <row r="32068" spans="62:65" ht="13" thickBot="1">
      <c r="BJ32068" s="138"/>
      <c r="BK32068" s="138"/>
      <c r="BL32068" s="138"/>
      <c r="BM32068" s="138"/>
    </row>
    <row r="32069" spans="62:65" ht="13" thickBot="1">
      <c r="BJ32069" s="138"/>
      <c r="BK32069" s="138"/>
      <c r="BL32069" s="138"/>
      <c r="BM32069" s="138"/>
    </row>
    <row r="32070" spans="62:65" ht="13" thickBot="1">
      <c r="BJ32070" s="138"/>
      <c r="BK32070" s="138"/>
      <c r="BL32070" s="138"/>
      <c r="BM32070" s="138"/>
    </row>
    <row r="32071" spans="62:65" ht="13" thickBot="1">
      <c r="BJ32071" s="138"/>
      <c r="BK32071" s="138"/>
      <c r="BL32071" s="138"/>
      <c r="BM32071" s="138"/>
    </row>
    <row r="32072" spans="62:65" ht="13" thickBot="1">
      <c r="BJ32072" s="138"/>
      <c r="BK32072" s="138"/>
      <c r="BL32072" s="138"/>
      <c r="BM32072" s="138"/>
    </row>
    <row r="32073" spans="62:65" ht="13" thickBot="1">
      <c r="BJ32073" s="138"/>
      <c r="BK32073" s="138"/>
      <c r="BL32073" s="138"/>
      <c r="BM32073" s="138"/>
    </row>
    <row r="32074" spans="62:65" ht="13" thickBot="1">
      <c r="BJ32074" s="138"/>
      <c r="BK32074" s="138"/>
      <c r="BL32074" s="138"/>
      <c r="BM32074" s="138"/>
    </row>
    <row r="32075" spans="62:65" ht="13" thickBot="1">
      <c r="BJ32075" s="138"/>
      <c r="BK32075" s="138"/>
      <c r="BL32075" s="138"/>
      <c r="BM32075" s="138"/>
    </row>
    <row r="32076" spans="62:65" ht="13" thickBot="1">
      <c r="BJ32076" s="138"/>
      <c r="BK32076" s="138"/>
      <c r="BL32076" s="138"/>
      <c r="BM32076" s="138"/>
    </row>
    <row r="32077" spans="62:65" ht="13" thickBot="1">
      <c r="BJ32077" s="138"/>
      <c r="BK32077" s="138"/>
      <c r="BL32077" s="138"/>
      <c r="BM32077" s="138"/>
    </row>
    <row r="32078" spans="62:65" ht="13" thickBot="1">
      <c r="BJ32078" s="138"/>
      <c r="BK32078" s="138"/>
      <c r="BL32078" s="138"/>
      <c r="BM32078" s="138"/>
    </row>
    <row r="32079" spans="62:65" ht="13" thickBot="1">
      <c r="BJ32079" s="138"/>
      <c r="BK32079" s="138"/>
      <c r="BL32079" s="138"/>
      <c r="BM32079" s="138"/>
    </row>
    <row r="32080" spans="62:65" ht="13" thickBot="1">
      <c r="BJ32080" s="138"/>
      <c r="BK32080" s="138"/>
      <c r="BL32080" s="138"/>
      <c r="BM32080" s="138"/>
    </row>
    <row r="32081" spans="62:65" ht="13" thickBot="1">
      <c r="BJ32081" s="138"/>
      <c r="BK32081" s="138"/>
      <c r="BL32081" s="138"/>
      <c r="BM32081" s="138"/>
    </row>
    <row r="32082" spans="62:65" ht="13" thickBot="1">
      <c r="BJ32082" s="138"/>
      <c r="BK32082" s="138"/>
      <c r="BL32082" s="138"/>
      <c r="BM32082" s="138"/>
    </row>
    <row r="32083" spans="62:65" ht="13" thickBot="1">
      <c r="BJ32083" s="138"/>
      <c r="BK32083" s="138"/>
      <c r="BL32083" s="138"/>
      <c r="BM32083" s="138"/>
    </row>
    <row r="32084" spans="62:65" ht="13" thickBot="1">
      <c r="BJ32084" s="138"/>
      <c r="BK32084" s="138"/>
      <c r="BL32084" s="138"/>
      <c r="BM32084" s="138"/>
    </row>
    <row r="32085" spans="62:65" ht="13" thickBot="1">
      <c r="BJ32085" s="138"/>
      <c r="BK32085" s="138"/>
      <c r="BL32085" s="138"/>
      <c r="BM32085" s="138"/>
    </row>
    <row r="32086" spans="62:65" ht="13" thickBot="1">
      <c r="BJ32086" s="138"/>
      <c r="BK32086" s="138"/>
      <c r="BL32086" s="138"/>
      <c r="BM32086" s="138"/>
    </row>
    <row r="32087" spans="62:65" ht="13" thickBot="1">
      <c r="BJ32087" s="138"/>
      <c r="BK32087" s="138"/>
      <c r="BL32087" s="138"/>
      <c r="BM32087" s="138"/>
    </row>
    <row r="32088" spans="62:65" ht="13" thickBot="1">
      <c r="BJ32088" s="138"/>
      <c r="BK32088" s="138"/>
      <c r="BL32088" s="138"/>
      <c r="BM32088" s="138"/>
    </row>
    <row r="32089" spans="62:65" ht="13" thickBot="1">
      <c r="BJ32089" s="138"/>
      <c r="BK32089" s="138"/>
      <c r="BL32089" s="138"/>
      <c r="BM32089" s="138"/>
    </row>
    <row r="32090" spans="62:65" ht="13" thickBot="1">
      <c r="BJ32090" s="138"/>
      <c r="BK32090" s="138"/>
      <c r="BL32090" s="138"/>
      <c r="BM32090" s="138"/>
    </row>
    <row r="32091" spans="62:65" ht="13" thickBot="1">
      <c r="BJ32091" s="138"/>
      <c r="BK32091" s="138"/>
      <c r="BL32091" s="138"/>
      <c r="BM32091" s="138"/>
    </row>
    <row r="32092" spans="62:65" ht="13" thickBot="1">
      <c r="BJ32092" s="138"/>
      <c r="BK32092" s="138"/>
      <c r="BL32092" s="138"/>
      <c r="BM32092" s="138"/>
    </row>
    <row r="32093" spans="62:65" ht="13" thickBot="1">
      <c r="BJ32093" s="138"/>
      <c r="BK32093" s="138"/>
      <c r="BL32093" s="138"/>
      <c r="BM32093" s="138"/>
    </row>
    <row r="32094" spans="62:65" ht="13" thickBot="1">
      <c r="BJ32094" s="138"/>
      <c r="BK32094" s="138"/>
      <c r="BL32094" s="138"/>
      <c r="BM32094" s="138"/>
    </row>
    <row r="32095" spans="62:65" ht="13" thickBot="1">
      <c r="BJ32095" s="138"/>
      <c r="BK32095" s="138"/>
      <c r="BL32095" s="138"/>
      <c r="BM32095" s="138"/>
    </row>
    <row r="32096" spans="62:65" ht="13" thickBot="1">
      <c r="BJ32096" s="138"/>
      <c r="BK32096" s="138"/>
      <c r="BL32096" s="138"/>
      <c r="BM32096" s="138"/>
    </row>
    <row r="32097" spans="62:65" ht="13" thickBot="1">
      <c r="BJ32097" s="138"/>
      <c r="BK32097" s="138"/>
      <c r="BL32097" s="138"/>
      <c r="BM32097" s="138"/>
    </row>
    <row r="32098" spans="62:65" ht="13" thickBot="1">
      <c r="BJ32098" s="138"/>
      <c r="BK32098" s="138"/>
      <c r="BL32098" s="138"/>
      <c r="BM32098" s="138"/>
    </row>
    <row r="32099" spans="62:65" ht="13" thickBot="1">
      <c r="BJ32099" s="138"/>
      <c r="BK32099" s="138"/>
      <c r="BL32099" s="138"/>
      <c r="BM32099" s="138"/>
    </row>
    <row r="32100" spans="62:65" ht="13" thickBot="1">
      <c r="BJ32100" s="138"/>
      <c r="BK32100" s="138"/>
      <c r="BL32100" s="138"/>
      <c r="BM32100" s="138"/>
    </row>
    <row r="32101" spans="62:65" ht="13" thickBot="1">
      <c r="BJ32101" s="138"/>
      <c r="BK32101" s="138"/>
      <c r="BL32101" s="138"/>
      <c r="BM32101" s="138"/>
    </row>
    <row r="32102" spans="62:65" ht="13" thickBot="1">
      <c r="BJ32102" s="138"/>
      <c r="BK32102" s="138"/>
      <c r="BL32102" s="138"/>
      <c r="BM32102" s="138"/>
    </row>
    <row r="32103" spans="62:65" ht="13" thickBot="1">
      <c r="BJ32103" s="138"/>
      <c r="BK32103" s="138"/>
      <c r="BL32103" s="138"/>
      <c r="BM32103" s="138"/>
    </row>
    <row r="32104" spans="62:65" ht="13" thickBot="1">
      <c r="BJ32104" s="138"/>
      <c r="BK32104" s="138"/>
      <c r="BL32104" s="138"/>
      <c r="BM32104" s="138"/>
    </row>
    <row r="32105" spans="62:65" ht="13" thickBot="1">
      <c r="BJ32105" s="138"/>
      <c r="BK32105" s="138"/>
      <c r="BL32105" s="138"/>
      <c r="BM32105" s="138"/>
    </row>
    <row r="32106" spans="62:65" ht="13" thickBot="1">
      <c r="BJ32106" s="138"/>
      <c r="BK32106" s="138"/>
      <c r="BL32106" s="138"/>
      <c r="BM32106" s="138"/>
    </row>
    <row r="32107" spans="62:65" ht="13" thickBot="1">
      <c r="BJ32107" s="138"/>
      <c r="BK32107" s="138"/>
      <c r="BL32107" s="138"/>
      <c r="BM32107" s="138"/>
    </row>
    <row r="32108" spans="62:65" ht="13" thickBot="1">
      <c r="BJ32108" s="138"/>
      <c r="BK32108" s="138"/>
      <c r="BL32108" s="138"/>
      <c r="BM32108" s="138"/>
    </row>
    <row r="32109" spans="62:65" ht="13" thickBot="1">
      <c r="BJ32109" s="138"/>
      <c r="BK32109" s="138"/>
      <c r="BL32109" s="138"/>
      <c r="BM32109" s="138"/>
    </row>
    <row r="32110" spans="62:65" ht="13" thickBot="1">
      <c r="BJ32110" s="138"/>
      <c r="BK32110" s="138"/>
      <c r="BL32110" s="138"/>
      <c r="BM32110" s="138"/>
    </row>
    <row r="32111" spans="62:65" ht="13" thickBot="1">
      <c r="BJ32111" s="138"/>
      <c r="BK32111" s="138"/>
      <c r="BL32111" s="138"/>
      <c r="BM32111" s="138"/>
    </row>
    <row r="32112" spans="62:65" ht="13" thickBot="1">
      <c r="BJ32112" s="138"/>
      <c r="BK32112" s="138"/>
      <c r="BL32112" s="138"/>
      <c r="BM32112" s="138"/>
    </row>
    <row r="32113" spans="62:65" ht="13" thickBot="1">
      <c r="BJ32113" s="138"/>
      <c r="BK32113" s="138"/>
      <c r="BL32113" s="138"/>
      <c r="BM32113" s="138"/>
    </row>
    <row r="32114" spans="62:65" ht="13" thickBot="1">
      <c r="BJ32114" s="138"/>
      <c r="BK32114" s="138"/>
      <c r="BL32114" s="138"/>
      <c r="BM32114" s="138"/>
    </row>
    <row r="32115" spans="62:65" ht="13" thickBot="1">
      <c r="BJ32115" s="138"/>
      <c r="BK32115" s="138"/>
      <c r="BL32115" s="138"/>
      <c r="BM32115" s="138"/>
    </row>
    <row r="32116" spans="62:65" ht="13" thickBot="1">
      <c r="BJ32116" s="138"/>
      <c r="BK32116" s="138"/>
      <c r="BL32116" s="138"/>
      <c r="BM32116" s="138"/>
    </row>
    <row r="32117" spans="62:65" ht="13" thickBot="1">
      <c r="BJ32117" s="138"/>
      <c r="BK32117" s="138"/>
      <c r="BL32117" s="138"/>
      <c r="BM32117" s="138"/>
    </row>
    <row r="32118" spans="62:65" ht="13" thickBot="1">
      <c r="BJ32118" s="138"/>
      <c r="BK32118" s="138"/>
      <c r="BL32118" s="138"/>
      <c r="BM32118" s="138"/>
    </row>
    <row r="32119" spans="62:65" ht="13" thickBot="1">
      <c r="BJ32119" s="138"/>
      <c r="BK32119" s="138"/>
      <c r="BL32119" s="138"/>
      <c r="BM32119" s="138"/>
    </row>
    <row r="32120" spans="62:65" ht="13" thickBot="1">
      <c r="BJ32120" s="138"/>
      <c r="BK32120" s="138"/>
      <c r="BL32120" s="138"/>
      <c r="BM32120" s="138"/>
    </row>
    <row r="32121" spans="62:65" ht="13" thickBot="1">
      <c r="BJ32121" s="138"/>
      <c r="BK32121" s="138"/>
      <c r="BL32121" s="138"/>
      <c r="BM32121" s="138"/>
    </row>
    <row r="32122" spans="62:65" ht="13" thickBot="1">
      <c r="BJ32122" s="138"/>
      <c r="BK32122" s="138"/>
      <c r="BL32122" s="138"/>
      <c r="BM32122" s="138"/>
    </row>
    <row r="32123" spans="62:65" ht="13" thickBot="1">
      <c r="BJ32123" s="138"/>
      <c r="BK32123" s="138"/>
      <c r="BL32123" s="138"/>
      <c r="BM32123" s="138"/>
    </row>
    <row r="32124" spans="62:65" ht="13" thickBot="1">
      <c r="BJ32124" s="138"/>
      <c r="BK32124" s="138"/>
      <c r="BL32124" s="138"/>
      <c r="BM32124" s="138"/>
    </row>
    <row r="32125" spans="62:65" ht="13" thickBot="1">
      <c r="BJ32125" s="138"/>
      <c r="BK32125" s="138"/>
      <c r="BL32125" s="138"/>
      <c r="BM32125" s="138"/>
    </row>
    <row r="32126" spans="62:65" ht="13" thickBot="1">
      <c r="BJ32126" s="138"/>
      <c r="BK32126" s="138"/>
      <c r="BL32126" s="138"/>
      <c r="BM32126" s="138"/>
    </row>
    <row r="32127" spans="62:65" ht="13" thickBot="1">
      <c r="BJ32127" s="138"/>
      <c r="BK32127" s="138"/>
      <c r="BL32127" s="138"/>
      <c r="BM32127" s="138"/>
    </row>
    <row r="32128" spans="62:65" ht="13" thickBot="1">
      <c r="BJ32128" s="138"/>
      <c r="BK32128" s="138"/>
      <c r="BL32128" s="138"/>
      <c r="BM32128" s="138"/>
    </row>
    <row r="32129" spans="62:65" ht="13" thickBot="1">
      <c r="BJ32129" s="138"/>
      <c r="BK32129" s="138"/>
      <c r="BL32129" s="138"/>
      <c r="BM32129" s="138"/>
    </row>
    <row r="32130" spans="62:65" ht="13" thickBot="1">
      <c r="BJ32130" s="138"/>
      <c r="BK32130" s="138"/>
      <c r="BL32130" s="138"/>
      <c r="BM32130" s="138"/>
    </row>
    <row r="32131" spans="62:65" ht="13" thickBot="1">
      <c r="BJ32131" s="138"/>
      <c r="BK32131" s="138"/>
      <c r="BL32131" s="138"/>
      <c r="BM32131" s="138"/>
    </row>
    <row r="32132" spans="62:65" ht="13" thickBot="1">
      <c r="BJ32132" s="138"/>
      <c r="BK32132" s="138"/>
      <c r="BL32132" s="138"/>
      <c r="BM32132" s="138"/>
    </row>
    <row r="32133" spans="62:65" ht="13" thickBot="1">
      <c r="BJ32133" s="138"/>
      <c r="BK32133" s="138"/>
      <c r="BL32133" s="138"/>
      <c r="BM32133" s="138"/>
    </row>
    <row r="32134" spans="62:65" ht="13" thickBot="1">
      <c r="BJ32134" s="138"/>
      <c r="BK32134" s="138"/>
      <c r="BL32134" s="138"/>
      <c r="BM32134" s="138"/>
    </row>
    <row r="32135" spans="62:65" ht="13" thickBot="1">
      <c r="BJ32135" s="138"/>
      <c r="BK32135" s="138"/>
      <c r="BL32135" s="138"/>
      <c r="BM32135" s="138"/>
    </row>
    <row r="32136" spans="62:65" ht="13" thickBot="1">
      <c r="BJ32136" s="138"/>
      <c r="BK32136" s="138"/>
      <c r="BL32136" s="138"/>
      <c r="BM32136" s="138"/>
    </row>
    <row r="32137" spans="62:65" ht="13" thickBot="1">
      <c r="BJ32137" s="138"/>
      <c r="BK32137" s="138"/>
      <c r="BL32137" s="138"/>
      <c r="BM32137" s="138"/>
    </row>
    <row r="32138" spans="62:65" ht="13" thickBot="1">
      <c r="BJ32138" s="138"/>
      <c r="BK32138" s="138"/>
      <c r="BL32138" s="138"/>
      <c r="BM32138" s="138"/>
    </row>
    <row r="32139" spans="62:65" ht="13" thickBot="1">
      <c r="BJ32139" s="138"/>
      <c r="BK32139" s="138"/>
      <c r="BL32139" s="138"/>
      <c r="BM32139" s="138"/>
    </row>
    <row r="32140" spans="62:65" ht="13" thickBot="1">
      <c r="BJ32140" s="138"/>
      <c r="BK32140" s="138"/>
      <c r="BL32140" s="138"/>
      <c r="BM32140" s="138"/>
    </row>
    <row r="32141" spans="62:65" ht="13" thickBot="1">
      <c r="BJ32141" s="138"/>
      <c r="BK32141" s="138"/>
      <c r="BL32141" s="138"/>
      <c r="BM32141" s="138"/>
    </row>
    <row r="32142" spans="62:65" ht="13" thickBot="1">
      <c r="BJ32142" s="138"/>
      <c r="BK32142" s="138"/>
      <c r="BL32142" s="138"/>
      <c r="BM32142" s="138"/>
    </row>
    <row r="32143" spans="62:65" ht="13" thickBot="1">
      <c r="BJ32143" s="138"/>
      <c r="BK32143" s="138"/>
      <c r="BL32143" s="138"/>
      <c r="BM32143" s="138"/>
    </row>
    <row r="32144" spans="62:65" ht="13" thickBot="1">
      <c r="BJ32144" s="138"/>
      <c r="BK32144" s="138"/>
      <c r="BL32144" s="138"/>
      <c r="BM32144" s="138"/>
    </row>
    <row r="32145" spans="62:65" ht="13" thickBot="1">
      <c r="BJ32145" s="138"/>
      <c r="BK32145" s="138"/>
      <c r="BL32145" s="138"/>
      <c r="BM32145" s="138"/>
    </row>
    <row r="32146" spans="62:65" ht="13" thickBot="1">
      <c r="BJ32146" s="138"/>
      <c r="BK32146" s="138"/>
      <c r="BL32146" s="138"/>
      <c r="BM32146" s="138"/>
    </row>
    <row r="32147" spans="62:65" ht="13" thickBot="1">
      <c r="BJ32147" s="138"/>
      <c r="BK32147" s="138"/>
      <c r="BL32147" s="138"/>
      <c r="BM32147" s="138"/>
    </row>
    <row r="32148" spans="62:65" ht="13" thickBot="1">
      <c r="BJ32148" s="138"/>
      <c r="BK32148" s="138"/>
      <c r="BL32148" s="138"/>
      <c r="BM32148" s="138"/>
    </row>
    <row r="32149" spans="62:65" ht="13" thickBot="1">
      <c r="BJ32149" s="138"/>
      <c r="BK32149" s="138"/>
      <c r="BL32149" s="138"/>
      <c r="BM32149" s="138"/>
    </row>
    <row r="32150" spans="62:65" ht="13" thickBot="1">
      <c r="BJ32150" s="138"/>
      <c r="BK32150" s="138"/>
      <c r="BL32150" s="138"/>
      <c r="BM32150" s="138"/>
    </row>
    <row r="32151" spans="62:65" ht="13" thickBot="1">
      <c r="BJ32151" s="138"/>
      <c r="BK32151" s="138"/>
      <c r="BL32151" s="138"/>
      <c r="BM32151" s="138"/>
    </row>
    <row r="32152" spans="62:65" ht="13" thickBot="1">
      <c r="BJ32152" s="138"/>
      <c r="BK32152" s="138"/>
      <c r="BL32152" s="138"/>
      <c r="BM32152" s="138"/>
    </row>
    <row r="32153" spans="62:65" ht="13" thickBot="1">
      <c r="BJ32153" s="138"/>
      <c r="BK32153" s="138"/>
      <c r="BL32153" s="138"/>
      <c r="BM32153" s="138"/>
    </row>
    <row r="32154" spans="62:65" ht="13" thickBot="1">
      <c r="BJ32154" s="138"/>
      <c r="BK32154" s="138"/>
      <c r="BL32154" s="138"/>
      <c r="BM32154" s="138"/>
    </row>
    <row r="32155" spans="62:65" ht="13" thickBot="1">
      <c r="BJ32155" s="138"/>
      <c r="BK32155" s="138"/>
      <c r="BL32155" s="138"/>
      <c r="BM32155" s="138"/>
    </row>
    <row r="32156" spans="62:65" ht="13" thickBot="1">
      <c r="BJ32156" s="138"/>
      <c r="BK32156" s="138"/>
      <c r="BL32156" s="138"/>
      <c r="BM32156" s="138"/>
    </row>
    <row r="32157" spans="62:65" ht="13" thickBot="1">
      <c r="BJ32157" s="138"/>
      <c r="BK32157" s="138"/>
      <c r="BL32157" s="138"/>
      <c r="BM32157" s="138"/>
    </row>
    <row r="32158" spans="62:65" ht="13" thickBot="1">
      <c r="BJ32158" s="138"/>
      <c r="BK32158" s="138"/>
      <c r="BL32158" s="138"/>
      <c r="BM32158" s="138"/>
    </row>
    <row r="32159" spans="62:65" ht="13" thickBot="1">
      <c r="BJ32159" s="138"/>
      <c r="BK32159" s="138"/>
      <c r="BL32159" s="138"/>
      <c r="BM32159" s="138"/>
    </row>
    <row r="32160" spans="62:65" ht="13" thickBot="1">
      <c r="BJ32160" s="138"/>
      <c r="BK32160" s="138"/>
      <c r="BL32160" s="138"/>
      <c r="BM32160" s="138"/>
    </row>
    <row r="32161" spans="62:65" ht="13" thickBot="1">
      <c r="BJ32161" s="138"/>
      <c r="BK32161" s="138"/>
      <c r="BL32161" s="138"/>
      <c r="BM32161" s="138"/>
    </row>
    <row r="32162" spans="62:65" ht="13" thickBot="1">
      <c r="BJ32162" s="138"/>
      <c r="BK32162" s="138"/>
      <c r="BL32162" s="138"/>
      <c r="BM32162" s="138"/>
    </row>
    <row r="32163" spans="62:65" ht="13" thickBot="1">
      <c r="BJ32163" s="138"/>
      <c r="BK32163" s="138"/>
      <c r="BL32163" s="138"/>
      <c r="BM32163" s="138"/>
    </row>
    <row r="32164" spans="62:65" ht="13" thickBot="1">
      <c r="BJ32164" s="138"/>
      <c r="BK32164" s="138"/>
      <c r="BL32164" s="138"/>
      <c r="BM32164" s="138"/>
    </row>
    <row r="32165" spans="62:65" ht="13" thickBot="1">
      <c r="BJ32165" s="138"/>
      <c r="BK32165" s="138"/>
      <c r="BL32165" s="138"/>
      <c r="BM32165" s="138"/>
    </row>
    <row r="32166" spans="62:65" ht="13" thickBot="1">
      <c r="BJ32166" s="138"/>
      <c r="BK32166" s="138"/>
      <c r="BL32166" s="138"/>
      <c r="BM32166" s="138"/>
    </row>
    <row r="32167" spans="62:65" ht="13" thickBot="1">
      <c r="BJ32167" s="138"/>
      <c r="BK32167" s="138"/>
      <c r="BL32167" s="138"/>
      <c r="BM32167" s="138"/>
    </row>
    <row r="32168" spans="62:65" ht="13" thickBot="1">
      <c r="BJ32168" s="138"/>
      <c r="BK32168" s="138"/>
      <c r="BL32168" s="138"/>
      <c r="BM32168" s="138"/>
    </row>
    <row r="32169" spans="62:65" ht="13" thickBot="1">
      <c r="BJ32169" s="138"/>
      <c r="BK32169" s="138"/>
      <c r="BL32169" s="138"/>
      <c r="BM32169" s="138"/>
    </row>
    <row r="32170" spans="62:65" ht="13" thickBot="1">
      <c r="BJ32170" s="138"/>
      <c r="BK32170" s="138"/>
      <c r="BL32170" s="138"/>
      <c r="BM32170" s="138"/>
    </row>
    <row r="32171" spans="62:65" ht="13" thickBot="1">
      <c r="BJ32171" s="138"/>
      <c r="BK32171" s="138"/>
      <c r="BL32171" s="138"/>
      <c r="BM32171" s="138"/>
    </row>
    <row r="32172" spans="62:65" ht="13" thickBot="1">
      <c r="BJ32172" s="138"/>
      <c r="BK32172" s="138"/>
      <c r="BL32172" s="138"/>
      <c r="BM32172" s="138"/>
    </row>
    <row r="32173" spans="62:65" ht="13" thickBot="1">
      <c r="BJ32173" s="138"/>
      <c r="BK32173" s="138"/>
      <c r="BL32173" s="138"/>
      <c r="BM32173" s="138"/>
    </row>
    <row r="32174" spans="62:65" ht="13" thickBot="1">
      <c r="BJ32174" s="138"/>
      <c r="BK32174" s="138"/>
      <c r="BL32174" s="138"/>
      <c r="BM32174" s="138"/>
    </row>
    <row r="32175" spans="62:65" ht="13" thickBot="1">
      <c r="BJ32175" s="138"/>
      <c r="BK32175" s="138"/>
      <c r="BL32175" s="138"/>
      <c r="BM32175" s="138"/>
    </row>
    <row r="32176" spans="62:65" ht="13" thickBot="1">
      <c r="BJ32176" s="138"/>
      <c r="BK32176" s="138"/>
      <c r="BL32176" s="138"/>
      <c r="BM32176" s="138"/>
    </row>
    <row r="32177" spans="62:65" ht="13" thickBot="1">
      <c r="BJ32177" s="138"/>
      <c r="BK32177" s="138"/>
      <c r="BL32177" s="138"/>
      <c r="BM32177" s="138"/>
    </row>
    <row r="32178" spans="62:65" ht="13" thickBot="1">
      <c r="BJ32178" s="138"/>
      <c r="BK32178" s="138"/>
      <c r="BL32178" s="138"/>
      <c r="BM32178" s="138"/>
    </row>
    <row r="32179" spans="62:65" ht="13" thickBot="1">
      <c r="BJ32179" s="138"/>
      <c r="BK32179" s="138"/>
      <c r="BL32179" s="138"/>
      <c r="BM32179" s="138"/>
    </row>
    <row r="32180" spans="62:65" ht="13" thickBot="1">
      <c r="BJ32180" s="138"/>
      <c r="BK32180" s="138"/>
      <c r="BL32180" s="138"/>
      <c r="BM32180" s="138"/>
    </row>
    <row r="32181" spans="62:65" ht="13" thickBot="1">
      <c r="BJ32181" s="138"/>
      <c r="BK32181" s="138"/>
      <c r="BL32181" s="138"/>
      <c r="BM32181" s="138"/>
    </row>
    <row r="32182" spans="62:65" ht="13" thickBot="1">
      <c r="BJ32182" s="138"/>
      <c r="BK32182" s="138"/>
      <c r="BL32182" s="138"/>
      <c r="BM32182" s="138"/>
    </row>
    <row r="32183" spans="62:65" ht="13" thickBot="1">
      <c r="BJ32183" s="138"/>
      <c r="BK32183" s="138"/>
      <c r="BL32183" s="138"/>
      <c r="BM32183" s="138"/>
    </row>
    <row r="32184" spans="62:65" ht="13" thickBot="1">
      <c r="BJ32184" s="138"/>
      <c r="BK32184" s="138"/>
      <c r="BL32184" s="138"/>
      <c r="BM32184" s="138"/>
    </row>
    <row r="32185" spans="62:65" ht="13" thickBot="1">
      <c r="BJ32185" s="138"/>
      <c r="BK32185" s="138"/>
      <c r="BL32185" s="138"/>
      <c r="BM32185" s="138"/>
    </row>
    <row r="32186" spans="62:65" ht="13" thickBot="1">
      <c r="BJ32186" s="138"/>
      <c r="BK32186" s="138"/>
      <c r="BL32186" s="138"/>
      <c r="BM32186" s="138"/>
    </row>
    <row r="32187" spans="62:65" ht="13" thickBot="1">
      <c r="BJ32187" s="138"/>
      <c r="BK32187" s="138"/>
      <c r="BL32187" s="138"/>
      <c r="BM32187" s="138"/>
    </row>
    <row r="32188" spans="62:65" ht="13" thickBot="1">
      <c r="BJ32188" s="138"/>
      <c r="BK32188" s="138"/>
      <c r="BL32188" s="138"/>
      <c r="BM32188" s="138"/>
    </row>
    <row r="32189" spans="62:65" ht="13" thickBot="1">
      <c r="BJ32189" s="138"/>
      <c r="BK32189" s="138"/>
      <c r="BL32189" s="138"/>
      <c r="BM32189" s="138"/>
    </row>
    <row r="32190" spans="62:65" ht="13" thickBot="1">
      <c r="BJ32190" s="138"/>
      <c r="BK32190" s="138"/>
      <c r="BL32190" s="138"/>
      <c r="BM32190" s="138"/>
    </row>
    <row r="32191" spans="62:65" ht="13" thickBot="1">
      <c r="BJ32191" s="138"/>
      <c r="BK32191" s="138"/>
      <c r="BL32191" s="138"/>
      <c r="BM32191" s="138"/>
    </row>
    <row r="32192" spans="62:65" ht="13" thickBot="1">
      <c r="BJ32192" s="138"/>
      <c r="BK32192" s="138"/>
      <c r="BL32192" s="138"/>
      <c r="BM32192" s="138"/>
    </row>
    <row r="32193" spans="62:65" ht="13" thickBot="1">
      <c r="BJ32193" s="138"/>
      <c r="BK32193" s="138"/>
      <c r="BL32193" s="138"/>
      <c r="BM32193" s="138"/>
    </row>
    <row r="32194" spans="62:65" ht="13" thickBot="1">
      <c r="BJ32194" s="138"/>
      <c r="BK32194" s="138"/>
      <c r="BL32194" s="138"/>
      <c r="BM32194" s="138"/>
    </row>
    <row r="32195" spans="62:65" ht="13" thickBot="1">
      <c r="BJ32195" s="138"/>
      <c r="BK32195" s="138"/>
      <c r="BL32195" s="138"/>
      <c r="BM32195" s="138"/>
    </row>
    <row r="32196" spans="62:65" ht="13" thickBot="1">
      <c r="BJ32196" s="138"/>
      <c r="BK32196" s="138"/>
      <c r="BL32196" s="138"/>
      <c r="BM32196" s="138"/>
    </row>
    <row r="32197" spans="62:65" ht="13" thickBot="1">
      <c r="BJ32197" s="138"/>
      <c r="BK32197" s="138"/>
      <c r="BL32197" s="138"/>
      <c r="BM32197" s="138"/>
    </row>
    <row r="32198" spans="62:65" ht="13" thickBot="1">
      <c r="BJ32198" s="138"/>
      <c r="BK32198" s="138"/>
      <c r="BL32198" s="138"/>
      <c r="BM32198" s="138"/>
    </row>
    <row r="32199" spans="62:65" ht="13" thickBot="1">
      <c r="BJ32199" s="138"/>
      <c r="BK32199" s="138"/>
      <c r="BL32199" s="138"/>
      <c r="BM32199" s="138"/>
    </row>
    <row r="32200" spans="62:65" ht="13" thickBot="1">
      <c r="BJ32200" s="138"/>
      <c r="BK32200" s="138"/>
      <c r="BL32200" s="138"/>
      <c r="BM32200" s="138"/>
    </row>
    <row r="32201" spans="62:65" ht="13" thickBot="1">
      <c r="BJ32201" s="138"/>
      <c r="BK32201" s="138"/>
      <c r="BL32201" s="138"/>
      <c r="BM32201" s="138"/>
    </row>
    <row r="32202" spans="62:65" ht="13" thickBot="1">
      <c r="BJ32202" s="138"/>
      <c r="BK32202" s="138"/>
      <c r="BL32202" s="138"/>
      <c r="BM32202" s="138"/>
    </row>
    <row r="32203" spans="62:65" ht="13" thickBot="1">
      <c r="BJ32203" s="138"/>
      <c r="BK32203" s="138"/>
      <c r="BL32203" s="138"/>
      <c r="BM32203" s="138"/>
    </row>
    <row r="32204" spans="62:65" ht="13" thickBot="1">
      <c r="BJ32204" s="138"/>
      <c r="BK32204" s="138"/>
      <c r="BL32204" s="138"/>
      <c r="BM32204" s="138"/>
    </row>
    <row r="32205" spans="62:65" ht="13" thickBot="1">
      <c r="BJ32205" s="138"/>
      <c r="BK32205" s="138"/>
      <c r="BL32205" s="138"/>
      <c r="BM32205" s="138"/>
    </row>
    <row r="32206" spans="62:65" ht="13" thickBot="1">
      <c r="BJ32206" s="138"/>
      <c r="BK32206" s="138"/>
      <c r="BL32206" s="138"/>
      <c r="BM32206" s="138"/>
    </row>
    <row r="32207" spans="62:65" ht="13" thickBot="1">
      <c r="BJ32207" s="138"/>
      <c r="BK32207" s="138"/>
      <c r="BL32207" s="138"/>
      <c r="BM32207" s="138"/>
    </row>
    <row r="32208" spans="62:65" ht="13" thickBot="1">
      <c r="BJ32208" s="138"/>
      <c r="BK32208" s="138"/>
      <c r="BL32208" s="138"/>
      <c r="BM32208" s="138"/>
    </row>
    <row r="32209" spans="62:65" ht="13" thickBot="1">
      <c r="BJ32209" s="138"/>
      <c r="BK32209" s="138"/>
      <c r="BL32209" s="138"/>
      <c r="BM32209" s="138"/>
    </row>
    <row r="32210" spans="62:65" ht="13" thickBot="1">
      <c r="BJ32210" s="138"/>
      <c r="BK32210" s="138"/>
      <c r="BL32210" s="138"/>
      <c r="BM32210" s="138"/>
    </row>
    <row r="32211" spans="62:65" ht="13" thickBot="1">
      <c r="BJ32211" s="138"/>
      <c r="BK32211" s="138"/>
      <c r="BL32211" s="138"/>
      <c r="BM32211" s="138"/>
    </row>
    <row r="32212" spans="62:65" ht="13" thickBot="1">
      <c r="BJ32212" s="138"/>
      <c r="BK32212" s="138"/>
      <c r="BL32212" s="138"/>
      <c r="BM32212" s="138"/>
    </row>
    <row r="32213" spans="62:65" ht="13" thickBot="1">
      <c r="BJ32213" s="138"/>
      <c r="BK32213" s="138"/>
      <c r="BL32213" s="138"/>
      <c r="BM32213" s="138"/>
    </row>
    <row r="32214" spans="62:65" ht="13" thickBot="1">
      <c r="BJ32214" s="138"/>
      <c r="BK32214" s="138"/>
      <c r="BL32214" s="138"/>
      <c r="BM32214" s="138"/>
    </row>
    <row r="32215" spans="62:65" ht="13" thickBot="1">
      <c r="BJ32215" s="138"/>
      <c r="BK32215" s="138"/>
      <c r="BL32215" s="138"/>
      <c r="BM32215" s="138"/>
    </row>
    <row r="32216" spans="62:65" ht="13" thickBot="1">
      <c r="BJ32216" s="138"/>
      <c r="BK32216" s="138"/>
      <c r="BL32216" s="138"/>
      <c r="BM32216" s="138"/>
    </row>
    <row r="32217" spans="62:65" ht="13" thickBot="1">
      <c r="BJ32217" s="138"/>
      <c r="BK32217" s="138"/>
      <c r="BL32217" s="138"/>
      <c r="BM32217" s="138"/>
    </row>
    <row r="32218" spans="62:65" ht="13" thickBot="1">
      <c r="BJ32218" s="138"/>
      <c r="BK32218" s="138"/>
      <c r="BL32218" s="138"/>
      <c r="BM32218" s="138"/>
    </row>
    <row r="32219" spans="62:65" ht="13" thickBot="1">
      <c r="BJ32219" s="138"/>
      <c r="BK32219" s="138"/>
      <c r="BL32219" s="138"/>
      <c r="BM32219" s="138"/>
    </row>
    <row r="32220" spans="62:65" ht="13" thickBot="1">
      <c r="BJ32220" s="138"/>
      <c r="BK32220" s="138"/>
      <c r="BL32220" s="138"/>
      <c r="BM32220" s="138"/>
    </row>
    <row r="32221" spans="62:65" ht="13" thickBot="1">
      <c r="BJ32221" s="138"/>
      <c r="BK32221" s="138"/>
      <c r="BL32221" s="138"/>
      <c r="BM32221" s="138"/>
    </row>
    <row r="32222" spans="62:65" ht="13" thickBot="1">
      <c r="BJ32222" s="138"/>
      <c r="BK32222" s="138"/>
      <c r="BL32222" s="138"/>
      <c r="BM32222" s="138"/>
    </row>
    <row r="32223" spans="62:65" ht="13" thickBot="1">
      <c r="BJ32223" s="138"/>
      <c r="BK32223" s="138"/>
      <c r="BL32223" s="138"/>
      <c r="BM32223" s="138"/>
    </row>
    <row r="32224" spans="62:65" ht="13" thickBot="1">
      <c r="BJ32224" s="138"/>
      <c r="BK32224" s="138"/>
      <c r="BL32224" s="138"/>
      <c r="BM32224" s="138"/>
    </row>
    <row r="32225" spans="62:65" ht="13" thickBot="1">
      <c r="BJ32225" s="138"/>
      <c r="BK32225" s="138"/>
      <c r="BL32225" s="138"/>
      <c r="BM32225" s="138"/>
    </row>
    <row r="32226" spans="62:65" ht="13" thickBot="1">
      <c r="BJ32226" s="138"/>
      <c r="BK32226" s="138"/>
      <c r="BL32226" s="138"/>
      <c r="BM32226" s="138"/>
    </row>
    <row r="32227" spans="62:65" ht="13" thickBot="1">
      <c r="BJ32227" s="138"/>
      <c r="BK32227" s="138"/>
      <c r="BL32227" s="138"/>
      <c r="BM32227" s="138"/>
    </row>
    <row r="32228" spans="62:65" ht="13" thickBot="1">
      <c r="BJ32228" s="138"/>
      <c r="BK32228" s="138"/>
      <c r="BL32228" s="138"/>
      <c r="BM32228" s="138"/>
    </row>
    <row r="32229" spans="62:65" ht="13" thickBot="1">
      <c r="BJ32229" s="138"/>
      <c r="BK32229" s="138"/>
      <c r="BL32229" s="138"/>
      <c r="BM32229" s="138"/>
    </row>
    <row r="32230" spans="62:65" ht="13" thickBot="1">
      <c r="BJ32230" s="138"/>
      <c r="BK32230" s="138"/>
      <c r="BL32230" s="138"/>
      <c r="BM32230" s="138"/>
    </row>
    <row r="32231" spans="62:65" ht="13" thickBot="1">
      <c r="BJ32231" s="138"/>
      <c r="BK32231" s="138"/>
      <c r="BL32231" s="138"/>
      <c r="BM32231" s="138"/>
    </row>
    <row r="32232" spans="62:65" ht="13" thickBot="1">
      <c r="BJ32232" s="138"/>
      <c r="BK32232" s="138"/>
      <c r="BL32232" s="138"/>
      <c r="BM32232" s="138"/>
    </row>
    <row r="32233" spans="62:65" ht="13" thickBot="1">
      <c r="BJ32233" s="138"/>
      <c r="BK32233" s="138"/>
      <c r="BL32233" s="138"/>
      <c r="BM32233" s="138"/>
    </row>
    <row r="32234" spans="62:65" ht="13" thickBot="1">
      <c r="BJ32234" s="138"/>
      <c r="BK32234" s="138"/>
      <c r="BL32234" s="138"/>
      <c r="BM32234" s="138"/>
    </row>
    <row r="32235" spans="62:65" ht="13" thickBot="1">
      <c r="BJ32235" s="138"/>
      <c r="BK32235" s="138"/>
      <c r="BL32235" s="138"/>
      <c r="BM32235" s="138"/>
    </row>
    <row r="32236" spans="62:65" ht="13" thickBot="1">
      <c r="BJ32236" s="138"/>
      <c r="BK32236" s="138"/>
      <c r="BL32236" s="138"/>
      <c r="BM32236" s="138"/>
    </row>
    <row r="32237" spans="62:65" ht="13" thickBot="1">
      <c r="BJ32237" s="138"/>
      <c r="BK32237" s="138"/>
      <c r="BL32237" s="138"/>
      <c r="BM32237" s="138"/>
    </row>
    <row r="32238" spans="62:65" ht="13" thickBot="1">
      <c r="BJ32238" s="138"/>
      <c r="BK32238" s="138"/>
      <c r="BL32238" s="138"/>
      <c r="BM32238" s="138"/>
    </row>
    <row r="32239" spans="62:65" ht="13" thickBot="1">
      <c r="BJ32239" s="138"/>
      <c r="BK32239" s="138"/>
      <c r="BL32239" s="138"/>
      <c r="BM32239" s="138"/>
    </row>
    <row r="32240" spans="62:65" ht="13" thickBot="1">
      <c r="BJ32240" s="138"/>
      <c r="BK32240" s="138"/>
      <c r="BL32240" s="138"/>
      <c r="BM32240" s="138"/>
    </row>
    <row r="32241" spans="62:65" ht="13" thickBot="1">
      <c r="BJ32241" s="138"/>
      <c r="BK32241" s="138"/>
      <c r="BL32241" s="138"/>
      <c r="BM32241" s="138"/>
    </row>
    <row r="32242" spans="62:65" ht="13" thickBot="1">
      <c r="BJ32242" s="138"/>
      <c r="BK32242" s="138"/>
      <c r="BL32242" s="138"/>
      <c r="BM32242" s="138"/>
    </row>
    <row r="32243" spans="62:65" ht="13" thickBot="1">
      <c r="BJ32243" s="138"/>
      <c r="BK32243" s="138"/>
      <c r="BL32243" s="138"/>
      <c r="BM32243" s="138"/>
    </row>
    <row r="32244" spans="62:65" ht="13" thickBot="1">
      <c r="BJ32244" s="138"/>
      <c r="BK32244" s="138"/>
      <c r="BL32244" s="138"/>
      <c r="BM32244" s="138"/>
    </row>
    <row r="32245" spans="62:65" ht="13" thickBot="1">
      <c r="BJ32245" s="138"/>
      <c r="BK32245" s="138"/>
      <c r="BL32245" s="138"/>
      <c r="BM32245" s="138"/>
    </row>
    <row r="32246" spans="62:65" ht="13" thickBot="1">
      <c r="BJ32246" s="138"/>
      <c r="BK32246" s="138"/>
      <c r="BL32246" s="138"/>
      <c r="BM32246" s="138"/>
    </row>
    <row r="32247" spans="62:65" ht="13" thickBot="1">
      <c r="BJ32247" s="138"/>
      <c r="BK32247" s="138"/>
      <c r="BL32247" s="138"/>
      <c r="BM32247" s="138"/>
    </row>
    <row r="32248" spans="62:65" ht="13" thickBot="1">
      <c r="BJ32248" s="138"/>
      <c r="BK32248" s="138"/>
      <c r="BL32248" s="138"/>
      <c r="BM32248" s="138"/>
    </row>
    <row r="32249" spans="62:65" ht="13" thickBot="1">
      <c r="BJ32249" s="138"/>
      <c r="BK32249" s="138"/>
      <c r="BL32249" s="138"/>
      <c r="BM32249" s="138"/>
    </row>
    <row r="32250" spans="62:65" ht="13" thickBot="1">
      <c r="BJ32250" s="138"/>
      <c r="BK32250" s="138"/>
      <c r="BL32250" s="138"/>
      <c r="BM32250" s="138"/>
    </row>
    <row r="32251" spans="62:65" ht="13" thickBot="1">
      <c r="BJ32251" s="138"/>
      <c r="BK32251" s="138"/>
      <c r="BL32251" s="138"/>
      <c r="BM32251" s="138"/>
    </row>
    <row r="32252" spans="62:65" ht="13" thickBot="1">
      <c r="BJ32252" s="138"/>
      <c r="BK32252" s="138"/>
      <c r="BL32252" s="138"/>
      <c r="BM32252" s="138"/>
    </row>
    <row r="32253" spans="62:65" ht="13" thickBot="1">
      <c r="BJ32253" s="138"/>
      <c r="BK32253" s="138"/>
      <c r="BL32253" s="138"/>
      <c r="BM32253" s="138"/>
    </row>
    <row r="32254" spans="62:65" ht="13" thickBot="1">
      <c r="BJ32254" s="138"/>
      <c r="BK32254" s="138"/>
      <c r="BL32254" s="138"/>
      <c r="BM32254" s="138"/>
    </row>
    <row r="32255" spans="62:65" ht="13" thickBot="1">
      <c r="BJ32255" s="138"/>
      <c r="BK32255" s="138"/>
      <c r="BL32255" s="138"/>
      <c r="BM32255" s="138"/>
    </row>
    <row r="32256" spans="62:65" ht="13" thickBot="1">
      <c r="BJ32256" s="138"/>
      <c r="BK32256" s="138"/>
      <c r="BL32256" s="138"/>
      <c r="BM32256" s="138"/>
    </row>
    <row r="32257" spans="62:65" ht="13" thickBot="1">
      <c r="BJ32257" s="138"/>
      <c r="BK32257" s="138"/>
      <c r="BL32257" s="138"/>
      <c r="BM32257" s="138"/>
    </row>
    <row r="32258" spans="62:65" ht="13" thickBot="1">
      <c r="BJ32258" s="138"/>
      <c r="BK32258" s="138"/>
      <c r="BL32258" s="138"/>
      <c r="BM32258" s="138"/>
    </row>
    <row r="32259" spans="62:65" ht="13" thickBot="1">
      <c r="BJ32259" s="138"/>
      <c r="BK32259" s="138"/>
      <c r="BL32259" s="138"/>
      <c r="BM32259" s="138"/>
    </row>
    <row r="32260" spans="62:65" ht="13" thickBot="1">
      <c r="BJ32260" s="138"/>
      <c r="BK32260" s="138"/>
      <c r="BL32260" s="138"/>
      <c r="BM32260" s="138"/>
    </row>
    <row r="32261" spans="62:65" ht="13" thickBot="1">
      <c r="BJ32261" s="138"/>
      <c r="BK32261" s="138"/>
      <c r="BL32261" s="138"/>
      <c r="BM32261" s="138"/>
    </row>
    <row r="32262" spans="62:65" ht="13" thickBot="1">
      <c r="BJ32262" s="138"/>
      <c r="BK32262" s="138"/>
      <c r="BL32262" s="138"/>
      <c r="BM32262" s="138"/>
    </row>
    <row r="32263" spans="62:65" ht="13" thickBot="1">
      <c r="BJ32263" s="138"/>
      <c r="BK32263" s="138"/>
      <c r="BL32263" s="138"/>
      <c r="BM32263" s="138"/>
    </row>
    <row r="32264" spans="62:65" ht="13" thickBot="1">
      <c r="BJ32264" s="138"/>
      <c r="BK32264" s="138"/>
      <c r="BL32264" s="138"/>
      <c r="BM32264" s="138"/>
    </row>
    <row r="32265" spans="62:65" ht="13" thickBot="1">
      <c r="BJ32265" s="138"/>
      <c r="BK32265" s="138"/>
      <c r="BL32265" s="138"/>
      <c r="BM32265" s="138"/>
    </row>
    <row r="32266" spans="62:65" ht="13" thickBot="1">
      <c r="BJ32266" s="138"/>
      <c r="BK32266" s="138"/>
      <c r="BL32266" s="138"/>
      <c r="BM32266" s="138"/>
    </row>
    <row r="32267" spans="62:65" ht="13" thickBot="1">
      <c r="BJ32267" s="138"/>
      <c r="BK32267" s="138"/>
      <c r="BL32267" s="138"/>
      <c r="BM32267" s="138"/>
    </row>
    <row r="32268" spans="62:65" ht="13" thickBot="1">
      <c r="BJ32268" s="138"/>
      <c r="BK32268" s="138"/>
      <c r="BL32268" s="138"/>
      <c r="BM32268" s="138"/>
    </row>
    <row r="32269" spans="62:65" ht="13" thickBot="1">
      <c r="BJ32269" s="138"/>
      <c r="BK32269" s="138"/>
      <c r="BL32269" s="138"/>
      <c r="BM32269" s="138"/>
    </row>
    <row r="32270" spans="62:65" ht="13" thickBot="1">
      <c r="BJ32270" s="138"/>
      <c r="BK32270" s="138"/>
      <c r="BL32270" s="138"/>
      <c r="BM32270" s="138"/>
    </row>
    <row r="32271" spans="62:65" ht="13" thickBot="1">
      <c r="BJ32271" s="138"/>
      <c r="BK32271" s="138"/>
      <c r="BL32271" s="138"/>
      <c r="BM32271" s="138"/>
    </row>
    <row r="32272" spans="62:65" ht="13" thickBot="1">
      <c r="BJ32272" s="138"/>
      <c r="BK32272" s="138"/>
      <c r="BL32272" s="138"/>
      <c r="BM32272" s="138"/>
    </row>
    <row r="32273" spans="62:65" ht="13" thickBot="1">
      <c r="BJ32273" s="138"/>
      <c r="BK32273" s="138"/>
      <c r="BL32273" s="138"/>
      <c r="BM32273" s="138"/>
    </row>
    <row r="32274" spans="62:65" ht="13" thickBot="1">
      <c r="BJ32274" s="138"/>
      <c r="BK32274" s="138"/>
      <c r="BL32274" s="138"/>
      <c r="BM32274" s="138"/>
    </row>
    <row r="32275" spans="62:65" ht="13" thickBot="1">
      <c r="BJ32275" s="138"/>
      <c r="BK32275" s="138"/>
      <c r="BL32275" s="138"/>
      <c r="BM32275" s="138"/>
    </row>
    <row r="32276" spans="62:65" ht="13" thickBot="1">
      <c r="BJ32276" s="138"/>
      <c r="BK32276" s="138"/>
      <c r="BL32276" s="138"/>
      <c r="BM32276" s="138"/>
    </row>
    <row r="32277" spans="62:65" ht="13" thickBot="1">
      <c r="BJ32277" s="138"/>
      <c r="BK32277" s="138"/>
      <c r="BL32277" s="138"/>
      <c r="BM32277" s="138"/>
    </row>
    <row r="32278" spans="62:65" ht="13" thickBot="1">
      <c r="BJ32278" s="138"/>
      <c r="BK32278" s="138"/>
      <c r="BL32278" s="138"/>
      <c r="BM32278" s="138"/>
    </row>
    <row r="32279" spans="62:65" ht="13" thickBot="1">
      <c r="BJ32279" s="138"/>
      <c r="BK32279" s="138"/>
      <c r="BL32279" s="138"/>
      <c r="BM32279" s="138"/>
    </row>
    <row r="32280" spans="62:65" ht="13" thickBot="1">
      <c r="BJ32280" s="138"/>
      <c r="BK32280" s="138"/>
      <c r="BL32280" s="138"/>
      <c r="BM32280" s="138"/>
    </row>
    <row r="32281" spans="62:65" ht="13" thickBot="1">
      <c r="BJ32281" s="138"/>
      <c r="BK32281" s="138"/>
      <c r="BL32281" s="138"/>
      <c r="BM32281" s="138"/>
    </row>
    <row r="32282" spans="62:65" ht="13" thickBot="1">
      <c r="BJ32282" s="138"/>
      <c r="BK32282" s="138"/>
      <c r="BL32282" s="138"/>
      <c r="BM32282" s="138"/>
    </row>
    <row r="32283" spans="62:65" ht="13" thickBot="1">
      <c r="BJ32283" s="138"/>
      <c r="BK32283" s="138"/>
      <c r="BL32283" s="138"/>
      <c r="BM32283" s="138"/>
    </row>
    <row r="32284" spans="62:65" ht="13" thickBot="1">
      <c r="BJ32284" s="138"/>
      <c r="BK32284" s="138"/>
      <c r="BL32284" s="138"/>
      <c r="BM32284" s="138"/>
    </row>
    <row r="32285" spans="62:65" ht="13" thickBot="1">
      <c r="BJ32285" s="138"/>
      <c r="BK32285" s="138"/>
      <c r="BL32285" s="138"/>
      <c r="BM32285" s="138"/>
    </row>
    <row r="32286" spans="62:65" ht="13" thickBot="1">
      <c r="BJ32286" s="138"/>
      <c r="BK32286" s="138"/>
      <c r="BL32286" s="138"/>
      <c r="BM32286" s="138"/>
    </row>
    <row r="32287" spans="62:65" ht="13" thickBot="1">
      <c r="BJ32287" s="138"/>
      <c r="BK32287" s="138"/>
      <c r="BL32287" s="138"/>
      <c r="BM32287" s="138"/>
    </row>
    <row r="32288" spans="62:65" ht="13" thickBot="1">
      <c r="BJ32288" s="138"/>
      <c r="BK32288" s="138"/>
      <c r="BL32288" s="138"/>
      <c r="BM32288" s="138"/>
    </row>
    <row r="32289" spans="62:65" ht="13" thickBot="1">
      <c r="BJ32289" s="138"/>
      <c r="BK32289" s="138"/>
      <c r="BL32289" s="138"/>
      <c r="BM32289" s="138"/>
    </row>
    <row r="32290" spans="62:65" ht="13" thickBot="1">
      <c r="BJ32290" s="138"/>
      <c r="BK32290" s="138"/>
      <c r="BL32290" s="138"/>
      <c r="BM32290" s="138"/>
    </row>
    <row r="32291" spans="62:65" ht="13" thickBot="1">
      <c r="BJ32291" s="138"/>
      <c r="BK32291" s="138"/>
      <c r="BL32291" s="138"/>
      <c r="BM32291" s="138"/>
    </row>
    <row r="32292" spans="62:65" ht="13" thickBot="1">
      <c r="BJ32292" s="138"/>
      <c r="BK32292" s="138"/>
      <c r="BL32292" s="138"/>
      <c r="BM32292" s="138"/>
    </row>
    <row r="32293" spans="62:65" ht="13" thickBot="1">
      <c r="BJ32293" s="138"/>
      <c r="BK32293" s="138"/>
      <c r="BL32293" s="138"/>
      <c r="BM32293" s="138"/>
    </row>
    <row r="32294" spans="62:65" ht="13" thickBot="1">
      <c r="BJ32294" s="138"/>
      <c r="BK32294" s="138"/>
      <c r="BL32294" s="138"/>
      <c r="BM32294" s="138"/>
    </row>
    <row r="32295" spans="62:65" ht="13" thickBot="1">
      <c r="BJ32295" s="138"/>
      <c r="BK32295" s="138"/>
      <c r="BL32295" s="138"/>
      <c r="BM32295" s="138"/>
    </row>
    <row r="32296" spans="62:65" ht="13" thickBot="1">
      <c r="BJ32296" s="138"/>
      <c r="BK32296" s="138"/>
      <c r="BL32296" s="138"/>
      <c r="BM32296" s="138"/>
    </row>
    <row r="32297" spans="62:65" ht="13" thickBot="1">
      <c r="BJ32297" s="138"/>
      <c r="BK32297" s="138"/>
      <c r="BL32297" s="138"/>
      <c r="BM32297" s="138"/>
    </row>
    <row r="32298" spans="62:65" ht="13" thickBot="1">
      <c r="BJ32298" s="138"/>
      <c r="BK32298" s="138"/>
      <c r="BL32298" s="138"/>
      <c r="BM32298" s="138"/>
    </row>
    <row r="32299" spans="62:65" ht="13" thickBot="1">
      <c r="BJ32299" s="138"/>
      <c r="BK32299" s="138"/>
      <c r="BL32299" s="138"/>
      <c r="BM32299" s="138"/>
    </row>
    <row r="32300" spans="62:65" ht="13" thickBot="1">
      <c r="BJ32300" s="138"/>
      <c r="BK32300" s="138"/>
      <c r="BL32300" s="138"/>
      <c r="BM32300" s="138"/>
    </row>
    <row r="32301" spans="62:65" ht="13" thickBot="1">
      <c r="BJ32301" s="138"/>
      <c r="BK32301" s="138"/>
      <c r="BL32301" s="138"/>
      <c r="BM32301" s="138"/>
    </row>
    <row r="32302" spans="62:65" ht="13" thickBot="1">
      <c r="BJ32302" s="138"/>
      <c r="BK32302" s="138"/>
      <c r="BL32302" s="138"/>
      <c r="BM32302" s="138"/>
    </row>
    <row r="32303" spans="62:65" ht="13" thickBot="1">
      <c r="BJ32303" s="138"/>
      <c r="BK32303" s="138"/>
      <c r="BL32303" s="138"/>
      <c r="BM32303" s="138"/>
    </row>
    <row r="32304" spans="62:65" ht="13" thickBot="1">
      <c r="BJ32304" s="138"/>
      <c r="BK32304" s="138"/>
      <c r="BL32304" s="138"/>
      <c r="BM32304" s="138"/>
    </row>
    <row r="32305" spans="62:65" ht="13" thickBot="1">
      <c r="BJ32305" s="138"/>
      <c r="BK32305" s="138"/>
      <c r="BL32305" s="138"/>
      <c r="BM32305" s="138"/>
    </row>
    <row r="32306" spans="62:65" ht="13" thickBot="1">
      <c r="BJ32306" s="138"/>
      <c r="BK32306" s="138"/>
      <c r="BL32306" s="138"/>
      <c r="BM32306" s="138"/>
    </row>
    <row r="32307" spans="62:65" ht="13" thickBot="1">
      <c r="BJ32307" s="138"/>
      <c r="BK32307" s="138"/>
      <c r="BL32307" s="138"/>
      <c r="BM32307" s="138"/>
    </row>
    <row r="32308" spans="62:65" ht="13" thickBot="1">
      <c r="BJ32308" s="138"/>
      <c r="BK32308" s="138"/>
      <c r="BL32308" s="138"/>
      <c r="BM32308" s="138"/>
    </row>
    <row r="32309" spans="62:65" ht="13" thickBot="1">
      <c r="BJ32309" s="138"/>
      <c r="BK32309" s="138"/>
      <c r="BL32309" s="138"/>
      <c r="BM32309" s="138"/>
    </row>
    <row r="32310" spans="62:65" ht="13" thickBot="1">
      <c r="BJ32310" s="138"/>
      <c r="BK32310" s="138"/>
      <c r="BL32310" s="138"/>
      <c r="BM32310" s="138"/>
    </row>
    <row r="32311" spans="62:65" ht="13" thickBot="1">
      <c r="BJ32311" s="138"/>
      <c r="BK32311" s="138"/>
      <c r="BL32311" s="138"/>
      <c r="BM32311" s="138"/>
    </row>
    <row r="32312" spans="62:65" ht="13" thickBot="1">
      <c r="BJ32312" s="138"/>
      <c r="BK32312" s="138"/>
      <c r="BL32312" s="138"/>
      <c r="BM32312" s="138"/>
    </row>
    <row r="32313" spans="62:65" ht="13" thickBot="1">
      <c r="BJ32313" s="138"/>
      <c r="BK32313" s="138"/>
      <c r="BL32313" s="138"/>
      <c r="BM32313" s="138"/>
    </row>
    <row r="32314" spans="62:65" ht="13" thickBot="1">
      <c r="BJ32314" s="138"/>
      <c r="BK32314" s="138"/>
      <c r="BL32314" s="138"/>
      <c r="BM32314" s="138"/>
    </row>
    <row r="32315" spans="62:65" ht="13" thickBot="1">
      <c r="BJ32315" s="138"/>
      <c r="BK32315" s="138"/>
      <c r="BL32315" s="138"/>
      <c r="BM32315" s="138"/>
    </row>
    <row r="32316" spans="62:65" ht="13" thickBot="1">
      <c r="BJ32316" s="138"/>
      <c r="BK32316" s="138"/>
      <c r="BL32316" s="138"/>
      <c r="BM32316" s="138"/>
    </row>
    <row r="32317" spans="62:65" ht="13" thickBot="1">
      <c r="BJ32317" s="138"/>
      <c r="BK32317" s="138"/>
      <c r="BL32317" s="138"/>
      <c r="BM32317" s="138"/>
    </row>
    <row r="32318" spans="62:65" ht="13" thickBot="1">
      <c r="BJ32318" s="138"/>
      <c r="BK32318" s="138"/>
      <c r="BL32318" s="138"/>
      <c r="BM32318" s="138"/>
    </row>
    <row r="32319" spans="62:65" ht="13" thickBot="1">
      <c r="BJ32319" s="138"/>
      <c r="BK32319" s="138"/>
      <c r="BL32319" s="138"/>
      <c r="BM32319" s="138"/>
    </row>
    <row r="32320" spans="62:65" ht="13" thickBot="1">
      <c r="BJ32320" s="138"/>
      <c r="BK32320" s="138"/>
      <c r="BL32320" s="138"/>
      <c r="BM32320" s="138"/>
    </row>
    <row r="32321" spans="62:65" ht="13" thickBot="1">
      <c r="BJ32321" s="138"/>
      <c r="BK32321" s="138"/>
      <c r="BL32321" s="138"/>
      <c r="BM32321" s="138"/>
    </row>
    <row r="32322" spans="62:65" ht="13" thickBot="1">
      <c r="BJ32322" s="138"/>
      <c r="BK32322" s="138"/>
      <c r="BL32322" s="138"/>
      <c r="BM32322" s="138"/>
    </row>
    <row r="32323" spans="62:65" ht="13" thickBot="1">
      <c r="BJ32323" s="138"/>
      <c r="BK32323" s="138"/>
      <c r="BL32323" s="138"/>
      <c r="BM32323" s="138"/>
    </row>
    <row r="32324" spans="62:65" ht="13" thickBot="1">
      <c r="BJ32324" s="138"/>
      <c r="BK32324" s="138"/>
      <c r="BL32324" s="138"/>
      <c r="BM32324" s="138"/>
    </row>
    <row r="32325" spans="62:65" ht="13" thickBot="1">
      <c r="BJ32325" s="138"/>
      <c r="BK32325" s="138"/>
      <c r="BL32325" s="138"/>
      <c r="BM32325" s="138"/>
    </row>
    <row r="32326" spans="62:65" ht="13" thickBot="1">
      <c r="BJ32326" s="138"/>
      <c r="BK32326" s="138"/>
      <c r="BL32326" s="138"/>
      <c r="BM32326" s="138"/>
    </row>
    <row r="32327" spans="62:65" ht="13" thickBot="1">
      <c r="BJ32327" s="138"/>
      <c r="BK32327" s="138"/>
      <c r="BL32327" s="138"/>
      <c r="BM32327" s="138"/>
    </row>
    <row r="32328" spans="62:65" ht="13" thickBot="1">
      <c r="BJ32328" s="138"/>
      <c r="BK32328" s="138"/>
      <c r="BL32328" s="138"/>
      <c r="BM32328" s="138"/>
    </row>
    <row r="32329" spans="62:65" ht="13" thickBot="1">
      <c r="BJ32329" s="138"/>
      <c r="BK32329" s="138"/>
      <c r="BL32329" s="138"/>
      <c r="BM32329" s="138"/>
    </row>
    <row r="32330" spans="62:65" ht="13" thickBot="1">
      <c r="BJ32330" s="138"/>
      <c r="BK32330" s="138"/>
      <c r="BL32330" s="138"/>
      <c r="BM32330" s="138"/>
    </row>
    <row r="32331" spans="62:65" ht="13" thickBot="1">
      <c r="BJ32331" s="138"/>
      <c r="BK32331" s="138"/>
      <c r="BL32331" s="138"/>
      <c r="BM32331" s="138"/>
    </row>
    <row r="32332" spans="62:65" ht="13" thickBot="1">
      <c r="BJ32332" s="138"/>
      <c r="BK32332" s="138"/>
      <c r="BL32332" s="138"/>
      <c r="BM32332" s="138"/>
    </row>
    <row r="32333" spans="62:65" ht="13" thickBot="1">
      <c r="BJ32333" s="138"/>
      <c r="BK32333" s="138"/>
      <c r="BL32333" s="138"/>
      <c r="BM32333" s="138"/>
    </row>
    <row r="32334" spans="62:65" ht="13" thickBot="1">
      <c r="BJ32334" s="138"/>
      <c r="BK32334" s="138"/>
      <c r="BL32334" s="138"/>
      <c r="BM32334" s="138"/>
    </row>
    <row r="32335" spans="62:65" ht="13" thickBot="1">
      <c r="BJ32335" s="138"/>
      <c r="BK32335" s="138"/>
      <c r="BL32335" s="138"/>
      <c r="BM32335" s="138"/>
    </row>
    <row r="32336" spans="62:65" ht="13" thickBot="1">
      <c r="BJ32336" s="138"/>
      <c r="BK32336" s="138"/>
      <c r="BL32336" s="138"/>
      <c r="BM32336" s="138"/>
    </row>
    <row r="32337" spans="62:65" ht="13" thickBot="1">
      <c r="BJ32337" s="138"/>
      <c r="BK32337" s="138"/>
      <c r="BL32337" s="138"/>
      <c r="BM32337" s="138"/>
    </row>
    <row r="32338" spans="62:65" ht="13" thickBot="1">
      <c r="BJ32338" s="138"/>
      <c r="BK32338" s="138"/>
      <c r="BL32338" s="138"/>
      <c r="BM32338" s="138"/>
    </row>
    <row r="32339" spans="62:65" ht="13" thickBot="1">
      <c r="BJ32339" s="138"/>
      <c r="BK32339" s="138"/>
      <c r="BL32339" s="138"/>
      <c r="BM32339" s="138"/>
    </row>
    <row r="32340" spans="62:65" ht="13" thickBot="1">
      <c r="BJ32340" s="138"/>
      <c r="BK32340" s="138"/>
      <c r="BL32340" s="138"/>
      <c r="BM32340" s="138"/>
    </row>
    <row r="32341" spans="62:65" ht="13" thickBot="1">
      <c r="BJ32341" s="138"/>
      <c r="BK32341" s="138"/>
      <c r="BL32341" s="138"/>
      <c r="BM32341" s="138"/>
    </row>
    <row r="32342" spans="62:65" ht="13" thickBot="1">
      <c r="BJ32342" s="138"/>
      <c r="BK32342" s="138"/>
      <c r="BL32342" s="138"/>
      <c r="BM32342" s="138"/>
    </row>
    <row r="32343" spans="62:65" ht="13" thickBot="1">
      <c r="BJ32343" s="138"/>
      <c r="BK32343" s="138"/>
      <c r="BL32343" s="138"/>
      <c r="BM32343" s="138"/>
    </row>
    <row r="32344" spans="62:65" ht="13" thickBot="1">
      <c r="BJ32344" s="138"/>
      <c r="BK32344" s="138"/>
      <c r="BL32344" s="138"/>
      <c r="BM32344" s="138"/>
    </row>
    <row r="32345" spans="62:65" ht="13" thickBot="1">
      <c r="BJ32345" s="138"/>
      <c r="BK32345" s="138"/>
      <c r="BL32345" s="138"/>
      <c r="BM32345" s="138"/>
    </row>
    <row r="32346" spans="62:65" ht="13" thickBot="1">
      <c r="BJ32346" s="138"/>
      <c r="BK32346" s="138"/>
      <c r="BL32346" s="138"/>
      <c r="BM32346" s="138"/>
    </row>
    <row r="32347" spans="62:65" ht="13" thickBot="1">
      <c r="BJ32347" s="138"/>
      <c r="BK32347" s="138"/>
      <c r="BL32347" s="138"/>
      <c r="BM32347" s="138"/>
    </row>
    <row r="32348" spans="62:65" ht="13" thickBot="1">
      <c r="BJ32348" s="138"/>
      <c r="BK32348" s="138"/>
      <c r="BL32348" s="138"/>
      <c r="BM32348" s="138"/>
    </row>
    <row r="32349" spans="62:65" ht="13" thickBot="1">
      <c r="BJ32349" s="138"/>
      <c r="BK32349" s="138"/>
      <c r="BL32349" s="138"/>
      <c r="BM32349" s="138"/>
    </row>
    <row r="32350" spans="62:65" ht="13" thickBot="1">
      <c r="BJ32350" s="138"/>
      <c r="BK32350" s="138"/>
      <c r="BL32350" s="138"/>
      <c r="BM32350" s="138"/>
    </row>
    <row r="32351" spans="62:65" ht="13" thickBot="1">
      <c r="BJ32351" s="138"/>
      <c r="BK32351" s="138"/>
      <c r="BL32351" s="138"/>
      <c r="BM32351" s="138"/>
    </row>
    <row r="32352" spans="62:65" ht="13" thickBot="1">
      <c r="BJ32352" s="138"/>
      <c r="BK32352" s="138"/>
      <c r="BL32352" s="138"/>
      <c r="BM32352" s="138"/>
    </row>
    <row r="32353" spans="62:65" ht="13" thickBot="1">
      <c r="BJ32353" s="138"/>
      <c r="BK32353" s="138"/>
      <c r="BL32353" s="138"/>
      <c r="BM32353" s="138"/>
    </row>
    <row r="32354" spans="62:65" ht="13" thickBot="1">
      <c r="BJ32354" s="138"/>
      <c r="BK32354" s="138"/>
      <c r="BL32354" s="138"/>
      <c r="BM32354" s="138"/>
    </row>
    <row r="32355" spans="62:65" ht="13" thickBot="1">
      <c r="BJ32355" s="138"/>
      <c r="BK32355" s="138"/>
      <c r="BL32355" s="138"/>
      <c r="BM32355" s="138"/>
    </row>
    <row r="32356" spans="62:65" ht="13" thickBot="1">
      <c r="BJ32356" s="138"/>
      <c r="BK32356" s="138"/>
      <c r="BL32356" s="138"/>
      <c r="BM32356" s="138"/>
    </row>
    <row r="32357" spans="62:65" ht="13" thickBot="1">
      <c r="BJ32357" s="138"/>
      <c r="BK32357" s="138"/>
      <c r="BL32357" s="138"/>
      <c r="BM32357" s="138"/>
    </row>
    <row r="32358" spans="62:65" ht="13" thickBot="1">
      <c r="BJ32358" s="138"/>
      <c r="BK32358" s="138"/>
      <c r="BL32358" s="138"/>
      <c r="BM32358" s="138"/>
    </row>
    <row r="32359" spans="62:65" ht="13" thickBot="1">
      <c r="BJ32359" s="138"/>
      <c r="BK32359" s="138"/>
      <c r="BL32359" s="138"/>
      <c r="BM32359" s="138"/>
    </row>
    <row r="32360" spans="62:65" ht="13" thickBot="1">
      <c r="BJ32360" s="138"/>
      <c r="BK32360" s="138"/>
      <c r="BL32360" s="138"/>
      <c r="BM32360" s="138"/>
    </row>
    <row r="32361" spans="62:65" ht="13" thickBot="1">
      <c r="BJ32361" s="138"/>
      <c r="BK32361" s="138"/>
      <c r="BL32361" s="138"/>
      <c r="BM32361" s="138"/>
    </row>
    <row r="32362" spans="62:65" ht="13" thickBot="1">
      <c r="BJ32362" s="138"/>
      <c r="BK32362" s="138"/>
      <c r="BL32362" s="138"/>
      <c r="BM32362" s="138"/>
    </row>
    <row r="32363" spans="62:65" ht="13" thickBot="1">
      <c r="BJ32363" s="138"/>
      <c r="BK32363" s="138"/>
      <c r="BL32363" s="138"/>
      <c r="BM32363" s="138"/>
    </row>
    <row r="32364" spans="62:65" ht="13" thickBot="1">
      <c r="BJ32364" s="138"/>
      <c r="BK32364" s="138"/>
      <c r="BL32364" s="138"/>
      <c r="BM32364" s="138"/>
    </row>
    <row r="32365" spans="62:65" ht="13" thickBot="1">
      <c r="BJ32365" s="138"/>
      <c r="BK32365" s="138"/>
      <c r="BL32365" s="138"/>
      <c r="BM32365" s="138"/>
    </row>
    <row r="32366" spans="62:65" ht="13" thickBot="1">
      <c r="BJ32366" s="138"/>
      <c r="BK32366" s="138"/>
      <c r="BL32366" s="138"/>
      <c r="BM32366" s="138"/>
    </row>
    <row r="32367" spans="62:65" ht="13" thickBot="1">
      <c r="BJ32367" s="138"/>
      <c r="BK32367" s="138"/>
      <c r="BL32367" s="138"/>
      <c r="BM32367" s="138"/>
    </row>
    <row r="32368" spans="62:65" ht="13" thickBot="1">
      <c r="BJ32368" s="138"/>
      <c r="BK32368" s="138"/>
      <c r="BL32368" s="138"/>
      <c r="BM32368" s="138"/>
    </row>
    <row r="32369" spans="62:65" ht="13" thickBot="1">
      <c r="BJ32369" s="138"/>
      <c r="BK32369" s="138"/>
      <c r="BL32369" s="138"/>
      <c r="BM32369" s="138"/>
    </row>
    <row r="32370" spans="62:65" ht="13" thickBot="1">
      <c r="BJ32370" s="138"/>
      <c r="BK32370" s="138"/>
      <c r="BL32370" s="138"/>
      <c r="BM32370" s="138"/>
    </row>
    <row r="32371" spans="62:65" ht="13" thickBot="1">
      <c r="BJ32371" s="138"/>
      <c r="BK32371" s="138"/>
      <c r="BL32371" s="138"/>
      <c r="BM32371" s="138"/>
    </row>
    <row r="32372" spans="62:65" ht="13" thickBot="1">
      <c r="BJ32372" s="138"/>
      <c r="BK32372" s="138"/>
      <c r="BL32372" s="138"/>
      <c r="BM32372" s="138"/>
    </row>
    <row r="32373" spans="62:65" ht="13" thickBot="1">
      <c r="BJ32373" s="138"/>
      <c r="BK32373" s="138"/>
      <c r="BL32373" s="138"/>
      <c r="BM32373" s="138"/>
    </row>
    <row r="32374" spans="62:65" ht="13" thickBot="1">
      <c r="BJ32374" s="138"/>
      <c r="BK32374" s="138"/>
      <c r="BL32374" s="138"/>
      <c r="BM32374" s="138"/>
    </row>
    <row r="32375" spans="62:65" ht="13" thickBot="1">
      <c r="BJ32375" s="138"/>
      <c r="BK32375" s="138"/>
      <c r="BL32375" s="138"/>
      <c r="BM32375" s="138"/>
    </row>
    <row r="32376" spans="62:65" ht="13" thickBot="1">
      <c r="BJ32376" s="138"/>
      <c r="BK32376" s="138"/>
      <c r="BL32376" s="138"/>
      <c r="BM32376" s="138"/>
    </row>
    <row r="32377" spans="62:65" ht="13" thickBot="1">
      <c r="BJ32377" s="138"/>
      <c r="BK32377" s="138"/>
      <c r="BL32377" s="138"/>
      <c r="BM32377" s="138"/>
    </row>
    <row r="32378" spans="62:65" ht="13" thickBot="1">
      <c r="BJ32378" s="138"/>
      <c r="BK32378" s="138"/>
      <c r="BL32378" s="138"/>
      <c r="BM32378" s="138"/>
    </row>
    <row r="32379" spans="62:65" ht="13" thickBot="1">
      <c r="BJ32379" s="138"/>
      <c r="BK32379" s="138"/>
      <c r="BL32379" s="138"/>
      <c r="BM32379" s="138"/>
    </row>
    <row r="32380" spans="62:65" ht="13" thickBot="1">
      <c r="BJ32380" s="138"/>
      <c r="BK32380" s="138"/>
      <c r="BL32380" s="138"/>
      <c r="BM32380" s="138"/>
    </row>
    <row r="32381" spans="62:65" ht="13" thickBot="1">
      <c r="BJ32381" s="138"/>
      <c r="BK32381" s="138"/>
      <c r="BL32381" s="138"/>
      <c r="BM32381" s="138"/>
    </row>
    <row r="32382" spans="62:65" ht="13" thickBot="1">
      <c r="BJ32382" s="138"/>
      <c r="BK32382" s="138"/>
      <c r="BL32382" s="138"/>
      <c r="BM32382" s="138"/>
    </row>
    <row r="32383" spans="62:65" ht="13" thickBot="1">
      <c r="BJ32383" s="138"/>
      <c r="BK32383" s="138"/>
      <c r="BL32383" s="138"/>
      <c r="BM32383" s="138"/>
    </row>
    <row r="32384" spans="62:65" ht="13" thickBot="1">
      <c r="BJ32384" s="138"/>
      <c r="BK32384" s="138"/>
      <c r="BL32384" s="138"/>
      <c r="BM32384" s="138"/>
    </row>
    <row r="32385" spans="62:65" ht="13" thickBot="1">
      <c r="BJ32385" s="138"/>
      <c r="BK32385" s="138"/>
      <c r="BL32385" s="138"/>
      <c r="BM32385" s="138"/>
    </row>
    <row r="32386" spans="62:65" ht="13" thickBot="1">
      <c r="BJ32386" s="138"/>
      <c r="BK32386" s="138"/>
      <c r="BL32386" s="138"/>
      <c r="BM32386" s="138"/>
    </row>
    <row r="32387" spans="62:65" ht="13" thickBot="1">
      <c r="BJ32387" s="138"/>
      <c r="BK32387" s="138"/>
      <c r="BL32387" s="138"/>
      <c r="BM32387" s="138"/>
    </row>
    <row r="32388" spans="62:65" ht="13" thickBot="1">
      <c r="BJ32388" s="138"/>
      <c r="BK32388" s="138"/>
      <c r="BL32388" s="138"/>
      <c r="BM32388" s="138"/>
    </row>
    <row r="32389" spans="62:65" ht="13" thickBot="1">
      <c r="BJ32389" s="138"/>
      <c r="BK32389" s="138"/>
      <c r="BL32389" s="138"/>
      <c r="BM32389" s="138"/>
    </row>
    <row r="32390" spans="62:65" ht="13" thickBot="1">
      <c r="BJ32390" s="138"/>
      <c r="BK32390" s="138"/>
      <c r="BL32390" s="138"/>
      <c r="BM32390" s="138"/>
    </row>
    <row r="32391" spans="62:65" ht="13" thickBot="1">
      <c r="BJ32391" s="138"/>
      <c r="BK32391" s="138"/>
      <c r="BL32391" s="138"/>
      <c r="BM32391" s="138"/>
    </row>
    <row r="32392" spans="62:65" ht="13" thickBot="1">
      <c r="BJ32392" s="138"/>
      <c r="BK32392" s="138"/>
      <c r="BL32392" s="138"/>
      <c r="BM32392" s="138"/>
    </row>
    <row r="32393" spans="62:65" ht="13" thickBot="1">
      <c r="BJ32393" s="138"/>
      <c r="BK32393" s="138"/>
      <c r="BL32393" s="138"/>
      <c r="BM32393" s="138"/>
    </row>
    <row r="32394" spans="62:65" ht="13" thickBot="1">
      <c r="BJ32394" s="138"/>
      <c r="BK32394" s="138"/>
      <c r="BL32394" s="138"/>
      <c r="BM32394" s="138"/>
    </row>
    <row r="32395" spans="62:65" ht="13" thickBot="1">
      <c r="BJ32395" s="138"/>
      <c r="BK32395" s="138"/>
      <c r="BL32395" s="138"/>
      <c r="BM32395" s="138"/>
    </row>
    <row r="32396" spans="62:65" ht="13" thickBot="1">
      <c r="BJ32396" s="138"/>
      <c r="BK32396" s="138"/>
      <c r="BL32396" s="138"/>
      <c r="BM32396" s="138"/>
    </row>
    <row r="32397" spans="62:65" ht="13" thickBot="1">
      <c r="BJ32397" s="138"/>
      <c r="BK32397" s="138"/>
      <c r="BL32397" s="138"/>
      <c r="BM32397" s="138"/>
    </row>
    <row r="32398" spans="62:65" ht="13" thickBot="1">
      <c r="BJ32398" s="138"/>
      <c r="BK32398" s="138"/>
      <c r="BL32398" s="138"/>
      <c r="BM32398" s="138"/>
    </row>
    <row r="32399" spans="62:65" ht="13" thickBot="1">
      <c r="BJ32399" s="138"/>
      <c r="BK32399" s="138"/>
      <c r="BL32399" s="138"/>
      <c r="BM32399" s="138"/>
    </row>
    <row r="32400" spans="62:65" ht="13" thickBot="1">
      <c r="BJ32400" s="138"/>
      <c r="BK32400" s="138"/>
      <c r="BL32400" s="138"/>
      <c r="BM32400" s="138"/>
    </row>
    <row r="32401" spans="62:65" ht="13" thickBot="1">
      <c r="BJ32401" s="138"/>
      <c r="BK32401" s="138"/>
      <c r="BL32401" s="138"/>
      <c r="BM32401" s="138"/>
    </row>
    <row r="32402" spans="62:65" ht="13" thickBot="1">
      <c r="BJ32402" s="138"/>
      <c r="BK32402" s="138"/>
      <c r="BL32402" s="138"/>
      <c r="BM32402" s="138"/>
    </row>
    <row r="32403" spans="62:65" ht="13" thickBot="1">
      <c r="BJ32403" s="138"/>
      <c r="BK32403" s="138"/>
      <c r="BL32403" s="138"/>
      <c r="BM32403" s="138"/>
    </row>
    <row r="32404" spans="62:65" ht="13" thickBot="1">
      <c r="BJ32404" s="138"/>
      <c r="BK32404" s="138"/>
      <c r="BL32404" s="138"/>
      <c r="BM32404" s="138"/>
    </row>
    <row r="32405" spans="62:65" ht="13" thickBot="1">
      <c r="BJ32405" s="138"/>
      <c r="BK32405" s="138"/>
      <c r="BL32405" s="138"/>
      <c r="BM32405" s="138"/>
    </row>
    <row r="32406" spans="62:65" ht="13" thickBot="1">
      <c r="BJ32406" s="138"/>
      <c r="BK32406" s="138"/>
      <c r="BL32406" s="138"/>
      <c r="BM32406" s="138"/>
    </row>
    <row r="32407" spans="62:65" ht="13" thickBot="1">
      <c r="BJ32407" s="138"/>
      <c r="BK32407" s="138"/>
      <c r="BL32407" s="138"/>
      <c r="BM32407" s="138"/>
    </row>
    <row r="32408" spans="62:65" ht="13" thickBot="1">
      <c r="BJ32408" s="138"/>
      <c r="BK32408" s="138"/>
      <c r="BL32408" s="138"/>
      <c r="BM32408" s="138"/>
    </row>
    <row r="32409" spans="62:65" ht="13" thickBot="1">
      <c r="BJ32409" s="138"/>
      <c r="BK32409" s="138"/>
      <c r="BL32409" s="138"/>
      <c r="BM32409" s="138"/>
    </row>
    <row r="32410" spans="62:65" ht="13" thickBot="1">
      <c r="BJ32410" s="138"/>
      <c r="BK32410" s="138"/>
      <c r="BL32410" s="138"/>
      <c r="BM32410" s="138"/>
    </row>
    <row r="32411" spans="62:65" ht="13" thickBot="1">
      <c r="BJ32411" s="138"/>
      <c r="BK32411" s="138"/>
      <c r="BL32411" s="138"/>
      <c r="BM32411" s="138"/>
    </row>
    <row r="32412" spans="62:65" ht="13" thickBot="1">
      <c r="BJ32412" s="138"/>
      <c r="BK32412" s="138"/>
      <c r="BL32412" s="138"/>
      <c r="BM32412" s="138"/>
    </row>
    <row r="32413" spans="62:65" ht="13" thickBot="1">
      <c r="BJ32413" s="138"/>
      <c r="BK32413" s="138"/>
      <c r="BL32413" s="138"/>
      <c r="BM32413" s="138"/>
    </row>
    <row r="32414" spans="62:65" ht="13" thickBot="1">
      <c r="BJ32414" s="138"/>
      <c r="BK32414" s="138"/>
      <c r="BL32414" s="138"/>
      <c r="BM32414" s="138"/>
    </row>
    <row r="32415" spans="62:65" ht="13" thickBot="1">
      <c r="BJ32415" s="138"/>
      <c r="BK32415" s="138"/>
      <c r="BL32415" s="138"/>
      <c r="BM32415" s="138"/>
    </row>
    <row r="32416" spans="62:65" ht="13" thickBot="1">
      <c r="BJ32416" s="138"/>
      <c r="BK32416" s="138"/>
      <c r="BL32416" s="138"/>
      <c r="BM32416" s="138"/>
    </row>
    <row r="32417" spans="62:65" ht="13" thickBot="1">
      <c r="BJ32417" s="138"/>
      <c r="BK32417" s="138"/>
      <c r="BL32417" s="138"/>
      <c r="BM32417" s="138"/>
    </row>
    <row r="32418" spans="62:65" ht="13" thickBot="1">
      <c r="BJ32418" s="138"/>
      <c r="BK32418" s="138"/>
      <c r="BL32418" s="138"/>
      <c r="BM32418" s="138"/>
    </row>
    <row r="32419" spans="62:65" ht="13" thickBot="1">
      <c r="BJ32419" s="138"/>
      <c r="BK32419" s="138"/>
      <c r="BL32419" s="138"/>
      <c r="BM32419" s="138"/>
    </row>
    <row r="32420" spans="62:65" ht="13" thickBot="1">
      <c r="BJ32420" s="138"/>
      <c r="BK32420" s="138"/>
      <c r="BL32420" s="138"/>
      <c r="BM32420" s="138"/>
    </row>
    <row r="32421" spans="62:65" ht="13" thickBot="1">
      <c r="BJ32421" s="138"/>
      <c r="BK32421" s="138"/>
      <c r="BL32421" s="138"/>
      <c r="BM32421" s="138"/>
    </row>
    <row r="32422" spans="62:65" ht="13" thickBot="1">
      <c r="BJ32422" s="138"/>
      <c r="BK32422" s="138"/>
      <c r="BL32422" s="138"/>
      <c r="BM32422" s="138"/>
    </row>
    <row r="32423" spans="62:65" ht="13" thickBot="1">
      <c r="BJ32423" s="138"/>
      <c r="BK32423" s="138"/>
      <c r="BL32423" s="138"/>
      <c r="BM32423" s="138"/>
    </row>
    <row r="32424" spans="62:65" ht="13" thickBot="1">
      <c r="BJ32424" s="138"/>
      <c r="BK32424" s="138"/>
      <c r="BL32424" s="138"/>
      <c r="BM32424" s="138"/>
    </row>
    <row r="32425" spans="62:65" ht="13" thickBot="1">
      <c r="BJ32425" s="138"/>
      <c r="BK32425" s="138"/>
      <c r="BL32425" s="138"/>
      <c r="BM32425" s="138"/>
    </row>
    <row r="32426" spans="62:65" ht="13" thickBot="1">
      <c r="BJ32426" s="138"/>
      <c r="BK32426" s="138"/>
      <c r="BL32426" s="138"/>
      <c r="BM32426" s="138"/>
    </row>
    <row r="32427" spans="62:65" ht="13" thickBot="1">
      <c r="BJ32427" s="138"/>
      <c r="BK32427" s="138"/>
      <c r="BL32427" s="138"/>
      <c r="BM32427" s="138"/>
    </row>
    <row r="32428" spans="62:65" ht="13" thickBot="1">
      <c r="BJ32428" s="138"/>
      <c r="BK32428" s="138"/>
      <c r="BL32428" s="138"/>
      <c r="BM32428" s="138"/>
    </row>
    <row r="32429" spans="62:65" ht="13" thickBot="1">
      <c r="BJ32429" s="138"/>
      <c r="BK32429" s="138"/>
      <c r="BL32429" s="138"/>
      <c r="BM32429" s="138"/>
    </row>
    <row r="32430" spans="62:65" ht="13" thickBot="1">
      <c r="BJ32430" s="138"/>
      <c r="BK32430" s="138"/>
      <c r="BL32430" s="138"/>
      <c r="BM32430" s="138"/>
    </row>
    <row r="32431" spans="62:65" ht="13" thickBot="1">
      <c r="BJ32431" s="138"/>
      <c r="BK32431" s="138"/>
      <c r="BL32431" s="138"/>
      <c r="BM32431" s="138"/>
    </row>
    <row r="32432" spans="62:65" ht="13" thickBot="1">
      <c r="BJ32432" s="138"/>
      <c r="BK32432" s="138"/>
      <c r="BL32432" s="138"/>
      <c r="BM32432" s="138"/>
    </row>
    <row r="32433" spans="62:65" ht="13" thickBot="1">
      <c r="BJ32433" s="138"/>
      <c r="BK32433" s="138"/>
      <c r="BL32433" s="138"/>
      <c r="BM32433" s="138"/>
    </row>
    <row r="32434" spans="62:65" ht="13" thickBot="1">
      <c r="BJ32434" s="138"/>
      <c r="BK32434" s="138"/>
      <c r="BL32434" s="138"/>
      <c r="BM32434" s="138"/>
    </row>
    <row r="32435" spans="62:65" ht="13" thickBot="1">
      <c r="BJ32435" s="138"/>
      <c r="BK32435" s="138"/>
      <c r="BL32435" s="138"/>
      <c r="BM32435" s="138"/>
    </row>
    <row r="32436" spans="62:65" ht="13" thickBot="1">
      <c r="BJ32436" s="138"/>
      <c r="BK32436" s="138"/>
      <c r="BL32436" s="138"/>
      <c r="BM32436" s="138"/>
    </row>
    <row r="32437" spans="62:65" ht="13" thickBot="1">
      <c r="BJ32437" s="138"/>
      <c r="BK32437" s="138"/>
      <c r="BL32437" s="138"/>
      <c r="BM32437" s="138"/>
    </row>
    <row r="32438" spans="62:65" ht="13" thickBot="1">
      <c r="BJ32438" s="138"/>
      <c r="BK32438" s="138"/>
      <c r="BL32438" s="138"/>
      <c r="BM32438" s="138"/>
    </row>
    <row r="32439" spans="62:65" ht="13" thickBot="1">
      <c r="BJ32439" s="138"/>
      <c r="BK32439" s="138"/>
      <c r="BL32439" s="138"/>
      <c r="BM32439" s="138"/>
    </row>
    <row r="32440" spans="62:65" ht="13" thickBot="1">
      <c r="BJ32440" s="138"/>
      <c r="BK32440" s="138"/>
      <c r="BL32440" s="138"/>
      <c r="BM32440" s="138"/>
    </row>
    <row r="32441" spans="62:65" ht="13" thickBot="1">
      <c r="BJ32441" s="138"/>
      <c r="BK32441" s="138"/>
      <c r="BL32441" s="138"/>
      <c r="BM32441" s="138"/>
    </row>
    <row r="32442" spans="62:65" ht="13" thickBot="1">
      <c r="BJ32442" s="138"/>
      <c r="BK32442" s="138"/>
      <c r="BL32442" s="138"/>
      <c r="BM32442" s="138"/>
    </row>
    <row r="32443" spans="62:65" ht="13" thickBot="1">
      <c r="BJ32443" s="138"/>
      <c r="BK32443" s="138"/>
      <c r="BL32443" s="138"/>
      <c r="BM32443" s="138"/>
    </row>
    <row r="32444" spans="62:65" ht="13" thickBot="1">
      <c r="BJ32444" s="138"/>
      <c r="BK32444" s="138"/>
      <c r="BL32444" s="138"/>
      <c r="BM32444" s="138"/>
    </row>
    <row r="32445" spans="62:65" ht="13" thickBot="1">
      <c r="BJ32445" s="138"/>
      <c r="BK32445" s="138"/>
      <c r="BL32445" s="138"/>
      <c r="BM32445" s="138"/>
    </row>
    <row r="32446" spans="62:65" ht="13" thickBot="1">
      <c r="BJ32446" s="138"/>
      <c r="BK32446" s="138"/>
      <c r="BL32446" s="138"/>
      <c r="BM32446" s="138"/>
    </row>
    <row r="32447" spans="62:65" ht="13" thickBot="1">
      <c r="BJ32447" s="138"/>
      <c r="BK32447" s="138"/>
      <c r="BL32447" s="138"/>
      <c r="BM32447" s="138"/>
    </row>
    <row r="32448" spans="62:65" ht="13" thickBot="1">
      <c r="BJ32448" s="138"/>
      <c r="BK32448" s="138"/>
      <c r="BL32448" s="138"/>
      <c r="BM32448" s="138"/>
    </row>
    <row r="32449" spans="62:65" ht="13" thickBot="1">
      <c r="BJ32449" s="138"/>
      <c r="BK32449" s="138"/>
      <c r="BL32449" s="138"/>
      <c r="BM32449" s="138"/>
    </row>
    <row r="32450" spans="62:65" ht="13" thickBot="1">
      <c r="BJ32450" s="138"/>
      <c r="BK32450" s="138"/>
      <c r="BL32450" s="138"/>
      <c r="BM32450" s="138"/>
    </row>
    <row r="32451" spans="62:65" ht="13" thickBot="1">
      <c r="BJ32451" s="138"/>
      <c r="BK32451" s="138"/>
      <c r="BL32451" s="138"/>
      <c r="BM32451" s="138"/>
    </row>
    <row r="32452" spans="62:65" ht="13" thickBot="1">
      <c r="BJ32452" s="138"/>
      <c r="BK32452" s="138"/>
      <c r="BL32452" s="138"/>
      <c r="BM32452" s="138"/>
    </row>
    <row r="32453" spans="62:65" ht="13" thickBot="1">
      <c r="BJ32453" s="138"/>
      <c r="BK32453" s="138"/>
      <c r="BL32453" s="138"/>
      <c r="BM32453" s="138"/>
    </row>
    <row r="32454" spans="62:65" ht="13" thickBot="1">
      <c r="BJ32454" s="138"/>
      <c r="BK32454" s="138"/>
      <c r="BL32454" s="138"/>
      <c r="BM32454" s="138"/>
    </row>
    <row r="32455" spans="62:65" ht="13" thickBot="1">
      <c r="BJ32455" s="138"/>
      <c r="BK32455" s="138"/>
      <c r="BL32455" s="138"/>
      <c r="BM32455" s="138"/>
    </row>
    <row r="32456" spans="62:65" ht="13" thickBot="1">
      <c r="BJ32456" s="138"/>
      <c r="BK32456" s="138"/>
      <c r="BL32456" s="138"/>
      <c r="BM32456" s="138"/>
    </row>
    <row r="32457" spans="62:65" ht="13" thickBot="1">
      <c r="BJ32457" s="138"/>
      <c r="BK32457" s="138"/>
      <c r="BL32457" s="138"/>
      <c r="BM32457" s="138"/>
    </row>
    <row r="32458" spans="62:65" ht="13" thickBot="1">
      <c r="BJ32458" s="138"/>
      <c r="BK32458" s="138"/>
      <c r="BL32458" s="138"/>
      <c r="BM32458" s="138"/>
    </row>
    <row r="32459" spans="62:65" ht="13" thickBot="1">
      <c r="BJ32459" s="138"/>
      <c r="BK32459" s="138"/>
      <c r="BL32459" s="138"/>
      <c r="BM32459" s="138"/>
    </row>
    <row r="32460" spans="62:65" ht="13" thickBot="1">
      <c r="BJ32460" s="138"/>
      <c r="BK32460" s="138"/>
      <c r="BL32460" s="138"/>
      <c r="BM32460" s="138"/>
    </row>
    <row r="32461" spans="62:65" ht="13" thickBot="1">
      <c r="BJ32461" s="138"/>
      <c r="BK32461" s="138"/>
      <c r="BL32461" s="138"/>
      <c r="BM32461" s="138"/>
    </row>
    <row r="32462" spans="62:65" ht="13" thickBot="1">
      <c r="BJ32462" s="138"/>
      <c r="BK32462" s="138"/>
      <c r="BL32462" s="138"/>
      <c r="BM32462" s="138"/>
    </row>
    <row r="32463" spans="62:65" ht="13" thickBot="1">
      <c r="BJ32463" s="138"/>
      <c r="BK32463" s="138"/>
      <c r="BL32463" s="138"/>
      <c r="BM32463" s="138"/>
    </row>
    <row r="32464" spans="62:65" ht="13" thickBot="1">
      <c r="BJ32464" s="138"/>
      <c r="BK32464" s="138"/>
      <c r="BL32464" s="138"/>
      <c r="BM32464" s="138"/>
    </row>
    <row r="32465" spans="62:65" ht="13" thickBot="1">
      <c r="BJ32465" s="138"/>
      <c r="BK32465" s="138"/>
      <c r="BL32465" s="138"/>
      <c r="BM32465" s="138"/>
    </row>
    <row r="32466" spans="62:65" ht="13" thickBot="1">
      <c r="BJ32466" s="138"/>
      <c r="BK32466" s="138"/>
      <c r="BL32466" s="138"/>
      <c r="BM32466" s="138"/>
    </row>
    <row r="32467" spans="62:65" ht="13" thickBot="1">
      <c r="BJ32467" s="138"/>
      <c r="BK32467" s="138"/>
      <c r="BL32467" s="138"/>
      <c r="BM32467" s="138"/>
    </row>
    <row r="32468" spans="62:65" ht="13" thickBot="1">
      <c r="BJ32468" s="138"/>
      <c r="BK32468" s="138"/>
      <c r="BL32468" s="138"/>
      <c r="BM32468" s="138"/>
    </row>
    <row r="32469" spans="62:65" ht="13" thickBot="1">
      <c r="BJ32469" s="138"/>
      <c r="BK32469" s="138"/>
      <c r="BL32469" s="138"/>
      <c r="BM32469" s="138"/>
    </row>
    <row r="32470" spans="62:65" ht="13" thickBot="1">
      <c r="BJ32470" s="138"/>
      <c r="BK32470" s="138"/>
      <c r="BL32470" s="138"/>
      <c r="BM32470" s="138"/>
    </row>
    <row r="32471" spans="62:65" ht="13" thickBot="1">
      <c r="BJ32471" s="138"/>
      <c r="BK32471" s="138"/>
      <c r="BL32471" s="138"/>
      <c r="BM32471" s="138"/>
    </row>
    <row r="32472" spans="62:65" ht="13" thickBot="1">
      <c r="BJ32472" s="138"/>
      <c r="BK32472" s="138"/>
      <c r="BL32472" s="138"/>
      <c r="BM32472" s="138"/>
    </row>
    <row r="32473" spans="62:65" ht="13" thickBot="1">
      <c r="BJ32473" s="138"/>
      <c r="BK32473" s="138"/>
      <c r="BL32473" s="138"/>
      <c r="BM32473" s="138"/>
    </row>
    <row r="32474" spans="62:65" ht="13" thickBot="1">
      <c r="BJ32474" s="138"/>
      <c r="BK32474" s="138"/>
      <c r="BL32474" s="138"/>
      <c r="BM32474" s="138"/>
    </row>
    <row r="32475" spans="62:65" ht="13" thickBot="1">
      <c r="BJ32475" s="138"/>
      <c r="BK32475" s="138"/>
      <c r="BL32475" s="138"/>
      <c r="BM32475" s="138"/>
    </row>
    <row r="32476" spans="62:65" ht="13" thickBot="1">
      <c r="BJ32476" s="138"/>
      <c r="BK32476" s="138"/>
      <c r="BL32476" s="138"/>
      <c r="BM32476" s="138"/>
    </row>
    <row r="32477" spans="62:65" ht="13" thickBot="1">
      <c r="BJ32477" s="138"/>
      <c r="BK32477" s="138"/>
      <c r="BL32477" s="138"/>
      <c r="BM32477" s="138"/>
    </row>
    <row r="32478" spans="62:65" ht="13" thickBot="1">
      <c r="BJ32478" s="138"/>
      <c r="BK32478" s="138"/>
      <c r="BL32478" s="138"/>
      <c r="BM32478" s="138"/>
    </row>
    <row r="32479" spans="62:65" ht="13" thickBot="1">
      <c r="BJ32479" s="138"/>
      <c r="BK32479" s="138"/>
      <c r="BL32479" s="138"/>
      <c r="BM32479" s="138"/>
    </row>
    <row r="32480" spans="62:65" ht="13" thickBot="1">
      <c r="BJ32480" s="138"/>
      <c r="BK32480" s="138"/>
      <c r="BL32480" s="138"/>
      <c r="BM32480" s="138"/>
    </row>
    <row r="32481" spans="62:65" ht="13" thickBot="1">
      <c r="BJ32481" s="138"/>
      <c r="BK32481" s="138"/>
      <c r="BL32481" s="138"/>
      <c r="BM32481" s="138"/>
    </row>
    <row r="32482" spans="62:65" ht="13" thickBot="1">
      <c r="BJ32482" s="138"/>
      <c r="BK32482" s="138"/>
      <c r="BL32482" s="138"/>
      <c r="BM32482" s="138"/>
    </row>
    <row r="32483" spans="62:65" ht="13" thickBot="1">
      <c r="BJ32483" s="138"/>
      <c r="BK32483" s="138"/>
      <c r="BL32483" s="138"/>
      <c r="BM32483" s="138"/>
    </row>
    <row r="32484" spans="62:65" ht="13" thickBot="1">
      <c r="BJ32484" s="138"/>
      <c r="BK32484" s="138"/>
      <c r="BL32484" s="138"/>
      <c r="BM32484" s="138"/>
    </row>
    <row r="32485" spans="62:65" ht="13" thickBot="1">
      <c r="BJ32485" s="138"/>
      <c r="BK32485" s="138"/>
      <c r="BL32485" s="138"/>
      <c r="BM32485" s="138"/>
    </row>
    <row r="32486" spans="62:65" ht="13" thickBot="1">
      <c r="BJ32486" s="138"/>
      <c r="BK32486" s="138"/>
      <c r="BL32486" s="138"/>
      <c r="BM32486" s="138"/>
    </row>
    <row r="32487" spans="62:65" ht="13" thickBot="1">
      <c r="BJ32487" s="138"/>
      <c r="BK32487" s="138"/>
      <c r="BL32487" s="138"/>
      <c r="BM32487" s="138"/>
    </row>
    <row r="32488" spans="62:65" ht="13" thickBot="1">
      <c r="BJ32488" s="138"/>
      <c r="BK32488" s="138"/>
      <c r="BL32488" s="138"/>
      <c r="BM32488" s="138"/>
    </row>
    <row r="32489" spans="62:65" ht="13" thickBot="1">
      <c r="BJ32489" s="138"/>
      <c r="BK32489" s="138"/>
      <c r="BL32489" s="138"/>
      <c r="BM32489" s="138"/>
    </row>
    <row r="32490" spans="62:65" ht="13" thickBot="1">
      <c r="BJ32490" s="138"/>
      <c r="BK32490" s="138"/>
      <c r="BL32490" s="138"/>
      <c r="BM32490" s="138"/>
    </row>
    <row r="32491" spans="62:65" ht="13" thickBot="1">
      <c r="BJ32491" s="138"/>
      <c r="BK32491" s="138"/>
      <c r="BL32491" s="138"/>
      <c r="BM32491" s="138"/>
    </row>
    <row r="32492" spans="62:65" ht="13" thickBot="1">
      <c r="BJ32492" s="138"/>
      <c r="BK32492" s="138"/>
      <c r="BL32492" s="138"/>
      <c r="BM32492" s="138"/>
    </row>
    <row r="32493" spans="62:65" ht="13" thickBot="1">
      <c r="BJ32493" s="138"/>
      <c r="BK32493" s="138"/>
      <c r="BL32493" s="138"/>
      <c r="BM32493" s="138"/>
    </row>
    <row r="32494" spans="62:65" ht="13" thickBot="1">
      <c r="BJ32494" s="138"/>
      <c r="BK32494" s="138"/>
      <c r="BL32494" s="138"/>
      <c r="BM32494" s="138"/>
    </row>
    <row r="32495" spans="62:65" ht="13" thickBot="1">
      <c r="BJ32495" s="138"/>
      <c r="BK32495" s="138"/>
      <c r="BL32495" s="138"/>
      <c r="BM32495" s="138"/>
    </row>
    <row r="32496" spans="62:65" ht="13" thickBot="1">
      <c r="BJ32496" s="138"/>
      <c r="BK32496" s="138"/>
      <c r="BL32496" s="138"/>
      <c r="BM32496" s="138"/>
    </row>
    <row r="32497" spans="62:65" ht="13" thickBot="1">
      <c r="BJ32497" s="138"/>
      <c r="BK32497" s="138"/>
      <c r="BL32497" s="138"/>
      <c r="BM32497" s="138"/>
    </row>
    <row r="32498" spans="62:65" ht="13" thickBot="1">
      <c r="BJ32498" s="138"/>
      <c r="BK32498" s="138"/>
      <c r="BL32498" s="138"/>
      <c r="BM32498" s="138"/>
    </row>
    <row r="32499" spans="62:65" ht="13" thickBot="1">
      <c r="BJ32499" s="138"/>
      <c r="BK32499" s="138"/>
      <c r="BL32499" s="138"/>
      <c r="BM32499" s="138"/>
    </row>
    <row r="32500" spans="62:65" ht="13" thickBot="1">
      <c r="BJ32500" s="138"/>
      <c r="BK32500" s="138"/>
      <c r="BL32500" s="138"/>
      <c r="BM32500" s="138"/>
    </row>
    <row r="32501" spans="62:65" ht="13" thickBot="1">
      <c r="BJ32501" s="138"/>
      <c r="BK32501" s="138"/>
      <c r="BL32501" s="138"/>
      <c r="BM32501" s="138"/>
    </row>
    <row r="32502" spans="62:65" ht="13" thickBot="1">
      <c r="BJ32502" s="138"/>
      <c r="BK32502" s="138"/>
      <c r="BL32502" s="138"/>
      <c r="BM32502" s="138"/>
    </row>
    <row r="32503" spans="62:65" ht="13" thickBot="1">
      <c r="BJ32503" s="138"/>
      <c r="BK32503" s="138"/>
      <c r="BL32503" s="138"/>
      <c r="BM32503" s="138"/>
    </row>
    <row r="32504" spans="62:65" ht="13" thickBot="1">
      <c r="BJ32504" s="138"/>
      <c r="BK32504" s="138"/>
      <c r="BL32504" s="138"/>
      <c r="BM32504" s="138"/>
    </row>
    <row r="32505" spans="62:65" ht="13" thickBot="1">
      <c r="BJ32505" s="138"/>
      <c r="BK32505" s="138"/>
      <c r="BL32505" s="138"/>
      <c r="BM32505" s="138"/>
    </row>
    <row r="32506" spans="62:65" ht="13" thickBot="1">
      <c r="BJ32506" s="138"/>
      <c r="BK32506" s="138"/>
      <c r="BL32506" s="138"/>
      <c r="BM32506" s="138"/>
    </row>
    <row r="32507" spans="62:65" ht="13" thickBot="1">
      <c r="BJ32507" s="138"/>
      <c r="BK32507" s="138"/>
      <c r="BL32507" s="138"/>
      <c r="BM32507" s="138"/>
    </row>
    <row r="32508" spans="62:65" ht="13" thickBot="1">
      <c r="BJ32508" s="138"/>
      <c r="BK32508" s="138"/>
      <c r="BL32508" s="138"/>
      <c r="BM32508" s="138"/>
    </row>
    <row r="32509" spans="62:65" ht="13" thickBot="1">
      <c r="BJ32509" s="138"/>
      <c r="BK32509" s="138"/>
      <c r="BL32509" s="138"/>
      <c r="BM32509" s="138"/>
    </row>
    <row r="32510" spans="62:65" ht="13" thickBot="1">
      <c r="BJ32510" s="138"/>
      <c r="BK32510" s="138"/>
      <c r="BL32510" s="138"/>
      <c r="BM32510" s="138"/>
    </row>
    <row r="32511" spans="62:65" ht="13" thickBot="1">
      <c r="BJ32511" s="138"/>
      <c r="BK32511" s="138"/>
      <c r="BL32511" s="138"/>
      <c r="BM32511" s="138"/>
    </row>
    <row r="32512" spans="62:65" ht="13" thickBot="1">
      <c r="BJ32512" s="138"/>
      <c r="BK32512" s="138"/>
      <c r="BL32512" s="138"/>
      <c r="BM32512" s="138"/>
    </row>
    <row r="32513" spans="62:65" ht="13" thickBot="1">
      <c r="BJ32513" s="138"/>
      <c r="BK32513" s="138"/>
      <c r="BL32513" s="138"/>
      <c r="BM32513" s="138"/>
    </row>
    <row r="32514" spans="62:65" ht="13" thickBot="1">
      <c r="BJ32514" s="138"/>
      <c r="BK32514" s="138"/>
      <c r="BL32514" s="138"/>
      <c r="BM32514" s="138"/>
    </row>
    <row r="32515" spans="62:65" ht="13" thickBot="1">
      <c r="BJ32515" s="138"/>
      <c r="BK32515" s="138"/>
      <c r="BL32515" s="138"/>
      <c r="BM32515" s="138"/>
    </row>
    <row r="32516" spans="62:65" ht="13" thickBot="1">
      <c r="BJ32516" s="138"/>
      <c r="BK32516" s="138"/>
      <c r="BL32516" s="138"/>
      <c r="BM32516" s="138"/>
    </row>
    <row r="32517" spans="62:65" ht="13" thickBot="1">
      <c r="BJ32517" s="138"/>
      <c r="BK32517" s="138"/>
      <c r="BL32517" s="138"/>
      <c r="BM32517" s="138"/>
    </row>
    <row r="32518" spans="62:65" ht="13" thickBot="1">
      <c r="BJ32518" s="138"/>
      <c r="BK32518" s="138"/>
      <c r="BL32518" s="138"/>
      <c r="BM32518" s="138"/>
    </row>
    <row r="32519" spans="62:65" ht="13" thickBot="1">
      <c r="BJ32519" s="138"/>
      <c r="BK32519" s="138"/>
      <c r="BL32519" s="138"/>
      <c r="BM32519" s="138"/>
    </row>
    <row r="32520" spans="62:65" ht="13" thickBot="1">
      <c r="BJ32520" s="138"/>
      <c r="BK32520" s="138"/>
      <c r="BL32520" s="138"/>
      <c r="BM32520" s="138"/>
    </row>
    <row r="32521" spans="62:65" ht="13" thickBot="1">
      <c r="BJ32521" s="138"/>
      <c r="BK32521" s="138"/>
      <c r="BL32521" s="138"/>
      <c r="BM32521" s="138"/>
    </row>
    <row r="32522" spans="62:65" ht="13" thickBot="1">
      <c r="BJ32522" s="138"/>
      <c r="BK32522" s="138"/>
      <c r="BL32522" s="138"/>
      <c r="BM32522" s="138"/>
    </row>
    <row r="32523" spans="62:65" ht="13" thickBot="1">
      <c r="BJ32523" s="138"/>
      <c r="BK32523" s="138"/>
      <c r="BL32523" s="138"/>
      <c r="BM32523" s="138"/>
    </row>
    <row r="32524" spans="62:65" ht="13" thickBot="1">
      <c r="BJ32524" s="138"/>
      <c r="BK32524" s="138"/>
      <c r="BL32524" s="138"/>
      <c r="BM32524" s="138"/>
    </row>
    <row r="32525" spans="62:65" ht="13" thickBot="1">
      <c r="BJ32525" s="138"/>
      <c r="BK32525" s="138"/>
      <c r="BL32525" s="138"/>
      <c r="BM32525" s="138"/>
    </row>
    <row r="32526" spans="62:65" ht="13" thickBot="1">
      <c r="BJ32526" s="138"/>
      <c r="BK32526" s="138"/>
      <c r="BL32526" s="138"/>
      <c r="BM32526" s="138"/>
    </row>
    <row r="32527" spans="62:65" ht="13" thickBot="1">
      <c r="BJ32527" s="138"/>
      <c r="BK32527" s="138"/>
      <c r="BL32527" s="138"/>
      <c r="BM32527" s="138"/>
    </row>
    <row r="32528" spans="62:65" ht="13" thickBot="1">
      <c r="BJ32528" s="138"/>
      <c r="BK32528" s="138"/>
      <c r="BL32528" s="138"/>
      <c r="BM32528" s="138"/>
    </row>
    <row r="32529" spans="62:65" ht="13" thickBot="1">
      <c r="BJ32529" s="138"/>
      <c r="BK32529" s="138"/>
      <c r="BL32529" s="138"/>
      <c r="BM32529" s="138"/>
    </row>
    <row r="32530" spans="62:65" ht="13" thickBot="1">
      <c r="BJ32530" s="138"/>
      <c r="BK32530" s="138"/>
      <c r="BL32530" s="138"/>
      <c r="BM32530" s="138"/>
    </row>
    <row r="32531" spans="62:65" ht="13" thickBot="1">
      <c r="BJ32531" s="138"/>
      <c r="BK32531" s="138"/>
      <c r="BL32531" s="138"/>
      <c r="BM32531" s="138"/>
    </row>
    <row r="32532" spans="62:65" ht="13" thickBot="1">
      <c r="BJ32532" s="138"/>
      <c r="BK32532" s="138"/>
      <c r="BL32532" s="138"/>
      <c r="BM32532" s="138"/>
    </row>
    <row r="32533" spans="62:65" ht="13" thickBot="1">
      <c r="BJ32533" s="138"/>
      <c r="BK32533" s="138"/>
      <c r="BL32533" s="138"/>
      <c r="BM32533" s="138"/>
    </row>
    <row r="32534" spans="62:65" ht="13" thickBot="1">
      <c r="BJ32534" s="138"/>
      <c r="BK32534" s="138"/>
      <c r="BL32534" s="138"/>
      <c r="BM32534" s="138"/>
    </row>
    <row r="32535" spans="62:65" ht="13" thickBot="1">
      <c r="BJ32535" s="138"/>
      <c r="BK32535" s="138"/>
      <c r="BL32535" s="138"/>
      <c r="BM32535" s="138"/>
    </row>
    <row r="32536" spans="62:65" ht="13" thickBot="1">
      <c r="BJ32536" s="138"/>
      <c r="BK32536" s="138"/>
      <c r="BL32536" s="138"/>
      <c r="BM32536" s="138"/>
    </row>
    <row r="32537" spans="62:65" ht="13" thickBot="1">
      <c r="BJ32537" s="138"/>
      <c r="BK32537" s="138"/>
      <c r="BL32537" s="138"/>
      <c r="BM32537" s="138"/>
    </row>
    <row r="32538" spans="62:65" ht="13" thickBot="1">
      <c r="BJ32538" s="138"/>
      <c r="BK32538" s="138"/>
      <c r="BL32538" s="138"/>
      <c r="BM32538" s="138"/>
    </row>
    <row r="32539" spans="62:65" ht="13" thickBot="1">
      <c r="BJ32539" s="138"/>
      <c r="BK32539" s="138"/>
      <c r="BL32539" s="138"/>
      <c r="BM32539" s="138"/>
    </row>
    <row r="32540" spans="62:65" ht="13" thickBot="1">
      <c r="BJ32540" s="138"/>
      <c r="BK32540" s="138"/>
      <c r="BL32540" s="138"/>
      <c r="BM32540" s="138"/>
    </row>
    <row r="32541" spans="62:65" ht="13" thickBot="1">
      <c r="BJ32541" s="138"/>
      <c r="BK32541" s="138"/>
      <c r="BL32541" s="138"/>
      <c r="BM32541" s="138"/>
    </row>
    <row r="32542" spans="62:65" ht="13" thickBot="1">
      <c r="BJ32542" s="138"/>
      <c r="BK32542" s="138"/>
      <c r="BL32542" s="138"/>
      <c r="BM32542" s="138"/>
    </row>
    <row r="32543" spans="62:65" ht="13" thickBot="1">
      <c r="BJ32543" s="138"/>
      <c r="BK32543" s="138"/>
      <c r="BL32543" s="138"/>
      <c r="BM32543" s="138"/>
    </row>
    <row r="32544" spans="62:65" ht="13" thickBot="1">
      <c r="BJ32544" s="138"/>
      <c r="BK32544" s="138"/>
      <c r="BL32544" s="138"/>
      <c r="BM32544" s="138"/>
    </row>
    <row r="32545" spans="62:65" ht="13" thickBot="1">
      <c r="BJ32545" s="138"/>
      <c r="BK32545" s="138"/>
      <c r="BL32545" s="138"/>
      <c r="BM32545" s="138"/>
    </row>
    <row r="32546" spans="62:65" ht="13" thickBot="1">
      <c r="BJ32546" s="138"/>
      <c r="BK32546" s="138"/>
      <c r="BL32546" s="138"/>
      <c r="BM32546" s="138"/>
    </row>
    <row r="32547" spans="62:65" ht="13" thickBot="1">
      <c r="BJ32547" s="138"/>
      <c r="BK32547" s="138"/>
      <c r="BL32547" s="138"/>
      <c r="BM32547" s="138"/>
    </row>
    <row r="32548" spans="62:65" ht="13" thickBot="1">
      <c r="BJ32548" s="138"/>
      <c r="BK32548" s="138"/>
      <c r="BL32548" s="138"/>
      <c r="BM32548" s="138"/>
    </row>
    <row r="32549" spans="62:65" ht="13" thickBot="1">
      <c r="BJ32549" s="138"/>
      <c r="BK32549" s="138"/>
      <c r="BL32549" s="138"/>
      <c r="BM32549" s="138"/>
    </row>
    <row r="32550" spans="62:65" ht="13" thickBot="1">
      <c r="BJ32550" s="138"/>
      <c r="BK32550" s="138"/>
      <c r="BL32550" s="138"/>
      <c r="BM32550" s="138"/>
    </row>
    <row r="32551" spans="62:65" ht="13" thickBot="1">
      <c r="BJ32551" s="138"/>
      <c r="BK32551" s="138"/>
      <c r="BL32551" s="138"/>
      <c r="BM32551" s="138"/>
    </row>
    <row r="32552" spans="62:65" ht="13" thickBot="1">
      <c r="BJ32552" s="138"/>
      <c r="BK32552" s="138"/>
      <c r="BL32552" s="138"/>
      <c r="BM32552" s="138"/>
    </row>
    <row r="32553" spans="62:65" ht="13" thickBot="1">
      <c r="BJ32553" s="138"/>
      <c r="BK32553" s="138"/>
      <c r="BL32553" s="138"/>
      <c r="BM32553" s="138"/>
    </row>
    <row r="32554" spans="62:65" ht="13" thickBot="1">
      <c r="BJ32554" s="138"/>
      <c r="BK32554" s="138"/>
      <c r="BL32554" s="138"/>
      <c r="BM32554" s="138"/>
    </row>
    <row r="32555" spans="62:65" ht="13" thickBot="1">
      <c r="BJ32555" s="138"/>
      <c r="BK32555" s="138"/>
      <c r="BL32555" s="138"/>
      <c r="BM32555" s="138"/>
    </row>
    <row r="32556" spans="62:65" ht="13" thickBot="1">
      <c r="BJ32556" s="138"/>
      <c r="BK32556" s="138"/>
      <c r="BL32556" s="138"/>
      <c r="BM32556" s="138"/>
    </row>
    <row r="32557" spans="62:65" ht="13" thickBot="1">
      <c r="BJ32557" s="138"/>
      <c r="BK32557" s="138"/>
      <c r="BL32557" s="138"/>
      <c r="BM32557" s="138"/>
    </row>
    <row r="32558" spans="62:65" ht="13" thickBot="1">
      <c r="BJ32558" s="138"/>
      <c r="BK32558" s="138"/>
      <c r="BL32558" s="138"/>
      <c r="BM32558" s="138"/>
    </row>
    <row r="32559" spans="62:65" ht="13" thickBot="1">
      <c r="BJ32559" s="138"/>
      <c r="BK32559" s="138"/>
      <c r="BL32559" s="138"/>
      <c r="BM32559" s="138"/>
    </row>
    <row r="32560" spans="62:65" ht="13" thickBot="1">
      <c r="BJ32560" s="138"/>
      <c r="BK32560" s="138"/>
      <c r="BL32560" s="138"/>
      <c r="BM32560" s="138"/>
    </row>
    <row r="32561" spans="62:65" ht="13" thickBot="1">
      <c r="BJ32561" s="138"/>
      <c r="BK32561" s="138"/>
      <c r="BL32561" s="138"/>
      <c r="BM32561" s="138"/>
    </row>
    <row r="32562" spans="62:65" ht="13" thickBot="1">
      <c r="BJ32562" s="138"/>
      <c r="BK32562" s="138"/>
      <c r="BL32562" s="138"/>
      <c r="BM32562" s="138"/>
    </row>
    <row r="32563" spans="62:65" ht="13" thickBot="1">
      <c r="BJ32563" s="138"/>
      <c r="BK32563" s="138"/>
      <c r="BL32563" s="138"/>
      <c r="BM32563" s="138"/>
    </row>
    <row r="32564" spans="62:65" ht="13" thickBot="1">
      <c r="BJ32564" s="138"/>
      <c r="BK32564" s="138"/>
      <c r="BL32564" s="138"/>
      <c r="BM32564" s="138"/>
    </row>
    <row r="32565" spans="62:65" ht="13" thickBot="1">
      <c r="BJ32565" s="138"/>
      <c r="BK32565" s="138"/>
      <c r="BL32565" s="138"/>
      <c r="BM32565" s="138"/>
    </row>
    <row r="32566" spans="62:65" ht="13" thickBot="1">
      <c r="BJ32566" s="138"/>
      <c r="BK32566" s="138"/>
      <c r="BL32566" s="138"/>
      <c r="BM32566" s="138"/>
    </row>
    <row r="32567" spans="62:65" ht="13" thickBot="1">
      <c r="BJ32567" s="138"/>
      <c r="BK32567" s="138"/>
      <c r="BL32567" s="138"/>
      <c r="BM32567" s="138"/>
    </row>
    <row r="32568" spans="62:65" ht="13" thickBot="1">
      <c r="BJ32568" s="138"/>
      <c r="BK32568" s="138"/>
      <c r="BL32568" s="138"/>
      <c r="BM32568" s="138"/>
    </row>
    <row r="32569" spans="62:65" ht="13" thickBot="1">
      <c r="BJ32569" s="138"/>
      <c r="BK32569" s="138"/>
      <c r="BL32569" s="138"/>
      <c r="BM32569" s="138"/>
    </row>
    <row r="32570" spans="62:65" ht="13" thickBot="1">
      <c r="BJ32570" s="138"/>
      <c r="BK32570" s="138"/>
      <c r="BL32570" s="138"/>
      <c r="BM32570" s="138"/>
    </row>
    <row r="32571" spans="62:65" ht="13" thickBot="1">
      <c r="BJ32571" s="138"/>
      <c r="BK32571" s="138"/>
      <c r="BL32571" s="138"/>
      <c r="BM32571" s="138"/>
    </row>
    <row r="32572" spans="62:65" ht="13" thickBot="1">
      <c r="BJ32572" s="138"/>
      <c r="BK32572" s="138"/>
      <c r="BL32572" s="138"/>
      <c r="BM32572" s="138"/>
    </row>
    <row r="32573" spans="62:65" ht="13" thickBot="1">
      <c r="BJ32573" s="138"/>
      <c r="BK32573" s="138"/>
      <c r="BL32573" s="138"/>
      <c r="BM32573" s="138"/>
    </row>
    <row r="32574" spans="62:65" ht="13" thickBot="1">
      <c r="BJ32574" s="138"/>
      <c r="BK32574" s="138"/>
      <c r="BL32574" s="138"/>
      <c r="BM32574" s="138"/>
    </row>
    <row r="32575" spans="62:65" ht="13" thickBot="1">
      <c r="BJ32575" s="138"/>
      <c r="BK32575" s="138"/>
      <c r="BL32575" s="138"/>
      <c r="BM32575" s="138"/>
    </row>
    <row r="32576" spans="62:65" ht="13" thickBot="1">
      <c r="BJ32576" s="138"/>
      <c r="BK32576" s="138"/>
      <c r="BL32576" s="138"/>
      <c r="BM32576" s="138"/>
    </row>
    <row r="32577" spans="62:65" ht="13" thickBot="1">
      <c r="BJ32577" s="138"/>
      <c r="BK32577" s="138"/>
      <c r="BL32577" s="138"/>
      <c r="BM32577" s="138"/>
    </row>
    <row r="32578" spans="62:65" ht="13" thickBot="1">
      <c r="BJ32578" s="138"/>
      <c r="BK32578" s="138"/>
      <c r="BL32578" s="138"/>
      <c r="BM32578" s="138"/>
    </row>
    <row r="32579" spans="62:65" ht="13" thickBot="1">
      <c r="BJ32579" s="138"/>
      <c r="BK32579" s="138"/>
      <c r="BL32579" s="138"/>
      <c r="BM32579" s="138"/>
    </row>
    <row r="32580" spans="62:65" ht="13" thickBot="1">
      <c r="BJ32580" s="138"/>
      <c r="BK32580" s="138"/>
      <c r="BL32580" s="138"/>
      <c r="BM32580" s="138"/>
    </row>
    <row r="32581" spans="62:65" ht="13" thickBot="1">
      <c r="BJ32581" s="138"/>
      <c r="BK32581" s="138"/>
      <c r="BL32581" s="138"/>
      <c r="BM32581" s="138"/>
    </row>
    <row r="32582" spans="62:65" ht="13" thickBot="1">
      <c r="BJ32582" s="138"/>
      <c r="BK32582" s="138"/>
      <c r="BL32582" s="138"/>
      <c r="BM32582" s="138"/>
    </row>
    <row r="32583" spans="62:65" ht="13" thickBot="1">
      <c r="BJ32583" s="138"/>
      <c r="BK32583" s="138"/>
      <c r="BL32583" s="138"/>
      <c r="BM32583" s="138"/>
    </row>
    <row r="32584" spans="62:65" ht="13" thickBot="1">
      <c r="BJ32584" s="138"/>
      <c r="BK32584" s="138"/>
      <c r="BL32584" s="138"/>
      <c r="BM32584" s="138"/>
    </row>
    <row r="32585" spans="62:65" ht="13" thickBot="1">
      <c r="BJ32585" s="138"/>
      <c r="BK32585" s="138"/>
      <c r="BL32585" s="138"/>
      <c r="BM32585" s="138"/>
    </row>
    <row r="32586" spans="62:65" ht="13" thickBot="1">
      <c r="BJ32586" s="138"/>
      <c r="BK32586" s="138"/>
      <c r="BL32586" s="138"/>
      <c r="BM32586" s="138"/>
    </row>
    <row r="32587" spans="62:65" ht="13" thickBot="1">
      <c r="BJ32587" s="138"/>
      <c r="BK32587" s="138"/>
      <c r="BL32587" s="138"/>
      <c r="BM32587" s="138"/>
    </row>
    <row r="32588" spans="62:65" ht="13" thickBot="1">
      <c r="BJ32588" s="138"/>
      <c r="BK32588" s="138"/>
      <c r="BL32588" s="138"/>
      <c r="BM32588" s="138"/>
    </row>
    <row r="32589" spans="62:65" ht="13" thickBot="1">
      <c r="BJ32589" s="138"/>
      <c r="BK32589" s="138"/>
      <c r="BL32589" s="138"/>
      <c r="BM32589" s="138"/>
    </row>
    <row r="32590" spans="62:65" ht="13" thickBot="1">
      <c r="BJ32590" s="138"/>
      <c r="BK32590" s="138"/>
      <c r="BL32590" s="138"/>
      <c r="BM32590" s="138"/>
    </row>
    <row r="32591" spans="62:65" ht="13" thickBot="1">
      <c r="BJ32591" s="138"/>
      <c r="BK32591" s="138"/>
      <c r="BL32591" s="138"/>
      <c r="BM32591" s="138"/>
    </row>
    <row r="32592" spans="62:65" ht="13" thickBot="1">
      <c r="BJ32592" s="138"/>
      <c r="BK32592" s="138"/>
      <c r="BL32592" s="138"/>
      <c r="BM32592" s="138"/>
    </row>
    <row r="32593" spans="62:65" ht="13" thickBot="1">
      <c r="BJ32593" s="138"/>
      <c r="BK32593" s="138"/>
      <c r="BL32593" s="138"/>
      <c r="BM32593" s="138"/>
    </row>
    <row r="32594" spans="62:65" ht="13" thickBot="1">
      <c r="BJ32594" s="138"/>
      <c r="BK32594" s="138"/>
      <c r="BL32594" s="138"/>
      <c r="BM32594" s="138"/>
    </row>
    <row r="32595" spans="62:65" ht="13" thickBot="1">
      <c r="BJ32595" s="138"/>
      <c r="BK32595" s="138"/>
      <c r="BL32595" s="138"/>
      <c r="BM32595" s="138"/>
    </row>
    <row r="32596" spans="62:65" ht="13" thickBot="1">
      <c r="BJ32596" s="138"/>
      <c r="BK32596" s="138"/>
      <c r="BL32596" s="138"/>
      <c r="BM32596" s="138"/>
    </row>
    <row r="32597" spans="62:65" ht="13" thickBot="1">
      <c r="BJ32597" s="138"/>
      <c r="BK32597" s="138"/>
      <c r="BL32597" s="138"/>
      <c r="BM32597" s="138"/>
    </row>
    <row r="32598" spans="62:65" ht="13" thickBot="1">
      <c r="BJ32598" s="138"/>
      <c r="BK32598" s="138"/>
      <c r="BL32598" s="138"/>
      <c r="BM32598" s="138"/>
    </row>
    <row r="32599" spans="62:65" ht="13" thickBot="1">
      <c r="BJ32599" s="138"/>
      <c r="BK32599" s="138"/>
      <c r="BL32599" s="138"/>
      <c r="BM32599" s="138"/>
    </row>
    <row r="32600" spans="62:65" ht="13" thickBot="1">
      <c r="BJ32600" s="138"/>
      <c r="BK32600" s="138"/>
      <c r="BL32600" s="138"/>
      <c r="BM32600" s="138"/>
    </row>
    <row r="32601" spans="62:65" ht="13" thickBot="1">
      <c r="BJ32601" s="138"/>
      <c r="BK32601" s="138"/>
      <c r="BL32601" s="138"/>
      <c r="BM32601" s="138"/>
    </row>
    <row r="32602" spans="62:65" ht="13" thickBot="1">
      <c r="BJ32602" s="138"/>
      <c r="BK32602" s="138"/>
      <c r="BL32602" s="138"/>
      <c r="BM32602" s="138"/>
    </row>
    <row r="32603" spans="62:65" ht="13" thickBot="1">
      <c r="BJ32603" s="138"/>
      <c r="BK32603" s="138"/>
      <c r="BL32603" s="138"/>
      <c r="BM32603" s="138"/>
    </row>
    <row r="32604" spans="62:65" ht="13" thickBot="1">
      <c r="BJ32604" s="138"/>
      <c r="BK32604" s="138"/>
      <c r="BL32604" s="138"/>
      <c r="BM32604" s="138"/>
    </row>
    <row r="32605" spans="62:65" ht="13" thickBot="1">
      <c r="BJ32605" s="138"/>
      <c r="BK32605" s="138"/>
      <c r="BL32605" s="138"/>
      <c r="BM32605" s="138"/>
    </row>
    <row r="32606" spans="62:65" ht="13" thickBot="1">
      <c r="BJ32606" s="138"/>
      <c r="BK32606" s="138"/>
      <c r="BL32606" s="138"/>
      <c r="BM32606" s="138"/>
    </row>
    <row r="32607" spans="62:65" ht="13" thickBot="1">
      <c r="BJ32607" s="138"/>
      <c r="BK32607" s="138"/>
      <c r="BL32607" s="138"/>
      <c r="BM32607" s="138"/>
    </row>
    <row r="32608" spans="62:65" ht="13" thickBot="1">
      <c r="BJ32608" s="138"/>
      <c r="BK32608" s="138"/>
      <c r="BL32608" s="138"/>
      <c r="BM32608" s="138"/>
    </row>
    <row r="32609" spans="62:65" ht="13" thickBot="1">
      <c r="BJ32609" s="138"/>
      <c r="BK32609" s="138"/>
      <c r="BL32609" s="138"/>
      <c r="BM32609" s="138"/>
    </row>
    <row r="32610" spans="62:65" ht="13" thickBot="1">
      <c r="BJ32610" s="138"/>
      <c r="BK32610" s="138"/>
      <c r="BL32610" s="138"/>
      <c r="BM32610" s="138"/>
    </row>
    <row r="32611" spans="62:65" ht="13" thickBot="1">
      <c r="BJ32611" s="138"/>
      <c r="BK32611" s="138"/>
      <c r="BL32611" s="138"/>
      <c r="BM32611" s="138"/>
    </row>
    <row r="32612" spans="62:65" ht="13" thickBot="1">
      <c r="BJ32612" s="138"/>
      <c r="BK32612" s="138"/>
      <c r="BL32612" s="138"/>
      <c r="BM32612" s="138"/>
    </row>
    <row r="32613" spans="62:65" ht="13" thickBot="1">
      <c r="BJ32613" s="138"/>
      <c r="BK32613" s="138"/>
      <c r="BL32613" s="138"/>
      <c r="BM32613" s="138"/>
    </row>
    <row r="32614" spans="62:65" ht="13" thickBot="1">
      <c r="BJ32614" s="138"/>
      <c r="BK32614" s="138"/>
      <c r="BL32614" s="138"/>
      <c r="BM32614" s="138"/>
    </row>
    <row r="32615" spans="62:65" ht="13" thickBot="1">
      <c r="BJ32615" s="138"/>
      <c r="BK32615" s="138"/>
      <c r="BL32615" s="138"/>
      <c r="BM32615" s="138"/>
    </row>
    <row r="32616" spans="62:65" ht="13" thickBot="1">
      <c r="BJ32616" s="138"/>
      <c r="BK32616" s="138"/>
      <c r="BL32616" s="138"/>
      <c r="BM32616" s="138"/>
    </row>
    <row r="32617" spans="62:65" ht="13" thickBot="1">
      <c r="BJ32617" s="138"/>
      <c r="BK32617" s="138"/>
      <c r="BL32617" s="138"/>
      <c r="BM32617" s="138"/>
    </row>
    <row r="32618" spans="62:65" ht="13" thickBot="1">
      <c r="BJ32618" s="138"/>
      <c r="BK32618" s="138"/>
      <c r="BL32618" s="138"/>
      <c r="BM32618" s="138"/>
    </row>
    <row r="32619" spans="62:65" ht="13" thickBot="1">
      <c r="BJ32619" s="138"/>
      <c r="BK32619" s="138"/>
      <c r="BL32619" s="138"/>
      <c r="BM32619" s="138"/>
    </row>
    <row r="32620" spans="62:65" ht="13" thickBot="1">
      <c r="BJ32620" s="138"/>
      <c r="BK32620" s="138"/>
      <c r="BL32620" s="138"/>
      <c r="BM32620" s="138"/>
    </row>
    <row r="32621" spans="62:65" ht="13" thickBot="1">
      <c r="BJ32621" s="138"/>
      <c r="BK32621" s="138"/>
      <c r="BL32621" s="138"/>
      <c r="BM32621" s="138"/>
    </row>
    <row r="32622" spans="62:65" ht="13" thickBot="1">
      <c r="BJ32622" s="138"/>
      <c r="BK32622" s="138"/>
      <c r="BL32622" s="138"/>
      <c r="BM32622" s="138"/>
    </row>
    <row r="32623" spans="62:65" ht="13" thickBot="1">
      <c r="BJ32623" s="138"/>
      <c r="BK32623" s="138"/>
      <c r="BL32623" s="138"/>
      <c r="BM32623" s="138"/>
    </row>
    <row r="32624" spans="62:65" ht="13" thickBot="1">
      <c r="BJ32624" s="138"/>
      <c r="BK32624" s="138"/>
      <c r="BL32624" s="138"/>
      <c r="BM32624" s="138"/>
    </row>
    <row r="32625" spans="62:65" ht="13" thickBot="1">
      <c r="BJ32625" s="138"/>
      <c r="BK32625" s="138"/>
      <c r="BL32625" s="138"/>
      <c r="BM32625" s="138"/>
    </row>
    <row r="32626" spans="62:65" ht="13" thickBot="1">
      <c r="BJ32626" s="138"/>
      <c r="BK32626" s="138"/>
      <c r="BL32626" s="138"/>
      <c r="BM32626" s="138"/>
    </row>
    <row r="32627" spans="62:65" ht="13" thickBot="1">
      <c r="BJ32627" s="138"/>
      <c r="BK32627" s="138"/>
      <c r="BL32627" s="138"/>
      <c r="BM32627" s="138"/>
    </row>
    <row r="32628" spans="62:65" ht="13" thickBot="1">
      <c r="BJ32628" s="138"/>
      <c r="BK32628" s="138"/>
      <c r="BL32628" s="138"/>
      <c r="BM32628" s="138"/>
    </row>
    <row r="32629" spans="62:65" ht="13" thickBot="1">
      <c r="BJ32629" s="138"/>
      <c r="BK32629" s="138"/>
      <c r="BL32629" s="138"/>
      <c r="BM32629" s="138"/>
    </row>
    <row r="32630" spans="62:65" ht="13" thickBot="1">
      <c r="BJ32630" s="138"/>
      <c r="BK32630" s="138"/>
      <c r="BL32630" s="138"/>
      <c r="BM32630" s="138"/>
    </row>
    <row r="32631" spans="62:65" ht="13" thickBot="1">
      <c r="BJ32631" s="138"/>
      <c r="BK32631" s="138"/>
      <c r="BL32631" s="138"/>
      <c r="BM32631" s="138"/>
    </row>
    <row r="32632" spans="62:65" ht="13" thickBot="1">
      <c r="BJ32632" s="138"/>
      <c r="BK32632" s="138"/>
      <c r="BL32632" s="138"/>
      <c r="BM32632" s="138"/>
    </row>
    <row r="32633" spans="62:65" ht="13" thickBot="1">
      <c r="BJ32633" s="138"/>
      <c r="BK32633" s="138"/>
      <c r="BL32633" s="138"/>
      <c r="BM32633" s="138"/>
    </row>
    <row r="32634" spans="62:65" ht="13" thickBot="1">
      <c r="BJ32634" s="138"/>
      <c r="BK32634" s="138"/>
      <c r="BL32634" s="138"/>
      <c r="BM32634" s="138"/>
    </row>
    <row r="32635" spans="62:65" ht="13" thickBot="1">
      <c r="BJ32635" s="138"/>
      <c r="BK32635" s="138"/>
      <c r="BL32635" s="138"/>
      <c r="BM32635" s="138"/>
    </row>
    <row r="32636" spans="62:65" ht="13" thickBot="1">
      <c r="BJ32636" s="138"/>
      <c r="BK32636" s="138"/>
      <c r="BL32636" s="138"/>
      <c r="BM32636" s="138"/>
    </row>
    <row r="32637" spans="62:65" ht="13" thickBot="1">
      <c r="BJ32637" s="138"/>
      <c r="BK32637" s="138"/>
      <c r="BL32637" s="138"/>
      <c r="BM32637" s="138"/>
    </row>
    <row r="32638" spans="62:65" ht="13" thickBot="1">
      <c r="BJ32638" s="138"/>
      <c r="BK32638" s="138"/>
      <c r="BL32638" s="138"/>
      <c r="BM32638" s="138"/>
    </row>
    <row r="32639" spans="62:65" ht="13" thickBot="1">
      <c r="BJ32639" s="138"/>
      <c r="BK32639" s="138"/>
      <c r="BL32639" s="138"/>
      <c r="BM32639" s="138"/>
    </row>
    <row r="32640" spans="62:65" ht="13" thickBot="1">
      <c r="BJ32640" s="138"/>
      <c r="BK32640" s="138"/>
      <c r="BL32640" s="138"/>
      <c r="BM32640" s="138"/>
    </row>
    <row r="32641" spans="62:65" ht="13" thickBot="1">
      <c r="BJ32641" s="138"/>
      <c r="BK32641" s="138"/>
      <c r="BL32641" s="138"/>
      <c r="BM32641" s="138"/>
    </row>
    <row r="32642" spans="62:65" ht="13" thickBot="1">
      <c r="BJ32642" s="138"/>
      <c r="BK32642" s="138"/>
      <c r="BL32642" s="138"/>
      <c r="BM32642" s="138"/>
    </row>
    <row r="32643" spans="62:65" ht="13" thickBot="1">
      <c r="BJ32643" s="138"/>
      <c r="BK32643" s="138"/>
      <c r="BL32643" s="138"/>
      <c r="BM32643" s="138"/>
    </row>
    <row r="32644" spans="62:65" ht="13" thickBot="1">
      <c r="BJ32644" s="138"/>
      <c r="BK32644" s="138"/>
      <c r="BL32644" s="138"/>
      <c r="BM32644" s="138"/>
    </row>
    <row r="32645" spans="62:65" ht="13" thickBot="1">
      <c r="BJ32645" s="138"/>
      <c r="BK32645" s="138"/>
      <c r="BL32645" s="138"/>
      <c r="BM32645" s="138"/>
    </row>
    <row r="32646" spans="62:65" ht="13" thickBot="1">
      <c r="BJ32646" s="138"/>
      <c r="BK32646" s="138"/>
      <c r="BL32646" s="138"/>
      <c r="BM32646" s="138"/>
    </row>
    <row r="32647" spans="62:65" ht="13" thickBot="1">
      <c r="BJ32647" s="138"/>
      <c r="BK32647" s="138"/>
      <c r="BL32647" s="138"/>
      <c r="BM32647" s="138"/>
    </row>
    <row r="32648" spans="62:65" ht="13" thickBot="1">
      <c r="BJ32648" s="138"/>
      <c r="BK32648" s="138"/>
      <c r="BL32648" s="138"/>
      <c r="BM32648" s="138"/>
    </row>
    <row r="32649" spans="62:65" ht="13" thickBot="1">
      <c r="BJ32649" s="138"/>
      <c r="BK32649" s="138"/>
      <c r="BL32649" s="138"/>
      <c r="BM32649" s="138"/>
    </row>
    <row r="32650" spans="62:65" ht="13" thickBot="1">
      <c r="BJ32650" s="138"/>
      <c r="BK32650" s="138"/>
      <c r="BL32650" s="138"/>
      <c r="BM32650" s="138"/>
    </row>
    <row r="32651" spans="62:65" ht="13" thickBot="1">
      <c r="BJ32651" s="138"/>
      <c r="BK32651" s="138"/>
      <c r="BL32651" s="138"/>
      <c r="BM32651" s="138"/>
    </row>
    <row r="32652" spans="62:65" ht="13" thickBot="1">
      <c r="BJ32652" s="138"/>
      <c r="BK32652" s="138"/>
      <c r="BL32652" s="138"/>
      <c r="BM32652" s="138"/>
    </row>
    <row r="32653" spans="62:65" ht="13" thickBot="1">
      <c r="BJ32653" s="138"/>
      <c r="BK32653" s="138"/>
      <c r="BL32653" s="138"/>
      <c r="BM32653" s="138"/>
    </row>
    <row r="32654" spans="62:65" ht="13" thickBot="1">
      <c r="BJ32654" s="138"/>
      <c r="BK32654" s="138"/>
      <c r="BL32654" s="138"/>
      <c r="BM32654" s="138"/>
    </row>
    <row r="32655" spans="62:65" ht="13" thickBot="1">
      <c r="BJ32655" s="138"/>
      <c r="BK32655" s="138"/>
      <c r="BL32655" s="138"/>
      <c r="BM32655" s="138"/>
    </row>
    <row r="32656" spans="62:65" ht="13" thickBot="1">
      <c r="BJ32656" s="138"/>
      <c r="BK32656" s="138"/>
      <c r="BL32656" s="138"/>
      <c r="BM32656" s="138"/>
    </row>
    <row r="32657" spans="62:65" ht="13" thickBot="1">
      <c r="BJ32657" s="138"/>
      <c r="BK32657" s="138"/>
      <c r="BL32657" s="138"/>
      <c r="BM32657" s="138"/>
    </row>
    <row r="32658" spans="62:65" ht="13" thickBot="1">
      <c r="BJ32658" s="138"/>
      <c r="BK32658" s="138"/>
      <c r="BL32658" s="138"/>
      <c r="BM32658" s="138"/>
    </row>
    <row r="32659" spans="62:65" ht="13" thickBot="1">
      <c r="BJ32659" s="138"/>
      <c r="BK32659" s="138"/>
      <c r="BL32659" s="138"/>
      <c r="BM32659" s="138"/>
    </row>
    <row r="32660" spans="62:65" ht="13" thickBot="1">
      <c r="BJ32660" s="138"/>
      <c r="BK32660" s="138"/>
      <c r="BL32660" s="138"/>
      <c r="BM32660" s="138"/>
    </row>
    <row r="32661" spans="62:65" ht="13" thickBot="1">
      <c r="BJ32661" s="138"/>
      <c r="BK32661" s="138"/>
      <c r="BL32661" s="138"/>
      <c r="BM32661" s="138"/>
    </row>
    <row r="32662" spans="62:65" ht="13" thickBot="1">
      <c r="BJ32662" s="138"/>
      <c r="BK32662" s="138"/>
      <c r="BL32662" s="138"/>
      <c r="BM32662" s="138"/>
    </row>
    <row r="32663" spans="62:65" ht="13" thickBot="1">
      <c r="BJ32663" s="138"/>
      <c r="BK32663" s="138"/>
      <c r="BL32663" s="138"/>
      <c r="BM32663" s="138"/>
    </row>
    <row r="32664" spans="62:65" ht="13" thickBot="1">
      <c r="BJ32664" s="138"/>
      <c r="BK32664" s="138"/>
      <c r="BL32664" s="138"/>
      <c r="BM32664" s="138"/>
    </row>
    <row r="32665" spans="62:65" ht="13" thickBot="1">
      <c r="BJ32665" s="138"/>
      <c r="BK32665" s="138"/>
      <c r="BL32665" s="138"/>
      <c r="BM32665" s="138"/>
    </row>
    <row r="32666" spans="62:65" ht="13" thickBot="1">
      <c r="BJ32666" s="138"/>
      <c r="BK32666" s="138"/>
      <c r="BL32666" s="138"/>
      <c r="BM32666" s="138"/>
    </row>
    <row r="32667" spans="62:65" ht="13" thickBot="1">
      <c r="BJ32667" s="138"/>
      <c r="BK32667" s="138"/>
      <c r="BL32667" s="138"/>
      <c r="BM32667" s="138"/>
    </row>
    <row r="32668" spans="62:65" ht="13" thickBot="1">
      <c r="BJ32668" s="138"/>
      <c r="BK32668" s="138"/>
      <c r="BL32668" s="138"/>
      <c r="BM32668" s="138"/>
    </row>
    <row r="32669" spans="62:65" ht="13" thickBot="1">
      <c r="BJ32669" s="138"/>
      <c r="BK32669" s="138"/>
      <c r="BL32669" s="138"/>
      <c r="BM32669" s="138"/>
    </row>
    <row r="32670" spans="62:65" ht="13" thickBot="1">
      <c r="BJ32670" s="138"/>
      <c r="BK32670" s="138"/>
      <c r="BL32670" s="138"/>
      <c r="BM32670" s="138"/>
    </row>
    <row r="32671" spans="62:65" ht="13" thickBot="1">
      <c r="BJ32671" s="138"/>
      <c r="BK32671" s="138"/>
      <c r="BL32671" s="138"/>
      <c r="BM32671" s="138"/>
    </row>
    <row r="32672" spans="62:65" ht="13" thickBot="1">
      <c r="BJ32672" s="138"/>
      <c r="BK32672" s="138"/>
      <c r="BL32672" s="138"/>
      <c r="BM32672" s="138"/>
    </row>
    <row r="32673" spans="62:65" ht="13" thickBot="1">
      <c r="BJ32673" s="138"/>
      <c r="BK32673" s="138"/>
      <c r="BL32673" s="138"/>
      <c r="BM32673" s="138"/>
    </row>
    <row r="32674" spans="62:65" ht="13" thickBot="1">
      <c r="BJ32674" s="138"/>
      <c r="BK32674" s="138"/>
      <c r="BL32674" s="138"/>
      <c r="BM32674" s="138"/>
    </row>
    <row r="32675" spans="62:65" ht="13" thickBot="1">
      <c r="BJ32675" s="138"/>
      <c r="BK32675" s="138"/>
      <c r="BL32675" s="138"/>
      <c r="BM32675" s="138"/>
    </row>
    <row r="32676" spans="62:65" ht="13" thickBot="1">
      <c r="BJ32676" s="138"/>
      <c r="BK32676" s="138"/>
      <c r="BL32676" s="138"/>
      <c r="BM32676" s="138"/>
    </row>
    <row r="32677" spans="62:65" ht="13" thickBot="1">
      <c r="BJ32677" s="138"/>
      <c r="BK32677" s="138"/>
      <c r="BL32677" s="138"/>
      <c r="BM32677" s="138"/>
    </row>
    <row r="32678" spans="62:65" ht="13" thickBot="1">
      <c r="BJ32678" s="138"/>
      <c r="BK32678" s="138"/>
      <c r="BL32678" s="138"/>
      <c r="BM32678" s="138"/>
    </row>
    <row r="32679" spans="62:65" ht="13" thickBot="1">
      <c r="BJ32679" s="138"/>
      <c r="BK32679" s="138"/>
      <c r="BL32679" s="138"/>
      <c r="BM32679" s="138"/>
    </row>
    <row r="32680" spans="62:65" ht="13" thickBot="1">
      <c r="BJ32680" s="138"/>
      <c r="BK32680" s="138"/>
      <c r="BL32680" s="138"/>
      <c r="BM32680" s="138"/>
    </row>
    <row r="32681" spans="62:65" ht="13" thickBot="1">
      <c r="BJ32681" s="138"/>
      <c r="BK32681" s="138"/>
      <c r="BL32681" s="138"/>
      <c r="BM32681" s="138"/>
    </row>
    <row r="32682" spans="62:65" ht="13" thickBot="1">
      <c r="BJ32682" s="138"/>
      <c r="BK32682" s="138"/>
      <c r="BL32682" s="138"/>
      <c r="BM32682" s="138"/>
    </row>
    <row r="32683" spans="62:65" ht="13" thickBot="1">
      <c r="BJ32683" s="138"/>
      <c r="BK32683" s="138"/>
      <c r="BL32683" s="138"/>
      <c r="BM32683" s="138"/>
    </row>
    <row r="32684" spans="62:65" ht="13" thickBot="1">
      <c r="BJ32684" s="138"/>
      <c r="BK32684" s="138"/>
      <c r="BL32684" s="138"/>
      <c r="BM32684" s="138"/>
    </row>
    <row r="32685" spans="62:65" ht="13" thickBot="1">
      <c r="BJ32685" s="138"/>
      <c r="BK32685" s="138"/>
      <c r="BL32685" s="138"/>
      <c r="BM32685" s="138"/>
    </row>
    <row r="32686" spans="62:65" ht="13" thickBot="1">
      <c r="BJ32686" s="138"/>
      <c r="BK32686" s="138"/>
      <c r="BL32686" s="138"/>
      <c r="BM32686" s="138"/>
    </row>
    <row r="32687" spans="62:65" ht="13" thickBot="1">
      <c r="BJ32687" s="138"/>
      <c r="BK32687" s="138"/>
      <c r="BL32687" s="138"/>
      <c r="BM32687" s="138"/>
    </row>
    <row r="32688" spans="62:65" ht="13" thickBot="1">
      <c r="BJ32688" s="138"/>
      <c r="BK32688" s="138"/>
      <c r="BL32688" s="138"/>
      <c r="BM32688" s="138"/>
    </row>
    <row r="32689" spans="62:65" ht="13" thickBot="1">
      <c r="BJ32689" s="138"/>
      <c r="BK32689" s="138"/>
      <c r="BL32689" s="138"/>
      <c r="BM32689" s="138"/>
    </row>
    <row r="32690" spans="62:65" ht="13" thickBot="1">
      <c r="BJ32690" s="138"/>
      <c r="BK32690" s="138"/>
      <c r="BL32690" s="138"/>
      <c r="BM32690" s="138"/>
    </row>
    <row r="32691" spans="62:65" ht="13" thickBot="1">
      <c r="BJ32691" s="138"/>
      <c r="BK32691" s="138"/>
      <c r="BL32691" s="138"/>
      <c r="BM32691" s="138"/>
    </row>
    <row r="32692" spans="62:65" ht="13" thickBot="1">
      <c r="BJ32692" s="138"/>
      <c r="BK32692" s="138"/>
      <c r="BL32692" s="138"/>
      <c r="BM32692" s="138"/>
    </row>
    <row r="32693" spans="62:65" ht="13" thickBot="1">
      <c r="BJ32693" s="138"/>
      <c r="BK32693" s="138"/>
      <c r="BL32693" s="138"/>
      <c r="BM32693" s="138"/>
    </row>
    <row r="32694" spans="62:65" ht="13" thickBot="1">
      <c r="BJ32694" s="138"/>
      <c r="BK32694" s="138"/>
      <c r="BL32694" s="138"/>
      <c r="BM32694" s="138"/>
    </row>
    <row r="32695" spans="62:65" ht="13" thickBot="1">
      <c r="BJ32695" s="138"/>
      <c r="BK32695" s="138"/>
      <c r="BL32695" s="138"/>
      <c r="BM32695" s="138"/>
    </row>
    <row r="32696" spans="62:65" ht="13" thickBot="1">
      <c r="BJ32696" s="138"/>
      <c r="BK32696" s="138"/>
      <c r="BL32696" s="138"/>
      <c r="BM32696" s="138"/>
    </row>
    <row r="32697" spans="62:65" ht="13" thickBot="1">
      <c r="BJ32697" s="138"/>
      <c r="BK32697" s="138"/>
      <c r="BL32697" s="138"/>
      <c r="BM32697" s="138"/>
    </row>
    <row r="32698" spans="62:65" ht="13" thickBot="1">
      <c r="BJ32698" s="138"/>
      <c r="BK32698" s="138"/>
      <c r="BL32698" s="138"/>
      <c r="BM32698" s="138"/>
    </row>
    <row r="32699" spans="62:65" ht="13" thickBot="1">
      <c r="BJ32699" s="138"/>
      <c r="BK32699" s="138"/>
      <c r="BL32699" s="138"/>
      <c r="BM32699" s="138"/>
    </row>
    <row r="32700" spans="62:65" ht="13" thickBot="1">
      <c r="BJ32700" s="138"/>
      <c r="BK32700" s="138"/>
      <c r="BL32700" s="138"/>
      <c r="BM32700" s="138"/>
    </row>
    <row r="32701" spans="62:65" ht="13" thickBot="1">
      <c r="BJ32701" s="138"/>
      <c r="BK32701" s="138"/>
      <c r="BL32701" s="138"/>
      <c r="BM32701" s="138"/>
    </row>
    <row r="32702" spans="62:65" ht="13" thickBot="1">
      <c r="BJ32702" s="138"/>
      <c r="BK32702" s="138"/>
      <c r="BL32702" s="138"/>
      <c r="BM32702" s="138"/>
    </row>
    <row r="32703" spans="62:65" ht="13" thickBot="1">
      <c r="BJ32703" s="138"/>
      <c r="BK32703" s="138"/>
      <c r="BL32703" s="138"/>
      <c r="BM32703" s="138"/>
    </row>
    <row r="32704" spans="62:65" ht="13" thickBot="1">
      <c r="BJ32704" s="138"/>
      <c r="BK32704" s="138"/>
      <c r="BL32704" s="138"/>
      <c r="BM32704" s="138"/>
    </row>
    <row r="32705" spans="62:65" ht="13" thickBot="1">
      <c r="BJ32705" s="138"/>
      <c r="BK32705" s="138"/>
      <c r="BL32705" s="138"/>
      <c r="BM32705" s="138"/>
    </row>
    <row r="32706" spans="62:65" ht="13" thickBot="1">
      <c r="BJ32706" s="138"/>
      <c r="BK32706" s="138"/>
      <c r="BL32706" s="138"/>
      <c r="BM32706" s="138"/>
    </row>
    <row r="32707" spans="62:65" ht="13" thickBot="1">
      <c r="BJ32707" s="138"/>
      <c r="BK32707" s="138"/>
      <c r="BL32707" s="138"/>
      <c r="BM32707" s="138"/>
    </row>
    <row r="32708" spans="62:65" ht="13" thickBot="1">
      <c r="BJ32708" s="138"/>
      <c r="BK32708" s="138"/>
      <c r="BL32708" s="138"/>
      <c r="BM32708" s="138"/>
    </row>
    <row r="32709" spans="62:65" ht="13" thickBot="1">
      <c r="BJ32709" s="138"/>
      <c r="BK32709" s="138"/>
      <c r="BL32709" s="138"/>
      <c r="BM32709" s="138"/>
    </row>
    <row r="32710" spans="62:65" ht="13" thickBot="1">
      <c r="BJ32710" s="138"/>
      <c r="BK32710" s="138"/>
      <c r="BL32710" s="138"/>
      <c r="BM32710" s="138"/>
    </row>
    <row r="32711" spans="62:65" ht="13" thickBot="1">
      <c r="BJ32711" s="138"/>
      <c r="BK32711" s="138"/>
      <c r="BL32711" s="138"/>
      <c r="BM32711" s="138"/>
    </row>
    <row r="32712" spans="62:65" ht="13" thickBot="1">
      <c r="BJ32712" s="138"/>
      <c r="BK32712" s="138"/>
      <c r="BL32712" s="138"/>
      <c r="BM32712" s="138"/>
    </row>
    <row r="32713" spans="62:65" ht="13" thickBot="1">
      <c r="BJ32713" s="138"/>
      <c r="BK32713" s="138"/>
      <c r="BL32713" s="138"/>
      <c r="BM32713" s="138"/>
    </row>
    <row r="32714" spans="62:65" ht="13" thickBot="1">
      <c r="BJ32714" s="138"/>
      <c r="BK32714" s="138"/>
      <c r="BL32714" s="138"/>
      <c r="BM32714" s="138"/>
    </row>
    <row r="32715" spans="62:65" ht="13" thickBot="1">
      <c r="BJ32715" s="138"/>
      <c r="BK32715" s="138"/>
      <c r="BL32715" s="138"/>
      <c r="BM32715" s="138"/>
    </row>
    <row r="32716" spans="62:65" ht="13" thickBot="1">
      <c r="BJ32716" s="138"/>
      <c r="BK32716" s="138"/>
      <c r="BL32716" s="138"/>
      <c r="BM32716" s="138"/>
    </row>
    <row r="32717" spans="62:65" ht="13" thickBot="1">
      <c r="BJ32717" s="138"/>
      <c r="BK32717" s="138"/>
      <c r="BL32717" s="138"/>
      <c r="BM32717" s="138"/>
    </row>
    <row r="32718" spans="62:65" ht="13" thickBot="1">
      <c r="BJ32718" s="138"/>
      <c r="BK32718" s="138"/>
      <c r="BL32718" s="138"/>
      <c r="BM32718" s="138"/>
    </row>
    <row r="32719" spans="62:65" ht="13" thickBot="1">
      <c r="BJ32719" s="138"/>
      <c r="BK32719" s="138"/>
      <c r="BL32719" s="138"/>
      <c r="BM32719" s="138"/>
    </row>
    <row r="32720" spans="62:65" ht="13" thickBot="1">
      <c r="BJ32720" s="138"/>
      <c r="BK32720" s="138"/>
      <c r="BL32720" s="138"/>
      <c r="BM32720" s="138"/>
    </row>
    <row r="32721" spans="62:65" ht="13" thickBot="1">
      <c r="BJ32721" s="138"/>
      <c r="BK32721" s="138"/>
      <c r="BL32721" s="138"/>
      <c r="BM32721" s="138"/>
    </row>
    <row r="32722" spans="62:65" ht="13" thickBot="1">
      <c r="BJ32722" s="138"/>
      <c r="BK32722" s="138"/>
      <c r="BL32722" s="138"/>
      <c r="BM32722" s="138"/>
    </row>
    <row r="32723" spans="62:65" ht="13" thickBot="1">
      <c r="BJ32723" s="138"/>
      <c r="BK32723" s="138"/>
      <c r="BL32723" s="138"/>
      <c r="BM32723" s="138"/>
    </row>
    <row r="32724" spans="62:65" ht="13" thickBot="1">
      <c r="BJ32724" s="138"/>
      <c r="BK32724" s="138"/>
      <c r="BL32724" s="138"/>
      <c r="BM32724" s="138"/>
    </row>
    <row r="32725" spans="62:65" ht="13" thickBot="1">
      <c r="BJ32725" s="138"/>
      <c r="BK32725" s="138"/>
      <c r="BL32725" s="138"/>
      <c r="BM32725" s="138"/>
    </row>
    <row r="32726" spans="62:65" ht="13" thickBot="1">
      <c r="BJ32726" s="138"/>
      <c r="BK32726" s="138"/>
      <c r="BL32726" s="138"/>
      <c r="BM32726" s="138"/>
    </row>
    <row r="32727" spans="62:65" ht="13" thickBot="1">
      <c r="BJ32727" s="138"/>
      <c r="BK32727" s="138"/>
      <c r="BL32727" s="138"/>
      <c r="BM32727" s="138"/>
    </row>
    <row r="32728" spans="62:65" ht="13" thickBot="1">
      <c r="BJ32728" s="138"/>
      <c r="BK32728" s="138"/>
      <c r="BL32728" s="138"/>
      <c r="BM32728" s="138"/>
    </row>
    <row r="32729" spans="62:65" ht="13" thickBot="1">
      <c r="BJ32729" s="138"/>
      <c r="BK32729" s="138"/>
      <c r="BL32729" s="138"/>
      <c r="BM32729" s="138"/>
    </row>
    <row r="32730" spans="62:65" ht="13" thickBot="1">
      <c r="BJ32730" s="138"/>
      <c r="BK32730" s="138"/>
      <c r="BL32730" s="138"/>
      <c r="BM32730" s="138"/>
    </row>
    <row r="32731" spans="62:65" ht="13" thickBot="1">
      <c r="BJ32731" s="138"/>
      <c r="BK32731" s="138"/>
      <c r="BL32731" s="138"/>
      <c r="BM32731" s="138"/>
    </row>
    <row r="32732" spans="62:65" ht="13" thickBot="1">
      <c r="BJ32732" s="138"/>
      <c r="BK32732" s="138"/>
      <c r="BL32732" s="138"/>
      <c r="BM32732" s="138"/>
    </row>
    <row r="32733" spans="62:65" ht="13" thickBot="1">
      <c r="BJ32733" s="138"/>
      <c r="BK32733" s="138"/>
      <c r="BL32733" s="138"/>
      <c r="BM32733" s="138"/>
    </row>
    <row r="32734" spans="62:65" ht="13" thickBot="1">
      <c r="BJ32734" s="138"/>
      <c r="BK32734" s="138"/>
      <c r="BL32734" s="138"/>
      <c r="BM32734" s="138"/>
    </row>
    <row r="32735" spans="62:65" ht="13" thickBot="1">
      <c r="BJ32735" s="138"/>
      <c r="BK32735" s="138"/>
      <c r="BL32735" s="138"/>
      <c r="BM32735" s="138"/>
    </row>
    <row r="32736" spans="62:65" ht="13" thickBot="1">
      <c r="BJ32736" s="138"/>
      <c r="BK32736" s="138"/>
      <c r="BL32736" s="138"/>
      <c r="BM32736" s="138"/>
    </row>
    <row r="32737" spans="62:65" ht="13" thickBot="1">
      <c r="BJ32737" s="138"/>
      <c r="BK32737" s="138"/>
      <c r="BL32737" s="138"/>
      <c r="BM32737" s="138"/>
    </row>
    <row r="32738" spans="62:65" ht="13" thickBot="1">
      <c r="BJ32738" s="138"/>
      <c r="BK32738" s="138"/>
      <c r="BL32738" s="138"/>
      <c r="BM32738" s="138"/>
    </row>
    <row r="32739" spans="62:65" ht="13" thickBot="1">
      <c r="BJ32739" s="138"/>
      <c r="BK32739" s="138"/>
      <c r="BL32739" s="138"/>
      <c r="BM32739" s="138"/>
    </row>
    <row r="32740" spans="62:65" ht="13" thickBot="1">
      <c r="BJ32740" s="138"/>
      <c r="BK32740" s="138"/>
      <c r="BL32740" s="138"/>
      <c r="BM32740" s="138"/>
    </row>
    <row r="32741" spans="62:65" ht="13" thickBot="1">
      <c r="BJ32741" s="138"/>
      <c r="BK32741" s="138"/>
      <c r="BL32741" s="138"/>
      <c r="BM32741" s="138"/>
    </row>
    <row r="32742" spans="62:65" ht="13" thickBot="1">
      <c r="BJ32742" s="138"/>
      <c r="BK32742" s="138"/>
      <c r="BL32742" s="138"/>
      <c r="BM32742" s="138"/>
    </row>
    <row r="32743" spans="62:65" ht="13" thickBot="1">
      <c r="BJ32743" s="138"/>
      <c r="BK32743" s="138"/>
      <c r="BL32743" s="138"/>
      <c r="BM32743" s="138"/>
    </row>
    <row r="32744" spans="62:65" ht="13" thickBot="1">
      <c r="BJ32744" s="138"/>
      <c r="BK32744" s="138"/>
      <c r="BL32744" s="138"/>
      <c r="BM32744" s="138"/>
    </row>
    <row r="32745" spans="62:65" ht="13" thickBot="1">
      <c r="BJ32745" s="138"/>
      <c r="BK32745" s="138"/>
      <c r="BL32745" s="138"/>
      <c r="BM32745" s="138"/>
    </row>
    <row r="32746" spans="62:65" ht="13" thickBot="1">
      <c r="BJ32746" s="138"/>
      <c r="BK32746" s="138"/>
      <c r="BL32746" s="138"/>
      <c r="BM32746" s="138"/>
    </row>
    <row r="32747" spans="62:65" ht="13" thickBot="1">
      <c r="BJ32747" s="138"/>
      <c r="BK32747" s="138"/>
      <c r="BL32747" s="138"/>
      <c r="BM32747" s="138"/>
    </row>
    <row r="32748" spans="62:65" ht="13" thickBot="1">
      <c r="BJ32748" s="138"/>
      <c r="BK32748" s="138"/>
      <c r="BL32748" s="138"/>
      <c r="BM32748" s="138"/>
    </row>
    <row r="32749" spans="62:65" ht="13" thickBot="1">
      <c r="BJ32749" s="138"/>
      <c r="BK32749" s="138"/>
      <c r="BL32749" s="138"/>
      <c r="BM32749" s="138"/>
    </row>
    <row r="32750" spans="62:65" ht="13" thickBot="1">
      <c r="BJ32750" s="138"/>
      <c r="BK32750" s="138"/>
      <c r="BL32750" s="138"/>
      <c r="BM32750" s="138"/>
    </row>
    <row r="32751" spans="62:65" ht="13" thickBot="1">
      <c r="BJ32751" s="138"/>
      <c r="BK32751" s="138"/>
      <c r="BL32751" s="138"/>
      <c r="BM32751" s="138"/>
    </row>
    <row r="32752" spans="62:65" ht="13" thickBot="1">
      <c r="BJ32752" s="138"/>
      <c r="BK32752" s="138"/>
      <c r="BL32752" s="138"/>
      <c r="BM32752" s="138"/>
    </row>
    <row r="32753" spans="62:65" ht="13" thickBot="1">
      <c r="BJ32753" s="138"/>
      <c r="BK32753" s="138"/>
      <c r="BL32753" s="138"/>
      <c r="BM32753" s="138"/>
    </row>
    <row r="32754" spans="62:65" ht="13" thickBot="1">
      <c r="BJ32754" s="138"/>
      <c r="BK32754" s="138"/>
      <c r="BL32754" s="138"/>
      <c r="BM32754" s="138"/>
    </row>
    <row r="32755" spans="62:65" ht="13" thickBot="1">
      <c r="BJ32755" s="138"/>
      <c r="BK32755" s="138"/>
      <c r="BL32755" s="138"/>
      <c r="BM32755" s="138"/>
    </row>
    <row r="32756" spans="62:65" ht="13" thickBot="1">
      <c r="BJ32756" s="138"/>
      <c r="BK32756" s="138"/>
      <c r="BL32756" s="138"/>
      <c r="BM32756" s="138"/>
    </row>
    <row r="32757" spans="62:65" ht="13" thickBot="1">
      <c r="BJ32757" s="138"/>
      <c r="BK32757" s="138"/>
      <c r="BL32757" s="138"/>
      <c r="BM32757" s="138"/>
    </row>
    <row r="32758" spans="62:65" ht="13" thickBot="1">
      <c r="BJ32758" s="138"/>
      <c r="BK32758" s="138"/>
      <c r="BL32758" s="138"/>
      <c r="BM32758" s="138"/>
    </row>
    <row r="32759" spans="62:65" ht="13" thickBot="1">
      <c r="BJ32759" s="138"/>
      <c r="BK32759" s="138"/>
      <c r="BL32759" s="138"/>
      <c r="BM32759" s="138"/>
    </row>
    <row r="32760" spans="62:65" ht="13" thickBot="1">
      <c r="BJ32760" s="138"/>
      <c r="BK32760" s="138"/>
      <c r="BL32760" s="138"/>
      <c r="BM32760" s="138"/>
    </row>
    <row r="32761" spans="62:65" ht="13" thickBot="1">
      <c r="BJ32761" s="138"/>
      <c r="BK32761" s="138"/>
      <c r="BL32761" s="138"/>
      <c r="BM32761" s="138"/>
    </row>
    <row r="32762" spans="62:65" ht="13" thickBot="1">
      <c r="BJ32762" s="138"/>
      <c r="BK32762" s="138"/>
      <c r="BL32762" s="138"/>
      <c r="BM32762" s="138"/>
    </row>
    <row r="32763" spans="62:65" ht="13" thickBot="1">
      <c r="BJ32763" s="138"/>
      <c r="BK32763" s="138"/>
      <c r="BL32763" s="138"/>
      <c r="BM32763" s="138"/>
    </row>
    <row r="32764" spans="62:65" ht="13" thickBot="1">
      <c r="BJ32764" s="138"/>
      <c r="BK32764" s="138"/>
      <c r="BL32764" s="138"/>
      <c r="BM32764" s="138"/>
    </row>
    <row r="32765" spans="62:65" ht="13" thickBot="1">
      <c r="BJ32765" s="138"/>
      <c r="BK32765" s="138"/>
      <c r="BL32765" s="138"/>
      <c r="BM32765" s="138"/>
    </row>
    <row r="32766" spans="62:65" ht="13" thickBot="1">
      <c r="BJ32766" s="138"/>
      <c r="BK32766" s="138"/>
      <c r="BL32766" s="138"/>
      <c r="BM32766" s="138"/>
    </row>
    <row r="32767" spans="62:65" ht="13" thickBot="1">
      <c r="BJ32767" s="138"/>
      <c r="BK32767" s="138"/>
      <c r="BL32767" s="138"/>
      <c r="BM32767" s="138"/>
    </row>
    <row r="32768" spans="62:65" ht="13" thickBot="1">
      <c r="BJ32768" s="138"/>
      <c r="BK32768" s="138"/>
      <c r="BL32768" s="138"/>
      <c r="BM32768" s="138"/>
    </row>
    <row r="32769" spans="62:65" ht="13" thickBot="1">
      <c r="BJ32769" s="138"/>
      <c r="BK32769" s="138"/>
      <c r="BL32769" s="138"/>
      <c r="BM32769" s="138"/>
    </row>
    <row r="32770" spans="62:65" ht="13" thickBot="1">
      <c r="BJ32770" s="138"/>
      <c r="BK32770" s="138"/>
      <c r="BL32770" s="138"/>
      <c r="BM32770" s="138"/>
    </row>
    <row r="32771" spans="62:65" ht="13" thickBot="1">
      <c r="BJ32771" s="138"/>
      <c r="BK32771" s="138"/>
      <c r="BL32771" s="138"/>
      <c r="BM32771" s="138"/>
    </row>
    <row r="32772" spans="62:65" ht="13" thickBot="1">
      <c r="BJ32772" s="138"/>
      <c r="BK32772" s="138"/>
      <c r="BL32772" s="138"/>
      <c r="BM32772" s="138"/>
    </row>
    <row r="32773" spans="62:65" ht="13" thickBot="1">
      <c r="BJ32773" s="138"/>
      <c r="BK32773" s="138"/>
      <c r="BL32773" s="138"/>
      <c r="BM32773" s="138"/>
    </row>
    <row r="32774" spans="62:65" ht="13" thickBot="1">
      <c r="BJ32774" s="138"/>
      <c r="BK32774" s="138"/>
      <c r="BL32774" s="138"/>
      <c r="BM32774" s="138"/>
    </row>
    <row r="32775" spans="62:65" ht="13" thickBot="1">
      <c r="BJ32775" s="138"/>
      <c r="BK32775" s="138"/>
      <c r="BL32775" s="138"/>
      <c r="BM32775" s="138"/>
    </row>
    <row r="32776" spans="62:65" ht="13" thickBot="1">
      <c r="BJ32776" s="138"/>
      <c r="BK32776" s="138"/>
      <c r="BL32776" s="138"/>
      <c r="BM32776" s="138"/>
    </row>
    <row r="32777" spans="62:65" ht="13" thickBot="1">
      <c r="BJ32777" s="138"/>
      <c r="BK32777" s="138"/>
      <c r="BL32777" s="138"/>
      <c r="BM32777" s="138"/>
    </row>
    <row r="32778" spans="62:65" ht="13" thickBot="1">
      <c r="BJ32778" s="138"/>
      <c r="BK32778" s="138"/>
      <c r="BL32778" s="138"/>
      <c r="BM32778" s="138"/>
    </row>
    <row r="32779" spans="62:65" ht="13" thickBot="1">
      <c r="BJ32779" s="138"/>
      <c r="BK32779" s="138"/>
      <c r="BL32779" s="138"/>
      <c r="BM32779" s="138"/>
    </row>
    <row r="32780" spans="62:65" ht="13" thickBot="1">
      <c r="BJ32780" s="138"/>
      <c r="BK32780" s="138"/>
      <c r="BL32780" s="138"/>
      <c r="BM32780" s="138"/>
    </row>
    <row r="32781" spans="62:65" ht="13" thickBot="1">
      <c r="BJ32781" s="138"/>
      <c r="BK32781" s="138"/>
      <c r="BL32781" s="138"/>
      <c r="BM32781" s="138"/>
    </row>
    <row r="32782" spans="62:65" ht="13" thickBot="1">
      <c r="BJ32782" s="138"/>
      <c r="BK32782" s="138"/>
      <c r="BL32782" s="138"/>
      <c r="BM32782" s="138"/>
    </row>
    <row r="32783" spans="62:65" ht="13" thickBot="1">
      <c r="BJ32783" s="138"/>
      <c r="BK32783" s="138"/>
      <c r="BL32783" s="138"/>
      <c r="BM32783" s="138"/>
    </row>
    <row r="32784" spans="62:65" ht="13" thickBot="1">
      <c r="BJ32784" s="138"/>
      <c r="BK32784" s="138"/>
      <c r="BL32784" s="138"/>
      <c r="BM32784" s="138"/>
    </row>
    <row r="32785" spans="62:65" ht="13" thickBot="1">
      <c r="BJ32785" s="138"/>
      <c r="BK32785" s="138"/>
      <c r="BL32785" s="138"/>
      <c r="BM32785" s="138"/>
    </row>
    <row r="32786" spans="62:65" ht="13" thickBot="1">
      <c r="BJ32786" s="138"/>
      <c r="BK32786" s="138"/>
      <c r="BL32786" s="138"/>
      <c r="BM32786" s="138"/>
    </row>
    <row r="32787" spans="62:65" ht="13" thickBot="1">
      <c r="BJ32787" s="138"/>
      <c r="BK32787" s="138"/>
      <c r="BL32787" s="138"/>
      <c r="BM32787" s="138"/>
    </row>
    <row r="32788" spans="62:65" ht="13" thickBot="1">
      <c r="BJ32788" s="138"/>
      <c r="BK32788" s="138"/>
      <c r="BL32788" s="138"/>
      <c r="BM32788" s="138"/>
    </row>
    <row r="32789" spans="62:65" ht="13" thickBot="1">
      <c r="BJ32789" s="138"/>
      <c r="BK32789" s="138"/>
      <c r="BL32789" s="138"/>
      <c r="BM32789" s="138"/>
    </row>
    <row r="32790" spans="62:65" ht="13" thickBot="1">
      <c r="BJ32790" s="138"/>
      <c r="BK32790" s="138"/>
      <c r="BL32790" s="138"/>
      <c r="BM32790" s="138"/>
    </row>
    <row r="32791" spans="62:65" ht="13" thickBot="1">
      <c r="BJ32791" s="138"/>
      <c r="BK32791" s="138"/>
      <c r="BL32791" s="138"/>
      <c r="BM32791" s="138"/>
    </row>
    <row r="32792" spans="62:65" ht="13" thickBot="1">
      <c r="BJ32792" s="138"/>
      <c r="BK32792" s="138"/>
      <c r="BL32792" s="138"/>
      <c r="BM32792" s="138"/>
    </row>
    <row r="32793" spans="62:65" ht="13" thickBot="1">
      <c r="BJ32793" s="138"/>
      <c r="BK32793" s="138"/>
      <c r="BL32793" s="138"/>
      <c r="BM32793" s="138"/>
    </row>
    <row r="32794" spans="62:65" ht="13" thickBot="1">
      <c r="BJ32794" s="138"/>
      <c r="BK32794" s="138"/>
      <c r="BL32794" s="138"/>
      <c r="BM32794" s="138"/>
    </row>
    <row r="32795" spans="62:65" ht="13" thickBot="1">
      <c r="BJ32795" s="138"/>
      <c r="BK32795" s="138"/>
      <c r="BL32795" s="138"/>
      <c r="BM32795" s="138"/>
    </row>
    <row r="32796" spans="62:65" ht="13" thickBot="1">
      <c r="BJ32796" s="138"/>
      <c r="BK32796" s="138"/>
      <c r="BL32796" s="138"/>
      <c r="BM32796" s="138"/>
    </row>
    <row r="32797" spans="62:65" ht="13" thickBot="1">
      <c r="BJ32797" s="138"/>
      <c r="BK32797" s="138"/>
      <c r="BL32797" s="138"/>
      <c r="BM32797" s="138"/>
    </row>
    <row r="32798" spans="62:65" ht="13" thickBot="1">
      <c r="BJ32798" s="138"/>
      <c r="BK32798" s="138"/>
      <c r="BL32798" s="138"/>
      <c r="BM32798" s="138"/>
    </row>
    <row r="32799" spans="62:65" ht="13" thickBot="1">
      <c r="BJ32799" s="138"/>
      <c r="BK32799" s="138"/>
      <c r="BL32799" s="138"/>
      <c r="BM32799" s="138"/>
    </row>
    <row r="32800" spans="62:65" ht="13" thickBot="1">
      <c r="BJ32800" s="138"/>
      <c r="BK32800" s="138"/>
      <c r="BL32800" s="138"/>
      <c r="BM32800" s="138"/>
    </row>
    <row r="32801" spans="62:65" ht="13" thickBot="1">
      <c r="BJ32801" s="138"/>
      <c r="BK32801" s="138"/>
      <c r="BL32801" s="138"/>
      <c r="BM32801" s="138"/>
    </row>
    <row r="32802" spans="62:65" ht="13" thickBot="1">
      <c r="BJ32802" s="138"/>
      <c r="BK32802" s="138"/>
      <c r="BL32802" s="138"/>
      <c r="BM32802" s="138"/>
    </row>
    <row r="32803" spans="62:65" ht="13" thickBot="1">
      <c r="BJ32803" s="138"/>
      <c r="BK32803" s="138"/>
      <c r="BL32803" s="138"/>
      <c r="BM32803" s="138"/>
    </row>
    <row r="32804" spans="62:65" ht="13" thickBot="1">
      <c r="BJ32804" s="138"/>
      <c r="BK32804" s="138"/>
      <c r="BL32804" s="138"/>
      <c r="BM32804" s="138"/>
    </row>
    <row r="32805" spans="62:65" ht="13" thickBot="1">
      <c r="BJ32805" s="138"/>
      <c r="BK32805" s="138"/>
      <c r="BL32805" s="138"/>
      <c r="BM32805" s="138"/>
    </row>
    <row r="32806" spans="62:65" ht="13" thickBot="1">
      <c r="BJ32806" s="138"/>
      <c r="BK32806" s="138"/>
      <c r="BL32806" s="138"/>
      <c r="BM32806" s="138"/>
    </row>
    <row r="32807" spans="62:65" ht="13" thickBot="1">
      <c r="BJ32807" s="138"/>
      <c r="BK32807" s="138"/>
      <c r="BL32807" s="138"/>
      <c r="BM32807" s="138"/>
    </row>
    <row r="32808" spans="62:65" ht="13" thickBot="1">
      <c r="BJ32808" s="138"/>
      <c r="BK32808" s="138"/>
      <c r="BL32808" s="138"/>
      <c r="BM32808" s="138"/>
    </row>
    <row r="32809" spans="62:65" ht="13" thickBot="1">
      <c r="BJ32809" s="138"/>
      <c r="BK32809" s="138"/>
      <c r="BL32809" s="138"/>
      <c r="BM32809" s="138"/>
    </row>
    <row r="32810" spans="62:65" ht="13" thickBot="1">
      <c r="BJ32810" s="138"/>
      <c r="BK32810" s="138"/>
      <c r="BL32810" s="138"/>
      <c r="BM32810" s="138"/>
    </row>
    <row r="32811" spans="62:65" ht="13" thickBot="1">
      <c r="BJ32811" s="138"/>
      <c r="BK32811" s="138"/>
      <c r="BL32811" s="138"/>
      <c r="BM32811" s="138"/>
    </row>
    <row r="32812" spans="62:65" ht="13" thickBot="1">
      <c r="BJ32812" s="138"/>
      <c r="BK32812" s="138"/>
      <c r="BL32812" s="138"/>
      <c r="BM32812" s="138"/>
    </row>
    <row r="32813" spans="62:65" ht="13" thickBot="1">
      <c r="BJ32813" s="138"/>
      <c r="BK32813" s="138"/>
      <c r="BL32813" s="138"/>
      <c r="BM32813" s="138"/>
    </row>
    <row r="32814" spans="62:65" ht="13" thickBot="1">
      <c r="BJ32814" s="138"/>
      <c r="BK32814" s="138"/>
      <c r="BL32814" s="138"/>
      <c r="BM32814" s="138"/>
    </row>
    <row r="32815" spans="62:65" ht="13" thickBot="1">
      <c r="BJ32815" s="138"/>
      <c r="BK32815" s="138"/>
      <c r="BL32815" s="138"/>
      <c r="BM32815" s="138"/>
    </row>
    <row r="32816" spans="62:65" ht="13" thickBot="1">
      <c r="BJ32816" s="138"/>
      <c r="BK32816" s="138"/>
      <c r="BL32816" s="138"/>
      <c r="BM32816" s="138"/>
    </row>
    <row r="32817" spans="62:65" ht="13" thickBot="1">
      <c r="BJ32817" s="138"/>
      <c r="BK32817" s="138"/>
      <c r="BL32817" s="138"/>
      <c r="BM32817" s="138"/>
    </row>
    <row r="32818" spans="62:65" ht="13" thickBot="1">
      <c r="BJ32818" s="138"/>
      <c r="BK32818" s="138"/>
      <c r="BL32818" s="138"/>
      <c r="BM32818" s="138"/>
    </row>
    <row r="32819" spans="62:65" ht="13" thickBot="1">
      <c r="BJ32819" s="138"/>
      <c r="BK32819" s="138"/>
      <c r="BL32819" s="138"/>
      <c r="BM32819" s="138"/>
    </row>
    <row r="32820" spans="62:65" ht="13" thickBot="1">
      <c r="BJ32820" s="138"/>
      <c r="BK32820" s="138"/>
      <c r="BL32820" s="138"/>
      <c r="BM32820" s="138"/>
    </row>
    <row r="32821" spans="62:65" ht="13" thickBot="1">
      <c r="BJ32821" s="138"/>
      <c r="BK32821" s="138"/>
      <c r="BL32821" s="138"/>
      <c r="BM32821" s="138"/>
    </row>
    <row r="32822" spans="62:65" ht="13" thickBot="1">
      <c r="BJ32822" s="138"/>
      <c r="BK32822" s="138"/>
      <c r="BL32822" s="138"/>
      <c r="BM32822" s="138"/>
    </row>
    <row r="32823" spans="62:65" ht="13" thickBot="1">
      <c r="BJ32823" s="138"/>
      <c r="BK32823" s="138"/>
      <c r="BL32823" s="138"/>
      <c r="BM32823" s="138"/>
    </row>
    <row r="32824" spans="62:65" ht="13" thickBot="1">
      <c r="BJ32824" s="138"/>
      <c r="BK32824" s="138"/>
      <c r="BL32824" s="138"/>
      <c r="BM32824" s="138"/>
    </row>
    <row r="32825" spans="62:65" ht="13" thickBot="1">
      <c r="BJ32825" s="138"/>
      <c r="BK32825" s="138"/>
      <c r="BL32825" s="138"/>
      <c r="BM32825" s="138"/>
    </row>
    <row r="32826" spans="62:65" ht="13" thickBot="1">
      <c r="BJ32826" s="138"/>
      <c r="BK32826" s="138"/>
      <c r="BL32826" s="138"/>
      <c r="BM32826" s="138"/>
    </row>
    <row r="32827" spans="62:65" ht="13" thickBot="1">
      <c r="BJ32827" s="138"/>
      <c r="BK32827" s="138"/>
      <c r="BL32827" s="138"/>
      <c r="BM32827" s="138"/>
    </row>
    <row r="32828" spans="62:65" ht="13" thickBot="1">
      <c r="BJ32828" s="138"/>
      <c r="BK32828" s="138"/>
      <c r="BL32828" s="138"/>
      <c r="BM32828" s="138"/>
    </row>
    <row r="32829" spans="62:65" ht="13" thickBot="1">
      <c r="BJ32829" s="138"/>
      <c r="BK32829" s="138"/>
      <c r="BL32829" s="138"/>
      <c r="BM32829" s="138"/>
    </row>
    <row r="32830" spans="62:65" ht="13" thickBot="1">
      <c r="BJ32830" s="138"/>
      <c r="BK32830" s="138"/>
      <c r="BL32830" s="138"/>
      <c r="BM32830" s="138"/>
    </row>
    <row r="32831" spans="62:65" ht="13" thickBot="1">
      <c r="BJ32831" s="138"/>
      <c r="BK32831" s="138"/>
      <c r="BL32831" s="138"/>
      <c r="BM32831" s="138"/>
    </row>
    <row r="32832" spans="62:65" ht="13" thickBot="1">
      <c r="BJ32832" s="138"/>
      <c r="BK32832" s="138"/>
      <c r="BL32832" s="138"/>
      <c r="BM32832" s="138"/>
    </row>
    <row r="32833" spans="62:65" ht="13" thickBot="1">
      <c r="BJ32833" s="138"/>
      <c r="BK32833" s="138"/>
      <c r="BL32833" s="138"/>
      <c r="BM32833" s="138"/>
    </row>
    <row r="32834" spans="62:65" ht="13" thickBot="1">
      <c r="BJ32834" s="138"/>
      <c r="BK32834" s="138"/>
      <c r="BL32834" s="138"/>
      <c r="BM32834" s="138"/>
    </row>
    <row r="32835" spans="62:65" ht="13" thickBot="1">
      <c r="BJ32835" s="138"/>
      <c r="BK32835" s="138"/>
      <c r="BL32835" s="138"/>
      <c r="BM32835" s="138"/>
    </row>
    <row r="32836" spans="62:65" ht="13" thickBot="1">
      <c r="BJ32836" s="138"/>
      <c r="BK32836" s="138"/>
      <c r="BL32836" s="138"/>
      <c r="BM32836" s="138"/>
    </row>
    <row r="32837" spans="62:65" ht="13" thickBot="1">
      <c r="BJ32837" s="138"/>
      <c r="BK32837" s="138"/>
      <c r="BL32837" s="138"/>
      <c r="BM32837" s="138"/>
    </row>
    <row r="32838" spans="62:65" ht="13" thickBot="1">
      <c r="BJ32838" s="138"/>
      <c r="BK32838" s="138"/>
      <c r="BL32838" s="138"/>
      <c r="BM32838" s="138"/>
    </row>
    <row r="32839" spans="62:65" ht="13" thickBot="1">
      <c r="BJ32839" s="138"/>
      <c r="BK32839" s="138"/>
      <c r="BL32839" s="138"/>
      <c r="BM32839" s="138"/>
    </row>
    <row r="32840" spans="62:65" ht="13" thickBot="1">
      <c r="BJ32840" s="138"/>
      <c r="BK32840" s="138"/>
      <c r="BL32840" s="138"/>
      <c r="BM32840" s="138"/>
    </row>
    <row r="32841" spans="62:65" ht="13" thickBot="1">
      <c r="BJ32841" s="138"/>
      <c r="BK32841" s="138"/>
      <c r="BL32841" s="138"/>
      <c r="BM32841" s="138"/>
    </row>
    <row r="32842" spans="62:65" ht="13" thickBot="1">
      <c r="BJ32842" s="138"/>
      <c r="BK32842" s="138"/>
      <c r="BL32842" s="138"/>
      <c r="BM32842" s="138"/>
    </row>
    <row r="32843" spans="62:65" ht="13" thickBot="1">
      <c r="BJ32843" s="138"/>
      <c r="BK32843" s="138"/>
      <c r="BL32843" s="138"/>
      <c r="BM32843" s="138"/>
    </row>
    <row r="32844" spans="62:65" ht="13" thickBot="1">
      <c r="BJ32844" s="138"/>
      <c r="BK32844" s="138"/>
      <c r="BL32844" s="138"/>
      <c r="BM32844" s="138"/>
    </row>
    <row r="32845" spans="62:65" ht="13" thickBot="1">
      <c r="BJ32845" s="138"/>
      <c r="BK32845" s="138"/>
      <c r="BL32845" s="138"/>
      <c r="BM32845" s="138"/>
    </row>
    <row r="32846" spans="62:65" ht="13" thickBot="1">
      <c r="BJ32846" s="138"/>
      <c r="BK32846" s="138"/>
      <c r="BL32846" s="138"/>
      <c r="BM32846" s="138"/>
    </row>
    <row r="32847" spans="62:65" ht="13" thickBot="1">
      <c r="BJ32847" s="138"/>
      <c r="BK32847" s="138"/>
      <c r="BL32847" s="138"/>
      <c r="BM32847" s="138"/>
    </row>
    <row r="32848" spans="62:65" ht="13" thickBot="1">
      <c r="BJ32848" s="138"/>
      <c r="BK32848" s="138"/>
      <c r="BL32848" s="138"/>
      <c r="BM32848" s="138"/>
    </row>
    <row r="32849" spans="62:65" ht="13" thickBot="1">
      <c r="BJ32849" s="138"/>
      <c r="BK32849" s="138"/>
      <c r="BL32849" s="138"/>
      <c r="BM32849" s="138"/>
    </row>
    <row r="32850" spans="62:65" ht="13" thickBot="1">
      <c r="BJ32850" s="138"/>
      <c r="BK32850" s="138"/>
      <c r="BL32850" s="138"/>
      <c r="BM32850" s="138"/>
    </row>
    <row r="32851" spans="62:65" ht="13" thickBot="1">
      <c r="BJ32851" s="138"/>
      <c r="BK32851" s="138"/>
      <c r="BL32851" s="138"/>
      <c r="BM32851" s="138"/>
    </row>
    <row r="32852" spans="62:65" ht="13" thickBot="1">
      <c r="BJ32852" s="138"/>
      <c r="BK32852" s="138"/>
      <c r="BL32852" s="138"/>
      <c r="BM32852" s="138"/>
    </row>
    <row r="32853" spans="62:65" ht="13" thickBot="1">
      <c r="BJ32853" s="138"/>
      <c r="BK32853" s="138"/>
      <c r="BL32853" s="138"/>
      <c r="BM32853" s="138"/>
    </row>
    <row r="32854" spans="62:65" ht="13" thickBot="1">
      <c r="BJ32854" s="138"/>
      <c r="BK32854" s="138"/>
      <c r="BL32854" s="138"/>
      <c r="BM32854" s="138"/>
    </row>
    <row r="32855" spans="62:65" ht="13" thickBot="1">
      <c r="BJ32855" s="138"/>
      <c r="BK32855" s="138"/>
      <c r="BL32855" s="138"/>
      <c r="BM32855" s="138"/>
    </row>
    <row r="32856" spans="62:65" ht="13" thickBot="1">
      <c r="BJ32856" s="138"/>
      <c r="BK32856" s="138"/>
      <c r="BL32856" s="138"/>
      <c r="BM32856" s="138"/>
    </row>
    <row r="32857" spans="62:65" ht="13" thickBot="1">
      <c r="BJ32857" s="138"/>
      <c r="BK32857" s="138"/>
      <c r="BL32857" s="138"/>
      <c r="BM32857" s="138"/>
    </row>
    <row r="32858" spans="62:65" ht="13" thickBot="1">
      <c r="BJ32858" s="138"/>
      <c r="BK32858" s="138"/>
      <c r="BL32858" s="138"/>
      <c r="BM32858" s="138"/>
    </row>
    <row r="32859" spans="62:65" ht="13" thickBot="1">
      <c r="BJ32859" s="138"/>
      <c r="BK32859" s="138"/>
      <c r="BL32859" s="138"/>
      <c r="BM32859" s="138"/>
    </row>
    <row r="32860" spans="62:65" ht="13" thickBot="1">
      <c r="BJ32860" s="138"/>
      <c r="BK32860" s="138"/>
      <c r="BL32860" s="138"/>
      <c r="BM32860" s="138"/>
    </row>
    <row r="32861" spans="62:65" ht="13" thickBot="1">
      <c r="BJ32861" s="138"/>
      <c r="BK32861" s="138"/>
      <c r="BL32861" s="138"/>
      <c r="BM32861" s="138"/>
    </row>
    <row r="32862" spans="62:65" ht="13" thickBot="1">
      <c r="BJ32862" s="138"/>
      <c r="BK32862" s="138"/>
      <c r="BL32862" s="138"/>
      <c r="BM32862" s="138"/>
    </row>
    <row r="32863" spans="62:65" ht="13" thickBot="1">
      <c r="BJ32863" s="138"/>
      <c r="BK32863" s="138"/>
      <c r="BL32863" s="138"/>
      <c r="BM32863" s="138"/>
    </row>
    <row r="32864" spans="62:65" ht="13" thickBot="1">
      <c r="BJ32864" s="138"/>
      <c r="BK32864" s="138"/>
      <c r="BL32864" s="138"/>
      <c r="BM32864" s="138"/>
    </row>
    <row r="32865" spans="62:65" ht="13" thickBot="1">
      <c r="BJ32865" s="138"/>
      <c r="BK32865" s="138"/>
      <c r="BL32865" s="138"/>
      <c r="BM32865" s="138"/>
    </row>
    <row r="32866" spans="62:65" ht="13" thickBot="1">
      <c r="BJ32866" s="138"/>
      <c r="BK32866" s="138"/>
      <c r="BL32866" s="138"/>
      <c r="BM32866" s="138"/>
    </row>
    <row r="32867" spans="62:65" ht="13" thickBot="1">
      <c r="BJ32867" s="138"/>
      <c r="BK32867" s="138"/>
      <c r="BL32867" s="138"/>
      <c r="BM32867" s="138"/>
    </row>
    <row r="32868" spans="62:65" ht="13" thickBot="1">
      <c r="BJ32868" s="138"/>
      <c r="BK32868" s="138"/>
      <c r="BL32868" s="138"/>
      <c r="BM32868" s="138"/>
    </row>
    <row r="32869" spans="62:65" ht="13" thickBot="1">
      <c r="BJ32869" s="138"/>
      <c r="BK32869" s="138"/>
      <c r="BL32869" s="138"/>
      <c r="BM32869" s="138"/>
    </row>
    <row r="32870" spans="62:65" ht="13" thickBot="1">
      <c r="BJ32870" s="138"/>
      <c r="BK32870" s="138"/>
      <c r="BL32870" s="138"/>
      <c r="BM32870" s="138"/>
    </row>
    <row r="32871" spans="62:65" ht="13" thickBot="1">
      <c r="BJ32871" s="138"/>
      <c r="BK32871" s="138"/>
      <c r="BL32871" s="138"/>
      <c r="BM32871" s="138"/>
    </row>
    <row r="32872" spans="62:65" ht="13" thickBot="1">
      <c r="BJ32872" s="138"/>
      <c r="BK32872" s="138"/>
      <c r="BL32872" s="138"/>
      <c r="BM32872" s="138"/>
    </row>
    <row r="32873" spans="62:65" ht="13" thickBot="1">
      <c r="BJ32873" s="138"/>
      <c r="BK32873" s="138"/>
      <c r="BL32873" s="138"/>
      <c r="BM32873" s="138"/>
    </row>
    <row r="32874" spans="62:65" ht="13" thickBot="1">
      <c r="BJ32874" s="138"/>
      <c r="BK32874" s="138"/>
      <c r="BL32874" s="138"/>
      <c r="BM32874" s="138"/>
    </row>
    <row r="32875" spans="62:65" ht="13" thickBot="1">
      <c r="BJ32875" s="138"/>
      <c r="BK32875" s="138"/>
      <c r="BL32875" s="138"/>
      <c r="BM32875" s="138"/>
    </row>
    <row r="32876" spans="62:65" ht="13" thickBot="1">
      <c r="BJ32876" s="138"/>
      <c r="BK32876" s="138"/>
      <c r="BL32876" s="138"/>
      <c r="BM32876" s="138"/>
    </row>
    <row r="32877" spans="62:65" ht="13" thickBot="1">
      <c r="BJ32877" s="138"/>
      <c r="BK32877" s="138"/>
      <c r="BL32877" s="138"/>
      <c r="BM32877" s="138"/>
    </row>
    <row r="32878" spans="62:65" ht="13" thickBot="1">
      <c r="BJ32878" s="138"/>
      <c r="BK32878" s="138"/>
      <c r="BL32878" s="138"/>
      <c r="BM32878" s="138"/>
    </row>
    <row r="32879" spans="62:65" ht="13" thickBot="1">
      <c r="BJ32879" s="138"/>
      <c r="BK32879" s="138"/>
      <c r="BL32879" s="138"/>
      <c r="BM32879" s="138"/>
    </row>
    <row r="32880" spans="62:65" ht="13" thickBot="1">
      <c r="BJ32880" s="138"/>
      <c r="BK32880" s="138"/>
      <c r="BL32880" s="138"/>
      <c r="BM32880" s="138"/>
    </row>
    <row r="32881" spans="62:65" ht="13" thickBot="1">
      <c r="BJ32881" s="138"/>
      <c r="BK32881" s="138"/>
      <c r="BL32881" s="138"/>
      <c r="BM32881" s="138"/>
    </row>
    <row r="32882" spans="62:65" ht="13" thickBot="1">
      <c r="BJ32882" s="138"/>
      <c r="BK32882" s="138"/>
      <c r="BL32882" s="138"/>
      <c r="BM32882" s="138"/>
    </row>
    <row r="32883" spans="62:65" ht="13" thickBot="1">
      <c r="BJ32883" s="138"/>
      <c r="BK32883" s="138"/>
      <c r="BL32883" s="138"/>
      <c r="BM32883" s="138"/>
    </row>
    <row r="32884" spans="62:65" ht="13" thickBot="1">
      <c r="BJ32884" s="138"/>
      <c r="BK32884" s="138"/>
      <c r="BL32884" s="138"/>
      <c r="BM32884" s="138"/>
    </row>
    <row r="32885" spans="62:65" ht="13" thickBot="1">
      <c r="BJ32885" s="138"/>
      <c r="BK32885" s="138"/>
      <c r="BL32885" s="138"/>
      <c r="BM32885" s="138"/>
    </row>
    <row r="32886" spans="62:65" ht="13" thickBot="1">
      <c r="BJ32886" s="138"/>
      <c r="BK32886" s="138"/>
      <c r="BL32886" s="138"/>
      <c r="BM32886" s="138"/>
    </row>
    <row r="32887" spans="62:65" ht="13" thickBot="1">
      <c r="BJ32887" s="138"/>
      <c r="BK32887" s="138"/>
      <c r="BL32887" s="138"/>
      <c r="BM32887" s="138"/>
    </row>
    <row r="32888" spans="62:65" ht="13" thickBot="1">
      <c r="BJ32888" s="138"/>
      <c r="BK32888" s="138"/>
      <c r="BL32888" s="138"/>
      <c r="BM32888" s="138"/>
    </row>
    <row r="32889" spans="62:65" ht="13" thickBot="1">
      <c r="BJ32889" s="138"/>
      <c r="BK32889" s="138"/>
      <c r="BL32889" s="138"/>
      <c r="BM32889" s="138"/>
    </row>
    <row r="32890" spans="62:65" ht="13" thickBot="1">
      <c r="BJ32890" s="138"/>
      <c r="BK32890" s="138"/>
      <c r="BL32890" s="138"/>
      <c r="BM32890" s="138"/>
    </row>
    <row r="32891" spans="62:65" ht="13" thickBot="1">
      <c r="BJ32891" s="138"/>
      <c r="BK32891" s="138"/>
      <c r="BL32891" s="138"/>
      <c r="BM32891" s="138"/>
    </row>
    <row r="32892" spans="62:65" ht="13" thickBot="1">
      <c r="BJ32892" s="138"/>
      <c r="BK32892" s="138"/>
      <c r="BL32892" s="138"/>
      <c r="BM32892" s="138"/>
    </row>
    <row r="32893" spans="62:65" ht="13" thickBot="1">
      <c r="BJ32893" s="138"/>
      <c r="BK32893" s="138"/>
      <c r="BL32893" s="138"/>
      <c r="BM32893" s="138"/>
    </row>
    <row r="32894" spans="62:65" ht="13" thickBot="1">
      <c r="BJ32894" s="138"/>
      <c r="BK32894" s="138"/>
      <c r="BL32894" s="138"/>
      <c r="BM32894" s="138"/>
    </row>
    <row r="32895" spans="62:65" ht="13" thickBot="1">
      <c r="BJ32895" s="138"/>
      <c r="BK32895" s="138"/>
      <c r="BL32895" s="138"/>
      <c r="BM32895" s="138"/>
    </row>
    <row r="32896" spans="62:65" ht="13" thickBot="1">
      <c r="BJ32896" s="138"/>
      <c r="BK32896" s="138"/>
      <c r="BL32896" s="138"/>
      <c r="BM32896" s="138"/>
    </row>
    <row r="32897" spans="62:65" ht="13" thickBot="1">
      <c r="BJ32897" s="138"/>
      <c r="BK32897" s="138"/>
      <c r="BL32897" s="138"/>
      <c r="BM32897" s="138"/>
    </row>
    <row r="32898" spans="62:65" ht="13" thickBot="1">
      <c r="BJ32898" s="138"/>
      <c r="BK32898" s="138"/>
      <c r="BL32898" s="138"/>
      <c r="BM32898" s="138"/>
    </row>
    <row r="32899" spans="62:65" ht="13" thickBot="1">
      <c r="BJ32899" s="138"/>
      <c r="BK32899" s="138"/>
      <c r="BL32899" s="138"/>
      <c r="BM32899" s="138"/>
    </row>
    <row r="32900" spans="62:65" ht="13" thickBot="1">
      <c r="BJ32900" s="138"/>
      <c r="BK32900" s="138"/>
      <c r="BL32900" s="138"/>
      <c r="BM32900" s="138"/>
    </row>
    <row r="32901" spans="62:65" ht="13" thickBot="1">
      <c r="BJ32901" s="138"/>
      <c r="BK32901" s="138"/>
      <c r="BL32901" s="138"/>
      <c r="BM32901" s="138"/>
    </row>
    <row r="32902" spans="62:65" ht="13" thickBot="1">
      <c r="BJ32902" s="138"/>
      <c r="BK32902" s="138"/>
      <c r="BL32902" s="138"/>
      <c r="BM32902" s="138"/>
    </row>
    <row r="32903" spans="62:65" ht="13" thickBot="1">
      <c r="BJ32903" s="138"/>
      <c r="BK32903" s="138"/>
      <c r="BL32903" s="138"/>
      <c r="BM32903" s="138"/>
    </row>
    <row r="32904" spans="62:65" ht="13" thickBot="1">
      <c r="BJ32904" s="138"/>
      <c r="BK32904" s="138"/>
      <c r="BL32904" s="138"/>
      <c r="BM32904" s="138"/>
    </row>
    <row r="32905" spans="62:65" ht="13" thickBot="1">
      <c r="BJ32905" s="138"/>
      <c r="BK32905" s="138"/>
      <c r="BL32905" s="138"/>
      <c r="BM32905" s="138"/>
    </row>
    <row r="32906" spans="62:65" ht="13" thickBot="1">
      <c r="BJ32906" s="138"/>
      <c r="BK32906" s="138"/>
      <c r="BL32906" s="138"/>
      <c r="BM32906" s="138"/>
    </row>
    <row r="32907" spans="62:65" ht="13" thickBot="1">
      <c r="BJ32907" s="138"/>
      <c r="BK32907" s="138"/>
      <c r="BL32907" s="138"/>
      <c r="BM32907" s="138"/>
    </row>
    <row r="32908" spans="62:65" ht="13" thickBot="1">
      <c r="BJ32908" s="138"/>
      <c r="BK32908" s="138"/>
      <c r="BL32908" s="138"/>
      <c r="BM32908" s="138"/>
    </row>
    <row r="32909" spans="62:65" ht="13" thickBot="1">
      <c r="BJ32909" s="138"/>
      <c r="BK32909" s="138"/>
      <c r="BL32909" s="138"/>
      <c r="BM32909" s="138"/>
    </row>
    <row r="32910" spans="62:65" ht="13" thickBot="1">
      <c r="BJ32910" s="138"/>
      <c r="BK32910" s="138"/>
      <c r="BL32910" s="138"/>
      <c r="BM32910" s="138"/>
    </row>
    <row r="32911" spans="62:65" ht="13" thickBot="1">
      <c r="BJ32911" s="138"/>
      <c r="BK32911" s="138"/>
      <c r="BL32911" s="138"/>
      <c r="BM32911" s="138"/>
    </row>
    <row r="32912" spans="62:65" ht="13" thickBot="1">
      <c r="BJ32912" s="138"/>
      <c r="BK32912" s="138"/>
      <c r="BL32912" s="138"/>
      <c r="BM32912" s="138"/>
    </row>
    <row r="32913" spans="62:65" ht="13" thickBot="1">
      <c r="BJ32913" s="138"/>
      <c r="BK32913" s="138"/>
      <c r="BL32913" s="138"/>
      <c r="BM32913" s="138"/>
    </row>
    <row r="32914" spans="62:65" ht="13" thickBot="1">
      <c r="BJ32914" s="138"/>
      <c r="BK32914" s="138"/>
      <c r="BL32914" s="138"/>
      <c r="BM32914" s="138"/>
    </row>
    <row r="32915" spans="62:65" ht="13" thickBot="1">
      <c r="BJ32915" s="138"/>
      <c r="BK32915" s="138"/>
      <c r="BL32915" s="138"/>
      <c r="BM32915" s="138"/>
    </row>
    <row r="32916" spans="62:65" ht="13" thickBot="1">
      <c r="BJ32916" s="138"/>
      <c r="BK32916" s="138"/>
      <c r="BL32916" s="138"/>
      <c r="BM32916" s="138"/>
    </row>
    <row r="32917" spans="62:65" ht="13" thickBot="1">
      <c r="BJ32917" s="138"/>
      <c r="BK32917" s="138"/>
      <c r="BL32917" s="138"/>
      <c r="BM32917" s="138"/>
    </row>
    <row r="32918" spans="62:65" ht="13" thickBot="1">
      <c r="BJ32918" s="138"/>
      <c r="BK32918" s="138"/>
      <c r="BL32918" s="138"/>
      <c r="BM32918" s="138"/>
    </row>
    <row r="32919" spans="62:65" ht="13" thickBot="1">
      <c r="BJ32919" s="138"/>
      <c r="BK32919" s="138"/>
      <c r="BL32919" s="138"/>
      <c r="BM32919" s="138"/>
    </row>
    <row r="32920" spans="62:65" ht="13" thickBot="1">
      <c r="BJ32920" s="138"/>
      <c r="BK32920" s="138"/>
      <c r="BL32920" s="138"/>
      <c r="BM32920" s="138"/>
    </row>
    <row r="32921" spans="62:65" ht="13" thickBot="1">
      <c r="BJ32921" s="138"/>
      <c r="BK32921" s="138"/>
      <c r="BL32921" s="138"/>
      <c r="BM32921" s="138"/>
    </row>
    <row r="32922" spans="62:65" ht="13" thickBot="1">
      <c r="BJ32922" s="138"/>
      <c r="BK32922" s="138"/>
      <c r="BL32922" s="138"/>
      <c r="BM32922" s="138"/>
    </row>
    <row r="32923" spans="62:65" ht="13" thickBot="1">
      <c r="BJ32923" s="138"/>
      <c r="BK32923" s="138"/>
      <c r="BL32923" s="138"/>
      <c r="BM32923" s="138"/>
    </row>
    <row r="32924" spans="62:65" ht="13" thickBot="1">
      <c r="BJ32924" s="138"/>
      <c r="BK32924" s="138"/>
      <c r="BL32924" s="138"/>
      <c r="BM32924" s="138"/>
    </row>
    <row r="32925" spans="62:65" ht="13" thickBot="1">
      <c r="BJ32925" s="138"/>
      <c r="BK32925" s="138"/>
      <c r="BL32925" s="138"/>
      <c r="BM32925" s="138"/>
    </row>
    <row r="32926" spans="62:65" ht="13" thickBot="1">
      <c r="BJ32926" s="138"/>
      <c r="BK32926" s="138"/>
      <c r="BL32926" s="138"/>
      <c r="BM32926" s="138"/>
    </row>
    <row r="32927" spans="62:65" ht="13" thickBot="1">
      <c r="BJ32927" s="138"/>
      <c r="BK32927" s="138"/>
      <c r="BL32927" s="138"/>
      <c r="BM32927" s="138"/>
    </row>
    <row r="32928" spans="62:65" ht="13" thickBot="1">
      <c r="BJ32928" s="138"/>
      <c r="BK32928" s="138"/>
      <c r="BL32928" s="138"/>
      <c r="BM32928" s="138"/>
    </row>
    <row r="32929" spans="62:65" ht="13" thickBot="1">
      <c r="BJ32929" s="138"/>
      <c r="BK32929" s="138"/>
      <c r="BL32929" s="138"/>
      <c r="BM32929" s="138"/>
    </row>
    <row r="32930" spans="62:65" ht="13" thickBot="1">
      <c r="BJ32930" s="138"/>
      <c r="BK32930" s="138"/>
      <c r="BL32930" s="138"/>
      <c r="BM32930" s="138"/>
    </row>
    <row r="32931" spans="62:65" ht="13" thickBot="1">
      <c r="BJ32931" s="138"/>
      <c r="BK32931" s="138"/>
      <c r="BL32931" s="138"/>
      <c r="BM32931" s="138"/>
    </row>
    <row r="32932" spans="62:65" ht="13" thickBot="1">
      <c r="BJ32932" s="138"/>
      <c r="BK32932" s="138"/>
      <c r="BL32932" s="138"/>
      <c r="BM32932" s="138"/>
    </row>
    <row r="32933" spans="62:65" ht="13" thickBot="1">
      <c r="BJ32933" s="138"/>
      <c r="BK32933" s="138"/>
      <c r="BL32933" s="138"/>
      <c r="BM32933" s="138"/>
    </row>
    <row r="32934" spans="62:65" ht="13" thickBot="1">
      <c r="BJ32934" s="138"/>
      <c r="BK32934" s="138"/>
      <c r="BL32934" s="138"/>
      <c r="BM32934" s="138"/>
    </row>
    <row r="32935" spans="62:65" ht="13" thickBot="1">
      <c r="BJ32935" s="138"/>
      <c r="BK32935" s="138"/>
      <c r="BL32935" s="138"/>
      <c r="BM32935" s="138"/>
    </row>
    <row r="32936" spans="62:65" ht="13" thickBot="1">
      <c r="BJ32936" s="138"/>
      <c r="BK32936" s="138"/>
      <c r="BL32936" s="138"/>
      <c r="BM32936" s="138"/>
    </row>
    <row r="32937" spans="62:65" ht="13" thickBot="1">
      <c r="BJ32937" s="138"/>
      <c r="BK32937" s="138"/>
      <c r="BL32937" s="138"/>
      <c r="BM32937" s="138"/>
    </row>
    <row r="32938" spans="62:65" ht="13" thickBot="1">
      <c r="BJ32938" s="138"/>
      <c r="BK32938" s="138"/>
      <c r="BL32938" s="138"/>
      <c r="BM32938" s="138"/>
    </row>
    <row r="32939" spans="62:65" ht="13" thickBot="1">
      <c r="BJ32939" s="138"/>
      <c r="BK32939" s="138"/>
      <c r="BL32939" s="138"/>
      <c r="BM32939" s="138"/>
    </row>
    <row r="32940" spans="62:65" ht="13" thickBot="1">
      <c r="BJ32940" s="138"/>
      <c r="BK32940" s="138"/>
      <c r="BL32940" s="138"/>
      <c r="BM32940" s="138"/>
    </row>
    <row r="32941" spans="62:65" ht="13" thickBot="1">
      <c r="BJ32941" s="138"/>
      <c r="BK32941" s="138"/>
      <c r="BL32941" s="138"/>
      <c r="BM32941" s="138"/>
    </row>
    <row r="32942" spans="62:65" ht="13" thickBot="1">
      <c r="BJ32942" s="138"/>
      <c r="BK32942" s="138"/>
      <c r="BL32942" s="138"/>
      <c r="BM32942" s="138"/>
    </row>
    <row r="32943" spans="62:65" ht="13" thickBot="1">
      <c r="BJ32943" s="138"/>
      <c r="BK32943" s="138"/>
      <c r="BL32943" s="138"/>
      <c r="BM32943" s="138"/>
    </row>
    <row r="32944" spans="62:65" ht="13" thickBot="1">
      <c r="BJ32944" s="138"/>
      <c r="BK32944" s="138"/>
      <c r="BL32944" s="138"/>
      <c r="BM32944" s="138"/>
    </row>
    <row r="32945" spans="62:65" ht="13" thickBot="1">
      <c r="BJ32945" s="138"/>
      <c r="BK32945" s="138"/>
      <c r="BL32945" s="138"/>
      <c r="BM32945" s="138"/>
    </row>
    <row r="32946" spans="62:65" ht="13" thickBot="1">
      <c r="BJ32946" s="138"/>
      <c r="BK32946" s="138"/>
      <c r="BL32946" s="138"/>
      <c r="BM32946" s="138"/>
    </row>
    <row r="32947" spans="62:65" ht="13" thickBot="1">
      <c r="BJ32947" s="138"/>
      <c r="BK32947" s="138"/>
      <c r="BL32947" s="138"/>
      <c r="BM32947" s="138"/>
    </row>
    <row r="32948" spans="62:65" ht="13" thickBot="1">
      <c r="BJ32948" s="138"/>
      <c r="BK32948" s="138"/>
      <c r="BL32948" s="138"/>
      <c r="BM32948" s="138"/>
    </row>
    <row r="32949" spans="62:65" ht="13" thickBot="1">
      <c r="BJ32949" s="138"/>
      <c r="BK32949" s="138"/>
      <c r="BL32949" s="138"/>
      <c r="BM32949" s="138"/>
    </row>
    <row r="32950" spans="62:65" ht="13" thickBot="1">
      <c r="BJ32950" s="138"/>
      <c r="BK32950" s="138"/>
      <c r="BL32950" s="138"/>
      <c r="BM32950" s="138"/>
    </row>
    <row r="32951" spans="62:65" ht="13" thickBot="1">
      <c r="BJ32951" s="138"/>
      <c r="BK32951" s="138"/>
      <c r="BL32951" s="138"/>
      <c r="BM32951" s="138"/>
    </row>
    <row r="32952" spans="62:65" ht="13" thickBot="1">
      <c r="BJ32952" s="138"/>
      <c r="BK32952" s="138"/>
      <c r="BL32952" s="138"/>
      <c r="BM32952" s="138"/>
    </row>
    <row r="32953" spans="62:65" ht="13" thickBot="1">
      <c r="BJ32953" s="138"/>
      <c r="BK32953" s="138"/>
      <c r="BL32953" s="138"/>
      <c r="BM32953" s="138"/>
    </row>
    <row r="32954" spans="62:65" ht="13" thickBot="1">
      <c r="BJ32954" s="138"/>
      <c r="BK32954" s="138"/>
      <c r="BL32954" s="138"/>
      <c r="BM32954" s="138"/>
    </row>
    <row r="32955" spans="62:65" ht="13" thickBot="1">
      <c r="BJ32955" s="138"/>
      <c r="BK32955" s="138"/>
      <c r="BL32955" s="138"/>
      <c r="BM32955" s="138"/>
    </row>
    <row r="32956" spans="62:65" ht="13" thickBot="1">
      <c r="BJ32956" s="138"/>
      <c r="BK32956" s="138"/>
      <c r="BL32956" s="138"/>
      <c r="BM32956" s="138"/>
    </row>
    <row r="32957" spans="62:65" ht="13" thickBot="1">
      <c r="BJ32957" s="138"/>
      <c r="BK32957" s="138"/>
      <c r="BL32957" s="138"/>
      <c r="BM32957" s="138"/>
    </row>
    <row r="32958" spans="62:65" ht="13" thickBot="1">
      <c r="BJ32958" s="138"/>
      <c r="BK32958" s="138"/>
      <c r="BL32958" s="138"/>
      <c r="BM32958" s="138"/>
    </row>
    <row r="32959" spans="62:65" ht="13" thickBot="1">
      <c r="BJ32959" s="138"/>
      <c r="BK32959" s="138"/>
      <c r="BL32959" s="138"/>
      <c r="BM32959" s="138"/>
    </row>
    <row r="32960" spans="62:65" ht="13" thickBot="1">
      <c r="BJ32960" s="138"/>
      <c r="BK32960" s="138"/>
      <c r="BL32960" s="138"/>
      <c r="BM32960" s="138"/>
    </row>
    <row r="32961" spans="62:65" ht="13" thickBot="1">
      <c r="BJ32961" s="138"/>
      <c r="BK32961" s="138"/>
      <c r="BL32961" s="138"/>
      <c r="BM32961" s="138"/>
    </row>
    <row r="32962" spans="62:65" ht="13" thickBot="1">
      <c r="BJ32962" s="138"/>
      <c r="BK32962" s="138"/>
      <c r="BL32962" s="138"/>
      <c r="BM32962" s="138"/>
    </row>
    <row r="32963" spans="62:65" ht="13" thickBot="1">
      <c r="BJ32963" s="138"/>
      <c r="BK32963" s="138"/>
      <c r="BL32963" s="138"/>
      <c r="BM32963" s="138"/>
    </row>
    <row r="32964" spans="62:65" ht="13" thickBot="1">
      <c r="BJ32964" s="138"/>
      <c r="BK32964" s="138"/>
      <c r="BL32964" s="138"/>
      <c r="BM32964" s="138"/>
    </row>
    <row r="32965" spans="62:65" ht="13" thickBot="1">
      <c r="BJ32965" s="138"/>
      <c r="BK32965" s="138"/>
      <c r="BL32965" s="138"/>
      <c r="BM32965" s="138"/>
    </row>
    <row r="32966" spans="62:65" ht="13" thickBot="1">
      <c r="BJ32966" s="138"/>
      <c r="BK32966" s="138"/>
      <c r="BL32966" s="138"/>
      <c r="BM32966" s="138"/>
    </row>
    <row r="32967" spans="62:65" ht="13" thickBot="1">
      <c r="BJ32967" s="138"/>
      <c r="BK32967" s="138"/>
      <c r="BL32967" s="138"/>
      <c r="BM32967" s="138"/>
    </row>
    <row r="32968" spans="62:65" ht="13" thickBot="1">
      <c r="BJ32968" s="138"/>
      <c r="BK32968" s="138"/>
      <c r="BL32968" s="138"/>
      <c r="BM32968" s="138"/>
    </row>
    <row r="32969" spans="62:65" ht="13" thickBot="1">
      <c r="BJ32969" s="138"/>
      <c r="BK32969" s="138"/>
      <c r="BL32969" s="138"/>
      <c r="BM32969" s="138"/>
    </row>
    <row r="32970" spans="62:65" ht="13" thickBot="1">
      <c r="BJ32970" s="138"/>
      <c r="BK32970" s="138"/>
      <c r="BL32970" s="138"/>
      <c r="BM32970" s="138"/>
    </row>
    <row r="32971" spans="62:65" ht="13" thickBot="1">
      <c r="BJ32971" s="138"/>
      <c r="BK32971" s="138"/>
      <c r="BL32971" s="138"/>
      <c r="BM32971" s="138"/>
    </row>
    <row r="32972" spans="62:65" ht="13" thickBot="1">
      <c r="BJ32972" s="138"/>
      <c r="BK32972" s="138"/>
      <c r="BL32972" s="138"/>
      <c r="BM32972" s="138"/>
    </row>
    <row r="32973" spans="62:65" ht="13" thickBot="1">
      <c r="BJ32973" s="138"/>
      <c r="BK32973" s="138"/>
      <c r="BL32973" s="138"/>
      <c r="BM32973" s="138"/>
    </row>
    <row r="32974" spans="62:65" ht="13" thickBot="1">
      <c r="BJ32974" s="138"/>
      <c r="BK32974" s="138"/>
      <c r="BL32974" s="138"/>
      <c r="BM32974" s="138"/>
    </row>
    <row r="32975" spans="62:65" ht="13" thickBot="1">
      <c r="BJ32975" s="138"/>
      <c r="BK32975" s="138"/>
      <c r="BL32975" s="138"/>
      <c r="BM32975" s="138"/>
    </row>
    <row r="32976" spans="62:65" ht="13" thickBot="1">
      <c r="BJ32976" s="138"/>
      <c r="BK32976" s="138"/>
      <c r="BL32976" s="138"/>
      <c r="BM32976" s="138"/>
    </row>
    <row r="32977" spans="62:65" ht="13" thickBot="1">
      <c r="BJ32977" s="138"/>
      <c r="BK32977" s="138"/>
      <c r="BL32977" s="138"/>
      <c r="BM32977" s="138"/>
    </row>
    <row r="32978" spans="62:65" ht="13" thickBot="1">
      <c r="BJ32978" s="138"/>
      <c r="BK32978" s="138"/>
      <c r="BL32978" s="138"/>
      <c r="BM32978" s="138"/>
    </row>
    <row r="32979" spans="62:65" ht="13" thickBot="1">
      <c r="BJ32979" s="138"/>
      <c r="BK32979" s="138"/>
      <c r="BL32979" s="138"/>
      <c r="BM32979" s="138"/>
    </row>
    <row r="32980" spans="62:65" ht="13" thickBot="1">
      <c r="BJ32980" s="138"/>
      <c r="BK32980" s="138"/>
      <c r="BL32980" s="138"/>
      <c r="BM32980" s="138"/>
    </row>
    <row r="32981" spans="62:65" ht="13" thickBot="1">
      <c r="BJ32981" s="138"/>
      <c r="BK32981" s="138"/>
      <c r="BL32981" s="138"/>
      <c r="BM32981" s="138"/>
    </row>
    <row r="32982" spans="62:65" ht="13" thickBot="1">
      <c r="BJ32982" s="138"/>
      <c r="BK32982" s="138"/>
      <c r="BL32982" s="138"/>
      <c r="BM32982" s="138"/>
    </row>
    <row r="32983" spans="62:65" ht="13" thickBot="1">
      <c r="BJ32983" s="138"/>
      <c r="BK32983" s="138"/>
      <c r="BL32983" s="138"/>
      <c r="BM32983" s="138"/>
    </row>
    <row r="32984" spans="62:65" ht="13" thickBot="1">
      <c r="BJ32984" s="138"/>
      <c r="BK32984" s="138"/>
      <c r="BL32984" s="138"/>
      <c r="BM32984" s="138"/>
    </row>
    <row r="32985" spans="62:65" ht="13" thickBot="1">
      <c r="BJ32985" s="138"/>
      <c r="BK32985" s="138"/>
      <c r="BL32985" s="138"/>
      <c r="BM32985" s="138"/>
    </row>
    <row r="32986" spans="62:65" ht="13" thickBot="1">
      <c r="BJ32986" s="138"/>
      <c r="BK32986" s="138"/>
      <c r="BL32986" s="138"/>
      <c r="BM32986" s="138"/>
    </row>
    <row r="32987" spans="62:65" ht="13" thickBot="1">
      <c r="BJ32987" s="138"/>
      <c r="BK32987" s="138"/>
      <c r="BL32987" s="138"/>
      <c r="BM32987" s="138"/>
    </row>
    <row r="32988" spans="62:65" ht="13" thickBot="1">
      <c r="BJ32988" s="138"/>
      <c r="BK32988" s="138"/>
      <c r="BL32988" s="138"/>
      <c r="BM32988" s="138"/>
    </row>
    <row r="32989" spans="62:65" ht="13" thickBot="1">
      <c r="BJ32989" s="138"/>
      <c r="BK32989" s="138"/>
      <c r="BL32989" s="138"/>
      <c r="BM32989" s="138"/>
    </row>
    <row r="32990" spans="62:65" ht="13" thickBot="1">
      <c r="BJ32990" s="138"/>
      <c r="BK32990" s="138"/>
      <c r="BL32990" s="138"/>
      <c r="BM32990" s="138"/>
    </row>
    <row r="32991" spans="62:65" ht="13" thickBot="1">
      <c r="BJ32991" s="138"/>
      <c r="BK32991" s="138"/>
      <c r="BL32991" s="138"/>
      <c r="BM32991" s="138"/>
    </row>
    <row r="32992" spans="62:65" ht="13" thickBot="1">
      <c r="BJ32992" s="138"/>
      <c r="BK32992" s="138"/>
      <c r="BL32992" s="138"/>
      <c r="BM32992" s="138"/>
    </row>
    <row r="32993" spans="62:65" ht="13" thickBot="1">
      <c r="BJ32993" s="138"/>
      <c r="BK32993" s="138"/>
      <c r="BL32993" s="138"/>
      <c r="BM32993" s="138"/>
    </row>
    <row r="32994" spans="62:65" ht="13" thickBot="1">
      <c r="BJ32994" s="138"/>
      <c r="BK32994" s="138"/>
      <c r="BL32994" s="138"/>
      <c r="BM32994" s="138"/>
    </row>
    <row r="32995" spans="62:65" ht="13" thickBot="1">
      <c r="BJ32995" s="138"/>
      <c r="BK32995" s="138"/>
      <c r="BL32995" s="138"/>
      <c r="BM32995" s="138"/>
    </row>
    <row r="32996" spans="62:65" ht="13" thickBot="1">
      <c r="BJ32996" s="138"/>
      <c r="BK32996" s="138"/>
      <c r="BL32996" s="138"/>
      <c r="BM32996" s="138"/>
    </row>
    <row r="32997" spans="62:65" ht="13" thickBot="1">
      <c r="BJ32997" s="138"/>
      <c r="BK32997" s="138"/>
      <c r="BL32997" s="138"/>
      <c r="BM32997" s="138"/>
    </row>
    <row r="32998" spans="62:65" ht="13" thickBot="1">
      <c r="BJ32998" s="138"/>
      <c r="BK32998" s="138"/>
      <c r="BL32998" s="138"/>
      <c r="BM32998" s="138"/>
    </row>
    <row r="32999" spans="62:65" ht="13" thickBot="1">
      <c r="BJ32999" s="138"/>
      <c r="BK32999" s="138"/>
      <c r="BL32999" s="138"/>
      <c r="BM32999" s="138"/>
    </row>
    <row r="33000" spans="62:65" ht="13" thickBot="1">
      <c r="BJ33000" s="138"/>
      <c r="BK33000" s="138"/>
      <c r="BL33000" s="138"/>
      <c r="BM33000" s="138"/>
    </row>
    <row r="33001" spans="62:65" ht="13" thickBot="1">
      <c r="BJ33001" s="138"/>
      <c r="BK33001" s="138"/>
      <c r="BL33001" s="138"/>
      <c r="BM33001" s="138"/>
    </row>
    <row r="33002" spans="62:65" ht="13" thickBot="1">
      <c r="BJ33002" s="138"/>
      <c r="BK33002" s="138"/>
      <c r="BL33002" s="138"/>
      <c r="BM33002" s="138"/>
    </row>
    <row r="33003" spans="62:65" ht="13" thickBot="1">
      <c r="BJ33003" s="138"/>
      <c r="BK33003" s="138"/>
      <c r="BL33003" s="138"/>
      <c r="BM33003" s="138"/>
    </row>
    <row r="33004" spans="62:65" ht="13" thickBot="1">
      <c r="BJ33004" s="138"/>
      <c r="BK33004" s="138"/>
      <c r="BL33004" s="138"/>
      <c r="BM33004" s="138"/>
    </row>
    <row r="33005" spans="62:65" ht="13" thickBot="1">
      <c r="BJ33005" s="138"/>
      <c r="BK33005" s="138"/>
      <c r="BL33005" s="138"/>
      <c r="BM33005" s="138"/>
    </row>
    <row r="33006" spans="62:65" ht="13" thickBot="1">
      <c r="BJ33006" s="138"/>
      <c r="BK33006" s="138"/>
      <c r="BL33006" s="138"/>
      <c r="BM33006" s="138"/>
    </row>
    <row r="33007" spans="62:65" ht="13" thickBot="1">
      <c r="BJ33007" s="138"/>
      <c r="BK33007" s="138"/>
      <c r="BL33007" s="138"/>
      <c r="BM33007" s="138"/>
    </row>
    <row r="33008" spans="62:65" ht="13" thickBot="1">
      <c r="BJ33008" s="138"/>
      <c r="BK33008" s="138"/>
      <c r="BL33008" s="138"/>
      <c r="BM33008" s="138"/>
    </row>
    <row r="33009" spans="62:65" ht="13" thickBot="1">
      <c r="BJ33009" s="138"/>
      <c r="BK33009" s="138"/>
      <c r="BL33009" s="138"/>
      <c r="BM33009" s="138"/>
    </row>
    <row r="33010" spans="62:65" ht="13" thickBot="1">
      <c r="BJ33010" s="138"/>
      <c r="BK33010" s="138"/>
      <c r="BL33010" s="138"/>
      <c r="BM33010" s="138"/>
    </row>
    <row r="33011" spans="62:65" ht="13" thickBot="1">
      <c r="BJ33011" s="138"/>
      <c r="BK33011" s="138"/>
      <c r="BL33011" s="138"/>
      <c r="BM33011" s="138"/>
    </row>
    <row r="33012" spans="62:65" ht="13" thickBot="1">
      <c r="BJ33012" s="138"/>
      <c r="BK33012" s="138"/>
      <c r="BL33012" s="138"/>
      <c r="BM33012" s="138"/>
    </row>
    <row r="33013" spans="62:65" ht="13" thickBot="1">
      <c r="BJ33013" s="138"/>
      <c r="BK33013" s="138"/>
      <c r="BL33013" s="138"/>
      <c r="BM33013" s="138"/>
    </row>
    <row r="33014" spans="62:65" ht="13" thickBot="1">
      <c r="BJ33014" s="138"/>
      <c r="BK33014" s="138"/>
      <c r="BL33014" s="138"/>
      <c r="BM33014" s="138"/>
    </row>
    <row r="33015" spans="62:65" ht="13" thickBot="1">
      <c r="BJ33015" s="138"/>
      <c r="BK33015" s="138"/>
      <c r="BL33015" s="138"/>
      <c r="BM33015" s="138"/>
    </row>
    <row r="33016" spans="62:65" ht="13" thickBot="1">
      <c r="BJ33016" s="138"/>
      <c r="BK33016" s="138"/>
      <c r="BL33016" s="138"/>
      <c r="BM33016" s="138"/>
    </row>
    <row r="33017" spans="62:65" ht="13" thickBot="1">
      <c r="BJ33017" s="138"/>
      <c r="BK33017" s="138"/>
      <c r="BL33017" s="138"/>
      <c r="BM33017" s="138"/>
    </row>
    <row r="33018" spans="62:65" ht="13" thickBot="1">
      <c r="BJ33018" s="138"/>
      <c r="BK33018" s="138"/>
      <c r="BL33018" s="138"/>
      <c r="BM33018" s="138"/>
    </row>
    <row r="33019" spans="62:65" ht="13" thickBot="1">
      <c r="BJ33019" s="138"/>
      <c r="BK33019" s="138"/>
      <c r="BL33019" s="138"/>
      <c r="BM33019" s="138"/>
    </row>
    <row r="33020" spans="62:65" ht="13" thickBot="1">
      <c r="BJ33020" s="138"/>
      <c r="BK33020" s="138"/>
      <c r="BL33020" s="138"/>
      <c r="BM33020" s="138"/>
    </row>
    <row r="33021" spans="62:65" ht="13" thickBot="1">
      <c r="BJ33021" s="138"/>
      <c r="BK33021" s="138"/>
      <c r="BL33021" s="138"/>
      <c r="BM33021" s="138"/>
    </row>
    <row r="33022" spans="62:65" ht="13" thickBot="1">
      <c r="BJ33022" s="138"/>
      <c r="BK33022" s="138"/>
      <c r="BL33022" s="138"/>
      <c r="BM33022" s="138"/>
    </row>
    <row r="33023" spans="62:65" ht="13" thickBot="1">
      <c r="BJ33023" s="138"/>
      <c r="BK33023" s="138"/>
      <c r="BL33023" s="138"/>
      <c r="BM33023" s="138"/>
    </row>
    <row r="33024" spans="62:65" ht="13" thickBot="1">
      <c r="BJ33024" s="138"/>
      <c r="BK33024" s="138"/>
      <c r="BL33024" s="138"/>
      <c r="BM33024" s="138"/>
    </row>
    <row r="33025" spans="62:65" ht="13" thickBot="1">
      <c r="BJ33025" s="138"/>
      <c r="BK33025" s="138"/>
      <c r="BL33025" s="138"/>
      <c r="BM33025" s="138"/>
    </row>
    <row r="33026" spans="62:65" ht="13" thickBot="1">
      <c r="BJ33026" s="138"/>
      <c r="BK33026" s="138"/>
      <c r="BL33026" s="138"/>
      <c r="BM33026" s="138"/>
    </row>
    <row r="33027" spans="62:65" ht="13" thickBot="1">
      <c r="BJ33027" s="138"/>
      <c r="BK33027" s="138"/>
      <c r="BL33027" s="138"/>
      <c r="BM33027" s="138"/>
    </row>
    <row r="33028" spans="62:65" ht="13" thickBot="1">
      <c r="BJ33028" s="138"/>
      <c r="BK33028" s="138"/>
      <c r="BL33028" s="138"/>
      <c r="BM33028" s="138"/>
    </row>
    <row r="33029" spans="62:65" ht="13" thickBot="1">
      <c r="BJ33029" s="138"/>
      <c r="BK33029" s="138"/>
      <c r="BL33029" s="138"/>
      <c r="BM33029" s="138"/>
    </row>
    <row r="33030" spans="62:65" ht="13" thickBot="1">
      <c r="BJ33030" s="138"/>
      <c r="BK33030" s="138"/>
      <c r="BL33030" s="138"/>
      <c r="BM33030" s="138"/>
    </row>
    <row r="33031" spans="62:65" ht="13" thickBot="1">
      <c r="BJ33031" s="138"/>
      <c r="BK33031" s="138"/>
      <c r="BL33031" s="138"/>
      <c r="BM33031" s="138"/>
    </row>
    <row r="33032" spans="62:65" ht="13" thickBot="1">
      <c r="BJ33032" s="138"/>
      <c r="BK33032" s="138"/>
      <c r="BL33032" s="138"/>
      <c r="BM33032" s="138"/>
    </row>
    <row r="33033" spans="62:65" ht="13" thickBot="1">
      <c r="BJ33033" s="138"/>
      <c r="BK33033" s="138"/>
      <c r="BL33033" s="138"/>
      <c r="BM33033" s="138"/>
    </row>
    <row r="33034" spans="62:65" ht="13" thickBot="1">
      <c r="BJ33034" s="138"/>
      <c r="BK33034" s="138"/>
      <c r="BL33034" s="138"/>
      <c r="BM33034" s="138"/>
    </row>
    <row r="33035" spans="62:65" ht="13" thickBot="1">
      <c r="BJ33035" s="138"/>
      <c r="BK33035" s="138"/>
      <c r="BL33035" s="138"/>
      <c r="BM33035" s="138"/>
    </row>
    <row r="33036" spans="62:65" ht="13" thickBot="1">
      <c r="BJ33036" s="138"/>
      <c r="BK33036" s="138"/>
      <c r="BL33036" s="138"/>
      <c r="BM33036" s="138"/>
    </row>
    <row r="33037" spans="62:65" ht="13" thickBot="1">
      <c r="BJ33037" s="138"/>
      <c r="BK33037" s="138"/>
      <c r="BL33037" s="138"/>
      <c r="BM33037" s="138"/>
    </row>
    <row r="33038" spans="62:65" ht="13" thickBot="1">
      <c r="BJ33038" s="138"/>
      <c r="BK33038" s="138"/>
      <c r="BL33038" s="138"/>
      <c r="BM33038" s="138"/>
    </row>
    <row r="33039" spans="62:65" ht="13" thickBot="1">
      <c r="BJ33039" s="138"/>
      <c r="BK33039" s="138"/>
      <c r="BL33039" s="138"/>
      <c r="BM33039" s="138"/>
    </row>
    <row r="33040" spans="62:65" ht="13" thickBot="1">
      <c r="BJ33040" s="138"/>
      <c r="BK33040" s="138"/>
      <c r="BL33040" s="138"/>
      <c r="BM33040" s="138"/>
    </row>
    <row r="33041" spans="62:65" ht="13" thickBot="1">
      <c r="BJ33041" s="138"/>
      <c r="BK33041" s="138"/>
      <c r="BL33041" s="138"/>
      <c r="BM33041" s="138"/>
    </row>
    <row r="33042" spans="62:65" ht="13" thickBot="1">
      <c r="BJ33042" s="138"/>
      <c r="BK33042" s="138"/>
      <c r="BL33042" s="138"/>
      <c r="BM33042" s="138"/>
    </row>
    <row r="33043" spans="62:65" ht="13" thickBot="1">
      <c r="BJ33043" s="138"/>
      <c r="BK33043" s="138"/>
      <c r="BL33043" s="138"/>
      <c r="BM33043" s="138"/>
    </row>
    <row r="33044" spans="62:65" ht="13" thickBot="1">
      <c r="BJ33044" s="138"/>
      <c r="BK33044" s="138"/>
      <c r="BL33044" s="138"/>
      <c r="BM33044" s="138"/>
    </row>
    <row r="33045" spans="62:65" ht="13" thickBot="1">
      <c r="BJ33045" s="138"/>
      <c r="BK33045" s="138"/>
      <c r="BL33045" s="138"/>
      <c r="BM33045" s="138"/>
    </row>
    <row r="33046" spans="62:65" ht="13" thickBot="1">
      <c r="BJ33046" s="138"/>
      <c r="BK33046" s="138"/>
      <c r="BL33046" s="138"/>
      <c r="BM33046" s="138"/>
    </row>
    <row r="33047" spans="62:65" ht="13" thickBot="1">
      <c r="BJ33047" s="138"/>
      <c r="BK33047" s="138"/>
      <c r="BL33047" s="138"/>
      <c r="BM33047" s="138"/>
    </row>
    <row r="33048" spans="62:65" ht="13" thickBot="1">
      <c r="BJ33048" s="138"/>
      <c r="BK33048" s="138"/>
      <c r="BL33048" s="138"/>
      <c r="BM33048" s="138"/>
    </row>
    <row r="33049" spans="62:65" ht="13" thickBot="1">
      <c r="BJ33049" s="138"/>
      <c r="BK33049" s="138"/>
      <c r="BL33049" s="138"/>
      <c r="BM33049" s="138"/>
    </row>
    <row r="33050" spans="62:65" ht="13" thickBot="1">
      <c r="BJ33050" s="138"/>
      <c r="BK33050" s="138"/>
      <c r="BL33050" s="138"/>
      <c r="BM33050" s="138"/>
    </row>
    <row r="33051" spans="62:65" ht="13" thickBot="1">
      <c r="BJ33051" s="138"/>
      <c r="BK33051" s="138"/>
      <c r="BL33051" s="138"/>
      <c r="BM33051" s="138"/>
    </row>
    <row r="33052" spans="62:65" ht="13" thickBot="1">
      <c r="BJ33052" s="138"/>
      <c r="BK33052" s="138"/>
      <c r="BL33052" s="138"/>
      <c r="BM33052" s="138"/>
    </row>
    <row r="33053" spans="62:65" ht="13" thickBot="1">
      <c r="BJ33053" s="138"/>
      <c r="BK33053" s="138"/>
      <c r="BL33053" s="138"/>
      <c r="BM33053" s="138"/>
    </row>
    <row r="33054" spans="62:65" ht="13" thickBot="1">
      <c r="BJ33054" s="138"/>
      <c r="BK33054" s="138"/>
      <c r="BL33054" s="138"/>
      <c r="BM33054" s="138"/>
    </row>
    <row r="33055" spans="62:65" ht="13" thickBot="1">
      <c r="BJ33055" s="138"/>
      <c r="BK33055" s="138"/>
      <c r="BL33055" s="138"/>
      <c r="BM33055" s="138"/>
    </row>
    <row r="33056" spans="62:65" ht="13" thickBot="1">
      <c r="BJ33056" s="138"/>
      <c r="BK33056" s="138"/>
      <c r="BL33056" s="138"/>
      <c r="BM33056" s="138"/>
    </row>
    <row r="33057" spans="62:65" ht="13" thickBot="1">
      <c r="BJ33057" s="138"/>
      <c r="BK33057" s="138"/>
      <c r="BL33057" s="138"/>
      <c r="BM33057" s="138"/>
    </row>
    <row r="33058" spans="62:65" ht="13" thickBot="1">
      <c r="BJ33058" s="138"/>
      <c r="BK33058" s="138"/>
      <c r="BL33058" s="138"/>
      <c r="BM33058" s="138"/>
    </row>
    <row r="33059" spans="62:65" ht="13" thickBot="1">
      <c r="BJ33059" s="138"/>
      <c r="BK33059" s="138"/>
      <c r="BL33059" s="138"/>
      <c r="BM33059" s="138"/>
    </row>
    <row r="33060" spans="62:65" ht="13" thickBot="1">
      <c r="BJ33060" s="138"/>
      <c r="BK33060" s="138"/>
      <c r="BL33060" s="138"/>
      <c r="BM33060" s="138"/>
    </row>
    <row r="33061" spans="62:65" ht="13" thickBot="1">
      <c r="BJ33061" s="138"/>
      <c r="BK33061" s="138"/>
      <c r="BL33061" s="138"/>
      <c r="BM33061" s="138"/>
    </row>
    <row r="33062" spans="62:65" ht="13" thickBot="1">
      <c r="BJ33062" s="138"/>
      <c r="BK33062" s="138"/>
      <c r="BL33062" s="138"/>
      <c r="BM33062" s="138"/>
    </row>
    <row r="33063" spans="62:65" ht="13" thickBot="1">
      <c r="BJ33063" s="138"/>
      <c r="BK33063" s="138"/>
      <c r="BL33063" s="138"/>
      <c r="BM33063" s="138"/>
    </row>
    <row r="33064" spans="62:65" ht="13" thickBot="1">
      <c r="BJ33064" s="138"/>
      <c r="BK33064" s="138"/>
      <c r="BL33064" s="138"/>
      <c r="BM33064" s="138"/>
    </row>
    <row r="33065" spans="62:65" ht="13" thickBot="1">
      <c r="BJ33065" s="138"/>
      <c r="BK33065" s="138"/>
      <c r="BL33065" s="138"/>
      <c r="BM33065" s="138"/>
    </row>
    <row r="33066" spans="62:65" ht="13" thickBot="1">
      <c r="BJ33066" s="138"/>
      <c r="BK33066" s="138"/>
      <c r="BL33066" s="138"/>
      <c r="BM33066" s="138"/>
    </row>
    <row r="33067" spans="62:65" ht="13" thickBot="1">
      <c r="BJ33067" s="138"/>
      <c r="BK33067" s="138"/>
      <c r="BL33067" s="138"/>
      <c r="BM33067" s="138"/>
    </row>
    <row r="33068" spans="62:65" ht="13" thickBot="1">
      <c r="BJ33068" s="138"/>
      <c r="BK33068" s="138"/>
      <c r="BL33068" s="138"/>
      <c r="BM33068" s="138"/>
    </row>
    <row r="33069" spans="62:65" ht="13" thickBot="1">
      <c r="BJ33069" s="138"/>
      <c r="BK33069" s="138"/>
      <c r="BL33069" s="138"/>
      <c r="BM33069" s="138"/>
    </row>
    <row r="33070" spans="62:65" ht="13" thickBot="1">
      <c r="BJ33070" s="138"/>
      <c r="BK33070" s="138"/>
      <c r="BL33070" s="138"/>
      <c r="BM33070" s="138"/>
    </row>
    <row r="33071" spans="62:65" ht="13" thickBot="1">
      <c r="BJ33071" s="138"/>
      <c r="BK33071" s="138"/>
      <c r="BL33071" s="138"/>
      <c r="BM33071" s="138"/>
    </row>
    <row r="33072" spans="62:65" ht="13" thickBot="1">
      <c r="BJ33072" s="138"/>
      <c r="BK33072" s="138"/>
      <c r="BL33072" s="138"/>
      <c r="BM33072" s="138"/>
    </row>
    <row r="33073" spans="62:65" ht="13" thickBot="1">
      <c r="BJ33073" s="138"/>
      <c r="BK33073" s="138"/>
      <c r="BL33073" s="138"/>
      <c r="BM33073" s="138"/>
    </row>
    <row r="33074" spans="62:65" ht="13" thickBot="1">
      <c r="BJ33074" s="138"/>
      <c r="BK33074" s="138"/>
      <c r="BL33074" s="138"/>
      <c r="BM33074" s="138"/>
    </row>
    <row r="33075" spans="62:65" ht="13" thickBot="1">
      <c r="BJ33075" s="138"/>
      <c r="BK33075" s="138"/>
      <c r="BL33075" s="138"/>
      <c r="BM33075" s="138"/>
    </row>
    <row r="33076" spans="62:65" ht="13" thickBot="1">
      <c r="BJ33076" s="138"/>
      <c r="BK33076" s="138"/>
      <c r="BL33076" s="138"/>
      <c r="BM33076" s="138"/>
    </row>
    <row r="33077" spans="62:65" ht="13" thickBot="1">
      <c r="BJ33077" s="138"/>
      <c r="BK33077" s="138"/>
      <c r="BL33077" s="138"/>
      <c r="BM33077" s="138"/>
    </row>
    <row r="33078" spans="62:65" ht="13" thickBot="1">
      <c r="BJ33078" s="138"/>
      <c r="BK33078" s="138"/>
      <c r="BL33078" s="138"/>
      <c r="BM33078" s="138"/>
    </row>
    <row r="33079" spans="62:65" ht="13" thickBot="1">
      <c r="BJ33079" s="138"/>
      <c r="BK33079" s="138"/>
      <c r="BL33079" s="138"/>
      <c r="BM33079" s="138"/>
    </row>
    <row r="33080" spans="62:65" ht="13" thickBot="1">
      <c r="BJ33080" s="138"/>
      <c r="BK33080" s="138"/>
      <c r="BL33080" s="138"/>
      <c r="BM33080" s="138"/>
    </row>
    <row r="33081" spans="62:65" ht="13" thickBot="1">
      <c r="BJ33081" s="138"/>
      <c r="BK33081" s="138"/>
      <c r="BL33081" s="138"/>
      <c r="BM33081" s="138"/>
    </row>
    <row r="33082" spans="62:65" ht="13" thickBot="1">
      <c r="BJ33082" s="138"/>
      <c r="BK33082" s="138"/>
      <c r="BL33082" s="138"/>
      <c r="BM33082" s="138"/>
    </row>
    <row r="33083" spans="62:65" ht="13" thickBot="1">
      <c r="BJ33083" s="138"/>
      <c r="BK33083" s="138"/>
      <c r="BL33083" s="138"/>
      <c r="BM33083" s="138"/>
    </row>
    <row r="33084" spans="62:65" ht="13" thickBot="1">
      <c r="BJ33084" s="138"/>
      <c r="BK33084" s="138"/>
      <c r="BL33084" s="138"/>
      <c r="BM33084" s="138"/>
    </row>
    <row r="33085" spans="62:65" ht="13" thickBot="1">
      <c r="BJ33085" s="138"/>
      <c r="BK33085" s="138"/>
      <c r="BL33085" s="138"/>
      <c r="BM33085" s="138"/>
    </row>
    <row r="33086" spans="62:65" ht="13" thickBot="1">
      <c r="BJ33086" s="138"/>
      <c r="BK33086" s="138"/>
      <c r="BL33086" s="138"/>
      <c r="BM33086" s="138"/>
    </row>
    <row r="33087" spans="62:65" ht="13" thickBot="1">
      <c r="BJ33087" s="138"/>
      <c r="BK33087" s="138"/>
      <c r="BL33087" s="138"/>
      <c r="BM33087" s="138"/>
    </row>
    <row r="33088" spans="62:65" ht="13" thickBot="1">
      <c r="BJ33088" s="138"/>
      <c r="BK33088" s="138"/>
      <c r="BL33088" s="138"/>
      <c r="BM33088" s="138"/>
    </row>
    <row r="33089" spans="62:65" ht="13" thickBot="1">
      <c r="BJ33089" s="138"/>
      <c r="BK33089" s="138"/>
      <c r="BL33089" s="138"/>
      <c r="BM33089" s="138"/>
    </row>
    <row r="33090" spans="62:65" ht="13" thickBot="1">
      <c r="BJ33090" s="138"/>
      <c r="BK33090" s="138"/>
      <c r="BL33090" s="138"/>
      <c r="BM33090" s="138"/>
    </row>
    <row r="33091" spans="62:65" ht="13" thickBot="1">
      <c r="BJ33091" s="138"/>
      <c r="BK33091" s="138"/>
      <c r="BL33091" s="138"/>
      <c r="BM33091" s="138"/>
    </row>
    <row r="33092" spans="62:65" ht="13" thickBot="1">
      <c r="BJ33092" s="138"/>
      <c r="BK33092" s="138"/>
      <c r="BL33092" s="138"/>
      <c r="BM33092" s="138"/>
    </row>
    <row r="33093" spans="62:65" ht="13" thickBot="1">
      <c r="BJ33093" s="138"/>
      <c r="BK33093" s="138"/>
      <c r="BL33093" s="138"/>
      <c r="BM33093" s="138"/>
    </row>
    <row r="33094" spans="62:65" ht="13" thickBot="1">
      <c r="BJ33094" s="138"/>
      <c r="BK33094" s="138"/>
      <c r="BL33094" s="138"/>
      <c r="BM33094" s="138"/>
    </row>
    <row r="33095" spans="62:65" ht="13" thickBot="1">
      <c r="BJ33095" s="138"/>
      <c r="BK33095" s="138"/>
      <c r="BL33095" s="138"/>
      <c r="BM33095" s="138"/>
    </row>
    <row r="33096" spans="62:65" ht="13" thickBot="1">
      <c r="BJ33096" s="138"/>
      <c r="BK33096" s="138"/>
      <c r="BL33096" s="138"/>
      <c r="BM33096" s="138"/>
    </row>
    <row r="33097" spans="62:65" ht="13" thickBot="1">
      <c r="BJ33097" s="138"/>
      <c r="BK33097" s="138"/>
      <c r="BL33097" s="138"/>
      <c r="BM33097" s="138"/>
    </row>
    <row r="33098" spans="62:65" ht="13" thickBot="1">
      <c r="BJ33098" s="138"/>
      <c r="BK33098" s="138"/>
      <c r="BL33098" s="138"/>
      <c r="BM33098" s="138"/>
    </row>
    <row r="33099" spans="62:65" ht="13" thickBot="1">
      <c r="BJ33099" s="138"/>
      <c r="BK33099" s="138"/>
      <c r="BL33099" s="138"/>
      <c r="BM33099" s="138"/>
    </row>
    <row r="33100" spans="62:65" ht="13" thickBot="1">
      <c r="BJ33100" s="138"/>
      <c r="BK33100" s="138"/>
      <c r="BL33100" s="138"/>
      <c r="BM33100" s="138"/>
    </row>
    <row r="33101" spans="62:65" ht="13" thickBot="1">
      <c r="BJ33101" s="138"/>
      <c r="BK33101" s="138"/>
      <c r="BL33101" s="138"/>
      <c r="BM33101" s="138"/>
    </row>
    <row r="33102" spans="62:65" ht="13" thickBot="1">
      <c r="BJ33102" s="138"/>
      <c r="BK33102" s="138"/>
      <c r="BL33102" s="138"/>
      <c r="BM33102" s="138"/>
    </row>
    <row r="33103" spans="62:65" ht="13" thickBot="1">
      <c r="BJ33103" s="138"/>
      <c r="BK33103" s="138"/>
      <c r="BL33103" s="138"/>
      <c r="BM33103" s="138"/>
    </row>
    <row r="33104" spans="62:65" ht="13" thickBot="1">
      <c r="BJ33104" s="138"/>
      <c r="BK33104" s="138"/>
      <c r="BL33104" s="138"/>
      <c r="BM33104" s="138"/>
    </row>
    <row r="33105" spans="62:65" ht="13" thickBot="1">
      <c r="BJ33105" s="138"/>
      <c r="BK33105" s="138"/>
      <c r="BL33105" s="138"/>
      <c r="BM33105" s="138"/>
    </row>
    <row r="33106" spans="62:65" ht="13" thickBot="1">
      <c r="BJ33106" s="138"/>
      <c r="BK33106" s="138"/>
      <c r="BL33106" s="138"/>
      <c r="BM33106" s="138"/>
    </row>
    <row r="33107" spans="62:65" ht="13" thickBot="1">
      <c r="BJ33107" s="138"/>
      <c r="BK33107" s="138"/>
      <c r="BL33107" s="138"/>
      <c r="BM33107" s="138"/>
    </row>
    <row r="33108" spans="62:65" ht="13" thickBot="1">
      <c r="BJ33108" s="138"/>
      <c r="BK33108" s="138"/>
      <c r="BL33108" s="138"/>
      <c r="BM33108" s="138"/>
    </row>
    <row r="33109" spans="62:65" ht="13" thickBot="1">
      <c r="BJ33109" s="138"/>
      <c r="BK33109" s="138"/>
      <c r="BL33109" s="138"/>
      <c r="BM33109" s="138"/>
    </row>
    <row r="33110" spans="62:65" ht="13" thickBot="1">
      <c r="BJ33110" s="138"/>
      <c r="BK33110" s="138"/>
      <c r="BL33110" s="138"/>
      <c r="BM33110" s="138"/>
    </row>
    <row r="33111" spans="62:65" ht="13" thickBot="1">
      <c r="BJ33111" s="138"/>
      <c r="BK33111" s="138"/>
      <c r="BL33111" s="138"/>
      <c r="BM33111" s="138"/>
    </row>
    <row r="33112" spans="62:65" ht="13" thickBot="1">
      <c r="BJ33112" s="138"/>
      <c r="BK33112" s="138"/>
      <c r="BL33112" s="138"/>
      <c r="BM33112" s="138"/>
    </row>
    <row r="33113" spans="62:65" ht="13" thickBot="1">
      <c r="BJ33113" s="138"/>
      <c r="BK33113" s="138"/>
      <c r="BL33113" s="138"/>
      <c r="BM33113" s="138"/>
    </row>
    <row r="33114" spans="62:65" ht="13" thickBot="1">
      <c r="BJ33114" s="138"/>
      <c r="BK33114" s="138"/>
      <c r="BL33114" s="138"/>
      <c r="BM33114" s="138"/>
    </row>
    <row r="33115" spans="62:65" ht="13" thickBot="1">
      <c r="BJ33115" s="138"/>
      <c r="BK33115" s="138"/>
      <c r="BL33115" s="138"/>
      <c r="BM33115" s="138"/>
    </row>
    <row r="33116" spans="62:65" ht="13" thickBot="1">
      <c r="BJ33116" s="138"/>
      <c r="BK33116" s="138"/>
      <c r="BL33116" s="138"/>
      <c r="BM33116" s="138"/>
    </row>
    <row r="33117" spans="62:65" ht="13" thickBot="1">
      <c r="BJ33117" s="138"/>
      <c r="BK33117" s="138"/>
      <c r="BL33117" s="138"/>
      <c r="BM33117" s="138"/>
    </row>
    <row r="33118" spans="62:65" ht="13" thickBot="1">
      <c r="BJ33118" s="138"/>
      <c r="BK33118" s="138"/>
      <c r="BL33118" s="138"/>
      <c r="BM33118" s="138"/>
    </row>
    <row r="33119" spans="62:65" ht="13" thickBot="1">
      <c r="BJ33119" s="138"/>
      <c r="BK33119" s="138"/>
      <c r="BL33119" s="138"/>
      <c r="BM33119" s="138"/>
    </row>
    <row r="33120" spans="62:65" ht="13" thickBot="1">
      <c r="BJ33120" s="138"/>
      <c r="BK33120" s="138"/>
      <c r="BL33120" s="138"/>
      <c r="BM33120" s="138"/>
    </row>
    <row r="33121" spans="62:65" ht="13" thickBot="1">
      <c r="BJ33121" s="138"/>
      <c r="BK33121" s="138"/>
      <c r="BL33121" s="138"/>
      <c r="BM33121" s="138"/>
    </row>
    <row r="33122" spans="62:65" ht="13" thickBot="1">
      <c r="BJ33122" s="138"/>
      <c r="BK33122" s="138"/>
      <c r="BL33122" s="138"/>
      <c r="BM33122" s="138"/>
    </row>
    <row r="33123" spans="62:65" ht="13" thickBot="1">
      <c r="BJ33123" s="138"/>
      <c r="BK33123" s="138"/>
      <c r="BL33123" s="138"/>
      <c r="BM33123" s="138"/>
    </row>
    <row r="33124" spans="62:65" ht="13" thickBot="1">
      <c r="BJ33124" s="138"/>
      <c r="BK33124" s="138"/>
      <c r="BL33124" s="138"/>
      <c r="BM33124" s="138"/>
    </row>
    <row r="33125" spans="62:65" ht="13" thickBot="1">
      <c r="BJ33125" s="138"/>
      <c r="BK33125" s="138"/>
      <c r="BL33125" s="138"/>
      <c r="BM33125" s="138"/>
    </row>
    <row r="33126" spans="62:65" ht="13" thickBot="1">
      <c r="BJ33126" s="138"/>
      <c r="BK33126" s="138"/>
      <c r="BL33126" s="138"/>
      <c r="BM33126" s="138"/>
    </row>
    <row r="33127" spans="62:65" ht="13" thickBot="1">
      <c r="BJ33127" s="138"/>
      <c r="BK33127" s="138"/>
      <c r="BL33127" s="138"/>
      <c r="BM33127" s="138"/>
    </row>
    <row r="33128" spans="62:65" ht="13" thickBot="1">
      <c r="BJ33128" s="138"/>
      <c r="BK33128" s="138"/>
      <c r="BL33128" s="138"/>
      <c r="BM33128" s="138"/>
    </row>
    <row r="33129" spans="62:65" ht="13" thickBot="1">
      <c r="BJ33129" s="138"/>
      <c r="BK33129" s="138"/>
      <c r="BL33129" s="138"/>
      <c r="BM33129" s="138"/>
    </row>
    <row r="33130" spans="62:65" ht="13" thickBot="1">
      <c r="BJ33130" s="138"/>
      <c r="BK33130" s="138"/>
      <c r="BL33130" s="138"/>
      <c r="BM33130" s="138"/>
    </row>
    <row r="33131" spans="62:65" ht="13" thickBot="1">
      <c r="BJ33131" s="138"/>
      <c r="BK33131" s="138"/>
      <c r="BL33131" s="138"/>
      <c r="BM33131" s="138"/>
    </row>
    <row r="33132" spans="62:65" ht="13" thickBot="1">
      <c r="BJ33132" s="138"/>
      <c r="BK33132" s="138"/>
      <c r="BL33132" s="138"/>
      <c r="BM33132" s="138"/>
    </row>
    <row r="33133" spans="62:65" ht="13" thickBot="1">
      <c r="BJ33133" s="138"/>
      <c r="BK33133" s="138"/>
      <c r="BL33133" s="138"/>
      <c r="BM33133" s="138"/>
    </row>
    <row r="33134" spans="62:65" ht="13" thickBot="1">
      <c r="BJ33134" s="138"/>
      <c r="BK33134" s="138"/>
      <c r="BL33134" s="138"/>
      <c r="BM33134" s="138"/>
    </row>
    <row r="33135" spans="62:65" ht="13" thickBot="1">
      <c r="BJ33135" s="138"/>
      <c r="BK33135" s="138"/>
      <c r="BL33135" s="138"/>
      <c r="BM33135" s="138"/>
    </row>
    <row r="33136" spans="62:65" ht="13" thickBot="1">
      <c r="BJ33136" s="138"/>
      <c r="BK33136" s="138"/>
      <c r="BL33136" s="138"/>
      <c r="BM33136" s="138"/>
    </row>
    <row r="33137" spans="62:65" ht="13" thickBot="1">
      <c r="BJ33137" s="138"/>
      <c r="BK33137" s="138"/>
      <c r="BL33137" s="138"/>
      <c r="BM33137" s="138"/>
    </row>
    <row r="33138" spans="62:65" ht="13" thickBot="1">
      <c r="BJ33138" s="138"/>
      <c r="BK33138" s="138"/>
      <c r="BL33138" s="138"/>
      <c r="BM33138" s="138"/>
    </row>
    <row r="33139" spans="62:65" ht="13" thickBot="1">
      <c r="BJ33139" s="138"/>
      <c r="BK33139" s="138"/>
      <c r="BL33139" s="138"/>
      <c r="BM33139" s="138"/>
    </row>
    <row r="33140" spans="62:65" ht="13" thickBot="1">
      <c r="BJ33140" s="138"/>
      <c r="BK33140" s="138"/>
      <c r="BL33140" s="138"/>
      <c r="BM33140" s="138"/>
    </row>
    <row r="33141" spans="62:65" ht="13" thickBot="1">
      <c r="BJ33141" s="138"/>
      <c r="BK33141" s="138"/>
      <c r="BL33141" s="138"/>
      <c r="BM33141" s="138"/>
    </row>
    <row r="33142" spans="62:65" ht="13" thickBot="1">
      <c r="BJ33142" s="138"/>
      <c r="BK33142" s="138"/>
      <c r="BL33142" s="138"/>
      <c r="BM33142" s="138"/>
    </row>
    <row r="33143" spans="62:65" ht="13" thickBot="1">
      <c r="BJ33143" s="138"/>
      <c r="BK33143" s="138"/>
      <c r="BL33143" s="138"/>
      <c r="BM33143" s="138"/>
    </row>
    <row r="33144" spans="62:65" ht="13" thickBot="1">
      <c r="BJ33144" s="138"/>
      <c r="BK33144" s="138"/>
      <c r="BL33144" s="138"/>
      <c r="BM33144" s="138"/>
    </row>
    <row r="33145" spans="62:65" ht="13" thickBot="1">
      <c r="BJ33145" s="138"/>
      <c r="BK33145" s="138"/>
      <c r="BL33145" s="138"/>
      <c r="BM33145" s="138"/>
    </row>
    <row r="33146" spans="62:65" ht="13" thickBot="1">
      <c r="BJ33146" s="138"/>
      <c r="BK33146" s="138"/>
      <c r="BL33146" s="138"/>
      <c r="BM33146" s="138"/>
    </row>
    <row r="33147" spans="62:65" ht="13" thickBot="1">
      <c r="BJ33147" s="138"/>
      <c r="BK33147" s="138"/>
      <c r="BL33147" s="138"/>
      <c r="BM33147" s="138"/>
    </row>
    <row r="33148" spans="62:65" ht="13" thickBot="1">
      <c r="BJ33148" s="138"/>
      <c r="BK33148" s="138"/>
      <c r="BL33148" s="138"/>
      <c r="BM33148" s="138"/>
    </row>
    <row r="33149" spans="62:65" ht="13" thickBot="1">
      <c r="BJ33149" s="138"/>
      <c r="BK33149" s="138"/>
      <c r="BL33149" s="138"/>
      <c r="BM33149" s="138"/>
    </row>
    <row r="33150" spans="62:65" ht="13" thickBot="1">
      <c r="BJ33150" s="138"/>
      <c r="BK33150" s="138"/>
      <c r="BL33150" s="138"/>
      <c r="BM33150" s="138"/>
    </row>
    <row r="33151" spans="62:65" ht="13" thickBot="1">
      <c r="BJ33151" s="138"/>
      <c r="BK33151" s="138"/>
      <c r="BL33151" s="138"/>
      <c r="BM33151" s="138"/>
    </row>
    <row r="33152" spans="62:65" ht="13" thickBot="1">
      <c r="BJ33152" s="138"/>
      <c r="BK33152" s="138"/>
      <c r="BL33152" s="138"/>
      <c r="BM33152" s="138"/>
    </row>
    <row r="33153" spans="62:65" ht="13" thickBot="1">
      <c r="BJ33153" s="138"/>
      <c r="BK33153" s="138"/>
      <c r="BL33153" s="138"/>
      <c r="BM33153" s="138"/>
    </row>
    <row r="33154" spans="62:65" ht="13" thickBot="1">
      <c r="BJ33154" s="138"/>
      <c r="BK33154" s="138"/>
      <c r="BL33154" s="138"/>
      <c r="BM33154" s="138"/>
    </row>
    <row r="33155" spans="62:65" ht="13" thickBot="1">
      <c r="BJ33155" s="138"/>
      <c r="BK33155" s="138"/>
      <c r="BL33155" s="138"/>
      <c r="BM33155" s="138"/>
    </row>
    <row r="33156" spans="62:65" ht="13" thickBot="1">
      <c r="BJ33156" s="138"/>
      <c r="BK33156" s="138"/>
      <c r="BL33156" s="138"/>
      <c r="BM33156" s="138"/>
    </row>
    <row r="33157" spans="62:65" ht="13" thickBot="1">
      <c r="BJ33157" s="138"/>
      <c r="BK33157" s="138"/>
      <c r="BL33157" s="138"/>
      <c r="BM33157" s="138"/>
    </row>
    <row r="33158" spans="62:65" ht="13" thickBot="1">
      <c r="BJ33158" s="138"/>
      <c r="BK33158" s="138"/>
      <c r="BL33158" s="138"/>
      <c r="BM33158" s="138"/>
    </row>
    <row r="33159" spans="62:65" ht="13" thickBot="1">
      <c r="BJ33159" s="138"/>
      <c r="BK33159" s="138"/>
      <c r="BL33159" s="138"/>
      <c r="BM33159" s="138"/>
    </row>
    <row r="33160" spans="62:65" ht="13" thickBot="1">
      <c r="BJ33160" s="138"/>
      <c r="BK33160" s="138"/>
      <c r="BL33160" s="138"/>
      <c r="BM33160" s="138"/>
    </row>
    <row r="33161" spans="62:65" ht="13" thickBot="1">
      <c r="BJ33161" s="138"/>
      <c r="BK33161" s="138"/>
      <c r="BL33161" s="138"/>
      <c r="BM33161" s="138"/>
    </row>
    <row r="33162" spans="62:65" ht="13" thickBot="1">
      <c r="BJ33162" s="138"/>
      <c r="BK33162" s="138"/>
      <c r="BL33162" s="138"/>
      <c r="BM33162" s="138"/>
    </row>
    <row r="33163" spans="62:65" ht="13" thickBot="1">
      <c r="BJ33163" s="138"/>
      <c r="BK33163" s="138"/>
      <c r="BL33163" s="138"/>
      <c r="BM33163" s="138"/>
    </row>
    <row r="33164" spans="62:65" ht="13" thickBot="1">
      <c r="BJ33164" s="138"/>
      <c r="BK33164" s="138"/>
      <c r="BL33164" s="138"/>
      <c r="BM33164" s="138"/>
    </row>
    <row r="33165" spans="62:65" ht="13" thickBot="1">
      <c r="BJ33165" s="138"/>
      <c r="BK33165" s="138"/>
      <c r="BL33165" s="138"/>
      <c r="BM33165" s="138"/>
    </row>
    <row r="33166" spans="62:65" ht="13" thickBot="1">
      <c r="BJ33166" s="138"/>
      <c r="BK33166" s="138"/>
      <c r="BL33166" s="138"/>
      <c r="BM33166" s="138"/>
    </row>
    <row r="33167" spans="62:65" ht="13" thickBot="1">
      <c r="BJ33167" s="138"/>
      <c r="BK33167" s="138"/>
      <c r="BL33167" s="138"/>
      <c r="BM33167" s="138"/>
    </row>
    <row r="33168" spans="62:65" ht="13" thickBot="1">
      <c r="BJ33168" s="138"/>
      <c r="BK33168" s="138"/>
      <c r="BL33168" s="138"/>
      <c r="BM33168" s="138"/>
    </row>
    <row r="33169" spans="62:65" ht="13" thickBot="1">
      <c r="BJ33169" s="138"/>
      <c r="BK33169" s="138"/>
      <c r="BL33169" s="138"/>
      <c r="BM33169" s="138"/>
    </row>
    <row r="33170" spans="62:65" ht="13" thickBot="1">
      <c r="BJ33170" s="138"/>
      <c r="BK33170" s="138"/>
      <c r="BL33170" s="138"/>
      <c r="BM33170" s="138"/>
    </row>
    <row r="33171" spans="62:65" ht="13" thickBot="1">
      <c r="BJ33171" s="138"/>
      <c r="BK33171" s="138"/>
      <c r="BL33171" s="138"/>
      <c r="BM33171" s="138"/>
    </row>
    <row r="33172" spans="62:65" ht="13" thickBot="1">
      <c r="BJ33172" s="138"/>
      <c r="BK33172" s="138"/>
      <c r="BL33172" s="138"/>
      <c r="BM33172" s="138"/>
    </row>
    <row r="33173" spans="62:65" ht="13" thickBot="1">
      <c r="BJ33173" s="138"/>
      <c r="BK33173" s="138"/>
      <c r="BL33173" s="138"/>
      <c r="BM33173" s="138"/>
    </row>
    <row r="33174" spans="62:65" ht="13" thickBot="1">
      <c r="BJ33174" s="138"/>
      <c r="BK33174" s="138"/>
      <c r="BL33174" s="138"/>
      <c r="BM33174" s="138"/>
    </row>
    <row r="33175" spans="62:65" ht="13" thickBot="1">
      <c r="BJ33175" s="138"/>
      <c r="BK33175" s="138"/>
      <c r="BL33175" s="138"/>
      <c r="BM33175" s="138"/>
    </row>
    <row r="33176" spans="62:65" ht="13" thickBot="1">
      <c r="BJ33176" s="138"/>
      <c r="BK33176" s="138"/>
      <c r="BL33176" s="138"/>
      <c r="BM33176" s="138"/>
    </row>
    <row r="33177" spans="62:65" ht="13" thickBot="1">
      <c r="BJ33177" s="138"/>
      <c r="BK33177" s="138"/>
      <c r="BL33177" s="138"/>
      <c r="BM33177" s="138"/>
    </row>
    <row r="33178" spans="62:65" ht="13" thickBot="1">
      <c r="BJ33178" s="138"/>
      <c r="BK33178" s="138"/>
      <c r="BL33178" s="138"/>
      <c r="BM33178" s="138"/>
    </row>
    <row r="33179" spans="62:65" ht="13" thickBot="1">
      <c r="BJ33179" s="138"/>
      <c r="BK33179" s="138"/>
      <c r="BL33179" s="138"/>
      <c r="BM33179" s="138"/>
    </row>
    <row r="33180" spans="62:65" ht="13" thickBot="1">
      <c r="BJ33180" s="138"/>
      <c r="BK33180" s="138"/>
      <c r="BL33180" s="138"/>
      <c r="BM33180" s="138"/>
    </row>
    <row r="33181" spans="62:65" ht="13" thickBot="1">
      <c r="BJ33181" s="138"/>
      <c r="BK33181" s="138"/>
      <c r="BL33181" s="138"/>
      <c r="BM33181" s="138"/>
    </row>
    <row r="33182" spans="62:65" ht="13" thickBot="1">
      <c r="BJ33182" s="138"/>
      <c r="BK33182" s="138"/>
      <c r="BL33182" s="138"/>
      <c r="BM33182" s="138"/>
    </row>
    <row r="33183" spans="62:65" ht="13" thickBot="1">
      <c r="BJ33183" s="138"/>
      <c r="BK33183" s="138"/>
      <c r="BL33183" s="138"/>
      <c r="BM33183" s="138"/>
    </row>
    <row r="33184" spans="62:65" ht="13" thickBot="1">
      <c r="BJ33184" s="138"/>
      <c r="BK33184" s="138"/>
      <c r="BL33184" s="138"/>
      <c r="BM33184" s="138"/>
    </row>
    <row r="33185" spans="62:65" ht="13" thickBot="1">
      <c r="BJ33185" s="138"/>
      <c r="BK33185" s="138"/>
      <c r="BL33185" s="138"/>
      <c r="BM33185" s="138"/>
    </row>
    <row r="33186" spans="62:65" ht="13" thickBot="1">
      <c r="BJ33186" s="138"/>
      <c r="BK33186" s="138"/>
      <c r="BL33186" s="138"/>
      <c r="BM33186" s="138"/>
    </row>
    <row r="33187" spans="62:65" ht="13" thickBot="1">
      <c r="BJ33187" s="138"/>
      <c r="BK33187" s="138"/>
      <c r="BL33187" s="138"/>
      <c r="BM33187" s="138"/>
    </row>
    <row r="33188" spans="62:65" ht="13" thickBot="1">
      <c r="BJ33188" s="138"/>
      <c r="BK33188" s="138"/>
      <c r="BL33188" s="138"/>
      <c r="BM33188" s="138"/>
    </row>
    <row r="33189" spans="62:65" ht="13" thickBot="1">
      <c r="BJ33189" s="138"/>
      <c r="BK33189" s="138"/>
      <c r="BL33189" s="138"/>
      <c r="BM33189" s="138"/>
    </row>
    <row r="33190" spans="62:65" ht="13" thickBot="1">
      <c r="BJ33190" s="138"/>
      <c r="BK33190" s="138"/>
      <c r="BL33190" s="138"/>
      <c r="BM33190" s="138"/>
    </row>
    <row r="33191" spans="62:65" ht="13" thickBot="1">
      <c r="BJ33191" s="138"/>
      <c r="BK33191" s="138"/>
      <c r="BL33191" s="138"/>
      <c r="BM33191" s="138"/>
    </row>
    <row r="33192" spans="62:65" ht="13" thickBot="1">
      <c r="BJ33192" s="138"/>
      <c r="BK33192" s="138"/>
      <c r="BL33192" s="138"/>
      <c r="BM33192" s="138"/>
    </row>
    <row r="33193" spans="62:65" ht="13" thickBot="1">
      <c r="BJ33193" s="138"/>
      <c r="BK33193" s="138"/>
      <c r="BL33193" s="138"/>
      <c r="BM33193" s="138"/>
    </row>
    <row r="33194" spans="62:65" ht="13" thickBot="1">
      <c r="BJ33194" s="138"/>
      <c r="BK33194" s="138"/>
      <c r="BL33194" s="138"/>
      <c r="BM33194" s="138"/>
    </row>
    <row r="33195" spans="62:65" ht="13" thickBot="1">
      <c r="BJ33195" s="138"/>
      <c r="BK33195" s="138"/>
      <c r="BL33195" s="138"/>
      <c r="BM33195" s="138"/>
    </row>
    <row r="33196" spans="62:65" ht="13" thickBot="1">
      <c r="BJ33196" s="138"/>
      <c r="BK33196" s="138"/>
      <c r="BL33196" s="138"/>
      <c r="BM33196" s="138"/>
    </row>
    <row r="33197" spans="62:65" ht="13" thickBot="1">
      <c r="BJ33197" s="138"/>
      <c r="BK33197" s="138"/>
      <c r="BL33197" s="138"/>
      <c r="BM33197" s="138"/>
    </row>
    <row r="33198" spans="62:65" ht="13" thickBot="1">
      <c r="BJ33198" s="138"/>
      <c r="BK33198" s="138"/>
      <c r="BL33198" s="138"/>
      <c r="BM33198" s="138"/>
    </row>
    <row r="33199" spans="62:65" ht="13" thickBot="1">
      <c r="BJ33199" s="138"/>
      <c r="BK33199" s="138"/>
      <c r="BL33199" s="138"/>
      <c r="BM33199" s="138"/>
    </row>
    <row r="33200" spans="62:65" ht="13" thickBot="1">
      <c r="BJ33200" s="138"/>
      <c r="BK33200" s="138"/>
      <c r="BL33200" s="138"/>
      <c r="BM33200" s="138"/>
    </row>
    <row r="33201" spans="62:65" ht="13" thickBot="1">
      <c r="BJ33201" s="138"/>
      <c r="BK33201" s="138"/>
      <c r="BL33201" s="138"/>
      <c r="BM33201" s="138"/>
    </row>
    <row r="33202" spans="62:65" ht="13" thickBot="1">
      <c r="BJ33202" s="138"/>
      <c r="BK33202" s="138"/>
      <c r="BL33202" s="138"/>
      <c r="BM33202" s="138"/>
    </row>
    <row r="33203" spans="62:65" ht="13" thickBot="1">
      <c r="BJ33203" s="138"/>
      <c r="BK33203" s="138"/>
      <c r="BL33203" s="138"/>
      <c r="BM33203" s="138"/>
    </row>
    <row r="33204" spans="62:65" ht="13" thickBot="1">
      <c r="BJ33204" s="138"/>
      <c r="BK33204" s="138"/>
      <c r="BL33204" s="138"/>
      <c r="BM33204" s="138"/>
    </row>
    <row r="33205" spans="62:65" ht="13" thickBot="1">
      <c r="BJ33205" s="138"/>
      <c r="BK33205" s="138"/>
      <c r="BL33205" s="138"/>
      <c r="BM33205" s="138"/>
    </row>
    <row r="33206" spans="62:65" ht="13" thickBot="1">
      <c r="BJ33206" s="138"/>
      <c r="BK33206" s="138"/>
      <c r="BL33206" s="138"/>
      <c r="BM33206" s="138"/>
    </row>
    <row r="33207" spans="62:65" ht="13" thickBot="1">
      <c r="BJ33207" s="138"/>
      <c r="BK33207" s="138"/>
      <c r="BL33207" s="138"/>
      <c r="BM33207" s="138"/>
    </row>
    <row r="33208" spans="62:65" ht="13" thickBot="1">
      <c r="BJ33208" s="138"/>
      <c r="BK33208" s="138"/>
      <c r="BL33208" s="138"/>
      <c r="BM33208" s="138"/>
    </row>
    <row r="33209" spans="62:65" ht="13" thickBot="1">
      <c r="BJ33209" s="138"/>
      <c r="BK33209" s="138"/>
      <c r="BL33209" s="138"/>
      <c r="BM33209" s="138"/>
    </row>
    <row r="33210" spans="62:65" ht="13" thickBot="1">
      <c r="BJ33210" s="138"/>
      <c r="BK33210" s="138"/>
      <c r="BL33210" s="138"/>
      <c r="BM33210" s="138"/>
    </row>
    <row r="33211" spans="62:65" ht="13" thickBot="1">
      <c r="BJ33211" s="138"/>
      <c r="BK33211" s="138"/>
      <c r="BL33211" s="138"/>
      <c r="BM33211" s="138"/>
    </row>
    <row r="33212" spans="62:65" ht="13" thickBot="1">
      <c r="BJ33212" s="138"/>
      <c r="BK33212" s="138"/>
      <c r="BL33212" s="138"/>
      <c r="BM33212" s="138"/>
    </row>
    <row r="33213" spans="62:65" ht="13" thickBot="1">
      <c r="BJ33213" s="138"/>
      <c r="BK33213" s="138"/>
      <c r="BL33213" s="138"/>
      <c r="BM33213" s="138"/>
    </row>
    <row r="33214" spans="62:65" ht="13" thickBot="1">
      <c r="BJ33214" s="138"/>
      <c r="BK33214" s="138"/>
      <c r="BL33214" s="138"/>
      <c r="BM33214" s="138"/>
    </row>
    <row r="33215" spans="62:65" ht="13" thickBot="1">
      <c r="BJ33215" s="138"/>
      <c r="BK33215" s="138"/>
      <c r="BL33215" s="138"/>
      <c r="BM33215" s="138"/>
    </row>
    <row r="33216" spans="62:65" ht="13" thickBot="1">
      <c r="BJ33216" s="138"/>
      <c r="BK33216" s="138"/>
      <c r="BL33216" s="138"/>
      <c r="BM33216" s="138"/>
    </row>
    <row r="33217" spans="62:65" ht="13" thickBot="1">
      <c r="BJ33217" s="138"/>
      <c r="BK33217" s="138"/>
      <c r="BL33217" s="138"/>
      <c r="BM33217" s="138"/>
    </row>
    <row r="33218" spans="62:65" ht="13" thickBot="1">
      <c r="BJ33218" s="138"/>
      <c r="BK33218" s="138"/>
      <c r="BL33218" s="138"/>
      <c r="BM33218" s="138"/>
    </row>
    <row r="33219" spans="62:65" ht="13" thickBot="1">
      <c r="BJ33219" s="138"/>
      <c r="BK33219" s="138"/>
      <c r="BL33219" s="138"/>
      <c r="BM33219" s="138"/>
    </row>
    <row r="33220" spans="62:65" ht="13" thickBot="1">
      <c r="BJ33220" s="138"/>
      <c r="BK33220" s="138"/>
      <c r="BL33220" s="138"/>
      <c r="BM33220" s="138"/>
    </row>
    <row r="33221" spans="62:65" ht="13" thickBot="1">
      <c r="BJ33221" s="138"/>
      <c r="BK33221" s="138"/>
      <c r="BL33221" s="138"/>
      <c r="BM33221" s="138"/>
    </row>
    <row r="33222" spans="62:65" ht="13" thickBot="1">
      <c r="BJ33222" s="138"/>
      <c r="BK33222" s="138"/>
      <c r="BL33222" s="138"/>
      <c r="BM33222" s="138"/>
    </row>
    <row r="33223" spans="62:65" ht="13" thickBot="1">
      <c r="BJ33223" s="138"/>
      <c r="BK33223" s="138"/>
      <c r="BL33223" s="138"/>
      <c r="BM33223" s="138"/>
    </row>
    <row r="33224" spans="62:65" ht="13" thickBot="1">
      <c r="BJ33224" s="138"/>
      <c r="BK33224" s="138"/>
      <c r="BL33224" s="138"/>
      <c r="BM33224" s="138"/>
    </row>
    <row r="33225" spans="62:65" ht="13" thickBot="1">
      <c r="BJ33225" s="138"/>
      <c r="BK33225" s="138"/>
      <c r="BL33225" s="138"/>
      <c r="BM33225" s="138"/>
    </row>
    <row r="33226" spans="62:65" ht="13" thickBot="1">
      <c r="BJ33226" s="138"/>
      <c r="BK33226" s="138"/>
      <c r="BL33226" s="138"/>
      <c r="BM33226" s="138"/>
    </row>
    <row r="33227" spans="62:65" ht="13" thickBot="1">
      <c r="BJ33227" s="138"/>
      <c r="BK33227" s="138"/>
      <c r="BL33227" s="138"/>
      <c r="BM33227" s="138"/>
    </row>
    <row r="33228" spans="62:65" ht="13" thickBot="1">
      <c r="BJ33228" s="138"/>
      <c r="BK33228" s="138"/>
      <c r="BL33228" s="138"/>
      <c r="BM33228" s="138"/>
    </row>
    <row r="33229" spans="62:65" ht="13" thickBot="1">
      <c r="BJ33229" s="138"/>
      <c r="BK33229" s="138"/>
      <c r="BL33229" s="138"/>
      <c r="BM33229" s="138"/>
    </row>
    <row r="33230" spans="62:65" ht="13" thickBot="1">
      <c r="BJ33230" s="138"/>
      <c r="BK33230" s="138"/>
      <c r="BL33230" s="138"/>
      <c r="BM33230" s="138"/>
    </row>
    <row r="33231" spans="62:65" ht="13" thickBot="1">
      <c r="BJ33231" s="138"/>
      <c r="BK33231" s="138"/>
      <c r="BL33231" s="138"/>
      <c r="BM33231" s="138"/>
    </row>
    <row r="33232" spans="62:65" ht="13" thickBot="1">
      <c r="BJ33232" s="138"/>
      <c r="BK33232" s="138"/>
      <c r="BL33232" s="138"/>
      <c r="BM33232" s="138"/>
    </row>
    <row r="33233" spans="62:65" ht="13" thickBot="1">
      <c r="BJ33233" s="138"/>
      <c r="BK33233" s="138"/>
      <c r="BL33233" s="138"/>
      <c r="BM33233" s="138"/>
    </row>
    <row r="33234" spans="62:65" ht="13" thickBot="1">
      <c r="BJ33234" s="138"/>
      <c r="BK33234" s="138"/>
      <c r="BL33234" s="138"/>
      <c r="BM33234" s="138"/>
    </row>
    <row r="33235" spans="62:65" ht="13" thickBot="1">
      <c r="BJ33235" s="138"/>
      <c r="BK33235" s="138"/>
      <c r="BL33235" s="138"/>
      <c r="BM33235" s="138"/>
    </row>
    <row r="33236" spans="62:65" ht="13" thickBot="1">
      <c r="BJ33236" s="138"/>
      <c r="BK33236" s="138"/>
      <c r="BL33236" s="138"/>
      <c r="BM33236" s="138"/>
    </row>
    <row r="33237" spans="62:65" ht="13" thickBot="1">
      <c r="BJ33237" s="138"/>
      <c r="BK33237" s="138"/>
      <c r="BL33237" s="138"/>
      <c r="BM33237" s="138"/>
    </row>
    <row r="33238" spans="62:65" ht="13" thickBot="1">
      <c r="BJ33238" s="138"/>
      <c r="BK33238" s="138"/>
      <c r="BL33238" s="138"/>
      <c r="BM33238" s="138"/>
    </row>
    <row r="33239" spans="62:65" ht="13" thickBot="1">
      <c r="BJ33239" s="138"/>
      <c r="BK33239" s="138"/>
      <c r="BL33239" s="138"/>
      <c r="BM33239" s="138"/>
    </row>
    <row r="33240" spans="62:65" ht="13" thickBot="1">
      <c r="BJ33240" s="138"/>
      <c r="BK33240" s="138"/>
      <c r="BL33240" s="138"/>
      <c r="BM33240" s="138"/>
    </row>
    <row r="33241" spans="62:65" ht="13" thickBot="1">
      <c r="BJ33241" s="138"/>
      <c r="BK33241" s="138"/>
      <c r="BL33241" s="138"/>
      <c r="BM33241" s="138"/>
    </row>
    <row r="33242" spans="62:65" ht="13" thickBot="1">
      <c r="BJ33242" s="138"/>
      <c r="BK33242" s="138"/>
      <c r="BL33242" s="138"/>
      <c r="BM33242" s="138"/>
    </row>
    <row r="33243" spans="62:65" ht="13" thickBot="1">
      <c r="BJ33243" s="138"/>
      <c r="BK33243" s="138"/>
      <c r="BL33243" s="138"/>
      <c r="BM33243" s="138"/>
    </row>
    <row r="33244" spans="62:65" ht="13" thickBot="1">
      <c r="BJ33244" s="138"/>
      <c r="BK33244" s="138"/>
      <c r="BL33244" s="138"/>
      <c r="BM33244" s="138"/>
    </row>
    <row r="33245" spans="62:65" ht="13" thickBot="1">
      <c r="BJ33245" s="138"/>
      <c r="BK33245" s="138"/>
      <c r="BL33245" s="138"/>
      <c r="BM33245" s="138"/>
    </row>
    <row r="33246" spans="62:65" ht="13" thickBot="1">
      <c r="BJ33246" s="138"/>
      <c r="BK33246" s="138"/>
      <c r="BL33246" s="138"/>
      <c r="BM33246" s="138"/>
    </row>
    <row r="33247" spans="62:65" ht="13" thickBot="1">
      <c r="BJ33247" s="138"/>
      <c r="BK33247" s="138"/>
      <c r="BL33247" s="138"/>
      <c r="BM33247" s="138"/>
    </row>
    <row r="33248" spans="62:65" ht="13" thickBot="1">
      <c r="BJ33248" s="138"/>
      <c r="BK33248" s="138"/>
      <c r="BL33248" s="138"/>
      <c r="BM33248" s="138"/>
    </row>
    <row r="33249" spans="62:65" ht="13" thickBot="1">
      <c r="BJ33249" s="138"/>
      <c r="BK33249" s="138"/>
      <c r="BL33249" s="138"/>
      <c r="BM33249" s="138"/>
    </row>
    <row r="33250" spans="62:65" ht="13" thickBot="1">
      <c r="BJ33250" s="138"/>
      <c r="BK33250" s="138"/>
      <c r="BL33250" s="138"/>
      <c r="BM33250" s="138"/>
    </row>
    <row r="33251" spans="62:65" ht="13" thickBot="1">
      <c r="BJ33251" s="138"/>
      <c r="BK33251" s="138"/>
      <c r="BL33251" s="138"/>
      <c r="BM33251" s="138"/>
    </row>
    <row r="33252" spans="62:65" ht="13" thickBot="1">
      <c r="BJ33252" s="138"/>
      <c r="BK33252" s="138"/>
      <c r="BL33252" s="138"/>
      <c r="BM33252" s="138"/>
    </row>
    <row r="33253" spans="62:65" ht="13" thickBot="1">
      <c r="BJ33253" s="138"/>
      <c r="BK33253" s="138"/>
      <c r="BL33253" s="138"/>
      <c r="BM33253" s="138"/>
    </row>
    <row r="33254" spans="62:65" ht="13" thickBot="1">
      <c r="BJ33254" s="138"/>
      <c r="BK33254" s="138"/>
      <c r="BL33254" s="138"/>
      <c r="BM33254" s="138"/>
    </row>
    <row r="33255" spans="62:65" ht="13" thickBot="1">
      <c r="BJ33255" s="138"/>
      <c r="BK33255" s="138"/>
      <c r="BL33255" s="138"/>
      <c r="BM33255" s="138"/>
    </row>
    <row r="33256" spans="62:65" ht="13" thickBot="1">
      <c r="BJ33256" s="138"/>
      <c r="BK33256" s="138"/>
      <c r="BL33256" s="138"/>
      <c r="BM33256" s="138"/>
    </row>
    <row r="33257" spans="62:65" ht="13" thickBot="1">
      <c r="BJ33257" s="138"/>
      <c r="BK33257" s="138"/>
      <c r="BL33257" s="138"/>
      <c r="BM33257" s="138"/>
    </row>
    <row r="33258" spans="62:65" ht="13" thickBot="1">
      <c r="BJ33258" s="138"/>
      <c r="BK33258" s="138"/>
      <c r="BL33258" s="138"/>
      <c r="BM33258" s="138"/>
    </row>
    <row r="33259" spans="62:65" ht="13" thickBot="1">
      <c r="BJ33259" s="138"/>
      <c r="BK33259" s="138"/>
      <c r="BL33259" s="138"/>
      <c r="BM33259" s="138"/>
    </row>
    <row r="33260" spans="62:65" ht="13" thickBot="1">
      <c r="BJ33260" s="138"/>
      <c r="BK33260" s="138"/>
      <c r="BL33260" s="138"/>
      <c r="BM33260" s="138"/>
    </row>
    <row r="33261" spans="62:65" ht="13" thickBot="1">
      <c r="BJ33261" s="138"/>
      <c r="BK33261" s="138"/>
      <c r="BL33261" s="138"/>
      <c r="BM33261" s="138"/>
    </row>
    <row r="33262" spans="62:65" ht="13" thickBot="1">
      <c r="BJ33262" s="138"/>
      <c r="BK33262" s="138"/>
      <c r="BL33262" s="138"/>
      <c r="BM33262" s="138"/>
    </row>
    <row r="33263" spans="62:65" ht="13" thickBot="1">
      <c r="BJ33263" s="138"/>
      <c r="BK33263" s="138"/>
      <c r="BL33263" s="138"/>
      <c r="BM33263" s="138"/>
    </row>
    <row r="33264" spans="62:65" ht="13" thickBot="1">
      <c r="BJ33264" s="138"/>
      <c r="BK33264" s="138"/>
      <c r="BL33264" s="138"/>
      <c r="BM33264" s="138"/>
    </row>
    <row r="33265" spans="62:65" ht="13" thickBot="1">
      <c r="BJ33265" s="138"/>
      <c r="BK33265" s="138"/>
      <c r="BL33265" s="138"/>
      <c r="BM33265" s="138"/>
    </row>
    <row r="33266" spans="62:65" ht="13" thickBot="1">
      <c r="BJ33266" s="138"/>
      <c r="BK33266" s="138"/>
      <c r="BL33266" s="138"/>
      <c r="BM33266" s="138"/>
    </row>
    <row r="33267" spans="62:65" ht="13" thickBot="1">
      <c r="BJ33267" s="138"/>
      <c r="BK33267" s="138"/>
      <c r="BL33267" s="138"/>
      <c r="BM33267" s="138"/>
    </row>
    <row r="33268" spans="62:65" ht="13" thickBot="1">
      <c r="BJ33268" s="138"/>
      <c r="BK33268" s="138"/>
      <c r="BL33268" s="138"/>
      <c r="BM33268" s="138"/>
    </row>
    <row r="33269" spans="62:65" ht="13" thickBot="1">
      <c r="BJ33269" s="138"/>
      <c r="BK33269" s="138"/>
      <c r="BL33269" s="138"/>
      <c r="BM33269" s="138"/>
    </row>
    <row r="33270" spans="62:65" ht="13" thickBot="1">
      <c r="BJ33270" s="138"/>
      <c r="BK33270" s="138"/>
      <c r="BL33270" s="138"/>
      <c r="BM33270" s="138"/>
    </row>
    <row r="33271" spans="62:65" ht="13" thickBot="1">
      <c r="BJ33271" s="138"/>
      <c r="BK33271" s="138"/>
      <c r="BL33271" s="138"/>
      <c r="BM33271" s="138"/>
    </row>
    <row r="33272" spans="62:65" ht="13" thickBot="1">
      <c r="BJ33272" s="138"/>
      <c r="BK33272" s="138"/>
      <c r="BL33272" s="138"/>
      <c r="BM33272" s="138"/>
    </row>
    <row r="33273" spans="62:65" ht="13" thickBot="1">
      <c r="BJ33273" s="138"/>
      <c r="BK33273" s="138"/>
      <c r="BL33273" s="138"/>
      <c r="BM33273" s="138"/>
    </row>
    <row r="33274" spans="62:65" ht="13" thickBot="1">
      <c r="BJ33274" s="138"/>
      <c r="BK33274" s="138"/>
      <c r="BL33274" s="138"/>
      <c r="BM33274" s="138"/>
    </row>
    <row r="33275" spans="62:65" ht="13" thickBot="1">
      <c r="BJ33275" s="138"/>
      <c r="BK33275" s="138"/>
      <c r="BL33275" s="138"/>
      <c r="BM33275" s="138"/>
    </row>
    <row r="33276" spans="62:65" ht="13" thickBot="1">
      <c r="BJ33276" s="138"/>
      <c r="BK33276" s="138"/>
      <c r="BL33276" s="138"/>
      <c r="BM33276" s="138"/>
    </row>
    <row r="33277" spans="62:65" ht="13" thickBot="1">
      <c r="BJ33277" s="138"/>
      <c r="BK33277" s="138"/>
      <c r="BL33277" s="138"/>
      <c r="BM33277" s="138"/>
    </row>
    <row r="33278" spans="62:65" ht="13" thickBot="1">
      <c r="BJ33278" s="138"/>
      <c r="BK33278" s="138"/>
      <c r="BL33278" s="138"/>
      <c r="BM33278" s="138"/>
    </row>
    <row r="33279" spans="62:65" ht="13" thickBot="1">
      <c r="BJ33279" s="138"/>
      <c r="BK33279" s="138"/>
      <c r="BL33279" s="138"/>
      <c r="BM33279" s="138"/>
    </row>
    <row r="33280" spans="62:65" ht="13" thickBot="1">
      <c r="BJ33280" s="138"/>
      <c r="BK33280" s="138"/>
      <c r="BL33280" s="138"/>
      <c r="BM33280" s="138"/>
    </row>
    <row r="33281" spans="62:65" ht="13" thickBot="1">
      <c r="BJ33281" s="138"/>
      <c r="BK33281" s="138"/>
      <c r="BL33281" s="138"/>
      <c r="BM33281" s="138"/>
    </row>
    <row r="33282" spans="62:65" ht="13" thickBot="1">
      <c r="BJ33282" s="138"/>
      <c r="BK33282" s="138"/>
      <c r="BL33282" s="138"/>
      <c r="BM33282" s="138"/>
    </row>
    <row r="33283" spans="62:65" ht="13" thickBot="1">
      <c r="BJ33283" s="138"/>
      <c r="BK33283" s="138"/>
      <c r="BL33283" s="138"/>
      <c r="BM33283" s="138"/>
    </row>
    <row r="33284" spans="62:65" ht="13" thickBot="1">
      <c r="BJ33284" s="138"/>
      <c r="BK33284" s="138"/>
      <c r="BL33284" s="138"/>
      <c r="BM33284" s="138"/>
    </row>
    <row r="33285" spans="62:65" ht="13" thickBot="1">
      <c r="BJ33285" s="138"/>
      <c r="BK33285" s="138"/>
      <c r="BL33285" s="138"/>
      <c r="BM33285" s="138"/>
    </row>
    <row r="33286" spans="62:65" ht="13" thickBot="1">
      <c r="BJ33286" s="138"/>
      <c r="BK33286" s="138"/>
      <c r="BL33286" s="138"/>
      <c r="BM33286" s="138"/>
    </row>
    <row r="33287" spans="62:65" ht="13" thickBot="1">
      <c r="BJ33287" s="138"/>
      <c r="BK33287" s="138"/>
      <c r="BL33287" s="138"/>
      <c r="BM33287" s="138"/>
    </row>
    <row r="33288" spans="62:65" ht="13" thickBot="1">
      <c r="BJ33288" s="138"/>
      <c r="BK33288" s="138"/>
      <c r="BL33288" s="138"/>
      <c r="BM33288" s="138"/>
    </row>
    <row r="33289" spans="62:65" ht="13" thickBot="1">
      <c r="BJ33289" s="138"/>
      <c r="BK33289" s="138"/>
      <c r="BL33289" s="138"/>
      <c r="BM33289" s="138"/>
    </row>
    <row r="33290" spans="62:65" ht="13" thickBot="1">
      <c r="BJ33290" s="138"/>
      <c r="BK33290" s="138"/>
      <c r="BL33290" s="138"/>
      <c r="BM33290" s="138"/>
    </row>
    <row r="33291" spans="62:65" ht="13" thickBot="1">
      <c r="BJ33291" s="138"/>
      <c r="BK33291" s="138"/>
      <c r="BL33291" s="138"/>
      <c r="BM33291" s="138"/>
    </row>
    <row r="33292" spans="62:65" ht="13" thickBot="1">
      <c r="BJ33292" s="138"/>
      <c r="BK33292" s="138"/>
      <c r="BL33292" s="138"/>
      <c r="BM33292" s="138"/>
    </row>
    <row r="33293" spans="62:65" ht="13" thickBot="1">
      <c r="BJ33293" s="138"/>
      <c r="BK33293" s="138"/>
      <c r="BL33293" s="138"/>
      <c r="BM33293" s="138"/>
    </row>
    <row r="33294" spans="62:65" ht="13" thickBot="1">
      <c r="BJ33294" s="138"/>
      <c r="BK33294" s="138"/>
      <c r="BL33294" s="138"/>
      <c r="BM33294" s="138"/>
    </row>
    <row r="33295" spans="62:65" ht="13" thickBot="1">
      <c r="BJ33295" s="138"/>
      <c r="BK33295" s="138"/>
      <c r="BL33295" s="138"/>
      <c r="BM33295" s="138"/>
    </row>
    <row r="33296" spans="62:65" ht="13" thickBot="1">
      <c r="BJ33296" s="138"/>
      <c r="BK33296" s="138"/>
      <c r="BL33296" s="138"/>
      <c r="BM33296" s="138"/>
    </row>
    <row r="33297" spans="62:65" ht="13" thickBot="1">
      <c r="BJ33297" s="138"/>
      <c r="BK33297" s="138"/>
      <c r="BL33297" s="138"/>
      <c r="BM33297" s="138"/>
    </row>
    <row r="33298" spans="62:65" ht="13" thickBot="1">
      <c r="BJ33298" s="138"/>
      <c r="BK33298" s="138"/>
      <c r="BL33298" s="138"/>
      <c r="BM33298" s="138"/>
    </row>
    <row r="33299" spans="62:65" ht="13" thickBot="1">
      <c r="BJ33299" s="138"/>
      <c r="BK33299" s="138"/>
      <c r="BL33299" s="138"/>
      <c r="BM33299" s="138"/>
    </row>
    <row r="33300" spans="62:65" ht="13" thickBot="1">
      <c r="BJ33300" s="138"/>
      <c r="BK33300" s="138"/>
      <c r="BL33300" s="138"/>
      <c r="BM33300" s="138"/>
    </row>
    <row r="33301" spans="62:65" ht="13" thickBot="1">
      <c r="BJ33301" s="138"/>
      <c r="BK33301" s="138"/>
      <c r="BL33301" s="138"/>
      <c r="BM33301" s="138"/>
    </row>
    <row r="33302" spans="62:65" ht="13" thickBot="1">
      <c r="BJ33302" s="138"/>
      <c r="BK33302" s="138"/>
      <c r="BL33302" s="138"/>
      <c r="BM33302" s="138"/>
    </row>
    <row r="33303" spans="62:65" ht="13" thickBot="1">
      <c r="BJ33303" s="138"/>
      <c r="BK33303" s="138"/>
      <c r="BL33303" s="138"/>
      <c r="BM33303" s="138"/>
    </row>
    <row r="33304" spans="62:65" ht="13" thickBot="1">
      <c r="BJ33304" s="138"/>
      <c r="BK33304" s="138"/>
      <c r="BL33304" s="138"/>
      <c r="BM33304" s="138"/>
    </row>
    <row r="33305" spans="62:65" ht="13" thickBot="1">
      <c r="BJ33305" s="138"/>
      <c r="BK33305" s="138"/>
      <c r="BL33305" s="138"/>
      <c r="BM33305" s="138"/>
    </row>
    <row r="33306" spans="62:65" ht="13" thickBot="1">
      <c r="BJ33306" s="138"/>
      <c r="BK33306" s="138"/>
      <c r="BL33306" s="138"/>
      <c r="BM33306" s="138"/>
    </row>
    <row r="33307" spans="62:65" ht="13" thickBot="1">
      <c r="BJ33307" s="138"/>
      <c r="BK33307" s="138"/>
      <c r="BL33307" s="138"/>
      <c r="BM33307" s="138"/>
    </row>
    <row r="33308" spans="62:65" ht="13" thickBot="1">
      <c r="BJ33308" s="138"/>
      <c r="BK33308" s="138"/>
      <c r="BL33308" s="138"/>
      <c r="BM33308" s="138"/>
    </row>
    <row r="33309" spans="62:65" ht="13" thickBot="1">
      <c r="BJ33309" s="138"/>
      <c r="BK33309" s="138"/>
      <c r="BL33309" s="138"/>
      <c r="BM33309" s="138"/>
    </row>
    <row r="33310" spans="62:65" ht="13" thickBot="1">
      <c r="BJ33310" s="138"/>
      <c r="BK33310" s="138"/>
      <c r="BL33310" s="138"/>
      <c r="BM33310" s="138"/>
    </row>
    <row r="33311" spans="62:65" ht="13" thickBot="1">
      <c r="BJ33311" s="138"/>
      <c r="BK33311" s="138"/>
      <c r="BL33311" s="138"/>
      <c r="BM33311" s="138"/>
    </row>
    <row r="33312" spans="62:65" ht="13" thickBot="1">
      <c r="BJ33312" s="138"/>
      <c r="BK33312" s="138"/>
      <c r="BL33312" s="138"/>
      <c r="BM33312" s="138"/>
    </row>
    <row r="33313" spans="62:65" ht="13" thickBot="1">
      <c r="BJ33313" s="138"/>
      <c r="BK33313" s="138"/>
      <c r="BL33313" s="138"/>
      <c r="BM33313" s="138"/>
    </row>
    <row r="33314" spans="62:65" ht="13" thickBot="1">
      <c r="BJ33314" s="138"/>
      <c r="BK33314" s="138"/>
      <c r="BL33314" s="138"/>
      <c r="BM33314" s="138"/>
    </row>
    <row r="33315" spans="62:65" ht="13" thickBot="1">
      <c r="BJ33315" s="138"/>
      <c r="BK33315" s="138"/>
      <c r="BL33315" s="138"/>
      <c r="BM33315" s="138"/>
    </row>
    <row r="33316" spans="62:65" ht="13" thickBot="1">
      <c r="BJ33316" s="138"/>
      <c r="BK33316" s="138"/>
      <c r="BL33316" s="138"/>
      <c r="BM33316" s="138"/>
    </row>
    <row r="33317" spans="62:65" ht="13" thickBot="1">
      <c r="BJ33317" s="138"/>
      <c r="BK33317" s="138"/>
      <c r="BL33317" s="138"/>
      <c r="BM33317" s="138"/>
    </row>
    <row r="33318" spans="62:65" ht="13" thickBot="1">
      <c r="BJ33318" s="138"/>
      <c r="BK33318" s="138"/>
      <c r="BL33318" s="138"/>
      <c r="BM33318" s="138"/>
    </row>
    <row r="33319" spans="62:65" ht="13" thickBot="1">
      <c r="BJ33319" s="138"/>
      <c r="BK33319" s="138"/>
      <c r="BL33319" s="138"/>
      <c r="BM33319" s="138"/>
    </row>
    <row r="33320" spans="62:65" ht="13" thickBot="1">
      <c r="BJ33320" s="138"/>
      <c r="BK33320" s="138"/>
      <c r="BL33320" s="138"/>
      <c r="BM33320" s="138"/>
    </row>
    <row r="33321" spans="62:65" ht="13" thickBot="1">
      <c r="BJ33321" s="138"/>
      <c r="BK33321" s="138"/>
      <c r="BL33321" s="138"/>
      <c r="BM33321" s="138"/>
    </row>
    <row r="33322" spans="62:65" ht="13" thickBot="1">
      <c r="BJ33322" s="138"/>
      <c r="BK33322" s="138"/>
      <c r="BL33322" s="138"/>
      <c r="BM33322" s="138"/>
    </row>
    <row r="33323" spans="62:65" ht="13" thickBot="1">
      <c r="BJ33323" s="138"/>
      <c r="BK33323" s="138"/>
      <c r="BL33323" s="138"/>
      <c r="BM33323" s="138"/>
    </row>
    <row r="33324" spans="62:65" ht="13" thickBot="1">
      <c r="BJ33324" s="138"/>
      <c r="BK33324" s="138"/>
      <c r="BL33324" s="138"/>
      <c r="BM33324" s="138"/>
    </row>
    <row r="33325" spans="62:65" ht="13" thickBot="1">
      <c r="BJ33325" s="138"/>
      <c r="BK33325" s="138"/>
      <c r="BL33325" s="138"/>
      <c r="BM33325" s="138"/>
    </row>
    <row r="33326" spans="62:65" ht="13" thickBot="1">
      <c r="BJ33326" s="138"/>
      <c r="BK33326" s="138"/>
      <c r="BL33326" s="138"/>
      <c r="BM33326" s="138"/>
    </row>
    <row r="33327" spans="62:65" ht="13" thickBot="1">
      <c r="BJ33327" s="138"/>
      <c r="BK33327" s="138"/>
      <c r="BL33327" s="138"/>
      <c r="BM33327" s="138"/>
    </row>
    <row r="33328" spans="62:65" ht="13" thickBot="1">
      <c r="BJ33328" s="138"/>
      <c r="BK33328" s="138"/>
      <c r="BL33328" s="138"/>
      <c r="BM33328" s="138"/>
    </row>
    <row r="33329" spans="62:65" ht="13" thickBot="1">
      <c r="BJ33329" s="138"/>
      <c r="BK33329" s="138"/>
      <c r="BL33329" s="138"/>
      <c r="BM33329" s="138"/>
    </row>
    <row r="33330" spans="62:65" ht="13" thickBot="1">
      <c r="BJ33330" s="138"/>
      <c r="BK33330" s="138"/>
      <c r="BL33330" s="138"/>
      <c r="BM33330" s="138"/>
    </row>
    <row r="33331" spans="62:65" ht="13" thickBot="1">
      <c r="BJ33331" s="138"/>
      <c r="BK33331" s="138"/>
      <c r="BL33331" s="138"/>
      <c r="BM33331" s="138"/>
    </row>
    <row r="33332" spans="62:65" ht="13" thickBot="1">
      <c r="BJ33332" s="138"/>
      <c r="BK33332" s="138"/>
      <c r="BL33332" s="138"/>
      <c r="BM33332" s="138"/>
    </row>
    <row r="33333" spans="62:65" ht="13" thickBot="1">
      <c r="BJ33333" s="138"/>
      <c r="BK33333" s="138"/>
      <c r="BL33333" s="138"/>
      <c r="BM33333" s="138"/>
    </row>
    <row r="33334" spans="62:65" ht="13" thickBot="1">
      <c r="BJ33334" s="138"/>
      <c r="BK33334" s="138"/>
      <c r="BL33334" s="138"/>
      <c r="BM33334" s="138"/>
    </row>
    <row r="33335" spans="62:65" ht="13" thickBot="1">
      <c r="BJ33335" s="138"/>
      <c r="BK33335" s="138"/>
      <c r="BL33335" s="138"/>
      <c r="BM33335" s="138"/>
    </row>
    <row r="33336" spans="62:65" ht="13" thickBot="1">
      <c r="BJ33336" s="138"/>
      <c r="BK33336" s="138"/>
      <c r="BL33336" s="138"/>
      <c r="BM33336" s="138"/>
    </row>
    <row r="33337" spans="62:65" ht="13" thickBot="1">
      <c r="BJ33337" s="138"/>
      <c r="BK33337" s="138"/>
      <c r="BL33337" s="138"/>
      <c r="BM33337" s="138"/>
    </row>
    <row r="33338" spans="62:65" ht="13" thickBot="1">
      <c r="BJ33338" s="138"/>
      <c r="BK33338" s="138"/>
      <c r="BL33338" s="138"/>
      <c r="BM33338" s="138"/>
    </row>
    <row r="33339" spans="62:65" ht="13" thickBot="1">
      <c r="BJ33339" s="138"/>
      <c r="BK33339" s="138"/>
      <c r="BL33339" s="138"/>
      <c r="BM33339" s="138"/>
    </row>
    <row r="33340" spans="62:65" ht="13" thickBot="1">
      <c r="BJ33340" s="138"/>
      <c r="BK33340" s="138"/>
      <c r="BL33340" s="138"/>
      <c r="BM33340" s="138"/>
    </row>
    <row r="33341" spans="62:65" ht="13" thickBot="1">
      <c r="BJ33341" s="138"/>
      <c r="BK33341" s="138"/>
      <c r="BL33341" s="138"/>
      <c r="BM33341" s="138"/>
    </row>
    <row r="33342" spans="62:65" ht="13" thickBot="1">
      <c r="BJ33342" s="138"/>
      <c r="BK33342" s="138"/>
      <c r="BL33342" s="138"/>
      <c r="BM33342" s="138"/>
    </row>
    <row r="33343" spans="62:65" ht="13" thickBot="1">
      <c r="BJ33343" s="138"/>
      <c r="BK33343" s="138"/>
      <c r="BL33343" s="138"/>
      <c r="BM33343" s="138"/>
    </row>
    <row r="33344" spans="62:65" ht="13" thickBot="1">
      <c r="BJ33344" s="138"/>
      <c r="BK33344" s="138"/>
      <c r="BL33344" s="138"/>
      <c r="BM33344" s="138"/>
    </row>
    <row r="33345" spans="62:65" ht="13" thickBot="1">
      <c r="BJ33345" s="138"/>
      <c r="BK33345" s="138"/>
      <c r="BL33345" s="138"/>
      <c r="BM33345" s="138"/>
    </row>
    <row r="33346" spans="62:65" ht="13" thickBot="1">
      <c r="BJ33346" s="138"/>
      <c r="BK33346" s="138"/>
      <c r="BL33346" s="138"/>
      <c r="BM33346" s="138"/>
    </row>
    <row r="33347" spans="62:65" ht="13" thickBot="1">
      <c r="BJ33347" s="138"/>
      <c r="BK33347" s="138"/>
      <c r="BL33347" s="138"/>
      <c r="BM33347" s="138"/>
    </row>
    <row r="33348" spans="62:65" ht="13" thickBot="1">
      <c r="BJ33348" s="138"/>
      <c r="BK33348" s="138"/>
      <c r="BL33348" s="138"/>
      <c r="BM33348" s="138"/>
    </row>
    <row r="33349" spans="62:65" ht="13" thickBot="1">
      <c r="BJ33349" s="138"/>
      <c r="BK33349" s="138"/>
      <c r="BL33349" s="138"/>
      <c r="BM33349" s="138"/>
    </row>
    <row r="33350" spans="62:65" ht="13" thickBot="1">
      <c r="BJ33350" s="138"/>
      <c r="BK33350" s="138"/>
      <c r="BL33350" s="138"/>
      <c r="BM33350" s="138"/>
    </row>
    <row r="33351" spans="62:65" ht="13" thickBot="1">
      <c r="BJ33351" s="138"/>
      <c r="BK33351" s="138"/>
      <c r="BL33351" s="138"/>
      <c r="BM33351" s="138"/>
    </row>
    <row r="33352" spans="62:65" ht="13" thickBot="1">
      <c r="BJ33352" s="138"/>
      <c r="BK33352" s="138"/>
      <c r="BL33352" s="138"/>
      <c r="BM33352" s="138"/>
    </row>
    <row r="33353" spans="62:65" ht="13" thickBot="1">
      <c r="BJ33353" s="138"/>
      <c r="BK33353" s="138"/>
      <c r="BL33353" s="138"/>
      <c r="BM33353" s="138"/>
    </row>
    <row r="33354" spans="62:65" ht="13" thickBot="1">
      <c r="BJ33354" s="138"/>
      <c r="BK33354" s="138"/>
      <c r="BL33354" s="138"/>
      <c r="BM33354" s="138"/>
    </row>
    <row r="33355" spans="62:65" ht="13" thickBot="1">
      <c r="BJ33355" s="138"/>
      <c r="BK33355" s="138"/>
      <c r="BL33355" s="138"/>
      <c r="BM33355" s="138"/>
    </row>
    <row r="33356" spans="62:65" ht="13" thickBot="1">
      <c r="BJ33356" s="138"/>
      <c r="BK33356" s="138"/>
      <c r="BL33356" s="138"/>
      <c r="BM33356" s="138"/>
    </row>
    <row r="33357" spans="62:65" ht="13" thickBot="1">
      <c r="BJ33357" s="138"/>
      <c r="BK33357" s="138"/>
      <c r="BL33357" s="138"/>
      <c r="BM33357" s="138"/>
    </row>
    <row r="33358" spans="62:65" ht="13" thickBot="1">
      <c r="BJ33358" s="138"/>
      <c r="BK33358" s="138"/>
      <c r="BL33358" s="138"/>
      <c r="BM33358" s="138"/>
    </row>
    <row r="33359" spans="62:65" ht="13" thickBot="1">
      <c r="BJ33359" s="138"/>
      <c r="BK33359" s="138"/>
      <c r="BL33359" s="138"/>
      <c r="BM33359" s="138"/>
    </row>
    <row r="33360" spans="62:65" ht="13" thickBot="1">
      <c r="BJ33360" s="138"/>
      <c r="BK33360" s="138"/>
      <c r="BL33360" s="138"/>
      <c r="BM33360" s="138"/>
    </row>
    <row r="33361" spans="62:65" ht="13" thickBot="1">
      <c r="BJ33361" s="138"/>
      <c r="BK33361" s="138"/>
      <c r="BL33361" s="138"/>
      <c r="BM33361" s="138"/>
    </row>
    <row r="33362" spans="62:65" ht="13" thickBot="1">
      <c r="BJ33362" s="138"/>
      <c r="BK33362" s="138"/>
      <c r="BL33362" s="138"/>
      <c r="BM33362" s="138"/>
    </row>
    <row r="33363" spans="62:65" ht="13" thickBot="1">
      <c r="BJ33363" s="138"/>
      <c r="BK33363" s="138"/>
      <c r="BL33363" s="138"/>
      <c r="BM33363" s="138"/>
    </row>
    <row r="33364" spans="62:65" ht="13" thickBot="1">
      <c r="BJ33364" s="138"/>
      <c r="BK33364" s="138"/>
      <c r="BL33364" s="138"/>
      <c r="BM33364" s="138"/>
    </row>
    <row r="33365" spans="62:65" ht="13" thickBot="1">
      <c r="BJ33365" s="138"/>
      <c r="BK33365" s="138"/>
      <c r="BL33365" s="138"/>
      <c r="BM33365" s="138"/>
    </row>
    <row r="33366" spans="62:65" ht="13" thickBot="1">
      <c r="BJ33366" s="138"/>
      <c r="BK33366" s="138"/>
      <c r="BL33366" s="138"/>
      <c r="BM33366" s="138"/>
    </row>
    <row r="33367" spans="62:65" ht="13" thickBot="1">
      <c r="BJ33367" s="138"/>
      <c r="BK33367" s="138"/>
      <c r="BL33367" s="138"/>
      <c r="BM33367" s="138"/>
    </row>
    <row r="33368" spans="62:65" ht="13" thickBot="1">
      <c r="BJ33368" s="138"/>
      <c r="BK33368" s="138"/>
      <c r="BL33368" s="138"/>
      <c r="BM33368" s="138"/>
    </row>
    <row r="33369" spans="62:65" ht="13" thickBot="1">
      <c r="BJ33369" s="138"/>
      <c r="BK33369" s="138"/>
      <c r="BL33369" s="138"/>
      <c r="BM33369" s="138"/>
    </row>
    <row r="33370" spans="62:65" ht="13" thickBot="1">
      <c r="BJ33370" s="138"/>
      <c r="BK33370" s="138"/>
      <c r="BL33370" s="138"/>
      <c r="BM33370" s="138"/>
    </row>
    <row r="33371" spans="62:65" ht="13" thickBot="1">
      <c r="BJ33371" s="138"/>
      <c r="BK33371" s="138"/>
      <c r="BL33371" s="138"/>
      <c r="BM33371" s="138"/>
    </row>
    <row r="33372" spans="62:65" ht="13" thickBot="1">
      <c r="BJ33372" s="138"/>
      <c r="BK33372" s="138"/>
      <c r="BL33372" s="138"/>
      <c r="BM33372" s="138"/>
    </row>
    <row r="33373" spans="62:65" ht="13" thickBot="1">
      <c r="BJ33373" s="138"/>
      <c r="BK33373" s="138"/>
      <c r="BL33373" s="138"/>
      <c r="BM33373" s="138"/>
    </row>
    <row r="33374" spans="62:65" ht="13" thickBot="1">
      <c r="BJ33374" s="138"/>
      <c r="BK33374" s="138"/>
      <c r="BL33374" s="138"/>
      <c r="BM33374" s="138"/>
    </row>
    <row r="33375" spans="62:65" ht="13" thickBot="1">
      <c r="BJ33375" s="138"/>
      <c r="BK33375" s="138"/>
      <c r="BL33375" s="138"/>
      <c r="BM33375" s="138"/>
    </row>
    <row r="33376" spans="62:65" ht="13" thickBot="1">
      <c r="BJ33376" s="138"/>
      <c r="BK33376" s="138"/>
      <c r="BL33376" s="138"/>
      <c r="BM33376" s="138"/>
    </row>
    <row r="33377" spans="62:65" ht="13" thickBot="1">
      <c r="BJ33377" s="138"/>
      <c r="BK33377" s="138"/>
      <c r="BL33377" s="138"/>
      <c r="BM33377" s="138"/>
    </row>
    <row r="33378" spans="62:65" ht="13" thickBot="1">
      <c r="BJ33378" s="138"/>
      <c r="BK33378" s="138"/>
      <c r="BL33378" s="138"/>
      <c r="BM33378" s="138"/>
    </row>
    <row r="33379" spans="62:65" ht="13" thickBot="1">
      <c r="BJ33379" s="138"/>
      <c r="BK33379" s="138"/>
      <c r="BL33379" s="138"/>
      <c r="BM33379" s="138"/>
    </row>
    <row r="33380" spans="62:65" ht="13" thickBot="1">
      <c r="BJ33380" s="138"/>
      <c r="BK33380" s="138"/>
      <c r="BL33380" s="138"/>
      <c r="BM33380" s="138"/>
    </row>
    <row r="33381" spans="62:65" ht="13" thickBot="1">
      <c r="BJ33381" s="138"/>
      <c r="BK33381" s="138"/>
      <c r="BL33381" s="138"/>
      <c r="BM33381" s="138"/>
    </row>
    <row r="33382" spans="62:65" ht="13" thickBot="1">
      <c r="BJ33382" s="138"/>
      <c r="BK33382" s="138"/>
      <c r="BL33382" s="138"/>
      <c r="BM33382" s="138"/>
    </row>
    <row r="33383" spans="62:65" ht="13" thickBot="1">
      <c r="BJ33383" s="138"/>
      <c r="BK33383" s="138"/>
      <c r="BL33383" s="138"/>
      <c r="BM33383" s="138"/>
    </row>
    <row r="33384" spans="62:65" ht="13" thickBot="1">
      <c r="BJ33384" s="138"/>
      <c r="BK33384" s="138"/>
      <c r="BL33384" s="138"/>
      <c r="BM33384" s="138"/>
    </row>
    <row r="33385" spans="62:65" ht="13" thickBot="1">
      <c r="BJ33385" s="138"/>
      <c r="BK33385" s="138"/>
      <c r="BL33385" s="138"/>
      <c r="BM33385" s="138"/>
    </row>
    <row r="33386" spans="62:65" ht="13" thickBot="1">
      <c r="BJ33386" s="138"/>
      <c r="BK33386" s="138"/>
      <c r="BL33386" s="138"/>
      <c r="BM33386" s="138"/>
    </row>
    <row r="33387" spans="62:65" ht="13" thickBot="1">
      <c r="BJ33387" s="138"/>
      <c r="BK33387" s="138"/>
      <c r="BL33387" s="138"/>
      <c r="BM33387" s="138"/>
    </row>
    <row r="33388" spans="62:65" ht="13" thickBot="1">
      <c r="BJ33388" s="138"/>
      <c r="BK33388" s="138"/>
      <c r="BL33388" s="138"/>
      <c r="BM33388" s="138"/>
    </row>
    <row r="33389" spans="62:65" ht="13" thickBot="1">
      <c r="BJ33389" s="138"/>
      <c r="BK33389" s="138"/>
      <c r="BL33389" s="138"/>
      <c r="BM33389" s="138"/>
    </row>
    <row r="33390" spans="62:65" ht="13" thickBot="1">
      <c r="BJ33390" s="138"/>
      <c r="BK33390" s="138"/>
      <c r="BL33390" s="138"/>
      <c r="BM33390" s="138"/>
    </row>
    <row r="33391" spans="62:65" ht="13" thickBot="1">
      <c r="BJ33391" s="138"/>
      <c r="BK33391" s="138"/>
      <c r="BL33391" s="138"/>
      <c r="BM33391" s="138"/>
    </row>
    <row r="33392" spans="62:65" ht="13" thickBot="1">
      <c r="BJ33392" s="138"/>
      <c r="BK33392" s="138"/>
      <c r="BL33392" s="138"/>
      <c r="BM33392" s="138"/>
    </row>
    <row r="33393" spans="62:65" ht="13" thickBot="1">
      <c r="BJ33393" s="138"/>
      <c r="BK33393" s="138"/>
      <c r="BL33393" s="138"/>
      <c r="BM33393" s="138"/>
    </row>
    <row r="33394" spans="62:65" ht="13" thickBot="1">
      <c r="BJ33394" s="138"/>
      <c r="BK33394" s="138"/>
      <c r="BL33394" s="138"/>
      <c r="BM33394" s="138"/>
    </row>
    <row r="33395" spans="62:65" ht="13" thickBot="1">
      <c r="BJ33395" s="138"/>
      <c r="BK33395" s="138"/>
      <c r="BL33395" s="138"/>
      <c r="BM33395" s="138"/>
    </row>
    <row r="33396" spans="62:65" ht="13" thickBot="1">
      <c r="BJ33396" s="138"/>
      <c r="BK33396" s="138"/>
      <c r="BL33396" s="138"/>
      <c r="BM33396" s="138"/>
    </row>
    <row r="33397" spans="62:65" ht="13" thickBot="1">
      <c r="BJ33397" s="138"/>
      <c r="BK33397" s="138"/>
      <c r="BL33397" s="138"/>
      <c r="BM33397" s="138"/>
    </row>
    <row r="33398" spans="62:65" ht="13" thickBot="1">
      <c r="BJ33398" s="138"/>
      <c r="BK33398" s="138"/>
      <c r="BL33398" s="138"/>
      <c r="BM33398" s="138"/>
    </row>
    <row r="33399" spans="62:65" ht="13" thickBot="1">
      <c r="BJ33399" s="138"/>
      <c r="BK33399" s="138"/>
      <c r="BL33399" s="138"/>
      <c r="BM33399" s="138"/>
    </row>
    <row r="33400" spans="62:65" ht="13" thickBot="1">
      <c r="BJ33400" s="138"/>
      <c r="BK33400" s="138"/>
      <c r="BL33400" s="138"/>
      <c r="BM33400" s="138"/>
    </row>
    <row r="33401" spans="62:65" ht="13" thickBot="1">
      <c r="BJ33401" s="138"/>
      <c r="BK33401" s="138"/>
      <c r="BL33401" s="138"/>
      <c r="BM33401" s="138"/>
    </row>
    <row r="33402" spans="62:65" ht="13" thickBot="1">
      <c r="BJ33402" s="138"/>
      <c r="BK33402" s="138"/>
      <c r="BL33402" s="138"/>
      <c r="BM33402" s="138"/>
    </row>
    <row r="33403" spans="62:65" ht="13" thickBot="1">
      <c r="BJ33403" s="138"/>
      <c r="BK33403" s="138"/>
      <c r="BL33403" s="138"/>
      <c r="BM33403" s="138"/>
    </row>
    <row r="33404" spans="62:65" ht="13" thickBot="1">
      <c r="BJ33404" s="138"/>
      <c r="BK33404" s="138"/>
      <c r="BL33404" s="138"/>
      <c r="BM33404" s="138"/>
    </row>
    <row r="33405" spans="62:65" ht="13" thickBot="1">
      <c r="BJ33405" s="138"/>
      <c r="BK33405" s="138"/>
      <c r="BL33405" s="138"/>
      <c r="BM33405" s="138"/>
    </row>
    <row r="33406" spans="62:65" ht="13" thickBot="1">
      <c r="BJ33406" s="138"/>
      <c r="BK33406" s="138"/>
      <c r="BL33406" s="138"/>
      <c r="BM33406" s="138"/>
    </row>
    <row r="33407" spans="62:65" ht="13" thickBot="1">
      <c r="BJ33407" s="138"/>
      <c r="BK33407" s="138"/>
      <c r="BL33407" s="138"/>
      <c r="BM33407" s="138"/>
    </row>
    <row r="33408" spans="62:65" ht="13" thickBot="1">
      <c r="BJ33408" s="138"/>
      <c r="BK33408" s="138"/>
      <c r="BL33408" s="138"/>
      <c r="BM33408" s="138"/>
    </row>
    <row r="33409" spans="62:65" ht="13" thickBot="1">
      <c r="BJ33409" s="138"/>
      <c r="BK33409" s="138"/>
      <c r="BL33409" s="138"/>
      <c r="BM33409" s="138"/>
    </row>
    <row r="33410" spans="62:65" ht="13" thickBot="1">
      <c r="BJ33410" s="138"/>
      <c r="BK33410" s="138"/>
      <c r="BL33410" s="138"/>
      <c r="BM33410" s="138"/>
    </row>
    <row r="33411" spans="62:65" ht="13" thickBot="1">
      <c r="BJ33411" s="138"/>
      <c r="BK33411" s="138"/>
      <c r="BL33411" s="138"/>
      <c r="BM33411" s="138"/>
    </row>
    <row r="33412" spans="62:65" ht="13" thickBot="1">
      <c r="BJ33412" s="138"/>
      <c r="BK33412" s="138"/>
      <c r="BL33412" s="138"/>
      <c r="BM33412" s="138"/>
    </row>
    <row r="33413" spans="62:65" ht="13" thickBot="1">
      <c r="BJ33413" s="138"/>
      <c r="BK33413" s="138"/>
      <c r="BL33413" s="138"/>
      <c r="BM33413" s="138"/>
    </row>
    <row r="33414" spans="62:65" ht="13" thickBot="1">
      <c r="BJ33414" s="138"/>
      <c r="BK33414" s="138"/>
      <c r="BL33414" s="138"/>
      <c r="BM33414" s="138"/>
    </row>
    <row r="33415" spans="62:65" ht="13" thickBot="1">
      <c r="BJ33415" s="138"/>
      <c r="BK33415" s="138"/>
      <c r="BL33415" s="138"/>
      <c r="BM33415" s="138"/>
    </row>
    <row r="33416" spans="62:65" ht="13" thickBot="1">
      <c r="BJ33416" s="138"/>
      <c r="BK33416" s="138"/>
      <c r="BL33416" s="138"/>
      <c r="BM33416" s="138"/>
    </row>
    <row r="33417" spans="62:65" ht="13" thickBot="1">
      <c r="BJ33417" s="138"/>
      <c r="BK33417" s="138"/>
      <c r="BL33417" s="138"/>
      <c r="BM33417" s="138"/>
    </row>
    <row r="33418" spans="62:65" ht="13" thickBot="1">
      <c r="BJ33418" s="138"/>
      <c r="BK33418" s="138"/>
      <c r="BL33418" s="138"/>
      <c r="BM33418" s="138"/>
    </row>
    <row r="33419" spans="62:65" ht="13" thickBot="1">
      <c r="BJ33419" s="138"/>
      <c r="BK33419" s="138"/>
      <c r="BL33419" s="138"/>
      <c r="BM33419" s="138"/>
    </row>
    <row r="33420" spans="62:65" ht="13" thickBot="1">
      <c r="BJ33420" s="138"/>
      <c r="BK33420" s="138"/>
      <c r="BL33420" s="138"/>
      <c r="BM33420" s="138"/>
    </row>
    <row r="33421" spans="62:65" ht="13" thickBot="1">
      <c r="BJ33421" s="138"/>
      <c r="BK33421" s="138"/>
      <c r="BL33421" s="138"/>
      <c r="BM33421" s="138"/>
    </row>
    <row r="33422" spans="62:65" ht="13" thickBot="1">
      <c r="BJ33422" s="138"/>
      <c r="BK33422" s="138"/>
      <c r="BL33422" s="138"/>
      <c r="BM33422" s="138"/>
    </row>
    <row r="33423" spans="62:65" ht="13" thickBot="1">
      <c r="BJ33423" s="138"/>
      <c r="BK33423" s="138"/>
      <c r="BL33423" s="138"/>
      <c r="BM33423" s="138"/>
    </row>
    <row r="33424" spans="62:65" ht="13" thickBot="1">
      <c r="BJ33424" s="138"/>
      <c r="BK33424" s="138"/>
      <c r="BL33424" s="138"/>
      <c r="BM33424" s="138"/>
    </row>
    <row r="33425" spans="62:65" ht="13" thickBot="1">
      <c r="BJ33425" s="138"/>
      <c r="BK33425" s="138"/>
      <c r="BL33425" s="138"/>
      <c r="BM33425" s="138"/>
    </row>
    <row r="33426" spans="62:65" ht="13" thickBot="1">
      <c r="BJ33426" s="138"/>
      <c r="BK33426" s="138"/>
      <c r="BL33426" s="138"/>
      <c r="BM33426" s="138"/>
    </row>
    <row r="33427" spans="62:65" ht="13" thickBot="1">
      <c r="BJ33427" s="138"/>
      <c r="BK33427" s="138"/>
      <c r="BL33427" s="138"/>
      <c r="BM33427" s="138"/>
    </row>
    <row r="33428" spans="62:65" ht="13" thickBot="1">
      <c r="BJ33428" s="138"/>
      <c r="BK33428" s="138"/>
      <c r="BL33428" s="138"/>
      <c r="BM33428" s="138"/>
    </row>
    <row r="33429" spans="62:65" ht="13" thickBot="1">
      <c r="BJ33429" s="138"/>
      <c r="BK33429" s="138"/>
      <c r="BL33429" s="138"/>
      <c r="BM33429" s="138"/>
    </row>
    <row r="33430" spans="62:65" ht="13" thickBot="1">
      <c r="BJ33430" s="138"/>
      <c r="BK33430" s="138"/>
      <c r="BL33430" s="138"/>
      <c r="BM33430" s="138"/>
    </row>
    <row r="33431" spans="62:65" ht="13" thickBot="1">
      <c r="BJ33431" s="138"/>
      <c r="BK33431" s="138"/>
      <c r="BL33431" s="138"/>
      <c r="BM33431" s="138"/>
    </row>
    <row r="33432" spans="62:65" ht="13" thickBot="1">
      <c r="BJ33432" s="138"/>
      <c r="BK33432" s="138"/>
      <c r="BL33432" s="138"/>
      <c r="BM33432" s="138"/>
    </row>
    <row r="33433" spans="62:65" ht="13" thickBot="1">
      <c r="BJ33433" s="138"/>
      <c r="BK33433" s="138"/>
      <c r="BL33433" s="138"/>
      <c r="BM33433" s="138"/>
    </row>
    <row r="33434" spans="62:65" ht="13" thickBot="1">
      <c r="BJ33434" s="138"/>
      <c r="BK33434" s="138"/>
      <c r="BL33434" s="138"/>
      <c r="BM33434" s="138"/>
    </row>
    <row r="33435" spans="62:65" ht="13" thickBot="1">
      <c r="BJ33435" s="138"/>
      <c r="BK33435" s="138"/>
      <c r="BL33435" s="138"/>
      <c r="BM33435" s="138"/>
    </row>
    <row r="33436" spans="62:65" ht="13" thickBot="1">
      <c r="BJ33436" s="138"/>
      <c r="BK33436" s="138"/>
      <c r="BL33436" s="138"/>
      <c r="BM33436" s="138"/>
    </row>
    <row r="33437" spans="62:65" ht="13" thickBot="1">
      <c r="BJ33437" s="138"/>
      <c r="BK33437" s="138"/>
      <c r="BL33437" s="138"/>
      <c r="BM33437" s="138"/>
    </row>
    <row r="33438" spans="62:65" ht="13" thickBot="1">
      <c r="BJ33438" s="138"/>
      <c r="BK33438" s="138"/>
      <c r="BL33438" s="138"/>
      <c r="BM33438" s="138"/>
    </row>
    <row r="33439" spans="62:65" ht="13" thickBot="1">
      <c r="BJ33439" s="138"/>
      <c r="BK33439" s="138"/>
      <c r="BL33439" s="138"/>
      <c r="BM33439" s="138"/>
    </row>
    <row r="33440" spans="62:65" ht="13" thickBot="1">
      <c r="BJ33440" s="138"/>
      <c r="BK33440" s="138"/>
      <c r="BL33440" s="138"/>
      <c r="BM33440" s="138"/>
    </row>
    <row r="33441" spans="62:65" ht="13" thickBot="1">
      <c r="BJ33441" s="138"/>
      <c r="BK33441" s="138"/>
      <c r="BL33441" s="138"/>
      <c r="BM33441" s="138"/>
    </row>
    <row r="33442" spans="62:65" ht="13" thickBot="1">
      <c r="BJ33442" s="138"/>
      <c r="BK33442" s="138"/>
      <c r="BL33442" s="138"/>
      <c r="BM33442" s="138"/>
    </row>
    <row r="33443" spans="62:65" ht="13" thickBot="1">
      <c r="BJ33443" s="138"/>
      <c r="BK33443" s="138"/>
      <c r="BL33443" s="138"/>
      <c r="BM33443" s="138"/>
    </row>
    <row r="33444" spans="62:65" ht="13" thickBot="1">
      <c r="BJ33444" s="138"/>
      <c r="BK33444" s="138"/>
      <c r="BL33444" s="138"/>
      <c r="BM33444" s="138"/>
    </row>
    <row r="33445" spans="62:65" ht="13" thickBot="1">
      <c r="BJ33445" s="138"/>
      <c r="BK33445" s="138"/>
      <c r="BL33445" s="138"/>
      <c r="BM33445" s="138"/>
    </row>
    <row r="33446" spans="62:65" ht="13" thickBot="1">
      <c r="BJ33446" s="138"/>
      <c r="BK33446" s="138"/>
      <c r="BL33446" s="138"/>
      <c r="BM33446" s="138"/>
    </row>
    <row r="33447" spans="62:65" ht="13" thickBot="1">
      <c r="BJ33447" s="138"/>
      <c r="BK33447" s="138"/>
      <c r="BL33447" s="138"/>
      <c r="BM33447" s="138"/>
    </row>
    <row r="33448" spans="62:65" ht="13" thickBot="1">
      <c r="BJ33448" s="138"/>
      <c r="BK33448" s="138"/>
      <c r="BL33448" s="138"/>
      <c r="BM33448" s="138"/>
    </row>
    <row r="33449" spans="62:65" ht="13" thickBot="1">
      <c r="BJ33449" s="138"/>
      <c r="BK33449" s="138"/>
      <c r="BL33449" s="138"/>
      <c r="BM33449" s="138"/>
    </row>
    <row r="33450" spans="62:65" ht="13" thickBot="1">
      <c r="BJ33450" s="138"/>
      <c r="BK33450" s="138"/>
      <c r="BL33450" s="138"/>
      <c r="BM33450" s="138"/>
    </row>
    <row r="33451" spans="62:65" ht="13" thickBot="1">
      <c r="BJ33451" s="138"/>
      <c r="BK33451" s="138"/>
      <c r="BL33451" s="138"/>
      <c r="BM33451" s="138"/>
    </row>
    <row r="33452" spans="62:65" ht="13" thickBot="1">
      <c r="BJ33452" s="138"/>
      <c r="BK33452" s="138"/>
      <c r="BL33452" s="138"/>
      <c r="BM33452" s="138"/>
    </row>
    <row r="33453" spans="62:65" ht="13" thickBot="1">
      <c r="BJ33453" s="138"/>
      <c r="BK33453" s="138"/>
      <c r="BL33453" s="138"/>
      <c r="BM33453" s="138"/>
    </row>
    <row r="33454" spans="62:65" ht="13" thickBot="1">
      <c r="BJ33454" s="138"/>
      <c r="BK33454" s="138"/>
      <c r="BL33454" s="138"/>
      <c r="BM33454" s="138"/>
    </row>
    <row r="33455" spans="62:65" ht="13" thickBot="1">
      <c r="BJ33455" s="138"/>
      <c r="BK33455" s="138"/>
      <c r="BL33455" s="138"/>
      <c r="BM33455" s="138"/>
    </row>
    <row r="33456" spans="62:65" ht="13" thickBot="1">
      <c r="BJ33456" s="138"/>
      <c r="BK33456" s="138"/>
      <c r="BL33456" s="138"/>
      <c r="BM33456" s="138"/>
    </row>
    <row r="33457" spans="62:65" ht="13" thickBot="1">
      <c r="BJ33457" s="138"/>
      <c r="BK33457" s="138"/>
      <c r="BL33457" s="138"/>
      <c r="BM33457" s="138"/>
    </row>
    <row r="33458" spans="62:65" ht="13" thickBot="1">
      <c r="BJ33458" s="138"/>
      <c r="BK33458" s="138"/>
      <c r="BL33458" s="138"/>
      <c r="BM33458" s="138"/>
    </row>
    <row r="33459" spans="62:65" ht="13" thickBot="1">
      <c r="BJ33459" s="138"/>
      <c r="BK33459" s="138"/>
      <c r="BL33459" s="138"/>
      <c r="BM33459" s="138"/>
    </row>
    <row r="33460" spans="62:65" ht="13" thickBot="1">
      <c r="BJ33460" s="138"/>
      <c r="BK33460" s="138"/>
      <c r="BL33460" s="138"/>
      <c r="BM33460" s="138"/>
    </row>
    <row r="33461" spans="62:65" ht="13" thickBot="1">
      <c r="BJ33461" s="138"/>
      <c r="BK33461" s="138"/>
      <c r="BL33461" s="138"/>
      <c r="BM33461" s="138"/>
    </row>
    <row r="33462" spans="62:65" ht="13" thickBot="1">
      <c r="BJ33462" s="138"/>
      <c r="BK33462" s="138"/>
      <c r="BL33462" s="138"/>
      <c r="BM33462" s="138"/>
    </row>
    <row r="33463" spans="62:65" ht="13" thickBot="1">
      <c r="BJ33463" s="138"/>
      <c r="BK33463" s="138"/>
      <c r="BL33463" s="138"/>
      <c r="BM33463" s="138"/>
    </row>
    <row r="33464" spans="62:65" ht="13" thickBot="1">
      <c r="BJ33464" s="138"/>
      <c r="BK33464" s="138"/>
      <c r="BL33464" s="138"/>
      <c r="BM33464" s="138"/>
    </row>
    <row r="33465" spans="62:65" ht="13" thickBot="1">
      <c r="BJ33465" s="138"/>
      <c r="BK33465" s="138"/>
      <c r="BL33465" s="138"/>
      <c r="BM33465" s="138"/>
    </row>
    <row r="33466" spans="62:65" ht="13" thickBot="1">
      <c r="BJ33466" s="138"/>
      <c r="BK33466" s="138"/>
      <c r="BL33466" s="138"/>
      <c r="BM33466" s="138"/>
    </row>
    <row r="33467" spans="62:65" ht="13" thickBot="1">
      <c r="BJ33467" s="138"/>
      <c r="BK33467" s="138"/>
      <c r="BL33467" s="138"/>
      <c r="BM33467" s="138"/>
    </row>
    <row r="33468" spans="62:65" ht="13" thickBot="1">
      <c r="BJ33468" s="138"/>
      <c r="BK33468" s="138"/>
      <c r="BL33468" s="138"/>
      <c r="BM33468" s="138"/>
    </row>
    <row r="33469" spans="62:65" ht="13" thickBot="1">
      <c r="BJ33469" s="138"/>
      <c r="BK33469" s="138"/>
      <c r="BL33469" s="138"/>
      <c r="BM33469" s="138"/>
    </row>
    <row r="33470" spans="62:65" ht="13" thickBot="1">
      <c r="BJ33470" s="138"/>
      <c r="BK33470" s="138"/>
      <c r="BL33470" s="138"/>
      <c r="BM33470" s="138"/>
    </row>
    <row r="33471" spans="62:65" ht="13" thickBot="1">
      <c r="BJ33471" s="138"/>
      <c r="BK33471" s="138"/>
      <c r="BL33471" s="138"/>
      <c r="BM33471" s="138"/>
    </row>
    <row r="33472" spans="62:65" ht="13" thickBot="1">
      <c r="BJ33472" s="138"/>
      <c r="BK33472" s="138"/>
      <c r="BL33472" s="138"/>
      <c r="BM33472" s="138"/>
    </row>
    <row r="33473" spans="62:65" ht="13" thickBot="1">
      <c r="BJ33473" s="138"/>
      <c r="BK33473" s="138"/>
      <c r="BL33473" s="138"/>
      <c r="BM33473" s="138"/>
    </row>
    <row r="33474" spans="62:65" ht="13" thickBot="1">
      <c r="BJ33474" s="138"/>
      <c r="BK33474" s="138"/>
      <c r="BL33474" s="138"/>
      <c r="BM33474" s="138"/>
    </row>
    <row r="33475" spans="62:65" ht="13" thickBot="1">
      <c r="BJ33475" s="138"/>
      <c r="BK33475" s="138"/>
      <c r="BL33475" s="138"/>
      <c r="BM33475" s="138"/>
    </row>
    <row r="33476" spans="62:65" ht="13" thickBot="1">
      <c r="BJ33476" s="138"/>
      <c r="BK33476" s="138"/>
      <c r="BL33476" s="138"/>
      <c r="BM33476" s="138"/>
    </row>
    <row r="33477" spans="62:65" ht="13" thickBot="1">
      <c r="BJ33477" s="138"/>
      <c r="BK33477" s="138"/>
      <c r="BL33477" s="138"/>
      <c r="BM33477" s="138"/>
    </row>
    <row r="33478" spans="62:65" ht="13" thickBot="1">
      <c r="BJ33478" s="138"/>
      <c r="BK33478" s="138"/>
      <c r="BL33478" s="138"/>
      <c r="BM33478" s="138"/>
    </row>
    <row r="33479" spans="62:65" ht="13" thickBot="1">
      <c r="BJ33479" s="138"/>
      <c r="BK33479" s="138"/>
      <c r="BL33479" s="138"/>
      <c r="BM33479" s="138"/>
    </row>
    <row r="33480" spans="62:65" ht="13" thickBot="1">
      <c r="BJ33480" s="138"/>
      <c r="BK33480" s="138"/>
      <c r="BL33480" s="138"/>
      <c r="BM33480" s="138"/>
    </row>
    <row r="33481" spans="62:65" ht="13" thickBot="1">
      <c r="BJ33481" s="138"/>
      <c r="BK33481" s="138"/>
      <c r="BL33481" s="138"/>
      <c r="BM33481" s="138"/>
    </row>
    <row r="33482" spans="62:65" ht="13" thickBot="1">
      <c r="BJ33482" s="138"/>
      <c r="BK33482" s="138"/>
      <c r="BL33482" s="138"/>
      <c r="BM33482" s="138"/>
    </row>
    <row r="33483" spans="62:65" ht="13" thickBot="1">
      <c r="BJ33483" s="138"/>
      <c r="BK33483" s="138"/>
      <c r="BL33483" s="138"/>
      <c r="BM33483" s="138"/>
    </row>
    <row r="33484" spans="62:65" ht="13" thickBot="1">
      <c r="BJ33484" s="138"/>
      <c r="BK33484" s="138"/>
      <c r="BL33484" s="138"/>
      <c r="BM33484" s="138"/>
    </row>
    <row r="33485" spans="62:65" ht="13" thickBot="1">
      <c r="BJ33485" s="138"/>
      <c r="BK33485" s="138"/>
      <c r="BL33485" s="138"/>
      <c r="BM33485" s="138"/>
    </row>
    <row r="33486" spans="62:65" ht="13" thickBot="1">
      <c r="BJ33486" s="138"/>
      <c r="BK33486" s="138"/>
      <c r="BL33486" s="138"/>
      <c r="BM33486" s="138"/>
    </row>
    <row r="33487" spans="62:65" ht="13" thickBot="1">
      <c r="BJ33487" s="138"/>
      <c r="BK33487" s="138"/>
      <c r="BL33487" s="138"/>
      <c r="BM33487" s="138"/>
    </row>
    <row r="33488" spans="62:65" ht="13" thickBot="1">
      <c r="BJ33488" s="138"/>
      <c r="BK33488" s="138"/>
      <c r="BL33488" s="138"/>
      <c r="BM33488" s="138"/>
    </row>
    <row r="33489" spans="62:65" ht="13" thickBot="1">
      <c r="BJ33489" s="138"/>
      <c r="BK33489" s="138"/>
      <c r="BL33489" s="138"/>
      <c r="BM33489" s="138"/>
    </row>
    <row r="33490" spans="62:65" ht="13" thickBot="1">
      <c r="BJ33490" s="138"/>
      <c r="BK33490" s="138"/>
      <c r="BL33490" s="138"/>
      <c r="BM33490" s="138"/>
    </row>
    <row r="33491" spans="62:65" ht="13" thickBot="1">
      <c r="BJ33491" s="138"/>
      <c r="BK33491" s="138"/>
      <c r="BL33491" s="138"/>
      <c r="BM33491" s="138"/>
    </row>
    <row r="33492" spans="62:65" ht="13" thickBot="1">
      <c r="BJ33492" s="138"/>
      <c r="BK33492" s="138"/>
      <c r="BL33492" s="138"/>
      <c r="BM33492" s="138"/>
    </row>
    <row r="33493" spans="62:65" ht="13" thickBot="1">
      <c r="BJ33493" s="138"/>
      <c r="BK33493" s="138"/>
      <c r="BL33493" s="138"/>
      <c r="BM33493" s="138"/>
    </row>
    <row r="33494" spans="62:65" ht="13" thickBot="1">
      <c r="BJ33494" s="138"/>
      <c r="BK33494" s="138"/>
      <c r="BL33494" s="138"/>
      <c r="BM33494" s="138"/>
    </row>
    <row r="33495" spans="62:65" ht="13" thickBot="1">
      <c r="BJ33495" s="138"/>
      <c r="BK33495" s="138"/>
      <c r="BL33495" s="138"/>
      <c r="BM33495" s="138"/>
    </row>
    <row r="33496" spans="62:65" ht="13" thickBot="1">
      <c r="BJ33496" s="138"/>
      <c r="BK33496" s="138"/>
      <c r="BL33496" s="138"/>
      <c r="BM33496" s="138"/>
    </row>
    <row r="33497" spans="62:65" ht="13" thickBot="1">
      <c r="BJ33497" s="138"/>
      <c r="BK33497" s="138"/>
      <c r="BL33497" s="138"/>
      <c r="BM33497" s="138"/>
    </row>
    <row r="33498" spans="62:65" ht="13" thickBot="1">
      <c r="BJ33498" s="138"/>
      <c r="BK33498" s="138"/>
      <c r="BL33498" s="138"/>
      <c r="BM33498" s="138"/>
    </row>
    <row r="33499" spans="62:65" ht="13" thickBot="1">
      <c r="BJ33499" s="138"/>
      <c r="BK33499" s="138"/>
      <c r="BL33499" s="138"/>
      <c r="BM33499" s="138"/>
    </row>
    <row r="33500" spans="62:65" ht="13" thickBot="1">
      <c r="BJ33500" s="138"/>
      <c r="BK33500" s="138"/>
      <c r="BL33500" s="138"/>
      <c r="BM33500" s="138"/>
    </row>
    <row r="33501" spans="62:65" ht="13" thickBot="1">
      <c r="BJ33501" s="138"/>
      <c r="BK33501" s="138"/>
      <c r="BL33501" s="138"/>
      <c r="BM33501" s="138"/>
    </row>
    <row r="33502" spans="62:65" ht="13" thickBot="1">
      <c r="BJ33502" s="138"/>
      <c r="BK33502" s="138"/>
      <c r="BL33502" s="138"/>
      <c r="BM33502" s="138"/>
    </row>
    <row r="33503" spans="62:65" ht="13" thickBot="1">
      <c r="BJ33503" s="138"/>
      <c r="BK33503" s="138"/>
      <c r="BL33503" s="138"/>
      <c r="BM33503" s="138"/>
    </row>
    <row r="33504" spans="62:65" ht="13" thickBot="1">
      <c r="BJ33504" s="138"/>
      <c r="BK33504" s="138"/>
      <c r="BL33504" s="138"/>
      <c r="BM33504" s="138"/>
    </row>
    <row r="33505" spans="62:65" ht="13" thickBot="1">
      <c r="BJ33505" s="138"/>
      <c r="BK33505" s="138"/>
      <c r="BL33505" s="138"/>
      <c r="BM33505" s="138"/>
    </row>
    <row r="33506" spans="62:65" ht="13" thickBot="1">
      <c r="BJ33506" s="138"/>
      <c r="BK33506" s="138"/>
      <c r="BL33506" s="138"/>
      <c r="BM33506" s="138"/>
    </row>
    <row r="33507" spans="62:65" ht="13" thickBot="1">
      <c r="BJ33507" s="138"/>
      <c r="BK33507" s="138"/>
      <c r="BL33507" s="138"/>
      <c r="BM33507" s="138"/>
    </row>
    <row r="33508" spans="62:65" ht="13" thickBot="1">
      <c r="BJ33508" s="138"/>
      <c r="BK33508" s="138"/>
      <c r="BL33508" s="138"/>
      <c r="BM33508" s="138"/>
    </row>
    <row r="33509" spans="62:65" ht="13" thickBot="1">
      <c r="BJ33509" s="138"/>
      <c r="BK33509" s="138"/>
      <c r="BL33509" s="138"/>
      <c r="BM33509" s="138"/>
    </row>
    <row r="33510" spans="62:65" ht="13" thickBot="1">
      <c r="BJ33510" s="138"/>
      <c r="BK33510" s="138"/>
      <c r="BL33510" s="138"/>
      <c r="BM33510" s="138"/>
    </row>
    <row r="33511" spans="62:65" ht="13" thickBot="1">
      <c r="BJ33511" s="138"/>
      <c r="BK33511" s="138"/>
      <c r="BL33511" s="138"/>
      <c r="BM33511" s="138"/>
    </row>
    <row r="33512" spans="62:65" ht="13" thickBot="1">
      <c r="BJ33512" s="138"/>
      <c r="BK33512" s="138"/>
      <c r="BL33512" s="138"/>
      <c r="BM33512" s="138"/>
    </row>
    <row r="33513" spans="62:65" ht="13" thickBot="1">
      <c r="BJ33513" s="138"/>
      <c r="BK33513" s="138"/>
      <c r="BL33513" s="138"/>
      <c r="BM33513" s="138"/>
    </row>
    <row r="33514" spans="62:65" ht="13" thickBot="1">
      <c r="BJ33514" s="138"/>
      <c r="BK33514" s="138"/>
      <c r="BL33514" s="138"/>
      <c r="BM33514" s="138"/>
    </row>
    <row r="33515" spans="62:65" ht="13" thickBot="1">
      <c r="BJ33515" s="138"/>
      <c r="BK33515" s="138"/>
      <c r="BL33515" s="138"/>
      <c r="BM33515" s="138"/>
    </row>
    <row r="33516" spans="62:65" ht="13" thickBot="1">
      <c r="BJ33516" s="138"/>
      <c r="BK33516" s="138"/>
      <c r="BL33516" s="138"/>
      <c r="BM33516" s="138"/>
    </row>
    <row r="33517" spans="62:65" ht="13" thickBot="1">
      <c r="BJ33517" s="138"/>
      <c r="BK33517" s="138"/>
      <c r="BL33517" s="138"/>
      <c r="BM33517" s="138"/>
    </row>
    <row r="33518" spans="62:65" ht="13" thickBot="1">
      <c r="BJ33518" s="138"/>
      <c r="BK33518" s="138"/>
      <c r="BL33518" s="138"/>
      <c r="BM33518" s="138"/>
    </row>
    <row r="33519" spans="62:65" ht="13" thickBot="1">
      <c r="BJ33519" s="138"/>
      <c r="BK33519" s="138"/>
      <c r="BL33519" s="138"/>
      <c r="BM33519" s="138"/>
    </row>
    <row r="33520" spans="62:65" ht="13" thickBot="1">
      <c r="BJ33520" s="138"/>
      <c r="BK33520" s="138"/>
      <c r="BL33520" s="138"/>
      <c r="BM33520" s="138"/>
    </row>
    <row r="33521" spans="62:65" ht="13" thickBot="1">
      <c r="BJ33521" s="138"/>
      <c r="BK33521" s="138"/>
      <c r="BL33521" s="138"/>
      <c r="BM33521" s="138"/>
    </row>
    <row r="33522" spans="62:65" ht="13" thickBot="1">
      <c r="BJ33522" s="138"/>
      <c r="BK33522" s="138"/>
      <c r="BL33522" s="138"/>
      <c r="BM33522" s="138"/>
    </row>
    <row r="33523" spans="62:65" ht="13" thickBot="1">
      <c r="BJ33523" s="138"/>
      <c r="BK33523" s="138"/>
      <c r="BL33523" s="138"/>
      <c r="BM33523" s="138"/>
    </row>
    <row r="33524" spans="62:65" ht="13" thickBot="1">
      <c r="BJ33524" s="138"/>
      <c r="BK33524" s="138"/>
      <c r="BL33524" s="138"/>
      <c r="BM33524" s="138"/>
    </row>
    <row r="33525" spans="62:65" ht="13" thickBot="1">
      <c r="BJ33525" s="138"/>
      <c r="BK33525" s="138"/>
      <c r="BL33525" s="138"/>
      <c r="BM33525" s="138"/>
    </row>
    <row r="33526" spans="62:65" ht="13" thickBot="1">
      <c r="BJ33526" s="138"/>
      <c r="BK33526" s="138"/>
      <c r="BL33526" s="138"/>
      <c r="BM33526" s="138"/>
    </row>
    <row r="33527" spans="62:65" ht="13" thickBot="1">
      <c r="BJ33527" s="138"/>
      <c r="BK33527" s="138"/>
      <c r="BL33527" s="138"/>
      <c r="BM33527" s="138"/>
    </row>
    <row r="33528" spans="62:65" ht="13" thickBot="1">
      <c r="BJ33528" s="138"/>
      <c r="BK33528" s="138"/>
      <c r="BL33528" s="138"/>
      <c r="BM33528" s="138"/>
    </row>
    <row r="33529" spans="62:65" ht="13" thickBot="1">
      <c r="BJ33529" s="138"/>
      <c r="BK33529" s="138"/>
      <c r="BL33529" s="138"/>
      <c r="BM33529" s="138"/>
    </row>
    <row r="33530" spans="62:65" ht="13" thickBot="1">
      <c r="BJ33530" s="138"/>
      <c r="BK33530" s="138"/>
      <c r="BL33530" s="138"/>
      <c r="BM33530" s="138"/>
    </row>
    <row r="33531" spans="62:65" ht="13" thickBot="1">
      <c r="BJ33531" s="138"/>
      <c r="BK33531" s="138"/>
      <c r="BL33531" s="138"/>
      <c r="BM33531" s="138"/>
    </row>
    <row r="33532" spans="62:65" ht="13" thickBot="1">
      <c r="BJ33532" s="138"/>
      <c r="BK33532" s="138"/>
      <c r="BL33532" s="138"/>
      <c r="BM33532" s="138"/>
    </row>
    <row r="33533" spans="62:65" ht="13" thickBot="1">
      <c r="BJ33533" s="138"/>
      <c r="BK33533" s="138"/>
      <c r="BL33533" s="138"/>
      <c r="BM33533" s="138"/>
    </row>
    <row r="33534" spans="62:65" ht="13" thickBot="1">
      <c r="BJ33534" s="138"/>
      <c r="BK33534" s="138"/>
      <c r="BL33534" s="138"/>
      <c r="BM33534" s="138"/>
    </row>
    <row r="33535" spans="62:65" ht="13" thickBot="1">
      <c r="BJ33535" s="138"/>
      <c r="BK33535" s="138"/>
      <c r="BL33535" s="138"/>
      <c r="BM33535" s="138"/>
    </row>
    <row r="33536" spans="62:65" ht="13" thickBot="1">
      <c r="BJ33536" s="138"/>
      <c r="BK33536" s="138"/>
      <c r="BL33536" s="138"/>
      <c r="BM33536" s="138"/>
    </row>
    <row r="33537" spans="62:65" ht="13" thickBot="1">
      <c r="BJ33537" s="138"/>
      <c r="BK33537" s="138"/>
      <c r="BL33537" s="138"/>
      <c r="BM33537" s="138"/>
    </row>
    <row r="33538" spans="62:65" ht="13" thickBot="1">
      <c r="BJ33538" s="138"/>
      <c r="BK33538" s="138"/>
      <c r="BL33538" s="138"/>
      <c r="BM33538" s="138"/>
    </row>
    <row r="33539" spans="62:65" ht="13" thickBot="1">
      <c r="BJ33539" s="138"/>
      <c r="BK33539" s="138"/>
      <c r="BL33539" s="138"/>
      <c r="BM33539" s="138"/>
    </row>
    <row r="33540" spans="62:65" ht="13" thickBot="1">
      <c r="BJ33540" s="138"/>
      <c r="BK33540" s="138"/>
      <c r="BL33540" s="138"/>
      <c r="BM33540" s="138"/>
    </row>
    <row r="33541" spans="62:65" ht="13" thickBot="1">
      <c r="BJ33541" s="138"/>
      <c r="BK33541" s="138"/>
      <c r="BL33541" s="138"/>
      <c r="BM33541" s="138"/>
    </row>
    <row r="33542" spans="62:65" ht="13" thickBot="1">
      <c r="BJ33542" s="138"/>
      <c r="BK33542" s="138"/>
      <c r="BL33542" s="138"/>
      <c r="BM33542" s="138"/>
    </row>
    <row r="33543" spans="62:65" ht="13" thickBot="1">
      <c r="BJ33543" s="138"/>
      <c r="BK33543" s="138"/>
      <c r="BL33543" s="138"/>
      <c r="BM33543" s="138"/>
    </row>
    <row r="33544" spans="62:65" ht="13" thickBot="1">
      <c r="BJ33544" s="138"/>
      <c r="BK33544" s="138"/>
      <c r="BL33544" s="138"/>
      <c r="BM33544" s="138"/>
    </row>
    <row r="33545" spans="62:65" ht="13" thickBot="1">
      <c r="BJ33545" s="138"/>
      <c r="BK33545" s="138"/>
      <c r="BL33545" s="138"/>
      <c r="BM33545" s="138"/>
    </row>
    <row r="33546" spans="62:65" ht="13" thickBot="1">
      <c r="BJ33546" s="138"/>
      <c r="BK33546" s="138"/>
      <c r="BL33546" s="138"/>
      <c r="BM33546" s="138"/>
    </row>
    <row r="33547" spans="62:65" ht="13" thickBot="1">
      <c r="BJ33547" s="138"/>
      <c r="BK33547" s="138"/>
      <c r="BL33547" s="138"/>
      <c r="BM33547" s="138"/>
    </row>
    <row r="33548" spans="62:65" ht="13" thickBot="1">
      <c r="BJ33548" s="138"/>
      <c r="BK33548" s="138"/>
      <c r="BL33548" s="138"/>
      <c r="BM33548" s="138"/>
    </row>
    <row r="33549" spans="62:65" ht="13" thickBot="1">
      <c r="BJ33549" s="138"/>
      <c r="BK33549" s="138"/>
      <c r="BL33549" s="138"/>
      <c r="BM33549" s="138"/>
    </row>
    <row r="33550" spans="62:65" ht="13" thickBot="1">
      <c r="BJ33550" s="138"/>
      <c r="BK33550" s="138"/>
      <c r="BL33550" s="138"/>
      <c r="BM33550" s="138"/>
    </row>
    <row r="33551" spans="62:65" ht="13" thickBot="1">
      <c r="BJ33551" s="138"/>
      <c r="BK33551" s="138"/>
      <c r="BL33551" s="138"/>
      <c r="BM33551" s="138"/>
    </row>
    <row r="33552" spans="62:65" ht="13" thickBot="1">
      <c r="BJ33552" s="138"/>
      <c r="BK33552" s="138"/>
      <c r="BL33552" s="138"/>
      <c r="BM33552" s="138"/>
    </row>
    <row r="33553" spans="62:65" ht="13" thickBot="1">
      <c r="BJ33553" s="138"/>
      <c r="BK33553" s="138"/>
      <c r="BL33553" s="138"/>
      <c r="BM33553" s="138"/>
    </row>
    <row r="33554" spans="62:65" ht="13" thickBot="1">
      <c r="BJ33554" s="138"/>
      <c r="BK33554" s="138"/>
      <c r="BL33554" s="138"/>
      <c r="BM33554" s="138"/>
    </row>
    <row r="33555" spans="62:65" ht="13" thickBot="1">
      <c r="BJ33555" s="138"/>
      <c r="BK33555" s="138"/>
      <c r="BL33555" s="138"/>
      <c r="BM33555" s="138"/>
    </row>
    <row r="33556" spans="62:65" ht="13" thickBot="1">
      <c r="BJ33556" s="138"/>
      <c r="BK33556" s="138"/>
      <c r="BL33556" s="138"/>
      <c r="BM33556" s="138"/>
    </row>
    <row r="33557" spans="62:65" ht="13" thickBot="1">
      <c r="BJ33557" s="138"/>
      <c r="BK33557" s="138"/>
      <c r="BL33557" s="138"/>
      <c r="BM33557" s="138"/>
    </row>
    <row r="33558" spans="62:65" ht="13" thickBot="1">
      <c r="BJ33558" s="138"/>
      <c r="BK33558" s="138"/>
      <c r="BL33558" s="138"/>
      <c r="BM33558" s="138"/>
    </row>
    <row r="33559" spans="62:65" ht="13" thickBot="1">
      <c r="BJ33559" s="138"/>
      <c r="BK33559" s="138"/>
      <c r="BL33559" s="138"/>
      <c r="BM33559" s="138"/>
    </row>
    <row r="33560" spans="62:65" ht="13" thickBot="1">
      <c r="BJ33560" s="138"/>
      <c r="BK33560" s="138"/>
      <c r="BL33560" s="138"/>
      <c r="BM33560" s="138"/>
    </row>
    <row r="33561" spans="62:65" ht="13" thickBot="1">
      <c r="BJ33561" s="138"/>
      <c r="BK33561" s="138"/>
      <c r="BL33561" s="138"/>
      <c r="BM33561" s="138"/>
    </row>
    <row r="33562" spans="62:65" ht="13" thickBot="1">
      <c r="BJ33562" s="138"/>
      <c r="BK33562" s="138"/>
      <c r="BL33562" s="138"/>
      <c r="BM33562" s="138"/>
    </row>
    <row r="33563" spans="62:65" ht="13" thickBot="1">
      <c r="BJ33563" s="138"/>
      <c r="BK33563" s="138"/>
      <c r="BL33563" s="138"/>
      <c r="BM33563" s="138"/>
    </row>
    <row r="33564" spans="62:65" ht="13" thickBot="1">
      <c r="BJ33564" s="138"/>
      <c r="BK33564" s="138"/>
      <c r="BL33564" s="138"/>
      <c r="BM33564" s="138"/>
    </row>
    <row r="33565" spans="62:65" ht="13" thickBot="1">
      <c r="BJ33565" s="138"/>
      <c r="BK33565" s="138"/>
      <c r="BL33565" s="138"/>
      <c r="BM33565" s="138"/>
    </row>
    <row r="33566" spans="62:65" ht="13" thickBot="1">
      <c r="BJ33566" s="138"/>
      <c r="BK33566" s="138"/>
      <c r="BL33566" s="138"/>
      <c r="BM33566" s="138"/>
    </row>
    <row r="33567" spans="62:65" ht="13" thickBot="1">
      <c r="BJ33567" s="138"/>
      <c r="BK33567" s="138"/>
      <c r="BL33567" s="138"/>
      <c r="BM33567" s="138"/>
    </row>
    <row r="33568" spans="62:65" ht="13" thickBot="1">
      <c r="BJ33568" s="138"/>
      <c r="BK33568" s="138"/>
      <c r="BL33568" s="138"/>
      <c r="BM33568" s="138"/>
    </row>
    <row r="33569" spans="62:65" ht="13" thickBot="1">
      <c r="BJ33569" s="138"/>
      <c r="BK33569" s="138"/>
      <c r="BL33569" s="138"/>
      <c r="BM33569" s="138"/>
    </row>
    <row r="33570" spans="62:65" ht="13" thickBot="1">
      <c r="BJ33570" s="138"/>
      <c r="BK33570" s="138"/>
      <c r="BL33570" s="138"/>
      <c r="BM33570" s="138"/>
    </row>
    <row r="33571" spans="62:65" ht="13" thickBot="1">
      <c r="BJ33571" s="138"/>
      <c r="BK33571" s="138"/>
      <c r="BL33571" s="138"/>
      <c r="BM33571" s="138"/>
    </row>
    <row r="33572" spans="62:65" ht="13" thickBot="1">
      <c r="BJ33572" s="138"/>
      <c r="BK33572" s="138"/>
      <c r="BL33572" s="138"/>
      <c r="BM33572" s="138"/>
    </row>
    <row r="33573" spans="62:65" ht="13" thickBot="1">
      <c r="BJ33573" s="138"/>
      <c r="BK33573" s="138"/>
      <c r="BL33573" s="138"/>
      <c r="BM33573" s="138"/>
    </row>
    <row r="33574" spans="62:65" ht="13" thickBot="1">
      <c r="BJ33574" s="138"/>
      <c r="BK33574" s="138"/>
      <c r="BL33574" s="138"/>
      <c r="BM33574" s="138"/>
    </row>
    <row r="33575" spans="62:65" ht="13" thickBot="1">
      <c r="BJ33575" s="138"/>
      <c r="BK33575" s="138"/>
      <c r="BL33575" s="138"/>
      <c r="BM33575" s="138"/>
    </row>
    <row r="33576" spans="62:65" ht="13" thickBot="1">
      <c r="BJ33576" s="138"/>
      <c r="BK33576" s="138"/>
      <c r="BL33576" s="138"/>
      <c r="BM33576" s="138"/>
    </row>
    <row r="33577" spans="62:65" ht="13" thickBot="1">
      <c r="BJ33577" s="138"/>
      <c r="BK33577" s="138"/>
      <c r="BL33577" s="138"/>
      <c r="BM33577" s="138"/>
    </row>
    <row r="33578" spans="62:65" ht="13" thickBot="1">
      <c r="BJ33578" s="138"/>
      <c r="BK33578" s="138"/>
      <c r="BL33578" s="138"/>
      <c r="BM33578" s="138"/>
    </row>
    <row r="33579" spans="62:65" ht="13" thickBot="1">
      <c r="BJ33579" s="138"/>
      <c r="BK33579" s="138"/>
      <c r="BL33579" s="138"/>
      <c r="BM33579" s="138"/>
    </row>
    <row r="33580" spans="62:65" ht="13" thickBot="1">
      <c r="BJ33580" s="138"/>
      <c r="BK33580" s="138"/>
      <c r="BL33580" s="138"/>
      <c r="BM33580" s="138"/>
    </row>
    <row r="33581" spans="62:65" ht="13" thickBot="1">
      <c r="BJ33581" s="138"/>
      <c r="BK33581" s="138"/>
      <c r="BL33581" s="138"/>
      <c r="BM33581" s="138"/>
    </row>
    <row r="33582" spans="62:65" ht="13" thickBot="1">
      <c r="BJ33582" s="138"/>
      <c r="BK33582" s="138"/>
      <c r="BL33582" s="138"/>
      <c r="BM33582" s="138"/>
    </row>
    <row r="33583" spans="62:65" ht="13" thickBot="1">
      <c r="BJ33583" s="138"/>
      <c r="BK33583" s="138"/>
      <c r="BL33583" s="138"/>
      <c r="BM33583" s="138"/>
    </row>
    <row r="33584" spans="62:65" ht="13" thickBot="1">
      <c r="BJ33584" s="138"/>
      <c r="BK33584" s="138"/>
      <c r="BL33584" s="138"/>
      <c r="BM33584" s="138"/>
    </row>
    <row r="33585" spans="62:65" ht="13" thickBot="1">
      <c r="BJ33585" s="138"/>
      <c r="BK33585" s="138"/>
      <c r="BL33585" s="138"/>
      <c r="BM33585" s="138"/>
    </row>
    <row r="33586" spans="62:65" ht="13" thickBot="1">
      <c r="BJ33586" s="138"/>
      <c r="BK33586" s="138"/>
      <c r="BL33586" s="138"/>
      <c r="BM33586" s="138"/>
    </row>
    <row r="33587" spans="62:65" ht="13" thickBot="1">
      <c r="BJ33587" s="138"/>
      <c r="BK33587" s="138"/>
      <c r="BL33587" s="138"/>
      <c r="BM33587" s="138"/>
    </row>
    <row r="33588" spans="62:65" ht="13" thickBot="1">
      <c r="BJ33588" s="138"/>
      <c r="BK33588" s="138"/>
      <c r="BL33588" s="138"/>
      <c r="BM33588" s="138"/>
    </row>
    <row r="33589" spans="62:65" ht="13" thickBot="1">
      <c r="BJ33589" s="138"/>
      <c r="BK33589" s="138"/>
      <c r="BL33589" s="138"/>
      <c r="BM33589" s="138"/>
    </row>
    <row r="33590" spans="62:65" ht="13" thickBot="1">
      <c r="BJ33590" s="138"/>
      <c r="BK33590" s="138"/>
      <c r="BL33590" s="138"/>
      <c r="BM33590" s="138"/>
    </row>
    <row r="33591" spans="62:65" ht="13" thickBot="1">
      <c r="BJ33591" s="138"/>
      <c r="BK33591" s="138"/>
      <c r="BL33591" s="138"/>
      <c r="BM33591" s="138"/>
    </row>
    <row r="33592" spans="62:65" ht="13" thickBot="1">
      <c r="BJ33592" s="138"/>
      <c r="BK33592" s="138"/>
      <c r="BL33592" s="138"/>
      <c r="BM33592" s="138"/>
    </row>
    <row r="33593" spans="62:65" ht="13" thickBot="1">
      <c r="BJ33593" s="138"/>
      <c r="BK33593" s="138"/>
      <c r="BL33593" s="138"/>
      <c r="BM33593" s="138"/>
    </row>
    <row r="33594" spans="62:65" ht="13" thickBot="1">
      <c r="BJ33594" s="138"/>
      <c r="BK33594" s="138"/>
      <c r="BL33594" s="138"/>
      <c r="BM33594" s="138"/>
    </row>
    <row r="33595" spans="62:65" ht="13" thickBot="1">
      <c r="BJ33595" s="138"/>
      <c r="BK33595" s="138"/>
      <c r="BL33595" s="138"/>
      <c r="BM33595" s="138"/>
    </row>
    <row r="33596" spans="62:65" ht="13" thickBot="1">
      <c r="BJ33596" s="138"/>
      <c r="BK33596" s="138"/>
      <c r="BL33596" s="138"/>
      <c r="BM33596" s="138"/>
    </row>
    <row r="33597" spans="62:65" ht="13" thickBot="1">
      <c r="BJ33597" s="138"/>
      <c r="BK33597" s="138"/>
      <c r="BL33597" s="138"/>
      <c r="BM33597" s="138"/>
    </row>
    <row r="33598" spans="62:65" ht="13" thickBot="1">
      <c r="BJ33598" s="138"/>
      <c r="BK33598" s="138"/>
      <c r="BL33598" s="138"/>
      <c r="BM33598" s="138"/>
    </row>
    <row r="33599" spans="62:65" ht="13" thickBot="1">
      <c r="BJ33599" s="138"/>
      <c r="BK33599" s="138"/>
      <c r="BL33599" s="138"/>
      <c r="BM33599" s="138"/>
    </row>
    <row r="33600" spans="62:65" ht="13" thickBot="1">
      <c r="BJ33600" s="138"/>
      <c r="BK33600" s="138"/>
      <c r="BL33600" s="138"/>
      <c r="BM33600" s="138"/>
    </row>
    <row r="33601" spans="62:65" ht="13" thickBot="1">
      <c r="BJ33601" s="138"/>
      <c r="BK33601" s="138"/>
      <c r="BL33601" s="138"/>
      <c r="BM33601" s="138"/>
    </row>
    <row r="33602" spans="62:65" ht="13" thickBot="1">
      <c r="BJ33602" s="138"/>
      <c r="BK33602" s="138"/>
      <c r="BL33602" s="138"/>
      <c r="BM33602" s="138"/>
    </row>
    <row r="33603" spans="62:65" ht="13" thickBot="1">
      <c r="BJ33603" s="138"/>
      <c r="BK33603" s="138"/>
      <c r="BL33603" s="138"/>
      <c r="BM33603" s="138"/>
    </row>
    <row r="33604" spans="62:65" ht="13" thickBot="1">
      <c r="BJ33604" s="138"/>
      <c r="BK33604" s="138"/>
      <c r="BL33604" s="138"/>
      <c r="BM33604" s="138"/>
    </row>
    <row r="33605" spans="62:65" ht="13" thickBot="1">
      <c r="BJ33605" s="138"/>
      <c r="BK33605" s="138"/>
      <c r="BL33605" s="138"/>
      <c r="BM33605" s="138"/>
    </row>
    <row r="33606" spans="62:65" ht="13" thickBot="1">
      <c r="BJ33606" s="138"/>
      <c r="BK33606" s="138"/>
      <c r="BL33606" s="138"/>
      <c r="BM33606" s="138"/>
    </row>
    <row r="33607" spans="62:65" ht="13" thickBot="1">
      <c r="BJ33607" s="138"/>
      <c r="BK33607" s="138"/>
      <c r="BL33607" s="138"/>
      <c r="BM33607" s="138"/>
    </row>
    <row r="33608" spans="62:65" ht="13" thickBot="1">
      <c r="BJ33608" s="138"/>
      <c r="BK33608" s="138"/>
      <c r="BL33608" s="138"/>
      <c r="BM33608" s="138"/>
    </row>
    <row r="33609" spans="62:65" ht="13" thickBot="1">
      <c r="BJ33609" s="138"/>
      <c r="BK33609" s="138"/>
      <c r="BL33609" s="138"/>
      <c r="BM33609" s="138"/>
    </row>
    <row r="33610" spans="62:65" ht="13" thickBot="1">
      <c r="BJ33610" s="138"/>
      <c r="BK33610" s="138"/>
      <c r="BL33610" s="138"/>
      <c r="BM33610" s="138"/>
    </row>
    <row r="33611" spans="62:65" ht="13" thickBot="1">
      <c r="BJ33611" s="138"/>
      <c r="BK33611" s="138"/>
      <c r="BL33611" s="138"/>
      <c r="BM33611" s="138"/>
    </row>
    <row r="33612" spans="62:65" ht="13" thickBot="1">
      <c r="BJ33612" s="138"/>
      <c r="BK33612" s="138"/>
      <c r="BL33612" s="138"/>
      <c r="BM33612" s="138"/>
    </row>
    <row r="33613" spans="62:65" ht="13" thickBot="1">
      <c r="BJ33613" s="138"/>
      <c r="BK33613" s="138"/>
      <c r="BL33613" s="138"/>
      <c r="BM33613" s="138"/>
    </row>
    <row r="33614" spans="62:65" ht="13" thickBot="1">
      <c r="BJ33614" s="138"/>
      <c r="BK33614" s="138"/>
      <c r="BL33614" s="138"/>
      <c r="BM33614" s="138"/>
    </row>
    <row r="33615" spans="62:65" ht="13" thickBot="1">
      <c r="BJ33615" s="138"/>
      <c r="BK33615" s="138"/>
      <c r="BL33615" s="138"/>
      <c r="BM33615" s="138"/>
    </row>
    <row r="33616" spans="62:65" ht="13" thickBot="1">
      <c r="BJ33616" s="138"/>
      <c r="BK33616" s="138"/>
      <c r="BL33616" s="138"/>
      <c r="BM33616" s="138"/>
    </row>
    <row r="33617" spans="62:65" ht="13" thickBot="1">
      <c r="BJ33617" s="138"/>
      <c r="BK33617" s="138"/>
      <c r="BL33617" s="138"/>
      <c r="BM33617" s="138"/>
    </row>
    <row r="33618" spans="62:65" ht="13" thickBot="1">
      <c r="BJ33618" s="138"/>
      <c r="BK33618" s="138"/>
      <c r="BL33618" s="138"/>
      <c r="BM33618" s="138"/>
    </row>
    <row r="33619" spans="62:65" ht="13" thickBot="1">
      <c r="BJ33619" s="138"/>
      <c r="BK33619" s="138"/>
      <c r="BL33619" s="138"/>
      <c r="BM33619" s="138"/>
    </row>
    <row r="33620" spans="62:65" ht="13" thickBot="1">
      <c r="BJ33620" s="138"/>
      <c r="BK33620" s="138"/>
      <c r="BL33620" s="138"/>
      <c r="BM33620" s="138"/>
    </row>
    <row r="33621" spans="62:65" ht="13" thickBot="1">
      <c r="BJ33621" s="138"/>
      <c r="BK33621" s="138"/>
      <c r="BL33621" s="138"/>
      <c r="BM33621" s="138"/>
    </row>
    <row r="33622" spans="62:65" ht="13" thickBot="1">
      <c r="BJ33622" s="138"/>
      <c r="BK33622" s="138"/>
      <c r="BL33622" s="138"/>
      <c r="BM33622" s="138"/>
    </row>
    <row r="33623" spans="62:65" ht="13" thickBot="1">
      <c r="BJ33623" s="138"/>
      <c r="BK33623" s="138"/>
      <c r="BL33623" s="138"/>
      <c r="BM33623" s="138"/>
    </row>
    <row r="33624" spans="62:65" ht="13" thickBot="1">
      <c r="BJ33624" s="138"/>
      <c r="BK33624" s="138"/>
      <c r="BL33624" s="138"/>
      <c r="BM33624" s="138"/>
    </row>
    <row r="33625" spans="62:65" ht="13" thickBot="1">
      <c r="BJ33625" s="138"/>
      <c r="BK33625" s="138"/>
      <c r="BL33625" s="138"/>
      <c r="BM33625" s="138"/>
    </row>
    <row r="33626" spans="62:65" ht="13" thickBot="1">
      <c r="BJ33626" s="138"/>
      <c r="BK33626" s="138"/>
      <c r="BL33626" s="138"/>
      <c r="BM33626" s="138"/>
    </row>
    <row r="33627" spans="62:65" ht="13" thickBot="1">
      <c r="BJ33627" s="138"/>
      <c r="BK33627" s="138"/>
      <c r="BL33627" s="138"/>
      <c r="BM33627" s="138"/>
    </row>
    <row r="33628" spans="62:65" ht="13" thickBot="1">
      <c r="BJ33628" s="138"/>
      <c r="BK33628" s="138"/>
      <c r="BL33628" s="138"/>
      <c r="BM33628" s="138"/>
    </row>
    <row r="33629" spans="62:65" ht="13" thickBot="1">
      <c r="BJ33629" s="138"/>
      <c r="BK33629" s="138"/>
      <c r="BL33629" s="138"/>
      <c r="BM33629" s="138"/>
    </row>
    <row r="33630" spans="62:65" ht="13" thickBot="1">
      <c r="BJ33630" s="138"/>
      <c r="BK33630" s="138"/>
      <c r="BL33630" s="138"/>
      <c r="BM33630" s="138"/>
    </row>
    <row r="33631" spans="62:65" ht="13" thickBot="1">
      <c r="BJ33631" s="138"/>
      <c r="BK33631" s="138"/>
      <c r="BL33631" s="138"/>
      <c r="BM33631" s="138"/>
    </row>
    <row r="33632" spans="62:65" ht="13" thickBot="1">
      <c r="BJ33632" s="138"/>
      <c r="BK33632" s="138"/>
      <c r="BL33632" s="138"/>
      <c r="BM33632" s="138"/>
    </row>
    <row r="33633" spans="62:65" ht="13" thickBot="1">
      <c r="BJ33633" s="138"/>
      <c r="BK33633" s="138"/>
      <c r="BL33633" s="138"/>
      <c r="BM33633" s="138"/>
    </row>
    <row r="33634" spans="62:65" ht="13" thickBot="1">
      <c r="BJ33634" s="138"/>
      <c r="BK33634" s="138"/>
      <c r="BL33634" s="138"/>
      <c r="BM33634" s="138"/>
    </row>
    <row r="33635" spans="62:65" ht="13" thickBot="1">
      <c r="BJ33635" s="138"/>
      <c r="BK33635" s="138"/>
      <c r="BL33635" s="138"/>
      <c r="BM33635" s="138"/>
    </row>
    <row r="33636" spans="62:65" ht="13" thickBot="1">
      <c r="BJ33636" s="138"/>
      <c r="BK33636" s="138"/>
      <c r="BL33636" s="138"/>
      <c r="BM33636" s="138"/>
    </row>
    <row r="33637" spans="62:65" ht="13" thickBot="1">
      <c r="BJ33637" s="138"/>
      <c r="BK33637" s="138"/>
      <c r="BL33637" s="138"/>
      <c r="BM33637" s="138"/>
    </row>
    <row r="33638" spans="62:65" ht="13" thickBot="1">
      <c r="BJ33638" s="138"/>
      <c r="BK33638" s="138"/>
      <c r="BL33638" s="138"/>
      <c r="BM33638" s="138"/>
    </row>
    <row r="33639" spans="62:65" ht="13" thickBot="1">
      <c r="BJ33639" s="138"/>
      <c r="BK33639" s="138"/>
      <c r="BL33639" s="138"/>
      <c r="BM33639" s="138"/>
    </row>
    <row r="33640" spans="62:65" ht="13" thickBot="1">
      <c r="BJ33640" s="138"/>
      <c r="BK33640" s="138"/>
      <c r="BL33640" s="138"/>
      <c r="BM33640" s="138"/>
    </row>
    <row r="33641" spans="62:65" ht="13" thickBot="1">
      <c r="BJ33641" s="138"/>
      <c r="BK33641" s="138"/>
      <c r="BL33641" s="138"/>
      <c r="BM33641" s="138"/>
    </row>
    <row r="33642" spans="62:65" ht="13" thickBot="1">
      <c r="BJ33642" s="138"/>
      <c r="BK33642" s="138"/>
      <c r="BL33642" s="138"/>
      <c r="BM33642" s="138"/>
    </row>
    <row r="33643" spans="62:65" ht="13" thickBot="1">
      <c r="BJ33643" s="138"/>
      <c r="BK33643" s="138"/>
      <c r="BL33643" s="138"/>
      <c r="BM33643" s="138"/>
    </row>
    <row r="33644" spans="62:65" ht="13" thickBot="1">
      <c r="BJ33644" s="138"/>
      <c r="BK33644" s="138"/>
      <c r="BL33644" s="138"/>
      <c r="BM33644" s="138"/>
    </row>
    <row r="33645" spans="62:65" ht="13" thickBot="1">
      <c r="BJ33645" s="138"/>
      <c r="BK33645" s="138"/>
      <c r="BL33645" s="138"/>
      <c r="BM33645" s="138"/>
    </row>
    <row r="33646" spans="62:65" ht="13" thickBot="1">
      <c r="BJ33646" s="138"/>
      <c r="BK33646" s="138"/>
      <c r="BL33646" s="138"/>
      <c r="BM33646" s="138"/>
    </row>
    <row r="33647" spans="62:65" ht="13" thickBot="1">
      <c r="BJ33647" s="138"/>
      <c r="BK33647" s="138"/>
      <c r="BL33647" s="138"/>
      <c r="BM33647" s="138"/>
    </row>
    <row r="33648" spans="62:65" ht="13" thickBot="1">
      <c r="BJ33648" s="138"/>
      <c r="BK33648" s="138"/>
      <c r="BL33648" s="138"/>
      <c r="BM33648" s="138"/>
    </row>
    <row r="33649" spans="62:65" ht="13" thickBot="1">
      <c r="BJ33649" s="138"/>
      <c r="BK33649" s="138"/>
      <c r="BL33649" s="138"/>
      <c r="BM33649" s="138"/>
    </row>
    <row r="33650" spans="62:65" ht="13" thickBot="1">
      <c r="BJ33650" s="138"/>
      <c r="BK33650" s="138"/>
      <c r="BL33650" s="138"/>
      <c r="BM33650" s="138"/>
    </row>
    <row r="33651" spans="62:65" ht="13" thickBot="1">
      <c r="BJ33651" s="138"/>
      <c r="BK33651" s="138"/>
      <c r="BL33651" s="138"/>
      <c r="BM33651" s="138"/>
    </row>
    <row r="33652" spans="62:65" ht="13" thickBot="1">
      <c r="BJ33652" s="138"/>
      <c r="BK33652" s="138"/>
      <c r="BL33652" s="138"/>
      <c r="BM33652" s="138"/>
    </row>
    <row r="33653" spans="62:65" ht="13" thickBot="1">
      <c r="BJ33653" s="138"/>
      <c r="BK33653" s="138"/>
      <c r="BL33653" s="138"/>
      <c r="BM33653" s="138"/>
    </row>
    <row r="33654" spans="62:65" ht="13" thickBot="1">
      <c r="BJ33654" s="138"/>
      <c r="BK33654" s="138"/>
      <c r="BL33654" s="138"/>
      <c r="BM33654" s="138"/>
    </row>
    <row r="33655" spans="62:65" ht="13" thickBot="1">
      <c r="BJ33655" s="138"/>
      <c r="BK33655" s="138"/>
      <c r="BL33655" s="138"/>
      <c r="BM33655" s="138"/>
    </row>
    <row r="33656" spans="62:65" ht="13" thickBot="1">
      <c r="BJ33656" s="138"/>
      <c r="BK33656" s="138"/>
      <c r="BL33656" s="138"/>
      <c r="BM33656" s="138"/>
    </row>
    <row r="33657" spans="62:65" ht="13" thickBot="1">
      <c r="BJ33657" s="138"/>
      <c r="BK33657" s="138"/>
      <c r="BL33657" s="138"/>
      <c r="BM33657" s="138"/>
    </row>
    <row r="33658" spans="62:65" ht="13" thickBot="1">
      <c r="BJ33658" s="138"/>
      <c r="BK33658" s="138"/>
      <c r="BL33658" s="138"/>
      <c r="BM33658" s="138"/>
    </row>
    <row r="33659" spans="62:65" ht="13" thickBot="1">
      <c r="BJ33659" s="138"/>
      <c r="BK33659" s="138"/>
      <c r="BL33659" s="138"/>
      <c r="BM33659" s="138"/>
    </row>
    <row r="33660" spans="62:65" ht="13" thickBot="1">
      <c r="BJ33660" s="138"/>
      <c r="BK33660" s="138"/>
      <c r="BL33660" s="138"/>
      <c r="BM33660" s="138"/>
    </row>
    <row r="33661" spans="62:65" ht="13" thickBot="1">
      <c r="BJ33661" s="138"/>
      <c r="BK33661" s="138"/>
      <c r="BL33661" s="138"/>
      <c r="BM33661" s="138"/>
    </row>
    <row r="33662" spans="62:65" ht="13" thickBot="1">
      <c r="BJ33662" s="138"/>
      <c r="BK33662" s="138"/>
      <c r="BL33662" s="138"/>
      <c r="BM33662" s="138"/>
    </row>
    <row r="33663" spans="62:65" ht="13" thickBot="1">
      <c r="BJ33663" s="138"/>
      <c r="BK33663" s="138"/>
      <c r="BL33663" s="138"/>
      <c r="BM33663" s="138"/>
    </row>
    <row r="33664" spans="62:65" ht="13" thickBot="1">
      <c r="BJ33664" s="138"/>
      <c r="BK33664" s="138"/>
      <c r="BL33664" s="138"/>
      <c r="BM33664" s="138"/>
    </row>
    <row r="33665" spans="62:65" ht="13" thickBot="1">
      <c r="BJ33665" s="138"/>
      <c r="BK33665" s="138"/>
      <c r="BL33665" s="138"/>
      <c r="BM33665" s="138"/>
    </row>
    <row r="33666" spans="62:65" ht="13" thickBot="1">
      <c r="BJ33666" s="138"/>
      <c r="BK33666" s="138"/>
      <c r="BL33666" s="138"/>
      <c r="BM33666" s="138"/>
    </row>
    <row r="33667" spans="62:65" ht="13" thickBot="1">
      <c r="BJ33667" s="138"/>
      <c r="BK33667" s="138"/>
      <c r="BL33667" s="138"/>
      <c r="BM33667" s="138"/>
    </row>
    <row r="33668" spans="62:65" ht="13" thickBot="1">
      <c r="BJ33668" s="138"/>
      <c r="BK33668" s="138"/>
      <c r="BL33668" s="138"/>
      <c r="BM33668" s="138"/>
    </row>
    <row r="33669" spans="62:65" ht="13" thickBot="1">
      <c r="BJ33669" s="138"/>
      <c r="BK33669" s="138"/>
      <c r="BL33669" s="138"/>
      <c r="BM33669" s="138"/>
    </row>
    <row r="33670" spans="62:65" ht="13" thickBot="1">
      <c r="BJ33670" s="138"/>
      <c r="BK33670" s="138"/>
      <c r="BL33670" s="138"/>
      <c r="BM33670" s="138"/>
    </row>
    <row r="33671" spans="62:65" ht="13" thickBot="1">
      <c r="BJ33671" s="138"/>
      <c r="BK33671" s="138"/>
      <c r="BL33671" s="138"/>
      <c r="BM33671" s="138"/>
    </row>
    <row r="33672" spans="62:65" ht="13" thickBot="1">
      <c r="BJ33672" s="138"/>
      <c r="BK33672" s="138"/>
      <c r="BL33672" s="138"/>
      <c r="BM33672" s="138"/>
    </row>
    <row r="33673" spans="62:65" ht="13" thickBot="1">
      <c r="BJ33673" s="138"/>
      <c r="BK33673" s="138"/>
      <c r="BL33673" s="138"/>
      <c r="BM33673" s="138"/>
    </row>
    <row r="33674" spans="62:65" ht="13" thickBot="1">
      <c r="BJ33674" s="138"/>
      <c r="BK33674" s="138"/>
      <c r="BL33674" s="138"/>
      <c r="BM33674" s="138"/>
    </row>
    <row r="33675" spans="62:65" ht="13" thickBot="1">
      <c r="BJ33675" s="138"/>
      <c r="BK33675" s="138"/>
      <c r="BL33675" s="138"/>
      <c r="BM33675" s="138"/>
    </row>
    <row r="33676" spans="62:65" ht="13" thickBot="1">
      <c r="BJ33676" s="138"/>
      <c r="BK33676" s="138"/>
      <c r="BL33676" s="138"/>
      <c r="BM33676" s="138"/>
    </row>
    <row r="33677" spans="62:65" ht="13" thickBot="1">
      <c r="BJ33677" s="138"/>
      <c r="BK33677" s="138"/>
      <c r="BL33677" s="138"/>
      <c r="BM33677" s="138"/>
    </row>
    <row r="33678" spans="62:65" ht="13" thickBot="1">
      <c r="BJ33678" s="138"/>
      <c r="BK33678" s="138"/>
      <c r="BL33678" s="138"/>
      <c r="BM33678" s="138"/>
    </row>
    <row r="33679" spans="62:65" ht="13" thickBot="1">
      <c r="BJ33679" s="138"/>
      <c r="BK33679" s="138"/>
      <c r="BL33679" s="138"/>
      <c r="BM33679" s="138"/>
    </row>
    <row r="33680" spans="62:65" ht="13" thickBot="1">
      <c r="BJ33680" s="138"/>
      <c r="BK33680" s="138"/>
      <c r="BL33680" s="138"/>
      <c r="BM33680" s="138"/>
    </row>
    <row r="33681" spans="62:65" ht="13" thickBot="1">
      <c r="BJ33681" s="138"/>
      <c r="BK33681" s="138"/>
      <c r="BL33681" s="138"/>
      <c r="BM33681" s="138"/>
    </row>
    <row r="33682" spans="62:65" ht="13" thickBot="1">
      <c r="BJ33682" s="138"/>
      <c r="BK33682" s="138"/>
      <c r="BL33682" s="138"/>
      <c r="BM33682" s="138"/>
    </row>
    <row r="33683" spans="62:65" ht="13" thickBot="1">
      <c r="BJ33683" s="138"/>
      <c r="BK33683" s="138"/>
      <c r="BL33683" s="138"/>
      <c r="BM33683" s="138"/>
    </row>
    <row r="33684" spans="62:65" ht="13" thickBot="1">
      <c r="BJ33684" s="138"/>
      <c r="BK33684" s="138"/>
      <c r="BL33684" s="138"/>
      <c r="BM33684" s="138"/>
    </row>
    <row r="33685" spans="62:65" ht="13" thickBot="1">
      <c r="BJ33685" s="138"/>
      <c r="BK33685" s="138"/>
      <c r="BL33685" s="138"/>
      <c r="BM33685" s="138"/>
    </row>
    <row r="33686" spans="62:65" ht="13" thickBot="1">
      <c r="BJ33686" s="138"/>
      <c r="BK33686" s="138"/>
      <c r="BL33686" s="138"/>
      <c r="BM33686" s="138"/>
    </row>
    <row r="33687" spans="62:65" ht="13" thickBot="1">
      <c r="BJ33687" s="138"/>
      <c r="BK33687" s="138"/>
      <c r="BL33687" s="138"/>
      <c r="BM33687" s="138"/>
    </row>
    <row r="33688" spans="62:65" ht="13" thickBot="1">
      <c r="BJ33688" s="138"/>
      <c r="BK33688" s="138"/>
      <c r="BL33688" s="138"/>
      <c r="BM33688" s="138"/>
    </row>
    <row r="33689" spans="62:65" ht="13" thickBot="1">
      <c r="BJ33689" s="138"/>
      <c r="BK33689" s="138"/>
      <c r="BL33689" s="138"/>
      <c r="BM33689" s="138"/>
    </row>
    <row r="33690" spans="62:65" ht="13" thickBot="1">
      <c r="BJ33690" s="138"/>
      <c r="BK33690" s="138"/>
      <c r="BL33690" s="138"/>
      <c r="BM33690" s="138"/>
    </row>
    <row r="33691" spans="62:65" ht="13" thickBot="1">
      <c r="BJ33691" s="138"/>
      <c r="BK33691" s="138"/>
      <c r="BL33691" s="138"/>
      <c r="BM33691" s="138"/>
    </row>
    <row r="33692" spans="62:65" ht="13" thickBot="1">
      <c r="BJ33692" s="138"/>
      <c r="BK33692" s="138"/>
      <c r="BL33692" s="138"/>
      <c r="BM33692" s="138"/>
    </row>
    <row r="33693" spans="62:65" ht="13" thickBot="1">
      <c r="BJ33693" s="138"/>
      <c r="BK33693" s="138"/>
      <c r="BL33693" s="138"/>
      <c r="BM33693" s="138"/>
    </row>
    <row r="33694" spans="62:65" ht="13" thickBot="1">
      <c r="BJ33694" s="138"/>
      <c r="BK33694" s="138"/>
      <c r="BL33694" s="138"/>
      <c r="BM33694" s="138"/>
    </row>
    <row r="33695" spans="62:65" ht="13" thickBot="1">
      <c r="BJ33695" s="138"/>
      <c r="BK33695" s="138"/>
      <c r="BL33695" s="138"/>
      <c r="BM33695" s="138"/>
    </row>
    <row r="33696" spans="62:65" ht="13" thickBot="1">
      <c r="BJ33696" s="138"/>
      <c r="BK33696" s="138"/>
      <c r="BL33696" s="138"/>
      <c r="BM33696" s="138"/>
    </row>
    <row r="33697" spans="62:65" ht="13" thickBot="1">
      <c r="BJ33697" s="138"/>
      <c r="BK33697" s="138"/>
      <c r="BL33697" s="138"/>
      <c r="BM33697" s="138"/>
    </row>
    <row r="33698" spans="62:65" ht="13" thickBot="1">
      <c r="BJ33698" s="138"/>
      <c r="BK33698" s="138"/>
      <c r="BL33698" s="138"/>
      <c r="BM33698" s="138"/>
    </row>
    <row r="33699" spans="62:65" ht="13" thickBot="1">
      <c r="BJ33699" s="138"/>
      <c r="BK33699" s="138"/>
      <c r="BL33699" s="138"/>
      <c r="BM33699" s="138"/>
    </row>
    <row r="33700" spans="62:65" ht="13" thickBot="1">
      <c r="BJ33700" s="138"/>
      <c r="BK33700" s="138"/>
      <c r="BL33700" s="138"/>
      <c r="BM33700" s="138"/>
    </row>
    <row r="33701" spans="62:65" ht="13" thickBot="1">
      <c r="BJ33701" s="138"/>
      <c r="BK33701" s="138"/>
      <c r="BL33701" s="138"/>
      <c r="BM33701" s="138"/>
    </row>
    <row r="33702" spans="62:65" ht="13" thickBot="1">
      <c r="BJ33702" s="138"/>
      <c r="BK33702" s="138"/>
      <c r="BL33702" s="138"/>
      <c r="BM33702" s="138"/>
    </row>
    <row r="33703" spans="62:65" ht="13" thickBot="1">
      <c r="BJ33703" s="138"/>
      <c r="BK33703" s="138"/>
      <c r="BL33703" s="138"/>
      <c r="BM33703" s="138"/>
    </row>
    <row r="33704" spans="62:65" ht="13" thickBot="1">
      <c r="BJ33704" s="138"/>
      <c r="BK33704" s="138"/>
      <c r="BL33704" s="138"/>
      <c r="BM33704" s="138"/>
    </row>
    <row r="33705" spans="62:65" ht="13" thickBot="1">
      <c r="BJ33705" s="138"/>
      <c r="BK33705" s="138"/>
      <c r="BL33705" s="138"/>
      <c r="BM33705" s="138"/>
    </row>
    <row r="33706" spans="62:65" ht="13" thickBot="1">
      <c r="BJ33706" s="138"/>
      <c r="BK33706" s="138"/>
      <c r="BL33706" s="138"/>
      <c r="BM33706" s="138"/>
    </row>
    <row r="33707" spans="62:65" ht="13" thickBot="1">
      <c r="BJ33707" s="138"/>
      <c r="BK33707" s="138"/>
      <c r="BL33707" s="138"/>
      <c r="BM33707" s="138"/>
    </row>
    <row r="33708" spans="62:65" ht="13" thickBot="1">
      <c r="BJ33708" s="138"/>
      <c r="BK33708" s="138"/>
      <c r="BL33708" s="138"/>
      <c r="BM33708" s="138"/>
    </row>
    <row r="33709" spans="62:65" ht="13" thickBot="1">
      <c r="BJ33709" s="138"/>
      <c r="BK33709" s="138"/>
      <c r="BL33709" s="138"/>
      <c r="BM33709" s="138"/>
    </row>
    <row r="33710" spans="62:65" ht="13" thickBot="1">
      <c r="BJ33710" s="138"/>
      <c r="BK33710" s="138"/>
      <c r="BL33710" s="138"/>
      <c r="BM33710" s="138"/>
    </row>
    <row r="33711" spans="62:65" ht="13" thickBot="1">
      <c r="BJ33711" s="138"/>
      <c r="BK33711" s="138"/>
      <c r="BL33711" s="138"/>
      <c r="BM33711" s="138"/>
    </row>
    <row r="33712" spans="62:65" ht="13" thickBot="1">
      <c r="BJ33712" s="138"/>
      <c r="BK33712" s="138"/>
      <c r="BL33712" s="138"/>
      <c r="BM33712" s="138"/>
    </row>
    <row r="33713" spans="62:65" ht="13" thickBot="1">
      <c r="BJ33713" s="138"/>
      <c r="BK33713" s="138"/>
      <c r="BL33713" s="138"/>
      <c r="BM33713" s="138"/>
    </row>
    <row r="33714" spans="62:65" ht="13" thickBot="1">
      <c r="BJ33714" s="138"/>
      <c r="BK33714" s="138"/>
      <c r="BL33714" s="138"/>
      <c r="BM33714" s="138"/>
    </row>
    <row r="33715" spans="62:65" ht="13" thickBot="1">
      <c r="BJ33715" s="138"/>
      <c r="BK33715" s="138"/>
      <c r="BL33715" s="138"/>
      <c r="BM33715" s="138"/>
    </row>
    <row r="33716" spans="62:65" ht="13" thickBot="1">
      <c r="BJ33716" s="138"/>
      <c r="BK33716" s="138"/>
      <c r="BL33716" s="138"/>
      <c r="BM33716" s="138"/>
    </row>
    <row r="33717" spans="62:65" ht="13" thickBot="1">
      <c r="BJ33717" s="138"/>
      <c r="BK33717" s="138"/>
      <c r="BL33717" s="138"/>
      <c r="BM33717" s="138"/>
    </row>
    <row r="33718" spans="62:65" ht="13" thickBot="1">
      <c r="BJ33718" s="138"/>
      <c r="BK33718" s="138"/>
      <c r="BL33718" s="138"/>
      <c r="BM33718" s="138"/>
    </row>
    <row r="33719" spans="62:65" ht="13" thickBot="1">
      <c r="BJ33719" s="138"/>
      <c r="BK33719" s="138"/>
      <c r="BL33719" s="138"/>
      <c r="BM33719" s="138"/>
    </row>
    <row r="33720" spans="62:65" ht="13" thickBot="1">
      <c r="BJ33720" s="138"/>
      <c r="BK33720" s="138"/>
      <c r="BL33720" s="138"/>
      <c r="BM33720" s="138"/>
    </row>
    <row r="33721" spans="62:65" ht="13" thickBot="1">
      <c r="BJ33721" s="138"/>
      <c r="BK33721" s="138"/>
      <c r="BL33721" s="138"/>
      <c r="BM33721" s="138"/>
    </row>
    <row r="33722" spans="62:65" ht="13" thickBot="1">
      <c r="BJ33722" s="138"/>
      <c r="BK33722" s="138"/>
      <c r="BL33722" s="138"/>
      <c r="BM33722" s="138"/>
    </row>
    <row r="33723" spans="62:65" ht="13" thickBot="1">
      <c r="BJ33723" s="138"/>
      <c r="BK33723" s="138"/>
      <c r="BL33723" s="138"/>
      <c r="BM33723" s="138"/>
    </row>
    <row r="33724" spans="62:65" ht="13" thickBot="1">
      <c r="BJ33724" s="138"/>
      <c r="BK33724" s="138"/>
      <c r="BL33724" s="138"/>
      <c r="BM33724" s="138"/>
    </row>
    <row r="33725" spans="62:65" ht="13" thickBot="1">
      <c r="BJ33725" s="138"/>
      <c r="BK33725" s="138"/>
      <c r="BL33725" s="138"/>
      <c r="BM33725" s="138"/>
    </row>
    <row r="33726" spans="62:65" ht="13" thickBot="1">
      <c r="BJ33726" s="138"/>
      <c r="BK33726" s="138"/>
      <c r="BL33726" s="138"/>
      <c r="BM33726" s="138"/>
    </row>
    <row r="33727" spans="62:65" ht="13" thickBot="1">
      <c r="BJ33727" s="138"/>
      <c r="BK33727" s="138"/>
      <c r="BL33727" s="138"/>
      <c r="BM33727" s="138"/>
    </row>
    <row r="33728" spans="62:65" ht="13" thickBot="1">
      <c r="BJ33728" s="138"/>
      <c r="BK33728" s="138"/>
      <c r="BL33728" s="138"/>
      <c r="BM33728" s="138"/>
    </row>
    <row r="33729" spans="62:65" ht="13" thickBot="1">
      <c r="BJ33729" s="138"/>
      <c r="BK33729" s="138"/>
      <c r="BL33729" s="138"/>
      <c r="BM33729" s="138"/>
    </row>
    <row r="33730" spans="62:65" ht="13" thickBot="1">
      <c r="BJ33730" s="138"/>
      <c r="BK33730" s="138"/>
      <c r="BL33730" s="138"/>
      <c r="BM33730" s="138"/>
    </row>
    <row r="33731" spans="62:65" ht="13" thickBot="1">
      <c r="BJ33731" s="138"/>
      <c r="BK33731" s="138"/>
      <c r="BL33731" s="138"/>
      <c r="BM33731" s="138"/>
    </row>
    <row r="33732" spans="62:65" ht="13" thickBot="1">
      <c r="BJ33732" s="138"/>
      <c r="BK33732" s="138"/>
      <c r="BL33732" s="138"/>
      <c r="BM33732" s="138"/>
    </row>
    <row r="33733" spans="62:65" ht="13" thickBot="1">
      <c r="BJ33733" s="138"/>
      <c r="BK33733" s="138"/>
      <c r="BL33733" s="138"/>
      <c r="BM33733" s="138"/>
    </row>
    <row r="33734" spans="62:65" ht="13" thickBot="1">
      <c r="BJ33734" s="138"/>
      <c r="BK33734" s="138"/>
      <c r="BL33734" s="138"/>
      <c r="BM33734" s="138"/>
    </row>
    <row r="33735" spans="62:65" ht="13" thickBot="1">
      <c r="BJ33735" s="138"/>
      <c r="BK33735" s="138"/>
      <c r="BL33735" s="138"/>
      <c r="BM33735" s="138"/>
    </row>
    <row r="33736" spans="62:65" ht="13" thickBot="1">
      <c r="BJ33736" s="138"/>
      <c r="BK33736" s="138"/>
      <c r="BL33736" s="138"/>
      <c r="BM33736" s="138"/>
    </row>
    <row r="33737" spans="62:65" ht="13" thickBot="1">
      <c r="BJ33737" s="138"/>
      <c r="BK33737" s="138"/>
      <c r="BL33737" s="138"/>
      <c r="BM33737" s="138"/>
    </row>
    <row r="33738" spans="62:65" ht="13" thickBot="1">
      <c r="BJ33738" s="138"/>
      <c r="BK33738" s="138"/>
      <c r="BL33738" s="138"/>
      <c r="BM33738" s="138"/>
    </row>
    <row r="33739" spans="62:65" ht="13" thickBot="1">
      <c r="BJ33739" s="138"/>
      <c r="BK33739" s="138"/>
      <c r="BL33739" s="138"/>
      <c r="BM33739" s="138"/>
    </row>
    <row r="33740" spans="62:65" ht="13" thickBot="1">
      <c r="BJ33740" s="138"/>
      <c r="BK33740" s="138"/>
      <c r="BL33740" s="138"/>
      <c r="BM33740" s="138"/>
    </row>
    <row r="33741" spans="62:65" ht="13" thickBot="1">
      <c r="BJ33741" s="138"/>
      <c r="BK33741" s="138"/>
      <c r="BL33741" s="138"/>
      <c r="BM33741" s="138"/>
    </row>
    <row r="33742" spans="62:65" ht="13" thickBot="1">
      <c r="BJ33742" s="138"/>
      <c r="BK33742" s="138"/>
      <c r="BL33742" s="138"/>
      <c r="BM33742" s="138"/>
    </row>
    <row r="33743" spans="62:65" ht="13" thickBot="1">
      <c r="BJ33743" s="138"/>
      <c r="BK33743" s="138"/>
      <c r="BL33743" s="138"/>
      <c r="BM33743" s="138"/>
    </row>
    <row r="33744" spans="62:65" ht="13" thickBot="1">
      <c r="BJ33744" s="138"/>
      <c r="BK33744" s="138"/>
      <c r="BL33744" s="138"/>
      <c r="BM33744" s="138"/>
    </row>
    <row r="33745" spans="62:65" ht="13" thickBot="1">
      <c r="BJ33745" s="138"/>
      <c r="BK33745" s="138"/>
      <c r="BL33745" s="138"/>
      <c r="BM33745" s="138"/>
    </row>
    <row r="33746" spans="62:65" ht="13" thickBot="1">
      <c r="BJ33746" s="138"/>
      <c r="BK33746" s="138"/>
      <c r="BL33746" s="138"/>
      <c r="BM33746" s="138"/>
    </row>
    <row r="33747" spans="62:65" ht="13" thickBot="1">
      <c r="BJ33747" s="138"/>
      <c r="BK33747" s="138"/>
      <c r="BL33747" s="138"/>
      <c r="BM33747" s="138"/>
    </row>
    <row r="33748" spans="62:65" ht="13" thickBot="1">
      <c r="BJ33748" s="138"/>
      <c r="BK33748" s="138"/>
      <c r="BL33748" s="138"/>
      <c r="BM33748" s="138"/>
    </row>
    <row r="33749" spans="62:65" ht="13" thickBot="1">
      <c r="BJ33749" s="138"/>
      <c r="BK33749" s="138"/>
      <c r="BL33749" s="138"/>
      <c r="BM33749" s="138"/>
    </row>
    <row r="33750" spans="62:65" ht="13" thickBot="1">
      <c r="BJ33750" s="138"/>
      <c r="BK33750" s="138"/>
      <c r="BL33750" s="138"/>
      <c r="BM33750" s="138"/>
    </row>
    <row r="33751" spans="62:65" ht="13" thickBot="1">
      <c r="BJ33751" s="138"/>
      <c r="BK33751" s="138"/>
      <c r="BL33751" s="138"/>
      <c r="BM33751" s="138"/>
    </row>
    <row r="33752" spans="62:65" ht="13" thickBot="1">
      <c r="BJ33752" s="138"/>
      <c r="BK33752" s="138"/>
      <c r="BL33752" s="138"/>
      <c r="BM33752" s="138"/>
    </row>
    <row r="33753" spans="62:65" ht="13" thickBot="1">
      <c r="BJ33753" s="138"/>
      <c r="BK33753" s="138"/>
      <c r="BL33753" s="138"/>
      <c r="BM33753" s="138"/>
    </row>
    <row r="33754" spans="62:65" ht="13" thickBot="1">
      <c r="BJ33754" s="138"/>
      <c r="BK33754" s="138"/>
      <c r="BL33754" s="138"/>
      <c r="BM33754" s="138"/>
    </row>
    <row r="33755" spans="62:65" ht="13" thickBot="1">
      <c r="BJ33755" s="138"/>
      <c r="BK33755" s="138"/>
      <c r="BL33755" s="138"/>
      <c r="BM33755" s="138"/>
    </row>
    <row r="33756" spans="62:65" ht="13" thickBot="1">
      <c r="BJ33756" s="138"/>
      <c r="BK33756" s="138"/>
      <c r="BL33756" s="138"/>
      <c r="BM33756" s="138"/>
    </row>
    <row r="33757" spans="62:65" ht="13" thickBot="1">
      <c r="BJ33757" s="138"/>
      <c r="BK33757" s="138"/>
      <c r="BL33757" s="138"/>
      <c r="BM33757" s="138"/>
    </row>
    <row r="33758" spans="62:65" ht="13" thickBot="1">
      <c r="BJ33758" s="138"/>
      <c r="BK33758" s="138"/>
      <c r="BL33758" s="138"/>
      <c r="BM33758" s="138"/>
    </row>
    <row r="33759" spans="62:65" ht="13" thickBot="1">
      <c r="BJ33759" s="138"/>
      <c r="BK33759" s="138"/>
      <c r="BL33759" s="138"/>
      <c r="BM33759" s="138"/>
    </row>
    <row r="33760" spans="62:65" ht="13" thickBot="1">
      <c r="BJ33760" s="138"/>
      <c r="BK33760" s="138"/>
      <c r="BL33760" s="138"/>
      <c r="BM33760" s="138"/>
    </row>
    <row r="33761" spans="62:65" ht="13" thickBot="1">
      <c r="BJ33761" s="138"/>
      <c r="BK33761" s="138"/>
      <c r="BL33761" s="138"/>
      <c r="BM33761" s="138"/>
    </row>
    <row r="33762" spans="62:65" ht="13" thickBot="1">
      <c r="BJ33762" s="138"/>
      <c r="BK33762" s="138"/>
      <c r="BL33762" s="138"/>
      <c r="BM33762" s="138"/>
    </row>
    <row r="33763" spans="62:65" ht="13" thickBot="1">
      <c r="BJ33763" s="138"/>
      <c r="BK33763" s="138"/>
      <c r="BL33763" s="138"/>
      <c r="BM33763" s="138"/>
    </row>
    <row r="33764" spans="62:65" ht="13" thickBot="1">
      <c r="BJ33764" s="138"/>
      <c r="BK33764" s="138"/>
      <c r="BL33764" s="138"/>
      <c r="BM33764" s="138"/>
    </row>
    <row r="33765" spans="62:65" ht="13" thickBot="1">
      <c r="BJ33765" s="138"/>
      <c r="BK33765" s="138"/>
      <c r="BL33765" s="138"/>
      <c r="BM33765" s="138"/>
    </row>
    <row r="33766" spans="62:65" ht="13" thickBot="1">
      <c r="BJ33766" s="138"/>
      <c r="BK33766" s="138"/>
      <c r="BL33766" s="138"/>
      <c r="BM33766" s="138"/>
    </row>
    <row r="33767" spans="62:65" ht="13" thickBot="1">
      <c r="BJ33767" s="138"/>
      <c r="BK33767" s="138"/>
      <c r="BL33767" s="138"/>
      <c r="BM33767" s="138"/>
    </row>
    <row r="33768" spans="62:65" ht="13" thickBot="1">
      <c r="BJ33768" s="138"/>
      <c r="BK33768" s="138"/>
      <c r="BL33768" s="138"/>
      <c r="BM33768" s="138"/>
    </row>
    <row r="33769" spans="62:65" ht="13" thickBot="1">
      <c r="BJ33769" s="138"/>
      <c r="BK33769" s="138"/>
      <c r="BL33769" s="138"/>
      <c r="BM33769" s="138"/>
    </row>
    <row r="33770" spans="62:65" ht="13" thickBot="1">
      <c r="BJ33770" s="138"/>
      <c r="BK33770" s="138"/>
      <c r="BL33770" s="138"/>
      <c r="BM33770" s="138"/>
    </row>
    <row r="33771" spans="62:65" ht="13" thickBot="1">
      <c r="BJ33771" s="138"/>
      <c r="BK33771" s="138"/>
      <c r="BL33771" s="138"/>
      <c r="BM33771" s="138"/>
    </row>
    <row r="33772" spans="62:65" ht="13" thickBot="1">
      <c r="BJ33772" s="138"/>
      <c r="BK33772" s="138"/>
      <c r="BL33772" s="138"/>
      <c r="BM33772" s="138"/>
    </row>
    <row r="33773" spans="62:65" ht="13" thickBot="1">
      <c r="BJ33773" s="138"/>
      <c r="BK33773" s="138"/>
      <c r="BL33773" s="138"/>
      <c r="BM33773" s="138"/>
    </row>
    <row r="33774" spans="62:65" ht="13" thickBot="1">
      <c r="BJ33774" s="138"/>
      <c r="BK33774" s="138"/>
      <c r="BL33774" s="138"/>
      <c r="BM33774" s="138"/>
    </row>
    <row r="33775" spans="62:65" ht="13" thickBot="1">
      <c r="BJ33775" s="138"/>
      <c r="BK33775" s="138"/>
      <c r="BL33775" s="138"/>
      <c r="BM33775" s="138"/>
    </row>
    <row r="33776" spans="62:65" ht="13" thickBot="1">
      <c r="BJ33776" s="138"/>
      <c r="BK33776" s="138"/>
      <c r="BL33776" s="138"/>
      <c r="BM33776" s="138"/>
    </row>
    <row r="33777" spans="62:65" ht="13" thickBot="1">
      <c r="BJ33777" s="138"/>
      <c r="BK33777" s="138"/>
      <c r="BL33777" s="138"/>
      <c r="BM33777" s="138"/>
    </row>
    <row r="33778" spans="62:65" ht="13" thickBot="1">
      <c r="BJ33778" s="138"/>
      <c r="BK33778" s="138"/>
      <c r="BL33778" s="138"/>
      <c r="BM33778" s="138"/>
    </row>
    <row r="33779" spans="62:65" ht="13" thickBot="1">
      <c r="BJ33779" s="138"/>
      <c r="BK33779" s="138"/>
      <c r="BL33779" s="138"/>
      <c r="BM33779" s="138"/>
    </row>
    <row r="33780" spans="62:65" ht="13" thickBot="1">
      <c r="BJ33780" s="138"/>
      <c r="BK33780" s="138"/>
      <c r="BL33780" s="138"/>
      <c r="BM33780" s="138"/>
    </row>
    <row r="33781" spans="62:65" ht="13" thickBot="1">
      <c r="BJ33781" s="138"/>
      <c r="BK33781" s="138"/>
      <c r="BL33781" s="138"/>
      <c r="BM33781" s="138"/>
    </row>
    <row r="33782" spans="62:65" ht="13" thickBot="1">
      <c r="BJ33782" s="138"/>
      <c r="BK33782" s="138"/>
      <c r="BL33782" s="138"/>
      <c r="BM33782" s="138"/>
    </row>
    <row r="33783" spans="62:65" ht="13" thickBot="1">
      <c r="BJ33783" s="138"/>
      <c r="BK33783" s="138"/>
      <c r="BL33783" s="138"/>
      <c r="BM33783" s="138"/>
    </row>
    <row r="33784" spans="62:65" ht="13" thickBot="1">
      <c r="BJ33784" s="138"/>
      <c r="BK33784" s="138"/>
      <c r="BL33784" s="138"/>
      <c r="BM33784" s="138"/>
    </row>
    <row r="33785" spans="62:65" ht="13" thickBot="1">
      <c r="BJ33785" s="138"/>
      <c r="BK33785" s="138"/>
      <c r="BL33785" s="138"/>
      <c r="BM33785" s="138"/>
    </row>
    <row r="33786" spans="62:65" ht="13" thickBot="1">
      <c r="BJ33786" s="138"/>
      <c r="BK33786" s="138"/>
      <c r="BL33786" s="138"/>
      <c r="BM33786" s="138"/>
    </row>
    <row r="33787" spans="62:65" ht="13" thickBot="1">
      <c r="BJ33787" s="138"/>
      <c r="BK33787" s="138"/>
      <c r="BL33787" s="138"/>
      <c r="BM33787" s="138"/>
    </row>
    <row r="33788" spans="62:65" ht="13" thickBot="1">
      <c r="BJ33788" s="138"/>
      <c r="BK33788" s="138"/>
      <c r="BL33788" s="138"/>
      <c r="BM33788" s="138"/>
    </row>
    <row r="33789" spans="62:65" ht="13" thickBot="1">
      <c r="BJ33789" s="138"/>
      <c r="BK33789" s="138"/>
      <c r="BL33789" s="138"/>
      <c r="BM33789" s="138"/>
    </row>
    <row r="33790" spans="62:65" ht="13" thickBot="1">
      <c r="BJ33790" s="138"/>
      <c r="BK33790" s="138"/>
      <c r="BL33790" s="138"/>
      <c r="BM33790" s="138"/>
    </row>
    <row r="33791" spans="62:65" ht="13" thickBot="1">
      <c r="BJ33791" s="138"/>
      <c r="BK33791" s="138"/>
      <c r="BL33791" s="138"/>
      <c r="BM33791" s="138"/>
    </row>
    <row r="33792" spans="62:65" ht="13" thickBot="1">
      <c r="BJ33792" s="138"/>
      <c r="BK33792" s="138"/>
      <c r="BL33792" s="138"/>
      <c r="BM33792" s="138"/>
    </row>
    <row r="33793" spans="62:65" ht="13" thickBot="1">
      <c r="BJ33793" s="138"/>
      <c r="BK33793" s="138"/>
      <c r="BL33793" s="138"/>
      <c r="BM33793" s="138"/>
    </row>
    <row r="33794" spans="62:65" ht="13" thickBot="1">
      <c r="BJ33794" s="138"/>
      <c r="BK33794" s="138"/>
      <c r="BL33794" s="138"/>
      <c r="BM33794" s="138"/>
    </row>
    <row r="33795" spans="62:65" ht="13" thickBot="1">
      <c r="BJ33795" s="138"/>
      <c r="BK33795" s="138"/>
      <c r="BL33795" s="138"/>
      <c r="BM33795" s="138"/>
    </row>
    <row r="33796" spans="62:65" ht="13" thickBot="1">
      <c r="BJ33796" s="138"/>
      <c r="BK33796" s="138"/>
      <c r="BL33796" s="138"/>
      <c r="BM33796" s="138"/>
    </row>
    <row r="33797" spans="62:65" ht="13" thickBot="1">
      <c r="BJ33797" s="138"/>
      <c r="BK33797" s="138"/>
      <c r="BL33797" s="138"/>
      <c r="BM33797" s="138"/>
    </row>
    <row r="33798" spans="62:65" ht="13" thickBot="1">
      <c r="BJ33798" s="138"/>
      <c r="BK33798" s="138"/>
      <c r="BL33798" s="138"/>
      <c r="BM33798" s="138"/>
    </row>
    <row r="33799" spans="62:65" ht="13" thickBot="1">
      <c r="BJ33799" s="138"/>
      <c r="BK33799" s="138"/>
      <c r="BL33799" s="138"/>
      <c r="BM33799" s="138"/>
    </row>
    <row r="33800" spans="62:65" ht="13" thickBot="1">
      <c r="BJ33800" s="138"/>
      <c r="BK33800" s="138"/>
      <c r="BL33800" s="138"/>
      <c r="BM33800" s="138"/>
    </row>
    <row r="33801" spans="62:65" ht="13" thickBot="1">
      <c r="BJ33801" s="138"/>
      <c r="BK33801" s="138"/>
      <c r="BL33801" s="138"/>
      <c r="BM33801" s="138"/>
    </row>
    <row r="33802" spans="62:65" ht="13" thickBot="1">
      <c r="BJ33802" s="138"/>
      <c r="BK33802" s="138"/>
      <c r="BL33802" s="138"/>
      <c r="BM33802" s="138"/>
    </row>
    <row r="33803" spans="62:65" ht="13" thickBot="1">
      <c r="BJ33803" s="138"/>
      <c r="BK33803" s="138"/>
      <c r="BL33803" s="138"/>
      <c r="BM33803" s="138"/>
    </row>
    <row r="33804" spans="62:65" ht="13" thickBot="1">
      <c r="BJ33804" s="138"/>
      <c r="BK33804" s="138"/>
      <c r="BL33804" s="138"/>
      <c r="BM33804" s="138"/>
    </row>
    <row r="33805" spans="62:65" ht="13" thickBot="1">
      <c r="BJ33805" s="138"/>
      <c r="BK33805" s="138"/>
      <c r="BL33805" s="138"/>
      <c r="BM33805" s="138"/>
    </row>
    <row r="33806" spans="62:65" ht="13" thickBot="1">
      <c r="BJ33806" s="138"/>
      <c r="BK33806" s="138"/>
      <c r="BL33806" s="138"/>
      <c r="BM33806" s="138"/>
    </row>
    <row r="33807" spans="62:65" ht="13" thickBot="1">
      <c r="BJ33807" s="138"/>
      <c r="BK33807" s="138"/>
      <c r="BL33807" s="138"/>
      <c r="BM33807" s="138"/>
    </row>
    <row r="33808" spans="62:65" ht="13" thickBot="1">
      <c r="BJ33808" s="138"/>
      <c r="BK33808" s="138"/>
      <c r="BL33808" s="138"/>
      <c r="BM33808" s="138"/>
    </row>
    <row r="33809" spans="62:65" ht="13" thickBot="1">
      <c r="BJ33809" s="138"/>
      <c r="BK33809" s="138"/>
      <c r="BL33809" s="138"/>
      <c r="BM33809" s="138"/>
    </row>
    <row r="33810" spans="62:65" ht="13" thickBot="1">
      <c r="BJ33810" s="138"/>
      <c r="BK33810" s="138"/>
      <c r="BL33810" s="138"/>
      <c r="BM33810" s="138"/>
    </row>
    <row r="33811" spans="62:65" ht="13" thickBot="1">
      <c r="BJ33811" s="138"/>
      <c r="BK33811" s="138"/>
      <c r="BL33811" s="138"/>
      <c r="BM33811" s="138"/>
    </row>
    <row r="33812" spans="62:65" ht="13" thickBot="1">
      <c r="BJ33812" s="138"/>
      <c r="BK33812" s="138"/>
      <c r="BL33812" s="138"/>
      <c r="BM33812" s="138"/>
    </row>
    <row r="33813" spans="62:65" ht="13" thickBot="1">
      <c r="BJ33813" s="138"/>
      <c r="BK33813" s="138"/>
      <c r="BL33813" s="138"/>
      <c r="BM33813" s="138"/>
    </row>
    <row r="33814" spans="62:65" ht="13" thickBot="1">
      <c r="BJ33814" s="138"/>
      <c r="BK33814" s="138"/>
      <c r="BL33814" s="138"/>
      <c r="BM33814" s="138"/>
    </row>
    <row r="33815" spans="62:65" ht="13" thickBot="1">
      <c r="BJ33815" s="138"/>
      <c r="BK33815" s="138"/>
      <c r="BL33815" s="138"/>
      <c r="BM33815" s="138"/>
    </row>
    <row r="33816" spans="62:65" ht="13" thickBot="1">
      <c r="BJ33816" s="138"/>
      <c r="BK33816" s="138"/>
      <c r="BL33816" s="138"/>
      <c r="BM33816" s="138"/>
    </row>
    <row r="33817" spans="62:65" ht="13" thickBot="1">
      <c r="BJ33817" s="138"/>
      <c r="BK33817" s="138"/>
      <c r="BL33817" s="138"/>
      <c r="BM33817" s="138"/>
    </row>
    <row r="33818" spans="62:65" ht="13" thickBot="1">
      <c r="BJ33818" s="138"/>
      <c r="BK33818" s="138"/>
      <c r="BL33818" s="138"/>
      <c r="BM33818" s="138"/>
    </row>
    <row r="33819" spans="62:65" ht="13" thickBot="1">
      <c r="BJ33819" s="138"/>
      <c r="BK33819" s="138"/>
      <c r="BL33819" s="138"/>
      <c r="BM33819" s="138"/>
    </row>
    <row r="33820" spans="62:65" ht="13" thickBot="1">
      <c r="BJ33820" s="138"/>
      <c r="BK33820" s="138"/>
      <c r="BL33820" s="138"/>
      <c r="BM33820" s="138"/>
    </row>
    <row r="33821" spans="62:65" ht="13" thickBot="1">
      <c r="BJ33821" s="138"/>
      <c r="BK33821" s="138"/>
      <c r="BL33821" s="138"/>
      <c r="BM33821" s="138"/>
    </row>
    <row r="33822" spans="62:65" ht="13" thickBot="1">
      <c r="BJ33822" s="138"/>
      <c r="BK33822" s="138"/>
      <c r="BL33822" s="138"/>
      <c r="BM33822" s="138"/>
    </row>
    <row r="33823" spans="62:65" ht="13" thickBot="1">
      <c r="BJ33823" s="138"/>
      <c r="BK33823" s="138"/>
      <c r="BL33823" s="138"/>
      <c r="BM33823" s="138"/>
    </row>
    <row r="33824" spans="62:65" ht="13" thickBot="1">
      <c r="BJ33824" s="138"/>
      <c r="BK33824" s="138"/>
      <c r="BL33824" s="138"/>
      <c r="BM33824" s="138"/>
    </row>
    <row r="33825" spans="62:65" ht="13" thickBot="1">
      <c r="BJ33825" s="138"/>
      <c r="BK33825" s="138"/>
      <c r="BL33825" s="138"/>
      <c r="BM33825" s="138"/>
    </row>
    <row r="33826" spans="62:65" ht="13" thickBot="1">
      <c r="BJ33826" s="138"/>
      <c r="BK33826" s="138"/>
      <c r="BL33826" s="138"/>
      <c r="BM33826" s="138"/>
    </row>
    <row r="33827" spans="62:65" ht="13" thickBot="1">
      <c r="BJ33827" s="138"/>
      <c r="BK33827" s="138"/>
      <c r="BL33827" s="138"/>
      <c r="BM33827" s="138"/>
    </row>
    <row r="33828" spans="62:65" ht="13" thickBot="1">
      <c r="BJ33828" s="138"/>
      <c r="BK33828" s="138"/>
      <c r="BL33828" s="138"/>
      <c r="BM33828" s="138"/>
    </row>
    <row r="33829" spans="62:65" ht="13" thickBot="1">
      <c r="BJ33829" s="138"/>
      <c r="BK33829" s="138"/>
      <c r="BL33829" s="138"/>
      <c r="BM33829" s="138"/>
    </row>
    <row r="33830" spans="62:65" ht="13" thickBot="1">
      <c r="BJ33830" s="138"/>
      <c r="BK33830" s="138"/>
      <c r="BL33830" s="138"/>
      <c r="BM33830" s="138"/>
    </row>
    <row r="33831" spans="62:65" ht="13" thickBot="1">
      <c r="BJ33831" s="138"/>
      <c r="BK33831" s="138"/>
      <c r="BL33831" s="138"/>
      <c r="BM33831" s="138"/>
    </row>
    <row r="33832" spans="62:65" ht="13" thickBot="1">
      <c r="BJ33832" s="138"/>
      <c r="BK33832" s="138"/>
      <c r="BL33832" s="138"/>
      <c r="BM33832" s="138"/>
    </row>
    <row r="33833" spans="62:65" ht="13" thickBot="1">
      <c r="BJ33833" s="138"/>
      <c r="BK33833" s="138"/>
      <c r="BL33833" s="138"/>
      <c r="BM33833" s="138"/>
    </row>
    <row r="33834" spans="62:65" ht="13" thickBot="1">
      <c r="BJ33834" s="138"/>
      <c r="BK33834" s="138"/>
      <c r="BL33834" s="138"/>
      <c r="BM33834" s="138"/>
    </row>
    <row r="33835" spans="62:65" ht="13" thickBot="1">
      <c r="BJ33835" s="138"/>
      <c r="BK33835" s="138"/>
      <c r="BL33835" s="138"/>
      <c r="BM33835" s="138"/>
    </row>
    <row r="33836" spans="62:65" ht="13" thickBot="1">
      <c r="BJ33836" s="138"/>
      <c r="BK33836" s="138"/>
      <c r="BL33836" s="138"/>
      <c r="BM33836" s="138"/>
    </row>
    <row r="33837" spans="62:65" ht="13" thickBot="1">
      <c r="BJ33837" s="138"/>
      <c r="BK33837" s="138"/>
      <c r="BL33837" s="138"/>
      <c r="BM33837" s="138"/>
    </row>
    <row r="33838" spans="62:65" ht="13" thickBot="1">
      <c r="BJ33838" s="138"/>
      <c r="BK33838" s="138"/>
      <c r="BL33838" s="138"/>
      <c r="BM33838" s="138"/>
    </row>
    <row r="33839" spans="62:65" ht="13" thickBot="1">
      <c r="BJ33839" s="138"/>
      <c r="BK33839" s="138"/>
      <c r="BL33839" s="138"/>
      <c r="BM33839" s="138"/>
    </row>
    <row r="33840" spans="62:65" ht="13" thickBot="1">
      <c r="BJ33840" s="138"/>
      <c r="BK33840" s="138"/>
      <c r="BL33840" s="138"/>
      <c r="BM33840" s="138"/>
    </row>
    <row r="33841" spans="62:65" ht="13" thickBot="1">
      <c r="BJ33841" s="138"/>
      <c r="BK33841" s="138"/>
      <c r="BL33841" s="138"/>
      <c r="BM33841" s="138"/>
    </row>
    <row r="33842" spans="62:65" ht="13" thickBot="1">
      <c r="BJ33842" s="138"/>
      <c r="BK33842" s="138"/>
      <c r="BL33842" s="138"/>
      <c r="BM33842" s="138"/>
    </row>
    <row r="33843" spans="62:65" ht="13" thickBot="1">
      <c r="BJ33843" s="138"/>
      <c r="BK33843" s="138"/>
      <c r="BL33843" s="138"/>
      <c r="BM33843" s="138"/>
    </row>
    <row r="33844" spans="62:65" ht="13" thickBot="1">
      <c r="BJ33844" s="138"/>
      <c r="BK33844" s="138"/>
      <c r="BL33844" s="138"/>
      <c r="BM33844" s="138"/>
    </row>
    <row r="33845" spans="62:65" ht="13" thickBot="1">
      <c r="BJ33845" s="138"/>
      <c r="BK33845" s="138"/>
      <c r="BL33845" s="138"/>
      <c r="BM33845" s="138"/>
    </row>
    <row r="33846" spans="62:65" ht="13" thickBot="1">
      <c r="BJ33846" s="138"/>
      <c r="BK33846" s="138"/>
      <c r="BL33846" s="138"/>
      <c r="BM33846" s="138"/>
    </row>
    <row r="33847" spans="62:65" ht="13" thickBot="1">
      <c r="BJ33847" s="138"/>
      <c r="BK33847" s="138"/>
      <c r="BL33847" s="138"/>
      <c r="BM33847" s="138"/>
    </row>
    <row r="33848" spans="62:65" ht="13" thickBot="1">
      <c r="BJ33848" s="138"/>
      <c r="BK33848" s="138"/>
      <c r="BL33848" s="138"/>
      <c r="BM33848" s="138"/>
    </row>
    <row r="33849" spans="62:65" ht="13" thickBot="1">
      <c r="BJ33849" s="138"/>
      <c r="BK33849" s="138"/>
      <c r="BL33849" s="138"/>
      <c r="BM33849" s="138"/>
    </row>
    <row r="33850" spans="62:65" ht="13" thickBot="1">
      <c r="BJ33850" s="138"/>
      <c r="BK33850" s="138"/>
      <c r="BL33850" s="138"/>
      <c r="BM33850" s="138"/>
    </row>
    <row r="33851" spans="62:65" ht="13" thickBot="1">
      <c r="BJ33851" s="138"/>
      <c r="BK33851" s="138"/>
      <c r="BL33851" s="138"/>
      <c r="BM33851" s="138"/>
    </row>
    <row r="33852" spans="62:65" ht="13" thickBot="1">
      <c r="BJ33852" s="138"/>
      <c r="BK33852" s="138"/>
      <c r="BL33852" s="138"/>
      <c r="BM33852" s="138"/>
    </row>
    <row r="33853" spans="62:65" ht="13" thickBot="1">
      <c r="BJ33853" s="138"/>
      <c r="BK33853" s="138"/>
      <c r="BL33853" s="138"/>
      <c r="BM33853" s="138"/>
    </row>
    <row r="33854" spans="62:65" ht="13" thickBot="1">
      <c r="BJ33854" s="138"/>
      <c r="BK33854" s="138"/>
      <c r="BL33854" s="138"/>
      <c r="BM33854" s="138"/>
    </row>
    <row r="33855" spans="62:65" ht="13" thickBot="1">
      <c r="BJ33855" s="138"/>
      <c r="BK33855" s="138"/>
      <c r="BL33855" s="138"/>
      <c r="BM33855" s="138"/>
    </row>
    <row r="33856" spans="62:65" ht="13" thickBot="1">
      <c r="BJ33856" s="138"/>
      <c r="BK33856" s="138"/>
      <c r="BL33856" s="138"/>
      <c r="BM33856" s="138"/>
    </row>
    <row r="33857" spans="62:65" ht="13" thickBot="1">
      <c r="BJ33857" s="138"/>
      <c r="BK33857" s="138"/>
      <c r="BL33857" s="138"/>
      <c r="BM33857" s="138"/>
    </row>
    <row r="33858" spans="62:65" ht="13" thickBot="1">
      <c r="BJ33858" s="138"/>
      <c r="BK33858" s="138"/>
      <c r="BL33858" s="138"/>
      <c r="BM33858" s="138"/>
    </row>
    <row r="33859" spans="62:65" ht="13" thickBot="1">
      <c r="BJ33859" s="138"/>
      <c r="BK33859" s="138"/>
      <c r="BL33859" s="138"/>
      <c r="BM33859" s="138"/>
    </row>
    <row r="33860" spans="62:65" ht="13" thickBot="1">
      <c r="BJ33860" s="138"/>
      <c r="BK33860" s="138"/>
      <c r="BL33860" s="138"/>
      <c r="BM33860" s="138"/>
    </row>
    <row r="33861" spans="62:65" ht="13" thickBot="1">
      <c r="BJ33861" s="138"/>
      <c r="BK33861" s="138"/>
      <c r="BL33861" s="138"/>
      <c r="BM33861" s="138"/>
    </row>
    <row r="33862" spans="62:65" ht="13" thickBot="1">
      <c r="BJ33862" s="138"/>
      <c r="BK33862" s="138"/>
      <c r="BL33862" s="138"/>
      <c r="BM33862" s="138"/>
    </row>
    <row r="33863" spans="62:65" ht="13" thickBot="1">
      <c r="BJ33863" s="138"/>
      <c r="BK33863" s="138"/>
      <c r="BL33863" s="138"/>
      <c r="BM33863" s="138"/>
    </row>
    <row r="33864" spans="62:65" ht="13" thickBot="1">
      <c r="BJ33864" s="138"/>
      <c r="BK33864" s="138"/>
      <c r="BL33864" s="138"/>
      <c r="BM33864" s="138"/>
    </row>
    <row r="33865" spans="62:65" ht="13" thickBot="1">
      <c r="BJ33865" s="138"/>
      <c r="BK33865" s="138"/>
      <c r="BL33865" s="138"/>
      <c r="BM33865" s="138"/>
    </row>
    <row r="33866" spans="62:65" ht="13" thickBot="1">
      <c r="BJ33866" s="138"/>
      <c r="BK33866" s="138"/>
      <c r="BL33866" s="138"/>
      <c r="BM33866" s="138"/>
    </row>
    <row r="33867" spans="62:65" ht="13" thickBot="1">
      <c r="BJ33867" s="138"/>
      <c r="BK33867" s="138"/>
      <c r="BL33867" s="138"/>
      <c r="BM33867" s="138"/>
    </row>
    <row r="33868" spans="62:65" ht="13" thickBot="1">
      <c r="BJ33868" s="138"/>
      <c r="BK33868" s="138"/>
      <c r="BL33868" s="138"/>
      <c r="BM33868" s="138"/>
    </row>
    <row r="33869" spans="62:65" ht="13" thickBot="1">
      <c r="BJ33869" s="138"/>
      <c r="BK33869" s="138"/>
      <c r="BL33869" s="138"/>
      <c r="BM33869" s="138"/>
    </row>
    <row r="33870" spans="62:65" ht="13" thickBot="1">
      <c r="BJ33870" s="138"/>
      <c r="BK33870" s="138"/>
      <c r="BL33870" s="138"/>
      <c r="BM33870" s="138"/>
    </row>
    <row r="33871" spans="62:65" ht="13" thickBot="1">
      <c r="BJ33871" s="138"/>
      <c r="BK33871" s="138"/>
      <c r="BL33871" s="138"/>
      <c r="BM33871" s="138"/>
    </row>
    <row r="33872" spans="62:65" ht="13" thickBot="1">
      <c r="BJ33872" s="138"/>
      <c r="BK33872" s="138"/>
      <c r="BL33872" s="138"/>
      <c r="BM33872" s="138"/>
    </row>
    <row r="33873" spans="62:65" ht="13" thickBot="1">
      <c r="BJ33873" s="138"/>
      <c r="BK33873" s="138"/>
      <c r="BL33873" s="138"/>
      <c r="BM33873" s="138"/>
    </row>
    <row r="33874" spans="62:65" ht="13" thickBot="1">
      <c r="BJ33874" s="138"/>
      <c r="BK33874" s="138"/>
      <c r="BL33874" s="138"/>
      <c r="BM33874" s="138"/>
    </row>
    <row r="33875" spans="62:65" ht="13" thickBot="1">
      <c r="BJ33875" s="138"/>
      <c r="BK33875" s="138"/>
      <c r="BL33875" s="138"/>
      <c r="BM33875" s="138"/>
    </row>
    <row r="33876" spans="62:65" ht="13" thickBot="1">
      <c r="BJ33876" s="138"/>
      <c r="BK33876" s="138"/>
      <c r="BL33876" s="138"/>
      <c r="BM33876" s="138"/>
    </row>
    <row r="33877" spans="62:65" ht="13" thickBot="1">
      <c r="BJ33877" s="138"/>
      <c r="BK33877" s="138"/>
      <c r="BL33877" s="138"/>
      <c r="BM33877" s="138"/>
    </row>
    <row r="33878" spans="62:65" ht="13" thickBot="1">
      <c r="BJ33878" s="138"/>
      <c r="BK33878" s="138"/>
      <c r="BL33878" s="138"/>
      <c r="BM33878" s="138"/>
    </row>
    <row r="33879" spans="62:65" ht="13" thickBot="1">
      <c r="BJ33879" s="138"/>
      <c r="BK33879" s="138"/>
      <c r="BL33879" s="138"/>
      <c r="BM33879" s="138"/>
    </row>
    <row r="33880" spans="62:65" ht="13" thickBot="1">
      <c r="BJ33880" s="138"/>
      <c r="BK33880" s="138"/>
      <c r="BL33880" s="138"/>
      <c r="BM33880" s="138"/>
    </row>
    <row r="33881" spans="62:65" ht="13" thickBot="1">
      <c r="BJ33881" s="138"/>
      <c r="BK33881" s="138"/>
      <c r="BL33881" s="138"/>
      <c r="BM33881" s="138"/>
    </row>
    <row r="33882" spans="62:65" ht="13" thickBot="1">
      <c r="BJ33882" s="138"/>
      <c r="BK33882" s="138"/>
      <c r="BL33882" s="138"/>
      <c r="BM33882" s="138"/>
    </row>
    <row r="33883" spans="62:65" ht="13" thickBot="1">
      <c r="BJ33883" s="138"/>
      <c r="BK33883" s="138"/>
      <c r="BL33883" s="138"/>
      <c r="BM33883" s="138"/>
    </row>
    <row r="33884" spans="62:65" ht="13" thickBot="1">
      <c r="BJ33884" s="138"/>
      <c r="BK33884" s="138"/>
      <c r="BL33884" s="138"/>
      <c r="BM33884" s="138"/>
    </row>
    <row r="33885" spans="62:65" ht="13" thickBot="1">
      <c r="BJ33885" s="138"/>
      <c r="BK33885" s="138"/>
      <c r="BL33885" s="138"/>
      <c r="BM33885" s="138"/>
    </row>
    <row r="33886" spans="62:65" ht="13" thickBot="1">
      <c r="BJ33886" s="138"/>
      <c r="BK33886" s="138"/>
      <c r="BL33886" s="138"/>
      <c r="BM33886" s="138"/>
    </row>
    <row r="33887" spans="62:65" ht="13" thickBot="1">
      <c r="BJ33887" s="138"/>
      <c r="BK33887" s="138"/>
      <c r="BL33887" s="138"/>
      <c r="BM33887" s="138"/>
    </row>
    <row r="33888" spans="62:65" ht="13" thickBot="1">
      <c r="BJ33888" s="138"/>
      <c r="BK33888" s="138"/>
      <c r="BL33888" s="138"/>
      <c r="BM33888" s="138"/>
    </row>
    <row r="33889" spans="62:65" ht="13" thickBot="1">
      <c r="BJ33889" s="138"/>
      <c r="BK33889" s="138"/>
      <c r="BL33889" s="138"/>
      <c r="BM33889" s="138"/>
    </row>
    <row r="33890" spans="62:65" ht="13" thickBot="1">
      <c r="BJ33890" s="138"/>
      <c r="BK33890" s="138"/>
      <c r="BL33890" s="138"/>
      <c r="BM33890" s="138"/>
    </row>
    <row r="33891" spans="62:65" ht="13" thickBot="1">
      <c r="BJ33891" s="138"/>
      <c r="BK33891" s="138"/>
      <c r="BL33891" s="138"/>
      <c r="BM33891" s="138"/>
    </row>
    <row r="33892" spans="62:65" ht="13" thickBot="1">
      <c r="BJ33892" s="138"/>
      <c r="BK33892" s="138"/>
      <c r="BL33892" s="138"/>
      <c r="BM33892" s="138"/>
    </row>
    <row r="33893" spans="62:65" ht="13" thickBot="1">
      <c r="BJ33893" s="138"/>
      <c r="BK33893" s="138"/>
      <c r="BL33893" s="138"/>
      <c r="BM33893" s="138"/>
    </row>
    <row r="33894" spans="62:65" ht="13" thickBot="1">
      <c r="BJ33894" s="138"/>
      <c r="BK33894" s="138"/>
      <c r="BL33894" s="138"/>
      <c r="BM33894" s="138"/>
    </row>
    <row r="33895" spans="62:65" ht="13" thickBot="1">
      <c r="BJ33895" s="138"/>
      <c r="BK33895" s="138"/>
      <c r="BL33895" s="138"/>
      <c r="BM33895" s="138"/>
    </row>
    <row r="33896" spans="62:65" ht="13" thickBot="1">
      <c r="BJ33896" s="138"/>
      <c r="BK33896" s="138"/>
      <c r="BL33896" s="138"/>
      <c r="BM33896" s="138"/>
    </row>
    <row r="33897" spans="62:65" ht="13" thickBot="1">
      <c r="BJ33897" s="138"/>
      <c r="BK33897" s="138"/>
      <c r="BL33897" s="138"/>
      <c r="BM33897" s="138"/>
    </row>
    <row r="33898" spans="62:65" ht="13" thickBot="1">
      <c r="BJ33898" s="138"/>
      <c r="BK33898" s="138"/>
      <c r="BL33898" s="138"/>
      <c r="BM33898" s="138"/>
    </row>
    <row r="33899" spans="62:65" ht="13" thickBot="1">
      <c r="BJ33899" s="138"/>
      <c r="BK33899" s="138"/>
      <c r="BL33899" s="138"/>
      <c r="BM33899" s="138"/>
    </row>
    <row r="33900" spans="62:65" ht="13" thickBot="1">
      <c r="BJ33900" s="138"/>
      <c r="BK33900" s="138"/>
      <c r="BL33900" s="138"/>
      <c r="BM33900" s="138"/>
    </row>
    <row r="33901" spans="62:65" ht="13" thickBot="1">
      <c r="BJ33901" s="138"/>
      <c r="BK33901" s="138"/>
      <c r="BL33901" s="138"/>
      <c r="BM33901" s="138"/>
    </row>
    <row r="33902" spans="62:65" ht="13" thickBot="1">
      <c r="BJ33902" s="138"/>
      <c r="BK33902" s="138"/>
      <c r="BL33902" s="138"/>
      <c r="BM33902" s="138"/>
    </row>
    <row r="33903" spans="62:65" ht="13" thickBot="1">
      <c r="BJ33903" s="138"/>
      <c r="BK33903" s="138"/>
      <c r="BL33903" s="138"/>
      <c r="BM33903" s="138"/>
    </row>
    <row r="33904" spans="62:65" ht="13" thickBot="1">
      <c r="BJ33904" s="138"/>
      <c r="BK33904" s="138"/>
      <c r="BL33904" s="138"/>
      <c r="BM33904" s="138"/>
    </row>
    <row r="33905" spans="62:65" ht="13" thickBot="1">
      <c r="BJ33905" s="138"/>
      <c r="BK33905" s="138"/>
      <c r="BL33905" s="138"/>
      <c r="BM33905" s="138"/>
    </row>
    <row r="33906" spans="62:65" ht="13" thickBot="1">
      <c r="BJ33906" s="138"/>
      <c r="BK33906" s="138"/>
      <c r="BL33906" s="138"/>
      <c r="BM33906" s="138"/>
    </row>
    <row r="33907" spans="62:65" ht="13" thickBot="1">
      <c r="BJ33907" s="138"/>
      <c r="BK33907" s="138"/>
      <c r="BL33907" s="138"/>
      <c r="BM33907" s="138"/>
    </row>
    <row r="33908" spans="62:65" ht="13" thickBot="1">
      <c r="BJ33908" s="138"/>
      <c r="BK33908" s="138"/>
      <c r="BL33908" s="138"/>
      <c r="BM33908" s="138"/>
    </row>
    <row r="33909" spans="62:65" ht="13" thickBot="1">
      <c r="BJ33909" s="138"/>
      <c r="BK33909" s="138"/>
      <c r="BL33909" s="138"/>
      <c r="BM33909" s="138"/>
    </row>
    <row r="33910" spans="62:65" ht="13" thickBot="1">
      <c r="BJ33910" s="138"/>
      <c r="BK33910" s="138"/>
      <c r="BL33910" s="138"/>
      <c r="BM33910" s="138"/>
    </row>
    <row r="33911" spans="62:65" ht="13" thickBot="1">
      <c r="BJ33911" s="138"/>
      <c r="BK33911" s="138"/>
      <c r="BL33911" s="138"/>
      <c r="BM33911" s="138"/>
    </row>
    <row r="33912" spans="62:65" ht="13" thickBot="1">
      <c r="BJ33912" s="138"/>
      <c r="BK33912" s="138"/>
      <c r="BL33912" s="138"/>
      <c r="BM33912" s="138"/>
    </row>
    <row r="33913" spans="62:65" ht="13" thickBot="1">
      <c r="BJ33913" s="138"/>
      <c r="BK33913" s="138"/>
      <c r="BL33913" s="138"/>
      <c r="BM33913" s="138"/>
    </row>
    <row r="33914" spans="62:65" ht="13" thickBot="1">
      <c r="BJ33914" s="138"/>
      <c r="BK33914" s="138"/>
      <c r="BL33914" s="138"/>
      <c r="BM33914" s="138"/>
    </row>
    <row r="33915" spans="62:65" ht="13" thickBot="1">
      <c r="BJ33915" s="138"/>
      <c r="BK33915" s="138"/>
      <c r="BL33915" s="138"/>
      <c r="BM33915" s="138"/>
    </row>
    <row r="33916" spans="62:65" ht="13" thickBot="1">
      <c r="BJ33916" s="138"/>
      <c r="BK33916" s="138"/>
      <c r="BL33916" s="138"/>
      <c r="BM33916" s="138"/>
    </row>
    <row r="33917" spans="62:65" ht="13" thickBot="1">
      <c r="BJ33917" s="138"/>
      <c r="BK33917" s="138"/>
      <c r="BL33917" s="138"/>
      <c r="BM33917" s="138"/>
    </row>
    <row r="33918" spans="62:65" ht="13" thickBot="1">
      <c r="BJ33918" s="138"/>
      <c r="BK33918" s="138"/>
      <c r="BL33918" s="138"/>
      <c r="BM33918" s="138"/>
    </row>
    <row r="33919" spans="62:65" ht="13" thickBot="1">
      <c r="BJ33919" s="138"/>
      <c r="BK33919" s="138"/>
      <c r="BL33919" s="138"/>
      <c r="BM33919" s="138"/>
    </row>
    <row r="33920" spans="62:65" ht="13" thickBot="1">
      <c r="BJ33920" s="138"/>
      <c r="BK33920" s="138"/>
      <c r="BL33920" s="138"/>
      <c r="BM33920" s="138"/>
    </row>
    <row r="33921" spans="62:65" ht="13" thickBot="1">
      <c r="BJ33921" s="138"/>
      <c r="BK33921" s="138"/>
      <c r="BL33921" s="138"/>
      <c r="BM33921" s="138"/>
    </row>
    <row r="33922" spans="62:65" ht="13" thickBot="1">
      <c r="BJ33922" s="138"/>
      <c r="BK33922" s="138"/>
      <c r="BL33922" s="138"/>
      <c r="BM33922" s="138"/>
    </row>
    <row r="33923" spans="62:65" ht="13" thickBot="1">
      <c r="BJ33923" s="138"/>
      <c r="BK33923" s="138"/>
      <c r="BL33923" s="138"/>
      <c r="BM33923" s="138"/>
    </row>
    <row r="33924" spans="62:65" ht="13" thickBot="1">
      <c r="BJ33924" s="138"/>
      <c r="BK33924" s="138"/>
      <c r="BL33924" s="138"/>
      <c r="BM33924" s="138"/>
    </row>
    <row r="33925" spans="62:65" ht="13" thickBot="1">
      <c r="BJ33925" s="138"/>
      <c r="BK33925" s="138"/>
      <c r="BL33925" s="138"/>
      <c r="BM33925" s="138"/>
    </row>
    <row r="33926" spans="62:65" ht="13" thickBot="1">
      <c r="BJ33926" s="138"/>
      <c r="BK33926" s="138"/>
      <c r="BL33926" s="138"/>
      <c r="BM33926" s="138"/>
    </row>
    <row r="33927" spans="62:65" ht="13" thickBot="1">
      <c r="BJ33927" s="138"/>
      <c r="BK33927" s="138"/>
      <c r="BL33927" s="138"/>
      <c r="BM33927" s="138"/>
    </row>
    <row r="33928" spans="62:65" ht="13" thickBot="1">
      <c r="BJ33928" s="138"/>
      <c r="BK33928" s="138"/>
      <c r="BL33928" s="138"/>
      <c r="BM33928" s="138"/>
    </row>
    <row r="33929" spans="62:65" ht="13" thickBot="1">
      <c r="BJ33929" s="138"/>
      <c r="BK33929" s="138"/>
      <c r="BL33929" s="138"/>
      <c r="BM33929" s="138"/>
    </row>
    <row r="33930" spans="62:65" ht="13" thickBot="1">
      <c r="BJ33930" s="138"/>
      <c r="BK33930" s="138"/>
      <c r="BL33930" s="138"/>
      <c r="BM33930" s="138"/>
    </row>
    <row r="33931" spans="62:65" ht="13" thickBot="1">
      <c r="BJ33931" s="138"/>
      <c r="BK33931" s="138"/>
      <c r="BL33931" s="138"/>
      <c r="BM33931" s="138"/>
    </row>
    <row r="33932" spans="62:65" ht="13" thickBot="1">
      <c r="BJ33932" s="138"/>
      <c r="BK33932" s="138"/>
      <c r="BL33932" s="138"/>
      <c r="BM33932" s="138"/>
    </row>
    <row r="33933" spans="62:65" ht="13" thickBot="1">
      <c r="BJ33933" s="138"/>
      <c r="BK33933" s="138"/>
      <c r="BL33933" s="138"/>
      <c r="BM33933" s="138"/>
    </row>
    <row r="33934" spans="62:65" ht="13" thickBot="1">
      <c r="BJ33934" s="138"/>
      <c r="BK33934" s="138"/>
      <c r="BL33934" s="138"/>
      <c r="BM33934" s="138"/>
    </row>
    <row r="33935" spans="62:65" ht="13" thickBot="1">
      <c r="BJ33935" s="138"/>
      <c r="BK33935" s="138"/>
      <c r="BL33935" s="138"/>
      <c r="BM33935" s="138"/>
    </row>
    <row r="33936" spans="62:65" ht="13" thickBot="1">
      <c r="BJ33936" s="138"/>
      <c r="BK33936" s="138"/>
      <c r="BL33936" s="138"/>
      <c r="BM33936" s="138"/>
    </row>
    <row r="33937" spans="62:65" ht="13" thickBot="1">
      <c r="BJ33937" s="138"/>
      <c r="BK33937" s="138"/>
      <c r="BL33937" s="138"/>
      <c r="BM33937" s="138"/>
    </row>
    <row r="33938" spans="62:65" ht="13" thickBot="1">
      <c r="BJ33938" s="138"/>
      <c r="BK33938" s="138"/>
      <c r="BL33938" s="138"/>
      <c r="BM33938" s="138"/>
    </row>
    <row r="33939" spans="62:65" ht="13" thickBot="1">
      <c r="BJ33939" s="138"/>
      <c r="BK33939" s="138"/>
      <c r="BL33939" s="138"/>
      <c r="BM33939" s="138"/>
    </row>
    <row r="33940" spans="62:65" ht="13" thickBot="1">
      <c r="BJ33940" s="138"/>
      <c r="BK33940" s="138"/>
      <c r="BL33940" s="138"/>
      <c r="BM33940" s="138"/>
    </row>
    <row r="33941" spans="62:65" ht="13" thickBot="1">
      <c r="BJ33941" s="138"/>
      <c r="BK33941" s="138"/>
      <c r="BL33941" s="138"/>
      <c r="BM33941" s="138"/>
    </row>
    <row r="33942" spans="62:65" ht="13" thickBot="1">
      <c r="BJ33942" s="138"/>
      <c r="BK33942" s="138"/>
      <c r="BL33942" s="138"/>
      <c r="BM33942" s="138"/>
    </row>
    <row r="33943" spans="62:65" ht="13" thickBot="1">
      <c r="BJ33943" s="138"/>
      <c r="BK33943" s="138"/>
      <c r="BL33943" s="138"/>
      <c r="BM33943" s="138"/>
    </row>
    <row r="33944" spans="62:65" ht="13" thickBot="1">
      <c r="BJ33944" s="138"/>
      <c r="BK33944" s="138"/>
      <c r="BL33944" s="138"/>
      <c r="BM33944" s="138"/>
    </row>
    <row r="33945" spans="62:65" ht="13" thickBot="1">
      <c r="BJ33945" s="138"/>
      <c r="BK33945" s="138"/>
      <c r="BL33945" s="138"/>
      <c r="BM33945" s="138"/>
    </row>
    <row r="33946" spans="62:65" ht="13" thickBot="1">
      <c r="BJ33946" s="138"/>
      <c r="BK33946" s="138"/>
      <c r="BL33946" s="138"/>
      <c r="BM33946" s="138"/>
    </row>
    <row r="33947" spans="62:65" ht="13" thickBot="1">
      <c r="BJ33947" s="138"/>
      <c r="BK33947" s="138"/>
      <c r="BL33947" s="138"/>
      <c r="BM33947" s="138"/>
    </row>
    <row r="33948" spans="62:65" ht="13" thickBot="1">
      <c r="BJ33948" s="138"/>
      <c r="BK33948" s="138"/>
      <c r="BL33948" s="138"/>
      <c r="BM33948" s="138"/>
    </row>
    <row r="33949" spans="62:65" ht="13" thickBot="1">
      <c r="BJ33949" s="138"/>
      <c r="BK33949" s="138"/>
      <c r="BL33949" s="138"/>
      <c r="BM33949" s="138"/>
    </row>
    <row r="33950" spans="62:65" ht="13" thickBot="1">
      <c r="BJ33950" s="138"/>
      <c r="BK33950" s="138"/>
      <c r="BL33950" s="138"/>
      <c r="BM33950" s="138"/>
    </row>
    <row r="33951" spans="62:65" ht="13" thickBot="1">
      <c r="BJ33951" s="138"/>
      <c r="BK33951" s="138"/>
      <c r="BL33951" s="138"/>
      <c r="BM33951" s="138"/>
    </row>
    <row r="33952" spans="62:65" ht="13" thickBot="1">
      <c r="BJ33952" s="138"/>
      <c r="BK33952" s="138"/>
      <c r="BL33952" s="138"/>
      <c r="BM33952" s="138"/>
    </row>
    <row r="33953" spans="62:65" ht="13" thickBot="1">
      <c r="BJ33953" s="138"/>
      <c r="BK33953" s="138"/>
      <c r="BL33953" s="138"/>
      <c r="BM33953" s="138"/>
    </row>
    <row r="33954" spans="62:65" ht="13" thickBot="1">
      <c r="BJ33954" s="138"/>
      <c r="BK33954" s="138"/>
      <c r="BL33954" s="138"/>
      <c r="BM33954" s="138"/>
    </row>
    <row r="33955" spans="62:65" ht="13" thickBot="1">
      <c r="BJ33955" s="138"/>
      <c r="BK33955" s="138"/>
      <c r="BL33955" s="138"/>
      <c r="BM33955" s="138"/>
    </row>
    <row r="33956" spans="62:65" ht="13" thickBot="1">
      <c r="BJ33956" s="138"/>
      <c r="BK33956" s="138"/>
      <c r="BL33956" s="138"/>
      <c r="BM33956" s="138"/>
    </row>
    <row r="33957" spans="62:65" ht="13" thickBot="1">
      <c r="BJ33957" s="138"/>
      <c r="BK33957" s="138"/>
      <c r="BL33957" s="138"/>
      <c r="BM33957" s="138"/>
    </row>
    <row r="33958" spans="62:65" ht="13" thickBot="1">
      <c r="BJ33958" s="138"/>
      <c r="BK33958" s="138"/>
      <c r="BL33958" s="138"/>
      <c r="BM33958" s="138"/>
    </row>
    <row r="33959" spans="62:65" ht="13" thickBot="1">
      <c r="BJ33959" s="138"/>
      <c r="BK33959" s="138"/>
      <c r="BL33959" s="138"/>
      <c r="BM33959" s="138"/>
    </row>
    <row r="33960" spans="62:65" ht="13" thickBot="1">
      <c r="BJ33960" s="138"/>
      <c r="BK33960" s="138"/>
      <c r="BL33960" s="138"/>
      <c r="BM33960" s="138"/>
    </row>
    <row r="33961" spans="62:65" ht="13" thickBot="1">
      <c r="BJ33961" s="138"/>
      <c r="BK33961" s="138"/>
      <c r="BL33961" s="138"/>
      <c r="BM33961" s="138"/>
    </row>
    <row r="33962" spans="62:65" ht="13" thickBot="1">
      <c r="BJ33962" s="138"/>
      <c r="BK33962" s="138"/>
      <c r="BL33962" s="138"/>
      <c r="BM33962" s="138"/>
    </row>
    <row r="33963" spans="62:65" ht="13" thickBot="1">
      <c r="BJ33963" s="138"/>
      <c r="BK33963" s="138"/>
      <c r="BL33963" s="138"/>
      <c r="BM33963" s="138"/>
    </row>
    <row r="33964" spans="62:65" ht="13" thickBot="1">
      <c r="BJ33964" s="138"/>
      <c r="BK33964" s="138"/>
      <c r="BL33964" s="138"/>
      <c r="BM33964" s="138"/>
    </row>
    <row r="33965" spans="62:65" ht="13" thickBot="1">
      <c r="BJ33965" s="138"/>
      <c r="BK33965" s="138"/>
      <c r="BL33965" s="138"/>
      <c r="BM33965" s="138"/>
    </row>
    <row r="33966" spans="62:65" ht="13" thickBot="1">
      <c r="BJ33966" s="138"/>
      <c r="BK33966" s="138"/>
      <c r="BL33966" s="138"/>
      <c r="BM33966" s="138"/>
    </row>
    <row r="33967" spans="62:65" ht="13" thickBot="1">
      <c r="BJ33967" s="138"/>
      <c r="BK33967" s="138"/>
      <c r="BL33967" s="138"/>
      <c r="BM33967" s="138"/>
    </row>
    <row r="33968" spans="62:65" ht="13" thickBot="1">
      <c r="BJ33968" s="138"/>
      <c r="BK33968" s="138"/>
      <c r="BL33968" s="138"/>
      <c r="BM33968" s="138"/>
    </row>
    <row r="33969" spans="62:65" ht="13" thickBot="1">
      <c r="BJ33969" s="138"/>
      <c r="BK33969" s="138"/>
      <c r="BL33969" s="138"/>
      <c r="BM33969" s="138"/>
    </row>
    <row r="33970" spans="62:65" ht="13" thickBot="1">
      <c r="BJ33970" s="138"/>
      <c r="BK33970" s="138"/>
      <c r="BL33970" s="138"/>
      <c r="BM33970" s="138"/>
    </row>
    <row r="33971" spans="62:65" ht="13" thickBot="1">
      <c r="BJ33971" s="138"/>
      <c r="BK33971" s="138"/>
      <c r="BL33971" s="138"/>
      <c r="BM33971" s="138"/>
    </row>
    <row r="33972" spans="62:65" ht="13" thickBot="1">
      <c r="BJ33972" s="138"/>
      <c r="BK33972" s="138"/>
      <c r="BL33972" s="138"/>
      <c r="BM33972" s="138"/>
    </row>
    <row r="33973" spans="62:65" ht="13" thickBot="1">
      <c r="BJ33973" s="138"/>
      <c r="BK33973" s="138"/>
      <c r="BL33973" s="138"/>
      <c r="BM33973" s="138"/>
    </row>
    <row r="33974" spans="62:65" ht="13" thickBot="1">
      <c r="BJ33974" s="138"/>
      <c r="BK33974" s="138"/>
      <c r="BL33974" s="138"/>
      <c r="BM33974" s="138"/>
    </row>
    <row r="33975" spans="62:65" ht="13" thickBot="1">
      <c r="BJ33975" s="138"/>
      <c r="BK33975" s="138"/>
      <c r="BL33975" s="138"/>
      <c r="BM33975" s="138"/>
    </row>
    <row r="33976" spans="62:65" ht="13" thickBot="1">
      <c r="BJ33976" s="138"/>
      <c r="BK33976" s="138"/>
      <c r="BL33976" s="138"/>
      <c r="BM33976" s="138"/>
    </row>
    <row r="33977" spans="62:65" ht="13" thickBot="1">
      <c r="BJ33977" s="138"/>
      <c r="BK33977" s="138"/>
      <c r="BL33977" s="138"/>
      <c r="BM33977" s="138"/>
    </row>
    <row r="33978" spans="62:65" ht="13" thickBot="1">
      <c r="BJ33978" s="138"/>
      <c r="BK33978" s="138"/>
      <c r="BL33978" s="138"/>
      <c r="BM33978" s="138"/>
    </row>
    <row r="33979" spans="62:65" ht="13" thickBot="1">
      <c r="BJ33979" s="138"/>
      <c r="BK33979" s="138"/>
      <c r="BL33979" s="138"/>
      <c r="BM33979" s="138"/>
    </row>
    <row r="33980" spans="62:65" ht="13" thickBot="1">
      <c r="BJ33980" s="138"/>
      <c r="BK33980" s="138"/>
      <c r="BL33980" s="138"/>
      <c r="BM33980" s="138"/>
    </row>
    <row r="33981" spans="62:65" ht="13" thickBot="1">
      <c r="BJ33981" s="138"/>
      <c r="BK33981" s="138"/>
      <c r="BL33981" s="138"/>
      <c r="BM33981" s="138"/>
    </row>
    <row r="33982" spans="62:65" ht="13" thickBot="1">
      <c r="BJ33982" s="138"/>
      <c r="BK33982" s="138"/>
      <c r="BL33982" s="138"/>
      <c r="BM33982" s="138"/>
    </row>
    <row r="33983" spans="62:65" ht="13" thickBot="1">
      <c r="BJ33983" s="138"/>
      <c r="BK33983" s="138"/>
      <c r="BL33983" s="138"/>
      <c r="BM33983" s="138"/>
    </row>
    <row r="33984" spans="62:65" ht="13" thickBot="1">
      <c r="BJ33984" s="138"/>
      <c r="BK33984" s="138"/>
      <c r="BL33984" s="138"/>
      <c r="BM33984" s="138"/>
    </row>
    <row r="33985" spans="62:65" ht="13" thickBot="1">
      <c r="BJ33985" s="138"/>
      <c r="BK33985" s="138"/>
      <c r="BL33985" s="138"/>
      <c r="BM33985" s="138"/>
    </row>
    <row r="33986" spans="62:65" ht="13" thickBot="1">
      <c r="BJ33986" s="138"/>
      <c r="BK33986" s="138"/>
      <c r="BL33986" s="138"/>
      <c r="BM33986" s="138"/>
    </row>
    <row r="33987" spans="62:65" ht="13" thickBot="1">
      <c r="BJ33987" s="138"/>
      <c r="BK33987" s="138"/>
      <c r="BL33987" s="138"/>
      <c r="BM33987" s="138"/>
    </row>
    <row r="33988" spans="62:65" ht="13" thickBot="1">
      <c r="BJ33988" s="138"/>
      <c r="BK33988" s="138"/>
      <c r="BL33988" s="138"/>
      <c r="BM33988" s="138"/>
    </row>
    <row r="33989" spans="62:65" ht="13" thickBot="1">
      <c r="BJ33989" s="138"/>
      <c r="BK33989" s="138"/>
      <c r="BL33989" s="138"/>
      <c r="BM33989" s="138"/>
    </row>
    <row r="33990" spans="62:65" ht="13" thickBot="1">
      <c r="BJ33990" s="138"/>
      <c r="BK33990" s="138"/>
      <c r="BL33990" s="138"/>
      <c r="BM33990" s="138"/>
    </row>
    <row r="33991" spans="62:65" ht="13" thickBot="1">
      <c r="BJ33991" s="138"/>
      <c r="BK33991" s="138"/>
      <c r="BL33991" s="138"/>
      <c r="BM33991" s="138"/>
    </row>
    <row r="33992" spans="62:65" ht="13" thickBot="1">
      <c r="BJ33992" s="138"/>
      <c r="BK33992" s="138"/>
      <c r="BL33992" s="138"/>
      <c r="BM33992" s="138"/>
    </row>
    <row r="33993" spans="62:65" ht="13" thickBot="1">
      <c r="BJ33993" s="138"/>
      <c r="BK33993" s="138"/>
      <c r="BL33993" s="138"/>
      <c r="BM33993" s="138"/>
    </row>
    <row r="33994" spans="62:65" ht="13" thickBot="1">
      <c r="BJ33994" s="138"/>
      <c r="BK33994" s="138"/>
      <c r="BL33994" s="138"/>
      <c r="BM33994" s="138"/>
    </row>
    <row r="33995" spans="62:65" ht="13" thickBot="1">
      <c r="BJ33995" s="138"/>
      <c r="BK33995" s="138"/>
      <c r="BL33995" s="138"/>
      <c r="BM33995" s="138"/>
    </row>
    <row r="33996" spans="62:65" ht="13" thickBot="1">
      <c r="BJ33996" s="138"/>
      <c r="BK33996" s="138"/>
      <c r="BL33996" s="138"/>
      <c r="BM33996" s="138"/>
    </row>
    <row r="33997" spans="62:65" ht="13" thickBot="1">
      <c r="BJ33997" s="138"/>
      <c r="BK33997" s="138"/>
      <c r="BL33997" s="138"/>
      <c r="BM33997" s="138"/>
    </row>
    <row r="33998" spans="62:65" ht="13" thickBot="1">
      <c r="BJ33998" s="138"/>
      <c r="BK33998" s="138"/>
      <c r="BL33998" s="138"/>
      <c r="BM33998" s="138"/>
    </row>
    <row r="33999" spans="62:65" ht="13" thickBot="1">
      <c r="BJ33999" s="138"/>
      <c r="BK33999" s="138"/>
      <c r="BL33999" s="138"/>
      <c r="BM33999" s="138"/>
    </row>
    <row r="34000" spans="62:65" ht="13" thickBot="1">
      <c r="BJ34000" s="138"/>
      <c r="BK34000" s="138"/>
      <c r="BL34000" s="138"/>
      <c r="BM34000" s="138"/>
    </row>
    <row r="34001" spans="62:65" ht="13" thickBot="1">
      <c r="BJ34001" s="138"/>
      <c r="BK34001" s="138"/>
      <c r="BL34001" s="138"/>
      <c r="BM34001" s="138"/>
    </row>
    <row r="34002" spans="62:65" ht="13" thickBot="1">
      <c r="BJ34002" s="138"/>
      <c r="BK34002" s="138"/>
      <c r="BL34002" s="138"/>
      <c r="BM34002" s="138"/>
    </row>
    <row r="34003" spans="62:65" ht="13" thickBot="1">
      <c r="BJ34003" s="138"/>
      <c r="BK34003" s="138"/>
      <c r="BL34003" s="138"/>
      <c r="BM34003" s="138"/>
    </row>
    <row r="34004" spans="62:65" ht="13" thickBot="1">
      <c r="BJ34004" s="138"/>
      <c r="BK34004" s="138"/>
      <c r="BL34004" s="138"/>
      <c r="BM34004" s="138"/>
    </row>
    <row r="34005" spans="62:65" ht="13" thickBot="1">
      <c r="BJ34005" s="138"/>
      <c r="BK34005" s="138"/>
      <c r="BL34005" s="138"/>
      <c r="BM34005" s="138"/>
    </row>
    <row r="34006" spans="62:65" ht="13" thickBot="1">
      <c r="BJ34006" s="138"/>
      <c r="BK34006" s="138"/>
      <c r="BL34006" s="138"/>
      <c r="BM34006" s="138"/>
    </row>
    <row r="34007" spans="62:65" ht="13" thickBot="1">
      <c r="BJ34007" s="138"/>
      <c r="BK34007" s="138"/>
      <c r="BL34007" s="138"/>
      <c r="BM34007" s="138"/>
    </row>
    <row r="34008" spans="62:65" ht="13" thickBot="1">
      <c r="BJ34008" s="138"/>
      <c r="BK34008" s="138"/>
      <c r="BL34008" s="138"/>
      <c r="BM34008" s="138"/>
    </row>
    <row r="34009" spans="62:65" ht="13" thickBot="1">
      <c r="BJ34009" s="138"/>
      <c r="BK34009" s="138"/>
      <c r="BL34009" s="138"/>
      <c r="BM34009" s="138"/>
    </row>
    <row r="34010" spans="62:65" ht="13" thickBot="1">
      <c r="BJ34010" s="138"/>
      <c r="BK34010" s="138"/>
      <c r="BL34010" s="138"/>
      <c r="BM34010" s="138"/>
    </row>
    <row r="34011" spans="62:65" ht="13" thickBot="1">
      <c r="BJ34011" s="138"/>
      <c r="BK34011" s="138"/>
      <c r="BL34011" s="138"/>
      <c r="BM34011" s="138"/>
    </row>
    <row r="34012" spans="62:65" ht="13" thickBot="1">
      <c r="BJ34012" s="138"/>
      <c r="BK34012" s="138"/>
      <c r="BL34012" s="138"/>
      <c r="BM34012" s="138"/>
    </row>
    <row r="34013" spans="62:65" ht="13" thickBot="1">
      <c r="BJ34013" s="138"/>
      <c r="BK34013" s="138"/>
      <c r="BL34013" s="138"/>
      <c r="BM34013" s="138"/>
    </row>
    <row r="34014" spans="62:65" ht="13" thickBot="1">
      <c r="BJ34014" s="138"/>
      <c r="BK34014" s="138"/>
      <c r="BL34014" s="138"/>
      <c r="BM34014" s="138"/>
    </row>
    <row r="34015" spans="62:65" ht="13" thickBot="1">
      <c r="BJ34015" s="138"/>
      <c r="BK34015" s="138"/>
      <c r="BL34015" s="138"/>
      <c r="BM34015" s="138"/>
    </row>
    <row r="34016" spans="62:65" ht="13" thickBot="1">
      <c r="BJ34016" s="138"/>
      <c r="BK34016" s="138"/>
      <c r="BL34016" s="138"/>
      <c r="BM34016" s="138"/>
    </row>
    <row r="34017" spans="62:65" ht="13" thickBot="1">
      <c r="BJ34017" s="138"/>
      <c r="BK34017" s="138"/>
      <c r="BL34017" s="138"/>
      <c r="BM34017" s="138"/>
    </row>
    <row r="34018" spans="62:65" ht="13" thickBot="1">
      <c r="BJ34018" s="138"/>
      <c r="BK34018" s="138"/>
      <c r="BL34018" s="138"/>
      <c r="BM34018" s="138"/>
    </row>
    <row r="34019" spans="62:65" ht="13" thickBot="1">
      <c r="BJ34019" s="138"/>
      <c r="BK34019" s="138"/>
      <c r="BL34019" s="138"/>
      <c r="BM34019" s="138"/>
    </row>
    <row r="34020" spans="62:65" ht="13" thickBot="1">
      <c r="BJ34020" s="138"/>
      <c r="BK34020" s="138"/>
      <c r="BL34020" s="138"/>
      <c r="BM34020" s="138"/>
    </row>
    <row r="34021" spans="62:65" ht="13" thickBot="1">
      <c r="BJ34021" s="138"/>
      <c r="BK34021" s="138"/>
      <c r="BL34021" s="138"/>
      <c r="BM34021" s="138"/>
    </row>
    <row r="34022" spans="62:65" ht="13" thickBot="1">
      <c r="BJ34022" s="138"/>
      <c r="BK34022" s="138"/>
      <c r="BL34022" s="138"/>
      <c r="BM34022" s="138"/>
    </row>
    <row r="34023" spans="62:65" ht="13" thickBot="1">
      <c r="BJ34023" s="138"/>
      <c r="BK34023" s="138"/>
      <c r="BL34023" s="138"/>
      <c r="BM34023" s="138"/>
    </row>
    <row r="34024" spans="62:65" ht="13" thickBot="1">
      <c r="BJ34024" s="138"/>
      <c r="BK34024" s="138"/>
      <c r="BL34024" s="138"/>
      <c r="BM34024" s="138"/>
    </row>
    <row r="34025" spans="62:65" ht="13" thickBot="1">
      <c r="BJ34025" s="138"/>
      <c r="BK34025" s="138"/>
      <c r="BL34025" s="138"/>
      <c r="BM34025" s="138"/>
    </row>
    <row r="34026" spans="62:65" ht="13" thickBot="1">
      <c r="BJ34026" s="138"/>
      <c r="BK34026" s="138"/>
      <c r="BL34026" s="138"/>
      <c r="BM34026" s="138"/>
    </row>
    <row r="34027" spans="62:65" ht="13" thickBot="1">
      <c r="BJ34027" s="138"/>
      <c r="BK34027" s="138"/>
      <c r="BL34027" s="138"/>
      <c r="BM34027" s="138"/>
    </row>
    <row r="34028" spans="62:65" ht="13" thickBot="1">
      <c r="BJ34028" s="138"/>
      <c r="BK34028" s="138"/>
      <c r="BL34028" s="138"/>
      <c r="BM34028" s="138"/>
    </row>
    <row r="34029" spans="62:65" ht="13" thickBot="1">
      <c r="BJ34029" s="138"/>
      <c r="BK34029" s="138"/>
      <c r="BL34029" s="138"/>
      <c r="BM34029" s="138"/>
    </row>
    <row r="34030" spans="62:65" ht="13" thickBot="1">
      <c r="BJ34030" s="138"/>
      <c r="BK34030" s="138"/>
      <c r="BL34030" s="138"/>
      <c r="BM34030" s="138"/>
    </row>
    <row r="34031" spans="62:65" ht="13" thickBot="1">
      <c r="BJ34031" s="138"/>
      <c r="BK34031" s="138"/>
      <c r="BL34031" s="138"/>
      <c r="BM34031" s="138"/>
    </row>
    <row r="34032" spans="62:65" ht="13" thickBot="1">
      <c r="BJ34032" s="138"/>
      <c r="BK34032" s="138"/>
      <c r="BL34032" s="138"/>
      <c r="BM34032" s="138"/>
    </row>
    <row r="34033" spans="62:65" ht="13" thickBot="1">
      <c r="BJ34033" s="138"/>
      <c r="BK34033" s="138"/>
      <c r="BL34033" s="138"/>
      <c r="BM34033" s="138"/>
    </row>
    <row r="34034" spans="62:65" ht="13" thickBot="1">
      <c r="BJ34034" s="138"/>
      <c r="BK34034" s="138"/>
      <c r="BL34034" s="138"/>
      <c r="BM34034" s="138"/>
    </row>
    <row r="34035" spans="62:65" ht="13" thickBot="1">
      <c r="BJ34035" s="138"/>
      <c r="BK34035" s="138"/>
      <c r="BL34035" s="138"/>
      <c r="BM34035" s="138"/>
    </row>
    <row r="34036" spans="62:65" ht="13" thickBot="1">
      <c r="BJ34036" s="138"/>
      <c r="BK34036" s="138"/>
      <c r="BL34036" s="138"/>
      <c r="BM34036" s="138"/>
    </row>
    <row r="34037" spans="62:65" ht="13" thickBot="1">
      <c r="BJ34037" s="138"/>
      <c r="BK34037" s="138"/>
      <c r="BL34037" s="138"/>
      <c r="BM34037" s="138"/>
    </row>
    <row r="34038" spans="62:65" ht="13" thickBot="1">
      <c r="BJ34038" s="138"/>
      <c r="BK34038" s="138"/>
      <c r="BL34038" s="138"/>
      <c r="BM34038" s="138"/>
    </row>
    <row r="34039" spans="62:65" ht="13" thickBot="1">
      <c r="BJ34039" s="138"/>
      <c r="BK34039" s="138"/>
      <c r="BL34039" s="138"/>
      <c r="BM34039" s="138"/>
    </row>
    <row r="34040" spans="62:65" ht="13" thickBot="1">
      <c r="BJ34040" s="138"/>
      <c r="BK34040" s="138"/>
      <c r="BL34040" s="138"/>
      <c r="BM34040" s="138"/>
    </row>
    <row r="34041" spans="62:65" ht="13" thickBot="1">
      <c r="BJ34041" s="138"/>
      <c r="BK34041" s="138"/>
      <c r="BL34041" s="138"/>
      <c r="BM34041" s="138"/>
    </row>
    <row r="34042" spans="62:65" ht="13" thickBot="1">
      <c r="BJ34042" s="138"/>
      <c r="BK34042" s="138"/>
      <c r="BL34042" s="138"/>
      <c r="BM34042" s="138"/>
    </row>
    <row r="34043" spans="62:65" ht="13" thickBot="1">
      <c r="BJ34043" s="138"/>
      <c r="BK34043" s="138"/>
      <c r="BL34043" s="138"/>
      <c r="BM34043" s="138"/>
    </row>
    <row r="34044" spans="62:65" ht="13" thickBot="1">
      <c r="BJ34044" s="138"/>
      <c r="BK34044" s="138"/>
      <c r="BL34044" s="138"/>
      <c r="BM34044" s="138"/>
    </row>
    <row r="34045" spans="62:65" ht="13" thickBot="1">
      <c r="BJ34045" s="138"/>
      <c r="BK34045" s="138"/>
      <c r="BL34045" s="138"/>
      <c r="BM34045" s="138"/>
    </row>
    <row r="34046" spans="62:65" ht="13" thickBot="1">
      <c r="BJ34046" s="138"/>
      <c r="BK34046" s="138"/>
      <c r="BL34046" s="138"/>
      <c r="BM34046" s="138"/>
    </row>
    <row r="34047" spans="62:65" ht="13" thickBot="1">
      <c r="BJ34047" s="138"/>
      <c r="BK34047" s="138"/>
      <c r="BL34047" s="138"/>
      <c r="BM34047" s="138"/>
    </row>
    <row r="34048" spans="62:65" ht="13" thickBot="1">
      <c r="BJ34048" s="138"/>
      <c r="BK34048" s="138"/>
      <c r="BL34048" s="138"/>
      <c r="BM34048" s="138"/>
    </row>
    <row r="34049" spans="62:65" ht="13" thickBot="1">
      <c r="BJ34049" s="138"/>
      <c r="BK34049" s="138"/>
      <c r="BL34049" s="138"/>
      <c r="BM34049" s="138"/>
    </row>
    <row r="34050" spans="62:65" ht="13" thickBot="1">
      <c r="BJ34050" s="138"/>
      <c r="BK34050" s="138"/>
      <c r="BL34050" s="138"/>
      <c r="BM34050" s="138"/>
    </row>
    <row r="34051" spans="62:65" ht="13" thickBot="1">
      <c r="BJ34051" s="138"/>
      <c r="BK34051" s="138"/>
      <c r="BL34051" s="138"/>
      <c r="BM34051" s="138"/>
    </row>
    <row r="34052" spans="62:65" ht="13" thickBot="1">
      <c r="BJ34052" s="138"/>
      <c r="BK34052" s="138"/>
      <c r="BL34052" s="138"/>
      <c r="BM34052" s="138"/>
    </row>
    <row r="34053" spans="62:65" ht="13" thickBot="1">
      <c r="BJ34053" s="138"/>
      <c r="BK34053" s="138"/>
      <c r="BL34053" s="138"/>
      <c r="BM34053" s="138"/>
    </row>
    <row r="34054" spans="62:65" ht="13" thickBot="1">
      <c r="BJ34054" s="138"/>
      <c r="BK34054" s="138"/>
      <c r="BL34054" s="138"/>
      <c r="BM34054" s="138"/>
    </row>
    <row r="34055" spans="62:65" ht="13" thickBot="1">
      <c r="BJ34055" s="138"/>
      <c r="BK34055" s="138"/>
      <c r="BL34055" s="138"/>
      <c r="BM34055" s="138"/>
    </row>
    <row r="34056" spans="62:65" ht="13" thickBot="1">
      <c r="BJ34056" s="138"/>
      <c r="BK34056" s="138"/>
      <c r="BL34056" s="138"/>
      <c r="BM34056" s="138"/>
    </row>
    <row r="34057" spans="62:65" ht="13" thickBot="1">
      <c r="BJ34057" s="138"/>
      <c r="BK34057" s="138"/>
      <c r="BL34057" s="138"/>
      <c r="BM34057" s="138"/>
    </row>
    <row r="34058" spans="62:65" ht="13" thickBot="1">
      <c r="BJ34058" s="138"/>
      <c r="BK34058" s="138"/>
      <c r="BL34058" s="138"/>
      <c r="BM34058" s="138"/>
    </row>
    <row r="34059" spans="62:65" ht="13" thickBot="1">
      <c r="BJ34059" s="138"/>
      <c r="BK34059" s="138"/>
      <c r="BL34059" s="138"/>
      <c r="BM34059" s="138"/>
    </row>
    <row r="34060" spans="62:65" ht="13" thickBot="1">
      <c r="BJ34060" s="138"/>
      <c r="BK34060" s="138"/>
      <c r="BL34060" s="138"/>
      <c r="BM34060" s="138"/>
    </row>
    <row r="34061" spans="62:65" ht="13" thickBot="1">
      <c r="BJ34061" s="138"/>
      <c r="BK34061" s="138"/>
      <c r="BL34061" s="138"/>
      <c r="BM34061" s="138"/>
    </row>
    <row r="34062" spans="62:65" ht="13" thickBot="1">
      <c r="BJ34062" s="138"/>
      <c r="BK34062" s="138"/>
      <c r="BL34062" s="138"/>
      <c r="BM34062" s="138"/>
    </row>
    <row r="34063" spans="62:65" ht="13" thickBot="1">
      <c r="BJ34063" s="138"/>
      <c r="BK34063" s="138"/>
      <c r="BL34063" s="138"/>
      <c r="BM34063" s="138"/>
    </row>
    <row r="34064" spans="62:65" ht="13" thickBot="1">
      <c r="BJ34064" s="138"/>
      <c r="BK34064" s="138"/>
      <c r="BL34064" s="138"/>
      <c r="BM34064" s="138"/>
    </row>
    <row r="34065" spans="62:65" ht="13" thickBot="1">
      <c r="BJ34065" s="138"/>
      <c r="BK34065" s="138"/>
      <c r="BL34065" s="138"/>
      <c r="BM34065" s="138"/>
    </row>
    <row r="34066" spans="62:65" ht="13" thickBot="1">
      <c r="BJ34066" s="138"/>
      <c r="BK34066" s="138"/>
      <c r="BL34066" s="138"/>
      <c r="BM34066" s="138"/>
    </row>
    <row r="34067" spans="62:65" ht="13" thickBot="1">
      <c r="BJ34067" s="138"/>
      <c r="BK34067" s="138"/>
      <c r="BL34067" s="138"/>
      <c r="BM34067" s="138"/>
    </row>
    <row r="34068" spans="62:65" ht="13" thickBot="1">
      <c r="BJ34068" s="138"/>
      <c r="BK34068" s="138"/>
      <c r="BL34068" s="138"/>
      <c r="BM34068" s="138"/>
    </row>
    <row r="34069" spans="62:65" ht="13" thickBot="1">
      <c r="BJ34069" s="138"/>
      <c r="BK34069" s="138"/>
      <c r="BL34069" s="138"/>
      <c r="BM34069" s="138"/>
    </row>
    <row r="34070" spans="62:65" ht="13" thickBot="1">
      <c r="BJ34070" s="138"/>
      <c r="BK34070" s="138"/>
      <c r="BL34070" s="138"/>
      <c r="BM34070" s="138"/>
    </row>
    <row r="34071" spans="62:65" ht="13" thickBot="1">
      <c r="BJ34071" s="138"/>
      <c r="BK34071" s="138"/>
      <c r="BL34071" s="138"/>
      <c r="BM34071" s="138"/>
    </row>
    <row r="34072" spans="62:65" ht="13" thickBot="1">
      <c r="BJ34072" s="138"/>
      <c r="BK34072" s="138"/>
      <c r="BL34072" s="138"/>
      <c r="BM34072" s="138"/>
    </row>
    <row r="34073" spans="62:65" ht="13" thickBot="1">
      <c r="BJ34073" s="138"/>
      <c r="BK34073" s="138"/>
      <c r="BL34073" s="138"/>
      <c r="BM34073" s="138"/>
    </row>
    <row r="34074" spans="62:65" ht="13" thickBot="1">
      <c r="BJ34074" s="138"/>
      <c r="BK34074" s="138"/>
      <c r="BL34074" s="138"/>
      <c r="BM34074" s="138"/>
    </row>
    <row r="34075" spans="62:65" ht="13" thickBot="1">
      <c r="BJ34075" s="138"/>
      <c r="BK34075" s="138"/>
      <c r="BL34075" s="138"/>
      <c r="BM34075" s="138"/>
    </row>
    <row r="34076" spans="62:65" ht="13" thickBot="1">
      <c r="BJ34076" s="138"/>
      <c r="BK34076" s="138"/>
      <c r="BL34076" s="138"/>
      <c r="BM34076" s="138"/>
    </row>
    <row r="34077" spans="62:65" ht="13" thickBot="1">
      <c r="BJ34077" s="138"/>
      <c r="BK34077" s="138"/>
      <c r="BL34077" s="138"/>
      <c r="BM34077" s="138"/>
    </row>
    <row r="34078" spans="62:65" ht="13" thickBot="1">
      <c r="BJ34078" s="138"/>
      <c r="BK34078" s="138"/>
      <c r="BL34078" s="138"/>
      <c r="BM34078" s="138"/>
    </row>
    <row r="34079" spans="62:65" ht="13" thickBot="1">
      <c r="BJ34079" s="138"/>
      <c r="BK34079" s="138"/>
      <c r="BL34079" s="138"/>
      <c r="BM34079" s="138"/>
    </row>
    <row r="34080" spans="62:65" ht="13" thickBot="1">
      <c r="BJ34080" s="138"/>
      <c r="BK34080" s="138"/>
      <c r="BL34080" s="138"/>
      <c r="BM34080" s="138"/>
    </row>
    <row r="34081" spans="62:65" ht="13" thickBot="1">
      <c r="BJ34081" s="138"/>
      <c r="BK34081" s="138"/>
      <c r="BL34081" s="138"/>
      <c r="BM34081" s="138"/>
    </row>
    <row r="34082" spans="62:65" ht="13" thickBot="1">
      <c r="BJ34082" s="138"/>
      <c r="BK34082" s="138"/>
      <c r="BL34082" s="138"/>
      <c r="BM34082" s="138"/>
    </row>
    <row r="34083" spans="62:65" ht="13" thickBot="1">
      <c r="BJ34083" s="138"/>
      <c r="BK34083" s="138"/>
      <c r="BL34083" s="138"/>
      <c r="BM34083" s="138"/>
    </row>
    <row r="34084" spans="62:65" ht="13" thickBot="1">
      <c r="BJ34084" s="138"/>
      <c r="BK34084" s="138"/>
      <c r="BL34084" s="138"/>
      <c r="BM34084" s="138"/>
    </row>
    <row r="34085" spans="62:65" ht="13" thickBot="1">
      <c r="BJ34085" s="138"/>
      <c r="BK34085" s="138"/>
      <c r="BL34085" s="138"/>
      <c r="BM34085" s="138"/>
    </row>
    <row r="34086" spans="62:65" ht="13" thickBot="1">
      <c r="BJ34086" s="138"/>
      <c r="BK34086" s="138"/>
      <c r="BL34086" s="138"/>
      <c r="BM34086" s="138"/>
    </row>
    <row r="34087" spans="62:65" ht="13" thickBot="1">
      <c r="BJ34087" s="138"/>
      <c r="BK34087" s="138"/>
      <c r="BL34087" s="138"/>
      <c r="BM34087" s="138"/>
    </row>
    <row r="34088" spans="62:65" ht="13" thickBot="1">
      <c r="BJ34088" s="138"/>
      <c r="BK34088" s="138"/>
      <c r="BL34088" s="138"/>
      <c r="BM34088" s="138"/>
    </row>
    <row r="34089" spans="62:65" ht="13" thickBot="1">
      <c r="BJ34089" s="138"/>
      <c r="BK34089" s="138"/>
      <c r="BL34089" s="138"/>
      <c r="BM34089" s="138"/>
    </row>
    <row r="34090" spans="62:65" ht="13" thickBot="1">
      <c r="BJ34090" s="138"/>
      <c r="BK34090" s="138"/>
      <c r="BL34090" s="138"/>
      <c r="BM34090" s="138"/>
    </row>
    <row r="34091" spans="62:65" ht="13" thickBot="1">
      <c r="BJ34091" s="138"/>
      <c r="BK34091" s="138"/>
      <c r="BL34091" s="138"/>
      <c r="BM34091" s="138"/>
    </row>
    <row r="34092" spans="62:65" ht="13" thickBot="1">
      <c r="BJ34092" s="138"/>
      <c r="BK34092" s="138"/>
      <c r="BL34092" s="138"/>
      <c r="BM34092" s="138"/>
    </row>
    <row r="34093" spans="62:65" ht="13" thickBot="1">
      <c r="BJ34093" s="138"/>
      <c r="BK34093" s="138"/>
      <c r="BL34093" s="138"/>
      <c r="BM34093" s="138"/>
    </row>
    <row r="34094" spans="62:65" ht="13" thickBot="1">
      <c r="BJ34094" s="138"/>
      <c r="BK34094" s="138"/>
      <c r="BL34094" s="138"/>
      <c r="BM34094" s="138"/>
    </row>
    <row r="34095" spans="62:65" ht="13" thickBot="1">
      <c r="BJ34095" s="138"/>
      <c r="BK34095" s="138"/>
      <c r="BL34095" s="138"/>
      <c r="BM34095" s="138"/>
    </row>
    <row r="34096" spans="62:65" ht="13" thickBot="1">
      <c r="BJ34096" s="138"/>
      <c r="BK34096" s="138"/>
      <c r="BL34096" s="138"/>
      <c r="BM34096" s="138"/>
    </row>
    <row r="34097" spans="62:65" ht="13" thickBot="1">
      <c r="BJ34097" s="138"/>
      <c r="BK34097" s="138"/>
      <c r="BL34097" s="138"/>
      <c r="BM34097" s="138"/>
    </row>
    <row r="34098" spans="62:65" ht="13" thickBot="1">
      <c r="BJ34098" s="138"/>
      <c r="BK34098" s="138"/>
      <c r="BL34098" s="138"/>
      <c r="BM34098" s="138"/>
    </row>
    <row r="34099" spans="62:65" ht="13" thickBot="1">
      <c r="BJ34099" s="138"/>
      <c r="BK34099" s="138"/>
      <c r="BL34099" s="138"/>
      <c r="BM34099" s="138"/>
    </row>
    <row r="34100" spans="62:65" ht="13" thickBot="1">
      <c r="BJ34100" s="138"/>
      <c r="BK34100" s="138"/>
      <c r="BL34100" s="138"/>
      <c r="BM34100" s="138"/>
    </row>
    <row r="34101" spans="62:65" ht="13" thickBot="1">
      <c r="BJ34101" s="138"/>
      <c r="BK34101" s="138"/>
      <c r="BL34101" s="138"/>
      <c r="BM34101" s="138"/>
    </row>
    <row r="34102" spans="62:65" ht="13" thickBot="1">
      <c r="BJ34102" s="138"/>
      <c r="BK34102" s="138"/>
      <c r="BL34102" s="138"/>
      <c r="BM34102" s="138"/>
    </row>
    <row r="34103" spans="62:65" ht="13" thickBot="1">
      <c r="BJ34103" s="138"/>
      <c r="BK34103" s="138"/>
      <c r="BL34103" s="138"/>
      <c r="BM34103" s="138"/>
    </row>
    <row r="34104" spans="62:65" ht="13" thickBot="1">
      <c r="BJ34104" s="138"/>
      <c r="BK34104" s="138"/>
      <c r="BL34104" s="138"/>
      <c r="BM34104" s="138"/>
    </row>
    <row r="34105" spans="62:65" ht="13" thickBot="1">
      <c r="BJ34105" s="138"/>
      <c r="BK34105" s="138"/>
      <c r="BL34105" s="138"/>
      <c r="BM34105" s="138"/>
    </row>
    <row r="34106" spans="62:65" ht="13" thickBot="1">
      <c r="BJ34106" s="138"/>
      <c r="BK34106" s="138"/>
      <c r="BL34106" s="138"/>
      <c r="BM34106" s="138"/>
    </row>
    <row r="34107" spans="62:65" ht="13" thickBot="1">
      <c r="BJ34107" s="138"/>
      <c r="BK34107" s="138"/>
      <c r="BL34107" s="138"/>
      <c r="BM34107" s="138"/>
    </row>
    <row r="34108" spans="62:65" ht="13" thickBot="1">
      <c r="BJ34108" s="138"/>
      <c r="BK34108" s="138"/>
      <c r="BL34108" s="138"/>
      <c r="BM34108" s="138"/>
    </row>
    <row r="34109" spans="62:65" ht="13" thickBot="1">
      <c r="BJ34109" s="138"/>
      <c r="BK34109" s="138"/>
      <c r="BL34109" s="138"/>
      <c r="BM34109" s="138"/>
    </row>
    <row r="34110" spans="62:65" ht="13" thickBot="1">
      <c r="BJ34110" s="138"/>
      <c r="BK34110" s="138"/>
      <c r="BL34110" s="138"/>
      <c r="BM34110" s="138"/>
    </row>
    <row r="34111" spans="62:65" ht="13" thickBot="1">
      <c r="BJ34111" s="138"/>
      <c r="BK34111" s="138"/>
      <c r="BL34111" s="138"/>
      <c r="BM34111" s="138"/>
    </row>
    <row r="34112" spans="62:65" ht="13" thickBot="1">
      <c r="BJ34112" s="138"/>
      <c r="BK34112" s="138"/>
      <c r="BL34112" s="138"/>
      <c r="BM34112" s="138"/>
    </row>
    <row r="34113" spans="62:65" ht="13" thickBot="1">
      <c r="BJ34113" s="138"/>
      <c r="BK34113" s="138"/>
      <c r="BL34113" s="138"/>
      <c r="BM34113" s="138"/>
    </row>
    <row r="34114" spans="62:65" ht="13" thickBot="1">
      <c r="BJ34114" s="138"/>
      <c r="BK34114" s="138"/>
      <c r="BL34114" s="138"/>
      <c r="BM34114" s="138"/>
    </row>
    <row r="34115" spans="62:65" ht="13" thickBot="1">
      <c r="BJ34115" s="138"/>
      <c r="BK34115" s="138"/>
      <c r="BL34115" s="138"/>
      <c r="BM34115" s="138"/>
    </row>
    <row r="34116" spans="62:65" ht="13" thickBot="1">
      <c r="BJ34116" s="138"/>
      <c r="BK34116" s="138"/>
      <c r="BL34116" s="138"/>
      <c r="BM34116" s="138"/>
    </row>
    <row r="34117" spans="62:65" ht="13" thickBot="1">
      <c r="BJ34117" s="138"/>
      <c r="BK34117" s="138"/>
      <c r="BL34117" s="138"/>
      <c r="BM34117" s="138"/>
    </row>
    <row r="34118" spans="62:65" ht="13" thickBot="1">
      <c r="BJ34118" s="138"/>
      <c r="BK34118" s="138"/>
      <c r="BL34118" s="138"/>
      <c r="BM34118" s="138"/>
    </row>
    <row r="34119" spans="62:65" ht="13" thickBot="1">
      <c r="BJ34119" s="138"/>
      <c r="BK34119" s="138"/>
      <c r="BL34119" s="138"/>
      <c r="BM34119" s="138"/>
    </row>
    <row r="34120" spans="62:65" ht="13" thickBot="1">
      <c r="BJ34120" s="138"/>
      <c r="BK34120" s="138"/>
      <c r="BL34120" s="138"/>
      <c r="BM34120" s="138"/>
    </row>
    <row r="34121" spans="62:65" ht="13" thickBot="1">
      <c r="BJ34121" s="138"/>
      <c r="BK34121" s="138"/>
      <c r="BL34121" s="138"/>
      <c r="BM34121" s="138"/>
    </row>
    <row r="34122" spans="62:65" ht="13" thickBot="1">
      <c r="BJ34122" s="138"/>
      <c r="BK34122" s="138"/>
      <c r="BL34122" s="138"/>
      <c r="BM34122" s="138"/>
    </row>
    <row r="34123" spans="62:65" ht="13" thickBot="1">
      <c r="BJ34123" s="138"/>
      <c r="BK34123" s="138"/>
      <c r="BL34123" s="138"/>
      <c r="BM34123" s="138"/>
    </row>
    <row r="34124" spans="62:65" ht="13" thickBot="1">
      <c r="BJ34124" s="138"/>
      <c r="BK34124" s="138"/>
      <c r="BL34124" s="138"/>
      <c r="BM34124" s="138"/>
    </row>
    <row r="34125" spans="62:65" ht="13" thickBot="1">
      <c r="BJ34125" s="138"/>
      <c r="BK34125" s="138"/>
      <c r="BL34125" s="138"/>
      <c r="BM34125" s="138"/>
    </row>
    <row r="34126" spans="62:65" ht="13" thickBot="1">
      <c r="BJ34126" s="138"/>
      <c r="BK34126" s="138"/>
      <c r="BL34126" s="138"/>
      <c r="BM34126" s="138"/>
    </row>
    <row r="34127" spans="62:65" ht="13" thickBot="1">
      <c r="BJ34127" s="138"/>
      <c r="BK34127" s="138"/>
      <c r="BL34127" s="138"/>
      <c r="BM34127" s="138"/>
    </row>
    <row r="34128" spans="62:65" ht="13" thickBot="1">
      <c r="BJ34128" s="138"/>
      <c r="BK34128" s="138"/>
      <c r="BL34128" s="138"/>
      <c r="BM34128" s="138"/>
    </row>
    <row r="34129" spans="62:65" ht="13" thickBot="1">
      <c r="BJ34129" s="138"/>
      <c r="BK34129" s="138"/>
      <c r="BL34129" s="138"/>
      <c r="BM34129" s="138"/>
    </row>
    <row r="34130" spans="62:65" ht="13" thickBot="1">
      <c r="BJ34130" s="138"/>
      <c r="BK34130" s="138"/>
      <c r="BL34130" s="138"/>
      <c r="BM34130" s="138"/>
    </row>
    <row r="34131" spans="62:65" ht="13" thickBot="1">
      <c r="BJ34131" s="138"/>
      <c r="BK34131" s="138"/>
      <c r="BL34131" s="138"/>
      <c r="BM34131" s="138"/>
    </row>
    <row r="34132" spans="62:65" ht="13" thickBot="1">
      <c r="BJ34132" s="138"/>
      <c r="BK34132" s="138"/>
      <c r="BL34132" s="138"/>
      <c r="BM34132" s="138"/>
    </row>
    <row r="34133" spans="62:65" ht="13" thickBot="1">
      <c r="BJ34133" s="138"/>
      <c r="BK34133" s="138"/>
      <c r="BL34133" s="138"/>
      <c r="BM34133" s="138"/>
    </row>
    <row r="34134" spans="62:65" ht="13" thickBot="1">
      <c r="BJ34134" s="138"/>
      <c r="BK34134" s="138"/>
      <c r="BL34134" s="138"/>
      <c r="BM34134" s="138"/>
    </row>
    <row r="34135" spans="62:65" ht="13" thickBot="1">
      <c r="BJ34135" s="138"/>
      <c r="BK34135" s="138"/>
      <c r="BL34135" s="138"/>
      <c r="BM34135" s="138"/>
    </row>
    <row r="34136" spans="62:65" ht="13" thickBot="1">
      <c r="BJ34136" s="138"/>
      <c r="BK34136" s="138"/>
      <c r="BL34136" s="138"/>
      <c r="BM34136" s="138"/>
    </row>
    <row r="34137" spans="62:65" ht="13" thickBot="1">
      <c r="BJ34137" s="138"/>
      <c r="BK34137" s="138"/>
      <c r="BL34137" s="138"/>
      <c r="BM34137" s="138"/>
    </row>
    <row r="34138" spans="62:65" ht="13" thickBot="1">
      <c r="BJ34138" s="138"/>
      <c r="BK34138" s="138"/>
      <c r="BL34138" s="138"/>
      <c r="BM34138" s="138"/>
    </row>
    <row r="34139" spans="62:65" ht="13" thickBot="1">
      <c r="BJ34139" s="138"/>
      <c r="BK34139" s="138"/>
      <c r="BL34139" s="138"/>
      <c r="BM34139" s="138"/>
    </row>
    <row r="34140" spans="62:65" ht="13" thickBot="1">
      <c r="BJ34140" s="138"/>
      <c r="BK34140" s="138"/>
      <c r="BL34140" s="138"/>
      <c r="BM34140" s="138"/>
    </row>
    <row r="34141" spans="62:65" ht="13" thickBot="1">
      <c r="BJ34141" s="138"/>
      <c r="BK34141" s="138"/>
      <c r="BL34141" s="138"/>
      <c r="BM34141" s="138"/>
    </row>
    <row r="34142" spans="62:65" ht="13" thickBot="1">
      <c r="BJ34142" s="138"/>
      <c r="BK34142" s="138"/>
      <c r="BL34142" s="138"/>
      <c r="BM34142" s="138"/>
    </row>
    <row r="34143" spans="62:65" ht="13" thickBot="1">
      <c r="BJ34143" s="138"/>
      <c r="BK34143" s="138"/>
      <c r="BL34143" s="138"/>
      <c r="BM34143" s="138"/>
    </row>
    <row r="34144" spans="62:65" ht="13" thickBot="1">
      <c r="BJ34144" s="138"/>
      <c r="BK34144" s="138"/>
      <c r="BL34144" s="138"/>
      <c r="BM34144" s="138"/>
    </row>
    <row r="34145" spans="62:65" ht="13" thickBot="1">
      <c r="BJ34145" s="138"/>
      <c r="BK34145" s="138"/>
      <c r="BL34145" s="138"/>
      <c r="BM34145" s="138"/>
    </row>
    <row r="34146" spans="62:65" ht="13" thickBot="1">
      <c r="BJ34146" s="138"/>
      <c r="BK34146" s="138"/>
      <c r="BL34146" s="138"/>
      <c r="BM34146" s="138"/>
    </row>
    <row r="34147" spans="62:65" ht="13" thickBot="1">
      <c r="BJ34147" s="138"/>
      <c r="BK34147" s="138"/>
      <c r="BL34147" s="138"/>
      <c r="BM34147" s="138"/>
    </row>
    <row r="34148" spans="62:65" ht="13" thickBot="1">
      <c r="BJ34148" s="138"/>
      <c r="BK34148" s="138"/>
      <c r="BL34148" s="138"/>
      <c r="BM34148" s="138"/>
    </row>
    <row r="34149" spans="62:65" ht="13" thickBot="1">
      <c r="BJ34149" s="138"/>
      <c r="BK34149" s="138"/>
      <c r="BL34149" s="138"/>
      <c r="BM34149" s="138"/>
    </row>
    <row r="34150" spans="62:65" ht="13" thickBot="1">
      <c r="BJ34150" s="138"/>
      <c r="BK34150" s="138"/>
      <c r="BL34150" s="138"/>
      <c r="BM34150" s="138"/>
    </row>
    <row r="34151" spans="62:65" ht="13" thickBot="1">
      <c r="BJ34151" s="138"/>
      <c r="BK34151" s="138"/>
      <c r="BL34151" s="138"/>
      <c r="BM34151" s="138"/>
    </row>
    <row r="34152" spans="62:65" ht="13" thickBot="1">
      <c r="BJ34152" s="138"/>
      <c r="BK34152" s="138"/>
      <c r="BL34152" s="138"/>
      <c r="BM34152" s="138"/>
    </row>
    <row r="34153" spans="62:65" ht="13" thickBot="1">
      <c r="BJ34153" s="138"/>
      <c r="BK34153" s="138"/>
      <c r="BL34153" s="138"/>
      <c r="BM34153" s="138"/>
    </row>
    <row r="34154" spans="62:65" ht="13" thickBot="1">
      <c r="BJ34154" s="138"/>
      <c r="BK34154" s="138"/>
      <c r="BL34154" s="138"/>
      <c r="BM34154" s="138"/>
    </row>
    <row r="34155" spans="62:65" ht="13" thickBot="1">
      <c r="BJ34155" s="138"/>
      <c r="BK34155" s="138"/>
      <c r="BL34155" s="138"/>
      <c r="BM34155" s="138"/>
    </row>
    <row r="34156" spans="62:65" ht="13" thickBot="1">
      <c r="BJ34156" s="138"/>
      <c r="BK34156" s="138"/>
      <c r="BL34156" s="138"/>
      <c r="BM34156" s="138"/>
    </row>
    <row r="34157" spans="62:65" ht="13" thickBot="1">
      <c r="BJ34157" s="138"/>
      <c r="BK34157" s="138"/>
      <c r="BL34157" s="138"/>
      <c r="BM34157" s="138"/>
    </row>
    <row r="34158" spans="62:65" ht="13" thickBot="1">
      <c r="BJ34158" s="138"/>
      <c r="BK34158" s="138"/>
      <c r="BL34158" s="138"/>
      <c r="BM34158" s="138"/>
    </row>
    <row r="34159" spans="62:65" ht="13" thickBot="1">
      <c r="BJ34159" s="138"/>
      <c r="BK34159" s="138"/>
      <c r="BL34159" s="138"/>
      <c r="BM34159" s="138"/>
    </row>
    <row r="34160" spans="62:65" ht="13" thickBot="1">
      <c r="BJ34160" s="138"/>
      <c r="BK34160" s="138"/>
      <c r="BL34160" s="138"/>
      <c r="BM34160" s="138"/>
    </row>
    <row r="34161" spans="62:65" ht="13" thickBot="1">
      <c r="BJ34161" s="138"/>
      <c r="BK34161" s="138"/>
      <c r="BL34161" s="138"/>
      <c r="BM34161" s="138"/>
    </row>
    <row r="34162" spans="62:65" ht="13" thickBot="1">
      <c r="BJ34162" s="138"/>
      <c r="BK34162" s="138"/>
      <c r="BL34162" s="138"/>
      <c r="BM34162" s="138"/>
    </row>
    <row r="34163" spans="62:65" ht="13" thickBot="1">
      <c r="BJ34163" s="138"/>
      <c r="BK34163" s="138"/>
      <c r="BL34163" s="138"/>
      <c r="BM34163" s="138"/>
    </row>
    <row r="34164" spans="62:65" ht="13" thickBot="1">
      <c r="BJ34164" s="138"/>
      <c r="BK34164" s="138"/>
      <c r="BL34164" s="138"/>
      <c r="BM34164" s="138"/>
    </row>
    <row r="34165" spans="62:65" ht="13" thickBot="1">
      <c r="BJ34165" s="138"/>
      <c r="BK34165" s="138"/>
      <c r="BL34165" s="138"/>
      <c r="BM34165" s="138"/>
    </row>
    <row r="34166" spans="62:65" ht="13" thickBot="1">
      <c r="BJ34166" s="138"/>
      <c r="BK34166" s="138"/>
      <c r="BL34166" s="138"/>
      <c r="BM34166" s="138"/>
    </row>
    <row r="34167" spans="62:65" ht="13" thickBot="1">
      <c r="BJ34167" s="138"/>
      <c r="BK34167" s="138"/>
      <c r="BL34167" s="138"/>
      <c r="BM34167" s="138"/>
    </row>
    <row r="34168" spans="62:65" ht="13" thickBot="1">
      <c r="BJ34168" s="138"/>
      <c r="BK34168" s="138"/>
      <c r="BL34168" s="138"/>
      <c r="BM34168" s="138"/>
    </row>
    <row r="34169" spans="62:65" ht="13" thickBot="1">
      <c r="BJ34169" s="138"/>
      <c r="BK34169" s="138"/>
      <c r="BL34169" s="138"/>
      <c r="BM34169" s="138"/>
    </row>
    <row r="34170" spans="62:65" ht="13" thickBot="1">
      <c r="BJ34170" s="138"/>
      <c r="BK34170" s="138"/>
      <c r="BL34170" s="138"/>
      <c r="BM34170" s="138"/>
    </row>
    <row r="34171" spans="62:65" ht="13" thickBot="1">
      <c r="BJ34171" s="138"/>
      <c r="BK34171" s="138"/>
      <c r="BL34171" s="138"/>
      <c r="BM34171" s="138"/>
    </row>
    <row r="34172" spans="62:65" ht="13" thickBot="1">
      <c r="BJ34172" s="138"/>
      <c r="BK34172" s="138"/>
      <c r="BL34172" s="138"/>
      <c r="BM34172" s="138"/>
    </row>
    <row r="34173" spans="62:65" ht="13" thickBot="1">
      <c r="BJ34173" s="138"/>
      <c r="BK34173" s="138"/>
      <c r="BL34173" s="138"/>
      <c r="BM34173" s="138"/>
    </row>
    <row r="34174" spans="62:65" ht="13" thickBot="1">
      <c r="BJ34174" s="138"/>
      <c r="BK34174" s="138"/>
      <c r="BL34174" s="138"/>
      <c r="BM34174" s="138"/>
    </row>
    <row r="34175" spans="62:65" ht="13" thickBot="1">
      <c r="BJ34175" s="138"/>
      <c r="BK34175" s="138"/>
      <c r="BL34175" s="138"/>
      <c r="BM34175" s="138"/>
    </row>
    <row r="34176" spans="62:65" ht="13" thickBot="1">
      <c r="BJ34176" s="138"/>
      <c r="BK34176" s="138"/>
      <c r="BL34176" s="138"/>
      <c r="BM34176" s="138"/>
    </row>
    <row r="34177" spans="62:65" ht="13" thickBot="1">
      <c r="BJ34177" s="138"/>
      <c r="BK34177" s="138"/>
      <c r="BL34177" s="138"/>
      <c r="BM34177" s="138"/>
    </row>
    <row r="34178" spans="62:65" ht="13" thickBot="1">
      <c r="BJ34178" s="138"/>
      <c r="BK34178" s="138"/>
      <c r="BL34178" s="138"/>
      <c r="BM34178" s="138"/>
    </row>
    <row r="34179" spans="62:65" ht="13" thickBot="1">
      <c r="BJ34179" s="138"/>
      <c r="BK34179" s="138"/>
      <c r="BL34179" s="138"/>
      <c r="BM34179" s="138"/>
    </row>
    <row r="34180" spans="62:65" ht="13" thickBot="1">
      <c r="BJ34180" s="138"/>
      <c r="BK34180" s="138"/>
      <c r="BL34180" s="138"/>
      <c r="BM34180" s="138"/>
    </row>
    <row r="34181" spans="62:65" ht="13" thickBot="1">
      <c r="BJ34181" s="138"/>
      <c r="BK34181" s="138"/>
      <c r="BL34181" s="138"/>
      <c r="BM34181" s="138"/>
    </row>
    <row r="34182" spans="62:65" ht="13" thickBot="1">
      <c r="BJ34182" s="138"/>
      <c r="BK34182" s="138"/>
      <c r="BL34182" s="138"/>
      <c r="BM34182" s="138"/>
    </row>
    <row r="34183" spans="62:65" ht="13" thickBot="1">
      <c r="BJ34183" s="138"/>
      <c r="BK34183" s="138"/>
      <c r="BL34183" s="138"/>
      <c r="BM34183" s="138"/>
    </row>
    <row r="34184" spans="62:65" ht="13" thickBot="1">
      <c r="BJ34184" s="138"/>
      <c r="BK34184" s="138"/>
      <c r="BL34184" s="138"/>
      <c r="BM34184" s="138"/>
    </row>
    <row r="34185" spans="62:65" ht="13" thickBot="1">
      <c r="BJ34185" s="138"/>
      <c r="BK34185" s="138"/>
      <c r="BL34185" s="138"/>
      <c r="BM34185" s="138"/>
    </row>
    <row r="34186" spans="62:65" ht="13" thickBot="1">
      <c r="BJ34186" s="138"/>
      <c r="BK34186" s="138"/>
      <c r="BL34186" s="138"/>
      <c r="BM34186" s="138"/>
    </row>
    <row r="34187" spans="62:65" ht="13" thickBot="1">
      <c r="BJ34187" s="138"/>
      <c r="BK34187" s="138"/>
      <c r="BL34187" s="138"/>
      <c r="BM34187" s="138"/>
    </row>
    <row r="34188" spans="62:65" ht="13" thickBot="1">
      <c r="BJ34188" s="138"/>
      <c r="BK34188" s="138"/>
      <c r="BL34188" s="138"/>
      <c r="BM34188" s="138"/>
    </row>
    <row r="34189" spans="62:65" ht="13" thickBot="1">
      <c r="BJ34189" s="138"/>
      <c r="BK34189" s="138"/>
      <c r="BL34189" s="138"/>
      <c r="BM34189" s="138"/>
    </row>
    <row r="34190" spans="62:65" ht="13" thickBot="1">
      <c r="BJ34190" s="138"/>
      <c r="BK34190" s="138"/>
      <c r="BL34190" s="138"/>
      <c r="BM34190" s="138"/>
    </row>
    <row r="34191" spans="62:65" ht="13" thickBot="1">
      <c r="BJ34191" s="138"/>
      <c r="BK34191" s="138"/>
      <c r="BL34191" s="138"/>
      <c r="BM34191" s="138"/>
    </row>
    <row r="34192" spans="62:65" ht="13" thickBot="1">
      <c r="BJ34192" s="138"/>
      <c r="BK34192" s="138"/>
      <c r="BL34192" s="138"/>
      <c r="BM34192" s="138"/>
    </row>
    <row r="34193" spans="62:65" ht="13" thickBot="1">
      <c r="BJ34193" s="138"/>
      <c r="BK34193" s="138"/>
      <c r="BL34193" s="138"/>
      <c r="BM34193" s="138"/>
    </row>
    <row r="34194" spans="62:65" ht="13" thickBot="1">
      <c r="BJ34194" s="138"/>
      <c r="BK34194" s="138"/>
      <c r="BL34194" s="138"/>
      <c r="BM34194" s="138"/>
    </row>
    <row r="34195" spans="62:65" ht="13" thickBot="1">
      <c r="BJ34195" s="138"/>
      <c r="BK34195" s="138"/>
      <c r="BL34195" s="138"/>
      <c r="BM34195" s="138"/>
    </row>
    <row r="34196" spans="62:65" ht="13" thickBot="1">
      <c r="BJ34196" s="138"/>
      <c r="BK34196" s="138"/>
      <c r="BL34196" s="138"/>
      <c r="BM34196" s="138"/>
    </row>
    <row r="34197" spans="62:65" ht="13" thickBot="1">
      <c r="BJ34197" s="138"/>
      <c r="BK34197" s="138"/>
      <c r="BL34197" s="138"/>
      <c r="BM34197" s="138"/>
    </row>
    <row r="34198" spans="62:65" ht="13" thickBot="1">
      <c r="BJ34198" s="138"/>
      <c r="BK34198" s="138"/>
      <c r="BL34198" s="138"/>
      <c r="BM34198" s="138"/>
    </row>
    <row r="34199" spans="62:65" ht="13" thickBot="1">
      <c r="BJ34199" s="138"/>
      <c r="BK34199" s="138"/>
      <c r="BL34199" s="138"/>
      <c r="BM34199" s="138"/>
    </row>
    <row r="34200" spans="62:65" ht="13" thickBot="1">
      <c r="BJ34200" s="138"/>
      <c r="BK34200" s="138"/>
      <c r="BL34200" s="138"/>
      <c r="BM34200" s="138"/>
    </row>
    <row r="34201" spans="62:65" ht="13" thickBot="1">
      <c r="BJ34201" s="138"/>
      <c r="BK34201" s="138"/>
      <c r="BL34201" s="138"/>
      <c r="BM34201" s="138"/>
    </row>
    <row r="34202" spans="62:65" ht="13" thickBot="1">
      <c r="BJ34202" s="138"/>
      <c r="BK34202" s="138"/>
      <c r="BL34202" s="138"/>
      <c r="BM34202" s="138"/>
    </row>
    <row r="34203" spans="62:65" ht="13" thickBot="1">
      <c r="BJ34203" s="138"/>
      <c r="BK34203" s="138"/>
      <c r="BL34203" s="138"/>
      <c r="BM34203" s="138"/>
    </row>
    <row r="34204" spans="62:65" ht="13" thickBot="1">
      <c r="BJ34204" s="138"/>
      <c r="BK34204" s="138"/>
      <c r="BL34204" s="138"/>
      <c r="BM34204" s="138"/>
    </row>
    <row r="34205" spans="62:65" ht="13" thickBot="1">
      <c r="BJ34205" s="138"/>
      <c r="BK34205" s="138"/>
      <c r="BL34205" s="138"/>
      <c r="BM34205" s="138"/>
    </row>
    <row r="34206" spans="62:65" ht="13" thickBot="1">
      <c r="BJ34206" s="138"/>
      <c r="BK34206" s="138"/>
      <c r="BL34206" s="138"/>
      <c r="BM34206" s="138"/>
    </row>
    <row r="34207" spans="62:65" ht="13" thickBot="1">
      <c r="BJ34207" s="138"/>
      <c r="BK34207" s="138"/>
      <c r="BL34207" s="138"/>
      <c r="BM34207" s="138"/>
    </row>
    <row r="34208" spans="62:65" ht="13" thickBot="1">
      <c r="BJ34208" s="138"/>
      <c r="BK34208" s="138"/>
      <c r="BL34208" s="138"/>
      <c r="BM34208" s="138"/>
    </row>
    <row r="34209" spans="62:65" ht="13" thickBot="1">
      <c r="BJ34209" s="138"/>
      <c r="BK34209" s="138"/>
      <c r="BL34209" s="138"/>
      <c r="BM34209" s="138"/>
    </row>
    <row r="34210" spans="62:65" ht="13" thickBot="1">
      <c r="BJ34210" s="138"/>
      <c r="BK34210" s="138"/>
      <c r="BL34210" s="138"/>
      <c r="BM34210" s="138"/>
    </row>
    <row r="34211" spans="62:65" ht="13" thickBot="1">
      <c r="BJ34211" s="138"/>
      <c r="BK34211" s="138"/>
      <c r="BL34211" s="138"/>
      <c r="BM34211" s="138"/>
    </row>
    <row r="34212" spans="62:65" ht="13" thickBot="1">
      <c r="BJ34212" s="138"/>
      <c r="BK34212" s="138"/>
      <c r="BL34212" s="138"/>
      <c r="BM34212" s="138"/>
    </row>
    <row r="34213" spans="62:65" ht="13" thickBot="1">
      <c r="BJ34213" s="138"/>
      <c r="BK34213" s="138"/>
      <c r="BL34213" s="138"/>
      <c r="BM34213" s="138"/>
    </row>
    <row r="34214" spans="62:65" ht="13" thickBot="1">
      <c r="BJ34214" s="138"/>
      <c r="BK34214" s="138"/>
      <c r="BL34214" s="138"/>
      <c r="BM34214" s="138"/>
    </row>
    <row r="34215" spans="62:65" ht="13" thickBot="1">
      <c r="BJ34215" s="138"/>
      <c r="BK34215" s="138"/>
      <c r="BL34215" s="138"/>
      <c r="BM34215" s="138"/>
    </row>
    <row r="34216" spans="62:65" ht="13" thickBot="1">
      <c r="BJ34216" s="138"/>
      <c r="BK34216" s="138"/>
      <c r="BL34216" s="138"/>
      <c r="BM34216" s="138"/>
    </row>
    <row r="34217" spans="62:65" ht="13" thickBot="1">
      <c r="BJ34217" s="138"/>
      <c r="BK34217" s="138"/>
      <c r="BL34217" s="138"/>
      <c r="BM34217" s="138"/>
    </row>
    <row r="34218" spans="62:65" ht="13" thickBot="1">
      <c r="BJ34218" s="138"/>
      <c r="BK34218" s="138"/>
      <c r="BL34218" s="138"/>
      <c r="BM34218" s="138"/>
    </row>
    <row r="34219" spans="62:65" ht="13" thickBot="1">
      <c r="BJ34219" s="138"/>
      <c r="BK34219" s="138"/>
      <c r="BL34219" s="138"/>
      <c r="BM34219" s="138"/>
    </row>
    <row r="34220" spans="62:65" ht="13" thickBot="1">
      <c r="BJ34220" s="138"/>
      <c r="BK34220" s="138"/>
      <c r="BL34220" s="138"/>
      <c r="BM34220" s="138"/>
    </row>
    <row r="34221" spans="62:65" ht="13" thickBot="1">
      <c r="BJ34221" s="138"/>
      <c r="BK34221" s="138"/>
      <c r="BL34221" s="138"/>
      <c r="BM34221" s="138"/>
    </row>
    <row r="34222" spans="62:65" ht="13" thickBot="1">
      <c r="BJ34222" s="138"/>
      <c r="BK34222" s="138"/>
      <c r="BL34222" s="138"/>
      <c r="BM34222" s="138"/>
    </row>
    <row r="34223" spans="62:65" ht="13" thickBot="1">
      <c r="BJ34223" s="138"/>
      <c r="BK34223" s="138"/>
      <c r="BL34223" s="138"/>
      <c r="BM34223" s="138"/>
    </row>
    <row r="34224" spans="62:65" ht="13" thickBot="1">
      <c r="BJ34224" s="138"/>
      <c r="BK34224" s="138"/>
      <c r="BL34224" s="138"/>
      <c r="BM34224" s="138"/>
    </row>
    <row r="34225" spans="62:65" ht="13" thickBot="1">
      <c r="BJ34225" s="138"/>
      <c r="BK34225" s="138"/>
      <c r="BL34225" s="138"/>
      <c r="BM34225" s="138"/>
    </row>
    <row r="34226" spans="62:65" ht="13" thickBot="1">
      <c r="BJ34226" s="138"/>
      <c r="BK34226" s="138"/>
      <c r="BL34226" s="138"/>
      <c r="BM34226" s="138"/>
    </row>
    <row r="34227" spans="62:65" ht="13" thickBot="1">
      <c r="BJ34227" s="138"/>
      <c r="BK34227" s="138"/>
      <c r="BL34227" s="138"/>
      <c r="BM34227" s="138"/>
    </row>
    <row r="34228" spans="62:65" ht="13" thickBot="1">
      <c r="BJ34228" s="138"/>
      <c r="BK34228" s="138"/>
      <c r="BL34228" s="138"/>
      <c r="BM34228" s="138"/>
    </row>
    <row r="34229" spans="62:65" ht="13" thickBot="1">
      <c r="BJ34229" s="138"/>
      <c r="BK34229" s="138"/>
      <c r="BL34229" s="138"/>
      <c r="BM34229" s="138"/>
    </row>
    <row r="34230" spans="62:65" ht="13" thickBot="1">
      <c r="BJ34230" s="138"/>
      <c r="BK34230" s="138"/>
      <c r="BL34230" s="138"/>
      <c r="BM34230" s="138"/>
    </row>
    <row r="34231" spans="62:65" ht="13" thickBot="1">
      <c r="BJ34231" s="138"/>
      <c r="BK34231" s="138"/>
      <c r="BL34231" s="138"/>
      <c r="BM34231" s="138"/>
    </row>
    <row r="34232" spans="62:65" ht="13" thickBot="1">
      <c r="BJ34232" s="138"/>
      <c r="BK34232" s="138"/>
      <c r="BL34232" s="138"/>
      <c r="BM34232" s="138"/>
    </row>
    <row r="34233" spans="62:65" ht="13" thickBot="1">
      <c r="BJ34233" s="138"/>
      <c r="BK34233" s="138"/>
      <c r="BL34233" s="138"/>
      <c r="BM34233" s="138"/>
    </row>
    <row r="34234" spans="62:65" ht="13" thickBot="1">
      <c r="BJ34234" s="138"/>
      <c r="BK34234" s="138"/>
      <c r="BL34234" s="138"/>
      <c r="BM34234" s="138"/>
    </row>
    <row r="34235" spans="62:65" ht="13" thickBot="1">
      <c r="BJ34235" s="138"/>
      <c r="BK34235" s="138"/>
      <c r="BL34235" s="138"/>
      <c r="BM34235" s="138"/>
    </row>
    <row r="34236" spans="62:65" ht="13" thickBot="1">
      <c r="BJ34236" s="138"/>
      <c r="BK34236" s="138"/>
      <c r="BL34236" s="138"/>
      <c r="BM34236" s="138"/>
    </row>
    <row r="34237" spans="62:65" ht="13" thickBot="1">
      <c r="BJ34237" s="138"/>
      <c r="BK34237" s="138"/>
      <c r="BL34237" s="138"/>
      <c r="BM34237" s="138"/>
    </row>
    <row r="34238" spans="62:65" ht="13" thickBot="1">
      <c r="BJ34238" s="138"/>
      <c r="BK34238" s="138"/>
      <c r="BL34238" s="138"/>
      <c r="BM34238" s="138"/>
    </row>
    <row r="34239" spans="62:65" ht="13" thickBot="1">
      <c r="BJ34239" s="138"/>
      <c r="BK34239" s="138"/>
      <c r="BL34239" s="138"/>
      <c r="BM34239" s="138"/>
    </row>
    <row r="34240" spans="62:65" ht="13" thickBot="1">
      <c r="BJ34240" s="138"/>
      <c r="BK34240" s="138"/>
      <c r="BL34240" s="138"/>
      <c r="BM34240" s="138"/>
    </row>
    <row r="34241" spans="62:65" ht="13" thickBot="1">
      <c r="BJ34241" s="138"/>
      <c r="BK34241" s="138"/>
      <c r="BL34241" s="138"/>
      <c r="BM34241" s="138"/>
    </row>
    <row r="34242" spans="62:65" ht="13" thickBot="1">
      <c r="BJ34242" s="138"/>
      <c r="BK34242" s="138"/>
      <c r="BL34242" s="138"/>
      <c r="BM34242" s="138"/>
    </row>
    <row r="34243" spans="62:65" ht="13" thickBot="1">
      <c r="BJ34243" s="138"/>
      <c r="BK34243" s="138"/>
      <c r="BL34243" s="138"/>
      <c r="BM34243" s="138"/>
    </row>
    <row r="34244" spans="62:65" ht="13" thickBot="1">
      <c r="BJ34244" s="138"/>
      <c r="BK34244" s="138"/>
      <c r="BL34244" s="138"/>
      <c r="BM34244" s="138"/>
    </row>
    <row r="34245" spans="62:65" ht="13" thickBot="1">
      <c r="BJ34245" s="138"/>
      <c r="BK34245" s="138"/>
      <c r="BL34245" s="138"/>
      <c r="BM34245" s="138"/>
    </row>
    <row r="34246" spans="62:65" ht="13" thickBot="1">
      <c r="BJ34246" s="138"/>
      <c r="BK34246" s="138"/>
      <c r="BL34246" s="138"/>
      <c r="BM34246" s="138"/>
    </row>
    <row r="34247" spans="62:65" ht="13" thickBot="1">
      <c r="BJ34247" s="138"/>
      <c r="BK34247" s="138"/>
      <c r="BL34247" s="138"/>
      <c r="BM34247" s="138"/>
    </row>
    <row r="34248" spans="62:65" ht="13" thickBot="1">
      <c r="BJ34248" s="138"/>
      <c r="BK34248" s="138"/>
      <c r="BL34248" s="138"/>
      <c r="BM34248" s="138"/>
    </row>
    <row r="34249" spans="62:65" ht="13" thickBot="1">
      <c r="BJ34249" s="138"/>
      <c r="BK34249" s="138"/>
      <c r="BL34249" s="138"/>
      <c r="BM34249" s="138"/>
    </row>
    <row r="34250" spans="62:65" ht="13" thickBot="1">
      <c r="BJ34250" s="138"/>
      <c r="BK34250" s="138"/>
      <c r="BL34250" s="138"/>
      <c r="BM34250" s="138"/>
    </row>
    <row r="34251" spans="62:65" ht="13" thickBot="1">
      <c r="BJ34251" s="138"/>
      <c r="BK34251" s="138"/>
      <c r="BL34251" s="138"/>
      <c r="BM34251" s="138"/>
    </row>
    <row r="34252" spans="62:65" ht="13" thickBot="1">
      <c r="BJ34252" s="138"/>
      <c r="BK34252" s="138"/>
      <c r="BL34252" s="138"/>
      <c r="BM34252" s="138"/>
    </row>
    <row r="34253" spans="62:65" ht="13" thickBot="1">
      <c r="BJ34253" s="138"/>
      <c r="BK34253" s="138"/>
      <c r="BL34253" s="138"/>
      <c r="BM34253" s="138"/>
    </row>
    <row r="34254" spans="62:65" ht="13" thickBot="1">
      <c r="BJ34254" s="138"/>
      <c r="BK34254" s="138"/>
      <c r="BL34254" s="138"/>
      <c r="BM34254" s="138"/>
    </row>
    <row r="34255" spans="62:65" ht="13" thickBot="1">
      <c r="BJ34255" s="138"/>
      <c r="BK34255" s="138"/>
      <c r="BL34255" s="138"/>
      <c r="BM34255" s="138"/>
    </row>
    <row r="34256" spans="62:65" ht="13" thickBot="1">
      <c r="BJ34256" s="138"/>
      <c r="BK34256" s="138"/>
      <c r="BL34256" s="138"/>
      <c r="BM34256" s="138"/>
    </row>
    <row r="34257" spans="62:65" ht="13" thickBot="1">
      <c r="BJ34257" s="138"/>
      <c r="BK34257" s="138"/>
      <c r="BL34257" s="138"/>
      <c r="BM34257" s="138"/>
    </row>
    <row r="34258" spans="62:65" ht="13" thickBot="1">
      <c r="BJ34258" s="138"/>
      <c r="BK34258" s="138"/>
      <c r="BL34258" s="138"/>
      <c r="BM34258" s="138"/>
    </row>
    <row r="34259" spans="62:65" ht="13" thickBot="1">
      <c r="BJ34259" s="138"/>
      <c r="BK34259" s="138"/>
      <c r="BL34259" s="138"/>
      <c r="BM34259" s="138"/>
    </row>
    <row r="34260" spans="62:65" ht="13" thickBot="1">
      <c r="BJ34260" s="138"/>
      <c r="BK34260" s="138"/>
      <c r="BL34260" s="138"/>
      <c r="BM34260" s="138"/>
    </row>
    <row r="34261" spans="62:65" ht="13" thickBot="1">
      <c r="BJ34261" s="138"/>
      <c r="BK34261" s="138"/>
      <c r="BL34261" s="138"/>
      <c r="BM34261" s="138"/>
    </row>
    <row r="34262" spans="62:65" ht="13" thickBot="1">
      <c r="BJ34262" s="138"/>
      <c r="BK34262" s="138"/>
      <c r="BL34262" s="138"/>
      <c r="BM34262" s="138"/>
    </row>
    <row r="34263" spans="62:65" ht="13" thickBot="1">
      <c r="BJ34263" s="138"/>
      <c r="BK34263" s="138"/>
      <c r="BL34263" s="138"/>
      <c r="BM34263" s="138"/>
    </row>
    <row r="34264" spans="62:65" ht="13" thickBot="1">
      <c r="BJ34264" s="138"/>
      <c r="BK34264" s="138"/>
      <c r="BL34264" s="138"/>
      <c r="BM34264" s="138"/>
    </row>
    <row r="34265" spans="62:65" ht="13" thickBot="1">
      <c r="BJ34265" s="138"/>
      <c r="BK34265" s="138"/>
      <c r="BL34265" s="138"/>
      <c r="BM34265" s="138"/>
    </row>
    <row r="34266" spans="62:65" ht="13" thickBot="1">
      <c r="BJ34266" s="138"/>
      <c r="BK34266" s="138"/>
      <c r="BL34266" s="138"/>
      <c r="BM34266" s="138"/>
    </row>
    <row r="34267" spans="62:65" ht="13" thickBot="1">
      <c r="BJ34267" s="138"/>
      <c r="BK34267" s="138"/>
      <c r="BL34267" s="138"/>
      <c r="BM34267" s="138"/>
    </row>
    <row r="34268" spans="62:65" ht="13" thickBot="1">
      <c r="BJ34268" s="138"/>
      <c r="BK34268" s="138"/>
      <c r="BL34268" s="138"/>
      <c r="BM34268" s="138"/>
    </row>
    <row r="34269" spans="62:65" ht="13" thickBot="1">
      <c r="BJ34269" s="138"/>
      <c r="BK34269" s="138"/>
      <c r="BL34269" s="138"/>
      <c r="BM34269" s="138"/>
    </row>
    <row r="34270" spans="62:65" ht="13" thickBot="1">
      <c r="BJ34270" s="138"/>
      <c r="BK34270" s="138"/>
      <c r="BL34270" s="138"/>
      <c r="BM34270" s="138"/>
    </row>
    <row r="34271" spans="62:65" ht="13" thickBot="1">
      <c r="BJ34271" s="138"/>
      <c r="BK34271" s="138"/>
      <c r="BL34271" s="138"/>
      <c r="BM34271" s="138"/>
    </row>
    <row r="34272" spans="62:65" ht="13" thickBot="1">
      <c r="BJ34272" s="138"/>
      <c r="BK34272" s="138"/>
      <c r="BL34272" s="138"/>
      <c r="BM34272" s="138"/>
    </row>
    <row r="34273" spans="62:65" ht="13" thickBot="1">
      <c r="BJ34273" s="138"/>
      <c r="BK34273" s="138"/>
      <c r="BL34273" s="138"/>
      <c r="BM34273" s="138"/>
    </row>
    <row r="34274" spans="62:65" ht="13" thickBot="1">
      <c r="BJ34274" s="138"/>
      <c r="BK34274" s="138"/>
      <c r="BL34274" s="138"/>
      <c r="BM34274" s="138"/>
    </row>
    <row r="34275" spans="62:65" ht="13" thickBot="1">
      <c r="BJ34275" s="138"/>
      <c r="BK34275" s="138"/>
      <c r="BL34275" s="138"/>
      <c r="BM34275" s="138"/>
    </row>
    <row r="34276" spans="62:65" ht="13" thickBot="1">
      <c r="BJ34276" s="138"/>
      <c r="BK34276" s="138"/>
      <c r="BL34276" s="138"/>
      <c r="BM34276" s="138"/>
    </row>
    <row r="34277" spans="62:65" ht="13" thickBot="1">
      <c r="BJ34277" s="138"/>
      <c r="BK34277" s="138"/>
      <c r="BL34277" s="138"/>
      <c r="BM34277" s="138"/>
    </row>
    <row r="34278" spans="62:65" ht="13" thickBot="1">
      <c r="BJ34278" s="138"/>
      <c r="BK34278" s="138"/>
      <c r="BL34278" s="138"/>
      <c r="BM34278" s="138"/>
    </row>
    <row r="34279" spans="62:65" ht="13" thickBot="1">
      <c r="BJ34279" s="138"/>
      <c r="BK34279" s="138"/>
      <c r="BL34279" s="138"/>
      <c r="BM34279" s="138"/>
    </row>
    <row r="34280" spans="62:65" ht="13" thickBot="1">
      <c r="BJ34280" s="138"/>
      <c r="BK34280" s="138"/>
      <c r="BL34280" s="138"/>
      <c r="BM34280" s="138"/>
    </row>
    <row r="34281" spans="62:65" ht="13" thickBot="1">
      <c r="BJ34281" s="138"/>
      <c r="BK34281" s="138"/>
      <c r="BL34281" s="138"/>
      <c r="BM34281" s="138"/>
    </row>
    <row r="34282" spans="62:65" ht="13" thickBot="1">
      <c r="BJ34282" s="138"/>
      <c r="BK34282" s="138"/>
      <c r="BL34282" s="138"/>
      <c r="BM34282" s="138"/>
    </row>
    <row r="34283" spans="62:65" ht="13" thickBot="1">
      <c r="BJ34283" s="138"/>
      <c r="BK34283" s="138"/>
      <c r="BL34283" s="138"/>
      <c r="BM34283" s="138"/>
    </row>
    <row r="34284" spans="62:65" ht="13" thickBot="1">
      <c r="BJ34284" s="138"/>
      <c r="BK34284" s="138"/>
      <c r="BL34284" s="138"/>
      <c r="BM34284" s="138"/>
    </row>
    <row r="34285" spans="62:65" ht="13" thickBot="1">
      <c r="BJ34285" s="138"/>
      <c r="BK34285" s="138"/>
      <c r="BL34285" s="138"/>
      <c r="BM34285" s="138"/>
    </row>
    <row r="34286" spans="62:65" ht="13" thickBot="1">
      <c r="BJ34286" s="138"/>
      <c r="BK34286" s="138"/>
      <c r="BL34286" s="138"/>
      <c r="BM34286" s="138"/>
    </row>
    <row r="34287" spans="62:65" ht="13" thickBot="1">
      <c r="BJ34287" s="138"/>
      <c r="BK34287" s="138"/>
      <c r="BL34287" s="138"/>
      <c r="BM34287" s="138"/>
    </row>
    <row r="34288" spans="62:65" ht="13" thickBot="1">
      <c r="BJ34288" s="138"/>
      <c r="BK34288" s="138"/>
      <c r="BL34288" s="138"/>
      <c r="BM34288" s="138"/>
    </row>
    <row r="34289" spans="62:65" ht="13" thickBot="1">
      <c r="BJ34289" s="138"/>
      <c r="BK34289" s="138"/>
      <c r="BL34289" s="138"/>
      <c r="BM34289" s="138"/>
    </row>
    <row r="34290" spans="62:65" ht="13" thickBot="1">
      <c r="BJ34290" s="138"/>
      <c r="BK34290" s="138"/>
      <c r="BL34290" s="138"/>
      <c r="BM34290" s="138"/>
    </row>
    <row r="34291" spans="62:65" ht="13" thickBot="1">
      <c r="BJ34291" s="138"/>
      <c r="BK34291" s="138"/>
      <c r="BL34291" s="138"/>
      <c r="BM34291" s="138"/>
    </row>
    <row r="34292" spans="62:65" ht="13" thickBot="1">
      <c r="BJ34292" s="138"/>
      <c r="BK34292" s="138"/>
      <c r="BL34292" s="138"/>
      <c r="BM34292" s="138"/>
    </row>
    <row r="34293" spans="62:65" ht="13" thickBot="1">
      <c r="BJ34293" s="138"/>
      <c r="BK34293" s="138"/>
      <c r="BL34293" s="138"/>
      <c r="BM34293" s="138"/>
    </row>
    <row r="34294" spans="62:65" ht="13" thickBot="1">
      <c r="BJ34294" s="138"/>
      <c r="BK34294" s="138"/>
      <c r="BL34294" s="138"/>
      <c r="BM34294" s="138"/>
    </row>
    <row r="34295" spans="62:65" ht="13" thickBot="1">
      <c r="BJ34295" s="138"/>
      <c r="BK34295" s="138"/>
      <c r="BL34295" s="138"/>
      <c r="BM34295" s="138"/>
    </row>
    <row r="34296" spans="62:65" ht="13" thickBot="1">
      <c r="BJ34296" s="138"/>
      <c r="BK34296" s="138"/>
      <c r="BL34296" s="138"/>
      <c r="BM34296" s="138"/>
    </row>
    <row r="34297" spans="62:65" ht="13" thickBot="1">
      <c r="BJ34297" s="138"/>
      <c r="BK34297" s="138"/>
      <c r="BL34297" s="138"/>
      <c r="BM34297" s="138"/>
    </row>
    <row r="34298" spans="62:65" ht="13" thickBot="1">
      <c r="BJ34298" s="138"/>
      <c r="BK34298" s="138"/>
      <c r="BL34298" s="138"/>
      <c r="BM34298" s="138"/>
    </row>
    <row r="34299" spans="62:65" ht="13" thickBot="1">
      <c r="BJ34299" s="138"/>
      <c r="BK34299" s="138"/>
      <c r="BL34299" s="138"/>
      <c r="BM34299" s="138"/>
    </row>
    <row r="34300" spans="62:65" ht="13" thickBot="1">
      <c r="BJ34300" s="138"/>
      <c r="BK34300" s="138"/>
      <c r="BL34300" s="138"/>
      <c r="BM34300" s="138"/>
    </row>
    <row r="34301" spans="62:65" ht="13" thickBot="1">
      <c r="BJ34301" s="138"/>
      <c r="BK34301" s="138"/>
      <c r="BL34301" s="138"/>
      <c r="BM34301" s="138"/>
    </row>
    <row r="34302" spans="62:65" ht="13" thickBot="1">
      <c r="BJ34302" s="138"/>
      <c r="BK34302" s="138"/>
      <c r="BL34302" s="138"/>
      <c r="BM34302" s="138"/>
    </row>
    <row r="34303" spans="62:65" ht="13" thickBot="1">
      <c r="BJ34303" s="138"/>
      <c r="BK34303" s="138"/>
      <c r="BL34303" s="138"/>
      <c r="BM34303" s="138"/>
    </row>
    <row r="34304" spans="62:65" ht="13" thickBot="1">
      <c r="BJ34304" s="138"/>
      <c r="BK34304" s="138"/>
      <c r="BL34304" s="138"/>
      <c r="BM34304" s="138"/>
    </row>
    <row r="34305" spans="62:65" ht="13" thickBot="1">
      <c r="BJ34305" s="138"/>
      <c r="BK34305" s="138"/>
      <c r="BL34305" s="138"/>
      <c r="BM34305" s="138"/>
    </row>
    <row r="34306" spans="62:65" ht="13" thickBot="1">
      <c r="BJ34306" s="138"/>
      <c r="BK34306" s="138"/>
      <c r="BL34306" s="138"/>
      <c r="BM34306" s="138"/>
    </row>
    <row r="34307" spans="62:65" ht="13" thickBot="1">
      <c r="BJ34307" s="138"/>
      <c r="BK34307" s="138"/>
      <c r="BL34307" s="138"/>
      <c r="BM34307" s="138"/>
    </row>
    <row r="34308" spans="62:65" ht="13" thickBot="1">
      <c r="BJ34308" s="138"/>
      <c r="BK34308" s="138"/>
      <c r="BL34308" s="138"/>
      <c r="BM34308" s="138"/>
    </row>
    <row r="34309" spans="62:65" ht="13" thickBot="1">
      <c r="BJ34309" s="138"/>
      <c r="BK34309" s="138"/>
      <c r="BL34309" s="138"/>
      <c r="BM34309" s="138"/>
    </row>
    <row r="34310" spans="62:65" ht="13" thickBot="1">
      <c r="BJ34310" s="138"/>
      <c r="BK34310" s="138"/>
      <c r="BL34310" s="138"/>
      <c r="BM34310" s="138"/>
    </row>
    <row r="34311" spans="62:65" ht="13" thickBot="1">
      <c r="BJ34311" s="138"/>
      <c r="BK34311" s="138"/>
      <c r="BL34311" s="138"/>
      <c r="BM34311" s="138"/>
    </row>
    <row r="34312" spans="62:65" ht="13" thickBot="1">
      <c r="BJ34312" s="138"/>
      <c r="BK34312" s="138"/>
      <c r="BL34312" s="138"/>
      <c r="BM34312" s="138"/>
    </row>
    <row r="34313" spans="62:65" ht="13" thickBot="1">
      <c r="BJ34313" s="138"/>
      <c r="BK34313" s="138"/>
      <c r="BL34313" s="138"/>
      <c r="BM34313" s="138"/>
    </row>
    <row r="34314" spans="62:65" ht="13" thickBot="1">
      <c r="BJ34314" s="138"/>
      <c r="BK34314" s="138"/>
      <c r="BL34314" s="138"/>
      <c r="BM34314" s="138"/>
    </row>
    <row r="34315" spans="62:65" ht="13" thickBot="1">
      <c r="BJ34315" s="138"/>
      <c r="BK34315" s="138"/>
      <c r="BL34315" s="138"/>
      <c r="BM34315" s="138"/>
    </row>
    <row r="34316" spans="62:65" ht="13" thickBot="1">
      <c r="BJ34316" s="138"/>
      <c r="BK34316" s="138"/>
      <c r="BL34316" s="138"/>
      <c r="BM34316" s="138"/>
    </row>
    <row r="34317" spans="62:65" ht="13" thickBot="1">
      <c r="BJ34317" s="138"/>
      <c r="BK34317" s="138"/>
      <c r="BL34317" s="138"/>
      <c r="BM34317" s="138"/>
    </row>
    <row r="34318" spans="62:65" ht="13" thickBot="1">
      <c r="BJ34318" s="138"/>
      <c r="BK34318" s="138"/>
      <c r="BL34318" s="138"/>
      <c r="BM34318" s="138"/>
    </row>
    <row r="34319" spans="62:65" ht="13" thickBot="1">
      <c r="BJ34319" s="138"/>
      <c r="BK34319" s="138"/>
      <c r="BL34319" s="138"/>
      <c r="BM34319" s="138"/>
    </row>
    <row r="34320" spans="62:65" ht="13" thickBot="1">
      <c r="BJ34320" s="138"/>
      <c r="BK34320" s="138"/>
      <c r="BL34320" s="138"/>
      <c r="BM34320" s="138"/>
    </row>
    <row r="34321" spans="62:65" ht="13" thickBot="1">
      <c r="BJ34321" s="138"/>
      <c r="BK34321" s="138"/>
      <c r="BL34321" s="138"/>
      <c r="BM34321" s="138"/>
    </row>
    <row r="34322" spans="62:65" ht="13" thickBot="1">
      <c r="BJ34322" s="138"/>
      <c r="BK34322" s="138"/>
      <c r="BL34322" s="138"/>
      <c r="BM34322" s="138"/>
    </row>
    <row r="34323" spans="62:65" ht="13" thickBot="1">
      <c r="BJ34323" s="138"/>
      <c r="BK34323" s="138"/>
      <c r="BL34323" s="138"/>
      <c r="BM34323" s="138"/>
    </row>
    <row r="34324" spans="62:65" ht="13" thickBot="1">
      <c r="BJ34324" s="138"/>
      <c r="BK34324" s="138"/>
      <c r="BL34324" s="138"/>
      <c r="BM34324" s="138"/>
    </row>
    <row r="34325" spans="62:65" ht="13" thickBot="1">
      <c r="BJ34325" s="138"/>
      <c r="BK34325" s="138"/>
      <c r="BL34325" s="138"/>
      <c r="BM34325" s="138"/>
    </row>
    <row r="34326" spans="62:65" ht="13" thickBot="1">
      <c r="BJ34326" s="138"/>
      <c r="BK34326" s="138"/>
      <c r="BL34326" s="138"/>
      <c r="BM34326" s="138"/>
    </row>
    <row r="34327" spans="62:65" ht="13" thickBot="1">
      <c r="BJ34327" s="138"/>
      <c r="BK34327" s="138"/>
      <c r="BL34327" s="138"/>
      <c r="BM34327" s="138"/>
    </row>
    <row r="34328" spans="62:65" ht="13" thickBot="1">
      <c r="BJ34328" s="138"/>
      <c r="BK34328" s="138"/>
      <c r="BL34328" s="138"/>
      <c r="BM34328" s="138"/>
    </row>
    <row r="34329" spans="62:65" ht="13" thickBot="1">
      <c r="BJ34329" s="138"/>
      <c r="BK34329" s="138"/>
      <c r="BL34329" s="138"/>
      <c r="BM34329" s="138"/>
    </row>
    <row r="34330" spans="62:65" ht="13" thickBot="1">
      <c r="BJ34330" s="138"/>
      <c r="BK34330" s="138"/>
      <c r="BL34330" s="138"/>
      <c r="BM34330" s="138"/>
    </row>
    <row r="34331" spans="62:65" ht="13" thickBot="1">
      <c r="BJ34331" s="138"/>
      <c r="BK34331" s="138"/>
      <c r="BL34331" s="138"/>
      <c r="BM34331" s="138"/>
    </row>
    <row r="34332" spans="62:65" ht="13" thickBot="1">
      <c r="BJ34332" s="138"/>
      <c r="BK34332" s="138"/>
      <c r="BL34332" s="138"/>
      <c r="BM34332" s="138"/>
    </row>
    <row r="34333" spans="62:65" ht="13" thickBot="1">
      <c r="BJ34333" s="138"/>
      <c r="BK34333" s="138"/>
      <c r="BL34333" s="138"/>
      <c r="BM34333" s="138"/>
    </row>
    <row r="34334" spans="62:65" ht="13" thickBot="1">
      <c r="BJ34334" s="138"/>
      <c r="BK34334" s="138"/>
      <c r="BL34334" s="138"/>
      <c r="BM34334" s="138"/>
    </row>
    <row r="34335" spans="62:65" ht="13" thickBot="1">
      <c r="BJ34335" s="138"/>
      <c r="BK34335" s="138"/>
      <c r="BL34335" s="138"/>
      <c r="BM34335" s="138"/>
    </row>
    <row r="34336" spans="62:65" ht="13" thickBot="1">
      <c r="BJ34336" s="138"/>
      <c r="BK34336" s="138"/>
      <c r="BL34336" s="138"/>
      <c r="BM34336" s="138"/>
    </row>
    <row r="34337" spans="62:65" ht="13" thickBot="1">
      <c r="BJ34337" s="138"/>
      <c r="BK34337" s="138"/>
      <c r="BL34337" s="138"/>
      <c r="BM34337" s="138"/>
    </row>
    <row r="34338" spans="62:65" ht="13" thickBot="1">
      <c r="BJ34338" s="138"/>
      <c r="BK34338" s="138"/>
      <c r="BL34338" s="138"/>
      <c r="BM34338" s="138"/>
    </row>
    <row r="34339" spans="62:65" ht="13" thickBot="1">
      <c r="BJ34339" s="138"/>
      <c r="BK34339" s="138"/>
      <c r="BL34339" s="138"/>
      <c r="BM34339" s="138"/>
    </row>
    <row r="34340" spans="62:65" ht="13" thickBot="1">
      <c r="BJ34340" s="138"/>
      <c r="BK34340" s="138"/>
      <c r="BL34340" s="138"/>
      <c r="BM34340" s="138"/>
    </row>
    <row r="34341" spans="62:65" ht="13" thickBot="1">
      <c r="BJ34341" s="138"/>
      <c r="BK34341" s="138"/>
      <c r="BL34341" s="138"/>
      <c r="BM34341" s="138"/>
    </row>
    <row r="34342" spans="62:65" ht="13" thickBot="1">
      <c r="BJ34342" s="138"/>
      <c r="BK34342" s="138"/>
      <c r="BL34342" s="138"/>
      <c r="BM34342" s="138"/>
    </row>
    <row r="34343" spans="62:65" ht="13" thickBot="1">
      <c r="BJ34343" s="138"/>
      <c r="BK34343" s="138"/>
      <c r="BL34343" s="138"/>
      <c r="BM34343" s="138"/>
    </row>
    <row r="34344" spans="62:65" ht="13" thickBot="1">
      <c r="BJ34344" s="138"/>
      <c r="BK34344" s="138"/>
      <c r="BL34344" s="138"/>
      <c r="BM34344" s="138"/>
    </row>
    <row r="34345" spans="62:65" ht="13" thickBot="1">
      <c r="BJ34345" s="138"/>
      <c r="BK34345" s="138"/>
      <c r="BL34345" s="138"/>
      <c r="BM34345" s="138"/>
    </row>
    <row r="34346" spans="62:65" ht="13" thickBot="1">
      <c r="BJ34346" s="138"/>
      <c r="BK34346" s="138"/>
      <c r="BL34346" s="138"/>
      <c r="BM34346" s="138"/>
    </row>
    <row r="34347" spans="62:65" ht="13" thickBot="1">
      <c r="BJ34347" s="138"/>
      <c r="BK34347" s="138"/>
      <c r="BL34347" s="138"/>
      <c r="BM34347" s="138"/>
    </row>
    <row r="34348" spans="62:65" ht="13" thickBot="1">
      <c r="BJ34348" s="138"/>
      <c r="BK34348" s="138"/>
      <c r="BL34348" s="138"/>
      <c r="BM34348" s="138"/>
    </row>
    <row r="34349" spans="62:65" ht="13" thickBot="1">
      <c r="BJ34349" s="138"/>
      <c r="BK34349" s="138"/>
      <c r="BL34349" s="138"/>
      <c r="BM34349" s="138"/>
    </row>
    <row r="34350" spans="62:65" ht="13" thickBot="1">
      <c r="BJ34350" s="138"/>
      <c r="BK34350" s="138"/>
      <c r="BL34350" s="138"/>
      <c r="BM34350" s="138"/>
    </row>
    <row r="34351" spans="62:65" ht="13" thickBot="1">
      <c r="BJ34351" s="138"/>
      <c r="BK34351" s="138"/>
      <c r="BL34351" s="138"/>
      <c r="BM34351" s="138"/>
    </row>
    <row r="34352" spans="62:65" ht="13" thickBot="1">
      <c r="BJ34352" s="138"/>
      <c r="BK34352" s="138"/>
      <c r="BL34352" s="138"/>
      <c r="BM34352" s="138"/>
    </row>
    <row r="34353" spans="62:65" ht="13" thickBot="1">
      <c r="BJ34353" s="138"/>
      <c r="BK34353" s="138"/>
      <c r="BL34353" s="138"/>
      <c r="BM34353" s="138"/>
    </row>
    <row r="34354" spans="62:65" ht="13" thickBot="1">
      <c r="BJ34354" s="138"/>
      <c r="BK34354" s="138"/>
      <c r="BL34354" s="138"/>
      <c r="BM34354" s="138"/>
    </row>
    <row r="34355" spans="62:65" ht="13" thickBot="1">
      <c r="BJ34355" s="138"/>
      <c r="BK34355" s="138"/>
      <c r="BL34355" s="138"/>
      <c r="BM34355" s="138"/>
    </row>
    <row r="34356" spans="62:65" ht="13" thickBot="1">
      <c r="BJ34356" s="138"/>
      <c r="BK34356" s="138"/>
      <c r="BL34356" s="138"/>
      <c r="BM34356" s="138"/>
    </row>
    <row r="34357" spans="62:65" ht="13" thickBot="1">
      <c r="BJ34357" s="138"/>
      <c r="BK34357" s="138"/>
      <c r="BL34357" s="138"/>
      <c r="BM34357" s="138"/>
    </row>
    <row r="34358" spans="62:65" ht="13" thickBot="1">
      <c r="BJ34358" s="138"/>
      <c r="BK34358" s="138"/>
      <c r="BL34358" s="138"/>
      <c r="BM34358" s="138"/>
    </row>
    <row r="34359" spans="62:65" ht="13" thickBot="1">
      <c r="BJ34359" s="138"/>
      <c r="BK34359" s="138"/>
      <c r="BL34359" s="138"/>
      <c r="BM34359" s="138"/>
    </row>
    <row r="34360" spans="62:65" ht="13" thickBot="1">
      <c r="BJ34360" s="138"/>
      <c r="BK34360" s="138"/>
      <c r="BL34360" s="138"/>
      <c r="BM34360" s="138"/>
    </row>
    <row r="34361" spans="62:65" ht="13" thickBot="1">
      <c r="BJ34361" s="138"/>
      <c r="BK34361" s="138"/>
      <c r="BL34361" s="138"/>
      <c r="BM34361" s="138"/>
    </row>
    <row r="34362" spans="62:65" ht="13" thickBot="1">
      <c r="BJ34362" s="138"/>
      <c r="BK34362" s="138"/>
      <c r="BL34362" s="138"/>
      <c r="BM34362" s="138"/>
    </row>
    <row r="34363" spans="62:65" ht="13" thickBot="1">
      <c r="BJ34363" s="138"/>
      <c r="BK34363" s="138"/>
      <c r="BL34363" s="138"/>
      <c r="BM34363" s="138"/>
    </row>
    <row r="34364" spans="62:65" ht="13" thickBot="1">
      <c r="BJ34364" s="138"/>
      <c r="BK34364" s="138"/>
      <c r="BL34364" s="138"/>
      <c r="BM34364" s="138"/>
    </row>
    <row r="34365" spans="62:65" ht="13" thickBot="1">
      <c r="BJ34365" s="138"/>
      <c r="BK34365" s="138"/>
      <c r="BL34365" s="138"/>
      <c r="BM34365" s="138"/>
    </row>
    <row r="34366" spans="62:65" ht="13" thickBot="1">
      <c r="BJ34366" s="138"/>
      <c r="BK34366" s="138"/>
      <c r="BL34366" s="138"/>
      <c r="BM34366" s="138"/>
    </row>
    <row r="34367" spans="62:65" ht="13" thickBot="1">
      <c r="BJ34367" s="138"/>
      <c r="BK34367" s="138"/>
      <c r="BL34367" s="138"/>
      <c r="BM34367" s="138"/>
    </row>
    <row r="34368" spans="62:65" ht="13" thickBot="1">
      <c r="BJ34368" s="138"/>
      <c r="BK34368" s="138"/>
      <c r="BL34368" s="138"/>
      <c r="BM34368" s="138"/>
    </row>
    <row r="34369" spans="62:65" ht="13" thickBot="1">
      <c r="BJ34369" s="138"/>
      <c r="BK34369" s="138"/>
      <c r="BL34369" s="138"/>
      <c r="BM34369" s="138"/>
    </row>
    <row r="34370" spans="62:65" ht="13" thickBot="1">
      <c r="BJ34370" s="138"/>
      <c r="BK34370" s="138"/>
      <c r="BL34370" s="138"/>
      <c r="BM34370" s="138"/>
    </row>
    <row r="34371" spans="62:65" ht="13" thickBot="1">
      <c r="BJ34371" s="138"/>
      <c r="BK34371" s="138"/>
      <c r="BL34371" s="138"/>
      <c r="BM34371" s="138"/>
    </row>
    <row r="34372" spans="62:65" ht="13" thickBot="1">
      <c r="BJ34372" s="138"/>
      <c r="BK34372" s="138"/>
      <c r="BL34372" s="138"/>
      <c r="BM34372" s="138"/>
    </row>
    <row r="34373" spans="62:65" ht="13" thickBot="1">
      <c r="BJ34373" s="138"/>
      <c r="BK34373" s="138"/>
      <c r="BL34373" s="138"/>
      <c r="BM34373" s="138"/>
    </row>
    <row r="34374" spans="62:65" ht="13" thickBot="1">
      <c r="BJ34374" s="138"/>
      <c r="BK34374" s="138"/>
      <c r="BL34374" s="138"/>
      <c r="BM34374" s="138"/>
    </row>
    <row r="34375" spans="62:65" ht="13" thickBot="1">
      <c r="BJ34375" s="138"/>
      <c r="BK34375" s="138"/>
      <c r="BL34375" s="138"/>
      <c r="BM34375" s="138"/>
    </row>
    <row r="34376" spans="62:65" ht="13" thickBot="1">
      <c r="BJ34376" s="138"/>
      <c r="BK34376" s="138"/>
      <c r="BL34376" s="138"/>
      <c r="BM34376" s="138"/>
    </row>
    <row r="34377" spans="62:65" ht="13" thickBot="1">
      <c r="BJ34377" s="138"/>
      <c r="BK34377" s="138"/>
      <c r="BL34377" s="138"/>
      <c r="BM34377" s="138"/>
    </row>
    <row r="34378" spans="62:65" ht="13" thickBot="1">
      <c r="BJ34378" s="138"/>
      <c r="BK34378" s="138"/>
      <c r="BL34378" s="138"/>
      <c r="BM34378" s="138"/>
    </row>
    <row r="34379" spans="62:65" ht="13" thickBot="1">
      <c r="BJ34379" s="138"/>
      <c r="BK34379" s="138"/>
      <c r="BL34379" s="138"/>
      <c r="BM34379" s="138"/>
    </row>
    <row r="34380" spans="62:65" ht="13" thickBot="1">
      <c r="BJ34380" s="138"/>
      <c r="BK34380" s="138"/>
      <c r="BL34380" s="138"/>
      <c r="BM34380" s="138"/>
    </row>
    <row r="34381" spans="62:65" ht="13" thickBot="1">
      <c r="BJ34381" s="138"/>
      <c r="BK34381" s="138"/>
      <c r="BL34381" s="138"/>
      <c r="BM34381" s="138"/>
    </row>
    <row r="34382" spans="62:65" ht="13" thickBot="1">
      <c r="BJ34382" s="138"/>
      <c r="BK34382" s="138"/>
      <c r="BL34382" s="138"/>
      <c r="BM34382" s="138"/>
    </row>
    <row r="34383" spans="62:65" ht="13" thickBot="1">
      <c r="BJ34383" s="138"/>
      <c r="BK34383" s="138"/>
      <c r="BL34383" s="138"/>
      <c r="BM34383" s="138"/>
    </row>
    <row r="34384" spans="62:65" ht="13" thickBot="1">
      <c r="BJ34384" s="138"/>
      <c r="BK34384" s="138"/>
      <c r="BL34384" s="138"/>
      <c r="BM34384" s="138"/>
    </row>
    <row r="34385" spans="62:65" ht="13" thickBot="1">
      <c r="BJ34385" s="138"/>
      <c r="BK34385" s="138"/>
      <c r="BL34385" s="138"/>
      <c r="BM34385" s="138"/>
    </row>
    <row r="34386" spans="62:65" ht="13" thickBot="1">
      <c r="BJ34386" s="138"/>
      <c r="BK34386" s="138"/>
      <c r="BL34386" s="138"/>
      <c r="BM34386" s="138"/>
    </row>
    <row r="34387" spans="62:65" ht="13" thickBot="1">
      <c r="BJ34387" s="138"/>
      <c r="BK34387" s="138"/>
      <c r="BL34387" s="138"/>
      <c r="BM34387" s="138"/>
    </row>
    <row r="34388" spans="62:65" ht="13" thickBot="1">
      <c r="BJ34388" s="138"/>
      <c r="BK34388" s="138"/>
      <c r="BL34388" s="138"/>
      <c r="BM34388" s="138"/>
    </row>
    <row r="34389" spans="62:65" ht="13" thickBot="1">
      <c r="BJ34389" s="138"/>
      <c r="BK34389" s="138"/>
      <c r="BL34389" s="138"/>
      <c r="BM34389" s="138"/>
    </row>
    <row r="34390" spans="62:65" ht="13" thickBot="1">
      <c r="BJ34390" s="138"/>
      <c r="BK34390" s="138"/>
      <c r="BL34390" s="138"/>
      <c r="BM34390" s="138"/>
    </row>
    <row r="34391" spans="62:65" ht="13" thickBot="1">
      <c r="BJ34391" s="138"/>
      <c r="BK34391" s="138"/>
      <c r="BL34391" s="138"/>
      <c r="BM34391" s="138"/>
    </row>
    <row r="34392" spans="62:65" ht="13" thickBot="1">
      <c r="BJ34392" s="138"/>
      <c r="BK34392" s="138"/>
      <c r="BL34392" s="138"/>
      <c r="BM34392" s="138"/>
    </row>
    <row r="34393" spans="62:65" ht="13" thickBot="1">
      <c r="BJ34393" s="138"/>
      <c r="BK34393" s="138"/>
      <c r="BL34393" s="138"/>
      <c r="BM34393" s="138"/>
    </row>
    <row r="34394" spans="62:65" ht="13" thickBot="1">
      <c r="BJ34394" s="138"/>
      <c r="BK34394" s="138"/>
      <c r="BL34394" s="138"/>
      <c r="BM34394" s="138"/>
    </row>
    <row r="34395" spans="62:65" ht="13" thickBot="1">
      <c r="BJ34395" s="138"/>
      <c r="BK34395" s="138"/>
      <c r="BL34395" s="138"/>
      <c r="BM34395" s="138"/>
    </row>
    <row r="34396" spans="62:65" ht="13" thickBot="1">
      <c r="BJ34396" s="138"/>
      <c r="BK34396" s="138"/>
      <c r="BL34396" s="138"/>
      <c r="BM34396" s="138"/>
    </row>
    <row r="34397" spans="62:65" ht="13" thickBot="1">
      <c r="BJ34397" s="138"/>
      <c r="BK34397" s="138"/>
      <c r="BL34397" s="138"/>
      <c r="BM34397" s="138"/>
    </row>
    <row r="34398" spans="62:65" ht="13" thickBot="1">
      <c r="BJ34398" s="138"/>
      <c r="BK34398" s="138"/>
      <c r="BL34398" s="138"/>
      <c r="BM34398" s="138"/>
    </row>
    <row r="34399" spans="62:65" ht="13" thickBot="1">
      <c r="BJ34399" s="138"/>
      <c r="BK34399" s="138"/>
      <c r="BL34399" s="138"/>
      <c r="BM34399" s="138"/>
    </row>
    <row r="34400" spans="62:65" ht="13" thickBot="1">
      <c r="BJ34400" s="138"/>
      <c r="BK34400" s="138"/>
      <c r="BL34400" s="138"/>
      <c r="BM34400" s="138"/>
    </row>
    <row r="34401" spans="62:65" ht="13" thickBot="1">
      <c r="BJ34401" s="138"/>
      <c r="BK34401" s="138"/>
      <c r="BL34401" s="138"/>
      <c r="BM34401" s="138"/>
    </row>
    <row r="34402" spans="62:65" ht="13" thickBot="1">
      <c r="BJ34402" s="138"/>
      <c r="BK34402" s="138"/>
      <c r="BL34402" s="138"/>
      <c r="BM34402" s="138"/>
    </row>
    <row r="34403" spans="62:65" ht="13" thickBot="1">
      <c r="BJ34403" s="138"/>
      <c r="BK34403" s="138"/>
      <c r="BL34403" s="138"/>
      <c r="BM34403" s="138"/>
    </row>
    <row r="34404" spans="62:65" ht="13" thickBot="1">
      <c r="BJ34404" s="138"/>
      <c r="BK34404" s="138"/>
      <c r="BL34404" s="138"/>
      <c r="BM34404" s="138"/>
    </row>
    <row r="34405" spans="62:65" ht="13" thickBot="1">
      <c r="BJ34405" s="138"/>
      <c r="BK34405" s="138"/>
      <c r="BL34405" s="138"/>
      <c r="BM34405" s="138"/>
    </row>
    <row r="34406" spans="62:65" ht="13" thickBot="1">
      <c r="BJ34406" s="138"/>
      <c r="BK34406" s="138"/>
      <c r="BL34406" s="138"/>
      <c r="BM34406" s="138"/>
    </row>
    <row r="34407" spans="62:65" ht="13" thickBot="1">
      <c r="BJ34407" s="138"/>
      <c r="BK34407" s="138"/>
      <c r="BL34407" s="138"/>
      <c r="BM34407" s="138"/>
    </row>
    <row r="34408" spans="62:65" ht="13" thickBot="1">
      <c r="BJ34408" s="138"/>
      <c r="BK34408" s="138"/>
      <c r="BL34408" s="138"/>
      <c r="BM34408" s="138"/>
    </row>
    <row r="34409" spans="62:65" ht="13" thickBot="1">
      <c r="BJ34409" s="138"/>
      <c r="BK34409" s="138"/>
      <c r="BL34409" s="138"/>
      <c r="BM34409" s="138"/>
    </row>
    <row r="34410" spans="62:65" ht="13" thickBot="1">
      <c r="BJ34410" s="138"/>
      <c r="BK34410" s="138"/>
      <c r="BL34410" s="138"/>
      <c r="BM34410" s="138"/>
    </row>
    <row r="34411" spans="62:65" ht="13" thickBot="1">
      <c r="BJ34411" s="138"/>
      <c r="BK34411" s="138"/>
      <c r="BL34411" s="138"/>
      <c r="BM34411" s="138"/>
    </row>
    <row r="34412" spans="62:65" ht="13" thickBot="1">
      <c r="BJ34412" s="138"/>
      <c r="BK34412" s="138"/>
      <c r="BL34412" s="138"/>
      <c r="BM34412" s="138"/>
    </row>
    <row r="34413" spans="62:65" ht="13" thickBot="1">
      <c r="BJ34413" s="138"/>
      <c r="BK34413" s="138"/>
      <c r="BL34413" s="138"/>
      <c r="BM34413" s="138"/>
    </row>
    <row r="34414" spans="62:65" ht="13" thickBot="1">
      <c r="BJ34414" s="138"/>
      <c r="BK34414" s="138"/>
      <c r="BL34414" s="138"/>
      <c r="BM34414" s="138"/>
    </row>
    <row r="34415" spans="62:65" ht="13" thickBot="1">
      <c r="BJ34415" s="138"/>
      <c r="BK34415" s="138"/>
      <c r="BL34415" s="138"/>
      <c r="BM34415" s="138"/>
    </row>
    <row r="34416" spans="62:65" ht="13" thickBot="1">
      <c r="BJ34416" s="138"/>
      <c r="BK34416" s="138"/>
      <c r="BL34416" s="138"/>
      <c r="BM34416" s="138"/>
    </row>
    <row r="34417" spans="62:65" ht="13" thickBot="1">
      <c r="BJ34417" s="138"/>
      <c r="BK34417" s="138"/>
      <c r="BL34417" s="138"/>
      <c r="BM34417" s="138"/>
    </row>
    <row r="34418" spans="62:65" ht="13" thickBot="1">
      <c r="BJ34418" s="138"/>
      <c r="BK34418" s="138"/>
      <c r="BL34418" s="138"/>
      <c r="BM34418" s="138"/>
    </row>
    <row r="34419" spans="62:65" ht="13" thickBot="1">
      <c r="BJ34419" s="138"/>
      <c r="BK34419" s="138"/>
      <c r="BL34419" s="138"/>
      <c r="BM34419" s="138"/>
    </row>
    <row r="34420" spans="62:65" ht="13" thickBot="1">
      <c r="BJ34420" s="138"/>
      <c r="BK34420" s="138"/>
      <c r="BL34420" s="138"/>
      <c r="BM34420" s="138"/>
    </row>
    <row r="34421" spans="62:65" ht="13" thickBot="1">
      <c r="BJ34421" s="138"/>
      <c r="BK34421" s="138"/>
      <c r="BL34421" s="138"/>
      <c r="BM34421" s="138"/>
    </row>
    <row r="34422" spans="62:65" ht="13" thickBot="1">
      <c r="BJ34422" s="138"/>
      <c r="BK34422" s="138"/>
      <c r="BL34422" s="138"/>
      <c r="BM34422" s="138"/>
    </row>
    <row r="34423" spans="62:65" ht="13" thickBot="1">
      <c r="BJ34423" s="138"/>
      <c r="BK34423" s="138"/>
      <c r="BL34423" s="138"/>
      <c r="BM34423" s="138"/>
    </row>
    <row r="34424" spans="62:65" ht="13" thickBot="1">
      <c r="BJ34424" s="138"/>
      <c r="BK34424" s="138"/>
      <c r="BL34424" s="138"/>
      <c r="BM34424" s="138"/>
    </row>
    <row r="34425" spans="62:65" ht="13" thickBot="1">
      <c r="BJ34425" s="138"/>
      <c r="BK34425" s="138"/>
      <c r="BL34425" s="138"/>
      <c r="BM34425" s="138"/>
    </row>
    <row r="34426" spans="62:65" ht="13" thickBot="1">
      <c r="BJ34426" s="138"/>
      <c r="BK34426" s="138"/>
      <c r="BL34426" s="138"/>
      <c r="BM34426" s="138"/>
    </row>
    <row r="34427" spans="62:65" ht="13" thickBot="1">
      <c r="BJ34427" s="138"/>
      <c r="BK34427" s="138"/>
      <c r="BL34427" s="138"/>
      <c r="BM34427" s="138"/>
    </row>
    <row r="34428" spans="62:65" ht="13" thickBot="1">
      <c r="BJ34428" s="138"/>
      <c r="BK34428" s="138"/>
      <c r="BL34428" s="138"/>
      <c r="BM34428" s="138"/>
    </row>
    <row r="34429" spans="62:65" ht="13" thickBot="1">
      <c r="BJ34429" s="138"/>
      <c r="BK34429" s="138"/>
      <c r="BL34429" s="138"/>
      <c r="BM34429" s="138"/>
    </row>
    <row r="34430" spans="62:65" ht="13" thickBot="1">
      <c r="BJ34430" s="138"/>
      <c r="BK34430" s="138"/>
      <c r="BL34430" s="138"/>
      <c r="BM34430" s="138"/>
    </row>
    <row r="34431" spans="62:65" ht="13" thickBot="1">
      <c r="BJ34431" s="138"/>
      <c r="BK34431" s="138"/>
      <c r="BL34431" s="138"/>
      <c r="BM34431" s="138"/>
    </row>
    <row r="34432" spans="62:65" ht="13" thickBot="1">
      <c r="BJ34432" s="138"/>
      <c r="BK34432" s="138"/>
      <c r="BL34432" s="138"/>
      <c r="BM34432" s="138"/>
    </row>
    <row r="34433" spans="62:65" ht="13" thickBot="1">
      <c r="BJ34433" s="138"/>
      <c r="BK34433" s="138"/>
      <c r="BL34433" s="138"/>
      <c r="BM34433" s="138"/>
    </row>
    <row r="34434" spans="62:65" ht="13" thickBot="1">
      <c r="BJ34434" s="138"/>
      <c r="BK34434" s="138"/>
      <c r="BL34434" s="138"/>
      <c r="BM34434" s="138"/>
    </row>
    <row r="34435" spans="62:65" ht="13" thickBot="1">
      <c r="BJ34435" s="138"/>
      <c r="BK34435" s="138"/>
      <c r="BL34435" s="138"/>
      <c r="BM34435" s="138"/>
    </row>
    <row r="34436" spans="62:65" ht="13" thickBot="1">
      <c r="BJ34436" s="138"/>
      <c r="BK34436" s="138"/>
      <c r="BL34436" s="138"/>
      <c r="BM34436" s="138"/>
    </row>
    <row r="34437" spans="62:65" ht="13" thickBot="1">
      <c r="BJ34437" s="138"/>
      <c r="BK34437" s="138"/>
      <c r="BL34437" s="138"/>
      <c r="BM34437" s="138"/>
    </row>
    <row r="34438" spans="62:65" ht="13" thickBot="1">
      <c r="BJ34438" s="138"/>
      <c r="BK34438" s="138"/>
      <c r="BL34438" s="138"/>
      <c r="BM34438" s="138"/>
    </row>
    <row r="34439" spans="62:65" ht="13" thickBot="1">
      <c r="BJ34439" s="138"/>
      <c r="BK34439" s="138"/>
      <c r="BL34439" s="138"/>
      <c r="BM34439" s="138"/>
    </row>
    <row r="34440" spans="62:65" ht="13" thickBot="1">
      <c r="BJ34440" s="138"/>
      <c r="BK34440" s="138"/>
      <c r="BL34440" s="138"/>
      <c r="BM34440" s="138"/>
    </row>
    <row r="34441" spans="62:65" ht="13" thickBot="1">
      <c r="BJ34441" s="138"/>
      <c r="BK34441" s="138"/>
      <c r="BL34441" s="138"/>
      <c r="BM34441" s="138"/>
    </row>
    <row r="34442" spans="62:65" ht="13" thickBot="1">
      <c r="BJ34442" s="138"/>
      <c r="BK34442" s="138"/>
      <c r="BL34442" s="138"/>
      <c r="BM34442" s="138"/>
    </row>
    <row r="34443" spans="62:65" ht="13" thickBot="1">
      <c r="BJ34443" s="138"/>
      <c r="BK34443" s="138"/>
      <c r="BL34443" s="138"/>
      <c r="BM34443" s="138"/>
    </row>
    <row r="34444" spans="62:65" ht="13" thickBot="1">
      <c r="BJ34444" s="138"/>
      <c r="BK34444" s="138"/>
      <c r="BL34444" s="138"/>
      <c r="BM34444" s="138"/>
    </row>
    <row r="34445" spans="62:65" ht="13" thickBot="1">
      <c r="BJ34445" s="138"/>
      <c r="BK34445" s="138"/>
      <c r="BL34445" s="138"/>
      <c r="BM34445" s="138"/>
    </row>
    <row r="34446" spans="62:65" ht="13" thickBot="1">
      <c r="BJ34446" s="138"/>
      <c r="BK34446" s="138"/>
      <c r="BL34446" s="138"/>
      <c r="BM34446" s="138"/>
    </row>
    <row r="34447" spans="62:65" ht="13" thickBot="1">
      <c r="BJ34447" s="138"/>
      <c r="BK34447" s="138"/>
      <c r="BL34447" s="138"/>
      <c r="BM34447" s="138"/>
    </row>
    <row r="34448" spans="62:65" ht="13" thickBot="1">
      <c r="BJ34448" s="138"/>
      <c r="BK34448" s="138"/>
      <c r="BL34448" s="138"/>
      <c r="BM34448" s="138"/>
    </row>
    <row r="34449" spans="62:65" ht="13" thickBot="1">
      <c r="BJ34449" s="138"/>
      <c r="BK34449" s="138"/>
      <c r="BL34449" s="138"/>
      <c r="BM34449" s="138"/>
    </row>
    <row r="34450" spans="62:65" ht="13" thickBot="1">
      <c r="BJ34450" s="138"/>
      <c r="BK34450" s="138"/>
      <c r="BL34450" s="138"/>
      <c r="BM34450" s="138"/>
    </row>
    <row r="34451" spans="62:65" ht="13" thickBot="1">
      <c r="BJ34451" s="138"/>
      <c r="BK34451" s="138"/>
      <c r="BL34451" s="138"/>
      <c r="BM34451" s="138"/>
    </row>
    <row r="34452" spans="62:65" ht="13" thickBot="1">
      <c r="BJ34452" s="138"/>
      <c r="BK34452" s="138"/>
      <c r="BL34452" s="138"/>
      <c r="BM34452" s="138"/>
    </row>
    <row r="34453" spans="62:65" ht="13" thickBot="1">
      <c r="BJ34453" s="138"/>
      <c r="BK34453" s="138"/>
      <c r="BL34453" s="138"/>
      <c r="BM34453" s="138"/>
    </row>
    <row r="34454" spans="62:65" ht="13" thickBot="1">
      <c r="BJ34454" s="138"/>
      <c r="BK34454" s="138"/>
      <c r="BL34454" s="138"/>
      <c r="BM34454" s="138"/>
    </row>
    <row r="34455" spans="62:65" ht="13" thickBot="1">
      <c r="BJ34455" s="138"/>
      <c r="BK34455" s="138"/>
      <c r="BL34455" s="138"/>
      <c r="BM34455" s="138"/>
    </row>
    <row r="34456" spans="62:65" ht="13" thickBot="1">
      <c r="BJ34456" s="138"/>
      <c r="BK34456" s="138"/>
      <c r="BL34456" s="138"/>
      <c r="BM34456" s="138"/>
    </row>
    <row r="34457" spans="62:65" ht="13" thickBot="1">
      <c r="BJ34457" s="138"/>
      <c r="BK34457" s="138"/>
      <c r="BL34457" s="138"/>
      <c r="BM34457" s="138"/>
    </row>
    <row r="34458" spans="62:65" ht="13" thickBot="1">
      <c r="BJ34458" s="138"/>
      <c r="BK34458" s="138"/>
      <c r="BL34458" s="138"/>
      <c r="BM34458" s="138"/>
    </row>
    <row r="34459" spans="62:65" ht="13" thickBot="1">
      <c r="BJ34459" s="138"/>
      <c r="BK34459" s="138"/>
      <c r="BL34459" s="138"/>
      <c r="BM34459" s="138"/>
    </row>
    <row r="34460" spans="62:65" ht="13" thickBot="1">
      <c r="BJ34460" s="138"/>
      <c r="BK34460" s="138"/>
      <c r="BL34460" s="138"/>
      <c r="BM34460" s="138"/>
    </row>
    <row r="34461" spans="62:65" ht="13" thickBot="1">
      <c r="BJ34461" s="138"/>
      <c r="BK34461" s="138"/>
      <c r="BL34461" s="138"/>
      <c r="BM34461" s="138"/>
    </row>
    <row r="34462" spans="62:65" ht="13" thickBot="1">
      <c r="BJ34462" s="138"/>
      <c r="BK34462" s="138"/>
      <c r="BL34462" s="138"/>
      <c r="BM34462" s="138"/>
    </row>
    <row r="34463" spans="62:65" ht="13" thickBot="1">
      <c r="BJ34463" s="138"/>
      <c r="BK34463" s="138"/>
      <c r="BL34463" s="138"/>
      <c r="BM34463" s="138"/>
    </row>
    <row r="34464" spans="62:65" ht="13" thickBot="1">
      <c r="BJ34464" s="138"/>
      <c r="BK34464" s="138"/>
      <c r="BL34464" s="138"/>
      <c r="BM34464" s="138"/>
    </row>
    <row r="34465" spans="62:65" ht="13" thickBot="1">
      <c r="BJ34465" s="138"/>
      <c r="BK34465" s="138"/>
      <c r="BL34465" s="138"/>
      <c r="BM34465" s="138"/>
    </row>
    <row r="34466" spans="62:65" ht="13" thickBot="1">
      <c r="BJ34466" s="138"/>
      <c r="BK34466" s="138"/>
      <c r="BL34466" s="138"/>
      <c r="BM34466" s="138"/>
    </row>
    <row r="34467" spans="62:65" ht="13" thickBot="1">
      <c r="BJ34467" s="138"/>
      <c r="BK34467" s="138"/>
      <c r="BL34467" s="138"/>
      <c r="BM34467" s="138"/>
    </row>
    <row r="34468" spans="62:65" ht="13" thickBot="1">
      <c r="BJ34468" s="138"/>
      <c r="BK34468" s="138"/>
      <c r="BL34468" s="138"/>
      <c r="BM34468" s="138"/>
    </row>
    <row r="34469" spans="62:65" ht="13" thickBot="1">
      <c r="BJ34469" s="138"/>
      <c r="BK34469" s="138"/>
      <c r="BL34469" s="138"/>
      <c r="BM34469" s="138"/>
    </row>
    <row r="34470" spans="62:65" ht="13" thickBot="1">
      <c r="BJ34470" s="138"/>
      <c r="BK34470" s="138"/>
      <c r="BL34470" s="138"/>
      <c r="BM34470" s="138"/>
    </row>
    <row r="34471" spans="62:65" ht="13" thickBot="1">
      <c r="BJ34471" s="138"/>
      <c r="BK34471" s="138"/>
      <c r="BL34471" s="138"/>
      <c r="BM34471" s="138"/>
    </row>
    <row r="34472" spans="62:65" ht="13" thickBot="1">
      <c r="BJ34472" s="138"/>
      <c r="BK34472" s="138"/>
      <c r="BL34472" s="138"/>
      <c r="BM34472" s="138"/>
    </row>
    <row r="34473" spans="62:65" ht="13" thickBot="1">
      <c r="BJ34473" s="138"/>
      <c r="BK34473" s="138"/>
      <c r="BL34473" s="138"/>
      <c r="BM34473" s="138"/>
    </row>
    <row r="34474" spans="62:65" ht="13" thickBot="1">
      <c r="BJ34474" s="138"/>
      <c r="BK34474" s="138"/>
      <c r="BL34474" s="138"/>
      <c r="BM34474" s="138"/>
    </row>
    <row r="34475" spans="62:65" ht="13" thickBot="1">
      <c r="BJ34475" s="138"/>
      <c r="BK34475" s="138"/>
      <c r="BL34475" s="138"/>
      <c r="BM34475" s="138"/>
    </row>
    <row r="34476" spans="62:65" ht="13" thickBot="1">
      <c r="BJ34476" s="138"/>
      <c r="BK34476" s="138"/>
      <c r="BL34476" s="138"/>
      <c r="BM34476" s="138"/>
    </row>
    <row r="34477" spans="62:65" ht="13" thickBot="1">
      <c r="BJ34477" s="138"/>
      <c r="BK34477" s="138"/>
      <c r="BL34477" s="138"/>
      <c r="BM34477" s="138"/>
    </row>
    <row r="34478" spans="62:65" ht="13" thickBot="1">
      <c r="BJ34478" s="138"/>
      <c r="BK34478" s="138"/>
      <c r="BL34478" s="138"/>
      <c r="BM34478" s="138"/>
    </row>
    <row r="34479" spans="62:65" ht="13" thickBot="1">
      <c r="BJ34479" s="138"/>
      <c r="BK34479" s="138"/>
      <c r="BL34479" s="138"/>
      <c r="BM34479" s="138"/>
    </row>
    <row r="34480" spans="62:65" ht="13" thickBot="1">
      <c r="BJ34480" s="138"/>
      <c r="BK34480" s="138"/>
      <c r="BL34480" s="138"/>
      <c r="BM34480" s="138"/>
    </row>
    <row r="34481" spans="62:65" ht="13" thickBot="1">
      <c r="BJ34481" s="138"/>
      <c r="BK34481" s="138"/>
      <c r="BL34481" s="138"/>
      <c r="BM34481" s="138"/>
    </row>
    <row r="34482" spans="62:65" ht="13" thickBot="1">
      <c r="BJ34482" s="138"/>
      <c r="BK34482" s="138"/>
      <c r="BL34482" s="138"/>
      <c r="BM34482" s="138"/>
    </row>
    <row r="34483" spans="62:65" ht="13" thickBot="1">
      <c r="BJ34483" s="138"/>
      <c r="BK34483" s="138"/>
      <c r="BL34483" s="138"/>
      <c r="BM34483" s="138"/>
    </row>
    <row r="34484" spans="62:65" ht="13" thickBot="1">
      <c r="BJ34484" s="138"/>
      <c r="BK34484" s="138"/>
      <c r="BL34484" s="138"/>
      <c r="BM34484" s="138"/>
    </row>
    <row r="34485" spans="62:65" ht="13" thickBot="1">
      <c r="BJ34485" s="138"/>
      <c r="BK34485" s="138"/>
      <c r="BL34485" s="138"/>
      <c r="BM34485" s="138"/>
    </row>
    <row r="34486" spans="62:65" ht="13" thickBot="1">
      <c r="BJ34486" s="138"/>
      <c r="BK34486" s="138"/>
      <c r="BL34486" s="138"/>
      <c r="BM34486" s="138"/>
    </row>
    <row r="34487" spans="62:65" ht="13" thickBot="1">
      <c r="BJ34487" s="138"/>
      <c r="BK34487" s="138"/>
      <c r="BL34487" s="138"/>
      <c r="BM34487" s="138"/>
    </row>
    <row r="34488" spans="62:65" ht="13" thickBot="1">
      <c r="BJ34488" s="138"/>
      <c r="BK34488" s="138"/>
      <c r="BL34488" s="138"/>
      <c r="BM34488" s="138"/>
    </row>
    <row r="34489" spans="62:65" ht="13" thickBot="1">
      <c r="BJ34489" s="138"/>
      <c r="BK34489" s="138"/>
      <c r="BL34489" s="138"/>
      <c r="BM34489" s="138"/>
    </row>
    <row r="34490" spans="62:65" ht="13" thickBot="1">
      <c r="BJ34490" s="138"/>
      <c r="BK34490" s="138"/>
      <c r="BL34490" s="138"/>
      <c r="BM34490" s="138"/>
    </row>
    <row r="34491" spans="62:65" ht="13" thickBot="1">
      <c r="BJ34491" s="138"/>
      <c r="BK34491" s="138"/>
      <c r="BL34491" s="138"/>
      <c r="BM34491" s="138"/>
    </row>
    <row r="34492" spans="62:65" ht="13" thickBot="1">
      <c r="BJ34492" s="138"/>
      <c r="BK34492" s="138"/>
      <c r="BL34492" s="138"/>
      <c r="BM34492" s="138"/>
    </row>
    <row r="34493" spans="62:65" ht="13" thickBot="1">
      <c r="BJ34493" s="138"/>
      <c r="BK34493" s="138"/>
      <c r="BL34493" s="138"/>
      <c r="BM34493" s="138"/>
    </row>
    <row r="34494" spans="62:65" ht="13" thickBot="1">
      <c r="BJ34494" s="138"/>
      <c r="BK34494" s="138"/>
      <c r="BL34494" s="138"/>
      <c r="BM34494" s="138"/>
    </row>
    <row r="34495" spans="62:65" ht="13" thickBot="1">
      <c r="BJ34495" s="138"/>
      <c r="BK34495" s="138"/>
      <c r="BL34495" s="138"/>
      <c r="BM34495" s="138"/>
    </row>
    <row r="34496" spans="62:65" ht="13" thickBot="1">
      <c r="BJ34496" s="138"/>
      <c r="BK34496" s="138"/>
      <c r="BL34496" s="138"/>
      <c r="BM34496" s="138"/>
    </row>
    <row r="34497" spans="62:65" ht="13" thickBot="1">
      <c r="BJ34497" s="138"/>
      <c r="BK34497" s="138"/>
      <c r="BL34497" s="138"/>
      <c r="BM34497" s="138"/>
    </row>
    <row r="34498" spans="62:65" ht="13" thickBot="1">
      <c r="BJ34498" s="138"/>
      <c r="BK34498" s="138"/>
      <c r="BL34498" s="138"/>
      <c r="BM34498" s="138"/>
    </row>
    <row r="34499" spans="62:65" ht="13" thickBot="1">
      <c r="BJ34499" s="138"/>
      <c r="BK34499" s="138"/>
      <c r="BL34499" s="138"/>
      <c r="BM34499" s="138"/>
    </row>
    <row r="34500" spans="62:65" ht="13" thickBot="1">
      <c r="BJ34500" s="138"/>
      <c r="BK34500" s="138"/>
      <c r="BL34500" s="138"/>
      <c r="BM34500" s="138"/>
    </row>
    <row r="34501" spans="62:65" ht="13" thickBot="1">
      <c r="BJ34501" s="138"/>
      <c r="BK34501" s="138"/>
      <c r="BL34501" s="138"/>
      <c r="BM34501" s="138"/>
    </row>
    <row r="34502" spans="62:65" ht="13" thickBot="1">
      <c r="BJ34502" s="138"/>
      <c r="BK34502" s="138"/>
      <c r="BL34502" s="138"/>
      <c r="BM34502" s="138"/>
    </row>
    <row r="34503" spans="62:65" ht="13" thickBot="1">
      <c r="BJ34503" s="138"/>
      <c r="BK34503" s="138"/>
      <c r="BL34503" s="138"/>
      <c r="BM34503" s="138"/>
    </row>
    <row r="34504" spans="62:65" ht="13" thickBot="1">
      <c r="BJ34504" s="138"/>
      <c r="BK34504" s="138"/>
      <c r="BL34504" s="138"/>
      <c r="BM34504" s="138"/>
    </row>
    <row r="34505" spans="62:65" ht="13" thickBot="1">
      <c r="BJ34505" s="138"/>
      <c r="BK34505" s="138"/>
      <c r="BL34505" s="138"/>
      <c r="BM34505" s="138"/>
    </row>
    <row r="34506" spans="62:65" ht="13" thickBot="1">
      <c r="BJ34506" s="138"/>
      <c r="BK34506" s="138"/>
      <c r="BL34506" s="138"/>
      <c r="BM34506" s="138"/>
    </row>
    <row r="34507" spans="62:65" ht="13" thickBot="1">
      <c r="BJ34507" s="138"/>
      <c r="BK34507" s="138"/>
      <c r="BL34507" s="138"/>
      <c r="BM34507" s="138"/>
    </row>
    <row r="34508" spans="62:65" ht="13" thickBot="1">
      <c r="BJ34508" s="138"/>
      <c r="BK34508" s="138"/>
      <c r="BL34508" s="138"/>
      <c r="BM34508" s="138"/>
    </row>
    <row r="34509" spans="62:65" ht="13" thickBot="1">
      <c r="BJ34509" s="138"/>
      <c r="BK34509" s="138"/>
      <c r="BL34509" s="138"/>
      <c r="BM34509" s="138"/>
    </row>
    <row r="34510" spans="62:65" ht="13" thickBot="1">
      <c r="BJ34510" s="138"/>
      <c r="BK34510" s="138"/>
      <c r="BL34510" s="138"/>
      <c r="BM34510" s="138"/>
    </row>
    <row r="34511" spans="62:65" ht="13" thickBot="1">
      <c r="BJ34511" s="138"/>
      <c r="BK34511" s="138"/>
      <c r="BL34511" s="138"/>
      <c r="BM34511" s="138"/>
    </row>
    <row r="34512" spans="62:65" ht="13" thickBot="1">
      <c r="BJ34512" s="138"/>
      <c r="BK34512" s="138"/>
      <c r="BL34512" s="138"/>
      <c r="BM34512" s="138"/>
    </row>
    <row r="34513" spans="62:65" ht="13" thickBot="1">
      <c r="BJ34513" s="138"/>
      <c r="BK34513" s="138"/>
      <c r="BL34513" s="138"/>
      <c r="BM34513" s="138"/>
    </row>
    <row r="34514" spans="62:65" ht="13" thickBot="1">
      <c r="BJ34514" s="138"/>
      <c r="BK34514" s="138"/>
      <c r="BL34514" s="138"/>
      <c r="BM34514" s="138"/>
    </row>
    <row r="34515" spans="62:65" ht="13" thickBot="1">
      <c r="BJ34515" s="138"/>
      <c r="BK34515" s="138"/>
      <c r="BL34515" s="138"/>
      <c r="BM34515" s="138"/>
    </row>
    <row r="34516" spans="62:65" ht="13" thickBot="1">
      <c r="BJ34516" s="138"/>
      <c r="BK34516" s="138"/>
      <c r="BL34516" s="138"/>
      <c r="BM34516" s="138"/>
    </row>
    <row r="34517" spans="62:65" ht="13" thickBot="1">
      <c r="BJ34517" s="138"/>
      <c r="BK34517" s="138"/>
      <c r="BL34517" s="138"/>
      <c r="BM34517" s="138"/>
    </row>
    <row r="34518" spans="62:65" ht="13" thickBot="1">
      <c r="BJ34518" s="138"/>
      <c r="BK34518" s="138"/>
      <c r="BL34518" s="138"/>
      <c r="BM34518" s="138"/>
    </row>
    <row r="34519" spans="62:65" ht="13" thickBot="1">
      <c r="BJ34519" s="138"/>
      <c r="BK34519" s="138"/>
      <c r="BL34519" s="138"/>
      <c r="BM34519" s="138"/>
    </row>
    <row r="34520" spans="62:65" ht="13" thickBot="1">
      <c r="BJ34520" s="138"/>
      <c r="BK34520" s="138"/>
      <c r="BL34520" s="138"/>
      <c r="BM34520" s="138"/>
    </row>
    <row r="34521" spans="62:65" ht="13" thickBot="1">
      <c r="BJ34521" s="138"/>
      <c r="BK34521" s="138"/>
      <c r="BL34521" s="138"/>
      <c r="BM34521" s="138"/>
    </row>
    <row r="34522" spans="62:65" ht="13" thickBot="1">
      <c r="BJ34522" s="138"/>
      <c r="BK34522" s="138"/>
      <c r="BL34522" s="138"/>
      <c r="BM34522" s="138"/>
    </row>
    <row r="34523" spans="62:65" ht="13" thickBot="1">
      <c r="BJ34523" s="138"/>
      <c r="BK34523" s="138"/>
      <c r="BL34523" s="138"/>
      <c r="BM34523" s="138"/>
    </row>
    <row r="34524" spans="62:65" ht="13" thickBot="1">
      <c r="BJ34524" s="138"/>
      <c r="BK34524" s="138"/>
      <c r="BL34524" s="138"/>
      <c r="BM34524" s="138"/>
    </row>
    <row r="34525" spans="62:65" ht="13" thickBot="1">
      <c r="BJ34525" s="138"/>
      <c r="BK34525" s="138"/>
      <c r="BL34525" s="138"/>
      <c r="BM34525" s="138"/>
    </row>
    <row r="34526" spans="62:65" ht="13" thickBot="1">
      <c r="BJ34526" s="138"/>
      <c r="BK34526" s="138"/>
      <c r="BL34526" s="138"/>
      <c r="BM34526" s="138"/>
    </row>
    <row r="34527" spans="62:65" ht="13" thickBot="1">
      <c r="BJ34527" s="138"/>
      <c r="BK34527" s="138"/>
      <c r="BL34527" s="138"/>
      <c r="BM34527" s="138"/>
    </row>
    <row r="34528" spans="62:65" ht="13" thickBot="1">
      <c r="BJ34528" s="138"/>
      <c r="BK34528" s="138"/>
      <c r="BL34528" s="138"/>
      <c r="BM34528" s="138"/>
    </row>
    <row r="34529" spans="62:65" ht="13" thickBot="1">
      <c r="BJ34529" s="138"/>
      <c r="BK34529" s="138"/>
      <c r="BL34529" s="138"/>
      <c r="BM34529" s="138"/>
    </row>
    <row r="34530" spans="62:65" ht="13" thickBot="1">
      <c r="BJ34530" s="138"/>
      <c r="BK34530" s="138"/>
      <c r="BL34530" s="138"/>
      <c r="BM34530" s="138"/>
    </row>
    <row r="34531" spans="62:65" ht="13" thickBot="1">
      <c r="BJ34531" s="138"/>
      <c r="BK34531" s="138"/>
      <c r="BL34531" s="138"/>
      <c r="BM34531" s="138"/>
    </row>
    <row r="34532" spans="62:65" ht="13" thickBot="1">
      <c r="BJ34532" s="138"/>
      <c r="BK34532" s="138"/>
      <c r="BL34532" s="138"/>
      <c r="BM34532" s="138"/>
    </row>
    <row r="34533" spans="62:65" ht="13" thickBot="1">
      <c r="BJ34533" s="138"/>
      <c r="BK34533" s="138"/>
      <c r="BL34533" s="138"/>
      <c r="BM34533" s="138"/>
    </row>
    <row r="34534" spans="62:65" ht="13" thickBot="1">
      <c r="BJ34534" s="138"/>
      <c r="BK34534" s="138"/>
      <c r="BL34534" s="138"/>
      <c r="BM34534" s="138"/>
    </row>
    <row r="34535" spans="62:65" ht="13" thickBot="1">
      <c r="BJ34535" s="138"/>
      <c r="BK34535" s="138"/>
      <c r="BL34535" s="138"/>
      <c r="BM34535" s="138"/>
    </row>
    <row r="34536" spans="62:65" ht="13" thickBot="1">
      <c r="BJ34536" s="138"/>
      <c r="BK34536" s="138"/>
      <c r="BL34536" s="138"/>
      <c r="BM34536" s="138"/>
    </row>
    <row r="34537" spans="62:65" ht="13" thickBot="1">
      <c r="BJ34537" s="138"/>
      <c r="BK34537" s="138"/>
      <c r="BL34537" s="138"/>
      <c r="BM34537" s="138"/>
    </row>
    <row r="34538" spans="62:65" ht="13" thickBot="1">
      <c r="BJ34538" s="138"/>
      <c r="BK34538" s="138"/>
      <c r="BL34538" s="138"/>
      <c r="BM34538" s="138"/>
    </row>
    <row r="34539" spans="62:65" ht="13" thickBot="1">
      <c r="BJ34539" s="138"/>
      <c r="BK34539" s="138"/>
      <c r="BL34539" s="138"/>
      <c r="BM34539" s="138"/>
    </row>
    <row r="34540" spans="62:65" ht="13" thickBot="1">
      <c r="BJ34540" s="138"/>
      <c r="BK34540" s="138"/>
      <c r="BL34540" s="138"/>
      <c r="BM34540" s="138"/>
    </row>
    <row r="34541" spans="62:65" ht="13" thickBot="1">
      <c r="BJ34541" s="138"/>
      <c r="BK34541" s="138"/>
      <c r="BL34541" s="138"/>
      <c r="BM34541" s="138"/>
    </row>
    <row r="34542" spans="62:65" ht="13" thickBot="1">
      <c r="BJ34542" s="138"/>
      <c r="BK34542" s="138"/>
      <c r="BL34542" s="138"/>
      <c r="BM34542" s="138"/>
    </row>
    <row r="34543" spans="62:65" ht="13" thickBot="1">
      <c r="BJ34543" s="138"/>
      <c r="BK34543" s="138"/>
      <c r="BL34543" s="138"/>
      <c r="BM34543" s="138"/>
    </row>
    <row r="34544" spans="62:65" ht="13" thickBot="1">
      <c r="BJ34544" s="138"/>
      <c r="BK34544" s="138"/>
      <c r="BL34544" s="138"/>
      <c r="BM34544" s="138"/>
    </row>
    <row r="34545" spans="62:65" ht="13" thickBot="1">
      <c r="BJ34545" s="138"/>
      <c r="BK34545" s="138"/>
      <c r="BL34545" s="138"/>
      <c r="BM34545" s="138"/>
    </row>
    <row r="34546" spans="62:65" ht="13" thickBot="1">
      <c r="BJ34546" s="138"/>
      <c r="BK34546" s="138"/>
      <c r="BL34546" s="138"/>
      <c r="BM34546" s="138"/>
    </row>
    <row r="34547" spans="62:65" ht="13" thickBot="1">
      <c r="BJ34547" s="138"/>
      <c r="BK34547" s="138"/>
      <c r="BL34547" s="138"/>
      <c r="BM34547" s="138"/>
    </row>
    <row r="34548" spans="62:65" ht="13" thickBot="1">
      <c r="BJ34548" s="138"/>
      <c r="BK34548" s="138"/>
      <c r="BL34548" s="138"/>
      <c r="BM34548" s="138"/>
    </row>
    <row r="34549" spans="62:65" ht="13" thickBot="1">
      <c r="BJ34549" s="138"/>
      <c r="BK34549" s="138"/>
      <c r="BL34549" s="138"/>
      <c r="BM34549" s="138"/>
    </row>
    <row r="34550" spans="62:65" ht="13" thickBot="1">
      <c r="BJ34550" s="138"/>
      <c r="BK34550" s="138"/>
      <c r="BL34550" s="138"/>
      <c r="BM34550" s="138"/>
    </row>
    <row r="34551" spans="62:65" ht="13" thickBot="1">
      <c r="BJ34551" s="138"/>
      <c r="BK34551" s="138"/>
      <c r="BL34551" s="138"/>
      <c r="BM34551" s="138"/>
    </row>
    <row r="34552" spans="62:65" ht="13" thickBot="1">
      <c r="BJ34552" s="138"/>
      <c r="BK34552" s="138"/>
      <c r="BL34552" s="138"/>
      <c r="BM34552" s="138"/>
    </row>
    <row r="34553" spans="62:65" ht="13" thickBot="1">
      <c r="BJ34553" s="138"/>
      <c r="BK34553" s="138"/>
      <c r="BL34553" s="138"/>
      <c r="BM34553" s="138"/>
    </row>
    <row r="34554" spans="62:65" ht="13" thickBot="1">
      <c r="BJ34554" s="138"/>
      <c r="BK34554" s="138"/>
      <c r="BL34554" s="138"/>
      <c r="BM34554" s="138"/>
    </row>
    <row r="34555" spans="62:65" ht="13" thickBot="1">
      <c r="BJ34555" s="138"/>
      <c r="BK34555" s="138"/>
      <c r="BL34555" s="138"/>
      <c r="BM34555" s="138"/>
    </row>
    <row r="34556" spans="62:65" ht="13" thickBot="1">
      <c r="BJ34556" s="138"/>
      <c r="BK34556" s="138"/>
      <c r="BL34556" s="138"/>
      <c r="BM34556" s="138"/>
    </row>
    <row r="34557" spans="62:65" ht="13" thickBot="1">
      <c r="BJ34557" s="138"/>
      <c r="BK34557" s="138"/>
      <c r="BL34557" s="138"/>
      <c r="BM34557" s="138"/>
    </row>
    <row r="34558" spans="62:65" ht="13" thickBot="1">
      <c r="BJ34558" s="138"/>
      <c r="BK34558" s="138"/>
      <c r="BL34558" s="138"/>
      <c r="BM34558" s="138"/>
    </row>
    <row r="34559" spans="62:65" ht="13" thickBot="1">
      <c r="BJ34559" s="138"/>
      <c r="BK34559" s="138"/>
      <c r="BL34559" s="138"/>
      <c r="BM34559" s="138"/>
    </row>
    <row r="34560" spans="62:65" ht="13" thickBot="1">
      <c r="BJ34560" s="138"/>
      <c r="BK34560" s="138"/>
      <c r="BL34560" s="138"/>
      <c r="BM34560" s="138"/>
    </row>
    <row r="34561" spans="62:65" ht="13" thickBot="1">
      <c r="BJ34561" s="138"/>
      <c r="BK34561" s="138"/>
      <c r="BL34561" s="138"/>
      <c r="BM34561" s="138"/>
    </row>
    <row r="34562" spans="62:65" ht="13" thickBot="1">
      <c r="BJ34562" s="138"/>
      <c r="BK34562" s="138"/>
      <c r="BL34562" s="138"/>
      <c r="BM34562" s="138"/>
    </row>
    <row r="34563" spans="62:65" ht="13" thickBot="1">
      <c r="BJ34563" s="138"/>
      <c r="BK34563" s="138"/>
      <c r="BL34563" s="138"/>
      <c r="BM34563" s="138"/>
    </row>
    <row r="34564" spans="62:65" ht="13" thickBot="1">
      <c r="BJ34564" s="138"/>
      <c r="BK34564" s="138"/>
      <c r="BL34564" s="138"/>
      <c r="BM34564" s="138"/>
    </row>
    <row r="34565" spans="62:65" ht="13" thickBot="1">
      <c r="BJ34565" s="138"/>
      <c r="BK34565" s="138"/>
      <c r="BL34565" s="138"/>
      <c r="BM34565" s="138"/>
    </row>
    <row r="34566" spans="62:65" ht="13" thickBot="1">
      <c r="BJ34566" s="138"/>
      <c r="BK34566" s="138"/>
      <c r="BL34566" s="138"/>
      <c r="BM34566" s="138"/>
    </row>
    <row r="34567" spans="62:65" ht="13" thickBot="1">
      <c r="BJ34567" s="138"/>
      <c r="BK34567" s="138"/>
      <c r="BL34567" s="138"/>
      <c r="BM34567" s="138"/>
    </row>
    <row r="34568" spans="62:65" ht="13" thickBot="1">
      <c r="BJ34568" s="138"/>
      <c r="BK34568" s="138"/>
      <c r="BL34568" s="138"/>
      <c r="BM34568" s="138"/>
    </row>
    <row r="34569" spans="62:65" ht="13" thickBot="1">
      <c r="BJ34569" s="138"/>
      <c r="BK34569" s="138"/>
      <c r="BL34569" s="138"/>
      <c r="BM34569" s="138"/>
    </row>
    <row r="34570" spans="62:65" ht="13" thickBot="1">
      <c r="BJ34570" s="138"/>
      <c r="BK34570" s="138"/>
      <c r="BL34570" s="138"/>
      <c r="BM34570" s="138"/>
    </row>
    <row r="34571" spans="62:65" ht="13" thickBot="1">
      <c r="BJ34571" s="138"/>
      <c r="BK34571" s="138"/>
      <c r="BL34571" s="138"/>
      <c r="BM34571" s="138"/>
    </row>
    <row r="34572" spans="62:65" ht="13" thickBot="1">
      <c r="BJ34572" s="138"/>
      <c r="BK34572" s="138"/>
      <c r="BL34572" s="138"/>
      <c r="BM34572" s="138"/>
    </row>
    <row r="34573" spans="62:65" ht="13" thickBot="1">
      <c r="BJ34573" s="138"/>
      <c r="BK34573" s="138"/>
      <c r="BL34573" s="138"/>
      <c r="BM34573" s="138"/>
    </row>
    <row r="34574" spans="62:65" ht="13" thickBot="1">
      <c r="BJ34574" s="138"/>
      <c r="BK34574" s="138"/>
      <c r="BL34574" s="138"/>
      <c r="BM34574" s="138"/>
    </row>
    <row r="34575" spans="62:65" ht="13" thickBot="1">
      <c r="BJ34575" s="138"/>
      <c r="BK34575" s="138"/>
      <c r="BL34575" s="138"/>
      <c r="BM34575" s="138"/>
    </row>
    <row r="34576" spans="62:65" ht="13" thickBot="1">
      <c r="BJ34576" s="138"/>
      <c r="BK34576" s="138"/>
      <c r="BL34576" s="138"/>
      <c r="BM34576" s="138"/>
    </row>
    <row r="34577" spans="62:65" ht="13" thickBot="1">
      <c r="BJ34577" s="138"/>
      <c r="BK34577" s="138"/>
      <c r="BL34577" s="138"/>
      <c r="BM34577" s="138"/>
    </row>
    <row r="34578" spans="62:65" ht="13" thickBot="1">
      <c r="BJ34578" s="138"/>
      <c r="BK34578" s="138"/>
      <c r="BL34578" s="138"/>
      <c r="BM34578" s="138"/>
    </row>
    <row r="34579" spans="62:65" ht="13" thickBot="1">
      <c r="BJ34579" s="138"/>
      <c r="BK34579" s="138"/>
      <c r="BL34579" s="138"/>
      <c r="BM34579" s="138"/>
    </row>
    <row r="34580" spans="62:65" ht="13" thickBot="1">
      <c r="BJ34580" s="138"/>
      <c r="BK34580" s="138"/>
      <c r="BL34580" s="138"/>
      <c r="BM34580" s="138"/>
    </row>
    <row r="34581" spans="62:65" ht="13" thickBot="1">
      <c r="BJ34581" s="138"/>
      <c r="BK34581" s="138"/>
      <c r="BL34581" s="138"/>
      <c r="BM34581" s="138"/>
    </row>
    <row r="34582" spans="62:65" ht="13" thickBot="1">
      <c r="BJ34582" s="138"/>
      <c r="BK34582" s="138"/>
      <c r="BL34582" s="138"/>
      <c r="BM34582" s="138"/>
    </row>
    <row r="34583" spans="62:65" ht="13" thickBot="1">
      <c r="BJ34583" s="138"/>
      <c r="BK34583" s="138"/>
      <c r="BL34583" s="138"/>
      <c r="BM34583" s="138"/>
    </row>
    <row r="34584" spans="62:65" ht="13" thickBot="1">
      <c r="BJ34584" s="138"/>
      <c r="BK34584" s="138"/>
      <c r="BL34584" s="138"/>
      <c r="BM34584" s="138"/>
    </row>
    <row r="34585" spans="62:65" ht="13" thickBot="1">
      <c r="BJ34585" s="138"/>
      <c r="BK34585" s="138"/>
      <c r="BL34585" s="138"/>
      <c r="BM34585" s="138"/>
    </row>
    <row r="34586" spans="62:65" ht="13" thickBot="1">
      <c r="BJ34586" s="138"/>
      <c r="BK34586" s="138"/>
      <c r="BL34586" s="138"/>
      <c r="BM34586" s="138"/>
    </row>
    <row r="34587" spans="62:65" ht="13" thickBot="1">
      <c r="BJ34587" s="138"/>
      <c r="BK34587" s="138"/>
      <c r="BL34587" s="138"/>
      <c r="BM34587" s="138"/>
    </row>
    <row r="34588" spans="62:65" ht="13" thickBot="1">
      <c r="BJ34588" s="138"/>
      <c r="BK34588" s="138"/>
      <c r="BL34588" s="138"/>
      <c r="BM34588" s="138"/>
    </row>
    <row r="34589" spans="62:65" ht="13" thickBot="1">
      <c r="BJ34589" s="138"/>
      <c r="BK34589" s="138"/>
      <c r="BL34589" s="138"/>
      <c r="BM34589" s="138"/>
    </row>
    <row r="34590" spans="62:65" ht="13" thickBot="1">
      <c r="BJ34590" s="138"/>
      <c r="BK34590" s="138"/>
      <c r="BL34590" s="138"/>
      <c r="BM34590" s="138"/>
    </row>
    <row r="34591" spans="62:65" ht="13" thickBot="1">
      <c r="BJ34591" s="138"/>
      <c r="BK34591" s="138"/>
      <c r="BL34591" s="138"/>
      <c r="BM34591" s="138"/>
    </row>
    <row r="34592" spans="62:65" ht="13" thickBot="1">
      <c r="BJ34592" s="138"/>
      <c r="BK34592" s="138"/>
      <c r="BL34592" s="138"/>
      <c r="BM34592" s="138"/>
    </row>
    <row r="34593" spans="62:65" ht="13" thickBot="1">
      <c r="BJ34593" s="138"/>
      <c r="BK34593" s="138"/>
      <c r="BL34593" s="138"/>
      <c r="BM34593" s="138"/>
    </row>
    <row r="34594" spans="62:65" ht="13" thickBot="1">
      <c r="BJ34594" s="138"/>
      <c r="BK34594" s="138"/>
      <c r="BL34594" s="138"/>
      <c r="BM34594" s="138"/>
    </row>
    <row r="34595" spans="62:65" ht="13" thickBot="1">
      <c r="BJ34595" s="138"/>
      <c r="BK34595" s="138"/>
      <c r="BL34595" s="138"/>
      <c r="BM34595" s="138"/>
    </row>
    <row r="34596" spans="62:65" ht="13" thickBot="1">
      <c r="BJ34596" s="138"/>
      <c r="BK34596" s="138"/>
      <c r="BL34596" s="138"/>
      <c r="BM34596" s="138"/>
    </row>
    <row r="34597" spans="62:65" ht="13" thickBot="1">
      <c r="BJ34597" s="138"/>
      <c r="BK34597" s="138"/>
      <c r="BL34597" s="138"/>
      <c r="BM34597" s="138"/>
    </row>
    <row r="34598" spans="62:65" ht="13" thickBot="1">
      <c r="BJ34598" s="138"/>
      <c r="BK34598" s="138"/>
      <c r="BL34598" s="138"/>
      <c r="BM34598" s="138"/>
    </row>
    <row r="34599" spans="62:65" ht="13" thickBot="1">
      <c r="BJ34599" s="138"/>
      <c r="BK34599" s="138"/>
      <c r="BL34599" s="138"/>
      <c r="BM34599" s="138"/>
    </row>
    <row r="34600" spans="62:65" ht="13" thickBot="1">
      <c r="BJ34600" s="138"/>
      <c r="BK34600" s="138"/>
      <c r="BL34600" s="138"/>
      <c r="BM34600" s="138"/>
    </row>
    <row r="34601" spans="62:65" ht="13" thickBot="1">
      <c r="BJ34601" s="138"/>
      <c r="BK34601" s="138"/>
      <c r="BL34601" s="138"/>
      <c r="BM34601" s="138"/>
    </row>
    <row r="34602" spans="62:65" ht="13" thickBot="1">
      <c r="BJ34602" s="138"/>
      <c r="BK34602" s="138"/>
      <c r="BL34602" s="138"/>
      <c r="BM34602" s="138"/>
    </row>
    <row r="34603" spans="62:65" ht="13" thickBot="1">
      <c r="BJ34603" s="138"/>
      <c r="BK34603" s="138"/>
      <c r="BL34603" s="138"/>
      <c r="BM34603" s="138"/>
    </row>
    <row r="34604" spans="62:65" ht="13" thickBot="1">
      <c r="BJ34604" s="138"/>
      <c r="BK34604" s="138"/>
      <c r="BL34604" s="138"/>
      <c r="BM34604" s="138"/>
    </row>
    <row r="34605" spans="62:65" ht="13" thickBot="1">
      <c r="BJ34605" s="138"/>
      <c r="BK34605" s="138"/>
      <c r="BL34605" s="138"/>
      <c r="BM34605" s="138"/>
    </row>
    <row r="34606" spans="62:65" ht="13" thickBot="1">
      <c r="BJ34606" s="138"/>
      <c r="BK34606" s="138"/>
      <c r="BL34606" s="138"/>
      <c r="BM34606" s="138"/>
    </row>
    <row r="34607" spans="62:65" ht="13" thickBot="1">
      <c r="BJ34607" s="138"/>
      <c r="BK34607" s="138"/>
      <c r="BL34607" s="138"/>
      <c r="BM34607" s="138"/>
    </row>
    <row r="34608" spans="62:65" ht="13" thickBot="1">
      <c r="BJ34608" s="138"/>
      <c r="BK34608" s="138"/>
      <c r="BL34608" s="138"/>
      <c r="BM34608" s="138"/>
    </row>
    <row r="34609" spans="62:65" ht="13" thickBot="1">
      <c r="BJ34609" s="138"/>
      <c r="BK34609" s="138"/>
      <c r="BL34609" s="138"/>
      <c r="BM34609" s="138"/>
    </row>
    <row r="34610" spans="62:65" ht="13" thickBot="1">
      <c r="BJ34610" s="138"/>
      <c r="BK34610" s="138"/>
      <c r="BL34610" s="138"/>
      <c r="BM34610" s="138"/>
    </row>
    <row r="34611" spans="62:65" ht="13" thickBot="1">
      <c r="BJ34611" s="138"/>
      <c r="BK34611" s="138"/>
      <c r="BL34611" s="138"/>
      <c r="BM34611" s="138"/>
    </row>
    <row r="34612" spans="62:65" ht="13" thickBot="1">
      <c r="BJ34612" s="138"/>
      <c r="BK34612" s="138"/>
      <c r="BL34612" s="138"/>
      <c r="BM34612" s="138"/>
    </row>
    <row r="34613" spans="62:65" ht="13" thickBot="1">
      <c r="BJ34613" s="138"/>
      <c r="BK34613" s="138"/>
      <c r="BL34613" s="138"/>
      <c r="BM34613" s="138"/>
    </row>
    <row r="34614" spans="62:65" ht="13" thickBot="1">
      <c r="BJ34614" s="138"/>
      <c r="BK34614" s="138"/>
      <c r="BL34614" s="138"/>
      <c r="BM34614" s="138"/>
    </row>
    <row r="34615" spans="62:65" ht="13" thickBot="1">
      <c r="BJ34615" s="138"/>
      <c r="BK34615" s="138"/>
      <c r="BL34615" s="138"/>
      <c r="BM34615" s="138"/>
    </row>
    <row r="34616" spans="62:65" ht="13" thickBot="1">
      <c r="BJ34616" s="138"/>
      <c r="BK34616" s="138"/>
      <c r="BL34616" s="138"/>
      <c r="BM34616" s="138"/>
    </row>
    <row r="34617" spans="62:65" ht="13" thickBot="1">
      <c r="BJ34617" s="138"/>
      <c r="BK34617" s="138"/>
      <c r="BL34617" s="138"/>
      <c r="BM34617" s="138"/>
    </row>
    <row r="34618" spans="62:65" ht="13" thickBot="1">
      <c r="BJ34618" s="138"/>
      <c r="BK34618" s="138"/>
      <c r="BL34618" s="138"/>
      <c r="BM34618" s="138"/>
    </row>
    <row r="34619" spans="62:65" ht="13" thickBot="1">
      <c r="BJ34619" s="138"/>
      <c r="BK34619" s="138"/>
      <c r="BL34619" s="138"/>
      <c r="BM34619" s="138"/>
    </row>
    <row r="34620" spans="62:65" ht="13" thickBot="1">
      <c r="BJ34620" s="138"/>
      <c r="BK34620" s="138"/>
      <c r="BL34620" s="138"/>
      <c r="BM34620" s="138"/>
    </row>
    <row r="34621" spans="62:65" ht="13" thickBot="1">
      <c r="BJ34621" s="138"/>
      <c r="BK34621" s="138"/>
      <c r="BL34621" s="138"/>
      <c r="BM34621" s="138"/>
    </row>
    <row r="34622" spans="62:65" ht="13" thickBot="1">
      <c r="BJ34622" s="138"/>
      <c r="BK34622" s="138"/>
      <c r="BL34622" s="138"/>
      <c r="BM34622" s="138"/>
    </row>
    <row r="34623" spans="62:65" ht="13" thickBot="1">
      <c r="BJ34623" s="138"/>
      <c r="BK34623" s="138"/>
      <c r="BL34623" s="138"/>
      <c r="BM34623" s="138"/>
    </row>
    <row r="34624" spans="62:65" ht="13" thickBot="1">
      <c r="BJ34624" s="138"/>
      <c r="BK34624" s="138"/>
      <c r="BL34624" s="138"/>
      <c r="BM34624" s="138"/>
    </row>
    <row r="34625" spans="62:65" ht="13" thickBot="1">
      <c r="BJ34625" s="138"/>
      <c r="BK34625" s="138"/>
      <c r="BL34625" s="138"/>
      <c r="BM34625" s="138"/>
    </row>
    <row r="34626" spans="62:65" ht="13" thickBot="1">
      <c r="BJ34626" s="138"/>
      <c r="BK34626" s="138"/>
      <c r="BL34626" s="138"/>
      <c r="BM34626" s="138"/>
    </row>
    <row r="34627" spans="62:65" ht="13" thickBot="1">
      <c r="BJ34627" s="138"/>
      <c r="BK34627" s="138"/>
      <c r="BL34627" s="138"/>
      <c r="BM34627" s="138"/>
    </row>
    <row r="34628" spans="62:65" ht="13" thickBot="1">
      <c r="BJ34628" s="138"/>
      <c r="BK34628" s="138"/>
      <c r="BL34628" s="138"/>
      <c r="BM34628" s="138"/>
    </row>
    <row r="34629" spans="62:65" ht="13" thickBot="1">
      <c r="BJ34629" s="138"/>
      <c r="BK34629" s="138"/>
      <c r="BL34629" s="138"/>
      <c r="BM34629" s="138"/>
    </row>
    <row r="34630" spans="62:65" ht="13" thickBot="1">
      <c r="BJ34630" s="138"/>
      <c r="BK34630" s="138"/>
      <c r="BL34630" s="138"/>
      <c r="BM34630" s="138"/>
    </row>
    <row r="34631" spans="62:65" ht="13" thickBot="1">
      <c r="BJ34631" s="138"/>
      <c r="BK34631" s="138"/>
      <c r="BL34631" s="138"/>
      <c r="BM34631" s="138"/>
    </row>
    <row r="34632" spans="62:65" ht="13" thickBot="1">
      <c r="BJ34632" s="138"/>
      <c r="BK34632" s="138"/>
      <c r="BL34632" s="138"/>
      <c r="BM34632" s="138"/>
    </row>
    <row r="34633" spans="62:65" ht="13" thickBot="1">
      <c r="BJ34633" s="138"/>
      <c r="BK34633" s="138"/>
      <c r="BL34633" s="138"/>
      <c r="BM34633" s="138"/>
    </row>
    <row r="34634" spans="62:65" ht="13" thickBot="1">
      <c r="BJ34634" s="138"/>
      <c r="BK34634" s="138"/>
      <c r="BL34634" s="138"/>
      <c r="BM34634" s="138"/>
    </row>
    <row r="34635" spans="62:65" ht="13" thickBot="1">
      <c r="BJ34635" s="138"/>
      <c r="BK34635" s="138"/>
      <c r="BL34635" s="138"/>
      <c r="BM34635" s="138"/>
    </row>
    <row r="34636" spans="62:65" ht="13" thickBot="1">
      <c r="BJ34636" s="138"/>
      <c r="BK34636" s="138"/>
      <c r="BL34636" s="138"/>
      <c r="BM34636" s="138"/>
    </row>
    <row r="34637" spans="62:65" ht="13" thickBot="1">
      <c r="BJ34637" s="138"/>
      <c r="BK34637" s="138"/>
      <c r="BL34637" s="138"/>
      <c r="BM34637" s="138"/>
    </row>
    <row r="34638" spans="62:65" ht="13" thickBot="1">
      <c r="BJ34638" s="138"/>
      <c r="BK34638" s="138"/>
      <c r="BL34638" s="138"/>
      <c r="BM34638" s="138"/>
    </row>
    <row r="34639" spans="62:65" ht="13" thickBot="1">
      <c r="BJ34639" s="138"/>
      <c r="BK34639" s="138"/>
      <c r="BL34639" s="138"/>
      <c r="BM34639" s="138"/>
    </row>
    <row r="34640" spans="62:65" ht="13" thickBot="1">
      <c r="BJ34640" s="138"/>
      <c r="BK34640" s="138"/>
      <c r="BL34640" s="138"/>
      <c r="BM34640" s="138"/>
    </row>
    <row r="34641" spans="62:65" ht="13" thickBot="1">
      <c r="BJ34641" s="138"/>
      <c r="BK34641" s="138"/>
      <c r="BL34641" s="138"/>
      <c r="BM34641" s="138"/>
    </row>
    <row r="34642" spans="62:65" ht="13" thickBot="1">
      <c r="BJ34642" s="138"/>
      <c r="BK34642" s="138"/>
      <c r="BL34642" s="138"/>
      <c r="BM34642" s="138"/>
    </row>
    <row r="34643" spans="62:65" ht="13" thickBot="1">
      <c r="BJ34643" s="138"/>
      <c r="BK34643" s="138"/>
      <c r="BL34643" s="138"/>
      <c r="BM34643" s="138"/>
    </row>
    <row r="34644" spans="62:65" ht="13" thickBot="1">
      <c r="BJ34644" s="138"/>
      <c r="BK34644" s="138"/>
      <c r="BL34644" s="138"/>
      <c r="BM34644" s="138"/>
    </row>
    <row r="34645" spans="62:65" ht="13" thickBot="1">
      <c r="BJ34645" s="138"/>
      <c r="BK34645" s="138"/>
      <c r="BL34645" s="138"/>
      <c r="BM34645" s="138"/>
    </row>
    <row r="34646" spans="62:65" ht="13" thickBot="1">
      <c r="BJ34646" s="138"/>
      <c r="BK34646" s="138"/>
      <c r="BL34646" s="138"/>
      <c r="BM34646" s="138"/>
    </row>
    <row r="34647" spans="62:65" ht="13" thickBot="1">
      <c r="BJ34647" s="138"/>
      <c r="BK34647" s="138"/>
      <c r="BL34647" s="138"/>
      <c r="BM34647" s="138"/>
    </row>
    <row r="34648" spans="62:65" ht="13" thickBot="1">
      <c r="BJ34648" s="138"/>
      <c r="BK34648" s="138"/>
      <c r="BL34648" s="138"/>
      <c r="BM34648" s="138"/>
    </row>
    <row r="34649" spans="62:65" ht="13" thickBot="1">
      <c r="BJ34649" s="138"/>
      <c r="BK34649" s="138"/>
      <c r="BL34649" s="138"/>
      <c r="BM34649" s="138"/>
    </row>
    <row r="34650" spans="62:65" ht="13" thickBot="1">
      <c r="BJ34650" s="138"/>
      <c r="BK34650" s="138"/>
      <c r="BL34650" s="138"/>
      <c r="BM34650" s="138"/>
    </row>
    <row r="34651" spans="62:65" ht="13" thickBot="1">
      <c r="BJ34651" s="138"/>
      <c r="BK34651" s="138"/>
      <c r="BL34651" s="138"/>
      <c r="BM34651" s="138"/>
    </row>
    <row r="34652" spans="62:65" ht="13" thickBot="1">
      <c r="BJ34652" s="138"/>
      <c r="BK34652" s="138"/>
      <c r="BL34652" s="138"/>
      <c r="BM34652" s="138"/>
    </row>
    <row r="34653" spans="62:65" ht="13" thickBot="1">
      <c r="BJ34653" s="138"/>
      <c r="BK34653" s="138"/>
      <c r="BL34653" s="138"/>
      <c r="BM34653" s="138"/>
    </row>
    <row r="34654" spans="62:65" ht="13" thickBot="1">
      <c r="BJ34654" s="138"/>
      <c r="BK34654" s="138"/>
      <c r="BL34654" s="138"/>
      <c r="BM34654" s="138"/>
    </row>
    <row r="34655" spans="62:65" ht="13" thickBot="1">
      <c r="BJ34655" s="138"/>
      <c r="BK34655" s="138"/>
      <c r="BL34655" s="138"/>
      <c r="BM34655" s="138"/>
    </row>
    <row r="34656" spans="62:65" ht="13" thickBot="1">
      <c r="BJ34656" s="138"/>
      <c r="BK34656" s="138"/>
      <c r="BL34656" s="138"/>
      <c r="BM34656" s="138"/>
    </row>
    <row r="34657" spans="62:65" ht="13" thickBot="1">
      <c r="BJ34657" s="138"/>
      <c r="BK34657" s="138"/>
      <c r="BL34657" s="138"/>
      <c r="BM34657" s="138"/>
    </row>
    <row r="34658" spans="62:65" ht="13" thickBot="1">
      <c r="BJ34658" s="138"/>
      <c r="BK34658" s="138"/>
      <c r="BL34658" s="138"/>
      <c r="BM34658" s="138"/>
    </row>
    <row r="34659" spans="62:65" ht="13" thickBot="1">
      <c r="BJ34659" s="138"/>
      <c r="BK34659" s="138"/>
      <c r="BL34659" s="138"/>
      <c r="BM34659" s="138"/>
    </row>
    <row r="34660" spans="62:65" ht="13" thickBot="1">
      <c r="BJ34660" s="138"/>
      <c r="BK34660" s="138"/>
      <c r="BL34660" s="138"/>
      <c r="BM34660" s="138"/>
    </row>
    <row r="34661" spans="62:65" ht="13" thickBot="1">
      <c r="BJ34661" s="138"/>
      <c r="BK34661" s="138"/>
      <c r="BL34661" s="138"/>
      <c r="BM34661" s="138"/>
    </row>
    <row r="34662" spans="62:65" ht="13" thickBot="1">
      <c r="BJ34662" s="138"/>
      <c r="BK34662" s="138"/>
      <c r="BL34662" s="138"/>
      <c r="BM34662" s="138"/>
    </row>
    <row r="34663" spans="62:65" ht="13" thickBot="1">
      <c r="BJ34663" s="138"/>
      <c r="BK34663" s="138"/>
      <c r="BL34663" s="138"/>
      <c r="BM34663" s="138"/>
    </row>
    <row r="34664" spans="62:65" ht="13" thickBot="1">
      <c r="BJ34664" s="138"/>
      <c r="BK34664" s="138"/>
      <c r="BL34664" s="138"/>
      <c r="BM34664" s="138"/>
    </row>
    <row r="34665" spans="62:65" ht="13" thickBot="1">
      <c r="BJ34665" s="138"/>
      <c r="BK34665" s="138"/>
      <c r="BL34665" s="138"/>
      <c r="BM34665" s="138"/>
    </row>
    <row r="34666" spans="62:65" ht="13" thickBot="1">
      <c r="BJ34666" s="138"/>
      <c r="BK34666" s="138"/>
      <c r="BL34666" s="138"/>
      <c r="BM34666" s="138"/>
    </row>
    <row r="34667" spans="62:65" ht="13" thickBot="1">
      <c r="BJ34667" s="138"/>
      <c r="BK34667" s="138"/>
      <c r="BL34667" s="138"/>
      <c r="BM34667" s="138"/>
    </row>
    <row r="34668" spans="62:65" ht="13" thickBot="1">
      <c r="BJ34668" s="138"/>
      <c r="BK34668" s="138"/>
      <c r="BL34668" s="138"/>
      <c r="BM34668" s="138"/>
    </row>
    <row r="34669" spans="62:65" ht="13" thickBot="1">
      <c r="BJ34669" s="138"/>
      <c r="BK34669" s="138"/>
      <c r="BL34669" s="138"/>
      <c r="BM34669" s="138"/>
    </row>
    <row r="34670" spans="62:65" ht="13" thickBot="1">
      <c r="BJ34670" s="138"/>
      <c r="BK34670" s="138"/>
      <c r="BL34670" s="138"/>
      <c r="BM34670" s="138"/>
    </row>
    <row r="34671" spans="62:65" ht="13" thickBot="1">
      <c r="BJ34671" s="138"/>
      <c r="BK34671" s="138"/>
      <c r="BL34671" s="138"/>
      <c r="BM34671" s="138"/>
    </row>
    <row r="34672" spans="62:65" ht="13" thickBot="1">
      <c r="BJ34672" s="138"/>
      <c r="BK34672" s="138"/>
      <c r="BL34672" s="138"/>
      <c r="BM34672" s="138"/>
    </row>
    <row r="34673" spans="62:65" ht="13" thickBot="1">
      <c r="BJ34673" s="138"/>
      <c r="BK34673" s="138"/>
      <c r="BL34673" s="138"/>
      <c r="BM34673" s="138"/>
    </row>
    <row r="34674" spans="62:65" ht="13" thickBot="1">
      <c r="BJ34674" s="138"/>
      <c r="BK34674" s="138"/>
      <c r="BL34674" s="138"/>
      <c r="BM34674" s="138"/>
    </row>
    <row r="34675" spans="62:65" ht="13" thickBot="1">
      <c r="BJ34675" s="138"/>
      <c r="BK34675" s="138"/>
      <c r="BL34675" s="138"/>
      <c r="BM34675" s="138"/>
    </row>
    <row r="34676" spans="62:65" ht="13" thickBot="1">
      <c r="BJ34676" s="138"/>
      <c r="BK34676" s="138"/>
      <c r="BL34676" s="138"/>
      <c r="BM34676" s="138"/>
    </row>
    <row r="34677" spans="62:65" ht="13" thickBot="1">
      <c r="BJ34677" s="138"/>
      <c r="BK34677" s="138"/>
      <c r="BL34677" s="138"/>
      <c r="BM34677" s="138"/>
    </row>
    <row r="34678" spans="62:65" ht="13" thickBot="1">
      <c r="BJ34678" s="138"/>
      <c r="BK34678" s="138"/>
      <c r="BL34678" s="138"/>
      <c r="BM34678" s="138"/>
    </row>
    <row r="34679" spans="62:65" ht="13" thickBot="1">
      <c r="BJ34679" s="138"/>
      <c r="BK34679" s="138"/>
      <c r="BL34679" s="138"/>
      <c r="BM34679" s="138"/>
    </row>
    <row r="34680" spans="62:65" ht="13" thickBot="1">
      <c r="BJ34680" s="138"/>
      <c r="BK34680" s="138"/>
      <c r="BL34680" s="138"/>
      <c r="BM34680" s="138"/>
    </row>
    <row r="34681" spans="62:65" ht="13" thickBot="1">
      <c r="BJ34681" s="138"/>
      <c r="BK34681" s="138"/>
      <c r="BL34681" s="138"/>
      <c r="BM34681" s="138"/>
    </row>
    <row r="34682" spans="62:65" ht="13" thickBot="1">
      <c r="BJ34682" s="138"/>
      <c r="BK34682" s="138"/>
      <c r="BL34682" s="138"/>
      <c r="BM34682" s="138"/>
    </row>
    <row r="34683" spans="62:65" ht="13" thickBot="1">
      <c r="BJ34683" s="138"/>
      <c r="BK34683" s="138"/>
      <c r="BL34683" s="138"/>
      <c r="BM34683" s="138"/>
    </row>
    <row r="34684" spans="62:65" ht="13" thickBot="1">
      <c r="BJ34684" s="138"/>
      <c r="BK34684" s="138"/>
      <c r="BL34684" s="138"/>
      <c r="BM34684" s="138"/>
    </row>
    <row r="34685" spans="62:65" ht="13" thickBot="1">
      <c r="BJ34685" s="138"/>
      <c r="BK34685" s="138"/>
      <c r="BL34685" s="138"/>
      <c r="BM34685" s="138"/>
    </row>
    <row r="34686" spans="62:65" ht="13" thickBot="1">
      <c r="BJ34686" s="138"/>
      <c r="BK34686" s="138"/>
      <c r="BL34686" s="138"/>
      <c r="BM34686" s="138"/>
    </row>
    <row r="34687" spans="62:65" ht="13" thickBot="1">
      <c r="BJ34687" s="138"/>
      <c r="BK34687" s="138"/>
      <c r="BL34687" s="138"/>
      <c r="BM34687" s="138"/>
    </row>
    <row r="34688" spans="62:65" ht="13" thickBot="1">
      <c r="BJ34688" s="138"/>
      <c r="BK34688" s="138"/>
      <c r="BL34688" s="138"/>
      <c r="BM34688" s="138"/>
    </row>
    <row r="34689" spans="62:65" ht="13" thickBot="1">
      <c r="BJ34689" s="138"/>
      <c r="BK34689" s="138"/>
      <c r="BL34689" s="138"/>
      <c r="BM34689" s="138"/>
    </row>
    <row r="34690" spans="62:65" ht="13" thickBot="1">
      <c r="BJ34690" s="138"/>
      <c r="BK34690" s="138"/>
      <c r="BL34690" s="138"/>
      <c r="BM34690" s="138"/>
    </row>
    <row r="34691" spans="62:65" ht="13" thickBot="1">
      <c r="BJ34691" s="138"/>
      <c r="BK34691" s="138"/>
      <c r="BL34691" s="138"/>
      <c r="BM34691" s="138"/>
    </row>
    <row r="34692" spans="62:65" ht="13" thickBot="1">
      <c r="BJ34692" s="138"/>
      <c r="BK34692" s="138"/>
      <c r="BL34692" s="138"/>
      <c r="BM34692" s="138"/>
    </row>
    <row r="34693" spans="62:65" ht="13" thickBot="1">
      <c r="BJ34693" s="138"/>
      <c r="BK34693" s="138"/>
      <c r="BL34693" s="138"/>
      <c r="BM34693" s="138"/>
    </row>
    <row r="34694" spans="62:65" ht="13" thickBot="1">
      <c r="BJ34694" s="138"/>
      <c r="BK34694" s="138"/>
      <c r="BL34694" s="138"/>
      <c r="BM34694" s="138"/>
    </row>
    <row r="34695" spans="62:65" ht="13" thickBot="1">
      <c r="BJ34695" s="138"/>
      <c r="BK34695" s="138"/>
      <c r="BL34695" s="138"/>
      <c r="BM34695" s="138"/>
    </row>
    <row r="34696" spans="62:65" ht="13" thickBot="1">
      <c r="BJ34696" s="138"/>
      <c r="BK34696" s="138"/>
      <c r="BL34696" s="138"/>
      <c r="BM34696" s="138"/>
    </row>
    <row r="34697" spans="62:65" ht="13" thickBot="1">
      <c r="BJ34697" s="138"/>
      <c r="BK34697" s="138"/>
      <c r="BL34697" s="138"/>
      <c r="BM34697" s="138"/>
    </row>
    <row r="34698" spans="62:65" ht="13" thickBot="1">
      <c r="BJ34698" s="138"/>
      <c r="BK34698" s="138"/>
      <c r="BL34698" s="138"/>
      <c r="BM34698" s="138"/>
    </row>
    <row r="34699" spans="62:65" ht="13" thickBot="1">
      <c r="BJ34699" s="138"/>
      <c r="BK34699" s="138"/>
      <c r="BL34699" s="138"/>
      <c r="BM34699" s="138"/>
    </row>
    <row r="34700" spans="62:65" ht="13" thickBot="1">
      <c r="BJ34700" s="138"/>
      <c r="BK34700" s="138"/>
      <c r="BL34700" s="138"/>
      <c r="BM34700" s="138"/>
    </row>
    <row r="34701" spans="62:65" ht="13" thickBot="1">
      <c r="BJ34701" s="138"/>
      <c r="BK34701" s="138"/>
      <c r="BL34701" s="138"/>
      <c r="BM34701" s="138"/>
    </row>
    <row r="34702" spans="62:65" ht="13" thickBot="1">
      <c r="BJ34702" s="138"/>
      <c r="BK34702" s="138"/>
      <c r="BL34702" s="138"/>
      <c r="BM34702" s="138"/>
    </row>
    <row r="34703" spans="62:65" ht="13" thickBot="1">
      <c r="BJ34703" s="138"/>
      <c r="BK34703" s="138"/>
      <c r="BL34703" s="138"/>
      <c r="BM34703" s="138"/>
    </row>
    <row r="34704" spans="62:65" ht="13" thickBot="1">
      <c r="BJ34704" s="138"/>
      <c r="BK34704" s="138"/>
      <c r="BL34704" s="138"/>
      <c r="BM34704" s="138"/>
    </row>
    <row r="34705" spans="62:65" ht="13" thickBot="1">
      <c r="BJ34705" s="138"/>
      <c r="BK34705" s="138"/>
      <c r="BL34705" s="138"/>
      <c r="BM34705" s="138"/>
    </row>
    <row r="34706" spans="62:65" ht="13" thickBot="1">
      <c r="BJ34706" s="138"/>
      <c r="BK34706" s="138"/>
      <c r="BL34706" s="138"/>
      <c r="BM34706" s="138"/>
    </row>
    <row r="34707" spans="62:65" ht="13" thickBot="1">
      <c r="BJ34707" s="138"/>
      <c r="BK34707" s="138"/>
      <c r="BL34707" s="138"/>
      <c r="BM34707" s="138"/>
    </row>
    <row r="34708" spans="62:65" ht="13" thickBot="1">
      <c r="BJ34708" s="138"/>
      <c r="BK34708" s="138"/>
      <c r="BL34708" s="138"/>
      <c r="BM34708" s="138"/>
    </row>
    <row r="34709" spans="62:65" ht="13" thickBot="1">
      <c r="BJ34709" s="138"/>
      <c r="BK34709" s="138"/>
      <c r="BL34709" s="138"/>
      <c r="BM34709" s="138"/>
    </row>
    <row r="34710" spans="62:65" ht="13" thickBot="1">
      <c r="BJ34710" s="138"/>
      <c r="BK34710" s="138"/>
      <c r="BL34710" s="138"/>
      <c r="BM34710" s="138"/>
    </row>
    <row r="34711" spans="62:65" ht="13" thickBot="1">
      <c r="BJ34711" s="138"/>
      <c r="BK34711" s="138"/>
      <c r="BL34711" s="138"/>
      <c r="BM34711" s="138"/>
    </row>
    <row r="34712" spans="62:65" ht="13" thickBot="1">
      <c r="BJ34712" s="138"/>
      <c r="BK34712" s="138"/>
      <c r="BL34712" s="138"/>
      <c r="BM34712" s="138"/>
    </row>
    <row r="34713" spans="62:65" ht="13" thickBot="1">
      <c r="BJ34713" s="138"/>
      <c r="BK34713" s="138"/>
      <c r="BL34713" s="138"/>
      <c r="BM34713" s="138"/>
    </row>
    <row r="34714" spans="62:65" ht="13" thickBot="1">
      <c r="BJ34714" s="138"/>
      <c r="BK34714" s="138"/>
      <c r="BL34714" s="138"/>
      <c r="BM34714" s="138"/>
    </row>
    <row r="34715" spans="62:65" ht="13" thickBot="1">
      <c r="BJ34715" s="138"/>
      <c r="BK34715" s="138"/>
      <c r="BL34715" s="138"/>
      <c r="BM34715" s="138"/>
    </row>
    <row r="34716" spans="62:65" ht="13" thickBot="1">
      <c r="BJ34716" s="138"/>
      <c r="BK34716" s="138"/>
      <c r="BL34716" s="138"/>
      <c r="BM34716" s="138"/>
    </row>
    <row r="34717" spans="62:65" ht="13" thickBot="1">
      <c r="BJ34717" s="138"/>
      <c r="BK34717" s="138"/>
      <c r="BL34717" s="138"/>
      <c r="BM34717" s="138"/>
    </row>
    <row r="34718" spans="62:65" ht="13" thickBot="1">
      <c r="BJ34718" s="138"/>
      <c r="BK34718" s="138"/>
      <c r="BL34718" s="138"/>
      <c r="BM34718" s="138"/>
    </row>
    <row r="34719" spans="62:65" ht="13" thickBot="1">
      <c r="BJ34719" s="138"/>
      <c r="BK34719" s="138"/>
      <c r="BL34719" s="138"/>
      <c r="BM34719" s="138"/>
    </row>
    <row r="34720" spans="62:65" ht="13" thickBot="1">
      <c r="BJ34720" s="138"/>
      <c r="BK34720" s="138"/>
      <c r="BL34720" s="138"/>
      <c r="BM34720" s="138"/>
    </row>
    <row r="34721" spans="62:65" ht="13" thickBot="1">
      <c r="BJ34721" s="138"/>
      <c r="BK34721" s="138"/>
      <c r="BL34721" s="138"/>
      <c r="BM34721" s="138"/>
    </row>
    <row r="34722" spans="62:65" ht="13" thickBot="1">
      <c r="BJ34722" s="138"/>
      <c r="BK34722" s="138"/>
      <c r="BL34722" s="138"/>
      <c r="BM34722" s="138"/>
    </row>
    <row r="34723" spans="62:65" ht="13" thickBot="1">
      <c r="BJ34723" s="138"/>
      <c r="BK34723" s="138"/>
      <c r="BL34723" s="138"/>
      <c r="BM34723" s="138"/>
    </row>
    <row r="34724" spans="62:65" ht="13" thickBot="1">
      <c r="BJ34724" s="138"/>
      <c r="BK34724" s="138"/>
      <c r="BL34724" s="138"/>
      <c r="BM34724" s="138"/>
    </row>
    <row r="34725" spans="62:65" ht="13" thickBot="1">
      <c r="BJ34725" s="138"/>
      <c r="BK34725" s="138"/>
      <c r="BL34725" s="138"/>
      <c r="BM34725" s="138"/>
    </row>
    <row r="34726" spans="62:65" ht="13" thickBot="1">
      <c r="BJ34726" s="138"/>
      <c r="BK34726" s="138"/>
      <c r="BL34726" s="138"/>
      <c r="BM34726" s="138"/>
    </row>
    <row r="34727" spans="62:65" ht="13" thickBot="1">
      <c r="BJ34727" s="138"/>
      <c r="BK34727" s="138"/>
      <c r="BL34727" s="138"/>
      <c r="BM34727" s="138"/>
    </row>
    <row r="34728" spans="62:65" ht="13" thickBot="1">
      <c r="BJ34728" s="138"/>
      <c r="BK34728" s="138"/>
      <c r="BL34728" s="138"/>
      <c r="BM34728" s="138"/>
    </row>
    <row r="34729" spans="62:65" ht="13" thickBot="1">
      <c r="BJ34729" s="138"/>
      <c r="BK34729" s="138"/>
      <c r="BL34729" s="138"/>
      <c r="BM34729" s="138"/>
    </row>
    <row r="34730" spans="62:65" ht="13" thickBot="1">
      <c r="BJ34730" s="138"/>
      <c r="BK34730" s="138"/>
      <c r="BL34730" s="138"/>
      <c r="BM34730" s="138"/>
    </row>
    <row r="34731" spans="62:65" ht="13" thickBot="1">
      <c r="BJ34731" s="138"/>
      <c r="BK34731" s="138"/>
      <c r="BL34731" s="138"/>
      <c r="BM34731" s="138"/>
    </row>
    <row r="34732" spans="62:65" ht="13" thickBot="1">
      <c r="BJ34732" s="138"/>
      <c r="BK34732" s="138"/>
      <c r="BL34732" s="138"/>
      <c r="BM34732" s="138"/>
    </row>
    <row r="34733" spans="62:65" ht="13" thickBot="1">
      <c r="BJ34733" s="138"/>
      <c r="BK34733" s="138"/>
      <c r="BL34733" s="138"/>
      <c r="BM34733" s="138"/>
    </row>
    <row r="34734" spans="62:65" ht="13" thickBot="1">
      <c r="BJ34734" s="138"/>
      <c r="BK34734" s="138"/>
      <c r="BL34734" s="138"/>
      <c r="BM34734" s="138"/>
    </row>
    <row r="34735" spans="62:65" ht="13" thickBot="1">
      <c r="BJ34735" s="138"/>
      <c r="BK34735" s="138"/>
      <c r="BL34735" s="138"/>
      <c r="BM34735" s="138"/>
    </row>
    <row r="34736" spans="62:65" ht="13" thickBot="1">
      <c r="BJ34736" s="138"/>
      <c r="BK34736" s="138"/>
      <c r="BL34736" s="138"/>
      <c r="BM34736" s="138"/>
    </row>
    <row r="34737" spans="62:65" ht="13" thickBot="1">
      <c r="BJ34737" s="138"/>
      <c r="BK34737" s="138"/>
      <c r="BL34737" s="138"/>
      <c r="BM34737" s="138"/>
    </row>
    <row r="34738" spans="62:65" ht="13" thickBot="1">
      <c r="BJ34738" s="138"/>
      <c r="BK34738" s="138"/>
      <c r="BL34738" s="138"/>
      <c r="BM34738" s="138"/>
    </row>
    <row r="34739" spans="62:65" ht="13" thickBot="1">
      <c r="BJ34739" s="138"/>
      <c r="BK34739" s="138"/>
      <c r="BL34739" s="138"/>
      <c r="BM34739" s="138"/>
    </row>
    <row r="34740" spans="62:65" ht="13" thickBot="1">
      <c r="BJ34740" s="138"/>
      <c r="BK34740" s="138"/>
      <c r="BL34740" s="138"/>
      <c r="BM34740" s="138"/>
    </row>
    <row r="34741" spans="62:65" ht="13" thickBot="1">
      <c r="BJ34741" s="138"/>
      <c r="BK34741" s="138"/>
      <c r="BL34741" s="138"/>
      <c r="BM34741" s="138"/>
    </row>
    <row r="34742" spans="62:65" ht="13" thickBot="1">
      <c r="BJ34742" s="138"/>
      <c r="BK34742" s="138"/>
      <c r="BL34742" s="138"/>
      <c r="BM34742" s="138"/>
    </row>
    <row r="34743" spans="62:65" ht="13" thickBot="1">
      <c r="BJ34743" s="138"/>
      <c r="BK34743" s="138"/>
      <c r="BL34743" s="138"/>
      <c r="BM34743" s="138"/>
    </row>
    <row r="34744" spans="62:65" ht="13" thickBot="1">
      <c r="BJ34744" s="138"/>
      <c r="BK34744" s="138"/>
      <c r="BL34744" s="138"/>
      <c r="BM34744" s="138"/>
    </row>
    <row r="34745" spans="62:65" ht="13" thickBot="1">
      <c r="BJ34745" s="138"/>
      <c r="BK34745" s="138"/>
      <c r="BL34745" s="138"/>
      <c r="BM34745" s="138"/>
    </row>
    <row r="34746" spans="62:65" ht="13" thickBot="1">
      <c r="BJ34746" s="138"/>
      <c r="BK34746" s="138"/>
      <c r="BL34746" s="138"/>
      <c r="BM34746" s="138"/>
    </row>
    <row r="34747" spans="62:65" ht="13" thickBot="1">
      <c r="BJ34747" s="138"/>
      <c r="BK34747" s="138"/>
      <c r="BL34747" s="138"/>
      <c r="BM34747" s="138"/>
    </row>
    <row r="34748" spans="62:65" ht="13" thickBot="1">
      <c r="BJ34748" s="138"/>
      <c r="BK34748" s="138"/>
      <c r="BL34748" s="138"/>
      <c r="BM34748" s="138"/>
    </row>
    <row r="34749" spans="62:65" ht="13" thickBot="1">
      <c r="BJ34749" s="138"/>
      <c r="BK34749" s="138"/>
      <c r="BL34749" s="138"/>
      <c r="BM34749" s="138"/>
    </row>
    <row r="34750" spans="62:65" ht="13" thickBot="1">
      <c r="BJ34750" s="138"/>
      <c r="BK34750" s="138"/>
      <c r="BL34750" s="138"/>
      <c r="BM34750" s="138"/>
    </row>
    <row r="34751" spans="62:65" ht="13" thickBot="1">
      <c r="BJ34751" s="138"/>
      <c r="BK34751" s="138"/>
      <c r="BL34751" s="138"/>
      <c r="BM34751" s="138"/>
    </row>
    <row r="34752" spans="62:65" ht="13" thickBot="1">
      <c r="BJ34752" s="138"/>
      <c r="BK34752" s="138"/>
      <c r="BL34752" s="138"/>
      <c r="BM34752" s="138"/>
    </row>
    <row r="34753" spans="62:65" ht="13" thickBot="1">
      <c r="BJ34753" s="138"/>
      <c r="BK34753" s="138"/>
      <c r="BL34753" s="138"/>
      <c r="BM34753" s="138"/>
    </row>
    <row r="34754" spans="62:65" ht="13" thickBot="1">
      <c r="BJ34754" s="138"/>
      <c r="BK34754" s="138"/>
      <c r="BL34754" s="138"/>
      <c r="BM34754" s="138"/>
    </row>
    <row r="34755" spans="62:65" ht="13" thickBot="1">
      <c r="BJ34755" s="138"/>
      <c r="BK34755" s="138"/>
      <c r="BL34755" s="138"/>
      <c r="BM34755" s="138"/>
    </row>
    <row r="34756" spans="62:65" ht="13" thickBot="1">
      <c r="BJ34756" s="138"/>
      <c r="BK34756" s="138"/>
      <c r="BL34756" s="138"/>
      <c r="BM34756" s="138"/>
    </row>
    <row r="34757" spans="62:65" ht="13" thickBot="1">
      <c r="BJ34757" s="138"/>
      <c r="BK34757" s="138"/>
      <c r="BL34757" s="138"/>
      <c r="BM34757" s="138"/>
    </row>
    <row r="34758" spans="62:65" ht="13" thickBot="1">
      <c r="BJ34758" s="138"/>
      <c r="BK34758" s="138"/>
      <c r="BL34758" s="138"/>
      <c r="BM34758" s="138"/>
    </row>
    <row r="34759" spans="62:65" ht="13" thickBot="1">
      <c r="BJ34759" s="138"/>
      <c r="BK34759" s="138"/>
      <c r="BL34759" s="138"/>
      <c r="BM34759" s="138"/>
    </row>
    <row r="34760" spans="62:65" ht="13" thickBot="1">
      <c r="BJ34760" s="138"/>
      <c r="BK34760" s="138"/>
      <c r="BL34760" s="138"/>
      <c r="BM34760" s="138"/>
    </row>
    <row r="34761" spans="62:65" ht="13" thickBot="1">
      <c r="BJ34761" s="138"/>
      <c r="BK34761" s="138"/>
      <c r="BL34761" s="138"/>
      <c r="BM34761" s="138"/>
    </row>
    <row r="34762" spans="62:65" ht="13" thickBot="1">
      <c r="BJ34762" s="138"/>
      <c r="BK34762" s="138"/>
      <c r="BL34762" s="138"/>
      <c r="BM34762" s="138"/>
    </row>
    <row r="34763" spans="62:65" ht="13" thickBot="1">
      <c r="BJ34763" s="138"/>
      <c r="BK34763" s="138"/>
      <c r="BL34763" s="138"/>
      <c r="BM34763" s="138"/>
    </row>
    <row r="34764" spans="62:65" ht="13" thickBot="1">
      <c r="BJ34764" s="138"/>
      <c r="BK34764" s="138"/>
      <c r="BL34764" s="138"/>
      <c r="BM34764" s="138"/>
    </row>
    <row r="34765" spans="62:65" ht="13" thickBot="1">
      <c r="BJ34765" s="138"/>
      <c r="BK34765" s="138"/>
      <c r="BL34765" s="138"/>
      <c r="BM34765" s="138"/>
    </row>
    <row r="34766" spans="62:65" ht="13" thickBot="1">
      <c r="BJ34766" s="138"/>
      <c r="BK34766" s="138"/>
      <c r="BL34766" s="138"/>
      <c r="BM34766" s="138"/>
    </row>
    <row r="34767" spans="62:65" ht="13" thickBot="1">
      <c r="BJ34767" s="138"/>
      <c r="BK34767" s="138"/>
      <c r="BL34767" s="138"/>
      <c r="BM34767" s="138"/>
    </row>
    <row r="34768" spans="62:65" ht="13" thickBot="1">
      <c r="BJ34768" s="138"/>
      <c r="BK34768" s="138"/>
      <c r="BL34768" s="138"/>
      <c r="BM34768" s="138"/>
    </row>
    <row r="34769" spans="62:65" ht="13" thickBot="1">
      <c r="BJ34769" s="138"/>
      <c r="BK34769" s="138"/>
      <c r="BL34769" s="138"/>
      <c r="BM34769" s="138"/>
    </row>
    <row r="34770" spans="62:65" ht="13" thickBot="1">
      <c r="BJ34770" s="138"/>
      <c r="BK34770" s="138"/>
      <c r="BL34770" s="138"/>
      <c r="BM34770" s="138"/>
    </row>
    <row r="34771" spans="62:65" ht="13" thickBot="1">
      <c r="BJ34771" s="138"/>
      <c r="BK34771" s="138"/>
      <c r="BL34771" s="138"/>
      <c r="BM34771" s="138"/>
    </row>
    <row r="34772" spans="62:65" ht="13" thickBot="1">
      <c r="BJ34772" s="138"/>
      <c r="BK34772" s="138"/>
      <c r="BL34772" s="138"/>
      <c r="BM34772" s="138"/>
    </row>
    <row r="34773" spans="62:65" ht="13" thickBot="1">
      <c r="BJ34773" s="138"/>
      <c r="BK34773" s="138"/>
      <c r="BL34773" s="138"/>
      <c r="BM34773" s="138"/>
    </row>
    <row r="34774" spans="62:65" ht="13" thickBot="1">
      <c r="BJ34774" s="138"/>
      <c r="BK34774" s="138"/>
      <c r="BL34774" s="138"/>
      <c r="BM34774" s="138"/>
    </row>
    <row r="34775" spans="62:65" ht="13" thickBot="1">
      <c r="BJ34775" s="138"/>
      <c r="BK34775" s="138"/>
      <c r="BL34775" s="138"/>
      <c r="BM34775" s="138"/>
    </row>
    <row r="34776" spans="62:65" ht="13" thickBot="1">
      <c r="BJ34776" s="138"/>
      <c r="BK34776" s="138"/>
      <c r="BL34776" s="138"/>
      <c r="BM34776" s="138"/>
    </row>
    <row r="34777" spans="62:65" ht="13" thickBot="1">
      <c r="BJ34777" s="138"/>
      <c r="BK34777" s="138"/>
      <c r="BL34777" s="138"/>
      <c r="BM34777" s="138"/>
    </row>
    <row r="34778" spans="62:65" ht="13" thickBot="1">
      <c r="BJ34778" s="138"/>
      <c r="BK34778" s="138"/>
      <c r="BL34778" s="138"/>
      <c r="BM34778" s="138"/>
    </row>
    <row r="34779" spans="62:65" ht="13" thickBot="1">
      <c r="BJ34779" s="138"/>
      <c r="BK34779" s="138"/>
      <c r="BL34779" s="138"/>
      <c r="BM34779" s="138"/>
    </row>
    <row r="34780" spans="62:65" ht="13" thickBot="1">
      <c r="BJ34780" s="138"/>
      <c r="BK34780" s="138"/>
      <c r="BL34780" s="138"/>
      <c r="BM34780" s="138"/>
    </row>
    <row r="34781" spans="62:65" ht="13" thickBot="1">
      <c r="BJ34781" s="138"/>
      <c r="BK34781" s="138"/>
      <c r="BL34781" s="138"/>
      <c r="BM34781" s="138"/>
    </row>
    <row r="34782" spans="62:65" ht="13" thickBot="1">
      <c r="BJ34782" s="138"/>
      <c r="BK34782" s="138"/>
      <c r="BL34782" s="138"/>
      <c r="BM34782" s="138"/>
    </row>
    <row r="34783" spans="62:65" ht="13" thickBot="1">
      <c r="BJ34783" s="138"/>
      <c r="BK34783" s="138"/>
      <c r="BL34783" s="138"/>
      <c r="BM34783" s="138"/>
    </row>
    <row r="34784" spans="62:65" ht="13" thickBot="1">
      <c r="BJ34784" s="138"/>
      <c r="BK34784" s="138"/>
      <c r="BL34784" s="138"/>
      <c r="BM34784" s="138"/>
    </row>
    <row r="34785" spans="62:65" ht="13" thickBot="1">
      <c r="BJ34785" s="138"/>
      <c r="BK34785" s="138"/>
      <c r="BL34785" s="138"/>
      <c r="BM34785" s="138"/>
    </row>
    <row r="34786" spans="62:65" ht="13" thickBot="1">
      <c r="BJ34786" s="138"/>
      <c r="BK34786" s="138"/>
      <c r="BL34786" s="138"/>
      <c r="BM34786" s="138"/>
    </row>
    <row r="34787" spans="62:65" ht="13" thickBot="1">
      <c r="BJ34787" s="138"/>
      <c r="BK34787" s="138"/>
      <c r="BL34787" s="138"/>
      <c r="BM34787" s="138"/>
    </row>
    <row r="34788" spans="62:65" ht="13" thickBot="1">
      <c r="BJ34788" s="138"/>
      <c r="BK34788" s="138"/>
      <c r="BL34788" s="138"/>
      <c r="BM34788" s="138"/>
    </row>
    <row r="34789" spans="62:65" ht="13" thickBot="1">
      <c r="BJ34789" s="138"/>
      <c r="BK34789" s="138"/>
      <c r="BL34789" s="138"/>
      <c r="BM34789" s="138"/>
    </row>
    <row r="34790" spans="62:65" ht="13" thickBot="1">
      <c r="BJ34790" s="138"/>
      <c r="BK34790" s="138"/>
      <c r="BL34790" s="138"/>
      <c r="BM34790" s="138"/>
    </row>
    <row r="34791" spans="62:65" ht="13" thickBot="1">
      <c r="BJ34791" s="138"/>
      <c r="BK34791" s="138"/>
      <c r="BL34791" s="138"/>
      <c r="BM34791" s="138"/>
    </row>
    <row r="34792" spans="62:65" ht="13" thickBot="1">
      <c r="BJ34792" s="138"/>
      <c r="BK34792" s="138"/>
      <c r="BL34792" s="138"/>
      <c r="BM34792" s="138"/>
    </row>
    <row r="34793" spans="62:65" ht="13" thickBot="1">
      <c r="BJ34793" s="138"/>
      <c r="BK34793" s="138"/>
      <c r="BL34793" s="138"/>
      <c r="BM34793" s="138"/>
    </row>
    <row r="34794" spans="62:65" ht="13" thickBot="1">
      <c r="BJ34794" s="138"/>
      <c r="BK34794" s="138"/>
      <c r="BL34794" s="138"/>
      <c r="BM34794" s="138"/>
    </row>
    <row r="34795" spans="62:65" ht="13" thickBot="1">
      <c r="BJ34795" s="138"/>
      <c r="BK34795" s="138"/>
      <c r="BL34795" s="138"/>
      <c r="BM34795" s="138"/>
    </row>
    <row r="34796" spans="62:65" ht="13" thickBot="1">
      <c r="BJ34796" s="138"/>
      <c r="BK34796" s="138"/>
      <c r="BL34796" s="138"/>
      <c r="BM34796" s="138"/>
    </row>
    <row r="34797" spans="62:65" ht="13" thickBot="1">
      <c r="BJ34797" s="138"/>
      <c r="BK34797" s="138"/>
      <c r="BL34797" s="138"/>
      <c r="BM34797" s="138"/>
    </row>
    <row r="34798" spans="62:65" ht="13" thickBot="1">
      <c r="BJ34798" s="138"/>
      <c r="BK34798" s="138"/>
      <c r="BL34798" s="138"/>
      <c r="BM34798" s="138"/>
    </row>
    <row r="34799" spans="62:65" ht="13" thickBot="1">
      <c r="BJ34799" s="138"/>
      <c r="BK34799" s="138"/>
      <c r="BL34799" s="138"/>
      <c r="BM34799" s="138"/>
    </row>
    <row r="34800" spans="62:65" ht="13" thickBot="1">
      <c r="BJ34800" s="138"/>
      <c r="BK34800" s="138"/>
      <c r="BL34800" s="138"/>
      <c r="BM34800" s="138"/>
    </row>
    <row r="34801" spans="62:65" ht="13" thickBot="1">
      <c r="BJ34801" s="138"/>
      <c r="BK34801" s="138"/>
      <c r="BL34801" s="138"/>
      <c r="BM34801" s="138"/>
    </row>
    <row r="34802" spans="62:65" ht="13" thickBot="1">
      <c r="BJ34802" s="138"/>
      <c r="BK34802" s="138"/>
      <c r="BL34802" s="138"/>
      <c r="BM34802" s="138"/>
    </row>
    <row r="34803" spans="62:65" ht="13" thickBot="1">
      <c r="BJ34803" s="138"/>
      <c r="BK34803" s="138"/>
      <c r="BL34803" s="138"/>
      <c r="BM34803" s="138"/>
    </row>
    <row r="34804" spans="62:65" ht="13" thickBot="1">
      <c r="BJ34804" s="138"/>
      <c r="BK34804" s="138"/>
      <c r="BL34804" s="138"/>
      <c r="BM34804" s="138"/>
    </row>
    <row r="34805" spans="62:65" ht="13" thickBot="1">
      <c r="BJ34805" s="138"/>
      <c r="BK34805" s="138"/>
      <c r="BL34805" s="138"/>
      <c r="BM34805" s="138"/>
    </row>
    <row r="34806" spans="62:65" ht="13" thickBot="1">
      <c r="BJ34806" s="138"/>
      <c r="BK34806" s="138"/>
      <c r="BL34806" s="138"/>
      <c r="BM34806" s="138"/>
    </row>
    <row r="34807" spans="62:65" ht="13" thickBot="1">
      <c r="BJ34807" s="138"/>
      <c r="BK34807" s="138"/>
      <c r="BL34807" s="138"/>
      <c r="BM34807" s="138"/>
    </row>
    <row r="34808" spans="62:65" ht="13" thickBot="1">
      <c r="BJ34808" s="138"/>
      <c r="BK34808" s="138"/>
      <c r="BL34808" s="138"/>
      <c r="BM34808" s="138"/>
    </row>
    <row r="34809" spans="62:65" ht="13" thickBot="1">
      <c r="BJ34809" s="138"/>
      <c r="BK34809" s="138"/>
      <c r="BL34809" s="138"/>
      <c r="BM34809" s="138"/>
    </row>
    <row r="34810" spans="62:65" ht="13" thickBot="1">
      <c r="BJ34810" s="138"/>
      <c r="BK34810" s="138"/>
      <c r="BL34810" s="138"/>
      <c r="BM34810" s="138"/>
    </row>
    <row r="34811" spans="62:65" ht="13" thickBot="1">
      <c r="BJ34811" s="138"/>
      <c r="BK34811" s="138"/>
      <c r="BL34811" s="138"/>
      <c r="BM34811" s="138"/>
    </row>
    <row r="34812" spans="62:65" ht="13" thickBot="1">
      <c r="BJ34812" s="138"/>
      <c r="BK34812" s="138"/>
      <c r="BL34812" s="138"/>
      <c r="BM34812" s="138"/>
    </row>
    <row r="34813" spans="62:65" ht="13" thickBot="1">
      <c r="BJ34813" s="138"/>
      <c r="BK34813" s="138"/>
      <c r="BL34813" s="138"/>
      <c r="BM34813" s="138"/>
    </row>
    <row r="34814" spans="62:65" ht="13" thickBot="1">
      <c r="BJ34814" s="138"/>
      <c r="BK34814" s="138"/>
      <c r="BL34814" s="138"/>
      <c r="BM34814" s="138"/>
    </row>
    <row r="34815" spans="62:65" ht="13" thickBot="1">
      <c r="BJ34815" s="138"/>
      <c r="BK34815" s="138"/>
      <c r="BL34815" s="138"/>
      <c r="BM34815" s="138"/>
    </row>
    <row r="34816" spans="62:65" ht="13" thickBot="1">
      <c r="BJ34816" s="138"/>
      <c r="BK34816" s="138"/>
      <c r="BL34816" s="138"/>
      <c r="BM34816" s="138"/>
    </row>
    <row r="34817" spans="62:65" ht="13" thickBot="1">
      <c r="BJ34817" s="138"/>
      <c r="BK34817" s="138"/>
      <c r="BL34817" s="138"/>
      <c r="BM34817" s="138"/>
    </row>
    <row r="34818" spans="62:65" ht="13" thickBot="1">
      <c r="BJ34818" s="138"/>
      <c r="BK34818" s="138"/>
      <c r="BL34818" s="138"/>
      <c r="BM34818" s="138"/>
    </row>
    <row r="34819" spans="62:65" ht="13" thickBot="1">
      <c r="BJ34819" s="138"/>
      <c r="BK34819" s="138"/>
      <c r="BL34819" s="138"/>
      <c r="BM34819" s="138"/>
    </row>
    <row r="34820" spans="62:65" ht="13" thickBot="1">
      <c r="BJ34820" s="138"/>
      <c r="BK34820" s="138"/>
      <c r="BL34820" s="138"/>
      <c r="BM34820" s="138"/>
    </row>
    <row r="34821" spans="62:65" ht="13" thickBot="1">
      <c r="BJ34821" s="138"/>
      <c r="BK34821" s="138"/>
      <c r="BL34821" s="138"/>
      <c r="BM34821" s="138"/>
    </row>
    <row r="34822" spans="62:65" ht="13" thickBot="1">
      <c r="BJ34822" s="138"/>
      <c r="BK34822" s="138"/>
      <c r="BL34822" s="138"/>
      <c r="BM34822" s="138"/>
    </row>
    <row r="34823" spans="62:65" ht="13" thickBot="1">
      <c r="BJ34823" s="138"/>
      <c r="BK34823" s="138"/>
      <c r="BL34823" s="138"/>
      <c r="BM34823" s="138"/>
    </row>
    <row r="34824" spans="62:65" ht="13" thickBot="1">
      <c r="BJ34824" s="138"/>
      <c r="BK34824" s="138"/>
      <c r="BL34824" s="138"/>
      <c r="BM34824" s="138"/>
    </row>
    <row r="34825" spans="62:65" ht="13" thickBot="1">
      <c r="BJ34825" s="138"/>
      <c r="BK34825" s="138"/>
      <c r="BL34825" s="138"/>
      <c r="BM34825" s="138"/>
    </row>
    <row r="34826" spans="62:65" ht="13" thickBot="1">
      <c r="BJ34826" s="138"/>
      <c r="BK34826" s="138"/>
      <c r="BL34826" s="138"/>
      <c r="BM34826" s="138"/>
    </row>
    <row r="34827" spans="62:65" ht="13" thickBot="1">
      <c r="BJ34827" s="138"/>
      <c r="BK34827" s="138"/>
      <c r="BL34827" s="138"/>
      <c r="BM34827" s="138"/>
    </row>
    <row r="34828" spans="62:65" ht="13" thickBot="1">
      <c r="BJ34828" s="138"/>
      <c r="BK34828" s="138"/>
      <c r="BL34828" s="138"/>
      <c r="BM34828" s="138"/>
    </row>
    <row r="34829" spans="62:65" ht="13" thickBot="1">
      <c r="BJ34829" s="138"/>
      <c r="BK34829" s="138"/>
      <c r="BL34829" s="138"/>
      <c r="BM34829" s="138"/>
    </row>
    <row r="34830" spans="62:65" ht="13" thickBot="1">
      <c r="BJ34830" s="138"/>
      <c r="BK34830" s="138"/>
      <c r="BL34830" s="138"/>
      <c r="BM34830" s="138"/>
    </row>
    <row r="34831" spans="62:65" ht="13" thickBot="1">
      <c r="BJ34831" s="138"/>
      <c r="BK34831" s="138"/>
      <c r="BL34831" s="138"/>
      <c r="BM34831" s="138"/>
    </row>
    <row r="34832" spans="62:65" ht="13" thickBot="1">
      <c r="BJ34832" s="138"/>
      <c r="BK34832" s="138"/>
      <c r="BL34832" s="138"/>
      <c r="BM34832" s="138"/>
    </row>
    <row r="34833" spans="62:65" ht="13" thickBot="1">
      <c r="BJ34833" s="138"/>
      <c r="BK34833" s="138"/>
      <c r="BL34833" s="138"/>
      <c r="BM34833" s="138"/>
    </row>
    <row r="34834" spans="62:65" ht="13" thickBot="1">
      <c r="BJ34834" s="138"/>
      <c r="BK34834" s="138"/>
      <c r="BL34834" s="138"/>
      <c r="BM34834" s="138"/>
    </row>
    <row r="34835" spans="62:65" ht="13" thickBot="1">
      <c r="BJ34835" s="138"/>
      <c r="BK34835" s="138"/>
      <c r="BL34835" s="138"/>
      <c r="BM34835" s="138"/>
    </row>
    <row r="34836" spans="62:65" ht="13" thickBot="1">
      <c r="BJ34836" s="138"/>
      <c r="BK34836" s="138"/>
      <c r="BL34836" s="138"/>
      <c r="BM34836" s="138"/>
    </row>
    <row r="34837" spans="62:65" ht="13" thickBot="1">
      <c r="BJ34837" s="138"/>
      <c r="BK34837" s="138"/>
      <c r="BL34837" s="138"/>
      <c r="BM34837" s="138"/>
    </row>
    <row r="34838" spans="62:65" ht="13" thickBot="1">
      <c r="BJ34838" s="138"/>
      <c r="BK34838" s="138"/>
      <c r="BL34838" s="138"/>
      <c r="BM34838" s="138"/>
    </row>
    <row r="34839" spans="62:65" ht="13" thickBot="1">
      <c r="BJ34839" s="138"/>
      <c r="BK34839" s="138"/>
      <c r="BL34839" s="138"/>
      <c r="BM34839" s="138"/>
    </row>
    <row r="34840" spans="62:65" ht="13" thickBot="1">
      <c r="BJ34840" s="138"/>
      <c r="BK34840" s="138"/>
      <c r="BL34840" s="138"/>
      <c r="BM34840" s="138"/>
    </row>
    <row r="34841" spans="62:65" ht="13" thickBot="1">
      <c r="BJ34841" s="138"/>
      <c r="BK34841" s="138"/>
      <c r="BL34841" s="138"/>
      <c r="BM34841" s="138"/>
    </row>
    <row r="34842" spans="62:65" ht="13" thickBot="1">
      <c r="BJ34842" s="138"/>
      <c r="BK34842" s="138"/>
      <c r="BL34842" s="138"/>
      <c r="BM34842" s="138"/>
    </row>
    <row r="34843" spans="62:65" ht="13" thickBot="1">
      <c r="BJ34843" s="138"/>
      <c r="BK34843" s="138"/>
      <c r="BL34843" s="138"/>
      <c r="BM34843" s="138"/>
    </row>
    <row r="34844" spans="62:65" ht="13" thickBot="1">
      <c r="BJ34844" s="138"/>
      <c r="BK34844" s="138"/>
      <c r="BL34844" s="138"/>
      <c r="BM34844" s="138"/>
    </row>
    <row r="34845" spans="62:65" ht="13" thickBot="1">
      <c r="BJ34845" s="138"/>
      <c r="BK34845" s="138"/>
      <c r="BL34845" s="138"/>
      <c r="BM34845" s="138"/>
    </row>
    <row r="34846" spans="62:65" ht="13" thickBot="1">
      <c r="BJ34846" s="138"/>
      <c r="BK34846" s="138"/>
      <c r="BL34846" s="138"/>
      <c r="BM34846" s="138"/>
    </row>
    <row r="34847" spans="62:65" ht="13" thickBot="1">
      <c r="BJ34847" s="138"/>
      <c r="BK34847" s="138"/>
      <c r="BL34847" s="138"/>
      <c r="BM34847" s="138"/>
    </row>
    <row r="34848" spans="62:65" ht="13" thickBot="1">
      <c r="BJ34848" s="138"/>
      <c r="BK34848" s="138"/>
      <c r="BL34848" s="138"/>
      <c r="BM34848" s="138"/>
    </row>
    <row r="34849" spans="62:65" ht="13" thickBot="1">
      <c r="BJ34849" s="138"/>
      <c r="BK34849" s="138"/>
      <c r="BL34849" s="138"/>
      <c r="BM34849" s="138"/>
    </row>
    <row r="34850" spans="62:65" ht="13" thickBot="1">
      <c r="BJ34850" s="138"/>
      <c r="BK34850" s="138"/>
      <c r="BL34850" s="138"/>
      <c r="BM34850" s="138"/>
    </row>
    <row r="34851" spans="62:65" ht="13" thickBot="1">
      <c r="BJ34851" s="138"/>
      <c r="BK34851" s="138"/>
      <c r="BL34851" s="138"/>
      <c r="BM34851" s="138"/>
    </row>
    <row r="34852" spans="62:65" ht="13" thickBot="1">
      <c r="BJ34852" s="138"/>
      <c r="BK34852" s="138"/>
      <c r="BL34852" s="138"/>
      <c r="BM34852" s="138"/>
    </row>
    <row r="34853" spans="62:65" ht="13" thickBot="1">
      <c r="BJ34853" s="138"/>
      <c r="BK34853" s="138"/>
      <c r="BL34853" s="138"/>
      <c r="BM34853" s="138"/>
    </row>
    <row r="34854" spans="62:65" ht="13" thickBot="1">
      <c r="BJ34854" s="138"/>
      <c r="BK34854" s="138"/>
      <c r="BL34854" s="138"/>
      <c r="BM34854" s="138"/>
    </row>
    <row r="34855" spans="62:65" ht="13" thickBot="1">
      <c r="BJ34855" s="138"/>
      <c r="BK34855" s="138"/>
      <c r="BL34855" s="138"/>
      <c r="BM34855" s="138"/>
    </row>
    <row r="34856" spans="62:65" ht="13" thickBot="1">
      <c r="BJ34856" s="138"/>
      <c r="BK34856" s="138"/>
      <c r="BL34856" s="138"/>
      <c r="BM34856" s="138"/>
    </row>
    <row r="34857" spans="62:65" ht="13" thickBot="1">
      <c r="BJ34857" s="138"/>
      <c r="BK34857" s="138"/>
      <c r="BL34857" s="138"/>
      <c r="BM34857" s="138"/>
    </row>
    <row r="34858" spans="62:65" ht="13" thickBot="1">
      <c r="BJ34858" s="138"/>
      <c r="BK34858" s="138"/>
      <c r="BL34858" s="138"/>
      <c r="BM34858" s="138"/>
    </row>
    <row r="34859" spans="62:65" ht="13" thickBot="1">
      <c r="BJ34859" s="138"/>
      <c r="BK34859" s="138"/>
      <c r="BL34859" s="138"/>
      <c r="BM34859" s="138"/>
    </row>
    <row r="34860" spans="62:65" ht="13" thickBot="1">
      <c r="BJ34860" s="138"/>
      <c r="BK34860" s="138"/>
      <c r="BL34860" s="138"/>
      <c r="BM34860" s="138"/>
    </row>
    <row r="34861" spans="62:65" ht="13" thickBot="1">
      <c r="BJ34861" s="138"/>
      <c r="BK34861" s="138"/>
      <c r="BL34861" s="138"/>
      <c r="BM34861" s="138"/>
    </row>
    <row r="34862" spans="62:65" ht="13" thickBot="1">
      <c r="BJ34862" s="138"/>
      <c r="BK34862" s="138"/>
      <c r="BL34862" s="138"/>
      <c r="BM34862" s="138"/>
    </row>
    <row r="34863" spans="62:65" ht="13" thickBot="1">
      <c r="BJ34863" s="138"/>
      <c r="BK34863" s="138"/>
      <c r="BL34863" s="138"/>
      <c r="BM34863" s="138"/>
    </row>
    <row r="34864" spans="62:65" ht="13" thickBot="1">
      <c r="BJ34864" s="138"/>
      <c r="BK34864" s="138"/>
      <c r="BL34864" s="138"/>
      <c r="BM34864" s="138"/>
    </row>
    <row r="34865" spans="62:65" ht="13" thickBot="1">
      <c r="BJ34865" s="138"/>
      <c r="BK34865" s="138"/>
      <c r="BL34865" s="138"/>
      <c r="BM34865" s="138"/>
    </row>
    <row r="34866" spans="62:65" ht="13" thickBot="1">
      <c r="BJ34866" s="138"/>
      <c r="BK34866" s="138"/>
      <c r="BL34866" s="138"/>
      <c r="BM34866" s="138"/>
    </row>
    <row r="34867" spans="62:65" ht="13" thickBot="1">
      <c r="BJ34867" s="138"/>
      <c r="BK34867" s="138"/>
      <c r="BL34867" s="138"/>
      <c r="BM34867" s="138"/>
    </row>
    <row r="34868" spans="62:65" ht="13" thickBot="1">
      <c r="BJ34868" s="138"/>
      <c r="BK34868" s="138"/>
      <c r="BL34868" s="138"/>
      <c r="BM34868" s="138"/>
    </row>
    <row r="34869" spans="62:65" ht="13" thickBot="1">
      <c r="BJ34869" s="138"/>
      <c r="BK34869" s="138"/>
      <c r="BL34869" s="138"/>
      <c r="BM34869" s="138"/>
    </row>
    <row r="34870" spans="62:65" ht="13" thickBot="1">
      <c r="BJ34870" s="138"/>
      <c r="BK34870" s="138"/>
      <c r="BL34870" s="138"/>
      <c r="BM34870" s="138"/>
    </row>
    <row r="34871" spans="62:65" ht="13" thickBot="1">
      <c r="BJ34871" s="138"/>
      <c r="BK34871" s="138"/>
      <c r="BL34871" s="138"/>
      <c r="BM34871" s="138"/>
    </row>
    <row r="34872" spans="62:65" ht="13" thickBot="1">
      <c r="BJ34872" s="138"/>
      <c r="BK34872" s="138"/>
      <c r="BL34872" s="138"/>
      <c r="BM34872" s="138"/>
    </row>
    <row r="34873" spans="62:65" ht="13" thickBot="1">
      <c r="BJ34873" s="138"/>
      <c r="BK34873" s="138"/>
      <c r="BL34873" s="138"/>
      <c r="BM34873" s="138"/>
    </row>
    <row r="34874" spans="62:65" ht="13" thickBot="1">
      <c r="BJ34874" s="138"/>
      <c r="BK34874" s="138"/>
      <c r="BL34874" s="138"/>
      <c r="BM34874" s="138"/>
    </row>
    <row r="34875" spans="62:65" ht="13" thickBot="1">
      <c r="BJ34875" s="138"/>
      <c r="BK34875" s="138"/>
      <c r="BL34875" s="138"/>
      <c r="BM34875" s="138"/>
    </row>
    <row r="34876" spans="62:65" ht="13" thickBot="1">
      <c r="BJ34876" s="138"/>
      <c r="BK34876" s="138"/>
      <c r="BL34876" s="138"/>
      <c r="BM34876" s="138"/>
    </row>
    <row r="34877" spans="62:65" ht="13" thickBot="1">
      <c r="BJ34877" s="138"/>
      <c r="BK34877" s="138"/>
      <c r="BL34877" s="138"/>
      <c r="BM34877" s="138"/>
    </row>
    <row r="34878" spans="62:65" ht="13" thickBot="1">
      <c r="BJ34878" s="138"/>
      <c r="BK34878" s="138"/>
      <c r="BL34878" s="138"/>
      <c r="BM34878" s="138"/>
    </row>
    <row r="34879" spans="62:65" ht="13" thickBot="1">
      <c r="BJ34879" s="138"/>
      <c r="BK34879" s="138"/>
      <c r="BL34879" s="138"/>
      <c r="BM34879" s="138"/>
    </row>
    <row r="34880" spans="62:65" ht="13" thickBot="1">
      <c r="BJ34880" s="138"/>
      <c r="BK34880" s="138"/>
      <c r="BL34880" s="138"/>
      <c r="BM34880" s="138"/>
    </row>
    <row r="34881" spans="62:65" ht="13" thickBot="1">
      <c r="BJ34881" s="138"/>
      <c r="BK34881" s="138"/>
      <c r="BL34881" s="138"/>
      <c r="BM34881" s="138"/>
    </row>
    <row r="34882" spans="62:65" ht="13" thickBot="1">
      <c r="BJ34882" s="138"/>
      <c r="BK34882" s="138"/>
      <c r="BL34882" s="138"/>
      <c r="BM34882" s="138"/>
    </row>
    <row r="34883" spans="62:65" ht="13" thickBot="1">
      <c r="BJ34883" s="138"/>
      <c r="BK34883" s="138"/>
      <c r="BL34883" s="138"/>
      <c r="BM34883" s="138"/>
    </row>
    <row r="34884" spans="62:65" ht="13" thickBot="1">
      <c r="BJ34884" s="138"/>
      <c r="BK34884" s="138"/>
      <c r="BL34884" s="138"/>
      <c r="BM34884" s="138"/>
    </row>
    <row r="34885" spans="62:65" ht="13" thickBot="1">
      <c r="BJ34885" s="138"/>
      <c r="BK34885" s="138"/>
      <c r="BL34885" s="138"/>
      <c r="BM34885" s="138"/>
    </row>
    <row r="34886" spans="62:65" ht="13" thickBot="1">
      <c r="BJ34886" s="138"/>
      <c r="BK34886" s="138"/>
      <c r="BL34886" s="138"/>
      <c r="BM34886" s="138"/>
    </row>
    <row r="34887" spans="62:65" ht="13" thickBot="1">
      <c r="BJ34887" s="138"/>
      <c r="BK34887" s="138"/>
      <c r="BL34887" s="138"/>
      <c r="BM34887" s="138"/>
    </row>
    <row r="34888" spans="62:65" ht="13" thickBot="1">
      <c r="BJ34888" s="138"/>
      <c r="BK34888" s="138"/>
      <c r="BL34888" s="138"/>
      <c r="BM34888" s="138"/>
    </row>
    <row r="34889" spans="62:65" ht="13" thickBot="1">
      <c r="BJ34889" s="138"/>
      <c r="BK34889" s="138"/>
      <c r="BL34889" s="138"/>
      <c r="BM34889" s="138"/>
    </row>
    <row r="34890" spans="62:65" ht="13" thickBot="1">
      <c r="BJ34890" s="138"/>
      <c r="BK34890" s="138"/>
      <c r="BL34890" s="138"/>
      <c r="BM34890" s="138"/>
    </row>
    <row r="34891" spans="62:65" ht="13" thickBot="1">
      <c r="BJ34891" s="138"/>
      <c r="BK34891" s="138"/>
      <c r="BL34891" s="138"/>
      <c r="BM34891" s="138"/>
    </row>
    <row r="34892" spans="62:65" ht="13" thickBot="1">
      <c r="BJ34892" s="138"/>
      <c r="BK34892" s="138"/>
      <c r="BL34892" s="138"/>
      <c r="BM34892" s="138"/>
    </row>
    <row r="34893" spans="62:65" ht="13" thickBot="1">
      <c r="BJ34893" s="138"/>
      <c r="BK34893" s="138"/>
      <c r="BL34893" s="138"/>
      <c r="BM34893" s="138"/>
    </row>
    <row r="34894" spans="62:65" ht="13" thickBot="1">
      <c r="BJ34894" s="138"/>
      <c r="BK34894" s="138"/>
      <c r="BL34894" s="138"/>
      <c r="BM34894" s="138"/>
    </row>
    <row r="34895" spans="62:65" ht="13" thickBot="1">
      <c r="BJ34895" s="138"/>
      <c r="BK34895" s="138"/>
      <c r="BL34895" s="138"/>
      <c r="BM34895" s="138"/>
    </row>
    <row r="34896" spans="62:65" ht="13" thickBot="1">
      <c r="BJ34896" s="138"/>
      <c r="BK34896" s="138"/>
      <c r="BL34896" s="138"/>
      <c r="BM34896" s="138"/>
    </row>
    <row r="34897" spans="62:65" ht="13" thickBot="1">
      <c r="BJ34897" s="138"/>
      <c r="BK34897" s="138"/>
      <c r="BL34897" s="138"/>
      <c r="BM34897" s="138"/>
    </row>
    <row r="34898" spans="62:65" ht="13" thickBot="1">
      <c r="BJ34898" s="138"/>
      <c r="BK34898" s="138"/>
      <c r="BL34898" s="138"/>
      <c r="BM34898" s="138"/>
    </row>
    <row r="34899" spans="62:65" ht="13" thickBot="1">
      <c r="BJ34899" s="138"/>
      <c r="BK34899" s="138"/>
      <c r="BL34899" s="138"/>
      <c r="BM34899" s="138"/>
    </row>
    <row r="34900" spans="62:65" ht="13" thickBot="1">
      <c r="BJ34900" s="138"/>
      <c r="BK34900" s="138"/>
      <c r="BL34900" s="138"/>
      <c r="BM34900" s="138"/>
    </row>
    <row r="34901" spans="62:65" ht="13" thickBot="1">
      <c r="BJ34901" s="138"/>
      <c r="BK34901" s="138"/>
      <c r="BL34901" s="138"/>
      <c r="BM34901" s="138"/>
    </row>
    <row r="34902" spans="62:65" ht="13" thickBot="1">
      <c r="BJ34902" s="138"/>
      <c r="BK34902" s="138"/>
      <c r="BL34902" s="138"/>
      <c r="BM34902" s="138"/>
    </row>
    <row r="34903" spans="62:65" ht="13" thickBot="1">
      <c r="BJ34903" s="138"/>
      <c r="BK34903" s="138"/>
      <c r="BL34903" s="138"/>
      <c r="BM34903" s="138"/>
    </row>
    <row r="34904" spans="62:65" ht="13" thickBot="1">
      <c r="BJ34904" s="138"/>
      <c r="BK34904" s="138"/>
      <c r="BL34904" s="138"/>
      <c r="BM34904" s="138"/>
    </row>
    <row r="34905" spans="62:65" ht="13" thickBot="1">
      <c r="BJ34905" s="138"/>
      <c r="BK34905" s="138"/>
      <c r="BL34905" s="138"/>
      <c r="BM34905" s="138"/>
    </row>
    <row r="34906" spans="62:65" ht="13" thickBot="1">
      <c r="BJ34906" s="138"/>
      <c r="BK34906" s="138"/>
      <c r="BL34906" s="138"/>
      <c r="BM34906" s="138"/>
    </row>
    <row r="34907" spans="62:65" ht="13" thickBot="1">
      <c r="BJ34907" s="138"/>
      <c r="BK34907" s="138"/>
      <c r="BL34907" s="138"/>
      <c r="BM34907" s="138"/>
    </row>
    <row r="34908" spans="62:65" ht="13" thickBot="1">
      <c r="BJ34908" s="138"/>
      <c r="BK34908" s="138"/>
      <c r="BL34908" s="138"/>
      <c r="BM34908" s="138"/>
    </row>
    <row r="34909" spans="62:65" ht="13" thickBot="1">
      <c r="BJ34909" s="138"/>
      <c r="BK34909" s="138"/>
      <c r="BL34909" s="138"/>
      <c r="BM34909" s="138"/>
    </row>
    <row r="34910" spans="62:65" ht="13" thickBot="1">
      <c r="BJ34910" s="138"/>
      <c r="BK34910" s="138"/>
      <c r="BL34910" s="138"/>
      <c r="BM34910" s="138"/>
    </row>
    <row r="34911" spans="62:65" ht="13" thickBot="1">
      <c r="BJ34911" s="138"/>
      <c r="BK34911" s="138"/>
      <c r="BL34911" s="138"/>
      <c r="BM34911" s="138"/>
    </row>
    <row r="34912" spans="62:65" ht="13" thickBot="1">
      <c r="BJ34912" s="138"/>
      <c r="BK34912" s="138"/>
      <c r="BL34912" s="138"/>
      <c r="BM34912" s="138"/>
    </row>
    <row r="34913" spans="62:65" ht="13" thickBot="1">
      <c r="BJ34913" s="138"/>
      <c r="BK34913" s="138"/>
      <c r="BL34913" s="138"/>
      <c r="BM34913" s="138"/>
    </row>
    <row r="34914" spans="62:65" ht="13" thickBot="1">
      <c r="BJ34914" s="138"/>
      <c r="BK34914" s="138"/>
      <c r="BL34914" s="138"/>
      <c r="BM34914" s="138"/>
    </row>
    <row r="34915" spans="62:65" ht="13" thickBot="1">
      <c r="BJ34915" s="138"/>
      <c r="BK34915" s="138"/>
      <c r="BL34915" s="138"/>
      <c r="BM34915" s="138"/>
    </row>
    <row r="34916" spans="62:65" ht="13" thickBot="1">
      <c r="BJ34916" s="138"/>
      <c r="BK34916" s="138"/>
      <c r="BL34916" s="138"/>
      <c r="BM34916" s="138"/>
    </row>
    <row r="34917" spans="62:65" ht="13" thickBot="1">
      <c r="BJ34917" s="138"/>
      <c r="BK34917" s="138"/>
      <c r="BL34917" s="138"/>
      <c r="BM34917" s="138"/>
    </row>
    <row r="34918" spans="62:65" ht="13" thickBot="1">
      <c r="BJ34918" s="138"/>
      <c r="BK34918" s="138"/>
      <c r="BL34918" s="138"/>
      <c r="BM34918" s="138"/>
    </row>
    <row r="34919" spans="62:65" ht="13" thickBot="1">
      <c r="BJ34919" s="138"/>
      <c r="BK34919" s="138"/>
      <c r="BL34919" s="138"/>
      <c r="BM34919" s="138"/>
    </row>
    <row r="34920" spans="62:65" ht="13" thickBot="1">
      <c r="BJ34920" s="138"/>
      <c r="BK34920" s="138"/>
      <c r="BL34920" s="138"/>
      <c r="BM34920" s="138"/>
    </row>
    <row r="34921" spans="62:65" ht="13" thickBot="1">
      <c r="BJ34921" s="138"/>
      <c r="BK34921" s="138"/>
      <c r="BL34921" s="138"/>
      <c r="BM34921" s="138"/>
    </row>
    <row r="34922" spans="62:65" ht="13" thickBot="1">
      <c r="BJ34922" s="138"/>
      <c r="BK34922" s="138"/>
      <c r="BL34922" s="138"/>
      <c r="BM34922" s="138"/>
    </row>
    <row r="34923" spans="62:65" ht="13" thickBot="1">
      <c r="BJ34923" s="138"/>
      <c r="BK34923" s="138"/>
      <c r="BL34923" s="138"/>
      <c r="BM34923" s="138"/>
    </row>
    <row r="34924" spans="62:65" ht="13" thickBot="1">
      <c r="BJ34924" s="138"/>
      <c r="BK34924" s="138"/>
      <c r="BL34924" s="138"/>
      <c r="BM34924" s="138"/>
    </row>
    <row r="34925" spans="62:65" ht="13" thickBot="1">
      <c r="BJ34925" s="138"/>
      <c r="BK34925" s="138"/>
      <c r="BL34925" s="138"/>
      <c r="BM34925" s="138"/>
    </row>
    <row r="34926" spans="62:65" ht="13" thickBot="1">
      <c r="BJ34926" s="138"/>
      <c r="BK34926" s="138"/>
      <c r="BL34926" s="138"/>
      <c r="BM34926" s="138"/>
    </row>
    <row r="34927" spans="62:65" ht="13" thickBot="1">
      <c r="BJ34927" s="138"/>
      <c r="BK34927" s="138"/>
      <c r="BL34927" s="138"/>
      <c r="BM34927" s="138"/>
    </row>
    <row r="34928" spans="62:65" ht="13" thickBot="1">
      <c r="BJ34928" s="138"/>
      <c r="BK34928" s="138"/>
      <c r="BL34928" s="138"/>
      <c r="BM34928" s="138"/>
    </row>
    <row r="34929" spans="62:65" ht="13" thickBot="1">
      <c r="BJ34929" s="138"/>
      <c r="BK34929" s="138"/>
      <c r="BL34929" s="138"/>
      <c r="BM34929" s="138"/>
    </row>
    <row r="34930" spans="62:65" ht="13" thickBot="1">
      <c r="BJ34930" s="138"/>
      <c r="BK34930" s="138"/>
      <c r="BL34930" s="138"/>
      <c r="BM34930" s="138"/>
    </row>
    <row r="34931" spans="62:65" ht="13" thickBot="1">
      <c r="BJ34931" s="138"/>
      <c r="BK34931" s="138"/>
      <c r="BL34931" s="138"/>
      <c r="BM34931" s="138"/>
    </row>
    <row r="34932" spans="62:65" ht="13" thickBot="1">
      <c r="BJ34932" s="138"/>
      <c r="BK34932" s="138"/>
      <c r="BL34932" s="138"/>
      <c r="BM34932" s="138"/>
    </row>
    <row r="34933" spans="62:65" ht="13" thickBot="1">
      <c r="BJ34933" s="138"/>
      <c r="BK34933" s="138"/>
      <c r="BL34933" s="138"/>
      <c r="BM34933" s="138"/>
    </row>
    <row r="34934" spans="62:65" ht="13" thickBot="1">
      <c r="BJ34934" s="138"/>
      <c r="BK34934" s="138"/>
      <c r="BL34934" s="138"/>
      <c r="BM34934" s="138"/>
    </row>
    <row r="34935" spans="62:65" ht="13" thickBot="1">
      <c r="BJ34935" s="138"/>
      <c r="BK34935" s="138"/>
      <c r="BL34935" s="138"/>
      <c r="BM34935" s="138"/>
    </row>
    <row r="34936" spans="62:65" ht="13" thickBot="1">
      <c r="BJ34936" s="138"/>
      <c r="BK34936" s="138"/>
      <c r="BL34936" s="138"/>
      <c r="BM34936" s="138"/>
    </row>
    <row r="34937" spans="62:65" ht="13" thickBot="1">
      <c r="BJ34937" s="138"/>
      <c r="BK34937" s="138"/>
      <c r="BL34937" s="138"/>
      <c r="BM34937" s="138"/>
    </row>
    <row r="34938" spans="62:65" ht="13" thickBot="1">
      <c r="BJ34938" s="138"/>
      <c r="BK34938" s="138"/>
      <c r="BL34938" s="138"/>
      <c r="BM34938" s="138"/>
    </row>
    <row r="34939" spans="62:65" ht="13" thickBot="1">
      <c r="BJ34939" s="138"/>
      <c r="BK34939" s="138"/>
      <c r="BL34939" s="138"/>
      <c r="BM34939" s="138"/>
    </row>
    <row r="34940" spans="62:65" ht="13" thickBot="1">
      <c r="BJ34940" s="138"/>
      <c r="BK34940" s="138"/>
      <c r="BL34940" s="138"/>
      <c r="BM34940" s="138"/>
    </row>
    <row r="34941" spans="62:65" ht="13" thickBot="1">
      <c r="BJ34941" s="138"/>
      <c r="BK34941" s="138"/>
      <c r="BL34941" s="138"/>
      <c r="BM34941" s="138"/>
    </row>
    <row r="34942" spans="62:65" ht="13" thickBot="1">
      <c r="BJ34942" s="138"/>
      <c r="BK34942" s="138"/>
      <c r="BL34942" s="138"/>
      <c r="BM34942" s="138"/>
    </row>
    <row r="34943" spans="62:65" ht="13" thickBot="1">
      <c r="BJ34943" s="138"/>
      <c r="BK34943" s="138"/>
      <c r="BL34943" s="138"/>
      <c r="BM34943" s="138"/>
    </row>
    <row r="34944" spans="62:65" ht="13" thickBot="1">
      <c r="BJ34944" s="138"/>
      <c r="BK34944" s="138"/>
      <c r="BL34944" s="138"/>
      <c r="BM34944" s="138"/>
    </row>
    <row r="34945" spans="62:65" ht="13" thickBot="1">
      <c r="BJ34945" s="138"/>
      <c r="BK34945" s="138"/>
      <c r="BL34945" s="138"/>
      <c r="BM34945" s="138"/>
    </row>
    <row r="34946" spans="62:65" ht="13" thickBot="1">
      <c r="BJ34946" s="138"/>
      <c r="BK34946" s="138"/>
      <c r="BL34946" s="138"/>
      <c r="BM34946" s="138"/>
    </row>
    <row r="34947" spans="62:65" ht="13" thickBot="1">
      <c r="BJ34947" s="138"/>
      <c r="BK34947" s="138"/>
      <c r="BL34947" s="138"/>
      <c r="BM34947" s="138"/>
    </row>
    <row r="34948" spans="62:65" ht="13" thickBot="1">
      <c r="BJ34948" s="138"/>
      <c r="BK34948" s="138"/>
      <c r="BL34948" s="138"/>
      <c r="BM34948" s="138"/>
    </row>
    <row r="34949" spans="62:65" ht="13" thickBot="1">
      <c r="BJ34949" s="138"/>
      <c r="BK34949" s="138"/>
      <c r="BL34949" s="138"/>
      <c r="BM34949" s="138"/>
    </row>
    <row r="34950" spans="62:65" ht="13" thickBot="1">
      <c r="BJ34950" s="138"/>
      <c r="BK34950" s="138"/>
      <c r="BL34950" s="138"/>
      <c r="BM34950" s="138"/>
    </row>
    <row r="34951" spans="62:65" ht="13" thickBot="1">
      <c r="BJ34951" s="138"/>
      <c r="BK34951" s="138"/>
      <c r="BL34951" s="138"/>
      <c r="BM34951" s="138"/>
    </row>
    <row r="34952" spans="62:65" ht="13" thickBot="1">
      <c r="BJ34952" s="138"/>
      <c r="BK34952" s="138"/>
      <c r="BL34952" s="138"/>
      <c r="BM34952" s="138"/>
    </row>
    <row r="34953" spans="62:65" ht="13" thickBot="1">
      <c r="BJ34953" s="138"/>
      <c r="BK34953" s="138"/>
      <c r="BL34953" s="138"/>
      <c r="BM34953" s="138"/>
    </row>
    <row r="34954" spans="62:65" ht="13" thickBot="1">
      <c r="BJ34954" s="138"/>
      <c r="BK34954" s="138"/>
      <c r="BL34954" s="138"/>
      <c r="BM34954" s="138"/>
    </row>
    <row r="34955" spans="62:65" ht="13" thickBot="1">
      <c r="BJ34955" s="138"/>
      <c r="BK34955" s="138"/>
      <c r="BL34955" s="138"/>
      <c r="BM34955" s="138"/>
    </row>
    <row r="34956" spans="62:65" ht="13" thickBot="1">
      <c r="BJ34956" s="138"/>
      <c r="BK34956" s="138"/>
      <c r="BL34956" s="138"/>
      <c r="BM34956" s="138"/>
    </row>
    <row r="34957" spans="62:65" ht="13" thickBot="1">
      <c r="BJ34957" s="138"/>
      <c r="BK34957" s="138"/>
      <c r="BL34957" s="138"/>
      <c r="BM34957" s="138"/>
    </row>
    <row r="34958" spans="62:65" ht="13" thickBot="1">
      <c r="BJ34958" s="138"/>
      <c r="BK34958" s="138"/>
      <c r="BL34958" s="138"/>
      <c r="BM34958" s="138"/>
    </row>
    <row r="34959" spans="62:65" ht="13" thickBot="1">
      <c r="BJ34959" s="138"/>
      <c r="BK34959" s="138"/>
      <c r="BL34959" s="138"/>
      <c r="BM34959" s="138"/>
    </row>
    <row r="34960" spans="62:65" ht="13" thickBot="1">
      <c r="BJ34960" s="138"/>
      <c r="BK34960" s="138"/>
      <c r="BL34960" s="138"/>
      <c r="BM34960" s="138"/>
    </row>
    <row r="34961" spans="62:65" ht="13" thickBot="1">
      <c r="BJ34961" s="138"/>
      <c r="BK34961" s="138"/>
      <c r="BL34961" s="138"/>
      <c r="BM34961" s="138"/>
    </row>
    <row r="34962" spans="62:65" ht="13" thickBot="1">
      <c r="BJ34962" s="138"/>
      <c r="BK34962" s="138"/>
      <c r="BL34962" s="138"/>
      <c r="BM34962" s="138"/>
    </row>
    <row r="34963" spans="62:65" ht="13" thickBot="1">
      <c r="BJ34963" s="138"/>
      <c r="BK34963" s="138"/>
      <c r="BL34963" s="138"/>
      <c r="BM34963" s="138"/>
    </row>
    <row r="34964" spans="62:65" ht="13" thickBot="1">
      <c r="BJ34964" s="138"/>
      <c r="BK34964" s="138"/>
      <c r="BL34964" s="138"/>
      <c r="BM34964" s="138"/>
    </row>
    <row r="34965" spans="62:65" ht="13" thickBot="1">
      <c r="BJ34965" s="138"/>
      <c r="BK34965" s="138"/>
      <c r="BL34965" s="138"/>
      <c r="BM34965" s="138"/>
    </row>
    <row r="34966" spans="62:65" ht="13" thickBot="1">
      <c r="BJ34966" s="138"/>
      <c r="BK34966" s="138"/>
      <c r="BL34966" s="138"/>
      <c r="BM34966" s="138"/>
    </row>
    <row r="34967" spans="62:65" ht="13" thickBot="1">
      <c r="BJ34967" s="138"/>
      <c r="BK34967" s="138"/>
      <c r="BL34967" s="138"/>
      <c r="BM34967" s="138"/>
    </row>
    <row r="34968" spans="62:65" ht="13" thickBot="1">
      <c r="BJ34968" s="138"/>
      <c r="BK34968" s="138"/>
      <c r="BL34968" s="138"/>
      <c r="BM34968" s="138"/>
    </row>
    <row r="34969" spans="62:65" ht="13" thickBot="1">
      <c r="BJ34969" s="138"/>
      <c r="BK34969" s="138"/>
      <c r="BL34969" s="138"/>
      <c r="BM34969" s="138"/>
    </row>
    <row r="34970" spans="62:65" ht="13" thickBot="1">
      <c r="BJ34970" s="138"/>
      <c r="BK34970" s="138"/>
      <c r="BL34970" s="138"/>
      <c r="BM34970" s="138"/>
    </row>
    <row r="34971" spans="62:65" ht="13" thickBot="1">
      <c r="BJ34971" s="138"/>
      <c r="BK34971" s="138"/>
      <c r="BL34971" s="138"/>
      <c r="BM34971" s="138"/>
    </row>
    <row r="34972" spans="62:65" ht="13" thickBot="1">
      <c r="BJ34972" s="138"/>
      <c r="BK34972" s="138"/>
      <c r="BL34972" s="138"/>
      <c r="BM34972" s="138"/>
    </row>
    <row r="34973" spans="62:65" ht="13" thickBot="1">
      <c r="BJ34973" s="138"/>
      <c r="BK34973" s="138"/>
      <c r="BL34973" s="138"/>
      <c r="BM34973" s="138"/>
    </row>
    <row r="34974" spans="62:65" ht="13" thickBot="1">
      <c r="BJ34974" s="138"/>
      <c r="BK34974" s="138"/>
      <c r="BL34974" s="138"/>
      <c r="BM34974" s="138"/>
    </row>
    <row r="34975" spans="62:65" ht="13" thickBot="1">
      <c r="BJ34975" s="138"/>
      <c r="BK34975" s="138"/>
      <c r="BL34975" s="138"/>
      <c r="BM34975" s="138"/>
    </row>
    <row r="34976" spans="62:65" ht="13" thickBot="1">
      <c r="BJ34976" s="138"/>
      <c r="BK34976" s="138"/>
      <c r="BL34976" s="138"/>
      <c r="BM34976" s="138"/>
    </row>
    <row r="34977" spans="62:65" ht="13" thickBot="1">
      <c r="BJ34977" s="138"/>
      <c r="BK34977" s="138"/>
      <c r="BL34977" s="138"/>
      <c r="BM34977" s="138"/>
    </row>
    <row r="34978" spans="62:65" ht="13" thickBot="1">
      <c r="BJ34978" s="138"/>
      <c r="BK34978" s="138"/>
      <c r="BL34978" s="138"/>
      <c r="BM34978" s="138"/>
    </row>
    <row r="34979" spans="62:65" ht="13" thickBot="1">
      <c r="BJ34979" s="138"/>
      <c r="BK34979" s="138"/>
      <c r="BL34979" s="138"/>
      <c r="BM34979" s="138"/>
    </row>
    <row r="34980" spans="62:65" ht="13" thickBot="1">
      <c r="BJ34980" s="138"/>
      <c r="BK34980" s="138"/>
      <c r="BL34980" s="138"/>
      <c r="BM34980" s="138"/>
    </row>
    <row r="34981" spans="62:65" ht="13" thickBot="1">
      <c r="BJ34981" s="138"/>
      <c r="BK34981" s="138"/>
      <c r="BL34981" s="138"/>
      <c r="BM34981" s="138"/>
    </row>
    <row r="34982" spans="62:65" ht="13" thickBot="1">
      <c r="BJ34982" s="138"/>
      <c r="BK34982" s="138"/>
      <c r="BL34982" s="138"/>
      <c r="BM34982" s="138"/>
    </row>
    <row r="34983" spans="62:65" ht="13" thickBot="1">
      <c r="BJ34983" s="138"/>
      <c r="BK34983" s="138"/>
      <c r="BL34983" s="138"/>
      <c r="BM34983" s="138"/>
    </row>
    <row r="34984" spans="62:65" ht="13" thickBot="1">
      <c r="BJ34984" s="138"/>
      <c r="BK34984" s="138"/>
      <c r="BL34984" s="138"/>
      <c r="BM34984" s="138"/>
    </row>
    <row r="34985" spans="62:65" ht="13" thickBot="1">
      <c r="BJ34985" s="138"/>
      <c r="BK34985" s="138"/>
      <c r="BL34985" s="138"/>
      <c r="BM34985" s="138"/>
    </row>
    <row r="34986" spans="62:65" ht="13" thickBot="1">
      <c r="BJ34986" s="138"/>
      <c r="BK34986" s="138"/>
      <c r="BL34986" s="138"/>
      <c r="BM34986" s="138"/>
    </row>
    <row r="34987" spans="62:65" ht="13" thickBot="1">
      <c r="BJ34987" s="138"/>
      <c r="BK34987" s="138"/>
      <c r="BL34987" s="138"/>
      <c r="BM34987" s="138"/>
    </row>
    <row r="34988" spans="62:65" ht="13" thickBot="1">
      <c r="BJ34988" s="138"/>
      <c r="BK34988" s="138"/>
      <c r="BL34988" s="138"/>
      <c r="BM34988" s="138"/>
    </row>
    <row r="34989" spans="62:65" ht="13" thickBot="1">
      <c r="BJ34989" s="138"/>
      <c r="BK34989" s="138"/>
      <c r="BL34989" s="138"/>
      <c r="BM34989" s="138"/>
    </row>
    <row r="34990" spans="62:65" ht="13" thickBot="1">
      <c r="BJ34990" s="138"/>
      <c r="BK34990" s="138"/>
      <c r="BL34990" s="138"/>
      <c r="BM34990" s="138"/>
    </row>
    <row r="34991" spans="62:65" ht="13" thickBot="1">
      <c r="BJ34991" s="138"/>
      <c r="BK34991" s="138"/>
      <c r="BL34991" s="138"/>
      <c r="BM34991" s="138"/>
    </row>
    <row r="34992" spans="62:65" ht="13" thickBot="1">
      <c r="BJ34992" s="138"/>
      <c r="BK34992" s="138"/>
      <c r="BL34992" s="138"/>
      <c r="BM34992" s="138"/>
    </row>
    <row r="34993" spans="62:65" ht="13" thickBot="1">
      <c r="BJ34993" s="138"/>
      <c r="BK34993" s="138"/>
      <c r="BL34993" s="138"/>
      <c r="BM34993" s="138"/>
    </row>
    <row r="34994" spans="62:65" ht="13" thickBot="1">
      <c r="BJ34994" s="138"/>
      <c r="BK34994" s="138"/>
      <c r="BL34994" s="138"/>
      <c r="BM34994" s="138"/>
    </row>
    <row r="34995" spans="62:65" ht="13" thickBot="1">
      <c r="BJ34995" s="138"/>
      <c r="BK34995" s="138"/>
      <c r="BL34995" s="138"/>
      <c r="BM34995" s="138"/>
    </row>
    <row r="34996" spans="62:65" ht="13" thickBot="1">
      <c r="BJ34996" s="138"/>
      <c r="BK34996" s="138"/>
      <c r="BL34996" s="138"/>
      <c r="BM34996" s="138"/>
    </row>
    <row r="34997" spans="62:65" ht="13" thickBot="1">
      <c r="BJ34997" s="138"/>
      <c r="BK34997" s="138"/>
      <c r="BL34997" s="138"/>
      <c r="BM34997" s="138"/>
    </row>
    <row r="34998" spans="62:65" ht="13" thickBot="1">
      <c r="BJ34998" s="138"/>
      <c r="BK34998" s="138"/>
      <c r="BL34998" s="138"/>
      <c r="BM34998" s="138"/>
    </row>
    <row r="34999" spans="62:65" ht="13" thickBot="1">
      <c r="BJ34999" s="138"/>
      <c r="BK34999" s="138"/>
      <c r="BL34999" s="138"/>
      <c r="BM34999" s="138"/>
    </row>
    <row r="35000" spans="62:65" ht="13" thickBot="1">
      <c r="BJ35000" s="138"/>
      <c r="BK35000" s="138"/>
      <c r="BL35000" s="138"/>
      <c r="BM35000" s="138"/>
    </row>
    <row r="35001" spans="62:65" ht="13" thickBot="1">
      <c r="BJ35001" s="138"/>
      <c r="BK35001" s="138"/>
      <c r="BL35001" s="138"/>
      <c r="BM35001" s="138"/>
    </row>
    <row r="35002" spans="62:65" ht="13" thickBot="1">
      <c r="BJ35002" s="138"/>
      <c r="BK35002" s="138"/>
      <c r="BL35002" s="138"/>
      <c r="BM35002" s="138"/>
    </row>
    <row r="35003" spans="62:65" ht="13" thickBot="1">
      <c r="BJ35003" s="138"/>
      <c r="BK35003" s="138"/>
      <c r="BL35003" s="138"/>
      <c r="BM35003" s="138"/>
    </row>
    <row r="35004" spans="62:65" ht="13" thickBot="1">
      <c r="BJ35004" s="138"/>
      <c r="BK35004" s="138"/>
      <c r="BL35004" s="138"/>
      <c r="BM35004" s="138"/>
    </row>
    <row r="35005" spans="62:65" ht="13" thickBot="1">
      <c r="BJ35005" s="138"/>
      <c r="BK35005" s="138"/>
      <c r="BL35005" s="138"/>
      <c r="BM35005" s="138"/>
    </row>
    <row r="35006" spans="62:65" ht="13" thickBot="1">
      <c r="BJ35006" s="138"/>
      <c r="BK35006" s="138"/>
      <c r="BL35006" s="138"/>
      <c r="BM35006" s="138"/>
    </row>
    <row r="35007" spans="62:65" ht="13" thickBot="1">
      <c r="BJ35007" s="138"/>
      <c r="BK35007" s="138"/>
      <c r="BL35007" s="138"/>
      <c r="BM35007" s="138"/>
    </row>
    <row r="35008" spans="62:65" ht="13" thickBot="1">
      <c r="BJ35008" s="138"/>
      <c r="BK35008" s="138"/>
      <c r="BL35008" s="138"/>
      <c r="BM35008" s="138"/>
    </row>
    <row r="35009" spans="62:65" ht="13" thickBot="1">
      <c r="BJ35009" s="138"/>
      <c r="BK35009" s="138"/>
      <c r="BL35009" s="138"/>
      <c r="BM35009" s="138"/>
    </row>
    <row r="35010" spans="62:65" ht="13" thickBot="1">
      <c r="BJ35010" s="138"/>
      <c r="BK35010" s="138"/>
      <c r="BL35010" s="138"/>
      <c r="BM35010" s="138"/>
    </row>
    <row r="35011" spans="62:65" ht="13" thickBot="1">
      <c r="BJ35011" s="138"/>
      <c r="BK35011" s="138"/>
      <c r="BL35011" s="138"/>
      <c r="BM35011" s="138"/>
    </row>
    <row r="35012" spans="62:65" ht="13" thickBot="1">
      <c r="BJ35012" s="138"/>
      <c r="BK35012" s="138"/>
      <c r="BL35012" s="138"/>
      <c r="BM35012" s="138"/>
    </row>
    <row r="35013" spans="62:65" ht="13" thickBot="1">
      <c r="BJ35013" s="138"/>
      <c r="BK35013" s="138"/>
      <c r="BL35013" s="138"/>
      <c r="BM35013" s="138"/>
    </row>
    <row r="35014" spans="62:65" ht="13" thickBot="1">
      <c r="BJ35014" s="138"/>
      <c r="BK35014" s="138"/>
      <c r="BL35014" s="138"/>
      <c r="BM35014" s="138"/>
    </row>
    <row r="35015" spans="62:65" ht="13" thickBot="1">
      <c r="BJ35015" s="138"/>
      <c r="BK35015" s="138"/>
      <c r="BL35015" s="138"/>
      <c r="BM35015" s="138"/>
    </row>
    <row r="35016" spans="62:65" ht="13" thickBot="1">
      <c r="BJ35016" s="138"/>
      <c r="BK35016" s="138"/>
      <c r="BL35016" s="138"/>
      <c r="BM35016" s="138"/>
    </row>
    <row r="35017" spans="62:65" ht="13" thickBot="1">
      <c r="BJ35017" s="138"/>
      <c r="BK35017" s="138"/>
      <c r="BL35017" s="138"/>
      <c r="BM35017" s="138"/>
    </row>
    <row r="35018" spans="62:65" ht="13" thickBot="1">
      <c r="BJ35018" s="138"/>
      <c r="BK35018" s="138"/>
      <c r="BL35018" s="138"/>
      <c r="BM35018" s="138"/>
    </row>
    <row r="35019" spans="62:65" ht="13" thickBot="1">
      <c r="BJ35019" s="138"/>
      <c r="BK35019" s="138"/>
      <c r="BL35019" s="138"/>
      <c r="BM35019" s="138"/>
    </row>
    <row r="35020" spans="62:65" ht="13" thickBot="1">
      <c r="BJ35020" s="138"/>
      <c r="BK35020" s="138"/>
      <c r="BL35020" s="138"/>
      <c r="BM35020" s="138"/>
    </row>
    <row r="35021" spans="62:65" ht="13" thickBot="1">
      <c r="BJ35021" s="138"/>
      <c r="BK35021" s="138"/>
      <c r="BL35021" s="138"/>
      <c r="BM35021" s="138"/>
    </row>
    <row r="35022" spans="62:65" ht="13" thickBot="1">
      <c r="BJ35022" s="138"/>
      <c r="BK35022" s="138"/>
      <c r="BL35022" s="138"/>
      <c r="BM35022" s="138"/>
    </row>
    <row r="35023" spans="62:65" ht="13" thickBot="1">
      <c r="BJ35023" s="138"/>
      <c r="BK35023" s="138"/>
      <c r="BL35023" s="138"/>
      <c r="BM35023" s="138"/>
    </row>
    <row r="35024" spans="62:65" ht="13" thickBot="1">
      <c r="BJ35024" s="138"/>
      <c r="BK35024" s="138"/>
      <c r="BL35024" s="138"/>
      <c r="BM35024" s="138"/>
    </row>
    <row r="35025" spans="62:65" ht="13" thickBot="1">
      <c r="BJ35025" s="138"/>
      <c r="BK35025" s="138"/>
      <c r="BL35025" s="138"/>
      <c r="BM35025" s="138"/>
    </row>
    <row r="35026" spans="62:65" ht="13" thickBot="1">
      <c r="BJ35026" s="138"/>
      <c r="BK35026" s="138"/>
      <c r="BL35026" s="138"/>
      <c r="BM35026" s="138"/>
    </row>
    <row r="35027" spans="62:65" ht="13" thickBot="1">
      <c r="BJ35027" s="138"/>
      <c r="BK35027" s="138"/>
      <c r="BL35027" s="138"/>
      <c r="BM35027" s="138"/>
    </row>
    <row r="35028" spans="62:65" ht="13" thickBot="1">
      <c r="BJ35028" s="138"/>
      <c r="BK35028" s="138"/>
      <c r="BL35028" s="138"/>
      <c r="BM35028" s="138"/>
    </row>
    <row r="35029" spans="62:65" ht="13" thickBot="1">
      <c r="BJ35029" s="138"/>
      <c r="BK35029" s="138"/>
      <c r="BL35029" s="138"/>
      <c r="BM35029" s="138"/>
    </row>
    <row r="35030" spans="62:65" ht="13" thickBot="1">
      <c r="BJ35030" s="138"/>
      <c r="BK35030" s="138"/>
      <c r="BL35030" s="138"/>
      <c r="BM35030" s="138"/>
    </row>
    <row r="35031" spans="62:65" ht="13" thickBot="1">
      <c r="BJ35031" s="138"/>
      <c r="BK35031" s="138"/>
      <c r="BL35031" s="138"/>
      <c r="BM35031" s="138"/>
    </row>
    <row r="35032" spans="62:65" ht="13" thickBot="1">
      <c r="BJ35032" s="138"/>
      <c r="BK35032" s="138"/>
      <c r="BL35032" s="138"/>
      <c r="BM35032" s="138"/>
    </row>
    <row r="35033" spans="62:65" ht="13" thickBot="1">
      <c r="BJ35033" s="138"/>
      <c r="BK35033" s="138"/>
      <c r="BL35033" s="138"/>
      <c r="BM35033" s="138"/>
    </row>
    <row r="35034" spans="62:65" ht="13" thickBot="1">
      <c r="BJ35034" s="138"/>
      <c r="BK35034" s="138"/>
      <c r="BL35034" s="138"/>
      <c r="BM35034" s="138"/>
    </row>
    <row r="35035" spans="62:65" ht="13" thickBot="1">
      <c r="BJ35035" s="138"/>
      <c r="BK35035" s="138"/>
      <c r="BL35035" s="138"/>
      <c r="BM35035" s="138"/>
    </row>
    <row r="35036" spans="62:65" ht="13" thickBot="1">
      <c r="BJ35036" s="138"/>
      <c r="BK35036" s="138"/>
      <c r="BL35036" s="138"/>
      <c r="BM35036" s="138"/>
    </row>
    <row r="35037" spans="62:65" ht="13" thickBot="1">
      <c r="BJ35037" s="138"/>
      <c r="BK35037" s="138"/>
      <c r="BL35037" s="138"/>
      <c r="BM35037" s="138"/>
    </row>
    <row r="35038" spans="62:65" ht="13" thickBot="1">
      <c r="BJ35038" s="138"/>
      <c r="BK35038" s="138"/>
      <c r="BL35038" s="138"/>
      <c r="BM35038" s="138"/>
    </row>
    <row r="35039" spans="62:65" ht="13" thickBot="1">
      <c r="BJ35039" s="138"/>
      <c r="BK35039" s="138"/>
      <c r="BL35039" s="138"/>
      <c r="BM35039" s="138"/>
    </row>
    <row r="35040" spans="62:65" ht="13" thickBot="1">
      <c r="BJ35040" s="138"/>
      <c r="BK35040" s="138"/>
      <c r="BL35040" s="138"/>
      <c r="BM35040" s="138"/>
    </row>
    <row r="35041" spans="62:65" ht="13" thickBot="1">
      <c r="BJ35041" s="138"/>
      <c r="BK35041" s="138"/>
      <c r="BL35041" s="138"/>
      <c r="BM35041" s="138"/>
    </row>
    <row r="35042" spans="62:65" ht="13" thickBot="1">
      <c r="BJ35042" s="138"/>
      <c r="BK35042" s="138"/>
      <c r="BL35042" s="138"/>
      <c r="BM35042" s="138"/>
    </row>
    <row r="35043" spans="62:65" ht="13" thickBot="1">
      <c r="BJ35043" s="138"/>
      <c r="BK35043" s="138"/>
      <c r="BL35043" s="138"/>
      <c r="BM35043" s="138"/>
    </row>
    <row r="35044" spans="62:65" ht="13" thickBot="1">
      <c r="BJ35044" s="138"/>
      <c r="BK35044" s="138"/>
      <c r="BL35044" s="138"/>
      <c r="BM35044" s="138"/>
    </row>
    <row r="35045" spans="62:65" ht="13" thickBot="1">
      <c r="BJ35045" s="138"/>
      <c r="BK35045" s="138"/>
      <c r="BL35045" s="138"/>
      <c r="BM35045" s="138"/>
    </row>
    <row r="35046" spans="62:65" ht="13" thickBot="1">
      <c r="BJ35046" s="138"/>
      <c r="BK35046" s="138"/>
      <c r="BL35046" s="138"/>
      <c r="BM35046" s="138"/>
    </row>
    <row r="35047" spans="62:65" ht="13" thickBot="1">
      <c r="BJ35047" s="138"/>
      <c r="BK35047" s="138"/>
      <c r="BL35047" s="138"/>
      <c r="BM35047" s="138"/>
    </row>
    <row r="35048" spans="62:65" ht="13" thickBot="1">
      <c r="BJ35048" s="138"/>
      <c r="BK35048" s="138"/>
      <c r="BL35048" s="138"/>
      <c r="BM35048" s="138"/>
    </row>
    <row r="35049" spans="62:65" ht="13" thickBot="1">
      <c r="BJ35049" s="138"/>
      <c r="BK35049" s="138"/>
      <c r="BL35049" s="138"/>
      <c r="BM35049" s="138"/>
    </row>
    <row r="35050" spans="62:65" ht="13" thickBot="1">
      <c r="BJ35050" s="138"/>
      <c r="BK35050" s="138"/>
      <c r="BL35050" s="138"/>
      <c r="BM35050" s="138"/>
    </row>
    <row r="35051" spans="62:65" ht="13" thickBot="1">
      <c r="BJ35051" s="138"/>
      <c r="BK35051" s="138"/>
      <c r="BL35051" s="138"/>
      <c r="BM35051" s="138"/>
    </row>
    <row r="35052" spans="62:65" ht="13" thickBot="1">
      <c r="BJ35052" s="138"/>
      <c r="BK35052" s="138"/>
      <c r="BL35052" s="138"/>
      <c r="BM35052" s="138"/>
    </row>
    <row r="35053" spans="62:65" ht="13" thickBot="1">
      <c r="BJ35053" s="138"/>
      <c r="BK35053" s="138"/>
      <c r="BL35053" s="138"/>
      <c r="BM35053" s="138"/>
    </row>
    <row r="35054" spans="62:65" ht="13" thickBot="1">
      <c r="BJ35054" s="138"/>
      <c r="BK35054" s="138"/>
      <c r="BL35054" s="138"/>
      <c r="BM35054" s="138"/>
    </row>
    <row r="35055" spans="62:65" ht="13" thickBot="1">
      <c r="BJ35055" s="138"/>
      <c r="BK35055" s="138"/>
      <c r="BL35055" s="138"/>
      <c r="BM35055" s="138"/>
    </row>
    <row r="35056" spans="62:65" ht="13" thickBot="1">
      <c r="BJ35056" s="138"/>
      <c r="BK35056" s="138"/>
      <c r="BL35056" s="138"/>
      <c r="BM35056" s="138"/>
    </row>
    <row r="35057" spans="62:65" ht="13" thickBot="1">
      <c r="BJ35057" s="138"/>
      <c r="BK35057" s="138"/>
      <c r="BL35057" s="138"/>
      <c r="BM35057" s="138"/>
    </row>
    <row r="35058" spans="62:65" ht="13" thickBot="1">
      <c r="BJ35058" s="138"/>
      <c r="BK35058" s="138"/>
      <c r="BL35058" s="138"/>
      <c r="BM35058" s="138"/>
    </row>
    <row r="35059" spans="62:65" ht="13" thickBot="1">
      <c r="BJ35059" s="138"/>
      <c r="BK35059" s="138"/>
      <c r="BL35059" s="138"/>
      <c r="BM35059" s="138"/>
    </row>
    <row r="35060" spans="62:65" ht="13" thickBot="1">
      <c r="BJ35060" s="138"/>
      <c r="BK35060" s="138"/>
      <c r="BL35060" s="138"/>
      <c r="BM35060" s="138"/>
    </row>
    <row r="35061" spans="62:65" ht="13" thickBot="1">
      <c r="BJ35061" s="138"/>
      <c r="BK35061" s="138"/>
      <c r="BL35061" s="138"/>
      <c r="BM35061" s="138"/>
    </row>
    <row r="35062" spans="62:65" ht="13" thickBot="1">
      <c r="BJ35062" s="138"/>
      <c r="BK35062" s="138"/>
      <c r="BL35062" s="138"/>
      <c r="BM35062" s="138"/>
    </row>
    <row r="35063" spans="62:65" ht="13" thickBot="1">
      <c r="BJ35063" s="138"/>
      <c r="BK35063" s="138"/>
      <c r="BL35063" s="138"/>
      <c r="BM35063" s="138"/>
    </row>
    <row r="35064" spans="62:65" ht="13" thickBot="1">
      <c r="BJ35064" s="138"/>
      <c r="BK35064" s="138"/>
      <c r="BL35064" s="138"/>
      <c r="BM35064" s="138"/>
    </row>
    <row r="35065" spans="62:65" ht="13" thickBot="1">
      <c r="BJ35065" s="138"/>
      <c r="BK35065" s="138"/>
      <c r="BL35065" s="138"/>
      <c r="BM35065" s="138"/>
    </row>
    <row r="35066" spans="62:65" ht="13" thickBot="1">
      <c r="BJ35066" s="138"/>
      <c r="BK35066" s="138"/>
      <c r="BL35066" s="138"/>
      <c r="BM35066" s="138"/>
    </row>
    <row r="35067" spans="62:65" ht="13" thickBot="1">
      <c r="BJ35067" s="138"/>
      <c r="BK35067" s="138"/>
      <c r="BL35067" s="138"/>
      <c r="BM35067" s="138"/>
    </row>
    <row r="35068" spans="62:65" ht="13" thickBot="1">
      <c r="BJ35068" s="138"/>
      <c r="BK35068" s="138"/>
      <c r="BL35068" s="138"/>
      <c r="BM35068" s="138"/>
    </row>
    <row r="35069" spans="62:65" ht="13" thickBot="1">
      <c r="BJ35069" s="138"/>
      <c r="BK35069" s="138"/>
      <c r="BL35069" s="138"/>
      <c r="BM35069" s="138"/>
    </row>
    <row r="35070" spans="62:65" ht="13" thickBot="1">
      <c r="BJ35070" s="138"/>
      <c r="BK35070" s="138"/>
      <c r="BL35070" s="138"/>
      <c r="BM35070" s="138"/>
    </row>
    <row r="35071" spans="62:65" ht="13" thickBot="1">
      <c r="BJ35071" s="138"/>
      <c r="BK35071" s="138"/>
      <c r="BL35071" s="138"/>
      <c r="BM35071" s="138"/>
    </row>
    <row r="35072" spans="62:65" ht="13" thickBot="1">
      <c r="BJ35072" s="138"/>
      <c r="BK35072" s="138"/>
      <c r="BL35072" s="138"/>
      <c r="BM35072" s="138"/>
    </row>
    <row r="35073" spans="62:65" ht="13" thickBot="1">
      <c r="BJ35073" s="138"/>
      <c r="BK35073" s="138"/>
      <c r="BL35073" s="138"/>
      <c r="BM35073" s="138"/>
    </row>
    <row r="35074" spans="62:65" ht="13" thickBot="1">
      <c r="BJ35074" s="138"/>
      <c r="BK35074" s="138"/>
      <c r="BL35074" s="138"/>
      <c r="BM35074" s="138"/>
    </row>
    <row r="35075" spans="62:65" ht="13" thickBot="1">
      <c r="BJ35075" s="138"/>
      <c r="BK35075" s="138"/>
      <c r="BL35075" s="138"/>
      <c r="BM35075" s="138"/>
    </row>
    <row r="35076" spans="62:65" ht="13" thickBot="1">
      <c r="BJ35076" s="138"/>
      <c r="BK35076" s="138"/>
      <c r="BL35076" s="138"/>
      <c r="BM35076" s="138"/>
    </row>
    <row r="35077" spans="62:65" ht="13" thickBot="1">
      <c r="BJ35077" s="138"/>
      <c r="BK35077" s="138"/>
      <c r="BL35077" s="138"/>
      <c r="BM35077" s="138"/>
    </row>
    <row r="35078" spans="62:65" ht="13" thickBot="1">
      <c r="BJ35078" s="138"/>
      <c r="BK35078" s="138"/>
      <c r="BL35078" s="138"/>
      <c r="BM35078" s="138"/>
    </row>
    <row r="35079" spans="62:65" ht="13" thickBot="1">
      <c r="BJ35079" s="138"/>
      <c r="BK35079" s="138"/>
      <c r="BL35079" s="138"/>
      <c r="BM35079" s="138"/>
    </row>
    <row r="35080" spans="62:65" ht="13" thickBot="1">
      <c r="BJ35080" s="138"/>
      <c r="BK35080" s="138"/>
      <c r="BL35080" s="138"/>
      <c r="BM35080" s="138"/>
    </row>
    <row r="35081" spans="62:65" ht="13" thickBot="1">
      <c r="BJ35081" s="138"/>
      <c r="BK35081" s="138"/>
      <c r="BL35081" s="138"/>
      <c r="BM35081" s="138"/>
    </row>
    <row r="35082" spans="62:65" ht="13" thickBot="1">
      <c r="BJ35082" s="138"/>
      <c r="BK35082" s="138"/>
      <c r="BL35082" s="138"/>
      <c r="BM35082" s="138"/>
    </row>
    <row r="35083" spans="62:65" ht="13" thickBot="1">
      <c r="BJ35083" s="138"/>
      <c r="BK35083" s="138"/>
      <c r="BL35083" s="138"/>
      <c r="BM35083" s="138"/>
    </row>
    <row r="35084" spans="62:65" ht="13" thickBot="1">
      <c r="BJ35084" s="138"/>
      <c r="BK35084" s="138"/>
      <c r="BL35084" s="138"/>
      <c r="BM35084" s="138"/>
    </row>
    <row r="35085" spans="62:65" ht="13" thickBot="1">
      <c r="BJ35085" s="138"/>
      <c r="BK35085" s="138"/>
      <c r="BL35085" s="138"/>
      <c r="BM35085" s="138"/>
    </row>
    <row r="35086" spans="62:65" ht="13" thickBot="1">
      <c r="BJ35086" s="138"/>
      <c r="BK35086" s="138"/>
      <c r="BL35086" s="138"/>
      <c r="BM35086" s="138"/>
    </row>
    <row r="35087" spans="62:65" ht="13" thickBot="1">
      <c r="BJ35087" s="138"/>
      <c r="BK35087" s="138"/>
      <c r="BL35087" s="138"/>
      <c r="BM35087" s="138"/>
    </row>
    <row r="35088" spans="62:65" ht="13" thickBot="1">
      <c r="BJ35088" s="138"/>
      <c r="BK35088" s="138"/>
      <c r="BL35088" s="138"/>
      <c r="BM35088" s="138"/>
    </row>
    <row r="35089" spans="62:65" ht="13" thickBot="1">
      <c r="BJ35089" s="138"/>
      <c r="BK35089" s="138"/>
      <c r="BL35089" s="138"/>
      <c r="BM35089" s="138"/>
    </row>
    <row r="35090" spans="62:65" ht="13" thickBot="1">
      <c r="BJ35090" s="138"/>
      <c r="BK35090" s="138"/>
      <c r="BL35090" s="138"/>
      <c r="BM35090" s="138"/>
    </row>
    <row r="35091" spans="62:65" ht="13" thickBot="1">
      <c r="BJ35091" s="138"/>
      <c r="BK35091" s="138"/>
      <c r="BL35091" s="138"/>
      <c r="BM35091" s="138"/>
    </row>
    <row r="35092" spans="62:65" ht="13" thickBot="1">
      <c r="BJ35092" s="138"/>
      <c r="BK35092" s="138"/>
      <c r="BL35092" s="138"/>
      <c r="BM35092" s="138"/>
    </row>
    <row r="35093" spans="62:65" ht="13" thickBot="1">
      <c r="BJ35093" s="138"/>
      <c r="BK35093" s="138"/>
      <c r="BL35093" s="138"/>
      <c r="BM35093" s="138"/>
    </row>
    <row r="35094" spans="62:65" ht="13" thickBot="1">
      <c r="BJ35094" s="138"/>
      <c r="BK35094" s="138"/>
      <c r="BL35094" s="138"/>
      <c r="BM35094" s="138"/>
    </row>
    <row r="35095" spans="62:65" ht="13" thickBot="1">
      <c r="BJ35095" s="138"/>
      <c r="BK35095" s="138"/>
      <c r="BL35095" s="138"/>
      <c r="BM35095" s="138"/>
    </row>
    <row r="35096" spans="62:65" ht="13" thickBot="1">
      <c r="BJ35096" s="138"/>
      <c r="BK35096" s="138"/>
      <c r="BL35096" s="138"/>
      <c r="BM35096" s="138"/>
    </row>
    <row r="35097" spans="62:65" ht="13" thickBot="1">
      <c r="BJ35097" s="138"/>
      <c r="BK35097" s="138"/>
      <c r="BL35097" s="138"/>
      <c r="BM35097" s="138"/>
    </row>
    <row r="35098" spans="62:65" ht="13" thickBot="1">
      <c r="BJ35098" s="138"/>
      <c r="BK35098" s="138"/>
      <c r="BL35098" s="138"/>
      <c r="BM35098" s="138"/>
    </row>
    <row r="35099" spans="62:65" ht="13" thickBot="1">
      <c r="BJ35099" s="138"/>
      <c r="BK35099" s="138"/>
      <c r="BL35099" s="138"/>
      <c r="BM35099" s="138"/>
    </row>
    <row r="35100" spans="62:65" ht="13" thickBot="1">
      <c r="BJ35100" s="138"/>
      <c r="BK35100" s="138"/>
      <c r="BL35100" s="138"/>
      <c r="BM35100" s="138"/>
    </row>
    <row r="35101" spans="62:65" ht="13" thickBot="1">
      <c r="BJ35101" s="138"/>
      <c r="BK35101" s="138"/>
      <c r="BL35101" s="138"/>
      <c r="BM35101" s="138"/>
    </row>
    <row r="35102" spans="62:65" ht="13" thickBot="1">
      <c r="BJ35102" s="138"/>
      <c r="BK35102" s="138"/>
      <c r="BL35102" s="138"/>
      <c r="BM35102" s="138"/>
    </row>
    <row r="35103" spans="62:65" ht="13" thickBot="1">
      <c r="BJ35103" s="138"/>
      <c r="BK35103" s="138"/>
      <c r="BL35103" s="138"/>
      <c r="BM35103" s="138"/>
    </row>
    <row r="35104" spans="62:65" ht="13" thickBot="1">
      <c r="BJ35104" s="138"/>
      <c r="BK35104" s="138"/>
      <c r="BL35104" s="138"/>
      <c r="BM35104" s="138"/>
    </row>
    <row r="35105" spans="62:65" ht="13" thickBot="1">
      <c r="BJ35105" s="138"/>
      <c r="BK35105" s="138"/>
      <c r="BL35105" s="138"/>
      <c r="BM35105" s="138"/>
    </row>
    <row r="35106" spans="62:65" ht="13" thickBot="1">
      <c r="BJ35106" s="138"/>
      <c r="BK35106" s="138"/>
      <c r="BL35106" s="138"/>
      <c r="BM35106" s="138"/>
    </row>
    <row r="35107" spans="62:65" ht="13" thickBot="1">
      <c r="BJ35107" s="138"/>
      <c r="BK35107" s="138"/>
      <c r="BL35107" s="138"/>
      <c r="BM35107" s="138"/>
    </row>
    <row r="35108" spans="62:65" ht="13" thickBot="1">
      <c r="BJ35108" s="138"/>
      <c r="BK35108" s="138"/>
      <c r="BL35108" s="138"/>
      <c r="BM35108" s="138"/>
    </row>
    <row r="35109" spans="62:65" ht="13" thickBot="1">
      <c r="BJ35109" s="138"/>
      <c r="BK35109" s="138"/>
      <c r="BL35109" s="138"/>
      <c r="BM35109" s="138"/>
    </row>
    <row r="35110" spans="62:65" ht="13" thickBot="1">
      <c r="BJ35110" s="138"/>
      <c r="BK35110" s="138"/>
      <c r="BL35110" s="138"/>
      <c r="BM35110" s="138"/>
    </row>
    <row r="35111" spans="62:65" ht="13" thickBot="1">
      <c r="BJ35111" s="138"/>
      <c r="BK35111" s="138"/>
      <c r="BL35111" s="138"/>
      <c r="BM35111" s="138"/>
    </row>
    <row r="35112" spans="62:65" ht="13" thickBot="1">
      <c r="BJ35112" s="138"/>
      <c r="BK35112" s="138"/>
      <c r="BL35112" s="138"/>
      <c r="BM35112" s="138"/>
    </row>
    <row r="35113" spans="62:65" ht="13" thickBot="1">
      <c r="BJ35113" s="138"/>
      <c r="BK35113" s="138"/>
      <c r="BL35113" s="138"/>
      <c r="BM35113" s="138"/>
    </row>
    <row r="35114" spans="62:65" ht="13" thickBot="1">
      <c r="BJ35114" s="138"/>
      <c r="BK35114" s="138"/>
      <c r="BL35114" s="138"/>
      <c r="BM35114" s="138"/>
    </row>
    <row r="35115" spans="62:65" ht="13" thickBot="1">
      <c r="BJ35115" s="138"/>
      <c r="BK35115" s="138"/>
      <c r="BL35115" s="138"/>
      <c r="BM35115" s="138"/>
    </row>
    <row r="35116" spans="62:65" ht="13" thickBot="1">
      <c r="BJ35116" s="138"/>
      <c r="BK35116" s="138"/>
      <c r="BL35116" s="138"/>
      <c r="BM35116" s="138"/>
    </row>
    <row r="35117" spans="62:65" ht="13" thickBot="1">
      <c r="BJ35117" s="138"/>
      <c r="BK35117" s="138"/>
      <c r="BL35117" s="138"/>
      <c r="BM35117" s="138"/>
    </row>
    <row r="35118" spans="62:65" ht="13" thickBot="1">
      <c r="BJ35118" s="138"/>
      <c r="BK35118" s="138"/>
      <c r="BL35118" s="138"/>
      <c r="BM35118" s="138"/>
    </row>
    <row r="35119" spans="62:65" ht="13" thickBot="1">
      <c r="BJ35119" s="138"/>
      <c r="BK35119" s="138"/>
      <c r="BL35119" s="138"/>
      <c r="BM35119" s="138"/>
    </row>
    <row r="35120" spans="62:65" ht="13" thickBot="1">
      <c r="BJ35120" s="138"/>
      <c r="BK35120" s="138"/>
      <c r="BL35120" s="138"/>
      <c r="BM35120" s="138"/>
    </row>
    <row r="35121" spans="62:65" ht="13" thickBot="1">
      <c r="BJ35121" s="138"/>
      <c r="BK35121" s="138"/>
      <c r="BL35121" s="138"/>
      <c r="BM35121" s="138"/>
    </row>
    <row r="35122" spans="62:65" ht="13" thickBot="1">
      <c r="BJ35122" s="138"/>
      <c r="BK35122" s="138"/>
      <c r="BL35122" s="138"/>
      <c r="BM35122" s="138"/>
    </row>
    <row r="35123" spans="62:65" ht="13" thickBot="1">
      <c r="BJ35123" s="138"/>
      <c r="BK35123" s="138"/>
      <c r="BL35123" s="138"/>
      <c r="BM35123" s="138"/>
    </row>
    <row r="35124" spans="62:65" ht="13" thickBot="1">
      <c r="BJ35124" s="138"/>
      <c r="BK35124" s="138"/>
      <c r="BL35124" s="138"/>
      <c r="BM35124" s="138"/>
    </row>
    <row r="35125" spans="62:65" ht="13" thickBot="1">
      <c r="BJ35125" s="138"/>
      <c r="BK35125" s="138"/>
      <c r="BL35125" s="138"/>
      <c r="BM35125" s="138"/>
    </row>
    <row r="35126" spans="62:65" ht="13" thickBot="1">
      <c r="BJ35126" s="138"/>
      <c r="BK35126" s="138"/>
      <c r="BL35126" s="138"/>
      <c r="BM35126" s="138"/>
    </row>
    <row r="35127" spans="62:65" ht="13" thickBot="1">
      <c r="BJ35127" s="138"/>
      <c r="BK35127" s="138"/>
      <c r="BL35127" s="138"/>
      <c r="BM35127" s="138"/>
    </row>
    <row r="35128" spans="62:65" ht="13" thickBot="1">
      <c r="BJ35128" s="138"/>
      <c r="BK35128" s="138"/>
      <c r="BL35128" s="138"/>
      <c r="BM35128" s="138"/>
    </row>
    <row r="35129" spans="62:65" ht="13" thickBot="1">
      <c r="BJ35129" s="138"/>
      <c r="BK35129" s="138"/>
      <c r="BL35129" s="138"/>
      <c r="BM35129" s="138"/>
    </row>
    <row r="35130" spans="62:65" ht="13" thickBot="1">
      <c r="BJ35130" s="138"/>
      <c r="BK35130" s="138"/>
      <c r="BL35130" s="138"/>
      <c r="BM35130" s="138"/>
    </row>
    <row r="35131" spans="62:65" ht="13" thickBot="1">
      <c r="BJ35131" s="138"/>
      <c r="BK35131" s="138"/>
      <c r="BL35131" s="138"/>
      <c r="BM35131" s="138"/>
    </row>
    <row r="35132" spans="62:65" ht="13" thickBot="1">
      <c r="BJ35132" s="138"/>
      <c r="BK35132" s="138"/>
      <c r="BL35132" s="138"/>
      <c r="BM35132" s="138"/>
    </row>
    <row r="35133" spans="62:65" ht="13" thickBot="1">
      <c r="BJ35133" s="138"/>
      <c r="BK35133" s="138"/>
      <c r="BL35133" s="138"/>
      <c r="BM35133" s="138"/>
    </row>
    <row r="35134" spans="62:65" ht="13" thickBot="1">
      <c r="BJ35134" s="138"/>
      <c r="BK35134" s="138"/>
      <c r="BL35134" s="138"/>
      <c r="BM35134" s="138"/>
    </row>
    <row r="35135" spans="62:65" ht="13" thickBot="1">
      <c r="BJ35135" s="138"/>
      <c r="BK35135" s="138"/>
      <c r="BL35135" s="138"/>
      <c r="BM35135" s="138"/>
    </row>
    <row r="35136" spans="62:65" ht="13" thickBot="1">
      <c r="BJ35136" s="138"/>
      <c r="BK35136" s="138"/>
      <c r="BL35136" s="138"/>
      <c r="BM35136" s="138"/>
    </row>
    <row r="35137" spans="62:65" ht="13" thickBot="1">
      <c r="BJ35137" s="138"/>
      <c r="BK35137" s="138"/>
      <c r="BL35137" s="138"/>
      <c r="BM35137" s="138"/>
    </row>
    <row r="35138" spans="62:65" ht="13" thickBot="1">
      <c r="BJ35138" s="138"/>
      <c r="BK35138" s="138"/>
      <c r="BL35138" s="138"/>
      <c r="BM35138" s="138"/>
    </row>
    <row r="35139" spans="62:65" ht="13" thickBot="1">
      <c r="BJ35139" s="138"/>
      <c r="BK35139" s="138"/>
      <c r="BL35139" s="138"/>
      <c r="BM35139" s="138"/>
    </row>
    <row r="35140" spans="62:65" ht="13" thickBot="1">
      <c r="BJ35140" s="138"/>
      <c r="BK35140" s="138"/>
      <c r="BL35140" s="138"/>
      <c r="BM35140" s="138"/>
    </row>
    <row r="35141" spans="62:65" ht="13" thickBot="1">
      <c r="BJ35141" s="138"/>
      <c r="BK35141" s="138"/>
      <c r="BL35141" s="138"/>
      <c r="BM35141" s="138"/>
    </row>
    <row r="35142" spans="62:65" ht="13" thickBot="1">
      <c r="BJ35142" s="138"/>
      <c r="BK35142" s="138"/>
      <c r="BL35142" s="138"/>
      <c r="BM35142" s="138"/>
    </row>
    <row r="35143" spans="62:65" ht="13" thickBot="1">
      <c r="BJ35143" s="138"/>
      <c r="BK35143" s="138"/>
      <c r="BL35143" s="138"/>
      <c r="BM35143" s="138"/>
    </row>
    <row r="35144" spans="62:65" ht="13" thickBot="1">
      <c r="BJ35144" s="138"/>
      <c r="BK35144" s="138"/>
      <c r="BL35144" s="138"/>
      <c r="BM35144" s="138"/>
    </row>
    <row r="35145" spans="62:65" ht="13" thickBot="1">
      <c r="BJ35145" s="138"/>
      <c r="BK35145" s="138"/>
      <c r="BL35145" s="138"/>
      <c r="BM35145" s="138"/>
    </row>
    <row r="35146" spans="62:65" ht="13" thickBot="1">
      <c r="BJ35146" s="138"/>
      <c r="BK35146" s="138"/>
      <c r="BL35146" s="138"/>
      <c r="BM35146" s="138"/>
    </row>
    <row r="35147" spans="62:65" ht="13" thickBot="1">
      <c r="BJ35147" s="138"/>
      <c r="BK35147" s="138"/>
      <c r="BL35147" s="138"/>
      <c r="BM35147" s="138"/>
    </row>
    <row r="35148" spans="62:65" ht="13" thickBot="1">
      <c r="BJ35148" s="138"/>
      <c r="BK35148" s="138"/>
      <c r="BL35148" s="138"/>
      <c r="BM35148" s="138"/>
    </row>
    <row r="35149" spans="62:65" ht="13" thickBot="1">
      <c r="BJ35149" s="138"/>
      <c r="BK35149" s="138"/>
      <c r="BL35149" s="138"/>
      <c r="BM35149" s="138"/>
    </row>
    <row r="35150" spans="62:65" ht="13" thickBot="1">
      <c r="BJ35150" s="138"/>
      <c r="BK35150" s="138"/>
      <c r="BL35150" s="138"/>
      <c r="BM35150" s="138"/>
    </row>
    <row r="35151" spans="62:65" ht="13" thickBot="1">
      <c r="BJ35151" s="138"/>
      <c r="BK35151" s="138"/>
      <c r="BL35151" s="138"/>
      <c r="BM35151" s="138"/>
    </row>
    <row r="35152" spans="62:65" ht="13" thickBot="1">
      <c r="BJ35152" s="138"/>
      <c r="BK35152" s="138"/>
      <c r="BL35152" s="138"/>
      <c r="BM35152" s="138"/>
    </row>
    <row r="35153" spans="62:65" ht="13" thickBot="1">
      <c r="BJ35153" s="138"/>
      <c r="BK35153" s="138"/>
      <c r="BL35153" s="138"/>
      <c r="BM35153" s="138"/>
    </row>
    <row r="35154" spans="62:65" ht="13" thickBot="1">
      <c r="BJ35154" s="138"/>
      <c r="BK35154" s="138"/>
      <c r="BL35154" s="138"/>
      <c r="BM35154" s="138"/>
    </row>
    <row r="35155" spans="62:65" ht="13" thickBot="1">
      <c r="BJ35155" s="138"/>
      <c r="BK35155" s="138"/>
      <c r="BL35155" s="138"/>
      <c r="BM35155" s="138"/>
    </row>
    <row r="35156" spans="62:65" ht="13" thickBot="1">
      <c r="BJ35156" s="138"/>
      <c r="BK35156" s="138"/>
      <c r="BL35156" s="138"/>
      <c r="BM35156" s="138"/>
    </row>
    <row r="35157" spans="62:65" ht="13" thickBot="1">
      <c r="BJ35157" s="138"/>
      <c r="BK35157" s="138"/>
      <c r="BL35157" s="138"/>
      <c r="BM35157" s="138"/>
    </row>
    <row r="35158" spans="62:65" ht="13" thickBot="1">
      <c r="BJ35158" s="138"/>
      <c r="BK35158" s="138"/>
      <c r="BL35158" s="138"/>
      <c r="BM35158" s="138"/>
    </row>
    <row r="35159" spans="62:65" ht="13" thickBot="1">
      <c r="BJ35159" s="138"/>
      <c r="BK35159" s="138"/>
      <c r="BL35159" s="138"/>
      <c r="BM35159" s="138"/>
    </row>
    <row r="35160" spans="62:65" ht="13" thickBot="1">
      <c r="BJ35160" s="138"/>
      <c r="BK35160" s="138"/>
      <c r="BL35160" s="138"/>
      <c r="BM35160" s="138"/>
    </row>
    <row r="35161" spans="62:65" ht="13" thickBot="1">
      <c r="BJ35161" s="138"/>
      <c r="BK35161" s="138"/>
      <c r="BL35161" s="138"/>
      <c r="BM35161" s="138"/>
    </row>
    <row r="35162" spans="62:65" ht="13" thickBot="1">
      <c r="BJ35162" s="138"/>
      <c r="BK35162" s="138"/>
      <c r="BL35162" s="138"/>
      <c r="BM35162" s="138"/>
    </row>
    <row r="35163" spans="62:65" ht="13" thickBot="1">
      <c r="BJ35163" s="138"/>
      <c r="BK35163" s="138"/>
      <c r="BL35163" s="138"/>
      <c r="BM35163" s="138"/>
    </row>
    <row r="35164" spans="62:65" ht="13" thickBot="1">
      <c r="BJ35164" s="138"/>
      <c r="BK35164" s="138"/>
      <c r="BL35164" s="138"/>
      <c r="BM35164" s="138"/>
    </row>
    <row r="35165" spans="62:65" ht="13" thickBot="1">
      <c r="BJ35165" s="138"/>
      <c r="BK35165" s="138"/>
      <c r="BL35165" s="138"/>
      <c r="BM35165" s="138"/>
    </row>
    <row r="35166" spans="62:65" ht="13" thickBot="1">
      <c r="BJ35166" s="138"/>
      <c r="BK35166" s="138"/>
      <c r="BL35166" s="138"/>
      <c r="BM35166" s="138"/>
    </row>
    <row r="35167" spans="62:65" ht="13" thickBot="1">
      <c r="BJ35167" s="138"/>
      <c r="BK35167" s="138"/>
      <c r="BL35167" s="138"/>
      <c r="BM35167" s="138"/>
    </row>
    <row r="35168" spans="62:65" ht="13" thickBot="1">
      <c r="BJ35168" s="138"/>
      <c r="BK35168" s="138"/>
      <c r="BL35168" s="138"/>
      <c r="BM35168" s="138"/>
    </row>
    <row r="35169" spans="62:65" ht="13" thickBot="1">
      <c r="BJ35169" s="138"/>
      <c r="BK35169" s="138"/>
      <c r="BL35169" s="138"/>
      <c r="BM35169" s="138"/>
    </row>
    <row r="35170" spans="62:65" ht="13" thickBot="1">
      <c r="BJ35170" s="138"/>
      <c r="BK35170" s="138"/>
      <c r="BL35170" s="138"/>
      <c r="BM35170" s="138"/>
    </row>
    <row r="35171" spans="62:65" ht="13" thickBot="1">
      <c r="BJ35171" s="138"/>
      <c r="BK35171" s="138"/>
      <c r="BL35171" s="138"/>
      <c r="BM35171" s="138"/>
    </row>
    <row r="35172" spans="62:65" ht="13" thickBot="1">
      <c r="BJ35172" s="138"/>
      <c r="BK35172" s="138"/>
      <c r="BL35172" s="138"/>
      <c r="BM35172" s="138"/>
    </row>
    <row r="35173" spans="62:65" ht="13" thickBot="1">
      <c r="BJ35173" s="138"/>
      <c r="BK35173" s="138"/>
      <c r="BL35173" s="138"/>
      <c r="BM35173" s="138"/>
    </row>
    <row r="35174" spans="62:65" ht="13" thickBot="1">
      <c r="BJ35174" s="138"/>
      <c r="BK35174" s="138"/>
      <c r="BL35174" s="138"/>
      <c r="BM35174" s="138"/>
    </row>
    <row r="35175" spans="62:65" ht="13" thickBot="1">
      <c r="BJ35175" s="138"/>
      <c r="BK35175" s="138"/>
      <c r="BL35175" s="138"/>
      <c r="BM35175" s="138"/>
    </row>
    <row r="35176" spans="62:65" ht="13" thickBot="1">
      <c r="BJ35176" s="138"/>
      <c r="BK35176" s="138"/>
      <c r="BL35176" s="138"/>
      <c r="BM35176" s="138"/>
    </row>
    <row r="35177" spans="62:65" ht="13" thickBot="1">
      <c r="BJ35177" s="138"/>
      <c r="BK35177" s="138"/>
      <c r="BL35177" s="138"/>
      <c r="BM35177" s="138"/>
    </row>
    <row r="35178" spans="62:65" ht="13" thickBot="1">
      <c r="BJ35178" s="138"/>
      <c r="BK35178" s="138"/>
      <c r="BL35178" s="138"/>
      <c r="BM35178" s="138"/>
    </row>
    <row r="35179" spans="62:65" ht="13" thickBot="1">
      <c r="BJ35179" s="138"/>
      <c r="BK35179" s="138"/>
      <c r="BL35179" s="138"/>
      <c r="BM35179" s="138"/>
    </row>
    <row r="35180" spans="62:65" ht="13" thickBot="1">
      <c r="BJ35180" s="138"/>
      <c r="BK35180" s="138"/>
      <c r="BL35180" s="138"/>
      <c r="BM35180" s="138"/>
    </row>
    <row r="35181" spans="62:65" ht="13" thickBot="1">
      <c r="BJ35181" s="138"/>
      <c r="BK35181" s="138"/>
      <c r="BL35181" s="138"/>
      <c r="BM35181" s="138"/>
    </row>
    <row r="35182" spans="62:65" ht="13" thickBot="1">
      <c r="BJ35182" s="138"/>
      <c r="BK35182" s="138"/>
      <c r="BL35182" s="138"/>
      <c r="BM35182" s="138"/>
    </row>
    <row r="35183" spans="62:65" ht="13" thickBot="1">
      <c r="BJ35183" s="138"/>
      <c r="BK35183" s="138"/>
      <c r="BL35183" s="138"/>
      <c r="BM35183" s="138"/>
    </row>
    <row r="35184" spans="62:65" ht="13" thickBot="1">
      <c r="BJ35184" s="138"/>
      <c r="BK35184" s="138"/>
      <c r="BL35184" s="138"/>
      <c r="BM35184" s="138"/>
    </row>
    <row r="35185" spans="62:65" ht="13" thickBot="1">
      <c r="BJ35185" s="138"/>
      <c r="BK35185" s="138"/>
      <c r="BL35185" s="138"/>
      <c r="BM35185" s="138"/>
    </row>
    <row r="35186" spans="62:65" ht="13" thickBot="1">
      <c r="BJ35186" s="138"/>
      <c r="BK35186" s="138"/>
      <c r="BL35186" s="138"/>
      <c r="BM35186" s="138"/>
    </row>
    <row r="35187" spans="62:65" ht="13" thickBot="1">
      <c r="BJ35187" s="138"/>
      <c r="BK35187" s="138"/>
      <c r="BL35187" s="138"/>
      <c r="BM35187" s="138"/>
    </row>
    <row r="35188" spans="62:65" ht="13" thickBot="1">
      <c r="BJ35188" s="138"/>
      <c r="BK35188" s="138"/>
      <c r="BL35188" s="138"/>
      <c r="BM35188" s="138"/>
    </row>
    <row r="35189" spans="62:65" ht="13" thickBot="1">
      <c r="BJ35189" s="138"/>
      <c r="BK35189" s="138"/>
      <c r="BL35189" s="138"/>
      <c r="BM35189" s="138"/>
    </row>
    <row r="35190" spans="62:65" ht="13" thickBot="1">
      <c r="BJ35190" s="138"/>
      <c r="BK35190" s="138"/>
      <c r="BL35190" s="138"/>
      <c r="BM35190" s="138"/>
    </row>
    <row r="35191" spans="62:65" ht="13" thickBot="1">
      <c r="BJ35191" s="138"/>
      <c r="BK35191" s="138"/>
      <c r="BL35191" s="138"/>
      <c r="BM35191" s="138"/>
    </row>
    <row r="35192" spans="62:65" ht="13" thickBot="1">
      <c r="BJ35192" s="138"/>
      <c r="BK35192" s="138"/>
      <c r="BL35192" s="138"/>
      <c r="BM35192" s="138"/>
    </row>
    <row r="35193" spans="62:65" ht="13" thickBot="1">
      <c r="BJ35193" s="138"/>
      <c r="BK35193" s="138"/>
      <c r="BL35193" s="138"/>
      <c r="BM35193" s="138"/>
    </row>
    <row r="35194" spans="62:65" ht="13" thickBot="1">
      <c r="BJ35194" s="138"/>
      <c r="BK35194" s="138"/>
      <c r="BL35194" s="138"/>
      <c r="BM35194" s="138"/>
    </row>
    <row r="35195" spans="62:65" ht="13" thickBot="1">
      <c r="BJ35195" s="138"/>
      <c r="BK35195" s="138"/>
      <c r="BL35195" s="138"/>
      <c r="BM35195" s="138"/>
    </row>
    <row r="35196" spans="62:65" ht="13" thickBot="1">
      <c r="BJ35196" s="138"/>
      <c r="BK35196" s="138"/>
      <c r="BL35196" s="138"/>
      <c r="BM35196" s="138"/>
    </row>
    <row r="35197" spans="62:65" ht="13" thickBot="1">
      <c r="BJ35197" s="138"/>
      <c r="BK35197" s="138"/>
      <c r="BL35197" s="138"/>
      <c r="BM35197" s="138"/>
    </row>
    <row r="35198" spans="62:65" ht="13" thickBot="1">
      <c r="BJ35198" s="138"/>
      <c r="BK35198" s="138"/>
      <c r="BL35198" s="138"/>
      <c r="BM35198" s="138"/>
    </row>
    <row r="35199" spans="62:65" ht="13" thickBot="1">
      <c r="BJ35199" s="138"/>
      <c r="BK35199" s="138"/>
      <c r="BL35199" s="138"/>
      <c r="BM35199" s="138"/>
    </row>
    <row r="35200" spans="62:65" ht="13" thickBot="1">
      <c r="BJ35200" s="138"/>
      <c r="BK35200" s="138"/>
      <c r="BL35200" s="138"/>
      <c r="BM35200" s="138"/>
    </row>
    <row r="35201" spans="62:65" ht="13" thickBot="1">
      <c r="BJ35201" s="138"/>
      <c r="BK35201" s="138"/>
      <c r="BL35201" s="138"/>
      <c r="BM35201" s="138"/>
    </row>
    <row r="35202" spans="62:65" ht="13" thickBot="1">
      <c r="BJ35202" s="138"/>
      <c r="BK35202" s="138"/>
      <c r="BL35202" s="138"/>
      <c r="BM35202" s="138"/>
    </row>
    <row r="35203" spans="62:65" ht="13" thickBot="1">
      <c r="BJ35203" s="138"/>
      <c r="BK35203" s="138"/>
      <c r="BL35203" s="138"/>
      <c r="BM35203" s="138"/>
    </row>
    <row r="35204" spans="62:65" ht="13" thickBot="1">
      <c r="BJ35204" s="138"/>
      <c r="BK35204" s="138"/>
      <c r="BL35204" s="138"/>
      <c r="BM35204" s="138"/>
    </row>
    <row r="35205" spans="62:65" ht="13" thickBot="1">
      <c r="BJ35205" s="138"/>
      <c r="BK35205" s="138"/>
      <c r="BL35205" s="138"/>
      <c r="BM35205" s="138"/>
    </row>
    <row r="35206" spans="62:65" ht="13" thickBot="1">
      <c r="BJ35206" s="138"/>
      <c r="BK35206" s="138"/>
      <c r="BL35206" s="138"/>
      <c r="BM35206" s="138"/>
    </row>
    <row r="35207" spans="62:65" ht="13" thickBot="1">
      <c r="BJ35207" s="138"/>
      <c r="BK35207" s="138"/>
      <c r="BL35207" s="138"/>
      <c r="BM35207" s="138"/>
    </row>
    <row r="35208" spans="62:65" ht="13" thickBot="1">
      <c r="BJ35208" s="138"/>
      <c r="BK35208" s="138"/>
      <c r="BL35208" s="138"/>
      <c r="BM35208" s="138"/>
    </row>
    <row r="35209" spans="62:65" ht="13" thickBot="1">
      <c r="BJ35209" s="138"/>
      <c r="BK35209" s="138"/>
      <c r="BL35209" s="138"/>
      <c r="BM35209" s="138"/>
    </row>
    <row r="35210" spans="62:65" ht="13" thickBot="1">
      <c r="BJ35210" s="138"/>
      <c r="BK35210" s="138"/>
      <c r="BL35210" s="138"/>
      <c r="BM35210" s="138"/>
    </row>
    <row r="35211" spans="62:65" ht="13" thickBot="1">
      <c r="BJ35211" s="138"/>
      <c r="BK35211" s="138"/>
      <c r="BL35211" s="138"/>
      <c r="BM35211" s="138"/>
    </row>
    <row r="35212" spans="62:65" ht="13" thickBot="1">
      <c r="BJ35212" s="138"/>
      <c r="BK35212" s="138"/>
      <c r="BL35212" s="138"/>
      <c r="BM35212" s="138"/>
    </row>
    <row r="35213" spans="62:65" ht="13" thickBot="1">
      <c r="BJ35213" s="138"/>
      <c r="BK35213" s="138"/>
      <c r="BL35213" s="138"/>
      <c r="BM35213" s="138"/>
    </row>
    <row r="35214" spans="62:65" ht="13" thickBot="1">
      <c r="BJ35214" s="138"/>
      <c r="BK35214" s="138"/>
      <c r="BL35214" s="138"/>
      <c r="BM35214" s="138"/>
    </row>
    <row r="35215" spans="62:65" ht="13" thickBot="1">
      <c r="BJ35215" s="138"/>
      <c r="BK35215" s="138"/>
      <c r="BL35215" s="138"/>
      <c r="BM35215" s="138"/>
    </row>
    <row r="35216" spans="62:65" ht="13" thickBot="1">
      <c r="BJ35216" s="138"/>
      <c r="BK35216" s="138"/>
      <c r="BL35216" s="138"/>
      <c r="BM35216" s="138"/>
    </row>
    <row r="35217" spans="62:65" ht="13" thickBot="1">
      <c r="BJ35217" s="138"/>
      <c r="BK35217" s="138"/>
      <c r="BL35217" s="138"/>
      <c r="BM35217" s="138"/>
    </row>
    <row r="35218" spans="62:65" ht="13" thickBot="1">
      <c r="BJ35218" s="138"/>
      <c r="BK35218" s="138"/>
      <c r="BL35218" s="138"/>
      <c r="BM35218" s="138"/>
    </row>
    <row r="35219" spans="62:65" ht="13" thickBot="1">
      <c r="BJ35219" s="138"/>
      <c r="BK35219" s="138"/>
      <c r="BL35219" s="138"/>
      <c r="BM35219" s="138"/>
    </row>
    <row r="35220" spans="62:65" ht="13" thickBot="1">
      <c r="BJ35220" s="138"/>
      <c r="BK35220" s="138"/>
      <c r="BL35220" s="138"/>
      <c r="BM35220" s="138"/>
    </row>
    <row r="35221" spans="62:65" ht="13" thickBot="1">
      <c r="BJ35221" s="138"/>
      <c r="BK35221" s="138"/>
      <c r="BL35221" s="138"/>
      <c r="BM35221" s="138"/>
    </row>
    <row r="35222" spans="62:65" ht="13" thickBot="1">
      <c r="BJ35222" s="138"/>
      <c r="BK35222" s="138"/>
      <c r="BL35222" s="138"/>
      <c r="BM35222" s="138"/>
    </row>
    <row r="35223" spans="62:65" ht="13" thickBot="1">
      <c r="BJ35223" s="138"/>
      <c r="BK35223" s="138"/>
      <c r="BL35223" s="138"/>
      <c r="BM35223" s="138"/>
    </row>
    <row r="35224" spans="62:65" ht="13" thickBot="1">
      <c r="BJ35224" s="138"/>
      <c r="BK35224" s="138"/>
      <c r="BL35224" s="138"/>
      <c r="BM35224" s="138"/>
    </row>
    <row r="35225" spans="62:65" ht="13" thickBot="1">
      <c r="BJ35225" s="138"/>
      <c r="BK35225" s="138"/>
      <c r="BL35225" s="138"/>
      <c r="BM35225" s="138"/>
    </row>
    <row r="35226" spans="62:65" ht="13" thickBot="1">
      <c r="BJ35226" s="138"/>
      <c r="BK35226" s="138"/>
      <c r="BL35226" s="138"/>
      <c r="BM35226" s="138"/>
    </row>
    <row r="35227" spans="62:65" ht="13" thickBot="1">
      <c r="BJ35227" s="138"/>
      <c r="BK35227" s="138"/>
      <c r="BL35227" s="138"/>
      <c r="BM35227" s="138"/>
    </row>
    <row r="35228" spans="62:65" ht="13" thickBot="1">
      <c r="BJ35228" s="138"/>
      <c r="BK35228" s="138"/>
      <c r="BL35228" s="138"/>
      <c r="BM35228" s="138"/>
    </row>
    <row r="35229" spans="62:65" ht="13" thickBot="1">
      <c r="BJ35229" s="138"/>
      <c r="BK35229" s="138"/>
      <c r="BL35229" s="138"/>
      <c r="BM35229" s="138"/>
    </row>
    <row r="35230" spans="62:65" ht="13" thickBot="1">
      <c r="BJ35230" s="138"/>
      <c r="BK35230" s="138"/>
      <c r="BL35230" s="138"/>
      <c r="BM35230" s="138"/>
    </row>
    <row r="35231" spans="62:65" ht="13" thickBot="1">
      <c r="BJ35231" s="138"/>
      <c r="BK35231" s="138"/>
      <c r="BL35231" s="138"/>
      <c r="BM35231" s="138"/>
    </row>
    <row r="35232" spans="62:65" ht="13" thickBot="1">
      <c r="BJ35232" s="138"/>
      <c r="BK35232" s="138"/>
      <c r="BL35232" s="138"/>
      <c r="BM35232" s="138"/>
    </row>
    <row r="35233" spans="62:65" ht="13" thickBot="1">
      <c r="BJ35233" s="138"/>
      <c r="BK35233" s="138"/>
      <c r="BL35233" s="138"/>
      <c r="BM35233" s="138"/>
    </row>
    <row r="35234" spans="62:65" ht="13" thickBot="1">
      <c r="BJ35234" s="138"/>
      <c r="BK35234" s="138"/>
      <c r="BL35234" s="138"/>
      <c r="BM35234" s="138"/>
    </row>
    <row r="35235" spans="62:65" ht="13" thickBot="1">
      <c r="BJ35235" s="138"/>
      <c r="BK35235" s="138"/>
      <c r="BL35235" s="138"/>
      <c r="BM35235" s="138"/>
    </row>
    <row r="35236" spans="62:65" ht="13" thickBot="1">
      <c r="BJ35236" s="138"/>
      <c r="BK35236" s="138"/>
      <c r="BL35236" s="138"/>
      <c r="BM35236" s="138"/>
    </row>
    <row r="35237" spans="62:65" ht="13" thickBot="1">
      <c r="BJ35237" s="138"/>
      <c r="BK35237" s="138"/>
      <c r="BL35237" s="138"/>
      <c r="BM35237" s="138"/>
    </row>
    <row r="35238" spans="62:65" ht="13" thickBot="1">
      <c r="BJ35238" s="138"/>
      <c r="BK35238" s="138"/>
      <c r="BL35238" s="138"/>
      <c r="BM35238" s="138"/>
    </row>
    <row r="35239" spans="62:65" ht="13" thickBot="1">
      <c r="BJ35239" s="138"/>
      <c r="BK35239" s="138"/>
      <c r="BL35239" s="138"/>
      <c r="BM35239" s="138"/>
    </row>
    <row r="35240" spans="62:65" ht="13" thickBot="1">
      <c r="BJ35240" s="138"/>
      <c r="BK35240" s="138"/>
      <c r="BL35240" s="138"/>
      <c r="BM35240" s="138"/>
    </row>
    <row r="35241" spans="62:65" ht="13" thickBot="1">
      <c r="BJ35241" s="138"/>
      <c r="BK35241" s="138"/>
      <c r="BL35241" s="138"/>
      <c r="BM35241" s="138"/>
    </row>
    <row r="35242" spans="62:65" ht="13" thickBot="1">
      <c r="BJ35242" s="138"/>
      <c r="BK35242" s="138"/>
      <c r="BL35242" s="138"/>
      <c r="BM35242" s="138"/>
    </row>
    <row r="35243" spans="62:65" ht="13" thickBot="1">
      <c r="BJ35243" s="138"/>
      <c r="BK35243" s="138"/>
      <c r="BL35243" s="138"/>
      <c r="BM35243" s="138"/>
    </row>
    <row r="35244" spans="62:65" ht="13" thickBot="1">
      <c r="BJ35244" s="138"/>
      <c r="BK35244" s="138"/>
      <c r="BL35244" s="138"/>
      <c r="BM35244" s="138"/>
    </row>
    <row r="35245" spans="62:65" ht="13" thickBot="1">
      <c r="BJ35245" s="138"/>
      <c r="BK35245" s="138"/>
      <c r="BL35245" s="138"/>
      <c r="BM35245" s="138"/>
    </row>
    <row r="35246" spans="62:65" ht="13" thickBot="1">
      <c r="BJ35246" s="138"/>
      <c r="BK35246" s="138"/>
      <c r="BL35246" s="138"/>
      <c r="BM35246" s="138"/>
    </row>
    <row r="35247" spans="62:65" ht="13" thickBot="1">
      <c r="BJ35247" s="138"/>
      <c r="BK35247" s="138"/>
      <c r="BL35247" s="138"/>
      <c r="BM35247" s="138"/>
    </row>
    <row r="35248" spans="62:65" ht="13" thickBot="1">
      <c r="BJ35248" s="138"/>
      <c r="BK35248" s="138"/>
      <c r="BL35248" s="138"/>
      <c r="BM35248" s="138"/>
    </row>
    <row r="35249" spans="62:65" ht="13" thickBot="1">
      <c r="BJ35249" s="138"/>
      <c r="BK35249" s="138"/>
      <c r="BL35249" s="138"/>
      <c r="BM35249" s="138"/>
    </row>
    <row r="35250" spans="62:65" ht="13" thickBot="1">
      <c r="BJ35250" s="138"/>
      <c r="BK35250" s="138"/>
      <c r="BL35250" s="138"/>
      <c r="BM35250" s="138"/>
    </row>
    <row r="35251" spans="62:65" ht="13" thickBot="1">
      <c r="BJ35251" s="138"/>
      <c r="BK35251" s="138"/>
      <c r="BL35251" s="138"/>
      <c r="BM35251" s="138"/>
    </row>
    <row r="35252" spans="62:65" ht="13" thickBot="1">
      <c r="BJ35252" s="138"/>
      <c r="BK35252" s="138"/>
      <c r="BL35252" s="138"/>
      <c r="BM35252" s="138"/>
    </row>
    <row r="35253" spans="62:65" ht="13" thickBot="1">
      <c r="BJ35253" s="138"/>
      <c r="BK35253" s="138"/>
      <c r="BL35253" s="138"/>
      <c r="BM35253" s="138"/>
    </row>
    <row r="35254" spans="62:65" ht="13" thickBot="1">
      <c r="BJ35254" s="138"/>
      <c r="BK35254" s="138"/>
      <c r="BL35254" s="138"/>
      <c r="BM35254" s="138"/>
    </row>
    <row r="35255" spans="62:65" ht="13" thickBot="1">
      <c r="BJ35255" s="138"/>
      <c r="BK35255" s="138"/>
      <c r="BL35255" s="138"/>
      <c r="BM35255" s="138"/>
    </row>
    <row r="35256" spans="62:65" ht="13" thickBot="1">
      <c r="BJ35256" s="138"/>
      <c r="BK35256" s="138"/>
      <c r="BL35256" s="138"/>
      <c r="BM35256" s="138"/>
    </row>
    <row r="35257" spans="62:65" ht="13" thickBot="1">
      <c r="BJ35257" s="138"/>
      <c r="BK35257" s="138"/>
      <c r="BL35257" s="138"/>
      <c r="BM35257" s="138"/>
    </row>
    <row r="35258" spans="62:65" ht="13" thickBot="1">
      <c r="BJ35258" s="138"/>
      <c r="BK35258" s="138"/>
      <c r="BL35258" s="138"/>
      <c r="BM35258" s="138"/>
    </row>
    <row r="35259" spans="62:65" ht="13" thickBot="1">
      <c r="BJ35259" s="138"/>
      <c r="BK35259" s="138"/>
      <c r="BL35259" s="138"/>
      <c r="BM35259" s="138"/>
    </row>
    <row r="35260" spans="62:65" ht="13" thickBot="1">
      <c r="BJ35260" s="138"/>
      <c r="BK35260" s="138"/>
      <c r="BL35260" s="138"/>
      <c r="BM35260" s="138"/>
    </row>
    <row r="35261" spans="62:65" ht="13" thickBot="1">
      <c r="BJ35261" s="138"/>
      <c r="BK35261" s="138"/>
      <c r="BL35261" s="138"/>
      <c r="BM35261" s="138"/>
    </row>
    <row r="35262" spans="62:65" ht="13" thickBot="1">
      <c r="BJ35262" s="138"/>
      <c r="BK35262" s="138"/>
      <c r="BL35262" s="138"/>
      <c r="BM35262" s="138"/>
    </row>
    <row r="35263" spans="62:65" ht="13" thickBot="1">
      <c r="BJ35263" s="138"/>
      <c r="BK35263" s="138"/>
      <c r="BL35263" s="138"/>
      <c r="BM35263" s="138"/>
    </row>
    <row r="35264" spans="62:65" ht="13" thickBot="1">
      <c r="BJ35264" s="138"/>
      <c r="BK35264" s="138"/>
      <c r="BL35264" s="138"/>
      <c r="BM35264" s="138"/>
    </row>
    <row r="35265" spans="62:65" ht="13" thickBot="1">
      <c r="BJ35265" s="138"/>
      <c r="BK35265" s="138"/>
      <c r="BL35265" s="138"/>
      <c r="BM35265" s="138"/>
    </row>
    <row r="35266" spans="62:65" ht="13" thickBot="1">
      <c r="BJ35266" s="138"/>
      <c r="BK35266" s="138"/>
      <c r="BL35266" s="138"/>
      <c r="BM35266" s="138"/>
    </row>
    <row r="35267" spans="62:65" ht="13" thickBot="1">
      <c r="BJ35267" s="138"/>
      <c r="BK35267" s="138"/>
      <c r="BL35267" s="138"/>
      <c r="BM35267" s="138"/>
    </row>
    <row r="35268" spans="62:65" ht="13" thickBot="1">
      <c r="BJ35268" s="138"/>
      <c r="BK35268" s="138"/>
      <c r="BL35268" s="138"/>
      <c r="BM35268" s="138"/>
    </row>
    <row r="35269" spans="62:65" ht="13" thickBot="1">
      <c r="BJ35269" s="138"/>
      <c r="BK35269" s="138"/>
      <c r="BL35269" s="138"/>
      <c r="BM35269" s="138"/>
    </row>
    <row r="35270" spans="62:65" ht="13" thickBot="1">
      <c r="BJ35270" s="138"/>
      <c r="BK35270" s="138"/>
      <c r="BL35270" s="138"/>
      <c r="BM35270" s="138"/>
    </row>
    <row r="35271" spans="62:65" ht="13" thickBot="1">
      <c r="BJ35271" s="138"/>
      <c r="BK35271" s="138"/>
      <c r="BL35271" s="138"/>
      <c r="BM35271" s="138"/>
    </row>
    <row r="35272" spans="62:65" ht="13" thickBot="1">
      <c r="BJ35272" s="138"/>
      <c r="BK35272" s="138"/>
      <c r="BL35272" s="138"/>
      <c r="BM35272" s="138"/>
    </row>
    <row r="35273" spans="62:65" ht="13" thickBot="1">
      <c r="BJ35273" s="138"/>
      <c r="BK35273" s="138"/>
      <c r="BL35273" s="138"/>
      <c r="BM35273" s="138"/>
    </row>
    <row r="35274" spans="62:65" ht="13" thickBot="1">
      <c r="BJ35274" s="138"/>
      <c r="BK35274" s="138"/>
      <c r="BL35274" s="138"/>
      <c r="BM35274" s="138"/>
    </row>
    <row r="35275" spans="62:65" ht="13" thickBot="1">
      <c r="BJ35275" s="138"/>
      <c r="BK35275" s="138"/>
      <c r="BL35275" s="138"/>
      <c r="BM35275" s="138"/>
    </row>
    <row r="35276" spans="62:65" ht="13" thickBot="1">
      <c r="BJ35276" s="138"/>
      <c r="BK35276" s="138"/>
      <c r="BL35276" s="138"/>
      <c r="BM35276" s="138"/>
    </row>
    <row r="35277" spans="62:65" ht="13" thickBot="1">
      <c r="BJ35277" s="138"/>
      <c r="BK35277" s="138"/>
      <c r="BL35277" s="138"/>
      <c r="BM35277" s="138"/>
    </row>
    <row r="35278" spans="62:65" ht="13" thickBot="1">
      <c r="BJ35278" s="138"/>
      <c r="BK35278" s="138"/>
      <c r="BL35278" s="138"/>
      <c r="BM35278" s="138"/>
    </row>
    <row r="35279" spans="62:65" ht="13" thickBot="1">
      <c r="BJ35279" s="138"/>
      <c r="BK35279" s="138"/>
      <c r="BL35279" s="138"/>
      <c r="BM35279" s="138"/>
    </row>
    <row r="35280" spans="62:65" ht="13" thickBot="1">
      <c r="BJ35280" s="138"/>
      <c r="BK35280" s="138"/>
      <c r="BL35280" s="138"/>
      <c r="BM35280" s="138"/>
    </row>
    <row r="35281" spans="62:65" ht="13" thickBot="1">
      <c r="BJ35281" s="138"/>
      <c r="BK35281" s="138"/>
      <c r="BL35281" s="138"/>
      <c r="BM35281" s="138"/>
    </row>
    <row r="35282" spans="62:65" ht="13" thickBot="1">
      <c r="BJ35282" s="138"/>
      <c r="BK35282" s="138"/>
      <c r="BL35282" s="138"/>
      <c r="BM35282" s="138"/>
    </row>
    <row r="35283" spans="62:65" ht="13" thickBot="1">
      <c r="BJ35283" s="138"/>
      <c r="BK35283" s="138"/>
      <c r="BL35283" s="138"/>
      <c r="BM35283" s="138"/>
    </row>
    <row r="35284" spans="62:65" ht="13" thickBot="1">
      <c r="BJ35284" s="138"/>
      <c r="BK35284" s="138"/>
      <c r="BL35284" s="138"/>
      <c r="BM35284" s="138"/>
    </row>
    <row r="35285" spans="62:65" ht="13" thickBot="1">
      <c r="BJ35285" s="138"/>
      <c r="BK35285" s="138"/>
      <c r="BL35285" s="138"/>
      <c r="BM35285" s="138"/>
    </row>
    <row r="35286" spans="62:65" ht="13" thickBot="1">
      <c r="BJ35286" s="138"/>
      <c r="BK35286" s="138"/>
      <c r="BL35286" s="138"/>
      <c r="BM35286" s="138"/>
    </row>
    <row r="35287" spans="62:65" ht="13" thickBot="1">
      <c r="BJ35287" s="138"/>
      <c r="BK35287" s="138"/>
      <c r="BL35287" s="138"/>
      <c r="BM35287" s="138"/>
    </row>
    <row r="35288" spans="62:65" ht="13" thickBot="1">
      <c r="BJ35288" s="138"/>
      <c r="BK35288" s="138"/>
      <c r="BL35288" s="138"/>
      <c r="BM35288" s="138"/>
    </row>
    <row r="35289" spans="62:65" ht="13" thickBot="1">
      <c r="BJ35289" s="138"/>
      <c r="BK35289" s="138"/>
      <c r="BL35289" s="138"/>
      <c r="BM35289" s="138"/>
    </row>
    <row r="35290" spans="62:65" ht="13" thickBot="1">
      <c r="BJ35290" s="138"/>
      <c r="BK35290" s="138"/>
      <c r="BL35290" s="138"/>
      <c r="BM35290" s="138"/>
    </row>
    <row r="35291" spans="62:65" ht="13" thickBot="1">
      <c r="BJ35291" s="138"/>
      <c r="BK35291" s="138"/>
      <c r="BL35291" s="138"/>
      <c r="BM35291" s="138"/>
    </row>
    <row r="35292" spans="62:65" ht="13" thickBot="1">
      <c r="BJ35292" s="138"/>
      <c r="BK35292" s="138"/>
      <c r="BL35292" s="138"/>
      <c r="BM35292" s="138"/>
    </row>
    <row r="35293" spans="62:65" ht="13" thickBot="1">
      <c r="BJ35293" s="138"/>
      <c r="BK35293" s="138"/>
      <c r="BL35293" s="138"/>
      <c r="BM35293" s="138"/>
    </row>
    <row r="35294" spans="62:65" ht="13" thickBot="1">
      <c r="BJ35294" s="138"/>
      <c r="BK35294" s="138"/>
      <c r="BL35294" s="138"/>
      <c r="BM35294" s="138"/>
    </row>
    <row r="35295" spans="62:65" ht="13" thickBot="1">
      <c r="BJ35295" s="138"/>
      <c r="BK35295" s="138"/>
      <c r="BL35295" s="138"/>
      <c r="BM35295" s="138"/>
    </row>
    <row r="35296" spans="62:65" ht="13" thickBot="1">
      <c r="BJ35296" s="138"/>
      <c r="BK35296" s="138"/>
      <c r="BL35296" s="138"/>
      <c r="BM35296" s="138"/>
    </row>
    <row r="35297" spans="62:65" ht="13" thickBot="1">
      <c r="BJ35297" s="138"/>
      <c r="BK35297" s="138"/>
      <c r="BL35297" s="138"/>
      <c r="BM35297" s="138"/>
    </row>
    <row r="35298" spans="62:65" ht="13" thickBot="1">
      <c r="BJ35298" s="138"/>
      <c r="BK35298" s="138"/>
      <c r="BL35298" s="138"/>
      <c r="BM35298" s="138"/>
    </row>
    <row r="35299" spans="62:65" ht="13" thickBot="1">
      <c r="BJ35299" s="138"/>
      <c r="BK35299" s="138"/>
      <c r="BL35299" s="138"/>
      <c r="BM35299" s="138"/>
    </row>
    <row r="35300" spans="62:65" ht="13" thickBot="1">
      <c r="BJ35300" s="138"/>
      <c r="BK35300" s="138"/>
      <c r="BL35300" s="138"/>
      <c r="BM35300" s="138"/>
    </row>
    <row r="35301" spans="62:65" ht="13" thickBot="1">
      <c r="BJ35301" s="138"/>
      <c r="BK35301" s="138"/>
      <c r="BL35301" s="138"/>
      <c r="BM35301" s="138"/>
    </row>
    <row r="35302" spans="62:65" ht="13" thickBot="1">
      <c r="BJ35302" s="138"/>
      <c r="BK35302" s="138"/>
      <c r="BL35302" s="138"/>
      <c r="BM35302" s="138"/>
    </row>
    <row r="35303" spans="62:65" ht="13" thickBot="1">
      <c r="BJ35303" s="138"/>
      <c r="BK35303" s="138"/>
      <c r="BL35303" s="138"/>
      <c r="BM35303" s="138"/>
    </row>
    <row r="35304" spans="62:65" ht="13" thickBot="1">
      <c r="BJ35304" s="138"/>
      <c r="BK35304" s="138"/>
      <c r="BL35304" s="138"/>
      <c r="BM35304" s="138"/>
    </row>
    <row r="35305" spans="62:65" ht="13" thickBot="1">
      <c r="BJ35305" s="138"/>
      <c r="BK35305" s="138"/>
      <c r="BL35305" s="138"/>
      <c r="BM35305" s="138"/>
    </row>
    <row r="35306" spans="62:65" ht="13" thickBot="1">
      <c r="BJ35306" s="138"/>
      <c r="BK35306" s="138"/>
      <c r="BL35306" s="138"/>
      <c r="BM35306" s="138"/>
    </row>
    <row r="35307" spans="62:65" ht="13" thickBot="1">
      <c r="BJ35307" s="138"/>
      <c r="BK35307" s="138"/>
      <c r="BL35307" s="138"/>
      <c r="BM35307" s="138"/>
    </row>
    <row r="35308" spans="62:65" ht="13" thickBot="1">
      <c r="BJ35308" s="138"/>
      <c r="BK35308" s="138"/>
      <c r="BL35308" s="138"/>
      <c r="BM35308" s="138"/>
    </row>
    <row r="35309" spans="62:65" ht="13" thickBot="1">
      <c r="BJ35309" s="138"/>
      <c r="BK35309" s="138"/>
      <c r="BL35309" s="138"/>
      <c r="BM35309" s="138"/>
    </row>
    <row r="35310" spans="62:65" ht="13" thickBot="1">
      <c r="BJ35310" s="138"/>
      <c r="BK35310" s="138"/>
      <c r="BL35310" s="138"/>
      <c r="BM35310" s="138"/>
    </row>
    <row r="35311" spans="62:65" ht="13" thickBot="1">
      <c r="BJ35311" s="138"/>
      <c r="BK35311" s="138"/>
      <c r="BL35311" s="138"/>
      <c r="BM35311" s="138"/>
    </row>
    <row r="35312" spans="62:65" ht="13" thickBot="1">
      <c r="BJ35312" s="138"/>
      <c r="BK35312" s="138"/>
      <c r="BL35312" s="138"/>
      <c r="BM35312" s="138"/>
    </row>
    <row r="35313" spans="62:65" ht="13" thickBot="1">
      <c r="BJ35313" s="138"/>
      <c r="BK35313" s="138"/>
      <c r="BL35313" s="138"/>
      <c r="BM35313" s="138"/>
    </row>
    <row r="35314" spans="62:65" ht="13" thickBot="1">
      <c r="BJ35314" s="138"/>
      <c r="BK35314" s="138"/>
      <c r="BL35314" s="138"/>
      <c r="BM35314" s="138"/>
    </row>
    <row r="35315" spans="62:65" ht="13" thickBot="1">
      <c r="BJ35315" s="138"/>
      <c r="BK35315" s="138"/>
      <c r="BL35315" s="138"/>
      <c r="BM35315" s="138"/>
    </row>
    <row r="35316" spans="62:65" ht="13" thickBot="1">
      <c r="BJ35316" s="138"/>
      <c r="BK35316" s="138"/>
      <c r="BL35316" s="138"/>
      <c r="BM35316" s="138"/>
    </row>
    <row r="35317" spans="62:65" ht="13" thickBot="1">
      <c r="BJ35317" s="138"/>
      <c r="BK35317" s="138"/>
      <c r="BL35317" s="138"/>
      <c r="BM35317" s="138"/>
    </row>
    <row r="35318" spans="62:65" ht="13" thickBot="1">
      <c r="BJ35318" s="138"/>
      <c r="BK35318" s="138"/>
      <c r="BL35318" s="138"/>
      <c r="BM35318" s="138"/>
    </row>
    <row r="35319" spans="62:65" ht="13" thickBot="1">
      <c r="BJ35319" s="138"/>
      <c r="BK35319" s="138"/>
      <c r="BL35319" s="138"/>
      <c r="BM35319" s="138"/>
    </row>
    <row r="35320" spans="62:65" ht="13" thickBot="1">
      <c r="BJ35320" s="138"/>
      <c r="BK35320" s="138"/>
      <c r="BL35320" s="138"/>
      <c r="BM35320" s="138"/>
    </row>
    <row r="35321" spans="62:65" ht="13" thickBot="1">
      <c r="BJ35321" s="138"/>
      <c r="BK35321" s="138"/>
      <c r="BL35321" s="138"/>
      <c r="BM35321" s="138"/>
    </row>
    <row r="35322" spans="62:65" ht="13" thickBot="1">
      <c r="BJ35322" s="138"/>
      <c r="BK35322" s="138"/>
      <c r="BL35322" s="138"/>
      <c r="BM35322" s="138"/>
    </row>
    <row r="35323" spans="62:65" ht="13" thickBot="1">
      <c r="BJ35323" s="138"/>
      <c r="BK35323" s="138"/>
      <c r="BL35323" s="138"/>
      <c r="BM35323" s="138"/>
    </row>
    <row r="35324" spans="62:65" ht="13" thickBot="1">
      <c r="BJ35324" s="138"/>
      <c r="BK35324" s="138"/>
      <c r="BL35324" s="138"/>
      <c r="BM35324" s="138"/>
    </row>
    <row r="35325" spans="62:65" ht="13" thickBot="1">
      <c r="BJ35325" s="138"/>
      <c r="BK35325" s="138"/>
      <c r="BL35325" s="138"/>
      <c r="BM35325" s="138"/>
    </row>
    <row r="35326" spans="62:65" ht="13" thickBot="1">
      <c r="BJ35326" s="138"/>
      <c r="BK35326" s="138"/>
      <c r="BL35326" s="138"/>
      <c r="BM35326" s="138"/>
    </row>
    <row r="35327" spans="62:65" ht="13" thickBot="1">
      <c r="BJ35327" s="138"/>
      <c r="BK35327" s="138"/>
      <c r="BL35327" s="138"/>
      <c r="BM35327" s="138"/>
    </row>
    <row r="35328" spans="62:65" ht="13" thickBot="1">
      <c r="BJ35328" s="138"/>
      <c r="BK35328" s="138"/>
      <c r="BL35328" s="138"/>
      <c r="BM35328" s="138"/>
    </row>
    <row r="35329" spans="62:65" ht="13" thickBot="1">
      <c r="BJ35329" s="138"/>
      <c r="BK35329" s="138"/>
      <c r="BL35329" s="138"/>
      <c r="BM35329" s="138"/>
    </row>
    <row r="35330" spans="62:65" ht="13" thickBot="1">
      <c r="BJ35330" s="138"/>
      <c r="BK35330" s="138"/>
      <c r="BL35330" s="138"/>
      <c r="BM35330" s="138"/>
    </row>
    <row r="35331" spans="62:65" ht="13" thickBot="1">
      <c r="BJ35331" s="138"/>
      <c r="BK35331" s="138"/>
      <c r="BL35331" s="138"/>
      <c r="BM35331" s="138"/>
    </row>
    <row r="35332" spans="62:65" ht="13" thickBot="1">
      <c r="BJ35332" s="138"/>
      <c r="BK35332" s="138"/>
      <c r="BL35332" s="138"/>
      <c r="BM35332" s="138"/>
    </row>
    <row r="35333" spans="62:65" ht="13" thickBot="1">
      <c r="BJ35333" s="138"/>
      <c r="BK35333" s="138"/>
      <c r="BL35333" s="138"/>
      <c r="BM35333" s="138"/>
    </row>
    <row r="35334" spans="62:65" ht="13" thickBot="1">
      <c r="BJ35334" s="138"/>
      <c r="BK35334" s="138"/>
      <c r="BL35334" s="138"/>
      <c r="BM35334" s="138"/>
    </row>
    <row r="35335" spans="62:65" ht="13" thickBot="1">
      <c r="BJ35335" s="138"/>
      <c r="BK35335" s="138"/>
      <c r="BL35335" s="138"/>
      <c r="BM35335" s="138"/>
    </row>
    <row r="35336" spans="62:65" ht="13" thickBot="1">
      <c r="BJ35336" s="138"/>
      <c r="BK35336" s="138"/>
      <c r="BL35336" s="138"/>
      <c r="BM35336" s="138"/>
    </row>
    <row r="35337" spans="62:65" ht="13" thickBot="1">
      <c r="BJ35337" s="138"/>
      <c r="BK35337" s="138"/>
      <c r="BL35337" s="138"/>
      <c r="BM35337" s="138"/>
    </row>
    <row r="35338" spans="62:65" ht="13" thickBot="1">
      <c r="BJ35338" s="138"/>
      <c r="BK35338" s="138"/>
      <c r="BL35338" s="138"/>
      <c r="BM35338" s="138"/>
    </row>
    <row r="35339" spans="62:65" ht="13" thickBot="1">
      <c r="BJ35339" s="138"/>
      <c r="BK35339" s="138"/>
      <c r="BL35339" s="138"/>
      <c r="BM35339" s="138"/>
    </row>
    <row r="35340" spans="62:65" ht="13" thickBot="1">
      <c r="BJ35340" s="138"/>
      <c r="BK35340" s="138"/>
      <c r="BL35340" s="138"/>
      <c r="BM35340" s="138"/>
    </row>
    <row r="35341" spans="62:65" ht="13" thickBot="1">
      <c r="BJ35341" s="138"/>
      <c r="BK35341" s="138"/>
      <c r="BL35341" s="138"/>
      <c r="BM35341" s="138"/>
    </row>
    <row r="35342" spans="62:65" ht="13" thickBot="1">
      <c r="BJ35342" s="138"/>
      <c r="BK35342" s="138"/>
      <c r="BL35342" s="138"/>
      <c r="BM35342" s="138"/>
    </row>
    <row r="35343" spans="62:65" ht="13" thickBot="1">
      <c r="BJ35343" s="138"/>
      <c r="BK35343" s="138"/>
      <c r="BL35343" s="138"/>
      <c r="BM35343" s="138"/>
    </row>
    <row r="35344" spans="62:65" ht="13" thickBot="1">
      <c r="BJ35344" s="138"/>
      <c r="BK35344" s="138"/>
      <c r="BL35344" s="138"/>
      <c r="BM35344" s="138"/>
    </row>
    <row r="35345" spans="62:65" ht="13" thickBot="1">
      <c r="BJ35345" s="138"/>
      <c r="BK35345" s="138"/>
      <c r="BL35345" s="138"/>
      <c r="BM35345" s="138"/>
    </row>
    <row r="35346" spans="62:65" ht="13" thickBot="1">
      <c r="BJ35346" s="138"/>
      <c r="BK35346" s="138"/>
      <c r="BL35346" s="138"/>
      <c r="BM35346" s="138"/>
    </row>
    <row r="35347" spans="62:65" ht="13" thickBot="1">
      <c r="BJ35347" s="138"/>
      <c r="BK35347" s="138"/>
      <c r="BL35347" s="138"/>
      <c r="BM35347" s="138"/>
    </row>
    <row r="35348" spans="62:65" ht="13" thickBot="1">
      <c r="BJ35348" s="138"/>
      <c r="BK35348" s="138"/>
      <c r="BL35348" s="138"/>
      <c r="BM35348" s="138"/>
    </row>
    <row r="35349" spans="62:65" ht="13" thickBot="1">
      <c r="BJ35349" s="138"/>
      <c r="BK35349" s="138"/>
      <c r="BL35349" s="138"/>
      <c r="BM35349" s="138"/>
    </row>
    <row r="35350" spans="62:65" ht="13" thickBot="1">
      <c r="BJ35350" s="138"/>
      <c r="BK35350" s="138"/>
      <c r="BL35350" s="138"/>
      <c r="BM35350" s="138"/>
    </row>
    <row r="35351" spans="62:65" ht="13" thickBot="1">
      <c r="BJ35351" s="138"/>
      <c r="BK35351" s="138"/>
      <c r="BL35351" s="138"/>
      <c r="BM35351" s="138"/>
    </row>
    <row r="35352" spans="62:65" ht="13" thickBot="1">
      <c r="BJ35352" s="138"/>
      <c r="BK35352" s="138"/>
      <c r="BL35352" s="138"/>
      <c r="BM35352" s="138"/>
    </row>
    <row r="35353" spans="62:65" ht="13" thickBot="1">
      <c r="BJ35353" s="138"/>
      <c r="BK35353" s="138"/>
      <c r="BL35353" s="138"/>
      <c r="BM35353" s="138"/>
    </row>
    <row r="35354" spans="62:65" ht="13" thickBot="1">
      <c r="BJ35354" s="138"/>
      <c r="BK35354" s="138"/>
      <c r="BL35354" s="138"/>
      <c r="BM35354" s="138"/>
    </row>
    <row r="35355" spans="62:65" ht="13" thickBot="1">
      <c r="BJ35355" s="138"/>
      <c r="BK35355" s="138"/>
      <c r="BL35355" s="138"/>
      <c r="BM35355" s="138"/>
    </row>
    <row r="35356" spans="62:65" ht="13" thickBot="1">
      <c r="BJ35356" s="138"/>
      <c r="BK35356" s="138"/>
      <c r="BL35356" s="138"/>
      <c r="BM35356" s="138"/>
    </row>
    <row r="35357" spans="62:65" ht="13" thickBot="1">
      <c r="BJ35357" s="138"/>
      <c r="BK35357" s="138"/>
      <c r="BL35357" s="138"/>
      <c r="BM35357" s="138"/>
    </row>
    <row r="35358" spans="62:65" ht="13" thickBot="1">
      <c r="BJ35358" s="138"/>
      <c r="BK35358" s="138"/>
      <c r="BL35358" s="138"/>
      <c r="BM35358" s="138"/>
    </row>
    <row r="35359" spans="62:65" ht="13" thickBot="1">
      <c r="BJ35359" s="138"/>
      <c r="BK35359" s="138"/>
      <c r="BL35359" s="138"/>
      <c r="BM35359" s="138"/>
    </row>
    <row r="35360" spans="62:65" ht="13" thickBot="1">
      <c r="BJ35360" s="138"/>
      <c r="BK35360" s="138"/>
      <c r="BL35360" s="138"/>
      <c r="BM35360" s="138"/>
    </row>
    <row r="35361" spans="62:65" ht="13" thickBot="1">
      <c r="BJ35361" s="138"/>
      <c r="BK35361" s="138"/>
      <c r="BL35361" s="138"/>
      <c r="BM35361" s="138"/>
    </row>
    <row r="35362" spans="62:65" ht="13" thickBot="1">
      <c r="BJ35362" s="138"/>
      <c r="BK35362" s="138"/>
      <c r="BL35362" s="138"/>
      <c r="BM35362" s="138"/>
    </row>
    <row r="35363" spans="62:65" ht="13" thickBot="1">
      <c r="BJ35363" s="138"/>
      <c r="BK35363" s="138"/>
      <c r="BL35363" s="138"/>
      <c r="BM35363" s="138"/>
    </row>
    <row r="35364" spans="62:65" ht="13" thickBot="1">
      <c r="BJ35364" s="138"/>
      <c r="BK35364" s="138"/>
      <c r="BL35364" s="138"/>
      <c r="BM35364" s="138"/>
    </row>
    <row r="35365" spans="62:65" ht="13" thickBot="1">
      <c r="BJ35365" s="138"/>
      <c r="BK35365" s="138"/>
      <c r="BL35365" s="138"/>
      <c r="BM35365" s="138"/>
    </row>
    <row r="35366" spans="62:65" ht="13" thickBot="1">
      <c r="BJ35366" s="138"/>
      <c r="BK35366" s="138"/>
      <c r="BL35366" s="138"/>
      <c r="BM35366" s="138"/>
    </row>
    <row r="35367" spans="62:65" ht="13" thickBot="1">
      <c r="BJ35367" s="138"/>
      <c r="BK35367" s="138"/>
      <c r="BL35367" s="138"/>
      <c r="BM35367" s="138"/>
    </row>
    <row r="35368" spans="62:65" ht="13" thickBot="1">
      <c r="BJ35368" s="138"/>
      <c r="BK35368" s="138"/>
      <c r="BL35368" s="138"/>
      <c r="BM35368" s="138"/>
    </row>
    <row r="35369" spans="62:65" ht="13" thickBot="1">
      <c r="BJ35369" s="138"/>
      <c r="BK35369" s="138"/>
      <c r="BL35369" s="138"/>
      <c r="BM35369" s="138"/>
    </row>
    <row r="35370" spans="62:65" ht="13" thickBot="1">
      <c r="BJ35370" s="138"/>
      <c r="BK35370" s="138"/>
      <c r="BL35370" s="138"/>
      <c r="BM35370" s="138"/>
    </row>
    <row r="35371" spans="62:65" ht="13" thickBot="1">
      <c r="BJ35371" s="138"/>
      <c r="BK35371" s="138"/>
      <c r="BL35371" s="138"/>
      <c r="BM35371" s="138"/>
    </row>
    <row r="35372" spans="62:65" ht="13" thickBot="1">
      <c r="BJ35372" s="138"/>
      <c r="BK35372" s="138"/>
      <c r="BL35372" s="138"/>
      <c r="BM35372" s="138"/>
    </row>
    <row r="35373" spans="62:65" ht="13" thickBot="1">
      <c r="BJ35373" s="138"/>
      <c r="BK35373" s="138"/>
      <c r="BL35373" s="138"/>
      <c r="BM35373" s="138"/>
    </row>
    <row r="35374" spans="62:65" ht="13" thickBot="1">
      <c r="BJ35374" s="138"/>
      <c r="BK35374" s="138"/>
      <c r="BL35374" s="138"/>
      <c r="BM35374" s="138"/>
    </row>
    <row r="35375" spans="62:65" ht="13" thickBot="1">
      <c r="BJ35375" s="138"/>
      <c r="BK35375" s="138"/>
      <c r="BL35375" s="138"/>
      <c r="BM35375" s="138"/>
    </row>
    <row r="35376" spans="62:65" ht="13" thickBot="1">
      <c r="BJ35376" s="138"/>
      <c r="BK35376" s="138"/>
      <c r="BL35376" s="138"/>
      <c r="BM35376" s="138"/>
    </row>
    <row r="35377" spans="62:65" ht="13" thickBot="1">
      <c r="BJ35377" s="138"/>
      <c r="BK35377" s="138"/>
      <c r="BL35377" s="138"/>
      <c r="BM35377" s="138"/>
    </row>
    <row r="35378" spans="62:65" ht="13" thickBot="1">
      <c r="BJ35378" s="138"/>
      <c r="BK35378" s="138"/>
      <c r="BL35378" s="138"/>
      <c r="BM35378" s="138"/>
    </row>
    <row r="35379" spans="62:65" ht="13" thickBot="1">
      <c r="BJ35379" s="138"/>
      <c r="BK35379" s="138"/>
      <c r="BL35379" s="138"/>
      <c r="BM35379" s="138"/>
    </row>
    <row r="35380" spans="62:65" ht="13" thickBot="1">
      <c r="BJ35380" s="138"/>
      <c r="BK35380" s="138"/>
      <c r="BL35380" s="138"/>
      <c r="BM35380" s="138"/>
    </row>
    <row r="35381" spans="62:65" ht="13" thickBot="1">
      <c r="BJ35381" s="138"/>
      <c r="BK35381" s="138"/>
      <c r="BL35381" s="138"/>
      <c r="BM35381" s="138"/>
    </row>
    <row r="35382" spans="62:65" ht="13" thickBot="1">
      <c r="BJ35382" s="138"/>
      <c r="BK35382" s="138"/>
      <c r="BL35382" s="138"/>
      <c r="BM35382" s="138"/>
    </row>
    <row r="35383" spans="62:65" ht="13" thickBot="1">
      <c r="BJ35383" s="138"/>
      <c r="BK35383" s="138"/>
      <c r="BL35383" s="138"/>
      <c r="BM35383" s="138"/>
    </row>
    <row r="35384" spans="62:65" ht="13" thickBot="1">
      <c r="BJ35384" s="138"/>
      <c r="BK35384" s="138"/>
      <c r="BL35384" s="138"/>
      <c r="BM35384" s="138"/>
    </row>
    <row r="35385" spans="62:65" ht="13" thickBot="1">
      <c r="BJ35385" s="138"/>
      <c r="BK35385" s="138"/>
      <c r="BL35385" s="138"/>
      <c r="BM35385" s="138"/>
    </row>
    <row r="35386" spans="62:65" ht="13" thickBot="1">
      <c r="BJ35386" s="138"/>
      <c r="BK35386" s="138"/>
      <c r="BL35386" s="138"/>
      <c r="BM35386" s="138"/>
    </row>
    <row r="35387" spans="62:65" ht="13" thickBot="1">
      <c r="BJ35387" s="138"/>
      <c r="BK35387" s="138"/>
      <c r="BL35387" s="138"/>
      <c r="BM35387" s="138"/>
    </row>
    <row r="35388" spans="62:65" ht="13" thickBot="1">
      <c r="BJ35388" s="138"/>
      <c r="BK35388" s="138"/>
      <c r="BL35388" s="138"/>
      <c r="BM35388" s="138"/>
    </row>
    <row r="35389" spans="62:65" ht="13" thickBot="1">
      <c r="BJ35389" s="138"/>
      <c r="BK35389" s="138"/>
      <c r="BL35389" s="138"/>
      <c r="BM35389" s="138"/>
    </row>
    <row r="35390" spans="62:65" ht="13" thickBot="1">
      <c r="BJ35390" s="138"/>
      <c r="BK35390" s="138"/>
      <c r="BL35390" s="138"/>
      <c r="BM35390" s="138"/>
    </row>
    <row r="35391" spans="62:65" ht="13" thickBot="1">
      <c r="BJ35391" s="138"/>
      <c r="BK35391" s="138"/>
      <c r="BL35391" s="138"/>
      <c r="BM35391" s="138"/>
    </row>
    <row r="35392" spans="62:65" ht="13" thickBot="1">
      <c r="BJ35392" s="138"/>
      <c r="BK35392" s="138"/>
      <c r="BL35392" s="138"/>
      <c r="BM35392" s="138"/>
    </row>
    <row r="35393" spans="62:65" ht="13" thickBot="1">
      <c r="BJ35393" s="138"/>
      <c r="BK35393" s="138"/>
      <c r="BL35393" s="138"/>
      <c r="BM35393" s="138"/>
    </row>
    <row r="35394" spans="62:65" ht="13" thickBot="1">
      <c r="BJ35394" s="138"/>
      <c r="BK35394" s="138"/>
      <c r="BL35394" s="138"/>
      <c r="BM35394" s="138"/>
    </row>
    <row r="35395" spans="62:65" ht="13" thickBot="1">
      <c r="BJ35395" s="138"/>
      <c r="BK35395" s="138"/>
      <c r="BL35395" s="138"/>
      <c r="BM35395" s="138"/>
    </row>
    <row r="35396" spans="62:65" ht="13" thickBot="1">
      <c r="BJ35396" s="138"/>
      <c r="BK35396" s="138"/>
      <c r="BL35396" s="138"/>
      <c r="BM35396" s="138"/>
    </row>
    <row r="35397" spans="62:65" ht="13" thickBot="1">
      <c r="BJ35397" s="138"/>
      <c r="BK35397" s="138"/>
      <c r="BL35397" s="138"/>
      <c r="BM35397" s="138"/>
    </row>
    <row r="35398" spans="62:65" ht="13" thickBot="1">
      <c r="BJ35398" s="138"/>
      <c r="BK35398" s="138"/>
      <c r="BL35398" s="138"/>
      <c r="BM35398" s="138"/>
    </row>
    <row r="35399" spans="62:65" ht="13" thickBot="1">
      <c r="BJ35399" s="138"/>
      <c r="BK35399" s="138"/>
      <c r="BL35399" s="138"/>
      <c r="BM35399" s="138"/>
    </row>
    <row r="35400" spans="62:65" ht="13" thickBot="1">
      <c r="BJ35400" s="138"/>
      <c r="BK35400" s="138"/>
      <c r="BL35400" s="138"/>
      <c r="BM35400" s="138"/>
    </row>
    <row r="35401" spans="62:65" ht="13" thickBot="1">
      <c r="BJ35401" s="138"/>
      <c r="BK35401" s="138"/>
      <c r="BL35401" s="138"/>
      <c r="BM35401" s="138"/>
    </row>
    <row r="35402" spans="62:65" ht="13" thickBot="1">
      <c r="BJ35402" s="138"/>
      <c r="BK35402" s="138"/>
      <c r="BL35402" s="138"/>
      <c r="BM35402" s="138"/>
    </row>
    <row r="35403" spans="62:65" ht="13" thickBot="1">
      <c r="BJ35403" s="138"/>
      <c r="BK35403" s="138"/>
      <c r="BL35403" s="138"/>
      <c r="BM35403" s="138"/>
    </row>
    <row r="35404" spans="62:65" ht="13" thickBot="1">
      <c r="BJ35404" s="138"/>
      <c r="BK35404" s="138"/>
      <c r="BL35404" s="138"/>
      <c r="BM35404" s="138"/>
    </row>
    <row r="35405" spans="62:65" ht="13" thickBot="1">
      <c r="BJ35405" s="138"/>
      <c r="BK35405" s="138"/>
      <c r="BL35405" s="138"/>
      <c r="BM35405" s="138"/>
    </row>
    <row r="35406" spans="62:65" ht="13" thickBot="1">
      <c r="BJ35406" s="138"/>
      <c r="BK35406" s="138"/>
      <c r="BL35406" s="138"/>
      <c r="BM35406" s="138"/>
    </row>
    <row r="35407" spans="62:65" ht="13" thickBot="1">
      <c r="BJ35407" s="138"/>
      <c r="BK35407" s="138"/>
      <c r="BL35407" s="138"/>
      <c r="BM35407" s="138"/>
    </row>
    <row r="35408" spans="62:65" ht="13" thickBot="1">
      <c r="BJ35408" s="138"/>
      <c r="BK35408" s="138"/>
      <c r="BL35408" s="138"/>
      <c r="BM35408" s="138"/>
    </row>
    <row r="35409" spans="62:65" ht="13" thickBot="1">
      <c r="BJ35409" s="138"/>
      <c r="BK35409" s="138"/>
      <c r="BL35409" s="138"/>
      <c r="BM35409" s="138"/>
    </row>
    <row r="35410" spans="62:65" ht="13" thickBot="1">
      <c r="BJ35410" s="138"/>
      <c r="BK35410" s="138"/>
      <c r="BL35410" s="138"/>
      <c r="BM35410" s="138"/>
    </row>
    <row r="35411" spans="62:65" ht="13" thickBot="1">
      <c r="BJ35411" s="138"/>
      <c r="BK35411" s="138"/>
      <c r="BL35411" s="138"/>
      <c r="BM35411" s="138"/>
    </row>
    <row r="35412" spans="62:65" ht="13" thickBot="1">
      <c r="BJ35412" s="138"/>
      <c r="BK35412" s="138"/>
      <c r="BL35412" s="138"/>
      <c r="BM35412" s="138"/>
    </row>
    <row r="35413" spans="62:65" ht="13" thickBot="1">
      <c r="BJ35413" s="138"/>
      <c r="BK35413" s="138"/>
      <c r="BL35413" s="138"/>
      <c r="BM35413" s="138"/>
    </row>
    <row r="35414" spans="62:65" ht="13" thickBot="1">
      <c r="BJ35414" s="138"/>
      <c r="BK35414" s="138"/>
      <c r="BL35414" s="138"/>
      <c r="BM35414" s="138"/>
    </row>
    <row r="35415" spans="62:65" ht="13" thickBot="1">
      <c r="BJ35415" s="138"/>
      <c r="BK35415" s="138"/>
      <c r="BL35415" s="138"/>
      <c r="BM35415" s="138"/>
    </row>
    <row r="35416" spans="62:65" ht="13" thickBot="1">
      <c r="BJ35416" s="138"/>
      <c r="BK35416" s="138"/>
      <c r="BL35416" s="138"/>
      <c r="BM35416" s="138"/>
    </row>
    <row r="35417" spans="62:65" ht="13" thickBot="1">
      <c r="BJ35417" s="138"/>
      <c r="BK35417" s="138"/>
      <c r="BL35417" s="138"/>
      <c r="BM35417" s="138"/>
    </row>
    <row r="35418" spans="62:65" ht="13" thickBot="1">
      <c r="BJ35418" s="138"/>
      <c r="BK35418" s="138"/>
      <c r="BL35418" s="138"/>
      <c r="BM35418" s="138"/>
    </row>
    <row r="35419" spans="62:65" ht="13" thickBot="1">
      <c r="BJ35419" s="138"/>
      <c r="BK35419" s="138"/>
      <c r="BL35419" s="138"/>
      <c r="BM35419" s="138"/>
    </row>
    <row r="35420" spans="62:65" ht="13" thickBot="1">
      <c r="BJ35420" s="138"/>
      <c r="BK35420" s="138"/>
      <c r="BL35420" s="138"/>
      <c r="BM35420" s="138"/>
    </row>
    <row r="35421" spans="62:65" ht="13" thickBot="1">
      <c r="BJ35421" s="138"/>
      <c r="BK35421" s="138"/>
      <c r="BL35421" s="138"/>
      <c r="BM35421" s="138"/>
    </row>
    <row r="35422" spans="62:65" ht="13" thickBot="1">
      <c r="BJ35422" s="138"/>
      <c r="BK35422" s="138"/>
      <c r="BL35422" s="138"/>
      <c r="BM35422" s="138"/>
    </row>
    <row r="35423" spans="62:65" ht="13" thickBot="1">
      <c r="BJ35423" s="138"/>
      <c r="BK35423" s="138"/>
      <c r="BL35423" s="138"/>
      <c r="BM35423" s="138"/>
    </row>
    <row r="35424" spans="62:65" ht="13" thickBot="1">
      <c r="BJ35424" s="138"/>
      <c r="BK35424" s="138"/>
      <c r="BL35424" s="138"/>
      <c r="BM35424" s="138"/>
    </row>
    <row r="35425" spans="62:65" ht="13" thickBot="1">
      <c r="BJ35425" s="138"/>
      <c r="BK35425" s="138"/>
      <c r="BL35425" s="138"/>
      <c r="BM35425" s="138"/>
    </row>
    <row r="35426" spans="62:65" ht="13" thickBot="1">
      <c r="BJ35426" s="138"/>
      <c r="BK35426" s="138"/>
      <c r="BL35426" s="138"/>
      <c r="BM35426" s="138"/>
    </row>
    <row r="35427" spans="62:65" ht="13" thickBot="1">
      <c r="BJ35427" s="138"/>
      <c r="BK35427" s="138"/>
      <c r="BL35427" s="138"/>
      <c r="BM35427" s="138"/>
    </row>
    <row r="35428" spans="62:65" ht="13" thickBot="1">
      <c r="BJ35428" s="138"/>
      <c r="BK35428" s="138"/>
      <c r="BL35428" s="138"/>
      <c r="BM35428" s="138"/>
    </row>
    <row r="35429" spans="62:65" ht="13" thickBot="1">
      <c r="BJ35429" s="138"/>
      <c r="BK35429" s="138"/>
      <c r="BL35429" s="138"/>
      <c r="BM35429" s="138"/>
    </row>
    <row r="35430" spans="62:65" ht="13" thickBot="1">
      <c r="BJ35430" s="138"/>
      <c r="BK35430" s="138"/>
      <c r="BL35430" s="138"/>
      <c r="BM35430" s="138"/>
    </row>
    <row r="35431" spans="62:65" ht="13" thickBot="1">
      <c r="BJ35431" s="138"/>
      <c r="BK35431" s="138"/>
      <c r="BL35431" s="138"/>
      <c r="BM35431" s="138"/>
    </row>
    <row r="35432" spans="62:65" ht="13" thickBot="1">
      <c r="BJ35432" s="138"/>
      <c r="BK35432" s="138"/>
      <c r="BL35432" s="138"/>
      <c r="BM35432" s="138"/>
    </row>
    <row r="35433" spans="62:65" ht="13" thickBot="1">
      <c r="BJ35433" s="138"/>
      <c r="BK35433" s="138"/>
      <c r="BL35433" s="138"/>
      <c r="BM35433" s="138"/>
    </row>
    <row r="35434" spans="62:65" ht="13" thickBot="1">
      <c r="BJ35434" s="138"/>
      <c r="BK35434" s="138"/>
      <c r="BL35434" s="138"/>
      <c r="BM35434" s="138"/>
    </row>
    <row r="35435" spans="62:65" ht="13" thickBot="1">
      <c r="BJ35435" s="138"/>
      <c r="BK35435" s="138"/>
      <c r="BL35435" s="138"/>
      <c r="BM35435" s="138"/>
    </row>
    <row r="35436" spans="62:65" ht="13" thickBot="1">
      <c r="BJ35436" s="138"/>
      <c r="BK35436" s="138"/>
      <c r="BL35436" s="138"/>
      <c r="BM35436" s="138"/>
    </row>
    <row r="35437" spans="62:65" ht="13" thickBot="1">
      <c r="BJ35437" s="138"/>
      <c r="BK35437" s="138"/>
      <c r="BL35437" s="138"/>
      <c r="BM35437" s="138"/>
    </row>
    <row r="35438" spans="62:65" ht="13" thickBot="1">
      <c r="BJ35438" s="138"/>
      <c r="BK35438" s="138"/>
      <c r="BL35438" s="138"/>
      <c r="BM35438" s="138"/>
    </row>
    <row r="35439" spans="62:65" ht="13" thickBot="1">
      <c r="BJ35439" s="138"/>
      <c r="BK35439" s="138"/>
      <c r="BL35439" s="138"/>
      <c r="BM35439" s="138"/>
    </row>
    <row r="35440" spans="62:65" ht="13" thickBot="1">
      <c r="BJ35440" s="138"/>
      <c r="BK35440" s="138"/>
      <c r="BL35440" s="138"/>
      <c r="BM35440" s="138"/>
    </row>
    <row r="35441" spans="62:65" ht="13" thickBot="1">
      <c r="BJ35441" s="138"/>
      <c r="BK35441" s="138"/>
      <c r="BL35441" s="138"/>
      <c r="BM35441" s="138"/>
    </row>
    <row r="35442" spans="62:65" ht="13" thickBot="1">
      <c r="BJ35442" s="138"/>
      <c r="BK35442" s="138"/>
      <c r="BL35442" s="138"/>
      <c r="BM35442" s="138"/>
    </row>
    <row r="35443" spans="62:65" ht="13" thickBot="1">
      <c r="BJ35443" s="138"/>
      <c r="BK35443" s="138"/>
      <c r="BL35443" s="138"/>
      <c r="BM35443" s="138"/>
    </row>
    <row r="35444" spans="62:65" ht="13" thickBot="1">
      <c r="BJ35444" s="138"/>
      <c r="BK35444" s="138"/>
      <c r="BL35444" s="138"/>
      <c r="BM35444" s="138"/>
    </row>
    <row r="35445" spans="62:65" ht="13" thickBot="1">
      <c r="BJ35445" s="138"/>
      <c r="BK35445" s="138"/>
      <c r="BL35445" s="138"/>
      <c r="BM35445" s="138"/>
    </row>
    <row r="35446" spans="62:65" ht="13" thickBot="1">
      <c r="BJ35446" s="138"/>
      <c r="BK35446" s="138"/>
      <c r="BL35446" s="138"/>
      <c r="BM35446" s="138"/>
    </row>
    <row r="35447" spans="62:65" ht="13" thickBot="1">
      <c r="BJ35447" s="138"/>
      <c r="BK35447" s="138"/>
      <c r="BL35447" s="138"/>
      <c r="BM35447" s="138"/>
    </row>
    <row r="35448" spans="62:65" ht="13" thickBot="1">
      <c r="BJ35448" s="138"/>
      <c r="BK35448" s="138"/>
      <c r="BL35448" s="138"/>
      <c r="BM35448" s="138"/>
    </row>
    <row r="35449" spans="62:65" ht="13" thickBot="1">
      <c r="BJ35449" s="138"/>
      <c r="BK35449" s="138"/>
      <c r="BL35449" s="138"/>
      <c r="BM35449" s="138"/>
    </row>
    <row r="35450" spans="62:65" ht="13" thickBot="1">
      <c r="BJ35450" s="138"/>
      <c r="BK35450" s="138"/>
      <c r="BL35450" s="138"/>
      <c r="BM35450" s="138"/>
    </row>
    <row r="35451" spans="62:65" ht="13" thickBot="1">
      <c r="BJ35451" s="138"/>
      <c r="BK35451" s="138"/>
      <c r="BL35451" s="138"/>
      <c r="BM35451" s="138"/>
    </row>
    <row r="35452" spans="62:65" ht="13" thickBot="1">
      <c r="BJ35452" s="138"/>
      <c r="BK35452" s="138"/>
      <c r="BL35452" s="138"/>
      <c r="BM35452" s="138"/>
    </row>
    <row r="35453" spans="62:65" ht="13" thickBot="1">
      <c r="BJ35453" s="138"/>
      <c r="BK35453" s="138"/>
      <c r="BL35453" s="138"/>
      <c r="BM35453" s="138"/>
    </row>
    <row r="35454" spans="62:65" ht="13" thickBot="1">
      <c r="BJ35454" s="138"/>
      <c r="BK35454" s="138"/>
      <c r="BL35454" s="138"/>
      <c r="BM35454" s="138"/>
    </row>
    <row r="35455" spans="62:65" ht="13" thickBot="1">
      <c r="BJ35455" s="138"/>
      <c r="BK35455" s="138"/>
      <c r="BL35455" s="138"/>
      <c r="BM35455" s="138"/>
    </row>
    <row r="35456" spans="62:65" ht="13" thickBot="1">
      <c r="BJ35456" s="138"/>
      <c r="BK35456" s="138"/>
      <c r="BL35456" s="138"/>
      <c r="BM35456" s="138"/>
    </row>
    <row r="35457" spans="62:65" ht="13" thickBot="1">
      <c r="BJ35457" s="138"/>
      <c r="BK35457" s="138"/>
      <c r="BL35457" s="138"/>
      <c r="BM35457" s="138"/>
    </row>
    <row r="35458" spans="62:65" ht="13" thickBot="1">
      <c r="BJ35458" s="138"/>
      <c r="BK35458" s="138"/>
      <c r="BL35458" s="138"/>
      <c r="BM35458" s="138"/>
    </row>
    <row r="35459" spans="62:65" ht="13" thickBot="1">
      <c r="BJ35459" s="138"/>
      <c r="BK35459" s="138"/>
      <c r="BL35459" s="138"/>
      <c r="BM35459" s="138"/>
    </row>
    <row r="35460" spans="62:65" ht="13" thickBot="1">
      <c r="BJ35460" s="138"/>
      <c r="BK35460" s="138"/>
      <c r="BL35460" s="138"/>
      <c r="BM35460" s="138"/>
    </row>
    <row r="35461" spans="62:65" ht="13" thickBot="1">
      <c r="BJ35461" s="138"/>
      <c r="BK35461" s="138"/>
      <c r="BL35461" s="138"/>
      <c r="BM35461" s="138"/>
    </row>
    <row r="35462" spans="62:65" ht="13" thickBot="1">
      <c r="BJ35462" s="138"/>
      <c r="BK35462" s="138"/>
      <c r="BL35462" s="138"/>
      <c r="BM35462" s="138"/>
    </row>
    <row r="35463" spans="62:65" ht="13" thickBot="1">
      <c r="BJ35463" s="138"/>
      <c r="BK35463" s="138"/>
      <c r="BL35463" s="138"/>
      <c r="BM35463" s="138"/>
    </row>
    <row r="35464" spans="62:65" ht="13" thickBot="1">
      <c r="BJ35464" s="138"/>
      <c r="BK35464" s="138"/>
      <c r="BL35464" s="138"/>
      <c r="BM35464" s="138"/>
    </row>
    <row r="35465" spans="62:65" ht="13" thickBot="1">
      <c r="BJ35465" s="138"/>
      <c r="BK35465" s="138"/>
      <c r="BL35465" s="138"/>
      <c r="BM35465" s="138"/>
    </row>
    <row r="35466" spans="62:65" ht="13" thickBot="1">
      <c r="BJ35466" s="138"/>
      <c r="BK35466" s="138"/>
      <c r="BL35466" s="138"/>
      <c r="BM35466" s="138"/>
    </row>
    <row r="35467" spans="62:65" ht="13" thickBot="1">
      <c r="BJ35467" s="138"/>
      <c r="BK35467" s="138"/>
      <c r="BL35467" s="138"/>
      <c r="BM35467" s="138"/>
    </row>
    <row r="35468" spans="62:65" ht="13" thickBot="1">
      <c r="BJ35468" s="138"/>
      <c r="BK35468" s="138"/>
      <c r="BL35468" s="138"/>
      <c r="BM35468" s="138"/>
    </row>
    <row r="35469" spans="62:65" ht="13" thickBot="1">
      <c r="BJ35469" s="138"/>
      <c r="BK35469" s="138"/>
      <c r="BL35469" s="138"/>
      <c r="BM35469" s="138"/>
    </row>
    <row r="35470" spans="62:65" ht="13" thickBot="1">
      <c r="BJ35470" s="138"/>
      <c r="BK35470" s="138"/>
      <c r="BL35470" s="138"/>
      <c r="BM35470" s="138"/>
    </row>
    <row r="35471" spans="62:65" ht="13" thickBot="1">
      <c r="BJ35471" s="138"/>
      <c r="BK35471" s="138"/>
      <c r="BL35471" s="138"/>
      <c r="BM35471" s="138"/>
    </row>
    <row r="35472" spans="62:65" ht="13" thickBot="1">
      <c r="BJ35472" s="138"/>
      <c r="BK35472" s="138"/>
      <c r="BL35472" s="138"/>
      <c r="BM35472" s="138"/>
    </row>
    <row r="35473" spans="62:65" ht="13" thickBot="1">
      <c r="BJ35473" s="138"/>
      <c r="BK35473" s="138"/>
      <c r="BL35473" s="138"/>
      <c r="BM35473" s="138"/>
    </row>
    <row r="35474" spans="62:65" ht="13" thickBot="1">
      <c r="BJ35474" s="138"/>
      <c r="BK35474" s="138"/>
      <c r="BL35474" s="138"/>
      <c r="BM35474" s="138"/>
    </row>
    <row r="35475" spans="62:65" ht="13" thickBot="1">
      <c r="BJ35475" s="138"/>
      <c r="BK35475" s="138"/>
      <c r="BL35475" s="138"/>
      <c r="BM35475" s="138"/>
    </row>
    <row r="35476" spans="62:65" ht="13" thickBot="1">
      <c r="BJ35476" s="138"/>
      <c r="BK35476" s="138"/>
      <c r="BL35476" s="138"/>
      <c r="BM35476" s="138"/>
    </row>
    <row r="35477" spans="62:65" ht="13" thickBot="1">
      <c r="BJ35477" s="138"/>
      <c r="BK35477" s="138"/>
      <c r="BL35477" s="138"/>
      <c r="BM35477" s="138"/>
    </row>
    <row r="35478" spans="62:65" ht="13" thickBot="1">
      <c r="BJ35478" s="138"/>
      <c r="BK35478" s="138"/>
      <c r="BL35478" s="138"/>
      <c r="BM35478" s="138"/>
    </row>
    <row r="35479" spans="62:65" ht="13" thickBot="1">
      <c r="BJ35479" s="138"/>
      <c r="BK35479" s="138"/>
      <c r="BL35479" s="138"/>
      <c r="BM35479" s="138"/>
    </row>
    <row r="35480" spans="62:65" ht="13" thickBot="1">
      <c r="BJ35480" s="138"/>
      <c r="BK35480" s="138"/>
      <c r="BL35480" s="138"/>
      <c r="BM35480" s="138"/>
    </row>
    <row r="35481" spans="62:65" ht="13" thickBot="1">
      <c r="BJ35481" s="138"/>
      <c r="BK35481" s="138"/>
      <c r="BL35481" s="138"/>
      <c r="BM35481" s="138"/>
    </row>
    <row r="35482" spans="62:65" ht="13" thickBot="1">
      <c r="BJ35482" s="138"/>
      <c r="BK35482" s="138"/>
      <c r="BL35482" s="138"/>
      <c r="BM35482" s="138"/>
    </row>
    <row r="35483" spans="62:65" ht="13" thickBot="1">
      <c r="BJ35483" s="138"/>
      <c r="BK35483" s="138"/>
      <c r="BL35483" s="138"/>
      <c r="BM35483" s="138"/>
    </row>
    <row r="35484" spans="62:65" ht="13" thickBot="1">
      <c r="BJ35484" s="138"/>
      <c r="BK35484" s="138"/>
      <c r="BL35484" s="138"/>
      <c r="BM35484" s="138"/>
    </row>
    <row r="35485" spans="62:65" ht="13" thickBot="1">
      <c r="BJ35485" s="138"/>
      <c r="BK35485" s="138"/>
      <c r="BL35485" s="138"/>
      <c r="BM35485" s="138"/>
    </row>
    <row r="35486" spans="62:65" ht="13" thickBot="1">
      <c r="BJ35486" s="138"/>
      <c r="BK35486" s="138"/>
      <c r="BL35486" s="138"/>
      <c r="BM35486" s="138"/>
    </row>
    <row r="35487" spans="62:65" ht="13" thickBot="1">
      <c r="BJ35487" s="138"/>
      <c r="BK35487" s="138"/>
      <c r="BL35487" s="138"/>
      <c r="BM35487" s="138"/>
    </row>
    <row r="35488" spans="62:65" ht="13" thickBot="1">
      <c r="BJ35488" s="138"/>
      <c r="BK35488" s="138"/>
      <c r="BL35488" s="138"/>
      <c r="BM35488" s="138"/>
    </row>
    <row r="35489" spans="62:65" ht="13" thickBot="1">
      <c r="BJ35489" s="138"/>
      <c r="BK35489" s="138"/>
      <c r="BL35489" s="138"/>
      <c r="BM35489" s="138"/>
    </row>
    <row r="35490" spans="62:65" ht="13" thickBot="1">
      <c r="BJ35490" s="138"/>
      <c r="BK35490" s="138"/>
      <c r="BL35490" s="138"/>
      <c r="BM35490" s="138"/>
    </row>
    <row r="35491" spans="62:65" ht="13" thickBot="1">
      <c r="BJ35491" s="138"/>
      <c r="BK35491" s="138"/>
      <c r="BL35491" s="138"/>
      <c r="BM35491" s="138"/>
    </row>
    <row r="35492" spans="62:65" ht="13" thickBot="1">
      <c r="BJ35492" s="138"/>
      <c r="BK35492" s="138"/>
      <c r="BL35492" s="138"/>
      <c r="BM35492" s="138"/>
    </row>
    <row r="35493" spans="62:65" ht="13" thickBot="1">
      <c r="BJ35493" s="138"/>
      <c r="BK35493" s="138"/>
      <c r="BL35493" s="138"/>
      <c r="BM35493" s="138"/>
    </row>
    <row r="35494" spans="62:65" ht="13" thickBot="1">
      <c r="BJ35494" s="138"/>
      <c r="BK35494" s="138"/>
      <c r="BL35494" s="138"/>
      <c r="BM35494" s="138"/>
    </row>
    <row r="35495" spans="62:65" ht="13" thickBot="1">
      <c r="BJ35495" s="138"/>
      <c r="BK35495" s="138"/>
      <c r="BL35495" s="138"/>
      <c r="BM35495" s="138"/>
    </row>
    <row r="35496" spans="62:65" ht="13" thickBot="1">
      <c r="BJ35496" s="138"/>
      <c r="BK35496" s="138"/>
      <c r="BL35496" s="138"/>
      <c r="BM35496" s="138"/>
    </row>
    <row r="35497" spans="62:65" ht="13" thickBot="1">
      <c r="BJ35497" s="138"/>
      <c r="BK35497" s="138"/>
      <c r="BL35497" s="138"/>
      <c r="BM35497" s="138"/>
    </row>
    <row r="35498" spans="62:65" ht="13" thickBot="1">
      <c r="BJ35498" s="138"/>
      <c r="BK35498" s="138"/>
      <c r="BL35498" s="138"/>
      <c r="BM35498" s="138"/>
    </row>
    <row r="35499" spans="62:65" ht="13" thickBot="1">
      <c r="BJ35499" s="138"/>
      <c r="BK35499" s="138"/>
      <c r="BL35499" s="138"/>
      <c r="BM35499" s="138"/>
    </row>
    <row r="35500" spans="62:65" ht="13" thickBot="1">
      <c r="BJ35500" s="138"/>
      <c r="BK35500" s="138"/>
      <c r="BL35500" s="138"/>
      <c r="BM35500" s="138"/>
    </row>
    <row r="35501" spans="62:65" ht="13" thickBot="1">
      <c r="BJ35501" s="138"/>
      <c r="BK35501" s="138"/>
      <c r="BL35501" s="138"/>
      <c r="BM35501" s="138"/>
    </row>
    <row r="35502" spans="62:65" ht="13" thickBot="1">
      <c r="BJ35502" s="138"/>
      <c r="BK35502" s="138"/>
      <c r="BL35502" s="138"/>
      <c r="BM35502" s="138"/>
    </row>
    <row r="35503" spans="62:65" ht="13" thickBot="1">
      <c r="BJ35503" s="138"/>
      <c r="BK35503" s="138"/>
      <c r="BL35503" s="138"/>
      <c r="BM35503" s="138"/>
    </row>
    <row r="35504" spans="62:65" ht="13" thickBot="1">
      <c r="BJ35504" s="138"/>
      <c r="BK35504" s="138"/>
      <c r="BL35504" s="138"/>
      <c r="BM35504" s="138"/>
    </row>
    <row r="35505" spans="62:65" ht="13" thickBot="1">
      <c r="BJ35505" s="138"/>
      <c r="BK35505" s="138"/>
      <c r="BL35505" s="138"/>
      <c r="BM35505" s="138"/>
    </row>
    <row r="35506" spans="62:65" ht="13" thickBot="1">
      <c r="BJ35506" s="138"/>
      <c r="BK35506" s="138"/>
      <c r="BL35506" s="138"/>
      <c r="BM35506" s="138"/>
    </row>
    <row r="35507" spans="62:65" ht="13" thickBot="1">
      <c r="BJ35507" s="138"/>
      <c r="BK35507" s="138"/>
      <c r="BL35507" s="138"/>
      <c r="BM35507" s="138"/>
    </row>
    <row r="35508" spans="62:65" ht="13" thickBot="1">
      <c r="BJ35508" s="138"/>
      <c r="BK35508" s="138"/>
      <c r="BL35508" s="138"/>
      <c r="BM35508" s="138"/>
    </row>
    <row r="35509" spans="62:65" ht="13" thickBot="1">
      <c r="BJ35509" s="138"/>
      <c r="BK35509" s="138"/>
      <c r="BL35509" s="138"/>
      <c r="BM35509" s="138"/>
    </row>
    <row r="35510" spans="62:65" ht="13" thickBot="1">
      <c r="BJ35510" s="138"/>
      <c r="BK35510" s="138"/>
      <c r="BL35510" s="138"/>
      <c r="BM35510" s="138"/>
    </row>
    <row r="35511" spans="62:65" ht="13" thickBot="1">
      <c r="BJ35511" s="138"/>
      <c r="BK35511" s="138"/>
      <c r="BL35511" s="138"/>
      <c r="BM35511" s="138"/>
    </row>
    <row r="35512" spans="62:65" ht="13" thickBot="1">
      <c r="BJ35512" s="138"/>
      <c r="BK35512" s="138"/>
      <c r="BL35512" s="138"/>
      <c r="BM35512" s="138"/>
    </row>
    <row r="35513" spans="62:65" ht="13" thickBot="1">
      <c r="BJ35513" s="138"/>
      <c r="BK35513" s="138"/>
      <c r="BL35513" s="138"/>
      <c r="BM35513" s="138"/>
    </row>
    <row r="35514" spans="62:65" ht="13" thickBot="1">
      <c r="BJ35514" s="138"/>
      <c r="BK35514" s="138"/>
      <c r="BL35514" s="138"/>
      <c r="BM35514" s="138"/>
    </row>
    <row r="35515" spans="62:65" ht="13" thickBot="1">
      <c r="BJ35515" s="138"/>
      <c r="BK35515" s="138"/>
      <c r="BL35515" s="138"/>
      <c r="BM35515" s="138"/>
    </row>
    <row r="35516" spans="62:65" ht="13" thickBot="1">
      <c r="BJ35516" s="138"/>
      <c r="BK35516" s="138"/>
      <c r="BL35516" s="138"/>
      <c r="BM35516" s="138"/>
    </row>
    <row r="35517" spans="62:65" ht="13" thickBot="1">
      <c r="BJ35517" s="138"/>
      <c r="BK35517" s="138"/>
      <c r="BL35517" s="138"/>
      <c r="BM35517" s="138"/>
    </row>
    <row r="35518" spans="62:65" ht="13" thickBot="1">
      <c r="BJ35518" s="138"/>
      <c r="BK35518" s="138"/>
      <c r="BL35518" s="138"/>
      <c r="BM35518" s="138"/>
    </row>
    <row r="35519" spans="62:65" ht="13" thickBot="1">
      <c r="BJ35519" s="138"/>
      <c r="BK35519" s="138"/>
      <c r="BL35519" s="138"/>
      <c r="BM35519" s="138"/>
    </row>
    <row r="35520" spans="62:65" ht="13" thickBot="1">
      <c r="BJ35520" s="138"/>
      <c r="BK35520" s="138"/>
      <c r="BL35520" s="138"/>
      <c r="BM35520" s="138"/>
    </row>
    <row r="35521" spans="62:65" ht="13" thickBot="1">
      <c r="BJ35521" s="138"/>
      <c r="BK35521" s="138"/>
      <c r="BL35521" s="138"/>
      <c r="BM35521" s="138"/>
    </row>
    <row r="35522" spans="62:65" ht="13" thickBot="1">
      <c r="BJ35522" s="138"/>
      <c r="BK35522" s="138"/>
      <c r="BL35522" s="138"/>
      <c r="BM35522" s="138"/>
    </row>
    <row r="35523" spans="62:65" ht="13" thickBot="1">
      <c r="BJ35523" s="138"/>
      <c r="BK35523" s="138"/>
      <c r="BL35523" s="138"/>
      <c r="BM35523" s="138"/>
    </row>
    <row r="35524" spans="62:65" ht="13" thickBot="1">
      <c r="BJ35524" s="138"/>
      <c r="BK35524" s="138"/>
      <c r="BL35524" s="138"/>
      <c r="BM35524" s="138"/>
    </row>
    <row r="35525" spans="62:65" ht="13" thickBot="1">
      <c r="BJ35525" s="138"/>
      <c r="BK35525" s="138"/>
      <c r="BL35525" s="138"/>
      <c r="BM35525" s="138"/>
    </row>
    <row r="35526" spans="62:65" ht="13" thickBot="1">
      <c r="BJ35526" s="138"/>
      <c r="BK35526" s="138"/>
      <c r="BL35526" s="138"/>
      <c r="BM35526" s="138"/>
    </row>
    <row r="35527" spans="62:65" ht="13" thickBot="1">
      <c r="BJ35527" s="138"/>
      <c r="BK35527" s="138"/>
      <c r="BL35527" s="138"/>
      <c r="BM35527" s="138"/>
    </row>
    <row r="35528" spans="62:65" ht="13" thickBot="1">
      <c r="BJ35528" s="138"/>
      <c r="BK35528" s="138"/>
      <c r="BL35528" s="138"/>
      <c r="BM35528" s="138"/>
    </row>
    <row r="35529" spans="62:65" ht="13" thickBot="1">
      <c r="BJ35529" s="138"/>
      <c r="BK35529" s="138"/>
      <c r="BL35529" s="138"/>
      <c r="BM35529" s="138"/>
    </row>
    <row r="35530" spans="62:65" ht="13" thickBot="1">
      <c r="BJ35530" s="138"/>
      <c r="BK35530" s="138"/>
      <c r="BL35530" s="138"/>
      <c r="BM35530" s="138"/>
    </row>
    <row r="35531" spans="62:65" ht="13" thickBot="1">
      <c r="BJ35531" s="138"/>
      <c r="BK35531" s="138"/>
      <c r="BL35531" s="138"/>
      <c r="BM35531" s="138"/>
    </row>
    <row r="35532" spans="62:65" ht="13" thickBot="1">
      <c r="BJ35532" s="138"/>
      <c r="BK35532" s="138"/>
      <c r="BL35532" s="138"/>
      <c r="BM35532" s="138"/>
    </row>
    <row r="35533" spans="62:65" ht="13" thickBot="1">
      <c r="BJ35533" s="138"/>
      <c r="BK35533" s="138"/>
      <c r="BL35533" s="138"/>
      <c r="BM35533" s="138"/>
    </row>
    <row r="35534" spans="62:65" ht="13" thickBot="1">
      <c r="BJ35534" s="138"/>
      <c r="BK35534" s="138"/>
      <c r="BL35534" s="138"/>
      <c r="BM35534" s="138"/>
    </row>
    <row r="35535" spans="62:65" ht="13" thickBot="1">
      <c r="BJ35535" s="138"/>
      <c r="BK35535" s="138"/>
      <c r="BL35535" s="138"/>
      <c r="BM35535" s="138"/>
    </row>
    <row r="35536" spans="62:65" ht="13" thickBot="1">
      <c r="BJ35536" s="138"/>
      <c r="BK35536" s="138"/>
      <c r="BL35536" s="138"/>
      <c r="BM35536" s="138"/>
    </row>
    <row r="35537" spans="62:65" ht="13" thickBot="1">
      <c r="BJ35537" s="138"/>
      <c r="BK35537" s="138"/>
      <c r="BL35537" s="138"/>
      <c r="BM35537" s="138"/>
    </row>
    <row r="35538" spans="62:65" ht="13" thickBot="1">
      <c r="BJ35538" s="138"/>
      <c r="BK35538" s="138"/>
      <c r="BL35538" s="138"/>
      <c r="BM35538" s="138"/>
    </row>
    <row r="35539" spans="62:65" ht="13" thickBot="1">
      <c r="BJ35539" s="138"/>
      <c r="BK35539" s="138"/>
      <c r="BL35539" s="138"/>
      <c r="BM35539" s="138"/>
    </row>
    <row r="35540" spans="62:65" ht="13" thickBot="1">
      <c r="BJ35540" s="138"/>
      <c r="BK35540" s="138"/>
      <c r="BL35540" s="138"/>
      <c r="BM35540" s="138"/>
    </row>
    <row r="35541" spans="62:65" ht="13" thickBot="1">
      <c r="BJ35541" s="138"/>
      <c r="BK35541" s="138"/>
      <c r="BL35541" s="138"/>
      <c r="BM35541" s="138"/>
    </row>
    <row r="35542" spans="62:65" ht="13" thickBot="1">
      <c r="BJ35542" s="138"/>
      <c r="BK35542" s="138"/>
      <c r="BL35542" s="138"/>
      <c r="BM35542" s="138"/>
    </row>
    <row r="35543" spans="62:65" ht="13" thickBot="1">
      <c r="BJ35543" s="138"/>
      <c r="BK35543" s="138"/>
      <c r="BL35543" s="138"/>
      <c r="BM35543" s="138"/>
    </row>
    <row r="35544" spans="62:65" ht="13" thickBot="1">
      <c r="BJ35544" s="138"/>
      <c r="BK35544" s="138"/>
      <c r="BL35544" s="138"/>
      <c r="BM35544" s="138"/>
    </row>
    <row r="35545" spans="62:65" ht="13" thickBot="1">
      <c r="BJ35545" s="138"/>
      <c r="BK35545" s="138"/>
      <c r="BL35545" s="138"/>
      <c r="BM35545" s="138"/>
    </row>
    <row r="35546" spans="62:65" ht="13" thickBot="1">
      <c r="BJ35546" s="138"/>
      <c r="BK35546" s="138"/>
      <c r="BL35546" s="138"/>
      <c r="BM35546" s="138"/>
    </row>
    <row r="35547" spans="62:65" ht="13" thickBot="1">
      <c r="BJ35547" s="138"/>
      <c r="BK35547" s="138"/>
      <c r="BL35547" s="138"/>
      <c r="BM35547" s="138"/>
    </row>
    <row r="35548" spans="62:65" ht="13" thickBot="1">
      <c r="BJ35548" s="138"/>
      <c r="BK35548" s="138"/>
      <c r="BL35548" s="138"/>
      <c r="BM35548" s="138"/>
    </row>
    <row r="35549" spans="62:65" ht="13" thickBot="1">
      <c r="BJ35549" s="138"/>
      <c r="BK35549" s="138"/>
      <c r="BL35549" s="138"/>
      <c r="BM35549" s="138"/>
    </row>
    <row r="35550" spans="62:65" ht="13" thickBot="1">
      <c r="BJ35550" s="138"/>
      <c r="BK35550" s="138"/>
      <c r="BL35550" s="138"/>
      <c r="BM35550" s="138"/>
    </row>
    <row r="35551" spans="62:65" ht="13" thickBot="1">
      <c r="BJ35551" s="138"/>
      <c r="BK35551" s="138"/>
      <c r="BL35551" s="138"/>
      <c r="BM35551" s="138"/>
    </row>
    <row r="35552" spans="62:65" ht="13" thickBot="1">
      <c r="BJ35552" s="138"/>
      <c r="BK35552" s="138"/>
      <c r="BL35552" s="138"/>
      <c r="BM35552" s="138"/>
    </row>
    <row r="35553" spans="62:65" ht="13" thickBot="1">
      <c r="BJ35553" s="138"/>
      <c r="BK35553" s="138"/>
      <c r="BL35553" s="138"/>
      <c r="BM35553" s="138"/>
    </row>
    <row r="35554" spans="62:65" ht="13" thickBot="1">
      <c r="BJ35554" s="138"/>
      <c r="BK35554" s="138"/>
      <c r="BL35554" s="138"/>
      <c r="BM35554" s="138"/>
    </row>
    <row r="35555" spans="62:65" ht="13" thickBot="1">
      <c r="BJ35555" s="138"/>
      <c r="BK35555" s="138"/>
      <c r="BL35555" s="138"/>
      <c r="BM35555" s="138"/>
    </row>
    <row r="35556" spans="62:65" ht="13" thickBot="1">
      <c r="BJ35556" s="138"/>
      <c r="BK35556" s="138"/>
      <c r="BL35556" s="138"/>
      <c r="BM35556" s="138"/>
    </row>
    <row r="35557" spans="62:65" ht="13" thickBot="1">
      <c r="BJ35557" s="138"/>
      <c r="BK35557" s="138"/>
      <c r="BL35557" s="138"/>
      <c r="BM35557" s="138"/>
    </row>
    <row r="35558" spans="62:65" ht="13" thickBot="1">
      <c r="BJ35558" s="138"/>
      <c r="BK35558" s="138"/>
      <c r="BL35558" s="138"/>
      <c r="BM35558" s="138"/>
    </row>
    <row r="35559" spans="62:65" ht="13" thickBot="1">
      <c r="BJ35559" s="138"/>
      <c r="BK35559" s="138"/>
      <c r="BL35559" s="138"/>
      <c r="BM35559" s="138"/>
    </row>
    <row r="35560" spans="62:65" ht="13" thickBot="1">
      <c r="BJ35560" s="138"/>
      <c r="BK35560" s="138"/>
      <c r="BL35560" s="138"/>
      <c r="BM35560" s="138"/>
    </row>
    <row r="35561" spans="62:65" ht="13" thickBot="1">
      <c r="BJ35561" s="138"/>
      <c r="BK35561" s="138"/>
      <c r="BL35561" s="138"/>
      <c r="BM35561" s="138"/>
    </row>
    <row r="35562" spans="62:65" ht="13" thickBot="1">
      <c r="BJ35562" s="138"/>
      <c r="BK35562" s="138"/>
      <c r="BL35562" s="138"/>
      <c r="BM35562" s="138"/>
    </row>
    <row r="35563" spans="62:65" ht="13" thickBot="1">
      <c r="BJ35563" s="138"/>
      <c r="BK35563" s="138"/>
      <c r="BL35563" s="138"/>
      <c r="BM35563" s="138"/>
    </row>
    <row r="35564" spans="62:65" ht="13" thickBot="1">
      <c r="BJ35564" s="138"/>
      <c r="BK35564" s="138"/>
      <c r="BL35564" s="138"/>
      <c r="BM35564" s="138"/>
    </row>
    <row r="35565" spans="62:65" ht="13" thickBot="1">
      <c r="BJ35565" s="138"/>
      <c r="BK35565" s="138"/>
      <c r="BL35565" s="138"/>
      <c r="BM35565" s="138"/>
    </row>
    <row r="35566" spans="62:65" ht="13" thickBot="1">
      <c r="BJ35566" s="138"/>
      <c r="BK35566" s="138"/>
      <c r="BL35566" s="138"/>
      <c r="BM35566" s="138"/>
    </row>
    <row r="35567" spans="62:65" ht="13" thickBot="1">
      <c r="BJ35567" s="138"/>
      <c r="BK35567" s="138"/>
      <c r="BL35567" s="138"/>
      <c r="BM35567" s="138"/>
    </row>
    <row r="35568" spans="62:65" ht="13" thickBot="1">
      <c r="BJ35568" s="138"/>
      <c r="BK35568" s="138"/>
      <c r="BL35568" s="138"/>
      <c r="BM35568" s="138"/>
    </row>
    <row r="35569" spans="62:65" ht="13" thickBot="1">
      <c r="BJ35569" s="138"/>
      <c r="BK35569" s="138"/>
      <c r="BL35569" s="138"/>
      <c r="BM35569" s="138"/>
    </row>
    <row r="35570" spans="62:65" ht="13" thickBot="1">
      <c r="BJ35570" s="138"/>
      <c r="BK35570" s="138"/>
      <c r="BL35570" s="138"/>
      <c r="BM35570" s="138"/>
    </row>
    <row r="35571" spans="62:65" ht="13" thickBot="1">
      <c r="BJ35571" s="138"/>
      <c r="BK35571" s="138"/>
      <c r="BL35571" s="138"/>
      <c r="BM35571" s="138"/>
    </row>
    <row r="35572" spans="62:65" ht="13" thickBot="1">
      <c r="BJ35572" s="138"/>
      <c r="BK35572" s="138"/>
      <c r="BL35572" s="138"/>
      <c r="BM35572" s="138"/>
    </row>
    <row r="35573" spans="62:65" ht="13" thickBot="1">
      <c r="BJ35573" s="138"/>
      <c r="BK35573" s="138"/>
      <c r="BL35573" s="138"/>
      <c r="BM35573" s="138"/>
    </row>
    <row r="35574" spans="62:65" ht="13" thickBot="1">
      <c r="BJ35574" s="138"/>
      <c r="BK35574" s="138"/>
      <c r="BL35574" s="138"/>
      <c r="BM35574" s="138"/>
    </row>
    <row r="35575" spans="62:65" ht="13" thickBot="1">
      <c r="BJ35575" s="138"/>
      <c r="BK35575" s="138"/>
      <c r="BL35575" s="138"/>
      <c r="BM35575" s="138"/>
    </row>
    <row r="35576" spans="62:65" ht="13" thickBot="1">
      <c r="BJ35576" s="138"/>
      <c r="BK35576" s="138"/>
      <c r="BL35576" s="138"/>
      <c r="BM35576" s="138"/>
    </row>
    <row r="35577" spans="62:65" ht="13" thickBot="1">
      <c r="BJ35577" s="138"/>
      <c r="BK35577" s="138"/>
      <c r="BL35577" s="138"/>
      <c r="BM35577" s="138"/>
    </row>
    <row r="35578" spans="62:65" ht="13" thickBot="1">
      <c r="BJ35578" s="138"/>
      <c r="BK35578" s="138"/>
      <c r="BL35578" s="138"/>
      <c r="BM35578" s="138"/>
    </row>
    <row r="35579" spans="62:65" ht="13" thickBot="1">
      <c r="BJ35579" s="138"/>
      <c r="BK35579" s="138"/>
      <c r="BL35579" s="138"/>
      <c r="BM35579" s="138"/>
    </row>
    <row r="35580" spans="62:65" ht="13" thickBot="1">
      <c r="BJ35580" s="138"/>
      <c r="BK35580" s="138"/>
      <c r="BL35580" s="138"/>
      <c r="BM35580" s="138"/>
    </row>
    <row r="35581" spans="62:65" ht="13" thickBot="1">
      <c r="BJ35581" s="138"/>
      <c r="BK35581" s="138"/>
      <c r="BL35581" s="138"/>
      <c r="BM35581" s="138"/>
    </row>
    <row r="35582" spans="62:65" ht="13" thickBot="1">
      <c r="BJ35582" s="138"/>
      <c r="BK35582" s="138"/>
      <c r="BL35582" s="138"/>
      <c r="BM35582" s="138"/>
    </row>
    <row r="35583" spans="62:65" ht="13" thickBot="1">
      <c r="BJ35583" s="138"/>
      <c r="BK35583" s="138"/>
      <c r="BL35583" s="138"/>
      <c r="BM35583" s="138"/>
    </row>
    <row r="35584" spans="62:65" ht="13" thickBot="1">
      <c r="BJ35584" s="138"/>
      <c r="BK35584" s="138"/>
      <c r="BL35584" s="138"/>
      <c r="BM35584" s="138"/>
    </row>
    <row r="35585" spans="62:65" ht="13" thickBot="1">
      <c r="BJ35585" s="138"/>
      <c r="BK35585" s="138"/>
      <c r="BL35585" s="138"/>
      <c r="BM35585" s="138"/>
    </row>
    <row r="35586" spans="62:65" ht="13" thickBot="1">
      <c r="BJ35586" s="138"/>
      <c r="BK35586" s="138"/>
      <c r="BL35586" s="138"/>
      <c r="BM35586" s="138"/>
    </row>
    <row r="35587" spans="62:65" ht="13" thickBot="1">
      <c r="BJ35587" s="138"/>
      <c r="BK35587" s="138"/>
      <c r="BL35587" s="138"/>
      <c r="BM35587" s="138"/>
    </row>
    <row r="35588" spans="62:65" ht="13" thickBot="1">
      <c r="BJ35588" s="138"/>
      <c r="BK35588" s="138"/>
      <c r="BL35588" s="138"/>
      <c r="BM35588" s="138"/>
    </row>
    <row r="35589" spans="62:65" ht="13" thickBot="1">
      <c r="BJ35589" s="138"/>
      <c r="BK35589" s="138"/>
      <c r="BL35589" s="138"/>
      <c r="BM35589" s="138"/>
    </row>
    <row r="35590" spans="62:65" ht="13" thickBot="1">
      <c r="BJ35590" s="138"/>
      <c r="BK35590" s="138"/>
      <c r="BL35590" s="138"/>
      <c r="BM35590" s="138"/>
    </row>
    <row r="35591" spans="62:65" ht="13" thickBot="1">
      <c r="BJ35591" s="138"/>
      <c r="BK35591" s="138"/>
      <c r="BL35591" s="138"/>
      <c r="BM35591" s="138"/>
    </row>
    <row r="35592" spans="62:65" ht="13" thickBot="1">
      <c r="BJ35592" s="138"/>
      <c r="BK35592" s="138"/>
      <c r="BL35592" s="138"/>
      <c r="BM35592" s="138"/>
    </row>
    <row r="35593" spans="62:65" ht="13" thickBot="1">
      <c r="BJ35593" s="138"/>
      <c r="BK35593" s="138"/>
      <c r="BL35593" s="138"/>
      <c r="BM35593" s="138"/>
    </row>
    <row r="35594" spans="62:65" ht="13" thickBot="1">
      <c r="BJ35594" s="138"/>
      <c r="BK35594" s="138"/>
      <c r="BL35594" s="138"/>
      <c r="BM35594" s="138"/>
    </row>
    <row r="35595" spans="62:65" ht="13" thickBot="1">
      <c r="BJ35595" s="138"/>
      <c r="BK35595" s="138"/>
      <c r="BL35595" s="138"/>
      <c r="BM35595" s="138"/>
    </row>
    <row r="35596" spans="62:65" ht="13" thickBot="1">
      <c r="BJ35596" s="138"/>
      <c r="BK35596" s="138"/>
      <c r="BL35596" s="138"/>
      <c r="BM35596" s="138"/>
    </row>
    <row r="35597" spans="62:65" ht="13" thickBot="1">
      <c r="BJ35597" s="138"/>
      <c r="BK35597" s="138"/>
      <c r="BL35597" s="138"/>
      <c r="BM35597" s="138"/>
    </row>
    <row r="35598" spans="62:65" ht="13" thickBot="1">
      <c r="BJ35598" s="138"/>
      <c r="BK35598" s="138"/>
      <c r="BL35598" s="138"/>
      <c r="BM35598" s="138"/>
    </row>
    <row r="35599" spans="62:65" ht="13" thickBot="1">
      <c r="BJ35599" s="138"/>
      <c r="BK35599" s="138"/>
      <c r="BL35599" s="138"/>
      <c r="BM35599" s="138"/>
    </row>
    <row r="35600" spans="62:65" ht="13" thickBot="1">
      <c r="BJ35600" s="138"/>
      <c r="BK35600" s="138"/>
      <c r="BL35600" s="138"/>
      <c r="BM35600" s="138"/>
    </row>
    <row r="35601" spans="62:65" ht="13" thickBot="1">
      <c r="BJ35601" s="138"/>
      <c r="BK35601" s="138"/>
      <c r="BL35601" s="138"/>
      <c r="BM35601" s="138"/>
    </row>
    <row r="35602" spans="62:65" ht="13" thickBot="1">
      <c r="BJ35602" s="138"/>
      <c r="BK35602" s="138"/>
      <c r="BL35602" s="138"/>
      <c r="BM35602" s="138"/>
    </row>
    <row r="35603" spans="62:65" ht="13" thickBot="1">
      <c r="BJ35603" s="138"/>
      <c r="BK35603" s="138"/>
      <c r="BL35603" s="138"/>
      <c r="BM35603" s="138"/>
    </row>
    <row r="35604" spans="62:65" ht="13" thickBot="1">
      <c r="BJ35604" s="138"/>
      <c r="BK35604" s="138"/>
      <c r="BL35604" s="138"/>
      <c r="BM35604" s="138"/>
    </row>
    <row r="35605" spans="62:65" ht="13" thickBot="1">
      <c r="BJ35605" s="138"/>
      <c r="BK35605" s="138"/>
      <c r="BL35605" s="138"/>
      <c r="BM35605" s="138"/>
    </row>
    <row r="35606" spans="62:65" ht="13" thickBot="1">
      <c r="BJ35606" s="138"/>
      <c r="BK35606" s="138"/>
      <c r="BL35606" s="138"/>
      <c r="BM35606" s="138"/>
    </row>
    <row r="35607" spans="62:65" ht="13" thickBot="1">
      <c r="BJ35607" s="138"/>
      <c r="BK35607" s="138"/>
      <c r="BL35607" s="138"/>
      <c r="BM35607" s="138"/>
    </row>
    <row r="35608" spans="62:65" ht="13" thickBot="1">
      <c r="BJ35608" s="138"/>
      <c r="BK35608" s="138"/>
      <c r="BL35608" s="138"/>
      <c r="BM35608" s="138"/>
    </row>
    <row r="35609" spans="62:65" ht="13" thickBot="1">
      <c r="BJ35609" s="138"/>
      <c r="BK35609" s="138"/>
      <c r="BL35609" s="138"/>
      <c r="BM35609" s="138"/>
    </row>
    <row r="35610" spans="62:65" ht="13" thickBot="1">
      <c r="BJ35610" s="138"/>
      <c r="BK35610" s="138"/>
      <c r="BL35610" s="138"/>
      <c r="BM35610" s="138"/>
    </row>
    <row r="35611" spans="62:65" ht="13" thickBot="1">
      <c r="BJ35611" s="138"/>
      <c r="BK35611" s="138"/>
      <c r="BL35611" s="138"/>
      <c r="BM35611" s="138"/>
    </row>
    <row r="35612" spans="62:65" ht="13" thickBot="1">
      <c r="BJ35612" s="138"/>
      <c r="BK35612" s="138"/>
      <c r="BL35612" s="138"/>
      <c r="BM35612" s="138"/>
    </row>
    <row r="35613" spans="62:65" ht="13" thickBot="1">
      <c r="BJ35613" s="138"/>
      <c r="BK35613" s="138"/>
      <c r="BL35613" s="138"/>
      <c r="BM35613" s="138"/>
    </row>
    <row r="35614" spans="62:65" ht="13" thickBot="1">
      <c r="BJ35614" s="138"/>
      <c r="BK35614" s="138"/>
      <c r="BL35614" s="138"/>
      <c r="BM35614" s="138"/>
    </row>
    <row r="35615" spans="62:65" ht="13" thickBot="1">
      <c r="BJ35615" s="138"/>
      <c r="BK35615" s="138"/>
      <c r="BL35615" s="138"/>
      <c r="BM35615" s="138"/>
    </row>
    <row r="35616" spans="62:65" ht="13" thickBot="1">
      <c r="BJ35616" s="138"/>
      <c r="BK35616" s="138"/>
      <c r="BL35616" s="138"/>
      <c r="BM35616" s="138"/>
    </row>
    <row r="35617" spans="62:65" ht="13" thickBot="1">
      <c r="BJ35617" s="138"/>
      <c r="BK35617" s="138"/>
      <c r="BL35617" s="138"/>
      <c r="BM35617" s="138"/>
    </row>
    <row r="35618" spans="62:65" ht="13" thickBot="1">
      <c r="BJ35618" s="138"/>
      <c r="BK35618" s="138"/>
      <c r="BL35618" s="138"/>
      <c r="BM35618" s="138"/>
    </row>
    <row r="35619" spans="62:65" ht="13" thickBot="1">
      <c r="BJ35619" s="138"/>
      <c r="BK35619" s="138"/>
      <c r="BL35619" s="138"/>
      <c r="BM35619" s="138"/>
    </row>
    <row r="35620" spans="62:65" ht="13" thickBot="1">
      <c r="BJ35620" s="138"/>
      <c r="BK35620" s="138"/>
      <c r="BL35620" s="138"/>
      <c r="BM35620" s="138"/>
    </row>
    <row r="35621" spans="62:65" ht="13" thickBot="1">
      <c r="BJ35621" s="138"/>
      <c r="BK35621" s="138"/>
      <c r="BL35621" s="138"/>
      <c r="BM35621" s="138"/>
    </row>
    <row r="35622" spans="62:65" ht="13" thickBot="1">
      <c r="BJ35622" s="138"/>
      <c r="BK35622" s="138"/>
      <c r="BL35622" s="138"/>
      <c r="BM35622" s="138"/>
    </row>
    <row r="35623" spans="62:65" ht="13" thickBot="1">
      <c r="BJ35623" s="138"/>
      <c r="BK35623" s="138"/>
      <c r="BL35623" s="138"/>
      <c r="BM35623" s="138"/>
    </row>
    <row r="35624" spans="62:65" ht="13" thickBot="1">
      <c r="BJ35624" s="138"/>
      <c r="BK35624" s="138"/>
      <c r="BL35624" s="138"/>
      <c r="BM35624" s="138"/>
    </row>
    <row r="35625" spans="62:65" ht="13" thickBot="1">
      <c r="BJ35625" s="138"/>
      <c r="BK35625" s="138"/>
      <c r="BL35625" s="138"/>
      <c r="BM35625" s="138"/>
    </row>
    <row r="35626" spans="62:65" ht="13" thickBot="1">
      <c r="BJ35626" s="138"/>
      <c r="BK35626" s="138"/>
      <c r="BL35626" s="138"/>
      <c r="BM35626" s="138"/>
    </row>
    <row r="35627" spans="62:65" ht="13" thickBot="1">
      <c r="BJ35627" s="138"/>
      <c r="BK35627" s="138"/>
      <c r="BL35627" s="138"/>
      <c r="BM35627" s="138"/>
    </row>
    <row r="35628" spans="62:65" ht="13" thickBot="1">
      <c r="BJ35628" s="138"/>
      <c r="BK35628" s="138"/>
      <c r="BL35628" s="138"/>
      <c r="BM35628" s="138"/>
    </row>
    <row r="35629" spans="62:65" ht="13" thickBot="1">
      <c r="BJ35629" s="138"/>
      <c r="BK35629" s="138"/>
      <c r="BL35629" s="138"/>
      <c r="BM35629" s="138"/>
    </row>
    <row r="35630" spans="62:65" ht="13" thickBot="1">
      <c r="BJ35630" s="138"/>
      <c r="BK35630" s="138"/>
      <c r="BL35630" s="138"/>
      <c r="BM35630" s="138"/>
    </row>
    <row r="35631" spans="62:65" ht="13" thickBot="1">
      <c r="BJ35631" s="138"/>
      <c r="BK35631" s="138"/>
      <c r="BL35631" s="138"/>
      <c r="BM35631" s="138"/>
    </row>
    <row r="35632" spans="62:65" ht="13" thickBot="1">
      <c r="BJ35632" s="138"/>
      <c r="BK35632" s="138"/>
      <c r="BL35632" s="138"/>
      <c r="BM35632" s="138"/>
    </row>
    <row r="35633" spans="62:65" ht="13" thickBot="1">
      <c r="BJ35633" s="138"/>
      <c r="BK35633" s="138"/>
      <c r="BL35633" s="138"/>
      <c r="BM35633" s="138"/>
    </row>
    <row r="35634" spans="62:65" ht="13" thickBot="1">
      <c r="BJ35634" s="138"/>
      <c r="BK35634" s="138"/>
      <c r="BL35634" s="138"/>
      <c r="BM35634" s="138"/>
    </row>
    <row r="35635" spans="62:65" ht="13" thickBot="1">
      <c r="BJ35635" s="138"/>
      <c r="BK35635" s="138"/>
      <c r="BL35635" s="138"/>
      <c r="BM35635" s="138"/>
    </row>
    <row r="35636" spans="62:65" ht="13" thickBot="1">
      <c r="BJ35636" s="138"/>
      <c r="BK35636" s="138"/>
      <c r="BL35636" s="138"/>
      <c r="BM35636" s="138"/>
    </row>
    <row r="35637" spans="62:65" ht="13" thickBot="1">
      <c r="BJ35637" s="138"/>
      <c r="BK35637" s="138"/>
      <c r="BL35637" s="138"/>
      <c r="BM35637" s="138"/>
    </row>
    <row r="35638" spans="62:65" ht="13" thickBot="1">
      <c r="BJ35638" s="138"/>
      <c r="BK35638" s="138"/>
      <c r="BL35638" s="138"/>
      <c r="BM35638" s="138"/>
    </row>
    <row r="35639" spans="62:65" ht="13" thickBot="1">
      <c r="BJ35639" s="138"/>
      <c r="BK35639" s="138"/>
      <c r="BL35639" s="138"/>
      <c r="BM35639" s="138"/>
    </row>
    <row r="35640" spans="62:65" ht="13" thickBot="1">
      <c r="BJ35640" s="138"/>
      <c r="BK35640" s="138"/>
      <c r="BL35640" s="138"/>
      <c r="BM35640" s="138"/>
    </row>
    <row r="35641" spans="62:65" ht="13" thickBot="1">
      <c r="BJ35641" s="138"/>
      <c r="BK35641" s="138"/>
      <c r="BL35641" s="138"/>
      <c r="BM35641" s="138"/>
    </row>
    <row r="35642" spans="62:65" ht="13" thickBot="1">
      <c r="BJ35642" s="138"/>
      <c r="BK35642" s="138"/>
      <c r="BL35642" s="138"/>
      <c r="BM35642" s="138"/>
    </row>
    <row r="35643" spans="62:65" ht="13" thickBot="1">
      <c r="BJ35643" s="138"/>
      <c r="BK35643" s="138"/>
      <c r="BL35643" s="138"/>
      <c r="BM35643" s="138"/>
    </row>
    <row r="35644" spans="62:65" ht="13" thickBot="1">
      <c r="BJ35644" s="138"/>
      <c r="BK35644" s="138"/>
      <c r="BL35644" s="138"/>
      <c r="BM35644" s="138"/>
    </row>
    <row r="35645" spans="62:65" ht="13" thickBot="1">
      <c r="BJ35645" s="138"/>
      <c r="BK35645" s="138"/>
      <c r="BL35645" s="138"/>
      <c r="BM35645" s="138"/>
    </row>
    <row r="35646" spans="62:65" ht="13" thickBot="1">
      <c r="BJ35646" s="138"/>
      <c r="BK35646" s="138"/>
      <c r="BL35646" s="138"/>
      <c r="BM35646" s="138"/>
    </row>
    <row r="35647" spans="62:65" ht="13" thickBot="1">
      <c r="BJ35647" s="138"/>
      <c r="BK35647" s="138"/>
      <c r="BL35647" s="138"/>
      <c r="BM35647" s="138"/>
    </row>
    <row r="35648" spans="62:65" ht="13" thickBot="1">
      <c r="BJ35648" s="138"/>
      <c r="BK35648" s="138"/>
      <c r="BL35648" s="138"/>
      <c r="BM35648" s="138"/>
    </row>
    <row r="35649" spans="62:65" ht="13" thickBot="1">
      <c r="BJ35649" s="138"/>
      <c r="BK35649" s="138"/>
      <c r="BL35649" s="138"/>
      <c r="BM35649" s="138"/>
    </row>
    <row r="35650" spans="62:65" ht="13" thickBot="1">
      <c r="BJ35650" s="138"/>
      <c r="BK35650" s="138"/>
      <c r="BL35650" s="138"/>
      <c r="BM35650" s="138"/>
    </row>
    <row r="35651" spans="62:65" ht="13" thickBot="1">
      <c r="BJ35651" s="138"/>
      <c r="BK35651" s="138"/>
      <c r="BL35651" s="138"/>
      <c r="BM35651" s="138"/>
    </row>
    <row r="35652" spans="62:65" ht="13" thickBot="1">
      <c r="BJ35652" s="138"/>
      <c r="BK35652" s="138"/>
      <c r="BL35652" s="138"/>
      <c r="BM35652" s="138"/>
    </row>
    <row r="35653" spans="62:65" ht="13" thickBot="1">
      <c r="BJ35653" s="138"/>
      <c r="BK35653" s="138"/>
      <c r="BL35653" s="138"/>
      <c r="BM35653" s="138"/>
    </row>
    <row r="35654" spans="62:65" ht="13" thickBot="1">
      <c r="BJ35654" s="138"/>
      <c r="BK35654" s="138"/>
      <c r="BL35654" s="138"/>
      <c r="BM35654" s="138"/>
    </row>
    <row r="35655" spans="62:65" ht="13" thickBot="1">
      <c r="BJ35655" s="138"/>
      <c r="BK35655" s="138"/>
      <c r="BL35655" s="138"/>
      <c r="BM35655" s="138"/>
    </row>
    <row r="35656" spans="62:65" ht="13" thickBot="1">
      <c r="BJ35656" s="138"/>
      <c r="BK35656" s="138"/>
      <c r="BL35656" s="138"/>
      <c r="BM35656" s="138"/>
    </row>
    <row r="35657" spans="62:65" ht="13" thickBot="1">
      <c r="BJ35657" s="138"/>
      <c r="BK35657" s="138"/>
      <c r="BL35657" s="138"/>
      <c r="BM35657" s="138"/>
    </row>
    <row r="35658" spans="62:65" ht="13" thickBot="1">
      <c r="BJ35658" s="138"/>
      <c r="BK35658" s="138"/>
      <c r="BL35658" s="138"/>
      <c r="BM35658" s="138"/>
    </row>
    <row r="35659" spans="62:65" ht="13" thickBot="1">
      <c r="BJ35659" s="138"/>
      <c r="BK35659" s="138"/>
      <c r="BL35659" s="138"/>
      <c r="BM35659" s="138"/>
    </row>
    <row r="35660" spans="62:65" ht="13" thickBot="1">
      <c r="BJ35660" s="138"/>
      <c r="BK35660" s="138"/>
      <c r="BL35660" s="138"/>
      <c r="BM35660" s="138"/>
    </row>
    <row r="35661" spans="62:65" ht="13" thickBot="1">
      <c r="BJ35661" s="138"/>
      <c r="BK35661" s="138"/>
      <c r="BL35661" s="138"/>
      <c r="BM35661" s="138"/>
    </row>
    <row r="35662" spans="62:65" ht="13" thickBot="1">
      <c r="BJ35662" s="138"/>
      <c r="BK35662" s="138"/>
      <c r="BL35662" s="138"/>
      <c r="BM35662" s="138"/>
    </row>
    <row r="35663" spans="62:65" ht="13" thickBot="1">
      <c r="BJ35663" s="138"/>
      <c r="BK35663" s="138"/>
      <c r="BL35663" s="138"/>
      <c r="BM35663" s="138"/>
    </row>
    <row r="35664" spans="62:65" ht="13" thickBot="1">
      <c r="BJ35664" s="138"/>
      <c r="BK35664" s="138"/>
      <c r="BL35664" s="138"/>
      <c r="BM35664" s="138"/>
    </row>
    <row r="35665" spans="62:65" ht="13" thickBot="1">
      <c r="BJ35665" s="138"/>
      <c r="BK35665" s="138"/>
      <c r="BL35665" s="138"/>
      <c r="BM35665" s="138"/>
    </row>
    <row r="35666" spans="62:65" ht="13" thickBot="1">
      <c r="BJ35666" s="138"/>
      <c r="BK35666" s="138"/>
      <c r="BL35666" s="138"/>
      <c r="BM35666" s="138"/>
    </row>
    <row r="35667" spans="62:65" ht="13" thickBot="1">
      <c r="BJ35667" s="138"/>
      <c r="BK35667" s="138"/>
      <c r="BL35667" s="138"/>
      <c r="BM35667" s="138"/>
    </row>
    <row r="35668" spans="62:65" ht="13" thickBot="1">
      <c r="BJ35668" s="138"/>
      <c r="BK35668" s="138"/>
      <c r="BL35668" s="138"/>
      <c r="BM35668" s="138"/>
    </row>
    <row r="35669" spans="62:65" ht="13" thickBot="1">
      <c r="BJ35669" s="138"/>
      <c r="BK35669" s="138"/>
      <c r="BL35669" s="138"/>
      <c r="BM35669" s="138"/>
    </row>
    <row r="35670" spans="62:65" ht="13" thickBot="1">
      <c r="BJ35670" s="138"/>
      <c r="BK35670" s="138"/>
      <c r="BL35670" s="138"/>
      <c r="BM35670" s="138"/>
    </row>
    <row r="35671" spans="62:65" ht="13" thickBot="1">
      <c r="BJ35671" s="138"/>
      <c r="BK35671" s="138"/>
      <c r="BL35671" s="138"/>
      <c r="BM35671" s="138"/>
    </row>
    <row r="35672" spans="62:65" ht="13" thickBot="1">
      <c r="BJ35672" s="138"/>
      <c r="BK35672" s="138"/>
      <c r="BL35672" s="138"/>
      <c r="BM35672" s="138"/>
    </row>
    <row r="35673" spans="62:65" ht="13" thickBot="1">
      <c r="BJ35673" s="138"/>
      <c r="BK35673" s="138"/>
      <c r="BL35673" s="138"/>
      <c r="BM35673" s="138"/>
    </row>
    <row r="35674" spans="62:65" ht="13" thickBot="1">
      <c r="BJ35674" s="138"/>
      <c r="BK35674" s="138"/>
      <c r="BL35674" s="138"/>
      <c r="BM35674" s="138"/>
    </row>
    <row r="35675" spans="62:65" ht="13" thickBot="1">
      <c r="BJ35675" s="138"/>
      <c r="BK35675" s="138"/>
      <c r="BL35675" s="138"/>
      <c r="BM35675" s="138"/>
    </row>
    <row r="35676" spans="62:65" ht="13" thickBot="1">
      <c r="BJ35676" s="138"/>
      <c r="BK35676" s="138"/>
      <c r="BL35676" s="138"/>
      <c r="BM35676" s="138"/>
    </row>
    <row r="35677" spans="62:65" ht="13" thickBot="1">
      <c r="BJ35677" s="138"/>
      <c r="BK35677" s="138"/>
      <c r="BL35677" s="138"/>
      <c r="BM35677" s="138"/>
    </row>
    <row r="35678" spans="62:65" ht="13" thickBot="1">
      <c r="BJ35678" s="138"/>
      <c r="BK35678" s="138"/>
      <c r="BL35678" s="138"/>
      <c r="BM35678" s="138"/>
    </row>
    <row r="35679" spans="62:65" ht="13" thickBot="1">
      <c r="BJ35679" s="138"/>
      <c r="BK35679" s="138"/>
      <c r="BL35679" s="138"/>
      <c r="BM35679" s="138"/>
    </row>
    <row r="35680" spans="62:65" ht="13" thickBot="1">
      <c r="BJ35680" s="138"/>
      <c r="BK35680" s="138"/>
      <c r="BL35680" s="138"/>
      <c r="BM35680" s="138"/>
    </row>
    <row r="35681" spans="62:65" ht="13" thickBot="1">
      <c r="BJ35681" s="138"/>
      <c r="BK35681" s="138"/>
      <c r="BL35681" s="138"/>
      <c r="BM35681" s="138"/>
    </row>
    <row r="35682" spans="62:65" ht="13" thickBot="1">
      <c r="BJ35682" s="138"/>
      <c r="BK35682" s="138"/>
      <c r="BL35682" s="138"/>
      <c r="BM35682" s="138"/>
    </row>
    <row r="35683" spans="62:65" ht="13" thickBot="1">
      <c r="BJ35683" s="138"/>
      <c r="BK35683" s="138"/>
      <c r="BL35683" s="138"/>
      <c r="BM35683" s="138"/>
    </row>
    <row r="35684" spans="62:65" ht="13" thickBot="1">
      <c r="BJ35684" s="138"/>
      <c r="BK35684" s="138"/>
      <c r="BL35684" s="138"/>
      <c r="BM35684" s="138"/>
    </row>
    <row r="35685" spans="62:65" ht="13" thickBot="1">
      <c r="BJ35685" s="138"/>
      <c r="BK35685" s="138"/>
      <c r="BL35685" s="138"/>
      <c r="BM35685" s="138"/>
    </row>
    <row r="35686" spans="62:65" ht="13" thickBot="1">
      <c r="BJ35686" s="138"/>
      <c r="BK35686" s="138"/>
      <c r="BL35686" s="138"/>
      <c r="BM35686" s="138"/>
    </row>
    <row r="35687" spans="62:65" ht="13" thickBot="1">
      <c r="BJ35687" s="138"/>
      <c r="BK35687" s="138"/>
      <c r="BL35687" s="138"/>
      <c r="BM35687" s="138"/>
    </row>
    <row r="35688" spans="62:65" ht="13" thickBot="1">
      <c r="BJ35688" s="138"/>
      <c r="BK35688" s="138"/>
      <c r="BL35688" s="138"/>
      <c r="BM35688" s="138"/>
    </row>
    <row r="35689" spans="62:65" ht="13" thickBot="1">
      <c r="BJ35689" s="138"/>
      <c r="BK35689" s="138"/>
      <c r="BL35689" s="138"/>
      <c r="BM35689" s="138"/>
    </row>
    <row r="35690" spans="62:65" ht="13" thickBot="1">
      <c r="BJ35690" s="138"/>
      <c r="BK35690" s="138"/>
      <c r="BL35690" s="138"/>
      <c r="BM35690" s="138"/>
    </row>
    <row r="35691" spans="62:65" ht="13" thickBot="1">
      <c r="BJ35691" s="138"/>
      <c r="BK35691" s="138"/>
      <c r="BL35691" s="138"/>
      <c r="BM35691" s="138"/>
    </row>
    <row r="35692" spans="62:65" ht="13" thickBot="1">
      <c r="BJ35692" s="138"/>
      <c r="BK35692" s="138"/>
      <c r="BL35692" s="138"/>
      <c r="BM35692" s="138"/>
    </row>
    <row r="35693" spans="62:65" ht="13" thickBot="1">
      <c r="BJ35693" s="138"/>
      <c r="BK35693" s="138"/>
      <c r="BL35693" s="138"/>
      <c r="BM35693" s="138"/>
    </row>
    <row r="35694" spans="62:65" ht="13" thickBot="1">
      <c r="BJ35694" s="138"/>
      <c r="BK35694" s="138"/>
      <c r="BL35694" s="138"/>
      <c r="BM35694" s="138"/>
    </row>
    <row r="35695" spans="62:65" ht="13" thickBot="1">
      <c r="BJ35695" s="138"/>
      <c r="BK35695" s="138"/>
      <c r="BL35695" s="138"/>
      <c r="BM35695" s="138"/>
    </row>
    <row r="35696" spans="62:65" ht="13" thickBot="1">
      <c r="BJ35696" s="138"/>
      <c r="BK35696" s="138"/>
      <c r="BL35696" s="138"/>
      <c r="BM35696" s="138"/>
    </row>
    <row r="35697" spans="62:65" ht="13" thickBot="1">
      <c r="BJ35697" s="138"/>
      <c r="BK35697" s="138"/>
      <c r="BL35697" s="138"/>
      <c r="BM35697" s="138"/>
    </row>
    <row r="35698" spans="62:65" ht="13" thickBot="1">
      <c r="BJ35698" s="138"/>
      <c r="BK35698" s="138"/>
      <c r="BL35698" s="138"/>
      <c r="BM35698" s="138"/>
    </row>
    <row r="35699" spans="62:65" ht="13" thickBot="1">
      <c r="BJ35699" s="138"/>
      <c r="BK35699" s="138"/>
      <c r="BL35699" s="138"/>
      <c r="BM35699" s="138"/>
    </row>
    <row r="35700" spans="62:65" ht="13" thickBot="1">
      <c r="BJ35700" s="138"/>
      <c r="BK35700" s="138"/>
      <c r="BL35700" s="138"/>
      <c r="BM35700" s="138"/>
    </row>
    <row r="35701" spans="62:65" ht="13" thickBot="1">
      <c r="BJ35701" s="138"/>
      <c r="BK35701" s="138"/>
      <c r="BL35701" s="138"/>
      <c r="BM35701" s="138"/>
    </row>
    <row r="35702" spans="62:65" ht="13" thickBot="1">
      <c r="BJ35702" s="138"/>
      <c r="BK35702" s="138"/>
      <c r="BL35702" s="138"/>
      <c r="BM35702" s="138"/>
    </row>
    <row r="35703" spans="62:65" ht="13" thickBot="1">
      <c r="BJ35703" s="138"/>
      <c r="BK35703" s="138"/>
      <c r="BL35703" s="138"/>
      <c r="BM35703" s="138"/>
    </row>
    <row r="35704" spans="62:65" ht="13" thickBot="1">
      <c r="BJ35704" s="138"/>
      <c r="BK35704" s="138"/>
      <c r="BL35704" s="138"/>
      <c r="BM35704" s="138"/>
    </row>
    <row r="35705" spans="62:65" ht="13" thickBot="1">
      <c r="BJ35705" s="138"/>
      <c r="BK35705" s="138"/>
      <c r="BL35705" s="138"/>
      <c r="BM35705" s="138"/>
    </row>
    <row r="35706" spans="62:65" ht="13" thickBot="1">
      <c r="BJ35706" s="138"/>
      <c r="BK35706" s="138"/>
      <c r="BL35706" s="138"/>
      <c r="BM35706" s="138"/>
    </row>
    <row r="35707" spans="62:65" ht="13" thickBot="1">
      <c r="BJ35707" s="138"/>
      <c r="BK35707" s="138"/>
      <c r="BL35707" s="138"/>
      <c r="BM35707" s="138"/>
    </row>
    <row r="35708" spans="62:65" ht="13" thickBot="1">
      <c r="BJ35708" s="138"/>
      <c r="BK35708" s="138"/>
      <c r="BL35708" s="138"/>
      <c r="BM35708" s="138"/>
    </row>
    <row r="35709" spans="62:65" ht="13" thickBot="1">
      <c r="BJ35709" s="138"/>
      <c r="BK35709" s="138"/>
      <c r="BL35709" s="138"/>
      <c r="BM35709" s="138"/>
    </row>
    <row r="35710" spans="62:65" ht="13" thickBot="1">
      <c r="BJ35710" s="138"/>
      <c r="BK35710" s="138"/>
      <c r="BL35710" s="138"/>
      <c r="BM35710" s="138"/>
    </row>
    <row r="35711" spans="62:65" ht="13" thickBot="1">
      <c r="BJ35711" s="138"/>
      <c r="BK35711" s="138"/>
      <c r="BL35711" s="138"/>
      <c r="BM35711" s="138"/>
    </row>
    <row r="35712" spans="62:65" ht="13" thickBot="1">
      <c r="BJ35712" s="138"/>
      <c r="BK35712" s="138"/>
      <c r="BL35712" s="138"/>
      <c r="BM35712" s="138"/>
    </row>
    <row r="35713" spans="62:65" ht="13" thickBot="1">
      <c r="BJ35713" s="138"/>
      <c r="BK35713" s="138"/>
      <c r="BL35713" s="138"/>
      <c r="BM35713" s="138"/>
    </row>
    <row r="35714" spans="62:65" ht="13" thickBot="1">
      <c r="BJ35714" s="138"/>
      <c r="BK35714" s="138"/>
      <c r="BL35714" s="138"/>
      <c r="BM35714" s="138"/>
    </row>
    <row r="35715" spans="62:65" ht="13" thickBot="1">
      <c r="BJ35715" s="138"/>
      <c r="BK35715" s="138"/>
      <c r="BL35715" s="138"/>
      <c r="BM35715" s="138"/>
    </row>
    <row r="35716" spans="62:65" ht="13" thickBot="1">
      <c r="BJ35716" s="138"/>
      <c r="BK35716" s="138"/>
      <c r="BL35716" s="138"/>
      <c r="BM35716" s="138"/>
    </row>
    <row r="35717" spans="62:65" ht="13" thickBot="1">
      <c r="BJ35717" s="138"/>
      <c r="BK35717" s="138"/>
      <c r="BL35717" s="138"/>
      <c r="BM35717" s="138"/>
    </row>
    <row r="35718" spans="62:65" ht="13" thickBot="1">
      <c r="BJ35718" s="138"/>
      <c r="BK35718" s="138"/>
      <c r="BL35718" s="138"/>
      <c r="BM35718" s="138"/>
    </row>
    <row r="35719" spans="62:65" ht="13" thickBot="1">
      <c r="BJ35719" s="138"/>
      <c r="BK35719" s="138"/>
      <c r="BL35719" s="138"/>
      <c r="BM35719" s="138"/>
    </row>
    <row r="35720" spans="62:65" ht="13" thickBot="1">
      <c r="BJ35720" s="138"/>
      <c r="BK35720" s="138"/>
      <c r="BL35720" s="138"/>
      <c r="BM35720" s="138"/>
    </row>
    <row r="35721" spans="62:65" ht="13" thickBot="1">
      <c r="BJ35721" s="138"/>
      <c r="BK35721" s="138"/>
      <c r="BL35721" s="138"/>
      <c r="BM35721" s="138"/>
    </row>
    <row r="35722" spans="62:65" ht="13" thickBot="1">
      <c r="BJ35722" s="138"/>
      <c r="BK35722" s="138"/>
      <c r="BL35722" s="138"/>
      <c r="BM35722" s="138"/>
    </row>
    <row r="35723" spans="62:65" ht="13" thickBot="1">
      <c r="BJ35723" s="138"/>
      <c r="BK35723" s="138"/>
      <c r="BL35723" s="138"/>
      <c r="BM35723" s="138"/>
    </row>
    <row r="35724" spans="62:65" ht="13" thickBot="1">
      <c r="BJ35724" s="138"/>
      <c r="BK35724" s="138"/>
      <c r="BL35724" s="138"/>
      <c r="BM35724" s="138"/>
    </row>
    <row r="35725" spans="62:65" ht="13" thickBot="1">
      <c r="BJ35725" s="138"/>
      <c r="BK35725" s="138"/>
      <c r="BL35725" s="138"/>
      <c r="BM35725" s="138"/>
    </row>
    <row r="35726" spans="62:65" ht="13" thickBot="1">
      <c r="BJ35726" s="138"/>
      <c r="BK35726" s="138"/>
      <c r="BL35726" s="138"/>
      <c r="BM35726" s="138"/>
    </row>
    <row r="35727" spans="62:65" ht="13" thickBot="1">
      <c r="BJ35727" s="138"/>
      <c r="BK35727" s="138"/>
      <c r="BL35727" s="138"/>
      <c r="BM35727" s="138"/>
    </row>
    <row r="35728" spans="62:65" ht="13" thickBot="1">
      <c r="BJ35728" s="138"/>
      <c r="BK35728" s="138"/>
      <c r="BL35728" s="138"/>
      <c r="BM35728" s="138"/>
    </row>
    <row r="35729" spans="62:65" ht="13" thickBot="1">
      <c r="BJ35729" s="138"/>
      <c r="BK35729" s="138"/>
      <c r="BL35729" s="138"/>
      <c r="BM35729" s="138"/>
    </row>
    <row r="35730" spans="62:65" ht="13" thickBot="1">
      <c r="BJ35730" s="138"/>
      <c r="BK35730" s="138"/>
      <c r="BL35730" s="138"/>
      <c r="BM35730" s="138"/>
    </row>
    <row r="35731" spans="62:65" ht="13" thickBot="1">
      <c r="BJ35731" s="138"/>
      <c r="BK35731" s="138"/>
      <c r="BL35731" s="138"/>
      <c r="BM35731" s="138"/>
    </row>
    <row r="35732" spans="62:65" ht="13" thickBot="1">
      <c r="BJ35732" s="138"/>
      <c r="BK35732" s="138"/>
      <c r="BL35732" s="138"/>
      <c r="BM35732" s="138"/>
    </row>
    <row r="35733" spans="62:65" ht="13" thickBot="1">
      <c r="BJ35733" s="138"/>
      <c r="BK35733" s="138"/>
      <c r="BL35733" s="138"/>
      <c r="BM35733" s="138"/>
    </row>
    <row r="35734" spans="62:65" ht="13" thickBot="1">
      <c r="BJ35734" s="138"/>
      <c r="BK35734" s="138"/>
      <c r="BL35734" s="138"/>
      <c r="BM35734" s="138"/>
    </row>
    <row r="35735" spans="62:65" ht="13" thickBot="1">
      <c r="BJ35735" s="138"/>
      <c r="BK35735" s="138"/>
      <c r="BL35735" s="138"/>
      <c r="BM35735" s="138"/>
    </row>
    <row r="35736" spans="62:65" ht="13" thickBot="1">
      <c r="BJ35736" s="138"/>
      <c r="BK35736" s="138"/>
      <c r="BL35736" s="138"/>
      <c r="BM35736" s="138"/>
    </row>
    <row r="35737" spans="62:65" ht="13" thickBot="1">
      <c r="BJ35737" s="138"/>
      <c r="BK35737" s="138"/>
      <c r="BL35737" s="138"/>
      <c r="BM35737" s="138"/>
    </row>
    <row r="35738" spans="62:65" ht="13" thickBot="1">
      <c r="BJ35738" s="138"/>
      <c r="BK35738" s="138"/>
      <c r="BL35738" s="138"/>
      <c r="BM35738" s="138"/>
    </row>
    <row r="35739" spans="62:65" ht="13" thickBot="1">
      <c r="BJ35739" s="138"/>
      <c r="BK35739" s="138"/>
      <c r="BL35739" s="138"/>
      <c r="BM35739" s="138"/>
    </row>
    <row r="35740" spans="62:65" ht="13" thickBot="1">
      <c r="BJ35740" s="138"/>
      <c r="BK35740" s="138"/>
      <c r="BL35740" s="138"/>
      <c r="BM35740" s="138"/>
    </row>
    <row r="35741" spans="62:65" ht="13" thickBot="1">
      <c r="BJ35741" s="138"/>
      <c r="BK35741" s="138"/>
      <c r="BL35741" s="138"/>
      <c r="BM35741" s="138"/>
    </row>
    <row r="35742" spans="62:65" ht="13" thickBot="1">
      <c r="BJ35742" s="138"/>
      <c r="BK35742" s="138"/>
      <c r="BL35742" s="138"/>
      <c r="BM35742" s="138"/>
    </row>
    <row r="35743" spans="62:65" ht="13" thickBot="1">
      <c r="BJ35743" s="138"/>
      <c r="BK35743" s="138"/>
      <c r="BL35743" s="138"/>
      <c r="BM35743" s="138"/>
    </row>
    <row r="35744" spans="62:65" ht="13" thickBot="1">
      <c r="BJ35744" s="138"/>
      <c r="BK35744" s="138"/>
      <c r="BL35744" s="138"/>
      <c r="BM35744" s="138"/>
    </row>
    <row r="35745" spans="62:65" ht="13" thickBot="1">
      <c r="BJ35745" s="138"/>
      <c r="BK35745" s="138"/>
      <c r="BL35745" s="138"/>
      <c r="BM35745" s="138"/>
    </row>
    <row r="35746" spans="62:65" ht="13" thickBot="1">
      <c r="BJ35746" s="138"/>
      <c r="BK35746" s="138"/>
      <c r="BL35746" s="138"/>
      <c r="BM35746" s="138"/>
    </row>
    <row r="35747" spans="62:65" ht="13" thickBot="1">
      <c r="BJ35747" s="138"/>
      <c r="BK35747" s="138"/>
      <c r="BL35747" s="138"/>
      <c r="BM35747" s="138"/>
    </row>
    <row r="35748" spans="62:65" ht="13" thickBot="1">
      <c r="BJ35748" s="138"/>
      <c r="BK35748" s="138"/>
      <c r="BL35748" s="138"/>
      <c r="BM35748" s="138"/>
    </row>
    <row r="35749" spans="62:65" ht="13" thickBot="1">
      <c r="BJ35749" s="138"/>
      <c r="BK35749" s="138"/>
      <c r="BL35749" s="138"/>
      <c r="BM35749" s="138"/>
    </row>
    <row r="35750" spans="62:65" ht="13" thickBot="1">
      <c r="BJ35750" s="138"/>
      <c r="BK35750" s="138"/>
      <c r="BL35750" s="138"/>
      <c r="BM35750" s="138"/>
    </row>
    <row r="35751" spans="62:65" ht="13" thickBot="1">
      <c r="BJ35751" s="138"/>
      <c r="BK35751" s="138"/>
      <c r="BL35751" s="138"/>
      <c r="BM35751" s="138"/>
    </row>
    <row r="35752" spans="62:65" ht="13" thickBot="1">
      <c r="BJ35752" s="138"/>
      <c r="BK35752" s="138"/>
      <c r="BL35752" s="138"/>
      <c r="BM35752" s="138"/>
    </row>
    <row r="35753" spans="62:65" ht="13" thickBot="1">
      <c r="BJ35753" s="138"/>
      <c r="BK35753" s="138"/>
      <c r="BL35753" s="138"/>
      <c r="BM35753" s="138"/>
    </row>
    <row r="35754" spans="62:65" ht="13" thickBot="1">
      <c r="BJ35754" s="138"/>
      <c r="BK35754" s="138"/>
      <c r="BL35754" s="138"/>
      <c r="BM35754" s="138"/>
    </row>
    <row r="35755" spans="62:65" ht="13" thickBot="1">
      <c r="BJ35755" s="138"/>
      <c r="BK35755" s="138"/>
      <c r="BL35755" s="138"/>
      <c r="BM35755" s="138"/>
    </row>
    <row r="35756" spans="62:65" ht="13" thickBot="1">
      <c r="BJ35756" s="138"/>
      <c r="BK35756" s="138"/>
      <c r="BL35756" s="138"/>
      <c r="BM35756" s="138"/>
    </row>
    <row r="35757" spans="62:65" ht="13" thickBot="1">
      <c r="BJ35757" s="138"/>
      <c r="BK35757" s="138"/>
      <c r="BL35757" s="138"/>
      <c r="BM35757" s="138"/>
    </row>
    <row r="35758" spans="62:65" ht="13" thickBot="1">
      <c r="BJ35758" s="138"/>
      <c r="BK35758" s="138"/>
      <c r="BL35758" s="138"/>
      <c r="BM35758" s="138"/>
    </row>
    <row r="35759" spans="62:65" ht="13" thickBot="1">
      <c r="BJ35759" s="138"/>
      <c r="BK35759" s="138"/>
      <c r="BL35759" s="138"/>
      <c r="BM35759" s="138"/>
    </row>
    <row r="35760" spans="62:65" ht="13" thickBot="1">
      <c r="BJ35760" s="138"/>
      <c r="BK35760" s="138"/>
      <c r="BL35760" s="138"/>
      <c r="BM35760" s="138"/>
    </row>
    <row r="35761" spans="62:65" ht="13" thickBot="1">
      <c r="BJ35761" s="138"/>
      <c r="BK35761" s="138"/>
      <c r="BL35761" s="138"/>
      <c r="BM35761" s="138"/>
    </row>
    <row r="35762" spans="62:65" ht="13" thickBot="1">
      <c r="BJ35762" s="138"/>
      <c r="BK35762" s="138"/>
      <c r="BL35762" s="138"/>
      <c r="BM35762" s="138"/>
    </row>
    <row r="35763" spans="62:65" ht="13" thickBot="1">
      <c r="BJ35763" s="138"/>
      <c r="BK35763" s="138"/>
      <c r="BL35763" s="138"/>
      <c r="BM35763" s="138"/>
    </row>
    <row r="35764" spans="62:65" ht="13" thickBot="1">
      <c r="BJ35764" s="138"/>
      <c r="BK35764" s="138"/>
      <c r="BL35764" s="138"/>
      <c r="BM35764" s="138"/>
    </row>
    <row r="35765" spans="62:65" ht="13" thickBot="1">
      <c r="BJ35765" s="138"/>
      <c r="BK35765" s="138"/>
      <c r="BL35765" s="138"/>
      <c r="BM35765" s="138"/>
    </row>
    <row r="35766" spans="62:65" ht="13" thickBot="1">
      <c r="BJ35766" s="138"/>
      <c r="BK35766" s="138"/>
      <c r="BL35766" s="138"/>
      <c r="BM35766" s="138"/>
    </row>
    <row r="35767" spans="62:65" ht="13" thickBot="1">
      <c r="BJ35767" s="138"/>
      <c r="BK35767" s="138"/>
      <c r="BL35767" s="138"/>
      <c r="BM35767" s="138"/>
    </row>
    <row r="35768" spans="62:65" ht="13" thickBot="1">
      <c r="BJ35768" s="138"/>
      <c r="BK35768" s="138"/>
      <c r="BL35768" s="138"/>
      <c r="BM35768" s="138"/>
    </row>
    <row r="35769" spans="62:65" ht="13" thickBot="1">
      <c r="BJ35769" s="138"/>
      <c r="BK35769" s="138"/>
      <c r="BL35769" s="138"/>
      <c r="BM35769" s="138"/>
    </row>
    <row r="35770" spans="62:65" ht="13" thickBot="1">
      <c r="BJ35770" s="138"/>
      <c r="BK35770" s="138"/>
      <c r="BL35770" s="138"/>
      <c r="BM35770" s="138"/>
    </row>
    <row r="35771" spans="62:65" ht="13" thickBot="1">
      <c r="BJ35771" s="138"/>
      <c r="BK35771" s="138"/>
      <c r="BL35771" s="138"/>
      <c r="BM35771" s="138"/>
    </row>
    <row r="35772" spans="62:65" ht="13" thickBot="1">
      <c r="BJ35772" s="138"/>
      <c r="BK35772" s="138"/>
      <c r="BL35772" s="138"/>
      <c r="BM35772" s="138"/>
    </row>
    <row r="35773" spans="62:65" ht="13" thickBot="1">
      <c r="BJ35773" s="138"/>
      <c r="BK35773" s="138"/>
      <c r="BL35773" s="138"/>
      <c r="BM35773" s="138"/>
    </row>
    <row r="35774" spans="62:65" ht="13" thickBot="1">
      <c r="BJ35774" s="138"/>
      <c r="BK35774" s="138"/>
      <c r="BL35774" s="138"/>
      <c r="BM35774" s="138"/>
    </row>
    <row r="35775" spans="62:65" ht="13" thickBot="1">
      <c r="BJ35775" s="138"/>
      <c r="BK35775" s="138"/>
      <c r="BL35775" s="138"/>
      <c r="BM35775" s="138"/>
    </row>
    <row r="35776" spans="62:65" ht="13" thickBot="1">
      <c r="BJ35776" s="138"/>
      <c r="BK35776" s="138"/>
      <c r="BL35776" s="138"/>
      <c r="BM35776" s="138"/>
    </row>
    <row r="35777" spans="62:65" ht="13" thickBot="1">
      <c r="BJ35777" s="138"/>
      <c r="BK35777" s="138"/>
      <c r="BL35777" s="138"/>
      <c r="BM35777" s="138"/>
    </row>
    <row r="35778" spans="62:65" ht="13" thickBot="1">
      <c r="BJ35778" s="138"/>
      <c r="BK35778" s="138"/>
      <c r="BL35778" s="138"/>
      <c r="BM35778" s="138"/>
    </row>
    <row r="35779" spans="62:65" ht="13" thickBot="1">
      <c r="BJ35779" s="138"/>
      <c r="BK35779" s="138"/>
      <c r="BL35779" s="138"/>
      <c r="BM35779" s="138"/>
    </row>
    <row r="35780" spans="62:65" ht="13" thickBot="1">
      <c r="BJ35780" s="138"/>
      <c r="BK35780" s="138"/>
      <c r="BL35780" s="138"/>
      <c r="BM35780" s="138"/>
    </row>
    <row r="35781" spans="62:65" ht="13" thickBot="1">
      <c r="BJ35781" s="138"/>
      <c r="BK35781" s="138"/>
      <c r="BL35781" s="138"/>
      <c r="BM35781" s="138"/>
    </row>
    <row r="35782" spans="62:65" ht="13" thickBot="1">
      <c r="BJ35782" s="138"/>
      <c r="BK35782" s="138"/>
      <c r="BL35782" s="138"/>
      <c r="BM35782" s="138"/>
    </row>
    <row r="35783" spans="62:65" ht="13" thickBot="1">
      <c r="BJ35783" s="138"/>
      <c r="BK35783" s="138"/>
      <c r="BL35783" s="138"/>
      <c r="BM35783" s="138"/>
    </row>
    <row r="35784" spans="62:65" ht="13" thickBot="1">
      <c r="BJ35784" s="138"/>
      <c r="BK35784" s="138"/>
      <c r="BL35784" s="138"/>
      <c r="BM35784" s="138"/>
    </row>
    <row r="35785" spans="62:65" ht="13" thickBot="1">
      <c r="BJ35785" s="138"/>
      <c r="BK35785" s="138"/>
      <c r="BL35785" s="138"/>
      <c r="BM35785" s="138"/>
    </row>
    <row r="35786" spans="62:65" ht="13" thickBot="1">
      <c r="BJ35786" s="138"/>
      <c r="BK35786" s="138"/>
      <c r="BL35786" s="138"/>
      <c r="BM35786" s="138"/>
    </row>
    <row r="35787" spans="62:65" ht="13" thickBot="1">
      <c r="BJ35787" s="138"/>
      <c r="BK35787" s="138"/>
      <c r="BL35787" s="138"/>
      <c r="BM35787" s="138"/>
    </row>
    <row r="35788" spans="62:65" ht="13" thickBot="1">
      <c r="BJ35788" s="138"/>
      <c r="BK35788" s="138"/>
      <c r="BL35788" s="138"/>
      <c r="BM35788" s="138"/>
    </row>
    <row r="35789" spans="62:65" ht="13" thickBot="1">
      <c r="BJ35789" s="138"/>
      <c r="BK35789" s="138"/>
      <c r="BL35789" s="138"/>
      <c r="BM35789" s="138"/>
    </row>
    <row r="35790" spans="62:65" ht="13" thickBot="1">
      <c r="BJ35790" s="138"/>
      <c r="BK35790" s="138"/>
      <c r="BL35790" s="138"/>
      <c r="BM35790" s="138"/>
    </row>
    <row r="35791" spans="62:65" ht="13" thickBot="1">
      <c r="BJ35791" s="138"/>
      <c r="BK35791" s="138"/>
      <c r="BL35791" s="138"/>
      <c r="BM35791" s="138"/>
    </row>
    <row r="35792" spans="62:65" ht="13" thickBot="1">
      <c r="BJ35792" s="138"/>
      <c r="BK35792" s="138"/>
      <c r="BL35792" s="138"/>
      <c r="BM35792" s="138"/>
    </row>
    <row r="35793" spans="62:65" ht="13" thickBot="1">
      <c r="BJ35793" s="138"/>
      <c r="BK35793" s="138"/>
      <c r="BL35793" s="138"/>
      <c r="BM35793" s="138"/>
    </row>
    <row r="35794" spans="62:65" ht="13" thickBot="1">
      <c r="BJ35794" s="138"/>
      <c r="BK35794" s="138"/>
      <c r="BL35794" s="138"/>
      <c r="BM35794" s="138"/>
    </row>
    <row r="35795" spans="62:65" ht="13" thickBot="1">
      <c r="BJ35795" s="138"/>
      <c r="BK35795" s="138"/>
      <c r="BL35795" s="138"/>
      <c r="BM35795" s="138"/>
    </row>
    <row r="35796" spans="62:65" ht="13" thickBot="1">
      <c r="BJ35796" s="138"/>
      <c r="BK35796" s="138"/>
      <c r="BL35796" s="138"/>
      <c r="BM35796" s="138"/>
    </row>
    <row r="35797" spans="62:65" ht="13" thickBot="1">
      <c r="BJ35797" s="138"/>
      <c r="BK35797" s="138"/>
      <c r="BL35797" s="138"/>
      <c r="BM35797" s="138"/>
    </row>
    <row r="35798" spans="62:65" ht="13" thickBot="1">
      <c r="BJ35798" s="138"/>
      <c r="BK35798" s="138"/>
      <c r="BL35798" s="138"/>
      <c r="BM35798" s="138"/>
    </row>
    <row r="35799" spans="62:65" ht="13" thickBot="1">
      <c r="BJ35799" s="138"/>
      <c r="BK35799" s="138"/>
      <c r="BL35799" s="138"/>
      <c r="BM35799" s="138"/>
    </row>
    <row r="35800" spans="62:65" ht="13" thickBot="1">
      <c r="BJ35800" s="138"/>
      <c r="BK35800" s="138"/>
      <c r="BL35800" s="138"/>
      <c r="BM35800" s="138"/>
    </row>
    <row r="35801" spans="62:65" ht="13" thickBot="1">
      <c r="BJ35801" s="138"/>
      <c r="BK35801" s="138"/>
      <c r="BL35801" s="138"/>
      <c r="BM35801" s="138"/>
    </row>
    <row r="35802" spans="62:65" ht="13" thickBot="1">
      <c r="BJ35802" s="138"/>
      <c r="BK35802" s="138"/>
      <c r="BL35802" s="138"/>
      <c r="BM35802" s="138"/>
    </row>
    <row r="35803" spans="62:65" ht="13" thickBot="1">
      <c r="BJ35803" s="138"/>
      <c r="BK35803" s="138"/>
      <c r="BL35803" s="138"/>
      <c r="BM35803" s="138"/>
    </row>
    <row r="35804" spans="62:65" ht="13" thickBot="1">
      <c r="BJ35804" s="138"/>
      <c r="BK35804" s="138"/>
      <c r="BL35804" s="138"/>
      <c r="BM35804" s="138"/>
    </row>
    <row r="35805" spans="62:65" ht="13" thickBot="1">
      <c r="BJ35805" s="138"/>
      <c r="BK35805" s="138"/>
      <c r="BL35805" s="138"/>
      <c r="BM35805" s="138"/>
    </row>
    <row r="35806" spans="62:65" ht="13" thickBot="1">
      <c r="BJ35806" s="138"/>
      <c r="BK35806" s="138"/>
      <c r="BL35806" s="138"/>
      <c r="BM35806" s="138"/>
    </row>
    <row r="35807" spans="62:65" ht="13" thickBot="1">
      <c r="BJ35807" s="138"/>
      <c r="BK35807" s="138"/>
      <c r="BL35807" s="138"/>
      <c r="BM35807" s="138"/>
    </row>
    <row r="35808" spans="62:65" ht="13" thickBot="1">
      <c r="BJ35808" s="138"/>
      <c r="BK35808" s="138"/>
      <c r="BL35808" s="138"/>
      <c r="BM35808" s="138"/>
    </row>
    <row r="35809" spans="62:65" ht="13" thickBot="1">
      <c r="BJ35809" s="138"/>
      <c r="BK35809" s="138"/>
      <c r="BL35809" s="138"/>
      <c r="BM35809" s="138"/>
    </row>
    <row r="35810" spans="62:65" ht="13" thickBot="1">
      <c r="BJ35810" s="138"/>
      <c r="BK35810" s="138"/>
      <c r="BL35810" s="138"/>
      <c r="BM35810" s="138"/>
    </row>
    <row r="35811" spans="62:65" ht="13" thickBot="1">
      <c r="BJ35811" s="138"/>
      <c r="BK35811" s="138"/>
      <c r="BL35811" s="138"/>
      <c r="BM35811" s="138"/>
    </row>
    <row r="35812" spans="62:65" ht="13" thickBot="1">
      <c r="BJ35812" s="138"/>
      <c r="BK35812" s="138"/>
      <c r="BL35812" s="138"/>
      <c r="BM35812" s="138"/>
    </row>
    <row r="35813" spans="62:65" ht="13" thickBot="1">
      <c r="BJ35813" s="138"/>
      <c r="BK35813" s="138"/>
      <c r="BL35813" s="138"/>
      <c r="BM35813" s="138"/>
    </row>
    <row r="35814" spans="62:65" ht="13" thickBot="1">
      <c r="BJ35814" s="138"/>
      <c r="BK35814" s="138"/>
      <c r="BL35814" s="138"/>
      <c r="BM35814" s="138"/>
    </row>
    <row r="35815" spans="62:65" ht="13" thickBot="1">
      <c r="BJ35815" s="138"/>
      <c r="BK35815" s="138"/>
      <c r="BL35815" s="138"/>
      <c r="BM35815" s="138"/>
    </row>
    <row r="35816" spans="62:65" ht="13" thickBot="1">
      <c r="BJ35816" s="138"/>
      <c r="BK35816" s="138"/>
      <c r="BL35816" s="138"/>
      <c r="BM35816" s="138"/>
    </row>
    <row r="35817" spans="62:65" ht="13" thickBot="1">
      <c r="BJ35817" s="138"/>
      <c r="BK35817" s="138"/>
      <c r="BL35817" s="138"/>
      <c r="BM35817" s="138"/>
    </row>
    <row r="35818" spans="62:65" ht="13" thickBot="1">
      <c r="BJ35818" s="138"/>
      <c r="BK35818" s="138"/>
      <c r="BL35818" s="138"/>
      <c r="BM35818" s="138"/>
    </row>
    <row r="35819" spans="62:65" ht="13" thickBot="1">
      <c r="BJ35819" s="138"/>
      <c r="BK35819" s="138"/>
      <c r="BL35819" s="138"/>
      <c r="BM35819" s="138"/>
    </row>
    <row r="35820" spans="62:65" ht="13" thickBot="1">
      <c r="BJ35820" s="138"/>
      <c r="BK35820" s="138"/>
      <c r="BL35820" s="138"/>
      <c r="BM35820" s="138"/>
    </row>
    <row r="35821" spans="62:65" ht="13" thickBot="1">
      <c r="BJ35821" s="138"/>
      <c r="BK35821" s="138"/>
      <c r="BL35821" s="138"/>
      <c r="BM35821" s="138"/>
    </row>
    <row r="35822" spans="62:65" ht="13" thickBot="1">
      <c r="BJ35822" s="138"/>
      <c r="BK35822" s="138"/>
      <c r="BL35822" s="138"/>
      <c r="BM35822" s="138"/>
    </row>
    <row r="35823" spans="62:65" ht="13" thickBot="1">
      <c r="BJ35823" s="138"/>
      <c r="BK35823" s="138"/>
      <c r="BL35823" s="138"/>
      <c r="BM35823" s="138"/>
    </row>
    <row r="35824" spans="62:65" ht="13" thickBot="1">
      <c r="BJ35824" s="138"/>
      <c r="BK35824" s="138"/>
      <c r="BL35824" s="138"/>
      <c r="BM35824" s="138"/>
    </row>
    <row r="35825" spans="62:65" ht="13" thickBot="1">
      <c r="BJ35825" s="138"/>
      <c r="BK35825" s="138"/>
      <c r="BL35825" s="138"/>
      <c r="BM35825" s="138"/>
    </row>
    <row r="35826" spans="62:65" ht="13" thickBot="1">
      <c r="BJ35826" s="138"/>
      <c r="BK35826" s="138"/>
      <c r="BL35826" s="138"/>
      <c r="BM35826" s="138"/>
    </row>
    <row r="35827" spans="62:65" ht="13" thickBot="1">
      <c r="BJ35827" s="138"/>
      <c r="BK35827" s="138"/>
      <c r="BL35827" s="138"/>
      <c r="BM35827" s="138"/>
    </row>
    <row r="35828" spans="62:65" ht="13" thickBot="1">
      <c r="BJ35828" s="138"/>
      <c r="BK35828" s="138"/>
      <c r="BL35828" s="138"/>
      <c r="BM35828" s="138"/>
    </row>
    <row r="35829" spans="62:65" ht="13" thickBot="1">
      <c r="BJ35829" s="138"/>
      <c r="BK35829" s="138"/>
      <c r="BL35829" s="138"/>
      <c r="BM35829" s="138"/>
    </row>
    <row r="35830" spans="62:65" ht="13" thickBot="1">
      <c r="BJ35830" s="138"/>
      <c r="BK35830" s="138"/>
      <c r="BL35830" s="138"/>
      <c r="BM35830" s="138"/>
    </row>
    <row r="35831" spans="62:65" ht="13" thickBot="1">
      <c r="BJ35831" s="138"/>
      <c r="BK35831" s="138"/>
      <c r="BL35831" s="138"/>
      <c r="BM35831" s="138"/>
    </row>
    <row r="35832" spans="62:65" ht="13" thickBot="1">
      <c r="BJ35832" s="138"/>
      <c r="BK35832" s="138"/>
      <c r="BL35832" s="138"/>
      <c r="BM35832" s="138"/>
    </row>
    <row r="35833" spans="62:65" ht="13" thickBot="1">
      <c r="BJ35833" s="138"/>
      <c r="BK35833" s="138"/>
      <c r="BL35833" s="138"/>
      <c r="BM35833" s="138"/>
    </row>
    <row r="35834" spans="62:65" ht="13" thickBot="1">
      <c r="BJ35834" s="138"/>
      <c r="BK35834" s="138"/>
      <c r="BL35834" s="138"/>
      <c r="BM35834" s="138"/>
    </row>
    <row r="35835" spans="62:65" ht="13" thickBot="1">
      <c r="BJ35835" s="138"/>
      <c r="BK35835" s="138"/>
      <c r="BL35835" s="138"/>
      <c r="BM35835" s="138"/>
    </row>
    <row r="35836" spans="62:65" ht="13" thickBot="1">
      <c r="BJ35836" s="138"/>
      <c r="BK35836" s="138"/>
      <c r="BL35836" s="138"/>
      <c r="BM35836" s="138"/>
    </row>
    <row r="35837" spans="62:65" ht="13" thickBot="1">
      <c r="BJ35837" s="138"/>
      <c r="BK35837" s="138"/>
      <c r="BL35837" s="138"/>
      <c r="BM35837" s="138"/>
    </row>
    <row r="35838" spans="62:65" ht="13" thickBot="1">
      <c r="BJ35838" s="138"/>
      <c r="BK35838" s="138"/>
      <c r="BL35838" s="138"/>
      <c r="BM35838" s="138"/>
    </row>
    <row r="35839" spans="62:65" ht="13" thickBot="1">
      <c r="BJ35839" s="138"/>
      <c r="BK35839" s="138"/>
      <c r="BL35839" s="138"/>
      <c r="BM35839" s="138"/>
    </row>
    <row r="35840" spans="62:65" ht="13" thickBot="1">
      <c r="BJ35840" s="138"/>
      <c r="BK35840" s="138"/>
      <c r="BL35840" s="138"/>
      <c r="BM35840" s="138"/>
    </row>
    <row r="35841" spans="62:65" ht="13" thickBot="1">
      <c r="BJ35841" s="138"/>
      <c r="BK35841" s="138"/>
      <c r="BL35841" s="138"/>
      <c r="BM35841" s="138"/>
    </row>
    <row r="35842" spans="62:65" ht="13" thickBot="1">
      <c r="BJ35842" s="138"/>
      <c r="BK35842" s="138"/>
      <c r="BL35842" s="138"/>
      <c r="BM35842" s="138"/>
    </row>
    <row r="35843" spans="62:65" ht="13" thickBot="1">
      <c r="BJ35843" s="138"/>
      <c r="BK35843" s="138"/>
      <c r="BL35843" s="138"/>
      <c r="BM35843" s="138"/>
    </row>
    <row r="35844" spans="62:65" ht="13" thickBot="1">
      <c r="BJ35844" s="138"/>
      <c r="BK35844" s="138"/>
      <c r="BL35844" s="138"/>
      <c r="BM35844" s="138"/>
    </row>
    <row r="35845" spans="62:65" ht="13" thickBot="1">
      <c r="BJ35845" s="138"/>
      <c r="BK35845" s="138"/>
      <c r="BL35845" s="138"/>
      <c r="BM35845" s="138"/>
    </row>
    <row r="35846" spans="62:65" ht="13" thickBot="1">
      <c r="BJ35846" s="138"/>
      <c r="BK35846" s="138"/>
      <c r="BL35846" s="138"/>
      <c r="BM35846" s="138"/>
    </row>
    <row r="35847" spans="62:65" ht="13" thickBot="1">
      <c r="BJ35847" s="138"/>
      <c r="BK35847" s="138"/>
      <c r="BL35847" s="138"/>
      <c r="BM35847" s="138"/>
    </row>
    <row r="35848" spans="62:65" ht="13" thickBot="1">
      <c r="BJ35848" s="138"/>
      <c r="BK35848" s="138"/>
      <c r="BL35848" s="138"/>
      <c r="BM35848" s="138"/>
    </row>
    <row r="35849" spans="62:65" ht="13" thickBot="1">
      <c r="BJ35849" s="138"/>
      <c r="BK35849" s="138"/>
      <c r="BL35849" s="138"/>
      <c r="BM35849" s="138"/>
    </row>
    <row r="35850" spans="62:65" ht="13" thickBot="1">
      <c r="BJ35850" s="138"/>
      <c r="BK35850" s="138"/>
      <c r="BL35850" s="138"/>
      <c r="BM35850" s="138"/>
    </row>
    <row r="35851" spans="62:65" ht="13" thickBot="1">
      <c r="BJ35851" s="138"/>
      <c r="BK35851" s="138"/>
      <c r="BL35851" s="138"/>
      <c r="BM35851" s="138"/>
    </row>
    <row r="35852" spans="62:65" ht="13" thickBot="1">
      <c r="BJ35852" s="138"/>
      <c r="BK35852" s="138"/>
      <c r="BL35852" s="138"/>
      <c r="BM35852" s="138"/>
    </row>
    <row r="35853" spans="62:65" ht="13" thickBot="1">
      <c r="BJ35853" s="138"/>
      <c r="BK35853" s="138"/>
      <c r="BL35853" s="138"/>
      <c r="BM35853" s="138"/>
    </row>
    <row r="35854" spans="62:65" ht="13" thickBot="1">
      <c r="BJ35854" s="138"/>
      <c r="BK35854" s="138"/>
      <c r="BL35854" s="138"/>
      <c r="BM35854" s="138"/>
    </row>
    <row r="35855" spans="62:65" ht="13" thickBot="1">
      <c r="BJ35855" s="138"/>
      <c r="BK35855" s="138"/>
      <c r="BL35855" s="138"/>
      <c r="BM35855" s="138"/>
    </row>
    <row r="35856" spans="62:65" ht="13" thickBot="1">
      <c r="BJ35856" s="138"/>
      <c r="BK35856" s="138"/>
      <c r="BL35856" s="138"/>
      <c r="BM35856" s="138"/>
    </row>
    <row r="35857" spans="62:65" ht="13" thickBot="1">
      <c r="BJ35857" s="138"/>
      <c r="BK35857" s="138"/>
      <c r="BL35857" s="138"/>
      <c r="BM35857" s="138"/>
    </row>
    <row r="35858" spans="62:65" ht="13" thickBot="1">
      <c r="BJ35858" s="138"/>
      <c r="BK35858" s="138"/>
      <c r="BL35858" s="138"/>
      <c r="BM35858" s="138"/>
    </row>
    <row r="35859" spans="62:65" ht="13" thickBot="1">
      <c r="BJ35859" s="138"/>
      <c r="BK35859" s="138"/>
      <c r="BL35859" s="138"/>
      <c r="BM35859" s="138"/>
    </row>
    <row r="35860" spans="62:65" ht="13" thickBot="1">
      <c r="BJ35860" s="138"/>
      <c r="BK35860" s="138"/>
      <c r="BL35860" s="138"/>
      <c r="BM35860" s="138"/>
    </row>
    <row r="35861" spans="62:65" ht="13" thickBot="1">
      <c r="BJ35861" s="138"/>
      <c r="BK35861" s="138"/>
      <c r="BL35861" s="138"/>
      <c r="BM35861" s="138"/>
    </row>
    <row r="35862" spans="62:65" ht="13" thickBot="1">
      <c r="BJ35862" s="138"/>
      <c r="BK35862" s="138"/>
      <c r="BL35862" s="138"/>
      <c r="BM35862" s="138"/>
    </row>
    <row r="35863" spans="62:65" ht="13" thickBot="1">
      <c r="BJ35863" s="138"/>
      <c r="BK35863" s="138"/>
      <c r="BL35863" s="138"/>
      <c r="BM35863" s="138"/>
    </row>
    <row r="35864" spans="62:65" ht="13" thickBot="1">
      <c r="BJ35864" s="138"/>
      <c r="BK35864" s="138"/>
      <c r="BL35864" s="138"/>
      <c r="BM35864" s="138"/>
    </row>
    <row r="35865" spans="62:65" ht="13" thickBot="1">
      <c r="BJ35865" s="138"/>
      <c r="BK35865" s="138"/>
      <c r="BL35865" s="138"/>
      <c r="BM35865" s="138"/>
    </row>
    <row r="35866" spans="62:65" ht="13" thickBot="1">
      <c r="BJ35866" s="138"/>
      <c r="BK35866" s="138"/>
      <c r="BL35866" s="138"/>
      <c r="BM35866" s="138"/>
    </row>
    <row r="35867" spans="62:65" ht="13" thickBot="1">
      <c r="BJ35867" s="138"/>
      <c r="BK35867" s="138"/>
      <c r="BL35867" s="138"/>
      <c r="BM35867" s="138"/>
    </row>
    <row r="35868" spans="62:65" ht="13" thickBot="1">
      <c r="BJ35868" s="138"/>
      <c r="BK35868" s="138"/>
      <c r="BL35868" s="138"/>
      <c r="BM35868" s="138"/>
    </row>
    <row r="35869" spans="62:65" ht="13" thickBot="1">
      <c r="BJ35869" s="138"/>
      <c r="BK35869" s="138"/>
      <c r="BL35869" s="138"/>
      <c r="BM35869" s="138"/>
    </row>
    <row r="35870" spans="62:65" ht="13" thickBot="1">
      <c r="BJ35870" s="138"/>
      <c r="BK35870" s="138"/>
      <c r="BL35870" s="138"/>
      <c r="BM35870" s="138"/>
    </row>
    <row r="35871" spans="62:65" ht="13" thickBot="1">
      <c r="BJ35871" s="138"/>
      <c r="BK35871" s="138"/>
      <c r="BL35871" s="138"/>
      <c r="BM35871" s="138"/>
    </row>
    <row r="35872" spans="62:65" ht="13" thickBot="1">
      <c r="BJ35872" s="138"/>
      <c r="BK35872" s="138"/>
      <c r="BL35872" s="138"/>
      <c r="BM35872" s="138"/>
    </row>
    <row r="35873" spans="62:65" ht="13" thickBot="1">
      <c r="BJ35873" s="138"/>
      <c r="BK35873" s="138"/>
      <c r="BL35873" s="138"/>
      <c r="BM35873" s="138"/>
    </row>
    <row r="35874" spans="62:65" ht="13" thickBot="1">
      <c r="BJ35874" s="138"/>
      <c r="BK35874" s="138"/>
      <c r="BL35874" s="138"/>
      <c r="BM35874" s="138"/>
    </row>
    <row r="35875" spans="62:65" ht="13" thickBot="1">
      <c r="BJ35875" s="138"/>
      <c r="BK35875" s="138"/>
      <c r="BL35875" s="138"/>
      <c r="BM35875" s="138"/>
    </row>
    <row r="35876" spans="62:65" ht="13" thickBot="1">
      <c r="BJ35876" s="138"/>
      <c r="BK35876" s="138"/>
      <c r="BL35876" s="138"/>
      <c r="BM35876" s="138"/>
    </row>
    <row r="35877" spans="62:65" ht="13" thickBot="1">
      <c r="BJ35877" s="138"/>
      <c r="BK35877" s="138"/>
      <c r="BL35877" s="138"/>
      <c r="BM35877" s="138"/>
    </row>
    <row r="35878" spans="62:65" ht="13" thickBot="1">
      <c r="BJ35878" s="138"/>
      <c r="BK35878" s="138"/>
      <c r="BL35878" s="138"/>
      <c r="BM35878" s="138"/>
    </row>
    <row r="35879" spans="62:65" ht="13" thickBot="1">
      <c r="BJ35879" s="138"/>
      <c r="BK35879" s="138"/>
      <c r="BL35879" s="138"/>
      <c r="BM35879" s="138"/>
    </row>
    <row r="35880" spans="62:65" ht="13" thickBot="1">
      <c r="BJ35880" s="138"/>
      <c r="BK35880" s="138"/>
      <c r="BL35880" s="138"/>
      <c r="BM35880" s="138"/>
    </row>
    <row r="35881" spans="62:65" ht="13" thickBot="1">
      <c r="BJ35881" s="138"/>
      <c r="BK35881" s="138"/>
      <c r="BL35881" s="138"/>
      <c r="BM35881" s="138"/>
    </row>
    <row r="35882" spans="62:65" ht="13" thickBot="1">
      <c r="BJ35882" s="138"/>
      <c r="BK35882" s="138"/>
      <c r="BL35882" s="138"/>
      <c r="BM35882" s="138"/>
    </row>
    <row r="35883" spans="62:65" ht="13" thickBot="1">
      <c r="BJ35883" s="138"/>
      <c r="BK35883" s="138"/>
      <c r="BL35883" s="138"/>
      <c r="BM35883" s="138"/>
    </row>
    <row r="35884" spans="62:65" ht="13" thickBot="1">
      <c r="BJ35884" s="138"/>
      <c r="BK35884" s="138"/>
      <c r="BL35884" s="138"/>
      <c r="BM35884" s="138"/>
    </row>
    <row r="35885" spans="62:65" ht="13" thickBot="1">
      <c r="BJ35885" s="138"/>
      <c r="BK35885" s="138"/>
      <c r="BL35885" s="138"/>
      <c r="BM35885" s="138"/>
    </row>
    <row r="35886" spans="62:65" ht="13" thickBot="1">
      <c r="BJ35886" s="138"/>
      <c r="BK35886" s="138"/>
      <c r="BL35886" s="138"/>
      <c r="BM35886" s="138"/>
    </row>
    <row r="35887" spans="62:65" ht="13" thickBot="1">
      <c r="BJ35887" s="138"/>
      <c r="BK35887" s="138"/>
      <c r="BL35887" s="138"/>
      <c r="BM35887" s="138"/>
    </row>
    <row r="35888" spans="62:65" ht="13" thickBot="1">
      <c r="BJ35888" s="138"/>
      <c r="BK35888" s="138"/>
      <c r="BL35888" s="138"/>
      <c r="BM35888" s="138"/>
    </row>
    <row r="35889" spans="62:65" ht="13" thickBot="1">
      <c r="BJ35889" s="138"/>
      <c r="BK35889" s="138"/>
      <c r="BL35889" s="138"/>
      <c r="BM35889" s="138"/>
    </row>
    <row r="35890" spans="62:65" ht="13" thickBot="1">
      <c r="BJ35890" s="138"/>
      <c r="BK35890" s="138"/>
      <c r="BL35890" s="138"/>
      <c r="BM35890" s="138"/>
    </row>
    <row r="35891" spans="62:65" ht="13" thickBot="1">
      <c r="BJ35891" s="138"/>
      <c r="BK35891" s="138"/>
      <c r="BL35891" s="138"/>
      <c r="BM35891" s="138"/>
    </row>
    <row r="35892" spans="62:65" ht="13" thickBot="1">
      <c r="BJ35892" s="138"/>
      <c r="BK35892" s="138"/>
      <c r="BL35892" s="138"/>
      <c r="BM35892" s="138"/>
    </row>
    <row r="35893" spans="62:65" ht="13" thickBot="1">
      <c r="BJ35893" s="138"/>
      <c r="BK35893" s="138"/>
      <c r="BL35893" s="138"/>
      <c r="BM35893" s="138"/>
    </row>
    <row r="35894" spans="62:65" ht="13" thickBot="1">
      <c r="BJ35894" s="138"/>
      <c r="BK35894" s="138"/>
      <c r="BL35894" s="138"/>
      <c r="BM35894" s="138"/>
    </row>
    <row r="35895" spans="62:65" ht="13" thickBot="1">
      <c r="BJ35895" s="138"/>
      <c r="BK35895" s="138"/>
      <c r="BL35895" s="138"/>
      <c r="BM35895" s="138"/>
    </row>
    <row r="35896" spans="62:65" ht="13" thickBot="1">
      <c r="BJ35896" s="138"/>
      <c r="BK35896" s="138"/>
      <c r="BL35896" s="138"/>
      <c r="BM35896" s="138"/>
    </row>
    <row r="35897" spans="62:65" ht="13" thickBot="1">
      <c r="BJ35897" s="138"/>
      <c r="BK35897" s="138"/>
      <c r="BL35897" s="138"/>
      <c r="BM35897" s="138"/>
    </row>
    <row r="35898" spans="62:65" ht="13" thickBot="1">
      <c r="BJ35898" s="138"/>
      <c r="BK35898" s="138"/>
      <c r="BL35898" s="138"/>
      <c r="BM35898" s="138"/>
    </row>
    <row r="35899" spans="62:65" ht="13" thickBot="1">
      <c r="BJ35899" s="138"/>
      <c r="BK35899" s="138"/>
      <c r="BL35899" s="138"/>
      <c r="BM35899" s="138"/>
    </row>
    <row r="35900" spans="62:65" ht="13" thickBot="1">
      <c r="BJ35900" s="138"/>
      <c r="BK35900" s="138"/>
      <c r="BL35900" s="138"/>
      <c r="BM35900" s="138"/>
    </row>
    <row r="35901" spans="62:65" ht="13" thickBot="1">
      <c r="BJ35901" s="138"/>
      <c r="BK35901" s="138"/>
      <c r="BL35901" s="138"/>
      <c r="BM35901" s="138"/>
    </row>
    <row r="35902" spans="62:65" ht="13" thickBot="1">
      <c r="BJ35902" s="138"/>
      <c r="BK35902" s="138"/>
      <c r="BL35902" s="138"/>
      <c r="BM35902" s="138"/>
    </row>
    <row r="35903" spans="62:65" ht="13" thickBot="1">
      <c r="BJ35903" s="138"/>
      <c r="BK35903" s="138"/>
      <c r="BL35903" s="138"/>
      <c r="BM35903" s="138"/>
    </row>
    <row r="35904" spans="62:65" ht="13" thickBot="1">
      <c r="BJ35904" s="138"/>
      <c r="BK35904" s="138"/>
      <c r="BL35904" s="138"/>
      <c r="BM35904" s="138"/>
    </row>
    <row r="35905" spans="62:65" ht="13" thickBot="1">
      <c r="BJ35905" s="138"/>
      <c r="BK35905" s="138"/>
      <c r="BL35905" s="138"/>
      <c r="BM35905" s="138"/>
    </row>
    <row r="35906" spans="62:65" ht="13" thickBot="1">
      <c r="BJ35906" s="138"/>
      <c r="BK35906" s="138"/>
      <c r="BL35906" s="138"/>
      <c r="BM35906" s="138"/>
    </row>
    <row r="35907" spans="62:65" ht="13" thickBot="1">
      <c r="BJ35907" s="138"/>
      <c r="BK35907" s="138"/>
      <c r="BL35907" s="138"/>
      <c r="BM35907" s="138"/>
    </row>
    <row r="35908" spans="62:65" ht="13" thickBot="1">
      <c r="BJ35908" s="138"/>
      <c r="BK35908" s="138"/>
      <c r="BL35908" s="138"/>
      <c r="BM35908" s="138"/>
    </row>
    <row r="35909" spans="62:65" ht="13" thickBot="1">
      <c r="BJ35909" s="138"/>
      <c r="BK35909" s="138"/>
      <c r="BL35909" s="138"/>
      <c r="BM35909" s="138"/>
    </row>
    <row r="35910" spans="62:65" ht="13" thickBot="1">
      <c r="BJ35910" s="138"/>
      <c r="BK35910" s="138"/>
      <c r="BL35910" s="138"/>
      <c r="BM35910" s="138"/>
    </row>
    <row r="35911" spans="62:65" ht="13" thickBot="1">
      <c r="BJ35911" s="138"/>
      <c r="BK35911" s="138"/>
      <c r="BL35911" s="138"/>
      <c r="BM35911" s="138"/>
    </row>
    <row r="35912" spans="62:65" ht="13" thickBot="1">
      <c r="BJ35912" s="138"/>
      <c r="BK35912" s="138"/>
      <c r="BL35912" s="138"/>
      <c r="BM35912" s="138"/>
    </row>
    <row r="35913" spans="62:65" ht="13" thickBot="1">
      <c r="BJ35913" s="138"/>
      <c r="BK35913" s="138"/>
      <c r="BL35913" s="138"/>
      <c r="BM35913" s="138"/>
    </row>
    <row r="35914" spans="62:65" ht="13" thickBot="1">
      <c r="BJ35914" s="138"/>
      <c r="BK35914" s="138"/>
      <c r="BL35914" s="138"/>
      <c r="BM35914" s="138"/>
    </row>
    <row r="35915" spans="62:65" ht="13" thickBot="1">
      <c r="BJ35915" s="138"/>
      <c r="BK35915" s="138"/>
      <c r="BL35915" s="138"/>
      <c r="BM35915" s="138"/>
    </row>
    <row r="35916" spans="62:65" ht="13" thickBot="1">
      <c r="BJ35916" s="138"/>
      <c r="BK35916" s="138"/>
      <c r="BL35916" s="138"/>
      <c r="BM35916" s="138"/>
    </row>
    <row r="35917" spans="62:65" ht="13" thickBot="1">
      <c r="BJ35917" s="138"/>
      <c r="BK35917" s="138"/>
      <c r="BL35917" s="138"/>
      <c r="BM35917" s="138"/>
    </row>
    <row r="35918" spans="62:65" ht="13" thickBot="1">
      <c r="BJ35918" s="138"/>
      <c r="BK35918" s="138"/>
      <c r="BL35918" s="138"/>
      <c r="BM35918" s="138"/>
    </row>
    <row r="35919" spans="62:65" ht="13" thickBot="1">
      <c r="BJ35919" s="138"/>
      <c r="BK35919" s="138"/>
      <c r="BL35919" s="138"/>
      <c r="BM35919" s="138"/>
    </row>
    <row r="35920" spans="62:65" ht="13" thickBot="1">
      <c r="BJ35920" s="138"/>
      <c r="BK35920" s="138"/>
      <c r="BL35920" s="138"/>
      <c r="BM35920" s="138"/>
    </row>
    <row r="35921" spans="62:65" ht="13" thickBot="1">
      <c r="BJ35921" s="138"/>
      <c r="BK35921" s="138"/>
      <c r="BL35921" s="138"/>
      <c r="BM35921" s="138"/>
    </row>
    <row r="35922" spans="62:65" ht="13" thickBot="1">
      <c r="BJ35922" s="138"/>
      <c r="BK35922" s="138"/>
      <c r="BL35922" s="138"/>
      <c r="BM35922" s="138"/>
    </row>
    <row r="35923" spans="62:65" ht="13" thickBot="1">
      <c r="BJ35923" s="138"/>
      <c r="BK35923" s="138"/>
      <c r="BL35923" s="138"/>
      <c r="BM35923" s="138"/>
    </row>
    <row r="35924" spans="62:65" ht="13" thickBot="1">
      <c r="BJ35924" s="138"/>
      <c r="BK35924" s="138"/>
      <c r="BL35924" s="138"/>
      <c r="BM35924" s="138"/>
    </row>
    <row r="35925" spans="62:65" ht="13" thickBot="1">
      <c r="BJ35925" s="138"/>
      <c r="BK35925" s="138"/>
      <c r="BL35925" s="138"/>
      <c r="BM35925" s="138"/>
    </row>
    <row r="35926" spans="62:65" ht="13" thickBot="1">
      <c r="BJ35926" s="138"/>
      <c r="BK35926" s="138"/>
      <c r="BL35926" s="138"/>
      <c r="BM35926" s="138"/>
    </row>
    <row r="35927" spans="62:65" ht="13" thickBot="1">
      <c r="BJ35927" s="138"/>
      <c r="BK35927" s="138"/>
      <c r="BL35927" s="138"/>
      <c r="BM35927" s="138"/>
    </row>
    <row r="35928" spans="62:65" ht="13" thickBot="1">
      <c r="BJ35928" s="138"/>
      <c r="BK35928" s="138"/>
      <c r="BL35928" s="138"/>
      <c r="BM35928" s="138"/>
    </row>
    <row r="35929" spans="62:65" ht="13" thickBot="1">
      <c r="BJ35929" s="138"/>
      <c r="BK35929" s="138"/>
      <c r="BL35929" s="138"/>
      <c r="BM35929" s="138"/>
    </row>
    <row r="35930" spans="62:65" ht="13" thickBot="1">
      <c r="BJ35930" s="138"/>
      <c r="BK35930" s="138"/>
      <c r="BL35930" s="138"/>
      <c r="BM35930" s="138"/>
    </row>
    <row r="35931" spans="62:65" ht="13" thickBot="1">
      <c r="BJ35931" s="138"/>
      <c r="BK35931" s="138"/>
      <c r="BL35931" s="138"/>
      <c r="BM35931" s="138"/>
    </row>
    <row r="35932" spans="62:65" ht="13" thickBot="1">
      <c r="BJ35932" s="138"/>
      <c r="BK35932" s="138"/>
      <c r="BL35932" s="138"/>
      <c r="BM35932" s="138"/>
    </row>
    <row r="35933" spans="62:65" ht="13" thickBot="1">
      <c r="BJ35933" s="138"/>
      <c r="BK35933" s="138"/>
      <c r="BL35933" s="138"/>
      <c r="BM35933" s="138"/>
    </row>
    <row r="35934" spans="62:65" ht="13" thickBot="1">
      <c r="BJ35934" s="138"/>
      <c r="BK35934" s="138"/>
      <c r="BL35934" s="138"/>
      <c r="BM35934" s="138"/>
    </row>
    <row r="35935" spans="62:65" ht="13" thickBot="1">
      <c r="BJ35935" s="138"/>
      <c r="BK35935" s="138"/>
      <c r="BL35935" s="138"/>
      <c r="BM35935" s="138"/>
    </row>
    <row r="35936" spans="62:65" ht="13" thickBot="1">
      <c r="BJ35936" s="138"/>
      <c r="BK35936" s="138"/>
      <c r="BL35936" s="138"/>
      <c r="BM35936" s="138"/>
    </row>
    <row r="35937" spans="62:65" ht="13" thickBot="1">
      <c r="BJ35937" s="138"/>
      <c r="BK35937" s="138"/>
      <c r="BL35937" s="138"/>
      <c r="BM35937" s="138"/>
    </row>
    <row r="35938" spans="62:65" ht="13" thickBot="1">
      <c r="BJ35938" s="138"/>
      <c r="BK35938" s="138"/>
      <c r="BL35938" s="138"/>
      <c r="BM35938" s="138"/>
    </row>
    <row r="35939" spans="62:65" ht="13" thickBot="1">
      <c r="BJ35939" s="138"/>
      <c r="BK35939" s="138"/>
      <c r="BL35939" s="138"/>
      <c r="BM35939" s="138"/>
    </row>
    <row r="35940" spans="62:65" ht="13" thickBot="1">
      <c r="BJ35940" s="138"/>
      <c r="BK35940" s="138"/>
      <c r="BL35940" s="138"/>
      <c r="BM35940" s="138"/>
    </row>
    <row r="35941" spans="62:65" ht="13" thickBot="1">
      <c r="BJ35941" s="138"/>
      <c r="BK35941" s="138"/>
      <c r="BL35941" s="138"/>
      <c r="BM35941" s="138"/>
    </row>
    <row r="35942" spans="62:65" ht="13" thickBot="1">
      <c r="BJ35942" s="138"/>
      <c r="BK35942" s="138"/>
      <c r="BL35942" s="138"/>
      <c r="BM35942" s="138"/>
    </row>
    <row r="35943" spans="62:65" ht="13" thickBot="1">
      <c r="BJ35943" s="138"/>
      <c r="BK35943" s="138"/>
      <c r="BL35943" s="138"/>
      <c r="BM35943" s="138"/>
    </row>
    <row r="35944" spans="62:65" ht="13" thickBot="1">
      <c r="BJ35944" s="138"/>
      <c r="BK35944" s="138"/>
      <c r="BL35944" s="138"/>
      <c r="BM35944" s="138"/>
    </row>
    <row r="35945" spans="62:65" ht="13" thickBot="1">
      <c r="BJ35945" s="138"/>
      <c r="BK35945" s="138"/>
      <c r="BL35945" s="138"/>
      <c r="BM35945" s="138"/>
    </row>
    <row r="35946" spans="62:65" ht="13" thickBot="1">
      <c r="BJ35946" s="138"/>
      <c r="BK35946" s="138"/>
      <c r="BL35946" s="138"/>
      <c r="BM35946" s="138"/>
    </row>
    <row r="35947" spans="62:65" ht="13" thickBot="1">
      <c r="BJ35947" s="138"/>
      <c r="BK35947" s="138"/>
      <c r="BL35947" s="138"/>
      <c r="BM35947" s="138"/>
    </row>
    <row r="35948" spans="62:65" ht="13" thickBot="1">
      <c r="BJ35948" s="138"/>
      <c r="BK35948" s="138"/>
      <c r="BL35948" s="138"/>
      <c r="BM35948" s="138"/>
    </row>
    <row r="35949" spans="62:65" ht="13" thickBot="1">
      <c r="BJ35949" s="138"/>
      <c r="BK35949" s="138"/>
      <c r="BL35949" s="138"/>
      <c r="BM35949" s="138"/>
    </row>
    <row r="35950" spans="62:65" ht="13" thickBot="1">
      <c r="BJ35950" s="138"/>
      <c r="BK35950" s="138"/>
      <c r="BL35950" s="138"/>
      <c r="BM35950" s="138"/>
    </row>
    <row r="35951" spans="62:65" ht="13" thickBot="1">
      <c r="BJ35951" s="138"/>
      <c r="BK35951" s="138"/>
      <c r="BL35951" s="138"/>
      <c r="BM35951" s="138"/>
    </row>
    <row r="35952" spans="62:65" ht="13" thickBot="1">
      <c r="BJ35952" s="138"/>
      <c r="BK35952" s="138"/>
      <c r="BL35952" s="138"/>
      <c r="BM35952" s="138"/>
    </row>
    <row r="35953" spans="62:65" ht="13" thickBot="1">
      <c r="BJ35953" s="138"/>
      <c r="BK35953" s="138"/>
      <c r="BL35953" s="138"/>
      <c r="BM35953" s="138"/>
    </row>
    <row r="35954" spans="62:65" ht="13" thickBot="1">
      <c r="BJ35954" s="138"/>
      <c r="BK35954" s="138"/>
      <c r="BL35954" s="138"/>
      <c r="BM35954" s="138"/>
    </row>
    <row r="35955" spans="62:65" ht="13" thickBot="1">
      <c r="BJ35955" s="138"/>
      <c r="BK35955" s="138"/>
      <c r="BL35955" s="138"/>
      <c r="BM35955" s="138"/>
    </row>
    <row r="35956" spans="62:65" ht="13" thickBot="1">
      <c r="BJ35956" s="138"/>
      <c r="BK35956" s="138"/>
      <c r="BL35956" s="138"/>
      <c r="BM35956" s="138"/>
    </row>
    <row r="35957" spans="62:65" ht="13" thickBot="1">
      <c r="BJ35957" s="138"/>
      <c r="BK35957" s="138"/>
      <c r="BL35957" s="138"/>
      <c r="BM35957" s="138"/>
    </row>
    <row r="35958" spans="62:65" ht="13" thickBot="1">
      <c r="BJ35958" s="138"/>
      <c r="BK35958" s="138"/>
      <c r="BL35958" s="138"/>
      <c r="BM35958" s="138"/>
    </row>
    <row r="35959" spans="62:65" ht="13" thickBot="1">
      <c r="BJ35959" s="138"/>
      <c r="BK35959" s="138"/>
      <c r="BL35959" s="138"/>
      <c r="BM35959" s="138"/>
    </row>
    <row r="35960" spans="62:65" ht="13" thickBot="1">
      <c r="BJ35960" s="138"/>
      <c r="BK35960" s="138"/>
      <c r="BL35960" s="138"/>
      <c r="BM35960" s="138"/>
    </row>
    <row r="35961" spans="62:65" ht="13" thickBot="1">
      <c r="BJ35961" s="138"/>
      <c r="BK35961" s="138"/>
      <c r="BL35961" s="138"/>
      <c r="BM35961" s="138"/>
    </row>
    <row r="35962" spans="62:65" ht="13" thickBot="1">
      <c r="BJ35962" s="138"/>
      <c r="BK35962" s="138"/>
      <c r="BL35962" s="138"/>
      <c r="BM35962" s="138"/>
    </row>
    <row r="35963" spans="62:65" ht="13" thickBot="1">
      <c r="BJ35963" s="138"/>
      <c r="BK35963" s="138"/>
      <c r="BL35963" s="138"/>
      <c r="BM35963" s="138"/>
    </row>
    <row r="35964" spans="62:65" ht="13" thickBot="1">
      <c r="BJ35964" s="138"/>
      <c r="BK35964" s="138"/>
      <c r="BL35964" s="138"/>
      <c r="BM35964" s="138"/>
    </row>
    <row r="35965" spans="62:65" ht="13" thickBot="1">
      <c r="BJ35965" s="138"/>
      <c r="BK35965" s="138"/>
      <c r="BL35965" s="138"/>
      <c r="BM35965" s="138"/>
    </row>
    <row r="35966" spans="62:65" ht="13" thickBot="1">
      <c r="BJ35966" s="138"/>
      <c r="BK35966" s="138"/>
      <c r="BL35966" s="138"/>
      <c r="BM35966" s="138"/>
    </row>
    <row r="35967" spans="62:65" ht="13" thickBot="1">
      <c r="BJ35967" s="138"/>
      <c r="BK35967" s="138"/>
      <c r="BL35967" s="138"/>
      <c r="BM35967" s="138"/>
    </row>
    <row r="35968" spans="62:65" ht="13" thickBot="1">
      <c r="BJ35968" s="138"/>
      <c r="BK35968" s="138"/>
      <c r="BL35968" s="138"/>
      <c r="BM35968" s="138"/>
    </row>
    <row r="35969" spans="62:65" ht="13" thickBot="1">
      <c r="BJ35969" s="138"/>
      <c r="BK35969" s="138"/>
      <c r="BL35969" s="138"/>
      <c r="BM35969" s="138"/>
    </row>
    <row r="35970" spans="62:65" ht="13" thickBot="1">
      <c r="BJ35970" s="138"/>
      <c r="BK35970" s="138"/>
      <c r="BL35970" s="138"/>
      <c r="BM35970" s="138"/>
    </row>
    <row r="35971" spans="62:65" ht="13" thickBot="1">
      <c r="BJ35971" s="138"/>
      <c r="BK35971" s="138"/>
      <c r="BL35971" s="138"/>
      <c r="BM35971" s="138"/>
    </row>
    <row r="35972" spans="62:65" ht="13" thickBot="1">
      <c r="BJ35972" s="138"/>
      <c r="BK35972" s="138"/>
      <c r="BL35972" s="138"/>
      <c r="BM35972" s="138"/>
    </row>
    <row r="35973" spans="62:65" ht="13" thickBot="1">
      <c r="BJ35973" s="138"/>
      <c r="BK35973" s="138"/>
      <c r="BL35973" s="138"/>
      <c r="BM35973" s="138"/>
    </row>
    <row r="35974" spans="62:65" ht="13" thickBot="1">
      <c r="BJ35974" s="138"/>
      <c r="BK35974" s="138"/>
      <c r="BL35974" s="138"/>
      <c r="BM35974" s="138"/>
    </row>
    <row r="35975" spans="62:65" ht="13" thickBot="1">
      <c r="BJ35975" s="138"/>
      <c r="BK35975" s="138"/>
      <c r="BL35975" s="138"/>
      <c r="BM35975" s="138"/>
    </row>
    <row r="35976" spans="62:65" ht="13" thickBot="1">
      <c r="BJ35976" s="138"/>
      <c r="BK35976" s="138"/>
      <c r="BL35976" s="138"/>
      <c r="BM35976" s="138"/>
    </row>
    <row r="35977" spans="62:65" ht="13" thickBot="1">
      <c r="BJ35977" s="138"/>
      <c r="BK35977" s="138"/>
      <c r="BL35977" s="138"/>
      <c r="BM35977" s="138"/>
    </row>
    <row r="35978" spans="62:65" ht="13" thickBot="1">
      <c r="BJ35978" s="138"/>
      <c r="BK35978" s="138"/>
      <c r="BL35978" s="138"/>
      <c r="BM35978" s="138"/>
    </row>
    <row r="35979" spans="62:65" ht="13" thickBot="1">
      <c r="BJ35979" s="138"/>
      <c r="BK35979" s="138"/>
      <c r="BL35979" s="138"/>
      <c r="BM35979" s="138"/>
    </row>
    <row r="35980" spans="62:65" ht="13" thickBot="1">
      <c r="BJ35980" s="138"/>
      <c r="BK35980" s="138"/>
      <c r="BL35980" s="138"/>
      <c r="BM35980" s="138"/>
    </row>
    <row r="35981" spans="62:65" ht="13" thickBot="1">
      <c r="BJ35981" s="138"/>
      <c r="BK35981" s="138"/>
      <c r="BL35981" s="138"/>
      <c r="BM35981" s="138"/>
    </row>
    <row r="35982" spans="62:65" ht="13" thickBot="1">
      <c r="BJ35982" s="138"/>
      <c r="BK35982" s="138"/>
      <c r="BL35982" s="138"/>
      <c r="BM35982" s="138"/>
    </row>
    <row r="35983" spans="62:65" ht="13" thickBot="1">
      <c r="BJ35983" s="138"/>
      <c r="BK35983" s="138"/>
      <c r="BL35983" s="138"/>
      <c r="BM35983" s="138"/>
    </row>
    <row r="35984" spans="62:65" ht="13" thickBot="1">
      <c r="BJ35984" s="138"/>
      <c r="BK35984" s="138"/>
      <c r="BL35984" s="138"/>
      <c r="BM35984" s="138"/>
    </row>
    <row r="35985" spans="62:65" ht="13" thickBot="1">
      <c r="BJ35985" s="138"/>
      <c r="BK35985" s="138"/>
      <c r="BL35985" s="138"/>
      <c r="BM35985" s="138"/>
    </row>
    <row r="35986" spans="62:65" ht="13" thickBot="1">
      <c r="BJ35986" s="138"/>
      <c r="BK35986" s="138"/>
      <c r="BL35986" s="138"/>
      <c r="BM35986" s="138"/>
    </row>
    <row r="35987" spans="62:65" ht="13" thickBot="1">
      <c r="BJ35987" s="138"/>
      <c r="BK35987" s="138"/>
      <c r="BL35987" s="138"/>
      <c r="BM35987" s="138"/>
    </row>
    <row r="35988" spans="62:65" ht="13" thickBot="1">
      <c r="BJ35988" s="138"/>
      <c r="BK35988" s="138"/>
      <c r="BL35988" s="138"/>
      <c r="BM35988" s="138"/>
    </row>
    <row r="35989" spans="62:65" ht="13" thickBot="1">
      <c r="BJ35989" s="138"/>
      <c r="BK35989" s="138"/>
      <c r="BL35989" s="138"/>
      <c r="BM35989" s="138"/>
    </row>
    <row r="35990" spans="62:65" ht="13" thickBot="1">
      <c r="BJ35990" s="138"/>
      <c r="BK35990" s="138"/>
      <c r="BL35990" s="138"/>
      <c r="BM35990" s="138"/>
    </row>
    <row r="35991" spans="62:65" ht="13" thickBot="1">
      <c r="BJ35991" s="138"/>
      <c r="BK35991" s="138"/>
      <c r="BL35991" s="138"/>
      <c r="BM35991" s="138"/>
    </row>
    <row r="35992" spans="62:65" ht="13" thickBot="1">
      <c r="BJ35992" s="138"/>
      <c r="BK35992" s="138"/>
      <c r="BL35992" s="138"/>
      <c r="BM35992" s="138"/>
    </row>
    <row r="35993" spans="62:65" ht="13" thickBot="1">
      <c r="BJ35993" s="138"/>
      <c r="BK35993" s="138"/>
      <c r="BL35993" s="138"/>
      <c r="BM35993" s="138"/>
    </row>
    <row r="35994" spans="62:65" ht="13" thickBot="1">
      <c r="BJ35994" s="138"/>
      <c r="BK35994" s="138"/>
      <c r="BL35994" s="138"/>
      <c r="BM35994" s="138"/>
    </row>
    <row r="35995" spans="62:65" ht="13" thickBot="1">
      <c r="BJ35995" s="138"/>
      <c r="BK35995" s="138"/>
      <c r="BL35995" s="138"/>
      <c r="BM35995" s="138"/>
    </row>
    <row r="35996" spans="62:65" ht="13" thickBot="1">
      <c r="BJ35996" s="138"/>
      <c r="BK35996" s="138"/>
      <c r="BL35996" s="138"/>
      <c r="BM35996" s="138"/>
    </row>
    <row r="35997" spans="62:65" ht="13" thickBot="1">
      <c r="BJ35997" s="138"/>
      <c r="BK35997" s="138"/>
      <c r="BL35997" s="138"/>
      <c r="BM35997" s="138"/>
    </row>
    <row r="35998" spans="62:65" ht="13" thickBot="1">
      <c r="BJ35998" s="138"/>
      <c r="BK35998" s="138"/>
      <c r="BL35998" s="138"/>
      <c r="BM35998" s="138"/>
    </row>
    <row r="35999" spans="62:65" ht="13" thickBot="1">
      <c r="BJ35999" s="138"/>
      <c r="BK35999" s="138"/>
      <c r="BL35999" s="138"/>
      <c r="BM35999" s="138"/>
    </row>
    <row r="36000" spans="62:65" ht="13" thickBot="1">
      <c r="BJ36000" s="138"/>
      <c r="BK36000" s="138"/>
      <c r="BL36000" s="138"/>
      <c r="BM36000" s="138"/>
    </row>
    <row r="36001" spans="62:65" ht="13" thickBot="1">
      <c r="BJ36001" s="138"/>
      <c r="BK36001" s="138"/>
      <c r="BL36001" s="138"/>
      <c r="BM36001" s="138"/>
    </row>
    <row r="36002" spans="62:65" ht="13" thickBot="1">
      <c r="BJ36002" s="138"/>
      <c r="BK36002" s="138"/>
      <c r="BL36002" s="138"/>
      <c r="BM36002" s="138"/>
    </row>
    <row r="36003" spans="62:65" ht="13" thickBot="1">
      <c r="BJ36003" s="138"/>
      <c r="BK36003" s="138"/>
      <c r="BL36003" s="138"/>
      <c r="BM36003" s="138"/>
    </row>
    <row r="36004" spans="62:65" ht="13" thickBot="1">
      <c r="BJ36004" s="138"/>
      <c r="BK36004" s="138"/>
      <c r="BL36004" s="138"/>
      <c r="BM36004" s="138"/>
    </row>
    <row r="36005" spans="62:65" ht="13" thickBot="1">
      <c r="BJ36005" s="138"/>
      <c r="BK36005" s="138"/>
      <c r="BL36005" s="138"/>
      <c r="BM36005" s="138"/>
    </row>
    <row r="36006" spans="62:65" ht="13" thickBot="1">
      <c r="BJ36006" s="138"/>
      <c r="BK36006" s="138"/>
      <c r="BL36006" s="138"/>
      <c r="BM36006" s="138"/>
    </row>
    <row r="36007" spans="62:65" ht="13" thickBot="1">
      <c r="BJ36007" s="138"/>
      <c r="BK36007" s="138"/>
      <c r="BL36007" s="138"/>
      <c r="BM36007" s="138"/>
    </row>
    <row r="36008" spans="62:65" ht="13" thickBot="1">
      <c r="BJ36008" s="138"/>
      <c r="BK36008" s="138"/>
      <c r="BL36008" s="138"/>
      <c r="BM36008" s="138"/>
    </row>
    <row r="36009" spans="62:65" ht="13" thickBot="1">
      <c r="BJ36009" s="138"/>
      <c r="BK36009" s="138"/>
      <c r="BL36009" s="138"/>
      <c r="BM36009" s="138"/>
    </row>
    <row r="36010" spans="62:65" ht="13" thickBot="1">
      <c r="BJ36010" s="138"/>
      <c r="BK36010" s="138"/>
      <c r="BL36010" s="138"/>
      <c r="BM36010" s="138"/>
    </row>
    <row r="36011" spans="62:65" ht="13" thickBot="1">
      <c r="BJ36011" s="138"/>
      <c r="BK36011" s="138"/>
      <c r="BL36011" s="138"/>
      <c r="BM36011" s="138"/>
    </row>
    <row r="36012" spans="62:65" ht="13" thickBot="1">
      <c r="BJ36012" s="138"/>
      <c r="BK36012" s="138"/>
      <c r="BL36012" s="138"/>
      <c r="BM36012" s="138"/>
    </row>
    <row r="36013" spans="62:65" ht="13" thickBot="1">
      <c r="BJ36013" s="138"/>
      <c r="BK36013" s="138"/>
      <c r="BL36013" s="138"/>
      <c r="BM36013" s="138"/>
    </row>
    <row r="36014" spans="62:65" ht="13" thickBot="1">
      <c r="BJ36014" s="138"/>
      <c r="BK36014" s="138"/>
      <c r="BL36014" s="138"/>
      <c r="BM36014" s="138"/>
    </row>
    <row r="36015" spans="62:65" ht="13" thickBot="1">
      <c r="BJ36015" s="138"/>
      <c r="BK36015" s="138"/>
      <c r="BL36015" s="138"/>
      <c r="BM36015" s="138"/>
    </row>
    <row r="36016" spans="62:65" ht="13" thickBot="1">
      <c r="BJ36016" s="138"/>
      <c r="BK36016" s="138"/>
      <c r="BL36016" s="138"/>
      <c r="BM36016" s="138"/>
    </row>
    <row r="36017" spans="62:65" ht="13" thickBot="1">
      <c r="BJ36017" s="138"/>
      <c r="BK36017" s="138"/>
      <c r="BL36017" s="138"/>
      <c r="BM36017" s="138"/>
    </row>
    <row r="36018" spans="62:65" ht="13" thickBot="1">
      <c r="BJ36018" s="138"/>
      <c r="BK36018" s="138"/>
      <c r="BL36018" s="138"/>
      <c r="BM36018" s="138"/>
    </row>
    <row r="36019" spans="62:65" ht="13" thickBot="1">
      <c r="BJ36019" s="138"/>
      <c r="BK36019" s="138"/>
      <c r="BL36019" s="138"/>
      <c r="BM36019" s="138"/>
    </row>
    <row r="36020" spans="62:65" ht="13" thickBot="1">
      <c r="BJ36020" s="138"/>
      <c r="BK36020" s="138"/>
      <c r="BL36020" s="138"/>
      <c r="BM36020" s="138"/>
    </row>
    <row r="36021" spans="62:65" ht="13" thickBot="1">
      <c r="BJ36021" s="138"/>
      <c r="BK36021" s="138"/>
      <c r="BL36021" s="138"/>
      <c r="BM36021" s="138"/>
    </row>
    <row r="36022" spans="62:65" ht="13" thickBot="1">
      <c r="BJ36022" s="138"/>
      <c r="BK36022" s="138"/>
      <c r="BL36022" s="138"/>
      <c r="BM36022" s="138"/>
    </row>
    <row r="36023" spans="62:65" ht="13" thickBot="1">
      <c r="BJ36023" s="138"/>
      <c r="BK36023" s="138"/>
      <c r="BL36023" s="138"/>
      <c r="BM36023" s="138"/>
    </row>
    <row r="36024" spans="62:65" ht="13" thickBot="1">
      <c r="BJ36024" s="138"/>
      <c r="BK36024" s="138"/>
      <c r="BL36024" s="138"/>
      <c r="BM36024" s="138"/>
    </row>
    <row r="36025" spans="62:65" ht="13" thickBot="1">
      <c r="BJ36025" s="138"/>
      <c r="BK36025" s="138"/>
      <c r="BL36025" s="138"/>
      <c r="BM36025" s="138"/>
    </row>
    <row r="36026" spans="62:65" ht="13" thickBot="1">
      <c r="BJ36026" s="138"/>
      <c r="BK36026" s="138"/>
      <c r="BL36026" s="138"/>
      <c r="BM36026" s="138"/>
    </row>
    <row r="36027" spans="62:65" ht="13" thickBot="1">
      <c r="BJ36027" s="138"/>
      <c r="BK36027" s="138"/>
      <c r="BL36027" s="138"/>
      <c r="BM36027" s="138"/>
    </row>
    <row r="36028" spans="62:65" ht="13" thickBot="1">
      <c r="BJ36028" s="138"/>
      <c r="BK36028" s="138"/>
      <c r="BL36028" s="138"/>
      <c r="BM36028" s="138"/>
    </row>
    <row r="36029" spans="62:65" ht="13" thickBot="1">
      <c r="BJ36029" s="138"/>
      <c r="BK36029" s="138"/>
      <c r="BL36029" s="138"/>
      <c r="BM36029" s="138"/>
    </row>
    <row r="36030" spans="62:65" ht="13" thickBot="1">
      <c r="BJ36030" s="138"/>
      <c r="BK36030" s="138"/>
      <c r="BL36030" s="138"/>
      <c r="BM36030" s="138"/>
    </row>
    <row r="36031" spans="62:65" ht="13" thickBot="1">
      <c r="BJ36031" s="138"/>
      <c r="BK36031" s="138"/>
      <c r="BL36031" s="138"/>
      <c r="BM36031" s="138"/>
    </row>
    <row r="36032" spans="62:65" ht="13" thickBot="1">
      <c r="BJ36032" s="138"/>
      <c r="BK36032" s="138"/>
      <c r="BL36032" s="138"/>
      <c r="BM36032" s="138"/>
    </row>
    <row r="36033" spans="62:65" ht="13" thickBot="1">
      <c r="BJ36033" s="138"/>
      <c r="BK36033" s="138"/>
      <c r="BL36033" s="138"/>
      <c r="BM36033" s="138"/>
    </row>
    <row r="36034" spans="62:65" ht="13" thickBot="1">
      <c r="BJ36034" s="138"/>
      <c r="BK36034" s="138"/>
      <c r="BL36034" s="138"/>
      <c r="BM36034" s="138"/>
    </row>
    <row r="36035" spans="62:65" ht="13" thickBot="1">
      <c r="BJ36035" s="138"/>
      <c r="BK36035" s="138"/>
      <c r="BL36035" s="138"/>
      <c r="BM36035" s="138"/>
    </row>
    <row r="36036" spans="62:65" ht="13" thickBot="1">
      <c r="BJ36036" s="138"/>
      <c r="BK36036" s="138"/>
      <c r="BL36036" s="138"/>
      <c r="BM36036" s="138"/>
    </row>
    <row r="36037" spans="62:65" ht="13" thickBot="1">
      <c r="BJ36037" s="138"/>
      <c r="BK36037" s="138"/>
      <c r="BL36037" s="138"/>
      <c r="BM36037" s="138"/>
    </row>
    <row r="36038" spans="62:65" ht="13" thickBot="1">
      <c r="BJ36038" s="138"/>
      <c r="BK36038" s="138"/>
      <c r="BL36038" s="138"/>
      <c r="BM36038" s="138"/>
    </row>
    <row r="36039" spans="62:65" ht="13" thickBot="1">
      <c r="BJ36039" s="138"/>
      <c r="BK36039" s="138"/>
      <c r="BL36039" s="138"/>
      <c r="BM36039" s="138"/>
    </row>
    <row r="36040" spans="62:65" ht="13" thickBot="1">
      <c r="BJ36040" s="138"/>
      <c r="BK36040" s="138"/>
      <c r="BL36040" s="138"/>
      <c r="BM36040" s="138"/>
    </row>
    <row r="36041" spans="62:65" ht="13" thickBot="1">
      <c r="BJ36041" s="138"/>
      <c r="BK36041" s="138"/>
      <c r="BL36041" s="138"/>
      <c r="BM36041" s="138"/>
    </row>
    <row r="36042" spans="62:65" ht="13" thickBot="1">
      <c r="BJ36042" s="138"/>
      <c r="BK36042" s="138"/>
      <c r="BL36042" s="138"/>
      <c r="BM36042" s="138"/>
    </row>
    <row r="36043" spans="62:65" ht="13" thickBot="1">
      <c r="BJ36043" s="138"/>
      <c r="BK36043" s="138"/>
      <c r="BL36043" s="138"/>
      <c r="BM36043" s="138"/>
    </row>
    <row r="36044" spans="62:65" ht="13" thickBot="1">
      <c r="BJ36044" s="138"/>
      <c r="BK36044" s="138"/>
      <c r="BL36044" s="138"/>
      <c r="BM36044" s="138"/>
    </row>
    <row r="36045" spans="62:65" ht="13" thickBot="1">
      <c r="BJ36045" s="138"/>
      <c r="BK36045" s="138"/>
      <c r="BL36045" s="138"/>
      <c r="BM36045" s="138"/>
    </row>
    <row r="36046" spans="62:65" ht="13" thickBot="1">
      <c r="BJ36046" s="138"/>
      <c r="BK36046" s="138"/>
      <c r="BL36046" s="138"/>
      <c r="BM36046" s="138"/>
    </row>
    <row r="36047" spans="62:65" ht="13" thickBot="1">
      <c r="BJ36047" s="138"/>
      <c r="BK36047" s="138"/>
      <c r="BL36047" s="138"/>
      <c r="BM36047" s="138"/>
    </row>
    <row r="36048" spans="62:65" ht="13" thickBot="1">
      <c r="BJ36048" s="138"/>
      <c r="BK36048" s="138"/>
      <c r="BL36048" s="138"/>
      <c r="BM36048" s="138"/>
    </row>
    <row r="36049" spans="62:65" ht="13" thickBot="1">
      <c r="BJ36049" s="138"/>
      <c r="BK36049" s="138"/>
      <c r="BL36049" s="138"/>
      <c r="BM36049" s="138"/>
    </row>
    <row r="36050" spans="62:65" ht="13" thickBot="1">
      <c r="BJ36050" s="138"/>
      <c r="BK36050" s="138"/>
      <c r="BL36050" s="138"/>
      <c r="BM36050" s="138"/>
    </row>
    <row r="36051" spans="62:65" ht="13" thickBot="1">
      <c r="BJ36051" s="138"/>
      <c r="BK36051" s="138"/>
      <c r="BL36051" s="138"/>
      <c r="BM36051" s="138"/>
    </row>
    <row r="36052" spans="62:65" ht="13" thickBot="1">
      <c r="BJ36052" s="138"/>
      <c r="BK36052" s="138"/>
      <c r="BL36052" s="138"/>
      <c r="BM36052" s="138"/>
    </row>
    <row r="36053" spans="62:65" ht="13" thickBot="1">
      <c r="BJ36053" s="138"/>
      <c r="BK36053" s="138"/>
      <c r="BL36053" s="138"/>
      <c r="BM36053" s="138"/>
    </row>
    <row r="36054" spans="62:65" ht="13" thickBot="1">
      <c r="BJ36054" s="138"/>
      <c r="BK36054" s="138"/>
      <c r="BL36054" s="138"/>
      <c r="BM36054" s="138"/>
    </row>
    <row r="36055" spans="62:65" ht="13" thickBot="1">
      <c r="BJ36055" s="138"/>
      <c r="BK36055" s="138"/>
      <c r="BL36055" s="138"/>
      <c r="BM36055" s="138"/>
    </row>
    <row r="36056" spans="62:65" ht="13" thickBot="1">
      <c r="BJ36056" s="138"/>
      <c r="BK36056" s="138"/>
      <c r="BL36056" s="138"/>
      <c r="BM36056" s="138"/>
    </row>
    <row r="36057" spans="62:65" ht="13" thickBot="1">
      <c r="BJ36057" s="138"/>
      <c r="BK36057" s="138"/>
      <c r="BL36057" s="138"/>
      <c r="BM36057" s="138"/>
    </row>
    <row r="36058" spans="62:65" ht="13" thickBot="1">
      <c r="BJ36058" s="138"/>
      <c r="BK36058" s="138"/>
      <c r="BL36058" s="138"/>
      <c r="BM36058" s="138"/>
    </row>
    <row r="36059" spans="62:65" ht="13" thickBot="1">
      <c r="BJ36059" s="138"/>
      <c r="BK36059" s="138"/>
      <c r="BL36059" s="138"/>
      <c r="BM36059" s="138"/>
    </row>
    <row r="36060" spans="62:65" ht="13" thickBot="1">
      <c r="BJ36060" s="138"/>
      <c r="BK36060" s="138"/>
      <c r="BL36060" s="138"/>
      <c r="BM36060" s="138"/>
    </row>
    <row r="36061" spans="62:65" ht="13" thickBot="1">
      <c r="BJ36061" s="138"/>
      <c r="BK36061" s="138"/>
      <c r="BL36061" s="138"/>
      <c r="BM36061" s="138"/>
    </row>
    <row r="36062" spans="62:65" ht="13" thickBot="1">
      <c r="BJ36062" s="138"/>
      <c r="BK36062" s="138"/>
      <c r="BL36062" s="138"/>
      <c r="BM36062" s="138"/>
    </row>
    <row r="36063" spans="62:65" ht="13" thickBot="1">
      <c r="BJ36063" s="138"/>
      <c r="BK36063" s="138"/>
      <c r="BL36063" s="138"/>
      <c r="BM36063" s="138"/>
    </row>
    <row r="36064" spans="62:65" ht="13" thickBot="1">
      <c r="BJ36064" s="138"/>
      <c r="BK36064" s="138"/>
      <c r="BL36064" s="138"/>
      <c r="BM36064" s="138"/>
    </row>
    <row r="36065" spans="62:65" ht="13" thickBot="1">
      <c r="BJ36065" s="138"/>
      <c r="BK36065" s="138"/>
      <c r="BL36065" s="138"/>
      <c r="BM36065" s="138"/>
    </row>
    <row r="36066" spans="62:65" ht="13" thickBot="1">
      <c r="BJ36066" s="138"/>
      <c r="BK36066" s="138"/>
      <c r="BL36066" s="138"/>
      <c r="BM36066" s="138"/>
    </row>
    <row r="36067" spans="62:65" ht="13" thickBot="1">
      <c r="BJ36067" s="138"/>
      <c r="BK36067" s="138"/>
      <c r="BL36067" s="138"/>
      <c r="BM36067" s="138"/>
    </row>
    <row r="36068" spans="62:65" ht="13" thickBot="1">
      <c r="BJ36068" s="138"/>
      <c r="BK36068" s="138"/>
      <c r="BL36068" s="138"/>
      <c r="BM36068" s="138"/>
    </row>
    <row r="36069" spans="62:65" ht="13" thickBot="1">
      <c r="BJ36069" s="138"/>
      <c r="BK36069" s="138"/>
      <c r="BL36069" s="138"/>
      <c r="BM36069" s="138"/>
    </row>
    <row r="36070" spans="62:65" ht="13" thickBot="1">
      <c r="BJ36070" s="138"/>
      <c r="BK36070" s="138"/>
      <c r="BL36070" s="138"/>
      <c r="BM36070" s="138"/>
    </row>
    <row r="36071" spans="62:65" ht="13" thickBot="1">
      <c r="BJ36071" s="138"/>
      <c r="BK36071" s="138"/>
      <c r="BL36071" s="138"/>
      <c r="BM36071" s="138"/>
    </row>
    <row r="36072" spans="62:65" ht="13" thickBot="1">
      <c r="BJ36072" s="138"/>
      <c r="BK36072" s="138"/>
      <c r="BL36072" s="138"/>
      <c r="BM36072" s="138"/>
    </row>
    <row r="36073" spans="62:65" ht="13" thickBot="1">
      <c r="BJ36073" s="138"/>
      <c r="BK36073" s="138"/>
      <c r="BL36073" s="138"/>
      <c r="BM36073" s="138"/>
    </row>
    <row r="36074" spans="62:65" ht="13" thickBot="1">
      <c r="BJ36074" s="138"/>
      <c r="BK36074" s="138"/>
      <c r="BL36074" s="138"/>
      <c r="BM36074" s="138"/>
    </row>
    <row r="36075" spans="62:65" ht="13" thickBot="1">
      <c r="BJ36075" s="138"/>
      <c r="BK36075" s="138"/>
      <c r="BL36075" s="138"/>
      <c r="BM36075" s="138"/>
    </row>
    <row r="36076" spans="62:65" ht="13" thickBot="1">
      <c r="BJ36076" s="138"/>
      <c r="BK36076" s="138"/>
      <c r="BL36076" s="138"/>
      <c r="BM36076" s="138"/>
    </row>
    <row r="36077" spans="62:65" ht="13" thickBot="1">
      <c r="BJ36077" s="138"/>
      <c r="BK36077" s="138"/>
      <c r="BL36077" s="138"/>
      <c r="BM36077" s="138"/>
    </row>
    <row r="36078" spans="62:65" ht="13" thickBot="1">
      <c r="BJ36078" s="138"/>
      <c r="BK36078" s="138"/>
      <c r="BL36078" s="138"/>
      <c r="BM36078" s="138"/>
    </row>
    <row r="36079" spans="62:65" ht="13" thickBot="1">
      <c r="BJ36079" s="138"/>
      <c r="BK36079" s="138"/>
      <c r="BL36079" s="138"/>
      <c r="BM36079" s="138"/>
    </row>
    <row r="36080" spans="62:65" ht="13" thickBot="1">
      <c r="BJ36080" s="138"/>
      <c r="BK36080" s="138"/>
      <c r="BL36080" s="138"/>
      <c r="BM36080" s="138"/>
    </row>
    <row r="36081" spans="62:65" ht="13" thickBot="1">
      <c r="BJ36081" s="138"/>
      <c r="BK36081" s="138"/>
      <c r="BL36081" s="138"/>
      <c r="BM36081" s="138"/>
    </row>
    <row r="36082" spans="62:65" ht="13" thickBot="1">
      <c r="BJ36082" s="138"/>
      <c r="BK36082" s="138"/>
      <c r="BL36082" s="138"/>
      <c r="BM36082" s="138"/>
    </row>
    <row r="36083" spans="62:65" ht="13" thickBot="1">
      <c r="BJ36083" s="138"/>
      <c r="BK36083" s="138"/>
      <c r="BL36083" s="138"/>
      <c r="BM36083" s="138"/>
    </row>
    <row r="36084" spans="62:65" ht="13" thickBot="1">
      <c r="BJ36084" s="138"/>
      <c r="BK36084" s="138"/>
      <c r="BL36084" s="138"/>
      <c r="BM36084" s="138"/>
    </row>
    <row r="36085" spans="62:65" ht="13" thickBot="1">
      <c r="BJ36085" s="138"/>
      <c r="BK36085" s="138"/>
      <c r="BL36085" s="138"/>
      <c r="BM36085" s="138"/>
    </row>
    <row r="36086" spans="62:65" ht="13" thickBot="1">
      <c r="BJ36086" s="138"/>
      <c r="BK36086" s="138"/>
      <c r="BL36086" s="138"/>
      <c r="BM36086" s="138"/>
    </row>
    <row r="36087" spans="62:65" ht="13" thickBot="1">
      <c r="BJ36087" s="138"/>
      <c r="BK36087" s="138"/>
      <c r="BL36087" s="138"/>
      <c r="BM36087" s="138"/>
    </row>
    <row r="36088" spans="62:65" ht="13" thickBot="1">
      <c r="BJ36088" s="138"/>
      <c r="BK36088" s="138"/>
      <c r="BL36088" s="138"/>
      <c r="BM36088" s="138"/>
    </row>
    <row r="36089" spans="62:65" ht="13" thickBot="1">
      <c r="BJ36089" s="138"/>
      <c r="BK36089" s="138"/>
      <c r="BL36089" s="138"/>
      <c r="BM36089" s="138"/>
    </row>
    <row r="36090" spans="62:65" ht="13" thickBot="1">
      <c r="BJ36090" s="138"/>
      <c r="BK36090" s="138"/>
      <c r="BL36090" s="138"/>
      <c r="BM36090" s="138"/>
    </row>
    <row r="36091" spans="62:65" ht="13" thickBot="1">
      <c r="BJ36091" s="138"/>
      <c r="BK36091" s="138"/>
      <c r="BL36091" s="138"/>
      <c r="BM36091" s="138"/>
    </row>
    <row r="36092" spans="62:65" ht="13" thickBot="1">
      <c r="BJ36092" s="138"/>
      <c r="BK36092" s="138"/>
      <c r="BL36092" s="138"/>
      <c r="BM36092" s="138"/>
    </row>
    <row r="36093" spans="62:65" ht="13" thickBot="1">
      <c r="BJ36093" s="138"/>
      <c r="BK36093" s="138"/>
      <c r="BL36093" s="138"/>
      <c r="BM36093" s="138"/>
    </row>
    <row r="36094" spans="62:65" ht="13" thickBot="1">
      <c r="BJ36094" s="138"/>
      <c r="BK36094" s="138"/>
      <c r="BL36094" s="138"/>
      <c r="BM36094" s="138"/>
    </row>
    <row r="36095" spans="62:65" ht="13" thickBot="1">
      <c r="BJ36095" s="138"/>
      <c r="BK36095" s="138"/>
      <c r="BL36095" s="138"/>
      <c r="BM36095" s="138"/>
    </row>
    <row r="36096" spans="62:65" ht="13" thickBot="1">
      <c r="BJ36096" s="138"/>
      <c r="BK36096" s="138"/>
      <c r="BL36096" s="138"/>
      <c r="BM36096" s="138"/>
    </row>
    <row r="36097" spans="62:65" ht="13" thickBot="1">
      <c r="BJ36097" s="138"/>
      <c r="BK36097" s="138"/>
      <c r="BL36097" s="138"/>
      <c r="BM36097" s="138"/>
    </row>
    <row r="36098" spans="62:65" ht="13" thickBot="1">
      <c r="BJ36098" s="138"/>
      <c r="BK36098" s="138"/>
      <c r="BL36098" s="138"/>
      <c r="BM36098" s="138"/>
    </row>
    <row r="36099" spans="62:65" ht="13" thickBot="1">
      <c r="BJ36099" s="138"/>
      <c r="BK36099" s="138"/>
      <c r="BL36099" s="138"/>
      <c r="BM36099" s="138"/>
    </row>
    <row r="36100" spans="62:65" ht="13" thickBot="1">
      <c r="BJ36100" s="138"/>
      <c r="BK36100" s="138"/>
      <c r="BL36100" s="138"/>
      <c r="BM36100" s="138"/>
    </row>
    <row r="36101" spans="62:65" ht="13" thickBot="1">
      <c r="BJ36101" s="138"/>
      <c r="BK36101" s="138"/>
      <c r="BL36101" s="138"/>
      <c r="BM36101" s="138"/>
    </row>
    <row r="36102" spans="62:65" ht="13" thickBot="1">
      <c r="BJ36102" s="138"/>
      <c r="BK36102" s="138"/>
      <c r="BL36102" s="138"/>
      <c r="BM36102" s="138"/>
    </row>
    <row r="36103" spans="62:65" ht="13" thickBot="1">
      <c r="BJ36103" s="138"/>
      <c r="BK36103" s="138"/>
      <c r="BL36103" s="138"/>
      <c r="BM36103" s="138"/>
    </row>
    <row r="36104" spans="62:65" ht="13" thickBot="1">
      <c r="BJ36104" s="138"/>
      <c r="BK36104" s="138"/>
      <c r="BL36104" s="138"/>
      <c r="BM36104" s="138"/>
    </row>
    <row r="36105" spans="62:65" ht="13" thickBot="1">
      <c r="BJ36105" s="138"/>
      <c r="BK36105" s="138"/>
      <c r="BL36105" s="138"/>
      <c r="BM36105" s="138"/>
    </row>
    <row r="36106" spans="62:65" ht="13" thickBot="1">
      <c r="BJ36106" s="138"/>
      <c r="BK36106" s="138"/>
      <c r="BL36106" s="138"/>
      <c r="BM36106" s="138"/>
    </row>
    <row r="36107" spans="62:65" ht="13" thickBot="1">
      <c r="BJ36107" s="138"/>
      <c r="BK36107" s="138"/>
      <c r="BL36107" s="138"/>
      <c r="BM36107" s="138"/>
    </row>
    <row r="36108" spans="62:65" ht="13" thickBot="1">
      <c r="BJ36108" s="138"/>
      <c r="BK36108" s="138"/>
      <c r="BL36108" s="138"/>
      <c r="BM36108" s="138"/>
    </row>
    <row r="36109" spans="62:65" ht="13" thickBot="1">
      <c r="BJ36109" s="138"/>
      <c r="BK36109" s="138"/>
      <c r="BL36109" s="138"/>
      <c r="BM36109" s="138"/>
    </row>
    <row r="36110" spans="62:65" ht="13" thickBot="1">
      <c r="BJ36110" s="138"/>
      <c r="BK36110" s="138"/>
      <c r="BL36110" s="138"/>
      <c r="BM36110" s="138"/>
    </row>
    <row r="36111" spans="62:65" ht="13" thickBot="1">
      <c r="BJ36111" s="138"/>
      <c r="BK36111" s="138"/>
      <c r="BL36111" s="138"/>
      <c r="BM36111" s="138"/>
    </row>
    <row r="36112" spans="62:65" ht="13" thickBot="1">
      <c r="BJ36112" s="138"/>
      <c r="BK36112" s="138"/>
      <c r="BL36112" s="138"/>
      <c r="BM36112" s="138"/>
    </row>
    <row r="36113" spans="62:65" ht="13" thickBot="1">
      <c r="BJ36113" s="138"/>
      <c r="BK36113" s="138"/>
      <c r="BL36113" s="138"/>
      <c r="BM36113" s="138"/>
    </row>
    <row r="36114" spans="62:65" ht="13" thickBot="1">
      <c r="BJ36114" s="138"/>
      <c r="BK36114" s="138"/>
      <c r="BL36114" s="138"/>
      <c r="BM36114" s="138"/>
    </row>
    <row r="36115" spans="62:65" ht="13" thickBot="1">
      <c r="BJ36115" s="138"/>
      <c r="BK36115" s="138"/>
      <c r="BL36115" s="138"/>
      <c r="BM36115" s="138"/>
    </row>
    <row r="36116" spans="62:65" ht="13" thickBot="1">
      <c r="BJ36116" s="138"/>
      <c r="BK36116" s="138"/>
      <c r="BL36116" s="138"/>
      <c r="BM36116" s="138"/>
    </row>
    <row r="36117" spans="62:65" ht="13" thickBot="1">
      <c r="BJ36117" s="138"/>
      <c r="BK36117" s="138"/>
      <c r="BL36117" s="138"/>
      <c r="BM36117" s="138"/>
    </row>
    <row r="36118" spans="62:65" ht="13" thickBot="1">
      <c r="BJ36118" s="138"/>
      <c r="BK36118" s="138"/>
      <c r="BL36118" s="138"/>
      <c r="BM36118" s="138"/>
    </row>
    <row r="36119" spans="62:65" ht="13" thickBot="1">
      <c r="BJ36119" s="138"/>
      <c r="BK36119" s="138"/>
      <c r="BL36119" s="138"/>
      <c r="BM36119" s="138"/>
    </row>
    <row r="36120" spans="62:65" ht="13" thickBot="1">
      <c r="BJ36120" s="138"/>
      <c r="BK36120" s="138"/>
      <c r="BL36120" s="138"/>
      <c r="BM36120" s="138"/>
    </row>
    <row r="36121" spans="62:65" ht="13" thickBot="1">
      <c r="BJ36121" s="138"/>
      <c r="BK36121" s="138"/>
      <c r="BL36121" s="138"/>
      <c r="BM36121" s="138"/>
    </row>
    <row r="36122" spans="62:65" ht="13" thickBot="1">
      <c r="BJ36122" s="138"/>
      <c r="BK36122" s="138"/>
      <c r="BL36122" s="138"/>
      <c r="BM36122" s="138"/>
    </row>
    <row r="36123" spans="62:65" ht="13" thickBot="1">
      <c r="BJ36123" s="138"/>
      <c r="BK36123" s="138"/>
      <c r="BL36123" s="138"/>
      <c r="BM36123" s="138"/>
    </row>
    <row r="36124" spans="62:65" ht="13" thickBot="1">
      <c r="BJ36124" s="138"/>
      <c r="BK36124" s="138"/>
      <c r="BL36124" s="138"/>
      <c r="BM36124" s="138"/>
    </row>
    <row r="36125" spans="62:65" ht="13" thickBot="1">
      <c r="BJ36125" s="138"/>
      <c r="BK36125" s="138"/>
      <c r="BL36125" s="138"/>
      <c r="BM36125" s="138"/>
    </row>
    <row r="36126" spans="62:65" ht="13" thickBot="1">
      <c r="BJ36126" s="138"/>
      <c r="BK36126" s="138"/>
      <c r="BL36126" s="138"/>
      <c r="BM36126" s="138"/>
    </row>
    <row r="36127" spans="62:65" ht="13" thickBot="1">
      <c r="BJ36127" s="138"/>
      <c r="BK36127" s="138"/>
      <c r="BL36127" s="138"/>
      <c r="BM36127" s="138"/>
    </row>
    <row r="36128" spans="62:65" ht="13" thickBot="1">
      <c r="BJ36128" s="138"/>
      <c r="BK36128" s="138"/>
      <c r="BL36128" s="138"/>
      <c r="BM36128" s="138"/>
    </row>
    <row r="36129" spans="62:65" ht="13" thickBot="1">
      <c r="BJ36129" s="138"/>
      <c r="BK36129" s="138"/>
      <c r="BL36129" s="138"/>
      <c r="BM36129" s="138"/>
    </row>
    <row r="36130" spans="62:65" ht="13" thickBot="1">
      <c r="BJ36130" s="138"/>
      <c r="BK36130" s="138"/>
      <c r="BL36130" s="138"/>
      <c r="BM36130" s="138"/>
    </row>
    <row r="36131" spans="62:65" ht="13" thickBot="1">
      <c r="BJ36131" s="138"/>
      <c r="BK36131" s="138"/>
      <c r="BL36131" s="138"/>
      <c r="BM36131" s="138"/>
    </row>
    <row r="36132" spans="62:65" ht="13" thickBot="1">
      <c r="BJ36132" s="138"/>
      <c r="BK36132" s="138"/>
      <c r="BL36132" s="138"/>
      <c r="BM36132" s="138"/>
    </row>
    <row r="36133" spans="62:65" ht="13" thickBot="1">
      <c r="BJ36133" s="138"/>
      <c r="BK36133" s="138"/>
      <c r="BL36133" s="138"/>
      <c r="BM36133" s="138"/>
    </row>
    <row r="36134" spans="62:65" ht="13" thickBot="1">
      <c r="BJ36134" s="138"/>
      <c r="BK36134" s="138"/>
      <c r="BL36134" s="138"/>
      <c r="BM36134" s="138"/>
    </row>
    <row r="36135" spans="62:65" ht="13" thickBot="1">
      <c r="BJ36135" s="138"/>
      <c r="BK36135" s="138"/>
      <c r="BL36135" s="138"/>
      <c r="BM36135" s="138"/>
    </row>
    <row r="36136" spans="62:65" ht="13" thickBot="1">
      <c r="BJ36136" s="138"/>
      <c r="BK36136" s="138"/>
      <c r="BL36136" s="138"/>
      <c r="BM36136" s="138"/>
    </row>
    <row r="36137" spans="62:65" ht="13" thickBot="1">
      <c r="BJ36137" s="138"/>
      <c r="BK36137" s="138"/>
      <c r="BL36137" s="138"/>
      <c r="BM36137" s="138"/>
    </row>
    <row r="36138" spans="62:65" ht="13" thickBot="1">
      <c r="BJ36138" s="138"/>
      <c r="BK36138" s="138"/>
      <c r="BL36138" s="138"/>
      <c r="BM36138" s="138"/>
    </row>
    <row r="36139" spans="62:65" ht="13" thickBot="1">
      <c r="BJ36139" s="138"/>
      <c r="BK36139" s="138"/>
      <c r="BL36139" s="138"/>
      <c r="BM36139" s="138"/>
    </row>
    <row r="36140" spans="62:65" ht="13" thickBot="1">
      <c r="BJ36140" s="138"/>
      <c r="BK36140" s="138"/>
      <c r="BL36140" s="138"/>
      <c r="BM36140" s="138"/>
    </row>
    <row r="36141" spans="62:65" ht="13" thickBot="1">
      <c r="BJ36141" s="138"/>
      <c r="BK36141" s="138"/>
      <c r="BL36141" s="138"/>
      <c r="BM36141" s="138"/>
    </row>
    <row r="36142" spans="62:65" ht="13" thickBot="1">
      <c r="BJ36142" s="138"/>
      <c r="BK36142" s="138"/>
      <c r="BL36142" s="138"/>
      <c r="BM36142" s="138"/>
    </row>
    <row r="36143" spans="62:65" ht="13" thickBot="1">
      <c r="BJ36143" s="138"/>
      <c r="BK36143" s="138"/>
      <c r="BL36143" s="138"/>
      <c r="BM36143" s="138"/>
    </row>
    <row r="36144" spans="62:65" ht="13" thickBot="1">
      <c r="BJ36144" s="138"/>
      <c r="BK36144" s="138"/>
      <c r="BL36144" s="138"/>
      <c r="BM36144" s="138"/>
    </row>
    <row r="36145" spans="62:65" ht="13" thickBot="1">
      <c r="BJ36145" s="138"/>
      <c r="BK36145" s="138"/>
      <c r="BL36145" s="138"/>
      <c r="BM36145" s="138"/>
    </row>
    <row r="36146" spans="62:65" ht="13" thickBot="1">
      <c r="BJ36146" s="138"/>
      <c r="BK36146" s="138"/>
      <c r="BL36146" s="138"/>
      <c r="BM36146" s="138"/>
    </row>
    <row r="36147" spans="62:65" ht="13" thickBot="1">
      <c r="BJ36147" s="138"/>
      <c r="BK36147" s="138"/>
      <c r="BL36147" s="138"/>
      <c r="BM36147" s="138"/>
    </row>
    <row r="36148" spans="62:65" ht="13" thickBot="1">
      <c r="BJ36148" s="138"/>
      <c r="BK36148" s="138"/>
      <c r="BL36148" s="138"/>
      <c r="BM36148" s="138"/>
    </row>
    <row r="36149" spans="62:65" ht="13" thickBot="1">
      <c r="BJ36149" s="138"/>
      <c r="BK36149" s="138"/>
      <c r="BL36149" s="138"/>
      <c r="BM36149" s="138"/>
    </row>
    <row r="36150" spans="62:65" ht="13" thickBot="1">
      <c r="BJ36150" s="138"/>
      <c r="BK36150" s="138"/>
      <c r="BL36150" s="138"/>
      <c r="BM36150" s="138"/>
    </row>
    <row r="36151" spans="62:65" ht="13" thickBot="1">
      <c r="BJ36151" s="138"/>
      <c r="BK36151" s="138"/>
      <c r="BL36151" s="138"/>
      <c r="BM36151" s="138"/>
    </row>
    <row r="36152" spans="62:65" ht="13" thickBot="1">
      <c r="BJ36152" s="138"/>
      <c r="BK36152" s="138"/>
      <c r="BL36152" s="138"/>
      <c r="BM36152" s="138"/>
    </row>
    <row r="36153" spans="62:65" ht="13" thickBot="1">
      <c r="BJ36153" s="138"/>
      <c r="BK36153" s="138"/>
      <c r="BL36153" s="138"/>
      <c r="BM36153" s="138"/>
    </row>
    <row r="36154" spans="62:65" ht="13" thickBot="1">
      <c r="BJ36154" s="138"/>
      <c r="BK36154" s="138"/>
      <c r="BL36154" s="138"/>
      <c r="BM36154" s="138"/>
    </row>
    <row r="36155" spans="62:65" ht="13" thickBot="1">
      <c r="BJ36155" s="138"/>
      <c r="BK36155" s="138"/>
      <c r="BL36155" s="138"/>
      <c r="BM36155" s="138"/>
    </row>
    <row r="36156" spans="62:65" ht="13" thickBot="1">
      <c r="BJ36156" s="138"/>
      <c r="BK36156" s="138"/>
      <c r="BL36156" s="138"/>
      <c r="BM36156" s="138"/>
    </row>
    <row r="36157" spans="62:65" ht="13" thickBot="1">
      <c r="BJ36157" s="138"/>
      <c r="BK36157" s="138"/>
      <c r="BL36157" s="138"/>
      <c r="BM36157" s="138"/>
    </row>
    <row r="36158" spans="62:65" ht="13" thickBot="1">
      <c r="BJ36158" s="138"/>
      <c r="BK36158" s="138"/>
      <c r="BL36158" s="138"/>
      <c r="BM36158" s="138"/>
    </row>
    <row r="36159" spans="62:65" ht="13" thickBot="1">
      <c r="BJ36159" s="138"/>
      <c r="BK36159" s="138"/>
      <c r="BL36159" s="138"/>
      <c r="BM36159" s="138"/>
    </row>
    <row r="36160" spans="62:65" ht="13" thickBot="1">
      <c r="BJ36160" s="138"/>
      <c r="BK36160" s="138"/>
      <c r="BL36160" s="138"/>
      <c r="BM36160" s="138"/>
    </row>
    <row r="36161" spans="62:65" ht="13" thickBot="1">
      <c r="BJ36161" s="138"/>
      <c r="BK36161" s="138"/>
      <c r="BL36161" s="138"/>
      <c r="BM36161" s="138"/>
    </row>
    <row r="36162" spans="62:65" ht="13" thickBot="1">
      <c r="BJ36162" s="138"/>
      <c r="BK36162" s="138"/>
      <c r="BL36162" s="138"/>
      <c r="BM36162" s="138"/>
    </row>
    <row r="36163" spans="62:65" ht="13" thickBot="1">
      <c r="BJ36163" s="138"/>
      <c r="BK36163" s="138"/>
      <c r="BL36163" s="138"/>
      <c r="BM36163" s="138"/>
    </row>
    <row r="36164" spans="62:65" ht="13" thickBot="1">
      <c r="BJ36164" s="138"/>
      <c r="BK36164" s="138"/>
      <c r="BL36164" s="138"/>
      <c r="BM36164" s="138"/>
    </row>
    <row r="36165" spans="62:65" ht="13" thickBot="1">
      <c r="BJ36165" s="138"/>
      <c r="BK36165" s="138"/>
      <c r="BL36165" s="138"/>
      <c r="BM36165" s="138"/>
    </row>
    <row r="36166" spans="62:65" ht="13" thickBot="1">
      <c r="BJ36166" s="138"/>
      <c r="BK36166" s="138"/>
      <c r="BL36166" s="138"/>
      <c r="BM36166" s="138"/>
    </row>
    <row r="36167" spans="62:65" ht="13" thickBot="1">
      <c r="BJ36167" s="138"/>
      <c r="BK36167" s="138"/>
      <c r="BL36167" s="138"/>
      <c r="BM36167" s="138"/>
    </row>
    <row r="36168" spans="62:65" ht="13" thickBot="1">
      <c r="BJ36168" s="138"/>
      <c r="BK36168" s="138"/>
      <c r="BL36168" s="138"/>
      <c r="BM36168" s="138"/>
    </row>
    <row r="36169" spans="62:65" ht="13" thickBot="1">
      <c r="BJ36169" s="138"/>
      <c r="BK36169" s="138"/>
      <c r="BL36169" s="138"/>
      <c r="BM36169" s="138"/>
    </row>
    <row r="36170" spans="62:65" ht="13" thickBot="1">
      <c r="BJ36170" s="138"/>
      <c r="BK36170" s="138"/>
      <c r="BL36170" s="138"/>
      <c r="BM36170" s="138"/>
    </row>
    <row r="36171" spans="62:65" ht="13" thickBot="1">
      <c r="BJ36171" s="138"/>
      <c r="BK36171" s="138"/>
      <c r="BL36171" s="138"/>
      <c r="BM36171" s="138"/>
    </row>
    <row r="36172" spans="62:65" ht="13" thickBot="1">
      <c r="BJ36172" s="138"/>
      <c r="BK36172" s="138"/>
      <c r="BL36172" s="138"/>
      <c r="BM36172" s="138"/>
    </row>
    <row r="36173" spans="62:65" ht="13" thickBot="1">
      <c r="BJ36173" s="138"/>
      <c r="BK36173" s="138"/>
      <c r="BL36173" s="138"/>
      <c r="BM36173" s="138"/>
    </row>
    <row r="36174" spans="62:65" ht="13" thickBot="1">
      <c r="BJ36174" s="138"/>
      <c r="BK36174" s="138"/>
      <c r="BL36174" s="138"/>
      <c r="BM36174" s="138"/>
    </row>
    <row r="36175" spans="62:65" ht="13" thickBot="1">
      <c r="BJ36175" s="138"/>
      <c r="BK36175" s="138"/>
      <c r="BL36175" s="138"/>
      <c r="BM36175" s="138"/>
    </row>
    <row r="36176" spans="62:65" ht="13" thickBot="1">
      <c r="BJ36176" s="138"/>
      <c r="BK36176" s="138"/>
      <c r="BL36176" s="138"/>
      <c r="BM36176" s="138"/>
    </row>
    <row r="36177" spans="62:65" ht="13" thickBot="1">
      <c r="BJ36177" s="138"/>
      <c r="BK36177" s="138"/>
      <c r="BL36177" s="138"/>
      <c r="BM36177" s="138"/>
    </row>
    <row r="36178" spans="62:65" ht="13" thickBot="1">
      <c r="BJ36178" s="138"/>
      <c r="BK36178" s="138"/>
      <c r="BL36178" s="138"/>
      <c r="BM36178" s="138"/>
    </row>
    <row r="36179" spans="62:65" ht="13" thickBot="1">
      <c r="BJ36179" s="138"/>
      <c r="BK36179" s="138"/>
      <c r="BL36179" s="138"/>
      <c r="BM36179" s="138"/>
    </row>
    <row r="36180" spans="62:65" ht="13" thickBot="1">
      <c r="BJ36180" s="138"/>
      <c r="BK36180" s="138"/>
      <c r="BL36180" s="138"/>
      <c r="BM36180" s="138"/>
    </row>
    <row r="36181" spans="62:65" ht="13" thickBot="1">
      <c r="BJ36181" s="138"/>
      <c r="BK36181" s="138"/>
      <c r="BL36181" s="138"/>
      <c r="BM36181" s="138"/>
    </row>
    <row r="36182" spans="62:65" ht="13" thickBot="1">
      <c r="BJ36182" s="138"/>
      <c r="BK36182" s="138"/>
      <c r="BL36182" s="138"/>
      <c r="BM36182" s="138"/>
    </row>
    <row r="36183" spans="62:65" ht="13" thickBot="1">
      <c r="BJ36183" s="138"/>
      <c r="BK36183" s="138"/>
      <c r="BL36183" s="138"/>
      <c r="BM36183" s="138"/>
    </row>
    <row r="36184" spans="62:65" ht="13" thickBot="1">
      <c r="BJ36184" s="138"/>
      <c r="BK36184" s="138"/>
      <c r="BL36184" s="138"/>
      <c r="BM36184" s="138"/>
    </row>
    <row r="36185" spans="62:65" ht="13" thickBot="1">
      <c r="BJ36185" s="138"/>
      <c r="BK36185" s="138"/>
      <c r="BL36185" s="138"/>
      <c r="BM36185" s="138"/>
    </row>
    <row r="36186" spans="62:65" ht="13" thickBot="1">
      <c r="BJ36186" s="138"/>
      <c r="BK36186" s="138"/>
      <c r="BL36186" s="138"/>
      <c r="BM36186" s="138"/>
    </row>
    <row r="36187" spans="62:65" ht="13" thickBot="1">
      <c r="BJ36187" s="138"/>
      <c r="BK36187" s="138"/>
      <c r="BL36187" s="138"/>
      <c r="BM36187" s="138"/>
    </row>
    <row r="36188" spans="62:65" ht="13" thickBot="1">
      <c r="BJ36188" s="138"/>
      <c r="BK36188" s="138"/>
      <c r="BL36188" s="138"/>
      <c r="BM36188" s="138"/>
    </row>
    <row r="36189" spans="62:65" ht="13" thickBot="1">
      <c r="BJ36189" s="138"/>
      <c r="BK36189" s="138"/>
      <c r="BL36189" s="138"/>
      <c r="BM36189" s="138"/>
    </row>
    <row r="36190" spans="62:65" ht="13" thickBot="1">
      <c r="BJ36190" s="138"/>
      <c r="BK36190" s="138"/>
      <c r="BL36190" s="138"/>
      <c r="BM36190" s="138"/>
    </row>
    <row r="36191" spans="62:65" ht="13" thickBot="1">
      <c r="BJ36191" s="138"/>
      <c r="BK36191" s="138"/>
      <c r="BL36191" s="138"/>
      <c r="BM36191" s="138"/>
    </row>
    <row r="36192" spans="62:65" ht="13" thickBot="1">
      <c r="BJ36192" s="138"/>
      <c r="BK36192" s="138"/>
      <c r="BL36192" s="138"/>
      <c r="BM36192" s="138"/>
    </row>
    <row r="36193" spans="62:65" ht="13" thickBot="1">
      <c r="BJ36193" s="138"/>
      <c r="BK36193" s="138"/>
      <c r="BL36193" s="138"/>
      <c r="BM36193" s="138"/>
    </row>
    <row r="36194" spans="62:65" ht="13" thickBot="1">
      <c r="BJ36194" s="138"/>
      <c r="BK36194" s="138"/>
      <c r="BL36194" s="138"/>
      <c r="BM36194" s="138"/>
    </row>
    <row r="36195" spans="62:65" ht="13" thickBot="1">
      <c r="BJ36195" s="138"/>
      <c r="BK36195" s="138"/>
      <c r="BL36195" s="138"/>
      <c r="BM36195" s="138"/>
    </row>
    <row r="36196" spans="62:65" ht="13" thickBot="1">
      <c r="BJ36196" s="138"/>
      <c r="BK36196" s="138"/>
      <c r="BL36196" s="138"/>
      <c r="BM36196" s="138"/>
    </row>
    <row r="36197" spans="62:65" ht="13" thickBot="1">
      <c r="BJ36197" s="138"/>
      <c r="BK36197" s="138"/>
      <c r="BL36197" s="138"/>
      <c r="BM36197" s="138"/>
    </row>
    <row r="36198" spans="62:65" ht="13" thickBot="1">
      <c r="BJ36198" s="138"/>
      <c r="BK36198" s="138"/>
      <c r="BL36198" s="138"/>
      <c r="BM36198" s="138"/>
    </row>
    <row r="36199" spans="62:65" ht="13" thickBot="1">
      <c r="BJ36199" s="138"/>
      <c r="BK36199" s="138"/>
      <c r="BL36199" s="138"/>
      <c r="BM36199" s="138"/>
    </row>
    <row r="36200" spans="62:65" ht="13" thickBot="1">
      <c r="BJ36200" s="138"/>
      <c r="BK36200" s="138"/>
      <c r="BL36200" s="138"/>
      <c r="BM36200" s="138"/>
    </row>
    <row r="36201" spans="62:65" ht="13" thickBot="1">
      <c r="BJ36201" s="138"/>
      <c r="BK36201" s="138"/>
      <c r="BL36201" s="138"/>
      <c r="BM36201" s="138"/>
    </row>
    <row r="36202" spans="62:65" ht="13" thickBot="1">
      <c r="BJ36202" s="138"/>
      <c r="BK36202" s="138"/>
      <c r="BL36202" s="138"/>
      <c r="BM36202" s="138"/>
    </row>
    <row r="36203" spans="62:65" ht="13" thickBot="1">
      <c r="BJ36203" s="138"/>
      <c r="BK36203" s="138"/>
      <c r="BL36203" s="138"/>
      <c r="BM36203" s="138"/>
    </row>
    <row r="36204" spans="62:65" ht="13" thickBot="1">
      <c r="BJ36204" s="138"/>
      <c r="BK36204" s="138"/>
      <c r="BL36204" s="138"/>
      <c r="BM36204" s="138"/>
    </row>
    <row r="36205" spans="62:65" ht="13" thickBot="1">
      <c r="BJ36205" s="138"/>
      <c r="BK36205" s="138"/>
      <c r="BL36205" s="138"/>
      <c r="BM36205" s="138"/>
    </row>
    <row r="36206" spans="62:65" ht="13" thickBot="1">
      <c r="BJ36206" s="138"/>
      <c r="BK36206" s="138"/>
      <c r="BL36206" s="138"/>
      <c r="BM36206" s="138"/>
    </row>
    <row r="36207" spans="62:65" ht="13" thickBot="1">
      <c r="BJ36207" s="138"/>
      <c r="BK36207" s="138"/>
      <c r="BL36207" s="138"/>
      <c r="BM36207" s="138"/>
    </row>
    <row r="36208" spans="62:65" ht="13" thickBot="1">
      <c r="BJ36208" s="138"/>
      <c r="BK36208" s="138"/>
      <c r="BL36208" s="138"/>
      <c r="BM36208" s="138"/>
    </row>
    <row r="36209" spans="62:65" ht="13" thickBot="1">
      <c r="BJ36209" s="138"/>
      <c r="BK36209" s="138"/>
      <c r="BL36209" s="138"/>
      <c r="BM36209" s="138"/>
    </row>
    <row r="36210" spans="62:65" ht="13" thickBot="1">
      <c r="BJ36210" s="138"/>
      <c r="BK36210" s="138"/>
      <c r="BL36210" s="138"/>
      <c r="BM36210" s="138"/>
    </row>
    <row r="36211" spans="62:65" ht="13" thickBot="1">
      <c r="BJ36211" s="138"/>
      <c r="BK36211" s="138"/>
      <c r="BL36211" s="138"/>
      <c r="BM36211" s="138"/>
    </row>
    <row r="36212" spans="62:65" ht="13" thickBot="1">
      <c r="BJ36212" s="138"/>
      <c r="BK36212" s="138"/>
      <c r="BL36212" s="138"/>
      <c r="BM36212" s="138"/>
    </row>
    <row r="36213" spans="62:65" ht="13" thickBot="1">
      <c r="BJ36213" s="138"/>
      <c r="BK36213" s="138"/>
      <c r="BL36213" s="138"/>
      <c r="BM36213" s="138"/>
    </row>
    <row r="36214" spans="62:65" ht="13" thickBot="1">
      <c r="BJ36214" s="138"/>
      <c r="BK36214" s="138"/>
      <c r="BL36214" s="138"/>
      <c r="BM36214" s="138"/>
    </row>
    <row r="36215" spans="62:65" ht="13" thickBot="1">
      <c r="BJ36215" s="138"/>
      <c r="BK36215" s="138"/>
      <c r="BL36215" s="138"/>
      <c r="BM36215" s="138"/>
    </row>
    <row r="36216" spans="62:65" ht="13" thickBot="1">
      <c r="BJ36216" s="138"/>
      <c r="BK36216" s="138"/>
      <c r="BL36216" s="138"/>
      <c r="BM36216" s="138"/>
    </row>
    <row r="36217" spans="62:65" ht="13" thickBot="1">
      <c r="BJ36217" s="138"/>
      <c r="BK36217" s="138"/>
      <c r="BL36217" s="138"/>
      <c r="BM36217" s="138"/>
    </row>
    <row r="36218" spans="62:65" ht="13" thickBot="1">
      <c r="BJ36218" s="138"/>
      <c r="BK36218" s="138"/>
      <c r="BL36218" s="138"/>
      <c r="BM36218" s="138"/>
    </row>
    <row r="36219" spans="62:65" ht="13" thickBot="1">
      <c r="BJ36219" s="138"/>
      <c r="BK36219" s="138"/>
      <c r="BL36219" s="138"/>
      <c r="BM36219" s="138"/>
    </row>
    <row r="36220" spans="62:65" ht="13" thickBot="1">
      <c r="BJ36220" s="138"/>
      <c r="BK36220" s="138"/>
      <c r="BL36220" s="138"/>
      <c r="BM36220" s="138"/>
    </row>
    <row r="36221" spans="62:65" ht="13" thickBot="1">
      <c r="BJ36221" s="138"/>
      <c r="BK36221" s="138"/>
      <c r="BL36221" s="138"/>
      <c r="BM36221" s="138"/>
    </row>
    <row r="36222" spans="62:65" ht="13" thickBot="1">
      <c r="BJ36222" s="138"/>
      <c r="BK36222" s="138"/>
      <c r="BL36222" s="138"/>
      <c r="BM36222" s="138"/>
    </row>
    <row r="36223" spans="62:65" ht="13" thickBot="1">
      <c r="BJ36223" s="138"/>
      <c r="BK36223" s="138"/>
      <c r="BL36223" s="138"/>
      <c r="BM36223" s="138"/>
    </row>
    <row r="36224" spans="62:65" ht="13" thickBot="1">
      <c r="BJ36224" s="138"/>
      <c r="BK36224" s="138"/>
      <c r="BL36224" s="138"/>
      <c r="BM36224" s="138"/>
    </row>
    <row r="36225" spans="62:65" ht="13" thickBot="1">
      <c r="BJ36225" s="138"/>
      <c r="BK36225" s="138"/>
      <c r="BL36225" s="138"/>
      <c r="BM36225" s="138"/>
    </row>
    <row r="36226" spans="62:65" ht="13" thickBot="1">
      <c r="BJ36226" s="138"/>
      <c r="BK36226" s="138"/>
      <c r="BL36226" s="138"/>
      <c r="BM36226" s="138"/>
    </row>
    <row r="36227" spans="62:65" ht="13" thickBot="1">
      <c r="BJ36227" s="138"/>
      <c r="BK36227" s="138"/>
      <c r="BL36227" s="138"/>
      <c r="BM36227" s="138"/>
    </row>
    <row r="36228" spans="62:65" ht="13" thickBot="1">
      <c r="BJ36228" s="138"/>
      <c r="BK36228" s="138"/>
      <c r="BL36228" s="138"/>
      <c r="BM36228" s="138"/>
    </row>
    <row r="36229" spans="62:65" ht="13" thickBot="1">
      <c r="BJ36229" s="138"/>
      <c r="BK36229" s="138"/>
      <c r="BL36229" s="138"/>
      <c r="BM36229" s="138"/>
    </row>
    <row r="36230" spans="62:65" ht="13" thickBot="1">
      <c r="BJ36230" s="138"/>
      <c r="BK36230" s="138"/>
      <c r="BL36230" s="138"/>
      <c r="BM36230" s="138"/>
    </row>
    <row r="36231" spans="62:65" ht="13" thickBot="1">
      <c r="BJ36231" s="138"/>
      <c r="BK36231" s="138"/>
      <c r="BL36231" s="138"/>
      <c r="BM36231" s="138"/>
    </row>
    <row r="36232" spans="62:65" ht="13" thickBot="1">
      <c r="BJ36232" s="138"/>
      <c r="BK36232" s="138"/>
      <c r="BL36232" s="138"/>
      <c r="BM36232" s="138"/>
    </row>
    <row r="36233" spans="62:65" ht="13" thickBot="1">
      <c r="BJ36233" s="138"/>
      <c r="BK36233" s="138"/>
      <c r="BL36233" s="138"/>
      <c r="BM36233" s="138"/>
    </row>
    <row r="36234" spans="62:65" ht="13" thickBot="1">
      <c r="BJ36234" s="138"/>
      <c r="BK36234" s="138"/>
      <c r="BL36234" s="138"/>
      <c r="BM36234" s="138"/>
    </row>
    <row r="36235" spans="62:65" ht="13" thickBot="1">
      <c r="BJ36235" s="138"/>
      <c r="BK36235" s="138"/>
      <c r="BL36235" s="138"/>
      <c r="BM36235" s="138"/>
    </row>
    <row r="36236" spans="62:65" ht="13" thickBot="1">
      <c r="BJ36236" s="138"/>
      <c r="BK36236" s="138"/>
      <c r="BL36236" s="138"/>
      <c r="BM36236" s="138"/>
    </row>
    <row r="36237" spans="62:65" ht="13" thickBot="1">
      <c r="BJ36237" s="138"/>
      <c r="BK36237" s="138"/>
      <c r="BL36237" s="138"/>
      <c r="BM36237" s="138"/>
    </row>
    <row r="36238" spans="62:65" ht="13" thickBot="1">
      <c r="BJ36238" s="138"/>
      <c r="BK36238" s="138"/>
      <c r="BL36238" s="138"/>
      <c r="BM36238" s="138"/>
    </row>
    <row r="36239" spans="62:65" ht="13" thickBot="1">
      <c r="BJ36239" s="138"/>
      <c r="BK36239" s="138"/>
      <c r="BL36239" s="138"/>
      <c r="BM36239" s="138"/>
    </row>
    <row r="36240" spans="62:65" ht="13" thickBot="1">
      <c r="BJ36240" s="138"/>
      <c r="BK36240" s="138"/>
      <c r="BL36240" s="138"/>
      <c r="BM36240" s="138"/>
    </row>
    <row r="36241" spans="62:65" ht="13" thickBot="1">
      <c r="BJ36241" s="138"/>
      <c r="BK36241" s="138"/>
      <c r="BL36241" s="138"/>
      <c r="BM36241" s="138"/>
    </row>
    <row r="36242" spans="62:65" ht="13" thickBot="1">
      <c r="BJ36242" s="138"/>
      <c r="BK36242" s="138"/>
      <c r="BL36242" s="138"/>
      <c r="BM36242" s="138"/>
    </row>
    <row r="36243" spans="62:65" ht="13" thickBot="1">
      <c r="BJ36243" s="138"/>
      <c r="BK36243" s="138"/>
      <c r="BL36243" s="138"/>
      <c r="BM36243" s="138"/>
    </row>
    <row r="36244" spans="62:65" ht="13" thickBot="1">
      <c r="BJ36244" s="138"/>
      <c r="BK36244" s="138"/>
      <c r="BL36244" s="138"/>
      <c r="BM36244" s="138"/>
    </row>
    <row r="36245" spans="62:65" ht="13" thickBot="1">
      <c r="BJ36245" s="138"/>
      <c r="BK36245" s="138"/>
      <c r="BL36245" s="138"/>
      <c r="BM36245" s="138"/>
    </row>
    <row r="36246" spans="62:65" ht="13" thickBot="1">
      <c r="BJ36246" s="138"/>
      <c r="BK36246" s="138"/>
      <c r="BL36246" s="138"/>
      <c r="BM36246" s="138"/>
    </row>
    <row r="36247" spans="62:65" ht="13" thickBot="1">
      <c r="BJ36247" s="138"/>
      <c r="BK36247" s="138"/>
      <c r="BL36247" s="138"/>
      <c r="BM36247" s="138"/>
    </row>
    <row r="36248" spans="62:65" ht="13" thickBot="1">
      <c r="BJ36248" s="138"/>
      <c r="BK36248" s="138"/>
      <c r="BL36248" s="138"/>
      <c r="BM36248" s="138"/>
    </row>
    <row r="36249" spans="62:65" ht="13" thickBot="1">
      <c r="BJ36249" s="138"/>
      <c r="BK36249" s="138"/>
      <c r="BL36249" s="138"/>
      <c r="BM36249" s="138"/>
    </row>
    <row r="36250" spans="62:65" ht="13" thickBot="1">
      <c r="BJ36250" s="138"/>
      <c r="BK36250" s="138"/>
      <c r="BL36250" s="138"/>
      <c r="BM36250" s="138"/>
    </row>
    <row r="36251" spans="62:65" ht="13" thickBot="1">
      <c r="BJ36251" s="138"/>
      <c r="BK36251" s="138"/>
      <c r="BL36251" s="138"/>
      <c r="BM36251" s="138"/>
    </row>
    <row r="36252" spans="62:65" ht="13" thickBot="1">
      <c r="BJ36252" s="138"/>
      <c r="BK36252" s="138"/>
      <c r="BL36252" s="138"/>
      <c r="BM36252" s="138"/>
    </row>
    <row r="36253" spans="62:65" ht="13" thickBot="1">
      <c r="BJ36253" s="138"/>
      <c r="BK36253" s="138"/>
      <c r="BL36253" s="138"/>
      <c r="BM36253" s="138"/>
    </row>
    <row r="36254" spans="62:65" ht="13" thickBot="1">
      <c r="BJ36254" s="138"/>
      <c r="BK36254" s="138"/>
      <c r="BL36254" s="138"/>
      <c r="BM36254" s="138"/>
    </row>
    <row r="36255" spans="62:65" ht="13" thickBot="1">
      <c r="BJ36255" s="138"/>
      <c r="BK36255" s="138"/>
      <c r="BL36255" s="138"/>
      <c r="BM36255" s="138"/>
    </row>
    <row r="36256" spans="62:65" ht="13" thickBot="1">
      <c r="BJ36256" s="138"/>
      <c r="BK36256" s="138"/>
      <c r="BL36256" s="138"/>
      <c r="BM36256" s="138"/>
    </row>
    <row r="36257" spans="62:65" ht="13" thickBot="1">
      <c r="BJ36257" s="138"/>
      <c r="BK36257" s="138"/>
      <c r="BL36257" s="138"/>
      <c r="BM36257" s="138"/>
    </row>
    <row r="36258" spans="62:65" ht="13" thickBot="1">
      <c r="BJ36258" s="138"/>
      <c r="BK36258" s="138"/>
      <c r="BL36258" s="138"/>
      <c r="BM36258" s="138"/>
    </row>
    <row r="36259" spans="62:65" ht="13" thickBot="1">
      <c r="BJ36259" s="138"/>
      <c r="BK36259" s="138"/>
      <c r="BL36259" s="138"/>
      <c r="BM36259" s="138"/>
    </row>
    <row r="36260" spans="62:65" ht="13" thickBot="1">
      <c r="BJ36260" s="138"/>
      <c r="BK36260" s="138"/>
      <c r="BL36260" s="138"/>
      <c r="BM36260" s="138"/>
    </row>
    <row r="36261" spans="62:65" ht="13" thickBot="1">
      <c r="BJ36261" s="138"/>
      <c r="BK36261" s="138"/>
      <c r="BL36261" s="138"/>
      <c r="BM36261" s="138"/>
    </row>
    <row r="36262" spans="62:65" ht="13" thickBot="1">
      <c r="BJ36262" s="138"/>
      <c r="BK36262" s="138"/>
      <c r="BL36262" s="138"/>
      <c r="BM36262" s="138"/>
    </row>
    <row r="36263" spans="62:65" ht="13" thickBot="1">
      <c r="BJ36263" s="138"/>
      <c r="BK36263" s="138"/>
      <c r="BL36263" s="138"/>
      <c r="BM36263" s="138"/>
    </row>
    <row r="36264" spans="62:65" ht="13" thickBot="1">
      <c r="BJ36264" s="138"/>
      <c r="BK36264" s="138"/>
      <c r="BL36264" s="138"/>
      <c r="BM36264" s="138"/>
    </row>
    <row r="36265" spans="62:65" ht="13" thickBot="1">
      <c r="BJ36265" s="138"/>
      <c r="BK36265" s="138"/>
      <c r="BL36265" s="138"/>
      <c r="BM36265" s="138"/>
    </row>
    <row r="36266" spans="62:65" ht="13" thickBot="1">
      <c r="BJ36266" s="138"/>
      <c r="BK36266" s="138"/>
      <c r="BL36266" s="138"/>
      <c r="BM36266" s="138"/>
    </row>
    <row r="36267" spans="62:65" ht="13" thickBot="1">
      <c r="BJ36267" s="138"/>
      <c r="BK36267" s="138"/>
      <c r="BL36267" s="138"/>
      <c r="BM36267" s="138"/>
    </row>
    <row r="36268" spans="62:65" ht="13" thickBot="1">
      <c r="BJ36268" s="138"/>
      <c r="BK36268" s="138"/>
      <c r="BL36268" s="138"/>
      <c r="BM36268" s="138"/>
    </row>
    <row r="36269" spans="62:65" ht="13" thickBot="1">
      <c r="BJ36269" s="138"/>
      <c r="BK36269" s="138"/>
      <c r="BL36269" s="138"/>
      <c r="BM36269" s="138"/>
    </row>
    <row r="36270" spans="62:65" ht="13" thickBot="1">
      <c r="BJ36270" s="138"/>
      <c r="BK36270" s="138"/>
      <c r="BL36270" s="138"/>
      <c r="BM36270" s="138"/>
    </row>
    <row r="36271" spans="62:65" ht="13" thickBot="1">
      <c r="BJ36271" s="138"/>
      <c r="BK36271" s="138"/>
      <c r="BL36271" s="138"/>
      <c r="BM36271" s="138"/>
    </row>
    <row r="36272" spans="62:65" ht="13" thickBot="1">
      <c r="BJ36272" s="138"/>
      <c r="BK36272" s="138"/>
      <c r="BL36272" s="138"/>
      <c r="BM36272" s="138"/>
    </row>
    <row r="36273" spans="62:65" ht="13" thickBot="1">
      <c r="BJ36273" s="138"/>
      <c r="BK36273" s="138"/>
      <c r="BL36273" s="138"/>
      <c r="BM36273" s="138"/>
    </row>
    <row r="36274" spans="62:65" ht="13" thickBot="1">
      <c r="BJ36274" s="138"/>
      <c r="BK36274" s="138"/>
      <c r="BL36274" s="138"/>
      <c r="BM36274" s="138"/>
    </row>
    <row r="36275" spans="62:65" ht="13" thickBot="1">
      <c r="BJ36275" s="138"/>
      <c r="BK36275" s="138"/>
      <c r="BL36275" s="138"/>
      <c r="BM36275" s="138"/>
    </row>
    <row r="36276" spans="62:65" ht="13" thickBot="1">
      <c r="BJ36276" s="138"/>
      <c r="BK36276" s="138"/>
      <c r="BL36276" s="138"/>
      <c r="BM36276" s="138"/>
    </row>
    <row r="36277" spans="62:65" ht="13" thickBot="1">
      <c r="BJ36277" s="138"/>
      <c r="BK36277" s="138"/>
      <c r="BL36277" s="138"/>
      <c r="BM36277" s="138"/>
    </row>
    <row r="36278" spans="62:65" ht="13" thickBot="1">
      <c r="BJ36278" s="138"/>
      <c r="BK36278" s="138"/>
      <c r="BL36278" s="138"/>
      <c r="BM36278" s="138"/>
    </row>
    <row r="36279" spans="62:65" ht="13" thickBot="1">
      <c r="BJ36279" s="138"/>
      <c r="BK36279" s="138"/>
      <c r="BL36279" s="138"/>
      <c r="BM36279" s="138"/>
    </row>
    <row r="36280" spans="62:65" ht="13" thickBot="1">
      <c r="BJ36280" s="138"/>
      <c r="BK36280" s="138"/>
      <c r="BL36280" s="138"/>
      <c r="BM36280" s="138"/>
    </row>
    <row r="36281" spans="62:65" ht="13" thickBot="1">
      <c r="BJ36281" s="138"/>
      <c r="BK36281" s="138"/>
      <c r="BL36281" s="138"/>
      <c r="BM36281" s="138"/>
    </row>
    <row r="36282" spans="62:65" ht="13" thickBot="1">
      <c r="BJ36282" s="138"/>
      <c r="BK36282" s="138"/>
      <c r="BL36282" s="138"/>
      <c r="BM36282" s="138"/>
    </row>
    <row r="36283" spans="62:65" ht="13" thickBot="1">
      <c r="BJ36283" s="138"/>
      <c r="BK36283" s="138"/>
      <c r="BL36283" s="138"/>
      <c r="BM36283" s="138"/>
    </row>
    <row r="36284" spans="62:65" ht="13" thickBot="1">
      <c r="BJ36284" s="138"/>
      <c r="BK36284" s="138"/>
      <c r="BL36284" s="138"/>
      <c r="BM36284" s="138"/>
    </row>
    <row r="36285" spans="62:65" ht="13" thickBot="1">
      <c r="BJ36285" s="138"/>
      <c r="BK36285" s="138"/>
      <c r="BL36285" s="138"/>
      <c r="BM36285" s="138"/>
    </row>
    <row r="36286" spans="62:65" ht="13" thickBot="1">
      <c r="BJ36286" s="138"/>
      <c r="BK36286" s="138"/>
      <c r="BL36286" s="138"/>
      <c r="BM36286" s="138"/>
    </row>
    <row r="36287" spans="62:65" ht="13" thickBot="1">
      <c r="BJ36287" s="138"/>
      <c r="BK36287" s="138"/>
      <c r="BL36287" s="138"/>
      <c r="BM36287" s="138"/>
    </row>
    <row r="36288" spans="62:65" ht="13" thickBot="1">
      <c r="BJ36288" s="138"/>
      <c r="BK36288" s="138"/>
      <c r="BL36288" s="138"/>
      <c r="BM36288" s="138"/>
    </row>
    <row r="36289" spans="62:65" ht="13" thickBot="1">
      <c r="BJ36289" s="138"/>
      <c r="BK36289" s="138"/>
      <c r="BL36289" s="138"/>
      <c r="BM36289" s="138"/>
    </row>
    <row r="36290" spans="62:65" ht="13" thickBot="1">
      <c r="BJ36290" s="138"/>
      <c r="BK36290" s="138"/>
      <c r="BL36290" s="138"/>
      <c r="BM36290" s="138"/>
    </row>
    <row r="36291" spans="62:65" ht="13" thickBot="1">
      <c r="BJ36291" s="138"/>
      <c r="BK36291" s="138"/>
      <c r="BL36291" s="138"/>
      <c r="BM36291" s="138"/>
    </row>
    <row r="36292" spans="62:65" ht="13" thickBot="1">
      <c r="BJ36292" s="138"/>
      <c r="BK36292" s="138"/>
      <c r="BL36292" s="138"/>
      <c r="BM36292" s="138"/>
    </row>
    <row r="36293" spans="62:65" ht="13" thickBot="1">
      <c r="BJ36293" s="138"/>
      <c r="BK36293" s="138"/>
      <c r="BL36293" s="138"/>
      <c r="BM36293" s="138"/>
    </row>
    <row r="36294" spans="62:65" ht="13" thickBot="1">
      <c r="BJ36294" s="138"/>
      <c r="BK36294" s="138"/>
      <c r="BL36294" s="138"/>
      <c r="BM36294" s="138"/>
    </row>
    <row r="36295" spans="62:65" ht="13" thickBot="1">
      <c r="BJ36295" s="138"/>
      <c r="BK36295" s="138"/>
      <c r="BL36295" s="138"/>
      <c r="BM36295" s="138"/>
    </row>
    <row r="36296" spans="62:65" ht="13" thickBot="1">
      <c r="BJ36296" s="138"/>
      <c r="BK36296" s="138"/>
      <c r="BL36296" s="138"/>
      <c r="BM36296" s="138"/>
    </row>
    <row r="36297" spans="62:65" ht="13" thickBot="1">
      <c r="BJ36297" s="138"/>
      <c r="BK36297" s="138"/>
      <c r="BL36297" s="138"/>
      <c r="BM36297" s="138"/>
    </row>
    <row r="36298" spans="62:65" ht="13" thickBot="1">
      <c r="BJ36298" s="138"/>
      <c r="BK36298" s="138"/>
      <c r="BL36298" s="138"/>
      <c r="BM36298" s="138"/>
    </row>
    <row r="36299" spans="62:65" ht="13" thickBot="1">
      <c r="BJ36299" s="138"/>
      <c r="BK36299" s="138"/>
      <c r="BL36299" s="138"/>
      <c r="BM36299" s="138"/>
    </row>
    <row r="36300" spans="62:65" ht="13" thickBot="1">
      <c r="BJ36300" s="138"/>
      <c r="BK36300" s="138"/>
      <c r="BL36300" s="138"/>
      <c r="BM36300" s="138"/>
    </row>
    <row r="36301" spans="62:65" ht="13" thickBot="1">
      <c r="BJ36301" s="138"/>
      <c r="BK36301" s="138"/>
      <c r="BL36301" s="138"/>
      <c r="BM36301" s="138"/>
    </row>
    <row r="36302" spans="62:65" ht="13" thickBot="1">
      <c r="BJ36302" s="138"/>
      <c r="BK36302" s="138"/>
      <c r="BL36302" s="138"/>
      <c r="BM36302" s="138"/>
    </row>
    <row r="36303" spans="62:65" ht="13" thickBot="1">
      <c r="BJ36303" s="138"/>
      <c r="BK36303" s="138"/>
      <c r="BL36303" s="138"/>
      <c r="BM36303" s="138"/>
    </row>
    <row r="36304" spans="62:65" ht="13" thickBot="1">
      <c r="BJ36304" s="138"/>
      <c r="BK36304" s="138"/>
      <c r="BL36304" s="138"/>
      <c r="BM36304" s="138"/>
    </row>
    <row r="36305" spans="62:65" ht="13" thickBot="1">
      <c r="BJ36305" s="138"/>
      <c r="BK36305" s="138"/>
      <c r="BL36305" s="138"/>
      <c r="BM36305" s="138"/>
    </row>
    <row r="36306" spans="62:65" ht="13" thickBot="1">
      <c r="BJ36306" s="138"/>
      <c r="BK36306" s="138"/>
      <c r="BL36306" s="138"/>
      <c r="BM36306" s="138"/>
    </row>
    <row r="36307" spans="62:65" ht="13" thickBot="1">
      <c r="BJ36307" s="138"/>
      <c r="BK36307" s="138"/>
      <c r="BL36307" s="138"/>
      <c r="BM36307" s="138"/>
    </row>
    <row r="36308" spans="62:65" ht="13" thickBot="1">
      <c r="BJ36308" s="138"/>
      <c r="BK36308" s="138"/>
      <c r="BL36308" s="138"/>
      <c r="BM36308" s="138"/>
    </row>
    <row r="36309" spans="62:65" ht="13" thickBot="1">
      <c r="BJ36309" s="138"/>
      <c r="BK36309" s="138"/>
      <c r="BL36309" s="138"/>
      <c r="BM36309" s="138"/>
    </row>
    <row r="36310" spans="62:65" ht="13" thickBot="1">
      <c r="BJ36310" s="138"/>
      <c r="BK36310" s="138"/>
      <c r="BL36310" s="138"/>
      <c r="BM36310" s="138"/>
    </row>
    <row r="36311" spans="62:65" ht="13" thickBot="1">
      <c r="BJ36311" s="138"/>
      <c r="BK36311" s="138"/>
      <c r="BL36311" s="138"/>
      <c r="BM36311" s="138"/>
    </row>
    <row r="36312" spans="62:65" ht="13" thickBot="1">
      <c r="BJ36312" s="138"/>
      <c r="BK36312" s="138"/>
      <c r="BL36312" s="138"/>
      <c r="BM36312" s="138"/>
    </row>
    <row r="36313" spans="62:65" ht="13" thickBot="1">
      <c r="BJ36313" s="138"/>
      <c r="BK36313" s="138"/>
      <c r="BL36313" s="138"/>
      <c r="BM36313" s="138"/>
    </row>
    <row r="36314" spans="62:65" ht="13" thickBot="1">
      <c r="BJ36314" s="138"/>
      <c r="BK36314" s="138"/>
      <c r="BL36314" s="138"/>
      <c r="BM36314" s="138"/>
    </row>
    <row r="36315" spans="62:65" ht="13" thickBot="1">
      <c r="BJ36315" s="138"/>
      <c r="BK36315" s="138"/>
      <c r="BL36315" s="138"/>
      <c r="BM36315" s="138"/>
    </row>
    <row r="36316" spans="62:65" ht="13" thickBot="1">
      <c r="BJ36316" s="138"/>
      <c r="BK36316" s="138"/>
      <c r="BL36316" s="138"/>
      <c r="BM36316" s="138"/>
    </row>
    <row r="36317" spans="62:65" ht="13" thickBot="1">
      <c r="BJ36317" s="138"/>
      <c r="BK36317" s="138"/>
      <c r="BL36317" s="138"/>
      <c r="BM36317" s="138"/>
    </row>
    <row r="36318" spans="62:65" ht="13" thickBot="1">
      <c r="BJ36318" s="138"/>
      <c r="BK36318" s="138"/>
      <c r="BL36318" s="138"/>
      <c r="BM36318" s="138"/>
    </row>
    <row r="36319" spans="62:65" ht="13" thickBot="1">
      <c r="BJ36319" s="138"/>
      <c r="BK36319" s="138"/>
      <c r="BL36319" s="138"/>
      <c r="BM36319" s="138"/>
    </row>
    <row r="36320" spans="62:65" ht="13" thickBot="1">
      <c r="BJ36320" s="138"/>
      <c r="BK36320" s="138"/>
      <c r="BL36320" s="138"/>
      <c r="BM36320" s="138"/>
    </row>
    <row r="36321" spans="62:65" ht="13" thickBot="1">
      <c r="BJ36321" s="138"/>
      <c r="BK36321" s="138"/>
      <c r="BL36321" s="138"/>
      <c r="BM36321" s="138"/>
    </row>
    <row r="36322" spans="62:65" ht="13" thickBot="1">
      <c r="BJ36322" s="138"/>
      <c r="BK36322" s="138"/>
      <c r="BL36322" s="138"/>
      <c r="BM36322" s="138"/>
    </row>
    <row r="36323" spans="62:65" ht="13" thickBot="1">
      <c r="BJ36323" s="138"/>
      <c r="BK36323" s="138"/>
      <c r="BL36323" s="138"/>
      <c r="BM36323" s="138"/>
    </row>
    <row r="36324" spans="62:65" ht="13" thickBot="1">
      <c r="BJ36324" s="138"/>
      <c r="BK36324" s="138"/>
      <c r="BL36324" s="138"/>
      <c r="BM36324" s="138"/>
    </row>
    <row r="36325" spans="62:65" ht="13" thickBot="1">
      <c r="BJ36325" s="138"/>
      <c r="BK36325" s="138"/>
      <c r="BL36325" s="138"/>
      <c r="BM36325" s="138"/>
    </row>
    <row r="36326" spans="62:65" ht="13" thickBot="1">
      <c r="BJ36326" s="138"/>
      <c r="BK36326" s="138"/>
      <c r="BL36326" s="138"/>
      <c r="BM36326" s="138"/>
    </row>
    <row r="36327" spans="62:65" ht="13" thickBot="1">
      <c r="BJ36327" s="138"/>
      <c r="BK36327" s="138"/>
      <c r="BL36327" s="138"/>
      <c r="BM36327" s="138"/>
    </row>
    <row r="36328" spans="62:65" ht="13" thickBot="1">
      <c r="BJ36328" s="138"/>
      <c r="BK36328" s="138"/>
      <c r="BL36328" s="138"/>
      <c r="BM36328" s="138"/>
    </row>
    <row r="36329" spans="62:65" ht="13" thickBot="1">
      <c r="BJ36329" s="138"/>
      <c r="BK36329" s="138"/>
      <c r="BL36329" s="138"/>
      <c r="BM36329" s="138"/>
    </row>
    <row r="36330" spans="62:65" ht="13" thickBot="1">
      <c r="BJ36330" s="138"/>
      <c r="BK36330" s="138"/>
      <c r="BL36330" s="138"/>
      <c r="BM36330" s="138"/>
    </row>
    <row r="36331" spans="62:65" ht="13" thickBot="1">
      <c r="BJ36331" s="138"/>
      <c r="BK36331" s="138"/>
      <c r="BL36331" s="138"/>
      <c r="BM36331" s="138"/>
    </row>
    <row r="36332" spans="62:65" ht="13" thickBot="1">
      <c r="BJ36332" s="138"/>
      <c r="BK36332" s="138"/>
      <c r="BL36332" s="138"/>
      <c r="BM36332" s="138"/>
    </row>
    <row r="36333" spans="62:65" ht="13" thickBot="1">
      <c r="BJ36333" s="138"/>
      <c r="BK36333" s="138"/>
      <c r="BL36333" s="138"/>
      <c r="BM36333" s="138"/>
    </row>
    <row r="36334" spans="62:65" ht="13" thickBot="1">
      <c r="BJ36334" s="138"/>
      <c r="BK36334" s="138"/>
      <c r="BL36334" s="138"/>
      <c r="BM36334" s="138"/>
    </row>
    <row r="36335" spans="62:65" ht="13" thickBot="1">
      <c r="BJ36335" s="138"/>
      <c r="BK36335" s="138"/>
      <c r="BL36335" s="138"/>
      <c r="BM36335" s="138"/>
    </row>
    <row r="36336" spans="62:65" ht="13" thickBot="1">
      <c r="BJ36336" s="138"/>
      <c r="BK36336" s="138"/>
      <c r="BL36336" s="138"/>
      <c r="BM36336" s="138"/>
    </row>
    <row r="36337" spans="62:65" ht="13" thickBot="1">
      <c r="BJ36337" s="138"/>
      <c r="BK36337" s="138"/>
      <c r="BL36337" s="138"/>
      <c r="BM36337" s="138"/>
    </row>
    <row r="36338" spans="62:65" ht="13" thickBot="1">
      <c r="BJ36338" s="138"/>
      <c r="BK36338" s="138"/>
      <c r="BL36338" s="138"/>
      <c r="BM36338" s="138"/>
    </row>
    <row r="36339" spans="62:65" ht="13" thickBot="1">
      <c r="BJ36339" s="138"/>
      <c r="BK36339" s="138"/>
      <c r="BL36339" s="138"/>
      <c r="BM36339" s="138"/>
    </row>
    <row r="36340" spans="62:65" ht="13" thickBot="1">
      <c r="BJ36340" s="138"/>
      <c r="BK36340" s="138"/>
      <c r="BL36340" s="138"/>
      <c r="BM36340" s="138"/>
    </row>
    <row r="36341" spans="62:65" ht="13" thickBot="1">
      <c r="BJ36341" s="138"/>
      <c r="BK36341" s="138"/>
      <c r="BL36341" s="138"/>
      <c r="BM36341" s="138"/>
    </row>
    <row r="36342" spans="62:65" ht="13" thickBot="1">
      <c r="BJ36342" s="138"/>
      <c r="BK36342" s="138"/>
      <c r="BL36342" s="138"/>
      <c r="BM36342" s="138"/>
    </row>
    <row r="36343" spans="62:65" ht="13" thickBot="1">
      <c r="BJ36343" s="138"/>
      <c r="BK36343" s="138"/>
      <c r="BL36343" s="138"/>
      <c r="BM36343" s="138"/>
    </row>
    <row r="36344" spans="62:65" ht="13" thickBot="1">
      <c r="BJ36344" s="138"/>
      <c r="BK36344" s="138"/>
      <c r="BL36344" s="138"/>
      <c r="BM36344" s="138"/>
    </row>
    <row r="36345" spans="62:65" ht="13" thickBot="1">
      <c r="BJ36345" s="138"/>
      <c r="BK36345" s="138"/>
      <c r="BL36345" s="138"/>
      <c r="BM36345" s="138"/>
    </row>
    <row r="36346" spans="62:65" ht="13" thickBot="1">
      <c r="BJ36346" s="138"/>
      <c r="BK36346" s="138"/>
      <c r="BL36346" s="138"/>
      <c r="BM36346" s="138"/>
    </row>
    <row r="36347" spans="62:65" ht="13" thickBot="1">
      <c r="BJ36347" s="138"/>
      <c r="BK36347" s="138"/>
      <c r="BL36347" s="138"/>
      <c r="BM36347" s="138"/>
    </row>
    <row r="36348" spans="62:65" ht="13" thickBot="1">
      <c r="BJ36348" s="138"/>
      <c r="BK36348" s="138"/>
      <c r="BL36348" s="138"/>
      <c r="BM36348" s="138"/>
    </row>
    <row r="36349" spans="62:65" ht="13" thickBot="1">
      <c r="BJ36349" s="138"/>
      <c r="BK36349" s="138"/>
      <c r="BL36349" s="138"/>
      <c r="BM36349" s="138"/>
    </row>
    <row r="36350" spans="62:65" ht="13" thickBot="1">
      <c r="BJ36350" s="138"/>
      <c r="BK36350" s="138"/>
      <c r="BL36350" s="138"/>
      <c r="BM36350" s="138"/>
    </row>
    <row r="36351" spans="62:65" ht="13" thickBot="1">
      <c r="BJ36351" s="138"/>
      <c r="BK36351" s="138"/>
      <c r="BL36351" s="138"/>
      <c r="BM36351" s="138"/>
    </row>
    <row r="36352" spans="62:65" ht="13" thickBot="1">
      <c r="BJ36352" s="138"/>
      <c r="BK36352" s="138"/>
      <c r="BL36352" s="138"/>
      <c r="BM36352" s="138"/>
    </row>
    <row r="36353" spans="62:65" ht="13" thickBot="1">
      <c r="BJ36353" s="138"/>
      <c r="BK36353" s="138"/>
      <c r="BL36353" s="138"/>
      <c r="BM36353" s="138"/>
    </row>
    <row r="36354" spans="62:65" ht="13" thickBot="1">
      <c r="BJ36354" s="138"/>
      <c r="BK36354" s="138"/>
      <c r="BL36354" s="138"/>
      <c r="BM36354" s="138"/>
    </row>
    <row r="36355" spans="62:65" ht="13" thickBot="1">
      <c r="BJ36355" s="138"/>
      <c r="BK36355" s="138"/>
      <c r="BL36355" s="138"/>
      <c r="BM36355" s="138"/>
    </row>
    <row r="36356" spans="62:65" ht="13" thickBot="1">
      <c r="BJ36356" s="138"/>
      <c r="BK36356" s="138"/>
      <c r="BL36356" s="138"/>
      <c r="BM36356" s="138"/>
    </row>
    <row r="36357" spans="62:65" ht="13" thickBot="1">
      <c r="BJ36357" s="138"/>
      <c r="BK36357" s="138"/>
      <c r="BL36357" s="138"/>
      <c r="BM36357" s="138"/>
    </row>
    <row r="36358" spans="62:65" ht="13" thickBot="1">
      <c r="BJ36358" s="138"/>
      <c r="BK36358" s="138"/>
      <c r="BL36358" s="138"/>
      <c r="BM36358" s="138"/>
    </row>
    <row r="36359" spans="62:65" ht="13" thickBot="1">
      <c r="BJ36359" s="138"/>
      <c r="BK36359" s="138"/>
      <c r="BL36359" s="138"/>
      <c r="BM36359" s="138"/>
    </row>
    <row r="36360" spans="62:65" ht="13" thickBot="1">
      <c r="BJ36360" s="138"/>
      <c r="BK36360" s="138"/>
      <c r="BL36360" s="138"/>
      <c r="BM36360" s="138"/>
    </row>
    <row r="36361" spans="62:65" ht="13" thickBot="1">
      <c r="BJ36361" s="138"/>
      <c r="BK36361" s="138"/>
      <c r="BL36361" s="138"/>
      <c r="BM36361" s="138"/>
    </row>
    <row r="36362" spans="62:65" ht="13" thickBot="1">
      <c r="BJ36362" s="138"/>
      <c r="BK36362" s="138"/>
      <c r="BL36362" s="138"/>
      <c r="BM36362" s="138"/>
    </row>
    <row r="36363" spans="62:65" ht="13" thickBot="1">
      <c r="BJ36363" s="138"/>
      <c r="BK36363" s="138"/>
      <c r="BL36363" s="138"/>
      <c r="BM36363" s="138"/>
    </row>
    <row r="36364" spans="62:65" ht="13" thickBot="1">
      <c r="BJ36364" s="138"/>
      <c r="BK36364" s="138"/>
      <c r="BL36364" s="138"/>
      <c r="BM36364" s="138"/>
    </row>
    <row r="36365" spans="62:65" ht="13" thickBot="1">
      <c r="BJ36365" s="138"/>
      <c r="BK36365" s="138"/>
      <c r="BL36365" s="138"/>
      <c r="BM36365" s="138"/>
    </row>
    <row r="36366" spans="62:65" ht="13" thickBot="1">
      <c r="BJ36366" s="138"/>
      <c r="BK36366" s="138"/>
      <c r="BL36366" s="138"/>
      <c r="BM36366" s="138"/>
    </row>
    <row r="36367" spans="62:65" ht="13" thickBot="1">
      <c r="BJ36367" s="138"/>
      <c r="BK36367" s="138"/>
      <c r="BL36367" s="138"/>
      <c r="BM36367" s="138"/>
    </row>
    <row r="36368" spans="62:65" ht="13" thickBot="1">
      <c r="BJ36368" s="138"/>
      <c r="BK36368" s="138"/>
      <c r="BL36368" s="138"/>
      <c r="BM36368" s="138"/>
    </row>
    <row r="36369" spans="62:65" ht="13" thickBot="1">
      <c r="BJ36369" s="138"/>
      <c r="BK36369" s="138"/>
      <c r="BL36369" s="138"/>
      <c r="BM36369" s="138"/>
    </row>
    <row r="36370" spans="62:65" ht="13" thickBot="1">
      <c r="BJ36370" s="138"/>
      <c r="BK36370" s="138"/>
      <c r="BL36370" s="138"/>
      <c r="BM36370" s="138"/>
    </row>
    <row r="36371" spans="62:65" ht="13" thickBot="1">
      <c r="BJ36371" s="138"/>
      <c r="BK36371" s="138"/>
      <c r="BL36371" s="138"/>
      <c r="BM36371" s="138"/>
    </row>
    <row r="36372" spans="62:65" ht="13" thickBot="1">
      <c r="BJ36372" s="138"/>
      <c r="BK36372" s="138"/>
      <c r="BL36372" s="138"/>
      <c r="BM36372" s="138"/>
    </row>
    <row r="36373" spans="62:65" ht="13" thickBot="1">
      <c r="BJ36373" s="138"/>
      <c r="BK36373" s="138"/>
      <c r="BL36373" s="138"/>
      <c r="BM36373" s="138"/>
    </row>
    <row r="36374" spans="62:65" ht="13" thickBot="1">
      <c r="BJ36374" s="138"/>
      <c r="BK36374" s="138"/>
      <c r="BL36374" s="138"/>
      <c r="BM36374" s="138"/>
    </row>
    <row r="36375" spans="62:65" ht="13" thickBot="1">
      <c r="BJ36375" s="138"/>
      <c r="BK36375" s="138"/>
      <c r="BL36375" s="138"/>
      <c r="BM36375" s="138"/>
    </row>
    <row r="36376" spans="62:65" ht="13" thickBot="1">
      <c r="BJ36376" s="138"/>
      <c r="BK36376" s="138"/>
      <c r="BL36376" s="138"/>
      <c r="BM36376" s="138"/>
    </row>
    <row r="36377" spans="62:65" ht="13" thickBot="1">
      <c r="BJ36377" s="138"/>
      <c r="BK36377" s="138"/>
      <c r="BL36377" s="138"/>
      <c r="BM36377" s="138"/>
    </row>
    <row r="36378" spans="62:65" ht="13" thickBot="1">
      <c r="BJ36378" s="138"/>
      <c r="BK36378" s="138"/>
      <c r="BL36378" s="138"/>
      <c r="BM36378" s="138"/>
    </row>
    <row r="36379" spans="62:65" ht="13" thickBot="1">
      <c r="BJ36379" s="138"/>
      <c r="BK36379" s="138"/>
      <c r="BL36379" s="138"/>
      <c r="BM36379" s="138"/>
    </row>
    <row r="36380" spans="62:65" ht="13" thickBot="1">
      <c r="BJ36380" s="138"/>
      <c r="BK36380" s="138"/>
      <c r="BL36380" s="138"/>
      <c r="BM36380" s="138"/>
    </row>
    <row r="36381" spans="62:65" ht="13" thickBot="1">
      <c r="BJ36381" s="138"/>
      <c r="BK36381" s="138"/>
      <c r="BL36381" s="138"/>
      <c r="BM36381" s="138"/>
    </row>
    <row r="36382" spans="62:65" ht="13" thickBot="1">
      <c r="BJ36382" s="138"/>
      <c r="BK36382" s="138"/>
      <c r="BL36382" s="138"/>
      <c r="BM36382" s="138"/>
    </row>
    <row r="36383" spans="62:65" ht="13" thickBot="1">
      <c r="BJ36383" s="138"/>
      <c r="BK36383" s="138"/>
      <c r="BL36383" s="138"/>
      <c r="BM36383" s="138"/>
    </row>
    <row r="36384" spans="62:65" ht="13" thickBot="1">
      <c r="BJ36384" s="138"/>
      <c r="BK36384" s="138"/>
      <c r="BL36384" s="138"/>
      <c r="BM36384" s="138"/>
    </row>
    <row r="36385" spans="62:65" ht="13" thickBot="1">
      <c r="BJ36385" s="138"/>
      <c r="BK36385" s="138"/>
      <c r="BL36385" s="138"/>
      <c r="BM36385" s="138"/>
    </row>
    <row r="36386" spans="62:65" ht="13" thickBot="1">
      <c r="BJ36386" s="138"/>
      <c r="BK36386" s="138"/>
      <c r="BL36386" s="138"/>
      <c r="BM36386" s="138"/>
    </row>
    <row r="36387" spans="62:65" ht="13" thickBot="1">
      <c r="BJ36387" s="138"/>
      <c r="BK36387" s="138"/>
      <c r="BL36387" s="138"/>
      <c r="BM36387" s="138"/>
    </row>
    <row r="36388" spans="62:65" ht="13" thickBot="1">
      <c r="BJ36388" s="138"/>
      <c r="BK36388" s="138"/>
      <c r="BL36388" s="138"/>
      <c r="BM36388" s="138"/>
    </row>
    <row r="36389" spans="62:65" ht="13" thickBot="1">
      <c r="BJ36389" s="138"/>
      <c r="BK36389" s="138"/>
      <c r="BL36389" s="138"/>
      <c r="BM36389" s="138"/>
    </row>
    <row r="36390" spans="62:65" ht="13" thickBot="1">
      <c r="BJ36390" s="138"/>
      <c r="BK36390" s="138"/>
      <c r="BL36390" s="138"/>
      <c r="BM36390" s="138"/>
    </row>
    <row r="36391" spans="62:65" ht="13" thickBot="1">
      <c r="BJ36391" s="138"/>
      <c r="BK36391" s="138"/>
      <c r="BL36391" s="138"/>
      <c r="BM36391" s="138"/>
    </row>
    <row r="36392" spans="62:65" ht="13" thickBot="1">
      <c r="BJ36392" s="138"/>
      <c r="BK36392" s="138"/>
      <c r="BL36392" s="138"/>
      <c r="BM36392" s="138"/>
    </row>
    <row r="36393" spans="62:65" ht="13" thickBot="1">
      <c r="BJ36393" s="138"/>
      <c r="BK36393" s="138"/>
      <c r="BL36393" s="138"/>
      <c r="BM36393" s="138"/>
    </row>
    <row r="36394" spans="62:65" ht="13" thickBot="1">
      <c r="BJ36394" s="138"/>
      <c r="BK36394" s="138"/>
      <c r="BL36394" s="138"/>
      <c r="BM36394" s="138"/>
    </row>
    <row r="36395" spans="62:65" ht="13" thickBot="1">
      <c r="BJ36395" s="138"/>
      <c r="BK36395" s="138"/>
      <c r="BL36395" s="138"/>
      <c r="BM36395" s="138"/>
    </row>
    <row r="36396" spans="62:65" ht="13" thickBot="1">
      <c r="BJ36396" s="138"/>
      <c r="BK36396" s="138"/>
      <c r="BL36396" s="138"/>
      <c r="BM36396" s="138"/>
    </row>
    <row r="36397" spans="62:65" ht="13" thickBot="1">
      <c r="BJ36397" s="138"/>
      <c r="BK36397" s="138"/>
      <c r="BL36397" s="138"/>
      <c r="BM36397" s="138"/>
    </row>
    <row r="36398" spans="62:65" ht="13" thickBot="1">
      <c r="BJ36398" s="138"/>
      <c r="BK36398" s="138"/>
      <c r="BL36398" s="138"/>
      <c r="BM36398" s="138"/>
    </row>
    <row r="36399" spans="62:65" ht="13" thickBot="1">
      <c r="BJ36399" s="138"/>
      <c r="BK36399" s="138"/>
      <c r="BL36399" s="138"/>
      <c r="BM36399" s="138"/>
    </row>
    <row r="36400" spans="62:65" ht="13" thickBot="1">
      <c r="BJ36400" s="138"/>
      <c r="BK36400" s="138"/>
      <c r="BL36400" s="138"/>
      <c r="BM36400" s="138"/>
    </row>
    <row r="36401" spans="62:65" ht="13" thickBot="1">
      <c r="BJ36401" s="138"/>
      <c r="BK36401" s="138"/>
      <c r="BL36401" s="138"/>
      <c r="BM36401" s="138"/>
    </row>
    <row r="36402" spans="62:65" ht="13" thickBot="1">
      <c r="BJ36402" s="138"/>
      <c r="BK36402" s="138"/>
      <c r="BL36402" s="138"/>
      <c r="BM36402" s="138"/>
    </row>
    <row r="36403" spans="62:65" ht="13" thickBot="1">
      <c r="BJ36403" s="138"/>
      <c r="BK36403" s="138"/>
      <c r="BL36403" s="138"/>
      <c r="BM36403" s="138"/>
    </row>
    <row r="36404" spans="62:65" ht="13" thickBot="1">
      <c r="BJ36404" s="138"/>
      <c r="BK36404" s="138"/>
      <c r="BL36404" s="138"/>
      <c r="BM36404" s="138"/>
    </row>
    <row r="36405" spans="62:65" ht="13" thickBot="1">
      <c r="BJ36405" s="138"/>
      <c r="BK36405" s="138"/>
      <c r="BL36405" s="138"/>
      <c r="BM36405" s="138"/>
    </row>
    <row r="36406" spans="62:65" ht="13" thickBot="1">
      <c r="BJ36406" s="138"/>
      <c r="BK36406" s="138"/>
      <c r="BL36406" s="138"/>
      <c r="BM36406" s="138"/>
    </row>
    <row r="36407" spans="62:65" ht="13" thickBot="1">
      <c r="BJ36407" s="138"/>
      <c r="BK36407" s="138"/>
      <c r="BL36407" s="138"/>
      <c r="BM36407" s="138"/>
    </row>
    <row r="36408" spans="62:65" ht="13" thickBot="1">
      <c r="BJ36408" s="138"/>
      <c r="BK36408" s="138"/>
      <c r="BL36408" s="138"/>
      <c r="BM36408" s="138"/>
    </row>
    <row r="36409" spans="62:65" ht="13" thickBot="1">
      <c r="BJ36409" s="138"/>
      <c r="BK36409" s="138"/>
      <c r="BL36409" s="138"/>
      <c r="BM36409" s="138"/>
    </row>
    <row r="36410" spans="62:65" ht="13" thickBot="1">
      <c r="BJ36410" s="138"/>
      <c r="BK36410" s="138"/>
      <c r="BL36410" s="138"/>
      <c r="BM36410" s="138"/>
    </row>
    <row r="36411" spans="62:65" ht="13" thickBot="1">
      <c r="BJ36411" s="138"/>
      <c r="BK36411" s="138"/>
      <c r="BL36411" s="138"/>
      <c r="BM36411" s="138"/>
    </row>
    <row r="36412" spans="62:65" ht="13" thickBot="1">
      <c r="BJ36412" s="138"/>
      <c r="BK36412" s="138"/>
      <c r="BL36412" s="138"/>
      <c r="BM36412" s="138"/>
    </row>
    <row r="36413" spans="62:65" ht="13" thickBot="1">
      <c r="BJ36413" s="138"/>
      <c r="BK36413" s="138"/>
      <c r="BL36413" s="138"/>
      <c r="BM36413" s="138"/>
    </row>
    <row r="36414" spans="62:65" ht="13" thickBot="1">
      <c r="BJ36414" s="138"/>
      <c r="BK36414" s="138"/>
      <c r="BL36414" s="138"/>
      <c r="BM36414" s="138"/>
    </row>
    <row r="36415" spans="62:65" ht="13" thickBot="1">
      <c r="BJ36415" s="138"/>
      <c r="BK36415" s="138"/>
      <c r="BL36415" s="138"/>
      <c r="BM36415" s="138"/>
    </row>
    <row r="36416" spans="62:65" ht="13" thickBot="1">
      <c r="BJ36416" s="138"/>
      <c r="BK36416" s="138"/>
      <c r="BL36416" s="138"/>
      <c r="BM36416" s="138"/>
    </row>
    <row r="36417" spans="62:65" ht="13" thickBot="1">
      <c r="BJ36417" s="138"/>
      <c r="BK36417" s="138"/>
      <c r="BL36417" s="138"/>
      <c r="BM36417" s="138"/>
    </row>
    <row r="36418" spans="62:65" ht="13" thickBot="1">
      <c r="BJ36418" s="138"/>
      <c r="BK36418" s="138"/>
      <c r="BL36418" s="138"/>
      <c r="BM36418" s="138"/>
    </row>
    <row r="36419" spans="62:65" ht="13" thickBot="1">
      <c r="BJ36419" s="138"/>
      <c r="BK36419" s="138"/>
      <c r="BL36419" s="138"/>
      <c r="BM36419" s="138"/>
    </row>
    <row r="36420" spans="62:65" ht="13" thickBot="1">
      <c r="BJ36420" s="138"/>
      <c r="BK36420" s="138"/>
      <c r="BL36420" s="138"/>
      <c r="BM36420" s="138"/>
    </row>
    <row r="36421" spans="62:65" ht="13" thickBot="1">
      <c r="BJ36421" s="138"/>
      <c r="BK36421" s="138"/>
      <c r="BL36421" s="138"/>
      <c r="BM36421" s="138"/>
    </row>
    <row r="36422" spans="62:65" ht="13" thickBot="1">
      <c r="BJ36422" s="138"/>
      <c r="BK36422" s="138"/>
      <c r="BL36422" s="138"/>
      <c r="BM36422" s="138"/>
    </row>
    <row r="36423" spans="62:65" ht="13" thickBot="1">
      <c r="BJ36423" s="138"/>
      <c r="BK36423" s="138"/>
      <c r="BL36423" s="138"/>
      <c r="BM36423" s="138"/>
    </row>
    <row r="36424" spans="62:65" ht="13" thickBot="1">
      <c r="BJ36424" s="138"/>
      <c r="BK36424" s="138"/>
      <c r="BL36424" s="138"/>
      <c r="BM36424" s="138"/>
    </row>
    <row r="36425" spans="62:65" ht="13" thickBot="1">
      <c r="BJ36425" s="138"/>
      <c r="BK36425" s="138"/>
      <c r="BL36425" s="138"/>
      <c r="BM36425" s="138"/>
    </row>
    <row r="36426" spans="62:65" ht="13" thickBot="1">
      <c r="BJ36426" s="138"/>
      <c r="BK36426" s="138"/>
      <c r="BL36426" s="138"/>
      <c r="BM36426" s="138"/>
    </row>
    <row r="36427" spans="62:65" ht="13" thickBot="1">
      <c r="BJ36427" s="138"/>
      <c r="BK36427" s="138"/>
      <c r="BL36427" s="138"/>
      <c r="BM36427" s="138"/>
    </row>
    <row r="36428" spans="62:65" ht="13" thickBot="1">
      <c r="BJ36428" s="138"/>
      <c r="BK36428" s="138"/>
      <c r="BL36428" s="138"/>
      <c r="BM36428" s="138"/>
    </row>
    <row r="36429" spans="62:65" ht="13" thickBot="1">
      <c r="BJ36429" s="138"/>
      <c r="BK36429" s="138"/>
      <c r="BL36429" s="138"/>
      <c r="BM36429" s="138"/>
    </row>
    <row r="36430" spans="62:65" ht="13" thickBot="1">
      <c r="BJ36430" s="138"/>
      <c r="BK36430" s="138"/>
      <c r="BL36430" s="138"/>
      <c r="BM36430" s="138"/>
    </row>
    <row r="36431" spans="62:65" ht="13" thickBot="1">
      <c r="BJ36431" s="138"/>
      <c r="BK36431" s="138"/>
      <c r="BL36431" s="138"/>
      <c r="BM36431" s="138"/>
    </row>
    <row r="36432" spans="62:65" ht="13" thickBot="1">
      <c r="BJ36432" s="138"/>
      <c r="BK36432" s="138"/>
      <c r="BL36432" s="138"/>
      <c r="BM36432" s="138"/>
    </row>
    <row r="36433" spans="62:65" ht="13" thickBot="1">
      <c r="BJ36433" s="138"/>
      <c r="BK36433" s="138"/>
      <c r="BL36433" s="138"/>
      <c r="BM36433" s="138"/>
    </row>
    <row r="36434" spans="62:65" ht="13" thickBot="1">
      <c r="BJ36434" s="138"/>
      <c r="BK36434" s="138"/>
      <c r="BL36434" s="138"/>
      <c r="BM36434" s="138"/>
    </row>
    <row r="36435" spans="62:65" ht="13" thickBot="1">
      <c r="BJ36435" s="138"/>
      <c r="BK36435" s="138"/>
      <c r="BL36435" s="138"/>
      <c r="BM36435" s="138"/>
    </row>
    <row r="36436" spans="62:65" ht="13" thickBot="1">
      <c r="BJ36436" s="138"/>
      <c r="BK36436" s="138"/>
      <c r="BL36436" s="138"/>
      <c r="BM36436" s="138"/>
    </row>
    <row r="36437" spans="62:65" ht="13" thickBot="1">
      <c r="BJ36437" s="138"/>
      <c r="BK36437" s="138"/>
      <c r="BL36437" s="138"/>
      <c r="BM36437" s="138"/>
    </row>
    <row r="36438" spans="62:65" ht="13" thickBot="1">
      <c r="BJ36438" s="138"/>
      <c r="BK36438" s="138"/>
      <c r="BL36438" s="138"/>
      <c r="BM36438" s="138"/>
    </row>
    <row r="36439" spans="62:65" ht="13" thickBot="1">
      <c r="BJ36439" s="138"/>
      <c r="BK36439" s="138"/>
      <c r="BL36439" s="138"/>
      <c r="BM36439" s="138"/>
    </row>
    <row r="36440" spans="62:65" ht="13" thickBot="1">
      <c r="BJ36440" s="138"/>
      <c r="BK36440" s="138"/>
      <c r="BL36440" s="138"/>
      <c r="BM36440" s="138"/>
    </row>
    <row r="36441" spans="62:65" ht="13" thickBot="1">
      <c r="BJ36441" s="138"/>
      <c r="BK36441" s="138"/>
      <c r="BL36441" s="138"/>
      <c r="BM36441" s="138"/>
    </row>
    <row r="36442" spans="62:65" ht="13" thickBot="1">
      <c r="BJ36442" s="138"/>
      <c r="BK36442" s="138"/>
      <c r="BL36442" s="138"/>
      <c r="BM36442" s="138"/>
    </row>
    <row r="36443" spans="62:65" ht="13" thickBot="1">
      <c r="BJ36443" s="138"/>
      <c r="BK36443" s="138"/>
      <c r="BL36443" s="138"/>
      <c r="BM36443" s="138"/>
    </row>
    <row r="36444" spans="62:65" ht="13" thickBot="1">
      <c r="BJ36444" s="138"/>
      <c r="BK36444" s="138"/>
      <c r="BL36444" s="138"/>
      <c r="BM36444" s="138"/>
    </row>
    <row r="36445" spans="62:65" ht="13" thickBot="1">
      <c r="BJ36445" s="138"/>
      <c r="BK36445" s="138"/>
      <c r="BL36445" s="138"/>
      <c r="BM36445" s="138"/>
    </row>
    <row r="36446" spans="62:65" ht="13" thickBot="1">
      <c r="BJ36446" s="138"/>
      <c r="BK36446" s="138"/>
      <c r="BL36446" s="138"/>
      <c r="BM36446" s="138"/>
    </row>
    <row r="36447" spans="62:65" ht="13" thickBot="1">
      <c r="BJ36447" s="138"/>
      <c r="BK36447" s="138"/>
      <c r="BL36447" s="138"/>
      <c r="BM36447" s="138"/>
    </row>
    <row r="36448" spans="62:65" ht="13" thickBot="1">
      <c r="BJ36448" s="138"/>
      <c r="BK36448" s="138"/>
      <c r="BL36448" s="138"/>
      <c r="BM36448" s="138"/>
    </row>
    <row r="36449" spans="62:65" ht="13" thickBot="1">
      <c r="BJ36449" s="138"/>
      <c r="BK36449" s="138"/>
      <c r="BL36449" s="138"/>
      <c r="BM36449" s="138"/>
    </row>
    <row r="36450" spans="62:65" ht="13" thickBot="1">
      <c r="BJ36450" s="138"/>
      <c r="BK36450" s="138"/>
      <c r="BL36450" s="138"/>
      <c r="BM36450" s="138"/>
    </row>
    <row r="36451" spans="62:65" ht="13" thickBot="1">
      <c r="BJ36451" s="138"/>
      <c r="BK36451" s="138"/>
      <c r="BL36451" s="138"/>
      <c r="BM36451" s="138"/>
    </row>
    <row r="36452" spans="62:65" ht="13" thickBot="1">
      <c r="BJ36452" s="138"/>
      <c r="BK36452" s="138"/>
      <c r="BL36452" s="138"/>
      <c r="BM36452" s="138"/>
    </row>
    <row r="36453" spans="62:65" ht="13" thickBot="1">
      <c r="BJ36453" s="138"/>
      <c r="BK36453" s="138"/>
      <c r="BL36453" s="138"/>
      <c r="BM36453" s="138"/>
    </row>
    <row r="36454" spans="62:65" ht="13" thickBot="1">
      <c r="BJ36454" s="138"/>
      <c r="BK36454" s="138"/>
      <c r="BL36454" s="138"/>
      <c r="BM36454" s="138"/>
    </row>
    <row r="36455" spans="62:65" ht="13" thickBot="1">
      <c r="BJ36455" s="138"/>
      <c r="BK36455" s="138"/>
      <c r="BL36455" s="138"/>
      <c r="BM36455" s="138"/>
    </row>
    <row r="36456" spans="62:65" ht="13" thickBot="1">
      <c r="BJ36456" s="138"/>
      <c r="BK36456" s="138"/>
      <c r="BL36456" s="138"/>
      <c r="BM36456" s="138"/>
    </row>
    <row r="36457" spans="62:65" ht="13" thickBot="1">
      <c r="BJ36457" s="138"/>
      <c r="BK36457" s="138"/>
      <c r="BL36457" s="138"/>
      <c r="BM36457" s="138"/>
    </row>
    <row r="36458" spans="62:65" ht="13" thickBot="1">
      <c r="BJ36458" s="138"/>
      <c r="BK36458" s="138"/>
      <c r="BL36458" s="138"/>
      <c r="BM36458" s="138"/>
    </row>
    <row r="36459" spans="62:65" ht="13" thickBot="1">
      <c r="BJ36459" s="138"/>
      <c r="BK36459" s="138"/>
      <c r="BL36459" s="138"/>
      <c r="BM36459" s="138"/>
    </row>
    <row r="36460" spans="62:65" ht="13" thickBot="1">
      <c r="BJ36460" s="138"/>
      <c r="BK36460" s="138"/>
      <c r="BL36460" s="138"/>
      <c r="BM36460" s="138"/>
    </row>
    <row r="36461" spans="62:65" ht="13" thickBot="1">
      <c r="BJ36461" s="138"/>
      <c r="BK36461" s="138"/>
      <c r="BL36461" s="138"/>
      <c r="BM36461" s="138"/>
    </row>
    <row r="36462" spans="62:65" ht="13" thickBot="1">
      <c r="BJ36462" s="138"/>
      <c r="BK36462" s="138"/>
      <c r="BL36462" s="138"/>
      <c r="BM36462" s="138"/>
    </row>
    <row r="36463" spans="62:65" ht="13" thickBot="1">
      <c r="BJ36463" s="138"/>
      <c r="BK36463" s="138"/>
      <c r="BL36463" s="138"/>
      <c r="BM36463" s="138"/>
    </row>
    <row r="36464" spans="62:65" ht="13" thickBot="1">
      <c r="BJ36464" s="138"/>
      <c r="BK36464" s="138"/>
      <c r="BL36464" s="138"/>
      <c r="BM36464" s="138"/>
    </row>
    <row r="36465" spans="62:65" ht="13" thickBot="1">
      <c r="BJ36465" s="138"/>
      <c r="BK36465" s="138"/>
      <c r="BL36465" s="138"/>
      <c r="BM36465" s="138"/>
    </row>
    <row r="36466" spans="62:65" ht="13" thickBot="1">
      <c r="BJ36466" s="138"/>
      <c r="BK36466" s="138"/>
      <c r="BL36466" s="138"/>
      <c r="BM36466" s="138"/>
    </row>
    <row r="36467" spans="62:65" ht="13" thickBot="1">
      <c r="BJ36467" s="138"/>
      <c r="BK36467" s="138"/>
      <c r="BL36467" s="138"/>
      <c r="BM36467" s="138"/>
    </row>
    <row r="36468" spans="62:65" ht="13" thickBot="1">
      <c r="BJ36468" s="138"/>
      <c r="BK36468" s="138"/>
      <c r="BL36468" s="138"/>
      <c r="BM36468" s="138"/>
    </row>
    <row r="36469" spans="62:65" ht="13" thickBot="1">
      <c r="BJ36469" s="138"/>
      <c r="BK36469" s="138"/>
      <c r="BL36469" s="138"/>
      <c r="BM36469" s="138"/>
    </row>
    <row r="36470" spans="62:65" ht="13" thickBot="1">
      <c r="BJ36470" s="138"/>
      <c r="BK36470" s="138"/>
      <c r="BL36470" s="138"/>
      <c r="BM36470" s="138"/>
    </row>
    <row r="36471" spans="62:65" ht="13" thickBot="1">
      <c r="BJ36471" s="138"/>
      <c r="BK36471" s="138"/>
      <c r="BL36471" s="138"/>
      <c r="BM36471" s="138"/>
    </row>
    <row r="36472" spans="62:65" ht="13" thickBot="1">
      <c r="BJ36472" s="138"/>
      <c r="BK36472" s="138"/>
      <c r="BL36472" s="138"/>
      <c r="BM36472" s="138"/>
    </row>
    <row r="36473" spans="62:65" ht="13" thickBot="1">
      <c r="BJ36473" s="138"/>
      <c r="BK36473" s="138"/>
      <c r="BL36473" s="138"/>
      <c r="BM36473" s="138"/>
    </row>
    <row r="36474" spans="62:65" ht="13" thickBot="1">
      <c r="BJ36474" s="138"/>
      <c r="BK36474" s="138"/>
      <c r="BL36474" s="138"/>
      <c r="BM36474" s="138"/>
    </row>
    <row r="36475" spans="62:65" ht="13" thickBot="1">
      <c r="BJ36475" s="138"/>
      <c r="BK36475" s="138"/>
      <c r="BL36475" s="138"/>
      <c r="BM36475" s="138"/>
    </row>
    <row r="36476" spans="62:65" ht="13" thickBot="1">
      <c r="BJ36476" s="138"/>
      <c r="BK36476" s="138"/>
      <c r="BL36476" s="138"/>
      <c r="BM36476" s="138"/>
    </row>
    <row r="36477" spans="62:65" ht="13" thickBot="1">
      <c r="BJ36477" s="138"/>
      <c r="BK36477" s="138"/>
      <c r="BL36477" s="138"/>
      <c r="BM36477" s="138"/>
    </row>
    <row r="36478" spans="62:65" ht="13" thickBot="1">
      <c r="BJ36478" s="138"/>
      <c r="BK36478" s="138"/>
      <c r="BL36478" s="138"/>
      <c r="BM36478" s="138"/>
    </row>
    <row r="36479" spans="62:65" ht="13" thickBot="1">
      <c r="BJ36479" s="138"/>
      <c r="BK36479" s="138"/>
      <c r="BL36479" s="138"/>
      <c r="BM36479" s="138"/>
    </row>
    <row r="36480" spans="62:65" ht="13" thickBot="1">
      <c r="BJ36480" s="138"/>
      <c r="BK36480" s="138"/>
      <c r="BL36480" s="138"/>
      <c r="BM36480" s="138"/>
    </row>
    <row r="36481" spans="62:65" ht="13" thickBot="1">
      <c r="BJ36481" s="138"/>
      <c r="BK36481" s="138"/>
      <c r="BL36481" s="138"/>
      <c r="BM36481" s="138"/>
    </row>
    <row r="36482" spans="62:65" ht="13" thickBot="1">
      <c r="BJ36482" s="138"/>
      <c r="BK36482" s="138"/>
      <c r="BL36482" s="138"/>
      <c r="BM36482" s="138"/>
    </row>
    <row r="36483" spans="62:65" ht="13" thickBot="1">
      <c r="BJ36483" s="138"/>
      <c r="BK36483" s="138"/>
      <c r="BL36483" s="138"/>
      <c r="BM36483" s="138"/>
    </row>
    <row r="36484" spans="62:65" ht="13" thickBot="1">
      <c r="BJ36484" s="138"/>
      <c r="BK36484" s="138"/>
      <c r="BL36484" s="138"/>
      <c r="BM36484" s="138"/>
    </row>
    <row r="36485" spans="62:65" ht="13" thickBot="1">
      <c r="BJ36485" s="138"/>
      <c r="BK36485" s="138"/>
      <c r="BL36485" s="138"/>
      <c r="BM36485" s="138"/>
    </row>
    <row r="36486" spans="62:65" ht="13" thickBot="1">
      <c r="BJ36486" s="138"/>
      <c r="BK36486" s="138"/>
      <c r="BL36486" s="138"/>
      <c r="BM36486" s="138"/>
    </row>
    <row r="36487" spans="62:65" ht="13" thickBot="1">
      <c r="BJ36487" s="138"/>
      <c r="BK36487" s="138"/>
      <c r="BL36487" s="138"/>
      <c r="BM36487" s="138"/>
    </row>
    <row r="36488" spans="62:65" ht="13" thickBot="1">
      <c r="BJ36488" s="138"/>
      <c r="BK36488" s="138"/>
      <c r="BL36488" s="138"/>
      <c r="BM36488" s="138"/>
    </row>
    <row r="36489" spans="62:65" ht="13" thickBot="1">
      <c r="BJ36489" s="138"/>
      <c r="BK36489" s="138"/>
      <c r="BL36489" s="138"/>
      <c r="BM36489" s="138"/>
    </row>
    <row r="36490" spans="62:65" ht="13" thickBot="1">
      <c r="BJ36490" s="138"/>
      <c r="BK36490" s="138"/>
      <c r="BL36490" s="138"/>
      <c r="BM36490" s="138"/>
    </row>
    <row r="36491" spans="62:65" ht="13" thickBot="1">
      <c r="BJ36491" s="138"/>
      <c r="BK36491" s="138"/>
      <c r="BL36491" s="138"/>
      <c r="BM36491" s="138"/>
    </row>
    <row r="36492" spans="62:65" ht="13" thickBot="1">
      <c r="BJ36492" s="138"/>
      <c r="BK36492" s="138"/>
      <c r="BL36492" s="138"/>
      <c r="BM36492" s="138"/>
    </row>
    <row r="36493" spans="62:65" ht="13" thickBot="1">
      <c r="BJ36493" s="138"/>
      <c r="BK36493" s="138"/>
      <c r="BL36493" s="138"/>
      <c r="BM36493" s="138"/>
    </row>
    <row r="36494" spans="62:65" ht="13" thickBot="1">
      <c r="BJ36494" s="138"/>
      <c r="BK36494" s="138"/>
      <c r="BL36494" s="138"/>
      <c r="BM36494" s="138"/>
    </row>
    <row r="36495" spans="62:65" ht="13" thickBot="1">
      <c r="BJ36495" s="138"/>
      <c r="BK36495" s="138"/>
      <c r="BL36495" s="138"/>
      <c r="BM36495" s="138"/>
    </row>
    <row r="36496" spans="62:65" ht="13" thickBot="1">
      <c r="BJ36496" s="138"/>
      <c r="BK36496" s="138"/>
      <c r="BL36496" s="138"/>
      <c r="BM36496" s="138"/>
    </row>
    <row r="36497" spans="62:65" ht="13" thickBot="1">
      <c r="BJ36497" s="138"/>
      <c r="BK36497" s="138"/>
      <c r="BL36497" s="138"/>
      <c r="BM36497" s="138"/>
    </row>
    <row r="36498" spans="62:65" ht="13" thickBot="1">
      <c r="BJ36498" s="138"/>
      <c r="BK36498" s="138"/>
      <c r="BL36498" s="138"/>
      <c r="BM36498" s="138"/>
    </row>
    <row r="36499" spans="62:65" ht="13" thickBot="1">
      <c r="BJ36499" s="138"/>
      <c r="BK36499" s="138"/>
      <c r="BL36499" s="138"/>
      <c r="BM36499" s="138"/>
    </row>
    <row r="36500" spans="62:65" ht="13" thickBot="1">
      <c r="BJ36500" s="138"/>
      <c r="BK36500" s="138"/>
      <c r="BL36500" s="138"/>
      <c r="BM36500" s="138"/>
    </row>
    <row r="36501" spans="62:65" ht="13" thickBot="1">
      <c r="BJ36501" s="138"/>
      <c r="BK36501" s="138"/>
      <c r="BL36501" s="138"/>
      <c r="BM36501" s="138"/>
    </row>
    <row r="36502" spans="62:65" ht="13" thickBot="1">
      <c r="BJ36502" s="138"/>
      <c r="BK36502" s="138"/>
      <c r="BL36502" s="138"/>
      <c r="BM36502" s="138"/>
    </row>
    <row r="36503" spans="62:65" ht="13" thickBot="1">
      <c r="BJ36503" s="138"/>
      <c r="BK36503" s="138"/>
      <c r="BL36503" s="138"/>
      <c r="BM36503" s="138"/>
    </row>
    <row r="36504" spans="62:65" ht="13" thickBot="1">
      <c r="BJ36504" s="138"/>
      <c r="BK36504" s="138"/>
      <c r="BL36504" s="138"/>
      <c r="BM36504" s="138"/>
    </row>
    <row r="36505" spans="62:65" ht="13" thickBot="1">
      <c r="BJ36505" s="138"/>
      <c r="BK36505" s="138"/>
      <c r="BL36505" s="138"/>
      <c r="BM36505" s="138"/>
    </row>
    <row r="36506" spans="62:65" ht="13" thickBot="1">
      <c r="BJ36506" s="138"/>
      <c r="BK36506" s="138"/>
      <c r="BL36506" s="138"/>
      <c r="BM36506" s="138"/>
    </row>
    <row r="36507" spans="62:65" ht="13" thickBot="1">
      <c r="BJ36507" s="138"/>
      <c r="BK36507" s="138"/>
      <c r="BL36507" s="138"/>
      <c r="BM36507" s="138"/>
    </row>
    <row r="36508" spans="62:65" ht="13" thickBot="1">
      <c r="BJ36508" s="138"/>
      <c r="BK36508" s="138"/>
      <c r="BL36508" s="138"/>
      <c r="BM36508" s="138"/>
    </row>
    <row r="36509" spans="62:65" ht="13" thickBot="1">
      <c r="BJ36509" s="138"/>
      <c r="BK36509" s="138"/>
      <c r="BL36509" s="138"/>
      <c r="BM36509" s="138"/>
    </row>
    <row r="36510" spans="62:65" ht="13" thickBot="1">
      <c r="BJ36510" s="138"/>
      <c r="BK36510" s="138"/>
      <c r="BL36510" s="138"/>
      <c r="BM36510" s="138"/>
    </row>
    <row r="36511" spans="62:65" ht="13" thickBot="1">
      <c r="BJ36511" s="138"/>
      <c r="BK36511" s="138"/>
      <c r="BL36511" s="138"/>
      <c r="BM36511" s="138"/>
    </row>
    <row r="36512" spans="62:65" ht="13" thickBot="1">
      <c r="BJ36512" s="138"/>
      <c r="BK36512" s="138"/>
      <c r="BL36512" s="138"/>
      <c r="BM36512" s="138"/>
    </row>
    <row r="36513" spans="62:65" ht="13" thickBot="1">
      <c r="BJ36513" s="138"/>
      <c r="BK36513" s="138"/>
      <c r="BL36513" s="138"/>
      <c r="BM36513" s="138"/>
    </row>
    <row r="36514" spans="62:65" ht="13" thickBot="1">
      <c r="BJ36514" s="138"/>
      <c r="BK36514" s="138"/>
      <c r="BL36514" s="138"/>
      <c r="BM36514" s="138"/>
    </row>
    <row r="36515" spans="62:65" ht="13" thickBot="1">
      <c r="BJ36515" s="138"/>
      <c r="BK36515" s="138"/>
      <c r="BL36515" s="138"/>
      <c r="BM36515" s="138"/>
    </row>
    <row r="36516" spans="62:65" ht="13" thickBot="1">
      <c r="BJ36516" s="138"/>
      <c r="BK36516" s="138"/>
      <c r="BL36516" s="138"/>
      <c r="BM36516" s="138"/>
    </row>
    <row r="36517" spans="62:65" ht="13" thickBot="1">
      <c r="BJ36517" s="138"/>
      <c r="BK36517" s="138"/>
      <c r="BL36517" s="138"/>
      <c r="BM36517" s="138"/>
    </row>
    <row r="36518" spans="62:65" ht="13" thickBot="1">
      <c r="BJ36518" s="138"/>
      <c r="BK36518" s="138"/>
      <c r="BL36518" s="138"/>
      <c r="BM36518" s="138"/>
    </row>
    <row r="36519" spans="62:65" ht="13" thickBot="1">
      <c r="BJ36519" s="138"/>
      <c r="BK36519" s="138"/>
      <c r="BL36519" s="138"/>
      <c r="BM36519" s="138"/>
    </row>
    <row r="36520" spans="62:65" ht="13" thickBot="1">
      <c r="BJ36520" s="138"/>
      <c r="BK36520" s="138"/>
      <c r="BL36520" s="138"/>
      <c r="BM36520" s="138"/>
    </row>
    <row r="36521" spans="62:65" ht="13" thickBot="1">
      <c r="BJ36521" s="138"/>
      <c r="BK36521" s="138"/>
      <c r="BL36521" s="138"/>
      <c r="BM36521" s="138"/>
    </row>
    <row r="36522" spans="62:65" ht="13" thickBot="1">
      <c r="BJ36522" s="138"/>
      <c r="BK36522" s="138"/>
      <c r="BL36522" s="138"/>
      <c r="BM36522" s="138"/>
    </row>
    <row r="36523" spans="62:65" ht="13" thickBot="1">
      <c r="BJ36523" s="138"/>
      <c r="BK36523" s="138"/>
      <c r="BL36523" s="138"/>
      <c r="BM36523" s="138"/>
    </row>
    <row r="36524" spans="62:65" ht="13" thickBot="1">
      <c r="BJ36524" s="138"/>
      <c r="BK36524" s="138"/>
      <c r="BL36524" s="138"/>
      <c r="BM36524" s="138"/>
    </row>
    <row r="36525" spans="62:65" ht="13" thickBot="1">
      <c r="BJ36525" s="138"/>
      <c r="BK36525" s="138"/>
      <c r="BL36525" s="138"/>
      <c r="BM36525" s="138"/>
    </row>
    <row r="36526" spans="62:65" ht="13" thickBot="1">
      <c r="BJ36526" s="138"/>
      <c r="BK36526" s="138"/>
      <c r="BL36526" s="138"/>
      <c r="BM36526" s="138"/>
    </row>
    <row r="36527" spans="62:65" ht="13" thickBot="1">
      <c r="BJ36527" s="138"/>
      <c r="BK36527" s="138"/>
      <c r="BL36527" s="138"/>
      <c r="BM36527" s="138"/>
    </row>
    <row r="36528" spans="62:65" ht="13" thickBot="1">
      <c r="BJ36528" s="138"/>
      <c r="BK36528" s="138"/>
      <c r="BL36528" s="138"/>
      <c r="BM36528" s="138"/>
    </row>
    <row r="36529" spans="62:65" ht="13" thickBot="1">
      <c r="BJ36529" s="138"/>
      <c r="BK36529" s="138"/>
      <c r="BL36529" s="138"/>
      <c r="BM36529" s="138"/>
    </row>
    <row r="36530" spans="62:65" ht="13" thickBot="1">
      <c r="BJ36530" s="138"/>
      <c r="BK36530" s="138"/>
      <c r="BL36530" s="138"/>
      <c r="BM36530" s="138"/>
    </row>
    <row r="36531" spans="62:65" ht="13" thickBot="1">
      <c r="BJ36531" s="138"/>
      <c r="BK36531" s="138"/>
      <c r="BL36531" s="138"/>
      <c r="BM36531" s="138"/>
    </row>
    <row r="36532" spans="62:65" ht="13" thickBot="1">
      <c r="BJ36532" s="138"/>
      <c r="BK36532" s="138"/>
      <c r="BL36532" s="138"/>
      <c r="BM36532" s="138"/>
    </row>
    <row r="36533" spans="62:65" ht="13" thickBot="1">
      <c r="BJ36533" s="138"/>
      <c r="BK36533" s="138"/>
      <c r="BL36533" s="138"/>
      <c r="BM36533" s="138"/>
    </row>
    <row r="36534" spans="62:65" ht="13" thickBot="1">
      <c r="BJ36534" s="138"/>
      <c r="BK36534" s="138"/>
      <c r="BL36534" s="138"/>
      <c r="BM36534" s="138"/>
    </row>
    <row r="36535" spans="62:65" ht="13" thickBot="1">
      <c r="BJ36535" s="138"/>
      <c r="BK36535" s="138"/>
      <c r="BL36535" s="138"/>
      <c r="BM36535" s="138"/>
    </row>
    <row r="36536" spans="62:65" ht="13" thickBot="1">
      <c r="BJ36536" s="138"/>
      <c r="BK36536" s="138"/>
      <c r="BL36536" s="138"/>
      <c r="BM36536" s="138"/>
    </row>
    <row r="36537" spans="62:65" ht="13" thickBot="1">
      <c r="BJ36537" s="138"/>
      <c r="BK36537" s="138"/>
      <c r="BL36537" s="138"/>
      <c r="BM36537" s="138"/>
    </row>
    <row r="36538" spans="62:65" ht="13" thickBot="1">
      <c r="BJ36538" s="138"/>
      <c r="BK36538" s="138"/>
      <c r="BL36538" s="138"/>
      <c r="BM36538" s="138"/>
    </row>
    <row r="36539" spans="62:65" ht="13" thickBot="1">
      <c r="BJ36539" s="138"/>
      <c r="BK36539" s="138"/>
      <c r="BL36539" s="138"/>
      <c r="BM36539" s="138"/>
    </row>
    <row r="36540" spans="62:65" ht="13" thickBot="1">
      <c r="BJ36540" s="138"/>
      <c r="BK36540" s="138"/>
      <c r="BL36540" s="138"/>
      <c r="BM36540" s="138"/>
    </row>
    <row r="36541" spans="62:65" ht="13" thickBot="1">
      <c r="BJ36541" s="138"/>
      <c r="BK36541" s="138"/>
      <c r="BL36541" s="138"/>
      <c r="BM36541" s="138"/>
    </row>
    <row r="36542" spans="62:65" ht="13" thickBot="1">
      <c r="BJ36542" s="138"/>
      <c r="BK36542" s="138"/>
      <c r="BL36542" s="138"/>
      <c r="BM36542" s="138"/>
    </row>
    <row r="36543" spans="62:65" ht="13" thickBot="1">
      <c r="BJ36543" s="138"/>
      <c r="BK36543" s="138"/>
      <c r="BL36543" s="138"/>
      <c r="BM36543" s="138"/>
    </row>
    <row r="36544" spans="62:65" ht="13" thickBot="1">
      <c r="BJ36544" s="138"/>
      <c r="BK36544" s="138"/>
      <c r="BL36544" s="138"/>
      <c r="BM36544" s="138"/>
    </row>
    <row r="36545" spans="62:65" ht="13" thickBot="1">
      <c r="BJ36545" s="138"/>
      <c r="BK36545" s="138"/>
      <c r="BL36545" s="138"/>
      <c r="BM36545" s="138"/>
    </row>
    <row r="36546" spans="62:65" ht="13" thickBot="1">
      <c r="BJ36546" s="138"/>
      <c r="BK36546" s="138"/>
      <c r="BL36546" s="138"/>
      <c r="BM36546" s="138"/>
    </row>
    <row r="36547" spans="62:65" ht="13" thickBot="1">
      <c r="BJ36547" s="138"/>
      <c r="BK36547" s="138"/>
      <c r="BL36547" s="138"/>
      <c r="BM36547" s="138"/>
    </row>
    <row r="36548" spans="62:65" ht="13" thickBot="1">
      <c r="BJ36548" s="138"/>
      <c r="BK36548" s="138"/>
      <c r="BL36548" s="138"/>
      <c r="BM36548" s="138"/>
    </row>
    <row r="36549" spans="62:65" ht="13" thickBot="1">
      <c r="BJ36549" s="138"/>
      <c r="BK36549" s="138"/>
      <c r="BL36549" s="138"/>
      <c r="BM36549" s="138"/>
    </row>
    <row r="36550" spans="62:65" ht="13" thickBot="1">
      <c r="BJ36550" s="138"/>
      <c r="BK36550" s="138"/>
      <c r="BL36550" s="138"/>
      <c r="BM36550" s="138"/>
    </row>
    <row r="36551" spans="62:65" ht="13" thickBot="1">
      <c r="BJ36551" s="138"/>
      <c r="BK36551" s="138"/>
      <c r="BL36551" s="138"/>
      <c r="BM36551" s="138"/>
    </row>
    <row r="36552" spans="62:65" ht="13" thickBot="1">
      <c r="BJ36552" s="138"/>
      <c r="BK36552" s="138"/>
      <c r="BL36552" s="138"/>
      <c r="BM36552" s="138"/>
    </row>
    <row r="36553" spans="62:65" ht="13" thickBot="1">
      <c r="BJ36553" s="138"/>
      <c r="BK36553" s="138"/>
      <c r="BL36553" s="138"/>
      <c r="BM36553" s="138"/>
    </row>
    <row r="36554" spans="62:65" ht="13" thickBot="1">
      <c r="BJ36554" s="138"/>
      <c r="BK36554" s="138"/>
      <c r="BL36554" s="138"/>
      <c r="BM36554" s="138"/>
    </row>
    <row r="36555" spans="62:65" ht="13" thickBot="1">
      <c r="BJ36555" s="138"/>
      <c r="BK36555" s="138"/>
      <c r="BL36555" s="138"/>
      <c r="BM36555" s="138"/>
    </row>
    <row r="36556" spans="62:65" ht="13" thickBot="1">
      <c r="BJ36556" s="138"/>
      <c r="BK36556" s="138"/>
      <c r="BL36556" s="138"/>
      <c r="BM36556" s="138"/>
    </row>
    <row r="36557" spans="62:65" ht="13" thickBot="1">
      <c r="BJ36557" s="138"/>
      <c r="BK36557" s="138"/>
      <c r="BL36557" s="138"/>
      <c r="BM36557" s="138"/>
    </row>
    <row r="36558" spans="62:65" ht="13" thickBot="1">
      <c r="BJ36558" s="138"/>
      <c r="BK36558" s="138"/>
      <c r="BL36558" s="138"/>
      <c r="BM36558" s="138"/>
    </row>
    <row r="36559" spans="62:65" ht="13" thickBot="1">
      <c r="BJ36559" s="138"/>
      <c r="BK36559" s="138"/>
      <c r="BL36559" s="138"/>
      <c r="BM36559" s="138"/>
    </row>
    <row r="36560" spans="62:65" ht="13" thickBot="1">
      <c r="BJ36560" s="138"/>
      <c r="BK36560" s="138"/>
      <c r="BL36560" s="138"/>
      <c r="BM36560" s="138"/>
    </row>
    <row r="36561" spans="62:65" ht="13" thickBot="1">
      <c r="BJ36561" s="138"/>
      <c r="BK36561" s="138"/>
      <c r="BL36561" s="138"/>
      <c r="BM36561" s="138"/>
    </row>
    <row r="36562" spans="62:65" ht="13" thickBot="1">
      <c r="BJ36562" s="138"/>
      <c r="BK36562" s="138"/>
      <c r="BL36562" s="138"/>
      <c r="BM36562" s="138"/>
    </row>
    <row r="36563" spans="62:65" ht="13" thickBot="1">
      <c r="BJ36563" s="138"/>
      <c r="BK36563" s="138"/>
      <c r="BL36563" s="138"/>
      <c r="BM36563" s="138"/>
    </row>
    <row r="36564" spans="62:65" ht="13" thickBot="1">
      <c r="BJ36564" s="138"/>
      <c r="BK36564" s="138"/>
      <c r="BL36564" s="138"/>
      <c r="BM36564" s="138"/>
    </row>
    <row r="36565" spans="62:65" ht="13" thickBot="1">
      <c r="BJ36565" s="138"/>
      <c r="BK36565" s="138"/>
      <c r="BL36565" s="138"/>
      <c r="BM36565" s="138"/>
    </row>
    <row r="36566" spans="62:65" ht="13" thickBot="1">
      <c r="BJ36566" s="138"/>
      <c r="BK36566" s="138"/>
      <c r="BL36566" s="138"/>
      <c r="BM36566" s="138"/>
    </row>
    <row r="36567" spans="62:65" ht="13" thickBot="1">
      <c r="BJ36567" s="138"/>
      <c r="BK36567" s="138"/>
      <c r="BL36567" s="138"/>
      <c r="BM36567" s="138"/>
    </row>
    <row r="36568" spans="62:65" ht="13" thickBot="1">
      <c r="BJ36568" s="138"/>
      <c r="BK36568" s="138"/>
      <c r="BL36568" s="138"/>
      <c r="BM36568" s="138"/>
    </row>
    <row r="36569" spans="62:65" ht="13" thickBot="1">
      <c r="BJ36569" s="138"/>
      <c r="BK36569" s="138"/>
      <c r="BL36569" s="138"/>
      <c r="BM36569" s="138"/>
    </row>
    <row r="36570" spans="62:65" ht="13" thickBot="1">
      <c r="BJ36570" s="138"/>
      <c r="BK36570" s="138"/>
      <c r="BL36570" s="138"/>
      <c r="BM36570" s="138"/>
    </row>
    <row r="36571" spans="62:65" ht="13" thickBot="1">
      <c r="BJ36571" s="138"/>
      <c r="BK36571" s="138"/>
      <c r="BL36571" s="138"/>
      <c r="BM36571" s="138"/>
    </row>
    <row r="36572" spans="62:65" ht="13" thickBot="1">
      <c r="BJ36572" s="138"/>
      <c r="BK36572" s="138"/>
      <c r="BL36572" s="138"/>
      <c r="BM36572" s="138"/>
    </row>
    <row r="36573" spans="62:65" ht="13" thickBot="1">
      <c r="BJ36573" s="138"/>
      <c r="BK36573" s="138"/>
      <c r="BL36573" s="138"/>
      <c r="BM36573" s="138"/>
    </row>
    <row r="36574" spans="62:65" ht="13" thickBot="1">
      <c r="BJ36574" s="138"/>
      <c r="BK36574" s="138"/>
      <c r="BL36574" s="138"/>
      <c r="BM36574" s="138"/>
    </row>
    <row r="36575" spans="62:65" ht="13" thickBot="1">
      <c r="BJ36575" s="138"/>
      <c r="BK36575" s="138"/>
      <c r="BL36575" s="138"/>
      <c r="BM36575" s="138"/>
    </row>
    <row r="36576" spans="62:65" ht="13" thickBot="1">
      <c r="BJ36576" s="138"/>
      <c r="BK36576" s="138"/>
      <c r="BL36576" s="138"/>
      <c r="BM36576" s="138"/>
    </row>
    <row r="36577" spans="62:65" ht="13" thickBot="1">
      <c r="BJ36577" s="138"/>
      <c r="BK36577" s="138"/>
      <c r="BL36577" s="138"/>
      <c r="BM36577" s="138"/>
    </row>
    <row r="36578" spans="62:65" ht="13" thickBot="1">
      <c r="BJ36578" s="138"/>
      <c r="BK36578" s="138"/>
      <c r="BL36578" s="138"/>
      <c r="BM36578" s="138"/>
    </row>
    <row r="36579" spans="62:65" ht="13" thickBot="1">
      <c r="BJ36579" s="138"/>
      <c r="BK36579" s="138"/>
      <c r="BL36579" s="138"/>
      <c r="BM36579" s="138"/>
    </row>
    <row r="36580" spans="62:65" ht="13" thickBot="1">
      <c r="BJ36580" s="138"/>
      <c r="BK36580" s="138"/>
      <c r="BL36580" s="138"/>
      <c r="BM36580" s="138"/>
    </row>
    <row r="36581" spans="62:65" ht="13" thickBot="1">
      <c r="BJ36581" s="138"/>
      <c r="BK36581" s="138"/>
      <c r="BL36581" s="138"/>
      <c r="BM36581" s="138"/>
    </row>
    <row r="36582" spans="62:65" ht="13" thickBot="1">
      <c r="BJ36582" s="138"/>
      <c r="BK36582" s="138"/>
      <c r="BL36582" s="138"/>
      <c r="BM36582" s="138"/>
    </row>
    <row r="36583" spans="62:65" ht="13" thickBot="1">
      <c r="BJ36583" s="138"/>
      <c r="BK36583" s="138"/>
      <c r="BL36583" s="138"/>
      <c r="BM36583" s="138"/>
    </row>
    <row r="36584" spans="62:65" ht="13" thickBot="1">
      <c r="BJ36584" s="138"/>
      <c r="BK36584" s="138"/>
      <c r="BL36584" s="138"/>
      <c r="BM36584" s="138"/>
    </row>
    <row r="36585" spans="62:65" ht="13" thickBot="1">
      <c r="BJ36585" s="138"/>
      <c r="BK36585" s="138"/>
      <c r="BL36585" s="138"/>
      <c r="BM36585" s="138"/>
    </row>
    <row r="36586" spans="62:65" ht="13" thickBot="1">
      <c r="BJ36586" s="138"/>
      <c r="BK36586" s="138"/>
      <c r="BL36586" s="138"/>
      <c r="BM36586" s="138"/>
    </row>
    <row r="36587" spans="62:65" ht="13" thickBot="1">
      <c r="BJ36587" s="138"/>
      <c r="BK36587" s="138"/>
      <c r="BL36587" s="138"/>
      <c r="BM36587" s="138"/>
    </row>
    <row r="36588" spans="62:65" ht="13" thickBot="1">
      <c r="BJ36588" s="138"/>
      <c r="BK36588" s="138"/>
      <c r="BL36588" s="138"/>
      <c r="BM36588" s="138"/>
    </row>
    <row r="36589" spans="62:65" ht="13" thickBot="1">
      <c r="BJ36589" s="138"/>
      <c r="BK36589" s="138"/>
      <c r="BL36589" s="138"/>
      <c r="BM36589" s="138"/>
    </row>
    <row r="36590" spans="62:65" ht="13" thickBot="1">
      <c r="BJ36590" s="138"/>
      <c r="BK36590" s="138"/>
      <c r="BL36590" s="138"/>
      <c r="BM36590" s="138"/>
    </row>
    <row r="36591" spans="62:65" ht="13" thickBot="1">
      <c r="BJ36591" s="138"/>
      <c r="BK36591" s="138"/>
      <c r="BL36591" s="138"/>
      <c r="BM36591" s="138"/>
    </row>
    <row r="36592" spans="62:65" ht="13" thickBot="1">
      <c r="BJ36592" s="138"/>
      <c r="BK36592" s="138"/>
      <c r="BL36592" s="138"/>
      <c r="BM36592" s="138"/>
    </row>
    <row r="36593" spans="62:65" ht="13" thickBot="1">
      <c r="BJ36593" s="138"/>
      <c r="BK36593" s="138"/>
      <c r="BL36593" s="138"/>
      <c r="BM36593" s="138"/>
    </row>
    <row r="36594" spans="62:65" ht="13" thickBot="1">
      <c r="BJ36594" s="138"/>
      <c r="BK36594" s="138"/>
      <c r="BL36594" s="138"/>
      <c r="BM36594" s="138"/>
    </row>
    <row r="36595" spans="62:65" ht="13" thickBot="1">
      <c r="BJ36595" s="138"/>
      <c r="BK36595" s="138"/>
      <c r="BL36595" s="138"/>
      <c r="BM36595" s="138"/>
    </row>
    <row r="36596" spans="62:65" ht="13" thickBot="1">
      <c r="BJ36596" s="138"/>
      <c r="BK36596" s="138"/>
      <c r="BL36596" s="138"/>
      <c r="BM36596" s="138"/>
    </row>
    <row r="36597" spans="62:65" ht="13" thickBot="1">
      <c r="BJ36597" s="138"/>
      <c r="BK36597" s="138"/>
      <c r="BL36597" s="138"/>
      <c r="BM36597" s="138"/>
    </row>
    <row r="36598" spans="62:65" ht="13" thickBot="1">
      <c r="BJ36598" s="138"/>
      <c r="BK36598" s="138"/>
      <c r="BL36598" s="138"/>
      <c r="BM36598" s="138"/>
    </row>
    <row r="36599" spans="62:65" ht="13" thickBot="1">
      <c r="BJ36599" s="138"/>
      <c r="BK36599" s="138"/>
      <c r="BL36599" s="138"/>
      <c r="BM36599" s="138"/>
    </row>
    <row r="36600" spans="62:65" ht="13" thickBot="1">
      <c r="BJ36600" s="138"/>
      <c r="BK36600" s="138"/>
      <c r="BL36600" s="138"/>
      <c r="BM36600" s="138"/>
    </row>
    <row r="36601" spans="62:65" ht="13" thickBot="1">
      <c r="BJ36601" s="138"/>
      <c r="BK36601" s="138"/>
      <c r="BL36601" s="138"/>
      <c r="BM36601" s="138"/>
    </row>
    <row r="36602" spans="62:65" ht="13" thickBot="1">
      <c r="BJ36602" s="138"/>
      <c r="BK36602" s="138"/>
      <c r="BL36602" s="138"/>
      <c r="BM36602" s="138"/>
    </row>
    <row r="36603" spans="62:65" ht="13" thickBot="1">
      <c r="BJ36603" s="138"/>
      <c r="BK36603" s="138"/>
      <c r="BL36603" s="138"/>
      <c r="BM36603" s="138"/>
    </row>
    <row r="36604" spans="62:65" ht="13" thickBot="1">
      <c r="BJ36604" s="138"/>
      <c r="BK36604" s="138"/>
      <c r="BL36604" s="138"/>
      <c r="BM36604" s="138"/>
    </row>
    <row r="36605" spans="62:65" ht="13" thickBot="1">
      <c r="BJ36605" s="138"/>
      <c r="BK36605" s="138"/>
      <c r="BL36605" s="138"/>
      <c r="BM36605" s="138"/>
    </row>
    <row r="36606" spans="62:65" ht="13" thickBot="1">
      <c r="BJ36606" s="138"/>
      <c r="BK36606" s="138"/>
      <c r="BL36606" s="138"/>
      <c r="BM36606" s="138"/>
    </row>
    <row r="36607" spans="62:65" ht="13" thickBot="1">
      <c r="BJ36607" s="138"/>
      <c r="BK36607" s="138"/>
      <c r="BL36607" s="138"/>
      <c r="BM36607" s="138"/>
    </row>
    <row r="36608" spans="62:65" ht="13" thickBot="1">
      <c r="BJ36608" s="138"/>
      <c r="BK36608" s="138"/>
      <c r="BL36608" s="138"/>
      <c r="BM36608" s="138"/>
    </row>
    <row r="36609" spans="62:65" ht="13" thickBot="1">
      <c r="BJ36609" s="138"/>
      <c r="BK36609" s="138"/>
      <c r="BL36609" s="138"/>
      <c r="BM36609" s="138"/>
    </row>
    <row r="36610" spans="62:65" ht="13" thickBot="1">
      <c r="BJ36610" s="138"/>
      <c r="BK36610" s="138"/>
      <c r="BL36610" s="138"/>
      <c r="BM36610" s="138"/>
    </row>
    <row r="36611" spans="62:65" ht="13" thickBot="1">
      <c r="BJ36611" s="138"/>
      <c r="BK36611" s="138"/>
      <c r="BL36611" s="138"/>
      <c r="BM36611" s="138"/>
    </row>
    <row r="36612" spans="62:65" ht="13" thickBot="1">
      <c r="BJ36612" s="138"/>
      <c r="BK36612" s="138"/>
      <c r="BL36612" s="138"/>
      <c r="BM36612" s="138"/>
    </row>
    <row r="36613" spans="62:65" ht="13" thickBot="1">
      <c r="BJ36613" s="138"/>
      <c r="BK36613" s="138"/>
      <c r="BL36613" s="138"/>
      <c r="BM36613" s="138"/>
    </row>
    <row r="36614" spans="62:65" ht="13" thickBot="1">
      <c r="BJ36614" s="138"/>
      <c r="BK36614" s="138"/>
      <c r="BL36614" s="138"/>
      <c r="BM36614" s="138"/>
    </row>
    <row r="36615" spans="62:65" ht="13" thickBot="1">
      <c r="BJ36615" s="138"/>
      <c r="BK36615" s="138"/>
      <c r="BL36615" s="138"/>
      <c r="BM36615" s="138"/>
    </row>
    <row r="36616" spans="62:65" ht="13" thickBot="1">
      <c r="BJ36616" s="138"/>
      <c r="BK36616" s="138"/>
      <c r="BL36616" s="138"/>
      <c r="BM36616" s="138"/>
    </row>
    <row r="36617" spans="62:65" ht="13" thickBot="1">
      <c r="BJ36617" s="138"/>
      <c r="BK36617" s="138"/>
      <c r="BL36617" s="138"/>
      <c r="BM36617" s="138"/>
    </row>
    <row r="36618" spans="62:65" ht="13" thickBot="1">
      <c r="BJ36618" s="138"/>
      <c r="BK36618" s="138"/>
      <c r="BL36618" s="138"/>
      <c r="BM36618" s="138"/>
    </row>
    <row r="36619" spans="62:65" ht="13" thickBot="1">
      <c r="BJ36619" s="138"/>
      <c r="BK36619" s="138"/>
      <c r="BL36619" s="138"/>
      <c r="BM36619" s="138"/>
    </row>
    <row r="36620" spans="62:65" ht="13" thickBot="1">
      <c r="BJ36620" s="138"/>
      <c r="BK36620" s="138"/>
      <c r="BL36620" s="138"/>
      <c r="BM36620" s="138"/>
    </row>
    <row r="36621" spans="62:65" ht="13" thickBot="1">
      <c r="BJ36621" s="138"/>
      <c r="BK36621" s="138"/>
      <c r="BL36621" s="138"/>
      <c r="BM36621" s="138"/>
    </row>
    <row r="36622" spans="62:65" ht="13" thickBot="1">
      <c r="BJ36622" s="138"/>
      <c r="BK36622" s="138"/>
      <c r="BL36622" s="138"/>
      <c r="BM36622" s="138"/>
    </row>
    <row r="36623" spans="62:65" ht="13" thickBot="1">
      <c r="BJ36623" s="138"/>
      <c r="BK36623" s="138"/>
      <c r="BL36623" s="138"/>
      <c r="BM36623" s="138"/>
    </row>
    <row r="36624" spans="62:65" ht="13" thickBot="1">
      <c r="BJ36624" s="138"/>
      <c r="BK36624" s="138"/>
      <c r="BL36624" s="138"/>
      <c r="BM36624" s="138"/>
    </row>
    <row r="36625" spans="62:65" ht="13" thickBot="1">
      <c r="BJ36625" s="138"/>
      <c r="BK36625" s="138"/>
      <c r="BL36625" s="138"/>
      <c r="BM36625" s="138"/>
    </row>
    <row r="36626" spans="62:65" ht="13" thickBot="1">
      <c r="BJ36626" s="138"/>
      <c r="BK36626" s="138"/>
      <c r="BL36626" s="138"/>
      <c r="BM36626" s="138"/>
    </row>
    <row r="36627" spans="62:65" ht="13" thickBot="1">
      <c r="BJ36627" s="138"/>
      <c r="BK36627" s="138"/>
      <c r="BL36627" s="138"/>
      <c r="BM36627" s="138"/>
    </row>
    <row r="36628" spans="62:65" ht="13" thickBot="1">
      <c r="BJ36628" s="138"/>
      <c r="BK36628" s="138"/>
      <c r="BL36628" s="138"/>
      <c r="BM36628" s="138"/>
    </row>
    <row r="36629" spans="62:65" ht="13" thickBot="1">
      <c r="BJ36629" s="138"/>
      <c r="BK36629" s="138"/>
      <c r="BL36629" s="138"/>
      <c r="BM36629" s="138"/>
    </row>
    <row r="36630" spans="62:65" ht="13" thickBot="1">
      <c r="BJ36630" s="138"/>
      <c r="BK36630" s="138"/>
      <c r="BL36630" s="138"/>
      <c r="BM36630" s="138"/>
    </row>
    <row r="36631" spans="62:65" ht="13" thickBot="1">
      <c r="BJ36631" s="138"/>
      <c r="BK36631" s="138"/>
      <c r="BL36631" s="138"/>
      <c r="BM36631" s="138"/>
    </row>
    <row r="36632" spans="62:65" ht="13" thickBot="1">
      <c r="BJ36632" s="138"/>
      <c r="BK36632" s="138"/>
      <c r="BL36632" s="138"/>
      <c r="BM36632" s="138"/>
    </row>
    <row r="36633" spans="62:65" ht="13" thickBot="1">
      <c r="BJ36633" s="138"/>
      <c r="BK36633" s="138"/>
      <c r="BL36633" s="138"/>
      <c r="BM36633" s="138"/>
    </row>
    <row r="36634" spans="62:65" ht="13" thickBot="1">
      <c r="BJ36634" s="138"/>
      <c r="BK36634" s="138"/>
      <c r="BL36634" s="138"/>
      <c r="BM36634" s="138"/>
    </row>
    <row r="36635" spans="62:65" ht="13" thickBot="1">
      <c r="BJ36635" s="138"/>
      <c r="BK36635" s="138"/>
      <c r="BL36635" s="138"/>
      <c r="BM36635" s="138"/>
    </row>
    <row r="36636" spans="62:65" ht="13" thickBot="1">
      <c r="BJ36636" s="138"/>
      <c r="BK36636" s="138"/>
      <c r="BL36636" s="138"/>
      <c r="BM36636" s="138"/>
    </row>
    <row r="36637" spans="62:65" ht="13" thickBot="1">
      <c r="BJ36637" s="138"/>
      <c r="BK36637" s="138"/>
      <c r="BL36637" s="138"/>
      <c r="BM36637" s="138"/>
    </row>
    <row r="36638" spans="62:65" ht="13" thickBot="1">
      <c r="BJ36638" s="138"/>
      <c r="BK36638" s="138"/>
      <c r="BL36638" s="138"/>
      <c r="BM36638" s="138"/>
    </row>
    <row r="36639" spans="62:65" ht="13" thickBot="1">
      <c r="BJ36639" s="138"/>
      <c r="BK36639" s="138"/>
      <c r="BL36639" s="138"/>
      <c r="BM36639" s="138"/>
    </row>
    <row r="36640" spans="62:65" ht="13" thickBot="1">
      <c r="BJ36640" s="138"/>
      <c r="BK36640" s="138"/>
      <c r="BL36640" s="138"/>
      <c r="BM36640" s="138"/>
    </row>
    <row r="36641" spans="62:65" ht="13" thickBot="1">
      <c r="BJ36641" s="138"/>
      <c r="BK36641" s="138"/>
      <c r="BL36641" s="138"/>
      <c r="BM36641" s="138"/>
    </row>
    <row r="36642" spans="62:65" ht="13" thickBot="1">
      <c r="BJ36642" s="138"/>
      <c r="BK36642" s="138"/>
      <c r="BL36642" s="138"/>
      <c r="BM36642" s="138"/>
    </row>
    <row r="36643" spans="62:65" ht="13" thickBot="1">
      <c r="BJ36643" s="138"/>
      <c r="BK36643" s="138"/>
      <c r="BL36643" s="138"/>
      <c r="BM36643" s="138"/>
    </row>
    <row r="36644" spans="62:65" ht="13" thickBot="1">
      <c r="BJ36644" s="138"/>
      <c r="BK36644" s="138"/>
      <c r="BL36644" s="138"/>
      <c r="BM36644" s="138"/>
    </row>
    <row r="36645" spans="62:65" ht="13" thickBot="1">
      <c r="BJ36645" s="138"/>
      <c r="BK36645" s="138"/>
      <c r="BL36645" s="138"/>
      <c r="BM36645" s="138"/>
    </row>
    <row r="36646" spans="62:65" ht="13" thickBot="1">
      <c r="BJ36646" s="138"/>
      <c r="BK36646" s="138"/>
      <c r="BL36646" s="138"/>
      <c r="BM36646" s="138"/>
    </row>
    <row r="36647" spans="62:65" ht="13" thickBot="1">
      <c r="BJ36647" s="138"/>
      <c r="BK36647" s="138"/>
      <c r="BL36647" s="138"/>
      <c r="BM36647" s="138"/>
    </row>
    <row r="36648" spans="62:65" ht="13" thickBot="1">
      <c r="BJ36648" s="138"/>
      <c r="BK36648" s="138"/>
      <c r="BL36648" s="138"/>
      <c r="BM36648" s="138"/>
    </row>
    <row r="36649" spans="62:65" ht="13" thickBot="1">
      <c r="BJ36649" s="138"/>
      <c r="BK36649" s="138"/>
      <c r="BL36649" s="138"/>
      <c r="BM36649" s="138"/>
    </row>
    <row r="36650" spans="62:65" ht="13" thickBot="1">
      <c r="BJ36650" s="138"/>
      <c r="BK36650" s="138"/>
      <c r="BL36650" s="138"/>
      <c r="BM36650" s="138"/>
    </row>
    <row r="36651" spans="62:65" ht="13" thickBot="1">
      <c r="BJ36651" s="138"/>
      <c r="BK36651" s="138"/>
      <c r="BL36651" s="138"/>
      <c r="BM36651" s="138"/>
    </row>
    <row r="36652" spans="62:65" ht="13" thickBot="1">
      <c r="BJ36652" s="138"/>
      <c r="BK36652" s="138"/>
      <c r="BL36652" s="138"/>
      <c r="BM36652" s="138"/>
    </row>
    <row r="36653" spans="62:65" ht="13" thickBot="1">
      <c r="BJ36653" s="138"/>
      <c r="BK36653" s="138"/>
      <c r="BL36653" s="138"/>
      <c r="BM36653" s="138"/>
    </row>
    <row r="36654" spans="62:65" ht="13" thickBot="1">
      <c r="BJ36654" s="138"/>
      <c r="BK36654" s="138"/>
      <c r="BL36654" s="138"/>
      <c r="BM36654" s="138"/>
    </row>
    <row r="36655" spans="62:65" ht="13" thickBot="1">
      <c r="BJ36655" s="138"/>
      <c r="BK36655" s="138"/>
      <c r="BL36655" s="138"/>
      <c r="BM36655" s="138"/>
    </row>
    <row r="36656" spans="62:65" ht="13" thickBot="1">
      <c r="BJ36656" s="138"/>
      <c r="BK36656" s="138"/>
      <c r="BL36656" s="138"/>
      <c r="BM36656" s="138"/>
    </row>
    <row r="36657" spans="62:65" ht="13" thickBot="1">
      <c r="BJ36657" s="138"/>
      <c r="BK36657" s="138"/>
      <c r="BL36657" s="138"/>
      <c r="BM36657" s="138"/>
    </row>
    <row r="36658" spans="62:65" ht="13" thickBot="1">
      <c r="BJ36658" s="138"/>
      <c r="BK36658" s="138"/>
      <c r="BL36658" s="138"/>
      <c r="BM36658" s="138"/>
    </row>
    <row r="36659" spans="62:65" ht="13" thickBot="1">
      <c r="BJ36659" s="138"/>
      <c r="BK36659" s="138"/>
      <c r="BL36659" s="138"/>
      <c r="BM36659" s="138"/>
    </row>
    <row r="36660" spans="62:65" ht="13" thickBot="1">
      <c r="BJ36660" s="138"/>
      <c r="BK36660" s="138"/>
      <c r="BL36660" s="138"/>
      <c r="BM36660" s="138"/>
    </row>
    <row r="36661" spans="62:65" ht="13" thickBot="1">
      <c r="BJ36661" s="138"/>
      <c r="BK36661" s="138"/>
      <c r="BL36661" s="138"/>
      <c r="BM36661" s="138"/>
    </row>
    <row r="36662" spans="62:65" ht="13" thickBot="1">
      <c r="BJ36662" s="138"/>
      <c r="BK36662" s="138"/>
      <c r="BL36662" s="138"/>
      <c r="BM36662" s="138"/>
    </row>
    <row r="36663" spans="62:65" ht="13" thickBot="1">
      <c r="BJ36663" s="138"/>
      <c r="BK36663" s="138"/>
      <c r="BL36663" s="138"/>
      <c r="BM36663" s="138"/>
    </row>
    <row r="36664" spans="62:65" ht="13" thickBot="1">
      <c r="BJ36664" s="138"/>
      <c r="BK36664" s="138"/>
      <c r="BL36664" s="138"/>
      <c r="BM36664" s="138"/>
    </row>
    <row r="36665" spans="62:65" ht="13" thickBot="1">
      <c r="BJ36665" s="138"/>
      <c r="BK36665" s="138"/>
      <c r="BL36665" s="138"/>
      <c r="BM36665" s="138"/>
    </row>
    <row r="36666" spans="62:65" ht="13" thickBot="1">
      <c r="BJ36666" s="138"/>
      <c r="BK36666" s="138"/>
      <c r="BL36666" s="138"/>
      <c r="BM36666" s="138"/>
    </row>
    <row r="36667" spans="62:65" ht="13" thickBot="1">
      <c r="BJ36667" s="138"/>
      <c r="BK36667" s="138"/>
      <c r="BL36667" s="138"/>
      <c r="BM36667" s="138"/>
    </row>
    <row r="36668" spans="62:65" ht="13" thickBot="1">
      <c r="BJ36668" s="138"/>
      <c r="BK36668" s="138"/>
      <c r="BL36668" s="138"/>
      <c r="BM36668" s="138"/>
    </row>
    <row r="36669" spans="62:65" ht="13" thickBot="1">
      <c r="BJ36669" s="138"/>
      <c r="BK36669" s="138"/>
      <c r="BL36669" s="138"/>
      <c r="BM36669" s="138"/>
    </row>
    <row r="36670" spans="62:65" ht="13" thickBot="1">
      <c r="BJ36670" s="138"/>
      <c r="BK36670" s="138"/>
      <c r="BL36670" s="138"/>
      <c r="BM36670" s="138"/>
    </row>
    <row r="36671" spans="62:65" ht="13" thickBot="1">
      <c r="BJ36671" s="138"/>
      <c r="BK36671" s="138"/>
      <c r="BL36671" s="138"/>
      <c r="BM36671" s="138"/>
    </row>
    <row r="36672" spans="62:65" ht="13" thickBot="1">
      <c r="BJ36672" s="138"/>
      <c r="BK36672" s="138"/>
      <c r="BL36672" s="138"/>
      <c r="BM36672" s="138"/>
    </row>
    <row r="36673" spans="62:65" ht="13" thickBot="1">
      <c r="BJ36673" s="138"/>
      <c r="BK36673" s="138"/>
      <c r="BL36673" s="138"/>
      <c r="BM36673" s="138"/>
    </row>
    <row r="36674" spans="62:65" ht="13" thickBot="1">
      <c r="BJ36674" s="138"/>
      <c r="BK36674" s="138"/>
      <c r="BL36674" s="138"/>
      <c r="BM36674" s="138"/>
    </row>
    <row r="36675" spans="62:65" ht="13" thickBot="1">
      <c r="BJ36675" s="138"/>
      <c r="BK36675" s="138"/>
      <c r="BL36675" s="138"/>
      <c r="BM36675" s="138"/>
    </row>
    <row r="36676" spans="62:65" ht="13" thickBot="1">
      <c r="BJ36676" s="138"/>
      <c r="BK36676" s="138"/>
      <c r="BL36676" s="138"/>
      <c r="BM36676" s="138"/>
    </row>
    <row r="36677" spans="62:65" ht="13" thickBot="1">
      <c r="BJ36677" s="138"/>
      <c r="BK36677" s="138"/>
      <c r="BL36677" s="138"/>
      <c r="BM36677" s="138"/>
    </row>
    <row r="36678" spans="62:65" ht="13" thickBot="1">
      <c r="BJ36678" s="138"/>
      <c r="BK36678" s="138"/>
      <c r="BL36678" s="138"/>
      <c r="BM36678" s="138"/>
    </row>
    <row r="36679" spans="62:65" ht="13" thickBot="1">
      <c r="BJ36679" s="138"/>
      <c r="BK36679" s="138"/>
      <c r="BL36679" s="138"/>
      <c r="BM36679" s="138"/>
    </row>
    <row r="36680" spans="62:65" ht="13" thickBot="1">
      <c r="BJ36680" s="138"/>
      <c r="BK36680" s="138"/>
      <c r="BL36680" s="138"/>
      <c r="BM36680" s="138"/>
    </row>
    <row r="36681" spans="62:65" ht="13" thickBot="1">
      <c r="BJ36681" s="138"/>
      <c r="BK36681" s="138"/>
      <c r="BL36681" s="138"/>
      <c r="BM36681" s="138"/>
    </row>
    <row r="36682" spans="62:65" ht="13" thickBot="1">
      <c r="BJ36682" s="138"/>
      <c r="BK36682" s="138"/>
      <c r="BL36682" s="138"/>
      <c r="BM36682" s="138"/>
    </row>
    <row r="36683" spans="62:65" ht="13" thickBot="1">
      <c r="BJ36683" s="138"/>
      <c r="BK36683" s="138"/>
      <c r="BL36683" s="138"/>
      <c r="BM36683" s="138"/>
    </row>
    <row r="36684" spans="62:65" ht="13" thickBot="1">
      <c r="BJ36684" s="138"/>
      <c r="BK36684" s="138"/>
      <c r="BL36684" s="138"/>
      <c r="BM36684" s="138"/>
    </row>
    <row r="36685" spans="62:65" ht="13" thickBot="1">
      <c r="BJ36685" s="138"/>
      <c r="BK36685" s="138"/>
      <c r="BL36685" s="138"/>
      <c r="BM36685" s="138"/>
    </row>
    <row r="36686" spans="62:65" ht="13" thickBot="1">
      <c r="BJ36686" s="138"/>
      <c r="BK36686" s="138"/>
      <c r="BL36686" s="138"/>
      <c r="BM36686" s="138"/>
    </row>
    <row r="36687" spans="62:65" ht="13" thickBot="1">
      <c r="BJ36687" s="138"/>
      <c r="BK36687" s="138"/>
      <c r="BL36687" s="138"/>
      <c r="BM36687" s="138"/>
    </row>
    <row r="36688" spans="62:65" ht="13" thickBot="1">
      <c r="BJ36688" s="138"/>
      <c r="BK36688" s="138"/>
      <c r="BL36688" s="138"/>
      <c r="BM36688" s="138"/>
    </row>
    <row r="36689" spans="62:65" ht="13" thickBot="1">
      <c r="BJ36689" s="138"/>
      <c r="BK36689" s="138"/>
      <c r="BL36689" s="138"/>
      <c r="BM36689" s="138"/>
    </row>
    <row r="36690" spans="62:65" ht="13" thickBot="1">
      <c r="BJ36690" s="138"/>
      <c r="BK36690" s="138"/>
      <c r="BL36690" s="138"/>
      <c r="BM36690" s="138"/>
    </row>
    <row r="36691" spans="62:65" ht="13" thickBot="1">
      <c r="BJ36691" s="138"/>
      <c r="BK36691" s="138"/>
      <c r="BL36691" s="138"/>
      <c r="BM36691" s="138"/>
    </row>
    <row r="36692" spans="62:65" ht="13" thickBot="1">
      <c r="BJ36692" s="138"/>
      <c r="BK36692" s="138"/>
      <c r="BL36692" s="138"/>
      <c r="BM36692" s="138"/>
    </row>
    <row r="36693" spans="62:65" ht="13" thickBot="1">
      <c r="BJ36693" s="138"/>
      <c r="BK36693" s="138"/>
      <c r="BL36693" s="138"/>
      <c r="BM36693" s="138"/>
    </row>
    <row r="36694" spans="62:65" ht="13" thickBot="1">
      <c r="BJ36694" s="138"/>
      <c r="BK36694" s="138"/>
      <c r="BL36694" s="138"/>
      <c r="BM36694" s="138"/>
    </row>
    <row r="36695" spans="62:65" ht="13" thickBot="1">
      <c r="BJ36695" s="138"/>
      <c r="BK36695" s="138"/>
      <c r="BL36695" s="138"/>
      <c r="BM36695" s="138"/>
    </row>
    <row r="36696" spans="62:65" ht="13" thickBot="1">
      <c r="BJ36696" s="138"/>
      <c r="BK36696" s="138"/>
      <c r="BL36696" s="138"/>
      <c r="BM36696" s="138"/>
    </row>
    <row r="36697" spans="62:65" ht="13" thickBot="1">
      <c r="BJ36697" s="138"/>
      <c r="BK36697" s="138"/>
      <c r="BL36697" s="138"/>
      <c r="BM36697" s="138"/>
    </row>
    <row r="36698" spans="62:65" ht="13" thickBot="1">
      <c r="BJ36698" s="138"/>
      <c r="BK36698" s="138"/>
      <c r="BL36698" s="138"/>
      <c r="BM36698" s="138"/>
    </row>
    <row r="36699" spans="62:65" ht="13" thickBot="1">
      <c r="BJ36699" s="138"/>
      <c r="BK36699" s="138"/>
      <c r="BL36699" s="138"/>
      <c r="BM36699" s="138"/>
    </row>
    <row r="36700" spans="62:65" ht="13" thickBot="1">
      <c r="BJ36700" s="138"/>
      <c r="BK36700" s="138"/>
      <c r="BL36700" s="138"/>
      <c r="BM36700" s="138"/>
    </row>
    <row r="36701" spans="62:65" ht="13" thickBot="1">
      <c r="BJ36701" s="138"/>
      <c r="BK36701" s="138"/>
      <c r="BL36701" s="138"/>
      <c r="BM36701" s="138"/>
    </row>
    <row r="36702" spans="62:65" ht="13" thickBot="1">
      <c r="BJ36702" s="138"/>
      <c r="BK36702" s="138"/>
      <c r="BL36702" s="138"/>
      <c r="BM36702" s="138"/>
    </row>
    <row r="36703" spans="62:65" ht="13" thickBot="1">
      <c r="BJ36703" s="138"/>
      <c r="BK36703" s="138"/>
      <c r="BL36703" s="138"/>
      <c r="BM36703" s="138"/>
    </row>
    <row r="36704" spans="62:65" ht="13" thickBot="1">
      <c r="BJ36704" s="138"/>
      <c r="BK36704" s="138"/>
      <c r="BL36704" s="138"/>
      <c r="BM36704" s="138"/>
    </row>
    <row r="36705" spans="62:65" ht="13" thickBot="1">
      <c r="BJ36705" s="138"/>
      <c r="BK36705" s="138"/>
      <c r="BL36705" s="138"/>
      <c r="BM36705" s="138"/>
    </row>
    <row r="36706" spans="62:65" ht="13" thickBot="1">
      <c r="BJ36706" s="138"/>
      <c r="BK36706" s="138"/>
      <c r="BL36706" s="138"/>
      <c r="BM36706" s="138"/>
    </row>
    <row r="36707" spans="62:65" ht="13" thickBot="1">
      <c r="BJ36707" s="138"/>
      <c r="BK36707" s="138"/>
      <c r="BL36707" s="138"/>
      <c r="BM36707" s="138"/>
    </row>
    <row r="36708" spans="62:65" ht="13" thickBot="1">
      <c r="BJ36708" s="138"/>
      <c r="BK36708" s="138"/>
      <c r="BL36708" s="138"/>
      <c r="BM36708" s="138"/>
    </row>
    <row r="36709" spans="62:65" ht="13" thickBot="1">
      <c r="BJ36709" s="138"/>
      <c r="BK36709" s="138"/>
      <c r="BL36709" s="138"/>
      <c r="BM36709" s="138"/>
    </row>
    <row r="36710" spans="62:65" ht="13" thickBot="1">
      <c r="BJ36710" s="138"/>
      <c r="BK36710" s="138"/>
      <c r="BL36710" s="138"/>
      <c r="BM36710" s="138"/>
    </row>
    <row r="36711" spans="62:65" ht="13" thickBot="1">
      <c r="BJ36711" s="138"/>
      <c r="BK36711" s="138"/>
      <c r="BL36711" s="138"/>
      <c r="BM36711" s="138"/>
    </row>
    <row r="36712" spans="62:65" ht="13" thickBot="1">
      <c r="BJ36712" s="138"/>
      <c r="BK36712" s="138"/>
      <c r="BL36712" s="138"/>
      <c r="BM36712" s="138"/>
    </row>
    <row r="36713" spans="62:65" ht="13" thickBot="1">
      <c r="BJ36713" s="138"/>
      <c r="BK36713" s="138"/>
      <c r="BL36713" s="138"/>
      <c r="BM36713" s="138"/>
    </row>
    <row r="36714" spans="62:65" ht="13" thickBot="1">
      <c r="BJ36714" s="138"/>
      <c r="BK36714" s="138"/>
      <c r="BL36714" s="138"/>
      <c r="BM36714" s="138"/>
    </row>
    <row r="36715" spans="62:65" ht="13" thickBot="1">
      <c r="BJ36715" s="138"/>
      <c r="BK36715" s="138"/>
      <c r="BL36715" s="138"/>
      <c r="BM36715" s="138"/>
    </row>
    <row r="36716" spans="62:65" ht="13" thickBot="1">
      <c r="BJ36716" s="138"/>
      <c r="BK36716" s="138"/>
      <c r="BL36716" s="138"/>
      <c r="BM36716" s="138"/>
    </row>
    <row r="36717" spans="62:65" ht="13" thickBot="1">
      <c r="BJ36717" s="138"/>
      <c r="BK36717" s="138"/>
      <c r="BL36717" s="138"/>
      <c r="BM36717" s="138"/>
    </row>
    <row r="36718" spans="62:65" ht="13" thickBot="1">
      <c r="BJ36718" s="138"/>
      <c r="BK36718" s="138"/>
      <c r="BL36718" s="138"/>
      <c r="BM36718" s="138"/>
    </row>
    <row r="36719" spans="62:65" ht="13" thickBot="1">
      <c r="BJ36719" s="138"/>
      <c r="BK36719" s="138"/>
      <c r="BL36719" s="138"/>
      <c r="BM36719" s="138"/>
    </row>
    <row r="36720" spans="62:65" ht="13" thickBot="1">
      <c r="BJ36720" s="138"/>
      <c r="BK36720" s="138"/>
      <c r="BL36720" s="138"/>
      <c r="BM36720" s="138"/>
    </row>
    <row r="36721" spans="62:65" ht="13" thickBot="1">
      <c r="BJ36721" s="138"/>
      <c r="BK36721" s="138"/>
      <c r="BL36721" s="138"/>
      <c r="BM36721" s="138"/>
    </row>
    <row r="36722" spans="62:65" ht="13" thickBot="1">
      <c r="BJ36722" s="138"/>
      <c r="BK36722" s="138"/>
      <c r="BL36722" s="138"/>
      <c r="BM36722" s="138"/>
    </row>
    <row r="36723" spans="62:65" ht="13" thickBot="1">
      <c r="BJ36723" s="138"/>
      <c r="BK36723" s="138"/>
      <c r="BL36723" s="138"/>
      <c r="BM36723" s="138"/>
    </row>
    <row r="36724" spans="62:65" ht="13" thickBot="1">
      <c r="BJ36724" s="138"/>
      <c r="BK36724" s="138"/>
      <c r="BL36724" s="138"/>
      <c r="BM36724" s="138"/>
    </row>
    <row r="36725" spans="62:65" ht="13" thickBot="1">
      <c r="BJ36725" s="138"/>
      <c r="BK36725" s="138"/>
      <c r="BL36725" s="138"/>
      <c r="BM36725" s="138"/>
    </row>
    <row r="36726" spans="62:65" ht="13" thickBot="1">
      <c r="BJ36726" s="138"/>
      <c r="BK36726" s="138"/>
      <c r="BL36726" s="138"/>
      <c r="BM36726" s="138"/>
    </row>
    <row r="36727" spans="62:65" ht="13" thickBot="1">
      <c r="BJ36727" s="138"/>
      <c r="BK36727" s="138"/>
      <c r="BL36727" s="138"/>
      <c r="BM36727" s="138"/>
    </row>
    <row r="36728" spans="62:65" ht="13" thickBot="1">
      <c r="BJ36728" s="138"/>
      <c r="BK36728" s="138"/>
      <c r="BL36728" s="138"/>
      <c r="BM36728" s="138"/>
    </row>
    <row r="36729" spans="62:65" ht="13" thickBot="1">
      <c r="BJ36729" s="138"/>
      <c r="BK36729" s="138"/>
      <c r="BL36729" s="138"/>
      <c r="BM36729" s="138"/>
    </row>
    <row r="36730" spans="62:65" ht="13" thickBot="1">
      <c r="BJ36730" s="138"/>
      <c r="BK36730" s="138"/>
      <c r="BL36730" s="138"/>
      <c r="BM36730" s="138"/>
    </row>
    <row r="36731" spans="62:65" ht="13" thickBot="1">
      <c r="BJ36731" s="138"/>
      <c r="BK36731" s="138"/>
      <c r="BL36731" s="138"/>
      <c r="BM36731" s="138"/>
    </row>
    <row r="36732" spans="62:65" ht="13" thickBot="1">
      <c r="BJ36732" s="138"/>
      <c r="BK36732" s="138"/>
      <c r="BL36732" s="138"/>
      <c r="BM36732" s="138"/>
    </row>
    <row r="36733" spans="62:65" ht="13" thickBot="1">
      <c r="BJ36733" s="138"/>
      <c r="BK36733" s="138"/>
      <c r="BL36733" s="138"/>
      <c r="BM36733" s="138"/>
    </row>
    <row r="36734" spans="62:65" ht="13" thickBot="1">
      <c r="BJ36734" s="138"/>
      <c r="BK36734" s="138"/>
      <c r="BL36734" s="138"/>
      <c r="BM36734" s="138"/>
    </row>
    <row r="36735" spans="62:65" ht="13" thickBot="1">
      <c r="BJ36735" s="138"/>
      <c r="BK36735" s="138"/>
      <c r="BL36735" s="138"/>
      <c r="BM36735" s="138"/>
    </row>
    <row r="36736" spans="62:65" ht="13" thickBot="1">
      <c r="BJ36736" s="138"/>
      <c r="BK36736" s="138"/>
      <c r="BL36736" s="138"/>
      <c r="BM36736" s="138"/>
    </row>
    <row r="36737" spans="62:65" ht="13" thickBot="1">
      <c r="BJ36737" s="138"/>
      <c r="BK36737" s="138"/>
      <c r="BL36737" s="138"/>
      <c r="BM36737" s="138"/>
    </row>
    <row r="36738" spans="62:65" ht="13" thickBot="1">
      <c r="BJ36738" s="138"/>
      <c r="BK36738" s="138"/>
      <c r="BL36738" s="138"/>
      <c r="BM36738" s="138"/>
    </row>
    <row r="36739" spans="62:65" ht="13" thickBot="1">
      <c r="BJ36739" s="138"/>
      <c r="BK36739" s="138"/>
      <c r="BL36739" s="138"/>
      <c r="BM36739" s="138"/>
    </row>
    <row r="36740" spans="62:65" ht="13" thickBot="1">
      <c r="BJ36740" s="138"/>
      <c r="BK36740" s="138"/>
      <c r="BL36740" s="138"/>
      <c r="BM36740" s="138"/>
    </row>
    <row r="36741" spans="62:65" ht="13" thickBot="1">
      <c r="BJ36741" s="138"/>
      <c r="BK36741" s="138"/>
      <c r="BL36741" s="138"/>
      <c r="BM36741" s="138"/>
    </row>
    <row r="36742" spans="62:65" ht="13" thickBot="1">
      <c r="BJ36742" s="138"/>
      <c r="BK36742" s="138"/>
      <c r="BL36742" s="138"/>
      <c r="BM36742" s="138"/>
    </row>
    <row r="36743" spans="62:65" ht="13" thickBot="1">
      <c r="BJ36743" s="138"/>
      <c r="BK36743" s="138"/>
      <c r="BL36743" s="138"/>
      <c r="BM36743" s="138"/>
    </row>
    <row r="36744" spans="62:65" ht="13" thickBot="1">
      <c r="BJ36744" s="138"/>
      <c r="BK36744" s="138"/>
      <c r="BL36744" s="138"/>
      <c r="BM36744" s="138"/>
    </row>
    <row r="36745" spans="62:65" ht="13" thickBot="1">
      <c r="BJ36745" s="138"/>
      <c r="BK36745" s="138"/>
      <c r="BL36745" s="138"/>
      <c r="BM36745" s="138"/>
    </row>
    <row r="36746" spans="62:65" ht="13" thickBot="1">
      <c r="BJ36746" s="138"/>
      <c r="BK36746" s="138"/>
      <c r="BL36746" s="138"/>
      <c r="BM36746" s="138"/>
    </row>
    <row r="36747" spans="62:65" ht="13" thickBot="1">
      <c r="BJ36747" s="138"/>
      <c r="BK36747" s="138"/>
      <c r="BL36747" s="138"/>
      <c r="BM36747" s="138"/>
    </row>
    <row r="36748" spans="62:65" ht="13" thickBot="1">
      <c r="BJ36748" s="138"/>
      <c r="BK36748" s="138"/>
      <c r="BL36748" s="138"/>
      <c r="BM36748" s="138"/>
    </row>
    <row r="36749" spans="62:65" ht="13" thickBot="1">
      <c r="BJ36749" s="138"/>
      <c r="BK36749" s="138"/>
      <c r="BL36749" s="138"/>
      <c r="BM36749" s="138"/>
    </row>
    <row r="36750" spans="62:65" ht="13" thickBot="1">
      <c r="BJ36750" s="138"/>
      <c r="BK36750" s="138"/>
      <c r="BL36750" s="138"/>
      <c r="BM36750" s="138"/>
    </row>
    <row r="36751" spans="62:65" ht="13" thickBot="1">
      <c r="BJ36751" s="138"/>
      <c r="BK36751" s="138"/>
      <c r="BL36751" s="138"/>
      <c r="BM36751" s="138"/>
    </row>
    <row r="36752" spans="62:65" ht="13" thickBot="1">
      <c r="BJ36752" s="138"/>
      <c r="BK36752" s="138"/>
      <c r="BL36752" s="138"/>
      <c r="BM36752" s="138"/>
    </row>
    <row r="36753" spans="62:65" ht="13" thickBot="1">
      <c r="BJ36753" s="138"/>
      <c r="BK36753" s="138"/>
      <c r="BL36753" s="138"/>
      <c r="BM36753" s="138"/>
    </row>
    <row r="36754" spans="62:65" ht="13" thickBot="1">
      <c r="BJ36754" s="138"/>
      <c r="BK36754" s="138"/>
      <c r="BL36754" s="138"/>
      <c r="BM36754" s="138"/>
    </row>
    <row r="36755" spans="62:65" ht="13" thickBot="1">
      <c r="BJ36755" s="138"/>
      <c r="BK36755" s="138"/>
      <c r="BL36755" s="138"/>
      <c r="BM36755" s="138"/>
    </row>
    <row r="36756" spans="62:65" ht="13" thickBot="1">
      <c r="BJ36756" s="138"/>
      <c r="BK36756" s="138"/>
      <c r="BL36756" s="138"/>
      <c r="BM36756" s="138"/>
    </row>
    <row r="36757" spans="62:65" ht="13" thickBot="1">
      <c r="BJ36757" s="138"/>
      <c r="BK36757" s="138"/>
      <c r="BL36757" s="138"/>
      <c r="BM36757" s="138"/>
    </row>
    <row r="36758" spans="62:65" ht="13" thickBot="1">
      <c r="BJ36758" s="138"/>
      <c r="BK36758" s="138"/>
      <c r="BL36758" s="138"/>
      <c r="BM36758" s="138"/>
    </row>
    <row r="36759" spans="62:65" ht="13" thickBot="1">
      <c r="BJ36759" s="138"/>
      <c r="BK36759" s="138"/>
      <c r="BL36759" s="138"/>
      <c r="BM36759" s="138"/>
    </row>
    <row r="36760" spans="62:65" ht="13" thickBot="1">
      <c r="BJ36760" s="138"/>
      <c r="BK36760" s="138"/>
      <c r="BL36760" s="138"/>
      <c r="BM36760" s="138"/>
    </row>
    <row r="36761" spans="62:65" ht="13" thickBot="1">
      <c r="BJ36761" s="138"/>
      <c r="BK36761" s="138"/>
      <c r="BL36761" s="138"/>
      <c r="BM36761" s="138"/>
    </row>
    <row r="36762" spans="62:65" ht="13" thickBot="1">
      <c r="BJ36762" s="138"/>
      <c r="BK36762" s="138"/>
      <c r="BL36762" s="138"/>
      <c r="BM36762" s="138"/>
    </row>
    <row r="36763" spans="62:65" ht="13" thickBot="1">
      <c r="BJ36763" s="138"/>
      <c r="BK36763" s="138"/>
      <c r="BL36763" s="138"/>
      <c r="BM36763" s="138"/>
    </row>
    <row r="36764" spans="62:65" ht="13" thickBot="1">
      <c r="BJ36764" s="138"/>
      <c r="BK36764" s="138"/>
      <c r="BL36764" s="138"/>
      <c r="BM36764" s="138"/>
    </row>
    <row r="36765" spans="62:65" ht="13" thickBot="1">
      <c r="BJ36765" s="138"/>
      <c r="BK36765" s="138"/>
      <c r="BL36765" s="138"/>
      <c r="BM36765" s="138"/>
    </row>
    <row r="36766" spans="62:65" ht="13" thickBot="1">
      <c r="BJ36766" s="138"/>
      <c r="BK36766" s="138"/>
      <c r="BL36766" s="138"/>
      <c r="BM36766" s="138"/>
    </row>
    <row r="36767" spans="62:65" ht="13" thickBot="1">
      <c r="BJ36767" s="138"/>
      <c r="BK36767" s="138"/>
      <c r="BL36767" s="138"/>
      <c r="BM36767" s="138"/>
    </row>
    <row r="36768" spans="62:65" ht="13" thickBot="1">
      <c r="BJ36768" s="138"/>
      <c r="BK36768" s="138"/>
      <c r="BL36768" s="138"/>
      <c r="BM36768" s="138"/>
    </row>
    <row r="36769" spans="62:65" ht="13" thickBot="1">
      <c r="BJ36769" s="138"/>
      <c r="BK36769" s="138"/>
      <c r="BL36769" s="138"/>
      <c r="BM36769" s="138"/>
    </row>
    <row r="36770" spans="62:65" ht="13" thickBot="1">
      <c r="BJ36770" s="138"/>
      <c r="BK36770" s="138"/>
      <c r="BL36770" s="138"/>
      <c r="BM36770" s="138"/>
    </row>
    <row r="36771" spans="62:65" ht="13" thickBot="1">
      <c r="BJ36771" s="138"/>
      <c r="BK36771" s="138"/>
      <c r="BL36771" s="138"/>
      <c r="BM36771" s="138"/>
    </row>
    <row r="36772" spans="62:65" ht="13" thickBot="1">
      <c r="BJ36772" s="138"/>
      <c r="BK36772" s="138"/>
      <c r="BL36772" s="138"/>
      <c r="BM36772" s="138"/>
    </row>
    <row r="36773" spans="62:65" ht="13" thickBot="1">
      <c r="BJ36773" s="138"/>
      <c r="BK36773" s="138"/>
      <c r="BL36773" s="138"/>
      <c r="BM36773" s="138"/>
    </row>
    <row r="36774" spans="62:65" ht="13" thickBot="1">
      <c r="BJ36774" s="138"/>
      <c r="BK36774" s="138"/>
      <c r="BL36774" s="138"/>
      <c r="BM36774" s="138"/>
    </row>
    <row r="36775" spans="62:65" ht="13" thickBot="1">
      <c r="BJ36775" s="138"/>
      <c r="BK36775" s="138"/>
      <c r="BL36775" s="138"/>
      <c r="BM36775" s="138"/>
    </row>
    <row r="36776" spans="62:65" ht="13" thickBot="1">
      <c r="BJ36776" s="138"/>
      <c r="BK36776" s="138"/>
      <c r="BL36776" s="138"/>
      <c r="BM36776" s="138"/>
    </row>
    <row r="36777" spans="62:65" ht="13" thickBot="1">
      <c r="BJ36777" s="138"/>
      <c r="BK36777" s="138"/>
      <c r="BL36777" s="138"/>
      <c r="BM36777" s="138"/>
    </row>
    <row r="36778" spans="62:65" ht="13" thickBot="1">
      <c r="BJ36778" s="138"/>
      <c r="BK36778" s="138"/>
      <c r="BL36778" s="138"/>
      <c r="BM36778" s="138"/>
    </row>
    <row r="36779" spans="62:65" ht="13" thickBot="1">
      <c r="BJ36779" s="138"/>
      <c r="BK36779" s="138"/>
      <c r="BL36779" s="138"/>
      <c r="BM36779" s="138"/>
    </row>
    <row r="36780" spans="62:65" ht="13" thickBot="1">
      <c r="BJ36780" s="138"/>
      <c r="BK36780" s="138"/>
      <c r="BL36780" s="138"/>
      <c r="BM36780" s="138"/>
    </row>
    <row r="36781" spans="62:65" ht="13" thickBot="1">
      <c r="BJ36781" s="138"/>
      <c r="BK36781" s="138"/>
      <c r="BL36781" s="138"/>
      <c r="BM36781" s="138"/>
    </row>
    <row r="36782" spans="62:65" ht="13" thickBot="1">
      <c r="BJ36782" s="138"/>
      <c r="BK36782" s="138"/>
      <c r="BL36782" s="138"/>
      <c r="BM36782" s="138"/>
    </row>
    <row r="36783" spans="62:65" ht="13" thickBot="1">
      <c r="BJ36783" s="138"/>
      <c r="BK36783" s="138"/>
      <c r="BL36783" s="138"/>
      <c r="BM36783" s="138"/>
    </row>
    <row r="36784" spans="62:65" ht="13" thickBot="1">
      <c r="BJ36784" s="138"/>
      <c r="BK36784" s="138"/>
      <c r="BL36784" s="138"/>
      <c r="BM36784" s="138"/>
    </row>
    <row r="36785" spans="62:65" ht="13" thickBot="1">
      <c r="BJ36785" s="138"/>
      <c r="BK36785" s="138"/>
      <c r="BL36785" s="138"/>
      <c r="BM36785" s="138"/>
    </row>
    <row r="36786" spans="62:65" ht="13" thickBot="1">
      <c r="BJ36786" s="138"/>
      <c r="BK36786" s="138"/>
      <c r="BL36786" s="138"/>
      <c r="BM36786" s="138"/>
    </row>
    <row r="36787" spans="62:65" ht="13" thickBot="1">
      <c r="BJ36787" s="138"/>
      <c r="BK36787" s="138"/>
      <c r="BL36787" s="138"/>
      <c r="BM36787" s="138"/>
    </row>
    <row r="36788" spans="62:65" ht="13" thickBot="1">
      <c r="BJ36788" s="138"/>
      <c r="BK36788" s="138"/>
      <c r="BL36788" s="138"/>
      <c r="BM36788" s="138"/>
    </row>
    <row r="36789" spans="62:65" ht="13" thickBot="1">
      <c r="BJ36789" s="138"/>
      <c r="BK36789" s="138"/>
      <c r="BL36789" s="138"/>
      <c r="BM36789" s="138"/>
    </row>
    <row r="36790" spans="62:65" ht="13" thickBot="1">
      <c r="BJ36790" s="138"/>
      <c r="BK36790" s="138"/>
      <c r="BL36790" s="138"/>
      <c r="BM36790" s="138"/>
    </row>
    <row r="36791" spans="62:65" ht="13" thickBot="1">
      <c r="BJ36791" s="138"/>
      <c r="BK36791" s="138"/>
      <c r="BL36791" s="138"/>
      <c r="BM36791" s="138"/>
    </row>
    <row r="36792" spans="62:65" ht="13" thickBot="1">
      <c r="BJ36792" s="138"/>
      <c r="BK36792" s="138"/>
      <c r="BL36792" s="138"/>
      <c r="BM36792" s="138"/>
    </row>
    <row r="36793" spans="62:65" ht="13" thickBot="1">
      <c r="BJ36793" s="138"/>
      <c r="BK36793" s="138"/>
      <c r="BL36793" s="138"/>
      <c r="BM36793" s="138"/>
    </row>
    <row r="36794" spans="62:65" ht="13" thickBot="1">
      <c r="BJ36794" s="138"/>
      <c r="BK36794" s="138"/>
      <c r="BL36794" s="138"/>
      <c r="BM36794" s="138"/>
    </row>
    <row r="36795" spans="62:65" ht="13" thickBot="1">
      <c r="BJ36795" s="138"/>
      <c r="BK36795" s="138"/>
      <c r="BL36795" s="138"/>
      <c r="BM36795" s="138"/>
    </row>
    <row r="36796" spans="62:65" ht="13" thickBot="1">
      <c r="BJ36796" s="138"/>
      <c r="BK36796" s="138"/>
      <c r="BL36796" s="138"/>
      <c r="BM36796" s="138"/>
    </row>
    <row r="36797" spans="62:65" ht="13" thickBot="1">
      <c r="BJ36797" s="138"/>
      <c r="BK36797" s="138"/>
      <c r="BL36797" s="138"/>
      <c r="BM36797" s="138"/>
    </row>
    <row r="36798" spans="62:65" ht="13" thickBot="1">
      <c r="BJ36798" s="138"/>
      <c r="BK36798" s="138"/>
      <c r="BL36798" s="138"/>
      <c r="BM36798" s="138"/>
    </row>
    <row r="36799" spans="62:65" ht="13" thickBot="1">
      <c r="BJ36799" s="138"/>
      <c r="BK36799" s="138"/>
      <c r="BL36799" s="138"/>
      <c r="BM36799" s="138"/>
    </row>
    <row r="36800" spans="62:65" ht="13" thickBot="1">
      <c r="BJ36800" s="138"/>
      <c r="BK36800" s="138"/>
      <c r="BL36800" s="138"/>
      <c r="BM36800" s="138"/>
    </row>
    <row r="36801" spans="62:65" ht="13" thickBot="1">
      <c r="BJ36801" s="138"/>
      <c r="BK36801" s="138"/>
      <c r="BL36801" s="138"/>
      <c r="BM36801" s="138"/>
    </row>
    <row r="36802" spans="62:65" ht="13" thickBot="1">
      <c r="BJ36802" s="138"/>
      <c r="BK36802" s="138"/>
      <c r="BL36802" s="138"/>
      <c r="BM36802" s="138"/>
    </row>
    <row r="36803" spans="62:65" ht="13" thickBot="1">
      <c r="BJ36803" s="138"/>
      <c r="BK36803" s="138"/>
      <c r="BL36803" s="138"/>
      <c r="BM36803" s="138"/>
    </row>
    <row r="36804" spans="62:65" ht="13" thickBot="1">
      <c r="BJ36804" s="138"/>
      <c r="BK36804" s="138"/>
      <c r="BL36804" s="138"/>
      <c r="BM36804" s="138"/>
    </row>
    <row r="36805" spans="62:65" ht="13" thickBot="1">
      <c r="BJ36805" s="138"/>
      <c r="BK36805" s="138"/>
      <c r="BL36805" s="138"/>
      <c r="BM36805" s="138"/>
    </row>
    <row r="36806" spans="62:65" ht="13" thickBot="1">
      <c r="BJ36806" s="138"/>
      <c r="BK36806" s="138"/>
      <c r="BL36806" s="138"/>
      <c r="BM36806" s="138"/>
    </row>
    <row r="36807" spans="62:65" ht="13" thickBot="1">
      <c r="BJ36807" s="138"/>
      <c r="BK36807" s="138"/>
      <c r="BL36807" s="138"/>
      <c r="BM36807" s="138"/>
    </row>
    <row r="36808" spans="62:65" ht="13" thickBot="1">
      <c r="BJ36808" s="138"/>
      <c r="BK36808" s="138"/>
      <c r="BL36808" s="138"/>
      <c r="BM36808" s="138"/>
    </row>
    <row r="36809" spans="62:65" ht="13" thickBot="1">
      <c r="BJ36809" s="138"/>
      <c r="BK36809" s="138"/>
      <c r="BL36809" s="138"/>
      <c r="BM36809" s="138"/>
    </row>
    <row r="36810" spans="62:65" ht="13" thickBot="1">
      <c r="BJ36810" s="138"/>
      <c r="BK36810" s="138"/>
      <c r="BL36810" s="138"/>
      <c r="BM36810" s="138"/>
    </row>
    <row r="36811" spans="62:65" ht="13" thickBot="1">
      <c r="BJ36811" s="138"/>
      <c r="BK36811" s="138"/>
      <c r="BL36811" s="138"/>
      <c r="BM36811" s="138"/>
    </row>
    <row r="36812" spans="62:65" ht="13" thickBot="1">
      <c r="BJ36812" s="138"/>
      <c r="BK36812" s="138"/>
      <c r="BL36812" s="138"/>
      <c r="BM36812" s="138"/>
    </row>
    <row r="36813" spans="62:65" ht="13" thickBot="1">
      <c r="BJ36813" s="138"/>
      <c r="BK36813" s="138"/>
      <c r="BL36813" s="138"/>
      <c r="BM36813" s="138"/>
    </row>
    <row r="36814" spans="62:65" ht="13" thickBot="1">
      <c r="BJ36814" s="138"/>
      <c r="BK36814" s="138"/>
      <c r="BL36814" s="138"/>
      <c r="BM36814" s="138"/>
    </row>
    <row r="36815" spans="62:65" ht="13" thickBot="1">
      <c r="BJ36815" s="138"/>
      <c r="BK36815" s="138"/>
      <c r="BL36815" s="138"/>
      <c r="BM36815" s="138"/>
    </row>
    <row r="36816" spans="62:65" ht="13" thickBot="1">
      <c r="BJ36816" s="138"/>
      <c r="BK36816" s="138"/>
      <c r="BL36816" s="138"/>
      <c r="BM36816" s="138"/>
    </row>
    <row r="36817" spans="62:65" ht="13" thickBot="1">
      <c r="BJ36817" s="138"/>
      <c r="BK36817" s="138"/>
      <c r="BL36817" s="138"/>
      <c r="BM36817" s="138"/>
    </row>
    <row r="36818" spans="62:65" ht="13" thickBot="1">
      <c r="BJ36818" s="138"/>
      <c r="BK36818" s="138"/>
      <c r="BL36818" s="138"/>
      <c r="BM36818" s="138"/>
    </row>
    <row r="36819" spans="62:65" ht="13" thickBot="1">
      <c r="BJ36819" s="138"/>
      <c r="BK36819" s="138"/>
      <c r="BL36819" s="138"/>
      <c r="BM36819" s="138"/>
    </row>
    <row r="36820" spans="62:65" ht="13" thickBot="1">
      <c r="BJ36820" s="138"/>
      <c r="BK36820" s="138"/>
      <c r="BL36820" s="138"/>
      <c r="BM36820" s="138"/>
    </row>
    <row r="36821" spans="62:65" ht="13" thickBot="1">
      <c r="BJ36821" s="138"/>
      <c r="BK36821" s="138"/>
      <c r="BL36821" s="138"/>
      <c r="BM36821" s="138"/>
    </row>
    <row r="36822" spans="62:65" ht="13" thickBot="1">
      <c r="BJ36822" s="138"/>
      <c r="BK36822" s="138"/>
      <c r="BL36822" s="138"/>
      <c r="BM36822" s="138"/>
    </row>
    <row r="36823" spans="62:65" ht="13" thickBot="1">
      <c r="BJ36823" s="138"/>
      <c r="BK36823" s="138"/>
      <c r="BL36823" s="138"/>
      <c r="BM36823" s="138"/>
    </row>
    <row r="36824" spans="62:65" ht="13" thickBot="1">
      <c r="BJ36824" s="138"/>
      <c r="BK36824" s="138"/>
      <c r="BL36824" s="138"/>
      <c r="BM36824" s="138"/>
    </row>
    <row r="36825" spans="62:65" ht="13" thickBot="1">
      <c r="BJ36825" s="138"/>
      <c r="BK36825" s="138"/>
      <c r="BL36825" s="138"/>
      <c r="BM36825" s="138"/>
    </row>
    <row r="36826" spans="62:65" ht="13" thickBot="1">
      <c r="BJ36826" s="138"/>
      <c r="BK36826" s="138"/>
      <c r="BL36826" s="138"/>
      <c r="BM36826" s="138"/>
    </row>
    <row r="36827" spans="62:65" ht="13" thickBot="1">
      <c r="BJ36827" s="138"/>
      <c r="BK36827" s="138"/>
      <c r="BL36827" s="138"/>
      <c r="BM36827" s="138"/>
    </row>
    <row r="36828" spans="62:65" ht="13" thickBot="1">
      <c r="BJ36828" s="138"/>
      <c r="BK36828" s="138"/>
      <c r="BL36828" s="138"/>
      <c r="BM36828" s="138"/>
    </row>
    <row r="36829" spans="62:65" ht="13" thickBot="1">
      <c r="BJ36829" s="138"/>
      <c r="BK36829" s="138"/>
      <c r="BL36829" s="138"/>
      <c r="BM36829" s="138"/>
    </row>
    <row r="36830" spans="62:65" ht="13" thickBot="1">
      <c r="BJ36830" s="138"/>
      <c r="BK36830" s="138"/>
      <c r="BL36830" s="138"/>
      <c r="BM36830" s="138"/>
    </row>
    <row r="36831" spans="62:65" ht="13" thickBot="1">
      <c r="BJ36831" s="138"/>
      <c r="BK36831" s="138"/>
      <c r="BL36831" s="138"/>
      <c r="BM36831" s="138"/>
    </row>
    <row r="36832" spans="62:65" ht="13" thickBot="1">
      <c r="BJ36832" s="138"/>
      <c r="BK36832" s="138"/>
      <c r="BL36832" s="138"/>
      <c r="BM36832" s="138"/>
    </row>
    <row r="36833" spans="62:65" ht="13" thickBot="1">
      <c r="BJ36833" s="138"/>
      <c r="BK36833" s="138"/>
      <c r="BL36833" s="138"/>
      <c r="BM36833" s="138"/>
    </row>
    <row r="36834" spans="62:65" ht="13" thickBot="1">
      <c r="BJ36834" s="138"/>
      <c r="BK36834" s="138"/>
      <c r="BL36834" s="138"/>
      <c r="BM36834" s="138"/>
    </row>
    <row r="36835" spans="62:65" ht="13" thickBot="1">
      <c r="BJ36835" s="138"/>
      <c r="BK36835" s="138"/>
      <c r="BL36835" s="138"/>
      <c r="BM36835" s="138"/>
    </row>
    <row r="36836" spans="62:65" ht="13" thickBot="1">
      <c r="BJ36836" s="138"/>
      <c r="BK36836" s="138"/>
      <c r="BL36836" s="138"/>
      <c r="BM36836" s="138"/>
    </row>
    <row r="36837" spans="62:65" ht="13" thickBot="1">
      <c r="BJ36837" s="138"/>
      <c r="BK36837" s="138"/>
      <c r="BL36837" s="138"/>
      <c r="BM36837" s="138"/>
    </row>
    <row r="36838" spans="62:65" ht="13" thickBot="1">
      <c r="BJ36838" s="138"/>
      <c r="BK36838" s="138"/>
      <c r="BL36838" s="138"/>
      <c r="BM36838" s="138"/>
    </row>
    <row r="36839" spans="62:65" ht="13" thickBot="1">
      <c r="BJ36839" s="138"/>
      <c r="BK36839" s="138"/>
      <c r="BL36839" s="138"/>
      <c r="BM36839" s="138"/>
    </row>
    <row r="36840" spans="62:65" ht="13" thickBot="1">
      <c r="BJ36840" s="138"/>
      <c r="BK36840" s="138"/>
      <c r="BL36840" s="138"/>
      <c r="BM36840" s="138"/>
    </row>
    <row r="36841" spans="62:65" ht="13" thickBot="1">
      <c r="BJ36841" s="138"/>
      <c r="BK36841" s="138"/>
      <c r="BL36841" s="138"/>
      <c r="BM36841" s="138"/>
    </row>
    <row r="36842" spans="62:65" ht="13" thickBot="1">
      <c r="BJ36842" s="138"/>
      <c r="BK36842" s="138"/>
      <c r="BL36842" s="138"/>
      <c r="BM36842" s="138"/>
    </row>
    <row r="36843" spans="62:65" ht="13" thickBot="1">
      <c r="BJ36843" s="138"/>
      <c r="BK36843" s="138"/>
      <c r="BL36843" s="138"/>
      <c r="BM36843" s="138"/>
    </row>
    <row r="36844" spans="62:65" ht="13" thickBot="1">
      <c r="BJ36844" s="138"/>
      <c r="BK36844" s="138"/>
      <c r="BL36844" s="138"/>
      <c r="BM36844" s="138"/>
    </row>
    <row r="36845" spans="62:65" ht="13" thickBot="1">
      <c r="BJ36845" s="138"/>
      <c r="BK36845" s="138"/>
      <c r="BL36845" s="138"/>
      <c r="BM36845" s="138"/>
    </row>
    <row r="36846" spans="62:65" ht="13" thickBot="1">
      <c r="BJ36846" s="138"/>
      <c r="BK36846" s="138"/>
      <c r="BL36846" s="138"/>
      <c r="BM36846" s="138"/>
    </row>
    <row r="36847" spans="62:65" ht="13" thickBot="1">
      <c r="BJ36847" s="138"/>
      <c r="BK36847" s="138"/>
      <c r="BL36847" s="138"/>
      <c r="BM36847" s="138"/>
    </row>
    <row r="36848" spans="62:65" ht="13" thickBot="1">
      <c r="BJ36848" s="138"/>
      <c r="BK36848" s="138"/>
      <c r="BL36848" s="138"/>
      <c r="BM36848" s="138"/>
    </row>
    <row r="36849" spans="62:65" ht="13" thickBot="1">
      <c r="BJ36849" s="138"/>
      <c r="BK36849" s="138"/>
      <c r="BL36849" s="138"/>
      <c r="BM36849" s="138"/>
    </row>
    <row r="36850" spans="62:65" ht="13" thickBot="1">
      <c r="BJ36850" s="138"/>
      <c r="BK36850" s="138"/>
      <c r="BL36850" s="138"/>
      <c r="BM36850" s="138"/>
    </row>
    <row r="36851" spans="62:65" ht="13" thickBot="1">
      <c r="BJ36851" s="138"/>
      <c r="BK36851" s="138"/>
      <c r="BL36851" s="138"/>
      <c r="BM36851" s="138"/>
    </row>
    <row r="36852" spans="62:65" ht="13" thickBot="1">
      <c r="BJ36852" s="138"/>
      <c r="BK36852" s="138"/>
      <c r="BL36852" s="138"/>
      <c r="BM36852" s="138"/>
    </row>
    <row r="36853" spans="62:65" ht="13" thickBot="1">
      <c r="BJ36853" s="138"/>
      <c r="BK36853" s="138"/>
      <c r="BL36853" s="138"/>
      <c r="BM36853" s="138"/>
    </row>
    <row r="36854" spans="62:65" ht="13" thickBot="1">
      <c r="BJ36854" s="138"/>
      <c r="BK36854" s="138"/>
      <c r="BL36854" s="138"/>
      <c r="BM36854" s="138"/>
    </row>
    <row r="36855" spans="62:65" ht="13" thickBot="1">
      <c r="BJ36855" s="138"/>
      <c r="BK36855" s="138"/>
      <c r="BL36855" s="138"/>
      <c r="BM36855" s="138"/>
    </row>
    <row r="36856" spans="62:65" ht="13" thickBot="1">
      <c r="BJ36856" s="138"/>
      <c r="BK36856" s="138"/>
      <c r="BL36856" s="138"/>
      <c r="BM36856" s="138"/>
    </row>
    <row r="36857" spans="62:65" ht="13" thickBot="1">
      <c r="BJ36857" s="138"/>
      <c r="BK36857" s="138"/>
      <c r="BL36857" s="138"/>
      <c r="BM36857" s="138"/>
    </row>
    <row r="36858" spans="62:65" ht="13" thickBot="1">
      <c r="BJ36858" s="138"/>
      <c r="BK36858" s="138"/>
      <c r="BL36858" s="138"/>
      <c r="BM36858" s="138"/>
    </row>
    <row r="36859" spans="62:65" ht="13" thickBot="1">
      <c r="BJ36859" s="138"/>
      <c r="BK36859" s="138"/>
      <c r="BL36859" s="138"/>
      <c r="BM36859" s="138"/>
    </row>
    <row r="36860" spans="62:65" ht="13" thickBot="1">
      <c r="BJ36860" s="138"/>
      <c r="BK36860" s="138"/>
      <c r="BL36860" s="138"/>
      <c r="BM36860" s="138"/>
    </row>
    <row r="36861" spans="62:65" ht="13" thickBot="1">
      <c r="BJ36861" s="138"/>
      <c r="BK36861" s="138"/>
      <c r="BL36861" s="138"/>
      <c r="BM36861" s="138"/>
    </row>
    <row r="36862" spans="62:65" ht="13" thickBot="1">
      <c r="BJ36862" s="138"/>
      <c r="BK36862" s="138"/>
      <c r="BL36862" s="138"/>
      <c r="BM36862" s="138"/>
    </row>
    <row r="36863" spans="62:65" ht="13" thickBot="1">
      <c r="BJ36863" s="138"/>
      <c r="BK36863" s="138"/>
      <c r="BL36863" s="138"/>
      <c r="BM36863" s="138"/>
    </row>
    <row r="36864" spans="62:65" ht="13" thickBot="1">
      <c r="BJ36864" s="138"/>
      <c r="BK36864" s="138"/>
      <c r="BL36864" s="138"/>
      <c r="BM36864" s="138"/>
    </row>
    <row r="36865" spans="62:65" ht="13" thickBot="1">
      <c r="BJ36865" s="138"/>
      <c r="BK36865" s="138"/>
      <c r="BL36865" s="138"/>
      <c r="BM36865" s="138"/>
    </row>
    <row r="36866" spans="62:65" ht="13" thickBot="1">
      <c r="BJ36866" s="138"/>
      <c r="BK36866" s="138"/>
      <c r="BL36866" s="138"/>
      <c r="BM36866" s="138"/>
    </row>
    <row r="36867" spans="62:65" ht="13" thickBot="1">
      <c r="BJ36867" s="138"/>
      <c r="BK36867" s="138"/>
      <c r="BL36867" s="138"/>
      <c r="BM36867" s="138"/>
    </row>
    <row r="36868" spans="62:65" ht="13" thickBot="1">
      <c r="BJ36868" s="138"/>
      <c r="BK36868" s="138"/>
      <c r="BL36868" s="138"/>
      <c r="BM36868" s="138"/>
    </row>
    <row r="36869" spans="62:65" ht="13" thickBot="1">
      <c r="BJ36869" s="138"/>
      <c r="BK36869" s="138"/>
      <c r="BL36869" s="138"/>
      <c r="BM36869" s="138"/>
    </row>
    <row r="36870" spans="62:65" ht="13" thickBot="1">
      <c r="BJ36870" s="138"/>
      <c r="BK36870" s="138"/>
      <c r="BL36870" s="138"/>
      <c r="BM36870" s="138"/>
    </row>
    <row r="36871" spans="62:65" ht="13" thickBot="1">
      <c r="BJ36871" s="138"/>
      <c r="BK36871" s="138"/>
      <c r="BL36871" s="138"/>
      <c r="BM36871" s="138"/>
    </row>
    <row r="36872" spans="62:65" ht="13" thickBot="1">
      <c r="BJ36872" s="138"/>
      <c r="BK36872" s="138"/>
      <c r="BL36872" s="138"/>
      <c r="BM36872" s="138"/>
    </row>
    <row r="36873" spans="62:65" ht="13" thickBot="1">
      <c r="BJ36873" s="138"/>
      <c r="BK36873" s="138"/>
      <c r="BL36873" s="138"/>
      <c r="BM36873" s="138"/>
    </row>
    <row r="36874" spans="62:65" ht="13" thickBot="1">
      <c r="BJ36874" s="138"/>
      <c r="BK36874" s="138"/>
      <c r="BL36874" s="138"/>
      <c r="BM36874" s="138"/>
    </row>
    <row r="36875" spans="62:65" ht="13" thickBot="1">
      <c r="BJ36875" s="138"/>
      <c r="BK36875" s="138"/>
      <c r="BL36875" s="138"/>
      <c r="BM36875" s="138"/>
    </row>
    <row r="36876" spans="62:65" ht="13" thickBot="1">
      <c r="BJ36876" s="138"/>
      <c r="BK36876" s="138"/>
      <c r="BL36876" s="138"/>
      <c r="BM36876" s="138"/>
    </row>
    <row r="36877" spans="62:65" ht="13" thickBot="1">
      <c r="BJ36877" s="138"/>
      <c r="BK36877" s="138"/>
      <c r="BL36877" s="138"/>
      <c r="BM36877" s="138"/>
    </row>
    <row r="36878" spans="62:65" ht="13" thickBot="1">
      <c r="BJ36878" s="138"/>
      <c r="BK36878" s="138"/>
      <c r="BL36878" s="138"/>
      <c r="BM36878" s="138"/>
    </row>
    <row r="36879" spans="62:65" ht="13" thickBot="1">
      <c r="BJ36879" s="138"/>
      <c r="BK36879" s="138"/>
      <c r="BL36879" s="138"/>
      <c r="BM36879" s="138"/>
    </row>
    <row r="36880" spans="62:65" ht="13" thickBot="1">
      <c r="BJ36880" s="138"/>
      <c r="BK36880" s="138"/>
      <c r="BL36880" s="138"/>
      <c r="BM36880" s="138"/>
    </row>
    <row r="36881" spans="62:65" ht="13" thickBot="1">
      <c r="BJ36881" s="138"/>
      <c r="BK36881" s="138"/>
      <c r="BL36881" s="138"/>
      <c r="BM36881" s="138"/>
    </row>
    <row r="36882" spans="62:65" ht="13" thickBot="1">
      <c r="BJ36882" s="138"/>
      <c r="BK36882" s="138"/>
      <c r="BL36882" s="138"/>
      <c r="BM36882" s="138"/>
    </row>
    <row r="36883" spans="62:65" ht="13" thickBot="1">
      <c r="BJ36883" s="138"/>
      <c r="BK36883" s="138"/>
      <c r="BL36883" s="138"/>
      <c r="BM36883" s="138"/>
    </row>
    <row r="36884" spans="62:65" ht="13" thickBot="1">
      <c r="BJ36884" s="138"/>
      <c r="BK36884" s="138"/>
      <c r="BL36884" s="138"/>
      <c r="BM36884" s="138"/>
    </row>
    <row r="36885" spans="62:65" ht="13" thickBot="1">
      <c r="BJ36885" s="138"/>
      <c r="BK36885" s="138"/>
      <c r="BL36885" s="138"/>
      <c r="BM36885" s="138"/>
    </row>
    <row r="36886" spans="62:65" ht="13" thickBot="1">
      <c r="BJ36886" s="138"/>
      <c r="BK36886" s="138"/>
      <c r="BL36886" s="138"/>
      <c r="BM36886" s="138"/>
    </row>
    <row r="36887" spans="62:65" ht="13" thickBot="1">
      <c r="BJ36887" s="138"/>
      <c r="BK36887" s="138"/>
      <c r="BL36887" s="138"/>
      <c r="BM36887" s="138"/>
    </row>
    <row r="36888" spans="62:65" ht="13" thickBot="1">
      <c r="BJ36888" s="138"/>
      <c r="BK36888" s="138"/>
      <c r="BL36888" s="138"/>
      <c r="BM36888" s="138"/>
    </row>
    <row r="36889" spans="62:65" ht="13" thickBot="1">
      <c r="BJ36889" s="138"/>
      <c r="BK36889" s="138"/>
      <c r="BL36889" s="138"/>
      <c r="BM36889" s="138"/>
    </row>
    <row r="36890" spans="62:65" ht="13" thickBot="1">
      <c r="BJ36890" s="138"/>
      <c r="BK36890" s="138"/>
      <c r="BL36890" s="138"/>
      <c r="BM36890" s="138"/>
    </row>
    <row r="36891" spans="62:65" ht="13" thickBot="1">
      <c r="BJ36891" s="138"/>
      <c r="BK36891" s="138"/>
      <c r="BL36891" s="138"/>
      <c r="BM36891" s="138"/>
    </row>
    <row r="36892" spans="62:65" ht="13" thickBot="1">
      <c r="BJ36892" s="138"/>
      <c r="BK36892" s="138"/>
      <c r="BL36892" s="138"/>
      <c r="BM36892" s="138"/>
    </row>
    <row r="36893" spans="62:65" ht="13" thickBot="1">
      <c r="BJ36893" s="138"/>
      <c r="BK36893" s="138"/>
      <c r="BL36893" s="138"/>
      <c r="BM36893" s="138"/>
    </row>
    <row r="36894" spans="62:65" ht="13" thickBot="1">
      <c r="BJ36894" s="138"/>
      <c r="BK36894" s="138"/>
      <c r="BL36894" s="138"/>
      <c r="BM36894" s="138"/>
    </row>
    <row r="36895" spans="62:65" ht="13" thickBot="1">
      <c r="BJ36895" s="138"/>
      <c r="BK36895" s="138"/>
      <c r="BL36895" s="138"/>
      <c r="BM36895" s="138"/>
    </row>
    <row r="36896" spans="62:65" ht="13" thickBot="1">
      <c r="BJ36896" s="138"/>
      <c r="BK36896" s="138"/>
      <c r="BL36896" s="138"/>
      <c r="BM36896" s="138"/>
    </row>
    <row r="36897" spans="62:65" ht="13" thickBot="1">
      <c r="BJ36897" s="138"/>
      <c r="BK36897" s="138"/>
      <c r="BL36897" s="138"/>
      <c r="BM36897" s="138"/>
    </row>
    <row r="36898" spans="62:65" ht="13" thickBot="1">
      <c r="BJ36898" s="138"/>
      <c r="BK36898" s="138"/>
      <c r="BL36898" s="138"/>
      <c r="BM36898" s="138"/>
    </row>
    <row r="36899" spans="62:65" ht="13" thickBot="1">
      <c r="BJ36899" s="138"/>
      <c r="BK36899" s="138"/>
      <c r="BL36899" s="138"/>
      <c r="BM36899" s="138"/>
    </row>
    <row r="36900" spans="62:65" ht="13" thickBot="1">
      <c r="BJ36900" s="138"/>
      <c r="BK36900" s="138"/>
      <c r="BL36900" s="138"/>
      <c r="BM36900" s="138"/>
    </row>
    <row r="36901" spans="62:65" ht="13" thickBot="1">
      <c r="BJ36901" s="138"/>
      <c r="BK36901" s="138"/>
      <c r="BL36901" s="138"/>
      <c r="BM36901" s="138"/>
    </row>
    <row r="36902" spans="62:65" ht="13" thickBot="1">
      <c r="BJ36902" s="138"/>
      <c r="BK36902" s="138"/>
      <c r="BL36902" s="138"/>
      <c r="BM36902" s="138"/>
    </row>
    <row r="36903" spans="62:65" ht="13" thickBot="1">
      <c r="BJ36903" s="138"/>
      <c r="BK36903" s="138"/>
      <c r="BL36903" s="138"/>
      <c r="BM36903" s="138"/>
    </row>
    <row r="36904" spans="62:65" ht="13" thickBot="1">
      <c r="BJ36904" s="138"/>
      <c r="BK36904" s="138"/>
      <c r="BL36904" s="138"/>
      <c r="BM36904" s="138"/>
    </row>
    <row r="36905" spans="62:65" ht="13" thickBot="1">
      <c r="BJ36905" s="138"/>
      <c r="BK36905" s="138"/>
      <c r="BL36905" s="138"/>
      <c r="BM36905" s="138"/>
    </row>
    <row r="36906" spans="62:65" ht="13" thickBot="1">
      <c r="BJ36906" s="138"/>
      <c r="BK36906" s="138"/>
      <c r="BL36906" s="138"/>
      <c r="BM36906" s="138"/>
    </row>
    <row r="36907" spans="62:65" ht="13" thickBot="1">
      <c r="BJ36907" s="138"/>
      <c r="BK36907" s="138"/>
      <c r="BL36907" s="138"/>
      <c r="BM36907" s="138"/>
    </row>
    <row r="36908" spans="62:65" ht="13" thickBot="1">
      <c r="BJ36908" s="138"/>
      <c r="BK36908" s="138"/>
      <c r="BL36908" s="138"/>
      <c r="BM36908" s="138"/>
    </row>
    <row r="36909" spans="62:65" ht="13" thickBot="1">
      <c r="BJ36909" s="138"/>
      <c r="BK36909" s="138"/>
      <c r="BL36909" s="138"/>
      <c r="BM36909" s="138"/>
    </row>
    <row r="36910" spans="62:65" ht="13" thickBot="1">
      <c r="BJ36910" s="138"/>
      <c r="BK36910" s="138"/>
      <c r="BL36910" s="138"/>
      <c r="BM36910" s="138"/>
    </row>
    <row r="36911" spans="62:65" ht="13" thickBot="1">
      <c r="BJ36911" s="138"/>
      <c r="BK36911" s="138"/>
      <c r="BL36911" s="138"/>
      <c r="BM36911" s="138"/>
    </row>
    <row r="36912" spans="62:65" ht="13" thickBot="1">
      <c r="BJ36912" s="138"/>
      <c r="BK36912" s="138"/>
      <c r="BL36912" s="138"/>
      <c r="BM36912" s="138"/>
    </row>
    <row r="36913" spans="62:65" ht="13" thickBot="1">
      <c r="BJ36913" s="138"/>
      <c r="BK36913" s="138"/>
      <c r="BL36913" s="138"/>
      <c r="BM36913" s="138"/>
    </row>
    <row r="36914" spans="62:65" ht="13" thickBot="1">
      <c r="BJ36914" s="138"/>
      <c r="BK36914" s="138"/>
      <c r="BL36914" s="138"/>
      <c r="BM36914" s="138"/>
    </row>
    <row r="36915" spans="62:65" ht="13" thickBot="1">
      <c r="BJ36915" s="138"/>
      <c r="BK36915" s="138"/>
      <c r="BL36915" s="138"/>
      <c r="BM36915" s="138"/>
    </row>
    <row r="36916" spans="62:65" ht="13" thickBot="1">
      <c r="BJ36916" s="138"/>
      <c r="BK36916" s="138"/>
      <c r="BL36916" s="138"/>
      <c r="BM36916" s="138"/>
    </row>
    <row r="36917" spans="62:65" ht="13" thickBot="1">
      <c r="BJ36917" s="138"/>
      <c r="BK36917" s="138"/>
      <c r="BL36917" s="138"/>
      <c r="BM36917" s="138"/>
    </row>
    <row r="36918" spans="62:65" ht="13" thickBot="1">
      <c r="BJ36918" s="138"/>
      <c r="BK36918" s="138"/>
      <c r="BL36918" s="138"/>
      <c r="BM36918" s="138"/>
    </row>
    <row r="36919" spans="62:65" ht="13" thickBot="1">
      <c r="BJ36919" s="138"/>
      <c r="BK36919" s="138"/>
      <c r="BL36919" s="138"/>
      <c r="BM36919" s="138"/>
    </row>
    <row r="36920" spans="62:65" ht="13" thickBot="1">
      <c r="BJ36920" s="138"/>
      <c r="BK36920" s="138"/>
      <c r="BL36920" s="138"/>
      <c r="BM36920" s="138"/>
    </row>
    <row r="36921" spans="62:65" ht="13" thickBot="1">
      <c r="BJ36921" s="138"/>
      <c r="BK36921" s="138"/>
      <c r="BL36921" s="138"/>
      <c r="BM36921" s="138"/>
    </row>
    <row r="36922" spans="62:65" ht="13" thickBot="1">
      <c r="BJ36922" s="138"/>
      <c r="BK36922" s="138"/>
      <c r="BL36922" s="138"/>
      <c r="BM36922" s="138"/>
    </row>
    <row r="36923" spans="62:65" ht="13" thickBot="1">
      <c r="BJ36923" s="138"/>
      <c r="BK36923" s="138"/>
      <c r="BL36923" s="138"/>
      <c r="BM36923" s="138"/>
    </row>
    <row r="36924" spans="62:65" ht="13" thickBot="1">
      <c r="BJ36924" s="138"/>
      <c r="BK36924" s="138"/>
      <c r="BL36924" s="138"/>
      <c r="BM36924" s="138"/>
    </row>
    <row r="36925" spans="62:65" ht="13" thickBot="1">
      <c r="BJ36925" s="138"/>
      <c r="BK36925" s="138"/>
      <c r="BL36925" s="138"/>
      <c r="BM36925" s="138"/>
    </row>
    <row r="36926" spans="62:65" ht="13" thickBot="1">
      <c r="BJ36926" s="138"/>
      <c r="BK36926" s="138"/>
      <c r="BL36926" s="138"/>
      <c r="BM36926" s="138"/>
    </row>
    <row r="36927" spans="62:65" ht="13" thickBot="1">
      <c r="BJ36927" s="138"/>
      <c r="BK36927" s="138"/>
      <c r="BL36927" s="138"/>
      <c r="BM36927" s="138"/>
    </row>
    <row r="36928" spans="62:65" ht="13" thickBot="1">
      <c r="BJ36928" s="138"/>
      <c r="BK36928" s="138"/>
      <c r="BL36928" s="138"/>
      <c r="BM36928" s="138"/>
    </row>
    <row r="36929" spans="62:65" ht="13" thickBot="1">
      <c r="BJ36929" s="138"/>
      <c r="BK36929" s="138"/>
      <c r="BL36929" s="138"/>
      <c r="BM36929" s="138"/>
    </row>
    <row r="36930" spans="62:65" ht="13" thickBot="1">
      <c r="BJ36930" s="138"/>
      <c r="BK36930" s="138"/>
      <c r="BL36930" s="138"/>
      <c r="BM36930" s="138"/>
    </row>
    <row r="36931" spans="62:65" ht="13" thickBot="1">
      <c r="BJ36931" s="138"/>
      <c r="BK36931" s="138"/>
      <c r="BL36931" s="138"/>
      <c r="BM36931" s="138"/>
    </row>
    <row r="36932" spans="62:65" ht="13" thickBot="1">
      <c r="BJ36932" s="138"/>
      <c r="BK36932" s="138"/>
      <c r="BL36932" s="138"/>
      <c r="BM36932" s="138"/>
    </row>
    <row r="36933" spans="62:65" ht="13" thickBot="1">
      <c r="BJ36933" s="138"/>
      <c r="BK36933" s="138"/>
      <c r="BL36933" s="138"/>
      <c r="BM36933" s="138"/>
    </row>
    <row r="36934" spans="62:65" ht="13" thickBot="1">
      <c r="BJ36934" s="138"/>
      <c r="BK36934" s="138"/>
      <c r="BL36934" s="138"/>
      <c r="BM36934" s="138"/>
    </row>
    <row r="36935" spans="62:65" ht="13" thickBot="1">
      <c r="BJ36935" s="138"/>
      <c r="BK36935" s="138"/>
      <c r="BL36935" s="138"/>
      <c r="BM36935" s="138"/>
    </row>
    <row r="36936" spans="62:65" ht="13" thickBot="1">
      <c r="BJ36936" s="138"/>
      <c r="BK36936" s="138"/>
      <c r="BL36936" s="138"/>
      <c r="BM36936" s="138"/>
    </row>
    <row r="36937" spans="62:65" ht="13" thickBot="1">
      <c r="BJ36937" s="138"/>
      <c r="BK36937" s="138"/>
      <c r="BL36937" s="138"/>
      <c r="BM36937" s="138"/>
    </row>
    <row r="36938" spans="62:65" ht="13" thickBot="1">
      <c r="BJ36938" s="138"/>
      <c r="BK36938" s="138"/>
      <c r="BL36938" s="138"/>
      <c r="BM36938" s="138"/>
    </row>
    <row r="36939" spans="62:65" ht="13" thickBot="1">
      <c r="BJ36939" s="138"/>
      <c r="BK36939" s="138"/>
      <c r="BL36939" s="138"/>
      <c r="BM36939" s="138"/>
    </row>
    <row r="36940" spans="62:65" ht="13" thickBot="1">
      <c r="BJ36940" s="138"/>
      <c r="BK36940" s="138"/>
      <c r="BL36940" s="138"/>
      <c r="BM36940" s="138"/>
    </row>
    <row r="36941" spans="62:65" ht="13" thickBot="1">
      <c r="BJ36941" s="138"/>
      <c r="BK36941" s="138"/>
      <c r="BL36941" s="138"/>
      <c r="BM36941" s="138"/>
    </row>
    <row r="36942" spans="62:65" ht="13" thickBot="1">
      <c r="BJ36942" s="138"/>
      <c r="BK36942" s="138"/>
      <c r="BL36942" s="138"/>
      <c r="BM36942" s="138"/>
    </row>
    <row r="36943" spans="62:65" ht="13" thickBot="1">
      <c r="BJ36943" s="138"/>
      <c r="BK36943" s="138"/>
      <c r="BL36943" s="138"/>
      <c r="BM36943" s="138"/>
    </row>
    <row r="36944" spans="62:65" ht="13" thickBot="1">
      <c r="BJ36944" s="138"/>
      <c r="BK36944" s="138"/>
      <c r="BL36944" s="138"/>
      <c r="BM36944" s="138"/>
    </row>
    <row r="36945" spans="62:65" ht="13" thickBot="1">
      <c r="BJ36945" s="138"/>
      <c r="BK36945" s="138"/>
      <c r="BL36945" s="138"/>
      <c r="BM36945" s="138"/>
    </row>
    <row r="36946" spans="62:65" ht="13" thickBot="1">
      <c r="BJ36946" s="138"/>
      <c r="BK36946" s="138"/>
      <c r="BL36946" s="138"/>
      <c r="BM36946" s="138"/>
    </row>
    <row r="36947" spans="62:65" ht="13" thickBot="1">
      <c r="BJ36947" s="138"/>
      <c r="BK36947" s="138"/>
      <c r="BL36947" s="138"/>
      <c r="BM36947" s="138"/>
    </row>
    <row r="36948" spans="62:65" ht="13" thickBot="1">
      <c r="BJ36948" s="138"/>
      <c r="BK36948" s="138"/>
      <c r="BL36948" s="138"/>
      <c r="BM36948" s="138"/>
    </row>
    <row r="36949" spans="62:65" ht="13" thickBot="1">
      <c r="BJ36949" s="138"/>
      <c r="BK36949" s="138"/>
      <c r="BL36949" s="138"/>
      <c r="BM36949" s="138"/>
    </row>
    <row r="36950" spans="62:65" ht="13" thickBot="1">
      <c r="BJ36950" s="138"/>
      <c r="BK36950" s="138"/>
      <c r="BL36950" s="138"/>
      <c r="BM36950" s="138"/>
    </row>
    <row r="36951" spans="62:65" ht="13" thickBot="1">
      <c r="BJ36951" s="138"/>
      <c r="BK36951" s="138"/>
      <c r="BL36951" s="138"/>
      <c r="BM36951" s="138"/>
    </row>
    <row r="36952" spans="62:65" ht="13" thickBot="1">
      <c r="BJ36952" s="138"/>
      <c r="BK36952" s="138"/>
      <c r="BL36952" s="138"/>
      <c r="BM36952" s="138"/>
    </row>
    <row r="36953" spans="62:65" ht="13" thickBot="1">
      <c r="BJ36953" s="138"/>
      <c r="BK36953" s="138"/>
      <c r="BL36953" s="138"/>
      <c r="BM36953" s="138"/>
    </row>
    <row r="36954" spans="62:65" ht="13" thickBot="1">
      <c r="BJ36954" s="138"/>
      <c r="BK36954" s="138"/>
      <c r="BL36954" s="138"/>
      <c r="BM36954" s="138"/>
    </row>
    <row r="36955" spans="62:65" ht="13" thickBot="1">
      <c r="BJ36955" s="138"/>
      <c r="BK36955" s="138"/>
      <c r="BL36955" s="138"/>
      <c r="BM36955" s="138"/>
    </row>
    <row r="36956" spans="62:65" ht="13" thickBot="1">
      <c r="BJ36956" s="138"/>
      <c r="BK36956" s="138"/>
      <c r="BL36956" s="138"/>
      <c r="BM36956" s="138"/>
    </row>
    <row r="36957" spans="62:65" ht="13" thickBot="1">
      <c r="BJ36957" s="138"/>
      <c r="BK36957" s="138"/>
      <c r="BL36957" s="138"/>
      <c r="BM36957" s="138"/>
    </row>
    <row r="36958" spans="62:65" ht="13" thickBot="1">
      <c r="BJ36958" s="138"/>
      <c r="BK36958" s="138"/>
      <c r="BL36958" s="138"/>
      <c r="BM36958" s="138"/>
    </row>
    <row r="36959" spans="62:65" ht="13" thickBot="1">
      <c r="BJ36959" s="138"/>
      <c r="BK36959" s="138"/>
      <c r="BL36959" s="138"/>
      <c r="BM36959" s="138"/>
    </row>
    <row r="36960" spans="62:65" ht="13" thickBot="1">
      <c r="BJ36960" s="138"/>
      <c r="BK36960" s="138"/>
      <c r="BL36960" s="138"/>
      <c r="BM36960" s="138"/>
    </row>
    <row r="36961" spans="62:65" ht="13" thickBot="1">
      <c r="BJ36961" s="138"/>
      <c r="BK36961" s="138"/>
      <c r="BL36961" s="138"/>
      <c r="BM36961" s="138"/>
    </row>
    <row r="36962" spans="62:65" ht="13" thickBot="1">
      <c r="BJ36962" s="138"/>
      <c r="BK36962" s="138"/>
      <c r="BL36962" s="138"/>
      <c r="BM36962" s="138"/>
    </row>
    <row r="36963" spans="62:65" ht="13" thickBot="1">
      <c r="BJ36963" s="138"/>
      <c r="BK36963" s="138"/>
      <c r="BL36963" s="138"/>
      <c r="BM36963" s="138"/>
    </row>
    <row r="36964" spans="62:65" ht="13" thickBot="1">
      <c r="BJ36964" s="138"/>
      <c r="BK36964" s="138"/>
      <c r="BL36964" s="138"/>
      <c r="BM36964" s="138"/>
    </row>
    <row r="36965" spans="62:65" ht="13" thickBot="1">
      <c r="BJ36965" s="138"/>
      <c r="BK36965" s="138"/>
      <c r="BL36965" s="138"/>
      <c r="BM36965" s="138"/>
    </row>
    <row r="36966" spans="62:65" ht="13" thickBot="1">
      <c r="BJ36966" s="138"/>
      <c r="BK36966" s="138"/>
      <c r="BL36966" s="138"/>
      <c r="BM36966" s="138"/>
    </row>
    <row r="36967" spans="62:65" ht="13" thickBot="1">
      <c r="BJ36967" s="138"/>
      <c r="BK36967" s="138"/>
      <c r="BL36967" s="138"/>
      <c r="BM36967" s="138"/>
    </row>
    <row r="36968" spans="62:65" ht="13" thickBot="1">
      <c r="BJ36968" s="138"/>
      <c r="BK36968" s="138"/>
      <c r="BL36968" s="138"/>
      <c r="BM36968" s="138"/>
    </row>
    <row r="36969" spans="62:65" ht="13" thickBot="1">
      <c r="BJ36969" s="138"/>
      <c r="BK36969" s="138"/>
      <c r="BL36969" s="138"/>
      <c r="BM36969" s="138"/>
    </row>
    <row r="36970" spans="62:65" ht="13" thickBot="1">
      <c r="BJ36970" s="138"/>
      <c r="BK36970" s="138"/>
      <c r="BL36970" s="138"/>
      <c r="BM36970" s="138"/>
    </row>
    <row r="36971" spans="62:65" ht="13" thickBot="1">
      <c r="BJ36971" s="138"/>
      <c r="BK36971" s="138"/>
      <c r="BL36971" s="138"/>
      <c r="BM36971" s="138"/>
    </row>
    <row r="36972" spans="62:65" ht="13" thickBot="1">
      <c r="BJ36972" s="138"/>
      <c r="BK36972" s="138"/>
      <c r="BL36972" s="138"/>
      <c r="BM36972" s="138"/>
    </row>
    <row r="36973" spans="62:65" ht="13" thickBot="1">
      <c r="BJ36973" s="138"/>
      <c r="BK36973" s="138"/>
      <c r="BL36973" s="138"/>
      <c r="BM36973" s="138"/>
    </row>
    <row r="36974" spans="62:65" ht="13" thickBot="1">
      <c r="BJ36974" s="138"/>
      <c r="BK36974" s="138"/>
      <c r="BL36974" s="138"/>
      <c r="BM36974" s="138"/>
    </row>
    <row r="36975" spans="62:65" ht="13" thickBot="1">
      <c r="BJ36975" s="138"/>
      <c r="BK36975" s="138"/>
      <c r="BL36975" s="138"/>
      <c r="BM36975" s="138"/>
    </row>
    <row r="36976" spans="62:65" ht="13" thickBot="1">
      <c r="BJ36976" s="138"/>
      <c r="BK36976" s="138"/>
      <c r="BL36976" s="138"/>
      <c r="BM36976" s="138"/>
    </row>
    <row r="36977" spans="62:65" ht="13" thickBot="1">
      <c r="BJ36977" s="138"/>
      <c r="BK36977" s="138"/>
      <c r="BL36977" s="138"/>
      <c r="BM36977" s="138"/>
    </row>
    <row r="36978" spans="62:65" ht="13" thickBot="1">
      <c r="BJ36978" s="138"/>
      <c r="BK36978" s="138"/>
      <c r="BL36978" s="138"/>
      <c r="BM36978" s="138"/>
    </row>
    <row r="36979" spans="62:65" ht="13" thickBot="1">
      <c r="BJ36979" s="138"/>
      <c r="BK36979" s="138"/>
      <c r="BL36979" s="138"/>
      <c r="BM36979" s="138"/>
    </row>
    <row r="36980" spans="62:65" ht="13" thickBot="1">
      <c r="BJ36980" s="138"/>
      <c r="BK36980" s="138"/>
      <c r="BL36980" s="138"/>
      <c r="BM36980" s="138"/>
    </row>
    <row r="36981" spans="62:65" ht="13" thickBot="1">
      <c r="BJ36981" s="138"/>
      <c r="BK36981" s="138"/>
      <c r="BL36981" s="138"/>
      <c r="BM36981" s="138"/>
    </row>
    <row r="36982" spans="62:65" ht="13" thickBot="1">
      <c r="BJ36982" s="138"/>
      <c r="BK36982" s="138"/>
      <c r="BL36982" s="138"/>
      <c r="BM36982" s="138"/>
    </row>
    <row r="36983" spans="62:65" ht="13" thickBot="1">
      <c r="BJ36983" s="138"/>
      <c r="BK36983" s="138"/>
      <c r="BL36983" s="138"/>
      <c r="BM36983" s="138"/>
    </row>
    <row r="36984" spans="62:65" ht="13" thickBot="1">
      <c r="BJ36984" s="138"/>
      <c r="BK36984" s="138"/>
      <c r="BL36984" s="138"/>
      <c r="BM36984" s="138"/>
    </row>
    <row r="36985" spans="62:65" ht="13" thickBot="1">
      <c r="BJ36985" s="138"/>
      <c r="BK36985" s="138"/>
      <c r="BL36985" s="138"/>
      <c r="BM36985" s="138"/>
    </row>
    <row r="36986" spans="62:65" ht="13" thickBot="1">
      <c r="BJ36986" s="138"/>
      <c r="BK36986" s="138"/>
      <c r="BL36986" s="138"/>
      <c r="BM36986" s="138"/>
    </row>
    <row r="36987" spans="62:65" ht="13" thickBot="1">
      <c r="BJ36987" s="138"/>
      <c r="BK36987" s="138"/>
      <c r="BL36987" s="138"/>
      <c r="BM36987" s="138"/>
    </row>
    <row r="36988" spans="62:65" ht="13" thickBot="1">
      <c r="BJ36988" s="138"/>
      <c r="BK36988" s="138"/>
      <c r="BL36988" s="138"/>
      <c r="BM36988" s="138"/>
    </row>
    <row r="36989" spans="62:65" ht="13" thickBot="1">
      <c r="BJ36989" s="138"/>
      <c r="BK36989" s="138"/>
      <c r="BL36989" s="138"/>
      <c r="BM36989" s="138"/>
    </row>
    <row r="36990" spans="62:65" ht="13" thickBot="1">
      <c r="BJ36990" s="138"/>
      <c r="BK36990" s="138"/>
      <c r="BL36990" s="138"/>
      <c r="BM36990" s="138"/>
    </row>
    <row r="36991" spans="62:65" ht="13" thickBot="1">
      <c r="BJ36991" s="138"/>
      <c r="BK36991" s="138"/>
      <c r="BL36991" s="138"/>
      <c r="BM36991" s="138"/>
    </row>
    <row r="36992" spans="62:65" ht="13" thickBot="1">
      <c r="BJ36992" s="138"/>
      <c r="BK36992" s="138"/>
      <c r="BL36992" s="138"/>
      <c r="BM36992" s="138"/>
    </row>
    <row r="36993" spans="62:65" ht="13" thickBot="1">
      <c r="BJ36993" s="138"/>
      <c r="BK36993" s="138"/>
      <c r="BL36993" s="138"/>
      <c r="BM36993" s="138"/>
    </row>
    <row r="36994" spans="62:65" ht="13" thickBot="1">
      <c r="BJ36994" s="138"/>
      <c r="BK36994" s="138"/>
      <c r="BL36994" s="138"/>
      <c r="BM36994" s="138"/>
    </row>
    <row r="36995" spans="62:65" ht="13" thickBot="1">
      <c r="BJ36995" s="138"/>
      <c r="BK36995" s="138"/>
      <c r="BL36995" s="138"/>
      <c r="BM36995" s="138"/>
    </row>
    <row r="36996" spans="62:65" ht="13" thickBot="1">
      <c r="BJ36996" s="138"/>
      <c r="BK36996" s="138"/>
      <c r="BL36996" s="138"/>
      <c r="BM36996" s="138"/>
    </row>
    <row r="36997" spans="62:65" ht="13" thickBot="1">
      <c r="BJ36997" s="138"/>
      <c r="BK36997" s="138"/>
      <c r="BL36997" s="138"/>
      <c r="BM36997" s="138"/>
    </row>
    <row r="36998" spans="62:65" ht="13" thickBot="1">
      <c r="BJ36998" s="138"/>
      <c r="BK36998" s="138"/>
      <c r="BL36998" s="138"/>
      <c r="BM36998" s="138"/>
    </row>
    <row r="36999" spans="62:65" ht="13" thickBot="1">
      <c r="BJ36999" s="138"/>
      <c r="BK36999" s="138"/>
      <c r="BL36999" s="138"/>
      <c r="BM36999" s="138"/>
    </row>
    <row r="37000" spans="62:65" ht="13" thickBot="1">
      <c r="BJ37000" s="138"/>
      <c r="BK37000" s="138"/>
      <c r="BL37000" s="138"/>
      <c r="BM37000" s="138"/>
    </row>
    <row r="37001" spans="62:65" ht="13" thickBot="1">
      <c r="BJ37001" s="138"/>
      <c r="BK37001" s="138"/>
      <c r="BL37001" s="138"/>
      <c r="BM37001" s="138"/>
    </row>
    <row r="37002" spans="62:65" ht="13" thickBot="1">
      <c r="BJ37002" s="138"/>
      <c r="BK37002" s="138"/>
      <c r="BL37002" s="138"/>
      <c r="BM37002" s="138"/>
    </row>
    <row r="37003" spans="62:65" ht="13" thickBot="1">
      <c r="BJ37003" s="138"/>
      <c r="BK37003" s="138"/>
      <c r="BL37003" s="138"/>
      <c r="BM37003" s="138"/>
    </row>
    <row r="37004" spans="62:65" ht="13" thickBot="1">
      <c r="BJ37004" s="138"/>
      <c r="BK37004" s="138"/>
      <c r="BL37004" s="138"/>
      <c r="BM37004" s="138"/>
    </row>
    <row r="37005" spans="62:65" ht="13" thickBot="1">
      <c r="BJ37005" s="138"/>
      <c r="BK37005" s="138"/>
      <c r="BL37005" s="138"/>
      <c r="BM37005" s="138"/>
    </row>
    <row r="37006" spans="62:65" ht="13" thickBot="1">
      <c r="BJ37006" s="138"/>
      <c r="BK37006" s="138"/>
      <c r="BL37006" s="138"/>
      <c r="BM37006" s="138"/>
    </row>
    <row r="37007" spans="62:65" ht="13" thickBot="1">
      <c r="BJ37007" s="138"/>
      <c r="BK37007" s="138"/>
      <c r="BL37007" s="138"/>
      <c r="BM37007" s="138"/>
    </row>
    <row r="37008" spans="62:65" ht="13" thickBot="1">
      <c r="BJ37008" s="138"/>
      <c r="BK37008" s="138"/>
      <c r="BL37008" s="138"/>
      <c r="BM37008" s="138"/>
    </row>
    <row r="37009" spans="62:65" ht="13" thickBot="1">
      <c r="BJ37009" s="138"/>
      <c r="BK37009" s="138"/>
      <c r="BL37009" s="138"/>
      <c r="BM37009" s="138"/>
    </row>
    <row r="37010" spans="62:65" ht="13" thickBot="1">
      <c r="BJ37010" s="138"/>
      <c r="BK37010" s="138"/>
      <c r="BL37010" s="138"/>
      <c r="BM37010" s="138"/>
    </row>
    <row r="37011" spans="62:65" ht="13" thickBot="1">
      <c r="BJ37011" s="138"/>
      <c r="BK37011" s="138"/>
      <c r="BL37011" s="138"/>
      <c r="BM37011" s="138"/>
    </row>
    <row r="37012" spans="62:65" ht="13" thickBot="1">
      <c r="BJ37012" s="138"/>
      <c r="BK37012" s="138"/>
      <c r="BL37012" s="138"/>
      <c r="BM37012" s="138"/>
    </row>
    <row r="37013" spans="62:65" ht="13" thickBot="1">
      <c r="BJ37013" s="138"/>
      <c r="BK37013" s="138"/>
      <c r="BL37013" s="138"/>
      <c r="BM37013" s="138"/>
    </row>
    <row r="37014" spans="62:65" ht="13" thickBot="1">
      <c r="BJ37014" s="138"/>
      <c r="BK37014" s="138"/>
      <c r="BL37014" s="138"/>
      <c r="BM37014" s="138"/>
    </row>
    <row r="37015" spans="62:65" ht="13" thickBot="1">
      <c r="BJ37015" s="138"/>
      <c r="BK37015" s="138"/>
      <c r="BL37015" s="138"/>
      <c r="BM37015" s="138"/>
    </row>
    <row r="37016" spans="62:65" ht="13" thickBot="1">
      <c r="BJ37016" s="138"/>
      <c r="BK37016" s="138"/>
      <c r="BL37016" s="138"/>
      <c r="BM37016" s="138"/>
    </row>
    <row r="37017" spans="62:65" ht="13" thickBot="1">
      <c r="BJ37017" s="138"/>
      <c r="BK37017" s="138"/>
      <c r="BL37017" s="138"/>
      <c r="BM37017" s="138"/>
    </row>
    <row r="37018" spans="62:65" ht="13" thickBot="1">
      <c r="BJ37018" s="138"/>
      <c r="BK37018" s="138"/>
      <c r="BL37018" s="138"/>
      <c r="BM37018" s="138"/>
    </row>
    <row r="37019" spans="62:65" ht="13" thickBot="1">
      <c r="BJ37019" s="138"/>
      <c r="BK37019" s="138"/>
      <c r="BL37019" s="138"/>
      <c r="BM37019" s="138"/>
    </row>
    <row r="37020" spans="62:65" ht="13" thickBot="1">
      <c r="BJ37020" s="138"/>
      <c r="BK37020" s="138"/>
      <c r="BL37020" s="138"/>
      <c r="BM37020" s="138"/>
    </row>
    <row r="37021" spans="62:65" ht="13" thickBot="1">
      <c r="BJ37021" s="138"/>
      <c r="BK37021" s="138"/>
      <c r="BL37021" s="138"/>
      <c r="BM37021" s="138"/>
    </row>
    <row r="37022" spans="62:65" ht="13" thickBot="1">
      <c r="BJ37022" s="138"/>
      <c r="BK37022" s="138"/>
      <c r="BL37022" s="138"/>
      <c r="BM37022" s="138"/>
    </row>
    <row r="37023" spans="62:65" ht="13" thickBot="1">
      <c r="BJ37023" s="138"/>
      <c r="BK37023" s="138"/>
      <c r="BL37023" s="138"/>
      <c r="BM37023" s="138"/>
    </row>
    <row r="37024" spans="62:65" ht="13" thickBot="1">
      <c r="BJ37024" s="138"/>
      <c r="BK37024" s="138"/>
      <c r="BL37024" s="138"/>
      <c r="BM37024" s="138"/>
    </row>
    <row r="37025" spans="62:65" ht="13" thickBot="1">
      <c r="BJ37025" s="138"/>
      <c r="BK37025" s="138"/>
      <c r="BL37025" s="138"/>
      <c r="BM37025" s="138"/>
    </row>
    <row r="37026" spans="62:65" ht="13" thickBot="1">
      <c r="BJ37026" s="138"/>
      <c r="BK37026" s="138"/>
      <c r="BL37026" s="138"/>
      <c r="BM37026" s="138"/>
    </row>
    <row r="37027" spans="62:65" ht="13" thickBot="1">
      <c r="BJ37027" s="138"/>
      <c r="BK37027" s="138"/>
      <c r="BL37027" s="138"/>
      <c r="BM37027" s="138"/>
    </row>
    <row r="37028" spans="62:65" ht="13" thickBot="1">
      <c r="BJ37028" s="138"/>
      <c r="BK37028" s="138"/>
      <c r="BL37028" s="138"/>
      <c r="BM37028" s="138"/>
    </row>
    <row r="37029" spans="62:65" ht="13" thickBot="1">
      <c r="BJ37029" s="138"/>
      <c r="BK37029" s="138"/>
      <c r="BL37029" s="138"/>
      <c r="BM37029" s="138"/>
    </row>
    <row r="37030" spans="62:65" ht="13" thickBot="1">
      <c r="BJ37030" s="138"/>
      <c r="BK37030" s="138"/>
      <c r="BL37030" s="138"/>
      <c r="BM37030" s="138"/>
    </row>
    <row r="37031" spans="62:65" ht="13" thickBot="1">
      <c r="BJ37031" s="138"/>
      <c r="BK37031" s="138"/>
      <c r="BL37031" s="138"/>
      <c r="BM37031" s="138"/>
    </row>
    <row r="37032" spans="62:65" ht="13" thickBot="1">
      <c r="BJ37032" s="138"/>
      <c r="BK37032" s="138"/>
      <c r="BL37032" s="138"/>
      <c r="BM37032" s="138"/>
    </row>
    <row r="37033" spans="62:65" ht="13" thickBot="1">
      <c r="BJ37033" s="138"/>
      <c r="BK37033" s="138"/>
      <c r="BL37033" s="138"/>
      <c r="BM37033" s="138"/>
    </row>
    <row r="37034" spans="62:65" ht="13" thickBot="1">
      <c r="BJ37034" s="138"/>
      <c r="BK37034" s="138"/>
      <c r="BL37034" s="138"/>
      <c r="BM37034" s="138"/>
    </row>
    <row r="37035" spans="62:65" ht="13" thickBot="1">
      <c r="BJ37035" s="138"/>
      <c r="BK37035" s="138"/>
      <c r="BL37035" s="138"/>
      <c r="BM37035" s="138"/>
    </row>
    <row r="37036" spans="62:65" ht="13" thickBot="1">
      <c r="BJ37036" s="138"/>
      <c r="BK37036" s="138"/>
      <c r="BL37036" s="138"/>
      <c r="BM37036" s="138"/>
    </row>
    <row r="37037" spans="62:65" ht="13" thickBot="1">
      <c r="BJ37037" s="138"/>
      <c r="BK37037" s="138"/>
      <c r="BL37037" s="138"/>
      <c r="BM37037" s="138"/>
    </row>
    <row r="37038" spans="62:65" ht="13" thickBot="1">
      <c r="BJ37038" s="138"/>
      <c r="BK37038" s="138"/>
      <c r="BL37038" s="138"/>
      <c r="BM37038" s="138"/>
    </row>
    <row r="37039" spans="62:65" ht="13" thickBot="1">
      <c r="BJ37039" s="138"/>
      <c r="BK37039" s="138"/>
      <c r="BL37039" s="138"/>
      <c r="BM37039" s="138"/>
    </row>
    <row r="37040" spans="62:65" ht="13" thickBot="1">
      <c r="BJ37040" s="138"/>
      <c r="BK37040" s="138"/>
      <c r="BL37040" s="138"/>
      <c r="BM37040" s="138"/>
    </row>
    <row r="37041" spans="62:65" ht="13" thickBot="1">
      <c r="BJ37041" s="138"/>
      <c r="BK37041" s="138"/>
      <c r="BL37041" s="138"/>
      <c r="BM37041" s="138"/>
    </row>
    <row r="37042" spans="62:65" ht="13" thickBot="1">
      <c r="BJ37042" s="138"/>
      <c r="BK37042" s="138"/>
      <c r="BL37042" s="138"/>
      <c r="BM37042" s="138"/>
    </row>
    <row r="37043" spans="62:65" ht="13" thickBot="1">
      <c r="BJ37043" s="138"/>
      <c r="BK37043" s="138"/>
      <c r="BL37043" s="138"/>
      <c r="BM37043" s="138"/>
    </row>
    <row r="37044" spans="62:65" ht="13" thickBot="1">
      <c r="BJ37044" s="138"/>
      <c r="BK37044" s="138"/>
      <c r="BL37044" s="138"/>
      <c r="BM37044" s="138"/>
    </row>
    <row r="37045" spans="62:65" ht="13" thickBot="1">
      <c r="BJ37045" s="138"/>
      <c r="BK37045" s="138"/>
      <c r="BL37045" s="138"/>
      <c r="BM37045" s="138"/>
    </row>
    <row r="37046" spans="62:65" ht="13" thickBot="1">
      <c r="BJ37046" s="138"/>
      <c r="BK37046" s="138"/>
      <c r="BL37046" s="138"/>
      <c r="BM37046" s="138"/>
    </row>
    <row r="37047" spans="62:65" ht="13" thickBot="1">
      <c r="BJ37047" s="138"/>
      <c r="BK37047" s="138"/>
      <c r="BL37047" s="138"/>
      <c r="BM37047" s="138"/>
    </row>
    <row r="37048" spans="62:65" ht="13" thickBot="1">
      <c r="BJ37048" s="138"/>
      <c r="BK37048" s="138"/>
      <c r="BL37048" s="138"/>
      <c r="BM37048" s="138"/>
    </row>
    <row r="37049" spans="62:65" ht="13" thickBot="1">
      <c r="BJ37049" s="138"/>
      <c r="BK37049" s="138"/>
      <c r="BL37049" s="138"/>
      <c r="BM37049" s="138"/>
    </row>
    <row r="37050" spans="62:65" ht="13" thickBot="1">
      <c r="BJ37050" s="138"/>
      <c r="BK37050" s="138"/>
      <c r="BL37050" s="138"/>
      <c r="BM37050" s="138"/>
    </row>
    <row r="37051" spans="62:65" ht="13" thickBot="1">
      <c r="BJ37051" s="138"/>
      <c r="BK37051" s="138"/>
      <c r="BL37051" s="138"/>
      <c r="BM37051" s="138"/>
    </row>
    <row r="37052" spans="62:65" ht="13" thickBot="1">
      <c r="BJ37052" s="138"/>
      <c r="BK37052" s="138"/>
      <c r="BL37052" s="138"/>
      <c r="BM37052" s="138"/>
    </row>
    <row r="37053" spans="62:65" ht="13" thickBot="1">
      <c r="BJ37053" s="138"/>
      <c r="BK37053" s="138"/>
      <c r="BL37053" s="138"/>
      <c r="BM37053" s="138"/>
    </row>
    <row r="37054" spans="62:65" ht="13" thickBot="1">
      <c r="BJ37054" s="138"/>
      <c r="BK37054" s="138"/>
      <c r="BL37054" s="138"/>
      <c r="BM37054" s="138"/>
    </row>
    <row r="37055" spans="62:65" ht="13" thickBot="1">
      <c r="BJ37055" s="138"/>
      <c r="BK37055" s="138"/>
      <c r="BL37055" s="138"/>
      <c r="BM37055" s="138"/>
    </row>
    <row r="37056" spans="62:65" ht="13" thickBot="1">
      <c r="BJ37056" s="138"/>
      <c r="BK37056" s="138"/>
      <c r="BL37056" s="138"/>
      <c r="BM37056" s="138"/>
    </row>
    <row r="37057" spans="62:65" ht="13" thickBot="1">
      <c r="BJ37057" s="138"/>
      <c r="BK37057" s="138"/>
      <c r="BL37057" s="138"/>
      <c r="BM37057" s="138"/>
    </row>
    <row r="37058" spans="62:65" ht="13" thickBot="1">
      <c r="BJ37058" s="138"/>
      <c r="BK37058" s="138"/>
      <c r="BL37058" s="138"/>
      <c r="BM37058" s="138"/>
    </row>
    <row r="37059" spans="62:65" ht="13" thickBot="1">
      <c r="BJ37059" s="138"/>
      <c r="BK37059" s="138"/>
      <c r="BL37059" s="138"/>
      <c r="BM37059" s="138"/>
    </row>
    <row r="37060" spans="62:65" ht="13" thickBot="1">
      <c r="BJ37060" s="138"/>
      <c r="BK37060" s="138"/>
      <c r="BL37060" s="138"/>
      <c r="BM37060" s="138"/>
    </row>
    <row r="37061" spans="62:65" ht="13" thickBot="1">
      <c r="BJ37061" s="138"/>
      <c r="BK37061" s="138"/>
      <c r="BL37061" s="138"/>
      <c r="BM37061" s="138"/>
    </row>
    <row r="37062" spans="62:65" ht="13" thickBot="1">
      <c r="BJ37062" s="138"/>
      <c r="BK37062" s="138"/>
      <c r="BL37062" s="138"/>
      <c r="BM37062" s="138"/>
    </row>
    <row r="37063" spans="62:65" ht="13" thickBot="1">
      <c r="BJ37063" s="138"/>
      <c r="BK37063" s="138"/>
      <c r="BL37063" s="138"/>
      <c r="BM37063" s="138"/>
    </row>
    <row r="37064" spans="62:65" ht="13" thickBot="1">
      <c r="BJ37064" s="138"/>
      <c r="BK37064" s="138"/>
      <c r="BL37064" s="138"/>
      <c r="BM37064" s="138"/>
    </row>
    <row r="37065" spans="62:65" ht="13" thickBot="1">
      <c r="BJ37065" s="138"/>
      <c r="BK37065" s="138"/>
      <c r="BL37065" s="138"/>
      <c r="BM37065" s="138"/>
    </row>
    <row r="37066" spans="62:65" ht="13" thickBot="1">
      <c r="BJ37066" s="138"/>
      <c r="BK37066" s="138"/>
      <c r="BL37066" s="138"/>
      <c r="BM37066" s="138"/>
    </row>
    <row r="37067" spans="62:65" ht="13" thickBot="1">
      <c r="BJ37067" s="138"/>
      <c r="BK37067" s="138"/>
      <c r="BL37067" s="138"/>
      <c r="BM37067" s="138"/>
    </row>
    <row r="37068" spans="62:65" ht="13" thickBot="1">
      <c r="BJ37068" s="138"/>
      <c r="BK37068" s="138"/>
      <c r="BL37068" s="138"/>
      <c r="BM37068" s="138"/>
    </row>
    <row r="37069" spans="62:65" ht="13" thickBot="1">
      <c r="BJ37069" s="138"/>
      <c r="BK37069" s="138"/>
      <c r="BL37069" s="138"/>
      <c r="BM37069" s="138"/>
    </row>
    <row r="37070" spans="62:65" ht="13" thickBot="1">
      <c r="BJ37070" s="138"/>
      <c r="BK37070" s="138"/>
      <c r="BL37070" s="138"/>
      <c r="BM37070" s="138"/>
    </row>
    <row r="37071" spans="62:65" ht="13" thickBot="1">
      <c r="BJ37071" s="138"/>
      <c r="BK37071" s="138"/>
      <c r="BL37071" s="138"/>
      <c r="BM37071" s="138"/>
    </row>
    <row r="37072" spans="62:65" ht="13" thickBot="1">
      <c r="BJ37072" s="138"/>
      <c r="BK37072" s="138"/>
      <c r="BL37072" s="138"/>
      <c r="BM37072" s="138"/>
    </row>
    <row r="37073" spans="62:65" ht="13" thickBot="1">
      <c r="BJ37073" s="138"/>
      <c r="BK37073" s="138"/>
      <c r="BL37073" s="138"/>
      <c r="BM37073" s="138"/>
    </row>
    <row r="37074" spans="62:65" ht="13" thickBot="1">
      <c r="BJ37074" s="138"/>
      <c r="BK37074" s="138"/>
      <c r="BL37074" s="138"/>
      <c r="BM37074" s="138"/>
    </row>
    <row r="37075" spans="62:65" ht="13" thickBot="1">
      <c r="BJ37075" s="138"/>
      <c r="BK37075" s="138"/>
      <c r="BL37075" s="138"/>
      <c r="BM37075" s="138"/>
    </row>
    <row r="37076" spans="62:65" ht="13" thickBot="1">
      <c r="BJ37076" s="138"/>
      <c r="BK37076" s="138"/>
      <c r="BL37076" s="138"/>
      <c r="BM37076" s="138"/>
    </row>
    <row r="37077" spans="62:65" ht="13" thickBot="1">
      <c r="BJ37077" s="138"/>
      <c r="BK37077" s="138"/>
      <c r="BL37077" s="138"/>
      <c r="BM37077" s="138"/>
    </row>
    <row r="37078" spans="62:65" ht="13" thickBot="1">
      <c r="BJ37078" s="138"/>
      <c r="BK37078" s="138"/>
      <c r="BL37078" s="138"/>
      <c r="BM37078" s="138"/>
    </row>
    <row r="37079" spans="62:65" ht="13" thickBot="1">
      <c r="BJ37079" s="138"/>
      <c r="BK37079" s="138"/>
      <c r="BL37079" s="138"/>
      <c r="BM37079" s="138"/>
    </row>
    <row r="37080" spans="62:65" ht="13" thickBot="1">
      <c r="BJ37080" s="138"/>
      <c r="BK37080" s="138"/>
      <c r="BL37080" s="138"/>
      <c r="BM37080" s="138"/>
    </row>
    <row r="37081" spans="62:65" ht="13" thickBot="1">
      <c r="BJ37081" s="138"/>
      <c r="BK37081" s="138"/>
      <c r="BL37081" s="138"/>
      <c r="BM37081" s="138"/>
    </row>
    <row r="37082" spans="62:65" ht="13" thickBot="1">
      <c r="BJ37082" s="138"/>
      <c r="BK37082" s="138"/>
      <c r="BL37082" s="138"/>
      <c r="BM37082" s="138"/>
    </row>
    <row r="37083" spans="62:65" ht="13" thickBot="1">
      <c r="BJ37083" s="138"/>
      <c r="BK37083" s="138"/>
      <c r="BL37083" s="138"/>
      <c r="BM37083" s="138"/>
    </row>
    <row r="37084" spans="62:65" ht="13" thickBot="1">
      <c r="BJ37084" s="138"/>
      <c r="BK37084" s="138"/>
      <c r="BL37084" s="138"/>
      <c r="BM37084" s="138"/>
    </row>
    <row r="37085" spans="62:65" ht="13" thickBot="1">
      <c r="BJ37085" s="138"/>
      <c r="BK37085" s="138"/>
      <c r="BL37085" s="138"/>
      <c r="BM37085" s="138"/>
    </row>
    <row r="37086" spans="62:65" ht="13" thickBot="1">
      <c r="BJ37086" s="138"/>
      <c r="BK37086" s="138"/>
      <c r="BL37086" s="138"/>
      <c r="BM37086" s="138"/>
    </row>
    <row r="37087" spans="62:65" ht="13" thickBot="1">
      <c r="BJ37087" s="138"/>
      <c r="BK37087" s="138"/>
      <c r="BL37087" s="138"/>
      <c r="BM37087" s="138"/>
    </row>
    <row r="37088" spans="62:65" ht="13" thickBot="1">
      <c r="BJ37088" s="138"/>
      <c r="BK37088" s="138"/>
      <c r="BL37088" s="138"/>
      <c r="BM37088" s="138"/>
    </row>
    <row r="37089" spans="62:65" ht="13" thickBot="1">
      <c r="BJ37089" s="138"/>
      <c r="BK37089" s="138"/>
      <c r="BL37089" s="138"/>
      <c r="BM37089" s="138"/>
    </row>
    <row r="37090" spans="62:65" ht="13" thickBot="1">
      <c r="BJ37090" s="138"/>
      <c r="BK37090" s="138"/>
      <c r="BL37090" s="138"/>
      <c r="BM37090" s="138"/>
    </row>
    <row r="37091" spans="62:65" ht="13" thickBot="1">
      <c r="BJ37091" s="138"/>
      <c r="BK37091" s="138"/>
      <c r="BL37091" s="138"/>
      <c r="BM37091" s="138"/>
    </row>
    <row r="37092" spans="62:65" ht="13" thickBot="1">
      <c r="BJ37092" s="138"/>
      <c r="BK37092" s="138"/>
      <c r="BL37092" s="138"/>
      <c r="BM37092" s="138"/>
    </row>
    <row r="37093" spans="62:65" ht="13" thickBot="1">
      <c r="BJ37093" s="138"/>
      <c r="BK37093" s="138"/>
      <c r="BL37093" s="138"/>
      <c r="BM37093" s="138"/>
    </row>
    <row r="37094" spans="62:65" ht="13" thickBot="1">
      <c r="BJ37094" s="138"/>
      <c r="BK37094" s="138"/>
      <c r="BL37094" s="138"/>
      <c r="BM37094" s="138"/>
    </row>
    <row r="37095" spans="62:65" ht="13" thickBot="1">
      <c r="BJ37095" s="138"/>
      <c r="BK37095" s="138"/>
      <c r="BL37095" s="138"/>
      <c r="BM37095" s="138"/>
    </row>
    <row r="37096" spans="62:65" ht="13" thickBot="1">
      <c r="BJ37096" s="138"/>
      <c r="BK37096" s="138"/>
      <c r="BL37096" s="138"/>
      <c r="BM37096" s="138"/>
    </row>
    <row r="37097" spans="62:65" ht="13" thickBot="1">
      <c r="BJ37097" s="138"/>
      <c r="BK37097" s="138"/>
      <c r="BL37097" s="138"/>
      <c r="BM37097" s="138"/>
    </row>
    <row r="37098" spans="62:65" ht="13" thickBot="1">
      <c r="BJ37098" s="138"/>
      <c r="BK37098" s="138"/>
      <c r="BL37098" s="138"/>
      <c r="BM37098" s="138"/>
    </row>
    <row r="37099" spans="62:65" ht="13" thickBot="1">
      <c r="BJ37099" s="138"/>
      <c r="BK37099" s="138"/>
      <c r="BL37099" s="138"/>
      <c r="BM37099" s="138"/>
    </row>
    <row r="37100" spans="62:65" ht="13" thickBot="1">
      <c r="BJ37100" s="138"/>
      <c r="BK37100" s="138"/>
      <c r="BL37100" s="138"/>
      <c r="BM37100" s="138"/>
    </row>
    <row r="37101" spans="62:65" ht="13" thickBot="1">
      <c r="BJ37101" s="138"/>
      <c r="BK37101" s="138"/>
      <c r="BL37101" s="138"/>
      <c r="BM37101" s="138"/>
    </row>
    <row r="37102" spans="62:65" ht="13" thickBot="1">
      <c r="BJ37102" s="138"/>
      <c r="BK37102" s="138"/>
      <c r="BL37102" s="138"/>
      <c r="BM37102" s="138"/>
    </row>
    <row r="37103" spans="62:65" ht="13" thickBot="1">
      <c r="BJ37103" s="138"/>
      <c r="BK37103" s="138"/>
      <c r="BL37103" s="138"/>
      <c r="BM37103" s="138"/>
    </row>
    <row r="37104" spans="62:65" ht="13" thickBot="1">
      <c r="BJ37104" s="138"/>
      <c r="BK37104" s="138"/>
      <c r="BL37104" s="138"/>
      <c r="BM37104" s="138"/>
    </row>
    <row r="37105" spans="62:65" ht="13" thickBot="1">
      <c r="BJ37105" s="138"/>
      <c r="BK37105" s="138"/>
      <c r="BL37105" s="138"/>
      <c r="BM37105" s="138"/>
    </row>
    <row r="37106" spans="62:65" ht="13" thickBot="1">
      <c r="BJ37106" s="138"/>
      <c r="BK37106" s="138"/>
      <c r="BL37106" s="138"/>
      <c r="BM37106" s="138"/>
    </row>
    <row r="37107" spans="62:65" ht="13" thickBot="1">
      <c r="BJ37107" s="138"/>
      <c r="BK37107" s="138"/>
      <c r="BL37107" s="138"/>
      <c r="BM37107" s="138"/>
    </row>
    <row r="37108" spans="62:65" ht="13" thickBot="1">
      <c r="BJ37108" s="138"/>
      <c r="BK37108" s="138"/>
      <c r="BL37108" s="138"/>
      <c r="BM37108" s="138"/>
    </row>
    <row r="37109" spans="62:65" ht="13" thickBot="1">
      <c r="BJ37109" s="138"/>
      <c r="BK37109" s="138"/>
      <c r="BL37109" s="138"/>
      <c r="BM37109" s="138"/>
    </row>
    <row r="37110" spans="62:65" ht="13" thickBot="1">
      <c r="BJ37110" s="138"/>
      <c r="BK37110" s="138"/>
      <c r="BL37110" s="138"/>
      <c r="BM37110" s="138"/>
    </row>
    <row r="37111" spans="62:65" ht="13" thickBot="1">
      <c r="BJ37111" s="138"/>
      <c r="BK37111" s="138"/>
      <c r="BL37111" s="138"/>
      <c r="BM37111" s="138"/>
    </row>
    <row r="37112" spans="62:65" ht="13" thickBot="1">
      <c r="BJ37112" s="138"/>
      <c r="BK37112" s="138"/>
      <c r="BL37112" s="138"/>
      <c r="BM37112" s="138"/>
    </row>
    <row r="37113" spans="62:65" ht="13" thickBot="1">
      <c r="BJ37113" s="138"/>
      <c r="BK37113" s="138"/>
      <c r="BL37113" s="138"/>
      <c r="BM37113" s="138"/>
    </row>
    <row r="37114" spans="62:65" ht="13" thickBot="1">
      <c r="BJ37114" s="138"/>
      <c r="BK37114" s="138"/>
      <c r="BL37114" s="138"/>
      <c r="BM37114" s="138"/>
    </row>
    <row r="37115" spans="62:65" ht="13" thickBot="1">
      <c r="BJ37115" s="138"/>
      <c r="BK37115" s="138"/>
      <c r="BL37115" s="138"/>
      <c r="BM37115" s="138"/>
    </row>
    <row r="37116" spans="62:65" ht="13" thickBot="1">
      <c r="BJ37116" s="138"/>
      <c r="BK37116" s="138"/>
      <c r="BL37116" s="138"/>
      <c r="BM37116" s="138"/>
    </row>
    <row r="37117" spans="62:65" ht="13" thickBot="1">
      <c r="BJ37117" s="138"/>
      <c r="BK37117" s="138"/>
      <c r="BL37117" s="138"/>
      <c r="BM37117" s="138"/>
    </row>
    <row r="37118" spans="62:65" ht="13" thickBot="1">
      <c r="BJ37118" s="138"/>
      <c r="BK37118" s="138"/>
      <c r="BL37118" s="138"/>
      <c r="BM37118" s="138"/>
    </row>
    <row r="37119" spans="62:65" ht="13" thickBot="1">
      <c r="BJ37119" s="138"/>
      <c r="BK37119" s="138"/>
      <c r="BL37119" s="138"/>
      <c r="BM37119" s="138"/>
    </row>
    <row r="37120" spans="62:65" ht="13" thickBot="1">
      <c r="BJ37120" s="138"/>
      <c r="BK37120" s="138"/>
      <c r="BL37120" s="138"/>
      <c r="BM37120" s="138"/>
    </row>
    <row r="37121" spans="62:65" ht="13" thickBot="1">
      <c r="BJ37121" s="138"/>
      <c r="BK37121" s="138"/>
      <c r="BL37121" s="138"/>
      <c r="BM37121" s="138"/>
    </row>
    <row r="37122" spans="62:65" ht="13" thickBot="1">
      <c r="BJ37122" s="138"/>
      <c r="BK37122" s="138"/>
      <c r="BL37122" s="138"/>
      <c r="BM37122" s="138"/>
    </row>
    <row r="37123" spans="62:65" ht="13" thickBot="1">
      <c r="BJ37123" s="138"/>
      <c r="BK37123" s="138"/>
      <c r="BL37123" s="138"/>
      <c r="BM37123" s="138"/>
    </row>
    <row r="37124" spans="62:65" ht="13" thickBot="1">
      <c r="BJ37124" s="138"/>
      <c r="BK37124" s="138"/>
      <c r="BL37124" s="138"/>
      <c r="BM37124" s="138"/>
    </row>
    <row r="37125" spans="62:65" ht="13" thickBot="1">
      <c r="BJ37125" s="138"/>
      <c r="BK37125" s="138"/>
      <c r="BL37125" s="138"/>
      <c r="BM37125" s="138"/>
    </row>
    <row r="37126" spans="62:65" ht="13" thickBot="1">
      <c r="BJ37126" s="138"/>
      <c r="BK37126" s="138"/>
      <c r="BL37126" s="138"/>
      <c r="BM37126" s="138"/>
    </row>
    <row r="37127" spans="62:65" ht="13" thickBot="1">
      <c r="BJ37127" s="138"/>
      <c r="BK37127" s="138"/>
      <c r="BL37127" s="138"/>
      <c r="BM37127" s="138"/>
    </row>
    <row r="37128" spans="62:65" ht="13" thickBot="1">
      <c r="BJ37128" s="138"/>
      <c r="BK37128" s="138"/>
      <c r="BL37128" s="138"/>
      <c r="BM37128" s="138"/>
    </row>
    <row r="37129" spans="62:65" ht="13" thickBot="1">
      <c r="BJ37129" s="138"/>
      <c r="BK37129" s="138"/>
      <c r="BL37129" s="138"/>
      <c r="BM37129" s="138"/>
    </row>
    <row r="37130" spans="62:65" ht="13" thickBot="1">
      <c r="BJ37130" s="138"/>
      <c r="BK37130" s="138"/>
      <c r="BL37130" s="138"/>
      <c r="BM37130" s="138"/>
    </row>
    <row r="37131" spans="62:65" ht="13" thickBot="1">
      <c r="BJ37131" s="138"/>
      <c r="BK37131" s="138"/>
      <c r="BL37131" s="138"/>
      <c r="BM37131" s="138"/>
    </row>
    <row r="37132" spans="62:65" ht="13" thickBot="1">
      <c r="BJ37132" s="138"/>
      <c r="BK37132" s="138"/>
      <c r="BL37132" s="138"/>
      <c r="BM37132" s="138"/>
    </row>
    <row r="37133" spans="62:65" ht="13" thickBot="1">
      <c r="BJ37133" s="138"/>
      <c r="BK37133" s="138"/>
      <c r="BL37133" s="138"/>
      <c r="BM37133" s="138"/>
    </row>
    <row r="37134" spans="62:65" ht="13" thickBot="1">
      <c r="BJ37134" s="138"/>
      <c r="BK37134" s="138"/>
      <c r="BL37134" s="138"/>
      <c r="BM37134" s="138"/>
    </row>
    <row r="37135" spans="62:65" ht="13" thickBot="1">
      <c r="BJ37135" s="138"/>
      <c r="BK37135" s="138"/>
      <c r="BL37135" s="138"/>
      <c r="BM37135" s="138"/>
    </row>
    <row r="37136" spans="62:65" ht="13" thickBot="1">
      <c r="BJ37136" s="138"/>
      <c r="BK37136" s="138"/>
      <c r="BL37136" s="138"/>
      <c r="BM37136" s="138"/>
    </row>
    <row r="37137" spans="62:65" ht="13" thickBot="1">
      <c r="BJ37137" s="138"/>
      <c r="BK37137" s="138"/>
      <c r="BL37137" s="138"/>
      <c r="BM37137" s="138"/>
    </row>
    <row r="37138" spans="62:65" ht="13" thickBot="1">
      <c r="BJ37138" s="138"/>
      <c r="BK37138" s="138"/>
      <c r="BL37138" s="138"/>
      <c r="BM37138" s="138"/>
    </row>
    <row r="37139" spans="62:65" ht="13" thickBot="1">
      <c r="BJ37139" s="138"/>
      <c r="BK37139" s="138"/>
      <c r="BL37139" s="138"/>
      <c r="BM37139" s="138"/>
    </row>
    <row r="37140" spans="62:65" ht="13" thickBot="1">
      <c r="BJ37140" s="138"/>
      <c r="BK37140" s="138"/>
      <c r="BL37140" s="138"/>
      <c r="BM37140" s="138"/>
    </row>
    <row r="37141" spans="62:65" ht="13" thickBot="1">
      <c r="BJ37141" s="138"/>
      <c r="BK37141" s="138"/>
      <c r="BL37141" s="138"/>
      <c r="BM37141" s="138"/>
    </row>
    <row r="37142" spans="62:65" ht="13" thickBot="1">
      <c r="BJ37142" s="138"/>
      <c r="BK37142" s="138"/>
      <c r="BL37142" s="138"/>
      <c r="BM37142" s="138"/>
    </row>
    <row r="37143" spans="62:65" ht="13" thickBot="1">
      <c r="BJ37143" s="138"/>
      <c r="BK37143" s="138"/>
      <c r="BL37143" s="138"/>
      <c r="BM37143" s="138"/>
    </row>
    <row r="37144" spans="62:65" ht="13" thickBot="1">
      <c r="BJ37144" s="138"/>
      <c r="BK37144" s="138"/>
      <c r="BL37144" s="138"/>
      <c r="BM37144" s="138"/>
    </row>
    <row r="37145" spans="62:65" ht="13" thickBot="1">
      <c r="BJ37145" s="138"/>
      <c r="BK37145" s="138"/>
      <c r="BL37145" s="138"/>
      <c r="BM37145" s="138"/>
    </row>
    <row r="37146" spans="62:65" ht="13" thickBot="1">
      <c r="BJ37146" s="138"/>
      <c r="BK37146" s="138"/>
      <c r="BL37146" s="138"/>
      <c r="BM37146" s="138"/>
    </row>
    <row r="37147" spans="62:65" ht="13" thickBot="1">
      <c r="BJ37147" s="138"/>
      <c r="BK37147" s="138"/>
      <c r="BL37147" s="138"/>
      <c r="BM37147" s="138"/>
    </row>
    <row r="37148" spans="62:65" ht="13" thickBot="1">
      <c r="BJ37148" s="138"/>
      <c r="BK37148" s="138"/>
      <c r="BL37148" s="138"/>
      <c r="BM37148" s="138"/>
    </row>
    <row r="37149" spans="62:65" ht="13" thickBot="1">
      <c r="BJ37149" s="138"/>
      <c r="BK37149" s="138"/>
      <c r="BL37149" s="138"/>
      <c r="BM37149" s="138"/>
    </row>
    <row r="37150" spans="62:65" ht="13" thickBot="1">
      <c r="BJ37150" s="138"/>
      <c r="BK37150" s="138"/>
      <c r="BL37150" s="138"/>
      <c r="BM37150" s="138"/>
    </row>
    <row r="37151" spans="62:65" ht="13" thickBot="1">
      <c r="BJ37151" s="138"/>
      <c r="BK37151" s="138"/>
      <c r="BL37151" s="138"/>
      <c r="BM37151" s="138"/>
    </row>
    <row r="37152" spans="62:65" ht="13" thickBot="1">
      <c r="BJ37152" s="138"/>
      <c r="BK37152" s="138"/>
      <c r="BL37152" s="138"/>
      <c r="BM37152" s="138"/>
    </row>
    <row r="37153" spans="62:65" ht="13" thickBot="1">
      <c r="BJ37153" s="138"/>
      <c r="BK37153" s="138"/>
      <c r="BL37153" s="138"/>
      <c r="BM37153" s="138"/>
    </row>
    <row r="37154" spans="62:65" ht="13" thickBot="1">
      <c r="BJ37154" s="138"/>
      <c r="BK37154" s="138"/>
      <c r="BL37154" s="138"/>
      <c r="BM37154" s="138"/>
    </row>
    <row r="37155" spans="62:65" ht="13" thickBot="1">
      <c r="BJ37155" s="138"/>
      <c r="BK37155" s="138"/>
      <c r="BL37155" s="138"/>
      <c r="BM37155" s="138"/>
    </row>
    <row r="37156" spans="62:65" ht="13" thickBot="1">
      <c r="BJ37156" s="138"/>
      <c r="BK37156" s="138"/>
      <c r="BL37156" s="138"/>
      <c r="BM37156" s="138"/>
    </row>
    <row r="37157" spans="62:65" ht="13" thickBot="1">
      <c r="BJ37157" s="138"/>
      <c r="BK37157" s="138"/>
      <c r="BL37157" s="138"/>
      <c r="BM37157" s="138"/>
    </row>
    <row r="37158" spans="62:65" ht="13" thickBot="1">
      <c r="BJ37158" s="138"/>
      <c r="BK37158" s="138"/>
      <c r="BL37158" s="138"/>
      <c r="BM37158" s="138"/>
    </row>
    <row r="37159" spans="62:65" ht="13" thickBot="1">
      <c r="BJ37159" s="138"/>
      <c r="BK37159" s="138"/>
      <c r="BL37159" s="138"/>
      <c r="BM37159" s="138"/>
    </row>
    <row r="37160" spans="62:65" ht="13" thickBot="1">
      <c r="BJ37160" s="138"/>
      <c r="BK37160" s="138"/>
      <c r="BL37160" s="138"/>
      <c r="BM37160" s="138"/>
    </row>
    <row r="37161" spans="62:65" ht="13" thickBot="1">
      <c r="BJ37161" s="138"/>
      <c r="BK37161" s="138"/>
      <c r="BL37161" s="138"/>
      <c r="BM37161" s="138"/>
    </row>
    <row r="37162" spans="62:65" ht="13" thickBot="1">
      <c r="BJ37162" s="138"/>
      <c r="BK37162" s="138"/>
      <c r="BL37162" s="138"/>
      <c r="BM37162" s="138"/>
    </row>
    <row r="37163" spans="62:65" ht="13" thickBot="1">
      <c r="BJ37163" s="138"/>
      <c r="BK37163" s="138"/>
      <c r="BL37163" s="138"/>
      <c r="BM37163" s="138"/>
    </row>
    <row r="37164" spans="62:65" ht="13" thickBot="1">
      <c r="BJ37164" s="138"/>
      <c r="BK37164" s="138"/>
      <c r="BL37164" s="138"/>
      <c r="BM37164" s="138"/>
    </row>
    <row r="37165" spans="62:65" ht="13" thickBot="1">
      <c r="BJ37165" s="138"/>
      <c r="BK37165" s="138"/>
      <c r="BL37165" s="138"/>
      <c r="BM37165" s="138"/>
    </row>
    <row r="37166" spans="62:65" ht="13" thickBot="1">
      <c r="BJ37166" s="138"/>
      <c r="BK37166" s="138"/>
      <c r="BL37166" s="138"/>
      <c r="BM37166" s="138"/>
    </row>
    <row r="37167" spans="62:65" ht="13" thickBot="1">
      <c r="BJ37167" s="138"/>
      <c r="BK37167" s="138"/>
      <c r="BL37167" s="138"/>
      <c r="BM37167" s="138"/>
    </row>
    <row r="37168" spans="62:65" ht="13" thickBot="1">
      <c r="BJ37168" s="138"/>
      <c r="BK37168" s="138"/>
      <c r="BL37168" s="138"/>
      <c r="BM37168" s="138"/>
    </row>
    <row r="37169" spans="62:65" ht="13" thickBot="1">
      <c r="BJ37169" s="138"/>
      <c r="BK37169" s="138"/>
      <c r="BL37169" s="138"/>
      <c r="BM37169" s="138"/>
    </row>
    <row r="37170" spans="62:65" ht="13" thickBot="1">
      <c r="BJ37170" s="138"/>
      <c r="BK37170" s="138"/>
      <c r="BL37170" s="138"/>
      <c r="BM37170" s="138"/>
    </row>
    <row r="37171" spans="62:65" ht="13" thickBot="1">
      <c r="BJ37171" s="138"/>
      <c r="BK37171" s="138"/>
      <c r="BL37171" s="138"/>
      <c r="BM37171" s="138"/>
    </row>
    <row r="37172" spans="62:65" ht="13" thickBot="1">
      <c r="BJ37172" s="138"/>
      <c r="BK37172" s="138"/>
      <c r="BL37172" s="138"/>
      <c r="BM37172" s="138"/>
    </row>
    <row r="37173" spans="62:65" ht="13" thickBot="1">
      <c r="BJ37173" s="138"/>
      <c r="BK37173" s="138"/>
      <c r="BL37173" s="138"/>
      <c r="BM37173" s="138"/>
    </row>
    <row r="37174" spans="62:65" ht="13" thickBot="1">
      <c r="BJ37174" s="138"/>
      <c r="BK37174" s="138"/>
      <c r="BL37174" s="138"/>
      <c r="BM37174" s="138"/>
    </row>
    <row r="37175" spans="62:65" ht="13" thickBot="1">
      <c r="BJ37175" s="138"/>
      <c r="BK37175" s="138"/>
      <c r="BL37175" s="138"/>
      <c r="BM37175" s="138"/>
    </row>
    <row r="37176" spans="62:65" ht="13" thickBot="1">
      <c r="BJ37176" s="138"/>
      <c r="BK37176" s="138"/>
      <c r="BL37176" s="138"/>
      <c r="BM37176" s="138"/>
    </row>
    <row r="37177" spans="62:65" ht="13" thickBot="1">
      <c r="BJ37177" s="138"/>
      <c r="BK37177" s="138"/>
      <c r="BL37177" s="138"/>
      <c r="BM37177" s="138"/>
    </row>
    <row r="37178" spans="62:65" ht="13" thickBot="1">
      <c r="BJ37178" s="138"/>
      <c r="BK37178" s="138"/>
      <c r="BL37178" s="138"/>
      <c r="BM37178" s="138"/>
    </row>
    <row r="37179" spans="62:65" ht="13" thickBot="1">
      <c r="BJ37179" s="138"/>
      <c r="BK37179" s="138"/>
      <c r="BL37179" s="138"/>
      <c r="BM37179" s="138"/>
    </row>
    <row r="37180" spans="62:65" ht="13" thickBot="1">
      <c r="BJ37180" s="138"/>
      <c r="BK37180" s="138"/>
      <c r="BL37180" s="138"/>
      <c r="BM37180" s="138"/>
    </row>
    <row r="37181" spans="62:65" ht="13" thickBot="1">
      <c r="BJ37181" s="138"/>
      <c r="BK37181" s="138"/>
      <c r="BL37181" s="138"/>
      <c r="BM37181" s="138"/>
    </row>
    <row r="37182" spans="62:65" ht="13" thickBot="1">
      <c r="BJ37182" s="138"/>
      <c r="BK37182" s="138"/>
      <c r="BL37182" s="138"/>
      <c r="BM37182" s="138"/>
    </row>
    <row r="37183" spans="62:65" ht="13" thickBot="1">
      <c r="BJ37183" s="138"/>
      <c r="BK37183" s="138"/>
      <c r="BL37183" s="138"/>
      <c r="BM37183" s="138"/>
    </row>
    <row r="37184" spans="62:65" ht="13" thickBot="1">
      <c r="BJ37184" s="138"/>
      <c r="BK37184" s="138"/>
      <c r="BL37184" s="138"/>
      <c r="BM37184" s="138"/>
    </row>
    <row r="37185" spans="62:65" ht="13" thickBot="1">
      <c r="BJ37185" s="138"/>
      <c r="BK37185" s="138"/>
      <c r="BL37185" s="138"/>
      <c r="BM37185" s="138"/>
    </row>
    <row r="37186" spans="62:65" ht="13" thickBot="1">
      <c r="BJ37186" s="138"/>
      <c r="BK37186" s="138"/>
      <c r="BL37186" s="138"/>
      <c r="BM37186" s="138"/>
    </row>
    <row r="37187" spans="62:65" ht="13" thickBot="1">
      <c r="BJ37187" s="138"/>
      <c r="BK37187" s="138"/>
      <c r="BL37187" s="138"/>
      <c r="BM37187" s="138"/>
    </row>
    <row r="37188" spans="62:65" ht="13" thickBot="1">
      <c r="BJ37188" s="138"/>
      <c r="BK37188" s="138"/>
      <c r="BL37188" s="138"/>
      <c r="BM37188" s="138"/>
    </row>
    <row r="37189" spans="62:65" ht="13" thickBot="1">
      <c r="BJ37189" s="138"/>
      <c r="BK37189" s="138"/>
      <c r="BL37189" s="138"/>
      <c r="BM37189" s="138"/>
    </row>
    <row r="37190" spans="62:65" ht="13" thickBot="1">
      <c r="BJ37190" s="138"/>
      <c r="BK37190" s="138"/>
      <c r="BL37190" s="138"/>
      <c r="BM37190" s="138"/>
    </row>
    <row r="37191" spans="62:65" ht="13" thickBot="1">
      <c r="BJ37191" s="138"/>
      <c r="BK37191" s="138"/>
      <c r="BL37191" s="138"/>
      <c r="BM37191" s="138"/>
    </row>
    <row r="37192" spans="62:65" ht="13" thickBot="1">
      <c r="BJ37192" s="138"/>
      <c r="BK37192" s="138"/>
      <c r="BL37192" s="138"/>
      <c r="BM37192" s="138"/>
    </row>
    <row r="37193" spans="62:65" ht="13" thickBot="1">
      <c r="BJ37193" s="138"/>
      <c r="BK37193" s="138"/>
      <c r="BL37193" s="138"/>
      <c r="BM37193" s="138"/>
    </row>
    <row r="37194" spans="62:65" ht="13" thickBot="1">
      <c r="BJ37194" s="138"/>
      <c r="BK37194" s="138"/>
      <c r="BL37194" s="138"/>
      <c r="BM37194" s="138"/>
    </row>
    <row r="37195" spans="62:65" ht="13" thickBot="1">
      <c r="BJ37195" s="138"/>
      <c r="BK37195" s="138"/>
      <c r="BL37195" s="138"/>
      <c r="BM37195" s="138"/>
    </row>
    <row r="37196" spans="62:65" ht="13" thickBot="1">
      <c r="BJ37196" s="138"/>
      <c r="BK37196" s="138"/>
      <c r="BL37196" s="138"/>
      <c r="BM37196" s="138"/>
    </row>
    <row r="37197" spans="62:65" ht="13" thickBot="1">
      <c r="BJ37197" s="138"/>
      <c r="BK37197" s="138"/>
      <c r="BL37197" s="138"/>
      <c r="BM37197" s="138"/>
    </row>
    <row r="37198" spans="62:65" ht="13" thickBot="1">
      <c r="BJ37198" s="138"/>
      <c r="BK37198" s="138"/>
      <c r="BL37198" s="138"/>
      <c r="BM37198" s="138"/>
    </row>
    <row r="37199" spans="62:65" ht="13" thickBot="1">
      <c r="BJ37199" s="138"/>
      <c r="BK37199" s="138"/>
      <c r="BL37199" s="138"/>
      <c r="BM37199" s="138"/>
    </row>
    <row r="37200" spans="62:65" ht="13" thickBot="1">
      <c r="BJ37200" s="138"/>
      <c r="BK37200" s="138"/>
      <c r="BL37200" s="138"/>
      <c r="BM37200" s="138"/>
    </row>
    <row r="37201" spans="62:65" ht="13" thickBot="1">
      <c r="BJ37201" s="138"/>
      <c r="BK37201" s="138"/>
      <c r="BL37201" s="138"/>
      <c r="BM37201" s="138"/>
    </row>
    <row r="37202" spans="62:65" ht="13" thickBot="1">
      <c r="BJ37202" s="138"/>
      <c r="BK37202" s="138"/>
      <c r="BL37202" s="138"/>
      <c r="BM37202" s="138"/>
    </row>
    <row r="37203" spans="62:65" ht="13" thickBot="1">
      <c r="BJ37203" s="138"/>
      <c r="BK37203" s="138"/>
      <c r="BL37203" s="138"/>
      <c r="BM37203" s="138"/>
    </row>
    <row r="37204" spans="62:65" ht="13" thickBot="1">
      <c r="BJ37204" s="138"/>
      <c r="BK37204" s="138"/>
      <c r="BL37204" s="138"/>
      <c r="BM37204" s="138"/>
    </row>
    <row r="37205" spans="62:65" ht="13" thickBot="1">
      <c r="BJ37205" s="138"/>
      <c r="BK37205" s="138"/>
      <c r="BL37205" s="138"/>
      <c r="BM37205" s="138"/>
    </row>
    <row r="37206" spans="62:65" ht="13" thickBot="1">
      <c r="BJ37206" s="138"/>
      <c r="BK37206" s="138"/>
      <c r="BL37206" s="138"/>
      <c r="BM37206" s="138"/>
    </row>
    <row r="37207" spans="62:65" ht="13" thickBot="1">
      <c r="BJ37207" s="138"/>
      <c r="BK37207" s="138"/>
      <c r="BL37207" s="138"/>
      <c r="BM37207" s="138"/>
    </row>
    <row r="37208" spans="62:65" ht="13" thickBot="1">
      <c r="BJ37208" s="138"/>
      <c r="BK37208" s="138"/>
      <c r="BL37208" s="138"/>
      <c r="BM37208" s="138"/>
    </row>
    <row r="37209" spans="62:65" ht="13" thickBot="1">
      <c r="BJ37209" s="138"/>
      <c r="BK37209" s="138"/>
      <c r="BL37209" s="138"/>
      <c r="BM37209" s="138"/>
    </row>
    <row r="37210" spans="62:65" ht="13" thickBot="1">
      <c r="BJ37210" s="138"/>
      <c r="BK37210" s="138"/>
      <c r="BL37210" s="138"/>
      <c r="BM37210" s="138"/>
    </row>
    <row r="37211" spans="62:65" ht="13" thickBot="1">
      <c r="BJ37211" s="138"/>
      <c r="BK37211" s="138"/>
      <c r="BL37211" s="138"/>
      <c r="BM37211" s="138"/>
    </row>
    <row r="37212" spans="62:65" ht="13" thickBot="1">
      <c r="BJ37212" s="138"/>
      <c r="BK37212" s="138"/>
      <c r="BL37212" s="138"/>
      <c r="BM37212" s="138"/>
    </row>
    <row r="37213" spans="62:65" ht="13" thickBot="1">
      <c r="BJ37213" s="138"/>
      <c r="BK37213" s="138"/>
      <c r="BL37213" s="138"/>
      <c r="BM37213" s="138"/>
    </row>
    <row r="37214" spans="62:65" ht="13" thickBot="1">
      <c r="BJ37214" s="138"/>
      <c r="BK37214" s="138"/>
      <c r="BL37214" s="138"/>
      <c r="BM37214" s="138"/>
    </row>
    <row r="37215" spans="62:65" ht="13" thickBot="1">
      <c r="BJ37215" s="138"/>
      <c r="BK37215" s="138"/>
      <c r="BL37215" s="138"/>
      <c r="BM37215" s="138"/>
    </row>
    <row r="37216" spans="62:65" ht="13" thickBot="1">
      <c r="BJ37216" s="138"/>
      <c r="BK37216" s="138"/>
      <c r="BL37216" s="138"/>
      <c r="BM37216" s="138"/>
    </row>
    <row r="37217" spans="62:65" ht="13" thickBot="1">
      <c r="BJ37217" s="138"/>
      <c r="BK37217" s="138"/>
      <c r="BL37217" s="138"/>
      <c r="BM37217" s="138"/>
    </row>
    <row r="37218" spans="62:65" ht="13" thickBot="1">
      <c r="BJ37218" s="138"/>
      <c r="BK37218" s="138"/>
      <c r="BL37218" s="138"/>
      <c r="BM37218" s="138"/>
    </row>
    <row r="37219" spans="62:65" ht="13" thickBot="1">
      <c r="BJ37219" s="138"/>
      <c r="BK37219" s="138"/>
      <c r="BL37219" s="138"/>
      <c r="BM37219" s="138"/>
    </row>
    <row r="37220" spans="62:65" ht="13" thickBot="1">
      <c r="BJ37220" s="138"/>
      <c r="BK37220" s="138"/>
      <c r="BL37220" s="138"/>
      <c r="BM37220" s="138"/>
    </row>
    <row r="37221" spans="62:65" ht="13" thickBot="1">
      <c r="BJ37221" s="138"/>
      <c r="BK37221" s="138"/>
      <c r="BL37221" s="138"/>
      <c r="BM37221" s="138"/>
    </row>
    <row r="37222" spans="62:65" ht="13" thickBot="1">
      <c r="BJ37222" s="138"/>
      <c r="BK37222" s="138"/>
      <c r="BL37222" s="138"/>
      <c r="BM37222" s="138"/>
    </row>
    <row r="37223" spans="62:65" ht="13" thickBot="1">
      <c r="BJ37223" s="138"/>
      <c r="BK37223" s="138"/>
      <c r="BL37223" s="138"/>
      <c r="BM37223" s="138"/>
    </row>
    <row r="37224" spans="62:65" ht="13" thickBot="1">
      <c r="BJ37224" s="138"/>
      <c r="BK37224" s="138"/>
      <c r="BL37224" s="138"/>
      <c r="BM37224" s="138"/>
    </row>
    <row r="37225" spans="62:65" ht="13" thickBot="1">
      <c r="BJ37225" s="138"/>
      <c r="BK37225" s="138"/>
      <c r="BL37225" s="138"/>
      <c r="BM37225" s="138"/>
    </row>
    <row r="37226" spans="62:65" ht="13" thickBot="1">
      <c r="BJ37226" s="138"/>
      <c r="BK37226" s="138"/>
      <c r="BL37226" s="138"/>
      <c r="BM37226" s="138"/>
    </row>
    <row r="37227" spans="62:65" ht="13" thickBot="1">
      <c r="BJ37227" s="138"/>
      <c r="BK37227" s="138"/>
      <c r="BL37227" s="138"/>
      <c r="BM37227" s="138"/>
    </row>
    <row r="37228" spans="62:65" ht="13" thickBot="1">
      <c r="BJ37228" s="138"/>
      <c r="BK37228" s="138"/>
      <c r="BL37228" s="138"/>
      <c r="BM37228" s="138"/>
    </row>
    <row r="37229" spans="62:65" ht="13" thickBot="1">
      <c r="BJ37229" s="138"/>
      <c r="BK37229" s="138"/>
      <c r="BL37229" s="138"/>
      <c r="BM37229" s="138"/>
    </row>
    <row r="37230" spans="62:65" ht="13" thickBot="1">
      <c r="BJ37230" s="138"/>
      <c r="BK37230" s="138"/>
      <c r="BL37230" s="138"/>
      <c r="BM37230" s="138"/>
    </row>
    <row r="37231" spans="62:65" ht="13" thickBot="1">
      <c r="BJ37231" s="138"/>
      <c r="BK37231" s="138"/>
      <c r="BL37231" s="138"/>
      <c r="BM37231" s="138"/>
    </row>
    <row r="37232" spans="62:65" ht="13" thickBot="1">
      <c r="BJ37232" s="138"/>
      <c r="BK37232" s="138"/>
      <c r="BL37232" s="138"/>
      <c r="BM37232" s="138"/>
    </row>
    <row r="37233" spans="62:65" ht="13" thickBot="1">
      <c r="BJ37233" s="138"/>
      <c r="BK37233" s="138"/>
      <c r="BL37233" s="138"/>
      <c r="BM37233" s="138"/>
    </row>
    <row r="37234" spans="62:65" ht="13" thickBot="1">
      <c r="BJ37234" s="138"/>
      <c r="BK37234" s="138"/>
      <c r="BL37234" s="138"/>
      <c r="BM37234" s="138"/>
    </row>
    <row r="37235" spans="62:65" ht="13" thickBot="1">
      <c r="BJ37235" s="138"/>
      <c r="BK37235" s="138"/>
      <c r="BL37235" s="138"/>
      <c r="BM37235" s="138"/>
    </row>
    <row r="37236" spans="62:65" ht="13" thickBot="1">
      <c r="BJ37236" s="138"/>
      <c r="BK37236" s="138"/>
      <c r="BL37236" s="138"/>
      <c r="BM37236" s="138"/>
    </row>
    <row r="37237" spans="62:65" ht="13" thickBot="1">
      <c r="BJ37237" s="138"/>
      <c r="BK37237" s="138"/>
      <c r="BL37237" s="138"/>
      <c r="BM37237" s="138"/>
    </row>
    <row r="37238" spans="62:65" ht="13" thickBot="1">
      <c r="BJ37238" s="138"/>
      <c r="BK37238" s="138"/>
      <c r="BL37238" s="138"/>
      <c r="BM37238" s="138"/>
    </row>
    <row r="37239" spans="62:65" ht="13" thickBot="1">
      <c r="BJ37239" s="138"/>
      <c r="BK37239" s="138"/>
      <c r="BL37239" s="138"/>
      <c r="BM37239" s="138"/>
    </row>
    <row r="37240" spans="62:65" ht="13" thickBot="1">
      <c r="BJ37240" s="138"/>
      <c r="BK37240" s="138"/>
      <c r="BL37240" s="138"/>
      <c r="BM37240" s="138"/>
    </row>
    <row r="37241" spans="62:65" ht="13" thickBot="1">
      <c r="BJ37241" s="138"/>
      <c r="BK37241" s="138"/>
      <c r="BL37241" s="138"/>
      <c r="BM37241" s="138"/>
    </row>
    <row r="37242" spans="62:65" ht="13" thickBot="1">
      <c r="BJ37242" s="138"/>
      <c r="BK37242" s="138"/>
      <c r="BL37242" s="138"/>
      <c r="BM37242" s="138"/>
    </row>
    <row r="37243" spans="62:65" ht="13" thickBot="1">
      <c r="BJ37243" s="138"/>
      <c r="BK37243" s="138"/>
      <c r="BL37243" s="138"/>
      <c r="BM37243" s="138"/>
    </row>
    <row r="37244" spans="62:65" ht="13" thickBot="1">
      <c r="BJ37244" s="138"/>
      <c r="BK37244" s="138"/>
      <c r="BL37244" s="138"/>
      <c r="BM37244" s="138"/>
    </row>
    <row r="37245" spans="62:65" ht="13" thickBot="1">
      <c r="BJ37245" s="138"/>
      <c r="BK37245" s="138"/>
      <c r="BL37245" s="138"/>
      <c r="BM37245" s="138"/>
    </row>
    <row r="37246" spans="62:65" ht="13" thickBot="1">
      <c r="BJ37246" s="138"/>
      <c r="BK37246" s="138"/>
      <c r="BL37246" s="138"/>
      <c r="BM37246" s="138"/>
    </row>
    <row r="37247" spans="62:65" ht="13" thickBot="1">
      <c r="BJ37247" s="138"/>
      <c r="BK37247" s="138"/>
      <c r="BL37247" s="138"/>
      <c r="BM37247" s="138"/>
    </row>
    <row r="37248" spans="62:65" ht="13" thickBot="1">
      <c r="BJ37248" s="138"/>
      <c r="BK37248" s="138"/>
      <c r="BL37248" s="138"/>
      <c r="BM37248" s="138"/>
    </row>
    <row r="37249" spans="62:65" ht="13" thickBot="1">
      <c r="BJ37249" s="138"/>
      <c r="BK37249" s="138"/>
      <c r="BL37249" s="138"/>
      <c r="BM37249" s="138"/>
    </row>
    <row r="37250" spans="62:65" ht="13" thickBot="1">
      <c r="BJ37250" s="138"/>
      <c r="BK37250" s="138"/>
      <c r="BL37250" s="138"/>
      <c r="BM37250" s="138"/>
    </row>
    <row r="37251" spans="62:65" ht="13" thickBot="1">
      <c r="BJ37251" s="138"/>
      <c r="BK37251" s="138"/>
      <c r="BL37251" s="138"/>
      <c r="BM37251" s="138"/>
    </row>
    <row r="37252" spans="62:65" ht="13" thickBot="1">
      <c r="BJ37252" s="138"/>
      <c r="BK37252" s="138"/>
      <c r="BL37252" s="138"/>
      <c r="BM37252" s="138"/>
    </row>
    <row r="37253" spans="62:65" ht="13" thickBot="1">
      <c r="BJ37253" s="138"/>
      <c r="BK37253" s="138"/>
      <c r="BL37253" s="138"/>
      <c r="BM37253" s="138"/>
    </row>
    <row r="37254" spans="62:65" ht="13" thickBot="1">
      <c r="BJ37254" s="138"/>
      <c r="BK37254" s="138"/>
      <c r="BL37254" s="138"/>
      <c r="BM37254" s="138"/>
    </row>
    <row r="37255" spans="62:65" ht="13" thickBot="1">
      <c r="BJ37255" s="138"/>
      <c r="BK37255" s="138"/>
      <c r="BL37255" s="138"/>
      <c r="BM37255" s="138"/>
    </row>
    <row r="37256" spans="62:65" ht="13" thickBot="1">
      <c r="BJ37256" s="138"/>
      <c r="BK37256" s="138"/>
      <c r="BL37256" s="138"/>
      <c r="BM37256" s="138"/>
    </row>
    <row r="37257" spans="62:65" ht="13" thickBot="1">
      <c r="BJ37257" s="138"/>
      <c r="BK37257" s="138"/>
      <c r="BL37257" s="138"/>
      <c r="BM37257" s="138"/>
    </row>
    <row r="37258" spans="62:65" ht="13" thickBot="1">
      <c r="BJ37258" s="138"/>
      <c r="BK37258" s="138"/>
      <c r="BL37258" s="138"/>
      <c r="BM37258" s="138"/>
    </row>
    <row r="37259" spans="62:65" ht="13" thickBot="1">
      <c r="BJ37259" s="138"/>
      <c r="BK37259" s="138"/>
      <c r="BL37259" s="138"/>
      <c r="BM37259" s="138"/>
    </row>
    <row r="37260" spans="62:65" ht="13" thickBot="1">
      <c r="BJ37260" s="138"/>
      <c r="BK37260" s="138"/>
      <c r="BL37260" s="138"/>
      <c r="BM37260" s="138"/>
    </row>
    <row r="37261" spans="62:65" ht="13" thickBot="1">
      <c r="BJ37261" s="138"/>
      <c r="BK37261" s="138"/>
      <c r="BL37261" s="138"/>
      <c r="BM37261" s="138"/>
    </row>
    <row r="37262" spans="62:65" ht="13" thickBot="1">
      <c r="BJ37262" s="138"/>
      <c r="BK37262" s="138"/>
      <c r="BL37262" s="138"/>
      <c r="BM37262" s="138"/>
    </row>
    <row r="37263" spans="62:65" ht="13" thickBot="1">
      <c r="BJ37263" s="138"/>
      <c r="BK37263" s="138"/>
      <c r="BL37263" s="138"/>
      <c r="BM37263" s="138"/>
    </row>
    <row r="37264" spans="62:65" ht="13" thickBot="1">
      <c r="BJ37264" s="138"/>
      <c r="BK37264" s="138"/>
      <c r="BL37264" s="138"/>
      <c r="BM37264" s="138"/>
    </row>
    <row r="37265" spans="62:65" ht="13" thickBot="1">
      <c r="BJ37265" s="138"/>
      <c r="BK37265" s="138"/>
      <c r="BL37265" s="138"/>
      <c r="BM37265" s="138"/>
    </row>
    <row r="37266" spans="62:65" ht="13" thickBot="1">
      <c r="BJ37266" s="138"/>
      <c r="BK37266" s="138"/>
      <c r="BL37266" s="138"/>
      <c r="BM37266" s="138"/>
    </row>
    <row r="37267" spans="62:65" ht="13" thickBot="1">
      <c r="BJ37267" s="138"/>
      <c r="BK37267" s="138"/>
      <c r="BL37267" s="138"/>
      <c r="BM37267" s="138"/>
    </row>
    <row r="37268" spans="62:65" ht="13" thickBot="1">
      <c r="BJ37268" s="138"/>
      <c r="BK37268" s="138"/>
      <c r="BL37268" s="138"/>
      <c r="BM37268" s="138"/>
    </row>
    <row r="37269" spans="62:65" ht="13" thickBot="1">
      <c r="BJ37269" s="138"/>
      <c r="BK37269" s="138"/>
      <c r="BL37269" s="138"/>
      <c r="BM37269" s="138"/>
    </row>
    <row r="37270" spans="62:65" ht="13" thickBot="1">
      <c r="BJ37270" s="138"/>
      <c r="BK37270" s="138"/>
      <c r="BL37270" s="138"/>
      <c r="BM37270" s="138"/>
    </row>
    <row r="37271" spans="62:65" ht="13" thickBot="1">
      <c r="BJ37271" s="138"/>
      <c r="BK37271" s="138"/>
      <c r="BL37271" s="138"/>
      <c r="BM37271" s="138"/>
    </row>
    <row r="37272" spans="62:65" ht="13" thickBot="1">
      <c r="BJ37272" s="138"/>
      <c r="BK37272" s="138"/>
      <c r="BL37272" s="138"/>
      <c r="BM37272" s="138"/>
    </row>
    <row r="37273" spans="62:65" ht="13" thickBot="1">
      <c r="BJ37273" s="138"/>
      <c r="BK37273" s="138"/>
      <c r="BL37273" s="138"/>
      <c r="BM37273" s="138"/>
    </row>
    <row r="37274" spans="62:65" ht="13" thickBot="1">
      <c r="BJ37274" s="138"/>
      <c r="BK37274" s="138"/>
      <c r="BL37274" s="138"/>
      <c r="BM37274" s="138"/>
    </row>
    <row r="37275" spans="62:65" ht="13" thickBot="1">
      <c r="BJ37275" s="138"/>
      <c r="BK37275" s="138"/>
      <c r="BL37275" s="138"/>
      <c r="BM37275" s="138"/>
    </row>
    <row r="37276" spans="62:65" ht="13" thickBot="1">
      <c r="BJ37276" s="138"/>
      <c r="BK37276" s="138"/>
      <c r="BL37276" s="138"/>
      <c r="BM37276" s="138"/>
    </row>
    <row r="37277" spans="62:65" ht="13" thickBot="1">
      <c r="BJ37277" s="138"/>
      <c r="BK37277" s="138"/>
      <c r="BL37277" s="138"/>
      <c r="BM37277" s="138"/>
    </row>
    <row r="37278" spans="62:65" ht="13" thickBot="1">
      <c r="BJ37278" s="138"/>
      <c r="BK37278" s="138"/>
      <c r="BL37278" s="138"/>
      <c r="BM37278" s="138"/>
    </row>
    <row r="37279" spans="62:65" ht="13" thickBot="1">
      <c r="BJ37279" s="138"/>
      <c r="BK37279" s="138"/>
      <c r="BL37279" s="138"/>
      <c r="BM37279" s="138"/>
    </row>
    <row r="37280" spans="62:65" ht="13" thickBot="1">
      <c r="BJ37280" s="138"/>
      <c r="BK37280" s="138"/>
      <c r="BL37280" s="138"/>
      <c r="BM37280" s="138"/>
    </row>
    <row r="37281" spans="62:65" ht="13" thickBot="1">
      <c r="BJ37281" s="138"/>
      <c r="BK37281" s="138"/>
      <c r="BL37281" s="138"/>
      <c r="BM37281" s="138"/>
    </row>
    <row r="37282" spans="62:65" ht="13" thickBot="1">
      <c r="BJ37282" s="138"/>
      <c r="BK37282" s="138"/>
      <c r="BL37282" s="138"/>
      <c r="BM37282" s="138"/>
    </row>
    <row r="37283" spans="62:65" ht="13" thickBot="1">
      <c r="BJ37283" s="138"/>
      <c r="BK37283" s="138"/>
      <c r="BL37283" s="138"/>
      <c r="BM37283" s="138"/>
    </row>
    <row r="37284" spans="62:65" ht="13" thickBot="1">
      <c r="BJ37284" s="138"/>
      <c r="BK37284" s="138"/>
      <c r="BL37284" s="138"/>
      <c r="BM37284" s="138"/>
    </row>
    <row r="37285" spans="62:65" ht="13" thickBot="1">
      <c r="BJ37285" s="138"/>
      <c r="BK37285" s="138"/>
      <c r="BL37285" s="138"/>
      <c r="BM37285" s="138"/>
    </row>
    <row r="37286" spans="62:65" ht="13" thickBot="1">
      <c r="BJ37286" s="138"/>
      <c r="BK37286" s="138"/>
      <c r="BL37286" s="138"/>
      <c r="BM37286" s="138"/>
    </row>
    <row r="37287" spans="62:65" ht="13" thickBot="1">
      <c r="BJ37287" s="138"/>
      <c r="BK37287" s="138"/>
      <c r="BL37287" s="138"/>
      <c r="BM37287" s="138"/>
    </row>
    <row r="37288" spans="62:65" ht="13" thickBot="1">
      <c r="BJ37288" s="138"/>
      <c r="BK37288" s="138"/>
      <c r="BL37288" s="138"/>
      <c r="BM37288" s="138"/>
    </row>
    <row r="37289" spans="62:65" ht="13" thickBot="1">
      <c r="BJ37289" s="138"/>
      <c r="BK37289" s="138"/>
      <c r="BL37289" s="138"/>
      <c r="BM37289" s="138"/>
    </row>
    <row r="37290" spans="62:65" ht="13" thickBot="1">
      <c r="BJ37290" s="138"/>
      <c r="BK37290" s="138"/>
      <c r="BL37290" s="138"/>
      <c r="BM37290" s="138"/>
    </row>
    <row r="37291" spans="62:65" ht="13" thickBot="1">
      <c r="BJ37291" s="138"/>
      <c r="BK37291" s="138"/>
      <c r="BL37291" s="138"/>
      <c r="BM37291" s="138"/>
    </row>
    <row r="37292" spans="62:65" ht="13" thickBot="1">
      <c r="BJ37292" s="138"/>
      <c r="BK37292" s="138"/>
      <c r="BL37292" s="138"/>
      <c r="BM37292" s="138"/>
    </row>
    <row r="37293" spans="62:65" ht="13" thickBot="1">
      <c r="BJ37293" s="138"/>
      <c r="BK37293" s="138"/>
      <c r="BL37293" s="138"/>
      <c r="BM37293" s="138"/>
    </row>
    <row r="37294" spans="62:65" ht="13" thickBot="1">
      <c r="BJ37294" s="138"/>
      <c r="BK37294" s="138"/>
      <c r="BL37294" s="138"/>
      <c r="BM37294" s="138"/>
    </row>
    <row r="37295" spans="62:65" ht="13" thickBot="1">
      <c r="BJ37295" s="138"/>
      <c r="BK37295" s="138"/>
      <c r="BL37295" s="138"/>
      <c r="BM37295" s="138"/>
    </row>
    <row r="37296" spans="62:65" ht="13" thickBot="1">
      <c r="BJ37296" s="138"/>
      <c r="BK37296" s="138"/>
      <c r="BL37296" s="138"/>
      <c r="BM37296" s="138"/>
    </row>
    <row r="37297" spans="62:65" ht="13" thickBot="1">
      <c r="BJ37297" s="138"/>
      <c r="BK37297" s="138"/>
      <c r="BL37297" s="138"/>
      <c r="BM37297" s="138"/>
    </row>
    <row r="37298" spans="62:65" ht="13" thickBot="1">
      <c r="BJ37298" s="138"/>
      <c r="BK37298" s="138"/>
      <c r="BL37298" s="138"/>
      <c r="BM37298" s="138"/>
    </row>
    <row r="37299" spans="62:65" ht="13" thickBot="1">
      <c r="BJ37299" s="138"/>
      <c r="BK37299" s="138"/>
      <c r="BL37299" s="138"/>
      <c r="BM37299" s="138"/>
    </row>
    <row r="37300" spans="62:65" ht="13" thickBot="1">
      <c r="BJ37300" s="138"/>
      <c r="BK37300" s="138"/>
      <c r="BL37300" s="138"/>
      <c r="BM37300" s="138"/>
    </row>
    <row r="37301" spans="62:65" ht="13" thickBot="1">
      <c r="BJ37301" s="138"/>
      <c r="BK37301" s="138"/>
      <c r="BL37301" s="138"/>
      <c r="BM37301" s="138"/>
    </row>
    <row r="37302" spans="62:65" ht="13" thickBot="1">
      <c r="BJ37302" s="138"/>
      <c r="BK37302" s="138"/>
      <c r="BL37302" s="138"/>
      <c r="BM37302" s="138"/>
    </row>
    <row r="37303" spans="62:65" ht="13" thickBot="1">
      <c r="BJ37303" s="138"/>
      <c r="BK37303" s="138"/>
      <c r="BL37303" s="138"/>
      <c r="BM37303" s="138"/>
    </row>
    <row r="37304" spans="62:65" ht="13" thickBot="1">
      <c r="BJ37304" s="138"/>
      <c r="BK37304" s="138"/>
      <c r="BL37304" s="138"/>
      <c r="BM37304" s="138"/>
    </row>
    <row r="37305" spans="62:65" ht="13" thickBot="1">
      <c r="BJ37305" s="138"/>
      <c r="BK37305" s="138"/>
      <c r="BL37305" s="138"/>
      <c r="BM37305" s="138"/>
    </row>
    <row r="37306" spans="62:65" ht="13" thickBot="1">
      <c r="BJ37306" s="138"/>
      <c r="BK37306" s="138"/>
      <c r="BL37306" s="138"/>
      <c r="BM37306" s="138"/>
    </row>
    <row r="37307" spans="62:65" ht="13" thickBot="1">
      <c r="BJ37307" s="138"/>
      <c r="BK37307" s="138"/>
      <c r="BL37307" s="138"/>
      <c r="BM37307" s="138"/>
    </row>
    <row r="37308" spans="62:65" ht="13" thickBot="1">
      <c r="BJ37308" s="138"/>
      <c r="BK37308" s="138"/>
      <c r="BL37308" s="138"/>
      <c r="BM37308" s="138"/>
    </row>
    <row r="37309" spans="62:65" ht="13" thickBot="1">
      <c r="BJ37309" s="138"/>
      <c r="BK37309" s="138"/>
      <c r="BL37309" s="138"/>
      <c r="BM37309" s="138"/>
    </row>
    <row r="37310" spans="62:65" ht="13" thickBot="1">
      <c r="BJ37310" s="138"/>
      <c r="BK37310" s="138"/>
      <c r="BL37310" s="138"/>
      <c r="BM37310" s="138"/>
    </row>
    <row r="37311" spans="62:65" ht="13" thickBot="1">
      <c r="BJ37311" s="138"/>
      <c r="BK37311" s="138"/>
      <c r="BL37311" s="138"/>
      <c r="BM37311" s="138"/>
    </row>
    <row r="37312" spans="62:65" ht="13" thickBot="1">
      <c r="BJ37312" s="138"/>
      <c r="BK37312" s="138"/>
      <c r="BL37312" s="138"/>
      <c r="BM37312" s="138"/>
    </row>
    <row r="37313" spans="62:65" ht="13" thickBot="1">
      <c r="BJ37313" s="138"/>
      <c r="BK37313" s="138"/>
      <c r="BL37313" s="138"/>
      <c r="BM37313" s="138"/>
    </row>
    <row r="37314" spans="62:65" ht="13" thickBot="1">
      <c r="BJ37314" s="138"/>
      <c r="BK37314" s="138"/>
      <c r="BL37314" s="138"/>
      <c r="BM37314" s="138"/>
    </row>
    <row r="37315" spans="62:65" ht="13" thickBot="1">
      <c r="BJ37315" s="138"/>
      <c r="BK37315" s="138"/>
      <c r="BL37315" s="138"/>
      <c r="BM37315" s="138"/>
    </row>
    <row r="37316" spans="62:65" ht="13" thickBot="1">
      <c r="BJ37316" s="138"/>
      <c r="BK37316" s="138"/>
      <c r="BL37316" s="138"/>
      <c r="BM37316" s="138"/>
    </row>
    <row r="37317" spans="62:65" ht="13" thickBot="1">
      <c r="BJ37317" s="138"/>
      <c r="BK37317" s="138"/>
      <c r="BL37317" s="138"/>
      <c r="BM37317" s="138"/>
    </row>
    <row r="37318" spans="62:65" ht="13" thickBot="1">
      <c r="BJ37318" s="138"/>
      <c r="BK37318" s="138"/>
      <c r="BL37318" s="138"/>
      <c r="BM37318" s="138"/>
    </row>
    <row r="37319" spans="62:65" ht="13" thickBot="1">
      <c r="BJ37319" s="138"/>
      <c r="BK37319" s="138"/>
      <c r="BL37319" s="138"/>
      <c r="BM37319" s="138"/>
    </row>
    <row r="37320" spans="62:65" ht="13" thickBot="1">
      <c r="BJ37320" s="138"/>
      <c r="BK37320" s="138"/>
      <c r="BL37320" s="138"/>
      <c r="BM37320" s="138"/>
    </row>
    <row r="37321" spans="62:65" ht="13" thickBot="1">
      <c r="BJ37321" s="138"/>
      <c r="BK37321" s="138"/>
      <c r="BL37321" s="138"/>
      <c r="BM37321" s="138"/>
    </row>
    <row r="37322" spans="62:65" ht="13" thickBot="1">
      <c r="BJ37322" s="138"/>
      <c r="BK37322" s="138"/>
      <c r="BL37322" s="138"/>
      <c r="BM37322" s="138"/>
    </row>
    <row r="37323" spans="62:65" ht="13" thickBot="1">
      <c r="BJ37323" s="138"/>
      <c r="BK37323" s="138"/>
      <c r="BL37323" s="138"/>
      <c r="BM37323" s="138"/>
    </row>
    <row r="37324" spans="62:65" ht="13" thickBot="1">
      <c r="BJ37324" s="138"/>
      <c r="BK37324" s="138"/>
      <c r="BL37324" s="138"/>
      <c r="BM37324" s="138"/>
    </row>
    <row r="37325" spans="62:65" ht="13" thickBot="1">
      <c r="BJ37325" s="138"/>
      <c r="BK37325" s="138"/>
      <c r="BL37325" s="138"/>
      <c r="BM37325" s="138"/>
    </row>
    <row r="37326" spans="62:65" ht="13" thickBot="1">
      <c r="BJ37326" s="138"/>
      <c r="BK37326" s="138"/>
      <c r="BL37326" s="138"/>
      <c r="BM37326" s="138"/>
    </row>
    <row r="37327" spans="62:65" ht="13" thickBot="1">
      <c r="BJ37327" s="138"/>
      <c r="BK37327" s="138"/>
      <c r="BL37327" s="138"/>
      <c r="BM37327" s="138"/>
    </row>
    <row r="37328" spans="62:65" ht="13" thickBot="1">
      <c r="BJ37328" s="138"/>
      <c r="BK37328" s="138"/>
      <c r="BL37328" s="138"/>
      <c r="BM37328" s="138"/>
    </row>
    <row r="37329" spans="62:65" ht="13" thickBot="1">
      <c r="BJ37329" s="138"/>
      <c r="BK37329" s="138"/>
      <c r="BL37329" s="138"/>
      <c r="BM37329" s="138"/>
    </row>
    <row r="37330" spans="62:65" ht="13" thickBot="1">
      <c r="BJ37330" s="138"/>
      <c r="BK37330" s="138"/>
      <c r="BL37330" s="138"/>
      <c r="BM37330" s="138"/>
    </row>
    <row r="37331" spans="62:65" ht="13" thickBot="1">
      <c r="BJ37331" s="138"/>
      <c r="BK37331" s="138"/>
      <c r="BL37331" s="138"/>
      <c r="BM37331" s="138"/>
    </row>
    <row r="37332" spans="62:65" ht="13" thickBot="1">
      <c r="BJ37332" s="138"/>
      <c r="BK37332" s="138"/>
      <c r="BL37332" s="138"/>
      <c r="BM37332" s="138"/>
    </row>
    <row r="37333" spans="62:65" ht="13" thickBot="1">
      <c r="BJ37333" s="138"/>
      <c r="BK37333" s="138"/>
      <c r="BL37333" s="138"/>
      <c r="BM37333" s="138"/>
    </row>
    <row r="37334" spans="62:65" ht="13" thickBot="1">
      <c r="BJ37334" s="138"/>
      <c r="BK37334" s="138"/>
      <c r="BL37334" s="138"/>
      <c r="BM37334" s="138"/>
    </row>
    <row r="37335" spans="62:65" ht="13" thickBot="1">
      <c r="BJ37335" s="138"/>
      <c r="BK37335" s="138"/>
      <c r="BL37335" s="138"/>
      <c r="BM37335" s="138"/>
    </row>
    <row r="37336" spans="62:65" ht="13" thickBot="1">
      <c r="BJ37336" s="138"/>
      <c r="BK37336" s="138"/>
      <c r="BL37336" s="138"/>
      <c r="BM37336" s="138"/>
    </row>
    <row r="37337" spans="62:65" ht="13" thickBot="1">
      <c r="BJ37337" s="138"/>
      <c r="BK37337" s="138"/>
      <c r="BL37337" s="138"/>
      <c r="BM37337" s="138"/>
    </row>
    <row r="37338" spans="62:65" ht="13" thickBot="1">
      <c r="BJ37338" s="138"/>
      <c r="BK37338" s="138"/>
      <c r="BL37338" s="138"/>
      <c r="BM37338" s="138"/>
    </row>
    <row r="37339" spans="62:65" ht="13" thickBot="1">
      <c r="BJ37339" s="138"/>
      <c r="BK37339" s="138"/>
      <c r="BL37339" s="138"/>
      <c r="BM37339" s="138"/>
    </row>
    <row r="37340" spans="62:65" ht="13" thickBot="1">
      <c r="BJ37340" s="138"/>
      <c r="BK37340" s="138"/>
      <c r="BL37340" s="138"/>
      <c r="BM37340" s="138"/>
    </row>
    <row r="37341" spans="62:65" ht="13" thickBot="1">
      <c r="BJ37341" s="138"/>
      <c r="BK37341" s="138"/>
      <c r="BL37341" s="138"/>
      <c r="BM37341" s="138"/>
    </row>
    <row r="37342" spans="62:65" ht="13" thickBot="1">
      <c r="BJ37342" s="138"/>
      <c r="BK37342" s="138"/>
      <c r="BL37342" s="138"/>
      <c r="BM37342" s="138"/>
    </row>
    <row r="37343" spans="62:65" ht="13" thickBot="1">
      <c r="BJ37343" s="138"/>
      <c r="BK37343" s="138"/>
      <c r="BL37343" s="138"/>
      <c r="BM37343" s="138"/>
    </row>
    <row r="37344" spans="62:65" ht="13" thickBot="1">
      <c r="BJ37344" s="138"/>
      <c r="BK37344" s="138"/>
      <c r="BL37344" s="138"/>
      <c r="BM37344" s="138"/>
    </row>
    <row r="37345" spans="62:65" ht="13" thickBot="1">
      <c r="BJ37345" s="138"/>
      <c r="BK37345" s="138"/>
      <c r="BL37345" s="138"/>
      <c r="BM37345" s="138"/>
    </row>
    <row r="37346" spans="62:65" ht="13" thickBot="1">
      <c r="BJ37346" s="138"/>
      <c r="BK37346" s="138"/>
      <c r="BL37346" s="138"/>
      <c r="BM37346" s="138"/>
    </row>
    <row r="37347" spans="62:65" ht="13" thickBot="1">
      <c r="BJ37347" s="138"/>
      <c r="BK37347" s="138"/>
      <c r="BL37347" s="138"/>
      <c r="BM37347" s="138"/>
    </row>
    <row r="37348" spans="62:65" ht="13" thickBot="1">
      <c r="BJ37348" s="138"/>
      <c r="BK37348" s="138"/>
      <c r="BL37348" s="138"/>
      <c r="BM37348" s="138"/>
    </row>
    <row r="37349" spans="62:65" ht="13" thickBot="1">
      <c r="BJ37349" s="138"/>
      <c r="BK37349" s="138"/>
      <c r="BL37349" s="138"/>
      <c r="BM37349" s="138"/>
    </row>
    <row r="37350" spans="62:65" ht="13" thickBot="1">
      <c r="BJ37350" s="138"/>
      <c r="BK37350" s="138"/>
      <c r="BL37350" s="138"/>
      <c r="BM37350" s="138"/>
    </row>
    <row r="37351" spans="62:65" ht="13" thickBot="1">
      <c r="BJ37351" s="138"/>
      <c r="BK37351" s="138"/>
      <c r="BL37351" s="138"/>
      <c r="BM37351" s="138"/>
    </row>
    <row r="37352" spans="62:65" ht="13" thickBot="1">
      <c r="BJ37352" s="138"/>
      <c r="BK37352" s="138"/>
      <c r="BL37352" s="138"/>
      <c r="BM37352" s="138"/>
    </row>
    <row r="37353" spans="62:65" ht="13" thickBot="1">
      <c r="BJ37353" s="138"/>
      <c r="BK37353" s="138"/>
      <c r="BL37353" s="138"/>
      <c r="BM37353" s="138"/>
    </row>
    <row r="37354" spans="62:65" ht="13" thickBot="1">
      <c r="BJ37354" s="138"/>
      <c r="BK37354" s="138"/>
      <c r="BL37354" s="138"/>
      <c r="BM37354" s="138"/>
    </row>
    <row r="37355" spans="62:65" ht="13" thickBot="1">
      <c r="BJ37355" s="138"/>
      <c r="BK37355" s="138"/>
      <c r="BL37355" s="138"/>
      <c r="BM37355" s="138"/>
    </row>
    <row r="37356" spans="62:65" ht="13" thickBot="1">
      <c r="BJ37356" s="138"/>
      <c r="BK37356" s="138"/>
      <c r="BL37356" s="138"/>
      <c r="BM37356" s="138"/>
    </row>
    <row r="37357" spans="62:65" ht="13" thickBot="1">
      <c r="BJ37357" s="138"/>
      <c r="BK37357" s="138"/>
      <c r="BL37357" s="138"/>
      <c r="BM37357" s="138"/>
    </row>
    <row r="37358" spans="62:65" ht="13" thickBot="1">
      <c r="BJ37358" s="138"/>
      <c r="BK37358" s="138"/>
      <c r="BL37358" s="138"/>
      <c r="BM37358" s="138"/>
    </row>
    <row r="37359" spans="62:65" ht="13" thickBot="1">
      <c r="BJ37359" s="138"/>
      <c r="BK37359" s="138"/>
      <c r="BL37359" s="138"/>
      <c r="BM37359" s="138"/>
    </row>
    <row r="37360" spans="62:65" ht="13" thickBot="1">
      <c r="BJ37360" s="138"/>
      <c r="BK37360" s="138"/>
      <c r="BL37360" s="138"/>
      <c r="BM37360" s="138"/>
    </row>
    <row r="37361" spans="62:65" ht="13" thickBot="1">
      <c r="BJ37361" s="138"/>
      <c r="BK37361" s="138"/>
      <c r="BL37361" s="138"/>
      <c r="BM37361" s="138"/>
    </row>
    <row r="37362" spans="62:65" ht="13" thickBot="1">
      <c r="BJ37362" s="138"/>
      <c r="BK37362" s="138"/>
      <c r="BL37362" s="138"/>
      <c r="BM37362" s="138"/>
    </row>
    <row r="37363" spans="62:65" ht="13" thickBot="1">
      <c r="BJ37363" s="138"/>
      <c r="BK37363" s="138"/>
      <c r="BL37363" s="138"/>
      <c r="BM37363" s="138"/>
    </row>
    <row r="37364" spans="62:65" ht="13" thickBot="1">
      <c r="BJ37364" s="138"/>
      <c r="BK37364" s="138"/>
      <c r="BL37364" s="138"/>
      <c r="BM37364" s="138"/>
    </row>
    <row r="37365" spans="62:65" ht="13" thickBot="1">
      <c r="BJ37365" s="138"/>
      <c r="BK37365" s="138"/>
      <c r="BL37365" s="138"/>
      <c r="BM37365" s="138"/>
    </row>
    <row r="37366" spans="62:65" ht="13" thickBot="1">
      <c r="BJ37366" s="138"/>
      <c r="BK37366" s="138"/>
      <c r="BL37366" s="138"/>
      <c r="BM37366" s="138"/>
    </row>
    <row r="37367" spans="62:65" ht="13" thickBot="1">
      <c r="BJ37367" s="138"/>
      <c r="BK37367" s="138"/>
      <c r="BL37367" s="138"/>
      <c r="BM37367" s="138"/>
    </row>
    <row r="37368" spans="62:65" ht="13" thickBot="1">
      <c r="BJ37368" s="138"/>
      <c r="BK37368" s="138"/>
      <c r="BL37368" s="138"/>
      <c r="BM37368" s="138"/>
    </row>
    <row r="37369" spans="62:65" ht="13" thickBot="1">
      <c r="BJ37369" s="138"/>
      <c r="BK37369" s="138"/>
      <c r="BL37369" s="138"/>
      <c r="BM37369" s="138"/>
    </row>
    <row r="37370" spans="62:65" ht="13" thickBot="1">
      <c r="BJ37370" s="138"/>
      <c r="BK37370" s="138"/>
      <c r="BL37370" s="138"/>
      <c r="BM37370" s="138"/>
    </row>
    <row r="37371" spans="62:65" ht="13" thickBot="1">
      <c r="BJ37371" s="138"/>
      <c r="BK37371" s="138"/>
      <c r="BL37371" s="138"/>
      <c r="BM37371" s="138"/>
    </row>
    <row r="37372" spans="62:65" ht="13" thickBot="1">
      <c r="BJ37372" s="138"/>
      <c r="BK37372" s="138"/>
      <c r="BL37372" s="138"/>
      <c r="BM37372" s="138"/>
    </row>
    <row r="37373" spans="62:65" ht="13" thickBot="1">
      <c r="BJ37373" s="138"/>
      <c r="BK37373" s="138"/>
      <c r="BL37373" s="138"/>
      <c r="BM37373" s="138"/>
    </row>
    <row r="37374" spans="62:65" ht="13" thickBot="1">
      <c r="BJ37374" s="138"/>
      <c r="BK37374" s="138"/>
      <c r="BL37374" s="138"/>
      <c r="BM37374" s="138"/>
    </row>
    <row r="37375" spans="62:65" ht="13" thickBot="1">
      <c r="BJ37375" s="138"/>
      <c r="BK37375" s="138"/>
      <c r="BL37375" s="138"/>
      <c r="BM37375" s="138"/>
    </row>
    <row r="37376" spans="62:65" ht="13" thickBot="1">
      <c r="BJ37376" s="138"/>
      <c r="BK37376" s="138"/>
      <c r="BL37376" s="138"/>
      <c r="BM37376" s="138"/>
    </row>
    <row r="37377" spans="62:65" ht="13" thickBot="1">
      <c r="BJ37377" s="138"/>
      <c r="BK37377" s="138"/>
      <c r="BL37377" s="138"/>
      <c r="BM37377" s="138"/>
    </row>
    <row r="37378" spans="62:65" ht="13" thickBot="1">
      <c r="BJ37378" s="138"/>
      <c r="BK37378" s="138"/>
      <c r="BL37378" s="138"/>
      <c r="BM37378" s="138"/>
    </row>
    <row r="37379" spans="62:65" ht="13" thickBot="1">
      <c r="BJ37379" s="138"/>
      <c r="BK37379" s="138"/>
      <c r="BL37379" s="138"/>
      <c r="BM37379" s="138"/>
    </row>
    <row r="37380" spans="62:65" ht="13" thickBot="1">
      <c r="BJ37380" s="138"/>
      <c r="BK37380" s="138"/>
      <c r="BL37380" s="138"/>
      <c r="BM37380" s="138"/>
    </row>
    <row r="37381" spans="62:65" ht="13" thickBot="1">
      <c r="BJ37381" s="138"/>
      <c r="BK37381" s="138"/>
      <c r="BL37381" s="138"/>
      <c r="BM37381" s="138"/>
    </row>
    <row r="37382" spans="62:65" ht="13" thickBot="1">
      <c r="BJ37382" s="138"/>
      <c r="BK37382" s="138"/>
      <c r="BL37382" s="138"/>
      <c r="BM37382" s="138"/>
    </row>
    <row r="37383" spans="62:65" ht="13" thickBot="1">
      <c r="BJ37383" s="138"/>
      <c r="BK37383" s="138"/>
      <c r="BL37383" s="138"/>
      <c r="BM37383" s="138"/>
    </row>
    <row r="37384" spans="62:65" ht="13" thickBot="1">
      <c r="BJ37384" s="138"/>
      <c r="BK37384" s="138"/>
      <c r="BL37384" s="138"/>
      <c r="BM37384" s="138"/>
    </row>
    <row r="37385" spans="62:65" ht="13" thickBot="1">
      <c r="BJ37385" s="138"/>
      <c r="BK37385" s="138"/>
      <c r="BL37385" s="138"/>
      <c r="BM37385" s="138"/>
    </row>
    <row r="37386" spans="62:65" ht="13" thickBot="1">
      <c r="BJ37386" s="138"/>
      <c r="BK37386" s="138"/>
      <c r="BL37386" s="138"/>
      <c r="BM37386" s="138"/>
    </row>
    <row r="37387" spans="62:65" ht="13" thickBot="1">
      <c r="BJ37387" s="138"/>
      <c r="BK37387" s="138"/>
      <c r="BL37387" s="138"/>
      <c r="BM37387" s="138"/>
    </row>
    <row r="37388" spans="62:65" ht="13" thickBot="1">
      <c r="BJ37388" s="138"/>
      <c r="BK37388" s="138"/>
      <c r="BL37388" s="138"/>
      <c r="BM37388" s="138"/>
    </row>
    <row r="37389" spans="62:65" ht="13" thickBot="1">
      <c r="BJ37389" s="138"/>
      <c r="BK37389" s="138"/>
      <c r="BL37389" s="138"/>
      <c r="BM37389" s="138"/>
    </row>
    <row r="37390" spans="62:65" ht="13" thickBot="1">
      <c r="BJ37390" s="138"/>
      <c r="BK37390" s="138"/>
      <c r="BL37390" s="138"/>
      <c r="BM37390" s="138"/>
    </row>
    <row r="37391" spans="62:65" ht="13" thickBot="1">
      <c r="BJ37391" s="138"/>
      <c r="BK37391" s="138"/>
      <c r="BL37391" s="138"/>
      <c r="BM37391" s="138"/>
    </row>
    <row r="37392" spans="62:65" ht="13" thickBot="1">
      <c r="BJ37392" s="138"/>
      <c r="BK37392" s="138"/>
      <c r="BL37392" s="138"/>
      <c r="BM37392" s="138"/>
    </row>
    <row r="37393" spans="62:65" ht="13" thickBot="1">
      <c r="BJ37393" s="138"/>
      <c r="BK37393" s="138"/>
      <c r="BL37393" s="138"/>
      <c r="BM37393" s="138"/>
    </row>
    <row r="37394" spans="62:65" ht="13" thickBot="1">
      <c r="BJ37394" s="138"/>
      <c r="BK37394" s="138"/>
      <c r="BL37394" s="138"/>
      <c r="BM37394" s="138"/>
    </row>
    <row r="37395" spans="62:65" ht="13" thickBot="1">
      <c r="BJ37395" s="138"/>
      <c r="BK37395" s="138"/>
      <c r="BL37395" s="138"/>
      <c r="BM37395" s="138"/>
    </row>
    <row r="37396" spans="62:65" ht="13" thickBot="1">
      <c r="BJ37396" s="138"/>
      <c r="BK37396" s="138"/>
      <c r="BL37396" s="138"/>
      <c r="BM37396" s="138"/>
    </row>
    <row r="37397" spans="62:65" ht="13" thickBot="1">
      <c r="BJ37397" s="138"/>
      <c r="BK37397" s="138"/>
      <c r="BL37397" s="138"/>
      <c r="BM37397" s="138"/>
    </row>
    <row r="37398" spans="62:65" ht="13" thickBot="1">
      <c r="BJ37398" s="138"/>
      <c r="BK37398" s="138"/>
      <c r="BL37398" s="138"/>
      <c r="BM37398" s="138"/>
    </row>
    <row r="37399" spans="62:65" ht="13" thickBot="1">
      <c r="BJ37399" s="138"/>
      <c r="BK37399" s="138"/>
      <c r="BL37399" s="138"/>
      <c r="BM37399" s="138"/>
    </row>
    <row r="37400" spans="62:65" ht="13" thickBot="1">
      <c r="BJ37400" s="138"/>
      <c r="BK37400" s="138"/>
      <c r="BL37400" s="138"/>
      <c r="BM37400" s="138"/>
    </row>
    <row r="37401" spans="62:65" ht="13" thickBot="1">
      <c r="BJ37401" s="138"/>
      <c r="BK37401" s="138"/>
      <c r="BL37401" s="138"/>
      <c r="BM37401" s="138"/>
    </row>
    <row r="37402" spans="62:65" ht="13" thickBot="1">
      <c r="BJ37402" s="138"/>
      <c r="BK37402" s="138"/>
      <c r="BL37402" s="138"/>
      <c r="BM37402" s="138"/>
    </row>
    <row r="37403" spans="62:65" ht="13" thickBot="1">
      <c r="BJ37403" s="138"/>
      <c r="BK37403" s="138"/>
      <c r="BL37403" s="138"/>
      <c r="BM37403" s="138"/>
    </row>
    <row r="37404" spans="62:65" ht="13" thickBot="1">
      <c r="BJ37404" s="138"/>
      <c r="BK37404" s="138"/>
      <c r="BL37404" s="138"/>
      <c r="BM37404" s="138"/>
    </row>
    <row r="37405" spans="62:65" ht="13" thickBot="1">
      <c r="BJ37405" s="138"/>
      <c r="BK37405" s="138"/>
      <c r="BL37405" s="138"/>
      <c r="BM37405" s="138"/>
    </row>
    <row r="37406" spans="62:65" ht="13" thickBot="1">
      <c r="BJ37406" s="138"/>
      <c r="BK37406" s="138"/>
      <c r="BL37406" s="138"/>
      <c r="BM37406" s="138"/>
    </row>
    <row r="37407" spans="62:65" ht="13" thickBot="1">
      <c r="BJ37407" s="138"/>
      <c r="BK37407" s="138"/>
      <c r="BL37407" s="138"/>
      <c r="BM37407" s="138"/>
    </row>
    <row r="37408" spans="62:65" ht="13" thickBot="1">
      <c r="BJ37408" s="138"/>
      <c r="BK37408" s="138"/>
      <c r="BL37408" s="138"/>
      <c r="BM37408" s="138"/>
    </row>
    <row r="37409" spans="62:65" ht="13" thickBot="1">
      <c r="BJ37409" s="138"/>
      <c r="BK37409" s="138"/>
      <c r="BL37409" s="138"/>
      <c r="BM37409" s="138"/>
    </row>
    <row r="37410" spans="62:65" ht="13" thickBot="1">
      <c r="BJ37410" s="138"/>
      <c r="BK37410" s="138"/>
      <c r="BL37410" s="138"/>
      <c r="BM37410" s="138"/>
    </row>
    <row r="37411" spans="62:65" ht="13" thickBot="1">
      <c r="BJ37411" s="138"/>
      <c r="BK37411" s="138"/>
      <c r="BL37411" s="138"/>
      <c r="BM37411" s="138"/>
    </row>
    <row r="37412" spans="62:65" ht="13" thickBot="1">
      <c r="BJ37412" s="138"/>
      <c r="BK37412" s="138"/>
      <c r="BL37412" s="138"/>
      <c r="BM37412" s="138"/>
    </row>
    <row r="37413" spans="62:65" ht="13" thickBot="1">
      <c r="BJ37413" s="138"/>
      <c r="BK37413" s="138"/>
      <c r="BL37413" s="138"/>
      <c r="BM37413" s="138"/>
    </row>
    <row r="37414" spans="62:65" ht="13" thickBot="1">
      <c r="BJ37414" s="138"/>
      <c r="BK37414" s="138"/>
      <c r="BL37414" s="138"/>
      <c r="BM37414" s="138"/>
    </row>
    <row r="37415" spans="62:65" ht="13" thickBot="1">
      <c r="BJ37415" s="138"/>
      <c r="BK37415" s="138"/>
      <c r="BL37415" s="138"/>
      <c r="BM37415" s="138"/>
    </row>
    <row r="37416" spans="62:65" ht="13" thickBot="1">
      <c r="BJ37416" s="138"/>
      <c r="BK37416" s="138"/>
      <c r="BL37416" s="138"/>
      <c r="BM37416" s="138"/>
    </row>
    <row r="37417" spans="62:65" ht="13" thickBot="1">
      <c r="BJ37417" s="138"/>
      <c r="BK37417" s="138"/>
      <c r="BL37417" s="138"/>
      <c r="BM37417" s="138"/>
    </row>
    <row r="37418" spans="62:65" ht="13" thickBot="1">
      <c r="BJ37418" s="138"/>
      <c r="BK37418" s="138"/>
      <c r="BL37418" s="138"/>
      <c r="BM37418" s="138"/>
    </row>
    <row r="37419" spans="62:65" ht="13" thickBot="1">
      <c r="BJ37419" s="138"/>
      <c r="BK37419" s="138"/>
      <c r="BL37419" s="138"/>
      <c r="BM37419" s="138"/>
    </row>
    <row r="37420" spans="62:65" ht="13" thickBot="1">
      <c r="BJ37420" s="138"/>
      <c r="BK37420" s="138"/>
      <c r="BL37420" s="138"/>
      <c r="BM37420" s="138"/>
    </row>
    <row r="37421" spans="62:65" ht="13" thickBot="1">
      <c r="BJ37421" s="138"/>
      <c r="BK37421" s="138"/>
      <c r="BL37421" s="138"/>
      <c r="BM37421" s="138"/>
    </row>
    <row r="37422" spans="62:65" ht="13" thickBot="1">
      <c r="BJ37422" s="138"/>
      <c r="BK37422" s="138"/>
      <c r="BL37422" s="138"/>
      <c r="BM37422" s="138"/>
    </row>
    <row r="37423" spans="62:65" ht="13" thickBot="1">
      <c r="BJ37423" s="138"/>
      <c r="BK37423" s="138"/>
      <c r="BL37423" s="138"/>
      <c r="BM37423" s="138"/>
    </row>
    <row r="37424" spans="62:65" ht="13" thickBot="1">
      <c r="BJ37424" s="138"/>
      <c r="BK37424" s="138"/>
      <c r="BL37424" s="138"/>
      <c r="BM37424" s="138"/>
    </row>
    <row r="37425" spans="62:65" ht="13" thickBot="1">
      <c r="BJ37425" s="138"/>
      <c r="BK37425" s="138"/>
      <c r="BL37425" s="138"/>
      <c r="BM37425" s="138"/>
    </row>
    <row r="37426" spans="62:65" ht="13" thickBot="1">
      <c r="BJ37426" s="138"/>
      <c r="BK37426" s="138"/>
      <c r="BL37426" s="138"/>
      <c r="BM37426" s="138"/>
    </row>
    <row r="37427" spans="62:65" ht="13" thickBot="1">
      <c r="BJ37427" s="138"/>
      <c r="BK37427" s="138"/>
      <c r="BL37427" s="138"/>
      <c r="BM37427" s="138"/>
    </row>
    <row r="37428" spans="62:65" ht="13" thickBot="1">
      <c r="BJ37428" s="138"/>
      <c r="BK37428" s="138"/>
      <c r="BL37428" s="138"/>
      <c r="BM37428" s="138"/>
    </row>
    <row r="37429" spans="62:65" ht="13" thickBot="1">
      <c r="BJ37429" s="138"/>
      <c r="BK37429" s="138"/>
      <c r="BL37429" s="138"/>
      <c r="BM37429" s="138"/>
    </row>
    <row r="37430" spans="62:65" ht="13" thickBot="1">
      <c r="BJ37430" s="138"/>
      <c r="BK37430" s="138"/>
      <c r="BL37430" s="138"/>
      <c r="BM37430" s="138"/>
    </row>
    <row r="37431" spans="62:65" ht="13" thickBot="1">
      <c r="BJ37431" s="138"/>
      <c r="BK37431" s="138"/>
      <c r="BL37431" s="138"/>
      <c r="BM37431" s="138"/>
    </row>
    <row r="37432" spans="62:65" ht="13" thickBot="1">
      <c r="BJ37432" s="138"/>
      <c r="BK37432" s="138"/>
      <c r="BL37432" s="138"/>
      <c r="BM37432" s="138"/>
    </row>
    <row r="37433" spans="62:65" ht="13" thickBot="1">
      <c r="BJ37433" s="138"/>
      <c r="BK37433" s="138"/>
      <c r="BL37433" s="138"/>
      <c r="BM37433" s="138"/>
    </row>
    <row r="37434" spans="62:65" ht="13" thickBot="1">
      <c r="BJ37434" s="138"/>
      <c r="BK37434" s="138"/>
      <c r="BL37434" s="138"/>
      <c r="BM37434" s="138"/>
    </row>
    <row r="37435" spans="62:65" ht="13" thickBot="1">
      <c r="BJ37435" s="138"/>
      <c r="BK37435" s="138"/>
      <c r="BL37435" s="138"/>
      <c r="BM37435" s="138"/>
    </row>
    <row r="37436" spans="62:65" ht="13" thickBot="1">
      <c r="BJ37436" s="138"/>
      <c r="BK37436" s="138"/>
      <c r="BL37436" s="138"/>
      <c r="BM37436" s="138"/>
    </row>
    <row r="37437" spans="62:65" ht="13" thickBot="1">
      <c r="BJ37437" s="138"/>
      <c r="BK37437" s="138"/>
      <c r="BL37437" s="138"/>
      <c r="BM37437" s="138"/>
    </row>
    <row r="37438" spans="62:65" ht="13" thickBot="1">
      <c r="BJ37438" s="138"/>
      <c r="BK37438" s="138"/>
      <c r="BL37438" s="138"/>
      <c r="BM37438" s="138"/>
    </row>
    <row r="37439" spans="62:65" ht="13" thickBot="1">
      <c r="BJ37439" s="138"/>
      <c r="BK37439" s="138"/>
      <c r="BL37439" s="138"/>
      <c r="BM37439" s="138"/>
    </row>
    <row r="37440" spans="62:65" ht="13" thickBot="1">
      <c r="BJ37440" s="138"/>
      <c r="BK37440" s="138"/>
      <c r="BL37440" s="138"/>
      <c r="BM37440" s="138"/>
    </row>
    <row r="37441" spans="62:65" ht="13" thickBot="1">
      <c r="BJ37441" s="138"/>
      <c r="BK37441" s="138"/>
      <c r="BL37441" s="138"/>
      <c r="BM37441" s="138"/>
    </row>
    <row r="37442" spans="62:65" ht="13" thickBot="1">
      <c r="BJ37442" s="138"/>
      <c r="BK37442" s="138"/>
      <c r="BL37442" s="138"/>
      <c r="BM37442" s="138"/>
    </row>
    <row r="37443" spans="62:65" ht="13" thickBot="1">
      <c r="BJ37443" s="138"/>
      <c r="BK37443" s="138"/>
      <c r="BL37443" s="138"/>
      <c r="BM37443" s="138"/>
    </row>
    <row r="37444" spans="62:65" ht="13" thickBot="1">
      <c r="BJ37444" s="138"/>
      <c r="BK37444" s="138"/>
      <c r="BL37444" s="138"/>
      <c r="BM37444" s="138"/>
    </row>
    <row r="37445" spans="62:65" ht="13" thickBot="1">
      <c r="BJ37445" s="138"/>
      <c r="BK37445" s="138"/>
      <c r="BL37445" s="138"/>
      <c r="BM37445" s="138"/>
    </row>
    <row r="37446" spans="62:65" ht="13" thickBot="1">
      <c r="BJ37446" s="138"/>
      <c r="BK37446" s="138"/>
      <c r="BL37446" s="138"/>
      <c r="BM37446" s="138"/>
    </row>
    <row r="37447" spans="62:65" ht="13" thickBot="1">
      <c r="BJ37447" s="138"/>
      <c r="BK37447" s="138"/>
      <c r="BL37447" s="138"/>
      <c r="BM37447" s="138"/>
    </row>
    <row r="37448" spans="62:65" ht="13" thickBot="1">
      <c r="BJ37448" s="138"/>
      <c r="BK37448" s="138"/>
      <c r="BL37448" s="138"/>
      <c r="BM37448" s="138"/>
    </row>
    <row r="37449" spans="62:65" ht="13" thickBot="1">
      <c r="BJ37449" s="138"/>
      <c r="BK37449" s="138"/>
      <c r="BL37449" s="138"/>
      <c r="BM37449" s="138"/>
    </row>
    <row r="37450" spans="62:65" ht="13" thickBot="1">
      <c r="BJ37450" s="138"/>
      <c r="BK37450" s="138"/>
      <c r="BL37450" s="138"/>
      <c r="BM37450" s="138"/>
    </row>
    <row r="37451" spans="62:65" ht="13" thickBot="1">
      <c r="BJ37451" s="138"/>
      <c r="BK37451" s="138"/>
      <c r="BL37451" s="138"/>
      <c r="BM37451" s="138"/>
    </row>
    <row r="37452" spans="62:65" ht="13" thickBot="1">
      <c r="BJ37452" s="138"/>
      <c r="BK37452" s="138"/>
      <c r="BL37452" s="138"/>
      <c r="BM37452" s="138"/>
    </row>
    <row r="37453" spans="62:65" ht="13" thickBot="1">
      <c r="BJ37453" s="138"/>
      <c r="BK37453" s="138"/>
      <c r="BL37453" s="138"/>
      <c r="BM37453" s="138"/>
    </row>
    <row r="37454" spans="62:65" ht="13" thickBot="1">
      <c r="BJ37454" s="138"/>
      <c r="BK37454" s="138"/>
      <c r="BL37454" s="138"/>
      <c r="BM37454" s="138"/>
    </row>
    <row r="37455" spans="62:65" ht="13" thickBot="1">
      <c r="BJ37455" s="138"/>
      <c r="BK37455" s="138"/>
      <c r="BL37455" s="138"/>
      <c r="BM37455" s="138"/>
    </row>
    <row r="37456" spans="62:65" ht="13" thickBot="1">
      <c r="BJ37456" s="138"/>
      <c r="BK37456" s="138"/>
      <c r="BL37456" s="138"/>
      <c r="BM37456" s="138"/>
    </row>
    <row r="37457" spans="62:65" ht="13" thickBot="1">
      <c r="BJ37457" s="138"/>
      <c r="BK37457" s="138"/>
      <c r="BL37457" s="138"/>
      <c r="BM37457" s="138"/>
    </row>
    <row r="37458" spans="62:65" ht="13" thickBot="1">
      <c r="BJ37458" s="138"/>
      <c r="BK37458" s="138"/>
      <c r="BL37458" s="138"/>
      <c r="BM37458" s="138"/>
    </row>
    <row r="37459" spans="62:65" ht="13" thickBot="1">
      <c r="BJ37459" s="138"/>
      <c r="BK37459" s="138"/>
      <c r="BL37459" s="138"/>
      <c r="BM37459" s="138"/>
    </row>
    <row r="37460" spans="62:65" ht="13" thickBot="1">
      <c r="BJ37460" s="138"/>
      <c r="BK37460" s="138"/>
      <c r="BL37460" s="138"/>
      <c r="BM37460" s="138"/>
    </row>
    <row r="37461" spans="62:65" ht="13" thickBot="1">
      <c r="BJ37461" s="138"/>
      <c r="BK37461" s="138"/>
      <c r="BL37461" s="138"/>
      <c r="BM37461" s="138"/>
    </row>
    <row r="37462" spans="62:65" ht="13" thickBot="1">
      <c r="BJ37462" s="138"/>
      <c r="BK37462" s="138"/>
      <c r="BL37462" s="138"/>
      <c r="BM37462" s="138"/>
    </row>
    <row r="37463" spans="62:65" ht="13" thickBot="1">
      <c r="BJ37463" s="138"/>
      <c r="BK37463" s="138"/>
      <c r="BL37463" s="138"/>
      <c r="BM37463" s="138"/>
    </row>
    <row r="37464" spans="62:65" ht="13" thickBot="1">
      <c r="BJ37464" s="138"/>
      <c r="BK37464" s="138"/>
      <c r="BL37464" s="138"/>
      <c r="BM37464" s="138"/>
    </row>
    <row r="37465" spans="62:65" ht="13" thickBot="1">
      <c r="BJ37465" s="138"/>
      <c r="BK37465" s="138"/>
      <c r="BL37465" s="138"/>
      <c r="BM37465" s="138"/>
    </row>
    <row r="37466" spans="62:65" ht="13" thickBot="1">
      <c r="BJ37466" s="138"/>
      <c r="BK37466" s="138"/>
      <c r="BL37466" s="138"/>
      <c r="BM37466" s="138"/>
    </row>
    <row r="37467" spans="62:65" ht="13" thickBot="1">
      <c r="BJ37467" s="138"/>
      <c r="BK37467" s="138"/>
      <c r="BL37467" s="138"/>
      <c r="BM37467" s="138"/>
    </row>
    <row r="37468" spans="62:65" ht="13" thickBot="1">
      <c r="BJ37468" s="138"/>
      <c r="BK37468" s="138"/>
      <c r="BL37468" s="138"/>
      <c r="BM37468" s="138"/>
    </row>
    <row r="37469" spans="62:65" ht="13" thickBot="1">
      <c r="BJ37469" s="138"/>
      <c r="BK37469" s="138"/>
      <c r="BL37469" s="138"/>
      <c r="BM37469" s="138"/>
    </row>
    <row r="37470" spans="62:65" ht="13" thickBot="1">
      <c r="BJ37470" s="138"/>
      <c r="BK37470" s="138"/>
      <c r="BL37470" s="138"/>
      <c r="BM37470" s="138"/>
    </row>
    <row r="37471" spans="62:65" ht="13" thickBot="1">
      <c r="BJ37471" s="138"/>
      <c r="BK37471" s="138"/>
      <c r="BL37471" s="138"/>
      <c r="BM37471" s="138"/>
    </row>
    <row r="37472" spans="62:65" ht="13" thickBot="1">
      <c r="BJ37472" s="138"/>
      <c r="BK37472" s="138"/>
      <c r="BL37472" s="138"/>
      <c r="BM37472" s="138"/>
    </row>
    <row r="37473" spans="62:65" ht="13" thickBot="1">
      <c r="BJ37473" s="138"/>
      <c r="BK37473" s="138"/>
      <c r="BL37473" s="138"/>
      <c r="BM37473" s="138"/>
    </row>
    <row r="37474" spans="62:65" ht="13" thickBot="1">
      <c r="BJ37474" s="138"/>
      <c r="BK37474" s="138"/>
      <c r="BL37474" s="138"/>
      <c r="BM37474" s="138"/>
    </row>
    <row r="37475" spans="62:65" ht="13" thickBot="1">
      <c r="BJ37475" s="138"/>
      <c r="BK37475" s="138"/>
      <c r="BL37475" s="138"/>
      <c r="BM37475" s="138"/>
    </row>
    <row r="37476" spans="62:65" ht="13" thickBot="1">
      <c r="BJ37476" s="138"/>
      <c r="BK37476" s="138"/>
      <c r="BL37476" s="138"/>
      <c r="BM37476" s="138"/>
    </row>
    <row r="37477" spans="62:65" ht="13" thickBot="1">
      <c r="BJ37477" s="138"/>
      <c r="BK37477" s="138"/>
      <c r="BL37477" s="138"/>
      <c r="BM37477" s="138"/>
    </row>
    <row r="37478" spans="62:65" ht="13" thickBot="1">
      <c r="BJ37478" s="138"/>
      <c r="BK37478" s="138"/>
      <c r="BL37478" s="138"/>
      <c r="BM37478" s="138"/>
    </row>
    <row r="37479" spans="62:65" ht="13" thickBot="1">
      <c r="BJ37479" s="138"/>
      <c r="BK37479" s="138"/>
      <c r="BL37479" s="138"/>
      <c r="BM37479" s="138"/>
    </row>
    <row r="37480" spans="62:65" ht="13" thickBot="1">
      <c r="BJ37480" s="138"/>
      <c r="BK37480" s="138"/>
      <c r="BL37480" s="138"/>
      <c r="BM37480" s="138"/>
    </row>
    <row r="37481" spans="62:65" ht="13" thickBot="1">
      <c r="BJ37481" s="138"/>
      <c r="BK37481" s="138"/>
      <c r="BL37481" s="138"/>
      <c r="BM37481" s="138"/>
    </row>
    <row r="37482" spans="62:65" ht="13" thickBot="1">
      <c r="BJ37482" s="138"/>
      <c r="BK37482" s="138"/>
      <c r="BL37482" s="138"/>
      <c r="BM37482" s="138"/>
    </row>
    <row r="37483" spans="62:65" ht="13" thickBot="1">
      <c r="BJ37483" s="138"/>
      <c r="BK37483" s="138"/>
      <c r="BL37483" s="138"/>
      <c r="BM37483" s="138"/>
    </row>
    <row r="37484" spans="62:65" ht="13" thickBot="1">
      <c r="BJ37484" s="138"/>
      <c r="BK37484" s="138"/>
      <c r="BL37484" s="138"/>
      <c r="BM37484" s="138"/>
    </row>
    <row r="37485" spans="62:65" ht="13" thickBot="1">
      <c r="BJ37485" s="138"/>
      <c r="BK37485" s="138"/>
      <c r="BL37485" s="138"/>
      <c r="BM37485" s="138"/>
    </row>
    <row r="37486" spans="62:65" ht="13" thickBot="1">
      <c r="BJ37486" s="138"/>
      <c r="BK37486" s="138"/>
      <c r="BL37486" s="138"/>
      <c r="BM37486" s="138"/>
    </row>
    <row r="37487" spans="62:65" ht="13" thickBot="1">
      <c r="BJ37487" s="138"/>
      <c r="BK37487" s="138"/>
      <c r="BL37487" s="138"/>
      <c r="BM37487" s="138"/>
    </row>
    <row r="37488" spans="62:65" ht="13" thickBot="1">
      <c r="BJ37488" s="138"/>
      <c r="BK37488" s="138"/>
      <c r="BL37488" s="138"/>
      <c r="BM37488" s="138"/>
    </row>
    <row r="37489" spans="62:65" ht="13" thickBot="1">
      <c r="BJ37489" s="138"/>
      <c r="BK37489" s="138"/>
      <c r="BL37489" s="138"/>
      <c r="BM37489" s="138"/>
    </row>
    <row r="37490" spans="62:65" ht="13" thickBot="1">
      <c r="BJ37490" s="138"/>
      <c r="BK37490" s="138"/>
      <c r="BL37490" s="138"/>
      <c r="BM37490" s="138"/>
    </row>
    <row r="37491" spans="62:65" ht="13" thickBot="1">
      <c r="BJ37491" s="138"/>
      <c r="BK37491" s="138"/>
      <c r="BL37491" s="138"/>
      <c r="BM37491" s="138"/>
    </row>
    <row r="37492" spans="62:65" ht="13" thickBot="1">
      <c r="BJ37492" s="138"/>
      <c r="BK37492" s="138"/>
      <c r="BL37492" s="138"/>
      <c r="BM37492" s="138"/>
    </row>
    <row r="37493" spans="62:65" ht="13" thickBot="1">
      <c r="BJ37493" s="138"/>
      <c r="BK37493" s="138"/>
      <c r="BL37493" s="138"/>
      <c r="BM37493" s="138"/>
    </row>
    <row r="37494" spans="62:65" ht="13" thickBot="1">
      <c r="BJ37494" s="138"/>
      <c r="BK37494" s="138"/>
      <c r="BL37494" s="138"/>
      <c r="BM37494" s="138"/>
    </row>
    <row r="37495" spans="62:65" ht="13" thickBot="1">
      <c r="BJ37495" s="138"/>
      <c r="BK37495" s="138"/>
      <c r="BL37495" s="138"/>
      <c r="BM37495" s="138"/>
    </row>
    <row r="37496" spans="62:65" ht="13" thickBot="1">
      <c r="BJ37496" s="138"/>
      <c r="BK37496" s="138"/>
      <c r="BL37496" s="138"/>
      <c r="BM37496" s="138"/>
    </row>
    <row r="37497" spans="62:65" ht="13" thickBot="1">
      <c r="BJ37497" s="138"/>
      <c r="BK37497" s="138"/>
      <c r="BL37497" s="138"/>
      <c r="BM37497" s="138"/>
    </row>
    <row r="37498" spans="62:65" ht="13" thickBot="1">
      <c r="BJ37498" s="138"/>
      <c r="BK37498" s="138"/>
      <c r="BL37498" s="138"/>
      <c r="BM37498" s="138"/>
    </row>
    <row r="37499" spans="62:65" ht="13" thickBot="1">
      <c r="BJ37499" s="138"/>
      <c r="BK37499" s="138"/>
      <c r="BL37499" s="138"/>
      <c r="BM37499" s="138"/>
    </row>
    <row r="37500" spans="62:65" ht="13" thickBot="1">
      <c r="BJ37500" s="138"/>
      <c r="BK37500" s="138"/>
      <c r="BL37500" s="138"/>
      <c r="BM37500" s="138"/>
    </row>
    <row r="37501" spans="62:65" ht="13" thickBot="1">
      <c r="BJ37501" s="138"/>
      <c r="BK37501" s="138"/>
      <c r="BL37501" s="138"/>
      <c r="BM37501" s="138"/>
    </row>
    <row r="37502" spans="62:65" ht="13" thickBot="1">
      <c r="BJ37502" s="138"/>
      <c r="BK37502" s="138"/>
      <c r="BL37502" s="138"/>
      <c r="BM37502" s="138"/>
    </row>
    <row r="37503" spans="62:65" ht="13" thickBot="1">
      <c r="BJ37503" s="138"/>
      <c r="BK37503" s="138"/>
      <c r="BL37503" s="138"/>
      <c r="BM37503" s="138"/>
    </row>
    <row r="37504" spans="62:65" ht="13" thickBot="1">
      <c r="BJ37504" s="138"/>
      <c r="BK37504" s="138"/>
      <c r="BL37504" s="138"/>
      <c r="BM37504" s="138"/>
    </row>
    <row r="37505" spans="62:65" ht="13" thickBot="1">
      <c r="BJ37505" s="138"/>
      <c r="BK37505" s="138"/>
      <c r="BL37505" s="138"/>
      <c r="BM37505" s="138"/>
    </row>
    <row r="37506" spans="62:65" ht="13" thickBot="1">
      <c r="BJ37506" s="138"/>
      <c r="BK37506" s="138"/>
      <c r="BL37506" s="138"/>
      <c r="BM37506" s="138"/>
    </row>
    <row r="37507" spans="62:65" ht="13" thickBot="1">
      <c r="BJ37507" s="138"/>
      <c r="BK37507" s="138"/>
      <c r="BL37507" s="138"/>
      <c r="BM37507" s="138"/>
    </row>
    <row r="37508" spans="62:65" ht="13" thickBot="1">
      <c r="BJ37508" s="138"/>
      <c r="BK37508" s="138"/>
      <c r="BL37508" s="138"/>
      <c r="BM37508" s="138"/>
    </row>
    <row r="37509" spans="62:65" ht="13" thickBot="1">
      <c r="BJ37509" s="138"/>
      <c r="BK37509" s="138"/>
      <c r="BL37509" s="138"/>
      <c r="BM37509" s="138"/>
    </row>
    <row r="37510" spans="62:65" ht="13" thickBot="1">
      <c r="BJ37510" s="138"/>
      <c r="BK37510" s="138"/>
      <c r="BL37510" s="138"/>
      <c r="BM37510" s="138"/>
    </row>
    <row r="37511" spans="62:65" ht="13" thickBot="1">
      <c r="BJ37511" s="138"/>
      <c r="BK37511" s="138"/>
      <c r="BL37511" s="138"/>
      <c r="BM37511" s="138"/>
    </row>
    <row r="37512" spans="62:65" ht="13" thickBot="1">
      <c r="BJ37512" s="138"/>
      <c r="BK37512" s="138"/>
      <c r="BL37512" s="138"/>
      <c r="BM37512" s="138"/>
    </row>
    <row r="37513" spans="62:65" ht="13" thickBot="1">
      <c r="BJ37513" s="138"/>
      <c r="BK37513" s="138"/>
      <c r="BL37513" s="138"/>
      <c r="BM37513" s="138"/>
    </row>
    <row r="37514" spans="62:65" ht="13" thickBot="1">
      <c r="BJ37514" s="138"/>
      <c r="BK37514" s="138"/>
      <c r="BL37514" s="138"/>
      <c r="BM37514" s="138"/>
    </row>
    <row r="37515" spans="62:65" ht="13" thickBot="1">
      <c r="BJ37515" s="138"/>
      <c r="BK37515" s="138"/>
      <c r="BL37515" s="138"/>
      <c r="BM37515" s="138"/>
    </row>
    <row r="37516" spans="62:65" ht="13" thickBot="1">
      <c r="BJ37516" s="138"/>
      <c r="BK37516" s="138"/>
      <c r="BL37516" s="138"/>
      <c r="BM37516" s="138"/>
    </row>
    <row r="37517" spans="62:65" ht="13" thickBot="1">
      <c r="BJ37517" s="138"/>
      <c r="BK37517" s="138"/>
      <c r="BL37517" s="138"/>
      <c r="BM37517" s="138"/>
    </row>
    <row r="37518" spans="62:65" ht="13" thickBot="1">
      <c r="BJ37518" s="138"/>
      <c r="BK37518" s="138"/>
      <c r="BL37518" s="138"/>
      <c r="BM37518" s="138"/>
    </row>
    <row r="37519" spans="62:65" ht="13" thickBot="1">
      <c r="BJ37519" s="138"/>
      <c r="BK37519" s="138"/>
      <c r="BL37519" s="138"/>
      <c r="BM37519" s="138"/>
    </row>
    <row r="37520" spans="62:65" ht="13" thickBot="1">
      <c r="BJ37520" s="138"/>
      <c r="BK37520" s="138"/>
      <c r="BL37520" s="138"/>
      <c r="BM37520" s="138"/>
    </row>
    <row r="37521" spans="62:65" ht="13" thickBot="1">
      <c r="BJ37521" s="138"/>
      <c r="BK37521" s="138"/>
      <c r="BL37521" s="138"/>
      <c r="BM37521" s="138"/>
    </row>
    <row r="37522" spans="62:65" ht="13" thickBot="1">
      <c r="BJ37522" s="138"/>
      <c r="BK37522" s="138"/>
      <c r="BL37522" s="138"/>
      <c r="BM37522" s="138"/>
    </row>
    <row r="37523" spans="62:65" ht="13" thickBot="1">
      <c r="BJ37523" s="138"/>
      <c r="BK37523" s="138"/>
      <c r="BL37523" s="138"/>
      <c r="BM37523" s="138"/>
    </row>
    <row r="37524" spans="62:65" ht="13" thickBot="1">
      <c r="BJ37524" s="138"/>
      <c r="BK37524" s="138"/>
      <c r="BL37524" s="138"/>
      <c r="BM37524" s="138"/>
    </row>
    <row r="37525" spans="62:65" ht="13" thickBot="1">
      <c r="BJ37525" s="138"/>
      <c r="BK37525" s="138"/>
      <c r="BL37525" s="138"/>
      <c r="BM37525" s="138"/>
    </row>
    <row r="37526" spans="62:65" ht="13" thickBot="1">
      <c r="BJ37526" s="138"/>
      <c r="BK37526" s="138"/>
      <c r="BL37526" s="138"/>
      <c r="BM37526" s="138"/>
    </row>
    <row r="37527" spans="62:65" ht="13" thickBot="1">
      <c r="BJ37527" s="138"/>
      <c r="BK37527" s="138"/>
      <c r="BL37527" s="138"/>
      <c r="BM37527" s="138"/>
    </row>
    <row r="37528" spans="62:65" ht="13" thickBot="1">
      <c r="BJ37528" s="138"/>
      <c r="BK37528" s="138"/>
      <c r="BL37528" s="138"/>
      <c r="BM37528" s="138"/>
    </row>
    <row r="37529" spans="62:65" ht="13" thickBot="1">
      <c r="BJ37529" s="138"/>
      <c r="BK37529" s="138"/>
      <c r="BL37529" s="138"/>
      <c r="BM37529" s="138"/>
    </row>
    <row r="37530" spans="62:65" ht="13" thickBot="1">
      <c r="BJ37530" s="138"/>
      <c r="BK37530" s="138"/>
      <c r="BL37530" s="138"/>
      <c r="BM37530" s="138"/>
    </row>
    <row r="37531" spans="62:65" ht="13" thickBot="1">
      <c r="BJ37531" s="138"/>
      <c r="BK37531" s="138"/>
      <c r="BL37531" s="138"/>
      <c r="BM37531" s="138"/>
    </row>
    <row r="37532" spans="62:65" ht="13" thickBot="1">
      <c r="BJ37532" s="138"/>
      <c r="BK37532" s="138"/>
      <c r="BL37532" s="138"/>
      <c r="BM37532" s="138"/>
    </row>
    <row r="37533" spans="62:65" ht="13" thickBot="1">
      <c r="BJ37533" s="138"/>
      <c r="BK37533" s="138"/>
      <c r="BL37533" s="138"/>
      <c r="BM37533" s="138"/>
    </row>
    <row r="37534" spans="62:65" ht="13" thickBot="1">
      <c r="BJ37534" s="138"/>
      <c r="BK37534" s="138"/>
      <c r="BL37534" s="138"/>
      <c r="BM37534" s="138"/>
    </row>
    <row r="37535" spans="62:65" ht="13" thickBot="1">
      <c r="BJ37535" s="138"/>
      <c r="BK37535" s="138"/>
      <c r="BL37535" s="138"/>
      <c r="BM37535" s="138"/>
    </row>
    <row r="37536" spans="62:65" ht="13" thickBot="1">
      <c r="BJ37536" s="138"/>
      <c r="BK37536" s="138"/>
      <c r="BL37536" s="138"/>
      <c r="BM37536" s="138"/>
    </row>
    <row r="37537" spans="62:65" ht="13" thickBot="1">
      <c r="BJ37537" s="138"/>
      <c r="BK37537" s="138"/>
      <c r="BL37537" s="138"/>
      <c r="BM37537" s="138"/>
    </row>
    <row r="37538" spans="62:65" ht="13" thickBot="1">
      <c r="BJ37538" s="138"/>
      <c r="BK37538" s="138"/>
      <c r="BL37538" s="138"/>
      <c r="BM37538" s="138"/>
    </row>
    <row r="37539" spans="62:65" ht="13" thickBot="1">
      <c r="BJ37539" s="138"/>
      <c r="BK37539" s="138"/>
      <c r="BL37539" s="138"/>
      <c r="BM37539" s="138"/>
    </row>
    <row r="37540" spans="62:65" ht="13" thickBot="1">
      <c r="BJ37540" s="138"/>
      <c r="BK37540" s="138"/>
      <c r="BL37540" s="138"/>
      <c r="BM37540" s="138"/>
    </row>
    <row r="37541" spans="62:65" ht="13" thickBot="1">
      <c r="BJ37541" s="138"/>
      <c r="BK37541" s="138"/>
      <c r="BL37541" s="138"/>
      <c r="BM37541" s="138"/>
    </row>
    <row r="37542" spans="62:65" ht="13" thickBot="1">
      <c r="BJ37542" s="138"/>
      <c r="BK37542" s="138"/>
      <c r="BL37542" s="138"/>
      <c r="BM37542" s="138"/>
    </row>
    <row r="37543" spans="62:65" ht="13" thickBot="1">
      <c r="BJ37543" s="138"/>
      <c r="BK37543" s="138"/>
      <c r="BL37543" s="138"/>
      <c r="BM37543" s="138"/>
    </row>
    <row r="37544" spans="62:65" ht="13" thickBot="1">
      <c r="BJ37544" s="138"/>
      <c r="BK37544" s="138"/>
      <c r="BL37544" s="138"/>
      <c r="BM37544" s="138"/>
    </row>
    <row r="37545" spans="62:65" ht="13" thickBot="1">
      <c r="BJ37545" s="138"/>
      <c r="BK37545" s="138"/>
      <c r="BL37545" s="138"/>
      <c r="BM37545" s="138"/>
    </row>
    <row r="37546" spans="62:65" ht="13" thickBot="1">
      <c r="BJ37546" s="138"/>
      <c r="BK37546" s="138"/>
      <c r="BL37546" s="138"/>
      <c r="BM37546" s="138"/>
    </row>
    <row r="37547" spans="62:65" ht="13" thickBot="1">
      <c r="BJ37547" s="138"/>
      <c r="BK37547" s="138"/>
      <c r="BL37547" s="138"/>
      <c r="BM37547" s="138"/>
    </row>
    <row r="37548" spans="62:65" ht="13" thickBot="1">
      <c r="BJ37548" s="138"/>
      <c r="BK37548" s="138"/>
      <c r="BL37548" s="138"/>
      <c r="BM37548" s="138"/>
    </row>
    <row r="37549" spans="62:65" ht="13" thickBot="1">
      <c r="BJ37549" s="138"/>
      <c r="BK37549" s="138"/>
      <c r="BL37549" s="138"/>
      <c r="BM37549" s="138"/>
    </row>
    <row r="37550" spans="62:65" ht="13" thickBot="1">
      <c r="BJ37550" s="138"/>
      <c r="BK37550" s="138"/>
      <c r="BL37550" s="138"/>
      <c r="BM37550" s="138"/>
    </row>
    <row r="37551" spans="62:65" ht="13" thickBot="1">
      <c r="BJ37551" s="138"/>
      <c r="BK37551" s="138"/>
      <c r="BL37551" s="138"/>
      <c r="BM37551" s="138"/>
    </row>
    <row r="37552" spans="62:65" ht="13" thickBot="1">
      <c r="BJ37552" s="138"/>
      <c r="BK37552" s="138"/>
      <c r="BL37552" s="138"/>
      <c r="BM37552" s="138"/>
    </row>
    <row r="37553" spans="62:65" ht="13" thickBot="1">
      <c r="BJ37553" s="138"/>
      <c r="BK37553" s="138"/>
      <c r="BL37553" s="138"/>
      <c r="BM37553" s="138"/>
    </row>
    <row r="37554" spans="62:65" ht="13" thickBot="1">
      <c r="BJ37554" s="138"/>
      <c r="BK37554" s="138"/>
      <c r="BL37554" s="138"/>
      <c r="BM37554" s="138"/>
    </row>
    <row r="37555" spans="62:65" ht="13" thickBot="1">
      <c r="BJ37555" s="138"/>
      <c r="BK37555" s="138"/>
      <c r="BL37555" s="138"/>
      <c r="BM37555" s="138"/>
    </row>
    <row r="37556" spans="62:65" ht="13" thickBot="1">
      <c r="BJ37556" s="138"/>
      <c r="BK37556" s="138"/>
      <c r="BL37556" s="138"/>
      <c r="BM37556" s="138"/>
    </row>
    <row r="37557" spans="62:65" ht="13" thickBot="1">
      <c r="BJ37557" s="138"/>
      <c r="BK37557" s="138"/>
      <c r="BL37557" s="138"/>
      <c r="BM37557" s="138"/>
    </row>
    <row r="37558" spans="62:65" ht="13" thickBot="1">
      <c r="BJ37558" s="138"/>
      <c r="BK37558" s="138"/>
      <c r="BL37558" s="138"/>
      <c r="BM37558" s="138"/>
    </row>
    <row r="37559" spans="62:65" ht="13" thickBot="1">
      <c r="BJ37559" s="138"/>
      <c r="BK37559" s="138"/>
      <c r="BL37559" s="138"/>
      <c r="BM37559" s="138"/>
    </row>
    <row r="37560" spans="62:65" ht="13" thickBot="1">
      <c r="BJ37560" s="138"/>
      <c r="BK37560" s="138"/>
      <c r="BL37560" s="138"/>
      <c r="BM37560" s="138"/>
    </row>
    <row r="37561" spans="62:65" ht="13" thickBot="1">
      <c r="BJ37561" s="138"/>
      <c r="BK37561" s="138"/>
      <c r="BL37561" s="138"/>
      <c r="BM37561" s="138"/>
    </row>
    <row r="37562" spans="62:65" ht="13" thickBot="1">
      <c r="BJ37562" s="138"/>
      <c r="BK37562" s="138"/>
      <c r="BL37562" s="138"/>
      <c r="BM37562" s="138"/>
    </row>
    <row r="37563" spans="62:65" ht="13" thickBot="1">
      <c r="BJ37563" s="138"/>
      <c r="BK37563" s="138"/>
      <c r="BL37563" s="138"/>
      <c r="BM37563" s="138"/>
    </row>
    <row r="37564" spans="62:65" ht="13" thickBot="1">
      <c r="BJ37564" s="138"/>
      <c r="BK37564" s="138"/>
      <c r="BL37564" s="138"/>
      <c r="BM37564" s="138"/>
    </row>
    <row r="37565" spans="62:65" ht="13" thickBot="1">
      <c r="BJ37565" s="138"/>
      <c r="BK37565" s="138"/>
      <c r="BL37565" s="138"/>
      <c r="BM37565" s="138"/>
    </row>
    <row r="37566" spans="62:65" ht="13" thickBot="1">
      <c r="BJ37566" s="138"/>
      <c r="BK37566" s="138"/>
      <c r="BL37566" s="138"/>
      <c r="BM37566" s="138"/>
    </row>
    <row r="37567" spans="62:65" ht="13" thickBot="1">
      <c r="BJ37567" s="138"/>
      <c r="BK37567" s="138"/>
      <c r="BL37567" s="138"/>
      <c r="BM37567" s="138"/>
    </row>
    <row r="37568" spans="62:65" ht="13" thickBot="1">
      <c r="BJ37568" s="138"/>
      <c r="BK37568" s="138"/>
      <c r="BL37568" s="138"/>
      <c r="BM37568" s="138"/>
    </row>
    <row r="37569" spans="62:65" ht="13" thickBot="1">
      <c r="BJ37569" s="138"/>
      <c r="BK37569" s="138"/>
      <c r="BL37569" s="138"/>
      <c r="BM37569" s="138"/>
    </row>
    <row r="37570" spans="62:65" ht="13" thickBot="1">
      <c r="BJ37570" s="138"/>
      <c r="BK37570" s="138"/>
      <c r="BL37570" s="138"/>
      <c r="BM37570" s="138"/>
    </row>
    <row r="37571" spans="62:65" ht="13" thickBot="1">
      <c r="BJ37571" s="138"/>
      <c r="BK37571" s="138"/>
      <c r="BL37571" s="138"/>
      <c r="BM37571" s="138"/>
    </row>
    <row r="37572" spans="62:65" ht="13" thickBot="1">
      <c r="BJ37572" s="138"/>
      <c r="BK37572" s="138"/>
      <c r="BL37572" s="138"/>
      <c r="BM37572" s="138"/>
    </row>
    <row r="37573" spans="62:65" ht="13" thickBot="1">
      <c r="BJ37573" s="138"/>
      <c r="BK37573" s="138"/>
      <c r="BL37573" s="138"/>
      <c r="BM37573" s="138"/>
    </row>
    <row r="37574" spans="62:65" ht="13" thickBot="1">
      <c r="BJ37574" s="138"/>
      <c r="BK37574" s="138"/>
      <c r="BL37574" s="138"/>
      <c r="BM37574" s="138"/>
    </row>
    <row r="37575" spans="62:65" ht="13" thickBot="1">
      <c r="BJ37575" s="138"/>
      <c r="BK37575" s="138"/>
      <c r="BL37575" s="138"/>
      <c r="BM37575" s="138"/>
    </row>
    <row r="37576" spans="62:65" ht="13" thickBot="1">
      <c r="BJ37576" s="138"/>
      <c r="BK37576" s="138"/>
      <c r="BL37576" s="138"/>
      <c r="BM37576" s="138"/>
    </row>
    <row r="37577" spans="62:65" ht="13" thickBot="1">
      <c r="BJ37577" s="138"/>
      <c r="BK37577" s="138"/>
      <c r="BL37577" s="138"/>
      <c r="BM37577" s="138"/>
    </row>
    <row r="37578" spans="62:65" ht="13" thickBot="1">
      <c r="BJ37578" s="138"/>
      <c r="BK37578" s="138"/>
      <c r="BL37578" s="138"/>
      <c r="BM37578" s="138"/>
    </row>
    <row r="37579" spans="62:65" ht="13" thickBot="1">
      <c r="BJ37579" s="138"/>
      <c r="BK37579" s="138"/>
      <c r="BL37579" s="138"/>
      <c r="BM37579" s="138"/>
    </row>
    <row r="37580" spans="62:65" ht="13" thickBot="1">
      <c r="BJ37580" s="138"/>
      <c r="BK37580" s="138"/>
      <c r="BL37580" s="138"/>
      <c r="BM37580" s="138"/>
    </row>
    <row r="37581" spans="62:65" ht="13" thickBot="1">
      <c r="BJ37581" s="138"/>
      <c r="BK37581" s="138"/>
      <c r="BL37581" s="138"/>
      <c r="BM37581" s="138"/>
    </row>
    <row r="37582" spans="62:65" ht="13" thickBot="1">
      <c r="BJ37582" s="138"/>
      <c r="BK37582" s="138"/>
      <c r="BL37582" s="138"/>
      <c r="BM37582" s="138"/>
    </row>
    <row r="37583" spans="62:65" ht="13" thickBot="1">
      <c r="BJ37583" s="138"/>
      <c r="BK37583" s="138"/>
      <c r="BL37583" s="138"/>
      <c r="BM37583" s="138"/>
    </row>
    <row r="37584" spans="62:65" ht="13" thickBot="1">
      <c r="BJ37584" s="138"/>
      <c r="BK37584" s="138"/>
      <c r="BL37584" s="138"/>
      <c r="BM37584" s="138"/>
    </row>
    <row r="37585" spans="62:65" ht="13" thickBot="1">
      <c r="BJ37585" s="138"/>
      <c r="BK37585" s="138"/>
      <c r="BL37585" s="138"/>
      <c r="BM37585" s="138"/>
    </row>
    <row r="37586" spans="62:65" ht="13" thickBot="1">
      <c r="BJ37586" s="138"/>
      <c r="BK37586" s="138"/>
      <c r="BL37586" s="138"/>
      <c r="BM37586" s="138"/>
    </row>
    <row r="37587" spans="62:65" ht="13" thickBot="1">
      <c r="BJ37587" s="138"/>
      <c r="BK37587" s="138"/>
      <c r="BL37587" s="138"/>
      <c r="BM37587" s="138"/>
    </row>
    <row r="37588" spans="62:65" ht="13" thickBot="1">
      <c r="BJ37588" s="138"/>
      <c r="BK37588" s="138"/>
      <c r="BL37588" s="138"/>
      <c r="BM37588" s="138"/>
    </row>
    <row r="37589" spans="62:65" ht="13" thickBot="1">
      <c r="BJ37589" s="138"/>
      <c r="BK37589" s="138"/>
      <c r="BL37589" s="138"/>
      <c r="BM37589" s="138"/>
    </row>
    <row r="37590" spans="62:65" ht="13" thickBot="1">
      <c r="BJ37590" s="138"/>
      <c r="BK37590" s="138"/>
      <c r="BL37590" s="138"/>
      <c r="BM37590" s="138"/>
    </row>
    <row r="37591" spans="62:65" ht="13" thickBot="1">
      <c r="BJ37591" s="138"/>
      <c r="BK37591" s="138"/>
      <c r="BL37591" s="138"/>
      <c r="BM37591" s="138"/>
    </row>
    <row r="37592" spans="62:65" ht="13" thickBot="1">
      <c r="BJ37592" s="138"/>
      <c r="BK37592" s="138"/>
      <c r="BL37592" s="138"/>
      <c r="BM37592" s="138"/>
    </row>
    <row r="37593" spans="62:65" ht="13" thickBot="1">
      <c r="BJ37593" s="138"/>
      <c r="BK37593" s="138"/>
      <c r="BL37593" s="138"/>
      <c r="BM37593" s="138"/>
    </row>
    <row r="37594" spans="62:65" ht="13" thickBot="1">
      <c r="BJ37594" s="138"/>
      <c r="BK37594" s="138"/>
      <c r="BL37594" s="138"/>
      <c r="BM37594" s="138"/>
    </row>
    <row r="37595" spans="62:65" ht="13" thickBot="1">
      <c r="BJ37595" s="138"/>
      <c r="BK37595" s="138"/>
      <c r="BL37595" s="138"/>
      <c r="BM37595" s="138"/>
    </row>
    <row r="37596" spans="62:65" ht="13" thickBot="1">
      <c r="BJ37596" s="138"/>
      <c r="BK37596" s="138"/>
      <c r="BL37596" s="138"/>
      <c r="BM37596" s="138"/>
    </row>
    <row r="37597" spans="62:65" ht="13" thickBot="1">
      <c r="BJ37597" s="138"/>
      <c r="BK37597" s="138"/>
      <c r="BL37597" s="138"/>
      <c r="BM37597" s="138"/>
    </row>
    <row r="37598" spans="62:65" ht="13" thickBot="1">
      <c r="BJ37598" s="138"/>
      <c r="BK37598" s="138"/>
      <c r="BL37598" s="138"/>
      <c r="BM37598" s="138"/>
    </row>
    <row r="37599" spans="62:65" ht="13" thickBot="1">
      <c r="BJ37599" s="138"/>
      <c r="BK37599" s="138"/>
      <c r="BL37599" s="138"/>
      <c r="BM37599" s="138"/>
    </row>
    <row r="37600" spans="62:65" ht="13" thickBot="1">
      <c r="BJ37600" s="138"/>
      <c r="BK37600" s="138"/>
      <c r="BL37600" s="138"/>
      <c r="BM37600" s="138"/>
    </row>
    <row r="37601" spans="62:65" ht="13" thickBot="1">
      <c r="BJ37601" s="138"/>
      <c r="BK37601" s="138"/>
      <c r="BL37601" s="138"/>
      <c r="BM37601" s="138"/>
    </row>
    <row r="37602" spans="62:65" ht="13" thickBot="1">
      <c r="BJ37602" s="138"/>
      <c r="BK37602" s="138"/>
      <c r="BL37602" s="138"/>
      <c r="BM37602" s="138"/>
    </row>
    <row r="37603" spans="62:65" ht="13" thickBot="1">
      <c r="BJ37603" s="138"/>
      <c r="BK37603" s="138"/>
      <c r="BL37603" s="138"/>
      <c r="BM37603" s="138"/>
    </row>
    <row r="37604" spans="62:65" ht="13" thickBot="1">
      <c r="BJ37604" s="138"/>
      <c r="BK37604" s="138"/>
      <c r="BL37604" s="138"/>
      <c r="BM37604" s="138"/>
    </row>
    <row r="37605" spans="62:65" ht="13" thickBot="1">
      <c r="BJ37605" s="138"/>
      <c r="BK37605" s="138"/>
      <c r="BL37605" s="138"/>
      <c r="BM37605" s="138"/>
    </row>
    <row r="37606" spans="62:65" ht="13" thickBot="1">
      <c r="BJ37606" s="138"/>
      <c r="BK37606" s="138"/>
      <c r="BL37606" s="138"/>
      <c r="BM37606" s="138"/>
    </row>
    <row r="37607" spans="62:65" ht="13" thickBot="1">
      <c r="BJ37607" s="138"/>
      <c r="BK37607" s="138"/>
      <c r="BL37607" s="138"/>
      <c r="BM37607" s="138"/>
    </row>
    <row r="37608" spans="62:65" ht="13" thickBot="1">
      <c r="BJ37608" s="138"/>
      <c r="BK37608" s="138"/>
      <c r="BL37608" s="138"/>
      <c r="BM37608" s="138"/>
    </row>
    <row r="37609" spans="62:65" ht="13" thickBot="1">
      <c r="BJ37609" s="138"/>
      <c r="BK37609" s="138"/>
      <c r="BL37609" s="138"/>
      <c r="BM37609" s="138"/>
    </row>
    <row r="37610" spans="62:65" ht="13" thickBot="1">
      <c r="BJ37610" s="138"/>
      <c r="BK37610" s="138"/>
      <c r="BL37610" s="138"/>
      <c r="BM37610" s="138"/>
    </row>
    <row r="37611" spans="62:65" ht="13" thickBot="1">
      <c r="BJ37611" s="138"/>
      <c r="BK37611" s="138"/>
      <c r="BL37611" s="138"/>
      <c r="BM37611" s="138"/>
    </row>
    <row r="37612" spans="62:65" ht="13" thickBot="1">
      <c r="BJ37612" s="138"/>
      <c r="BK37612" s="138"/>
      <c r="BL37612" s="138"/>
      <c r="BM37612" s="138"/>
    </row>
    <row r="37613" spans="62:65" ht="13" thickBot="1">
      <c r="BJ37613" s="138"/>
      <c r="BK37613" s="138"/>
      <c r="BL37613" s="138"/>
      <c r="BM37613" s="138"/>
    </row>
    <row r="37614" spans="62:65" ht="13" thickBot="1">
      <c r="BJ37614" s="138"/>
      <c r="BK37614" s="138"/>
      <c r="BL37614" s="138"/>
      <c r="BM37614" s="138"/>
    </row>
    <row r="37615" spans="62:65" ht="13" thickBot="1">
      <c r="BJ37615" s="138"/>
      <c r="BK37615" s="138"/>
      <c r="BL37615" s="138"/>
      <c r="BM37615" s="138"/>
    </row>
    <row r="37616" spans="62:65" ht="13" thickBot="1">
      <c r="BJ37616" s="138"/>
      <c r="BK37616" s="138"/>
      <c r="BL37616" s="138"/>
      <c r="BM37616" s="138"/>
    </row>
    <row r="37617" spans="62:65" ht="13" thickBot="1">
      <c r="BJ37617" s="138"/>
      <c r="BK37617" s="138"/>
      <c r="BL37617" s="138"/>
      <c r="BM37617" s="138"/>
    </row>
    <row r="37618" spans="62:65" ht="13" thickBot="1">
      <c r="BJ37618" s="138"/>
      <c r="BK37618" s="138"/>
      <c r="BL37618" s="138"/>
      <c r="BM37618" s="138"/>
    </row>
    <row r="37619" spans="62:65" ht="13" thickBot="1">
      <c r="BJ37619" s="138"/>
      <c r="BK37619" s="138"/>
      <c r="BL37619" s="138"/>
      <c r="BM37619" s="138"/>
    </row>
    <row r="37620" spans="62:65" ht="13" thickBot="1">
      <c r="BJ37620" s="138"/>
      <c r="BK37620" s="138"/>
      <c r="BL37620" s="138"/>
      <c r="BM37620" s="138"/>
    </row>
    <row r="37621" spans="62:65" ht="13" thickBot="1">
      <c r="BJ37621" s="138"/>
      <c r="BK37621" s="138"/>
      <c r="BL37621" s="138"/>
      <c r="BM37621" s="138"/>
    </row>
    <row r="37622" spans="62:65" ht="13" thickBot="1">
      <c r="BJ37622" s="138"/>
      <c r="BK37622" s="138"/>
      <c r="BL37622" s="138"/>
      <c r="BM37622" s="138"/>
    </row>
    <row r="37623" spans="62:65" ht="13" thickBot="1">
      <c r="BJ37623" s="138"/>
      <c r="BK37623" s="138"/>
      <c r="BL37623" s="138"/>
      <c r="BM37623" s="138"/>
    </row>
    <row r="37624" spans="62:65" ht="13" thickBot="1">
      <c r="BJ37624" s="138"/>
      <c r="BK37624" s="138"/>
      <c r="BL37624" s="138"/>
      <c r="BM37624" s="138"/>
    </row>
    <row r="37625" spans="62:65" ht="13" thickBot="1">
      <c r="BJ37625" s="138"/>
      <c r="BK37625" s="138"/>
      <c r="BL37625" s="138"/>
      <c r="BM37625" s="138"/>
    </row>
    <row r="37626" spans="62:65" ht="13" thickBot="1">
      <c r="BJ37626" s="138"/>
      <c r="BK37626" s="138"/>
      <c r="BL37626" s="138"/>
      <c r="BM37626" s="138"/>
    </row>
    <row r="37627" spans="62:65" ht="13" thickBot="1">
      <c r="BJ37627" s="138"/>
      <c r="BK37627" s="138"/>
      <c r="BL37627" s="138"/>
      <c r="BM37627" s="138"/>
    </row>
    <row r="37628" spans="62:65" ht="13" thickBot="1">
      <c r="BJ37628" s="138"/>
      <c r="BK37628" s="138"/>
      <c r="BL37628" s="138"/>
      <c r="BM37628" s="138"/>
    </row>
    <row r="37629" spans="62:65" ht="13" thickBot="1">
      <c r="BJ37629" s="138"/>
      <c r="BK37629" s="138"/>
      <c r="BL37629" s="138"/>
      <c r="BM37629" s="138"/>
    </row>
    <row r="37630" spans="62:65" ht="13" thickBot="1">
      <c r="BJ37630" s="138"/>
      <c r="BK37630" s="138"/>
      <c r="BL37630" s="138"/>
      <c r="BM37630" s="138"/>
    </row>
    <row r="37631" spans="62:65" ht="13" thickBot="1">
      <c r="BJ37631" s="138"/>
      <c r="BK37631" s="138"/>
      <c r="BL37631" s="138"/>
      <c r="BM37631" s="138"/>
    </row>
    <row r="37632" spans="62:65" ht="13" thickBot="1">
      <c r="BJ37632" s="138"/>
      <c r="BK37632" s="138"/>
      <c r="BL37632" s="138"/>
      <c r="BM37632" s="138"/>
    </row>
    <row r="37633" spans="62:65" ht="13" thickBot="1">
      <c r="BJ37633" s="138"/>
      <c r="BK37633" s="138"/>
      <c r="BL37633" s="138"/>
      <c r="BM37633" s="138"/>
    </row>
    <row r="37634" spans="62:65" ht="13" thickBot="1">
      <c r="BJ37634" s="138"/>
      <c r="BK37634" s="138"/>
      <c r="BL37634" s="138"/>
      <c r="BM37634" s="138"/>
    </row>
    <row r="37635" spans="62:65" ht="13" thickBot="1">
      <c r="BJ37635" s="138"/>
      <c r="BK37635" s="138"/>
      <c r="BL37635" s="138"/>
      <c r="BM37635" s="138"/>
    </row>
    <row r="37636" spans="62:65" ht="13" thickBot="1">
      <c r="BJ37636" s="138"/>
      <c r="BK37636" s="138"/>
      <c r="BL37636" s="138"/>
      <c r="BM37636" s="138"/>
    </row>
    <row r="37637" spans="62:65" ht="13" thickBot="1">
      <c r="BJ37637" s="138"/>
      <c r="BK37637" s="138"/>
      <c r="BL37637" s="138"/>
      <c r="BM37637" s="138"/>
    </row>
    <row r="37638" spans="62:65" ht="13" thickBot="1">
      <c r="BJ37638" s="138"/>
      <c r="BK37638" s="138"/>
      <c r="BL37638" s="138"/>
      <c r="BM37638" s="138"/>
    </row>
    <row r="37639" spans="62:65" ht="13" thickBot="1">
      <c r="BJ37639" s="138"/>
      <c r="BK37639" s="138"/>
      <c r="BL37639" s="138"/>
      <c r="BM37639" s="138"/>
    </row>
    <row r="37640" spans="62:65" ht="13" thickBot="1">
      <c r="BJ37640" s="138"/>
      <c r="BK37640" s="138"/>
      <c r="BL37640" s="138"/>
      <c r="BM37640" s="138"/>
    </row>
    <row r="37641" spans="62:65" ht="13" thickBot="1">
      <c r="BJ37641" s="138"/>
      <c r="BK37641" s="138"/>
      <c r="BL37641" s="138"/>
      <c r="BM37641" s="138"/>
    </row>
    <row r="37642" spans="62:65" ht="13" thickBot="1">
      <c r="BJ37642" s="138"/>
      <c r="BK37642" s="138"/>
      <c r="BL37642" s="138"/>
      <c r="BM37642" s="138"/>
    </row>
    <row r="37643" spans="62:65" ht="13" thickBot="1">
      <c r="BJ37643" s="138"/>
      <c r="BK37643" s="138"/>
      <c r="BL37643" s="138"/>
      <c r="BM37643" s="138"/>
    </row>
    <row r="37644" spans="62:65" ht="13" thickBot="1">
      <c r="BJ37644" s="138"/>
      <c r="BK37644" s="138"/>
      <c r="BL37644" s="138"/>
      <c r="BM37644" s="138"/>
    </row>
    <row r="37645" spans="62:65" ht="13" thickBot="1">
      <c r="BJ37645" s="138"/>
      <c r="BK37645" s="138"/>
      <c r="BL37645" s="138"/>
      <c r="BM37645" s="138"/>
    </row>
    <row r="37646" spans="62:65" ht="13" thickBot="1">
      <c r="BJ37646" s="138"/>
      <c r="BK37646" s="138"/>
      <c r="BL37646" s="138"/>
      <c r="BM37646" s="138"/>
    </row>
    <row r="37647" spans="62:65" ht="13" thickBot="1">
      <c r="BJ37647" s="138"/>
      <c r="BK37647" s="138"/>
      <c r="BL37647" s="138"/>
      <c r="BM37647" s="138"/>
    </row>
    <row r="37648" spans="62:65" ht="13" thickBot="1">
      <c r="BJ37648" s="138"/>
      <c r="BK37648" s="138"/>
      <c r="BL37648" s="138"/>
      <c r="BM37648" s="138"/>
    </row>
    <row r="37649" spans="62:65" ht="13" thickBot="1">
      <c r="BJ37649" s="138"/>
      <c r="BK37649" s="138"/>
      <c r="BL37649" s="138"/>
      <c r="BM37649" s="138"/>
    </row>
    <row r="37650" spans="62:65" ht="13" thickBot="1">
      <c r="BJ37650" s="138"/>
      <c r="BK37650" s="138"/>
      <c r="BL37650" s="138"/>
      <c r="BM37650" s="138"/>
    </row>
    <row r="37651" spans="62:65" ht="13" thickBot="1">
      <c r="BJ37651" s="138"/>
      <c r="BK37651" s="138"/>
      <c r="BL37651" s="138"/>
      <c r="BM37651" s="138"/>
    </row>
    <row r="37652" spans="62:65" ht="13" thickBot="1">
      <c r="BJ37652" s="138"/>
      <c r="BK37652" s="138"/>
      <c r="BL37652" s="138"/>
      <c r="BM37652" s="138"/>
    </row>
    <row r="37653" spans="62:65" ht="13" thickBot="1">
      <c r="BJ37653" s="138"/>
      <c r="BK37653" s="138"/>
      <c r="BL37653" s="138"/>
      <c r="BM37653" s="138"/>
    </row>
    <row r="37654" spans="62:65" ht="13" thickBot="1">
      <c r="BJ37654" s="138"/>
      <c r="BK37654" s="138"/>
      <c r="BL37654" s="138"/>
      <c r="BM37654" s="138"/>
    </row>
    <row r="37655" spans="62:65" ht="13" thickBot="1">
      <c r="BJ37655" s="138"/>
      <c r="BK37655" s="138"/>
      <c r="BL37655" s="138"/>
      <c r="BM37655" s="138"/>
    </row>
    <row r="37656" spans="62:65" ht="13" thickBot="1">
      <c r="BJ37656" s="138"/>
      <c r="BK37656" s="138"/>
      <c r="BL37656" s="138"/>
      <c r="BM37656" s="138"/>
    </row>
    <row r="37657" spans="62:65" ht="13" thickBot="1">
      <c r="BJ37657" s="138"/>
      <c r="BK37657" s="138"/>
      <c r="BL37657" s="138"/>
      <c r="BM37657" s="138"/>
    </row>
    <row r="37658" spans="62:65" ht="13" thickBot="1">
      <c r="BJ37658" s="138"/>
      <c r="BK37658" s="138"/>
      <c r="BL37658" s="138"/>
      <c r="BM37658" s="138"/>
    </row>
    <row r="37659" spans="62:65" ht="13" thickBot="1">
      <c r="BJ37659" s="138"/>
      <c r="BK37659" s="138"/>
      <c r="BL37659" s="138"/>
      <c r="BM37659" s="138"/>
    </row>
    <row r="37660" spans="62:65" ht="13" thickBot="1">
      <c r="BJ37660" s="138"/>
      <c r="BK37660" s="138"/>
      <c r="BL37660" s="138"/>
      <c r="BM37660" s="138"/>
    </row>
    <row r="37661" spans="62:65" ht="13" thickBot="1">
      <c r="BJ37661" s="138"/>
      <c r="BK37661" s="138"/>
      <c r="BL37661" s="138"/>
      <c r="BM37661" s="138"/>
    </row>
    <row r="37662" spans="62:65" ht="13" thickBot="1">
      <c r="BJ37662" s="138"/>
      <c r="BK37662" s="138"/>
      <c r="BL37662" s="138"/>
      <c r="BM37662" s="138"/>
    </row>
    <row r="37663" spans="62:65" ht="13" thickBot="1">
      <c r="BJ37663" s="138"/>
      <c r="BK37663" s="138"/>
      <c r="BL37663" s="138"/>
      <c r="BM37663" s="138"/>
    </row>
    <row r="37664" spans="62:65" ht="13" thickBot="1">
      <c r="BJ37664" s="138"/>
      <c r="BK37664" s="138"/>
      <c r="BL37664" s="138"/>
      <c r="BM37664" s="138"/>
    </row>
    <row r="37665" spans="62:65" ht="13" thickBot="1">
      <c r="BJ37665" s="138"/>
      <c r="BK37665" s="138"/>
      <c r="BL37665" s="138"/>
      <c r="BM37665" s="138"/>
    </row>
    <row r="37666" spans="62:65" ht="13" thickBot="1">
      <c r="BJ37666" s="138"/>
      <c r="BK37666" s="138"/>
      <c r="BL37666" s="138"/>
      <c r="BM37666" s="138"/>
    </row>
    <row r="37667" spans="62:65" ht="13" thickBot="1">
      <c r="BJ37667" s="138"/>
      <c r="BK37667" s="138"/>
      <c r="BL37667" s="138"/>
      <c r="BM37667" s="138"/>
    </row>
    <row r="37668" spans="62:65" ht="13" thickBot="1">
      <c r="BJ37668" s="138"/>
      <c r="BK37668" s="138"/>
      <c r="BL37668" s="138"/>
      <c r="BM37668" s="138"/>
    </row>
    <row r="37669" spans="62:65" ht="13" thickBot="1">
      <c r="BJ37669" s="138"/>
      <c r="BK37669" s="138"/>
      <c r="BL37669" s="138"/>
      <c r="BM37669" s="138"/>
    </row>
    <row r="37670" spans="62:65" ht="13" thickBot="1">
      <c r="BJ37670" s="138"/>
      <c r="BK37670" s="138"/>
      <c r="BL37670" s="138"/>
      <c r="BM37670" s="138"/>
    </row>
    <row r="37671" spans="62:65" ht="13" thickBot="1">
      <c r="BJ37671" s="138"/>
      <c r="BK37671" s="138"/>
      <c r="BL37671" s="138"/>
      <c r="BM37671" s="138"/>
    </row>
    <row r="37672" spans="62:65" ht="13" thickBot="1">
      <c r="BJ37672" s="138"/>
      <c r="BK37672" s="138"/>
      <c r="BL37672" s="138"/>
      <c r="BM37672" s="138"/>
    </row>
    <row r="37673" spans="62:65" ht="13" thickBot="1">
      <c r="BJ37673" s="138"/>
      <c r="BK37673" s="138"/>
      <c r="BL37673" s="138"/>
      <c r="BM37673" s="138"/>
    </row>
    <row r="37674" spans="62:65" ht="13" thickBot="1">
      <c r="BJ37674" s="138"/>
      <c r="BK37674" s="138"/>
      <c r="BL37674" s="138"/>
      <c r="BM37674" s="138"/>
    </row>
    <row r="37675" spans="62:65" ht="13" thickBot="1">
      <c r="BJ37675" s="138"/>
      <c r="BK37675" s="138"/>
      <c r="BL37675" s="138"/>
      <c r="BM37675" s="138"/>
    </row>
    <row r="37676" spans="62:65" ht="13" thickBot="1">
      <c r="BJ37676" s="138"/>
      <c r="BK37676" s="138"/>
      <c r="BL37676" s="138"/>
      <c r="BM37676" s="138"/>
    </row>
    <row r="37677" spans="62:65" ht="13" thickBot="1">
      <c r="BJ37677" s="138"/>
      <c r="BK37677" s="138"/>
      <c r="BL37677" s="138"/>
      <c r="BM37677" s="138"/>
    </row>
    <row r="37678" spans="62:65" ht="13" thickBot="1">
      <c r="BJ37678" s="138"/>
      <c r="BK37678" s="138"/>
      <c r="BL37678" s="138"/>
      <c r="BM37678" s="138"/>
    </row>
    <row r="37679" spans="62:65" ht="13" thickBot="1">
      <c r="BJ37679" s="138"/>
      <c r="BK37679" s="138"/>
      <c r="BL37679" s="138"/>
      <c r="BM37679" s="138"/>
    </row>
    <row r="37680" spans="62:65" ht="13" thickBot="1">
      <c r="BJ37680" s="138"/>
      <c r="BK37680" s="138"/>
      <c r="BL37680" s="138"/>
      <c r="BM37680" s="138"/>
    </row>
    <row r="37681" spans="62:65" ht="13" thickBot="1">
      <c r="BJ37681" s="138"/>
      <c r="BK37681" s="138"/>
      <c r="BL37681" s="138"/>
      <c r="BM37681" s="138"/>
    </row>
    <row r="37682" spans="62:65" ht="13" thickBot="1">
      <c r="BJ37682" s="138"/>
      <c r="BK37682" s="138"/>
      <c r="BL37682" s="138"/>
      <c r="BM37682" s="138"/>
    </row>
    <row r="37683" spans="62:65" ht="13" thickBot="1">
      <c r="BJ37683" s="138"/>
      <c r="BK37683" s="138"/>
      <c r="BL37683" s="138"/>
      <c r="BM37683" s="138"/>
    </row>
    <row r="37684" spans="62:65" ht="13" thickBot="1">
      <c r="BJ37684" s="138"/>
      <c r="BK37684" s="138"/>
      <c r="BL37684" s="138"/>
      <c r="BM37684" s="138"/>
    </row>
    <row r="37685" spans="62:65" ht="13" thickBot="1">
      <c r="BJ37685" s="138"/>
      <c r="BK37685" s="138"/>
      <c r="BL37685" s="138"/>
      <c r="BM37685" s="138"/>
    </row>
    <row r="37686" spans="62:65" ht="13" thickBot="1">
      <c r="BJ37686" s="138"/>
      <c r="BK37686" s="138"/>
      <c r="BL37686" s="138"/>
      <c r="BM37686" s="138"/>
    </row>
    <row r="37687" spans="62:65" ht="13" thickBot="1">
      <c r="BJ37687" s="138"/>
      <c r="BK37687" s="138"/>
      <c r="BL37687" s="138"/>
      <c r="BM37687" s="138"/>
    </row>
    <row r="37688" spans="62:65" ht="13" thickBot="1">
      <c r="BJ37688" s="138"/>
      <c r="BK37688" s="138"/>
      <c r="BL37688" s="138"/>
      <c r="BM37688" s="138"/>
    </row>
    <row r="37689" spans="62:65" ht="13" thickBot="1">
      <c r="BJ37689" s="138"/>
      <c r="BK37689" s="138"/>
      <c r="BL37689" s="138"/>
      <c r="BM37689" s="138"/>
    </row>
    <row r="37690" spans="62:65" ht="13" thickBot="1">
      <c r="BJ37690" s="138"/>
      <c r="BK37690" s="138"/>
      <c r="BL37690" s="138"/>
      <c r="BM37690" s="138"/>
    </row>
    <row r="37691" spans="62:65" ht="13" thickBot="1">
      <c r="BJ37691" s="138"/>
      <c r="BK37691" s="138"/>
      <c r="BL37691" s="138"/>
      <c r="BM37691" s="138"/>
    </row>
    <row r="37692" spans="62:65" ht="13" thickBot="1">
      <c r="BJ37692" s="138"/>
      <c r="BK37692" s="138"/>
      <c r="BL37692" s="138"/>
      <c r="BM37692" s="138"/>
    </row>
    <row r="37693" spans="62:65" ht="13" thickBot="1">
      <c r="BJ37693" s="138"/>
      <c r="BK37693" s="138"/>
      <c r="BL37693" s="138"/>
      <c r="BM37693" s="138"/>
    </row>
    <row r="37694" spans="62:65" ht="13" thickBot="1">
      <c r="BJ37694" s="138"/>
      <c r="BK37694" s="138"/>
      <c r="BL37694" s="138"/>
      <c r="BM37694" s="138"/>
    </row>
    <row r="37695" spans="62:65" ht="13" thickBot="1">
      <c r="BJ37695" s="138"/>
      <c r="BK37695" s="138"/>
      <c r="BL37695" s="138"/>
      <c r="BM37695" s="138"/>
    </row>
    <row r="37696" spans="62:65" ht="13" thickBot="1">
      <c r="BJ37696" s="138"/>
      <c r="BK37696" s="138"/>
      <c r="BL37696" s="138"/>
      <c r="BM37696" s="138"/>
    </row>
    <row r="37697" spans="62:65" ht="13" thickBot="1">
      <c r="BJ37697" s="138"/>
      <c r="BK37697" s="138"/>
      <c r="BL37697" s="138"/>
      <c r="BM37697" s="138"/>
    </row>
    <row r="37698" spans="62:65" ht="13" thickBot="1">
      <c r="BJ37698" s="138"/>
      <c r="BK37698" s="138"/>
      <c r="BL37698" s="138"/>
      <c r="BM37698" s="138"/>
    </row>
    <row r="37699" spans="62:65" ht="13" thickBot="1">
      <c r="BJ37699" s="138"/>
      <c r="BK37699" s="138"/>
      <c r="BL37699" s="138"/>
      <c r="BM37699" s="138"/>
    </row>
    <row r="37700" spans="62:65" ht="13" thickBot="1">
      <c r="BJ37700" s="138"/>
      <c r="BK37700" s="138"/>
      <c r="BL37700" s="138"/>
      <c r="BM37700" s="138"/>
    </row>
    <row r="37701" spans="62:65" ht="13" thickBot="1">
      <c r="BJ37701" s="138"/>
      <c r="BK37701" s="138"/>
      <c r="BL37701" s="138"/>
      <c r="BM37701" s="138"/>
    </row>
    <row r="37702" spans="62:65" ht="13" thickBot="1">
      <c r="BJ37702" s="138"/>
      <c r="BK37702" s="138"/>
      <c r="BL37702" s="138"/>
      <c r="BM37702" s="138"/>
    </row>
    <row r="37703" spans="62:65" ht="13" thickBot="1">
      <c r="BJ37703" s="138"/>
      <c r="BK37703" s="138"/>
      <c r="BL37703" s="138"/>
      <c r="BM37703" s="138"/>
    </row>
    <row r="37704" spans="62:65" ht="13" thickBot="1">
      <c r="BJ37704" s="138"/>
      <c r="BK37704" s="138"/>
      <c r="BL37704" s="138"/>
      <c r="BM37704" s="138"/>
    </row>
    <row r="37705" spans="62:65" ht="13" thickBot="1">
      <c r="BJ37705" s="138"/>
      <c r="BK37705" s="138"/>
      <c r="BL37705" s="138"/>
      <c r="BM37705" s="138"/>
    </row>
    <row r="37706" spans="62:65" ht="13" thickBot="1">
      <c r="BJ37706" s="138"/>
      <c r="BK37706" s="138"/>
      <c r="BL37706" s="138"/>
      <c r="BM37706" s="138"/>
    </row>
    <row r="37707" spans="62:65" ht="13" thickBot="1">
      <c r="BJ37707" s="138"/>
      <c r="BK37707" s="138"/>
      <c r="BL37707" s="138"/>
      <c r="BM37707" s="138"/>
    </row>
    <row r="37708" spans="62:65" ht="13" thickBot="1">
      <c r="BJ37708" s="138"/>
      <c r="BK37708" s="138"/>
      <c r="BL37708" s="138"/>
      <c r="BM37708" s="138"/>
    </row>
    <row r="37709" spans="62:65" ht="13" thickBot="1">
      <c r="BJ37709" s="138"/>
      <c r="BK37709" s="138"/>
      <c r="BL37709" s="138"/>
      <c r="BM37709" s="138"/>
    </row>
    <row r="37710" spans="62:65" ht="13" thickBot="1">
      <c r="BJ37710" s="138"/>
      <c r="BK37710" s="138"/>
      <c r="BL37710" s="138"/>
      <c r="BM37710" s="138"/>
    </row>
    <row r="37711" spans="62:65" ht="13" thickBot="1">
      <c r="BJ37711" s="138"/>
      <c r="BK37711" s="138"/>
      <c r="BL37711" s="138"/>
      <c r="BM37711" s="138"/>
    </row>
    <row r="37712" spans="62:65" ht="13" thickBot="1">
      <c r="BJ37712" s="138"/>
      <c r="BK37712" s="138"/>
      <c r="BL37712" s="138"/>
      <c r="BM37712" s="138"/>
    </row>
    <row r="37713" spans="62:65" ht="13" thickBot="1">
      <c r="BJ37713" s="138"/>
      <c r="BK37713" s="138"/>
      <c r="BL37713" s="138"/>
      <c r="BM37713" s="138"/>
    </row>
    <row r="37714" spans="62:65" ht="13" thickBot="1">
      <c r="BJ37714" s="138"/>
      <c r="BK37714" s="138"/>
      <c r="BL37714" s="138"/>
      <c r="BM37714" s="138"/>
    </row>
    <row r="37715" spans="62:65" ht="13" thickBot="1">
      <c r="BJ37715" s="138"/>
      <c r="BK37715" s="138"/>
      <c r="BL37715" s="138"/>
      <c r="BM37715" s="138"/>
    </row>
    <row r="37716" spans="62:65" ht="13" thickBot="1">
      <c r="BJ37716" s="138"/>
      <c r="BK37716" s="138"/>
      <c r="BL37716" s="138"/>
      <c r="BM37716" s="138"/>
    </row>
    <row r="37717" spans="62:65" ht="13" thickBot="1">
      <c r="BJ37717" s="138"/>
      <c r="BK37717" s="138"/>
      <c r="BL37717" s="138"/>
      <c r="BM37717" s="138"/>
    </row>
    <row r="37718" spans="62:65" ht="13" thickBot="1">
      <c r="BJ37718" s="138"/>
      <c r="BK37718" s="138"/>
      <c r="BL37718" s="138"/>
      <c r="BM37718" s="138"/>
    </row>
    <row r="37719" spans="62:65" ht="13" thickBot="1">
      <c r="BJ37719" s="138"/>
      <c r="BK37719" s="138"/>
      <c r="BL37719" s="138"/>
      <c r="BM37719" s="138"/>
    </row>
    <row r="37720" spans="62:65" ht="13" thickBot="1">
      <c r="BJ37720" s="138"/>
      <c r="BK37720" s="138"/>
      <c r="BL37720" s="138"/>
      <c r="BM37720" s="138"/>
    </row>
    <row r="37721" spans="62:65" ht="13" thickBot="1">
      <c r="BJ37721" s="138"/>
      <c r="BK37721" s="138"/>
      <c r="BL37721" s="138"/>
      <c r="BM37721" s="138"/>
    </row>
    <row r="37722" spans="62:65" ht="13" thickBot="1">
      <c r="BJ37722" s="138"/>
      <c r="BK37722" s="138"/>
      <c r="BL37722" s="138"/>
      <c r="BM37722" s="138"/>
    </row>
    <row r="37723" spans="62:65" ht="13" thickBot="1">
      <c r="BJ37723" s="138"/>
      <c r="BK37723" s="138"/>
      <c r="BL37723" s="138"/>
      <c r="BM37723" s="138"/>
    </row>
    <row r="37724" spans="62:65" ht="13" thickBot="1">
      <c r="BJ37724" s="138"/>
      <c r="BK37724" s="138"/>
      <c r="BL37724" s="138"/>
      <c r="BM37724" s="138"/>
    </row>
    <row r="37725" spans="62:65" ht="13" thickBot="1">
      <c r="BJ37725" s="138"/>
      <c r="BK37725" s="138"/>
      <c r="BL37725" s="138"/>
      <c r="BM37725" s="138"/>
    </row>
    <row r="37726" spans="62:65" ht="13" thickBot="1">
      <c r="BJ37726" s="138"/>
      <c r="BK37726" s="138"/>
      <c r="BL37726" s="138"/>
      <c r="BM37726" s="138"/>
    </row>
    <row r="37727" spans="62:65" ht="13" thickBot="1">
      <c r="BJ37727" s="138"/>
      <c r="BK37727" s="138"/>
      <c r="BL37727" s="138"/>
      <c r="BM37727" s="138"/>
    </row>
    <row r="37728" spans="62:65" ht="13" thickBot="1">
      <c r="BJ37728" s="138"/>
      <c r="BK37728" s="138"/>
      <c r="BL37728" s="138"/>
      <c r="BM37728" s="138"/>
    </row>
    <row r="37729" spans="62:65" ht="13" thickBot="1">
      <c r="BJ37729" s="138"/>
      <c r="BK37729" s="138"/>
      <c r="BL37729" s="138"/>
      <c r="BM37729" s="138"/>
    </row>
    <row r="37730" spans="62:65" ht="13" thickBot="1">
      <c r="BJ37730" s="138"/>
      <c r="BK37730" s="138"/>
      <c r="BL37730" s="138"/>
      <c r="BM37730" s="138"/>
    </row>
    <row r="37731" spans="62:65" ht="13" thickBot="1">
      <c r="BJ37731" s="138"/>
      <c r="BK37731" s="138"/>
      <c r="BL37731" s="138"/>
      <c r="BM37731" s="138"/>
    </row>
    <row r="37732" spans="62:65" ht="13" thickBot="1">
      <c r="BJ37732" s="138"/>
      <c r="BK37732" s="138"/>
      <c r="BL37732" s="138"/>
      <c r="BM37732" s="138"/>
    </row>
    <row r="37733" spans="62:65" ht="13" thickBot="1">
      <c r="BJ37733" s="138"/>
      <c r="BK37733" s="138"/>
      <c r="BL37733" s="138"/>
      <c r="BM37733" s="138"/>
    </row>
    <row r="37734" spans="62:65" ht="13" thickBot="1">
      <c r="BJ37734" s="138"/>
      <c r="BK37734" s="138"/>
      <c r="BL37734" s="138"/>
      <c r="BM37734" s="138"/>
    </row>
    <row r="37735" spans="62:65" ht="13" thickBot="1">
      <c r="BJ37735" s="138"/>
      <c r="BK37735" s="138"/>
      <c r="BL37735" s="138"/>
      <c r="BM37735" s="138"/>
    </row>
    <row r="37736" spans="62:65" ht="13" thickBot="1">
      <c r="BJ37736" s="138"/>
      <c r="BK37736" s="138"/>
      <c r="BL37736" s="138"/>
      <c r="BM37736" s="138"/>
    </row>
    <row r="37737" spans="62:65" ht="13" thickBot="1">
      <c r="BJ37737" s="138"/>
      <c r="BK37737" s="138"/>
      <c r="BL37737" s="138"/>
      <c r="BM37737" s="138"/>
    </row>
    <row r="37738" spans="62:65" ht="13" thickBot="1">
      <c r="BJ37738" s="138"/>
      <c r="BK37738" s="138"/>
      <c r="BL37738" s="138"/>
      <c r="BM37738" s="138"/>
    </row>
    <row r="37739" spans="62:65" ht="13" thickBot="1">
      <c r="BJ37739" s="138"/>
      <c r="BK37739" s="138"/>
      <c r="BL37739" s="138"/>
      <c r="BM37739" s="138"/>
    </row>
    <row r="37740" spans="62:65" ht="13" thickBot="1">
      <c r="BJ37740" s="138"/>
      <c r="BK37740" s="138"/>
      <c r="BL37740" s="138"/>
      <c r="BM37740" s="138"/>
    </row>
    <row r="37741" spans="62:65" ht="13" thickBot="1">
      <c r="BJ37741" s="138"/>
      <c r="BK37741" s="138"/>
      <c r="BL37741" s="138"/>
      <c r="BM37741" s="138"/>
    </row>
    <row r="37742" spans="62:65" ht="13" thickBot="1">
      <c r="BJ37742" s="138"/>
      <c r="BK37742" s="138"/>
      <c r="BL37742" s="138"/>
      <c r="BM37742" s="138"/>
    </row>
    <row r="37743" spans="62:65" ht="13" thickBot="1">
      <c r="BJ37743" s="138"/>
      <c r="BK37743" s="138"/>
      <c r="BL37743" s="138"/>
      <c r="BM37743" s="138"/>
    </row>
    <row r="37744" spans="62:65" ht="13" thickBot="1">
      <c r="BJ37744" s="138"/>
      <c r="BK37744" s="138"/>
      <c r="BL37744" s="138"/>
      <c r="BM37744" s="138"/>
    </row>
    <row r="37745" spans="62:65" ht="13" thickBot="1">
      <c r="BJ37745" s="138"/>
      <c r="BK37745" s="138"/>
      <c r="BL37745" s="138"/>
      <c r="BM37745" s="138"/>
    </row>
    <row r="37746" spans="62:65" ht="13" thickBot="1">
      <c r="BJ37746" s="138"/>
      <c r="BK37746" s="138"/>
      <c r="BL37746" s="138"/>
      <c r="BM37746" s="138"/>
    </row>
    <row r="37747" spans="62:65" ht="13" thickBot="1">
      <c r="BJ37747" s="138"/>
      <c r="BK37747" s="138"/>
      <c r="BL37747" s="138"/>
      <c r="BM37747" s="138"/>
    </row>
    <row r="37748" spans="62:65" ht="13" thickBot="1">
      <c r="BJ37748" s="138"/>
      <c r="BK37748" s="138"/>
      <c r="BL37748" s="138"/>
      <c r="BM37748" s="138"/>
    </row>
    <row r="37749" spans="62:65" ht="13" thickBot="1">
      <c r="BJ37749" s="138"/>
      <c r="BK37749" s="138"/>
      <c r="BL37749" s="138"/>
      <c r="BM37749" s="138"/>
    </row>
    <row r="37750" spans="62:65" ht="13" thickBot="1">
      <c r="BJ37750" s="138"/>
      <c r="BK37750" s="138"/>
      <c r="BL37750" s="138"/>
      <c r="BM37750" s="138"/>
    </row>
    <row r="37751" spans="62:65" ht="13" thickBot="1">
      <c r="BJ37751" s="138"/>
      <c r="BK37751" s="138"/>
      <c r="BL37751" s="138"/>
      <c r="BM37751" s="138"/>
    </row>
    <row r="37752" spans="62:65" ht="13" thickBot="1">
      <c r="BJ37752" s="138"/>
      <c r="BK37752" s="138"/>
      <c r="BL37752" s="138"/>
      <c r="BM37752" s="138"/>
    </row>
    <row r="37753" spans="62:65" ht="13" thickBot="1">
      <c r="BJ37753" s="138"/>
      <c r="BK37753" s="138"/>
      <c r="BL37753" s="138"/>
      <c r="BM37753" s="138"/>
    </row>
    <row r="37754" spans="62:65" ht="13" thickBot="1">
      <c r="BJ37754" s="138"/>
      <c r="BK37754" s="138"/>
      <c r="BL37754" s="138"/>
      <c r="BM37754" s="138"/>
    </row>
    <row r="37755" spans="62:65" ht="13" thickBot="1">
      <c r="BJ37755" s="138"/>
      <c r="BK37755" s="138"/>
      <c r="BL37755" s="138"/>
      <c r="BM37755" s="138"/>
    </row>
    <row r="37756" spans="62:65" ht="13" thickBot="1">
      <c r="BJ37756" s="138"/>
      <c r="BK37756" s="138"/>
      <c r="BL37756" s="138"/>
      <c r="BM37756" s="138"/>
    </row>
    <row r="37757" spans="62:65" ht="13" thickBot="1">
      <c r="BJ37757" s="138"/>
      <c r="BK37757" s="138"/>
      <c r="BL37757" s="138"/>
      <c r="BM37757" s="138"/>
    </row>
    <row r="37758" spans="62:65" ht="13" thickBot="1">
      <c r="BJ37758" s="138"/>
      <c r="BK37758" s="138"/>
      <c r="BL37758" s="138"/>
      <c r="BM37758" s="138"/>
    </row>
    <row r="37759" spans="62:65" ht="13" thickBot="1">
      <c r="BJ37759" s="138"/>
      <c r="BK37759" s="138"/>
      <c r="BL37759" s="138"/>
      <c r="BM37759" s="138"/>
    </row>
    <row r="37760" spans="62:65" ht="13" thickBot="1">
      <c r="BJ37760" s="138"/>
      <c r="BK37760" s="138"/>
      <c r="BL37760" s="138"/>
      <c r="BM37760" s="138"/>
    </row>
    <row r="37761" spans="62:65" ht="13" thickBot="1">
      <c r="BJ37761" s="138"/>
      <c r="BK37761" s="138"/>
      <c r="BL37761" s="138"/>
      <c r="BM37761" s="138"/>
    </row>
    <row r="37762" spans="62:65" ht="13" thickBot="1">
      <c r="BJ37762" s="138"/>
      <c r="BK37762" s="138"/>
      <c r="BL37762" s="138"/>
      <c r="BM37762" s="138"/>
    </row>
    <row r="37763" spans="62:65" ht="13" thickBot="1">
      <c r="BJ37763" s="138"/>
      <c r="BK37763" s="138"/>
      <c r="BL37763" s="138"/>
      <c r="BM37763" s="138"/>
    </row>
    <row r="37764" spans="62:65" ht="13" thickBot="1">
      <c r="BJ37764" s="138"/>
      <c r="BK37764" s="138"/>
      <c r="BL37764" s="138"/>
      <c r="BM37764" s="138"/>
    </row>
    <row r="37765" spans="62:65" ht="13" thickBot="1">
      <c r="BJ37765" s="138"/>
      <c r="BK37765" s="138"/>
      <c r="BL37765" s="138"/>
      <c r="BM37765" s="138"/>
    </row>
    <row r="37766" spans="62:65" ht="13" thickBot="1">
      <c r="BJ37766" s="138"/>
      <c r="BK37766" s="138"/>
      <c r="BL37766" s="138"/>
      <c r="BM37766" s="138"/>
    </row>
    <row r="37767" spans="62:65" ht="13" thickBot="1">
      <c r="BJ37767" s="138"/>
      <c r="BK37767" s="138"/>
      <c r="BL37767" s="138"/>
      <c r="BM37767" s="138"/>
    </row>
    <row r="37768" spans="62:65" ht="13" thickBot="1">
      <c r="BJ37768" s="138"/>
      <c r="BK37768" s="138"/>
      <c r="BL37768" s="138"/>
      <c r="BM37768" s="138"/>
    </row>
    <row r="37769" spans="62:65" ht="13" thickBot="1">
      <c r="BJ37769" s="138"/>
      <c r="BK37769" s="138"/>
      <c r="BL37769" s="138"/>
      <c r="BM37769" s="138"/>
    </row>
    <row r="37770" spans="62:65" ht="13" thickBot="1">
      <c r="BJ37770" s="138"/>
      <c r="BK37770" s="138"/>
      <c r="BL37770" s="138"/>
      <c r="BM37770" s="138"/>
    </row>
    <row r="37771" spans="62:65" ht="13" thickBot="1">
      <c r="BJ37771" s="138"/>
      <c r="BK37771" s="138"/>
      <c r="BL37771" s="138"/>
      <c r="BM37771" s="138"/>
    </row>
    <row r="37772" spans="62:65" ht="13" thickBot="1">
      <c r="BJ37772" s="138"/>
      <c r="BK37772" s="138"/>
      <c r="BL37772" s="138"/>
      <c r="BM37772" s="138"/>
    </row>
    <row r="37773" spans="62:65" ht="13" thickBot="1">
      <c r="BJ37773" s="138"/>
      <c r="BK37773" s="138"/>
      <c r="BL37773" s="138"/>
      <c r="BM37773" s="138"/>
    </row>
    <row r="37774" spans="62:65" ht="13" thickBot="1">
      <c r="BJ37774" s="138"/>
      <c r="BK37774" s="138"/>
      <c r="BL37774" s="138"/>
      <c r="BM37774" s="138"/>
    </row>
    <row r="37775" spans="62:65" ht="13" thickBot="1">
      <c r="BJ37775" s="138"/>
      <c r="BK37775" s="138"/>
      <c r="BL37775" s="138"/>
      <c r="BM37775" s="138"/>
    </row>
    <row r="37776" spans="62:65" ht="13" thickBot="1">
      <c r="BJ37776" s="138"/>
      <c r="BK37776" s="138"/>
      <c r="BL37776" s="138"/>
      <c r="BM37776" s="138"/>
    </row>
    <row r="37777" spans="62:65" ht="13" thickBot="1">
      <c r="BJ37777" s="138"/>
      <c r="BK37777" s="138"/>
      <c r="BL37777" s="138"/>
      <c r="BM37777" s="138"/>
    </row>
    <row r="37778" spans="62:65" ht="13" thickBot="1">
      <c r="BJ37778" s="138"/>
      <c r="BK37778" s="138"/>
      <c r="BL37778" s="138"/>
      <c r="BM37778" s="138"/>
    </row>
    <row r="37779" spans="62:65" ht="13" thickBot="1">
      <c r="BJ37779" s="138"/>
      <c r="BK37779" s="138"/>
      <c r="BL37779" s="138"/>
      <c r="BM37779" s="138"/>
    </row>
    <row r="37780" spans="62:65" ht="13" thickBot="1">
      <c r="BJ37780" s="138"/>
      <c r="BK37780" s="138"/>
      <c r="BL37780" s="138"/>
      <c r="BM37780" s="138"/>
    </row>
    <row r="37781" spans="62:65" ht="13" thickBot="1">
      <c r="BJ37781" s="138"/>
      <c r="BK37781" s="138"/>
      <c r="BL37781" s="138"/>
      <c r="BM37781" s="138"/>
    </row>
    <row r="37782" spans="62:65" ht="13" thickBot="1">
      <c r="BJ37782" s="138"/>
      <c r="BK37782" s="138"/>
      <c r="BL37782" s="138"/>
      <c r="BM37782" s="138"/>
    </row>
    <row r="37783" spans="62:65" ht="13" thickBot="1">
      <c r="BJ37783" s="138"/>
      <c r="BK37783" s="138"/>
      <c r="BL37783" s="138"/>
      <c r="BM37783" s="138"/>
    </row>
    <row r="37784" spans="62:65" ht="13" thickBot="1">
      <c r="BJ37784" s="138"/>
      <c r="BK37784" s="138"/>
      <c r="BL37784" s="138"/>
      <c r="BM37784" s="138"/>
    </row>
    <row r="37785" spans="62:65" ht="13" thickBot="1">
      <c r="BJ37785" s="138"/>
      <c r="BK37785" s="138"/>
      <c r="BL37785" s="138"/>
      <c r="BM37785" s="138"/>
    </row>
    <row r="37786" spans="62:65" ht="13" thickBot="1">
      <c r="BJ37786" s="138"/>
      <c r="BK37786" s="138"/>
      <c r="BL37786" s="138"/>
      <c r="BM37786" s="138"/>
    </row>
    <row r="37787" spans="62:65" ht="13" thickBot="1">
      <c r="BJ37787" s="138"/>
      <c r="BK37787" s="138"/>
      <c r="BL37787" s="138"/>
      <c r="BM37787" s="138"/>
    </row>
    <row r="37788" spans="62:65" ht="13" thickBot="1">
      <c r="BJ37788" s="138"/>
      <c r="BK37788" s="138"/>
      <c r="BL37788" s="138"/>
      <c r="BM37788" s="138"/>
    </row>
    <row r="37789" spans="62:65" ht="13" thickBot="1">
      <c r="BJ37789" s="138"/>
      <c r="BK37789" s="138"/>
      <c r="BL37789" s="138"/>
      <c r="BM37789" s="138"/>
    </row>
    <row r="37790" spans="62:65" ht="13" thickBot="1">
      <c r="BJ37790" s="138"/>
      <c r="BK37790" s="138"/>
      <c r="BL37790" s="138"/>
      <c r="BM37790" s="138"/>
    </row>
    <row r="37791" spans="62:65" ht="13" thickBot="1">
      <c r="BJ37791" s="138"/>
      <c r="BK37791" s="138"/>
      <c r="BL37791" s="138"/>
      <c r="BM37791" s="138"/>
    </row>
    <row r="37792" spans="62:65" ht="13" thickBot="1">
      <c r="BJ37792" s="138"/>
      <c r="BK37792" s="138"/>
      <c r="BL37792" s="138"/>
      <c r="BM37792" s="138"/>
    </row>
    <row r="37793" spans="62:65" ht="13" thickBot="1">
      <c r="BJ37793" s="138"/>
      <c r="BK37793" s="138"/>
      <c r="BL37793" s="138"/>
      <c r="BM37793" s="138"/>
    </row>
    <row r="37794" spans="62:65" ht="13" thickBot="1">
      <c r="BJ37794" s="138"/>
      <c r="BK37794" s="138"/>
      <c r="BL37794" s="138"/>
      <c r="BM37794" s="138"/>
    </row>
    <row r="37795" spans="62:65" ht="13" thickBot="1">
      <c r="BJ37795" s="138"/>
      <c r="BK37795" s="138"/>
      <c r="BL37795" s="138"/>
      <c r="BM37795" s="138"/>
    </row>
    <row r="37796" spans="62:65" ht="13" thickBot="1">
      <c r="BJ37796" s="138"/>
      <c r="BK37796" s="138"/>
      <c r="BL37796" s="138"/>
      <c r="BM37796" s="138"/>
    </row>
    <row r="37797" spans="62:65" ht="13" thickBot="1">
      <c r="BJ37797" s="138"/>
      <c r="BK37797" s="138"/>
      <c r="BL37797" s="138"/>
      <c r="BM37797" s="138"/>
    </row>
    <row r="37798" spans="62:65" ht="13" thickBot="1">
      <c r="BJ37798" s="138"/>
      <c r="BK37798" s="138"/>
      <c r="BL37798" s="138"/>
      <c r="BM37798" s="138"/>
    </row>
    <row r="37799" spans="62:65" ht="13" thickBot="1">
      <c r="BJ37799" s="138"/>
      <c r="BK37799" s="138"/>
      <c r="BL37799" s="138"/>
      <c r="BM37799" s="138"/>
    </row>
    <row r="37800" spans="62:65" ht="13" thickBot="1">
      <c r="BJ37800" s="138"/>
      <c r="BK37800" s="138"/>
      <c r="BL37800" s="138"/>
      <c r="BM37800" s="138"/>
    </row>
    <row r="37801" spans="62:65" ht="13" thickBot="1">
      <c r="BJ37801" s="138"/>
      <c r="BK37801" s="138"/>
      <c r="BL37801" s="138"/>
      <c r="BM37801" s="138"/>
    </row>
    <row r="37802" spans="62:65" ht="13" thickBot="1">
      <c r="BJ37802" s="138"/>
      <c r="BK37802" s="138"/>
      <c r="BL37802" s="138"/>
      <c r="BM37802" s="138"/>
    </row>
    <row r="37803" spans="62:65" ht="13" thickBot="1">
      <c r="BJ37803" s="138"/>
      <c r="BK37803" s="138"/>
      <c r="BL37803" s="138"/>
      <c r="BM37803" s="138"/>
    </row>
    <row r="37804" spans="62:65" ht="13" thickBot="1">
      <c r="BJ37804" s="138"/>
      <c r="BK37804" s="138"/>
      <c r="BL37804" s="138"/>
      <c r="BM37804" s="138"/>
    </row>
    <row r="37805" spans="62:65" ht="13" thickBot="1">
      <c r="BJ37805" s="138"/>
      <c r="BK37805" s="138"/>
      <c r="BL37805" s="138"/>
      <c r="BM37805" s="138"/>
    </row>
    <row r="37806" spans="62:65" ht="13" thickBot="1">
      <c r="BJ37806" s="138"/>
      <c r="BK37806" s="138"/>
      <c r="BL37806" s="138"/>
      <c r="BM37806" s="138"/>
    </row>
    <row r="37807" spans="62:65" ht="13" thickBot="1">
      <c r="BJ37807" s="138"/>
      <c r="BK37807" s="138"/>
      <c r="BL37807" s="138"/>
      <c r="BM37807" s="138"/>
    </row>
    <row r="37808" spans="62:65" ht="13" thickBot="1">
      <c r="BJ37808" s="138"/>
      <c r="BK37808" s="138"/>
      <c r="BL37808" s="138"/>
      <c r="BM37808" s="138"/>
    </row>
    <row r="37809" spans="62:65" ht="13" thickBot="1">
      <c r="BJ37809" s="138"/>
      <c r="BK37809" s="138"/>
      <c r="BL37809" s="138"/>
      <c r="BM37809" s="138"/>
    </row>
    <row r="37810" spans="62:65" ht="13" thickBot="1">
      <c r="BJ37810" s="138"/>
      <c r="BK37810" s="138"/>
      <c r="BL37810" s="138"/>
      <c r="BM37810" s="138"/>
    </row>
    <row r="37811" spans="62:65" ht="13" thickBot="1">
      <c r="BJ37811" s="138"/>
      <c r="BK37811" s="138"/>
      <c r="BL37811" s="138"/>
      <c r="BM37811" s="138"/>
    </row>
    <row r="37812" spans="62:65" ht="13" thickBot="1">
      <c r="BJ37812" s="138"/>
      <c r="BK37812" s="138"/>
      <c r="BL37812" s="138"/>
      <c r="BM37812" s="138"/>
    </row>
    <row r="37813" spans="62:65" ht="13" thickBot="1">
      <c r="BJ37813" s="138"/>
      <c r="BK37813" s="138"/>
      <c r="BL37813" s="138"/>
      <c r="BM37813" s="138"/>
    </row>
    <row r="37814" spans="62:65" ht="13" thickBot="1">
      <c r="BJ37814" s="138"/>
      <c r="BK37814" s="138"/>
      <c r="BL37814" s="138"/>
      <c r="BM37814" s="138"/>
    </row>
    <row r="37815" spans="62:65" ht="13" thickBot="1">
      <c r="BJ37815" s="138"/>
      <c r="BK37815" s="138"/>
      <c r="BL37815" s="138"/>
      <c r="BM37815" s="138"/>
    </row>
    <row r="37816" spans="62:65" ht="13" thickBot="1">
      <c r="BJ37816" s="138"/>
      <c r="BK37816" s="138"/>
      <c r="BL37816" s="138"/>
      <c r="BM37816" s="138"/>
    </row>
    <row r="37817" spans="62:65" ht="13" thickBot="1">
      <c r="BJ37817" s="138"/>
      <c r="BK37817" s="138"/>
      <c r="BL37817" s="138"/>
      <c r="BM37817" s="138"/>
    </row>
    <row r="37818" spans="62:65" ht="13" thickBot="1">
      <c r="BJ37818" s="138"/>
      <c r="BK37818" s="138"/>
      <c r="BL37818" s="138"/>
      <c r="BM37818" s="138"/>
    </row>
    <row r="37819" spans="62:65" ht="13" thickBot="1">
      <c r="BJ37819" s="138"/>
      <c r="BK37819" s="138"/>
      <c r="BL37819" s="138"/>
      <c r="BM37819" s="138"/>
    </row>
    <row r="37820" spans="62:65" ht="13" thickBot="1">
      <c r="BJ37820" s="138"/>
      <c r="BK37820" s="138"/>
      <c r="BL37820" s="138"/>
      <c r="BM37820" s="138"/>
    </row>
    <row r="37821" spans="62:65" ht="13" thickBot="1">
      <c r="BJ37821" s="138"/>
      <c r="BK37821" s="138"/>
      <c r="BL37821" s="138"/>
      <c r="BM37821" s="138"/>
    </row>
    <row r="37822" spans="62:65" ht="13" thickBot="1">
      <c r="BJ37822" s="138"/>
      <c r="BK37822" s="138"/>
      <c r="BL37822" s="138"/>
      <c r="BM37822" s="138"/>
    </row>
    <row r="37823" spans="62:65" ht="13" thickBot="1">
      <c r="BJ37823" s="138"/>
      <c r="BK37823" s="138"/>
      <c r="BL37823" s="138"/>
      <c r="BM37823" s="138"/>
    </row>
    <row r="37824" spans="62:65" ht="13" thickBot="1">
      <c r="BJ37824" s="138"/>
      <c r="BK37824" s="138"/>
      <c r="BL37824" s="138"/>
      <c r="BM37824" s="138"/>
    </row>
    <row r="37825" spans="62:65" ht="13" thickBot="1">
      <c r="BJ37825" s="138"/>
      <c r="BK37825" s="138"/>
      <c r="BL37825" s="138"/>
      <c r="BM37825" s="138"/>
    </row>
    <row r="37826" spans="62:65" ht="13" thickBot="1">
      <c r="BJ37826" s="138"/>
      <c r="BK37826" s="138"/>
      <c r="BL37826" s="138"/>
      <c r="BM37826" s="138"/>
    </row>
    <row r="37827" spans="62:65" ht="13" thickBot="1">
      <c r="BJ37827" s="138"/>
      <c r="BK37827" s="138"/>
      <c r="BL37827" s="138"/>
      <c r="BM37827" s="138"/>
    </row>
    <row r="37828" spans="62:65" ht="13" thickBot="1">
      <c r="BJ37828" s="138"/>
      <c r="BK37828" s="138"/>
      <c r="BL37828" s="138"/>
      <c r="BM37828" s="138"/>
    </row>
    <row r="37829" spans="62:65" ht="13" thickBot="1">
      <c r="BJ37829" s="138"/>
      <c r="BK37829" s="138"/>
      <c r="BL37829" s="138"/>
      <c r="BM37829" s="138"/>
    </row>
    <row r="37830" spans="62:65" ht="13" thickBot="1">
      <c r="BJ37830" s="138"/>
      <c r="BK37830" s="138"/>
      <c r="BL37830" s="138"/>
      <c r="BM37830" s="138"/>
    </row>
    <row r="37831" spans="62:65" ht="13" thickBot="1">
      <c r="BJ37831" s="138"/>
      <c r="BK37831" s="138"/>
      <c r="BL37831" s="138"/>
      <c r="BM37831" s="138"/>
    </row>
    <row r="37832" spans="62:65" ht="13" thickBot="1">
      <c r="BJ37832" s="138"/>
      <c r="BK37832" s="138"/>
      <c r="BL37832" s="138"/>
      <c r="BM37832" s="138"/>
    </row>
    <row r="37833" spans="62:65" ht="13" thickBot="1">
      <c r="BJ37833" s="138"/>
      <c r="BK37833" s="138"/>
      <c r="BL37833" s="138"/>
      <c r="BM37833" s="138"/>
    </row>
    <row r="37834" spans="62:65" ht="13" thickBot="1">
      <c r="BJ37834" s="138"/>
      <c r="BK37834" s="138"/>
      <c r="BL37834" s="138"/>
      <c r="BM37834" s="138"/>
    </row>
    <row r="37835" spans="62:65" ht="13" thickBot="1">
      <c r="BJ37835" s="138"/>
      <c r="BK37835" s="138"/>
      <c r="BL37835" s="138"/>
      <c r="BM37835" s="138"/>
    </row>
    <row r="37836" spans="62:65" ht="13" thickBot="1">
      <c r="BJ37836" s="138"/>
      <c r="BK37836" s="138"/>
      <c r="BL37836" s="138"/>
      <c r="BM37836" s="138"/>
    </row>
    <row r="37837" spans="62:65" ht="13" thickBot="1">
      <c r="BJ37837" s="138"/>
      <c r="BK37837" s="138"/>
      <c r="BL37837" s="138"/>
      <c r="BM37837" s="138"/>
    </row>
    <row r="37838" spans="62:65" ht="13" thickBot="1">
      <c r="BJ37838" s="138"/>
      <c r="BK37838" s="138"/>
      <c r="BL37838" s="138"/>
      <c r="BM37838" s="138"/>
    </row>
    <row r="37839" spans="62:65" ht="13" thickBot="1">
      <c r="BJ37839" s="138"/>
      <c r="BK37839" s="138"/>
      <c r="BL37839" s="138"/>
      <c r="BM37839" s="138"/>
    </row>
    <row r="37840" spans="62:65" ht="13" thickBot="1">
      <c r="BJ37840" s="138"/>
      <c r="BK37840" s="138"/>
      <c r="BL37840" s="138"/>
      <c r="BM37840" s="138"/>
    </row>
    <row r="37841" spans="62:65" ht="13" thickBot="1">
      <c r="BJ37841" s="138"/>
      <c r="BK37841" s="138"/>
      <c r="BL37841" s="138"/>
      <c r="BM37841" s="138"/>
    </row>
    <row r="37842" spans="62:65" ht="13" thickBot="1">
      <c r="BJ37842" s="138"/>
      <c r="BK37842" s="138"/>
      <c r="BL37842" s="138"/>
      <c r="BM37842" s="138"/>
    </row>
    <row r="37843" spans="62:65" ht="13" thickBot="1">
      <c r="BJ37843" s="138"/>
      <c r="BK37843" s="138"/>
      <c r="BL37843" s="138"/>
      <c r="BM37843" s="138"/>
    </row>
    <row r="37844" spans="62:65" ht="13" thickBot="1">
      <c r="BJ37844" s="138"/>
      <c r="BK37844" s="138"/>
      <c r="BL37844" s="138"/>
      <c r="BM37844" s="138"/>
    </row>
    <row r="37845" spans="62:65" ht="13" thickBot="1">
      <c r="BJ37845" s="138"/>
      <c r="BK37845" s="138"/>
      <c r="BL37845" s="138"/>
      <c r="BM37845" s="138"/>
    </row>
    <row r="37846" spans="62:65" ht="13" thickBot="1">
      <c r="BJ37846" s="138"/>
      <c r="BK37846" s="138"/>
      <c r="BL37846" s="138"/>
      <c r="BM37846" s="138"/>
    </row>
    <row r="37847" spans="62:65" ht="13" thickBot="1">
      <c r="BJ37847" s="138"/>
      <c r="BK37847" s="138"/>
      <c r="BL37847" s="138"/>
      <c r="BM37847" s="138"/>
    </row>
    <row r="37848" spans="62:65" ht="13" thickBot="1">
      <c r="BJ37848" s="138"/>
      <c r="BK37848" s="138"/>
      <c r="BL37848" s="138"/>
      <c r="BM37848" s="138"/>
    </row>
    <row r="37849" spans="62:65" ht="13" thickBot="1">
      <c r="BJ37849" s="138"/>
      <c r="BK37849" s="138"/>
      <c r="BL37849" s="138"/>
      <c r="BM37849" s="138"/>
    </row>
    <row r="37850" spans="62:65" ht="13" thickBot="1">
      <c r="BJ37850" s="138"/>
      <c r="BK37850" s="138"/>
      <c r="BL37850" s="138"/>
      <c r="BM37850" s="138"/>
    </row>
    <row r="37851" spans="62:65" ht="13" thickBot="1">
      <c r="BJ37851" s="138"/>
      <c r="BK37851" s="138"/>
      <c r="BL37851" s="138"/>
      <c r="BM37851" s="138"/>
    </row>
    <row r="37852" spans="62:65" ht="13" thickBot="1">
      <c r="BJ37852" s="138"/>
      <c r="BK37852" s="138"/>
      <c r="BL37852" s="138"/>
      <c r="BM37852" s="138"/>
    </row>
    <row r="37853" spans="62:65" ht="13" thickBot="1">
      <c r="BJ37853" s="138"/>
      <c r="BK37853" s="138"/>
      <c r="BL37853" s="138"/>
      <c r="BM37853" s="138"/>
    </row>
    <row r="37854" spans="62:65" ht="13" thickBot="1">
      <c r="BJ37854" s="138"/>
      <c r="BK37854" s="138"/>
      <c r="BL37854" s="138"/>
      <c r="BM37854" s="138"/>
    </row>
    <row r="37855" spans="62:65" ht="13" thickBot="1">
      <c r="BJ37855" s="138"/>
      <c r="BK37855" s="138"/>
      <c r="BL37855" s="138"/>
      <c r="BM37855" s="138"/>
    </row>
    <row r="37856" spans="62:65" ht="13" thickBot="1">
      <c r="BJ37856" s="138"/>
      <c r="BK37856" s="138"/>
      <c r="BL37856" s="138"/>
      <c r="BM37856" s="138"/>
    </row>
    <row r="37857" spans="62:65" ht="13" thickBot="1">
      <c r="BJ37857" s="138"/>
      <c r="BK37857" s="138"/>
      <c r="BL37857" s="138"/>
      <c r="BM37857" s="138"/>
    </row>
    <row r="37858" spans="62:65" ht="13" thickBot="1">
      <c r="BJ37858" s="138"/>
      <c r="BK37858" s="138"/>
      <c r="BL37858" s="138"/>
      <c r="BM37858" s="138"/>
    </row>
    <row r="37859" spans="62:65" ht="13" thickBot="1">
      <c r="BJ37859" s="138"/>
      <c r="BK37859" s="138"/>
      <c r="BL37859" s="138"/>
      <c r="BM37859" s="138"/>
    </row>
    <row r="37860" spans="62:65" ht="13" thickBot="1">
      <c r="BJ37860" s="138"/>
      <c r="BK37860" s="138"/>
      <c r="BL37860" s="138"/>
      <c r="BM37860" s="138"/>
    </row>
    <row r="37861" spans="62:65" ht="13" thickBot="1">
      <c r="BJ37861" s="138"/>
      <c r="BK37861" s="138"/>
      <c r="BL37861" s="138"/>
      <c r="BM37861" s="138"/>
    </row>
    <row r="37862" spans="62:65" ht="13" thickBot="1">
      <c r="BJ37862" s="138"/>
      <c r="BK37862" s="138"/>
      <c r="BL37862" s="138"/>
      <c r="BM37862" s="138"/>
    </row>
    <row r="37863" spans="62:65" ht="13" thickBot="1">
      <c r="BJ37863" s="138"/>
      <c r="BK37863" s="138"/>
      <c r="BL37863" s="138"/>
      <c r="BM37863" s="138"/>
    </row>
    <row r="37864" spans="62:65" ht="13" thickBot="1">
      <c r="BJ37864" s="138"/>
      <c r="BK37864" s="138"/>
      <c r="BL37864" s="138"/>
      <c r="BM37864" s="138"/>
    </row>
    <row r="37865" spans="62:65" ht="13" thickBot="1">
      <c r="BJ37865" s="138"/>
      <c r="BK37865" s="138"/>
      <c r="BL37865" s="138"/>
      <c r="BM37865" s="138"/>
    </row>
    <row r="37866" spans="62:65" ht="13" thickBot="1">
      <c r="BJ37866" s="138"/>
      <c r="BK37866" s="138"/>
      <c r="BL37866" s="138"/>
      <c r="BM37866" s="138"/>
    </row>
    <row r="37867" spans="62:65" ht="13" thickBot="1">
      <c r="BJ37867" s="138"/>
      <c r="BK37867" s="138"/>
      <c r="BL37867" s="138"/>
      <c r="BM37867" s="138"/>
    </row>
    <row r="37868" spans="62:65" ht="13" thickBot="1">
      <c r="BJ37868" s="138"/>
      <c r="BK37868" s="138"/>
      <c r="BL37868" s="138"/>
      <c r="BM37868" s="138"/>
    </row>
    <row r="37869" spans="62:65" ht="13" thickBot="1">
      <c r="BJ37869" s="138"/>
      <c r="BK37869" s="138"/>
      <c r="BL37869" s="138"/>
      <c r="BM37869" s="138"/>
    </row>
    <row r="37870" spans="62:65" ht="13" thickBot="1">
      <c r="BJ37870" s="138"/>
      <c r="BK37870" s="138"/>
      <c r="BL37870" s="138"/>
      <c r="BM37870" s="138"/>
    </row>
    <row r="37871" spans="62:65" ht="13" thickBot="1">
      <c r="BJ37871" s="138"/>
      <c r="BK37871" s="138"/>
      <c r="BL37871" s="138"/>
      <c r="BM37871" s="138"/>
    </row>
    <row r="37872" spans="62:65" ht="13" thickBot="1">
      <c r="BJ37872" s="138"/>
      <c r="BK37872" s="138"/>
      <c r="BL37872" s="138"/>
      <c r="BM37872" s="138"/>
    </row>
    <row r="37873" spans="62:65" ht="13" thickBot="1">
      <c r="BJ37873" s="138"/>
      <c r="BK37873" s="138"/>
      <c r="BL37873" s="138"/>
      <c r="BM37873" s="138"/>
    </row>
    <row r="37874" spans="62:65" ht="13" thickBot="1">
      <c r="BJ37874" s="138"/>
      <c r="BK37874" s="138"/>
      <c r="BL37874" s="138"/>
      <c r="BM37874" s="138"/>
    </row>
    <row r="37875" spans="62:65" ht="13" thickBot="1">
      <c r="BJ37875" s="138"/>
      <c r="BK37875" s="138"/>
      <c r="BL37875" s="138"/>
      <c r="BM37875" s="138"/>
    </row>
    <row r="37876" spans="62:65" ht="13" thickBot="1">
      <c r="BJ37876" s="138"/>
      <c r="BK37876" s="138"/>
      <c r="BL37876" s="138"/>
      <c r="BM37876" s="138"/>
    </row>
    <row r="37877" spans="62:65" ht="13" thickBot="1">
      <c r="BJ37877" s="138"/>
      <c r="BK37877" s="138"/>
      <c r="BL37877" s="138"/>
      <c r="BM37877" s="138"/>
    </row>
    <row r="37878" spans="62:65" ht="13" thickBot="1">
      <c r="BJ37878" s="138"/>
      <c r="BK37878" s="138"/>
      <c r="BL37878" s="138"/>
      <c r="BM37878" s="138"/>
    </row>
    <row r="37879" spans="62:65" ht="13" thickBot="1">
      <c r="BJ37879" s="138"/>
      <c r="BK37879" s="138"/>
      <c r="BL37879" s="138"/>
      <c r="BM37879" s="138"/>
    </row>
    <row r="37880" spans="62:65" ht="13" thickBot="1">
      <c r="BJ37880" s="138"/>
      <c r="BK37880" s="138"/>
      <c r="BL37880" s="138"/>
      <c r="BM37880" s="138"/>
    </row>
    <row r="37881" spans="62:65" ht="13" thickBot="1">
      <c r="BJ37881" s="138"/>
      <c r="BK37881" s="138"/>
      <c r="BL37881" s="138"/>
      <c r="BM37881" s="138"/>
    </row>
    <row r="37882" spans="62:65" ht="13" thickBot="1">
      <c r="BJ37882" s="138"/>
      <c r="BK37882" s="138"/>
      <c r="BL37882" s="138"/>
      <c r="BM37882" s="138"/>
    </row>
    <row r="37883" spans="62:65" ht="13" thickBot="1">
      <c r="BJ37883" s="138"/>
      <c r="BK37883" s="138"/>
      <c r="BL37883" s="138"/>
      <c r="BM37883" s="138"/>
    </row>
    <row r="37884" spans="62:65" ht="13" thickBot="1">
      <c r="BJ37884" s="138"/>
      <c r="BK37884" s="138"/>
      <c r="BL37884" s="138"/>
      <c r="BM37884" s="138"/>
    </row>
    <row r="37885" spans="62:65" ht="13" thickBot="1">
      <c r="BJ37885" s="138"/>
      <c r="BK37885" s="138"/>
      <c r="BL37885" s="138"/>
      <c r="BM37885" s="138"/>
    </row>
    <row r="37886" spans="62:65" ht="13" thickBot="1">
      <c r="BJ37886" s="138"/>
      <c r="BK37886" s="138"/>
      <c r="BL37886" s="138"/>
      <c r="BM37886" s="138"/>
    </row>
    <row r="37887" spans="62:65" ht="13" thickBot="1">
      <c r="BJ37887" s="138"/>
      <c r="BK37887" s="138"/>
      <c r="BL37887" s="138"/>
      <c r="BM37887" s="138"/>
    </row>
    <row r="37888" spans="62:65" ht="13" thickBot="1">
      <c r="BJ37888" s="138"/>
      <c r="BK37888" s="138"/>
      <c r="BL37888" s="138"/>
      <c r="BM37888" s="138"/>
    </row>
    <row r="37889" spans="62:65" ht="13" thickBot="1">
      <c r="BJ37889" s="138"/>
      <c r="BK37889" s="138"/>
      <c r="BL37889" s="138"/>
      <c r="BM37889" s="138"/>
    </row>
    <row r="37890" spans="62:65" ht="13" thickBot="1">
      <c r="BJ37890" s="138"/>
      <c r="BK37890" s="138"/>
      <c r="BL37890" s="138"/>
      <c r="BM37890" s="138"/>
    </row>
    <row r="37891" spans="62:65" ht="13" thickBot="1">
      <c r="BJ37891" s="138"/>
      <c r="BK37891" s="138"/>
      <c r="BL37891" s="138"/>
      <c r="BM37891" s="138"/>
    </row>
    <row r="37892" spans="62:65" ht="13" thickBot="1">
      <c r="BJ37892" s="138"/>
      <c r="BK37892" s="138"/>
      <c r="BL37892" s="138"/>
      <c r="BM37892" s="138"/>
    </row>
    <row r="37893" spans="62:65" ht="13" thickBot="1">
      <c r="BJ37893" s="138"/>
      <c r="BK37893" s="138"/>
      <c r="BL37893" s="138"/>
      <c r="BM37893" s="138"/>
    </row>
    <row r="37894" spans="62:65" ht="13" thickBot="1">
      <c r="BJ37894" s="138"/>
      <c r="BK37894" s="138"/>
      <c r="BL37894" s="138"/>
      <c r="BM37894" s="138"/>
    </row>
    <row r="37895" spans="62:65" ht="13" thickBot="1">
      <c r="BJ37895" s="138"/>
      <c r="BK37895" s="138"/>
      <c r="BL37895" s="138"/>
      <c r="BM37895" s="138"/>
    </row>
    <row r="37896" spans="62:65" ht="13" thickBot="1">
      <c r="BJ37896" s="138"/>
      <c r="BK37896" s="138"/>
      <c r="BL37896" s="138"/>
      <c r="BM37896" s="138"/>
    </row>
    <row r="37897" spans="62:65" ht="13" thickBot="1">
      <c r="BJ37897" s="138"/>
      <c r="BK37897" s="138"/>
      <c r="BL37897" s="138"/>
      <c r="BM37897" s="138"/>
    </row>
    <row r="37898" spans="62:65" ht="13" thickBot="1">
      <c r="BJ37898" s="138"/>
      <c r="BK37898" s="138"/>
      <c r="BL37898" s="138"/>
      <c r="BM37898" s="138"/>
    </row>
    <row r="37899" spans="62:65" ht="13" thickBot="1">
      <c r="BJ37899" s="138"/>
      <c r="BK37899" s="138"/>
      <c r="BL37899" s="138"/>
      <c r="BM37899" s="138"/>
    </row>
    <row r="37900" spans="62:65" ht="13" thickBot="1">
      <c r="BJ37900" s="138"/>
      <c r="BK37900" s="138"/>
      <c r="BL37900" s="138"/>
      <c r="BM37900" s="138"/>
    </row>
    <row r="37901" spans="62:65" ht="13" thickBot="1">
      <c r="BJ37901" s="138"/>
      <c r="BK37901" s="138"/>
      <c r="BL37901" s="138"/>
      <c r="BM37901" s="138"/>
    </row>
    <row r="37902" spans="62:65" ht="13" thickBot="1">
      <c r="BJ37902" s="138"/>
      <c r="BK37902" s="138"/>
      <c r="BL37902" s="138"/>
      <c r="BM37902" s="138"/>
    </row>
    <row r="37903" spans="62:65" ht="13" thickBot="1">
      <c r="BJ37903" s="138"/>
      <c r="BK37903" s="138"/>
      <c r="BL37903" s="138"/>
      <c r="BM37903" s="138"/>
    </row>
    <row r="37904" spans="62:65" ht="13" thickBot="1">
      <c r="BJ37904" s="138"/>
      <c r="BK37904" s="138"/>
      <c r="BL37904" s="138"/>
      <c r="BM37904" s="138"/>
    </row>
    <row r="37905" spans="62:65" ht="13" thickBot="1">
      <c r="BJ37905" s="138"/>
      <c r="BK37905" s="138"/>
      <c r="BL37905" s="138"/>
      <c r="BM37905" s="138"/>
    </row>
    <row r="37906" spans="62:65" ht="13" thickBot="1">
      <c r="BJ37906" s="138"/>
      <c r="BK37906" s="138"/>
      <c r="BL37906" s="138"/>
      <c r="BM37906" s="138"/>
    </row>
    <row r="37907" spans="62:65" ht="13" thickBot="1">
      <c r="BJ37907" s="138"/>
      <c r="BK37907" s="138"/>
      <c r="BL37907" s="138"/>
      <c r="BM37907" s="138"/>
    </row>
    <row r="37908" spans="62:65" ht="13" thickBot="1">
      <c r="BJ37908" s="138"/>
      <c r="BK37908" s="138"/>
      <c r="BL37908" s="138"/>
      <c r="BM37908" s="138"/>
    </row>
    <row r="37909" spans="62:65" ht="13" thickBot="1">
      <c r="BJ37909" s="138"/>
      <c r="BK37909" s="138"/>
      <c r="BL37909" s="138"/>
      <c r="BM37909" s="138"/>
    </row>
    <row r="37910" spans="62:65" ht="13" thickBot="1">
      <c r="BJ37910" s="138"/>
      <c r="BK37910" s="138"/>
      <c r="BL37910" s="138"/>
      <c r="BM37910" s="138"/>
    </row>
    <row r="37911" spans="62:65" ht="13" thickBot="1">
      <c r="BJ37911" s="138"/>
      <c r="BK37911" s="138"/>
      <c r="BL37911" s="138"/>
      <c r="BM37911" s="138"/>
    </row>
    <row r="37912" spans="62:65" ht="13" thickBot="1">
      <c r="BJ37912" s="138"/>
      <c r="BK37912" s="138"/>
      <c r="BL37912" s="138"/>
      <c r="BM37912" s="138"/>
    </row>
    <row r="37913" spans="62:65" ht="13" thickBot="1">
      <c r="BJ37913" s="138"/>
      <c r="BK37913" s="138"/>
      <c r="BL37913" s="138"/>
      <c r="BM37913" s="138"/>
    </row>
    <row r="37914" spans="62:65" ht="13" thickBot="1">
      <c r="BJ37914" s="138"/>
      <c r="BK37914" s="138"/>
      <c r="BL37914" s="138"/>
      <c r="BM37914" s="138"/>
    </row>
    <row r="37915" spans="62:65" ht="13" thickBot="1">
      <c r="BJ37915" s="138"/>
      <c r="BK37915" s="138"/>
      <c r="BL37915" s="138"/>
      <c r="BM37915" s="138"/>
    </row>
    <row r="37916" spans="62:65" ht="13" thickBot="1">
      <c r="BJ37916" s="138"/>
      <c r="BK37916" s="138"/>
      <c r="BL37916" s="138"/>
      <c r="BM37916" s="138"/>
    </row>
    <row r="37917" spans="62:65" ht="13" thickBot="1">
      <c r="BJ37917" s="138"/>
      <c r="BK37917" s="138"/>
      <c r="BL37917" s="138"/>
      <c r="BM37917" s="138"/>
    </row>
    <row r="37918" spans="62:65" ht="13" thickBot="1">
      <c r="BJ37918" s="138"/>
      <c r="BK37918" s="138"/>
      <c r="BL37918" s="138"/>
      <c r="BM37918" s="138"/>
    </row>
    <row r="37919" spans="62:65" ht="13" thickBot="1">
      <c r="BJ37919" s="138"/>
      <c r="BK37919" s="138"/>
      <c r="BL37919" s="138"/>
      <c r="BM37919" s="138"/>
    </row>
    <row r="37920" spans="62:65" ht="13" thickBot="1">
      <c r="BJ37920" s="138"/>
      <c r="BK37920" s="138"/>
      <c r="BL37920" s="138"/>
      <c r="BM37920" s="138"/>
    </row>
    <row r="37921" spans="62:65" ht="13" thickBot="1">
      <c r="BJ37921" s="138"/>
      <c r="BK37921" s="138"/>
      <c r="BL37921" s="138"/>
      <c r="BM37921" s="138"/>
    </row>
    <row r="37922" spans="62:65" ht="13" thickBot="1">
      <c r="BJ37922" s="138"/>
      <c r="BK37922" s="138"/>
      <c r="BL37922" s="138"/>
      <c r="BM37922" s="138"/>
    </row>
    <row r="37923" spans="62:65" ht="13" thickBot="1">
      <c r="BJ37923" s="138"/>
      <c r="BK37923" s="138"/>
      <c r="BL37923" s="138"/>
      <c r="BM37923" s="138"/>
    </row>
    <row r="37924" spans="62:65" ht="13" thickBot="1">
      <c r="BJ37924" s="138"/>
      <c r="BK37924" s="138"/>
      <c r="BL37924" s="138"/>
      <c r="BM37924" s="138"/>
    </row>
    <row r="37925" spans="62:65" ht="13" thickBot="1">
      <c r="BJ37925" s="138"/>
      <c r="BK37925" s="138"/>
      <c r="BL37925" s="138"/>
      <c r="BM37925" s="138"/>
    </row>
    <row r="37926" spans="62:65" ht="13" thickBot="1">
      <c r="BJ37926" s="138"/>
      <c r="BK37926" s="138"/>
      <c r="BL37926" s="138"/>
      <c r="BM37926" s="138"/>
    </row>
    <row r="37927" spans="62:65" ht="13" thickBot="1">
      <c r="BJ37927" s="138"/>
      <c r="BK37927" s="138"/>
      <c r="BL37927" s="138"/>
      <c r="BM37927" s="138"/>
    </row>
    <row r="37928" spans="62:65" ht="13" thickBot="1">
      <c r="BJ37928" s="138"/>
      <c r="BK37928" s="138"/>
      <c r="BL37928" s="138"/>
      <c r="BM37928" s="138"/>
    </row>
    <row r="37929" spans="62:65" ht="13" thickBot="1">
      <c r="BJ37929" s="138"/>
      <c r="BK37929" s="138"/>
      <c r="BL37929" s="138"/>
      <c r="BM37929" s="138"/>
    </row>
    <row r="37930" spans="62:65" ht="13" thickBot="1">
      <c r="BJ37930" s="138"/>
      <c r="BK37930" s="138"/>
      <c r="BL37930" s="138"/>
      <c r="BM37930" s="138"/>
    </row>
    <row r="37931" spans="62:65" ht="13" thickBot="1">
      <c r="BJ37931" s="138"/>
      <c r="BK37931" s="138"/>
      <c r="BL37931" s="138"/>
      <c r="BM37931" s="138"/>
    </row>
    <row r="37932" spans="62:65" ht="13" thickBot="1">
      <c r="BJ37932" s="138"/>
      <c r="BK37932" s="138"/>
      <c r="BL37932" s="138"/>
      <c r="BM37932" s="138"/>
    </row>
    <row r="37933" spans="62:65" ht="13" thickBot="1">
      <c r="BJ37933" s="138"/>
      <c r="BK37933" s="138"/>
      <c r="BL37933" s="138"/>
      <c r="BM37933" s="138"/>
    </row>
    <row r="37934" spans="62:65" ht="13" thickBot="1">
      <c r="BJ37934" s="138"/>
      <c r="BK37934" s="138"/>
      <c r="BL37934" s="138"/>
      <c r="BM37934" s="138"/>
    </row>
    <row r="37935" spans="62:65" ht="13" thickBot="1">
      <c r="BJ37935" s="138"/>
      <c r="BK37935" s="138"/>
      <c r="BL37935" s="138"/>
      <c r="BM37935" s="138"/>
    </row>
    <row r="37936" spans="62:65" ht="13" thickBot="1">
      <c r="BJ37936" s="138"/>
      <c r="BK37936" s="138"/>
      <c r="BL37936" s="138"/>
      <c r="BM37936" s="138"/>
    </row>
    <row r="37937" spans="62:65" ht="13" thickBot="1">
      <c r="BJ37937" s="138"/>
      <c r="BK37937" s="138"/>
      <c r="BL37937" s="138"/>
      <c r="BM37937" s="138"/>
    </row>
    <row r="37938" spans="62:65" ht="13" thickBot="1">
      <c r="BJ37938" s="138"/>
      <c r="BK37938" s="138"/>
      <c r="BL37938" s="138"/>
      <c r="BM37938" s="138"/>
    </row>
    <row r="37939" spans="62:65" ht="13" thickBot="1">
      <c r="BJ37939" s="138"/>
      <c r="BK37939" s="138"/>
      <c r="BL37939" s="138"/>
      <c r="BM37939" s="138"/>
    </row>
    <row r="37940" spans="62:65" ht="13" thickBot="1">
      <c r="BJ37940" s="138"/>
      <c r="BK37940" s="138"/>
      <c r="BL37940" s="138"/>
      <c r="BM37940" s="138"/>
    </row>
    <row r="37941" spans="62:65" ht="13" thickBot="1">
      <c r="BJ37941" s="138"/>
      <c r="BK37941" s="138"/>
      <c r="BL37941" s="138"/>
      <c r="BM37941" s="138"/>
    </row>
    <row r="37942" spans="62:65" ht="13" thickBot="1">
      <c r="BJ37942" s="138"/>
      <c r="BK37942" s="138"/>
      <c r="BL37942" s="138"/>
      <c r="BM37942" s="138"/>
    </row>
    <row r="37943" spans="62:65" ht="13" thickBot="1">
      <c r="BJ37943" s="138"/>
      <c r="BK37943" s="138"/>
      <c r="BL37943" s="138"/>
      <c r="BM37943" s="138"/>
    </row>
    <row r="37944" spans="62:65" ht="13" thickBot="1">
      <c r="BJ37944" s="138"/>
      <c r="BK37944" s="138"/>
      <c r="BL37944" s="138"/>
      <c r="BM37944" s="138"/>
    </row>
    <row r="37945" spans="62:65" ht="13" thickBot="1">
      <c r="BJ37945" s="138"/>
      <c r="BK37945" s="138"/>
      <c r="BL37945" s="138"/>
      <c r="BM37945" s="138"/>
    </row>
    <row r="37946" spans="62:65" ht="13" thickBot="1">
      <c r="BJ37946" s="138"/>
      <c r="BK37946" s="138"/>
      <c r="BL37946" s="138"/>
      <c r="BM37946" s="138"/>
    </row>
    <row r="37947" spans="62:65" ht="13" thickBot="1">
      <c r="BJ37947" s="138"/>
      <c r="BK37947" s="138"/>
      <c r="BL37947" s="138"/>
      <c r="BM37947" s="138"/>
    </row>
    <row r="37948" spans="62:65" ht="13" thickBot="1">
      <c r="BJ37948" s="138"/>
      <c r="BK37948" s="138"/>
      <c r="BL37948" s="138"/>
      <c r="BM37948" s="138"/>
    </row>
    <row r="37949" spans="62:65" ht="13" thickBot="1">
      <c r="BJ37949" s="138"/>
      <c r="BK37949" s="138"/>
      <c r="BL37949" s="138"/>
      <c r="BM37949" s="138"/>
    </row>
    <row r="37950" spans="62:65" ht="13" thickBot="1">
      <c r="BJ37950" s="138"/>
      <c r="BK37950" s="138"/>
      <c r="BL37950" s="138"/>
      <c r="BM37950" s="138"/>
    </row>
    <row r="37951" spans="62:65" ht="13" thickBot="1">
      <c r="BJ37951" s="138"/>
      <c r="BK37951" s="138"/>
      <c r="BL37951" s="138"/>
      <c r="BM37951" s="138"/>
    </row>
    <row r="37952" spans="62:65" ht="13" thickBot="1">
      <c r="BJ37952" s="138"/>
      <c r="BK37952" s="138"/>
      <c r="BL37952" s="138"/>
      <c r="BM37952" s="138"/>
    </row>
    <row r="37953" spans="62:65" ht="13" thickBot="1">
      <c r="BJ37953" s="138"/>
      <c r="BK37953" s="138"/>
      <c r="BL37953" s="138"/>
      <c r="BM37953" s="138"/>
    </row>
    <row r="37954" spans="62:65" ht="13" thickBot="1">
      <c r="BJ37954" s="138"/>
      <c r="BK37954" s="138"/>
      <c r="BL37954" s="138"/>
      <c r="BM37954" s="138"/>
    </row>
    <row r="37955" spans="62:65" ht="13" thickBot="1">
      <c r="BJ37955" s="138"/>
      <c r="BK37955" s="138"/>
      <c r="BL37955" s="138"/>
      <c r="BM37955" s="138"/>
    </row>
    <row r="37956" spans="62:65" ht="13" thickBot="1">
      <c r="BJ37956" s="138"/>
      <c r="BK37956" s="138"/>
      <c r="BL37956" s="138"/>
      <c r="BM37956" s="138"/>
    </row>
    <row r="37957" spans="62:65" ht="13" thickBot="1">
      <c r="BJ37957" s="138"/>
      <c r="BK37957" s="138"/>
      <c r="BL37957" s="138"/>
      <c r="BM37957" s="138"/>
    </row>
    <row r="37958" spans="62:65" ht="13" thickBot="1">
      <c r="BJ37958" s="138"/>
      <c r="BK37958" s="138"/>
      <c r="BL37958" s="138"/>
      <c r="BM37958" s="138"/>
    </row>
    <row r="37959" spans="62:65" ht="13" thickBot="1">
      <c r="BJ37959" s="138"/>
      <c r="BK37959" s="138"/>
      <c r="BL37959" s="138"/>
      <c r="BM37959" s="138"/>
    </row>
    <row r="37960" spans="62:65" ht="13" thickBot="1">
      <c r="BJ37960" s="138"/>
      <c r="BK37960" s="138"/>
      <c r="BL37960" s="138"/>
      <c r="BM37960" s="138"/>
    </row>
    <row r="37961" spans="62:65" ht="13" thickBot="1">
      <c r="BJ37961" s="138"/>
      <c r="BK37961" s="138"/>
      <c r="BL37961" s="138"/>
      <c r="BM37961" s="138"/>
    </row>
    <row r="37962" spans="62:65" ht="13" thickBot="1">
      <c r="BJ37962" s="138"/>
      <c r="BK37962" s="138"/>
      <c r="BL37962" s="138"/>
      <c r="BM37962" s="138"/>
    </row>
    <row r="37963" spans="62:65" ht="13" thickBot="1">
      <c r="BJ37963" s="138"/>
      <c r="BK37963" s="138"/>
      <c r="BL37963" s="138"/>
      <c r="BM37963" s="138"/>
    </row>
    <row r="37964" spans="62:65" ht="13" thickBot="1">
      <c r="BJ37964" s="138"/>
      <c r="BK37964" s="138"/>
      <c r="BL37964" s="138"/>
      <c r="BM37964" s="138"/>
    </row>
    <row r="37965" spans="62:65" ht="13" thickBot="1">
      <c r="BJ37965" s="138"/>
      <c r="BK37965" s="138"/>
      <c r="BL37965" s="138"/>
      <c r="BM37965" s="138"/>
    </row>
    <row r="37966" spans="62:65" ht="13" thickBot="1">
      <c r="BJ37966" s="138"/>
      <c r="BK37966" s="138"/>
      <c r="BL37966" s="138"/>
      <c r="BM37966" s="138"/>
    </row>
    <row r="37967" spans="62:65" ht="13" thickBot="1">
      <c r="BJ37967" s="138"/>
      <c r="BK37967" s="138"/>
      <c r="BL37967" s="138"/>
      <c r="BM37967" s="138"/>
    </row>
    <row r="37968" spans="62:65" ht="13" thickBot="1">
      <c r="BJ37968" s="138"/>
      <c r="BK37968" s="138"/>
      <c r="BL37968" s="138"/>
      <c r="BM37968" s="138"/>
    </row>
    <row r="37969" spans="62:65" ht="13" thickBot="1">
      <c r="BJ37969" s="138"/>
      <c r="BK37969" s="138"/>
      <c r="BL37969" s="138"/>
      <c r="BM37969" s="138"/>
    </row>
    <row r="37970" spans="62:65" ht="13" thickBot="1">
      <c r="BJ37970" s="138"/>
      <c r="BK37970" s="138"/>
      <c r="BL37970" s="138"/>
      <c r="BM37970" s="138"/>
    </row>
    <row r="37971" spans="62:65" ht="13" thickBot="1">
      <c r="BJ37971" s="138"/>
      <c r="BK37971" s="138"/>
      <c r="BL37971" s="138"/>
      <c r="BM37971" s="138"/>
    </row>
    <row r="37972" spans="62:65" ht="13" thickBot="1">
      <c r="BJ37972" s="138"/>
      <c r="BK37972" s="138"/>
      <c r="BL37972" s="138"/>
      <c r="BM37972" s="138"/>
    </row>
    <row r="37973" spans="62:65" ht="13" thickBot="1">
      <c r="BJ37973" s="138"/>
      <c r="BK37973" s="138"/>
      <c r="BL37973" s="138"/>
      <c r="BM37973" s="138"/>
    </row>
    <row r="37974" spans="62:65" ht="13" thickBot="1">
      <c r="BJ37974" s="138"/>
      <c r="BK37974" s="138"/>
      <c r="BL37974" s="138"/>
      <c r="BM37974" s="138"/>
    </row>
    <row r="37975" spans="62:65" ht="13" thickBot="1">
      <c r="BJ37975" s="138"/>
      <c r="BK37975" s="138"/>
      <c r="BL37975" s="138"/>
      <c r="BM37975" s="138"/>
    </row>
    <row r="37976" spans="62:65" ht="13" thickBot="1">
      <c r="BJ37976" s="138"/>
      <c r="BK37976" s="138"/>
      <c r="BL37976" s="138"/>
      <c r="BM37976" s="138"/>
    </row>
    <row r="37977" spans="62:65" ht="13" thickBot="1">
      <c r="BJ37977" s="138"/>
      <c r="BK37977" s="138"/>
      <c r="BL37977" s="138"/>
      <c r="BM37977" s="138"/>
    </row>
    <row r="37978" spans="62:65" ht="13" thickBot="1">
      <c r="BJ37978" s="138"/>
      <c r="BK37978" s="138"/>
      <c r="BL37978" s="138"/>
      <c r="BM37978" s="138"/>
    </row>
    <row r="37979" spans="62:65" ht="13" thickBot="1">
      <c r="BJ37979" s="138"/>
      <c r="BK37979" s="138"/>
      <c r="BL37979" s="138"/>
      <c r="BM37979" s="138"/>
    </row>
    <row r="37980" spans="62:65" ht="13" thickBot="1">
      <c r="BJ37980" s="138"/>
      <c r="BK37980" s="138"/>
      <c r="BL37980" s="138"/>
      <c r="BM37980" s="138"/>
    </row>
    <row r="37981" spans="62:65" ht="13" thickBot="1">
      <c r="BJ37981" s="138"/>
      <c r="BK37981" s="138"/>
      <c r="BL37981" s="138"/>
      <c r="BM37981" s="138"/>
    </row>
    <row r="37982" spans="62:65" ht="13" thickBot="1">
      <c r="BJ37982" s="138"/>
      <c r="BK37982" s="138"/>
      <c r="BL37982" s="138"/>
      <c r="BM37982" s="138"/>
    </row>
    <row r="37983" spans="62:65" ht="13" thickBot="1">
      <c r="BJ37983" s="138"/>
      <c r="BK37983" s="138"/>
      <c r="BL37983" s="138"/>
      <c r="BM37983" s="138"/>
    </row>
    <row r="37984" spans="62:65" ht="13" thickBot="1">
      <c r="BJ37984" s="138"/>
      <c r="BK37984" s="138"/>
      <c r="BL37984" s="138"/>
      <c r="BM37984" s="138"/>
    </row>
    <row r="37985" spans="62:65" ht="13" thickBot="1">
      <c r="BJ37985" s="138"/>
      <c r="BK37985" s="138"/>
      <c r="BL37985" s="138"/>
      <c r="BM37985" s="138"/>
    </row>
    <row r="37986" spans="62:65" ht="13" thickBot="1">
      <c r="BJ37986" s="138"/>
      <c r="BK37986" s="138"/>
      <c r="BL37986" s="138"/>
      <c r="BM37986" s="138"/>
    </row>
    <row r="37987" spans="62:65" ht="13" thickBot="1">
      <c r="BJ37987" s="138"/>
      <c r="BK37987" s="138"/>
      <c r="BL37987" s="138"/>
      <c r="BM37987" s="138"/>
    </row>
    <row r="37988" spans="62:65" ht="13" thickBot="1">
      <c r="BJ37988" s="138"/>
      <c r="BK37988" s="138"/>
      <c r="BL37988" s="138"/>
      <c r="BM37988" s="138"/>
    </row>
    <row r="37989" spans="62:65" ht="13" thickBot="1">
      <c r="BJ37989" s="138"/>
      <c r="BK37989" s="138"/>
      <c r="BL37989" s="138"/>
      <c r="BM37989" s="138"/>
    </row>
    <row r="37990" spans="62:65" ht="13" thickBot="1">
      <c r="BJ37990" s="138"/>
      <c r="BK37990" s="138"/>
      <c r="BL37990" s="138"/>
      <c r="BM37990" s="138"/>
    </row>
    <row r="37991" spans="62:65" ht="13" thickBot="1">
      <c r="BJ37991" s="138"/>
      <c r="BK37991" s="138"/>
      <c r="BL37991" s="138"/>
      <c r="BM37991" s="138"/>
    </row>
    <row r="37992" spans="62:65" ht="13" thickBot="1">
      <c r="BJ37992" s="138"/>
      <c r="BK37992" s="138"/>
      <c r="BL37992" s="138"/>
      <c r="BM37992" s="138"/>
    </row>
    <row r="37993" spans="62:65" ht="13" thickBot="1">
      <c r="BJ37993" s="138"/>
      <c r="BK37993" s="138"/>
      <c r="BL37993" s="138"/>
      <c r="BM37993" s="138"/>
    </row>
    <row r="37994" spans="62:65" ht="13" thickBot="1">
      <c r="BJ37994" s="138"/>
      <c r="BK37994" s="138"/>
      <c r="BL37994" s="138"/>
      <c r="BM37994" s="138"/>
    </row>
    <row r="37995" spans="62:65" ht="13" thickBot="1">
      <c r="BJ37995" s="138"/>
      <c r="BK37995" s="138"/>
      <c r="BL37995" s="138"/>
      <c r="BM37995" s="138"/>
    </row>
    <row r="37996" spans="62:65" ht="13" thickBot="1">
      <c r="BJ37996" s="138"/>
      <c r="BK37996" s="138"/>
      <c r="BL37996" s="138"/>
      <c r="BM37996" s="138"/>
    </row>
    <row r="37997" spans="62:65" ht="13" thickBot="1">
      <c r="BJ37997" s="138"/>
      <c r="BK37997" s="138"/>
      <c r="BL37997" s="138"/>
      <c r="BM37997" s="138"/>
    </row>
    <row r="37998" spans="62:65" ht="13" thickBot="1">
      <c r="BJ37998" s="138"/>
      <c r="BK37998" s="138"/>
      <c r="BL37998" s="138"/>
      <c r="BM37998" s="138"/>
    </row>
    <row r="37999" spans="62:65" ht="13" thickBot="1">
      <c r="BJ37999" s="138"/>
      <c r="BK37999" s="138"/>
      <c r="BL37999" s="138"/>
      <c r="BM37999" s="138"/>
    </row>
    <row r="38000" spans="62:65" ht="13" thickBot="1">
      <c r="BJ38000" s="138"/>
      <c r="BK38000" s="138"/>
      <c r="BL38000" s="138"/>
      <c r="BM38000" s="138"/>
    </row>
    <row r="38001" spans="62:65" ht="13" thickBot="1">
      <c r="BJ38001" s="138"/>
      <c r="BK38001" s="138"/>
      <c r="BL38001" s="138"/>
      <c r="BM38001" s="138"/>
    </row>
    <row r="38002" spans="62:65" ht="13" thickBot="1">
      <c r="BJ38002" s="138"/>
      <c r="BK38002" s="138"/>
      <c r="BL38002" s="138"/>
      <c r="BM38002" s="138"/>
    </row>
    <row r="38003" spans="62:65" ht="13" thickBot="1">
      <c r="BJ38003" s="138"/>
      <c r="BK38003" s="138"/>
      <c r="BL38003" s="138"/>
      <c r="BM38003" s="138"/>
    </row>
    <row r="38004" spans="62:65" ht="13" thickBot="1">
      <c r="BJ38004" s="138"/>
      <c r="BK38004" s="138"/>
      <c r="BL38004" s="138"/>
      <c r="BM38004" s="138"/>
    </row>
    <row r="38005" spans="62:65" ht="13" thickBot="1">
      <c r="BJ38005" s="138"/>
      <c r="BK38005" s="138"/>
      <c r="BL38005" s="138"/>
      <c r="BM38005" s="138"/>
    </row>
    <row r="38006" spans="62:65" ht="13" thickBot="1">
      <c r="BJ38006" s="138"/>
      <c r="BK38006" s="138"/>
      <c r="BL38006" s="138"/>
      <c r="BM38006" s="138"/>
    </row>
    <row r="38007" spans="62:65" ht="13" thickBot="1">
      <c r="BJ38007" s="138"/>
      <c r="BK38007" s="138"/>
      <c r="BL38007" s="138"/>
      <c r="BM38007" s="138"/>
    </row>
    <row r="38008" spans="62:65" ht="13" thickBot="1">
      <c r="BJ38008" s="138"/>
      <c r="BK38008" s="138"/>
      <c r="BL38008" s="138"/>
      <c r="BM38008" s="138"/>
    </row>
    <row r="38009" spans="62:65" ht="13" thickBot="1">
      <c r="BJ38009" s="138"/>
      <c r="BK38009" s="138"/>
      <c r="BL38009" s="138"/>
      <c r="BM38009" s="138"/>
    </row>
    <row r="38010" spans="62:65" ht="13" thickBot="1">
      <c r="BJ38010" s="138"/>
      <c r="BK38010" s="138"/>
      <c r="BL38010" s="138"/>
      <c r="BM38010" s="138"/>
    </row>
    <row r="38011" spans="62:65" ht="13" thickBot="1">
      <c r="BJ38011" s="138"/>
      <c r="BK38011" s="138"/>
      <c r="BL38011" s="138"/>
      <c r="BM38011" s="138"/>
    </row>
    <row r="38012" spans="62:65" ht="13" thickBot="1">
      <c r="BJ38012" s="138"/>
      <c r="BK38012" s="138"/>
      <c r="BL38012" s="138"/>
      <c r="BM38012" s="138"/>
    </row>
    <row r="38013" spans="62:65" ht="13" thickBot="1">
      <c r="BJ38013" s="138"/>
      <c r="BK38013" s="138"/>
      <c r="BL38013" s="138"/>
      <c r="BM38013" s="138"/>
    </row>
    <row r="38014" spans="62:65" ht="13" thickBot="1">
      <c r="BJ38014" s="138"/>
      <c r="BK38014" s="138"/>
      <c r="BL38014" s="138"/>
      <c r="BM38014" s="138"/>
    </row>
    <row r="38015" spans="62:65" ht="13" thickBot="1">
      <c r="BJ38015" s="138"/>
      <c r="BK38015" s="138"/>
      <c r="BL38015" s="138"/>
      <c r="BM38015" s="138"/>
    </row>
    <row r="38016" spans="62:65" ht="13" thickBot="1">
      <c r="BJ38016" s="138"/>
      <c r="BK38016" s="138"/>
      <c r="BL38016" s="138"/>
      <c r="BM38016" s="138"/>
    </row>
    <row r="38017" spans="62:65" ht="13" thickBot="1">
      <c r="BJ38017" s="138"/>
      <c r="BK38017" s="138"/>
      <c r="BL38017" s="138"/>
      <c r="BM38017" s="138"/>
    </row>
    <row r="38018" spans="62:65" ht="13" thickBot="1">
      <c r="BJ38018" s="138"/>
      <c r="BK38018" s="138"/>
      <c r="BL38018" s="138"/>
      <c r="BM38018" s="138"/>
    </row>
    <row r="38019" spans="62:65" ht="13" thickBot="1">
      <c r="BJ38019" s="138"/>
      <c r="BK38019" s="138"/>
      <c r="BL38019" s="138"/>
      <c r="BM38019" s="138"/>
    </row>
    <row r="38020" spans="62:65" ht="13" thickBot="1">
      <c r="BJ38020" s="138"/>
      <c r="BK38020" s="138"/>
      <c r="BL38020" s="138"/>
      <c r="BM38020" s="138"/>
    </row>
    <row r="38021" spans="62:65" ht="13" thickBot="1">
      <c r="BJ38021" s="138"/>
      <c r="BK38021" s="138"/>
      <c r="BL38021" s="138"/>
      <c r="BM38021" s="138"/>
    </row>
    <row r="38022" spans="62:65" ht="13" thickBot="1">
      <c r="BJ38022" s="138"/>
      <c r="BK38022" s="138"/>
      <c r="BL38022" s="138"/>
      <c r="BM38022" s="138"/>
    </row>
    <row r="38023" spans="62:65" ht="13" thickBot="1">
      <c r="BJ38023" s="138"/>
      <c r="BK38023" s="138"/>
      <c r="BL38023" s="138"/>
      <c r="BM38023" s="138"/>
    </row>
    <row r="38024" spans="62:65" ht="13" thickBot="1">
      <c r="BJ38024" s="138"/>
      <c r="BK38024" s="138"/>
      <c r="BL38024" s="138"/>
      <c r="BM38024" s="138"/>
    </row>
    <row r="38025" spans="62:65" ht="13" thickBot="1">
      <c r="BJ38025" s="138"/>
      <c r="BK38025" s="138"/>
      <c r="BL38025" s="138"/>
      <c r="BM38025" s="138"/>
    </row>
    <row r="38026" spans="62:65" ht="13" thickBot="1">
      <c r="BJ38026" s="138"/>
      <c r="BK38026" s="138"/>
      <c r="BL38026" s="138"/>
      <c r="BM38026" s="138"/>
    </row>
    <row r="38027" spans="62:65" ht="13" thickBot="1">
      <c r="BJ38027" s="138"/>
      <c r="BK38027" s="138"/>
      <c r="BL38027" s="138"/>
      <c r="BM38027" s="138"/>
    </row>
    <row r="38028" spans="62:65" ht="13" thickBot="1">
      <c r="BJ38028" s="138"/>
      <c r="BK38028" s="138"/>
      <c r="BL38028" s="138"/>
      <c r="BM38028" s="138"/>
    </row>
    <row r="38029" spans="62:65" ht="13" thickBot="1">
      <c r="BJ38029" s="138"/>
      <c r="BK38029" s="138"/>
      <c r="BL38029" s="138"/>
      <c r="BM38029" s="138"/>
    </row>
    <row r="38030" spans="62:65" ht="13" thickBot="1">
      <c r="BJ38030" s="138"/>
      <c r="BK38030" s="138"/>
      <c r="BL38030" s="138"/>
      <c r="BM38030" s="138"/>
    </row>
    <row r="38031" spans="62:65" ht="13" thickBot="1">
      <c r="BJ38031" s="138"/>
      <c r="BK38031" s="138"/>
      <c r="BL38031" s="138"/>
      <c r="BM38031" s="138"/>
    </row>
    <row r="38032" spans="62:65" ht="13" thickBot="1">
      <c r="BJ38032" s="138"/>
      <c r="BK38032" s="138"/>
      <c r="BL38032" s="138"/>
      <c r="BM38032" s="138"/>
    </row>
    <row r="38033" spans="62:65" ht="13" thickBot="1">
      <c r="BJ38033" s="138"/>
      <c r="BK38033" s="138"/>
      <c r="BL38033" s="138"/>
      <c r="BM38033" s="138"/>
    </row>
    <row r="38034" spans="62:65" ht="13" thickBot="1">
      <c r="BJ38034" s="138"/>
      <c r="BK38034" s="138"/>
      <c r="BL38034" s="138"/>
      <c r="BM38034" s="138"/>
    </row>
    <row r="38035" spans="62:65" ht="13" thickBot="1">
      <c r="BJ38035" s="138"/>
      <c r="BK38035" s="138"/>
      <c r="BL38035" s="138"/>
      <c r="BM38035" s="138"/>
    </row>
    <row r="38036" spans="62:65" ht="13" thickBot="1">
      <c r="BJ38036" s="138"/>
      <c r="BK38036" s="138"/>
      <c r="BL38036" s="138"/>
      <c r="BM38036" s="138"/>
    </row>
    <row r="38037" spans="62:65" ht="13" thickBot="1">
      <c r="BJ38037" s="138"/>
      <c r="BK38037" s="138"/>
      <c r="BL38037" s="138"/>
      <c r="BM38037" s="138"/>
    </row>
    <row r="38038" spans="62:65" ht="13" thickBot="1">
      <c r="BJ38038" s="138"/>
      <c r="BK38038" s="138"/>
      <c r="BL38038" s="138"/>
      <c r="BM38038" s="138"/>
    </row>
    <row r="38039" spans="62:65" ht="13" thickBot="1">
      <c r="BJ38039" s="138"/>
      <c r="BK38039" s="138"/>
      <c r="BL38039" s="138"/>
      <c r="BM38039" s="138"/>
    </row>
    <row r="38040" spans="62:65" ht="13" thickBot="1">
      <c r="BJ38040" s="138"/>
      <c r="BK38040" s="138"/>
      <c r="BL38040" s="138"/>
      <c r="BM38040" s="138"/>
    </row>
    <row r="38041" spans="62:65" ht="13" thickBot="1">
      <c r="BJ38041" s="138"/>
      <c r="BK38041" s="138"/>
      <c r="BL38041" s="138"/>
      <c r="BM38041" s="138"/>
    </row>
    <row r="38042" spans="62:65" ht="13" thickBot="1">
      <c r="BJ38042" s="138"/>
      <c r="BK38042" s="138"/>
      <c r="BL38042" s="138"/>
      <c r="BM38042" s="138"/>
    </row>
    <row r="38043" spans="62:65" ht="13" thickBot="1">
      <c r="BJ38043" s="138"/>
      <c r="BK38043" s="138"/>
      <c r="BL38043" s="138"/>
      <c r="BM38043" s="138"/>
    </row>
    <row r="38044" spans="62:65" ht="13" thickBot="1">
      <c r="BJ38044" s="138"/>
      <c r="BK38044" s="138"/>
      <c r="BL38044" s="138"/>
      <c r="BM38044" s="138"/>
    </row>
    <row r="38045" spans="62:65" ht="13" thickBot="1">
      <c r="BJ38045" s="138"/>
      <c r="BK38045" s="138"/>
      <c r="BL38045" s="138"/>
      <c r="BM38045" s="138"/>
    </row>
    <row r="38046" spans="62:65" ht="13" thickBot="1">
      <c r="BJ38046" s="138"/>
      <c r="BK38046" s="138"/>
      <c r="BL38046" s="138"/>
      <c r="BM38046" s="138"/>
    </row>
    <row r="38047" spans="62:65" ht="13" thickBot="1">
      <c r="BJ38047" s="138"/>
      <c r="BK38047" s="138"/>
      <c r="BL38047" s="138"/>
      <c r="BM38047" s="138"/>
    </row>
    <row r="38048" spans="62:65" ht="13" thickBot="1">
      <c r="BJ38048" s="138"/>
      <c r="BK38048" s="138"/>
      <c r="BL38048" s="138"/>
      <c r="BM38048" s="138"/>
    </row>
    <row r="38049" spans="62:65" ht="13" thickBot="1">
      <c r="BJ38049" s="138"/>
      <c r="BK38049" s="138"/>
      <c r="BL38049" s="138"/>
      <c r="BM38049" s="138"/>
    </row>
    <row r="38050" spans="62:65" ht="13" thickBot="1">
      <c r="BJ38050" s="138"/>
      <c r="BK38050" s="138"/>
      <c r="BL38050" s="138"/>
      <c r="BM38050" s="138"/>
    </row>
    <row r="38051" spans="62:65" ht="13" thickBot="1">
      <c r="BJ38051" s="138"/>
      <c r="BK38051" s="138"/>
      <c r="BL38051" s="138"/>
      <c r="BM38051" s="138"/>
    </row>
    <row r="38052" spans="62:65" ht="13" thickBot="1">
      <c r="BJ38052" s="138"/>
      <c r="BK38052" s="138"/>
      <c r="BL38052" s="138"/>
      <c r="BM38052" s="138"/>
    </row>
    <row r="38053" spans="62:65" ht="13" thickBot="1">
      <c r="BJ38053" s="138"/>
      <c r="BK38053" s="138"/>
      <c r="BL38053" s="138"/>
      <c r="BM38053" s="138"/>
    </row>
    <row r="38054" spans="62:65" ht="13" thickBot="1">
      <c r="BJ38054" s="138"/>
      <c r="BK38054" s="138"/>
      <c r="BL38054" s="138"/>
      <c r="BM38054" s="138"/>
    </row>
    <row r="38055" spans="62:65" ht="13" thickBot="1">
      <c r="BJ38055" s="138"/>
      <c r="BK38055" s="138"/>
      <c r="BL38055" s="138"/>
      <c r="BM38055" s="138"/>
    </row>
    <row r="38056" spans="62:65" ht="13" thickBot="1">
      <c r="BJ38056" s="138"/>
      <c r="BK38056" s="138"/>
      <c r="BL38056" s="138"/>
      <c r="BM38056" s="138"/>
    </row>
    <row r="38057" spans="62:65" ht="13" thickBot="1">
      <c r="BJ38057" s="138"/>
      <c r="BK38057" s="138"/>
      <c r="BL38057" s="138"/>
      <c r="BM38057" s="138"/>
    </row>
    <row r="38058" spans="62:65" ht="13" thickBot="1">
      <c r="BJ38058" s="138"/>
      <c r="BK38058" s="138"/>
      <c r="BL38058" s="138"/>
      <c r="BM38058" s="138"/>
    </row>
    <row r="38059" spans="62:65" ht="13" thickBot="1">
      <c r="BJ38059" s="138"/>
      <c r="BK38059" s="138"/>
      <c r="BL38059" s="138"/>
      <c r="BM38059" s="138"/>
    </row>
    <row r="38060" spans="62:65" ht="13" thickBot="1">
      <c r="BJ38060" s="138"/>
      <c r="BK38060" s="138"/>
      <c r="BL38060" s="138"/>
      <c r="BM38060" s="138"/>
    </row>
    <row r="38061" spans="62:65" ht="13" thickBot="1">
      <c r="BJ38061" s="138"/>
      <c r="BK38061" s="138"/>
      <c r="BL38061" s="138"/>
      <c r="BM38061" s="138"/>
    </row>
    <row r="38062" spans="62:65" ht="13" thickBot="1">
      <c r="BJ38062" s="138"/>
      <c r="BK38062" s="138"/>
      <c r="BL38062" s="138"/>
      <c r="BM38062" s="138"/>
    </row>
    <row r="38063" spans="62:65" ht="13" thickBot="1">
      <c r="BJ38063" s="138"/>
      <c r="BK38063" s="138"/>
      <c r="BL38063" s="138"/>
      <c r="BM38063" s="138"/>
    </row>
    <row r="38064" spans="62:65" ht="13" thickBot="1">
      <c r="BJ38064" s="138"/>
      <c r="BK38064" s="138"/>
      <c r="BL38064" s="138"/>
      <c r="BM38064" s="138"/>
    </row>
    <row r="38065" spans="62:65" ht="13" thickBot="1">
      <c r="BJ38065" s="138"/>
      <c r="BK38065" s="138"/>
      <c r="BL38065" s="138"/>
      <c r="BM38065" s="138"/>
    </row>
    <row r="38066" spans="62:65" ht="13" thickBot="1">
      <c r="BJ38066" s="138"/>
      <c r="BK38066" s="138"/>
      <c r="BL38066" s="138"/>
      <c r="BM38066" s="138"/>
    </row>
    <row r="38067" spans="62:65" ht="13" thickBot="1">
      <c r="BJ38067" s="138"/>
      <c r="BK38067" s="138"/>
      <c r="BL38067" s="138"/>
      <c r="BM38067" s="138"/>
    </row>
    <row r="38068" spans="62:65" ht="13" thickBot="1">
      <c r="BJ38068" s="138"/>
      <c r="BK38068" s="138"/>
      <c r="BL38068" s="138"/>
      <c r="BM38068" s="138"/>
    </row>
    <row r="38069" spans="62:65" ht="13" thickBot="1">
      <c r="BJ38069" s="138"/>
      <c r="BK38069" s="138"/>
      <c r="BL38069" s="138"/>
      <c r="BM38069" s="138"/>
    </row>
    <row r="38070" spans="62:65" ht="13" thickBot="1">
      <c r="BJ38070" s="138"/>
      <c r="BK38070" s="138"/>
      <c r="BL38070" s="138"/>
      <c r="BM38070" s="138"/>
    </row>
    <row r="38071" spans="62:65" ht="13" thickBot="1">
      <c r="BJ38071" s="138"/>
      <c r="BK38071" s="138"/>
      <c r="BL38071" s="138"/>
      <c r="BM38071" s="138"/>
    </row>
    <row r="38072" spans="62:65" ht="13" thickBot="1">
      <c r="BJ38072" s="138"/>
      <c r="BK38072" s="138"/>
      <c r="BL38072" s="138"/>
      <c r="BM38072" s="138"/>
    </row>
    <row r="38073" spans="62:65" ht="13" thickBot="1">
      <c r="BJ38073" s="138"/>
      <c r="BK38073" s="138"/>
      <c r="BL38073" s="138"/>
      <c r="BM38073" s="138"/>
    </row>
    <row r="38074" spans="62:65" ht="13" thickBot="1">
      <c r="BJ38074" s="138"/>
      <c r="BK38074" s="138"/>
      <c r="BL38074" s="138"/>
      <c r="BM38074" s="138"/>
    </row>
    <row r="38075" spans="62:65" ht="13" thickBot="1">
      <c r="BJ38075" s="138"/>
      <c r="BK38075" s="138"/>
      <c r="BL38075" s="138"/>
      <c r="BM38075" s="138"/>
    </row>
    <row r="38076" spans="62:65" ht="13" thickBot="1">
      <c r="BJ38076" s="138"/>
      <c r="BK38076" s="138"/>
      <c r="BL38076" s="138"/>
      <c r="BM38076" s="138"/>
    </row>
    <row r="38077" spans="62:65" ht="13" thickBot="1">
      <c r="BJ38077" s="138"/>
      <c r="BK38077" s="138"/>
      <c r="BL38077" s="138"/>
      <c r="BM38077" s="138"/>
    </row>
    <row r="38078" spans="62:65" ht="13" thickBot="1">
      <c r="BJ38078" s="138"/>
      <c r="BK38078" s="138"/>
      <c r="BL38078" s="138"/>
      <c r="BM38078" s="138"/>
    </row>
    <row r="38079" spans="62:65" ht="13" thickBot="1">
      <c r="BJ38079" s="138"/>
      <c r="BK38079" s="138"/>
      <c r="BL38079" s="138"/>
      <c r="BM38079" s="138"/>
    </row>
    <row r="38080" spans="62:65" ht="13" thickBot="1">
      <c r="BJ38080" s="138"/>
      <c r="BK38080" s="138"/>
      <c r="BL38080" s="138"/>
      <c r="BM38080" s="138"/>
    </row>
    <row r="38081" spans="62:65" ht="13" thickBot="1">
      <c r="BJ38081" s="138"/>
      <c r="BK38081" s="138"/>
      <c r="BL38081" s="138"/>
      <c r="BM38081" s="138"/>
    </row>
    <row r="38082" spans="62:65" ht="13" thickBot="1">
      <c r="BJ38082" s="138"/>
      <c r="BK38082" s="138"/>
      <c r="BL38082" s="138"/>
      <c r="BM38082" s="138"/>
    </row>
    <row r="38083" spans="62:65" ht="13" thickBot="1">
      <c r="BJ38083" s="138"/>
      <c r="BK38083" s="138"/>
      <c r="BL38083" s="138"/>
      <c r="BM38083" s="138"/>
    </row>
    <row r="38084" spans="62:65" ht="13" thickBot="1">
      <c r="BJ38084" s="138"/>
      <c r="BK38084" s="138"/>
      <c r="BL38084" s="138"/>
      <c r="BM38084" s="138"/>
    </row>
    <row r="38085" spans="62:65" ht="13" thickBot="1">
      <c r="BJ38085" s="138"/>
      <c r="BK38085" s="138"/>
      <c r="BL38085" s="138"/>
      <c r="BM38085" s="138"/>
    </row>
    <row r="38086" spans="62:65" ht="13" thickBot="1">
      <c r="BJ38086" s="138"/>
      <c r="BK38086" s="138"/>
      <c r="BL38086" s="138"/>
      <c r="BM38086" s="138"/>
    </row>
    <row r="38087" spans="62:65" ht="13" thickBot="1">
      <c r="BJ38087" s="138"/>
      <c r="BK38087" s="138"/>
      <c r="BL38087" s="138"/>
      <c r="BM38087" s="138"/>
    </row>
    <row r="38088" spans="62:65" ht="13" thickBot="1">
      <c r="BJ38088" s="138"/>
      <c r="BK38088" s="138"/>
      <c r="BL38088" s="138"/>
      <c r="BM38088" s="138"/>
    </row>
    <row r="38089" spans="62:65" ht="13" thickBot="1">
      <c r="BJ38089" s="138"/>
      <c r="BK38089" s="138"/>
      <c r="BL38089" s="138"/>
      <c r="BM38089" s="138"/>
    </row>
    <row r="38090" spans="62:65" ht="13" thickBot="1">
      <c r="BJ38090" s="138"/>
      <c r="BK38090" s="138"/>
      <c r="BL38090" s="138"/>
      <c r="BM38090" s="138"/>
    </row>
    <row r="38091" spans="62:65" ht="13" thickBot="1">
      <c r="BJ38091" s="138"/>
      <c r="BK38091" s="138"/>
      <c r="BL38091" s="138"/>
      <c r="BM38091" s="138"/>
    </row>
    <row r="38092" spans="62:65" ht="13" thickBot="1">
      <c r="BJ38092" s="138"/>
      <c r="BK38092" s="138"/>
      <c r="BL38092" s="138"/>
      <c r="BM38092" s="138"/>
    </row>
    <row r="38093" spans="62:65" ht="13" thickBot="1">
      <c r="BJ38093" s="138"/>
      <c r="BK38093" s="138"/>
      <c r="BL38093" s="138"/>
      <c r="BM38093" s="138"/>
    </row>
    <row r="38094" spans="62:65" ht="13" thickBot="1">
      <c r="BJ38094" s="138"/>
      <c r="BK38094" s="138"/>
      <c r="BL38094" s="138"/>
      <c r="BM38094" s="138"/>
    </row>
    <row r="38095" spans="62:65" ht="13" thickBot="1">
      <c r="BJ38095" s="138"/>
      <c r="BK38095" s="138"/>
      <c r="BL38095" s="138"/>
      <c r="BM38095" s="138"/>
    </row>
    <row r="38096" spans="62:65" ht="13" thickBot="1">
      <c r="BJ38096" s="138"/>
      <c r="BK38096" s="138"/>
      <c r="BL38096" s="138"/>
      <c r="BM38096" s="138"/>
    </row>
    <row r="38097" spans="62:65" ht="13" thickBot="1">
      <c r="BJ38097" s="138"/>
      <c r="BK38097" s="138"/>
      <c r="BL38097" s="138"/>
      <c r="BM38097" s="138"/>
    </row>
    <row r="38098" spans="62:65" ht="13" thickBot="1">
      <c r="BJ38098" s="138"/>
      <c r="BK38098" s="138"/>
      <c r="BL38098" s="138"/>
      <c r="BM38098" s="138"/>
    </row>
    <row r="38099" spans="62:65" ht="13" thickBot="1">
      <c r="BJ38099" s="138"/>
      <c r="BK38099" s="138"/>
      <c r="BL38099" s="138"/>
      <c r="BM38099" s="138"/>
    </row>
    <row r="38100" spans="62:65" ht="13" thickBot="1">
      <c r="BJ38100" s="138"/>
      <c r="BK38100" s="138"/>
      <c r="BL38100" s="138"/>
      <c r="BM38100" s="138"/>
    </row>
    <row r="38101" spans="62:65" ht="13" thickBot="1">
      <c r="BJ38101" s="138"/>
      <c r="BK38101" s="138"/>
      <c r="BL38101" s="138"/>
      <c r="BM38101" s="138"/>
    </row>
    <row r="38102" spans="62:65" ht="13" thickBot="1">
      <c r="BJ38102" s="138"/>
      <c r="BK38102" s="138"/>
      <c r="BL38102" s="138"/>
      <c r="BM38102" s="138"/>
    </row>
    <row r="38103" spans="62:65" ht="13" thickBot="1">
      <c r="BJ38103" s="138"/>
      <c r="BK38103" s="138"/>
      <c r="BL38103" s="138"/>
      <c r="BM38103" s="138"/>
    </row>
    <row r="38104" spans="62:65" ht="13" thickBot="1">
      <c r="BJ38104" s="138"/>
      <c r="BK38104" s="138"/>
      <c r="BL38104" s="138"/>
      <c r="BM38104" s="138"/>
    </row>
    <row r="38105" spans="62:65" ht="13" thickBot="1">
      <c r="BJ38105" s="138"/>
      <c r="BK38105" s="138"/>
      <c r="BL38105" s="138"/>
      <c r="BM38105" s="138"/>
    </row>
    <row r="38106" spans="62:65" ht="13" thickBot="1">
      <c r="BJ38106" s="138"/>
      <c r="BK38106" s="138"/>
      <c r="BL38106" s="138"/>
      <c r="BM38106" s="138"/>
    </row>
    <row r="38107" spans="62:65" ht="13" thickBot="1">
      <c r="BJ38107" s="138"/>
      <c r="BK38107" s="138"/>
      <c r="BL38107" s="138"/>
      <c r="BM38107" s="138"/>
    </row>
    <row r="38108" spans="62:65" ht="13" thickBot="1">
      <c r="BJ38108" s="138"/>
      <c r="BK38108" s="138"/>
      <c r="BL38108" s="138"/>
      <c r="BM38108" s="138"/>
    </row>
    <row r="38109" spans="62:65" ht="13" thickBot="1">
      <c r="BJ38109" s="138"/>
      <c r="BK38109" s="138"/>
      <c r="BL38109" s="138"/>
      <c r="BM38109" s="138"/>
    </row>
    <row r="38110" spans="62:65" ht="13" thickBot="1">
      <c r="BJ38110" s="138"/>
      <c r="BK38110" s="138"/>
      <c r="BL38110" s="138"/>
      <c r="BM38110" s="138"/>
    </row>
    <row r="38111" spans="62:65" ht="13" thickBot="1">
      <c r="BJ38111" s="138"/>
      <c r="BK38111" s="138"/>
      <c r="BL38111" s="138"/>
      <c r="BM38111" s="138"/>
    </row>
    <row r="38112" spans="62:65" ht="13" thickBot="1">
      <c r="BJ38112" s="138"/>
      <c r="BK38112" s="138"/>
      <c r="BL38112" s="138"/>
      <c r="BM38112" s="138"/>
    </row>
    <row r="38113" spans="62:65" ht="13" thickBot="1">
      <c r="BJ38113" s="138"/>
      <c r="BK38113" s="138"/>
      <c r="BL38113" s="138"/>
      <c r="BM38113" s="138"/>
    </row>
    <row r="38114" spans="62:65" ht="13" thickBot="1">
      <c r="BJ38114" s="138"/>
      <c r="BK38114" s="138"/>
      <c r="BL38114" s="138"/>
      <c r="BM38114" s="138"/>
    </row>
    <row r="38115" spans="62:65" ht="13" thickBot="1">
      <c r="BJ38115" s="138"/>
      <c r="BK38115" s="138"/>
      <c r="BL38115" s="138"/>
      <c r="BM38115" s="138"/>
    </row>
    <row r="38116" spans="62:65" ht="13" thickBot="1">
      <c r="BJ38116" s="138"/>
      <c r="BK38116" s="138"/>
      <c r="BL38116" s="138"/>
      <c r="BM38116" s="138"/>
    </row>
    <row r="38117" spans="62:65" ht="13" thickBot="1">
      <c r="BJ38117" s="138"/>
      <c r="BK38117" s="138"/>
      <c r="BL38117" s="138"/>
      <c r="BM38117" s="138"/>
    </row>
    <row r="38118" spans="62:65" ht="13" thickBot="1">
      <c r="BJ38118" s="138"/>
      <c r="BK38118" s="138"/>
      <c r="BL38118" s="138"/>
      <c r="BM38118" s="138"/>
    </row>
    <row r="38119" spans="62:65" ht="13" thickBot="1">
      <c r="BJ38119" s="138"/>
      <c r="BK38119" s="138"/>
      <c r="BL38119" s="138"/>
      <c r="BM38119" s="138"/>
    </row>
    <row r="38120" spans="62:65" ht="13" thickBot="1">
      <c r="BJ38120" s="138"/>
      <c r="BK38120" s="138"/>
      <c r="BL38120" s="138"/>
      <c r="BM38120" s="138"/>
    </row>
    <row r="38121" spans="62:65" ht="13" thickBot="1">
      <c r="BJ38121" s="138"/>
      <c r="BK38121" s="138"/>
      <c r="BL38121" s="138"/>
      <c r="BM38121" s="138"/>
    </row>
    <row r="38122" spans="62:65" ht="13" thickBot="1">
      <c r="BJ38122" s="138"/>
      <c r="BK38122" s="138"/>
      <c r="BL38122" s="138"/>
      <c r="BM38122" s="138"/>
    </row>
    <row r="38123" spans="62:65" ht="13" thickBot="1">
      <c r="BJ38123" s="138"/>
      <c r="BK38123" s="138"/>
      <c r="BL38123" s="138"/>
      <c r="BM38123" s="138"/>
    </row>
    <row r="38124" spans="62:65" ht="13" thickBot="1">
      <c r="BJ38124" s="138"/>
      <c r="BK38124" s="138"/>
      <c r="BL38124" s="138"/>
      <c r="BM38124" s="138"/>
    </row>
    <row r="38125" spans="62:65" ht="13" thickBot="1">
      <c r="BJ38125" s="138"/>
      <c r="BK38125" s="138"/>
      <c r="BL38125" s="138"/>
      <c r="BM38125" s="138"/>
    </row>
    <row r="38126" spans="62:65" ht="13" thickBot="1">
      <c r="BJ38126" s="138"/>
      <c r="BK38126" s="138"/>
      <c r="BL38126" s="138"/>
      <c r="BM38126" s="138"/>
    </row>
    <row r="38127" spans="62:65" ht="13" thickBot="1">
      <c r="BJ38127" s="138"/>
      <c r="BK38127" s="138"/>
      <c r="BL38127" s="138"/>
      <c r="BM38127" s="138"/>
    </row>
    <row r="38128" spans="62:65" ht="13" thickBot="1">
      <c r="BJ38128" s="138"/>
      <c r="BK38128" s="138"/>
      <c r="BL38128" s="138"/>
      <c r="BM38128" s="138"/>
    </row>
    <row r="38129" spans="62:65" ht="13" thickBot="1">
      <c r="BJ38129" s="138"/>
      <c r="BK38129" s="138"/>
      <c r="BL38129" s="138"/>
      <c r="BM38129" s="138"/>
    </row>
    <row r="38130" spans="62:65" ht="13" thickBot="1">
      <c r="BJ38130" s="138"/>
      <c r="BK38130" s="138"/>
      <c r="BL38130" s="138"/>
      <c r="BM38130" s="138"/>
    </row>
    <row r="38131" spans="62:65" ht="13" thickBot="1">
      <c r="BJ38131" s="138"/>
      <c r="BK38131" s="138"/>
      <c r="BL38131" s="138"/>
      <c r="BM38131" s="138"/>
    </row>
    <row r="38132" spans="62:65" ht="13" thickBot="1">
      <c r="BJ38132" s="138"/>
      <c r="BK38132" s="138"/>
      <c r="BL38132" s="138"/>
      <c r="BM38132" s="138"/>
    </row>
    <row r="38133" spans="62:65" ht="13" thickBot="1">
      <c r="BJ38133" s="138"/>
      <c r="BK38133" s="138"/>
      <c r="BL38133" s="138"/>
      <c r="BM38133" s="138"/>
    </row>
    <row r="38134" spans="62:65" ht="13" thickBot="1">
      <c r="BJ38134" s="138"/>
      <c r="BK38134" s="138"/>
      <c r="BL38134" s="138"/>
      <c r="BM38134" s="138"/>
    </row>
    <row r="38135" spans="62:65" ht="13" thickBot="1">
      <c r="BJ38135" s="138"/>
      <c r="BK38135" s="138"/>
      <c r="BL38135" s="138"/>
      <c r="BM38135" s="138"/>
    </row>
    <row r="38136" spans="62:65" ht="13" thickBot="1">
      <c r="BJ38136" s="138"/>
      <c r="BK38136" s="138"/>
      <c r="BL38136" s="138"/>
      <c r="BM38136" s="138"/>
    </row>
    <row r="38137" spans="62:65" ht="13" thickBot="1">
      <c r="BJ38137" s="138"/>
      <c r="BK38137" s="138"/>
      <c r="BL38137" s="138"/>
      <c r="BM38137" s="138"/>
    </row>
    <row r="38138" spans="62:65" ht="13" thickBot="1">
      <c r="BJ38138" s="138"/>
      <c r="BK38138" s="138"/>
      <c r="BL38138" s="138"/>
      <c r="BM38138" s="138"/>
    </row>
    <row r="38139" spans="62:65" ht="13" thickBot="1">
      <c r="BJ38139" s="138"/>
      <c r="BK38139" s="138"/>
      <c r="BL38139" s="138"/>
      <c r="BM38139" s="138"/>
    </row>
    <row r="38140" spans="62:65" ht="13" thickBot="1">
      <c r="BJ38140" s="138"/>
      <c r="BK38140" s="138"/>
      <c r="BL38140" s="138"/>
      <c r="BM38140" s="138"/>
    </row>
    <row r="38141" spans="62:65" ht="13" thickBot="1">
      <c r="BJ38141" s="138"/>
      <c r="BK38141" s="138"/>
      <c r="BL38141" s="138"/>
      <c r="BM38141" s="138"/>
    </row>
    <row r="38142" spans="62:65" ht="13" thickBot="1">
      <c r="BJ38142" s="138"/>
      <c r="BK38142" s="138"/>
      <c r="BL38142" s="138"/>
      <c r="BM38142" s="138"/>
    </row>
    <row r="38143" spans="62:65" ht="13" thickBot="1">
      <c r="BJ38143" s="138"/>
      <c r="BK38143" s="138"/>
      <c r="BL38143" s="138"/>
      <c r="BM38143" s="138"/>
    </row>
    <row r="38144" spans="62:65" ht="13" thickBot="1">
      <c r="BJ38144" s="138"/>
      <c r="BK38144" s="138"/>
      <c r="BL38144" s="138"/>
      <c r="BM38144" s="138"/>
    </row>
    <row r="38145" spans="62:65" ht="13" thickBot="1">
      <c r="BJ38145" s="138"/>
      <c r="BK38145" s="138"/>
      <c r="BL38145" s="138"/>
      <c r="BM38145" s="138"/>
    </row>
    <row r="38146" spans="62:65" ht="13" thickBot="1">
      <c r="BJ38146" s="138"/>
      <c r="BK38146" s="138"/>
      <c r="BL38146" s="138"/>
      <c r="BM38146" s="138"/>
    </row>
    <row r="38147" spans="62:65" ht="13" thickBot="1">
      <c r="BJ38147" s="138"/>
      <c r="BK38147" s="138"/>
      <c r="BL38147" s="138"/>
      <c r="BM38147" s="138"/>
    </row>
    <row r="38148" spans="62:65" ht="13" thickBot="1">
      <c r="BJ38148" s="138"/>
      <c r="BK38148" s="138"/>
      <c r="BL38148" s="138"/>
      <c r="BM38148" s="138"/>
    </row>
    <row r="38149" spans="62:65" ht="13" thickBot="1">
      <c r="BJ38149" s="138"/>
      <c r="BK38149" s="138"/>
      <c r="BL38149" s="138"/>
      <c r="BM38149" s="138"/>
    </row>
    <row r="38150" spans="62:65" ht="13" thickBot="1">
      <c r="BJ38150" s="138"/>
      <c r="BK38150" s="138"/>
      <c r="BL38150" s="138"/>
      <c r="BM38150" s="138"/>
    </row>
    <row r="38151" spans="62:65" ht="13" thickBot="1">
      <c r="BJ38151" s="138"/>
      <c r="BK38151" s="138"/>
      <c r="BL38151" s="138"/>
      <c r="BM38151" s="138"/>
    </row>
    <row r="38152" spans="62:65" ht="13" thickBot="1">
      <c r="BJ38152" s="138"/>
      <c r="BK38152" s="138"/>
      <c r="BL38152" s="138"/>
      <c r="BM38152" s="138"/>
    </row>
    <row r="38153" spans="62:65" ht="13" thickBot="1">
      <c r="BJ38153" s="138"/>
      <c r="BK38153" s="138"/>
      <c r="BL38153" s="138"/>
      <c r="BM38153" s="138"/>
    </row>
    <row r="38154" spans="62:65" ht="13" thickBot="1">
      <c r="BJ38154" s="138"/>
      <c r="BK38154" s="138"/>
      <c r="BL38154" s="138"/>
      <c r="BM38154" s="138"/>
    </row>
    <row r="38155" spans="62:65" ht="13" thickBot="1">
      <c r="BJ38155" s="138"/>
      <c r="BK38155" s="138"/>
      <c r="BL38155" s="138"/>
      <c r="BM38155" s="138"/>
    </row>
    <row r="38156" spans="62:65" ht="13" thickBot="1">
      <c r="BJ38156" s="138"/>
      <c r="BK38156" s="138"/>
      <c r="BL38156" s="138"/>
      <c r="BM38156" s="138"/>
    </row>
    <row r="38157" spans="62:65" ht="13" thickBot="1">
      <c r="BJ38157" s="138"/>
      <c r="BK38157" s="138"/>
      <c r="BL38157" s="138"/>
      <c r="BM38157" s="138"/>
    </row>
    <row r="38158" spans="62:65" ht="13" thickBot="1">
      <c r="BJ38158" s="138"/>
      <c r="BK38158" s="138"/>
      <c r="BL38158" s="138"/>
      <c r="BM38158" s="138"/>
    </row>
    <row r="38159" spans="62:65" ht="13" thickBot="1">
      <c r="BJ38159" s="138"/>
      <c r="BK38159" s="138"/>
      <c r="BL38159" s="138"/>
      <c r="BM38159" s="138"/>
    </row>
    <row r="38160" spans="62:65" ht="13" thickBot="1">
      <c r="BJ38160" s="138"/>
      <c r="BK38160" s="138"/>
      <c r="BL38160" s="138"/>
      <c r="BM38160" s="138"/>
    </row>
    <row r="38161" spans="62:65" ht="13" thickBot="1">
      <c r="BJ38161" s="138"/>
      <c r="BK38161" s="138"/>
      <c r="BL38161" s="138"/>
      <c r="BM38161" s="138"/>
    </row>
    <row r="38162" spans="62:65" ht="13" thickBot="1">
      <c r="BJ38162" s="138"/>
      <c r="BK38162" s="138"/>
      <c r="BL38162" s="138"/>
      <c r="BM38162" s="138"/>
    </row>
    <row r="38163" spans="62:65" ht="13" thickBot="1">
      <c r="BJ38163" s="138"/>
      <c r="BK38163" s="138"/>
      <c r="BL38163" s="138"/>
      <c r="BM38163" s="138"/>
    </row>
    <row r="38164" spans="62:65" ht="13" thickBot="1">
      <c r="BJ38164" s="138"/>
      <c r="BK38164" s="138"/>
      <c r="BL38164" s="138"/>
      <c r="BM38164" s="138"/>
    </row>
    <row r="38165" spans="62:65" ht="13" thickBot="1">
      <c r="BJ38165" s="138"/>
      <c r="BK38165" s="138"/>
      <c r="BL38165" s="138"/>
      <c r="BM38165" s="138"/>
    </row>
    <row r="38166" spans="62:65" ht="13" thickBot="1">
      <c r="BJ38166" s="138"/>
      <c r="BK38166" s="138"/>
      <c r="BL38166" s="138"/>
      <c r="BM38166" s="138"/>
    </row>
    <row r="38167" spans="62:65" ht="13" thickBot="1">
      <c r="BJ38167" s="138"/>
      <c r="BK38167" s="138"/>
      <c r="BL38167" s="138"/>
      <c r="BM38167" s="138"/>
    </row>
    <row r="38168" spans="62:65" ht="13" thickBot="1">
      <c r="BJ38168" s="138"/>
      <c r="BK38168" s="138"/>
      <c r="BL38168" s="138"/>
      <c r="BM38168" s="138"/>
    </row>
    <row r="38169" spans="62:65" ht="13" thickBot="1">
      <c r="BJ38169" s="138"/>
      <c r="BK38169" s="138"/>
      <c r="BL38169" s="138"/>
      <c r="BM38169" s="138"/>
    </row>
    <row r="38170" spans="62:65" ht="13" thickBot="1">
      <c r="BJ38170" s="138"/>
      <c r="BK38170" s="138"/>
      <c r="BL38170" s="138"/>
      <c r="BM38170" s="138"/>
    </row>
    <row r="38171" spans="62:65" ht="13" thickBot="1">
      <c r="BJ38171" s="138"/>
      <c r="BK38171" s="138"/>
      <c r="BL38171" s="138"/>
      <c r="BM38171" s="138"/>
    </row>
    <row r="38172" spans="62:65" ht="13" thickBot="1">
      <c r="BJ38172" s="138"/>
      <c r="BK38172" s="138"/>
      <c r="BL38172" s="138"/>
      <c r="BM38172" s="138"/>
    </row>
    <row r="38173" spans="62:65" ht="13" thickBot="1">
      <c r="BJ38173" s="138"/>
      <c r="BK38173" s="138"/>
      <c r="BL38173" s="138"/>
      <c r="BM38173" s="138"/>
    </row>
    <row r="38174" spans="62:65" ht="13" thickBot="1">
      <c r="BJ38174" s="138"/>
      <c r="BK38174" s="138"/>
      <c r="BL38174" s="138"/>
      <c r="BM38174" s="138"/>
    </row>
    <row r="38175" spans="62:65" ht="13" thickBot="1">
      <c r="BJ38175" s="138"/>
      <c r="BK38175" s="138"/>
      <c r="BL38175" s="138"/>
      <c r="BM38175" s="138"/>
    </row>
    <row r="38176" spans="62:65" ht="13" thickBot="1">
      <c r="BJ38176" s="138"/>
      <c r="BK38176" s="138"/>
      <c r="BL38176" s="138"/>
      <c r="BM38176" s="138"/>
    </row>
    <row r="38177" spans="62:65" ht="13" thickBot="1">
      <c r="BJ38177" s="138"/>
      <c r="BK38177" s="138"/>
      <c r="BL38177" s="138"/>
      <c r="BM38177" s="138"/>
    </row>
    <row r="38178" spans="62:65" ht="13" thickBot="1">
      <c r="BJ38178" s="138"/>
      <c r="BK38178" s="138"/>
      <c r="BL38178" s="138"/>
      <c r="BM38178" s="138"/>
    </row>
    <row r="38179" spans="62:65" ht="13" thickBot="1">
      <c r="BJ38179" s="138"/>
      <c r="BK38179" s="138"/>
      <c r="BL38179" s="138"/>
      <c r="BM38179" s="138"/>
    </row>
    <row r="38180" spans="62:65" ht="13" thickBot="1">
      <c r="BJ38180" s="138"/>
      <c r="BK38180" s="138"/>
      <c r="BL38180" s="138"/>
      <c r="BM38180" s="138"/>
    </row>
    <row r="38181" spans="62:65" ht="13" thickBot="1">
      <c r="BJ38181" s="138"/>
      <c r="BK38181" s="138"/>
      <c r="BL38181" s="138"/>
      <c r="BM38181" s="138"/>
    </row>
    <row r="38182" spans="62:65" ht="13" thickBot="1">
      <c r="BJ38182" s="138"/>
      <c r="BK38182" s="138"/>
      <c r="BL38182" s="138"/>
      <c r="BM38182" s="138"/>
    </row>
    <row r="38183" spans="62:65" ht="13" thickBot="1">
      <c r="BJ38183" s="138"/>
      <c r="BK38183" s="138"/>
      <c r="BL38183" s="138"/>
      <c r="BM38183" s="138"/>
    </row>
    <row r="38184" spans="62:65" ht="13" thickBot="1">
      <c r="BJ38184" s="138"/>
      <c r="BK38184" s="138"/>
      <c r="BL38184" s="138"/>
      <c r="BM38184" s="138"/>
    </row>
    <row r="38185" spans="62:65" ht="13" thickBot="1">
      <c r="BJ38185" s="138"/>
      <c r="BK38185" s="138"/>
      <c r="BL38185" s="138"/>
      <c r="BM38185" s="138"/>
    </row>
    <row r="38186" spans="62:65" ht="13" thickBot="1">
      <c r="BJ38186" s="138"/>
      <c r="BK38186" s="138"/>
      <c r="BL38186" s="138"/>
      <c r="BM38186" s="138"/>
    </row>
    <row r="38187" spans="62:65" ht="13" thickBot="1">
      <c r="BJ38187" s="138"/>
      <c r="BK38187" s="138"/>
      <c r="BL38187" s="138"/>
      <c r="BM38187" s="138"/>
    </row>
    <row r="38188" spans="62:65" ht="13" thickBot="1">
      <c r="BJ38188" s="138"/>
      <c r="BK38188" s="138"/>
      <c r="BL38188" s="138"/>
      <c r="BM38188" s="138"/>
    </row>
    <row r="38189" spans="62:65" ht="13" thickBot="1">
      <c r="BJ38189" s="138"/>
      <c r="BK38189" s="138"/>
      <c r="BL38189" s="138"/>
      <c r="BM38189" s="138"/>
    </row>
    <row r="38190" spans="62:65" ht="13" thickBot="1">
      <c r="BJ38190" s="138"/>
      <c r="BK38190" s="138"/>
      <c r="BL38190" s="138"/>
      <c r="BM38190" s="138"/>
    </row>
    <row r="38191" spans="62:65" ht="13" thickBot="1">
      <c r="BJ38191" s="138"/>
      <c r="BK38191" s="138"/>
      <c r="BL38191" s="138"/>
      <c r="BM38191" s="138"/>
    </row>
    <row r="38192" spans="62:65" ht="13" thickBot="1">
      <c r="BJ38192" s="138"/>
      <c r="BK38192" s="138"/>
      <c r="BL38192" s="138"/>
      <c r="BM38192" s="138"/>
    </row>
    <row r="38193" spans="62:65" ht="13" thickBot="1">
      <c r="BJ38193" s="138"/>
      <c r="BK38193" s="138"/>
      <c r="BL38193" s="138"/>
      <c r="BM38193" s="138"/>
    </row>
    <row r="38194" spans="62:65" ht="13" thickBot="1">
      <c r="BJ38194" s="138"/>
      <c r="BK38194" s="138"/>
      <c r="BL38194" s="138"/>
      <c r="BM38194" s="138"/>
    </row>
    <row r="38195" spans="62:65" ht="13" thickBot="1">
      <c r="BJ38195" s="138"/>
      <c r="BK38195" s="138"/>
      <c r="BL38195" s="138"/>
      <c r="BM38195" s="138"/>
    </row>
    <row r="38196" spans="62:65" ht="13" thickBot="1">
      <c r="BJ38196" s="138"/>
      <c r="BK38196" s="138"/>
      <c r="BL38196" s="138"/>
      <c r="BM38196" s="138"/>
    </row>
    <row r="38197" spans="62:65" ht="13" thickBot="1">
      <c r="BJ38197" s="138"/>
      <c r="BK38197" s="138"/>
      <c r="BL38197" s="138"/>
      <c r="BM38197" s="138"/>
    </row>
    <row r="38198" spans="62:65" ht="13" thickBot="1">
      <c r="BJ38198" s="138"/>
      <c r="BK38198" s="138"/>
      <c r="BL38198" s="138"/>
      <c r="BM38198" s="138"/>
    </row>
    <row r="38199" spans="62:65" ht="13" thickBot="1">
      <c r="BJ38199" s="138"/>
      <c r="BK38199" s="138"/>
      <c r="BL38199" s="138"/>
      <c r="BM38199" s="138"/>
    </row>
    <row r="38200" spans="62:65" ht="13" thickBot="1">
      <c r="BJ38200" s="138"/>
      <c r="BK38200" s="138"/>
      <c r="BL38200" s="138"/>
      <c r="BM38200" s="138"/>
    </row>
    <row r="38201" spans="62:65" ht="13" thickBot="1">
      <c r="BJ38201" s="138"/>
      <c r="BK38201" s="138"/>
      <c r="BL38201" s="138"/>
      <c r="BM38201" s="138"/>
    </row>
    <row r="38202" spans="62:65" ht="13" thickBot="1">
      <c r="BJ38202" s="138"/>
      <c r="BK38202" s="138"/>
      <c r="BL38202" s="138"/>
      <c r="BM38202" s="138"/>
    </row>
    <row r="38203" spans="62:65" ht="13" thickBot="1">
      <c r="BJ38203" s="138"/>
      <c r="BK38203" s="138"/>
      <c r="BL38203" s="138"/>
      <c r="BM38203" s="138"/>
    </row>
    <row r="38204" spans="62:65" ht="13" thickBot="1">
      <c r="BJ38204" s="138"/>
      <c r="BK38204" s="138"/>
      <c r="BL38204" s="138"/>
      <c r="BM38204" s="138"/>
    </row>
    <row r="38205" spans="62:65" ht="13" thickBot="1">
      <c r="BJ38205" s="138"/>
      <c r="BK38205" s="138"/>
      <c r="BL38205" s="138"/>
      <c r="BM38205" s="138"/>
    </row>
    <row r="38206" spans="62:65" ht="13" thickBot="1">
      <c r="BJ38206" s="138"/>
      <c r="BK38206" s="138"/>
      <c r="BL38206" s="138"/>
      <c r="BM38206" s="138"/>
    </row>
    <row r="38207" spans="62:65" ht="13" thickBot="1">
      <c r="BJ38207" s="138"/>
      <c r="BK38207" s="138"/>
      <c r="BL38207" s="138"/>
      <c r="BM38207" s="138"/>
    </row>
    <row r="38208" spans="62:65" ht="13" thickBot="1">
      <c r="BJ38208" s="138"/>
      <c r="BK38208" s="138"/>
      <c r="BL38208" s="138"/>
      <c r="BM38208" s="138"/>
    </row>
    <row r="38209" spans="62:65" ht="13" thickBot="1">
      <c r="BJ38209" s="138"/>
      <c r="BK38209" s="138"/>
      <c r="BL38209" s="138"/>
      <c r="BM38209" s="138"/>
    </row>
    <row r="38210" spans="62:65" ht="13" thickBot="1">
      <c r="BJ38210" s="138"/>
      <c r="BK38210" s="138"/>
      <c r="BL38210" s="138"/>
      <c r="BM38210" s="138"/>
    </row>
    <row r="38211" spans="62:65" ht="13" thickBot="1">
      <c r="BJ38211" s="138"/>
      <c r="BK38211" s="138"/>
      <c r="BL38211" s="138"/>
      <c r="BM38211" s="138"/>
    </row>
    <row r="38212" spans="62:65" ht="13" thickBot="1">
      <c r="BJ38212" s="138"/>
      <c r="BK38212" s="138"/>
      <c r="BL38212" s="138"/>
      <c r="BM38212" s="138"/>
    </row>
    <row r="38213" spans="62:65" ht="13" thickBot="1">
      <c r="BJ38213" s="138"/>
      <c r="BK38213" s="138"/>
      <c r="BL38213" s="138"/>
      <c r="BM38213" s="138"/>
    </row>
    <row r="38214" spans="62:65" ht="13" thickBot="1">
      <c r="BJ38214" s="138"/>
      <c r="BK38214" s="138"/>
      <c r="BL38214" s="138"/>
      <c r="BM38214" s="138"/>
    </row>
    <row r="38215" spans="62:65" ht="13" thickBot="1">
      <c r="BJ38215" s="138"/>
      <c r="BK38215" s="138"/>
      <c r="BL38215" s="138"/>
      <c r="BM38215" s="138"/>
    </row>
    <row r="38216" spans="62:65" ht="13" thickBot="1">
      <c r="BJ38216" s="138"/>
      <c r="BK38216" s="138"/>
      <c r="BL38216" s="138"/>
      <c r="BM38216" s="138"/>
    </row>
    <row r="38217" spans="62:65" ht="13" thickBot="1">
      <c r="BJ38217" s="138"/>
      <c r="BK38217" s="138"/>
      <c r="BL38217" s="138"/>
      <c r="BM38217" s="138"/>
    </row>
    <row r="38218" spans="62:65" ht="13" thickBot="1">
      <c r="BJ38218" s="138"/>
      <c r="BK38218" s="138"/>
      <c r="BL38218" s="138"/>
      <c r="BM38218" s="138"/>
    </row>
    <row r="38219" spans="62:65" ht="13" thickBot="1">
      <c r="BJ38219" s="138"/>
      <c r="BK38219" s="138"/>
      <c r="BL38219" s="138"/>
      <c r="BM38219" s="138"/>
    </row>
    <row r="38220" spans="62:65" ht="13" thickBot="1">
      <c r="BJ38220" s="138"/>
      <c r="BK38220" s="138"/>
      <c r="BL38220" s="138"/>
      <c r="BM38220" s="138"/>
    </row>
    <row r="38221" spans="62:65" ht="13" thickBot="1">
      <c r="BJ38221" s="138"/>
      <c r="BK38221" s="138"/>
      <c r="BL38221" s="138"/>
      <c r="BM38221" s="138"/>
    </row>
    <row r="38222" spans="62:65" ht="13" thickBot="1">
      <c r="BJ38222" s="138"/>
      <c r="BK38222" s="138"/>
      <c r="BL38222" s="138"/>
      <c r="BM38222" s="138"/>
    </row>
    <row r="38223" spans="62:65" ht="13" thickBot="1">
      <c r="BJ38223" s="138"/>
      <c r="BK38223" s="138"/>
      <c r="BL38223" s="138"/>
      <c r="BM38223" s="138"/>
    </row>
    <row r="38224" spans="62:65" ht="13" thickBot="1">
      <c r="BJ38224" s="138"/>
      <c r="BK38224" s="138"/>
      <c r="BL38224" s="138"/>
      <c r="BM38224" s="138"/>
    </row>
    <row r="38225" spans="62:65" ht="13" thickBot="1">
      <c r="BJ38225" s="138"/>
      <c r="BK38225" s="138"/>
      <c r="BL38225" s="138"/>
      <c r="BM38225" s="138"/>
    </row>
    <row r="38226" spans="62:65" ht="13" thickBot="1">
      <c r="BJ38226" s="138"/>
      <c r="BK38226" s="138"/>
      <c r="BL38226" s="138"/>
      <c r="BM38226" s="138"/>
    </row>
    <row r="38227" spans="62:65" ht="13" thickBot="1">
      <c r="BJ38227" s="138"/>
      <c r="BK38227" s="138"/>
      <c r="BL38227" s="138"/>
      <c r="BM38227" s="138"/>
    </row>
    <row r="38228" spans="62:65" ht="13" thickBot="1">
      <c r="BJ38228" s="138"/>
      <c r="BK38228" s="138"/>
      <c r="BL38228" s="138"/>
      <c r="BM38228" s="138"/>
    </row>
    <row r="38229" spans="62:65" ht="13" thickBot="1">
      <c r="BJ38229" s="138"/>
      <c r="BK38229" s="138"/>
      <c r="BL38229" s="138"/>
      <c r="BM38229" s="138"/>
    </row>
    <row r="38230" spans="62:65" ht="13" thickBot="1">
      <c r="BJ38230" s="138"/>
      <c r="BK38230" s="138"/>
      <c r="BL38230" s="138"/>
      <c r="BM38230" s="138"/>
    </row>
    <row r="38231" spans="62:65" ht="13" thickBot="1">
      <c r="BJ38231" s="138"/>
      <c r="BK38231" s="138"/>
      <c r="BL38231" s="138"/>
      <c r="BM38231" s="138"/>
    </row>
    <row r="38232" spans="62:65" ht="13" thickBot="1">
      <c r="BJ38232" s="138"/>
      <c r="BK38232" s="138"/>
      <c r="BL38232" s="138"/>
      <c r="BM38232" s="138"/>
    </row>
    <row r="38233" spans="62:65" ht="13" thickBot="1">
      <c r="BJ38233" s="138"/>
      <c r="BK38233" s="138"/>
      <c r="BL38233" s="138"/>
      <c r="BM38233" s="138"/>
    </row>
    <row r="38234" spans="62:65" ht="13" thickBot="1">
      <c r="BJ38234" s="138"/>
      <c r="BK38234" s="138"/>
      <c r="BL38234" s="138"/>
      <c r="BM38234" s="138"/>
    </row>
    <row r="38235" spans="62:65" ht="13" thickBot="1">
      <c r="BJ38235" s="138"/>
      <c r="BK38235" s="138"/>
      <c r="BL38235" s="138"/>
      <c r="BM38235" s="138"/>
    </row>
    <row r="38236" spans="62:65" ht="13" thickBot="1">
      <c r="BJ38236" s="138"/>
      <c r="BK38236" s="138"/>
      <c r="BL38236" s="138"/>
      <c r="BM38236" s="138"/>
    </row>
    <row r="38237" spans="62:65" ht="13" thickBot="1">
      <c r="BJ38237" s="138"/>
      <c r="BK38237" s="138"/>
      <c r="BL38237" s="138"/>
      <c r="BM38237" s="138"/>
    </row>
    <row r="38238" spans="62:65" ht="13" thickBot="1">
      <c r="BJ38238" s="138"/>
      <c r="BK38238" s="138"/>
      <c r="BL38238" s="138"/>
      <c r="BM38238" s="138"/>
    </row>
    <row r="38239" spans="62:65" ht="13" thickBot="1">
      <c r="BJ38239" s="138"/>
      <c r="BK38239" s="138"/>
      <c r="BL38239" s="138"/>
      <c r="BM38239" s="138"/>
    </row>
    <row r="38240" spans="62:65" ht="13" thickBot="1">
      <c r="BJ38240" s="138"/>
      <c r="BK38240" s="138"/>
      <c r="BL38240" s="138"/>
      <c r="BM38240" s="138"/>
    </row>
    <row r="38241" spans="62:65" ht="13" thickBot="1">
      <c r="BJ38241" s="138"/>
      <c r="BK38241" s="138"/>
      <c r="BL38241" s="138"/>
      <c r="BM38241" s="138"/>
    </row>
    <row r="38242" spans="62:65" ht="13" thickBot="1">
      <c r="BJ38242" s="138"/>
      <c r="BK38242" s="138"/>
      <c r="BL38242" s="138"/>
      <c r="BM38242" s="138"/>
    </row>
    <row r="38243" spans="62:65" ht="13" thickBot="1">
      <c r="BJ38243" s="138"/>
      <c r="BK38243" s="138"/>
      <c r="BL38243" s="138"/>
      <c r="BM38243" s="138"/>
    </row>
    <row r="38244" spans="62:65" ht="13" thickBot="1">
      <c r="BJ38244" s="138"/>
      <c r="BK38244" s="138"/>
      <c r="BL38244" s="138"/>
      <c r="BM38244" s="138"/>
    </row>
    <row r="38245" spans="62:65" ht="13" thickBot="1">
      <c r="BJ38245" s="138"/>
      <c r="BK38245" s="138"/>
      <c r="BL38245" s="138"/>
      <c r="BM38245" s="138"/>
    </row>
    <row r="38246" spans="62:65" ht="13" thickBot="1">
      <c r="BJ38246" s="138"/>
      <c r="BK38246" s="138"/>
      <c r="BL38246" s="138"/>
      <c r="BM38246" s="138"/>
    </row>
    <row r="38247" spans="62:65" ht="13" thickBot="1">
      <c r="BJ38247" s="138"/>
      <c r="BK38247" s="138"/>
      <c r="BL38247" s="138"/>
      <c r="BM38247" s="138"/>
    </row>
    <row r="38248" spans="62:65" ht="13" thickBot="1">
      <c r="BJ38248" s="138"/>
      <c r="BK38248" s="138"/>
      <c r="BL38248" s="138"/>
      <c r="BM38248" s="138"/>
    </row>
    <row r="38249" spans="62:65" ht="13" thickBot="1">
      <c r="BJ38249" s="138"/>
      <c r="BK38249" s="138"/>
      <c r="BL38249" s="138"/>
      <c r="BM38249" s="138"/>
    </row>
    <row r="38250" spans="62:65" ht="13" thickBot="1">
      <c r="BJ38250" s="138"/>
      <c r="BK38250" s="138"/>
      <c r="BL38250" s="138"/>
      <c r="BM38250" s="138"/>
    </row>
    <row r="38251" spans="62:65" ht="13" thickBot="1">
      <c r="BJ38251" s="138"/>
      <c r="BK38251" s="138"/>
      <c r="BL38251" s="138"/>
      <c r="BM38251" s="138"/>
    </row>
    <row r="38252" spans="62:65" ht="13" thickBot="1">
      <c r="BJ38252" s="138"/>
      <c r="BK38252" s="138"/>
      <c r="BL38252" s="138"/>
      <c r="BM38252" s="138"/>
    </row>
    <row r="38253" spans="62:65" ht="13" thickBot="1">
      <c r="BJ38253" s="138"/>
      <c r="BK38253" s="138"/>
      <c r="BL38253" s="138"/>
      <c r="BM38253" s="138"/>
    </row>
    <row r="38254" spans="62:65" ht="13" thickBot="1">
      <c r="BJ38254" s="138"/>
      <c r="BK38254" s="138"/>
      <c r="BL38254" s="138"/>
      <c r="BM38254" s="138"/>
    </row>
    <row r="38255" spans="62:65" ht="13" thickBot="1">
      <c r="BJ38255" s="138"/>
      <c r="BK38255" s="138"/>
      <c r="BL38255" s="138"/>
      <c r="BM38255" s="138"/>
    </row>
    <row r="38256" spans="62:65" ht="13" thickBot="1">
      <c r="BJ38256" s="138"/>
      <c r="BK38256" s="138"/>
      <c r="BL38256" s="138"/>
      <c r="BM38256" s="138"/>
    </row>
    <row r="38257" spans="62:65" ht="13" thickBot="1">
      <c r="BJ38257" s="138"/>
      <c r="BK38257" s="138"/>
      <c r="BL38257" s="138"/>
      <c r="BM38257" s="138"/>
    </row>
    <row r="38258" spans="62:65" ht="13" thickBot="1">
      <c r="BJ38258" s="138"/>
      <c r="BK38258" s="138"/>
      <c r="BL38258" s="138"/>
      <c r="BM38258" s="138"/>
    </row>
    <row r="38259" spans="62:65" ht="13" thickBot="1">
      <c r="BJ38259" s="138"/>
      <c r="BK38259" s="138"/>
      <c r="BL38259" s="138"/>
      <c r="BM38259" s="138"/>
    </row>
    <row r="38260" spans="62:65" ht="13" thickBot="1">
      <c r="BJ38260" s="138"/>
      <c r="BK38260" s="138"/>
      <c r="BL38260" s="138"/>
      <c r="BM38260" s="138"/>
    </row>
    <row r="38261" spans="62:65" ht="13" thickBot="1">
      <c r="BJ38261" s="138"/>
      <c r="BK38261" s="138"/>
      <c r="BL38261" s="138"/>
      <c r="BM38261" s="138"/>
    </row>
    <row r="38262" spans="62:65" ht="13" thickBot="1">
      <c r="BJ38262" s="138"/>
      <c r="BK38262" s="138"/>
      <c r="BL38262" s="138"/>
      <c r="BM38262" s="138"/>
    </row>
    <row r="38263" spans="62:65" ht="13" thickBot="1">
      <c r="BJ38263" s="138"/>
      <c r="BK38263" s="138"/>
      <c r="BL38263" s="138"/>
      <c r="BM38263" s="138"/>
    </row>
    <row r="38264" spans="62:65" ht="13" thickBot="1">
      <c r="BJ38264" s="138"/>
      <c r="BK38264" s="138"/>
      <c r="BL38264" s="138"/>
      <c r="BM38264" s="138"/>
    </row>
    <row r="38265" spans="62:65" ht="13" thickBot="1">
      <c r="BJ38265" s="138"/>
      <c r="BK38265" s="138"/>
      <c r="BL38265" s="138"/>
      <c r="BM38265" s="138"/>
    </row>
    <row r="38266" spans="62:65" ht="13" thickBot="1">
      <c r="BJ38266" s="138"/>
      <c r="BK38266" s="138"/>
      <c r="BL38266" s="138"/>
      <c r="BM38266" s="138"/>
    </row>
    <row r="38267" spans="62:65" ht="13" thickBot="1">
      <c r="BJ38267" s="138"/>
      <c r="BK38267" s="138"/>
      <c r="BL38267" s="138"/>
      <c r="BM38267" s="138"/>
    </row>
    <row r="38268" spans="62:65" ht="13" thickBot="1">
      <c r="BJ38268" s="138"/>
      <c r="BK38268" s="138"/>
      <c r="BL38268" s="138"/>
      <c r="BM38268" s="138"/>
    </row>
    <row r="38269" spans="62:65" ht="13" thickBot="1">
      <c r="BJ38269" s="138"/>
      <c r="BK38269" s="138"/>
      <c r="BL38269" s="138"/>
      <c r="BM38269" s="138"/>
    </row>
    <row r="38270" spans="62:65" ht="13" thickBot="1">
      <c r="BJ38270" s="138"/>
      <c r="BK38270" s="138"/>
      <c r="BL38270" s="138"/>
      <c r="BM38270" s="138"/>
    </row>
    <row r="38271" spans="62:65" ht="13" thickBot="1">
      <c r="BJ38271" s="138"/>
      <c r="BK38271" s="138"/>
      <c r="BL38271" s="138"/>
      <c r="BM38271" s="138"/>
    </row>
    <row r="38272" spans="62:65" ht="13" thickBot="1">
      <c r="BJ38272" s="138"/>
      <c r="BK38272" s="138"/>
      <c r="BL38272" s="138"/>
      <c r="BM38272" s="138"/>
    </row>
    <row r="38273" spans="62:65" ht="13" thickBot="1">
      <c r="BJ38273" s="138"/>
      <c r="BK38273" s="138"/>
      <c r="BL38273" s="138"/>
      <c r="BM38273" s="138"/>
    </row>
    <row r="38274" spans="62:65" ht="13" thickBot="1">
      <c r="BJ38274" s="138"/>
      <c r="BK38274" s="138"/>
      <c r="BL38274" s="138"/>
      <c r="BM38274" s="138"/>
    </row>
    <row r="38275" spans="62:65" ht="13" thickBot="1">
      <c r="BJ38275" s="138"/>
      <c r="BK38275" s="138"/>
      <c r="BL38275" s="138"/>
      <c r="BM38275" s="138"/>
    </row>
    <row r="38276" spans="62:65" ht="13" thickBot="1">
      <c r="BJ38276" s="138"/>
      <c r="BK38276" s="138"/>
      <c r="BL38276" s="138"/>
      <c r="BM38276" s="138"/>
    </row>
    <row r="38277" spans="62:65" ht="13" thickBot="1">
      <c r="BJ38277" s="138"/>
      <c r="BK38277" s="138"/>
      <c r="BL38277" s="138"/>
      <c r="BM38277" s="138"/>
    </row>
    <row r="38278" spans="62:65" ht="13" thickBot="1">
      <c r="BJ38278" s="138"/>
      <c r="BK38278" s="138"/>
      <c r="BL38278" s="138"/>
      <c r="BM38278" s="138"/>
    </row>
    <row r="38279" spans="62:65" ht="13" thickBot="1">
      <c r="BJ38279" s="138"/>
      <c r="BK38279" s="138"/>
      <c r="BL38279" s="138"/>
      <c r="BM38279" s="138"/>
    </row>
    <row r="38280" spans="62:65" ht="13" thickBot="1">
      <c r="BJ38280" s="138"/>
      <c r="BK38280" s="138"/>
      <c r="BL38280" s="138"/>
      <c r="BM38280" s="138"/>
    </row>
    <row r="38281" spans="62:65" ht="13" thickBot="1">
      <c r="BJ38281" s="138"/>
      <c r="BK38281" s="138"/>
      <c r="BL38281" s="138"/>
      <c r="BM38281" s="138"/>
    </row>
    <row r="38282" spans="62:65" ht="13" thickBot="1">
      <c r="BJ38282" s="138"/>
      <c r="BK38282" s="138"/>
      <c r="BL38282" s="138"/>
      <c r="BM38282" s="138"/>
    </row>
    <row r="38283" spans="62:65" ht="13" thickBot="1">
      <c r="BJ38283" s="138"/>
      <c r="BK38283" s="138"/>
      <c r="BL38283" s="138"/>
      <c r="BM38283" s="138"/>
    </row>
    <row r="38284" spans="62:65" ht="13" thickBot="1">
      <c r="BJ38284" s="138"/>
      <c r="BK38284" s="138"/>
      <c r="BL38284" s="138"/>
      <c r="BM38284" s="138"/>
    </row>
    <row r="38285" spans="62:65" ht="13" thickBot="1">
      <c r="BJ38285" s="138"/>
      <c r="BK38285" s="138"/>
      <c r="BL38285" s="138"/>
      <c r="BM38285" s="138"/>
    </row>
    <row r="38286" spans="62:65" ht="13" thickBot="1">
      <c r="BJ38286" s="138"/>
      <c r="BK38286" s="138"/>
      <c r="BL38286" s="138"/>
      <c r="BM38286" s="138"/>
    </row>
    <row r="38287" spans="62:65" ht="13" thickBot="1">
      <c r="BJ38287" s="138"/>
      <c r="BK38287" s="138"/>
      <c r="BL38287" s="138"/>
      <c r="BM38287" s="138"/>
    </row>
    <row r="38288" spans="62:65" ht="13" thickBot="1">
      <c r="BJ38288" s="138"/>
      <c r="BK38288" s="138"/>
      <c r="BL38288" s="138"/>
      <c r="BM38288" s="138"/>
    </row>
    <row r="38289" spans="62:65" ht="13" thickBot="1">
      <c r="BJ38289" s="138"/>
      <c r="BK38289" s="138"/>
      <c r="BL38289" s="138"/>
      <c r="BM38289" s="138"/>
    </row>
    <row r="38290" spans="62:65" ht="13" thickBot="1">
      <c r="BJ38290" s="138"/>
      <c r="BK38290" s="138"/>
      <c r="BL38290" s="138"/>
      <c r="BM38290" s="138"/>
    </row>
    <row r="38291" spans="62:65" ht="13" thickBot="1">
      <c r="BJ38291" s="138"/>
      <c r="BK38291" s="138"/>
      <c r="BL38291" s="138"/>
      <c r="BM38291" s="138"/>
    </row>
    <row r="38292" spans="62:65" ht="13" thickBot="1">
      <c r="BJ38292" s="138"/>
      <c r="BK38292" s="138"/>
      <c r="BL38292" s="138"/>
      <c r="BM38292" s="138"/>
    </row>
    <row r="38293" spans="62:65" ht="13" thickBot="1">
      <c r="BJ38293" s="138"/>
      <c r="BK38293" s="138"/>
      <c r="BL38293" s="138"/>
      <c r="BM38293" s="138"/>
    </row>
    <row r="38294" spans="62:65" ht="13" thickBot="1">
      <c r="BJ38294" s="138"/>
      <c r="BK38294" s="138"/>
      <c r="BL38294" s="138"/>
      <c r="BM38294" s="138"/>
    </row>
    <row r="38295" spans="62:65" ht="13" thickBot="1">
      <c r="BJ38295" s="138"/>
      <c r="BK38295" s="138"/>
      <c r="BL38295" s="138"/>
      <c r="BM38295" s="138"/>
    </row>
    <row r="38296" spans="62:65" ht="13" thickBot="1">
      <c r="BJ38296" s="138"/>
      <c r="BK38296" s="138"/>
      <c r="BL38296" s="138"/>
      <c r="BM38296" s="138"/>
    </row>
    <row r="38297" spans="62:65" ht="13" thickBot="1">
      <c r="BJ38297" s="138"/>
      <c r="BK38297" s="138"/>
      <c r="BL38297" s="138"/>
      <c r="BM38297" s="138"/>
    </row>
    <row r="38298" spans="62:65" ht="13" thickBot="1">
      <c r="BJ38298" s="138"/>
      <c r="BK38298" s="138"/>
      <c r="BL38298" s="138"/>
      <c r="BM38298" s="138"/>
    </row>
    <row r="38299" spans="62:65" ht="13" thickBot="1">
      <c r="BJ38299" s="138"/>
      <c r="BK38299" s="138"/>
      <c r="BL38299" s="138"/>
      <c r="BM38299" s="138"/>
    </row>
    <row r="38300" spans="62:65" ht="13" thickBot="1">
      <c r="BJ38300" s="138"/>
      <c r="BK38300" s="138"/>
      <c r="BL38300" s="138"/>
      <c r="BM38300" s="138"/>
    </row>
    <row r="38301" spans="62:65" ht="13" thickBot="1">
      <c r="BJ38301" s="138"/>
      <c r="BK38301" s="138"/>
      <c r="BL38301" s="138"/>
      <c r="BM38301" s="138"/>
    </row>
    <row r="38302" spans="62:65" ht="13" thickBot="1">
      <c r="BJ38302" s="138"/>
      <c r="BK38302" s="138"/>
      <c r="BL38302" s="138"/>
      <c r="BM38302" s="138"/>
    </row>
    <row r="38303" spans="62:65" ht="13" thickBot="1">
      <c r="BJ38303" s="138"/>
      <c r="BK38303" s="138"/>
      <c r="BL38303" s="138"/>
      <c r="BM38303" s="138"/>
    </row>
    <row r="38304" spans="62:65" ht="13" thickBot="1">
      <c r="BJ38304" s="138"/>
      <c r="BK38304" s="138"/>
      <c r="BL38304" s="138"/>
      <c r="BM38304" s="138"/>
    </row>
    <row r="38305" spans="62:65" ht="13" thickBot="1">
      <c r="BJ38305" s="138"/>
      <c r="BK38305" s="138"/>
      <c r="BL38305" s="138"/>
      <c r="BM38305" s="138"/>
    </row>
    <row r="38306" spans="62:65" ht="13" thickBot="1">
      <c r="BJ38306" s="138"/>
      <c r="BK38306" s="138"/>
      <c r="BL38306" s="138"/>
      <c r="BM38306" s="138"/>
    </row>
    <row r="38307" spans="62:65" ht="13" thickBot="1">
      <c r="BJ38307" s="138"/>
      <c r="BK38307" s="138"/>
      <c r="BL38307" s="138"/>
      <c r="BM38307" s="138"/>
    </row>
    <row r="38308" spans="62:65" ht="13" thickBot="1">
      <c r="BJ38308" s="138"/>
      <c r="BK38308" s="138"/>
      <c r="BL38308" s="138"/>
      <c r="BM38308" s="138"/>
    </row>
    <row r="38309" spans="62:65" ht="13" thickBot="1">
      <c r="BJ38309" s="138"/>
      <c r="BK38309" s="138"/>
      <c r="BL38309" s="138"/>
      <c r="BM38309" s="138"/>
    </row>
    <row r="38310" spans="62:65" ht="13" thickBot="1">
      <c r="BJ38310" s="138"/>
      <c r="BK38310" s="138"/>
      <c r="BL38310" s="138"/>
      <c r="BM38310" s="138"/>
    </row>
    <row r="38311" spans="62:65" ht="13" thickBot="1">
      <c r="BJ38311" s="138"/>
      <c r="BK38311" s="138"/>
      <c r="BL38311" s="138"/>
      <c r="BM38311" s="138"/>
    </row>
    <row r="38312" spans="62:65" ht="13" thickBot="1">
      <c r="BJ38312" s="138"/>
      <c r="BK38312" s="138"/>
      <c r="BL38312" s="138"/>
      <c r="BM38312" s="138"/>
    </row>
    <row r="38313" spans="62:65" ht="13" thickBot="1">
      <c r="BJ38313" s="138"/>
      <c r="BK38313" s="138"/>
      <c r="BL38313" s="138"/>
      <c r="BM38313" s="138"/>
    </row>
    <row r="38314" spans="62:65" ht="13" thickBot="1">
      <c r="BJ38314" s="138"/>
      <c r="BK38314" s="138"/>
      <c r="BL38314" s="138"/>
      <c r="BM38314" s="138"/>
    </row>
    <row r="38315" spans="62:65" ht="13" thickBot="1">
      <c r="BJ38315" s="138"/>
      <c r="BK38315" s="138"/>
      <c r="BL38315" s="138"/>
      <c r="BM38315" s="138"/>
    </row>
    <row r="38316" spans="62:65" ht="13" thickBot="1">
      <c r="BJ38316" s="138"/>
      <c r="BK38316" s="138"/>
      <c r="BL38316" s="138"/>
      <c r="BM38316" s="138"/>
    </row>
    <row r="38317" spans="62:65" ht="13" thickBot="1">
      <c r="BJ38317" s="138"/>
      <c r="BK38317" s="138"/>
      <c r="BL38317" s="138"/>
      <c r="BM38317" s="138"/>
    </row>
    <row r="38318" spans="62:65" ht="13" thickBot="1">
      <c r="BJ38318" s="138"/>
      <c r="BK38318" s="138"/>
      <c r="BL38318" s="138"/>
      <c r="BM38318" s="138"/>
    </row>
    <row r="38319" spans="62:65" ht="13" thickBot="1">
      <c r="BJ38319" s="138"/>
      <c r="BK38319" s="138"/>
      <c r="BL38319" s="138"/>
      <c r="BM38319" s="138"/>
    </row>
    <row r="38320" spans="62:65" ht="13" thickBot="1">
      <c r="BJ38320" s="138"/>
      <c r="BK38320" s="138"/>
      <c r="BL38320" s="138"/>
      <c r="BM38320" s="138"/>
    </row>
    <row r="38321" spans="62:65" ht="13" thickBot="1">
      <c r="BJ38321" s="138"/>
      <c r="BK38321" s="138"/>
      <c r="BL38321" s="138"/>
      <c r="BM38321" s="138"/>
    </row>
    <row r="38322" spans="62:65" ht="13" thickBot="1">
      <c r="BJ38322" s="138"/>
      <c r="BK38322" s="138"/>
      <c r="BL38322" s="138"/>
      <c r="BM38322" s="138"/>
    </row>
    <row r="38323" spans="62:65" ht="13" thickBot="1">
      <c r="BJ38323" s="138"/>
      <c r="BK38323" s="138"/>
      <c r="BL38323" s="138"/>
      <c r="BM38323" s="138"/>
    </row>
    <row r="38324" spans="62:65" ht="13" thickBot="1">
      <c r="BJ38324" s="138"/>
      <c r="BK38324" s="138"/>
      <c r="BL38324" s="138"/>
      <c r="BM38324" s="138"/>
    </row>
    <row r="38325" spans="62:65" ht="13" thickBot="1">
      <c r="BJ38325" s="138"/>
      <c r="BK38325" s="138"/>
      <c r="BL38325" s="138"/>
      <c r="BM38325" s="138"/>
    </row>
    <row r="38326" spans="62:65" ht="13" thickBot="1">
      <c r="BJ38326" s="138"/>
      <c r="BK38326" s="138"/>
      <c r="BL38326" s="138"/>
      <c r="BM38326" s="138"/>
    </row>
    <row r="38327" spans="62:65" ht="13" thickBot="1">
      <c r="BJ38327" s="138"/>
      <c r="BK38327" s="138"/>
      <c r="BL38327" s="138"/>
      <c r="BM38327" s="138"/>
    </row>
    <row r="38328" spans="62:65" ht="13" thickBot="1">
      <c r="BJ38328" s="138"/>
      <c r="BK38328" s="138"/>
      <c r="BL38328" s="138"/>
      <c r="BM38328" s="138"/>
    </row>
    <row r="38329" spans="62:65" ht="13" thickBot="1">
      <c r="BJ38329" s="138"/>
      <c r="BK38329" s="138"/>
      <c r="BL38329" s="138"/>
      <c r="BM38329" s="138"/>
    </row>
    <row r="38330" spans="62:65" ht="13" thickBot="1">
      <c r="BJ38330" s="138"/>
      <c r="BK38330" s="138"/>
      <c r="BL38330" s="138"/>
      <c r="BM38330" s="138"/>
    </row>
    <row r="38331" spans="62:65" ht="13" thickBot="1">
      <c r="BJ38331" s="138"/>
      <c r="BK38331" s="138"/>
      <c r="BL38331" s="138"/>
      <c r="BM38331" s="138"/>
    </row>
    <row r="38332" spans="62:65" ht="13" thickBot="1">
      <c r="BJ38332" s="138"/>
      <c r="BK38332" s="138"/>
      <c r="BL38332" s="138"/>
      <c r="BM38332" s="138"/>
    </row>
    <row r="38333" spans="62:65" ht="13" thickBot="1">
      <c r="BJ38333" s="138"/>
      <c r="BK38333" s="138"/>
      <c r="BL38333" s="138"/>
      <c r="BM38333" s="138"/>
    </row>
    <row r="38334" spans="62:65" ht="13" thickBot="1">
      <c r="BJ38334" s="138"/>
      <c r="BK38334" s="138"/>
      <c r="BL38334" s="138"/>
      <c r="BM38334" s="138"/>
    </row>
    <row r="38335" spans="62:65" ht="13" thickBot="1">
      <c r="BJ38335" s="138"/>
      <c r="BK38335" s="138"/>
      <c r="BL38335" s="138"/>
      <c r="BM38335" s="138"/>
    </row>
    <row r="38336" spans="62:65" ht="13" thickBot="1">
      <c r="BJ38336" s="138"/>
      <c r="BK38336" s="138"/>
      <c r="BL38336" s="138"/>
      <c r="BM38336" s="138"/>
    </row>
    <row r="38337" spans="62:65" ht="13" thickBot="1">
      <c r="BJ38337" s="138"/>
      <c r="BK38337" s="138"/>
      <c r="BL38337" s="138"/>
      <c r="BM38337" s="138"/>
    </row>
    <row r="38338" spans="62:65" ht="13" thickBot="1">
      <c r="BJ38338" s="138"/>
      <c r="BK38338" s="138"/>
      <c r="BL38338" s="138"/>
      <c r="BM38338" s="138"/>
    </row>
    <row r="38339" spans="62:65" ht="13" thickBot="1">
      <c r="BJ38339" s="138"/>
      <c r="BK38339" s="138"/>
      <c r="BL38339" s="138"/>
      <c r="BM38339" s="138"/>
    </row>
    <row r="38340" spans="62:65" ht="13" thickBot="1">
      <c r="BJ38340" s="138"/>
      <c r="BK38340" s="138"/>
      <c r="BL38340" s="138"/>
      <c r="BM38340" s="138"/>
    </row>
    <row r="38341" spans="62:65" ht="13" thickBot="1">
      <c r="BJ38341" s="138"/>
      <c r="BK38341" s="138"/>
      <c r="BL38341" s="138"/>
      <c r="BM38341" s="138"/>
    </row>
    <row r="38342" spans="62:65" ht="13" thickBot="1">
      <c r="BJ38342" s="138"/>
      <c r="BK38342" s="138"/>
      <c r="BL38342" s="138"/>
      <c r="BM38342" s="138"/>
    </row>
    <row r="38343" spans="62:65" ht="13" thickBot="1">
      <c r="BJ38343" s="138"/>
      <c r="BK38343" s="138"/>
      <c r="BL38343" s="138"/>
      <c r="BM38343" s="138"/>
    </row>
    <row r="38344" spans="62:65" ht="13" thickBot="1">
      <c r="BJ38344" s="138"/>
      <c r="BK38344" s="138"/>
      <c r="BL38344" s="138"/>
      <c r="BM38344" s="138"/>
    </row>
    <row r="38345" spans="62:65" ht="13" thickBot="1">
      <c r="BJ38345" s="138"/>
      <c r="BK38345" s="138"/>
      <c r="BL38345" s="138"/>
      <c r="BM38345" s="138"/>
    </row>
    <row r="38346" spans="62:65" ht="13" thickBot="1">
      <c r="BJ38346" s="138"/>
      <c r="BK38346" s="138"/>
      <c r="BL38346" s="138"/>
      <c r="BM38346" s="138"/>
    </row>
    <row r="38347" spans="62:65" ht="13" thickBot="1">
      <c r="BJ38347" s="138"/>
      <c r="BK38347" s="138"/>
      <c r="BL38347" s="138"/>
      <c r="BM38347" s="138"/>
    </row>
    <row r="38348" spans="62:65" ht="13" thickBot="1">
      <c r="BJ38348" s="138"/>
      <c r="BK38348" s="138"/>
      <c r="BL38348" s="138"/>
      <c r="BM38348" s="138"/>
    </row>
    <row r="38349" spans="62:65" ht="13" thickBot="1">
      <c r="BJ38349" s="138"/>
      <c r="BK38349" s="138"/>
      <c r="BL38349" s="138"/>
      <c r="BM38349" s="138"/>
    </row>
    <row r="38350" spans="62:65" ht="13" thickBot="1">
      <c r="BJ38350" s="138"/>
      <c r="BK38350" s="138"/>
      <c r="BL38350" s="138"/>
      <c r="BM38350" s="138"/>
    </row>
    <row r="38351" spans="62:65" ht="13" thickBot="1">
      <c r="BJ38351" s="138"/>
      <c r="BK38351" s="138"/>
      <c r="BL38351" s="138"/>
      <c r="BM38351" s="138"/>
    </row>
    <row r="38352" spans="62:65" ht="13" thickBot="1">
      <c r="BJ38352" s="138"/>
      <c r="BK38352" s="138"/>
      <c r="BL38352" s="138"/>
      <c r="BM38352" s="138"/>
    </row>
    <row r="38353" spans="62:65" ht="13" thickBot="1">
      <c r="BJ38353" s="138"/>
      <c r="BK38353" s="138"/>
      <c r="BL38353" s="138"/>
      <c r="BM38353" s="138"/>
    </row>
    <row r="38354" spans="62:65" ht="13" thickBot="1">
      <c r="BJ38354" s="138"/>
      <c r="BK38354" s="138"/>
      <c r="BL38354" s="138"/>
      <c r="BM38354" s="138"/>
    </row>
    <row r="38355" spans="62:65" ht="13" thickBot="1">
      <c r="BJ38355" s="138"/>
      <c r="BK38355" s="138"/>
      <c r="BL38355" s="138"/>
      <c r="BM38355" s="138"/>
    </row>
    <row r="38356" spans="62:65" ht="13" thickBot="1">
      <c r="BJ38356" s="138"/>
      <c r="BK38356" s="138"/>
      <c r="BL38356" s="138"/>
      <c r="BM38356" s="138"/>
    </row>
    <row r="38357" spans="62:65" ht="13" thickBot="1">
      <c r="BJ38357" s="138"/>
      <c r="BK38357" s="138"/>
      <c r="BL38357" s="138"/>
      <c r="BM38357" s="138"/>
    </row>
    <row r="38358" spans="62:65" ht="13" thickBot="1">
      <c r="BJ38358" s="138"/>
      <c r="BK38358" s="138"/>
      <c r="BL38358" s="138"/>
      <c r="BM38358" s="138"/>
    </row>
    <row r="38359" spans="62:65" ht="13" thickBot="1">
      <c r="BJ38359" s="138"/>
      <c r="BK38359" s="138"/>
      <c r="BL38359" s="138"/>
      <c r="BM38359" s="138"/>
    </row>
    <row r="38360" spans="62:65" ht="13" thickBot="1">
      <c r="BJ38360" s="138"/>
      <c r="BK38360" s="138"/>
      <c r="BL38360" s="138"/>
      <c r="BM38360" s="138"/>
    </row>
    <row r="38361" spans="62:65" ht="13" thickBot="1">
      <c r="BJ38361" s="138"/>
      <c r="BK38361" s="138"/>
      <c r="BL38361" s="138"/>
      <c r="BM38361" s="138"/>
    </row>
    <row r="38362" spans="62:65" ht="13" thickBot="1">
      <c r="BJ38362" s="138"/>
      <c r="BK38362" s="138"/>
      <c r="BL38362" s="138"/>
      <c r="BM38362" s="138"/>
    </row>
    <row r="38363" spans="62:65" ht="13" thickBot="1">
      <c r="BJ38363" s="138"/>
      <c r="BK38363" s="138"/>
      <c r="BL38363" s="138"/>
      <c r="BM38363" s="138"/>
    </row>
    <row r="38364" spans="62:65" ht="13" thickBot="1">
      <c r="BJ38364" s="138"/>
      <c r="BK38364" s="138"/>
      <c r="BL38364" s="138"/>
      <c r="BM38364" s="138"/>
    </row>
    <row r="38365" spans="62:65" ht="13" thickBot="1">
      <c r="BJ38365" s="138"/>
      <c r="BK38365" s="138"/>
      <c r="BL38365" s="138"/>
      <c r="BM38365" s="138"/>
    </row>
    <row r="38366" spans="62:65" ht="13" thickBot="1">
      <c r="BJ38366" s="138"/>
      <c r="BK38366" s="138"/>
      <c r="BL38366" s="138"/>
      <c r="BM38366" s="138"/>
    </row>
    <row r="38367" spans="62:65" ht="13" thickBot="1">
      <c r="BJ38367" s="138"/>
      <c r="BK38367" s="138"/>
      <c r="BL38367" s="138"/>
      <c r="BM38367" s="138"/>
    </row>
    <row r="38368" spans="62:65" ht="13" thickBot="1">
      <c r="BJ38368" s="138"/>
      <c r="BK38368" s="138"/>
      <c r="BL38368" s="138"/>
      <c r="BM38368" s="138"/>
    </row>
    <row r="38369" spans="62:65" ht="13" thickBot="1">
      <c r="BJ38369" s="138"/>
      <c r="BK38369" s="138"/>
      <c r="BL38369" s="138"/>
      <c r="BM38369" s="138"/>
    </row>
    <row r="38370" spans="62:65" ht="13" thickBot="1">
      <c r="BJ38370" s="138"/>
      <c r="BK38370" s="138"/>
      <c r="BL38370" s="138"/>
      <c r="BM38370" s="138"/>
    </row>
    <row r="38371" spans="62:65" ht="13" thickBot="1">
      <c r="BJ38371" s="138"/>
      <c r="BK38371" s="138"/>
      <c r="BL38371" s="138"/>
      <c r="BM38371" s="138"/>
    </row>
    <row r="38372" spans="62:65" ht="13" thickBot="1">
      <c r="BJ38372" s="138"/>
      <c r="BK38372" s="138"/>
      <c r="BL38372" s="138"/>
      <c r="BM38372" s="138"/>
    </row>
    <row r="38373" spans="62:65" ht="13" thickBot="1">
      <c r="BJ38373" s="138"/>
      <c r="BK38373" s="138"/>
      <c r="BL38373" s="138"/>
      <c r="BM38373" s="138"/>
    </row>
    <row r="38374" spans="62:65" ht="13" thickBot="1">
      <c r="BJ38374" s="138"/>
      <c r="BK38374" s="138"/>
      <c r="BL38374" s="138"/>
      <c r="BM38374" s="138"/>
    </row>
    <row r="38375" spans="62:65" ht="13" thickBot="1">
      <c r="BJ38375" s="138"/>
      <c r="BK38375" s="138"/>
      <c r="BL38375" s="138"/>
      <c r="BM38375" s="138"/>
    </row>
    <row r="38376" spans="62:65" ht="13" thickBot="1">
      <c r="BJ38376" s="138"/>
      <c r="BK38376" s="138"/>
      <c r="BL38376" s="138"/>
      <c r="BM38376" s="138"/>
    </row>
    <row r="38377" spans="62:65" ht="13" thickBot="1">
      <c r="BJ38377" s="138"/>
      <c r="BK38377" s="138"/>
      <c r="BL38377" s="138"/>
      <c r="BM38377" s="138"/>
    </row>
    <row r="38378" spans="62:65" ht="13" thickBot="1">
      <c r="BJ38378" s="138"/>
      <c r="BK38378" s="138"/>
      <c r="BL38378" s="138"/>
      <c r="BM38378" s="138"/>
    </row>
    <row r="38379" spans="62:65" ht="13" thickBot="1">
      <c r="BJ38379" s="138"/>
      <c r="BK38379" s="138"/>
      <c r="BL38379" s="138"/>
      <c r="BM38379" s="138"/>
    </row>
    <row r="38380" spans="62:65" ht="13" thickBot="1">
      <c r="BJ38380" s="138"/>
      <c r="BK38380" s="138"/>
      <c r="BL38380" s="138"/>
      <c r="BM38380" s="138"/>
    </row>
    <row r="38381" spans="62:65" ht="13" thickBot="1">
      <c r="BJ38381" s="138"/>
      <c r="BK38381" s="138"/>
      <c r="BL38381" s="138"/>
      <c r="BM38381" s="138"/>
    </row>
    <row r="38382" spans="62:65" ht="13" thickBot="1">
      <c r="BJ38382" s="138"/>
      <c r="BK38382" s="138"/>
      <c r="BL38382" s="138"/>
      <c r="BM38382" s="138"/>
    </row>
    <row r="38383" spans="62:65" ht="13" thickBot="1">
      <c r="BJ38383" s="138"/>
      <c r="BK38383" s="138"/>
      <c r="BL38383" s="138"/>
      <c r="BM38383" s="138"/>
    </row>
    <row r="38384" spans="62:65" ht="13" thickBot="1">
      <c r="BJ38384" s="138"/>
      <c r="BK38384" s="138"/>
      <c r="BL38384" s="138"/>
      <c r="BM38384" s="138"/>
    </row>
    <row r="38385" spans="62:65" ht="13" thickBot="1">
      <c r="BJ38385" s="138"/>
      <c r="BK38385" s="138"/>
      <c r="BL38385" s="138"/>
      <c r="BM38385" s="138"/>
    </row>
    <row r="38386" spans="62:65" ht="13" thickBot="1">
      <c r="BJ38386" s="138"/>
      <c r="BK38386" s="138"/>
      <c r="BL38386" s="138"/>
      <c r="BM38386" s="138"/>
    </row>
    <row r="38387" spans="62:65" ht="13" thickBot="1">
      <c r="BJ38387" s="138"/>
      <c r="BK38387" s="138"/>
      <c r="BL38387" s="138"/>
      <c r="BM38387" s="138"/>
    </row>
    <row r="38388" spans="62:65" ht="13" thickBot="1">
      <c r="BJ38388" s="138"/>
      <c r="BK38388" s="138"/>
      <c r="BL38388" s="138"/>
      <c r="BM38388" s="138"/>
    </row>
    <row r="38389" spans="62:65" ht="13" thickBot="1">
      <c r="BJ38389" s="138"/>
      <c r="BK38389" s="138"/>
      <c r="BL38389" s="138"/>
      <c r="BM38389" s="138"/>
    </row>
    <row r="38390" spans="62:65" ht="13" thickBot="1">
      <c r="BJ38390" s="138"/>
      <c r="BK38390" s="138"/>
      <c r="BL38390" s="138"/>
      <c r="BM38390" s="138"/>
    </row>
    <row r="38391" spans="62:65" ht="13" thickBot="1">
      <c r="BJ38391" s="138"/>
      <c r="BK38391" s="138"/>
      <c r="BL38391" s="138"/>
      <c r="BM38391" s="138"/>
    </row>
    <row r="38392" spans="62:65" ht="13" thickBot="1">
      <c r="BJ38392" s="138"/>
      <c r="BK38392" s="138"/>
      <c r="BL38392" s="138"/>
      <c r="BM38392" s="138"/>
    </row>
    <row r="38393" spans="62:65" ht="13" thickBot="1">
      <c r="BJ38393" s="138"/>
      <c r="BK38393" s="138"/>
      <c r="BL38393" s="138"/>
      <c r="BM38393" s="138"/>
    </row>
    <row r="38394" spans="62:65" ht="13" thickBot="1">
      <c r="BJ38394" s="138"/>
      <c r="BK38394" s="138"/>
      <c r="BL38394" s="138"/>
      <c r="BM38394" s="138"/>
    </row>
    <row r="38395" spans="62:65" ht="13" thickBot="1">
      <c r="BJ38395" s="138"/>
      <c r="BK38395" s="138"/>
      <c r="BL38395" s="138"/>
      <c r="BM38395" s="138"/>
    </row>
    <row r="38396" spans="62:65" ht="13" thickBot="1">
      <c r="BJ38396" s="138"/>
      <c r="BK38396" s="138"/>
      <c r="BL38396" s="138"/>
      <c r="BM38396" s="138"/>
    </row>
    <row r="38397" spans="62:65" ht="13" thickBot="1">
      <c r="BJ38397" s="138"/>
      <c r="BK38397" s="138"/>
      <c r="BL38397" s="138"/>
      <c r="BM38397" s="138"/>
    </row>
    <row r="38398" spans="62:65" ht="13" thickBot="1">
      <c r="BJ38398" s="138"/>
      <c r="BK38398" s="138"/>
      <c r="BL38398" s="138"/>
      <c r="BM38398" s="138"/>
    </row>
    <row r="38399" spans="62:65" ht="13" thickBot="1">
      <c r="BJ38399" s="138"/>
      <c r="BK38399" s="138"/>
      <c r="BL38399" s="138"/>
      <c r="BM38399" s="138"/>
    </row>
    <row r="38400" spans="62:65" ht="13" thickBot="1">
      <c r="BJ38400" s="138"/>
      <c r="BK38400" s="138"/>
      <c r="BL38400" s="138"/>
      <c r="BM38400" s="138"/>
    </row>
    <row r="38401" spans="62:65" ht="13" thickBot="1">
      <c r="BJ38401" s="138"/>
      <c r="BK38401" s="138"/>
      <c r="BL38401" s="138"/>
      <c r="BM38401" s="138"/>
    </row>
    <row r="38402" spans="62:65" ht="13" thickBot="1">
      <c r="BJ38402" s="138"/>
      <c r="BK38402" s="138"/>
      <c r="BL38402" s="138"/>
      <c r="BM38402" s="138"/>
    </row>
    <row r="38403" spans="62:65" ht="13" thickBot="1">
      <c r="BJ38403" s="138"/>
      <c r="BK38403" s="138"/>
      <c r="BL38403" s="138"/>
      <c r="BM38403" s="138"/>
    </row>
    <row r="38404" spans="62:65" ht="13" thickBot="1">
      <c r="BJ38404" s="138"/>
      <c r="BK38404" s="138"/>
      <c r="BL38404" s="138"/>
      <c r="BM38404" s="138"/>
    </row>
    <row r="38405" spans="62:65" ht="13" thickBot="1">
      <c r="BJ38405" s="138"/>
      <c r="BK38405" s="138"/>
      <c r="BL38405" s="138"/>
      <c r="BM38405" s="138"/>
    </row>
    <row r="38406" spans="62:65" ht="13" thickBot="1">
      <c r="BJ38406" s="138"/>
      <c r="BK38406" s="138"/>
      <c r="BL38406" s="138"/>
      <c r="BM38406" s="138"/>
    </row>
    <row r="38407" spans="62:65" ht="13" thickBot="1">
      <c r="BJ38407" s="138"/>
      <c r="BK38407" s="138"/>
      <c r="BL38407" s="138"/>
      <c r="BM38407" s="138"/>
    </row>
    <row r="38408" spans="62:65" ht="13" thickBot="1">
      <c r="BJ38408" s="138"/>
      <c r="BK38408" s="138"/>
      <c r="BL38408" s="138"/>
      <c r="BM38408" s="138"/>
    </row>
    <row r="38409" spans="62:65" ht="13" thickBot="1">
      <c r="BJ38409" s="138"/>
      <c r="BK38409" s="138"/>
      <c r="BL38409" s="138"/>
      <c r="BM38409" s="138"/>
    </row>
    <row r="38410" spans="62:65" ht="13" thickBot="1">
      <c r="BJ38410" s="138"/>
      <c r="BK38410" s="138"/>
      <c r="BL38410" s="138"/>
      <c r="BM38410" s="138"/>
    </row>
    <row r="38411" spans="62:65" ht="13" thickBot="1">
      <c r="BJ38411" s="138"/>
      <c r="BK38411" s="138"/>
      <c r="BL38411" s="138"/>
      <c r="BM38411" s="138"/>
    </row>
    <row r="38412" spans="62:65" ht="13" thickBot="1">
      <c r="BJ38412" s="138"/>
      <c r="BK38412" s="138"/>
      <c r="BL38412" s="138"/>
      <c r="BM38412" s="138"/>
    </row>
    <row r="38413" spans="62:65" ht="13" thickBot="1">
      <c r="BJ38413" s="138"/>
      <c r="BK38413" s="138"/>
      <c r="BL38413" s="138"/>
      <c r="BM38413" s="138"/>
    </row>
    <row r="38414" spans="62:65" ht="13" thickBot="1">
      <c r="BJ38414" s="138"/>
      <c r="BK38414" s="138"/>
      <c r="BL38414" s="138"/>
      <c r="BM38414" s="138"/>
    </row>
    <row r="38415" spans="62:65" ht="13" thickBot="1">
      <c r="BJ38415" s="138"/>
      <c r="BK38415" s="138"/>
      <c r="BL38415" s="138"/>
      <c r="BM38415" s="138"/>
    </row>
    <row r="38416" spans="62:65" ht="13" thickBot="1">
      <c r="BJ38416" s="138"/>
      <c r="BK38416" s="138"/>
      <c r="BL38416" s="138"/>
      <c r="BM38416" s="138"/>
    </row>
    <row r="38417" spans="62:65" ht="13" thickBot="1">
      <c r="BJ38417" s="138"/>
      <c r="BK38417" s="138"/>
      <c r="BL38417" s="138"/>
      <c r="BM38417" s="138"/>
    </row>
    <row r="38418" spans="62:65" ht="13" thickBot="1">
      <c r="BJ38418" s="138"/>
      <c r="BK38418" s="138"/>
      <c r="BL38418" s="138"/>
      <c r="BM38418" s="138"/>
    </row>
    <row r="38419" spans="62:65" ht="13" thickBot="1">
      <c r="BJ38419" s="138"/>
      <c r="BK38419" s="138"/>
      <c r="BL38419" s="138"/>
      <c r="BM38419" s="138"/>
    </row>
    <row r="38420" spans="62:65" ht="13" thickBot="1">
      <c r="BJ38420" s="138"/>
      <c r="BK38420" s="138"/>
      <c r="BL38420" s="138"/>
      <c r="BM38420" s="138"/>
    </row>
    <row r="38421" spans="62:65" ht="13" thickBot="1">
      <c r="BJ38421" s="138"/>
      <c r="BK38421" s="138"/>
      <c r="BL38421" s="138"/>
      <c r="BM38421" s="138"/>
    </row>
    <row r="38422" spans="62:65" ht="13" thickBot="1">
      <c r="BJ38422" s="138"/>
      <c r="BK38422" s="138"/>
      <c r="BL38422" s="138"/>
      <c r="BM38422" s="138"/>
    </row>
    <row r="38423" spans="62:65" ht="13" thickBot="1">
      <c r="BJ38423" s="138"/>
      <c r="BK38423" s="138"/>
      <c r="BL38423" s="138"/>
      <c r="BM38423" s="138"/>
    </row>
    <row r="38424" spans="62:65" ht="13" thickBot="1">
      <c r="BJ38424" s="138"/>
      <c r="BK38424" s="138"/>
      <c r="BL38424" s="138"/>
      <c r="BM38424" s="138"/>
    </row>
    <row r="38425" spans="62:65" ht="13" thickBot="1">
      <c r="BJ38425" s="138"/>
      <c r="BK38425" s="138"/>
      <c r="BL38425" s="138"/>
      <c r="BM38425" s="138"/>
    </row>
    <row r="38426" spans="62:65" ht="13" thickBot="1">
      <c r="BJ38426" s="138"/>
      <c r="BK38426" s="138"/>
      <c r="BL38426" s="138"/>
      <c r="BM38426" s="138"/>
    </row>
    <row r="38427" spans="62:65" ht="13" thickBot="1">
      <c r="BJ38427" s="138"/>
      <c r="BK38427" s="138"/>
      <c r="BL38427" s="138"/>
      <c r="BM38427" s="138"/>
    </row>
    <row r="38428" spans="62:65" ht="13" thickBot="1">
      <c r="BJ38428" s="138"/>
      <c r="BK38428" s="138"/>
      <c r="BL38428" s="138"/>
      <c r="BM38428" s="138"/>
    </row>
    <row r="38429" spans="62:65" ht="13" thickBot="1">
      <c r="BJ38429" s="138"/>
      <c r="BK38429" s="138"/>
      <c r="BL38429" s="138"/>
      <c r="BM38429" s="138"/>
    </row>
    <row r="38430" spans="62:65" ht="13" thickBot="1">
      <c r="BJ38430" s="138"/>
      <c r="BK38430" s="138"/>
      <c r="BL38430" s="138"/>
      <c r="BM38430" s="138"/>
    </row>
    <row r="38431" spans="62:65" ht="13" thickBot="1">
      <c r="BJ38431" s="138"/>
      <c r="BK38431" s="138"/>
      <c r="BL38431" s="138"/>
      <c r="BM38431" s="138"/>
    </row>
    <row r="38432" spans="62:65" ht="13" thickBot="1">
      <c r="BJ38432" s="138"/>
      <c r="BK38432" s="138"/>
      <c r="BL38432" s="138"/>
      <c r="BM38432" s="138"/>
    </row>
    <row r="38433" spans="62:65" ht="13" thickBot="1">
      <c r="BJ38433" s="138"/>
      <c r="BK38433" s="138"/>
      <c r="BL38433" s="138"/>
      <c r="BM38433" s="138"/>
    </row>
    <row r="38434" spans="62:65" ht="13" thickBot="1">
      <c r="BJ38434" s="138"/>
      <c r="BK38434" s="138"/>
      <c r="BL38434" s="138"/>
      <c r="BM38434" s="138"/>
    </row>
    <row r="38435" spans="62:65" ht="13" thickBot="1">
      <c r="BJ38435" s="138"/>
      <c r="BK38435" s="138"/>
      <c r="BL38435" s="138"/>
      <c r="BM38435" s="138"/>
    </row>
    <row r="38436" spans="62:65" ht="13" thickBot="1">
      <c r="BJ38436" s="138"/>
      <c r="BK38436" s="138"/>
      <c r="BL38436" s="138"/>
      <c r="BM38436" s="138"/>
    </row>
    <row r="38437" spans="62:65" ht="13" thickBot="1">
      <c r="BJ38437" s="138"/>
      <c r="BK38437" s="138"/>
      <c r="BL38437" s="138"/>
      <c r="BM38437" s="138"/>
    </row>
    <row r="38438" spans="62:65" ht="13" thickBot="1">
      <c r="BJ38438" s="138"/>
      <c r="BK38438" s="138"/>
      <c r="BL38438" s="138"/>
      <c r="BM38438" s="138"/>
    </row>
    <row r="38439" spans="62:65" ht="13" thickBot="1">
      <c r="BJ38439" s="138"/>
      <c r="BK38439" s="138"/>
      <c r="BL38439" s="138"/>
      <c r="BM38439" s="138"/>
    </row>
    <row r="38440" spans="62:65" ht="13" thickBot="1">
      <c r="BJ38440" s="138"/>
      <c r="BK38440" s="138"/>
      <c r="BL38440" s="138"/>
      <c r="BM38440" s="138"/>
    </row>
    <row r="38441" spans="62:65" ht="13" thickBot="1">
      <c r="BJ38441" s="138"/>
      <c r="BK38441" s="138"/>
      <c r="BL38441" s="138"/>
      <c r="BM38441" s="138"/>
    </row>
    <row r="38442" spans="62:65" ht="13" thickBot="1">
      <c r="BJ38442" s="138"/>
      <c r="BK38442" s="138"/>
      <c r="BL38442" s="138"/>
      <c r="BM38442" s="138"/>
    </row>
    <row r="38443" spans="62:65" ht="13" thickBot="1">
      <c r="BJ38443" s="138"/>
      <c r="BK38443" s="138"/>
      <c r="BL38443" s="138"/>
      <c r="BM38443" s="138"/>
    </row>
    <row r="38444" spans="62:65" ht="13" thickBot="1">
      <c r="BJ38444" s="138"/>
      <c r="BK38444" s="138"/>
      <c r="BL38444" s="138"/>
      <c r="BM38444" s="138"/>
    </row>
    <row r="38445" spans="62:65" ht="13" thickBot="1">
      <c r="BJ38445" s="138"/>
      <c r="BK38445" s="138"/>
      <c r="BL38445" s="138"/>
      <c r="BM38445" s="138"/>
    </row>
    <row r="38446" spans="62:65" ht="13" thickBot="1">
      <c r="BJ38446" s="138"/>
      <c r="BK38446" s="138"/>
      <c r="BL38446" s="138"/>
      <c r="BM38446" s="138"/>
    </row>
    <row r="38447" spans="62:65" ht="13" thickBot="1">
      <c r="BJ38447" s="138"/>
      <c r="BK38447" s="138"/>
      <c r="BL38447" s="138"/>
      <c r="BM38447" s="138"/>
    </row>
    <row r="38448" spans="62:65" ht="13" thickBot="1">
      <c r="BJ38448" s="138"/>
      <c r="BK38448" s="138"/>
      <c r="BL38448" s="138"/>
      <c r="BM38448" s="138"/>
    </row>
    <row r="38449" spans="62:65" ht="13" thickBot="1">
      <c r="BJ38449" s="138"/>
      <c r="BK38449" s="138"/>
      <c r="BL38449" s="138"/>
      <c r="BM38449" s="138"/>
    </row>
    <row r="38450" spans="62:65" ht="13" thickBot="1">
      <c r="BJ38450" s="138"/>
      <c r="BK38450" s="138"/>
      <c r="BL38450" s="138"/>
      <c r="BM38450" s="138"/>
    </row>
    <row r="38451" spans="62:65" ht="13" thickBot="1">
      <c r="BJ38451" s="138"/>
      <c r="BK38451" s="138"/>
      <c r="BL38451" s="138"/>
      <c r="BM38451" s="138"/>
    </row>
    <row r="38452" spans="62:65" ht="13" thickBot="1">
      <c r="BJ38452" s="138"/>
      <c r="BK38452" s="138"/>
      <c r="BL38452" s="138"/>
      <c r="BM38452" s="138"/>
    </row>
    <row r="38453" spans="62:65" ht="13" thickBot="1">
      <c r="BJ38453" s="138"/>
      <c r="BK38453" s="138"/>
      <c r="BL38453" s="138"/>
      <c r="BM38453" s="138"/>
    </row>
    <row r="38454" spans="62:65" ht="13" thickBot="1">
      <c r="BJ38454" s="138"/>
      <c r="BK38454" s="138"/>
      <c r="BL38454" s="138"/>
      <c r="BM38454" s="138"/>
    </row>
    <row r="38455" spans="62:65" ht="13" thickBot="1">
      <c r="BJ38455" s="138"/>
      <c r="BK38455" s="138"/>
      <c r="BL38455" s="138"/>
      <c r="BM38455" s="138"/>
    </row>
    <row r="38456" spans="62:65" ht="13" thickBot="1">
      <c r="BJ38456" s="138"/>
      <c r="BK38456" s="138"/>
      <c r="BL38456" s="138"/>
      <c r="BM38456" s="138"/>
    </row>
    <row r="38457" spans="62:65" ht="13" thickBot="1">
      <c r="BJ38457" s="138"/>
      <c r="BK38457" s="138"/>
      <c r="BL38457" s="138"/>
      <c r="BM38457" s="138"/>
    </row>
    <row r="38458" spans="62:65" ht="13" thickBot="1">
      <c r="BJ38458" s="138"/>
      <c r="BK38458" s="138"/>
      <c r="BL38458" s="138"/>
      <c r="BM38458" s="138"/>
    </row>
    <row r="38459" spans="62:65" ht="13" thickBot="1">
      <c r="BJ38459" s="138"/>
      <c r="BK38459" s="138"/>
      <c r="BL38459" s="138"/>
      <c r="BM38459" s="138"/>
    </row>
    <row r="38460" spans="62:65" ht="13" thickBot="1">
      <c r="BJ38460" s="138"/>
      <c r="BK38460" s="138"/>
      <c r="BL38460" s="138"/>
      <c r="BM38460" s="138"/>
    </row>
    <row r="38461" spans="62:65" ht="13" thickBot="1">
      <c r="BJ38461" s="138"/>
      <c r="BK38461" s="138"/>
      <c r="BL38461" s="138"/>
      <c r="BM38461" s="138"/>
    </row>
    <row r="38462" spans="62:65" ht="13" thickBot="1">
      <c r="BJ38462" s="138"/>
      <c r="BK38462" s="138"/>
      <c r="BL38462" s="138"/>
      <c r="BM38462" s="138"/>
    </row>
    <row r="38463" spans="62:65" ht="13" thickBot="1">
      <c r="BJ38463" s="138"/>
      <c r="BK38463" s="138"/>
      <c r="BL38463" s="138"/>
      <c r="BM38463" s="138"/>
    </row>
    <row r="38464" spans="62:65" ht="13" thickBot="1">
      <c r="BJ38464" s="138"/>
      <c r="BK38464" s="138"/>
      <c r="BL38464" s="138"/>
      <c r="BM38464" s="138"/>
    </row>
    <row r="38465" spans="62:65" ht="13" thickBot="1">
      <c r="BJ38465" s="138"/>
      <c r="BK38465" s="138"/>
      <c r="BL38465" s="138"/>
      <c r="BM38465" s="138"/>
    </row>
    <row r="38466" spans="62:65" ht="13" thickBot="1">
      <c r="BJ38466" s="138"/>
      <c r="BK38466" s="138"/>
      <c r="BL38466" s="138"/>
      <c r="BM38466" s="138"/>
    </row>
    <row r="38467" spans="62:65" ht="13" thickBot="1">
      <c r="BJ38467" s="138"/>
      <c r="BK38467" s="138"/>
      <c r="BL38467" s="138"/>
      <c r="BM38467" s="138"/>
    </row>
    <row r="38468" spans="62:65" ht="13" thickBot="1">
      <c r="BJ38468" s="138"/>
      <c r="BK38468" s="138"/>
      <c r="BL38468" s="138"/>
      <c r="BM38468" s="138"/>
    </row>
    <row r="38469" spans="62:65" ht="13" thickBot="1">
      <c r="BJ38469" s="138"/>
      <c r="BK38469" s="138"/>
      <c r="BL38469" s="138"/>
      <c r="BM38469" s="138"/>
    </row>
    <row r="38470" spans="62:65" ht="13" thickBot="1">
      <c r="BJ38470" s="138"/>
      <c r="BK38470" s="138"/>
      <c r="BL38470" s="138"/>
      <c r="BM38470" s="138"/>
    </row>
    <row r="38471" spans="62:65" ht="13" thickBot="1">
      <c r="BJ38471" s="138"/>
      <c r="BK38471" s="138"/>
      <c r="BL38471" s="138"/>
      <c r="BM38471" s="138"/>
    </row>
    <row r="38472" spans="62:65" ht="13" thickBot="1">
      <c r="BJ38472" s="138"/>
      <c r="BK38472" s="138"/>
      <c r="BL38472" s="138"/>
      <c r="BM38472" s="138"/>
    </row>
    <row r="38473" spans="62:65" ht="13" thickBot="1">
      <c r="BJ38473" s="138"/>
      <c r="BK38473" s="138"/>
      <c r="BL38473" s="138"/>
      <c r="BM38473" s="138"/>
    </row>
    <row r="38474" spans="62:65" ht="13" thickBot="1">
      <c r="BJ38474" s="138"/>
      <c r="BK38474" s="138"/>
      <c r="BL38474" s="138"/>
      <c r="BM38474" s="138"/>
    </row>
    <row r="38475" spans="62:65" ht="13" thickBot="1">
      <c r="BJ38475" s="138"/>
      <c r="BK38475" s="138"/>
      <c r="BL38475" s="138"/>
      <c r="BM38475" s="138"/>
    </row>
    <row r="38476" spans="62:65" ht="13" thickBot="1">
      <c r="BJ38476" s="138"/>
      <c r="BK38476" s="138"/>
      <c r="BL38476" s="138"/>
      <c r="BM38476" s="138"/>
    </row>
    <row r="38477" spans="62:65" ht="13" thickBot="1">
      <c r="BJ38477" s="138"/>
      <c r="BK38477" s="138"/>
      <c r="BL38477" s="138"/>
      <c r="BM38477" s="138"/>
    </row>
    <row r="38478" spans="62:65" ht="13" thickBot="1">
      <c r="BJ38478" s="138"/>
      <c r="BK38478" s="138"/>
      <c r="BL38478" s="138"/>
      <c r="BM38478" s="138"/>
    </row>
    <row r="38479" spans="62:65" ht="13" thickBot="1">
      <c r="BJ38479" s="138"/>
      <c r="BK38479" s="138"/>
      <c r="BL38479" s="138"/>
      <c r="BM38479" s="138"/>
    </row>
    <row r="38480" spans="62:65" ht="13" thickBot="1">
      <c r="BJ38480" s="138"/>
      <c r="BK38480" s="138"/>
      <c r="BL38480" s="138"/>
      <c r="BM38480" s="138"/>
    </row>
    <row r="38481" spans="62:65" ht="13" thickBot="1">
      <c r="BJ38481" s="138"/>
      <c r="BK38481" s="138"/>
      <c r="BL38481" s="138"/>
      <c r="BM38481" s="138"/>
    </row>
    <row r="38482" spans="62:65" ht="13" thickBot="1">
      <c r="BJ38482" s="138"/>
      <c r="BK38482" s="138"/>
      <c r="BL38482" s="138"/>
      <c r="BM38482" s="138"/>
    </row>
    <row r="38483" spans="62:65" ht="13" thickBot="1">
      <c r="BJ38483" s="138"/>
      <c r="BK38483" s="138"/>
      <c r="BL38483" s="138"/>
      <c r="BM38483" s="138"/>
    </row>
    <row r="38484" spans="62:65" ht="13" thickBot="1">
      <c r="BJ38484" s="138"/>
      <c r="BK38484" s="138"/>
      <c r="BL38484" s="138"/>
      <c r="BM38484" s="138"/>
    </row>
    <row r="38485" spans="62:65" ht="13" thickBot="1">
      <c r="BJ38485" s="138"/>
      <c r="BK38485" s="138"/>
      <c r="BL38485" s="138"/>
      <c r="BM38485" s="138"/>
    </row>
    <row r="38486" spans="62:65" ht="13" thickBot="1">
      <c r="BJ38486" s="138"/>
      <c r="BK38486" s="138"/>
      <c r="BL38486" s="138"/>
      <c r="BM38486" s="138"/>
    </row>
    <row r="38487" spans="62:65" ht="13" thickBot="1">
      <c r="BJ38487" s="138"/>
      <c r="BK38487" s="138"/>
      <c r="BL38487" s="138"/>
      <c r="BM38487" s="138"/>
    </row>
    <row r="38488" spans="62:65" ht="13" thickBot="1">
      <c r="BJ38488" s="138"/>
      <c r="BK38488" s="138"/>
      <c r="BL38488" s="138"/>
      <c r="BM38488" s="138"/>
    </row>
    <row r="38489" spans="62:65" ht="13" thickBot="1">
      <c r="BJ38489" s="138"/>
      <c r="BK38489" s="138"/>
      <c r="BL38489" s="138"/>
      <c r="BM38489" s="138"/>
    </row>
    <row r="38490" spans="62:65" ht="13" thickBot="1">
      <c r="BJ38490" s="138"/>
      <c r="BK38490" s="138"/>
      <c r="BL38490" s="138"/>
      <c r="BM38490" s="138"/>
    </row>
    <row r="38491" spans="62:65" ht="13" thickBot="1">
      <c r="BJ38491" s="138"/>
      <c r="BK38491" s="138"/>
      <c r="BL38491" s="138"/>
      <c r="BM38491" s="138"/>
    </row>
    <row r="38492" spans="62:65" ht="13" thickBot="1">
      <c r="BJ38492" s="138"/>
      <c r="BK38492" s="138"/>
      <c r="BL38492" s="138"/>
      <c r="BM38492" s="138"/>
    </row>
    <row r="38493" spans="62:65" ht="13" thickBot="1">
      <c r="BJ38493" s="138"/>
      <c r="BK38493" s="138"/>
      <c r="BL38493" s="138"/>
      <c r="BM38493" s="138"/>
    </row>
    <row r="38494" spans="62:65" ht="13" thickBot="1">
      <c r="BJ38494" s="138"/>
      <c r="BK38494" s="138"/>
      <c r="BL38494" s="138"/>
      <c r="BM38494" s="138"/>
    </row>
    <row r="38495" spans="62:65" ht="13" thickBot="1">
      <c r="BJ38495" s="138"/>
      <c r="BK38495" s="138"/>
      <c r="BL38495" s="138"/>
      <c r="BM38495" s="138"/>
    </row>
    <row r="38496" spans="62:65" ht="13" thickBot="1">
      <c r="BJ38496" s="138"/>
      <c r="BK38496" s="138"/>
      <c r="BL38496" s="138"/>
      <c r="BM38496" s="138"/>
    </row>
    <row r="38497" spans="62:65" ht="13" thickBot="1">
      <c r="BJ38497" s="138"/>
      <c r="BK38497" s="138"/>
      <c r="BL38497" s="138"/>
      <c r="BM38497" s="138"/>
    </row>
    <row r="38498" spans="62:65" ht="13" thickBot="1">
      <c r="BJ38498" s="138"/>
      <c r="BK38498" s="138"/>
      <c r="BL38498" s="138"/>
      <c r="BM38498" s="138"/>
    </row>
    <row r="38499" spans="62:65" ht="13" thickBot="1">
      <c r="BJ38499" s="138"/>
      <c r="BK38499" s="138"/>
      <c r="BL38499" s="138"/>
      <c r="BM38499" s="138"/>
    </row>
    <row r="38500" spans="62:65" ht="13" thickBot="1">
      <c r="BJ38500" s="138"/>
      <c r="BK38500" s="138"/>
      <c r="BL38500" s="138"/>
      <c r="BM38500" s="138"/>
    </row>
    <row r="38501" spans="62:65" ht="13" thickBot="1">
      <c r="BJ38501" s="138"/>
      <c r="BK38501" s="138"/>
      <c r="BL38501" s="138"/>
      <c r="BM38501" s="138"/>
    </row>
    <row r="38502" spans="62:65" ht="13" thickBot="1">
      <c r="BJ38502" s="138"/>
      <c r="BK38502" s="138"/>
      <c r="BL38502" s="138"/>
      <c r="BM38502" s="138"/>
    </row>
    <row r="38503" spans="62:65" ht="13" thickBot="1">
      <c r="BJ38503" s="138"/>
      <c r="BK38503" s="138"/>
      <c r="BL38503" s="138"/>
      <c r="BM38503" s="138"/>
    </row>
    <row r="38504" spans="62:65" ht="13" thickBot="1">
      <c r="BJ38504" s="138"/>
      <c r="BK38504" s="138"/>
      <c r="BL38504" s="138"/>
      <c r="BM38504" s="138"/>
    </row>
    <row r="38505" spans="62:65" ht="13" thickBot="1">
      <c r="BJ38505" s="138"/>
      <c r="BK38505" s="138"/>
      <c r="BL38505" s="138"/>
      <c r="BM38505" s="138"/>
    </row>
    <row r="38506" spans="62:65" ht="13" thickBot="1">
      <c r="BJ38506" s="138"/>
      <c r="BK38506" s="138"/>
      <c r="BL38506" s="138"/>
      <c r="BM38506" s="138"/>
    </row>
    <row r="38507" spans="62:65" ht="13" thickBot="1">
      <c r="BJ38507" s="138"/>
      <c r="BK38507" s="138"/>
      <c r="BL38507" s="138"/>
      <c r="BM38507" s="138"/>
    </row>
    <row r="38508" spans="62:65" ht="13" thickBot="1">
      <c r="BJ38508" s="138"/>
      <c r="BK38508" s="138"/>
      <c r="BL38508" s="138"/>
      <c r="BM38508" s="138"/>
    </row>
    <row r="38509" spans="62:65" ht="13" thickBot="1">
      <c r="BJ38509" s="138"/>
      <c r="BK38509" s="138"/>
      <c r="BL38509" s="138"/>
      <c r="BM38509" s="138"/>
    </row>
    <row r="38510" spans="62:65" ht="13" thickBot="1">
      <c r="BJ38510" s="138"/>
      <c r="BK38510" s="138"/>
      <c r="BL38510" s="138"/>
      <c r="BM38510" s="138"/>
    </row>
    <row r="38511" spans="62:65" ht="13" thickBot="1">
      <c r="BJ38511" s="138"/>
      <c r="BK38511" s="138"/>
      <c r="BL38511" s="138"/>
      <c r="BM38511" s="138"/>
    </row>
    <row r="38512" spans="62:65" ht="13" thickBot="1">
      <c r="BJ38512" s="138"/>
      <c r="BK38512" s="138"/>
      <c r="BL38512" s="138"/>
      <c r="BM38512" s="138"/>
    </row>
    <row r="38513" spans="62:65" ht="13" thickBot="1">
      <c r="BJ38513" s="138"/>
      <c r="BK38513" s="138"/>
      <c r="BL38513" s="138"/>
      <c r="BM38513" s="138"/>
    </row>
    <row r="38514" spans="62:65" ht="13" thickBot="1">
      <c r="BJ38514" s="138"/>
      <c r="BK38514" s="138"/>
      <c r="BL38514" s="138"/>
      <c r="BM38514" s="138"/>
    </row>
    <row r="38515" spans="62:65" ht="13" thickBot="1">
      <c r="BJ38515" s="138"/>
      <c r="BK38515" s="138"/>
      <c r="BL38515" s="138"/>
      <c r="BM38515" s="138"/>
    </row>
    <row r="38516" spans="62:65" ht="13" thickBot="1">
      <c r="BJ38516" s="138"/>
      <c r="BK38516" s="138"/>
      <c r="BL38516" s="138"/>
      <c r="BM38516" s="138"/>
    </row>
    <row r="38517" spans="62:65" ht="13" thickBot="1">
      <c r="BJ38517" s="138"/>
      <c r="BK38517" s="138"/>
      <c r="BL38517" s="138"/>
      <c r="BM38517" s="138"/>
    </row>
    <row r="38518" spans="62:65" ht="13" thickBot="1">
      <c r="BJ38518" s="138"/>
      <c r="BK38518" s="138"/>
      <c r="BL38518" s="138"/>
      <c r="BM38518" s="138"/>
    </row>
    <row r="38519" spans="62:65" ht="13" thickBot="1">
      <c r="BJ38519" s="138"/>
      <c r="BK38519" s="138"/>
      <c r="BL38519" s="138"/>
      <c r="BM38519" s="138"/>
    </row>
    <row r="38520" spans="62:65" ht="13" thickBot="1">
      <c r="BJ38520" s="138"/>
      <c r="BK38520" s="138"/>
      <c r="BL38520" s="138"/>
      <c r="BM38520" s="138"/>
    </row>
    <row r="38521" spans="62:65" ht="13" thickBot="1">
      <c r="BJ38521" s="138"/>
      <c r="BK38521" s="138"/>
      <c r="BL38521" s="138"/>
      <c r="BM38521" s="138"/>
    </row>
    <row r="38522" spans="62:65" ht="13" thickBot="1">
      <c r="BJ38522" s="138"/>
      <c r="BK38522" s="138"/>
      <c r="BL38522" s="138"/>
      <c r="BM38522" s="138"/>
    </row>
    <row r="38523" spans="62:65" ht="13" thickBot="1">
      <c r="BJ38523" s="138"/>
      <c r="BK38523" s="138"/>
      <c r="BL38523" s="138"/>
      <c r="BM38523" s="138"/>
    </row>
    <row r="38524" spans="62:65" ht="13" thickBot="1">
      <c r="BJ38524" s="138"/>
      <c r="BK38524" s="138"/>
      <c r="BL38524" s="138"/>
      <c r="BM38524" s="138"/>
    </row>
    <row r="38525" spans="62:65" ht="13" thickBot="1">
      <c r="BJ38525" s="138"/>
      <c r="BK38525" s="138"/>
      <c r="BL38525" s="138"/>
      <c r="BM38525" s="138"/>
    </row>
    <row r="38526" spans="62:65" ht="13" thickBot="1">
      <c r="BJ38526" s="138"/>
      <c r="BK38526" s="138"/>
      <c r="BL38526" s="138"/>
      <c r="BM38526" s="138"/>
    </row>
    <row r="38527" spans="62:65" ht="13" thickBot="1">
      <c r="BJ38527" s="138"/>
      <c r="BK38527" s="138"/>
      <c r="BL38527" s="138"/>
      <c r="BM38527" s="138"/>
    </row>
    <row r="38528" spans="62:65" ht="13" thickBot="1">
      <c r="BJ38528" s="138"/>
      <c r="BK38528" s="138"/>
      <c r="BL38528" s="138"/>
      <c r="BM38528" s="138"/>
    </row>
    <row r="38529" spans="62:65" ht="13" thickBot="1">
      <c r="BJ38529" s="138"/>
      <c r="BK38529" s="138"/>
      <c r="BL38529" s="138"/>
      <c r="BM38529" s="138"/>
    </row>
    <row r="38530" spans="62:65" ht="13" thickBot="1">
      <c r="BJ38530" s="138"/>
      <c r="BK38530" s="138"/>
      <c r="BL38530" s="138"/>
      <c r="BM38530" s="138"/>
    </row>
    <row r="38531" spans="62:65" ht="13" thickBot="1">
      <c r="BJ38531" s="138"/>
      <c r="BK38531" s="138"/>
      <c r="BL38531" s="138"/>
      <c r="BM38531" s="138"/>
    </row>
    <row r="38532" spans="62:65" ht="13" thickBot="1">
      <c r="BJ38532" s="138"/>
      <c r="BK38532" s="138"/>
      <c r="BL38532" s="138"/>
      <c r="BM38532" s="138"/>
    </row>
    <row r="38533" spans="62:65" ht="13" thickBot="1">
      <c r="BJ38533" s="138"/>
      <c r="BK38533" s="138"/>
      <c r="BL38533" s="138"/>
      <c r="BM38533" s="138"/>
    </row>
    <row r="38534" spans="62:65" ht="13" thickBot="1">
      <c r="BJ38534" s="138"/>
      <c r="BK38534" s="138"/>
      <c r="BL38534" s="138"/>
      <c r="BM38534" s="138"/>
    </row>
    <row r="38535" spans="62:65" ht="13" thickBot="1">
      <c r="BJ38535" s="138"/>
      <c r="BK38535" s="138"/>
      <c r="BL38535" s="138"/>
      <c r="BM38535" s="138"/>
    </row>
    <row r="38536" spans="62:65" ht="13" thickBot="1">
      <c r="BJ38536" s="138"/>
      <c r="BK38536" s="138"/>
      <c r="BL38536" s="138"/>
      <c r="BM38536" s="138"/>
    </row>
    <row r="38537" spans="62:65" ht="13" thickBot="1">
      <c r="BJ38537" s="138"/>
      <c r="BK38537" s="138"/>
      <c r="BL38537" s="138"/>
      <c r="BM38537" s="138"/>
    </row>
    <row r="38538" spans="62:65" ht="13" thickBot="1">
      <c r="BJ38538" s="138"/>
      <c r="BK38538" s="138"/>
      <c r="BL38538" s="138"/>
      <c r="BM38538" s="138"/>
    </row>
    <row r="38539" spans="62:65" ht="13" thickBot="1">
      <c r="BJ38539" s="138"/>
      <c r="BK38539" s="138"/>
      <c r="BL38539" s="138"/>
      <c r="BM38539" s="138"/>
    </row>
    <row r="38540" spans="62:65" ht="13" thickBot="1">
      <c r="BJ38540" s="138"/>
      <c r="BK38540" s="138"/>
      <c r="BL38540" s="138"/>
      <c r="BM38540" s="138"/>
    </row>
    <row r="38541" spans="62:65" ht="13" thickBot="1">
      <c r="BJ38541" s="138"/>
      <c r="BK38541" s="138"/>
      <c r="BL38541" s="138"/>
      <c r="BM38541" s="138"/>
    </row>
    <row r="38542" spans="62:65" ht="13" thickBot="1">
      <c r="BJ38542" s="138"/>
      <c r="BK38542" s="138"/>
      <c r="BL38542" s="138"/>
      <c r="BM38542" s="138"/>
    </row>
    <row r="38543" spans="62:65" ht="13" thickBot="1">
      <c r="BJ38543" s="138"/>
      <c r="BK38543" s="138"/>
      <c r="BL38543" s="138"/>
      <c r="BM38543" s="138"/>
    </row>
    <row r="38544" spans="62:65" ht="13" thickBot="1">
      <c r="BJ38544" s="138"/>
      <c r="BK38544" s="138"/>
      <c r="BL38544" s="138"/>
      <c r="BM38544" s="138"/>
    </row>
    <row r="38545" spans="62:65" ht="13" thickBot="1">
      <c r="BJ38545" s="138"/>
      <c r="BK38545" s="138"/>
      <c r="BL38545" s="138"/>
      <c r="BM38545" s="138"/>
    </row>
    <row r="38546" spans="62:65" ht="13" thickBot="1">
      <c r="BJ38546" s="138"/>
      <c r="BK38546" s="138"/>
      <c r="BL38546" s="138"/>
      <c r="BM38546" s="138"/>
    </row>
    <row r="38547" spans="62:65" ht="13" thickBot="1">
      <c r="BJ38547" s="138"/>
      <c r="BK38547" s="138"/>
      <c r="BL38547" s="138"/>
      <c r="BM38547" s="138"/>
    </row>
    <row r="38548" spans="62:65" ht="13" thickBot="1">
      <c r="BJ38548" s="138"/>
      <c r="BK38548" s="138"/>
      <c r="BL38548" s="138"/>
      <c r="BM38548" s="138"/>
    </row>
    <row r="38549" spans="62:65" ht="13" thickBot="1">
      <c r="BJ38549" s="138"/>
      <c r="BK38549" s="138"/>
      <c r="BL38549" s="138"/>
      <c r="BM38549" s="138"/>
    </row>
    <row r="38550" spans="62:65" ht="13" thickBot="1">
      <c r="BJ38550" s="138"/>
      <c r="BK38550" s="138"/>
      <c r="BL38550" s="138"/>
      <c r="BM38550" s="138"/>
    </row>
    <row r="38551" spans="62:65" ht="13" thickBot="1">
      <c r="BJ38551" s="138"/>
      <c r="BK38551" s="138"/>
      <c r="BL38551" s="138"/>
      <c r="BM38551" s="138"/>
    </row>
    <row r="38552" spans="62:65" ht="13" thickBot="1">
      <c r="BJ38552" s="138"/>
      <c r="BK38552" s="138"/>
      <c r="BL38552" s="138"/>
      <c r="BM38552" s="138"/>
    </row>
    <row r="38553" spans="62:65" ht="13" thickBot="1">
      <c r="BJ38553" s="138"/>
      <c r="BK38553" s="138"/>
      <c r="BL38553" s="138"/>
      <c r="BM38553" s="138"/>
    </row>
    <row r="38554" spans="62:65" ht="13" thickBot="1">
      <c r="BJ38554" s="138"/>
      <c r="BK38554" s="138"/>
      <c r="BL38554" s="138"/>
      <c r="BM38554" s="138"/>
    </row>
    <row r="38555" spans="62:65" ht="13" thickBot="1">
      <c r="BJ38555" s="138"/>
      <c r="BK38555" s="138"/>
      <c r="BL38555" s="138"/>
      <c r="BM38555" s="138"/>
    </row>
    <row r="38556" spans="62:65" ht="13" thickBot="1">
      <c r="BJ38556" s="138"/>
      <c r="BK38556" s="138"/>
      <c r="BL38556" s="138"/>
      <c r="BM38556" s="138"/>
    </row>
    <row r="38557" spans="62:65" ht="13" thickBot="1">
      <c r="BJ38557" s="138"/>
      <c r="BK38557" s="138"/>
      <c r="BL38557" s="138"/>
      <c r="BM38557" s="138"/>
    </row>
    <row r="38558" spans="62:65" ht="13" thickBot="1">
      <c r="BJ38558" s="138"/>
      <c r="BK38558" s="138"/>
      <c r="BL38558" s="138"/>
      <c r="BM38558" s="138"/>
    </row>
    <row r="38559" spans="62:65" ht="13" thickBot="1">
      <c r="BJ38559" s="138"/>
      <c r="BK38559" s="138"/>
      <c r="BL38559" s="138"/>
      <c r="BM38559" s="138"/>
    </row>
    <row r="38560" spans="62:65" ht="13" thickBot="1">
      <c r="BJ38560" s="138"/>
      <c r="BK38560" s="138"/>
      <c r="BL38560" s="138"/>
      <c r="BM38560" s="138"/>
    </row>
    <row r="38561" spans="62:65" ht="13" thickBot="1">
      <c r="BJ38561" s="138"/>
      <c r="BK38561" s="138"/>
      <c r="BL38561" s="138"/>
      <c r="BM38561" s="138"/>
    </row>
    <row r="38562" spans="62:65" ht="13" thickBot="1">
      <c r="BJ38562" s="138"/>
      <c r="BK38562" s="138"/>
      <c r="BL38562" s="138"/>
      <c r="BM38562" s="138"/>
    </row>
    <row r="38563" spans="62:65" ht="13" thickBot="1">
      <c r="BJ38563" s="138"/>
      <c r="BK38563" s="138"/>
      <c r="BL38563" s="138"/>
      <c r="BM38563" s="138"/>
    </row>
    <row r="38564" spans="62:65" ht="13" thickBot="1">
      <c r="BJ38564" s="138"/>
      <c r="BK38564" s="138"/>
      <c r="BL38564" s="138"/>
      <c r="BM38564" s="138"/>
    </row>
    <row r="38565" spans="62:65" ht="13" thickBot="1">
      <c r="BJ38565" s="138"/>
      <c r="BK38565" s="138"/>
      <c r="BL38565" s="138"/>
      <c r="BM38565" s="138"/>
    </row>
    <row r="38566" spans="62:65" ht="13" thickBot="1">
      <c r="BJ38566" s="138"/>
      <c r="BK38566" s="138"/>
      <c r="BL38566" s="138"/>
      <c r="BM38566" s="138"/>
    </row>
    <row r="38567" spans="62:65" ht="13" thickBot="1">
      <c r="BJ38567" s="138"/>
      <c r="BK38567" s="138"/>
      <c r="BL38567" s="138"/>
      <c r="BM38567" s="138"/>
    </row>
    <row r="38568" spans="62:65" ht="13" thickBot="1">
      <c r="BJ38568" s="138"/>
      <c r="BK38568" s="138"/>
      <c r="BL38568" s="138"/>
      <c r="BM38568" s="138"/>
    </row>
    <row r="38569" spans="62:65" ht="13" thickBot="1">
      <c r="BJ38569" s="138"/>
      <c r="BK38569" s="138"/>
      <c r="BL38569" s="138"/>
      <c r="BM38569" s="138"/>
    </row>
    <row r="38570" spans="62:65" ht="13" thickBot="1">
      <c r="BJ38570" s="138"/>
      <c r="BK38570" s="138"/>
      <c r="BL38570" s="138"/>
      <c r="BM38570" s="138"/>
    </row>
    <row r="38571" spans="62:65" ht="13" thickBot="1">
      <c r="BJ38571" s="138"/>
      <c r="BK38571" s="138"/>
      <c r="BL38571" s="138"/>
      <c r="BM38571" s="138"/>
    </row>
    <row r="38572" spans="62:65" ht="13" thickBot="1">
      <c r="BJ38572" s="138"/>
      <c r="BK38572" s="138"/>
      <c r="BL38572" s="138"/>
      <c r="BM38572" s="138"/>
    </row>
    <row r="38573" spans="62:65" ht="13" thickBot="1">
      <c r="BJ38573" s="138"/>
      <c r="BK38573" s="138"/>
      <c r="BL38573" s="138"/>
      <c r="BM38573" s="138"/>
    </row>
    <row r="38574" spans="62:65" ht="13" thickBot="1">
      <c r="BJ38574" s="138"/>
      <c r="BK38574" s="138"/>
      <c r="BL38574" s="138"/>
      <c r="BM38574" s="138"/>
    </row>
    <row r="38575" spans="62:65" ht="13" thickBot="1">
      <c r="BJ38575" s="138"/>
      <c r="BK38575" s="138"/>
      <c r="BL38575" s="138"/>
      <c r="BM38575" s="138"/>
    </row>
    <row r="38576" spans="62:65" ht="13" thickBot="1">
      <c r="BJ38576" s="138"/>
      <c r="BK38576" s="138"/>
      <c r="BL38576" s="138"/>
      <c r="BM38576" s="138"/>
    </row>
    <row r="38577" spans="62:65" ht="13" thickBot="1">
      <c r="BJ38577" s="138"/>
      <c r="BK38577" s="138"/>
      <c r="BL38577" s="138"/>
      <c r="BM38577" s="138"/>
    </row>
    <row r="38578" spans="62:65" ht="13" thickBot="1">
      <c r="BJ38578" s="138"/>
      <c r="BK38578" s="138"/>
      <c r="BL38578" s="138"/>
      <c r="BM38578" s="138"/>
    </row>
    <row r="38579" spans="62:65" ht="13" thickBot="1">
      <c r="BJ38579" s="138"/>
      <c r="BK38579" s="138"/>
      <c r="BL38579" s="138"/>
      <c r="BM38579" s="138"/>
    </row>
    <row r="38580" spans="62:65" ht="13" thickBot="1">
      <c r="BJ38580" s="138"/>
      <c r="BK38580" s="138"/>
      <c r="BL38580" s="138"/>
      <c r="BM38580" s="138"/>
    </row>
    <row r="38581" spans="62:65" ht="13" thickBot="1">
      <c r="BJ38581" s="138"/>
      <c r="BK38581" s="138"/>
      <c r="BL38581" s="138"/>
      <c r="BM38581" s="138"/>
    </row>
    <row r="38582" spans="62:65" ht="13" thickBot="1">
      <c r="BJ38582" s="138"/>
      <c r="BK38582" s="138"/>
      <c r="BL38582" s="138"/>
      <c r="BM38582" s="138"/>
    </row>
    <row r="38583" spans="62:65" ht="13" thickBot="1">
      <c r="BJ38583" s="138"/>
      <c r="BK38583" s="138"/>
      <c r="BL38583" s="138"/>
      <c r="BM38583" s="138"/>
    </row>
    <row r="38584" spans="62:65" ht="13" thickBot="1">
      <c r="BJ38584" s="138"/>
      <c r="BK38584" s="138"/>
      <c r="BL38584" s="138"/>
      <c r="BM38584" s="138"/>
    </row>
    <row r="38585" spans="62:65" ht="13" thickBot="1">
      <c r="BJ38585" s="138"/>
      <c r="BK38585" s="138"/>
      <c r="BL38585" s="138"/>
      <c r="BM38585" s="138"/>
    </row>
    <row r="38586" spans="62:65" ht="13" thickBot="1">
      <c r="BJ38586" s="138"/>
      <c r="BK38586" s="138"/>
      <c r="BL38586" s="138"/>
      <c r="BM38586" s="138"/>
    </row>
    <row r="38587" spans="62:65" ht="13" thickBot="1">
      <c r="BJ38587" s="138"/>
      <c r="BK38587" s="138"/>
      <c r="BL38587" s="138"/>
      <c r="BM38587" s="138"/>
    </row>
    <row r="38588" spans="62:65" ht="13" thickBot="1">
      <c r="BJ38588" s="138"/>
      <c r="BK38588" s="138"/>
      <c r="BL38588" s="138"/>
      <c r="BM38588" s="138"/>
    </row>
    <row r="38589" spans="62:65" ht="13" thickBot="1">
      <c r="BJ38589" s="138"/>
      <c r="BK38589" s="138"/>
      <c r="BL38589" s="138"/>
      <c r="BM38589" s="138"/>
    </row>
    <row r="38590" spans="62:65" ht="13" thickBot="1">
      <c r="BJ38590" s="138"/>
      <c r="BK38590" s="138"/>
      <c r="BL38590" s="138"/>
      <c r="BM38590" s="138"/>
    </row>
    <row r="38591" spans="62:65" ht="13" thickBot="1">
      <c r="BJ38591" s="138"/>
      <c r="BK38591" s="138"/>
      <c r="BL38591" s="138"/>
      <c r="BM38591" s="138"/>
    </row>
    <row r="38592" spans="62:65" ht="13" thickBot="1">
      <c r="BJ38592" s="138"/>
      <c r="BK38592" s="138"/>
      <c r="BL38592" s="138"/>
      <c r="BM38592" s="138"/>
    </row>
    <row r="38593" spans="62:65" ht="13" thickBot="1">
      <c r="BJ38593" s="138"/>
      <c r="BK38593" s="138"/>
      <c r="BL38593" s="138"/>
      <c r="BM38593" s="138"/>
    </row>
    <row r="38594" spans="62:65" ht="13" thickBot="1">
      <c r="BJ38594" s="138"/>
      <c r="BK38594" s="138"/>
      <c r="BL38594" s="138"/>
      <c r="BM38594" s="138"/>
    </row>
    <row r="38595" spans="62:65" ht="13" thickBot="1">
      <c r="BJ38595" s="138"/>
      <c r="BK38595" s="138"/>
      <c r="BL38595" s="138"/>
      <c r="BM38595" s="138"/>
    </row>
    <row r="38596" spans="62:65" ht="13" thickBot="1">
      <c r="BJ38596" s="138"/>
      <c r="BK38596" s="138"/>
      <c r="BL38596" s="138"/>
      <c r="BM38596" s="138"/>
    </row>
    <row r="38597" spans="62:65" ht="13" thickBot="1">
      <c r="BJ38597" s="138"/>
      <c r="BK38597" s="138"/>
      <c r="BL38597" s="138"/>
      <c r="BM38597" s="138"/>
    </row>
    <row r="38598" spans="62:65" ht="13" thickBot="1">
      <c r="BJ38598" s="138"/>
      <c r="BK38598" s="138"/>
      <c r="BL38598" s="138"/>
      <c r="BM38598" s="138"/>
    </row>
    <row r="38599" spans="62:65" ht="13" thickBot="1">
      <c r="BJ38599" s="138"/>
      <c r="BK38599" s="138"/>
      <c r="BL38599" s="138"/>
      <c r="BM38599" s="138"/>
    </row>
    <row r="38600" spans="62:65" ht="13" thickBot="1">
      <c r="BJ38600" s="138"/>
      <c r="BK38600" s="138"/>
      <c r="BL38600" s="138"/>
      <c r="BM38600" s="138"/>
    </row>
    <row r="38601" spans="62:65" ht="13" thickBot="1">
      <c r="BJ38601" s="138"/>
      <c r="BK38601" s="138"/>
      <c r="BL38601" s="138"/>
      <c r="BM38601" s="138"/>
    </row>
    <row r="38602" spans="62:65" ht="13" thickBot="1">
      <c r="BJ38602" s="138"/>
      <c r="BK38602" s="138"/>
      <c r="BL38602" s="138"/>
      <c r="BM38602" s="138"/>
    </row>
    <row r="38603" spans="62:65" ht="13" thickBot="1">
      <c r="BJ38603" s="138"/>
      <c r="BK38603" s="138"/>
      <c r="BL38603" s="138"/>
      <c r="BM38603" s="138"/>
    </row>
    <row r="38604" spans="62:65" ht="13" thickBot="1">
      <c r="BJ38604" s="138"/>
      <c r="BK38604" s="138"/>
      <c r="BL38604" s="138"/>
      <c r="BM38604" s="138"/>
    </row>
    <row r="38605" spans="62:65" ht="13" thickBot="1">
      <c r="BJ38605" s="138"/>
      <c r="BK38605" s="138"/>
      <c r="BL38605" s="138"/>
      <c r="BM38605" s="138"/>
    </row>
    <row r="38606" spans="62:65" ht="13" thickBot="1">
      <c r="BJ38606" s="138"/>
      <c r="BK38606" s="138"/>
      <c r="BL38606" s="138"/>
      <c r="BM38606" s="138"/>
    </row>
    <row r="38607" spans="62:65" ht="13" thickBot="1">
      <c r="BJ38607" s="138"/>
      <c r="BK38607" s="138"/>
      <c r="BL38607" s="138"/>
      <c r="BM38607" s="138"/>
    </row>
    <row r="38608" spans="62:65" ht="13" thickBot="1">
      <c r="BJ38608" s="138"/>
      <c r="BK38608" s="138"/>
      <c r="BL38608" s="138"/>
      <c r="BM38608" s="138"/>
    </row>
    <row r="38609" spans="62:65" ht="13" thickBot="1">
      <c r="BJ38609" s="138"/>
      <c r="BK38609" s="138"/>
      <c r="BL38609" s="138"/>
      <c r="BM38609" s="138"/>
    </row>
    <row r="38610" spans="62:65" ht="13" thickBot="1">
      <c r="BJ38610" s="138"/>
      <c r="BK38610" s="138"/>
      <c r="BL38610" s="138"/>
      <c r="BM38610" s="138"/>
    </row>
    <row r="38611" spans="62:65" ht="13" thickBot="1">
      <c r="BJ38611" s="138"/>
      <c r="BK38611" s="138"/>
      <c r="BL38611" s="138"/>
      <c r="BM38611" s="138"/>
    </row>
    <row r="38612" spans="62:65" ht="13" thickBot="1">
      <c r="BJ38612" s="138"/>
      <c r="BK38612" s="138"/>
      <c r="BL38612" s="138"/>
      <c r="BM38612" s="138"/>
    </row>
    <row r="38613" spans="62:65" ht="13" thickBot="1">
      <c r="BJ38613" s="138"/>
      <c r="BK38613" s="138"/>
      <c r="BL38613" s="138"/>
      <c r="BM38613" s="138"/>
    </row>
    <row r="38614" spans="62:65" ht="13" thickBot="1">
      <c r="BJ38614" s="138"/>
      <c r="BK38614" s="138"/>
      <c r="BL38614" s="138"/>
      <c r="BM38614" s="138"/>
    </row>
    <row r="38615" spans="62:65" ht="13" thickBot="1">
      <c r="BJ38615" s="138"/>
      <c r="BK38615" s="138"/>
      <c r="BL38615" s="138"/>
      <c r="BM38615" s="138"/>
    </row>
    <row r="38616" spans="62:65" ht="13" thickBot="1">
      <c r="BJ38616" s="138"/>
      <c r="BK38616" s="138"/>
      <c r="BL38616" s="138"/>
      <c r="BM38616" s="138"/>
    </row>
    <row r="38617" spans="62:65" ht="13" thickBot="1">
      <c r="BJ38617" s="138"/>
      <c r="BK38617" s="138"/>
      <c r="BL38617" s="138"/>
      <c r="BM38617" s="138"/>
    </row>
    <row r="38618" spans="62:65" ht="13" thickBot="1">
      <c r="BJ38618" s="138"/>
      <c r="BK38618" s="138"/>
      <c r="BL38618" s="138"/>
      <c r="BM38618" s="138"/>
    </row>
    <row r="38619" spans="62:65" ht="13" thickBot="1">
      <c r="BJ38619" s="138"/>
      <c r="BK38619" s="138"/>
      <c r="BL38619" s="138"/>
      <c r="BM38619" s="138"/>
    </row>
    <row r="38620" spans="62:65" ht="13" thickBot="1">
      <c r="BJ38620" s="138"/>
      <c r="BK38620" s="138"/>
      <c r="BL38620" s="138"/>
      <c r="BM38620" s="138"/>
    </row>
    <row r="38621" spans="62:65" ht="13" thickBot="1">
      <c r="BJ38621" s="138"/>
      <c r="BK38621" s="138"/>
      <c r="BL38621" s="138"/>
      <c r="BM38621" s="138"/>
    </row>
    <row r="38622" spans="62:65" ht="13" thickBot="1">
      <c r="BJ38622" s="138"/>
      <c r="BK38622" s="138"/>
      <c r="BL38622" s="138"/>
      <c r="BM38622" s="138"/>
    </row>
    <row r="38623" spans="62:65" ht="13" thickBot="1">
      <c r="BJ38623" s="138"/>
      <c r="BK38623" s="138"/>
      <c r="BL38623" s="138"/>
      <c r="BM38623" s="138"/>
    </row>
    <row r="38624" spans="62:65" ht="13" thickBot="1">
      <c r="BJ38624" s="138"/>
      <c r="BK38624" s="138"/>
      <c r="BL38624" s="138"/>
      <c r="BM38624" s="138"/>
    </row>
    <row r="38625" spans="62:65" ht="13" thickBot="1">
      <c r="BJ38625" s="138"/>
      <c r="BK38625" s="138"/>
      <c r="BL38625" s="138"/>
      <c r="BM38625" s="138"/>
    </row>
    <row r="38626" spans="62:65" ht="13" thickBot="1">
      <c r="BJ38626" s="138"/>
      <c r="BK38626" s="138"/>
      <c r="BL38626" s="138"/>
      <c r="BM38626" s="138"/>
    </row>
    <row r="38627" spans="62:65" ht="13" thickBot="1">
      <c r="BJ38627" s="138"/>
      <c r="BK38627" s="138"/>
      <c r="BL38627" s="138"/>
      <c r="BM38627" s="138"/>
    </row>
    <row r="38628" spans="62:65" ht="13" thickBot="1">
      <c r="BJ38628" s="138"/>
      <c r="BK38628" s="138"/>
      <c r="BL38628" s="138"/>
      <c r="BM38628" s="138"/>
    </row>
    <row r="38629" spans="62:65" ht="13" thickBot="1">
      <c r="BJ38629" s="138"/>
      <c r="BK38629" s="138"/>
      <c r="BL38629" s="138"/>
      <c r="BM38629" s="138"/>
    </row>
    <row r="38630" spans="62:65" ht="13" thickBot="1">
      <c r="BJ38630" s="138"/>
      <c r="BK38630" s="138"/>
      <c r="BL38630" s="138"/>
      <c r="BM38630" s="138"/>
    </row>
    <row r="38631" spans="62:65" ht="13" thickBot="1">
      <c r="BJ38631" s="138"/>
      <c r="BK38631" s="138"/>
      <c r="BL38631" s="138"/>
      <c r="BM38631" s="138"/>
    </row>
    <row r="38632" spans="62:65" ht="13" thickBot="1">
      <c r="BJ38632" s="138"/>
      <c r="BK38632" s="138"/>
      <c r="BL38632" s="138"/>
      <c r="BM38632" s="138"/>
    </row>
    <row r="38633" spans="62:65" ht="13" thickBot="1">
      <c r="BJ38633" s="138"/>
      <c r="BK38633" s="138"/>
      <c r="BL38633" s="138"/>
      <c r="BM38633" s="138"/>
    </row>
    <row r="38634" spans="62:65" ht="13" thickBot="1">
      <c r="BJ38634" s="138"/>
      <c r="BK38634" s="138"/>
      <c r="BL38634" s="138"/>
      <c r="BM38634" s="138"/>
    </row>
    <row r="38635" spans="62:65" ht="13" thickBot="1">
      <c r="BJ38635" s="138"/>
      <c r="BK38635" s="138"/>
      <c r="BL38635" s="138"/>
      <c r="BM38635" s="138"/>
    </row>
    <row r="38636" spans="62:65" ht="13" thickBot="1">
      <c r="BJ38636" s="138"/>
      <c r="BK38636" s="138"/>
      <c r="BL38636" s="138"/>
      <c r="BM38636" s="138"/>
    </row>
    <row r="38637" spans="62:65" ht="13" thickBot="1">
      <c r="BJ38637" s="138"/>
      <c r="BK38637" s="138"/>
      <c r="BL38637" s="138"/>
      <c r="BM38637" s="138"/>
    </row>
    <row r="38638" spans="62:65" ht="13" thickBot="1">
      <c r="BJ38638" s="138"/>
      <c r="BK38638" s="138"/>
      <c r="BL38638" s="138"/>
      <c r="BM38638" s="138"/>
    </row>
    <row r="38639" spans="62:65" ht="13" thickBot="1">
      <c r="BJ38639" s="138"/>
      <c r="BK38639" s="138"/>
      <c r="BL38639" s="138"/>
      <c r="BM38639" s="138"/>
    </row>
    <row r="38640" spans="62:65" ht="13" thickBot="1">
      <c r="BJ38640" s="138"/>
      <c r="BK38640" s="138"/>
      <c r="BL38640" s="138"/>
      <c r="BM38640" s="138"/>
    </row>
    <row r="38641" spans="62:65" ht="13" thickBot="1">
      <c r="BJ38641" s="138"/>
      <c r="BK38641" s="138"/>
      <c r="BL38641" s="138"/>
      <c r="BM38641" s="138"/>
    </row>
    <row r="38642" spans="62:65" ht="13" thickBot="1">
      <c r="BJ38642" s="138"/>
      <c r="BK38642" s="138"/>
      <c r="BL38642" s="138"/>
      <c r="BM38642" s="138"/>
    </row>
    <row r="38643" spans="62:65" ht="13" thickBot="1">
      <c r="BJ38643" s="138"/>
      <c r="BK38643" s="138"/>
      <c r="BL38643" s="138"/>
      <c r="BM38643" s="138"/>
    </row>
    <row r="38644" spans="62:65" ht="13" thickBot="1">
      <c r="BJ38644" s="138"/>
      <c r="BK38644" s="138"/>
      <c r="BL38644" s="138"/>
      <c r="BM38644" s="138"/>
    </row>
    <row r="38645" spans="62:65" ht="13" thickBot="1">
      <c r="BJ38645" s="138"/>
      <c r="BK38645" s="138"/>
      <c r="BL38645" s="138"/>
      <c r="BM38645" s="138"/>
    </row>
    <row r="38646" spans="62:65" ht="13" thickBot="1">
      <c r="BJ38646" s="138"/>
      <c r="BK38646" s="138"/>
      <c r="BL38646" s="138"/>
      <c r="BM38646" s="138"/>
    </row>
    <row r="38647" spans="62:65" ht="13" thickBot="1">
      <c r="BJ38647" s="138"/>
      <c r="BK38647" s="138"/>
      <c r="BL38647" s="138"/>
      <c r="BM38647" s="138"/>
    </row>
    <row r="38648" spans="62:65" ht="13" thickBot="1">
      <c r="BJ38648" s="138"/>
      <c r="BK38648" s="138"/>
      <c r="BL38648" s="138"/>
      <c r="BM38648" s="138"/>
    </row>
    <row r="38649" spans="62:65" ht="13" thickBot="1">
      <c r="BJ38649" s="138"/>
      <c r="BK38649" s="138"/>
      <c r="BL38649" s="138"/>
      <c r="BM38649" s="138"/>
    </row>
    <row r="38650" spans="62:65" ht="13" thickBot="1">
      <c r="BJ38650" s="138"/>
      <c r="BK38650" s="138"/>
      <c r="BL38650" s="138"/>
      <c r="BM38650" s="138"/>
    </row>
    <row r="38651" spans="62:65" ht="13" thickBot="1">
      <c r="BJ38651" s="138"/>
      <c r="BK38651" s="138"/>
      <c r="BL38651" s="138"/>
      <c r="BM38651" s="138"/>
    </row>
    <row r="38652" spans="62:65" ht="13" thickBot="1">
      <c r="BJ38652" s="138"/>
      <c r="BK38652" s="138"/>
      <c r="BL38652" s="138"/>
      <c r="BM38652" s="138"/>
    </row>
    <row r="38653" spans="62:65" ht="13" thickBot="1">
      <c r="BJ38653" s="138"/>
      <c r="BK38653" s="138"/>
      <c r="BL38653" s="138"/>
      <c r="BM38653" s="138"/>
    </row>
    <row r="38654" spans="62:65" ht="13" thickBot="1">
      <c r="BJ38654" s="138"/>
      <c r="BK38654" s="138"/>
      <c r="BL38654" s="138"/>
      <c r="BM38654" s="138"/>
    </row>
    <row r="38655" spans="62:65" ht="13" thickBot="1">
      <c r="BJ38655" s="138"/>
      <c r="BK38655" s="138"/>
      <c r="BL38655" s="138"/>
      <c r="BM38655" s="138"/>
    </row>
    <row r="38656" spans="62:65" ht="13" thickBot="1">
      <c r="BJ38656" s="138"/>
      <c r="BK38656" s="138"/>
      <c r="BL38656" s="138"/>
      <c r="BM38656" s="138"/>
    </row>
    <row r="38657" spans="62:65" ht="13" thickBot="1">
      <c r="BJ38657" s="138"/>
      <c r="BK38657" s="138"/>
      <c r="BL38657" s="138"/>
      <c r="BM38657" s="138"/>
    </row>
    <row r="38658" spans="62:65" ht="13" thickBot="1">
      <c r="BJ38658" s="138"/>
      <c r="BK38658" s="138"/>
      <c r="BL38658" s="138"/>
      <c r="BM38658" s="138"/>
    </row>
    <row r="38659" spans="62:65" ht="13" thickBot="1">
      <c r="BJ38659" s="138"/>
      <c r="BK38659" s="138"/>
      <c r="BL38659" s="138"/>
      <c r="BM38659" s="138"/>
    </row>
    <row r="38660" spans="62:65" ht="13" thickBot="1">
      <c r="BJ38660" s="138"/>
      <c r="BK38660" s="138"/>
      <c r="BL38660" s="138"/>
      <c r="BM38660" s="138"/>
    </row>
    <row r="38661" spans="62:65" ht="13" thickBot="1">
      <c r="BJ38661" s="138"/>
      <c r="BK38661" s="138"/>
      <c r="BL38661" s="138"/>
      <c r="BM38661" s="138"/>
    </row>
    <row r="38662" spans="62:65" ht="13" thickBot="1">
      <c r="BJ38662" s="138"/>
      <c r="BK38662" s="138"/>
      <c r="BL38662" s="138"/>
      <c r="BM38662" s="138"/>
    </row>
    <row r="38663" spans="62:65" ht="13" thickBot="1">
      <c r="BJ38663" s="138"/>
      <c r="BK38663" s="138"/>
      <c r="BL38663" s="138"/>
      <c r="BM38663" s="138"/>
    </row>
    <row r="38664" spans="62:65" ht="13" thickBot="1">
      <c r="BJ38664" s="138"/>
      <c r="BK38664" s="138"/>
      <c r="BL38664" s="138"/>
      <c r="BM38664" s="138"/>
    </row>
    <row r="38665" spans="62:65" ht="13" thickBot="1">
      <c r="BJ38665" s="138"/>
      <c r="BK38665" s="138"/>
      <c r="BL38665" s="138"/>
      <c r="BM38665" s="138"/>
    </row>
    <row r="38666" spans="62:65" ht="13" thickBot="1">
      <c r="BJ38666" s="138"/>
      <c r="BK38666" s="138"/>
      <c r="BL38666" s="138"/>
      <c r="BM38666" s="138"/>
    </row>
    <row r="38667" spans="62:65" ht="13" thickBot="1">
      <c r="BJ38667" s="138"/>
      <c r="BK38667" s="138"/>
      <c r="BL38667" s="138"/>
      <c r="BM38667" s="138"/>
    </row>
    <row r="38668" spans="62:65" ht="13" thickBot="1">
      <c r="BJ38668" s="138"/>
      <c r="BK38668" s="138"/>
      <c r="BL38668" s="138"/>
      <c r="BM38668" s="138"/>
    </row>
    <row r="38669" spans="62:65" ht="13" thickBot="1">
      <c r="BJ38669" s="138"/>
      <c r="BK38669" s="138"/>
      <c r="BL38669" s="138"/>
      <c r="BM38669" s="138"/>
    </row>
    <row r="38670" spans="62:65" ht="13" thickBot="1">
      <c r="BJ38670" s="138"/>
      <c r="BK38670" s="138"/>
      <c r="BL38670" s="138"/>
      <c r="BM38670" s="138"/>
    </row>
    <row r="38671" spans="62:65" ht="13" thickBot="1">
      <c r="BJ38671" s="138"/>
      <c r="BK38671" s="138"/>
      <c r="BL38671" s="138"/>
      <c r="BM38671" s="138"/>
    </row>
    <row r="38672" spans="62:65" ht="13" thickBot="1">
      <c r="BJ38672" s="138"/>
      <c r="BK38672" s="138"/>
      <c r="BL38672" s="138"/>
      <c r="BM38672" s="138"/>
    </row>
    <row r="38673" spans="62:65" ht="13" thickBot="1">
      <c r="BJ38673" s="138"/>
      <c r="BK38673" s="138"/>
      <c r="BL38673" s="138"/>
      <c r="BM38673" s="138"/>
    </row>
    <row r="38674" spans="62:65" ht="13" thickBot="1">
      <c r="BJ38674" s="138"/>
      <c r="BK38674" s="138"/>
      <c r="BL38674" s="138"/>
      <c r="BM38674" s="138"/>
    </row>
    <row r="38675" spans="62:65" ht="13" thickBot="1">
      <c r="BJ38675" s="138"/>
      <c r="BK38675" s="138"/>
      <c r="BL38675" s="138"/>
      <c r="BM38675" s="138"/>
    </row>
    <row r="38676" spans="62:65" ht="13" thickBot="1">
      <c r="BJ38676" s="138"/>
      <c r="BK38676" s="138"/>
      <c r="BL38676" s="138"/>
      <c r="BM38676" s="138"/>
    </row>
    <row r="38677" spans="62:65" ht="13" thickBot="1">
      <c r="BJ38677" s="138"/>
      <c r="BK38677" s="138"/>
      <c r="BL38677" s="138"/>
      <c r="BM38677" s="138"/>
    </row>
    <row r="38678" spans="62:65" ht="13" thickBot="1">
      <c r="BJ38678" s="138"/>
      <c r="BK38678" s="138"/>
      <c r="BL38678" s="138"/>
      <c r="BM38678" s="138"/>
    </row>
    <row r="38679" spans="62:65" ht="13" thickBot="1">
      <c r="BJ38679" s="138"/>
      <c r="BK38679" s="138"/>
      <c r="BL38679" s="138"/>
      <c r="BM38679" s="138"/>
    </row>
    <row r="38680" spans="62:65" ht="13" thickBot="1">
      <c r="BJ38680" s="138"/>
      <c r="BK38680" s="138"/>
      <c r="BL38680" s="138"/>
      <c r="BM38680" s="138"/>
    </row>
    <row r="38681" spans="62:65" ht="13" thickBot="1">
      <c r="BJ38681" s="138"/>
      <c r="BK38681" s="138"/>
      <c r="BL38681" s="138"/>
      <c r="BM38681" s="138"/>
    </row>
    <row r="38682" spans="62:65" ht="13" thickBot="1">
      <c r="BJ38682" s="138"/>
      <c r="BK38682" s="138"/>
      <c r="BL38682" s="138"/>
      <c r="BM38682" s="138"/>
    </row>
    <row r="38683" spans="62:65" ht="13" thickBot="1">
      <c r="BJ38683" s="138"/>
      <c r="BK38683" s="138"/>
      <c r="BL38683" s="138"/>
      <c r="BM38683" s="138"/>
    </row>
    <row r="38684" spans="62:65" ht="13" thickBot="1">
      <c r="BJ38684" s="138"/>
      <c r="BK38684" s="138"/>
      <c r="BL38684" s="138"/>
      <c r="BM38684" s="138"/>
    </row>
    <row r="38685" spans="62:65" ht="13" thickBot="1">
      <c r="BJ38685" s="138"/>
      <c r="BK38685" s="138"/>
      <c r="BL38685" s="138"/>
      <c r="BM38685" s="138"/>
    </row>
    <row r="38686" spans="62:65" ht="13" thickBot="1">
      <c r="BJ38686" s="138"/>
      <c r="BK38686" s="138"/>
      <c r="BL38686" s="138"/>
      <c r="BM38686" s="138"/>
    </row>
    <row r="38687" spans="62:65" ht="13" thickBot="1">
      <c r="BJ38687" s="138"/>
      <c r="BK38687" s="138"/>
      <c r="BL38687" s="138"/>
      <c r="BM38687" s="138"/>
    </row>
    <row r="38688" spans="62:65" ht="13" thickBot="1">
      <c r="BJ38688" s="138"/>
      <c r="BK38688" s="138"/>
      <c r="BL38688" s="138"/>
      <c r="BM38688" s="138"/>
    </row>
    <row r="38689" spans="62:65" ht="13" thickBot="1">
      <c r="BJ38689" s="138"/>
      <c r="BK38689" s="138"/>
      <c r="BL38689" s="138"/>
      <c r="BM38689" s="138"/>
    </row>
    <row r="38690" spans="62:65" ht="13" thickBot="1">
      <c r="BJ38690" s="138"/>
      <c r="BK38690" s="138"/>
      <c r="BL38690" s="138"/>
      <c r="BM38690" s="138"/>
    </row>
    <row r="38691" spans="62:65" ht="13" thickBot="1">
      <c r="BJ38691" s="138"/>
      <c r="BK38691" s="138"/>
      <c r="BL38691" s="138"/>
      <c r="BM38691" s="138"/>
    </row>
    <row r="38692" spans="62:65" ht="13" thickBot="1">
      <c r="BJ38692" s="138"/>
      <c r="BK38692" s="138"/>
      <c r="BL38692" s="138"/>
      <c r="BM38692" s="138"/>
    </row>
    <row r="38693" spans="62:65" ht="13" thickBot="1">
      <c r="BJ38693" s="138"/>
      <c r="BK38693" s="138"/>
      <c r="BL38693" s="138"/>
      <c r="BM38693" s="138"/>
    </row>
    <row r="38694" spans="62:65" ht="13" thickBot="1">
      <c r="BJ38694" s="138"/>
      <c r="BK38694" s="138"/>
      <c r="BL38694" s="138"/>
      <c r="BM38694" s="138"/>
    </row>
    <row r="38695" spans="62:65" ht="13" thickBot="1">
      <c r="BJ38695" s="138"/>
      <c r="BK38695" s="138"/>
      <c r="BL38695" s="138"/>
      <c r="BM38695" s="138"/>
    </row>
    <row r="38696" spans="62:65" ht="13" thickBot="1">
      <c r="BJ38696" s="138"/>
      <c r="BK38696" s="138"/>
      <c r="BL38696" s="138"/>
      <c r="BM38696" s="138"/>
    </row>
    <row r="38697" spans="62:65" ht="13" thickBot="1">
      <c r="BJ38697" s="138"/>
      <c r="BK38697" s="138"/>
      <c r="BL38697" s="138"/>
      <c r="BM38697" s="138"/>
    </row>
    <row r="38698" spans="62:65" ht="13" thickBot="1">
      <c r="BJ38698" s="138"/>
      <c r="BK38698" s="138"/>
      <c r="BL38698" s="138"/>
      <c r="BM38698" s="138"/>
    </row>
    <row r="38699" spans="62:65" ht="13" thickBot="1">
      <c r="BJ38699" s="138"/>
      <c r="BK38699" s="138"/>
      <c r="BL38699" s="138"/>
      <c r="BM38699" s="138"/>
    </row>
    <row r="38700" spans="62:65" ht="13" thickBot="1">
      <c r="BJ38700" s="138"/>
      <c r="BK38700" s="138"/>
      <c r="BL38700" s="138"/>
      <c r="BM38700" s="138"/>
    </row>
    <row r="38701" spans="62:65" ht="13" thickBot="1">
      <c r="BJ38701" s="138"/>
      <c r="BK38701" s="138"/>
      <c r="BL38701" s="138"/>
      <c r="BM38701" s="138"/>
    </row>
    <row r="38702" spans="62:65" ht="13" thickBot="1">
      <c r="BJ38702" s="138"/>
      <c r="BK38702" s="138"/>
      <c r="BL38702" s="138"/>
      <c r="BM38702" s="138"/>
    </row>
    <row r="38703" spans="62:65" ht="13" thickBot="1">
      <c r="BJ38703" s="138"/>
      <c r="BK38703" s="138"/>
      <c r="BL38703" s="138"/>
      <c r="BM38703" s="138"/>
    </row>
    <row r="38704" spans="62:65" ht="13" thickBot="1">
      <c r="BJ38704" s="138"/>
      <c r="BK38704" s="138"/>
      <c r="BL38704" s="138"/>
      <c r="BM38704" s="138"/>
    </row>
    <row r="38705" spans="62:65" ht="13" thickBot="1">
      <c r="BJ38705" s="138"/>
      <c r="BK38705" s="138"/>
      <c r="BL38705" s="138"/>
      <c r="BM38705" s="138"/>
    </row>
    <row r="38706" spans="62:65" ht="13" thickBot="1">
      <c r="BJ38706" s="138"/>
      <c r="BK38706" s="138"/>
      <c r="BL38706" s="138"/>
      <c r="BM38706" s="138"/>
    </row>
    <row r="38707" spans="62:65" ht="13" thickBot="1">
      <c r="BJ38707" s="138"/>
      <c r="BK38707" s="138"/>
      <c r="BL38707" s="138"/>
      <c r="BM38707" s="138"/>
    </row>
    <row r="38708" spans="62:65" ht="13" thickBot="1">
      <c r="BJ38708" s="138"/>
      <c r="BK38708" s="138"/>
      <c r="BL38708" s="138"/>
      <c r="BM38708" s="138"/>
    </row>
    <row r="38709" spans="62:65" ht="13" thickBot="1">
      <c r="BJ38709" s="138"/>
      <c r="BK38709" s="138"/>
      <c r="BL38709" s="138"/>
      <c r="BM38709" s="138"/>
    </row>
    <row r="38710" spans="62:65" ht="13" thickBot="1">
      <c r="BJ38710" s="138"/>
      <c r="BK38710" s="138"/>
      <c r="BL38710" s="138"/>
      <c r="BM38710" s="138"/>
    </row>
    <row r="38711" spans="62:65" ht="13" thickBot="1">
      <c r="BJ38711" s="138"/>
      <c r="BK38711" s="138"/>
      <c r="BL38711" s="138"/>
      <c r="BM38711" s="138"/>
    </row>
    <row r="38712" spans="62:65" ht="13" thickBot="1">
      <c r="BJ38712" s="138"/>
      <c r="BK38712" s="138"/>
      <c r="BL38712" s="138"/>
      <c r="BM38712" s="138"/>
    </row>
    <row r="38713" spans="62:65" ht="13" thickBot="1">
      <c r="BJ38713" s="138"/>
      <c r="BK38713" s="138"/>
      <c r="BL38713" s="138"/>
      <c r="BM38713" s="138"/>
    </row>
    <row r="38714" spans="62:65" ht="13" thickBot="1">
      <c r="BJ38714" s="138"/>
      <c r="BK38714" s="138"/>
      <c r="BL38714" s="138"/>
      <c r="BM38714" s="138"/>
    </row>
    <row r="38715" spans="62:65" ht="13" thickBot="1">
      <c r="BJ38715" s="138"/>
      <c r="BK38715" s="138"/>
      <c r="BL38715" s="138"/>
      <c r="BM38715" s="138"/>
    </row>
    <row r="38716" spans="62:65" ht="13" thickBot="1">
      <c r="BJ38716" s="138"/>
      <c r="BK38716" s="138"/>
      <c r="BL38716" s="138"/>
      <c r="BM38716" s="138"/>
    </row>
    <row r="38717" spans="62:65" ht="13" thickBot="1">
      <c r="BJ38717" s="138"/>
      <c r="BK38717" s="138"/>
      <c r="BL38717" s="138"/>
      <c r="BM38717" s="138"/>
    </row>
    <row r="38718" spans="62:65" ht="13" thickBot="1">
      <c r="BJ38718" s="138"/>
      <c r="BK38718" s="138"/>
      <c r="BL38718" s="138"/>
      <c r="BM38718" s="138"/>
    </row>
    <row r="38719" spans="62:65" ht="13" thickBot="1">
      <c r="BJ38719" s="138"/>
      <c r="BK38719" s="138"/>
      <c r="BL38719" s="138"/>
      <c r="BM38719" s="138"/>
    </row>
    <row r="38720" spans="62:65" ht="13" thickBot="1">
      <c r="BJ38720" s="138"/>
      <c r="BK38720" s="138"/>
      <c r="BL38720" s="138"/>
      <c r="BM38720" s="138"/>
    </row>
    <row r="38721" spans="62:65" ht="13" thickBot="1">
      <c r="BJ38721" s="138"/>
      <c r="BK38721" s="138"/>
      <c r="BL38721" s="138"/>
      <c r="BM38721" s="138"/>
    </row>
    <row r="38722" spans="62:65" ht="13" thickBot="1">
      <c r="BJ38722" s="138"/>
      <c r="BK38722" s="138"/>
      <c r="BL38722" s="138"/>
      <c r="BM38722" s="138"/>
    </row>
    <row r="38723" spans="62:65" ht="13" thickBot="1">
      <c r="BJ38723" s="138"/>
      <c r="BK38723" s="138"/>
      <c r="BL38723" s="138"/>
      <c r="BM38723" s="138"/>
    </row>
    <row r="38724" spans="62:65" ht="13" thickBot="1">
      <c r="BJ38724" s="138"/>
      <c r="BK38724" s="138"/>
      <c r="BL38724" s="138"/>
      <c r="BM38724" s="138"/>
    </row>
    <row r="38725" spans="62:65" ht="13" thickBot="1">
      <c r="BJ38725" s="138"/>
      <c r="BK38725" s="138"/>
      <c r="BL38725" s="138"/>
      <c r="BM38725" s="138"/>
    </row>
    <row r="38726" spans="62:65" ht="13" thickBot="1">
      <c r="BJ38726" s="138"/>
      <c r="BK38726" s="138"/>
      <c r="BL38726" s="138"/>
      <c r="BM38726" s="138"/>
    </row>
    <row r="38727" spans="62:65" ht="13" thickBot="1">
      <c r="BJ38727" s="138"/>
      <c r="BK38727" s="138"/>
      <c r="BL38727" s="138"/>
      <c r="BM38727" s="138"/>
    </row>
    <row r="38728" spans="62:65" ht="13" thickBot="1">
      <c r="BJ38728" s="138"/>
      <c r="BK38728" s="138"/>
      <c r="BL38728" s="138"/>
      <c r="BM38728" s="138"/>
    </row>
    <row r="38729" spans="62:65" ht="13" thickBot="1">
      <c r="BJ38729" s="138"/>
      <c r="BK38729" s="138"/>
      <c r="BL38729" s="138"/>
      <c r="BM38729" s="138"/>
    </row>
    <row r="38730" spans="62:65" ht="13" thickBot="1">
      <c r="BJ38730" s="138"/>
      <c r="BK38730" s="138"/>
      <c r="BL38730" s="138"/>
      <c r="BM38730" s="138"/>
    </row>
    <row r="38731" spans="62:65" ht="13" thickBot="1">
      <c r="BJ38731" s="138"/>
      <c r="BK38731" s="138"/>
      <c r="BL38731" s="138"/>
      <c r="BM38731" s="138"/>
    </row>
    <row r="38732" spans="62:65" ht="13" thickBot="1">
      <c r="BJ38732" s="138"/>
      <c r="BK38732" s="138"/>
      <c r="BL38732" s="138"/>
      <c r="BM38732" s="138"/>
    </row>
    <row r="38733" spans="62:65" ht="13" thickBot="1">
      <c r="BJ38733" s="138"/>
      <c r="BK38733" s="138"/>
      <c r="BL38733" s="138"/>
      <c r="BM38733" s="138"/>
    </row>
    <row r="38734" spans="62:65" ht="13" thickBot="1">
      <c r="BJ38734" s="138"/>
      <c r="BK38734" s="138"/>
      <c r="BL38734" s="138"/>
      <c r="BM38734" s="138"/>
    </row>
    <row r="38735" spans="62:65" ht="13" thickBot="1">
      <c r="BJ38735" s="138"/>
      <c r="BK38735" s="138"/>
      <c r="BL38735" s="138"/>
      <c r="BM38735" s="138"/>
    </row>
    <row r="38736" spans="62:65" ht="13" thickBot="1">
      <c r="BJ38736" s="138"/>
      <c r="BK38736" s="138"/>
      <c r="BL38736" s="138"/>
      <c r="BM38736" s="138"/>
    </row>
    <row r="38737" spans="62:65" ht="13" thickBot="1">
      <c r="BJ38737" s="138"/>
      <c r="BK38737" s="138"/>
      <c r="BL38737" s="138"/>
      <c r="BM38737" s="138"/>
    </row>
    <row r="38738" spans="62:65" ht="13" thickBot="1">
      <c r="BJ38738" s="138"/>
      <c r="BK38738" s="138"/>
      <c r="BL38738" s="138"/>
      <c r="BM38738" s="138"/>
    </row>
    <row r="38739" spans="62:65" ht="13" thickBot="1">
      <c r="BJ38739" s="138"/>
      <c r="BK38739" s="138"/>
      <c r="BL38739" s="138"/>
      <c r="BM38739" s="138"/>
    </row>
    <row r="38740" spans="62:65" ht="13" thickBot="1">
      <c r="BJ38740" s="138"/>
      <c r="BK38740" s="138"/>
      <c r="BL38740" s="138"/>
      <c r="BM38740" s="138"/>
    </row>
    <row r="38741" spans="62:65" ht="13" thickBot="1">
      <c r="BJ38741" s="138"/>
      <c r="BK38741" s="138"/>
      <c r="BL38741" s="138"/>
      <c r="BM38741" s="138"/>
    </row>
    <row r="38742" spans="62:65" ht="13" thickBot="1">
      <c r="BJ38742" s="138"/>
      <c r="BK38742" s="138"/>
      <c r="BL38742" s="138"/>
      <c r="BM38742" s="138"/>
    </row>
    <row r="38743" spans="62:65" ht="13" thickBot="1">
      <c r="BJ38743" s="138"/>
      <c r="BK38743" s="138"/>
      <c r="BL38743" s="138"/>
      <c r="BM38743" s="138"/>
    </row>
    <row r="38744" spans="62:65" ht="13" thickBot="1">
      <c r="BJ38744" s="138"/>
      <c r="BK38744" s="138"/>
      <c r="BL38744" s="138"/>
      <c r="BM38744" s="138"/>
    </row>
    <row r="38745" spans="62:65" ht="13" thickBot="1">
      <c r="BJ38745" s="138"/>
      <c r="BK38745" s="138"/>
      <c r="BL38745" s="138"/>
      <c r="BM38745" s="138"/>
    </row>
    <row r="38746" spans="62:65" ht="13" thickBot="1">
      <c r="BJ38746" s="138"/>
      <c r="BK38746" s="138"/>
      <c r="BL38746" s="138"/>
      <c r="BM38746" s="138"/>
    </row>
    <row r="38747" spans="62:65" ht="13" thickBot="1">
      <c r="BJ38747" s="138"/>
      <c r="BK38747" s="138"/>
      <c r="BL38747" s="138"/>
      <c r="BM38747" s="138"/>
    </row>
    <row r="38748" spans="62:65" ht="13" thickBot="1">
      <c r="BJ38748" s="138"/>
      <c r="BK38748" s="138"/>
      <c r="BL38748" s="138"/>
      <c r="BM38748" s="138"/>
    </row>
    <row r="38749" spans="62:65" ht="13" thickBot="1">
      <c r="BJ38749" s="138"/>
      <c r="BK38749" s="138"/>
      <c r="BL38749" s="138"/>
      <c r="BM38749" s="138"/>
    </row>
    <row r="38750" spans="62:65" ht="13" thickBot="1">
      <c r="BJ38750" s="138"/>
      <c r="BK38750" s="138"/>
      <c r="BL38750" s="138"/>
      <c r="BM38750" s="138"/>
    </row>
    <row r="38751" spans="62:65" ht="13" thickBot="1">
      <c r="BJ38751" s="138"/>
      <c r="BK38751" s="138"/>
      <c r="BL38751" s="138"/>
      <c r="BM38751" s="138"/>
    </row>
    <row r="38752" spans="62:65" ht="13" thickBot="1">
      <c r="BJ38752" s="138"/>
      <c r="BK38752" s="138"/>
      <c r="BL38752" s="138"/>
      <c r="BM38752" s="138"/>
    </row>
    <row r="38753" spans="62:65" ht="13" thickBot="1">
      <c r="BJ38753" s="138"/>
      <c r="BK38753" s="138"/>
      <c r="BL38753" s="138"/>
      <c r="BM38753" s="138"/>
    </row>
    <row r="38754" spans="62:65" ht="13" thickBot="1">
      <c r="BJ38754" s="138"/>
      <c r="BK38754" s="138"/>
      <c r="BL38754" s="138"/>
      <c r="BM38754" s="138"/>
    </row>
    <row r="38755" spans="62:65" ht="13" thickBot="1">
      <c r="BJ38755" s="138"/>
      <c r="BK38755" s="138"/>
      <c r="BL38755" s="138"/>
      <c r="BM38755" s="138"/>
    </row>
    <row r="38756" spans="62:65" ht="13" thickBot="1">
      <c r="BJ38756" s="138"/>
      <c r="BK38756" s="138"/>
      <c r="BL38756" s="138"/>
      <c r="BM38756" s="138"/>
    </row>
    <row r="38757" spans="62:65" ht="13" thickBot="1">
      <c r="BJ38757" s="138"/>
      <c r="BK38757" s="138"/>
      <c r="BL38757" s="138"/>
      <c r="BM38757" s="138"/>
    </row>
    <row r="38758" spans="62:65" ht="13" thickBot="1">
      <c r="BJ38758" s="138"/>
      <c r="BK38758" s="138"/>
      <c r="BL38758" s="138"/>
      <c r="BM38758" s="138"/>
    </row>
    <row r="38759" spans="62:65" ht="13" thickBot="1">
      <c r="BJ38759" s="138"/>
      <c r="BK38759" s="138"/>
      <c r="BL38759" s="138"/>
      <c r="BM38759" s="138"/>
    </row>
    <row r="38760" spans="62:65" ht="13" thickBot="1">
      <c r="BJ38760" s="138"/>
      <c r="BK38760" s="138"/>
      <c r="BL38760" s="138"/>
      <c r="BM38760" s="138"/>
    </row>
    <row r="38761" spans="62:65" ht="13" thickBot="1">
      <c r="BJ38761" s="138"/>
      <c r="BK38761" s="138"/>
      <c r="BL38761" s="138"/>
      <c r="BM38761" s="138"/>
    </row>
    <row r="38762" spans="62:65" ht="13" thickBot="1">
      <c r="BJ38762" s="138"/>
      <c r="BK38762" s="138"/>
      <c r="BL38762" s="138"/>
      <c r="BM38762" s="138"/>
    </row>
    <row r="38763" spans="62:65" ht="13" thickBot="1">
      <c r="BJ38763" s="138"/>
      <c r="BK38763" s="138"/>
      <c r="BL38763" s="138"/>
      <c r="BM38763" s="138"/>
    </row>
    <row r="38764" spans="62:65" ht="13" thickBot="1">
      <c r="BJ38764" s="138"/>
      <c r="BK38764" s="138"/>
      <c r="BL38764" s="138"/>
      <c r="BM38764" s="138"/>
    </row>
    <row r="38765" spans="62:65" ht="13" thickBot="1">
      <c r="BJ38765" s="138"/>
      <c r="BK38765" s="138"/>
      <c r="BL38765" s="138"/>
      <c r="BM38765" s="138"/>
    </row>
    <row r="38766" spans="62:65" ht="13" thickBot="1">
      <c r="BJ38766" s="138"/>
      <c r="BK38766" s="138"/>
      <c r="BL38766" s="138"/>
      <c r="BM38766" s="138"/>
    </row>
    <row r="38767" spans="62:65" ht="13" thickBot="1">
      <c r="BJ38767" s="138"/>
      <c r="BK38767" s="138"/>
      <c r="BL38767" s="138"/>
      <c r="BM38767" s="138"/>
    </row>
    <row r="38768" spans="62:65" ht="13" thickBot="1">
      <c r="BJ38768" s="138"/>
      <c r="BK38768" s="138"/>
      <c r="BL38768" s="138"/>
      <c r="BM38768" s="138"/>
    </row>
    <row r="38769" spans="62:65" ht="13" thickBot="1">
      <c r="BJ38769" s="138"/>
      <c r="BK38769" s="138"/>
      <c r="BL38769" s="138"/>
      <c r="BM38769" s="138"/>
    </row>
    <row r="38770" spans="62:65" ht="13" thickBot="1">
      <c r="BJ38770" s="138"/>
      <c r="BK38770" s="138"/>
      <c r="BL38770" s="138"/>
      <c r="BM38770" s="138"/>
    </row>
    <row r="38771" spans="62:65" ht="13" thickBot="1">
      <c r="BJ38771" s="138"/>
      <c r="BK38771" s="138"/>
      <c r="BL38771" s="138"/>
      <c r="BM38771" s="138"/>
    </row>
    <row r="38772" spans="62:65" ht="13" thickBot="1">
      <c r="BJ38772" s="138"/>
      <c r="BK38772" s="138"/>
      <c r="BL38772" s="138"/>
      <c r="BM38772" s="138"/>
    </row>
    <row r="38773" spans="62:65" ht="13" thickBot="1">
      <c r="BJ38773" s="138"/>
      <c r="BK38773" s="138"/>
      <c r="BL38773" s="138"/>
      <c r="BM38773" s="138"/>
    </row>
    <row r="38774" spans="62:65" ht="13" thickBot="1">
      <c r="BJ38774" s="138"/>
      <c r="BK38774" s="138"/>
      <c r="BL38774" s="138"/>
      <c r="BM38774" s="138"/>
    </row>
    <row r="38775" spans="62:65" ht="13" thickBot="1">
      <c r="BJ38775" s="138"/>
      <c r="BK38775" s="138"/>
      <c r="BL38775" s="138"/>
      <c r="BM38775" s="138"/>
    </row>
    <row r="38776" spans="62:65" ht="13" thickBot="1">
      <c r="BJ38776" s="138"/>
      <c r="BK38776" s="138"/>
      <c r="BL38776" s="138"/>
      <c r="BM38776" s="138"/>
    </row>
    <row r="38777" spans="62:65" ht="13" thickBot="1">
      <c r="BJ38777" s="138"/>
      <c r="BK38777" s="138"/>
      <c r="BL38777" s="138"/>
      <c r="BM38777" s="138"/>
    </row>
    <row r="38778" spans="62:65" ht="13" thickBot="1">
      <c r="BJ38778" s="138"/>
      <c r="BK38778" s="138"/>
      <c r="BL38778" s="138"/>
      <c r="BM38778" s="138"/>
    </row>
    <row r="38779" spans="62:65" ht="13" thickBot="1">
      <c r="BJ38779" s="138"/>
      <c r="BK38779" s="138"/>
      <c r="BL38779" s="138"/>
      <c r="BM38779" s="138"/>
    </row>
    <row r="38780" spans="62:65" ht="13" thickBot="1">
      <c r="BJ38780" s="138"/>
      <c r="BK38780" s="138"/>
      <c r="BL38780" s="138"/>
      <c r="BM38780" s="138"/>
    </row>
    <row r="38781" spans="62:65" ht="13" thickBot="1">
      <c r="BJ38781" s="138"/>
      <c r="BK38781" s="138"/>
      <c r="BL38781" s="138"/>
      <c r="BM38781" s="138"/>
    </row>
    <row r="38782" spans="62:65" ht="13" thickBot="1">
      <c r="BJ38782" s="138"/>
      <c r="BK38782" s="138"/>
      <c r="BL38782" s="138"/>
      <c r="BM38782" s="138"/>
    </row>
    <row r="38783" spans="62:65" ht="13" thickBot="1">
      <c r="BJ38783" s="138"/>
      <c r="BK38783" s="138"/>
      <c r="BL38783" s="138"/>
      <c r="BM38783" s="138"/>
    </row>
    <row r="38784" spans="62:65" ht="13" thickBot="1">
      <c r="BJ38784" s="138"/>
      <c r="BK38784" s="138"/>
      <c r="BL38784" s="138"/>
      <c r="BM38784" s="138"/>
    </row>
    <row r="38785" spans="62:65" ht="13" thickBot="1">
      <c r="BJ38785" s="138"/>
      <c r="BK38785" s="138"/>
      <c r="BL38785" s="138"/>
      <c r="BM38785" s="138"/>
    </row>
    <row r="38786" spans="62:65" ht="13" thickBot="1">
      <c r="BJ38786" s="138"/>
      <c r="BK38786" s="138"/>
      <c r="BL38786" s="138"/>
      <c r="BM38786" s="138"/>
    </row>
    <row r="38787" spans="62:65" ht="13" thickBot="1">
      <c r="BJ38787" s="138"/>
      <c r="BK38787" s="138"/>
      <c r="BL38787" s="138"/>
      <c r="BM38787" s="138"/>
    </row>
    <row r="38788" spans="62:65" ht="13" thickBot="1">
      <c r="BJ38788" s="138"/>
      <c r="BK38788" s="138"/>
      <c r="BL38788" s="138"/>
      <c r="BM38788" s="138"/>
    </row>
    <row r="38789" spans="62:65" ht="13" thickBot="1">
      <c r="BJ38789" s="138"/>
      <c r="BK38789" s="138"/>
      <c r="BL38789" s="138"/>
      <c r="BM38789" s="138"/>
    </row>
    <row r="38790" spans="62:65" ht="13" thickBot="1">
      <c r="BJ38790" s="138"/>
      <c r="BK38790" s="138"/>
      <c r="BL38790" s="138"/>
      <c r="BM38790" s="138"/>
    </row>
    <row r="38791" spans="62:65" ht="13" thickBot="1">
      <c r="BJ38791" s="138"/>
      <c r="BK38791" s="138"/>
      <c r="BL38791" s="138"/>
      <c r="BM38791" s="138"/>
    </row>
    <row r="38792" spans="62:65" ht="13" thickBot="1">
      <c r="BJ38792" s="138"/>
      <c r="BK38792" s="138"/>
      <c r="BL38792" s="138"/>
      <c r="BM38792" s="138"/>
    </row>
    <row r="38793" spans="62:65" ht="13" thickBot="1">
      <c r="BJ38793" s="138"/>
      <c r="BK38793" s="138"/>
      <c r="BL38793" s="138"/>
      <c r="BM38793" s="138"/>
    </row>
    <row r="38794" spans="62:65" ht="13" thickBot="1">
      <c r="BJ38794" s="138"/>
      <c r="BK38794" s="138"/>
      <c r="BL38794" s="138"/>
      <c r="BM38794" s="138"/>
    </row>
    <row r="38795" spans="62:65" ht="13" thickBot="1">
      <c r="BJ38795" s="138"/>
      <c r="BK38795" s="138"/>
      <c r="BL38795" s="138"/>
      <c r="BM38795" s="138"/>
    </row>
    <row r="38796" spans="62:65" ht="13" thickBot="1">
      <c r="BJ38796" s="138"/>
      <c r="BK38796" s="138"/>
      <c r="BL38796" s="138"/>
      <c r="BM38796" s="138"/>
    </row>
    <row r="38797" spans="62:65" ht="13" thickBot="1">
      <c r="BJ38797" s="138"/>
      <c r="BK38797" s="138"/>
      <c r="BL38797" s="138"/>
      <c r="BM38797" s="138"/>
    </row>
    <row r="38798" spans="62:65" ht="13" thickBot="1">
      <c r="BJ38798" s="138"/>
      <c r="BK38798" s="138"/>
      <c r="BL38798" s="138"/>
      <c r="BM38798" s="138"/>
    </row>
    <row r="38799" spans="62:65" ht="13" thickBot="1">
      <c r="BJ38799" s="138"/>
      <c r="BK38799" s="138"/>
      <c r="BL38799" s="138"/>
      <c r="BM38799" s="138"/>
    </row>
    <row r="38800" spans="62:65" ht="13" thickBot="1">
      <c r="BJ38800" s="138"/>
      <c r="BK38800" s="138"/>
      <c r="BL38800" s="138"/>
      <c r="BM38800" s="138"/>
    </row>
    <row r="38801" spans="62:65" ht="13" thickBot="1">
      <c r="BJ38801" s="138"/>
      <c r="BK38801" s="138"/>
      <c r="BL38801" s="138"/>
      <c r="BM38801" s="138"/>
    </row>
    <row r="38802" spans="62:65" ht="13" thickBot="1">
      <c r="BJ38802" s="138"/>
      <c r="BK38802" s="138"/>
      <c r="BL38802" s="138"/>
      <c r="BM38802" s="138"/>
    </row>
    <row r="38803" spans="62:65" ht="13" thickBot="1">
      <c r="BJ38803" s="138"/>
      <c r="BK38803" s="138"/>
      <c r="BL38803" s="138"/>
      <c r="BM38803" s="138"/>
    </row>
    <row r="38804" spans="62:65" ht="13" thickBot="1">
      <c r="BJ38804" s="138"/>
      <c r="BK38804" s="138"/>
      <c r="BL38804" s="138"/>
      <c r="BM38804" s="138"/>
    </row>
    <row r="38805" spans="62:65" ht="13" thickBot="1">
      <c r="BJ38805" s="138"/>
      <c r="BK38805" s="138"/>
      <c r="BL38805" s="138"/>
      <c r="BM38805" s="138"/>
    </row>
    <row r="38806" spans="62:65" ht="13" thickBot="1">
      <c r="BJ38806" s="138"/>
      <c r="BK38806" s="138"/>
      <c r="BL38806" s="138"/>
      <c r="BM38806" s="138"/>
    </row>
    <row r="38807" spans="62:65" ht="13" thickBot="1">
      <c r="BJ38807" s="138"/>
      <c r="BK38807" s="138"/>
      <c r="BL38807" s="138"/>
      <c r="BM38807" s="138"/>
    </row>
    <row r="38808" spans="62:65" ht="13" thickBot="1">
      <c r="BJ38808" s="138"/>
      <c r="BK38808" s="138"/>
      <c r="BL38808" s="138"/>
      <c r="BM38808" s="138"/>
    </row>
    <row r="38809" spans="62:65" ht="13" thickBot="1">
      <c r="BJ38809" s="138"/>
      <c r="BK38809" s="138"/>
      <c r="BL38809" s="138"/>
      <c r="BM38809" s="138"/>
    </row>
    <row r="38810" spans="62:65" ht="13" thickBot="1">
      <c r="BJ38810" s="138"/>
      <c r="BK38810" s="138"/>
      <c r="BL38810" s="138"/>
      <c r="BM38810" s="138"/>
    </row>
    <row r="38811" spans="62:65" ht="13" thickBot="1">
      <c r="BJ38811" s="138"/>
      <c r="BK38811" s="138"/>
      <c r="BL38811" s="138"/>
      <c r="BM38811" s="138"/>
    </row>
    <row r="38812" spans="62:65" ht="13" thickBot="1">
      <c r="BJ38812" s="138"/>
      <c r="BK38812" s="138"/>
      <c r="BL38812" s="138"/>
      <c r="BM38812" s="138"/>
    </row>
    <row r="38813" spans="62:65" ht="13" thickBot="1">
      <c r="BJ38813" s="138"/>
      <c r="BK38813" s="138"/>
      <c r="BL38813" s="138"/>
      <c r="BM38813" s="138"/>
    </row>
    <row r="38814" spans="62:65" ht="13" thickBot="1">
      <c r="BJ38814" s="138"/>
      <c r="BK38814" s="138"/>
      <c r="BL38814" s="138"/>
      <c r="BM38814" s="138"/>
    </row>
    <row r="38815" spans="62:65" ht="13" thickBot="1">
      <c r="BJ38815" s="138"/>
      <c r="BK38815" s="138"/>
      <c r="BL38815" s="138"/>
      <c r="BM38815" s="138"/>
    </row>
    <row r="38816" spans="62:65" ht="13" thickBot="1">
      <c r="BJ38816" s="138"/>
      <c r="BK38816" s="138"/>
      <c r="BL38816" s="138"/>
      <c r="BM38816" s="138"/>
    </row>
    <row r="38817" spans="62:65" ht="13" thickBot="1">
      <c r="BJ38817" s="138"/>
      <c r="BK38817" s="138"/>
      <c r="BL38817" s="138"/>
      <c r="BM38817" s="138"/>
    </row>
    <row r="38818" spans="62:65" ht="13" thickBot="1">
      <c r="BJ38818" s="138"/>
      <c r="BK38818" s="138"/>
      <c r="BL38818" s="138"/>
      <c r="BM38818" s="138"/>
    </row>
    <row r="38819" spans="62:65" ht="13" thickBot="1">
      <c r="BJ38819" s="138"/>
      <c r="BK38819" s="138"/>
      <c r="BL38819" s="138"/>
      <c r="BM38819" s="138"/>
    </row>
    <row r="38820" spans="62:65" ht="13" thickBot="1">
      <c r="BJ38820" s="138"/>
      <c r="BK38820" s="138"/>
      <c r="BL38820" s="138"/>
      <c r="BM38820" s="138"/>
    </row>
    <row r="38821" spans="62:65" ht="13" thickBot="1">
      <c r="BJ38821" s="138"/>
      <c r="BK38821" s="138"/>
      <c r="BL38821" s="138"/>
      <c r="BM38821" s="138"/>
    </row>
    <row r="38822" spans="62:65" ht="13" thickBot="1">
      <c r="BJ38822" s="138"/>
      <c r="BK38822" s="138"/>
      <c r="BL38822" s="138"/>
      <c r="BM38822" s="138"/>
    </row>
    <row r="38823" spans="62:65" ht="13" thickBot="1">
      <c r="BJ38823" s="138"/>
      <c r="BK38823" s="138"/>
      <c r="BL38823" s="138"/>
      <c r="BM38823" s="138"/>
    </row>
    <row r="38824" spans="62:65" ht="13" thickBot="1">
      <c r="BJ38824" s="138"/>
      <c r="BK38824" s="138"/>
      <c r="BL38824" s="138"/>
      <c r="BM38824" s="138"/>
    </row>
    <row r="38825" spans="62:65" ht="13" thickBot="1">
      <c r="BJ38825" s="138"/>
      <c r="BK38825" s="138"/>
      <c r="BL38825" s="138"/>
      <c r="BM38825" s="138"/>
    </row>
    <row r="38826" spans="62:65" ht="13" thickBot="1">
      <c r="BJ38826" s="138"/>
      <c r="BK38826" s="138"/>
      <c r="BL38826" s="138"/>
      <c r="BM38826" s="138"/>
    </row>
    <row r="38827" spans="62:65" ht="13" thickBot="1">
      <c r="BJ38827" s="138"/>
      <c r="BK38827" s="138"/>
      <c r="BL38827" s="138"/>
      <c r="BM38827" s="138"/>
    </row>
    <row r="38828" spans="62:65" ht="13" thickBot="1">
      <c r="BJ38828" s="138"/>
      <c r="BK38828" s="138"/>
      <c r="BL38828" s="138"/>
      <c r="BM38828" s="138"/>
    </row>
    <row r="38829" spans="62:65" ht="13" thickBot="1">
      <c r="BJ38829" s="138"/>
      <c r="BK38829" s="138"/>
      <c r="BL38829" s="138"/>
      <c r="BM38829" s="138"/>
    </row>
    <row r="38830" spans="62:65" ht="13" thickBot="1">
      <c r="BJ38830" s="138"/>
      <c r="BK38830" s="138"/>
      <c r="BL38830" s="138"/>
      <c r="BM38830" s="138"/>
    </row>
    <row r="38831" spans="62:65" ht="13" thickBot="1">
      <c r="BJ38831" s="138"/>
      <c r="BK38831" s="138"/>
      <c r="BL38831" s="138"/>
      <c r="BM38831" s="138"/>
    </row>
    <row r="38832" spans="62:65" ht="13" thickBot="1">
      <c r="BJ38832" s="138"/>
      <c r="BK38832" s="138"/>
      <c r="BL38832" s="138"/>
      <c r="BM38832" s="138"/>
    </row>
    <row r="38833" spans="62:65" ht="13" thickBot="1">
      <c r="BJ38833" s="138"/>
      <c r="BK38833" s="138"/>
      <c r="BL38833" s="138"/>
      <c r="BM38833" s="138"/>
    </row>
    <row r="38834" spans="62:65" ht="13" thickBot="1">
      <c r="BJ38834" s="138"/>
      <c r="BK38834" s="138"/>
      <c r="BL38834" s="138"/>
      <c r="BM38834" s="138"/>
    </row>
    <row r="38835" spans="62:65" ht="13" thickBot="1">
      <c r="BJ38835" s="138"/>
      <c r="BK38835" s="138"/>
      <c r="BL38835" s="138"/>
      <c r="BM38835" s="138"/>
    </row>
    <row r="38836" spans="62:65" ht="13" thickBot="1">
      <c r="BJ38836" s="138"/>
      <c r="BK38836" s="138"/>
      <c r="BL38836" s="138"/>
      <c r="BM38836" s="138"/>
    </row>
    <row r="38837" spans="62:65" ht="13" thickBot="1">
      <c r="BJ38837" s="138"/>
      <c r="BK38837" s="138"/>
      <c r="BL38837" s="138"/>
      <c r="BM38837" s="138"/>
    </row>
    <row r="38838" spans="62:65" ht="13" thickBot="1">
      <c r="BJ38838" s="138"/>
      <c r="BK38838" s="138"/>
      <c r="BL38838" s="138"/>
      <c r="BM38838" s="138"/>
    </row>
    <row r="38839" spans="62:65" ht="13" thickBot="1">
      <c r="BJ38839" s="138"/>
      <c r="BK38839" s="138"/>
      <c r="BL38839" s="138"/>
      <c r="BM38839" s="138"/>
    </row>
    <row r="38840" spans="62:65" ht="13" thickBot="1">
      <c r="BJ38840" s="138"/>
      <c r="BK38840" s="138"/>
      <c r="BL38840" s="138"/>
      <c r="BM38840" s="138"/>
    </row>
    <row r="38841" spans="62:65" ht="13" thickBot="1">
      <c r="BJ38841" s="138"/>
      <c r="BK38841" s="138"/>
      <c r="BL38841" s="138"/>
      <c r="BM38841" s="138"/>
    </row>
    <row r="38842" spans="62:65" ht="13" thickBot="1">
      <c r="BJ38842" s="138"/>
      <c r="BK38842" s="138"/>
      <c r="BL38842" s="138"/>
      <c r="BM38842" s="138"/>
    </row>
    <row r="38843" spans="62:65" ht="13" thickBot="1">
      <c r="BJ38843" s="138"/>
      <c r="BK38843" s="138"/>
      <c r="BL38843" s="138"/>
      <c r="BM38843" s="138"/>
    </row>
    <row r="38844" spans="62:65" ht="13" thickBot="1">
      <c r="BJ38844" s="138"/>
      <c r="BK38844" s="138"/>
      <c r="BL38844" s="138"/>
      <c r="BM38844" s="138"/>
    </row>
    <row r="38845" spans="62:65" ht="13" thickBot="1">
      <c r="BJ38845" s="138"/>
      <c r="BK38845" s="138"/>
      <c r="BL38845" s="138"/>
      <c r="BM38845" s="138"/>
    </row>
    <row r="38846" spans="62:65" ht="13" thickBot="1">
      <c r="BJ38846" s="138"/>
      <c r="BK38846" s="138"/>
      <c r="BL38846" s="138"/>
      <c r="BM38846" s="138"/>
    </row>
    <row r="38847" spans="62:65" ht="13" thickBot="1">
      <c r="BJ38847" s="138"/>
      <c r="BK38847" s="138"/>
      <c r="BL38847" s="138"/>
      <c r="BM38847" s="138"/>
    </row>
    <row r="38848" spans="62:65" ht="13" thickBot="1">
      <c r="BJ38848" s="138"/>
      <c r="BK38848" s="138"/>
      <c r="BL38848" s="138"/>
      <c r="BM38848" s="138"/>
    </row>
    <row r="38849" spans="62:65" ht="13" thickBot="1">
      <c r="BJ38849" s="138"/>
      <c r="BK38849" s="138"/>
      <c r="BL38849" s="138"/>
      <c r="BM38849" s="138"/>
    </row>
    <row r="38850" spans="62:65" ht="13" thickBot="1">
      <c r="BJ38850" s="138"/>
      <c r="BK38850" s="138"/>
      <c r="BL38850" s="138"/>
      <c r="BM38850" s="138"/>
    </row>
    <row r="38851" spans="62:65" ht="13" thickBot="1">
      <c r="BJ38851" s="138"/>
      <c r="BK38851" s="138"/>
      <c r="BL38851" s="138"/>
      <c r="BM38851" s="138"/>
    </row>
    <row r="38852" spans="62:65" ht="13" thickBot="1">
      <c r="BJ38852" s="138"/>
      <c r="BK38852" s="138"/>
      <c r="BL38852" s="138"/>
      <c r="BM38852" s="138"/>
    </row>
    <row r="38853" spans="62:65" ht="13" thickBot="1">
      <c r="BJ38853" s="138"/>
      <c r="BK38853" s="138"/>
      <c r="BL38853" s="138"/>
      <c r="BM38853" s="138"/>
    </row>
    <row r="38854" spans="62:65" ht="13" thickBot="1">
      <c r="BJ38854" s="138"/>
      <c r="BK38854" s="138"/>
      <c r="BL38854" s="138"/>
      <c r="BM38854" s="138"/>
    </row>
    <row r="38855" spans="62:65" ht="13" thickBot="1">
      <c r="BJ38855" s="138"/>
      <c r="BK38855" s="138"/>
      <c r="BL38855" s="138"/>
      <c r="BM38855" s="138"/>
    </row>
    <row r="38856" spans="62:65" ht="13" thickBot="1">
      <c r="BJ38856" s="138"/>
      <c r="BK38856" s="138"/>
      <c r="BL38856" s="138"/>
      <c r="BM38856" s="138"/>
    </row>
    <row r="38857" spans="62:65" ht="13" thickBot="1">
      <c r="BJ38857" s="138"/>
      <c r="BK38857" s="138"/>
      <c r="BL38857" s="138"/>
      <c r="BM38857" s="138"/>
    </row>
    <row r="38858" spans="62:65" ht="13" thickBot="1">
      <c r="BJ38858" s="138"/>
      <c r="BK38858" s="138"/>
      <c r="BL38858" s="138"/>
      <c r="BM38858" s="138"/>
    </row>
    <row r="38859" spans="62:65" ht="13" thickBot="1">
      <c r="BJ38859" s="138"/>
      <c r="BK38859" s="138"/>
      <c r="BL38859" s="138"/>
      <c r="BM38859" s="138"/>
    </row>
    <row r="38860" spans="62:65" ht="13" thickBot="1">
      <c r="BJ38860" s="138"/>
      <c r="BK38860" s="138"/>
      <c r="BL38860" s="138"/>
      <c r="BM38860" s="138"/>
    </row>
    <row r="38861" spans="62:65" ht="13" thickBot="1">
      <c r="BJ38861" s="138"/>
      <c r="BK38861" s="138"/>
      <c r="BL38861" s="138"/>
      <c r="BM38861" s="138"/>
    </row>
    <row r="38862" spans="62:65" ht="13" thickBot="1">
      <c r="BJ38862" s="138"/>
      <c r="BK38862" s="138"/>
      <c r="BL38862" s="138"/>
      <c r="BM38862" s="138"/>
    </row>
    <row r="38863" spans="62:65" ht="13" thickBot="1">
      <c r="BJ38863" s="138"/>
      <c r="BK38863" s="138"/>
      <c r="BL38863" s="138"/>
      <c r="BM38863" s="138"/>
    </row>
    <row r="38864" spans="62:65" ht="13" thickBot="1">
      <c r="BJ38864" s="138"/>
      <c r="BK38864" s="138"/>
      <c r="BL38864" s="138"/>
      <c r="BM38864" s="138"/>
    </row>
    <row r="38865" spans="62:65" ht="13" thickBot="1">
      <c r="BJ38865" s="138"/>
      <c r="BK38865" s="138"/>
      <c r="BL38865" s="138"/>
      <c r="BM38865" s="138"/>
    </row>
    <row r="38866" spans="62:65" ht="13" thickBot="1">
      <c r="BJ38866" s="138"/>
      <c r="BK38866" s="138"/>
      <c r="BL38866" s="138"/>
      <c r="BM38866" s="138"/>
    </row>
    <row r="38867" spans="62:65" ht="13" thickBot="1">
      <c r="BJ38867" s="138"/>
      <c r="BK38867" s="138"/>
      <c r="BL38867" s="138"/>
      <c r="BM38867" s="138"/>
    </row>
    <row r="38868" spans="62:65" ht="13" thickBot="1">
      <c r="BJ38868" s="138"/>
      <c r="BK38868" s="138"/>
      <c r="BL38868" s="138"/>
      <c r="BM38868" s="138"/>
    </row>
    <row r="38869" spans="62:65" ht="13" thickBot="1">
      <c r="BJ38869" s="138"/>
      <c r="BK38869" s="138"/>
      <c r="BL38869" s="138"/>
      <c r="BM38869" s="138"/>
    </row>
    <row r="38870" spans="62:65" ht="13" thickBot="1">
      <c r="BJ38870" s="138"/>
      <c r="BK38870" s="138"/>
      <c r="BL38870" s="138"/>
      <c r="BM38870" s="138"/>
    </row>
    <row r="38871" spans="62:65" ht="13" thickBot="1">
      <c r="BJ38871" s="138"/>
      <c r="BK38871" s="138"/>
      <c r="BL38871" s="138"/>
      <c r="BM38871" s="138"/>
    </row>
    <row r="38872" spans="62:65" ht="13" thickBot="1">
      <c r="BJ38872" s="138"/>
      <c r="BK38872" s="138"/>
      <c r="BL38872" s="138"/>
      <c r="BM38872" s="138"/>
    </row>
    <row r="38873" spans="62:65" ht="13" thickBot="1">
      <c r="BJ38873" s="138"/>
      <c r="BK38873" s="138"/>
      <c r="BL38873" s="138"/>
      <c r="BM38873" s="138"/>
    </row>
    <row r="38874" spans="62:65" ht="13" thickBot="1">
      <c r="BJ38874" s="138"/>
      <c r="BK38874" s="138"/>
      <c r="BL38874" s="138"/>
      <c r="BM38874" s="138"/>
    </row>
    <row r="38875" spans="62:65" ht="13" thickBot="1">
      <c r="BJ38875" s="138"/>
      <c r="BK38875" s="138"/>
      <c r="BL38875" s="138"/>
      <c r="BM38875" s="138"/>
    </row>
    <row r="38876" spans="62:65" ht="13" thickBot="1">
      <c r="BJ38876" s="138"/>
      <c r="BK38876" s="138"/>
      <c r="BL38876" s="138"/>
      <c r="BM38876" s="138"/>
    </row>
    <row r="38877" spans="62:65" ht="13" thickBot="1">
      <c r="BJ38877" s="138"/>
      <c r="BK38877" s="138"/>
      <c r="BL38877" s="138"/>
      <c r="BM38877" s="138"/>
    </row>
    <row r="38878" spans="62:65" ht="13" thickBot="1">
      <c r="BJ38878" s="138"/>
      <c r="BK38878" s="138"/>
      <c r="BL38878" s="138"/>
      <c r="BM38878" s="138"/>
    </row>
    <row r="38879" spans="62:65" ht="13" thickBot="1">
      <c r="BJ38879" s="138"/>
      <c r="BK38879" s="138"/>
      <c r="BL38879" s="138"/>
      <c r="BM38879" s="138"/>
    </row>
    <row r="38880" spans="62:65" ht="13" thickBot="1">
      <c r="BJ38880" s="138"/>
      <c r="BK38880" s="138"/>
      <c r="BL38880" s="138"/>
      <c r="BM38880" s="138"/>
    </row>
    <row r="38881" spans="62:65" ht="13" thickBot="1">
      <c r="BJ38881" s="138"/>
      <c r="BK38881" s="138"/>
      <c r="BL38881" s="138"/>
      <c r="BM38881" s="138"/>
    </row>
    <row r="38882" spans="62:65" ht="13" thickBot="1">
      <c r="BJ38882" s="138"/>
      <c r="BK38882" s="138"/>
      <c r="BL38882" s="138"/>
      <c r="BM38882" s="138"/>
    </row>
    <row r="38883" spans="62:65" ht="13" thickBot="1">
      <c r="BJ38883" s="138"/>
      <c r="BK38883" s="138"/>
      <c r="BL38883" s="138"/>
      <c r="BM38883" s="138"/>
    </row>
    <row r="38884" spans="62:65" ht="13" thickBot="1">
      <c r="BJ38884" s="138"/>
      <c r="BK38884" s="138"/>
      <c r="BL38884" s="138"/>
      <c r="BM38884" s="138"/>
    </row>
    <row r="38885" spans="62:65" ht="13" thickBot="1">
      <c r="BJ38885" s="138"/>
      <c r="BK38885" s="138"/>
      <c r="BL38885" s="138"/>
      <c r="BM38885" s="138"/>
    </row>
    <row r="38886" spans="62:65" ht="13" thickBot="1">
      <c r="BJ38886" s="138"/>
      <c r="BK38886" s="138"/>
      <c r="BL38886" s="138"/>
      <c r="BM38886" s="138"/>
    </row>
    <row r="38887" spans="62:65" ht="13" thickBot="1">
      <c r="BJ38887" s="138"/>
      <c r="BK38887" s="138"/>
      <c r="BL38887" s="138"/>
      <c r="BM38887" s="138"/>
    </row>
    <row r="38888" spans="62:65" ht="13" thickBot="1">
      <c r="BJ38888" s="138"/>
      <c r="BK38888" s="138"/>
      <c r="BL38888" s="138"/>
      <c r="BM38888" s="138"/>
    </row>
    <row r="38889" spans="62:65" ht="13" thickBot="1">
      <c r="BJ38889" s="138"/>
      <c r="BK38889" s="138"/>
      <c r="BL38889" s="138"/>
      <c r="BM38889" s="138"/>
    </row>
    <row r="38890" spans="62:65" ht="13" thickBot="1">
      <c r="BJ38890" s="138"/>
      <c r="BK38890" s="138"/>
      <c r="BL38890" s="138"/>
      <c r="BM38890" s="138"/>
    </row>
    <row r="38891" spans="62:65" ht="13" thickBot="1">
      <c r="BJ38891" s="138"/>
      <c r="BK38891" s="138"/>
      <c r="BL38891" s="138"/>
      <c r="BM38891" s="138"/>
    </row>
    <row r="38892" spans="62:65" ht="13" thickBot="1">
      <c r="BJ38892" s="138"/>
      <c r="BK38892" s="138"/>
      <c r="BL38892" s="138"/>
      <c r="BM38892" s="138"/>
    </row>
    <row r="38893" spans="62:65" ht="13" thickBot="1">
      <c r="BJ38893" s="138"/>
      <c r="BK38893" s="138"/>
      <c r="BL38893" s="138"/>
      <c r="BM38893" s="138"/>
    </row>
    <row r="38894" spans="62:65" ht="13" thickBot="1">
      <c r="BJ38894" s="138"/>
      <c r="BK38894" s="138"/>
      <c r="BL38894" s="138"/>
      <c r="BM38894" s="138"/>
    </row>
    <row r="38895" spans="62:65" ht="13" thickBot="1">
      <c r="BJ38895" s="138"/>
      <c r="BK38895" s="138"/>
      <c r="BL38895" s="138"/>
      <c r="BM38895" s="138"/>
    </row>
    <row r="38896" spans="62:65" ht="13" thickBot="1">
      <c r="BJ38896" s="138"/>
      <c r="BK38896" s="138"/>
      <c r="BL38896" s="138"/>
      <c r="BM38896" s="138"/>
    </row>
    <row r="38897" spans="62:65" ht="13" thickBot="1">
      <c r="BJ38897" s="138"/>
      <c r="BK38897" s="138"/>
      <c r="BL38897" s="138"/>
      <c r="BM38897" s="138"/>
    </row>
    <row r="38898" spans="62:65" ht="13" thickBot="1">
      <c r="BJ38898" s="138"/>
      <c r="BK38898" s="138"/>
      <c r="BL38898" s="138"/>
      <c r="BM38898" s="138"/>
    </row>
    <row r="38899" spans="62:65" ht="13" thickBot="1">
      <c r="BJ38899" s="138"/>
      <c r="BK38899" s="138"/>
      <c r="BL38899" s="138"/>
      <c r="BM38899" s="138"/>
    </row>
    <row r="38900" spans="62:65" ht="13" thickBot="1">
      <c r="BJ38900" s="138"/>
      <c r="BK38900" s="138"/>
      <c r="BL38900" s="138"/>
      <c r="BM38900" s="138"/>
    </row>
    <row r="38901" spans="62:65" ht="13" thickBot="1">
      <c r="BJ38901" s="138"/>
      <c r="BK38901" s="138"/>
      <c r="BL38901" s="138"/>
      <c r="BM38901" s="138"/>
    </row>
    <row r="38902" spans="62:65" ht="13" thickBot="1">
      <c r="BJ38902" s="138"/>
      <c r="BK38902" s="138"/>
      <c r="BL38902" s="138"/>
      <c r="BM38902" s="138"/>
    </row>
    <row r="38903" spans="62:65" ht="13" thickBot="1">
      <c r="BJ38903" s="138"/>
      <c r="BK38903" s="138"/>
      <c r="BL38903" s="138"/>
      <c r="BM38903" s="138"/>
    </row>
    <row r="38904" spans="62:65" ht="13" thickBot="1">
      <c r="BJ38904" s="138"/>
      <c r="BK38904" s="138"/>
      <c r="BL38904" s="138"/>
      <c r="BM38904" s="138"/>
    </row>
    <row r="38905" spans="62:65" ht="13" thickBot="1">
      <c r="BJ38905" s="138"/>
      <c r="BK38905" s="138"/>
      <c r="BL38905" s="138"/>
      <c r="BM38905" s="138"/>
    </row>
    <row r="38906" spans="62:65" ht="13" thickBot="1">
      <c r="BJ38906" s="138"/>
      <c r="BK38906" s="138"/>
      <c r="BL38906" s="138"/>
      <c r="BM38906" s="138"/>
    </row>
    <row r="38907" spans="62:65" ht="13" thickBot="1">
      <c r="BJ38907" s="138"/>
      <c r="BK38907" s="138"/>
      <c r="BL38907" s="138"/>
      <c r="BM38907" s="138"/>
    </row>
    <row r="38908" spans="62:65" ht="13" thickBot="1">
      <c r="BJ38908" s="138"/>
      <c r="BK38908" s="138"/>
      <c r="BL38908" s="138"/>
      <c r="BM38908" s="138"/>
    </row>
    <row r="38909" spans="62:65" ht="13" thickBot="1">
      <c r="BJ38909" s="138"/>
      <c r="BK38909" s="138"/>
      <c r="BL38909" s="138"/>
      <c r="BM38909" s="138"/>
    </row>
    <row r="38910" spans="62:65" ht="13" thickBot="1">
      <c r="BJ38910" s="138"/>
      <c r="BK38910" s="138"/>
      <c r="BL38910" s="138"/>
      <c r="BM38910" s="138"/>
    </row>
    <row r="38911" spans="62:65" ht="13" thickBot="1">
      <c r="BJ38911" s="138"/>
      <c r="BK38911" s="138"/>
      <c r="BL38911" s="138"/>
      <c r="BM38911" s="138"/>
    </row>
    <row r="38912" spans="62:65" ht="13" thickBot="1">
      <c r="BJ38912" s="138"/>
      <c r="BK38912" s="138"/>
      <c r="BL38912" s="138"/>
      <c r="BM38912" s="138"/>
    </row>
    <row r="38913" spans="62:65" ht="13" thickBot="1">
      <c r="BJ38913" s="138"/>
      <c r="BK38913" s="138"/>
      <c r="BL38913" s="138"/>
      <c r="BM38913" s="138"/>
    </row>
    <row r="38914" spans="62:65" ht="13" thickBot="1">
      <c r="BJ38914" s="138"/>
      <c r="BK38914" s="138"/>
      <c r="BL38914" s="138"/>
      <c r="BM38914" s="138"/>
    </row>
    <row r="38915" spans="62:65" ht="13" thickBot="1">
      <c r="BJ38915" s="138"/>
      <c r="BK38915" s="138"/>
      <c r="BL38915" s="138"/>
      <c r="BM38915" s="138"/>
    </row>
    <row r="38916" spans="62:65" ht="13" thickBot="1">
      <c r="BJ38916" s="138"/>
      <c r="BK38916" s="138"/>
      <c r="BL38916" s="138"/>
      <c r="BM38916" s="138"/>
    </row>
    <row r="38917" spans="62:65" ht="13" thickBot="1">
      <c r="BJ38917" s="138"/>
      <c r="BK38917" s="138"/>
      <c r="BL38917" s="138"/>
      <c r="BM38917" s="138"/>
    </row>
    <row r="38918" spans="62:65" ht="13" thickBot="1">
      <c r="BJ38918" s="138"/>
      <c r="BK38918" s="138"/>
      <c r="BL38918" s="138"/>
      <c r="BM38918" s="138"/>
    </row>
    <row r="38919" spans="62:65" ht="13" thickBot="1">
      <c r="BJ38919" s="138"/>
      <c r="BK38919" s="138"/>
      <c r="BL38919" s="138"/>
      <c r="BM38919" s="138"/>
    </row>
    <row r="38920" spans="62:65" ht="13" thickBot="1">
      <c r="BJ38920" s="138"/>
      <c r="BK38920" s="138"/>
      <c r="BL38920" s="138"/>
      <c r="BM38920" s="138"/>
    </row>
    <row r="38921" spans="62:65" ht="13" thickBot="1">
      <c r="BJ38921" s="138"/>
      <c r="BK38921" s="138"/>
      <c r="BL38921" s="138"/>
      <c r="BM38921" s="138"/>
    </row>
    <row r="38922" spans="62:65" ht="13" thickBot="1">
      <c r="BJ38922" s="138"/>
      <c r="BK38922" s="138"/>
      <c r="BL38922" s="138"/>
      <c r="BM38922" s="138"/>
    </row>
    <row r="38923" spans="62:65" ht="13" thickBot="1">
      <c r="BJ38923" s="138"/>
      <c r="BK38923" s="138"/>
      <c r="BL38923" s="138"/>
      <c r="BM38923" s="138"/>
    </row>
    <row r="38924" spans="62:65" ht="13" thickBot="1">
      <c r="BJ38924" s="138"/>
      <c r="BK38924" s="138"/>
      <c r="BL38924" s="138"/>
      <c r="BM38924" s="138"/>
    </row>
    <row r="38925" spans="62:65" ht="13" thickBot="1">
      <c r="BJ38925" s="138"/>
      <c r="BK38925" s="138"/>
      <c r="BL38925" s="138"/>
      <c r="BM38925" s="138"/>
    </row>
    <row r="38926" spans="62:65" ht="13" thickBot="1">
      <c r="BJ38926" s="138"/>
      <c r="BK38926" s="138"/>
      <c r="BL38926" s="138"/>
      <c r="BM38926" s="138"/>
    </row>
    <row r="38927" spans="62:65" ht="13" thickBot="1">
      <c r="BJ38927" s="138"/>
      <c r="BK38927" s="138"/>
      <c r="BL38927" s="138"/>
      <c r="BM38927" s="138"/>
    </row>
    <row r="38928" spans="62:65" ht="13" thickBot="1">
      <c r="BJ38928" s="138"/>
      <c r="BK38928" s="138"/>
      <c r="BL38928" s="138"/>
      <c r="BM38928" s="138"/>
    </row>
    <row r="38929" spans="62:65" ht="13" thickBot="1">
      <c r="BJ38929" s="138"/>
      <c r="BK38929" s="138"/>
      <c r="BL38929" s="138"/>
      <c r="BM38929" s="138"/>
    </row>
    <row r="38930" spans="62:65" ht="13" thickBot="1">
      <c r="BJ38930" s="138"/>
      <c r="BK38930" s="138"/>
      <c r="BL38930" s="138"/>
      <c r="BM38930" s="138"/>
    </row>
    <row r="38931" spans="62:65" ht="13" thickBot="1">
      <c r="BJ38931" s="138"/>
      <c r="BK38931" s="138"/>
      <c r="BL38931" s="138"/>
      <c r="BM38931" s="138"/>
    </row>
    <row r="38932" spans="62:65" ht="13" thickBot="1">
      <c r="BJ38932" s="138"/>
      <c r="BK38932" s="138"/>
      <c r="BL38932" s="138"/>
      <c r="BM38932" s="138"/>
    </row>
    <row r="38933" spans="62:65" ht="13" thickBot="1">
      <c r="BJ38933" s="138"/>
      <c r="BK38933" s="138"/>
      <c r="BL38933" s="138"/>
      <c r="BM38933" s="138"/>
    </row>
    <row r="38934" spans="62:65" ht="13" thickBot="1">
      <c r="BJ38934" s="138"/>
      <c r="BK38934" s="138"/>
      <c r="BL38934" s="138"/>
      <c r="BM38934" s="138"/>
    </row>
    <row r="38935" spans="62:65" ht="13" thickBot="1">
      <c r="BJ38935" s="138"/>
      <c r="BK38935" s="138"/>
      <c r="BL38935" s="138"/>
      <c r="BM38935" s="138"/>
    </row>
    <row r="38936" spans="62:65" ht="13" thickBot="1">
      <c r="BJ38936" s="138"/>
      <c r="BK38936" s="138"/>
      <c r="BL38936" s="138"/>
      <c r="BM38936" s="138"/>
    </row>
    <row r="38937" spans="62:65" ht="13" thickBot="1">
      <c r="BJ38937" s="138"/>
      <c r="BK38937" s="138"/>
      <c r="BL38937" s="138"/>
      <c r="BM38937" s="138"/>
    </row>
    <row r="38938" spans="62:65" ht="13" thickBot="1">
      <c r="BJ38938" s="138"/>
      <c r="BK38938" s="138"/>
      <c r="BL38938" s="138"/>
      <c r="BM38938" s="138"/>
    </row>
    <row r="38939" spans="62:65" ht="13" thickBot="1">
      <c r="BJ38939" s="138"/>
      <c r="BK38939" s="138"/>
      <c r="BL38939" s="138"/>
      <c r="BM38939" s="138"/>
    </row>
    <row r="38940" spans="62:65" ht="13" thickBot="1">
      <c r="BJ38940" s="138"/>
      <c r="BK38940" s="138"/>
      <c r="BL38940" s="138"/>
      <c r="BM38940" s="138"/>
    </row>
    <row r="38941" spans="62:65" ht="13" thickBot="1">
      <c r="BJ38941" s="138"/>
      <c r="BK38941" s="138"/>
      <c r="BL38941" s="138"/>
      <c r="BM38941" s="138"/>
    </row>
    <row r="38942" spans="62:65" ht="13" thickBot="1">
      <c r="BJ38942" s="138"/>
      <c r="BK38942" s="138"/>
      <c r="BL38942" s="138"/>
      <c r="BM38942" s="138"/>
    </row>
    <row r="38943" spans="62:65" ht="13" thickBot="1">
      <c r="BJ38943" s="138"/>
      <c r="BK38943" s="138"/>
      <c r="BL38943" s="138"/>
      <c r="BM38943" s="138"/>
    </row>
    <row r="38944" spans="62:65" ht="13" thickBot="1">
      <c r="BJ38944" s="138"/>
      <c r="BK38944" s="138"/>
      <c r="BL38944" s="138"/>
      <c r="BM38944" s="138"/>
    </row>
    <row r="38945" spans="62:65" ht="13" thickBot="1">
      <c r="BJ38945" s="138"/>
      <c r="BK38945" s="138"/>
      <c r="BL38945" s="138"/>
      <c r="BM38945" s="138"/>
    </row>
    <row r="38946" spans="62:65" ht="13" thickBot="1">
      <c r="BJ38946" s="138"/>
      <c r="BK38946" s="138"/>
      <c r="BL38946" s="138"/>
      <c r="BM38946" s="138"/>
    </row>
    <row r="38947" spans="62:65" ht="13" thickBot="1">
      <c r="BJ38947" s="138"/>
      <c r="BK38947" s="138"/>
      <c r="BL38947" s="138"/>
      <c r="BM38947" s="138"/>
    </row>
    <row r="38948" spans="62:65" ht="13" thickBot="1">
      <c r="BJ38948" s="138"/>
      <c r="BK38948" s="138"/>
      <c r="BL38948" s="138"/>
      <c r="BM38948" s="138"/>
    </row>
    <row r="38949" spans="62:65" ht="13" thickBot="1">
      <c r="BJ38949" s="138"/>
      <c r="BK38949" s="138"/>
      <c r="BL38949" s="138"/>
      <c r="BM38949" s="138"/>
    </row>
    <row r="38950" spans="62:65" ht="13" thickBot="1">
      <c r="BJ38950" s="138"/>
      <c r="BK38950" s="138"/>
      <c r="BL38950" s="138"/>
      <c r="BM38950" s="138"/>
    </row>
    <row r="38951" spans="62:65" ht="13" thickBot="1">
      <c r="BJ38951" s="138"/>
      <c r="BK38951" s="138"/>
      <c r="BL38951" s="138"/>
      <c r="BM38951" s="138"/>
    </row>
    <row r="38952" spans="62:65" ht="13" thickBot="1">
      <c r="BJ38952" s="138"/>
      <c r="BK38952" s="138"/>
      <c r="BL38952" s="138"/>
      <c r="BM38952" s="138"/>
    </row>
    <row r="38953" spans="62:65" ht="13" thickBot="1">
      <c r="BJ38953" s="138"/>
      <c r="BK38953" s="138"/>
      <c r="BL38953" s="138"/>
      <c r="BM38953" s="138"/>
    </row>
    <row r="38954" spans="62:65" ht="13" thickBot="1">
      <c r="BJ38954" s="138"/>
      <c r="BK38954" s="138"/>
      <c r="BL38954" s="138"/>
      <c r="BM38954" s="138"/>
    </row>
    <row r="38955" spans="62:65" ht="13" thickBot="1">
      <c r="BJ38955" s="138"/>
      <c r="BK38955" s="138"/>
      <c r="BL38955" s="138"/>
      <c r="BM38955" s="138"/>
    </row>
    <row r="38956" spans="62:65" ht="13" thickBot="1">
      <c r="BJ38956" s="138"/>
      <c r="BK38956" s="138"/>
      <c r="BL38956" s="138"/>
      <c r="BM38956" s="138"/>
    </row>
    <row r="38957" spans="62:65" ht="13" thickBot="1">
      <c r="BJ38957" s="138"/>
      <c r="BK38957" s="138"/>
      <c r="BL38957" s="138"/>
      <c r="BM38957" s="138"/>
    </row>
    <row r="38958" spans="62:65" ht="13" thickBot="1">
      <c r="BJ38958" s="138"/>
      <c r="BK38958" s="138"/>
      <c r="BL38958" s="138"/>
      <c r="BM38958" s="138"/>
    </row>
    <row r="38959" spans="62:65" ht="13" thickBot="1">
      <c r="BJ38959" s="138"/>
      <c r="BK38959" s="138"/>
      <c r="BL38959" s="138"/>
      <c r="BM38959" s="138"/>
    </row>
    <row r="38960" spans="62:65" ht="13" thickBot="1">
      <c r="BJ38960" s="138"/>
      <c r="BK38960" s="138"/>
      <c r="BL38960" s="138"/>
      <c r="BM38960" s="138"/>
    </row>
    <row r="38961" spans="62:65" ht="13" thickBot="1">
      <c r="BJ38961" s="138"/>
      <c r="BK38961" s="138"/>
      <c r="BL38961" s="138"/>
      <c r="BM38961" s="138"/>
    </row>
    <row r="38962" spans="62:65" ht="13" thickBot="1">
      <c r="BJ38962" s="138"/>
      <c r="BK38962" s="138"/>
      <c r="BL38962" s="138"/>
      <c r="BM38962" s="138"/>
    </row>
    <row r="38963" spans="62:65" ht="13" thickBot="1">
      <c r="BJ38963" s="138"/>
      <c r="BK38963" s="138"/>
      <c r="BL38963" s="138"/>
      <c r="BM38963" s="138"/>
    </row>
    <row r="38964" spans="62:65" ht="13" thickBot="1">
      <c r="BJ38964" s="138"/>
      <c r="BK38964" s="138"/>
      <c r="BL38964" s="138"/>
      <c r="BM38964" s="138"/>
    </row>
    <row r="38965" spans="62:65" ht="13" thickBot="1">
      <c r="BJ38965" s="138"/>
      <c r="BK38965" s="138"/>
      <c r="BL38965" s="138"/>
      <c r="BM38965" s="138"/>
    </row>
    <row r="38966" spans="62:65" ht="13" thickBot="1">
      <c r="BJ38966" s="138"/>
      <c r="BK38966" s="138"/>
      <c r="BL38966" s="138"/>
      <c r="BM38966" s="138"/>
    </row>
    <row r="38967" spans="62:65" ht="13" thickBot="1">
      <c r="BJ38967" s="138"/>
      <c r="BK38967" s="138"/>
      <c r="BL38967" s="138"/>
      <c r="BM38967" s="138"/>
    </row>
    <row r="38968" spans="62:65" ht="13" thickBot="1">
      <c r="BJ38968" s="138"/>
      <c r="BK38968" s="138"/>
      <c r="BL38968" s="138"/>
      <c r="BM38968" s="138"/>
    </row>
    <row r="38969" spans="62:65" ht="13" thickBot="1">
      <c r="BJ38969" s="138"/>
      <c r="BK38969" s="138"/>
      <c r="BL38969" s="138"/>
      <c r="BM38969" s="138"/>
    </row>
    <row r="38970" spans="62:65" ht="13" thickBot="1">
      <c r="BJ38970" s="138"/>
      <c r="BK38970" s="138"/>
      <c r="BL38970" s="138"/>
      <c r="BM38970" s="138"/>
    </row>
    <row r="38971" spans="62:65" ht="13" thickBot="1">
      <c r="BJ38971" s="138"/>
      <c r="BK38971" s="138"/>
      <c r="BL38971" s="138"/>
      <c r="BM38971" s="138"/>
    </row>
    <row r="38972" spans="62:65" ht="13" thickBot="1">
      <c r="BJ38972" s="138"/>
      <c r="BK38972" s="138"/>
      <c r="BL38972" s="138"/>
      <c r="BM38972" s="138"/>
    </row>
    <row r="38973" spans="62:65" ht="13" thickBot="1">
      <c r="BJ38973" s="138"/>
      <c r="BK38973" s="138"/>
      <c r="BL38973" s="138"/>
      <c r="BM38973" s="138"/>
    </row>
    <row r="38974" spans="62:65" ht="13" thickBot="1">
      <c r="BJ38974" s="138"/>
      <c r="BK38974" s="138"/>
      <c r="BL38974" s="138"/>
      <c r="BM38974" s="138"/>
    </row>
    <row r="38975" spans="62:65" ht="13" thickBot="1">
      <c r="BJ38975" s="138"/>
      <c r="BK38975" s="138"/>
      <c r="BL38975" s="138"/>
      <c r="BM38975" s="138"/>
    </row>
    <row r="38976" spans="62:65" ht="13" thickBot="1">
      <c r="BJ38976" s="138"/>
      <c r="BK38976" s="138"/>
      <c r="BL38976" s="138"/>
      <c r="BM38976" s="138"/>
    </row>
    <row r="38977" spans="62:65" ht="13" thickBot="1">
      <c r="BJ38977" s="138"/>
      <c r="BK38977" s="138"/>
      <c r="BL38977" s="138"/>
      <c r="BM38977" s="138"/>
    </row>
    <row r="38978" spans="62:65" ht="13" thickBot="1">
      <c r="BJ38978" s="138"/>
      <c r="BK38978" s="138"/>
      <c r="BL38978" s="138"/>
      <c r="BM38978" s="138"/>
    </row>
    <row r="38979" spans="62:65" ht="13" thickBot="1">
      <c r="BJ38979" s="138"/>
      <c r="BK38979" s="138"/>
      <c r="BL38979" s="138"/>
      <c r="BM38979" s="138"/>
    </row>
    <row r="38980" spans="62:65" ht="13" thickBot="1">
      <c r="BJ38980" s="138"/>
      <c r="BK38980" s="138"/>
      <c r="BL38980" s="138"/>
      <c r="BM38980" s="138"/>
    </row>
    <row r="38981" spans="62:65" ht="13" thickBot="1">
      <c r="BJ38981" s="138"/>
      <c r="BK38981" s="138"/>
      <c r="BL38981" s="138"/>
      <c r="BM38981" s="138"/>
    </row>
    <row r="38982" spans="62:65" ht="13" thickBot="1">
      <c r="BJ38982" s="138"/>
      <c r="BK38982" s="138"/>
      <c r="BL38982" s="138"/>
      <c r="BM38982" s="138"/>
    </row>
    <row r="38983" spans="62:65" ht="13" thickBot="1">
      <c r="BJ38983" s="138"/>
      <c r="BK38983" s="138"/>
      <c r="BL38983" s="138"/>
      <c r="BM38983" s="138"/>
    </row>
    <row r="38984" spans="62:65" ht="13" thickBot="1">
      <c r="BJ38984" s="138"/>
      <c r="BK38984" s="138"/>
      <c r="BL38984" s="138"/>
      <c r="BM38984" s="138"/>
    </row>
    <row r="38985" spans="62:65" ht="13" thickBot="1">
      <c r="BJ38985" s="138"/>
      <c r="BK38985" s="138"/>
      <c r="BL38985" s="138"/>
      <c r="BM38985" s="138"/>
    </row>
    <row r="38986" spans="62:65" ht="13" thickBot="1">
      <c r="BJ38986" s="138"/>
      <c r="BK38986" s="138"/>
      <c r="BL38986" s="138"/>
      <c r="BM38986" s="138"/>
    </row>
    <row r="38987" spans="62:65" ht="13" thickBot="1">
      <c r="BJ38987" s="138"/>
      <c r="BK38987" s="138"/>
      <c r="BL38987" s="138"/>
      <c r="BM38987" s="138"/>
    </row>
    <row r="38988" spans="62:65" ht="13" thickBot="1">
      <c r="BJ38988" s="138"/>
      <c r="BK38988" s="138"/>
      <c r="BL38988" s="138"/>
      <c r="BM38988" s="138"/>
    </row>
    <row r="38989" spans="62:65" ht="13" thickBot="1">
      <c r="BJ38989" s="138"/>
      <c r="BK38989" s="138"/>
      <c r="BL38989" s="138"/>
      <c r="BM38989" s="138"/>
    </row>
    <row r="38990" spans="62:65" ht="13" thickBot="1">
      <c r="BJ38990" s="138"/>
      <c r="BK38990" s="138"/>
      <c r="BL38990" s="138"/>
      <c r="BM38990" s="138"/>
    </row>
    <row r="38991" spans="62:65" ht="13" thickBot="1">
      <c r="BJ38991" s="138"/>
      <c r="BK38991" s="138"/>
      <c r="BL38991" s="138"/>
      <c r="BM38991" s="138"/>
    </row>
    <row r="38992" spans="62:65" ht="13" thickBot="1">
      <c r="BJ38992" s="138"/>
      <c r="BK38992" s="138"/>
      <c r="BL38992" s="138"/>
      <c r="BM38992" s="138"/>
    </row>
    <row r="38993" spans="62:65" ht="13" thickBot="1">
      <c r="BJ38993" s="138"/>
      <c r="BK38993" s="138"/>
      <c r="BL38993" s="138"/>
      <c r="BM38993" s="138"/>
    </row>
    <row r="38994" spans="62:65" ht="13" thickBot="1">
      <c r="BJ38994" s="138"/>
      <c r="BK38994" s="138"/>
      <c r="BL38994" s="138"/>
      <c r="BM38994" s="138"/>
    </row>
    <row r="38995" spans="62:65" ht="13" thickBot="1">
      <c r="BJ38995" s="138"/>
      <c r="BK38995" s="138"/>
      <c r="BL38995" s="138"/>
      <c r="BM38995" s="138"/>
    </row>
    <row r="38996" spans="62:65" ht="13" thickBot="1">
      <c r="BJ38996" s="138"/>
      <c r="BK38996" s="138"/>
      <c r="BL38996" s="138"/>
      <c r="BM38996" s="138"/>
    </row>
    <row r="38997" spans="62:65" ht="13" thickBot="1">
      <c r="BJ38997" s="138"/>
      <c r="BK38997" s="138"/>
      <c r="BL38997" s="138"/>
      <c r="BM38997" s="138"/>
    </row>
    <row r="38998" spans="62:65" ht="13" thickBot="1">
      <c r="BJ38998" s="138"/>
      <c r="BK38998" s="138"/>
      <c r="BL38998" s="138"/>
      <c r="BM38998" s="138"/>
    </row>
    <row r="38999" spans="62:65" ht="13" thickBot="1">
      <c r="BJ38999" s="138"/>
      <c r="BK38999" s="138"/>
      <c r="BL38999" s="138"/>
      <c r="BM38999" s="138"/>
    </row>
    <row r="39000" spans="62:65" ht="13" thickBot="1">
      <c r="BJ39000" s="138"/>
      <c r="BK39000" s="138"/>
      <c r="BL39000" s="138"/>
      <c r="BM39000" s="138"/>
    </row>
    <row r="39001" spans="62:65" ht="13" thickBot="1">
      <c r="BJ39001" s="138"/>
      <c r="BK39001" s="138"/>
      <c r="BL39001" s="138"/>
      <c r="BM39001" s="138"/>
    </row>
    <row r="39002" spans="62:65" ht="13" thickBot="1">
      <c r="BJ39002" s="138"/>
      <c r="BK39002" s="138"/>
      <c r="BL39002" s="138"/>
      <c r="BM39002" s="138"/>
    </row>
    <row r="39003" spans="62:65" ht="13" thickBot="1">
      <c r="BJ39003" s="138"/>
      <c r="BK39003" s="138"/>
      <c r="BL39003" s="138"/>
      <c r="BM39003" s="138"/>
    </row>
    <row r="39004" spans="62:65" ht="13" thickBot="1">
      <c r="BJ39004" s="138"/>
      <c r="BK39004" s="138"/>
      <c r="BL39004" s="138"/>
      <c r="BM39004" s="138"/>
    </row>
    <row r="39005" spans="62:65" ht="13" thickBot="1">
      <c r="BJ39005" s="138"/>
      <c r="BK39005" s="138"/>
      <c r="BL39005" s="138"/>
      <c r="BM39005" s="138"/>
    </row>
    <row r="39006" spans="62:65" ht="13" thickBot="1">
      <c r="BJ39006" s="138"/>
      <c r="BK39006" s="138"/>
      <c r="BL39006" s="138"/>
      <c r="BM39006" s="138"/>
    </row>
    <row r="39007" spans="62:65" ht="13" thickBot="1">
      <c r="BJ39007" s="138"/>
      <c r="BK39007" s="138"/>
      <c r="BL39007" s="138"/>
      <c r="BM39007" s="138"/>
    </row>
    <row r="39008" spans="62:65" ht="13" thickBot="1">
      <c r="BJ39008" s="138"/>
      <c r="BK39008" s="138"/>
      <c r="BL39008" s="138"/>
      <c r="BM39008" s="138"/>
    </row>
    <row r="39009" spans="62:65" ht="13" thickBot="1">
      <c r="BJ39009" s="138"/>
      <c r="BK39009" s="138"/>
      <c r="BL39009" s="138"/>
      <c r="BM39009" s="138"/>
    </row>
    <row r="39010" spans="62:65" ht="13" thickBot="1">
      <c r="BJ39010" s="138"/>
      <c r="BK39010" s="138"/>
      <c r="BL39010" s="138"/>
      <c r="BM39010" s="138"/>
    </row>
    <row r="39011" spans="62:65" ht="13" thickBot="1">
      <c r="BJ39011" s="138"/>
      <c r="BK39011" s="138"/>
      <c r="BL39011" s="138"/>
      <c r="BM39011" s="138"/>
    </row>
    <row r="39012" spans="62:65" ht="13" thickBot="1">
      <c r="BJ39012" s="138"/>
      <c r="BK39012" s="138"/>
      <c r="BL39012" s="138"/>
      <c r="BM39012" s="138"/>
    </row>
    <row r="39013" spans="62:65" ht="13" thickBot="1">
      <c r="BJ39013" s="138"/>
      <c r="BK39013" s="138"/>
      <c r="BL39013" s="138"/>
      <c r="BM39013" s="138"/>
    </row>
    <row r="39014" spans="62:65" ht="13" thickBot="1">
      <c r="BJ39014" s="138"/>
      <c r="BK39014" s="138"/>
      <c r="BL39014" s="138"/>
      <c r="BM39014" s="138"/>
    </row>
    <row r="39015" spans="62:65" ht="13" thickBot="1">
      <c r="BJ39015" s="138"/>
      <c r="BK39015" s="138"/>
      <c r="BL39015" s="138"/>
      <c r="BM39015" s="138"/>
    </row>
    <row r="39016" spans="62:65" ht="13" thickBot="1">
      <c r="BJ39016" s="138"/>
      <c r="BK39016" s="138"/>
      <c r="BL39016" s="138"/>
      <c r="BM39016" s="138"/>
    </row>
    <row r="39017" spans="62:65" ht="13" thickBot="1">
      <c r="BJ39017" s="138"/>
      <c r="BK39017" s="138"/>
      <c r="BL39017" s="138"/>
      <c r="BM39017" s="138"/>
    </row>
    <row r="39018" spans="62:65" ht="13" thickBot="1">
      <c r="BJ39018" s="138"/>
      <c r="BK39018" s="138"/>
      <c r="BL39018" s="138"/>
      <c r="BM39018" s="138"/>
    </row>
    <row r="39019" spans="62:65" ht="13" thickBot="1">
      <c r="BJ39019" s="138"/>
      <c r="BK39019" s="138"/>
      <c r="BL39019" s="138"/>
      <c r="BM39019" s="138"/>
    </row>
    <row r="39020" spans="62:65" ht="13" thickBot="1">
      <c r="BJ39020" s="138"/>
      <c r="BK39020" s="138"/>
      <c r="BL39020" s="138"/>
      <c r="BM39020" s="138"/>
    </row>
    <row r="39021" spans="62:65" ht="13" thickBot="1">
      <c r="BJ39021" s="138"/>
      <c r="BK39021" s="138"/>
      <c r="BL39021" s="138"/>
      <c r="BM39021" s="138"/>
    </row>
    <row r="39022" spans="62:65" ht="13" thickBot="1">
      <c r="BJ39022" s="138"/>
      <c r="BK39022" s="138"/>
      <c r="BL39022" s="138"/>
      <c r="BM39022" s="138"/>
    </row>
    <row r="39023" spans="62:65" ht="13" thickBot="1">
      <c r="BJ39023" s="138"/>
      <c r="BK39023" s="138"/>
      <c r="BL39023" s="138"/>
      <c r="BM39023" s="138"/>
    </row>
    <row r="39024" spans="62:65" ht="13" thickBot="1">
      <c r="BJ39024" s="138"/>
      <c r="BK39024" s="138"/>
      <c r="BL39024" s="138"/>
      <c r="BM39024" s="138"/>
    </row>
    <row r="39025" spans="62:65" ht="13" thickBot="1">
      <c r="BJ39025" s="138"/>
      <c r="BK39025" s="138"/>
      <c r="BL39025" s="138"/>
      <c r="BM39025" s="138"/>
    </row>
    <row r="39026" spans="62:65" ht="13" thickBot="1">
      <c r="BJ39026" s="138"/>
      <c r="BK39026" s="138"/>
      <c r="BL39026" s="138"/>
      <c r="BM39026" s="138"/>
    </row>
    <row r="39027" spans="62:65" ht="13" thickBot="1">
      <c r="BJ39027" s="138"/>
      <c r="BK39027" s="138"/>
      <c r="BL39027" s="138"/>
      <c r="BM39027" s="138"/>
    </row>
    <row r="39028" spans="62:65" ht="13" thickBot="1">
      <c r="BJ39028" s="138"/>
      <c r="BK39028" s="138"/>
      <c r="BL39028" s="138"/>
      <c r="BM39028" s="138"/>
    </row>
    <row r="39029" spans="62:65" ht="13" thickBot="1">
      <c r="BJ39029" s="138"/>
      <c r="BK39029" s="138"/>
      <c r="BL39029" s="138"/>
      <c r="BM39029" s="138"/>
    </row>
    <row r="39030" spans="62:65" ht="13" thickBot="1">
      <c r="BJ39030" s="138"/>
      <c r="BK39030" s="138"/>
      <c r="BL39030" s="138"/>
      <c r="BM39030" s="138"/>
    </row>
    <row r="39031" spans="62:65" ht="13" thickBot="1">
      <c r="BJ39031" s="138"/>
      <c r="BK39031" s="138"/>
      <c r="BL39031" s="138"/>
      <c r="BM39031" s="138"/>
    </row>
    <row r="39032" spans="62:65" ht="13" thickBot="1">
      <c r="BJ39032" s="138"/>
      <c r="BK39032" s="138"/>
      <c r="BL39032" s="138"/>
      <c r="BM39032" s="138"/>
    </row>
    <row r="39033" spans="62:65" ht="13" thickBot="1">
      <c r="BJ39033" s="138"/>
      <c r="BK39033" s="138"/>
      <c r="BL39033" s="138"/>
      <c r="BM39033" s="138"/>
    </row>
    <row r="39034" spans="62:65" ht="13" thickBot="1">
      <c r="BJ39034" s="138"/>
      <c r="BK39034" s="138"/>
      <c r="BL39034" s="138"/>
      <c r="BM39034" s="138"/>
    </row>
    <row r="39035" spans="62:65" ht="13" thickBot="1">
      <c r="BJ39035" s="138"/>
      <c r="BK39035" s="138"/>
      <c r="BL39035" s="138"/>
      <c r="BM39035" s="138"/>
    </row>
    <row r="39036" spans="62:65" ht="13" thickBot="1">
      <c r="BJ39036" s="138"/>
      <c r="BK39036" s="138"/>
      <c r="BL39036" s="138"/>
      <c r="BM39036" s="138"/>
    </row>
    <row r="39037" spans="62:65" ht="13" thickBot="1">
      <c r="BJ39037" s="138"/>
      <c r="BK39037" s="138"/>
      <c r="BL39037" s="138"/>
      <c r="BM39037" s="138"/>
    </row>
    <row r="39038" spans="62:65" ht="13" thickBot="1">
      <c r="BJ39038" s="138"/>
      <c r="BK39038" s="138"/>
      <c r="BL39038" s="138"/>
      <c r="BM39038" s="138"/>
    </row>
    <row r="39039" spans="62:65" ht="13" thickBot="1">
      <c r="BJ39039" s="138"/>
      <c r="BK39039" s="138"/>
      <c r="BL39039" s="138"/>
      <c r="BM39039" s="138"/>
    </row>
    <row r="39040" spans="62:65" ht="13" thickBot="1">
      <c r="BJ39040" s="138"/>
      <c r="BK39040" s="138"/>
      <c r="BL39040" s="138"/>
      <c r="BM39040" s="138"/>
    </row>
    <row r="39041" spans="62:65" ht="13" thickBot="1">
      <c r="BJ39041" s="138"/>
      <c r="BK39041" s="138"/>
      <c r="BL39041" s="138"/>
      <c r="BM39041" s="138"/>
    </row>
    <row r="39042" spans="62:65" ht="13" thickBot="1">
      <c r="BJ39042" s="138"/>
      <c r="BK39042" s="138"/>
      <c r="BL39042" s="138"/>
      <c r="BM39042" s="138"/>
    </row>
    <row r="39043" spans="62:65" ht="13" thickBot="1">
      <c r="BJ39043" s="138"/>
      <c r="BK39043" s="138"/>
      <c r="BL39043" s="138"/>
      <c r="BM39043" s="138"/>
    </row>
    <row r="39044" spans="62:65" ht="13" thickBot="1">
      <c r="BJ39044" s="138"/>
      <c r="BK39044" s="138"/>
      <c r="BL39044" s="138"/>
      <c r="BM39044" s="138"/>
    </row>
    <row r="39045" spans="62:65" ht="13" thickBot="1">
      <c r="BJ39045" s="138"/>
      <c r="BK39045" s="138"/>
      <c r="BL39045" s="138"/>
      <c r="BM39045" s="138"/>
    </row>
    <row r="39046" spans="62:65" ht="13" thickBot="1">
      <c r="BJ39046" s="138"/>
      <c r="BK39046" s="138"/>
      <c r="BL39046" s="138"/>
      <c r="BM39046" s="138"/>
    </row>
    <row r="39047" spans="62:65" ht="13" thickBot="1">
      <c r="BJ39047" s="138"/>
      <c r="BK39047" s="138"/>
      <c r="BL39047" s="138"/>
      <c r="BM39047" s="138"/>
    </row>
    <row r="39048" spans="62:65" ht="13" thickBot="1">
      <c r="BJ39048" s="138"/>
      <c r="BK39048" s="138"/>
      <c r="BL39048" s="138"/>
      <c r="BM39048" s="138"/>
    </row>
    <row r="39049" spans="62:65" ht="13" thickBot="1">
      <c r="BJ39049" s="138"/>
      <c r="BK39049" s="138"/>
      <c r="BL39049" s="138"/>
      <c r="BM39049" s="138"/>
    </row>
    <row r="39050" spans="62:65" ht="13" thickBot="1">
      <c r="BJ39050" s="138"/>
      <c r="BK39050" s="138"/>
      <c r="BL39050" s="138"/>
      <c r="BM39050" s="138"/>
    </row>
    <row r="39051" spans="62:65" ht="13" thickBot="1">
      <c r="BJ39051" s="138"/>
      <c r="BK39051" s="138"/>
      <c r="BL39051" s="138"/>
      <c r="BM39051" s="138"/>
    </row>
    <row r="39052" spans="62:65" ht="13" thickBot="1">
      <c r="BJ39052" s="138"/>
      <c r="BK39052" s="138"/>
      <c r="BL39052" s="138"/>
      <c r="BM39052" s="138"/>
    </row>
    <row r="39053" spans="62:65" ht="13" thickBot="1">
      <c r="BJ39053" s="138"/>
      <c r="BK39053" s="138"/>
      <c r="BL39053" s="138"/>
      <c r="BM39053" s="138"/>
    </row>
    <row r="39054" spans="62:65" ht="13" thickBot="1">
      <c r="BJ39054" s="138"/>
      <c r="BK39054" s="138"/>
      <c r="BL39054" s="138"/>
      <c r="BM39054" s="138"/>
    </row>
    <row r="39055" spans="62:65" ht="13" thickBot="1">
      <c r="BJ39055" s="138"/>
      <c r="BK39055" s="138"/>
      <c r="BL39055" s="138"/>
      <c r="BM39055" s="138"/>
    </row>
    <row r="39056" spans="62:65" ht="13" thickBot="1">
      <c r="BJ39056" s="138"/>
      <c r="BK39056" s="138"/>
      <c r="BL39056" s="138"/>
      <c r="BM39056" s="138"/>
    </row>
    <row r="39057" spans="62:65" ht="13" thickBot="1">
      <c r="BJ39057" s="138"/>
      <c r="BK39057" s="138"/>
      <c r="BL39057" s="138"/>
      <c r="BM39057" s="138"/>
    </row>
    <row r="39058" spans="62:65" ht="13" thickBot="1">
      <c r="BJ39058" s="138"/>
      <c r="BK39058" s="138"/>
      <c r="BL39058" s="138"/>
      <c r="BM39058" s="138"/>
    </row>
    <row r="39059" spans="62:65" ht="13" thickBot="1">
      <c r="BJ39059" s="138"/>
      <c r="BK39059" s="138"/>
      <c r="BL39059" s="138"/>
      <c r="BM39059" s="138"/>
    </row>
    <row r="39060" spans="62:65" ht="13" thickBot="1">
      <c r="BJ39060" s="138"/>
      <c r="BK39060" s="138"/>
      <c r="BL39060" s="138"/>
      <c r="BM39060" s="138"/>
    </row>
    <row r="39061" spans="62:65" ht="13" thickBot="1">
      <c r="BJ39061" s="138"/>
      <c r="BK39061" s="138"/>
      <c r="BL39061" s="138"/>
      <c r="BM39061" s="138"/>
    </row>
    <row r="39062" spans="62:65" ht="13" thickBot="1">
      <c r="BJ39062" s="138"/>
      <c r="BK39062" s="138"/>
      <c r="BL39062" s="138"/>
      <c r="BM39062" s="138"/>
    </row>
    <row r="39063" spans="62:65" ht="13" thickBot="1">
      <c r="BJ39063" s="138"/>
      <c r="BK39063" s="138"/>
      <c r="BL39063" s="138"/>
      <c r="BM39063" s="138"/>
    </row>
    <row r="39064" spans="62:65" ht="13" thickBot="1">
      <c r="BJ39064" s="138"/>
      <c r="BK39064" s="138"/>
      <c r="BL39064" s="138"/>
      <c r="BM39064" s="138"/>
    </row>
    <row r="39065" spans="62:65" ht="13" thickBot="1">
      <c r="BJ39065" s="138"/>
      <c r="BK39065" s="138"/>
      <c r="BL39065" s="138"/>
      <c r="BM39065" s="138"/>
    </row>
    <row r="39066" spans="62:65" ht="13" thickBot="1">
      <c r="BJ39066" s="138"/>
      <c r="BK39066" s="138"/>
      <c r="BL39066" s="138"/>
      <c r="BM39066" s="138"/>
    </row>
    <row r="39067" spans="62:65" ht="13" thickBot="1">
      <c r="BJ39067" s="138"/>
      <c r="BK39067" s="138"/>
      <c r="BL39067" s="138"/>
      <c r="BM39067" s="138"/>
    </row>
    <row r="39068" spans="62:65" ht="13" thickBot="1">
      <c r="BJ39068" s="138"/>
      <c r="BK39068" s="138"/>
      <c r="BL39068" s="138"/>
      <c r="BM39068" s="138"/>
    </row>
    <row r="39069" spans="62:65" ht="13" thickBot="1">
      <c r="BJ39069" s="138"/>
      <c r="BK39069" s="138"/>
      <c r="BL39069" s="138"/>
      <c r="BM39069" s="138"/>
    </row>
    <row r="39070" spans="62:65" ht="13" thickBot="1">
      <c r="BJ39070" s="138"/>
      <c r="BK39070" s="138"/>
      <c r="BL39070" s="138"/>
      <c r="BM39070" s="138"/>
    </row>
    <row r="39071" spans="62:65" ht="13" thickBot="1">
      <c r="BJ39071" s="138"/>
      <c r="BK39071" s="138"/>
      <c r="BL39071" s="138"/>
      <c r="BM39071" s="138"/>
    </row>
    <row r="39072" spans="62:65" ht="13" thickBot="1">
      <c r="BJ39072" s="138"/>
      <c r="BK39072" s="138"/>
      <c r="BL39072" s="138"/>
      <c r="BM39072" s="138"/>
    </row>
    <row r="39073" spans="62:65" ht="13" thickBot="1">
      <c r="BJ39073" s="138"/>
      <c r="BK39073" s="138"/>
      <c r="BL39073" s="138"/>
      <c r="BM39073" s="138"/>
    </row>
    <row r="39074" spans="62:65" ht="13" thickBot="1">
      <c r="BJ39074" s="138"/>
      <c r="BK39074" s="138"/>
      <c r="BL39074" s="138"/>
      <c r="BM39074" s="138"/>
    </row>
    <row r="39075" spans="62:65" ht="13" thickBot="1">
      <c r="BJ39075" s="138"/>
      <c r="BK39075" s="138"/>
      <c r="BL39075" s="138"/>
      <c r="BM39075" s="138"/>
    </row>
    <row r="39076" spans="62:65" ht="13" thickBot="1">
      <c r="BJ39076" s="138"/>
      <c r="BK39076" s="138"/>
      <c r="BL39076" s="138"/>
      <c r="BM39076" s="138"/>
    </row>
    <row r="39077" spans="62:65" ht="13" thickBot="1">
      <c r="BJ39077" s="138"/>
      <c r="BK39077" s="138"/>
      <c r="BL39077" s="138"/>
      <c r="BM39077" s="138"/>
    </row>
    <row r="39078" spans="62:65" ht="13" thickBot="1">
      <c r="BJ39078" s="138"/>
      <c r="BK39078" s="138"/>
      <c r="BL39078" s="138"/>
      <c r="BM39078" s="138"/>
    </row>
    <row r="39079" spans="62:65" ht="13" thickBot="1">
      <c r="BJ39079" s="138"/>
      <c r="BK39079" s="138"/>
      <c r="BL39079" s="138"/>
      <c r="BM39079" s="138"/>
    </row>
    <row r="39080" spans="62:65" ht="13" thickBot="1">
      <c r="BJ39080" s="138"/>
      <c r="BK39080" s="138"/>
      <c r="BL39080" s="138"/>
      <c r="BM39080" s="138"/>
    </row>
    <row r="39081" spans="62:65" ht="13" thickBot="1">
      <c r="BJ39081" s="138"/>
      <c r="BK39081" s="138"/>
      <c r="BL39081" s="138"/>
      <c r="BM39081" s="138"/>
    </row>
    <row r="39082" spans="62:65" ht="13" thickBot="1">
      <c r="BJ39082" s="138"/>
      <c r="BK39082" s="138"/>
      <c r="BL39082" s="138"/>
      <c r="BM39082" s="138"/>
    </row>
    <row r="39083" spans="62:65" ht="13" thickBot="1">
      <c r="BJ39083" s="138"/>
      <c r="BK39083" s="138"/>
      <c r="BL39083" s="138"/>
      <c r="BM39083" s="138"/>
    </row>
    <row r="39084" spans="62:65" ht="13" thickBot="1">
      <c r="BJ39084" s="138"/>
      <c r="BK39084" s="138"/>
      <c r="BL39084" s="138"/>
      <c r="BM39084" s="138"/>
    </row>
    <row r="39085" spans="62:65" ht="13" thickBot="1">
      <c r="BJ39085" s="138"/>
      <c r="BK39085" s="138"/>
      <c r="BL39085" s="138"/>
      <c r="BM39085" s="138"/>
    </row>
    <row r="39086" spans="62:65" ht="13" thickBot="1">
      <c r="BJ39086" s="138"/>
      <c r="BK39086" s="138"/>
      <c r="BL39086" s="138"/>
      <c r="BM39086" s="138"/>
    </row>
    <row r="39087" spans="62:65" ht="13" thickBot="1">
      <c r="BJ39087" s="138"/>
      <c r="BK39087" s="138"/>
      <c r="BL39087" s="138"/>
      <c r="BM39087" s="138"/>
    </row>
    <row r="39088" spans="62:65" ht="13" thickBot="1">
      <c r="BJ39088" s="138"/>
      <c r="BK39088" s="138"/>
      <c r="BL39088" s="138"/>
      <c r="BM39088" s="138"/>
    </row>
    <row r="39089" spans="62:65" ht="13" thickBot="1">
      <c r="BJ39089" s="138"/>
      <c r="BK39089" s="138"/>
      <c r="BL39089" s="138"/>
      <c r="BM39089" s="138"/>
    </row>
    <row r="39090" spans="62:65" ht="13" thickBot="1">
      <c r="BJ39090" s="138"/>
      <c r="BK39090" s="138"/>
      <c r="BL39090" s="138"/>
      <c r="BM39090" s="138"/>
    </row>
    <row r="39091" spans="62:65" ht="13" thickBot="1">
      <c r="BJ39091" s="138"/>
      <c r="BK39091" s="138"/>
      <c r="BL39091" s="138"/>
      <c r="BM39091" s="138"/>
    </row>
    <row r="39092" spans="62:65" ht="13" thickBot="1">
      <c r="BJ39092" s="138"/>
      <c r="BK39092" s="138"/>
      <c r="BL39092" s="138"/>
      <c r="BM39092" s="138"/>
    </row>
    <row r="39093" spans="62:65" ht="13" thickBot="1">
      <c r="BJ39093" s="138"/>
      <c r="BK39093" s="138"/>
      <c r="BL39093" s="138"/>
      <c r="BM39093" s="138"/>
    </row>
    <row r="39094" spans="62:65" ht="13" thickBot="1">
      <c r="BJ39094" s="138"/>
      <c r="BK39094" s="138"/>
      <c r="BL39094" s="138"/>
      <c r="BM39094" s="138"/>
    </row>
    <row r="39095" spans="62:65" ht="13" thickBot="1">
      <c r="BJ39095" s="138"/>
      <c r="BK39095" s="138"/>
      <c r="BL39095" s="138"/>
      <c r="BM39095" s="138"/>
    </row>
    <row r="39096" spans="62:65" ht="13" thickBot="1">
      <c r="BJ39096" s="138"/>
      <c r="BK39096" s="138"/>
      <c r="BL39096" s="138"/>
      <c r="BM39096" s="138"/>
    </row>
    <row r="39097" spans="62:65" ht="13" thickBot="1">
      <c r="BJ39097" s="138"/>
      <c r="BK39097" s="138"/>
      <c r="BL39097" s="138"/>
      <c r="BM39097" s="138"/>
    </row>
    <row r="39098" spans="62:65" ht="13" thickBot="1">
      <c r="BJ39098" s="138"/>
      <c r="BK39098" s="138"/>
      <c r="BL39098" s="138"/>
      <c r="BM39098" s="138"/>
    </row>
    <row r="39099" spans="62:65" ht="13" thickBot="1">
      <c r="BJ39099" s="138"/>
      <c r="BK39099" s="138"/>
      <c r="BL39099" s="138"/>
      <c r="BM39099" s="138"/>
    </row>
    <row r="39100" spans="62:65" ht="13" thickBot="1">
      <c r="BJ39100" s="138"/>
      <c r="BK39100" s="138"/>
      <c r="BL39100" s="138"/>
      <c r="BM39100" s="138"/>
    </row>
    <row r="39101" spans="62:65" ht="13" thickBot="1">
      <c r="BJ39101" s="138"/>
      <c r="BK39101" s="138"/>
      <c r="BL39101" s="138"/>
      <c r="BM39101" s="138"/>
    </row>
    <row r="39102" spans="62:65" ht="13" thickBot="1">
      <c r="BJ39102" s="138"/>
      <c r="BK39102" s="138"/>
      <c r="BL39102" s="138"/>
      <c r="BM39102" s="138"/>
    </row>
    <row r="39103" spans="62:65" ht="13" thickBot="1">
      <c r="BJ39103" s="138"/>
      <c r="BK39103" s="138"/>
      <c r="BL39103" s="138"/>
      <c r="BM39103" s="138"/>
    </row>
    <row r="39104" spans="62:65" ht="13" thickBot="1">
      <c r="BJ39104" s="138"/>
      <c r="BK39104" s="138"/>
      <c r="BL39104" s="138"/>
      <c r="BM39104" s="138"/>
    </row>
    <row r="39105" spans="62:65" ht="13" thickBot="1">
      <c r="BJ39105" s="138"/>
      <c r="BK39105" s="138"/>
      <c r="BL39105" s="138"/>
      <c r="BM39105" s="138"/>
    </row>
    <row r="39106" spans="62:65" ht="13" thickBot="1">
      <c r="BJ39106" s="138"/>
      <c r="BK39106" s="138"/>
      <c r="BL39106" s="138"/>
      <c r="BM39106" s="138"/>
    </row>
    <row r="39107" spans="62:65" ht="13" thickBot="1">
      <c r="BJ39107" s="138"/>
      <c r="BK39107" s="138"/>
      <c r="BL39107" s="138"/>
      <c r="BM39107" s="138"/>
    </row>
    <row r="39108" spans="62:65" ht="13" thickBot="1">
      <c r="BJ39108" s="138"/>
      <c r="BK39108" s="138"/>
      <c r="BL39108" s="138"/>
      <c r="BM39108" s="138"/>
    </row>
    <row r="39109" spans="62:65" ht="13" thickBot="1">
      <c r="BJ39109" s="138"/>
      <c r="BK39109" s="138"/>
      <c r="BL39109" s="138"/>
      <c r="BM39109" s="138"/>
    </row>
    <row r="39110" spans="62:65" ht="13" thickBot="1">
      <c r="BJ39110" s="138"/>
      <c r="BK39110" s="138"/>
      <c r="BL39110" s="138"/>
      <c r="BM39110" s="138"/>
    </row>
    <row r="39111" spans="62:65" ht="13" thickBot="1">
      <c r="BJ39111" s="138"/>
      <c r="BK39111" s="138"/>
      <c r="BL39111" s="138"/>
      <c r="BM39111" s="138"/>
    </row>
    <row r="39112" spans="62:65" ht="13" thickBot="1">
      <c r="BJ39112" s="138"/>
      <c r="BK39112" s="138"/>
      <c r="BL39112" s="138"/>
      <c r="BM39112" s="138"/>
    </row>
    <row r="39113" spans="62:65" ht="13" thickBot="1">
      <c r="BJ39113" s="138"/>
      <c r="BK39113" s="138"/>
      <c r="BL39113" s="138"/>
      <c r="BM39113" s="138"/>
    </row>
    <row r="39114" spans="62:65" ht="13" thickBot="1">
      <c r="BJ39114" s="138"/>
      <c r="BK39114" s="138"/>
      <c r="BL39114" s="138"/>
      <c r="BM39114" s="138"/>
    </row>
    <row r="39115" spans="62:65" ht="13" thickBot="1">
      <c r="BJ39115" s="138"/>
      <c r="BK39115" s="138"/>
      <c r="BL39115" s="138"/>
      <c r="BM39115" s="138"/>
    </row>
    <row r="39116" spans="62:65" ht="13" thickBot="1">
      <c r="BJ39116" s="138"/>
      <c r="BK39116" s="138"/>
      <c r="BL39116" s="138"/>
      <c r="BM39116" s="138"/>
    </row>
    <row r="39117" spans="62:65" ht="13" thickBot="1">
      <c r="BJ39117" s="138"/>
      <c r="BK39117" s="138"/>
      <c r="BL39117" s="138"/>
      <c r="BM39117" s="138"/>
    </row>
    <row r="39118" spans="62:65" ht="13" thickBot="1">
      <c r="BJ39118" s="138"/>
      <c r="BK39118" s="138"/>
      <c r="BL39118" s="138"/>
      <c r="BM39118" s="138"/>
    </row>
    <row r="39119" spans="62:65" ht="13" thickBot="1">
      <c r="BJ39119" s="138"/>
      <c r="BK39119" s="138"/>
      <c r="BL39119" s="138"/>
      <c r="BM39119" s="138"/>
    </row>
    <row r="39120" spans="62:65" ht="13" thickBot="1">
      <c r="BJ39120" s="138"/>
      <c r="BK39120" s="138"/>
      <c r="BL39120" s="138"/>
      <c r="BM39120" s="138"/>
    </row>
    <row r="39121" spans="62:65" ht="13" thickBot="1">
      <c r="BJ39121" s="138"/>
      <c r="BK39121" s="138"/>
      <c r="BL39121" s="138"/>
      <c r="BM39121" s="138"/>
    </row>
    <row r="39122" spans="62:65" ht="13" thickBot="1">
      <c r="BJ39122" s="138"/>
      <c r="BK39122" s="138"/>
      <c r="BL39122" s="138"/>
      <c r="BM39122" s="138"/>
    </row>
    <row r="39123" spans="62:65" ht="13" thickBot="1">
      <c r="BJ39123" s="138"/>
      <c r="BK39123" s="138"/>
      <c r="BL39123" s="138"/>
      <c r="BM39123" s="138"/>
    </row>
    <row r="39124" spans="62:65" ht="13" thickBot="1">
      <c r="BJ39124" s="138"/>
      <c r="BK39124" s="138"/>
      <c r="BL39124" s="138"/>
      <c r="BM39124" s="138"/>
    </row>
    <row r="39125" spans="62:65" ht="13" thickBot="1">
      <c r="BJ39125" s="138"/>
      <c r="BK39125" s="138"/>
      <c r="BL39125" s="138"/>
      <c r="BM39125" s="138"/>
    </row>
    <row r="39126" spans="62:65" ht="13" thickBot="1">
      <c r="BJ39126" s="138"/>
      <c r="BK39126" s="138"/>
      <c r="BL39126" s="138"/>
      <c r="BM39126" s="138"/>
    </row>
    <row r="39127" spans="62:65" ht="13" thickBot="1">
      <c r="BJ39127" s="138"/>
      <c r="BK39127" s="138"/>
      <c r="BL39127" s="138"/>
      <c r="BM39127" s="138"/>
    </row>
    <row r="39128" spans="62:65" ht="13" thickBot="1">
      <c r="BJ39128" s="138"/>
      <c r="BK39128" s="138"/>
      <c r="BL39128" s="138"/>
      <c r="BM39128" s="138"/>
    </row>
    <row r="39129" spans="62:65" ht="13" thickBot="1">
      <c r="BJ39129" s="138"/>
      <c r="BK39129" s="138"/>
      <c r="BL39129" s="138"/>
      <c r="BM39129" s="138"/>
    </row>
    <row r="39130" spans="62:65" ht="13" thickBot="1">
      <c r="BJ39130" s="138"/>
      <c r="BK39130" s="138"/>
      <c r="BL39130" s="138"/>
      <c r="BM39130" s="138"/>
    </row>
    <row r="39131" spans="62:65" ht="13" thickBot="1">
      <c r="BJ39131" s="138"/>
      <c r="BK39131" s="138"/>
      <c r="BL39131" s="138"/>
      <c r="BM39131" s="138"/>
    </row>
    <row r="39132" spans="62:65" ht="13" thickBot="1">
      <c r="BJ39132" s="138"/>
      <c r="BK39132" s="138"/>
      <c r="BL39132" s="138"/>
      <c r="BM39132" s="138"/>
    </row>
    <row r="39133" spans="62:65" ht="13" thickBot="1">
      <c r="BJ39133" s="138"/>
      <c r="BK39133" s="138"/>
      <c r="BL39133" s="138"/>
      <c r="BM39133" s="138"/>
    </row>
    <row r="39134" spans="62:65" ht="13" thickBot="1">
      <c r="BJ39134" s="138"/>
      <c r="BK39134" s="138"/>
      <c r="BL39134" s="138"/>
      <c r="BM39134" s="138"/>
    </row>
    <row r="39135" spans="62:65" ht="13" thickBot="1">
      <c r="BJ39135" s="138"/>
      <c r="BK39135" s="138"/>
      <c r="BL39135" s="138"/>
      <c r="BM39135" s="138"/>
    </row>
    <row r="39136" spans="62:65" ht="13" thickBot="1">
      <c r="BJ39136" s="138"/>
      <c r="BK39136" s="138"/>
      <c r="BL39136" s="138"/>
      <c r="BM39136" s="138"/>
    </row>
    <row r="39137" spans="62:65" ht="13" thickBot="1">
      <c r="BJ39137" s="138"/>
      <c r="BK39137" s="138"/>
      <c r="BL39137" s="138"/>
      <c r="BM39137" s="138"/>
    </row>
    <row r="39138" spans="62:65" ht="13" thickBot="1">
      <c r="BJ39138" s="138"/>
      <c r="BK39138" s="138"/>
      <c r="BL39138" s="138"/>
      <c r="BM39138" s="138"/>
    </row>
    <row r="39139" spans="62:65" ht="13" thickBot="1">
      <c r="BJ39139" s="138"/>
      <c r="BK39139" s="138"/>
      <c r="BL39139" s="138"/>
      <c r="BM39139" s="138"/>
    </row>
    <row r="39140" spans="62:65" ht="13" thickBot="1">
      <c r="BJ39140" s="138"/>
      <c r="BK39140" s="138"/>
      <c r="BL39140" s="138"/>
      <c r="BM39140" s="138"/>
    </row>
    <row r="39141" spans="62:65" ht="13" thickBot="1">
      <c r="BJ39141" s="138"/>
      <c r="BK39141" s="138"/>
      <c r="BL39141" s="138"/>
      <c r="BM39141" s="138"/>
    </row>
    <row r="39142" spans="62:65" ht="13" thickBot="1">
      <c r="BJ39142" s="138"/>
      <c r="BK39142" s="138"/>
      <c r="BL39142" s="138"/>
      <c r="BM39142" s="138"/>
    </row>
    <row r="39143" spans="62:65" ht="13" thickBot="1">
      <c r="BJ39143" s="138"/>
      <c r="BK39143" s="138"/>
      <c r="BL39143" s="138"/>
      <c r="BM39143" s="138"/>
    </row>
    <row r="39144" spans="62:65" ht="13" thickBot="1">
      <c r="BJ39144" s="138"/>
      <c r="BK39144" s="138"/>
      <c r="BL39144" s="138"/>
      <c r="BM39144" s="138"/>
    </row>
    <row r="39145" spans="62:65" ht="13" thickBot="1">
      <c r="BJ39145" s="138"/>
      <c r="BK39145" s="138"/>
      <c r="BL39145" s="138"/>
      <c r="BM39145" s="138"/>
    </row>
    <row r="39146" spans="62:65" ht="13" thickBot="1">
      <c r="BJ39146" s="138"/>
      <c r="BK39146" s="138"/>
      <c r="BL39146" s="138"/>
      <c r="BM39146" s="138"/>
    </row>
    <row r="39147" spans="62:65" ht="13" thickBot="1">
      <c r="BJ39147" s="138"/>
      <c r="BK39147" s="138"/>
      <c r="BL39147" s="138"/>
      <c r="BM39147" s="138"/>
    </row>
    <row r="39148" spans="62:65" ht="13" thickBot="1">
      <c r="BJ39148" s="138"/>
      <c r="BK39148" s="138"/>
      <c r="BL39148" s="138"/>
      <c r="BM39148" s="138"/>
    </row>
    <row r="39149" spans="62:65" ht="13" thickBot="1">
      <c r="BJ39149" s="138"/>
      <c r="BK39149" s="138"/>
      <c r="BL39149" s="138"/>
      <c r="BM39149" s="138"/>
    </row>
    <row r="39150" spans="62:65" ht="13" thickBot="1">
      <c r="BJ39150" s="138"/>
      <c r="BK39150" s="138"/>
      <c r="BL39150" s="138"/>
      <c r="BM39150" s="138"/>
    </row>
    <row r="39151" spans="62:65" ht="13" thickBot="1">
      <c r="BJ39151" s="138"/>
      <c r="BK39151" s="138"/>
      <c r="BL39151" s="138"/>
      <c r="BM39151" s="138"/>
    </row>
    <row r="39152" spans="62:65" ht="13" thickBot="1">
      <c r="BJ39152" s="138"/>
      <c r="BK39152" s="138"/>
      <c r="BL39152" s="138"/>
      <c r="BM39152" s="138"/>
    </row>
    <row r="39153" spans="62:65" ht="13" thickBot="1">
      <c r="BJ39153" s="138"/>
      <c r="BK39153" s="138"/>
      <c r="BL39153" s="138"/>
      <c r="BM39153" s="138"/>
    </row>
    <row r="39154" spans="62:65" ht="13" thickBot="1">
      <c r="BJ39154" s="138"/>
      <c r="BK39154" s="138"/>
      <c r="BL39154" s="138"/>
      <c r="BM39154" s="138"/>
    </row>
    <row r="39155" spans="62:65" ht="13" thickBot="1">
      <c r="BJ39155" s="138"/>
      <c r="BK39155" s="138"/>
      <c r="BL39155" s="138"/>
      <c r="BM39155" s="138"/>
    </row>
    <row r="39156" spans="62:65" ht="13" thickBot="1">
      <c r="BJ39156" s="138"/>
      <c r="BK39156" s="138"/>
      <c r="BL39156" s="138"/>
      <c r="BM39156" s="138"/>
    </row>
    <row r="39157" spans="62:65" ht="13" thickBot="1">
      <c r="BJ39157" s="138"/>
      <c r="BK39157" s="138"/>
      <c r="BL39157" s="138"/>
      <c r="BM39157" s="138"/>
    </row>
    <row r="39158" spans="62:65" ht="13" thickBot="1">
      <c r="BJ39158" s="138"/>
      <c r="BK39158" s="138"/>
      <c r="BL39158" s="138"/>
      <c r="BM39158" s="138"/>
    </row>
    <row r="39159" spans="62:65" ht="13" thickBot="1">
      <c r="BJ39159" s="138"/>
      <c r="BK39159" s="138"/>
      <c r="BL39159" s="138"/>
      <c r="BM39159" s="138"/>
    </row>
    <row r="39160" spans="62:65" ht="13" thickBot="1">
      <c r="BJ39160" s="138"/>
      <c r="BK39160" s="138"/>
      <c r="BL39160" s="138"/>
      <c r="BM39160" s="138"/>
    </row>
    <row r="39161" spans="62:65" ht="13" thickBot="1">
      <c r="BJ39161" s="138"/>
      <c r="BK39161" s="138"/>
      <c r="BL39161" s="138"/>
      <c r="BM39161" s="138"/>
    </row>
    <row r="39162" spans="62:65" ht="13" thickBot="1">
      <c r="BJ39162" s="138"/>
      <c r="BK39162" s="138"/>
      <c r="BL39162" s="138"/>
      <c r="BM39162" s="138"/>
    </row>
    <row r="39163" spans="62:65" ht="13" thickBot="1">
      <c r="BJ39163" s="138"/>
      <c r="BK39163" s="138"/>
      <c r="BL39163" s="138"/>
      <c r="BM39163" s="138"/>
    </row>
    <row r="39164" spans="62:65" ht="13" thickBot="1">
      <c r="BJ39164" s="138"/>
      <c r="BK39164" s="138"/>
      <c r="BL39164" s="138"/>
      <c r="BM39164" s="138"/>
    </row>
    <row r="39165" spans="62:65" ht="13" thickBot="1">
      <c r="BJ39165" s="138"/>
      <c r="BK39165" s="138"/>
      <c r="BL39165" s="138"/>
      <c r="BM39165" s="138"/>
    </row>
    <row r="39166" spans="62:65" ht="13" thickBot="1">
      <c r="BJ39166" s="138"/>
      <c r="BK39166" s="138"/>
      <c r="BL39166" s="138"/>
      <c r="BM39166" s="138"/>
    </row>
    <row r="39167" spans="62:65" ht="13" thickBot="1">
      <c r="BJ39167" s="138"/>
      <c r="BK39167" s="138"/>
      <c r="BL39167" s="138"/>
      <c r="BM39167" s="138"/>
    </row>
    <row r="39168" spans="62:65" ht="13" thickBot="1">
      <c r="BJ39168" s="138"/>
      <c r="BK39168" s="138"/>
      <c r="BL39168" s="138"/>
      <c r="BM39168" s="138"/>
    </row>
    <row r="39169" spans="62:65" ht="13" thickBot="1">
      <c r="BJ39169" s="138"/>
      <c r="BK39169" s="138"/>
      <c r="BL39169" s="138"/>
      <c r="BM39169" s="138"/>
    </row>
    <row r="39170" spans="62:65" ht="13" thickBot="1">
      <c r="BJ39170" s="138"/>
      <c r="BK39170" s="138"/>
      <c r="BL39170" s="138"/>
      <c r="BM39170" s="138"/>
    </row>
    <row r="39171" spans="62:65" ht="13" thickBot="1">
      <c r="BJ39171" s="138"/>
      <c r="BK39171" s="138"/>
      <c r="BL39171" s="138"/>
      <c r="BM39171" s="138"/>
    </row>
    <row r="39172" spans="62:65" ht="13" thickBot="1">
      <c r="BJ39172" s="138"/>
      <c r="BK39172" s="138"/>
      <c r="BL39172" s="138"/>
      <c r="BM39172" s="138"/>
    </row>
    <row r="39173" spans="62:65" ht="13" thickBot="1">
      <c r="BJ39173" s="138"/>
      <c r="BK39173" s="138"/>
      <c r="BL39173" s="138"/>
      <c r="BM39173" s="138"/>
    </row>
    <row r="39174" spans="62:65" ht="13" thickBot="1">
      <c r="BJ39174" s="138"/>
      <c r="BK39174" s="138"/>
      <c r="BL39174" s="138"/>
      <c r="BM39174" s="138"/>
    </row>
    <row r="39175" spans="62:65" ht="13" thickBot="1">
      <c r="BJ39175" s="138"/>
      <c r="BK39175" s="138"/>
      <c r="BL39175" s="138"/>
      <c r="BM39175" s="138"/>
    </row>
    <row r="39176" spans="62:65" ht="13" thickBot="1">
      <c r="BJ39176" s="138"/>
      <c r="BK39176" s="138"/>
      <c r="BL39176" s="138"/>
      <c r="BM39176" s="138"/>
    </row>
    <row r="39177" spans="62:65" ht="13" thickBot="1">
      <c r="BJ39177" s="138"/>
      <c r="BK39177" s="138"/>
      <c r="BL39177" s="138"/>
      <c r="BM39177" s="138"/>
    </row>
    <row r="39178" spans="62:65" ht="13" thickBot="1">
      <c r="BJ39178" s="138"/>
      <c r="BK39178" s="138"/>
      <c r="BL39178" s="138"/>
      <c r="BM39178" s="138"/>
    </row>
    <row r="39179" spans="62:65" ht="13" thickBot="1">
      <c r="BJ39179" s="138"/>
      <c r="BK39179" s="138"/>
      <c r="BL39179" s="138"/>
      <c r="BM39179" s="138"/>
    </row>
    <row r="39180" spans="62:65" ht="13" thickBot="1">
      <c r="BJ39180" s="138"/>
      <c r="BK39180" s="138"/>
      <c r="BL39180" s="138"/>
      <c r="BM39180" s="138"/>
    </row>
    <row r="39181" spans="62:65" ht="13" thickBot="1">
      <c r="BJ39181" s="138"/>
      <c r="BK39181" s="138"/>
      <c r="BL39181" s="138"/>
      <c r="BM39181" s="138"/>
    </row>
    <row r="39182" spans="62:65" ht="13" thickBot="1">
      <c r="BJ39182" s="138"/>
      <c r="BK39182" s="138"/>
      <c r="BL39182" s="138"/>
      <c r="BM39182" s="138"/>
    </row>
    <row r="39183" spans="62:65" ht="13" thickBot="1">
      <c r="BJ39183" s="138"/>
      <c r="BK39183" s="138"/>
      <c r="BL39183" s="138"/>
      <c r="BM39183" s="138"/>
    </row>
    <row r="39184" spans="62:65" ht="13" thickBot="1">
      <c r="BJ39184" s="138"/>
      <c r="BK39184" s="138"/>
      <c r="BL39184" s="138"/>
      <c r="BM39184" s="138"/>
    </row>
    <row r="39185" spans="62:65" ht="13" thickBot="1">
      <c r="BJ39185" s="138"/>
      <c r="BK39185" s="138"/>
      <c r="BL39185" s="138"/>
      <c r="BM39185" s="138"/>
    </row>
    <row r="39186" spans="62:65" ht="13" thickBot="1">
      <c r="BJ39186" s="138"/>
      <c r="BK39186" s="138"/>
      <c r="BL39186" s="138"/>
      <c r="BM39186" s="138"/>
    </row>
    <row r="39187" spans="62:65" ht="13" thickBot="1">
      <c r="BJ39187" s="138"/>
      <c r="BK39187" s="138"/>
      <c r="BL39187" s="138"/>
      <c r="BM39187" s="138"/>
    </row>
    <row r="39188" spans="62:65" ht="13" thickBot="1">
      <c r="BJ39188" s="138"/>
      <c r="BK39188" s="138"/>
      <c r="BL39188" s="138"/>
      <c r="BM39188" s="138"/>
    </row>
    <row r="39189" spans="62:65" ht="13" thickBot="1">
      <c r="BJ39189" s="138"/>
      <c r="BK39189" s="138"/>
      <c r="BL39189" s="138"/>
      <c r="BM39189" s="138"/>
    </row>
    <row r="39190" spans="62:65" ht="13" thickBot="1">
      <c r="BJ39190" s="138"/>
      <c r="BK39190" s="138"/>
      <c r="BL39190" s="138"/>
      <c r="BM39190" s="138"/>
    </row>
    <row r="39191" spans="62:65" ht="13" thickBot="1">
      <c r="BJ39191" s="138"/>
      <c r="BK39191" s="138"/>
      <c r="BL39191" s="138"/>
      <c r="BM39191" s="138"/>
    </row>
    <row r="39192" spans="62:65" ht="13" thickBot="1">
      <c r="BJ39192" s="138"/>
      <c r="BK39192" s="138"/>
      <c r="BL39192" s="138"/>
      <c r="BM39192" s="138"/>
    </row>
    <row r="39193" spans="62:65" ht="13" thickBot="1">
      <c r="BJ39193" s="138"/>
      <c r="BK39193" s="138"/>
      <c r="BL39193" s="138"/>
      <c r="BM39193" s="138"/>
    </row>
    <row r="39194" spans="62:65" ht="13" thickBot="1">
      <c r="BJ39194" s="138"/>
      <c r="BK39194" s="138"/>
      <c r="BL39194" s="138"/>
      <c r="BM39194" s="138"/>
    </row>
    <row r="39195" spans="62:65" ht="13" thickBot="1">
      <c r="BJ39195" s="138"/>
      <c r="BK39195" s="138"/>
      <c r="BL39195" s="138"/>
      <c r="BM39195" s="138"/>
    </row>
    <row r="39196" spans="62:65" ht="13" thickBot="1">
      <c r="BJ39196" s="138"/>
      <c r="BK39196" s="138"/>
      <c r="BL39196" s="138"/>
      <c r="BM39196" s="138"/>
    </row>
    <row r="39197" spans="62:65" ht="13" thickBot="1">
      <c r="BJ39197" s="138"/>
      <c r="BK39197" s="138"/>
      <c r="BL39197" s="138"/>
      <c r="BM39197" s="138"/>
    </row>
    <row r="39198" spans="62:65" ht="13" thickBot="1">
      <c r="BJ39198" s="138"/>
      <c r="BK39198" s="138"/>
      <c r="BL39198" s="138"/>
      <c r="BM39198" s="138"/>
    </row>
    <row r="39199" spans="62:65" ht="13" thickBot="1">
      <c r="BJ39199" s="138"/>
      <c r="BK39199" s="138"/>
      <c r="BL39199" s="138"/>
      <c r="BM39199" s="138"/>
    </row>
    <row r="39200" spans="62:65" ht="13" thickBot="1">
      <c r="BJ39200" s="138"/>
      <c r="BK39200" s="138"/>
      <c r="BL39200" s="138"/>
      <c r="BM39200" s="138"/>
    </row>
    <row r="39201" spans="62:65" ht="13" thickBot="1">
      <c r="BJ39201" s="138"/>
      <c r="BK39201" s="138"/>
      <c r="BL39201" s="138"/>
      <c r="BM39201" s="138"/>
    </row>
    <row r="39202" spans="62:65" ht="13" thickBot="1">
      <c r="BJ39202" s="138"/>
      <c r="BK39202" s="138"/>
      <c r="BL39202" s="138"/>
      <c r="BM39202" s="138"/>
    </row>
    <row r="39203" spans="62:65" ht="13" thickBot="1">
      <c r="BJ39203" s="138"/>
      <c r="BK39203" s="138"/>
      <c r="BL39203" s="138"/>
      <c r="BM39203" s="138"/>
    </row>
    <row r="39204" spans="62:65" ht="13" thickBot="1">
      <c r="BJ39204" s="138"/>
      <c r="BK39204" s="138"/>
      <c r="BL39204" s="138"/>
      <c r="BM39204" s="138"/>
    </row>
    <row r="39205" spans="62:65" ht="13" thickBot="1">
      <c r="BJ39205" s="138"/>
      <c r="BK39205" s="138"/>
      <c r="BL39205" s="138"/>
      <c r="BM39205" s="138"/>
    </row>
    <row r="39206" spans="62:65" ht="13" thickBot="1">
      <c r="BJ39206" s="138"/>
      <c r="BK39206" s="138"/>
      <c r="BL39206" s="138"/>
      <c r="BM39206" s="138"/>
    </row>
    <row r="39207" spans="62:65" ht="13" thickBot="1">
      <c r="BJ39207" s="138"/>
      <c r="BK39207" s="138"/>
      <c r="BL39207" s="138"/>
      <c r="BM39207" s="138"/>
    </row>
    <row r="39208" spans="62:65" ht="13" thickBot="1">
      <c r="BJ39208" s="138"/>
      <c r="BK39208" s="138"/>
      <c r="BL39208" s="138"/>
      <c r="BM39208" s="138"/>
    </row>
    <row r="39209" spans="62:65" ht="13" thickBot="1">
      <c r="BJ39209" s="138"/>
      <c r="BK39209" s="138"/>
      <c r="BL39209" s="138"/>
      <c r="BM39209" s="138"/>
    </row>
    <row r="39210" spans="62:65" ht="13" thickBot="1">
      <c r="BJ39210" s="138"/>
      <c r="BK39210" s="138"/>
      <c r="BL39210" s="138"/>
      <c r="BM39210" s="138"/>
    </row>
    <row r="39211" spans="62:65" ht="13" thickBot="1">
      <c r="BJ39211" s="138"/>
      <c r="BK39211" s="138"/>
      <c r="BL39211" s="138"/>
      <c r="BM39211" s="138"/>
    </row>
    <row r="39212" spans="62:65" ht="13" thickBot="1">
      <c r="BJ39212" s="138"/>
      <c r="BK39212" s="138"/>
      <c r="BL39212" s="138"/>
      <c r="BM39212" s="138"/>
    </row>
    <row r="39213" spans="62:65" ht="13" thickBot="1">
      <c r="BJ39213" s="138"/>
      <c r="BK39213" s="138"/>
      <c r="BL39213" s="138"/>
      <c r="BM39213" s="138"/>
    </row>
    <row r="39214" spans="62:65" ht="13" thickBot="1">
      <c r="BJ39214" s="138"/>
      <c r="BK39214" s="138"/>
      <c r="BL39214" s="138"/>
      <c r="BM39214" s="138"/>
    </row>
    <row r="39215" spans="62:65" ht="13" thickBot="1">
      <c r="BJ39215" s="138"/>
      <c r="BK39215" s="138"/>
      <c r="BL39215" s="138"/>
      <c r="BM39215" s="138"/>
    </row>
    <row r="39216" spans="62:65" ht="13" thickBot="1">
      <c r="BJ39216" s="138"/>
      <c r="BK39216" s="138"/>
      <c r="BL39216" s="138"/>
      <c r="BM39216" s="138"/>
    </row>
    <row r="39217" spans="62:65" ht="13" thickBot="1">
      <c r="BJ39217" s="138"/>
      <c r="BK39217" s="138"/>
      <c r="BL39217" s="138"/>
      <c r="BM39217" s="138"/>
    </row>
    <row r="39218" spans="62:65" ht="13" thickBot="1">
      <c r="BJ39218" s="138"/>
      <c r="BK39218" s="138"/>
      <c r="BL39218" s="138"/>
      <c r="BM39218" s="138"/>
    </row>
    <row r="39219" spans="62:65" ht="13" thickBot="1">
      <c r="BJ39219" s="138"/>
      <c r="BK39219" s="138"/>
      <c r="BL39219" s="138"/>
      <c r="BM39219" s="138"/>
    </row>
    <row r="39220" spans="62:65" ht="13" thickBot="1">
      <c r="BJ39220" s="138"/>
      <c r="BK39220" s="138"/>
      <c r="BL39220" s="138"/>
      <c r="BM39220" s="138"/>
    </row>
    <row r="39221" spans="62:65" ht="13" thickBot="1">
      <c r="BJ39221" s="138"/>
      <c r="BK39221" s="138"/>
      <c r="BL39221" s="138"/>
      <c r="BM39221" s="138"/>
    </row>
    <row r="39222" spans="62:65" ht="13" thickBot="1">
      <c r="BJ39222" s="138"/>
      <c r="BK39222" s="138"/>
      <c r="BL39222" s="138"/>
      <c r="BM39222" s="138"/>
    </row>
    <row r="39223" spans="62:65" ht="13" thickBot="1">
      <c r="BJ39223" s="138"/>
      <c r="BK39223" s="138"/>
      <c r="BL39223" s="138"/>
      <c r="BM39223" s="138"/>
    </row>
    <row r="39224" spans="62:65" ht="13" thickBot="1">
      <c r="BJ39224" s="138"/>
      <c r="BK39224" s="138"/>
      <c r="BL39224" s="138"/>
      <c r="BM39224" s="138"/>
    </row>
    <row r="39225" spans="62:65" ht="13" thickBot="1">
      <c r="BJ39225" s="138"/>
      <c r="BK39225" s="138"/>
      <c r="BL39225" s="138"/>
      <c r="BM39225" s="138"/>
    </row>
    <row r="39226" spans="62:65" ht="13" thickBot="1">
      <c r="BJ39226" s="138"/>
      <c r="BK39226" s="138"/>
      <c r="BL39226" s="138"/>
      <c r="BM39226" s="138"/>
    </row>
    <row r="39227" spans="62:65" ht="13" thickBot="1">
      <c r="BJ39227" s="138"/>
      <c r="BK39227" s="138"/>
      <c r="BL39227" s="138"/>
      <c r="BM39227" s="138"/>
    </row>
    <row r="39228" spans="62:65" ht="13" thickBot="1">
      <c r="BJ39228" s="138"/>
      <c r="BK39228" s="138"/>
      <c r="BL39228" s="138"/>
      <c r="BM39228" s="138"/>
    </row>
    <row r="39229" spans="62:65" ht="13" thickBot="1">
      <c r="BJ39229" s="138"/>
      <c r="BK39229" s="138"/>
      <c r="BL39229" s="138"/>
      <c r="BM39229" s="138"/>
    </row>
    <row r="39230" spans="62:65" ht="13" thickBot="1">
      <c r="BJ39230" s="138"/>
      <c r="BK39230" s="138"/>
      <c r="BL39230" s="138"/>
      <c r="BM39230" s="138"/>
    </row>
    <row r="39231" spans="62:65" ht="13" thickBot="1">
      <c r="BJ39231" s="138"/>
      <c r="BK39231" s="138"/>
      <c r="BL39231" s="138"/>
      <c r="BM39231" s="138"/>
    </row>
    <row r="39232" spans="62:65" ht="13" thickBot="1">
      <c r="BJ39232" s="138"/>
      <c r="BK39232" s="138"/>
      <c r="BL39232" s="138"/>
      <c r="BM39232" s="138"/>
    </row>
    <row r="39233" spans="62:65" ht="13" thickBot="1">
      <c r="BJ39233" s="138"/>
      <c r="BK39233" s="138"/>
      <c r="BL39233" s="138"/>
      <c r="BM39233" s="138"/>
    </row>
    <row r="39234" spans="62:65" ht="13" thickBot="1">
      <c r="BJ39234" s="138"/>
      <c r="BK39234" s="138"/>
      <c r="BL39234" s="138"/>
      <c r="BM39234" s="138"/>
    </row>
    <row r="39235" spans="62:65" ht="13" thickBot="1">
      <c r="BJ39235" s="138"/>
      <c r="BK39235" s="138"/>
      <c r="BL39235" s="138"/>
      <c r="BM39235" s="138"/>
    </row>
    <row r="39236" spans="62:65" ht="13" thickBot="1">
      <c r="BJ39236" s="138"/>
      <c r="BK39236" s="138"/>
      <c r="BL39236" s="138"/>
      <c r="BM39236" s="138"/>
    </row>
    <row r="39237" spans="62:65" ht="13" thickBot="1">
      <c r="BJ39237" s="138"/>
      <c r="BK39237" s="138"/>
      <c r="BL39237" s="138"/>
      <c r="BM39237" s="138"/>
    </row>
    <row r="39238" spans="62:65" ht="13" thickBot="1">
      <c r="BJ39238" s="138"/>
      <c r="BK39238" s="138"/>
      <c r="BL39238" s="138"/>
      <c r="BM39238" s="138"/>
    </row>
    <row r="39239" spans="62:65" ht="13" thickBot="1">
      <c r="BJ39239" s="138"/>
      <c r="BK39239" s="138"/>
      <c r="BL39239" s="138"/>
      <c r="BM39239" s="138"/>
    </row>
    <row r="39240" spans="62:65" ht="13" thickBot="1">
      <c r="BJ39240" s="138"/>
      <c r="BK39240" s="138"/>
      <c r="BL39240" s="138"/>
      <c r="BM39240" s="138"/>
    </row>
    <row r="39241" spans="62:65" ht="13" thickBot="1">
      <c r="BJ39241" s="138"/>
      <c r="BK39241" s="138"/>
      <c r="BL39241" s="138"/>
      <c r="BM39241" s="138"/>
    </row>
    <row r="39242" spans="62:65" ht="13" thickBot="1">
      <c r="BJ39242" s="138"/>
      <c r="BK39242" s="138"/>
      <c r="BL39242" s="138"/>
      <c r="BM39242" s="138"/>
    </row>
    <row r="39243" spans="62:65" ht="13" thickBot="1">
      <c r="BJ39243" s="138"/>
      <c r="BK39243" s="138"/>
      <c r="BL39243" s="138"/>
      <c r="BM39243" s="138"/>
    </row>
    <row r="39244" spans="62:65" ht="13" thickBot="1">
      <c r="BJ39244" s="138"/>
      <c r="BK39244" s="138"/>
      <c r="BL39244" s="138"/>
      <c r="BM39244" s="138"/>
    </row>
    <row r="39245" spans="62:65" ht="13" thickBot="1">
      <c r="BJ39245" s="138"/>
      <c r="BK39245" s="138"/>
      <c r="BL39245" s="138"/>
      <c r="BM39245" s="138"/>
    </row>
    <row r="39246" spans="62:65" ht="13" thickBot="1">
      <c r="BJ39246" s="138"/>
      <c r="BK39246" s="138"/>
      <c r="BL39246" s="138"/>
      <c r="BM39246" s="138"/>
    </row>
    <row r="39247" spans="62:65" ht="13" thickBot="1">
      <c r="BJ39247" s="138"/>
      <c r="BK39247" s="138"/>
      <c r="BL39247" s="138"/>
      <c r="BM39247" s="138"/>
    </row>
    <row r="39248" spans="62:65" ht="13" thickBot="1">
      <c r="BJ39248" s="138"/>
      <c r="BK39248" s="138"/>
      <c r="BL39248" s="138"/>
      <c r="BM39248" s="138"/>
    </row>
    <row r="39249" spans="62:65" ht="13" thickBot="1">
      <c r="BJ39249" s="138"/>
      <c r="BK39249" s="138"/>
      <c r="BL39249" s="138"/>
      <c r="BM39249" s="138"/>
    </row>
    <row r="39250" spans="62:65" ht="13" thickBot="1">
      <c r="BJ39250" s="138"/>
      <c r="BK39250" s="138"/>
      <c r="BL39250" s="138"/>
      <c r="BM39250" s="138"/>
    </row>
    <row r="39251" spans="62:65" ht="13" thickBot="1">
      <c r="BJ39251" s="138"/>
      <c r="BK39251" s="138"/>
      <c r="BL39251" s="138"/>
      <c r="BM39251" s="138"/>
    </row>
    <row r="39252" spans="62:65" ht="13" thickBot="1">
      <c r="BJ39252" s="138"/>
      <c r="BK39252" s="138"/>
      <c r="BL39252" s="138"/>
      <c r="BM39252" s="138"/>
    </row>
    <row r="39253" spans="62:65" ht="13" thickBot="1">
      <c r="BJ39253" s="138"/>
      <c r="BK39253" s="138"/>
      <c r="BL39253" s="138"/>
      <c r="BM39253" s="138"/>
    </row>
    <row r="39254" spans="62:65" ht="13" thickBot="1">
      <c r="BJ39254" s="138"/>
      <c r="BK39254" s="138"/>
      <c r="BL39254" s="138"/>
      <c r="BM39254" s="138"/>
    </row>
    <row r="39255" spans="62:65" ht="13" thickBot="1">
      <c r="BJ39255" s="138"/>
      <c r="BK39255" s="138"/>
      <c r="BL39255" s="138"/>
      <c r="BM39255" s="138"/>
    </row>
    <row r="39256" spans="62:65" ht="13" thickBot="1">
      <c r="BJ39256" s="138"/>
      <c r="BK39256" s="138"/>
      <c r="BL39256" s="138"/>
      <c r="BM39256" s="138"/>
    </row>
    <row r="39257" spans="62:65" ht="13" thickBot="1">
      <c r="BJ39257" s="138"/>
      <c r="BK39257" s="138"/>
      <c r="BL39257" s="138"/>
      <c r="BM39257" s="138"/>
    </row>
    <row r="39258" spans="62:65" ht="13" thickBot="1">
      <c r="BJ39258" s="138"/>
      <c r="BK39258" s="138"/>
      <c r="BL39258" s="138"/>
      <c r="BM39258" s="138"/>
    </row>
    <row r="39259" spans="62:65" ht="13" thickBot="1">
      <c r="BJ39259" s="138"/>
      <c r="BK39259" s="138"/>
      <c r="BL39259" s="138"/>
      <c r="BM39259" s="138"/>
    </row>
    <row r="39260" spans="62:65" ht="13" thickBot="1">
      <c r="BJ39260" s="138"/>
      <c r="BK39260" s="138"/>
      <c r="BL39260" s="138"/>
      <c r="BM39260" s="138"/>
    </row>
    <row r="39261" spans="62:65" ht="13" thickBot="1">
      <c r="BJ39261" s="138"/>
      <c r="BK39261" s="138"/>
      <c r="BL39261" s="138"/>
      <c r="BM39261" s="138"/>
    </row>
    <row r="39262" spans="62:65" ht="13" thickBot="1">
      <c r="BJ39262" s="138"/>
      <c r="BK39262" s="138"/>
      <c r="BL39262" s="138"/>
      <c r="BM39262" s="138"/>
    </row>
    <row r="39263" spans="62:65" ht="13" thickBot="1">
      <c r="BJ39263" s="138"/>
      <c r="BK39263" s="138"/>
      <c r="BL39263" s="138"/>
      <c r="BM39263" s="138"/>
    </row>
    <row r="39264" spans="62:65" ht="13" thickBot="1">
      <c r="BJ39264" s="138"/>
      <c r="BK39264" s="138"/>
      <c r="BL39264" s="138"/>
      <c r="BM39264" s="138"/>
    </row>
    <row r="39265" spans="62:65" ht="13" thickBot="1">
      <c r="BJ39265" s="138"/>
      <c r="BK39265" s="138"/>
      <c r="BL39265" s="138"/>
      <c r="BM39265" s="138"/>
    </row>
    <row r="39266" spans="62:65" ht="13" thickBot="1">
      <c r="BJ39266" s="138"/>
      <c r="BK39266" s="138"/>
      <c r="BL39266" s="138"/>
      <c r="BM39266" s="138"/>
    </row>
    <row r="39267" spans="62:65" ht="13" thickBot="1">
      <c r="BJ39267" s="138"/>
      <c r="BK39267" s="138"/>
      <c r="BL39267" s="138"/>
      <c r="BM39267" s="138"/>
    </row>
    <row r="39268" spans="62:65" ht="13" thickBot="1">
      <c r="BJ39268" s="138"/>
      <c r="BK39268" s="138"/>
      <c r="BL39268" s="138"/>
      <c r="BM39268" s="138"/>
    </row>
    <row r="39269" spans="62:65" ht="13" thickBot="1">
      <c r="BJ39269" s="138"/>
      <c r="BK39269" s="138"/>
      <c r="BL39269" s="138"/>
      <c r="BM39269" s="138"/>
    </row>
    <row r="39270" spans="62:65" ht="13" thickBot="1">
      <c r="BJ39270" s="138"/>
      <c r="BK39270" s="138"/>
      <c r="BL39270" s="138"/>
      <c r="BM39270" s="138"/>
    </row>
    <row r="39271" spans="62:65" ht="13" thickBot="1">
      <c r="BJ39271" s="138"/>
      <c r="BK39271" s="138"/>
      <c r="BL39271" s="138"/>
      <c r="BM39271" s="138"/>
    </row>
    <row r="39272" spans="62:65" ht="13" thickBot="1">
      <c r="BJ39272" s="138"/>
      <c r="BK39272" s="138"/>
      <c r="BL39272" s="138"/>
      <c r="BM39272" s="138"/>
    </row>
    <row r="39273" spans="62:65" ht="13" thickBot="1">
      <c r="BJ39273" s="138"/>
      <c r="BK39273" s="138"/>
      <c r="BL39273" s="138"/>
      <c r="BM39273" s="138"/>
    </row>
    <row r="39274" spans="62:65" ht="13" thickBot="1">
      <c r="BJ39274" s="138"/>
      <c r="BK39274" s="138"/>
      <c r="BL39274" s="138"/>
      <c r="BM39274" s="138"/>
    </row>
    <row r="39275" spans="62:65" ht="13" thickBot="1">
      <c r="BJ39275" s="138"/>
      <c r="BK39275" s="138"/>
      <c r="BL39275" s="138"/>
      <c r="BM39275" s="138"/>
    </row>
    <row r="39276" spans="62:65" ht="13" thickBot="1">
      <c r="BJ39276" s="138"/>
      <c r="BK39276" s="138"/>
      <c r="BL39276" s="138"/>
      <c r="BM39276" s="138"/>
    </row>
    <row r="39277" spans="62:65" ht="13" thickBot="1">
      <c r="BJ39277" s="138"/>
      <c r="BK39277" s="138"/>
      <c r="BL39277" s="138"/>
      <c r="BM39277" s="138"/>
    </row>
    <row r="39278" spans="62:65" ht="13" thickBot="1">
      <c r="BJ39278" s="138"/>
      <c r="BK39278" s="138"/>
      <c r="BL39278" s="138"/>
      <c r="BM39278" s="138"/>
    </row>
    <row r="39279" spans="62:65" ht="13" thickBot="1">
      <c r="BJ39279" s="138"/>
      <c r="BK39279" s="138"/>
      <c r="BL39279" s="138"/>
      <c r="BM39279" s="138"/>
    </row>
    <row r="39280" spans="62:65" ht="13" thickBot="1">
      <c r="BJ39280" s="138"/>
      <c r="BK39280" s="138"/>
      <c r="BL39280" s="138"/>
      <c r="BM39280" s="138"/>
    </row>
    <row r="39281" spans="62:65" ht="13" thickBot="1">
      <c r="BJ39281" s="138"/>
      <c r="BK39281" s="138"/>
      <c r="BL39281" s="138"/>
      <c r="BM39281" s="138"/>
    </row>
    <row r="39282" spans="62:65" ht="13" thickBot="1">
      <c r="BJ39282" s="138"/>
      <c r="BK39282" s="138"/>
      <c r="BL39282" s="138"/>
      <c r="BM39282" s="138"/>
    </row>
    <row r="39283" spans="62:65" ht="13" thickBot="1">
      <c r="BJ39283" s="138"/>
      <c r="BK39283" s="138"/>
      <c r="BL39283" s="138"/>
      <c r="BM39283" s="138"/>
    </row>
    <row r="39284" spans="62:65" ht="13" thickBot="1">
      <c r="BJ39284" s="138"/>
      <c r="BK39284" s="138"/>
      <c r="BL39284" s="138"/>
      <c r="BM39284" s="138"/>
    </row>
    <row r="39285" spans="62:65" ht="13" thickBot="1">
      <c r="BJ39285" s="138"/>
      <c r="BK39285" s="138"/>
      <c r="BL39285" s="138"/>
      <c r="BM39285" s="138"/>
    </row>
    <row r="39286" spans="62:65" ht="13" thickBot="1">
      <c r="BJ39286" s="138"/>
      <c r="BK39286" s="138"/>
      <c r="BL39286" s="138"/>
      <c r="BM39286" s="138"/>
    </row>
    <row r="39287" spans="62:65" ht="13" thickBot="1">
      <c r="BJ39287" s="138"/>
      <c r="BK39287" s="138"/>
      <c r="BL39287" s="138"/>
      <c r="BM39287" s="138"/>
    </row>
    <row r="39288" spans="62:65" ht="13" thickBot="1">
      <c r="BJ39288" s="138"/>
      <c r="BK39288" s="138"/>
      <c r="BL39288" s="138"/>
      <c r="BM39288" s="138"/>
    </row>
    <row r="39289" spans="62:65" ht="13" thickBot="1">
      <c r="BJ39289" s="138"/>
      <c r="BK39289" s="138"/>
      <c r="BL39289" s="138"/>
      <c r="BM39289" s="138"/>
    </row>
    <row r="39290" spans="62:65" ht="13" thickBot="1">
      <c r="BJ39290" s="138"/>
      <c r="BK39290" s="138"/>
      <c r="BL39290" s="138"/>
      <c r="BM39290" s="138"/>
    </row>
    <row r="39291" spans="62:65" ht="13" thickBot="1">
      <c r="BJ39291" s="138"/>
      <c r="BK39291" s="138"/>
      <c r="BL39291" s="138"/>
      <c r="BM39291" s="138"/>
    </row>
    <row r="39292" spans="62:65" ht="13" thickBot="1">
      <c r="BJ39292" s="138"/>
      <c r="BK39292" s="138"/>
      <c r="BL39292" s="138"/>
      <c r="BM39292" s="138"/>
    </row>
    <row r="39293" spans="62:65" ht="13" thickBot="1">
      <c r="BJ39293" s="138"/>
      <c r="BK39293" s="138"/>
      <c r="BL39293" s="138"/>
      <c r="BM39293" s="138"/>
    </row>
    <row r="39294" spans="62:65" ht="13" thickBot="1">
      <c r="BJ39294" s="138"/>
      <c r="BK39294" s="138"/>
      <c r="BL39294" s="138"/>
      <c r="BM39294" s="138"/>
    </row>
    <row r="39295" spans="62:65" ht="13" thickBot="1">
      <c r="BJ39295" s="138"/>
      <c r="BK39295" s="138"/>
      <c r="BL39295" s="138"/>
      <c r="BM39295" s="138"/>
    </row>
    <row r="39296" spans="62:65" ht="13" thickBot="1">
      <c r="BJ39296" s="138"/>
      <c r="BK39296" s="138"/>
      <c r="BL39296" s="138"/>
      <c r="BM39296" s="138"/>
    </row>
    <row r="39297" spans="62:65" ht="13" thickBot="1">
      <c r="BJ39297" s="138"/>
      <c r="BK39297" s="138"/>
      <c r="BL39297" s="138"/>
      <c r="BM39297" s="138"/>
    </row>
    <row r="39298" spans="62:65" ht="13" thickBot="1">
      <c r="BJ39298" s="138"/>
      <c r="BK39298" s="138"/>
      <c r="BL39298" s="138"/>
      <c r="BM39298" s="138"/>
    </row>
    <row r="39299" spans="62:65" ht="13" thickBot="1">
      <c r="BJ39299" s="138"/>
      <c r="BK39299" s="138"/>
      <c r="BL39299" s="138"/>
      <c r="BM39299" s="138"/>
    </row>
    <row r="39300" spans="62:65" ht="13" thickBot="1">
      <c r="BJ39300" s="138"/>
      <c r="BK39300" s="138"/>
      <c r="BL39300" s="138"/>
      <c r="BM39300" s="138"/>
    </row>
    <row r="39301" spans="62:65" ht="13" thickBot="1">
      <c r="BJ39301" s="138"/>
      <c r="BK39301" s="138"/>
      <c r="BL39301" s="138"/>
      <c r="BM39301" s="138"/>
    </row>
    <row r="39302" spans="62:65" ht="13" thickBot="1">
      <c r="BJ39302" s="138"/>
      <c r="BK39302" s="138"/>
      <c r="BL39302" s="138"/>
      <c r="BM39302" s="138"/>
    </row>
    <row r="39303" spans="62:65" ht="13" thickBot="1">
      <c r="BJ39303" s="138"/>
      <c r="BK39303" s="138"/>
      <c r="BL39303" s="138"/>
      <c r="BM39303" s="138"/>
    </row>
    <row r="39304" spans="62:65" ht="13" thickBot="1">
      <c r="BJ39304" s="138"/>
      <c r="BK39304" s="138"/>
      <c r="BL39304" s="138"/>
      <c r="BM39304" s="138"/>
    </row>
    <row r="39305" spans="62:65" ht="13" thickBot="1">
      <c r="BJ39305" s="138"/>
      <c r="BK39305" s="138"/>
      <c r="BL39305" s="138"/>
      <c r="BM39305" s="138"/>
    </row>
    <row r="39306" spans="62:65" ht="13" thickBot="1">
      <c r="BJ39306" s="138"/>
      <c r="BK39306" s="138"/>
      <c r="BL39306" s="138"/>
      <c r="BM39306" s="138"/>
    </row>
    <row r="39307" spans="62:65" ht="13" thickBot="1">
      <c r="BJ39307" s="138"/>
      <c r="BK39307" s="138"/>
      <c r="BL39307" s="138"/>
      <c r="BM39307" s="138"/>
    </row>
    <row r="39308" spans="62:65" ht="13" thickBot="1">
      <c r="BJ39308" s="138"/>
      <c r="BK39308" s="138"/>
      <c r="BL39308" s="138"/>
      <c r="BM39308" s="138"/>
    </row>
    <row r="39309" spans="62:65" ht="13" thickBot="1">
      <c r="BJ39309" s="138"/>
      <c r="BK39309" s="138"/>
      <c r="BL39309" s="138"/>
      <c r="BM39309" s="138"/>
    </row>
    <row r="39310" spans="62:65" ht="13" thickBot="1">
      <c r="BJ39310" s="138"/>
      <c r="BK39310" s="138"/>
      <c r="BL39310" s="138"/>
      <c r="BM39310" s="138"/>
    </row>
    <row r="39311" spans="62:65" ht="13" thickBot="1">
      <c r="BJ39311" s="138"/>
      <c r="BK39311" s="138"/>
      <c r="BL39311" s="138"/>
      <c r="BM39311" s="138"/>
    </row>
    <row r="39312" spans="62:65" ht="13" thickBot="1">
      <c r="BJ39312" s="138"/>
      <c r="BK39312" s="138"/>
      <c r="BL39312" s="138"/>
      <c r="BM39312" s="138"/>
    </row>
    <row r="39313" spans="62:65" ht="13" thickBot="1">
      <c r="BJ39313" s="138"/>
      <c r="BK39313" s="138"/>
      <c r="BL39313" s="138"/>
      <c r="BM39313" s="138"/>
    </row>
    <row r="39314" spans="62:65" ht="13" thickBot="1">
      <c r="BJ39314" s="138"/>
      <c r="BK39314" s="138"/>
      <c r="BL39314" s="138"/>
      <c r="BM39314" s="138"/>
    </row>
    <row r="39315" spans="62:65" ht="13" thickBot="1">
      <c r="BJ39315" s="138"/>
      <c r="BK39315" s="138"/>
      <c r="BL39315" s="138"/>
      <c r="BM39315" s="138"/>
    </row>
    <row r="39316" spans="62:65" ht="13" thickBot="1">
      <c r="BJ39316" s="138"/>
      <c r="BK39316" s="138"/>
      <c r="BL39316" s="138"/>
      <c r="BM39316" s="138"/>
    </row>
    <row r="39317" spans="62:65" ht="13" thickBot="1">
      <c r="BJ39317" s="138"/>
      <c r="BK39317" s="138"/>
      <c r="BL39317" s="138"/>
      <c r="BM39317" s="138"/>
    </row>
    <row r="39318" spans="62:65" ht="13" thickBot="1">
      <c r="BJ39318" s="138"/>
      <c r="BK39318" s="138"/>
      <c r="BL39318" s="138"/>
      <c r="BM39318" s="138"/>
    </row>
    <row r="39319" spans="62:65" ht="13" thickBot="1">
      <c r="BJ39319" s="138"/>
      <c r="BK39319" s="138"/>
      <c r="BL39319" s="138"/>
      <c r="BM39319" s="138"/>
    </row>
    <row r="39320" spans="62:65" ht="13" thickBot="1">
      <c r="BJ39320" s="138"/>
      <c r="BK39320" s="138"/>
      <c r="BL39320" s="138"/>
      <c r="BM39320" s="138"/>
    </row>
    <row r="39321" spans="62:65" ht="13" thickBot="1">
      <c r="BJ39321" s="138"/>
      <c r="BK39321" s="138"/>
      <c r="BL39321" s="138"/>
      <c r="BM39321" s="138"/>
    </row>
    <row r="39322" spans="62:65" ht="13" thickBot="1">
      <c r="BJ39322" s="138"/>
      <c r="BK39322" s="138"/>
      <c r="BL39322" s="138"/>
      <c r="BM39322" s="138"/>
    </row>
    <row r="39323" spans="62:65" ht="13" thickBot="1">
      <c r="BJ39323" s="138"/>
      <c r="BK39323" s="138"/>
      <c r="BL39323" s="138"/>
      <c r="BM39323" s="138"/>
    </row>
    <row r="39324" spans="62:65" ht="13" thickBot="1">
      <c r="BJ39324" s="138"/>
      <c r="BK39324" s="138"/>
      <c r="BL39324" s="138"/>
      <c r="BM39324" s="138"/>
    </row>
    <row r="39325" spans="62:65" ht="13" thickBot="1">
      <c r="BJ39325" s="138"/>
      <c r="BK39325" s="138"/>
      <c r="BL39325" s="138"/>
      <c r="BM39325" s="138"/>
    </row>
    <row r="39326" spans="62:65" ht="13" thickBot="1">
      <c r="BJ39326" s="138"/>
      <c r="BK39326" s="138"/>
      <c r="BL39326" s="138"/>
      <c r="BM39326" s="138"/>
    </row>
    <row r="39327" spans="62:65" ht="13" thickBot="1">
      <c r="BJ39327" s="138"/>
      <c r="BK39327" s="138"/>
      <c r="BL39327" s="138"/>
      <c r="BM39327" s="138"/>
    </row>
    <row r="39328" spans="62:65" ht="13" thickBot="1">
      <c r="BJ39328" s="138"/>
      <c r="BK39328" s="138"/>
      <c r="BL39328" s="138"/>
      <c r="BM39328" s="138"/>
    </row>
    <row r="39329" spans="62:65" ht="13" thickBot="1">
      <c r="BJ39329" s="138"/>
      <c r="BK39329" s="138"/>
      <c r="BL39329" s="138"/>
      <c r="BM39329" s="138"/>
    </row>
    <row r="39330" spans="62:65" ht="13" thickBot="1">
      <c r="BJ39330" s="138"/>
      <c r="BK39330" s="138"/>
      <c r="BL39330" s="138"/>
      <c r="BM39330" s="138"/>
    </row>
    <row r="39331" spans="62:65" ht="13" thickBot="1">
      <c r="BJ39331" s="138"/>
      <c r="BK39331" s="138"/>
      <c r="BL39331" s="138"/>
      <c r="BM39331" s="138"/>
    </row>
    <row r="39332" spans="62:65" ht="13" thickBot="1">
      <c r="BJ39332" s="138"/>
      <c r="BK39332" s="138"/>
      <c r="BL39332" s="138"/>
      <c r="BM39332" s="138"/>
    </row>
    <row r="39333" spans="62:65" ht="13" thickBot="1">
      <c r="BJ39333" s="138"/>
      <c r="BK39333" s="138"/>
      <c r="BL39333" s="138"/>
      <c r="BM39333" s="138"/>
    </row>
    <row r="39334" spans="62:65" ht="13" thickBot="1">
      <c r="BJ39334" s="138"/>
      <c r="BK39334" s="138"/>
      <c r="BL39334" s="138"/>
      <c r="BM39334" s="138"/>
    </row>
    <row r="39335" spans="62:65" ht="13" thickBot="1">
      <c r="BJ39335" s="138"/>
      <c r="BK39335" s="138"/>
      <c r="BL39335" s="138"/>
      <c r="BM39335" s="138"/>
    </row>
    <row r="39336" spans="62:65" ht="13" thickBot="1">
      <c r="BJ39336" s="138"/>
      <c r="BK39336" s="138"/>
      <c r="BL39336" s="138"/>
      <c r="BM39336" s="138"/>
    </row>
    <row r="39337" spans="62:65" ht="13" thickBot="1">
      <c r="BJ39337" s="138"/>
      <c r="BK39337" s="138"/>
      <c r="BL39337" s="138"/>
      <c r="BM39337" s="138"/>
    </row>
    <row r="39338" spans="62:65" ht="13" thickBot="1">
      <c r="BJ39338" s="138"/>
      <c r="BK39338" s="138"/>
      <c r="BL39338" s="138"/>
      <c r="BM39338" s="138"/>
    </row>
    <row r="39339" spans="62:65" ht="13" thickBot="1">
      <c r="BJ39339" s="138"/>
      <c r="BK39339" s="138"/>
      <c r="BL39339" s="138"/>
      <c r="BM39339" s="138"/>
    </row>
    <row r="39340" spans="62:65" ht="13" thickBot="1">
      <c r="BJ39340" s="138"/>
      <c r="BK39340" s="138"/>
      <c r="BL39340" s="138"/>
      <c r="BM39340" s="138"/>
    </row>
    <row r="39341" spans="62:65" ht="13" thickBot="1">
      <c r="BJ39341" s="138"/>
      <c r="BK39341" s="138"/>
      <c r="BL39341" s="138"/>
      <c r="BM39341" s="138"/>
    </row>
    <row r="39342" spans="62:65" ht="13" thickBot="1">
      <c r="BJ39342" s="138"/>
      <c r="BK39342" s="138"/>
      <c r="BL39342" s="138"/>
      <c r="BM39342" s="138"/>
    </row>
    <row r="39343" spans="62:65" ht="13" thickBot="1">
      <c r="BJ39343" s="138"/>
      <c r="BK39343" s="138"/>
      <c r="BL39343" s="138"/>
      <c r="BM39343" s="138"/>
    </row>
    <row r="39344" spans="62:65" ht="13" thickBot="1">
      <c r="BJ39344" s="138"/>
      <c r="BK39344" s="138"/>
      <c r="BL39344" s="138"/>
      <c r="BM39344" s="138"/>
    </row>
    <row r="39345" spans="62:65" ht="13" thickBot="1">
      <c r="BJ39345" s="138"/>
      <c r="BK39345" s="138"/>
      <c r="BL39345" s="138"/>
      <c r="BM39345" s="138"/>
    </row>
    <row r="39346" spans="62:65" ht="13" thickBot="1">
      <c r="BJ39346" s="138"/>
      <c r="BK39346" s="138"/>
      <c r="BL39346" s="138"/>
      <c r="BM39346" s="138"/>
    </row>
    <row r="39347" spans="62:65" ht="13" thickBot="1">
      <c r="BJ39347" s="138"/>
      <c r="BK39347" s="138"/>
      <c r="BL39347" s="138"/>
      <c r="BM39347" s="138"/>
    </row>
    <row r="39348" spans="62:65" ht="13" thickBot="1">
      <c r="BJ39348" s="138"/>
      <c r="BK39348" s="138"/>
      <c r="BL39348" s="138"/>
      <c r="BM39348" s="138"/>
    </row>
    <row r="39349" spans="62:65" ht="13" thickBot="1">
      <c r="BJ39349" s="138"/>
      <c r="BK39349" s="138"/>
      <c r="BL39349" s="138"/>
      <c r="BM39349" s="138"/>
    </row>
    <row r="39350" spans="62:65" ht="13" thickBot="1">
      <c r="BJ39350" s="138"/>
      <c r="BK39350" s="138"/>
      <c r="BL39350" s="138"/>
      <c r="BM39350" s="138"/>
    </row>
    <row r="39351" spans="62:65" ht="13" thickBot="1">
      <c r="BJ39351" s="138"/>
      <c r="BK39351" s="138"/>
      <c r="BL39351" s="138"/>
      <c r="BM39351" s="138"/>
    </row>
    <row r="39352" spans="62:65" ht="13" thickBot="1">
      <c r="BJ39352" s="138"/>
      <c r="BK39352" s="138"/>
      <c r="BL39352" s="138"/>
      <c r="BM39352" s="138"/>
    </row>
    <row r="39353" spans="62:65" ht="13" thickBot="1">
      <c r="BJ39353" s="138"/>
      <c r="BK39353" s="138"/>
      <c r="BL39353" s="138"/>
      <c r="BM39353" s="138"/>
    </row>
    <row r="39354" spans="62:65" ht="13" thickBot="1">
      <c r="BJ39354" s="138"/>
      <c r="BK39354" s="138"/>
      <c r="BL39354" s="138"/>
      <c r="BM39354" s="138"/>
    </row>
    <row r="39355" spans="62:65" ht="13" thickBot="1">
      <c r="BJ39355" s="138"/>
      <c r="BK39355" s="138"/>
      <c r="BL39355" s="138"/>
      <c r="BM39355" s="138"/>
    </row>
    <row r="39356" spans="62:65" ht="13" thickBot="1">
      <c r="BJ39356" s="138"/>
      <c r="BK39356" s="138"/>
      <c r="BL39356" s="138"/>
      <c r="BM39356" s="138"/>
    </row>
    <row r="39357" spans="62:65" ht="13" thickBot="1">
      <c r="BJ39357" s="138"/>
      <c r="BK39357" s="138"/>
      <c r="BL39357" s="138"/>
      <c r="BM39357" s="138"/>
    </row>
    <row r="39358" spans="62:65" ht="13" thickBot="1">
      <c r="BJ39358" s="138"/>
      <c r="BK39358" s="138"/>
      <c r="BL39358" s="138"/>
      <c r="BM39358" s="138"/>
    </row>
    <row r="39359" spans="62:65" ht="13" thickBot="1">
      <c r="BJ39359" s="138"/>
      <c r="BK39359" s="138"/>
      <c r="BL39359" s="138"/>
      <c r="BM39359" s="138"/>
    </row>
    <row r="39360" spans="62:65" ht="13" thickBot="1">
      <c r="BJ39360" s="138"/>
      <c r="BK39360" s="138"/>
      <c r="BL39360" s="138"/>
      <c r="BM39360" s="138"/>
    </row>
    <row r="39361" spans="62:65" ht="13" thickBot="1">
      <c r="BJ39361" s="138"/>
      <c r="BK39361" s="138"/>
      <c r="BL39361" s="138"/>
      <c r="BM39361" s="138"/>
    </row>
    <row r="39362" spans="62:65" ht="13" thickBot="1">
      <c r="BJ39362" s="138"/>
      <c r="BK39362" s="138"/>
      <c r="BL39362" s="138"/>
      <c r="BM39362" s="138"/>
    </row>
    <row r="39363" spans="62:65" ht="13" thickBot="1">
      <c r="BJ39363" s="138"/>
      <c r="BK39363" s="138"/>
      <c r="BL39363" s="138"/>
      <c r="BM39363" s="138"/>
    </row>
    <row r="39364" spans="62:65" ht="13" thickBot="1">
      <c r="BJ39364" s="138"/>
      <c r="BK39364" s="138"/>
      <c r="BL39364" s="138"/>
      <c r="BM39364" s="138"/>
    </row>
    <row r="39365" spans="62:65" ht="13" thickBot="1">
      <c r="BJ39365" s="138"/>
      <c r="BK39365" s="138"/>
      <c r="BL39365" s="138"/>
      <c r="BM39365" s="138"/>
    </row>
    <row r="39366" spans="62:65" ht="13" thickBot="1">
      <c r="BJ39366" s="138"/>
      <c r="BK39366" s="138"/>
      <c r="BL39366" s="138"/>
      <c r="BM39366" s="138"/>
    </row>
    <row r="39367" spans="62:65" ht="13" thickBot="1">
      <c r="BJ39367" s="138"/>
      <c r="BK39367" s="138"/>
      <c r="BL39367" s="138"/>
      <c r="BM39367" s="138"/>
    </row>
    <row r="39368" spans="62:65" ht="13" thickBot="1">
      <c r="BJ39368" s="138"/>
      <c r="BK39368" s="138"/>
      <c r="BL39368" s="138"/>
      <c r="BM39368" s="138"/>
    </row>
    <row r="39369" spans="62:65" ht="13" thickBot="1">
      <c r="BJ39369" s="138"/>
      <c r="BK39369" s="138"/>
      <c r="BL39369" s="138"/>
      <c r="BM39369" s="138"/>
    </row>
    <row r="39370" spans="62:65" ht="13" thickBot="1">
      <c r="BJ39370" s="138"/>
      <c r="BK39370" s="138"/>
      <c r="BL39370" s="138"/>
      <c r="BM39370" s="138"/>
    </row>
    <row r="39371" spans="62:65" ht="13" thickBot="1">
      <c r="BJ39371" s="138"/>
      <c r="BK39371" s="138"/>
      <c r="BL39371" s="138"/>
      <c r="BM39371" s="138"/>
    </row>
    <row r="39372" spans="62:65" ht="13" thickBot="1">
      <c r="BJ39372" s="138"/>
      <c r="BK39372" s="138"/>
      <c r="BL39372" s="138"/>
      <c r="BM39372" s="138"/>
    </row>
    <row r="39373" spans="62:65" ht="13" thickBot="1">
      <c r="BJ39373" s="138"/>
      <c r="BK39373" s="138"/>
      <c r="BL39373" s="138"/>
      <c r="BM39373" s="138"/>
    </row>
    <row r="39374" spans="62:65" ht="13" thickBot="1">
      <c r="BJ39374" s="138"/>
      <c r="BK39374" s="138"/>
      <c r="BL39374" s="138"/>
      <c r="BM39374" s="138"/>
    </row>
    <row r="39375" spans="62:65" ht="13" thickBot="1">
      <c r="BJ39375" s="138"/>
      <c r="BK39375" s="138"/>
      <c r="BL39375" s="138"/>
      <c r="BM39375" s="138"/>
    </row>
    <row r="39376" spans="62:65" ht="13" thickBot="1">
      <c r="BJ39376" s="138"/>
      <c r="BK39376" s="138"/>
      <c r="BL39376" s="138"/>
      <c r="BM39376" s="138"/>
    </row>
    <row r="39377" spans="62:65" ht="13" thickBot="1">
      <c r="BJ39377" s="138"/>
      <c r="BK39377" s="138"/>
      <c r="BL39377" s="138"/>
      <c r="BM39377" s="138"/>
    </row>
    <row r="39378" spans="62:65" ht="13" thickBot="1">
      <c r="BJ39378" s="138"/>
      <c r="BK39378" s="138"/>
      <c r="BL39378" s="138"/>
      <c r="BM39378" s="138"/>
    </row>
    <row r="39379" spans="62:65" ht="13" thickBot="1">
      <c r="BJ39379" s="138"/>
      <c r="BK39379" s="138"/>
      <c r="BL39379" s="138"/>
      <c r="BM39379" s="138"/>
    </row>
    <row r="39380" spans="62:65" ht="13" thickBot="1">
      <c r="BJ39380" s="138"/>
      <c r="BK39380" s="138"/>
      <c r="BL39380" s="138"/>
      <c r="BM39380" s="138"/>
    </row>
    <row r="39381" spans="62:65" ht="13" thickBot="1">
      <c r="BJ39381" s="138"/>
      <c r="BK39381" s="138"/>
      <c r="BL39381" s="138"/>
      <c r="BM39381" s="138"/>
    </row>
    <row r="39382" spans="62:65" ht="13" thickBot="1">
      <c r="BJ39382" s="138"/>
      <c r="BK39382" s="138"/>
      <c r="BL39382" s="138"/>
      <c r="BM39382" s="138"/>
    </row>
    <row r="39383" spans="62:65" ht="13" thickBot="1">
      <c r="BJ39383" s="138"/>
      <c r="BK39383" s="138"/>
      <c r="BL39383" s="138"/>
      <c r="BM39383" s="138"/>
    </row>
    <row r="39384" spans="62:65" ht="13" thickBot="1">
      <c r="BJ39384" s="138"/>
      <c r="BK39384" s="138"/>
      <c r="BL39384" s="138"/>
      <c r="BM39384" s="138"/>
    </row>
    <row r="39385" spans="62:65" ht="13" thickBot="1">
      <c r="BJ39385" s="138"/>
      <c r="BK39385" s="138"/>
      <c r="BL39385" s="138"/>
      <c r="BM39385" s="138"/>
    </row>
    <row r="39386" spans="62:65" ht="13" thickBot="1">
      <c r="BJ39386" s="138"/>
      <c r="BK39386" s="138"/>
      <c r="BL39386" s="138"/>
      <c r="BM39386" s="138"/>
    </row>
    <row r="39387" spans="62:65" ht="13" thickBot="1">
      <c r="BJ39387" s="138"/>
      <c r="BK39387" s="138"/>
      <c r="BL39387" s="138"/>
      <c r="BM39387" s="138"/>
    </row>
    <row r="39388" spans="62:65" ht="13" thickBot="1">
      <c r="BJ39388" s="138"/>
      <c r="BK39388" s="138"/>
      <c r="BL39388" s="138"/>
      <c r="BM39388" s="138"/>
    </row>
    <row r="39389" spans="62:65" ht="13" thickBot="1">
      <c r="BJ39389" s="138"/>
      <c r="BK39389" s="138"/>
      <c r="BL39389" s="138"/>
      <c r="BM39389" s="138"/>
    </row>
    <row r="39390" spans="62:65" ht="13" thickBot="1">
      <c r="BJ39390" s="138"/>
      <c r="BK39390" s="138"/>
      <c r="BL39390" s="138"/>
      <c r="BM39390" s="138"/>
    </row>
    <row r="39391" spans="62:65" ht="13" thickBot="1">
      <c r="BJ39391" s="138"/>
      <c r="BK39391" s="138"/>
      <c r="BL39391" s="138"/>
      <c r="BM39391" s="138"/>
    </row>
    <row r="39392" spans="62:65" ht="13" thickBot="1">
      <c r="BJ39392" s="138"/>
      <c r="BK39392" s="138"/>
      <c r="BL39392" s="138"/>
      <c r="BM39392" s="138"/>
    </row>
    <row r="39393" spans="62:65" ht="13" thickBot="1">
      <c r="BJ39393" s="138"/>
      <c r="BK39393" s="138"/>
      <c r="BL39393" s="138"/>
      <c r="BM39393" s="138"/>
    </row>
    <row r="39394" spans="62:65" ht="13" thickBot="1">
      <c r="BJ39394" s="138"/>
      <c r="BK39394" s="138"/>
      <c r="BL39394" s="138"/>
      <c r="BM39394" s="138"/>
    </row>
    <row r="39395" spans="62:65" ht="13" thickBot="1">
      <c r="BJ39395" s="138"/>
      <c r="BK39395" s="138"/>
      <c r="BL39395" s="138"/>
      <c r="BM39395" s="138"/>
    </row>
    <row r="39396" spans="62:65" ht="13" thickBot="1">
      <c r="BJ39396" s="138"/>
      <c r="BK39396" s="138"/>
      <c r="BL39396" s="138"/>
      <c r="BM39396" s="138"/>
    </row>
    <row r="39397" spans="62:65" ht="13" thickBot="1">
      <c r="BJ39397" s="138"/>
      <c r="BK39397" s="138"/>
      <c r="BL39397" s="138"/>
      <c r="BM39397" s="138"/>
    </row>
    <row r="39398" spans="62:65" ht="13" thickBot="1">
      <c r="BJ39398" s="138"/>
      <c r="BK39398" s="138"/>
      <c r="BL39398" s="138"/>
      <c r="BM39398" s="138"/>
    </row>
    <row r="39399" spans="62:65" ht="13" thickBot="1">
      <c r="BJ39399" s="138"/>
      <c r="BK39399" s="138"/>
      <c r="BL39399" s="138"/>
      <c r="BM39399" s="138"/>
    </row>
    <row r="39400" spans="62:65" ht="13" thickBot="1">
      <c r="BJ39400" s="138"/>
      <c r="BK39400" s="138"/>
      <c r="BL39400" s="138"/>
      <c r="BM39400" s="138"/>
    </row>
    <row r="39401" spans="62:65" ht="13" thickBot="1">
      <c r="BJ39401" s="138"/>
      <c r="BK39401" s="138"/>
      <c r="BL39401" s="138"/>
      <c r="BM39401" s="138"/>
    </row>
    <row r="39402" spans="62:65" ht="13" thickBot="1">
      <c r="BJ39402" s="138"/>
      <c r="BK39402" s="138"/>
      <c r="BL39402" s="138"/>
      <c r="BM39402" s="138"/>
    </row>
    <row r="39403" spans="62:65" ht="13" thickBot="1">
      <c r="BJ39403" s="138"/>
      <c r="BK39403" s="138"/>
      <c r="BL39403" s="138"/>
      <c r="BM39403" s="138"/>
    </row>
    <row r="39404" spans="62:65" ht="13" thickBot="1">
      <c r="BJ39404" s="138"/>
      <c r="BK39404" s="138"/>
      <c r="BL39404" s="138"/>
      <c r="BM39404" s="138"/>
    </row>
    <row r="39405" spans="62:65" ht="13" thickBot="1">
      <c r="BJ39405" s="138"/>
      <c r="BK39405" s="138"/>
      <c r="BL39405" s="138"/>
      <c r="BM39405" s="138"/>
    </row>
    <row r="39406" spans="62:65" ht="13" thickBot="1">
      <c r="BJ39406" s="138"/>
      <c r="BK39406" s="138"/>
      <c r="BL39406" s="138"/>
      <c r="BM39406" s="138"/>
    </row>
    <row r="39407" spans="62:65" ht="13" thickBot="1">
      <c r="BJ39407" s="138"/>
      <c r="BK39407" s="138"/>
      <c r="BL39407" s="138"/>
      <c r="BM39407" s="138"/>
    </row>
    <row r="39408" spans="62:65" ht="13" thickBot="1">
      <c r="BJ39408" s="138"/>
      <c r="BK39408" s="138"/>
      <c r="BL39408" s="138"/>
      <c r="BM39408" s="138"/>
    </row>
    <row r="39409" spans="62:65" ht="13" thickBot="1">
      <c r="BJ39409" s="138"/>
      <c r="BK39409" s="138"/>
      <c r="BL39409" s="138"/>
      <c r="BM39409" s="138"/>
    </row>
    <row r="39410" spans="62:65" ht="13" thickBot="1">
      <c r="BJ39410" s="138"/>
      <c r="BK39410" s="138"/>
      <c r="BL39410" s="138"/>
      <c r="BM39410" s="138"/>
    </row>
    <row r="39411" spans="62:65" ht="13" thickBot="1">
      <c r="BJ39411" s="138"/>
      <c r="BK39411" s="138"/>
      <c r="BL39411" s="138"/>
      <c r="BM39411" s="138"/>
    </row>
    <row r="39412" spans="62:65" ht="13" thickBot="1">
      <c r="BJ39412" s="138"/>
      <c r="BK39412" s="138"/>
      <c r="BL39412" s="138"/>
      <c r="BM39412" s="138"/>
    </row>
    <row r="39413" spans="62:65" ht="13" thickBot="1">
      <c r="BJ39413" s="138"/>
      <c r="BK39413" s="138"/>
      <c r="BL39413" s="138"/>
      <c r="BM39413" s="138"/>
    </row>
    <row r="39414" spans="62:65" ht="13" thickBot="1">
      <c r="BJ39414" s="138"/>
      <c r="BK39414" s="138"/>
      <c r="BL39414" s="138"/>
      <c r="BM39414" s="138"/>
    </row>
    <row r="39415" spans="62:65" ht="13" thickBot="1">
      <c r="BJ39415" s="138"/>
      <c r="BK39415" s="138"/>
      <c r="BL39415" s="138"/>
      <c r="BM39415" s="138"/>
    </row>
    <row r="39416" spans="62:65" ht="13" thickBot="1">
      <c r="BJ39416" s="138"/>
      <c r="BK39416" s="138"/>
      <c r="BL39416" s="138"/>
      <c r="BM39416" s="138"/>
    </row>
    <row r="39417" spans="62:65" ht="13" thickBot="1">
      <c r="BJ39417" s="138"/>
      <c r="BK39417" s="138"/>
      <c r="BL39417" s="138"/>
      <c r="BM39417" s="138"/>
    </row>
    <row r="39418" spans="62:65" ht="13" thickBot="1">
      <c r="BJ39418" s="138"/>
      <c r="BK39418" s="138"/>
      <c r="BL39418" s="138"/>
      <c r="BM39418" s="138"/>
    </row>
    <row r="39419" spans="62:65" ht="13" thickBot="1">
      <c r="BJ39419" s="138"/>
      <c r="BK39419" s="138"/>
      <c r="BL39419" s="138"/>
      <c r="BM39419" s="138"/>
    </row>
    <row r="39420" spans="62:65" ht="13" thickBot="1">
      <c r="BJ39420" s="138"/>
      <c r="BK39420" s="138"/>
      <c r="BL39420" s="138"/>
      <c r="BM39420" s="138"/>
    </row>
    <row r="39421" spans="62:65" ht="13" thickBot="1">
      <c r="BJ39421" s="138"/>
      <c r="BK39421" s="138"/>
      <c r="BL39421" s="138"/>
      <c r="BM39421" s="138"/>
    </row>
    <row r="39422" spans="62:65" ht="13" thickBot="1">
      <c r="BJ39422" s="138"/>
      <c r="BK39422" s="138"/>
      <c r="BL39422" s="138"/>
      <c r="BM39422" s="138"/>
    </row>
    <row r="39423" spans="62:65" ht="13" thickBot="1">
      <c r="BJ39423" s="138"/>
      <c r="BK39423" s="138"/>
      <c r="BL39423" s="138"/>
      <c r="BM39423" s="138"/>
    </row>
    <row r="39424" spans="62:65" ht="13" thickBot="1">
      <c r="BJ39424" s="138"/>
      <c r="BK39424" s="138"/>
      <c r="BL39424" s="138"/>
      <c r="BM39424" s="138"/>
    </row>
    <row r="39425" spans="62:65" ht="13" thickBot="1">
      <c r="BJ39425" s="138"/>
      <c r="BK39425" s="138"/>
      <c r="BL39425" s="138"/>
      <c r="BM39425" s="138"/>
    </row>
    <row r="39426" spans="62:65" ht="13" thickBot="1">
      <c r="BJ39426" s="138"/>
      <c r="BK39426" s="138"/>
      <c r="BL39426" s="138"/>
      <c r="BM39426" s="138"/>
    </row>
    <row r="39427" spans="62:65" ht="13" thickBot="1">
      <c r="BJ39427" s="138"/>
      <c r="BK39427" s="138"/>
      <c r="BL39427" s="138"/>
      <c r="BM39427" s="138"/>
    </row>
    <row r="39428" spans="62:65" ht="13" thickBot="1">
      <c r="BJ39428" s="138"/>
      <c r="BK39428" s="138"/>
      <c r="BL39428" s="138"/>
      <c r="BM39428" s="138"/>
    </row>
    <row r="39429" spans="62:65" ht="13" thickBot="1">
      <c r="BJ39429" s="138"/>
      <c r="BK39429" s="138"/>
      <c r="BL39429" s="138"/>
      <c r="BM39429" s="138"/>
    </row>
    <row r="39430" spans="62:65" ht="13" thickBot="1">
      <c r="BJ39430" s="138"/>
      <c r="BK39430" s="138"/>
      <c r="BL39430" s="138"/>
      <c r="BM39430" s="138"/>
    </row>
    <row r="39431" spans="62:65" ht="13" thickBot="1">
      <c r="BJ39431" s="138"/>
      <c r="BK39431" s="138"/>
      <c r="BL39431" s="138"/>
      <c r="BM39431" s="138"/>
    </row>
    <row r="39432" spans="62:65" ht="13" thickBot="1">
      <c r="BJ39432" s="138"/>
      <c r="BK39432" s="138"/>
      <c r="BL39432" s="138"/>
      <c r="BM39432" s="138"/>
    </row>
    <row r="39433" spans="62:65" ht="13" thickBot="1">
      <c r="BJ39433" s="138"/>
      <c r="BK39433" s="138"/>
      <c r="BL39433" s="138"/>
      <c r="BM39433" s="138"/>
    </row>
    <row r="39434" spans="62:65" ht="13" thickBot="1">
      <c r="BJ39434" s="138"/>
      <c r="BK39434" s="138"/>
      <c r="BL39434" s="138"/>
      <c r="BM39434" s="138"/>
    </row>
    <row r="39435" spans="62:65" ht="13" thickBot="1">
      <c r="BJ39435" s="138"/>
      <c r="BK39435" s="138"/>
      <c r="BL39435" s="138"/>
      <c r="BM39435" s="138"/>
    </row>
    <row r="39436" spans="62:65" ht="13" thickBot="1">
      <c r="BJ39436" s="138"/>
      <c r="BK39436" s="138"/>
      <c r="BL39436" s="138"/>
      <c r="BM39436" s="138"/>
    </row>
    <row r="39437" spans="62:65" ht="13" thickBot="1">
      <c r="BJ39437" s="138"/>
      <c r="BK39437" s="138"/>
      <c r="BL39437" s="138"/>
      <c r="BM39437" s="138"/>
    </row>
    <row r="39438" spans="62:65" ht="13" thickBot="1">
      <c r="BJ39438" s="138"/>
      <c r="BK39438" s="138"/>
      <c r="BL39438" s="138"/>
      <c r="BM39438" s="138"/>
    </row>
    <row r="39439" spans="62:65" ht="13" thickBot="1">
      <c r="BJ39439" s="138"/>
      <c r="BK39439" s="138"/>
      <c r="BL39439" s="138"/>
      <c r="BM39439" s="138"/>
    </row>
    <row r="39440" spans="62:65" ht="13" thickBot="1">
      <c r="BJ39440" s="138"/>
      <c r="BK39440" s="138"/>
      <c r="BL39440" s="138"/>
      <c r="BM39440" s="138"/>
    </row>
    <row r="39441" spans="62:65" ht="13" thickBot="1">
      <c r="BJ39441" s="138"/>
      <c r="BK39441" s="138"/>
      <c r="BL39441" s="138"/>
      <c r="BM39441" s="138"/>
    </row>
    <row r="39442" spans="62:65" ht="13" thickBot="1">
      <c r="BJ39442" s="138"/>
      <c r="BK39442" s="138"/>
      <c r="BL39442" s="138"/>
      <c r="BM39442" s="138"/>
    </row>
    <row r="39443" spans="62:65" ht="13" thickBot="1">
      <c r="BJ39443" s="138"/>
      <c r="BK39443" s="138"/>
      <c r="BL39443" s="138"/>
      <c r="BM39443" s="138"/>
    </row>
    <row r="39444" spans="62:65" ht="13" thickBot="1">
      <c r="BJ39444" s="138"/>
      <c r="BK39444" s="138"/>
      <c r="BL39444" s="138"/>
      <c r="BM39444" s="138"/>
    </row>
    <row r="39445" spans="62:65" ht="13" thickBot="1">
      <c r="BJ39445" s="138"/>
      <c r="BK39445" s="138"/>
      <c r="BL39445" s="138"/>
      <c r="BM39445" s="138"/>
    </row>
    <row r="39446" spans="62:65" ht="13" thickBot="1">
      <c r="BJ39446" s="138"/>
      <c r="BK39446" s="138"/>
      <c r="BL39446" s="138"/>
      <c r="BM39446" s="138"/>
    </row>
    <row r="39447" spans="62:65" ht="13" thickBot="1">
      <c r="BJ39447" s="138"/>
      <c r="BK39447" s="138"/>
      <c r="BL39447" s="138"/>
      <c r="BM39447" s="138"/>
    </row>
    <row r="39448" spans="62:65" ht="13" thickBot="1">
      <c r="BJ39448" s="138"/>
      <c r="BK39448" s="138"/>
      <c r="BL39448" s="138"/>
      <c r="BM39448" s="138"/>
    </row>
    <row r="39449" spans="62:65" ht="13" thickBot="1">
      <c r="BJ39449" s="138"/>
      <c r="BK39449" s="138"/>
      <c r="BL39449" s="138"/>
      <c r="BM39449" s="138"/>
    </row>
    <row r="39450" spans="62:65" ht="13" thickBot="1">
      <c r="BJ39450" s="138"/>
      <c r="BK39450" s="138"/>
      <c r="BL39450" s="138"/>
      <c r="BM39450" s="138"/>
    </row>
    <row r="39451" spans="62:65" ht="13" thickBot="1">
      <c r="BJ39451" s="138"/>
      <c r="BK39451" s="138"/>
      <c r="BL39451" s="138"/>
      <c r="BM39451" s="138"/>
    </row>
    <row r="39452" spans="62:65" ht="13" thickBot="1">
      <c r="BJ39452" s="138"/>
      <c r="BK39452" s="138"/>
      <c r="BL39452" s="138"/>
      <c r="BM39452" s="138"/>
    </row>
    <row r="39453" spans="62:65" ht="13" thickBot="1">
      <c r="BJ39453" s="138"/>
      <c r="BK39453" s="138"/>
      <c r="BL39453" s="138"/>
      <c r="BM39453" s="138"/>
    </row>
    <row r="39454" spans="62:65" ht="13" thickBot="1">
      <c r="BJ39454" s="138"/>
      <c r="BK39454" s="138"/>
      <c r="BL39454" s="138"/>
      <c r="BM39454" s="138"/>
    </row>
    <row r="39455" spans="62:65" ht="13" thickBot="1">
      <c r="BJ39455" s="138"/>
      <c r="BK39455" s="138"/>
      <c r="BL39455" s="138"/>
      <c r="BM39455" s="138"/>
    </row>
    <row r="39456" spans="62:65" ht="13" thickBot="1">
      <c r="BJ39456" s="138"/>
      <c r="BK39456" s="138"/>
      <c r="BL39456" s="138"/>
      <c r="BM39456" s="138"/>
    </row>
    <row r="39457" spans="62:65" ht="13" thickBot="1">
      <c r="BJ39457" s="138"/>
      <c r="BK39457" s="138"/>
      <c r="BL39457" s="138"/>
      <c r="BM39457" s="138"/>
    </row>
    <row r="39458" spans="62:65" ht="13" thickBot="1">
      <c r="BJ39458" s="138"/>
      <c r="BK39458" s="138"/>
      <c r="BL39458" s="138"/>
      <c r="BM39458" s="138"/>
    </row>
    <row r="39459" spans="62:65" ht="13" thickBot="1">
      <c r="BJ39459" s="138"/>
      <c r="BK39459" s="138"/>
      <c r="BL39459" s="138"/>
      <c r="BM39459" s="138"/>
    </row>
    <row r="39460" spans="62:65" ht="13" thickBot="1">
      <c r="BJ39460" s="138"/>
      <c r="BK39460" s="138"/>
      <c r="BL39460" s="138"/>
      <c r="BM39460" s="138"/>
    </row>
    <row r="39461" spans="62:65" ht="13" thickBot="1">
      <c r="BJ39461" s="138"/>
      <c r="BK39461" s="138"/>
      <c r="BL39461" s="138"/>
      <c r="BM39461" s="138"/>
    </row>
    <row r="39462" spans="62:65" ht="13" thickBot="1">
      <c r="BJ39462" s="138"/>
      <c r="BK39462" s="138"/>
      <c r="BL39462" s="138"/>
      <c r="BM39462" s="138"/>
    </row>
    <row r="39463" spans="62:65" ht="13" thickBot="1">
      <c r="BJ39463" s="138"/>
      <c r="BK39463" s="138"/>
      <c r="BL39463" s="138"/>
      <c r="BM39463" s="138"/>
    </row>
    <row r="39464" spans="62:65" ht="13" thickBot="1">
      <c r="BJ39464" s="138"/>
      <c r="BK39464" s="138"/>
      <c r="BL39464" s="138"/>
      <c r="BM39464" s="138"/>
    </row>
    <row r="39465" spans="62:65" ht="13" thickBot="1">
      <c r="BJ39465" s="138"/>
      <c r="BK39465" s="138"/>
      <c r="BL39465" s="138"/>
      <c r="BM39465" s="138"/>
    </row>
    <row r="39466" spans="62:65" ht="13" thickBot="1">
      <c r="BJ39466" s="138"/>
      <c r="BK39466" s="138"/>
      <c r="BL39466" s="138"/>
      <c r="BM39466" s="138"/>
    </row>
    <row r="39467" spans="62:65" ht="13" thickBot="1">
      <c r="BJ39467" s="138"/>
      <c r="BK39467" s="138"/>
      <c r="BL39467" s="138"/>
      <c r="BM39467" s="138"/>
    </row>
    <row r="39468" spans="62:65" ht="13" thickBot="1">
      <c r="BJ39468" s="138"/>
      <c r="BK39468" s="138"/>
      <c r="BL39468" s="138"/>
      <c r="BM39468" s="138"/>
    </row>
    <row r="39469" spans="62:65" ht="13" thickBot="1">
      <c r="BJ39469" s="138"/>
      <c r="BK39469" s="138"/>
      <c r="BL39469" s="138"/>
      <c r="BM39469" s="138"/>
    </row>
    <row r="39470" spans="62:65" ht="13" thickBot="1">
      <c r="BJ39470" s="138"/>
      <c r="BK39470" s="138"/>
      <c r="BL39470" s="138"/>
      <c r="BM39470" s="138"/>
    </row>
    <row r="39471" spans="62:65" ht="13" thickBot="1">
      <c r="BJ39471" s="138"/>
      <c r="BK39471" s="138"/>
      <c r="BL39471" s="138"/>
      <c r="BM39471" s="138"/>
    </row>
    <row r="39472" spans="62:65" ht="13" thickBot="1">
      <c r="BJ39472" s="138"/>
      <c r="BK39472" s="138"/>
      <c r="BL39472" s="138"/>
      <c r="BM39472" s="138"/>
    </row>
    <row r="39473" spans="62:65" ht="13" thickBot="1">
      <c r="BJ39473" s="138"/>
      <c r="BK39473" s="138"/>
      <c r="BL39473" s="138"/>
      <c r="BM39473" s="138"/>
    </row>
    <row r="39474" spans="62:65" ht="13" thickBot="1">
      <c r="BJ39474" s="138"/>
      <c r="BK39474" s="138"/>
      <c r="BL39474" s="138"/>
      <c r="BM39474" s="138"/>
    </row>
    <row r="39475" spans="62:65" ht="13" thickBot="1">
      <c r="BJ39475" s="138"/>
      <c r="BK39475" s="138"/>
      <c r="BL39475" s="138"/>
      <c r="BM39475" s="138"/>
    </row>
    <row r="39476" spans="62:65" ht="13" thickBot="1">
      <c r="BJ39476" s="138"/>
      <c r="BK39476" s="138"/>
      <c r="BL39476" s="138"/>
      <c r="BM39476" s="138"/>
    </row>
    <row r="39477" spans="62:65" ht="13" thickBot="1">
      <c r="BJ39477" s="138"/>
      <c r="BK39477" s="138"/>
      <c r="BL39477" s="138"/>
      <c r="BM39477" s="138"/>
    </row>
    <row r="39478" spans="62:65" ht="13" thickBot="1">
      <c r="BJ39478" s="138"/>
      <c r="BK39478" s="138"/>
      <c r="BL39478" s="138"/>
      <c r="BM39478" s="138"/>
    </row>
    <row r="39479" spans="62:65" ht="13" thickBot="1">
      <c r="BJ39479" s="138"/>
      <c r="BK39479" s="138"/>
      <c r="BL39479" s="138"/>
      <c r="BM39479" s="138"/>
    </row>
    <row r="39480" spans="62:65" ht="13" thickBot="1">
      <c r="BJ39480" s="138"/>
      <c r="BK39480" s="138"/>
      <c r="BL39480" s="138"/>
      <c r="BM39480" s="138"/>
    </row>
    <row r="39481" spans="62:65" ht="13" thickBot="1">
      <c r="BJ39481" s="138"/>
      <c r="BK39481" s="138"/>
      <c r="BL39481" s="138"/>
      <c r="BM39481" s="138"/>
    </row>
    <row r="39482" spans="62:65" ht="13" thickBot="1">
      <c r="BJ39482" s="138"/>
      <c r="BK39482" s="138"/>
      <c r="BL39482" s="138"/>
      <c r="BM39482" s="138"/>
    </row>
    <row r="39483" spans="62:65" ht="13" thickBot="1">
      <c r="BJ39483" s="138"/>
      <c r="BK39483" s="138"/>
      <c r="BL39483" s="138"/>
      <c r="BM39483" s="138"/>
    </row>
    <row r="39484" spans="62:65" ht="13" thickBot="1">
      <c r="BJ39484" s="138"/>
      <c r="BK39484" s="138"/>
      <c r="BL39484" s="138"/>
      <c r="BM39484" s="138"/>
    </row>
    <row r="39485" spans="62:65" ht="13" thickBot="1">
      <c r="BJ39485" s="138"/>
      <c r="BK39485" s="138"/>
      <c r="BL39485" s="138"/>
      <c r="BM39485" s="138"/>
    </row>
    <row r="39486" spans="62:65" ht="13" thickBot="1">
      <c r="BJ39486" s="138"/>
      <c r="BK39486" s="138"/>
      <c r="BL39486" s="138"/>
      <c r="BM39486" s="138"/>
    </row>
    <row r="39487" spans="62:65" ht="13" thickBot="1">
      <c r="BJ39487" s="138"/>
      <c r="BK39487" s="138"/>
      <c r="BL39487" s="138"/>
      <c r="BM39487" s="138"/>
    </row>
    <row r="39488" spans="62:65" ht="13" thickBot="1">
      <c r="BJ39488" s="138"/>
      <c r="BK39488" s="138"/>
      <c r="BL39488" s="138"/>
      <c r="BM39488" s="138"/>
    </row>
    <row r="39489" spans="62:65" ht="13" thickBot="1">
      <c r="BJ39489" s="138"/>
      <c r="BK39489" s="138"/>
      <c r="BL39489" s="138"/>
      <c r="BM39489" s="138"/>
    </row>
    <row r="39490" spans="62:65" ht="13" thickBot="1">
      <c r="BJ39490" s="138"/>
      <c r="BK39490" s="138"/>
      <c r="BL39490" s="138"/>
      <c r="BM39490" s="138"/>
    </row>
    <row r="39491" spans="62:65" ht="13" thickBot="1">
      <c r="BJ39491" s="138"/>
      <c r="BK39491" s="138"/>
      <c r="BL39491" s="138"/>
      <c r="BM39491" s="138"/>
    </row>
    <row r="39492" spans="62:65" ht="13" thickBot="1">
      <c r="BJ39492" s="138"/>
      <c r="BK39492" s="138"/>
      <c r="BL39492" s="138"/>
      <c r="BM39492" s="138"/>
    </row>
    <row r="39493" spans="62:65" ht="13" thickBot="1">
      <c r="BJ39493" s="138"/>
      <c r="BK39493" s="138"/>
      <c r="BL39493" s="138"/>
      <c r="BM39493" s="138"/>
    </row>
    <row r="39494" spans="62:65" ht="13" thickBot="1">
      <c r="BJ39494" s="138"/>
      <c r="BK39494" s="138"/>
      <c r="BL39494" s="138"/>
      <c r="BM39494" s="138"/>
    </row>
    <row r="39495" spans="62:65" ht="13" thickBot="1">
      <c r="BJ39495" s="138"/>
      <c r="BK39495" s="138"/>
      <c r="BL39495" s="138"/>
      <c r="BM39495" s="138"/>
    </row>
    <row r="39496" spans="62:65" ht="13" thickBot="1">
      <c r="BJ39496" s="138"/>
      <c r="BK39496" s="138"/>
      <c r="BL39496" s="138"/>
      <c r="BM39496" s="138"/>
    </row>
    <row r="39497" spans="62:65" ht="13" thickBot="1">
      <c r="BJ39497" s="138"/>
      <c r="BK39497" s="138"/>
      <c r="BL39497" s="138"/>
      <c r="BM39497" s="138"/>
    </row>
    <row r="39498" spans="62:65" ht="13" thickBot="1">
      <c r="BJ39498" s="138"/>
      <c r="BK39498" s="138"/>
      <c r="BL39498" s="138"/>
      <c r="BM39498" s="138"/>
    </row>
    <row r="39499" spans="62:65" ht="13" thickBot="1">
      <c r="BJ39499" s="138"/>
      <c r="BK39499" s="138"/>
      <c r="BL39499" s="138"/>
      <c r="BM39499" s="138"/>
    </row>
    <row r="39500" spans="62:65" ht="13" thickBot="1">
      <c r="BJ39500" s="138"/>
      <c r="BK39500" s="138"/>
      <c r="BL39500" s="138"/>
      <c r="BM39500" s="138"/>
    </row>
    <row r="39501" spans="62:65" ht="13" thickBot="1">
      <c r="BJ39501" s="138"/>
      <c r="BK39501" s="138"/>
      <c r="BL39501" s="138"/>
      <c r="BM39501" s="138"/>
    </row>
    <row r="39502" spans="62:65" ht="13" thickBot="1">
      <c r="BJ39502" s="138"/>
      <c r="BK39502" s="138"/>
      <c r="BL39502" s="138"/>
      <c r="BM39502" s="138"/>
    </row>
    <row r="39503" spans="62:65" ht="13" thickBot="1">
      <c r="BJ39503" s="138"/>
      <c r="BK39503" s="138"/>
      <c r="BL39503" s="138"/>
      <c r="BM39503" s="138"/>
    </row>
    <row r="39504" spans="62:65" ht="13" thickBot="1">
      <c r="BJ39504" s="138"/>
      <c r="BK39504" s="138"/>
      <c r="BL39504" s="138"/>
      <c r="BM39504" s="138"/>
    </row>
    <row r="39505" spans="62:65" ht="13" thickBot="1">
      <c r="BJ39505" s="138"/>
      <c r="BK39505" s="138"/>
      <c r="BL39505" s="138"/>
      <c r="BM39505" s="138"/>
    </row>
    <row r="39506" spans="62:65" ht="13" thickBot="1">
      <c r="BJ39506" s="138"/>
      <c r="BK39506" s="138"/>
      <c r="BL39506" s="138"/>
      <c r="BM39506" s="138"/>
    </row>
    <row r="39507" spans="62:65" ht="13" thickBot="1">
      <c r="BJ39507" s="138"/>
      <c r="BK39507" s="138"/>
      <c r="BL39507" s="138"/>
      <c r="BM39507" s="138"/>
    </row>
    <row r="39508" spans="62:65" ht="13" thickBot="1">
      <c r="BJ39508" s="138"/>
      <c r="BK39508" s="138"/>
      <c r="BL39508" s="138"/>
      <c r="BM39508" s="138"/>
    </row>
    <row r="39509" spans="62:65" ht="13" thickBot="1">
      <c r="BJ39509" s="138"/>
      <c r="BK39509" s="138"/>
      <c r="BL39509" s="138"/>
      <c r="BM39509" s="138"/>
    </row>
    <row r="39510" spans="62:65" ht="13" thickBot="1">
      <c r="BJ39510" s="138"/>
      <c r="BK39510" s="138"/>
      <c r="BL39510" s="138"/>
      <c r="BM39510" s="138"/>
    </row>
    <row r="39511" spans="62:65" ht="13" thickBot="1">
      <c r="BJ39511" s="138"/>
      <c r="BK39511" s="138"/>
      <c r="BL39511" s="138"/>
      <c r="BM39511" s="138"/>
    </row>
    <row r="39512" spans="62:65" ht="13" thickBot="1">
      <c r="BJ39512" s="138"/>
      <c r="BK39512" s="138"/>
      <c r="BL39512" s="138"/>
      <c r="BM39512" s="138"/>
    </row>
    <row r="39513" spans="62:65" ht="13" thickBot="1">
      <c r="BJ39513" s="138"/>
      <c r="BK39513" s="138"/>
      <c r="BL39513" s="138"/>
      <c r="BM39513" s="138"/>
    </row>
    <row r="39514" spans="62:65" ht="13" thickBot="1">
      <c r="BJ39514" s="138"/>
      <c r="BK39514" s="138"/>
      <c r="BL39514" s="138"/>
      <c r="BM39514" s="138"/>
    </row>
    <row r="39515" spans="62:65" ht="13" thickBot="1">
      <c r="BJ39515" s="138"/>
      <c r="BK39515" s="138"/>
      <c r="BL39515" s="138"/>
      <c r="BM39515" s="138"/>
    </row>
    <row r="39516" spans="62:65" ht="13" thickBot="1">
      <c r="BJ39516" s="138"/>
      <c r="BK39516" s="138"/>
      <c r="BL39516" s="138"/>
      <c r="BM39516" s="138"/>
    </row>
    <row r="39517" spans="62:65" ht="13" thickBot="1">
      <c r="BJ39517" s="138"/>
      <c r="BK39517" s="138"/>
      <c r="BL39517" s="138"/>
      <c r="BM39517" s="138"/>
    </row>
    <row r="39518" spans="62:65" ht="13" thickBot="1">
      <c r="BJ39518" s="138"/>
      <c r="BK39518" s="138"/>
      <c r="BL39518" s="138"/>
      <c r="BM39518" s="138"/>
    </row>
    <row r="39519" spans="62:65" ht="13" thickBot="1">
      <c r="BJ39519" s="138"/>
      <c r="BK39519" s="138"/>
      <c r="BL39519" s="138"/>
      <c r="BM39519" s="138"/>
    </row>
    <row r="39520" spans="62:65" ht="13" thickBot="1">
      <c r="BJ39520" s="138"/>
      <c r="BK39520" s="138"/>
      <c r="BL39520" s="138"/>
      <c r="BM39520" s="138"/>
    </row>
    <row r="39521" spans="62:65" ht="13" thickBot="1">
      <c r="BJ39521" s="138"/>
      <c r="BK39521" s="138"/>
      <c r="BL39521" s="138"/>
      <c r="BM39521" s="138"/>
    </row>
    <row r="39522" spans="62:65" ht="13" thickBot="1">
      <c r="BJ39522" s="138"/>
      <c r="BK39522" s="138"/>
      <c r="BL39522" s="138"/>
      <c r="BM39522" s="138"/>
    </row>
    <row r="39523" spans="62:65" ht="13" thickBot="1">
      <c r="BJ39523" s="138"/>
      <c r="BK39523" s="138"/>
      <c r="BL39523" s="138"/>
      <c r="BM39523" s="138"/>
    </row>
    <row r="39524" spans="62:65" ht="13" thickBot="1">
      <c r="BJ39524" s="138"/>
      <c r="BK39524" s="138"/>
      <c r="BL39524" s="138"/>
      <c r="BM39524" s="138"/>
    </row>
    <row r="39525" spans="62:65" ht="13" thickBot="1">
      <c r="BJ39525" s="138"/>
      <c r="BK39525" s="138"/>
      <c r="BL39525" s="138"/>
      <c r="BM39525" s="138"/>
    </row>
    <row r="39526" spans="62:65" ht="13" thickBot="1">
      <c r="BJ39526" s="138"/>
      <c r="BK39526" s="138"/>
      <c r="BL39526" s="138"/>
      <c r="BM39526" s="138"/>
    </row>
    <row r="39527" spans="62:65" ht="13" thickBot="1">
      <c r="BJ39527" s="138"/>
      <c r="BK39527" s="138"/>
      <c r="BL39527" s="138"/>
      <c r="BM39527" s="138"/>
    </row>
    <row r="39528" spans="62:65" ht="13" thickBot="1">
      <c r="BJ39528" s="138"/>
      <c r="BK39528" s="138"/>
      <c r="BL39528" s="138"/>
      <c r="BM39528" s="138"/>
    </row>
    <row r="39529" spans="62:65" ht="13" thickBot="1">
      <c r="BJ39529" s="138"/>
      <c r="BK39529" s="138"/>
      <c r="BL39529" s="138"/>
      <c r="BM39529" s="138"/>
    </row>
    <row r="39530" spans="62:65" ht="13" thickBot="1">
      <c r="BJ39530" s="138"/>
      <c r="BK39530" s="138"/>
      <c r="BL39530" s="138"/>
      <c r="BM39530" s="138"/>
    </row>
    <row r="39531" spans="62:65" ht="13" thickBot="1">
      <c r="BJ39531" s="138"/>
      <c r="BK39531" s="138"/>
      <c r="BL39531" s="138"/>
      <c r="BM39531" s="138"/>
    </row>
    <row r="39532" spans="62:65" ht="13" thickBot="1">
      <c r="BJ39532" s="138"/>
      <c r="BK39532" s="138"/>
      <c r="BL39532" s="138"/>
      <c r="BM39532" s="138"/>
    </row>
    <row r="39533" spans="62:65" ht="13" thickBot="1">
      <c r="BJ39533" s="138"/>
      <c r="BK39533" s="138"/>
      <c r="BL39533" s="138"/>
      <c r="BM39533" s="138"/>
    </row>
    <row r="39534" spans="62:65" ht="13" thickBot="1">
      <c r="BJ39534" s="138"/>
      <c r="BK39534" s="138"/>
      <c r="BL39534" s="138"/>
      <c r="BM39534" s="138"/>
    </row>
    <row r="39535" spans="62:65" ht="13" thickBot="1">
      <c r="BJ39535" s="138"/>
      <c r="BK39535" s="138"/>
      <c r="BL39535" s="138"/>
      <c r="BM39535" s="138"/>
    </row>
    <row r="39536" spans="62:65" ht="13" thickBot="1">
      <c r="BJ39536" s="138"/>
      <c r="BK39536" s="138"/>
      <c r="BL39536" s="138"/>
      <c r="BM39536" s="138"/>
    </row>
    <row r="39537" spans="62:65" ht="13" thickBot="1">
      <c r="BJ39537" s="138"/>
      <c r="BK39537" s="138"/>
      <c r="BL39537" s="138"/>
      <c r="BM39537" s="138"/>
    </row>
    <row r="39538" spans="62:65" ht="13" thickBot="1">
      <c r="BJ39538" s="138"/>
      <c r="BK39538" s="138"/>
      <c r="BL39538" s="138"/>
      <c r="BM39538" s="138"/>
    </row>
    <row r="39539" spans="62:65" ht="13" thickBot="1">
      <c r="BJ39539" s="138"/>
      <c r="BK39539" s="138"/>
      <c r="BL39539" s="138"/>
      <c r="BM39539" s="138"/>
    </row>
    <row r="39540" spans="62:65" ht="13" thickBot="1">
      <c r="BJ39540" s="138"/>
      <c r="BK39540" s="138"/>
      <c r="BL39540" s="138"/>
      <c r="BM39540" s="138"/>
    </row>
    <row r="39541" spans="62:65" ht="13" thickBot="1">
      <c r="BJ39541" s="138"/>
      <c r="BK39541" s="138"/>
      <c r="BL39541" s="138"/>
      <c r="BM39541" s="138"/>
    </row>
    <row r="39542" spans="62:65" ht="13" thickBot="1">
      <c r="BJ39542" s="138"/>
      <c r="BK39542" s="138"/>
      <c r="BL39542" s="138"/>
      <c r="BM39542" s="138"/>
    </row>
    <row r="39543" spans="62:65" ht="13" thickBot="1">
      <c r="BJ39543" s="138"/>
      <c r="BK39543" s="138"/>
      <c r="BL39543" s="138"/>
      <c r="BM39543" s="138"/>
    </row>
    <row r="39544" spans="62:65" ht="13" thickBot="1">
      <c r="BJ39544" s="138"/>
      <c r="BK39544" s="138"/>
      <c r="BL39544" s="138"/>
      <c r="BM39544" s="138"/>
    </row>
    <row r="39545" spans="62:65" ht="13" thickBot="1">
      <c r="BJ39545" s="138"/>
      <c r="BK39545" s="138"/>
      <c r="BL39545" s="138"/>
      <c r="BM39545" s="138"/>
    </row>
    <row r="39546" spans="62:65" ht="13" thickBot="1">
      <c r="BJ39546" s="138"/>
      <c r="BK39546" s="138"/>
      <c r="BL39546" s="138"/>
      <c r="BM39546" s="138"/>
    </row>
    <row r="39547" spans="62:65" ht="13" thickBot="1">
      <c r="BJ39547" s="138"/>
      <c r="BK39547" s="138"/>
      <c r="BL39547" s="138"/>
      <c r="BM39547" s="138"/>
    </row>
    <row r="39548" spans="62:65" ht="13" thickBot="1">
      <c r="BJ39548" s="138"/>
      <c r="BK39548" s="138"/>
      <c r="BL39548" s="138"/>
      <c r="BM39548" s="138"/>
    </row>
    <row r="39549" spans="62:65" ht="13" thickBot="1">
      <c r="BJ39549" s="138"/>
      <c r="BK39549" s="138"/>
      <c r="BL39549" s="138"/>
      <c r="BM39549" s="138"/>
    </row>
    <row r="39550" spans="62:65" ht="13" thickBot="1">
      <c r="BJ39550" s="138"/>
      <c r="BK39550" s="138"/>
      <c r="BL39550" s="138"/>
      <c r="BM39550" s="138"/>
    </row>
    <row r="39551" spans="62:65" ht="13" thickBot="1">
      <c r="BJ39551" s="138"/>
      <c r="BK39551" s="138"/>
      <c r="BL39551" s="138"/>
      <c r="BM39551" s="138"/>
    </row>
    <row r="39552" spans="62:65" ht="13" thickBot="1">
      <c r="BJ39552" s="138"/>
      <c r="BK39552" s="138"/>
      <c r="BL39552" s="138"/>
      <c r="BM39552" s="138"/>
    </row>
    <row r="39553" spans="62:65" ht="13" thickBot="1">
      <c r="BJ39553" s="138"/>
      <c r="BK39553" s="138"/>
      <c r="BL39553" s="138"/>
      <c r="BM39553" s="138"/>
    </row>
    <row r="39554" spans="62:65" ht="13" thickBot="1">
      <c r="BJ39554" s="138"/>
      <c r="BK39554" s="138"/>
      <c r="BL39554" s="138"/>
      <c r="BM39554" s="138"/>
    </row>
    <row r="39555" spans="62:65" ht="13" thickBot="1">
      <c r="BJ39555" s="138"/>
      <c r="BK39555" s="138"/>
      <c r="BL39555" s="138"/>
      <c r="BM39555" s="138"/>
    </row>
    <row r="39556" spans="62:65" ht="13" thickBot="1">
      <c r="BJ39556" s="138"/>
      <c r="BK39556" s="138"/>
      <c r="BL39556" s="138"/>
      <c r="BM39556" s="138"/>
    </row>
    <row r="39557" spans="62:65" ht="13" thickBot="1">
      <c r="BJ39557" s="138"/>
      <c r="BK39557" s="138"/>
      <c r="BL39557" s="138"/>
      <c r="BM39557" s="138"/>
    </row>
    <row r="39558" spans="62:65" ht="13" thickBot="1">
      <c r="BJ39558" s="138"/>
      <c r="BK39558" s="138"/>
      <c r="BL39558" s="138"/>
      <c r="BM39558" s="138"/>
    </row>
    <row r="39559" spans="62:65" ht="13" thickBot="1">
      <c r="BJ39559" s="138"/>
      <c r="BK39559" s="138"/>
      <c r="BL39559" s="138"/>
      <c r="BM39559" s="138"/>
    </row>
    <row r="39560" spans="62:65" ht="13" thickBot="1">
      <c r="BJ39560" s="138"/>
      <c r="BK39560" s="138"/>
      <c r="BL39560" s="138"/>
      <c r="BM39560" s="138"/>
    </row>
    <row r="39561" spans="62:65" ht="13" thickBot="1">
      <c r="BJ39561" s="138"/>
      <c r="BK39561" s="138"/>
      <c r="BL39561" s="138"/>
      <c r="BM39561" s="138"/>
    </row>
    <row r="39562" spans="62:65" ht="13" thickBot="1">
      <c r="BJ39562" s="138"/>
      <c r="BK39562" s="138"/>
      <c r="BL39562" s="138"/>
      <c r="BM39562" s="138"/>
    </row>
    <row r="39563" spans="62:65" ht="13" thickBot="1">
      <c r="BJ39563" s="138"/>
      <c r="BK39563" s="138"/>
      <c r="BL39563" s="138"/>
      <c r="BM39563" s="138"/>
    </row>
    <row r="39564" spans="62:65" ht="13" thickBot="1">
      <c r="BJ39564" s="138"/>
      <c r="BK39564" s="138"/>
      <c r="BL39564" s="138"/>
      <c r="BM39564" s="138"/>
    </row>
    <row r="39565" spans="62:65" ht="13" thickBot="1">
      <c r="BJ39565" s="138"/>
      <c r="BK39565" s="138"/>
      <c r="BL39565" s="138"/>
      <c r="BM39565" s="138"/>
    </row>
    <row r="39566" spans="62:65" ht="13" thickBot="1">
      <c r="BJ39566" s="138"/>
      <c r="BK39566" s="138"/>
      <c r="BL39566" s="138"/>
      <c r="BM39566" s="138"/>
    </row>
    <row r="39567" spans="62:65" ht="13" thickBot="1">
      <c r="BJ39567" s="138"/>
      <c r="BK39567" s="138"/>
      <c r="BL39567" s="138"/>
      <c r="BM39567" s="138"/>
    </row>
    <row r="39568" spans="62:65" ht="13" thickBot="1">
      <c r="BJ39568" s="138"/>
      <c r="BK39568" s="138"/>
      <c r="BL39568" s="138"/>
      <c r="BM39568" s="138"/>
    </row>
    <row r="39569" spans="62:65" ht="13" thickBot="1">
      <c r="BJ39569" s="138"/>
      <c r="BK39569" s="138"/>
      <c r="BL39569" s="138"/>
      <c r="BM39569" s="138"/>
    </row>
    <row r="39570" spans="62:65" ht="13" thickBot="1">
      <c r="BJ39570" s="138"/>
      <c r="BK39570" s="138"/>
      <c r="BL39570" s="138"/>
      <c r="BM39570" s="138"/>
    </row>
    <row r="39571" spans="62:65" ht="13" thickBot="1">
      <c r="BJ39571" s="138"/>
      <c r="BK39571" s="138"/>
      <c r="BL39571" s="138"/>
      <c r="BM39571" s="138"/>
    </row>
    <row r="39572" spans="62:65" ht="13" thickBot="1">
      <c r="BJ39572" s="138"/>
      <c r="BK39572" s="138"/>
      <c r="BL39572" s="138"/>
      <c r="BM39572" s="138"/>
    </row>
    <row r="39573" spans="62:65" ht="13" thickBot="1">
      <c r="BJ39573" s="138"/>
      <c r="BK39573" s="138"/>
      <c r="BL39573" s="138"/>
      <c r="BM39573" s="138"/>
    </row>
    <row r="39574" spans="62:65" ht="13" thickBot="1">
      <c r="BJ39574" s="138"/>
      <c r="BK39574" s="138"/>
      <c r="BL39574" s="138"/>
      <c r="BM39574" s="138"/>
    </row>
    <row r="39575" spans="62:65" ht="13" thickBot="1">
      <c r="BJ39575" s="138"/>
      <c r="BK39575" s="138"/>
      <c r="BL39575" s="138"/>
      <c r="BM39575" s="138"/>
    </row>
    <row r="39576" spans="62:65" ht="13" thickBot="1">
      <c r="BJ39576" s="138"/>
      <c r="BK39576" s="138"/>
      <c r="BL39576" s="138"/>
      <c r="BM39576" s="138"/>
    </row>
    <row r="39577" spans="62:65" ht="13" thickBot="1">
      <c r="BJ39577" s="138"/>
      <c r="BK39577" s="138"/>
      <c r="BL39577" s="138"/>
      <c r="BM39577" s="138"/>
    </row>
    <row r="39578" spans="62:65" ht="13" thickBot="1">
      <c r="BJ39578" s="138"/>
      <c r="BK39578" s="138"/>
      <c r="BL39578" s="138"/>
      <c r="BM39578" s="138"/>
    </row>
    <row r="39579" spans="62:65" ht="13" thickBot="1">
      <c r="BJ39579" s="138"/>
      <c r="BK39579" s="138"/>
      <c r="BL39579" s="138"/>
      <c r="BM39579" s="138"/>
    </row>
    <row r="39580" spans="62:65" ht="13" thickBot="1">
      <c r="BJ39580" s="138"/>
      <c r="BK39580" s="138"/>
      <c r="BL39580" s="138"/>
      <c r="BM39580" s="138"/>
    </row>
    <row r="39581" spans="62:65" ht="13" thickBot="1">
      <c r="BJ39581" s="138"/>
      <c r="BK39581" s="138"/>
      <c r="BL39581" s="138"/>
      <c r="BM39581" s="138"/>
    </row>
    <row r="39582" spans="62:65" ht="13" thickBot="1">
      <c r="BJ39582" s="138"/>
      <c r="BK39582" s="138"/>
      <c r="BL39582" s="138"/>
      <c r="BM39582" s="138"/>
    </row>
    <row r="39583" spans="62:65" ht="13" thickBot="1">
      <c r="BJ39583" s="138"/>
      <c r="BK39583" s="138"/>
      <c r="BL39583" s="138"/>
      <c r="BM39583" s="138"/>
    </row>
    <row r="39584" spans="62:65" ht="13" thickBot="1">
      <c r="BJ39584" s="138"/>
      <c r="BK39584" s="138"/>
      <c r="BL39584" s="138"/>
      <c r="BM39584" s="138"/>
    </row>
    <row r="39585" spans="62:65" ht="13" thickBot="1">
      <c r="BJ39585" s="138"/>
      <c r="BK39585" s="138"/>
      <c r="BL39585" s="138"/>
      <c r="BM39585" s="138"/>
    </row>
    <row r="39586" spans="62:65" ht="13" thickBot="1">
      <c r="BJ39586" s="138"/>
      <c r="BK39586" s="138"/>
      <c r="BL39586" s="138"/>
      <c r="BM39586" s="138"/>
    </row>
    <row r="39587" spans="62:65" ht="13" thickBot="1">
      <c r="BJ39587" s="138"/>
      <c r="BK39587" s="138"/>
      <c r="BL39587" s="138"/>
      <c r="BM39587" s="138"/>
    </row>
    <row r="39588" spans="62:65" ht="13" thickBot="1">
      <c r="BJ39588" s="138"/>
      <c r="BK39588" s="138"/>
      <c r="BL39588" s="138"/>
      <c r="BM39588" s="138"/>
    </row>
    <row r="39589" spans="62:65" ht="13" thickBot="1">
      <c r="BJ39589" s="138"/>
      <c r="BK39589" s="138"/>
      <c r="BL39589" s="138"/>
      <c r="BM39589" s="138"/>
    </row>
    <row r="39590" spans="62:65" ht="13" thickBot="1">
      <c r="BJ39590" s="138"/>
      <c r="BK39590" s="138"/>
      <c r="BL39590" s="138"/>
      <c r="BM39590" s="138"/>
    </row>
    <row r="39591" spans="62:65" ht="13" thickBot="1">
      <c r="BJ39591" s="138"/>
      <c r="BK39591" s="138"/>
      <c r="BL39591" s="138"/>
      <c r="BM39591" s="138"/>
    </row>
    <row r="39592" spans="62:65" ht="13" thickBot="1">
      <c r="BJ39592" s="138"/>
      <c r="BK39592" s="138"/>
      <c r="BL39592" s="138"/>
      <c r="BM39592" s="138"/>
    </row>
    <row r="39593" spans="62:65" ht="13" thickBot="1">
      <c r="BJ39593" s="138"/>
      <c r="BK39593" s="138"/>
      <c r="BL39593" s="138"/>
      <c r="BM39593" s="138"/>
    </row>
    <row r="39594" spans="62:65" ht="13" thickBot="1">
      <c r="BJ39594" s="138"/>
      <c r="BK39594" s="138"/>
      <c r="BL39594" s="138"/>
      <c r="BM39594" s="138"/>
    </row>
    <row r="39595" spans="62:65" ht="13" thickBot="1">
      <c r="BJ39595" s="138"/>
      <c r="BK39595" s="138"/>
      <c r="BL39595" s="138"/>
      <c r="BM39595" s="138"/>
    </row>
    <row r="39596" spans="62:65" ht="13" thickBot="1">
      <c r="BJ39596" s="138"/>
      <c r="BK39596" s="138"/>
      <c r="BL39596" s="138"/>
      <c r="BM39596" s="138"/>
    </row>
    <row r="39597" spans="62:65" ht="13" thickBot="1">
      <c r="BJ39597" s="138"/>
      <c r="BK39597" s="138"/>
      <c r="BL39597" s="138"/>
      <c r="BM39597" s="138"/>
    </row>
    <row r="39598" spans="62:65" ht="13" thickBot="1">
      <c r="BJ39598" s="138"/>
      <c r="BK39598" s="138"/>
      <c r="BL39598" s="138"/>
      <c r="BM39598" s="138"/>
    </row>
    <row r="39599" spans="62:65" ht="13" thickBot="1">
      <c r="BJ39599" s="138"/>
      <c r="BK39599" s="138"/>
      <c r="BL39599" s="138"/>
      <c r="BM39599" s="138"/>
    </row>
    <row r="39600" spans="62:65" ht="13" thickBot="1">
      <c r="BJ39600" s="138"/>
      <c r="BK39600" s="138"/>
      <c r="BL39600" s="138"/>
      <c r="BM39600" s="138"/>
    </row>
    <row r="39601" spans="62:65" ht="13" thickBot="1">
      <c r="BJ39601" s="138"/>
      <c r="BK39601" s="138"/>
      <c r="BL39601" s="138"/>
      <c r="BM39601" s="138"/>
    </row>
    <row r="39602" spans="62:65" ht="13" thickBot="1">
      <c r="BJ39602" s="138"/>
      <c r="BK39602" s="138"/>
      <c r="BL39602" s="138"/>
      <c r="BM39602" s="138"/>
    </row>
    <row r="39603" spans="62:65" ht="13" thickBot="1">
      <c r="BJ39603" s="138"/>
      <c r="BK39603" s="138"/>
      <c r="BL39603" s="138"/>
      <c r="BM39603" s="138"/>
    </row>
    <row r="39604" spans="62:65" ht="13" thickBot="1">
      <c r="BJ39604" s="138"/>
      <c r="BK39604" s="138"/>
      <c r="BL39604" s="138"/>
      <c r="BM39604" s="138"/>
    </row>
    <row r="39605" spans="62:65" ht="13" thickBot="1">
      <c r="BJ39605" s="138"/>
      <c r="BK39605" s="138"/>
      <c r="BL39605" s="138"/>
      <c r="BM39605" s="138"/>
    </row>
    <row r="39606" spans="62:65" ht="13" thickBot="1">
      <c r="BJ39606" s="138"/>
      <c r="BK39606" s="138"/>
      <c r="BL39606" s="138"/>
      <c r="BM39606" s="138"/>
    </row>
    <row r="39607" spans="62:65" ht="13" thickBot="1">
      <c r="BJ39607" s="138"/>
      <c r="BK39607" s="138"/>
      <c r="BL39607" s="138"/>
      <c r="BM39607" s="138"/>
    </row>
    <row r="39608" spans="62:65" ht="13" thickBot="1">
      <c r="BJ39608" s="138"/>
      <c r="BK39608" s="138"/>
      <c r="BL39608" s="138"/>
      <c r="BM39608" s="138"/>
    </row>
    <row r="39609" spans="62:65" ht="13" thickBot="1">
      <c r="BJ39609" s="138"/>
      <c r="BK39609" s="138"/>
      <c r="BL39609" s="138"/>
      <c r="BM39609" s="138"/>
    </row>
    <row r="39610" spans="62:65" ht="13" thickBot="1">
      <c r="BJ39610" s="138"/>
      <c r="BK39610" s="138"/>
      <c r="BL39610" s="138"/>
      <c r="BM39610" s="138"/>
    </row>
    <row r="39611" spans="62:65" ht="13" thickBot="1">
      <c r="BJ39611" s="138"/>
      <c r="BK39611" s="138"/>
      <c r="BL39611" s="138"/>
      <c r="BM39611" s="138"/>
    </row>
    <row r="39612" spans="62:65" ht="13" thickBot="1">
      <c r="BJ39612" s="138"/>
      <c r="BK39612" s="138"/>
      <c r="BL39612" s="138"/>
      <c r="BM39612" s="138"/>
    </row>
    <row r="39613" spans="62:65" ht="13" thickBot="1">
      <c r="BJ39613" s="138"/>
      <c r="BK39613" s="138"/>
      <c r="BL39613" s="138"/>
      <c r="BM39613" s="138"/>
    </row>
    <row r="39614" spans="62:65" ht="13" thickBot="1">
      <c r="BJ39614" s="138"/>
      <c r="BK39614" s="138"/>
      <c r="BL39614" s="138"/>
      <c r="BM39614" s="138"/>
    </row>
    <row r="39615" spans="62:65" ht="13" thickBot="1">
      <c r="BJ39615" s="138"/>
      <c r="BK39615" s="138"/>
      <c r="BL39615" s="138"/>
      <c r="BM39615" s="138"/>
    </row>
    <row r="39616" spans="62:65" ht="13" thickBot="1">
      <c r="BJ39616" s="138"/>
      <c r="BK39616" s="138"/>
      <c r="BL39616" s="138"/>
      <c r="BM39616" s="138"/>
    </row>
    <row r="39617" spans="62:65" ht="13" thickBot="1">
      <c r="BJ39617" s="138"/>
      <c r="BK39617" s="138"/>
      <c r="BL39617" s="138"/>
      <c r="BM39617" s="138"/>
    </row>
    <row r="39618" spans="62:65" ht="13" thickBot="1">
      <c r="BJ39618" s="138"/>
      <c r="BK39618" s="138"/>
      <c r="BL39618" s="138"/>
      <c r="BM39618" s="138"/>
    </row>
    <row r="39619" spans="62:65" ht="13" thickBot="1">
      <c r="BJ39619" s="138"/>
      <c r="BK39619" s="138"/>
      <c r="BL39619" s="138"/>
      <c r="BM39619" s="138"/>
    </row>
    <row r="39620" spans="62:65" ht="13" thickBot="1">
      <c r="BJ39620" s="138"/>
      <c r="BK39620" s="138"/>
      <c r="BL39620" s="138"/>
      <c r="BM39620" s="138"/>
    </row>
    <row r="39621" spans="62:65" ht="13" thickBot="1">
      <c r="BJ39621" s="138"/>
      <c r="BK39621" s="138"/>
      <c r="BL39621" s="138"/>
      <c r="BM39621" s="138"/>
    </row>
    <row r="39622" spans="62:65" ht="13" thickBot="1">
      <c r="BJ39622" s="138"/>
      <c r="BK39622" s="138"/>
      <c r="BL39622" s="138"/>
      <c r="BM39622" s="138"/>
    </row>
    <row r="39623" spans="62:65" ht="13" thickBot="1">
      <c r="BJ39623" s="138"/>
      <c r="BK39623" s="138"/>
      <c r="BL39623" s="138"/>
      <c r="BM39623" s="138"/>
    </row>
    <row r="39624" spans="62:65" ht="13" thickBot="1">
      <c r="BJ39624" s="138"/>
      <c r="BK39624" s="138"/>
      <c r="BL39624" s="138"/>
      <c r="BM39624" s="138"/>
    </row>
    <row r="39625" spans="62:65" ht="13" thickBot="1">
      <c r="BJ39625" s="138"/>
      <c r="BK39625" s="138"/>
      <c r="BL39625" s="138"/>
      <c r="BM39625" s="138"/>
    </row>
    <row r="39626" spans="62:65" ht="13" thickBot="1">
      <c r="BJ39626" s="138"/>
      <c r="BK39626" s="138"/>
      <c r="BL39626" s="138"/>
      <c r="BM39626" s="138"/>
    </row>
    <row r="39627" spans="62:65" ht="13" thickBot="1">
      <c r="BJ39627" s="138"/>
      <c r="BK39627" s="138"/>
      <c r="BL39627" s="138"/>
      <c r="BM39627" s="138"/>
    </row>
    <row r="39628" spans="62:65" ht="13" thickBot="1">
      <c r="BJ39628" s="138"/>
      <c r="BK39628" s="138"/>
      <c r="BL39628" s="138"/>
      <c r="BM39628" s="138"/>
    </row>
    <row r="39629" spans="62:65" ht="13" thickBot="1">
      <c r="BJ39629" s="138"/>
      <c r="BK39629" s="138"/>
      <c r="BL39629" s="138"/>
      <c r="BM39629" s="138"/>
    </row>
    <row r="39630" spans="62:65" ht="13" thickBot="1">
      <c r="BJ39630" s="138"/>
      <c r="BK39630" s="138"/>
      <c r="BL39630" s="138"/>
      <c r="BM39630" s="138"/>
    </row>
    <row r="39631" spans="62:65" ht="13" thickBot="1">
      <c r="BJ39631" s="138"/>
      <c r="BK39631" s="138"/>
      <c r="BL39631" s="138"/>
      <c r="BM39631" s="138"/>
    </row>
    <row r="39632" spans="62:65" ht="13" thickBot="1">
      <c r="BJ39632" s="138"/>
      <c r="BK39632" s="138"/>
      <c r="BL39632" s="138"/>
      <c r="BM39632" s="138"/>
    </row>
    <row r="39633" spans="62:65" ht="13" thickBot="1">
      <c r="BJ39633" s="138"/>
      <c r="BK39633" s="138"/>
      <c r="BL39633" s="138"/>
      <c r="BM39633" s="138"/>
    </row>
    <row r="39634" spans="62:65" ht="13" thickBot="1">
      <c r="BJ39634" s="138"/>
      <c r="BK39634" s="138"/>
      <c r="BL39634" s="138"/>
      <c r="BM39634" s="138"/>
    </row>
    <row r="39635" spans="62:65" ht="13" thickBot="1">
      <c r="BJ39635" s="138"/>
      <c r="BK39635" s="138"/>
      <c r="BL39635" s="138"/>
      <c r="BM39635" s="138"/>
    </row>
    <row r="39636" spans="62:65" ht="13" thickBot="1">
      <c r="BJ39636" s="138"/>
      <c r="BK39636" s="138"/>
      <c r="BL39636" s="138"/>
      <c r="BM39636" s="138"/>
    </row>
    <row r="39637" spans="62:65" ht="13" thickBot="1">
      <c r="BJ39637" s="138"/>
      <c r="BK39637" s="138"/>
      <c r="BL39637" s="138"/>
      <c r="BM39637" s="138"/>
    </row>
    <row r="39638" spans="62:65" ht="13" thickBot="1">
      <c r="BJ39638" s="138"/>
      <c r="BK39638" s="138"/>
      <c r="BL39638" s="138"/>
      <c r="BM39638" s="138"/>
    </row>
    <row r="39639" spans="62:65" ht="13" thickBot="1">
      <c r="BJ39639" s="138"/>
      <c r="BK39639" s="138"/>
      <c r="BL39639" s="138"/>
      <c r="BM39639" s="138"/>
    </row>
    <row r="39640" spans="62:65" ht="13" thickBot="1">
      <c r="BJ39640" s="138"/>
      <c r="BK39640" s="138"/>
      <c r="BL39640" s="138"/>
      <c r="BM39640" s="138"/>
    </row>
    <row r="39641" spans="62:65" ht="13" thickBot="1">
      <c r="BJ39641" s="138"/>
      <c r="BK39641" s="138"/>
      <c r="BL39641" s="138"/>
      <c r="BM39641" s="138"/>
    </row>
    <row r="39642" spans="62:65" ht="13" thickBot="1">
      <c r="BJ39642" s="138"/>
      <c r="BK39642" s="138"/>
      <c r="BL39642" s="138"/>
      <c r="BM39642" s="138"/>
    </row>
    <row r="39643" spans="62:65" ht="13" thickBot="1">
      <c r="BJ39643" s="138"/>
      <c r="BK39643" s="138"/>
      <c r="BL39643" s="138"/>
      <c r="BM39643" s="138"/>
    </row>
    <row r="39644" spans="62:65" ht="13" thickBot="1">
      <c r="BJ39644" s="138"/>
      <c r="BK39644" s="138"/>
      <c r="BL39644" s="138"/>
      <c r="BM39644" s="138"/>
    </row>
    <row r="39645" spans="62:65" ht="13" thickBot="1">
      <c r="BJ39645" s="138"/>
      <c r="BK39645" s="138"/>
      <c r="BL39645" s="138"/>
      <c r="BM39645" s="138"/>
    </row>
    <row r="39646" spans="62:65" ht="13" thickBot="1">
      <c r="BJ39646" s="138"/>
      <c r="BK39646" s="138"/>
      <c r="BL39646" s="138"/>
      <c r="BM39646" s="138"/>
    </row>
    <row r="39647" spans="62:65" ht="13" thickBot="1">
      <c r="BJ39647" s="138"/>
      <c r="BK39647" s="138"/>
      <c r="BL39647" s="138"/>
      <c r="BM39647" s="138"/>
    </row>
    <row r="39648" spans="62:65" ht="13" thickBot="1">
      <c r="BJ39648" s="138"/>
      <c r="BK39648" s="138"/>
      <c r="BL39648" s="138"/>
      <c r="BM39648" s="138"/>
    </row>
    <row r="39649" spans="62:65" ht="13" thickBot="1">
      <c r="BJ39649" s="138"/>
      <c r="BK39649" s="138"/>
      <c r="BL39649" s="138"/>
      <c r="BM39649" s="138"/>
    </row>
    <row r="39650" spans="62:65" ht="13" thickBot="1">
      <c r="BJ39650" s="138"/>
      <c r="BK39650" s="138"/>
      <c r="BL39650" s="138"/>
      <c r="BM39650" s="138"/>
    </row>
    <row r="39651" spans="62:65" ht="13" thickBot="1">
      <c r="BJ39651" s="138"/>
      <c r="BK39651" s="138"/>
      <c r="BL39651" s="138"/>
      <c r="BM39651" s="138"/>
    </row>
    <row r="39652" spans="62:65" ht="13" thickBot="1">
      <c r="BJ39652" s="138"/>
      <c r="BK39652" s="138"/>
      <c r="BL39652" s="138"/>
      <c r="BM39652" s="138"/>
    </row>
    <row r="39653" spans="62:65" ht="13" thickBot="1">
      <c r="BJ39653" s="138"/>
      <c r="BK39653" s="138"/>
      <c r="BL39653" s="138"/>
      <c r="BM39653" s="138"/>
    </row>
    <row r="39654" spans="62:65" ht="13" thickBot="1">
      <c r="BJ39654" s="138"/>
      <c r="BK39654" s="138"/>
      <c r="BL39654" s="138"/>
      <c r="BM39654" s="138"/>
    </row>
    <row r="39655" spans="62:65" ht="13" thickBot="1">
      <c r="BJ39655" s="138"/>
      <c r="BK39655" s="138"/>
      <c r="BL39655" s="138"/>
      <c r="BM39655" s="138"/>
    </row>
    <row r="39656" spans="62:65" ht="13" thickBot="1">
      <c r="BJ39656" s="138"/>
      <c r="BK39656" s="138"/>
      <c r="BL39656" s="138"/>
      <c r="BM39656" s="138"/>
    </row>
    <row r="39657" spans="62:65" ht="13" thickBot="1">
      <c r="BJ39657" s="138"/>
      <c r="BK39657" s="138"/>
      <c r="BL39657" s="138"/>
      <c r="BM39657" s="138"/>
    </row>
    <row r="39658" spans="62:65" ht="13" thickBot="1">
      <c r="BJ39658" s="138"/>
      <c r="BK39658" s="138"/>
      <c r="BL39658" s="138"/>
      <c r="BM39658" s="138"/>
    </row>
    <row r="39659" spans="62:65" ht="13" thickBot="1">
      <c r="BJ39659" s="138"/>
      <c r="BK39659" s="138"/>
      <c r="BL39659" s="138"/>
      <c r="BM39659" s="138"/>
    </row>
    <row r="39660" spans="62:65" ht="13" thickBot="1">
      <c r="BJ39660" s="138"/>
      <c r="BK39660" s="138"/>
      <c r="BL39660" s="138"/>
      <c r="BM39660" s="138"/>
    </row>
    <row r="39661" spans="62:65" ht="13" thickBot="1">
      <c r="BJ39661" s="138"/>
      <c r="BK39661" s="138"/>
      <c r="BL39661" s="138"/>
      <c r="BM39661" s="138"/>
    </row>
    <row r="39662" spans="62:65" ht="13" thickBot="1">
      <c r="BJ39662" s="138"/>
      <c r="BK39662" s="138"/>
      <c r="BL39662" s="138"/>
      <c r="BM39662" s="138"/>
    </row>
    <row r="39663" spans="62:65" ht="13" thickBot="1">
      <c r="BJ39663" s="138"/>
      <c r="BK39663" s="138"/>
      <c r="BL39663" s="138"/>
      <c r="BM39663" s="138"/>
    </row>
    <row r="39664" spans="62:65" ht="13" thickBot="1">
      <c r="BJ39664" s="138"/>
      <c r="BK39664" s="138"/>
      <c r="BL39664" s="138"/>
      <c r="BM39664" s="138"/>
    </row>
    <row r="39665" spans="62:65" ht="13" thickBot="1">
      <c r="BJ39665" s="138"/>
      <c r="BK39665" s="138"/>
      <c r="BL39665" s="138"/>
      <c r="BM39665" s="138"/>
    </row>
    <row r="39666" spans="62:65" ht="13" thickBot="1">
      <c r="BJ39666" s="138"/>
      <c r="BK39666" s="138"/>
      <c r="BL39666" s="138"/>
      <c r="BM39666" s="138"/>
    </row>
    <row r="39667" spans="62:65" ht="13" thickBot="1">
      <c r="BJ39667" s="138"/>
      <c r="BK39667" s="138"/>
      <c r="BL39667" s="138"/>
      <c r="BM39667" s="138"/>
    </row>
    <row r="39668" spans="62:65" ht="13" thickBot="1">
      <c r="BJ39668" s="138"/>
      <c r="BK39668" s="138"/>
      <c r="BL39668" s="138"/>
      <c r="BM39668" s="138"/>
    </row>
    <row r="39669" spans="62:65" ht="13" thickBot="1">
      <c r="BJ39669" s="138"/>
      <c r="BK39669" s="138"/>
      <c r="BL39669" s="138"/>
      <c r="BM39669" s="138"/>
    </row>
    <row r="39670" spans="62:65" ht="13" thickBot="1">
      <c r="BJ39670" s="138"/>
      <c r="BK39670" s="138"/>
      <c r="BL39670" s="138"/>
      <c r="BM39670" s="138"/>
    </row>
    <row r="39671" spans="62:65" ht="13" thickBot="1">
      <c r="BJ39671" s="138"/>
      <c r="BK39671" s="138"/>
      <c r="BL39671" s="138"/>
      <c r="BM39671" s="138"/>
    </row>
    <row r="39672" spans="62:65" ht="13" thickBot="1">
      <c r="BJ39672" s="138"/>
      <c r="BK39672" s="138"/>
      <c r="BL39672" s="138"/>
      <c r="BM39672" s="138"/>
    </row>
    <row r="39673" spans="62:65" ht="13" thickBot="1">
      <c r="BJ39673" s="138"/>
      <c r="BK39673" s="138"/>
      <c r="BL39673" s="138"/>
      <c r="BM39673" s="138"/>
    </row>
    <row r="39674" spans="62:65" ht="13" thickBot="1">
      <c r="BJ39674" s="138"/>
      <c r="BK39674" s="138"/>
      <c r="BL39674" s="138"/>
      <c r="BM39674" s="138"/>
    </row>
    <row r="39675" spans="62:65" ht="13" thickBot="1">
      <c r="BJ39675" s="138"/>
      <c r="BK39675" s="138"/>
      <c r="BL39675" s="138"/>
      <c r="BM39675" s="138"/>
    </row>
    <row r="39676" spans="62:65" ht="13" thickBot="1">
      <c r="BJ39676" s="138"/>
      <c r="BK39676" s="138"/>
      <c r="BL39676" s="138"/>
      <c r="BM39676" s="138"/>
    </row>
    <row r="39677" spans="62:65" ht="13" thickBot="1">
      <c r="BJ39677" s="138"/>
      <c r="BK39677" s="138"/>
      <c r="BL39677" s="138"/>
      <c r="BM39677" s="138"/>
    </row>
    <row r="39678" spans="62:65" ht="13" thickBot="1">
      <c r="BJ39678" s="138"/>
      <c r="BK39678" s="138"/>
      <c r="BL39678" s="138"/>
      <c r="BM39678" s="138"/>
    </row>
    <row r="39679" spans="62:65" ht="13" thickBot="1">
      <c r="BJ39679" s="138"/>
      <c r="BK39679" s="138"/>
      <c r="BL39679" s="138"/>
      <c r="BM39679" s="138"/>
    </row>
    <row r="39680" spans="62:65" ht="13" thickBot="1">
      <c r="BJ39680" s="138"/>
      <c r="BK39680" s="138"/>
      <c r="BL39680" s="138"/>
      <c r="BM39680" s="138"/>
    </row>
    <row r="39681" spans="62:65" ht="13" thickBot="1">
      <c r="BJ39681" s="138"/>
      <c r="BK39681" s="138"/>
      <c r="BL39681" s="138"/>
      <c r="BM39681" s="138"/>
    </row>
    <row r="39682" spans="62:65" ht="13" thickBot="1">
      <c r="BJ39682" s="138"/>
      <c r="BK39682" s="138"/>
      <c r="BL39682" s="138"/>
      <c r="BM39682" s="138"/>
    </row>
    <row r="39683" spans="62:65" ht="13" thickBot="1">
      <c r="BJ39683" s="138"/>
      <c r="BK39683" s="138"/>
      <c r="BL39683" s="138"/>
      <c r="BM39683" s="138"/>
    </row>
    <row r="39684" spans="62:65" ht="13" thickBot="1">
      <c r="BJ39684" s="138"/>
      <c r="BK39684" s="138"/>
      <c r="BL39684" s="138"/>
      <c r="BM39684" s="138"/>
    </row>
    <row r="39685" spans="62:65" ht="13" thickBot="1">
      <c r="BJ39685" s="138"/>
      <c r="BK39685" s="138"/>
      <c r="BL39685" s="138"/>
      <c r="BM39685" s="138"/>
    </row>
    <row r="39686" spans="62:65" ht="13" thickBot="1">
      <c r="BJ39686" s="138"/>
      <c r="BK39686" s="138"/>
      <c r="BL39686" s="138"/>
      <c r="BM39686" s="138"/>
    </row>
    <row r="39687" spans="62:65" ht="13" thickBot="1">
      <c r="BJ39687" s="138"/>
      <c r="BK39687" s="138"/>
      <c r="BL39687" s="138"/>
      <c r="BM39687" s="138"/>
    </row>
    <row r="39688" spans="62:65" ht="13" thickBot="1">
      <c r="BJ39688" s="138"/>
      <c r="BK39688" s="138"/>
      <c r="BL39688" s="138"/>
      <c r="BM39688" s="138"/>
    </row>
    <row r="39689" spans="62:65" ht="13" thickBot="1">
      <c r="BJ39689" s="138"/>
      <c r="BK39689" s="138"/>
      <c r="BL39689" s="138"/>
      <c r="BM39689" s="138"/>
    </row>
    <row r="39690" spans="62:65" ht="13" thickBot="1">
      <c r="BJ39690" s="138"/>
      <c r="BK39690" s="138"/>
      <c r="BL39690" s="138"/>
      <c r="BM39690" s="138"/>
    </row>
    <row r="39691" spans="62:65" ht="13" thickBot="1">
      <c r="BJ39691" s="138"/>
      <c r="BK39691" s="138"/>
      <c r="BL39691" s="138"/>
      <c r="BM39691" s="138"/>
    </row>
    <row r="39692" spans="62:65" ht="13" thickBot="1">
      <c r="BJ39692" s="138"/>
      <c r="BK39692" s="138"/>
      <c r="BL39692" s="138"/>
      <c r="BM39692" s="138"/>
    </row>
    <row r="39693" spans="62:65" ht="13" thickBot="1">
      <c r="BJ39693" s="138"/>
      <c r="BK39693" s="138"/>
      <c r="BL39693" s="138"/>
      <c r="BM39693" s="138"/>
    </row>
    <row r="39694" spans="62:65" ht="13" thickBot="1">
      <c r="BJ39694" s="138"/>
      <c r="BK39694" s="138"/>
      <c r="BL39694" s="138"/>
      <c r="BM39694" s="138"/>
    </row>
    <row r="39695" spans="62:65" ht="13" thickBot="1">
      <c r="BJ39695" s="138"/>
      <c r="BK39695" s="138"/>
      <c r="BL39695" s="138"/>
      <c r="BM39695" s="138"/>
    </row>
    <row r="39696" spans="62:65" ht="13" thickBot="1">
      <c r="BJ39696" s="138"/>
      <c r="BK39696" s="138"/>
      <c r="BL39696" s="138"/>
      <c r="BM39696" s="138"/>
    </row>
    <row r="39697" spans="62:65" ht="13" thickBot="1">
      <c r="BJ39697" s="138"/>
      <c r="BK39697" s="138"/>
      <c r="BL39697" s="138"/>
      <c r="BM39697" s="138"/>
    </row>
    <row r="39698" spans="62:65" ht="13" thickBot="1">
      <c r="BJ39698" s="138"/>
      <c r="BK39698" s="138"/>
      <c r="BL39698" s="138"/>
      <c r="BM39698" s="138"/>
    </row>
    <row r="39699" spans="62:65" ht="13" thickBot="1">
      <c r="BJ39699" s="138"/>
      <c r="BK39699" s="138"/>
      <c r="BL39699" s="138"/>
      <c r="BM39699" s="138"/>
    </row>
    <row r="39700" spans="62:65" ht="13" thickBot="1">
      <c r="BJ39700" s="138"/>
      <c r="BK39700" s="138"/>
      <c r="BL39700" s="138"/>
      <c r="BM39700" s="138"/>
    </row>
    <row r="39701" spans="62:65" ht="13" thickBot="1">
      <c r="BJ39701" s="138"/>
      <c r="BK39701" s="138"/>
      <c r="BL39701" s="138"/>
      <c r="BM39701" s="138"/>
    </row>
    <row r="39702" spans="62:65" ht="13" thickBot="1">
      <c r="BJ39702" s="138"/>
      <c r="BK39702" s="138"/>
      <c r="BL39702" s="138"/>
      <c r="BM39702" s="138"/>
    </row>
    <row r="39703" spans="62:65" ht="13" thickBot="1">
      <c r="BJ39703" s="138"/>
      <c r="BK39703" s="138"/>
      <c r="BL39703" s="138"/>
      <c r="BM39703" s="138"/>
    </row>
    <row r="39704" spans="62:65" ht="13" thickBot="1">
      <c r="BJ39704" s="138"/>
      <c r="BK39704" s="138"/>
      <c r="BL39704" s="138"/>
      <c r="BM39704" s="138"/>
    </row>
    <row r="39705" spans="62:65" ht="13" thickBot="1">
      <c r="BJ39705" s="138"/>
      <c r="BK39705" s="138"/>
      <c r="BL39705" s="138"/>
      <c r="BM39705" s="138"/>
    </row>
    <row r="39706" spans="62:65" ht="13" thickBot="1">
      <c r="BJ39706" s="138"/>
      <c r="BK39706" s="138"/>
      <c r="BL39706" s="138"/>
      <c r="BM39706" s="138"/>
    </row>
    <row r="39707" spans="62:65" ht="13" thickBot="1">
      <c r="BJ39707" s="138"/>
      <c r="BK39707" s="138"/>
      <c r="BL39707" s="138"/>
      <c r="BM39707" s="138"/>
    </row>
    <row r="39708" spans="62:65" ht="13" thickBot="1">
      <c r="BJ39708" s="138"/>
      <c r="BK39708" s="138"/>
      <c r="BL39708" s="138"/>
      <c r="BM39708" s="138"/>
    </row>
    <row r="39709" spans="62:65" ht="13" thickBot="1">
      <c r="BJ39709" s="138"/>
      <c r="BK39709" s="138"/>
      <c r="BL39709" s="138"/>
      <c r="BM39709" s="138"/>
    </row>
    <row r="39710" spans="62:65" ht="13" thickBot="1">
      <c r="BJ39710" s="138"/>
      <c r="BK39710" s="138"/>
      <c r="BL39710" s="138"/>
      <c r="BM39710" s="138"/>
    </row>
    <row r="39711" spans="62:65" ht="13" thickBot="1">
      <c r="BJ39711" s="138"/>
      <c r="BK39711" s="138"/>
      <c r="BL39711" s="138"/>
      <c r="BM39711" s="138"/>
    </row>
    <row r="39712" spans="62:65" ht="13" thickBot="1">
      <c r="BJ39712" s="138"/>
      <c r="BK39712" s="138"/>
      <c r="BL39712" s="138"/>
      <c r="BM39712" s="138"/>
    </row>
    <row r="39713" spans="62:65" ht="13" thickBot="1">
      <c r="BJ39713" s="138"/>
      <c r="BK39713" s="138"/>
      <c r="BL39713" s="138"/>
      <c r="BM39713" s="138"/>
    </row>
    <row r="39714" spans="62:65" ht="13" thickBot="1">
      <c r="BJ39714" s="138"/>
      <c r="BK39714" s="138"/>
      <c r="BL39714" s="138"/>
      <c r="BM39714" s="138"/>
    </row>
    <row r="39715" spans="62:65" ht="13" thickBot="1">
      <c r="BJ39715" s="138"/>
      <c r="BK39715" s="138"/>
      <c r="BL39715" s="138"/>
      <c r="BM39715" s="138"/>
    </row>
    <row r="39716" spans="62:65" ht="13" thickBot="1">
      <c r="BJ39716" s="138"/>
      <c r="BK39716" s="138"/>
      <c r="BL39716" s="138"/>
      <c r="BM39716" s="138"/>
    </row>
    <row r="39717" spans="62:65" ht="13" thickBot="1">
      <c r="BJ39717" s="138"/>
      <c r="BK39717" s="138"/>
      <c r="BL39717" s="138"/>
      <c r="BM39717" s="138"/>
    </row>
    <row r="39718" spans="62:65" ht="13" thickBot="1">
      <c r="BJ39718" s="138"/>
      <c r="BK39718" s="138"/>
      <c r="BL39718" s="138"/>
      <c r="BM39718" s="138"/>
    </row>
    <row r="39719" spans="62:65" ht="13" thickBot="1">
      <c r="BJ39719" s="138"/>
      <c r="BK39719" s="138"/>
      <c r="BL39719" s="138"/>
      <c r="BM39719" s="138"/>
    </row>
    <row r="39720" spans="62:65" ht="13" thickBot="1">
      <c r="BJ39720" s="138"/>
      <c r="BK39720" s="138"/>
      <c r="BL39720" s="138"/>
      <c r="BM39720" s="138"/>
    </row>
    <row r="39721" spans="62:65" ht="13" thickBot="1">
      <c r="BJ39721" s="138"/>
      <c r="BK39721" s="138"/>
      <c r="BL39721" s="138"/>
      <c r="BM39721" s="138"/>
    </row>
    <row r="39722" spans="62:65" ht="13" thickBot="1">
      <c r="BJ39722" s="138"/>
      <c r="BK39722" s="138"/>
      <c r="BL39722" s="138"/>
      <c r="BM39722" s="138"/>
    </row>
    <row r="39723" spans="62:65" ht="13" thickBot="1">
      <c r="BJ39723" s="138"/>
      <c r="BK39723" s="138"/>
      <c r="BL39723" s="138"/>
      <c r="BM39723" s="138"/>
    </row>
    <row r="39724" spans="62:65" ht="13" thickBot="1">
      <c r="BJ39724" s="138"/>
      <c r="BK39724" s="138"/>
      <c r="BL39724" s="138"/>
      <c r="BM39724" s="138"/>
    </row>
    <row r="39725" spans="62:65" ht="13" thickBot="1">
      <c r="BJ39725" s="138"/>
      <c r="BK39725" s="138"/>
      <c r="BL39725" s="138"/>
      <c r="BM39725" s="138"/>
    </row>
    <row r="39726" spans="62:65" ht="13" thickBot="1">
      <c r="BJ39726" s="138"/>
      <c r="BK39726" s="138"/>
      <c r="BL39726" s="138"/>
      <c r="BM39726" s="138"/>
    </row>
    <row r="39727" spans="62:65" ht="13" thickBot="1">
      <c r="BJ39727" s="138"/>
      <c r="BK39727" s="138"/>
      <c r="BL39727" s="138"/>
      <c r="BM39727" s="138"/>
    </row>
    <row r="39728" spans="62:65" ht="13" thickBot="1">
      <c r="BJ39728" s="138"/>
      <c r="BK39728" s="138"/>
      <c r="BL39728" s="138"/>
      <c r="BM39728" s="138"/>
    </row>
    <row r="39729" spans="62:65" ht="13" thickBot="1">
      <c r="BJ39729" s="138"/>
      <c r="BK39729" s="138"/>
      <c r="BL39729" s="138"/>
      <c r="BM39729" s="138"/>
    </row>
    <row r="39730" spans="62:65" ht="13" thickBot="1">
      <c r="BJ39730" s="138"/>
      <c r="BK39730" s="138"/>
      <c r="BL39730" s="138"/>
      <c r="BM39730" s="138"/>
    </row>
    <row r="39731" spans="62:65" ht="13" thickBot="1">
      <c r="BJ39731" s="138"/>
      <c r="BK39731" s="138"/>
      <c r="BL39731" s="138"/>
      <c r="BM39731" s="138"/>
    </row>
    <row r="39732" spans="62:65" ht="13" thickBot="1">
      <c r="BJ39732" s="138"/>
      <c r="BK39732" s="138"/>
      <c r="BL39732" s="138"/>
      <c r="BM39732" s="138"/>
    </row>
    <row r="39733" spans="62:65" ht="13" thickBot="1">
      <c r="BJ39733" s="138"/>
      <c r="BK39733" s="138"/>
      <c r="BL39733" s="138"/>
      <c r="BM39733" s="138"/>
    </row>
    <row r="39734" spans="62:65" ht="13" thickBot="1">
      <c r="BJ39734" s="138"/>
      <c r="BK39734" s="138"/>
      <c r="BL39734" s="138"/>
      <c r="BM39734" s="138"/>
    </row>
    <row r="39735" spans="62:65" ht="13" thickBot="1">
      <c r="BJ39735" s="138"/>
      <c r="BK39735" s="138"/>
      <c r="BL39735" s="138"/>
      <c r="BM39735" s="138"/>
    </row>
    <row r="39736" spans="62:65" ht="13" thickBot="1">
      <c r="BJ39736" s="138"/>
      <c r="BK39736" s="138"/>
      <c r="BL39736" s="138"/>
      <c r="BM39736" s="138"/>
    </row>
    <row r="39737" spans="62:65" ht="13" thickBot="1">
      <c r="BJ39737" s="138"/>
      <c r="BK39737" s="138"/>
      <c r="BL39737" s="138"/>
      <c r="BM39737" s="138"/>
    </row>
    <row r="39738" spans="62:65" ht="13" thickBot="1">
      <c r="BJ39738" s="138"/>
      <c r="BK39738" s="138"/>
      <c r="BL39738" s="138"/>
      <c r="BM39738" s="138"/>
    </row>
    <row r="39739" spans="62:65" ht="13" thickBot="1">
      <c r="BJ39739" s="138"/>
      <c r="BK39739" s="138"/>
      <c r="BL39739" s="138"/>
      <c r="BM39739" s="138"/>
    </row>
    <row r="39740" spans="62:65" ht="13" thickBot="1">
      <c r="BJ39740" s="138"/>
      <c r="BK39740" s="138"/>
      <c r="BL39740" s="138"/>
      <c r="BM39740" s="138"/>
    </row>
    <row r="39741" spans="62:65" ht="13" thickBot="1">
      <c r="BJ39741" s="138"/>
      <c r="BK39741" s="138"/>
      <c r="BL39741" s="138"/>
      <c r="BM39741" s="138"/>
    </row>
    <row r="39742" spans="62:65" ht="13" thickBot="1">
      <c r="BJ39742" s="138"/>
      <c r="BK39742" s="138"/>
      <c r="BL39742" s="138"/>
      <c r="BM39742" s="138"/>
    </row>
    <row r="39743" spans="62:65" ht="13" thickBot="1">
      <c r="BJ39743" s="138"/>
      <c r="BK39743" s="138"/>
      <c r="BL39743" s="138"/>
      <c r="BM39743" s="138"/>
    </row>
    <row r="39744" spans="62:65" ht="13" thickBot="1">
      <c r="BJ39744" s="138"/>
      <c r="BK39744" s="138"/>
      <c r="BL39744" s="138"/>
      <c r="BM39744" s="138"/>
    </row>
    <row r="39745" spans="62:65" ht="13" thickBot="1">
      <c r="BJ39745" s="138"/>
      <c r="BK39745" s="138"/>
      <c r="BL39745" s="138"/>
      <c r="BM39745" s="138"/>
    </row>
    <row r="39746" spans="62:65" ht="13" thickBot="1">
      <c r="BJ39746" s="138"/>
      <c r="BK39746" s="138"/>
      <c r="BL39746" s="138"/>
      <c r="BM39746" s="138"/>
    </row>
    <row r="39747" spans="62:65" ht="13" thickBot="1">
      <c r="BJ39747" s="138"/>
      <c r="BK39747" s="138"/>
      <c r="BL39747" s="138"/>
      <c r="BM39747" s="138"/>
    </row>
    <row r="39748" spans="62:65" ht="13" thickBot="1">
      <c r="BJ39748" s="138"/>
      <c r="BK39748" s="138"/>
      <c r="BL39748" s="138"/>
      <c r="BM39748" s="138"/>
    </row>
    <row r="39749" spans="62:65" ht="13" thickBot="1">
      <c r="BJ39749" s="138"/>
      <c r="BK39749" s="138"/>
      <c r="BL39749" s="138"/>
      <c r="BM39749" s="138"/>
    </row>
    <row r="39750" spans="62:65" ht="13" thickBot="1">
      <c r="BJ39750" s="138"/>
      <c r="BK39750" s="138"/>
      <c r="BL39750" s="138"/>
      <c r="BM39750" s="138"/>
    </row>
    <row r="39751" spans="62:65" ht="13" thickBot="1">
      <c r="BJ39751" s="138"/>
      <c r="BK39751" s="138"/>
      <c r="BL39751" s="138"/>
      <c r="BM39751" s="138"/>
    </row>
    <row r="39752" spans="62:65" ht="13" thickBot="1">
      <c r="BJ39752" s="138"/>
      <c r="BK39752" s="138"/>
      <c r="BL39752" s="138"/>
      <c r="BM39752" s="138"/>
    </row>
    <row r="39753" spans="62:65" ht="13" thickBot="1">
      <c r="BJ39753" s="138"/>
      <c r="BK39753" s="138"/>
      <c r="BL39753" s="138"/>
      <c r="BM39753" s="138"/>
    </row>
    <row r="39754" spans="62:65" ht="13" thickBot="1">
      <c r="BJ39754" s="138"/>
      <c r="BK39754" s="138"/>
      <c r="BL39754" s="138"/>
      <c r="BM39754" s="138"/>
    </row>
    <row r="39755" spans="62:65" ht="13" thickBot="1">
      <c r="BJ39755" s="138"/>
      <c r="BK39755" s="138"/>
      <c r="BL39755" s="138"/>
      <c r="BM39755" s="138"/>
    </row>
    <row r="39756" spans="62:65" ht="13" thickBot="1">
      <c r="BJ39756" s="138"/>
      <c r="BK39756" s="138"/>
      <c r="BL39756" s="138"/>
      <c r="BM39756" s="138"/>
    </row>
    <row r="39757" spans="62:65" ht="13" thickBot="1">
      <c r="BJ39757" s="138"/>
      <c r="BK39757" s="138"/>
      <c r="BL39757" s="138"/>
      <c r="BM39757" s="138"/>
    </row>
    <row r="39758" spans="62:65" ht="13" thickBot="1">
      <c r="BJ39758" s="138"/>
      <c r="BK39758" s="138"/>
      <c r="BL39758" s="138"/>
      <c r="BM39758" s="138"/>
    </row>
    <row r="39759" spans="62:65" ht="13" thickBot="1">
      <c r="BJ39759" s="138"/>
      <c r="BK39759" s="138"/>
      <c r="BL39759" s="138"/>
      <c r="BM39759" s="138"/>
    </row>
    <row r="39760" spans="62:65" ht="13" thickBot="1">
      <c r="BJ39760" s="138"/>
      <c r="BK39760" s="138"/>
      <c r="BL39760" s="138"/>
      <c r="BM39760" s="138"/>
    </row>
    <row r="39761" spans="62:65" ht="13" thickBot="1">
      <c r="BJ39761" s="138"/>
      <c r="BK39761" s="138"/>
      <c r="BL39761" s="138"/>
      <c r="BM39761" s="138"/>
    </row>
    <row r="39762" spans="62:65" ht="13" thickBot="1">
      <c r="BJ39762" s="138"/>
      <c r="BK39762" s="138"/>
      <c r="BL39762" s="138"/>
      <c r="BM39762" s="138"/>
    </row>
    <row r="39763" spans="62:65" ht="13" thickBot="1">
      <c r="BJ39763" s="138"/>
      <c r="BK39763" s="138"/>
      <c r="BL39763" s="138"/>
      <c r="BM39763" s="138"/>
    </row>
    <row r="39764" spans="62:65" ht="13" thickBot="1">
      <c r="BJ39764" s="138"/>
      <c r="BK39764" s="138"/>
      <c r="BL39764" s="138"/>
      <c r="BM39764" s="138"/>
    </row>
    <row r="39765" spans="62:65" ht="13" thickBot="1">
      <c r="BJ39765" s="138"/>
      <c r="BK39765" s="138"/>
      <c r="BL39765" s="138"/>
      <c r="BM39765" s="138"/>
    </row>
    <row r="39766" spans="62:65" ht="13" thickBot="1">
      <c r="BJ39766" s="138"/>
      <c r="BK39766" s="138"/>
      <c r="BL39766" s="138"/>
      <c r="BM39766" s="138"/>
    </row>
    <row r="39767" spans="62:65" ht="13" thickBot="1">
      <c r="BJ39767" s="138"/>
      <c r="BK39767" s="138"/>
      <c r="BL39767" s="138"/>
      <c r="BM39767" s="138"/>
    </row>
    <row r="39768" spans="62:65" ht="13" thickBot="1">
      <c r="BJ39768" s="138"/>
      <c r="BK39768" s="138"/>
      <c r="BL39768" s="138"/>
      <c r="BM39768" s="138"/>
    </row>
    <row r="39769" spans="62:65" ht="13" thickBot="1">
      <c r="BJ39769" s="138"/>
      <c r="BK39769" s="138"/>
      <c r="BL39769" s="138"/>
      <c r="BM39769" s="138"/>
    </row>
    <row r="39770" spans="62:65" ht="13" thickBot="1">
      <c r="BJ39770" s="138"/>
      <c r="BK39770" s="138"/>
      <c r="BL39770" s="138"/>
      <c r="BM39770" s="138"/>
    </row>
    <row r="39771" spans="62:65" ht="13" thickBot="1">
      <c r="BJ39771" s="138"/>
      <c r="BK39771" s="138"/>
      <c r="BL39771" s="138"/>
      <c r="BM39771" s="138"/>
    </row>
    <row r="39772" spans="62:65" ht="13" thickBot="1">
      <c r="BJ39772" s="138"/>
      <c r="BK39772" s="138"/>
      <c r="BL39772" s="138"/>
      <c r="BM39772" s="138"/>
    </row>
    <row r="39773" spans="62:65" ht="13" thickBot="1">
      <c r="BJ39773" s="138"/>
      <c r="BK39773" s="138"/>
      <c r="BL39773" s="138"/>
      <c r="BM39773" s="138"/>
    </row>
    <row r="39774" spans="62:65" ht="13" thickBot="1">
      <c r="BJ39774" s="138"/>
      <c r="BK39774" s="138"/>
      <c r="BL39774" s="138"/>
      <c r="BM39774" s="138"/>
    </row>
    <row r="39775" spans="62:65" ht="13" thickBot="1">
      <c r="BJ39775" s="138"/>
      <c r="BK39775" s="138"/>
      <c r="BL39775" s="138"/>
      <c r="BM39775" s="138"/>
    </row>
    <row r="39776" spans="62:65" ht="13" thickBot="1">
      <c r="BJ39776" s="138"/>
      <c r="BK39776" s="138"/>
      <c r="BL39776" s="138"/>
      <c r="BM39776" s="138"/>
    </row>
    <row r="39777" spans="62:65" ht="13" thickBot="1">
      <c r="BJ39777" s="138"/>
      <c r="BK39777" s="138"/>
      <c r="BL39777" s="138"/>
      <c r="BM39777" s="138"/>
    </row>
    <row r="39778" spans="62:65" ht="13" thickBot="1">
      <c r="BJ39778" s="138"/>
      <c r="BK39778" s="138"/>
      <c r="BL39778" s="138"/>
      <c r="BM39778" s="138"/>
    </row>
    <row r="39779" spans="62:65" ht="13" thickBot="1">
      <c r="BJ39779" s="138"/>
      <c r="BK39779" s="138"/>
      <c r="BL39779" s="138"/>
      <c r="BM39779" s="138"/>
    </row>
    <row r="39780" spans="62:65" ht="13" thickBot="1">
      <c r="BJ39780" s="138"/>
      <c r="BK39780" s="138"/>
      <c r="BL39780" s="138"/>
      <c r="BM39780" s="138"/>
    </row>
    <row r="39781" spans="62:65" ht="13" thickBot="1">
      <c r="BJ39781" s="138"/>
      <c r="BK39781" s="138"/>
      <c r="BL39781" s="138"/>
      <c r="BM39781" s="138"/>
    </row>
    <row r="39782" spans="62:65" ht="13" thickBot="1">
      <c r="BJ39782" s="138"/>
      <c r="BK39782" s="138"/>
      <c r="BL39782" s="138"/>
      <c r="BM39782" s="138"/>
    </row>
    <row r="39783" spans="62:65" ht="13" thickBot="1">
      <c r="BJ39783" s="138"/>
      <c r="BK39783" s="138"/>
      <c r="BL39783" s="138"/>
      <c r="BM39783" s="138"/>
    </row>
    <row r="39784" spans="62:65" ht="13" thickBot="1">
      <c r="BJ39784" s="138"/>
      <c r="BK39784" s="138"/>
      <c r="BL39784" s="138"/>
      <c r="BM39784" s="138"/>
    </row>
    <row r="39785" spans="62:65" ht="13" thickBot="1">
      <c r="BJ39785" s="138"/>
      <c r="BK39785" s="138"/>
      <c r="BL39785" s="138"/>
      <c r="BM39785" s="138"/>
    </row>
    <row r="39786" spans="62:65" ht="13" thickBot="1">
      <c r="BJ39786" s="138"/>
      <c r="BK39786" s="138"/>
      <c r="BL39786" s="138"/>
      <c r="BM39786" s="138"/>
    </row>
    <row r="39787" spans="62:65" ht="13" thickBot="1">
      <c r="BJ39787" s="138"/>
      <c r="BK39787" s="138"/>
      <c r="BL39787" s="138"/>
      <c r="BM39787" s="138"/>
    </row>
    <row r="39788" spans="62:65" ht="13" thickBot="1">
      <c r="BJ39788" s="138"/>
      <c r="BK39788" s="138"/>
      <c r="BL39788" s="138"/>
      <c r="BM39788" s="138"/>
    </row>
    <row r="39789" spans="62:65" ht="13" thickBot="1">
      <c r="BJ39789" s="138"/>
      <c r="BK39789" s="138"/>
      <c r="BL39789" s="138"/>
      <c r="BM39789" s="138"/>
    </row>
    <row r="39790" spans="62:65" ht="13" thickBot="1">
      <c r="BJ39790" s="138"/>
      <c r="BK39790" s="138"/>
      <c r="BL39790" s="138"/>
      <c r="BM39790" s="138"/>
    </row>
    <row r="39791" spans="62:65" ht="13" thickBot="1">
      <c r="BJ39791" s="138"/>
      <c r="BK39791" s="138"/>
      <c r="BL39791" s="138"/>
      <c r="BM39791" s="138"/>
    </row>
    <row r="39792" spans="62:65" ht="13" thickBot="1">
      <c r="BJ39792" s="138"/>
      <c r="BK39792" s="138"/>
      <c r="BL39792" s="138"/>
      <c r="BM39792" s="138"/>
    </row>
    <row r="39793" spans="62:65" ht="13" thickBot="1">
      <c r="BJ39793" s="138"/>
      <c r="BK39793" s="138"/>
      <c r="BL39793" s="138"/>
      <c r="BM39793" s="138"/>
    </row>
    <row r="39794" spans="62:65" ht="13" thickBot="1">
      <c r="BJ39794" s="138"/>
      <c r="BK39794" s="138"/>
      <c r="BL39794" s="138"/>
      <c r="BM39794" s="138"/>
    </row>
    <row r="39795" spans="62:65" ht="13" thickBot="1">
      <c r="BJ39795" s="138"/>
      <c r="BK39795" s="138"/>
      <c r="BL39795" s="138"/>
      <c r="BM39795" s="138"/>
    </row>
    <row r="39796" spans="62:65" ht="13" thickBot="1">
      <c r="BJ39796" s="138"/>
      <c r="BK39796" s="138"/>
      <c r="BL39796" s="138"/>
      <c r="BM39796" s="138"/>
    </row>
    <row r="39797" spans="62:65" ht="13" thickBot="1">
      <c r="BJ39797" s="138"/>
      <c r="BK39797" s="138"/>
      <c r="BL39797" s="138"/>
      <c r="BM39797" s="138"/>
    </row>
    <row r="39798" spans="62:65" ht="13" thickBot="1">
      <c r="BJ39798" s="138"/>
      <c r="BK39798" s="138"/>
      <c r="BL39798" s="138"/>
      <c r="BM39798" s="138"/>
    </row>
    <row r="39799" spans="62:65" ht="13" thickBot="1">
      <c r="BJ39799" s="138"/>
      <c r="BK39799" s="138"/>
      <c r="BL39799" s="138"/>
      <c r="BM39799" s="138"/>
    </row>
    <row r="39800" spans="62:65" ht="13" thickBot="1">
      <c r="BJ39800" s="138"/>
      <c r="BK39800" s="138"/>
      <c r="BL39800" s="138"/>
      <c r="BM39800" s="138"/>
    </row>
    <row r="39801" spans="62:65" ht="13" thickBot="1">
      <c r="BJ39801" s="138"/>
      <c r="BK39801" s="138"/>
      <c r="BL39801" s="138"/>
      <c r="BM39801" s="138"/>
    </row>
    <row r="39802" spans="62:65" ht="13" thickBot="1">
      <c r="BJ39802" s="138"/>
      <c r="BK39802" s="138"/>
      <c r="BL39802" s="138"/>
      <c r="BM39802" s="138"/>
    </row>
    <row r="39803" spans="62:65" ht="13" thickBot="1">
      <c r="BJ39803" s="138"/>
      <c r="BK39803" s="138"/>
      <c r="BL39803" s="138"/>
      <c r="BM39803" s="138"/>
    </row>
    <row r="39804" spans="62:65" ht="13" thickBot="1">
      <c r="BJ39804" s="138"/>
      <c r="BK39804" s="138"/>
      <c r="BL39804" s="138"/>
      <c r="BM39804" s="138"/>
    </row>
    <row r="39805" spans="62:65" ht="13" thickBot="1">
      <c r="BJ39805" s="138"/>
      <c r="BK39805" s="138"/>
      <c r="BL39805" s="138"/>
      <c r="BM39805" s="138"/>
    </row>
    <row r="39806" spans="62:65" ht="13" thickBot="1">
      <c r="BJ39806" s="138"/>
      <c r="BK39806" s="138"/>
      <c r="BL39806" s="138"/>
      <c r="BM39806" s="138"/>
    </row>
    <row r="39807" spans="62:65" ht="13" thickBot="1">
      <c r="BJ39807" s="138"/>
      <c r="BK39807" s="138"/>
      <c r="BL39807" s="138"/>
      <c r="BM39807" s="138"/>
    </row>
    <row r="39808" spans="62:65" ht="13" thickBot="1">
      <c r="BJ39808" s="138"/>
      <c r="BK39808" s="138"/>
      <c r="BL39808" s="138"/>
      <c r="BM39808" s="138"/>
    </row>
    <row r="39809" spans="62:65" ht="13" thickBot="1">
      <c r="BJ39809" s="138"/>
      <c r="BK39809" s="138"/>
      <c r="BL39809" s="138"/>
      <c r="BM39809" s="138"/>
    </row>
    <row r="39810" spans="62:65" ht="13" thickBot="1">
      <c r="BJ39810" s="138"/>
      <c r="BK39810" s="138"/>
      <c r="BL39810" s="138"/>
      <c r="BM39810" s="138"/>
    </row>
    <row r="39811" spans="62:65" ht="13" thickBot="1">
      <c r="BJ39811" s="138"/>
      <c r="BK39811" s="138"/>
      <c r="BL39811" s="138"/>
      <c r="BM39811" s="138"/>
    </row>
    <row r="39812" spans="62:65" ht="13" thickBot="1">
      <c r="BJ39812" s="138"/>
      <c r="BK39812" s="138"/>
      <c r="BL39812" s="138"/>
      <c r="BM39812" s="138"/>
    </row>
    <row r="39813" spans="62:65" ht="13" thickBot="1">
      <c r="BJ39813" s="138"/>
      <c r="BK39813" s="138"/>
      <c r="BL39813" s="138"/>
      <c r="BM39813" s="138"/>
    </row>
    <row r="39814" spans="62:65" ht="13" thickBot="1">
      <c r="BJ39814" s="138"/>
      <c r="BK39814" s="138"/>
      <c r="BL39814" s="138"/>
      <c r="BM39814" s="138"/>
    </row>
    <row r="39815" spans="62:65" ht="13" thickBot="1">
      <c r="BJ39815" s="138"/>
      <c r="BK39815" s="138"/>
      <c r="BL39815" s="138"/>
      <c r="BM39815" s="138"/>
    </row>
    <row r="39816" spans="62:65" ht="13" thickBot="1">
      <c r="BJ39816" s="138"/>
      <c r="BK39816" s="138"/>
      <c r="BL39816" s="138"/>
      <c r="BM39816" s="138"/>
    </row>
    <row r="39817" spans="62:65" ht="13" thickBot="1">
      <c r="BJ39817" s="138"/>
      <c r="BK39817" s="138"/>
      <c r="BL39817" s="138"/>
      <c r="BM39817" s="138"/>
    </row>
    <row r="39818" spans="62:65" ht="13" thickBot="1">
      <c r="BJ39818" s="138"/>
      <c r="BK39818" s="138"/>
      <c r="BL39818" s="138"/>
      <c r="BM39818" s="138"/>
    </row>
    <row r="39819" spans="62:65" ht="13" thickBot="1">
      <c r="BJ39819" s="138"/>
      <c r="BK39819" s="138"/>
      <c r="BL39819" s="138"/>
      <c r="BM39819" s="138"/>
    </row>
    <row r="39820" spans="62:65" ht="13" thickBot="1">
      <c r="BJ39820" s="138"/>
      <c r="BK39820" s="138"/>
      <c r="BL39820" s="138"/>
      <c r="BM39820" s="138"/>
    </row>
    <row r="39821" spans="62:65" ht="13" thickBot="1">
      <c r="BJ39821" s="138"/>
      <c r="BK39821" s="138"/>
      <c r="BL39821" s="138"/>
      <c r="BM39821" s="138"/>
    </row>
    <row r="39822" spans="62:65" ht="13" thickBot="1">
      <c r="BJ39822" s="138"/>
      <c r="BK39822" s="138"/>
      <c r="BL39822" s="138"/>
      <c r="BM39822" s="138"/>
    </row>
    <row r="39823" spans="62:65" ht="13" thickBot="1">
      <c r="BJ39823" s="138"/>
      <c r="BK39823" s="138"/>
      <c r="BL39823" s="138"/>
      <c r="BM39823" s="138"/>
    </row>
    <row r="39824" spans="62:65" ht="13" thickBot="1">
      <c r="BJ39824" s="138"/>
      <c r="BK39824" s="138"/>
      <c r="BL39824" s="138"/>
      <c r="BM39824" s="138"/>
    </row>
    <row r="39825" spans="62:65" ht="13" thickBot="1">
      <c r="BJ39825" s="138"/>
      <c r="BK39825" s="138"/>
      <c r="BL39825" s="138"/>
      <c r="BM39825" s="138"/>
    </row>
    <row r="39826" spans="62:65" ht="13" thickBot="1">
      <c r="BJ39826" s="138"/>
      <c r="BK39826" s="138"/>
      <c r="BL39826" s="138"/>
      <c r="BM39826" s="138"/>
    </row>
    <row r="39827" spans="62:65" ht="13" thickBot="1">
      <c r="BJ39827" s="138"/>
      <c r="BK39827" s="138"/>
      <c r="BL39827" s="138"/>
      <c r="BM39827" s="138"/>
    </row>
    <row r="39828" spans="62:65" ht="13" thickBot="1">
      <c r="BJ39828" s="138"/>
      <c r="BK39828" s="138"/>
      <c r="BL39828" s="138"/>
      <c r="BM39828" s="138"/>
    </row>
    <row r="39829" spans="62:65" ht="13" thickBot="1">
      <c r="BJ39829" s="138"/>
      <c r="BK39829" s="138"/>
      <c r="BL39829" s="138"/>
      <c r="BM39829" s="138"/>
    </row>
    <row r="39830" spans="62:65" ht="13" thickBot="1">
      <c r="BJ39830" s="138"/>
      <c r="BK39830" s="138"/>
      <c r="BL39830" s="138"/>
      <c r="BM39830" s="138"/>
    </row>
    <row r="39831" spans="62:65" ht="13" thickBot="1">
      <c r="BJ39831" s="138"/>
      <c r="BK39831" s="138"/>
      <c r="BL39831" s="138"/>
      <c r="BM39831" s="138"/>
    </row>
    <row r="39832" spans="62:65" ht="13" thickBot="1">
      <c r="BJ39832" s="138"/>
      <c r="BK39832" s="138"/>
      <c r="BL39832" s="138"/>
      <c r="BM39832" s="138"/>
    </row>
    <row r="39833" spans="62:65" ht="13" thickBot="1">
      <c r="BJ39833" s="138"/>
      <c r="BK39833" s="138"/>
      <c r="BL39833" s="138"/>
      <c r="BM39833" s="138"/>
    </row>
    <row r="39834" spans="62:65" ht="13" thickBot="1">
      <c r="BJ39834" s="138"/>
      <c r="BK39834" s="138"/>
      <c r="BL39834" s="138"/>
      <c r="BM39834" s="138"/>
    </row>
    <row r="39835" spans="62:65" ht="13" thickBot="1">
      <c r="BJ39835" s="138"/>
      <c r="BK39835" s="138"/>
      <c r="BL39835" s="138"/>
      <c r="BM39835" s="138"/>
    </row>
    <row r="39836" spans="62:65" ht="13" thickBot="1">
      <c r="BJ39836" s="138"/>
      <c r="BK39836" s="138"/>
      <c r="BL39836" s="138"/>
      <c r="BM39836" s="138"/>
    </row>
    <row r="39837" spans="62:65" ht="13" thickBot="1">
      <c r="BJ39837" s="138"/>
      <c r="BK39837" s="138"/>
      <c r="BL39837" s="138"/>
      <c r="BM39837" s="138"/>
    </row>
    <row r="39838" spans="62:65" ht="13" thickBot="1">
      <c r="BJ39838" s="138"/>
      <c r="BK39838" s="138"/>
      <c r="BL39838" s="138"/>
      <c r="BM39838" s="138"/>
    </row>
    <row r="39839" spans="62:65" ht="13" thickBot="1">
      <c r="BJ39839" s="138"/>
      <c r="BK39839" s="138"/>
      <c r="BL39839" s="138"/>
      <c r="BM39839" s="138"/>
    </row>
    <row r="39840" spans="62:65" ht="13" thickBot="1">
      <c r="BJ39840" s="138"/>
      <c r="BK39840" s="138"/>
      <c r="BL39840" s="138"/>
      <c r="BM39840" s="138"/>
    </row>
    <row r="39841" spans="62:65" ht="13" thickBot="1">
      <c r="BJ39841" s="138"/>
      <c r="BK39841" s="138"/>
      <c r="BL39841" s="138"/>
      <c r="BM39841" s="138"/>
    </row>
    <row r="39842" spans="62:65" ht="13" thickBot="1">
      <c r="BJ39842" s="138"/>
      <c r="BK39842" s="138"/>
      <c r="BL39842" s="138"/>
      <c r="BM39842" s="138"/>
    </row>
    <row r="39843" spans="62:65" ht="13" thickBot="1">
      <c r="BJ39843" s="138"/>
      <c r="BK39843" s="138"/>
      <c r="BL39843" s="138"/>
      <c r="BM39843" s="138"/>
    </row>
    <row r="39844" spans="62:65" ht="13" thickBot="1">
      <c r="BJ39844" s="138"/>
      <c r="BK39844" s="138"/>
      <c r="BL39844" s="138"/>
      <c r="BM39844" s="138"/>
    </row>
    <row r="39845" spans="62:65" ht="13" thickBot="1">
      <c r="BJ39845" s="138"/>
      <c r="BK39845" s="138"/>
      <c r="BL39845" s="138"/>
      <c r="BM39845" s="138"/>
    </row>
    <row r="39846" spans="62:65" ht="13" thickBot="1">
      <c r="BJ39846" s="138"/>
      <c r="BK39846" s="138"/>
      <c r="BL39846" s="138"/>
      <c r="BM39846" s="138"/>
    </row>
    <row r="39847" spans="62:65" ht="13" thickBot="1">
      <c r="BJ39847" s="138"/>
      <c r="BK39847" s="138"/>
      <c r="BL39847" s="138"/>
      <c r="BM39847" s="138"/>
    </row>
    <row r="39848" spans="62:65" ht="13" thickBot="1">
      <c r="BJ39848" s="138"/>
      <c r="BK39848" s="138"/>
      <c r="BL39848" s="138"/>
      <c r="BM39848" s="138"/>
    </row>
    <row r="39849" spans="62:65" ht="13" thickBot="1">
      <c r="BJ39849" s="138"/>
      <c r="BK39849" s="138"/>
      <c r="BL39849" s="138"/>
      <c r="BM39849" s="138"/>
    </row>
    <row r="39850" spans="62:65" ht="13" thickBot="1">
      <c r="BJ39850" s="138"/>
      <c r="BK39850" s="138"/>
      <c r="BL39850" s="138"/>
      <c r="BM39850" s="138"/>
    </row>
    <row r="39851" spans="62:65" ht="13" thickBot="1">
      <c r="BJ39851" s="138"/>
      <c r="BK39851" s="138"/>
      <c r="BL39851" s="138"/>
      <c r="BM39851" s="138"/>
    </row>
    <row r="39852" spans="62:65" ht="13" thickBot="1">
      <c r="BJ39852" s="138"/>
      <c r="BK39852" s="138"/>
      <c r="BL39852" s="138"/>
      <c r="BM39852" s="138"/>
    </row>
    <row r="39853" spans="62:65" ht="13" thickBot="1">
      <c r="BJ39853" s="138"/>
      <c r="BK39853" s="138"/>
      <c r="BL39853" s="138"/>
      <c r="BM39853" s="138"/>
    </row>
    <row r="39854" spans="62:65" ht="13" thickBot="1">
      <c r="BJ39854" s="138"/>
      <c r="BK39854" s="138"/>
      <c r="BL39854" s="138"/>
      <c r="BM39854" s="138"/>
    </row>
    <row r="39855" spans="62:65" ht="13" thickBot="1">
      <c r="BJ39855" s="138"/>
      <c r="BK39855" s="138"/>
      <c r="BL39855" s="138"/>
      <c r="BM39855" s="138"/>
    </row>
    <row r="39856" spans="62:65" ht="13" thickBot="1">
      <c r="BJ39856" s="138"/>
      <c r="BK39856" s="138"/>
      <c r="BL39856" s="138"/>
      <c r="BM39856" s="138"/>
    </row>
    <row r="39857" spans="62:65" ht="13" thickBot="1">
      <c r="BJ39857" s="138"/>
      <c r="BK39857" s="138"/>
      <c r="BL39857" s="138"/>
      <c r="BM39857" s="138"/>
    </row>
    <row r="39858" spans="62:65" ht="13" thickBot="1">
      <c r="BJ39858" s="138"/>
      <c r="BK39858" s="138"/>
      <c r="BL39858" s="138"/>
      <c r="BM39858" s="138"/>
    </row>
    <row r="39859" spans="62:65" ht="13" thickBot="1">
      <c r="BJ39859" s="138"/>
      <c r="BK39859" s="138"/>
      <c r="BL39859" s="138"/>
      <c r="BM39859" s="138"/>
    </row>
    <row r="39860" spans="62:65" ht="13" thickBot="1">
      <c r="BJ39860" s="138"/>
      <c r="BK39860" s="138"/>
      <c r="BL39860" s="138"/>
      <c r="BM39860" s="138"/>
    </row>
    <row r="39861" spans="62:65" ht="13" thickBot="1">
      <c r="BJ39861" s="138"/>
      <c r="BK39861" s="138"/>
      <c r="BL39861" s="138"/>
      <c r="BM39861" s="138"/>
    </row>
    <row r="39862" spans="62:65" ht="13" thickBot="1">
      <c r="BJ39862" s="138"/>
      <c r="BK39862" s="138"/>
      <c r="BL39862" s="138"/>
      <c r="BM39862" s="138"/>
    </row>
    <row r="39863" spans="62:65" ht="13" thickBot="1">
      <c r="BJ39863" s="138"/>
      <c r="BK39863" s="138"/>
      <c r="BL39863" s="138"/>
      <c r="BM39863" s="138"/>
    </row>
    <row r="39864" spans="62:65" ht="13" thickBot="1">
      <c r="BJ39864" s="138"/>
      <c r="BK39864" s="138"/>
      <c r="BL39864" s="138"/>
      <c r="BM39864" s="138"/>
    </row>
    <row r="39865" spans="62:65" ht="13" thickBot="1">
      <c r="BJ39865" s="138"/>
      <c r="BK39865" s="138"/>
      <c r="BL39865" s="138"/>
      <c r="BM39865" s="138"/>
    </row>
    <row r="39866" spans="62:65" ht="13" thickBot="1">
      <c r="BJ39866" s="138"/>
      <c r="BK39866" s="138"/>
      <c r="BL39866" s="138"/>
      <c r="BM39866" s="138"/>
    </row>
    <row r="39867" spans="62:65" ht="13" thickBot="1">
      <c r="BJ39867" s="138"/>
      <c r="BK39867" s="138"/>
      <c r="BL39867" s="138"/>
      <c r="BM39867" s="138"/>
    </row>
    <row r="39868" spans="62:65" ht="13" thickBot="1">
      <c r="BJ39868" s="138"/>
      <c r="BK39868" s="138"/>
      <c r="BL39868" s="138"/>
      <c r="BM39868" s="138"/>
    </row>
    <row r="39869" spans="62:65" ht="13" thickBot="1">
      <c r="BJ39869" s="138"/>
      <c r="BK39869" s="138"/>
      <c r="BL39869" s="138"/>
      <c r="BM39869" s="138"/>
    </row>
    <row r="39870" spans="62:65" ht="13" thickBot="1">
      <c r="BJ39870" s="138"/>
      <c r="BK39870" s="138"/>
      <c r="BL39870" s="138"/>
      <c r="BM39870" s="138"/>
    </row>
    <row r="39871" spans="62:65" ht="13" thickBot="1">
      <c r="BJ39871" s="138"/>
      <c r="BK39871" s="138"/>
      <c r="BL39871" s="138"/>
      <c r="BM39871" s="138"/>
    </row>
    <row r="39872" spans="62:65" ht="13" thickBot="1">
      <c r="BJ39872" s="138"/>
      <c r="BK39872" s="138"/>
      <c r="BL39872" s="138"/>
      <c r="BM39872" s="138"/>
    </row>
    <row r="39873" spans="62:65" ht="13" thickBot="1">
      <c r="BJ39873" s="138"/>
      <c r="BK39873" s="138"/>
      <c r="BL39873" s="138"/>
      <c r="BM39873" s="138"/>
    </row>
    <row r="39874" spans="62:65" ht="13" thickBot="1">
      <c r="BJ39874" s="138"/>
      <c r="BK39874" s="138"/>
      <c r="BL39874" s="138"/>
      <c r="BM39874" s="138"/>
    </row>
    <row r="39875" spans="62:65" ht="13" thickBot="1">
      <c r="BJ39875" s="138"/>
      <c r="BK39875" s="138"/>
      <c r="BL39875" s="138"/>
      <c r="BM39875" s="138"/>
    </row>
    <row r="39876" spans="62:65" ht="13" thickBot="1">
      <c r="BJ39876" s="138"/>
      <c r="BK39876" s="138"/>
      <c r="BL39876" s="138"/>
      <c r="BM39876" s="138"/>
    </row>
    <row r="39877" spans="62:65" ht="13" thickBot="1">
      <c r="BJ39877" s="138"/>
      <c r="BK39877" s="138"/>
      <c r="BL39877" s="138"/>
      <c r="BM39877" s="138"/>
    </row>
    <row r="39878" spans="62:65" ht="13" thickBot="1">
      <c r="BJ39878" s="138"/>
      <c r="BK39878" s="138"/>
      <c r="BL39878" s="138"/>
      <c r="BM39878" s="138"/>
    </row>
    <row r="39879" spans="62:65" ht="13" thickBot="1">
      <c r="BJ39879" s="138"/>
      <c r="BK39879" s="138"/>
      <c r="BL39879" s="138"/>
      <c r="BM39879" s="138"/>
    </row>
    <row r="39880" spans="62:65" ht="13" thickBot="1">
      <c r="BJ39880" s="138"/>
      <c r="BK39880" s="138"/>
      <c r="BL39880" s="138"/>
      <c r="BM39880" s="138"/>
    </row>
    <row r="39881" spans="62:65" ht="13" thickBot="1">
      <c r="BJ39881" s="138"/>
      <c r="BK39881" s="138"/>
      <c r="BL39881" s="138"/>
      <c r="BM39881" s="138"/>
    </row>
    <row r="39882" spans="62:65" ht="13" thickBot="1">
      <c r="BJ39882" s="138"/>
      <c r="BK39882" s="138"/>
      <c r="BL39882" s="138"/>
      <c r="BM39882" s="138"/>
    </row>
    <row r="39883" spans="62:65" ht="13" thickBot="1">
      <c r="BJ39883" s="138"/>
      <c r="BK39883" s="138"/>
      <c r="BL39883" s="138"/>
      <c r="BM39883" s="138"/>
    </row>
    <row r="39884" spans="62:65" ht="13" thickBot="1">
      <c r="BJ39884" s="138"/>
      <c r="BK39884" s="138"/>
      <c r="BL39884" s="138"/>
      <c r="BM39884" s="138"/>
    </row>
    <row r="39885" spans="62:65" ht="13" thickBot="1">
      <c r="BJ39885" s="138"/>
      <c r="BK39885" s="138"/>
      <c r="BL39885" s="138"/>
      <c r="BM39885" s="138"/>
    </row>
    <row r="39886" spans="62:65" ht="13" thickBot="1">
      <c r="BJ39886" s="138"/>
      <c r="BK39886" s="138"/>
      <c r="BL39886" s="138"/>
      <c r="BM39886" s="138"/>
    </row>
    <row r="39887" spans="62:65" ht="13" thickBot="1">
      <c r="BJ39887" s="138"/>
      <c r="BK39887" s="138"/>
      <c r="BL39887" s="138"/>
      <c r="BM39887" s="138"/>
    </row>
    <row r="39888" spans="62:65" ht="13" thickBot="1">
      <c r="BJ39888" s="138"/>
      <c r="BK39888" s="138"/>
      <c r="BL39888" s="138"/>
      <c r="BM39888" s="138"/>
    </row>
    <row r="39889" spans="62:65" ht="13" thickBot="1">
      <c r="BJ39889" s="138"/>
      <c r="BK39889" s="138"/>
      <c r="BL39889" s="138"/>
      <c r="BM39889" s="138"/>
    </row>
    <row r="39890" spans="62:65" ht="13" thickBot="1">
      <c r="BJ39890" s="138"/>
      <c r="BK39890" s="138"/>
      <c r="BL39890" s="138"/>
      <c r="BM39890" s="138"/>
    </row>
    <row r="39891" spans="62:65" ht="13" thickBot="1">
      <c r="BJ39891" s="138"/>
      <c r="BK39891" s="138"/>
      <c r="BL39891" s="138"/>
      <c r="BM39891" s="138"/>
    </row>
    <row r="39892" spans="62:65" ht="13" thickBot="1">
      <c r="BJ39892" s="138"/>
      <c r="BK39892" s="138"/>
      <c r="BL39892" s="138"/>
      <c r="BM39892" s="138"/>
    </row>
    <row r="39893" spans="62:65" ht="13" thickBot="1">
      <c r="BJ39893" s="138"/>
      <c r="BK39893" s="138"/>
      <c r="BL39893" s="138"/>
      <c r="BM39893" s="138"/>
    </row>
    <row r="39894" spans="62:65" ht="13" thickBot="1">
      <c r="BJ39894" s="138"/>
      <c r="BK39894" s="138"/>
      <c r="BL39894" s="138"/>
      <c r="BM39894" s="138"/>
    </row>
    <row r="39895" spans="62:65" ht="13" thickBot="1">
      <c r="BJ39895" s="138"/>
      <c r="BK39895" s="138"/>
      <c r="BL39895" s="138"/>
      <c r="BM39895" s="138"/>
    </row>
    <row r="39896" spans="62:65" ht="13" thickBot="1">
      <c r="BJ39896" s="138"/>
      <c r="BK39896" s="138"/>
      <c r="BL39896" s="138"/>
      <c r="BM39896" s="138"/>
    </row>
    <row r="39897" spans="62:65" ht="13" thickBot="1">
      <c r="BJ39897" s="138"/>
      <c r="BK39897" s="138"/>
      <c r="BL39897" s="138"/>
      <c r="BM39897" s="138"/>
    </row>
    <row r="39898" spans="62:65" ht="13" thickBot="1">
      <c r="BJ39898" s="138"/>
      <c r="BK39898" s="138"/>
      <c r="BL39898" s="138"/>
      <c r="BM39898" s="138"/>
    </row>
    <row r="39899" spans="62:65" ht="13" thickBot="1">
      <c r="BJ39899" s="138"/>
      <c r="BK39899" s="138"/>
      <c r="BL39899" s="138"/>
      <c r="BM39899" s="138"/>
    </row>
    <row r="39900" spans="62:65" ht="13" thickBot="1">
      <c r="BJ39900" s="138"/>
      <c r="BK39900" s="138"/>
      <c r="BL39900" s="138"/>
      <c r="BM39900" s="138"/>
    </row>
    <row r="39901" spans="62:65" ht="13" thickBot="1">
      <c r="BJ39901" s="138"/>
      <c r="BK39901" s="138"/>
      <c r="BL39901" s="138"/>
      <c r="BM39901" s="138"/>
    </row>
    <row r="39902" spans="62:65" ht="13" thickBot="1">
      <c r="BJ39902" s="138"/>
      <c r="BK39902" s="138"/>
      <c r="BL39902" s="138"/>
      <c r="BM39902" s="138"/>
    </row>
    <row r="39903" spans="62:65" ht="13" thickBot="1">
      <c r="BJ39903" s="138"/>
      <c r="BK39903" s="138"/>
      <c r="BL39903" s="138"/>
      <c r="BM39903" s="138"/>
    </row>
    <row r="39904" spans="62:65" ht="13" thickBot="1">
      <c r="BJ39904" s="138"/>
      <c r="BK39904" s="138"/>
      <c r="BL39904" s="138"/>
      <c r="BM39904" s="138"/>
    </row>
    <row r="39905" spans="62:65" ht="13" thickBot="1">
      <c r="BJ39905" s="138"/>
      <c r="BK39905" s="138"/>
      <c r="BL39905" s="138"/>
      <c r="BM39905" s="138"/>
    </row>
    <row r="39906" spans="62:65" ht="13" thickBot="1">
      <c r="BJ39906" s="138"/>
      <c r="BK39906" s="138"/>
      <c r="BL39906" s="138"/>
      <c r="BM39906" s="138"/>
    </row>
    <row r="39907" spans="62:65" ht="13" thickBot="1">
      <c r="BJ39907" s="138"/>
      <c r="BK39907" s="138"/>
      <c r="BL39907" s="138"/>
      <c r="BM39907" s="138"/>
    </row>
    <row r="39908" spans="62:65" ht="13" thickBot="1">
      <c r="BJ39908" s="138"/>
      <c r="BK39908" s="138"/>
      <c r="BL39908" s="138"/>
      <c r="BM39908" s="138"/>
    </row>
    <row r="39909" spans="62:65" ht="13" thickBot="1">
      <c r="BJ39909" s="138"/>
      <c r="BK39909" s="138"/>
      <c r="BL39909" s="138"/>
      <c r="BM39909" s="138"/>
    </row>
    <row r="39910" spans="62:65" ht="13" thickBot="1">
      <c r="BJ39910" s="138"/>
      <c r="BK39910" s="138"/>
      <c r="BL39910" s="138"/>
      <c r="BM39910" s="138"/>
    </row>
    <row r="39911" spans="62:65" ht="13" thickBot="1">
      <c r="BJ39911" s="138"/>
      <c r="BK39911" s="138"/>
      <c r="BL39911" s="138"/>
      <c r="BM39911" s="138"/>
    </row>
    <row r="39912" spans="62:65" ht="13" thickBot="1">
      <c r="BJ39912" s="138"/>
      <c r="BK39912" s="138"/>
      <c r="BL39912" s="138"/>
      <c r="BM39912" s="138"/>
    </row>
    <row r="39913" spans="62:65" ht="13" thickBot="1">
      <c r="BJ39913" s="138"/>
      <c r="BK39913" s="138"/>
      <c r="BL39913" s="138"/>
      <c r="BM39913" s="138"/>
    </row>
    <row r="39914" spans="62:65" ht="13" thickBot="1">
      <c r="BJ39914" s="138"/>
      <c r="BK39914" s="138"/>
      <c r="BL39914" s="138"/>
      <c r="BM39914" s="138"/>
    </row>
    <row r="39915" spans="62:65" ht="13" thickBot="1">
      <c r="BJ39915" s="138"/>
      <c r="BK39915" s="138"/>
      <c r="BL39915" s="138"/>
      <c r="BM39915" s="138"/>
    </row>
    <row r="39916" spans="62:65" ht="13" thickBot="1">
      <c r="BJ39916" s="138"/>
      <c r="BK39916" s="138"/>
      <c r="BL39916" s="138"/>
      <c r="BM39916" s="138"/>
    </row>
    <row r="39917" spans="62:65" ht="13" thickBot="1">
      <c r="BJ39917" s="138"/>
      <c r="BK39917" s="138"/>
      <c r="BL39917" s="138"/>
      <c r="BM39917" s="138"/>
    </row>
    <row r="39918" spans="62:65" ht="13" thickBot="1">
      <c r="BJ39918" s="138"/>
      <c r="BK39918" s="138"/>
      <c r="BL39918" s="138"/>
      <c r="BM39918" s="138"/>
    </row>
    <row r="39919" spans="62:65" ht="13" thickBot="1">
      <c r="BJ39919" s="138"/>
      <c r="BK39919" s="138"/>
      <c r="BL39919" s="138"/>
      <c r="BM39919" s="138"/>
    </row>
    <row r="39920" spans="62:65" ht="13" thickBot="1">
      <c r="BJ39920" s="138"/>
      <c r="BK39920" s="138"/>
      <c r="BL39920" s="138"/>
      <c r="BM39920" s="138"/>
    </row>
    <row r="39921" spans="62:65" ht="13" thickBot="1">
      <c r="BJ39921" s="138"/>
      <c r="BK39921" s="138"/>
      <c r="BL39921" s="138"/>
      <c r="BM39921" s="138"/>
    </row>
    <row r="39922" spans="62:65" ht="13" thickBot="1">
      <c r="BJ39922" s="138"/>
      <c r="BK39922" s="138"/>
      <c r="BL39922" s="138"/>
      <c r="BM39922" s="138"/>
    </row>
    <row r="39923" spans="62:65" ht="13" thickBot="1">
      <c r="BJ39923" s="138"/>
      <c r="BK39923" s="138"/>
      <c r="BL39923" s="138"/>
      <c r="BM39923" s="138"/>
    </row>
    <row r="39924" spans="62:65" ht="13" thickBot="1">
      <c r="BJ39924" s="138"/>
      <c r="BK39924" s="138"/>
      <c r="BL39924" s="138"/>
      <c r="BM39924" s="138"/>
    </row>
    <row r="39925" spans="62:65" ht="13" thickBot="1">
      <c r="BJ39925" s="138"/>
      <c r="BK39925" s="138"/>
      <c r="BL39925" s="138"/>
      <c r="BM39925" s="138"/>
    </row>
    <row r="39926" spans="62:65" ht="13" thickBot="1">
      <c r="BJ39926" s="138"/>
      <c r="BK39926" s="138"/>
      <c r="BL39926" s="138"/>
      <c r="BM39926" s="138"/>
    </row>
    <row r="39927" spans="62:65" ht="13" thickBot="1">
      <c r="BJ39927" s="138"/>
      <c r="BK39927" s="138"/>
      <c r="BL39927" s="138"/>
      <c r="BM39927" s="138"/>
    </row>
    <row r="39928" spans="62:65" ht="13" thickBot="1">
      <c r="BJ39928" s="138"/>
      <c r="BK39928" s="138"/>
      <c r="BL39928" s="138"/>
      <c r="BM39928" s="138"/>
    </row>
    <row r="39929" spans="62:65" ht="13" thickBot="1">
      <c r="BJ39929" s="138"/>
      <c r="BK39929" s="138"/>
      <c r="BL39929" s="138"/>
      <c r="BM39929" s="138"/>
    </row>
    <row r="39930" spans="62:65" ht="13" thickBot="1">
      <c r="BJ39930" s="138"/>
      <c r="BK39930" s="138"/>
      <c r="BL39930" s="138"/>
      <c r="BM39930" s="138"/>
    </row>
    <row r="39931" spans="62:65" ht="13" thickBot="1">
      <c r="BJ39931" s="138"/>
      <c r="BK39931" s="138"/>
      <c r="BL39931" s="138"/>
      <c r="BM39931" s="138"/>
    </row>
    <row r="39932" spans="62:65" ht="13" thickBot="1">
      <c r="BJ39932" s="138"/>
      <c r="BK39932" s="138"/>
      <c r="BL39932" s="138"/>
      <c r="BM39932" s="138"/>
    </row>
    <row r="39933" spans="62:65" ht="13" thickBot="1">
      <c r="BJ39933" s="138"/>
      <c r="BK39933" s="138"/>
      <c r="BL39933" s="138"/>
      <c r="BM39933" s="138"/>
    </row>
    <row r="39934" spans="62:65" ht="13" thickBot="1">
      <c r="BJ39934" s="138"/>
      <c r="BK39934" s="138"/>
      <c r="BL39934" s="138"/>
      <c r="BM39934" s="138"/>
    </row>
    <row r="39935" spans="62:65" ht="13" thickBot="1">
      <c r="BJ39935" s="138"/>
      <c r="BK39935" s="138"/>
      <c r="BL39935" s="138"/>
      <c r="BM39935" s="138"/>
    </row>
    <row r="39936" spans="62:65" ht="13" thickBot="1">
      <c r="BJ39936" s="138"/>
      <c r="BK39936" s="138"/>
      <c r="BL39936" s="138"/>
      <c r="BM39936" s="138"/>
    </row>
    <row r="39937" spans="62:65" ht="13" thickBot="1">
      <c r="BJ39937" s="138"/>
      <c r="BK39937" s="138"/>
      <c r="BL39937" s="138"/>
      <c r="BM39937" s="138"/>
    </row>
    <row r="39938" spans="62:65" ht="13" thickBot="1">
      <c r="BJ39938" s="138"/>
      <c r="BK39938" s="138"/>
      <c r="BL39938" s="138"/>
      <c r="BM39938" s="138"/>
    </row>
    <row r="39939" spans="62:65" ht="13" thickBot="1">
      <c r="BJ39939" s="138"/>
      <c r="BK39939" s="138"/>
      <c r="BL39939" s="138"/>
      <c r="BM39939" s="138"/>
    </row>
    <row r="39940" spans="62:65" ht="13" thickBot="1">
      <c r="BJ39940" s="138"/>
      <c r="BK39940" s="138"/>
      <c r="BL39940" s="138"/>
      <c r="BM39940" s="138"/>
    </row>
    <row r="39941" spans="62:65" ht="13" thickBot="1">
      <c r="BJ39941" s="138"/>
      <c r="BK39941" s="138"/>
      <c r="BL39941" s="138"/>
      <c r="BM39941" s="138"/>
    </row>
    <row r="39942" spans="62:65" ht="13" thickBot="1">
      <c r="BJ39942" s="138"/>
      <c r="BK39942" s="138"/>
      <c r="BL39942" s="138"/>
      <c r="BM39942" s="138"/>
    </row>
    <row r="39943" spans="62:65" ht="13" thickBot="1">
      <c r="BJ39943" s="138"/>
      <c r="BK39943" s="138"/>
      <c r="BL39943" s="138"/>
      <c r="BM39943" s="138"/>
    </row>
    <row r="39944" spans="62:65" ht="13" thickBot="1">
      <c r="BJ39944" s="138"/>
      <c r="BK39944" s="138"/>
      <c r="BL39944" s="138"/>
      <c r="BM39944" s="138"/>
    </row>
    <row r="39945" spans="62:65" ht="13" thickBot="1">
      <c r="BJ39945" s="138"/>
      <c r="BK39945" s="138"/>
      <c r="BL39945" s="138"/>
      <c r="BM39945" s="138"/>
    </row>
    <row r="39946" spans="62:65" ht="13" thickBot="1">
      <c r="BJ39946" s="138"/>
      <c r="BK39946" s="138"/>
      <c r="BL39946" s="138"/>
      <c r="BM39946" s="138"/>
    </row>
    <row r="39947" spans="62:65" ht="13" thickBot="1">
      <c r="BJ39947" s="138"/>
      <c r="BK39947" s="138"/>
      <c r="BL39947" s="138"/>
      <c r="BM39947" s="138"/>
    </row>
    <row r="39948" spans="62:65" ht="13" thickBot="1">
      <c r="BJ39948" s="138"/>
      <c r="BK39948" s="138"/>
      <c r="BL39948" s="138"/>
      <c r="BM39948" s="138"/>
    </row>
    <row r="39949" spans="62:65" ht="13" thickBot="1">
      <c r="BJ39949" s="138"/>
      <c r="BK39949" s="138"/>
      <c r="BL39949" s="138"/>
      <c r="BM39949" s="138"/>
    </row>
    <row r="39950" spans="62:65" ht="13" thickBot="1">
      <c r="BJ39950" s="138"/>
      <c r="BK39950" s="138"/>
      <c r="BL39950" s="138"/>
      <c r="BM39950" s="138"/>
    </row>
    <row r="39951" spans="62:65" ht="13" thickBot="1">
      <c r="BJ39951" s="138"/>
      <c r="BK39951" s="138"/>
      <c r="BL39951" s="138"/>
      <c r="BM39951" s="138"/>
    </row>
    <row r="39952" spans="62:65" ht="13" thickBot="1">
      <c r="BJ39952" s="138"/>
      <c r="BK39952" s="138"/>
      <c r="BL39952" s="138"/>
      <c r="BM39952" s="138"/>
    </row>
    <row r="39953" spans="62:65" ht="13" thickBot="1">
      <c r="BJ39953" s="138"/>
      <c r="BK39953" s="138"/>
      <c r="BL39953" s="138"/>
      <c r="BM39953" s="138"/>
    </row>
    <row r="39954" spans="62:65" ht="13" thickBot="1">
      <c r="BJ39954" s="138"/>
      <c r="BK39954" s="138"/>
      <c r="BL39954" s="138"/>
      <c r="BM39954" s="138"/>
    </row>
    <row r="39955" spans="62:65" ht="13" thickBot="1">
      <c r="BJ39955" s="138"/>
      <c r="BK39955" s="138"/>
      <c r="BL39955" s="138"/>
      <c r="BM39955" s="138"/>
    </row>
    <row r="39956" spans="62:65" ht="13" thickBot="1">
      <c r="BJ39956" s="138"/>
      <c r="BK39956" s="138"/>
      <c r="BL39956" s="138"/>
      <c r="BM39956" s="138"/>
    </row>
    <row r="39957" spans="62:65" ht="13" thickBot="1">
      <c r="BJ39957" s="138"/>
      <c r="BK39957" s="138"/>
      <c r="BL39957" s="138"/>
      <c r="BM39957" s="138"/>
    </row>
    <row r="39958" spans="62:65" ht="13" thickBot="1">
      <c r="BJ39958" s="138"/>
      <c r="BK39958" s="138"/>
      <c r="BL39958" s="138"/>
      <c r="BM39958" s="138"/>
    </row>
    <row r="39959" spans="62:65" ht="13" thickBot="1">
      <c r="BJ39959" s="138"/>
      <c r="BK39959" s="138"/>
      <c r="BL39959" s="138"/>
      <c r="BM39959" s="138"/>
    </row>
    <row r="39960" spans="62:65" ht="13" thickBot="1">
      <c r="BJ39960" s="138"/>
      <c r="BK39960" s="138"/>
      <c r="BL39960" s="138"/>
      <c r="BM39960" s="138"/>
    </row>
    <row r="39961" spans="62:65" ht="13" thickBot="1">
      <c r="BJ39961" s="138"/>
      <c r="BK39961" s="138"/>
      <c r="BL39961" s="138"/>
      <c r="BM39961" s="138"/>
    </row>
    <row r="39962" spans="62:65" ht="13" thickBot="1">
      <c r="BJ39962" s="138"/>
      <c r="BK39962" s="138"/>
      <c r="BL39962" s="138"/>
      <c r="BM39962" s="138"/>
    </row>
    <row r="39963" spans="62:65" ht="13" thickBot="1">
      <c r="BJ39963" s="138"/>
      <c r="BK39963" s="138"/>
      <c r="BL39963" s="138"/>
      <c r="BM39963" s="138"/>
    </row>
    <row r="39964" spans="62:65" ht="13" thickBot="1">
      <c r="BJ39964" s="138"/>
      <c r="BK39964" s="138"/>
      <c r="BL39964" s="138"/>
      <c r="BM39964" s="138"/>
    </row>
    <row r="39965" spans="62:65" ht="13" thickBot="1">
      <c r="BJ39965" s="138"/>
      <c r="BK39965" s="138"/>
      <c r="BL39965" s="138"/>
      <c r="BM39965" s="138"/>
    </row>
    <row r="39966" spans="62:65" ht="13" thickBot="1">
      <c r="BJ39966" s="138"/>
      <c r="BK39966" s="138"/>
      <c r="BL39966" s="138"/>
      <c r="BM39966" s="138"/>
    </row>
    <row r="39967" spans="62:65" ht="13" thickBot="1">
      <c r="BJ39967" s="138"/>
      <c r="BK39967" s="138"/>
      <c r="BL39967" s="138"/>
      <c r="BM39967" s="138"/>
    </row>
    <row r="39968" spans="62:65" ht="13" thickBot="1">
      <c r="BJ39968" s="138"/>
      <c r="BK39968" s="138"/>
      <c r="BL39968" s="138"/>
      <c r="BM39968" s="138"/>
    </row>
    <row r="39969" spans="62:65" ht="13" thickBot="1">
      <c r="BJ39969" s="138"/>
      <c r="BK39969" s="138"/>
      <c r="BL39969" s="138"/>
      <c r="BM39969" s="138"/>
    </row>
    <row r="39970" spans="62:65" ht="13" thickBot="1">
      <c r="BJ39970" s="138"/>
      <c r="BK39970" s="138"/>
      <c r="BL39970" s="138"/>
      <c r="BM39970" s="138"/>
    </row>
    <row r="39971" spans="62:65" ht="13" thickBot="1">
      <c r="BJ39971" s="138"/>
      <c r="BK39971" s="138"/>
      <c r="BL39971" s="138"/>
      <c r="BM39971" s="138"/>
    </row>
    <row r="39972" spans="62:65" ht="13" thickBot="1">
      <c r="BJ39972" s="138"/>
      <c r="BK39972" s="138"/>
      <c r="BL39972" s="138"/>
      <c r="BM39972" s="138"/>
    </row>
    <row r="39973" spans="62:65" ht="13" thickBot="1">
      <c r="BJ39973" s="138"/>
      <c r="BK39973" s="138"/>
      <c r="BL39973" s="138"/>
      <c r="BM39973" s="138"/>
    </row>
    <row r="39974" spans="62:65" ht="13" thickBot="1">
      <c r="BJ39974" s="138"/>
      <c r="BK39974" s="138"/>
      <c r="BL39974" s="138"/>
      <c r="BM39974" s="138"/>
    </row>
    <row r="39975" spans="62:65" ht="13" thickBot="1">
      <c r="BJ39975" s="138"/>
      <c r="BK39975" s="138"/>
      <c r="BL39975" s="138"/>
      <c r="BM39975" s="138"/>
    </row>
    <row r="39976" spans="62:65" ht="13" thickBot="1">
      <c r="BJ39976" s="138"/>
      <c r="BK39976" s="138"/>
      <c r="BL39976" s="138"/>
      <c r="BM39976" s="138"/>
    </row>
    <row r="39977" spans="62:65" ht="13" thickBot="1">
      <c r="BJ39977" s="138"/>
      <c r="BK39977" s="138"/>
      <c r="BL39977" s="138"/>
      <c r="BM39977" s="138"/>
    </row>
    <row r="39978" spans="62:65" ht="13" thickBot="1">
      <c r="BJ39978" s="138"/>
      <c r="BK39978" s="138"/>
      <c r="BL39978" s="138"/>
      <c r="BM39978" s="138"/>
    </row>
    <row r="39979" spans="62:65" ht="13" thickBot="1">
      <c r="BJ39979" s="138"/>
      <c r="BK39979" s="138"/>
      <c r="BL39979" s="138"/>
      <c r="BM39979" s="138"/>
    </row>
    <row r="39980" spans="62:65" ht="13" thickBot="1">
      <c r="BJ39980" s="138"/>
      <c r="BK39980" s="138"/>
      <c r="BL39980" s="138"/>
      <c r="BM39980" s="138"/>
    </row>
    <row r="39981" spans="62:65" ht="13" thickBot="1">
      <c r="BJ39981" s="138"/>
      <c r="BK39981" s="138"/>
      <c r="BL39981" s="138"/>
      <c r="BM39981" s="138"/>
    </row>
    <row r="39982" spans="62:65" ht="13" thickBot="1">
      <c r="BJ39982" s="138"/>
      <c r="BK39982" s="138"/>
      <c r="BL39982" s="138"/>
      <c r="BM39982" s="138"/>
    </row>
    <row r="39983" spans="62:65" ht="13" thickBot="1">
      <c r="BJ39983" s="138"/>
      <c r="BK39983" s="138"/>
      <c r="BL39983" s="138"/>
      <c r="BM39983" s="138"/>
    </row>
    <row r="39984" spans="62:65" ht="13" thickBot="1">
      <c r="BJ39984" s="138"/>
      <c r="BK39984" s="138"/>
      <c r="BL39984" s="138"/>
      <c r="BM39984" s="138"/>
    </row>
    <row r="39985" spans="62:65" ht="13" thickBot="1">
      <c r="BJ39985" s="138"/>
      <c r="BK39985" s="138"/>
      <c r="BL39985" s="138"/>
      <c r="BM39985" s="138"/>
    </row>
    <row r="39986" spans="62:65" ht="13" thickBot="1">
      <c r="BJ39986" s="138"/>
      <c r="BK39986" s="138"/>
      <c r="BL39986" s="138"/>
      <c r="BM39986" s="138"/>
    </row>
    <row r="39987" spans="62:65" ht="13" thickBot="1">
      <c r="BJ39987" s="138"/>
      <c r="BK39987" s="138"/>
      <c r="BL39987" s="138"/>
      <c r="BM39987" s="138"/>
    </row>
    <row r="39988" spans="62:65" ht="13" thickBot="1">
      <c r="BJ39988" s="138"/>
      <c r="BK39988" s="138"/>
      <c r="BL39988" s="138"/>
      <c r="BM39988" s="138"/>
    </row>
    <row r="39989" spans="62:65" ht="13" thickBot="1">
      <c r="BJ39989" s="138"/>
      <c r="BK39989" s="138"/>
      <c r="BL39989" s="138"/>
      <c r="BM39989" s="138"/>
    </row>
    <row r="39990" spans="62:65" ht="13" thickBot="1">
      <c r="BJ39990" s="138"/>
      <c r="BK39990" s="138"/>
      <c r="BL39990" s="138"/>
      <c r="BM39990" s="138"/>
    </row>
    <row r="39991" spans="62:65" ht="13" thickBot="1">
      <c r="BJ39991" s="138"/>
      <c r="BK39991" s="138"/>
      <c r="BL39991" s="138"/>
      <c r="BM39991" s="138"/>
    </row>
    <row r="39992" spans="62:65" ht="13" thickBot="1">
      <c r="BJ39992" s="138"/>
      <c r="BK39992" s="138"/>
      <c r="BL39992" s="138"/>
      <c r="BM39992" s="138"/>
    </row>
    <row r="39993" spans="62:65" ht="13" thickBot="1">
      <c r="BJ39993" s="138"/>
      <c r="BK39993" s="138"/>
      <c r="BL39993" s="138"/>
      <c r="BM39993" s="138"/>
    </row>
    <row r="39994" spans="62:65" ht="13" thickBot="1">
      <c r="BJ39994" s="138"/>
      <c r="BK39994" s="138"/>
      <c r="BL39994" s="138"/>
      <c r="BM39994" s="138"/>
    </row>
    <row r="39995" spans="62:65" ht="13" thickBot="1">
      <c r="BJ39995" s="138"/>
      <c r="BK39995" s="138"/>
      <c r="BL39995" s="138"/>
      <c r="BM39995" s="138"/>
    </row>
    <row r="39996" spans="62:65" ht="13" thickBot="1">
      <c r="BJ39996" s="138"/>
      <c r="BK39996" s="138"/>
      <c r="BL39996" s="138"/>
      <c r="BM39996" s="138"/>
    </row>
    <row r="39997" spans="62:65" ht="13" thickBot="1">
      <c r="BJ39997" s="138"/>
      <c r="BK39997" s="138"/>
      <c r="BL39997" s="138"/>
      <c r="BM39997" s="138"/>
    </row>
    <row r="39998" spans="62:65" ht="13" thickBot="1">
      <c r="BJ39998" s="138"/>
      <c r="BK39998" s="138"/>
      <c r="BL39998" s="138"/>
      <c r="BM39998" s="138"/>
    </row>
    <row r="39999" spans="62:65" ht="13" thickBot="1">
      <c r="BJ39999" s="138"/>
      <c r="BK39999" s="138"/>
      <c r="BL39999" s="138"/>
      <c r="BM39999" s="138"/>
    </row>
    <row r="40000" spans="62:65" ht="13" thickBot="1">
      <c r="BJ40000" s="138"/>
      <c r="BK40000" s="138"/>
      <c r="BL40000" s="138"/>
      <c r="BM40000" s="138"/>
    </row>
    <row r="40001" spans="62:65" ht="13" thickBot="1">
      <c r="BJ40001" s="138"/>
      <c r="BK40001" s="138"/>
      <c r="BL40001" s="138"/>
      <c r="BM40001" s="138"/>
    </row>
    <row r="40002" spans="62:65" ht="13" thickBot="1">
      <c r="BJ40002" s="138"/>
      <c r="BK40002" s="138"/>
      <c r="BL40002" s="138"/>
      <c r="BM40002" s="138"/>
    </row>
    <row r="40003" spans="62:65" ht="13" thickBot="1">
      <c r="BJ40003" s="138"/>
      <c r="BK40003" s="138"/>
      <c r="BL40003" s="138"/>
      <c r="BM40003" s="138"/>
    </row>
    <row r="40004" spans="62:65" ht="13" thickBot="1">
      <c r="BJ40004" s="138"/>
      <c r="BK40004" s="138"/>
      <c r="BL40004" s="138"/>
      <c r="BM40004" s="138"/>
    </row>
    <row r="40005" spans="62:65" ht="13" thickBot="1">
      <c r="BJ40005" s="138"/>
      <c r="BK40005" s="138"/>
      <c r="BL40005" s="138"/>
      <c r="BM40005" s="138"/>
    </row>
    <row r="40006" spans="62:65" ht="13" thickBot="1">
      <c r="BJ40006" s="138"/>
      <c r="BK40006" s="138"/>
      <c r="BL40006" s="138"/>
      <c r="BM40006" s="138"/>
    </row>
    <row r="40007" spans="62:65" ht="13" thickBot="1">
      <c r="BJ40007" s="138"/>
      <c r="BK40007" s="138"/>
      <c r="BL40007" s="138"/>
      <c r="BM40007" s="138"/>
    </row>
    <row r="40008" spans="62:65" ht="13" thickBot="1">
      <c r="BJ40008" s="138"/>
      <c r="BK40008" s="138"/>
      <c r="BL40008" s="138"/>
      <c r="BM40008" s="138"/>
    </row>
    <row r="40009" spans="62:65" ht="13" thickBot="1">
      <c r="BJ40009" s="138"/>
      <c r="BK40009" s="138"/>
      <c r="BL40009" s="138"/>
      <c r="BM40009" s="138"/>
    </row>
    <row r="40010" spans="62:65" ht="13" thickBot="1">
      <c r="BJ40010" s="138"/>
      <c r="BK40010" s="138"/>
      <c r="BL40010" s="138"/>
      <c r="BM40010" s="138"/>
    </row>
    <row r="40011" spans="62:65" ht="13" thickBot="1">
      <c r="BJ40011" s="138"/>
      <c r="BK40011" s="138"/>
      <c r="BL40011" s="138"/>
      <c r="BM40011" s="138"/>
    </row>
    <row r="40012" spans="62:65" ht="13" thickBot="1">
      <c r="BJ40012" s="138"/>
      <c r="BK40012" s="138"/>
      <c r="BL40012" s="138"/>
      <c r="BM40012" s="138"/>
    </row>
    <row r="40013" spans="62:65" ht="13" thickBot="1">
      <c r="BJ40013" s="138"/>
      <c r="BK40013" s="138"/>
      <c r="BL40013" s="138"/>
      <c r="BM40013" s="138"/>
    </row>
    <row r="40014" spans="62:65" ht="13" thickBot="1">
      <c r="BJ40014" s="138"/>
      <c r="BK40014" s="138"/>
      <c r="BL40014" s="138"/>
      <c r="BM40014" s="138"/>
    </row>
    <row r="40015" spans="62:65" ht="13" thickBot="1">
      <c r="BJ40015" s="138"/>
      <c r="BK40015" s="138"/>
      <c r="BL40015" s="138"/>
      <c r="BM40015" s="138"/>
    </row>
    <row r="40016" spans="62:65" ht="13" thickBot="1">
      <c r="BJ40016" s="138"/>
      <c r="BK40016" s="138"/>
      <c r="BL40016" s="138"/>
      <c r="BM40016" s="138"/>
    </row>
    <row r="40017" spans="62:65" ht="13" thickBot="1">
      <c r="BJ40017" s="138"/>
      <c r="BK40017" s="138"/>
      <c r="BL40017" s="138"/>
      <c r="BM40017" s="138"/>
    </row>
    <row r="40018" spans="62:65" ht="13" thickBot="1">
      <c r="BJ40018" s="138"/>
      <c r="BK40018" s="138"/>
      <c r="BL40018" s="138"/>
      <c r="BM40018" s="138"/>
    </row>
    <row r="40019" spans="62:65" ht="13" thickBot="1">
      <c r="BJ40019" s="138"/>
      <c r="BK40019" s="138"/>
      <c r="BL40019" s="138"/>
      <c r="BM40019" s="138"/>
    </row>
    <row r="40020" spans="62:65" ht="13" thickBot="1">
      <c r="BJ40020" s="138"/>
      <c r="BK40020" s="138"/>
      <c r="BL40020" s="138"/>
      <c r="BM40020" s="138"/>
    </row>
    <row r="40021" spans="62:65" ht="13" thickBot="1">
      <c r="BJ40021" s="138"/>
      <c r="BK40021" s="138"/>
      <c r="BL40021" s="138"/>
      <c r="BM40021" s="138"/>
    </row>
    <row r="40022" spans="62:65" ht="13" thickBot="1">
      <c r="BJ40022" s="138"/>
      <c r="BK40022" s="138"/>
      <c r="BL40022" s="138"/>
      <c r="BM40022" s="138"/>
    </row>
    <row r="40023" spans="62:65" ht="13" thickBot="1">
      <c r="BJ40023" s="138"/>
      <c r="BK40023" s="138"/>
      <c r="BL40023" s="138"/>
      <c r="BM40023" s="138"/>
    </row>
    <row r="40024" spans="62:65" ht="13" thickBot="1">
      <c r="BJ40024" s="138"/>
      <c r="BK40024" s="138"/>
      <c r="BL40024" s="138"/>
      <c r="BM40024" s="138"/>
    </row>
    <row r="40025" spans="62:65" ht="13" thickBot="1">
      <c r="BJ40025" s="138"/>
      <c r="BK40025" s="138"/>
      <c r="BL40025" s="138"/>
      <c r="BM40025" s="138"/>
    </row>
    <row r="40026" spans="62:65" ht="13" thickBot="1">
      <c r="BJ40026" s="138"/>
      <c r="BK40026" s="138"/>
      <c r="BL40026" s="138"/>
      <c r="BM40026" s="138"/>
    </row>
    <row r="40027" spans="62:65" ht="13" thickBot="1">
      <c r="BJ40027" s="138"/>
      <c r="BK40027" s="138"/>
      <c r="BL40027" s="138"/>
      <c r="BM40027" s="138"/>
    </row>
    <row r="40028" spans="62:65" ht="13" thickBot="1">
      <c r="BJ40028" s="138"/>
      <c r="BK40028" s="138"/>
      <c r="BL40028" s="138"/>
      <c r="BM40028" s="138"/>
    </row>
    <row r="40029" spans="62:65" ht="13" thickBot="1">
      <c r="BJ40029" s="138"/>
      <c r="BK40029" s="138"/>
      <c r="BL40029" s="138"/>
      <c r="BM40029" s="138"/>
    </row>
    <row r="40030" spans="62:65" ht="13" thickBot="1">
      <c r="BJ40030" s="138"/>
      <c r="BK40030" s="138"/>
      <c r="BL40030" s="138"/>
      <c r="BM40030" s="138"/>
    </row>
    <row r="40031" spans="62:65" ht="13" thickBot="1">
      <c r="BJ40031" s="138"/>
      <c r="BK40031" s="138"/>
      <c r="BL40031" s="138"/>
      <c r="BM40031" s="138"/>
    </row>
    <row r="40032" spans="62:65" ht="13" thickBot="1">
      <c r="BJ40032" s="138"/>
      <c r="BK40032" s="138"/>
      <c r="BL40032" s="138"/>
      <c r="BM40032" s="138"/>
    </row>
    <row r="40033" spans="62:65" ht="13" thickBot="1">
      <c r="BJ40033" s="138"/>
      <c r="BK40033" s="138"/>
      <c r="BL40033" s="138"/>
      <c r="BM40033" s="138"/>
    </row>
    <row r="40034" spans="62:65" ht="13" thickBot="1">
      <c r="BJ40034" s="138"/>
      <c r="BK40034" s="138"/>
      <c r="BL40034" s="138"/>
      <c r="BM40034" s="138"/>
    </row>
    <row r="40035" spans="62:65" ht="13" thickBot="1">
      <c r="BJ40035" s="138"/>
      <c r="BK40035" s="138"/>
      <c r="BL40035" s="138"/>
      <c r="BM40035" s="138"/>
    </row>
    <row r="40036" spans="62:65" ht="13" thickBot="1">
      <c r="BJ40036" s="138"/>
      <c r="BK40036" s="138"/>
      <c r="BL40036" s="138"/>
      <c r="BM40036" s="138"/>
    </row>
    <row r="40037" spans="62:65" ht="13" thickBot="1">
      <c r="BJ40037" s="138"/>
      <c r="BK40037" s="138"/>
      <c r="BL40037" s="138"/>
      <c r="BM40037" s="138"/>
    </row>
    <row r="40038" spans="62:65" ht="13" thickBot="1">
      <c r="BJ40038" s="138"/>
      <c r="BK40038" s="138"/>
      <c r="BL40038" s="138"/>
      <c r="BM40038" s="138"/>
    </row>
    <row r="40039" spans="62:65" ht="13" thickBot="1">
      <c r="BJ40039" s="138"/>
      <c r="BK40039" s="138"/>
      <c r="BL40039" s="138"/>
      <c r="BM40039" s="138"/>
    </row>
    <row r="40040" spans="62:65" ht="13" thickBot="1">
      <c r="BJ40040" s="138"/>
      <c r="BK40040" s="138"/>
      <c r="BL40040" s="138"/>
      <c r="BM40040" s="138"/>
    </row>
    <row r="40041" spans="62:65" ht="13" thickBot="1">
      <c r="BJ40041" s="138"/>
      <c r="BK40041" s="138"/>
      <c r="BL40041" s="138"/>
      <c r="BM40041" s="138"/>
    </row>
    <row r="40042" spans="62:65" ht="13" thickBot="1">
      <c r="BJ40042" s="138"/>
      <c r="BK40042" s="138"/>
      <c r="BL40042" s="138"/>
      <c r="BM40042" s="138"/>
    </row>
    <row r="40043" spans="62:65" ht="13" thickBot="1">
      <c r="BJ40043" s="138"/>
      <c r="BK40043" s="138"/>
      <c r="BL40043" s="138"/>
      <c r="BM40043" s="138"/>
    </row>
    <row r="40044" spans="62:65" ht="13" thickBot="1">
      <c r="BJ40044" s="138"/>
      <c r="BK40044" s="138"/>
      <c r="BL40044" s="138"/>
      <c r="BM40044" s="138"/>
    </row>
    <row r="40045" spans="62:65" ht="13" thickBot="1">
      <c r="BJ40045" s="138"/>
      <c r="BK40045" s="138"/>
      <c r="BL40045" s="138"/>
      <c r="BM40045" s="138"/>
    </row>
    <row r="40046" spans="62:65" ht="13" thickBot="1">
      <c r="BJ40046" s="138"/>
      <c r="BK40046" s="138"/>
      <c r="BL40046" s="138"/>
      <c r="BM40046" s="138"/>
    </row>
    <row r="40047" spans="62:65" ht="13" thickBot="1">
      <c r="BJ40047" s="138"/>
      <c r="BK40047" s="138"/>
      <c r="BL40047" s="138"/>
      <c r="BM40047" s="138"/>
    </row>
    <row r="40048" spans="62:65" ht="13" thickBot="1">
      <c r="BJ40048" s="138"/>
      <c r="BK40048" s="138"/>
      <c r="BL40048" s="138"/>
      <c r="BM40048" s="138"/>
    </row>
    <row r="40049" spans="62:65" ht="13" thickBot="1">
      <c r="BJ40049" s="138"/>
      <c r="BK40049" s="138"/>
      <c r="BL40049" s="138"/>
      <c r="BM40049" s="138"/>
    </row>
    <row r="40050" spans="62:65" ht="13" thickBot="1">
      <c r="BJ40050" s="138"/>
      <c r="BK40050" s="138"/>
      <c r="BL40050" s="138"/>
      <c r="BM40050" s="138"/>
    </row>
    <row r="40051" spans="62:65" ht="13" thickBot="1">
      <c r="BJ40051" s="138"/>
      <c r="BK40051" s="138"/>
      <c r="BL40051" s="138"/>
      <c r="BM40051" s="138"/>
    </row>
    <row r="40052" spans="62:65" ht="13" thickBot="1">
      <c r="BJ40052" s="138"/>
      <c r="BK40052" s="138"/>
      <c r="BL40052" s="138"/>
      <c r="BM40052" s="138"/>
    </row>
    <row r="40053" spans="62:65" ht="13" thickBot="1">
      <c r="BJ40053" s="138"/>
      <c r="BK40053" s="138"/>
      <c r="BL40053" s="138"/>
      <c r="BM40053" s="138"/>
    </row>
    <row r="40054" spans="62:65" ht="13" thickBot="1">
      <c r="BJ40054" s="138"/>
      <c r="BK40054" s="138"/>
      <c r="BL40054" s="138"/>
      <c r="BM40054" s="138"/>
    </row>
    <row r="40055" spans="62:65" ht="13" thickBot="1">
      <c r="BJ40055" s="138"/>
      <c r="BK40055" s="138"/>
      <c r="BL40055" s="138"/>
      <c r="BM40055" s="138"/>
    </row>
    <row r="40056" spans="62:65" ht="13" thickBot="1">
      <c r="BJ40056" s="138"/>
      <c r="BK40056" s="138"/>
      <c r="BL40056" s="138"/>
      <c r="BM40056" s="138"/>
    </row>
    <row r="40057" spans="62:65" ht="13" thickBot="1">
      <c r="BJ40057" s="138"/>
      <c r="BK40057" s="138"/>
      <c r="BL40057" s="138"/>
      <c r="BM40057" s="138"/>
    </row>
    <row r="40058" spans="62:65" ht="13" thickBot="1">
      <c r="BJ40058" s="138"/>
      <c r="BK40058" s="138"/>
      <c r="BL40058" s="138"/>
      <c r="BM40058" s="138"/>
    </row>
    <row r="40059" spans="62:65" ht="13" thickBot="1">
      <c r="BJ40059" s="138"/>
      <c r="BK40059" s="138"/>
      <c r="BL40059" s="138"/>
      <c r="BM40059" s="138"/>
    </row>
    <row r="40060" spans="62:65" ht="13" thickBot="1">
      <c r="BJ40060" s="138"/>
      <c r="BK40060" s="138"/>
      <c r="BL40060" s="138"/>
      <c r="BM40060" s="138"/>
    </row>
    <row r="40061" spans="62:65" ht="13" thickBot="1">
      <c r="BJ40061" s="138"/>
      <c r="BK40061" s="138"/>
      <c r="BL40061" s="138"/>
      <c r="BM40061" s="138"/>
    </row>
    <row r="40062" spans="62:65" ht="13" thickBot="1">
      <c r="BJ40062" s="138"/>
      <c r="BK40062" s="138"/>
      <c r="BL40062" s="138"/>
      <c r="BM40062" s="138"/>
    </row>
    <row r="40063" spans="62:65" ht="13" thickBot="1">
      <c r="BJ40063" s="138"/>
      <c r="BK40063" s="138"/>
      <c r="BL40063" s="138"/>
      <c r="BM40063" s="138"/>
    </row>
    <row r="40064" spans="62:65" ht="13" thickBot="1">
      <c r="BJ40064" s="138"/>
      <c r="BK40064" s="138"/>
      <c r="BL40064" s="138"/>
      <c r="BM40064" s="138"/>
    </row>
    <row r="40065" spans="62:65" ht="13" thickBot="1">
      <c r="BJ40065" s="138"/>
      <c r="BK40065" s="138"/>
      <c r="BL40065" s="138"/>
      <c r="BM40065" s="138"/>
    </row>
    <row r="40066" spans="62:65" ht="13" thickBot="1">
      <c r="BJ40066" s="138"/>
      <c r="BK40066" s="138"/>
      <c r="BL40066" s="138"/>
      <c r="BM40066" s="138"/>
    </row>
    <row r="40067" spans="62:65" ht="13" thickBot="1">
      <c r="BJ40067" s="138"/>
      <c r="BK40067" s="138"/>
      <c r="BL40067" s="138"/>
      <c r="BM40067" s="138"/>
    </row>
    <row r="40068" spans="62:65" ht="13" thickBot="1">
      <c r="BJ40068" s="138"/>
      <c r="BK40068" s="138"/>
      <c r="BL40068" s="138"/>
      <c r="BM40068" s="138"/>
    </row>
    <row r="40069" spans="62:65" ht="13" thickBot="1">
      <c r="BJ40069" s="138"/>
      <c r="BK40069" s="138"/>
      <c r="BL40069" s="138"/>
      <c r="BM40069" s="138"/>
    </row>
    <row r="40070" spans="62:65" ht="13" thickBot="1">
      <c r="BJ40070" s="138"/>
      <c r="BK40070" s="138"/>
      <c r="BL40070" s="138"/>
      <c r="BM40070" s="138"/>
    </row>
    <row r="40071" spans="62:65" ht="13" thickBot="1">
      <c r="BJ40071" s="138"/>
      <c r="BK40071" s="138"/>
      <c r="BL40071" s="138"/>
      <c r="BM40071" s="138"/>
    </row>
    <row r="40072" spans="62:65" ht="13" thickBot="1">
      <c r="BJ40072" s="138"/>
      <c r="BK40072" s="138"/>
      <c r="BL40072" s="138"/>
      <c r="BM40072" s="138"/>
    </row>
    <row r="40073" spans="62:65" ht="13" thickBot="1">
      <c r="BJ40073" s="138"/>
      <c r="BK40073" s="138"/>
      <c r="BL40073" s="138"/>
      <c r="BM40073" s="138"/>
    </row>
    <row r="40074" spans="62:65" ht="13" thickBot="1">
      <c r="BJ40074" s="138"/>
      <c r="BK40074" s="138"/>
      <c r="BL40074" s="138"/>
      <c r="BM40074" s="138"/>
    </row>
    <row r="40075" spans="62:65" ht="13" thickBot="1">
      <c r="BJ40075" s="138"/>
      <c r="BK40075" s="138"/>
      <c r="BL40075" s="138"/>
      <c r="BM40075" s="138"/>
    </row>
    <row r="40076" spans="62:65" ht="13" thickBot="1">
      <c r="BJ40076" s="138"/>
      <c r="BK40076" s="138"/>
      <c r="BL40076" s="138"/>
      <c r="BM40076" s="138"/>
    </row>
    <row r="40077" spans="62:65" ht="13" thickBot="1">
      <c r="BJ40077" s="138"/>
      <c r="BK40077" s="138"/>
      <c r="BL40077" s="138"/>
      <c r="BM40077" s="138"/>
    </row>
    <row r="40078" spans="62:65" ht="13" thickBot="1">
      <c r="BJ40078" s="138"/>
      <c r="BK40078" s="138"/>
      <c r="BL40078" s="138"/>
      <c r="BM40078" s="138"/>
    </row>
    <row r="40079" spans="62:65" ht="13" thickBot="1">
      <c r="BJ40079" s="138"/>
      <c r="BK40079" s="138"/>
      <c r="BL40079" s="138"/>
      <c r="BM40079" s="138"/>
    </row>
    <row r="40080" spans="62:65" ht="13" thickBot="1">
      <c r="BJ40080" s="138"/>
      <c r="BK40080" s="138"/>
      <c r="BL40080" s="138"/>
      <c r="BM40080" s="138"/>
    </row>
    <row r="40081" spans="62:65" ht="13" thickBot="1">
      <c r="BJ40081" s="138"/>
      <c r="BK40081" s="138"/>
      <c r="BL40081" s="138"/>
      <c r="BM40081" s="138"/>
    </row>
    <row r="40082" spans="62:65" ht="13" thickBot="1">
      <c r="BJ40082" s="138"/>
      <c r="BK40082" s="138"/>
      <c r="BL40082" s="138"/>
      <c r="BM40082" s="138"/>
    </row>
    <row r="40083" spans="62:65" ht="13" thickBot="1">
      <c r="BJ40083" s="138"/>
      <c r="BK40083" s="138"/>
      <c r="BL40083" s="138"/>
      <c r="BM40083" s="138"/>
    </row>
    <row r="40084" spans="62:65" ht="13" thickBot="1">
      <c r="BJ40084" s="138"/>
      <c r="BK40084" s="138"/>
      <c r="BL40084" s="138"/>
      <c r="BM40084" s="138"/>
    </row>
    <row r="40085" spans="62:65" ht="13" thickBot="1">
      <c r="BJ40085" s="138"/>
      <c r="BK40085" s="138"/>
      <c r="BL40085" s="138"/>
      <c r="BM40085" s="138"/>
    </row>
    <row r="40086" spans="62:65" ht="13" thickBot="1">
      <c r="BJ40086" s="138"/>
      <c r="BK40086" s="138"/>
      <c r="BL40086" s="138"/>
      <c r="BM40086" s="138"/>
    </row>
    <row r="40087" spans="62:65" ht="13" thickBot="1">
      <c r="BJ40087" s="138"/>
      <c r="BK40087" s="138"/>
      <c r="BL40087" s="138"/>
      <c r="BM40087" s="138"/>
    </row>
    <row r="40088" spans="62:65" ht="13" thickBot="1">
      <c r="BJ40088" s="138"/>
      <c r="BK40088" s="138"/>
      <c r="BL40088" s="138"/>
      <c r="BM40088" s="138"/>
    </row>
    <row r="40089" spans="62:65" ht="13" thickBot="1">
      <c r="BJ40089" s="138"/>
      <c r="BK40089" s="138"/>
      <c r="BL40089" s="138"/>
      <c r="BM40089" s="138"/>
    </row>
    <row r="40090" spans="62:65" ht="13" thickBot="1">
      <c r="BJ40090" s="138"/>
      <c r="BK40090" s="138"/>
      <c r="BL40090" s="138"/>
      <c r="BM40090" s="138"/>
    </row>
    <row r="40091" spans="62:65" ht="13" thickBot="1">
      <c r="BJ40091" s="138"/>
      <c r="BK40091" s="138"/>
      <c r="BL40091" s="138"/>
      <c r="BM40091" s="138"/>
    </row>
    <row r="40092" spans="62:65" ht="13" thickBot="1">
      <c r="BJ40092" s="138"/>
      <c r="BK40092" s="138"/>
      <c r="BL40092" s="138"/>
      <c r="BM40092" s="138"/>
    </row>
    <row r="40093" spans="62:65" ht="13" thickBot="1">
      <c r="BJ40093" s="138"/>
      <c r="BK40093" s="138"/>
      <c r="BL40093" s="138"/>
      <c r="BM40093" s="138"/>
    </row>
    <row r="40094" spans="62:65" ht="13" thickBot="1">
      <c r="BJ40094" s="138"/>
      <c r="BK40094" s="138"/>
      <c r="BL40094" s="138"/>
      <c r="BM40094" s="138"/>
    </row>
    <row r="40095" spans="62:65" ht="13" thickBot="1">
      <c r="BJ40095" s="138"/>
      <c r="BK40095" s="138"/>
      <c r="BL40095" s="138"/>
      <c r="BM40095" s="138"/>
    </row>
    <row r="40096" spans="62:65" ht="13" thickBot="1">
      <c r="BJ40096" s="138"/>
      <c r="BK40096" s="138"/>
      <c r="BL40096" s="138"/>
      <c r="BM40096" s="138"/>
    </row>
    <row r="40097" spans="62:65" ht="13" thickBot="1">
      <c r="BJ40097" s="138"/>
      <c r="BK40097" s="138"/>
      <c r="BL40097" s="138"/>
      <c r="BM40097" s="138"/>
    </row>
    <row r="40098" spans="62:65" ht="13" thickBot="1">
      <c r="BJ40098" s="138"/>
      <c r="BK40098" s="138"/>
      <c r="BL40098" s="138"/>
      <c r="BM40098" s="138"/>
    </row>
    <row r="40099" spans="62:65" ht="13" thickBot="1">
      <c r="BJ40099" s="138"/>
      <c r="BK40099" s="138"/>
      <c r="BL40099" s="138"/>
      <c r="BM40099" s="138"/>
    </row>
    <row r="40100" spans="62:65" ht="13" thickBot="1">
      <c r="BJ40100" s="138"/>
      <c r="BK40100" s="138"/>
      <c r="BL40100" s="138"/>
      <c r="BM40100" s="138"/>
    </row>
    <row r="40101" spans="62:65" ht="13" thickBot="1">
      <c r="BJ40101" s="138"/>
      <c r="BK40101" s="138"/>
      <c r="BL40101" s="138"/>
      <c r="BM40101" s="138"/>
    </row>
    <row r="40102" spans="62:65" ht="13" thickBot="1">
      <c r="BJ40102" s="138"/>
      <c r="BK40102" s="138"/>
      <c r="BL40102" s="138"/>
      <c r="BM40102" s="138"/>
    </row>
    <row r="40103" spans="62:65" ht="13" thickBot="1">
      <c r="BJ40103" s="138"/>
      <c r="BK40103" s="138"/>
      <c r="BL40103" s="138"/>
      <c r="BM40103" s="138"/>
    </row>
    <row r="40104" spans="62:65" ht="13" thickBot="1">
      <c r="BJ40104" s="138"/>
      <c r="BK40104" s="138"/>
      <c r="BL40104" s="138"/>
      <c r="BM40104" s="138"/>
    </row>
    <row r="40105" spans="62:65" ht="13" thickBot="1">
      <c r="BJ40105" s="138"/>
      <c r="BK40105" s="138"/>
      <c r="BL40105" s="138"/>
      <c r="BM40105" s="138"/>
    </row>
    <row r="40106" spans="62:65" ht="13" thickBot="1">
      <c r="BJ40106" s="138"/>
      <c r="BK40106" s="138"/>
      <c r="BL40106" s="138"/>
      <c r="BM40106" s="138"/>
    </row>
    <row r="40107" spans="62:65" ht="13" thickBot="1">
      <c r="BJ40107" s="138"/>
      <c r="BK40107" s="138"/>
      <c r="BL40107" s="138"/>
      <c r="BM40107" s="138"/>
    </row>
    <row r="40108" spans="62:65" ht="13" thickBot="1">
      <c r="BJ40108" s="138"/>
      <c r="BK40108" s="138"/>
      <c r="BL40108" s="138"/>
      <c r="BM40108" s="138"/>
    </row>
    <row r="40109" spans="62:65" ht="13" thickBot="1">
      <c r="BJ40109" s="138"/>
      <c r="BK40109" s="138"/>
      <c r="BL40109" s="138"/>
      <c r="BM40109" s="138"/>
    </row>
    <row r="40110" spans="62:65" ht="13" thickBot="1">
      <c r="BJ40110" s="138"/>
      <c r="BK40110" s="138"/>
      <c r="BL40110" s="138"/>
      <c r="BM40110" s="138"/>
    </row>
    <row r="40111" spans="62:65" ht="13" thickBot="1">
      <c r="BJ40111" s="138"/>
      <c r="BK40111" s="138"/>
      <c r="BL40111" s="138"/>
      <c r="BM40111" s="138"/>
    </row>
    <row r="40112" spans="62:65" ht="13" thickBot="1">
      <c r="BJ40112" s="138"/>
      <c r="BK40112" s="138"/>
      <c r="BL40112" s="138"/>
      <c r="BM40112" s="138"/>
    </row>
    <row r="40113" spans="62:65" ht="13" thickBot="1">
      <c r="BJ40113" s="138"/>
      <c r="BK40113" s="138"/>
      <c r="BL40113" s="138"/>
      <c r="BM40113" s="138"/>
    </row>
    <row r="40114" spans="62:65" ht="13" thickBot="1">
      <c r="BJ40114" s="138"/>
      <c r="BK40114" s="138"/>
      <c r="BL40114" s="138"/>
      <c r="BM40114" s="138"/>
    </row>
    <row r="40115" spans="62:65" ht="13" thickBot="1">
      <c r="BJ40115" s="138"/>
      <c r="BK40115" s="138"/>
      <c r="BL40115" s="138"/>
      <c r="BM40115" s="138"/>
    </row>
    <row r="40116" spans="62:65" ht="13" thickBot="1">
      <c r="BJ40116" s="138"/>
      <c r="BK40116" s="138"/>
      <c r="BL40116" s="138"/>
      <c r="BM40116" s="138"/>
    </row>
    <row r="40117" spans="62:65" ht="13" thickBot="1">
      <c r="BJ40117" s="138"/>
      <c r="BK40117" s="138"/>
      <c r="BL40117" s="138"/>
      <c r="BM40117" s="138"/>
    </row>
    <row r="40118" spans="62:65" ht="13" thickBot="1">
      <c r="BJ40118" s="138"/>
      <c r="BK40118" s="138"/>
      <c r="BL40118" s="138"/>
      <c r="BM40118" s="138"/>
    </row>
    <row r="40119" spans="62:65" ht="13" thickBot="1">
      <c r="BJ40119" s="138"/>
      <c r="BK40119" s="138"/>
      <c r="BL40119" s="138"/>
      <c r="BM40119" s="138"/>
    </row>
    <row r="40120" spans="62:65" ht="13" thickBot="1">
      <c r="BJ40120" s="138"/>
      <c r="BK40120" s="138"/>
      <c r="BL40120" s="138"/>
      <c r="BM40120" s="138"/>
    </row>
    <row r="40121" spans="62:65" ht="13" thickBot="1">
      <c r="BJ40121" s="138"/>
      <c r="BK40121" s="138"/>
      <c r="BL40121" s="138"/>
      <c r="BM40121" s="138"/>
    </row>
    <row r="40122" spans="62:65" ht="13" thickBot="1">
      <c r="BJ40122" s="138"/>
      <c r="BK40122" s="138"/>
      <c r="BL40122" s="138"/>
      <c r="BM40122" s="138"/>
    </row>
    <row r="40123" spans="62:65" ht="13" thickBot="1">
      <c r="BJ40123" s="138"/>
      <c r="BK40123" s="138"/>
      <c r="BL40123" s="138"/>
      <c r="BM40123" s="138"/>
    </row>
    <row r="40124" spans="62:65" ht="13" thickBot="1">
      <c r="BJ40124" s="138"/>
      <c r="BK40124" s="138"/>
      <c r="BL40124" s="138"/>
      <c r="BM40124" s="138"/>
    </row>
    <row r="40125" spans="62:65" ht="13" thickBot="1">
      <c r="BJ40125" s="138"/>
      <c r="BK40125" s="138"/>
      <c r="BL40125" s="138"/>
      <c r="BM40125" s="138"/>
    </row>
    <row r="40126" spans="62:65" ht="13" thickBot="1">
      <c r="BJ40126" s="138"/>
      <c r="BK40126" s="138"/>
      <c r="BL40126" s="138"/>
      <c r="BM40126" s="138"/>
    </row>
    <row r="40127" spans="62:65" ht="13" thickBot="1">
      <c r="BJ40127" s="138"/>
      <c r="BK40127" s="138"/>
      <c r="BL40127" s="138"/>
      <c r="BM40127" s="138"/>
    </row>
    <row r="40128" spans="62:65" ht="13" thickBot="1">
      <c r="BJ40128" s="138"/>
      <c r="BK40128" s="138"/>
      <c r="BL40128" s="138"/>
      <c r="BM40128" s="138"/>
    </row>
    <row r="40129" spans="62:65" ht="13" thickBot="1">
      <c r="BJ40129" s="138"/>
      <c r="BK40129" s="138"/>
      <c r="BL40129" s="138"/>
      <c r="BM40129" s="138"/>
    </row>
    <row r="40130" spans="62:65" ht="13" thickBot="1">
      <c r="BJ40130" s="138"/>
      <c r="BK40130" s="138"/>
      <c r="BL40130" s="138"/>
      <c r="BM40130" s="138"/>
    </row>
    <row r="40131" spans="62:65" ht="13" thickBot="1">
      <c r="BJ40131" s="138"/>
      <c r="BK40131" s="138"/>
      <c r="BL40131" s="138"/>
      <c r="BM40131" s="138"/>
    </row>
    <row r="40132" spans="62:65" ht="13" thickBot="1">
      <c r="BJ40132" s="138"/>
      <c r="BK40132" s="138"/>
      <c r="BL40132" s="138"/>
      <c r="BM40132" s="138"/>
    </row>
    <row r="40133" spans="62:65" ht="13" thickBot="1">
      <c r="BJ40133" s="138"/>
      <c r="BK40133" s="138"/>
      <c r="BL40133" s="138"/>
      <c r="BM40133" s="138"/>
    </row>
    <row r="40134" spans="62:65" ht="13" thickBot="1">
      <c r="BJ40134" s="138"/>
      <c r="BK40134" s="138"/>
      <c r="BL40134" s="138"/>
      <c r="BM40134" s="138"/>
    </row>
    <row r="40135" spans="62:65" ht="13" thickBot="1">
      <c r="BJ40135" s="138"/>
      <c r="BK40135" s="138"/>
      <c r="BL40135" s="138"/>
      <c r="BM40135" s="138"/>
    </row>
    <row r="40136" spans="62:65" ht="13" thickBot="1">
      <c r="BJ40136" s="138"/>
      <c r="BK40136" s="138"/>
      <c r="BL40136" s="138"/>
      <c r="BM40136" s="138"/>
    </row>
    <row r="40137" spans="62:65" ht="13" thickBot="1">
      <c r="BJ40137" s="138"/>
      <c r="BK40137" s="138"/>
      <c r="BL40137" s="138"/>
      <c r="BM40137" s="138"/>
    </row>
    <row r="40138" spans="62:65" ht="13" thickBot="1">
      <c r="BJ40138" s="138"/>
      <c r="BK40138" s="138"/>
      <c r="BL40138" s="138"/>
      <c r="BM40138" s="138"/>
    </row>
    <row r="40139" spans="62:65" ht="13" thickBot="1">
      <c r="BJ40139" s="138"/>
      <c r="BK40139" s="138"/>
      <c r="BL40139" s="138"/>
      <c r="BM40139" s="138"/>
    </row>
    <row r="40140" spans="62:65" ht="13" thickBot="1">
      <c r="BJ40140" s="138"/>
      <c r="BK40140" s="138"/>
      <c r="BL40140" s="138"/>
      <c r="BM40140" s="138"/>
    </row>
    <row r="40141" spans="62:65" ht="13" thickBot="1">
      <c r="BJ40141" s="138"/>
      <c r="BK40141" s="138"/>
      <c r="BL40141" s="138"/>
      <c r="BM40141" s="138"/>
    </row>
    <row r="40142" spans="62:65" ht="13" thickBot="1">
      <c r="BJ40142" s="138"/>
      <c r="BK40142" s="138"/>
      <c r="BL40142" s="138"/>
      <c r="BM40142" s="138"/>
    </row>
    <row r="40143" spans="62:65" ht="13" thickBot="1">
      <c r="BJ40143" s="138"/>
      <c r="BK40143" s="138"/>
      <c r="BL40143" s="138"/>
      <c r="BM40143" s="138"/>
    </row>
    <row r="40144" spans="62:65" ht="13" thickBot="1">
      <c r="BJ40144" s="138"/>
      <c r="BK40144" s="138"/>
      <c r="BL40144" s="138"/>
      <c r="BM40144" s="138"/>
    </row>
    <row r="40145" spans="62:65" ht="13" thickBot="1">
      <c r="BJ40145" s="138"/>
      <c r="BK40145" s="138"/>
      <c r="BL40145" s="138"/>
      <c r="BM40145" s="138"/>
    </row>
    <row r="40146" spans="62:65" ht="13" thickBot="1">
      <c r="BJ40146" s="138"/>
      <c r="BK40146" s="138"/>
      <c r="BL40146" s="138"/>
      <c r="BM40146" s="138"/>
    </row>
    <row r="40147" spans="62:65" ht="13" thickBot="1">
      <c r="BJ40147" s="138"/>
      <c r="BK40147" s="138"/>
      <c r="BL40147" s="138"/>
      <c r="BM40147" s="138"/>
    </row>
    <row r="40148" spans="62:65" ht="13" thickBot="1">
      <c r="BJ40148" s="138"/>
      <c r="BK40148" s="138"/>
      <c r="BL40148" s="138"/>
      <c r="BM40148" s="138"/>
    </row>
    <row r="40149" spans="62:65" ht="13" thickBot="1">
      <c r="BJ40149" s="138"/>
      <c r="BK40149" s="138"/>
      <c r="BL40149" s="138"/>
      <c r="BM40149" s="138"/>
    </row>
    <row r="40150" spans="62:65" ht="13" thickBot="1">
      <c r="BJ40150" s="138"/>
      <c r="BK40150" s="138"/>
      <c r="BL40150" s="138"/>
      <c r="BM40150" s="138"/>
    </row>
    <row r="40151" spans="62:65" ht="13" thickBot="1">
      <c r="BJ40151" s="138"/>
      <c r="BK40151" s="138"/>
      <c r="BL40151" s="138"/>
      <c r="BM40151" s="138"/>
    </row>
    <row r="40152" spans="62:65" ht="13" thickBot="1">
      <c r="BJ40152" s="138"/>
      <c r="BK40152" s="138"/>
      <c r="BL40152" s="138"/>
      <c r="BM40152" s="138"/>
    </row>
    <row r="40153" spans="62:65" ht="13" thickBot="1">
      <c r="BJ40153" s="138"/>
      <c r="BK40153" s="138"/>
      <c r="BL40153" s="138"/>
      <c r="BM40153" s="138"/>
    </row>
    <row r="40154" spans="62:65" ht="13" thickBot="1">
      <c r="BJ40154" s="138"/>
      <c r="BK40154" s="138"/>
      <c r="BL40154" s="138"/>
      <c r="BM40154" s="138"/>
    </row>
    <row r="40155" spans="62:65" ht="13" thickBot="1">
      <c r="BJ40155" s="138"/>
      <c r="BK40155" s="138"/>
      <c r="BL40155" s="138"/>
      <c r="BM40155" s="138"/>
    </row>
    <row r="40156" spans="62:65" ht="13" thickBot="1">
      <c r="BJ40156" s="138"/>
      <c r="BK40156" s="138"/>
      <c r="BL40156" s="138"/>
      <c r="BM40156" s="138"/>
    </row>
    <row r="40157" spans="62:65" ht="13" thickBot="1">
      <c r="BJ40157" s="138"/>
      <c r="BK40157" s="138"/>
      <c r="BL40157" s="138"/>
      <c r="BM40157" s="138"/>
    </row>
    <row r="40158" spans="62:65" ht="13" thickBot="1">
      <c r="BJ40158" s="138"/>
      <c r="BK40158" s="138"/>
      <c r="BL40158" s="138"/>
      <c r="BM40158" s="138"/>
    </row>
    <row r="40159" spans="62:65" ht="13" thickBot="1">
      <c r="BJ40159" s="138"/>
      <c r="BK40159" s="138"/>
      <c r="BL40159" s="138"/>
      <c r="BM40159" s="138"/>
    </row>
    <row r="40160" spans="62:65" ht="13" thickBot="1">
      <c r="BJ40160" s="138"/>
      <c r="BK40160" s="138"/>
      <c r="BL40160" s="138"/>
      <c r="BM40160" s="138"/>
    </row>
    <row r="40161" spans="62:65" ht="13" thickBot="1">
      <c r="BJ40161" s="138"/>
      <c r="BK40161" s="138"/>
      <c r="BL40161" s="138"/>
      <c r="BM40161" s="138"/>
    </row>
    <row r="40162" spans="62:65" ht="13" thickBot="1">
      <c r="BJ40162" s="138"/>
      <c r="BK40162" s="138"/>
      <c r="BL40162" s="138"/>
      <c r="BM40162" s="138"/>
    </row>
    <row r="40163" spans="62:65" ht="13" thickBot="1">
      <c r="BJ40163" s="138"/>
      <c r="BK40163" s="138"/>
      <c r="BL40163" s="138"/>
      <c r="BM40163" s="138"/>
    </row>
    <row r="40164" spans="62:65" ht="13" thickBot="1">
      <c r="BJ40164" s="138"/>
      <c r="BK40164" s="138"/>
      <c r="BL40164" s="138"/>
      <c r="BM40164" s="138"/>
    </row>
    <row r="40165" spans="62:65" ht="13" thickBot="1">
      <c r="BJ40165" s="138"/>
      <c r="BK40165" s="138"/>
      <c r="BL40165" s="138"/>
      <c r="BM40165" s="138"/>
    </row>
    <row r="40166" spans="62:65" ht="13" thickBot="1">
      <c r="BJ40166" s="138"/>
      <c r="BK40166" s="138"/>
      <c r="BL40166" s="138"/>
      <c r="BM40166" s="138"/>
    </row>
    <row r="40167" spans="62:65" ht="13" thickBot="1">
      <c r="BJ40167" s="138"/>
      <c r="BK40167" s="138"/>
      <c r="BL40167" s="138"/>
      <c r="BM40167" s="138"/>
    </row>
    <row r="40168" spans="62:65" ht="13" thickBot="1">
      <c r="BJ40168" s="138"/>
      <c r="BK40168" s="138"/>
      <c r="BL40168" s="138"/>
      <c r="BM40168" s="138"/>
    </row>
    <row r="40169" spans="62:65" ht="13" thickBot="1">
      <c r="BJ40169" s="138"/>
      <c r="BK40169" s="138"/>
      <c r="BL40169" s="138"/>
      <c r="BM40169" s="138"/>
    </row>
    <row r="40170" spans="62:65" ht="13" thickBot="1">
      <c r="BJ40170" s="138"/>
      <c r="BK40170" s="138"/>
      <c r="BL40170" s="138"/>
      <c r="BM40170" s="138"/>
    </row>
    <row r="40171" spans="62:65" ht="13" thickBot="1">
      <c r="BJ40171" s="138"/>
      <c r="BK40171" s="138"/>
      <c r="BL40171" s="138"/>
      <c r="BM40171" s="138"/>
    </row>
    <row r="40172" spans="62:65" ht="13" thickBot="1">
      <c r="BJ40172" s="138"/>
      <c r="BK40172" s="138"/>
      <c r="BL40172" s="138"/>
      <c r="BM40172" s="138"/>
    </row>
    <row r="40173" spans="62:65" ht="13" thickBot="1">
      <c r="BJ40173" s="138"/>
      <c r="BK40173" s="138"/>
      <c r="BL40173" s="138"/>
      <c r="BM40173" s="138"/>
    </row>
    <row r="40174" spans="62:65" ht="13" thickBot="1">
      <c r="BJ40174" s="138"/>
      <c r="BK40174" s="138"/>
      <c r="BL40174" s="138"/>
      <c r="BM40174" s="138"/>
    </row>
    <row r="40175" spans="62:65" ht="13" thickBot="1">
      <c r="BJ40175" s="138"/>
      <c r="BK40175" s="138"/>
      <c r="BL40175" s="138"/>
      <c r="BM40175" s="138"/>
    </row>
    <row r="40176" spans="62:65" ht="13" thickBot="1">
      <c r="BJ40176" s="138"/>
      <c r="BK40176" s="138"/>
      <c r="BL40176" s="138"/>
      <c r="BM40176" s="138"/>
    </row>
    <row r="40177" spans="62:65" ht="13" thickBot="1">
      <c r="BJ40177" s="138"/>
      <c r="BK40177" s="138"/>
      <c r="BL40177" s="138"/>
      <c r="BM40177" s="138"/>
    </row>
    <row r="40178" spans="62:65" ht="13" thickBot="1">
      <c r="BJ40178" s="138"/>
      <c r="BK40178" s="138"/>
      <c r="BL40178" s="138"/>
      <c r="BM40178" s="138"/>
    </row>
    <row r="40179" spans="62:65" ht="13" thickBot="1">
      <c r="BJ40179" s="138"/>
      <c r="BK40179" s="138"/>
      <c r="BL40179" s="138"/>
      <c r="BM40179" s="138"/>
    </row>
    <row r="40180" spans="62:65" ht="13" thickBot="1">
      <c r="BJ40180" s="138"/>
      <c r="BK40180" s="138"/>
      <c r="BL40180" s="138"/>
      <c r="BM40180" s="138"/>
    </row>
    <row r="40181" spans="62:65" ht="13" thickBot="1">
      <c r="BJ40181" s="138"/>
      <c r="BK40181" s="138"/>
      <c r="BL40181" s="138"/>
      <c r="BM40181" s="138"/>
    </row>
    <row r="40182" spans="62:65" ht="13" thickBot="1">
      <c r="BJ40182" s="138"/>
      <c r="BK40182" s="138"/>
      <c r="BL40182" s="138"/>
      <c r="BM40182" s="138"/>
    </row>
    <row r="40183" spans="62:65" ht="13" thickBot="1">
      <c r="BJ40183" s="138"/>
      <c r="BK40183" s="138"/>
      <c r="BL40183" s="138"/>
      <c r="BM40183" s="138"/>
    </row>
    <row r="40184" spans="62:65" ht="13" thickBot="1">
      <c r="BJ40184" s="138"/>
      <c r="BK40184" s="138"/>
      <c r="BL40184" s="138"/>
      <c r="BM40184" s="138"/>
    </row>
    <row r="40185" spans="62:65" ht="13" thickBot="1">
      <c r="BJ40185" s="138"/>
      <c r="BK40185" s="138"/>
      <c r="BL40185" s="138"/>
      <c r="BM40185" s="138"/>
    </row>
    <row r="40186" spans="62:65" ht="13" thickBot="1">
      <c r="BJ40186" s="138"/>
      <c r="BK40186" s="138"/>
      <c r="BL40186" s="138"/>
      <c r="BM40186" s="138"/>
    </row>
    <row r="40187" spans="62:65" ht="13" thickBot="1">
      <c r="BJ40187" s="138"/>
      <c r="BK40187" s="138"/>
      <c r="BL40187" s="138"/>
      <c r="BM40187" s="138"/>
    </row>
    <row r="40188" spans="62:65" ht="13" thickBot="1">
      <c r="BJ40188" s="138"/>
      <c r="BK40188" s="138"/>
      <c r="BL40188" s="138"/>
      <c r="BM40188" s="138"/>
    </row>
    <row r="40189" spans="62:65" ht="13" thickBot="1">
      <c r="BJ40189" s="138"/>
      <c r="BK40189" s="138"/>
      <c r="BL40189" s="138"/>
      <c r="BM40189" s="138"/>
    </row>
    <row r="40190" spans="62:65" ht="13" thickBot="1">
      <c r="BJ40190" s="138"/>
      <c r="BK40190" s="138"/>
      <c r="BL40190" s="138"/>
      <c r="BM40190" s="138"/>
    </row>
    <row r="40191" spans="62:65" ht="13" thickBot="1">
      <c r="BJ40191" s="138"/>
      <c r="BK40191" s="138"/>
      <c r="BL40191" s="138"/>
      <c r="BM40191" s="138"/>
    </row>
    <row r="40192" spans="62:65" ht="13" thickBot="1">
      <c r="BJ40192" s="138"/>
      <c r="BK40192" s="138"/>
      <c r="BL40192" s="138"/>
      <c r="BM40192" s="138"/>
    </row>
    <row r="40193" spans="62:65" ht="13" thickBot="1">
      <c r="BJ40193" s="138"/>
      <c r="BK40193" s="138"/>
      <c r="BL40193" s="138"/>
      <c r="BM40193" s="138"/>
    </row>
    <row r="40194" spans="62:65" ht="13" thickBot="1">
      <c r="BJ40194" s="138"/>
      <c r="BK40194" s="138"/>
      <c r="BL40194" s="138"/>
      <c r="BM40194" s="138"/>
    </row>
    <row r="40195" spans="62:65" ht="13" thickBot="1">
      <c r="BJ40195" s="138"/>
      <c r="BK40195" s="138"/>
      <c r="BL40195" s="138"/>
      <c r="BM40195" s="138"/>
    </row>
    <row r="40196" spans="62:65" ht="13" thickBot="1">
      <c r="BJ40196" s="138"/>
      <c r="BK40196" s="138"/>
      <c r="BL40196" s="138"/>
      <c r="BM40196" s="138"/>
    </row>
    <row r="40197" spans="62:65" ht="13" thickBot="1">
      <c r="BJ40197" s="138"/>
      <c r="BK40197" s="138"/>
      <c r="BL40197" s="138"/>
      <c r="BM40197" s="138"/>
    </row>
    <row r="40198" spans="62:65" ht="13" thickBot="1">
      <c r="BJ40198" s="138"/>
      <c r="BK40198" s="138"/>
      <c r="BL40198" s="138"/>
      <c r="BM40198" s="138"/>
    </row>
    <row r="40199" spans="62:65" ht="13" thickBot="1">
      <c r="BJ40199" s="138"/>
      <c r="BK40199" s="138"/>
      <c r="BL40199" s="138"/>
      <c r="BM40199" s="138"/>
    </row>
    <row r="40200" spans="62:65" ht="13" thickBot="1">
      <c r="BJ40200" s="138"/>
      <c r="BK40200" s="138"/>
      <c r="BL40200" s="138"/>
      <c r="BM40200" s="138"/>
    </row>
    <row r="40201" spans="62:65" ht="13" thickBot="1">
      <c r="BJ40201" s="138"/>
      <c r="BK40201" s="138"/>
      <c r="BL40201" s="138"/>
      <c r="BM40201" s="138"/>
    </row>
    <row r="40202" spans="62:65" ht="13" thickBot="1">
      <c r="BJ40202" s="138"/>
      <c r="BK40202" s="138"/>
      <c r="BL40202" s="138"/>
      <c r="BM40202" s="138"/>
    </row>
    <row r="40203" spans="62:65" ht="13" thickBot="1">
      <c r="BJ40203" s="138"/>
      <c r="BK40203" s="138"/>
      <c r="BL40203" s="138"/>
      <c r="BM40203" s="138"/>
    </row>
    <row r="40204" spans="62:65" ht="13" thickBot="1">
      <c r="BJ40204" s="138"/>
      <c r="BK40204" s="138"/>
      <c r="BL40204" s="138"/>
      <c r="BM40204" s="138"/>
    </row>
    <row r="40205" spans="62:65" ht="13" thickBot="1">
      <c r="BJ40205" s="138"/>
      <c r="BK40205" s="138"/>
      <c r="BL40205" s="138"/>
      <c r="BM40205" s="138"/>
    </row>
    <row r="40206" spans="62:65" ht="13" thickBot="1">
      <c r="BJ40206" s="138"/>
      <c r="BK40206" s="138"/>
      <c r="BL40206" s="138"/>
      <c r="BM40206" s="138"/>
    </row>
    <row r="40207" spans="62:65" ht="13" thickBot="1">
      <c r="BJ40207" s="138"/>
      <c r="BK40207" s="138"/>
      <c r="BL40207" s="138"/>
      <c r="BM40207" s="138"/>
    </row>
    <row r="40208" spans="62:65" ht="13" thickBot="1">
      <c r="BJ40208" s="138"/>
      <c r="BK40208" s="138"/>
      <c r="BL40208" s="138"/>
      <c r="BM40208" s="138"/>
    </row>
    <row r="40209" spans="62:65" ht="13" thickBot="1">
      <c r="BJ40209" s="138"/>
      <c r="BK40209" s="138"/>
      <c r="BL40209" s="138"/>
      <c r="BM40209" s="138"/>
    </row>
    <row r="40210" spans="62:65" ht="13" thickBot="1">
      <c r="BJ40210" s="138"/>
      <c r="BK40210" s="138"/>
      <c r="BL40210" s="138"/>
      <c r="BM40210" s="138"/>
    </row>
    <row r="40211" spans="62:65" ht="13" thickBot="1">
      <c r="BJ40211" s="138"/>
      <c r="BK40211" s="138"/>
      <c r="BL40211" s="138"/>
      <c r="BM40211" s="138"/>
    </row>
    <row r="40212" spans="62:65" ht="13" thickBot="1">
      <c r="BJ40212" s="138"/>
      <c r="BK40212" s="138"/>
      <c r="BL40212" s="138"/>
      <c r="BM40212" s="138"/>
    </row>
    <row r="40213" spans="62:65" ht="13" thickBot="1">
      <c r="BJ40213" s="138"/>
      <c r="BK40213" s="138"/>
      <c r="BL40213" s="138"/>
      <c r="BM40213" s="138"/>
    </row>
    <row r="40214" spans="62:65" ht="13" thickBot="1">
      <c r="BJ40214" s="138"/>
      <c r="BK40214" s="138"/>
      <c r="BL40214" s="138"/>
      <c r="BM40214" s="138"/>
    </row>
    <row r="40215" spans="62:65" ht="13" thickBot="1">
      <c r="BJ40215" s="138"/>
      <c r="BK40215" s="138"/>
      <c r="BL40215" s="138"/>
      <c r="BM40215" s="138"/>
    </row>
    <row r="40216" spans="62:65" ht="13" thickBot="1">
      <c r="BJ40216" s="138"/>
      <c r="BK40216" s="138"/>
      <c r="BL40216" s="138"/>
      <c r="BM40216" s="138"/>
    </row>
    <row r="40217" spans="62:65" ht="13" thickBot="1">
      <c r="BJ40217" s="138"/>
      <c r="BK40217" s="138"/>
      <c r="BL40217" s="138"/>
      <c r="BM40217" s="138"/>
    </row>
    <row r="40218" spans="62:65" ht="13" thickBot="1">
      <c r="BJ40218" s="138"/>
      <c r="BK40218" s="138"/>
      <c r="BL40218" s="138"/>
      <c r="BM40218" s="138"/>
    </row>
    <row r="40219" spans="62:65" ht="13" thickBot="1">
      <c r="BJ40219" s="138"/>
      <c r="BK40219" s="138"/>
      <c r="BL40219" s="138"/>
      <c r="BM40219" s="138"/>
    </row>
    <row r="40220" spans="62:65" ht="13" thickBot="1">
      <c r="BJ40220" s="138"/>
      <c r="BK40220" s="138"/>
      <c r="BL40220" s="138"/>
      <c r="BM40220" s="138"/>
    </row>
    <row r="40221" spans="62:65" ht="13" thickBot="1">
      <c r="BJ40221" s="138"/>
      <c r="BK40221" s="138"/>
      <c r="BL40221" s="138"/>
      <c r="BM40221" s="138"/>
    </row>
    <row r="40222" spans="62:65" ht="13" thickBot="1">
      <c r="BJ40222" s="138"/>
      <c r="BK40222" s="138"/>
      <c r="BL40222" s="138"/>
      <c r="BM40222" s="138"/>
    </row>
    <row r="40223" spans="62:65" ht="13" thickBot="1">
      <c r="BJ40223" s="138"/>
      <c r="BK40223" s="138"/>
      <c r="BL40223" s="138"/>
      <c r="BM40223" s="138"/>
    </row>
    <row r="40224" spans="62:65" ht="13" thickBot="1">
      <c r="BJ40224" s="138"/>
      <c r="BK40224" s="138"/>
      <c r="BL40224" s="138"/>
      <c r="BM40224" s="138"/>
    </row>
    <row r="40225" spans="62:65" ht="13" thickBot="1">
      <c r="BJ40225" s="138"/>
      <c r="BK40225" s="138"/>
      <c r="BL40225" s="138"/>
      <c r="BM40225" s="138"/>
    </row>
    <row r="40226" spans="62:65" ht="13" thickBot="1">
      <c r="BJ40226" s="138"/>
      <c r="BK40226" s="138"/>
      <c r="BL40226" s="138"/>
      <c r="BM40226" s="138"/>
    </row>
    <row r="40227" spans="62:65" ht="13" thickBot="1">
      <c r="BJ40227" s="138"/>
      <c r="BK40227" s="138"/>
      <c r="BL40227" s="138"/>
      <c r="BM40227" s="138"/>
    </row>
    <row r="40228" spans="62:65" ht="13" thickBot="1">
      <c r="BJ40228" s="138"/>
      <c r="BK40228" s="138"/>
      <c r="BL40228" s="138"/>
      <c r="BM40228" s="138"/>
    </row>
    <row r="40229" spans="62:65" ht="13" thickBot="1">
      <c r="BJ40229" s="138"/>
      <c r="BK40229" s="138"/>
      <c r="BL40229" s="138"/>
      <c r="BM40229" s="138"/>
    </row>
    <row r="40230" spans="62:65" ht="13" thickBot="1">
      <c r="BJ40230" s="138"/>
      <c r="BK40230" s="138"/>
      <c r="BL40230" s="138"/>
      <c r="BM40230" s="138"/>
    </row>
    <row r="40231" spans="62:65" ht="13" thickBot="1">
      <c r="BJ40231" s="138"/>
      <c r="BK40231" s="138"/>
      <c r="BL40231" s="138"/>
      <c r="BM40231" s="138"/>
    </row>
    <row r="40232" spans="62:65" ht="13" thickBot="1">
      <c r="BJ40232" s="138"/>
      <c r="BK40232" s="138"/>
      <c r="BL40232" s="138"/>
      <c r="BM40232" s="138"/>
    </row>
    <row r="40233" spans="62:65" ht="13" thickBot="1">
      <c r="BJ40233" s="138"/>
      <c r="BK40233" s="138"/>
      <c r="BL40233" s="138"/>
      <c r="BM40233" s="138"/>
    </row>
    <row r="40234" spans="62:65" ht="13" thickBot="1">
      <c r="BJ40234" s="138"/>
      <c r="BK40234" s="138"/>
      <c r="BL40234" s="138"/>
      <c r="BM40234" s="138"/>
    </row>
    <row r="40235" spans="62:65" ht="13" thickBot="1">
      <c r="BJ40235" s="138"/>
      <c r="BK40235" s="138"/>
      <c r="BL40235" s="138"/>
      <c r="BM40235" s="138"/>
    </row>
    <row r="40236" spans="62:65" ht="13" thickBot="1">
      <c r="BJ40236" s="138"/>
      <c r="BK40236" s="138"/>
      <c r="BL40236" s="138"/>
      <c r="BM40236" s="138"/>
    </row>
    <row r="40237" spans="62:65" ht="13" thickBot="1">
      <c r="BJ40237" s="138"/>
      <c r="BK40237" s="138"/>
      <c r="BL40237" s="138"/>
      <c r="BM40237" s="138"/>
    </row>
    <row r="40238" spans="62:65" ht="13" thickBot="1">
      <c r="BJ40238" s="138"/>
      <c r="BK40238" s="138"/>
      <c r="BL40238" s="138"/>
      <c r="BM40238" s="138"/>
    </row>
    <row r="40239" spans="62:65" ht="13" thickBot="1">
      <c r="BJ40239" s="138"/>
      <c r="BK40239" s="138"/>
      <c r="BL40239" s="138"/>
      <c r="BM40239" s="138"/>
    </row>
    <row r="40240" spans="62:65" ht="13" thickBot="1">
      <c r="BJ40240" s="138"/>
      <c r="BK40240" s="138"/>
      <c r="BL40240" s="138"/>
      <c r="BM40240" s="138"/>
    </row>
    <row r="40241" spans="62:65" ht="13" thickBot="1">
      <c r="BJ40241" s="138"/>
      <c r="BK40241" s="138"/>
      <c r="BL40241" s="138"/>
      <c r="BM40241" s="138"/>
    </row>
    <row r="40242" spans="62:65" ht="13" thickBot="1">
      <c r="BJ40242" s="138"/>
      <c r="BK40242" s="138"/>
      <c r="BL40242" s="138"/>
      <c r="BM40242" s="138"/>
    </row>
    <row r="40243" spans="62:65" ht="13" thickBot="1">
      <c r="BJ40243" s="138"/>
      <c r="BK40243" s="138"/>
      <c r="BL40243" s="138"/>
      <c r="BM40243" s="138"/>
    </row>
    <row r="40244" spans="62:65" ht="13" thickBot="1">
      <c r="BJ40244" s="138"/>
      <c r="BK40244" s="138"/>
      <c r="BL40244" s="138"/>
      <c r="BM40244" s="138"/>
    </row>
    <row r="40245" spans="62:65" ht="13" thickBot="1">
      <c r="BJ40245" s="138"/>
      <c r="BK40245" s="138"/>
      <c r="BL40245" s="138"/>
      <c r="BM40245" s="138"/>
    </row>
    <row r="40246" spans="62:65" ht="13" thickBot="1">
      <c r="BJ40246" s="138"/>
      <c r="BK40246" s="138"/>
      <c r="BL40246" s="138"/>
      <c r="BM40246" s="138"/>
    </row>
    <row r="40247" spans="62:65" ht="13" thickBot="1">
      <c r="BJ40247" s="138"/>
      <c r="BK40247" s="138"/>
      <c r="BL40247" s="138"/>
      <c r="BM40247" s="138"/>
    </row>
    <row r="40248" spans="62:65" ht="13" thickBot="1">
      <c r="BJ40248" s="138"/>
      <c r="BK40248" s="138"/>
      <c r="BL40248" s="138"/>
      <c r="BM40248" s="138"/>
    </row>
    <row r="40249" spans="62:65" ht="13" thickBot="1">
      <c r="BJ40249" s="138"/>
      <c r="BK40249" s="138"/>
      <c r="BL40249" s="138"/>
      <c r="BM40249" s="138"/>
    </row>
    <row r="40250" spans="62:65" ht="13" thickBot="1">
      <c r="BJ40250" s="138"/>
      <c r="BK40250" s="138"/>
      <c r="BL40250" s="138"/>
      <c r="BM40250" s="138"/>
    </row>
    <row r="40251" spans="62:65" ht="13" thickBot="1">
      <c r="BJ40251" s="138"/>
      <c r="BK40251" s="138"/>
      <c r="BL40251" s="138"/>
      <c r="BM40251" s="138"/>
    </row>
    <row r="40252" spans="62:65" ht="13" thickBot="1">
      <c r="BJ40252" s="138"/>
      <c r="BK40252" s="138"/>
      <c r="BL40252" s="138"/>
      <c r="BM40252" s="138"/>
    </row>
    <row r="40253" spans="62:65" ht="13" thickBot="1">
      <c r="BJ40253" s="138"/>
      <c r="BK40253" s="138"/>
      <c r="BL40253" s="138"/>
      <c r="BM40253" s="138"/>
    </row>
    <row r="40254" spans="62:65" ht="13" thickBot="1">
      <c r="BJ40254" s="138"/>
      <c r="BK40254" s="138"/>
      <c r="BL40254" s="138"/>
      <c r="BM40254" s="138"/>
    </row>
    <row r="40255" spans="62:65" ht="13" thickBot="1">
      <c r="BJ40255" s="138"/>
      <c r="BK40255" s="138"/>
      <c r="BL40255" s="138"/>
      <c r="BM40255" s="138"/>
    </row>
    <row r="40256" spans="62:65" ht="13" thickBot="1">
      <c r="BJ40256" s="138"/>
      <c r="BK40256" s="138"/>
      <c r="BL40256" s="138"/>
      <c r="BM40256" s="138"/>
    </row>
    <row r="40257" spans="62:65" ht="13" thickBot="1">
      <c r="BJ40257" s="138"/>
      <c r="BK40257" s="138"/>
      <c r="BL40257" s="138"/>
      <c r="BM40257" s="138"/>
    </row>
    <row r="40258" spans="62:65" ht="13" thickBot="1">
      <c r="BJ40258" s="138"/>
      <c r="BK40258" s="138"/>
      <c r="BL40258" s="138"/>
      <c r="BM40258" s="138"/>
    </row>
    <row r="40259" spans="62:65" ht="13" thickBot="1">
      <c r="BJ40259" s="138"/>
      <c r="BK40259" s="138"/>
      <c r="BL40259" s="138"/>
      <c r="BM40259" s="138"/>
    </row>
    <row r="40260" spans="62:65" ht="13" thickBot="1">
      <c r="BJ40260" s="138"/>
      <c r="BK40260" s="138"/>
      <c r="BL40260" s="138"/>
      <c r="BM40260" s="138"/>
    </row>
    <row r="40261" spans="62:65" ht="13" thickBot="1">
      <c r="BJ40261" s="138"/>
      <c r="BK40261" s="138"/>
      <c r="BL40261" s="138"/>
      <c r="BM40261" s="138"/>
    </row>
    <row r="40262" spans="62:65" ht="13" thickBot="1">
      <c r="BJ40262" s="138"/>
      <c r="BK40262" s="138"/>
      <c r="BL40262" s="138"/>
      <c r="BM40262" s="138"/>
    </row>
    <row r="40263" spans="62:65" ht="13" thickBot="1">
      <c r="BJ40263" s="138"/>
      <c r="BK40263" s="138"/>
      <c r="BL40263" s="138"/>
      <c r="BM40263" s="138"/>
    </row>
    <row r="40264" spans="62:65" ht="13" thickBot="1">
      <c r="BJ40264" s="138"/>
      <c r="BK40264" s="138"/>
      <c r="BL40264" s="138"/>
      <c r="BM40264" s="138"/>
    </row>
    <row r="40265" spans="62:65" ht="13" thickBot="1">
      <c r="BJ40265" s="138"/>
      <c r="BK40265" s="138"/>
      <c r="BL40265" s="138"/>
      <c r="BM40265" s="138"/>
    </row>
    <row r="40266" spans="62:65" ht="13" thickBot="1">
      <c r="BJ40266" s="138"/>
      <c r="BK40266" s="138"/>
      <c r="BL40266" s="138"/>
      <c r="BM40266" s="138"/>
    </row>
    <row r="40267" spans="62:65" ht="13" thickBot="1">
      <c r="BJ40267" s="138"/>
      <c r="BK40267" s="138"/>
      <c r="BL40267" s="138"/>
      <c r="BM40267" s="138"/>
    </row>
    <row r="40268" spans="62:65" ht="13" thickBot="1">
      <c r="BJ40268" s="138"/>
      <c r="BK40268" s="138"/>
      <c r="BL40268" s="138"/>
      <c r="BM40268" s="138"/>
    </row>
    <row r="40269" spans="62:65" ht="13" thickBot="1">
      <c r="BJ40269" s="138"/>
      <c r="BK40269" s="138"/>
      <c r="BL40269" s="138"/>
      <c r="BM40269" s="138"/>
    </row>
    <row r="40270" spans="62:65" ht="13" thickBot="1">
      <c r="BJ40270" s="138"/>
      <c r="BK40270" s="138"/>
      <c r="BL40270" s="138"/>
      <c r="BM40270" s="138"/>
    </row>
    <row r="40271" spans="62:65" ht="13" thickBot="1">
      <c r="BJ40271" s="138"/>
      <c r="BK40271" s="138"/>
      <c r="BL40271" s="138"/>
      <c r="BM40271" s="138"/>
    </row>
    <row r="40272" spans="62:65" ht="13" thickBot="1">
      <c r="BJ40272" s="138"/>
      <c r="BK40272" s="138"/>
      <c r="BL40272" s="138"/>
      <c r="BM40272" s="138"/>
    </row>
    <row r="40273" spans="62:65" ht="13" thickBot="1">
      <c r="BJ40273" s="138"/>
      <c r="BK40273" s="138"/>
      <c r="BL40273" s="138"/>
      <c r="BM40273" s="138"/>
    </row>
    <row r="40274" spans="62:65" ht="13" thickBot="1">
      <c r="BJ40274" s="138"/>
      <c r="BK40274" s="138"/>
      <c r="BL40274" s="138"/>
      <c r="BM40274" s="138"/>
    </row>
    <row r="40275" spans="62:65" ht="13" thickBot="1">
      <c r="BJ40275" s="138"/>
      <c r="BK40275" s="138"/>
      <c r="BL40275" s="138"/>
      <c r="BM40275" s="138"/>
    </row>
    <row r="40276" spans="62:65" ht="13" thickBot="1">
      <c r="BJ40276" s="138"/>
      <c r="BK40276" s="138"/>
      <c r="BL40276" s="138"/>
      <c r="BM40276" s="138"/>
    </row>
    <row r="40277" spans="62:65" ht="13" thickBot="1">
      <c r="BJ40277" s="138"/>
      <c r="BK40277" s="138"/>
      <c r="BL40277" s="138"/>
      <c r="BM40277" s="138"/>
    </row>
    <row r="40278" spans="62:65" ht="13" thickBot="1">
      <c r="BJ40278" s="138"/>
      <c r="BK40278" s="138"/>
      <c r="BL40278" s="138"/>
      <c r="BM40278" s="138"/>
    </row>
    <row r="40279" spans="62:65" ht="13" thickBot="1">
      <c r="BJ40279" s="138"/>
      <c r="BK40279" s="138"/>
      <c r="BL40279" s="138"/>
      <c r="BM40279" s="138"/>
    </row>
    <row r="40280" spans="62:65" ht="13" thickBot="1">
      <c r="BJ40280" s="138"/>
      <c r="BK40280" s="138"/>
      <c r="BL40280" s="138"/>
      <c r="BM40280" s="138"/>
    </row>
    <row r="40281" spans="62:65" ht="13" thickBot="1">
      <c r="BJ40281" s="138"/>
      <c r="BK40281" s="138"/>
      <c r="BL40281" s="138"/>
      <c r="BM40281" s="138"/>
    </row>
    <row r="40282" spans="62:65" ht="13" thickBot="1">
      <c r="BJ40282" s="138"/>
      <c r="BK40282" s="138"/>
      <c r="BL40282" s="138"/>
      <c r="BM40282" s="138"/>
    </row>
    <row r="40283" spans="62:65" ht="13" thickBot="1">
      <c r="BJ40283" s="138"/>
      <c r="BK40283" s="138"/>
      <c r="BL40283" s="138"/>
      <c r="BM40283" s="138"/>
    </row>
    <row r="40284" spans="62:65" ht="13" thickBot="1">
      <c r="BJ40284" s="138"/>
      <c r="BK40284" s="138"/>
      <c r="BL40284" s="138"/>
      <c r="BM40284" s="138"/>
    </row>
    <row r="40285" spans="62:65" ht="13" thickBot="1">
      <c r="BJ40285" s="138"/>
      <c r="BK40285" s="138"/>
      <c r="BL40285" s="138"/>
      <c r="BM40285" s="138"/>
    </row>
    <row r="40286" spans="62:65" ht="13" thickBot="1">
      <c r="BJ40286" s="138"/>
      <c r="BK40286" s="138"/>
      <c r="BL40286" s="138"/>
      <c r="BM40286" s="138"/>
    </row>
    <row r="40287" spans="62:65" ht="13" thickBot="1">
      <c r="BJ40287" s="138"/>
      <c r="BK40287" s="138"/>
      <c r="BL40287" s="138"/>
      <c r="BM40287" s="138"/>
    </row>
    <row r="40288" spans="62:65" ht="13" thickBot="1">
      <c r="BJ40288" s="138"/>
      <c r="BK40288" s="138"/>
      <c r="BL40288" s="138"/>
      <c r="BM40288" s="138"/>
    </row>
    <row r="40289" spans="62:65" ht="13" thickBot="1">
      <c r="BJ40289" s="138"/>
      <c r="BK40289" s="138"/>
      <c r="BL40289" s="138"/>
      <c r="BM40289" s="138"/>
    </row>
    <row r="40290" spans="62:65" ht="13" thickBot="1">
      <c r="BJ40290" s="138"/>
      <c r="BK40290" s="138"/>
      <c r="BL40290" s="138"/>
      <c r="BM40290" s="138"/>
    </row>
    <row r="40291" spans="62:65" ht="13" thickBot="1">
      <c r="BJ40291" s="138"/>
      <c r="BK40291" s="138"/>
      <c r="BL40291" s="138"/>
      <c r="BM40291" s="138"/>
    </row>
    <row r="40292" spans="62:65" ht="13" thickBot="1">
      <c r="BJ40292" s="138"/>
      <c r="BK40292" s="138"/>
      <c r="BL40292" s="138"/>
      <c r="BM40292" s="138"/>
    </row>
    <row r="40293" spans="62:65" ht="13" thickBot="1">
      <c r="BJ40293" s="138"/>
      <c r="BK40293" s="138"/>
      <c r="BL40293" s="138"/>
      <c r="BM40293" s="138"/>
    </row>
    <row r="40294" spans="62:65" ht="13" thickBot="1">
      <c r="BJ40294" s="138"/>
      <c r="BK40294" s="138"/>
      <c r="BL40294" s="138"/>
      <c r="BM40294" s="138"/>
    </row>
    <row r="40295" spans="62:65" ht="13" thickBot="1">
      <c r="BJ40295" s="138"/>
      <c r="BK40295" s="138"/>
      <c r="BL40295" s="138"/>
      <c r="BM40295" s="138"/>
    </row>
    <row r="40296" spans="62:65" ht="13" thickBot="1">
      <c r="BJ40296" s="138"/>
      <c r="BK40296" s="138"/>
      <c r="BL40296" s="138"/>
      <c r="BM40296" s="138"/>
    </row>
    <row r="40297" spans="62:65" ht="13" thickBot="1">
      <c r="BJ40297" s="138"/>
      <c r="BK40297" s="138"/>
      <c r="BL40297" s="138"/>
      <c r="BM40297" s="138"/>
    </row>
    <row r="40298" spans="62:65" ht="13" thickBot="1">
      <c r="BJ40298" s="138"/>
      <c r="BK40298" s="138"/>
      <c r="BL40298" s="138"/>
      <c r="BM40298" s="138"/>
    </row>
    <row r="40299" spans="62:65" ht="13" thickBot="1">
      <c r="BJ40299" s="138"/>
      <c r="BK40299" s="138"/>
      <c r="BL40299" s="138"/>
      <c r="BM40299" s="138"/>
    </row>
    <row r="40300" spans="62:65" ht="13" thickBot="1">
      <c r="BJ40300" s="138"/>
      <c r="BK40300" s="138"/>
      <c r="BL40300" s="138"/>
      <c r="BM40300" s="138"/>
    </row>
    <row r="40301" spans="62:65" ht="13" thickBot="1">
      <c r="BJ40301" s="138"/>
      <c r="BK40301" s="138"/>
      <c r="BL40301" s="138"/>
      <c r="BM40301" s="138"/>
    </row>
    <row r="40302" spans="62:65" ht="13" thickBot="1">
      <c r="BJ40302" s="138"/>
      <c r="BK40302" s="138"/>
      <c r="BL40302" s="138"/>
      <c r="BM40302" s="138"/>
    </row>
    <row r="40303" spans="62:65" ht="13" thickBot="1">
      <c r="BJ40303" s="138"/>
      <c r="BK40303" s="138"/>
      <c r="BL40303" s="138"/>
      <c r="BM40303" s="138"/>
    </row>
    <row r="40304" spans="62:65" ht="13" thickBot="1">
      <c r="BJ40304" s="138"/>
      <c r="BK40304" s="138"/>
      <c r="BL40304" s="138"/>
      <c r="BM40304" s="138"/>
    </row>
    <row r="40305" spans="62:65" ht="13" thickBot="1">
      <c r="BJ40305" s="138"/>
      <c r="BK40305" s="138"/>
      <c r="BL40305" s="138"/>
      <c r="BM40305" s="138"/>
    </row>
    <row r="40306" spans="62:65" ht="13" thickBot="1">
      <c r="BJ40306" s="138"/>
      <c r="BK40306" s="138"/>
      <c r="BL40306" s="138"/>
      <c r="BM40306" s="138"/>
    </row>
    <row r="40307" spans="62:65" ht="13" thickBot="1">
      <c r="BJ40307" s="138"/>
      <c r="BK40307" s="138"/>
      <c r="BL40307" s="138"/>
      <c r="BM40307" s="138"/>
    </row>
    <row r="40308" spans="62:65" ht="13" thickBot="1">
      <c r="BJ40308" s="138"/>
      <c r="BK40308" s="138"/>
      <c r="BL40308" s="138"/>
      <c r="BM40308" s="138"/>
    </row>
    <row r="40309" spans="62:65" ht="13" thickBot="1">
      <c r="BJ40309" s="138"/>
      <c r="BK40309" s="138"/>
      <c r="BL40309" s="138"/>
      <c r="BM40309" s="138"/>
    </row>
    <row r="40310" spans="62:65" ht="13" thickBot="1">
      <c r="BJ40310" s="138"/>
      <c r="BK40310" s="138"/>
      <c r="BL40310" s="138"/>
      <c r="BM40310" s="138"/>
    </row>
    <row r="40311" spans="62:65" ht="13" thickBot="1">
      <c r="BJ40311" s="138"/>
      <c r="BK40311" s="138"/>
      <c r="BL40311" s="138"/>
      <c r="BM40311" s="138"/>
    </row>
    <row r="40312" spans="62:65" ht="13" thickBot="1">
      <c r="BJ40312" s="138"/>
      <c r="BK40312" s="138"/>
      <c r="BL40312" s="138"/>
      <c r="BM40312" s="138"/>
    </row>
    <row r="40313" spans="62:65" ht="13" thickBot="1">
      <c r="BJ40313" s="138"/>
      <c r="BK40313" s="138"/>
      <c r="BL40313" s="138"/>
      <c r="BM40313" s="138"/>
    </row>
    <row r="40314" spans="62:65" ht="13" thickBot="1">
      <c r="BJ40314" s="138"/>
      <c r="BK40314" s="138"/>
      <c r="BL40314" s="138"/>
      <c r="BM40314" s="138"/>
    </row>
    <row r="40315" spans="62:65" ht="13" thickBot="1">
      <c r="BJ40315" s="138"/>
      <c r="BK40315" s="138"/>
      <c r="BL40315" s="138"/>
      <c r="BM40315" s="138"/>
    </row>
    <row r="40316" spans="62:65" ht="13" thickBot="1">
      <c r="BJ40316" s="138"/>
      <c r="BK40316" s="138"/>
      <c r="BL40316" s="138"/>
      <c r="BM40316" s="138"/>
    </row>
    <row r="40317" spans="62:65" ht="13" thickBot="1">
      <c r="BJ40317" s="138"/>
      <c r="BK40317" s="138"/>
      <c r="BL40317" s="138"/>
      <c r="BM40317" s="138"/>
    </row>
    <row r="40318" spans="62:65" ht="13" thickBot="1">
      <c r="BJ40318" s="138"/>
      <c r="BK40318" s="138"/>
      <c r="BL40318" s="138"/>
      <c r="BM40318" s="138"/>
    </row>
    <row r="40319" spans="62:65" ht="13" thickBot="1">
      <c r="BJ40319" s="138"/>
      <c r="BK40319" s="138"/>
      <c r="BL40319" s="138"/>
      <c r="BM40319" s="138"/>
    </row>
    <row r="40320" spans="62:65" ht="13" thickBot="1">
      <c r="BJ40320" s="138"/>
      <c r="BK40320" s="138"/>
      <c r="BL40320" s="138"/>
      <c r="BM40320" s="138"/>
    </row>
    <row r="40321" spans="62:65" ht="13" thickBot="1">
      <c r="BJ40321" s="138"/>
      <c r="BK40321" s="138"/>
      <c r="BL40321" s="138"/>
      <c r="BM40321" s="138"/>
    </row>
    <row r="40322" spans="62:65" ht="13" thickBot="1">
      <c r="BJ40322" s="138"/>
      <c r="BK40322" s="138"/>
      <c r="BL40322" s="138"/>
      <c r="BM40322" s="138"/>
    </row>
    <row r="40323" spans="62:65" ht="13" thickBot="1">
      <c r="BJ40323" s="138"/>
      <c r="BK40323" s="138"/>
      <c r="BL40323" s="138"/>
      <c r="BM40323" s="138"/>
    </row>
    <row r="40324" spans="62:65" ht="13" thickBot="1">
      <c r="BJ40324" s="138"/>
      <c r="BK40324" s="138"/>
      <c r="BL40324" s="138"/>
      <c r="BM40324" s="138"/>
    </row>
    <row r="40325" spans="62:65" ht="13" thickBot="1">
      <c r="BJ40325" s="138"/>
      <c r="BK40325" s="138"/>
      <c r="BL40325" s="138"/>
      <c r="BM40325" s="138"/>
    </row>
    <row r="40326" spans="62:65" ht="13" thickBot="1">
      <c r="BJ40326" s="138"/>
      <c r="BK40326" s="138"/>
      <c r="BL40326" s="138"/>
      <c r="BM40326" s="138"/>
    </row>
    <row r="40327" spans="62:65" ht="13" thickBot="1">
      <c r="BJ40327" s="138"/>
      <c r="BK40327" s="138"/>
      <c r="BL40327" s="138"/>
      <c r="BM40327" s="138"/>
    </row>
    <row r="40328" spans="62:65" ht="13" thickBot="1">
      <c r="BJ40328" s="138"/>
      <c r="BK40328" s="138"/>
      <c r="BL40328" s="138"/>
      <c r="BM40328" s="138"/>
    </row>
    <row r="40329" spans="62:65" ht="13" thickBot="1">
      <c r="BJ40329" s="138"/>
      <c r="BK40329" s="138"/>
      <c r="BL40329" s="138"/>
      <c r="BM40329" s="138"/>
    </row>
    <row r="40330" spans="62:65" ht="13" thickBot="1">
      <c r="BJ40330" s="138"/>
      <c r="BK40330" s="138"/>
      <c r="BL40330" s="138"/>
      <c r="BM40330" s="138"/>
    </row>
    <row r="40331" spans="62:65" ht="13" thickBot="1">
      <c r="BJ40331" s="138"/>
      <c r="BK40331" s="138"/>
      <c r="BL40331" s="138"/>
      <c r="BM40331" s="138"/>
    </row>
    <row r="40332" spans="62:65" ht="13" thickBot="1">
      <c r="BJ40332" s="138"/>
      <c r="BK40332" s="138"/>
      <c r="BL40332" s="138"/>
      <c r="BM40332" s="138"/>
    </row>
    <row r="40333" spans="62:65" ht="13" thickBot="1">
      <c r="BJ40333" s="138"/>
      <c r="BK40333" s="138"/>
      <c r="BL40333" s="138"/>
      <c r="BM40333" s="138"/>
    </row>
    <row r="40334" spans="62:65" ht="13" thickBot="1">
      <c r="BJ40334" s="138"/>
      <c r="BK40334" s="138"/>
      <c r="BL40334" s="138"/>
      <c r="BM40334" s="138"/>
    </row>
    <row r="40335" spans="62:65" ht="13" thickBot="1">
      <c r="BJ40335" s="138"/>
      <c r="BK40335" s="138"/>
      <c r="BL40335" s="138"/>
      <c r="BM40335" s="138"/>
    </row>
    <row r="40336" spans="62:65" ht="13" thickBot="1">
      <c r="BJ40336" s="138"/>
      <c r="BK40336" s="138"/>
      <c r="BL40336" s="138"/>
      <c r="BM40336" s="138"/>
    </row>
    <row r="40337" spans="62:65" ht="13" thickBot="1">
      <c r="BJ40337" s="138"/>
      <c r="BK40337" s="138"/>
      <c r="BL40337" s="138"/>
      <c r="BM40337" s="138"/>
    </row>
    <row r="40338" spans="62:65" ht="13" thickBot="1">
      <c r="BJ40338" s="138"/>
      <c r="BK40338" s="138"/>
      <c r="BL40338" s="138"/>
      <c r="BM40338" s="138"/>
    </row>
    <row r="40339" spans="62:65" ht="13" thickBot="1">
      <c r="BJ40339" s="138"/>
      <c r="BK40339" s="138"/>
      <c r="BL40339" s="138"/>
      <c r="BM40339" s="138"/>
    </row>
    <row r="40340" spans="62:65" ht="13" thickBot="1">
      <c r="BJ40340" s="138"/>
      <c r="BK40340" s="138"/>
      <c r="BL40340" s="138"/>
      <c r="BM40340" s="138"/>
    </row>
    <row r="40341" spans="62:65" ht="13" thickBot="1">
      <c r="BJ40341" s="138"/>
      <c r="BK40341" s="138"/>
      <c r="BL40341" s="138"/>
      <c r="BM40341" s="138"/>
    </row>
    <row r="40342" spans="62:65" ht="13" thickBot="1">
      <c r="BJ40342" s="138"/>
      <c r="BK40342" s="138"/>
      <c r="BL40342" s="138"/>
      <c r="BM40342" s="138"/>
    </row>
    <row r="40343" spans="62:65" ht="13" thickBot="1">
      <c r="BJ40343" s="138"/>
      <c r="BK40343" s="138"/>
      <c r="BL40343" s="138"/>
      <c r="BM40343" s="138"/>
    </row>
    <row r="40344" spans="62:65" ht="13" thickBot="1">
      <c r="BJ40344" s="138"/>
      <c r="BK40344" s="138"/>
      <c r="BL40344" s="138"/>
      <c r="BM40344" s="138"/>
    </row>
    <row r="40345" spans="62:65" ht="13" thickBot="1">
      <c r="BJ40345" s="138"/>
      <c r="BK40345" s="138"/>
      <c r="BL40345" s="138"/>
      <c r="BM40345" s="138"/>
    </row>
    <row r="40346" spans="62:65" ht="13" thickBot="1">
      <c r="BJ40346" s="138"/>
      <c r="BK40346" s="138"/>
      <c r="BL40346" s="138"/>
      <c r="BM40346" s="138"/>
    </row>
    <row r="40347" spans="62:65" ht="13" thickBot="1">
      <c r="BJ40347" s="138"/>
      <c r="BK40347" s="138"/>
      <c r="BL40347" s="138"/>
      <c r="BM40347" s="138"/>
    </row>
    <row r="40348" spans="62:65" ht="13" thickBot="1">
      <c r="BJ40348" s="138"/>
      <c r="BK40348" s="138"/>
      <c r="BL40348" s="138"/>
      <c r="BM40348" s="138"/>
    </row>
    <row r="40349" spans="62:65" ht="13" thickBot="1">
      <c r="BJ40349" s="138"/>
      <c r="BK40349" s="138"/>
      <c r="BL40349" s="138"/>
      <c r="BM40349" s="138"/>
    </row>
    <row r="40350" spans="62:65" ht="13" thickBot="1">
      <c r="BJ40350" s="138"/>
      <c r="BK40350" s="138"/>
      <c r="BL40350" s="138"/>
      <c r="BM40350" s="138"/>
    </row>
    <row r="40351" spans="62:65" ht="13" thickBot="1">
      <c r="BJ40351" s="138"/>
      <c r="BK40351" s="138"/>
      <c r="BL40351" s="138"/>
      <c r="BM40351" s="138"/>
    </row>
    <row r="40352" spans="62:65" ht="13" thickBot="1">
      <c r="BJ40352" s="138"/>
      <c r="BK40352" s="138"/>
      <c r="BL40352" s="138"/>
      <c r="BM40352" s="138"/>
    </row>
    <row r="40353" spans="62:65" ht="13" thickBot="1">
      <c r="BJ40353" s="138"/>
      <c r="BK40353" s="138"/>
      <c r="BL40353" s="138"/>
      <c r="BM40353" s="138"/>
    </row>
    <row r="40354" spans="62:65" ht="13" thickBot="1">
      <c r="BJ40354" s="138"/>
      <c r="BK40354" s="138"/>
      <c r="BL40354" s="138"/>
      <c r="BM40354" s="138"/>
    </row>
    <row r="40355" spans="62:65" ht="13" thickBot="1">
      <c r="BJ40355" s="138"/>
      <c r="BK40355" s="138"/>
      <c r="BL40355" s="138"/>
      <c r="BM40355" s="138"/>
    </row>
    <row r="40356" spans="62:65" ht="13" thickBot="1">
      <c r="BJ40356" s="138"/>
      <c r="BK40356" s="138"/>
      <c r="BL40356" s="138"/>
      <c r="BM40356" s="138"/>
    </row>
    <row r="40357" spans="62:65" ht="13" thickBot="1">
      <c r="BJ40357" s="138"/>
      <c r="BK40357" s="138"/>
      <c r="BL40357" s="138"/>
      <c r="BM40357" s="138"/>
    </row>
    <row r="40358" spans="62:65" ht="13" thickBot="1">
      <c r="BJ40358" s="138"/>
      <c r="BK40358" s="138"/>
      <c r="BL40358" s="138"/>
      <c r="BM40358" s="138"/>
    </row>
    <row r="40359" spans="62:65" ht="13" thickBot="1">
      <c r="BJ40359" s="138"/>
      <c r="BK40359" s="138"/>
      <c r="BL40359" s="138"/>
      <c r="BM40359" s="138"/>
    </row>
    <row r="40360" spans="62:65" ht="13" thickBot="1">
      <c r="BJ40360" s="138"/>
      <c r="BK40360" s="138"/>
      <c r="BL40360" s="138"/>
      <c r="BM40360" s="138"/>
    </row>
    <row r="40361" spans="62:65" ht="13" thickBot="1">
      <c r="BJ40361" s="138"/>
      <c r="BK40361" s="138"/>
      <c r="BL40361" s="138"/>
      <c r="BM40361" s="138"/>
    </row>
    <row r="40362" spans="62:65" ht="13" thickBot="1">
      <c r="BJ40362" s="138"/>
      <c r="BK40362" s="138"/>
      <c r="BL40362" s="138"/>
      <c r="BM40362" s="138"/>
    </row>
    <row r="40363" spans="62:65" ht="13" thickBot="1">
      <c r="BJ40363" s="138"/>
      <c r="BK40363" s="138"/>
      <c r="BL40363" s="138"/>
      <c r="BM40363" s="138"/>
    </row>
    <row r="40364" spans="62:65" ht="13" thickBot="1">
      <c r="BJ40364" s="138"/>
      <c r="BK40364" s="138"/>
      <c r="BL40364" s="138"/>
      <c r="BM40364" s="138"/>
    </row>
    <row r="40365" spans="62:65" ht="13" thickBot="1">
      <c r="BJ40365" s="138"/>
      <c r="BK40365" s="138"/>
      <c r="BL40365" s="138"/>
      <c r="BM40365" s="138"/>
    </row>
    <row r="40366" spans="62:65" ht="13" thickBot="1">
      <c r="BJ40366" s="138"/>
      <c r="BK40366" s="138"/>
      <c r="BL40366" s="138"/>
      <c r="BM40366" s="138"/>
    </row>
    <row r="40367" spans="62:65" ht="13" thickBot="1">
      <c r="BJ40367" s="138"/>
      <c r="BK40367" s="138"/>
      <c r="BL40367" s="138"/>
      <c r="BM40367" s="138"/>
    </row>
    <row r="40368" spans="62:65" ht="13" thickBot="1">
      <c r="BJ40368" s="138"/>
      <c r="BK40368" s="138"/>
      <c r="BL40368" s="138"/>
      <c r="BM40368" s="138"/>
    </row>
    <row r="40369" spans="62:65" ht="13" thickBot="1">
      <c r="BJ40369" s="138"/>
      <c r="BK40369" s="138"/>
      <c r="BL40369" s="138"/>
      <c r="BM40369" s="138"/>
    </row>
    <row r="40370" spans="62:65" ht="13" thickBot="1">
      <c r="BJ40370" s="138"/>
      <c r="BK40370" s="138"/>
      <c r="BL40370" s="138"/>
      <c r="BM40370" s="138"/>
    </row>
    <row r="40371" spans="62:65" ht="13" thickBot="1">
      <c r="BJ40371" s="138"/>
      <c r="BK40371" s="138"/>
      <c r="BL40371" s="138"/>
      <c r="BM40371" s="138"/>
    </row>
    <row r="40372" spans="62:65" ht="13" thickBot="1">
      <c r="BJ40372" s="138"/>
      <c r="BK40372" s="138"/>
      <c r="BL40372" s="138"/>
      <c r="BM40372" s="138"/>
    </row>
    <row r="40373" spans="62:65" ht="13" thickBot="1">
      <c r="BJ40373" s="138"/>
      <c r="BK40373" s="138"/>
      <c r="BL40373" s="138"/>
      <c r="BM40373" s="138"/>
    </row>
    <row r="40374" spans="62:65" ht="13" thickBot="1">
      <c r="BJ40374" s="138"/>
      <c r="BK40374" s="138"/>
      <c r="BL40374" s="138"/>
      <c r="BM40374" s="138"/>
    </row>
    <row r="40375" spans="62:65" ht="13" thickBot="1">
      <c r="BJ40375" s="138"/>
      <c r="BK40375" s="138"/>
      <c r="BL40375" s="138"/>
      <c r="BM40375" s="138"/>
    </row>
    <row r="40376" spans="62:65" ht="13" thickBot="1">
      <c r="BJ40376" s="138"/>
      <c r="BK40376" s="138"/>
      <c r="BL40376" s="138"/>
      <c r="BM40376" s="138"/>
    </row>
    <row r="40377" spans="62:65" ht="13" thickBot="1">
      <c r="BJ40377" s="138"/>
      <c r="BK40377" s="138"/>
      <c r="BL40377" s="138"/>
      <c r="BM40377" s="138"/>
    </row>
    <row r="40378" spans="62:65" ht="13" thickBot="1">
      <c r="BJ40378" s="138"/>
      <c r="BK40378" s="138"/>
      <c r="BL40378" s="138"/>
      <c r="BM40378" s="138"/>
    </row>
    <row r="40379" spans="62:65" ht="13" thickBot="1">
      <c r="BJ40379" s="138"/>
      <c r="BK40379" s="138"/>
      <c r="BL40379" s="138"/>
      <c r="BM40379" s="138"/>
    </row>
    <row r="40380" spans="62:65" ht="13" thickBot="1">
      <c r="BJ40380" s="138"/>
      <c r="BK40380" s="138"/>
      <c r="BL40380" s="138"/>
      <c r="BM40380" s="138"/>
    </row>
    <row r="40381" spans="62:65" ht="13" thickBot="1">
      <c r="BJ40381" s="138"/>
      <c r="BK40381" s="138"/>
      <c r="BL40381" s="138"/>
      <c r="BM40381" s="138"/>
    </row>
    <row r="40382" spans="62:65" ht="13" thickBot="1">
      <c r="BJ40382" s="138"/>
      <c r="BK40382" s="138"/>
      <c r="BL40382" s="138"/>
      <c r="BM40382" s="138"/>
    </row>
    <row r="40383" spans="62:65" ht="13" thickBot="1">
      <c r="BJ40383" s="138"/>
      <c r="BK40383" s="138"/>
      <c r="BL40383" s="138"/>
      <c r="BM40383" s="138"/>
    </row>
    <row r="40384" spans="62:65" ht="13" thickBot="1">
      <c r="BJ40384" s="138"/>
      <c r="BK40384" s="138"/>
      <c r="BL40384" s="138"/>
      <c r="BM40384" s="138"/>
    </row>
    <row r="40385" spans="62:65" ht="13" thickBot="1">
      <c r="BJ40385" s="138"/>
      <c r="BK40385" s="138"/>
      <c r="BL40385" s="138"/>
      <c r="BM40385" s="138"/>
    </row>
    <row r="40386" spans="62:65" ht="13" thickBot="1">
      <c r="BJ40386" s="138"/>
      <c r="BK40386" s="138"/>
      <c r="BL40386" s="138"/>
      <c r="BM40386" s="138"/>
    </row>
    <row r="40387" spans="62:65" ht="13" thickBot="1">
      <c r="BJ40387" s="138"/>
      <c r="BK40387" s="138"/>
      <c r="BL40387" s="138"/>
      <c r="BM40387" s="138"/>
    </row>
    <row r="40388" spans="62:65" ht="13" thickBot="1">
      <c r="BJ40388" s="138"/>
      <c r="BK40388" s="138"/>
      <c r="BL40388" s="138"/>
      <c r="BM40388" s="138"/>
    </row>
    <row r="40389" spans="62:65" ht="13" thickBot="1">
      <c r="BJ40389" s="138"/>
      <c r="BK40389" s="138"/>
      <c r="BL40389" s="138"/>
      <c r="BM40389" s="138"/>
    </row>
    <row r="40390" spans="62:65" ht="13" thickBot="1">
      <c r="BJ40390" s="138"/>
      <c r="BK40390" s="138"/>
      <c r="BL40390" s="138"/>
      <c r="BM40390" s="138"/>
    </row>
    <row r="40391" spans="62:65" ht="13" thickBot="1">
      <c r="BJ40391" s="138"/>
      <c r="BK40391" s="138"/>
      <c r="BL40391" s="138"/>
      <c r="BM40391" s="138"/>
    </row>
    <row r="40392" spans="62:65" ht="13" thickBot="1">
      <c r="BJ40392" s="138"/>
      <c r="BK40392" s="138"/>
      <c r="BL40392" s="138"/>
      <c r="BM40392" s="138"/>
    </row>
    <row r="40393" spans="62:65" ht="13" thickBot="1">
      <c r="BJ40393" s="138"/>
      <c r="BK40393" s="138"/>
      <c r="BL40393" s="138"/>
      <c r="BM40393" s="138"/>
    </row>
    <row r="40394" spans="62:65" ht="13" thickBot="1">
      <c r="BJ40394" s="138"/>
      <c r="BK40394" s="138"/>
      <c r="BL40394" s="138"/>
      <c r="BM40394" s="138"/>
    </row>
    <row r="40395" spans="62:65" ht="13" thickBot="1">
      <c r="BJ40395" s="138"/>
      <c r="BK40395" s="138"/>
      <c r="BL40395" s="138"/>
      <c r="BM40395" s="138"/>
    </row>
    <row r="40396" spans="62:65" ht="13" thickBot="1">
      <c r="BJ40396" s="138"/>
      <c r="BK40396" s="138"/>
      <c r="BL40396" s="138"/>
      <c r="BM40396" s="138"/>
    </row>
    <row r="40397" spans="62:65" ht="13" thickBot="1">
      <c r="BJ40397" s="138"/>
      <c r="BK40397" s="138"/>
      <c r="BL40397" s="138"/>
      <c r="BM40397" s="138"/>
    </row>
    <row r="40398" spans="62:65" ht="13" thickBot="1">
      <c r="BJ40398" s="138"/>
      <c r="BK40398" s="138"/>
      <c r="BL40398" s="138"/>
      <c r="BM40398" s="138"/>
    </row>
    <row r="40399" spans="62:65" ht="13" thickBot="1">
      <c r="BJ40399" s="138"/>
      <c r="BK40399" s="138"/>
      <c r="BL40399" s="138"/>
      <c r="BM40399" s="138"/>
    </row>
    <row r="40400" spans="62:65" ht="13" thickBot="1">
      <c r="BJ40400" s="138"/>
      <c r="BK40400" s="138"/>
      <c r="BL40400" s="138"/>
      <c r="BM40400" s="138"/>
    </row>
    <row r="40401" spans="62:65" ht="13" thickBot="1">
      <c r="BJ40401" s="138"/>
      <c r="BK40401" s="138"/>
      <c r="BL40401" s="138"/>
      <c r="BM40401" s="138"/>
    </row>
    <row r="40402" spans="62:65" ht="13" thickBot="1">
      <c r="BJ40402" s="138"/>
      <c r="BK40402" s="138"/>
      <c r="BL40402" s="138"/>
      <c r="BM40402" s="138"/>
    </row>
    <row r="40403" spans="62:65" ht="13" thickBot="1">
      <c r="BJ40403" s="138"/>
      <c r="BK40403" s="138"/>
      <c r="BL40403" s="138"/>
      <c r="BM40403" s="138"/>
    </row>
    <row r="40404" spans="62:65" ht="13" thickBot="1">
      <c r="BJ40404" s="138"/>
      <c r="BK40404" s="138"/>
      <c r="BL40404" s="138"/>
      <c r="BM40404" s="138"/>
    </row>
    <row r="40405" spans="62:65" ht="13" thickBot="1">
      <c r="BJ40405" s="138"/>
      <c r="BK40405" s="138"/>
      <c r="BL40405" s="138"/>
      <c r="BM40405" s="138"/>
    </row>
    <row r="40406" spans="62:65" ht="13" thickBot="1">
      <c r="BJ40406" s="138"/>
      <c r="BK40406" s="138"/>
      <c r="BL40406" s="138"/>
      <c r="BM40406" s="138"/>
    </row>
    <row r="40407" spans="62:65" ht="13" thickBot="1">
      <c r="BJ40407" s="138"/>
      <c r="BK40407" s="138"/>
      <c r="BL40407" s="138"/>
      <c r="BM40407" s="138"/>
    </row>
    <row r="40408" spans="62:65" ht="13" thickBot="1">
      <c r="BJ40408" s="138"/>
      <c r="BK40408" s="138"/>
      <c r="BL40408" s="138"/>
      <c r="BM40408" s="138"/>
    </row>
    <row r="40409" spans="62:65" ht="13" thickBot="1">
      <c r="BJ40409" s="138"/>
      <c r="BK40409" s="138"/>
      <c r="BL40409" s="138"/>
      <c r="BM40409" s="138"/>
    </row>
    <row r="40410" spans="62:65" ht="13" thickBot="1">
      <c r="BJ40410" s="138"/>
      <c r="BK40410" s="138"/>
      <c r="BL40410" s="138"/>
      <c r="BM40410" s="138"/>
    </row>
    <row r="40411" spans="62:65" ht="13" thickBot="1">
      <c r="BJ40411" s="138"/>
      <c r="BK40411" s="138"/>
      <c r="BL40411" s="138"/>
      <c r="BM40411" s="138"/>
    </row>
    <row r="40412" spans="62:65" ht="13" thickBot="1">
      <c r="BJ40412" s="138"/>
      <c r="BK40412" s="138"/>
      <c r="BL40412" s="138"/>
      <c r="BM40412" s="138"/>
    </row>
    <row r="40413" spans="62:65" ht="13" thickBot="1">
      <c r="BJ40413" s="138"/>
      <c r="BK40413" s="138"/>
      <c r="BL40413" s="138"/>
      <c r="BM40413" s="138"/>
    </row>
    <row r="40414" spans="62:65" ht="13" thickBot="1">
      <c r="BJ40414" s="138"/>
      <c r="BK40414" s="138"/>
      <c r="BL40414" s="138"/>
      <c r="BM40414" s="138"/>
    </row>
    <row r="40415" spans="62:65" ht="13" thickBot="1">
      <c r="BJ40415" s="138"/>
      <c r="BK40415" s="138"/>
      <c r="BL40415" s="138"/>
      <c r="BM40415" s="138"/>
    </row>
    <row r="40416" spans="62:65" ht="13" thickBot="1">
      <c r="BJ40416" s="138"/>
      <c r="BK40416" s="138"/>
      <c r="BL40416" s="138"/>
      <c r="BM40416" s="138"/>
    </row>
    <row r="40417" spans="62:65" ht="13" thickBot="1">
      <c r="BJ40417" s="138"/>
      <c r="BK40417" s="138"/>
      <c r="BL40417" s="138"/>
      <c r="BM40417" s="138"/>
    </row>
    <row r="40418" spans="62:65" ht="13" thickBot="1">
      <c r="BJ40418" s="138"/>
      <c r="BK40418" s="138"/>
      <c r="BL40418" s="138"/>
      <c r="BM40418" s="138"/>
    </row>
    <row r="40419" spans="62:65" ht="13" thickBot="1">
      <c r="BJ40419" s="138"/>
      <c r="BK40419" s="138"/>
      <c r="BL40419" s="138"/>
      <c r="BM40419" s="138"/>
    </row>
    <row r="40420" spans="62:65" ht="13" thickBot="1">
      <c r="BJ40420" s="138"/>
      <c r="BK40420" s="138"/>
      <c r="BL40420" s="138"/>
      <c r="BM40420" s="138"/>
    </row>
    <row r="40421" spans="62:65" ht="13" thickBot="1">
      <c r="BJ40421" s="138"/>
      <c r="BK40421" s="138"/>
      <c r="BL40421" s="138"/>
      <c r="BM40421" s="138"/>
    </row>
    <row r="40422" spans="62:65" ht="13" thickBot="1">
      <c r="BJ40422" s="138"/>
      <c r="BK40422" s="138"/>
      <c r="BL40422" s="138"/>
      <c r="BM40422" s="138"/>
    </row>
    <row r="40423" spans="62:65" ht="13" thickBot="1">
      <c r="BJ40423" s="138"/>
      <c r="BK40423" s="138"/>
      <c r="BL40423" s="138"/>
      <c r="BM40423" s="138"/>
    </row>
    <row r="40424" spans="62:65" ht="13" thickBot="1">
      <c r="BJ40424" s="138"/>
      <c r="BK40424" s="138"/>
      <c r="BL40424" s="138"/>
      <c r="BM40424" s="138"/>
    </row>
    <row r="40425" spans="62:65" ht="13" thickBot="1">
      <c r="BJ40425" s="138"/>
      <c r="BK40425" s="138"/>
      <c r="BL40425" s="138"/>
      <c r="BM40425" s="138"/>
    </row>
    <row r="40426" spans="62:65" ht="13" thickBot="1">
      <c r="BJ40426" s="138"/>
      <c r="BK40426" s="138"/>
      <c r="BL40426" s="138"/>
      <c r="BM40426" s="138"/>
    </row>
    <row r="40427" spans="62:65" ht="13" thickBot="1">
      <c r="BJ40427" s="138"/>
      <c r="BK40427" s="138"/>
      <c r="BL40427" s="138"/>
      <c r="BM40427" s="138"/>
    </row>
    <row r="40428" spans="62:65" ht="13" thickBot="1">
      <c r="BJ40428" s="138"/>
      <c r="BK40428" s="138"/>
      <c r="BL40428" s="138"/>
      <c r="BM40428" s="138"/>
    </row>
    <row r="40429" spans="62:65" ht="13" thickBot="1">
      <c r="BJ40429" s="138"/>
      <c r="BK40429" s="138"/>
      <c r="BL40429" s="138"/>
      <c r="BM40429" s="138"/>
    </row>
    <row r="40430" spans="62:65" ht="13" thickBot="1">
      <c r="BJ40430" s="138"/>
      <c r="BK40430" s="138"/>
      <c r="BL40430" s="138"/>
      <c r="BM40430" s="138"/>
    </row>
    <row r="40431" spans="62:65" ht="13" thickBot="1">
      <c r="BJ40431" s="138"/>
      <c r="BK40431" s="138"/>
      <c r="BL40431" s="138"/>
      <c r="BM40431" s="138"/>
    </row>
    <row r="40432" spans="62:65" ht="13" thickBot="1">
      <c r="BJ40432" s="138"/>
      <c r="BK40432" s="138"/>
      <c r="BL40432" s="138"/>
      <c r="BM40432" s="138"/>
    </row>
    <row r="40433" spans="62:65" ht="13" thickBot="1">
      <c r="BJ40433" s="138"/>
      <c r="BK40433" s="138"/>
      <c r="BL40433" s="138"/>
      <c r="BM40433" s="138"/>
    </row>
    <row r="40434" spans="62:65" ht="13" thickBot="1">
      <c r="BJ40434" s="138"/>
      <c r="BK40434" s="138"/>
      <c r="BL40434" s="138"/>
      <c r="BM40434" s="138"/>
    </row>
    <row r="40435" spans="62:65" ht="13" thickBot="1">
      <c r="BJ40435" s="138"/>
      <c r="BK40435" s="138"/>
      <c r="BL40435" s="138"/>
      <c r="BM40435" s="138"/>
    </row>
    <row r="40436" spans="62:65" ht="13" thickBot="1">
      <c r="BJ40436" s="138"/>
      <c r="BK40436" s="138"/>
      <c r="BL40436" s="138"/>
      <c r="BM40436" s="138"/>
    </row>
    <row r="40437" spans="62:65" ht="13" thickBot="1">
      <c r="BJ40437" s="138"/>
      <c r="BK40437" s="138"/>
      <c r="BL40437" s="138"/>
      <c r="BM40437" s="138"/>
    </row>
    <row r="40438" spans="62:65" ht="13" thickBot="1">
      <c r="BJ40438" s="138"/>
      <c r="BK40438" s="138"/>
      <c r="BL40438" s="138"/>
      <c r="BM40438" s="138"/>
    </row>
    <row r="40439" spans="62:65" ht="13" thickBot="1">
      <c r="BJ40439" s="138"/>
      <c r="BK40439" s="138"/>
      <c r="BL40439" s="138"/>
      <c r="BM40439" s="138"/>
    </row>
    <row r="40440" spans="62:65" ht="13" thickBot="1">
      <c r="BJ40440" s="138"/>
      <c r="BK40440" s="138"/>
      <c r="BL40440" s="138"/>
      <c r="BM40440" s="138"/>
    </row>
    <row r="40441" spans="62:65" ht="13" thickBot="1">
      <c r="BJ40441" s="138"/>
      <c r="BK40441" s="138"/>
      <c r="BL40441" s="138"/>
      <c r="BM40441" s="138"/>
    </row>
    <row r="40442" spans="62:65" ht="13" thickBot="1">
      <c r="BJ40442" s="138"/>
      <c r="BK40442" s="138"/>
      <c r="BL40442" s="138"/>
      <c r="BM40442" s="138"/>
    </row>
    <row r="40443" spans="62:65" ht="13" thickBot="1">
      <c r="BJ40443" s="138"/>
      <c r="BK40443" s="138"/>
      <c r="BL40443" s="138"/>
      <c r="BM40443" s="138"/>
    </row>
    <row r="40444" spans="62:65" ht="13" thickBot="1">
      <c r="BJ40444" s="138"/>
      <c r="BK40444" s="138"/>
      <c r="BL40444" s="138"/>
      <c r="BM40444" s="138"/>
    </row>
    <row r="40445" spans="62:65" ht="13" thickBot="1">
      <c r="BJ40445" s="138"/>
      <c r="BK40445" s="138"/>
      <c r="BL40445" s="138"/>
      <c r="BM40445" s="138"/>
    </row>
    <row r="40446" spans="62:65" ht="13" thickBot="1">
      <c r="BJ40446" s="138"/>
      <c r="BK40446" s="138"/>
      <c r="BL40446" s="138"/>
      <c r="BM40446" s="138"/>
    </row>
    <row r="40447" spans="62:65" ht="13" thickBot="1">
      <c r="BJ40447" s="138"/>
      <c r="BK40447" s="138"/>
      <c r="BL40447" s="138"/>
      <c r="BM40447" s="138"/>
    </row>
    <row r="40448" spans="62:65" ht="13" thickBot="1">
      <c r="BJ40448" s="138"/>
      <c r="BK40448" s="138"/>
      <c r="BL40448" s="138"/>
      <c r="BM40448" s="138"/>
    </row>
    <row r="40449" spans="62:65" ht="13" thickBot="1">
      <c r="BJ40449" s="138"/>
      <c r="BK40449" s="138"/>
      <c r="BL40449" s="138"/>
      <c r="BM40449" s="138"/>
    </row>
    <row r="40450" spans="62:65" ht="13" thickBot="1">
      <c r="BJ40450" s="138"/>
      <c r="BK40450" s="138"/>
      <c r="BL40450" s="138"/>
      <c r="BM40450" s="138"/>
    </row>
    <row r="40451" spans="62:65" ht="13" thickBot="1">
      <c r="BJ40451" s="138"/>
      <c r="BK40451" s="138"/>
      <c r="BL40451" s="138"/>
      <c r="BM40451" s="138"/>
    </row>
    <row r="40452" spans="62:65" ht="13" thickBot="1">
      <c r="BJ40452" s="138"/>
      <c r="BK40452" s="138"/>
      <c r="BL40452" s="138"/>
      <c r="BM40452" s="138"/>
    </row>
    <row r="40453" spans="62:65" ht="13" thickBot="1">
      <c r="BJ40453" s="138"/>
      <c r="BK40453" s="138"/>
      <c r="BL40453" s="138"/>
      <c r="BM40453" s="138"/>
    </row>
    <row r="40454" spans="62:65" ht="13" thickBot="1">
      <c r="BJ40454" s="138"/>
      <c r="BK40454" s="138"/>
      <c r="BL40454" s="138"/>
      <c r="BM40454" s="138"/>
    </row>
    <row r="40455" spans="62:65" ht="13" thickBot="1">
      <c r="BJ40455" s="138"/>
      <c r="BK40455" s="138"/>
      <c r="BL40455" s="138"/>
      <c r="BM40455" s="138"/>
    </row>
    <row r="40456" spans="62:65" ht="13" thickBot="1">
      <c r="BJ40456" s="138"/>
      <c r="BK40456" s="138"/>
      <c r="BL40456" s="138"/>
      <c r="BM40456" s="138"/>
    </row>
    <row r="40457" spans="62:65" ht="13" thickBot="1">
      <c r="BJ40457" s="138"/>
      <c r="BK40457" s="138"/>
      <c r="BL40457" s="138"/>
      <c r="BM40457" s="138"/>
    </row>
    <row r="40458" spans="62:65" ht="13" thickBot="1">
      <c r="BJ40458" s="138"/>
      <c r="BK40458" s="138"/>
      <c r="BL40458" s="138"/>
      <c r="BM40458" s="138"/>
    </row>
    <row r="40459" spans="62:65" ht="13" thickBot="1">
      <c r="BJ40459" s="138"/>
      <c r="BK40459" s="138"/>
      <c r="BL40459" s="138"/>
      <c r="BM40459" s="138"/>
    </row>
    <row r="40460" spans="62:65" ht="13" thickBot="1">
      <c r="BJ40460" s="138"/>
      <c r="BK40460" s="138"/>
      <c r="BL40460" s="138"/>
      <c r="BM40460" s="138"/>
    </row>
    <row r="40461" spans="62:65" ht="13" thickBot="1">
      <c r="BJ40461" s="138"/>
      <c r="BK40461" s="138"/>
      <c r="BL40461" s="138"/>
      <c r="BM40461" s="138"/>
    </row>
    <row r="40462" spans="62:65" ht="13" thickBot="1">
      <c r="BJ40462" s="138"/>
      <c r="BK40462" s="138"/>
      <c r="BL40462" s="138"/>
      <c r="BM40462" s="138"/>
    </row>
    <row r="40463" spans="62:65" ht="13" thickBot="1">
      <c r="BJ40463" s="138"/>
      <c r="BK40463" s="138"/>
      <c r="BL40463" s="138"/>
      <c r="BM40463" s="138"/>
    </row>
    <row r="40464" spans="62:65" ht="13" thickBot="1">
      <c r="BJ40464" s="138"/>
      <c r="BK40464" s="138"/>
      <c r="BL40464" s="138"/>
      <c r="BM40464" s="138"/>
    </row>
    <row r="40465" spans="62:65" ht="13" thickBot="1">
      <c r="BJ40465" s="138"/>
      <c r="BK40465" s="138"/>
      <c r="BL40465" s="138"/>
      <c r="BM40465" s="138"/>
    </row>
    <row r="40466" spans="62:65" ht="13" thickBot="1">
      <c r="BJ40466" s="138"/>
      <c r="BK40466" s="138"/>
      <c r="BL40466" s="138"/>
      <c r="BM40466" s="138"/>
    </row>
    <row r="40467" spans="62:65" ht="13" thickBot="1">
      <c r="BJ40467" s="138"/>
      <c r="BK40467" s="138"/>
      <c r="BL40467" s="138"/>
      <c r="BM40467" s="138"/>
    </row>
    <row r="40468" spans="62:65" ht="13" thickBot="1">
      <c r="BJ40468" s="138"/>
      <c r="BK40468" s="138"/>
      <c r="BL40468" s="138"/>
      <c r="BM40468" s="138"/>
    </row>
    <row r="40469" spans="62:65" ht="13" thickBot="1">
      <c r="BJ40469" s="138"/>
      <c r="BK40469" s="138"/>
      <c r="BL40469" s="138"/>
      <c r="BM40469" s="138"/>
    </row>
    <row r="40470" spans="62:65" ht="13" thickBot="1">
      <c r="BJ40470" s="138"/>
      <c r="BK40470" s="138"/>
      <c r="BL40470" s="138"/>
      <c r="BM40470" s="138"/>
    </row>
    <row r="40471" spans="62:65" ht="13" thickBot="1">
      <c r="BJ40471" s="138"/>
      <c r="BK40471" s="138"/>
      <c r="BL40471" s="138"/>
      <c r="BM40471" s="138"/>
    </row>
    <row r="40472" spans="62:65" ht="13" thickBot="1">
      <c r="BJ40472" s="138"/>
      <c r="BK40472" s="138"/>
      <c r="BL40472" s="138"/>
      <c r="BM40472" s="138"/>
    </row>
    <row r="40473" spans="62:65" ht="13" thickBot="1">
      <c r="BJ40473" s="138"/>
      <c r="BK40473" s="138"/>
      <c r="BL40473" s="138"/>
      <c r="BM40473" s="138"/>
    </row>
    <row r="40474" spans="62:65" ht="13" thickBot="1">
      <c r="BJ40474" s="138"/>
      <c r="BK40474" s="138"/>
      <c r="BL40474" s="138"/>
      <c r="BM40474" s="138"/>
    </row>
    <row r="40475" spans="62:65" ht="13" thickBot="1">
      <c r="BJ40475" s="138"/>
      <c r="BK40475" s="138"/>
      <c r="BL40475" s="138"/>
      <c r="BM40475" s="138"/>
    </row>
    <row r="40476" spans="62:65" ht="13" thickBot="1">
      <c r="BJ40476" s="138"/>
      <c r="BK40476" s="138"/>
      <c r="BL40476" s="138"/>
      <c r="BM40476" s="138"/>
    </row>
    <row r="40477" spans="62:65" ht="13" thickBot="1">
      <c r="BJ40477" s="138"/>
      <c r="BK40477" s="138"/>
      <c r="BL40477" s="138"/>
      <c r="BM40477" s="138"/>
    </row>
    <row r="40478" spans="62:65" ht="13" thickBot="1">
      <c r="BJ40478" s="138"/>
      <c r="BK40478" s="138"/>
      <c r="BL40478" s="138"/>
      <c r="BM40478" s="138"/>
    </row>
    <row r="40479" spans="62:65" ht="13" thickBot="1">
      <c r="BJ40479" s="138"/>
      <c r="BK40479" s="138"/>
      <c r="BL40479" s="138"/>
      <c r="BM40479" s="138"/>
    </row>
    <row r="40480" spans="62:65" ht="13" thickBot="1">
      <c r="BJ40480" s="138"/>
      <c r="BK40480" s="138"/>
      <c r="BL40480" s="138"/>
      <c r="BM40480" s="138"/>
    </row>
    <row r="40481" spans="62:65" ht="13" thickBot="1">
      <c r="BJ40481" s="138"/>
      <c r="BK40481" s="138"/>
      <c r="BL40481" s="138"/>
      <c r="BM40481" s="138"/>
    </row>
    <row r="40482" spans="62:65" ht="13" thickBot="1">
      <c r="BJ40482" s="138"/>
      <c r="BK40482" s="138"/>
      <c r="BL40482" s="138"/>
      <c r="BM40482" s="138"/>
    </row>
    <row r="40483" spans="62:65" ht="13" thickBot="1">
      <c r="BJ40483" s="138"/>
      <c r="BK40483" s="138"/>
      <c r="BL40483" s="138"/>
      <c r="BM40483" s="138"/>
    </row>
    <row r="40484" spans="62:65" ht="13" thickBot="1">
      <c r="BJ40484" s="138"/>
      <c r="BK40484" s="138"/>
      <c r="BL40484" s="138"/>
      <c r="BM40484" s="138"/>
    </row>
    <row r="40485" spans="62:65" ht="13" thickBot="1">
      <c r="BJ40485" s="138"/>
      <c r="BK40485" s="138"/>
      <c r="BL40485" s="138"/>
      <c r="BM40485" s="138"/>
    </row>
    <row r="40486" spans="62:65" ht="13" thickBot="1">
      <c r="BJ40486" s="138"/>
      <c r="BK40486" s="138"/>
      <c r="BL40486" s="138"/>
      <c r="BM40486" s="138"/>
    </row>
    <row r="40487" spans="62:65" ht="13" thickBot="1">
      <c r="BJ40487" s="138"/>
      <c r="BK40487" s="138"/>
      <c r="BL40487" s="138"/>
      <c r="BM40487" s="138"/>
    </row>
    <row r="40488" spans="62:65" ht="13" thickBot="1">
      <c r="BJ40488" s="138"/>
      <c r="BK40488" s="138"/>
      <c r="BL40488" s="138"/>
      <c r="BM40488" s="138"/>
    </row>
    <row r="40489" spans="62:65" ht="13" thickBot="1">
      <c r="BJ40489" s="138"/>
      <c r="BK40489" s="138"/>
      <c r="BL40489" s="138"/>
      <c r="BM40489" s="138"/>
    </row>
    <row r="40490" spans="62:65" ht="13" thickBot="1">
      <c r="BJ40490" s="138"/>
      <c r="BK40490" s="138"/>
      <c r="BL40490" s="138"/>
      <c r="BM40490" s="138"/>
    </row>
    <row r="40491" spans="62:65" ht="13" thickBot="1">
      <c r="BJ40491" s="138"/>
      <c r="BK40491" s="138"/>
      <c r="BL40491" s="138"/>
      <c r="BM40491" s="138"/>
    </row>
    <row r="40492" spans="62:65" ht="13" thickBot="1">
      <c r="BJ40492" s="138"/>
      <c r="BK40492" s="138"/>
      <c r="BL40492" s="138"/>
      <c r="BM40492" s="138"/>
    </row>
    <row r="40493" spans="62:65" ht="13" thickBot="1">
      <c r="BJ40493" s="138"/>
      <c r="BK40493" s="138"/>
      <c r="BL40493" s="138"/>
      <c r="BM40493" s="138"/>
    </row>
    <row r="40494" spans="62:65" ht="13" thickBot="1">
      <c r="BJ40494" s="138"/>
      <c r="BK40494" s="138"/>
      <c r="BL40494" s="138"/>
      <c r="BM40494" s="138"/>
    </row>
    <row r="40495" spans="62:65" ht="13" thickBot="1">
      <c r="BJ40495" s="138"/>
      <c r="BK40495" s="138"/>
      <c r="BL40495" s="138"/>
      <c r="BM40495" s="138"/>
    </row>
    <row r="40496" spans="62:65" ht="13" thickBot="1">
      <c r="BJ40496" s="138"/>
      <c r="BK40496" s="138"/>
      <c r="BL40496" s="138"/>
      <c r="BM40496" s="138"/>
    </row>
    <row r="40497" spans="62:65" ht="13" thickBot="1">
      <c r="BJ40497" s="138"/>
      <c r="BK40497" s="138"/>
      <c r="BL40497" s="138"/>
      <c r="BM40497" s="138"/>
    </row>
    <row r="40498" spans="62:65" ht="13" thickBot="1">
      <c r="BJ40498" s="138"/>
      <c r="BK40498" s="138"/>
      <c r="BL40498" s="138"/>
      <c r="BM40498" s="138"/>
    </row>
    <row r="40499" spans="62:65" ht="13" thickBot="1">
      <c r="BJ40499" s="138"/>
      <c r="BK40499" s="138"/>
      <c r="BL40499" s="138"/>
      <c r="BM40499" s="138"/>
    </row>
    <row r="40500" spans="62:65" ht="13" thickBot="1">
      <c r="BJ40500" s="138"/>
      <c r="BK40500" s="138"/>
      <c r="BL40500" s="138"/>
      <c r="BM40500" s="138"/>
    </row>
    <row r="40501" spans="62:65" ht="13" thickBot="1">
      <c r="BJ40501" s="138"/>
      <c r="BK40501" s="138"/>
      <c r="BL40501" s="138"/>
      <c r="BM40501" s="138"/>
    </row>
    <row r="40502" spans="62:65" ht="13" thickBot="1">
      <c r="BJ40502" s="138"/>
      <c r="BK40502" s="138"/>
      <c r="BL40502" s="138"/>
      <c r="BM40502" s="138"/>
    </row>
    <row r="40503" spans="62:65" ht="13" thickBot="1">
      <c r="BJ40503" s="138"/>
      <c r="BK40503" s="138"/>
      <c r="BL40503" s="138"/>
      <c r="BM40503" s="138"/>
    </row>
    <row r="40504" spans="62:65" ht="13" thickBot="1">
      <c r="BJ40504" s="138"/>
      <c r="BK40504" s="138"/>
      <c r="BL40504" s="138"/>
      <c r="BM40504" s="138"/>
    </row>
    <row r="40505" spans="62:65" ht="13" thickBot="1">
      <c r="BJ40505" s="138"/>
      <c r="BK40505" s="138"/>
      <c r="BL40505" s="138"/>
      <c r="BM40505" s="138"/>
    </row>
    <row r="40506" spans="62:65" ht="13" thickBot="1">
      <c r="BJ40506" s="138"/>
      <c r="BK40506" s="138"/>
      <c r="BL40506" s="138"/>
      <c r="BM40506" s="138"/>
    </row>
    <row r="40507" spans="62:65" ht="13" thickBot="1">
      <c r="BJ40507" s="138"/>
      <c r="BK40507" s="138"/>
      <c r="BL40507" s="138"/>
      <c r="BM40507" s="138"/>
    </row>
    <row r="40508" spans="62:65" ht="13" thickBot="1">
      <c r="BJ40508" s="138"/>
      <c r="BK40508" s="138"/>
      <c r="BL40508" s="138"/>
      <c r="BM40508" s="138"/>
    </row>
    <row r="40509" spans="62:65" ht="13" thickBot="1">
      <c r="BJ40509" s="138"/>
      <c r="BK40509" s="138"/>
      <c r="BL40509" s="138"/>
      <c r="BM40509" s="138"/>
    </row>
    <row r="40510" spans="62:65" ht="13" thickBot="1">
      <c r="BJ40510" s="138"/>
      <c r="BK40510" s="138"/>
      <c r="BL40510" s="138"/>
      <c r="BM40510" s="138"/>
    </row>
    <row r="40511" spans="62:65" ht="13" thickBot="1">
      <c r="BJ40511" s="138"/>
      <c r="BK40511" s="138"/>
      <c r="BL40511" s="138"/>
      <c r="BM40511" s="138"/>
    </row>
    <row r="40512" spans="62:65" ht="13" thickBot="1">
      <c r="BJ40512" s="138"/>
      <c r="BK40512" s="138"/>
      <c r="BL40512" s="138"/>
      <c r="BM40512" s="138"/>
    </row>
    <row r="40513" spans="62:65" ht="13" thickBot="1">
      <c r="BJ40513" s="138"/>
      <c r="BK40513" s="138"/>
      <c r="BL40513" s="138"/>
      <c r="BM40513" s="138"/>
    </row>
    <row r="40514" spans="62:65" ht="13" thickBot="1">
      <c r="BJ40514" s="138"/>
      <c r="BK40514" s="138"/>
      <c r="BL40514" s="138"/>
      <c r="BM40514" s="138"/>
    </row>
    <row r="40515" spans="62:65" ht="13" thickBot="1">
      <c r="BJ40515" s="138"/>
      <c r="BK40515" s="138"/>
      <c r="BL40515" s="138"/>
      <c r="BM40515" s="138"/>
    </row>
    <row r="40516" spans="62:65" ht="13" thickBot="1">
      <c r="BJ40516" s="138"/>
      <c r="BK40516" s="138"/>
      <c r="BL40516" s="138"/>
      <c r="BM40516" s="138"/>
    </row>
    <row r="40517" spans="62:65" ht="13" thickBot="1">
      <c r="BJ40517" s="138"/>
      <c r="BK40517" s="138"/>
      <c r="BL40517" s="138"/>
      <c r="BM40517" s="138"/>
    </row>
    <row r="40518" spans="62:65" ht="13" thickBot="1">
      <c r="BJ40518" s="138"/>
      <c r="BK40518" s="138"/>
      <c r="BL40518" s="138"/>
      <c r="BM40518" s="138"/>
    </row>
    <row r="40519" spans="62:65" ht="13" thickBot="1">
      <c r="BJ40519" s="138"/>
      <c r="BK40519" s="138"/>
      <c r="BL40519" s="138"/>
      <c r="BM40519" s="138"/>
    </row>
    <row r="40520" spans="62:65" ht="13" thickBot="1">
      <c r="BJ40520" s="138"/>
      <c r="BK40520" s="138"/>
      <c r="BL40520" s="138"/>
      <c r="BM40520" s="138"/>
    </row>
    <row r="40521" spans="62:65" ht="13" thickBot="1">
      <c r="BJ40521" s="138"/>
      <c r="BK40521" s="138"/>
      <c r="BL40521" s="138"/>
      <c r="BM40521" s="138"/>
    </row>
    <row r="40522" spans="62:65" ht="13" thickBot="1">
      <c r="BJ40522" s="138"/>
      <c r="BK40522" s="138"/>
      <c r="BL40522" s="138"/>
      <c r="BM40522" s="138"/>
    </row>
    <row r="40523" spans="62:65" ht="13" thickBot="1">
      <c r="BJ40523" s="138"/>
      <c r="BK40523" s="138"/>
      <c r="BL40523" s="138"/>
      <c r="BM40523" s="138"/>
    </row>
    <row r="40524" spans="62:65" ht="13" thickBot="1">
      <c r="BJ40524" s="138"/>
      <c r="BK40524" s="138"/>
      <c r="BL40524" s="138"/>
      <c r="BM40524" s="138"/>
    </row>
    <row r="40525" spans="62:65" ht="13" thickBot="1">
      <c r="BJ40525" s="138"/>
      <c r="BK40525" s="138"/>
      <c r="BL40525" s="138"/>
      <c r="BM40525" s="138"/>
    </row>
    <row r="40526" spans="62:65" ht="13" thickBot="1">
      <c r="BJ40526" s="138"/>
      <c r="BK40526" s="138"/>
      <c r="BL40526" s="138"/>
      <c r="BM40526" s="138"/>
    </row>
    <row r="40527" spans="62:65" ht="13" thickBot="1">
      <c r="BJ40527" s="138"/>
      <c r="BK40527" s="138"/>
      <c r="BL40527" s="138"/>
      <c r="BM40527" s="138"/>
    </row>
    <row r="40528" spans="62:65" ht="13" thickBot="1">
      <c r="BJ40528" s="138"/>
      <c r="BK40528" s="138"/>
      <c r="BL40528" s="138"/>
      <c r="BM40528" s="138"/>
    </row>
    <row r="40529" spans="62:65" ht="13" thickBot="1">
      <c r="BJ40529" s="138"/>
      <c r="BK40529" s="138"/>
      <c r="BL40529" s="138"/>
      <c r="BM40529" s="138"/>
    </row>
    <row r="40530" spans="62:65" ht="13" thickBot="1">
      <c r="BJ40530" s="138"/>
      <c r="BK40530" s="138"/>
      <c r="BL40530" s="138"/>
      <c r="BM40530" s="138"/>
    </row>
    <row r="40531" spans="62:65" ht="13" thickBot="1">
      <c r="BJ40531" s="138"/>
      <c r="BK40531" s="138"/>
      <c r="BL40531" s="138"/>
      <c r="BM40531" s="138"/>
    </row>
    <row r="40532" spans="62:65" ht="13" thickBot="1">
      <c r="BJ40532" s="138"/>
      <c r="BK40532" s="138"/>
      <c r="BL40532" s="138"/>
      <c r="BM40532" s="138"/>
    </row>
    <row r="40533" spans="62:65" ht="13" thickBot="1">
      <c r="BJ40533" s="138"/>
      <c r="BK40533" s="138"/>
      <c r="BL40533" s="138"/>
      <c r="BM40533" s="138"/>
    </row>
    <row r="40534" spans="62:65" ht="13" thickBot="1">
      <c r="BJ40534" s="138"/>
      <c r="BK40534" s="138"/>
      <c r="BL40534" s="138"/>
      <c r="BM40534" s="138"/>
    </row>
    <row r="40535" spans="62:65" ht="13" thickBot="1">
      <c r="BJ40535" s="138"/>
      <c r="BK40535" s="138"/>
      <c r="BL40535" s="138"/>
      <c r="BM40535" s="138"/>
    </row>
    <row r="40536" spans="62:65" ht="13" thickBot="1">
      <c r="BJ40536" s="138"/>
      <c r="BK40536" s="138"/>
      <c r="BL40536" s="138"/>
      <c r="BM40536" s="138"/>
    </row>
    <row r="40537" spans="62:65" ht="13" thickBot="1">
      <c r="BJ40537" s="138"/>
      <c r="BK40537" s="138"/>
      <c r="BL40537" s="138"/>
      <c r="BM40537" s="138"/>
    </row>
    <row r="40538" spans="62:65" ht="13" thickBot="1">
      <c r="BJ40538" s="138"/>
      <c r="BK40538" s="138"/>
      <c r="BL40538" s="138"/>
      <c r="BM40538" s="138"/>
    </row>
    <row r="40539" spans="62:65" ht="13" thickBot="1">
      <c r="BJ40539" s="138"/>
      <c r="BK40539" s="138"/>
      <c r="BL40539" s="138"/>
      <c r="BM40539" s="138"/>
    </row>
    <row r="40540" spans="62:65" ht="13" thickBot="1">
      <c r="BJ40540" s="138"/>
      <c r="BK40540" s="138"/>
      <c r="BL40540" s="138"/>
      <c r="BM40540" s="138"/>
    </row>
    <row r="40541" spans="62:65" ht="13" thickBot="1">
      <c r="BJ40541" s="138"/>
      <c r="BK40541" s="138"/>
      <c r="BL40541" s="138"/>
      <c r="BM40541" s="138"/>
    </row>
    <row r="40542" spans="62:65" ht="13" thickBot="1">
      <c r="BJ40542" s="138"/>
      <c r="BK40542" s="138"/>
      <c r="BL40542" s="138"/>
      <c r="BM40542" s="138"/>
    </row>
    <row r="40543" spans="62:65" ht="13" thickBot="1">
      <c r="BJ40543" s="138"/>
      <c r="BK40543" s="138"/>
      <c r="BL40543" s="138"/>
      <c r="BM40543" s="138"/>
    </row>
    <row r="40544" spans="62:65" ht="13" thickBot="1">
      <c r="BJ40544" s="138"/>
      <c r="BK40544" s="138"/>
      <c r="BL40544" s="138"/>
      <c r="BM40544" s="138"/>
    </row>
    <row r="40545" spans="62:65" ht="13" thickBot="1">
      <c r="BJ40545" s="138"/>
      <c r="BK40545" s="138"/>
      <c r="BL40545" s="138"/>
      <c r="BM40545" s="138"/>
    </row>
    <row r="40546" spans="62:65" ht="13" thickBot="1">
      <c r="BJ40546" s="138"/>
      <c r="BK40546" s="138"/>
      <c r="BL40546" s="138"/>
      <c r="BM40546" s="138"/>
    </row>
    <row r="40547" spans="62:65" ht="13" thickBot="1">
      <c r="BJ40547" s="138"/>
      <c r="BK40547" s="138"/>
      <c r="BL40547" s="138"/>
      <c r="BM40547" s="138"/>
    </row>
    <row r="40548" spans="62:65" ht="13" thickBot="1">
      <c r="BJ40548" s="138"/>
      <c r="BK40548" s="138"/>
      <c r="BL40548" s="138"/>
      <c r="BM40548" s="138"/>
    </row>
    <row r="40549" spans="62:65" ht="13" thickBot="1">
      <c r="BJ40549" s="138"/>
      <c r="BK40549" s="138"/>
      <c r="BL40549" s="138"/>
      <c r="BM40549" s="138"/>
    </row>
    <row r="40550" spans="62:65" ht="13" thickBot="1">
      <c r="BJ40550" s="138"/>
      <c r="BK40550" s="138"/>
      <c r="BL40550" s="138"/>
      <c r="BM40550" s="138"/>
    </row>
    <row r="40551" spans="62:65" ht="13" thickBot="1">
      <c r="BJ40551" s="138"/>
      <c r="BK40551" s="138"/>
      <c r="BL40551" s="138"/>
      <c r="BM40551" s="138"/>
    </row>
    <row r="40552" spans="62:65" ht="13" thickBot="1">
      <c r="BJ40552" s="138"/>
      <c r="BK40552" s="138"/>
      <c r="BL40552" s="138"/>
      <c r="BM40552" s="138"/>
    </row>
    <row r="40553" spans="62:65" ht="13" thickBot="1">
      <c r="BJ40553" s="138"/>
      <c r="BK40553" s="138"/>
      <c r="BL40553" s="138"/>
      <c r="BM40553" s="138"/>
    </row>
    <row r="40554" spans="62:65" ht="13" thickBot="1">
      <c r="BJ40554" s="138"/>
      <c r="BK40554" s="138"/>
      <c r="BL40554" s="138"/>
      <c r="BM40554" s="138"/>
    </row>
    <row r="40555" spans="62:65" ht="13" thickBot="1">
      <c r="BJ40555" s="138"/>
      <c r="BK40555" s="138"/>
      <c r="BL40555" s="138"/>
      <c r="BM40555" s="138"/>
    </row>
    <row r="40556" spans="62:65" ht="13" thickBot="1">
      <c r="BJ40556" s="138"/>
      <c r="BK40556" s="138"/>
      <c r="BL40556" s="138"/>
      <c r="BM40556" s="138"/>
    </row>
    <row r="40557" spans="62:65" ht="13" thickBot="1">
      <c r="BJ40557" s="138"/>
      <c r="BK40557" s="138"/>
      <c r="BL40557" s="138"/>
      <c r="BM40557" s="138"/>
    </row>
    <row r="40558" spans="62:65" ht="13" thickBot="1">
      <c r="BJ40558" s="138"/>
      <c r="BK40558" s="138"/>
      <c r="BL40558" s="138"/>
      <c r="BM40558" s="138"/>
    </row>
    <row r="40559" spans="62:65" ht="13" thickBot="1">
      <c r="BJ40559" s="138"/>
      <c r="BK40559" s="138"/>
      <c r="BL40559" s="138"/>
      <c r="BM40559" s="138"/>
    </row>
    <row r="40560" spans="62:65" ht="13" thickBot="1">
      <c r="BJ40560" s="138"/>
      <c r="BK40560" s="138"/>
      <c r="BL40560" s="138"/>
      <c r="BM40560" s="138"/>
    </row>
    <row r="40561" spans="62:65" ht="13" thickBot="1">
      <c r="BJ40561" s="138"/>
      <c r="BK40561" s="138"/>
      <c r="BL40561" s="138"/>
      <c r="BM40561" s="138"/>
    </row>
    <row r="40562" spans="62:65" ht="13" thickBot="1">
      <c r="BJ40562" s="138"/>
      <c r="BK40562" s="138"/>
      <c r="BL40562" s="138"/>
      <c r="BM40562" s="138"/>
    </row>
    <row r="40563" spans="62:65" ht="13" thickBot="1">
      <c r="BJ40563" s="138"/>
      <c r="BK40563" s="138"/>
      <c r="BL40563" s="138"/>
      <c r="BM40563" s="138"/>
    </row>
    <row r="40564" spans="62:65" ht="13" thickBot="1">
      <c r="BJ40564" s="138"/>
      <c r="BK40564" s="138"/>
      <c r="BL40564" s="138"/>
      <c r="BM40564" s="138"/>
    </row>
    <row r="40565" spans="62:65" ht="13" thickBot="1">
      <c r="BJ40565" s="138"/>
      <c r="BK40565" s="138"/>
      <c r="BL40565" s="138"/>
      <c r="BM40565" s="138"/>
    </row>
    <row r="40566" spans="62:65" ht="13" thickBot="1">
      <c r="BJ40566" s="138"/>
      <c r="BK40566" s="138"/>
      <c r="BL40566" s="138"/>
      <c r="BM40566" s="138"/>
    </row>
    <row r="40567" spans="62:65" ht="13" thickBot="1">
      <c r="BJ40567" s="138"/>
      <c r="BK40567" s="138"/>
      <c r="BL40567" s="138"/>
      <c r="BM40567" s="138"/>
    </row>
    <row r="40568" spans="62:65" ht="13" thickBot="1">
      <c r="BJ40568" s="138"/>
      <c r="BK40568" s="138"/>
      <c r="BL40568" s="138"/>
      <c r="BM40568" s="138"/>
    </row>
    <row r="40569" spans="62:65" ht="13" thickBot="1">
      <c r="BJ40569" s="138"/>
      <c r="BK40569" s="138"/>
      <c r="BL40569" s="138"/>
      <c r="BM40569" s="138"/>
    </row>
    <row r="40570" spans="62:65" ht="13" thickBot="1">
      <c r="BJ40570" s="138"/>
      <c r="BK40570" s="138"/>
      <c r="BL40570" s="138"/>
      <c r="BM40570" s="138"/>
    </row>
    <row r="40571" spans="62:65" ht="13" thickBot="1">
      <c r="BJ40571" s="138"/>
      <c r="BK40571" s="138"/>
      <c r="BL40571" s="138"/>
      <c r="BM40571" s="138"/>
    </row>
    <row r="40572" spans="62:65" ht="13" thickBot="1">
      <c r="BJ40572" s="138"/>
      <c r="BK40572" s="138"/>
      <c r="BL40572" s="138"/>
      <c r="BM40572" s="138"/>
    </row>
    <row r="40573" spans="62:65" ht="13" thickBot="1">
      <c r="BJ40573" s="138"/>
      <c r="BK40573" s="138"/>
      <c r="BL40573" s="138"/>
      <c r="BM40573" s="138"/>
    </row>
    <row r="40574" spans="62:65" ht="13" thickBot="1">
      <c r="BJ40574" s="138"/>
      <c r="BK40574" s="138"/>
      <c r="BL40574" s="138"/>
      <c r="BM40574" s="138"/>
    </row>
    <row r="40575" spans="62:65" ht="13" thickBot="1">
      <c r="BJ40575" s="138"/>
      <c r="BK40575" s="138"/>
      <c r="BL40575" s="138"/>
      <c r="BM40575" s="138"/>
    </row>
    <row r="40576" spans="62:65" ht="13" thickBot="1">
      <c r="BJ40576" s="138"/>
      <c r="BK40576" s="138"/>
      <c r="BL40576" s="138"/>
      <c r="BM40576" s="138"/>
    </row>
    <row r="40577" spans="62:65" ht="13" thickBot="1">
      <c r="BJ40577" s="138"/>
      <c r="BK40577" s="138"/>
      <c r="BL40577" s="138"/>
      <c r="BM40577" s="138"/>
    </row>
    <row r="40578" spans="62:65" ht="13" thickBot="1">
      <c r="BJ40578" s="138"/>
      <c r="BK40578" s="138"/>
      <c r="BL40578" s="138"/>
      <c r="BM40578" s="138"/>
    </row>
    <row r="40579" spans="62:65" ht="13" thickBot="1">
      <c r="BJ40579" s="138"/>
      <c r="BK40579" s="138"/>
      <c r="BL40579" s="138"/>
      <c r="BM40579" s="138"/>
    </row>
    <row r="40580" spans="62:65" ht="13" thickBot="1">
      <c r="BJ40580" s="138"/>
      <c r="BK40580" s="138"/>
      <c r="BL40580" s="138"/>
      <c r="BM40580" s="138"/>
    </row>
    <row r="40581" spans="62:65" ht="13" thickBot="1">
      <c r="BJ40581" s="138"/>
      <c r="BK40581" s="138"/>
      <c r="BL40581" s="138"/>
      <c r="BM40581" s="138"/>
    </row>
    <row r="40582" spans="62:65" ht="13" thickBot="1">
      <c r="BJ40582" s="138"/>
      <c r="BK40582" s="138"/>
      <c r="BL40582" s="138"/>
      <c r="BM40582" s="138"/>
    </row>
    <row r="40583" spans="62:65" ht="13" thickBot="1">
      <c r="BJ40583" s="138"/>
      <c r="BK40583" s="138"/>
      <c r="BL40583" s="138"/>
      <c r="BM40583" s="138"/>
    </row>
    <row r="40584" spans="62:65" ht="13" thickBot="1">
      <c r="BJ40584" s="138"/>
      <c r="BK40584" s="138"/>
      <c r="BL40584" s="138"/>
      <c r="BM40584" s="138"/>
    </row>
    <row r="40585" spans="62:65" ht="13" thickBot="1">
      <c r="BJ40585" s="138"/>
      <c r="BK40585" s="138"/>
      <c r="BL40585" s="138"/>
      <c r="BM40585" s="138"/>
    </row>
    <row r="40586" spans="62:65" ht="13" thickBot="1">
      <c r="BJ40586" s="138"/>
      <c r="BK40586" s="138"/>
      <c r="BL40586" s="138"/>
      <c r="BM40586" s="138"/>
    </row>
    <row r="40587" spans="62:65" ht="13" thickBot="1">
      <c r="BJ40587" s="138"/>
      <c r="BK40587" s="138"/>
      <c r="BL40587" s="138"/>
      <c r="BM40587" s="138"/>
    </row>
    <row r="40588" spans="62:65" ht="13" thickBot="1">
      <c r="BJ40588" s="138"/>
      <c r="BK40588" s="138"/>
      <c r="BL40588" s="138"/>
      <c r="BM40588" s="138"/>
    </row>
    <row r="40589" spans="62:65" ht="13" thickBot="1">
      <c r="BJ40589" s="138"/>
      <c r="BK40589" s="138"/>
      <c r="BL40589" s="138"/>
      <c r="BM40589" s="138"/>
    </row>
    <row r="40590" spans="62:65" ht="13" thickBot="1">
      <c r="BJ40590" s="138"/>
      <c r="BK40590" s="138"/>
      <c r="BL40590" s="138"/>
      <c r="BM40590" s="138"/>
    </row>
    <row r="40591" spans="62:65" ht="13" thickBot="1">
      <c r="BJ40591" s="138"/>
      <c r="BK40591" s="138"/>
      <c r="BL40591" s="138"/>
      <c r="BM40591" s="138"/>
    </row>
    <row r="40592" spans="62:65" ht="13" thickBot="1">
      <c r="BJ40592" s="138"/>
      <c r="BK40592" s="138"/>
      <c r="BL40592" s="138"/>
      <c r="BM40592" s="138"/>
    </row>
    <row r="40593" spans="62:65" ht="13" thickBot="1">
      <c r="BJ40593" s="138"/>
      <c r="BK40593" s="138"/>
      <c r="BL40593" s="138"/>
      <c r="BM40593" s="138"/>
    </row>
    <row r="40594" spans="62:65" ht="13" thickBot="1">
      <c r="BJ40594" s="138"/>
      <c r="BK40594" s="138"/>
      <c r="BL40594" s="138"/>
      <c r="BM40594" s="138"/>
    </row>
    <row r="40595" spans="62:65" ht="13" thickBot="1">
      <c r="BJ40595" s="138"/>
      <c r="BK40595" s="138"/>
      <c r="BL40595" s="138"/>
      <c r="BM40595" s="138"/>
    </row>
    <row r="40596" spans="62:65" ht="13" thickBot="1">
      <c r="BJ40596" s="138"/>
      <c r="BK40596" s="138"/>
      <c r="BL40596" s="138"/>
      <c r="BM40596" s="138"/>
    </row>
    <row r="40597" spans="62:65" ht="13" thickBot="1">
      <c r="BJ40597" s="138"/>
      <c r="BK40597" s="138"/>
      <c r="BL40597" s="138"/>
      <c r="BM40597" s="138"/>
    </row>
    <row r="40598" spans="62:65" ht="13" thickBot="1">
      <c r="BJ40598" s="138"/>
      <c r="BK40598" s="138"/>
      <c r="BL40598" s="138"/>
      <c r="BM40598" s="138"/>
    </row>
    <row r="40599" spans="62:65" ht="13" thickBot="1">
      <c r="BJ40599" s="138"/>
      <c r="BK40599" s="138"/>
      <c r="BL40599" s="138"/>
      <c r="BM40599" s="138"/>
    </row>
    <row r="40600" spans="62:65" ht="13" thickBot="1">
      <c r="BJ40600" s="138"/>
      <c r="BK40600" s="138"/>
      <c r="BL40600" s="138"/>
      <c r="BM40600" s="138"/>
    </row>
    <row r="40601" spans="62:65" ht="13" thickBot="1">
      <c r="BJ40601" s="138"/>
      <c r="BK40601" s="138"/>
      <c r="BL40601" s="138"/>
      <c r="BM40601" s="138"/>
    </row>
    <row r="40602" spans="62:65" ht="13" thickBot="1">
      <c r="BJ40602" s="138"/>
      <c r="BK40602" s="138"/>
      <c r="BL40602" s="138"/>
      <c r="BM40602" s="138"/>
    </row>
    <row r="40603" spans="62:65" ht="13" thickBot="1">
      <c r="BJ40603" s="138"/>
      <c r="BK40603" s="138"/>
      <c r="BL40603" s="138"/>
      <c r="BM40603" s="138"/>
    </row>
    <row r="40604" spans="62:65" ht="13" thickBot="1">
      <c r="BJ40604" s="138"/>
      <c r="BK40604" s="138"/>
      <c r="BL40604" s="138"/>
      <c r="BM40604" s="138"/>
    </row>
    <row r="40605" spans="62:65" ht="13" thickBot="1">
      <c r="BJ40605" s="138"/>
      <c r="BK40605" s="138"/>
      <c r="BL40605" s="138"/>
      <c r="BM40605" s="138"/>
    </row>
    <row r="40606" spans="62:65" ht="13" thickBot="1">
      <c r="BJ40606" s="138"/>
      <c r="BK40606" s="138"/>
      <c r="BL40606" s="138"/>
      <c r="BM40606" s="138"/>
    </row>
    <row r="40607" spans="62:65" ht="13" thickBot="1">
      <c r="BJ40607" s="138"/>
      <c r="BK40607" s="138"/>
      <c r="BL40607" s="138"/>
      <c r="BM40607" s="138"/>
    </row>
    <row r="40608" spans="62:65" ht="13" thickBot="1">
      <c r="BJ40608" s="138"/>
      <c r="BK40608" s="138"/>
      <c r="BL40608" s="138"/>
      <c r="BM40608" s="138"/>
    </row>
    <row r="40609" spans="62:65" ht="13" thickBot="1">
      <c r="BJ40609" s="138"/>
      <c r="BK40609" s="138"/>
      <c r="BL40609" s="138"/>
      <c r="BM40609" s="138"/>
    </row>
    <row r="40610" spans="62:65" ht="13" thickBot="1">
      <c r="BJ40610" s="138"/>
      <c r="BK40610" s="138"/>
      <c r="BL40610" s="138"/>
      <c r="BM40610" s="138"/>
    </row>
    <row r="40611" spans="62:65" ht="13" thickBot="1">
      <c r="BJ40611" s="138"/>
      <c r="BK40611" s="138"/>
      <c r="BL40611" s="138"/>
      <c r="BM40611" s="138"/>
    </row>
    <row r="40612" spans="62:65" ht="13" thickBot="1">
      <c r="BJ40612" s="138"/>
      <c r="BK40612" s="138"/>
      <c r="BL40612" s="138"/>
      <c r="BM40612" s="138"/>
    </row>
    <row r="40613" spans="62:65" ht="13" thickBot="1">
      <c r="BJ40613" s="138"/>
      <c r="BK40613" s="138"/>
      <c r="BL40613" s="138"/>
      <c r="BM40613" s="138"/>
    </row>
    <row r="40614" spans="62:65" ht="13" thickBot="1">
      <c r="BJ40614" s="138"/>
      <c r="BK40614" s="138"/>
      <c r="BL40614" s="138"/>
      <c r="BM40614" s="138"/>
    </row>
    <row r="40615" spans="62:65" ht="13" thickBot="1">
      <c r="BJ40615" s="138"/>
      <c r="BK40615" s="138"/>
      <c r="BL40615" s="138"/>
      <c r="BM40615" s="138"/>
    </row>
    <row r="40616" spans="62:65" ht="13" thickBot="1">
      <c r="BJ40616" s="138"/>
      <c r="BK40616" s="138"/>
      <c r="BL40616" s="138"/>
      <c r="BM40616" s="138"/>
    </row>
    <row r="40617" spans="62:65" ht="13" thickBot="1">
      <c r="BJ40617" s="138"/>
      <c r="BK40617" s="138"/>
      <c r="BL40617" s="138"/>
      <c r="BM40617" s="138"/>
    </row>
    <row r="40618" spans="62:65" ht="13" thickBot="1">
      <c r="BJ40618" s="138"/>
      <c r="BK40618" s="138"/>
      <c r="BL40618" s="138"/>
      <c r="BM40618" s="138"/>
    </row>
    <row r="40619" spans="62:65" ht="13" thickBot="1">
      <c r="BJ40619" s="138"/>
      <c r="BK40619" s="138"/>
      <c r="BL40619" s="138"/>
      <c r="BM40619" s="138"/>
    </row>
    <row r="40620" spans="62:65" ht="13" thickBot="1">
      <c r="BJ40620" s="138"/>
      <c r="BK40620" s="138"/>
      <c r="BL40620" s="138"/>
      <c r="BM40620" s="138"/>
    </row>
    <row r="40621" spans="62:65" ht="13" thickBot="1">
      <c r="BJ40621" s="138"/>
      <c r="BK40621" s="138"/>
      <c r="BL40621" s="138"/>
      <c r="BM40621" s="138"/>
    </row>
    <row r="40622" spans="62:65" ht="13" thickBot="1">
      <c r="BJ40622" s="138"/>
      <c r="BK40622" s="138"/>
      <c r="BL40622" s="138"/>
      <c r="BM40622" s="138"/>
    </row>
    <row r="40623" spans="62:65" ht="13" thickBot="1">
      <c r="BJ40623" s="138"/>
      <c r="BK40623" s="138"/>
      <c r="BL40623" s="138"/>
      <c r="BM40623" s="138"/>
    </row>
    <row r="40624" spans="62:65" ht="13" thickBot="1">
      <c r="BJ40624" s="138"/>
      <c r="BK40624" s="138"/>
      <c r="BL40624" s="138"/>
      <c r="BM40624" s="138"/>
    </row>
    <row r="40625" spans="62:65" ht="13" thickBot="1">
      <c r="BJ40625" s="138"/>
      <c r="BK40625" s="138"/>
      <c r="BL40625" s="138"/>
      <c r="BM40625" s="138"/>
    </row>
    <row r="40626" spans="62:65" ht="13" thickBot="1">
      <c r="BJ40626" s="138"/>
      <c r="BK40626" s="138"/>
      <c r="BL40626" s="138"/>
      <c r="BM40626" s="138"/>
    </row>
    <row r="40627" spans="62:65" ht="13" thickBot="1">
      <c r="BJ40627" s="138"/>
      <c r="BK40627" s="138"/>
      <c r="BL40627" s="138"/>
      <c r="BM40627" s="138"/>
    </row>
    <row r="40628" spans="62:65" ht="13" thickBot="1">
      <c r="BJ40628" s="138"/>
      <c r="BK40628" s="138"/>
      <c r="BL40628" s="138"/>
      <c r="BM40628" s="138"/>
    </row>
    <row r="40629" spans="62:65" ht="13" thickBot="1">
      <c r="BJ40629" s="138"/>
      <c r="BK40629" s="138"/>
      <c r="BL40629" s="138"/>
      <c r="BM40629" s="138"/>
    </row>
    <row r="40630" spans="62:65" ht="13" thickBot="1">
      <c r="BJ40630" s="138"/>
      <c r="BK40630" s="138"/>
      <c r="BL40630" s="138"/>
      <c r="BM40630" s="138"/>
    </row>
    <row r="40631" spans="62:65" ht="13" thickBot="1">
      <c r="BJ40631" s="138"/>
      <c r="BK40631" s="138"/>
      <c r="BL40631" s="138"/>
      <c r="BM40631" s="138"/>
    </row>
    <row r="40632" spans="62:65" ht="13" thickBot="1">
      <c r="BJ40632" s="138"/>
      <c r="BK40632" s="138"/>
      <c r="BL40632" s="138"/>
      <c r="BM40632" s="138"/>
    </row>
    <row r="40633" spans="62:65" ht="13" thickBot="1">
      <c r="BJ40633" s="138"/>
      <c r="BK40633" s="138"/>
      <c r="BL40633" s="138"/>
      <c r="BM40633" s="138"/>
    </row>
    <row r="40634" spans="62:65" ht="13" thickBot="1">
      <c r="BJ40634" s="138"/>
      <c r="BK40634" s="138"/>
      <c r="BL40634" s="138"/>
      <c r="BM40634" s="138"/>
    </row>
    <row r="40635" spans="62:65" ht="13" thickBot="1">
      <c r="BJ40635" s="138"/>
      <c r="BK40635" s="138"/>
      <c r="BL40635" s="138"/>
      <c r="BM40635" s="138"/>
    </row>
    <row r="40636" spans="62:65" ht="13" thickBot="1">
      <c r="BJ40636" s="138"/>
      <c r="BK40636" s="138"/>
      <c r="BL40636" s="138"/>
      <c r="BM40636" s="138"/>
    </row>
    <row r="40637" spans="62:65" ht="13" thickBot="1">
      <c r="BJ40637" s="138"/>
      <c r="BK40637" s="138"/>
      <c r="BL40637" s="138"/>
      <c r="BM40637" s="138"/>
    </row>
    <row r="40638" spans="62:65" ht="13" thickBot="1">
      <c r="BJ40638" s="138"/>
      <c r="BK40638" s="138"/>
      <c r="BL40638" s="138"/>
      <c r="BM40638" s="138"/>
    </row>
    <row r="40639" spans="62:65" ht="13" thickBot="1">
      <c r="BJ40639" s="138"/>
      <c r="BK40639" s="138"/>
      <c r="BL40639" s="138"/>
      <c r="BM40639" s="138"/>
    </row>
    <row r="40640" spans="62:65" ht="13" thickBot="1">
      <c r="BJ40640" s="138"/>
      <c r="BK40640" s="138"/>
      <c r="BL40640" s="138"/>
      <c r="BM40640" s="138"/>
    </row>
    <row r="40641" spans="62:65" ht="13" thickBot="1">
      <c r="BJ40641" s="138"/>
      <c r="BK40641" s="138"/>
      <c r="BL40641" s="138"/>
      <c r="BM40641" s="138"/>
    </row>
    <row r="40642" spans="62:65" ht="13" thickBot="1">
      <c r="BJ40642" s="138"/>
      <c r="BK40642" s="138"/>
      <c r="BL40642" s="138"/>
      <c r="BM40642" s="138"/>
    </row>
    <row r="40643" spans="62:65" ht="13" thickBot="1">
      <c r="BJ40643" s="138"/>
      <c r="BK40643" s="138"/>
      <c r="BL40643" s="138"/>
      <c r="BM40643" s="138"/>
    </row>
    <row r="40644" spans="62:65" ht="13" thickBot="1">
      <c r="BJ40644" s="138"/>
      <c r="BK40644" s="138"/>
      <c r="BL40644" s="138"/>
      <c r="BM40644" s="138"/>
    </row>
    <row r="40645" spans="62:65" ht="13" thickBot="1">
      <c r="BJ40645" s="138"/>
      <c r="BK40645" s="138"/>
      <c r="BL40645" s="138"/>
      <c r="BM40645" s="138"/>
    </row>
    <row r="40646" spans="62:65" ht="13" thickBot="1">
      <c r="BJ40646" s="138"/>
      <c r="BK40646" s="138"/>
      <c r="BL40646" s="138"/>
      <c r="BM40646" s="138"/>
    </row>
    <row r="40647" spans="62:65" ht="13" thickBot="1">
      <c r="BJ40647" s="138"/>
      <c r="BK40647" s="138"/>
      <c r="BL40647" s="138"/>
      <c r="BM40647" s="138"/>
    </row>
    <row r="40648" spans="62:65" ht="13" thickBot="1">
      <c r="BJ40648" s="138"/>
      <c r="BK40648" s="138"/>
      <c r="BL40648" s="138"/>
      <c r="BM40648" s="138"/>
    </row>
    <row r="40649" spans="62:65" ht="13" thickBot="1">
      <c r="BJ40649" s="138"/>
      <c r="BK40649" s="138"/>
      <c r="BL40649" s="138"/>
      <c r="BM40649" s="138"/>
    </row>
    <row r="40650" spans="62:65" ht="13" thickBot="1">
      <c r="BJ40650" s="138"/>
      <c r="BK40650" s="138"/>
      <c r="BL40650" s="138"/>
      <c r="BM40650" s="138"/>
    </row>
    <row r="40651" spans="62:65" ht="13" thickBot="1">
      <c r="BJ40651" s="138"/>
      <c r="BK40651" s="138"/>
      <c r="BL40651" s="138"/>
      <c r="BM40651" s="138"/>
    </row>
    <row r="40652" spans="62:65" ht="13" thickBot="1">
      <c r="BJ40652" s="138"/>
      <c r="BK40652" s="138"/>
      <c r="BL40652" s="138"/>
      <c r="BM40652" s="138"/>
    </row>
    <row r="40653" spans="62:65" ht="13" thickBot="1">
      <c r="BJ40653" s="138"/>
      <c r="BK40653" s="138"/>
      <c r="BL40653" s="138"/>
      <c r="BM40653" s="138"/>
    </row>
    <row r="40654" spans="62:65" ht="13" thickBot="1">
      <c r="BJ40654" s="138"/>
      <c r="BK40654" s="138"/>
      <c r="BL40654" s="138"/>
      <c r="BM40654" s="138"/>
    </row>
    <row r="40655" spans="62:65" ht="13" thickBot="1">
      <c r="BJ40655" s="138"/>
      <c r="BK40655" s="138"/>
      <c r="BL40655" s="138"/>
      <c r="BM40655" s="138"/>
    </row>
    <row r="40656" spans="62:65" ht="13" thickBot="1">
      <c r="BJ40656" s="138"/>
      <c r="BK40656" s="138"/>
      <c r="BL40656" s="138"/>
      <c r="BM40656" s="138"/>
    </row>
    <row r="40657" spans="62:65" ht="13" thickBot="1">
      <c r="BJ40657" s="138"/>
      <c r="BK40657" s="138"/>
      <c r="BL40657" s="138"/>
      <c r="BM40657" s="138"/>
    </row>
    <row r="40658" spans="62:65" ht="13" thickBot="1">
      <c r="BJ40658" s="138"/>
      <c r="BK40658" s="138"/>
      <c r="BL40658" s="138"/>
      <c r="BM40658" s="138"/>
    </row>
    <row r="40659" spans="62:65" ht="13" thickBot="1">
      <c r="BJ40659" s="138"/>
      <c r="BK40659" s="138"/>
      <c r="BL40659" s="138"/>
      <c r="BM40659" s="138"/>
    </row>
    <row r="40660" spans="62:65" ht="13" thickBot="1">
      <c r="BJ40660" s="138"/>
      <c r="BK40660" s="138"/>
      <c r="BL40660" s="138"/>
      <c r="BM40660" s="138"/>
    </row>
    <row r="40661" spans="62:65" ht="13" thickBot="1">
      <c r="BJ40661" s="138"/>
      <c r="BK40661" s="138"/>
      <c r="BL40661" s="138"/>
      <c r="BM40661" s="138"/>
    </row>
    <row r="40662" spans="62:65" ht="13" thickBot="1">
      <c r="BJ40662" s="138"/>
      <c r="BK40662" s="138"/>
      <c r="BL40662" s="138"/>
      <c r="BM40662" s="138"/>
    </row>
    <row r="40663" spans="62:65" ht="13" thickBot="1">
      <c r="BJ40663" s="138"/>
      <c r="BK40663" s="138"/>
      <c r="BL40663" s="138"/>
      <c r="BM40663" s="138"/>
    </row>
    <row r="40664" spans="62:65" ht="13" thickBot="1">
      <c r="BJ40664" s="138"/>
      <c r="BK40664" s="138"/>
      <c r="BL40664" s="138"/>
      <c r="BM40664" s="138"/>
    </row>
    <row r="40665" spans="62:65" ht="13" thickBot="1">
      <c r="BJ40665" s="138"/>
      <c r="BK40665" s="138"/>
      <c r="BL40665" s="138"/>
      <c r="BM40665" s="138"/>
    </row>
    <row r="40666" spans="62:65" ht="13" thickBot="1">
      <c r="BJ40666" s="138"/>
      <c r="BK40666" s="138"/>
      <c r="BL40666" s="138"/>
      <c r="BM40666" s="138"/>
    </row>
    <row r="40667" spans="62:65" ht="13" thickBot="1">
      <c r="BJ40667" s="138"/>
      <c r="BK40667" s="138"/>
      <c r="BL40667" s="138"/>
      <c r="BM40667" s="138"/>
    </row>
    <row r="40668" spans="62:65" ht="13" thickBot="1">
      <c r="BJ40668" s="138"/>
      <c r="BK40668" s="138"/>
      <c r="BL40668" s="138"/>
      <c r="BM40668" s="138"/>
    </row>
    <row r="40669" spans="62:65" ht="13" thickBot="1">
      <c r="BJ40669" s="138"/>
      <c r="BK40669" s="138"/>
      <c r="BL40669" s="138"/>
      <c r="BM40669" s="138"/>
    </row>
    <row r="40670" spans="62:65" ht="13" thickBot="1">
      <c r="BJ40670" s="138"/>
      <c r="BK40670" s="138"/>
      <c r="BL40670" s="138"/>
      <c r="BM40670" s="138"/>
    </row>
    <row r="40671" spans="62:65" ht="13" thickBot="1">
      <c r="BJ40671" s="138"/>
      <c r="BK40671" s="138"/>
      <c r="BL40671" s="138"/>
      <c r="BM40671" s="138"/>
    </row>
    <row r="40672" spans="62:65" ht="13" thickBot="1">
      <c r="BJ40672" s="138"/>
      <c r="BK40672" s="138"/>
      <c r="BL40672" s="138"/>
      <c r="BM40672" s="138"/>
    </row>
    <row r="40673" spans="62:65" ht="13" thickBot="1">
      <c r="BJ40673" s="138"/>
      <c r="BK40673" s="138"/>
      <c r="BL40673" s="138"/>
      <c r="BM40673" s="138"/>
    </row>
    <row r="40674" spans="62:65" ht="13" thickBot="1">
      <c r="BJ40674" s="138"/>
      <c r="BK40674" s="138"/>
      <c r="BL40674" s="138"/>
      <c r="BM40674" s="138"/>
    </row>
    <row r="40675" spans="62:65" ht="13" thickBot="1">
      <c r="BJ40675" s="138"/>
      <c r="BK40675" s="138"/>
      <c r="BL40675" s="138"/>
      <c r="BM40675" s="138"/>
    </row>
    <row r="40676" spans="62:65" ht="13" thickBot="1">
      <c r="BJ40676" s="138"/>
      <c r="BK40676" s="138"/>
      <c r="BL40676" s="138"/>
      <c r="BM40676" s="138"/>
    </row>
    <row r="40677" spans="62:65" ht="13" thickBot="1">
      <c r="BJ40677" s="138"/>
      <c r="BK40677" s="138"/>
      <c r="BL40677" s="138"/>
      <c r="BM40677" s="138"/>
    </row>
    <row r="40678" spans="62:65" ht="13" thickBot="1">
      <c r="BJ40678" s="138"/>
      <c r="BK40678" s="138"/>
      <c r="BL40678" s="138"/>
      <c r="BM40678" s="138"/>
    </row>
    <row r="40679" spans="62:65" ht="13" thickBot="1">
      <c r="BJ40679" s="138"/>
      <c r="BK40679" s="138"/>
      <c r="BL40679" s="138"/>
      <c r="BM40679" s="138"/>
    </row>
    <row r="40680" spans="62:65" ht="13" thickBot="1">
      <c r="BJ40680" s="138"/>
      <c r="BK40680" s="138"/>
      <c r="BL40680" s="138"/>
      <c r="BM40680" s="138"/>
    </row>
    <row r="40681" spans="62:65" ht="13" thickBot="1">
      <c r="BJ40681" s="138"/>
      <c r="BK40681" s="138"/>
      <c r="BL40681" s="138"/>
      <c r="BM40681" s="138"/>
    </row>
    <row r="40682" spans="62:65" ht="13" thickBot="1">
      <c r="BJ40682" s="138"/>
      <c r="BK40682" s="138"/>
      <c r="BL40682" s="138"/>
      <c r="BM40682" s="138"/>
    </row>
    <row r="40683" spans="62:65" ht="13" thickBot="1">
      <c r="BJ40683" s="138"/>
      <c r="BK40683" s="138"/>
      <c r="BL40683" s="138"/>
      <c r="BM40683" s="138"/>
    </row>
    <row r="40684" spans="62:65" ht="13" thickBot="1">
      <c r="BJ40684" s="138"/>
      <c r="BK40684" s="138"/>
      <c r="BL40684" s="138"/>
      <c r="BM40684" s="138"/>
    </row>
    <row r="40685" spans="62:65" ht="13" thickBot="1">
      <c r="BJ40685" s="138"/>
      <c r="BK40685" s="138"/>
      <c r="BL40685" s="138"/>
      <c r="BM40685" s="138"/>
    </row>
    <row r="40686" spans="62:65" ht="13" thickBot="1">
      <c r="BJ40686" s="138"/>
      <c r="BK40686" s="138"/>
      <c r="BL40686" s="138"/>
      <c r="BM40686" s="138"/>
    </row>
    <row r="40687" spans="62:65" ht="13" thickBot="1">
      <c r="BJ40687" s="138"/>
      <c r="BK40687" s="138"/>
      <c r="BL40687" s="138"/>
      <c r="BM40687" s="138"/>
    </row>
    <row r="40688" spans="62:65" ht="13" thickBot="1">
      <c r="BJ40688" s="138"/>
      <c r="BK40688" s="138"/>
      <c r="BL40688" s="138"/>
      <c r="BM40688" s="138"/>
    </row>
    <row r="40689" spans="62:65" ht="13" thickBot="1">
      <c r="BJ40689" s="138"/>
      <c r="BK40689" s="138"/>
      <c r="BL40689" s="138"/>
      <c r="BM40689" s="138"/>
    </row>
    <row r="40690" spans="62:65" ht="13" thickBot="1">
      <c r="BJ40690" s="138"/>
      <c r="BK40690" s="138"/>
      <c r="BL40690" s="138"/>
      <c r="BM40690" s="138"/>
    </row>
    <row r="40691" spans="62:65" ht="13" thickBot="1">
      <c r="BJ40691" s="138"/>
      <c r="BK40691" s="138"/>
      <c r="BL40691" s="138"/>
      <c r="BM40691" s="138"/>
    </row>
    <row r="40692" spans="62:65" ht="13" thickBot="1">
      <c r="BJ40692" s="138"/>
      <c r="BK40692" s="138"/>
      <c r="BL40692" s="138"/>
      <c r="BM40692" s="138"/>
    </row>
    <row r="40693" spans="62:65" ht="13" thickBot="1">
      <c r="BJ40693" s="138"/>
      <c r="BK40693" s="138"/>
      <c r="BL40693" s="138"/>
      <c r="BM40693" s="138"/>
    </row>
    <row r="40694" spans="62:65" ht="13" thickBot="1">
      <c r="BJ40694" s="138"/>
      <c r="BK40694" s="138"/>
      <c r="BL40694" s="138"/>
      <c r="BM40694" s="138"/>
    </row>
    <row r="40695" spans="62:65" ht="13" thickBot="1">
      <c r="BJ40695" s="138"/>
      <c r="BK40695" s="138"/>
      <c r="BL40695" s="138"/>
      <c r="BM40695" s="138"/>
    </row>
    <row r="40696" spans="62:65" ht="13" thickBot="1">
      <c r="BJ40696" s="138"/>
      <c r="BK40696" s="138"/>
      <c r="BL40696" s="138"/>
      <c r="BM40696" s="138"/>
    </row>
    <row r="40697" spans="62:65" ht="13" thickBot="1">
      <c r="BJ40697" s="138"/>
      <c r="BK40697" s="138"/>
      <c r="BL40697" s="138"/>
      <c r="BM40697" s="138"/>
    </row>
    <row r="40698" spans="62:65" ht="13" thickBot="1">
      <c r="BJ40698" s="138"/>
      <c r="BK40698" s="138"/>
      <c r="BL40698" s="138"/>
      <c r="BM40698" s="138"/>
    </row>
    <row r="40699" spans="62:65" ht="13" thickBot="1">
      <c r="BJ40699" s="138"/>
      <c r="BK40699" s="138"/>
      <c r="BL40699" s="138"/>
      <c r="BM40699" s="138"/>
    </row>
    <row r="40700" spans="62:65" ht="13" thickBot="1">
      <c r="BJ40700" s="138"/>
      <c r="BK40700" s="138"/>
      <c r="BL40700" s="138"/>
      <c r="BM40700" s="138"/>
    </row>
    <row r="40701" spans="62:65" ht="13" thickBot="1">
      <c r="BJ40701" s="138"/>
      <c r="BK40701" s="138"/>
      <c r="BL40701" s="138"/>
      <c r="BM40701" s="138"/>
    </row>
    <row r="40702" spans="62:65" ht="13" thickBot="1">
      <c r="BJ40702" s="138"/>
      <c r="BK40702" s="138"/>
      <c r="BL40702" s="138"/>
      <c r="BM40702" s="138"/>
    </row>
    <row r="40703" spans="62:65" ht="13" thickBot="1">
      <c r="BJ40703" s="138"/>
      <c r="BK40703" s="138"/>
      <c r="BL40703" s="138"/>
      <c r="BM40703" s="138"/>
    </row>
    <row r="40704" spans="62:65" ht="13" thickBot="1">
      <c r="BJ40704" s="138"/>
      <c r="BK40704" s="138"/>
      <c r="BL40704" s="138"/>
      <c r="BM40704" s="138"/>
    </row>
    <row r="40705" spans="62:65" ht="13" thickBot="1">
      <c r="BJ40705" s="138"/>
      <c r="BK40705" s="138"/>
      <c r="BL40705" s="138"/>
      <c r="BM40705" s="138"/>
    </row>
    <row r="40706" spans="62:65" ht="13" thickBot="1">
      <c r="BJ40706" s="138"/>
      <c r="BK40706" s="138"/>
      <c r="BL40706" s="138"/>
      <c r="BM40706" s="138"/>
    </row>
    <row r="40707" spans="62:65" ht="13" thickBot="1">
      <c r="BJ40707" s="138"/>
      <c r="BK40707" s="138"/>
      <c r="BL40707" s="138"/>
      <c r="BM40707" s="138"/>
    </row>
    <row r="40708" spans="62:65" ht="13" thickBot="1">
      <c r="BJ40708" s="138"/>
      <c r="BK40708" s="138"/>
      <c r="BL40708" s="138"/>
      <c r="BM40708" s="138"/>
    </row>
    <row r="40709" spans="62:65" ht="13" thickBot="1">
      <c r="BJ40709" s="138"/>
      <c r="BK40709" s="138"/>
      <c r="BL40709" s="138"/>
      <c r="BM40709" s="138"/>
    </row>
    <row r="40710" spans="62:65" ht="13" thickBot="1">
      <c r="BJ40710" s="138"/>
      <c r="BK40710" s="138"/>
      <c r="BL40710" s="138"/>
      <c r="BM40710" s="138"/>
    </row>
    <row r="40711" spans="62:65" ht="13" thickBot="1">
      <c r="BJ40711" s="138"/>
      <c r="BK40711" s="138"/>
      <c r="BL40711" s="138"/>
      <c r="BM40711" s="138"/>
    </row>
    <row r="40712" spans="62:65" ht="13" thickBot="1">
      <c r="BJ40712" s="138"/>
      <c r="BK40712" s="138"/>
      <c r="BL40712" s="138"/>
      <c r="BM40712" s="138"/>
    </row>
    <row r="40713" spans="62:65" ht="13" thickBot="1">
      <c r="BJ40713" s="138"/>
      <c r="BK40713" s="138"/>
      <c r="BL40713" s="138"/>
      <c r="BM40713" s="138"/>
    </row>
    <row r="40714" spans="62:65" ht="13" thickBot="1">
      <c r="BJ40714" s="138"/>
      <c r="BK40714" s="138"/>
      <c r="BL40714" s="138"/>
      <c r="BM40714" s="138"/>
    </row>
    <row r="40715" spans="62:65" ht="13" thickBot="1">
      <c r="BJ40715" s="138"/>
      <c r="BK40715" s="138"/>
      <c r="BL40715" s="138"/>
      <c r="BM40715" s="138"/>
    </row>
    <row r="40716" spans="62:65" ht="13" thickBot="1">
      <c r="BJ40716" s="138"/>
      <c r="BK40716" s="138"/>
      <c r="BL40716" s="138"/>
      <c r="BM40716" s="138"/>
    </row>
    <row r="40717" spans="62:65" ht="13" thickBot="1">
      <c r="BJ40717" s="138"/>
      <c r="BK40717" s="138"/>
      <c r="BL40717" s="138"/>
      <c r="BM40717" s="138"/>
    </row>
    <row r="40718" spans="62:65" ht="13" thickBot="1">
      <c r="BJ40718" s="138"/>
      <c r="BK40718" s="138"/>
      <c r="BL40718" s="138"/>
      <c r="BM40718" s="138"/>
    </row>
    <row r="40719" spans="62:65" ht="13" thickBot="1">
      <c r="BJ40719" s="138"/>
      <c r="BK40719" s="138"/>
      <c r="BL40719" s="138"/>
      <c r="BM40719" s="138"/>
    </row>
    <row r="40720" spans="62:65" ht="13" thickBot="1">
      <c r="BJ40720" s="138"/>
      <c r="BK40720" s="138"/>
      <c r="BL40720" s="138"/>
      <c r="BM40720" s="138"/>
    </row>
    <row r="40721" spans="62:65" ht="13" thickBot="1">
      <c r="BJ40721" s="138"/>
      <c r="BK40721" s="138"/>
      <c r="BL40721" s="138"/>
      <c r="BM40721" s="138"/>
    </row>
    <row r="40722" spans="62:65" ht="13" thickBot="1">
      <c r="BJ40722" s="138"/>
      <c r="BK40722" s="138"/>
      <c r="BL40722" s="138"/>
      <c r="BM40722" s="138"/>
    </row>
    <row r="40723" spans="62:65" ht="13" thickBot="1">
      <c r="BJ40723" s="138"/>
      <c r="BK40723" s="138"/>
      <c r="BL40723" s="138"/>
      <c r="BM40723" s="138"/>
    </row>
    <row r="40724" spans="62:65" ht="13" thickBot="1">
      <c r="BJ40724" s="138"/>
      <c r="BK40724" s="138"/>
      <c r="BL40724" s="138"/>
      <c r="BM40724" s="138"/>
    </row>
    <row r="40725" spans="62:65" ht="13" thickBot="1">
      <c r="BJ40725" s="138"/>
      <c r="BK40725" s="138"/>
      <c r="BL40725" s="138"/>
      <c r="BM40725" s="138"/>
    </row>
    <row r="40726" spans="62:65" ht="13" thickBot="1">
      <c r="BJ40726" s="138"/>
      <c r="BK40726" s="138"/>
      <c r="BL40726" s="138"/>
      <c r="BM40726" s="138"/>
    </row>
    <row r="40727" spans="62:65" ht="13" thickBot="1">
      <c r="BJ40727" s="138"/>
      <c r="BK40727" s="138"/>
      <c r="BL40727" s="138"/>
      <c r="BM40727" s="138"/>
    </row>
    <row r="40728" spans="62:65" ht="13" thickBot="1">
      <c r="BJ40728" s="138"/>
      <c r="BK40728" s="138"/>
      <c r="BL40728" s="138"/>
      <c r="BM40728" s="138"/>
    </row>
    <row r="40729" spans="62:65" ht="13" thickBot="1">
      <c r="BJ40729" s="138"/>
      <c r="BK40729" s="138"/>
      <c r="BL40729" s="138"/>
      <c r="BM40729" s="138"/>
    </row>
    <row r="40730" spans="62:65" ht="13" thickBot="1">
      <c r="BJ40730" s="138"/>
      <c r="BK40730" s="138"/>
      <c r="BL40730" s="138"/>
      <c r="BM40730" s="138"/>
    </row>
    <row r="40731" spans="62:65" ht="13" thickBot="1">
      <c r="BJ40731" s="138"/>
      <c r="BK40731" s="138"/>
      <c r="BL40731" s="138"/>
      <c r="BM40731" s="138"/>
    </row>
    <row r="40732" spans="62:65" ht="13" thickBot="1">
      <c r="BJ40732" s="138"/>
      <c r="BK40732" s="138"/>
      <c r="BL40732" s="138"/>
      <c r="BM40732" s="138"/>
    </row>
    <row r="40733" spans="62:65" ht="13" thickBot="1">
      <c r="BJ40733" s="138"/>
      <c r="BK40733" s="138"/>
      <c r="BL40733" s="138"/>
      <c r="BM40733" s="138"/>
    </row>
    <row r="40734" spans="62:65" ht="13" thickBot="1">
      <c r="BJ40734" s="138"/>
      <c r="BK40734" s="138"/>
      <c r="BL40734" s="138"/>
      <c r="BM40734" s="138"/>
    </row>
    <row r="40735" spans="62:65" ht="13" thickBot="1">
      <c r="BJ40735" s="138"/>
      <c r="BK40735" s="138"/>
      <c r="BL40735" s="138"/>
      <c r="BM40735" s="138"/>
    </row>
    <row r="40736" spans="62:65" ht="13" thickBot="1">
      <c r="BJ40736" s="138"/>
      <c r="BK40736" s="138"/>
      <c r="BL40736" s="138"/>
      <c r="BM40736" s="138"/>
    </row>
    <row r="40737" spans="62:65" ht="13" thickBot="1">
      <c r="BJ40737" s="138"/>
      <c r="BK40737" s="138"/>
      <c r="BL40737" s="138"/>
      <c r="BM40737" s="138"/>
    </row>
    <row r="40738" spans="62:65" ht="13" thickBot="1">
      <c r="BJ40738" s="138"/>
      <c r="BK40738" s="138"/>
      <c r="BL40738" s="138"/>
      <c r="BM40738" s="138"/>
    </row>
    <row r="40739" spans="62:65" ht="13" thickBot="1">
      <c r="BJ40739" s="138"/>
      <c r="BK40739" s="138"/>
      <c r="BL40739" s="138"/>
      <c r="BM40739" s="138"/>
    </row>
    <row r="40740" spans="62:65" ht="13" thickBot="1">
      <c r="BJ40740" s="138"/>
      <c r="BK40740" s="138"/>
      <c r="BL40740" s="138"/>
      <c r="BM40740" s="138"/>
    </row>
    <row r="40741" spans="62:65" ht="13" thickBot="1">
      <c r="BJ40741" s="138"/>
      <c r="BK40741" s="138"/>
      <c r="BL40741" s="138"/>
      <c r="BM40741" s="138"/>
    </row>
    <row r="40742" spans="62:65" ht="13" thickBot="1">
      <c r="BJ40742" s="138"/>
      <c r="BK40742" s="138"/>
      <c r="BL40742" s="138"/>
      <c r="BM40742" s="138"/>
    </row>
    <row r="40743" spans="62:65" ht="13" thickBot="1">
      <c r="BJ40743" s="138"/>
      <c r="BK40743" s="138"/>
      <c r="BL40743" s="138"/>
      <c r="BM40743" s="138"/>
    </row>
    <row r="40744" spans="62:65" ht="13" thickBot="1">
      <c r="BJ40744" s="138"/>
      <c r="BK40744" s="138"/>
      <c r="BL40744" s="138"/>
      <c r="BM40744" s="138"/>
    </row>
    <row r="40745" spans="62:65" ht="13" thickBot="1">
      <c r="BJ40745" s="138"/>
      <c r="BK40745" s="138"/>
      <c r="BL40745" s="138"/>
      <c r="BM40745" s="138"/>
    </row>
    <row r="40746" spans="62:65" ht="13" thickBot="1">
      <c r="BJ40746" s="138"/>
      <c r="BK40746" s="138"/>
      <c r="BL40746" s="138"/>
      <c r="BM40746" s="138"/>
    </row>
    <row r="40747" spans="62:65" ht="13" thickBot="1">
      <c r="BJ40747" s="138"/>
      <c r="BK40747" s="138"/>
      <c r="BL40747" s="138"/>
      <c r="BM40747" s="138"/>
    </row>
    <row r="40748" spans="62:65" ht="13" thickBot="1">
      <c r="BJ40748" s="138"/>
      <c r="BK40748" s="138"/>
      <c r="BL40748" s="138"/>
      <c r="BM40748" s="138"/>
    </row>
    <row r="40749" spans="62:65" ht="13" thickBot="1">
      <c r="BJ40749" s="138"/>
      <c r="BK40749" s="138"/>
      <c r="BL40749" s="138"/>
      <c r="BM40749" s="138"/>
    </row>
    <row r="40750" spans="62:65" ht="13" thickBot="1">
      <c r="BJ40750" s="138"/>
      <c r="BK40750" s="138"/>
      <c r="BL40750" s="138"/>
      <c r="BM40750" s="138"/>
    </row>
    <row r="40751" spans="62:65" ht="13" thickBot="1">
      <c r="BJ40751" s="138"/>
      <c r="BK40751" s="138"/>
      <c r="BL40751" s="138"/>
      <c r="BM40751" s="138"/>
    </row>
    <row r="40752" spans="62:65" ht="13" thickBot="1">
      <c r="BJ40752" s="138"/>
      <c r="BK40752" s="138"/>
      <c r="BL40752" s="138"/>
      <c r="BM40752" s="138"/>
    </row>
    <row r="40753" spans="62:65" ht="13" thickBot="1">
      <c r="BJ40753" s="138"/>
      <c r="BK40753" s="138"/>
      <c r="BL40753" s="138"/>
      <c r="BM40753" s="138"/>
    </row>
    <row r="40754" spans="62:65" ht="13" thickBot="1">
      <c r="BJ40754" s="138"/>
      <c r="BK40754" s="138"/>
      <c r="BL40754" s="138"/>
      <c r="BM40754" s="138"/>
    </row>
    <row r="40755" spans="62:65" ht="13" thickBot="1">
      <c r="BJ40755" s="138"/>
      <c r="BK40755" s="138"/>
      <c r="BL40755" s="138"/>
      <c r="BM40755" s="138"/>
    </row>
    <row r="40756" spans="62:65" ht="13" thickBot="1">
      <c r="BJ40756" s="138"/>
      <c r="BK40756" s="138"/>
      <c r="BL40756" s="138"/>
      <c r="BM40756" s="138"/>
    </row>
    <row r="40757" spans="62:65" ht="13" thickBot="1">
      <c r="BJ40757" s="138"/>
      <c r="BK40757" s="138"/>
      <c r="BL40757" s="138"/>
      <c r="BM40757" s="138"/>
    </row>
    <row r="40758" spans="62:65" ht="13" thickBot="1">
      <c r="BJ40758" s="138"/>
      <c r="BK40758" s="138"/>
      <c r="BL40758" s="138"/>
      <c r="BM40758" s="138"/>
    </row>
    <row r="40759" spans="62:65" ht="13" thickBot="1">
      <c r="BJ40759" s="138"/>
      <c r="BK40759" s="138"/>
      <c r="BL40759" s="138"/>
      <c r="BM40759" s="138"/>
    </row>
    <row r="40760" spans="62:65" ht="13" thickBot="1">
      <c r="BJ40760" s="138"/>
      <c r="BK40760" s="138"/>
      <c r="BL40760" s="138"/>
      <c r="BM40760" s="138"/>
    </row>
    <row r="40761" spans="62:65" ht="13" thickBot="1">
      <c r="BJ40761" s="138"/>
      <c r="BK40761" s="138"/>
      <c r="BL40761" s="138"/>
      <c r="BM40761" s="138"/>
    </row>
    <row r="40762" spans="62:65" ht="13" thickBot="1">
      <c r="BJ40762" s="138"/>
      <c r="BK40762" s="138"/>
      <c r="BL40762" s="138"/>
      <c r="BM40762" s="138"/>
    </row>
    <row r="40763" spans="62:65" ht="13" thickBot="1">
      <c r="BJ40763" s="138"/>
      <c r="BK40763" s="138"/>
      <c r="BL40763" s="138"/>
      <c r="BM40763" s="138"/>
    </row>
    <row r="40764" spans="62:65" ht="13" thickBot="1">
      <c r="BJ40764" s="138"/>
      <c r="BK40764" s="138"/>
      <c r="BL40764" s="138"/>
      <c r="BM40764" s="138"/>
    </row>
    <row r="40765" spans="62:65" ht="13" thickBot="1">
      <c r="BJ40765" s="138"/>
      <c r="BK40765" s="138"/>
      <c r="BL40765" s="138"/>
      <c r="BM40765" s="138"/>
    </row>
    <row r="40766" spans="62:65" ht="13" thickBot="1">
      <c r="BJ40766" s="138"/>
      <c r="BK40766" s="138"/>
      <c r="BL40766" s="138"/>
      <c r="BM40766" s="138"/>
    </row>
    <row r="40767" spans="62:65" ht="13" thickBot="1">
      <c r="BJ40767" s="138"/>
      <c r="BK40767" s="138"/>
      <c r="BL40767" s="138"/>
      <c r="BM40767" s="138"/>
    </row>
    <row r="40768" spans="62:65" ht="13" thickBot="1">
      <c r="BJ40768" s="138"/>
      <c r="BK40768" s="138"/>
      <c r="BL40768" s="138"/>
      <c r="BM40768" s="138"/>
    </row>
    <row r="40769" spans="62:65" ht="13" thickBot="1">
      <c r="BJ40769" s="138"/>
      <c r="BK40769" s="138"/>
      <c r="BL40769" s="138"/>
      <c r="BM40769" s="138"/>
    </row>
    <row r="40770" spans="62:65" ht="13" thickBot="1">
      <c r="BJ40770" s="138"/>
      <c r="BK40770" s="138"/>
      <c r="BL40770" s="138"/>
      <c r="BM40770" s="138"/>
    </row>
    <row r="40771" spans="62:65" ht="13" thickBot="1">
      <c r="BJ40771" s="138"/>
      <c r="BK40771" s="138"/>
      <c r="BL40771" s="138"/>
      <c r="BM40771" s="138"/>
    </row>
    <row r="40772" spans="62:65" ht="13" thickBot="1">
      <c r="BJ40772" s="138"/>
      <c r="BK40772" s="138"/>
      <c r="BL40772" s="138"/>
      <c r="BM40772" s="138"/>
    </row>
    <row r="40773" spans="62:65" ht="13" thickBot="1">
      <c r="BJ40773" s="138"/>
      <c r="BK40773" s="138"/>
      <c r="BL40773" s="138"/>
      <c r="BM40773" s="138"/>
    </row>
    <row r="40774" spans="62:65" ht="13" thickBot="1">
      <c r="BJ40774" s="138"/>
      <c r="BK40774" s="138"/>
      <c r="BL40774" s="138"/>
      <c r="BM40774" s="138"/>
    </row>
    <row r="40775" spans="62:65" ht="13" thickBot="1">
      <c r="BJ40775" s="138"/>
      <c r="BK40775" s="138"/>
      <c r="BL40775" s="138"/>
      <c r="BM40775" s="138"/>
    </row>
    <row r="40776" spans="62:65" ht="13" thickBot="1">
      <c r="BJ40776" s="138"/>
      <c r="BK40776" s="138"/>
      <c r="BL40776" s="138"/>
      <c r="BM40776" s="138"/>
    </row>
    <row r="40777" spans="62:65" ht="13" thickBot="1">
      <c r="BJ40777" s="138"/>
      <c r="BK40777" s="138"/>
      <c r="BL40777" s="138"/>
      <c r="BM40777" s="138"/>
    </row>
    <row r="40778" spans="62:65" ht="13" thickBot="1">
      <c r="BJ40778" s="138"/>
      <c r="BK40778" s="138"/>
      <c r="BL40778" s="138"/>
      <c r="BM40778" s="138"/>
    </row>
    <row r="40779" spans="62:65" ht="13" thickBot="1">
      <c r="BJ40779" s="138"/>
      <c r="BK40779" s="138"/>
      <c r="BL40779" s="138"/>
      <c r="BM40779" s="138"/>
    </row>
    <row r="40780" spans="62:65" ht="13" thickBot="1">
      <c r="BJ40780" s="138"/>
      <c r="BK40780" s="138"/>
      <c r="BL40780" s="138"/>
      <c r="BM40780" s="138"/>
    </row>
    <row r="40781" spans="62:65" ht="13" thickBot="1">
      <c r="BJ40781" s="138"/>
      <c r="BK40781" s="138"/>
      <c r="BL40781" s="138"/>
      <c r="BM40781" s="138"/>
    </row>
    <row r="40782" spans="62:65" ht="13" thickBot="1">
      <c r="BJ40782" s="138"/>
      <c r="BK40782" s="138"/>
      <c r="BL40782" s="138"/>
      <c r="BM40782" s="138"/>
    </row>
    <row r="40783" spans="62:65" ht="13" thickBot="1">
      <c r="BJ40783" s="138"/>
      <c r="BK40783" s="138"/>
      <c r="BL40783" s="138"/>
      <c r="BM40783" s="138"/>
    </row>
    <row r="40784" spans="62:65" ht="13" thickBot="1">
      <c r="BJ40784" s="138"/>
      <c r="BK40784" s="138"/>
      <c r="BL40784" s="138"/>
      <c r="BM40784" s="138"/>
    </row>
    <row r="40785" spans="62:65" ht="13" thickBot="1">
      <c r="BJ40785" s="138"/>
      <c r="BK40785" s="138"/>
      <c r="BL40785" s="138"/>
      <c r="BM40785" s="138"/>
    </row>
    <row r="40786" spans="62:65" ht="13" thickBot="1">
      <c r="BJ40786" s="138"/>
      <c r="BK40786" s="138"/>
      <c r="BL40786" s="138"/>
      <c r="BM40786" s="138"/>
    </row>
    <row r="40787" spans="62:65" ht="13" thickBot="1">
      <c r="BJ40787" s="138"/>
      <c r="BK40787" s="138"/>
      <c r="BL40787" s="138"/>
      <c r="BM40787" s="138"/>
    </row>
    <row r="40788" spans="62:65" ht="13" thickBot="1">
      <c r="BJ40788" s="138"/>
      <c r="BK40788" s="138"/>
      <c r="BL40788" s="138"/>
      <c r="BM40788" s="138"/>
    </row>
    <row r="40789" spans="62:65" ht="13" thickBot="1">
      <c r="BJ40789" s="138"/>
      <c r="BK40789" s="138"/>
      <c r="BL40789" s="138"/>
      <c r="BM40789" s="138"/>
    </row>
    <row r="40790" spans="62:65" ht="13" thickBot="1">
      <c r="BJ40790" s="138"/>
      <c r="BK40790" s="138"/>
      <c r="BL40790" s="138"/>
      <c r="BM40790" s="138"/>
    </row>
    <row r="40791" spans="62:65" ht="13" thickBot="1">
      <c r="BJ40791" s="138"/>
      <c r="BK40791" s="138"/>
      <c r="BL40791" s="138"/>
      <c r="BM40791" s="138"/>
    </row>
    <row r="40792" spans="62:65" ht="13" thickBot="1">
      <c r="BJ40792" s="138"/>
      <c r="BK40792" s="138"/>
      <c r="BL40792" s="138"/>
      <c r="BM40792" s="138"/>
    </row>
    <row r="40793" spans="62:65" ht="13" thickBot="1">
      <c r="BJ40793" s="138"/>
      <c r="BK40793" s="138"/>
      <c r="BL40793" s="138"/>
      <c r="BM40793" s="138"/>
    </row>
    <row r="40794" spans="62:65" ht="13" thickBot="1">
      <c r="BJ40794" s="138"/>
      <c r="BK40794" s="138"/>
      <c r="BL40794" s="138"/>
      <c r="BM40794" s="138"/>
    </row>
    <row r="40795" spans="62:65" ht="13" thickBot="1">
      <c r="BJ40795" s="138"/>
      <c r="BK40795" s="138"/>
      <c r="BL40795" s="138"/>
      <c r="BM40795" s="138"/>
    </row>
    <row r="40796" spans="62:65" ht="13" thickBot="1">
      <c r="BJ40796" s="138"/>
      <c r="BK40796" s="138"/>
      <c r="BL40796" s="138"/>
      <c r="BM40796" s="138"/>
    </row>
    <row r="40797" spans="62:65" ht="13" thickBot="1">
      <c r="BJ40797" s="138"/>
      <c r="BK40797" s="138"/>
      <c r="BL40797" s="138"/>
      <c r="BM40797" s="138"/>
    </row>
    <row r="40798" spans="62:65" ht="13" thickBot="1">
      <c r="BJ40798" s="138"/>
      <c r="BK40798" s="138"/>
      <c r="BL40798" s="138"/>
      <c r="BM40798" s="138"/>
    </row>
    <row r="40799" spans="62:65" ht="13" thickBot="1">
      <c r="BJ40799" s="138"/>
      <c r="BK40799" s="138"/>
      <c r="BL40799" s="138"/>
      <c r="BM40799" s="138"/>
    </row>
    <row r="40800" spans="62:65" ht="13" thickBot="1">
      <c r="BJ40800" s="138"/>
      <c r="BK40800" s="138"/>
      <c r="BL40800" s="138"/>
      <c r="BM40800" s="138"/>
    </row>
    <row r="40801" spans="62:65" ht="13" thickBot="1">
      <c r="BJ40801" s="138"/>
      <c r="BK40801" s="138"/>
      <c r="BL40801" s="138"/>
      <c r="BM40801" s="138"/>
    </row>
    <row r="40802" spans="62:65" ht="13" thickBot="1">
      <c r="BJ40802" s="138"/>
      <c r="BK40802" s="138"/>
      <c r="BL40802" s="138"/>
      <c r="BM40802" s="138"/>
    </row>
    <row r="40803" spans="62:65" ht="13" thickBot="1">
      <c r="BJ40803" s="138"/>
      <c r="BK40803" s="138"/>
      <c r="BL40803" s="138"/>
      <c r="BM40803" s="138"/>
    </row>
    <row r="40804" spans="62:65" ht="13" thickBot="1">
      <c r="BJ40804" s="138"/>
      <c r="BK40804" s="138"/>
      <c r="BL40804" s="138"/>
      <c r="BM40804" s="138"/>
    </row>
    <row r="40805" spans="62:65" ht="13" thickBot="1">
      <c r="BJ40805" s="138"/>
      <c r="BK40805" s="138"/>
      <c r="BL40805" s="138"/>
      <c r="BM40805" s="138"/>
    </row>
    <row r="40806" spans="62:65" ht="13" thickBot="1">
      <c r="BJ40806" s="138"/>
      <c r="BK40806" s="138"/>
      <c r="BL40806" s="138"/>
      <c r="BM40806" s="138"/>
    </row>
    <row r="40807" spans="62:65" ht="13" thickBot="1">
      <c r="BJ40807" s="138"/>
      <c r="BK40807" s="138"/>
      <c r="BL40807" s="138"/>
      <c r="BM40807" s="138"/>
    </row>
    <row r="40808" spans="62:65" ht="13" thickBot="1">
      <c r="BJ40808" s="138"/>
      <c r="BK40808" s="138"/>
      <c r="BL40808" s="138"/>
      <c r="BM40808" s="138"/>
    </row>
    <row r="40809" spans="62:65" ht="13" thickBot="1">
      <c r="BJ40809" s="138"/>
      <c r="BK40809" s="138"/>
      <c r="BL40809" s="138"/>
      <c r="BM40809" s="138"/>
    </row>
    <row r="40810" spans="62:65" ht="13" thickBot="1">
      <c r="BJ40810" s="138"/>
      <c r="BK40810" s="138"/>
      <c r="BL40810" s="138"/>
      <c r="BM40810" s="138"/>
    </row>
    <row r="40811" spans="62:65" ht="13" thickBot="1">
      <c r="BJ40811" s="138"/>
      <c r="BK40811" s="138"/>
      <c r="BL40811" s="138"/>
      <c r="BM40811" s="138"/>
    </row>
    <row r="40812" spans="62:65" ht="13" thickBot="1">
      <c r="BJ40812" s="138"/>
      <c r="BK40812" s="138"/>
      <c r="BL40812" s="138"/>
      <c r="BM40812" s="138"/>
    </row>
    <row r="40813" spans="62:65" ht="13" thickBot="1">
      <c r="BJ40813" s="138"/>
      <c r="BK40813" s="138"/>
      <c r="BL40813" s="138"/>
      <c r="BM40813" s="138"/>
    </row>
    <row r="40814" spans="62:65" ht="13" thickBot="1">
      <c r="BJ40814" s="138"/>
      <c r="BK40814" s="138"/>
      <c r="BL40814" s="138"/>
      <c r="BM40814" s="138"/>
    </row>
    <row r="40815" spans="62:65" ht="13" thickBot="1">
      <c r="BJ40815" s="138"/>
      <c r="BK40815" s="138"/>
      <c r="BL40815" s="138"/>
      <c r="BM40815" s="138"/>
    </row>
    <row r="40816" spans="62:65" ht="13" thickBot="1">
      <c r="BJ40816" s="138"/>
      <c r="BK40816" s="138"/>
      <c r="BL40816" s="138"/>
      <c r="BM40816" s="138"/>
    </row>
    <row r="40817" spans="62:65" ht="13" thickBot="1">
      <c r="BJ40817" s="138"/>
      <c r="BK40817" s="138"/>
      <c r="BL40817" s="138"/>
      <c r="BM40817" s="138"/>
    </row>
    <row r="40818" spans="62:65" ht="13" thickBot="1">
      <c r="BJ40818" s="138"/>
      <c r="BK40818" s="138"/>
      <c r="BL40818" s="138"/>
      <c r="BM40818" s="138"/>
    </row>
    <row r="40819" spans="62:65" ht="13" thickBot="1">
      <c r="BJ40819" s="138"/>
      <c r="BK40819" s="138"/>
      <c r="BL40819" s="138"/>
      <c r="BM40819" s="138"/>
    </row>
    <row r="40820" spans="62:65" ht="13" thickBot="1">
      <c r="BJ40820" s="138"/>
      <c r="BK40820" s="138"/>
      <c r="BL40820" s="138"/>
      <c r="BM40820" s="138"/>
    </row>
    <row r="40821" spans="62:65" ht="13" thickBot="1">
      <c r="BJ40821" s="138"/>
      <c r="BK40821" s="138"/>
      <c r="BL40821" s="138"/>
      <c r="BM40821" s="138"/>
    </row>
    <row r="40822" spans="62:65" ht="13" thickBot="1">
      <c r="BJ40822" s="138"/>
      <c r="BK40822" s="138"/>
      <c r="BL40822" s="138"/>
      <c r="BM40822" s="138"/>
    </row>
    <row r="40823" spans="62:65" ht="13" thickBot="1">
      <c r="BJ40823" s="138"/>
      <c r="BK40823" s="138"/>
      <c r="BL40823" s="138"/>
      <c r="BM40823" s="138"/>
    </row>
    <row r="40824" spans="62:65" ht="13" thickBot="1">
      <c r="BJ40824" s="138"/>
      <c r="BK40824" s="138"/>
      <c r="BL40824" s="138"/>
      <c r="BM40824" s="138"/>
    </row>
    <row r="40825" spans="62:65" ht="13" thickBot="1">
      <c r="BJ40825" s="138"/>
      <c r="BK40825" s="138"/>
      <c r="BL40825" s="138"/>
      <c r="BM40825" s="138"/>
    </row>
    <row r="40826" spans="62:65" ht="13" thickBot="1">
      <c r="BJ40826" s="138"/>
      <c r="BK40826" s="138"/>
      <c r="BL40826" s="138"/>
      <c r="BM40826" s="138"/>
    </row>
    <row r="40827" spans="62:65" ht="13" thickBot="1">
      <c r="BJ40827" s="138"/>
      <c r="BK40827" s="138"/>
      <c r="BL40827" s="138"/>
      <c r="BM40827" s="138"/>
    </row>
    <row r="40828" spans="62:65" ht="13" thickBot="1">
      <c r="BJ40828" s="138"/>
      <c r="BK40828" s="138"/>
      <c r="BL40828" s="138"/>
      <c r="BM40828" s="138"/>
    </row>
    <row r="40829" spans="62:65" ht="13" thickBot="1">
      <c r="BJ40829" s="138"/>
      <c r="BK40829" s="138"/>
      <c r="BL40829" s="138"/>
      <c r="BM40829" s="138"/>
    </row>
    <row r="40830" spans="62:65" ht="13" thickBot="1">
      <c r="BJ40830" s="138"/>
      <c r="BK40830" s="138"/>
      <c r="BL40830" s="138"/>
      <c r="BM40830" s="138"/>
    </row>
    <row r="40831" spans="62:65" ht="13" thickBot="1">
      <c r="BJ40831" s="138"/>
      <c r="BK40831" s="138"/>
      <c r="BL40831" s="138"/>
      <c r="BM40831" s="138"/>
    </row>
    <row r="40832" spans="62:65" ht="13" thickBot="1">
      <c r="BJ40832" s="138"/>
      <c r="BK40832" s="138"/>
      <c r="BL40832" s="138"/>
      <c r="BM40832" s="138"/>
    </row>
    <row r="40833" spans="62:65" ht="13" thickBot="1">
      <c r="BJ40833" s="138"/>
      <c r="BK40833" s="138"/>
      <c r="BL40833" s="138"/>
      <c r="BM40833" s="138"/>
    </row>
    <row r="40834" spans="62:65" ht="13" thickBot="1">
      <c r="BJ40834" s="138"/>
      <c r="BK40834" s="138"/>
      <c r="BL40834" s="138"/>
      <c r="BM40834" s="138"/>
    </row>
    <row r="40835" spans="62:65" ht="13" thickBot="1">
      <c r="BJ40835" s="138"/>
      <c r="BK40835" s="138"/>
      <c r="BL40835" s="138"/>
      <c r="BM40835" s="138"/>
    </row>
    <row r="40836" spans="62:65" ht="13" thickBot="1">
      <c r="BJ40836" s="138"/>
      <c r="BK40836" s="138"/>
      <c r="BL40836" s="138"/>
      <c r="BM40836" s="138"/>
    </row>
    <row r="40837" spans="62:65" ht="13" thickBot="1">
      <c r="BJ40837" s="138"/>
      <c r="BK40837" s="138"/>
      <c r="BL40837" s="138"/>
      <c r="BM40837" s="138"/>
    </row>
    <row r="40838" spans="62:65" ht="13" thickBot="1">
      <c r="BJ40838" s="138"/>
      <c r="BK40838" s="138"/>
      <c r="BL40838" s="138"/>
      <c r="BM40838" s="138"/>
    </row>
    <row r="40839" spans="62:65" ht="13" thickBot="1">
      <c r="BJ40839" s="138"/>
      <c r="BK40839" s="138"/>
      <c r="BL40839" s="138"/>
      <c r="BM40839" s="138"/>
    </row>
    <row r="40840" spans="62:65" ht="13" thickBot="1">
      <c r="BJ40840" s="138"/>
      <c r="BK40840" s="138"/>
      <c r="BL40840" s="138"/>
      <c r="BM40840" s="138"/>
    </row>
    <row r="40841" spans="62:65" ht="13" thickBot="1">
      <c r="BJ40841" s="138"/>
      <c r="BK40841" s="138"/>
      <c r="BL40841" s="138"/>
      <c r="BM40841" s="138"/>
    </row>
    <row r="40842" spans="62:65" ht="13" thickBot="1">
      <c r="BJ40842" s="138"/>
      <c r="BK40842" s="138"/>
      <c r="BL40842" s="138"/>
      <c r="BM40842" s="138"/>
    </row>
    <row r="40843" spans="62:65" ht="13" thickBot="1">
      <c r="BJ40843" s="138"/>
      <c r="BK40843" s="138"/>
      <c r="BL40843" s="138"/>
      <c r="BM40843" s="138"/>
    </row>
    <row r="40844" spans="62:65" ht="13" thickBot="1">
      <c r="BJ40844" s="138"/>
      <c r="BK40844" s="138"/>
      <c r="BL40844" s="138"/>
      <c r="BM40844" s="138"/>
    </row>
    <row r="40845" spans="62:65" ht="13" thickBot="1">
      <c r="BJ40845" s="138"/>
      <c r="BK40845" s="138"/>
      <c r="BL40845" s="138"/>
      <c r="BM40845" s="138"/>
    </row>
    <row r="40846" spans="62:65" ht="13" thickBot="1">
      <c r="BJ40846" s="138"/>
      <c r="BK40846" s="138"/>
      <c r="BL40846" s="138"/>
      <c r="BM40846" s="138"/>
    </row>
    <row r="40847" spans="62:65" ht="13" thickBot="1">
      <c r="BJ40847" s="138"/>
      <c r="BK40847" s="138"/>
      <c r="BL40847" s="138"/>
      <c r="BM40847" s="138"/>
    </row>
    <row r="40848" spans="62:65" ht="13" thickBot="1">
      <c r="BJ40848" s="138"/>
      <c r="BK40848" s="138"/>
      <c r="BL40848" s="138"/>
      <c r="BM40848" s="138"/>
    </row>
    <row r="40849" spans="62:65" ht="13" thickBot="1">
      <c r="BJ40849" s="138"/>
      <c r="BK40849" s="138"/>
      <c r="BL40849" s="138"/>
      <c r="BM40849" s="138"/>
    </row>
    <row r="40850" spans="62:65" ht="13" thickBot="1">
      <c r="BJ40850" s="138"/>
      <c r="BK40850" s="138"/>
      <c r="BL40850" s="138"/>
      <c r="BM40850" s="138"/>
    </row>
    <row r="40851" spans="62:65" ht="13" thickBot="1">
      <c r="BJ40851" s="138"/>
      <c r="BK40851" s="138"/>
      <c r="BL40851" s="138"/>
      <c r="BM40851" s="138"/>
    </row>
    <row r="40852" spans="62:65" ht="13" thickBot="1">
      <c r="BJ40852" s="138"/>
      <c r="BK40852" s="138"/>
      <c r="BL40852" s="138"/>
      <c r="BM40852" s="138"/>
    </row>
    <row r="40853" spans="62:65" ht="13" thickBot="1">
      <c r="BJ40853" s="138"/>
      <c r="BK40853" s="138"/>
      <c r="BL40853" s="138"/>
      <c r="BM40853" s="138"/>
    </row>
    <row r="40854" spans="62:65" ht="13" thickBot="1">
      <c r="BJ40854" s="138"/>
      <c r="BK40854" s="138"/>
      <c r="BL40854" s="138"/>
      <c r="BM40854" s="138"/>
    </row>
    <row r="40855" spans="62:65" ht="13" thickBot="1">
      <c r="BJ40855" s="138"/>
      <c r="BK40855" s="138"/>
      <c r="BL40855" s="138"/>
      <c r="BM40855" s="138"/>
    </row>
    <row r="40856" spans="62:65" ht="13" thickBot="1">
      <c r="BJ40856" s="138"/>
      <c r="BK40856" s="138"/>
      <c r="BL40856" s="138"/>
      <c r="BM40856" s="138"/>
    </row>
    <row r="40857" spans="62:65" ht="13" thickBot="1">
      <c r="BJ40857" s="138"/>
      <c r="BK40857" s="138"/>
      <c r="BL40857" s="138"/>
      <c r="BM40857" s="138"/>
    </row>
    <row r="40858" spans="62:65" ht="13" thickBot="1">
      <c r="BJ40858" s="138"/>
      <c r="BK40858" s="138"/>
      <c r="BL40858" s="138"/>
      <c r="BM40858" s="138"/>
    </row>
    <row r="40859" spans="62:65" ht="13" thickBot="1">
      <c r="BJ40859" s="138"/>
      <c r="BK40859" s="138"/>
      <c r="BL40859" s="138"/>
      <c r="BM40859" s="138"/>
    </row>
    <row r="40860" spans="62:65" ht="13" thickBot="1">
      <c r="BJ40860" s="138"/>
      <c r="BK40860" s="138"/>
      <c r="BL40860" s="138"/>
      <c r="BM40860" s="138"/>
    </row>
    <row r="40861" spans="62:65" ht="13" thickBot="1">
      <c r="BJ40861" s="138"/>
      <c r="BK40861" s="138"/>
      <c r="BL40861" s="138"/>
      <c r="BM40861" s="138"/>
    </row>
    <row r="40862" spans="62:65" ht="13" thickBot="1">
      <c r="BJ40862" s="138"/>
      <c r="BK40862" s="138"/>
      <c r="BL40862" s="138"/>
      <c r="BM40862" s="138"/>
    </row>
    <row r="40863" spans="62:65" ht="13" thickBot="1">
      <c r="BJ40863" s="138"/>
      <c r="BK40863" s="138"/>
      <c r="BL40863" s="138"/>
      <c r="BM40863" s="138"/>
    </row>
    <row r="40864" spans="62:65" ht="13" thickBot="1">
      <c r="BJ40864" s="138"/>
      <c r="BK40864" s="138"/>
      <c r="BL40864" s="138"/>
      <c r="BM40864" s="138"/>
    </row>
    <row r="40865" spans="62:65" ht="13" thickBot="1">
      <c r="BJ40865" s="138"/>
      <c r="BK40865" s="138"/>
      <c r="BL40865" s="138"/>
      <c r="BM40865" s="138"/>
    </row>
    <row r="40866" spans="62:65" ht="13" thickBot="1">
      <c r="BJ40866" s="138"/>
      <c r="BK40866" s="138"/>
      <c r="BL40866" s="138"/>
      <c r="BM40866" s="138"/>
    </row>
    <row r="40867" spans="62:65" ht="13" thickBot="1">
      <c r="BJ40867" s="138"/>
      <c r="BK40867" s="138"/>
      <c r="BL40867" s="138"/>
      <c r="BM40867" s="138"/>
    </row>
    <row r="40868" spans="62:65" ht="13" thickBot="1">
      <c r="BJ40868" s="138"/>
      <c r="BK40868" s="138"/>
      <c r="BL40868" s="138"/>
      <c r="BM40868" s="138"/>
    </row>
    <row r="40869" spans="62:65" ht="13" thickBot="1">
      <c r="BJ40869" s="138"/>
      <c r="BK40869" s="138"/>
      <c r="BL40869" s="138"/>
      <c r="BM40869" s="138"/>
    </row>
    <row r="40870" spans="62:65" ht="13" thickBot="1">
      <c r="BJ40870" s="138"/>
      <c r="BK40870" s="138"/>
      <c r="BL40870" s="138"/>
      <c r="BM40870" s="138"/>
    </row>
    <row r="40871" spans="62:65" ht="13" thickBot="1">
      <c r="BJ40871" s="138"/>
      <c r="BK40871" s="138"/>
      <c r="BL40871" s="138"/>
      <c r="BM40871" s="138"/>
    </row>
    <row r="40872" spans="62:65" ht="13" thickBot="1">
      <c r="BJ40872" s="138"/>
      <c r="BK40872" s="138"/>
      <c r="BL40872" s="138"/>
      <c r="BM40872" s="138"/>
    </row>
    <row r="40873" spans="62:65" ht="13" thickBot="1">
      <c r="BJ40873" s="138"/>
      <c r="BK40873" s="138"/>
      <c r="BL40873" s="138"/>
      <c r="BM40873" s="138"/>
    </row>
    <row r="40874" spans="62:65" ht="13" thickBot="1">
      <c r="BJ40874" s="138"/>
      <c r="BK40874" s="138"/>
      <c r="BL40874" s="138"/>
      <c r="BM40874" s="138"/>
    </row>
    <row r="40875" spans="62:65" ht="13" thickBot="1">
      <c r="BJ40875" s="138"/>
      <c r="BK40875" s="138"/>
      <c r="BL40875" s="138"/>
      <c r="BM40875" s="138"/>
    </row>
    <row r="40876" spans="62:65" ht="13" thickBot="1">
      <c r="BJ40876" s="138"/>
      <c r="BK40876" s="138"/>
      <c r="BL40876" s="138"/>
      <c r="BM40876" s="138"/>
    </row>
    <row r="40877" spans="62:65" ht="13" thickBot="1">
      <c r="BJ40877" s="138"/>
      <c r="BK40877" s="138"/>
      <c r="BL40877" s="138"/>
      <c r="BM40877" s="138"/>
    </row>
    <row r="40878" spans="62:65" ht="13" thickBot="1">
      <c r="BJ40878" s="138"/>
      <c r="BK40878" s="138"/>
      <c r="BL40878" s="138"/>
      <c r="BM40878" s="138"/>
    </row>
    <row r="40879" spans="62:65" ht="13" thickBot="1">
      <c r="BJ40879" s="138"/>
      <c r="BK40879" s="138"/>
      <c r="BL40879" s="138"/>
      <c r="BM40879" s="138"/>
    </row>
    <row r="40880" spans="62:65" ht="13" thickBot="1">
      <c r="BJ40880" s="138"/>
      <c r="BK40880" s="138"/>
      <c r="BL40880" s="138"/>
      <c r="BM40880" s="138"/>
    </row>
    <row r="40881" spans="62:65" ht="13" thickBot="1">
      <c r="BJ40881" s="138"/>
      <c r="BK40881" s="138"/>
      <c r="BL40881" s="138"/>
      <c r="BM40881" s="138"/>
    </row>
    <row r="40882" spans="62:65" ht="13" thickBot="1">
      <c r="BJ40882" s="138"/>
      <c r="BK40882" s="138"/>
      <c r="BL40882" s="138"/>
      <c r="BM40882" s="138"/>
    </row>
    <row r="40883" spans="62:65" ht="13" thickBot="1">
      <c r="BJ40883" s="138"/>
      <c r="BK40883" s="138"/>
      <c r="BL40883" s="138"/>
      <c r="BM40883" s="138"/>
    </row>
    <row r="40884" spans="62:65" ht="13" thickBot="1">
      <c r="BJ40884" s="138"/>
      <c r="BK40884" s="138"/>
      <c r="BL40884" s="138"/>
      <c r="BM40884" s="138"/>
    </row>
    <row r="40885" spans="62:65" ht="13" thickBot="1">
      <c r="BJ40885" s="138"/>
      <c r="BK40885" s="138"/>
      <c r="BL40885" s="138"/>
      <c r="BM40885" s="138"/>
    </row>
    <row r="40886" spans="62:65" ht="13" thickBot="1">
      <c r="BJ40886" s="138"/>
      <c r="BK40886" s="138"/>
      <c r="BL40886" s="138"/>
      <c r="BM40886" s="138"/>
    </row>
    <row r="40887" spans="62:65" ht="13" thickBot="1">
      <c r="BJ40887" s="138"/>
      <c r="BK40887" s="138"/>
      <c r="BL40887" s="138"/>
      <c r="BM40887" s="138"/>
    </row>
    <row r="40888" spans="62:65" ht="13" thickBot="1">
      <c r="BJ40888" s="138"/>
      <c r="BK40888" s="138"/>
      <c r="BL40888" s="138"/>
      <c r="BM40888" s="138"/>
    </row>
    <row r="40889" spans="62:65" ht="13" thickBot="1">
      <c r="BJ40889" s="138"/>
      <c r="BK40889" s="138"/>
      <c r="BL40889" s="138"/>
      <c r="BM40889" s="138"/>
    </row>
    <row r="40890" spans="62:65" ht="13" thickBot="1">
      <c r="BJ40890" s="138"/>
      <c r="BK40890" s="138"/>
      <c r="BL40890" s="138"/>
      <c r="BM40890" s="138"/>
    </row>
    <row r="40891" spans="62:65" ht="13" thickBot="1">
      <c r="BJ40891" s="138"/>
      <c r="BK40891" s="138"/>
      <c r="BL40891" s="138"/>
      <c r="BM40891" s="138"/>
    </row>
    <row r="40892" spans="62:65" ht="13" thickBot="1">
      <c r="BJ40892" s="138"/>
      <c r="BK40892" s="138"/>
      <c r="BL40892" s="138"/>
      <c r="BM40892" s="138"/>
    </row>
    <row r="40893" spans="62:65" ht="13" thickBot="1">
      <c r="BJ40893" s="138"/>
      <c r="BK40893" s="138"/>
      <c r="BL40893" s="138"/>
      <c r="BM40893" s="138"/>
    </row>
    <row r="40894" spans="62:65" ht="13" thickBot="1">
      <c r="BJ40894" s="138"/>
      <c r="BK40894" s="138"/>
      <c r="BL40894" s="138"/>
      <c r="BM40894" s="138"/>
    </row>
    <row r="40895" spans="62:65" ht="13" thickBot="1">
      <c r="BJ40895" s="138"/>
      <c r="BK40895" s="138"/>
      <c r="BL40895" s="138"/>
      <c r="BM40895" s="138"/>
    </row>
    <row r="40896" spans="62:65" ht="13" thickBot="1">
      <c r="BJ40896" s="138"/>
      <c r="BK40896" s="138"/>
      <c r="BL40896" s="138"/>
      <c r="BM40896" s="138"/>
    </row>
    <row r="40897" spans="62:65" ht="13" thickBot="1">
      <c r="BJ40897" s="138"/>
      <c r="BK40897" s="138"/>
      <c r="BL40897" s="138"/>
      <c r="BM40897" s="138"/>
    </row>
    <row r="40898" spans="62:65" ht="13" thickBot="1">
      <c r="BJ40898" s="138"/>
      <c r="BK40898" s="138"/>
      <c r="BL40898" s="138"/>
      <c r="BM40898" s="138"/>
    </row>
    <row r="40899" spans="62:65" ht="13" thickBot="1">
      <c r="BJ40899" s="138"/>
      <c r="BK40899" s="138"/>
      <c r="BL40899" s="138"/>
      <c r="BM40899" s="138"/>
    </row>
    <row r="40900" spans="62:65" ht="13" thickBot="1">
      <c r="BJ40900" s="138"/>
      <c r="BK40900" s="138"/>
      <c r="BL40900" s="138"/>
      <c r="BM40900" s="138"/>
    </row>
    <row r="40901" spans="62:65" ht="13" thickBot="1">
      <c r="BJ40901" s="138"/>
      <c r="BK40901" s="138"/>
      <c r="BL40901" s="138"/>
      <c r="BM40901" s="138"/>
    </row>
    <row r="40902" spans="62:65" ht="13" thickBot="1">
      <c r="BJ40902" s="138"/>
      <c r="BK40902" s="138"/>
      <c r="BL40902" s="138"/>
      <c r="BM40902" s="138"/>
    </row>
    <row r="40903" spans="62:65" ht="13" thickBot="1">
      <c r="BJ40903" s="138"/>
      <c r="BK40903" s="138"/>
      <c r="BL40903" s="138"/>
      <c r="BM40903" s="138"/>
    </row>
    <row r="40904" spans="62:65" ht="13" thickBot="1">
      <c r="BJ40904" s="138"/>
      <c r="BK40904" s="138"/>
      <c r="BL40904" s="138"/>
      <c r="BM40904" s="138"/>
    </row>
    <row r="40905" spans="62:65" ht="13" thickBot="1">
      <c r="BJ40905" s="138"/>
      <c r="BK40905" s="138"/>
      <c r="BL40905" s="138"/>
      <c r="BM40905" s="138"/>
    </row>
    <row r="40906" spans="62:65" ht="13" thickBot="1">
      <c r="BJ40906" s="138"/>
      <c r="BK40906" s="138"/>
      <c r="BL40906" s="138"/>
      <c r="BM40906" s="138"/>
    </row>
    <row r="40907" spans="62:65" ht="13" thickBot="1">
      <c r="BJ40907" s="138"/>
      <c r="BK40907" s="138"/>
      <c r="BL40907" s="138"/>
      <c r="BM40907" s="138"/>
    </row>
    <row r="40908" spans="62:65" ht="13" thickBot="1">
      <c r="BJ40908" s="138"/>
      <c r="BK40908" s="138"/>
      <c r="BL40908" s="138"/>
      <c r="BM40908" s="138"/>
    </row>
    <row r="40909" spans="62:65" ht="13" thickBot="1">
      <c r="BJ40909" s="138"/>
      <c r="BK40909" s="138"/>
      <c r="BL40909" s="138"/>
      <c r="BM40909" s="138"/>
    </row>
    <row r="40910" spans="62:65" ht="13" thickBot="1">
      <c r="BJ40910" s="138"/>
      <c r="BK40910" s="138"/>
      <c r="BL40910" s="138"/>
      <c r="BM40910" s="138"/>
    </row>
    <row r="40911" spans="62:65" ht="13" thickBot="1">
      <c r="BJ40911" s="138"/>
      <c r="BK40911" s="138"/>
      <c r="BL40911" s="138"/>
      <c r="BM40911" s="138"/>
    </row>
    <row r="40912" spans="62:65" ht="13" thickBot="1">
      <c r="BJ40912" s="138"/>
      <c r="BK40912" s="138"/>
      <c r="BL40912" s="138"/>
      <c r="BM40912" s="138"/>
    </row>
    <row r="40913" spans="62:65" ht="13" thickBot="1">
      <c r="BJ40913" s="138"/>
      <c r="BK40913" s="138"/>
      <c r="BL40913" s="138"/>
      <c r="BM40913" s="138"/>
    </row>
    <row r="40914" spans="62:65" ht="13" thickBot="1">
      <c r="BJ40914" s="138"/>
      <c r="BK40914" s="138"/>
      <c r="BL40914" s="138"/>
      <c r="BM40914" s="138"/>
    </row>
    <row r="40915" spans="62:65" ht="13" thickBot="1">
      <c r="BJ40915" s="138"/>
      <c r="BK40915" s="138"/>
      <c r="BL40915" s="138"/>
      <c r="BM40915" s="138"/>
    </row>
    <row r="40916" spans="62:65" ht="13" thickBot="1">
      <c r="BJ40916" s="138"/>
      <c r="BK40916" s="138"/>
      <c r="BL40916" s="138"/>
      <c r="BM40916" s="138"/>
    </row>
    <row r="40917" spans="62:65" ht="13" thickBot="1">
      <c r="BJ40917" s="138"/>
      <c r="BK40917" s="138"/>
      <c r="BL40917" s="138"/>
      <c r="BM40917" s="138"/>
    </row>
    <row r="40918" spans="62:65" ht="13" thickBot="1">
      <c r="BJ40918" s="138"/>
      <c r="BK40918" s="138"/>
      <c r="BL40918" s="138"/>
      <c r="BM40918" s="138"/>
    </row>
    <row r="40919" spans="62:65" ht="13" thickBot="1">
      <c r="BJ40919" s="138"/>
      <c r="BK40919" s="138"/>
      <c r="BL40919" s="138"/>
      <c r="BM40919" s="138"/>
    </row>
    <row r="40920" spans="62:65" ht="13" thickBot="1">
      <c r="BJ40920" s="138"/>
      <c r="BK40920" s="138"/>
      <c r="BL40920" s="138"/>
      <c r="BM40920" s="138"/>
    </row>
    <row r="40921" spans="62:65" ht="13" thickBot="1">
      <c r="BJ40921" s="138"/>
      <c r="BK40921" s="138"/>
      <c r="BL40921" s="138"/>
      <c r="BM40921" s="138"/>
    </row>
    <row r="40922" spans="62:65" ht="13" thickBot="1">
      <c r="BJ40922" s="138"/>
      <c r="BK40922" s="138"/>
      <c r="BL40922" s="138"/>
      <c r="BM40922" s="138"/>
    </row>
    <row r="40923" spans="62:65" ht="13" thickBot="1">
      <c r="BJ40923" s="138"/>
      <c r="BK40923" s="138"/>
      <c r="BL40923" s="138"/>
      <c r="BM40923" s="138"/>
    </row>
    <row r="40924" spans="62:65" ht="13" thickBot="1">
      <c r="BJ40924" s="138"/>
      <c r="BK40924" s="138"/>
      <c r="BL40924" s="138"/>
      <c r="BM40924" s="138"/>
    </row>
    <row r="40925" spans="62:65" ht="13" thickBot="1">
      <c r="BJ40925" s="138"/>
      <c r="BK40925" s="138"/>
      <c r="BL40925" s="138"/>
      <c r="BM40925" s="138"/>
    </row>
    <row r="40926" spans="62:65" ht="13" thickBot="1">
      <c r="BJ40926" s="138"/>
      <c r="BK40926" s="138"/>
      <c r="BL40926" s="138"/>
      <c r="BM40926" s="138"/>
    </row>
    <row r="40927" spans="62:65" ht="13" thickBot="1">
      <c r="BJ40927" s="138"/>
      <c r="BK40927" s="138"/>
      <c r="BL40927" s="138"/>
      <c r="BM40927" s="138"/>
    </row>
    <row r="40928" spans="62:65" ht="13" thickBot="1">
      <c r="BJ40928" s="138"/>
      <c r="BK40928" s="138"/>
      <c r="BL40928" s="138"/>
      <c r="BM40928" s="138"/>
    </row>
    <row r="40929" spans="62:65" ht="13" thickBot="1">
      <c r="BJ40929" s="138"/>
      <c r="BK40929" s="138"/>
      <c r="BL40929" s="138"/>
      <c r="BM40929" s="138"/>
    </row>
    <row r="40930" spans="62:65" ht="13" thickBot="1">
      <c r="BJ40930" s="138"/>
      <c r="BK40930" s="138"/>
      <c r="BL40930" s="138"/>
      <c r="BM40930" s="138"/>
    </row>
    <row r="40931" spans="62:65" ht="13" thickBot="1">
      <c r="BJ40931" s="138"/>
      <c r="BK40931" s="138"/>
      <c r="BL40931" s="138"/>
      <c r="BM40931" s="138"/>
    </row>
    <row r="40932" spans="62:65" ht="13" thickBot="1">
      <c r="BJ40932" s="138"/>
      <c r="BK40932" s="138"/>
      <c r="BL40932" s="138"/>
      <c r="BM40932" s="138"/>
    </row>
    <row r="40933" spans="62:65" ht="13" thickBot="1">
      <c r="BJ40933" s="138"/>
      <c r="BK40933" s="138"/>
      <c r="BL40933" s="138"/>
      <c r="BM40933" s="138"/>
    </row>
    <row r="40934" spans="62:65" ht="13" thickBot="1">
      <c r="BJ40934" s="138"/>
      <c r="BK40934" s="138"/>
      <c r="BL40934" s="138"/>
      <c r="BM40934" s="138"/>
    </row>
    <row r="40935" spans="62:65" ht="13" thickBot="1">
      <c r="BJ40935" s="138"/>
      <c r="BK40935" s="138"/>
      <c r="BL40935" s="138"/>
      <c r="BM40935" s="138"/>
    </row>
    <row r="40936" spans="62:65" ht="13" thickBot="1">
      <c r="BJ40936" s="138"/>
      <c r="BK40936" s="138"/>
      <c r="BL40936" s="138"/>
      <c r="BM40936" s="138"/>
    </row>
    <row r="40937" spans="62:65" ht="13" thickBot="1">
      <c r="BJ40937" s="138"/>
      <c r="BK40937" s="138"/>
      <c r="BL40937" s="138"/>
      <c r="BM40937" s="138"/>
    </row>
    <row r="40938" spans="62:65" ht="13" thickBot="1">
      <c r="BJ40938" s="138"/>
      <c r="BK40938" s="138"/>
      <c r="BL40938" s="138"/>
      <c r="BM40938" s="138"/>
    </row>
    <row r="40939" spans="62:65" ht="13" thickBot="1">
      <c r="BJ40939" s="138"/>
      <c r="BK40939" s="138"/>
      <c r="BL40939" s="138"/>
      <c r="BM40939" s="138"/>
    </row>
    <row r="40940" spans="62:65" ht="13" thickBot="1">
      <c r="BJ40940" s="138"/>
      <c r="BK40940" s="138"/>
      <c r="BL40940" s="138"/>
      <c r="BM40940" s="138"/>
    </row>
    <row r="40941" spans="62:65" ht="13" thickBot="1">
      <c r="BJ40941" s="138"/>
      <c r="BK40941" s="138"/>
      <c r="BL40941" s="138"/>
      <c r="BM40941" s="138"/>
    </row>
    <row r="40942" spans="62:65" ht="13" thickBot="1">
      <c r="BJ40942" s="138"/>
      <c r="BK40942" s="138"/>
      <c r="BL40942" s="138"/>
      <c r="BM40942" s="138"/>
    </row>
    <row r="40943" spans="62:65" ht="13" thickBot="1">
      <c r="BJ40943" s="138"/>
      <c r="BK40943" s="138"/>
      <c r="BL40943" s="138"/>
      <c r="BM40943" s="138"/>
    </row>
    <row r="40944" spans="62:65" ht="13" thickBot="1">
      <c r="BJ40944" s="138"/>
      <c r="BK40944" s="138"/>
      <c r="BL40944" s="138"/>
      <c r="BM40944" s="138"/>
    </row>
    <row r="40945" spans="62:65" ht="13" thickBot="1">
      <c r="BJ40945" s="138"/>
      <c r="BK40945" s="138"/>
      <c r="BL40945" s="138"/>
      <c r="BM40945" s="138"/>
    </row>
    <row r="40946" spans="62:65" ht="13" thickBot="1">
      <c r="BJ40946" s="138"/>
      <c r="BK40946" s="138"/>
      <c r="BL40946" s="138"/>
      <c r="BM40946" s="138"/>
    </row>
    <row r="40947" spans="62:65" ht="13" thickBot="1">
      <c r="BJ40947" s="138"/>
      <c r="BK40947" s="138"/>
      <c r="BL40947" s="138"/>
      <c r="BM40947" s="138"/>
    </row>
    <row r="40948" spans="62:65" ht="13" thickBot="1">
      <c r="BJ40948" s="138"/>
      <c r="BK40948" s="138"/>
      <c r="BL40948" s="138"/>
      <c r="BM40948" s="138"/>
    </row>
    <row r="40949" spans="62:65" ht="13" thickBot="1">
      <c r="BJ40949" s="138"/>
      <c r="BK40949" s="138"/>
      <c r="BL40949" s="138"/>
      <c r="BM40949" s="138"/>
    </row>
    <row r="40950" spans="62:65" ht="13" thickBot="1">
      <c r="BJ40950" s="138"/>
      <c r="BK40950" s="138"/>
      <c r="BL40950" s="138"/>
      <c r="BM40950" s="138"/>
    </row>
    <row r="40951" spans="62:65" ht="13" thickBot="1">
      <c r="BJ40951" s="138"/>
      <c r="BK40951" s="138"/>
      <c r="BL40951" s="138"/>
      <c r="BM40951" s="138"/>
    </row>
    <row r="40952" spans="62:65" ht="13" thickBot="1">
      <c r="BJ40952" s="138"/>
      <c r="BK40952" s="138"/>
      <c r="BL40952" s="138"/>
      <c r="BM40952" s="138"/>
    </row>
    <row r="40953" spans="62:65" ht="13" thickBot="1">
      <c r="BJ40953" s="138"/>
      <c r="BK40953" s="138"/>
      <c r="BL40953" s="138"/>
      <c r="BM40953" s="138"/>
    </row>
    <row r="40954" spans="62:65" ht="13" thickBot="1">
      <c r="BJ40954" s="138"/>
      <c r="BK40954" s="138"/>
      <c r="BL40954" s="138"/>
      <c r="BM40954" s="138"/>
    </row>
    <row r="40955" spans="62:65" ht="13" thickBot="1">
      <c r="BJ40955" s="138"/>
      <c r="BK40955" s="138"/>
      <c r="BL40955" s="138"/>
      <c r="BM40955" s="138"/>
    </row>
    <row r="40956" spans="62:65" ht="13" thickBot="1">
      <c r="BJ40956" s="138"/>
      <c r="BK40956" s="138"/>
      <c r="BL40956" s="138"/>
      <c r="BM40956" s="138"/>
    </row>
    <row r="40957" spans="62:65" ht="13" thickBot="1">
      <c r="BJ40957" s="138"/>
      <c r="BK40957" s="138"/>
      <c r="BL40957" s="138"/>
      <c r="BM40957" s="138"/>
    </row>
    <row r="40958" spans="62:65" ht="13" thickBot="1">
      <c r="BJ40958" s="138"/>
      <c r="BK40958" s="138"/>
      <c r="BL40958" s="138"/>
      <c r="BM40958" s="138"/>
    </row>
    <row r="40959" spans="62:65" ht="13" thickBot="1">
      <c r="BJ40959" s="138"/>
      <c r="BK40959" s="138"/>
      <c r="BL40959" s="138"/>
      <c r="BM40959" s="138"/>
    </row>
    <row r="40960" spans="62:65" ht="13" thickBot="1">
      <c r="BJ40960" s="138"/>
      <c r="BK40960" s="138"/>
      <c r="BL40960" s="138"/>
      <c r="BM40960" s="138"/>
    </row>
    <row r="40961" spans="62:65" ht="13" thickBot="1">
      <c r="BJ40961" s="138"/>
      <c r="BK40961" s="138"/>
      <c r="BL40961" s="138"/>
      <c r="BM40961" s="138"/>
    </row>
    <row r="40962" spans="62:65" ht="13" thickBot="1">
      <c r="BJ40962" s="138"/>
      <c r="BK40962" s="138"/>
      <c r="BL40962" s="138"/>
      <c r="BM40962" s="138"/>
    </row>
    <row r="40963" spans="62:65" ht="13" thickBot="1">
      <c r="BJ40963" s="138"/>
      <c r="BK40963" s="138"/>
      <c r="BL40963" s="138"/>
      <c r="BM40963" s="138"/>
    </row>
    <row r="40964" spans="62:65" ht="13" thickBot="1">
      <c r="BJ40964" s="138"/>
      <c r="BK40964" s="138"/>
      <c r="BL40964" s="138"/>
      <c r="BM40964" s="138"/>
    </row>
    <row r="40965" spans="62:65" ht="13" thickBot="1">
      <c r="BJ40965" s="138"/>
      <c r="BK40965" s="138"/>
      <c r="BL40965" s="138"/>
      <c r="BM40965" s="138"/>
    </row>
    <row r="40966" spans="62:65" ht="13" thickBot="1">
      <c r="BJ40966" s="138"/>
      <c r="BK40966" s="138"/>
      <c r="BL40966" s="138"/>
      <c r="BM40966" s="138"/>
    </row>
    <row r="40967" spans="62:65" ht="13" thickBot="1">
      <c r="BJ40967" s="138"/>
      <c r="BK40967" s="138"/>
      <c r="BL40967" s="138"/>
      <c r="BM40967" s="138"/>
    </row>
    <row r="40968" spans="62:65" ht="13" thickBot="1">
      <c r="BJ40968" s="138"/>
      <c r="BK40968" s="138"/>
      <c r="BL40968" s="138"/>
      <c r="BM40968" s="138"/>
    </row>
    <row r="40969" spans="62:65" ht="13" thickBot="1">
      <c r="BJ40969" s="138"/>
      <c r="BK40969" s="138"/>
      <c r="BL40969" s="138"/>
      <c r="BM40969" s="138"/>
    </row>
    <row r="40970" spans="62:65" ht="13" thickBot="1">
      <c r="BJ40970" s="138"/>
      <c r="BK40970" s="138"/>
      <c r="BL40970" s="138"/>
      <c r="BM40970" s="138"/>
    </row>
    <row r="40971" spans="62:65" ht="13" thickBot="1">
      <c r="BJ40971" s="138"/>
      <c r="BK40971" s="138"/>
      <c r="BL40971" s="138"/>
      <c r="BM40971" s="138"/>
    </row>
    <row r="40972" spans="62:65" ht="13" thickBot="1">
      <c r="BJ40972" s="138"/>
      <c r="BK40972" s="138"/>
      <c r="BL40972" s="138"/>
      <c r="BM40972" s="138"/>
    </row>
    <row r="40973" spans="62:65" ht="13" thickBot="1">
      <c r="BJ40973" s="138"/>
      <c r="BK40973" s="138"/>
      <c r="BL40973" s="138"/>
      <c r="BM40973" s="138"/>
    </row>
    <row r="40974" spans="62:65" ht="13" thickBot="1">
      <c r="BJ40974" s="138"/>
      <c r="BK40974" s="138"/>
      <c r="BL40974" s="138"/>
      <c r="BM40974" s="138"/>
    </row>
    <row r="40975" spans="62:65" ht="13" thickBot="1">
      <c r="BJ40975" s="138"/>
      <c r="BK40975" s="138"/>
      <c r="BL40975" s="138"/>
      <c r="BM40975" s="138"/>
    </row>
    <row r="40976" spans="62:65" ht="13" thickBot="1">
      <c r="BJ40976" s="138"/>
      <c r="BK40976" s="138"/>
      <c r="BL40976" s="138"/>
      <c r="BM40976" s="138"/>
    </row>
    <row r="40977" spans="62:65" ht="13" thickBot="1">
      <c r="BJ40977" s="138"/>
      <c r="BK40977" s="138"/>
      <c r="BL40977" s="138"/>
      <c r="BM40977" s="138"/>
    </row>
    <row r="40978" spans="62:65" ht="13" thickBot="1">
      <c r="BJ40978" s="138"/>
      <c r="BK40978" s="138"/>
      <c r="BL40978" s="138"/>
      <c r="BM40978" s="138"/>
    </row>
    <row r="40979" spans="62:65" ht="13" thickBot="1">
      <c r="BJ40979" s="138"/>
      <c r="BK40979" s="138"/>
      <c r="BL40979" s="138"/>
      <c r="BM40979" s="138"/>
    </row>
    <row r="40980" spans="62:65" ht="13" thickBot="1">
      <c r="BJ40980" s="138"/>
      <c r="BK40980" s="138"/>
      <c r="BL40980" s="138"/>
      <c r="BM40980" s="138"/>
    </row>
    <row r="40981" spans="62:65" ht="13" thickBot="1">
      <c r="BJ40981" s="138"/>
      <c r="BK40981" s="138"/>
      <c r="BL40981" s="138"/>
      <c r="BM40981" s="138"/>
    </row>
    <row r="40982" spans="62:65" ht="13" thickBot="1">
      <c r="BJ40982" s="138"/>
      <c r="BK40982" s="138"/>
      <c r="BL40982" s="138"/>
      <c r="BM40982" s="138"/>
    </row>
    <row r="40983" spans="62:65" ht="13" thickBot="1">
      <c r="BJ40983" s="138"/>
      <c r="BK40983" s="138"/>
      <c r="BL40983" s="138"/>
      <c r="BM40983" s="138"/>
    </row>
    <row r="40984" spans="62:65" ht="13" thickBot="1">
      <c r="BJ40984" s="138"/>
      <c r="BK40984" s="138"/>
      <c r="BL40984" s="138"/>
      <c r="BM40984" s="138"/>
    </row>
    <row r="40985" spans="62:65" ht="13" thickBot="1">
      <c r="BJ40985" s="138"/>
      <c r="BK40985" s="138"/>
      <c r="BL40985" s="138"/>
      <c r="BM40985" s="138"/>
    </row>
    <row r="40986" spans="62:65" ht="13" thickBot="1">
      <c r="BJ40986" s="138"/>
      <c r="BK40986" s="138"/>
      <c r="BL40986" s="138"/>
      <c r="BM40986" s="138"/>
    </row>
    <row r="40987" spans="62:65" ht="13" thickBot="1">
      <c r="BJ40987" s="138"/>
      <c r="BK40987" s="138"/>
      <c r="BL40987" s="138"/>
      <c r="BM40987" s="138"/>
    </row>
    <row r="40988" spans="62:65" ht="13" thickBot="1">
      <c r="BJ40988" s="138"/>
      <c r="BK40988" s="138"/>
      <c r="BL40988" s="138"/>
      <c r="BM40988" s="138"/>
    </row>
    <row r="40989" spans="62:65" ht="13" thickBot="1">
      <c r="BJ40989" s="138"/>
      <c r="BK40989" s="138"/>
      <c r="BL40989" s="138"/>
      <c r="BM40989" s="138"/>
    </row>
    <row r="40990" spans="62:65" ht="13" thickBot="1">
      <c r="BJ40990" s="138"/>
      <c r="BK40990" s="138"/>
      <c r="BL40990" s="138"/>
      <c r="BM40990" s="138"/>
    </row>
    <row r="40991" spans="62:65" ht="13" thickBot="1">
      <c r="BJ40991" s="138"/>
      <c r="BK40991" s="138"/>
      <c r="BL40991" s="138"/>
      <c r="BM40991" s="138"/>
    </row>
    <row r="40992" spans="62:65" ht="13" thickBot="1">
      <c r="BJ40992" s="138"/>
      <c r="BK40992" s="138"/>
      <c r="BL40992" s="138"/>
      <c r="BM40992" s="138"/>
    </row>
    <row r="40993" spans="62:65" ht="13" thickBot="1">
      <c r="BJ40993" s="138"/>
      <c r="BK40993" s="138"/>
      <c r="BL40993" s="138"/>
      <c r="BM40993" s="138"/>
    </row>
    <row r="40994" spans="62:65" ht="13" thickBot="1">
      <c r="BJ40994" s="138"/>
      <c r="BK40994" s="138"/>
      <c r="BL40994" s="138"/>
      <c r="BM40994" s="138"/>
    </row>
    <row r="40995" spans="62:65" ht="13" thickBot="1">
      <c r="BJ40995" s="138"/>
      <c r="BK40995" s="138"/>
      <c r="BL40995" s="138"/>
      <c r="BM40995" s="138"/>
    </row>
    <row r="40996" spans="62:65" ht="13" thickBot="1">
      <c r="BJ40996" s="138"/>
      <c r="BK40996" s="138"/>
      <c r="BL40996" s="138"/>
      <c r="BM40996" s="138"/>
    </row>
    <row r="40997" spans="62:65" ht="13" thickBot="1">
      <c r="BJ40997" s="138"/>
      <c r="BK40997" s="138"/>
      <c r="BL40997" s="138"/>
      <c r="BM40997" s="138"/>
    </row>
    <row r="40998" spans="62:65" ht="13" thickBot="1">
      <c r="BJ40998" s="138"/>
      <c r="BK40998" s="138"/>
      <c r="BL40998" s="138"/>
      <c r="BM40998" s="138"/>
    </row>
    <row r="40999" spans="62:65" ht="13" thickBot="1">
      <c r="BJ40999" s="138"/>
      <c r="BK40999" s="138"/>
      <c r="BL40999" s="138"/>
      <c r="BM40999" s="138"/>
    </row>
    <row r="41000" spans="62:65" ht="13" thickBot="1">
      <c r="BJ41000" s="138"/>
      <c r="BK41000" s="138"/>
      <c r="BL41000" s="138"/>
      <c r="BM41000" s="138"/>
    </row>
    <row r="41001" spans="62:65" ht="13" thickBot="1">
      <c r="BJ41001" s="138"/>
      <c r="BK41001" s="138"/>
      <c r="BL41001" s="138"/>
      <c r="BM41001" s="138"/>
    </row>
    <row r="41002" spans="62:65" ht="13" thickBot="1">
      <c r="BJ41002" s="138"/>
      <c r="BK41002" s="138"/>
      <c r="BL41002" s="138"/>
      <c r="BM41002" s="138"/>
    </row>
    <row r="41003" spans="62:65" ht="13" thickBot="1">
      <c r="BJ41003" s="138"/>
      <c r="BK41003" s="138"/>
      <c r="BL41003" s="138"/>
      <c r="BM41003" s="138"/>
    </row>
    <row r="41004" spans="62:65" ht="13" thickBot="1">
      <c r="BJ41004" s="138"/>
      <c r="BK41004" s="138"/>
      <c r="BL41004" s="138"/>
      <c r="BM41004" s="138"/>
    </row>
    <row r="41005" spans="62:65" ht="13" thickBot="1">
      <c r="BJ41005" s="138"/>
      <c r="BK41005" s="138"/>
      <c r="BL41005" s="138"/>
      <c r="BM41005" s="138"/>
    </row>
    <row r="41006" spans="62:65" ht="13" thickBot="1">
      <c r="BJ41006" s="138"/>
      <c r="BK41006" s="138"/>
      <c r="BL41006" s="138"/>
      <c r="BM41006" s="138"/>
    </row>
    <row r="41007" spans="62:65" ht="13" thickBot="1">
      <c r="BJ41007" s="138"/>
      <c r="BK41007" s="138"/>
      <c r="BL41007" s="138"/>
      <c r="BM41007" s="138"/>
    </row>
    <row r="41008" spans="62:65" ht="13" thickBot="1">
      <c r="BJ41008" s="138"/>
      <c r="BK41008" s="138"/>
      <c r="BL41008" s="138"/>
      <c r="BM41008" s="138"/>
    </row>
    <row r="41009" spans="62:65" ht="13" thickBot="1">
      <c r="BJ41009" s="138"/>
      <c r="BK41009" s="138"/>
      <c r="BL41009" s="138"/>
      <c r="BM41009" s="138"/>
    </row>
    <row r="41010" spans="62:65" ht="13" thickBot="1">
      <c r="BJ41010" s="138"/>
      <c r="BK41010" s="138"/>
      <c r="BL41010" s="138"/>
      <c r="BM41010" s="138"/>
    </row>
    <row r="41011" spans="62:65" ht="13" thickBot="1">
      <c r="BJ41011" s="138"/>
      <c r="BK41011" s="138"/>
      <c r="BL41011" s="138"/>
      <c r="BM41011" s="138"/>
    </row>
    <row r="41012" spans="62:65" ht="13" thickBot="1">
      <c r="BJ41012" s="138"/>
      <c r="BK41012" s="138"/>
      <c r="BL41012" s="138"/>
      <c r="BM41012" s="138"/>
    </row>
    <row r="41013" spans="62:65" ht="13" thickBot="1">
      <c r="BJ41013" s="138"/>
      <c r="BK41013" s="138"/>
      <c r="BL41013" s="138"/>
      <c r="BM41013" s="138"/>
    </row>
    <row r="41014" spans="62:65" ht="13" thickBot="1">
      <c r="BJ41014" s="138"/>
      <c r="BK41014" s="138"/>
      <c r="BL41014" s="138"/>
      <c r="BM41014" s="138"/>
    </row>
    <row r="41015" spans="62:65" ht="13" thickBot="1">
      <c r="BJ41015" s="138"/>
      <c r="BK41015" s="138"/>
      <c r="BL41015" s="138"/>
      <c r="BM41015" s="138"/>
    </row>
    <row r="41016" spans="62:65" ht="13" thickBot="1">
      <c r="BJ41016" s="138"/>
      <c r="BK41016" s="138"/>
      <c r="BL41016" s="138"/>
      <c r="BM41016" s="138"/>
    </row>
    <row r="41017" spans="62:65" ht="13" thickBot="1">
      <c r="BJ41017" s="138"/>
      <c r="BK41017" s="138"/>
      <c r="BL41017" s="138"/>
      <c r="BM41017" s="138"/>
    </row>
    <row r="41018" spans="62:65" ht="13" thickBot="1">
      <c r="BJ41018" s="138"/>
      <c r="BK41018" s="138"/>
      <c r="BL41018" s="138"/>
      <c r="BM41018" s="138"/>
    </row>
    <row r="41019" spans="62:65" ht="13" thickBot="1">
      <c r="BJ41019" s="138"/>
      <c r="BK41019" s="138"/>
      <c r="BL41019" s="138"/>
      <c r="BM41019" s="138"/>
    </row>
    <row r="41020" spans="62:65" ht="13" thickBot="1">
      <c r="BJ41020" s="138"/>
      <c r="BK41020" s="138"/>
      <c r="BL41020" s="138"/>
      <c r="BM41020" s="138"/>
    </row>
    <row r="41021" spans="62:65" ht="13" thickBot="1">
      <c r="BJ41021" s="138"/>
      <c r="BK41021" s="138"/>
      <c r="BL41021" s="138"/>
      <c r="BM41021" s="138"/>
    </row>
    <row r="41022" spans="62:65" ht="13" thickBot="1">
      <c r="BJ41022" s="138"/>
      <c r="BK41022" s="138"/>
      <c r="BL41022" s="138"/>
      <c r="BM41022" s="138"/>
    </row>
    <row r="41023" spans="62:65" ht="13" thickBot="1">
      <c r="BJ41023" s="138"/>
      <c r="BK41023" s="138"/>
      <c r="BL41023" s="138"/>
      <c r="BM41023" s="138"/>
    </row>
    <row r="41024" spans="62:65" ht="13" thickBot="1">
      <c r="BJ41024" s="138"/>
      <c r="BK41024" s="138"/>
      <c r="BL41024" s="138"/>
      <c r="BM41024" s="138"/>
    </row>
    <row r="41025" spans="62:65" ht="13" thickBot="1">
      <c r="BJ41025" s="138"/>
      <c r="BK41025" s="138"/>
      <c r="BL41025" s="138"/>
      <c r="BM41025" s="138"/>
    </row>
    <row r="41026" spans="62:65" ht="13" thickBot="1">
      <c r="BJ41026" s="138"/>
      <c r="BK41026" s="138"/>
      <c r="BL41026" s="138"/>
      <c r="BM41026" s="138"/>
    </row>
    <row r="41027" spans="62:65" ht="13" thickBot="1">
      <c r="BJ41027" s="138"/>
      <c r="BK41027" s="138"/>
      <c r="BL41027" s="138"/>
      <c r="BM41027" s="138"/>
    </row>
    <row r="41028" spans="62:65" ht="13" thickBot="1">
      <c r="BJ41028" s="138"/>
      <c r="BK41028" s="138"/>
      <c r="BL41028" s="138"/>
      <c r="BM41028" s="138"/>
    </row>
    <row r="41029" spans="62:65" ht="13" thickBot="1">
      <c r="BJ41029" s="138"/>
      <c r="BK41029" s="138"/>
      <c r="BL41029" s="138"/>
      <c r="BM41029" s="138"/>
    </row>
    <row r="41030" spans="62:65" ht="13" thickBot="1">
      <c r="BJ41030" s="138"/>
      <c r="BK41030" s="138"/>
      <c r="BL41030" s="138"/>
      <c r="BM41030" s="138"/>
    </row>
    <row r="41031" spans="62:65" ht="13" thickBot="1">
      <c r="BJ41031" s="138"/>
      <c r="BK41031" s="138"/>
      <c r="BL41031" s="138"/>
      <c r="BM41031" s="138"/>
    </row>
    <row r="41032" spans="62:65" ht="13" thickBot="1">
      <c r="BJ41032" s="138"/>
      <c r="BK41032" s="138"/>
      <c r="BL41032" s="138"/>
      <c r="BM41032" s="138"/>
    </row>
    <row r="41033" spans="62:65" ht="13" thickBot="1">
      <c r="BJ41033" s="138"/>
      <c r="BK41033" s="138"/>
      <c r="BL41033" s="138"/>
      <c r="BM41033" s="138"/>
    </row>
    <row r="41034" spans="62:65" ht="13" thickBot="1">
      <c r="BJ41034" s="138"/>
      <c r="BK41034" s="138"/>
      <c r="BL41034" s="138"/>
      <c r="BM41034" s="138"/>
    </row>
    <row r="41035" spans="62:65" ht="13" thickBot="1">
      <c r="BJ41035" s="138"/>
      <c r="BK41035" s="138"/>
      <c r="BL41035" s="138"/>
      <c r="BM41035" s="138"/>
    </row>
    <row r="41036" spans="62:65" ht="13" thickBot="1">
      <c r="BJ41036" s="138"/>
      <c r="BK41036" s="138"/>
      <c r="BL41036" s="138"/>
      <c r="BM41036" s="138"/>
    </row>
    <row r="41037" spans="62:65" ht="13" thickBot="1">
      <c r="BJ41037" s="138"/>
      <c r="BK41037" s="138"/>
      <c r="BL41037" s="138"/>
      <c r="BM41037" s="138"/>
    </row>
    <row r="41038" spans="62:65" ht="13" thickBot="1">
      <c r="BJ41038" s="138"/>
      <c r="BK41038" s="138"/>
      <c r="BL41038" s="138"/>
      <c r="BM41038" s="138"/>
    </row>
    <row r="41039" spans="62:65" ht="13" thickBot="1">
      <c r="BJ41039" s="138"/>
      <c r="BK41039" s="138"/>
      <c r="BL41039" s="138"/>
      <c r="BM41039" s="138"/>
    </row>
    <row r="41040" spans="62:65" ht="13" thickBot="1">
      <c r="BJ41040" s="138"/>
      <c r="BK41040" s="138"/>
      <c r="BL41040" s="138"/>
      <c r="BM41040" s="138"/>
    </row>
    <row r="41041" spans="62:65" ht="13" thickBot="1">
      <c r="BJ41041" s="138"/>
      <c r="BK41041" s="138"/>
      <c r="BL41041" s="138"/>
      <c r="BM41041" s="138"/>
    </row>
    <row r="41042" spans="62:65" ht="13" thickBot="1">
      <c r="BJ41042" s="138"/>
      <c r="BK41042" s="138"/>
      <c r="BL41042" s="138"/>
      <c r="BM41042" s="138"/>
    </row>
    <row r="41043" spans="62:65" ht="13" thickBot="1">
      <c r="BJ41043" s="138"/>
      <c r="BK41043" s="138"/>
      <c r="BL41043" s="138"/>
      <c r="BM41043" s="138"/>
    </row>
    <row r="41044" spans="62:65" ht="13" thickBot="1">
      <c r="BJ41044" s="138"/>
      <c r="BK41044" s="138"/>
      <c r="BL41044" s="138"/>
      <c r="BM41044" s="138"/>
    </row>
    <row r="41045" spans="62:65" ht="13" thickBot="1">
      <c r="BJ41045" s="138"/>
      <c r="BK41045" s="138"/>
      <c r="BL41045" s="138"/>
      <c r="BM41045" s="138"/>
    </row>
    <row r="41046" spans="62:65" ht="13" thickBot="1">
      <c r="BJ41046" s="138"/>
      <c r="BK41046" s="138"/>
      <c r="BL41046" s="138"/>
      <c r="BM41046" s="138"/>
    </row>
    <row r="41047" spans="62:65" ht="13" thickBot="1">
      <c r="BJ41047" s="138"/>
      <c r="BK41047" s="138"/>
      <c r="BL41047" s="138"/>
      <c r="BM41047" s="138"/>
    </row>
    <row r="41048" spans="62:65" ht="13" thickBot="1">
      <c r="BJ41048" s="138"/>
      <c r="BK41048" s="138"/>
      <c r="BL41048" s="138"/>
      <c r="BM41048" s="138"/>
    </row>
    <row r="41049" spans="62:65" ht="13" thickBot="1">
      <c r="BJ41049" s="138"/>
      <c r="BK41049" s="138"/>
      <c r="BL41049" s="138"/>
      <c r="BM41049" s="138"/>
    </row>
    <row r="41050" spans="62:65" ht="13" thickBot="1">
      <c r="BJ41050" s="138"/>
      <c r="BK41050" s="138"/>
      <c r="BL41050" s="138"/>
      <c r="BM41050" s="138"/>
    </row>
    <row r="41051" spans="62:65" ht="13" thickBot="1">
      <c r="BJ41051" s="138"/>
      <c r="BK41051" s="138"/>
      <c r="BL41051" s="138"/>
      <c r="BM41051" s="138"/>
    </row>
    <row r="41052" spans="62:65" ht="13" thickBot="1">
      <c r="BJ41052" s="138"/>
      <c r="BK41052" s="138"/>
      <c r="BL41052" s="138"/>
      <c r="BM41052" s="138"/>
    </row>
    <row r="41053" spans="62:65" ht="13" thickBot="1">
      <c r="BJ41053" s="138"/>
      <c r="BK41053" s="138"/>
      <c r="BL41053" s="138"/>
      <c r="BM41053" s="138"/>
    </row>
    <row r="41054" spans="62:65" ht="13" thickBot="1">
      <c r="BJ41054" s="138"/>
      <c r="BK41054" s="138"/>
      <c r="BL41054" s="138"/>
      <c r="BM41054" s="138"/>
    </row>
    <row r="41055" spans="62:65" ht="13" thickBot="1">
      <c r="BJ41055" s="138"/>
      <c r="BK41055" s="138"/>
      <c r="BL41055" s="138"/>
      <c r="BM41055" s="138"/>
    </row>
    <row r="41056" spans="62:65" ht="13" thickBot="1">
      <c r="BJ41056" s="138"/>
      <c r="BK41056" s="138"/>
      <c r="BL41056" s="138"/>
      <c r="BM41056" s="138"/>
    </row>
    <row r="41057" spans="62:65" ht="13" thickBot="1">
      <c r="BJ41057" s="138"/>
      <c r="BK41057" s="138"/>
      <c r="BL41057" s="138"/>
      <c r="BM41057" s="138"/>
    </row>
    <row r="41058" spans="62:65" ht="13" thickBot="1">
      <c r="BJ41058" s="138"/>
      <c r="BK41058" s="138"/>
      <c r="BL41058" s="138"/>
      <c r="BM41058" s="138"/>
    </row>
    <row r="41059" spans="62:65" ht="13" thickBot="1">
      <c r="BJ41059" s="138"/>
      <c r="BK41059" s="138"/>
      <c r="BL41059" s="138"/>
      <c r="BM41059" s="138"/>
    </row>
    <row r="41060" spans="62:65" ht="13" thickBot="1">
      <c r="BJ41060" s="138"/>
      <c r="BK41060" s="138"/>
      <c r="BL41060" s="138"/>
      <c r="BM41060" s="138"/>
    </row>
    <row r="41061" spans="62:65" ht="13" thickBot="1">
      <c r="BJ41061" s="138"/>
      <c r="BK41061" s="138"/>
      <c r="BL41061" s="138"/>
      <c r="BM41061" s="138"/>
    </row>
    <row r="41062" spans="62:65" ht="13" thickBot="1">
      <c r="BJ41062" s="138"/>
      <c r="BK41062" s="138"/>
      <c r="BL41062" s="138"/>
      <c r="BM41062" s="138"/>
    </row>
    <row r="41063" spans="62:65" ht="13" thickBot="1">
      <c r="BJ41063" s="138"/>
      <c r="BK41063" s="138"/>
      <c r="BL41063" s="138"/>
      <c r="BM41063" s="138"/>
    </row>
    <row r="41064" spans="62:65" ht="13" thickBot="1">
      <c r="BJ41064" s="138"/>
      <c r="BK41064" s="138"/>
      <c r="BL41064" s="138"/>
      <c r="BM41064" s="138"/>
    </row>
    <row r="41065" spans="62:65" ht="13" thickBot="1">
      <c r="BJ41065" s="138"/>
      <c r="BK41065" s="138"/>
      <c r="BL41065" s="138"/>
      <c r="BM41065" s="138"/>
    </row>
    <row r="41066" spans="62:65" ht="13" thickBot="1">
      <c r="BJ41066" s="138"/>
      <c r="BK41066" s="138"/>
      <c r="BL41066" s="138"/>
      <c r="BM41066" s="138"/>
    </row>
    <row r="41067" spans="62:65" ht="13" thickBot="1">
      <c r="BJ41067" s="138"/>
      <c r="BK41067" s="138"/>
      <c r="BL41067" s="138"/>
      <c r="BM41067" s="138"/>
    </row>
    <row r="41068" spans="62:65" ht="13" thickBot="1">
      <c r="BJ41068" s="138"/>
      <c r="BK41068" s="138"/>
      <c r="BL41068" s="138"/>
      <c r="BM41068" s="138"/>
    </row>
    <row r="41069" spans="62:65" ht="13" thickBot="1">
      <c r="BJ41069" s="138"/>
      <c r="BK41069" s="138"/>
      <c r="BL41069" s="138"/>
      <c r="BM41069" s="138"/>
    </row>
    <row r="41070" spans="62:65" ht="13" thickBot="1">
      <c r="BJ41070" s="138"/>
      <c r="BK41070" s="138"/>
      <c r="BL41070" s="138"/>
      <c r="BM41070" s="138"/>
    </row>
    <row r="41071" spans="62:65" ht="13" thickBot="1">
      <c r="BJ41071" s="138"/>
      <c r="BK41071" s="138"/>
      <c r="BL41071" s="138"/>
      <c r="BM41071" s="138"/>
    </row>
    <row r="41072" spans="62:65" ht="13" thickBot="1">
      <c r="BJ41072" s="138"/>
      <c r="BK41072" s="138"/>
      <c r="BL41072" s="138"/>
      <c r="BM41072" s="138"/>
    </row>
    <row r="41073" spans="62:65" ht="13" thickBot="1">
      <c r="BJ41073" s="138"/>
      <c r="BK41073" s="138"/>
      <c r="BL41073" s="138"/>
      <c r="BM41073" s="138"/>
    </row>
    <row r="41074" spans="62:65" ht="13" thickBot="1">
      <c r="BJ41074" s="138"/>
      <c r="BK41074" s="138"/>
      <c r="BL41074" s="138"/>
      <c r="BM41074" s="138"/>
    </row>
    <row r="41075" spans="62:65" ht="13" thickBot="1">
      <c r="BJ41075" s="138"/>
      <c r="BK41075" s="138"/>
      <c r="BL41075" s="138"/>
      <c r="BM41075" s="138"/>
    </row>
    <row r="41076" spans="62:65" ht="13" thickBot="1">
      <c r="BJ41076" s="138"/>
      <c r="BK41076" s="138"/>
      <c r="BL41076" s="138"/>
      <c r="BM41076" s="138"/>
    </row>
    <row r="41077" spans="62:65" ht="13" thickBot="1">
      <c r="BJ41077" s="138"/>
      <c r="BK41077" s="138"/>
      <c r="BL41077" s="138"/>
      <c r="BM41077" s="138"/>
    </row>
    <row r="41078" spans="62:65" ht="13" thickBot="1">
      <c r="BJ41078" s="138"/>
      <c r="BK41078" s="138"/>
      <c r="BL41078" s="138"/>
      <c r="BM41078" s="138"/>
    </row>
    <row r="41079" spans="62:65" ht="13" thickBot="1">
      <c r="BJ41079" s="138"/>
      <c r="BK41079" s="138"/>
      <c r="BL41079" s="138"/>
      <c r="BM41079" s="138"/>
    </row>
    <row r="41080" spans="62:65" ht="13" thickBot="1">
      <c r="BJ41080" s="138"/>
      <c r="BK41080" s="138"/>
      <c r="BL41080" s="138"/>
      <c r="BM41080" s="138"/>
    </row>
    <row r="41081" spans="62:65" ht="13" thickBot="1">
      <c r="BJ41081" s="138"/>
      <c r="BK41081" s="138"/>
      <c r="BL41081" s="138"/>
      <c r="BM41081" s="138"/>
    </row>
    <row r="41082" spans="62:65" ht="13" thickBot="1">
      <c r="BJ41082" s="138"/>
      <c r="BK41082" s="138"/>
      <c r="BL41082" s="138"/>
      <c r="BM41082" s="138"/>
    </row>
    <row r="41083" spans="62:65" ht="13" thickBot="1">
      <c r="BJ41083" s="138"/>
      <c r="BK41083" s="138"/>
      <c r="BL41083" s="138"/>
      <c r="BM41083" s="138"/>
    </row>
    <row r="41084" spans="62:65" ht="13" thickBot="1">
      <c r="BJ41084" s="138"/>
      <c r="BK41084" s="138"/>
      <c r="BL41084" s="138"/>
      <c r="BM41084" s="138"/>
    </row>
    <row r="41085" spans="62:65" ht="13" thickBot="1">
      <c r="BJ41085" s="138"/>
      <c r="BK41085" s="138"/>
      <c r="BL41085" s="138"/>
      <c r="BM41085" s="138"/>
    </row>
    <row r="41086" spans="62:65" ht="13" thickBot="1">
      <c r="BJ41086" s="138"/>
      <c r="BK41086" s="138"/>
      <c r="BL41086" s="138"/>
      <c r="BM41086" s="138"/>
    </row>
    <row r="41087" spans="62:65" ht="13" thickBot="1">
      <c r="BJ41087" s="138"/>
      <c r="BK41087" s="138"/>
      <c r="BL41087" s="138"/>
      <c r="BM41087" s="138"/>
    </row>
    <row r="41088" spans="62:65" ht="13" thickBot="1">
      <c r="BJ41088" s="138"/>
      <c r="BK41088" s="138"/>
      <c r="BL41088" s="138"/>
      <c r="BM41088" s="138"/>
    </row>
    <row r="41089" spans="62:65" ht="13" thickBot="1">
      <c r="BJ41089" s="138"/>
      <c r="BK41089" s="138"/>
      <c r="BL41089" s="138"/>
      <c r="BM41089" s="138"/>
    </row>
    <row r="41090" spans="62:65" ht="13" thickBot="1">
      <c r="BJ41090" s="138"/>
      <c r="BK41090" s="138"/>
      <c r="BL41090" s="138"/>
      <c r="BM41090" s="138"/>
    </row>
    <row r="41091" spans="62:65" ht="13" thickBot="1">
      <c r="BJ41091" s="138"/>
      <c r="BK41091" s="138"/>
      <c r="BL41091" s="138"/>
      <c r="BM41091" s="138"/>
    </row>
    <row r="41092" spans="62:65" ht="13" thickBot="1">
      <c r="BJ41092" s="138"/>
      <c r="BK41092" s="138"/>
      <c r="BL41092" s="138"/>
      <c r="BM41092" s="138"/>
    </row>
    <row r="41093" spans="62:65" ht="13" thickBot="1">
      <c r="BJ41093" s="138"/>
      <c r="BK41093" s="138"/>
      <c r="BL41093" s="138"/>
      <c r="BM41093" s="138"/>
    </row>
    <row r="41094" spans="62:65" ht="13" thickBot="1">
      <c r="BJ41094" s="138"/>
      <c r="BK41094" s="138"/>
      <c r="BL41094" s="138"/>
      <c r="BM41094" s="138"/>
    </row>
    <row r="41095" spans="62:65" ht="13" thickBot="1">
      <c r="BJ41095" s="138"/>
      <c r="BK41095" s="138"/>
      <c r="BL41095" s="138"/>
      <c r="BM41095" s="138"/>
    </row>
    <row r="41096" spans="62:65" ht="13" thickBot="1">
      <c r="BJ41096" s="138"/>
      <c r="BK41096" s="138"/>
      <c r="BL41096" s="138"/>
      <c r="BM41096" s="138"/>
    </row>
    <row r="41097" spans="62:65" ht="13" thickBot="1">
      <c r="BJ41097" s="138"/>
      <c r="BK41097" s="138"/>
      <c r="BL41097" s="138"/>
      <c r="BM41097" s="138"/>
    </row>
    <row r="41098" spans="62:65" ht="13" thickBot="1">
      <c r="BJ41098" s="138"/>
      <c r="BK41098" s="138"/>
      <c r="BL41098" s="138"/>
      <c r="BM41098" s="138"/>
    </row>
    <row r="41099" spans="62:65" ht="13" thickBot="1">
      <c r="BJ41099" s="138"/>
      <c r="BK41099" s="138"/>
      <c r="BL41099" s="138"/>
      <c r="BM41099" s="138"/>
    </row>
    <row r="41100" spans="62:65" ht="13" thickBot="1">
      <c r="BJ41100" s="138"/>
      <c r="BK41100" s="138"/>
      <c r="BL41100" s="138"/>
      <c r="BM41100" s="138"/>
    </row>
    <row r="41101" spans="62:65" ht="13" thickBot="1">
      <c r="BJ41101" s="138"/>
      <c r="BK41101" s="138"/>
      <c r="BL41101" s="138"/>
      <c r="BM41101" s="138"/>
    </row>
    <row r="41102" spans="62:65" ht="13" thickBot="1">
      <c r="BJ41102" s="138"/>
      <c r="BK41102" s="138"/>
      <c r="BL41102" s="138"/>
      <c r="BM41102" s="138"/>
    </row>
    <row r="41103" spans="62:65" ht="13" thickBot="1">
      <c r="BJ41103" s="138"/>
      <c r="BK41103" s="138"/>
      <c r="BL41103" s="138"/>
      <c r="BM41103" s="138"/>
    </row>
    <row r="41104" spans="62:65" ht="13" thickBot="1">
      <c r="BJ41104" s="138"/>
      <c r="BK41104" s="138"/>
      <c r="BL41104" s="138"/>
      <c r="BM41104" s="138"/>
    </row>
    <row r="41105" spans="62:65" ht="13" thickBot="1">
      <c r="BJ41105" s="138"/>
      <c r="BK41105" s="138"/>
      <c r="BL41105" s="138"/>
      <c r="BM41105" s="138"/>
    </row>
    <row r="41106" spans="62:65" ht="13" thickBot="1">
      <c r="BJ41106" s="138"/>
      <c r="BK41106" s="138"/>
      <c r="BL41106" s="138"/>
      <c r="BM41106" s="138"/>
    </row>
    <row r="41107" spans="62:65" ht="13" thickBot="1">
      <c r="BJ41107" s="138"/>
      <c r="BK41107" s="138"/>
      <c r="BL41107" s="138"/>
      <c r="BM41107" s="138"/>
    </row>
    <row r="41108" spans="62:65" ht="13" thickBot="1">
      <c r="BJ41108" s="138"/>
      <c r="BK41108" s="138"/>
      <c r="BL41108" s="138"/>
      <c r="BM41108" s="138"/>
    </row>
    <row r="41109" spans="62:65" ht="13" thickBot="1">
      <c r="BJ41109" s="138"/>
      <c r="BK41109" s="138"/>
      <c r="BL41109" s="138"/>
      <c r="BM41109" s="138"/>
    </row>
    <row r="41110" spans="62:65" ht="13" thickBot="1">
      <c r="BJ41110" s="138"/>
      <c r="BK41110" s="138"/>
      <c r="BL41110" s="138"/>
      <c r="BM41110" s="138"/>
    </row>
    <row r="41111" spans="62:65" ht="13" thickBot="1">
      <c r="BJ41111" s="138"/>
      <c r="BK41111" s="138"/>
      <c r="BL41111" s="138"/>
      <c r="BM41111" s="138"/>
    </row>
    <row r="41112" spans="62:65" ht="13" thickBot="1">
      <c r="BJ41112" s="138"/>
      <c r="BK41112" s="138"/>
      <c r="BL41112" s="138"/>
      <c r="BM41112" s="138"/>
    </row>
    <row r="41113" spans="62:65" ht="13" thickBot="1">
      <c r="BJ41113" s="138"/>
      <c r="BK41113" s="138"/>
      <c r="BL41113" s="138"/>
      <c r="BM41113" s="138"/>
    </row>
    <row r="41114" spans="62:65" ht="13" thickBot="1">
      <c r="BJ41114" s="138"/>
      <c r="BK41114" s="138"/>
      <c r="BL41114" s="138"/>
      <c r="BM41114" s="138"/>
    </row>
    <row r="41115" spans="62:65" ht="13" thickBot="1">
      <c r="BJ41115" s="138"/>
      <c r="BK41115" s="138"/>
      <c r="BL41115" s="138"/>
      <c r="BM41115" s="138"/>
    </row>
    <row r="41116" spans="62:65" ht="13" thickBot="1">
      <c r="BJ41116" s="138"/>
      <c r="BK41116" s="138"/>
      <c r="BL41116" s="138"/>
      <c r="BM41116" s="138"/>
    </row>
    <row r="41117" spans="62:65" ht="13" thickBot="1">
      <c r="BJ41117" s="138"/>
      <c r="BK41117" s="138"/>
      <c r="BL41117" s="138"/>
      <c r="BM41117" s="138"/>
    </row>
    <row r="41118" spans="62:65" ht="13" thickBot="1">
      <c r="BJ41118" s="138"/>
      <c r="BK41118" s="138"/>
      <c r="BL41118" s="138"/>
      <c r="BM41118" s="138"/>
    </row>
    <row r="41119" spans="62:65" ht="13" thickBot="1">
      <c r="BJ41119" s="138"/>
      <c r="BK41119" s="138"/>
      <c r="BL41119" s="138"/>
      <c r="BM41119" s="138"/>
    </row>
    <row r="41120" spans="62:65" ht="13" thickBot="1">
      <c r="BJ41120" s="138"/>
      <c r="BK41120" s="138"/>
      <c r="BL41120" s="138"/>
      <c r="BM41120" s="138"/>
    </row>
    <row r="41121" spans="62:65" ht="13" thickBot="1">
      <c r="BJ41121" s="138"/>
      <c r="BK41121" s="138"/>
      <c r="BL41121" s="138"/>
      <c r="BM41121" s="138"/>
    </row>
    <row r="41122" spans="62:65" ht="13" thickBot="1">
      <c r="BJ41122" s="138"/>
      <c r="BK41122" s="138"/>
      <c r="BL41122" s="138"/>
      <c r="BM41122" s="138"/>
    </row>
    <row r="41123" spans="62:65" ht="13" thickBot="1">
      <c r="BJ41123" s="138"/>
      <c r="BK41123" s="138"/>
      <c r="BL41123" s="138"/>
      <c r="BM41123" s="138"/>
    </row>
    <row r="41124" spans="62:65" ht="13" thickBot="1">
      <c r="BJ41124" s="138"/>
      <c r="BK41124" s="138"/>
      <c r="BL41124" s="138"/>
      <c r="BM41124" s="138"/>
    </row>
    <row r="41125" spans="62:65" ht="13" thickBot="1">
      <c r="BJ41125" s="138"/>
      <c r="BK41125" s="138"/>
      <c r="BL41125" s="138"/>
      <c r="BM41125" s="138"/>
    </row>
    <row r="41126" spans="62:65" ht="13" thickBot="1">
      <c r="BJ41126" s="138"/>
      <c r="BK41126" s="138"/>
      <c r="BL41126" s="138"/>
      <c r="BM41126" s="138"/>
    </row>
    <row r="41127" spans="62:65" ht="13" thickBot="1">
      <c r="BJ41127" s="138"/>
      <c r="BK41127" s="138"/>
      <c r="BL41127" s="138"/>
      <c r="BM41127" s="138"/>
    </row>
    <row r="41128" spans="62:65" ht="13" thickBot="1">
      <c r="BJ41128" s="138"/>
      <c r="BK41128" s="138"/>
      <c r="BL41128" s="138"/>
      <c r="BM41128" s="138"/>
    </row>
    <row r="41129" spans="62:65" ht="13" thickBot="1">
      <c r="BJ41129" s="138"/>
      <c r="BK41129" s="138"/>
      <c r="BL41129" s="138"/>
      <c r="BM41129" s="138"/>
    </row>
    <row r="41130" spans="62:65" ht="13" thickBot="1">
      <c r="BJ41130" s="138"/>
      <c r="BK41130" s="138"/>
      <c r="BL41130" s="138"/>
      <c r="BM41130" s="138"/>
    </row>
    <row r="41131" spans="62:65" ht="13" thickBot="1">
      <c r="BJ41131" s="138"/>
      <c r="BK41131" s="138"/>
      <c r="BL41131" s="138"/>
      <c r="BM41131" s="138"/>
    </row>
    <row r="41132" spans="62:65" ht="13" thickBot="1">
      <c r="BJ41132" s="138"/>
      <c r="BK41132" s="138"/>
      <c r="BL41132" s="138"/>
      <c r="BM41132" s="138"/>
    </row>
    <row r="41133" spans="62:65" ht="13" thickBot="1">
      <c r="BJ41133" s="138"/>
      <c r="BK41133" s="138"/>
      <c r="BL41133" s="138"/>
      <c r="BM41133" s="138"/>
    </row>
    <row r="41134" spans="62:65" ht="13" thickBot="1">
      <c r="BJ41134" s="138"/>
      <c r="BK41134" s="138"/>
      <c r="BL41134" s="138"/>
      <c r="BM41134" s="138"/>
    </row>
    <row r="41135" spans="62:65" ht="13" thickBot="1">
      <c r="BJ41135" s="138"/>
      <c r="BK41135" s="138"/>
      <c r="BL41135" s="138"/>
      <c r="BM41135" s="138"/>
    </row>
    <row r="41136" spans="62:65" ht="13" thickBot="1">
      <c r="BJ41136" s="138"/>
      <c r="BK41136" s="138"/>
      <c r="BL41136" s="138"/>
      <c r="BM41136" s="138"/>
    </row>
    <row r="41137" spans="62:65" ht="13" thickBot="1">
      <c r="BJ41137" s="138"/>
      <c r="BK41137" s="138"/>
      <c r="BL41137" s="138"/>
      <c r="BM41137" s="138"/>
    </row>
    <row r="41138" spans="62:65" ht="13" thickBot="1">
      <c r="BJ41138" s="138"/>
      <c r="BK41138" s="138"/>
      <c r="BL41138" s="138"/>
      <c r="BM41138" s="138"/>
    </row>
    <row r="41139" spans="62:65" ht="13" thickBot="1">
      <c r="BJ41139" s="138"/>
      <c r="BK41139" s="138"/>
      <c r="BL41139" s="138"/>
      <c r="BM41139" s="138"/>
    </row>
    <row r="41140" spans="62:65" ht="13" thickBot="1">
      <c r="BJ41140" s="138"/>
      <c r="BK41140" s="138"/>
      <c r="BL41140" s="138"/>
      <c r="BM41140" s="138"/>
    </row>
    <row r="41141" spans="62:65" ht="13" thickBot="1">
      <c r="BJ41141" s="138"/>
      <c r="BK41141" s="138"/>
      <c r="BL41141" s="138"/>
      <c r="BM41141" s="138"/>
    </row>
    <row r="41142" spans="62:65" ht="13" thickBot="1">
      <c r="BJ41142" s="138"/>
      <c r="BK41142" s="138"/>
      <c r="BL41142" s="138"/>
      <c r="BM41142" s="138"/>
    </row>
    <row r="41143" spans="62:65" ht="13" thickBot="1">
      <c r="BJ41143" s="138"/>
      <c r="BK41143" s="138"/>
      <c r="BL41143" s="138"/>
      <c r="BM41143" s="138"/>
    </row>
    <row r="41144" spans="62:65" ht="13" thickBot="1">
      <c r="BJ41144" s="138"/>
      <c r="BK41144" s="138"/>
      <c r="BL41144" s="138"/>
      <c r="BM41144" s="138"/>
    </row>
    <row r="41145" spans="62:65" ht="13" thickBot="1">
      <c r="BJ41145" s="138"/>
      <c r="BK41145" s="138"/>
      <c r="BL41145" s="138"/>
      <c r="BM41145" s="138"/>
    </row>
    <row r="41146" spans="62:65" ht="13" thickBot="1">
      <c r="BJ41146" s="138"/>
      <c r="BK41146" s="138"/>
      <c r="BL41146" s="138"/>
      <c r="BM41146" s="138"/>
    </row>
    <row r="41147" spans="62:65" ht="13" thickBot="1">
      <c r="BJ41147" s="138"/>
      <c r="BK41147" s="138"/>
      <c r="BL41147" s="138"/>
      <c r="BM41147" s="138"/>
    </row>
    <row r="41148" spans="62:65" ht="13" thickBot="1">
      <c r="BJ41148" s="138"/>
      <c r="BK41148" s="138"/>
      <c r="BL41148" s="138"/>
      <c r="BM41148" s="138"/>
    </row>
    <row r="41149" spans="62:65" ht="13" thickBot="1">
      <c r="BJ41149" s="138"/>
      <c r="BK41149" s="138"/>
      <c r="BL41149" s="138"/>
      <c r="BM41149" s="138"/>
    </row>
    <row r="41150" spans="62:65" ht="13" thickBot="1">
      <c r="BJ41150" s="138"/>
      <c r="BK41150" s="138"/>
      <c r="BL41150" s="138"/>
      <c r="BM41150" s="138"/>
    </row>
    <row r="41151" spans="62:65" ht="13" thickBot="1">
      <c r="BJ41151" s="138"/>
      <c r="BK41151" s="138"/>
      <c r="BL41151" s="138"/>
      <c r="BM41151" s="138"/>
    </row>
    <row r="41152" spans="62:65" ht="13" thickBot="1">
      <c r="BJ41152" s="138"/>
      <c r="BK41152" s="138"/>
      <c r="BL41152" s="138"/>
      <c r="BM41152" s="138"/>
    </row>
    <row r="41153" spans="62:65" ht="13" thickBot="1">
      <c r="BJ41153" s="138"/>
      <c r="BK41153" s="138"/>
      <c r="BL41153" s="138"/>
      <c r="BM41153" s="138"/>
    </row>
    <row r="41154" spans="62:65" ht="13" thickBot="1">
      <c r="BJ41154" s="138"/>
      <c r="BK41154" s="138"/>
      <c r="BL41154" s="138"/>
      <c r="BM41154" s="138"/>
    </row>
    <row r="41155" spans="62:65" ht="13" thickBot="1">
      <c r="BJ41155" s="138"/>
      <c r="BK41155" s="138"/>
      <c r="BL41155" s="138"/>
      <c r="BM41155" s="138"/>
    </row>
    <row r="41156" spans="62:65" ht="13" thickBot="1">
      <c r="BJ41156" s="138"/>
      <c r="BK41156" s="138"/>
      <c r="BL41156" s="138"/>
      <c r="BM41156" s="138"/>
    </row>
    <row r="41157" spans="62:65" ht="13" thickBot="1">
      <c r="BJ41157" s="138"/>
      <c r="BK41157" s="138"/>
      <c r="BL41157" s="138"/>
      <c r="BM41157" s="138"/>
    </row>
    <row r="41158" spans="62:65" ht="13" thickBot="1">
      <c r="BJ41158" s="138"/>
      <c r="BK41158" s="138"/>
      <c r="BL41158" s="138"/>
      <c r="BM41158" s="138"/>
    </row>
    <row r="41159" spans="62:65" ht="13" thickBot="1">
      <c r="BJ41159" s="138"/>
      <c r="BK41159" s="138"/>
      <c r="BL41159" s="138"/>
      <c r="BM41159" s="138"/>
    </row>
    <row r="41160" spans="62:65" ht="13" thickBot="1">
      <c r="BJ41160" s="138"/>
      <c r="BK41160" s="138"/>
      <c r="BL41160" s="138"/>
      <c r="BM41160" s="138"/>
    </row>
    <row r="41161" spans="62:65" ht="13" thickBot="1">
      <c r="BJ41161" s="138"/>
      <c r="BK41161" s="138"/>
      <c r="BL41161" s="138"/>
      <c r="BM41161" s="138"/>
    </row>
    <row r="41162" spans="62:65" ht="13" thickBot="1">
      <c r="BJ41162" s="138"/>
      <c r="BK41162" s="138"/>
      <c r="BL41162" s="138"/>
      <c r="BM41162" s="138"/>
    </row>
    <row r="41163" spans="62:65" ht="13" thickBot="1">
      <c r="BJ41163" s="138"/>
      <c r="BK41163" s="138"/>
      <c r="BL41163" s="138"/>
      <c r="BM41163" s="138"/>
    </row>
    <row r="41164" spans="62:65" ht="13" thickBot="1">
      <c r="BJ41164" s="138"/>
      <c r="BK41164" s="138"/>
      <c r="BL41164" s="138"/>
      <c r="BM41164" s="138"/>
    </row>
    <row r="41165" spans="62:65" ht="13" thickBot="1">
      <c r="BJ41165" s="138"/>
      <c r="BK41165" s="138"/>
      <c r="BL41165" s="138"/>
      <c r="BM41165" s="138"/>
    </row>
    <row r="41166" spans="62:65" ht="13" thickBot="1">
      <c r="BJ41166" s="138"/>
      <c r="BK41166" s="138"/>
      <c r="BL41166" s="138"/>
      <c r="BM41166" s="138"/>
    </row>
    <row r="41167" spans="62:65" ht="13" thickBot="1">
      <c r="BJ41167" s="138"/>
      <c r="BK41167" s="138"/>
      <c r="BL41167" s="138"/>
      <c r="BM41167" s="138"/>
    </row>
    <row r="41168" spans="62:65" ht="13" thickBot="1">
      <c r="BJ41168" s="138"/>
      <c r="BK41168" s="138"/>
      <c r="BL41168" s="138"/>
      <c r="BM41168" s="138"/>
    </row>
    <row r="41169" spans="62:65" ht="13" thickBot="1">
      <c r="BJ41169" s="138"/>
      <c r="BK41169" s="138"/>
      <c r="BL41169" s="138"/>
      <c r="BM41169" s="138"/>
    </row>
    <row r="41170" spans="62:65" ht="13" thickBot="1">
      <c r="BJ41170" s="138"/>
      <c r="BK41170" s="138"/>
      <c r="BL41170" s="138"/>
      <c r="BM41170" s="138"/>
    </row>
    <row r="41171" spans="62:65" ht="13" thickBot="1">
      <c r="BJ41171" s="138"/>
      <c r="BK41171" s="138"/>
      <c r="BL41171" s="138"/>
      <c r="BM41171" s="138"/>
    </row>
    <row r="41172" spans="62:65" ht="13" thickBot="1">
      <c r="BJ41172" s="138"/>
      <c r="BK41172" s="138"/>
      <c r="BL41172" s="138"/>
      <c r="BM41172" s="138"/>
    </row>
    <row r="41173" spans="62:65" ht="13" thickBot="1">
      <c r="BJ41173" s="138"/>
      <c r="BK41173" s="138"/>
      <c r="BL41173" s="138"/>
      <c r="BM41173" s="138"/>
    </row>
    <row r="41174" spans="62:65" ht="13" thickBot="1">
      <c r="BJ41174" s="138"/>
      <c r="BK41174" s="138"/>
      <c r="BL41174" s="138"/>
      <c r="BM41174" s="138"/>
    </row>
    <row r="41175" spans="62:65" ht="13" thickBot="1">
      <c r="BJ41175" s="138"/>
      <c r="BK41175" s="138"/>
      <c r="BL41175" s="138"/>
      <c r="BM41175" s="138"/>
    </row>
    <row r="41176" spans="62:65" ht="13" thickBot="1">
      <c r="BJ41176" s="138"/>
      <c r="BK41176" s="138"/>
      <c r="BL41176" s="138"/>
      <c r="BM41176" s="138"/>
    </row>
    <row r="41177" spans="62:65" ht="13" thickBot="1">
      <c r="BJ41177" s="138"/>
      <c r="BK41177" s="138"/>
      <c r="BL41177" s="138"/>
      <c r="BM41177" s="138"/>
    </row>
    <row r="41178" spans="62:65" ht="13" thickBot="1">
      <c r="BJ41178" s="138"/>
      <c r="BK41178" s="138"/>
      <c r="BL41178" s="138"/>
      <c r="BM41178" s="138"/>
    </row>
    <row r="41179" spans="62:65" ht="13" thickBot="1">
      <c r="BJ41179" s="138"/>
      <c r="BK41179" s="138"/>
      <c r="BL41179" s="138"/>
      <c r="BM41179" s="138"/>
    </row>
    <row r="41180" spans="62:65" ht="13" thickBot="1">
      <c r="BJ41180" s="138"/>
      <c r="BK41180" s="138"/>
      <c r="BL41180" s="138"/>
      <c r="BM41180" s="138"/>
    </row>
    <row r="41181" spans="62:65" ht="13" thickBot="1">
      <c r="BJ41181" s="138"/>
      <c r="BK41181" s="138"/>
      <c r="BL41181" s="138"/>
      <c r="BM41181" s="138"/>
    </row>
    <row r="41182" spans="62:65" ht="13" thickBot="1">
      <c r="BJ41182" s="138"/>
      <c r="BK41182" s="138"/>
      <c r="BL41182" s="138"/>
      <c r="BM41182" s="138"/>
    </row>
    <row r="41183" spans="62:65" ht="13" thickBot="1">
      <c r="BJ41183" s="138"/>
      <c r="BK41183" s="138"/>
      <c r="BL41183" s="138"/>
      <c r="BM41183" s="138"/>
    </row>
    <row r="41184" spans="62:65" ht="13" thickBot="1">
      <c r="BJ41184" s="138"/>
      <c r="BK41184" s="138"/>
      <c r="BL41184" s="138"/>
      <c r="BM41184" s="138"/>
    </row>
    <row r="41185" spans="62:65" ht="13" thickBot="1">
      <c r="BJ41185" s="138"/>
      <c r="BK41185" s="138"/>
      <c r="BL41185" s="138"/>
      <c r="BM41185" s="138"/>
    </row>
    <row r="41186" spans="62:65" ht="13" thickBot="1">
      <c r="BJ41186" s="138"/>
      <c r="BK41186" s="138"/>
      <c r="BL41186" s="138"/>
      <c r="BM41186" s="138"/>
    </row>
    <row r="41187" spans="62:65" ht="13" thickBot="1">
      <c r="BJ41187" s="138"/>
      <c r="BK41187" s="138"/>
      <c r="BL41187" s="138"/>
      <c r="BM41187" s="138"/>
    </row>
    <row r="41188" spans="62:65" ht="13" thickBot="1">
      <c r="BJ41188" s="138"/>
      <c r="BK41188" s="138"/>
      <c r="BL41188" s="138"/>
      <c r="BM41188" s="138"/>
    </row>
    <row r="41189" spans="62:65" ht="13" thickBot="1">
      <c r="BJ41189" s="138"/>
      <c r="BK41189" s="138"/>
      <c r="BL41189" s="138"/>
      <c r="BM41189" s="138"/>
    </row>
    <row r="41190" spans="62:65" ht="13" thickBot="1">
      <c r="BJ41190" s="138"/>
      <c r="BK41190" s="138"/>
      <c r="BL41190" s="138"/>
      <c r="BM41190" s="138"/>
    </row>
    <row r="41191" spans="62:65" ht="13" thickBot="1">
      <c r="BJ41191" s="138"/>
      <c r="BK41191" s="138"/>
      <c r="BL41191" s="138"/>
      <c r="BM41191" s="138"/>
    </row>
    <row r="41192" spans="62:65" ht="13" thickBot="1">
      <c r="BJ41192" s="138"/>
      <c r="BK41192" s="138"/>
      <c r="BL41192" s="138"/>
      <c r="BM41192" s="138"/>
    </row>
    <row r="41193" spans="62:65" ht="13" thickBot="1">
      <c r="BJ41193" s="138"/>
      <c r="BK41193" s="138"/>
      <c r="BL41193" s="138"/>
      <c r="BM41193" s="138"/>
    </row>
    <row r="41194" spans="62:65" ht="13" thickBot="1">
      <c r="BJ41194" s="138"/>
      <c r="BK41194" s="138"/>
      <c r="BL41194" s="138"/>
      <c r="BM41194" s="138"/>
    </row>
    <row r="41195" spans="62:65" ht="13" thickBot="1">
      <c r="BJ41195" s="138"/>
      <c r="BK41195" s="138"/>
      <c r="BL41195" s="138"/>
      <c r="BM41195" s="138"/>
    </row>
    <row r="41196" spans="62:65" ht="13" thickBot="1">
      <c r="BJ41196" s="138"/>
      <c r="BK41196" s="138"/>
      <c r="BL41196" s="138"/>
      <c r="BM41196" s="138"/>
    </row>
    <row r="41197" spans="62:65" ht="13" thickBot="1">
      <c r="BJ41197" s="138"/>
      <c r="BK41197" s="138"/>
      <c r="BL41197" s="138"/>
      <c r="BM41197" s="138"/>
    </row>
    <row r="41198" spans="62:65" ht="13" thickBot="1">
      <c r="BJ41198" s="138"/>
      <c r="BK41198" s="138"/>
      <c r="BL41198" s="138"/>
      <c r="BM41198" s="138"/>
    </row>
    <row r="41199" spans="62:65" ht="13" thickBot="1">
      <c r="BJ41199" s="138"/>
      <c r="BK41199" s="138"/>
      <c r="BL41199" s="138"/>
      <c r="BM41199" s="138"/>
    </row>
    <row r="41200" spans="62:65" ht="13" thickBot="1">
      <c r="BJ41200" s="138"/>
      <c r="BK41200" s="138"/>
      <c r="BL41200" s="138"/>
      <c r="BM41200" s="138"/>
    </row>
    <row r="41201" spans="62:65" ht="13" thickBot="1">
      <c r="BJ41201" s="138"/>
      <c r="BK41201" s="138"/>
      <c r="BL41201" s="138"/>
      <c r="BM41201" s="138"/>
    </row>
    <row r="41202" spans="62:65" ht="13" thickBot="1">
      <c r="BJ41202" s="138"/>
      <c r="BK41202" s="138"/>
      <c r="BL41202" s="138"/>
      <c r="BM41202" s="138"/>
    </row>
    <row r="41203" spans="62:65" ht="13" thickBot="1">
      <c r="BJ41203" s="138"/>
      <c r="BK41203" s="138"/>
      <c r="BL41203" s="138"/>
      <c r="BM41203" s="138"/>
    </row>
    <row r="41204" spans="62:65" ht="13" thickBot="1">
      <c r="BJ41204" s="138"/>
      <c r="BK41204" s="138"/>
      <c r="BL41204" s="138"/>
      <c r="BM41204" s="138"/>
    </row>
    <row r="41205" spans="62:65" ht="13" thickBot="1">
      <c r="BJ41205" s="138"/>
      <c r="BK41205" s="138"/>
      <c r="BL41205" s="138"/>
      <c r="BM41205" s="138"/>
    </row>
    <row r="41206" spans="62:65" ht="13" thickBot="1">
      <c r="BJ41206" s="138"/>
      <c r="BK41206" s="138"/>
      <c r="BL41206" s="138"/>
      <c r="BM41206" s="138"/>
    </row>
    <row r="41207" spans="62:65" ht="13" thickBot="1">
      <c r="BJ41207" s="138"/>
      <c r="BK41207" s="138"/>
      <c r="BL41207" s="138"/>
      <c r="BM41207" s="138"/>
    </row>
    <row r="41208" spans="62:65" ht="13" thickBot="1">
      <c r="BJ41208" s="138"/>
      <c r="BK41208" s="138"/>
      <c r="BL41208" s="138"/>
      <c r="BM41208" s="138"/>
    </row>
    <row r="41209" spans="62:65" ht="13" thickBot="1">
      <c r="BJ41209" s="138"/>
      <c r="BK41209" s="138"/>
      <c r="BL41209" s="138"/>
      <c r="BM41209" s="138"/>
    </row>
    <row r="41210" spans="62:65" ht="13" thickBot="1">
      <c r="BJ41210" s="138"/>
      <c r="BK41210" s="138"/>
      <c r="BL41210" s="138"/>
      <c r="BM41210" s="138"/>
    </row>
    <row r="41211" spans="62:65" ht="13" thickBot="1">
      <c r="BJ41211" s="138"/>
      <c r="BK41211" s="138"/>
      <c r="BL41211" s="138"/>
      <c r="BM41211" s="138"/>
    </row>
    <row r="41212" spans="62:65" ht="13" thickBot="1">
      <c r="BJ41212" s="138"/>
      <c r="BK41212" s="138"/>
      <c r="BL41212" s="138"/>
      <c r="BM41212" s="138"/>
    </row>
    <row r="41213" spans="62:65" ht="13" thickBot="1">
      <c r="BJ41213" s="138"/>
      <c r="BK41213" s="138"/>
      <c r="BL41213" s="138"/>
      <c r="BM41213" s="138"/>
    </row>
    <row r="41214" spans="62:65" ht="13" thickBot="1">
      <c r="BJ41214" s="138"/>
      <c r="BK41214" s="138"/>
      <c r="BL41214" s="138"/>
      <c r="BM41214" s="138"/>
    </row>
    <row r="41215" spans="62:65" ht="13" thickBot="1">
      <c r="BJ41215" s="138"/>
      <c r="BK41215" s="138"/>
      <c r="BL41215" s="138"/>
      <c r="BM41215" s="138"/>
    </row>
    <row r="41216" spans="62:65" ht="13" thickBot="1">
      <c r="BJ41216" s="138"/>
      <c r="BK41216" s="138"/>
      <c r="BL41216" s="138"/>
      <c r="BM41216" s="138"/>
    </row>
    <row r="41217" spans="62:65" ht="13" thickBot="1">
      <c r="BJ41217" s="138"/>
      <c r="BK41217" s="138"/>
      <c r="BL41217" s="138"/>
      <c r="BM41217" s="138"/>
    </row>
    <row r="41218" spans="62:65" ht="13" thickBot="1">
      <c r="BJ41218" s="138"/>
      <c r="BK41218" s="138"/>
      <c r="BL41218" s="138"/>
      <c r="BM41218" s="138"/>
    </row>
    <row r="41219" spans="62:65" ht="13" thickBot="1">
      <c r="BJ41219" s="138"/>
      <c r="BK41219" s="138"/>
      <c r="BL41219" s="138"/>
      <c r="BM41219" s="138"/>
    </row>
    <row r="41220" spans="62:65" ht="13" thickBot="1">
      <c r="BJ41220" s="138"/>
      <c r="BK41220" s="138"/>
      <c r="BL41220" s="138"/>
      <c r="BM41220" s="138"/>
    </row>
    <row r="41221" spans="62:65" ht="13" thickBot="1">
      <c r="BJ41221" s="138"/>
      <c r="BK41221" s="138"/>
      <c r="BL41221" s="138"/>
      <c r="BM41221" s="138"/>
    </row>
    <row r="41222" spans="62:65" ht="13" thickBot="1">
      <c r="BJ41222" s="138"/>
      <c r="BK41222" s="138"/>
      <c r="BL41222" s="138"/>
      <c r="BM41222" s="138"/>
    </row>
    <row r="41223" spans="62:65" ht="13" thickBot="1">
      <c r="BJ41223" s="138"/>
      <c r="BK41223" s="138"/>
      <c r="BL41223" s="138"/>
      <c r="BM41223" s="138"/>
    </row>
    <row r="41224" spans="62:65" ht="13" thickBot="1">
      <c r="BJ41224" s="138"/>
      <c r="BK41224" s="138"/>
      <c r="BL41224" s="138"/>
      <c r="BM41224" s="138"/>
    </row>
    <row r="41225" spans="62:65" ht="13" thickBot="1">
      <c r="BJ41225" s="138"/>
      <c r="BK41225" s="138"/>
      <c r="BL41225" s="138"/>
      <c r="BM41225" s="138"/>
    </row>
    <row r="41226" spans="62:65" ht="13" thickBot="1">
      <c r="BJ41226" s="138"/>
      <c r="BK41226" s="138"/>
      <c r="BL41226" s="138"/>
      <c r="BM41226" s="138"/>
    </row>
    <row r="41227" spans="62:65" ht="13" thickBot="1">
      <c r="BJ41227" s="138"/>
      <c r="BK41227" s="138"/>
      <c r="BL41227" s="138"/>
      <c r="BM41227" s="138"/>
    </row>
    <row r="41228" spans="62:65" ht="13" thickBot="1">
      <c r="BJ41228" s="138"/>
      <c r="BK41228" s="138"/>
      <c r="BL41228" s="138"/>
      <c r="BM41228" s="138"/>
    </row>
    <row r="41229" spans="62:65" ht="13" thickBot="1">
      <c r="BJ41229" s="138"/>
      <c r="BK41229" s="138"/>
      <c r="BL41229" s="138"/>
      <c r="BM41229" s="138"/>
    </row>
    <row r="41230" spans="62:65" ht="13" thickBot="1">
      <c r="BJ41230" s="138"/>
      <c r="BK41230" s="138"/>
      <c r="BL41230" s="138"/>
      <c r="BM41230" s="138"/>
    </row>
    <row r="41231" spans="62:65" ht="13" thickBot="1">
      <c r="BJ41231" s="138"/>
      <c r="BK41231" s="138"/>
      <c r="BL41231" s="138"/>
      <c r="BM41231" s="138"/>
    </row>
    <row r="41232" spans="62:65" ht="13" thickBot="1">
      <c r="BJ41232" s="138"/>
      <c r="BK41232" s="138"/>
      <c r="BL41232" s="138"/>
      <c r="BM41232" s="138"/>
    </row>
    <row r="41233" spans="62:65" ht="13" thickBot="1">
      <c r="BJ41233" s="138"/>
      <c r="BK41233" s="138"/>
      <c r="BL41233" s="138"/>
      <c r="BM41233" s="138"/>
    </row>
    <row r="41234" spans="62:65" ht="13" thickBot="1">
      <c r="BJ41234" s="138"/>
      <c r="BK41234" s="138"/>
      <c r="BL41234" s="138"/>
      <c r="BM41234" s="138"/>
    </row>
    <row r="41235" spans="62:65" ht="13" thickBot="1">
      <c r="BJ41235" s="138"/>
      <c r="BK41235" s="138"/>
      <c r="BL41235" s="138"/>
      <c r="BM41235" s="138"/>
    </row>
    <row r="41236" spans="62:65" ht="13" thickBot="1">
      <c r="BJ41236" s="138"/>
      <c r="BK41236" s="138"/>
      <c r="BL41236" s="138"/>
      <c r="BM41236" s="138"/>
    </row>
    <row r="41237" spans="62:65" ht="13" thickBot="1">
      <c r="BJ41237" s="138"/>
      <c r="BK41237" s="138"/>
      <c r="BL41237" s="138"/>
      <c r="BM41237" s="138"/>
    </row>
    <row r="41238" spans="62:65" ht="13" thickBot="1">
      <c r="BJ41238" s="138"/>
      <c r="BK41238" s="138"/>
      <c r="BL41238" s="138"/>
      <c r="BM41238" s="138"/>
    </row>
    <row r="41239" spans="62:65" ht="13" thickBot="1">
      <c r="BJ41239" s="138"/>
      <c r="BK41239" s="138"/>
      <c r="BL41239" s="138"/>
      <c r="BM41239" s="138"/>
    </row>
    <row r="41240" spans="62:65" ht="13" thickBot="1">
      <c r="BJ41240" s="138"/>
      <c r="BK41240" s="138"/>
      <c r="BL41240" s="138"/>
      <c r="BM41240" s="138"/>
    </row>
    <row r="41241" spans="62:65" ht="13" thickBot="1">
      <c r="BJ41241" s="138"/>
      <c r="BK41241" s="138"/>
      <c r="BL41241" s="138"/>
      <c r="BM41241" s="138"/>
    </row>
    <row r="41242" spans="62:65" ht="13" thickBot="1">
      <c r="BJ41242" s="138"/>
      <c r="BK41242" s="138"/>
      <c r="BL41242" s="138"/>
      <c r="BM41242" s="138"/>
    </row>
    <row r="41243" spans="62:65" ht="13" thickBot="1">
      <c r="BJ41243" s="138"/>
      <c r="BK41243" s="138"/>
      <c r="BL41243" s="138"/>
      <c r="BM41243" s="138"/>
    </row>
    <row r="41244" spans="62:65" ht="13" thickBot="1">
      <c r="BJ41244" s="138"/>
      <c r="BK41244" s="138"/>
      <c r="BL41244" s="138"/>
      <c r="BM41244" s="138"/>
    </row>
    <row r="41245" spans="62:65" ht="13" thickBot="1">
      <c r="BJ41245" s="138"/>
      <c r="BK41245" s="138"/>
      <c r="BL41245" s="138"/>
      <c r="BM41245" s="138"/>
    </row>
    <row r="41246" spans="62:65" ht="13" thickBot="1">
      <c r="BJ41246" s="138"/>
      <c r="BK41246" s="138"/>
      <c r="BL41246" s="138"/>
      <c r="BM41246" s="138"/>
    </row>
    <row r="41247" spans="62:65" ht="13" thickBot="1">
      <c r="BJ41247" s="138"/>
      <c r="BK41247" s="138"/>
      <c r="BL41247" s="138"/>
      <c r="BM41247" s="138"/>
    </row>
    <row r="41248" spans="62:65" ht="13" thickBot="1">
      <c r="BJ41248" s="138"/>
      <c r="BK41248" s="138"/>
      <c r="BL41248" s="138"/>
      <c r="BM41248" s="138"/>
    </row>
    <row r="41249" spans="62:65" ht="13" thickBot="1">
      <c r="BJ41249" s="138"/>
      <c r="BK41249" s="138"/>
      <c r="BL41249" s="138"/>
      <c r="BM41249" s="138"/>
    </row>
    <row r="41250" spans="62:65" ht="13" thickBot="1">
      <c r="BJ41250" s="138"/>
      <c r="BK41250" s="138"/>
      <c r="BL41250" s="138"/>
      <c r="BM41250" s="138"/>
    </row>
    <row r="41251" spans="62:65" ht="13" thickBot="1">
      <c r="BJ41251" s="138"/>
      <c r="BK41251" s="138"/>
      <c r="BL41251" s="138"/>
      <c r="BM41251" s="138"/>
    </row>
    <row r="41252" spans="62:65" ht="13" thickBot="1">
      <c r="BJ41252" s="138"/>
      <c r="BK41252" s="138"/>
      <c r="BL41252" s="138"/>
      <c r="BM41252" s="138"/>
    </row>
    <row r="41253" spans="62:65" ht="13" thickBot="1">
      <c r="BJ41253" s="138"/>
      <c r="BK41253" s="138"/>
      <c r="BL41253" s="138"/>
      <c r="BM41253" s="138"/>
    </row>
    <row r="41254" spans="62:65" ht="13" thickBot="1">
      <c r="BJ41254" s="138"/>
      <c r="BK41254" s="138"/>
      <c r="BL41254" s="138"/>
      <c r="BM41254" s="138"/>
    </row>
    <row r="41255" spans="62:65" ht="13" thickBot="1">
      <c r="BJ41255" s="138"/>
      <c r="BK41255" s="138"/>
      <c r="BL41255" s="138"/>
      <c r="BM41255" s="138"/>
    </row>
    <row r="41256" spans="62:65" ht="13" thickBot="1">
      <c r="BJ41256" s="138"/>
      <c r="BK41256" s="138"/>
      <c r="BL41256" s="138"/>
      <c r="BM41256" s="138"/>
    </row>
    <row r="41257" spans="62:65" ht="13" thickBot="1">
      <c r="BJ41257" s="138"/>
      <c r="BK41257" s="138"/>
      <c r="BL41257" s="138"/>
      <c r="BM41257" s="138"/>
    </row>
    <row r="41258" spans="62:65" ht="13" thickBot="1">
      <c r="BJ41258" s="138"/>
      <c r="BK41258" s="138"/>
      <c r="BL41258" s="138"/>
      <c r="BM41258" s="138"/>
    </row>
    <row r="41259" spans="62:65" ht="13" thickBot="1">
      <c r="BJ41259" s="138"/>
      <c r="BK41259" s="138"/>
      <c r="BL41259" s="138"/>
      <c r="BM41259" s="138"/>
    </row>
    <row r="41260" spans="62:65" ht="13" thickBot="1">
      <c r="BJ41260" s="138"/>
      <c r="BK41260" s="138"/>
      <c r="BL41260" s="138"/>
      <c r="BM41260" s="138"/>
    </row>
    <row r="41261" spans="62:65" ht="13" thickBot="1">
      <c r="BJ41261" s="138"/>
      <c r="BK41261" s="138"/>
      <c r="BL41261" s="138"/>
      <c r="BM41261" s="138"/>
    </row>
    <row r="41262" spans="62:65" ht="13" thickBot="1">
      <c r="BJ41262" s="138"/>
      <c r="BK41262" s="138"/>
      <c r="BL41262" s="138"/>
      <c r="BM41262" s="138"/>
    </row>
    <row r="41263" spans="62:65" ht="13" thickBot="1">
      <c r="BJ41263" s="138"/>
      <c r="BK41263" s="138"/>
      <c r="BL41263" s="138"/>
      <c r="BM41263" s="138"/>
    </row>
    <row r="41264" spans="62:65" ht="13" thickBot="1">
      <c r="BJ41264" s="138"/>
      <c r="BK41264" s="138"/>
      <c r="BL41264" s="138"/>
      <c r="BM41264" s="138"/>
    </row>
    <row r="41265" spans="62:65" ht="13" thickBot="1">
      <c r="BJ41265" s="138"/>
      <c r="BK41265" s="138"/>
      <c r="BL41265" s="138"/>
      <c r="BM41265" s="138"/>
    </row>
    <row r="41266" spans="62:65" ht="13" thickBot="1">
      <c r="BJ41266" s="138"/>
      <c r="BK41266" s="138"/>
      <c r="BL41266" s="138"/>
      <c r="BM41266" s="138"/>
    </row>
    <row r="41267" spans="62:65" ht="13" thickBot="1">
      <c r="BJ41267" s="138"/>
      <c r="BK41267" s="138"/>
      <c r="BL41267" s="138"/>
      <c r="BM41267" s="138"/>
    </row>
    <row r="41268" spans="62:65" ht="13" thickBot="1">
      <c r="BJ41268" s="138"/>
      <c r="BK41268" s="138"/>
      <c r="BL41268" s="138"/>
      <c r="BM41268" s="138"/>
    </row>
    <row r="41269" spans="62:65" ht="13" thickBot="1">
      <c r="BJ41269" s="138"/>
      <c r="BK41269" s="138"/>
      <c r="BL41269" s="138"/>
      <c r="BM41269" s="138"/>
    </row>
    <row r="41270" spans="62:65" ht="13" thickBot="1">
      <c r="BJ41270" s="138"/>
      <c r="BK41270" s="138"/>
      <c r="BL41270" s="138"/>
      <c r="BM41270" s="138"/>
    </row>
    <row r="41271" spans="62:65" ht="13" thickBot="1">
      <c r="BJ41271" s="138"/>
      <c r="BK41271" s="138"/>
      <c r="BL41271" s="138"/>
      <c r="BM41271" s="138"/>
    </row>
    <row r="41272" spans="62:65" ht="13" thickBot="1">
      <c r="BJ41272" s="138"/>
      <c r="BK41272" s="138"/>
      <c r="BL41272" s="138"/>
      <c r="BM41272" s="138"/>
    </row>
    <row r="41273" spans="62:65" ht="13" thickBot="1">
      <c r="BJ41273" s="138"/>
      <c r="BK41273" s="138"/>
      <c r="BL41273" s="138"/>
      <c r="BM41273" s="138"/>
    </row>
    <row r="41274" spans="62:65" ht="13" thickBot="1">
      <c r="BJ41274" s="138"/>
      <c r="BK41274" s="138"/>
      <c r="BL41274" s="138"/>
      <c r="BM41274" s="138"/>
    </row>
    <row r="41275" spans="62:65" ht="13" thickBot="1">
      <c r="BJ41275" s="138"/>
      <c r="BK41275" s="138"/>
      <c r="BL41275" s="138"/>
      <c r="BM41275" s="138"/>
    </row>
    <row r="41276" spans="62:65" ht="13" thickBot="1">
      <c r="BJ41276" s="138"/>
      <c r="BK41276" s="138"/>
      <c r="BL41276" s="138"/>
      <c r="BM41276" s="138"/>
    </row>
    <row r="41277" spans="62:65" ht="13" thickBot="1">
      <c r="BJ41277" s="138"/>
      <c r="BK41277" s="138"/>
      <c r="BL41277" s="138"/>
      <c r="BM41277" s="138"/>
    </row>
    <row r="41278" spans="62:65" ht="13" thickBot="1">
      <c r="BJ41278" s="138"/>
      <c r="BK41278" s="138"/>
      <c r="BL41278" s="138"/>
      <c r="BM41278" s="138"/>
    </row>
    <row r="41279" spans="62:65" ht="13" thickBot="1">
      <c r="BJ41279" s="138"/>
      <c r="BK41279" s="138"/>
      <c r="BL41279" s="138"/>
      <c r="BM41279" s="138"/>
    </row>
    <row r="41280" spans="62:65" ht="13" thickBot="1">
      <c r="BJ41280" s="138"/>
      <c r="BK41280" s="138"/>
      <c r="BL41280" s="138"/>
      <c r="BM41280" s="138"/>
    </row>
    <row r="41281" spans="62:65" ht="13" thickBot="1">
      <c r="BJ41281" s="138"/>
      <c r="BK41281" s="138"/>
      <c r="BL41281" s="138"/>
      <c r="BM41281" s="138"/>
    </row>
    <row r="41282" spans="62:65" ht="13" thickBot="1">
      <c r="BJ41282" s="138"/>
      <c r="BK41282" s="138"/>
      <c r="BL41282" s="138"/>
      <c r="BM41282" s="138"/>
    </row>
    <row r="41283" spans="62:65" ht="13" thickBot="1">
      <c r="BJ41283" s="138"/>
      <c r="BK41283" s="138"/>
      <c r="BL41283" s="138"/>
      <c r="BM41283" s="138"/>
    </row>
    <row r="41284" spans="62:65" ht="13" thickBot="1">
      <c r="BJ41284" s="138"/>
      <c r="BK41284" s="138"/>
      <c r="BL41284" s="138"/>
      <c r="BM41284" s="138"/>
    </row>
    <row r="41285" spans="62:65" ht="13" thickBot="1">
      <c r="BJ41285" s="138"/>
      <c r="BK41285" s="138"/>
      <c r="BL41285" s="138"/>
      <c r="BM41285" s="138"/>
    </row>
    <row r="41286" spans="62:65" ht="13" thickBot="1">
      <c r="BJ41286" s="138"/>
      <c r="BK41286" s="138"/>
      <c r="BL41286" s="138"/>
      <c r="BM41286" s="138"/>
    </row>
    <row r="41287" spans="62:65" ht="13" thickBot="1">
      <c r="BJ41287" s="138"/>
      <c r="BK41287" s="138"/>
      <c r="BL41287" s="138"/>
      <c r="BM41287" s="138"/>
    </row>
    <row r="41288" spans="62:65" ht="13" thickBot="1">
      <c r="BJ41288" s="138"/>
      <c r="BK41288" s="138"/>
      <c r="BL41288" s="138"/>
      <c r="BM41288" s="138"/>
    </row>
    <row r="41289" spans="62:65" ht="13" thickBot="1">
      <c r="BJ41289" s="138"/>
      <c r="BK41289" s="138"/>
      <c r="BL41289" s="138"/>
      <c r="BM41289" s="138"/>
    </row>
    <row r="41290" spans="62:65" ht="13" thickBot="1">
      <c r="BJ41290" s="138"/>
      <c r="BK41290" s="138"/>
      <c r="BL41290" s="138"/>
      <c r="BM41290" s="138"/>
    </row>
    <row r="41291" spans="62:65" ht="13" thickBot="1">
      <c r="BJ41291" s="138"/>
      <c r="BK41291" s="138"/>
      <c r="BL41291" s="138"/>
      <c r="BM41291" s="138"/>
    </row>
    <row r="41292" spans="62:65" ht="13" thickBot="1">
      <c r="BJ41292" s="138"/>
      <c r="BK41292" s="138"/>
      <c r="BL41292" s="138"/>
      <c r="BM41292" s="138"/>
    </row>
    <row r="41293" spans="62:65" ht="13" thickBot="1">
      <c r="BJ41293" s="138"/>
      <c r="BK41293" s="138"/>
      <c r="BL41293" s="138"/>
      <c r="BM41293" s="138"/>
    </row>
    <row r="41294" spans="62:65" ht="13" thickBot="1">
      <c r="BJ41294" s="138"/>
      <c r="BK41294" s="138"/>
      <c r="BL41294" s="138"/>
      <c r="BM41294" s="138"/>
    </row>
    <row r="41295" spans="62:65" ht="13" thickBot="1">
      <c r="BJ41295" s="138"/>
      <c r="BK41295" s="138"/>
      <c r="BL41295" s="138"/>
      <c r="BM41295" s="138"/>
    </row>
    <row r="41296" spans="62:65" ht="13" thickBot="1">
      <c r="BJ41296" s="138"/>
      <c r="BK41296" s="138"/>
      <c r="BL41296" s="138"/>
      <c r="BM41296" s="138"/>
    </row>
    <row r="41297" spans="62:65" ht="13" thickBot="1">
      <c r="BJ41297" s="138"/>
      <c r="BK41297" s="138"/>
      <c r="BL41297" s="138"/>
      <c r="BM41297" s="138"/>
    </row>
    <row r="41298" spans="62:65" ht="13" thickBot="1">
      <c r="BJ41298" s="138"/>
      <c r="BK41298" s="138"/>
      <c r="BL41298" s="138"/>
      <c r="BM41298" s="138"/>
    </row>
    <row r="41299" spans="62:65" ht="13" thickBot="1">
      <c r="BJ41299" s="138"/>
      <c r="BK41299" s="138"/>
      <c r="BL41299" s="138"/>
      <c r="BM41299" s="138"/>
    </row>
    <row r="41300" spans="62:65" ht="13" thickBot="1">
      <c r="BJ41300" s="138"/>
      <c r="BK41300" s="138"/>
      <c r="BL41300" s="138"/>
      <c r="BM41300" s="138"/>
    </row>
    <row r="41301" spans="62:65" ht="13" thickBot="1">
      <c r="BJ41301" s="138"/>
      <c r="BK41301" s="138"/>
      <c r="BL41301" s="138"/>
      <c r="BM41301" s="138"/>
    </row>
    <row r="41302" spans="62:65" ht="13" thickBot="1">
      <c r="BJ41302" s="138"/>
      <c r="BK41302" s="138"/>
      <c r="BL41302" s="138"/>
      <c r="BM41302" s="138"/>
    </row>
    <row r="41303" spans="62:65" ht="13" thickBot="1">
      <c r="BJ41303" s="138"/>
      <c r="BK41303" s="138"/>
      <c r="BL41303" s="138"/>
      <c r="BM41303" s="138"/>
    </row>
    <row r="41304" spans="62:65" ht="13" thickBot="1">
      <c r="BJ41304" s="138"/>
      <c r="BK41304" s="138"/>
      <c r="BL41304" s="138"/>
      <c r="BM41304" s="138"/>
    </row>
    <row r="41305" spans="62:65" ht="13" thickBot="1">
      <c r="BJ41305" s="138"/>
      <c r="BK41305" s="138"/>
      <c r="BL41305" s="138"/>
      <c r="BM41305" s="138"/>
    </row>
    <row r="41306" spans="62:65" ht="13" thickBot="1">
      <c r="BJ41306" s="138"/>
      <c r="BK41306" s="138"/>
      <c r="BL41306" s="138"/>
      <c r="BM41306" s="138"/>
    </row>
    <row r="41307" spans="62:65" ht="13" thickBot="1">
      <c r="BJ41307" s="138"/>
      <c r="BK41307" s="138"/>
      <c r="BL41307" s="138"/>
      <c r="BM41307" s="138"/>
    </row>
    <row r="41308" spans="62:65" ht="13" thickBot="1">
      <c r="BJ41308" s="138"/>
      <c r="BK41308" s="138"/>
      <c r="BL41308" s="138"/>
      <c r="BM41308" s="138"/>
    </row>
    <row r="41309" spans="62:65" ht="13" thickBot="1">
      <c r="BJ41309" s="138"/>
      <c r="BK41309" s="138"/>
      <c r="BL41309" s="138"/>
      <c r="BM41309" s="138"/>
    </row>
    <row r="41310" spans="62:65" ht="13" thickBot="1">
      <c r="BJ41310" s="138"/>
      <c r="BK41310" s="138"/>
      <c r="BL41310" s="138"/>
      <c r="BM41310" s="138"/>
    </row>
    <row r="41311" spans="62:65" ht="13" thickBot="1">
      <c r="BJ41311" s="138"/>
      <c r="BK41311" s="138"/>
      <c r="BL41311" s="138"/>
      <c r="BM41311" s="138"/>
    </row>
    <row r="41312" spans="62:65" ht="13" thickBot="1">
      <c r="BJ41312" s="138"/>
      <c r="BK41312" s="138"/>
      <c r="BL41312" s="138"/>
      <c r="BM41312" s="138"/>
    </row>
    <row r="41313" spans="62:65" ht="13" thickBot="1">
      <c r="BJ41313" s="138"/>
      <c r="BK41313" s="138"/>
      <c r="BL41313" s="138"/>
      <c r="BM41313" s="138"/>
    </row>
    <row r="41314" spans="62:65" ht="13" thickBot="1">
      <c r="BJ41314" s="138"/>
      <c r="BK41314" s="138"/>
      <c r="BL41314" s="138"/>
      <c r="BM41314" s="138"/>
    </row>
    <row r="41315" spans="62:65" ht="13" thickBot="1">
      <c r="BJ41315" s="138"/>
      <c r="BK41315" s="138"/>
      <c r="BL41315" s="138"/>
      <c r="BM41315" s="138"/>
    </row>
    <row r="41316" spans="62:65" ht="13" thickBot="1">
      <c r="BJ41316" s="138"/>
      <c r="BK41316" s="138"/>
      <c r="BL41316" s="138"/>
      <c r="BM41316" s="138"/>
    </row>
    <row r="41317" spans="62:65" ht="13" thickBot="1">
      <c r="BJ41317" s="138"/>
      <c r="BK41317" s="138"/>
      <c r="BL41317" s="138"/>
      <c r="BM41317" s="138"/>
    </row>
    <row r="41318" spans="62:65" ht="13" thickBot="1">
      <c r="BJ41318" s="138"/>
      <c r="BK41318" s="138"/>
      <c r="BL41318" s="138"/>
      <c r="BM41318" s="138"/>
    </row>
    <row r="41319" spans="62:65" ht="13" thickBot="1">
      <c r="BJ41319" s="138"/>
      <c r="BK41319" s="138"/>
      <c r="BL41319" s="138"/>
      <c r="BM41319" s="138"/>
    </row>
    <row r="41320" spans="62:65" ht="13" thickBot="1">
      <c r="BJ41320" s="138"/>
      <c r="BK41320" s="138"/>
      <c r="BL41320" s="138"/>
      <c r="BM41320" s="138"/>
    </row>
    <row r="41321" spans="62:65" ht="13" thickBot="1">
      <c r="BJ41321" s="138"/>
      <c r="BK41321" s="138"/>
      <c r="BL41321" s="138"/>
      <c r="BM41321" s="138"/>
    </row>
    <row r="41322" spans="62:65" ht="13" thickBot="1">
      <c r="BJ41322" s="138"/>
      <c r="BK41322" s="138"/>
      <c r="BL41322" s="138"/>
      <c r="BM41322" s="138"/>
    </row>
    <row r="41323" spans="62:65" ht="13" thickBot="1">
      <c r="BJ41323" s="138"/>
      <c r="BK41323" s="138"/>
      <c r="BL41323" s="138"/>
      <c r="BM41323" s="138"/>
    </row>
    <row r="41324" spans="62:65" ht="13" thickBot="1">
      <c r="BJ41324" s="138"/>
      <c r="BK41324" s="138"/>
      <c r="BL41324" s="138"/>
      <c r="BM41324" s="138"/>
    </row>
    <row r="41325" spans="62:65" ht="13" thickBot="1">
      <c r="BJ41325" s="138"/>
      <c r="BK41325" s="138"/>
      <c r="BL41325" s="138"/>
      <c r="BM41325" s="138"/>
    </row>
    <row r="41326" spans="62:65" ht="13" thickBot="1">
      <c r="BJ41326" s="138"/>
      <c r="BK41326" s="138"/>
      <c r="BL41326" s="138"/>
      <c r="BM41326" s="138"/>
    </row>
    <row r="41327" spans="62:65" ht="13" thickBot="1">
      <c r="BJ41327" s="138"/>
      <c r="BK41327" s="138"/>
      <c r="BL41327" s="138"/>
      <c r="BM41327" s="138"/>
    </row>
    <row r="41328" spans="62:65" ht="13" thickBot="1">
      <c r="BJ41328" s="138"/>
      <c r="BK41328" s="138"/>
      <c r="BL41328" s="138"/>
      <c r="BM41328" s="138"/>
    </row>
    <row r="41329" spans="62:65" ht="13" thickBot="1">
      <c r="BJ41329" s="138"/>
      <c r="BK41329" s="138"/>
      <c r="BL41329" s="138"/>
      <c r="BM41329" s="138"/>
    </row>
    <row r="41330" spans="62:65" ht="13" thickBot="1">
      <c r="BJ41330" s="138"/>
      <c r="BK41330" s="138"/>
      <c r="BL41330" s="138"/>
      <c r="BM41330" s="138"/>
    </row>
    <row r="41331" spans="62:65" ht="13" thickBot="1">
      <c r="BJ41331" s="138"/>
      <c r="BK41331" s="138"/>
      <c r="BL41331" s="138"/>
      <c r="BM41331" s="138"/>
    </row>
    <row r="41332" spans="62:65" ht="13" thickBot="1">
      <c r="BJ41332" s="138"/>
      <c r="BK41332" s="138"/>
      <c r="BL41332" s="138"/>
      <c r="BM41332" s="138"/>
    </row>
    <row r="41333" spans="62:65" ht="13" thickBot="1">
      <c r="BJ41333" s="138"/>
      <c r="BK41333" s="138"/>
      <c r="BL41333" s="138"/>
      <c r="BM41333" s="138"/>
    </row>
    <row r="41334" spans="62:65" ht="13" thickBot="1">
      <c r="BJ41334" s="138"/>
      <c r="BK41334" s="138"/>
      <c r="BL41334" s="138"/>
      <c r="BM41334" s="138"/>
    </row>
    <row r="41335" spans="62:65" ht="13" thickBot="1">
      <c r="BJ41335" s="138"/>
      <c r="BK41335" s="138"/>
      <c r="BL41335" s="138"/>
      <c r="BM41335" s="138"/>
    </row>
    <row r="41336" spans="62:65" ht="13" thickBot="1">
      <c r="BJ41336" s="138"/>
      <c r="BK41336" s="138"/>
      <c r="BL41336" s="138"/>
      <c r="BM41336" s="138"/>
    </row>
    <row r="41337" spans="62:65" ht="13" thickBot="1">
      <c r="BJ41337" s="138"/>
      <c r="BK41337" s="138"/>
      <c r="BL41337" s="138"/>
      <c r="BM41337" s="138"/>
    </row>
    <row r="41338" spans="62:65" ht="13" thickBot="1">
      <c r="BJ41338" s="138"/>
      <c r="BK41338" s="138"/>
      <c r="BL41338" s="138"/>
      <c r="BM41338" s="138"/>
    </row>
    <row r="41339" spans="62:65" ht="13" thickBot="1">
      <c r="BJ41339" s="138"/>
      <c r="BK41339" s="138"/>
      <c r="BL41339" s="138"/>
      <c r="BM41339" s="138"/>
    </row>
    <row r="41340" spans="62:65" ht="13" thickBot="1">
      <c r="BJ41340" s="138"/>
      <c r="BK41340" s="138"/>
      <c r="BL41340" s="138"/>
      <c r="BM41340" s="138"/>
    </row>
    <row r="41341" spans="62:65" ht="13" thickBot="1">
      <c r="BJ41341" s="138"/>
      <c r="BK41341" s="138"/>
      <c r="BL41341" s="138"/>
      <c r="BM41341" s="138"/>
    </row>
    <row r="41342" spans="62:65" ht="13" thickBot="1">
      <c r="BJ41342" s="138"/>
      <c r="BK41342" s="138"/>
      <c r="BL41342" s="138"/>
      <c r="BM41342" s="138"/>
    </row>
    <row r="41343" spans="62:65" ht="13" thickBot="1">
      <c r="BJ41343" s="138"/>
      <c r="BK41343" s="138"/>
      <c r="BL41343" s="138"/>
      <c r="BM41343" s="138"/>
    </row>
    <row r="41344" spans="62:65" ht="13" thickBot="1">
      <c r="BJ41344" s="138"/>
      <c r="BK41344" s="138"/>
      <c r="BL41344" s="138"/>
      <c r="BM41344" s="138"/>
    </row>
    <row r="41345" spans="62:65" ht="13" thickBot="1">
      <c r="BJ41345" s="138"/>
      <c r="BK41345" s="138"/>
      <c r="BL41345" s="138"/>
      <c r="BM41345" s="138"/>
    </row>
    <row r="41346" spans="62:65" ht="13" thickBot="1">
      <c r="BJ41346" s="138"/>
      <c r="BK41346" s="138"/>
      <c r="BL41346" s="138"/>
      <c r="BM41346" s="138"/>
    </row>
    <row r="41347" spans="62:65" ht="13" thickBot="1">
      <c r="BJ41347" s="138"/>
      <c r="BK41347" s="138"/>
      <c r="BL41347" s="138"/>
      <c r="BM41347" s="138"/>
    </row>
    <row r="41348" spans="62:65" ht="13" thickBot="1">
      <c r="BJ41348" s="138"/>
      <c r="BK41348" s="138"/>
      <c r="BL41348" s="138"/>
      <c r="BM41348" s="138"/>
    </row>
    <row r="41349" spans="62:65" ht="13" thickBot="1">
      <c r="BJ41349" s="138"/>
      <c r="BK41349" s="138"/>
      <c r="BL41349" s="138"/>
      <c r="BM41349" s="138"/>
    </row>
    <row r="41350" spans="62:65" ht="13" thickBot="1">
      <c r="BJ41350" s="138"/>
      <c r="BK41350" s="138"/>
      <c r="BL41350" s="138"/>
      <c r="BM41350" s="138"/>
    </row>
    <row r="41351" spans="62:65" ht="13" thickBot="1">
      <c r="BJ41351" s="138"/>
      <c r="BK41351" s="138"/>
      <c r="BL41351" s="138"/>
      <c r="BM41351" s="138"/>
    </row>
    <row r="41352" spans="62:65" ht="13" thickBot="1">
      <c r="BJ41352" s="138"/>
      <c r="BK41352" s="138"/>
      <c r="BL41352" s="138"/>
      <c r="BM41352" s="138"/>
    </row>
    <row r="41353" spans="62:65" ht="13" thickBot="1">
      <c r="BJ41353" s="138"/>
      <c r="BK41353" s="138"/>
      <c r="BL41353" s="138"/>
      <c r="BM41353" s="138"/>
    </row>
    <row r="41354" spans="62:65" ht="13" thickBot="1">
      <c r="BJ41354" s="138"/>
      <c r="BK41354" s="138"/>
      <c r="BL41354" s="138"/>
      <c r="BM41354" s="138"/>
    </row>
    <row r="41355" spans="62:65" ht="13" thickBot="1">
      <c r="BJ41355" s="138"/>
      <c r="BK41355" s="138"/>
      <c r="BL41355" s="138"/>
      <c r="BM41355" s="138"/>
    </row>
    <row r="41356" spans="62:65" ht="13" thickBot="1">
      <c r="BJ41356" s="138"/>
      <c r="BK41356" s="138"/>
      <c r="BL41356" s="138"/>
      <c r="BM41356" s="138"/>
    </row>
    <row r="41357" spans="62:65" ht="13" thickBot="1">
      <c r="BJ41357" s="138"/>
      <c r="BK41357" s="138"/>
      <c r="BL41357" s="138"/>
      <c r="BM41357" s="138"/>
    </row>
    <row r="41358" spans="62:65" ht="13" thickBot="1">
      <c r="BJ41358" s="138"/>
      <c r="BK41358" s="138"/>
      <c r="BL41358" s="138"/>
      <c r="BM41358" s="138"/>
    </row>
    <row r="41359" spans="62:65" ht="13" thickBot="1">
      <c r="BJ41359" s="138"/>
      <c r="BK41359" s="138"/>
      <c r="BL41359" s="138"/>
      <c r="BM41359" s="138"/>
    </row>
    <row r="41360" spans="62:65" ht="13" thickBot="1">
      <c r="BJ41360" s="138"/>
      <c r="BK41360" s="138"/>
      <c r="BL41360" s="138"/>
      <c r="BM41360" s="138"/>
    </row>
    <row r="41361" spans="62:65" ht="13" thickBot="1">
      <c r="BJ41361" s="138"/>
      <c r="BK41361" s="138"/>
      <c r="BL41361" s="138"/>
      <c r="BM41361" s="138"/>
    </row>
    <row r="41362" spans="62:65" ht="13" thickBot="1">
      <c r="BJ41362" s="138"/>
      <c r="BK41362" s="138"/>
      <c r="BL41362" s="138"/>
      <c r="BM41362" s="138"/>
    </row>
    <row r="41363" spans="62:65" ht="13" thickBot="1">
      <c r="BJ41363" s="138"/>
      <c r="BK41363" s="138"/>
      <c r="BL41363" s="138"/>
      <c r="BM41363" s="138"/>
    </row>
    <row r="41364" spans="62:65" ht="13" thickBot="1">
      <c r="BJ41364" s="138"/>
      <c r="BK41364" s="138"/>
      <c r="BL41364" s="138"/>
      <c r="BM41364" s="138"/>
    </row>
    <row r="41365" spans="62:65" ht="13" thickBot="1">
      <c r="BJ41365" s="138"/>
      <c r="BK41365" s="138"/>
      <c r="BL41365" s="138"/>
      <c r="BM41365" s="138"/>
    </row>
    <row r="41366" spans="62:65" ht="13" thickBot="1">
      <c r="BJ41366" s="138"/>
      <c r="BK41366" s="138"/>
      <c r="BL41366" s="138"/>
      <c r="BM41366" s="138"/>
    </row>
    <row r="41367" spans="62:65" ht="13" thickBot="1">
      <c r="BJ41367" s="138"/>
      <c r="BK41367" s="138"/>
      <c r="BL41367" s="138"/>
      <c r="BM41367" s="138"/>
    </row>
    <row r="41368" spans="62:65" ht="13" thickBot="1">
      <c r="BJ41368" s="138"/>
      <c r="BK41368" s="138"/>
      <c r="BL41368" s="138"/>
      <c r="BM41368" s="138"/>
    </row>
    <row r="41369" spans="62:65" ht="13" thickBot="1">
      <c r="BJ41369" s="138"/>
      <c r="BK41369" s="138"/>
      <c r="BL41369" s="138"/>
      <c r="BM41369" s="138"/>
    </row>
    <row r="41370" spans="62:65" ht="13" thickBot="1">
      <c r="BJ41370" s="138"/>
      <c r="BK41370" s="138"/>
      <c r="BL41370" s="138"/>
      <c r="BM41370" s="138"/>
    </row>
    <row r="41371" spans="62:65" ht="13" thickBot="1">
      <c r="BJ41371" s="138"/>
      <c r="BK41371" s="138"/>
      <c r="BL41371" s="138"/>
      <c r="BM41371" s="138"/>
    </row>
    <row r="41372" spans="62:65" ht="13" thickBot="1">
      <c r="BJ41372" s="138"/>
      <c r="BK41372" s="138"/>
      <c r="BL41372" s="138"/>
      <c r="BM41372" s="138"/>
    </row>
    <row r="41373" spans="62:65" ht="13" thickBot="1">
      <c r="BJ41373" s="138"/>
      <c r="BK41373" s="138"/>
      <c r="BL41373" s="138"/>
      <c r="BM41373" s="138"/>
    </row>
    <row r="41374" spans="62:65" ht="13" thickBot="1">
      <c r="BJ41374" s="138"/>
      <c r="BK41374" s="138"/>
      <c r="BL41374" s="138"/>
      <c r="BM41374" s="138"/>
    </row>
    <row r="41375" spans="62:65" ht="13" thickBot="1">
      <c r="BJ41375" s="138"/>
      <c r="BK41375" s="138"/>
      <c r="BL41375" s="138"/>
      <c r="BM41375" s="138"/>
    </row>
    <row r="41376" spans="62:65" ht="13" thickBot="1">
      <c r="BJ41376" s="138"/>
      <c r="BK41376" s="138"/>
      <c r="BL41376" s="138"/>
      <c r="BM41376" s="138"/>
    </row>
    <row r="41377" spans="62:65" ht="13" thickBot="1">
      <c r="BJ41377" s="138"/>
      <c r="BK41377" s="138"/>
      <c r="BL41377" s="138"/>
      <c r="BM41377" s="138"/>
    </row>
    <row r="41378" spans="62:65" ht="13" thickBot="1">
      <c r="BJ41378" s="138"/>
      <c r="BK41378" s="138"/>
      <c r="BL41378" s="138"/>
      <c r="BM41378" s="138"/>
    </row>
    <row r="41379" spans="62:65" ht="13" thickBot="1">
      <c r="BJ41379" s="138"/>
      <c r="BK41379" s="138"/>
      <c r="BL41379" s="138"/>
      <c r="BM41379" s="138"/>
    </row>
    <row r="41380" spans="62:65" ht="13" thickBot="1">
      <c r="BJ41380" s="138"/>
      <c r="BK41380" s="138"/>
      <c r="BL41380" s="138"/>
      <c r="BM41380" s="138"/>
    </row>
    <row r="41381" spans="62:65" ht="13" thickBot="1">
      <c r="BJ41381" s="138"/>
      <c r="BK41381" s="138"/>
      <c r="BL41381" s="138"/>
      <c r="BM41381" s="138"/>
    </row>
    <row r="41382" spans="62:65" ht="13" thickBot="1">
      <c r="BJ41382" s="138"/>
      <c r="BK41382" s="138"/>
      <c r="BL41382" s="138"/>
      <c r="BM41382" s="138"/>
    </row>
    <row r="41383" spans="62:65" ht="13" thickBot="1">
      <c r="BJ41383" s="138"/>
      <c r="BK41383" s="138"/>
      <c r="BL41383" s="138"/>
      <c r="BM41383" s="138"/>
    </row>
    <row r="41384" spans="62:65" ht="13" thickBot="1">
      <c r="BJ41384" s="138"/>
      <c r="BK41384" s="138"/>
      <c r="BL41384" s="138"/>
      <c r="BM41384" s="138"/>
    </row>
    <row r="41385" spans="62:65" ht="13" thickBot="1">
      <c r="BJ41385" s="138"/>
      <c r="BK41385" s="138"/>
      <c r="BL41385" s="138"/>
      <c r="BM41385" s="138"/>
    </row>
    <row r="41386" spans="62:65" ht="13" thickBot="1">
      <c r="BJ41386" s="138"/>
      <c r="BK41386" s="138"/>
      <c r="BL41386" s="138"/>
      <c r="BM41386" s="138"/>
    </row>
    <row r="41387" spans="62:65" ht="13" thickBot="1">
      <c r="BJ41387" s="138"/>
      <c r="BK41387" s="138"/>
      <c r="BL41387" s="138"/>
      <c r="BM41387" s="138"/>
    </row>
    <row r="41388" spans="62:65" ht="13" thickBot="1">
      <c r="BJ41388" s="138"/>
      <c r="BK41388" s="138"/>
      <c r="BL41388" s="138"/>
      <c r="BM41388" s="138"/>
    </row>
    <row r="41389" spans="62:65" ht="13" thickBot="1">
      <c r="BJ41389" s="138"/>
      <c r="BK41389" s="138"/>
      <c r="BL41389" s="138"/>
      <c r="BM41389" s="138"/>
    </row>
    <row r="41390" spans="62:65" ht="13" thickBot="1">
      <c r="BJ41390" s="138"/>
      <c r="BK41390" s="138"/>
      <c r="BL41390" s="138"/>
      <c r="BM41390" s="138"/>
    </row>
    <row r="41391" spans="62:65" ht="13" thickBot="1">
      <c r="BJ41391" s="138"/>
      <c r="BK41391" s="138"/>
      <c r="BL41391" s="138"/>
      <c r="BM41391" s="138"/>
    </row>
    <row r="41392" spans="62:65" ht="13" thickBot="1">
      <c r="BJ41392" s="138"/>
      <c r="BK41392" s="138"/>
      <c r="BL41392" s="138"/>
      <c r="BM41392" s="138"/>
    </row>
    <row r="41393" spans="62:65" ht="13" thickBot="1">
      <c r="BJ41393" s="138"/>
      <c r="BK41393" s="138"/>
      <c r="BL41393" s="138"/>
      <c r="BM41393" s="138"/>
    </row>
    <row r="41394" spans="62:65" ht="13" thickBot="1">
      <c r="BJ41394" s="138"/>
      <c r="BK41394" s="138"/>
      <c r="BL41394" s="138"/>
      <c r="BM41394" s="138"/>
    </row>
    <row r="41395" spans="62:65" ht="13" thickBot="1">
      <c r="BJ41395" s="138"/>
      <c r="BK41395" s="138"/>
      <c r="BL41395" s="138"/>
      <c r="BM41395" s="138"/>
    </row>
    <row r="41396" spans="62:65" ht="13" thickBot="1">
      <c r="BJ41396" s="138"/>
      <c r="BK41396" s="138"/>
      <c r="BL41396" s="138"/>
      <c r="BM41396" s="138"/>
    </row>
    <row r="41397" spans="62:65" ht="13" thickBot="1">
      <c r="BJ41397" s="138"/>
      <c r="BK41397" s="138"/>
      <c r="BL41397" s="138"/>
      <c r="BM41397" s="138"/>
    </row>
    <row r="41398" spans="62:65" ht="13" thickBot="1">
      <c r="BJ41398" s="138"/>
      <c r="BK41398" s="138"/>
      <c r="BL41398" s="138"/>
      <c r="BM41398" s="138"/>
    </row>
    <row r="41399" spans="62:65" ht="13" thickBot="1">
      <c r="BJ41399" s="138"/>
      <c r="BK41399" s="138"/>
      <c r="BL41399" s="138"/>
      <c r="BM41399" s="138"/>
    </row>
    <row r="41400" spans="62:65" ht="13" thickBot="1">
      <c r="BJ41400" s="138"/>
      <c r="BK41400" s="138"/>
      <c r="BL41400" s="138"/>
      <c r="BM41400" s="138"/>
    </row>
    <row r="41401" spans="62:65" ht="13" thickBot="1">
      <c r="BJ41401" s="138"/>
      <c r="BK41401" s="138"/>
      <c r="BL41401" s="138"/>
      <c r="BM41401" s="138"/>
    </row>
    <row r="41402" spans="62:65" ht="13" thickBot="1">
      <c r="BJ41402" s="138"/>
      <c r="BK41402" s="138"/>
      <c r="BL41402" s="138"/>
      <c r="BM41402" s="138"/>
    </row>
    <row r="41403" spans="62:65" ht="13" thickBot="1">
      <c r="BJ41403" s="138"/>
      <c r="BK41403" s="138"/>
      <c r="BL41403" s="138"/>
      <c r="BM41403" s="138"/>
    </row>
    <row r="41404" spans="62:65" ht="13" thickBot="1">
      <c r="BJ41404" s="138"/>
      <c r="BK41404" s="138"/>
      <c r="BL41404" s="138"/>
      <c r="BM41404" s="138"/>
    </row>
    <row r="41405" spans="62:65" ht="13" thickBot="1">
      <c r="BJ41405" s="138"/>
      <c r="BK41405" s="138"/>
      <c r="BL41405" s="138"/>
      <c r="BM41405" s="138"/>
    </row>
    <row r="41406" spans="62:65" ht="13" thickBot="1">
      <c r="BJ41406" s="138"/>
      <c r="BK41406" s="138"/>
      <c r="BL41406" s="138"/>
      <c r="BM41406" s="138"/>
    </row>
    <row r="41407" spans="62:65" ht="13" thickBot="1">
      <c r="BJ41407" s="138"/>
      <c r="BK41407" s="138"/>
      <c r="BL41407" s="138"/>
      <c r="BM41407" s="138"/>
    </row>
    <row r="41408" spans="62:65" ht="13" thickBot="1">
      <c r="BJ41408" s="138"/>
      <c r="BK41408" s="138"/>
      <c r="BL41408" s="138"/>
      <c r="BM41408" s="138"/>
    </row>
    <row r="41409" spans="62:65" ht="13" thickBot="1">
      <c r="BJ41409" s="138"/>
      <c r="BK41409" s="138"/>
      <c r="BL41409" s="138"/>
      <c r="BM41409" s="138"/>
    </row>
    <row r="41410" spans="62:65" ht="13" thickBot="1">
      <c r="BJ41410" s="138"/>
      <c r="BK41410" s="138"/>
      <c r="BL41410" s="138"/>
      <c r="BM41410" s="138"/>
    </row>
    <row r="41411" spans="62:65" ht="13" thickBot="1">
      <c r="BJ41411" s="138"/>
      <c r="BK41411" s="138"/>
      <c r="BL41411" s="138"/>
      <c r="BM41411" s="138"/>
    </row>
    <row r="41412" spans="62:65" ht="13" thickBot="1">
      <c r="BJ41412" s="138"/>
      <c r="BK41412" s="138"/>
      <c r="BL41412" s="138"/>
      <c r="BM41412" s="138"/>
    </row>
    <row r="41413" spans="62:65" ht="13" thickBot="1">
      <c r="BJ41413" s="138"/>
      <c r="BK41413" s="138"/>
      <c r="BL41413" s="138"/>
      <c r="BM41413" s="138"/>
    </row>
    <row r="41414" spans="62:65" ht="13" thickBot="1">
      <c r="BJ41414" s="138"/>
      <c r="BK41414" s="138"/>
      <c r="BL41414" s="138"/>
      <c r="BM41414" s="138"/>
    </row>
    <row r="41415" spans="62:65" ht="13" thickBot="1">
      <c r="BJ41415" s="138"/>
      <c r="BK41415" s="138"/>
      <c r="BL41415" s="138"/>
      <c r="BM41415" s="138"/>
    </row>
    <row r="41416" spans="62:65" ht="13" thickBot="1">
      <c r="BJ41416" s="138"/>
      <c r="BK41416" s="138"/>
      <c r="BL41416" s="138"/>
      <c r="BM41416" s="138"/>
    </row>
    <row r="41417" spans="62:65" ht="13" thickBot="1">
      <c r="BJ41417" s="138"/>
      <c r="BK41417" s="138"/>
      <c r="BL41417" s="138"/>
      <c r="BM41417" s="138"/>
    </row>
    <row r="41418" spans="62:65" ht="13" thickBot="1">
      <c r="BJ41418" s="138"/>
      <c r="BK41418" s="138"/>
      <c r="BL41418" s="138"/>
      <c r="BM41418" s="138"/>
    </row>
    <row r="41419" spans="62:65" ht="13" thickBot="1">
      <c r="BJ41419" s="138"/>
      <c r="BK41419" s="138"/>
      <c r="BL41419" s="138"/>
      <c r="BM41419" s="138"/>
    </row>
    <row r="41420" spans="62:65" ht="13" thickBot="1">
      <c r="BJ41420" s="138"/>
      <c r="BK41420" s="138"/>
      <c r="BL41420" s="138"/>
      <c r="BM41420" s="138"/>
    </row>
    <row r="41421" spans="62:65" ht="13" thickBot="1">
      <c r="BJ41421" s="138"/>
      <c r="BK41421" s="138"/>
      <c r="BL41421" s="138"/>
      <c r="BM41421" s="138"/>
    </row>
    <row r="41422" spans="62:65" ht="13" thickBot="1">
      <c r="BJ41422" s="138"/>
      <c r="BK41422" s="138"/>
      <c r="BL41422" s="138"/>
      <c r="BM41422" s="138"/>
    </row>
    <row r="41423" spans="62:65" ht="13" thickBot="1">
      <c r="BJ41423" s="138"/>
      <c r="BK41423" s="138"/>
      <c r="BL41423" s="138"/>
      <c r="BM41423" s="138"/>
    </row>
    <row r="41424" spans="62:65" ht="13" thickBot="1">
      <c r="BJ41424" s="138"/>
      <c r="BK41424" s="138"/>
      <c r="BL41424" s="138"/>
      <c r="BM41424" s="138"/>
    </row>
    <row r="41425" spans="62:65" ht="13" thickBot="1">
      <c r="BJ41425" s="138"/>
      <c r="BK41425" s="138"/>
      <c r="BL41425" s="138"/>
      <c r="BM41425" s="138"/>
    </row>
    <row r="41426" spans="62:65" ht="13" thickBot="1">
      <c r="BJ41426" s="138"/>
      <c r="BK41426" s="138"/>
      <c r="BL41426" s="138"/>
      <c r="BM41426" s="138"/>
    </row>
    <row r="41427" spans="62:65" ht="13" thickBot="1">
      <c r="BJ41427" s="138"/>
      <c r="BK41427" s="138"/>
      <c r="BL41427" s="138"/>
      <c r="BM41427" s="138"/>
    </row>
    <row r="41428" spans="62:65" ht="13" thickBot="1">
      <c r="BJ41428" s="138"/>
      <c r="BK41428" s="138"/>
      <c r="BL41428" s="138"/>
      <c r="BM41428" s="138"/>
    </row>
    <row r="41429" spans="62:65" ht="13" thickBot="1">
      <c r="BJ41429" s="138"/>
      <c r="BK41429" s="138"/>
      <c r="BL41429" s="138"/>
      <c r="BM41429" s="138"/>
    </row>
    <row r="41430" spans="62:65" ht="13" thickBot="1">
      <c r="BJ41430" s="138"/>
      <c r="BK41430" s="138"/>
      <c r="BL41430" s="138"/>
      <c r="BM41430" s="138"/>
    </row>
    <row r="41431" spans="62:65" ht="13" thickBot="1">
      <c r="BJ41431" s="138"/>
      <c r="BK41431" s="138"/>
      <c r="BL41431" s="138"/>
      <c r="BM41431" s="138"/>
    </row>
    <row r="41432" spans="62:65" ht="13" thickBot="1">
      <c r="BJ41432" s="138"/>
      <c r="BK41432" s="138"/>
      <c r="BL41432" s="138"/>
      <c r="BM41432" s="138"/>
    </row>
    <row r="41433" spans="62:65" ht="13" thickBot="1">
      <c r="BJ41433" s="138"/>
      <c r="BK41433" s="138"/>
      <c r="BL41433" s="138"/>
      <c r="BM41433" s="138"/>
    </row>
    <row r="41434" spans="62:65" ht="13" thickBot="1">
      <c r="BJ41434" s="138"/>
      <c r="BK41434" s="138"/>
      <c r="BL41434" s="138"/>
      <c r="BM41434" s="138"/>
    </row>
    <row r="41435" spans="62:65" ht="13" thickBot="1">
      <c r="BJ41435" s="138"/>
      <c r="BK41435" s="138"/>
      <c r="BL41435" s="138"/>
      <c r="BM41435" s="138"/>
    </row>
    <row r="41436" spans="62:65" ht="13" thickBot="1">
      <c r="BJ41436" s="138"/>
      <c r="BK41436" s="138"/>
      <c r="BL41436" s="138"/>
      <c r="BM41436" s="138"/>
    </row>
    <row r="41437" spans="62:65" ht="13" thickBot="1">
      <c r="BJ41437" s="138"/>
      <c r="BK41437" s="138"/>
      <c r="BL41437" s="138"/>
      <c r="BM41437" s="138"/>
    </row>
    <row r="41438" spans="62:65" ht="13" thickBot="1">
      <c r="BJ41438" s="138"/>
      <c r="BK41438" s="138"/>
      <c r="BL41438" s="138"/>
      <c r="BM41438" s="138"/>
    </row>
    <row r="41439" spans="62:65" ht="13" thickBot="1">
      <c r="BJ41439" s="138"/>
      <c r="BK41439" s="138"/>
      <c r="BL41439" s="138"/>
      <c r="BM41439" s="138"/>
    </row>
    <row r="41440" spans="62:65" ht="13" thickBot="1">
      <c r="BJ41440" s="138"/>
      <c r="BK41440" s="138"/>
      <c r="BL41440" s="138"/>
      <c r="BM41440" s="138"/>
    </row>
    <row r="41441" spans="62:65" ht="13" thickBot="1">
      <c r="BJ41441" s="138"/>
      <c r="BK41441" s="138"/>
      <c r="BL41441" s="138"/>
      <c r="BM41441" s="138"/>
    </row>
    <row r="41442" spans="62:65" ht="13" thickBot="1">
      <c r="BJ41442" s="138"/>
      <c r="BK41442" s="138"/>
      <c r="BL41442" s="138"/>
      <c r="BM41442" s="138"/>
    </row>
    <row r="41443" spans="62:65" ht="13" thickBot="1">
      <c r="BJ41443" s="138"/>
      <c r="BK41443" s="138"/>
      <c r="BL41443" s="138"/>
      <c r="BM41443" s="138"/>
    </row>
    <row r="41444" spans="62:65" ht="13" thickBot="1">
      <c r="BJ41444" s="138"/>
      <c r="BK41444" s="138"/>
      <c r="BL41444" s="138"/>
      <c r="BM41444" s="138"/>
    </row>
    <row r="41445" spans="62:65" ht="13" thickBot="1">
      <c r="BJ41445" s="138"/>
      <c r="BK41445" s="138"/>
      <c r="BL41445" s="138"/>
      <c r="BM41445" s="138"/>
    </row>
    <row r="41446" spans="62:65" ht="13" thickBot="1">
      <c r="BJ41446" s="138"/>
      <c r="BK41446" s="138"/>
      <c r="BL41446" s="138"/>
      <c r="BM41446" s="138"/>
    </row>
    <row r="41447" spans="62:65" ht="13" thickBot="1">
      <c r="BJ41447" s="138"/>
      <c r="BK41447" s="138"/>
      <c r="BL41447" s="138"/>
      <c r="BM41447" s="138"/>
    </row>
    <row r="41448" spans="62:65" ht="13" thickBot="1">
      <c r="BJ41448" s="138"/>
      <c r="BK41448" s="138"/>
      <c r="BL41448" s="138"/>
      <c r="BM41448" s="138"/>
    </row>
    <row r="41449" spans="62:65" ht="13" thickBot="1">
      <c r="BJ41449" s="138"/>
      <c r="BK41449" s="138"/>
      <c r="BL41449" s="138"/>
      <c r="BM41449" s="138"/>
    </row>
    <row r="41450" spans="62:65" ht="13" thickBot="1">
      <c r="BJ41450" s="138"/>
      <c r="BK41450" s="138"/>
      <c r="BL41450" s="138"/>
      <c r="BM41450" s="138"/>
    </row>
    <row r="41451" spans="62:65" ht="13" thickBot="1">
      <c r="BJ41451" s="138"/>
      <c r="BK41451" s="138"/>
      <c r="BL41451" s="138"/>
      <c r="BM41451" s="138"/>
    </row>
    <row r="41452" spans="62:65" ht="13" thickBot="1">
      <c r="BJ41452" s="138"/>
      <c r="BK41452" s="138"/>
      <c r="BL41452" s="138"/>
      <c r="BM41452" s="138"/>
    </row>
    <row r="41453" spans="62:65" ht="13" thickBot="1">
      <c r="BJ41453" s="138"/>
      <c r="BK41453" s="138"/>
      <c r="BL41453" s="138"/>
      <c r="BM41453" s="138"/>
    </row>
    <row r="41454" spans="62:65" ht="13" thickBot="1">
      <c r="BJ41454" s="138"/>
      <c r="BK41454" s="138"/>
      <c r="BL41454" s="138"/>
      <c r="BM41454" s="138"/>
    </row>
    <row r="41455" spans="62:65" ht="13" thickBot="1">
      <c r="BJ41455" s="138"/>
      <c r="BK41455" s="138"/>
      <c r="BL41455" s="138"/>
      <c r="BM41455" s="138"/>
    </row>
    <row r="41456" spans="62:65" ht="13" thickBot="1">
      <c r="BJ41456" s="138"/>
      <c r="BK41456" s="138"/>
      <c r="BL41456" s="138"/>
      <c r="BM41456" s="138"/>
    </row>
    <row r="41457" spans="62:65" ht="13" thickBot="1">
      <c r="BJ41457" s="138"/>
      <c r="BK41457" s="138"/>
      <c r="BL41457" s="138"/>
      <c r="BM41457" s="138"/>
    </row>
    <row r="41458" spans="62:65" ht="13" thickBot="1">
      <c r="BJ41458" s="138"/>
      <c r="BK41458" s="138"/>
      <c r="BL41458" s="138"/>
      <c r="BM41458" s="138"/>
    </row>
    <row r="41459" spans="62:65" ht="13" thickBot="1">
      <c r="BJ41459" s="138"/>
      <c r="BK41459" s="138"/>
      <c r="BL41459" s="138"/>
      <c r="BM41459" s="138"/>
    </row>
    <row r="41460" spans="62:65" ht="13" thickBot="1">
      <c r="BJ41460" s="138"/>
      <c r="BK41460" s="138"/>
      <c r="BL41460" s="138"/>
      <c r="BM41460" s="138"/>
    </row>
    <row r="41461" spans="62:65" ht="13" thickBot="1">
      <c r="BJ41461" s="138"/>
      <c r="BK41461" s="138"/>
      <c r="BL41461" s="138"/>
      <c r="BM41461" s="138"/>
    </row>
    <row r="41462" spans="62:65" ht="13" thickBot="1">
      <c r="BJ41462" s="138"/>
      <c r="BK41462" s="138"/>
      <c r="BL41462" s="138"/>
      <c r="BM41462" s="138"/>
    </row>
    <row r="41463" spans="62:65" ht="13" thickBot="1">
      <c r="BJ41463" s="138"/>
      <c r="BK41463" s="138"/>
      <c r="BL41463" s="138"/>
      <c r="BM41463" s="138"/>
    </row>
    <row r="41464" spans="62:65" ht="13" thickBot="1">
      <c r="BJ41464" s="138"/>
      <c r="BK41464" s="138"/>
      <c r="BL41464" s="138"/>
      <c r="BM41464" s="138"/>
    </row>
    <row r="41465" spans="62:65" ht="13" thickBot="1">
      <c r="BJ41465" s="138"/>
      <c r="BK41465" s="138"/>
      <c r="BL41465" s="138"/>
      <c r="BM41465" s="138"/>
    </row>
    <row r="41466" spans="62:65" ht="13" thickBot="1">
      <c r="BJ41466" s="138"/>
      <c r="BK41466" s="138"/>
      <c r="BL41466" s="138"/>
      <c r="BM41466" s="138"/>
    </row>
    <row r="41467" spans="62:65" ht="13" thickBot="1">
      <c r="BJ41467" s="138"/>
      <c r="BK41467" s="138"/>
      <c r="BL41467" s="138"/>
      <c r="BM41467" s="138"/>
    </row>
    <row r="41468" spans="62:65" ht="13" thickBot="1">
      <c r="BJ41468" s="138"/>
      <c r="BK41468" s="138"/>
      <c r="BL41468" s="138"/>
      <c r="BM41468" s="138"/>
    </row>
    <row r="41469" spans="62:65" ht="13" thickBot="1">
      <c r="BJ41469" s="138"/>
      <c r="BK41469" s="138"/>
      <c r="BL41469" s="138"/>
      <c r="BM41469" s="138"/>
    </row>
    <row r="41470" spans="62:65" ht="13" thickBot="1">
      <c r="BJ41470" s="138"/>
      <c r="BK41470" s="138"/>
      <c r="BL41470" s="138"/>
      <c r="BM41470" s="138"/>
    </row>
    <row r="41471" spans="62:65" ht="13" thickBot="1">
      <c r="BJ41471" s="138"/>
      <c r="BK41471" s="138"/>
      <c r="BL41471" s="138"/>
      <c r="BM41471" s="138"/>
    </row>
    <row r="41472" spans="62:65" ht="13" thickBot="1">
      <c r="BJ41472" s="138"/>
      <c r="BK41472" s="138"/>
      <c r="BL41472" s="138"/>
      <c r="BM41472" s="138"/>
    </row>
    <row r="41473" spans="62:65" ht="13" thickBot="1">
      <c r="BJ41473" s="138"/>
      <c r="BK41473" s="138"/>
      <c r="BL41473" s="138"/>
      <c r="BM41473" s="138"/>
    </row>
    <row r="41474" spans="62:65" ht="13" thickBot="1">
      <c r="BJ41474" s="138"/>
      <c r="BK41474" s="138"/>
      <c r="BL41474" s="138"/>
      <c r="BM41474" s="138"/>
    </row>
    <row r="41475" spans="62:65" ht="13" thickBot="1">
      <c r="BJ41475" s="138"/>
      <c r="BK41475" s="138"/>
      <c r="BL41475" s="138"/>
      <c r="BM41475" s="138"/>
    </row>
    <row r="41476" spans="62:65" ht="13" thickBot="1">
      <c r="BJ41476" s="138"/>
      <c r="BK41476" s="138"/>
      <c r="BL41476" s="138"/>
      <c r="BM41476" s="138"/>
    </row>
    <row r="41477" spans="62:65" ht="13" thickBot="1">
      <c r="BJ41477" s="138"/>
      <c r="BK41477" s="138"/>
      <c r="BL41477" s="138"/>
      <c r="BM41477" s="138"/>
    </row>
    <row r="41478" spans="62:65" ht="13" thickBot="1">
      <c r="BJ41478" s="138"/>
      <c r="BK41478" s="138"/>
      <c r="BL41478" s="138"/>
      <c r="BM41478" s="138"/>
    </row>
    <row r="41479" spans="62:65" ht="13" thickBot="1">
      <c r="BJ41479" s="138"/>
      <c r="BK41479" s="138"/>
      <c r="BL41479" s="138"/>
      <c r="BM41479" s="138"/>
    </row>
    <row r="41480" spans="62:65" ht="13" thickBot="1">
      <c r="BJ41480" s="138"/>
      <c r="BK41480" s="138"/>
      <c r="BL41480" s="138"/>
      <c r="BM41480" s="138"/>
    </row>
    <row r="41481" spans="62:65" ht="13" thickBot="1">
      <c r="BJ41481" s="138"/>
      <c r="BK41481" s="138"/>
      <c r="BL41481" s="138"/>
      <c r="BM41481" s="138"/>
    </row>
    <row r="41482" spans="62:65" ht="13" thickBot="1">
      <c r="BJ41482" s="138"/>
      <c r="BK41482" s="138"/>
      <c r="BL41482" s="138"/>
      <c r="BM41482" s="138"/>
    </row>
    <row r="41483" spans="62:65" ht="13" thickBot="1">
      <c r="BJ41483" s="138"/>
      <c r="BK41483" s="138"/>
      <c r="BL41483" s="138"/>
      <c r="BM41483" s="138"/>
    </row>
    <row r="41484" spans="62:65" ht="13" thickBot="1">
      <c r="BJ41484" s="138"/>
      <c r="BK41484" s="138"/>
      <c r="BL41484" s="138"/>
      <c r="BM41484" s="138"/>
    </row>
    <row r="41485" spans="62:65" ht="13" thickBot="1">
      <c r="BJ41485" s="138"/>
      <c r="BK41485" s="138"/>
      <c r="BL41485" s="138"/>
      <c r="BM41485" s="138"/>
    </row>
    <row r="41486" spans="62:65" ht="13" thickBot="1">
      <c r="BJ41486" s="138"/>
      <c r="BK41486" s="138"/>
      <c r="BL41486" s="138"/>
      <c r="BM41486" s="138"/>
    </row>
    <row r="41487" spans="62:65" ht="13" thickBot="1">
      <c r="BJ41487" s="138"/>
      <c r="BK41487" s="138"/>
      <c r="BL41487" s="138"/>
      <c r="BM41487" s="138"/>
    </row>
    <row r="41488" spans="62:65" ht="13" thickBot="1">
      <c r="BJ41488" s="138"/>
      <c r="BK41488" s="138"/>
      <c r="BL41488" s="138"/>
      <c r="BM41488" s="138"/>
    </row>
    <row r="41489" spans="62:65" ht="13" thickBot="1">
      <c r="BJ41489" s="138"/>
      <c r="BK41489" s="138"/>
      <c r="BL41489" s="138"/>
      <c r="BM41489" s="138"/>
    </row>
    <row r="41490" spans="62:65" ht="13" thickBot="1">
      <c r="BJ41490" s="138"/>
      <c r="BK41490" s="138"/>
      <c r="BL41490" s="138"/>
      <c r="BM41490" s="138"/>
    </row>
    <row r="41491" spans="62:65" ht="13" thickBot="1">
      <c r="BJ41491" s="138"/>
      <c r="BK41491" s="138"/>
      <c r="BL41491" s="138"/>
      <c r="BM41491" s="138"/>
    </row>
    <row r="41492" spans="62:65" ht="13" thickBot="1">
      <c r="BJ41492" s="138"/>
      <c r="BK41492" s="138"/>
      <c r="BL41492" s="138"/>
      <c r="BM41492" s="138"/>
    </row>
    <row r="41493" spans="62:65" ht="13" thickBot="1">
      <c r="BJ41493" s="138"/>
      <c r="BK41493" s="138"/>
      <c r="BL41493" s="138"/>
      <c r="BM41493" s="138"/>
    </row>
    <row r="41494" spans="62:65" ht="13" thickBot="1">
      <c r="BJ41494" s="138"/>
      <c r="BK41494" s="138"/>
      <c r="BL41494" s="138"/>
      <c r="BM41494" s="138"/>
    </row>
    <row r="41495" spans="62:65" ht="13" thickBot="1">
      <c r="BJ41495" s="138"/>
      <c r="BK41495" s="138"/>
      <c r="BL41495" s="138"/>
      <c r="BM41495" s="138"/>
    </row>
    <row r="41496" spans="62:65" ht="13" thickBot="1">
      <c r="BJ41496" s="138"/>
      <c r="BK41496" s="138"/>
      <c r="BL41496" s="138"/>
      <c r="BM41496" s="138"/>
    </row>
    <row r="41497" spans="62:65" ht="13" thickBot="1">
      <c r="BJ41497" s="138"/>
      <c r="BK41497" s="138"/>
      <c r="BL41497" s="138"/>
      <c r="BM41497" s="138"/>
    </row>
    <row r="41498" spans="62:65" ht="13" thickBot="1">
      <c r="BJ41498" s="138"/>
      <c r="BK41498" s="138"/>
      <c r="BL41498" s="138"/>
      <c r="BM41498" s="138"/>
    </row>
    <row r="41499" spans="62:65" ht="13" thickBot="1">
      <c r="BJ41499" s="138"/>
      <c r="BK41499" s="138"/>
      <c r="BL41499" s="138"/>
      <c r="BM41499" s="138"/>
    </row>
    <row r="41500" spans="62:65" ht="13" thickBot="1">
      <c r="BJ41500" s="138"/>
      <c r="BK41500" s="138"/>
      <c r="BL41500" s="138"/>
      <c r="BM41500" s="138"/>
    </row>
    <row r="41501" spans="62:65" ht="13" thickBot="1">
      <c r="BJ41501" s="138"/>
      <c r="BK41501" s="138"/>
      <c r="BL41501" s="138"/>
      <c r="BM41501" s="138"/>
    </row>
    <row r="41502" spans="62:65" ht="13" thickBot="1">
      <c r="BJ41502" s="138"/>
      <c r="BK41502" s="138"/>
      <c r="BL41502" s="138"/>
      <c r="BM41502" s="138"/>
    </row>
    <row r="41503" spans="62:65" ht="13" thickBot="1">
      <c r="BJ41503" s="138"/>
      <c r="BK41503" s="138"/>
      <c r="BL41503" s="138"/>
      <c r="BM41503" s="138"/>
    </row>
    <row r="41504" spans="62:65" ht="13" thickBot="1">
      <c r="BJ41504" s="138"/>
      <c r="BK41504" s="138"/>
      <c r="BL41504" s="138"/>
      <c r="BM41504" s="138"/>
    </row>
    <row r="41505" spans="62:65" ht="13" thickBot="1">
      <c r="BJ41505" s="138"/>
      <c r="BK41505" s="138"/>
      <c r="BL41505" s="138"/>
      <c r="BM41505" s="138"/>
    </row>
    <row r="41506" spans="62:65" ht="13" thickBot="1">
      <c r="BJ41506" s="138"/>
      <c r="BK41506" s="138"/>
      <c r="BL41506" s="138"/>
      <c r="BM41506" s="138"/>
    </row>
    <row r="41507" spans="62:65" ht="13" thickBot="1">
      <c r="BJ41507" s="138"/>
      <c r="BK41507" s="138"/>
      <c r="BL41507" s="138"/>
      <c r="BM41507" s="138"/>
    </row>
    <row r="41508" spans="62:65" ht="13" thickBot="1">
      <c r="BJ41508" s="138"/>
      <c r="BK41508" s="138"/>
      <c r="BL41508" s="138"/>
      <c r="BM41508" s="138"/>
    </row>
    <row r="41509" spans="62:65" ht="13" thickBot="1">
      <c r="BJ41509" s="138"/>
      <c r="BK41509" s="138"/>
      <c r="BL41509" s="138"/>
      <c r="BM41509" s="138"/>
    </row>
    <row r="41510" spans="62:65" ht="13" thickBot="1">
      <c r="BJ41510" s="138"/>
      <c r="BK41510" s="138"/>
      <c r="BL41510" s="138"/>
      <c r="BM41510" s="138"/>
    </row>
    <row r="41511" spans="62:65" ht="13" thickBot="1">
      <c r="BJ41511" s="138"/>
      <c r="BK41511" s="138"/>
      <c r="BL41511" s="138"/>
      <c r="BM41511" s="138"/>
    </row>
    <row r="41512" spans="62:65" ht="13" thickBot="1">
      <c r="BJ41512" s="138"/>
      <c r="BK41512" s="138"/>
      <c r="BL41512" s="138"/>
      <c r="BM41512" s="138"/>
    </row>
    <row r="41513" spans="62:65" ht="13" thickBot="1">
      <c r="BJ41513" s="138"/>
      <c r="BK41513" s="138"/>
      <c r="BL41513" s="138"/>
      <c r="BM41513" s="138"/>
    </row>
    <row r="41514" spans="62:65" ht="13" thickBot="1">
      <c r="BJ41514" s="138"/>
      <c r="BK41514" s="138"/>
      <c r="BL41514" s="138"/>
      <c r="BM41514" s="138"/>
    </row>
    <row r="41515" spans="62:65" ht="13" thickBot="1">
      <c r="BJ41515" s="138"/>
      <c r="BK41515" s="138"/>
      <c r="BL41515" s="138"/>
      <c r="BM41515" s="138"/>
    </row>
    <row r="41516" spans="62:65" ht="13" thickBot="1">
      <c r="BJ41516" s="138"/>
      <c r="BK41516" s="138"/>
      <c r="BL41516" s="138"/>
      <c r="BM41516" s="138"/>
    </row>
    <row r="41517" spans="62:65" ht="13" thickBot="1">
      <c r="BJ41517" s="138"/>
      <c r="BK41517" s="138"/>
      <c r="BL41517" s="138"/>
      <c r="BM41517" s="138"/>
    </row>
    <row r="41518" spans="62:65" ht="13" thickBot="1">
      <c r="BJ41518" s="138"/>
      <c r="BK41518" s="138"/>
      <c r="BL41518" s="138"/>
      <c r="BM41518" s="138"/>
    </row>
    <row r="41519" spans="62:65" ht="13" thickBot="1">
      <c r="BJ41519" s="138"/>
      <c r="BK41519" s="138"/>
      <c r="BL41519" s="138"/>
      <c r="BM41519" s="138"/>
    </row>
    <row r="41520" spans="62:65" ht="13" thickBot="1">
      <c r="BJ41520" s="138"/>
      <c r="BK41520" s="138"/>
      <c r="BL41520" s="138"/>
      <c r="BM41520" s="138"/>
    </row>
    <row r="41521" spans="62:65" ht="13" thickBot="1">
      <c r="BJ41521" s="138"/>
      <c r="BK41521" s="138"/>
      <c r="BL41521" s="138"/>
      <c r="BM41521" s="138"/>
    </row>
    <row r="41522" spans="62:65" ht="13" thickBot="1">
      <c r="BJ41522" s="138"/>
      <c r="BK41522" s="138"/>
      <c r="BL41522" s="138"/>
      <c r="BM41522" s="138"/>
    </row>
    <row r="41523" spans="62:65" ht="13" thickBot="1">
      <c r="BJ41523" s="138"/>
      <c r="BK41523" s="138"/>
      <c r="BL41523" s="138"/>
      <c r="BM41523" s="138"/>
    </row>
    <row r="41524" spans="62:65" ht="13" thickBot="1">
      <c r="BJ41524" s="138"/>
      <c r="BK41524" s="138"/>
      <c r="BL41524" s="138"/>
      <c r="BM41524" s="138"/>
    </row>
    <row r="41525" spans="62:65" ht="13" thickBot="1">
      <c r="BJ41525" s="138"/>
      <c r="BK41525" s="138"/>
      <c r="BL41525" s="138"/>
      <c r="BM41525" s="138"/>
    </row>
    <row r="41526" spans="62:65" ht="13" thickBot="1">
      <c r="BJ41526" s="138"/>
      <c r="BK41526" s="138"/>
      <c r="BL41526" s="138"/>
      <c r="BM41526" s="138"/>
    </row>
    <row r="41527" spans="62:65" ht="13" thickBot="1">
      <c r="BJ41527" s="138"/>
      <c r="BK41527" s="138"/>
      <c r="BL41527" s="138"/>
      <c r="BM41527" s="138"/>
    </row>
    <row r="41528" spans="62:65" ht="13" thickBot="1">
      <c r="BJ41528" s="138"/>
      <c r="BK41528" s="138"/>
      <c r="BL41528" s="138"/>
      <c r="BM41528" s="138"/>
    </row>
    <row r="41529" spans="62:65" ht="13" thickBot="1">
      <c r="BJ41529" s="138"/>
      <c r="BK41529" s="138"/>
      <c r="BL41529" s="138"/>
      <c r="BM41529" s="138"/>
    </row>
    <row r="41530" spans="62:65" ht="13" thickBot="1">
      <c r="BJ41530" s="138"/>
      <c r="BK41530" s="138"/>
      <c r="BL41530" s="138"/>
      <c r="BM41530" s="138"/>
    </row>
    <row r="41531" spans="62:65" ht="13" thickBot="1">
      <c r="BJ41531" s="138"/>
      <c r="BK41531" s="138"/>
      <c r="BL41531" s="138"/>
      <c r="BM41531" s="138"/>
    </row>
    <row r="41532" spans="62:65" ht="13" thickBot="1">
      <c r="BJ41532" s="138"/>
      <c r="BK41532" s="138"/>
      <c r="BL41532" s="138"/>
      <c r="BM41532" s="138"/>
    </row>
    <row r="41533" spans="62:65" ht="13" thickBot="1">
      <c r="BJ41533" s="138"/>
      <c r="BK41533" s="138"/>
      <c r="BL41533" s="138"/>
      <c r="BM41533" s="138"/>
    </row>
    <row r="41534" spans="62:65" ht="13" thickBot="1">
      <c r="BJ41534" s="138"/>
      <c r="BK41534" s="138"/>
      <c r="BL41534" s="138"/>
      <c r="BM41534" s="138"/>
    </row>
    <row r="41535" spans="62:65" ht="13" thickBot="1">
      <c r="BJ41535" s="138"/>
      <c r="BK41535" s="138"/>
      <c r="BL41535" s="138"/>
      <c r="BM41535" s="138"/>
    </row>
    <row r="41536" spans="62:65" ht="13" thickBot="1">
      <c r="BJ41536" s="138"/>
      <c r="BK41536" s="138"/>
      <c r="BL41536" s="138"/>
      <c r="BM41536" s="138"/>
    </row>
    <row r="41537" spans="62:65" ht="13" thickBot="1">
      <c r="BJ41537" s="138"/>
      <c r="BK41537" s="138"/>
      <c r="BL41537" s="138"/>
      <c r="BM41537" s="138"/>
    </row>
    <row r="41538" spans="62:65" ht="13" thickBot="1">
      <c r="BJ41538" s="138"/>
      <c r="BK41538" s="138"/>
      <c r="BL41538" s="138"/>
      <c r="BM41538" s="138"/>
    </row>
    <row r="41539" spans="62:65" ht="13" thickBot="1">
      <c r="BJ41539" s="138"/>
      <c r="BK41539" s="138"/>
      <c r="BL41539" s="138"/>
      <c r="BM41539" s="138"/>
    </row>
    <row r="41540" spans="62:65" ht="13" thickBot="1">
      <c r="BJ41540" s="138"/>
      <c r="BK41540" s="138"/>
      <c r="BL41540" s="138"/>
      <c r="BM41540" s="138"/>
    </row>
    <row r="41541" spans="62:65" ht="13" thickBot="1">
      <c r="BJ41541" s="138"/>
      <c r="BK41541" s="138"/>
      <c r="BL41541" s="138"/>
      <c r="BM41541" s="138"/>
    </row>
    <row r="41542" spans="62:65" ht="13" thickBot="1">
      <c r="BJ41542" s="138"/>
      <c r="BK41542" s="138"/>
      <c r="BL41542" s="138"/>
      <c r="BM41542" s="138"/>
    </row>
    <row r="41543" spans="62:65" ht="13" thickBot="1">
      <c r="BJ41543" s="138"/>
      <c r="BK41543" s="138"/>
      <c r="BL41543" s="138"/>
      <c r="BM41543" s="138"/>
    </row>
    <row r="41544" spans="62:65" ht="13" thickBot="1">
      <c r="BJ41544" s="138"/>
      <c r="BK41544" s="138"/>
      <c r="BL41544" s="138"/>
      <c r="BM41544" s="138"/>
    </row>
    <row r="41545" spans="62:65" ht="13" thickBot="1">
      <c r="BJ41545" s="138"/>
      <c r="BK41545" s="138"/>
      <c r="BL41545" s="138"/>
      <c r="BM41545" s="138"/>
    </row>
    <row r="41546" spans="62:65" ht="13" thickBot="1">
      <c r="BJ41546" s="138"/>
      <c r="BK41546" s="138"/>
      <c r="BL41546" s="138"/>
      <c r="BM41546" s="138"/>
    </row>
    <row r="41547" spans="62:65" ht="13" thickBot="1">
      <c r="BJ41547" s="138"/>
      <c r="BK41547" s="138"/>
      <c r="BL41547" s="138"/>
      <c r="BM41547" s="138"/>
    </row>
    <row r="41548" spans="62:65" ht="13" thickBot="1">
      <c r="BJ41548" s="138"/>
      <c r="BK41548" s="138"/>
      <c r="BL41548" s="138"/>
      <c r="BM41548" s="138"/>
    </row>
    <row r="41549" spans="62:65" ht="13" thickBot="1">
      <c r="BJ41549" s="138"/>
      <c r="BK41549" s="138"/>
      <c r="BL41549" s="138"/>
      <c r="BM41549" s="138"/>
    </row>
    <row r="41550" spans="62:65" ht="13" thickBot="1">
      <c r="BJ41550" s="138"/>
      <c r="BK41550" s="138"/>
      <c r="BL41550" s="138"/>
      <c r="BM41550" s="138"/>
    </row>
    <row r="41551" spans="62:65" ht="13" thickBot="1">
      <c r="BJ41551" s="138"/>
      <c r="BK41551" s="138"/>
      <c r="BL41551" s="138"/>
      <c r="BM41551" s="138"/>
    </row>
    <row r="41552" spans="62:65" ht="13" thickBot="1">
      <c r="BJ41552" s="138"/>
      <c r="BK41552" s="138"/>
      <c r="BL41552" s="138"/>
      <c r="BM41552" s="138"/>
    </row>
    <row r="41553" spans="62:65" ht="13" thickBot="1">
      <c r="BJ41553" s="138"/>
      <c r="BK41553" s="138"/>
      <c r="BL41553" s="138"/>
      <c r="BM41553" s="138"/>
    </row>
    <row r="41554" spans="62:65" ht="13" thickBot="1">
      <c r="BJ41554" s="138"/>
      <c r="BK41554" s="138"/>
      <c r="BL41554" s="138"/>
      <c r="BM41554" s="138"/>
    </row>
    <row r="41555" spans="62:65" ht="13" thickBot="1">
      <c r="BJ41555" s="138"/>
      <c r="BK41555" s="138"/>
      <c r="BL41555" s="138"/>
      <c r="BM41555" s="138"/>
    </row>
    <row r="41556" spans="62:65" ht="13" thickBot="1">
      <c r="BJ41556" s="138"/>
      <c r="BK41556" s="138"/>
      <c r="BL41556" s="138"/>
      <c r="BM41556" s="138"/>
    </row>
    <row r="41557" spans="62:65" ht="13" thickBot="1">
      <c r="BJ41557" s="138"/>
      <c r="BK41557" s="138"/>
      <c r="BL41557" s="138"/>
      <c r="BM41557" s="138"/>
    </row>
    <row r="41558" spans="62:65" ht="13" thickBot="1">
      <c r="BJ41558" s="138"/>
      <c r="BK41558" s="138"/>
      <c r="BL41558" s="138"/>
      <c r="BM41558" s="138"/>
    </row>
    <row r="41559" spans="62:65" ht="13" thickBot="1">
      <c r="BJ41559" s="138"/>
      <c r="BK41559" s="138"/>
      <c r="BL41559" s="138"/>
      <c r="BM41559" s="138"/>
    </row>
    <row r="41560" spans="62:65" ht="13" thickBot="1">
      <c r="BJ41560" s="138"/>
      <c r="BK41560" s="138"/>
      <c r="BL41560" s="138"/>
      <c r="BM41560" s="138"/>
    </row>
    <row r="41561" spans="62:65" ht="13" thickBot="1">
      <c r="BJ41561" s="138"/>
      <c r="BK41561" s="138"/>
      <c r="BL41561" s="138"/>
      <c r="BM41561" s="138"/>
    </row>
    <row r="41562" spans="62:65" ht="13" thickBot="1">
      <c r="BJ41562" s="138"/>
      <c r="BK41562" s="138"/>
      <c r="BL41562" s="138"/>
      <c r="BM41562" s="138"/>
    </row>
    <row r="41563" spans="62:65" ht="13" thickBot="1">
      <c r="BJ41563" s="138"/>
      <c r="BK41563" s="138"/>
      <c r="BL41563" s="138"/>
      <c r="BM41563" s="138"/>
    </row>
    <row r="41564" spans="62:65" ht="13" thickBot="1">
      <c r="BJ41564" s="138"/>
      <c r="BK41564" s="138"/>
      <c r="BL41564" s="138"/>
      <c r="BM41564" s="138"/>
    </row>
    <row r="41565" spans="62:65" ht="13" thickBot="1">
      <c r="BJ41565" s="138"/>
      <c r="BK41565" s="138"/>
      <c r="BL41565" s="138"/>
      <c r="BM41565" s="138"/>
    </row>
    <row r="41566" spans="62:65" ht="13" thickBot="1">
      <c r="BJ41566" s="138"/>
      <c r="BK41566" s="138"/>
      <c r="BL41566" s="138"/>
      <c r="BM41566" s="138"/>
    </row>
    <row r="41567" spans="62:65" ht="13" thickBot="1">
      <c r="BJ41567" s="138"/>
      <c r="BK41567" s="138"/>
      <c r="BL41567" s="138"/>
      <c r="BM41567" s="138"/>
    </row>
    <row r="41568" spans="62:65" ht="13" thickBot="1">
      <c r="BJ41568" s="138"/>
      <c r="BK41568" s="138"/>
      <c r="BL41568" s="138"/>
      <c r="BM41568" s="138"/>
    </row>
    <row r="41569" spans="62:65" ht="13" thickBot="1">
      <c r="BJ41569" s="138"/>
      <c r="BK41569" s="138"/>
      <c r="BL41569" s="138"/>
      <c r="BM41569" s="138"/>
    </row>
    <row r="41570" spans="62:65" ht="13" thickBot="1">
      <c r="BJ41570" s="138"/>
      <c r="BK41570" s="138"/>
      <c r="BL41570" s="138"/>
      <c r="BM41570" s="138"/>
    </row>
    <row r="41571" spans="62:65" ht="13" thickBot="1">
      <c r="BJ41571" s="138"/>
      <c r="BK41571" s="138"/>
      <c r="BL41571" s="138"/>
      <c r="BM41571" s="138"/>
    </row>
    <row r="41572" spans="62:65" ht="13" thickBot="1">
      <c r="BJ41572" s="138"/>
      <c r="BK41572" s="138"/>
      <c r="BL41572" s="138"/>
      <c r="BM41572" s="138"/>
    </row>
    <row r="41573" spans="62:65" ht="13" thickBot="1">
      <c r="BJ41573" s="138"/>
      <c r="BK41573" s="138"/>
      <c r="BL41573" s="138"/>
      <c r="BM41573" s="138"/>
    </row>
    <row r="41574" spans="62:65" ht="13" thickBot="1">
      <c r="BJ41574" s="138"/>
      <c r="BK41574" s="138"/>
      <c r="BL41574" s="138"/>
      <c r="BM41574" s="138"/>
    </row>
    <row r="41575" spans="62:65" ht="13" thickBot="1">
      <c r="BJ41575" s="138"/>
      <c r="BK41575" s="138"/>
      <c r="BL41575" s="138"/>
      <c r="BM41575" s="138"/>
    </row>
    <row r="41576" spans="62:65" ht="13" thickBot="1">
      <c r="BJ41576" s="138"/>
      <c r="BK41576" s="138"/>
      <c r="BL41576" s="138"/>
      <c r="BM41576" s="138"/>
    </row>
    <row r="41577" spans="62:65" ht="13" thickBot="1">
      <c r="BJ41577" s="138"/>
      <c r="BK41577" s="138"/>
      <c r="BL41577" s="138"/>
      <c r="BM41577" s="138"/>
    </row>
    <row r="41578" spans="62:65" ht="13" thickBot="1">
      <c r="BJ41578" s="138"/>
      <c r="BK41578" s="138"/>
      <c r="BL41578" s="138"/>
      <c r="BM41578" s="138"/>
    </row>
    <row r="41579" spans="62:65" ht="13" thickBot="1">
      <c r="BJ41579" s="138"/>
      <c r="BK41579" s="138"/>
      <c r="BL41579" s="138"/>
      <c r="BM41579" s="138"/>
    </row>
    <row r="41580" spans="62:65" ht="13" thickBot="1">
      <c r="BJ41580" s="138"/>
      <c r="BK41580" s="138"/>
      <c r="BL41580" s="138"/>
      <c r="BM41580" s="138"/>
    </row>
    <row r="41581" spans="62:65" ht="13" thickBot="1">
      <c r="BJ41581" s="138"/>
      <c r="BK41581" s="138"/>
      <c r="BL41581" s="138"/>
      <c r="BM41581" s="138"/>
    </row>
    <row r="41582" spans="62:65" ht="13" thickBot="1">
      <c r="BJ41582" s="138"/>
      <c r="BK41582" s="138"/>
      <c r="BL41582" s="138"/>
      <c r="BM41582" s="138"/>
    </row>
    <row r="41583" spans="62:65" ht="13" thickBot="1">
      <c r="BJ41583" s="138"/>
      <c r="BK41583" s="138"/>
      <c r="BL41583" s="138"/>
      <c r="BM41583" s="138"/>
    </row>
    <row r="41584" spans="62:65" ht="13" thickBot="1">
      <c r="BJ41584" s="138"/>
      <c r="BK41584" s="138"/>
      <c r="BL41584" s="138"/>
      <c r="BM41584" s="138"/>
    </row>
    <row r="41585" spans="62:65" ht="13" thickBot="1">
      <c r="BJ41585" s="138"/>
      <c r="BK41585" s="138"/>
      <c r="BL41585" s="138"/>
      <c r="BM41585" s="138"/>
    </row>
    <row r="41586" spans="62:65" ht="13" thickBot="1">
      <c r="BJ41586" s="138"/>
      <c r="BK41586" s="138"/>
      <c r="BL41586" s="138"/>
      <c r="BM41586" s="138"/>
    </row>
    <row r="41587" spans="62:65" ht="13" thickBot="1">
      <c r="BJ41587" s="138"/>
      <c r="BK41587" s="138"/>
      <c r="BL41587" s="138"/>
      <c r="BM41587" s="138"/>
    </row>
    <row r="41588" spans="62:65" ht="13" thickBot="1">
      <c r="BJ41588" s="138"/>
      <c r="BK41588" s="138"/>
      <c r="BL41588" s="138"/>
      <c r="BM41588" s="138"/>
    </row>
    <row r="41589" spans="62:65" ht="13" thickBot="1">
      <c r="BJ41589" s="138"/>
      <c r="BK41589" s="138"/>
      <c r="BL41589" s="138"/>
      <c r="BM41589" s="138"/>
    </row>
    <row r="41590" spans="62:65" ht="13" thickBot="1">
      <c r="BJ41590" s="138"/>
      <c r="BK41590" s="138"/>
      <c r="BL41590" s="138"/>
      <c r="BM41590" s="138"/>
    </row>
    <row r="41591" spans="62:65" ht="13" thickBot="1">
      <c r="BJ41591" s="138"/>
      <c r="BK41591" s="138"/>
      <c r="BL41591" s="138"/>
      <c r="BM41591" s="138"/>
    </row>
    <row r="41592" spans="62:65" ht="13" thickBot="1">
      <c r="BJ41592" s="138"/>
      <c r="BK41592" s="138"/>
      <c r="BL41592" s="138"/>
      <c r="BM41592" s="138"/>
    </row>
    <row r="41593" spans="62:65" ht="13" thickBot="1">
      <c r="BJ41593" s="138"/>
      <c r="BK41593" s="138"/>
      <c r="BL41593" s="138"/>
      <c r="BM41593" s="138"/>
    </row>
    <row r="41594" spans="62:65" ht="13" thickBot="1">
      <c r="BJ41594" s="138"/>
      <c r="BK41594" s="138"/>
      <c r="BL41594" s="138"/>
      <c r="BM41594" s="138"/>
    </row>
    <row r="41595" spans="62:65" ht="13" thickBot="1">
      <c r="BJ41595" s="138"/>
      <c r="BK41595" s="138"/>
      <c r="BL41595" s="138"/>
      <c r="BM41595" s="138"/>
    </row>
    <row r="41596" spans="62:65" ht="13" thickBot="1">
      <c r="BJ41596" s="138"/>
      <c r="BK41596" s="138"/>
      <c r="BL41596" s="138"/>
      <c r="BM41596" s="138"/>
    </row>
    <row r="41597" spans="62:65" ht="13" thickBot="1">
      <c r="BJ41597" s="138"/>
      <c r="BK41597" s="138"/>
      <c r="BL41597" s="138"/>
      <c r="BM41597" s="138"/>
    </row>
    <row r="41598" spans="62:65" ht="13" thickBot="1">
      <c r="BJ41598" s="138"/>
      <c r="BK41598" s="138"/>
      <c r="BL41598" s="138"/>
      <c r="BM41598" s="138"/>
    </row>
    <row r="41599" spans="62:65" ht="13" thickBot="1">
      <c r="BJ41599" s="138"/>
      <c r="BK41599" s="138"/>
      <c r="BL41599" s="138"/>
      <c r="BM41599" s="138"/>
    </row>
    <row r="41600" spans="62:65" ht="13" thickBot="1">
      <c r="BJ41600" s="138"/>
      <c r="BK41600" s="138"/>
      <c r="BL41600" s="138"/>
      <c r="BM41600" s="138"/>
    </row>
    <row r="41601" spans="62:65" ht="13" thickBot="1">
      <c r="BJ41601" s="138"/>
      <c r="BK41601" s="138"/>
      <c r="BL41601" s="138"/>
      <c r="BM41601" s="138"/>
    </row>
    <row r="41602" spans="62:65" ht="13" thickBot="1">
      <c r="BJ41602" s="138"/>
      <c r="BK41602" s="138"/>
      <c r="BL41602" s="138"/>
      <c r="BM41602" s="138"/>
    </row>
    <row r="41603" spans="62:65" ht="13" thickBot="1">
      <c r="BJ41603" s="138"/>
      <c r="BK41603" s="138"/>
      <c r="BL41603" s="138"/>
      <c r="BM41603" s="138"/>
    </row>
    <row r="41604" spans="62:65" ht="13" thickBot="1">
      <c r="BJ41604" s="138"/>
      <c r="BK41604" s="138"/>
      <c r="BL41604" s="138"/>
      <c r="BM41604" s="138"/>
    </row>
    <row r="41605" spans="62:65" ht="13" thickBot="1">
      <c r="BJ41605" s="138"/>
      <c r="BK41605" s="138"/>
      <c r="BL41605" s="138"/>
      <c r="BM41605" s="138"/>
    </row>
    <row r="41606" spans="62:65" ht="13" thickBot="1">
      <c r="BJ41606" s="138"/>
      <c r="BK41606" s="138"/>
      <c r="BL41606" s="138"/>
      <c r="BM41606" s="138"/>
    </row>
    <row r="41607" spans="62:65" ht="13" thickBot="1">
      <c r="BJ41607" s="138"/>
      <c r="BK41607" s="138"/>
      <c r="BL41607" s="138"/>
      <c r="BM41607" s="138"/>
    </row>
    <row r="41608" spans="62:65" ht="13" thickBot="1">
      <c r="BJ41608" s="138"/>
      <c r="BK41608" s="138"/>
      <c r="BL41608" s="138"/>
      <c r="BM41608" s="138"/>
    </row>
    <row r="41609" spans="62:65" ht="13" thickBot="1">
      <c r="BJ41609" s="138"/>
      <c r="BK41609" s="138"/>
      <c r="BL41609" s="138"/>
      <c r="BM41609" s="138"/>
    </row>
    <row r="41610" spans="62:65" ht="13" thickBot="1">
      <c r="BJ41610" s="138"/>
      <c r="BK41610" s="138"/>
      <c r="BL41610" s="138"/>
      <c r="BM41610" s="138"/>
    </row>
    <row r="41611" spans="62:65" ht="13" thickBot="1">
      <c r="BJ41611" s="138"/>
      <c r="BK41611" s="138"/>
      <c r="BL41611" s="138"/>
      <c r="BM41611" s="138"/>
    </row>
    <row r="41612" spans="62:65" ht="13" thickBot="1">
      <c r="BJ41612" s="138"/>
      <c r="BK41612" s="138"/>
      <c r="BL41612" s="138"/>
      <c r="BM41612" s="138"/>
    </row>
    <row r="41613" spans="62:65" ht="13" thickBot="1">
      <c r="BJ41613" s="138"/>
      <c r="BK41613" s="138"/>
      <c r="BL41613" s="138"/>
      <c r="BM41613" s="138"/>
    </row>
    <row r="41614" spans="62:65" ht="13" thickBot="1">
      <c r="BJ41614" s="138"/>
      <c r="BK41614" s="138"/>
      <c r="BL41614" s="138"/>
      <c r="BM41614" s="138"/>
    </row>
    <row r="41615" spans="62:65" ht="13" thickBot="1">
      <c r="BJ41615" s="138"/>
      <c r="BK41615" s="138"/>
      <c r="BL41615" s="138"/>
      <c r="BM41615" s="138"/>
    </row>
    <row r="41616" spans="62:65" ht="13" thickBot="1">
      <c r="BJ41616" s="138"/>
      <c r="BK41616" s="138"/>
      <c r="BL41616" s="138"/>
      <c r="BM41616" s="138"/>
    </row>
    <row r="41617" spans="62:65" ht="13" thickBot="1">
      <c r="BJ41617" s="138"/>
      <c r="BK41617" s="138"/>
      <c r="BL41617" s="138"/>
      <c r="BM41617" s="138"/>
    </row>
    <row r="41618" spans="62:65" ht="13" thickBot="1">
      <c r="BJ41618" s="138"/>
      <c r="BK41618" s="138"/>
      <c r="BL41618" s="138"/>
      <c r="BM41618" s="138"/>
    </row>
    <row r="41619" spans="62:65" ht="13" thickBot="1">
      <c r="BJ41619" s="138"/>
      <c r="BK41619" s="138"/>
      <c r="BL41619" s="138"/>
      <c r="BM41619" s="138"/>
    </row>
    <row r="41620" spans="62:65" ht="13" thickBot="1">
      <c r="BJ41620" s="138"/>
      <c r="BK41620" s="138"/>
      <c r="BL41620" s="138"/>
      <c r="BM41620" s="138"/>
    </row>
    <row r="41621" spans="62:65" ht="13" thickBot="1">
      <c r="BJ41621" s="138"/>
      <c r="BK41621" s="138"/>
      <c r="BL41621" s="138"/>
      <c r="BM41621" s="138"/>
    </row>
    <row r="41622" spans="62:65" ht="13" thickBot="1">
      <c r="BJ41622" s="138"/>
      <c r="BK41622" s="138"/>
      <c r="BL41622" s="138"/>
      <c r="BM41622" s="138"/>
    </row>
    <row r="41623" spans="62:65" ht="13" thickBot="1">
      <c r="BJ41623" s="138"/>
      <c r="BK41623" s="138"/>
      <c r="BL41623" s="138"/>
      <c r="BM41623" s="138"/>
    </row>
    <row r="41624" spans="62:65" ht="13" thickBot="1">
      <c r="BJ41624" s="138"/>
      <c r="BK41624" s="138"/>
      <c r="BL41624" s="138"/>
      <c r="BM41624" s="138"/>
    </row>
    <row r="41625" spans="62:65" ht="13" thickBot="1">
      <c r="BJ41625" s="138"/>
      <c r="BK41625" s="138"/>
      <c r="BL41625" s="138"/>
      <c r="BM41625" s="138"/>
    </row>
    <row r="41626" spans="62:65" ht="13" thickBot="1">
      <c r="BJ41626" s="138"/>
      <c r="BK41626" s="138"/>
      <c r="BL41626" s="138"/>
      <c r="BM41626" s="138"/>
    </row>
    <row r="41627" spans="62:65" ht="13" thickBot="1">
      <c r="BJ41627" s="138"/>
      <c r="BK41627" s="138"/>
      <c r="BL41627" s="138"/>
      <c r="BM41627" s="138"/>
    </row>
    <row r="41628" spans="62:65" ht="13" thickBot="1">
      <c r="BJ41628" s="138"/>
      <c r="BK41628" s="138"/>
      <c r="BL41628" s="138"/>
      <c r="BM41628" s="138"/>
    </row>
    <row r="41629" spans="62:65" ht="13" thickBot="1">
      <c r="BJ41629" s="138"/>
      <c r="BK41629" s="138"/>
      <c r="BL41629" s="138"/>
      <c r="BM41629" s="138"/>
    </row>
    <row r="41630" spans="62:65" ht="13" thickBot="1">
      <c r="BJ41630" s="138"/>
      <c r="BK41630" s="138"/>
      <c r="BL41630" s="138"/>
      <c r="BM41630" s="138"/>
    </row>
    <row r="41631" spans="62:65" ht="13" thickBot="1">
      <c r="BJ41631" s="138"/>
      <c r="BK41631" s="138"/>
      <c r="BL41631" s="138"/>
      <c r="BM41631" s="138"/>
    </row>
    <row r="41632" spans="62:65" ht="13" thickBot="1">
      <c r="BJ41632" s="138"/>
      <c r="BK41632" s="138"/>
      <c r="BL41632" s="138"/>
      <c r="BM41632" s="138"/>
    </row>
    <row r="41633" spans="62:65" ht="13" thickBot="1">
      <c r="BJ41633" s="138"/>
      <c r="BK41633" s="138"/>
      <c r="BL41633" s="138"/>
      <c r="BM41633" s="138"/>
    </row>
    <row r="41634" spans="62:65" ht="13" thickBot="1">
      <c r="BJ41634" s="138"/>
      <c r="BK41634" s="138"/>
      <c r="BL41634" s="138"/>
      <c r="BM41634" s="138"/>
    </row>
    <row r="41635" spans="62:65" ht="13" thickBot="1">
      <c r="BJ41635" s="138"/>
      <c r="BK41635" s="138"/>
      <c r="BL41635" s="138"/>
      <c r="BM41635" s="138"/>
    </row>
    <row r="41636" spans="62:65" ht="13" thickBot="1">
      <c r="BJ41636" s="138"/>
      <c r="BK41636" s="138"/>
      <c r="BL41636" s="138"/>
      <c r="BM41636" s="138"/>
    </row>
    <row r="41637" spans="62:65" ht="13" thickBot="1">
      <c r="BJ41637" s="138"/>
      <c r="BK41637" s="138"/>
      <c r="BL41637" s="138"/>
      <c r="BM41637" s="138"/>
    </row>
    <row r="41638" spans="62:65" ht="13" thickBot="1">
      <c r="BJ41638" s="138"/>
      <c r="BK41638" s="138"/>
      <c r="BL41638" s="138"/>
      <c r="BM41638" s="138"/>
    </row>
    <row r="41639" spans="62:65" ht="13" thickBot="1">
      <c r="BJ41639" s="138"/>
      <c r="BK41639" s="138"/>
      <c r="BL41639" s="138"/>
      <c r="BM41639" s="138"/>
    </row>
    <row r="41640" spans="62:65" ht="13" thickBot="1">
      <c r="BJ41640" s="138"/>
      <c r="BK41640" s="138"/>
      <c r="BL41640" s="138"/>
      <c r="BM41640" s="138"/>
    </row>
    <row r="41641" spans="62:65" ht="13" thickBot="1">
      <c r="BJ41641" s="138"/>
      <c r="BK41641" s="138"/>
      <c r="BL41641" s="138"/>
      <c r="BM41641" s="138"/>
    </row>
    <row r="41642" spans="62:65" ht="13" thickBot="1">
      <c r="BJ41642" s="138"/>
      <c r="BK41642" s="138"/>
      <c r="BL41642" s="138"/>
      <c r="BM41642" s="138"/>
    </row>
    <row r="41643" spans="62:65" ht="13" thickBot="1">
      <c r="BJ41643" s="138"/>
      <c r="BK41643" s="138"/>
      <c r="BL41643" s="138"/>
      <c r="BM41643" s="138"/>
    </row>
    <row r="41644" spans="62:65" ht="13" thickBot="1">
      <c r="BJ41644" s="138"/>
      <c r="BK41644" s="138"/>
      <c r="BL41644" s="138"/>
      <c r="BM41644" s="138"/>
    </row>
    <row r="41645" spans="62:65" ht="13" thickBot="1">
      <c r="BJ41645" s="138"/>
      <c r="BK41645" s="138"/>
      <c r="BL41645" s="138"/>
      <c r="BM41645" s="138"/>
    </row>
    <row r="41646" spans="62:65" ht="13" thickBot="1">
      <c r="BJ41646" s="138"/>
      <c r="BK41646" s="138"/>
      <c r="BL41646" s="138"/>
      <c r="BM41646" s="138"/>
    </row>
    <row r="41647" spans="62:65" ht="13" thickBot="1">
      <c r="BJ41647" s="138"/>
      <c r="BK41647" s="138"/>
      <c r="BL41647" s="138"/>
      <c r="BM41647" s="138"/>
    </row>
    <row r="41648" spans="62:65" ht="13" thickBot="1">
      <c r="BJ41648" s="138"/>
      <c r="BK41648" s="138"/>
      <c r="BL41648" s="138"/>
      <c r="BM41648" s="138"/>
    </row>
    <row r="41649" spans="62:65" ht="13" thickBot="1">
      <c r="BJ41649" s="138"/>
      <c r="BK41649" s="138"/>
      <c r="BL41649" s="138"/>
      <c r="BM41649" s="138"/>
    </row>
    <row r="41650" spans="62:65" ht="13" thickBot="1">
      <c r="BJ41650" s="138"/>
      <c r="BK41650" s="138"/>
      <c r="BL41650" s="138"/>
      <c r="BM41650" s="138"/>
    </row>
    <row r="41651" spans="62:65" ht="13" thickBot="1">
      <c r="BJ41651" s="138"/>
      <c r="BK41651" s="138"/>
      <c r="BL41651" s="138"/>
      <c r="BM41651" s="138"/>
    </row>
    <row r="41652" spans="62:65" ht="13" thickBot="1">
      <c r="BJ41652" s="138"/>
      <c r="BK41652" s="138"/>
      <c r="BL41652" s="138"/>
      <c r="BM41652" s="138"/>
    </row>
    <row r="41653" spans="62:65" ht="13" thickBot="1">
      <c r="BJ41653" s="138"/>
      <c r="BK41653" s="138"/>
      <c r="BL41653" s="138"/>
      <c r="BM41653" s="138"/>
    </row>
    <row r="41654" spans="62:65" ht="13" thickBot="1">
      <c r="BJ41654" s="138"/>
      <c r="BK41654" s="138"/>
      <c r="BL41654" s="138"/>
      <c r="BM41654" s="138"/>
    </row>
    <row r="41655" spans="62:65" ht="13" thickBot="1">
      <c r="BJ41655" s="138"/>
      <c r="BK41655" s="138"/>
      <c r="BL41655" s="138"/>
      <c r="BM41655" s="138"/>
    </row>
    <row r="41656" spans="62:65" ht="13" thickBot="1">
      <c r="BJ41656" s="138"/>
      <c r="BK41656" s="138"/>
      <c r="BL41656" s="138"/>
      <c r="BM41656" s="138"/>
    </row>
    <row r="41657" spans="62:65" ht="13" thickBot="1">
      <c r="BJ41657" s="138"/>
      <c r="BK41657" s="138"/>
      <c r="BL41657" s="138"/>
      <c r="BM41657" s="138"/>
    </row>
    <row r="41658" spans="62:65" ht="13" thickBot="1">
      <c r="BJ41658" s="138"/>
      <c r="BK41658" s="138"/>
      <c r="BL41658" s="138"/>
      <c r="BM41658" s="138"/>
    </row>
    <row r="41659" spans="62:65" ht="13" thickBot="1">
      <c r="BJ41659" s="138"/>
      <c r="BK41659" s="138"/>
      <c r="BL41659" s="138"/>
      <c r="BM41659" s="138"/>
    </row>
    <row r="41660" spans="62:65" ht="13" thickBot="1">
      <c r="BJ41660" s="138"/>
      <c r="BK41660" s="138"/>
      <c r="BL41660" s="138"/>
      <c r="BM41660" s="138"/>
    </row>
    <row r="41661" spans="62:65" ht="13" thickBot="1">
      <c r="BJ41661" s="138"/>
      <c r="BK41661" s="138"/>
      <c r="BL41661" s="138"/>
      <c r="BM41661" s="138"/>
    </row>
    <row r="41662" spans="62:65" ht="13" thickBot="1">
      <c r="BJ41662" s="138"/>
      <c r="BK41662" s="138"/>
      <c r="BL41662" s="138"/>
      <c r="BM41662" s="138"/>
    </row>
    <row r="41663" spans="62:65" ht="13" thickBot="1">
      <c r="BJ41663" s="138"/>
      <c r="BK41663" s="138"/>
      <c r="BL41663" s="138"/>
      <c r="BM41663" s="138"/>
    </row>
    <row r="41664" spans="62:65" ht="13" thickBot="1">
      <c r="BJ41664" s="138"/>
      <c r="BK41664" s="138"/>
      <c r="BL41664" s="138"/>
      <c r="BM41664" s="138"/>
    </row>
    <row r="41665" spans="62:65" ht="13" thickBot="1">
      <c r="BJ41665" s="138"/>
      <c r="BK41665" s="138"/>
      <c r="BL41665" s="138"/>
      <c r="BM41665" s="138"/>
    </row>
    <row r="41666" spans="62:65" ht="13" thickBot="1">
      <c r="BJ41666" s="138"/>
      <c r="BK41666" s="138"/>
      <c r="BL41666" s="138"/>
      <c r="BM41666" s="138"/>
    </row>
    <row r="41667" spans="62:65" ht="13" thickBot="1">
      <c r="BJ41667" s="138"/>
      <c r="BK41667" s="138"/>
      <c r="BL41667" s="138"/>
      <c r="BM41667" s="138"/>
    </row>
    <row r="41668" spans="62:65" ht="13" thickBot="1">
      <c r="BJ41668" s="138"/>
      <c r="BK41668" s="138"/>
      <c r="BL41668" s="138"/>
      <c r="BM41668" s="138"/>
    </row>
    <row r="41669" spans="62:65" ht="13" thickBot="1">
      <c r="BJ41669" s="138"/>
      <c r="BK41669" s="138"/>
      <c r="BL41669" s="138"/>
      <c r="BM41669" s="138"/>
    </row>
    <row r="41670" spans="62:65" ht="13" thickBot="1">
      <c r="BJ41670" s="138"/>
      <c r="BK41670" s="138"/>
      <c r="BL41670" s="138"/>
      <c r="BM41670" s="138"/>
    </row>
    <row r="41671" spans="62:65" ht="13" thickBot="1">
      <c r="BJ41671" s="138"/>
      <c r="BK41671" s="138"/>
      <c r="BL41671" s="138"/>
      <c r="BM41671" s="138"/>
    </row>
    <row r="41672" spans="62:65" ht="13" thickBot="1">
      <c r="BJ41672" s="138"/>
      <c r="BK41672" s="138"/>
      <c r="BL41672" s="138"/>
      <c r="BM41672" s="138"/>
    </row>
    <row r="41673" spans="62:65" ht="13" thickBot="1">
      <c r="BJ41673" s="138"/>
      <c r="BK41673" s="138"/>
      <c r="BL41673" s="138"/>
      <c r="BM41673" s="138"/>
    </row>
    <row r="41674" spans="62:65" ht="13" thickBot="1">
      <c r="BJ41674" s="138"/>
      <c r="BK41674" s="138"/>
      <c r="BL41674" s="138"/>
      <c r="BM41674" s="138"/>
    </row>
    <row r="41675" spans="62:65" ht="13" thickBot="1">
      <c r="BJ41675" s="138"/>
      <c r="BK41675" s="138"/>
      <c r="BL41675" s="138"/>
      <c r="BM41675" s="138"/>
    </row>
    <row r="41676" spans="62:65" ht="13" thickBot="1">
      <c r="BJ41676" s="138"/>
      <c r="BK41676" s="138"/>
      <c r="BL41676" s="138"/>
      <c r="BM41676" s="138"/>
    </row>
    <row r="41677" spans="62:65" ht="13" thickBot="1">
      <c r="BJ41677" s="138"/>
      <c r="BK41677" s="138"/>
      <c r="BL41677" s="138"/>
      <c r="BM41677" s="138"/>
    </row>
    <row r="41678" spans="62:65" ht="13" thickBot="1">
      <c r="BJ41678" s="138"/>
      <c r="BK41678" s="138"/>
      <c r="BL41678" s="138"/>
      <c r="BM41678" s="138"/>
    </row>
    <row r="41679" spans="62:65" ht="13" thickBot="1">
      <c r="BJ41679" s="138"/>
      <c r="BK41679" s="138"/>
      <c r="BL41679" s="138"/>
      <c r="BM41679" s="138"/>
    </row>
    <row r="41680" spans="62:65" ht="13" thickBot="1">
      <c r="BJ41680" s="138"/>
      <c r="BK41680" s="138"/>
      <c r="BL41680" s="138"/>
      <c r="BM41680" s="138"/>
    </row>
    <row r="41681" spans="62:65" ht="13" thickBot="1">
      <c r="BJ41681" s="138"/>
      <c r="BK41681" s="138"/>
      <c r="BL41681" s="138"/>
      <c r="BM41681" s="138"/>
    </row>
    <row r="41682" spans="62:65" ht="13" thickBot="1">
      <c r="BJ41682" s="138"/>
      <c r="BK41682" s="138"/>
      <c r="BL41682" s="138"/>
      <c r="BM41682" s="138"/>
    </row>
    <row r="41683" spans="62:65" ht="13" thickBot="1">
      <c r="BJ41683" s="138"/>
      <c r="BK41683" s="138"/>
      <c r="BL41683" s="138"/>
      <c r="BM41683" s="138"/>
    </row>
    <row r="41684" spans="62:65" ht="13" thickBot="1">
      <c r="BJ41684" s="138"/>
      <c r="BK41684" s="138"/>
      <c r="BL41684" s="138"/>
      <c r="BM41684" s="138"/>
    </row>
    <row r="41685" spans="62:65" ht="13" thickBot="1">
      <c r="BJ41685" s="138"/>
      <c r="BK41685" s="138"/>
      <c r="BL41685" s="138"/>
      <c r="BM41685" s="138"/>
    </row>
    <row r="41686" spans="62:65" ht="13" thickBot="1">
      <c r="BJ41686" s="138"/>
      <c r="BK41686" s="138"/>
      <c r="BL41686" s="138"/>
      <c r="BM41686" s="138"/>
    </row>
    <row r="41687" spans="62:65" ht="13" thickBot="1">
      <c r="BJ41687" s="138"/>
      <c r="BK41687" s="138"/>
      <c r="BL41687" s="138"/>
      <c r="BM41687" s="138"/>
    </row>
    <row r="41688" spans="62:65" ht="13" thickBot="1">
      <c r="BJ41688" s="138"/>
      <c r="BK41688" s="138"/>
      <c r="BL41688" s="138"/>
      <c r="BM41688" s="138"/>
    </row>
    <row r="41689" spans="62:65" ht="13" thickBot="1">
      <c r="BJ41689" s="138"/>
      <c r="BK41689" s="138"/>
      <c r="BL41689" s="138"/>
      <c r="BM41689" s="138"/>
    </row>
    <row r="41690" spans="62:65" ht="13" thickBot="1">
      <c r="BJ41690" s="138"/>
      <c r="BK41690" s="138"/>
      <c r="BL41690" s="138"/>
      <c r="BM41690" s="138"/>
    </row>
    <row r="41691" spans="62:65" ht="13" thickBot="1">
      <c r="BJ41691" s="138"/>
      <c r="BK41691" s="138"/>
      <c r="BL41691" s="138"/>
      <c r="BM41691" s="138"/>
    </row>
    <row r="41692" spans="62:65" ht="13" thickBot="1">
      <c r="BJ41692" s="138"/>
      <c r="BK41692" s="138"/>
      <c r="BL41692" s="138"/>
      <c r="BM41692" s="138"/>
    </row>
    <row r="41693" spans="62:65" ht="13" thickBot="1">
      <c r="BJ41693" s="138"/>
      <c r="BK41693" s="138"/>
      <c r="BL41693" s="138"/>
      <c r="BM41693" s="138"/>
    </row>
    <row r="41694" spans="62:65" ht="13" thickBot="1">
      <c r="BJ41694" s="138"/>
      <c r="BK41694" s="138"/>
      <c r="BL41694" s="138"/>
      <c r="BM41694" s="138"/>
    </row>
    <row r="41695" spans="62:65" ht="13" thickBot="1">
      <c r="BJ41695" s="138"/>
      <c r="BK41695" s="138"/>
      <c r="BL41695" s="138"/>
      <c r="BM41695" s="138"/>
    </row>
    <row r="41696" spans="62:65" ht="13" thickBot="1">
      <c r="BJ41696" s="138"/>
      <c r="BK41696" s="138"/>
      <c r="BL41696" s="138"/>
      <c r="BM41696" s="138"/>
    </row>
    <row r="41697" spans="62:65" ht="13" thickBot="1">
      <c r="BJ41697" s="138"/>
      <c r="BK41697" s="138"/>
      <c r="BL41697" s="138"/>
      <c r="BM41697" s="138"/>
    </row>
    <row r="41698" spans="62:65" ht="13" thickBot="1">
      <c r="BJ41698" s="138"/>
      <c r="BK41698" s="138"/>
      <c r="BL41698" s="138"/>
      <c r="BM41698" s="138"/>
    </row>
    <row r="41699" spans="62:65" ht="13" thickBot="1">
      <c r="BJ41699" s="138"/>
      <c r="BK41699" s="138"/>
      <c r="BL41699" s="138"/>
      <c r="BM41699" s="138"/>
    </row>
    <row r="41700" spans="62:65" ht="13" thickBot="1">
      <c r="BJ41700" s="138"/>
      <c r="BK41700" s="138"/>
      <c r="BL41700" s="138"/>
      <c r="BM41700" s="138"/>
    </row>
    <row r="41701" spans="62:65" ht="13" thickBot="1">
      <c r="BJ41701" s="138"/>
      <c r="BK41701" s="138"/>
      <c r="BL41701" s="138"/>
      <c r="BM41701" s="138"/>
    </row>
    <row r="41702" spans="62:65" ht="13" thickBot="1">
      <c r="BJ41702" s="138"/>
      <c r="BK41702" s="138"/>
      <c r="BL41702" s="138"/>
      <c r="BM41702" s="138"/>
    </row>
    <row r="41703" spans="62:65" ht="13" thickBot="1">
      <c r="BJ41703" s="138"/>
      <c r="BK41703" s="138"/>
      <c r="BL41703" s="138"/>
      <c r="BM41703" s="138"/>
    </row>
    <row r="41704" spans="62:65" ht="13" thickBot="1">
      <c r="BJ41704" s="138"/>
      <c r="BK41704" s="138"/>
      <c r="BL41704" s="138"/>
      <c r="BM41704" s="138"/>
    </row>
    <row r="41705" spans="62:65" ht="13" thickBot="1">
      <c r="BJ41705" s="138"/>
      <c r="BK41705" s="138"/>
      <c r="BL41705" s="138"/>
      <c r="BM41705" s="138"/>
    </row>
    <row r="41706" spans="62:65" ht="13" thickBot="1">
      <c r="BJ41706" s="138"/>
      <c r="BK41706" s="138"/>
      <c r="BL41706" s="138"/>
      <c r="BM41706" s="138"/>
    </row>
    <row r="41707" spans="62:65" ht="13" thickBot="1">
      <c r="BJ41707" s="138"/>
      <c r="BK41707" s="138"/>
      <c r="BL41707" s="138"/>
      <c r="BM41707" s="138"/>
    </row>
    <row r="41708" spans="62:65" ht="13" thickBot="1">
      <c r="BJ41708" s="138"/>
      <c r="BK41708" s="138"/>
      <c r="BL41708" s="138"/>
      <c r="BM41708" s="138"/>
    </row>
    <row r="41709" spans="62:65" ht="13" thickBot="1">
      <c r="BJ41709" s="138"/>
      <c r="BK41709" s="138"/>
      <c r="BL41709" s="138"/>
      <c r="BM41709" s="138"/>
    </row>
    <row r="41710" spans="62:65" ht="13" thickBot="1">
      <c r="BJ41710" s="138"/>
      <c r="BK41710" s="138"/>
      <c r="BL41710" s="138"/>
      <c r="BM41710" s="138"/>
    </row>
    <row r="41711" spans="62:65" ht="13" thickBot="1">
      <c r="BJ41711" s="138"/>
      <c r="BK41711" s="138"/>
      <c r="BL41711" s="138"/>
      <c r="BM41711" s="138"/>
    </row>
    <row r="41712" spans="62:65" ht="13" thickBot="1">
      <c r="BJ41712" s="138"/>
      <c r="BK41712" s="138"/>
      <c r="BL41712" s="138"/>
      <c r="BM41712" s="138"/>
    </row>
    <row r="41713" spans="62:65" ht="13" thickBot="1">
      <c r="BJ41713" s="138"/>
      <c r="BK41713" s="138"/>
      <c r="BL41713" s="138"/>
      <c r="BM41713" s="138"/>
    </row>
    <row r="41714" spans="62:65" ht="13" thickBot="1">
      <c r="BJ41714" s="138"/>
      <c r="BK41714" s="138"/>
      <c r="BL41714" s="138"/>
      <c r="BM41714" s="138"/>
    </row>
    <row r="41715" spans="62:65" ht="13" thickBot="1">
      <c r="BJ41715" s="138"/>
      <c r="BK41715" s="138"/>
      <c r="BL41715" s="138"/>
      <c r="BM41715" s="138"/>
    </row>
    <row r="41716" spans="62:65" ht="13" thickBot="1">
      <c r="BJ41716" s="138"/>
      <c r="BK41716" s="138"/>
      <c r="BL41716" s="138"/>
      <c r="BM41716" s="138"/>
    </row>
    <row r="41717" spans="62:65" ht="13" thickBot="1">
      <c r="BJ41717" s="138"/>
      <c r="BK41717" s="138"/>
      <c r="BL41717" s="138"/>
      <c r="BM41717" s="138"/>
    </row>
    <row r="41718" spans="62:65" ht="13" thickBot="1">
      <c r="BJ41718" s="138"/>
      <c r="BK41718" s="138"/>
      <c r="BL41718" s="138"/>
      <c r="BM41718" s="138"/>
    </row>
    <row r="41719" spans="62:65" ht="13" thickBot="1">
      <c r="BJ41719" s="138"/>
      <c r="BK41719" s="138"/>
      <c r="BL41719" s="138"/>
      <c r="BM41719" s="138"/>
    </row>
    <row r="41720" spans="62:65" ht="13" thickBot="1">
      <c r="BJ41720" s="138"/>
      <c r="BK41720" s="138"/>
      <c r="BL41720" s="138"/>
      <c r="BM41720" s="138"/>
    </row>
    <row r="41721" spans="62:65" ht="13" thickBot="1">
      <c r="BJ41721" s="138"/>
      <c r="BK41721" s="138"/>
      <c r="BL41721" s="138"/>
      <c r="BM41721" s="138"/>
    </row>
    <row r="41722" spans="62:65" ht="13" thickBot="1">
      <c r="BJ41722" s="138"/>
      <c r="BK41722" s="138"/>
      <c r="BL41722" s="138"/>
      <c r="BM41722" s="138"/>
    </row>
    <row r="41723" spans="62:65" ht="13" thickBot="1">
      <c r="BJ41723" s="138"/>
      <c r="BK41723" s="138"/>
      <c r="BL41723" s="138"/>
      <c r="BM41723" s="138"/>
    </row>
    <row r="41724" spans="62:65" ht="13" thickBot="1">
      <c r="BJ41724" s="138"/>
      <c r="BK41724" s="138"/>
      <c r="BL41724" s="138"/>
      <c r="BM41724" s="138"/>
    </row>
    <row r="41725" spans="62:65" ht="13" thickBot="1">
      <c r="BJ41725" s="138"/>
      <c r="BK41725" s="138"/>
      <c r="BL41725" s="138"/>
      <c r="BM41725" s="138"/>
    </row>
    <row r="41726" spans="62:65" ht="13" thickBot="1">
      <c r="BJ41726" s="138"/>
      <c r="BK41726" s="138"/>
      <c r="BL41726" s="138"/>
      <c r="BM41726" s="138"/>
    </row>
    <row r="41727" spans="62:65" ht="13" thickBot="1">
      <c r="BJ41727" s="138"/>
      <c r="BK41727" s="138"/>
      <c r="BL41727" s="138"/>
      <c r="BM41727" s="138"/>
    </row>
    <row r="41728" spans="62:65" ht="13" thickBot="1">
      <c r="BJ41728" s="138"/>
      <c r="BK41728" s="138"/>
      <c r="BL41728" s="138"/>
      <c r="BM41728" s="138"/>
    </row>
    <row r="41729" spans="62:65" ht="13" thickBot="1">
      <c r="BJ41729" s="138"/>
      <c r="BK41729" s="138"/>
      <c r="BL41729" s="138"/>
      <c r="BM41729" s="138"/>
    </row>
    <row r="41730" spans="62:65" ht="13" thickBot="1">
      <c r="BJ41730" s="138"/>
      <c r="BK41730" s="138"/>
      <c r="BL41730" s="138"/>
      <c r="BM41730" s="138"/>
    </row>
    <row r="41731" spans="62:65" ht="13" thickBot="1">
      <c r="BJ41731" s="138"/>
      <c r="BK41731" s="138"/>
      <c r="BL41731" s="138"/>
      <c r="BM41731" s="138"/>
    </row>
    <row r="41732" spans="62:65" ht="13" thickBot="1">
      <c r="BJ41732" s="138"/>
      <c r="BK41732" s="138"/>
      <c r="BL41732" s="138"/>
      <c r="BM41732" s="138"/>
    </row>
    <row r="41733" spans="62:65" ht="13" thickBot="1">
      <c r="BJ41733" s="138"/>
      <c r="BK41733" s="138"/>
      <c r="BL41733" s="138"/>
      <c r="BM41733" s="138"/>
    </row>
    <row r="41734" spans="62:65" ht="13" thickBot="1">
      <c r="BJ41734" s="138"/>
      <c r="BK41734" s="138"/>
      <c r="BL41734" s="138"/>
      <c r="BM41734" s="138"/>
    </row>
    <row r="41735" spans="62:65" ht="13" thickBot="1">
      <c r="BJ41735" s="138"/>
      <c r="BK41735" s="138"/>
      <c r="BL41735" s="138"/>
      <c r="BM41735" s="138"/>
    </row>
    <row r="41736" spans="62:65" ht="13" thickBot="1">
      <c r="BJ41736" s="138"/>
      <c r="BK41736" s="138"/>
      <c r="BL41736" s="138"/>
      <c r="BM41736" s="138"/>
    </row>
    <row r="41737" spans="62:65" ht="13" thickBot="1">
      <c r="BJ41737" s="138"/>
      <c r="BK41737" s="138"/>
      <c r="BL41737" s="138"/>
      <c r="BM41737" s="138"/>
    </row>
    <row r="41738" spans="62:65" ht="13" thickBot="1">
      <c r="BJ41738" s="138"/>
      <c r="BK41738" s="138"/>
      <c r="BL41738" s="138"/>
      <c r="BM41738" s="138"/>
    </row>
    <row r="41739" spans="62:65" ht="13" thickBot="1">
      <c r="BJ41739" s="138"/>
      <c r="BK41739" s="138"/>
      <c r="BL41739" s="138"/>
      <c r="BM41739" s="138"/>
    </row>
    <row r="41740" spans="62:65" ht="13" thickBot="1">
      <c r="BJ41740" s="138"/>
      <c r="BK41740" s="138"/>
      <c r="BL41740" s="138"/>
      <c r="BM41740" s="138"/>
    </row>
    <row r="41741" spans="62:65" ht="13" thickBot="1">
      <c r="BJ41741" s="138"/>
      <c r="BK41741" s="138"/>
      <c r="BL41741" s="138"/>
      <c r="BM41741" s="138"/>
    </row>
    <row r="41742" spans="62:65" ht="13" thickBot="1">
      <c r="BJ41742" s="138"/>
      <c r="BK41742" s="138"/>
      <c r="BL41742" s="138"/>
      <c r="BM41742" s="138"/>
    </row>
    <row r="41743" spans="62:65" ht="13" thickBot="1">
      <c r="BJ41743" s="138"/>
      <c r="BK41743" s="138"/>
      <c r="BL41743" s="138"/>
      <c r="BM41743" s="138"/>
    </row>
    <row r="41744" spans="62:65" ht="13" thickBot="1">
      <c r="BJ41744" s="138"/>
      <c r="BK41744" s="138"/>
      <c r="BL41744" s="138"/>
      <c r="BM41744" s="138"/>
    </row>
    <row r="41745" spans="62:65" ht="13" thickBot="1">
      <c r="BJ41745" s="138"/>
      <c r="BK41745" s="138"/>
      <c r="BL41745" s="138"/>
      <c r="BM41745" s="138"/>
    </row>
    <row r="41746" spans="62:65" ht="13" thickBot="1">
      <c r="BJ41746" s="138"/>
      <c r="BK41746" s="138"/>
      <c r="BL41746" s="138"/>
      <c r="BM41746" s="138"/>
    </row>
    <row r="41747" spans="62:65" ht="13" thickBot="1">
      <c r="BJ41747" s="138"/>
      <c r="BK41747" s="138"/>
      <c r="BL41747" s="138"/>
      <c r="BM41747" s="138"/>
    </row>
    <row r="41748" spans="62:65" ht="13" thickBot="1">
      <c r="BJ41748" s="138"/>
      <c r="BK41748" s="138"/>
      <c r="BL41748" s="138"/>
      <c r="BM41748" s="138"/>
    </row>
    <row r="41749" spans="62:65" ht="13" thickBot="1">
      <c r="BJ41749" s="138"/>
      <c r="BK41749" s="138"/>
      <c r="BL41749" s="138"/>
      <c r="BM41749" s="138"/>
    </row>
    <row r="41750" spans="62:65" ht="13" thickBot="1">
      <c r="BJ41750" s="138"/>
      <c r="BK41750" s="138"/>
      <c r="BL41750" s="138"/>
      <c r="BM41750" s="138"/>
    </row>
    <row r="41751" spans="62:65" ht="13" thickBot="1">
      <c r="BJ41751" s="138"/>
      <c r="BK41751" s="138"/>
      <c r="BL41751" s="138"/>
      <c r="BM41751" s="138"/>
    </row>
    <row r="41752" spans="62:65" ht="13" thickBot="1">
      <c r="BJ41752" s="138"/>
      <c r="BK41752" s="138"/>
      <c r="BL41752" s="138"/>
      <c r="BM41752" s="138"/>
    </row>
    <row r="41753" spans="62:65" ht="13" thickBot="1">
      <c r="BJ41753" s="138"/>
      <c r="BK41753" s="138"/>
      <c r="BL41753" s="138"/>
      <c r="BM41753" s="138"/>
    </row>
    <row r="41754" spans="62:65" ht="13" thickBot="1">
      <c r="BJ41754" s="138"/>
      <c r="BK41754" s="138"/>
      <c r="BL41754" s="138"/>
      <c r="BM41754" s="138"/>
    </row>
    <row r="41755" spans="62:65" ht="13" thickBot="1">
      <c r="BJ41755" s="138"/>
      <c r="BK41755" s="138"/>
      <c r="BL41755" s="138"/>
      <c r="BM41755" s="138"/>
    </row>
    <row r="41756" spans="62:65" ht="13" thickBot="1">
      <c r="BJ41756" s="138"/>
      <c r="BK41756" s="138"/>
      <c r="BL41756" s="138"/>
      <c r="BM41756" s="138"/>
    </row>
    <row r="41757" spans="62:65" ht="13" thickBot="1">
      <c r="BJ41757" s="138"/>
      <c r="BK41757" s="138"/>
      <c r="BL41757" s="138"/>
      <c r="BM41757" s="138"/>
    </row>
    <row r="41758" spans="62:65" ht="13" thickBot="1">
      <c r="BJ41758" s="138"/>
      <c r="BK41758" s="138"/>
      <c r="BL41758" s="138"/>
      <c r="BM41758" s="138"/>
    </row>
    <row r="41759" spans="62:65" ht="13" thickBot="1">
      <c r="BJ41759" s="138"/>
      <c r="BK41759" s="138"/>
      <c r="BL41759" s="138"/>
      <c r="BM41759" s="138"/>
    </row>
    <row r="41760" spans="62:65" ht="13" thickBot="1">
      <c r="BJ41760" s="138"/>
      <c r="BK41760" s="138"/>
      <c r="BL41760" s="138"/>
      <c r="BM41760" s="138"/>
    </row>
    <row r="41761" spans="62:65" ht="13" thickBot="1">
      <c r="BJ41761" s="138"/>
      <c r="BK41761" s="138"/>
      <c r="BL41761" s="138"/>
      <c r="BM41761" s="138"/>
    </row>
    <row r="41762" spans="62:65" ht="13" thickBot="1">
      <c r="BJ41762" s="138"/>
      <c r="BK41762" s="138"/>
      <c r="BL41762" s="138"/>
      <c r="BM41762" s="138"/>
    </row>
    <row r="41763" spans="62:65" ht="13" thickBot="1">
      <c r="BJ41763" s="138"/>
      <c r="BK41763" s="138"/>
      <c r="BL41763" s="138"/>
      <c r="BM41763" s="138"/>
    </row>
    <row r="41764" spans="62:65" ht="13" thickBot="1">
      <c r="BJ41764" s="138"/>
      <c r="BK41764" s="138"/>
      <c r="BL41764" s="138"/>
      <c r="BM41764" s="138"/>
    </row>
    <row r="41765" spans="62:65" ht="13" thickBot="1">
      <c r="BJ41765" s="138"/>
      <c r="BK41765" s="138"/>
      <c r="BL41765" s="138"/>
      <c r="BM41765" s="138"/>
    </row>
    <row r="41766" spans="62:65" ht="13" thickBot="1">
      <c r="BJ41766" s="138"/>
      <c r="BK41766" s="138"/>
      <c r="BL41766" s="138"/>
      <c r="BM41766" s="138"/>
    </row>
    <row r="41767" spans="62:65" ht="13" thickBot="1">
      <c r="BJ41767" s="138"/>
      <c r="BK41767" s="138"/>
      <c r="BL41767" s="138"/>
      <c r="BM41767" s="138"/>
    </row>
    <row r="41768" spans="62:65" ht="13" thickBot="1">
      <c r="BJ41768" s="138"/>
      <c r="BK41768" s="138"/>
      <c r="BL41768" s="138"/>
      <c r="BM41768" s="138"/>
    </row>
    <row r="41769" spans="62:65" ht="13" thickBot="1">
      <c r="BJ41769" s="138"/>
      <c r="BK41769" s="138"/>
      <c r="BL41769" s="138"/>
      <c r="BM41769" s="138"/>
    </row>
    <row r="41770" spans="62:65" ht="13" thickBot="1">
      <c r="BJ41770" s="138"/>
      <c r="BK41770" s="138"/>
      <c r="BL41770" s="138"/>
      <c r="BM41770" s="138"/>
    </row>
    <row r="41771" spans="62:65" ht="13" thickBot="1">
      <c r="BJ41771" s="138"/>
      <c r="BK41771" s="138"/>
      <c r="BL41771" s="138"/>
      <c r="BM41771" s="138"/>
    </row>
    <row r="41772" spans="62:65" ht="13" thickBot="1">
      <c r="BJ41772" s="138"/>
      <c r="BK41772" s="138"/>
      <c r="BL41772" s="138"/>
      <c r="BM41772" s="138"/>
    </row>
    <row r="41773" spans="62:65" ht="13" thickBot="1">
      <c r="BJ41773" s="138"/>
      <c r="BK41773" s="138"/>
      <c r="BL41773" s="138"/>
      <c r="BM41773" s="138"/>
    </row>
    <row r="41774" spans="62:65" ht="13" thickBot="1">
      <c r="BJ41774" s="138"/>
      <c r="BK41774" s="138"/>
      <c r="BL41774" s="138"/>
      <c r="BM41774" s="138"/>
    </row>
    <row r="41775" spans="62:65" ht="13" thickBot="1">
      <c r="BJ41775" s="138"/>
      <c r="BK41775" s="138"/>
      <c r="BL41775" s="138"/>
      <c r="BM41775" s="138"/>
    </row>
    <row r="41776" spans="62:65" ht="13" thickBot="1">
      <c r="BJ41776" s="138"/>
      <c r="BK41776" s="138"/>
      <c r="BL41776" s="138"/>
      <c r="BM41776" s="138"/>
    </row>
    <row r="41777" spans="62:65" ht="13" thickBot="1">
      <c r="BJ41777" s="138"/>
      <c r="BK41777" s="138"/>
      <c r="BL41777" s="138"/>
      <c r="BM41777" s="138"/>
    </row>
    <row r="41778" spans="62:65" ht="13" thickBot="1">
      <c r="BJ41778" s="138"/>
      <c r="BK41778" s="138"/>
      <c r="BL41778" s="138"/>
      <c r="BM41778" s="138"/>
    </row>
    <row r="41779" spans="62:65" ht="13" thickBot="1">
      <c r="BJ41779" s="138"/>
      <c r="BK41779" s="138"/>
      <c r="BL41779" s="138"/>
      <c r="BM41779" s="138"/>
    </row>
    <row r="41780" spans="62:65" ht="13" thickBot="1">
      <c r="BJ41780" s="138"/>
      <c r="BK41780" s="138"/>
      <c r="BL41780" s="138"/>
      <c r="BM41780" s="138"/>
    </row>
    <row r="41781" spans="62:65" ht="13" thickBot="1">
      <c r="BJ41781" s="138"/>
      <c r="BK41781" s="138"/>
      <c r="BL41781" s="138"/>
      <c r="BM41781" s="138"/>
    </row>
    <row r="41782" spans="62:65" ht="13" thickBot="1">
      <c r="BJ41782" s="138"/>
      <c r="BK41782" s="138"/>
      <c r="BL41782" s="138"/>
      <c r="BM41782" s="138"/>
    </row>
    <row r="41783" spans="62:65" ht="13" thickBot="1">
      <c r="BJ41783" s="138"/>
      <c r="BK41783" s="138"/>
      <c r="BL41783" s="138"/>
      <c r="BM41783" s="138"/>
    </row>
    <row r="41784" spans="62:65" ht="13" thickBot="1">
      <c r="BJ41784" s="138"/>
      <c r="BK41784" s="138"/>
      <c r="BL41784" s="138"/>
      <c r="BM41784" s="138"/>
    </row>
    <row r="41785" spans="62:65" ht="13" thickBot="1">
      <c r="BJ41785" s="138"/>
      <c r="BK41785" s="138"/>
      <c r="BL41785" s="138"/>
      <c r="BM41785" s="138"/>
    </row>
    <row r="41786" spans="62:65" ht="13" thickBot="1">
      <c r="BJ41786" s="138"/>
      <c r="BK41786" s="138"/>
      <c r="BL41786" s="138"/>
      <c r="BM41786" s="138"/>
    </row>
    <row r="41787" spans="62:65" ht="13" thickBot="1">
      <c r="BJ41787" s="138"/>
      <c r="BK41787" s="138"/>
      <c r="BL41787" s="138"/>
      <c r="BM41787" s="138"/>
    </row>
    <row r="41788" spans="62:65" ht="13" thickBot="1">
      <c r="BJ41788" s="138"/>
      <c r="BK41788" s="138"/>
      <c r="BL41788" s="138"/>
      <c r="BM41788" s="138"/>
    </row>
    <row r="41789" spans="62:65" ht="13" thickBot="1">
      <c r="BJ41789" s="138"/>
      <c r="BK41789" s="138"/>
      <c r="BL41789" s="138"/>
      <c r="BM41789" s="138"/>
    </row>
    <row r="41790" spans="62:65" ht="13" thickBot="1">
      <c r="BJ41790" s="138"/>
      <c r="BK41790" s="138"/>
      <c r="BL41790" s="138"/>
      <c r="BM41790" s="138"/>
    </row>
    <row r="41791" spans="62:65" ht="13" thickBot="1">
      <c r="BJ41791" s="138"/>
      <c r="BK41791" s="138"/>
      <c r="BL41791" s="138"/>
      <c r="BM41791" s="138"/>
    </row>
    <row r="41792" spans="62:65" ht="13" thickBot="1">
      <c r="BJ41792" s="138"/>
      <c r="BK41792" s="138"/>
      <c r="BL41792" s="138"/>
      <c r="BM41792" s="138"/>
    </row>
    <row r="41793" spans="62:65" ht="13" thickBot="1">
      <c r="BJ41793" s="138"/>
      <c r="BK41793" s="138"/>
      <c r="BL41793" s="138"/>
      <c r="BM41793" s="138"/>
    </row>
    <row r="41794" spans="62:65" ht="13" thickBot="1">
      <c r="BJ41794" s="138"/>
      <c r="BK41794" s="138"/>
      <c r="BL41794" s="138"/>
      <c r="BM41794" s="138"/>
    </row>
    <row r="41795" spans="62:65" ht="13" thickBot="1">
      <c r="BJ41795" s="138"/>
      <c r="BK41795" s="138"/>
      <c r="BL41795" s="138"/>
      <c r="BM41795" s="138"/>
    </row>
    <row r="41796" spans="62:65" ht="13" thickBot="1">
      <c r="BJ41796" s="138"/>
      <c r="BK41796" s="138"/>
      <c r="BL41796" s="138"/>
      <c r="BM41796" s="138"/>
    </row>
    <row r="41797" spans="62:65" ht="13" thickBot="1">
      <c r="BJ41797" s="138"/>
      <c r="BK41797" s="138"/>
      <c r="BL41797" s="138"/>
      <c r="BM41797" s="138"/>
    </row>
    <row r="41798" spans="62:65" ht="13" thickBot="1">
      <c r="BJ41798" s="138"/>
      <c r="BK41798" s="138"/>
      <c r="BL41798" s="138"/>
      <c r="BM41798" s="138"/>
    </row>
    <row r="41799" spans="62:65" ht="13" thickBot="1">
      <c r="BJ41799" s="138"/>
      <c r="BK41799" s="138"/>
      <c r="BL41799" s="138"/>
      <c r="BM41799" s="138"/>
    </row>
    <row r="41800" spans="62:65" ht="13" thickBot="1">
      <c r="BJ41800" s="138"/>
      <c r="BK41800" s="138"/>
      <c r="BL41800" s="138"/>
      <c r="BM41800" s="138"/>
    </row>
    <row r="41801" spans="62:65" ht="13" thickBot="1">
      <c r="BJ41801" s="138"/>
      <c r="BK41801" s="138"/>
      <c r="BL41801" s="138"/>
      <c r="BM41801" s="138"/>
    </row>
    <row r="41802" spans="62:65" ht="13" thickBot="1">
      <c r="BJ41802" s="138"/>
      <c r="BK41802" s="138"/>
      <c r="BL41802" s="138"/>
      <c r="BM41802" s="138"/>
    </row>
    <row r="41803" spans="62:65" ht="13" thickBot="1">
      <c r="BJ41803" s="138"/>
      <c r="BK41803" s="138"/>
      <c r="BL41803" s="138"/>
      <c r="BM41803" s="138"/>
    </row>
    <row r="41804" spans="62:65" ht="13" thickBot="1">
      <c r="BJ41804" s="138"/>
      <c r="BK41804" s="138"/>
      <c r="BL41804" s="138"/>
      <c r="BM41804" s="138"/>
    </row>
    <row r="41805" spans="62:65" ht="13" thickBot="1">
      <c r="BJ41805" s="138"/>
      <c r="BK41805" s="138"/>
      <c r="BL41805" s="138"/>
      <c r="BM41805" s="138"/>
    </row>
    <row r="41806" spans="62:65" ht="13" thickBot="1">
      <c r="BJ41806" s="138"/>
      <c r="BK41806" s="138"/>
      <c r="BL41806" s="138"/>
      <c r="BM41806" s="138"/>
    </row>
    <row r="41807" spans="62:65" ht="13" thickBot="1">
      <c r="BJ41807" s="138"/>
      <c r="BK41807" s="138"/>
      <c r="BL41807" s="138"/>
      <c r="BM41807" s="138"/>
    </row>
    <row r="41808" spans="62:65" ht="13" thickBot="1">
      <c r="BJ41808" s="138"/>
      <c r="BK41808" s="138"/>
      <c r="BL41808" s="138"/>
      <c r="BM41808" s="138"/>
    </row>
    <row r="41809" spans="62:65" ht="13" thickBot="1">
      <c r="BJ41809" s="138"/>
      <c r="BK41809" s="138"/>
      <c r="BL41809" s="138"/>
      <c r="BM41809" s="138"/>
    </row>
    <row r="41810" spans="62:65" ht="13" thickBot="1">
      <c r="BJ41810" s="138"/>
      <c r="BK41810" s="138"/>
      <c r="BL41810" s="138"/>
      <c r="BM41810" s="138"/>
    </row>
    <row r="41811" spans="62:65" ht="13" thickBot="1">
      <c r="BJ41811" s="138"/>
      <c r="BK41811" s="138"/>
      <c r="BL41811" s="138"/>
      <c r="BM41811" s="138"/>
    </row>
    <row r="41812" spans="62:65" ht="13" thickBot="1">
      <c r="BJ41812" s="138"/>
      <c r="BK41812" s="138"/>
      <c r="BL41812" s="138"/>
      <c r="BM41812" s="138"/>
    </row>
    <row r="41813" spans="62:65" ht="13" thickBot="1">
      <c r="BJ41813" s="138"/>
      <c r="BK41813" s="138"/>
      <c r="BL41813" s="138"/>
      <c r="BM41813" s="138"/>
    </row>
    <row r="41814" spans="62:65" ht="13" thickBot="1">
      <c r="BJ41814" s="138"/>
      <c r="BK41814" s="138"/>
      <c r="BL41814" s="138"/>
      <c r="BM41814" s="138"/>
    </row>
    <row r="41815" spans="62:65" ht="13" thickBot="1">
      <c r="BJ41815" s="138"/>
      <c r="BK41815" s="138"/>
      <c r="BL41815" s="138"/>
      <c r="BM41815" s="138"/>
    </row>
    <row r="41816" spans="62:65" ht="13" thickBot="1">
      <c r="BJ41816" s="138"/>
      <c r="BK41816" s="138"/>
      <c r="BL41816" s="138"/>
      <c r="BM41816" s="138"/>
    </row>
    <row r="41817" spans="62:65" ht="13" thickBot="1">
      <c r="BJ41817" s="138"/>
      <c r="BK41817" s="138"/>
      <c r="BL41817" s="138"/>
      <c r="BM41817" s="138"/>
    </row>
    <row r="41818" spans="62:65" ht="13" thickBot="1">
      <c r="BJ41818" s="138"/>
      <c r="BK41818" s="138"/>
      <c r="BL41818" s="138"/>
      <c r="BM41818" s="138"/>
    </row>
    <row r="41819" spans="62:65" ht="13" thickBot="1">
      <c r="BJ41819" s="138"/>
      <c r="BK41819" s="138"/>
      <c r="BL41819" s="138"/>
      <c r="BM41819" s="138"/>
    </row>
    <row r="41820" spans="62:65" ht="13" thickBot="1">
      <c r="BJ41820" s="138"/>
      <c r="BK41820" s="138"/>
      <c r="BL41820" s="138"/>
      <c r="BM41820" s="138"/>
    </row>
    <row r="41821" spans="62:65" ht="13" thickBot="1">
      <c r="BJ41821" s="138"/>
      <c r="BK41821" s="138"/>
      <c r="BL41821" s="138"/>
      <c r="BM41821" s="138"/>
    </row>
    <row r="41822" spans="62:65" ht="13" thickBot="1">
      <c r="BJ41822" s="138"/>
      <c r="BK41822" s="138"/>
      <c r="BL41822" s="138"/>
      <c r="BM41822" s="138"/>
    </row>
    <row r="41823" spans="62:65" ht="13" thickBot="1">
      <c r="BJ41823" s="138"/>
      <c r="BK41823" s="138"/>
      <c r="BL41823" s="138"/>
      <c r="BM41823" s="138"/>
    </row>
    <row r="41824" spans="62:65" ht="13" thickBot="1">
      <c r="BJ41824" s="138"/>
      <c r="BK41824" s="138"/>
      <c r="BL41824" s="138"/>
      <c r="BM41824" s="138"/>
    </row>
    <row r="41825" spans="62:65" ht="13" thickBot="1">
      <c r="BJ41825" s="138"/>
      <c r="BK41825" s="138"/>
      <c r="BL41825" s="138"/>
      <c r="BM41825" s="138"/>
    </row>
    <row r="41826" spans="62:65" ht="13" thickBot="1">
      <c r="BJ41826" s="138"/>
      <c r="BK41826" s="138"/>
      <c r="BL41826" s="138"/>
      <c r="BM41826" s="138"/>
    </row>
    <row r="41827" spans="62:65" ht="13" thickBot="1">
      <c r="BJ41827" s="138"/>
      <c r="BK41827" s="138"/>
      <c r="BL41827" s="138"/>
      <c r="BM41827" s="138"/>
    </row>
    <row r="41828" spans="62:65" ht="13" thickBot="1">
      <c r="BJ41828" s="138"/>
      <c r="BK41828" s="138"/>
      <c r="BL41828" s="138"/>
      <c r="BM41828" s="138"/>
    </row>
    <row r="41829" spans="62:65" ht="13" thickBot="1">
      <c r="BJ41829" s="138"/>
      <c r="BK41829" s="138"/>
      <c r="BL41829" s="138"/>
      <c r="BM41829" s="138"/>
    </row>
    <row r="41830" spans="62:65" ht="13" thickBot="1">
      <c r="BJ41830" s="138"/>
      <c r="BK41830" s="138"/>
      <c r="BL41830" s="138"/>
      <c r="BM41830" s="138"/>
    </row>
    <row r="41831" spans="62:65" ht="13" thickBot="1">
      <c r="BJ41831" s="138"/>
      <c r="BK41831" s="138"/>
      <c r="BL41831" s="138"/>
      <c r="BM41831" s="138"/>
    </row>
    <row r="41832" spans="62:65" ht="13" thickBot="1">
      <c r="BJ41832" s="138"/>
      <c r="BK41832" s="138"/>
      <c r="BL41832" s="138"/>
      <c r="BM41832" s="138"/>
    </row>
    <row r="41833" spans="62:65" ht="13" thickBot="1">
      <c r="BJ41833" s="138"/>
      <c r="BK41833" s="138"/>
      <c r="BL41833" s="138"/>
      <c r="BM41833" s="138"/>
    </row>
    <row r="41834" spans="62:65" ht="13" thickBot="1">
      <c r="BJ41834" s="138"/>
      <c r="BK41834" s="138"/>
      <c r="BL41834" s="138"/>
      <c r="BM41834" s="138"/>
    </row>
    <row r="41835" spans="62:65" ht="13" thickBot="1">
      <c r="BJ41835" s="138"/>
      <c r="BK41835" s="138"/>
      <c r="BL41835" s="138"/>
      <c r="BM41835" s="138"/>
    </row>
    <row r="41836" spans="62:65" ht="13" thickBot="1">
      <c r="BJ41836" s="138"/>
      <c r="BK41836" s="138"/>
      <c r="BL41836" s="138"/>
      <c r="BM41836" s="138"/>
    </row>
    <row r="41837" spans="62:65" ht="13" thickBot="1">
      <c r="BJ41837" s="138"/>
      <c r="BK41837" s="138"/>
      <c r="BL41837" s="138"/>
      <c r="BM41837" s="138"/>
    </row>
    <row r="41838" spans="62:65" ht="13" thickBot="1">
      <c r="BJ41838" s="138"/>
      <c r="BK41838" s="138"/>
      <c r="BL41838" s="138"/>
      <c r="BM41838" s="138"/>
    </row>
    <row r="41839" spans="62:65" ht="13" thickBot="1">
      <c r="BJ41839" s="138"/>
      <c r="BK41839" s="138"/>
      <c r="BL41839" s="138"/>
      <c r="BM41839" s="138"/>
    </row>
    <row r="41840" spans="62:65" ht="13" thickBot="1">
      <c r="BJ41840" s="138"/>
      <c r="BK41840" s="138"/>
      <c r="BL41840" s="138"/>
      <c r="BM41840" s="138"/>
    </row>
    <row r="41841" spans="62:65" ht="13" thickBot="1">
      <c r="BJ41841" s="138"/>
      <c r="BK41841" s="138"/>
      <c r="BL41841" s="138"/>
      <c r="BM41841" s="138"/>
    </row>
    <row r="41842" spans="62:65" ht="13" thickBot="1">
      <c r="BJ41842" s="138"/>
      <c r="BK41842" s="138"/>
      <c r="BL41842" s="138"/>
      <c r="BM41842" s="138"/>
    </row>
    <row r="41843" spans="62:65" ht="13" thickBot="1">
      <c r="BJ41843" s="138"/>
      <c r="BK41843" s="138"/>
      <c r="BL41843" s="138"/>
      <c r="BM41843" s="138"/>
    </row>
    <row r="41844" spans="62:65" ht="13" thickBot="1">
      <c r="BJ41844" s="138"/>
      <c r="BK41844" s="138"/>
      <c r="BL41844" s="138"/>
      <c r="BM41844" s="138"/>
    </row>
    <row r="41845" spans="62:65" ht="13" thickBot="1">
      <c r="BJ41845" s="138"/>
      <c r="BK41845" s="138"/>
      <c r="BL41845" s="138"/>
      <c r="BM41845" s="138"/>
    </row>
    <row r="41846" spans="62:65" ht="13" thickBot="1">
      <c r="BJ41846" s="138"/>
      <c r="BK41846" s="138"/>
      <c r="BL41846" s="138"/>
      <c r="BM41846" s="138"/>
    </row>
    <row r="41847" spans="62:65" ht="13" thickBot="1">
      <c r="BJ41847" s="138"/>
      <c r="BK41847" s="138"/>
      <c r="BL41847" s="138"/>
      <c r="BM41847" s="138"/>
    </row>
    <row r="41848" spans="62:65" ht="13" thickBot="1">
      <c r="BJ41848" s="138"/>
      <c r="BK41848" s="138"/>
      <c r="BL41848" s="138"/>
      <c r="BM41848" s="138"/>
    </row>
    <row r="41849" spans="62:65" ht="13" thickBot="1">
      <c r="BJ41849" s="138"/>
      <c r="BK41849" s="138"/>
      <c r="BL41849" s="138"/>
      <c r="BM41849" s="138"/>
    </row>
    <row r="41850" spans="62:65" ht="13" thickBot="1">
      <c r="BJ41850" s="138"/>
      <c r="BK41850" s="138"/>
      <c r="BL41850" s="138"/>
      <c r="BM41850" s="138"/>
    </row>
    <row r="41851" spans="62:65" ht="13" thickBot="1">
      <c r="BJ41851" s="138"/>
      <c r="BK41851" s="138"/>
      <c r="BL41851" s="138"/>
      <c r="BM41851" s="138"/>
    </row>
    <row r="41852" spans="62:65" ht="13" thickBot="1">
      <c r="BJ41852" s="138"/>
      <c r="BK41852" s="138"/>
      <c r="BL41852" s="138"/>
      <c r="BM41852" s="138"/>
    </row>
    <row r="41853" spans="62:65" ht="13" thickBot="1">
      <c r="BJ41853" s="138"/>
      <c r="BK41853" s="138"/>
      <c r="BL41853" s="138"/>
      <c r="BM41853" s="138"/>
    </row>
    <row r="41854" spans="62:65" ht="13" thickBot="1">
      <c r="BJ41854" s="138"/>
      <c r="BK41854" s="138"/>
      <c r="BL41854" s="138"/>
      <c r="BM41854" s="138"/>
    </row>
    <row r="41855" spans="62:65" ht="13" thickBot="1">
      <c r="BJ41855" s="138"/>
      <c r="BK41855" s="138"/>
      <c r="BL41855" s="138"/>
      <c r="BM41855" s="138"/>
    </row>
    <row r="41856" spans="62:65" ht="13" thickBot="1">
      <c r="BJ41856" s="138"/>
      <c r="BK41856" s="138"/>
      <c r="BL41856" s="138"/>
      <c r="BM41856" s="138"/>
    </row>
    <row r="41857" spans="62:65" ht="13" thickBot="1">
      <c r="BJ41857" s="138"/>
      <c r="BK41857" s="138"/>
      <c r="BL41857" s="138"/>
      <c r="BM41857" s="138"/>
    </row>
    <row r="41858" spans="62:65" ht="13" thickBot="1">
      <c r="BJ41858" s="138"/>
      <c r="BK41858" s="138"/>
      <c r="BL41858" s="138"/>
      <c r="BM41858" s="138"/>
    </row>
    <row r="41859" spans="62:65" ht="13" thickBot="1">
      <c r="BJ41859" s="138"/>
      <c r="BK41859" s="138"/>
      <c r="BL41859" s="138"/>
      <c r="BM41859" s="138"/>
    </row>
    <row r="41860" spans="62:65" ht="13" thickBot="1">
      <c r="BJ41860" s="138"/>
      <c r="BK41860" s="138"/>
      <c r="BL41860" s="138"/>
      <c r="BM41860" s="138"/>
    </row>
    <row r="41861" spans="62:65" ht="13" thickBot="1">
      <c r="BJ41861" s="138"/>
      <c r="BK41861" s="138"/>
      <c r="BL41861" s="138"/>
      <c r="BM41861" s="138"/>
    </row>
    <row r="41862" spans="62:65" ht="13" thickBot="1">
      <c r="BJ41862" s="138"/>
      <c r="BK41862" s="138"/>
      <c r="BL41862" s="138"/>
      <c r="BM41862" s="138"/>
    </row>
    <row r="41863" spans="62:65" ht="13" thickBot="1">
      <c r="BJ41863" s="138"/>
      <c r="BK41863" s="138"/>
      <c r="BL41863" s="138"/>
      <c r="BM41863" s="138"/>
    </row>
    <row r="41864" spans="62:65" ht="13" thickBot="1">
      <c r="BJ41864" s="138"/>
      <c r="BK41864" s="138"/>
      <c r="BL41864" s="138"/>
      <c r="BM41864" s="138"/>
    </row>
    <row r="41865" spans="62:65" ht="13" thickBot="1">
      <c r="BJ41865" s="138"/>
      <c r="BK41865" s="138"/>
      <c r="BL41865" s="138"/>
      <c r="BM41865" s="138"/>
    </row>
    <row r="41866" spans="62:65" ht="13" thickBot="1">
      <c r="BJ41866" s="138"/>
      <c r="BK41866" s="138"/>
      <c r="BL41866" s="138"/>
      <c r="BM41866" s="138"/>
    </row>
    <row r="41867" spans="62:65" ht="13" thickBot="1">
      <c r="BJ41867" s="138"/>
      <c r="BK41867" s="138"/>
      <c r="BL41867" s="138"/>
      <c r="BM41867" s="138"/>
    </row>
    <row r="41868" spans="62:65" ht="13" thickBot="1">
      <c r="BJ41868" s="138"/>
      <c r="BK41868" s="138"/>
      <c r="BL41868" s="138"/>
      <c r="BM41868" s="138"/>
    </row>
    <row r="41869" spans="62:65" ht="13" thickBot="1">
      <c r="BJ41869" s="138"/>
      <c r="BK41869" s="138"/>
      <c r="BL41869" s="138"/>
      <c r="BM41869" s="138"/>
    </row>
    <row r="41870" spans="62:65" ht="13" thickBot="1">
      <c r="BJ41870" s="138"/>
      <c r="BK41870" s="138"/>
      <c r="BL41870" s="138"/>
      <c r="BM41870" s="138"/>
    </row>
    <row r="41871" spans="62:65" ht="13" thickBot="1">
      <c r="BJ41871" s="138"/>
      <c r="BK41871" s="138"/>
      <c r="BL41871" s="138"/>
      <c r="BM41871" s="138"/>
    </row>
    <row r="41872" spans="62:65" ht="13" thickBot="1">
      <c r="BJ41872" s="138"/>
      <c r="BK41872" s="138"/>
      <c r="BL41872" s="138"/>
      <c r="BM41872" s="138"/>
    </row>
    <row r="41873" spans="62:65" ht="13" thickBot="1">
      <c r="BJ41873" s="138"/>
      <c r="BK41873" s="138"/>
      <c r="BL41873" s="138"/>
      <c r="BM41873" s="138"/>
    </row>
    <row r="41874" spans="62:65" ht="13" thickBot="1">
      <c r="BJ41874" s="138"/>
      <c r="BK41874" s="138"/>
      <c r="BL41874" s="138"/>
      <c r="BM41874" s="138"/>
    </row>
    <row r="41875" spans="62:65" ht="13" thickBot="1">
      <c r="BJ41875" s="138"/>
      <c r="BK41875" s="138"/>
      <c r="BL41875" s="138"/>
      <c r="BM41875" s="138"/>
    </row>
    <row r="41876" spans="62:65" ht="13" thickBot="1">
      <c r="BJ41876" s="138"/>
      <c r="BK41876" s="138"/>
      <c r="BL41876" s="138"/>
      <c r="BM41876" s="138"/>
    </row>
    <row r="41877" spans="62:65" ht="13" thickBot="1">
      <c r="BJ41877" s="138"/>
      <c r="BK41877" s="138"/>
      <c r="BL41877" s="138"/>
      <c r="BM41877" s="138"/>
    </row>
    <row r="41878" spans="62:65" ht="13" thickBot="1">
      <c r="BJ41878" s="138"/>
      <c r="BK41878" s="138"/>
      <c r="BL41878" s="138"/>
      <c r="BM41878" s="138"/>
    </row>
    <row r="41879" spans="62:65" ht="13" thickBot="1">
      <c r="BJ41879" s="138"/>
      <c r="BK41879" s="138"/>
      <c r="BL41879" s="138"/>
      <c r="BM41879" s="138"/>
    </row>
    <row r="41880" spans="62:65" ht="13" thickBot="1">
      <c r="BJ41880" s="138"/>
      <c r="BK41880" s="138"/>
      <c r="BL41880" s="138"/>
      <c r="BM41880" s="138"/>
    </row>
    <row r="41881" spans="62:65" ht="13" thickBot="1">
      <c r="BJ41881" s="138"/>
      <c r="BK41881" s="138"/>
      <c r="BL41881" s="138"/>
      <c r="BM41881" s="138"/>
    </row>
    <row r="41882" spans="62:65" ht="13" thickBot="1">
      <c r="BJ41882" s="138"/>
      <c r="BK41882" s="138"/>
      <c r="BL41882" s="138"/>
      <c r="BM41882" s="138"/>
    </row>
    <row r="41883" spans="62:65" ht="13" thickBot="1">
      <c r="BJ41883" s="138"/>
      <c r="BK41883" s="138"/>
      <c r="BL41883" s="138"/>
      <c r="BM41883" s="138"/>
    </row>
    <row r="41884" spans="62:65" ht="13" thickBot="1">
      <c r="BJ41884" s="138"/>
      <c r="BK41884" s="138"/>
      <c r="BL41884" s="138"/>
      <c r="BM41884" s="138"/>
    </row>
    <row r="41885" spans="62:65" ht="13" thickBot="1">
      <c r="BJ41885" s="138"/>
      <c r="BK41885" s="138"/>
      <c r="BL41885" s="138"/>
      <c r="BM41885" s="138"/>
    </row>
    <row r="41886" spans="62:65" ht="13" thickBot="1">
      <c r="BJ41886" s="138"/>
      <c r="BK41886" s="138"/>
      <c r="BL41886" s="138"/>
      <c r="BM41886" s="138"/>
    </row>
    <row r="41887" spans="62:65" ht="13" thickBot="1">
      <c r="BJ41887" s="138"/>
      <c r="BK41887" s="138"/>
      <c r="BL41887" s="138"/>
      <c r="BM41887" s="138"/>
    </row>
    <row r="41888" spans="62:65" ht="13" thickBot="1">
      <c r="BJ41888" s="138"/>
      <c r="BK41888" s="138"/>
      <c r="BL41888" s="138"/>
      <c r="BM41888" s="138"/>
    </row>
    <row r="41889" spans="62:65" ht="13" thickBot="1">
      <c r="BJ41889" s="138"/>
      <c r="BK41889" s="138"/>
      <c r="BL41889" s="138"/>
      <c r="BM41889" s="138"/>
    </row>
    <row r="41890" spans="62:65" ht="13" thickBot="1">
      <c r="BJ41890" s="138"/>
      <c r="BK41890" s="138"/>
      <c r="BL41890" s="138"/>
      <c r="BM41890" s="138"/>
    </row>
    <row r="41891" spans="62:65" ht="13" thickBot="1">
      <c r="BJ41891" s="138"/>
      <c r="BK41891" s="138"/>
      <c r="BL41891" s="138"/>
      <c r="BM41891" s="138"/>
    </row>
    <row r="41892" spans="62:65" ht="13" thickBot="1">
      <c r="BJ41892" s="138"/>
      <c r="BK41892" s="138"/>
      <c r="BL41892" s="138"/>
      <c r="BM41892" s="138"/>
    </row>
    <row r="41893" spans="62:65" ht="13" thickBot="1">
      <c r="BJ41893" s="138"/>
      <c r="BK41893" s="138"/>
      <c r="BL41893" s="138"/>
      <c r="BM41893" s="138"/>
    </row>
    <row r="41894" spans="62:65" ht="13" thickBot="1">
      <c r="BJ41894" s="138"/>
      <c r="BK41894" s="138"/>
      <c r="BL41894" s="138"/>
      <c r="BM41894" s="138"/>
    </row>
    <row r="41895" spans="62:65" ht="13" thickBot="1">
      <c r="BJ41895" s="138"/>
      <c r="BK41895" s="138"/>
      <c r="BL41895" s="138"/>
      <c r="BM41895" s="138"/>
    </row>
    <row r="41896" spans="62:65" ht="13" thickBot="1">
      <c r="BJ41896" s="138"/>
      <c r="BK41896" s="138"/>
      <c r="BL41896" s="138"/>
      <c r="BM41896" s="138"/>
    </row>
    <row r="41897" spans="62:65" ht="13" thickBot="1">
      <c r="BJ41897" s="138"/>
      <c r="BK41897" s="138"/>
      <c r="BL41897" s="138"/>
      <c r="BM41897" s="138"/>
    </row>
    <row r="41898" spans="62:65" ht="13" thickBot="1">
      <c r="BJ41898" s="138"/>
      <c r="BK41898" s="138"/>
      <c r="BL41898" s="138"/>
      <c r="BM41898" s="138"/>
    </row>
    <row r="41899" spans="62:65" ht="13" thickBot="1">
      <c r="BJ41899" s="138"/>
      <c r="BK41899" s="138"/>
      <c r="BL41899" s="138"/>
      <c r="BM41899" s="138"/>
    </row>
    <row r="41900" spans="62:65" ht="13" thickBot="1">
      <c r="BJ41900" s="138"/>
      <c r="BK41900" s="138"/>
      <c r="BL41900" s="138"/>
      <c r="BM41900" s="138"/>
    </row>
    <row r="41901" spans="62:65" ht="13" thickBot="1">
      <c r="BJ41901" s="138"/>
      <c r="BK41901" s="138"/>
      <c r="BL41901" s="138"/>
      <c r="BM41901" s="138"/>
    </row>
    <row r="41902" spans="62:65" ht="13" thickBot="1">
      <c r="BJ41902" s="138"/>
      <c r="BK41902" s="138"/>
      <c r="BL41902" s="138"/>
      <c r="BM41902" s="138"/>
    </row>
    <row r="41903" spans="62:65" ht="13" thickBot="1">
      <c r="BJ41903" s="138"/>
      <c r="BK41903" s="138"/>
      <c r="BL41903" s="138"/>
      <c r="BM41903" s="138"/>
    </row>
    <row r="41904" spans="62:65" ht="13" thickBot="1">
      <c r="BJ41904" s="138"/>
      <c r="BK41904" s="138"/>
      <c r="BL41904" s="138"/>
      <c r="BM41904" s="138"/>
    </row>
    <row r="41905" spans="62:65" ht="13" thickBot="1">
      <c r="BJ41905" s="138"/>
      <c r="BK41905" s="138"/>
      <c r="BL41905" s="138"/>
      <c r="BM41905" s="138"/>
    </row>
    <row r="41906" spans="62:65" ht="13" thickBot="1">
      <c r="BJ41906" s="138"/>
      <c r="BK41906" s="138"/>
      <c r="BL41906" s="138"/>
      <c r="BM41906" s="138"/>
    </row>
    <row r="41907" spans="62:65" ht="13" thickBot="1">
      <c r="BJ41907" s="138"/>
      <c r="BK41907" s="138"/>
      <c r="BL41907" s="138"/>
      <c r="BM41907" s="138"/>
    </row>
    <row r="41908" spans="62:65" ht="13" thickBot="1">
      <c r="BJ41908" s="138"/>
      <c r="BK41908" s="138"/>
      <c r="BL41908" s="138"/>
      <c r="BM41908" s="138"/>
    </row>
    <row r="41909" spans="62:65" ht="13" thickBot="1">
      <c r="BJ41909" s="138"/>
      <c r="BK41909" s="138"/>
      <c r="BL41909" s="138"/>
      <c r="BM41909" s="138"/>
    </row>
    <row r="41910" spans="62:65" ht="13" thickBot="1">
      <c r="BJ41910" s="138"/>
      <c r="BK41910" s="138"/>
      <c r="BL41910" s="138"/>
      <c r="BM41910" s="138"/>
    </row>
    <row r="41911" spans="62:65" ht="13" thickBot="1">
      <c r="BJ41911" s="138"/>
      <c r="BK41911" s="138"/>
      <c r="BL41911" s="138"/>
      <c r="BM41911" s="138"/>
    </row>
    <row r="41912" spans="62:65" ht="13" thickBot="1">
      <c r="BJ41912" s="138"/>
      <c r="BK41912" s="138"/>
      <c r="BL41912" s="138"/>
      <c r="BM41912" s="138"/>
    </row>
    <row r="41913" spans="62:65" ht="13" thickBot="1">
      <c r="BJ41913" s="138"/>
      <c r="BK41913" s="138"/>
      <c r="BL41913" s="138"/>
      <c r="BM41913" s="138"/>
    </row>
    <row r="41914" spans="62:65" ht="13" thickBot="1">
      <c r="BJ41914" s="138"/>
      <c r="BK41914" s="138"/>
      <c r="BL41914" s="138"/>
      <c r="BM41914" s="138"/>
    </row>
    <row r="41915" spans="62:65" ht="13" thickBot="1">
      <c r="BJ41915" s="138"/>
      <c r="BK41915" s="138"/>
      <c r="BL41915" s="138"/>
      <c r="BM41915" s="138"/>
    </row>
    <row r="41916" spans="62:65" ht="13" thickBot="1">
      <c r="BJ41916" s="138"/>
      <c r="BK41916" s="138"/>
      <c r="BL41916" s="138"/>
      <c r="BM41916" s="138"/>
    </row>
    <row r="41917" spans="62:65" ht="13" thickBot="1">
      <c r="BJ41917" s="138"/>
      <c r="BK41917" s="138"/>
      <c r="BL41917" s="138"/>
      <c r="BM41917" s="138"/>
    </row>
    <row r="41918" spans="62:65" ht="13" thickBot="1">
      <c r="BJ41918" s="138"/>
      <c r="BK41918" s="138"/>
      <c r="BL41918" s="138"/>
      <c r="BM41918" s="138"/>
    </row>
    <row r="41919" spans="62:65" ht="13" thickBot="1">
      <c r="BJ41919" s="138"/>
      <c r="BK41919" s="138"/>
      <c r="BL41919" s="138"/>
      <c r="BM41919" s="138"/>
    </row>
    <row r="41920" spans="62:65" ht="13" thickBot="1">
      <c r="BJ41920" s="138"/>
      <c r="BK41920" s="138"/>
      <c r="BL41920" s="138"/>
      <c r="BM41920" s="138"/>
    </row>
    <row r="41921" spans="62:65" ht="13" thickBot="1">
      <c r="BJ41921" s="138"/>
      <c r="BK41921" s="138"/>
      <c r="BL41921" s="138"/>
      <c r="BM41921" s="138"/>
    </row>
    <row r="41922" spans="62:65" ht="13" thickBot="1">
      <c r="BJ41922" s="138"/>
      <c r="BK41922" s="138"/>
      <c r="BL41922" s="138"/>
      <c r="BM41922" s="138"/>
    </row>
    <row r="41923" spans="62:65" ht="13" thickBot="1">
      <c r="BJ41923" s="138"/>
      <c r="BK41923" s="138"/>
      <c r="BL41923" s="138"/>
      <c r="BM41923" s="138"/>
    </row>
    <row r="41924" spans="62:65" ht="13" thickBot="1">
      <c r="BJ41924" s="138"/>
      <c r="BK41924" s="138"/>
      <c r="BL41924" s="138"/>
      <c r="BM41924" s="138"/>
    </row>
    <row r="41925" spans="62:65" ht="13" thickBot="1">
      <c r="BJ41925" s="138"/>
      <c r="BK41925" s="138"/>
      <c r="BL41925" s="138"/>
      <c r="BM41925" s="138"/>
    </row>
    <row r="41926" spans="62:65" ht="13" thickBot="1">
      <c r="BJ41926" s="138"/>
      <c r="BK41926" s="138"/>
      <c r="BL41926" s="138"/>
      <c r="BM41926" s="138"/>
    </row>
    <row r="41927" spans="62:65" ht="13" thickBot="1">
      <c r="BJ41927" s="138"/>
      <c r="BK41927" s="138"/>
      <c r="BL41927" s="138"/>
      <c r="BM41927" s="138"/>
    </row>
    <row r="41928" spans="62:65" ht="13" thickBot="1">
      <c r="BJ41928" s="138"/>
      <c r="BK41928" s="138"/>
      <c r="BL41928" s="138"/>
      <c r="BM41928" s="138"/>
    </row>
    <row r="41929" spans="62:65" ht="13" thickBot="1">
      <c r="BJ41929" s="138"/>
      <c r="BK41929" s="138"/>
      <c r="BL41929" s="138"/>
      <c r="BM41929" s="138"/>
    </row>
    <row r="41930" spans="62:65" ht="13" thickBot="1">
      <c r="BJ41930" s="138"/>
      <c r="BK41930" s="138"/>
      <c r="BL41930" s="138"/>
      <c r="BM41930" s="138"/>
    </row>
    <row r="41931" spans="62:65" ht="13" thickBot="1">
      <c r="BJ41931" s="138"/>
      <c r="BK41931" s="138"/>
      <c r="BL41931" s="138"/>
      <c r="BM41931" s="138"/>
    </row>
    <row r="41932" spans="62:65" ht="13" thickBot="1">
      <c r="BJ41932" s="138"/>
      <c r="BK41932" s="138"/>
      <c r="BL41932" s="138"/>
      <c r="BM41932" s="138"/>
    </row>
    <row r="41933" spans="62:65" ht="13" thickBot="1">
      <c r="BJ41933" s="138"/>
      <c r="BK41933" s="138"/>
      <c r="BL41933" s="138"/>
      <c r="BM41933" s="138"/>
    </row>
    <row r="41934" spans="62:65" ht="13" thickBot="1">
      <c r="BJ41934" s="138"/>
      <c r="BK41934" s="138"/>
      <c r="BL41934" s="138"/>
      <c r="BM41934" s="138"/>
    </row>
    <row r="41935" spans="62:65" ht="13" thickBot="1">
      <c r="BJ41935" s="138"/>
      <c r="BK41935" s="138"/>
      <c r="BL41935" s="138"/>
      <c r="BM41935" s="138"/>
    </row>
    <row r="41936" spans="62:65" ht="13" thickBot="1">
      <c r="BJ41936" s="138"/>
      <c r="BK41936" s="138"/>
      <c r="BL41936" s="138"/>
      <c r="BM41936" s="138"/>
    </row>
    <row r="41937" spans="62:65" ht="13" thickBot="1">
      <c r="BJ41937" s="138"/>
      <c r="BK41937" s="138"/>
      <c r="BL41937" s="138"/>
      <c r="BM41937" s="138"/>
    </row>
    <row r="41938" spans="62:65" ht="13" thickBot="1">
      <c r="BJ41938" s="138"/>
      <c r="BK41938" s="138"/>
      <c r="BL41938" s="138"/>
      <c r="BM41938" s="138"/>
    </row>
    <row r="41939" spans="62:65" ht="13" thickBot="1">
      <c r="BJ41939" s="138"/>
      <c r="BK41939" s="138"/>
      <c r="BL41939" s="138"/>
      <c r="BM41939" s="138"/>
    </row>
    <row r="41940" spans="62:65" ht="13" thickBot="1">
      <c r="BJ41940" s="138"/>
      <c r="BK41940" s="138"/>
      <c r="BL41940" s="138"/>
      <c r="BM41940" s="138"/>
    </row>
    <row r="41941" spans="62:65" ht="13" thickBot="1">
      <c r="BJ41941" s="138"/>
      <c r="BK41941" s="138"/>
      <c r="BL41941" s="138"/>
      <c r="BM41941" s="138"/>
    </row>
    <row r="41942" spans="62:65" ht="13" thickBot="1">
      <c r="BJ41942" s="138"/>
      <c r="BK41942" s="138"/>
      <c r="BL41942" s="138"/>
      <c r="BM41942" s="138"/>
    </row>
    <row r="41943" spans="62:65" ht="13" thickBot="1">
      <c r="BJ41943" s="138"/>
      <c r="BK41943" s="138"/>
      <c r="BL41943" s="138"/>
      <c r="BM41943" s="138"/>
    </row>
    <row r="41944" spans="62:65" ht="13" thickBot="1">
      <c r="BJ41944" s="138"/>
      <c r="BK41944" s="138"/>
      <c r="BL41944" s="138"/>
      <c r="BM41944" s="138"/>
    </row>
    <row r="41945" spans="62:65" ht="13" thickBot="1">
      <c r="BJ41945" s="138"/>
      <c r="BK41945" s="138"/>
      <c r="BL41945" s="138"/>
      <c r="BM41945" s="138"/>
    </row>
    <row r="41946" spans="62:65" ht="13" thickBot="1">
      <c r="BJ41946" s="138"/>
      <c r="BK41946" s="138"/>
      <c r="BL41946" s="138"/>
      <c r="BM41946" s="138"/>
    </row>
    <row r="41947" spans="62:65" ht="13" thickBot="1">
      <c r="BJ41947" s="138"/>
      <c r="BK41947" s="138"/>
      <c r="BL41947" s="138"/>
      <c r="BM41947" s="138"/>
    </row>
    <row r="41948" spans="62:65" ht="13" thickBot="1">
      <c r="BJ41948" s="138"/>
      <c r="BK41948" s="138"/>
      <c r="BL41948" s="138"/>
      <c r="BM41948" s="138"/>
    </row>
    <row r="41949" spans="62:65" ht="13" thickBot="1">
      <c r="BJ41949" s="138"/>
      <c r="BK41949" s="138"/>
      <c r="BL41949" s="138"/>
      <c r="BM41949" s="138"/>
    </row>
    <row r="41950" spans="62:65" ht="13" thickBot="1">
      <c r="BJ41950" s="138"/>
      <c r="BK41950" s="138"/>
      <c r="BL41950" s="138"/>
      <c r="BM41950" s="138"/>
    </row>
    <row r="41951" spans="62:65" ht="13" thickBot="1">
      <c r="BJ41951" s="138"/>
      <c r="BK41951" s="138"/>
      <c r="BL41951" s="138"/>
      <c r="BM41951" s="138"/>
    </row>
    <row r="41952" spans="62:65" ht="13" thickBot="1">
      <c r="BJ41952" s="138"/>
      <c r="BK41952" s="138"/>
      <c r="BL41952" s="138"/>
      <c r="BM41952" s="138"/>
    </row>
    <row r="41953" spans="62:65" ht="13" thickBot="1">
      <c r="BJ41953" s="138"/>
      <c r="BK41953" s="138"/>
      <c r="BL41953" s="138"/>
      <c r="BM41953" s="138"/>
    </row>
    <row r="41954" spans="62:65" ht="13" thickBot="1">
      <c r="BJ41954" s="138"/>
      <c r="BK41954" s="138"/>
      <c r="BL41954" s="138"/>
      <c r="BM41954" s="138"/>
    </row>
    <row r="41955" spans="62:65" ht="13" thickBot="1">
      <c r="BJ41955" s="138"/>
      <c r="BK41955" s="138"/>
      <c r="BL41955" s="138"/>
      <c r="BM41955" s="138"/>
    </row>
    <row r="41956" spans="62:65" ht="13" thickBot="1">
      <c r="BJ41956" s="138"/>
      <c r="BK41956" s="138"/>
      <c r="BL41956" s="138"/>
      <c r="BM41956" s="138"/>
    </row>
    <row r="41957" spans="62:65" ht="13" thickBot="1">
      <c r="BJ41957" s="138"/>
      <c r="BK41957" s="138"/>
      <c r="BL41957" s="138"/>
      <c r="BM41957" s="138"/>
    </row>
    <row r="41958" spans="62:65" ht="13" thickBot="1">
      <c r="BJ41958" s="138"/>
      <c r="BK41958" s="138"/>
      <c r="BL41958" s="138"/>
      <c r="BM41958" s="138"/>
    </row>
    <row r="41959" spans="62:65" ht="13" thickBot="1">
      <c r="BJ41959" s="138"/>
      <c r="BK41959" s="138"/>
      <c r="BL41959" s="138"/>
      <c r="BM41959" s="138"/>
    </row>
    <row r="41960" spans="62:65" ht="13" thickBot="1">
      <c r="BJ41960" s="138"/>
      <c r="BK41960" s="138"/>
      <c r="BL41960" s="138"/>
      <c r="BM41960" s="138"/>
    </row>
    <row r="41961" spans="62:65" ht="13" thickBot="1">
      <c r="BJ41961" s="138"/>
      <c r="BK41961" s="138"/>
      <c r="BL41961" s="138"/>
      <c r="BM41961" s="138"/>
    </row>
    <row r="41962" spans="62:65" ht="13" thickBot="1">
      <c r="BJ41962" s="138"/>
      <c r="BK41962" s="138"/>
      <c r="BL41962" s="138"/>
      <c r="BM41962" s="138"/>
    </row>
    <row r="41963" spans="62:65" ht="13" thickBot="1">
      <c r="BJ41963" s="138"/>
      <c r="BK41963" s="138"/>
      <c r="BL41963" s="138"/>
      <c r="BM41963" s="138"/>
    </row>
    <row r="41964" spans="62:65" ht="13" thickBot="1">
      <c r="BJ41964" s="138"/>
      <c r="BK41964" s="138"/>
      <c r="BL41964" s="138"/>
      <c r="BM41964" s="138"/>
    </row>
    <row r="41965" spans="62:65" ht="13" thickBot="1">
      <c r="BJ41965" s="138"/>
      <c r="BK41965" s="138"/>
      <c r="BL41965" s="138"/>
      <c r="BM41965" s="138"/>
    </row>
    <row r="41966" spans="62:65" ht="13" thickBot="1">
      <c r="BJ41966" s="138"/>
      <c r="BK41966" s="138"/>
      <c r="BL41966" s="138"/>
      <c r="BM41966" s="138"/>
    </row>
    <row r="41967" spans="62:65" ht="13" thickBot="1">
      <c r="BJ41967" s="138"/>
      <c r="BK41967" s="138"/>
      <c r="BL41967" s="138"/>
      <c r="BM41967" s="138"/>
    </row>
    <row r="41968" spans="62:65" ht="13" thickBot="1">
      <c r="BJ41968" s="138"/>
      <c r="BK41968" s="138"/>
      <c r="BL41968" s="138"/>
      <c r="BM41968" s="138"/>
    </row>
    <row r="41969" spans="62:65" ht="13" thickBot="1">
      <c r="BJ41969" s="138"/>
      <c r="BK41969" s="138"/>
      <c r="BL41969" s="138"/>
      <c r="BM41969" s="138"/>
    </row>
    <row r="41970" spans="62:65" ht="13" thickBot="1">
      <c r="BJ41970" s="138"/>
      <c r="BK41970" s="138"/>
      <c r="BL41970" s="138"/>
      <c r="BM41970" s="138"/>
    </row>
    <row r="41971" spans="62:65" ht="13" thickBot="1">
      <c r="BJ41971" s="138"/>
      <c r="BK41971" s="138"/>
      <c r="BL41971" s="138"/>
      <c r="BM41971" s="138"/>
    </row>
    <row r="41972" spans="62:65" ht="13" thickBot="1">
      <c r="BJ41972" s="138"/>
      <c r="BK41972" s="138"/>
      <c r="BL41972" s="138"/>
      <c r="BM41972" s="138"/>
    </row>
    <row r="41973" spans="62:65" ht="13" thickBot="1">
      <c r="BJ41973" s="138"/>
      <c r="BK41973" s="138"/>
      <c r="BL41973" s="138"/>
      <c r="BM41973" s="138"/>
    </row>
    <row r="41974" spans="62:65" ht="13" thickBot="1">
      <c r="BJ41974" s="138"/>
      <c r="BK41974" s="138"/>
      <c r="BL41974" s="138"/>
      <c r="BM41974" s="138"/>
    </row>
    <row r="41975" spans="62:65" ht="13" thickBot="1">
      <c r="BJ41975" s="138"/>
      <c r="BK41975" s="138"/>
      <c r="BL41975" s="138"/>
      <c r="BM41975" s="138"/>
    </row>
    <row r="41976" spans="62:65" ht="13" thickBot="1">
      <c r="BJ41976" s="138"/>
      <c r="BK41976" s="138"/>
      <c r="BL41976" s="138"/>
      <c r="BM41976" s="138"/>
    </row>
    <row r="41977" spans="62:65" ht="13" thickBot="1">
      <c r="BJ41977" s="138"/>
      <c r="BK41977" s="138"/>
      <c r="BL41977" s="138"/>
      <c r="BM41977" s="138"/>
    </row>
    <row r="41978" spans="62:65" ht="13" thickBot="1">
      <c r="BJ41978" s="138"/>
      <c r="BK41978" s="138"/>
      <c r="BL41978" s="138"/>
      <c r="BM41978" s="138"/>
    </row>
    <row r="41979" spans="62:65" ht="13" thickBot="1">
      <c r="BJ41979" s="138"/>
      <c r="BK41979" s="138"/>
      <c r="BL41979" s="138"/>
      <c r="BM41979" s="138"/>
    </row>
    <row r="41980" spans="62:65" ht="13" thickBot="1">
      <c r="BJ41980" s="138"/>
      <c r="BK41980" s="138"/>
      <c r="BL41980" s="138"/>
      <c r="BM41980" s="138"/>
    </row>
    <row r="41981" spans="62:65" ht="13" thickBot="1">
      <c r="BJ41981" s="138"/>
      <c r="BK41981" s="138"/>
      <c r="BL41981" s="138"/>
      <c r="BM41981" s="138"/>
    </row>
    <row r="41982" spans="62:65" ht="13" thickBot="1">
      <c r="BJ41982" s="138"/>
      <c r="BK41982" s="138"/>
      <c r="BL41982" s="138"/>
      <c r="BM41982" s="138"/>
    </row>
    <row r="41983" spans="62:65" ht="13" thickBot="1">
      <c r="BJ41983" s="138"/>
      <c r="BK41983" s="138"/>
      <c r="BL41983" s="138"/>
      <c r="BM41983" s="138"/>
    </row>
    <row r="41984" spans="62:65" ht="13" thickBot="1">
      <c r="BJ41984" s="138"/>
      <c r="BK41984" s="138"/>
      <c r="BL41984" s="138"/>
      <c r="BM41984" s="138"/>
    </row>
    <row r="41985" spans="62:65" ht="13" thickBot="1">
      <c r="BJ41985" s="138"/>
      <c r="BK41985" s="138"/>
      <c r="BL41985" s="138"/>
      <c r="BM41985" s="138"/>
    </row>
    <row r="41986" spans="62:65" ht="13" thickBot="1">
      <c r="BJ41986" s="138"/>
      <c r="BK41986" s="138"/>
      <c r="BL41986" s="138"/>
      <c r="BM41986" s="138"/>
    </row>
    <row r="41987" spans="62:65" ht="13" thickBot="1">
      <c r="BJ41987" s="138"/>
      <c r="BK41987" s="138"/>
      <c r="BL41987" s="138"/>
      <c r="BM41987" s="138"/>
    </row>
    <row r="41988" spans="62:65" ht="13" thickBot="1">
      <c r="BJ41988" s="138"/>
      <c r="BK41988" s="138"/>
      <c r="BL41988" s="138"/>
      <c r="BM41988" s="138"/>
    </row>
    <row r="41989" spans="62:65" ht="13" thickBot="1">
      <c r="BJ41989" s="138"/>
      <c r="BK41989" s="138"/>
      <c r="BL41989" s="138"/>
      <c r="BM41989" s="138"/>
    </row>
    <row r="41990" spans="62:65" ht="13" thickBot="1">
      <c r="BJ41990" s="138"/>
      <c r="BK41990" s="138"/>
      <c r="BL41990" s="138"/>
      <c r="BM41990" s="138"/>
    </row>
    <row r="41991" spans="62:65" ht="13" thickBot="1">
      <c r="BJ41991" s="138"/>
      <c r="BK41991" s="138"/>
      <c r="BL41991" s="138"/>
      <c r="BM41991" s="138"/>
    </row>
    <row r="41992" spans="62:65" ht="13" thickBot="1">
      <c r="BJ41992" s="138"/>
      <c r="BK41992" s="138"/>
      <c r="BL41992" s="138"/>
      <c r="BM41992" s="138"/>
    </row>
    <row r="41993" spans="62:65" ht="13" thickBot="1">
      <c r="BJ41993" s="138"/>
      <c r="BK41993" s="138"/>
      <c r="BL41993" s="138"/>
      <c r="BM41993" s="138"/>
    </row>
    <row r="41994" spans="62:65" ht="13" thickBot="1">
      <c r="BJ41994" s="138"/>
      <c r="BK41994" s="138"/>
      <c r="BL41994" s="138"/>
      <c r="BM41994" s="138"/>
    </row>
    <row r="41995" spans="62:65" ht="13" thickBot="1">
      <c r="BJ41995" s="138"/>
      <c r="BK41995" s="138"/>
      <c r="BL41995" s="138"/>
      <c r="BM41995" s="138"/>
    </row>
    <row r="41996" spans="62:65" ht="13" thickBot="1">
      <c r="BJ41996" s="138"/>
      <c r="BK41996" s="138"/>
      <c r="BL41996" s="138"/>
      <c r="BM41996" s="138"/>
    </row>
    <row r="41997" spans="62:65" ht="13" thickBot="1">
      <c r="BJ41997" s="138"/>
      <c r="BK41997" s="138"/>
      <c r="BL41997" s="138"/>
      <c r="BM41997" s="138"/>
    </row>
    <row r="41998" spans="62:65" ht="13" thickBot="1">
      <c r="BJ41998" s="138"/>
      <c r="BK41998" s="138"/>
      <c r="BL41998" s="138"/>
      <c r="BM41998" s="138"/>
    </row>
    <row r="41999" spans="62:65" ht="13" thickBot="1">
      <c r="BJ41999" s="138"/>
      <c r="BK41999" s="138"/>
      <c r="BL41999" s="138"/>
      <c r="BM41999" s="138"/>
    </row>
    <row r="42000" spans="62:65" ht="13" thickBot="1">
      <c r="BJ42000" s="138"/>
      <c r="BK42000" s="138"/>
      <c r="BL42000" s="138"/>
      <c r="BM42000" s="138"/>
    </row>
    <row r="42001" spans="62:65" ht="13" thickBot="1">
      <c r="BJ42001" s="138"/>
      <c r="BK42001" s="138"/>
      <c r="BL42001" s="138"/>
      <c r="BM42001" s="138"/>
    </row>
    <row r="42002" spans="62:65" ht="13" thickBot="1">
      <c r="BJ42002" s="138"/>
      <c r="BK42002" s="138"/>
      <c r="BL42002" s="138"/>
      <c r="BM42002" s="138"/>
    </row>
    <row r="42003" spans="62:65" ht="13" thickBot="1">
      <c r="BJ42003" s="138"/>
      <c r="BK42003" s="138"/>
      <c r="BL42003" s="138"/>
      <c r="BM42003" s="138"/>
    </row>
    <row r="42004" spans="62:65" ht="13" thickBot="1">
      <c r="BJ42004" s="138"/>
      <c r="BK42004" s="138"/>
      <c r="BL42004" s="138"/>
      <c r="BM42004" s="138"/>
    </row>
    <row r="42005" spans="62:65" ht="13" thickBot="1">
      <c r="BJ42005" s="138"/>
      <c r="BK42005" s="138"/>
      <c r="BL42005" s="138"/>
      <c r="BM42005" s="138"/>
    </row>
    <row r="42006" spans="62:65" ht="13" thickBot="1">
      <c r="BJ42006" s="138"/>
      <c r="BK42006" s="138"/>
      <c r="BL42006" s="138"/>
      <c r="BM42006" s="138"/>
    </row>
    <row r="42007" spans="62:65" ht="13" thickBot="1">
      <c r="BJ42007" s="138"/>
      <c r="BK42007" s="138"/>
      <c r="BL42007" s="138"/>
      <c r="BM42007" s="138"/>
    </row>
    <row r="42008" spans="62:65" ht="13" thickBot="1">
      <c r="BJ42008" s="138"/>
      <c r="BK42008" s="138"/>
      <c r="BL42008" s="138"/>
      <c r="BM42008" s="138"/>
    </row>
    <row r="42009" spans="62:65" ht="13" thickBot="1">
      <c r="BJ42009" s="138"/>
      <c r="BK42009" s="138"/>
      <c r="BL42009" s="138"/>
      <c r="BM42009" s="138"/>
    </row>
    <row r="42010" spans="62:65" ht="13" thickBot="1">
      <c r="BJ42010" s="138"/>
      <c r="BK42010" s="138"/>
      <c r="BL42010" s="138"/>
      <c r="BM42010" s="138"/>
    </row>
    <row r="42011" spans="62:65" ht="13" thickBot="1">
      <c r="BJ42011" s="138"/>
      <c r="BK42011" s="138"/>
      <c r="BL42011" s="138"/>
      <c r="BM42011" s="138"/>
    </row>
    <row r="42012" spans="62:65" ht="13" thickBot="1">
      <c r="BJ42012" s="138"/>
      <c r="BK42012" s="138"/>
      <c r="BL42012" s="138"/>
      <c r="BM42012" s="138"/>
    </row>
    <row r="42013" spans="62:65" ht="13" thickBot="1">
      <c r="BJ42013" s="138"/>
      <c r="BK42013" s="138"/>
      <c r="BL42013" s="138"/>
      <c r="BM42013" s="138"/>
    </row>
    <row r="42014" spans="62:65" ht="13" thickBot="1">
      <c r="BJ42014" s="138"/>
      <c r="BK42014" s="138"/>
      <c r="BL42014" s="138"/>
      <c r="BM42014" s="138"/>
    </row>
    <row r="42015" spans="62:65" ht="13" thickBot="1">
      <c r="BJ42015" s="138"/>
      <c r="BK42015" s="138"/>
      <c r="BL42015" s="138"/>
      <c r="BM42015" s="138"/>
    </row>
    <row r="42016" spans="62:65" ht="13" thickBot="1">
      <c r="BJ42016" s="138"/>
      <c r="BK42016" s="138"/>
      <c r="BL42016" s="138"/>
      <c r="BM42016" s="138"/>
    </row>
    <row r="42017" spans="62:65" ht="13" thickBot="1">
      <c r="BJ42017" s="138"/>
      <c r="BK42017" s="138"/>
      <c r="BL42017" s="138"/>
      <c r="BM42017" s="138"/>
    </row>
    <row r="42018" spans="62:65" ht="13" thickBot="1">
      <c r="BJ42018" s="138"/>
      <c r="BK42018" s="138"/>
      <c r="BL42018" s="138"/>
      <c r="BM42018" s="138"/>
    </row>
    <row r="42019" spans="62:65" ht="13" thickBot="1">
      <c r="BJ42019" s="138"/>
      <c r="BK42019" s="138"/>
      <c r="BL42019" s="138"/>
      <c r="BM42019" s="138"/>
    </row>
    <row r="42020" spans="62:65" ht="13" thickBot="1">
      <c r="BJ42020" s="138"/>
      <c r="BK42020" s="138"/>
      <c r="BL42020" s="138"/>
      <c r="BM42020" s="138"/>
    </row>
    <row r="42021" spans="62:65" ht="13" thickBot="1">
      <c r="BJ42021" s="138"/>
      <c r="BK42021" s="138"/>
      <c r="BL42021" s="138"/>
      <c r="BM42021" s="138"/>
    </row>
    <row r="42022" spans="62:65" ht="13" thickBot="1">
      <c r="BJ42022" s="138"/>
      <c r="BK42022" s="138"/>
      <c r="BL42022" s="138"/>
      <c r="BM42022" s="138"/>
    </row>
    <row r="42023" spans="62:65" ht="13" thickBot="1">
      <c r="BJ42023" s="138"/>
      <c r="BK42023" s="138"/>
      <c r="BL42023" s="138"/>
      <c r="BM42023" s="138"/>
    </row>
    <row r="42024" spans="62:65" ht="13" thickBot="1">
      <c r="BJ42024" s="138"/>
      <c r="BK42024" s="138"/>
      <c r="BL42024" s="138"/>
      <c r="BM42024" s="138"/>
    </row>
    <row r="42025" spans="62:65" ht="13" thickBot="1">
      <c r="BJ42025" s="138"/>
      <c r="BK42025" s="138"/>
      <c r="BL42025" s="138"/>
      <c r="BM42025" s="138"/>
    </row>
    <row r="42026" spans="62:65" ht="13" thickBot="1">
      <c r="BJ42026" s="138"/>
      <c r="BK42026" s="138"/>
      <c r="BL42026" s="138"/>
      <c r="BM42026" s="138"/>
    </row>
    <row r="42027" spans="62:65" ht="13" thickBot="1">
      <c r="BJ42027" s="138"/>
      <c r="BK42027" s="138"/>
      <c r="BL42027" s="138"/>
      <c r="BM42027" s="138"/>
    </row>
    <row r="42028" spans="62:65" ht="13" thickBot="1">
      <c r="BJ42028" s="138"/>
      <c r="BK42028" s="138"/>
      <c r="BL42028" s="138"/>
      <c r="BM42028" s="138"/>
    </row>
    <row r="42029" spans="62:65" ht="13" thickBot="1">
      <c r="BJ42029" s="138"/>
      <c r="BK42029" s="138"/>
      <c r="BL42029" s="138"/>
      <c r="BM42029" s="138"/>
    </row>
    <row r="42030" spans="62:65" ht="13" thickBot="1">
      <c r="BJ42030" s="138"/>
      <c r="BK42030" s="138"/>
      <c r="BL42030" s="138"/>
      <c r="BM42030" s="138"/>
    </row>
    <row r="42031" spans="62:65" ht="13" thickBot="1">
      <c r="BJ42031" s="138"/>
      <c r="BK42031" s="138"/>
      <c r="BL42031" s="138"/>
      <c r="BM42031" s="138"/>
    </row>
    <row r="42032" spans="62:65" ht="13" thickBot="1">
      <c r="BJ42032" s="138"/>
      <c r="BK42032" s="138"/>
      <c r="BL42032" s="138"/>
      <c r="BM42032" s="138"/>
    </row>
    <row r="42033" spans="62:65" ht="13" thickBot="1">
      <c r="BJ42033" s="138"/>
      <c r="BK42033" s="138"/>
      <c r="BL42033" s="138"/>
      <c r="BM42033" s="138"/>
    </row>
    <row r="42034" spans="62:65" ht="13" thickBot="1">
      <c r="BJ42034" s="138"/>
      <c r="BK42034" s="138"/>
      <c r="BL42034" s="138"/>
      <c r="BM42034" s="138"/>
    </row>
    <row r="42035" spans="62:65" ht="13" thickBot="1">
      <c r="BJ42035" s="138"/>
      <c r="BK42035" s="138"/>
      <c r="BL42035" s="138"/>
      <c r="BM42035" s="138"/>
    </row>
    <row r="42036" spans="62:65" ht="13" thickBot="1">
      <c r="BJ42036" s="138"/>
      <c r="BK42036" s="138"/>
      <c r="BL42036" s="138"/>
      <c r="BM42036" s="138"/>
    </row>
    <row r="42037" spans="62:65" ht="13" thickBot="1">
      <c r="BJ42037" s="138"/>
      <c r="BK42037" s="138"/>
      <c r="BL42037" s="138"/>
      <c r="BM42037" s="138"/>
    </row>
    <row r="42038" spans="62:65" ht="13" thickBot="1">
      <c r="BJ42038" s="138"/>
      <c r="BK42038" s="138"/>
      <c r="BL42038" s="138"/>
      <c r="BM42038" s="138"/>
    </row>
    <row r="42039" spans="62:65" ht="13" thickBot="1">
      <c r="BJ42039" s="138"/>
      <c r="BK42039" s="138"/>
      <c r="BL42039" s="138"/>
      <c r="BM42039" s="138"/>
    </row>
    <row r="42040" spans="62:65" ht="13" thickBot="1">
      <c r="BJ42040" s="138"/>
      <c r="BK42040" s="138"/>
      <c r="BL42040" s="138"/>
      <c r="BM42040" s="138"/>
    </row>
    <row r="42041" spans="62:65" ht="13" thickBot="1">
      <c r="BJ42041" s="138"/>
      <c r="BK42041" s="138"/>
      <c r="BL42041" s="138"/>
      <c r="BM42041" s="138"/>
    </row>
    <row r="42042" spans="62:65" ht="13" thickBot="1">
      <c r="BJ42042" s="138"/>
      <c r="BK42042" s="138"/>
      <c r="BL42042" s="138"/>
      <c r="BM42042" s="138"/>
    </row>
    <row r="42043" spans="62:65" ht="13" thickBot="1">
      <c r="BJ42043" s="138"/>
      <c r="BK42043" s="138"/>
      <c r="BL42043" s="138"/>
      <c r="BM42043" s="138"/>
    </row>
    <row r="42044" spans="62:65" ht="13" thickBot="1">
      <c r="BJ42044" s="138"/>
      <c r="BK42044" s="138"/>
      <c r="BL42044" s="138"/>
      <c r="BM42044" s="138"/>
    </row>
    <row r="42045" spans="62:65" ht="13" thickBot="1">
      <c r="BJ42045" s="138"/>
      <c r="BK42045" s="138"/>
      <c r="BL42045" s="138"/>
      <c r="BM42045" s="138"/>
    </row>
    <row r="42046" spans="62:65" ht="13" thickBot="1">
      <c r="BJ42046" s="138"/>
      <c r="BK42046" s="138"/>
      <c r="BL42046" s="138"/>
      <c r="BM42046" s="138"/>
    </row>
    <row r="42047" spans="62:65" ht="13" thickBot="1">
      <c r="BJ42047" s="138"/>
      <c r="BK42047" s="138"/>
      <c r="BL42047" s="138"/>
      <c r="BM42047" s="138"/>
    </row>
    <row r="42048" spans="62:65" ht="13" thickBot="1">
      <c r="BJ42048" s="138"/>
      <c r="BK42048" s="138"/>
      <c r="BL42048" s="138"/>
      <c r="BM42048" s="138"/>
    </row>
    <row r="42049" spans="62:65" ht="13" thickBot="1">
      <c r="BJ42049" s="138"/>
      <c r="BK42049" s="138"/>
      <c r="BL42049" s="138"/>
      <c r="BM42049" s="138"/>
    </row>
    <row r="42050" spans="62:65" ht="13" thickBot="1">
      <c r="BJ42050" s="138"/>
      <c r="BK42050" s="138"/>
      <c r="BL42050" s="138"/>
      <c r="BM42050" s="138"/>
    </row>
    <row r="42051" spans="62:65" ht="13" thickBot="1">
      <c r="BJ42051" s="138"/>
      <c r="BK42051" s="138"/>
      <c r="BL42051" s="138"/>
      <c r="BM42051" s="138"/>
    </row>
    <row r="42052" spans="62:65" ht="13" thickBot="1">
      <c r="BJ42052" s="138"/>
      <c r="BK42052" s="138"/>
      <c r="BL42052" s="138"/>
      <c r="BM42052" s="138"/>
    </row>
    <row r="42053" spans="62:65" ht="13" thickBot="1">
      <c r="BJ42053" s="138"/>
      <c r="BK42053" s="138"/>
      <c r="BL42053" s="138"/>
      <c r="BM42053" s="138"/>
    </row>
    <row r="42054" spans="62:65" ht="13" thickBot="1">
      <c r="BJ42054" s="138"/>
      <c r="BK42054" s="138"/>
      <c r="BL42054" s="138"/>
      <c r="BM42054" s="138"/>
    </row>
    <row r="42055" spans="62:65" ht="13" thickBot="1">
      <c r="BJ42055" s="138"/>
      <c r="BK42055" s="138"/>
      <c r="BL42055" s="138"/>
      <c r="BM42055" s="138"/>
    </row>
    <row r="42056" spans="62:65" ht="13" thickBot="1">
      <c r="BJ42056" s="138"/>
      <c r="BK42056" s="138"/>
      <c r="BL42056" s="138"/>
      <c r="BM42056" s="138"/>
    </row>
    <row r="42057" spans="62:65" ht="13" thickBot="1">
      <c r="BJ42057" s="138"/>
      <c r="BK42057" s="138"/>
      <c r="BL42057" s="138"/>
      <c r="BM42057" s="138"/>
    </row>
    <row r="42058" spans="62:65" ht="13" thickBot="1">
      <c r="BJ42058" s="138"/>
      <c r="BK42058" s="138"/>
      <c r="BL42058" s="138"/>
      <c r="BM42058" s="138"/>
    </row>
    <row r="42059" spans="62:65" ht="13" thickBot="1">
      <c r="BJ42059" s="138"/>
      <c r="BK42059" s="138"/>
      <c r="BL42059" s="138"/>
      <c r="BM42059" s="138"/>
    </row>
    <row r="42060" spans="62:65" ht="13" thickBot="1">
      <c r="BJ42060" s="138"/>
      <c r="BK42060" s="138"/>
      <c r="BL42060" s="138"/>
      <c r="BM42060" s="138"/>
    </row>
    <row r="42061" spans="62:65" ht="13" thickBot="1">
      <c r="BJ42061" s="138"/>
      <c r="BK42061" s="138"/>
      <c r="BL42061" s="138"/>
      <c r="BM42061" s="138"/>
    </row>
    <row r="42062" spans="62:65" ht="13" thickBot="1">
      <c r="BJ42062" s="138"/>
      <c r="BK42062" s="138"/>
      <c r="BL42062" s="138"/>
      <c r="BM42062" s="138"/>
    </row>
    <row r="42063" spans="62:65" ht="13" thickBot="1">
      <c r="BJ42063" s="138"/>
      <c r="BK42063" s="138"/>
      <c r="BL42063" s="138"/>
      <c r="BM42063" s="138"/>
    </row>
    <row r="42064" spans="62:65" ht="13" thickBot="1">
      <c r="BJ42064" s="138"/>
      <c r="BK42064" s="138"/>
      <c r="BL42064" s="138"/>
      <c r="BM42064" s="138"/>
    </row>
    <row r="42065" spans="62:65" ht="13" thickBot="1">
      <c r="BJ42065" s="138"/>
      <c r="BK42065" s="138"/>
      <c r="BL42065" s="138"/>
      <c r="BM42065" s="138"/>
    </row>
    <row r="42066" spans="62:65" ht="13" thickBot="1">
      <c r="BJ42066" s="138"/>
      <c r="BK42066" s="138"/>
      <c r="BL42066" s="138"/>
      <c r="BM42066" s="138"/>
    </row>
    <row r="42067" spans="62:65" ht="13" thickBot="1">
      <c r="BJ42067" s="138"/>
      <c r="BK42067" s="138"/>
      <c r="BL42067" s="138"/>
      <c r="BM42067" s="138"/>
    </row>
    <row r="42068" spans="62:65" ht="13" thickBot="1">
      <c r="BJ42068" s="138"/>
      <c r="BK42068" s="138"/>
      <c r="BL42068" s="138"/>
      <c r="BM42068" s="138"/>
    </row>
    <row r="42069" spans="62:65" ht="13" thickBot="1">
      <c r="BJ42069" s="138"/>
      <c r="BK42069" s="138"/>
      <c r="BL42069" s="138"/>
      <c r="BM42069" s="138"/>
    </row>
    <row r="42070" spans="62:65" ht="13" thickBot="1">
      <c r="BJ42070" s="138"/>
      <c r="BK42070" s="138"/>
      <c r="BL42070" s="138"/>
      <c r="BM42070" s="138"/>
    </row>
    <row r="42071" spans="62:65" ht="13" thickBot="1">
      <c r="BJ42071" s="138"/>
      <c r="BK42071" s="138"/>
      <c r="BL42071" s="138"/>
      <c r="BM42071" s="138"/>
    </row>
    <row r="42072" spans="62:65" ht="13" thickBot="1">
      <c r="BJ42072" s="138"/>
      <c r="BK42072" s="138"/>
      <c r="BL42072" s="138"/>
      <c r="BM42072" s="138"/>
    </row>
    <row r="42073" spans="62:65" ht="13" thickBot="1">
      <c r="BJ42073" s="138"/>
      <c r="BK42073" s="138"/>
      <c r="BL42073" s="138"/>
      <c r="BM42073" s="138"/>
    </row>
    <row r="42074" spans="62:65" ht="13" thickBot="1">
      <c r="BJ42074" s="138"/>
      <c r="BK42074" s="138"/>
      <c r="BL42074" s="138"/>
      <c r="BM42074" s="138"/>
    </row>
    <row r="42075" spans="62:65" ht="13" thickBot="1">
      <c r="BJ42075" s="138"/>
      <c r="BK42075" s="138"/>
      <c r="BL42075" s="138"/>
      <c r="BM42075" s="138"/>
    </row>
    <row r="42076" spans="62:65" ht="13" thickBot="1">
      <c r="BJ42076" s="138"/>
      <c r="BK42076" s="138"/>
      <c r="BL42076" s="138"/>
      <c r="BM42076" s="138"/>
    </row>
    <row r="42077" spans="62:65" ht="13" thickBot="1">
      <c r="BJ42077" s="138"/>
      <c r="BK42077" s="138"/>
      <c r="BL42077" s="138"/>
      <c r="BM42077" s="138"/>
    </row>
    <row r="42078" spans="62:65" ht="13" thickBot="1">
      <c r="BJ42078" s="138"/>
      <c r="BK42078" s="138"/>
      <c r="BL42078" s="138"/>
      <c r="BM42078" s="138"/>
    </row>
    <row r="42079" spans="62:65" ht="13" thickBot="1">
      <c r="BJ42079" s="138"/>
      <c r="BK42079" s="138"/>
      <c r="BL42079" s="138"/>
      <c r="BM42079" s="138"/>
    </row>
    <row r="42080" spans="62:65" ht="13" thickBot="1">
      <c r="BJ42080" s="138"/>
      <c r="BK42080" s="138"/>
      <c r="BL42080" s="138"/>
      <c r="BM42080" s="138"/>
    </row>
    <row r="42081" spans="62:65" ht="13" thickBot="1">
      <c r="BJ42081" s="138"/>
      <c r="BK42081" s="138"/>
      <c r="BL42081" s="138"/>
      <c r="BM42081" s="138"/>
    </row>
    <row r="42082" spans="62:65" ht="13" thickBot="1">
      <c r="BJ42082" s="138"/>
      <c r="BK42082" s="138"/>
      <c r="BL42082" s="138"/>
      <c r="BM42082" s="138"/>
    </row>
    <row r="42083" spans="62:65" ht="13" thickBot="1">
      <c r="BJ42083" s="138"/>
      <c r="BK42083" s="138"/>
      <c r="BL42083" s="138"/>
      <c r="BM42083" s="138"/>
    </row>
    <row r="42084" spans="62:65" ht="13" thickBot="1">
      <c r="BJ42084" s="138"/>
      <c r="BK42084" s="138"/>
      <c r="BL42084" s="138"/>
      <c r="BM42084" s="138"/>
    </row>
    <row r="42085" spans="62:65" ht="13" thickBot="1">
      <c r="BJ42085" s="138"/>
      <c r="BK42085" s="138"/>
      <c r="BL42085" s="138"/>
      <c r="BM42085" s="138"/>
    </row>
    <row r="42086" spans="62:65" ht="13" thickBot="1">
      <c r="BJ42086" s="138"/>
      <c r="BK42086" s="138"/>
      <c r="BL42086" s="138"/>
      <c r="BM42086" s="138"/>
    </row>
    <row r="42087" spans="62:65" ht="13" thickBot="1">
      <c r="BJ42087" s="138"/>
      <c r="BK42087" s="138"/>
      <c r="BL42087" s="138"/>
      <c r="BM42087" s="138"/>
    </row>
    <row r="42088" spans="62:65" ht="13" thickBot="1">
      <c r="BJ42088" s="138"/>
      <c r="BK42088" s="138"/>
      <c r="BL42088" s="138"/>
      <c r="BM42088" s="138"/>
    </row>
    <row r="42089" spans="62:65" ht="13" thickBot="1">
      <c r="BJ42089" s="138"/>
      <c r="BK42089" s="138"/>
      <c r="BL42089" s="138"/>
      <c r="BM42089" s="138"/>
    </row>
    <row r="42090" spans="62:65" ht="13" thickBot="1">
      <c r="BJ42090" s="138"/>
      <c r="BK42090" s="138"/>
      <c r="BL42090" s="138"/>
      <c r="BM42090" s="138"/>
    </row>
    <row r="42091" spans="62:65" ht="13" thickBot="1">
      <c r="BJ42091" s="138"/>
      <c r="BK42091" s="138"/>
      <c r="BL42091" s="138"/>
      <c r="BM42091" s="138"/>
    </row>
    <row r="42092" spans="62:65" ht="13" thickBot="1">
      <c r="BJ42092" s="138"/>
      <c r="BK42092" s="138"/>
      <c r="BL42092" s="138"/>
      <c r="BM42092" s="138"/>
    </row>
    <row r="42093" spans="62:65" ht="13" thickBot="1">
      <c r="BJ42093" s="138"/>
      <c r="BK42093" s="138"/>
      <c r="BL42093" s="138"/>
      <c r="BM42093" s="138"/>
    </row>
    <row r="42094" spans="62:65" ht="13" thickBot="1">
      <c r="BJ42094" s="138"/>
      <c r="BK42094" s="138"/>
      <c r="BL42094" s="138"/>
      <c r="BM42094" s="138"/>
    </row>
    <row r="42095" spans="62:65" ht="13" thickBot="1">
      <c r="BJ42095" s="138"/>
      <c r="BK42095" s="138"/>
      <c r="BL42095" s="138"/>
      <c r="BM42095" s="138"/>
    </row>
    <row r="42096" spans="62:65" ht="13" thickBot="1">
      <c r="BJ42096" s="138"/>
      <c r="BK42096" s="138"/>
      <c r="BL42096" s="138"/>
      <c r="BM42096" s="138"/>
    </row>
    <row r="42097" spans="62:65" ht="13" thickBot="1">
      <c r="BJ42097" s="138"/>
      <c r="BK42097" s="138"/>
      <c r="BL42097" s="138"/>
      <c r="BM42097" s="138"/>
    </row>
    <row r="42098" spans="62:65" ht="13" thickBot="1">
      <c r="BJ42098" s="138"/>
      <c r="BK42098" s="138"/>
      <c r="BL42098" s="138"/>
      <c r="BM42098" s="138"/>
    </row>
    <row r="42099" spans="62:65" ht="13" thickBot="1">
      <c r="BJ42099" s="138"/>
      <c r="BK42099" s="138"/>
      <c r="BL42099" s="138"/>
      <c r="BM42099" s="138"/>
    </row>
    <row r="42100" spans="62:65" ht="13" thickBot="1">
      <c r="BJ42100" s="138"/>
      <c r="BK42100" s="138"/>
      <c r="BL42100" s="138"/>
      <c r="BM42100" s="138"/>
    </row>
    <row r="42101" spans="62:65" ht="13" thickBot="1">
      <c r="BJ42101" s="138"/>
      <c r="BK42101" s="138"/>
      <c r="BL42101" s="138"/>
      <c r="BM42101" s="138"/>
    </row>
    <row r="42102" spans="62:65" ht="13" thickBot="1">
      <c r="BJ42102" s="138"/>
      <c r="BK42102" s="138"/>
      <c r="BL42102" s="138"/>
      <c r="BM42102" s="138"/>
    </row>
    <row r="42103" spans="62:65" ht="13" thickBot="1">
      <c r="BJ42103" s="138"/>
      <c r="BK42103" s="138"/>
      <c r="BL42103" s="138"/>
      <c r="BM42103" s="138"/>
    </row>
    <row r="42104" spans="62:65" ht="13" thickBot="1">
      <c r="BJ42104" s="138"/>
      <c r="BK42104" s="138"/>
      <c r="BL42104" s="138"/>
      <c r="BM42104" s="138"/>
    </row>
    <row r="42105" spans="62:65" ht="13" thickBot="1">
      <c r="BJ42105" s="138"/>
      <c r="BK42105" s="138"/>
      <c r="BL42105" s="138"/>
      <c r="BM42105" s="138"/>
    </row>
    <row r="42106" spans="62:65" ht="13" thickBot="1">
      <c r="BJ42106" s="138"/>
      <c r="BK42106" s="138"/>
      <c r="BL42106" s="138"/>
      <c r="BM42106" s="138"/>
    </row>
    <row r="42107" spans="62:65" ht="13" thickBot="1">
      <c r="BJ42107" s="138"/>
      <c r="BK42107" s="138"/>
      <c r="BL42107" s="138"/>
      <c r="BM42107" s="138"/>
    </row>
    <row r="42108" spans="62:65" ht="13" thickBot="1">
      <c r="BJ42108" s="138"/>
      <c r="BK42108" s="138"/>
      <c r="BL42108" s="138"/>
      <c r="BM42108" s="138"/>
    </row>
    <row r="42109" spans="62:65" ht="13" thickBot="1">
      <c r="BJ42109" s="138"/>
      <c r="BK42109" s="138"/>
      <c r="BL42109" s="138"/>
      <c r="BM42109" s="138"/>
    </row>
    <row r="42110" spans="62:65" ht="13" thickBot="1">
      <c r="BJ42110" s="138"/>
      <c r="BK42110" s="138"/>
      <c r="BL42110" s="138"/>
      <c r="BM42110" s="138"/>
    </row>
    <row r="42111" spans="62:65" ht="13" thickBot="1">
      <c r="BJ42111" s="138"/>
      <c r="BK42111" s="138"/>
      <c r="BL42111" s="138"/>
      <c r="BM42111" s="138"/>
    </row>
    <row r="42112" spans="62:65" ht="13" thickBot="1">
      <c r="BJ42112" s="138"/>
      <c r="BK42112" s="138"/>
      <c r="BL42112" s="138"/>
      <c r="BM42112" s="138"/>
    </row>
    <row r="42113" spans="62:65" ht="13" thickBot="1">
      <c r="BJ42113" s="138"/>
      <c r="BK42113" s="138"/>
      <c r="BL42113" s="138"/>
      <c r="BM42113" s="138"/>
    </row>
    <row r="42114" spans="62:65" ht="13" thickBot="1">
      <c r="BJ42114" s="138"/>
      <c r="BK42114" s="138"/>
      <c r="BL42114" s="138"/>
      <c r="BM42114" s="138"/>
    </row>
    <row r="42115" spans="62:65" ht="13" thickBot="1">
      <c r="BJ42115" s="138"/>
      <c r="BK42115" s="138"/>
      <c r="BL42115" s="138"/>
      <c r="BM42115" s="138"/>
    </row>
    <row r="42116" spans="62:65" ht="13" thickBot="1">
      <c r="BJ42116" s="138"/>
      <c r="BK42116" s="138"/>
      <c r="BL42116" s="138"/>
      <c r="BM42116" s="138"/>
    </row>
    <row r="42117" spans="62:65" ht="13" thickBot="1">
      <c r="BJ42117" s="138"/>
      <c r="BK42117" s="138"/>
      <c r="BL42117" s="138"/>
      <c r="BM42117" s="138"/>
    </row>
    <row r="42118" spans="62:65" ht="13" thickBot="1">
      <c r="BJ42118" s="138"/>
      <c r="BK42118" s="138"/>
      <c r="BL42118" s="138"/>
      <c r="BM42118" s="138"/>
    </row>
    <row r="42119" spans="62:65" ht="13" thickBot="1">
      <c r="BJ42119" s="138"/>
      <c r="BK42119" s="138"/>
      <c r="BL42119" s="138"/>
      <c r="BM42119" s="138"/>
    </row>
    <row r="42120" spans="62:65" ht="13" thickBot="1">
      <c r="BJ42120" s="138"/>
      <c r="BK42120" s="138"/>
      <c r="BL42120" s="138"/>
      <c r="BM42120" s="138"/>
    </row>
    <row r="42121" spans="62:65" ht="13" thickBot="1">
      <c r="BJ42121" s="138"/>
      <c r="BK42121" s="138"/>
      <c r="BL42121" s="138"/>
      <c r="BM42121" s="138"/>
    </row>
    <row r="42122" spans="62:65" ht="13" thickBot="1">
      <c r="BJ42122" s="138"/>
      <c r="BK42122" s="138"/>
      <c r="BL42122" s="138"/>
      <c r="BM42122" s="138"/>
    </row>
    <row r="42123" spans="62:65" ht="13" thickBot="1">
      <c r="BJ42123" s="138"/>
      <c r="BK42123" s="138"/>
      <c r="BL42123" s="138"/>
      <c r="BM42123" s="138"/>
    </row>
    <row r="42124" spans="62:65" ht="13" thickBot="1">
      <c r="BJ42124" s="138"/>
      <c r="BK42124" s="138"/>
      <c r="BL42124" s="138"/>
      <c r="BM42124" s="138"/>
    </row>
    <row r="42125" spans="62:65" ht="13" thickBot="1">
      <c r="BJ42125" s="138"/>
      <c r="BK42125" s="138"/>
      <c r="BL42125" s="138"/>
      <c r="BM42125" s="138"/>
    </row>
    <row r="42126" spans="62:65" ht="13" thickBot="1">
      <c r="BJ42126" s="138"/>
      <c r="BK42126" s="138"/>
      <c r="BL42126" s="138"/>
      <c r="BM42126" s="138"/>
    </row>
    <row r="42127" spans="62:65" ht="13" thickBot="1">
      <c r="BJ42127" s="138"/>
      <c r="BK42127" s="138"/>
      <c r="BL42127" s="138"/>
      <c r="BM42127" s="138"/>
    </row>
    <row r="42128" spans="62:65" ht="13" thickBot="1">
      <c r="BJ42128" s="138"/>
      <c r="BK42128" s="138"/>
      <c r="BL42128" s="138"/>
      <c r="BM42128" s="138"/>
    </row>
    <row r="42129" spans="62:65" ht="13" thickBot="1">
      <c r="BJ42129" s="138"/>
      <c r="BK42129" s="138"/>
      <c r="BL42129" s="138"/>
      <c r="BM42129" s="138"/>
    </row>
    <row r="42130" spans="62:65" ht="13" thickBot="1">
      <c r="BJ42130" s="138"/>
      <c r="BK42130" s="138"/>
      <c r="BL42130" s="138"/>
      <c r="BM42130" s="138"/>
    </row>
    <row r="42131" spans="62:65" ht="13" thickBot="1">
      <c r="BJ42131" s="138"/>
      <c r="BK42131" s="138"/>
      <c r="BL42131" s="138"/>
      <c r="BM42131" s="138"/>
    </row>
    <row r="42132" spans="62:65" ht="13" thickBot="1">
      <c r="BJ42132" s="138"/>
      <c r="BK42132" s="138"/>
      <c r="BL42132" s="138"/>
      <c r="BM42132" s="138"/>
    </row>
    <row r="42133" spans="62:65" ht="13" thickBot="1">
      <c r="BJ42133" s="138"/>
      <c r="BK42133" s="138"/>
      <c r="BL42133" s="138"/>
      <c r="BM42133" s="138"/>
    </row>
    <row r="42134" spans="62:65" ht="13" thickBot="1">
      <c r="BJ42134" s="138"/>
      <c r="BK42134" s="138"/>
      <c r="BL42134" s="138"/>
      <c r="BM42134" s="138"/>
    </row>
    <row r="42135" spans="62:65" ht="13" thickBot="1">
      <c r="BJ42135" s="138"/>
      <c r="BK42135" s="138"/>
      <c r="BL42135" s="138"/>
      <c r="BM42135" s="138"/>
    </row>
    <row r="42136" spans="62:65" ht="13" thickBot="1">
      <c r="BJ42136" s="138"/>
      <c r="BK42136" s="138"/>
      <c r="BL42136" s="138"/>
      <c r="BM42136" s="138"/>
    </row>
    <row r="42137" spans="62:65" ht="13" thickBot="1">
      <c r="BJ42137" s="138"/>
      <c r="BK42137" s="138"/>
      <c r="BL42137" s="138"/>
      <c r="BM42137" s="138"/>
    </row>
    <row r="42138" spans="62:65" ht="13" thickBot="1">
      <c r="BJ42138" s="138"/>
      <c r="BK42138" s="138"/>
      <c r="BL42138" s="138"/>
      <c r="BM42138" s="138"/>
    </row>
    <row r="42139" spans="62:65" ht="13" thickBot="1">
      <c r="BJ42139" s="138"/>
      <c r="BK42139" s="138"/>
      <c r="BL42139" s="138"/>
      <c r="BM42139" s="138"/>
    </row>
    <row r="42140" spans="62:65" ht="13" thickBot="1">
      <c r="BJ42140" s="138"/>
      <c r="BK42140" s="138"/>
      <c r="BL42140" s="138"/>
      <c r="BM42140" s="138"/>
    </row>
    <row r="42141" spans="62:65" ht="13" thickBot="1">
      <c r="BJ42141" s="138"/>
      <c r="BK42141" s="138"/>
      <c r="BL42141" s="138"/>
      <c r="BM42141" s="138"/>
    </row>
    <row r="42142" spans="62:65" ht="13" thickBot="1">
      <c r="BJ42142" s="138"/>
      <c r="BK42142" s="138"/>
      <c r="BL42142" s="138"/>
      <c r="BM42142" s="138"/>
    </row>
    <row r="42143" spans="62:65" ht="13" thickBot="1">
      <c r="BJ42143" s="138"/>
      <c r="BK42143" s="138"/>
      <c r="BL42143" s="138"/>
      <c r="BM42143" s="138"/>
    </row>
    <row r="42144" spans="62:65" ht="13" thickBot="1">
      <c r="BJ42144" s="138"/>
      <c r="BK42144" s="138"/>
      <c r="BL42144" s="138"/>
      <c r="BM42144" s="138"/>
    </row>
    <row r="42145" spans="62:65" ht="13" thickBot="1">
      <c r="BJ42145" s="138"/>
      <c r="BK42145" s="138"/>
      <c r="BL42145" s="138"/>
      <c r="BM42145" s="138"/>
    </row>
    <row r="42146" spans="62:65" ht="13" thickBot="1">
      <c r="BJ42146" s="138"/>
      <c r="BK42146" s="138"/>
      <c r="BL42146" s="138"/>
      <c r="BM42146" s="138"/>
    </row>
    <row r="42147" spans="62:65" ht="13" thickBot="1">
      <c r="BJ42147" s="138"/>
      <c r="BK42147" s="138"/>
      <c r="BL42147" s="138"/>
      <c r="BM42147" s="138"/>
    </row>
    <row r="42148" spans="62:65" ht="13" thickBot="1">
      <c r="BJ42148" s="138"/>
      <c r="BK42148" s="138"/>
      <c r="BL42148" s="138"/>
      <c r="BM42148" s="138"/>
    </row>
    <row r="42149" spans="62:65" ht="13" thickBot="1">
      <c r="BJ42149" s="138"/>
      <c r="BK42149" s="138"/>
      <c r="BL42149" s="138"/>
      <c r="BM42149" s="138"/>
    </row>
    <row r="42150" spans="62:65" ht="13" thickBot="1">
      <c r="BJ42150" s="138"/>
      <c r="BK42150" s="138"/>
      <c r="BL42150" s="138"/>
      <c r="BM42150" s="138"/>
    </row>
    <row r="42151" spans="62:65" ht="13" thickBot="1">
      <c r="BJ42151" s="138"/>
      <c r="BK42151" s="138"/>
      <c r="BL42151" s="138"/>
      <c r="BM42151" s="138"/>
    </row>
    <row r="42152" spans="62:65" ht="13" thickBot="1">
      <c r="BJ42152" s="138"/>
      <c r="BK42152" s="138"/>
      <c r="BL42152" s="138"/>
      <c r="BM42152" s="138"/>
    </row>
    <row r="42153" spans="62:65" ht="13" thickBot="1">
      <c r="BJ42153" s="138"/>
      <c r="BK42153" s="138"/>
      <c r="BL42153" s="138"/>
      <c r="BM42153" s="138"/>
    </row>
    <row r="42154" spans="62:65" ht="13" thickBot="1">
      <c r="BJ42154" s="138"/>
      <c r="BK42154" s="138"/>
      <c r="BL42154" s="138"/>
      <c r="BM42154" s="138"/>
    </row>
    <row r="42155" spans="62:65" ht="13" thickBot="1">
      <c r="BJ42155" s="138"/>
      <c r="BK42155" s="138"/>
      <c r="BL42155" s="138"/>
      <c r="BM42155" s="138"/>
    </row>
    <row r="42156" spans="62:65" ht="13" thickBot="1">
      <c r="BJ42156" s="138"/>
      <c r="BK42156" s="138"/>
      <c r="BL42156" s="138"/>
      <c r="BM42156" s="138"/>
    </row>
    <row r="42157" spans="62:65" ht="13" thickBot="1">
      <c r="BJ42157" s="138"/>
      <c r="BK42157" s="138"/>
      <c r="BL42157" s="138"/>
      <c r="BM42157" s="138"/>
    </row>
    <row r="42158" spans="62:65" ht="13" thickBot="1">
      <c r="BJ42158" s="138"/>
      <c r="BK42158" s="138"/>
      <c r="BL42158" s="138"/>
      <c r="BM42158" s="138"/>
    </row>
    <row r="42159" spans="62:65" ht="13" thickBot="1">
      <c r="BJ42159" s="138"/>
      <c r="BK42159" s="138"/>
      <c r="BL42159" s="138"/>
      <c r="BM42159" s="138"/>
    </row>
    <row r="42160" spans="62:65" ht="13" thickBot="1">
      <c r="BJ42160" s="138"/>
      <c r="BK42160" s="138"/>
      <c r="BL42160" s="138"/>
      <c r="BM42160" s="138"/>
    </row>
    <row r="42161" spans="62:65" ht="13" thickBot="1">
      <c r="BJ42161" s="138"/>
      <c r="BK42161" s="138"/>
      <c r="BL42161" s="138"/>
      <c r="BM42161" s="138"/>
    </row>
    <row r="42162" spans="62:65" ht="13" thickBot="1">
      <c r="BJ42162" s="138"/>
      <c r="BK42162" s="138"/>
      <c r="BL42162" s="138"/>
      <c r="BM42162" s="138"/>
    </row>
    <row r="42163" spans="62:65" ht="13" thickBot="1">
      <c r="BJ42163" s="138"/>
      <c r="BK42163" s="138"/>
      <c r="BL42163" s="138"/>
      <c r="BM42163" s="138"/>
    </row>
    <row r="42164" spans="62:65" ht="13" thickBot="1">
      <c r="BJ42164" s="138"/>
      <c r="BK42164" s="138"/>
      <c r="BL42164" s="138"/>
      <c r="BM42164" s="138"/>
    </row>
    <row r="42165" spans="62:65" ht="13" thickBot="1">
      <c r="BJ42165" s="138"/>
      <c r="BK42165" s="138"/>
      <c r="BL42165" s="138"/>
      <c r="BM42165" s="138"/>
    </row>
    <row r="42166" spans="62:65" ht="13" thickBot="1">
      <c r="BJ42166" s="138"/>
      <c r="BK42166" s="138"/>
      <c r="BL42166" s="138"/>
      <c r="BM42166" s="138"/>
    </row>
    <row r="42167" spans="62:65" ht="13" thickBot="1">
      <c r="BJ42167" s="138"/>
      <c r="BK42167" s="138"/>
      <c r="BL42167" s="138"/>
      <c r="BM42167" s="138"/>
    </row>
    <row r="42168" spans="62:65" ht="13" thickBot="1">
      <c r="BJ42168" s="138"/>
      <c r="BK42168" s="138"/>
      <c r="BL42168" s="138"/>
      <c r="BM42168" s="138"/>
    </row>
    <row r="42169" spans="62:65" ht="13" thickBot="1">
      <c r="BJ42169" s="138"/>
      <c r="BK42169" s="138"/>
      <c r="BL42169" s="138"/>
      <c r="BM42169" s="138"/>
    </row>
    <row r="42170" spans="62:65" ht="13" thickBot="1">
      <c r="BJ42170" s="138"/>
      <c r="BK42170" s="138"/>
      <c r="BL42170" s="138"/>
      <c r="BM42170" s="138"/>
    </row>
    <row r="42171" spans="62:65" ht="13" thickBot="1">
      <c r="BJ42171" s="138"/>
      <c r="BK42171" s="138"/>
      <c r="BL42171" s="138"/>
      <c r="BM42171" s="138"/>
    </row>
    <row r="42172" spans="62:65" ht="13" thickBot="1">
      <c r="BJ42172" s="138"/>
      <c r="BK42172" s="138"/>
      <c r="BL42172" s="138"/>
      <c r="BM42172" s="138"/>
    </row>
    <row r="42173" spans="62:65" ht="13" thickBot="1">
      <c r="BJ42173" s="138"/>
      <c r="BK42173" s="138"/>
      <c r="BL42173" s="138"/>
      <c r="BM42173" s="138"/>
    </row>
    <row r="42174" spans="62:65" ht="13" thickBot="1">
      <c r="BJ42174" s="138"/>
      <c r="BK42174" s="138"/>
      <c r="BL42174" s="138"/>
      <c r="BM42174" s="138"/>
    </row>
    <row r="42175" spans="62:65" ht="13" thickBot="1">
      <c r="BJ42175" s="138"/>
      <c r="BK42175" s="138"/>
      <c r="BL42175" s="138"/>
      <c r="BM42175" s="138"/>
    </row>
    <row r="42176" spans="62:65" ht="13" thickBot="1">
      <c r="BJ42176" s="138"/>
      <c r="BK42176" s="138"/>
      <c r="BL42176" s="138"/>
      <c r="BM42176" s="138"/>
    </row>
    <row r="42177" spans="62:65" ht="13" thickBot="1">
      <c r="BJ42177" s="138"/>
      <c r="BK42177" s="138"/>
      <c r="BL42177" s="138"/>
      <c r="BM42177" s="138"/>
    </row>
    <row r="42178" spans="62:65" ht="13" thickBot="1">
      <c r="BJ42178" s="138"/>
      <c r="BK42178" s="138"/>
      <c r="BL42178" s="138"/>
      <c r="BM42178" s="138"/>
    </row>
    <row r="42179" spans="62:65" ht="13" thickBot="1">
      <c r="BJ42179" s="138"/>
      <c r="BK42179" s="138"/>
      <c r="BL42179" s="138"/>
      <c r="BM42179" s="138"/>
    </row>
    <row r="42180" spans="62:65" ht="13" thickBot="1">
      <c r="BJ42180" s="138"/>
      <c r="BK42180" s="138"/>
      <c r="BL42180" s="138"/>
      <c r="BM42180" s="138"/>
    </row>
    <row r="42181" spans="62:65" ht="13" thickBot="1">
      <c r="BJ42181" s="138"/>
      <c r="BK42181" s="138"/>
      <c r="BL42181" s="138"/>
      <c r="BM42181" s="138"/>
    </row>
    <row r="42182" spans="62:65" ht="13" thickBot="1">
      <c r="BJ42182" s="138"/>
      <c r="BK42182" s="138"/>
      <c r="BL42182" s="138"/>
      <c r="BM42182" s="138"/>
    </row>
    <row r="42183" spans="62:65" ht="13" thickBot="1">
      <c r="BJ42183" s="138"/>
      <c r="BK42183" s="138"/>
      <c r="BL42183" s="138"/>
      <c r="BM42183" s="138"/>
    </row>
    <row r="42184" spans="62:65" ht="13" thickBot="1">
      <c r="BJ42184" s="138"/>
      <c r="BK42184" s="138"/>
      <c r="BL42184" s="138"/>
      <c r="BM42184" s="138"/>
    </row>
    <row r="42185" spans="62:65" ht="13" thickBot="1">
      <c r="BJ42185" s="138"/>
      <c r="BK42185" s="138"/>
      <c r="BL42185" s="138"/>
      <c r="BM42185" s="138"/>
    </row>
    <row r="42186" spans="62:65" ht="13" thickBot="1">
      <c r="BJ42186" s="138"/>
      <c r="BK42186" s="138"/>
      <c r="BL42186" s="138"/>
      <c r="BM42186" s="138"/>
    </row>
    <row r="42187" spans="62:65" ht="13" thickBot="1">
      <c r="BJ42187" s="138"/>
      <c r="BK42187" s="138"/>
      <c r="BL42187" s="138"/>
      <c r="BM42187" s="138"/>
    </row>
    <row r="42188" spans="62:65" ht="13" thickBot="1">
      <c r="BJ42188" s="138"/>
      <c r="BK42188" s="138"/>
      <c r="BL42188" s="138"/>
      <c r="BM42188" s="138"/>
    </row>
    <row r="42189" spans="62:65" ht="13" thickBot="1">
      <c r="BJ42189" s="138"/>
      <c r="BK42189" s="138"/>
      <c r="BL42189" s="138"/>
      <c r="BM42189" s="138"/>
    </row>
    <row r="42190" spans="62:65" ht="13" thickBot="1">
      <c r="BJ42190" s="138"/>
      <c r="BK42190" s="138"/>
      <c r="BL42190" s="138"/>
      <c r="BM42190" s="138"/>
    </row>
    <row r="42191" spans="62:65" ht="13" thickBot="1">
      <c r="BJ42191" s="138"/>
      <c r="BK42191" s="138"/>
      <c r="BL42191" s="138"/>
      <c r="BM42191" s="138"/>
    </row>
    <row r="42192" spans="62:65" ht="13" thickBot="1">
      <c r="BJ42192" s="138"/>
      <c r="BK42192" s="138"/>
      <c r="BL42192" s="138"/>
      <c r="BM42192" s="138"/>
    </row>
    <row r="42193" spans="62:65" ht="13" thickBot="1">
      <c r="BJ42193" s="138"/>
      <c r="BK42193" s="138"/>
      <c r="BL42193" s="138"/>
      <c r="BM42193" s="138"/>
    </row>
    <row r="42194" spans="62:65" ht="13" thickBot="1">
      <c r="BJ42194" s="138"/>
      <c r="BK42194" s="138"/>
      <c r="BL42194" s="138"/>
      <c r="BM42194" s="138"/>
    </row>
    <row r="42195" spans="62:65" ht="13" thickBot="1">
      <c r="BJ42195" s="138"/>
      <c r="BK42195" s="138"/>
      <c r="BL42195" s="138"/>
      <c r="BM42195" s="138"/>
    </row>
    <row r="42196" spans="62:65" ht="13" thickBot="1">
      <c r="BJ42196" s="138"/>
      <c r="BK42196" s="138"/>
      <c r="BL42196" s="138"/>
      <c r="BM42196" s="138"/>
    </row>
    <row r="42197" spans="62:65" ht="13" thickBot="1">
      <c r="BJ42197" s="138"/>
      <c r="BK42197" s="138"/>
      <c r="BL42197" s="138"/>
      <c r="BM42197" s="138"/>
    </row>
    <row r="42198" spans="62:65" ht="13" thickBot="1">
      <c r="BJ42198" s="138"/>
      <c r="BK42198" s="138"/>
      <c r="BL42198" s="138"/>
      <c r="BM42198" s="138"/>
    </row>
    <row r="42199" spans="62:65" ht="13" thickBot="1">
      <c r="BJ42199" s="138"/>
      <c r="BK42199" s="138"/>
      <c r="BL42199" s="138"/>
      <c r="BM42199" s="138"/>
    </row>
    <row r="42200" spans="62:65" ht="13" thickBot="1">
      <c r="BJ42200" s="138"/>
      <c r="BK42200" s="138"/>
      <c r="BL42200" s="138"/>
      <c r="BM42200" s="138"/>
    </row>
    <row r="42201" spans="62:65" ht="13" thickBot="1">
      <c r="BJ42201" s="138"/>
      <c r="BK42201" s="138"/>
      <c r="BL42201" s="138"/>
      <c r="BM42201" s="138"/>
    </row>
    <row r="42202" spans="62:65" ht="13" thickBot="1">
      <c r="BJ42202" s="138"/>
      <c r="BK42202" s="138"/>
      <c r="BL42202" s="138"/>
      <c r="BM42202" s="138"/>
    </row>
    <row r="42203" spans="62:65" ht="13" thickBot="1">
      <c r="BJ42203" s="138"/>
      <c r="BK42203" s="138"/>
      <c r="BL42203" s="138"/>
      <c r="BM42203" s="138"/>
    </row>
    <row r="42204" spans="62:65" ht="13" thickBot="1">
      <c r="BJ42204" s="138"/>
      <c r="BK42204" s="138"/>
      <c r="BL42204" s="138"/>
      <c r="BM42204" s="138"/>
    </row>
    <row r="42205" spans="62:65" ht="13" thickBot="1">
      <c r="BJ42205" s="138"/>
      <c r="BK42205" s="138"/>
      <c r="BL42205" s="138"/>
      <c r="BM42205" s="138"/>
    </row>
    <row r="42206" spans="62:65" ht="13" thickBot="1">
      <c r="BJ42206" s="138"/>
      <c r="BK42206" s="138"/>
      <c r="BL42206" s="138"/>
      <c r="BM42206" s="138"/>
    </row>
    <row r="42207" spans="62:65" ht="13" thickBot="1">
      <c r="BJ42207" s="138"/>
      <c r="BK42207" s="138"/>
      <c r="BL42207" s="138"/>
      <c r="BM42207" s="138"/>
    </row>
    <row r="42208" spans="62:65" ht="13" thickBot="1">
      <c r="BJ42208" s="138"/>
      <c r="BK42208" s="138"/>
      <c r="BL42208" s="138"/>
      <c r="BM42208" s="138"/>
    </row>
    <row r="42209" spans="62:65" ht="13" thickBot="1">
      <c r="BJ42209" s="138"/>
      <c r="BK42209" s="138"/>
      <c r="BL42209" s="138"/>
      <c r="BM42209" s="138"/>
    </row>
    <row r="42210" spans="62:65" ht="13" thickBot="1">
      <c r="BJ42210" s="138"/>
      <c r="BK42210" s="138"/>
      <c r="BL42210" s="138"/>
      <c r="BM42210" s="138"/>
    </row>
    <row r="42211" spans="62:65" ht="13" thickBot="1">
      <c r="BJ42211" s="138"/>
      <c r="BK42211" s="138"/>
      <c r="BL42211" s="138"/>
      <c r="BM42211" s="138"/>
    </row>
    <row r="42212" spans="62:65" ht="13" thickBot="1">
      <c r="BJ42212" s="138"/>
      <c r="BK42212" s="138"/>
      <c r="BL42212" s="138"/>
      <c r="BM42212" s="138"/>
    </row>
    <row r="42213" spans="62:65" ht="13" thickBot="1">
      <c r="BJ42213" s="138"/>
      <c r="BK42213" s="138"/>
      <c r="BL42213" s="138"/>
      <c r="BM42213" s="138"/>
    </row>
    <row r="42214" spans="62:65" ht="13" thickBot="1">
      <c r="BJ42214" s="138"/>
      <c r="BK42214" s="138"/>
      <c r="BL42214" s="138"/>
      <c r="BM42214" s="138"/>
    </row>
    <row r="42215" spans="62:65" ht="13" thickBot="1">
      <c r="BJ42215" s="138"/>
      <c r="BK42215" s="138"/>
      <c r="BL42215" s="138"/>
      <c r="BM42215" s="138"/>
    </row>
    <row r="42216" spans="62:65" ht="13" thickBot="1">
      <c r="BJ42216" s="138"/>
      <c r="BK42216" s="138"/>
      <c r="BL42216" s="138"/>
      <c r="BM42216" s="138"/>
    </row>
    <row r="42217" spans="62:65" ht="13" thickBot="1">
      <c r="BJ42217" s="138"/>
      <c r="BK42217" s="138"/>
      <c r="BL42217" s="138"/>
      <c r="BM42217" s="138"/>
    </row>
    <row r="42218" spans="62:65" ht="13" thickBot="1">
      <c r="BJ42218" s="138"/>
      <c r="BK42218" s="138"/>
      <c r="BL42218" s="138"/>
      <c r="BM42218" s="138"/>
    </row>
    <row r="42219" spans="62:65" ht="13" thickBot="1">
      <c r="BJ42219" s="138"/>
      <c r="BK42219" s="138"/>
      <c r="BL42219" s="138"/>
      <c r="BM42219" s="138"/>
    </row>
    <row r="42220" spans="62:65" ht="13" thickBot="1">
      <c r="BJ42220" s="138"/>
      <c r="BK42220" s="138"/>
      <c r="BL42220" s="138"/>
      <c r="BM42220" s="138"/>
    </row>
    <row r="42221" spans="62:65" ht="13" thickBot="1">
      <c r="BJ42221" s="138"/>
      <c r="BK42221" s="138"/>
      <c r="BL42221" s="138"/>
      <c r="BM42221" s="138"/>
    </row>
    <row r="42222" spans="62:65" ht="13" thickBot="1">
      <c r="BJ42222" s="138"/>
      <c r="BK42222" s="138"/>
      <c r="BL42222" s="138"/>
      <c r="BM42222" s="138"/>
    </row>
    <row r="42223" spans="62:65" ht="13" thickBot="1">
      <c r="BJ42223" s="138"/>
      <c r="BK42223" s="138"/>
      <c r="BL42223" s="138"/>
      <c r="BM42223" s="138"/>
    </row>
    <row r="42224" spans="62:65" ht="13" thickBot="1">
      <c r="BJ42224" s="138"/>
      <c r="BK42224" s="138"/>
      <c r="BL42224" s="138"/>
      <c r="BM42224" s="138"/>
    </row>
    <row r="42225" spans="62:65" ht="13" thickBot="1">
      <c r="BJ42225" s="138"/>
      <c r="BK42225" s="138"/>
      <c r="BL42225" s="138"/>
      <c r="BM42225" s="138"/>
    </row>
    <row r="42226" spans="62:65" ht="13" thickBot="1">
      <c r="BJ42226" s="138"/>
      <c r="BK42226" s="138"/>
      <c r="BL42226" s="138"/>
      <c r="BM42226" s="138"/>
    </row>
    <row r="42227" spans="62:65" ht="13" thickBot="1">
      <c r="BJ42227" s="138"/>
      <c r="BK42227" s="138"/>
      <c r="BL42227" s="138"/>
      <c r="BM42227" s="138"/>
    </row>
    <row r="42228" spans="62:65" ht="13" thickBot="1">
      <c r="BJ42228" s="138"/>
      <c r="BK42228" s="138"/>
      <c r="BL42228" s="138"/>
      <c r="BM42228" s="138"/>
    </row>
    <row r="42229" spans="62:65" ht="13" thickBot="1">
      <c r="BJ42229" s="138"/>
      <c r="BK42229" s="138"/>
      <c r="BL42229" s="138"/>
      <c r="BM42229" s="138"/>
    </row>
    <row r="42230" spans="62:65" ht="13" thickBot="1">
      <c r="BJ42230" s="138"/>
      <c r="BK42230" s="138"/>
      <c r="BL42230" s="138"/>
      <c r="BM42230" s="138"/>
    </row>
    <row r="42231" spans="62:65" ht="13" thickBot="1">
      <c r="BJ42231" s="138"/>
      <c r="BK42231" s="138"/>
      <c r="BL42231" s="138"/>
      <c r="BM42231" s="138"/>
    </row>
    <row r="42232" spans="62:65" ht="13" thickBot="1">
      <c r="BJ42232" s="138"/>
      <c r="BK42232" s="138"/>
      <c r="BL42232" s="138"/>
      <c r="BM42232" s="138"/>
    </row>
    <row r="42233" spans="62:65" ht="13" thickBot="1">
      <c r="BJ42233" s="138"/>
      <c r="BK42233" s="138"/>
      <c r="BL42233" s="138"/>
      <c r="BM42233" s="138"/>
    </row>
    <row r="42234" spans="62:65" ht="13" thickBot="1">
      <c r="BJ42234" s="138"/>
      <c r="BK42234" s="138"/>
      <c r="BL42234" s="138"/>
      <c r="BM42234" s="138"/>
    </row>
    <row r="42235" spans="62:65" ht="13" thickBot="1">
      <c r="BJ42235" s="138"/>
      <c r="BK42235" s="138"/>
      <c r="BL42235" s="138"/>
      <c r="BM42235" s="138"/>
    </row>
    <row r="42236" spans="62:65" ht="13" thickBot="1">
      <c r="BJ42236" s="138"/>
      <c r="BK42236" s="138"/>
      <c r="BL42236" s="138"/>
      <c r="BM42236" s="138"/>
    </row>
    <row r="42237" spans="62:65" ht="13" thickBot="1">
      <c r="BJ42237" s="138"/>
      <c r="BK42237" s="138"/>
      <c r="BL42237" s="138"/>
      <c r="BM42237" s="138"/>
    </row>
    <row r="42238" spans="62:65" ht="13" thickBot="1">
      <c r="BJ42238" s="138"/>
      <c r="BK42238" s="138"/>
      <c r="BL42238" s="138"/>
      <c r="BM42238" s="138"/>
    </row>
    <row r="42239" spans="62:65" ht="13" thickBot="1">
      <c r="BJ42239" s="138"/>
      <c r="BK42239" s="138"/>
      <c r="BL42239" s="138"/>
      <c r="BM42239" s="138"/>
    </row>
    <row r="42240" spans="62:65" ht="13" thickBot="1">
      <c r="BJ42240" s="138"/>
      <c r="BK42240" s="138"/>
      <c r="BL42240" s="138"/>
      <c r="BM42240" s="138"/>
    </row>
    <row r="42241" spans="62:65" ht="13" thickBot="1">
      <c r="BJ42241" s="138"/>
      <c r="BK42241" s="138"/>
      <c r="BL42241" s="138"/>
      <c r="BM42241" s="138"/>
    </row>
    <row r="42242" spans="62:65" ht="13" thickBot="1">
      <c r="BJ42242" s="138"/>
      <c r="BK42242" s="138"/>
      <c r="BL42242" s="138"/>
      <c r="BM42242" s="138"/>
    </row>
    <row r="42243" spans="62:65" ht="13" thickBot="1">
      <c r="BJ42243" s="138"/>
      <c r="BK42243" s="138"/>
      <c r="BL42243" s="138"/>
      <c r="BM42243" s="138"/>
    </row>
    <row r="42244" spans="62:65" ht="13" thickBot="1">
      <c r="BJ42244" s="138"/>
      <c r="BK42244" s="138"/>
      <c r="BL42244" s="138"/>
      <c r="BM42244" s="138"/>
    </row>
    <row r="42245" spans="62:65" ht="13" thickBot="1">
      <c r="BJ42245" s="138"/>
      <c r="BK42245" s="138"/>
      <c r="BL42245" s="138"/>
      <c r="BM42245" s="138"/>
    </row>
    <row r="42246" spans="62:65" ht="13" thickBot="1">
      <c r="BJ42246" s="138"/>
      <c r="BK42246" s="138"/>
      <c r="BL42246" s="138"/>
      <c r="BM42246" s="138"/>
    </row>
    <row r="42247" spans="62:65" ht="13" thickBot="1">
      <c r="BJ42247" s="138"/>
      <c r="BK42247" s="138"/>
      <c r="BL42247" s="138"/>
      <c r="BM42247" s="138"/>
    </row>
    <row r="42248" spans="62:65" ht="13" thickBot="1">
      <c r="BJ42248" s="138"/>
      <c r="BK42248" s="138"/>
      <c r="BL42248" s="138"/>
      <c r="BM42248" s="138"/>
    </row>
    <row r="42249" spans="62:65" ht="13" thickBot="1">
      <c r="BJ42249" s="138"/>
      <c r="BK42249" s="138"/>
      <c r="BL42249" s="138"/>
      <c r="BM42249" s="138"/>
    </row>
    <row r="42250" spans="62:65" ht="13" thickBot="1">
      <c r="BJ42250" s="138"/>
      <c r="BK42250" s="138"/>
      <c r="BL42250" s="138"/>
      <c r="BM42250" s="138"/>
    </row>
    <row r="42251" spans="62:65" ht="13" thickBot="1">
      <c r="BJ42251" s="138"/>
      <c r="BK42251" s="138"/>
      <c r="BL42251" s="138"/>
      <c r="BM42251" s="138"/>
    </row>
    <row r="42252" spans="62:65" ht="13" thickBot="1">
      <c r="BJ42252" s="138"/>
      <c r="BK42252" s="138"/>
      <c r="BL42252" s="138"/>
      <c r="BM42252" s="138"/>
    </row>
    <row r="42253" spans="62:65" ht="13" thickBot="1">
      <c r="BJ42253" s="138"/>
      <c r="BK42253" s="138"/>
      <c r="BL42253" s="138"/>
      <c r="BM42253" s="138"/>
    </row>
    <row r="42254" spans="62:65" ht="13" thickBot="1">
      <c r="BJ42254" s="138"/>
      <c r="BK42254" s="138"/>
      <c r="BL42254" s="138"/>
      <c r="BM42254" s="138"/>
    </row>
    <row r="42255" spans="62:65" ht="13" thickBot="1">
      <c r="BJ42255" s="138"/>
      <c r="BK42255" s="138"/>
      <c r="BL42255" s="138"/>
      <c r="BM42255" s="138"/>
    </row>
    <row r="42256" spans="62:65" ht="13" thickBot="1">
      <c r="BJ42256" s="138"/>
      <c r="BK42256" s="138"/>
      <c r="BL42256" s="138"/>
      <c r="BM42256" s="138"/>
    </row>
    <row r="42257" spans="62:65" ht="13" thickBot="1">
      <c r="BJ42257" s="138"/>
      <c r="BK42257" s="138"/>
      <c r="BL42257" s="138"/>
      <c r="BM42257" s="138"/>
    </row>
    <row r="42258" spans="62:65" ht="13" thickBot="1">
      <c r="BJ42258" s="138"/>
      <c r="BK42258" s="138"/>
      <c r="BL42258" s="138"/>
      <c r="BM42258" s="138"/>
    </row>
    <row r="42259" spans="62:65" ht="13" thickBot="1">
      <c r="BJ42259" s="138"/>
      <c r="BK42259" s="138"/>
      <c r="BL42259" s="138"/>
      <c r="BM42259" s="138"/>
    </row>
    <row r="42260" spans="62:65" ht="13" thickBot="1">
      <c r="BJ42260" s="138"/>
      <c r="BK42260" s="138"/>
      <c r="BL42260" s="138"/>
      <c r="BM42260" s="138"/>
    </row>
    <row r="42261" spans="62:65" ht="13" thickBot="1">
      <c r="BJ42261" s="138"/>
      <c r="BK42261" s="138"/>
      <c r="BL42261" s="138"/>
      <c r="BM42261" s="138"/>
    </row>
    <row r="42262" spans="62:65" ht="13" thickBot="1">
      <c r="BJ42262" s="138"/>
      <c r="BK42262" s="138"/>
      <c r="BL42262" s="138"/>
      <c r="BM42262" s="138"/>
    </row>
    <row r="42263" spans="62:65" ht="13" thickBot="1">
      <c r="BJ42263" s="138"/>
      <c r="BK42263" s="138"/>
      <c r="BL42263" s="138"/>
      <c r="BM42263" s="138"/>
    </row>
    <row r="42264" spans="62:65" ht="13" thickBot="1">
      <c r="BJ42264" s="138"/>
      <c r="BK42264" s="138"/>
      <c r="BL42264" s="138"/>
      <c r="BM42264" s="138"/>
    </row>
    <row r="42265" spans="62:65" ht="13" thickBot="1">
      <c r="BJ42265" s="138"/>
      <c r="BK42265" s="138"/>
      <c r="BL42265" s="138"/>
      <c r="BM42265" s="138"/>
    </row>
    <row r="42266" spans="62:65" ht="13" thickBot="1">
      <c r="BJ42266" s="138"/>
      <c r="BK42266" s="138"/>
      <c r="BL42266" s="138"/>
      <c r="BM42266" s="138"/>
    </row>
    <row r="42267" spans="62:65" ht="13" thickBot="1">
      <c r="BJ42267" s="138"/>
      <c r="BK42267" s="138"/>
      <c r="BL42267" s="138"/>
      <c r="BM42267" s="138"/>
    </row>
    <row r="42268" spans="62:65" ht="13" thickBot="1">
      <c r="BJ42268" s="138"/>
      <c r="BK42268" s="138"/>
      <c r="BL42268" s="138"/>
      <c r="BM42268" s="138"/>
    </row>
    <row r="42269" spans="62:65" ht="13" thickBot="1">
      <c r="BJ42269" s="138"/>
      <c r="BK42269" s="138"/>
      <c r="BL42269" s="138"/>
      <c r="BM42269" s="138"/>
    </row>
    <row r="42270" spans="62:65" ht="13" thickBot="1">
      <c r="BJ42270" s="138"/>
      <c r="BK42270" s="138"/>
      <c r="BL42270" s="138"/>
      <c r="BM42270" s="138"/>
    </row>
    <row r="42271" spans="62:65" ht="13" thickBot="1">
      <c r="BJ42271" s="138"/>
      <c r="BK42271" s="138"/>
      <c r="BL42271" s="138"/>
      <c r="BM42271" s="138"/>
    </row>
    <row r="42272" spans="62:65" ht="13" thickBot="1">
      <c r="BJ42272" s="138"/>
      <c r="BK42272" s="138"/>
      <c r="BL42272" s="138"/>
      <c r="BM42272" s="138"/>
    </row>
    <row r="42273" spans="62:65" ht="13" thickBot="1">
      <c r="BJ42273" s="138"/>
      <c r="BK42273" s="138"/>
      <c r="BL42273" s="138"/>
      <c r="BM42273" s="138"/>
    </row>
    <row r="42274" spans="62:65" ht="13" thickBot="1">
      <c r="BJ42274" s="138"/>
      <c r="BK42274" s="138"/>
      <c r="BL42274" s="138"/>
      <c r="BM42274" s="138"/>
    </row>
    <row r="42275" spans="62:65" ht="13" thickBot="1">
      <c r="BJ42275" s="138"/>
      <c r="BK42275" s="138"/>
      <c r="BL42275" s="138"/>
      <c r="BM42275" s="138"/>
    </row>
    <row r="42276" spans="62:65" ht="13" thickBot="1">
      <c r="BJ42276" s="138"/>
      <c r="BK42276" s="138"/>
      <c r="BL42276" s="138"/>
      <c r="BM42276" s="138"/>
    </row>
    <row r="42277" spans="62:65" ht="13" thickBot="1">
      <c r="BJ42277" s="138"/>
      <c r="BK42277" s="138"/>
      <c r="BL42277" s="138"/>
      <c r="BM42277" s="138"/>
    </row>
    <row r="42278" spans="62:65" ht="13" thickBot="1">
      <c r="BJ42278" s="138"/>
      <c r="BK42278" s="138"/>
      <c r="BL42278" s="138"/>
      <c r="BM42278" s="138"/>
    </row>
    <row r="42279" spans="62:65" ht="13" thickBot="1">
      <c r="BJ42279" s="138"/>
      <c r="BK42279" s="138"/>
      <c r="BL42279" s="138"/>
      <c r="BM42279" s="138"/>
    </row>
    <row r="42280" spans="62:65" ht="13" thickBot="1">
      <c r="BJ42280" s="138"/>
      <c r="BK42280" s="138"/>
      <c r="BL42280" s="138"/>
      <c r="BM42280" s="138"/>
    </row>
    <row r="42281" spans="62:65" ht="13" thickBot="1">
      <c r="BJ42281" s="138"/>
      <c r="BK42281" s="138"/>
      <c r="BL42281" s="138"/>
      <c r="BM42281" s="138"/>
    </row>
    <row r="42282" spans="62:65" ht="13" thickBot="1">
      <c r="BJ42282" s="138"/>
      <c r="BK42282" s="138"/>
      <c r="BL42282" s="138"/>
      <c r="BM42282" s="138"/>
    </row>
    <row r="42283" spans="62:65" ht="13" thickBot="1">
      <c r="BJ42283" s="138"/>
      <c r="BK42283" s="138"/>
      <c r="BL42283" s="138"/>
      <c r="BM42283" s="138"/>
    </row>
    <row r="42284" spans="62:65" ht="13" thickBot="1">
      <c r="BJ42284" s="138"/>
      <c r="BK42284" s="138"/>
      <c r="BL42284" s="138"/>
      <c r="BM42284" s="138"/>
    </row>
    <row r="42285" spans="62:65" ht="13" thickBot="1">
      <c r="BJ42285" s="138"/>
      <c r="BK42285" s="138"/>
      <c r="BL42285" s="138"/>
      <c r="BM42285" s="138"/>
    </row>
    <row r="42286" spans="62:65" ht="13" thickBot="1">
      <c r="BJ42286" s="138"/>
      <c r="BK42286" s="138"/>
      <c r="BL42286" s="138"/>
      <c r="BM42286" s="138"/>
    </row>
    <row r="42287" spans="62:65" ht="13" thickBot="1">
      <c r="BJ42287" s="138"/>
      <c r="BK42287" s="138"/>
      <c r="BL42287" s="138"/>
      <c r="BM42287" s="138"/>
    </row>
    <row r="42288" spans="62:65" ht="13" thickBot="1">
      <c r="BJ42288" s="138"/>
      <c r="BK42288" s="138"/>
      <c r="BL42288" s="138"/>
      <c r="BM42288" s="138"/>
    </row>
    <row r="42289" spans="62:65" ht="13" thickBot="1">
      <c r="BJ42289" s="138"/>
      <c r="BK42289" s="138"/>
      <c r="BL42289" s="138"/>
      <c r="BM42289" s="138"/>
    </row>
    <row r="42290" spans="62:65" ht="13" thickBot="1">
      <c r="BJ42290" s="138"/>
      <c r="BK42290" s="138"/>
      <c r="BL42290" s="138"/>
      <c r="BM42290" s="138"/>
    </row>
    <row r="42291" spans="62:65" ht="13" thickBot="1">
      <c r="BJ42291" s="138"/>
      <c r="BK42291" s="138"/>
      <c r="BL42291" s="138"/>
      <c r="BM42291" s="138"/>
    </row>
    <row r="42292" spans="62:65" ht="13" thickBot="1">
      <c r="BJ42292" s="138"/>
      <c r="BK42292" s="138"/>
      <c r="BL42292" s="138"/>
      <c r="BM42292" s="138"/>
    </row>
    <row r="42293" spans="62:65" ht="13" thickBot="1">
      <c r="BJ42293" s="138"/>
      <c r="BK42293" s="138"/>
      <c r="BL42293" s="138"/>
      <c r="BM42293" s="138"/>
    </row>
    <row r="42294" spans="62:65" ht="13" thickBot="1">
      <c r="BJ42294" s="138"/>
      <c r="BK42294" s="138"/>
      <c r="BL42294" s="138"/>
      <c r="BM42294" s="138"/>
    </row>
    <row r="42295" spans="62:65" ht="13" thickBot="1">
      <c r="BJ42295" s="138"/>
      <c r="BK42295" s="138"/>
      <c r="BL42295" s="138"/>
      <c r="BM42295" s="138"/>
    </row>
    <row r="42296" spans="62:65" ht="13" thickBot="1">
      <c r="BJ42296" s="138"/>
      <c r="BK42296" s="138"/>
      <c r="BL42296" s="138"/>
      <c r="BM42296" s="138"/>
    </row>
    <row r="42297" spans="62:65" ht="13" thickBot="1">
      <c r="BJ42297" s="138"/>
      <c r="BK42297" s="138"/>
      <c r="BL42297" s="138"/>
      <c r="BM42297" s="138"/>
    </row>
    <row r="42298" spans="62:65" ht="13" thickBot="1">
      <c r="BJ42298" s="138"/>
      <c r="BK42298" s="138"/>
      <c r="BL42298" s="138"/>
      <c r="BM42298" s="138"/>
    </row>
    <row r="42299" spans="62:65" ht="13" thickBot="1">
      <c r="BJ42299" s="138"/>
      <c r="BK42299" s="138"/>
      <c r="BL42299" s="138"/>
      <c r="BM42299" s="138"/>
    </row>
    <row r="42300" spans="62:65" ht="13" thickBot="1">
      <c r="BJ42300" s="138"/>
      <c r="BK42300" s="138"/>
      <c r="BL42300" s="138"/>
      <c r="BM42300" s="138"/>
    </row>
    <row r="42301" spans="62:65" ht="13" thickBot="1">
      <c r="BJ42301" s="138"/>
      <c r="BK42301" s="138"/>
      <c r="BL42301" s="138"/>
      <c r="BM42301" s="138"/>
    </row>
    <row r="42302" spans="62:65" ht="13" thickBot="1">
      <c r="BJ42302" s="138"/>
      <c r="BK42302" s="138"/>
      <c r="BL42302" s="138"/>
      <c r="BM42302" s="138"/>
    </row>
    <row r="42303" spans="62:65" ht="13" thickBot="1">
      <c r="BJ42303" s="138"/>
      <c r="BK42303" s="138"/>
      <c r="BL42303" s="138"/>
      <c r="BM42303" s="138"/>
    </row>
    <row r="42304" spans="62:65" ht="13" thickBot="1">
      <c r="BJ42304" s="138"/>
      <c r="BK42304" s="138"/>
      <c r="BL42304" s="138"/>
      <c r="BM42304" s="138"/>
    </row>
    <row r="42305" spans="62:65" ht="13" thickBot="1">
      <c r="BJ42305" s="138"/>
      <c r="BK42305" s="138"/>
      <c r="BL42305" s="138"/>
      <c r="BM42305" s="138"/>
    </row>
    <row r="42306" spans="62:65" ht="13" thickBot="1">
      <c r="BJ42306" s="138"/>
      <c r="BK42306" s="138"/>
      <c r="BL42306" s="138"/>
      <c r="BM42306" s="138"/>
    </row>
    <row r="42307" spans="62:65" ht="13" thickBot="1">
      <c r="BJ42307" s="138"/>
      <c r="BK42307" s="138"/>
      <c r="BL42307" s="138"/>
      <c r="BM42307" s="138"/>
    </row>
    <row r="42308" spans="62:65" ht="13" thickBot="1">
      <c r="BJ42308" s="138"/>
      <c r="BK42308" s="138"/>
      <c r="BL42308" s="138"/>
      <c r="BM42308" s="138"/>
    </row>
    <row r="42309" spans="62:65" ht="13" thickBot="1">
      <c r="BJ42309" s="138"/>
      <c r="BK42309" s="138"/>
      <c r="BL42309" s="138"/>
      <c r="BM42309" s="138"/>
    </row>
    <row r="42310" spans="62:65" ht="13" thickBot="1">
      <c r="BJ42310" s="138"/>
      <c r="BK42310" s="138"/>
      <c r="BL42310" s="138"/>
      <c r="BM42310" s="138"/>
    </row>
    <row r="42311" spans="62:65" ht="13" thickBot="1">
      <c r="BJ42311" s="138"/>
      <c r="BK42311" s="138"/>
      <c r="BL42311" s="138"/>
      <c r="BM42311" s="138"/>
    </row>
    <row r="42312" spans="62:65" ht="13" thickBot="1">
      <c r="BJ42312" s="138"/>
      <c r="BK42312" s="138"/>
      <c r="BL42312" s="138"/>
      <c r="BM42312" s="138"/>
    </row>
    <row r="42313" spans="62:65" ht="13" thickBot="1">
      <c r="BJ42313" s="138"/>
      <c r="BK42313" s="138"/>
      <c r="BL42313" s="138"/>
      <c r="BM42313" s="138"/>
    </row>
    <row r="42314" spans="62:65" ht="13" thickBot="1">
      <c r="BJ42314" s="138"/>
      <c r="BK42314" s="138"/>
      <c r="BL42314" s="138"/>
      <c r="BM42314" s="138"/>
    </row>
    <row r="42315" spans="62:65" ht="13" thickBot="1">
      <c r="BJ42315" s="138"/>
      <c r="BK42315" s="138"/>
      <c r="BL42315" s="138"/>
      <c r="BM42315" s="138"/>
    </row>
    <row r="42316" spans="62:65" ht="13" thickBot="1">
      <c r="BJ42316" s="138"/>
      <c r="BK42316" s="138"/>
      <c r="BL42316" s="138"/>
      <c r="BM42316" s="138"/>
    </row>
    <row r="42317" spans="62:65" ht="13" thickBot="1">
      <c r="BJ42317" s="138"/>
      <c r="BK42317" s="138"/>
      <c r="BL42317" s="138"/>
      <c r="BM42317" s="138"/>
    </row>
    <row r="42318" spans="62:65" ht="13" thickBot="1">
      <c r="BJ42318" s="138"/>
      <c r="BK42318" s="138"/>
      <c r="BL42318" s="138"/>
      <c r="BM42318" s="138"/>
    </row>
    <row r="42319" spans="62:65" ht="13" thickBot="1">
      <c r="BJ42319" s="138"/>
      <c r="BK42319" s="138"/>
      <c r="BL42319" s="138"/>
      <c r="BM42319" s="138"/>
    </row>
    <row r="42320" spans="62:65" ht="13" thickBot="1">
      <c r="BJ42320" s="138"/>
      <c r="BK42320" s="138"/>
      <c r="BL42320" s="138"/>
      <c r="BM42320" s="138"/>
    </row>
    <row r="42321" spans="62:65" ht="13" thickBot="1">
      <c r="BJ42321" s="138"/>
      <c r="BK42321" s="138"/>
      <c r="BL42321" s="138"/>
      <c r="BM42321" s="138"/>
    </row>
    <row r="42322" spans="62:65" ht="13" thickBot="1">
      <c r="BJ42322" s="138"/>
      <c r="BK42322" s="138"/>
      <c r="BL42322" s="138"/>
      <c r="BM42322" s="138"/>
    </row>
    <row r="42323" spans="62:65" ht="13" thickBot="1">
      <c r="BJ42323" s="138"/>
      <c r="BK42323" s="138"/>
      <c r="BL42323" s="138"/>
      <c r="BM42323" s="138"/>
    </row>
    <row r="42324" spans="62:65" ht="13" thickBot="1">
      <c r="BJ42324" s="138"/>
      <c r="BK42324" s="138"/>
      <c r="BL42324" s="138"/>
      <c r="BM42324" s="138"/>
    </row>
    <row r="42325" spans="62:65" ht="13" thickBot="1">
      <c r="BJ42325" s="138"/>
      <c r="BK42325" s="138"/>
      <c r="BL42325" s="138"/>
      <c r="BM42325" s="138"/>
    </row>
    <row r="42326" spans="62:65" ht="13" thickBot="1">
      <c r="BJ42326" s="138"/>
      <c r="BK42326" s="138"/>
      <c r="BL42326" s="138"/>
      <c r="BM42326" s="138"/>
    </row>
    <row r="42327" spans="62:65" ht="13" thickBot="1">
      <c r="BJ42327" s="138"/>
      <c r="BK42327" s="138"/>
      <c r="BL42327" s="138"/>
      <c r="BM42327" s="138"/>
    </row>
    <row r="42328" spans="62:65" ht="13" thickBot="1">
      <c r="BJ42328" s="138"/>
      <c r="BK42328" s="138"/>
      <c r="BL42328" s="138"/>
      <c r="BM42328" s="138"/>
    </row>
    <row r="42329" spans="62:65" ht="13" thickBot="1">
      <c r="BJ42329" s="138"/>
      <c r="BK42329" s="138"/>
      <c r="BL42329" s="138"/>
      <c r="BM42329" s="138"/>
    </row>
    <row r="42330" spans="62:65" ht="13" thickBot="1">
      <c r="BJ42330" s="138"/>
      <c r="BK42330" s="138"/>
      <c r="BL42330" s="138"/>
      <c r="BM42330" s="138"/>
    </row>
    <row r="42331" spans="62:65" ht="13" thickBot="1">
      <c r="BJ42331" s="138"/>
      <c r="BK42331" s="138"/>
      <c r="BL42331" s="138"/>
      <c r="BM42331" s="138"/>
    </row>
    <row r="42332" spans="62:65" ht="13" thickBot="1">
      <c r="BJ42332" s="138"/>
      <c r="BK42332" s="138"/>
      <c r="BL42332" s="138"/>
      <c r="BM42332" s="138"/>
    </row>
    <row r="42333" spans="62:65" ht="13" thickBot="1">
      <c r="BJ42333" s="138"/>
      <c r="BK42333" s="138"/>
      <c r="BL42333" s="138"/>
      <c r="BM42333" s="138"/>
    </row>
    <row r="42334" spans="62:65" ht="13" thickBot="1">
      <c r="BJ42334" s="138"/>
      <c r="BK42334" s="138"/>
      <c r="BL42334" s="138"/>
      <c r="BM42334" s="138"/>
    </row>
    <row r="42335" spans="62:65" ht="13" thickBot="1">
      <c r="BJ42335" s="138"/>
      <c r="BK42335" s="138"/>
      <c r="BL42335" s="138"/>
      <c r="BM42335" s="138"/>
    </row>
    <row r="42336" spans="62:65" ht="13" thickBot="1">
      <c r="BJ42336" s="138"/>
      <c r="BK42336" s="138"/>
      <c r="BL42336" s="138"/>
      <c r="BM42336" s="138"/>
    </row>
    <row r="42337" spans="62:65" ht="13" thickBot="1">
      <c r="BJ42337" s="138"/>
      <c r="BK42337" s="138"/>
      <c r="BL42337" s="138"/>
      <c r="BM42337" s="138"/>
    </row>
    <row r="42338" spans="62:65" ht="13" thickBot="1">
      <c r="BJ42338" s="138"/>
      <c r="BK42338" s="138"/>
      <c r="BL42338" s="138"/>
      <c r="BM42338" s="138"/>
    </row>
    <row r="42339" spans="62:65" ht="13" thickBot="1">
      <c r="BJ42339" s="138"/>
      <c r="BK42339" s="138"/>
      <c r="BL42339" s="138"/>
      <c r="BM42339" s="138"/>
    </row>
    <row r="42340" spans="62:65" ht="13" thickBot="1">
      <c r="BJ42340" s="138"/>
      <c r="BK42340" s="138"/>
      <c r="BL42340" s="138"/>
      <c r="BM42340" s="138"/>
    </row>
    <row r="42341" spans="62:65" ht="13" thickBot="1">
      <c r="BJ42341" s="138"/>
      <c r="BK42341" s="138"/>
      <c r="BL42341" s="138"/>
      <c r="BM42341" s="138"/>
    </row>
    <row r="42342" spans="62:65" ht="13" thickBot="1">
      <c r="BJ42342" s="138"/>
      <c r="BK42342" s="138"/>
      <c r="BL42342" s="138"/>
      <c r="BM42342" s="138"/>
    </row>
    <row r="42343" spans="62:65" ht="13" thickBot="1">
      <c r="BJ42343" s="138"/>
      <c r="BK42343" s="138"/>
      <c r="BL42343" s="138"/>
      <c r="BM42343" s="138"/>
    </row>
    <row r="42344" spans="62:65" ht="13" thickBot="1">
      <c r="BJ42344" s="138"/>
      <c r="BK42344" s="138"/>
      <c r="BL42344" s="138"/>
      <c r="BM42344" s="138"/>
    </row>
    <row r="42345" spans="62:65" ht="13" thickBot="1">
      <c r="BJ42345" s="138"/>
      <c r="BK42345" s="138"/>
      <c r="BL42345" s="138"/>
      <c r="BM42345" s="138"/>
    </row>
    <row r="42346" spans="62:65" ht="13" thickBot="1">
      <c r="BJ42346" s="138"/>
      <c r="BK42346" s="138"/>
      <c r="BL42346" s="138"/>
      <c r="BM42346" s="138"/>
    </row>
    <row r="42347" spans="62:65" ht="13" thickBot="1">
      <c r="BJ42347" s="138"/>
      <c r="BK42347" s="138"/>
      <c r="BL42347" s="138"/>
      <c r="BM42347" s="138"/>
    </row>
    <row r="42348" spans="62:65" ht="13" thickBot="1">
      <c r="BJ42348" s="138"/>
      <c r="BK42348" s="138"/>
      <c r="BL42348" s="138"/>
      <c r="BM42348" s="138"/>
    </row>
    <row r="42349" spans="62:65" ht="13" thickBot="1">
      <c r="BJ42349" s="138"/>
      <c r="BK42349" s="138"/>
      <c r="BL42349" s="138"/>
      <c r="BM42349" s="138"/>
    </row>
    <row r="42350" spans="62:65" ht="13" thickBot="1">
      <c r="BJ42350" s="138"/>
      <c r="BK42350" s="138"/>
      <c r="BL42350" s="138"/>
      <c r="BM42350" s="138"/>
    </row>
    <row r="42351" spans="62:65" ht="13" thickBot="1">
      <c r="BJ42351" s="138"/>
      <c r="BK42351" s="138"/>
      <c r="BL42351" s="138"/>
      <c r="BM42351" s="138"/>
    </row>
    <row r="42352" spans="62:65" ht="13" thickBot="1">
      <c r="BJ42352" s="138"/>
      <c r="BK42352" s="138"/>
      <c r="BL42352" s="138"/>
      <c r="BM42352" s="138"/>
    </row>
    <row r="42353" spans="62:65" ht="13" thickBot="1">
      <c r="BJ42353" s="138"/>
      <c r="BK42353" s="138"/>
      <c r="BL42353" s="138"/>
      <c r="BM42353" s="138"/>
    </row>
    <row r="42354" spans="62:65" ht="13" thickBot="1">
      <c r="BJ42354" s="138"/>
      <c r="BK42354" s="138"/>
      <c r="BL42354" s="138"/>
      <c r="BM42354" s="138"/>
    </row>
    <row r="42355" spans="62:65" ht="13" thickBot="1">
      <c r="BJ42355" s="138"/>
      <c r="BK42355" s="138"/>
      <c r="BL42355" s="138"/>
      <c r="BM42355" s="138"/>
    </row>
    <row r="42356" spans="62:65" ht="13" thickBot="1">
      <c r="BJ42356" s="138"/>
      <c r="BK42356" s="138"/>
      <c r="BL42356" s="138"/>
      <c r="BM42356" s="138"/>
    </row>
    <row r="42357" spans="62:65" ht="13" thickBot="1">
      <c r="BJ42357" s="138"/>
      <c r="BK42357" s="138"/>
      <c r="BL42357" s="138"/>
      <c r="BM42357" s="138"/>
    </row>
    <row r="42358" spans="62:65" ht="13" thickBot="1">
      <c r="BJ42358" s="138"/>
      <c r="BK42358" s="138"/>
      <c r="BL42358" s="138"/>
      <c r="BM42358" s="138"/>
    </row>
    <row r="42359" spans="62:65" ht="13" thickBot="1">
      <c r="BJ42359" s="138"/>
      <c r="BK42359" s="138"/>
      <c r="BL42359" s="138"/>
      <c r="BM42359" s="138"/>
    </row>
    <row r="42360" spans="62:65" ht="13" thickBot="1">
      <c r="BJ42360" s="138"/>
      <c r="BK42360" s="138"/>
      <c r="BL42360" s="138"/>
      <c r="BM42360" s="138"/>
    </row>
    <row r="42361" spans="62:65" ht="13" thickBot="1">
      <c r="BJ42361" s="138"/>
      <c r="BK42361" s="138"/>
      <c r="BL42361" s="138"/>
      <c r="BM42361" s="138"/>
    </row>
    <row r="42362" spans="62:65" ht="13" thickBot="1">
      <c r="BJ42362" s="138"/>
      <c r="BK42362" s="138"/>
      <c r="BL42362" s="138"/>
      <c r="BM42362" s="138"/>
    </row>
    <row r="42363" spans="62:65" ht="13" thickBot="1">
      <c r="BJ42363" s="138"/>
      <c r="BK42363" s="138"/>
      <c r="BL42363" s="138"/>
      <c r="BM42363" s="138"/>
    </row>
    <row r="42364" spans="62:65" ht="13" thickBot="1">
      <c r="BJ42364" s="138"/>
      <c r="BK42364" s="138"/>
      <c r="BL42364" s="138"/>
      <c r="BM42364" s="138"/>
    </row>
    <row r="42365" spans="62:65" ht="13" thickBot="1">
      <c r="BJ42365" s="138"/>
      <c r="BK42365" s="138"/>
      <c r="BL42365" s="138"/>
      <c r="BM42365" s="138"/>
    </row>
    <row r="42366" spans="62:65" ht="13" thickBot="1">
      <c r="BJ42366" s="138"/>
      <c r="BK42366" s="138"/>
      <c r="BL42366" s="138"/>
      <c r="BM42366" s="138"/>
    </row>
    <row r="42367" spans="62:65" ht="13" thickBot="1">
      <c r="BJ42367" s="138"/>
      <c r="BK42367" s="138"/>
      <c r="BL42367" s="138"/>
      <c r="BM42367" s="138"/>
    </row>
    <row r="42368" spans="62:65" ht="13" thickBot="1">
      <c r="BJ42368" s="138"/>
      <c r="BK42368" s="138"/>
      <c r="BL42368" s="138"/>
      <c r="BM42368" s="138"/>
    </row>
    <row r="42369" spans="62:65" ht="13" thickBot="1">
      <c r="BJ42369" s="138"/>
      <c r="BK42369" s="138"/>
      <c r="BL42369" s="138"/>
      <c r="BM42369" s="138"/>
    </row>
    <row r="42370" spans="62:65" ht="13" thickBot="1">
      <c r="BJ42370" s="138"/>
      <c r="BK42370" s="138"/>
      <c r="BL42370" s="138"/>
      <c r="BM42370" s="138"/>
    </row>
    <row r="42371" spans="62:65" ht="13" thickBot="1">
      <c r="BJ42371" s="138"/>
      <c r="BK42371" s="138"/>
      <c r="BL42371" s="138"/>
      <c r="BM42371" s="138"/>
    </row>
    <row r="42372" spans="62:65" ht="13" thickBot="1">
      <c r="BJ42372" s="138"/>
      <c r="BK42372" s="138"/>
      <c r="BL42372" s="138"/>
      <c r="BM42372" s="138"/>
    </row>
    <row r="42373" spans="62:65" ht="13" thickBot="1">
      <c r="BJ42373" s="138"/>
      <c r="BK42373" s="138"/>
      <c r="BL42373" s="138"/>
      <c r="BM42373" s="138"/>
    </row>
    <row r="42374" spans="62:65" ht="13" thickBot="1">
      <c r="BJ42374" s="138"/>
      <c r="BK42374" s="138"/>
      <c r="BL42374" s="138"/>
      <c r="BM42374" s="138"/>
    </row>
    <row r="42375" spans="62:65" ht="13" thickBot="1">
      <c r="BJ42375" s="138"/>
      <c r="BK42375" s="138"/>
      <c r="BL42375" s="138"/>
      <c r="BM42375" s="138"/>
    </row>
    <row r="42376" spans="62:65" ht="13" thickBot="1">
      <c r="BJ42376" s="138"/>
      <c r="BK42376" s="138"/>
      <c r="BL42376" s="138"/>
      <c r="BM42376" s="138"/>
    </row>
    <row r="42377" spans="62:65" ht="13" thickBot="1">
      <c r="BJ42377" s="138"/>
      <c r="BK42377" s="138"/>
      <c r="BL42377" s="138"/>
      <c r="BM42377" s="138"/>
    </row>
    <row r="42378" spans="62:65" ht="13" thickBot="1">
      <c r="BJ42378" s="138"/>
      <c r="BK42378" s="138"/>
      <c r="BL42378" s="138"/>
      <c r="BM42378" s="138"/>
    </row>
    <row r="42379" spans="62:65" ht="13" thickBot="1">
      <c r="BJ42379" s="138"/>
      <c r="BK42379" s="138"/>
      <c r="BL42379" s="138"/>
      <c r="BM42379" s="138"/>
    </row>
    <row r="42380" spans="62:65" ht="13" thickBot="1">
      <c r="BJ42380" s="138"/>
      <c r="BK42380" s="138"/>
      <c r="BL42380" s="138"/>
      <c r="BM42380" s="138"/>
    </row>
    <row r="42381" spans="62:65" ht="13" thickBot="1">
      <c r="BJ42381" s="138"/>
      <c r="BK42381" s="138"/>
      <c r="BL42381" s="138"/>
      <c r="BM42381" s="138"/>
    </row>
    <row r="42382" spans="62:65" ht="13" thickBot="1">
      <c r="BJ42382" s="138"/>
      <c r="BK42382" s="138"/>
      <c r="BL42382" s="138"/>
      <c r="BM42382" s="138"/>
    </row>
    <row r="42383" spans="62:65" ht="13" thickBot="1">
      <c r="BJ42383" s="138"/>
      <c r="BK42383" s="138"/>
      <c r="BL42383" s="138"/>
      <c r="BM42383" s="138"/>
    </row>
    <row r="42384" spans="62:65" ht="13" thickBot="1">
      <c r="BJ42384" s="138"/>
      <c r="BK42384" s="138"/>
      <c r="BL42384" s="138"/>
      <c r="BM42384" s="138"/>
    </row>
    <row r="42385" spans="62:65" ht="13" thickBot="1">
      <c r="BJ42385" s="138"/>
      <c r="BK42385" s="138"/>
      <c r="BL42385" s="138"/>
      <c r="BM42385" s="138"/>
    </row>
    <row r="42386" spans="62:65" ht="13" thickBot="1">
      <c r="BJ42386" s="138"/>
      <c r="BK42386" s="138"/>
      <c r="BL42386" s="138"/>
      <c r="BM42386" s="138"/>
    </row>
    <row r="42387" spans="62:65" ht="13" thickBot="1">
      <c r="BJ42387" s="138"/>
      <c r="BK42387" s="138"/>
      <c r="BL42387" s="138"/>
      <c r="BM42387" s="138"/>
    </row>
    <row r="42388" spans="62:65" ht="13" thickBot="1">
      <c r="BJ42388" s="138"/>
      <c r="BK42388" s="138"/>
      <c r="BL42388" s="138"/>
      <c r="BM42388" s="138"/>
    </row>
    <row r="42389" spans="62:65" ht="13" thickBot="1">
      <c r="BJ42389" s="138"/>
      <c r="BK42389" s="138"/>
      <c r="BL42389" s="138"/>
      <c r="BM42389" s="138"/>
    </row>
    <row r="42390" spans="62:65" ht="13" thickBot="1">
      <c r="BJ42390" s="138"/>
      <c r="BK42390" s="138"/>
      <c r="BL42390" s="138"/>
      <c r="BM42390" s="138"/>
    </row>
    <row r="42391" spans="62:65" ht="13" thickBot="1">
      <c r="BJ42391" s="138"/>
      <c r="BK42391" s="138"/>
      <c r="BL42391" s="138"/>
      <c r="BM42391" s="138"/>
    </row>
    <row r="42392" spans="62:65" ht="13" thickBot="1">
      <c r="BJ42392" s="138"/>
      <c r="BK42392" s="138"/>
      <c r="BL42392" s="138"/>
      <c r="BM42392" s="138"/>
    </row>
    <row r="42393" spans="62:65" ht="13" thickBot="1">
      <c r="BJ42393" s="138"/>
      <c r="BK42393" s="138"/>
      <c r="BL42393" s="138"/>
      <c r="BM42393" s="138"/>
    </row>
    <row r="42394" spans="62:65" ht="13" thickBot="1">
      <c r="BJ42394" s="138"/>
      <c r="BK42394" s="138"/>
      <c r="BL42394" s="138"/>
      <c r="BM42394" s="138"/>
    </row>
    <row r="42395" spans="62:65" ht="13" thickBot="1">
      <c r="BJ42395" s="138"/>
      <c r="BK42395" s="138"/>
      <c r="BL42395" s="138"/>
      <c r="BM42395" s="138"/>
    </row>
    <row r="42396" spans="62:65" ht="13" thickBot="1">
      <c r="BJ42396" s="138"/>
      <c r="BK42396" s="138"/>
      <c r="BL42396" s="138"/>
      <c r="BM42396" s="138"/>
    </row>
    <row r="42397" spans="62:65" ht="13" thickBot="1">
      <c r="BJ42397" s="138"/>
      <c r="BK42397" s="138"/>
      <c r="BL42397" s="138"/>
      <c r="BM42397" s="138"/>
    </row>
    <row r="42398" spans="62:65" ht="13" thickBot="1">
      <c r="BJ42398" s="138"/>
      <c r="BK42398" s="138"/>
      <c r="BL42398" s="138"/>
      <c r="BM42398" s="138"/>
    </row>
    <row r="42399" spans="62:65" ht="13" thickBot="1">
      <c r="BJ42399" s="138"/>
      <c r="BK42399" s="138"/>
      <c r="BL42399" s="138"/>
      <c r="BM42399" s="138"/>
    </row>
    <row r="42400" spans="62:65" ht="13" thickBot="1">
      <c r="BJ42400" s="138"/>
      <c r="BK42400" s="138"/>
      <c r="BL42400" s="138"/>
      <c r="BM42400" s="138"/>
    </row>
    <row r="42401" spans="62:65" ht="13" thickBot="1">
      <c r="BJ42401" s="138"/>
      <c r="BK42401" s="138"/>
      <c r="BL42401" s="138"/>
      <c r="BM42401" s="138"/>
    </row>
    <row r="42402" spans="62:65" ht="13" thickBot="1">
      <c r="BJ42402" s="138"/>
      <c r="BK42402" s="138"/>
      <c r="BL42402" s="138"/>
      <c r="BM42402" s="138"/>
    </row>
    <row r="42403" spans="62:65" ht="13" thickBot="1">
      <c r="BJ42403" s="138"/>
      <c r="BK42403" s="138"/>
      <c r="BL42403" s="138"/>
      <c r="BM42403" s="138"/>
    </row>
    <row r="42404" spans="62:65" ht="13" thickBot="1">
      <c r="BJ42404" s="138"/>
      <c r="BK42404" s="138"/>
      <c r="BL42404" s="138"/>
      <c r="BM42404" s="138"/>
    </row>
    <row r="42405" spans="62:65" ht="13" thickBot="1">
      <c r="BJ42405" s="138"/>
      <c r="BK42405" s="138"/>
      <c r="BL42405" s="138"/>
      <c r="BM42405" s="138"/>
    </row>
    <row r="42406" spans="62:65" ht="13" thickBot="1">
      <c r="BJ42406" s="138"/>
      <c r="BK42406" s="138"/>
      <c r="BL42406" s="138"/>
      <c r="BM42406" s="138"/>
    </row>
    <row r="42407" spans="62:65" ht="13" thickBot="1">
      <c r="BJ42407" s="138"/>
      <c r="BK42407" s="138"/>
      <c r="BL42407" s="138"/>
      <c r="BM42407" s="138"/>
    </row>
    <row r="42408" spans="62:65" ht="13" thickBot="1">
      <c r="BJ42408" s="138"/>
      <c r="BK42408" s="138"/>
      <c r="BL42408" s="138"/>
      <c r="BM42408" s="138"/>
    </row>
    <row r="42409" spans="62:65" ht="13" thickBot="1">
      <c r="BJ42409" s="138"/>
      <c r="BK42409" s="138"/>
      <c r="BL42409" s="138"/>
      <c r="BM42409" s="138"/>
    </row>
    <row r="42410" spans="62:65" ht="13" thickBot="1">
      <c r="BJ42410" s="138"/>
      <c r="BK42410" s="138"/>
      <c r="BL42410" s="138"/>
      <c r="BM42410" s="138"/>
    </row>
    <row r="42411" spans="62:65" ht="13" thickBot="1">
      <c r="BJ42411" s="138"/>
      <c r="BK42411" s="138"/>
      <c r="BL42411" s="138"/>
      <c r="BM42411" s="138"/>
    </row>
    <row r="42412" spans="62:65" ht="13" thickBot="1">
      <c r="BJ42412" s="138"/>
      <c r="BK42412" s="138"/>
      <c r="BL42412" s="138"/>
      <c r="BM42412" s="138"/>
    </row>
    <row r="42413" spans="62:65" ht="13" thickBot="1">
      <c r="BJ42413" s="138"/>
      <c r="BK42413" s="138"/>
      <c r="BL42413" s="138"/>
      <c r="BM42413" s="138"/>
    </row>
    <row r="42414" spans="62:65" ht="13" thickBot="1">
      <c r="BJ42414" s="138"/>
      <c r="BK42414" s="138"/>
      <c r="BL42414" s="138"/>
      <c r="BM42414" s="138"/>
    </row>
    <row r="42415" spans="62:65" ht="13" thickBot="1">
      <c r="BJ42415" s="138"/>
      <c r="BK42415" s="138"/>
      <c r="BL42415" s="138"/>
      <c r="BM42415" s="138"/>
    </row>
    <row r="42416" spans="62:65" ht="13" thickBot="1">
      <c r="BJ42416" s="138"/>
      <c r="BK42416" s="138"/>
      <c r="BL42416" s="138"/>
      <c r="BM42416" s="138"/>
    </row>
    <row r="42417" spans="62:65" ht="13" thickBot="1">
      <c r="BJ42417" s="138"/>
      <c r="BK42417" s="138"/>
      <c r="BL42417" s="138"/>
      <c r="BM42417" s="138"/>
    </row>
    <row r="42418" spans="62:65" ht="13" thickBot="1">
      <c r="BJ42418" s="138"/>
      <c r="BK42418" s="138"/>
      <c r="BL42418" s="138"/>
      <c r="BM42418" s="138"/>
    </row>
    <row r="42419" spans="62:65" ht="13" thickBot="1">
      <c r="BJ42419" s="138"/>
      <c r="BK42419" s="138"/>
      <c r="BL42419" s="138"/>
      <c r="BM42419" s="138"/>
    </row>
    <row r="42420" spans="62:65" ht="13" thickBot="1">
      <c r="BJ42420" s="138"/>
      <c r="BK42420" s="138"/>
      <c r="BL42420" s="138"/>
      <c r="BM42420" s="138"/>
    </row>
    <row r="42421" spans="62:65" ht="13" thickBot="1">
      <c r="BJ42421" s="138"/>
      <c r="BK42421" s="138"/>
      <c r="BL42421" s="138"/>
      <c r="BM42421" s="138"/>
    </row>
    <row r="42422" spans="62:65" ht="13" thickBot="1">
      <c r="BJ42422" s="138"/>
      <c r="BK42422" s="138"/>
      <c r="BL42422" s="138"/>
      <c r="BM42422" s="138"/>
    </row>
    <row r="42423" spans="62:65" ht="13" thickBot="1">
      <c r="BJ42423" s="138"/>
      <c r="BK42423" s="138"/>
      <c r="BL42423" s="138"/>
      <c r="BM42423" s="138"/>
    </row>
    <row r="42424" spans="62:65" ht="13" thickBot="1">
      <c r="BJ42424" s="138"/>
      <c r="BK42424" s="138"/>
      <c r="BL42424" s="138"/>
      <c r="BM42424" s="138"/>
    </row>
    <row r="42425" spans="62:65" ht="13" thickBot="1">
      <c r="BJ42425" s="138"/>
      <c r="BK42425" s="138"/>
      <c r="BL42425" s="138"/>
      <c r="BM42425" s="138"/>
    </row>
    <row r="42426" spans="62:65" ht="13" thickBot="1">
      <c r="BJ42426" s="138"/>
      <c r="BK42426" s="138"/>
      <c r="BL42426" s="138"/>
      <c r="BM42426" s="138"/>
    </row>
    <row r="42427" spans="62:65" ht="13" thickBot="1">
      <c r="BJ42427" s="138"/>
      <c r="BK42427" s="138"/>
      <c r="BL42427" s="138"/>
      <c r="BM42427" s="138"/>
    </row>
    <row r="42428" spans="62:65" ht="13" thickBot="1">
      <c r="BJ42428" s="138"/>
      <c r="BK42428" s="138"/>
      <c r="BL42428" s="138"/>
      <c r="BM42428" s="138"/>
    </row>
    <row r="42429" spans="62:65" ht="13" thickBot="1">
      <c r="BJ42429" s="138"/>
      <c r="BK42429" s="138"/>
      <c r="BL42429" s="138"/>
      <c r="BM42429" s="138"/>
    </row>
    <row r="42430" spans="62:65" ht="13" thickBot="1">
      <c r="BJ42430" s="138"/>
      <c r="BK42430" s="138"/>
      <c r="BL42430" s="138"/>
      <c r="BM42430" s="138"/>
    </row>
    <row r="42431" spans="62:65" ht="13" thickBot="1">
      <c r="BJ42431" s="138"/>
      <c r="BK42431" s="138"/>
      <c r="BL42431" s="138"/>
      <c r="BM42431" s="138"/>
    </row>
    <row r="42432" spans="62:65" ht="13" thickBot="1">
      <c r="BJ42432" s="138"/>
      <c r="BK42432" s="138"/>
      <c r="BL42432" s="138"/>
      <c r="BM42432" s="138"/>
    </row>
    <row r="42433" spans="62:65" ht="13" thickBot="1">
      <c r="BJ42433" s="138"/>
      <c r="BK42433" s="138"/>
      <c r="BL42433" s="138"/>
      <c r="BM42433" s="138"/>
    </row>
    <row r="42434" spans="62:65" ht="13" thickBot="1">
      <c r="BJ42434" s="138"/>
      <c r="BK42434" s="138"/>
      <c r="BL42434" s="138"/>
      <c r="BM42434" s="138"/>
    </row>
    <row r="42435" spans="62:65" ht="13" thickBot="1">
      <c r="BJ42435" s="138"/>
      <c r="BK42435" s="138"/>
      <c r="BL42435" s="138"/>
      <c r="BM42435" s="138"/>
    </row>
    <row r="42436" spans="62:65" ht="13" thickBot="1">
      <c r="BJ42436" s="138"/>
      <c r="BK42436" s="138"/>
      <c r="BL42436" s="138"/>
      <c r="BM42436" s="138"/>
    </row>
    <row r="42437" spans="62:65" ht="13" thickBot="1">
      <c r="BJ42437" s="138"/>
      <c r="BK42437" s="138"/>
      <c r="BL42437" s="138"/>
      <c r="BM42437" s="138"/>
    </row>
    <row r="42438" spans="62:65" ht="13" thickBot="1">
      <c r="BJ42438" s="138"/>
      <c r="BK42438" s="138"/>
      <c r="BL42438" s="138"/>
      <c r="BM42438" s="138"/>
    </row>
    <row r="42439" spans="62:65" ht="13" thickBot="1">
      <c r="BJ42439" s="138"/>
      <c r="BK42439" s="138"/>
      <c r="BL42439" s="138"/>
      <c r="BM42439" s="138"/>
    </row>
    <row r="42440" spans="62:65" ht="13" thickBot="1">
      <c r="BJ42440" s="138"/>
      <c r="BK42440" s="138"/>
      <c r="BL42440" s="138"/>
      <c r="BM42440" s="138"/>
    </row>
    <row r="42441" spans="62:65" ht="13" thickBot="1">
      <c r="BJ42441" s="138"/>
      <c r="BK42441" s="138"/>
      <c r="BL42441" s="138"/>
      <c r="BM42441" s="138"/>
    </row>
    <row r="42442" spans="62:65" ht="13" thickBot="1">
      <c r="BJ42442" s="138"/>
      <c r="BK42442" s="138"/>
      <c r="BL42442" s="138"/>
      <c r="BM42442" s="138"/>
    </row>
    <row r="42443" spans="62:65" ht="13" thickBot="1">
      <c r="BJ42443" s="138"/>
      <c r="BK42443" s="138"/>
      <c r="BL42443" s="138"/>
      <c r="BM42443" s="138"/>
    </row>
    <row r="42444" spans="62:65" ht="13" thickBot="1">
      <c r="BJ42444" s="138"/>
      <c r="BK42444" s="138"/>
      <c r="BL42444" s="138"/>
      <c r="BM42444" s="138"/>
    </row>
    <row r="42445" spans="62:65" ht="13" thickBot="1">
      <c r="BJ42445" s="138"/>
      <c r="BK42445" s="138"/>
      <c r="BL42445" s="138"/>
      <c r="BM42445" s="138"/>
    </row>
    <row r="42446" spans="62:65" ht="13" thickBot="1">
      <c r="BJ42446" s="138"/>
      <c r="BK42446" s="138"/>
      <c r="BL42446" s="138"/>
      <c r="BM42446" s="138"/>
    </row>
    <row r="42447" spans="62:65" ht="13" thickBot="1">
      <c r="BJ42447" s="138"/>
      <c r="BK42447" s="138"/>
      <c r="BL42447" s="138"/>
      <c r="BM42447" s="138"/>
    </row>
    <row r="42448" spans="62:65" ht="13" thickBot="1">
      <c r="BJ42448" s="138"/>
      <c r="BK42448" s="138"/>
      <c r="BL42448" s="138"/>
      <c r="BM42448" s="138"/>
    </row>
    <row r="42449" spans="62:65" ht="13" thickBot="1">
      <c r="BJ42449" s="138"/>
      <c r="BK42449" s="138"/>
      <c r="BL42449" s="138"/>
      <c r="BM42449" s="138"/>
    </row>
    <row r="42450" spans="62:65" ht="13" thickBot="1">
      <c r="BJ42450" s="138"/>
      <c r="BK42450" s="138"/>
      <c r="BL42450" s="138"/>
      <c r="BM42450" s="138"/>
    </row>
    <row r="42451" spans="62:65" ht="13" thickBot="1">
      <c r="BJ42451" s="138"/>
      <c r="BK42451" s="138"/>
      <c r="BL42451" s="138"/>
      <c r="BM42451" s="138"/>
    </row>
    <row r="42452" spans="62:65" ht="13" thickBot="1">
      <c r="BJ42452" s="138"/>
      <c r="BK42452" s="138"/>
      <c r="BL42452" s="138"/>
      <c r="BM42452" s="138"/>
    </row>
    <row r="42453" spans="62:65" ht="13" thickBot="1">
      <c r="BJ42453" s="138"/>
      <c r="BK42453" s="138"/>
      <c r="BL42453" s="138"/>
      <c r="BM42453" s="138"/>
    </row>
    <row r="42454" spans="62:65" ht="13" thickBot="1">
      <c r="BJ42454" s="138"/>
      <c r="BK42454" s="138"/>
      <c r="BL42454" s="138"/>
      <c r="BM42454" s="138"/>
    </row>
    <row r="42455" spans="62:65" ht="13" thickBot="1">
      <c r="BJ42455" s="138"/>
      <c r="BK42455" s="138"/>
      <c r="BL42455" s="138"/>
      <c r="BM42455" s="138"/>
    </row>
    <row r="42456" spans="62:65" ht="13" thickBot="1">
      <c r="BJ42456" s="138"/>
      <c r="BK42456" s="138"/>
      <c r="BL42456" s="138"/>
      <c r="BM42456" s="138"/>
    </row>
    <row r="42457" spans="62:65" ht="13" thickBot="1">
      <c r="BJ42457" s="138"/>
      <c r="BK42457" s="138"/>
      <c r="BL42457" s="138"/>
      <c r="BM42457" s="138"/>
    </row>
    <row r="42458" spans="62:65" ht="13" thickBot="1">
      <c r="BJ42458" s="138"/>
      <c r="BK42458" s="138"/>
      <c r="BL42458" s="138"/>
      <c r="BM42458" s="138"/>
    </row>
    <row r="42459" spans="62:65" ht="13" thickBot="1">
      <c r="BJ42459" s="138"/>
      <c r="BK42459" s="138"/>
      <c r="BL42459" s="138"/>
      <c r="BM42459" s="138"/>
    </row>
    <row r="42460" spans="62:65" ht="13" thickBot="1">
      <c r="BJ42460" s="138"/>
      <c r="BK42460" s="138"/>
      <c r="BL42460" s="138"/>
      <c r="BM42460" s="138"/>
    </row>
    <row r="42461" spans="62:65" ht="13" thickBot="1">
      <c r="BJ42461" s="138"/>
      <c r="BK42461" s="138"/>
      <c r="BL42461" s="138"/>
      <c r="BM42461" s="138"/>
    </row>
    <row r="42462" spans="62:65" ht="13" thickBot="1">
      <c r="BJ42462" s="138"/>
      <c r="BK42462" s="138"/>
      <c r="BL42462" s="138"/>
      <c r="BM42462" s="138"/>
    </row>
    <row r="42463" spans="62:65" ht="13" thickBot="1">
      <c r="BJ42463" s="138"/>
      <c r="BK42463" s="138"/>
      <c r="BL42463" s="138"/>
      <c r="BM42463" s="138"/>
    </row>
    <row r="42464" spans="62:65" ht="13" thickBot="1">
      <c r="BJ42464" s="138"/>
      <c r="BK42464" s="138"/>
      <c r="BL42464" s="138"/>
      <c r="BM42464" s="138"/>
    </row>
    <row r="42465" spans="62:65" ht="13" thickBot="1">
      <c r="BJ42465" s="138"/>
      <c r="BK42465" s="138"/>
      <c r="BL42465" s="138"/>
      <c r="BM42465" s="138"/>
    </row>
    <row r="42466" spans="62:65" ht="13" thickBot="1">
      <c r="BJ42466" s="138"/>
      <c r="BK42466" s="138"/>
      <c r="BL42466" s="138"/>
      <c r="BM42466" s="138"/>
    </row>
    <row r="42467" spans="62:65" ht="13" thickBot="1">
      <c r="BJ42467" s="138"/>
      <c r="BK42467" s="138"/>
      <c r="BL42467" s="138"/>
      <c r="BM42467" s="138"/>
    </row>
    <row r="42468" spans="62:65" ht="13" thickBot="1">
      <c r="BJ42468" s="138"/>
      <c r="BK42468" s="138"/>
      <c r="BL42468" s="138"/>
      <c r="BM42468" s="138"/>
    </row>
    <row r="42469" spans="62:65" ht="13" thickBot="1">
      <c r="BJ42469" s="138"/>
      <c r="BK42469" s="138"/>
      <c r="BL42469" s="138"/>
      <c r="BM42469" s="138"/>
    </row>
    <row r="42470" spans="62:65" ht="13" thickBot="1">
      <c r="BJ42470" s="138"/>
      <c r="BK42470" s="138"/>
      <c r="BL42470" s="138"/>
      <c r="BM42470" s="138"/>
    </row>
    <row r="42471" spans="62:65" ht="13" thickBot="1">
      <c r="BJ42471" s="138"/>
      <c r="BK42471" s="138"/>
      <c r="BL42471" s="138"/>
      <c r="BM42471" s="138"/>
    </row>
    <row r="42472" spans="62:65" ht="13" thickBot="1">
      <c r="BJ42472" s="138"/>
      <c r="BK42472" s="138"/>
      <c r="BL42472" s="138"/>
      <c r="BM42472" s="138"/>
    </row>
    <row r="42473" spans="62:65" ht="13" thickBot="1">
      <c r="BJ42473" s="138"/>
      <c r="BK42473" s="138"/>
      <c r="BL42473" s="138"/>
      <c r="BM42473" s="138"/>
    </row>
    <row r="42474" spans="62:65" ht="13" thickBot="1">
      <c r="BJ42474" s="138"/>
      <c r="BK42474" s="138"/>
      <c r="BL42474" s="138"/>
      <c r="BM42474" s="138"/>
    </row>
    <row r="42475" spans="62:65" ht="13" thickBot="1">
      <c r="BJ42475" s="138"/>
      <c r="BK42475" s="138"/>
      <c r="BL42475" s="138"/>
      <c r="BM42475" s="138"/>
    </row>
    <row r="42476" spans="62:65" ht="13" thickBot="1">
      <c r="BJ42476" s="138"/>
      <c r="BK42476" s="138"/>
      <c r="BL42476" s="138"/>
      <c r="BM42476" s="138"/>
    </row>
    <row r="42477" spans="62:65" ht="13" thickBot="1">
      <c r="BJ42477" s="138"/>
      <c r="BK42477" s="138"/>
      <c r="BL42477" s="138"/>
      <c r="BM42477" s="138"/>
    </row>
    <row r="42478" spans="62:65" ht="13" thickBot="1">
      <c r="BJ42478" s="138"/>
      <c r="BK42478" s="138"/>
      <c r="BL42478" s="138"/>
      <c r="BM42478" s="138"/>
    </row>
    <row r="42479" spans="62:65" ht="13" thickBot="1">
      <c r="BJ42479" s="138"/>
      <c r="BK42479" s="138"/>
      <c r="BL42479" s="138"/>
      <c r="BM42479" s="138"/>
    </row>
    <row r="42480" spans="62:65" ht="13" thickBot="1">
      <c r="BJ42480" s="138"/>
      <c r="BK42480" s="138"/>
      <c r="BL42480" s="138"/>
      <c r="BM42480" s="138"/>
    </row>
    <row r="42481" spans="62:65" ht="13" thickBot="1">
      <c r="BJ42481" s="138"/>
      <c r="BK42481" s="138"/>
      <c r="BL42481" s="138"/>
      <c r="BM42481" s="138"/>
    </row>
    <row r="42482" spans="62:65" ht="13" thickBot="1">
      <c r="BJ42482" s="138"/>
      <c r="BK42482" s="138"/>
      <c r="BL42482" s="138"/>
      <c r="BM42482" s="138"/>
    </row>
    <row r="42483" spans="62:65" ht="13" thickBot="1">
      <c r="BJ42483" s="138"/>
      <c r="BK42483" s="138"/>
      <c r="BL42483" s="138"/>
      <c r="BM42483" s="138"/>
    </row>
    <row r="42484" spans="62:65" ht="13" thickBot="1">
      <c r="BJ42484" s="138"/>
      <c r="BK42484" s="138"/>
      <c r="BL42484" s="138"/>
      <c r="BM42484" s="138"/>
    </row>
    <row r="42485" spans="62:65" ht="13" thickBot="1">
      <c r="BJ42485" s="138"/>
      <c r="BK42485" s="138"/>
      <c r="BL42485" s="138"/>
      <c r="BM42485" s="138"/>
    </row>
    <row r="42486" spans="62:65" ht="13" thickBot="1">
      <c r="BJ42486" s="138"/>
      <c r="BK42486" s="138"/>
      <c r="BL42486" s="138"/>
      <c r="BM42486" s="138"/>
    </row>
    <row r="42487" spans="62:65" ht="13" thickBot="1">
      <c r="BJ42487" s="138"/>
      <c r="BK42487" s="138"/>
      <c r="BL42487" s="138"/>
      <c r="BM42487" s="138"/>
    </row>
    <row r="42488" spans="62:65" ht="13" thickBot="1">
      <c r="BJ42488" s="138"/>
      <c r="BK42488" s="138"/>
      <c r="BL42488" s="138"/>
      <c r="BM42488" s="138"/>
    </row>
    <row r="42489" spans="62:65" ht="13" thickBot="1">
      <c r="BJ42489" s="138"/>
      <c r="BK42489" s="138"/>
      <c r="BL42489" s="138"/>
      <c r="BM42489" s="138"/>
    </row>
    <row r="42490" spans="62:65" ht="13" thickBot="1">
      <c r="BJ42490" s="138"/>
      <c r="BK42490" s="138"/>
      <c r="BL42490" s="138"/>
      <c r="BM42490" s="138"/>
    </row>
    <row r="42491" spans="62:65" ht="13" thickBot="1">
      <c r="BJ42491" s="138"/>
      <c r="BK42491" s="138"/>
      <c r="BL42491" s="138"/>
      <c r="BM42491" s="138"/>
    </row>
    <row r="42492" spans="62:65" ht="13" thickBot="1">
      <c r="BJ42492" s="138"/>
      <c r="BK42492" s="138"/>
      <c r="BL42492" s="138"/>
      <c r="BM42492" s="138"/>
    </row>
    <row r="42493" spans="62:65" ht="13" thickBot="1">
      <c r="BJ42493" s="138"/>
      <c r="BK42493" s="138"/>
      <c r="BL42493" s="138"/>
      <c r="BM42493" s="138"/>
    </row>
    <row r="42494" spans="62:65" ht="13" thickBot="1">
      <c r="BJ42494" s="138"/>
      <c r="BK42494" s="138"/>
      <c r="BL42494" s="138"/>
      <c r="BM42494" s="138"/>
    </row>
    <row r="42495" spans="62:65" ht="13" thickBot="1">
      <c r="BJ42495" s="138"/>
      <c r="BK42495" s="138"/>
      <c r="BL42495" s="138"/>
      <c r="BM42495" s="138"/>
    </row>
    <row r="42496" spans="62:65" ht="13" thickBot="1">
      <c r="BJ42496" s="138"/>
      <c r="BK42496" s="138"/>
      <c r="BL42496" s="138"/>
      <c r="BM42496" s="138"/>
    </row>
    <row r="42497" spans="62:65" ht="13" thickBot="1">
      <c r="BJ42497" s="138"/>
      <c r="BK42497" s="138"/>
      <c r="BL42497" s="138"/>
      <c r="BM42497" s="138"/>
    </row>
    <row r="42498" spans="62:65" ht="13" thickBot="1">
      <c r="BJ42498" s="138"/>
      <c r="BK42498" s="138"/>
      <c r="BL42498" s="138"/>
      <c r="BM42498" s="138"/>
    </row>
    <row r="42499" spans="62:65" ht="13" thickBot="1">
      <c r="BJ42499" s="138"/>
      <c r="BK42499" s="138"/>
      <c r="BL42499" s="138"/>
      <c r="BM42499" s="138"/>
    </row>
    <row r="42500" spans="62:65" ht="13" thickBot="1">
      <c r="BJ42500" s="138"/>
      <c r="BK42500" s="138"/>
      <c r="BL42500" s="138"/>
      <c r="BM42500" s="138"/>
    </row>
    <row r="42501" spans="62:65" ht="13" thickBot="1">
      <c r="BJ42501" s="138"/>
      <c r="BK42501" s="138"/>
      <c r="BL42501" s="138"/>
      <c r="BM42501" s="138"/>
    </row>
    <row r="42502" spans="62:65" ht="13" thickBot="1">
      <c r="BJ42502" s="138"/>
      <c r="BK42502" s="138"/>
      <c r="BL42502" s="138"/>
      <c r="BM42502" s="138"/>
    </row>
    <row r="42503" spans="62:65" ht="13" thickBot="1">
      <c r="BJ42503" s="138"/>
      <c r="BK42503" s="138"/>
      <c r="BL42503" s="138"/>
      <c r="BM42503" s="138"/>
    </row>
    <row r="42504" spans="62:65" ht="13" thickBot="1">
      <c r="BJ42504" s="138"/>
      <c r="BK42504" s="138"/>
      <c r="BL42504" s="138"/>
      <c r="BM42504" s="138"/>
    </row>
    <row r="42505" spans="62:65" ht="13" thickBot="1">
      <c r="BJ42505" s="138"/>
      <c r="BK42505" s="138"/>
      <c r="BL42505" s="138"/>
      <c r="BM42505" s="138"/>
    </row>
    <row r="42506" spans="62:65" ht="13" thickBot="1">
      <c r="BJ42506" s="138"/>
      <c r="BK42506" s="138"/>
      <c r="BL42506" s="138"/>
      <c r="BM42506" s="138"/>
    </row>
    <row r="42507" spans="62:65" ht="13" thickBot="1">
      <c r="BJ42507" s="138"/>
      <c r="BK42507" s="138"/>
      <c r="BL42507" s="138"/>
      <c r="BM42507" s="138"/>
    </row>
    <row r="42508" spans="62:65" ht="13" thickBot="1">
      <c r="BJ42508" s="138"/>
      <c r="BK42508" s="138"/>
      <c r="BL42508" s="138"/>
      <c r="BM42508" s="138"/>
    </row>
    <row r="42509" spans="62:65" ht="13" thickBot="1">
      <c r="BJ42509" s="138"/>
      <c r="BK42509" s="138"/>
      <c r="BL42509" s="138"/>
      <c r="BM42509" s="138"/>
    </row>
    <row r="42510" spans="62:65" ht="13" thickBot="1">
      <c r="BJ42510" s="138"/>
      <c r="BK42510" s="138"/>
      <c r="BL42510" s="138"/>
      <c r="BM42510" s="138"/>
    </row>
    <row r="42511" spans="62:65" ht="13" thickBot="1">
      <c r="BJ42511" s="138"/>
      <c r="BK42511" s="138"/>
      <c r="BL42511" s="138"/>
      <c r="BM42511" s="138"/>
    </row>
    <row r="42512" spans="62:65" ht="13" thickBot="1">
      <c r="BJ42512" s="138"/>
      <c r="BK42512" s="138"/>
      <c r="BL42512" s="138"/>
      <c r="BM42512" s="138"/>
    </row>
    <row r="42513" spans="62:65" ht="13" thickBot="1">
      <c r="BJ42513" s="138"/>
      <c r="BK42513" s="138"/>
      <c r="BL42513" s="138"/>
      <c r="BM42513" s="138"/>
    </row>
    <row r="42514" spans="62:65" ht="13" thickBot="1">
      <c r="BJ42514" s="138"/>
      <c r="BK42514" s="138"/>
      <c r="BL42514" s="138"/>
      <c r="BM42514" s="138"/>
    </row>
    <row r="42515" spans="62:65" ht="13" thickBot="1">
      <c r="BJ42515" s="138"/>
      <c r="BK42515" s="138"/>
      <c r="BL42515" s="138"/>
      <c r="BM42515" s="138"/>
    </row>
    <row r="42516" spans="62:65" ht="13" thickBot="1">
      <c r="BJ42516" s="138"/>
      <c r="BK42516" s="138"/>
      <c r="BL42516" s="138"/>
      <c r="BM42516" s="138"/>
    </row>
    <row r="42517" spans="62:65" ht="13" thickBot="1">
      <c r="BJ42517" s="138"/>
      <c r="BK42517" s="138"/>
      <c r="BL42517" s="138"/>
      <c r="BM42517" s="138"/>
    </row>
    <row r="42518" spans="62:65" ht="13" thickBot="1">
      <c r="BJ42518" s="138"/>
      <c r="BK42518" s="138"/>
      <c r="BL42518" s="138"/>
      <c r="BM42518" s="138"/>
    </row>
    <row r="42519" spans="62:65" ht="13" thickBot="1">
      <c r="BJ42519" s="138"/>
      <c r="BK42519" s="138"/>
      <c r="BL42519" s="138"/>
      <c r="BM42519" s="138"/>
    </row>
    <row r="42520" spans="62:65" ht="13" thickBot="1">
      <c r="BJ42520" s="138"/>
      <c r="BK42520" s="138"/>
      <c r="BL42520" s="138"/>
      <c r="BM42520" s="138"/>
    </row>
    <row r="42521" spans="62:65" ht="13" thickBot="1">
      <c r="BJ42521" s="138"/>
      <c r="BK42521" s="138"/>
      <c r="BL42521" s="138"/>
      <c r="BM42521" s="138"/>
    </row>
    <row r="42522" spans="62:65" ht="13" thickBot="1">
      <c r="BJ42522" s="138"/>
      <c r="BK42522" s="138"/>
      <c r="BL42522" s="138"/>
      <c r="BM42522" s="138"/>
    </row>
    <row r="42523" spans="62:65" ht="13" thickBot="1">
      <c r="BJ42523" s="138"/>
      <c r="BK42523" s="138"/>
      <c r="BL42523" s="138"/>
      <c r="BM42523" s="138"/>
    </row>
    <row r="42524" spans="62:65" ht="13" thickBot="1">
      <c r="BJ42524" s="138"/>
      <c r="BK42524" s="138"/>
      <c r="BL42524" s="138"/>
      <c r="BM42524" s="138"/>
    </row>
    <row r="42525" spans="62:65" ht="13" thickBot="1">
      <c r="BJ42525" s="138"/>
      <c r="BK42525" s="138"/>
      <c r="BL42525" s="138"/>
      <c r="BM42525" s="138"/>
    </row>
    <row r="42526" spans="62:65" ht="13" thickBot="1">
      <c r="BJ42526" s="138"/>
      <c r="BK42526" s="138"/>
      <c r="BL42526" s="138"/>
      <c r="BM42526" s="138"/>
    </row>
    <row r="42527" spans="62:65" ht="13" thickBot="1">
      <c r="BJ42527" s="138"/>
      <c r="BK42527" s="138"/>
      <c r="BL42527" s="138"/>
      <c r="BM42527" s="138"/>
    </row>
    <row r="42528" spans="62:65" ht="13" thickBot="1">
      <c r="BJ42528" s="138"/>
      <c r="BK42528" s="138"/>
      <c r="BL42528" s="138"/>
      <c r="BM42528" s="138"/>
    </row>
    <row r="42529" spans="62:65" ht="13" thickBot="1">
      <c r="BJ42529" s="138"/>
      <c r="BK42529" s="138"/>
      <c r="BL42529" s="138"/>
      <c r="BM42529" s="138"/>
    </row>
    <row r="42530" spans="62:65" ht="13" thickBot="1">
      <c r="BJ42530" s="138"/>
      <c r="BK42530" s="138"/>
      <c r="BL42530" s="138"/>
      <c r="BM42530" s="138"/>
    </row>
    <row r="42531" spans="62:65" ht="13" thickBot="1">
      <c r="BJ42531" s="138"/>
      <c r="BK42531" s="138"/>
      <c r="BL42531" s="138"/>
      <c r="BM42531" s="138"/>
    </row>
    <row r="42532" spans="62:65" ht="13" thickBot="1">
      <c r="BJ42532" s="138"/>
      <c r="BK42532" s="138"/>
      <c r="BL42532" s="138"/>
      <c r="BM42532" s="138"/>
    </row>
    <row r="42533" spans="62:65" ht="13" thickBot="1">
      <c r="BJ42533" s="138"/>
      <c r="BK42533" s="138"/>
      <c r="BL42533" s="138"/>
      <c r="BM42533" s="138"/>
    </row>
    <row r="42534" spans="62:65" ht="13" thickBot="1">
      <c r="BJ42534" s="138"/>
      <c r="BK42534" s="138"/>
      <c r="BL42534" s="138"/>
      <c r="BM42534" s="138"/>
    </row>
    <row r="42535" spans="62:65" ht="13" thickBot="1">
      <c r="BJ42535" s="138"/>
      <c r="BK42535" s="138"/>
      <c r="BL42535" s="138"/>
      <c r="BM42535" s="138"/>
    </row>
    <row r="42536" spans="62:65" ht="13" thickBot="1">
      <c r="BJ42536" s="138"/>
      <c r="BK42536" s="138"/>
      <c r="BL42536" s="138"/>
      <c r="BM42536" s="138"/>
    </row>
    <row r="42537" spans="62:65" ht="13" thickBot="1">
      <c r="BJ42537" s="138"/>
      <c r="BK42537" s="138"/>
      <c r="BL42537" s="138"/>
      <c r="BM42537" s="138"/>
    </row>
    <row r="42538" spans="62:65" ht="13" thickBot="1">
      <c r="BJ42538" s="138"/>
      <c r="BK42538" s="138"/>
      <c r="BL42538" s="138"/>
      <c r="BM42538" s="138"/>
    </row>
    <row r="42539" spans="62:65" ht="13" thickBot="1">
      <c r="BJ42539" s="138"/>
      <c r="BK42539" s="138"/>
      <c r="BL42539" s="138"/>
      <c r="BM42539" s="138"/>
    </row>
    <row r="42540" spans="62:65" ht="13" thickBot="1">
      <c r="BJ42540" s="138"/>
      <c r="BK42540" s="138"/>
      <c r="BL42540" s="138"/>
      <c r="BM42540" s="138"/>
    </row>
    <row r="42541" spans="62:65" ht="13" thickBot="1">
      <c r="BJ42541" s="138"/>
      <c r="BK42541" s="138"/>
      <c r="BL42541" s="138"/>
      <c r="BM42541" s="138"/>
    </row>
    <row r="42542" spans="62:65" ht="13" thickBot="1">
      <c r="BJ42542" s="138"/>
      <c r="BK42542" s="138"/>
      <c r="BL42542" s="138"/>
      <c r="BM42542" s="138"/>
    </row>
    <row r="42543" spans="62:65" ht="13" thickBot="1">
      <c r="BJ42543" s="138"/>
      <c r="BK42543" s="138"/>
      <c r="BL42543" s="138"/>
      <c r="BM42543" s="138"/>
    </row>
    <row r="42544" spans="62:65" ht="13" thickBot="1">
      <c r="BJ42544" s="138"/>
      <c r="BK42544" s="138"/>
      <c r="BL42544" s="138"/>
      <c r="BM42544" s="138"/>
    </row>
    <row r="42545" spans="62:65" ht="13" thickBot="1">
      <c r="BJ42545" s="138"/>
      <c r="BK42545" s="138"/>
      <c r="BL42545" s="138"/>
      <c r="BM42545" s="138"/>
    </row>
    <row r="42546" spans="62:65" ht="13" thickBot="1">
      <c r="BJ42546" s="138"/>
      <c r="BK42546" s="138"/>
      <c r="BL42546" s="138"/>
      <c r="BM42546" s="138"/>
    </row>
    <row r="42547" spans="62:65" ht="13" thickBot="1">
      <c r="BJ42547" s="138"/>
      <c r="BK42547" s="138"/>
      <c r="BL42547" s="138"/>
      <c r="BM42547" s="138"/>
    </row>
    <row r="42548" spans="62:65" ht="13" thickBot="1">
      <c r="BJ42548" s="138"/>
      <c r="BK42548" s="138"/>
      <c r="BL42548" s="138"/>
      <c r="BM42548" s="138"/>
    </row>
    <row r="42549" spans="62:65" ht="13" thickBot="1">
      <c r="BJ42549" s="138"/>
      <c r="BK42549" s="138"/>
      <c r="BL42549" s="138"/>
      <c r="BM42549" s="138"/>
    </row>
    <row r="42550" spans="62:65" ht="13" thickBot="1">
      <c r="BJ42550" s="138"/>
      <c r="BK42550" s="138"/>
      <c r="BL42550" s="138"/>
      <c r="BM42550" s="138"/>
    </row>
    <row r="42551" spans="62:65" ht="13" thickBot="1">
      <c r="BJ42551" s="138"/>
      <c r="BK42551" s="138"/>
      <c r="BL42551" s="138"/>
      <c r="BM42551" s="138"/>
    </row>
    <row r="42552" spans="62:65" ht="13" thickBot="1">
      <c r="BJ42552" s="138"/>
      <c r="BK42552" s="138"/>
      <c r="BL42552" s="138"/>
      <c r="BM42552" s="138"/>
    </row>
    <row r="42553" spans="62:65" ht="13" thickBot="1">
      <c r="BJ42553" s="138"/>
      <c r="BK42553" s="138"/>
      <c r="BL42553" s="138"/>
      <c r="BM42553" s="138"/>
    </row>
    <row r="42554" spans="62:65" ht="13" thickBot="1">
      <c r="BJ42554" s="138"/>
      <c r="BK42554" s="138"/>
      <c r="BL42554" s="138"/>
      <c r="BM42554" s="138"/>
    </row>
    <row r="42555" spans="62:65" ht="13" thickBot="1">
      <c r="BJ42555" s="138"/>
      <c r="BK42555" s="138"/>
      <c r="BL42555" s="138"/>
      <c r="BM42555" s="138"/>
    </row>
    <row r="42556" spans="62:65" ht="13" thickBot="1">
      <c r="BJ42556" s="138"/>
      <c r="BK42556" s="138"/>
      <c r="BL42556" s="138"/>
      <c r="BM42556" s="138"/>
    </row>
    <row r="42557" spans="62:65" ht="13" thickBot="1">
      <c r="BJ42557" s="138"/>
      <c r="BK42557" s="138"/>
      <c r="BL42557" s="138"/>
      <c r="BM42557" s="138"/>
    </row>
    <row r="42558" spans="62:65" ht="13" thickBot="1">
      <c r="BJ42558" s="138"/>
      <c r="BK42558" s="138"/>
      <c r="BL42558" s="138"/>
      <c r="BM42558" s="138"/>
    </row>
    <row r="42559" spans="62:65" ht="13" thickBot="1">
      <c r="BJ42559" s="138"/>
      <c r="BK42559" s="138"/>
      <c r="BL42559" s="138"/>
      <c r="BM42559" s="138"/>
    </row>
    <row r="42560" spans="62:65" ht="13" thickBot="1">
      <c r="BJ42560" s="138"/>
      <c r="BK42560" s="138"/>
      <c r="BL42560" s="138"/>
      <c r="BM42560" s="138"/>
    </row>
    <row r="42561" spans="62:65" ht="13" thickBot="1">
      <c r="BJ42561" s="138"/>
      <c r="BK42561" s="138"/>
      <c r="BL42561" s="138"/>
      <c r="BM42561" s="138"/>
    </row>
    <row r="42562" spans="62:65" ht="13" thickBot="1">
      <c r="BJ42562" s="138"/>
      <c r="BK42562" s="138"/>
      <c r="BL42562" s="138"/>
      <c r="BM42562" s="138"/>
    </row>
    <row r="42563" spans="62:65" ht="13" thickBot="1">
      <c r="BJ42563" s="138"/>
      <c r="BK42563" s="138"/>
      <c r="BL42563" s="138"/>
      <c r="BM42563" s="138"/>
    </row>
    <row r="42564" spans="62:65" ht="13" thickBot="1">
      <c r="BJ42564" s="138"/>
      <c r="BK42564" s="138"/>
      <c r="BL42564" s="138"/>
      <c r="BM42564" s="138"/>
    </row>
    <row r="42565" spans="62:65" ht="13" thickBot="1">
      <c r="BJ42565" s="138"/>
      <c r="BK42565" s="138"/>
      <c r="BL42565" s="138"/>
      <c r="BM42565" s="138"/>
    </row>
    <row r="42566" spans="62:65" ht="13" thickBot="1">
      <c r="BJ42566" s="138"/>
      <c r="BK42566" s="138"/>
      <c r="BL42566" s="138"/>
      <c r="BM42566" s="138"/>
    </row>
    <row r="42567" spans="62:65" ht="13" thickBot="1">
      <c r="BJ42567" s="138"/>
      <c r="BK42567" s="138"/>
      <c r="BL42567" s="138"/>
      <c r="BM42567" s="138"/>
    </row>
    <row r="42568" spans="62:65" ht="13" thickBot="1">
      <c r="BJ42568" s="138"/>
      <c r="BK42568" s="138"/>
      <c r="BL42568" s="138"/>
      <c r="BM42568" s="138"/>
    </row>
    <row r="42569" spans="62:65" ht="13" thickBot="1">
      <c r="BJ42569" s="138"/>
      <c r="BK42569" s="138"/>
      <c r="BL42569" s="138"/>
      <c r="BM42569" s="138"/>
    </row>
    <row r="42570" spans="62:65" ht="13" thickBot="1">
      <c r="BJ42570" s="138"/>
      <c r="BK42570" s="138"/>
      <c r="BL42570" s="138"/>
      <c r="BM42570" s="138"/>
    </row>
    <row r="42571" spans="62:65" ht="13" thickBot="1">
      <c r="BJ42571" s="138"/>
      <c r="BK42571" s="138"/>
      <c r="BL42571" s="138"/>
      <c r="BM42571" s="138"/>
    </row>
    <row r="42572" spans="62:65" ht="13" thickBot="1">
      <c r="BJ42572" s="138"/>
      <c r="BK42572" s="138"/>
      <c r="BL42572" s="138"/>
      <c r="BM42572" s="138"/>
    </row>
    <row r="42573" spans="62:65" ht="13" thickBot="1">
      <c r="BJ42573" s="138"/>
      <c r="BK42573" s="138"/>
      <c r="BL42573" s="138"/>
      <c r="BM42573" s="138"/>
    </row>
    <row r="42574" spans="62:65" ht="13" thickBot="1">
      <c r="BJ42574" s="138"/>
      <c r="BK42574" s="138"/>
      <c r="BL42574" s="138"/>
      <c r="BM42574" s="138"/>
    </row>
    <row r="42575" spans="62:65" ht="13" thickBot="1">
      <c r="BJ42575" s="138"/>
      <c r="BK42575" s="138"/>
      <c r="BL42575" s="138"/>
      <c r="BM42575" s="138"/>
    </row>
    <row r="42576" spans="62:65" ht="13" thickBot="1">
      <c r="BJ42576" s="138"/>
      <c r="BK42576" s="138"/>
      <c r="BL42576" s="138"/>
      <c r="BM42576" s="138"/>
    </row>
    <row r="42577" spans="62:65" ht="13" thickBot="1">
      <c r="BJ42577" s="138"/>
      <c r="BK42577" s="138"/>
      <c r="BL42577" s="138"/>
      <c r="BM42577" s="138"/>
    </row>
    <row r="42578" spans="62:65" ht="13" thickBot="1">
      <c r="BJ42578" s="138"/>
      <c r="BK42578" s="138"/>
      <c r="BL42578" s="138"/>
      <c r="BM42578" s="138"/>
    </row>
    <row r="42579" spans="62:65" ht="13" thickBot="1">
      <c r="BJ42579" s="138"/>
      <c r="BK42579" s="138"/>
      <c r="BL42579" s="138"/>
      <c r="BM42579" s="138"/>
    </row>
    <row r="42580" spans="62:65" ht="13" thickBot="1">
      <c r="BJ42580" s="138"/>
      <c r="BK42580" s="138"/>
      <c r="BL42580" s="138"/>
      <c r="BM42580" s="138"/>
    </row>
    <row r="42581" spans="62:65" ht="13" thickBot="1">
      <c r="BJ42581" s="138"/>
      <c r="BK42581" s="138"/>
      <c r="BL42581" s="138"/>
      <c r="BM42581" s="138"/>
    </row>
    <row r="42582" spans="62:65" ht="13" thickBot="1">
      <c r="BJ42582" s="138"/>
      <c r="BK42582" s="138"/>
      <c r="BL42582" s="138"/>
      <c r="BM42582" s="138"/>
    </row>
    <row r="42583" spans="62:65" ht="13" thickBot="1">
      <c r="BJ42583" s="138"/>
      <c r="BK42583" s="138"/>
      <c r="BL42583" s="138"/>
      <c r="BM42583" s="138"/>
    </row>
    <row r="42584" spans="62:65" ht="13" thickBot="1">
      <c r="BJ42584" s="138"/>
      <c r="BK42584" s="138"/>
      <c r="BL42584" s="138"/>
      <c r="BM42584" s="138"/>
    </row>
    <row r="42585" spans="62:65" ht="13" thickBot="1">
      <c r="BJ42585" s="138"/>
      <c r="BK42585" s="138"/>
      <c r="BL42585" s="138"/>
      <c r="BM42585" s="138"/>
    </row>
    <row r="42586" spans="62:65" ht="13" thickBot="1">
      <c r="BJ42586" s="138"/>
      <c r="BK42586" s="138"/>
      <c r="BL42586" s="138"/>
      <c r="BM42586" s="138"/>
    </row>
    <row r="42587" spans="62:65" ht="13" thickBot="1">
      <c r="BJ42587" s="138"/>
      <c r="BK42587" s="138"/>
      <c r="BL42587" s="138"/>
      <c r="BM42587" s="138"/>
    </row>
    <row r="42588" spans="62:65" ht="13" thickBot="1">
      <c r="BJ42588" s="138"/>
      <c r="BK42588" s="138"/>
      <c r="BL42588" s="138"/>
      <c r="BM42588" s="138"/>
    </row>
    <row r="42589" spans="62:65" ht="13" thickBot="1">
      <c r="BJ42589" s="138"/>
      <c r="BK42589" s="138"/>
      <c r="BL42589" s="138"/>
      <c r="BM42589" s="138"/>
    </row>
    <row r="42590" spans="62:65" ht="13" thickBot="1">
      <c r="BJ42590" s="138"/>
      <c r="BK42590" s="138"/>
      <c r="BL42590" s="138"/>
      <c r="BM42590" s="138"/>
    </row>
    <row r="42591" spans="62:65" ht="13" thickBot="1">
      <c r="BJ42591" s="138"/>
      <c r="BK42591" s="138"/>
      <c r="BL42591" s="138"/>
      <c r="BM42591" s="138"/>
    </row>
    <row r="42592" spans="62:65" ht="13" thickBot="1">
      <c r="BJ42592" s="138"/>
      <c r="BK42592" s="138"/>
      <c r="BL42592" s="138"/>
      <c r="BM42592" s="138"/>
    </row>
    <row r="42593" spans="62:65" ht="13" thickBot="1">
      <c r="BJ42593" s="138"/>
      <c r="BK42593" s="138"/>
      <c r="BL42593" s="138"/>
      <c r="BM42593" s="138"/>
    </row>
    <row r="42594" spans="62:65" ht="13" thickBot="1">
      <c r="BJ42594" s="138"/>
      <c r="BK42594" s="138"/>
      <c r="BL42594" s="138"/>
      <c r="BM42594" s="138"/>
    </row>
    <row r="42595" spans="62:65" ht="13" thickBot="1">
      <c r="BJ42595" s="138"/>
      <c r="BK42595" s="138"/>
      <c r="BL42595" s="138"/>
      <c r="BM42595" s="138"/>
    </row>
    <row r="42596" spans="62:65" ht="13" thickBot="1">
      <c r="BJ42596" s="138"/>
      <c r="BK42596" s="138"/>
      <c r="BL42596" s="138"/>
      <c r="BM42596" s="138"/>
    </row>
    <row r="42597" spans="62:65" ht="13" thickBot="1">
      <c r="BJ42597" s="138"/>
      <c r="BK42597" s="138"/>
      <c r="BL42597" s="138"/>
      <c r="BM42597" s="138"/>
    </row>
    <row r="42598" spans="62:65" ht="13" thickBot="1">
      <c r="BJ42598" s="138"/>
      <c r="BK42598" s="138"/>
      <c r="BL42598" s="138"/>
      <c r="BM42598" s="138"/>
    </row>
    <row r="42599" spans="62:65" ht="13" thickBot="1">
      <c r="BJ42599" s="138"/>
      <c r="BK42599" s="138"/>
      <c r="BL42599" s="138"/>
      <c r="BM42599" s="138"/>
    </row>
    <row r="42600" spans="62:65" ht="13" thickBot="1">
      <c r="BJ42600" s="138"/>
      <c r="BK42600" s="138"/>
      <c r="BL42600" s="138"/>
      <c r="BM42600" s="138"/>
    </row>
    <row r="42601" spans="62:65" ht="13" thickBot="1">
      <c r="BJ42601" s="138"/>
      <c r="BK42601" s="138"/>
      <c r="BL42601" s="138"/>
      <c r="BM42601" s="138"/>
    </row>
    <row r="42602" spans="62:65" ht="13" thickBot="1">
      <c r="BJ42602" s="138"/>
      <c r="BK42602" s="138"/>
      <c r="BL42602" s="138"/>
      <c r="BM42602" s="138"/>
    </row>
    <row r="42603" spans="62:65" ht="13" thickBot="1">
      <c r="BJ42603" s="138"/>
      <c r="BK42603" s="138"/>
      <c r="BL42603" s="138"/>
      <c r="BM42603" s="138"/>
    </row>
    <row r="42604" spans="62:65" ht="13" thickBot="1">
      <c r="BJ42604" s="138"/>
      <c r="BK42604" s="138"/>
      <c r="BL42604" s="138"/>
      <c r="BM42604" s="138"/>
    </row>
    <row r="42605" spans="62:65" ht="13" thickBot="1">
      <c r="BJ42605" s="138"/>
      <c r="BK42605" s="138"/>
      <c r="BL42605" s="138"/>
      <c r="BM42605" s="138"/>
    </row>
    <row r="42606" spans="62:65" ht="13" thickBot="1">
      <c r="BJ42606" s="138"/>
      <c r="BK42606" s="138"/>
      <c r="BL42606" s="138"/>
      <c r="BM42606" s="138"/>
    </row>
    <row r="42607" spans="62:65" ht="13" thickBot="1">
      <c r="BJ42607" s="138"/>
      <c r="BK42607" s="138"/>
      <c r="BL42607" s="138"/>
      <c r="BM42607" s="138"/>
    </row>
    <row r="42608" spans="62:65" ht="13" thickBot="1">
      <c r="BJ42608" s="138"/>
      <c r="BK42608" s="138"/>
      <c r="BL42608" s="138"/>
      <c r="BM42608" s="138"/>
    </row>
    <row r="42609" spans="62:65" ht="13" thickBot="1">
      <c r="BJ42609" s="138"/>
      <c r="BK42609" s="138"/>
      <c r="BL42609" s="138"/>
      <c r="BM42609" s="138"/>
    </row>
    <row r="42610" spans="62:65" ht="13" thickBot="1">
      <c r="BJ42610" s="138"/>
      <c r="BK42610" s="138"/>
      <c r="BL42610" s="138"/>
      <c r="BM42610" s="138"/>
    </row>
    <row r="42611" spans="62:65" ht="13" thickBot="1">
      <c r="BJ42611" s="138"/>
      <c r="BK42611" s="138"/>
      <c r="BL42611" s="138"/>
      <c r="BM42611" s="138"/>
    </row>
    <row r="42612" spans="62:65" ht="13" thickBot="1">
      <c r="BJ42612" s="138"/>
      <c r="BK42612" s="138"/>
      <c r="BL42612" s="138"/>
      <c r="BM42612" s="138"/>
    </row>
    <row r="42613" spans="62:65" ht="13" thickBot="1">
      <c r="BJ42613" s="138"/>
      <c r="BK42613" s="138"/>
      <c r="BL42613" s="138"/>
      <c r="BM42613" s="138"/>
    </row>
    <row r="42614" spans="62:65" ht="13" thickBot="1">
      <c r="BJ42614" s="138"/>
      <c r="BK42614" s="138"/>
      <c r="BL42614" s="138"/>
      <c r="BM42614" s="138"/>
    </row>
    <row r="42615" spans="62:65" ht="13" thickBot="1">
      <c r="BJ42615" s="138"/>
      <c r="BK42615" s="138"/>
      <c r="BL42615" s="138"/>
      <c r="BM42615" s="138"/>
    </row>
    <row r="42616" spans="62:65" ht="13" thickBot="1">
      <c r="BJ42616" s="138"/>
      <c r="BK42616" s="138"/>
      <c r="BL42616" s="138"/>
      <c r="BM42616" s="138"/>
    </row>
    <row r="42617" spans="62:65" ht="13" thickBot="1">
      <c r="BJ42617" s="138"/>
      <c r="BK42617" s="138"/>
      <c r="BL42617" s="138"/>
      <c r="BM42617" s="138"/>
    </row>
    <row r="42618" spans="62:65" ht="13" thickBot="1">
      <c r="BJ42618" s="138"/>
      <c r="BK42618" s="138"/>
      <c r="BL42618" s="138"/>
      <c r="BM42618" s="138"/>
    </row>
    <row r="42619" spans="62:65" ht="13" thickBot="1">
      <c r="BJ42619" s="138"/>
      <c r="BK42619" s="138"/>
      <c r="BL42619" s="138"/>
      <c r="BM42619" s="138"/>
    </row>
    <row r="42620" spans="62:65" ht="13" thickBot="1">
      <c r="BJ42620" s="138"/>
      <c r="BK42620" s="138"/>
      <c r="BL42620" s="138"/>
      <c r="BM42620" s="138"/>
    </row>
    <row r="42621" spans="62:65" ht="13" thickBot="1">
      <c r="BJ42621" s="138"/>
      <c r="BK42621" s="138"/>
      <c r="BL42621" s="138"/>
      <c r="BM42621" s="138"/>
    </row>
    <row r="42622" spans="62:65" ht="13" thickBot="1">
      <c r="BJ42622" s="138"/>
      <c r="BK42622" s="138"/>
      <c r="BL42622" s="138"/>
      <c r="BM42622" s="138"/>
    </row>
    <row r="42623" spans="62:65" ht="13" thickBot="1">
      <c r="BJ42623" s="138"/>
      <c r="BK42623" s="138"/>
      <c r="BL42623" s="138"/>
      <c r="BM42623" s="138"/>
    </row>
    <row r="42624" spans="62:65" ht="13" thickBot="1">
      <c r="BJ42624" s="138"/>
      <c r="BK42624" s="138"/>
      <c r="BL42624" s="138"/>
      <c r="BM42624" s="138"/>
    </row>
    <row r="42625" spans="62:65" ht="13" thickBot="1">
      <c r="BJ42625" s="138"/>
      <c r="BK42625" s="138"/>
      <c r="BL42625" s="138"/>
      <c r="BM42625" s="138"/>
    </row>
    <row r="42626" spans="62:65" ht="13" thickBot="1">
      <c r="BJ42626" s="138"/>
      <c r="BK42626" s="138"/>
      <c r="BL42626" s="138"/>
      <c r="BM42626" s="138"/>
    </row>
    <row r="42627" spans="62:65" ht="13" thickBot="1">
      <c r="BJ42627" s="138"/>
      <c r="BK42627" s="138"/>
      <c r="BL42627" s="138"/>
      <c r="BM42627" s="138"/>
    </row>
    <row r="42628" spans="62:65" ht="13" thickBot="1">
      <c r="BJ42628" s="138"/>
      <c r="BK42628" s="138"/>
      <c r="BL42628" s="138"/>
      <c r="BM42628" s="138"/>
    </row>
    <row r="42629" spans="62:65" ht="13" thickBot="1">
      <c r="BJ42629" s="138"/>
      <c r="BK42629" s="138"/>
      <c r="BL42629" s="138"/>
      <c r="BM42629" s="138"/>
    </row>
    <row r="42630" spans="62:65" ht="13" thickBot="1">
      <c r="BJ42630" s="138"/>
      <c r="BK42630" s="138"/>
      <c r="BL42630" s="138"/>
      <c r="BM42630" s="138"/>
    </row>
    <row r="42631" spans="62:65" ht="13" thickBot="1">
      <c r="BJ42631" s="138"/>
      <c r="BK42631" s="138"/>
      <c r="BL42631" s="138"/>
      <c r="BM42631" s="138"/>
    </row>
    <row r="42632" spans="62:65" ht="13" thickBot="1">
      <c r="BJ42632" s="138"/>
      <c r="BK42632" s="138"/>
      <c r="BL42632" s="138"/>
      <c r="BM42632" s="138"/>
    </row>
    <row r="42633" spans="62:65" ht="13" thickBot="1">
      <c r="BJ42633" s="138"/>
      <c r="BK42633" s="138"/>
      <c r="BL42633" s="138"/>
      <c r="BM42633" s="138"/>
    </row>
    <row r="42634" spans="62:65" ht="13" thickBot="1">
      <c r="BJ42634" s="138"/>
      <c r="BK42634" s="138"/>
      <c r="BL42634" s="138"/>
      <c r="BM42634" s="138"/>
    </row>
    <row r="42635" spans="62:65" ht="13" thickBot="1">
      <c r="BJ42635" s="138"/>
      <c r="BK42635" s="138"/>
      <c r="BL42635" s="138"/>
      <c r="BM42635" s="138"/>
    </row>
    <row r="42636" spans="62:65" ht="13" thickBot="1">
      <c r="BJ42636" s="138"/>
      <c r="BK42636" s="138"/>
      <c r="BL42636" s="138"/>
      <c r="BM42636" s="138"/>
    </row>
    <row r="42637" spans="62:65" ht="13" thickBot="1">
      <c r="BJ42637" s="138"/>
      <c r="BK42637" s="138"/>
      <c r="BL42637" s="138"/>
      <c r="BM42637" s="138"/>
    </row>
    <row r="42638" spans="62:65" ht="13" thickBot="1">
      <c r="BJ42638" s="138"/>
      <c r="BK42638" s="138"/>
      <c r="BL42638" s="138"/>
      <c r="BM42638" s="138"/>
    </row>
    <row r="42639" spans="62:65" ht="13" thickBot="1">
      <c r="BJ42639" s="138"/>
      <c r="BK42639" s="138"/>
      <c r="BL42639" s="138"/>
      <c r="BM42639" s="138"/>
    </row>
    <row r="42640" spans="62:65" ht="13" thickBot="1">
      <c r="BJ42640" s="138"/>
      <c r="BK42640" s="138"/>
      <c r="BL42640" s="138"/>
      <c r="BM42640" s="138"/>
    </row>
    <row r="42641" spans="62:65" ht="13" thickBot="1">
      <c r="BJ42641" s="138"/>
      <c r="BK42641" s="138"/>
      <c r="BL42641" s="138"/>
      <c r="BM42641" s="138"/>
    </row>
    <row r="42642" spans="62:65" ht="13" thickBot="1">
      <c r="BJ42642" s="138"/>
      <c r="BK42642" s="138"/>
      <c r="BL42642" s="138"/>
      <c r="BM42642" s="138"/>
    </row>
    <row r="42643" spans="62:65" ht="13" thickBot="1">
      <c r="BJ42643" s="138"/>
      <c r="BK42643" s="138"/>
      <c r="BL42643" s="138"/>
      <c r="BM42643" s="138"/>
    </row>
    <row r="42644" spans="62:65" ht="13" thickBot="1">
      <c r="BJ42644" s="138"/>
      <c r="BK42644" s="138"/>
      <c r="BL42644" s="138"/>
      <c r="BM42644" s="138"/>
    </row>
    <row r="42645" spans="62:65" ht="13" thickBot="1">
      <c r="BJ42645" s="138"/>
      <c r="BK42645" s="138"/>
      <c r="BL42645" s="138"/>
      <c r="BM42645" s="138"/>
    </row>
    <row r="42646" spans="62:65" ht="13" thickBot="1">
      <c r="BJ42646" s="138"/>
      <c r="BK42646" s="138"/>
      <c r="BL42646" s="138"/>
      <c r="BM42646" s="138"/>
    </row>
    <row r="42647" spans="62:65" ht="13" thickBot="1">
      <c r="BJ42647" s="138"/>
      <c r="BK42647" s="138"/>
      <c r="BL42647" s="138"/>
      <c r="BM42647" s="138"/>
    </row>
    <row r="42648" spans="62:65" ht="13" thickBot="1">
      <c r="BJ42648" s="138"/>
      <c r="BK42648" s="138"/>
      <c r="BL42648" s="138"/>
      <c r="BM42648" s="138"/>
    </row>
    <row r="42649" spans="62:65" ht="13" thickBot="1">
      <c r="BJ42649" s="138"/>
      <c r="BK42649" s="138"/>
      <c r="BL42649" s="138"/>
      <c r="BM42649" s="138"/>
    </row>
    <row r="42650" spans="62:65" ht="13" thickBot="1">
      <c r="BJ42650" s="138"/>
      <c r="BK42650" s="138"/>
      <c r="BL42650" s="138"/>
      <c r="BM42650" s="138"/>
    </row>
    <row r="42651" spans="62:65" ht="13" thickBot="1">
      <c r="BJ42651" s="138"/>
      <c r="BK42651" s="138"/>
      <c r="BL42651" s="138"/>
      <c r="BM42651" s="138"/>
    </row>
    <row r="42652" spans="62:65" ht="13" thickBot="1">
      <c r="BJ42652" s="138"/>
      <c r="BK42652" s="138"/>
      <c r="BL42652" s="138"/>
      <c r="BM42652" s="138"/>
    </row>
    <row r="42653" spans="62:65" ht="13" thickBot="1">
      <c r="BJ42653" s="138"/>
      <c r="BK42653" s="138"/>
      <c r="BL42653" s="138"/>
      <c r="BM42653" s="138"/>
    </row>
    <row r="42654" spans="62:65" ht="13" thickBot="1">
      <c r="BJ42654" s="138"/>
      <c r="BK42654" s="138"/>
      <c r="BL42654" s="138"/>
      <c r="BM42654" s="138"/>
    </row>
    <row r="42655" spans="62:65" ht="13" thickBot="1">
      <c r="BJ42655" s="138"/>
      <c r="BK42655" s="138"/>
      <c r="BL42655" s="138"/>
      <c r="BM42655" s="138"/>
    </row>
    <row r="42656" spans="62:65" ht="13" thickBot="1">
      <c r="BJ42656" s="138"/>
      <c r="BK42656" s="138"/>
      <c r="BL42656" s="138"/>
      <c r="BM42656" s="138"/>
    </row>
    <row r="42657" spans="62:65" ht="13" thickBot="1">
      <c r="BJ42657" s="138"/>
      <c r="BK42657" s="138"/>
      <c r="BL42657" s="138"/>
      <c r="BM42657" s="138"/>
    </row>
    <row r="42658" spans="62:65" ht="13" thickBot="1">
      <c r="BJ42658" s="138"/>
      <c r="BK42658" s="138"/>
      <c r="BL42658" s="138"/>
      <c r="BM42658" s="138"/>
    </row>
    <row r="42659" spans="62:65" ht="13" thickBot="1">
      <c r="BJ42659" s="138"/>
      <c r="BK42659" s="138"/>
      <c r="BL42659" s="138"/>
      <c r="BM42659" s="138"/>
    </row>
    <row r="42660" spans="62:65" ht="13" thickBot="1">
      <c r="BJ42660" s="138"/>
      <c r="BK42660" s="138"/>
      <c r="BL42660" s="138"/>
      <c r="BM42660" s="138"/>
    </row>
    <row r="42661" spans="62:65" ht="13" thickBot="1">
      <c r="BJ42661" s="138"/>
      <c r="BK42661" s="138"/>
      <c r="BL42661" s="138"/>
      <c r="BM42661" s="138"/>
    </row>
    <row r="42662" spans="62:65" ht="13" thickBot="1">
      <c r="BJ42662" s="138"/>
      <c r="BK42662" s="138"/>
      <c r="BL42662" s="138"/>
      <c r="BM42662" s="138"/>
    </row>
    <row r="42663" spans="62:65" ht="13" thickBot="1">
      <c r="BJ42663" s="138"/>
      <c r="BK42663" s="138"/>
      <c r="BL42663" s="138"/>
      <c r="BM42663" s="138"/>
    </row>
    <row r="42664" spans="62:65" ht="13" thickBot="1">
      <c r="BJ42664" s="138"/>
      <c r="BK42664" s="138"/>
      <c r="BL42664" s="138"/>
      <c r="BM42664" s="138"/>
    </row>
    <row r="42665" spans="62:65" ht="13" thickBot="1">
      <c r="BJ42665" s="138"/>
      <c r="BK42665" s="138"/>
      <c r="BL42665" s="138"/>
      <c r="BM42665" s="138"/>
    </row>
    <row r="42666" spans="62:65" ht="13" thickBot="1">
      <c r="BJ42666" s="138"/>
      <c r="BK42666" s="138"/>
      <c r="BL42666" s="138"/>
      <c r="BM42666" s="138"/>
    </row>
    <row r="42667" spans="62:65" ht="13" thickBot="1">
      <c r="BJ42667" s="138"/>
      <c r="BK42667" s="138"/>
      <c r="BL42667" s="138"/>
      <c r="BM42667" s="138"/>
    </row>
    <row r="42668" spans="62:65" ht="13" thickBot="1">
      <c r="BJ42668" s="138"/>
      <c r="BK42668" s="138"/>
      <c r="BL42668" s="138"/>
      <c r="BM42668" s="138"/>
    </row>
    <row r="42669" spans="62:65" ht="13" thickBot="1">
      <c r="BJ42669" s="138"/>
      <c r="BK42669" s="138"/>
      <c r="BL42669" s="138"/>
      <c r="BM42669" s="138"/>
    </row>
    <row r="42670" spans="62:65" ht="13" thickBot="1">
      <c r="BJ42670" s="138"/>
      <c r="BK42670" s="138"/>
      <c r="BL42670" s="138"/>
      <c r="BM42670" s="138"/>
    </row>
    <row r="42671" spans="62:65" ht="13" thickBot="1">
      <c r="BJ42671" s="138"/>
      <c r="BK42671" s="138"/>
      <c r="BL42671" s="138"/>
      <c r="BM42671" s="138"/>
    </row>
    <row r="42672" spans="62:65" ht="13" thickBot="1">
      <c r="BJ42672" s="138"/>
      <c r="BK42672" s="138"/>
      <c r="BL42672" s="138"/>
      <c r="BM42672" s="138"/>
    </row>
    <row r="42673" spans="62:65" ht="13" thickBot="1">
      <c r="BJ42673" s="138"/>
      <c r="BK42673" s="138"/>
      <c r="BL42673" s="138"/>
      <c r="BM42673" s="138"/>
    </row>
    <row r="42674" spans="62:65" ht="13" thickBot="1">
      <c r="BJ42674" s="138"/>
      <c r="BK42674" s="138"/>
      <c r="BL42674" s="138"/>
      <c r="BM42674" s="138"/>
    </row>
    <row r="42675" spans="62:65" ht="13" thickBot="1">
      <c r="BJ42675" s="138"/>
      <c r="BK42675" s="138"/>
      <c r="BL42675" s="138"/>
      <c r="BM42675" s="138"/>
    </row>
    <row r="42676" spans="62:65" ht="13" thickBot="1">
      <c r="BJ42676" s="138"/>
      <c r="BK42676" s="138"/>
      <c r="BL42676" s="138"/>
      <c r="BM42676" s="138"/>
    </row>
    <row r="42677" spans="62:65" ht="13" thickBot="1">
      <c r="BJ42677" s="138"/>
      <c r="BK42677" s="138"/>
      <c r="BL42677" s="138"/>
      <c r="BM42677" s="138"/>
    </row>
    <row r="42678" spans="62:65" ht="13" thickBot="1">
      <c r="BJ42678" s="138"/>
      <c r="BK42678" s="138"/>
      <c r="BL42678" s="138"/>
      <c r="BM42678" s="138"/>
    </row>
    <row r="42679" spans="62:65" ht="13" thickBot="1">
      <c r="BJ42679" s="138"/>
      <c r="BK42679" s="138"/>
      <c r="BL42679" s="138"/>
      <c r="BM42679" s="138"/>
    </row>
    <row r="42680" spans="62:65" ht="13" thickBot="1">
      <c r="BJ42680" s="138"/>
      <c r="BK42680" s="138"/>
      <c r="BL42680" s="138"/>
      <c r="BM42680" s="138"/>
    </row>
    <row r="42681" spans="62:65" ht="13" thickBot="1">
      <c r="BJ42681" s="138"/>
      <c r="BK42681" s="138"/>
      <c r="BL42681" s="138"/>
      <c r="BM42681" s="138"/>
    </row>
    <row r="42682" spans="62:65" ht="13" thickBot="1">
      <c r="BJ42682" s="138"/>
      <c r="BK42682" s="138"/>
      <c r="BL42682" s="138"/>
      <c r="BM42682" s="138"/>
    </row>
    <row r="42683" spans="62:65" ht="13" thickBot="1">
      <c r="BJ42683" s="138"/>
      <c r="BK42683" s="138"/>
      <c r="BL42683" s="138"/>
      <c r="BM42683" s="138"/>
    </row>
    <row r="42684" spans="62:65" ht="13" thickBot="1">
      <c r="BJ42684" s="138"/>
      <c r="BK42684" s="138"/>
      <c r="BL42684" s="138"/>
      <c r="BM42684" s="138"/>
    </row>
    <row r="42685" spans="62:65" ht="13" thickBot="1">
      <c r="BJ42685" s="138"/>
      <c r="BK42685" s="138"/>
      <c r="BL42685" s="138"/>
      <c r="BM42685" s="138"/>
    </row>
    <row r="42686" spans="62:65" ht="13" thickBot="1">
      <c r="BJ42686" s="138"/>
      <c r="BK42686" s="138"/>
      <c r="BL42686" s="138"/>
      <c r="BM42686" s="138"/>
    </row>
    <row r="42687" spans="62:65" ht="13" thickBot="1">
      <c r="BJ42687" s="138"/>
      <c r="BK42687" s="138"/>
      <c r="BL42687" s="138"/>
      <c r="BM42687" s="138"/>
    </row>
    <row r="42688" spans="62:65" ht="13" thickBot="1">
      <c r="BJ42688" s="138"/>
      <c r="BK42688" s="138"/>
      <c r="BL42688" s="138"/>
      <c r="BM42688" s="138"/>
    </row>
    <row r="42689" spans="62:65" ht="13" thickBot="1">
      <c r="BJ42689" s="138"/>
      <c r="BK42689" s="138"/>
      <c r="BL42689" s="138"/>
      <c r="BM42689" s="138"/>
    </row>
    <row r="42690" spans="62:65" ht="13" thickBot="1">
      <c r="BJ42690" s="138"/>
      <c r="BK42690" s="138"/>
      <c r="BL42690" s="138"/>
      <c r="BM42690" s="138"/>
    </row>
    <row r="42691" spans="62:65" ht="13" thickBot="1">
      <c r="BJ42691" s="138"/>
      <c r="BK42691" s="138"/>
      <c r="BL42691" s="138"/>
      <c r="BM42691" s="138"/>
    </row>
    <row r="42692" spans="62:65" ht="13" thickBot="1">
      <c r="BJ42692" s="138"/>
      <c r="BK42692" s="138"/>
      <c r="BL42692" s="138"/>
      <c r="BM42692" s="138"/>
    </row>
    <row r="42693" spans="62:65" ht="13" thickBot="1">
      <c r="BJ42693" s="138"/>
      <c r="BK42693" s="138"/>
      <c r="BL42693" s="138"/>
      <c r="BM42693" s="138"/>
    </row>
    <row r="42694" spans="62:65" ht="13" thickBot="1">
      <c r="BJ42694" s="138"/>
      <c r="BK42694" s="138"/>
      <c r="BL42694" s="138"/>
      <c r="BM42694" s="138"/>
    </row>
    <row r="42695" spans="62:65" ht="13" thickBot="1">
      <c r="BJ42695" s="138"/>
      <c r="BK42695" s="138"/>
      <c r="BL42695" s="138"/>
      <c r="BM42695" s="138"/>
    </row>
    <row r="42696" spans="62:65" ht="13" thickBot="1">
      <c r="BJ42696" s="138"/>
      <c r="BK42696" s="138"/>
      <c r="BL42696" s="138"/>
      <c r="BM42696" s="138"/>
    </row>
    <row r="42697" spans="62:65" ht="13" thickBot="1">
      <c r="BJ42697" s="138"/>
      <c r="BK42697" s="138"/>
      <c r="BL42697" s="138"/>
      <c r="BM42697" s="138"/>
    </row>
    <row r="42698" spans="62:65" ht="13" thickBot="1">
      <c r="BJ42698" s="138"/>
      <c r="BK42698" s="138"/>
      <c r="BL42698" s="138"/>
      <c r="BM42698" s="138"/>
    </row>
    <row r="42699" spans="62:65" ht="13" thickBot="1">
      <c r="BJ42699" s="138"/>
      <c r="BK42699" s="138"/>
      <c r="BL42699" s="138"/>
      <c r="BM42699" s="138"/>
    </row>
    <row r="42700" spans="62:65" ht="13" thickBot="1">
      <c r="BJ42700" s="138"/>
      <c r="BK42700" s="138"/>
      <c r="BL42700" s="138"/>
      <c r="BM42700" s="138"/>
    </row>
    <row r="42701" spans="62:65" ht="13" thickBot="1">
      <c r="BJ42701" s="138"/>
      <c r="BK42701" s="138"/>
      <c r="BL42701" s="138"/>
      <c r="BM42701" s="138"/>
    </row>
    <row r="42702" spans="62:65" ht="13" thickBot="1">
      <c r="BJ42702" s="138"/>
      <c r="BK42702" s="138"/>
      <c r="BL42702" s="138"/>
      <c r="BM42702" s="138"/>
    </row>
    <row r="42703" spans="62:65" ht="13" thickBot="1">
      <c r="BJ42703" s="138"/>
      <c r="BK42703" s="138"/>
      <c r="BL42703" s="138"/>
      <c r="BM42703" s="138"/>
    </row>
    <row r="42704" spans="62:65" ht="13" thickBot="1">
      <c r="BJ42704" s="138"/>
      <c r="BK42704" s="138"/>
      <c r="BL42704" s="138"/>
      <c r="BM42704" s="138"/>
    </row>
    <row r="42705" spans="62:65" ht="13" thickBot="1">
      <c r="BJ42705" s="138"/>
      <c r="BK42705" s="138"/>
      <c r="BL42705" s="138"/>
      <c r="BM42705" s="138"/>
    </row>
    <row r="42706" spans="62:65" ht="13" thickBot="1">
      <c r="BJ42706" s="138"/>
      <c r="BK42706" s="138"/>
      <c r="BL42706" s="138"/>
      <c r="BM42706" s="138"/>
    </row>
    <row r="42707" spans="62:65" ht="13" thickBot="1">
      <c r="BJ42707" s="138"/>
      <c r="BK42707" s="138"/>
      <c r="BL42707" s="138"/>
      <c r="BM42707" s="138"/>
    </row>
    <row r="42708" spans="62:65" ht="13" thickBot="1">
      <c r="BJ42708" s="138"/>
      <c r="BK42708" s="138"/>
      <c r="BL42708" s="138"/>
      <c r="BM42708" s="138"/>
    </row>
    <row r="42709" spans="62:65" ht="13" thickBot="1">
      <c r="BJ42709" s="138"/>
      <c r="BK42709" s="138"/>
      <c r="BL42709" s="138"/>
      <c r="BM42709" s="138"/>
    </row>
    <row r="42710" spans="62:65" ht="13" thickBot="1">
      <c r="BJ42710" s="138"/>
      <c r="BK42710" s="138"/>
      <c r="BL42710" s="138"/>
      <c r="BM42710" s="138"/>
    </row>
    <row r="42711" spans="62:65" ht="13" thickBot="1">
      <c r="BJ42711" s="138"/>
      <c r="BK42711" s="138"/>
      <c r="BL42711" s="138"/>
      <c r="BM42711" s="138"/>
    </row>
    <row r="42712" spans="62:65" ht="13" thickBot="1">
      <c r="BJ42712" s="138"/>
      <c r="BK42712" s="138"/>
      <c r="BL42712" s="138"/>
      <c r="BM42712" s="138"/>
    </row>
    <row r="42713" spans="62:65" ht="13" thickBot="1">
      <c r="BJ42713" s="138"/>
      <c r="BK42713" s="138"/>
      <c r="BL42713" s="138"/>
      <c r="BM42713" s="138"/>
    </row>
    <row r="42714" spans="62:65" ht="13" thickBot="1">
      <c r="BJ42714" s="138"/>
      <c r="BK42714" s="138"/>
      <c r="BL42714" s="138"/>
      <c r="BM42714" s="138"/>
    </row>
    <row r="42715" spans="62:65" ht="13" thickBot="1">
      <c r="BJ42715" s="138"/>
      <c r="BK42715" s="138"/>
      <c r="BL42715" s="138"/>
      <c r="BM42715" s="138"/>
    </row>
    <row r="42716" spans="62:65" ht="13" thickBot="1">
      <c r="BJ42716" s="138"/>
      <c r="BK42716" s="138"/>
      <c r="BL42716" s="138"/>
      <c r="BM42716" s="138"/>
    </row>
    <row r="42717" spans="62:65" ht="13" thickBot="1">
      <c r="BJ42717" s="138"/>
      <c r="BK42717" s="138"/>
      <c r="BL42717" s="138"/>
      <c r="BM42717" s="138"/>
    </row>
    <row r="42718" spans="62:65" ht="13" thickBot="1">
      <c r="BJ42718" s="138"/>
      <c r="BK42718" s="138"/>
      <c r="BL42718" s="138"/>
      <c r="BM42718" s="138"/>
    </row>
    <row r="42719" spans="62:65" ht="13" thickBot="1">
      <c r="BJ42719" s="138"/>
      <c r="BK42719" s="138"/>
      <c r="BL42719" s="138"/>
      <c r="BM42719" s="138"/>
    </row>
    <row r="42720" spans="62:65" ht="13" thickBot="1">
      <c r="BJ42720" s="138"/>
      <c r="BK42720" s="138"/>
      <c r="BL42720" s="138"/>
      <c r="BM42720" s="138"/>
    </row>
    <row r="42721" spans="62:65" ht="13" thickBot="1">
      <c r="BJ42721" s="138"/>
      <c r="BK42721" s="138"/>
      <c r="BL42721" s="138"/>
      <c r="BM42721" s="138"/>
    </row>
    <row r="42722" spans="62:65" ht="13" thickBot="1">
      <c r="BJ42722" s="138"/>
      <c r="BK42722" s="138"/>
      <c r="BL42722" s="138"/>
      <c r="BM42722" s="138"/>
    </row>
    <row r="42723" spans="62:65" ht="13" thickBot="1">
      <c r="BJ42723" s="138"/>
      <c r="BK42723" s="138"/>
      <c r="BL42723" s="138"/>
      <c r="BM42723" s="138"/>
    </row>
    <row r="42724" spans="62:65" ht="13" thickBot="1">
      <c r="BJ42724" s="138"/>
      <c r="BK42724" s="138"/>
      <c r="BL42724" s="138"/>
      <c r="BM42724" s="138"/>
    </row>
    <row r="42725" spans="62:65" ht="13" thickBot="1">
      <c r="BJ42725" s="138"/>
      <c r="BK42725" s="138"/>
      <c r="BL42725" s="138"/>
      <c r="BM42725" s="138"/>
    </row>
    <row r="42726" spans="62:65" ht="13" thickBot="1">
      <c r="BJ42726" s="138"/>
      <c r="BK42726" s="138"/>
      <c r="BL42726" s="138"/>
      <c r="BM42726" s="138"/>
    </row>
    <row r="42727" spans="62:65" ht="13" thickBot="1">
      <c r="BJ42727" s="138"/>
      <c r="BK42727" s="138"/>
      <c r="BL42727" s="138"/>
      <c r="BM42727" s="138"/>
    </row>
    <row r="42728" spans="62:65" ht="13" thickBot="1">
      <c r="BJ42728" s="138"/>
      <c r="BK42728" s="138"/>
      <c r="BL42728" s="138"/>
      <c r="BM42728" s="138"/>
    </row>
    <row r="42729" spans="62:65" ht="13" thickBot="1">
      <c r="BJ42729" s="138"/>
      <c r="BK42729" s="138"/>
      <c r="BL42729" s="138"/>
      <c r="BM42729" s="138"/>
    </row>
    <row r="42730" spans="62:65" ht="13" thickBot="1">
      <c r="BJ42730" s="138"/>
      <c r="BK42730" s="138"/>
      <c r="BL42730" s="138"/>
      <c r="BM42730" s="138"/>
    </row>
    <row r="42731" spans="62:65" ht="13" thickBot="1">
      <c r="BJ42731" s="138"/>
      <c r="BK42731" s="138"/>
      <c r="BL42731" s="138"/>
      <c r="BM42731" s="138"/>
    </row>
    <row r="42732" spans="62:65" ht="13" thickBot="1">
      <c r="BJ42732" s="138"/>
      <c r="BK42732" s="138"/>
      <c r="BL42732" s="138"/>
      <c r="BM42732" s="138"/>
    </row>
    <row r="42733" spans="62:65" ht="13" thickBot="1">
      <c r="BJ42733" s="138"/>
      <c r="BK42733" s="138"/>
      <c r="BL42733" s="138"/>
      <c r="BM42733" s="138"/>
    </row>
    <row r="42734" spans="62:65" ht="13" thickBot="1">
      <c r="BJ42734" s="138"/>
      <c r="BK42734" s="138"/>
      <c r="BL42734" s="138"/>
      <c r="BM42734" s="138"/>
    </row>
    <row r="42735" spans="62:65" ht="13" thickBot="1">
      <c r="BJ42735" s="138"/>
      <c r="BK42735" s="138"/>
      <c r="BL42735" s="138"/>
      <c r="BM42735" s="138"/>
    </row>
    <row r="42736" spans="62:65" ht="13" thickBot="1">
      <c r="BJ42736" s="138"/>
      <c r="BK42736" s="138"/>
      <c r="BL42736" s="138"/>
      <c r="BM42736" s="138"/>
    </row>
    <row r="42737" spans="62:65" ht="13" thickBot="1">
      <c r="BJ42737" s="138"/>
      <c r="BK42737" s="138"/>
      <c r="BL42737" s="138"/>
      <c r="BM42737" s="138"/>
    </row>
    <row r="42738" spans="62:65" ht="13" thickBot="1">
      <c r="BJ42738" s="138"/>
      <c r="BK42738" s="138"/>
      <c r="BL42738" s="138"/>
      <c r="BM42738" s="138"/>
    </row>
    <row r="42739" spans="62:65" ht="13" thickBot="1">
      <c r="BJ42739" s="138"/>
      <c r="BK42739" s="138"/>
      <c r="BL42739" s="138"/>
      <c r="BM42739" s="138"/>
    </row>
    <row r="42740" spans="62:65" ht="13" thickBot="1">
      <c r="BJ42740" s="138"/>
      <c r="BK42740" s="138"/>
      <c r="BL42740" s="138"/>
      <c r="BM42740" s="138"/>
    </row>
    <row r="42741" spans="62:65" ht="13" thickBot="1">
      <c r="BJ42741" s="138"/>
      <c r="BK42741" s="138"/>
      <c r="BL42741" s="138"/>
      <c r="BM42741" s="138"/>
    </row>
    <row r="42742" spans="62:65" ht="13" thickBot="1">
      <c r="BJ42742" s="138"/>
      <c r="BK42742" s="138"/>
      <c r="BL42742" s="138"/>
      <c r="BM42742" s="138"/>
    </row>
    <row r="42743" spans="62:65" ht="13" thickBot="1">
      <c r="BJ42743" s="138"/>
      <c r="BK42743" s="138"/>
      <c r="BL42743" s="138"/>
      <c r="BM42743" s="138"/>
    </row>
    <row r="42744" spans="62:65" ht="13" thickBot="1">
      <c r="BJ42744" s="138"/>
      <c r="BK42744" s="138"/>
      <c r="BL42744" s="138"/>
      <c r="BM42744" s="138"/>
    </row>
    <row r="42745" spans="62:65" ht="13" thickBot="1">
      <c r="BJ42745" s="138"/>
      <c r="BK42745" s="138"/>
      <c r="BL42745" s="138"/>
      <c r="BM42745" s="138"/>
    </row>
    <row r="42746" spans="62:65" ht="13" thickBot="1">
      <c r="BJ42746" s="138"/>
      <c r="BK42746" s="138"/>
      <c r="BL42746" s="138"/>
      <c r="BM42746" s="138"/>
    </row>
    <row r="42747" spans="62:65" ht="13" thickBot="1">
      <c r="BJ42747" s="138"/>
      <c r="BK42747" s="138"/>
      <c r="BL42747" s="138"/>
      <c r="BM42747" s="138"/>
    </row>
    <row r="42748" spans="62:65" ht="13" thickBot="1">
      <c r="BJ42748" s="138"/>
      <c r="BK42748" s="138"/>
      <c r="BL42748" s="138"/>
      <c r="BM42748" s="138"/>
    </row>
    <row r="42749" spans="62:65" ht="13" thickBot="1">
      <c r="BJ42749" s="138"/>
      <c r="BK42749" s="138"/>
      <c r="BL42749" s="138"/>
      <c r="BM42749" s="138"/>
    </row>
    <row r="42750" spans="62:65" ht="13" thickBot="1">
      <c r="BJ42750" s="138"/>
      <c r="BK42750" s="138"/>
      <c r="BL42750" s="138"/>
      <c r="BM42750" s="138"/>
    </row>
    <row r="42751" spans="62:65" ht="13" thickBot="1">
      <c r="BJ42751" s="138"/>
      <c r="BK42751" s="138"/>
      <c r="BL42751" s="138"/>
      <c r="BM42751" s="138"/>
    </row>
    <row r="42752" spans="62:65" ht="13" thickBot="1">
      <c r="BJ42752" s="138"/>
      <c r="BK42752" s="138"/>
      <c r="BL42752" s="138"/>
      <c r="BM42752" s="138"/>
    </row>
    <row r="42753" spans="62:65" ht="13" thickBot="1">
      <c r="BJ42753" s="138"/>
      <c r="BK42753" s="138"/>
      <c r="BL42753" s="138"/>
      <c r="BM42753" s="138"/>
    </row>
    <row r="42754" spans="62:65" ht="13" thickBot="1">
      <c r="BJ42754" s="138"/>
      <c r="BK42754" s="138"/>
      <c r="BL42754" s="138"/>
      <c r="BM42754" s="138"/>
    </row>
    <row r="42755" spans="62:65" ht="13" thickBot="1">
      <c r="BJ42755" s="138"/>
      <c r="BK42755" s="138"/>
      <c r="BL42755" s="138"/>
      <c r="BM42755" s="138"/>
    </row>
    <row r="42756" spans="62:65" ht="13" thickBot="1">
      <c r="BJ42756" s="138"/>
      <c r="BK42756" s="138"/>
      <c r="BL42756" s="138"/>
      <c r="BM42756" s="138"/>
    </row>
    <row r="42757" spans="62:65" ht="13" thickBot="1">
      <c r="BJ42757" s="138"/>
      <c r="BK42757" s="138"/>
      <c r="BL42757" s="138"/>
      <c r="BM42757" s="138"/>
    </row>
    <row r="42758" spans="62:65" ht="13" thickBot="1">
      <c r="BJ42758" s="138"/>
      <c r="BK42758" s="138"/>
      <c r="BL42758" s="138"/>
      <c r="BM42758" s="138"/>
    </row>
    <row r="42759" spans="62:65" ht="13" thickBot="1">
      <c r="BJ42759" s="138"/>
      <c r="BK42759" s="138"/>
      <c r="BL42759" s="138"/>
      <c r="BM42759" s="138"/>
    </row>
    <row r="42760" spans="62:65" ht="13" thickBot="1">
      <c r="BJ42760" s="138"/>
      <c r="BK42760" s="138"/>
      <c r="BL42760" s="138"/>
      <c r="BM42760" s="138"/>
    </row>
    <row r="42761" spans="62:65" ht="13" thickBot="1">
      <c r="BJ42761" s="138"/>
      <c r="BK42761" s="138"/>
      <c r="BL42761" s="138"/>
      <c r="BM42761" s="138"/>
    </row>
    <row r="42762" spans="62:65" ht="13" thickBot="1">
      <c r="BJ42762" s="138"/>
      <c r="BK42762" s="138"/>
      <c r="BL42762" s="138"/>
      <c r="BM42762" s="138"/>
    </row>
    <row r="42763" spans="62:65" ht="13" thickBot="1">
      <c r="BJ42763" s="138"/>
      <c r="BK42763" s="138"/>
      <c r="BL42763" s="138"/>
      <c r="BM42763" s="138"/>
    </row>
    <row r="42764" spans="62:65" ht="13" thickBot="1">
      <c r="BJ42764" s="138"/>
      <c r="BK42764" s="138"/>
      <c r="BL42764" s="138"/>
      <c r="BM42764" s="138"/>
    </row>
    <row r="42765" spans="62:65" ht="13" thickBot="1">
      <c r="BJ42765" s="138"/>
      <c r="BK42765" s="138"/>
      <c r="BL42765" s="138"/>
      <c r="BM42765" s="138"/>
    </row>
    <row r="42766" spans="62:65" ht="13" thickBot="1">
      <c r="BJ42766" s="138"/>
      <c r="BK42766" s="138"/>
      <c r="BL42766" s="138"/>
      <c r="BM42766" s="138"/>
    </row>
    <row r="42767" spans="62:65" ht="13" thickBot="1">
      <c r="BJ42767" s="138"/>
      <c r="BK42767" s="138"/>
      <c r="BL42767" s="138"/>
      <c r="BM42767" s="138"/>
    </row>
    <row r="42768" spans="62:65" ht="13" thickBot="1">
      <c r="BJ42768" s="138"/>
      <c r="BK42768" s="138"/>
      <c r="BL42768" s="138"/>
      <c r="BM42768" s="138"/>
    </row>
    <row r="42769" spans="62:65" ht="13" thickBot="1">
      <c r="BJ42769" s="138"/>
      <c r="BK42769" s="138"/>
      <c r="BL42769" s="138"/>
      <c r="BM42769" s="138"/>
    </row>
    <row r="42770" spans="62:65" ht="13" thickBot="1">
      <c r="BJ42770" s="138"/>
      <c r="BK42770" s="138"/>
      <c r="BL42770" s="138"/>
      <c r="BM42770" s="138"/>
    </row>
    <row r="42771" spans="62:65" ht="13" thickBot="1">
      <c r="BJ42771" s="138"/>
      <c r="BK42771" s="138"/>
      <c r="BL42771" s="138"/>
      <c r="BM42771" s="138"/>
    </row>
    <row r="42772" spans="62:65" ht="13" thickBot="1">
      <c r="BJ42772" s="138"/>
      <c r="BK42772" s="138"/>
      <c r="BL42772" s="138"/>
      <c r="BM42772" s="138"/>
    </row>
    <row r="42773" spans="62:65" ht="13" thickBot="1">
      <c r="BJ42773" s="138"/>
      <c r="BK42773" s="138"/>
      <c r="BL42773" s="138"/>
      <c r="BM42773" s="138"/>
    </row>
    <row r="42774" spans="62:65" ht="13" thickBot="1">
      <c r="BJ42774" s="138"/>
      <c r="BK42774" s="138"/>
      <c r="BL42774" s="138"/>
      <c r="BM42774" s="138"/>
    </row>
    <row r="42775" spans="62:65" ht="13" thickBot="1">
      <c r="BJ42775" s="138"/>
      <c r="BK42775" s="138"/>
      <c r="BL42775" s="138"/>
      <c r="BM42775" s="138"/>
    </row>
    <row r="42776" spans="62:65" ht="13" thickBot="1">
      <c r="BJ42776" s="138"/>
      <c r="BK42776" s="138"/>
      <c r="BL42776" s="138"/>
      <c r="BM42776" s="138"/>
    </row>
    <row r="42777" spans="62:65" ht="13" thickBot="1">
      <c r="BJ42777" s="138"/>
      <c r="BK42777" s="138"/>
      <c r="BL42777" s="138"/>
      <c r="BM42777" s="138"/>
    </row>
    <row r="42778" spans="62:65" ht="13" thickBot="1">
      <c r="BJ42778" s="138"/>
      <c r="BK42778" s="138"/>
      <c r="BL42778" s="138"/>
      <c r="BM42778" s="138"/>
    </row>
    <row r="42779" spans="62:65" ht="13" thickBot="1">
      <c r="BJ42779" s="138"/>
      <c r="BK42779" s="138"/>
      <c r="BL42779" s="138"/>
      <c r="BM42779" s="138"/>
    </row>
    <row r="42780" spans="62:65" ht="13" thickBot="1">
      <c r="BJ42780" s="138"/>
      <c r="BK42780" s="138"/>
      <c r="BL42780" s="138"/>
      <c r="BM42780" s="138"/>
    </row>
    <row r="42781" spans="62:65" ht="13" thickBot="1">
      <c r="BJ42781" s="138"/>
      <c r="BK42781" s="138"/>
      <c r="BL42781" s="138"/>
      <c r="BM42781" s="138"/>
    </row>
    <row r="42782" spans="62:65" ht="13" thickBot="1">
      <c r="BJ42782" s="138"/>
      <c r="BK42782" s="138"/>
      <c r="BL42782" s="138"/>
      <c r="BM42782" s="138"/>
    </row>
    <row r="42783" spans="62:65" ht="13" thickBot="1">
      <c r="BJ42783" s="138"/>
      <c r="BK42783" s="138"/>
      <c r="BL42783" s="138"/>
      <c r="BM42783" s="138"/>
    </row>
    <row r="42784" spans="62:65" ht="13" thickBot="1">
      <c r="BJ42784" s="138"/>
      <c r="BK42784" s="138"/>
      <c r="BL42784" s="138"/>
      <c r="BM42784" s="138"/>
    </row>
    <row r="42785" spans="62:65" ht="13" thickBot="1">
      <c r="BJ42785" s="138"/>
      <c r="BK42785" s="138"/>
      <c r="BL42785" s="138"/>
      <c r="BM42785" s="138"/>
    </row>
    <row r="42786" spans="62:65" ht="13" thickBot="1">
      <c r="BJ42786" s="138"/>
      <c r="BK42786" s="138"/>
      <c r="BL42786" s="138"/>
      <c r="BM42786" s="138"/>
    </row>
    <row r="42787" spans="62:65" ht="13" thickBot="1">
      <c r="BJ42787" s="138"/>
      <c r="BK42787" s="138"/>
      <c r="BL42787" s="138"/>
      <c r="BM42787" s="138"/>
    </row>
    <row r="42788" spans="62:65" ht="13" thickBot="1">
      <c r="BJ42788" s="138"/>
      <c r="BK42788" s="138"/>
      <c r="BL42788" s="138"/>
      <c r="BM42788" s="138"/>
    </row>
    <row r="42789" spans="62:65" ht="13" thickBot="1">
      <c r="BJ42789" s="138"/>
      <c r="BK42789" s="138"/>
      <c r="BL42789" s="138"/>
      <c r="BM42789" s="138"/>
    </row>
    <row r="42790" spans="62:65" ht="13" thickBot="1">
      <c r="BJ42790" s="138"/>
      <c r="BK42790" s="138"/>
      <c r="BL42790" s="138"/>
      <c r="BM42790" s="138"/>
    </row>
    <row r="42791" spans="62:65" ht="13" thickBot="1">
      <c r="BJ42791" s="138"/>
      <c r="BK42791" s="138"/>
      <c r="BL42791" s="138"/>
      <c r="BM42791" s="138"/>
    </row>
    <row r="42792" spans="62:65" ht="13" thickBot="1">
      <c r="BJ42792" s="138"/>
      <c r="BK42792" s="138"/>
      <c r="BL42792" s="138"/>
      <c r="BM42792" s="138"/>
    </row>
    <row r="42793" spans="62:65" ht="13" thickBot="1">
      <c r="BJ42793" s="138"/>
      <c r="BK42793" s="138"/>
      <c r="BL42793" s="138"/>
      <c r="BM42793" s="138"/>
    </row>
    <row r="42794" spans="62:65" ht="13" thickBot="1">
      <c r="BJ42794" s="138"/>
      <c r="BK42794" s="138"/>
      <c r="BL42794" s="138"/>
      <c r="BM42794" s="138"/>
    </row>
    <row r="42795" spans="62:65" ht="13" thickBot="1">
      <c r="BJ42795" s="138"/>
      <c r="BK42795" s="138"/>
      <c r="BL42795" s="138"/>
      <c r="BM42795" s="138"/>
    </row>
    <row r="42796" spans="62:65" ht="13" thickBot="1">
      <c r="BJ42796" s="138"/>
      <c r="BK42796" s="138"/>
      <c r="BL42796" s="138"/>
      <c r="BM42796" s="138"/>
    </row>
    <row r="42797" spans="62:65" ht="13" thickBot="1">
      <c r="BJ42797" s="138"/>
      <c r="BK42797" s="138"/>
      <c r="BL42797" s="138"/>
      <c r="BM42797" s="138"/>
    </row>
    <row r="42798" spans="62:65" ht="13" thickBot="1">
      <c r="BJ42798" s="138"/>
      <c r="BK42798" s="138"/>
      <c r="BL42798" s="138"/>
      <c r="BM42798" s="138"/>
    </row>
    <row r="42799" spans="62:65" ht="13" thickBot="1">
      <c r="BJ42799" s="138"/>
      <c r="BK42799" s="138"/>
      <c r="BL42799" s="138"/>
      <c r="BM42799" s="138"/>
    </row>
    <row r="42800" spans="62:65" ht="13" thickBot="1">
      <c r="BJ42800" s="138"/>
      <c r="BK42800" s="138"/>
      <c r="BL42800" s="138"/>
      <c r="BM42800" s="138"/>
    </row>
    <row r="42801" spans="62:65" ht="13" thickBot="1">
      <c r="BJ42801" s="138"/>
      <c r="BK42801" s="138"/>
      <c r="BL42801" s="138"/>
      <c r="BM42801" s="138"/>
    </row>
    <row r="42802" spans="62:65" ht="13" thickBot="1">
      <c r="BJ42802" s="138"/>
      <c r="BK42802" s="138"/>
      <c r="BL42802" s="138"/>
      <c r="BM42802" s="138"/>
    </row>
    <row r="42803" spans="62:65" ht="13" thickBot="1">
      <c r="BJ42803" s="138"/>
      <c r="BK42803" s="138"/>
      <c r="BL42803" s="138"/>
      <c r="BM42803" s="138"/>
    </row>
    <row r="42804" spans="62:65" ht="13" thickBot="1">
      <c r="BJ42804" s="138"/>
      <c r="BK42804" s="138"/>
      <c r="BL42804" s="138"/>
      <c r="BM42804" s="138"/>
    </row>
    <row r="42805" spans="62:65" ht="13" thickBot="1">
      <c r="BJ42805" s="138"/>
      <c r="BK42805" s="138"/>
      <c r="BL42805" s="138"/>
      <c r="BM42805" s="138"/>
    </row>
    <row r="42806" spans="62:65" ht="13" thickBot="1">
      <c r="BJ42806" s="138"/>
      <c r="BK42806" s="138"/>
      <c r="BL42806" s="138"/>
      <c r="BM42806" s="138"/>
    </row>
    <row r="42807" spans="62:65" ht="13" thickBot="1">
      <c r="BJ42807" s="138"/>
      <c r="BK42807" s="138"/>
      <c r="BL42807" s="138"/>
      <c r="BM42807" s="138"/>
    </row>
    <row r="42808" spans="62:65" ht="13" thickBot="1">
      <c r="BJ42808" s="138"/>
      <c r="BK42808" s="138"/>
      <c r="BL42808" s="138"/>
      <c r="BM42808" s="138"/>
    </row>
    <row r="42809" spans="62:65" ht="13" thickBot="1">
      <c r="BJ42809" s="138"/>
      <c r="BK42809" s="138"/>
      <c r="BL42809" s="138"/>
      <c r="BM42809" s="138"/>
    </row>
    <row r="42810" spans="62:65" ht="13" thickBot="1">
      <c r="BJ42810" s="138"/>
      <c r="BK42810" s="138"/>
      <c r="BL42810" s="138"/>
      <c r="BM42810" s="138"/>
    </row>
    <row r="42811" spans="62:65" ht="13" thickBot="1">
      <c r="BJ42811" s="138"/>
      <c r="BK42811" s="138"/>
      <c r="BL42811" s="138"/>
      <c r="BM42811" s="138"/>
    </row>
    <row r="42812" spans="62:65" ht="13" thickBot="1">
      <c r="BJ42812" s="138"/>
      <c r="BK42812" s="138"/>
      <c r="BL42812" s="138"/>
      <c r="BM42812" s="138"/>
    </row>
    <row r="42813" spans="62:65" ht="13" thickBot="1">
      <c r="BJ42813" s="138"/>
      <c r="BK42813" s="138"/>
      <c r="BL42813" s="138"/>
      <c r="BM42813" s="138"/>
    </row>
    <row r="42814" spans="62:65" ht="13" thickBot="1">
      <c r="BJ42814" s="138"/>
      <c r="BK42814" s="138"/>
      <c r="BL42814" s="138"/>
      <c r="BM42814" s="138"/>
    </row>
    <row r="42815" spans="62:65" ht="13" thickBot="1">
      <c r="BJ42815" s="138"/>
      <c r="BK42815" s="138"/>
      <c r="BL42815" s="138"/>
      <c r="BM42815" s="138"/>
    </row>
    <row r="42816" spans="62:65" ht="13" thickBot="1">
      <c r="BJ42816" s="138"/>
      <c r="BK42816" s="138"/>
      <c r="BL42816" s="138"/>
      <c r="BM42816" s="138"/>
    </row>
    <row r="42817" spans="62:65" ht="13" thickBot="1">
      <c r="BJ42817" s="138"/>
      <c r="BK42817" s="138"/>
      <c r="BL42817" s="138"/>
      <c r="BM42817" s="138"/>
    </row>
    <row r="42818" spans="62:65" ht="13" thickBot="1">
      <c r="BJ42818" s="138"/>
      <c r="BK42818" s="138"/>
      <c r="BL42818" s="138"/>
      <c r="BM42818" s="138"/>
    </row>
    <row r="42819" spans="62:65" ht="13" thickBot="1">
      <c r="BJ42819" s="138"/>
      <c r="BK42819" s="138"/>
      <c r="BL42819" s="138"/>
      <c r="BM42819" s="138"/>
    </row>
    <row r="42820" spans="62:65" ht="13" thickBot="1">
      <c r="BJ42820" s="138"/>
      <c r="BK42820" s="138"/>
      <c r="BL42820" s="138"/>
      <c r="BM42820" s="138"/>
    </row>
    <row r="42821" spans="62:65" ht="13" thickBot="1">
      <c r="BJ42821" s="138"/>
      <c r="BK42821" s="138"/>
      <c r="BL42821" s="138"/>
      <c r="BM42821" s="138"/>
    </row>
    <row r="42822" spans="62:65" ht="13" thickBot="1">
      <c r="BJ42822" s="138"/>
      <c r="BK42822" s="138"/>
      <c r="BL42822" s="138"/>
      <c r="BM42822" s="138"/>
    </row>
    <row r="42823" spans="62:65" ht="13" thickBot="1">
      <c r="BJ42823" s="138"/>
      <c r="BK42823" s="138"/>
      <c r="BL42823" s="138"/>
      <c r="BM42823" s="138"/>
    </row>
    <row r="42824" spans="62:65" ht="13" thickBot="1">
      <c r="BJ42824" s="138"/>
      <c r="BK42824" s="138"/>
      <c r="BL42824" s="138"/>
      <c r="BM42824" s="138"/>
    </row>
    <row r="42825" spans="62:65" ht="13" thickBot="1">
      <c r="BJ42825" s="138"/>
      <c r="BK42825" s="138"/>
      <c r="BL42825" s="138"/>
      <c r="BM42825" s="138"/>
    </row>
    <row r="42826" spans="62:65" ht="13" thickBot="1">
      <c r="BJ42826" s="138"/>
      <c r="BK42826" s="138"/>
      <c r="BL42826" s="138"/>
      <c r="BM42826" s="138"/>
    </row>
    <row r="42827" spans="62:65" ht="13" thickBot="1">
      <c r="BJ42827" s="138"/>
      <c r="BK42827" s="138"/>
      <c r="BL42827" s="138"/>
      <c r="BM42827" s="138"/>
    </row>
    <row r="42828" spans="62:65" ht="13" thickBot="1">
      <c r="BJ42828" s="138"/>
      <c r="BK42828" s="138"/>
      <c r="BL42828" s="138"/>
      <c r="BM42828" s="138"/>
    </row>
    <row r="42829" spans="62:65" ht="13" thickBot="1">
      <c r="BJ42829" s="138"/>
      <c r="BK42829" s="138"/>
      <c r="BL42829" s="138"/>
      <c r="BM42829" s="138"/>
    </row>
    <row r="42830" spans="62:65" ht="13" thickBot="1">
      <c r="BJ42830" s="138"/>
      <c r="BK42830" s="138"/>
      <c r="BL42830" s="138"/>
      <c r="BM42830" s="138"/>
    </row>
    <row r="42831" spans="62:65" ht="13" thickBot="1">
      <c r="BJ42831" s="138"/>
      <c r="BK42831" s="138"/>
      <c r="BL42831" s="138"/>
      <c r="BM42831" s="138"/>
    </row>
    <row r="42832" spans="62:65" ht="13" thickBot="1">
      <c r="BJ42832" s="138"/>
      <c r="BK42832" s="138"/>
      <c r="BL42832" s="138"/>
      <c r="BM42832" s="138"/>
    </row>
    <row r="42833" spans="62:65" ht="13" thickBot="1">
      <c r="BJ42833" s="138"/>
      <c r="BK42833" s="138"/>
      <c r="BL42833" s="138"/>
      <c r="BM42833" s="138"/>
    </row>
    <row r="42834" spans="62:65" ht="13" thickBot="1">
      <c r="BJ42834" s="138"/>
      <c r="BK42834" s="138"/>
      <c r="BL42834" s="138"/>
      <c r="BM42834" s="138"/>
    </row>
    <row r="42835" spans="62:65" ht="13" thickBot="1">
      <c r="BJ42835" s="138"/>
      <c r="BK42835" s="138"/>
      <c r="BL42835" s="138"/>
      <c r="BM42835" s="138"/>
    </row>
    <row r="42836" spans="62:65" ht="13" thickBot="1">
      <c r="BJ42836" s="138"/>
      <c r="BK42836" s="138"/>
      <c r="BL42836" s="138"/>
      <c r="BM42836" s="138"/>
    </row>
    <row r="42837" spans="62:65" ht="13" thickBot="1">
      <c r="BJ42837" s="138"/>
      <c r="BK42837" s="138"/>
      <c r="BL42837" s="138"/>
      <c r="BM42837" s="138"/>
    </row>
    <row r="42838" spans="62:65" ht="13" thickBot="1">
      <c r="BJ42838" s="138"/>
      <c r="BK42838" s="138"/>
      <c r="BL42838" s="138"/>
      <c r="BM42838" s="138"/>
    </row>
    <row r="42839" spans="62:65" ht="13" thickBot="1">
      <c r="BJ42839" s="138"/>
      <c r="BK42839" s="138"/>
      <c r="BL42839" s="138"/>
      <c r="BM42839" s="138"/>
    </row>
    <row r="42840" spans="62:65" ht="13" thickBot="1">
      <c r="BJ42840" s="138"/>
      <c r="BK42840" s="138"/>
      <c r="BL42840" s="138"/>
      <c r="BM42840" s="138"/>
    </row>
    <row r="42841" spans="62:65" ht="13" thickBot="1">
      <c r="BJ42841" s="138"/>
      <c r="BK42841" s="138"/>
      <c r="BL42841" s="138"/>
      <c r="BM42841" s="138"/>
    </row>
    <row r="42842" spans="62:65" ht="13" thickBot="1">
      <c r="BJ42842" s="138"/>
      <c r="BK42842" s="138"/>
      <c r="BL42842" s="138"/>
      <c r="BM42842" s="138"/>
    </row>
    <row r="42843" spans="62:65" ht="13" thickBot="1">
      <c r="BJ42843" s="138"/>
      <c r="BK42843" s="138"/>
      <c r="BL42843" s="138"/>
      <c r="BM42843" s="138"/>
    </row>
    <row r="42844" spans="62:65" ht="13" thickBot="1">
      <c r="BJ42844" s="138"/>
      <c r="BK42844" s="138"/>
      <c r="BL42844" s="138"/>
      <c r="BM42844" s="138"/>
    </row>
    <row r="42845" spans="62:65" ht="13" thickBot="1">
      <c r="BJ42845" s="138"/>
      <c r="BK42845" s="138"/>
      <c r="BL42845" s="138"/>
      <c r="BM42845" s="138"/>
    </row>
    <row r="42846" spans="62:65" ht="13" thickBot="1">
      <c r="BJ42846" s="138"/>
      <c r="BK42846" s="138"/>
      <c r="BL42846" s="138"/>
      <c r="BM42846" s="138"/>
    </row>
    <row r="42847" spans="62:65" ht="13" thickBot="1">
      <c r="BJ42847" s="138"/>
      <c r="BK42847" s="138"/>
      <c r="BL42847" s="138"/>
      <c r="BM42847" s="138"/>
    </row>
    <row r="42848" spans="62:65" ht="13" thickBot="1">
      <c r="BJ42848" s="138"/>
      <c r="BK42848" s="138"/>
      <c r="BL42848" s="138"/>
      <c r="BM42848" s="138"/>
    </row>
    <row r="42849" spans="62:65" ht="13" thickBot="1">
      <c r="BJ42849" s="138"/>
      <c r="BK42849" s="138"/>
      <c r="BL42849" s="138"/>
      <c r="BM42849" s="138"/>
    </row>
    <row r="42850" spans="62:65" ht="13" thickBot="1">
      <c r="BJ42850" s="138"/>
      <c r="BK42850" s="138"/>
      <c r="BL42850" s="138"/>
      <c r="BM42850" s="138"/>
    </row>
    <row r="42851" spans="62:65" ht="13" thickBot="1">
      <c r="BJ42851" s="138"/>
      <c r="BK42851" s="138"/>
      <c r="BL42851" s="138"/>
      <c r="BM42851" s="138"/>
    </row>
    <row r="42852" spans="62:65" ht="13" thickBot="1">
      <c r="BJ42852" s="138"/>
      <c r="BK42852" s="138"/>
      <c r="BL42852" s="138"/>
      <c r="BM42852" s="138"/>
    </row>
    <row r="42853" spans="62:65" ht="13" thickBot="1">
      <c r="BJ42853" s="138"/>
      <c r="BK42853" s="138"/>
      <c r="BL42853" s="138"/>
      <c r="BM42853" s="138"/>
    </row>
    <row r="42854" spans="62:65" ht="13" thickBot="1">
      <c r="BJ42854" s="138"/>
      <c r="BK42854" s="138"/>
      <c r="BL42854" s="138"/>
      <c r="BM42854" s="138"/>
    </row>
    <row r="42855" spans="62:65" ht="13" thickBot="1">
      <c r="BJ42855" s="138"/>
      <c r="BK42855" s="138"/>
      <c r="BL42855" s="138"/>
      <c r="BM42855" s="138"/>
    </row>
    <row r="42856" spans="62:65" ht="13" thickBot="1">
      <c r="BJ42856" s="138"/>
      <c r="BK42856" s="138"/>
      <c r="BL42856" s="138"/>
      <c r="BM42856" s="138"/>
    </row>
    <row r="42857" spans="62:65" ht="13" thickBot="1">
      <c r="BJ42857" s="138"/>
      <c r="BK42857" s="138"/>
      <c r="BL42857" s="138"/>
      <c r="BM42857" s="138"/>
    </row>
    <row r="42858" spans="62:65" ht="13" thickBot="1">
      <c r="BJ42858" s="138"/>
      <c r="BK42858" s="138"/>
      <c r="BL42858" s="138"/>
      <c r="BM42858" s="138"/>
    </row>
    <row r="42859" spans="62:65" ht="13" thickBot="1">
      <c r="BJ42859" s="138"/>
      <c r="BK42859" s="138"/>
      <c r="BL42859" s="138"/>
      <c r="BM42859" s="138"/>
    </row>
    <row r="42860" spans="62:65" ht="13" thickBot="1">
      <c r="BJ42860" s="138"/>
      <c r="BK42860" s="138"/>
      <c r="BL42860" s="138"/>
      <c r="BM42860" s="138"/>
    </row>
    <row r="42861" spans="62:65" ht="13" thickBot="1">
      <c r="BJ42861" s="138"/>
      <c r="BK42861" s="138"/>
      <c r="BL42861" s="138"/>
      <c r="BM42861" s="138"/>
    </row>
    <row r="42862" spans="62:65" ht="13" thickBot="1">
      <c r="BJ42862" s="138"/>
      <c r="BK42862" s="138"/>
      <c r="BL42862" s="138"/>
      <c r="BM42862" s="138"/>
    </row>
    <row r="42863" spans="62:65" ht="13" thickBot="1">
      <c r="BJ42863" s="138"/>
      <c r="BK42863" s="138"/>
      <c r="BL42863" s="138"/>
      <c r="BM42863" s="138"/>
    </row>
    <row r="42864" spans="62:65" ht="13" thickBot="1">
      <c r="BJ42864" s="138"/>
      <c r="BK42864" s="138"/>
      <c r="BL42864" s="138"/>
      <c r="BM42864" s="138"/>
    </row>
    <row r="42865" spans="62:65" ht="13" thickBot="1">
      <c r="BJ42865" s="138"/>
      <c r="BK42865" s="138"/>
      <c r="BL42865" s="138"/>
      <c r="BM42865" s="138"/>
    </row>
    <row r="42866" spans="62:65" ht="13" thickBot="1">
      <c r="BJ42866" s="138"/>
      <c r="BK42866" s="138"/>
      <c r="BL42866" s="138"/>
      <c r="BM42866" s="138"/>
    </row>
    <row r="42867" spans="62:65" ht="13" thickBot="1">
      <c r="BJ42867" s="138"/>
      <c r="BK42867" s="138"/>
      <c r="BL42867" s="138"/>
      <c r="BM42867" s="138"/>
    </row>
    <row r="42868" spans="62:65" ht="13" thickBot="1">
      <c r="BJ42868" s="138"/>
      <c r="BK42868" s="138"/>
      <c r="BL42868" s="138"/>
      <c r="BM42868" s="138"/>
    </row>
    <row r="42869" spans="62:65" ht="13" thickBot="1">
      <c r="BJ42869" s="138"/>
      <c r="BK42869" s="138"/>
      <c r="BL42869" s="138"/>
      <c r="BM42869" s="138"/>
    </row>
    <row r="42870" spans="62:65" ht="13" thickBot="1">
      <c r="BJ42870" s="138"/>
      <c r="BK42870" s="138"/>
      <c r="BL42870" s="138"/>
      <c r="BM42870" s="138"/>
    </row>
    <row r="42871" spans="62:65" ht="13" thickBot="1">
      <c r="BJ42871" s="138"/>
      <c r="BK42871" s="138"/>
      <c r="BL42871" s="138"/>
      <c r="BM42871" s="138"/>
    </row>
    <row r="42872" spans="62:65" ht="13" thickBot="1">
      <c r="BJ42872" s="138"/>
      <c r="BK42872" s="138"/>
      <c r="BL42872" s="138"/>
      <c r="BM42872" s="138"/>
    </row>
    <row r="42873" spans="62:65" ht="13" thickBot="1">
      <c r="BJ42873" s="138"/>
      <c r="BK42873" s="138"/>
      <c r="BL42873" s="138"/>
      <c r="BM42873" s="138"/>
    </row>
    <row r="42874" spans="62:65" ht="13" thickBot="1">
      <c r="BJ42874" s="138"/>
      <c r="BK42874" s="138"/>
      <c r="BL42874" s="138"/>
      <c r="BM42874" s="138"/>
    </row>
    <row r="42875" spans="62:65" ht="13" thickBot="1">
      <c r="BJ42875" s="138"/>
      <c r="BK42875" s="138"/>
      <c r="BL42875" s="138"/>
      <c r="BM42875" s="138"/>
    </row>
    <row r="42876" spans="62:65" ht="13" thickBot="1">
      <c r="BJ42876" s="138"/>
      <c r="BK42876" s="138"/>
      <c r="BL42876" s="138"/>
      <c r="BM42876" s="138"/>
    </row>
    <row r="42877" spans="62:65" ht="13" thickBot="1">
      <c r="BJ42877" s="138"/>
      <c r="BK42877" s="138"/>
      <c r="BL42877" s="138"/>
      <c r="BM42877" s="138"/>
    </row>
    <row r="42878" spans="62:65" ht="13" thickBot="1">
      <c r="BJ42878" s="138"/>
      <c r="BK42878" s="138"/>
      <c r="BL42878" s="138"/>
      <c r="BM42878" s="138"/>
    </row>
    <row r="42879" spans="62:65" ht="13" thickBot="1">
      <c r="BJ42879" s="138"/>
      <c r="BK42879" s="138"/>
      <c r="BL42879" s="138"/>
      <c r="BM42879" s="138"/>
    </row>
    <row r="42880" spans="62:65" ht="13" thickBot="1">
      <c r="BJ42880" s="138"/>
      <c r="BK42880" s="138"/>
      <c r="BL42880" s="138"/>
      <c r="BM42880" s="138"/>
    </row>
    <row r="42881" spans="62:65" ht="13" thickBot="1">
      <c r="BJ42881" s="138"/>
      <c r="BK42881" s="138"/>
      <c r="BL42881" s="138"/>
      <c r="BM42881" s="138"/>
    </row>
    <row r="42882" spans="62:65" ht="13" thickBot="1">
      <c r="BJ42882" s="138"/>
      <c r="BK42882" s="138"/>
      <c r="BL42882" s="138"/>
      <c r="BM42882" s="138"/>
    </row>
    <row r="42883" spans="62:65" ht="13" thickBot="1">
      <c r="BJ42883" s="138"/>
      <c r="BK42883" s="138"/>
      <c r="BL42883" s="138"/>
      <c r="BM42883" s="138"/>
    </row>
    <row r="42884" spans="62:65" ht="13" thickBot="1">
      <c r="BJ42884" s="138"/>
      <c r="BK42884" s="138"/>
      <c r="BL42884" s="138"/>
      <c r="BM42884" s="138"/>
    </row>
    <row r="42885" spans="62:65" ht="13" thickBot="1">
      <c r="BJ42885" s="138"/>
      <c r="BK42885" s="138"/>
      <c r="BL42885" s="138"/>
      <c r="BM42885" s="138"/>
    </row>
    <row r="42886" spans="62:65" ht="13" thickBot="1">
      <c r="BJ42886" s="138"/>
      <c r="BK42886" s="138"/>
      <c r="BL42886" s="138"/>
      <c r="BM42886" s="138"/>
    </row>
    <row r="42887" spans="62:65" ht="13" thickBot="1">
      <c r="BJ42887" s="138"/>
      <c r="BK42887" s="138"/>
      <c r="BL42887" s="138"/>
      <c r="BM42887" s="138"/>
    </row>
    <row r="42888" spans="62:65" ht="13" thickBot="1">
      <c r="BJ42888" s="138"/>
      <c r="BK42888" s="138"/>
      <c r="BL42888" s="138"/>
      <c r="BM42888" s="138"/>
    </row>
    <row r="42889" spans="62:65" ht="13" thickBot="1">
      <c r="BJ42889" s="138"/>
      <c r="BK42889" s="138"/>
      <c r="BL42889" s="138"/>
      <c r="BM42889" s="138"/>
    </row>
    <row r="42890" spans="62:65" ht="13" thickBot="1">
      <c r="BJ42890" s="138"/>
      <c r="BK42890" s="138"/>
      <c r="BL42890" s="138"/>
      <c r="BM42890" s="138"/>
    </row>
    <row r="42891" spans="62:65" ht="13" thickBot="1">
      <c r="BJ42891" s="138"/>
      <c r="BK42891" s="138"/>
      <c r="BL42891" s="138"/>
      <c r="BM42891" s="138"/>
    </row>
    <row r="42892" spans="62:65" ht="13" thickBot="1">
      <c r="BJ42892" s="138"/>
      <c r="BK42892" s="138"/>
      <c r="BL42892" s="138"/>
      <c r="BM42892" s="138"/>
    </row>
    <row r="42893" spans="62:65" ht="13" thickBot="1">
      <c r="BJ42893" s="138"/>
      <c r="BK42893" s="138"/>
      <c r="BL42893" s="138"/>
      <c r="BM42893" s="138"/>
    </row>
    <row r="42894" spans="62:65" ht="13" thickBot="1">
      <c r="BJ42894" s="138"/>
      <c r="BK42894" s="138"/>
      <c r="BL42894" s="138"/>
      <c r="BM42894" s="138"/>
    </row>
    <row r="42895" spans="62:65" ht="13" thickBot="1">
      <c r="BJ42895" s="138"/>
      <c r="BK42895" s="138"/>
      <c r="BL42895" s="138"/>
      <c r="BM42895" s="138"/>
    </row>
    <row r="42896" spans="62:65" ht="13" thickBot="1">
      <c r="BJ42896" s="138"/>
      <c r="BK42896" s="138"/>
      <c r="BL42896" s="138"/>
      <c r="BM42896" s="138"/>
    </row>
    <row r="42897" spans="62:65" ht="13" thickBot="1">
      <c r="BJ42897" s="138"/>
      <c r="BK42897" s="138"/>
      <c r="BL42897" s="138"/>
      <c r="BM42897" s="138"/>
    </row>
    <row r="42898" spans="62:65" ht="13" thickBot="1">
      <c r="BJ42898" s="138"/>
      <c r="BK42898" s="138"/>
      <c r="BL42898" s="138"/>
      <c r="BM42898" s="138"/>
    </row>
    <row r="42899" spans="62:65" ht="13" thickBot="1">
      <c r="BJ42899" s="138"/>
      <c r="BK42899" s="138"/>
      <c r="BL42899" s="138"/>
      <c r="BM42899" s="138"/>
    </row>
    <row r="42900" spans="62:65" ht="13" thickBot="1">
      <c r="BJ42900" s="138"/>
      <c r="BK42900" s="138"/>
      <c r="BL42900" s="138"/>
      <c r="BM42900" s="138"/>
    </row>
    <row r="42901" spans="62:65" ht="13" thickBot="1">
      <c r="BJ42901" s="138"/>
      <c r="BK42901" s="138"/>
      <c r="BL42901" s="138"/>
      <c r="BM42901" s="138"/>
    </row>
    <row r="42902" spans="62:65" ht="13" thickBot="1">
      <c r="BJ42902" s="138"/>
      <c r="BK42902" s="138"/>
      <c r="BL42902" s="138"/>
      <c r="BM42902" s="138"/>
    </row>
    <row r="42903" spans="62:65" ht="13" thickBot="1">
      <c r="BJ42903" s="138"/>
      <c r="BK42903" s="138"/>
      <c r="BL42903" s="138"/>
      <c r="BM42903" s="138"/>
    </row>
    <row r="42904" spans="62:65" ht="13" thickBot="1">
      <c r="BJ42904" s="138"/>
      <c r="BK42904" s="138"/>
      <c r="BL42904" s="138"/>
      <c r="BM42904" s="138"/>
    </row>
    <row r="42905" spans="62:65" ht="13" thickBot="1">
      <c r="BJ42905" s="138"/>
      <c r="BK42905" s="138"/>
      <c r="BL42905" s="138"/>
      <c r="BM42905" s="138"/>
    </row>
    <row r="42906" spans="62:65" ht="13" thickBot="1">
      <c r="BJ42906" s="138"/>
      <c r="BK42906" s="138"/>
      <c r="BL42906" s="138"/>
      <c r="BM42906" s="138"/>
    </row>
    <row r="42907" spans="62:65" ht="13" thickBot="1">
      <c r="BJ42907" s="138"/>
      <c r="BK42907" s="138"/>
      <c r="BL42907" s="138"/>
      <c r="BM42907" s="138"/>
    </row>
    <row r="42908" spans="62:65" ht="13" thickBot="1">
      <c r="BJ42908" s="138"/>
      <c r="BK42908" s="138"/>
      <c r="BL42908" s="138"/>
      <c r="BM42908" s="138"/>
    </row>
    <row r="42909" spans="62:65" ht="13" thickBot="1">
      <c r="BJ42909" s="138"/>
      <c r="BK42909" s="138"/>
      <c r="BL42909" s="138"/>
      <c r="BM42909" s="138"/>
    </row>
    <row r="42910" spans="62:65" ht="13" thickBot="1">
      <c r="BJ42910" s="138"/>
      <c r="BK42910" s="138"/>
      <c r="BL42910" s="138"/>
      <c r="BM42910" s="138"/>
    </row>
    <row r="42911" spans="62:65" ht="13" thickBot="1">
      <c r="BJ42911" s="138"/>
      <c r="BK42911" s="138"/>
      <c r="BL42911" s="138"/>
      <c r="BM42911" s="138"/>
    </row>
    <row r="42912" spans="62:65" ht="13" thickBot="1">
      <c r="BJ42912" s="138"/>
      <c r="BK42912" s="138"/>
      <c r="BL42912" s="138"/>
      <c r="BM42912" s="138"/>
    </row>
    <row r="42913" spans="62:65" ht="13" thickBot="1">
      <c r="BJ42913" s="138"/>
      <c r="BK42913" s="138"/>
      <c r="BL42913" s="138"/>
      <c r="BM42913" s="138"/>
    </row>
    <row r="42914" spans="62:65" ht="13" thickBot="1">
      <c r="BJ42914" s="138"/>
      <c r="BK42914" s="138"/>
      <c r="BL42914" s="138"/>
      <c r="BM42914" s="138"/>
    </row>
    <row r="42915" spans="62:65" ht="13" thickBot="1">
      <c r="BJ42915" s="138"/>
      <c r="BK42915" s="138"/>
      <c r="BL42915" s="138"/>
      <c r="BM42915" s="138"/>
    </row>
    <row r="42916" spans="62:65" ht="13" thickBot="1">
      <c r="BJ42916" s="138"/>
      <c r="BK42916" s="138"/>
      <c r="BL42916" s="138"/>
      <c r="BM42916" s="138"/>
    </row>
    <row r="42917" spans="62:65" ht="13" thickBot="1">
      <c r="BJ42917" s="138"/>
      <c r="BK42917" s="138"/>
      <c r="BL42917" s="138"/>
      <c r="BM42917" s="138"/>
    </row>
    <row r="42918" spans="62:65" ht="13" thickBot="1">
      <c r="BJ42918" s="138"/>
      <c r="BK42918" s="138"/>
      <c r="BL42918" s="138"/>
      <c r="BM42918" s="138"/>
    </row>
    <row r="42919" spans="62:65" ht="13" thickBot="1">
      <c r="BJ42919" s="138"/>
      <c r="BK42919" s="138"/>
      <c r="BL42919" s="138"/>
      <c r="BM42919" s="138"/>
    </row>
    <row r="42920" spans="62:65" ht="13" thickBot="1">
      <c r="BJ42920" s="138"/>
      <c r="BK42920" s="138"/>
      <c r="BL42920" s="138"/>
      <c r="BM42920" s="138"/>
    </row>
    <row r="42921" spans="62:65" ht="13" thickBot="1">
      <c r="BJ42921" s="138"/>
      <c r="BK42921" s="138"/>
      <c r="BL42921" s="138"/>
      <c r="BM42921" s="138"/>
    </row>
    <row r="42922" spans="62:65" ht="13" thickBot="1">
      <c r="BJ42922" s="138"/>
      <c r="BK42922" s="138"/>
      <c r="BL42922" s="138"/>
      <c r="BM42922" s="138"/>
    </row>
    <row r="42923" spans="62:65" ht="13" thickBot="1">
      <c r="BJ42923" s="138"/>
      <c r="BK42923" s="138"/>
      <c r="BL42923" s="138"/>
      <c r="BM42923" s="138"/>
    </row>
    <row r="42924" spans="62:65" ht="13" thickBot="1">
      <c r="BJ42924" s="138"/>
      <c r="BK42924" s="138"/>
      <c r="BL42924" s="138"/>
      <c r="BM42924" s="138"/>
    </row>
    <row r="42925" spans="62:65" ht="13" thickBot="1">
      <c r="BJ42925" s="138"/>
      <c r="BK42925" s="138"/>
      <c r="BL42925" s="138"/>
      <c r="BM42925" s="138"/>
    </row>
    <row r="42926" spans="62:65" ht="13" thickBot="1">
      <c r="BJ42926" s="138"/>
      <c r="BK42926" s="138"/>
      <c r="BL42926" s="138"/>
      <c r="BM42926" s="138"/>
    </row>
    <row r="42927" spans="62:65" ht="13" thickBot="1">
      <c r="BJ42927" s="138"/>
      <c r="BK42927" s="138"/>
      <c r="BL42927" s="138"/>
      <c r="BM42927" s="138"/>
    </row>
    <row r="42928" spans="62:65" ht="13" thickBot="1">
      <c r="BJ42928" s="138"/>
      <c r="BK42928" s="138"/>
      <c r="BL42928" s="138"/>
      <c r="BM42928" s="138"/>
    </row>
    <row r="42929" spans="62:65" ht="13" thickBot="1">
      <c r="BJ42929" s="138"/>
      <c r="BK42929" s="138"/>
      <c r="BL42929" s="138"/>
      <c r="BM42929" s="138"/>
    </row>
    <row r="42930" spans="62:65" ht="13" thickBot="1">
      <c r="BJ42930" s="138"/>
      <c r="BK42930" s="138"/>
      <c r="BL42930" s="138"/>
      <c r="BM42930" s="138"/>
    </row>
    <row r="42931" spans="62:65" ht="13" thickBot="1">
      <c r="BJ42931" s="138"/>
      <c r="BK42931" s="138"/>
      <c r="BL42931" s="138"/>
      <c r="BM42931" s="138"/>
    </row>
    <row r="42932" spans="62:65" ht="13" thickBot="1">
      <c r="BJ42932" s="138"/>
      <c r="BK42932" s="138"/>
      <c r="BL42932" s="138"/>
      <c r="BM42932" s="138"/>
    </row>
    <row r="42933" spans="62:65" ht="13" thickBot="1">
      <c r="BJ42933" s="138"/>
      <c r="BK42933" s="138"/>
      <c r="BL42933" s="138"/>
      <c r="BM42933" s="138"/>
    </row>
    <row r="42934" spans="62:65" ht="13" thickBot="1">
      <c r="BJ42934" s="138"/>
      <c r="BK42934" s="138"/>
      <c r="BL42934" s="138"/>
      <c r="BM42934" s="138"/>
    </row>
    <row r="42935" spans="62:65" ht="13" thickBot="1">
      <c r="BJ42935" s="138"/>
      <c r="BK42935" s="138"/>
      <c r="BL42935" s="138"/>
      <c r="BM42935" s="138"/>
    </row>
    <row r="42936" spans="62:65" ht="13" thickBot="1">
      <c r="BJ42936" s="138"/>
      <c r="BK42936" s="138"/>
      <c r="BL42936" s="138"/>
      <c r="BM42936" s="138"/>
    </row>
    <row r="42937" spans="62:65" ht="13" thickBot="1">
      <c r="BJ42937" s="138"/>
      <c r="BK42937" s="138"/>
      <c r="BL42937" s="138"/>
      <c r="BM42937" s="138"/>
    </row>
    <row r="42938" spans="62:65" ht="13" thickBot="1">
      <c r="BJ42938" s="138"/>
      <c r="BK42938" s="138"/>
      <c r="BL42938" s="138"/>
      <c r="BM42938" s="138"/>
    </row>
    <row r="42939" spans="62:65" ht="13" thickBot="1">
      <c r="BJ42939" s="138"/>
      <c r="BK42939" s="138"/>
      <c r="BL42939" s="138"/>
      <c r="BM42939" s="138"/>
    </row>
    <row r="42940" spans="62:65" ht="13" thickBot="1">
      <c r="BJ42940" s="138"/>
      <c r="BK42940" s="138"/>
      <c r="BL42940" s="138"/>
      <c r="BM42940" s="138"/>
    </row>
    <row r="42941" spans="62:65" ht="13" thickBot="1">
      <c r="BJ42941" s="138"/>
      <c r="BK42941" s="138"/>
      <c r="BL42941" s="138"/>
      <c r="BM42941" s="138"/>
    </row>
    <row r="42942" spans="62:65" ht="13" thickBot="1">
      <c r="BJ42942" s="138"/>
      <c r="BK42942" s="138"/>
      <c r="BL42942" s="138"/>
      <c r="BM42942" s="138"/>
    </row>
    <row r="42943" spans="62:65" ht="13" thickBot="1">
      <c r="BJ42943" s="138"/>
      <c r="BK42943" s="138"/>
      <c r="BL42943" s="138"/>
      <c r="BM42943" s="138"/>
    </row>
    <row r="42944" spans="62:65" ht="13" thickBot="1">
      <c r="BJ42944" s="138"/>
      <c r="BK42944" s="138"/>
      <c r="BL42944" s="138"/>
      <c r="BM42944" s="138"/>
    </row>
    <row r="42945" spans="62:65" ht="13" thickBot="1">
      <c r="BJ42945" s="138"/>
      <c r="BK42945" s="138"/>
      <c r="BL42945" s="138"/>
      <c r="BM42945" s="138"/>
    </row>
    <row r="42946" spans="62:65" ht="13" thickBot="1">
      <c r="BJ42946" s="138"/>
      <c r="BK42946" s="138"/>
      <c r="BL42946" s="138"/>
      <c r="BM42946" s="138"/>
    </row>
    <row r="42947" spans="62:65" ht="13" thickBot="1">
      <c r="BJ42947" s="138"/>
      <c r="BK42947" s="138"/>
      <c r="BL42947" s="138"/>
      <c r="BM42947" s="138"/>
    </row>
    <row r="42948" spans="62:65" ht="13" thickBot="1">
      <c r="BJ42948" s="138"/>
      <c r="BK42948" s="138"/>
      <c r="BL42948" s="138"/>
      <c r="BM42948" s="138"/>
    </row>
    <row r="42949" spans="62:65" ht="13" thickBot="1">
      <c r="BJ42949" s="138"/>
      <c r="BK42949" s="138"/>
      <c r="BL42949" s="138"/>
      <c r="BM42949" s="138"/>
    </row>
    <row r="42950" spans="62:65" ht="13" thickBot="1">
      <c r="BJ42950" s="138"/>
      <c r="BK42950" s="138"/>
      <c r="BL42950" s="138"/>
      <c r="BM42950" s="138"/>
    </row>
    <row r="42951" spans="62:65" ht="13" thickBot="1">
      <c r="BJ42951" s="138"/>
      <c r="BK42951" s="138"/>
      <c r="BL42951" s="138"/>
      <c r="BM42951" s="138"/>
    </row>
    <row r="42952" spans="62:65" ht="13" thickBot="1">
      <c r="BJ42952" s="138"/>
      <c r="BK42952" s="138"/>
      <c r="BL42952" s="138"/>
      <c r="BM42952" s="138"/>
    </row>
    <row r="42953" spans="62:65" ht="13" thickBot="1">
      <c r="BJ42953" s="138"/>
      <c r="BK42953" s="138"/>
      <c r="BL42953" s="138"/>
      <c r="BM42953" s="138"/>
    </row>
    <row r="42954" spans="62:65" ht="13" thickBot="1">
      <c r="BJ42954" s="138"/>
      <c r="BK42954" s="138"/>
      <c r="BL42954" s="138"/>
      <c r="BM42954" s="138"/>
    </row>
    <row r="42955" spans="62:65" ht="13" thickBot="1">
      <c r="BJ42955" s="138"/>
      <c r="BK42955" s="138"/>
      <c r="BL42955" s="138"/>
      <c r="BM42955" s="138"/>
    </row>
    <row r="42956" spans="62:65" ht="13" thickBot="1">
      <c r="BJ42956" s="138"/>
      <c r="BK42956" s="138"/>
      <c r="BL42956" s="138"/>
      <c r="BM42956" s="138"/>
    </row>
    <row r="42957" spans="62:65" ht="13" thickBot="1">
      <c r="BJ42957" s="138"/>
      <c r="BK42957" s="138"/>
      <c r="BL42957" s="138"/>
      <c r="BM42957" s="138"/>
    </row>
    <row r="42958" spans="62:65" ht="13" thickBot="1">
      <c r="BJ42958" s="138"/>
      <c r="BK42958" s="138"/>
      <c r="BL42958" s="138"/>
      <c r="BM42958" s="138"/>
    </row>
    <row r="42959" spans="62:65" ht="13" thickBot="1">
      <c r="BJ42959" s="138"/>
      <c r="BK42959" s="138"/>
      <c r="BL42959" s="138"/>
      <c r="BM42959" s="138"/>
    </row>
    <row r="42960" spans="62:65" ht="13" thickBot="1">
      <c r="BJ42960" s="138"/>
      <c r="BK42960" s="138"/>
      <c r="BL42960" s="138"/>
      <c r="BM42960" s="138"/>
    </row>
    <row r="42961" spans="62:65" ht="13" thickBot="1">
      <c r="BJ42961" s="138"/>
      <c r="BK42961" s="138"/>
      <c r="BL42961" s="138"/>
      <c r="BM42961" s="138"/>
    </row>
    <row r="42962" spans="62:65" ht="13" thickBot="1">
      <c r="BJ42962" s="138"/>
      <c r="BK42962" s="138"/>
      <c r="BL42962" s="138"/>
      <c r="BM42962" s="138"/>
    </row>
    <row r="42963" spans="62:65" ht="13" thickBot="1">
      <c r="BJ42963" s="138"/>
      <c r="BK42963" s="138"/>
      <c r="BL42963" s="138"/>
      <c r="BM42963" s="138"/>
    </row>
    <row r="42964" spans="62:65" ht="13" thickBot="1">
      <c r="BJ42964" s="138"/>
      <c r="BK42964" s="138"/>
      <c r="BL42964" s="138"/>
      <c r="BM42964" s="138"/>
    </row>
    <row r="42965" spans="62:65" ht="13" thickBot="1">
      <c r="BJ42965" s="138"/>
      <c r="BK42965" s="138"/>
      <c r="BL42965" s="138"/>
      <c r="BM42965" s="138"/>
    </row>
    <row r="42966" spans="62:65" ht="13" thickBot="1">
      <c r="BJ42966" s="138"/>
      <c r="BK42966" s="138"/>
      <c r="BL42966" s="138"/>
      <c r="BM42966" s="138"/>
    </row>
    <row r="42967" spans="62:65" ht="13" thickBot="1">
      <c r="BJ42967" s="138"/>
      <c r="BK42967" s="138"/>
      <c r="BL42967" s="138"/>
      <c r="BM42967" s="138"/>
    </row>
    <row r="42968" spans="62:65" ht="13" thickBot="1">
      <c r="BJ42968" s="138"/>
      <c r="BK42968" s="138"/>
      <c r="BL42968" s="138"/>
      <c r="BM42968" s="138"/>
    </row>
    <row r="42969" spans="62:65" ht="13" thickBot="1">
      <c r="BJ42969" s="138"/>
      <c r="BK42969" s="138"/>
      <c r="BL42969" s="138"/>
      <c r="BM42969" s="138"/>
    </row>
    <row r="42970" spans="62:65" ht="13" thickBot="1">
      <c r="BJ42970" s="138"/>
      <c r="BK42970" s="138"/>
      <c r="BL42970" s="138"/>
      <c r="BM42970" s="138"/>
    </row>
    <row r="42971" spans="62:65" ht="13" thickBot="1">
      <c r="BJ42971" s="138"/>
      <c r="BK42971" s="138"/>
      <c r="BL42971" s="138"/>
      <c r="BM42971" s="138"/>
    </row>
    <row r="42972" spans="62:65" ht="13" thickBot="1">
      <c r="BJ42972" s="138"/>
      <c r="BK42972" s="138"/>
      <c r="BL42972" s="138"/>
      <c r="BM42972" s="138"/>
    </row>
    <row r="42973" spans="62:65" ht="13" thickBot="1">
      <c r="BJ42973" s="138"/>
      <c r="BK42973" s="138"/>
      <c r="BL42973" s="138"/>
      <c r="BM42973" s="138"/>
    </row>
    <row r="42974" spans="62:65" ht="13" thickBot="1">
      <c r="BJ42974" s="138"/>
      <c r="BK42974" s="138"/>
      <c r="BL42974" s="138"/>
      <c r="BM42974" s="138"/>
    </row>
    <row r="42975" spans="62:65" ht="13" thickBot="1">
      <c r="BJ42975" s="138"/>
      <c r="BK42975" s="138"/>
      <c r="BL42975" s="138"/>
      <c r="BM42975" s="138"/>
    </row>
    <row r="42976" spans="62:65" ht="13" thickBot="1">
      <c r="BJ42976" s="138"/>
      <c r="BK42976" s="138"/>
      <c r="BL42976" s="138"/>
      <c r="BM42976" s="138"/>
    </row>
    <row r="42977" spans="62:65" ht="13" thickBot="1">
      <c r="BJ42977" s="138"/>
      <c r="BK42977" s="138"/>
      <c r="BL42977" s="138"/>
      <c r="BM42977" s="138"/>
    </row>
    <row r="42978" spans="62:65" ht="13" thickBot="1">
      <c r="BJ42978" s="138"/>
      <c r="BK42978" s="138"/>
      <c r="BL42978" s="138"/>
      <c r="BM42978" s="138"/>
    </row>
    <row r="42979" spans="62:65" ht="13" thickBot="1">
      <c r="BJ42979" s="138"/>
      <c r="BK42979" s="138"/>
      <c r="BL42979" s="138"/>
      <c r="BM42979" s="138"/>
    </row>
    <row r="42980" spans="62:65" ht="13" thickBot="1">
      <c r="BJ42980" s="138"/>
      <c r="BK42980" s="138"/>
      <c r="BL42980" s="138"/>
      <c r="BM42980" s="138"/>
    </row>
    <row r="42981" spans="62:65" ht="13" thickBot="1">
      <c r="BJ42981" s="138"/>
      <c r="BK42981" s="138"/>
      <c r="BL42981" s="138"/>
      <c r="BM42981" s="138"/>
    </row>
    <row r="42982" spans="62:65" ht="13" thickBot="1">
      <c r="BJ42982" s="138"/>
      <c r="BK42982" s="138"/>
      <c r="BL42982" s="138"/>
      <c r="BM42982" s="138"/>
    </row>
    <row r="42983" spans="62:65" ht="13" thickBot="1">
      <c r="BJ42983" s="138"/>
      <c r="BK42983" s="138"/>
      <c r="BL42983" s="138"/>
      <c r="BM42983" s="138"/>
    </row>
    <row r="42984" spans="62:65" ht="13" thickBot="1">
      <c r="BJ42984" s="138"/>
      <c r="BK42984" s="138"/>
      <c r="BL42984" s="138"/>
      <c r="BM42984" s="138"/>
    </row>
    <row r="42985" spans="62:65" ht="13" thickBot="1">
      <c r="BJ42985" s="138"/>
      <c r="BK42985" s="138"/>
      <c r="BL42985" s="138"/>
      <c r="BM42985" s="138"/>
    </row>
    <row r="42986" spans="62:65" ht="13" thickBot="1">
      <c r="BJ42986" s="138"/>
      <c r="BK42986" s="138"/>
      <c r="BL42986" s="138"/>
      <c r="BM42986" s="138"/>
    </row>
    <row r="42987" spans="62:65" ht="13" thickBot="1">
      <c r="BJ42987" s="138"/>
      <c r="BK42987" s="138"/>
      <c r="BL42987" s="138"/>
      <c r="BM42987" s="138"/>
    </row>
    <row r="42988" spans="62:65" ht="13" thickBot="1">
      <c r="BJ42988" s="138"/>
      <c r="BK42988" s="138"/>
      <c r="BL42988" s="138"/>
      <c r="BM42988" s="138"/>
    </row>
    <row r="42989" spans="62:65" ht="13" thickBot="1">
      <c r="BJ42989" s="138"/>
      <c r="BK42989" s="138"/>
      <c r="BL42989" s="138"/>
      <c r="BM42989" s="138"/>
    </row>
    <row r="42990" spans="62:65" ht="13" thickBot="1">
      <c r="BJ42990" s="138"/>
      <c r="BK42990" s="138"/>
      <c r="BL42990" s="138"/>
      <c r="BM42990" s="138"/>
    </row>
    <row r="42991" spans="62:65" ht="13" thickBot="1">
      <c r="BJ42991" s="138"/>
      <c r="BK42991" s="138"/>
      <c r="BL42991" s="138"/>
      <c r="BM42991" s="138"/>
    </row>
    <row r="42992" spans="62:65" ht="13" thickBot="1">
      <c r="BJ42992" s="138"/>
      <c r="BK42992" s="138"/>
      <c r="BL42992" s="138"/>
      <c r="BM42992" s="138"/>
    </row>
    <row r="42993" spans="62:65" ht="13" thickBot="1">
      <c r="BJ42993" s="138"/>
      <c r="BK42993" s="138"/>
      <c r="BL42993" s="138"/>
      <c r="BM42993" s="138"/>
    </row>
    <row r="42994" spans="62:65" ht="13" thickBot="1">
      <c r="BJ42994" s="138"/>
      <c r="BK42994" s="138"/>
      <c r="BL42994" s="138"/>
      <c r="BM42994" s="138"/>
    </row>
    <row r="42995" spans="62:65" ht="13" thickBot="1">
      <c r="BJ42995" s="138"/>
      <c r="BK42995" s="138"/>
      <c r="BL42995" s="138"/>
      <c r="BM42995" s="138"/>
    </row>
    <row r="42996" spans="62:65" ht="13" thickBot="1">
      <c r="BJ42996" s="138"/>
      <c r="BK42996" s="138"/>
      <c r="BL42996" s="138"/>
      <c r="BM42996" s="138"/>
    </row>
    <row r="42997" spans="62:65" ht="13" thickBot="1">
      <c r="BJ42997" s="138"/>
      <c r="BK42997" s="138"/>
      <c r="BL42997" s="138"/>
      <c r="BM42997" s="138"/>
    </row>
    <row r="42998" spans="62:65" ht="13" thickBot="1">
      <c r="BJ42998" s="138"/>
      <c r="BK42998" s="138"/>
      <c r="BL42998" s="138"/>
      <c r="BM42998" s="138"/>
    </row>
    <row r="42999" spans="62:65" ht="13" thickBot="1">
      <c r="BJ42999" s="138"/>
      <c r="BK42999" s="138"/>
      <c r="BL42999" s="138"/>
      <c r="BM42999" s="138"/>
    </row>
    <row r="43000" spans="62:65" ht="13" thickBot="1">
      <c r="BJ43000" s="138"/>
      <c r="BK43000" s="138"/>
      <c r="BL43000" s="138"/>
      <c r="BM43000" s="138"/>
    </row>
    <row r="43001" spans="62:65" ht="13" thickBot="1">
      <c r="BJ43001" s="138"/>
      <c r="BK43001" s="138"/>
      <c r="BL43001" s="138"/>
      <c r="BM43001" s="138"/>
    </row>
    <row r="43002" spans="62:65" ht="13" thickBot="1">
      <c r="BJ43002" s="138"/>
      <c r="BK43002" s="138"/>
      <c r="BL43002" s="138"/>
      <c r="BM43002" s="138"/>
    </row>
    <row r="43003" spans="62:65" ht="13" thickBot="1">
      <c r="BJ43003" s="138"/>
      <c r="BK43003" s="138"/>
      <c r="BL43003" s="138"/>
      <c r="BM43003" s="138"/>
    </row>
    <row r="43004" spans="62:65" ht="13" thickBot="1">
      <c r="BJ43004" s="138"/>
      <c r="BK43004" s="138"/>
      <c r="BL43004" s="138"/>
      <c r="BM43004" s="138"/>
    </row>
    <row r="43005" spans="62:65" ht="13" thickBot="1">
      <c r="BJ43005" s="138"/>
      <c r="BK43005" s="138"/>
      <c r="BL43005" s="138"/>
      <c r="BM43005" s="138"/>
    </row>
    <row r="43006" spans="62:65" ht="13" thickBot="1">
      <c r="BJ43006" s="138"/>
      <c r="BK43006" s="138"/>
      <c r="BL43006" s="138"/>
      <c r="BM43006" s="138"/>
    </row>
    <row r="43007" spans="62:65" ht="13" thickBot="1">
      <c r="BJ43007" s="138"/>
      <c r="BK43007" s="138"/>
      <c r="BL43007" s="138"/>
      <c r="BM43007" s="138"/>
    </row>
    <row r="43008" spans="62:65" ht="13" thickBot="1">
      <c r="BJ43008" s="138"/>
      <c r="BK43008" s="138"/>
      <c r="BL43008" s="138"/>
      <c r="BM43008" s="138"/>
    </row>
    <row r="43009" spans="62:65" ht="13" thickBot="1">
      <c r="BJ43009" s="138"/>
      <c r="BK43009" s="138"/>
      <c r="BL43009" s="138"/>
      <c r="BM43009" s="138"/>
    </row>
    <row r="43010" spans="62:65" ht="13" thickBot="1">
      <c r="BJ43010" s="138"/>
      <c r="BK43010" s="138"/>
      <c r="BL43010" s="138"/>
      <c r="BM43010" s="138"/>
    </row>
    <row r="43011" spans="62:65" ht="13" thickBot="1">
      <c r="BJ43011" s="138"/>
      <c r="BK43011" s="138"/>
      <c r="BL43011" s="138"/>
      <c r="BM43011" s="138"/>
    </row>
    <row r="43012" spans="62:65" ht="13" thickBot="1">
      <c r="BJ43012" s="138"/>
      <c r="BK43012" s="138"/>
      <c r="BL43012" s="138"/>
      <c r="BM43012" s="138"/>
    </row>
    <row r="43013" spans="62:65" ht="13" thickBot="1">
      <c r="BJ43013" s="138"/>
      <c r="BK43013" s="138"/>
      <c r="BL43013" s="138"/>
      <c r="BM43013" s="138"/>
    </row>
    <row r="43014" spans="62:65" ht="13" thickBot="1">
      <c r="BJ43014" s="138"/>
      <c r="BK43014" s="138"/>
      <c r="BL43014" s="138"/>
      <c r="BM43014" s="138"/>
    </row>
    <row r="43015" spans="62:65" ht="13" thickBot="1">
      <c r="BJ43015" s="138"/>
      <c r="BK43015" s="138"/>
      <c r="BL43015" s="138"/>
      <c r="BM43015" s="138"/>
    </row>
    <row r="43016" spans="62:65" ht="13" thickBot="1">
      <c r="BJ43016" s="138"/>
      <c r="BK43016" s="138"/>
      <c r="BL43016" s="138"/>
      <c r="BM43016" s="138"/>
    </row>
    <row r="43017" spans="62:65" ht="13" thickBot="1">
      <c r="BJ43017" s="138"/>
      <c r="BK43017" s="138"/>
      <c r="BL43017" s="138"/>
      <c r="BM43017" s="138"/>
    </row>
    <row r="43018" spans="62:65" ht="13" thickBot="1">
      <c r="BJ43018" s="138"/>
      <c r="BK43018" s="138"/>
      <c r="BL43018" s="138"/>
      <c r="BM43018" s="138"/>
    </row>
    <row r="43019" spans="62:65" ht="13" thickBot="1">
      <c r="BJ43019" s="138"/>
      <c r="BK43019" s="138"/>
      <c r="BL43019" s="138"/>
      <c r="BM43019" s="138"/>
    </row>
    <row r="43020" spans="62:65" ht="13" thickBot="1">
      <c r="BJ43020" s="138"/>
      <c r="BK43020" s="138"/>
      <c r="BL43020" s="138"/>
      <c r="BM43020" s="138"/>
    </row>
    <row r="43021" spans="62:65" ht="13" thickBot="1">
      <c r="BJ43021" s="138"/>
      <c r="BK43021" s="138"/>
      <c r="BL43021" s="138"/>
      <c r="BM43021" s="138"/>
    </row>
    <row r="43022" spans="62:65" ht="13" thickBot="1">
      <c r="BJ43022" s="138"/>
      <c r="BK43022" s="138"/>
      <c r="BL43022" s="138"/>
      <c r="BM43022" s="138"/>
    </row>
    <row r="43023" spans="62:65" ht="13" thickBot="1">
      <c r="BJ43023" s="138"/>
      <c r="BK43023" s="138"/>
      <c r="BL43023" s="138"/>
      <c r="BM43023" s="138"/>
    </row>
    <row r="43024" spans="62:65" ht="13" thickBot="1">
      <c r="BJ43024" s="138"/>
      <c r="BK43024" s="138"/>
      <c r="BL43024" s="138"/>
      <c r="BM43024" s="138"/>
    </row>
    <row r="43025" spans="62:65" ht="13" thickBot="1">
      <c r="BJ43025" s="138"/>
      <c r="BK43025" s="138"/>
      <c r="BL43025" s="138"/>
      <c r="BM43025" s="138"/>
    </row>
    <row r="43026" spans="62:65" ht="13" thickBot="1">
      <c r="BJ43026" s="138"/>
      <c r="BK43026" s="138"/>
      <c r="BL43026" s="138"/>
      <c r="BM43026" s="138"/>
    </row>
    <row r="43027" spans="62:65" ht="13" thickBot="1">
      <c r="BJ43027" s="138"/>
      <c r="BK43027" s="138"/>
      <c r="BL43027" s="138"/>
      <c r="BM43027" s="138"/>
    </row>
    <row r="43028" spans="62:65" ht="13" thickBot="1">
      <c r="BJ43028" s="138"/>
      <c r="BK43028" s="138"/>
      <c r="BL43028" s="138"/>
      <c r="BM43028" s="138"/>
    </row>
    <row r="43029" spans="62:65" ht="13" thickBot="1">
      <c r="BJ43029" s="138"/>
      <c r="BK43029" s="138"/>
      <c r="BL43029" s="138"/>
      <c r="BM43029" s="138"/>
    </row>
    <row r="43030" spans="62:65" ht="13" thickBot="1">
      <c r="BJ43030" s="138"/>
      <c r="BK43030" s="138"/>
      <c r="BL43030" s="138"/>
      <c r="BM43030" s="138"/>
    </row>
    <row r="43031" spans="62:65" ht="13" thickBot="1">
      <c r="BJ43031" s="138"/>
      <c r="BK43031" s="138"/>
      <c r="BL43031" s="138"/>
      <c r="BM43031" s="138"/>
    </row>
    <row r="43032" spans="62:65" ht="13" thickBot="1">
      <c r="BJ43032" s="138"/>
      <c r="BK43032" s="138"/>
      <c r="BL43032" s="138"/>
      <c r="BM43032" s="138"/>
    </row>
    <row r="43033" spans="62:65" ht="13" thickBot="1">
      <c r="BJ43033" s="138"/>
      <c r="BK43033" s="138"/>
      <c r="BL43033" s="138"/>
      <c r="BM43033" s="138"/>
    </row>
    <row r="43034" spans="62:65" ht="13" thickBot="1">
      <c r="BJ43034" s="138"/>
      <c r="BK43034" s="138"/>
      <c r="BL43034" s="138"/>
      <c r="BM43034" s="138"/>
    </row>
    <row r="43035" spans="62:65" ht="13" thickBot="1">
      <c r="BJ43035" s="138"/>
      <c r="BK43035" s="138"/>
      <c r="BL43035" s="138"/>
      <c r="BM43035" s="138"/>
    </row>
    <row r="43036" spans="62:65" ht="13" thickBot="1">
      <c r="BJ43036" s="138"/>
      <c r="BK43036" s="138"/>
      <c r="BL43036" s="138"/>
      <c r="BM43036" s="138"/>
    </row>
    <row r="43037" spans="62:65" ht="13" thickBot="1">
      <c r="BJ43037" s="138"/>
      <c r="BK43037" s="138"/>
      <c r="BL43037" s="138"/>
      <c r="BM43037" s="138"/>
    </row>
    <row r="43038" spans="62:65" ht="13" thickBot="1">
      <c r="BJ43038" s="138"/>
      <c r="BK43038" s="138"/>
      <c r="BL43038" s="138"/>
      <c r="BM43038" s="138"/>
    </row>
    <row r="43039" spans="62:65" ht="13" thickBot="1">
      <c r="BJ43039" s="138"/>
      <c r="BK43039" s="138"/>
      <c r="BL43039" s="138"/>
      <c r="BM43039" s="138"/>
    </row>
    <row r="43040" spans="62:65" ht="13" thickBot="1">
      <c r="BJ43040" s="138"/>
      <c r="BK43040" s="138"/>
      <c r="BL43040" s="138"/>
      <c r="BM43040" s="138"/>
    </row>
    <row r="43041" spans="62:65" ht="13" thickBot="1">
      <c r="BJ43041" s="138"/>
      <c r="BK43041" s="138"/>
      <c r="BL43041" s="138"/>
      <c r="BM43041" s="138"/>
    </row>
    <row r="43042" spans="62:65" ht="13" thickBot="1">
      <c r="BJ43042" s="138"/>
      <c r="BK43042" s="138"/>
      <c r="BL43042" s="138"/>
      <c r="BM43042" s="138"/>
    </row>
    <row r="43043" spans="62:65" ht="13" thickBot="1">
      <c r="BJ43043" s="138"/>
      <c r="BK43043" s="138"/>
      <c r="BL43043" s="138"/>
      <c r="BM43043" s="138"/>
    </row>
    <row r="43044" spans="62:65" ht="13" thickBot="1">
      <c r="BJ43044" s="138"/>
      <c r="BK43044" s="138"/>
      <c r="BL43044" s="138"/>
      <c r="BM43044" s="138"/>
    </row>
    <row r="43045" spans="62:65" ht="13" thickBot="1">
      <c r="BJ43045" s="138"/>
      <c r="BK43045" s="138"/>
      <c r="BL43045" s="138"/>
      <c r="BM43045" s="138"/>
    </row>
    <row r="43046" spans="62:65" ht="13" thickBot="1">
      <c r="BJ43046" s="138"/>
      <c r="BK43046" s="138"/>
      <c r="BL43046" s="138"/>
      <c r="BM43046" s="138"/>
    </row>
    <row r="43047" spans="62:65" ht="13" thickBot="1">
      <c r="BJ43047" s="138"/>
      <c r="BK43047" s="138"/>
      <c r="BL43047" s="138"/>
      <c r="BM43047" s="138"/>
    </row>
    <row r="43048" spans="62:65" ht="13" thickBot="1">
      <c r="BJ43048" s="138"/>
      <c r="BK43048" s="138"/>
      <c r="BL43048" s="138"/>
      <c r="BM43048" s="138"/>
    </row>
    <row r="43049" spans="62:65" ht="13" thickBot="1">
      <c r="BJ43049" s="138"/>
      <c r="BK43049" s="138"/>
      <c r="BL43049" s="138"/>
      <c r="BM43049" s="138"/>
    </row>
    <row r="43050" spans="62:65" ht="13" thickBot="1">
      <c r="BJ43050" s="138"/>
      <c r="BK43050" s="138"/>
      <c r="BL43050" s="138"/>
      <c r="BM43050" s="138"/>
    </row>
    <row r="43051" spans="62:65" ht="13" thickBot="1">
      <c r="BJ43051" s="138"/>
      <c r="BK43051" s="138"/>
      <c r="BL43051" s="138"/>
      <c r="BM43051" s="138"/>
    </row>
    <row r="43052" spans="62:65" ht="13" thickBot="1">
      <c r="BJ43052" s="138"/>
      <c r="BK43052" s="138"/>
      <c r="BL43052" s="138"/>
      <c r="BM43052" s="138"/>
    </row>
    <row r="43053" spans="62:65" ht="13" thickBot="1">
      <c r="BJ43053" s="138"/>
      <c r="BK43053" s="138"/>
      <c r="BL43053" s="138"/>
      <c r="BM43053" s="138"/>
    </row>
    <row r="43054" spans="62:65" ht="13" thickBot="1">
      <c r="BJ43054" s="138"/>
      <c r="BK43054" s="138"/>
      <c r="BL43054" s="138"/>
      <c r="BM43054" s="138"/>
    </row>
    <row r="43055" spans="62:65" ht="13" thickBot="1">
      <c r="BJ43055" s="138"/>
      <c r="BK43055" s="138"/>
      <c r="BL43055" s="138"/>
      <c r="BM43055" s="138"/>
    </row>
    <row r="43056" spans="62:65" ht="13" thickBot="1">
      <c r="BJ43056" s="138"/>
      <c r="BK43056" s="138"/>
      <c r="BL43056" s="138"/>
      <c r="BM43056" s="138"/>
    </row>
    <row r="43057" spans="62:65" ht="13" thickBot="1">
      <c r="BJ43057" s="138"/>
      <c r="BK43057" s="138"/>
      <c r="BL43057" s="138"/>
      <c r="BM43057" s="138"/>
    </row>
    <row r="43058" spans="62:65" ht="13" thickBot="1">
      <c r="BJ43058" s="138"/>
      <c r="BK43058" s="138"/>
      <c r="BL43058" s="138"/>
      <c r="BM43058" s="138"/>
    </row>
    <row r="43059" spans="62:65" ht="13" thickBot="1">
      <c r="BJ43059" s="138"/>
      <c r="BK43059" s="138"/>
      <c r="BL43059" s="138"/>
      <c r="BM43059" s="138"/>
    </row>
    <row r="43060" spans="62:65" ht="13" thickBot="1">
      <c r="BJ43060" s="138"/>
      <c r="BK43060" s="138"/>
      <c r="BL43060" s="138"/>
      <c r="BM43060" s="138"/>
    </row>
    <row r="43061" spans="62:65" ht="13" thickBot="1">
      <c r="BJ43061" s="138"/>
      <c r="BK43061" s="138"/>
      <c r="BL43061" s="138"/>
      <c r="BM43061" s="138"/>
    </row>
    <row r="43062" spans="62:65" ht="13" thickBot="1">
      <c r="BJ43062" s="138"/>
      <c r="BK43062" s="138"/>
      <c r="BL43062" s="138"/>
      <c r="BM43062" s="138"/>
    </row>
    <row r="43063" spans="62:65" ht="13" thickBot="1">
      <c r="BJ43063" s="138"/>
      <c r="BK43063" s="138"/>
      <c r="BL43063" s="138"/>
      <c r="BM43063" s="138"/>
    </row>
    <row r="43064" spans="62:65" ht="13" thickBot="1">
      <c r="BJ43064" s="138"/>
      <c r="BK43064" s="138"/>
      <c r="BL43064" s="138"/>
      <c r="BM43064" s="138"/>
    </row>
    <row r="43065" spans="62:65" ht="13" thickBot="1">
      <c r="BJ43065" s="138"/>
      <c r="BK43065" s="138"/>
      <c r="BL43065" s="138"/>
      <c r="BM43065" s="138"/>
    </row>
    <row r="43066" spans="62:65" ht="13" thickBot="1">
      <c r="BJ43066" s="138"/>
      <c r="BK43066" s="138"/>
      <c r="BL43066" s="138"/>
      <c r="BM43066" s="138"/>
    </row>
    <row r="43067" spans="62:65" ht="13" thickBot="1">
      <c r="BJ43067" s="138"/>
      <c r="BK43067" s="138"/>
      <c r="BL43067" s="138"/>
      <c r="BM43067" s="138"/>
    </row>
    <row r="43068" spans="62:65" ht="13" thickBot="1">
      <c r="BJ43068" s="138"/>
      <c r="BK43068" s="138"/>
      <c r="BL43068" s="138"/>
      <c r="BM43068" s="138"/>
    </row>
    <row r="43069" spans="62:65" ht="13" thickBot="1">
      <c r="BJ43069" s="138"/>
      <c r="BK43069" s="138"/>
      <c r="BL43069" s="138"/>
      <c r="BM43069" s="138"/>
    </row>
    <row r="43070" spans="62:65" ht="13" thickBot="1">
      <c r="BJ43070" s="138"/>
      <c r="BK43070" s="138"/>
      <c r="BL43070" s="138"/>
      <c r="BM43070" s="138"/>
    </row>
    <row r="43071" spans="62:65" ht="13" thickBot="1">
      <c r="BJ43071" s="138"/>
      <c r="BK43071" s="138"/>
      <c r="BL43071" s="138"/>
      <c r="BM43071" s="138"/>
    </row>
    <row r="43072" spans="62:65" ht="13" thickBot="1">
      <c r="BJ43072" s="138"/>
      <c r="BK43072" s="138"/>
      <c r="BL43072" s="138"/>
      <c r="BM43072" s="138"/>
    </row>
    <row r="43073" spans="62:65" ht="13" thickBot="1">
      <c r="BJ43073" s="138"/>
      <c r="BK43073" s="138"/>
      <c r="BL43073" s="138"/>
      <c r="BM43073" s="138"/>
    </row>
    <row r="43074" spans="62:65" ht="13" thickBot="1">
      <c r="BJ43074" s="138"/>
      <c r="BK43074" s="138"/>
      <c r="BL43074" s="138"/>
      <c r="BM43074" s="138"/>
    </row>
    <row r="43075" spans="62:65" ht="13" thickBot="1">
      <c r="BJ43075" s="138"/>
      <c r="BK43075" s="138"/>
      <c r="BL43075" s="138"/>
      <c r="BM43075" s="138"/>
    </row>
    <row r="43076" spans="62:65" ht="13" thickBot="1">
      <c r="BJ43076" s="138"/>
      <c r="BK43076" s="138"/>
      <c r="BL43076" s="138"/>
      <c r="BM43076" s="138"/>
    </row>
    <row r="43077" spans="62:65" ht="13" thickBot="1">
      <c r="BJ43077" s="138"/>
      <c r="BK43077" s="138"/>
      <c r="BL43077" s="138"/>
      <c r="BM43077" s="138"/>
    </row>
    <row r="43078" spans="62:65" ht="13" thickBot="1">
      <c r="BJ43078" s="138"/>
      <c r="BK43078" s="138"/>
      <c r="BL43078" s="138"/>
      <c r="BM43078" s="138"/>
    </row>
    <row r="43079" spans="62:65" ht="13" thickBot="1">
      <c r="BJ43079" s="138"/>
      <c r="BK43079" s="138"/>
      <c r="BL43079" s="138"/>
      <c r="BM43079" s="138"/>
    </row>
    <row r="43080" spans="62:65" ht="13" thickBot="1">
      <c r="BJ43080" s="138"/>
      <c r="BK43080" s="138"/>
      <c r="BL43080" s="138"/>
      <c r="BM43080" s="138"/>
    </row>
    <row r="43081" spans="62:65" ht="13" thickBot="1">
      <c r="BJ43081" s="138"/>
      <c r="BK43081" s="138"/>
      <c r="BL43081" s="138"/>
      <c r="BM43081" s="138"/>
    </row>
    <row r="43082" spans="62:65" ht="13" thickBot="1">
      <c r="BJ43082" s="138"/>
      <c r="BK43082" s="138"/>
      <c r="BL43082" s="138"/>
      <c r="BM43082" s="138"/>
    </row>
    <row r="43083" spans="62:65" ht="13" thickBot="1">
      <c r="BJ43083" s="138"/>
      <c r="BK43083" s="138"/>
      <c r="BL43083" s="138"/>
      <c r="BM43083" s="138"/>
    </row>
    <row r="43084" spans="62:65" ht="13" thickBot="1">
      <c r="BJ43084" s="138"/>
      <c r="BK43084" s="138"/>
      <c r="BL43084" s="138"/>
      <c r="BM43084" s="138"/>
    </row>
    <row r="43085" spans="62:65" ht="13" thickBot="1">
      <c r="BJ43085" s="138"/>
      <c r="BK43085" s="138"/>
      <c r="BL43085" s="138"/>
      <c r="BM43085" s="138"/>
    </row>
    <row r="43086" spans="62:65" ht="13" thickBot="1">
      <c r="BJ43086" s="138"/>
      <c r="BK43086" s="138"/>
      <c r="BL43086" s="138"/>
      <c r="BM43086" s="138"/>
    </row>
    <row r="43087" spans="62:65" ht="13" thickBot="1">
      <c r="BJ43087" s="138"/>
      <c r="BK43087" s="138"/>
      <c r="BL43087" s="138"/>
      <c r="BM43087" s="138"/>
    </row>
    <row r="43088" spans="62:65" ht="13" thickBot="1">
      <c r="BJ43088" s="138"/>
      <c r="BK43088" s="138"/>
      <c r="BL43088" s="138"/>
      <c r="BM43088" s="138"/>
    </row>
    <row r="43089" spans="62:65" ht="13" thickBot="1">
      <c r="BJ43089" s="138"/>
      <c r="BK43089" s="138"/>
      <c r="BL43089" s="138"/>
      <c r="BM43089" s="138"/>
    </row>
    <row r="43090" spans="62:65" ht="13" thickBot="1">
      <c r="BJ43090" s="138"/>
      <c r="BK43090" s="138"/>
      <c r="BL43090" s="138"/>
      <c r="BM43090" s="138"/>
    </row>
    <row r="43091" spans="62:65" ht="13" thickBot="1">
      <c r="BJ43091" s="138"/>
      <c r="BK43091" s="138"/>
      <c r="BL43091" s="138"/>
      <c r="BM43091" s="138"/>
    </row>
    <row r="43092" spans="62:65" ht="13" thickBot="1">
      <c r="BJ43092" s="138"/>
      <c r="BK43092" s="138"/>
      <c r="BL43092" s="138"/>
      <c r="BM43092" s="138"/>
    </row>
    <row r="43093" spans="62:65" ht="13" thickBot="1">
      <c r="BJ43093" s="138"/>
      <c r="BK43093" s="138"/>
      <c r="BL43093" s="138"/>
      <c r="BM43093" s="138"/>
    </row>
    <row r="43094" spans="62:65" ht="13" thickBot="1">
      <c r="BJ43094" s="138"/>
      <c r="BK43094" s="138"/>
      <c r="BL43094" s="138"/>
      <c r="BM43094" s="138"/>
    </row>
    <row r="43095" spans="62:65" ht="13" thickBot="1">
      <c r="BJ43095" s="138"/>
      <c r="BK43095" s="138"/>
      <c r="BL43095" s="138"/>
      <c r="BM43095" s="138"/>
    </row>
    <row r="43096" spans="62:65" ht="13" thickBot="1">
      <c r="BJ43096" s="138"/>
      <c r="BK43096" s="138"/>
      <c r="BL43096" s="138"/>
      <c r="BM43096" s="138"/>
    </row>
    <row r="43097" spans="62:65" ht="13" thickBot="1">
      <c r="BJ43097" s="138"/>
      <c r="BK43097" s="138"/>
      <c r="BL43097" s="138"/>
      <c r="BM43097" s="138"/>
    </row>
    <row r="43098" spans="62:65" ht="13" thickBot="1">
      <c r="BJ43098" s="138"/>
      <c r="BK43098" s="138"/>
      <c r="BL43098" s="138"/>
      <c r="BM43098" s="138"/>
    </row>
    <row r="43099" spans="62:65" ht="13" thickBot="1">
      <c r="BJ43099" s="138"/>
      <c r="BK43099" s="138"/>
      <c r="BL43099" s="138"/>
      <c r="BM43099" s="138"/>
    </row>
    <row r="43100" spans="62:65" ht="13" thickBot="1">
      <c r="BJ43100" s="138"/>
      <c r="BK43100" s="138"/>
      <c r="BL43100" s="138"/>
      <c r="BM43100" s="138"/>
    </row>
    <row r="43101" spans="62:65" ht="13" thickBot="1">
      <c r="BJ43101" s="138"/>
      <c r="BK43101" s="138"/>
      <c r="BL43101" s="138"/>
      <c r="BM43101" s="138"/>
    </row>
    <row r="43102" spans="62:65" ht="13" thickBot="1">
      <c r="BJ43102" s="138"/>
      <c r="BK43102" s="138"/>
      <c r="BL43102" s="138"/>
      <c r="BM43102" s="138"/>
    </row>
    <row r="43103" spans="62:65" ht="13" thickBot="1">
      <c r="BJ43103" s="138"/>
      <c r="BK43103" s="138"/>
      <c r="BL43103" s="138"/>
      <c r="BM43103" s="138"/>
    </row>
    <row r="43104" spans="62:65" ht="13" thickBot="1">
      <c r="BJ43104" s="138"/>
      <c r="BK43104" s="138"/>
      <c r="BL43104" s="138"/>
      <c r="BM43104" s="138"/>
    </row>
    <row r="43105" spans="62:65" ht="13" thickBot="1">
      <c r="BJ43105" s="138"/>
      <c r="BK43105" s="138"/>
      <c r="BL43105" s="138"/>
      <c r="BM43105" s="138"/>
    </row>
    <row r="43106" spans="62:65" ht="13" thickBot="1">
      <c r="BJ43106" s="138"/>
      <c r="BK43106" s="138"/>
      <c r="BL43106" s="138"/>
      <c r="BM43106" s="138"/>
    </row>
    <row r="43107" spans="62:65" ht="13" thickBot="1">
      <c r="BJ43107" s="138"/>
      <c r="BK43107" s="138"/>
      <c r="BL43107" s="138"/>
      <c r="BM43107" s="138"/>
    </row>
    <row r="43108" spans="62:65" ht="13" thickBot="1">
      <c r="BJ43108" s="138"/>
      <c r="BK43108" s="138"/>
      <c r="BL43108" s="138"/>
      <c r="BM43108" s="138"/>
    </row>
    <row r="43109" spans="62:65" ht="13" thickBot="1">
      <c r="BJ43109" s="138"/>
      <c r="BK43109" s="138"/>
      <c r="BL43109" s="138"/>
      <c r="BM43109" s="138"/>
    </row>
    <row r="43110" spans="62:65" ht="13" thickBot="1">
      <c r="BJ43110" s="138"/>
      <c r="BK43110" s="138"/>
      <c r="BL43110" s="138"/>
      <c r="BM43110" s="138"/>
    </row>
    <row r="43111" spans="62:65" ht="13" thickBot="1">
      <c r="BJ43111" s="138"/>
      <c r="BK43111" s="138"/>
      <c r="BL43111" s="138"/>
      <c r="BM43111" s="138"/>
    </row>
    <row r="43112" spans="62:65" ht="13" thickBot="1">
      <c r="BJ43112" s="138"/>
      <c r="BK43112" s="138"/>
      <c r="BL43112" s="138"/>
      <c r="BM43112" s="138"/>
    </row>
    <row r="43113" spans="62:65" ht="13" thickBot="1">
      <c r="BJ43113" s="138"/>
      <c r="BK43113" s="138"/>
      <c r="BL43113" s="138"/>
      <c r="BM43113" s="138"/>
    </row>
    <row r="43114" spans="62:65" ht="13" thickBot="1">
      <c r="BJ43114" s="138"/>
      <c r="BK43114" s="138"/>
      <c r="BL43114" s="138"/>
      <c r="BM43114" s="138"/>
    </row>
    <row r="43115" spans="62:65" ht="13" thickBot="1">
      <c r="BJ43115" s="138"/>
      <c r="BK43115" s="138"/>
      <c r="BL43115" s="138"/>
      <c r="BM43115" s="138"/>
    </row>
    <row r="43116" spans="62:65" ht="13" thickBot="1">
      <c r="BJ43116" s="138"/>
      <c r="BK43116" s="138"/>
      <c r="BL43116" s="138"/>
      <c r="BM43116" s="138"/>
    </row>
    <row r="43117" spans="62:65" ht="13" thickBot="1">
      <c r="BJ43117" s="138"/>
      <c r="BK43117" s="138"/>
      <c r="BL43117" s="138"/>
      <c r="BM43117" s="138"/>
    </row>
    <row r="43118" spans="62:65" ht="13" thickBot="1">
      <c r="BJ43118" s="138"/>
      <c r="BK43118" s="138"/>
      <c r="BL43118" s="138"/>
      <c r="BM43118" s="138"/>
    </row>
    <row r="43119" spans="62:65" ht="13" thickBot="1">
      <c r="BJ43119" s="138"/>
      <c r="BK43119" s="138"/>
      <c r="BL43119" s="138"/>
      <c r="BM43119" s="138"/>
    </row>
    <row r="43120" spans="62:65" ht="13" thickBot="1">
      <c r="BJ43120" s="138"/>
      <c r="BK43120" s="138"/>
      <c r="BL43120" s="138"/>
      <c r="BM43120" s="138"/>
    </row>
    <row r="43121" spans="62:65" ht="13" thickBot="1">
      <c r="BJ43121" s="138"/>
      <c r="BK43121" s="138"/>
      <c r="BL43121" s="138"/>
      <c r="BM43121" s="138"/>
    </row>
    <row r="43122" spans="62:65" ht="13" thickBot="1">
      <c r="BJ43122" s="138"/>
      <c r="BK43122" s="138"/>
      <c r="BL43122" s="138"/>
      <c r="BM43122" s="138"/>
    </row>
    <row r="43123" spans="62:65" ht="13" thickBot="1">
      <c r="BJ43123" s="138"/>
      <c r="BK43123" s="138"/>
      <c r="BL43123" s="138"/>
      <c r="BM43123" s="138"/>
    </row>
    <row r="43124" spans="62:65" ht="13" thickBot="1">
      <c r="BJ43124" s="138"/>
      <c r="BK43124" s="138"/>
      <c r="BL43124" s="138"/>
      <c r="BM43124" s="138"/>
    </row>
    <row r="43125" spans="62:65" ht="13" thickBot="1">
      <c r="BJ43125" s="138"/>
      <c r="BK43125" s="138"/>
      <c r="BL43125" s="138"/>
      <c r="BM43125" s="138"/>
    </row>
    <row r="43126" spans="62:65" ht="13" thickBot="1">
      <c r="BJ43126" s="138"/>
      <c r="BK43126" s="138"/>
      <c r="BL43126" s="138"/>
      <c r="BM43126" s="138"/>
    </row>
    <row r="43127" spans="62:65" ht="13" thickBot="1">
      <c r="BJ43127" s="138"/>
      <c r="BK43127" s="138"/>
      <c r="BL43127" s="138"/>
      <c r="BM43127" s="138"/>
    </row>
    <row r="43128" spans="62:65" ht="13" thickBot="1">
      <c r="BJ43128" s="138"/>
      <c r="BK43128" s="138"/>
      <c r="BL43128" s="138"/>
      <c r="BM43128" s="138"/>
    </row>
    <row r="43129" spans="62:65" ht="13" thickBot="1">
      <c r="BJ43129" s="138"/>
      <c r="BK43129" s="138"/>
      <c r="BL43129" s="138"/>
      <c r="BM43129" s="138"/>
    </row>
    <row r="43130" spans="62:65" ht="13" thickBot="1">
      <c r="BJ43130" s="138"/>
      <c r="BK43130" s="138"/>
      <c r="BL43130" s="138"/>
      <c r="BM43130" s="138"/>
    </row>
    <row r="43131" spans="62:65" ht="13" thickBot="1">
      <c r="BJ43131" s="138"/>
      <c r="BK43131" s="138"/>
      <c r="BL43131" s="138"/>
      <c r="BM43131" s="138"/>
    </row>
    <row r="43132" spans="62:65" ht="13" thickBot="1">
      <c r="BJ43132" s="138"/>
      <c r="BK43132" s="138"/>
      <c r="BL43132" s="138"/>
      <c r="BM43132" s="138"/>
    </row>
    <row r="43133" spans="62:65" ht="13" thickBot="1">
      <c r="BJ43133" s="138"/>
      <c r="BK43133" s="138"/>
      <c r="BL43133" s="138"/>
      <c r="BM43133" s="138"/>
    </row>
    <row r="43134" spans="62:65" ht="13" thickBot="1">
      <c r="BJ43134" s="138"/>
      <c r="BK43134" s="138"/>
      <c r="BL43134" s="138"/>
      <c r="BM43134" s="138"/>
    </row>
    <row r="43135" spans="62:65" ht="13" thickBot="1">
      <c r="BJ43135" s="138"/>
      <c r="BK43135" s="138"/>
      <c r="BL43135" s="138"/>
      <c r="BM43135" s="138"/>
    </row>
    <row r="43136" spans="62:65" ht="13" thickBot="1">
      <c r="BJ43136" s="138"/>
      <c r="BK43136" s="138"/>
      <c r="BL43136" s="138"/>
      <c r="BM43136" s="138"/>
    </row>
    <row r="43137" spans="62:65" ht="13" thickBot="1">
      <c r="BJ43137" s="138"/>
      <c r="BK43137" s="138"/>
      <c r="BL43137" s="138"/>
      <c r="BM43137" s="138"/>
    </row>
    <row r="43138" spans="62:65" ht="13" thickBot="1">
      <c r="BJ43138" s="138"/>
      <c r="BK43138" s="138"/>
      <c r="BL43138" s="138"/>
      <c r="BM43138" s="138"/>
    </row>
    <row r="43139" spans="62:65" ht="13" thickBot="1">
      <c r="BJ43139" s="138"/>
      <c r="BK43139" s="138"/>
      <c r="BL43139" s="138"/>
      <c r="BM43139" s="138"/>
    </row>
    <row r="43140" spans="62:65" ht="13" thickBot="1">
      <c r="BJ43140" s="138"/>
      <c r="BK43140" s="138"/>
      <c r="BL43140" s="138"/>
      <c r="BM43140" s="138"/>
    </row>
    <row r="43141" spans="62:65" ht="13" thickBot="1">
      <c r="BJ43141" s="138"/>
      <c r="BK43141" s="138"/>
      <c r="BL43141" s="138"/>
      <c r="BM43141" s="138"/>
    </row>
    <row r="43142" spans="62:65" ht="13" thickBot="1">
      <c r="BJ43142" s="138"/>
      <c r="BK43142" s="138"/>
      <c r="BL43142" s="138"/>
      <c r="BM43142" s="138"/>
    </row>
    <row r="43143" spans="62:65" ht="13" thickBot="1">
      <c r="BJ43143" s="138"/>
      <c r="BK43143" s="138"/>
      <c r="BL43143" s="138"/>
      <c r="BM43143" s="138"/>
    </row>
    <row r="43144" spans="62:65" ht="13" thickBot="1">
      <c r="BJ43144" s="138"/>
      <c r="BK43144" s="138"/>
      <c r="BL43144" s="138"/>
      <c r="BM43144" s="138"/>
    </row>
    <row r="43145" spans="62:65" ht="13" thickBot="1">
      <c r="BJ43145" s="138"/>
      <c r="BK43145" s="138"/>
      <c r="BL43145" s="138"/>
      <c r="BM43145" s="138"/>
    </row>
    <row r="43146" spans="62:65" ht="13" thickBot="1">
      <c r="BJ43146" s="138"/>
      <c r="BK43146" s="138"/>
      <c r="BL43146" s="138"/>
      <c r="BM43146" s="138"/>
    </row>
    <row r="43147" spans="62:65" ht="13" thickBot="1">
      <c r="BJ43147" s="138"/>
      <c r="BK43147" s="138"/>
      <c r="BL43147" s="138"/>
      <c r="BM43147" s="138"/>
    </row>
    <row r="43148" spans="62:65" ht="13" thickBot="1">
      <c r="BJ43148" s="138"/>
      <c r="BK43148" s="138"/>
      <c r="BL43148" s="138"/>
      <c r="BM43148" s="138"/>
    </row>
    <row r="43149" spans="62:65" ht="13" thickBot="1">
      <c r="BJ43149" s="138"/>
      <c r="BK43149" s="138"/>
      <c r="BL43149" s="138"/>
      <c r="BM43149" s="138"/>
    </row>
    <row r="43150" spans="62:65" ht="13" thickBot="1">
      <c r="BJ43150" s="138"/>
      <c r="BK43150" s="138"/>
      <c r="BL43150" s="138"/>
      <c r="BM43150" s="138"/>
    </row>
    <row r="43151" spans="62:65" ht="13" thickBot="1">
      <c r="BJ43151" s="138"/>
      <c r="BK43151" s="138"/>
      <c r="BL43151" s="138"/>
      <c r="BM43151" s="138"/>
    </row>
    <row r="43152" spans="62:65" ht="13" thickBot="1">
      <c r="BJ43152" s="138"/>
      <c r="BK43152" s="138"/>
      <c r="BL43152" s="138"/>
      <c r="BM43152" s="138"/>
    </row>
    <row r="43153" spans="62:65" ht="13" thickBot="1">
      <c r="BJ43153" s="138"/>
      <c r="BK43153" s="138"/>
      <c r="BL43153" s="138"/>
      <c r="BM43153" s="138"/>
    </row>
    <row r="43154" spans="62:65" ht="13" thickBot="1">
      <c r="BJ43154" s="138"/>
      <c r="BK43154" s="138"/>
      <c r="BL43154" s="138"/>
      <c r="BM43154" s="138"/>
    </row>
    <row r="43155" spans="62:65" ht="13" thickBot="1">
      <c r="BJ43155" s="138"/>
      <c r="BK43155" s="138"/>
      <c r="BL43155" s="138"/>
      <c r="BM43155" s="138"/>
    </row>
    <row r="43156" spans="62:65" ht="13" thickBot="1">
      <c r="BJ43156" s="138"/>
      <c r="BK43156" s="138"/>
      <c r="BL43156" s="138"/>
      <c r="BM43156" s="138"/>
    </row>
    <row r="43157" spans="62:65" ht="13" thickBot="1">
      <c r="BJ43157" s="138"/>
      <c r="BK43157" s="138"/>
      <c r="BL43157" s="138"/>
      <c r="BM43157" s="138"/>
    </row>
    <row r="43158" spans="62:65" ht="13" thickBot="1">
      <c r="BJ43158" s="138"/>
      <c r="BK43158" s="138"/>
      <c r="BL43158" s="138"/>
      <c r="BM43158" s="138"/>
    </row>
    <row r="43159" spans="62:65" ht="13" thickBot="1">
      <c r="BJ43159" s="138"/>
      <c r="BK43159" s="138"/>
      <c r="BL43159" s="138"/>
      <c r="BM43159" s="138"/>
    </row>
    <row r="43160" spans="62:65" ht="13" thickBot="1">
      <c r="BJ43160" s="138"/>
      <c r="BK43160" s="138"/>
      <c r="BL43160" s="138"/>
      <c r="BM43160" s="138"/>
    </row>
    <row r="43161" spans="62:65" ht="13" thickBot="1">
      <c r="BJ43161" s="138"/>
      <c r="BK43161" s="138"/>
      <c r="BL43161" s="138"/>
      <c r="BM43161" s="138"/>
    </row>
    <row r="43162" spans="62:65" ht="13" thickBot="1">
      <c r="BJ43162" s="138"/>
      <c r="BK43162" s="138"/>
      <c r="BL43162" s="138"/>
      <c r="BM43162" s="138"/>
    </row>
    <row r="43163" spans="62:65" ht="13" thickBot="1">
      <c r="BJ43163" s="138"/>
      <c r="BK43163" s="138"/>
      <c r="BL43163" s="138"/>
      <c r="BM43163" s="138"/>
    </row>
    <row r="43164" spans="62:65" ht="13" thickBot="1">
      <c r="BJ43164" s="138"/>
      <c r="BK43164" s="138"/>
      <c r="BL43164" s="138"/>
      <c r="BM43164" s="138"/>
    </row>
    <row r="43165" spans="62:65" ht="13" thickBot="1">
      <c r="BJ43165" s="138"/>
      <c r="BK43165" s="138"/>
      <c r="BL43165" s="138"/>
      <c r="BM43165" s="138"/>
    </row>
    <row r="43166" spans="62:65" ht="13" thickBot="1">
      <c r="BJ43166" s="138"/>
      <c r="BK43166" s="138"/>
      <c r="BL43166" s="138"/>
      <c r="BM43166" s="138"/>
    </row>
    <row r="43167" spans="62:65" ht="13" thickBot="1">
      <c r="BJ43167" s="138"/>
      <c r="BK43167" s="138"/>
      <c r="BL43167" s="138"/>
      <c r="BM43167" s="138"/>
    </row>
    <row r="43168" spans="62:65" ht="13" thickBot="1">
      <c r="BJ43168" s="138"/>
      <c r="BK43168" s="138"/>
      <c r="BL43168" s="138"/>
      <c r="BM43168" s="138"/>
    </row>
    <row r="43169" spans="62:65" ht="13" thickBot="1">
      <c r="BJ43169" s="138"/>
      <c r="BK43169" s="138"/>
      <c r="BL43169" s="138"/>
      <c r="BM43169" s="138"/>
    </row>
    <row r="43170" spans="62:65" ht="13" thickBot="1">
      <c r="BJ43170" s="138"/>
      <c r="BK43170" s="138"/>
      <c r="BL43170" s="138"/>
      <c r="BM43170" s="138"/>
    </row>
    <row r="43171" spans="62:65" ht="13" thickBot="1">
      <c r="BJ43171" s="138"/>
      <c r="BK43171" s="138"/>
      <c r="BL43171" s="138"/>
      <c r="BM43171" s="138"/>
    </row>
    <row r="43172" spans="62:65" ht="13" thickBot="1">
      <c r="BJ43172" s="138"/>
      <c r="BK43172" s="138"/>
      <c r="BL43172" s="138"/>
      <c r="BM43172" s="138"/>
    </row>
    <row r="43173" spans="62:65" ht="13" thickBot="1">
      <c r="BJ43173" s="138"/>
      <c r="BK43173" s="138"/>
      <c r="BL43173" s="138"/>
      <c r="BM43173" s="138"/>
    </row>
    <row r="43174" spans="62:65" ht="13" thickBot="1">
      <c r="BJ43174" s="138"/>
      <c r="BK43174" s="138"/>
      <c r="BL43174" s="138"/>
      <c r="BM43174" s="138"/>
    </row>
    <row r="43175" spans="62:65" ht="13" thickBot="1">
      <c r="BJ43175" s="138"/>
      <c r="BK43175" s="138"/>
      <c r="BL43175" s="138"/>
      <c r="BM43175" s="138"/>
    </row>
    <row r="43176" spans="62:65" ht="13" thickBot="1">
      <c r="BJ43176" s="138"/>
      <c r="BK43176" s="138"/>
      <c r="BL43176" s="138"/>
      <c r="BM43176" s="138"/>
    </row>
    <row r="43177" spans="62:65" ht="13" thickBot="1">
      <c r="BJ43177" s="138"/>
      <c r="BK43177" s="138"/>
      <c r="BL43177" s="138"/>
      <c r="BM43177" s="138"/>
    </row>
    <row r="43178" spans="62:65" ht="13" thickBot="1">
      <c r="BJ43178" s="138"/>
      <c r="BK43178" s="138"/>
      <c r="BL43178" s="138"/>
      <c r="BM43178" s="138"/>
    </row>
    <row r="43179" spans="62:65" ht="13" thickBot="1">
      <c r="BJ43179" s="138"/>
      <c r="BK43179" s="138"/>
      <c r="BL43179" s="138"/>
      <c r="BM43179" s="138"/>
    </row>
    <row r="43180" spans="62:65" ht="13" thickBot="1">
      <c r="BJ43180" s="138"/>
      <c r="BK43180" s="138"/>
      <c r="BL43180" s="138"/>
      <c r="BM43180" s="138"/>
    </row>
    <row r="43181" spans="62:65" ht="13" thickBot="1">
      <c r="BJ43181" s="138"/>
      <c r="BK43181" s="138"/>
      <c r="BL43181" s="138"/>
      <c r="BM43181" s="138"/>
    </row>
    <row r="43182" spans="62:65" ht="13" thickBot="1">
      <c r="BJ43182" s="138"/>
      <c r="BK43182" s="138"/>
      <c r="BL43182" s="138"/>
      <c r="BM43182" s="138"/>
    </row>
    <row r="43183" spans="62:65" ht="13" thickBot="1">
      <c r="BJ43183" s="138"/>
      <c r="BK43183" s="138"/>
      <c r="BL43183" s="138"/>
      <c r="BM43183" s="138"/>
    </row>
    <row r="43184" spans="62:65" ht="13" thickBot="1">
      <c r="BJ43184" s="138"/>
      <c r="BK43184" s="138"/>
      <c r="BL43184" s="138"/>
      <c r="BM43184" s="138"/>
    </row>
    <row r="43185" spans="62:65" ht="13" thickBot="1">
      <c r="BJ43185" s="138"/>
      <c r="BK43185" s="138"/>
      <c r="BL43185" s="138"/>
      <c r="BM43185" s="138"/>
    </row>
    <row r="43186" spans="62:65" ht="13" thickBot="1">
      <c r="BJ43186" s="138"/>
      <c r="BK43186" s="138"/>
      <c r="BL43186" s="138"/>
      <c r="BM43186" s="138"/>
    </row>
    <row r="43187" spans="62:65" ht="13" thickBot="1">
      <c r="BJ43187" s="138"/>
      <c r="BK43187" s="138"/>
      <c r="BL43187" s="138"/>
      <c r="BM43187" s="138"/>
    </row>
    <row r="43188" spans="62:65" ht="13" thickBot="1">
      <c r="BJ43188" s="138"/>
      <c r="BK43188" s="138"/>
      <c r="BL43188" s="138"/>
      <c r="BM43188" s="138"/>
    </row>
    <row r="43189" spans="62:65" ht="13" thickBot="1">
      <c r="BJ43189" s="138"/>
      <c r="BK43189" s="138"/>
      <c r="BL43189" s="138"/>
      <c r="BM43189" s="138"/>
    </row>
    <row r="43190" spans="62:65" ht="13" thickBot="1">
      <c r="BJ43190" s="138"/>
      <c r="BK43190" s="138"/>
      <c r="BL43190" s="138"/>
      <c r="BM43190" s="138"/>
    </row>
    <row r="43191" spans="62:65" ht="13" thickBot="1">
      <c r="BJ43191" s="138"/>
      <c r="BK43191" s="138"/>
      <c r="BL43191" s="138"/>
      <c r="BM43191" s="138"/>
    </row>
    <row r="43192" spans="62:65" ht="13" thickBot="1">
      <c r="BJ43192" s="138"/>
      <c r="BK43192" s="138"/>
      <c r="BL43192" s="138"/>
      <c r="BM43192" s="138"/>
    </row>
    <row r="43193" spans="62:65" ht="13" thickBot="1">
      <c r="BJ43193" s="138"/>
      <c r="BK43193" s="138"/>
      <c r="BL43193" s="138"/>
      <c r="BM43193" s="138"/>
    </row>
    <row r="43194" spans="62:65" ht="13" thickBot="1">
      <c r="BJ43194" s="138"/>
      <c r="BK43194" s="138"/>
      <c r="BL43194" s="138"/>
      <c r="BM43194" s="138"/>
    </row>
    <row r="43195" spans="62:65" ht="13" thickBot="1">
      <c r="BJ43195" s="138"/>
      <c r="BK43195" s="138"/>
      <c r="BL43195" s="138"/>
      <c r="BM43195" s="138"/>
    </row>
    <row r="43196" spans="62:65" ht="13" thickBot="1">
      <c r="BJ43196" s="138"/>
      <c r="BK43196" s="138"/>
      <c r="BL43196" s="138"/>
      <c r="BM43196" s="138"/>
    </row>
    <row r="43197" spans="62:65" ht="13" thickBot="1">
      <c r="BJ43197" s="138"/>
      <c r="BK43197" s="138"/>
      <c r="BL43197" s="138"/>
      <c r="BM43197" s="138"/>
    </row>
    <row r="43198" spans="62:65" ht="13" thickBot="1">
      <c r="BJ43198" s="138"/>
      <c r="BK43198" s="138"/>
      <c r="BL43198" s="138"/>
      <c r="BM43198" s="138"/>
    </row>
    <row r="43199" spans="62:65" ht="13" thickBot="1">
      <c r="BJ43199" s="138"/>
      <c r="BK43199" s="138"/>
      <c r="BL43199" s="138"/>
      <c r="BM43199" s="138"/>
    </row>
    <row r="43200" spans="62:65" ht="13" thickBot="1">
      <c r="BJ43200" s="138"/>
      <c r="BK43200" s="138"/>
      <c r="BL43200" s="138"/>
      <c r="BM43200" s="138"/>
    </row>
    <row r="43201" spans="62:65" ht="13" thickBot="1">
      <c r="BJ43201" s="138"/>
      <c r="BK43201" s="138"/>
      <c r="BL43201" s="138"/>
      <c r="BM43201" s="138"/>
    </row>
    <row r="43202" spans="62:65" ht="13" thickBot="1">
      <c r="BJ43202" s="138"/>
      <c r="BK43202" s="138"/>
      <c r="BL43202" s="138"/>
      <c r="BM43202" s="138"/>
    </row>
    <row r="43203" spans="62:65" ht="13" thickBot="1">
      <c r="BJ43203" s="138"/>
      <c r="BK43203" s="138"/>
      <c r="BL43203" s="138"/>
      <c r="BM43203" s="138"/>
    </row>
    <row r="43204" spans="62:65" ht="13" thickBot="1">
      <c r="BJ43204" s="138"/>
      <c r="BK43204" s="138"/>
      <c r="BL43204" s="138"/>
      <c r="BM43204" s="138"/>
    </row>
    <row r="43205" spans="62:65" ht="13" thickBot="1">
      <c r="BJ43205" s="138"/>
      <c r="BK43205" s="138"/>
      <c r="BL43205" s="138"/>
      <c r="BM43205" s="138"/>
    </row>
    <row r="43206" spans="62:65" ht="13" thickBot="1">
      <c r="BJ43206" s="138"/>
      <c r="BK43206" s="138"/>
      <c r="BL43206" s="138"/>
      <c r="BM43206" s="138"/>
    </row>
    <row r="43207" spans="62:65" ht="13" thickBot="1">
      <c r="BJ43207" s="138"/>
      <c r="BK43207" s="138"/>
      <c r="BL43207" s="138"/>
      <c r="BM43207" s="138"/>
    </row>
    <row r="43208" spans="62:65" ht="13" thickBot="1">
      <c r="BJ43208" s="138"/>
      <c r="BK43208" s="138"/>
      <c r="BL43208" s="138"/>
      <c r="BM43208" s="138"/>
    </row>
    <row r="43209" spans="62:65" ht="13" thickBot="1">
      <c r="BJ43209" s="138"/>
      <c r="BK43209" s="138"/>
      <c r="BL43209" s="138"/>
      <c r="BM43209" s="138"/>
    </row>
    <row r="43210" spans="62:65" ht="13" thickBot="1">
      <c r="BJ43210" s="138"/>
      <c r="BK43210" s="138"/>
      <c r="BL43210" s="138"/>
      <c r="BM43210" s="138"/>
    </row>
    <row r="43211" spans="62:65" ht="13" thickBot="1">
      <c r="BJ43211" s="138"/>
      <c r="BK43211" s="138"/>
      <c r="BL43211" s="138"/>
      <c r="BM43211" s="138"/>
    </row>
    <row r="43212" spans="62:65" ht="13" thickBot="1">
      <c r="BJ43212" s="138"/>
      <c r="BK43212" s="138"/>
      <c r="BL43212" s="138"/>
      <c r="BM43212" s="138"/>
    </row>
    <row r="43213" spans="62:65" ht="13" thickBot="1">
      <c r="BJ43213" s="138"/>
      <c r="BK43213" s="138"/>
      <c r="BL43213" s="138"/>
      <c r="BM43213" s="138"/>
    </row>
    <row r="43214" spans="62:65" ht="13" thickBot="1">
      <c r="BJ43214" s="138"/>
      <c r="BK43214" s="138"/>
      <c r="BL43214" s="138"/>
      <c r="BM43214" s="138"/>
    </row>
    <row r="43215" spans="62:65" ht="13" thickBot="1">
      <c r="BJ43215" s="138"/>
      <c r="BK43215" s="138"/>
      <c r="BL43215" s="138"/>
      <c r="BM43215" s="138"/>
    </row>
    <row r="43216" spans="62:65" ht="13" thickBot="1">
      <c r="BJ43216" s="138"/>
      <c r="BK43216" s="138"/>
      <c r="BL43216" s="138"/>
      <c r="BM43216" s="138"/>
    </row>
    <row r="43217" spans="62:65" ht="13" thickBot="1">
      <c r="BJ43217" s="138"/>
      <c r="BK43217" s="138"/>
      <c r="BL43217" s="138"/>
      <c r="BM43217" s="138"/>
    </row>
    <row r="43218" spans="62:65" ht="13" thickBot="1">
      <c r="BJ43218" s="138"/>
      <c r="BK43218" s="138"/>
      <c r="BL43218" s="138"/>
      <c r="BM43218" s="138"/>
    </row>
    <row r="43219" spans="62:65" ht="13" thickBot="1">
      <c r="BJ43219" s="138"/>
      <c r="BK43219" s="138"/>
      <c r="BL43219" s="138"/>
      <c r="BM43219" s="138"/>
    </row>
    <row r="43220" spans="62:65" ht="13" thickBot="1">
      <c r="BJ43220" s="138"/>
      <c r="BK43220" s="138"/>
      <c r="BL43220" s="138"/>
      <c r="BM43220" s="138"/>
    </row>
    <row r="43221" spans="62:65" ht="13" thickBot="1">
      <c r="BJ43221" s="138"/>
      <c r="BK43221" s="138"/>
      <c r="BL43221" s="138"/>
      <c r="BM43221" s="138"/>
    </row>
    <row r="43222" spans="62:65" ht="13" thickBot="1">
      <c r="BJ43222" s="138"/>
      <c r="BK43222" s="138"/>
      <c r="BL43222" s="138"/>
      <c r="BM43222" s="138"/>
    </row>
    <row r="43223" spans="62:65" ht="13" thickBot="1">
      <c r="BJ43223" s="138"/>
      <c r="BK43223" s="138"/>
      <c r="BL43223" s="138"/>
      <c r="BM43223" s="138"/>
    </row>
    <row r="43224" spans="62:65" ht="13" thickBot="1">
      <c r="BJ43224" s="138"/>
      <c r="BK43224" s="138"/>
      <c r="BL43224" s="138"/>
      <c r="BM43224" s="138"/>
    </row>
    <row r="43225" spans="62:65" ht="13" thickBot="1">
      <c r="BJ43225" s="138"/>
      <c r="BK43225" s="138"/>
      <c r="BL43225" s="138"/>
      <c r="BM43225" s="138"/>
    </row>
    <row r="43226" spans="62:65" ht="13" thickBot="1">
      <c r="BJ43226" s="138"/>
      <c r="BK43226" s="138"/>
      <c r="BL43226" s="138"/>
      <c r="BM43226" s="138"/>
    </row>
    <row r="43227" spans="62:65" ht="13" thickBot="1">
      <c r="BJ43227" s="138"/>
      <c r="BK43227" s="138"/>
      <c r="BL43227" s="138"/>
      <c r="BM43227" s="138"/>
    </row>
    <row r="43228" spans="62:65" ht="13" thickBot="1">
      <c r="BJ43228" s="138"/>
      <c r="BK43228" s="138"/>
      <c r="BL43228" s="138"/>
      <c r="BM43228" s="138"/>
    </row>
    <row r="43229" spans="62:65" ht="13" thickBot="1">
      <c r="BJ43229" s="138"/>
      <c r="BK43229" s="138"/>
      <c r="BL43229" s="138"/>
      <c r="BM43229" s="138"/>
    </row>
    <row r="43230" spans="62:65" ht="13" thickBot="1">
      <c r="BJ43230" s="138"/>
      <c r="BK43230" s="138"/>
      <c r="BL43230" s="138"/>
      <c r="BM43230" s="138"/>
    </row>
    <row r="43231" spans="62:65" ht="13" thickBot="1">
      <c r="BJ43231" s="138"/>
      <c r="BK43231" s="138"/>
      <c r="BL43231" s="138"/>
      <c r="BM43231" s="138"/>
    </row>
    <row r="43232" spans="62:65" ht="13" thickBot="1">
      <c r="BJ43232" s="138"/>
      <c r="BK43232" s="138"/>
      <c r="BL43232" s="138"/>
      <c r="BM43232" s="138"/>
    </row>
    <row r="43233" spans="62:65" ht="13" thickBot="1">
      <c r="BJ43233" s="138"/>
      <c r="BK43233" s="138"/>
      <c r="BL43233" s="138"/>
      <c r="BM43233" s="138"/>
    </row>
    <row r="43234" spans="62:65" ht="13" thickBot="1">
      <c r="BJ43234" s="138"/>
      <c r="BK43234" s="138"/>
      <c r="BL43234" s="138"/>
      <c r="BM43234" s="138"/>
    </row>
    <row r="43235" spans="62:65" ht="13" thickBot="1">
      <c r="BJ43235" s="138"/>
      <c r="BK43235" s="138"/>
      <c r="BL43235" s="138"/>
      <c r="BM43235" s="138"/>
    </row>
    <row r="43236" spans="62:65" ht="13" thickBot="1">
      <c r="BJ43236" s="138"/>
      <c r="BK43236" s="138"/>
      <c r="BL43236" s="138"/>
      <c r="BM43236" s="138"/>
    </row>
    <row r="43237" spans="62:65" ht="13" thickBot="1">
      <c r="BJ43237" s="138"/>
      <c r="BK43237" s="138"/>
      <c r="BL43237" s="138"/>
      <c r="BM43237" s="138"/>
    </row>
    <row r="43238" spans="62:65" ht="13" thickBot="1">
      <c r="BJ43238" s="138"/>
      <c r="BK43238" s="138"/>
      <c r="BL43238" s="138"/>
      <c r="BM43238" s="138"/>
    </row>
    <row r="43239" spans="62:65" ht="13" thickBot="1">
      <c r="BJ43239" s="138"/>
      <c r="BK43239" s="138"/>
      <c r="BL43239" s="138"/>
      <c r="BM43239" s="138"/>
    </row>
    <row r="43240" spans="62:65" ht="13" thickBot="1">
      <c r="BJ43240" s="138"/>
      <c r="BK43240" s="138"/>
      <c r="BL43240" s="138"/>
      <c r="BM43240" s="138"/>
    </row>
    <row r="43241" spans="62:65" ht="13" thickBot="1">
      <c r="BJ43241" s="138"/>
      <c r="BK43241" s="138"/>
      <c r="BL43241" s="138"/>
      <c r="BM43241" s="138"/>
    </row>
    <row r="43242" spans="62:65" ht="13" thickBot="1">
      <c r="BJ43242" s="138"/>
      <c r="BK43242" s="138"/>
      <c r="BL43242" s="138"/>
      <c r="BM43242" s="138"/>
    </row>
    <row r="43243" spans="62:65" ht="13" thickBot="1">
      <c r="BJ43243" s="138"/>
      <c r="BK43243" s="138"/>
      <c r="BL43243" s="138"/>
      <c r="BM43243" s="138"/>
    </row>
    <row r="43244" spans="62:65" ht="13" thickBot="1">
      <c r="BJ43244" s="138"/>
      <c r="BK43244" s="138"/>
      <c r="BL43244" s="138"/>
      <c r="BM43244" s="138"/>
    </row>
    <row r="43245" spans="62:65" ht="13" thickBot="1">
      <c r="BJ43245" s="138"/>
      <c r="BK43245" s="138"/>
      <c r="BL43245" s="138"/>
      <c r="BM43245" s="138"/>
    </row>
    <row r="43246" spans="62:65" ht="13" thickBot="1">
      <c r="BJ43246" s="138"/>
      <c r="BK43246" s="138"/>
      <c r="BL43246" s="138"/>
      <c r="BM43246" s="138"/>
    </row>
    <row r="43247" spans="62:65" ht="13" thickBot="1">
      <c r="BJ43247" s="138"/>
      <c r="BK43247" s="138"/>
      <c r="BL43247" s="138"/>
      <c r="BM43247" s="138"/>
    </row>
    <row r="43248" spans="62:65" ht="13" thickBot="1">
      <c r="BJ43248" s="138"/>
      <c r="BK43248" s="138"/>
      <c r="BL43248" s="138"/>
      <c r="BM43248" s="138"/>
    </row>
    <row r="43249" spans="62:65" ht="13" thickBot="1">
      <c r="BJ43249" s="138"/>
      <c r="BK43249" s="138"/>
      <c r="BL43249" s="138"/>
      <c r="BM43249" s="138"/>
    </row>
    <row r="43250" spans="62:65" ht="13" thickBot="1">
      <c r="BJ43250" s="138"/>
      <c r="BK43250" s="138"/>
      <c r="BL43250" s="138"/>
      <c r="BM43250" s="138"/>
    </row>
    <row r="43251" spans="62:65" ht="13" thickBot="1">
      <c r="BJ43251" s="138"/>
      <c r="BK43251" s="138"/>
      <c r="BL43251" s="138"/>
      <c r="BM43251" s="138"/>
    </row>
    <row r="43252" spans="62:65" ht="13" thickBot="1">
      <c r="BJ43252" s="138"/>
      <c r="BK43252" s="138"/>
      <c r="BL43252" s="138"/>
      <c r="BM43252" s="138"/>
    </row>
    <row r="43253" spans="62:65" ht="13" thickBot="1">
      <c r="BJ43253" s="138"/>
      <c r="BK43253" s="138"/>
      <c r="BL43253" s="138"/>
      <c r="BM43253" s="138"/>
    </row>
    <row r="43254" spans="62:65" ht="13" thickBot="1">
      <c r="BJ43254" s="138"/>
      <c r="BK43254" s="138"/>
      <c r="BL43254" s="138"/>
      <c r="BM43254" s="138"/>
    </row>
    <row r="43255" spans="62:65" ht="13" thickBot="1">
      <c r="BJ43255" s="138"/>
      <c r="BK43255" s="138"/>
      <c r="BL43255" s="138"/>
      <c r="BM43255" s="138"/>
    </row>
    <row r="43256" spans="62:65" ht="13" thickBot="1">
      <c r="BJ43256" s="138"/>
      <c r="BK43256" s="138"/>
      <c r="BL43256" s="138"/>
      <c r="BM43256" s="138"/>
    </row>
    <row r="43257" spans="62:65" ht="13" thickBot="1">
      <c r="BJ43257" s="138"/>
      <c r="BK43257" s="138"/>
      <c r="BL43257" s="138"/>
      <c r="BM43257" s="138"/>
    </row>
    <row r="43258" spans="62:65" ht="13" thickBot="1">
      <c r="BJ43258" s="138"/>
      <c r="BK43258" s="138"/>
      <c r="BL43258" s="138"/>
      <c r="BM43258" s="138"/>
    </row>
    <row r="43259" spans="62:65" ht="13" thickBot="1">
      <c r="BJ43259" s="138"/>
      <c r="BK43259" s="138"/>
      <c r="BL43259" s="138"/>
      <c r="BM43259" s="138"/>
    </row>
    <row r="43260" spans="62:65" ht="13" thickBot="1">
      <c r="BJ43260" s="138"/>
      <c r="BK43260" s="138"/>
      <c r="BL43260" s="138"/>
      <c r="BM43260" s="138"/>
    </row>
    <row r="43261" spans="62:65" ht="13" thickBot="1">
      <c r="BJ43261" s="138"/>
      <c r="BK43261" s="138"/>
      <c r="BL43261" s="138"/>
      <c r="BM43261" s="138"/>
    </row>
    <row r="43262" spans="62:65" ht="13" thickBot="1">
      <c r="BJ43262" s="138"/>
      <c r="BK43262" s="138"/>
      <c r="BL43262" s="138"/>
      <c r="BM43262" s="138"/>
    </row>
    <row r="43263" spans="62:65" ht="13" thickBot="1">
      <c r="BJ43263" s="138"/>
      <c r="BK43263" s="138"/>
      <c r="BL43263" s="138"/>
      <c r="BM43263" s="138"/>
    </row>
    <row r="43264" spans="62:65" ht="13" thickBot="1">
      <c r="BJ43264" s="138"/>
      <c r="BK43264" s="138"/>
      <c r="BL43264" s="138"/>
      <c r="BM43264" s="138"/>
    </row>
    <row r="43265" spans="62:65" ht="13" thickBot="1">
      <c r="BJ43265" s="138"/>
      <c r="BK43265" s="138"/>
      <c r="BL43265" s="138"/>
      <c r="BM43265" s="138"/>
    </row>
    <row r="43266" spans="62:65" ht="13" thickBot="1">
      <c r="BJ43266" s="138"/>
      <c r="BK43266" s="138"/>
      <c r="BL43266" s="138"/>
      <c r="BM43266" s="138"/>
    </row>
    <row r="43267" spans="62:65" ht="13" thickBot="1">
      <c r="BJ43267" s="138"/>
      <c r="BK43267" s="138"/>
      <c r="BL43267" s="138"/>
      <c r="BM43267" s="138"/>
    </row>
    <row r="43268" spans="62:65" ht="13" thickBot="1">
      <c r="BJ43268" s="138"/>
      <c r="BK43268" s="138"/>
      <c r="BL43268" s="138"/>
      <c r="BM43268" s="138"/>
    </row>
    <row r="43269" spans="62:65" ht="13" thickBot="1">
      <c r="BJ43269" s="138"/>
      <c r="BK43269" s="138"/>
      <c r="BL43269" s="138"/>
      <c r="BM43269" s="138"/>
    </row>
    <row r="43270" spans="62:65" ht="13" thickBot="1">
      <c r="BJ43270" s="138"/>
      <c r="BK43270" s="138"/>
      <c r="BL43270" s="138"/>
      <c r="BM43270" s="138"/>
    </row>
    <row r="43271" spans="62:65" ht="13" thickBot="1">
      <c r="BJ43271" s="138"/>
      <c r="BK43271" s="138"/>
      <c r="BL43271" s="138"/>
      <c r="BM43271" s="138"/>
    </row>
    <row r="43272" spans="62:65" ht="13" thickBot="1">
      <c r="BJ43272" s="138"/>
      <c r="BK43272" s="138"/>
      <c r="BL43272" s="138"/>
      <c r="BM43272" s="138"/>
    </row>
    <row r="43273" spans="62:65" ht="13" thickBot="1">
      <c r="BJ43273" s="138"/>
      <c r="BK43273" s="138"/>
      <c r="BL43273" s="138"/>
      <c r="BM43273" s="138"/>
    </row>
    <row r="43274" spans="62:65" ht="13" thickBot="1">
      <c r="BJ43274" s="138"/>
      <c r="BK43274" s="138"/>
      <c r="BL43274" s="138"/>
      <c r="BM43274" s="138"/>
    </row>
    <row r="43275" spans="62:65" ht="13" thickBot="1">
      <c r="BJ43275" s="138"/>
      <c r="BK43275" s="138"/>
      <c r="BL43275" s="138"/>
      <c r="BM43275" s="138"/>
    </row>
    <row r="43276" spans="62:65" ht="13" thickBot="1">
      <c r="BJ43276" s="138"/>
      <c r="BK43276" s="138"/>
      <c r="BL43276" s="138"/>
      <c r="BM43276" s="138"/>
    </row>
    <row r="43277" spans="62:65" ht="13" thickBot="1">
      <c r="BJ43277" s="138"/>
      <c r="BK43277" s="138"/>
      <c r="BL43277" s="138"/>
      <c r="BM43277" s="138"/>
    </row>
    <row r="43278" spans="62:65" ht="13" thickBot="1">
      <c r="BJ43278" s="138"/>
      <c r="BK43278" s="138"/>
      <c r="BL43278" s="138"/>
      <c r="BM43278" s="138"/>
    </row>
    <row r="43279" spans="62:65" ht="13" thickBot="1">
      <c r="BJ43279" s="138"/>
      <c r="BK43279" s="138"/>
      <c r="BL43279" s="138"/>
      <c r="BM43279" s="138"/>
    </row>
    <row r="43280" spans="62:65" ht="13" thickBot="1">
      <c r="BJ43280" s="138"/>
      <c r="BK43280" s="138"/>
      <c r="BL43280" s="138"/>
      <c r="BM43280" s="138"/>
    </row>
    <row r="43281" spans="62:65" ht="13" thickBot="1">
      <c r="BJ43281" s="138"/>
      <c r="BK43281" s="138"/>
      <c r="BL43281" s="138"/>
      <c r="BM43281" s="138"/>
    </row>
    <row r="43282" spans="62:65" ht="13" thickBot="1">
      <c r="BJ43282" s="138"/>
      <c r="BK43282" s="138"/>
      <c r="BL43282" s="138"/>
      <c r="BM43282" s="138"/>
    </row>
    <row r="43283" spans="62:65" ht="13" thickBot="1">
      <c r="BJ43283" s="138"/>
      <c r="BK43283" s="138"/>
      <c r="BL43283" s="138"/>
      <c r="BM43283" s="138"/>
    </row>
    <row r="43284" spans="62:65" ht="13" thickBot="1">
      <c r="BJ43284" s="138"/>
      <c r="BK43284" s="138"/>
      <c r="BL43284" s="138"/>
      <c r="BM43284" s="138"/>
    </row>
    <row r="43285" spans="62:65" ht="13" thickBot="1">
      <c r="BJ43285" s="138"/>
      <c r="BK43285" s="138"/>
      <c r="BL43285" s="138"/>
      <c r="BM43285" s="138"/>
    </row>
    <row r="43286" spans="62:65" ht="13" thickBot="1">
      <c r="BJ43286" s="138"/>
      <c r="BK43286" s="138"/>
      <c r="BL43286" s="138"/>
      <c r="BM43286" s="138"/>
    </row>
    <row r="43287" spans="62:65" ht="13" thickBot="1">
      <c r="BJ43287" s="138"/>
      <c r="BK43287" s="138"/>
      <c r="BL43287" s="138"/>
      <c r="BM43287" s="138"/>
    </row>
    <row r="43288" spans="62:65" ht="13" thickBot="1">
      <c r="BJ43288" s="138"/>
      <c r="BK43288" s="138"/>
      <c r="BL43288" s="138"/>
      <c r="BM43288" s="138"/>
    </row>
    <row r="43289" spans="62:65" ht="13" thickBot="1">
      <c r="BJ43289" s="138"/>
      <c r="BK43289" s="138"/>
      <c r="BL43289" s="138"/>
      <c r="BM43289" s="138"/>
    </row>
    <row r="43290" spans="62:65" ht="13" thickBot="1">
      <c r="BJ43290" s="138"/>
      <c r="BK43290" s="138"/>
      <c r="BL43290" s="138"/>
      <c r="BM43290" s="138"/>
    </row>
    <row r="43291" spans="62:65" ht="13" thickBot="1">
      <c r="BJ43291" s="138"/>
      <c r="BK43291" s="138"/>
      <c r="BL43291" s="138"/>
      <c r="BM43291" s="138"/>
    </row>
    <row r="43292" spans="62:65" ht="13" thickBot="1">
      <c r="BJ43292" s="138"/>
      <c r="BK43292" s="138"/>
      <c r="BL43292" s="138"/>
      <c r="BM43292" s="138"/>
    </row>
    <row r="43293" spans="62:65" ht="13" thickBot="1">
      <c r="BJ43293" s="138"/>
      <c r="BK43293" s="138"/>
      <c r="BL43293" s="138"/>
      <c r="BM43293" s="138"/>
    </row>
    <row r="43294" spans="62:65" ht="13" thickBot="1">
      <c r="BJ43294" s="138"/>
      <c r="BK43294" s="138"/>
      <c r="BL43294" s="138"/>
      <c r="BM43294" s="138"/>
    </row>
    <row r="43295" spans="62:65" ht="13" thickBot="1">
      <c r="BJ43295" s="138"/>
      <c r="BK43295" s="138"/>
      <c r="BL43295" s="138"/>
      <c r="BM43295" s="138"/>
    </row>
    <row r="43296" spans="62:65" ht="13" thickBot="1">
      <c r="BJ43296" s="138"/>
      <c r="BK43296" s="138"/>
      <c r="BL43296" s="138"/>
      <c r="BM43296" s="138"/>
    </row>
    <row r="43297" spans="62:65" ht="13" thickBot="1">
      <c r="BJ43297" s="138"/>
      <c r="BK43297" s="138"/>
      <c r="BL43297" s="138"/>
      <c r="BM43297" s="138"/>
    </row>
    <row r="43298" spans="62:65" ht="13" thickBot="1">
      <c r="BJ43298" s="138"/>
      <c r="BK43298" s="138"/>
      <c r="BL43298" s="138"/>
      <c r="BM43298" s="138"/>
    </row>
    <row r="43299" spans="62:65" ht="13" thickBot="1">
      <c r="BJ43299" s="138"/>
      <c r="BK43299" s="138"/>
      <c r="BL43299" s="138"/>
      <c r="BM43299" s="138"/>
    </row>
    <row r="43300" spans="62:65" ht="13" thickBot="1">
      <c r="BJ43300" s="138"/>
      <c r="BK43300" s="138"/>
      <c r="BL43300" s="138"/>
      <c r="BM43300" s="138"/>
    </row>
    <row r="43301" spans="62:65" ht="13" thickBot="1">
      <c r="BJ43301" s="138"/>
      <c r="BK43301" s="138"/>
      <c r="BL43301" s="138"/>
      <c r="BM43301" s="138"/>
    </row>
    <row r="43302" spans="62:65" ht="13" thickBot="1">
      <c r="BJ43302" s="138"/>
      <c r="BK43302" s="138"/>
      <c r="BL43302" s="138"/>
      <c r="BM43302" s="138"/>
    </row>
    <row r="43303" spans="62:65" ht="13" thickBot="1">
      <c r="BJ43303" s="138"/>
      <c r="BK43303" s="138"/>
      <c r="BL43303" s="138"/>
      <c r="BM43303" s="138"/>
    </row>
    <row r="43304" spans="62:65" ht="13" thickBot="1">
      <c r="BJ43304" s="138"/>
      <c r="BK43304" s="138"/>
      <c r="BL43304" s="138"/>
      <c r="BM43304" s="138"/>
    </row>
    <row r="43305" spans="62:65" ht="13" thickBot="1">
      <c r="BJ43305" s="138"/>
      <c r="BK43305" s="138"/>
      <c r="BL43305" s="138"/>
      <c r="BM43305" s="138"/>
    </row>
    <row r="43306" spans="62:65" ht="13" thickBot="1">
      <c r="BJ43306" s="138"/>
      <c r="BK43306" s="138"/>
      <c r="BL43306" s="138"/>
      <c r="BM43306" s="138"/>
    </row>
    <row r="43307" spans="62:65" ht="13" thickBot="1">
      <c r="BJ43307" s="138"/>
      <c r="BK43307" s="138"/>
      <c r="BL43307" s="138"/>
      <c r="BM43307" s="138"/>
    </row>
    <row r="43308" spans="62:65" ht="13" thickBot="1">
      <c r="BJ43308" s="138"/>
      <c r="BK43308" s="138"/>
      <c r="BL43308" s="138"/>
      <c r="BM43308" s="138"/>
    </row>
    <row r="43309" spans="62:65" ht="13" thickBot="1">
      <c r="BJ43309" s="138"/>
      <c r="BK43309" s="138"/>
      <c r="BL43309" s="138"/>
      <c r="BM43309" s="138"/>
    </row>
    <row r="43310" spans="62:65" ht="13" thickBot="1">
      <c r="BJ43310" s="138"/>
      <c r="BK43310" s="138"/>
      <c r="BL43310" s="138"/>
      <c r="BM43310" s="138"/>
    </row>
    <row r="43311" spans="62:65" ht="13" thickBot="1">
      <c r="BJ43311" s="138"/>
      <c r="BK43311" s="138"/>
      <c r="BL43311" s="138"/>
      <c r="BM43311" s="138"/>
    </row>
    <row r="43312" spans="62:65" ht="13" thickBot="1">
      <c r="BJ43312" s="138"/>
      <c r="BK43312" s="138"/>
      <c r="BL43312" s="138"/>
      <c r="BM43312" s="138"/>
    </row>
    <row r="43313" spans="62:65" ht="13" thickBot="1">
      <c r="BJ43313" s="138"/>
      <c r="BK43313" s="138"/>
      <c r="BL43313" s="138"/>
      <c r="BM43313" s="138"/>
    </row>
    <row r="43314" spans="62:65" ht="13" thickBot="1">
      <c r="BJ43314" s="138"/>
      <c r="BK43314" s="138"/>
      <c r="BL43314" s="138"/>
      <c r="BM43314" s="138"/>
    </row>
    <row r="43315" spans="62:65" ht="13" thickBot="1">
      <c r="BJ43315" s="138"/>
      <c r="BK43315" s="138"/>
      <c r="BL43315" s="138"/>
      <c r="BM43315" s="138"/>
    </row>
    <row r="43316" spans="62:65" ht="13" thickBot="1">
      <c r="BJ43316" s="138"/>
      <c r="BK43316" s="138"/>
      <c r="BL43316" s="138"/>
      <c r="BM43316" s="138"/>
    </row>
    <row r="43317" spans="62:65" ht="13" thickBot="1">
      <c r="BJ43317" s="138"/>
      <c r="BK43317" s="138"/>
      <c r="BL43317" s="138"/>
      <c r="BM43317" s="138"/>
    </row>
    <row r="43318" spans="62:65" ht="13" thickBot="1">
      <c r="BJ43318" s="138"/>
      <c r="BK43318" s="138"/>
      <c r="BL43318" s="138"/>
      <c r="BM43318" s="138"/>
    </row>
    <row r="43319" spans="62:65" ht="13" thickBot="1">
      <c r="BJ43319" s="138"/>
      <c r="BK43319" s="138"/>
      <c r="BL43319" s="138"/>
      <c r="BM43319" s="138"/>
    </row>
    <row r="43320" spans="62:65" ht="13" thickBot="1">
      <c r="BJ43320" s="138"/>
      <c r="BK43320" s="138"/>
      <c r="BL43320" s="138"/>
      <c r="BM43320" s="138"/>
    </row>
    <row r="43321" spans="62:65" ht="13" thickBot="1">
      <c r="BJ43321" s="138"/>
      <c r="BK43321" s="138"/>
      <c r="BL43321" s="138"/>
      <c r="BM43321" s="138"/>
    </row>
    <row r="43322" spans="62:65" ht="13" thickBot="1">
      <c r="BJ43322" s="138"/>
      <c r="BK43322" s="138"/>
      <c r="BL43322" s="138"/>
      <c r="BM43322" s="138"/>
    </row>
    <row r="43323" spans="62:65" ht="13" thickBot="1">
      <c r="BJ43323" s="138"/>
      <c r="BK43323" s="138"/>
      <c r="BL43323" s="138"/>
      <c r="BM43323" s="138"/>
    </row>
    <row r="43324" spans="62:65" ht="13" thickBot="1">
      <c r="BJ43324" s="138"/>
      <c r="BK43324" s="138"/>
      <c r="BL43324" s="138"/>
      <c r="BM43324" s="138"/>
    </row>
    <row r="43325" spans="62:65" ht="13" thickBot="1">
      <c r="BJ43325" s="138"/>
      <c r="BK43325" s="138"/>
      <c r="BL43325" s="138"/>
      <c r="BM43325" s="138"/>
    </row>
    <row r="43326" spans="62:65" ht="13" thickBot="1">
      <c r="BJ43326" s="138"/>
      <c r="BK43326" s="138"/>
      <c r="BL43326" s="138"/>
      <c r="BM43326" s="138"/>
    </row>
    <row r="43327" spans="62:65" ht="13" thickBot="1">
      <c r="BJ43327" s="138"/>
      <c r="BK43327" s="138"/>
      <c r="BL43327" s="138"/>
      <c r="BM43327" s="138"/>
    </row>
    <row r="43328" spans="62:65" ht="13" thickBot="1">
      <c r="BJ43328" s="138"/>
      <c r="BK43328" s="138"/>
      <c r="BL43328" s="138"/>
      <c r="BM43328" s="138"/>
    </row>
    <row r="43329" spans="62:65" ht="13" thickBot="1">
      <c r="BJ43329" s="138"/>
      <c r="BK43329" s="138"/>
      <c r="BL43329" s="138"/>
      <c r="BM43329" s="138"/>
    </row>
    <row r="43330" spans="62:65" ht="13" thickBot="1">
      <c r="BJ43330" s="138"/>
      <c r="BK43330" s="138"/>
      <c r="BL43330" s="138"/>
      <c r="BM43330" s="138"/>
    </row>
    <row r="43331" spans="62:65" ht="13" thickBot="1">
      <c r="BJ43331" s="138"/>
      <c r="BK43331" s="138"/>
      <c r="BL43331" s="138"/>
      <c r="BM43331" s="138"/>
    </row>
    <row r="43332" spans="62:65" ht="13" thickBot="1">
      <c r="BJ43332" s="138"/>
      <c r="BK43332" s="138"/>
      <c r="BL43332" s="138"/>
      <c r="BM43332" s="138"/>
    </row>
    <row r="43333" spans="62:65" ht="13" thickBot="1">
      <c r="BJ43333" s="138"/>
      <c r="BK43333" s="138"/>
      <c r="BL43333" s="138"/>
      <c r="BM43333" s="138"/>
    </row>
    <row r="43334" spans="62:65" ht="13" thickBot="1">
      <c r="BJ43334" s="138"/>
      <c r="BK43334" s="138"/>
      <c r="BL43334" s="138"/>
      <c r="BM43334" s="138"/>
    </row>
    <row r="43335" spans="62:65" ht="13" thickBot="1">
      <c r="BJ43335" s="138"/>
      <c r="BK43335" s="138"/>
      <c r="BL43335" s="138"/>
      <c r="BM43335" s="138"/>
    </row>
    <row r="43336" spans="62:65" ht="13" thickBot="1">
      <c r="BJ43336" s="138"/>
      <c r="BK43336" s="138"/>
      <c r="BL43336" s="138"/>
      <c r="BM43336" s="138"/>
    </row>
    <row r="43337" spans="62:65" ht="13" thickBot="1">
      <c r="BJ43337" s="138"/>
      <c r="BK43337" s="138"/>
      <c r="BL43337" s="138"/>
      <c r="BM43337" s="138"/>
    </row>
    <row r="43338" spans="62:65" ht="13" thickBot="1">
      <c r="BJ43338" s="138"/>
      <c r="BK43338" s="138"/>
      <c r="BL43338" s="138"/>
      <c r="BM43338" s="138"/>
    </row>
    <row r="43339" spans="62:65" ht="13" thickBot="1">
      <c r="BJ43339" s="138"/>
      <c r="BK43339" s="138"/>
      <c r="BL43339" s="138"/>
      <c r="BM43339" s="138"/>
    </row>
    <row r="43340" spans="62:65" ht="13" thickBot="1">
      <c r="BJ43340" s="138"/>
      <c r="BK43340" s="138"/>
      <c r="BL43340" s="138"/>
      <c r="BM43340" s="138"/>
    </row>
    <row r="43341" spans="62:65" ht="13" thickBot="1">
      <c r="BJ43341" s="138"/>
      <c r="BK43341" s="138"/>
      <c r="BL43341" s="138"/>
      <c r="BM43341" s="138"/>
    </row>
    <row r="43342" spans="62:65" ht="13" thickBot="1">
      <c r="BJ43342" s="138"/>
      <c r="BK43342" s="138"/>
      <c r="BL43342" s="138"/>
      <c r="BM43342" s="138"/>
    </row>
    <row r="43343" spans="62:65" ht="13" thickBot="1">
      <c r="BJ43343" s="138"/>
      <c r="BK43343" s="138"/>
      <c r="BL43343" s="138"/>
      <c r="BM43343" s="138"/>
    </row>
    <row r="43344" spans="62:65" ht="13" thickBot="1">
      <c r="BJ43344" s="138"/>
      <c r="BK43344" s="138"/>
      <c r="BL43344" s="138"/>
      <c r="BM43344" s="138"/>
    </row>
    <row r="43345" spans="62:65" ht="13" thickBot="1">
      <c r="BJ43345" s="138"/>
      <c r="BK43345" s="138"/>
      <c r="BL43345" s="138"/>
      <c r="BM43345" s="138"/>
    </row>
    <row r="43346" spans="62:65" ht="13" thickBot="1">
      <c r="BJ43346" s="138"/>
      <c r="BK43346" s="138"/>
      <c r="BL43346" s="138"/>
      <c r="BM43346" s="138"/>
    </row>
    <row r="43347" spans="62:65" ht="13" thickBot="1">
      <c r="BJ43347" s="138"/>
      <c r="BK43347" s="138"/>
      <c r="BL43347" s="138"/>
      <c r="BM43347" s="138"/>
    </row>
    <row r="43348" spans="62:65" ht="13" thickBot="1">
      <c r="BJ43348" s="138"/>
      <c r="BK43348" s="138"/>
      <c r="BL43348" s="138"/>
      <c r="BM43348" s="138"/>
    </row>
    <row r="43349" spans="62:65" ht="13" thickBot="1">
      <c r="BJ43349" s="138"/>
      <c r="BK43349" s="138"/>
      <c r="BL43349" s="138"/>
      <c r="BM43349" s="138"/>
    </row>
    <row r="43350" spans="62:65" ht="13" thickBot="1">
      <c r="BJ43350" s="138"/>
      <c r="BK43350" s="138"/>
      <c r="BL43350" s="138"/>
      <c r="BM43350" s="138"/>
    </row>
    <row r="43351" spans="62:65" ht="13" thickBot="1">
      <c r="BJ43351" s="138"/>
      <c r="BK43351" s="138"/>
      <c r="BL43351" s="138"/>
      <c r="BM43351" s="138"/>
    </row>
    <row r="43352" spans="62:65" ht="13" thickBot="1">
      <c r="BJ43352" s="138"/>
      <c r="BK43352" s="138"/>
      <c r="BL43352" s="138"/>
      <c r="BM43352" s="138"/>
    </row>
    <row r="43353" spans="62:65" ht="13" thickBot="1">
      <c r="BJ43353" s="138"/>
      <c r="BK43353" s="138"/>
      <c r="BL43353" s="138"/>
      <c r="BM43353" s="138"/>
    </row>
    <row r="43354" spans="62:65" ht="13" thickBot="1">
      <c r="BJ43354" s="138"/>
      <c r="BK43354" s="138"/>
      <c r="BL43354" s="138"/>
      <c r="BM43354" s="138"/>
    </row>
    <row r="43355" spans="62:65" ht="13" thickBot="1">
      <c r="BJ43355" s="138"/>
      <c r="BK43355" s="138"/>
      <c r="BL43355" s="138"/>
      <c r="BM43355" s="138"/>
    </row>
    <row r="43356" spans="62:65" ht="13" thickBot="1">
      <c r="BJ43356" s="138"/>
      <c r="BK43356" s="138"/>
      <c r="BL43356" s="138"/>
      <c r="BM43356" s="138"/>
    </row>
    <row r="43357" spans="62:65" ht="13" thickBot="1">
      <c r="BJ43357" s="138"/>
      <c r="BK43357" s="138"/>
      <c r="BL43357" s="138"/>
      <c r="BM43357" s="138"/>
    </row>
    <row r="43358" spans="62:65" ht="13" thickBot="1">
      <c r="BJ43358" s="138"/>
      <c r="BK43358" s="138"/>
      <c r="BL43358" s="138"/>
      <c r="BM43358" s="138"/>
    </row>
    <row r="43359" spans="62:65" ht="13" thickBot="1">
      <c r="BJ43359" s="138"/>
      <c r="BK43359" s="138"/>
      <c r="BL43359" s="138"/>
      <c r="BM43359" s="138"/>
    </row>
    <row r="43360" spans="62:65" ht="13" thickBot="1">
      <c r="BJ43360" s="138"/>
      <c r="BK43360" s="138"/>
      <c r="BL43360" s="138"/>
      <c r="BM43360" s="138"/>
    </row>
    <row r="43361" spans="62:65" ht="13" thickBot="1">
      <c r="BJ43361" s="138"/>
      <c r="BK43361" s="138"/>
      <c r="BL43361" s="138"/>
      <c r="BM43361" s="138"/>
    </row>
    <row r="43362" spans="62:65" ht="13" thickBot="1">
      <c r="BJ43362" s="138"/>
      <c r="BK43362" s="138"/>
      <c r="BL43362" s="138"/>
      <c r="BM43362" s="138"/>
    </row>
    <row r="43363" spans="62:65" ht="13" thickBot="1">
      <c r="BJ43363" s="138"/>
      <c r="BK43363" s="138"/>
      <c r="BL43363" s="138"/>
      <c r="BM43363" s="138"/>
    </row>
    <row r="43364" spans="62:65" ht="13" thickBot="1">
      <c r="BJ43364" s="138"/>
      <c r="BK43364" s="138"/>
      <c r="BL43364" s="138"/>
      <c r="BM43364" s="138"/>
    </row>
    <row r="43365" spans="62:65" ht="13" thickBot="1">
      <c r="BJ43365" s="138"/>
      <c r="BK43365" s="138"/>
      <c r="BL43365" s="138"/>
      <c r="BM43365" s="138"/>
    </row>
    <row r="43366" spans="62:65" ht="13" thickBot="1">
      <c r="BJ43366" s="138"/>
      <c r="BK43366" s="138"/>
      <c r="BL43366" s="138"/>
      <c r="BM43366" s="138"/>
    </row>
    <row r="43367" spans="62:65" ht="13" thickBot="1">
      <c r="BJ43367" s="138"/>
      <c r="BK43367" s="138"/>
      <c r="BL43367" s="138"/>
      <c r="BM43367" s="138"/>
    </row>
    <row r="43368" spans="62:65" ht="13" thickBot="1">
      <c r="BJ43368" s="138"/>
      <c r="BK43368" s="138"/>
      <c r="BL43368" s="138"/>
      <c r="BM43368" s="138"/>
    </row>
    <row r="43369" spans="62:65" ht="13" thickBot="1">
      <c r="BJ43369" s="138"/>
      <c r="BK43369" s="138"/>
      <c r="BL43369" s="138"/>
      <c r="BM43369" s="138"/>
    </row>
    <row r="43370" spans="62:65" ht="13" thickBot="1">
      <c r="BJ43370" s="138"/>
      <c r="BK43370" s="138"/>
      <c r="BL43370" s="138"/>
      <c r="BM43370" s="138"/>
    </row>
    <row r="43371" spans="62:65" ht="13" thickBot="1">
      <c r="BJ43371" s="138"/>
      <c r="BK43371" s="138"/>
      <c r="BL43371" s="138"/>
      <c r="BM43371" s="138"/>
    </row>
    <row r="43372" spans="62:65" ht="13" thickBot="1">
      <c r="BJ43372" s="138"/>
      <c r="BK43372" s="138"/>
      <c r="BL43372" s="138"/>
      <c r="BM43372" s="138"/>
    </row>
    <row r="43373" spans="62:65" ht="13" thickBot="1">
      <c r="BJ43373" s="138"/>
      <c r="BK43373" s="138"/>
      <c r="BL43373" s="138"/>
      <c r="BM43373" s="138"/>
    </row>
    <row r="43374" spans="62:65" ht="13" thickBot="1">
      <c r="BJ43374" s="138"/>
      <c r="BK43374" s="138"/>
      <c r="BL43374" s="138"/>
      <c r="BM43374" s="138"/>
    </row>
    <row r="43375" spans="62:65" ht="13" thickBot="1">
      <c r="BJ43375" s="138"/>
      <c r="BK43375" s="138"/>
      <c r="BL43375" s="138"/>
      <c r="BM43375" s="138"/>
    </row>
    <row r="43376" spans="62:65" ht="13" thickBot="1">
      <c r="BJ43376" s="138"/>
      <c r="BK43376" s="138"/>
      <c r="BL43376" s="138"/>
      <c r="BM43376" s="138"/>
    </row>
    <row r="43377" spans="62:65" ht="13" thickBot="1">
      <c r="BJ43377" s="138"/>
      <c r="BK43377" s="138"/>
      <c r="BL43377" s="138"/>
      <c r="BM43377" s="138"/>
    </row>
    <row r="43378" spans="62:65" ht="13" thickBot="1">
      <c r="BJ43378" s="138"/>
      <c r="BK43378" s="138"/>
      <c r="BL43378" s="138"/>
      <c r="BM43378" s="138"/>
    </row>
    <row r="43379" spans="62:65" ht="13" thickBot="1">
      <c r="BJ43379" s="138"/>
      <c r="BK43379" s="138"/>
      <c r="BL43379" s="138"/>
      <c r="BM43379" s="138"/>
    </row>
    <row r="43380" spans="62:65" ht="13" thickBot="1">
      <c r="BJ43380" s="138"/>
      <c r="BK43380" s="138"/>
      <c r="BL43380" s="138"/>
      <c r="BM43380" s="138"/>
    </row>
    <row r="43381" spans="62:65" ht="13" thickBot="1">
      <c r="BJ43381" s="138"/>
      <c r="BK43381" s="138"/>
      <c r="BL43381" s="138"/>
      <c r="BM43381" s="138"/>
    </row>
    <row r="43382" spans="62:65" ht="13" thickBot="1">
      <c r="BJ43382" s="138"/>
      <c r="BK43382" s="138"/>
      <c r="BL43382" s="138"/>
      <c r="BM43382" s="138"/>
    </row>
    <row r="43383" spans="62:65" ht="13" thickBot="1">
      <c r="BJ43383" s="138"/>
      <c r="BK43383" s="138"/>
      <c r="BL43383" s="138"/>
      <c r="BM43383" s="138"/>
    </row>
    <row r="43384" spans="62:65" ht="13" thickBot="1">
      <c r="BJ43384" s="138"/>
      <c r="BK43384" s="138"/>
      <c r="BL43384" s="138"/>
      <c r="BM43384" s="138"/>
    </row>
    <row r="43385" spans="62:65" ht="13" thickBot="1">
      <c r="BJ43385" s="138"/>
      <c r="BK43385" s="138"/>
      <c r="BL43385" s="138"/>
      <c r="BM43385" s="138"/>
    </row>
    <row r="43386" spans="62:65" ht="13" thickBot="1">
      <c r="BJ43386" s="138"/>
      <c r="BK43386" s="138"/>
      <c r="BL43386" s="138"/>
      <c r="BM43386" s="138"/>
    </row>
    <row r="43387" spans="62:65" ht="13" thickBot="1">
      <c r="BJ43387" s="138"/>
      <c r="BK43387" s="138"/>
      <c r="BL43387" s="138"/>
      <c r="BM43387" s="138"/>
    </row>
    <row r="43388" spans="62:65" ht="13" thickBot="1">
      <c r="BJ43388" s="138"/>
      <c r="BK43388" s="138"/>
      <c r="BL43388" s="138"/>
      <c r="BM43388" s="138"/>
    </row>
    <row r="43389" spans="62:65" ht="13" thickBot="1">
      <c r="BJ43389" s="138"/>
      <c r="BK43389" s="138"/>
      <c r="BL43389" s="138"/>
      <c r="BM43389" s="138"/>
    </row>
    <row r="43390" spans="62:65" ht="13" thickBot="1">
      <c r="BJ43390" s="138"/>
      <c r="BK43390" s="138"/>
      <c r="BL43390" s="138"/>
      <c r="BM43390" s="138"/>
    </row>
    <row r="43391" spans="62:65" ht="13" thickBot="1">
      <c r="BJ43391" s="138"/>
      <c r="BK43391" s="138"/>
      <c r="BL43391" s="138"/>
      <c r="BM43391" s="138"/>
    </row>
    <row r="43392" spans="62:65" ht="13" thickBot="1">
      <c r="BJ43392" s="138"/>
      <c r="BK43392" s="138"/>
      <c r="BL43392" s="138"/>
      <c r="BM43392" s="138"/>
    </row>
    <row r="43393" spans="62:65" ht="13" thickBot="1">
      <c r="BJ43393" s="138"/>
      <c r="BK43393" s="138"/>
      <c r="BL43393" s="138"/>
      <c r="BM43393" s="138"/>
    </row>
    <row r="43394" spans="62:65" ht="13" thickBot="1">
      <c r="BJ43394" s="138"/>
      <c r="BK43394" s="138"/>
      <c r="BL43394" s="138"/>
      <c r="BM43394" s="138"/>
    </row>
    <row r="43395" spans="62:65" ht="13" thickBot="1">
      <c r="BJ43395" s="138"/>
      <c r="BK43395" s="138"/>
      <c r="BL43395" s="138"/>
      <c r="BM43395" s="138"/>
    </row>
    <row r="43396" spans="62:65" ht="13" thickBot="1">
      <c r="BJ43396" s="138"/>
      <c r="BK43396" s="138"/>
      <c r="BL43396" s="138"/>
      <c r="BM43396" s="138"/>
    </row>
    <row r="43397" spans="62:65" ht="13" thickBot="1">
      <c r="BJ43397" s="138"/>
      <c r="BK43397" s="138"/>
      <c r="BL43397" s="138"/>
      <c r="BM43397" s="138"/>
    </row>
    <row r="43398" spans="62:65" ht="13" thickBot="1">
      <c r="BJ43398" s="138"/>
      <c r="BK43398" s="138"/>
      <c r="BL43398" s="138"/>
      <c r="BM43398" s="138"/>
    </row>
    <row r="43399" spans="62:65" ht="13" thickBot="1">
      <c r="BJ43399" s="138"/>
      <c r="BK43399" s="138"/>
      <c r="BL43399" s="138"/>
      <c r="BM43399" s="138"/>
    </row>
    <row r="43400" spans="62:65" ht="13" thickBot="1">
      <c r="BJ43400" s="138"/>
      <c r="BK43400" s="138"/>
      <c r="BL43400" s="138"/>
      <c r="BM43400" s="138"/>
    </row>
    <row r="43401" spans="62:65" ht="13" thickBot="1">
      <c r="BJ43401" s="138"/>
      <c r="BK43401" s="138"/>
      <c r="BL43401" s="138"/>
      <c r="BM43401" s="138"/>
    </row>
    <row r="43402" spans="62:65" ht="13" thickBot="1">
      <c r="BJ43402" s="138"/>
      <c r="BK43402" s="138"/>
      <c r="BL43402" s="138"/>
      <c r="BM43402" s="138"/>
    </row>
    <row r="43403" spans="62:65" ht="13" thickBot="1">
      <c r="BJ43403" s="138"/>
      <c r="BK43403" s="138"/>
      <c r="BL43403" s="138"/>
      <c r="BM43403" s="138"/>
    </row>
    <row r="43404" spans="62:65" ht="13" thickBot="1">
      <c r="BJ43404" s="138"/>
      <c r="BK43404" s="138"/>
      <c r="BL43404" s="138"/>
      <c r="BM43404" s="138"/>
    </row>
    <row r="43405" spans="62:65" ht="13" thickBot="1">
      <c r="BJ43405" s="138"/>
      <c r="BK43405" s="138"/>
      <c r="BL43405" s="138"/>
      <c r="BM43405" s="138"/>
    </row>
    <row r="43406" spans="62:65" ht="13" thickBot="1">
      <c r="BJ43406" s="138"/>
      <c r="BK43406" s="138"/>
      <c r="BL43406" s="138"/>
      <c r="BM43406" s="138"/>
    </row>
    <row r="43407" spans="62:65" ht="13" thickBot="1">
      <c r="BJ43407" s="138"/>
      <c r="BK43407" s="138"/>
      <c r="BL43407" s="138"/>
      <c r="BM43407" s="138"/>
    </row>
    <row r="43408" spans="62:65" ht="13" thickBot="1">
      <c r="BJ43408" s="138"/>
      <c r="BK43408" s="138"/>
      <c r="BL43408" s="138"/>
      <c r="BM43408" s="138"/>
    </row>
    <row r="43409" spans="62:65" ht="13" thickBot="1">
      <c r="BJ43409" s="138"/>
      <c r="BK43409" s="138"/>
      <c r="BL43409" s="138"/>
      <c r="BM43409" s="138"/>
    </row>
    <row r="43410" spans="62:65" ht="13" thickBot="1">
      <c r="BJ43410" s="138"/>
      <c r="BK43410" s="138"/>
      <c r="BL43410" s="138"/>
      <c r="BM43410" s="138"/>
    </row>
    <row r="43411" spans="62:65" ht="13" thickBot="1">
      <c r="BJ43411" s="138"/>
      <c r="BK43411" s="138"/>
      <c r="BL43411" s="138"/>
      <c r="BM43411" s="138"/>
    </row>
    <row r="43412" spans="62:65" ht="13" thickBot="1">
      <c r="BJ43412" s="138"/>
      <c r="BK43412" s="138"/>
      <c r="BL43412" s="138"/>
      <c r="BM43412" s="138"/>
    </row>
    <row r="43413" spans="62:65" ht="13" thickBot="1">
      <c r="BJ43413" s="138"/>
      <c r="BK43413" s="138"/>
      <c r="BL43413" s="138"/>
      <c r="BM43413" s="138"/>
    </row>
    <row r="43414" spans="62:65" ht="13" thickBot="1">
      <c r="BJ43414" s="138"/>
      <c r="BK43414" s="138"/>
      <c r="BL43414" s="138"/>
      <c r="BM43414" s="138"/>
    </row>
    <row r="43415" spans="62:65" ht="13" thickBot="1">
      <c r="BJ43415" s="138"/>
      <c r="BK43415" s="138"/>
      <c r="BL43415" s="138"/>
      <c r="BM43415" s="138"/>
    </row>
    <row r="43416" spans="62:65" ht="13" thickBot="1">
      <c r="BJ43416" s="138"/>
      <c r="BK43416" s="138"/>
      <c r="BL43416" s="138"/>
      <c r="BM43416" s="138"/>
    </row>
    <row r="43417" spans="62:65" ht="13" thickBot="1">
      <c r="BJ43417" s="138"/>
      <c r="BK43417" s="138"/>
      <c r="BL43417" s="138"/>
      <c r="BM43417" s="138"/>
    </row>
    <row r="43418" spans="62:65" ht="13" thickBot="1">
      <c r="BJ43418" s="138"/>
      <c r="BK43418" s="138"/>
      <c r="BL43418" s="138"/>
      <c r="BM43418" s="138"/>
    </row>
    <row r="43419" spans="62:65" ht="13" thickBot="1">
      <c r="BJ43419" s="138"/>
      <c r="BK43419" s="138"/>
      <c r="BL43419" s="138"/>
      <c r="BM43419" s="138"/>
    </row>
    <row r="43420" spans="62:65" ht="13" thickBot="1">
      <c r="BJ43420" s="138"/>
      <c r="BK43420" s="138"/>
      <c r="BL43420" s="138"/>
      <c r="BM43420" s="138"/>
    </row>
    <row r="43421" spans="62:65" ht="13" thickBot="1">
      <c r="BJ43421" s="138"/>
      <c r="BK43421" s="138"/>
      <c r="BL43421" s="138"/>
      <c r="BM43421" s="138"/>
    </row>
    <row r="43422" spans="62:65" ht="13" thickBot="1">
      <c r="BJ43422" s="138"/>
      <c r="BK43422" s="138"/>
      <c r="BL43422" s="138"/>
      <c r="BM43422" s="138"/>
    </row>
    <row r="43423" spans="62:65" ht="13" thickBot="1">
      <c r="BJ43423" s="138"/>
      <c r="BK43423" s="138"/>
      <c r="BL43423" s="138"/>
      <c r="BM43423" s="138"/>
    </row>
    <row r="43424" spans="62:65" ht="13" thickBot="1">
      <c r="BJ43424" s="138"/>
      <c r="BK43424" s="138"/>
      <c r="BL43424" s="138"/>
      <c r="BM43424" s="138"/>
    </row>
    <row r="43425" spans="62:65" ht="13" thickBot="1">
      <c r="BJ43425" s="138"/>
      <c r="BK43425" s="138"/>
      <c r="BL43425" s="138"/>
      <c r="BM43425" s="138"/>
    </row>
    <row r="43426" spans="62:65" ht="13" thickBot="1">
      <c r="BJ43426" s="138"/>
      <c r="BK43426" s="138"/>
      <c r="BL43426" s="138"/>
      <c r="BM43426" s="138"/>
    </row>
    <row r="43427" spans="62:65" ht="13" thickBot="1">
      <c r="BJ43427" s="138"/>
      <c r="BK43427" s="138"/>
      <c r="BL43427" s="138"/>
      <c r="BM43427" s="138"/>
    </row>
    <row r="43428" spans="62:65" ht="13" thickBot="1">
      <c r="BJ43428" s="138"/>
      <c r="BK43428" s="138"/>
      <c r="BL43428" s="138"/>
      <c r="BM43428" s="138"/>
    </row>
    <row r="43429" spans="62:65" ht="13" thickBot="1">
      <c r="BJ43429" s="138"/>
      <c r="BK43429" s="138"/>
      <c r="BL43429" s="138"/>
      <c r="BM43429" s="138"/>
    </row>
    <row r="43430" spans="62:65" ht="13" thickBot="1">
      <c r="BJ43430" s="138"/>
      <c r="BK43430" s="138"/>
      <c r="BL43430" s="138"/>
      <c r="BM43430" s="138"/>
    </row>
    <row r="43431" spans="62:65" ht="13" thickBot="1">
      <c r="BJ43431" s="138"/>
      <c r="BK43431" s="138"/>
      <c r="BL43431" s="138"/>
      <c r="BM43431" s="138"/>
    </row>
    <row r="43432" spans="62:65" ht="13" thickBot="1">
      <c r="BJ43432" s="138"/>
      <c r="BK43432" s="138"/>
      <c r="BL43432" s="138"/>
      <c r="BM43432" s="138"/>
    </row>
    <row r="43433" spans="62:65" ht="13" thickBot="1">
      <c r="BJ43433" s="138"/>
      <c r="BK43433" s="138"/>
      <c r="BL43433" s="138"/>
      <c r="BM43433" s="138"/>
    </row>
    <row r="43434" spans="62:65" ht="13" thickBot="1">
      <c r="BJ43434" s="138"/>
      <c r="BK43434" s="138"/>
      <c r="BL43434" s="138"/>
      <c r="BM43434" s="138"/>
    </row>
    <row r="43435" spans="62:65" ht="13" thickBot="1">
      <c r="BJ43435" s="138"/>
      <c r="BK43435" s="138"/>
      <c r="BL43435" s="138"/>
      <c r="BM43435" s="138"/>
    </row>
    <row r="43436" spans="62:65" ht="13" thickBot="1">
      <c r="BJ43436" s="138"/>
      <c r="BK43436" s="138"/>
      <c r="BL43436" s="138"/>
      <c r="BM43436" s="138"/>
    </row>
    <row r="43437" spans="62:65" ht="13" thickBot="1">
      <c r="BJ43437" s="138"/>
      <c r="BK43437" s="138"/>
      <c r="BL43437" s="138"/>
      <c r="BM43437" s="138"/>
    </row>
    <row r="43438" spans="62:65" ht="13" thickBot="1">
      <c r="BJ43438" s="138"/>
      <c r="BK43438" s="138"/>
      <c r="BL43438" s="138"/>
      <c r="BM43438" s="138"/>
    </row>
    <row r="43439" spans="62:65" ht="13" thickBot="1">
      <c r="BJ43439" s="138"/>
      <c r="BK43439" s="138"/>
      <c r="BL43439" s="138"/>
      <c r="BM43439" s="138"/>
    </row>
    <row r="43440" spans="62:65" ht="13" thickBot="1">
      <c r="BJ43440" s="138"/>
      <c r="BK43440" s="138"/>
      <c r="BL43440" s="138"/>
      <c r="BM43440" s="138"/>
    </row>
    <row r="43441" spans="62:65" ht="13" thickBot="1">
      <c r="BJ43441" s="138"/>
      <c r="BK43441" s="138"/>
      <c r="BL43441" s="138"/>
      <c r="BM43441" s="138"/>
    </row>
    <row r="43442" spans="62:65" ht="13" thickBot="1">
      <c r="BJ43442" s="138"/>
      <c r="BK43442" s="138"/>
      <c r="BL43442" s="138"/>
      <c r="BM43442" s="138"/>
    </row>
    <row r="43443" spans="62:65" ht="13" thickBot="1">
      <c r="BJ43443" s="138"/>
      <c r="BK43443" s="138"/>
      <c r="BL43443" s="138"/>
      <c r="BM43443" s="138"/>
    </row>
    <row r="43444" spans="62:65" ht="13" thickBot="1">
      <c r="BJ43444" s="138"/>
      <c r="BK43444" s="138"/>
      <c r="BL43444" s="138"/>
      <c r="BM43444" s="138"/>
    </row>
    <row r="43445" spans="62:65" ht="13" thickBot="1">
      <c r="BJ43445" s="138"/>
      <c r="BK43445" s="138"/>
      <c r="BL43445" s="138"/>
      <c r="BM43445" s="138"/>
    </row>
    <row r="43446" spans="62:65" ht="13" thickBot="1">
      <c r="BJ43446" s="138"/>
      <c r="BK43446" s="138"/>
      <c r="BL43446" s="138"/>
      <c r="BM43446" s="138"/>
    </row>
    <row r="43447" spans="62:65" ht="13" thickBot="1">
      <c r="BJ43447" s="138"/>
      <c r="BK43447" s="138"/>
      <c r="BL43447" s="138"/>
      <c r="BM43447" s="138"/>
    </row>
    <row r="43448" spans="62:65" ht="13" thickBot="1">
      <c r="BJ43448" s="138"/>
      <c r="BK43448" s="138"/>
      <c r="BL43448" s="138"/>
      <c r="BM43448" s="138"/>
    </row>
    <row r="43449" spans="62:65" ht="13" thickBot="1">
      <c r="BJ43449" s="138"/>
      <c r="BK43449" s="138"/>
      <c r="BL43449" s="138"/>
      <c r="BM43449" s="138"/>
    </row>
    <row r="43450" spans="62:65" ht="13" thickBot="1">
      <c r="BJ43450" s="138"/>
      <c r="BK43450" s="138"/>
      <c r="BL43450" s="138"/>
      <c r="BM43450" s="138"/>
    </row>
    <row r="43451" spans="62:65" ht="13" thickBot="1">
      <c r="BJ43451" s="138"/>
      <c r="BK43451" s="138"/>
      <c r="BL43451" s="138"/>
      <c r="BM43451" s="138"/>
    </row>
    <row r="43452" spans="62:65" ht="13" thickBot="1">
      <c r="BJ43452" s="138"/>
      <c r="BK43452" s="138"/>
      <c r="BL43452" s="138"/>
      <c r="BM43452" s="138"/>
    </row>
    <row r="43453" spans="62:65" ht="13" thickBot="1">
      <c r="BJ43453" s="138"/>
      <c r="BK43453" s="138"/>
      <c r="BL43453" s="138"/>
      <c r="BM43453" s="138"/>
    </row>
    <row r="43454" spans="62:65" ht="13" thickBot="1">
      <c r="BJ43454" s="138"/>
      <c r="BK43454" s="138"/>
      <c r="BL43454" s="138"/>
      <c r="BM43454" s="138"/>
    </row>
    <row r="43455" spans="62:65" ht="13" thickBot="1">
      <c r="BJ43455" s="138"/>
      <c r="BK43455" s="138"/>
      <c r="BL43455" s="138"/>
      <c r="BM43455" s="138"/>
    </row>
    <row r="43456" spans="62:65" ht="13" thickBot="1">
      <c r="BJ43456" s="138"/>
      <c r="BK43456" s="138"/>
      <c r="BL43456" s="138"/>
      <c r="BM43456" s="138"/>
    </row>
    <row r="43457" spans="62:65" ht="13" thickBot="1">
      <c r="BJ43457" s="138"/>
      <c r="BK43457" s="138"/>
      <c r="BL43457" s="138"/>
      <c r="BM43457" s="138"/>
    </row>
    <row r="43458" spans="62:65" ht="13" thickBot="1">
      <c r="BJ43458" s="138"/>
      <c r="BK43458" s="138"/>
      <c r="BL43458" s="138"/>
      <c r="BM43458" s="138"/>
    </row>
    <row r="43459" spans="62:65" ht="13" thickBot="1">
      <c r="BJ43459" s="138"/>
      <c r="BK43459" s="138"/>
      <c r="BL43459" s="138"/>
      <c r="BM43459" s="138"/>
    </row>
    <row r="43460" spans="62:65" ht="13" thickBot="1">
      <c r="BJ43460" s="138"/>
      <c r="BK43460" s="138"/>
      <c r="BL43460" s="138"/>
      <c r="BM43460" s="138"/>
    </row>
    <row r="43461" spans="62:65" ht="13" thickBot="1">
      <c r="BJ43461" s="138"/>
      <c r="BK43461" s="138"/>
      <c r="BL43461" s="138"/>
      <c r="BM43461" s="138"/>
    </row>
    <row r="43462" spans="62:65" ht="13" thickBot="1">
      <c r="BJ43462" s="138"/>
      <c r="BK43462" s="138"/>
      <c r="BL43462" s="138"/>
      <c r="BM43462" s="138"/>
    </row>
    <row r="43463" spans="62:65" ht="13" thickBot="1">
      <c r="BJ43463" s="138"/>
      <c r="BK43463" s="138"/>
      <c r="BL43463" s="138"/>
      <c r="BM43463" s="138"/>
    </row>
    <row r="43464" spans="62:65" ht="13" thickBot="1">
      <c r="BJ43464" s="138"/>
      <c r="BK43464" s="138"/>
      <c r="BL43464" s="138"/>
      <c r="BM43464" s="138"/>
    </row>
    <row r="43465" spans="62:65" ht="13" thickBot="1">
      <c r="BJ43465" s="138"/>
      <c r="BK43465" s="138"/>
      <c r="BL43465" s="138"/>
      <c r="BM43465" s="138"/>
    </row>
    <row r="43466" spans="62:65" ht="13" thickBot="1">
      <c r="BJ43466" s="138"/>
      <c r="BK43466" s="138"/>
      <c r="BL43466" s="138"/>
      <c r="BM43466" s="138"/>
    </row>
    <row r="43467" spans="62:65" ht="13" thickBot="1">
      <c r="BJ43467" s="138"/>
      <c r="BK43467" s="138"/>
      <c r="BL43467" s="138"/>
      <c r="BM43467" s="138"/>
    </row>
    <row r="43468" spans="62:65" ht="13" thickBot="1">
      <c r="BJ43468" s="138"/>
      <c r="BK43468" s="138"/>
      <c r="BL43468" s="138"/>
      <c r="BM43468" s="138"/>
    </row>
    <row r="43469" spans="62:65" ht="13" thickBot="1">
      <c r="BJ43469" s="138"/>
      <c r="BK43469" s="138"/>
      <c r="BL43469" s="138"/>
      <c r="BM43469" s="138"/>
    </row>
    <row r="43470" spans="62:65" ht="13" thickBot="1">
      <c r="BJ43470" s="138"/>
      <c r="BK43470" s="138"/>
      <c r="BL43470" s="138"/>
      <c r="BM43470" s="138"/>
    </row>
    <row r="43471" spans="62:65" ht="13" thickBot="1">
      <c r="BJ43471" s="138"/>
      <c r="BK43471" s="138"/>
      <c r="BL43471" s="138"/>
      <c r="BM43471" s="138"/>
    </row>
    <row r="43472" spans="62:65" ht="13" thickBot="1">
      <c r="BJ43472" s="138"/>
      <c r="BK43472" s="138"/>
      <c r="BL43472" s="138"/>
      <c r="BM43472" s="138"/>
    </row>
    <row r="43473" spans="62:65" ht="13" thickBot="1">
      <c r="BJ43473" s="138"/>
      <c r="BK43473" s="138"/>
      <c r="BL43473" s="138"/>
      <c r="BM43473" s="138"/>
    </row>
    <row r="43474" spans="62:65" ht="13" thickBot="1">
      <c r="BJ43474" s="138"/>
      <c r="BK43474" s="138"/>
      <c r="BL43474" s="138"/>
      <c r="BM43474" s="138"/>
    </row>
    <row r="43475" spans="62:65" ht="13" thickBot="1">
      <c r="BJ43475" s="138"/>
      <c r="BK43475" s="138"/>
      <c r="BL43475" s="138"/>
      <c r="BM43475" s="138"/>
    </row>
    <row r="43476" spans="62:65" ht="13" thickBot="1">
      <c r="BJ43476" s="138"/>
      <c r="BK43476" s="138"/>
      <c r="BL43476" s="138"/>
      <c r="BM43476" s="138"/>
    </row>
    <row r="43477" spans="62:65" ht="13" thickBot="1">
      <c r="BJ43477" s="138"/>
      <c r="BK43477" s="138"/>
      <c r="BL43477" s="138"/>
      <c r="BM43477" s="138"/>
    </row>
    <row r="43478" spans="62:65" ht="13" thickBot="1">
      <c r="BJ43478" s="138"/>
      <c r="BK43478" s="138"/>
      <c r="BL43478" s="138"/>
      <c r="BM43478" s="138"/>
    </row>
    <row r="43479" spans="62:65" ht="13" thickBot="1">
      <c r="BJ43479" s="138"/>
      <c r="BK43479" s="138"/>
      <c r="BL43479" s="138"/>
      <c r="BM43479" s="138"/>
    </row>
    <row r="43480" spans="62:65" ht="13" thickBot="1">
      <c r="BJ43480" s="138"/>
      <c r="BK43480" s="138"/>
      <c r="BL43480" s="138"/>
      <c r="BM43480" s="138"/>
    </row>
    <row r="43481" spans="62:65" ht="13" thickBot="1">
      <c r="BJ43481" s="138"/>
      <c r="BK43481" s="138"/>
      <c r="BL43481" s="138"/>
      <c r="BM43481" s="138"/>
    </row>
    <row r="43482" spans="62:65" ht="13" thickBot="1">
      <c r="BJ43482" s="138"/>
      <c r="BK43482" s="138"/>
      <c r="BL43482" s="138"/>
      <c r="BM43482" s="138"/>
    </row>
    <row r="43483" spans="62:65" ht="13" thickBot="1">
      <c r="BJ43483" s="138"/>
      <c r="BK43483" s="138"/>
      <c r="BL43483" s="138"/>
      <c r="BM43483" s="138"/>
    </row>
    <row r="43484" spans="62:65" ht="13" thickBot="1">
      <c r="BJ43484" s="138"/>
      <c r="BK43484" s="138"/>
      <c r="BL43484" s="138"/>
      <c r="BM43484" s="138"/>
    </row>
    <row r="43485" spans="62:65" ht="13" thickBot="1">
      <c r="BJ43485" s="138"/>
      <c r="BK43485" s="138"/>
      <c r="BL43485" s="138"/>
      <c r="BM43485" s="138"/>
    </row>
    <row r="43486" spans="62:65" ht="13" thickBot="1">
      <c r="BJ43486" s="138"/>
      <c r="BK43486" s="138"/>
      <c r="BL43486" s="138"/>
      <c r="BM43486" s="138"/>
    </row>
    <row r="43487" spans="62:65" ht="13" thickBot="1">
      <c r="BJ43487" s="138"/>
      <c r="BK43487" s="138"/>
      <c r="BL43487" s="138"/>
      <c r="BM43487" s="138"/>
    </row>
    <row r="43488" spans="62:65" ht="13" thickBot="1">
      <c r="BJ43488" s="138"/>
      <c r="BK43488" s="138"/>
      <c r="BL43488" s="138"/>
      <c r="BM43488" s="138"/>
    </row>
    <row r="43489" spans="62:65" ht="13" thickBot="1">
      <c r="BJ43489" s="138"/>
      <c r="BK43489" s="138"/>
      <c r="BL43489" s="138"/>
      <c r="BM43489" s="138"/>
    </row>
    <row r="43490" spans="62:65" ht="13" thickBot="1">
      <c r="BJ43490" s="138"/>
      <c r="BK43490" s="138"/>
      <c r="BL43490" s="138"/>
      <c r="BM43490" s="138"/>
    </row>
    <row r="43491" spans="62:65" ht="13" thickBot="1">
      <c r="BJ43491" s="138"/>
      <c r="BK43491" s="138"/>
      <c r="BL43491" s="138"/>
      <c r="BM43491" s="138"/>
    </row>
    <row r="43492" spans="62:65" ht="13" thickBot="1">
      <c r="BJ43492" s="138"/>
      <c r="BK43492" s="138"/>
      <c r="BL43492" s="138"/>
      <c r="BM43492" s="138"/>
    </row>
    <row r="43493" spans="62:65" ht="13" thickBot="1">
      <c r="BJ43493" s="138"/>
      <c r="BK43493" s="138"/>
      <c r="BL43493" s="138"/>
      <c r="BM43493" s="138"/>
    </row>
    <row r="43494" spans="62:65" ht="13" thickBot="1">
      <c r="BJ43494" s="138"/>
      <c r="BK43494" s="138"/>
      <c r="BL43494" s="138"/>
      <c r="BM43494" s="138"/>
    </row>
    <row r="43495" spans="62:65" ht="13" thickBot="1">
      <c r="BJ43495" s="138"/>
      <c r="BK43495" s="138"/>
      <c r="BL43495" s="138"/>
      <c r="BM43495" s="138"/>
    </row>
    <row r="43496" spans="62:65" ht="13" thickBot="1">
      <c r="BJ43496" s="138"/>
      <c r="BK43496" s="138"/>
      <c r="BL43496" s="138"/>
      <c r="BM43496" s="138"/>
    </row>
    <row r="43497" spans="62:65" ht="13" thickBot="1">
      <c r="BJ43497" s="138"/>
      <c r="BK43497" s="138"/>
      <c r="BL43497" s="138"/>
      <c r="BM43497" s="138"/>
    </row>
    <row r="43498" spans="62:65" ht="13" thickBot="1">
      <c r="BJ43498" s="138"/>
      <c r="BK43498" s="138"/>
      <c r="BL43498" s="138"/>
      <c r="BM43498" s="138"/>
    </row>
    <row r="43499" spans="62:65" ht="13" thickBot="1">
      <c r="BJ43499" s="138"/>
      <c r="BK43499" s="138"/>
      <c r="BL43499" s="138"/>
      <c r="BM43499" s="138"/>
    </row>
    <row r="43500" spans="62:65" ht="13" thickBot="1">
      <c r="BJ43500" s="138"/>
      <c r="BK43500" s="138"/>
      <c r="BL43500" s="138"/>
      <c r="BM43500" s="138"/>
    </row>
    <row r="43501" spans="62:65" ht="13" thickBot="1">
      <c r="BJ43501" s="138"/>
      <c r="BK43501" s="138"/>
      <c r="BL43501" s="138"/>
      <c r="BM43501" s="138"/>
    </row>
    <row r="43502" spans="62:65" ht="13" thickBot="1">
      <c r="BJ43502" s="138"/>
      <c r="BK43502" s="138"/>
      <c r="BL43502" s="138"/>
      <c r="BM43502" s="138"/>
    </row>
    <row r="43503" spans="62:65" ht="13" thickBot="1">
      <c r="BJ43503" s="138"/>
      <c r="BK43503" s="138"/>
      <c r="BL43503" s="138"/>
      <c r="BM43503" s="138"/>
    </row>
    <row r="43504" spans="62:65" ht="13" thickBot="1">
      <c r="BJ43504" s="138"/>
      <c r="BK43504" s="138"/>
      <c r="BL43504" s="138"/>
      <c r="BM43504" s="138"/>
    </row>
    <row r="43505" spans="62:65" ht="13" thickBot="1">
      <c r="BJ43505" s="138"/>
      <c r="BK43505" s="138"/>
      <c r="BL43505" s="138"/>
      <c r="BM43505" s="138"/>
    </row>
    <row r="43506" spans="62:65" ht="13" thickBot="1">
      <c r="BJ43506" s="138"/>
      <c r="BK43506" s="138"/>
      <c r="BL43506" s="138"/>
      <c r="BM43506" s="138"/>
    </row>
    <row r="43507" spans="62:65" ht="13" thickBot="1">
      <c r="BJ43507" s="138"/>
      <c r="BK43507" s="138"/>
      <c r="BL43507" s="138"/>
      <c r="BM43507" s="138"/>
    </row>
    <row r="43508" spans="62:65" ht="13" thickBot="1">
      <c r="BJ43508" s="138"/>
      <c r="BK43508" s="138"/>
      <c r="BL43508" s="138"/>
      <c r="BM43508" s="138"/>
    </row>
    <row r="43509" spans="62:65" ht="13" thickBot="1">
      <c r="BJ43509" s="138"/>
      <c r="BK43509" s="138"/>
      <c r="BL43509" s="138"/>
      <c r="BM43509" s="138"/>
    </row>
    <row r="43510" spans="62:65" ht="13" thickBot="1">
      <c r="BJ43510" s="138"/>
      <c r="BK43510" s="138"/>
      <c r="BL43510" s="138"/>
      <c r="BM43510" s="138"/>
    </row>
    <row r="43511" spans="62:65" ht="13" thickBot="1">
      <c r="BJ43511" s="138"/>
      <c r="BK43511" s="138"/>
      <c r="BL43511" s="138"/>
      <c r="BM43511" s="138"/>
    </row>
    <row r="43512" spans="62:65" ht="13" thickBot="1">
      <c r="BJ43512" s="138"/>
      <c r="BK43512" s="138"/>
      <c r="BL43512" s="138"/>
      <c r="BM43512" s="138"/>
    </row>
    <row r="43513" spans="62:65" ht="13" thickBot="1">
      <c r="BJ43513" s="138"/>
      <c r="BK43513" s="138"/>
      <c r="BL43513" s="138"/>
      <c r="BM43513" s="138"/>
    </row>
    <row r="43514" spans="62:65" ht="13" thickBot="1">
      <c r="BJ43514" s="138"/>
      <c r="BK43514" s="138"/>
      <c r="BL43514" s="138"/>
      <c r="BM43514" s="138"/>
    </row>
    <row r="43515" spans="62:65" ht="13" thickBot="1">
      <c r="BJ43515" s="138"/>
      <c r="BK43515" s="138"/>
      <c r="BL43515" s="138"/>
      <c r="BM43515" s="138"/>
    </row>
    <row r="43516" spans="62:65" ht="13" thickBot="1">
      <c r="BJ43516" s="138"/>
      <c r="BK43516" s="138"/>
      <c r="BL43516" s="138"/>
      <c r="BM43516" s="138"/>
    </row>
    <row r="43517" spans="62:65" ht="13" thickBot="1">
      <c r="BJ43517" s="138"/>
      <c r="BK43517" s="138"/>
      <c r="BL43517" s="138"/>
      <c r="BM43517" s="138"/>
    </row>
    <row r="43518" spans="62:65" ht="13" thickBot="1">
      <c r="BJ43518" s="138"/>
      <c r="BK43518" s="138"/>
      <c r="BL43518" s="138"/>
      <c r="BM43518" s="138"/>
    </row>
    <row r="43519" spans="62:65" ht="13" thickBot="1">
      <c r="BJ43519" s="138"/>
      <c r="BK43519" s="138"/>
      <c r="BL43519" s="138"/>
      <c r="BM43519" s="138"/>
    </row>
    <row r="43520" spans="62:65" ht="13" thickBot="1">
      <c r="BJ43520" s="138"/>
      <c r="BK43520" s="138"/>
      <c r="BL43520" s="138"/>
      <c r="BM43520" s="138"/>
    </row>
    <row r="43521" spans="62:65" ht="13" thickBot="1">
      <c r="BJ43521" s="138"/>
      <c r="BK43521" s="138"/>
      <c r="BL43521" s="138"/>
      <c r="BM43521" s="138"/>
    </row>
    <row r="43522" spans="62:65" ht="13" thickBot="1">
      <c r="BJ43522" s="138"/>
      <c r="BK43522" s="138"/>
      <c r="BL43522" s="138"/>
      <c r="BM43522" s="138"/>
    </row>
    <row r="43523" spans="62:65" ht="13" thickBot="1">
      <c r="BJ43523" s="138"/>
      <c r="BK43523" s="138"/>
      <c r="BL43523" s="138"/>
      <c r="BM43523" s="138"/>
    </row>
    <row r="43524" spans="62:65" ht="13" thickBot="1">
      <c r="BJ43524" s="138"/>
      <c r="BK43524" s="138"/>
      <c r="BL43524" s="138"/>
      <c r="BM43524" s="138"/>
    </row>
    <row r="43525" spans="62:65" ht="13" thickBot="1">
      <c r="BJ43525" s="138"/>
      <c r="BK43525" s="138"/>
      <c r="BL43525" s="138"/>
      <c r="BM43525" s="138"/>
    </row>
    <row r="43526" spans="62:65" ht="13" thickBot="1">
      <c r="BJ43526" s="138"/>
      <c r="BK43526" s="138"/>
      <c r="BL43526" s="138"/>
      <c r="BM43526" s="138"/>
    </row>
    <row r="43527" spans="62:65" ht="13" thickBot="1">
      <c r="BJ43527" s="138"/>
      <c r="BK43527" s="138"/>
      <c r="BL43527" s="138"/>
      <c r="BM43527" s="138"/>
    </row>
    <row r="43528" spans="62:65" ht="13" thickBot="1">
      <c r="BJ43528" s="138"/>
      <c r="BK43528" s="138"/>
      <c r="BL43528" s="138"/>
      <c r="BM43528" s="138"/>
    </row>
    <row r="43529" spans="62:65" ht="13" thickBot="1">
      <c r="BJ43529" s="138"/>
      <c r="BK43529" s="138"/>
      <c r="BL43529" s="138"/>
      <c r="BM43529" s="138"/>
    </row>
    <row r="43530" spans="62:65" ht="13" thickBot="1">
      <c r="BJ43530" s="138"/>
      <c r="BK43530" s="138"/>
      <c r="BL43530" s="138"/>
      <c r="BM43530" s="138"/>
    </row>
    <row r="43531" spans="62:65" ht="13" thickBot="1">
      <c r="BJ43531" s="138"/>
      <c r="BK43531" s="138"/>
      <c r="BL43531" s="138"/>
      <c r="BM43531" s="138"/>
    </row>
    <row r="43532" spans="62:65" ht="13" thickBot="1">
      <c r="BJ43532" s="138"/>
      <c r="BK43532" s="138"/>
      <c r="BL43532" s="138"/>
      <c r="BM43532" s="138"/>
    </row>
    <row r="43533" spans="62:65" ht="13" thickBot="1">
      <c r="BJ43533" s="138"/>
      <c r="BK43533" s="138"/>
      <c r="BL43533" s="138"/>
      <c r="BM43533" s="138"/>
    </row>
    <row r="43534" spans="62:65" ht="13" thickBot="1">
      <c r="BJ43534" s="138"/>
      <c r="BK43534" s="138"/>
      <c r="BL43534" s="138"/>
      <c r="BM43534" s="138"/>
    </row>
    <row r="43535" spans="62:65" ht="13" thickBot="1">
      <c r="BJ43535" s="138"/>
      <c r="BK43535" s="138"/>
      <c r="BL43535" s="138"/>
      <c r="BM43535" s="138"/>
    </row>
    <row r="43536" spans="62:65" ht="13" thickBot="1">
      <c r="BJ43536" s="138"/>
      <c r="BK43536" s="138"/>
      <c r="BL43536" s="138"/>
      <c r="BM43536" s="138"/>
    </row>
    <row r="43537" spans="62:65" ht="13" thickBot="1">
      <c r="BJ43537" s="138"/>
      <c r="BK43537" s="138"/>
      <c r="BL43537" s="138"/>
      <c r="BM43537" s="138"/>
    </row>
    <row r="43538" spans="62:65" ht="13" thickBot="1">
      <c r="BJ43538" s="138"/>
      <c r="BK43538" s="138"/>
      <c r="BL43538" s="138"/>
      <c r="BM43538" s="138"/>
    </row>
    <row r="43539" spans="62:65" ht="13" thickBot="1">
      <c r="BJ43539" s="138"/>
      <c r="BK43539" s="138"/>
      <c r="BL43539" s="138"/>
      <c r="BM43539" s="138"/>
    </row>
    <row r="43540" spans="62:65" ht="13" thickBot="1">
      <c r="BJ43540" s="138"/>
      <c r="BK43540" s="138"/>
      <c r="BL43540" s="138"/>
      <c r="BM43540" s="138"/>
    </row>
    <row r="43541" spans="62:65" ht="13" thickBot="1">
      <c r="BJ43541" s="138"/>
      <c r="BK43541" s="138"/>
      <c r="BL43541" s="138"/>
      <c r="BM43541" s="138"/>
    </row>
    <row r="43542" spans="62:65" ht="13" thickBot="1">
      <c r="BJ43542" s="138"/>
      <c r="BK43542" s="138"/>
      <c r="BL43542" s="138"/>
      <c r="BM43542" s="138"/>
    </row>
    <row r="43543" spans="62:65" ht="13" thickBot="1">
      <c r="BJ43543" s="138"/>
      <c r="BK43543" s="138"/>
      <c r="BL43543" s="138"/>
      <c r="BM43543" s="138"/>
    </row>
    <row r="43544" spans="62:65" ht="13" thickBot="1">
      <c r="BJ43544" s="138"/>
      <c r="BK43544" s="138"/>
      <c r="BL43544" s="138"/>
      <c r="BM43544" s="138"/>
    </row>
    <row r="43545" spans="62:65" ht="13" thickBot="1">
      <c r="BJ43545" s="138"/>
      <c r="BK43545" s="138"/>
      <c r="BL43545" s="138"/>
      <c r="BM43545" s="138"/>
    </row>
    <row r="43546" spans="62:65" ht="13" thickBot="1">
      <c r="BJ43546" s="138"/>
      <c r="BK43546" s="138"/>
      <c r="BL43546" s="138"/>
      <c r="BM43546" s="138"/>
    </row>
    <row r="43547" spans="62:65" ht="13" thickBot="1">
      <c r="BJ43547" s="138"/>
      <c r="BK43547" s="138"/>
      <c r="BL43547" s="138"/>
      <c r="BM43547" s="138"/>
    </row>
    <row r="43548" spans="62:65" ht="13" thickBot="1">
      <c r="BJ43548" s="138"/>
      <c r="BK43548" s="138"/>
      <c r="BL43548" s="138"/>
      <c r="BM43548" s="138"/>
    </row>
    <row r="43549" spans="62:65" ht="13" thickBot="1">
      <c r="BJ43549" s="138"/>
      <c r="BK43549" s="138"/>
      <c r="BL43549" s="138"/>
      <c r="BM43549" s="138"/>
    </row>
    <row r="43550" spans="62:65" ht="13" thickBot="1">
      <c r="BJ43550" s="138"/>
      <c r="BK43550" s="138"/>
      <c r="BL43550" s="138"/>
      <c r="BM43550" s="138"/>
    </row>
    <row r="43551" spans="62:65" ht="13" thickBot="1">
      <c r="BJ43551" s="138"/>
      <c r="BK43551" s="138"/>
      <c r="BL43551" s="138"/>
      <c r="BM43551" s="138"/>
    </row>
    <row r="43552" spans="62:65" ht="13" thickBot="1">
      <c r="BJ43552" s="138"/>
      <c r="BK43552" s="138"/>
      <c r="BL43552" s="138"/>
      <c r="BM43552" s="138"/>
    </row>
    <row r="43553" spans="62:65" ht="13" thickBot="1">
      <c r="BJ43553" s="138"/>
      <c r="BK43553" s="138"/>
      <c r="BL43553" s="138"/>
      <c r="BM43553" s="138"/>
    </row>
    <row r="43554" spans="62:65" ht="13" thickBot="1">
      <c r="BJ43554" s="138"/>
      <c r="BK43554" s="138"/>
      <c r="BL43554" s="138"/>
      <c r="BM43554" s="138"/>
    </row>
    <row r="43555" spans="62:65" ht="13" thickBot="1">
      <c r="BJ43555" s="138"/>
      <c r="BK43555" s="138"/>
      <c r="BL43555" s="138"/>
      <c r="BM43555" s="138"/>
    </row>
    <row r="43556" spans="62:65" ht="13" thickBot="1">
      <c r="BJ43556" s="138"/>
      <c r="BK43556" s="138"/>
      <c r="BL43556" s="138"/>
      <c r="BM43556" s="138"/>
    </row>
    <row r="43557" spans="62:65" ht="13" thickBot="1">
      <c r="BJ43557" s="138"/>
      <c r="BK43557" s="138"/>
      <c r="BL43557" s="138"/>
      <c r="BM43557" s="138"/>
    </row>
    <row r="43558" spans="62:65" ht="13" thickBot="1">
      <c r="BJ43558" s="138"/>
      <c r="BK43558" s="138"/>
      <c r="BL43558" s="138"/>
      <c r="BM43558" s="138"/>
    </row>
    <row r="43559" spans="62:65" ht="13" thickBot="1">
      <c r="BJ43559" s="138"/>
      <c r="BK43559" s="138"/>
      <c r="BL43559" s="138"/>
      <c r="BM43559" s="138"/>
    </row>
    <row r="43560" spans="62:65" ht="13" thickBot="1">
      <c r="BJ43560" s="138"/>
      <c r="BK43560" s="138"/>
      <c r="BL43560" s="138"/>
      <c r="BM43560" s="138"/>
    </row>
    <row r="43561" spans="62:65" ht="13" thickBot="1">
      <c r="BJ43561" s="138"/>
      <c r="BK43561" s="138"/>
      <c r="BL43561" s="138"/>
      <c r="BM43561" s="138"/>
    </row>
    <row r="43562" spans="62:65" ht="13" thickBot="1">
      <c r="BJ43562" s="138"/>
      <c r="BK43562" s="138"/>
      <c r="BL43562" s="138"/>
      <c r="BM43562" s="138"/>
    </row>
    <row r="43563" spans="62:65" ht="13" thickBot="1">
      <c r="BJ43563" s="138"/>
      <c r="BK43563" s="138"/>
      <c r="BL43563" s="138"/>
      <c r="BM43563" s="138"/>
    </row>
    <row r="43564" spans="62:65" ht="13" thickBot="1">
      <c r="BJ43564" s="138"/>
      <c r="BK43564" s="138"/>
      <c r="BL43564" s="138"/>
      <c r="BM43564" s="138"/>
    </row>
    <row r="43565" spans="62:65" ht="13" thickBot="1">
      <c r="BJ43565" s="138"/>
      <c r="BK43565" s="138"/>
      <c r="BL43565" s="138"/>
      <c r="BM43565" s="138"/>
    </row>
    <row r="43566" spans="62:65" ht="13" thickBot="1">
      <c r="BJ43566" s="138"/>
      <c r="BK43566" s="138"/>
      <c r="BL43566" s="138"/>
      <c r="BM43566" s="138"/>
    </row>
    <row r="43567" spans="62:65" ht="13" thickBot="1">
      <c r="BJ43567" s="138"/>
      <c r="BK43567" s="138"/>
      <c r="BL43567" s="138"/>
      <c r="BM43567" s="138"/>
    </row>
    <row r="43568" spans="62:65" ht="13" thickBot="1">
      <c r="BJ43568" s="138"/>
      <c r="BK43568" s="138"/>
      <c r="BL43568" s="138"/>
      <c r="BM43568" s="138"/>
    </row>
    <row r="43569" spans="62:65" ht="13" thickBot="1">
      <c r="BJ43569" s="138"/>
      <c r="BK43569" s="138"/>
      <c r="BL43569" s="138"/>
      <c r="BM43569" s="138"/>
    </row>
    <row r="43570" spans="62:65" ht="13" thickBot="1">
      <c r="BJ43570" s="138"/>
      <c r="BK43570" s="138"/>
      <c r="BL43570" s="138"/>
      <c r="BM43570" s="138"/>
    </row>
    <row r="43571" spans="62:65" ht="13" thickBot="1">
      <c r="BJ43571" s="138"/>
      <c r="BK43571" s="138"/>
      <c r="BL43571" s="138"/>
      <c r="BM43571" s="138"/>
    </row>
    <row r="43572" spans="62:65" ht="13" thickBot="1">
      <c r="BJ43572" s="138"/>
      <c r="BK43572" s="138"/>
      <c r="BL43572" s="138"/>
      <c r="BM43572" s="138"/>
    </row>
    <row r="43573" spans="62:65" ht="13" thickBot="1">
      <c r="BJ43573" s="138"/>
      <c r="BK43573" s="138"/>
      <c r="BL43573" s="138"/>
      <c r="BM43573" s="138"/>
    </row>
    <row r="43574" spans="62:65" ht="13" thickBot="1">
      <c r="BJ43574" s="138"/>
      <c r="BK43574" s="138"/>
      <c r="BL43574" s="138"/>
      <c r="BM43574" s="138"/>
    </row>
    <row r="43575" spans="62:65" ht="13" thickBot="1">
      <c r="BJ43575" s="138"/>
      <c r="BK43575" s="138"/>
      <c r="BL43575" s="138"/>
      <c r="BM43575" s="138"/>
    </row>
    <row r="43576" spans="62:65" ht="13" thickBot="1">
      <c r="BJ43576" s="138"/>
      <c r="BK43576" s="138"/>
      <c r="BL43576" s="138"/>
      <c r="BM43576" s="138"/>
    </row>
    <row r="43577" spans="62:65" ht="13" thickBot="1">
      <c r="BJ43577" s="138"/>
      <c r="BK43577" s="138"/>
      <c r="BL43577" s="138"/>
      <c r="BM43577" s="138"/>
    </row>
    <row r="43578" spans="62:65" ht="13" thickBot="1">
      <c r="BJ43578" s="138"/>
      <c r="BK43578" s="138"/>
      <c r="BL43578" s="138"/>
      <c r="BM43578" s="138"/>
    </row>
    <row r="43579" spans="62:65" ht="13" thickBot="1">
      <c r="BJ43579" s="138"/>
      <c r="BK43579" s="138"/>
      <c r="BL43579" s="138"/>
      <c r="BM43579" s="138"/>
    </row>
    <row r="43580" spans="62:65" ht="13" thickBot="1">
      <c r="BJ43580" s="138"/>
      <c r="BK43580" s="138"/>
      <c r="BL43580" s="138"/>
      <c r="BM43580" s="138"/>
    </row>
    <row r="43581" spans="62:65" ht="13" thickBot="1">
      <c r="BJ43581" s="138"/>
      <c r="BK43581" s="138"/>
      <c r="BL43581" s="138"/>
      <c r="BM43581" s="138"/>
    </row>
    <row r="43582" spans="62:65" ht="13" thickBot="1">
      <c r="BJ43582" s="138"/>
      <c r="BK43582" s="138"/>
      <c r="BL43582" s="138"/>
      <c r="BM43582" s="138"/>
    </row>
    <row r="43583" spans="62:65" ht="13" thickBot="1">
      <c r="BJ43583" s="138"/>
      <c r="BK43583" s="138"/>
      <c r="BL43583" s="138"/>
      <c r="BM43583" s="138"/>
    </row>
    <row r="43584" spans="62:65" ht="13" thickBot="1">
      <c r="BJ43584" s="138"/>
      <c r="BK43584" s="138"/>
      <c r="BL43584" s="138"/>
      <c r="BM43584" s="138"/>
    </row>
    <row r="43585" spans="62:65" ht="13" thickBot="1">
      <c r="BJ43585" s="138"/>
      <c r="BK43585" s="138"/>
      <c r="BL43585" s="138"/>
      <c r="BM43585" s="138"/>
    </row>
    <row r="43586" spans="62:65" ht="13" thickBot="1">
      <c r="BJ43586" s="138"/>
      <c r="BK43586" s="138"/>
      <c r="BL43586" s="138"/>
      <c r="BM43586" s="138"/>
    </row>
    <row r="43587" spans="62:65" ht="13" thickBot="1">
      <c r="BJ43587" s="138"/>
      <c r="BK43587" s="138"/>
      <c r="BL43587" s="138"/>
      <c r="BM43587" s="138"/>
    </row>
    <row r="43588" spans="62:65" ht="13" thickBot="1">
      <c r="BJ43588" s="138"/>
      <c r="BK43588" s="138"/>
      <c r="BL43588" s="138"/>
      <c r="BM43588" s="138"/>
    </row>
    <row r="43589" spans="62:65" ht="13" thickBot="1">
      <c r="BJ43589" s="138"/>
      <c r="BK43589" s="138"/>
      <c r="BL43589" s="138"/>
      <c r="BM43589" s="138"/>
    </row>
    <row r="43590" spans="62:65" ht="13" thickBot="1">
      <c r="BJ43590" s="138"/>
      <c r="BK43590" s="138"/>
      <c r="BL43590" s="138"/>
      <c r="BM43590" s="138"/>
    </row>
    <row r="43591" spans="62:65" ht="13" thickBot="1">
      <c r="BJ43591" s="138"/>
      <c r="BK43591" s="138"/>
      <c r="BL43591" s="138"/>
      <c r="BM43591" s="138"/>
    </row>
    <row r="43592" spans="62:65" ht="13" thickBot="1">
      <c r="BJ43592" s="138"/>
      <c r="BK43592" s="138"/>
      <c r="BL43592" s="138"/>
      <c r="BM43592" s="138"/>
    </row>
    <row r="43593" spans="62:65" ht="13" thickBot="1">
      <c r="BJ43593" s="138"/>
      <c r="BK43593" s="138"/>
      <c r="BL43593" s="138"/>
      <c r="BM43593" s="138"/>
    </row>
    <row r="43594" spans="62:65" ht="13" thickBot="1">
      <c r="BJ43594" s="138"/>
      <c r="BK43594" s="138"/>
      <c r="BL43594" s="138"/>
      <c r="BM43594" s="138"/>
    </row>
    <row r="43595" spans="62:65" ht="13" thickBot="1">
      <c r="BJ43595" s="138"/>
      <c r="BK43595" s="138"/>
      <c r="BL43595" s="138"/>
      <c r="BM43595" s="138"/>
    </row>
    <row r="43596" spans="62:65" ht="13" thickBot="1">
      <c r="BJ43596" s="138"/>
      <c r="BK43596" s="138"/>
      <c r="BL43596" s="138"/>
      <c r="BM43596" s="138"/>
    </row>
    <row r="43597" spans="62:65" ht="13" thickBot="1">
      <c r="BJ43597" s="138"/>
      <c r="BK43597" s="138"/>
      <c r="BL43597" s="138"/>
      <c r="BM43597" s="138"/>
    </row>
    <row r="43598" spans="62:65" ht="13" thickBot="1">
      <c r="BJ43598" s="138"/>
      <c r="BK43598" s="138"/>
      <c r="BL43598" s="138"/>
      <c r="BM43598" s="138"/>
    </row>
    <row r="43599" spans="62:65" ht="13" thickBot="1">
      <c r="BJ43599" s="138"/>
      <c r="BK43599" s="138"/>
      <c r="BL43599" s="138"/>
      <c r="BM43599" s="138"/>
    </row>
    <row r="43600" spans="62:65" ht="13" thickBot="1">
      <c r="BJ43600" s="138"/>
      <c r="BK43600" s="138"/>
      <c r="BL43600" s="138"/>
      <c r="BM43600" s="138"/>
    </row>
    <row r="43601" spans="62:65" ht="13" thickBot="1">
      <c r="BJ43601" s="138"/>
      <c r="BK43601" s="138"/>
      <c r="BL43601" s="138"/>
      <c r="BM43601" s="138"/>
    </row>
    <row r="43602" spans="62:65" ht="13" thickBot="1">
      <c r="BJ43602" s="138"/>
      <c r="BK43602" s="138"/>
      <c r="BL43602" s="138"/>
      <c r="BM43602" s="138"/>
    </row>
    <row r="43603" spans="62:65" ht="13" thickBot="1">
      <c r="BJ43603" s="138"/>
      <c r="BK43603" s="138"/>
      <c r="BL43603" s="138"/>
      <c r="BM43603" s="138"/>
    </row>
    <row r="43604" spans="62:65" ht="13" thickBot="1">
      <c r="BJ43604" s="138"/>
      <c r="BK43604" s="138"/>
      <c r="BL43604" s="138"/>
      <c r="BM43604" s="138"/>
    </row>
    <row r="43605" spans="62:65" ht="13" thickBot="1">
      <c r="BJ43605" s="138"/>
      <c r="BK43605" s="138"/>
      <c r="BL43605" s="138"/>
      <c r="BM43605" s="138"/>
    </row>
    <row r="43606" spans="62:65" ht="13" thickBot="1">
      <c r="BJ43606" s="138"/>
      <c r="BK43606" s="138"/>
      <c r="BL43606" s="138"/>
      <c r="BM43606" s="138"/>
    </row>
    <row r="43607" spans="62:65" ht="13" thickBot="1">
      <c r="BJ43607" s="138"/>
      <c r="BK43607" s="138"/>
      <c r="BL43607" s="138"/>
      <c r="BM43607" s="138"/>
    </row>
    <row r="43608" spans="62:65" ht="13" thickBot="1">
      <c r="BJ43608" s="138"/>
      <c r="BK43608" s="138"/>
      <c r="BL43608" s="138"/>
      <c r="BM43608" s="138"/>
    </row>
    <row r="43609" spans="62:65" ht="13" thickBot="1">
      <c r="BJ43609" s="138"/>
      <c r="BK43609" s="138"/>
      <c r="BL43609" s="138"/>
      <c r="BM43609" s="138"/>
    </row>
    <row r="43610" spans="62:65" ht="13" thickBot="1">
      <c r="BJ43610" s="138"/>
      <c r="BK43610" s="138"/>
      <c r="BL43610" s="138"/>
      <c r="BM43610" s="138"/>
    </row>
    <row r="43611" spans="62:65" ht="13" thickBot="1">
      <c r="BJ43611" s="138"/>
      <c r="BK43611" s="138"/>
      <c r="BL43611" s="138"/>
      <c r="BM43611" s="138"/>
    </row>
    <row r="43612" spans="62:65" ht="13" thickBot="1">
      <c r="BJ43612" s="138"/>
      <c r="BK43612" s="138"/>
      <c r="BL43612" s="138"/>
      <c r="BM43612" s="138"/>
    </row>
    <row r="43613" spans="62:65" ht="13" thickBot="1">
      <c r="BJ43613" s="138"/>
      <c r="BK43613" s="138"/>
      <c r="BL43613" s="138"/>
      <c r="BM43613" s="138"/>
    </row>
    <row r="43614" spans="62:65" ht="13" thickBot="1">
      <c r="BJ43614" s="138"/>
      <c r="BK43614" s="138"/>
      <c r="BL43614" s="138"/>
      <c r="BM43614" s="138"/>
    </row>
    <row r="43615" spans="62:65" ht="13" thickBot="1">
      <c r="BJ43615" s="138"/>
      <c r="BK43615" s="138"/>
      <c r="BL43615" s="138"/>
      <c r="BM43615" s="138"/>
    </row>
    <row r="43616" spans="62:65" ht="13" thickBot="1">
      <c r="BJ43616" s="138"/>
      <c r="BK43616" s="138"/>
      <c r="BL43616" s="138"/>
      <c r="BM43616" s="138"/>
    </row>
    <row r="43617" spans="62:65" ht="13" thickBot="1">
      <c r="BJ43617" s="138"/>
      <c r="BK43617" s="138"/>
      <c r="BL43617" s="138"/>
      <c r="BM43617" s="138"/>
    </row>
    <row r="43618" spans="62:65" ht="13" thickBot="1">
      <c r="BJ43618" s="138"/>
      <c r="BK43618" s="138"/>
      <c r="BL43618" s="138"/>
      <c r="BM43618" s="138"/>
    </row>
    <row r="43619" spans="62:65" ht="13" thickBot="1">
      <c r="BJ43619" s="138"/>
      <c r="BK43619" s="138"/>
      <c r="BL43619" s="138"/>
      <c r="BM43619" s="138"/>
    </row>
    <row r="43620" spans="62:65" ht="13" thickBot="1">
      <c r="BJ43620" s="138"/>
      <c r="BK43620" s="138"/>
      <c r="BL43620" s="138"/>
      <c r="BM43620" s="138"/>
    </row>
    <row r="43621" spans="62:65" ht="13" thickBot="1">
      <c r="BJ43621" s="138"/>
      <c r="BK43621" s="138"/>
      <c r="BL43621" s="138"/>
      <c r="BM43621" s="138"/>
    </row>
    <row r="43622" spans="62:65" ht="13" thickBot="1">
      <c r="BJ43622" s="138"/>
      <c r="BK43622" s="138"/>
      <c r="BL43622" s="138"/>
      <c r="BM43622" s="138"/>
    </row>
    <row r="43623" spans="62:65" ht="13" thickBot="1">
      <c r="BJ43623" s="138"/>
      <c r="BK43623" s="138"/>
      <c r="BL43623" s="138"/>
      <c r="BM43623" s="138"/>
    </row>
    <row r="43624" spans="62:65" ht="13" thickBot="1">
      <c r="BJ43624" s="138"/>
      <c r="BK43624" s="138"/>
      <c r="BL43624" s="138"/>
      <c r="BM43624" s="138"/>
    </row>
    <row r="43625" spans="62:65" ht="13" thickBot="1">
      <c r="BJ43625" s="138"/>
      <c r="BK43625" s="138"/>
      <c r="BL43625" s="138"/>
      <c r="BM43625" s="138"/>
    </row>
    <row r="43626" spans="62:65" ht="13" thickBot="1">
      <c r="BJ43626" s="138"/>
      <c r="BK43626" s="138"/>
      <c r="BL43626" s="138"/>
      <c r="BM43626" s="138"/>
    </row>
    <row r="43627" spans="62:65" ht="13" thickBot="1">
      <c r="BJ43627" s="138"/>
      <c r="BK43627" s="138"/>
      <c r="BL43627" s="138"/>
      <c r="BM43627" s="138"/>
    </row>
    <row r="43628" spans="62:65" ht="13" thickBot="1">
      <c r="BJ43628" s="138"/>
      <c r="BK43628" s="138"/>
      <c r="BL43628" s="138"/>
      <c r="BM43628" s="138"/>
    </row>
    <row r="43629" spans="62:65" ht="13" thickBot="1">
      <c r="BJ43629" s="138"/>
      <c r="BK43629" s="138"/>
      <c r="BL43629" s="138"/>
      <c r="BM43629" s="138"/>
    </row>
    <row r="43630" spans="62:65" ht="13" thickBot="1">
      <c r="BJ43630" s="138"/>
      <c r="BK43630" s="138"/>
      <c r="BL43630" s="138"/>
      <c r="BM43630" s="138"/>
    </row>
    <row r="43631" spans="62:65" ht="13" thickBot="1">
      <c r="BJ43631" s="138"/>
      <c r="BK43631" s="138"/>
      <c r="BL43631" s="138"/>
      <c r="BM43631" s="138"/>
    </row>
    <row r="43632" spans="62:65" ht="13" thickBot="1">
      <c r="BJ43632" s="138"/>
      <c r="BK43632" s="138"/>
      <c r="BL43632" s="138"/>
      <c r="BM43632" s="138"/>
    </row>
    <row r="43633" spans="62:65" ht="13" thickBot="1">
      <c r="BJ43633" s="138"/>
      <c r="BK43633" s="138"/>
      <c r="BL43633" s="138"/>
      <c r="BM43633" s="138"/>
    </row>
    <row r="43634" spans="62:65" ht="13" thickBot="1">
      <c r="BJ43634" s="138"/>
      <c r="BK43634" s="138"/>
      <c r="BL43634" s="138"/>
      <c r="BM43634" s="138"/>
    </row>
    <row r="43635" spans="62:65" ht="13" thickBot="1">
      <c r="BJ43635" s="138"/>
      <c r="BK43635" s="138"/>
      <c r="BL43635" s="138"/>
      <c r="BM43635" s="138"/>
    </row>
    <row r="43636" spans="62:65" ht="13" thickBot="1">
      <c r="BJ43636" s="138"/>
      <c r="BK43636" s="138"/>
      <c r="BL43636" s="138"/>
      <c r="BM43636" s="138"/>
    </row>
    <row r="43637" spans="62:65" ht="13" thickBot="1">
      <c r="BJ43637" s="138"/>
      <c r="BK43637" s="138"/>
      <c r="BL43637" s="138"/>
      <c r="BM43637" s="138"/>
    </row>
    <row r="43638" spans="62:65" ht="13" thickBot="1">
      <c r="BJ43638" s="138"/>
      <c r="BK43638" s="138"/>
      <c r="BL43638" s="138"/>
      <c r="BM43638" s="138"/>
    </row>
    <row r="43639" spans="62:65" ht="13" thickBot="1">
      <c r="BJ43639" s="138"/>
      <c r="BK43639" s="138"/>
      <c r="BL43639" s="138"/>
      <c r="BM43639" s="138"/>
    </row>
    <row r="43640" spans="62:65" ht="13" thickBot="1">
      <c r="BJ43640" s="138"/>
      <c r="BK43640" s="138"/>
      <c r="BL43640" s="138"/>
      <c r="BM43640" s="138"/>
    </row>
    <row r="43641" spans="62:65" ht="13" thickBot="1">
      <c r="BJ43641" s="138"/>
      <c r="BK43641" s="138"/>
      <c r="BL43641" s="138"/>
      <c r="BM43641" s="138"/>
    </row>
    <row r="43642" spans="62:65" ht="13" thickBot="1">
      <c r="BJ43642" s="138"/>
      <c r="BK43642" s="138"/>
      <c r="BL43642" s="138"/>
      <c r="BM43642" s="138"/>
    </row>
    <row r="43643" spans="62:65" ht="13" thickBot="1">
      <c r="BJ43643" s="138"/>
      <c r="BK43643" s="138"/>
      <c r="BL43643" s="138"/>
      <c r="BM43643" s="138"/>
    </row>
    <row r="43644" spans="62:65" ht="13" thickBot="1">
      <c r="BJ43644" s="138"/>
      <c r="BK43644" s="138"/>
      <c r="BL43644" s="138"/>
      <c r="BM43644" s="138"/>
    </row>
    <row r="43645" spans="62:65" ht="13" thickBot="1">
      <c r="BJ43645" s="138"/>
      <c r="BK43645" s="138"/>
      <c r="BL43645" s="138"/>
      <c r="BM43645" s="138"/>
    </row>
    <row r="43646" spans="62:65" ht="13" thickBot="1">
      <c r="BJ43646" s="138"/>
      <c r="BK43646" s="138"/>
      <c r="BL43646" s="138"/>
      <c r="BM43646" s="138"/>
    </row>
    <row r="43647" spans="62:65" ht="13" thickBot="1">
      <c r="BJ43647" s="138"/>
      <c r="BK43647" s="138"/>
      <c r="BL43647" s="138"/>
      <c r="BM43647" s="138"/>
    </row>
    <row r="43648" spans="62:65" ht="13" thickBot="1">
      <c r="BJ43648" s="138"/>
      <c r="BK43648" s="138"/>
      <c r="BL43648" s="138"/>
      <c r="BM43648" s="138"/>
    </row>
    <row r="43649" spans="62:65" ht="13" thickBot="1">
      <c r="BJ43649" s="138"/>
      <c r="BK43649" s="138"/>
      <c r="BL43649" s="138"/>
      <c r="BM43649" s="138"/>
    </row>
    <row r="43650" spans="62:65" ht="13" thickBot="1">
      <c r="BJ43650" s="138"/>
      <c r="BK43650" s="138"/>
      <c r="BL43650" s="138"/>
      <c r="BM43650" s="138"/>
    </row>
    <row r="43651" spans="62:65" ht="13" thickBot="1">
      <c r="BJ43651" s="138"/>
      <c r="BK43651" s="138"/>
      <c r="BL43651" s="138"/>
      <c r="BM43651" s="138"/>
    </row>
    <row r="43652" spans="62:65" ht="13" thickBot="1">
      <c r="BJ43652" s="138"/>
      <c r="BK43652" s="138"/>
      <c r="BL43652" s="138"/>
      <c r="BM43652" s="138"/>
    </row>
    <row r="43653" spans="62:65" ht="13" thickBot="1">
      <c r="BJ43653" s="138"/>
      <c r="BK43653" s="138"/>
      <c r="BL43653" s="138"/>
      <c r="BM43653" s="138"/>
    </row>
    <row r="43654" spans="62:65" ht="13" thickBot="1">
      <c r="BJ43654" s="138"/>
      <c r="BK43654" s="138"/>
      <c r="BL43654" s="138"/>
      <c r="BM43654" s="138"/>
    </row>
    <row r="43655" spans="62:65" ht="13" thickBot="1">
      <c r="BJ43655" s="138"/>
      <c r="BK43655" s="138"/>
      <c r="BL43655" s="138"/>
      <c r="BM43655" s="138"/>
    </row>
    <row r="43656" spans="62:65" ht="13" thickBot="1">
      <c r="BJ43656" s="138"/>
      <c r="BK43656" s="138"/>
      <c r="BL43656" s="138"/>
      <c r="BM43656" s="138"/>
    </row>
    <row r="43657" spans="62:65" ht="13" thickBot="1">
      <c r="BJ43657" s="138"/>
      <c r="BK43657" s="138"/>
      <c r="BL43657" s="138"/>
      <c r="BM43657" s="138"/>
    </row>
    <row r="43658" spans="62:65" ht="13" thickBot="1">
      <c r="BJ43658" s="138"/>
      <c r="BK43658" s="138"/>
      <c r="BL43658" s="138"/>
      <c r="BM43658" s="138"/>
    </row>
    <row r="43659" spans="62:65" ht="13" thickBot="1">
      <c r="BJ43659" s="138"/>
      <c r="BK43659" s="138"/>
      <c r="BL43659" s="138"/>
      <c r="BM43659" s="138"/>
    </row>
    <row r="43660" spans="62:65" ht="13" thickBot="1">
      <c r="BJ43660" s="138"/>
      <c r="BK43660" s="138"/>
      <c r="BL43660" s="138"/>
      <c r="BM43660" s="138"/>
    </row>
    <row r="43661" spans="62:65" ht="13" thickBot="1">
      <c r="BJ43661" s="138"/>
      <c r="BK43661" s="138"/>
      <c r="BL43661" s="138"/>
      <c r="BM43661" s="138"/>
    </row>
    <row r="43662" spans="62:65" ht="13" thickBot="1">
      <c r="BJ43662" s="138"/>
      <c r="BK43662" s="138"/>
      <c r="BL43662" s="138"/>
      <c r="BM43662" s="138"/>
    </row>
    <row r="43663" spans="62:65" ht="13" thickBot="1">
      <c r="BJ43663" s="138"/>
      <c r="BK43663" s="138"/>
      <c r="BL43663" s="138"/>
      <c r="BM43663" s="138"/>
    </row>
    <row r="43664" spans="62:65" ht="13" thickBot="1">
      <c r="BJ43664" s="138"/>
      <c r="BK43664" s="138"/>
      <c r="BL43664" s="138"/>
      <c r="BM43664" s="138"/>
    </row>
    <row r="43665" spans="62:65" ht="13" thickBot="1">
      <c r="BJ43665" s="138"/>
      <c r="BK43665" s="138"/>
      <c r="BL43665" s="138"/>
      <c r="BM43665" s="138"/>
    </row>
    <row r="43666" spans="62:65" ht="13" thickBot="1">
      <c r="BJ43666" s="138"/>
      <c r="BK43666" s="138"/>
      <c r="BL43666" s="138"/>
      <c r="BM43666" s="138"/>
    </row>
    <row r="43667" spans="62:65" ht="13" thickBot="1">
      <c r="BJ43667" s="138"/>
      <c r="BK43667" s="138"/>
      <c r="BL43667" s="138"/>
      <c r="BM43667" s="138"/>
    </row>
    <row r="43668" spans="62:65" ht="13" thickBot="1">
      <c r="BJ43668" s="138"/>
      <c r="BK43668" s="138"/>
      <c r="BL43668" s="138"/>
      <c r="BM43668" s="138"/>
    </row>
    <row r="43669" spans="62:65" ht="13" thickBot="1">
      <c r="BJ43669" s="138"/>
      <c r="BK43669" s="138"/>
      <c r="BL43669" s="138"/>
      <c r="BM43669" s="138"/>
    </row>
    <row r="43670" spans="62:65" ht="13" thickBot="1">
      <c r="BJ43670" s="138"/>
      <c r="BK43670" s="138"/>
      <c r="BL43670" s="138"/>
      <c r="BM43670" s="138"/>
    </row>
    <row r="43671" spans="62:65" ht="13" thickBot="1">
      <c r="BJ43671" s="138"/>
      <c r="BK43671" s="138"/>
      <c r="BL43671" s="138"/>
      <c r="BM43671" s="138"/>
    </row>
    <row r="43672" spans="62:65" ht="13" thickBot="1">
      <c r="BJ43672" s="138"/>
      <c r="BK43672" s="138"/>
      <c r="BL43672" s="138"/>
      <c r="BM43672" s="138"/>
    </row>
    <row r="43673" spans="62:65" ht="13" thickBot="1">
      <c r="BJ43673" s="138"/>
      <c r="BK43673" s="138"/>
      <c r="BL43673" s="138"/>
      <c r="BM43673" s="138"/>
    </row>
    <row r="43674" spans="62:65" ht="13" thickBot="1">
      <c r="BJ43674" s="138"/>
      <c r="BK43674" s="138"/>
      <c r="BL43674" s="138"/>
      <c r="BM43674" s="138"/>
    </row>
    <row r="43675" spans="62:65" ht="13" thickBot="1">
      <c r="BJ43675" s="138"/>
      <c r="BK43675" s="138"/>
      <c r="BL43675" s="138"/>
      <c r="BM43675" s="138"/>
    </row>
    <row r="43676" spans="62:65" ht="13" thickBot="1">
      <c r="BJ43676" s="138"/>
      <c r="BK43676" s="138"/>
      <c r="BL43676" s="138"/>
      <c r="BM43676" s="138"/>
    </row>
    <row r="43677" spans="62:65" ht="13" thickBot="1">
      <c r="BJ43677" s="138"/>
      <c r="BK43677" s="138"/>
      <c r="BL43677" s="138"/>
      <c r="BM43677" s="138"/>
    </row>
    <row r="43678" spans="62:65" ht="13" thickBot="1">
      <c r="BJ43678" s="138"/>
      <c r="BK43678" s="138"/>
      <c r="BL43678" s="138"/>
      <c r="BM43678" s="138"/>
    </row>
    <row r="43679" spans="62:65" ht="13" thickBot="1">
      <c r="BJ43679" s="138"/>
      <c r="BK43679" s="138"/>
      <c r="BL43679" s="138"/>
      <c r="BM43679" s="138"/>
    </row>
    <row r="43680" spans="62:65" ht="13" thickBot="1">
      <c r="BJ43680" s="138"/>
      <c r="BK43680" s="138"/>
      <c r="BL43680" s="138"/>
      <c r="BM43680" s="138"/>
    </row>
    <row r="43681" spans="62:65" ht="13" thickBot="1">
      <c r="BJ43681" s="138"/>
      <c r="BK43681" s="138"/>
      <c r="BL43681" s="138"/>
      <c r="BM43681" s="138"/>
    </row>
    <row r="43682" spans="62:65" ht="13" thickBot="1">
      <c r="BJ43682" s="138"/>
      <c r="BK43682" s="138"/>
      <c r="BL43682" s="138"/>
      <c r="BM43682" s="138"/>
    </row>
    <row r="43683" spans="62:65" ht="13" thickBot="1">
      <c r="BJ43683" s="138"/>
      <c r="BK43683" s="138"/>
      <c r="BL43683" s="138"/>
      <c r="BM43683" s="138"/>
    </row>
    <row r="43684" spans="62:65" ht="13" thickBot="1">
      <c r="BJ43684" s="138"/>
      <c r="BK43684" s="138"/>
      <c r="BL43684" s="138"/>
      <c r="BM43684" s="138"/>
    </row>
    <row r="43685" spans="62:65" ht="13" thickBot="1">
      <c r="BJ43685" s="138"/>
      <c r="BK43685" s="138"/>
      <c r="BL43685" s="138"/>
      <c r="BM43685" s="138"/>
    </row>
    <row r="43686" spans="62:65" ht="13" thickBot="1">
      <c r="BJ43686" s="138"/>
      <c r="BK43686" s="138"/>
      <c r="BL43686" s="138"/>
      <c r="BM43686" s="138"/>
    </row>
    <row r="43687" spans="62:65" ht="13" thickBot="1">
      <c r="BJ43687" s="138"/>
      <c r="BK43687" s="138"/>
      <c r="BL43687" s="138"/>
      <c r="BM43687" s="138"/>
    </row>
    <row r="43688" spans="62:65" ht="13" thickBot="1">
      <c r="BJ43688" s="138"/>
      <c r="BK43688" s="138"/>
      <c r="BL43688" s="138"/>
      <c r="BM43688" s="138"/>
    </row>
    <row r="43689" spans="62:65" ht="13" thickBot="1">
      <c r="BJ43689" s="138"/>
      <c r="BK43689" s="138"/>
      <c r="BL43689" s="138"/>
      <c r="BM43689" s="138"/>
    </row>
    <row r="43690" spans="62:65" ht="13" thickBot="1">
      <c r="BJ43690" s="138"/>
      <c r="BK43690" s="138"/>
      <c r="BL43690" s="138"/>
      <c r="BM43690" s="138"/>
    </row>
    <row r="43691" spans="62:65" ht="13" thickBot="1">
      <c r="BJ43691" s="138"/>
      <c r="BK43691" s="138"/>
      <c r="BL43691" s="138"/>
      <c r="BM43691" s="138"/>
    </row>
    <row r="43692" spans="62:65" ht="13" thickBot="1">
      <c r="BJ43692" s="138"/>
      <c r="BK43692" s="138"/>
      <c r="BL43692" s="138"/>
      <c r="BM43692" s="138"/>
    </row>
    <row r="43693" spans="62:65" ht="13" thickBot="1">
      <c r="BJ43693" s="138"/>
      <c r="BK43693" s="138"/>
      <c r="BL43693" s="138"/>
      <c r="BM43693" s="138"/>
    </row>
    <row r="43694" spans="62:65" ht="13" thickBot="1">
      <c r="BJ43694" s="138"/>
      <c r="BK43694" s="138"/>
      <c r="BL43694" s="138"/>
      <c r="BM43694" s="138"/>
    </row>
    <row r="43695" spans="62:65" ht="13" thickBot="1">
      <c r="BJ43695" s="138"/>
      <c r="BK43695" s="138"/>
      <c r="BL43695" s="138"/>
      <c r="BM43695" s="138"/>
    </row>
    <row r="43696" spans="62:65" ht="13" thickBot="1">
      <c r="BJ43696" s="138"/>
      <c r="BK43696" s="138"/>
      <c r="BL43696" s="138"/>
      <c r="BM43696" s="138"/>
    </row>
    <row r="43697" spans="62:65" ht="13" thickBot="1">
      <c r="BJ43697" s="138"/>
      <c r="BK43697" s="138"/>
      <c r="BL43697" s="138"/>
      <c r="BM43697" s="138"/>
    </row>
    <row r="43698" spans="62:65" ht="13" thickBot="1">
      <c r="BJ43698" s="138"/>
      <c r="BK43698" s="138"/>
      <c r="BL43698" s="138"/>
      <c r="BM43698" s="138"/>
    </row>
    <row r="43699" spans="62:65" ht="13" thickBot="1">
      <c r="BJ43699" s="138"/>
      <c r="BK43699" s="138"/>
      <c r="BL43699" s="138"/>
      <c r="BM43699" s="138"/>
    </row>
    <row r="43700" spans="62:65" ht="13" thickBot="1">
      <c r="BJ43700" s="138"/>
      <c r="BK43700" s="138"/>
      <c r="BL43700" s="138"/>
      <c r="BM43700" s="138"/>
    </row>
    <row r="43701" spans="62:65" ht="13" thickBot="1">
      <c r="BJ43701" s="138"/>
      <c r="BK43701" s="138"/>
      <c r="BL43701" s="138"/>
      <c r="BM43701" s="138"/>
    </row>
    <row r="43702" spans="62:65" ht="13" thickBot="1">
      <c r="BJ43702" s="138"/>
      <c r="BK43702" s="138"/>
      <c r="BL43702" s="138"/>
      <c r="BM43702" s="138"/>
    </row>
    <row r="43703" spans="62:65" ht="13" thickBot="1">
      <c r="BJ43703" s="138"/>
      <c r="BK43703" s="138"/>
      <c r="BL43703" s="138"/>
      <c r="BM43703" s="138"/>
    </row>
    <row r="43704" spans="62:65" ht="13" thickBot="1">
      <c r="BJ43704" s="138"/>
      <c r="BK43704" s="138"/>
      <c r="BL43704" s="138"/>
      <c r="BM43704" s="138"/>
    </row>
    <row r="43705" spans="62:65" ht="13" thickBot="1">
      <c r="BJ43705" s="138"/>
      <c r="BK43705" s="138"/>
      <c r="BL43705" s="138"/>
      <c r="BM43705" s="138"/>
    </row>
    <row r="43706" spans="62:65" ht="13" thickBot="1">
      <c r="BJ43706" s="138"/>
      <c r="BK43706" s="138"/>
      <c r="BL43706" s="138"/>
      <c r="BM43706" s="138"/>
    </row>
    <row r="43707" spans="62:65" ht="13" thickBot="1">
      <c r="BJ43707" s="138"/>
      <c r="BK43707" s="138"/>
      <c r="BL43707" s="138"/>
      <c r="BM43707" s="138"/>
    </row>
    <row r="43708" spans="62:65" ht="13" thickBot="1">
      <c r="BJ43708" s="138"/>
      <c r="BK43708" s="138"/>
      <c r="BL43708" s="138"/>
      <c r="BM43708" s="138"/>
    </row>
    <row r="43709" spans="62:65" ht="13" thickBot="1">
      <c r="BJ43709" s="138"/>
      <c r="BK43709" s="138"/>
      <c r="BL43709" s="138"/>
      <c r="BM43709" s="138"/>
    </row>
    <row r="43710" spans="62:65" ht="13" thickBot="1">
      <c r="BJ43710" s="138"/>
      <c r="BK43710" s="138"/>
      <c r="BL43710" s="138"/>
      <c r="BM43710" s="138"/>
    </row>
    <row r="43711" spans="62:65" ht="13" thickBot="1">
      <c r="BJ43711" s="138"/>
      <c r="BK43711" s="138"/>
      <c r="BL43711" s="138"/>
      <c r="BM43711" s="138"/>
    </row>
    <row r="43712" spans="62:65" ht="13" thickBot="1">
      <c r="BJ43712" s="138"/>
      <c r="BK43712" s="138"/>
      <c r="BL43712" s="138"/>
      <c r="BM43712" s="138"/>
    </row>
    <row r="43713" spans="62:65" ht="13" thickBot="1">
      <c r="BJ43713" s="138"/>
      <c r="BK43713" s="138"/>
      <c r="BL43713" s="138"/>
      <c r="BM43713" s="138"/>
    </row>
    <row r="43714" spans="62:65" ht="13" thickBot="1">
      <c r="BJ43714" s="138"/>
      <c r="BK43714" s="138"/>
      <c r="BL43714" s="138"/>
      <c r="BM43714" s="138"/>
    </row>
    <row r="43715" spans="62:65" ht="13" thickBot="1">
      <c r="BJ43715" s="138"/>
      <c r="BK43715" s="138"/>
      <c r="BL43715" s="138"/>
      <c r="BM43715" s="138"/>
    </row>
    <row r="43716" spans="62:65" ht="13" thickBot="1">
      <c r="BJ43716" s="138"/>
      <c r="BK43716" s="138"/>
      <c r="BL43716" s="138"/>
      <c r="BM43716" s="138"/>
    </row>
    <row r="43717" spans="62:65" ht="13" thickBot="1">
      <c r="BJ43717" s="138"/>
      <c r="BK43717" s="138"/>
      <c r="BL43717" s="138"/>
      <c r="BM43717" s="138"/>
    </row>
    <row r="43718" spans="62:65" ht="13" thickBot="1">
      <c r="BJ43718" s="138"/>
      <c r="BK43718" s="138"/>
      <c r="BL43718" s="138"/>
      <c r="BM43718" s="138"/>
    </row>
    <row r="43719" spans="62:65" ht="13" thickBot="1">
      <c r="BJ43719" s="138"/>
      <c r="BK43719" s="138"/>
      <c r="BL43719" s="138"/>
      <c r="BM43719" s="138"/>
    </row>
    <row r="43720" spans="62:65" ht="13" thickBot="1">
      <c r="BJ43720" s="138"/>
      <c r="BK43720" s="138"/>
      <c r="BL43720" s="138"/>
      <c r="BM43720" s="138"/>
    </row>
    <row r="43721" spans="62:65" ht="13" thickBot="1">
      <c r="BJ43721" s="138"/>
      <c r="BK43721" s="138"/>
      <c r="BL43721" s="138"/>
      <c r="BM43721" s="138"/>
    </row>
    <row r="43722" spans="62:65" ht="13" thickBot="1">
      <c r="BJ43722" s="138"/>
      <c r="BK43722" s="138"/>
      <c r="BL43722" s="138"/>
      <c r="BM43722" s="138"/>
    </row>
    <row r="43723" spans="62:65" ht="13" thickBot="1">
      <c r="BJ43723" s="138"/>
      <c r="BK43723" s="138"/>
      <c r="BL43723" s="138"/>
      <c r="BM43723" s="138"/>
    </row>
    <row r="43724" spans="62:65" ht="13" thickBot="1">
      <c r="BJ43724" s="138"/>
      <c r="BK43724" s="138"/>
      <c r="BL43724" s="138"/>
      <c r="BM43724" s="138"/>
    </row>
    <row r="43725" spans="62:65" ht="13" thickBot="1">
      <c r="BJ43725" s="138"/>
      <c r="BK43725" s="138"/>
      <c r="BL43725" s="138"/>
      <c r="BM43725" s="138"/>
    </row>
    <row r="43726" spans="62:65" ht="13" thickBot="1">
      <c r="BJ43726" s="138"/>
      <c r="BK43726" s="138"/>
      <c r="BL43726" s="138"/>
      <c r="BM43726" s="138"/>
    </row>
    <row r="43727" spans="62:65" ht="13" thickBot="1">
      <c r="BJ43727" s="138"/>
      <c r="BK43727" s="138"/>
      <c r="BL43727" s="138"/>
      <c r="BM43727" s="138"/>
    </row>
    <row r="43728" spans="62:65" ht="13" thickBot="1">
      <c r="BJ43728" s="138"/>
      <c r="BK43728" s="138"/>
      <c r="BL43728" s="138"/>
      <c r="BM43728" s="138"/>
    </row>
    <row r="43729" spans="62:65" ht="13" thickBot="1">
      <c r="BJ43729" s="138"/>
      <c r="BK43729" s="138"/>
      <c r="BL43729" s="138"/>
      <c r="BM43729" s="138"/>
    </row>
    <row r="43730" spans="62:65" ht="13" thickBot="1">
      <c r="BJ43730" s="138"/>
      <c r="BK43730" s="138"/>
      <c r="BL43730" s="138"/>
      <c r="BM43730" s="138"/>
    </row>
    <row r="43731" spans="62:65" ht="13" thickBot="1">
      <c r="BJ43731" s="138"/>
      <c r="BK43731" s="138"/>
      <c r="BL43731" s="138"/>
      <c r="BM43731" s="138"/>
    </row>
    <row r="43732" spans="62:65" ht="13" thickBot="1">
      <c r="BJ43732" s="138"/>
      <c r="BK43732" s="138"/>
      <c r="BL43732" s="138"/>
      <c r="BM43732" s="138"/>
    </row>
    <row r="43733" spans="62:65" ht="13" thickBot="1">
      <c r="BJ43733" s="138"/>
      <c r="BK43733" s="138"/>
      <c r="BL43733" s="138"/>
      <c r="BM43733" s="138"/>
    </row>
    <row r="43734" spans="62:65" ht="13" thickBot="1">
      <c r="BJ43734" s="138"/>
      <c r="BK43734" s="138"/>
      <c r="BL43734" s="138"/>
      <c r="BM43734" s="138"/>
    </row>
    <row r="43735" spans="62:65" ht="13" thickBot="1">
      <c r="BJ43735" s="138"/>
      <c r="BK43735" s="138"/>
      <c r="BL43735" s="138"/>
      <c r="BM43735" s="138"/>
    </row>
    <row r="43736" spans="62:65" ht="13" thickBot="1">
      <c r="BJ43736" s="138"/>
      <c r="BK43736" s="138"/>
      <c r="BL43736" s="138"/>
      <c r="BM43736" s="138"/>
    </row>
    <row r="43737" spans="62:65" ht="13" thickBot="1">
      <c r="BJ43737" s="138"/>
      <c r="BK43737" s="138"/>
      <c r="BL43737" s="138"/>
      <c r="BM43737" s="138"/>
    </row>
    <row r="43738" spans="62:65" ht="13" thickBot="1">
      <c r="BJ43738" s="138"/>
      <c r="BK43738" s="138"/>
      <c r="BL43738" s="138"/>
      <c r="BM43738" s="138"/>
    </row>
    <row r="43739" spans="62:65" ht="13" thickBot="1">
      <c r="BJ43739" s="138"/>
      <c r="BK43739" s="138"/>
      <c r="BL43739" s="138"/>
      <c r="BM43739" s="138"/>
    </row>
    <row r="43740" spans="62:65" ht="13" thickBot="1">
      <c r="BJ43740" s="138"/>
      <c r="BK43740" s="138"/>
      <c r="BL43740" s="138"/>
      <c r="BM43740" s="138"/>
    </row>
    <row r="43741" spans="62:65" ht="13" thickBot="1">
      <c r="BJ43741" s="138"/>
      <c r="BK43741" s="138"/>
      <c r="BL43741" s="138"/>
      <c r="BM43741" s="138"/>
    </row>
    <row r="43742" spans="62:65" ht="13" thickBot="1">
      <c r="BJ43742" s="138"/>
      <c r="BK43742" s="138"/>
      <c r="BL43742" s="138"/>
      <c r="BM43742" s="138"/>
    </row>
    <row r="43743" spans="62:65" ht="13" thickBot="1">
      <c r="BJ43743" s="138"/>
      <c r="BK43743" s="138"/>
      <c r="BL43743" s="138"/>
      <c r="BM43743" s="138"/>
    </row>
    <row r="43744" spans="62:65" ht="13" thickBot="1">
      <c r="BJ43744" s="138"/>
      <c r="BK43744" s="138"/>
      <c r="BL43744" s="138"/>
      <c r="BM43744" s="138"/>
    </row>
    <row r="43745" spans="62:65" ht="13" thickBot="1">
      <c r="BJ43745" s="138"/>
      <c r="BK43745" s="138"/>
      <c r="BL43745" s="138"/>
      <c r="BM43745" s="138"/>
    </row>
    <row r="43746" spans="62:65" ht="13" thickBot="1">
      <c r="BJ43746" s="138"/>
      <c r="BK43746" s="138"/>
      <c r="BL43746" s="138"/>
      <c r="BM43746" s="138"/>
    </row>
    <row r="43747" spans="62:65" ht="13" thickBot="1">
      <c r="BJ43747" s="138"/>
      <c r="BK43747" s="138"/>
      <c r="BL43747" s="138"/>
      <c r="BM43747" s="138"/>
    </row>
    <row r="43748" spans="62:65" ht="13" thickBot="1">
      <c r="BJ43748" s="138"/>
      <c r="BK43748" s="138"/>
      <c r="BL43748" s="138"/>
      <c r="BM43748" s="138"/>
    </row>
    <row r="43749" spans="62:65" ht="13" thickBot="1">
      <c r="BJ43749" s="138"/>
      <c r="BK43749" s="138"/>
      <c r="BL43749" s="138"/>
      <c r="BM43749" s="138"/>
    </row>
    <row r="43750" spans="62:65" ht="13" thickBot="1">
      <c r="BJ43750" s="138"/>
      <c r="BK43750" s="138"/>
      <c r="BL43750" s="138"/>
      <c r="BM43750" s="138"/>
    </row>
    <row r="43751" spans="62:65" ht="13" thickBot="1">
      <c r="BJ43751" s="138"/>
      <c r="BK43751" s="138"/>
      <c r="BL43751" s="138"/>
      <c r="BM43751" s="138"/>
    </row>
    <row r="43752" spans="62:65" ht="13" thickBot="1">
      <c r="BJ43752" s="138"/>
      <c r="BK43752" s="138"/>
      <c r="BL43752" s="138"/>
      <c r="BM43752" s="138"/>
    </row>
    <row r="43753" spans="62:65" ht="13" thickBot="1">
      <c r="BJ43753" s="138"/>
      <c r="BK43753" s="138"/>
      <c r="BL43753" s="138"/>
      <c r="BM43753" s="138"/>
    </row>
    <row r="43754" spans="62:65" ht="13" thickBot="1">
      <c r="BJ43754" s="138"/>
      <c r="BK43754" s="138"/>
      <c r="BL43754" s="138"/>
      <c r="BM43754" s="138"/>
    </row>
    <row r="43755" spans="62:65" ht="13" thickBot="1">
      <c r="BJ43755" s="138"/>
      <c r="BK43755" s="138"/>
      <c r="BL43755" s="138"/>
      <c r="BM43755" s="138"/>
    </row>
    <row r="43756" spans="62:65" ht="13" thickBot="1">
      <c r="BJ43756" s="138"/>
      <c r="BK43756" s="138"/>
      <c r="BL43756" s="138"/>
      <c r="BM43756" s="138"/>
    </row>
    <row r="43757" spans="62:65" ht="13" thickBot="1">
      <c r="BJ43757" s="138"/>
      <c r="BK43757" s="138"/>
      <c r="BL43757" s="138"/>
      <c r="BM43757" s="138"/>
    </row>
    <row r="43758" spans="62:65" ht="13" thickBot="1">
      <c r="BJ43758" s="138"/>
      <c r="BK43758" s="138"/>
      <c r="BL43758" s="138"/>
      <c r="BM43758" s="138"/>
    </row>
    <row r="43759" spans="62:65" ht="13" thickBot="1">
      <c r="BJ43759" s="138"/>
      <c r="BK43759" s="138"/>
      <c r="BL43759" s="138"/>
      <c r="BM43759" s="138"/>
    </row>
    <row r="43760" spans="62:65" ht="13" thickBot="1">
      <c r="BJ43760" s="138"/>
      <c r="BK43760" s="138"/>
      <c r="BL43760" s="138"/>
      <c r="BM43760" s="138"/>
    </row>
    <row r="43761" spans="62:65" ht="13" thickBot="1">
      <c r="BJ43761" s="138"/>
      <c r="BK43761" s="138"/>
      <c r="BL43761" s="138"/>
      <c r="BM43761" s="138"/>
    </row>
    <row r="43762" spans="62:65" ht="13" thickBot="1">
      <c r="BJ43762" s="138"/>
      <c r="BK43762" s="138"/>
      <c r="BL43762" s="138"/>
      <c r="BM43762" s="138"/>
    </row>
    <row r="43763" spans="62:65" ht="13" thickBot="1">
      <c r="BJ43763" s="138"/>
      <c r="BK43763" s="138"/>
      <c r="BL43763" s="138"/>
      <c r="BM43763" s="138"/>
    </row>
    <row r="43764" spans="62:65" ht="13" thickBot="1">
      <c r="BJ43764" s="138"/>
      <c r="BK43764" s="138"/>
      <c r="BL43764" s="138"/>
      <c r="BM43764" s="138"/>
    </row>
    <row r="43765" spans="62:65" ht="13" thickBot="1">
      <c r="BJ43765" s="138"/>
      <c r="BK43765" s="138"/>
      <c r="BL43765" s="138"/>
      <c r="BM43765" s="138"/>
    </row>
    <row r="43766" spans="62:65" ht="13" thickBot="1">
      <c r="BJ43766" s="138"/>
      <c r="BK43766" s="138"/>
      <c r="BL43766" s="138"/>
      <c r="BM43766" s="138"/>
    </row>
    <row r="43767" spans="62:65" ht="13" thickBot="1">
      <c r="BJ43767" s="138"/>
      <c r="BK43767" s="138"/>
      <c r="BL43767" s="138"/>
      <c r="BM43767" s="138"/>
    </row>
    <row r="43768" spans="62:65" ht="13" thickBot="1">
      <c r="BJ43768" s="138"/>
      <c r="BK43768" s="138"/>
      <c r="BL43768" s="138"/>
      <c r="BM43768" s="138"/>
    </row>
    <row r="43769" spans="62:65" ht="13" thickBot="1">
      <c r="BJ43769" s="138"/>
      <c r="BK43769" s="138"/>
      <c r="BL43769" s="138"/>
      <c r="BM43769" s="138"/>
    </row>
    <row r="43770" spans="62:65" ht="13" thickBot="1">
      <c r="BJ43770" s="138"/>
      <c r="BK43770" s="138"/>
      <c r="BL43770" s="138"/>
      <c r="BM43770" s="138"/>
    </row>
    <row r="43771" spans="62:65" ht="13" thickBot="1">
      <c r="BJ43771" s="138"/>
      <c r="BK43771" s="138"/>
      <c r="BL43771" s="138"/>
      <c r="BM43771" s="138"/>
    </row>
    <row r="43772" spans="62:65" ht="13" thickBot="1">
      <c r="BJ43772" s="138"/>
      <c r="BK43772" s="138"/>
      <c r="BL43772" s="138"/>
      <c r="BM43772" s="138"/>
    </row>
    <row r="43773" spans="62:65" ht="13" thickBot="1">
      <c r="BJ43773" s="138"/>
      <c r="BK43773" s="138"/>
      <c r="BL43773" s="138"/>
      <c r="BM43773" s="138"/>
    </row>
    <row r="43774" spans="62:65" ht="13" thickBot="1">
      <c r="BJ43774" s="138"/>
      <c r="BK43774" s="138"/>
      <c r="BL43774" s="138"/>
      <c r="BM43774" s="138"/>
    </row>
    <row r="43775" spans="62:65" ht="13" thickBot="1">
      <c r="BJ43775" s="138"/>
      <c r="BK43775" s="138"/>
      <c r="BL43775" s="138"/>
      <c r="BM43775" s="138"/>
    </row>
    <row r="43776" spans="62:65" ht="13" thickBot="1">
      <c r="BJ43776" s="138"/>
      <c r="BK43776" s="138"/>
      <c r="BL43776" s="138"/>
      <c r="BM43776" s="138"/>
    </row>
    <row r="43777" spans="62:65" ht="13" thickBot="1">
      <c r="BJ43777" s="138"/>
      <c r="BK43777" s="138"/>
      <c r="BL43777" s="138"/>
      <c r="BM43777" s="138"/>
    </row>
    <row r="43778" spans="62:65" ht="13" thickBot="1">
      <c r="BJ43778" s="138"/>
      <c r="BK43778" s="138"/>
      <c r="BL43778" s="138"/>
      <c r="BM43778" s="138"/>
    </row>
    <row r="43779" spans="62:65" ht="13" thickBot="1">
      <c r="BJ43779" s="138"/>
      <c r="BK43779" s="138"/>
      <c r="BL43779" s="138"/>
      <c r="BM43779" s="138"/>
    </row>
    <row r="43780" spans="62:65" ht="13" thickBot="1">
      <c r="BJ43780" s="138"/>
      <c r="BK43780" s="138"/>
      <c r="BL43780" s="138"/>
      <c r="BM43780" s="138"/>
    </row>
    <row r="43781" spans="62:65" ht="13" thickBot="1">
      <c r="BJ43781" s="138"/>
      <c r="BK43781" s="138"/>
      <c r="BL43781" s="138"/>
      <c r="BM43781" s="138"/>
    </row>
    <row r="43782" spans="62:65" ht="13" thickBot="1">
      <c r="BJ43782" s="138"/>
      <c r="BK43782" s="138"/>
      <c r="BL43782" s="138"/>
      <c r="BM43782" s="138"/>
    </row>
    <row r="43783" spans="62:65" ht="13" thickBot="1">
      <c r="BJ43783" s="138"/>
      <c r="BK43783" s="138"/>
      <c r="BL43783" s="138"/>
      <c r="BM43783" s="138"/>
    </row>
    <row r="43784" spans="62:65" ht="13" thickBot="1">
      <c r="BJ43784" s="138"/>
      <c r="BK43784" s="138"/>
      <c r="BL43784" s="138"/>
      <c r="BM43784" s="138"/>
    </row>
    <row r="43785" spans="62:65" ht="13" thickBot="1">
      <c r="BJ43785" s="138"/>
      <c r="BK43785" s="138"/>
      <c r="BL43785" s="138"/>
      <c r="BM43785" s="138"/>
    </row>
    <row r="43786" spans="62:65" ht="13" thickBot="1">
      <c r="BJ43786" s="138"/>
      <c r="BK43786" s="138"/>
      <c r="BL43786" s="138"/>
      <c r="BM43786" s="138"/>
    </row>
    <row r="43787" spans="62:65" ht="13" thickBot="1">
      <c r="BJ43787" s="138"/>
      <c r="BK43787" s="138"/>
      <c r="BL43787" s="138"/>
      <c r="BM43787" s="138"/>
    </row>
    <row r="43788" spans="62:65" ht="13" thickBot="1">
      <c r="BJ43788" s="138"/>
      <c r="BK43788" s="138"/>
      <c r="BL43788" s="138"/>
      <c r="BM43788" s="138"/>
    </row>
    <row r="43789" spans="62:65" ht="13" thickBot="1">
      <c r="BJ43789" s="138"/>
      <c r="BK43789" s="138"/>
      <c r="BL43789" s="138"/>
      <c r="BM43789" s="138"/>
    </row>
    <row r="43790" spans="62:65" ht="13" thickBot="1">
      <c r="BJ43790" s="138"/>
      <c r="BK43790" s="138"/>
      <c r="BL43790" s="138"/>
      <c r="BM43790" s="138"/>
    </row>
    <row r="43791" spans="62:65" ht="13" thickBot="1">
      <c r="BJ43791" s="138"/>
      <c r="BK43791" s="138"/>
      <c r="BL43791" s="138"/>
      <c r="BM43791" s="138"/>
    </row>
    <row r="43792" spans="62:65" ht="13" thickBot="1">
      <c r="BJ43792" s="138"/>
      <c r="BK43792" s="138"/>
      <c r="BL43792" s="138"/>
      <c r="BM43792" s="138"/>
    </row>
    <row r="43793" spans="62:65" ht="13" thickBot="1">
      <c r="BJ43793" s="138"/>
      <c r="BK43793" s="138"/>
      <c r="BL43793" s="138"/>
      <c r="BM43793" s="138"/>
    </row>
    <row r="43794" spans="62:65" ht="13" thickBot="1">
      <c r="BJ43794" s="138"/>
      <c r="BK43794" s="138"/>
      <c r="BL43794" s="138"/>
      <c r="BM43794" s="138"/>
    </row>
    <row r="43795" spans="62:65" ht="13" thickBot="1">
      <c r="BJ43795" s="138"/>
      <c r="BK43795" s="138"/>
      <c r="BL43795" s="138"/>
      <c r="BM43795" s="138"/>
    </row>
    <row r="43796" spans="62:65" ht="13" thickBot="1">
      <c r="BJ43796" s="138"/>
      <c r="BK43796" s="138"/>
      <c r="BL43796" s="138"/>
      <c r="BM43796" s="138"/>
    </row>
    <row r="43797" spans="62:65" ht="13" thickBot="1">
      <c r="BJ43797" s="138"/>
      <c r="BK43797" s="138"/>
      <c r="BL43797" s="138"/>
      <c r="BM43797" s="138"/>
    </row>
    <row r="43798" spans="62:65" ht="13" thickBot="1">
      <c r="BJ43798" s="138"/>
      <c r="BK43798" s="138"/>
      <c r="BL43798" s="138"/>
      <c r="BM43798" s="138"/>
    </row>
    <row r="43799" spans="62:65" ht="13" thickBot="1">
      <c r="BJ43799" s="138"/>
      <c r="BK43799" s="138"/>
      <c r="BL43799" s="138"/>
      <c r="BM43799" s="138"/>
    </row>
    <row r="43800" spans="62:65" ht="13" thickBot="1">
      <c r="BJ43800" s="138"/>
      <c r="BK43800" s="138"/>
      <c r="BL43800" s="138"/>
      <c r="BM43800" s="138"/>
    </row>
    <row r="43801" spans="62:65" ht="13" thickBot="1">
      <c r="BJ43801" s="138"/>
      <c r="BK43801" s="138"/>
      <c r="BL43801" s="138"/>
      <c r="BM43801" s="138"/>
    </row>
    <row r="43802" spans="62:65" ht="13" thickBot="1">
      <c r="BJ43802" s="138"/>
      <c r="BK43802" s="138"/>
      <c r="BL43802" s="138"/>
      <c r="BM43802" s="138"/>
    </row>
    <row r="43803" spans="62:65" ht="13" thickBot="1">
      <c r="BJ43803" s="138"/>
      <c r="BK43803" s="138"/>
      <c r="BL43803" s="138"/>
      <c r="BM43803" s="138"/>
    </row>
    <row r="43804" spans="62:65" ht="13" thickBot="1">
      <c r="BJ43804" s="138"/>
      <c r="BK43804" s="138"/>
      <c r="BL43804" s="138"/>
      <c r="BM43804" s="138"/>
    </row>
    <row r="43805" spans="62:65" ht="13" thickBot="1">
      <c r="BJ43805" s="138"/>
      <c r="BK43805" s="138"/>
      <c r="BL43805" s="138"/>
      <c r="BM43805" s="138"/>
    </row>
    <row r="43806" spans="62:65" ht="13" thickBot="1">
      <c r="BJ43806" s="138"/>
      <c r="BK43806" s="138"/>
      <c r="BL43806" s="138"/>
      <c r="BM43806" s="138"/>
    </row>
    <row r="43807" spans="62:65" ht="13" thickBot="1">
      <c r="BJ43807" s="138"/>
      <c r="BK43807" s="138"/>
      <c r="BL43807" s="138"/>
      <c r="BM43807" s="138"/>
    </row>
    <row r="43808" spans="62:65" ht="13" thickBot="1">
      <c r="BJ43808" s="138"/>
      <c r="BK43808" s="138"/>
      <c r="BL43808" s="138"/>
      <c r="BM43808" s="138"/>
    </row>
    <row r="43809" spans="62:65" ht="13" thickBot="1">
      <c r="BJ43809" s="138"/>
      <c r="BK43809" s="138"/>
      <c r="BL43809" s="138"/>
      <c r="BM43809" s="138"/>
    </row>
    <row r="43810" spans="62:65" ht="13" thickBot="1">
      <c r="BJ43810" s="138"/>
      <c r="BK43810" s="138"/>
      <c r="BL43810" s="138"/>
      <c r="BM43810" s="138"/>
    </row>
    <row r="43811" spans="62:65" ht="13" thickBot="1">
      <c r="BJ43811" s="138"/>
      <c r="BK43811" s="138"/>
      <c r="BL43811" s="138"/>
      <c r="BM43811" s="138"/>
    </row>
    <row r="43812" spans="62:65" ht="13" thickBot="1">
      <c r="BJ43812" s="138"/>
      <c r="BK43812" s="138"/>
      <c r="BL43812" s="138"/>
      <c r="BM43812" s="138"/>
    </row>
    <row r="43813" spans="62:65" ht="13" thickBot="1">
      <c r="BJ43813" s="138"/>
      <c r="BK43813" s="138"/>
      <c r="BL43813" s="138"/>
      <c r="BM43813" s="138"/>
    </row>
    <row r="43814" spans="62:65" ht="13" thickBot="1">
      <c r="BJ43814" s="138"/>
      <c r="BK43814" s="138"/>
      <c r="BL43814" s="138"/>
      <c r="BM43814" s="138"/>
    </row>
    <row r="43815" spans="62:65" ht="13" thickBot="1">
      <c r="BJ43815" s="138"/>
      <c r="BK43815" s="138"/>
      <c r="BL43815" s="138"/>
      <c r="BM43815" s="138"/>
    </row>
    <row r="43816" spans="62:65" ht="13" thickBot="1">
      <c r="BJ43816" s="138"/>
      <c r="BK43816" s="138"/>
      <c r="BL43816" s="138"/>
      <c r="BM43816" s="138"/>
    </row>
    <row r="43817" spans="62:65" ht="13" thickBot="1">
      <c r="BJ43817" s="138"/>
      <c r="BK43817" s="138"/>
      <c r="BL43817" s="138"/>
      <c r="BM43817" s="138"/>
    </row>
    <row r="43818" spans="62:65" ht="13" thickBot="1">
      <c r="BJ43818" s="138"/>
      <c r="BK43818" s="138"/>
      <c r="BL43818" s="138"/>
      <c r="BM43818" s="138"/>
    </row>
    <row r="43819" spans="62:65" ht="13" thickBot="1">
      <c r="BJ43819" s="138"/>
      <c r="BK43819" s="138"/>
      <c r="BL43819" s="138"/>
      <c r="BM43819" s="138"/>
    </row>
    <row r="43820" spans="62:65" ht="13" thickBot="1">
      <c r="BJ43820" s="138"/>
      <c r="BK43820" s="138"/>
      <c r="BL43820" s="138"/>
      <c r="BM43820" s="138"/>
    </row>
    <row r="43821" spans="62:65" ht="13" thickBot="1">
      <c r="BJ43821" s="138"/>
      <c r="BK43821" s="138"/>
      <c r="BL43821" s="138"/>
      <c r="BM43821" s="138"/>
    </row>
    <row r="43822" spans="62:65" ht="13" thickBot="1">
      <c r="BJ43822" s="138"/>
      <c r="BK43822" s="138"/>
      <c r="BL43822" s="138"/>
      <c r="BM43822" s="138"/>
    </row>
    <row r="43823" spans="62:65" ht="13" thickBot="1">
      <c r="BJ43823" s="138"/>
      <c r="BK43823" s="138"/>
      <c r="BL43823" s="138"/>
      <c r="BM43823" s="138"/>
    </row>
    <row r="43824" spans="62:65" ht="13" thickBot="1">
      <c r="BJ43824" s="138"/>
      <c r="BK43824" s="138"/>
      <c r="BL43824" s="138"/>
      <c r="BM43824" s="138"/>
    </row>
    <row r="43825" spans="62:65" ht="13" thickBot="1">
      <c r="BJ43825" s="138"/>
      <c r="BK43825" s="138"/>
      <c r="BL43825" s="138"/>
      <c r="BM43825" s="138"/>
    </row>
    <row r="43826" spans="62:65" ht="13" thickBot="1">
      <c r="BJ43826" s="138"/>
      <c r="BK43826" s="138"/>
      <c r="BL43826" s="138"/>
      <c r="BM43826" s="138"/>
    </row>
    <row r="43827" spans="62:65" ht="13" thickBot="1">
      <c r="BJ43827" s="138"/>
      <c r="BK43827" s="138"/>
      <c r="BL43827" s="138"/>
      <c r="BM43827" s="138"/>
    </row>
    <row r="43828" spans="62:65" ht="13" thickBot="1">
      <c r="BJ43828" s="138"/>
      <c r="BK43828" s="138"/>
      <c r="BL43828" s="138"/>
      <c r="BM43828" s="138"/>
    </row>
    <row r="43829" spans="62:65" ht="13" thickBot="1">
      <c r="BJ43829" s="138"/>
      <c r="BK43829" s="138"/>
      <c r="BL43829" s="138"/>
      <c r="BM43829" s="138"/>
    </row>
    <row r="43830" spans="62:65" ht="13" thickBot="1">
      <c r="BJ43830" s="138"/>
      <c r="BK43830" s="138"/>
      <c r="BL43830" s="138"/>
      <c r="BM43830" s="138"/>
    </row>
    <row r="43831" spans="62:65" ht="13" thickBot="1">
      <c r="BJ43831" s="138"/>
      <c r="BK43831" s="138"/>
      <c r="BL43831" s="138"/>
      <c r="BM43831" s="138"/>
    </row>
    <row r="43832" spans="62:65" ht="13" thickBot="1">
      <c r="BJ43832" s="138"/>
      <c r="BK43832" s="138"/>
      <c r="BL43832" s="138"/>
      <c r="BM43832" s="138"/>
    </row>
    <row r="43833" spans="62:65" ht="13" thickBot="1">
      <c r="BJ43833" s="138"/>
      <c r="BK43833" s="138"/>
      <c r="BL43833" s="138"/>
      <c r="BM43833" s="138"/>
    </row>
    <row r="43834" spans="62:65" ht="13" thickBot="1">
      <c r="BJ43834" s="138"/>
      <c r="BK43834" s="138"/>
      <c r="BL43834" s="138"/>
      <c r="BM43834" s="138"/>
    </row>
    <row r="43835" spans="62:65" ht="13" thickBot="1">
      <c r="BJ43835" s="138"/>
      <c r="BK43835" s="138"/>
      <c r="BL43835" s="138"/>
      <c r="BM43835" s="138"/>
    </row>
    <row r="43836" spans="62:65" ht="13" thickBot="1">
      <c r="BJ43836" s="138"/>
      <c r="BK43836" s="138"/>
      <c r="BL43836" s="138"/>
      <c r="BM43836" s="138"/>
    </row>
    <row r="43837" spans="62:65" ht="13" thickBot="1">
      <c r="BJ43837" s="138"/>
      <c r="BK43837" s="138"/>
      <c r="BL43837" s="138"/>
      <c r="BM43837" s="138"/>
    </row>
    <row r="43838" spans="62:65" ht="13" thickBot="1">
      <c r="BJ43838" s="138"/>
      <c r="BK43838" s="138"/>
      <c r="BL43838" s="138"/>
      <c r="BM43838" s="138"/>
    </row>
    <row r="43839" spans="62:65" ht="13" thickBot="1">
      <c r="BJ43839" s="138"/>
      <c r="BK43839" s="138"/>
      <c r="BL43839" s="138"/>
      <c r="BM43839" s="138"/>
    </row>
    <row r="43840" spans="62:65" ht="13" thickBot="1">
      <c r="BJ43840" s="138"/>
      <c r="BK43840" s="138"/>
      <c r="BL43840" s="138"/>
      <c r="BM43840" s="138"/>
    </row>
    <row r="43841" spans="62:65" ht="13" thickBot="1">
      <c r="BJ43841" s="138"/>
      <c r="BK43841" s="138"/>
      <c r="BL43841" s="138"/>
      <c r="BM43841" s="138"/>
    </row>
    <row r="43842" spans="62:65" ht="13" thickBot="1">
      <c r="BJ43842" s="138"/>
      <c r="BK43842" s="138"/>
      <c r="BL43842" s="138"/>
      <c r="BM43842" s="138"/>
    </row>
    <row r="43843" spans="62:65" ht="13" thickBot="1">
      <c r="BJ43843" s="138"/>
      <c r="BK43843" s="138"/>
      <c r="BL43843" s="138"/>
      <c r="BM43843" s="138"/>
    </row>
    <row r="43844" spans="62:65" ht="13" thickBot="1">
      <c r="BJ43844" s="138"/>
      <c r="BK43844" s="138"/>
      <c r="BL43844" s="138"/>
      <c r="BM43844" s="138"/>
    </row>
    <row r="43845" spans="62:65" ht="13" thickBot="1">
      <c r="BJ43845" s="138"/>
      <c r="BK43845" s="138"/>
      <c r="BL43845" s="138"/>
      <c r="BM43845" s="138"/>
    </row>
    <row r="43846" spans="62:65" ht="13" thickBot="1">
      <c r="BJ43846" s="138"/>
      <c r="BK43846" s="138"/>
      <c r="BL43846" s="138"/>
      <c r="BM43846" s="138"/>
    </row>
    <row r="43847" spans="62:65" ht="13" thickBot="1">
      <c r="BJ43847" s="138"/>
      <c r="BK43847" s="138"/>
      <c r="BL43847" s="138"/>
      <c r="BM43847" s="138"/>
    </row>
    <row r="43848" spans="62:65" ht="13" thickBot="1">
      <c r="BJ43848" s="138"/>
      <c r="BK43848" s="138"/>
      <c r="BL43848" s="138"/>
      <c r="BM43848" s="138"/>
    </row>
    <row r="43849" spans="62:65" ht="13" thickBot="1">
      <c r="BJ43849" s="138"/>
      <c r="BK43849" s="138"/>
      <c r="BL43849" s="138"/>
      <c r="BM43849" s="138"/>
    </row>
    <row r="43850" spans="62:65" ht="13" thickBot="1">
      <c r="BJ43850" s="138"/>
      <c r="BK43850" s="138"/>
      <c r="BL43850" s="138"/>
      <c r="BM43850" s="138"/>
    </row>
    <row r="43851" spans="62:65" ht="13" thickBot="1">
      <c r="BJ43851" s="138"/>
      <c r="BK43851" s="138"/>
      <c r="BL43851" s="138"/>
      <c r="BM43851" s="138"/>
    </row>
    <row r="43852" spans="62:65" ht="13" thickBot="1">
      <c r="BJ43852" s="138"/>
      <c r="BK43852" s="138"/>
      <c r="BL43852" s="138"/>
      <c r="BM43852" s="138"/>
    </row>
    <row r="43853" spans="62:65" ht="13" thickBot="1">
      <c r="BJ43853" s="138"/>
      <c r="BK43853" s="138"/>
      <c r="BL43853" s="138"/>
      <c r="BM43853" s="138"/>
    </row>
    <row r="43854" spans="62:65" ht="13" thickBot="1">
      <c r="BJ43854" s="138"/>
      <c r="BK43854" s="138"/>
      <c r="BL43854" s="138"/>
      <c r="BM43854" s="138"/>
    </row>
    <row r="43855" spans="62:65" ht="13" thickBot="1">
      <c r="BJ43855" s="138"/>
      <c r="BK43855" s="138"/>
      <c r="BL43855" s="138"/>
      <c r="BM43855" s="138"/>
    </row>
    <row r="43856" spans="62:65" ht="13" thickBot="1">
      <c r="BJ43856" s="138"/>
      <c r="BK43856" s="138"/>
      <c r="BL43856" s="138"/>
      <c r="BM43856" s="138"/>
    </row>
    <row r="43857" spans="62:65" ht="13" thickBot="1">
      <c r="BJ43857" s="138"/>
      <c r="BK43857" s="138"/>
      <c r="BL43857" s="138"/>
      <c r="BM43857" s="138"/>
    </row>
    <row r="43858" spans="62:65" ht="13" thickBot="1">
      <c r="BJ43858" s="138"/>
      <c r="BK43858" s="138"/>
      <c r="BL43858" s="138"/>
      <c r="BM43858" s="138"/>
    </row>
    <row r="43859" spans="62:65" ht="13" thickBot="1">
      <c r="BJ43859" s="138"/>
      <c r="BK43859" s="138"/>
      <c r="BL43859" s="138"/>
      <c r="BM43859" s="138"/>
    </row>
    <row r="43860" spans="62:65" ht="13" thickBot="1">
      <c r="BJ43860" s="138"/>
      <c r="BK43860" s="138"/>
      <c r="BL43860" s="138"/>
      <c r="BM43860" s="138"/>
    </row>
    <row r="43861" spans="62:65" ht="13" thickBot="1">
      <c r="BJ43861" s="138"/>
      <c r="BK43861" s="138"/>
      <c r="BL43861" s="138"/>
      <c r="BM43861" s="138"/>
    </row>
    <row r="43862" spans="62:65" ht="13" thickBot="1">
      <c r="BJ43862" s="138"/>
      <c r="BK43862" s="138"/>
      <c r="BL43862" s="138"/>
      <c r="BM43862" s="138"/>
    </row>
    <row r="43863" spans="62:65" ht="13" thickBot="1">
      <c r="BJ43863" s="138"/>
      <c r="BK43863" s="138"/>
      <c r="BL43863" s="138"/>
      <c r="BM43863" s="138"/>
    </row>
    <row r="43864" spans="62:65" ht="13" thickBot="1">
      <c r="BJ43864" s="138"/>
      <c r="BK43864" s="138"/>
      <c r="BL43864" s="138"/>
      <c r="BM43864" s="138"/>
    </row>
    <row r="43865" spans="62:65" ht="13" thickBot="1">
      <c r="BJ43865" s="138"/>
      <c r="BK43865" s="138"/>
      <c r="BL43865" s="138"/>
      <c r="BM43865" s="138"/>
    </row>
    <row r="43866" spans="62:65" ht="13" thickBot="1">
      <c r="BJ43866" s="138"/>
      <c r="BK43866" s="138"/>
      <c r="BL43866" s="138"/>
      <c r="BM43866" s="138"/>
    </row>
    <row r="43867" spans="62:65" ht="13" thickBot="1">
      <c r="BJ43867" s="138"/>
      <c r="BK43867" s="138"/>
      <c r="BL43867" s="138"/>
      <c r="BM43867" s="138"/>
    </row>
    <row r="43868" spans="62:65" ht="13" thickBot="1">
      <c r="BJ43868" s="138"/>
      <c r="BK43868" s="138"/>
      <c r="BL43868" s="138"/>
      <c r="BM43868" s="138"/>
    </row>
    <row r="43869" spans="62:65" ht="13" thickBot="1">
      <c r="BJ43869" s="138"/>
      <c r="BK43869" s="138"/>
      <c r="BL43869" s="138"/>
      <c r="BM43869" s="138"/>
    </row>
    <row r="43870" spans="62:65" ht="13" thickBot="1">
      <c r="BJ43870" s="138"/>
      <c r="BK43870" s="138"/>
      <c r="BL43870" s="138"/>
      <c r="BM43870" s="138"/>
    </row>
    <row r="43871" spans="62:65" ht="13" thickBot="1">
      <c r="BJ43871" s="138"/>
      <c r="BK43871" s="138"/>
      <c r="BL43871" s="138"/>
      <c r="BM43871" s="138"/>
    </row>
    <row r="43872" spans="62:65" ht="13" thickBot="1">
      <c r="BJ43872" s="138"/>
      <c r="BK43872" s="138"/>
      <c r="BL43872" s="138"/>
      <c r="BM43872" s="138"/>
    </row>
    <row r="43873" spans="62:65" ht="13" thickBot="1">
      <c r="BJ43873" s="138"/>
      <c r="BK43873" s="138"/>
      <c r="BL43873" s="138"/>
      <c r="BM43873" s="138"/>
    </row>
    <row r="43874" spans="62:65" ht="13" thickBot="1">
      <c r="BJ43874" s="138"/>
      <c r="BK43874" s="138"/>
      <c r="BL43874" s="138"/>
      <c r="BM43874" s="138"/>
    </row>
    <row r="43875" spans="62:65" ht="13" thickBot="1">
      <c r="BJ43875" s="138"/>
      <c r="BK43875" s="138"/>
      <c r="BL43875" s="138"/>
      <c r="BM43875" s="138"/>
    </row>
    <row r="43876" spans="62:65" ht="13" thickBot="1">
      <c r="BJ43876" s="138"/>
      <c r="BK43876" s="138"/>
      <c r="BL43876" s="138"/>
      <c r="BM43876" s="138"/>
    </row>
    <row r="43877" spans="62:65" ht="13" thickBot="1">
      <c r="BJ43877" s="138"/>
      <c r="BK43877" s="138"/>
      <c r="BL43877" s="138"/>
      <c r="BM43877" s="138"/>
    </row>
    <row r="43878" spans="62:65" ht="13" thickBot="1">
      <c r="BJ43878" s="138"/>
      <c r="BK43878" s="138"/>
      <c r="BL43878" s="138"/>
      <c r="BM43878" s="138"/>
    </row>
    <row r="43879" spans="62:65" ht="13" thickBot="1">
      <c r="BJ43879" s="138"/>
      <c r="BK43879" s="138"/>
      <c r="BL43879" s="138"/>
      <c r="BM43879" s="138"/>
    </row>
    <row r="43880" spans="62:65" ht="13" thickBot="1">
      <c r="BJ43880" s="138"/>
      <c r="BK43880" s="138"/>
      <c r="BL43880" s="138"/>
      <c r="BM43880" s="138"/>
    </row>
    <row r="43881" spans="62:65" ht="13" thickBot="1">
      <c r="BJ43881" s="138"/>
      <c r="BK43881" s="138"/>
      <c r="BL43881" s="138"/>
      <c r="BM43881" s="138"/>
    </row>
    <row r="43882" spans="62:65" ht="13" thickBot="1">
      <c r="BJ43882" s="138"/>
      <c r="BK43882" s="138"/>
      <c r="BL43882" s="138"/>
      <c r="BM43882" s="138"/>
    </row>
    <row r="43883" spans="62:65" ht="13" thickBot="1">
      <c r="BJ43883" s="138"/>
      <c r="BK43883" s="138"/>
      <c r="BL43883" s="138"/>
      <c r="BM43883" s="138"/>
    </row>
    <row r="43884" spans="62:65" ht="13" thickBot="1">
      <c r="BJ43884" s="138"/>
      <c r="BK43884" s="138"/>
      <c r="BL43884" s="138"/>
      <c r="BM43884" s="138"/>
    </row>
    <row r="43885" spans="62:65" ht="13" thickBot="1">
      <c r="BJ43885" s="138"/>
      <c r="BK43885" s="138"/>
      <c r="BL43885" s="138"/>
      <c r="BM43885" s="138"/>
    </row>
    <row r="43886" spans="62:65" ht="13" thickBot="1">
      <c r="BJ43886" s="138"/>
      <c r="BK43886" s="138"/>
      <c r="BL43886" s="138"/>
      <c r="BM43886" s="138"/>
    </row>
    <row r="43887" spans="62:65" ht="13" thickBot="1">
      <c r="BJ43887" s="138"/>
      <c r="BK43887" s="138"/>
      <c r="BL43887" s="138"/>
      <c r="BM43887" s="138"/>
    </row>
    <row r="43888" spans="62:65" ht="13" thickBot="1">
      <c r="BJ43888" s="138"/>
      <c r="BK43888" s="138"/>
      <c r="BL43888" s="138"/>
      <c r="BM43888" s="138"/>
    </row>
    <row r="43889" spans="62:65" ht="13" thickBot="1">
      <c r="BJ43889" s="138"/>
      <c r="BK43889" s="138"/>
      <c r="BL43889" s="138"/>
      <c r="BM43889" s="138"/>
    </row>
    <row r="43890" spans="62:65" ht="13" thickBot="1">
      <c r="BJ43890" s="138"/>
      <c r="BK43890" s="138"/>
      <c r="BL43890" s="138"/>
      <c r="BM43890" s="138"/>
    </row>
    <row r="43891" spans="62:65" ht="13" thickBot="1">
      <c r="BJ43891" s="138"/>
      <c r="BK43891" s="138"/>
      <c r="BL43891" s="138"/>
      <c r="BM43891" s="138"/>
    </row>
    <row r="43892" spans="62:65" ht="13" thickBot="1">
      <c r="BJ43892" s="138"/>
      <c r="BK43892" s="138"/>
      <c r="BL43892" s="138"/>
      <c r="BM43892" s="138"/>
    </row>
    <row r="43893" spans="62:65" ht="13" thickBot="1">
      <c r="BJ43893" s="138"/>
      <c r="BK43893" s="138"/>
      <c r="BL43893" s="138"/>
      <c r="BM43893" s="138"/>
    </row>
    <row r="43894" spans="62:65" ht="13" thickBot="1">
      <c r="BJ43894" s="138"/>
      <c r="BK43894" s="138"/>
      <c r="BL43894" s="138"/>
      <c r="BM43894" s="138"/>
    </row>
    <row r="43895" spans="62:65" ht="13" thickBot="1">
      <c r="BJ43895" s="138"/>
      <c r="BK43895" s="138"/>
      <c r="BL43895" s="138"/>
      <c r="BM43895" s="138"/>
    </row>
    <row r="43896" spans="62:65" ht="13" thickBot="1">
      <c r="BJ43896" s="138"/>
      <c r="BK43896" s="138"/>
      <c r="BL43896" s="138"/>
      <c r="BM43896" s="138"/>
    </row>
    <row r="43897" spans="62:65" ht="13" thickBot="1">
      <c r="BJ43897" s="138"/>
      <c r="BK43897" s="138"/>
      <c r="BL43897" s="138"/>
      <c r="BM43897" s="138"/>
    </row>
    <row r="43898" spans="62:65" ht="13" thickBot="1">
      <c r="BJ43898" s="138"/>
      <c r="BK43898" s="138"/>
      <c r="BL43898" s="138"/>
      <c r="BM43898" s="138"/>
    </row>
    <row r="43899" spans="62:65" ht="13" thickBot="1">
      <c r="BJ43899" s="138"/>
      <c r="BK43899" s="138"/>
      <c r="BL43899" s="138"/>
      <c r="BM43899" s="138"/>
    </row>
    <row r="43900" spans="62:65" ht="13" thickBot="1">
      <c r="BJ43900" s="138"/>
      <c r="BK43900" s="138"/>
      <c r="BL43900" s="138"/>
      <c r="BM43900" s="138"/>
    </row>
    <row r="43901" spans="62:65" ht="13" thickBot="1">
      <c r="BJ43901" s="138"/>
      <c r="BK43901" s="138"/>
      <c r="BL43901" s="138"/>
      <c r="BM43901" s="138"/>
    </row>
    <row r="43902" spans="62:65" ht="13" thickBot="1">
      <c r="BJ43902" s="138"/>
      <c r="BK43902" s="138"/>
      <c r="BL43902" s="138"/>
      <c r="BM43902" s="138"/>
    </row>
    <row r="43903" spans="62:65" ht="13" thickBot="1">
      <c r="BJ43903" s="138"/>
      <c r="BK43903" s="138"/>
      <c r="BL43903" s="138"/>
      <c r="BM43903" s="138"/>
    </row>
    <row r="43904" spans="62:65" ht="13" thickBot="1">
      <c r="BJ43904" s="138"/>
      <c r="BK43904" s="138"/>
      <c r="BL43904" s="138"/>
      <c r="BM43904" s="138"/>
    </row>
    <row r="43905" spans="62:65" ht="13" thickBot="1">
      <c r="BJ43905" s="138"/>
      <c r="BK43905" s="138"/>
      <c r="BL43905" s="138"/>
      <c r="BM43905" s="138"/>
    </row>
    <row r="43906" spans="62:65" ht="13" thickBot="1">
      <c r="BJ43906" s="138"/>
      <c r="BK43906" s="138"/>
      <c r="BL43906" s="138"/>
      <c r="BM43906" s="138"/>
    </row>
    <row r="43907" spans="62:65" ht="13" thickBot="1">
      <c r="BJ43907" s="138"/>
      <c r="BK43907" s="138"/>
      <c r="BL43907" s="138"/>
      <c r="BM43907" s="138"/>
    </row>
    <row r="43908" spans="62:65" ht="13" thickBot="1">
      <c r="BJ43908" s="138"/>
      <c r="BK43908" s="138"/>
      <c r="BL43908" s="138"/>
      <c r="BM43908" s="138"/>
    </row>
    <row r="43909" spans="62:65" ht="13" thickBot="1">
      <c r="BJ43909" s="138"/>
      <c r="BK43909" s="138"/>
      <c r="BL43909" s="138"/>
      <c r="BM43909" s="138"/>
    </row>
    <row r="43910" spans="62:65" ht="13" thickBot="1">
      <c r="BJ43910" s="138"/>
      <c r="BK43910" s="138"/>
      <c r="BL43910" s="138"/>
      <c r="BM43910" s="138"/>
    </row>
    <row r="43911" spans="62:65" ht="13" thickBot="1">
      <c r="BJ43911" s="138"/>
      <c r="BK43911" s="138"/>
      <c r="BL43911" s="138"/>
      <c r="BM43911" s="138"/>
    </row>
    <row r="43912" spans="62:65" ht="13" thickBot="1">
      <c r="BJ43912" s="138"/>
      <c r="BK43912" s="138"/>
      <c r="BL43912" s="138"/>
      <c r="BM43912" s="138"/>
    </row>
    <row r="43913" spans="62:65" ht="13" thickBot="1">
      <c r="BJ43913" s="138"/>
      <c r="BK43913" s="138"/>
      <c r="BL43913" s="138"/>
      <c r="BM43913" s="138"/>
    </row>
    <row r="43914" spans="62:65" ht="13" thickBot="1">
      <c r="BJ43914" s="138"/>
      <c r="BK43914" s="138"/>
      <c r="BL43914" s="138"/>
      <c r="BM43914" s="138"/>
    </row>
    <row r="43915" spans="62:65" ht="13" thickBot="1">
      <c r="BJ43915" s="138"/>
      <c r="BK43915" s="138"/>
      <c r="BL43915" s="138"/>
      <c r="BM43915" s="138"/>
    </row>
    <row r="43916" spans="62:65" ht="13" thickBot="1">
      <c r="BJ43916" s="138"/>
      <c r="BK43916" s="138"/>
      <c r="BL43916" s="138"/>
      <c r="BM43916" s="138"/>
    </row>
    <row r="43917" spans="62:65" ht="13" thickBot="1">
      <c r="BJ43917" s="138"/>
      <c r="BK43917" s="138"/>
      <c r="BL43917" s="138"/>
      <c r="BM43917" s="138"/>
    </row>
    <row r="43918" spans="62:65" ht="13" thickBot="1">
      <c r="BJ43918" s="138"/>
      <c r="BK43918" s="138"/>
      <c r="BL43918" s="138"/>
      <c r="BM43918" s="138"/>
    </row>
    <row r="43919" spans="62:65" ht="13" thickBot="1">
      <c r="BJ43919" s="138"/>
      <c r="BK43919" s="138"/>
      <c r="BL43919" s="138"/>
      <c r="BM43919" s="138"/>
    </row>
    <row r="43920" spans="62:65" ht="13" thickBot="1">
      <c r="BJ43920" s="138"/>
      <c r="BK43920" s="138"/>
      <c r="BL43920" s="138"/>
      <c r="BM43920" s="138"/>
    </row>
    <row r="43921" spans="62:65" ht="13" thickBot="1">
      <c r="BJ43921" s="138"/>
      <c r="BK43921" s="138"/>
      <c r="BL43921" s="138"/>
      <c r="BM43921" s="138"/>
    </row>
    <row r="43922" spans="62:65" ht="13" thickBot="1">
      <c r="BJ43922" s="138"/>
      <c r="BK43922" s="138"/>
      <c r="BL43922" s="138"/>
      <c r="BM43922" s="138"/>
    </row>
    <row r="43923" spans="62:65" ht="13" thickBot="1">
      <c r="BJ43923" s="138"/>
      <c r="BK43923" s="138"/>
      <c r="BL43923" s="138"/>
      <c r="BM43923" s="138"/>
    </row>
    <row r="43924" spans="62:65" ht="13" thickBot="1">
      <c r="BJ43924" s="138"/>
      <c r="BK43924" s="138"/>
      <c r="BL43924" s="138"/>
      <c r="BM43924" s="138"/>
    </row>
    <row r="43925" spans="62:65" ht="13" thickBot="1">
      <c r="BJ43925" s="138"/>
      <c r="BK43925" s="138"/>
      <c r="BL43925" s="138"/>
      <c r="BM43925" s="138"/>
    </row>
    <row r="43926" spans="62:65" ht="13" thickBot="1">
      <c r="BJ43926" s="138"/>
      <c r="BK43926" s="138"/>
      <c r="BL43926" s="138"/>
      <c r="BM43926" s="138"/>
    </row>
    <row r="43927" spans="62:65" ht="13" thickBot="1">
      <c r="BJ43927" s="138"/>
      <c r="BK43927" s="138"/>
      <c r="BL43927" s="138"/>
      <c r="BM43927" s="138"/>
    </row>
    <row r="43928" spans="62:65" ht="13" thickBot="1">
      <c r="BJ43928" s="138"/>
      <c r="BK43928" s="138"/>
      <c r="BL43928" s="138"/>
      <c r="BM43928" s="138"/>
    </row>
    <row r="43929" spans="62:65" ht="13" thickBot="1">
      <c r="BJ43929" s="138"/>
      <c r="BK43929" s="138"/>
      <c r="BL43929" s="138"/>
      <c r="BM43929" s="138"/>
    </row>
    <row r="43930" spans="62:65" ht="13" thickBot="1">
      <c r="BJ43930" s="138"/>
      <c r="BK43930" s="138"/>
      <c r="BL43930" s="138"/>
      <c r="BM43930" s="138"/>
    </row>
    <row r="43931" spans="62:65" ht="13" thickBot="1">
      <c r="BJ43931" s="138"/>
      <c r="BK43931" s="138"/>
      <c r="BL43931" s="138"/>
      <c r="BM43931" s="138"/>
    </row>
    <row r="43932" spans="62:65" ht="13" thickBot="1">
      <c r="BJ43932" s="138"/>
      <c r="BK43932" s="138"/>
      <c r="BL43932" s="138"/>
      <c r="BM43932" s="138"/>
    </row>
    <row r="43933" spans="62:65" ht="13" thickBot="1">
      <c r="BJ43933" s="138"/>
      <c r="BK43933" s="138"/>
      <c r="BL43933" s="138"/>
      <c r="BM43933" s="138"/>
    </row>
    <row r="43934" spans="62:65" ht="13" thickBot="1">
      <c r="BJ43934" s="138"/>
      <c r="BK43934" s="138"/>
      <c r="BL43934" s="138"/>
      <c r="BM43934" s="138"/>
    </row>
    <row r="43935" spans="62:65" ht="13" thickBot="1">
      <c r="BJ43935" s="138"/>
      <c r="BK43935" s="138"/>
      <c r="BL43935" s="138"/>
      <c r="BM43935" s="138"/>
    </row>
    <row r="43936" spans="62:65" ht="13" thickBot="1">
      <c r="BJ43936" s="138"/>
      <c r="BK43936" s="138"/>
      <c r="BL43936" s="138"/>
      <c r="BM43936" s="138"/>
    </row>
    <row r="43937" spans="62:65" ht="13" thickBot="1">
      <c r="BJ43937" s="138"/>
      <c r="BK43937" s="138"/>
      <c r="BL43937" s="138"/>
      <c r="BM43937" s="138"/>
    </row>
    <row r="43938" spans="62:65" ht="13" thickBot="1">
      <c r="BJ43938" s="138"/>
      <c r="BK43938" s="138"/>
      <c r="BL43938" s="138"/>
      <c r="BM43938" s="138"/>
    </row>
    <row r="43939" spans="62:65" ht="13" thickBot="1">
      <c r="BJ43939" s="138"/>
      <c r="BK43939" s="138"/>
      <c r="BL43939" s="138"/>
      <c r="BM43939" s="138"/>
    </row>
    <row r="43940" spans="62:65" ht="13" thickBot="1">
      <c r="BJ43940" s="138"/>
      <c r="BK43940" s="138"/>
      <c r="BL43940" s="138"/>
      <c r="BM43940" s="138"/>
    </row>
    <row r="43941" spans="62:65" ht="13" thickBot="1">
      <c r="BJ43941" s="138"/>
      <c r="BK43941" s="138"/>
      <c r="BL43941" s="138"/>
      <c r="BM43941" s="138"/>
    </row>
    <row r="43942" spans="62:65" ht="13" thickBot="1">
      <c r="BJ43942" s="138"/>
      <c r="BK43942" s="138"/>
      <c r="BL43942" s="138"/>
      <c r="BM43942" s="138"/>
    </row>
    <row r="43943" spans="62:65" ht="13" thickBot="1">
      <c r="BJ43943" s="138"/>
      <c r="BK43943" s="138"/>
      <c r="BL43943" s="138"/>
      <c r="BM43943" s="138"/>
    </row>
    <row r="43944" spans="62:65" ht="13" thickBot="1">
      <c r="BJ43944" s="138"/>
      <c r="BK43944" s="138"/>
      <c r="BL43944" s="138"/>
      <c r="BM43944" s="138"/>
    </row>
    <row r="43945" spans="62:65" ht="13" thickBot="1">
      <c r="BJ43945" s="138"/>
      <c r="BK43945" s="138"/>
      <c r="BL43945" s="138"/>
      <c r="BM43945" s="138"/>
    </row>
    <row r="43946" spans="62:65" ht="13" thickBot="1">
      <c r="BJ43946" s="138"/>
      <c r="BK43946" s="138"/>
      <c r="BL43946" s="138"/>
      <c r="BM43946" s="138"/>
    </row>
    <row r="43947" spans="62:65" ht="13" thickBot="1">
      <c r="BJ43947" s="138"/>
      <c r="BK43947" s="138"/>
      <c r="BL43947" s="138"/>
      <c r="BM43947" s="138"/>
    </row>
    <row r="43948" spans="62:65" ht="13" thickBot="1">
      <c r="BJ43948" s="138"/>
      <c r="BK43948" s="138"/>
      <c r="BL43948" s="138"/>
      <c r="BM43948" s="138"/>
    </row>
    <row r="43949" spans="62:65" ht="13" thickBot="1">
      <c r="BJ43949" s="138"/>
      <c r="BK43949" s="138"/>
      <c r="BL43949" s="138"/>
      <c r="BM43949" s="138"/>
    </row>
    <row r="43950" spans="62:65" ht="13" thickBot="1">
      <c r="BJ43950" s="138"/>
      <c r="BK43950" s="138"/>
      <c r="BL43950" s="138"/>
      <c r="BM43950" s="138"/>
    </row>
    <row r="43951" spans="62:65" ht="13" thickBot="1">
      <c r="BJ43951" s="138"/>
      <c r="BK43951" s="138"/>
      <c r="BL43951" s="138"/>
      <c r="BM43951" s="138"/>
    </row>
    <row r="43952" spans="62:65" ht="13" thickBot="1">
      <c r="BJ43952" s="138"/>
      <c r="BK43952" s="138"/>
      <c r="BL43952" s="138"/>
      <c r="BM43952" s="138"/>
    </row>
    <row r="43953" spans="62:65" ht="13" thickBot="1">
      <c r="BJ43953" s="138"/>
      <c r="BK43953" s="138"/>
      <c r="BL43953" s="138"/>
      <c r="BM43953" s="138"/>
    </row>
    <row r="43954" spans="62:65" ht="13" thickBot="1">
      <c r="BJ43954" s="138"/>
      <c r="BK43954" s="138"/>
      <c r="BL43954" s="138"/>
      <c r="BM43954" s="138"/>
    </row>
    <row r="43955" spans="62:65" ht="13" thickBot="1">
      <c r="BJ43955" s="138"/>
      <c r="BK43955" s="138"/>
      <c r="BL43955" s="138"/>
      <c r="BM43955" s="138"/>
    </row>
    <row r="43956" spans="62:65" ht="13" thickBot="1">
      <c r="BJ43956" s="138"/>
      <c r="BK43956" s="138"/>
      <c r="BL43956" s="138"/>
      <c r="BM43956" s="138"/>
    </row>
    <row r="43957" spans="62:65" ht="13" thickBot="1">
      <c r="BJ43957" s="138"/>
      <c r="BK43957" s="138"/>
      <c r="BL43957" s="138"/>
      <c r="BM43957" s="138"/>
    </row>
    <row r="43958" spans="62:65" ht="13" thickBot="1">
      <c r="BJ43958" s="138"/>
      <c r="BK43958" s="138"/>
      <c r="BL43958" s="138"/>
      <c r="BM43958" s="138"/>
    </row>
    <row r="43959" spans="62:65" ht="13" thickBot="1">
      <c r="BJ43959" s="138"/>
      <c r="BK43959" s="138"/>
      <c r="BL43959" s="138"/>
      <c r="BM43959" s="138"/>
    </row>
    <row r="43960" spans="62:65" ht="13" thickBot="1">
      <c r="BJ43960" s="138"/>
      <c r="BK43960" s="138"/>
      <c r="BL43960" s="138"/>
      <c r="BM43960" s="138"/>
    </row>
    <row r="43961" spans="62:65" ht="13" thickBot="1">
      <c r="BJ43961" s="138"/>
      <c r="BK43961" s="138"/>
      <c r="BL43961" s="138"/>
      <c r="BM43961" s="138"/>
    </row>
    <row r="43962" spans="62:65" ht="13" thickBot="1">
      <c r="BJ43962" s="138"/>
      <c r="BK43962" s="138"/>
      <c r="BL43962" s="138"/>
      <c r="BM43962" s="138"/>
    </row>
    <row r="43963" spans="62:65" ht="13" thickBot="1">
      <c r="BJ43963" s="138"/>
      <c r="BK43963" s="138"/>
      <c r="BL43963" s="138"/>
      <c r="BM43963" s="138"/>
    </row>
    <row r="43964" spans="62:65" ht="13" thickBot="1">
      <c r="BJ43964" s="138"/>
      <c r="BK43964" s="138"/>
      <c r="BL43964" s="138"/>
      <c r="BM43964" s="138"/>
    </row>
    <row r="43965" spans="62:65" ht="13" thickBot="1">
      <c r="BJ43965" s="138"/>
      <c r="BK43965" s="138"/>
      <c r="BL43965" s="138"/>
      <c r="BM43965" s="138"/>
    </row>
    <row r="43966" spans="62:65" ht="13" thickBot="1">
      <c r="BJ43966" s="138"/>
      <c r="BK43966" s="138"/>
      <c r="BL43966" s="138"/>
      <c r="BM43966" s="138"/>
    </row>
    <row r="43967" spans="62:65" ht="13" thickBot="1">
      <c r="BJ43967" s="138"/>
      <c r="BK43967" s="138"/>
      <c r="BL43967" s="138"/>
      <c r="BM43967" s="138"/>
    </row>
    <row r="43968" spans="62:65" ht="13" thickBot="1">
      <c r="BJ43968" s="138"/>
      <c r="BK43968" s="138"/>
      <c r="BL43968" s="138"/>
      <c r="BM43968" s="138"/>
    </row>
    <row r="43969" spans="62:65" ht="13" thickBot="1">
      <c r="BJ43969" s="138"/>
      <c r="BK43969" s="138"/>
      <c r="BL43969" s="138"/>
      <c r="BM43969" s="138"/>
    </row>
    <row r="43970" spans="62:65" ht="13" thickBot="1">
      <c r="BJ43970" s="138"/>
      <c r="BK43970" s="138"/>
      <c r="BL43970" s="138"/>
      <c r="BM43970" s="138"/>
    </row>
    <row r="43971" spans="62:65" ht="13" thickBot="1">
      <c r="BJ43971" s="138"/>
      <c r="BK43971" s="138"/>
      <c r="BL43971" s="138"/>
      <c r="BM43971" s="138"/>
    </row>
    <row r="43972" spans="62:65" ht="13" thickBot="1">
      <c r="BJ43972" s="138"/>
      <c r="BK43972" s="138"/>
      <c r="BL43972" s="138"/>
      <c r="BM43972" s="138"/>
    </row>
    <row r="43973" spans="62:65" ht="13" thickBot="1">
      <c r="BJ43973" s="138"/>
      <c r="BK43973" s="138"/>
      <c r="BL43973" s="138"/>
      <c r="BM43973" s="138"/>
    </row>
    <row r="43974" spans="62:65" ht="13" thickBot="1">
      <c r="BJ43974" s="138"/>
      <c r="BK43974" s="138"/>
      <c r="BL43974" s="138"/>
      <c r="BM43974" s="138"/>
    </row>
    <row r="43975" spans="62:65" ht="13" thickBot="1">
      <c r="BJ43975" s="138"/>
      <c r="BK43975" s="138"/>
      <c r="BL43975" s="138"/>
      <c r="BM43975" s="138"/>
    </row>
    <row r="43976" spans="62:65" ht="13" thickBot="1">
      <c r="BJ43976" s="138"/>
      <c r="BK43976" s="138"/>
      <c r="BL43976" s="138"/>
      <c r="BM43976" s="138"/>
    </row>
    <row r="43977" spans="62:65" ht="13" thickBot="1">
      <c r="BJ43977" s="138"/>
      <c r="BK43977" s="138"/>
      <c r="BL43977" s="138"/>
      <c r="BM43977" s="138"/>
    </row>
    <row r="43978" spans="62:65" ht="13" thickBot="1">
      <c r="BJ43978" s="138"/>
      <c r="BK43978" s="138"/>
      <c r="BL43978" s="138"/>
      <c r="BM43978" s="138"/>
    </row>
    <row r="43979" spans="62:65" ht="13" thickBot="1">
      <c r="BJ43979" s="138"/>
      <c r="BK43979" s="138"/>
      <c r="BL43979" s="138"/>
      <c r="BM43979" s="138"/>
    </row>
    <row r="43980" spans="62:65" ht="13" thickBot="1">
      <c r="BJ43980" s="138"/>
      <c r="BK43980" s="138"/>
      <c r="BL43980" s="138"/>
      <c r="BM43980" s="138"/>
    </row>
    <row r="43981" spans="62:65" ht="13" thickBot="1">
      <c r="BJ43981" s="138"/>
      <c r="BK43981" s="138"/>
      <c r="BL43981" s="138"/>
      <c r="BM43981" s="138"/>
    </row>
    <row r="43982" spans="62:65" ht="13" thickBot="1">
      <c r="BJ43982" s="138"/>
      <c r="BK43982" s="138"/>
      <c r="BL43982" s="138"/>
      <c r="BM43982" s="138"/>
    </row>
    <row r="43983" spans="62:65" ht="13" thickBot="1">
      <c r="BJ43983" s="138"/>
      <c r="BK43983" s="138"/>
      <c r="BL43983" s="138"/>
      <c r="BM43983" s="138"/>
    </row>
    <row r="43984" spans="62:65" ht="13" thickBot="1">
      <c r="BJ43984" s="138"/>
      <c r="BK43984" s="138"/>
      <c r="BL43984" s="138"/>
      <c r="BM43984" s="138"/>
    </row>
    <row r="43985" spans="62:65" ht="13" thickBot="1">
      <c r="BJ43985" s="138"/>
      <c r="BK43985" s="138"/>
      <c r="BL43985" s="138"/>
      <c r="BM43985" s="138"/>
    </row>
    <row r="43986" spans="62:65" ht="13" thickBot="1">
      <c r="BJ43986" s="138"/>
      <c r="BK43986" s="138"/>
      <c r="BL43986" s="138"/>
      <c r="BM43986" s="138"/>
    </row>
    <row r="43987" spans="62:65" ht="13" thickBot="1">
      <c r="BJ43987" s="138"/>
      <c r="BK43987" s="138"/>
      <c r="BL43987" s="138"/>
      <c r="BM43987" s="138"/>
    </row>
    <row r="43988" spans="62:65" ht="13" thickBot="1">
      <c r="BJ43988" s="138"/>
      <c r="BK43988" s="138"/>
      <c r="BL43988" s="138"/>
      <c r="BM43988" s="138"/>
    </row>
    <row r="43989" spans="62:65" ht="13" thickBot="1">
      <c r="BJ43989" s="138"/>
      <c r="BK43989" s="138"/>
      <c r="BL43989" s="138"/>
      <c r="BM43989" s="138"/>
    </row>
    <row r="43990" spans="62:65" ht="13" thickBot="1">
      <c r="BJ43990" s="138"/>
      <c r="BK43990" s="138"/>
      <c r="BL43990" s="138"/>
      <c r="BM43990" s="138"/>
    </row>
    <row r="43991" spans="62:65" ht="13" thickBot="1">
      <c r="BJ43991" s="138"/>
      <c r="BK43991" s="138"/>
      <c r="BL43991" s="138"/>
      <c r="BM43991" s="138"/>
    </row>
    <row r="43992" spans="62:65" ht="13" thickBot="1">
      <c r="BJ43992" s="138"/>
      <c r="BK43992" s="138"/>
      <c r="BL43992" s="138"/>
      <c r="BM43992" s="138"/>
    </row>
    <row r="43993" spans="62:65" ht="13" thickBot="1">
      <c r="BJ43993" s="138"/>
      <c r="BK43993" s="138"/>
      <c r="BL43993" s="138"/>
      <c r="BM43993" s="138"/>
    </row>
    <row r="43994" spans="62:65" ht="13" thickBot="1">
      <c r="BJ43994" s="138"/>
      <c r="BK43994" s="138"/>
      <c r="BL43994" s="138"/>
      <c r="BM43994" s="138"/>
    </row>
    <row r="43995" spans="62:65" ht="13" thickBot="1">
      <c r="BJ43995" s="138"/>
      <c r="BK43995" s="138"/>
      <c r="BL43995" s="138"/>
      <c r="BM43995" s="138"/>
    </row>
    <row r="43996" spans="62:65" ht="13" thickBot="1">
      <c r="BJ43996" s="138"/>
      <c r="BK43996" s="138"/>
      <c r="BL43996" s="138"/>
      <c r="BM43996" s="138"/>
    </row>
    <row r="43997" spans="62:65" ht="13" thickBot="1">
      <c r="BJ43997" s="138"/>
      <c r="BK43997" s="138"/>
      <c r="BL43997" s="138"/>
      <c r="BM43997" s="138"/>
    </row>
    <row r="43998" spans="62:65" ht="13" thickBot="1">
      <c r="BJ43998" s="138"/>
      <c r="BK43998" s="138"/>
      <c r="BL43998" s="138"/>
      <c r="BM43998" s="138"/>
    </row>
    <row r="43999" spans="62:65" ht="13" thickBot="1">
      <c r="BJ43999" s="138"/>
      <c r="BK43999" s="138"/>
      <c r="BL43999" s="138"/>
      <c r="BM43999" s="138"/>
    </row>
    <row r="44000" spans="62:65" ht="13" thickBot="1">
      <c r="BJ44000" s="138"/>
      <c r="BK44000" s="138"/>
      <c r="BL44000" s="138"/>
      <c r="BM44000" s="138"/>
    </row>
    <row r="44001" spans="62:65" ht="13" thickBot="1">
      <c r="BJ44001" s="138"/>
      <c r="BK44001" s="138"/>
      <c r="BL44001" s="138"/>
      <c r="BM44001" s="138"/>
    </row>
    <row r="44002" spans="62:65" ht="13" thickBot="1">
      <c r="BJ44002" s="138"/>
      <c r="BK44002" s="138"/>
      <c r="BL44002" s="138"/>
      <c r="BM44002" s="138"/>
    </row>
    <row r="44003" spans="62:65" ht="13" thickBot="1">
      <c r="BJ44003" s="138"/>
      <c r="BK44003" s="138"/>
      <c r="BL44003" s="138"/>
      <c r="BM44003" s="138"/>
    </row>
    <row r="44004" spans="62:65" ht="13" thickBot="1">
      <c r="BJ44004" s="138"/>
      <c r="BK44004" s="138"/>
      <c r="BL44004" s="138"/>
      <c r="BM44004" s="138"/>
    </row>
    <row r="44005" spans="62:65" ht="13" thickBot="1">
      <c r="BJ44005" s="138"/>
      <c r="BK44005" s="138"/>
      <c r="BL44005" s="138"/>
      <c r="BM44005" s="138"/>
    </row>
    <row r="44006" spans="62:65" ht="13" thickBot="1">
      <c r="BJ44006" s="138"/>
      <c r="BK44006" s="138"/>
      <c r="BL44006" s="138"/>
      <c r="BM44006" s="138"/>
    </row>
    <row r="44007" spans="62:65" ht="13" thickBot="1">
      <c r="BJ44007" s="138"/>
      <c r="BK44007" s="138"/>
      <c r="BL44007" s="138"/>
      <c r="BM44007" s="138"/>
    </row>
    <row r="44008" spans="62:65" ht="13" thickBot="1">
      <c r="BJ44008" s="138"/>
      <c r="BK44008" s="138"/>
      <c r="BL44008" s="138"/>
      <c r="BM44008" s="138"/>
    </row>
    <row r="44009" spans="62:65" ht="13" thickBot="1">
      <c r="BJ44009" s="138"/>
      <c r="BK44009" s="138"/>
      <c r="BL44009" s="138"/>
      <c r="BM44009" s="138"/>
    </row>
    <row r="44010" spans="62:65" ht="13" thickBot="1">
      <c r="BJ44010" s="138"/>
      <c r="BK44010" s="138"/>
      <c r="BL44010" s="138"/>
      <c r="BM44010" s="138"/>
    </row>
    <row r="44011" spans="62:65" ht="13" thickBot="1">
      <c r="BJ44011" s="138"/>
      <c r="BK44011" s="138"/>
      <c r="BL44011" s="138"/>
      <c r="BM44011" s="138"/>
    </row>
    <row r="44012" spans="62:65" ht="13" thickBot="1">
      <c r="BJ44012" s="138"/>
      <c r="BK44012" s="138"/>
      <c r="BL44012" s="138"/>
      <c r="BM44012" s="138"/>
    </row>
    <row r="44013" spans="62:65" ht="13" thickBot="1">
      <c r="BJ44013" s="138"/>
      <c r="BK44013" s="138"/>
      <c r="BL44013" s="138"/>
      <c r="BM44013" s="138"/>
    </row>
    <row r="44014" spans="62:65" ht="13" thickBot="1">
      <c r="BJ44014" s="138"/>
      <c r="BK44014" s="138"/>
      <c r="BL44014" s="138"/>
      <c r="BM44014" s="138"/>
    </row>
    <row r="44015" spans="62:65" ht="13" thickBot="1">
      <c r="BJ44015" s="138"/>
      <c r="BK44015" s="138"/>
      <c r="BL44015" s="138"/>
      <c r="BM44015" s="138"/>
    </row>
    <row r="44016" spans="62:65" ht="13" thickBot="1">
      <c r="BJ44016" s="138"/>
      <c r="BK44016" s="138"/>
      <c r="BL44016" s="138"/>
      <c r="BM44016" s="138"/>
    </row>
    <row r="44017" spans="62:65" ht="13" thickBot="1">
      <c r="BJ44017" s="138"/>
      <c r="BK44017" s="138"/>
      <c r="BL44017" s="138"/>
      <c r="BM44017" s="138"/>
    </row>
    <row r="44018" spans="62:65" ht="13" thickBot="1">
      <c r="BJ44018" s="138"/>
      <c r="BK44018" s="138"/>
      <c r="BL44018" s="138"/>
      <c r="BM44018" s="138"/>
    </row>
    <row r="44019" spans="62:65" ht="13" thickBot="1">
      <c r="BJ44019" s="138"/>
      <c r="BK44019" s="138"/>
      <c r="BL44019" s="138"/>
      <c r="BM44019" s="138"/>
    </row>
    <row r="44020" spans="62:65" ht="13" thickBot="1">
      <c r="BJ44020" s="138"/>
      <c r="BK44020" s="138"/>
      <c r="BL44020" s="138"/>
      <c r="BM44020" s="138"/>
    </row>
    <row r="44021" spans="62:65" ht="13" thickBot="1">
      <c r="BJ44021" s="138"/>
      <c r="BK44021" s="138"/>
      <c r="BL44021" s="138"/>
      <c r="BM44021" s="138"/>
    </row>
    <row r="44022" spans="62:65" ht="13" thickBot="1">
      <c r="BJ44022" s="138"/>
      <c r="BK44022" s="138"/>
      <c r="BL44022" s="138"/>
      <c r="BM44022" s="138"/>
    </row>
    <row r="44023" spans="62:65" ht="13" thickBot="1">
      <c r="BJ44023" s="138"/>
      <c r="BK44023" s="138"/>
      <c r="BL44023" s="138"/>
      <c r="BM44023" s="138"/>
    </row>
    <row r="44024" spans="62:65" ht="13" thickBot="1">
      <c r="BJ44024" s="138"/>
      <c r="BK44024" s="138"/>
      <c r="BL44024" s="138"/>
      <c r="BM44024" s="138"/>
    </row>
    <row r="44025" spans="62:65" ht="13" thickBot="1">
      <c r="BJ44025" s="138"/>
      <c r="BK44025" s="138"/>
      <c r="BL44025" s="138"/>
      <c r="BM44025" s="138"/>
    </row>
    <row r="44026" spans="62:65" ht="13" thickBot="1">
      <c r="BJ44026" s="138"/>
      <c r="BK44026" s="138"/>
      <c r="BL44026" s="138"/>
      <c r="BM44026" s="138"/>
    </row>
    <row r="44027" spans="62:65" ht="13" thickBot="1">
      <c r="BJ44027" s="138"/>
      <c r="BK44027" s="138"/>
      <c r="BL44027" s="138"/>
      <c r="BM44027" s="138"/>
    </row>
    <row r="44028" spans="62:65" ht="13" thickBot="1">
      <c r="BJ44028" s="138"/>
      <c r="BK44028" s="138"/>
      <c r="BL44028" s="138"/>
      <c r="BM44028" s="138"/>
    </row>
    <row r="44029" spans="62:65" ht="13" thickBot="1">
      <c r="BJ44029" s="138"/>
      <c r="BK44029" s="138"/>
      <c r="BL44029" s="138"/>
      <c r="BM44029" s="138"/>
    </row>
    <row r="44030" spans="62:65" ht="13" thickBot="1">
      <c r="BJ44030" s="138"/>
      <c r="BK44030" s="138"/>
      <c r="BL44030" s="138"/>
      <c r="BM44030" s="138"/>
    </row>
    <row r="44031" spans="62:65" ht="13" thickBot="1">
      <c r="BJ44031" s="138"/>
      <c r="BK44031" s="138"/>
      <c r="BL44031" s="138"/>
      <c r="BM44031" s="138"/>
    </row>
    <row r="44032" spans="62:65" ht="13" thickBot="1">
      <c r="BJ44032" s="138"/>
      <c r="BK44032" s="138"/>
      <c r="BL44032" s="138"/>
      <c r="BM44032" s="138"/>
    </row>
    <row r="44033" spans="62:65" ht="13" thickBot="1">
      <c r="BJ44033" s="138"/>
      <c r="BK44033" s="138"/>
      <c r="BL44033" s="138"/>
      <c r="BM44033" s="138"/>
    </row>
    <row r="44034" spans="62:65" ht="13" thickBot="1">
      <c r="BJ44034" s="138"/>
      <c r="BK44034" s="138"/>
      <c r="BL44034" s="138"/>
      <c r="BM44034" s="138"/>
    </row>
    <row r="44035" spans="62:65" ht="13" thickBot="1">
      <c r="BJ44035" s="138"/>
      <c r="BK44035" s="138"/>
      <c r="BL44035" s="138"/>
      <c r="BM44035" s="138"/>
    </row>
    <row r="44036" spans="62:65" ht="13" thickBot="1">
      <c r="BJ44036" s="138"/>
      <c r="BK44036" s="138"/>
      <c r="BL44036" s="138"/>
      <c r="BM44036" s="138"/>
    </row>
    <row r="44037" spans="62:65" ht="13" thickBot="1">
      <c r="BJ44037" s="138"/>
      <c r="BK44037" s="138"/>
      <c r="BL44037" s="138"/>
      <c r="BM44037" s="138"/>
    </row>
    <row r="44038" spans="62:65" ht="13" thickBot="1">
      <c r="BJ44038" s="138"/>
      <c r="BK44038" s="138"/>
      <c r="BL44038" s="138"/>
      <c r="BM44038" s="138"/>
    </row>
    <row r="44039" spans="62:65" ht="13" thickBot="1">
      <c r="BJ44039" s="138"/>
      <c r="BK44039" s="138"/>
      <c r="BL44039" s="138"/>
      <c r="BM44039" s="138"/>
    </row>
    <row r="44040" spans="62:65" ht="13" thickBot="1">
      <c r="BJ44040" s="138"/>
      <c r="BK44040" s="138"/>
      <c r="BL44040" s="138"/>
      <c r="BM44040" s="138"/>
    </row>
    <row r="44041" spans="62:65" ht="13" thickBot="1">
      <c r="BJ44041" s="138"/>
      <c r="BK44041" s="138"/>
      <c r="BL44041" s="138"/>
      <c r="BM44041" s="138"/>
    </row>
    <row r="44042" spans="62:65" ht="13" thickBot="1">
      <c r="BJ44042" s="138"/>
      <c r="BK44042" s="138"/>
      <c r="BL44042" s="138"/>
      <c r="BM44042" s="138"/>
    </row>
    <row r="44043" spans="62:65" ht="13" thickBot="1">
      <c r="BJ44043" s="138"/>
      <c r="BK44043" s="138"/>
      <c r="BL44043" s="138"/>
      <c r="BM44043" s="138"/>
    </row>
    <row r="44044" spans="62:65" ht="13" thickBot="1">
      <c r="BJ44044" s="138"/>
      <c r="BK44044" s="138"/>
      <c r="BL44044" s="138"/>
      <c r="BM44044" s="138"/>
    </row>
    <row r="44045" spans="62:65" ht="13" thickBot="1">
      <c r="BJ44045" s="138"/>
      <c r="BK44045" s="138"/>
      <c r="BL44045" s="138"/>
      <c r="BM44045" s="138"/>
    </row>
    <row r="44046" spans="62:65" ht="13" thickBot="1">
      <c r="BJ44046" s="138"/>
      <c r="BK44046" s="138"/>
      <c r="BL44046" s="138"/>
      <c r="BM44046" s="138"/>
    </row>
    <row r="44047" spans="62:65" ht="13" thickBot="1">
      <c r="BJ44047" s="138"/>
      <c r="BK44047" s="138"/>
      <c r="BL44047" s="138"/>
      <c r="BM44047" s="138"/>
    </row>
    <row r="44048" spans="62:65" ht="13" thickBot="1">
      <c r="BJ44048" s="138"/>
      <c r="BK44048" s="138"/>
      <c r="BL44048" s="138"/>
      <c r="BM44048" s="138"/>
    </row>
    <row r="44049" spans="62:65" ht="13" thickBot="1">
      <c r="BJ44049" s="138"/>
      <c r="BK44049" s="138"/>
      <c r="BL44049" s="138"/>
      <c r="BM44049" s="138"/>
    </row>
    <row r="44050" spans="62:65" ht="13" thickBot="1">
      <c r="BJ44050" s="138"/>
      <c r="BK44050" s="138"/>
      <c r="BL44050" s="138"/>
      <c r="BM44050" s="138"/>
    </row>
    <row r="44051" spans="62:65" ht="13" thickBot="1">
      <c r="BJ44051" s="138"/>
      <c r="BK44051" s="138"/>
      <c r="BL44051" s="138"/>
      <c r="BM44051" s="138"/>
    </row>
    <row r="44052" spans="62:65" ht="13" thickBot="1">
      <c r="BJ44052" s="138"/>
      <c r="BK44052" s="138"/>
      <c r="BL44052" s="138"/>
      <c r="BM44052" s="138"/>
    </row>
    <row r="44053" spans="62:65" ht="13" thickBot="1">
      <c r="BJ44053" s="138"/>
      <c r="BK44053" s="138"/>
      <c r="BL44053" s="138"/>
      <c r="BM44053" s="138"/>
    </row>
    <row r="44054" spans="62:65" ht="13" thickBot="1">
      <c r="BJ44054" s="138"/>
      <c r="BK44054" s="138"/>
      <c r="BL44054" s="138"/>
      <c r="BM44054" s="138"/>
    </row>
    <row r="44055" spans="62:65" ht="13" thickBot="1">
      <c r="BJ44055" s="138"/>
      <c r="BK44055" s="138"/>
      <c r="BL44055" s="138"/>
      <c r="BM44055" s="138"/>
    </row>
    <row r="44056" spans="62:65" ht="13" thickBot="1">
      <c r="BJ44056" s="138"/>
      <c r="BK44056" s="138"/>
      <c r="BL44056" s="138"/>
      <c r="BM44056" s="138"/>
    </row>
    <row r="44057" spans="62:65" ht="13" thickBot="1">
      <c r="BJ44057" s="138"/>
      <c r="BK44057" s="138"/>
      <c r="BL44057" s="138"/>
      <c r="BM44057" s="138"/>
    </row>
    <row r="44058" spans="62:65" ht="13" thickBot="1">
      <c r="BJ44058" s="138"/>
      <c r="BK44058" s="138"/>
      <c r="BL44058" s="138"/>
      <c r="BM44058" s="138"/>
    </row>
    <row r="44059" spans="62:65" ht="13" thickBot="1">
      <c r="BJ44059" s="138"/>
      <c r="BK44059" s="138"/>
      <c r="BL44059" s="138"/>
      <c r="BM44059" s="138"/>
    </row>
    <row r="44060" spans="62:65" ht="13" thickBot="1">
      <c r="BJ44060" s="138"/>
      <c r="BK44060" s="138"/>
      <c r="BL44060" s="138"/>
      <c r="BM44060" s="138"/>
    </row>
    <row r="44061" spans="62:65" ht="13" thickBot="1">
      <c r="BJ44061" s="138"/>
      <c r="BK44061" s="138"/>
      <c r="BL44061" s="138"/>
      <c r="BM44061" s="138"/>
    </row>
    <row r="44062" spans="62:65" ht="13" thickBot="1">
      <c r="BJ44062" s="138"/>
      <c r="BK44062" s="138"/>
      <c r="BL44062" s="138"/>
      <c r="BM44062" s="138"/>
    </row>
    <row r="44063" spans="62:65" ht="13" thickBot="1">
      <c r="BJ44063" s="138"/>
      <c r="BK44063" s="138"/>
      <c r="BL44063" s="138"/>
      <c r="BM44063" s="138"/>
    </row>
    <row r="44064" spans="62:65" ht="13" thickBot="1">
      <c r="BJ44064" s="138"/>
      <c r="BK44064" s="138"/>
      <c r="BL44064" s="138"/>
      <c r="BM44064" s="138"/>
    </row>
    <row r="44065" spans="62:65" ht="13" thickBot="1">
      <c r="BJ44065" s="138"/>
      <c r="BK44065" s="138"/>
      <c r="BL44065" s="138"/>
      <c r="BM44065" s="138"/>
    </row>
    <row r="44066" spans="62:65" ht="13" thickBot="1">
      <c r="BJ44066" s="138"/>
      <c r="BK44066" s="138"/>
      <c r="BL44066" s="138"/>
      <c r="BM44066" s="138"/>
    </row>
    <row r="44067" spans="62:65" ht="13" thickBot="1">
      <c r="BJ44067" s="138"/>
      <c r="BK44067" s="138"/>
      <c r="BL44067" s="138"/>
      <c r="BM44067" s="138"/>
    </row>
    <row r="44068" spans="62:65" ht="13" thickBot="1">
      <c r="BJ44068" s="138"/>
      <c r="BK44068" s="138"/>
      <c r="BL44068" s="138"/>
      <c r="BM44068" s="138"/>
    </row>
    <row r="44069" spans="62:65" ht="13" thickBot="1">
      <c r="BJ44069" s="138"/>
      <c r="BK44069" s="138"/>
      <c r="BL44069" s="138"/>
      <c r="BM44069" s="138"/>
    </row>
    <row r="44070" spans="62:65" ht="13" thickBot="1">
      <c r="BJ44070" s="138"/>
      <c r="BK44070" s="138"/>
      <c r="BL44070" s="138"/>
      <c r="BM44070" s="138"/>
    </row>
    <row r="44071" spans="62:65" ht="13" thickBot="1">
      <c r="BJ44071" s="138"/>
      <c r="BK44071" s="138"/>
      <c r="BL44071" s="138"/>
      <c r="BM44071" s="138"/>
    </row>
    <row r="44072" spans="62:65" ht="13" thickBot="1">
      <c r="BJ44072" s="138"/>
      <c r="BK44072" s="138"/>
      <c r="BL44072" s="138"/>
      <c r="BM44072" s="138"/>
    </row>
    <row r="44073" spans="62:65" ht="13" thickBot="1">
      <c r="BJ44073" s="138"/>
      <c r="BK44073" s="138"/>
      <c r="BL44073" s="138"/>
      <c r="BM44073" s="138"/>
    </row>
    <row r="44074" spans="62:65" ht="13" thickBot="1">
      <c r="BJ44074" s="138"/>
      <c r="BK44074" s="138"/>
      <c r="BL44074" s="138"/>
      <c r="BM44074" s="138"/>
    </row>
    <row r="44075" spans="62:65" ht="13" thickBot="1">
      <c r="BJ44075" s="138"/>
      <c r="BK44075" s="138"/>
      <c r="BL44075" s="138"/>
      <c r="BM44075" s="138"/>
    </row>
    <row r="44076" spans="62:65" ht="13" thickBot="1">
      <c r="BJ44076" s="138"/>
      <c r="BK44076" s="138"/>
      <c r="BL44076" s="138"/>
      <c r="BM44076" s="138"/>
    </row>
    <row r="44077" spans="62:65" ht="13" thickBot="1">
      <c r="BJ44077" s="138"/>
      <c r="BK44077" s="138"/>
      <c r="BL44077" s="138"/>
      <c r="BM44077" s="138"/>
    </row>
    <row r="44078" spans="62:65" ht="13" thickBot="1">
      <c r="BJ44078" s="138"/>
      <c r="BK44078" s="138"/>
      <c r="BL44078" s="138"/>
      <c r="BM44078" s="138"/>
    </row>
    <row r="44079" spans="62:65" ht="13" thickBot="1">
      <c r="BJ44079" s="138"/>
      <c r="BK44079" s="138"/>
      <c r="BL44079" s="138"/>
      <c r="BM44079" s="138"/>
    </row>
    <row r="44080" spans="62:65" ht="13" thickBot="1">
      <c r="BJ44080" s="138"/>
      <c r="BK44080" s="138"/>
      <c r="BL44080" s="138"/>
      <c r="BM44080" s="138"/>
    </row>
    <row r="44081" spans="62:65" ht="13" thickBot="1">
      <c r="BJ44081" s="138"/>
      <c r="BK44081" s="138"/>
      <c r="BL44081" s="138"/>
      <c r="BM44081" s="138"/>
    </row>
    <row r="44082" spans="62:65" ht="13" thickBot="1">
      <c r="BJ44082" s="138"/>
      <c r="BK44082" s="138"/>
      <c r="BL44082" s="138"/>
      <c r="BM44082" s="138"/>
    </row>
    <row r="44083" spans="62:65" ht="13" thickBot="1">
      <c r="BJ44083" s="138"/>
      <c r="BK44083" s="138"/>
      <c r="BL44083" s="138"/>
      <c r="BM44083" s="138"/>
    </row>
    <row r="44084" spans="62:65" ht="13" thickBot="1">
      <c r="BJ44084" s="138"/>
      <c r="BK44084" s="138"/>
      <c r="BL44084" s="138"/>
      <c r="BM44084" s="138"/>
    </row>
    <row r="44085" spans="62:65" ht="13" thickBot="1">
      <c r="BJ44085" s="138"/>
      <c r="BK44085" s="138"/>
      <c r="BL44085" s="138"/>
      <c r="BM44085" s="138"/>
    </row>
    <row r="44086" spans="62:65" ht="13" thickBot="1">
      <c r="BJ44086" s="138"/>
      <c r="BK44086" s="138"/>
      <c r="BL44086" s="138"/>
      <c r="BM44086" s="138"/>
    </row>
    <row r="44087" spans="62:65" ht="13" thickBot="1">
      <c r="BJ44087" s="138"/>
      <c r="BK44087" s="138"/>
      <c r="BL44087" s="138"/>
      <c r="BM44087" s="138"/>
    </row>
    <row r="44088" spans="62:65" ht="13" thickBot="1">
      <c r="BJ44088" s="138"/>
      <c r="BK44088" s="138"/>
      <c r="BL44088" s="138"/>
      <c r="BM44088" s="138"/>
    </row>
    <row r="44089" spans="62:65" ht="13" thickBot="1">
      <c r="BJ44089" s="138"/>
      <c r="BK44089" s="138"/>
      <c r="BL44089" s="138"/>
      <c r="BM44089" s="138"/>
    </row>
    <row r="44090" spans="62:65" ht="13" thickBot="1">
      <c r="BJ44090" s="138"/>
      <c r="BK44090" s="138"/>
      <c r="BL44090" s="138"/>
      <c r="BM44090" s="138"/>
    </row>
    <row r="44091" spans="62:65" ht="13" thickBot="1">
      <c r="BJ44091" s="138"/>
      <c r="BK44091" s="138"/>
      <c r="BL44091" s="138"/>
      <c r="BM44091" s="138"/>
    </row>
    <row r="44092" spans="62:65" ht="13" thickBot="1">
      <c r="BJ44092" s="138"/>
      <c r="BK44092" s="138"/>
      <c r="BL44092" s="138"/>
      <c r="BM44092" s="138"/>
    </row>
    <row r="44093" spans="62:65" ht="13" thickBot="1">
      <c r="BJ44093" s="138"/>
      <c r="BK44093" s="138"/>
      <c r="BL44093" s="138"/>
      <c r="BM44093" s="138"/>
    </row>
    <row r="44094" spans="62:65" ht="13" thickBot="1">
      <c r="BJ44094" s="138"/>
      <c r="BK44094" s="138"/>
      <c r="BL44094" s="138"/>
      <c r="BM44094" s="138"/>
    </row>
    <row r="44095" spans="62:65" ht="13" thickBot="1">
      <c r="BJ44095" s="138"/>
      <c r="BK44095" s="138"/>
      <c r="BL44095" s="138"/>
      <c r="BM44095" s="138"/>
    </row>
    <row r="44096" spans="62:65" ht="13" thickBot="1">
      <c r="BJ44096" s="138"/>
      <c r="BK44096" s="138"/>
      <c r="BL44096" s="138"/>
      <c r="BM44096" s="138"/>
    </row>
    <row r="44097" spans="62:65" ht="13" thickBot="1">
      <c r="BJ44097" s="138"/>
      <c r="BK44097" s="138"/>
      <c r="BL44097" s="138"/>
      <c r="BM44097" s="138"/>
    </row>
    <row r="44098" spans="62:65" ht="13" thickBot="1">
      <c r="BJ44098" s="138"/>
      <c r="BK44098" s="138"/>
      <c r="BL44098" s="138"/>
      <c r="BM44098" s="138"/>
    </row>
    <row r="44099" spans="62:65" ht="13" thickBot="1">
      <c r="BJ44099" s="138"/>
      <c r="BK44099" s="138"/>
      <c r="BL44099" s="138"/>
      <c r="BM44099" s="138"/>
    </row>
    <row r="44100" spans="62:65" ht="13" thickBot="1">
      <c r="BJ44100" s="138"/>
      <c r="BK44100" s="138"/>
      <c r="BL44100" s="138"/>
      <c r="BM44100" s="138"/>
    </row>
    <row r="44101" spans="62:65" ht="13" thickBot="1">
      <c r="BJ44101" s="138"/>
      <c r="BK44101" s="138"/>
      <c r="BL44101" s="138"/>
      <c r="BM44101" s="138"/>
    </row>
    <row r="44102" spans="62:65" ht="13" thickBot="1">
      <c r="BJ44102" s="138"/>
      <c r="BK44102" s="138"/>
      <c r="BL44102" s="138"/>
      <c r="BM44102" s="138"/>
    </row>
    <row r="44103" spans="62:65" ht="13" thickBot="1">
      <c r="BJ44103" s="138"/>
      <c r="BK44103" s="138"/>
      <c r="BL44103" s="138"/>
      <c r="BM44103" s="138"/>
    </row>
    <row r="44104" spans="62:65" ht="13" thickBot="1">
      <c r="BJ44104" s="138"/>
      <c r="BK44104" s="138"/>
      <c r="BL44104" s="138"/>
      <c r="BM44104" s="138"/>
    </row>
    <row r="44105" spans="62:65" ht="13" thickBot="1">
      <c r="BJ44105" s="138"/>
      <c r="BK44105" s="138"/>
      <c r="BL44105" s="138"/>
      <c r="BM44105" s="138"/>
    </row>
    <row r="44106" spans="62:65" ht="13" thickBot="1">
      <c r="BJ44106" s="138"/>
      <c r="BK44106" s="138"/>
      <c r="BL44106" s="138"/>
      <c r="BM44106" s="138"/>
    </row>
    <row r="44107" spans="62:65" ht="13" thickBot="1">
      <c r="BJ44107" s="138"/>
      <c r="BK44107" s="138"/>
      <c r="BL44107" s="138"/>
      <c r="BM44107" s="138"/>
    </row>
    <row r="44108" spans="62:65" ht="13" thickBot="1">
      <c r="BJ44108" s="138"/>
      <c r="BK44108" s="138"/>
      <c r="BL44108" s="138"/>
      <c r="BM44108" s="138"/>
    </row>
    <row r="44109" spans="62:65" ht="13" thickBot="1">
      <c r="BJ44109" s="138"/>
      <c r="BK44109" s="138"/>
      <c r="BL44109" s="138"/>
      <c r="BM44109" s="138"/>
    </row>
    <row r="44110" spans="62:65" ht="13" thickBot="1">
      <c r="BJ44110" s="138"/>
      <c r="BK44110" s="138"/>
      <c r="BL44110" s="138"/>
      <c r="BM44110" s="138"/>
    </row>
    <row r="44111" spans="62:65" ht="13" thickBot="1">
      <c r="BJ44111" s="138"/>
      <c r="BK44111" s="138"/>
      <c r="BL44111" s="138"/>
      <c r="BM44111" s="138"/>
    </row>
    <row r="44112" spans="62:65" ht="13" thickBot="1">
      <c r="BJ44112" s="138"/>
      <c r="BK44112" s="138"/>
      <c r="BL44112" s="138"/>
      <c r="BM44112" s="138"/>
    </row>
    <row r="44113" spans="62:65" ht="13" thickBot="1">
      <c r="BJ44113" s="138"/>
      <c r="BK44113" s="138"/>
      <c r="BL44113" s="138"/>
      <c r="BM44113" s="138"/>
    </row>
    <row r="44114" spans="62:65" ht="13" thickBot="1">
      <c r="BJ44114" s="138"/>
      <c r="BK44114" s="138"/>
      <c r="BL44114" s="138"/>
      <c r="BM44114" s="138"/>
    </row>
    <row r="44115" spans="62:65" ht="13" thickBot="1">
      <c r="BJ44115" s="138"/>
      <c r="BK44115" s="138"/>
      <c r="BL44115" s="138"/>
      <c r="BM44115" s="138"/>
    </row>
    <row r="44116" spans="62:65" ht="13" thickBot="1">
      <c r="BJ44116" s="138"/>
      <c r="BK44116" s="138"/>
      <c r="BL44116" s="138"/>
      <c r="BM44116" s="138"/>
    </row>
    <row r="44117" spans="62:65" ht="13" thickBot="1">
      <c r="BJ44117" s="138"/>
      <c r="BK44117" s="138"/>
      <c r="BL44117" s="138"/>
      <c r="BM44117" s="138"/>
    </row>
    <row r="44118" spans="62:65" ht="13" thickBot="1">
      <c r="BJ44118" s="138"/>
      <c r="BK44118" s="138"/>
      <c r="BL44118" s="138"/>
      <c r="BM44118" s="138"/>
    </row>
    <row r="44119" spans="62:65" ht="13" thickBot="1">
      <c r="BJ44119" s="138"/>
      <c r="BK44119" s="138"/>
      <c r="BL44119" s="138"/>
      <c r="BM44119" s="138"/>
    </row>
    <row r="44120" spans="62:65" ht="13" thickBot="1">
      <c r="BJ44120" s="138"/>
      <c r="BK44120" s="138"/>
      <c r="BL44120" s="138"/>
      <c r="BM44120" s="138"/>
    </row>
    <row r="44121" spans="62:65" ht="13" thickBot="1">
      <c r="BJ44121" s="138"/>
      <c r="BK44121" s="138"/>
      <c r="BL44121" s="138"/>
      <c r="BM44121" s="138"/>
    </row>
    <row r="44122" spans="62:65" ht="13" thickBot="1">
      <c r="BJ44122" s="138"/>
      <c r="BK44122" s="138"/>
      <c r="BL44122" s="138"/>
      <c r="BM44122" s="138"/>
    </row>
    <row r="44123" spans="62:65" ht="13" thickBot="1">
      <c r="BJ44123" s="138"/>
      <c r="BK44123" s="138"/>
      <c r="BL44123" s="138"/>
      <c r="BM44123" s="138"/>
    </row>
    <row r="44124" spans="62:65" ht="13" thickBot="1">
      <c r="BJ44124" s="138"/>
      <c r="BK44124" s="138"/>
      <c r="BL44124" s="138"/>
      <c r="BM44124" s="138"/>
    </row>
    <row r="44125" spans="62:65" ht="13" thickBot="1">
      <c r="BJ44125" s="138"/>
      <c r="BK44125" s="138"/>
      <c r="BL44125" s="138"/>
      <c r="BM44125" s="138"/>
    </row>
    <row r="44126" spans="62:65" ht="13" thickBot="1">
      <c r="BJ44126" s="138"/>
      <c r="BK44126" s="138"/>
      <c r="BL44126" s="138"/>
      <c r="BM44126" s="138"/>
    </row>
    <row r="44127" spans="62:65" ht="13" thickBot="1">
      <c r="BJ44127" s="138"/>
      <c r="BK44127" s="138"/>
      <c r="BL44127" s="138"/>
      <c r="BM44127" s="138"/>
    </row>
    <row r="44128" spans="62:65" ht="13" thickBot="1">
      <c r="BJ44128" s="138"/>
      <c r="BK44128" s="138"/>
      <c r="BL44128" s="138"/>
      <c r="BM44128" s="138"/>
    </row>
    <row r="44129" spans="62:65" ht="13" thickBot="1">
      <c r="BJ44129" s="138"/>
      <c r="BK44129" s="138"/>
      <c r="BL44129" s="138"/>
      <c r="BM44129" s="138"/>
    </row>
    <row r="44130" spans="62:65" ht="13" thickBot="1">
      <c r="BJ44130" s="138"/>
      <c r="BK44130" s="138"/>
      <c r="BL44130" s="138"/>
      <c r="BM44130" s="138"/>
    </row>
    <row r="44131" spans="62:65" ht="13" thickBot="1">
      <c r="BJ44131" s="138"/>
      <c r="BK44131" s="138"/>
      <c r="BL44131" s="138"/>
      <c r="BM44131" s="138"/>
    </row>
    <row r="44132" spans="62:65" ht="13" thickBot="1">
      <c r="BJ44132" s="138"/>
      <c r="BK44132" s="138"/>
      <c r="BL44132" s="138"/>
      <c r="BM44132" s="138"/>
    </row>
    <row r="44133" spans="62:65" ht="13" thickBot="1">
      <c r="BJ44133" s="138"/>
      <c r="BK44133" s="138"/>
      <c r="BL44133" s="138"/>
      <c r="BM44133" s="138"/>
    </row>
    <row r="44134" spans="62:65" ht="13" thickBot="1">
      <c r="BJ44134" s="138"/>
      <c r="BK44134" s="138"/>
      <c r="BL44134" s="138"/>
      <c r="BM44134" s="138"/>
    </row>
    <row r="44135" spans="62:65" ht="13" thickBot="1">
      <c r="BJ44135" s="138"/>
      <c r="BK44135" s="138"/>
      <c r="BL44135" s="138"/>
      <c r="BM44135" s="138"/>
    </row>
    <row r="44136" spans="62:65" ht="13" thickBot="1">
      <c r="BJ44136" s="138"/>
      <c r="BK44136" s="138"/>
      <c r="BL44136" s="138"/>
      <c r="BM44136" s="138"/>
    </row>
    <row r="44137" spans="62:65" ht="13" thickBot="1">
      <c r="BJ44137" s="138"/>
      <c r="BK44137" s="138"/>
      <c r="BL44137" s="138"/>
      <c r="BM44137" s="138"/>
    </row>
    <row r="44138" spans="62:65" ht="13" thickBot="1">
      <c r="BJ44138" s="138"/>
      <c r="BK44138" s="138"/>
      <c r="BL44138" s="138"/>
      <c r="BM44138" s="138"/>
    </row>
    <row r="44139" spans="62:65" ht="13" thickBot="1">
      <c r="BJ44139" s="138"/>
      <c r="BK44139" s="138"/>
      <c r="BL44139" s="138"/>
      <c r="BM44139" s="138"/>
    </row>
    <row r="44140" spans="62:65" ht="13" thickBot="1">
      <c r="BJ44140" s="138"/>
      <c r="BK44140" s="138"/>
      <c r="BL44140" s="138"/>
      <c r="BM44140" s="138"/>
    </row>
    <row r="44141" spans="62:65" ht="13" thickBot="1">
      <c r="BJ44141" s="138"/>
      <c r="BK44141" s="138"/>
      <c r="BL44141" s="138"/>
      <c r="BM44141" s="138"/>
    </row>
    <row r="44142" spans="62:65" ht="13" thickBot="1">
      <c r="BJ44142" s="138"/>
      <c r="BK44142" s="138"/>
      <c r="BL44142" s="138"/>
      <c r="BM44142" s="138"/>
    </row>
    <row r="44143" spans="62:65" ht="13" thickBot="1">
      <c r="BJ44143" s="138"/>
      <c r="BK44143" s="138"/>
      <c r="BL44143" s="138"/>
      <c r="BM44143" s="138"/>
    </row>
    <row r="44144" spans="62:65" ht="13" thickBot="1">
      <c r="BJ44144" s="138"/>
      <c r="BK44144" s="138"/>
      <c r="BL44144" s="138"/>
      <c r="BM44144" s="138"/>
    </row>
    <row r="44145" spans="62:65" ht="13" thickBot="1">
      <c r="BJ44145" s="138"/>
      <c r="BK44145" s="138"/>
      <c r="BL44145" s="138"/>
      <c r="BM44145" s="138"/>
    </row>
    <row r="44146" spans="62:65" ht="13" thickBot="1">
      <c r="BJ44146" s="138"/>
      <c r="BK44146" s="138"/>
      <c r="BL44146" s="138"/>
      <c r="BM44146" s="138"/>
    </row>
    <row r="44147" spans="62:65" ht="13" thickBot="1">
      <c r="BJ44147" s="138"/>
      <c r="BK44147" s="138"/>
      <c r="BL44147" s="138"/>
      <c r="BM44147" s="138"/>
    </row>
    <row r="44148" spans="62:65" ht="13" thickBot="1">
      <c r="BJ44148" s="138"/>
      <c r="BK44148" s="138"/>
      <c r="BL44148" s="138"/>
      <c r="BM44148" s="138"/>
    </row>
    <row r="44149" spans="62:65" ht="13" thickBot="1">
      <c r="BJ44149" s="138"/>
      <c r="BK44149" s="138"/>
      <c r="BL44149" s="138"/>
      <c r="BM44149" s="138"/>
    </row>
    <row r="44150" spans="62:65" ht="13" thickBot="1">
      <c r="BJ44150" s="138"/>
      <c r="BK44150" s="138"/>
      <c r="BL44150" s="138"/>
      <c r="BM44150" s="138"/>
    </row>
    <row r="44151" spans="62:65" ht="13" thickBot="1">
      <c r="BJ44151" s="138"/>
      <c r="BK44151" s="138"/>
      <c r="BL44151" s="138"/>
      <c r="BM44151" s="138"/>
    </row>
    <row r="44152" spans="62:65" ht="13" thickBot="1">
      <c r="BJ44152" s="138"/>
      <c r="BK44152" s="138"/>
      <c r="BL44152" s="138"/>
      <c r="BM44152" s="138"/>
    </row>
    <row r="44153" spans="62:65" ht="13" thickBot="1">
      <c r="BJ44153" s="138"/>
      <c r="BK44153" s="138"/>
      <c r="BL44153" s="138"/>
      <c r="BM44153" s="138"/>
    </row>
    <row r="44154" spans="62:65" ht="13" thickBot="1">
      <c r="BJ44154" s="138"/>
      <c r="BK44154" s="138"/>
      <c r="BL44154" s="138"/>
      <c r="BM44154" s="138"/>
    </row>
    <row r="44155" spans="62:65" ht="13" thickBot="1">
      <c r="BJ44155" s="138"/>
      <c r="BK44155" s="138"/>
      <c r="BL44155" s="138"/>
      <c r="BM44155" s="138"/>
    </row>
    <row r="44156" spans="62:65" ht="13" thickBot="1">
      <c r="BJ44156" s="138"/>
      <c r="BK44156" s="138"/>
      <c r="BL44156" s="138"/>
      <c r="BM44156" s="138"/>
    </row>
    <row r="44157" spans="62:65" ht="13" thickBot="1">
      <c r="BJ44157" s="138"/>
      <c r="BK44157" s="138"/>
      <c r="BL44157" s="138"/>
      <c r="BM44157" s="138"/>
    </row>
    <row r="44158" spans="62:65" ht="13" thickBot="1">
      <c r="BJ44158" s="138"/>
      <c r="BK44158" s="138"/>
      <c r="BL44158" s="138"/>
      <c r="BM44158" s="138"/>
    </row>
    <row r="44159" spans="62:65" ht="13" thickBot="1">
      <c r="BJ44159" s="138"/>
      <c r="BK44159" s="138"/>
      <c r="BL44159" s="138"/>
      <c r="BM44159" s="138"/>
    </row>
    <row r="44160" spans="62:65" ht="13" thickBot="1">
      <c r="BJ44160" s="138"/>
      <c r="BK44160" s="138"/>
      <c r="BL44160" s="138"/>
      <c r="BM44160" s="138"/>
    </row>
    <row r="44161" spans="62:65" ht="13" thickBot="1">
      <c r="BJ44161" s="138"/>
      <c r="BK44161" s="138"/>
      <c r="BL44161" s="138"/>
      <c r="BM44161" s="138"/>
    </row>
    <row r="44162" spans="62:65" ht="13" thickBot="1">
      <c r="BJ44162" s="138"/>
      <c r="BK44162" s="138"/>
      <c r="BL44162" s="138"/>
      <c r="BM44162" s="138"/>
    </row>
    <row r="44163" spans="62:65" ht="13" thickBot="1">
      <c r="BJ44163" s="138"/>
      <c r="BK44163" s="138"/>
      <c r="BL44163" s="138"/>
      <c r="BM44163" s="138"/>
    </row>
    <row r="44164" spans="62:65" ht="13" thickBot="1">
      <c r="BJ44164" s="138"/>
      <c r="BK44164" s="138"/>
      <c r="BL44164" s="138"/>
      <c r="BM44164" s="138"/>
    </row>
    <row r="44165" spans="62:65" ht="13" thickBot="1">
      <c r="BJ44165" s="138"/>
      <c r="BK44165" s="138"/>
      <c r="BL44165" s="138"/>
      <c r="BM44165" s="138"/>
    </row>
    <row r="44166" spans="62:65" ht="13" thickBot="1">
      <c r="BJ44166" s="138"/>
      <c r="BK44166" s="138"/>
      <c r="BL44166" s="138"/>
      <c r="BM44166" s="138"/>
    </row>
    <row r="44167" spans="62:65" ht="13" thickBot="1">
      <c r="BJ44167" s="138"/>
      <c r="BK44167" s="138"/>
      <c r="BL44167" s="138"/>
      <c r="BM44167" s="138"/>
    </row>
    <row r="44168" spans="62:65" ht="13" thickBot="1">
      <c r="BJ44168" s="138"/>
      <c r="BK44168" s="138"/>
      <c r="BL44168" s="138"/>
      <c r="BM44168" s="138"/>
    </row>
    <row r="44169" spans="62:65" ht="13" thickBot="1">
      <c r="BJ44169" s="138"/>
      <c r="BK44169" s="138"/>
      <c r="BL44169" s="138"/>
      <c r="BM44169" s="138"/>
    </row>
    <row r="44170" spans="62:65" ht="13" thickBot="1">
      <c r="BJ44170" s="138"/>
      <c r="BK44170" s="138"/>
      <c r="BL44170" s="138"/>
      <c r="BM44170" s="138"/>
    </row>
    <row r="44171" spans="62:65" ht="13" thickBot="1">
      <c r="BJ44171" s="138"/>
      <c r="BK44171" s="138"/>
      <c r="BL44171" s="138"/>
      <c r="BM44171" s="138"/>
    </row>
    <row r="44172" spans="62:65" ht="13" thickBot="1">
      <c r="BJ44172" s="138"/>
      <c r="BK44172" s="138"/>
      <c r="BL44172" s="138"/>
      <c r="BM44172" s="138"/>
    </row>
    <row r="44173" spans="62:65" ht="13" thickBot="1">
      <c r="BJ44173" s="138"/>
      <c r="BK44173" s="138"/>
      <c r="BL44173" s="138"/>
      <c r="BM44173" s="138"/>
    </row>
    <row r="44174" spans="62:65" ht="13" thickBot="1">
      <c r="BJ44174" s="138"/>
      <c r="BK44174" s="138"/>
      <c r="BL44174" s="138"/>
      <c r="BM44174" s="138"/>
    </row>
    <row r="44175" spans="62:65" ht="13" thickBot="1">
      <c r="BJ44175" s="138"/>
      <c r="BK44175" s="138"/>
      <c r="BL44175" s="138"/>
      <c r="BM44175" s="138"/>
    </row>
    <row r="44176" spans="62:65" ht="13" thickBot="1">
      <c r="BJ44176" s="138"/>
      <c r="BK44176" s="138"/>
      <c r="BL44176" s="138"/>
      <c r="BM44176" s="138"/>
    </row>
    <row r="44177" spans="62:65" ht="13" thickBot="1">
      <c r="BJ44177" s="138"/>
      <c r="BK44177" s="138"/>
      <c r="BL44177" s="138"/>
      <c r="BM44177" s="138"/>
    </row>
    <row r="44178" spans="62:65" ht="13" thickBot="1">
      <c r="BJ44178" s="138"/>
      <c r="BK44178" s="138"/>
      <c r="BL44178" s="138"/>
      <c r="BM44178" s="138"/>
    </row>
    <row r="44179" spans="62:65" ht="13" thickBot="1">
      <c r="BJ44179" s="138"/>
      <c r="BK44179" s="138"/>
      <c r="BL44179" s="138"/>
      <c r="BM44179" s="138"/>
    </row>
    <row r="44180" spans="62:65" ht="13" thickBot="1">
      <c r="BJ44180" s="138"/>
      <c r="BK44180" s="138"/>
      <c r="BL44180" s="138"/>
      <c r="BM44180" s="138"/>
    </row>
    <row r="44181" spans="62:65" ht="13" thickBot="1">
      <c r="BJ44181" s="138"/>
      <c r="BK44181" s="138"/>
      <c r="BL44181" s="138"/>
      <c r="BM44181" s="138"/>
    </row>
    <row r="44182" spans="62:65" ht="13" thickBot="1">
      <c r="BJ44182" s="138"/>
      <c r="BK44182" s="138"/>
      <c r="BL44182" s="138"/>
      <c r="BM44182" s="138"/>
    </row>
    <row r="44183" spans="62:65" ht="13" thickBot="1">
      <c r="BJ44183" s="138"/>
      <c r="BK44183" s="138"/>
      <c r="BL44183" s="138"/>
      <c r="BM44183" s="138"/>
    </row>
    <row r="44184" spans="62:65" ht="13" thickBot="1">
      <c r="BJ44184" s="138"/>
      <c r="BK44184" s="138"/>
      <c r="BL44184" s="138"/>
      <c r="BM44184" s="138"/>
    </row>
    <row r="44185" spans="62:65" ht="13" thickBot="1">
      <c r="BJ44185" s="138"/>
      <c r="BK44185" s="138"/>
      <c r="BL44185" s="138"/>
      <c r="BM44185" s="138"/>
    </row>
    <row r="44186" spans="62:65" ht="13" thickBot="1">
      <c r="BJ44186" s="138"/>
      <c r="BK44186" s="138"/>
      <c r="BL44186" s="138"/>
      <c r="BM44186" s="138"/>
    </row>
    <row r="44187" spans="62:65" ht="13" thickBot="1">
      <c r="BJ44187" s="138"/>
      <c r="BK44187" s="138"/>
      <c r="BL44187" s="138"/>
      <c r="BM44187" s="138"/>
    </row>
    <row r="44188" spans="62:65" ht="13" thickBot="1">
      <c r="BJ44188" s="138"/>
      <c r="BK44188" s="138"/>
      <c r="BL44188" s="138"/>
      <c r="BM44188" s="138"/>
    </row>
    <row r="44189" spans="62:65" ht="13" thickBot="1">
      <c r="BJ44189" s="138"/>
      <c r="BK44189" s="138"/>
      <c r="BL44189" s="138"/>
      <c r="BM44189" s="138"/>
    </row>
    <row r="44190" spans="62:65" ht="13" thickBot="1">
      <c r="BJ44190" s="138"/>
      <c r="BK44190" s="138"/>
      <c r="BL44190" s="138"/>
      <c r="BM44190" s="138"/>
    </row>
    <row r="44191" spans="62:65" ht="13" thickBot="1">
      <c r="BJ44191" s="138"/>
      <c r="BK44191" s="138"/>
      <c r="BL44191" s="138"/>
      <c r="BM44191" s="138"/>
    </row>
    <row r="44192" spans="62:65" ht="13" thickBot="1">
      <c r="BJ44192" s="138"/>
      <c r="BK44192" s="138"/>
      <c r="BL44192" s="138"/>
      <c r="BM44192" s="138"/>
    </row>
    <row r="44193" spans="62:65" ht="13" thickBot="1">
      <c r="BJ44193" s="138"/>
      <c r="BK44193" s="138"/>
      <c r="BL44193" s="138"/>
      <c r="BM44193" s="138"/>
    </row>
    <row r="44194" spans="62:65" ht="13" thickBot="1">
      <c r="BJ44194" s="138"/>
      <c r="BK44194" s="138"/>
      <c r="BL44194" s="138"/>
      <c r="BM44194" s="138"/>
    </row>
    <row r="44195" spans="62:65" ht="13" thickBot="1">
      <c r="BJ44195" s="138"/>
      <c r="BK44195" s="138"/>
      <c r="BL44195" s="138"/>
      <c r="BM44195" s="138"/>
    </row>
    <row r="44196" spans="62:65" ht="13" thickBot="1">
      <c r="BJ44196" s="138"/>
      <c r="BK44196" s="138"/>
      <c r="BL44196" s="138"/>
      <c r="BM44196" s="138"/>
    </row>
    <row r="44197" spans="62:65" ht="13" thickBot="1">
      <c r="BJ44197" s="138"/>
      <c r="BK44197" s="138"/>
      <c r="BL44197" s="138"/>
      <c r="BM44197" s="138"/>
    </row>
    <row r="44198" spans="62:65" ht="13" thickBot="1">
      <c r="BJ44198" s="138"/>
      <c r="BK44198" s="138"/>
      <c r="BL44198" s="138"/>
      <c r="BM44198" s="138"/>
    </row>
    <row r="44199" spans="62:65" ht="13" thickBot="1">
      <c r="BJ44199" s="138"/>
      <c r="BK44199" s="138"/>
      <c r="BL44199" s="138"/>
      <c r="BM44199" s="138"/>
    </row>
    <row r="44200" spans="62:65" ht="13" thickBot="1">
      <c r="BJ44200" s="138"/>
      <c r="BK44200" s="138"/>
      <c r="BL44200" s="138"/>
      <c r="BM44200" s="138"/>
    </row>
    <row r="44201" spans="62:65" ht="13" thickBot="1">
      <c r="BJ44201" s="138"/>
      <c r="BK44201" s="138"/>
      <c r="BL44201" s="138"/>
      <c r="BM44201" s="138"/>
    </row>
    <row r="44202" spans="62:65" ht="13" thickBot="1">
      <c r="BJ44202" s="138"/>
      <c r="BK44202" s="138"/>
      <c r="BL44202" s="138"/>
      <c r="BM44202" s="138"/>
    </row>
    <row r="44203" spans="62:65" ht="13" thickBot="1">
      <c r="BJ44203" s="138"/>
      <c r="BK44203" s="138"/>
      <c r="BL44203" s="138"/>
      <c r="BM44203" s="138"/>
    </row>
    <row r="44204" spans="62:65" ht="13" thickBot="1">
      <c r="BJ44204" s="138"/>
      <c r="BK44204" s="138"/>
      <c r="BL44204" s="138"/>
      <c r="BM44204" s="138"/>
    </row>
    <row r="44205" spans="62:65" ht="13" thickBot="1">
      <c r="BJ44205" s="138"/>
      <c r="BK44205" s="138"/>
      <c r="BL44205" s="138"/>
      <c r="BM44205" s="138"/>
    </row>
    <row r="44206" spans="62:65" ht="13" thickBot="1">
      <c r="BJ44206" s="138"/>
      <c r="BK44206" s="138"/>
      <c r="BL44206" s="138"/>
      <c r="BM44206" s="138"/>
    </row>
    <row r="44207" spans="62:65" ht="13" thickBot="1">
      <c r="BJ44207" s="138"/>
      <c r="BK44207" s="138"/>
      <c r="BL44207" s="138"/>
      <c r="BM44207" s="138"/>
    </row>
    <row r="44208" spans="62:65" ht="13" thickBot="1">
      <c r="BJ44208" s="138"/>
      <c r="BK44208" s="138"/>
      <c r="BL44208" s="138"/>
      <c r="BM44208" s="138"/>
    </row>
    <row r="44209" spans="62:65" ht="13" thickBot="1">
      <c r="BJ44209" s="138"/>
      <c r="BK44209" s="138"/>
      <c r="BL44209" s="138"/>
      <c r="BM44209" s="138"/>
    </row>
    <row r="44210" spans="62:65" ht="13" thickBot="1">
      <c r="BJ44210" s="138"/>
      <c r="BK44210" s="138"/>
      <c r="BL44210" s="138"/>
      <c r="BM44210" s="138"/>
    </row>
    <row r="44211" spans="62:65" ht="13" thickBot="1">
      <c r="BJ44211" s="138"/>
      <c r="BK44211" s="138"/>
      <c r="BL44211" s="138"/>
      <c r="BM44211" s="138"/>
    </row>
    <row r="44212" spans="62:65" ht="13" thickBot="1">
      <c r="BJ44212" s="138"/>
      <c r="BK44212" s="138"/>
      <c r="BL44212" s="138"/>
      <c r="BM44212" s="138"/>
    </row>
    <row r="44213" spans="62:65" ht="13" thickBot="1">
      <c r="BJ44213" s="138"/>
      <c r="BK44213" s="138"/>
      <c r="BL44213" s="138"/>
      <c r="BM44213" s="138"/>
    </row>
    <row r="44214" spans="62:65" ht="13" thickBot="1">
      <c r="BJ44214" s="138"/>
      <c r="BK44214" s="138"/>
      <c r="BL44214" s="138"/>
      <c r="BM44214" s="138"/>
    </row>
    <row r="44215" spans="62:65" ht="13" thickBot="1">
      <c r="BJ44215" s="138"/>
      <c r="BK44215" s="138"/>
      <c r="BL44215" s="138"/>
      <c r="BM44215" s="138"/>
    </row>
    <row r="44216" spans="62:65" ht="13" thickBot="1">
      <c r="BJ44216" s="138"/>
      <c r="BK44216" s="138"/>
      <c r="BL44216" s="138"/>
      <c r="BM44216" s="138"/>
    </row>
    <row r="44217" spans="62:65" ht="13" thickBot="1">
      <c r="BJ44217" s="138"/>
      <c r="BK44217" s="138"/>
      <c r="BL44217" s="138"/>
      <c r="BM44217" s="138"/>
    </row>
    <row r="44218" spans="62:65" ht="13" thickBot="1">
      <c r="BJ44218" s="138"/>
      <c r="BK44218" s="138"/>
      <c r="BL44218" s="138"/>
      <c r="BM44218" s="138"/>
    </row>
    <row r="44219" spans="62:65" ht="13" thickBot="1">
      <c r="BJ44219" s="138"/>
      <c r="BK44219" s="138"/>
      <c r="BL44219" s="138"/>
      <c r="BM44219" s="138"/>
    </row>
    <row r="44220" spans="62:65" ht="13" thickBot="1">
      <c r="BJ44220" s="138"/>
      <c r="BK44220" s="138"/>
      <c r="BL44220" s="138"/>
      <c r="BM44220" s="138"/>
    </row>
    <row r="44221" spans="62:65" ht="13" thickBot="1">
      <c r="BJ44221" s="138"/>
      <c r="BK44221" s="138"/>
      <c r="BL44221" s="138"/>
      <c r="BM44221" s="138"/>
    </row>
    <row r="44222" spans="62:65" ht="13" thickBot="1">
      <c r="BJ44222" s="138"/>
      <c r="BK44222" s="138"/>
      <c r="BL44222" s="138"/>
      <c r="BM44222" s="138"/>
    </row>
    <row r="44223" spans="62:65" ht="13" thickBot="1">
      <c r="BJ44223" s="138"/>
      <c r="BK44223" s="138"/>
      <c r="BL44223" s="138"/>
      <c r="BM44223" s="138"/>
    </row>
    <row r="44224" spans="62:65" ht="13" thickBot="1">
      <c r="BJ44224" s="138"/>
      <c r="BK44224" s="138"/>
      <c r="BL44224" s="138"/>
      <c r="BM44224" s="138"/>
    </row>
    <row r="44225" spans="62:65" ht="13" thickBot="1">
      <c r="BJ44225" s="138"/>
      <c r="BK44225" s="138"/>
      <c r="BL44225" s="138"/>
      <c r="BM44225" s="138"/>
    </row>
    <row r="44226" spans="62:65" ht="13" thickBot="1">
      <c r="BJ44226" s="138"/>
      <c r="BK44226" s="138"/>
      <c r="BL44226" s="138"/>
      <c r="BM44226" s="138"/>
    </row>
    <row r="44227" spans="62:65" ht="13" thickBot="1">
      <c r="BJ44227" s="138"/>
      <c r="BK44227" s="138"/>
      <c r="BL44227" s="138"/>
      <c r="BM44227" s="138"/>
    </row>
    <row r="44228" spans="62:65" ht="13" thickBot="1">
      <c r="BJ44228" s="138"/>
      <c r="BK44228" s="138"/>
      <c r="BL44228" s="138"/>
      <c r="BM44228" s="138"/>
    </row>
    <row r="44229" spans="62:65" ht="13" thickBot="1">
      <c r="BJ44229" s="138"/>
      <c r="BK44229" s="138"/>
      <c r="BL44229" s="138"/>
      <c r="BM44229" s="138"/>
    </row>
    <row r="44230" spans="62:65" ht="13" thickBot="1">
      <c r="BJ44230" s="138"/>
      <c r="BK44230" s="138"/>
      <c r="BL44230" s="138"/>
      <c r="BM44230" s="138"/>
    </row>
    <row r="44231" spans="62:65" ht="13" thickBot="1">
      <c r="BJ44231" s="138"/>
      <c r="BK44231" s="138"/>
      <c r="BL44231" s="138"/>
      <c r="BM44231" s="138"/>
    </row>
    <row r="44232" spans="62:65" ht="13" thickBot="1">
      <c r="BJ44232" s="138"/>
      <c r="BK44232" s="138"/>
      <c r="BL44232" s="138"/>
      <c r="BM44232" s="138"/>
    </row>
    <row r="44233" spans="62:65" ht="13" thickBot="1">
      <c r="BJ44233" s="138"/>
      <c r="BK44233" s="138"/>
      <c r="BL44233" s="138"/>
      <c r="BM44233" s="138"/>
    </row>
    <row r="44234" spans="62:65" ht="13" thickBot="1">
      <c r="BJ44234" s="138"/>
      <c r="BK44234" s="138"/>
      <c r="BL44234" s="138"/>
      <c r="BM44234" s="138"/>
    </row>
    <row r="44235" spans="62:65" ht="13" thickBot="1">
      <c r="BJ44235" s="138"/>
      <c r="BK44235" s="138"/>
      <c r="BL44235" s="138"/>
      <c r="BM44235" s="138"/>
    </row>
    <row r="44236" spans="62:65" ht="13" thickBot="1">
      <c r="BJ44236" s="138"/>
      <c r="BK44236" s="138"/>
      <c r="BL44236" s="138"/>
      <c r="BM44236" s="138"/>
    </row>
    <row r="44237" spans="62:65" ht="13" thickBot="1">
      <c r="BJ44237" s="138"/>
      <c r="BK44237" s="138"/>
      <c r="BL44237" s="138"/>
      <c r="BM44237" s="138"/>
    </row>
    <row r="44238" spans="62:65" ht="13" thickBot="1">
      <c r="BJ44238" s="138"/>
      <c r="BK44238" s="138"/>
      <c r="BL44238" s="138"/>
      <c r="BM44238" s="138"/>
    </row>
    <row r="44239" spans="62:65" ht="13" thickBot="1">
      <c r="BJ44239" s="138"/>
      <c r="BK44239" s="138"/>
      <c r="BL44239" s="138"/>
      <c r="BM44239" s="138"/>
    </row>
    <row r="44240" spans="62:65" ht="13" thickBot="1">
      <c r="BJ44240" s="138"/>
      <c r="BK44240" s="138"/>
      <c r="BL44240" s="138"/>
      <c r="BM44240" s="138"/>
    </row>
    <row r="44241" spans="62:65" ht="13" thickBot="1">
      <c r="BJ44241" s="138"/>
      <c r="BK44241" s="138"/>
      <c r="BL44241" s="138"/>
      <c r="BM44241" s="138"/>
    </row>
    <row r="44242" spans="62:65" ht="13" thickBot="1">
      <c r="BJ44242" s="138"/>
      <c r="BK44242" s="138"/>
      <c r="BL44242" s="138"/>
      <c r="BM44242" s="138"/>
    </row>
    <row r="44243" spans="62:65" ht="13" thickBot="1">
      <c r="BJ44243" s="138"/>
      <c r="BK44243" s="138"/>
      <c r="BL44243" s="138"/>
      <c r="BM44243" s="138"/>
    </row>
    <row r="44244" spans="62:65" ht="13" thickBot="1">
      <c r="BJ44244" s="138"/>
      <c r="BK44244" s="138"/>
      <c r="BL44244" s="138"/>
      <c r="BM44244" s="138"/>
    </row>
    <row r="44245" spans="62:65" ht="13" thickBot="1">
      <c r="BJ44245" s="138"/>
      <c r="BK44245" s="138"/>
      <c r="BL44245" s="138"/>
      <c r="BM44245" s="138"/>
    </row>
    <row r="44246" spans="62:65" ht="13" thickBot="1">
      <c r="BJ44246" s="138"/>
      <c r="BK44246" s="138"/>
      <c r="BL44246" s="138"/>
      <c r="BM44246" s="138"/>
    </row>
    <row r="44247" spans="62:65" ht="13" thickBot="1">
      <c r="BJ44247" s="138"/>
      <c r="BK44247" s="138"/>
      <c r="BL44247" s="138"/>
      <c r="BM44247" s="138"/>
    </row>
    <row r="44248" spans="62:65" ht="13" thickBot="1">
      <c r="BJ44248" s="138"/>
      <c r="BK44248" s="138"/>
      <c r="BL44248" s="138"/>
      <c r="BM44248" s="138"/>
    </row>
    <row r="44249" spans="62:65" ht="13" thickBot="1">
      <c r="BJ44249" s="138"/>
      <c r="BK44249" s="138"/>
      <c r="BL44249" s="138"/>
      <c r="BM44249" s="138"/>
    </row>
    <row r="44250" spans="62:65" ht="13" thickBot="1">
      <c r="BJ44250" s="138"/>
      <c r="BK44250" s="138"/>
      <c r="BL44250" s="138"/>
      <c r="BM44250" s="138"/>
    </row>
    <row r="44251" spans="62:65" ht="13" thickBot="1">
      <c r="BJ44251" s="138"/>
      <c r="BK44251" s="138"/>
      <c r="BL44251" s="138"/>
      <c r="BM44251" s="138"/>
    </row>
    <row r="44252" spans="62:65" ht="13" thickBot="1">
      <c r="BJ44252" s="138"/>
      <c r="BK44252" s="138"/>
      <c r="BL44252" s="138"/>
      <c r="BM44252" s="138"/>
    </row>
    <row r="44253" spans="62:65" ht="13" thickBot="1">
      <c r="BJ44253" s="138"/>
      <c r="BK44253" s="138"/>
      <c r="BL44253" s="138"/>
      <c r="BM44253" s="138"/>
    </row>
    <row r="44254" spans="62:65" ht="13" thickBot="1">
      <c r="BJ44254" s="138"/>
      <c r="BK44254" s="138"/>
      <c r="BL44254" s="138"/>
      <c r="BM44254" s="138"/>
    </row>
    <row r="44255" spans="62:65" ht="13" thickBot="1">
      <c r="BJ44255" s="138"/>
      <c r="BK44255" s="138"/>
      <c r="BL44255" s="138"/>
      <c r="BM44255" s="138"/>
    </row>
    <row r="44256" spans="62:65" ht="13" thickBot="1">
      <c r="BJ44256" s="138"/>
      <c r="BK44256" s="138"/>
      <c r="BL44256" s="138"/>
      <c r="BM44256" s="138"/>
    </row>
    <row r="44257" spans="62:65" ht="13" thickBot="1">
      <c r="BJ44257" s="138"/>
      <c r="BK44257" s="138"/>
      <c r="BL44257" s="138"/>
      <c r="BM44257" s="138"/>
    </row>
    <row r="44258" spans="62:65" ht="13" thickBot="1">
      <c r="BJ44258" s="138"/>
      <c r="BK44258" s="138"/>
      <c r="BL44258" s="138"/>
      <c r="BM44258" s="138"/>
    </row>
    <row r="44259" spans="62:65" ht="13" thickBot="1">
      <c r="BJ44259" s="138"/>
      <c r="BK44259" s="138"/>
      <c r="BL44259" s="138"/>
      <c r="BM44259" s="138"/>
    </row>
    <row r="44260" spans="62:65" ht="13" thickBot="1">
      <c r="BJ44260" s="138"/>
      <c r="BK44260" s="138"/>
      <c r="BL44260" s="138"/>
      <c r="BM44260" s="138"/>
    </row>
    <row r="44261" spans="62:65" ht="13" thickBot="1">
      <c r="BJ44261" s="138"/>
      <c r="BK44261" s="138"/>
      <c r="BL44261" s="138"/>
      <c r="BM44261" s="138"/>
    </row>
    <row r="44262" spans="62:65" ht="13" thickBot="1">
      <c r="BJ44262" s="138"/>
      <c r="BK44262" s="138"/>
      <c r="BL44262" s="138"/>
      <c r="BM44262" s="138"/>
    </row>
    <row r="44263" spans="62:65" ht="13" thickBot="1">
      <c r="BJ44263" s="138"/>
      <c r="BK44263" s="138"/>
      <c r="BL44263" s="138"/>
      <c r="BM44263" s="138"/>
    </row>
    <row r="44264" spans="62:65" ht="13" thickBot="1">
      <c r="BJ44264" s="138"/>
      <c r="BK44264" s="138"/>
      <c r="BL44264" s="138"/>
      <c r="BM44264" s="138"/>
    </row>
    <row r="44265" spans="62:65" ht="13" thickBot="1">
      <c r="BJ44265" s="138"/>
      <c r="BK44265" s="138"/>
      <c r="BL44265" s="138"/>
      <c r="BM44265" s="138"/>
    </row>
    <row r="44266" spans="62:65" ht="13" thickBot="1">
      <c r="BJ44266" s="138"/>
      <c r="BK44266" s="138"/>
      <c r="BL44266" s="138"/>
      <c r="BM44266" s="138"/>
    </row>
    <row r="44267" spans="62:65" ht="13" thickBot="1">
      <c r="BJ44267" s="138"/>
      <c r="BK44267" s="138"/>
      <c r="BL44267" s="138"/>
      <c r="BM44267" s="138"/>
    </row>
    <row r="44268" spans="62:65" ht="13" thickBot="1">
      <c r="BJ44268" s="138"/>
      <c r="BK44268" s="138"/>
      <c r="BL44268" s="138"/>
      <c r="BM44268" s="138"/>
    </row>
    <row r="44269" spans="62:65" ht="13" thickBot="1">
      <c r="BJ44269" s="138"/>
      <c r="BK44269" s="138"/>
      <c r="BL44269" s="138"/>
      <c r="BM44269" s="138"/>
    </row>
    <row r="44270" spans="62:65" ht="13" thickBot="1">
      <c r="BJ44270" s="138"/>
      <c r="BK44270" s="138"/>
      <c r="BL44270" s="138"/>
      <c r="BM44270" s="138"/>
    </row>
    <row r="44271" spans="62:65" ht="13" thickBot="1">
      <c r="BJ44271" s="138"/>
      <c r="BK44271" s="138"/>
      <c r="BL44271" s="138"/>
      <c r="BM44271" s="138"/>
    </row>
    <row r="44272" spans="62:65" ht="13" thickBot="1">
      <c r="BJ44272" s="138"/>
      <c r="BK44272" s="138"/>
      <c r="BL44272" s="138"/>
      <c r="BM44272" s="138"/>
    </row>
    <row r="44273" spans="62:65" ht="13" thickBot="1">
      <c r="BJ44273" s="138"/>
      <c r="BK44273" s="138"/>
      <c r="BL44273" s="138"/>
      <c r="BM44273" s="138"/>
    </row>
    <row r="44274" spans="62:65" ht="13" thickBot="1">
      <c r="BJ44274" s="138"/>
      <c r="BK44274" s="138"/>
      <c r="BL44274" s="138"/>
      <c r="BM44274" s="138"/>
    </row>
    <row r="44275" spans="62:65" ht="13" thickBot="1">
      <c r="BJ44275" s="138"/>
      <c r="BK44275" s="138"/>
      <c r="BL44275" s="138"/>
      <c r="BM44275" s="138"/>
    </row>
    <row r="44276" spans="62:65" ht="13" thickBot="1">
      <c r="BJ44276" s="138"/>
      <c r="BK44276" s="138"/>
      <c r="BL44276" s="138"/>
      <c r="BM44276" s="138"/>
    </row>
    <row r="44277" spans="62:65" ht="13" thickBot="1">
      <c r="BJ44277" s="138"/>
      <c r="BK44277" s="138"/>
      <c r="BL44277" s="138"/>
      <c r="BM44277" s="138"/>
    </row>
    <row r="44278" spans="62:65" ht="13" thickBot="1">
      <c r="BJ44278" s="138"/>
      <c r="BK44278" s="138"/>
      <c r="BL44278" s="138"/>
      <c r="BM44278" s="138"/>
    </row>
    <row r="44279" spans="62:65" ht="13" thickBot="1">
      <c r="BJ44279" s="138"/>
      <c r="BK44279" s="138"/>
      <c r="BL44279" s="138"/>
      <c r="BM44279" s="138"/>
    </row>
    <row r="44280" spans="62:65" ht="13" thickBot="1">
      <c r="BJ44280" s="138"/>
      <c r="BK44280" s="138"/>
      <c r="BL44280" s="138"/>
      <c r="BM44280" s="138"/>
    </row>
    <row r="44281" spans="62:65" ht="13" thickBot="1">
      <c r="BJ44281" s="138"/>
      <c r="BK44281" s="138"/>
      <c r="BL44281" s="138"/>
      <c r="BM44281" s="138"/>
    </row>
    <row r="44282" spans="62:65" ht="13" thickBot="1">
      <c r="BJ44282" s="138"/>
      <c r="BK44282" s="138"/>
      <c r="BL44282" s="138"/>
      <c r="BM44282" s="138"/>
    </row>
    <row r="44283" spans="62:65" ht="13" thickBot="1">
      <c r="BJ44283" s="138"/>
      <c r="BK44283" s="138"/>
      <c r="BL44283" s="138"/>
      <c r="BM44283" s="138"/>
    </row>
    <row r="44284" spans="62:65" ht="13" thickBot="1">
      <c r="BJ44284" s="138"/>
      <c r="BK44284" s="138"/>
      <c r="BL44284" s="138"/>
      <c r="BM44284" s="138"/>
    </row>
    <row r="44285" spans="62:65" ht="13" thickBot="1">
      <c r="BJ44285" s="138"/>
      <c r="BK44285" s="138"/>
      <c r="BL44285" s="138"/>
      <c r="BM44285" s="138"/>
    </row>
    <row r="44286" spans="62:65" ht="13" thickBot="1">
      <c r="BJ44286" s="138"/>
      <c r="BK44286" s="138"/>
      <c r="BL44286" s="138"/>
      <c r="BM44286" s="138"/>
    </row>
    <row r="44287" spans="62:65" ht="13" thickBot="1">
      <c r="BJ44287" s="138"/>
      <c r="BK44287" s="138"/>
      <c r="BL44287" s="138"/>
      <c r="BM44287" s="138"/>
    </row>
    <row r="44288" spans="62:65" ht="13" thickBot="1">
      <c r="BJ44288" s="138"/>
      <c r="BK44288" s="138"/>
      <c r="BL44288" s="138"/>
      <c r="BM44288" s="138"/>
    </row>
    <row r="44289" spans="62:65" ht="13" thickBot="1">
      <c r="BJ44289" s="138"/>
      <c r="BK44289" s="138"/>
      <c r="BL44289" s="138"/>
      <c r="BM44289" s="138"/>
    </row>
    <row r="44290" spans="62:65" ht="13" thickBot="1">
      <c r="BJ44290" s="138"/>
      <c r="BK44290" s="138"/>
      <c r="BL44290" s="138"/>
      <c r="BM44290" s="138"/>
    </row>
    <row r="44291" spans="62:65" ht="13" thickBot="1">
      <c r="BJ44291" s="138"/>
      <c r="BK44291" s="138"/>
      <c r="BL44291" s="138"/>
      <c r="BM44291" s="138"/>
    </row>
    <row r="44292" spans="62:65" ht="13" thickBot="1">
      <c r="BJ44292" s="138"/>
      <c r="BK44292" s="138"/>
      <c r="BL44292" s="138"/>
      <c r="BM44292" s="138"/>
    </row>
    <row r="44293" spans="62:65" ht="13" thickBot="1">
      <c r="BJ44293" s="138"/>
      <c r="BK44293" s="138"/>
      <c r="BL44293" s="138"/>
      <c r="BM44293" s="138"/>
    </row>
    <row r="44294" spans="62:65" ht="13" thickBot="1">
      <c r="BJ44294" s="138"/>
      <c r="BK44294" s="138"/>
      <c r="BL44294" s="138"/>
      <c r="BM44294" s="138"/>
    </row>
    <row r="44295" spans="62:65" ht="13" thickBot="1">
      <c r="BJ44295" s="138"/>
      <c r="BK44295" s="138"/>
      <c r="BL44295" s="138"/>
      <c r="BM44295" s="138"/>
    </row>
    <row r="44296" spans="62:65" ht="13" thickBot="1">
      <c r="BJ44296" s="138"/>
      <c r="BK44296" s="138"/>
      <c r="BL44296" s="138"/>
      <c r="BM44296" s="138"/>
    </row>
    <row r="44297" spans="62:65" ht="13" thickBot="1">
      <c r="BJ44297" s="138"/>
      <c r="BK44297" s="138"/>
      <c r="BL44297" s="138"/>
      <c r="BM44297" s="138"/>
    </row>
    <row r="44298" spans="62:65" ht="13" thickBot="1">
      <c r="BJ44298" s="138"/>
      <c r="BK44298" s="138"/>
      <c r="BL44298" s="138"/>
      <c r="BM44298" s="138"/>
    </row>
    <row r="44299" spans="62:65" ht="13" thickBot="1">
      <c r="BJ44299" s="138"/>
      <c r="BK44299" s="138"/>
      <c r="BL44299" s="138"/>
      <c r="BM44299" s="138"/>
    </row>
    <row r="44300" spans="62:65" ht="13" thickBot="1">
      <c r="BJ44300" s="138"/>
      <c r="BK44300" s="138"/>
      <c r="BL44300" s="138"/>
      <c r="BM44300" s="138"/>
    </row>
    <row r="44301" spans="62:65" ht="13" thickBot="1">
      <c r="BJ44301" s="138"/>
      <c r="BK44301" s="138"/>
      <c r="BL44301" s="138"/>
      <c r="BM44301" s="138"/>
    </row>
    <row r="44302" spans="62:65" ht="13" thickBot="1">
      <c r="BJ44302" s="138"/>
      <c r="BK44302" s="138"/>
      <c r="BL44302" s="138"/>
      <c r="BM44302" s="138"/>
    </row>
    <row r="44303" spans="62:65" ht="13" thickBot="1">
      <c r="BJ44303" s="138"/>
      <c r="BK44303" s="138"/>
      <c r="BL44303" s="138"/>
      <c r="BM44303" s="138"/>
    </row>
    <row r="44304" spans="62:65" ht="13" thickBot="1">
      <c r="BJ44304" s="138"/>
      <c r="BK44304" s="138"/>
      <c r="BL44304" s="138"/>
      <c r="BM44304" s="138"/>
    </row>
    <row r="44305" spans="62:65" ht="13" thickBot="1">
      <c r="BJ44305" s="138"/>
      <c r="BK44305" s="138"/>
      <c r="BL44305" s="138"/>
      <c r="BM44305" s="138"/>
    </row>
    <row r="44306" spans="62:65" ht="13" thickBot="1">
      <c r="BJ44306" s="138"/>
      <c r="BK44306" s="138"/>
      <c r="BL44306" s="138"/>
      <c r="BM44306" s="138"/>
    </row>
    <row r="44307" spans="62:65" ht="13" thickBot="1">
      <c r="BJ44307" s="138"/>
      <c r="BK44307" s="138"/>
      <c r="BL44307" s="138"/>
      <c r="BM44307" s="138"/>
    </row>
    <row r="44308" spans="62:65" ht="13" thickBot="1">
      <c r="BJ44308" s="138"/>
      <c r="BK44308" s="138"/>
      <c r="BL44308" s="138"/>
      <c r="BM44308" s="138"/>
    </row>
    <row r="44309" spans="62:65" ht="13" thickBot="1">
      <c r="BJ44309" s="138"/>
      <c r="BK44309" s="138"/>
      <c r="BL44309" s="138"/>
      <c r="BM44309" s="138"/>
    </row>
    <row r="44310" spans="62:65" ht="13" thickBot="1">
      <c r="BJ44310" s="138"/>
      <c r="BK44310" s="138"/>
      <c r="BL44310" s="138"/>
      <c r="BM44310" s="138"/>
    </row>
    <row r="44311" spans="62:65" ht="13" thickBot="1">
      <c r="BJ44311" s="138"/>
      <c r="BK44311" s="138"/>
      <c r="BL44311" s="138"/>
      <c r="BM44311" s="138"/>
    </row>
    <row r="44312" spans="62:65" ht="13" thickBot="1">
      <c r="BJ44312" s="138"/>
      <c r="BK44312" s="138"/>
      <c r="BL44312" s="138"/>
      <c r="BM44312" s="138"/>
    </row>
    <row r="44313" spans="62:65" ht="13" thickBot="1">
      <c r="BJ44313" s="138"/>
      <c r="BK44313" s="138"/>
      <c r="BL44313" s="138"/>
      <c r="BM44313" s="138"/>
    </row>
    <row r="44314" spans="62:65" ht="13" thickBot="1">
      <c r="BJ44314" s="138"/>
      <c r="BK44314" s="138"/>
      <c r="BL44314" s="138"/>
      <c r="BM44314" s="138"/>
    </row>
    <row r="44315" spans="62:65" ht="13" thickBot="1">
      <c r="BJ44315" s="138"/>
      <c r="BK44315" s="138"/>
      <c r="BL44315" s="138"/>
      <c r="BM44315" s="138"/>
    </row>
    <row r="44316" spans="62:65" ht="13" thickBot="1">
      <c r="BJ44316" s="138"/>
      <c r="BK44316" s="138"/>
      <c r="BL44316" s="138"/>
      <c r="BM44316" s="138"/>
    </row>
    <row r="44317" spans="62:65" ht="13" thickBot="1">
      <c r="BJ44317" s="138"/>
      <c r="BK44317" s="138"/>
      <c r="BL44317" s="138"/>
      <c r="BM44317" s="138"/>
    </row>
    <row r="44318" spans="62:65" ht="13" thickBot="1">
      <c r="BJ44318" s="138"/>
      <c r="BK44318" s="138"/>
      <c r="BL44318" s="138"/>
      <c r="BM44318" s="138"/>
    </row>
    <row r="44319" spans="62:65" ht="13" thickBot="1">
      <c r="BJ44319" s="138"/>
      <c r="BK44319" s="138"/>
      <c r="BL44319" s="138"/>
      <c r="BM44319" s="138"/>
    </row>
    <row r="44320" spans="62:65" ht="13" thickBot="1">
      <c r="BJ44320" s="138"/>
      <c r="BK44320" s="138"/>
      <c r="BL44320" s="138"/>
      <c r="BM44320" s="138"/>
    </row>
    <row r="44321" spans="62:65" ht="13" thickBot="1">
      <c r="BJ44321" s="138"/>
      <c r="BK44321" s="138"/>
      <c r="BL44321" s="138"/>
      <c r="BM44321" s="138"/>
    </row>
    <row r="44322" spans="62:65" ht="13" thickBot="1">
      <c r="BJ44322" s="138"/>
      <c r="BK44322" s="138"/>
      <c r="BL44322" s="138"/>
      <c r="BM44322" s="138"/>
    </row>
    <row r="44323" spans="62:65" ht="13" thickBot="1">
      <c r="BJ44323" s="138"/>
      <c r="BK44323" s="138"/>
      <c r="BL44323" s="138"/>
      <c r="BM44323" s="138"/>
    </row>
    <row r="44324" spans="62:65" ht="13" thickBot="1">
      <c r="BJ44324" s="138"/>
      <c r="BK44324" s="138"/>
      <c r="BL44324" s="138"/>
      <c r="BM44324" s="138"/>
    </row>
    <row r="44325" spans="62:65" ht="13" thickBot="1">
      <c r="BJ44325" s="138"/>
      <c r="BK44325" s="138"/>
      <c r="BL44325" s="138"/>
      <c r="BM44325" s="138"/>
    </row>
    <row r="44326" spans="62:65" ht="13" thickBot="1">
      <c r="BJ44326" s="138"/>
      <c r="BK44326" s="138"/>
      <c r="BL44326" s="138"/>
      <c r="BM44326" s="138"/>
    </row>
    <row r="44327" spans="62:65" ht="13" thickBot="1">
      <c r="BJ44327" s="138"/>
      <c r="BK44327" s="138"/>
      <c r="BL44327" s="138"/>
      <c r="BM44327" s="138"/>
    </row>
    <row r="44328" spans="62:65" ht="13" thickBot="1">
      <c r="BJ44328" s="138"/>
      <c r="BK44328" s="138"/>
      <c r="BL44328" s="138"/>
      <c r="BM44328" s="138"/>
    </row>
    <row r="44329" spans="62:65" ht="13" thickBot="1">
      <c r="BJ44329" s="138"/>
      <c r="BK44329" s="138"/>
      <c r="BL44329" s="138"/>
      <c r="BM44329" s="138"/>
    </row>
    <row r="44330" spans="62:65" ht="13" thickBot="1">
      <c r="BJ44330" s="138"/>
      <c r="BK44330" s="138"/>
      <c r="BL44330" s="138"/>
      <c r="BM44330" s="138"/>
    </row>
    <row r="44331" spans="62:65" ht="13" thickBot="1">
      <c r="BJ44331" s="138"/>
      <c r="BK44331" s="138"/>
      <c r="BL44331" s="138"/>
      <c r="BM44331" s="138"/>
    </row>
    <row r="44332" spans="62:65" ht="13" thickBot="1">
      <c r="BJ44332" s="138"/>
      <c r="BK44332" s="138"/>
      <c r="BL44332" s="138"/>
      <c r="BM44332" s="138"/>
    </row>
    <row r="44333" spans="62:65" ht="13" thickBot="1">
      <c r="BJ44333" s="138"/>
      <c r="BK44333" s="138"/>
      <c r="BL44333" s="138"/>
      <c r="BM44333" s="138"/>
    </row>
    <row r="44334" spans="62:65" ht="13" thickBot="1">
      <c r="BJ44334" s="138"/>
      <c r="BK44334" s="138"/>
      <c r="BL44334" s="138"/>
      <c r="BM44334" s="138"/>
    </row>
    <row r="44335" spans="62:65" ht="13" thickBot="1">
      <c r="BJ44335" s="138"/>
      <c r="BK44335" s="138"/>
      <c r="BL44335" s="138"/>
      <c r="BM44335" s="138"/>
    </row>
    <row r="44336" spans="62:65" ht="13" thickBot="1">
      <c r="BJ44336" s="138"/>
      <c r="BK44336" s="138"/>
      <c r="BL44336" s="138"/>
      <c r="BM44336" s="138"/>
    </row>
    <row r="44337" spans="62:65" ht="13" thickBot="1">
      <c r="BJ44337" s="138"/>
      <c r="BK44337" s="138"/>
      <c r="BL44337" s="138"/>
      <c r="BM44337" s="138"/>
    </row>
    <row r="44338" spans="62:65" ht="13" thickBot="1">
      <c r="BJ44338" s="138"/>
      <c r="BK44338" s="138"/>
      <c r="BL44338" s="138"/>
      <c r="BM44338" s="138"/>
    </row>
    <row r="44339" spans="62:65" ht="13" thickBot="1">
      <c r="BJ44339" s="138"/>
      <c r="BK44339" s="138"/>
      <c r="BL44339" s="138"/>
      <c r="BM44339" s="138"/>
    </row>
    <row r="44340" spans="62:65" ht="13" thickBot="1">
      <c r="BJ44340" s="138"/>
      <c r="BK44340" s="138"/>
      <c r="BL44340" s="138"/>
      <c r="BM44340" s="138"/>
    </row>
    <row r="44341" spans="62:65" ht="13" thickBot="1">
      <c r="BJ44341" s="138"/>
      <c r="BK44341" s="138"/>
      <c r="BL44341" s="138"/>
      <c r="BM44341" s="138"/>
    </row>
    <row r="44342" spans="62:65" ht="13" thickBot="1">
      <c r="BJ44342" s="138"/>
      <c r="BK44342" s="138"/>
      <c r="BL44342" s="138"/>
      <c r="BM44342" s="138"/>
    </row>
    <row r="44343" spans="62:65" ht="13" thickBot="1">
      <c r="BJ44343" s="138"/>
      <c r="BK44343" s="138"/>
      <c r="BL44343" s="138"/>
      <c r="BM44343" s="138"/>
    </row>
    <row r="44344" spans="62:65" ht="13" thickBot="1">
      <c r="BJ44344" s="138"/>
      <c r="BK44344" s="138"/>
      <c r="BL44344" s="138"/>
      <c r="BM44344" s="138"/>
    </row>
    <row r="44345" spans="62:65" ht="13" thickBot="1">
      <c r="BJ44345" s="138"/>
      <c r="BK44345" s="138"/>
      <c r="BL44345" s="138"/>
      <c r="BM44345" s="138"/>
    </row>
    <row r="44346" spans="62:65" ht="13" thickBot="1">
      <c r="BJ44346" s="138"/>
      <c r="BK44346" s="138"/>
      <c r="BL44346" s="138"/>
      <c r="BM44346" s="138"/>
    </row>
    <row r="44347" spans="62:65" ht="13" thickBot="1">
      <c r="BJ44347" s="138"/>
      <c r="BK44347" s="138"/>
      <c r="BL44347" s="138"/>
      <c r="BM44347" s="138"/>
    </row>
    <row r="44348" spans="62:65" ht="13" thickBot="1">
      <c r="BJ44348" s="138"/>
      <c r="BK44348" s="138"/>
      <c r="BL44348" s="138"/>
      <c r="BM44348" s="138"/>
    </row>
    <row r="44349" spans="62:65" ht="13" thickBot="1">
      <c r="BJ44349" s="138"/>
      <c r="BK44349" s="138"/>
      <c r="BL44349" s="138"/>
      <c r="BM44349" s="138"/>
    </row>
    <row r="44350" spans="62:65" ht="13" thickBot="1">
      <c r="BJ44350" s="138"/>
      <c r="BK44350" s="138"/>
      <c r="BL44350" s="138"/>
      <c r="BM44350" s="138"/>
    </row>
    <row r="44351" spans="62:65" ht="13" thickBot="1">
      <c r="BJ44351" s="138"/>
      <c r="BK44351" s="138"/>
      <c r="BL44351" s="138"/>
      <c r="BM44351" s="138"/>
    </row>
    <row r="44352" spans="62:65" ht="13" thickBot="1">
      <c r="BJ44352" s="138"/>
      <c r="BK44352" s="138"/>
      <c r="BL44352" s="138"/>
      <c r="BM44352" s="138"/>
    </row>
    <row r="44353" spans="62:65" ht="13" thickBot="1">
      <c r="BJ44353" s="138"/>
      <c r="BK44353" s="138"/>
      <c r="BL44353" s="138"/>
      <c r="BM44353" s="138"/>
    </row>
    <row r="44354" spans="62:65" ht="13" thickBot="1">
      <c r="BJ44354" s="138"/>
      <c r="BK44354" s="138"/>
      <c r="BL44354" s="138"/>
      <c r="BM44354" s="138"/>
    </row>
    <row r="44355" spans="62:65" ht="13" thickBot="1">
      <c r="BJ44355" s="138"/>
      <c r="BK44355" s="138"/>
      <c r="BL44355" s="138"/>
      <c r="BM44355" s="138"/>
    </row>
    <row r="44356" spans="62:65" ht="13" thickBot="1">
      <c r="BJ44356" s="138"/>
      <c r="BK44356" s="138"/>
      <c r="BL44356" s="138"/>
      <c r="BM44356" s="138"/>
    </row>
    <row r="44357" spans="62:65" ht="13" thickBot="1">
      <c r="BJ44357" s="138"/>
      <c r="BK44357" s="138"/>
      <c r="BL44357" s="138"/>
      <c r="BM44357" s="138"/>
    </row>
    <row r="44358" spans="62:65" ht="13" thickBot="1">
      <c r="BJ44358" s="138"/>
      <c r="BK44358" s="138"/>
      <c r="BL44358" s="138"/>
      <c r="BM44358" s="138"/>
    </row>
    <row r="44359" spans="62:65" ht="13" thickBot="1">
      <c r="BJ44359" s="138"/>
      <c r="BK44359" s="138"/>
      <c r="BL44359" s="138"/>
      <c r="BM44359" s="138"/>
    </row>
    <row r="44360" spans="62:65" ht="13" thickBot="1">
      <c r="BJ44360" s="138"/>
      <c r="BK44360" s="138"/>
      <c r="BL44360" s="138"/>
      <c r="BM44360" s="138"/>
    </row>
    <row r="44361" spans="62:65" ht="13" thickBot="1">
      <c r="BJ44361" s="138"/>
      <c r="BK44361" s="138"/>
      <c r="BL44361" s="138"/>
      <c r="BM44361" s="138"/>
    </row>
    <row r="44362" spans="62:65" ht="13" thickBot="1">
      <c r="BJ44362" s="138"/>
      <c r="BK44362" s="138"/>
      <c r="BL44362" s="138"/>
      <c r="BM44362" s="138"/>
    </row>
    <row r="44363" spans="62:65" ht="13" thickBot="1">
      <c r="BJ44363" s="138"/>
      <c r="BK44363" s="138"/>
      <c r="BL44363" s="138"/>
      <c r="BM44363" s="138"/>
    </row>
    <row r="44364" spans="62:65" ht="13" thickBot="1">
      <c r="BJ44364" s="138"/>
      <c r="BK44364" s="138"/>
      <c r="BL44364" s="138"/>
      <c r="BM44364" s="138"/>
    </row>
    <row r="44365" spans="62:65" ht="13" thickBot="1">
      <c r="BJ44365" s="138"/>
      <c r="BK44365" s="138"/>
      <c r="BL44365" s="138"/>
      <c r="BM44365" s="138"/>
    </row>
    <row r="44366" spans="62:65" ht="13" thickBot="1">
      <c r="BJ44366" s="138"/>
      <c r="BK44366" s="138"/>
      <c r="BL44366" s="138"/>
      <c r="BM44366" s="138"/>
    </row>
    <row r="44367" spans="62:65" ht="13" thickBot="1">
      <c r="BJ44367" s="138"/>
      <c r="BK44367" s="138"/>
      <c r="BL44367" s="138"/>
      <c r="BM44367" s="138"/>
    </row>
    <row r="44368" spans="62:65" ht="13" thickBot="1">
      <c r="BJ44368" s="138"/>
      <c r="BK44368" s="138"/>
      <c r="BL44368" s="138"/>
      <c r="BM44368" s="138"/>
    </row>
    <row r="44369" spans="62:65" ht="13" thickBot="1">
      <c r="BJ44369" s="138"/>
      <c r="BK44369" s="138"/>
      <c r="BL44369" s="138"/>
      <c r="BM44369" s="138"/>
    </row>
    <row r="44370" spans="62:65" ht="13" thickBot="1">
      <c r="BJ44370" s="138"/>
      <c r="BK44370" s="138"/>
      <c r="BL44370" s="138"/>
      <c r="BM44370" s="138"/>
    </row>
    <row r="44371" spans="62:65" ht="13" thickBot="1">
      <c r="BJ44371" s="138"/>
      <c r="BK44371" s="138"/>
      <c r="BL44371" s="138"/>
      <c r="BM44371" s="138"/>
    </row>
    <row r="44372" spans="62:65" ht="13" thickBot="1">
      <c r="BJ44372" s="138"/>
      <c r="BK44372" s="138"/>
      <c r="BL44372" s="138"/>
      <c r="BM44372" s="138"/>
    </row>
    <row r="44373" spans="62:65" ht="13" thickBot="1">
      <c r="BJ44373" s="138"/>
      <c r="BK44373" s="138"/>
      <c r="BL44373" s="138"/>
      <c r="BM44373" s="138"/>
    </row>
    <row r="44374" spans="62:65" ht="13" thickBot="1">
      <c r="BJ44374" s="138"/>
      <c r="BK44374" s="138"/>
      <c r="BL44374" s="138"/>
      <c r="BM44374" s="138"/>
    </row>
    <row r="44375" spans="62:65" ht="13" thickBot="1">
      <c r="BJ44375" s="138"/>
      <c r="BK44375" s="138"/>
      <c r="BL44375" s="138"/>
      <c r="BM44375" s="138"/>
    </row>
    <row r="44376" spans="62:65" ht="13" thickBot="1">
      <c r="BJ44376" s="138"/>
      <c r="BK44376" s="138"/>
      <c r="BL44376" s="138"/>
      <c r="BM44376" s="138"/>
    </row>
    <row r="44377" spans="62:65" ht="13" thickBot="1">
      <c r="BJ44377" s="138"/>
      <c r="BK44377" s="138"/>
      <c r="BL44377" s="138"/>
      <c r="BM44377" s="138"/>
    </row>
    <row r="44378" spans="62:65" ht="13" thickBot="1">
      <c r="BJ44378" s="138"/>
      <c r="BK44378" s="138"/>
      <c r="BL44378" s="138"/>
      <c r="BM44378" s="138"/>
    </row>
    <row r="44379" spans="62:65" ht="13" thickBot="1">
      <c r="BJ44379" s="138"/>
      <c r="BK44379" s="138"/>
      <c r="BL44379" s="138"/>
      <c r="BM44379" s="138"/>
    </row>
    <row r="44380" spans="62:65" ht="13" thickBot="1">
      <c r="BJ44380" s="138"/>
      <c r="BK44380" s="138"/>
      <c r="BL44380" s="138"/>
      <c r="BM44380" s="138"/>
    </row>
    <row r="44381" spans="62:65" ht="13" thickBot="1">
      <c r="BJ44381" s="138"/>
      <c r="BK44381" s="138"/>
      <c r="BL44381" s="138"/>
      <c r="BM44381" s="138"/>
    </row>
    <row r="44382" spans="62:65" ht="13" thickBot="1">
      <c r="BJ44382" s="138"/>
      <c r="BK44382" s="138"/>
      <c r="BL44382" s="138"/>
      <c r="BM44382" s="138"/>
    </row>
    <row r="44383" spans="62:65" ht="13" thickBot="1">
      <c r="BJ44383" s="138"/>
      <c r="BK44383" s="138"/>
      <c r="BL44383" s="138"/>
      <c r="BM44383" s="138"/>
    </row>
    <row r="44384" spans="62:65" ht="13" thickBot="1">
      <c r="BJ44384" s="138"/>
      <c r="BK44384" s="138"/>
      <c r="BL44384" s="138"/>
      <c r="BM44384" s="138"/>
    </row>
    <row r="44385" spans="62:65" ht="13" thickBot="1">
      <c r="BJ44385" s="138"/>
      <c r="BK44385" s="138"/>
      <c r="BL44385" s="138"/>
      <c r="BM44385" s="138"/>
    </row>
    <row r="44386" spans="62:65" ht="13" thickBot="1">
      <c r="BJ44386" s="138"/>
      <c r="BK44386" s="138"/>
      <c r="BL44386" s="138"/>
      <c r="BM44386" s="138"/>
    </row>
    <row r="44387" spans="62:65" ht="13" thickBot="1">
      <c r="BJ44387" s="138"/>
      <c r="BK44387" s="138"/>
      <c r="BL44387" s="138"/>
      <c r="BM44387" s="138"/>
    </row>
    <row r="44388" spans="62:65" ht="13" thickBot="1">
      <c r="BJ44388" s="138"/>
      <c r="BK44388" s="138"/>
      <c r="BL44388" s="138"/>
      <c r="BM44388" s="138"/>
    </row>
    <row r="44389" spans="62:65" ht="13" thickBot="1">
      <c r="BJ44389" s="138"/>
      <c r="BK44389" s="138"/>
      <c r="BL44389" s="138"/>
      <c r="BM44389" s="138"/>
    </row>
    <row r="44390" spans="62:65" ht="13" thickBot="1">
      <c r="BJ44390" s="138"/>
      <c r="BK44390" s="138"/>
      <c r="BL44390" s="138"/>
      <c r="BM44390" s="138"/>
    </row>
    <row r="44391" spans="62:65" ht="13" thickBot="1">
      <c r="BJ44391" s="138"/>
      <c r="BK44391" s="138"/>
      <c r="BL44391" s="138"/>
      <c r="BM44391" s="138"/>
    </row>
    <row r="44392" spans="62:65" ht="13" thickBot="1">
      <c r="BJ44392" s="138"/>
      <c r="BK44392" s="138"/>
      <c r="BL44392" s="138"/>
      <c r="BM44392" s="138"/>
    </row>
    <row r="44393" spans="62:65" ht="13" thickBot="1">
      <c r="BJ44393" s="138"/>
      <c r="BK44393" s="138"/>
      <c r="BL44393" s="138"/>
      <c r="BM44393" s="138"/>
    </row>
    <row r="44394" spans="62:65" ht="13" thickBot="1">
      <c r="BJ44394" s="138"/>
      <c r="BK44394" s="138"/>
      <c r="BL44394" s="138"/>
      <c r="BM44394" s="138"/>
    </row>
    <row r="44395" spans="62:65" ht="13" thickBot="1">
      <c r="BJ44395" s="138"/>
      <c r="BK44395" s="138"/>
      <c r="BL44395" s="138"/>
      <c r="BM44395" s="138"/>
    </row>
    <row r="44396" spans="62:65" ht="13" thickBot="1">
      <c r="BJ44396" s="138"/>
      <c r="BK44396" s="138"/>
      <c r="BL44396" s="138"/>
      <c r="BM44396" s="138"/>
    </row>
    <row r="44397" spans="62:65" ht="13" thickBot="1">
      <c r="BJ44397" s="138"/>
      <c r="BK44397" s="138"/>
      <c r="BL44397" s="138"/>
      <c r="BM44397" s="138"/>
    </row>
    <row r="44398" spans="62:65" ht="13" thickBot="1">
      <c r="BJ44398" s="138"/>
      <c r="BK44398" s="138"/>
      <c r="BL44398" s="138"/>
      <c r="BM44398" s="138"/>
    </row>
    <row r="44399" spans="62:65" ht="13" thickBot="1">
      <c r="BJ44399" s="138"/>
      <c r="BK44399" s="138"/>
      <c r="BL44399" s="138"/>
      <c r="BM44399" s="138"/>
    </row>
    <row r="44400" spans="62:65" ht="13" thickBot="1">
      <c r="BJ44400" s="138"/>
      <c r="BK44400" s="138"/>
      <c r="BL44400" s="138"/>
      <c r="BM44400" s="138"/>
    </row>
    <row r="44401" spans="62:65" ht="13" thickBot="1">
      <c r="BJ44401" s="138"/>
      <c r="BK44401" s="138"/>
      <c r="BL44401" s="138"/>
      <c r="BM44401" s="138"/>
    </row>
    <row r="44402" spans="62:65" ht="13" thickBot="1">
      <c r="BJ44402" s="138"/>
      <c r="BK44402" s="138"/>
      <c r="BL44402" s="138"/>
      <c r="BM44402" s="138"/>
    </row>
    <row r="44403" spans="62:65" ht="13" thickBot="1">
      <c r="BJ44403" s="138"/>
      <c r="BK44403" s="138"/>
      <c r="BL44403" s="138"/>
      <c r="BM44403" s="138"/>
    </row>
    <row r="44404" spans="62:65" ht="13" thickBot="1">
      <c r="BJ44404" s="138"/>
      <c r="BK44404" s="138"/>
      <c r="BL44404" s="138"/>
      <c r="BM44404" s="138"/>
    </row>
    <row r="44405" spans="62:65" ht="13" thickBot="1">
      <c r="BJ44405" s="138"/>
      <c r="BK44405" s="138"/>
      <c r="BL44405" s="138"/>
      <c r="BM44405" s="138"/>
    </row>
    <row r="44406" spans="62:65" ht="13" thickBot="1">
      <c r="BJ44406" s="138"/>
      <c r="BK44406" s="138"/>
      <c r="BL44406" s="138"/>
      <c r="BM44406" s="138"/>
    </row>
    <row r="44407" spans="62:65" ht="13" thickBot="1">
      <c r="BJ44407" s="138"/>
      <c r="BK44407" s="138"/>
      <c r="BL44407" s="138"/>
      <c r="BM44407" s="138"/>
    </row>
    <row r="44408" spans="62:65" ht="13" thickBot="1">
      <c r="BJ44408" s="138"/>
      <c r="BK44408" s="138"/>
      <c r="BL44408" s="138"/>
      <c r="BM44408" s="138"/>
    </row>
    <row r="44409" spans="62:65" ht="13" thickBot="1">
      <c r="BJ44409" s="138"/>
      <c r="BK44409" s="138"/>
      <c r="BL44409" s="138"/>
      <c r="BM44409" s="138"/>
    </row>
    <row r="44410" spans="62:65" ht="13" thickBot="1">
      <c r="BJ44410" s="138"/>
      <c r="BK44410" s="138"/>
      <c r="BL44410" s="138"/>
      <c r="BM44410" s="138"/>
    </row>
    <row r="44411" spans="62:65" ht="13" thickBot="1">
      <c r="BJ44411" s="138"/>
      <c r="BK44411" s="138"/>
      <c r="BL44411" s="138"/>
      <c r="BM44411" s="138"/>
    </row>
    <row r="44412" spans="62:65" ht="13" thickBot="1">
      <c r="BJ44412" s="138"/>
      <c r="BK44412" s="138"/>
      <c r="BL44412" s="138"/>
      <c r="BM44412" s="138"/>
    </row>
    <row r="44413" spans="62:65" ht="13" thickBot="1">
      <c r="BJ44413" s="138"/>
      <c r="BK44413" s="138"/>
      <c r="BL44413" s="138"/>
      <c r="BM44413" s="138"/>
    </row>
    <row r="44414" spans="62:65" ht="13" thickBot="1">
      <c r="BJ44414" s="138"/>
      <c r="BK44414" s="138"/>
      <c r="BL44414" s="138"/>
      <c r="BM44414" s="138"/>
    </row>
    <row r="44415" spans="62:65" ht="13" thickBot="1">
      <c r="BJ44415" s="138"/>
      <c r="BK44415" s="138"/>
      <c r="BL44415" s="138"/>
      <c r="BM44415" s="138"/>
    </row>
    <row r="44416" spans="62:65" ht="13" thickBot="1">
      <c r="BJ44416" s="138"/>
      <c r="BK44416" s="138"/>
      <c r="BL44416" s="138"/>
      <c r="BM44416" s="138"/>
    </row>
    <row r="44417" spans="62:65" ht="13" thickBot="1">
      <c r="BJ44417" s="138"/>
      <c r="BK44417" s="138"/>
      <c r="BL44417" s="138"/>
      <c r="BM44417" s="138"/>
    </row>
    <row r="44418" spans="62:65" ht="13" thickBot="1">
      <c r="BJ44418" s="138"/>
      <c r="BK44418" s="138"/>
      <c r="BL44418" s="138"/>
      <c r="BM44418" s="138"/>
    </row>
    <row r="44419" spans="62:65" ht="13" thickBot="1">
      <c r="BJ44419" s="138"/>
      <c r="BK44419" s="138"/>
      <c r="BL44419" s="138"/>
      <c r="BM44419" s="138"/>
    </row>
    <row r="44420" spans="62:65" ht="13" thickBot="1">
      <c r="BJ44420" s="138"/>
      <c r="BK44420" s="138"/>
      <c r="BL44420" s="138"/>
      <c r="BM44420" s="138"/>
    </row>
    <row r="44421" spans="62:65" ht="13" thickBot="1">
      <c r="BJ44421" s="138"/>
      <c r="BK44421" s="138"/>
      <c r="BL44421" s="138"/>
      <c r="BM44421" s="138"/>
    </row>
    <row r="44422" spans="62:65" ht="13" thickBot="1">
      <c r="BJ44422" s="138"/>
      <c r="BK44422" s="138"/>
      <c r="BL44422" s="138"/>
      <c r="BM44422" s="138"/>
    </row>
    <row r="44423" spans="62:65" ht="13" thickBot="1">
      <c r="BJ44423" s="138"/>
      <c r="BK44423" s="138"/>
      <c r="BL44423" s="138"/>
      <c r="BM44423" s="138"/>
    </row>
    <row r="44424" spans="62:65" ht="13" thickBot="1">
      <c r="BJ44424" s="138"/>
      <c r="BK44424" s="138"/>
      <c r="BL44424" s="138"/>
      <c r="BM44424" s="138"/>
    </row>
    <row r="44425" spans="62:65" ht="13" thickBot="1">
      <c r="BJ44425" s="138"/>
      <c r="BK44425" s="138"/>
      <c r="BL44425" s="138"/>
      <c r="BM44425" s="138"/>
    </row>
    <row r="44426" spans="62:65" ht="13" thickBot="1">
      <c r="BJ44426" s="138"/>
      <c r="BK44426" s="138"/>
      <c r="BL44426" s="138"/>
      <c r="BM44426" s="138"/>
    </row>
    <row r="44427" spans="62:65" ht="13" thickBot="1">
      <c r="BJ44427" s="138"/>
      <c r="BK44427" s="138"/>
      <c r="BL44427" s="138"/>
      <c r="BM44427" s="138"/>
    </row>
    <row r="44428" spans="62:65" ht="13" thickBot="1">
      <c r="BJ44428" s="138"/>
      <c r="BK44428" s="138"/>
      <c r="BL44428" s="138"/>
      <c r="BM44428" s="138"/>
    </row>
    <row r="44429" spans="62:65" ht="13" thickBot="1">
      <c r="BJ44429" s="138"/>
      <c r="BK44429" s="138"/>
      <c r="BL44429" s="138"/>
      <c r="BM44429" s="138"/>
    </row>
    <row r="44430" spans="62:65" ht="13" thickBot="1">
      <c r="BJ44430" s="138"/>
      <c r="BK44430" s="138"/>
      <c r="BL44430" s="138"/>
      <c r="BM44430" s="138"/>
    </row>
    <row r="44431" spans="62:65" ht="13" thickBot="1">
      <c r="BJ44431" s="138"/>
      <c r="BK44431" s="138"/>
      <c r="BL44431" s="138"/>
      <c r="BM44431" s="138"/>
    </row>
    <row r="44432" spans="62:65" ht="13" thickBot="1">
      <c r="BJ44432" s="138"/>
      <c r="BK44432" s="138"/>
      <c r="BL44432" s="138"/>
      <c r="BM44432" s="138"/>
    </row>
    <row r="44433" spans="62:65" ht="13" thickBot="1">
      <c r="BJ44433" s="138"/>
      <c r="BK44433" s="138"/>
      <c r="BL44433" s="138"/>
      <c r="BM44433" s="138"/>
    </row>
    <row r="44434" spans="62:65" ht="13" thickBot="1">
      <c r="BJ44434" s="138"/>
      <c r="BK44434" s="138"/>
      <c r="BL44434" s="138"/>
      <c r="BM44434" s="138"/>
    </row>
    <row r="44435" spans="62:65" ht="13" thickBot="1">
      <c r="BJ44435" s="138"/>
      <c r="BK44435" s="138"/>
      <c r="BL44435" s="138"/>
      <c r="BM44435" s="138"/>
    </row>
    <row r="44436" spans="62:65" ht="13" thickBot="1">
      <c r="BJ44436" s="138"/>
      <c r="BK44436" s="138"/>
      <c r="BL44436" s="138"/>
      <c r="BM44436" s="138"/>
    </row>
    <row r="44437" spans="62:65" ht="13" thickBot="1">
      <c r="BJ44437" s="138"/>
      <c r="BK44437" s="138"/>
      <c r="BL44437" s="138"/>
      <c r="BM44437" s="138"/>
    </row>
    <row r="44438" spans="62:65" ht="13" thickBot="1">
      <c r="BJ44438" s="138"/>
      <c r="BK44438" s="138"/>
      <c r="BL44438" s="138"/>
      <c r="BM44438" s="138"/>
    </row>
    <row r="44439" spans="62:65" ht="13" thickBot="1">
      <c r="BJ44439" s="138"/>
      <c r="BK44439" s="138"/>
      <c r="BL44439" s="138"/>
      <c r="BM44439" s="138"/>
    </row>
    <row r="44440" spans="62:65" ht="13" thickBot="1">
      <c r="BJ44440" s="138"/>
      <c r="BK44440" s="138"/>
      <c r="BL44440" s="138"/>
      <c r="BM44440" s="138"/>
    </row>
    <row r="44441" spans="62:65" ht="13" thickBot="1">
      <c r="BJ44441" s="138"/>
      <c r="BK44441" s="138"/>
      <c r="BL44441" s="138"/>
      <c r="BM44441" s="138"/>
    </row>
    <row r="44442" spans="62:65" ht="13" thickBot="1">
      <c r="BJ44442" s="138"/>
      <c r="BK44442" s="138"/>
      <c r="BL44442" s="138"/>
      <c r="BM44442" s="138"/>
    </row>
    <row r="44443" spans="62:65" ht="13" thickBot="1">
      <c r="BJ44443" s="138"/>
      <c r="BK44443" s="138"/>
      <c r="BL44443" s="138"/>
      <c r="BM44443" s="138"/>
    </row>
    <row r="44444" spans="62:65" ht="13" thickBot="1">
      <c r="BJ44444" s="138"/>
      <c r="BK44444" s="138"/>
      <c r="BL44444" s="138"/>
      <c r="BM44444" s="138"/>
    </row>
    <row r="44445" spans="62:65" ht="13" thickBot="1">
      <c r="BJ44445" s="138"/>
      <c r="BK44445" s="138"/>
      <c r="BL44445" s="138"/>
      <c r="BM44445" s="138"/>
    </row>
    <row r="44446" spans="62:65" ht="13" thickBot="1">
      <c r="BJ44446" s="138"/>
      <c r="BK44446" s="138"/>
      <c r="BL44446" s="138"/>
      <c r="BM44446" s="138"/>
    </row>
    <row r="44447" spans="62:65" ht="13" thickBot="1">
      <c r="BJ44447" s="138"/>
      <c r="BK44447" s="138"/>
      <c r="BL44447" s="138"/>
      <c r="BM44447" s="138"/>
    </row>
    <row r="44448" spans="62:65" ht="13" thickBot="1">
      <c r="BJ44448" s="138"/>
      <c r="BK44448" s="138"/>
      <c r="BL44448" s="138"/>
      <c r="BM44448" s="138"/>
    </row>
    <row r="44449" spans="62:65" ht="13" thickBot="1">
      <c r="BJ44449" s="138"/>
      <c r="BK44449" s="138"/>
      <c r="BL44449" s="138"/>
      <c r="BM44449" s="138"/>
    </row>
    <row r="44450" spans="62:65" ht="13" thickBot="1">
      <c r="BJ44450" s="138"/>
      <c r="BK44450" s="138"/>
      <c r="BL44450" s="138"/>
      <c r="BM44450" s="138"/>
    </row>
    <row r="44451" spans="62:65" ht="13" thickBot="1">
      <c r="BJ44451" s="138"/>
      <c r="BK44451" s="138"/>
      <c r="BL44451" s="138"/>
      <c r="BM44451" s="138"/>
    </row>
    <row r="44452" spans="62:65" ht="13" thickBot="1">
      <c r="BJ44452" s="138"/>
      <c r="BK44452" s="138"/>
      <c r="BL44452" s="138"/>
      <c r="BM44452" s="138"/>
    </row>
    <row r="44453" spans="62:65" ht="13" thickBot="1">
      <c r="BJ44453" s="138"/>
      <c r="BK44453" s="138"/>
      <c r="BL44453" s="138"/>
      <c r="BM44453" s="138"/>
    </row>
    <row r="44454" spans="62:65" ht="13" thickBot="1">
      <c r="BJ44454" s="138"/>
      <c r="BK44454" s="138"/>
      <c r="BL44454" s="138"/>
      <c r="BM44454" s="138"/>
    </row>
    <row r="44455" spans="62:65" ht="13" thickBot="1">
      <c r="BJ44455" s="138"/>
      <c r="BK44455" s="138"/>
      <c r="BL44455" s="138"/>
      <c r="BM44455" s="138"/>
    </row>
    <row r="44456" spans="62:65" ht="13" thickBot="1">
      <c r="BJ44456" s="138"/>
      <c r="BK44456" s="138"/>
      <c r="BL44456" s="138"/>
      <c r="BM44456" s="138"/>
    </row>
    <row r="44457" spans="62:65" ht="13" thickBot="1">
      <c r="BJ44457" s="138"/>
      <c r="BK44457" s="138"/>
      <c r="BL44457" s="138"/>
      <c r="BM44457" s="138"/>
    </row>
    <row r="44458" spans="62:65" ht="13" thickBot="1">
      <c r="BJ44458" s="138"/>
      <c r="BK44458" s="138"/>
      <c r="BL44458" s="138"/>
      <c r="BM44458" s="138"/>
    </row>
    <row r="44459" spans="62:65" ht="13" thickBot="1">
      <c r="BJ44459" s="138"/>
      <c r="BK44459" s="138"/>
      <c r="BL44459" s="138"/>
      <c r="BM44459" s="138"/>
    </row>
    <row r="44460" spans="62:65" ht="13" thickBot="1">
      <c r="BJ44460" s="138"/>
      <c r="BK44460" s="138"/>
      <c r="BL44460" s="138"/>
      <c r="BM44460" s="138"/>
    </row>
    <row r="44461" spans="62:65" ht="13" thickBot="1">
      <c r="BJ44461" s="138"/>
      <c r="BK44461" s="138"/>
      <c r="BL44461" s="138"/>
      <c r="BM44461" s="138"/>
    </row>
    <row r="44462" spans="62:65" ht="13" thickBot="1">
      <c r="BJ44462" s="138"/>
      <c r="BK44462" s="138"/>
      <c r="BL44462" s="138"/>
      <c r="BM44462" s="138"/>
    </row>
    <row r="44463" spans="62:65" ht="13" thickBot="1">
      <c r="BJ44463" s="138"/>
      <c r="BK44463" s="138"/>
      <c r="BL44463" s="138"/>
      <c r="BM44463" s="138"/>
    </row>
    <row r="44464" spans="62:65" ht="13" thickBot="1">
      <c r="BJ44464" s="138"/>
      <c r="BK44464" s="138"/>
      <c r="BL44464" s="138"/>
      <c r="BM44464" s="138"/>
    </row>
    <row r="44465" spans="62:65" ht="13" thickBot="1">
      <c r="BJ44465" s="138"/>
      <c r="BK44465" s="138"/>
      <c r="BL44465" s="138"/>
      <c r="BM44465" s="138"/>
    </row>
    <row r="44466" spans="62:65" ht="13" thickBot="1">
      <c r="BJ44466" s="138"/>
      <c r="BK44466" s="138"/>
      <c r="BL44466" s="138"/>
      <c r="BM44466" s="138"/>
    </row>
    <row r="44467" spans="62:65" ht="13" thickBot="1">
      <c r="BJ44467" s="138"/>
      <c r="BK44467" s="138"/>
      <c r="BL44467" s="138"/>
      <c r="BM44467" s="138"/>
    </row>
    <row r="44468" spans="62:65" ht="13" thickBot="1">
      <c r="BJ44468" s="138"/>
      <c r="BK44468" s="138"/>
      <c r="BL44468" s="138"/>
      <c r="BM44468" s="138"/>
    </row>
    <row r="44469" spans="62:65" ht="13" thickBot="1">
      <c r="BJ44469" s="138"/>
      <c r="BK44469" s="138"/>
      <c r="BL44469" s="138"/>
      <c r="BM44469" s="138"/>
    </row>
    <row r="44470" spans="62:65" ht="13" thickBot="1">
      <c r="BJ44470" s="138"/>
      <c r="BK44470" s="138"/>
      <c r="BL44470" s="138"/>
      <c r="BM44470" s="138"/>
    </row>
    <row r="44471" spans="62:65" ht="13" thickBot="1">
      <c r="BJ44471" s="138"/>
      <c r="BK44471" s="138"/>
      <c r="BL44471" s="138"/>
      <c r="BM44471" s="138"/>
    </row>
    <row r="44472" spans="62:65" ht="13" thickBot="1">
      <c r="BJ44472" s="138"/>
      <c r="BK44472" s="138"/>
      <c r="BL44472" s="138"/>
      <c r="BM44472" s="138"/>
    </row>
    <row r="44473" spans="62:65" ht="13" thickBot="1">
      <c r="BJ44473" s="138"/>
      <c r="BK44473" s="138"/>
      <c r="BL44473" s="138"/>
      <c r="BM44473" s="138"/>
    </row>
    <row r="44474" spans="62:65" ht="13" thickBot="1">
      <c r="BJ44474" s="138"/>
      <c r="BK44474" s="138"/>
      <c r="BL44474" s="138"/>
      <c r="BM44474" s="138"/>
    </row>
    <row r="44475" spans="62:65" ht="13" thickBot="1">
      <c r="BJ44475" s="138"/>
      <c r="BK44475" s="138"/>
      <c r="BL44475" s="138"/>
      <c r="BM44475" s="138"/>
    </row>
    <row r="44476" spans="62:65" ht="13" thickBot="1">
      <c r="BJ44476" s="138"/>
      <c r="BK44476" s="138"/>
      <c r="BL44476" s="138"/>
      <c r="BM44476" s="138"/>
    </row>
    <row r="44477" spans="62:65" ht="13" thickBot="1">
      <c r="BJ44477" s="138"/>
      <c r="BK44477" s="138"/>
      <c r="BL44477" s="138"/>
      <c r="BM44477" s="138"/>
    </row>
    <row r="44478" spans="62:65" ht="13" thickBot="1">
      <c r="BJ44478" s="138"/>
      <c r="BK44478" s="138"/>
      <c r="BL44478" s="138"/>
      <c r="BM44478" s="138"/>
    </row>
    <row r="44479" spans="62:65" ht="13" thickBot="1">
      <c r="BJ44479" s="138"/>
      <c r="BK44479" s="138"/>
      <c r="BL44479" s="138"/>
      <c r="BM44479" s="138"/>
    </row>
    <row r="44480" spans="62:65" ht="13" thickBot="1">
      <c r="BJ44480" s="138"/>
      <c r="BK44480" s="138"/>
      <c r="BL44480" s="138"/>
      <c r="BM44480" s="138"/>
    </row>
    <row r="44481" spans="62:65" ht="13" thickBot="1">
      <c r="BJ44481" s="138"/>
      <c r="BK44481" s="138"/>
      <c r="BL44481" s="138"/>
      <c r="BM44481" s="138"/>
    </row>
    <row r="44482" spans="62:65" ht="13" thickBot="1">
      <c r="BJ44482" s="138"/>
      <c r="BK44482" s="138"/>
      <c r="BL44482" s="138"/>
      <c r="BM44482" s="138"/>
    </row>
    <row r="44483" spans="62:65" ht="13" thickBot="1">
      <c r="BJ44483" s="138"/>
      <c r="BK44483" s="138"/>
      <c r="BL44483" s="138"/>
      <c r="BM44483" s="138"/>
    </row>
    <row r="44484" spans="62:65" ht="13" thickBot="1">
      <c r="BJ44484" s="138"/>
      <c r="BK44484" s="138"/>
      <c r="BL44484" s="138"/>
      <c r="BM44484" s="138"/>
    </row>
    <row r="44485" spans="62:65" ht="13" thickBot="1">
      <c r="BJ44485" s="138"/>
      <c r="BK44485" s="138"/>
      <c r="BL44485" s="138"/>
      <c r="BM44485" s="138"/>
    </row>
    <row r="44486" spans="62:65" ht="13" thickBot="1">
      <c r="BJ44486" s="138"/>
      <c r="BK44486" s="138"/>
      <c r="BL44486" s="138"/>
      <c r="BM44486" s="138"/>
    </row>
    <row r="44487" spans="62:65" ht="13" thickBot="1">
      <c r="BJ44487" s="138"/>
      <c r="BK44487" s="138"/>
      <c r="BL44487" s="138"/>
      <c r="BM44487" s="138"/>
    </row>
    <row r="44488" spans="62:65" ht="13" thickBot="1">
      <c r="BJ44488" s="138"/>
      <c r="BK44488" s="138"/>
      <c r="BL44488" s="138"/>
      <c r="BM44488" s="138"/>
    </row>
    <row r="44489" spans="62:65" ht="13" thickBot="1">
      <c r="BJ44489" s="138"/>
      <c r="BK44489" s="138"/>
      <c r="BL44489" s="138"/>
      <c r="BM44489" s="138"/>
    </row>
    <row r="44490" spans="62:65" ht="13" thickBot="1">
      <c r="BJ44490" s="138"/>
      <c r="BK44490" s="138"/>
      <c r="BL44490" s="138"/>
      <c r="BM44490" s="138"/>
    </row>
    <row r="44491" spans="62:65" ht="13" thickBot="1">
      <c r="BJ44491" s="138"/>
      <c r="BK44491" s="138"/>
      <c r="BL44491" s="138"/>
      <c r="BM44491" s="138"/>
    </row>
    <row r="44492" spans="62:65" ht="13" thickBot="1">
      <c r="BJ44492" s="138"/>
      <c r="BK44492" s="138"/>
      <c r="BL44492" s="138"/>
      <c r="BM44492" s="138"/>
    </row>
    <row r="44493" spans="62:65" ht="13" thickBot="1">
      <c r="BJ44493" s="138"/>
      <c r="BK44493" s="138"/>
      <c r="BL44493" s="138"/>
      <c r="BM44493" s="138"/>
    </row>
    <row r="44494" spans="62:65" ht="13" thickBot="1">
      <c r="BJ44494" s="138"/>
      <c r="BK44494" s="138"/>
      <c r="BL44494" s="138"/>
      <c r="BM44494" s="138"/>
    </row>
    <row r="44495" spans="62:65" ht="13" thickBot="1">
      <c r="BJ44495" s="138"/>
      <c r="BK44495" s="138"/>
      <c r="BL44495" s="138"/>
      <c r="BM44495" s="138"/>
    </row>
    <row r="44496" spans="62:65" ht="13" thickBot="1">
      <c r="BJ44496" s="138"/>
      <c r="BK44496" s="138"/>
      <c r="BL44496" s="138"/>
      <c r="BM44496" s="138"/>
    </row>
    <row r="44497" spans="62:65" ht="13" thickBot="1">
      <c r="BJ44497" s="138"/>
      <c r="BK44497" s="138"/>
      <c r="BL44497" s="138"/>
      <c r="BM44497" s="138"/>
    </row>
    <row r="44498" spans="62:65" ht="13" thickBot="1">
      <c r="BJ44498" s="138"/>
      <c r="BK44498" s="138"/>
      <c r="BL44498" s="138"/>
      <c r="BM44498" s="138"/>
    </row>
    <row r="44499" spans="62:65" ht="13" thickBot="1">
      <c r="BJ44499" s="138"/>
      <c r="BK44499" s="138"/>
      <c r="BL44499" s="138"/>
      <c r="BM44499" s="138"/>
    </row>
    <row r="44500" spans="62:65" ht="13" thickBot="1">
      <c r="BJ44500" s="138"/>
      <c r="BK44500" s="138"/>
      <c r="BL44500" s="138"/>
      <c r="BM44500" s="138"/>
    </row>
    <row r="44501" spans="62:65" ht="13" thickBot="1">
      <c r="BJ44501" s="138"/>
      <c r="BK44501" s="138"/>
      <c r="BL44501" s="138"/>
      <c r="BM44501" s="138"/>
    </row>
    <row r="44502" spans="62:65" ht="13" thickBot="1">
      <c r="BJ44502" s="138"/>
      <c r="BK44502" s="138"/>
      <c r="BL44502" s="138"/>
      <c r="BM44502" s="138"/>
    </row>
    <row r="44503" spans="62:65" ht="13" thickBot="1">
      <c r="BJ44503" s="138"/>
      <c r="BK44503" s="138"/>
      <c r="BL44503" s="138"/>
      <c r="BM44503" s="138"/>
    </row>
    <row r="44504" spans="62:65" ht="13" thickBot="1">
      <c r="BJ44504" s="138"/>
      <c r="BK44504" s="138"/>
      <c r="BL44504" s="138"/>
      <c r="BM44504" s="138"/>
    </row>
    <row r="44505" spans="62:65" ht="13" thickBot="1">
      <c r="BJ44505" s="138"/>
      <c r="BK44505" s="138"/>
      <c r="BL44505" s="138"/>
      <c r="BM44505" s="138"/>
    </row>
    <row r="44506" spans="62:65" ht="13" thickBot="1">
      <c r="BJ44506" s="138"/>
      <c r="BK44506" s="138"/>
      <c r="BL44506" s="138"/>
      <c r="BM44506" s="138"/>
    </row>
    <row r="44507" spans="62:65" ht="13" thickBot="1">
      <c r="BJ44507" s="138"/>
      <c r="BK44507" s="138"/>
      <c r="BL44507" s="138"/>
      <c r="BM44507" s="138"/>
    </row>
    <row r="44508" spans="62:65" ht="13" thickBot="1">
      <c r="BJ44508" s="138"/>
      <c r="BK44508" s="138"/>
      <c r="BL44508" s="138"/>
      <c r="BM44508" s="138"/>
    </row>
    <row r="44509" spans="62:65" ht="13" thickBot="1">
      <c r="BJ44509" s="138"/>
      <c r="BK44509" s="138"/>
      <c r="BL44509" s="138"/>
      <c r="BM44509" s="138"/>
    </row>
    <row r="44510" spans="62:65" ht="13" thickBot="1">
      <c r="BJ44510" s="138"/>
      <c r="BK44510" s="138"/>
      <c r="BL44510" s="138"/>
      <c r="BM44510" s="138"/>
    </row>
    <row r="44511" spans="62:65" ht="13" thickBot="1">
      <c r="BJ44511" s="138"/>
      <c r="BK44511" s="138"/>
      <c r="BL44511" s="138"/>
      <c r="BM44511" s="138"/>
    </row>
    <row r="44512" spans="62:65" ht="13" thickBot="1">
      <c r="BJ44512" s="138"/>
      <c r="BK44512" s="138"/>
      <c r="BL44512" s="138"/>
      <c r="BM44512" s="138"/>
    </row>
    <row r="44513" spans="62:65" ht="13" thickBot="1">
      <c r="BJ44513" s="138"/>
      <c r="BK44513" s="138"/>
      <c r="BL44513" s="138"/>
      <c r="BM44513" s="138"/>
    </row>
    <row r="44514" spans="62:65" ht="13" thickBot="1">
      <c r="BJ44514" s="138"/>
      <c r="BK44514" s="138"/>
      <c r="BL44514" s="138"/>
      <c r="BM44514" s="138"/>
    </row>
    <row r="44515" spans="62:65" ht="13" thickBot="1">
      <c r="BJ44515" s="138"/>
      <c r="BK44515" s="138"/>
      <c r="BL44515" s="138"/>
      <c r="BM44515" s="138"/>
    </row>
    <row r="44516" spans="62:65" ht="13" thickBot="1">
      <c r="BJ44516" s="138"/>
      <c r="BK44516" s="138"/>
      <c r="BL44516" s="138"/>
      <c r="BM44516" s="138"/>
    </row>
    <row r="44517" spans="62:65" ht="13" thickBot="1">
      <c r="BJ44517" s="138"/>
      <c r="BK44517" s="138"/>
      <c r="BL44517" s="138"/>
      <c r="BM44517" s="138"/>
    </row>
    <row r="44518" spans="62:65" ht="13" thickBot="1">
      <c r="BJ44518" s="138"/>
      <c r="BK44518" s="138"/>
      <c r="BL44518" s="138"/>
      <c r="BM44518" s="138"/>
    </row>
    <row r="44519" spans="62:65" ht="13" thickBot="1">
      <c r="BJ44519" s="138"/>
      <c r="BK44519" s="138"/>
      <c r="BL44519" s="138"/>
      <c r="BM44519" s="138"/>
    </row>
    <row r="44520" spans="62:65" ht="13" thickBot="1">
      <c r="BJ44520" s="138"/>
      <c r="BK44520" s="138"/>
      <c r="BL44520" s="138"/>
      <c r="BM44520" s="138"/>
    </row>
    <row r="44521" spans="62:65" ht="13" thickBot="1">
      <c r="BJ44521" s="138"/>
      <c r="BK44521" s="138"/>
      <c r="BL44521" s="138"/>
      <c r="BM44521" s="138"/>
    </row>
    <row r="44522" spans="62:65" ht="13" thickBot="1">
      <c r="BJ44522" s="138"/>
      <c r="BK44522" s="138"/>
      <c r="BL44522" s="138"/>
      <c r="BM44522" s="138"/>
    </row>
    <row r="44523" spans="62:65" ht="13" thickBot="1">
      <c r="BJ44523" s="138"/>
      <c r="BK44523" s="138"/>
      <c r="BL44523" s="138"/>
      <c r="BM44523" s="138"/>
    </row>
    <row r="44524" spans="62:65" ht="13" thickBot="1">
      <c r="BJ44524" s="138"/>
      <c r="BK44524" s="138"/>
      <c r="BL44524" s="138"/>
      <c r="BM44524" s="138"/>
    </row>
    <row r="44525" spans="62:65" ht="13" thickBot="1">
      <c r="BJ44525" s="138"/>
      <c r="BK44525" s="138"/>
      <c r="BL44525" s="138"/>
      <c r="BM44525" s="138"/>
    </row>
    <row r="44526" spans="62:65" ht="13" thickBot="1">
      <c r="BJ44526" s="138"/>
      <c r="BK44526" s="138"/>
      <c r="BL44526" s="138"/>
      <c r="BM44526" s="138"/>
    </row>
    <row r="44527" spans="62:65" ht="13" thickBot="1">
      <c r="BJ44527" s="138"/>
      <c r="BK44527" s="138"/>
      <c r="BL44527" s="138"/>
      <c r="BM44527" s="138"/>
    </row>
    <row r="44528" spans="62:65" ht="13" thickBot="1">
      <c r="BJ44528" s="138"/>
      <c r="BK44528" s="138"/>
      <c r="BL44528" s="138"/>
      <c r="BM44528" s="138"/>
    </row>
    <row r="44529" spans="62:65" ht="13" thickBot="1">
      <c r="BJ44529" s="138"/>
      <c r="BK44529" s="138"/>
      <c r="BL44529" s="138"/>
      <c r="BM44529" s="138"/>
    </row>
    <row r="44530" spans="62:65" ht="13" thickBot="1">
      <c r="BJ44530" s="138"/>
      <c r="BK44530" s="138"/>
      <c r="BL44530" s="138"/>
      <c r="BM44530" s="138"/>
    </row>
    <row r="44531" spans="62:65" ht="13" thickBot="1">
      <c r="BJ44531" s="138"/>
      <c r="BK44531" s="138"/>
      <c r="BL44531" s="138"/>
      <c r="BM44531" s="138"/>
    </row>
    <row r="44532" spans="62:65" ht="13" thickBot="1">
      <c r="BJ44532" s="138"/>
      <c r="BK44532" s="138"/>
      <c r="BL44532" s="138"/>
      <c r="BM44532" s="138"/>
    </row>
    <row r="44533" spans="62:65" ht="13" thickBot="1">
      <c r="BJ44533" s="138"/>
      <c r="BK44533" s="138"/>
      <c r="BL44533" s="138"/>
      <c r="BM44533" s="138"/>
    </row>
    <row r="44534" spans="62:65" ht="13" thickBot="1">
      <c r="BJ44534" s="138"/>
      <c r="BK44534" s="138"/>
      <c r="BL44534" s="138"/>
      <c r="BM44534" s="138"/>
    </row>
    <row r="44535" spans="62:65" ht="13" thickBot="1">
      <c r="BJ44535" s="138"/>
      <c r="BK44535" s="138"/>
      <c r="BL44535" s="138"/>
      <c r="BM44535" s="138"/>
    </row>
    <row r="44536" spans="62:65" ht="13" thickBot="1">
      <c r="BJ44536" s="138"/>
      <c r="BK44536" s="138"/>
      <c r="BL44536" s="138"/>
      <c r="BM44536" s="138"/>
    </row>
    <row r="44537" spans="62:65" ht="13" thickBot="1">
      <c r="BJ44537" s="138"/>
      <c r="BK44537" s="138"/>
      <c r="BL44537" s="138"/>
      <c r="BM44537" s="138"/>
    </row>
    <row r="44538" spans="62:65" ht="13" thickBot="1">
      <c r="BJ44538" s="138"/>
      <c r="BK44538" s="138"/>
      <c r="BL44538" s="138"/>
      <c r="BM44538" s="138"/>
    </row>
    <row r="44539" spans="62:65" ht="13" thickBot="1">
      <c r="BJ44539" s="138"/>
      <c r="BK44539" s="138"/>
      <c r="BL44539" s="138"/>
      <c r="BM44539" s="138"/>
    </row>
    <row r="44540" spans="62:65" ht="13" thickBot="1">
      <c r="BJ44540" s="138"/>
      <c r="BK44540" s="138"/>
      <c r="BL44540" s="138"/>
      <c r="BM44540" s="138"/>
    </row>
    <row r="44541" spans="62:65" ht="13" thickBot="1">
      <c r="BJ44541" s="138"/>
      <c r="BK44541" s="138"/>
      <c r="BL44541" s="138"/>
      <c r="BM44541" s="138"/>
    </row>
    <row r="44542" spans="62:65" ht="13" thickBot="1">
      <c r="BJ44542" s="138"/>
      <c r="BK44542" s="138"/>
      <c r="BL44542" s="138"/>
      <c r="BM44542" s="138"/>
    </row>
    <row r="44543" spans="62:65" ht="13" thickBot="1">
      <c r="BJ44543" s="138"/>
      <c r="BK44543" s="138"/>
      <c r="BL44543" s="138"/>
      <c r="BM44543" s="138"/>
    </row>
    <row r="44544" spans="62:65" ht="13" thickBot="1">
      <c r="BJ44544" s="138"/>
      <c r="BK44544" s="138"/>
      <c r="BL44544" s="138"/>
      <c r="BM44544" s="138"/>
    </row>
    <row r="44545" spans="62:65" ht="13" thickBot="1">
      <c r="BJ44545" s="138"/>
      <c r="BK44545" s="138"/>
      <c r="BL44545" s="138"/>
      <c r="BM44545" s="138"/>
    </row>
    <row r="44546" spans="62:65" ht="13" thickBot="1">
      <c r="BJ44546" s="138"/>
      <c r="BK44546" s="138"/>
      <c r="BL44546" s="138"/>
      <c r="BM44546" s="138"/>
    </row>
    <row r="44547" spans="62:65" ht="13" thickBot="1">
      <c r="BJ44547" s="138"/>
      <c r="BK44547" s="138"/>
      <c r="BL44547" s="138"/>
      <c r="BM44547" s="138"/>
    </row>
    <row r="44548" spans="62:65" ht="13" thickBot="1">
      <c r="BJ44548" s="138"/>
      <c r="BK44548" s="138"/>
      <c r="BL44548" s="138"/>
      <c r="BM44548" s="138"/>
    </row>
    <row r="44549" spans="62:65" ht="13" thickBot="1">
      <c r="BJ44549" s="138"/>
      <c r="BK44549" s="138"/>
      <c r="BL44549" s="138"/>
      <c r="BM44549" s="138"/>
    </row>
    <row r="44550" spans="62:65" ht="13" thickBot="1">
      <c r="BJ44550" s="138"/>
      <c r="BK44550" s="138"/>
      <c r="BL44550" s="138"/>
      <c r="BM44550" s="138"/>
    </row>
    <row r="44551" spans="62:65" ht="13" thickBot="1">
      <c r="BJ44551" s="138"/>
      <c r="BK44551" s="138"/>
      <c r="BL44551" s="138"/>
      <c r="BM44551" s="138"/>
    </row>
    <row r="44552" spans="62:65" ht="13" thickBot="1">
      <c r="BJ44552" s="138"/>
      <c r="BK44552" s="138"/>
      <c r="BL44552" s="138"/>
      <c r="BM44552" s="138"/>
    </row>
    <row r="44553" spans="62:65" ht="13" thickBot="1">
      <c r="BJ44553" s="138"/>
      <c r="BK44553" s="138"/>
      <c r="BL44553" s="138"/>
      <c r="BM44553" s="138"/>
    </row>
    <row r="44554" spans="62:65" ht="13" thickBot="1">
      <c r="BJ44554" s="138"/>
      <c r="BK44554" s="138"/>
      <c r="BL44554" s="138"/>
      <c r="BM44554" s="138"/>
    </row>
    <row r="44555" spans="62:65" ht="13" thickBot="1">
      <c r="BJ44555" s="138"/>
      <c r="BK44555" s="138"/>
      <c r="BL44555" s="138"/>
      <c r="BM44555" s="138"/>
    </row>
    <row r="44556" spans="62:65" ht="13" thickBot="1">
      <c r="BJ44556" s="138"/>
      <c r="BK44556" s="138"/>
      <c r="BL44556" s="138"/>
      <c r="BM44556" s="138"/>
    </row>
    <row r="44557" spans="62:65" ht="13" thickBot="1">
      <c r="BJ44557" s="138"/>
      <c r="BK44557" s="138"/>
      <c r="BL44557" s="138"/>
      <c r="BM44557" s="138"/>
    </row>
    <row r="44558" spans="62:65" ht="13" thickBot="1">
      <c r="BJ44558" s="138"/>
      <c r="BK44558" s="138"/>
      <c r="BL44558" s="138"/>
      <c r="BM44558" s="138"/>
    </row>
    <row r="44559" spans="62:65" ht="13" thickBot="1">
      <c r="BJ44559" s="138"/>
      <c r="BK44559" s="138"/>
      <c r="BL44559" s="138"/>
      <c r="BM44559" s="138"/>
    </row>
    <row r="44560" spans="62:65" ht="13" thickBot="1">
      <c r="BJ44560" s="138"/>
      <c r="BK44560" s="138"/>
      <c r="BL44560" s="138"/>
      <c r="BM44560" s="138"/>
    </row>
    <row r="44561" spans="62:65" ht="13" thickBot="1">
      <c r="BJ44561" s="138"/>
      <c r="BK44561" s="138"/>
      <c r="BL44561" s="138"/>
      <c r="BM44561" s="138"/>
    </row>
    <row r="44562" spans="62:65" ht="13" thickBot="1">
      <c r="BJ44562" s="138"/>
      <c r="BK44562" s="138"/>
      <c r="BL44562" s="138"/>
      <c r="BM44562" s="138"/>
    </row>
    <row r="44563" spans="62:65" ht="13" thickBot="1">
      <c r="BJ44563" s="138"/>
      <c r="BK44563" s="138"/>
      <c r="BL44563" s="138"/>
      <c r="BM44563" s="138"/>
    </row>
    <row r="44564" spans="62:65" ht="13" thickBot="1">
      <c r="BJ44564" s="138"/>
      <c r="BK44564" s="138"/>
      <c r="BL44564" s="138"/>
      <c r="BM44564" s="138"/>
    </row>
    <row r="44565" spans="62:65" ht="13" thickBot="1">
      <c r="BJ44565" s="138"/>
      <c r="BK44565" s="138"/>
      <c r="BL44565" s="138"/>
      <c r="BM44565" s="138"/>
    </row>
    <row r="44566" spans="62:65" ht="13" thickBot="1">
      <c r="BJ44566" s="138"/>
      <c r="BK44566" s="138"/>
      <c r="BL44566" s="138"/>
      <c r="BM44566" s="138"/>
    </row>
    <row r="44567" spans="62:65" ht="13" thickBot="1">
      <c r="BJ44567" s="138"/>
      <c r="BK44567" s="138"/>
      <c r="BL44567" s="138"/>
      <c r="BM44567" s="138"/>
    </row>
    <row r="44568" spans="62:65" ht="13" thickBot="1">
      <c r="BJ44568" s="138"/>
      <c r="BK44568" s="138"/>
      <c r="BL44568" s="138"/>
      <c r="BM44568" s="138"/>
    </row>
    <row r="44569" spans="62:65" ht="13" thickBot="1">
      <c r="BJ44569" s="138"/>
      <c r="BK44569" s="138"/>
      <c r="BL44569" s="138"/>
      <c r="BM44569" s="138"/>
    </row>
    <row r="44570" spans="62:65" ht="13" thickBot="1">
      <c r="BJ44570" s="138"/>
      <c r="BK44570" s="138"/>
      <c r="BL44570" s="138"/>
      <c r="BM44570" s="138"/>
    </row>
    <row r="44571" spans="62:65" ht="13" thickBot="1">
      <c r="BJ44571" s="138"/>
      <c r="BK44571" s="138"/>
      <c r="BL44571" s="138"/>
      <c r="BM44571" s="138"/>
    </row>
    <row r="44572" spans="62:65" ht="13" thickBot="1">
      <c r="BJ44572" s="138"/>
      <c r="BK44572" s="138"/>
      <c r="BL44572" s="138"/>
      <c r="BM44572" s="138"/>
    </row>
    <row r="44573" spans="62:65" ht="13" thickBot="1">
      <c r="BJ44573" s="138"/>
      <c r="BK44573" s="138"/>
      <c r="BL44573" s="138"/>
      <c r="BM44573" s="138"/>
    </row>
    <row r="44574" spans="62:65" ht="13" thickBot="1">
      <c r="BJ44574" s="138"/>
      <c r="BK44574" s="138"/>
      <c r="BL44574" s="138"/>
      <c r="BM44574" s="138"/>
    </row>
    <row r="44575" spans="62:65" ht="13" thickBot="1">
      <c r="BJ44575" s="138"/>
      <c r="BK44575" s="138"/>
      <c r="BL44575" s="138"/>
      <c r="BM44575" s="138"/>
    </row>
    <row r="44576" spans="62:65" ht="13" thickBot="1">
      <c r="BJ44576" s="138"/>
      <c r="BK44576" s="138"/>
      <c r="BL44576" s="138"/>
      <c r="BM44576" s="138"/>
    </row>
    <row r="44577" spans="62:65" ht="13" thickBot="1">
      <c r="BJ44577" s="138"/>
      <c r="BK44577" s="138"/>
      <c r="BL44577" s="138"/>
      <c r="BM44577" s="138"/>
    </row>
    <row r="44578" spans="62:65" ht="13" thickBot="1">
      <c r="BJ44578" s="138"/>
      <c r="BK44578" s="138"/>
      <c r="BL44578" s="138"/>
      <c r="BM44578" s="138"/>
    </row>
    <row r="44579" spans="62:65" ht="13" thickBot="1">
      <c r="BJ44579" s="138"/>
      <c r="BK44579" s="138"/>
      <c r="BL44579" s="138"/>
      <c r="BM44579" s="138"/>
    </row>
    <row r="44580" spans="62:65" ht="13" thickBot="1">
      <c r="BJ44580" s="138"/>
      <c r="BK44580" s="138"/>
      <c r="BL44580" s="138"/>
      <c r="BM44580" s="138"/>
    </row>
    <row r="44581" spans="62:65" ht="13" thickBot="1">
      <c r="BJ44581" s="138"/>
      <c r="BK44581" s="138"/>
      <c r="BL44581" s="138"/>
      <c r="BM44581" s="138"/>
    </row>
    <row r="44582" spans="62:65" ht="13" thickBot="1">
      <c r="BJ44582" s="138"/>
      <c r="BK44582" s="138"/>
      <c r="BL44582" s="138"/>
      <c r="BM44582" s="138"/>
    </row>
    <row r="44583" spans="62:65" ht="13" thickBot="1">
      <c r="BJ44583" s="138"/>
      <c r="BK44583" s="138"/>
      <c r="BL44583" s="138"/>
      <c r="BM44583" s="138"/>
    </row>
    <row r="44584" spans="62:65" ht="13" thickBot="1">
      <c r="BJ44584" s="138"/>
      <c r="BK44584" s="138"/>
      <c r="BL44584" s="138"/>
      <c r="BM44584" s="138"/>
    </row>
    <row r="44585" spans="62:65" ht="13" thickBot="1">
      <c r="BJ44585" s="138"/>
      <c r="BK44585" s="138"/>
      <c r="BL44585" s="138"/>
      <c r="BM44585" s="138"/>
    </row>
    <row r="44586" spans="62:65" ht="13" thickBot="1">
      <c r="BJ44586" s="138"/>
      <c r="BK44586" s="138"/>
      <c r="BL44586" s="138"/>
      <c r="BM44586" s="138"/>
    </row>
    <row r="44587" spans="62:65" ht="13" thickBot="1">
      <c r="BJ44587" s="138"/>
      <c r="BK44587" s="138"/>
      <c r="BL44587" s="138"/>
      <c r="BM44587" s="138"/>
    </row>
    <row r="44588" spans="62:65" ht="13" thickBot="1">
      <c r="BJ44588" s="138"/>
      <c r="BK44588" s="138"/>
      <c r="BL44588" s="138"/>
      <c r="BM44588" s="138"/>
    </row>
    <row r="44589" spans="62:65" ht="13" thickBot="1">
      <c r="BJ44589" s="138"/>
      <c r="BK44589" s="138"/>
      <c r="BL44589" s="138"/>
      <c r="BM44589" s="138"/>
    </row>
    <row r="44590" spans="62:65" ht="13" thickBot="1">
      <c r="BJ44590" s="138"/>
      <c r="BK44590" s="138"/>
      <c r="BL44590" s="138"/>
      <c r="BM44590" s="138"/>
    </row>
    <row r="44591" spans="62:65" ht="13" thickBot="1">
      <c r="BJ44591" s="138"/>
      <c r="BK44591" s="138"/>
      <c r="BL44591" s="138"/>
      <c r="BM44591" s="138"/>
    </row>
    <row r="44592" spans="62:65" ht="13" thickBot="1">
      <c r="BJ44592" s="138"/>
      <c r="BK44592" s="138"/>
      <c r="BL44592" s="138"/>
      <c r="BM44592" s="138"/>
    </row>
    <row r="44593" spans="62:65" ht="13" thickBot="1">
      <c r="BJ44593" s="138"/>
      <c r="BK44593" s="138"/>
      <c r="BL44593" s="138"/>
      <c r="BM44593" s="138"/>
    </row>
    <row r="44594" spans="62:65" ht="13" thickBot="1">
      <c r="BJ44594" s="138"/>
      <c r="BK44594" s="138"/>
      <c r="BL44594" s="138"/>
      <c r="BM44594" s="138"/>
    </row>
    <row r="44595" spans="62:65" ht="13" thickBot="1">
      <c r="BJ44595" s="138"/>
      <c r="BK44595" s="138"/>
      <c r="BL44595" s="138"/>
      <c r="BM44595" s="138"/>
    </row>
    <row r="44596" spans="62:65" ht="13" thickBot="1">
      <c r="BJ44596" s="138"/>
      <c r="BK44596" s="138"/>
      <c r="BL44596" s="138"/>
      <c r="BM44596" s="138"/>
    </row>
    <row r="44597" spans="62:65" ht="13" thickBot="1">
      <c r="BJ44597" s="138"/>
      <c r="BK44597" s="138"/>
      <c r="BL44597" s="138"/>
      <c r="BM44597" s="138"/>
    </row>
    <row r="44598" spans="62:65" ht="13" thickBot="1">
      <c r="BJ44598" s="138"/>
      <c r="BK44598" s="138"/>
      <c r="BL44598" s="138"/>
      <c r="BM44598" s="138"/>
    </row>
    <row r="44599" spans="62:65" ht="13" thickBot="1">
      <c r="BJ44599" s="138"/>
      <c r="BK44599" s="138"/>
      <c r="BL44599" s="138"/>
      <c r="BM44599" s="138"/>
    </row>
    <row r="44600" spans="62:65" ht="13" thickBot="1">
      <c r="BJ44600" s="138"/>
      <c r="BK44600" s="138"/>
      <c r="BL44600" s="138"/>
      <c r="BM44600" s="138"/>
    </row>
    <row r="44601" spans="62:65" ht="13" thickBot="1">
      <c r="BJ44601" s="138"/>
      <c r="BK44601" s="138"/>
      <c r="BL44601" s="138"/>
      <c r="BM44601" s="138"/>
    </row>
    <row r="44602" spans="62:65" ht="13" thickBot="1">
      <c r="BJ44602" s="138"/>
      <c r="BK44602" s="138"/>
      <c r="BL44602" s="138"/>
      <c r="BM44602" s="138"/>
    </row>
    <row r="44603" spans="62:65" ht="13" thickBot="1">
      <c r="BJ44603" s="138"/>
      <c r="BK44603" s="138"/>
      <c r="BL44603" s="138"/>
      <c r="BM44603" s="138"/>
    </row>
    <row r="44604" spans="62:65" ht="13" thickBot="1">
      <c r="BJ44604" s="138"/>
      <c r="BK44604" s="138"/>
      <c r="BL44604" s="138"/>
      <c r="BM44604" s="138"/>
    </row>
    <row r="44605" spans="62:65" ht="13" thickBot="1">
      <c r="BJ44605" s="138"/>
      <c r="BK44605" s="138"/>
      <c r="BL44605" s="138"/>
      <c r="BM44605" s="138"/>
    </row>
    <row r="44606" spans="62:65" ht="13" thickBot="1">
      <c r="BJ44606" s="138"/>
      <c r="BK44606" s="138"/>
      <c r="BL44606" s="138"/>
      <c r="BM44606" s="138"/>
    </row>
    <row r="44607" spans="62:65" ht="13" thickBot="1">
      <c r="BJ44607" s="138"/>
      <c r="BK44607" s="138"/>
      <c r="BL44607" s="138"/>
      <c r="BM44607" s="138"/>
    </row>
    <row r="44608" spans="62:65" ht="13" thickBot="1">
      <c r="BJ44608" s="138"/>
      <c r="BK44608" s="138"/>
      <c r="BL44608" s="138"/>
      <c r="BM44608" s="138"/>
    </row>
    <row r="44609" spans="62:65" ht="13" thickBot="1">
      <c r="BJ44609" s="138"/>
      <c r="BK44609" s="138"/>
      <c r="BL44609" s="138"/>
      <c r="BM44609" s="138"/>
    </row>
    <row r="44610" spans="62:65" ht="13" thickBot="1">
      <c r="BJ44610" s="138"/>
      <c r="BK44610" s="138"/>
      <c r="BL44610" s="138"/>
      <c r="BM44610" s="138"/>
    </row>
    <row r="44611" spans="62:65" ht="13" thickBot="1">
      <c r="BJ44611" s="138"/>
      <c r="BK44611" s="138"/>
      <c r="BL44611" s="138"/>
      <c r="BM44611" s="138"/>
    </row>
    <row r="44612" spans="62:65" ht="13" thickBot="1">
      <c r="BJ44612" s="138"/>
      <c r="BK44612" s="138"/>
      <c r="BL44612" s="138"/>
      <c r="BM44612" s="138"/>
    </row>
    <row r="44613" spans="62:65" ht="13" thickBot="1">
      <c r="BJ44613" s="138"/>
      <c r="BK44613" s="138"/>
      <c r="BL44613" s="138"/>
      <c r="BM44613" s="138"/>
    </row>
    <row r="44614" spans="62:65" ht="13" thickBot="1">
      <c r="BJ44614" s="138"/>
      <c r="BK44614" s="138"/>
      <c r="BL44614" s="138"/>
      <c r="BM44614" s="138"/>
    </row>
    <row r="44615" spans="62:65" ht="13" thickBot="1">
      <c r="BJ44615" s="138"/>
      <c r="BK44615" s="138"/>
      <c r="BL44615" s="138"/>
      <c r="BM44615" s="138"/>
    </row>
    <row r="44616" spans="62:65" ht="13" thickBot="1">
      <c r="BJ44616" s="138"/>
      <c r="BK44616" s="138"/>
      <c r="BL44616" s="138"/>
      <c r="BM44616" s="138"/>
    </row>
    <row r="44617" spans="62:65" ht="13" thickBot="1">
      <c r="BJ44617" s="138"/>
      <c r="BK44617" s="138"/>
      <c r="BL44617" s="138"/>
      <c r="BM44617" s="138"/>
    </row>
    <row r="44618" spans="62:65" ht="13" thickBot="1">
      <c r="BJ44618" s="138"/>
      <c r="BK44618" s="138"/>
      <c r="BL44618" s="138"/>
      <c r="BM44618" s="138"/>
    </row>
    <row r="44619" spans="62:65" ht="13" thickBot="1">
      <c r="BJ44619" s="138"/>
      <c r="BK44619" s="138"/>
      <c r="BL44619" s="138"/>
      <c r="BM44619" s="138"/>
    </row>
    <row r="44620" spans="62:65" ht="13" thickBot="1">
      <c r="BJ44620" s="138"/>
      <c r="BK44620" s="138"/>
      <c r="BL44620" s="138"/>
      <c r="BM44620" s="138"/>
    </row>
    <row r="44621" spans="62:65" ht="13" thickBot="1">
      <c r="BJ44621" s="138"/>
      <c r="BK44621" s="138"/>
      <c r="BL44621" s="138"/>
      <c r="BM44621" s="138"/>
    </row>
    <row r="44622" spans="62:65" ht="13" thickBot="1">
      <c r="BJ44622" s="138"/>
      <c r="BK44622" s="138"/>
      <c r="BL44622" s="138"/>
      <c r="BM44622" s="138"/>
    </row>
    <row r="44623" spans="62:65" ht="13" thickBot="1">
      <c r="BJ44623" s="138"/>
      <c r="BK44623" s="138"/>
      <c r="BL44623" s="138"/>
      <c r="BM44623" s="138"/>
    </row>
    <row r="44624" spans="62:65" ht="13" thickBot="1">
      <c r="BJ44624" s="138"/>
      <c r="BK44624" s="138"/>
      <c r="BL44624" s="138"/>
      <c r="BM44624" s="138"/>
    </row>
    <row r="44625" spans="62:65" ht="13" thickBot="1">
      <c r="BJ44625" s="138"/>
      <c r="BK44625" s="138"/>
      <c r="BL44625" s="138"/>
      <c r="BM44625" s="138"/>
    </row>
    <row r="44626" spans="62:65" ht="13" thickBot="1">
      <c r="BJ44626" s="138"/>
      <c r="BK44626" s="138"/>
      <c r="BL44626" s="138"/>
      <c r="BM44626" s="138"/>
    </row>
    <row r="44627" spans="62:65" ht="13" thickBot="1">
      <c r="BJ44627" s="138"/>
      <c r="BK44627" s="138"/>
      <c r="BL44627" s="138"/>
      <c r="BM44627" s="138"/>
    </row>
    <row r="44628" spans="62:65" ht="13" thickBot="1">
      <c r="BJ44628" s="138"/>
      <c r="BK44628" s="138"/>
      <c r="BL44628" s="138"/>
      <c r="BM44628" s="138"/>
    </row>
    <row r="44629" spans="62:65" ht="13" thickBot="1">
      <c r="BJ44629" s="138"/>
      <c r="BK44629" s="138"/>
      <c r="BL44629" s="138"/>
      <c r="BM44629" s="138"/>
    </row>
    <row r="44630" spans="62:65" ht="13" thickBot="1">
      <c r="BJ44630" s="138"/>
      <c r="BK44630" s="138"/>
      <c r="BL44630" s="138"/>
      <c r="BM44630" s="138"/>
    </row>
    <row r="44631" spans="62:65" ht="13" thickBot="1">
      <c r="BJ44631" s="138"/>
      <c r="BK44631" s="138"/>
      <c r="BL44631" s="138"/>
      <c r="BM44631" s="138"/>
    </row>
    <row r="44632" spans="62:65" ht="13" thickBot="1">
      <c r="BJ44632" s="138"/>
      <c r="BK44632" s="138"/>
      <c r="BL44632" s="138"/>
      <c r="BM44632" s="138"/>
    </row>
    <row r="44633" spans="62:65" ht="13" thickBot="1">
      <c r="BJ44633" s="138"/>
      <c r="BK44633" s="138"/>
      <c r="BL44633" s="138"/>
      <c r="BM44633" s="138"/>
    </row>
    <row r="44634" spans="62:65" ht="13" thickBot="1">
      <c r="BJ44634" s="138"/>
      <c r="BK44634" s="138"/>
      <c r="BL44634" s="138"/>
      <c r="BM44634" s="138"/>
    </row>
    <row r="44635" spans="62:65" ht="13" thickBot="1">
      <c r="BJ44635" s="138"/>
      <c r="BK44635" s="138"/>
      <c r="BL44635" s="138"/>
      <c r="BM44635" s="138"/>
    </row>
    <row r="44636" spans="62:65" ht="13" thickBot="1">
      <c r="BJ44636" s="138"/>
      <c r="BK44636" s="138"/>
      <c r="BL44636" s="138"/>
      <c r="BM44636" s="138"/>
    </row>
    <row r="44637" spans="62:65" ht="13" thickBot="1">
      <c r="BJ44637" s="138"/>
      <c r="BK44637" s="138"/>
      <c r="BL44637" s="138"/>
      <c r="BM44637" s="138"/>
    </row>
    <row r="44638" spans="62:65" ht="13" thickBot="1">
      <c r="BJ44638" s="138"/>
      <c r="BK44638" s="138"/>
      <c r="BL44638" s="138"/>
      <c r="BM44638" s="138"/>
    </row>
    <row r="44639" spans="62:65" ht="13" thickBot="1">
      <c r="BJ44639" s="138"/>
      <c r="BK44639" s="138"/>
      <c r="BL44639" s="138"/>
      <c r="BM44639" s="138"/>
    </row>
    <row r="44640" spans="62:65" ht="13" thickBot="1">
      <c r="BJ44640" s="138"/>
      <c r="BK44640" s="138"/>
      <c r="BL44640" s="138"/>
      <c r="BM44640" s="138"/>
    </row>
    <row r="44641" spans="62:65" ht="13" thickBot="1">
      <c r="BJ44641" s="138"/>
      <c r="BK44641" s="138"/>
      <c r="BL44641" s="138"/>
      <c r="BM44641" s="138"/>
    </row>
    <row r="44642" spans="62:65" ht="13" thickBot="1">
      <c r="BJ44642" s="138"/>
      <c r="BK44642" s="138"/>
      <c r="BL44642" s="138"/>
      <c r="BM44642" s="138"/>
    </row>
    <row r="44643" spans="62:65" ht="13" thickBot="1">
      <c r="BJ44643" s="138"/>
      <c r="BK44643" s="138"/>
      <c r="BL44643" s="138"/>
      <c r="BM44643" s="138"/>
    </row>
    <row r="44644" spans="62:65" ht="13" thickBot="1">
      <c r="BJ44644" s="138"/>
      <c r="BK44644" s="138"/>
      <c r="BL44644" s="138"/>
      <c r="BM44644" s="138"/>
    </row>
    <row r="44645" spans="62:65" ht="13" thickBot="1">
      <c r="BJ44645" s="138"/>
      <c r="BK44645" s="138"/>
      <c r="BL44645" s="138"/>
      <c r="BM44645" s="138"/>
    </row>
    <row r="44646" spans="62:65" ht="13" thickBot="1">
      <c r="BJ44646" s="138"/>
      <c r="BK44646" s="138"/>
      <c r="BL44646" s="138"/>
      <c r="BM44646" s="138"/>
    </row>
    <row r="44647" spans="62:65" ht="13" thickBot="1">
      <c r="BJ44647" s="138"/>
      <c r="BK44647" s="138"/>
      <c r="BL44647" s="138"/>
      <c r="BM44647" s="138"/>
    </row>
    <row r="44648" spans="62:65" ht="13" thickBot="1">
      <c r="BJ44648" s="138"/>
      <c r="BK44648" s="138"/>
      <c r="BL44648" s="138"/>
      <c r="BM44648" s="138"/>
    </row>
    <row r="44649" spans="62:65" ht="13" thickBot="1">
      <c r="BJ44649" s="138"/>
      <c r="BK44649" s="138"/>
      <c r="BL44649" s="138"/>
      <c r="BM44649" s="138"/>
    </row>
    <row r="44650" spans="62:65" ht="13" thickBot="1">
      <c r="BJ44650" s="138"/>
      <c r="BK44650" s="138"/>
      <c r="BL44650" s="138"/>
      <c r="BM44650" s="138"/>
    </row>
    <row r="44651" spans="62:65" ht="13" thickBot="1">
      <c r="BJ44651" s="138"/>
      <c r="BK44651" s="138"/>
      <c r="BL44651" s="138"/>
      <c r="BM44651" s="138"/>
    </row>
    <row r="44652" spans="62:65" ht="13" thickBot="1">
      <c r="BJ44652" s="138"/>
      <c r="BK44652" s="138"/>
      <c r="BL44652" s="138"/>
      <c r="BM44652" s="138"/>
    </row>
    <row r="44653" spans="62:65" ht="13" thickBot="1">
      <c r="BJ44653" s="138"/>
      <c r="BK44653" s="138"/>
      <c r="BL44653" s="138"/>
      <c r="BM44653" s="138"/>
    </row>
    <row r="44654" spans="62:65" ht="13" thickBot="1">
      <c r="BJ44654" s="138"/>
      <c r="BK44654" s="138"/>
      <c r="BL44654" s="138"/>
      <c r="BM44654" s="138"/>
    </row>
    <row r="44655" spans="62:65" ht="13" thickBot="1">
      <c r="BJ44655" s="138"/>
      <c r="BK44655" s="138"/>
      <c r="BL44655" s="138"/>
      <c r="BM44655" s="138"/>
    </row>
    <row r="44656" spans="62:65" ht="13" thickBot="1">
      <c r="BJ44656" s="138"/>
      <c r="BK44656" s="138"/>
      <c r="BL44656" s="138"/>
      <c r="BM44656" s="138"/>
    </row>
    <row r="44657" spans="62:65" ht="13" thickBot="1">
      <c r="BJ44657" s="138"/>
      <c r="BK44657" s="138"/>
      <c r="BL44657" s="138"/>
      <c r="BM44657" s="138"/>
    </row>
    <row r="44658" spans="62:65" ht="13" thickBot="1">
      <c r="BJ44658" s="138"/>
      <c r="BK44658" s="138"/>
      <c r="BL44658" s="138"/>
      <c r="BM44658" s="138"/>
    </row>
    <row r="44659" spans="62:65" ht="13" thickBot="1">
      <c r="BJ44659" s="138"/>
      <c r="BK44659" s="138"/>
      <c r="BL44659" s="138"/>
      <c r="BM44659" s="138"/>
    </row>
    <row r="44660" spans="62:65" ht="13" thickBot="1">
      <c r="BJ44660" s="138"/>
      <c r="BK44660" s="138"/>
      <c r="BL44660" s="138"/>
      <c r="BM44660" s="138"/>
    </row>
    <row r="44661" spans="62:65" ht="13" thickBot="1">
      <c r="BJ44661" s="138"/>
      <c r="BK44661" s="138"/>
      <c r="BL44661" s="138"/>
      <c r="BM44661" s="138"/>
    </row>
    <row r="44662" spans="62:65" ht="13" thickBot="1">
      <c r="BJ44662" s="138"/>
      <c r="BK44662" s="138"/>
      <c r="BL44662" s="138"/>
      <c r="BM44662" s="138"/>
    </row>
    <row r="44663" spans="62:65" ht="13" thickBot="1">
      <c r="BJ44663" s="138"/>
      <c r="BK44663" s="138"/>
      <c r="BL44663" s="138"/>
      <c r="BM44663" s="138"/>
    </row>
    <row r="44664" spans="62:65" ht="13" thickBot="1">
      <c r="BJ44664" s="138"/>
      <c r="BK44664" s="138"/>
      <c r="BL44664" s="138"/>
      <c r="BM44664" s="138"/>
    </row>
    <row r="44665" spans="62:65" ht="13" thickBot="1">
      <c r="BJ44665" s="138"/>
      <c r="BK44665" s="138"/>
      <c r="BL44665" s="138"/>
      <c r="BM44665" s="138"/>
    </row>
    <row r="44666" spans="62:65" ht="13" thickBot="1">
      <c r="BJ44666" s="138"/>
      <c r="BK44666" s="138"/>
      <c r="BL44666" s="138"/>
      <c r="BM44666" s="138"/>
    </row>
    <row r="44667" spans="62:65" ht="13" thickBot="1">
      <c r="BJ44667" s="138"/>
      <c r="BK44667" s="138"/>
      <c r="BL44667" s="138"/>
      <c r="BM44667" s="138"/>
    </row>
    <row r="44668" spans="62:65" ht="13" thickBot="1">
      <c r="BJ44668" s="138"/>
      <c r="BK44668" s="138"/>
      <c r="BL44668" s="138"/>
      <c r="BM44668" s="138"/>
    </row>
    <row r="44669" spans="62:65" ht="13" thickBot="1">
      <c r="BJ44669" s="138"/>
      <c r="BK44669" s="138"/>
      <c r="BL44669" s="138"/>
      <c r="BM44669" s="138"/>
    </row>
    <row r="44670" spans="62:65" ht="13" thickBot="1">
      <c r="BJ44670" s="138"/>
      <c r="BK44670" s="138"/>
      <c r="BL44670" s="138"/>
      <c r="BM44670" s="138"/>
    </row>
    <row r="44671" spans="62:65" ht="13" thickBot="1">
      <c r="BJ44671" s="138"/>
      <c r="BK44671" s="138"/>
      <c r="BL44671" s="138"/>
      <c r="BM44671" s="138"/>
    </row>
    <row r="44672" spans="62:65" ht="13" thickBot="1">
      <c r="BJ44672" s="138"/>
      <c r="BK44672" s="138"/>
      <c r="BL44672" s="138"/>
      <c r="BM44672" s="138"/>
    </row>
    <row r="44673" spans="62:65" ht="13" thickBot="1">
      <c r="BJ44673" s="138"/>
      <c r="BK44673" s="138"/>
      <c r="BL44673" s="138"/>
      <c r="BM44673" s="138"/>
    </row>
    <row r="44674" spans="62:65" ht="13" thickBot="1">
      <c r="BJ44674" s="138"/>
      <c r="BK44674" s="138"/>
      <c r="BL44674" s="138"/>
      <c r="BM44674" s="138"/>
    </row>
    <row r="44675" spans="62:65" ht="13" thickBot="1">
      <c r="BJ44675" s="138"/>
      <c r="BK44675" s="138"/>
      <c r="BL44675" s="138"/>
      <c r="BM44675" s="138"/>
    </row>
    <row r="44676" spans="62:65" ht="13" thickBot="1">
      <c r="BJ44676" s="138"/>
      <c r="BK44676" s="138"/>
      <c r="BL44676" s="138"/>
      <c r="BM44676" s="138"/>
    </row>
    <row r="44677" spans="62:65" ht="13" thickBot="1">
      <c r="BJ44677" s="138"/>
      <c r="BK44677" s="138"/>
      <c r="BL44677" s="138"/>
      <c r="BM44677" s="138"/>
    </row>
    <row r="44678" spans="62:65" ht="13" thickBot="1">
      <c r="BJ44678" s="138"/>
      <c r="BK44678" s="138"/>
      <c r="BL44678" s="138"/>
      <c r="BM44678" s="138"/>
    </row>
    <row r="44679" spans="62:65" ht="13" thickBot="1">
      <c r="BJ44679" s="138"/>
      <c r="BK44679" s="138"/>
      <c r="BL44679" s="138"/>
      <c r="BM44679" s="138"/>
    </row>
    <row r="44680" spans="62:65" ht="13" thickBot="1">
      <c r="BJ44680" s="138"/>
      <c r="BK44680" s="138"/>
      <c r="BL44680" s="138"/>
      <c r="BM44680" s="138"/>
    </row>
    <row r="44681" spans="62:65" ht="13" thickBot="1">
      <c r="BJ44681" s="138"/>
      <c r="BK44681" s="138"/>
      <c r="BL44681" s="138"/>
      <c r="BM44681" s="138"/>
    </row>
    <row r="44682" spans="62:65" ht="13" thickBot="1">
      <c r="BJ44682" s="138"/>
      <c r="BK44682" s="138"/>
      <c r="BL44682" s="138"/>
      <c r="BM44682" s="138"/>
    </row>
    <row r="44683" spans="62:65" ht="13" thickBot="1">
      <c r="BJ44683" s="138"/>
      <c r="BK44683" s="138"/>
      <c r="BL44683" s="138"/>
      <c r="BM44683" s="138"/>
    </row>
    <row r="44684" spans="62:65" ht="13" thickBot="1">
      <c r="BJ44684" s="138"/>
      <c r="BK44684" s="138"/>
      <c r="BL44684" s="138"/>
      <c r="BM44684" s="138"/>
    </row>
    <row r="44685" spans="62:65" ht="13" thickBot="1">
      <c r="BJ44685" s="138"/>
      <c r="BK44685" s="138"/>
      <c r="BL44685" s="138"/>
      <c r="BM44685" s="138"/>
    </row>
    <row r="44686" spans="62:65" ht="13" thickBot="1">
      <c r="BJ44686" s="138"/>
      <c r="BK44686" s="138"/>
      <c r="BL44686" s="138"/>
      <c r="BM44686" s="138"/>
    </row>
    <row r="44687" spans="62:65" ht="13" thickBot="1">
      <c r="BJ44687" s="138"/>
      <c r="BK44687" s="138"/>
      <c r="BL44687" s="138"/>
      <c r="BM44687" s="138"/>
    </row>
    <row r="44688" spans="62:65" ht="13" thickBot="1">
      <c r="BJ44688" s="138"/>
      <c r="BK44688" s="138"/>
      <c r="BL44688" s="138"/>
      <c r="BM44688" s="138"/>
    </row>
    <row r="44689" spans="62:65" ht="13" thickBot="1">
      <c r="BJ44689" s="138"/>
      <c r="BK44689" s="138"/>
      <c r="BL44689" s="138"/>
      <c r="BM44689" s="138"/>
    </row>
    <row r="44690" spans="62:65" ht="13" thickBot="1">
      <c r="BJ44690" s="138"/>
      <c r="BK44690" s="138"/>
      <c r="BL44690" s="138"/>
      <c r="BM44690" s="138"/>
    </row>
    <row r="44691" spans="62:65" ht="13" thickBot="1">
      <c r="BJ44691" s="138"/>
      <c r="BK44691" s="138"/>
      <c r="BL44691" s="138"/>
      <c r="BM44691" s="138"/>
    </row>
    <row r="44692" spans="62:65" ht="13" thickBot="1">
      <c r="BJ44692" s="138"/>
      <c r="BK44692" s="138"/>
      <c r="BL44692" s="138"/>
      <c r="BM44692" s="138"/>
    </row>
    <row r="44693" spans="62:65" ht="13" thickBot="1">
      <c r="BJ44693" s="138"/>
      <c r="BK44693" s="138"/>
      <c r="BL44693" s="138"/>
      <c r="BM44693" s="138"/>
    </row>
    <row r="44694" spans="62:65" ht="13" thickBot="1">
      <c r="BJ44694" s="138"/>
      <c r="BK44694" s="138"/>
      <c r="BL44694" s="138"/>
      <c r="BM44694" s="138"/>
    </row>
    <row r="44695" spans="62:65" ht="13" thickBot="1">
      <c r="BJ44695" s="138"/>
      <c r="BK44695" s="138"/>
      <c r="BL44695" s="138"/>
      <c r="BM44695" s="138"/>
    </row>
    <row r="44696" spans="62:65" ht="13" thickBot="1">
      <c r="BJ44696" s="138"/>
      <c r="BK44696" s="138"/>
      <c r="BL44696" s="138"/>
      <c r="BM44696" s="138"/>
    </row>
    <row r="44697" spans="62:65" ht="13" thickBot="1">
      <c r="BJ44697" s="138"/>
      <c r="BK44697" s="138"/>
      <c r="BL44697" s="138"/>
      <c r="BM44697" s="138"/>
    </row>
    <row r="44698" spans="62:65" ht="13" thickBot="1">
      <c r="BJ44698" s="138"/>
      <c r="BK44698" s="138"/>
      <c r="BL44698" s="138"/>
      <c r="BM44698" s="138"/>
    </row>
    <row r="44699" spans="62:65" ht="13" thickBot="1">
      <c r="BJ44699" s="138"/>
      <c r="BK44699" s="138"/>
      <c r="BL44699" s="138"/>
      <c r="BM44699" s="138"/>
    </row>
    <row r="44700" spans="62:65" ht="13" thickBot="1">
      <c r="BJ44700" s="138"/>
      <c r="BK44700" s="138"/>
      <c r="BL44700" s="138"/>
      <c r="BM44700" s="138"/>
    </row>
    <row r="44701" spans="62:65" ht="13" thickBot="1">
      <c r="BJ44701" s="138"/>
      <c r="BK44701" s="138"/>
      <c r="BL44701" s="138"/>
      <c r="BM44701" s="138"/>
    </row>
    <row r="44702" spans="62:65" ht="13" thickBot="1">
      <c r="BJ44702" s="138"/>
      <c r="BK44702" s="138"/>
      <c r="BL44702" s="138"/>
      <c r="BM44702" s="138"/>
    </row>
    <row r="44703" spans="62:65" ht="13" thickBot="1">
      <c r="BJ44703" s="138"/>
      <c r="BK44703" s="138"/>
      <c r="BL44703" s="138"/>
      <c r="BM44703" s="138"/>
    </row>
    <row r="44704" spans="62:65" ht="13" thickBot="1">
      <c r="BJ44704" s="138"/>
      <c r="BK44704" s="138"/>
      <c r="BL44704" s="138"/>
      <c r="BM44704" s="138"/>
    </row>
    <row r="44705" spans="62:65" ht="13" thickBot="1">
      <c r="BJ44705" s="138"/>
      <c r="BK44705" s="138"/>
      <c r="BL44705" s="138"/>
      <c r="BM44705" s="138"/>
    </row>
    <row r="44706" spans="62:65" ht="13" thickBot="1">
      <c r="BJ44706" s="138"/>
      <c r="BK44706" s="138"/>
      <c r="BL44706" s="138"/>
      <c r="BM44706" s="138"/>
    </row>
    <row r="44707" spans="62:65" ht="13" thickBot="1">
      <c r="BJ44707" s="138"/>
      <c r="BK44707" s="138"/>
      <c r="BL44707" s="138"/>
      <c r="BM44707" s="138"/>
    </row>
    <row r="44708" spans="62:65" ht="13" thickBot="1">
      <c r="BJ44708" s="138"/>
      <c r="BK44708" s="138"/>
      <c r="BL44708" s="138"/>
      <c r="BM44708" s="138"/>
    </row>
    <row r="44709" spans="62:65" ht="13" thickBot="1">
      <c r="BJ44709" s="138"/>
      <c r="BK44709" s="138"/>
      <c r="BL44709" s="138"/>
      <c r="BM44709" s="138"/>
    </row>
    <row r="44710" spans="62:65" ht="13" thickBot="1">
      <c r="BJ44710" s="138"/>
      <c r="BK44710" s="138"/>
      <c r="BL44710" s="138"/>
      <c r="BM44710" s="138"/>
    </row>
    <row r="44711" spans="62:65" ht="13" thickBot="1">
      <c r="BJ44711" s="138"/>
      <c r="BK44711" s="138"/>
      <c r="BL44711" s="138"/>
      <c r="BM44711" s="138"/>
    </row>
    <row r="44712" spans="62:65" ht="13" thickBot="1">
      <c r="BJ44712" s="138"/>
      <c r="BK44712" s="138"/>
      <c r="BL44712" s="138"/>
      <c r="BM44712" s="138"/>
    </row>
    <row r="44713" spans="62:65" ht="13" thickBot="1">
      <c r="BJ44713" s="138"/>
      <c r="BK44713" s="138"/>
      <c r="BL44713" s="138"/>
      <c r="BM44713" s="138"/>
    </row>
    <row r="44714" spans="62:65" ht="13" thickBot="1">
      <c r="BJ44714" s="138"/>
      <c r="BK44714" s="138"/>
      <c r="BL44714" s="138"/>
      <c r="BM44714" s="138"/>
    </row>
    <row r="44715" spans="62:65" ht="13" thickBot="1">
      <c r="BJ44715" s="138"/>
      <c r="BK44715" s="138"/>
      <c r="BL44715" s="138"/>
      <c r="BM44715" s="138"/>
    </row>
    <row r="44716" spans="62:65" ht="13" thickBot="1">
      <c r="BJ44716" s="138"/>
      <c r="BK44716" s="138"/>
      <c r="BL44716" s="138"/>
      <c r="BM44716" s="138"/>
    </row>
    <row r="44717" spans="62:65" ht="13" thickBot="1">
      <c r="BJ44717" s="138"/>
      <c r="BK44717" s="138"/>
      <c r="BL44717" s="138"/>
      <c r="BM44717" s="138"/>
    </row>
    <row r="44718" spans="62:65" ht="13" thickBot="1">
      <c r="BJ44718" s="138"/>
      <c r="BK44718" s="138"/>
      <c r="BL44718" s="138"/>
      <c r="BM44718" s="138"/>
    </row>
    <row r="44719" spans="62:65" ht="13" thickBot="1">
      <c r="BJ44719" s="138"/>
      <c r="BK44719" s="138"/>
      <c r="BL44719" s="138"/>
      <c r="BM44719" s="138"/>
    </row>
    <row r="44720" spans="62:65" ht="13" thickBot="1">
      <c r="BJ44720" s="138"/>
      <c r="BK44720" s="138"/>
      <c r="BL44720" s="138"/>
      <c r="BM44720" s="138"/>
    </row>
    <row r="44721" spans="62:65" ht="13" thickBot="1">
      <c r="BJ44721" s="138"/>
      <c r="BK44721" s="138"/>
      <c r="BL44721" s="138"/>
      <c r="BM44721" s="138"/>
    </row>
    <row r="44722" spans="62:65" ht="13" thickBot="1">
      <c r="BJ44722" s="138"/>
      <c r="BK44722" s="138"/>
      <c r="BL44722" s="138"/>
      <c r="BM44722" s="138"/>
    </row>
    <row r="44723" spans="62:65" ht="13" thickBot="1">
      <c r="BJ44723" s="138"/>
      <c r="BK44723" s="138"/>
      <c r="BL44723" s="138"/>
      <c r="BM44723" s="138"/>
    </row>
    <row r="44724" spans="62:65" ht="13" thickBot="1">
      <c r="BJ44724" s="138"/>
      <c r="BK44724" s="138"/>
      <c r="BL44724" s="138"/>
      <c r="BM44724" s="138"/>
    </row>
    <row r="44725" spans="62:65" ht="13" thickBot="1">
      <c r="BJ44725" s="138"/>
      <c r="BK44725" s="138"/>
      <c r="BL44725" s="138"/>
      <c r="BM44725" s="138"/>
    </row>
    <row r="44726" spans="62:65" ht="13" thickBot="1">
      <c r="BJ44726" s="138"/>
      <c r="BK44726" s="138"/>
      <c r="BL44726" s="138"/>
      <c r="BM44726" s="138"/>
    </row>
    <row r="44727" spans="62:65" ht="13" thickBot="1">
      <c r="BJ44727" s="138"/>
      <c r="BK44727" s="138"/>
      <c r="BL44727" s="138"/>
      <c r="BM44727" s="138"/>
    </row>
    <row r="44728" spans="62:65" ht="13" thickBot="1">
      <c r="BJ44728" s="138"/>
      <c r="BK44728" s="138"/>
      <c r="BL44728" s="138"/>
      <c r="BM44728" s="138"/>
    </row>
    <row r="44729" spans="62:65" ht="13" thickBot="1">
      <c r="BJ44729" s="138"/>
      <c r="BK44729" s="138"/>
      <c r="BL44729" s="138"/>
      <c r="BM44729" s="138"/>
    </row>
    <row r="44730" spans="62:65" ht="13" thickBot="1">
      <c r="BJ44730" s="138"/>
      <c r="BK44730" s="138"/>
      <c r="BL44730" s="138"/>
      <c r="BM44730" s="138"/>
    </row>
    <row r="44731" spans="62:65" ht="13" thickBot="1">
      <c r="BJ44731" s="138"/>
      <c r="BK44731" s="138"/>
      <c r="BL44731" s="138"/>
      <c r="BM44731" s="138"/>
    </row>
    <row r="44732" spans="62:65" ht="13" thickBot="1">
      <c r="BJ44732" s="138"/>
      <c r="BK44732" s="138"/>
      <c r="BL44732" s="138"/>
      <c r="BM44732" s="138"/>
    </row>
    <row r="44733" spans="62:65" ht="13" thickBot="1">
      <c r="BJ44733" s="138"/>
      <c r="BK44733" s="138"/>
      <c r="BL44733" s="138"/>
      <c r="BM44733" s="138"/>
    </row>
    <row r="44734" spans="62:65" ht="13" thickBot="1">
      <c r="BJ44734" s="138"/>
      <c r="BK44734" s="138"/>
      <c r="BL44734" s="138"/>
      <c r="BM44734" s="138"/>
    </row>
    <row r="44735" spans="62:65" ht="13" thickBot="1">
      <c r="BJ44735" s="138"/>
      <c r="BK44735" s="138"/>
      <c r="BL44735" s="138"/>
      <c r="BM44735" s="138"/>
    </row>
    <row r="44736" spans="62:65" ht="13" thickBot="1">
      <c r="BJ44736" s="138"/>
      <c r="BK44736" s="138"/>
      <c r="BL44736" s="138"/>
      <c r="BM44736" s="138"/>
    </row>
    <row r="44737" spans="62:65" ht="13" thickBot="1">
      <c r="BJ44737" s="138"/>
      <c r="BK44737" s="138"/>
      <c r="BL44737" s="138"/>
      <c r="BM44737" s="138"/>
    </row>
    <row r="44738" spans="62:65" ht="13" thickBot="1">
      <c r="BJ44738" s="138"/>
      <c r="BK44738" s="138"/>
      <c r="BL44738" s="138"/>
      <c r="BM44738" s="138"/>
    </row>
    <row r="44739" spans="62:65" ht="13" thickBot="1">
      <c r="BJ44739" s="138"/>
      <c r="BK44739" s="138"/>
      <c r="BL44739" s="138"/>
      <c r="BM44739" s="138"/>
    </row>
    <row r="44740" spans="62:65" ht="13" thickBot="1">
      <c r="BJ44740" s="138"/>
      <c r="BK44740" s="138"/>
      <c r="BL44740" s="138"/>
      <c r="BM44740" s="138"/>
    </row>
    <row r="44741" spans="62:65" ht="13" thickBot="1">
      <c r="BJ44741" s="138"/>
      <c r="BK44741" s="138"/>
      <c r="BL44741" s="138"/>
      <c r="BM44741" s="138"/>
    </row>
    <row r="44742" spans="62:65" ht="13" thickBot="1">
      <c r="BJ44742" s="138"/>
      <c r="BK44742" s="138"/>
      <c r="BL44742" s="138"/>
      <c r="BM44742" s="138"/>
    </row>
    <row r="44743" spans="62:65" ht="13" thickBot="1">
      <c r="BJ44743" s="138"/>
      <c r="BK44743" s="138"/>
      <c r="BL44743" s="138"/>
      <c r="BM44743" s="138"/>
    </row>
    <row r="44744" spans="62:65" ht="13" thickBot="1">
      <c r="BJ44744" s="138"/>
      <c r="BK44744" s="138"/>
      <c r="BL44744" s="138"/>
      <c r="BM44744" s="138"/>
    </row>
    <row r="44745" spans="62:65" ht="13" thickBot="1">
      <c r="BJ44745" s="138"/>
      <c r="BK44745" s="138"/>
      <c r="BL44745" s="138"/>
      <c r="BM44745" s="138"/>
    </row>
    <row r="44746" spans="62:65" ht="13" thickBot="1">
      <c r="BJ44746" s="138"/>
      <c r="BK44746" s="138"/>
      <c r="BL44746" s="138"/>
      <c r="BM44746" s="138"/>
    </row>
    <row r="44747" spans="62:65" ht="13" thickBot="1">
      <c r="BJ44747" s="138"/>
      <c r="BK44747" s="138"/>
      <c r="BL44747" s="138"/>
      <c r="BM44747" s="138"/>
    </row>
    <row r="44748" spans="62:65" ht="13" thickBot="1">
      <c r="BJ44748" s="138"/>
      <c r="BK44748" s="138"/>
      <c r="BL44748" s="138"/>
      <c r="BM44748" s="138"/>
    </row>
    <row r="44749" spans="62:65" ht="13" thickBot="1">
      <c r="BJ44749" s="138"/>
      <c r="BK44749" s="138"/>
      <c r="BL44749" s="138"/>
      <c r="BM44749" s="138"/>
    </row>
    <row r="44750" spans="62:65" ht="13" thickBot="1">
      <c r="BJ44750" s="138"/>
      <c r="BK44750" s="138"/>
      <c r="BL44750" s="138"/>
      <c r="BM44750" s="138"/>
    </row>
    <row r="44751" spans="62:65" ht="13" thickBot="1">
      <c r="BJ44751" s="138"/>
      <c r="BK44751" s="138"/>
      <c r="BL44751" s="138"/>
      <c r="BM44751" s="138"/>
    </row>
    <row r="44752" spans="62:65" ht="13" thickBot="1">
      <c r="BJ44752" s="138"/>
      <c r="BK44752" s="138"/>
      <c r="BL44752" s="138"/>
      <c r="BM44752" s="138"/>
    </row>
    <row r="44753" spans="62:65" ht="13" thickBot="1">
      <c r="BJ44753" s="138"/>
      <c r="BK44753" s="138"/>
      <c r="BL44753" s="138"/>
      <c r="BM44753" s="138"/>
    </row>
    <row r="44754" spans="62:65" ht="13" thickBot="1">
      <c r="BJ44754" s="138"/>
      <c r="BK44754" s="138"/>
      <c r="BL44754" s="138"/>
      <c r="BM44754" s="138"/>
    </row>
    <row r="44755" spans="62:65" ht="13" thickBot="1">
      <c r="BJ44755" s="138"/>
      <c r="BK44755" s="138"/>
      <c r="BL44755" s="138"/>
      <c r="BM44755" s="138"/>
    </row>
    <row r="44756" spans="62:65" ht="13" thickBot="1">
      <c r="BJ44756" s="138"/>
      <c r="BK44756" s="138"/>
      <c r="BL44756" s="138"/>
      <c r="BM44756" s="138"/>
    </row>
    <row r="44757" spans="62:65" ht="13" thickBot="1">
      <c r="BJ44757" s="138"/>
      <c r="BK44757" s="138"/>
      <c r="BL44757" s="138"/>
      <c r="BM44757" s="138"/>
    </row>
    <row r="44758" spans="62:65" ht="13" thickBot="1">
      <c r="BJ44758" s="138"/>
      <c r="BK44758" s="138"/>
      <c r="BL44758" s="138"/>
      <c r="BM44758" s="138"/>
    </row>
    <row r="44759" spans="62:65" ht="13" thickBot="1">
      <c r="BJ44759" s="138"/>
      <c r="BK44759" s="138"/>
      <c r="BL44759" s="138"/>
      <c r="BM44759" s="138"/>
    </row>
    <row r="44760" spans="62:65" ht="13" thickBot="1">
      <c r="BJ44760" s="138"/>
      <c r="BK44760" s="138"/>
      <c r="BL44760" s="138"/>
      <c r="BM44760" s="138"/>
    </row>
    <row r="44761" spans="62:65" ht="13" thickBot="1">
      <c r="BJ44761" s="138"/>
      <c r="BK44761" s="138"/>
      <c r="BL44761" s="138"/>
      <c r="BM44761" s="138"/>
    </row>
    <row r="44762" spans="62:65" ht="13" thickBot="1">
      <c r="BJ44762" s="138"/>
      <c r="BK44762" s="138"/>
      <c r="BL44762" s="138"/>
      <c r="BM44762" s="138"/>
    </row>
    <row r="44763" spans="62:65" ht="13" thickBot="1">
      <c r="BJ44763" s="138"/>
      <c r="BK44763" s="138"/>
      <c r="BL44763" s="138"/>
      <c r="BM44763" s="138"/>
    </row>
    <row r="44764" spans="62:65" ht="13" thickBot="1">
      <c r="BJ44764" s="138"/>
      <c r="BK44764" s="138"/>
      <c r="BL44764" s="138"/>
      <c r="BM44764" s="138"/>
    </row>
    <row r="44765" spans="62:65" ht="13" thickBot="1">
      <c r="BJ44765" s="138"/>
      <c r="BK44765" s="138"/>
      <c r="BL44765" s="138"/>
      <c r="BM44765" s="138"/>
    </row>
    <row r="44766" spans="62:65" ht="13" thickBot="1">
      <c r="BJ44766" s="138"/>
      <c r="BK44766" s="138"/>
      <c r="BL44766" s="138"/>
      <c r="BM44766" s="138"/>
    </row>
    <row r="44767" spans="62:65" ht="13" thickBot="1">
      <c r="BJ44767" s="138"/>
      <c r="BK44767" s="138"/>
      <c r="BL44767" s="138"/>
      <c r="BM44767" s="138"/>
    </row>
    <row r="44768" spans="62:65" ht="13" thickBot="1">
      <c r="BJ44768" s="138"/>
      <c r="BK44768" s="138"/>
      <c r="BL44768" s="138"/>
      <c r="BM44768" s="138"/>
    </row>
    <row r="44769" spans="62:65" ht="13" thickBot="1">
      <c r="BJ44769" s="138"/>
      <c r="BK44769" s="138"/>
      <c r="BL44769" s="138"/>
      <c r="BM44769" s="138"/>
    </row>
    <row r="44770" spans="62:65" ht="13" thickBot="1">
      <c r="BJ44770" s="138"/>
      <c r="BK44770" s="138"/>
      <c r="BL44770" s="138"/>
      <c r="BM44770" s="138"/>
    </row>
    <row r="44771" spans="62:65" ht="13" thickBot="1">
      <c r="BJ44771" s="138"/>
      <c r="BK44771" s="138"/>
      <c r="BL44771" s="138"/>
      <c r="BM44771" s="138"/>
    </row>
    <row r="44772" spans="62:65" ht="13" thickBot="1">
      <c r="BJ44772" s="138"/>
      <c r="BK44772" s="138"/>
      <c r="BL44772" s="138"/>
      <c r="BM44772" s="138"/>
    </row>
    <row r="44773" spans="62:65" ht="13" thickBot="1">
      <c r="BJ44773" s="138"/>
      <c r="BK44773" s="138"/>
      <c r="BL44773" s="138"/>
      <c r="BM44773" s="138"/>
    </row>
    <row r="44774" spans="62:65" ht="13" thickBot="1">
      <c r="BJ44774" s="138"/>
      <c r="BK44774" s="138"/>
      <c r="BL44774" s="138"/>
      <c r="BM44774" s="138"/>
    </row>
    <row r="44775" spans="62:65" ht="13" thickBot="1">
      <c r="BJ44775" s="138"/>
      <c r="BK44775" s="138"/>
      <c r="BL44775" s="138"/>
      <c r="BM44775" s="138"/>
    </row>
    <row r="44776" spans="62:65" ht="13" thickBot="1">
      <c r="BJ44776" s="138"/>
      <c r="BK44776" s="138"/>
      <c r="BL44776" s="138"/>
      <c r="BM44776" s="138"/>
    </row>
    <row r="44777" spans="62:65" ht="13" thickBot="1">
      <c r="BJ44777" s="138"/>
      <c r="BK44777" s="138"/>
      <c r="BL44777" s="138"/>
      <c r="BM44777" s="138"/>
    </row>
    <row r="44778" spans="62:65" ht="13" thickBot="1">
      <c r="BJ44778" s="138"/>
      <c r="BK44778" s="138"/>
      <c r="BL44778" s="138"/>
      <c r="BM44778" s="138"/>
    </row>
    <row r="44779" spans="62:65" ht="13" thickBot="1">
      <c r="BJ44779" s="138"/>
      <c r="BK44779" s="138"/>
      <c r="BL44779" s="138"/>
      <c r="BM44779" s="138"/>
    </row>
    <row r="44780" spans="62:65" ht="13" thickBot="1">
      <c r="BJ44780" s="138"/>
      <c r="BK44780" s="138"/>
      <c r="BL44780" s="138"/>
      <c r="BM44780" s="138"/>
    </row>
    <row r="44781" spans="62:65" ht="13" thickBot="1">
      <c r="BJ44781" s="138"/>
      <c r="BK44781" s="138"/>
      <c r="BL44781" s="138"/>
      <c r="BM44781" s="138"/>
    </row>
    <row r="44782" spans="62:65" ht="13" thickBot="1">
      <c r="BJ44782" s="138"/>
      <c r="BK44782" s="138"/>
      <c r="BL44782" s="138"/>
      <c r="BM44782" s="138"/>
    </row>
    <row r="44783" spans="62:65" ht="13" thickBot="1">
      <c r="BJ44783" s="138"/>
      <c r="BK44783" s="138"/>
      <c r="BL44783" s="138"/>
      <c r="BM44783" s="138"/>
    </row>
    <row r="44784" spans="62:65" ht="13" thickBot="1">
      <c r="BJ44784" s="138"/>
      <c r="BK44784" s="138"/>
      <c r="BL44784" s="138"/>
      <c r="BM44784" s="138"/>
    </row>
    <row r="44785" spans="62:65" ht="13" thickBot="1">
      <c r="BJ44785" s="138"/>
      <c r="BK44785" s="138"/>
      <c r="BL44785" s="138"/>
      <c r="BM44785" s="138"/>
    </row>
    <row r="44786" spans="62:65" ht="13" thickBot="1">
      <c r="BJ44786" s="138"/>
      <c r="BK44786" s="138"/>
      <c r="BL44786" s="138"/>
      <c r="BM44786" s="138"/>
    </row>
    <row r="44787" spans="62:65" ht="13" thickBot="1">
      <c r="BJ44787" s="138"/>
      <c r="BK44787" s="138"/>
      <c r="BL44787" s="138"/>
      <c r="BM44787" s="138"/>
    </row>
    <row r="44788" spans="62:65" ht="13" thickBot="1">
      <c r="BJ44788" s="138"/>
      <c r="BK44788" s="138"/>
      <c r="BL44788" s="138"/>
      <c r="BM44788" s="138"/>
    </row>
    <row r="44789" spans="62:65" ht="13" thickBot="1">
      <c r="BJ44789" s="138"/>
      <c r="BK44789" s="138"/>
      <c r="BL44789" s="138"/>
      <c r="BM44789" s="138"/>
    </row>
    <row r="44790" spans="62:65" ht="13" thickBot="1">
      <c r="BJ44790" s="138"/>
      <c r="BK44790" s="138"/>
      <c r="BL44790" s="138"/>
      <c r="BM44790" s="138"/>
    </row>
    <row r="44791" spans="62:65" ht="13" thickBot="1">
      <c r="BJ44791" s="138"/>
      <c r="BK44791" s="138"/>
      <c r="BL44791" s="138"/>
      <c r="BM44791" s="138"/>
    </row>
    <row r="44792" spans="62:65" ht="13" thickBot="1">
      <c r="BJ44792" s="138"/>
      <c r="BK44792" s="138"/>
      <c r="BL44792" s="138"/>
      <c r="BM44792" s="138"/>
    </row>
    <row r="44793" spans="62:65" ht="13" thickBot="1">
      <c r="BJ44793" s="138"/>
      <c r="BK44793" s="138"/>
      <c r="BL44793" s="138"/>
      <c r="BM44793" s="138"/>
    </row>
    <row r="44794" spans="62:65" ht="13" thickBot="1">
      <c r="BJ44794" s="138"/>
      <c r="BK44794" s="138"/>
      <c r="BL44794" s="138"/>
      <c r="BM44794" s="138"/>
    </row>
    <row r="44795" spans="62:65" ht="13" thickBot="1">
      <c r="BJ44795" s="138"/>
      <c r="BK44795" s="138"/>
      <c r="BL44795" s="138"/>
      <c r="BM44795" s="138"/>
    </row>
    <row r="44796" spans="62:65" ht="13" thickBot="1">
      <c r="BJ44796" s="138"/>
      <c r="BK44796" s="138"/>
      <c r="BL44796" s="138"/>
      <c r="BM44796" s="138"/>
    </row>
    <row r="44797" spans="62:65" ht="13" thickBot="1">
      <c r="BJ44797" s="138"/>
      <c r="BK44797" s="138"/>
      <c r="BL44797" s="138"/>
      <c r="BM44797" s="138"/>
    </row>
    <row r="44798" spans="62:65" ht="13" thickBot="1">
      <c r="BJ44798" s="138"/>
      <c r="BK44798" s="138"/>
      <c r="BL44798" s="138"/>
      <c r="BM44798" s="138"/>
    </row>
    <row r="44799" spans="62:65" ht="13" thickBot="1">
      <c r="BJ44799" s="138"/>
      <c r="BK44799" s="138"/>
      <c r="BL44799" s="138"/>
      <c r="BM44799" s="138"/>
    </row>
    <row r="44800" spans="62:65" ht="13" thickBot="1">
      <c r="BJ44800" s="138"/>
      <c r="BK44800" s="138"/>
      <c r="BL44800" s="138"/>
      <c r="BM44800" s="138"/>
    </row>
    <row r="44801" spans="62:65" ht="13" thickBot="1">
      <c r="BJ44801" s="138"/>
      <c r="BK44801" s="138"/>
      <c r="BL44801" s="138"/>
      <c r="BM44801" s="138"/>
    </row>
    <row r="44802" spans="62:65" ht="13" thickBot="1">
      <c r="BJ44802" s="138"/>
      <c r="BK44802" s="138"/>
      <c r="BL44802" s="138"/>
      <c r="BM44802" s="138"/>
    </row>
    <row r="44803" spans="62:65" ht="13" thickBot="1">
      <c r="BJ44803" s="138"/>
      <c r="BK44803" s="138"/>
      <c r="BL44803" s="138"/>
      <c r="BM44803" s="138"/>
    </row>
    <row r="44804" spans="62:65" ht="13" thickBot="1">
      <c r="BJ44804" s="138"/>
      <c r="BK44804" s="138"/>
      <c r="BL44804" s="138"/>
      <c r="BM44804" s="138"/>
    </row>
    <row r="44805" spans="62:65" ht="13" thickBot="1">
      <c r="BJ44805" s="138"/>
      <c r="BK44805" s="138"/>
      <c r="BL44805" s="138"/>
      <c r="BM44805" s="138"/>
    </row>
    <row r="44806" spans="62:65" ht="13" thickBot="1">
      <c r="BJ44806" s="138"/>
      <c r="BK44806" s="138"/>
      <c r="BL44806" s="138"/>
      <c r="BM44806" s="138"/>
    </row>
    <row r="44807" spans="62:65" ht="13" thickBot="1">
      <c r="BJ44807" s="138"/>
      <c r="BK44807" s="138"/>
      <c r="BL44807" s="138"/>
      <c r="BM44807" s="138"/>
    </row>
    <row r="44808" spans="62:65" ht="13" thickBot="1">
      <c r="BJ44808" s="138"/>
      <c r="BK44808" s="138"/>
      <c r="BL44808" s="138"/>
      <c r="BM44808" s="138"/>
    </row>
    <row r="44809" spans="62:65" ht="13" thickBot="1">
      <c r="BJ44809" s="138"/>
      <c r="BK44809" s="138"/>
      <c r="BL44809" s="138"/>
      <c r="BM44809" s="138"/>
    </row>
    <row r="44810" spans="62:65" ht="13" thickBot="1">
      <c r="BJ44810" s="138"/>
      <c r="BK44810" s="138"/>
      <c r="BL44810" s="138"/>
      <c r="BM44810" s="138"/>
    </row>
    <row r="44811" spans="62:65" ht="13" thickBot="1">
      <c r="BJ44811" s="138"/>
      <c r="BK44811" s="138"/>
      <c r="BL44811" s="138"/>
      <c r="BM44811" s="138"/>
    </row>
    <row r="44812" spans="62:65" ht="13" thickBot="1">
      <c r="BJ44812" s="138"/>
      <c r="BK44812" s="138"/>
      <c r="BL44812" s="138"/>
      <c r="BM44812" s="138"/>
    </row>
    <row r="44813" spans="62:65" ht="13" thickBot="1">
      <c r="BJ44813" s="138"/>
      <c r="BK44813" s="138"/>
      <c r="BL44813" s="138"/>
      <c r="BM44813" s="138"/>
    </row>
    <row r="44814" spans="62:65" ht="13" thickBot="1">
      <c r="BJ44814" s="138"/>
      <c r="BK44814" s="138"/>
      <c r="BL44814" s="138"/>
      <c r="BM44814" s="138"/>
    </row>
    <row r="44815" spans="62:65" ht="13" thickBot="1">
      <c r="BJ44815" s="138"/>
      <c r="BK44815" s="138"/>
      <c r="BL44815" s="138"/>
      <c r="BM44815" s="138"/>
    </row>
    <row r="44816" spans="62:65" ht="13" thickBot="1">
      <c r="BJ44816" s="138"/>
      <c r="BK44816" s="138"/>
      <c r="BL44816" s="138"/>
      <c r="BM44816" s="138"/>
    </row>
    <row r="44817" spans="62:65" ht="13" thickBot="1">
      <c r="BJ44817" s="138"/>
      <c r="BK44817" s="138"/>
      <c r="BL44817" s="138"/>
      <c r="BM44817" s="138"/>
    </row>
    <row r="44818" spans="62:65" ht="13" thickBot="1">
      <c r="BJ44818" s="138"/>
      <c r="BK44818" s="138"/>
      <c r="BL44818" s="138"/>
      <c r="BM44818" s="138"/>
    </row>
    <row r="44819" spans="62:65" ht="13" thickBot="1">
      <c r="BJ44819" s="138"/>
      <c r="BK44819" s="138"/>
      <c r="BL44819" s="138"/>
      <c r="BM44819" s="138"/>
    </row>
    <row r="44820" spans="62:65" ht="13" thickBot="1">
      <c r="BJ44820" s="138"/>
      <c r="BK44820" s="138"/>
      <c r="BL44820" s="138"/>
      <c r="BM44820" s="138"/>
    </row>
    <row r="44821" spans="62:65" ht="13" thickBot="1">
      <c r="BJ44821" s="138"/>
      <c r="BK44821" s="138"/>
      <c r="BL44821" s="138"/>
      <c r="BM44821" s="138"/>
    </row>
    <row r="44822" spans="62:65" ht="13" thickBot="1">
      <c r="BJ44822" s="138"/>
      <c r="BK44822" s="138"/>
      <c r="BL44822" s="138"/>
      <c r="BM44822" s="138"/>
    </row>
    <row r="44823" spans="62:65" ht="13" thickBot="1">
      <c r="BJ44823" s="138"/>
      <c r="BK44823" s="138"/>
      <c r="BL44823" s="138"/>
      <c r="BM44823" s="138"/>
    </row>
    <row r="44824" spans="62:65" ht="13" thickBot="1">
      <c r="BJ44824" s="138"/>
      <c r="BK44824" s="138"/>
      <c r="BL44824" s="138"/>
      <c r="BM44824" s="138"/>
    </row>
    <row r="44825" spans="62:65" ht="13" thickBot="1">
      <c r="BJ44825" s="138"/>
      <c r="BK44825" s="138"/>
      <c r="BL44825" s="138"/>
      <c r="BM44825" s="138"/>
    </row>
    <row r="44826" spans="62:65" ht="13" thickBot="1">
      <c r="BJ44826" s="138"/>
      <c r="BK44826" s="138"/>
      <c r="BL44826" s="138"/>
      <c r="BM44826" s="138"/>
    </row>
    <row r="44827" spans="62:65" ht="13" thickBot="1">
      <c r="BJ44827" s="138"/>
      <c r="BK44827" s="138"/>
      <c r="BL44827" s="138"/>
      <c r="BM44827" s="138"/>
    </row>
    <row r="44828" spans="62:65" ht="13" thickBot="1">
      <c r="BJ44828" s="138"/>
      <c r="BK44828" s="138"/>
      <c r="BL44828" s="138"/>
      <c r="BM44828" s="138"/>
    </row>
    <row r="44829" spans="62:65" ht="13" thickBot="1">
      <c r="BJ44829" s="138"/>
      <c r="BK44829" s="138"/>
      <c r="BL44829" s="138"/>
      <c r="BM44829" s="138"/>
    </row>
    <row r="44830" spans="62:65" ht="13" thickBot="1">
      <c r="BJ44830" s="138"/>
      <c r="BK44830" s="138"/>
      <c r="BL44830" s="138"/>
      <c r="BM44830" s="138"/>
    </row>
    <row r="44831" spans="62:65" ht="13" thickBot="1">
      <c r="BJ44831" s="138"/>
      <c r="BK44831" s="138"/>
      <c r="BL44831" s="138"/>
      <c r="BM44831" s="138"/>
    </row>
    <row r="44832" spans="62:65" ht="13" thickBot="1">
      <c r="BJ44832" s="138"/>
      <c r="BK44832" s="138"/>
      <c r="BL44832" s="138"/>
      <c r="BM44832" s="138"/>
    </row>
    <row r="44833" spans="62:65" ht="13" thickBot="1">
      <c r="BJ44833" s="138"/>
      <c r="BK44833" s="138"/>
      <c r="BL44833" s="138"/>
      <c r="BM44833" s="138"/>
    </row>
    <row r="44834" spans="62:65" ht="13" thickBot="1">
      <c r="BJ44834" s="138"/>
      <c r="BK44834" s="138"/>
      <c r="BL44834" s="138"/>
      <c r="BM44834" s="138"/>
    </row>
    <row r="44835" spans="62:65" ht="13" thickBot="1">
      <c r="BJ44835" s="138"/>
      <c r="BK44835" s="138"/>
      <c r="BL44835" s="138"/>
      <c r="BM44835" s="138"/>
    </row>
    <row r="44836" spans="62:65" ht="13" thickBot="1">
      <c r="BJ44836" s="138"/>
      <c r="BK44836" s="138"/>
      <c r="BL44836" s="138"/>
      <c r="BM44836" s="138"/>
    </row>
    <row r="44837" spans="62:65" ht="13" thickBot="1">
      <c r="BJ44837" s="138"/>
      <c r="BK44837" s="138"/>
      <c r="BL44837" s="138"/>
      <c r="BM44837" s="138"/>
    </row>
    <row r="44838" spans="62:65" ht="13" thickBot="1">
      <c r="BJ44838" s="138"/>
      <c r="BK44838" s="138"/>
      <c r="BL44838" s="138"/>
      <c r="BM44838" s="138"/>
    </row>
    <row r="44839" spans="62:65" ht="13" thickBot="1">
      <c r="BJ44839" s="138"/>
      <c r="BK44839" s="138"/>
      <c r="BL44839" s="138"/>
      <c r="BM44839" s="138"/>
    </row>
    <row r="44840" spans="62:65" ht="13" thickBot="1">
      <c r="BJ44840" s="138"/>
      <c r="BK44840" s="138"/>
      <c r="BL44840" s="138"/>
      <c r="BM44840" s="138"/>
    </row>
    <row r="44841" spans="62:65" ht="13" thickBot="1">
      <c r="BJ44841" s="138"/>
      <c r="BK44841" s="138"/>
      <c r="BL44841" s="138"/>
      <c r="BM44841" s="138"/>
    </row>
    <row r="44842" spans="62:65" ht="13" thickBot="1">
      <c r="BJ44842" s="138"/>
      <c r="BK44842" s="138"/>
      <c r="BL44842" s="138"/>
      <c r="BM44842" s="138"/>
    </row>
    <row r="44843" spans="62:65" ht="13" thickBot="1">
      <c r="BJ44843" s="138"/>
      <c r="BK44843" s="138"/>
      <c r="BL44843" s="138"/>
      <c r="BM44843" s="138"/>
    </row>
    <row r="44844" spans="62:65" ht="13" thickBot="1">
      <c r="BJ44844" s="138"/>
      <c r="BK44844" s="138"/>
      <c r="BL44844" s="138"/>
      <c r="BM44844" s="138"/>
    </row>
    <row r="44845" spans="62:65" ht="13" thickBot="1">
      <c r="BJ44845" s="138"/>
      <c r="BK44845" s="138"/>
      <c r="BL44845" s="138"/>
      <c r="BM44845" s="138"/>
    </row>
    <row r="44846" spans="62:65" ht="13" thickBot="1">
      <c r="BJ44846" s="138"/>
      <c r="BK44846" s="138"/>
      <c r="BL44846" s="138"/>
      <c r="BM44846" s="138"/>
    </row>
    <row r="44847" spans="62:65" ht="13" thickBot="1">
      <c r="BJ44847" s="138"/>
      <c r="BK44847" s="138"/>
      <c r="BL44847" s="138"/>
      <c r="BM44847" s="138"/>
    </row>
    <row r="44848" spans="62:65" ht="13" thickBot="1">
      <c r="BJ44848" s="138"/>
      <c r="BK44848" s="138"/>
      <c r="BL44848" s="138"/>
      <c r="BM44848" s="138"/>
    </row>
    <row r="44849" spans="62:65" ht="13" thickBot="1">
      <c r="BJ44849" s="138"/>
      <c r="BK44849" s="138"/>
      <c r="BL44849" s="138"/>
      <c r="BM44849" s="138"/>
    </row>
    <row r="44850" spans="62:65" ht="13" thickBot="1">
      <c r="BJ44850" s="138"/>
      <c r="BK44850" s="138"/>
      <c r="BL44850" s="138"/>
      <c r="BM44850" s="138"/>
    </row>
    <row r="44851" spans="62:65" ht="13" thickBot="1">
      <c r="BJ44851" s="138"/>
      <c r="BK44851" s="138"/>
      <c r="BL44851" s="138"/>
      <c r="BM44851" s="138"/>
    </row>
    <row r="44852" spans="62:65" ht="13" thickBot="1">
      <c r="BJ44852" s="138"/>
      <c r="BK44852" s="138"/>
      <c r="BL44852" s="138"/>
      <c r="BM44852" s="138"/>
    </row>
    <row r="44853" spans="62:65" ht="13" thickBot="1">
      <c r="BJ44853" s="138"/>
      <c r="BK44853" s="138"/>
      <c r="BL44853" s="138"/>
      <c r="BM44853" s="138"/>
    </row>
    <row r="44854" spans="62:65" ht="13" thickBot="1">
      <c r="BJ44854" s="138"/>
      <c r="BK44854" s="138"/>
      <c r="BL44854" s="138"/>
      <c r="BM44854" s="138"/>
    </row>
    <row r="44855" spans="62:65" ht="13" thickBot="1">
      <c r="BJ44855" s="138"/>
      <c r="BK44855" s="138"/>
      <c r="BL44855" s="138"/>
      <c r="BM44855" s="138"/>
    </row>
    <row r="44856" spans="62:65" ht="13" thickBot="1">
      <c r="BJ44856" s="138"/>
      <c r="BK44856" s="138"/>
      <c r="BL44856" s="138"/>
      <c r="BM44856" s="138"/>
    </row>
    <row r="44857" spans="62:65" ht="13" thickBot="1">
      <c r="BJ44857" s="138"/>
      <c r="BK44857" s="138"/>
      <c r="BL44857" s="138"/>
      <c r="BM44857" s="138"/>
    </row>
    <row r="44858" spans="62:65" ht="13" thickBot="1">
      <c r="BJ44858" s="138"/>
      <c r="BK44858" s="138"/>
      <c r="BL44858" s="138"/>
      <c r="BM44858" s="138"/>
    </row>
    <row r="44859" spans="62:65" ht="13" thickBot="1">
      <c r="BJ44859" s="138"/>
      <c r="BK44859" s="138"/>
      <c r="BL44859" s="138"/>
      <c r="BM44859" s="138"/>
    </row>
    <row r="44860" spans="62:65" ht="13" thickBot="1">
      <c r="BJ44860" s="138"/>
      <c r="BK44860" s="138"/>
      <c r="BL44860" s="138"/>
      <c r="BM44860" s="138"/>
    </row>
    <row r="44861" spans="62:65" ht="13" thickBot="1">
      <c r="BJ44861" s="138"/>
      <c r="BK44861" s="138"/>
      <c r="BL44861" s="138"/>
      <c r="BM44861" s="138"/>
    </row>
    <row r="44862" spans="62:65" ht="13" thickBot="1">
      <c r="BJ44862" s="138"/>
      <c r="BK44862" s="138"/>
      <c r="BL44862" s="138"/>
      <c r="BM44862" s="138"/>
    </row>
    <row r="44863" spans="62:65" ht="13" thickBot="1">
      <c r="BJ44863" s="138"/>
      <c r="BK44863" s="138"/>
      <c r="BL44863" s="138"/>
      <c r="BM44863" s="138"/>
    </row>
    <row r="44864" spans="62:65" ht="13" thickBot="1">
      <c r="BJ44864" s="138"/>
      <c r="BK44864" s="138"/>
      <c r="BL44864" s="138"/>
      <c r="BM44864" s="138"/>
    </row>
    <row r="44865" spans="62:65" ht="13" thickBot="1">
      <c r="BJ44865" s="138"/>
      <c r="BK44865" s="138"/>
      <c r="BL44865" s="138"/>
      <c r="BM44865" s="138"/>
    </row>
    <row r="44866" spans="62:65" ht="13" thickBot="1">
      <c r="BJ44866" s="138"/>
      <c r="BK44866" s="138"/>
      <c r="BL44866" s="138"/>
      <c r="BM44866" s="138"/>
    </row>
    <row r="44867" spans="62:65" ht="13" thickBot="1">
      <c r="BJ44867" s="138"/>
      <c r="BK44867" s="138"/>
      <c r="BL44867" s="138"/>
      <c r="BM44867" s="138"/>
    </row>
    <row r="44868" spans="62:65" ht="13" thickBot="1">
      <c r="BJ44868" s="138"/>
      <c r="BK44868" s="138"/>
      <c r="BL44868" s="138"/>
      <c r="BM44868" s="138"/>
    </row>
    <row r="44869" spans="62:65" ht="13" thickBot="1">
      <c r="BJ44869" s="138"/>
      <c r="BK44869" s="138"/>
      <c r="BL44869" s="138"/>
      <c r="BM44869" s="138"/>
    </row>
    <row r="44870" spans="62:65" ht="13" thickBot="1">
      <c r="BJ44870" s="138"/>
      <c r="BK44870" s="138"/>
      <c r="BL44870" s="138"/>
      <c r="BM44870" s="138"/>
    </row>
    <row r="44871" spans="62:65" ht="13" thickBot="1">
      <c r="BJ44871" s="138"/>
      <c r="BK44871" s="138"/>
      <c r="BL44871" s="138"/>
      <c r="BM44871" s="138"/>
    </row>
    <row r="44872" spans="62:65" ht="13" thickBot="1">
      <c r="BJ44872" s="138"/>
      <c r="BK44872" s="138"/>
      <c r="BL44872" s="138"/>
      <c r="BM44872" s="138"/>
    </row>
    <row r="44873" spans="62:65" ht="13" thickBot="1">
      <c r="BJ44873" s="138"/>
      <c r="BK44873" s="138"/>
      <c r="BL44873" s="138"/>
      <c r="BM44873" s="138"/>
    </row>
    <row r="44874" spans="62:65" ht="13" thickBot="1">
      <c r="BJ44874" s="138"/>
      <c r="BK44874" s="138"/>
      <c r="BL44874" s="138"/>
      <c r="BM44874" s="138"/>
    </row>
    <row r="44875" spans="62:65" ht="13" thickBot="1">
      <c r="BJ44875" s="138"/>
      <c r="BK44875" s="138"/>
      <c r="BL44875" s="138"/>
      <c r="BM44875" s="138"/>
    </row>
    <row r="44876" spans="62:65" ht="13" thickBot="1">
      <c r="BJ44876" s="138"/>
      <c r="BK44876" s="138"/>
      <c r="BL44876" s="138"/>
      <c r="BM44876" s="138"/>
    </row>
    <row r="44877" spans="62:65" ht="13" thickBot="1">
      <c r="BJ44877" s="138"/>
      <c r="BK44877" s="138"/>
      <c r="BL44877" s="138"/>
      <c r="BM44877" s="138"/>
    </row>
    <row r="44878" spans="62:65" ht="13" thickBot="1">
      <c r="BJ44878" s="138"/>
      <c r="BK44878" s="138"/>
      <c r="BL44878" s="138"/>
      <c r="BM44878" s="138"/>
    </row>
    <row r="44879" spans="62:65" ht="13" thickBot="1">
      <c r="BJ44879" s="138"/>
      <c r="BK44879" s="138"/>
      <c r="BL44879" s="138"/>
      <c r="BM44879" s="138"/>
    </row>
    <row r="44880" spans="62:65" ht="13" thickBot="1">
      <c r="BJ44880" s="138"/>
      <c r="BK44880" s="138"/>
      <c r="BL44880" s="138"/>
      <c r="BM44880" s="138"/>
    </row>
    <row r="44881" spans="62:65" ht="13" thickBot="1">
      <c r="BJ44881" s="138"/>
      <c r="BK44881" s="138"/>
      <c r="BL44881" s="138"/>
      <c r="BM44881" s="138"/>
    </row>
    <row r="44882" spans="62:65" ht="13" thickBot="1">
      <c r="BJ44882" s="138"/>
      <c r="BK44882" s="138"/>
      <c r="BL44882" s="138"/>
      <c r="BM44882" s="138"/>
    </row>
    <row r="44883" spans="62:65" ht="13" thickBot="1">
      <c r="BJ44883" s="138"/>
      <c r="BK44883" s="138"/>
      <c r="BL44883" s="138"/>
      <c r="BM44883" s="138"/>
    </row>
    <row r="44884" spans="62:65" ht="13" thickBot="1">
      <c r="BJ44884" s="138"/>
      <c r="BK44884" s="138"/>
      <c r="BL44884" s="138"/>
      <c r="BM44884" s="138"/>
    </row>
    <row r="44885" spans="62:65" ht="13" thickBot="1">
      <c r="BJ44885" s="138"/>
      <c r="BK44885" s="138"/>
      <c r="BL44885" s="138"/>
      <c r="BM44885" s="138"/>
    </row>
    <row r="44886" spans="62:65" ht="13" thickBot="1">
      <c r="BJ44886" s="138"/>
      <c r="BK44886" s="138"/>
      <c r="BL44886" s="138"/>
      <c r="BM44886" s="138"/>
    </row>
    <row r="44887" spans="62:65" ht="13" thickBot="1">
      <c r="BJ44887" s="138"/>
      <c r="BK44887" s="138"/>
      <c r="BL44887" s="138"/>
      <c r="BM44887" s="138"/>
    </row>
    <row r="44888" spans="62:65" ht="13" thickBot="1">
      <c r="BJ44888" s="138"/>
      <c r="BK44888" s="138"/>
      <c r="BL44888" s="138"/>
      <c r="BM44888" s="138"/>
    </row>
    <row r="44889" spans="62:65" ht="13" thickBot="1">
      <c r="BJ44889" s="138"/>
      <c r="BK44889" s="138"/>
      <c r="BL44889" s="138"/>
      <c r="BM44889" s="138"/>
    </row>
    <row r="44890" spans="62:65" ht="13" thickBot="1">
      <c r="BJ44890" s="138"/>
      <c r="BK44890" s="138"/>
      <c r="BL44890" s="138"/>
      <c r="BM44890" s="138"/>
    </row>
    <row r="44891" spans="62:65" ht="13" thickBot="1">
      <c r="BJ44891" s="138"/>
      <c r="BK44891" s="138"/>
      <c r="BL44891" s="138"/>
      <c r="BM44891" s="138"/>
    </row>
    <row r="44892" spans="62:65" ht="13" thickBot="1">
      <c r="BJ44892" s="138"/>
      <c r="BK44892" s="138"/>
      <c r="BL44892" s="138"/>
      <c r="BM44892" s="138"/>
    </row>
    <row r="44893" spans="62:65" ht="13" thickBot="1">
      <c r="BJ44893" s="138"/>
      <c r="BK44893" s="138"/>
      <c r="BL44893" s="138"/>
      <c r="BM44893" s="138"/>
    </row>
    <row r="44894" spans="62:65" ht="13" thickBot="1">
      <c r="BJ44894" s="138"/>
      <c r="BK44894" s="138"/>
      <c r="BL44894" s="138"/>
      <c r="BM44894" s="138"/>
    </row>
    <row r="44895" spans="62:65" ht="13" thickBot="1">
      <c r="BJ44895" s="138"/>
      <c r="BK44895" s="138"/>
      <c r="BL44895" s="138"/>
      <c r="BM44895" s="138"/>
    </row>
    <row r="44896" spans="62:65" ht="13" thickBot="1">
      <c r="BJ44896" s="138"/>
      <c r="BK44896" s="138"/>
      <c r="BL44896" s="138"/>
      <c r="BM44896" s="138"/>
    </row>
    <row r="44897" spans="62:65" ht="13" thickBot="1">
      <c r="BJ44897" s="138"/>
      <c r="BK44897" s="138"/>
      <c r="BL44897" s="138"/>
      <c r="BM44897" s="138"/>
    </row>
    <row r="44898" spans="62:65" ht="13" thickBot="1">
      <c r="BJ44898" s="138"/>
      <c r="BK44898" s="138"/>
      <c r="BL44898" s="138"/>
      <c r="BM44898" s="138"/>
    </row>
    <row r="44899" spans="62:65" ht="13" thickBot="1">
      <c r="BJ44899" s="138"/>
      <c r="BK44899" s="138"/>
      <c r="BL44899" s="138"/>
      <c r="BM44899" s="138"/>
    </row>
    <row r="44900" spans="62:65" ht="13" thickBot="1">
      <c r="BJ44900" s="138"/>
      <c r="BK44900" s="138"/>
      <c r="BL44900" s="138"/>
      <c r="BM44900" s="138"/>
    </row>
    <row r="44901" spans="62:65" ht="13" thickBot="1">
      <c r="BJ44901" s="138"/>
      <c r="BK44901" s="138"/>
      <c r="BL44901" s="138"/>
      <c r="BM44901" s="138"/>
    </row>
    <row r="44902" spans="62:65" ht="13" thickBot="1">
      <c r="BJ44902" s="138"/>
      <c r="BK44902" s="138"/>
      <c r="BL44902" s="138"/>
      <c r="BM44902" s="138"/>
    </row>
    <row r="44903" spans="62:65" ht="13" thickBot="1">
      <c r="BJ44903" s="138"/>
      <c r="BK44903" s="138"/>
      <c r="BL44903" s="138"/>
      <c r="BM44903" s="138"/>
    </row>
    <row r="44904" spans="62:65" ht="13" thickBot="1">
      <c r="BJ44904" s="138"/>
      <c r="BK44904" s="138"/>
      <c r="BL44904" s="138"/>
      <c r="BM44904" s="138"/>
    </row>
    <row r="44905" spans="62:65" ht="13" thickBot="1">
      <c r="BJ44905" s="138"/>
      <c r="BK44905" s="138"/>
      <c r="BL44905" s="138"/>
      <c r="BM44905" s="138"/>
    </row>
    <row r="44906" spans="62:65" ht="13" thickBot="1">
      <c r="BJ44906" s="138"/>
      <c r="BK44906" s="138"/>
      <c r="BL44906" s="138"/>
      <c r="BM44906" s="138"/>
    </row>
    <row r="44907" spans="62:65" ht="13" thickBot="1">
      <c r="BJ44907" s="138"/>
      <c r="BK44907" s="138"/>
      <c r="BL44907" s="138"/>
      <c r="BM44907" s="138"/>
    </row>
    <row r="44908" spans="62:65" ht="13" thickBot="1">
      <c r="BJ44908" s="138"/>
      <c r="BK44908" s="138"/>
      <c r="BL44908" s="138"/>
      <c r="BM44908" s="138"/>
    </row>
    <row r="44909" spans="62:65" ht="13" thickBot="1">
      <c r="BJ44909" s="138"/>
      <c r="BK44909" s="138"/>
      <c r="BL44909" s="138"/>
      <c r="BM44909" s="138"/>
    </row>
    <row r="44910" spans="62:65" ht="13" thickBot="1">
      <c r="BJ44910" s="138"/>
      <c r="BK44910" s="138"/>
      <c r="BL44910" s="138"/>
      <c r="BM44910" s="138"/>
    </row>
    <row r="44911" spans="62:65" ht="13" thickBot="1">
      <c r="BJ44911" s="138"/>
      <c r="BK44911" s="138"/>
      <c r="BL44911" s="138"/>
      <c r="BM44911" s="138"/>
    </row>
    <row r="44912" spans="62:65" ht="13" thickBot="1">
      <c r="BJ44912" s="138"/>
      <c r="BK44912" s="138"/>
      <c r="BL44912" s="138"/>
      <c r="BM44912" s="138"/>
    </row>
    <row r="44913" spans="62:65" ht="13" thickBot="1">
      <c r="BJ44913" s="138"/>
      <c r="BK44913" s="138"/>
      <c r="BL44913" s="138"/>
      <c r="BM44913" s="138"/>
    </row>
    <row r="44914" spans="62:65" ht="13" thickBot="1">
      <c r="BJ44914" s="138"/>
      <c r="BK44914" s="138"/>
      <c r="BL44914" s="138"/>
      <c r="BM44914" s="138"/>
    </row>
    <row r="44915" spans="62:65" ht="13" thickBot="1">
      <c r="BJ44915" s="138"/>
      <c r="BK44915" s="138"/>
      <c r="BL44915" s="138"/>
      <c r="BM44915" s="138"/>
    </row>
    <row r="44916" spans="62:65" ht="13" thickBot="1">
      <c r="BJ44916" s="138"/>
      <c r="BK44916" s="138"/>
      <c r="BL44916" s="138"/>
      <c r="BM44916" s="138"/>
    </row>
    <row r="44917" spans="62:65" ht="13" thickBot="1">
      <c r="BJ44917" s="138"/>
      <c r="BK44917" s="138"/>
      <c r="BL44917" s="138"/>
      <c r="BM44917" s="138"/>
    </row>
    <row r="44918" spans="62:65" ht="13" thickBot="1">
      <c r="BJ44918" s="138"/>
      <c r="BK44918" s="138"/>
      <c r="BL44918" s="138"/>
      <c r="BM44918" s="138"/>
    </row>
    <row r="44919" spans="62:65" ht="13" thickBot="1">
      <c r="BJ44919" s="138"/>
      <c r="BK44919" s="138"/>
      <c r="BL44919" s="138"/>
      <c r="BM44919" s="138"/>
    </row>
    <row r="44920" spans="62:65" ht="13" thickBot="1">
      <c r="BJ44920" s="138"/>
      <c r="BK44920" s="138"/>
      <c r="BL44920" s="138"/>
      <c r="BM44920" s="138"/>
    </row>
    <row r="44921" spans="62:65" ht="13" thickBot="1">
      <c r="BJ44921" s="138"/>
      <c r="BK44921" s="138"/>
      <c r="BL44921" s="138"/>
      <c r="BM44921" s="138"/>
    </row>
    <row r="44922" spans="62:65" ht="13" thickBot="1">
      <c r="BJ44922" s="138"/>
      <c r="BK44922" s="138"/>
      <c r="BL44922" s="138"/>
      <c r="BM44922" s="138"/>
    </row>
    <row r="44923" spans="62:65" ht="13" thickBot="1">
      <c r="BJ44923" s="138"/>
      <c r="BK44923" s="138"/>
      <c r="BL44923" s="138"/>
      <c r="BM44923" s="138"/>
    </row>
    <row r="44924" spans="62:65" ht="13" thickBot="1">
      <c r="BJ44924" s="138"/>
      <c r="BK44924" s="138"/>
      <c r="BL44924" s="138"/>
      <c r="BM44924" s="138"/>
    </row>
    <row r="44925" spans="62:65" ht="13" thickBot="1">
      <c r="BJ44925" s="138"/>
      <c r="BK44925" s="138"/>
      <c r="BL44925" s="138"/>
      <c r="BM44925" s="138"/>
    </row>
    <row r="44926" spans="62:65" ht="13" thickBot="1">
      <c r="BJ44926" s="138"/>
      <c r="BK44926" s="138"/>
      <c r="BL44926" s="138"/>
      <c r="BM44926" s="138"/>
    </row>
    <row r="44927" spans="62:65" ht="13" thickBot="1">
      <c r="BJ44927" s="138"/>
      <c r="BK44927" s="138"/>
      <c r="BL44927" s="138"/>
      <c r="BM44927" s="138"/>
    </row>
    <row r="44928" spans="62:65" ht="13" thickBot="1">
      <c r="BJ44928" s="138"/>
      <c r="BK44928" s="138"/>
      <c r="BL44928" s="138"/>
      <c r="BM44928" s="138"/>
    </row>
    <row r="44929" spans="62:65" ht="13" thickBot="1">
      <c r="BJ44929" s="138"/>
      <c r="BK44929" s="138"/>
      <c r="BL44929" s="138"/>
      <c r="BM44929" s="138"/>
    </row>
    <row r="44930" spans="62:65" ht="13" thickBot="1">
      <c r="BJ44930" s="138"/>
      <c r="BK44930" s="138"/>
      <c r="BL44930" s="138"/>
      <c r="BM44930" s="138"/>
    </row>
    <row r="44931" spans="62:65" ht="13" thickBot="1">
      <c r="BJ44931" s="138"/>
      <c r="BK44931" s="138"/>
      <c r="BL44931" s="138"/>
      <c r="BM44931" s="138"/>
    </row>
    <row r="44932" spans="62:65" ht="13" thickBot="1">
      <c r="BJ44932" s="138"/>
      <c r="BK44932" s="138"/>
      <c r="BL44932" s="138"/>
      <c r="BM44932" s="138"/>
    </row>
    <row r="44933" spans="62:65" ht="13" thickBot="1">
      <c r="BJ44933" s="138"/>
      <c r="BK44933" s="138"/>
      <c r="BL44933" s="138"/>
      <c r="BM44933" s="138"/>
    </row>
    <row r="44934" spans="62:65" ht="13" thickBot="1">
      <c r="BJ44934" s="138"/>
      <c r="BK44934" s="138"/>
      <c r="BL44934" s="138"/>
      <c r="BM44934" s="138"/>
    </row>
    <row r="44935" spans="62:65" ht="13" thickBot="1">
      <c r="BJ44935" s="138"/>
      <c r="BK44935" s="138"/>
      <c r="BL44935" s="138"/>
      <c r="BM44935" s="138"/>
    </row>
    <row r="44936" spans="62:65" ht="13" thickBot="1">
      <c r="BJ44936" s="138"/>
      <c r="BK44936" s="138"/>
      <c r="BL44936" s="138"/>
      <c r="BM44936" s="138"/>
    </row>
    <row r="44937" spans="62:65" ht="13" thickBot="1">
      <c r="BJ44937" s="138"/>
      <c r="BK44937" s="138"/>
      <c r="BL44937" s="138"/>
      <c r="BM44937" s="138"/>
    </row>
    <row r="44938" spans="62:65" ht="13" thickBot="1">
      <c r="BJ44938" s="138"/>
      <c r="BK44938" s="138"/>
      <c r="BL44938" s="138"/>
      <c r="BM44938" s="138"/>
    </row>
    <row r="44939" spans="62:65" ht="13" thickBot="1">
      <c r="BJ44939" s="138"/>
      <c r="BK44939" s="138"/>
      <c r="BL44939" s="138"/>
      <c r="BM44939" s="138"/>
    </row>
    <row r="44940" spans="62:65" ht="13" thickBot="1">
      <c r="BJ44940" s="138"/>
      <c r="BK44940" s="138"/>
      <c r="BL44940" s="138"/>
      <c r="BM44940" s="138"/>
    </row>
    <row r="44941" spans="62:65" ht="13" thickBot="1">
      <c r="BJ44941" s="138"/>
      <c r="BK44941" s="138"/>
      <c r="BL44941" s="138"/>
      <c r="BM44941" s="138"/>
    </row>
    <row r="44942" spans="62:65" ht="13" thickBot="1">
      <c r="BJ44942" s="138"/>
      <c r="BK44942" s="138"/>
      <c r="BL44942" s="138"/>
      <c r="BM44942" s="138"/>
    </row>
    <row r="44943" spans="62:65" ht="13" thickBot="1">
      <c r="BJ44943" s="138"/>
      <c r="BK44943" s="138"/>
      <c r="BL44943" s="138"/>
      <c r="BM44943" s="138"/>
    </row>
    <row r="44944" spans="62:65" ht="13" thickBot="1">
      <c r="BJ44944" s="138"/>
      <c r="BK44944" s="138"/>
      <c r="BL44944" s="138"/>
      <c r="BM44944" s="138"/>
    </row>
    <row r="44945" spans="62:65" ht="13" thickBot="1">
      <c r="BJ44945" s="138"/>
      <c r="BK44945" s="138"/>
      <c r="BL44945" s="138"/>
      <c r="BM44945" s="138"/>
    </row>
    <row r="44946" spans="62:65" ht="13" thickBot="1">
      <c r="BJ44946" s="138"/>
      <c r="BK44946" s="138"/>
      <c r="BL44946" s="138"/>
      <c r="BM44946" s="138"/>
    </row>
    <row r="44947" spans="62:65" ht="13" thickBot="1">
      <c r="BJ44947" s="138"/>
      <c r="BK44947" s="138"/>
      <c r="BL44947" s="138"/>
      <c r="BM44947" s="138"/>
    </row>
    <row r="44948" spans="62:65" ht="13" thickBot="1">
      <c r="BJ44948" s="138"/>
      <c r="BK44948" s="138"/>
      <c r="BL44948" s="138"/>
      <c r="BM44948" s="138"/>
    </row>
    <row r="44949" spans="62:65" ht="13" thickBot="1">
      <c r="BJ44949" s="138"/>
      <c r="BK44949" s="138"/>
      <c r="BL44949" s="138"/>
      <c r="BM44949" s="138"/>
    </row>
    <row r="44950" spans="62:65" ht="13" thickBot="1">
      <c r="BJ44950" s="138"/>
      <c r="BK44950" s="138"/>
      <c r="BL44950" s="138"/>
      <c r="BM44950" s="138"/>
    </row>
    <row r="44951" spans="62:65" ht="13" thickBot="1">
      <c r="BJ44951" s="138"/>
      <c r="BK44951" s="138"/>
      <c r="BL44951" s="138"/>
      <c r="BM44951" s="138"/>
    </row>
    <row r="44952" spans="62:65" ht="13" thickBot="1">
      <c r="BJ44952" s="138"/>
      <c r="BK44952" s="138"/>
      <c r="BL44952" s="138"/>
      <c r="BM44952" s="138"/>
    </row>
    <row r="44953" spans="62:65" ht="13" thickBot="1">
      <c r="BJ44953" s="138"/>
      <c r="BK44953" s="138"/>
      <c r="BL44953" s="138"/>
      <c r="BM44953" s="138"/>
    </row>
    <row r="44954" spans="62:65" ht="13" thickBot="1">
      <c r="BJ44954" s="138"/>
      <c r="BK44954" s="138"/>
      <c r="BL44954" s="138"/>
      <c r="BM44954" s="138"/>
    </row>
    <row r="44955" spans="62:65" ht="13" thickBot="1">
      <c r="BJ44955" s="138"/>
      <c r="BK44955" s="138"/>
      <c r="BL44955" s="138"/>
      <c r="BM44955" s="138"/>
    </row>
    <row r="44956" spans="62:65" ht="13" thickBot="1">
      <c r="BJ44956" s="138"/>
      <c r="BK44956" s="138"/>
      <c r="BL44956" s="138"/>
      <c r="BM44956" s="138"/>
    </row>
    <row r="44957" spans="62:65" ht="13" thickBot="1">
      <c r="BJ44957" s="138"/>
      <c r="BK44957" s="138"/>
      <c r="BL44957" s="138"/>
      <c r="BM44957" s="138"/>
    </row>
    <row r="44958" spans="62:65" ht="13" thickBot="1">
      <c r="BJ44958" s="138"/>
      <c r="BK44958" s="138"/>
      <c r="BL44958" s="138"/>
      <c r="BM44958" s="138"/>
    </row>
    <row r="44959" spans="62:65" ht="13" thickBot="1">
      <c r="BJ44959" s="138"/>
      <c r="BK44959" s="138"/>
      <c r="BL44959" s="138"/>
      <c r="BM44959" s="138"/>
    </row>
    <row r="44960" spans="62:65" ht="13" thickBot="1">
      <c r="BJ44960" s="138"/>
      <c r="BK44960" s="138"/>
      <c r="BL44960" s="138"/>
      <c r="BM44960" s="138"/>
    </row>
    <row r="44961" spans="62:65" ht="13" thickBot="1">
      <c r="BJ44961" s="138"/>
      <c r="BK44961" s="138"/>
      <c r="BL44961" s="138"/>
      <c r="BM44961" s="138"/>
    </row>
    <row r="44962" spans="62:65" ht="13" thickBot="1">
      <c r="BJ44962" s="138"/>
      <c r="BK44962" s="138"/>
      <c r="BL44962" s="138"/>
      <c r="BM44962" s="138"/>
    </row>
    <row r="44963" spans="62:65" ht="13" thickBot="1">
      <c r="BJ44963" s="138"/>
      <c r="BK44963" s="138"/>
      <c r="BL44963" s="138"/>
      <c r="BM44963" s="138"/>
    </row>
    <row r="44964" spans="62:65" ht="13" thickBot="1">
      <c r="BJ44964" s="138"/>
      <c r="BK44964" s="138"/>
      <c r="BL44964" s="138"/>
      <c r="BM44964" s="138"/>
    </row>
    <row r="44965" spans="62:65" ht="13" thickBot="1">
      <c r="BJ44965" s="138"/>
      <c r="BK44965" s="138"/>
      <c r="BL44965" s="138"/>
      <c r="BM44965" s="138"/>
    </row>
    <row r="44966" spans="62:65" ht="13" thickBot="1">
      <c r="BJ44966" s="138"/>
      <c r="BK44966" s="138"/>
      <c r="BL44966" s="138"/>
      <c r="BM44966" s="138"/>
    </row>
    <row r="44967" spans="62:65" ht="13" thickBot="1">
      <c r="BJ44967" s="138"/>
      <c r="BK44967" s="138"/>
      <c r="BL44967" s="138"/>
      <c r="BM44967" s="138"/>
    </row>
    <row r="44968" spans="62:65" ht="13" thickBot="1">
      <c r="BJ44968" s="138"/>
      <c r="BK44968" s="138"/>
      <c r="BL44968" s="138"/>
      <c r="BM44968" s="138"/>
    </row>
    <row r="44969" spans="62:65" ht="13" thickBot="1">
      <c r="BJ44969" s="138"/>
      <c r="BK44969" s="138"/>
      <c r="BL44969" s="138"/>
      <c r="BM44969" s="138"/>
    </row>
    <row r="44970" spans="62:65" ht="13" thickBot="1">
      <c r="BJ44970" s="138"/>
      <c r="BK44970" s="138"/>
      <c r="BL44970" s="138"/>
      <c r="BM44970" s="138"/>
    </row>
    <row r="44971" spans="62:65" ht="13" thickBot="1">
      <c r="BJ44971" s="138"/>
      <c r="BK44971" s="138"/>
      <c r="BL44971" s="138"/>
      <c r="BM44971" s="138"/>
    </row>
    <row r="44972" spans="62:65" ht="13" thickBot="1">
      <c r="BJ44972" s="138"/>
      <c r="BK44972" s="138"/>
      <c r="BL44972" s="138"/>
      <c r="BM44972" s="138"/>
    </row>
    <row r="44973" spans="62:65" ht="13" thickBot="1">
      <c r="BJ44973" s="138"/>
      <c r="BK44973" s="138"/>
      <c r="BL44973" s="138"/>
      <c r="BM44973" s="138"/>
    </row>
    <row r="44974" spans="62:65" ht="13" thickBot="1">
      <c r="BJ44974" s="138"/>
      <c r="BK44974" s="138"/>
      <c r="BL44974" s="138"/>
      <c r="BM44974" s="138"/>
    </row>
    <row r="44975" spans="62:65" ht="13" thickBot="1">
      <c r="BJ44975" s="138"/>
      <c r="BK44975" s="138"/>
      <c r="BL44975" s="138"/>
      <c r="BM44975" s="138"/>
    </row>
    <row r="44976" spans="62:65" ht="13" thickBot="1">
      <c r="BJ44976" s="138"/>
      <c r="BK44976" s="138"/>
      <c r="BL44976" s="138"/>
      <c r="BM44976" s="138"/>
    </row>
    <row r="44977" spans="62:65" ht="13" thickBot="1">
      <c r="BJ44977" s="138"/>
      <c r="BK44977" s="138"/>
      <c r="BL44977" s="138"/>
      <c r="BM44977" s="138"/>
    </row>
    <row r="44978" spans="62:65" ht="13" thickBot="1">
      <c r="BJ44978" s="138"/>
      <c r="BK44978" s="138"/>
      <c r="BL44978" s="138"/>
      <c r="BM44978" s="138"/>
    </row>
    <row r="44979" spans="62:65" ht="13" thickBot="1">
      <c r="BJ44979" s="138"/>
      <c r="BK44979" s="138"/>
      <c r="BL44979" s="138"/>
      <c r="BM44979" s="138"/>
    </row>
    <row r="44980" spans="62:65" ht="13" thickBot="1">
      <c r="BJ44980" s="138"/>
      <c r="BK44980" s="138"/>
      <c r="BL44980" s="138"/>
      <c r="BM44980" s="138"/>
    </row>
    <row r="44981" spans="62:65" ht="13" thickBot="1">
      <c r="BJ44981" s="138"/>
      <c r="BK44981" s="138"/>
      <c r="BL44981" s="138"/>
      <c r="BM44981" s="138"/>
    </row>
    <row r="44982" spans="62:65" ht="13" thickBot="1">
      <c r="BJ44982" s="138"/>
      <c r="BK44982" s="138"/>
      <c r="BL44982" s="138"/>
      <c r="BM44982" s="138"/>
    </row>
    <row r="44983" spans="62:65" ht="13" thickBot="1">
      <c r="BJ44983" s="138"/>
      <c r="BK44983" s="138"/>
      <c r="BL44983" s="138"/>
      <c r="BM44983" s="138"/>
    </row>
    <row r="44984" spans="62:65" ht="13" thickBot="1">
      <c r="BJ44984" s="138"/>
      <c r="BK44984" s="138"/>
      <c r="BL44984" s="138"/>
      <c r="BM44984" s="138"/>
    </row>
    <row r="44985" spans="62:65" ht="13" thickBot="1">
      <c r="BJ44985" s="138"/>
      <c r="BK44985" s="138"/>
      <c r="BL44985" s="138"/>
      <c r="BM44985" s="138"/>
    </row>
    <row r="44986" spans="62:65" ht="13" thickBot="1">
      <c r="BJ44986" s="138"/>
      <c r="BK44986" s="138"/>
      <c r="BL44986" s="138"/>
      <c r="BM44986" s="138"/>
    </row>
    <row r="44987" spans="62:65" ht="13" thickBot="1">
      <c r="BJ44987" s="138"/>
      <c r="BK44987" s="138"/>
      <c r="BL44987" s="138"/>
      <c r="BM44987" s="138"/>
    </row>
    <row r="44988" spans="62:65" ht="13" thickBot="1">
      <c r="BJ44988" s="138"/>
      <c r="BK44988" s="138"/>
      <c r="BL44988" s="138"/>
      <c r="BM44988" s="138"/>
    </row>
    <row r="44989" spans="62:65" ht="13" thickBot="1">
      <c r="BJ44989" s="138"/>
      <c r="BK44989" s="138"/>
      <c r="BL44989" s="138"/>
      <c r="BM44989" s="138"/>
    </row>
    <row r="44990" spans="62:65" ht="13" thickBot="1">
      <c r="BJ44990" s="138"/>
      <c r="BK44990" s="138"/>
      <c r="BL44990" s="138"/>
      <c r="BM44990" s="138"/>
    </row>
    <row r="44991" spans="62:65" ht="13" thickBot="1">
      <c r="BJ44991" s="138"/>
      <c r="BK44991" s="138"/>
      <c r="BL44991" s="138"/>
      <c r="BM44991" s="138"/>
    </row>
    <row r="44992" spans="62:65" ht="13" thickBot="1">
      <c r="BJ44992" s="138"/>
      <c r="BK44992" s="138"/>
      <c r="BL44992" s="138"/>
      <c r="BM44992" s="138"/>
    </row>
    <row r="44993" spans="62:65" ht="13" thickBot="1">
      <c r="BJ44993" s="138"/>
      <c r="BK44993" s="138"/>
      <c r="BL44993" s="138"/>
      <c r="BM44993" s="138"/>
    </row>
    <row r="44994" spans="62:65" ht="13" thickBot="1">
      <c r="BJ44994" s="138"/>
      <c r="BK44994" s="138"/>
      <c r="BL44994" s="138"/>
      <c r="BM44994" s="138"/>
    </row>
    <row r="44995" spans="62:65" ht="13" thickBot="1">
      <c r="BJ44995" s="138"/>
      <c r="BK44995" s="138"/>
      <c r="BL44995" s="138"/>
      <c r="BM44995" s="138"/>
    </row>
    <row r="44996" spans="62:65" ht="13" thickBot="1">
      <c r="BJ44996" s="138"/>
      <c r="BK44996" s="138"/>
      <c r="BL44996" s="138"/>
      <c r="BM44996" s="138"/>
    </row>
    <row r="44997" spans="62:65" ht="13" thickBot="1">
      <c r="BJ44997" s="138"/>
      <c r="BK44997" s="138"/>
      <c r="BL44997" s="138"/>
      <c r="BM44997" s="138"/>
    </row>
    <row r="44998" spans="62:65" ht="13" thickBot="1">
      <c r="BJ44998" s="138"/>
      <c r="BK44998" s="138"/>
      <c r="BL44998" s="138"/>
      <c r="BM44998" s="138"/>
    </row>
    <row r="44999" spans="62:65" ht="13" thickBot="1">
      <c r="BJ44999" s="138"/>
      <c r="BK44999" s="138"/>
      <c r="BL44999" s="138"/>
      <c r="BM44999" s="138"/>
    </row>
    <row r="45000" spans="62:65" ht="13" thickBot="1">
      <c r="BJ45000" s="138"/>
      <c r="BK45000" s="138"/>
      <c r="BL45000" s="138"/>
      <c r="BM45000" s="138"/>
    </row>
    <row r="45001" spans="62:65" ht="13" thickBot="1">
      <c r="BJ45001" s="138"/>
      <c r="BK45001" s="138"/>
      <c r="BL45001" s="138"/>
      <c r="BM45001" s="138"/>
    </row>
    <row r="45002" spans="62:65" ht="13" thickBot="1">
      <c r="BJ45002" s="138"/>
      <c r="BK45002" s="138"/>
      <c r="BL45002" s="138"/>
      <c r="BM45002" s="138"/>
    </row>
    <row r="45003" spans="62:65" ht="13" thickBot="1">
      <c r="BJ45003" s="138"/>
      <c r="BK45003" s="138"/>
      <c r="BL45003" s="138"/>
      <c r="BM45003" s="138"/>
    </row>
    <row r="45004" spans="62:65" ht="13" thickBot="1">
      <c r="BJ45004" s="138"/>
      <c r="BK45004" s="138"/>
      <c r="BL45004" s="138"/>
      <c r="BM45004" s="138"/>
    </row>
    <row r="45005" spans="62:65" ht="13" thickBot="1">
      <c r="BJ45005" s="138"/>
      <c r="BK45005" s="138"/>
      <c r="BL45005" s="138"/>
      <c r="BM45005" s="138"/>
    </row>
    <row r="45006" spans="62:65" ht="13" thickBot="1">
      <c r="BJ45006" s="138"/>
      <c r="BK45006" s="138"/>
      <c r="BL45006" s="138"/>
      <c r="BM45006" s="138"/>
    </row>
    <row r="45007" spans="62:65" ht="13" thickBot="1">
      <c r="BJ45007" s="138"/>
      <c r="BK45007" s="138"/>
      <c r="BL45007" s="138"/>
      <c r="BM45007" s="138"/>
    </row>
    <row r="45008" spans="62:65" ht="13" thickBot="1">
      <c r="BJ45008" s="138"/>
      <c r="BK45008" s="138"/>
      <c r="BL45008" s="138"/>
      <c r="BM45008" s="138"/>
    </row>
    <row r="45009" spans="62:65" ht="13" thickBot="1">
      <c r="BJ45009" s="138"/>
      <c r="BK45009" s="138"/>
      <c r="BL45009" s="138"/>
      <c r="BM45009" s="138"/>
    </row>
    <row r="45010" spans="62:65" ht="13" thickBot="1">
      <c r="BJ45010" s="138"/>
      <c r="BK45010" s="138"/>
      <c r="BL45010" s="138"/>
      <c r="BM45010" s="138"/>
    </row>
    <row r="45011" spans="62:65" ht="13" thickBot="1">
      <c r="BJ45011" s="138"/>
      <c r="BK45011" s="138"/>
      <c r="BL45011" s="138"/>
      <c r="BM45011" s="138"/>
    </row>
    <row r="45012" spans="62:65" ht="13" thickBot="1">
      <c r="BJ45012" s="138"/>
      <c r="BK45012" s="138"/>
      <c r="BL45012" s="138"/>
      <c r="BM45012" s="138"/>
    </row>
    <row r="45013" spans="62:65" ht="13" thickBot="1">
      <c r="BJ45013" s="138"/>
      <c r="BK45013" s="138"/>
      <c r="BL45013" s="138"/>
      <c r="BM45013" s="138"/>
    </row>
    <row r="45014" spans="62:65" ht="13" thickBot="1">
      <c r="BJ45014" s="138"/>
      <c r="BK45014" s="138"/>
      <c r="BL45014" s="138"/>
      <c r="BM45014" s="138"/>
    </row>
    <row r="45015" spans="62:65" ht="13" thickBot="1">
      <c r="BJ45015" s="138"/>
      <c r="BK45015" s="138"/>
      <c r="BL45015" s="138"/>
      <c r="BM45015" s="138"/>
    </row>
    <row r="45016" spans="62:65" ht="13" thickBot="1">
      <c r="BJ45016" s="138"/>
      <c r="BK45016" s="138"/>
      <c r="BL45016" s="138"/>
      <c r="BM45016" s="138"/>
    </row>
    <row r="45017" spans="62:65" ht="13" thickBot="1">
      <c r="BJ45017" s="138"/>
      <c r="BK45017" s="138"/>
      <c r="BL45017" s="138"/>
      <c r="BM45017" s="138"/>
    </row>
    <row r="45018" spans="62:65" ht="13" thickBot="1">
      <c r="BJ45018" s="138"/>
      <c r="BK45018" s="138"/>
      <c r="BL45018" s="138"/>
      <c r="BM45018" s="138"/>
    </row>
    <row r="45019" spans="62:65" ht="13" thickBot="1">
      <c r="BJ45019" s="138"/>
      <c r="BK45019" s="138"/>
      <c r="BL45019" s="138"/>
      <c r="BM45019" s="138"/>
    </row>
    <row r="45020" spans="62:65" ht="13" thickBot="1">
      <c r="BJ45020" s="138"/>
      <c r="BK45020" s="138"/>
      <c r="BL45020" s="138"/>
      <c r="BM45020" s="138"/>
    </row>
    <row r="45021" spans="62:65" ht="13" thickBot="1">
      <c r="BJ45021" s="138"/>
      <c r="BK45021" s="138"/>
      <c r="BL45021" s="138"/>
      <c r="BM45021" s="138"/>
    </row>
    <row r="45022" spans="62:65" ht="13" thickBot="1">
      <c r="BJ45022" s="138"/>
      <c r="BK45022" s="138"/>
      <c r="BL45022" s="138"/>
      <c r="BM45022" s="138"/>
    </row>
    <row r="45023" spans="62:65" ht="13" thickBot="1">
      <c r="BJ45023" s="138"/>
      <c r="BK45023" s="138"/>
      <c r="BL45023" s="138"/>
      <c r="BM45023" s="138"/>
    </row>
    <row r="45024" spans="62:65" ht="13" thickBot="1">
      <c r="BJ45024" s="138"/>
      <c r="BK45024" s="138"/>
      <c r="BL45024" s="138"/>
      <c r="BM45024" s="138"/>
    </row>
    <row r="45025" spans="62:65" ht="13" thickBot="1">
      <c r="BJ45025" s="138"/>
      <c r="BK45025" s="138"/>
      <c r="BL45025" s="138"/>
      <c r="BM45025" s="138"/>
    </row>
    <row r="45026" spans="62:65" ht="13" thickBot="1">
      <c r="BJ45026" s="138"/>
      <c r="BK45026" s="138"/>
      <c r="BL45026" s="138"/>
      <c r="BM45026" s="138"/>
    </row>
    <row r="45027" spans="62:65" ht="13" thickBot="1">
      <c r="BJ45027" s="138"/>
      <c r="BK45027" s="138"/>
      <c r="BL45027" s="138"/>
      <c r="BM45027" s="138"/>
    </row>
    <row r="45028" spans="62:65" ht="13" thickBot="1">
      <c r="BJ45028" s="138"/>
      <c r="BK45028" s="138"/>
      <c r="BL45028" s="138"/>
      <c r="BM45028" s="138"/>
    </row>
    <row r="45029" spans="62:65" ht="13" thickBot="1">
      <c r="BJ45029" s="138"/>
      <c r="BK45029" s="138"/>
      <c r="BL45029" s="138"/>
      <c r="BM45029" s="138"/>
    </row>
    <row r="45030" spans="62:65" ht="13" thickBot="1">
      <c r="BJ45030" s="138"/>
      <c r="BK45030" s="138"/>
      <c r="BL45030" s="138"/>
      <c r="BM45030" s="138"/>
    </row>
    <row r="45031" spans="62:65" ht="13" thickBot="1">
      <c r="BJ45031" s="138"/>
      <c r="BK45031" s="138"/>
      <c r="BL45031" s="138"/>
      <c r="BM45031" s="138"/>
    </row>
    <row r="45032" spans="62:65" ht="13" thickBot="1">
      <c r="BJ45032" s="138"/>
      <c r="BK45032" s="138"/>
      <c r="BL45032" s="138"/>
      <c r="BM45032" s="138"/>
    </row>
    <row r="45033" spans="62:65" ht="13" thickBot="1">
      <c r="BJ45033" s="138"/>
      <c r="BK45033" s="138"/>
      <c r="BL45033" s="138"/>
      <c r="BM45033" s="138"/>
    </row>
    <row r="45034" spans="62:65" ht="13" thickBot="1">
      <c r="BJ45034" s="138"/>
      <c r="BK45034" s="138"/>
      <c r="BL45034" s="138"/>
      <c r="BM45034" s="138"/>
    </row>
    <row r="45035" spans="62:65" ht="13" thickBot="1">
      <c r="BJ45035" s="138"/>
      <c r="BK45035" s="138"/>
      <c r="BL45035" s="138"/>
      <c r="BM45035" s="138"/>
    </row>
    <row r="45036" spans="62:65" ht="13" thickBot="1">
      <c r="BJ45036" s="138"/>
      <c r="BK45036" s="138"/>
      <c r="BL45036" s="138"/>
      <c r="BM45036" s="138"/>
    </row>
    <row r="45037" spans="62:65" ht="13" thickBot="1">
      <c r="BJ45037" s="138"/>
      <c r="BK45037" s="138"/>
      <c r="BL45037" s="138"/>
      <c r="BM45037" s="138"/>
    </row>
    <row r="45038" spans="62:65" ht="13" thickBot="1">
      <c r="BJ45038" s="138"/>
      <c r="BK45038" s="138"/>
      <c r="BL45038" s="138"/>
      <c r="BM45038" s="138"/>
    </row>
    <row r="45039" spans="62:65" ht="13" thickBot="1">
      <c r="BJ45039" s="138"/>
      <c r="BK45039" s="138"/>
      <c r="BL45039" s="138"/>
      <c r="BM45039" s="138"/>
    </row>
    <row r="45040" spans="62:65" ht="13" thickBot="1">
      <c r="BJ45040" s="138"/>
      <c r="BK45040" s="138"/>
      <c r="BL45040" s="138"/>
      <c r="BM45040" s="138"/>
    </row>
    <row r="45041" spans="62:65" ht="13" thickBot="1">
      <c r="BJ45041" s="138"/>
      <c r="BK45041" s="138"/>
      <c r="BL45041" s="138"/>
      <c r="BM45041" s="138"/>
    </row>
    <row r="45042" spans="62:65" ht="13" thickBot="1">
      <c r="BJ45042" s="138"/>
      <c r="BK45042" s="138"/>
      <c r="BL45042" s="138"/>
      <c r="BM45042" s="138"/>
    </row>
    <row r="45043" spans="62:65" ht="13" thickBot="1">
      <c r="BJ45043" s="138"/>
      <c r="BK45043" s="138"/>
      <c r="BL45043" s="138"/>
      <c r="BM45043" s="138"/>
    </row>
    <row r="45044" spans="62:65" ht="13" thickBot="1">
      <c r="BJ45044" s="138"/>
      <c r="BK45044" s="138"/>
      <c r="BL45044" s="138"/>
      <c r="BM45044" s="138"/>
    </row>
    <row r="45045" spans="62:65" ht="13" thickBot="1">
      <c r="BJ45045" s="138"/>
      <c r="BK45045" s="138"/>
      <c r="BL45045" s="138"/>
      <c r="BM45045" s="138"/>
    </row>
    <row r="45046" spans="62:65" ht="13" thickBot="1">
      <c r="BJ45046" s="138"/>
      <c r="BK45046" s="138"/>
      <c r="BL45046" s="138"/>
      <c r="BM45046" s="138"/>
    </row>
    <row r="45047" spans="62:65" ht="13" thickBot="1">
      <c r="BJ45047" s="138"/>
      <c r="BK45047" s="138"/>
      <c r="BL45047" s="138"/>
      <c r="BM45047" s="138"/>
    </row>
    <row r="45048" spans="62:65" ht="13" thickBot="1">
      <c r="BJ45048" s="138"/>
      <c r="BK45048" s="138"/>
      <c r="BL45048" s="138"/>
      <c r="BM45048" s="138"/>
    </row>
    <row r="45049" spans="62:65" ht="13" thickBot="1">
      <c r="BJ45049" s="138"/>
      <c r="BK45049" s="138"/>
      <c r="BL45049" s="138"/>
      <c r="BM45049" s="138"/>
    </row>
    <row r="45050" spans="62:65" ht="13" thickBot="1">
      <c r="BJ45050" s="138"/>
      <c r="BK45050" s="138"/>
      <c r="BL45050" s="138"/>
      <c r="BM45050" s="138"/>
    </row>
    <row r="45051" spans="62:65" ht="13" thickBot="1">
      <c r="BJ45051" s="138"/>
      <c r="BK45051" s="138"/>
      <c r="BL45051" s="138"/>
      <c r="BM45051" s="138"/>
    </row>
    <row r="45052" spans="62:65" ht="13" thickBot="1">
      <c r="BJ45052" s="138"/>
      <c r="BK45052" s="138"/>
      <c r="BL45052" s="138"/>
      <c r="BM45052" s="138"/>
    </row>
    <row r="45053" spans="62:65" ht="13" thickBot="1">
      <c r="BJ45053" s="138"/>
      <c r="BK45053" s="138"/>
      <c r="BL45053" s="138"/>
      <c r="BM45053" s="138"/>
    </row>
    <row r="45054" spans="62:65" ht="13" thickBot="1">
      <c r="BJ45054" s="138"/>
      <c r="BK45054" s="138"/>
      <c r="BL45054" s="138"/>
      <c r="BM45054" s="138"/>
    </row>
    <row r="45055" spans="62:65" ht="13" thickBot="1">
      <c r="BJ45055" s="138"/>
      <c r="BK45055" s="138"/>
      <c r="BL45055" s="138"/>
      <c r="BM45055" s="138"/>
    </row>
    <row r="45056" spans="62:65" ht="13" thickBot="1">
      <c r="BJ45056" s="138"/>
      <c r="BK45056" s="138"/>
      <c r="BL45056" s="138"/>
      <c r="BM45056" s="138"/>
    </row>
    <row r="45057" spans="62:65" ht="13" thickBot="1">
      <c r="BJ45057" s="138"/>
      <c r="BK45057" s="138"/>
      <c r="BL45057" s="138"/>
      <c r="BM45057" s="138"/>
    </row>
    <row r="45058" spans="62:65" ht="13" thickBot="1">
      <c r="BJ45058" s="138"/>
      <c r="BK45058" s="138"/>
      <c r="BL45058" s="138"/>
      <c r="BM45058" s="138"/>
    </row>
    <row r="45059" spans="62:65" ht="13" thickBot="1">
      <c r="BJ45059" s="138"/>
      <c r="BK45059" s="138"/>
      <c r="BL45059" s="138"/>
      <c r="BM45059" s="138"/>
    </row>
    <row r="45060" spans="62:65" ht="13" thickBot="1">
      <c r="BJ45060" s="138"/>
      <c r="BK45060" s="138"/>
      <c r="BL45060" s="138"/>
      <c r="BM45060" s="138"/>
    </row>
    <row r="45061" spans="62:65" ht="13" thickBot="1">
      <c r="BJ45061" s="138"/>
      <c r="BK45061" s="138"/>
      <c r="BL45061" s="138"/>
      <c r="BM45061" s="138"/>
    </row>
    <row r="45062" spans="62:65" ht="13" thickBot="1">
      <c r="BJ45062" s="138"/>
      <c r="BK45062" s="138"/>
      <c r="BL45062" s="138"/>
      <c r="BM45062" s="138"/>
    </row>
    <row r="45063" spans="62:65" ht="13" thickBot="1">
      <c r="BJ45063" s="138"/>
      <c r="BK45063" s="138"/>
      <c r="BL45063" s="138"/>
      <c r="BM45063" s="138"/>
    </row>
    <row r="45064" spans="62:65" ht="13" thickBot="1">
      <c r="BJ45064" s="138"/>
      <c r="BK45064" s="138"/>
      <c r="BL45064" s="138"/>
      <c r="BM45064" s="138"/>
    </row>
    <row r="45065" spans="62:65" ht="13" thickBot="1">
      <c r="BJ45065" s="138"/>
      <c r="BK45065" s="138"/>
      <c r="BL45065" s="138"/>
      <c r="BM45065" s="138"/>
    </row>
    <row r="45066" spans="62:65" ht="13" thickBot="1">
      <c r="BJ45066" s="138"/>
      <c r="BK45066" s="138"/>
      <c r="BL45066" s="138"/>
      <c r="BM45066" s="138"/>
    </row>
    <row r="45067" spans="62:65" ht="13" thickBot="1">
      <c r="BJ45067" s="138"/>
      <c r="BK45067" s="138"/>
      <c r="BL45067" s="138"/>
      <c r="BM45067" s="138"/>
    </row>
    <row r="45068" spans="62:65" ht="13" thickBot="1">
      <c r="BJ45068" s="138"/>
      <c r="BK45068" s="138"/>
      <c r="BL45068" s="138"/>
      <c r="BM45068" s="138"/>
    </row>
    <row r="45069" spans="62:65" ht="13" thickBot="1">
      <c r="BJ45069" s="138"/>
      <c r="BK45069" s="138"/>
      <c r="BL45069" s="138"/>
      <c r="BM45069" s="138"/>
    </row>
    <row r="45070" spans="62:65" ht="13" thickBot="1">
      <c r="BJ45070" s="138"/>
      <c r="BK45070" s="138"/>
      <c r="BL45070" s="138"/>
      <c r="BM45070" s="138"/>
    </row>
    <row r="45071" spans="62:65" ht="13" thickBot="1">
      <c r="BJ45071" s="138"/>
      <c r="BK45071" s="138"/>
      <c r="BL45071" s="138"/>
      <c r="BM45071" s="138"/>
    </row>
    <row r="45072" spans="62:65" ht="13" thickBot="1">
      <c r="BJ45072" s="138"/>
      <c r="BK45072" s="138"/>
      <c r="BL45072" s="138"/>
      <c r="BM45072" s="138"/>
    </row>
    <row r="45073" spans="62:65" ht="13" thickBot="1">
      <c r="BJ45073" s="138"/>
      <c r="BK45073" s="138"/>
      <c r="BL45073" s="138"/>
      <c r="BM45073" s="138"/>
    </row>
    <row r="45074" spans="62:65" ht="13" thickBot="1">
      <c r="BJ45074" s="138"/>
      <c r="BK45074" s="138"/>
      <c r="BL45074" s="138"/>
      <c r="BM45074" s="138"/>
    </row>
    <row r="45075" spans="62:65" ht="13" thickBot="1">
      <c r="BJ45075" s="138"/>
      <c r="BK45075" s="138"/>
      <c r="BL45075" s="138"/>
      <c r="BM45075" s="138"/>
    </row>
    <row r="45076" spans="62:65" ht="13" thickBot="1">
      <c r="BJ45076" s="138"/>
      <c r="BK45076" s="138"/>
      <c r="BL45076" s="138"/>
      <c r="BM45076" s="138"/>
    </row>
    <row r="45077" spans="62:65" ht="13" thickBot="1">
      <c r="BJ45077" s="138"/>
      <c r="BK45077" s="138"/>
      <c r="BL45077" s="138"/>
      <c r="BM45077" s="138"/>
    </row>
    <row r="45078" spans="62:65" ht="13" thickBot="1">
      <c r="BJ45078" s="138"/>
      <c r="BK45078" s="138"/>
      <c r="BL45078" s="138"/>
      <c r="BM45078" s="138"/>
    </row>
    <row r="45079" spans="62:65" ht="13" thickBot="1">
      <c r="BJ45079" s="138"/>
      <c r="BK45079" s="138"/>
      <c r="BL45079" s="138"/>
      <c r="BM45079" s="138"/>
    </row>
    <row r="45080" spans="62:65" ht="13" thickBot="1">
      <c r="BJ45080" s="138"/>
      <c r="BK45080" s="138"/>
      <c r="BL45080" s="138"/>
      <c r="BM45080" s="138"/>
    </row>
    <row r="45081" spans="62:65" ht="13" thickBot="1">
      <c r="BJ45081" s="138"/>
      <c r="BK45081" s="138"/>
      <c r="BL45081" s="138"/>
      <c r="BM45081" s="138"/>
    </row>
    <row r="45082" spans="62:65" ht="13" thickBot="1">
      <c r="BJ45082" s="138"/>
      <c r="BK45082" s="138"/>
      <c r="BL45082" s="138"/>
      <c r="BM45082" s="138"/>
    </row>
    <row r="45083" spans="62:65" ht="13" thickBot="1">
      <c r="BJ45083" s="138"/>
      <c r="BK45083" s="138"/>
      <c r="BL45083" s="138"/>
      <c r="BM45083" s="138"/>
    </row>
    <row r="45084" spans="62:65" ht="13" thickBot="1">
      <c r="BJ45084" s="138"/>
      <c r="BK45084" s="138"/>
      <c r="BL45084" s="138"/>
      <c r="BM45084" s="138"/>
    </row>
    <row r="45085" spans="62:65" ht="13" thickBot="1">
      <c r="BJ45085" s="138"/>
      <c r="BK45085" s="138"/>
      <c r="BL45085" s="138"/>
      <c r="BM45085" s="138"/>
    </row>
    <row r="45086" spans="62:65" ht="13" thickBot="1">
      <c r="BJ45086" s="138"/>
      <c r="BK45086" s="138"/>
      <c r="BL45086" s="138"/>
      <c r="BM45086" s="138"/>
    </row>
    <row r="45087" spans="62:65" ht="13" thickBot="1">
      <c r="BJ45087" s="138"/>
      <c r="BK45087" s="138"/>
      <c r="BL45087" s="138"/>
      <c r="BM45087" s="138"/>
    </row>
    <row r="45088" spans="62:65" ht="13" thickBot="1">
      <c r="BJ45088" s="138"/>
      <c r="BK45088" s="138"/>
      <c r="BL45088" s="138"/>
      <c r="BM45088" s="138"/>
    </row>
    <row r="45089" spans="62:65" ht="13" thickBot="1">
      <c r="BJ45089" s="138"/>
      <c r="BK45089" s="138"/>
      <c r="BL45089" s="138"/>
      <c r="BM45089" s="138"/>
    </row>
    <row r="45090" spans="62:65" ht="13" thickBot="1">
      <c r="BJ45090" s="138"/>
      <c r="BK45090" s="138"/>
      <c r="BL45090" s="138"/>
      <c r="BM45090" s="138"/>
    </row>
    <row r="45091" spans="62:65" ht="13" thickBot="1">
      <c r="BJ45091" s="138"/>
      <c r="BK45091" s="138"/>
      <c r="BL45091" s="138"/>
      <c r="BM45091" s="138"/>
    </row>
    <row r="45092" spans="62:65" ht="13" thickBot="1">
      <c r="BJ45092" s="138"/>
      <c r="BK45092" s="138"/>
      <c r="BL45092" s="138"/>
      <c r="BM45092" s="138"/>
    </row>
    <row r="45093" spans="62:65" ht="13" thickBot="1">
      <c r="BJ45093" s="138"/>
      <c r="BK45093" s="138"/>
      <c r="BL45093" s="138"/>
      <c r="BM45093" s="138"/>
    </row>
    <row r="45094" spans="62:65" ht="13" thickBot="1">
      <c r="BJ45094" s="138"/>
      <c r="BK45094" s="138"/>
      <c r="BL45094" s="138"/>
      <c r="BM45094" s="138"/>
    </row>
    <row r="45095" spans="62:65" ht="13" thickBot="1">
      <c r="BJ45095" s="138"/>
      <c r="BK45095" s="138"/>
      <c r="BL45095" s="138"/>
      <c r="BM45095" s="138"/>
    </row>
    <row r="45096" spans="62:65" ht="13" thickBot="1">
      <c r="BJ45096" s="138"/>
      <c r="BK45096" s="138"/>
      <c r="BL45096" s="138"/>
      <c r="BM45096" s="138"/>
    </row>
    <row r="45097" spans="62:65" ht="13" thickBot="1">
      <c r="BJ45097" s="138"/>
      <c r="BK45097" s="138"/>
      <c r="BL45097" s="138"/>
      <c r="BM45097" s="138"/>
    </row>
    <row r="45098" spans="62:65" ht="13" thickBot="1">
      <c r="BJ45098" s="138"/>
      <c r="BK45098" s="138"/>
      <c r="BL45098" s="138"/>
      <c r="BM45098" s="138"/>
    </row>
    <row r="45099" spans="62:65" ht="13" thickBot="1">
      <c r="BJ45099" s="138"/>
      <c r="BK45099" s="138"/>
      <c r="BL45099" s="138"/>
      <c r="BM45099" s="138"/>
    </row>
    <row r="45100" spans="62:65" ht="13" thickBot="1">
      <c r="BJ45100" s="138"/>
      <c r="BK45100" s="138"/>
      <c r="BL45100" s="138"/>
      <c r="BM45100" s="138"/>
    </row>
    <row r="45101" spans="62:65" ht="13" thickBot="1">
      <c r="BJ45101" s="138"/>
      <c r="BK45101" s="138"/>
      <c r="BL45101" s="138"/>
      <c r="BM45101" s="138"/>
    </row>
    <row r="45102" spans="62:65" ht="13" thickBot="1">
      <c r="BJ45102" s="138"/>
      <c r="BK45102" s="138"/>
      <c r="BL45102" s="138"/>
      <c r="BM45102" s="138"/>
    </row>
    <row r="45103" spans="62:65" ht="13" thickBot="1">
      <c r="BJ45103" s="138"/>
      <c r="BK45103" s="138"/>
      <c r="BL45103" s="138"/>
      <c r="BM45103" s="138"/>
    </row>
    <row r="45104" spans="62:65" ht="13" thickBot="1">
      <c r="BJ45104" s="138"/>
      <c r="BK45104" s="138"/>
      <c r="BL45104" s="138"/>
      <c r="BM45104" s="138"/>
    </row>
    <row r="45105" spans="62:65" ht="13" thickBot="1">
      <c r="BJ45105" s="138"/>
      <c r="BK45105" s="138"/>
      <c r="BL45105" s="138"/>
      <c r="BM45105" s="138"/>
    </row>
    <row r="45106" spans="62:65" ht="13" thickBot="1">
      <c r="BJ45106" s="138"/>
      <c r="BK45106" s="138"/>
      <c r="BL45106" s="138"/>
      <c r="BM45106" s="138"/>
    </row>
    <row r="45107" spans="62:65" ht="13" thickBot="1">
      <c r="BJ45107" s="138"/>
      <c r="BK45107" s="138"/>
      <c r="BL45107" s="138"/>
      <c r="BM45107" s="138"/>
    </row>
    <row r="45108" spans="62:65" ht="13" thickBot="1">
      <c r="BJ45108" s="138"/>
      <c r="BK45108" s="138"/>
      <c r="BL45108" s="138"/>
      <c r="BM45108" s="138"/>
    </row>
    <row r="45109" spans="62:65" ht="13" thickBot="1">
      <c r="BJ45109" s="138"/>
      <c r="BK45109" s="138"/>
      <c r="BL45109" s="138"/>
      <c r="BM45109" s="138"/>
    </row>
    <row r="45110" spans="62:65" ht="13" thickBot="1">
      <c r="BJ45110" s="138"/>
      <c r="BK45110" s="138"/>
      <c r="BL45110" s="138"/>
      <c r="BM45110" s="138"/>
    </row>
    <row r="45111" spans="62:65" ht="13" thickBot="1">
      <c r="BJ45111" s="138"/>
      <c r="BK45111" s="138"/>
      <c r="BL45111" s="138"/>
      <c r="BM45111" s="138"/>
    </row>
    <row r="45112" spans="62:65" ht="13" thickBot="1">
      <c r="BJ45112" s="138"/>
      <c r="BK45112" s="138"/>
      <c r="BL45112" s="138"/>
      <c r="BM45112" s="138"/>
    </row>
    <row r="45113" spans="62:65" ht="13" thickBot="1">
      <c r="BJ45113" s="138"/>
      <c r="BK45113" s="138"/>
      <c r="BL45113" s="138"/>
      <c r="BM45113" s="138"/>
    </row>
    <row r="45114" spans="62:65" ht="13" thickBot="1">
      <c r="BJ45114" s="138"/>
      <c r="BK45114" s="138"/>
      <c r="BL45114" s="138"/>
      <c r="BM45114" s="138"/>
    </row>
    <row r="45115" spans="62:65" ht="13" thickBot="1">
      <c r="BJ45115" s="138"/>
      <c r="BK45115" s="138"/>
      <c r="BL45115" s="138"/>
      <c r="BM45115" s="138"/>
    </row>
    <row r="45116" spans="62:65" ht="13" thickBot="1">
      <c r="BJ45116" s="138"/>
      <c r="BK45116" s="138"/>
      <c r="BL45116" s="138"/>
      <c r="BM45116" s="138"/>
    </row>
    <row r="45117" spans="62:65" ht="13" thickBot="1">
      <c r="BJ45117" s="138"/>
      <c r="BK45117" s="138"/>
      <c r="BL45117" s="138"/>
      <c r="BM45117" s="138"/>
    </row>
    <row r="45118" spans="62:65" ht="13" thickBot="1">
      <c r="BJ45118" s="138"/>
      <c r="BK45118" s="138"/>
      <c r="BL45118" s="138"/>
      <c r="BM45118" s="138"/>
    </row>
    <row r="45119" spans="62:65" ht="13" thickBot="1">
      <c r="BJ45119" s="138"/>
      <c r="BK45119" s="138"/>
      <c r="BL45119" s="138"/>
      <c r="BM45119" s="138"/>
    </row>
    <row r="45120" spans="62:65" ht="13" thickBot="1">
      <c r="BJ45120" s="138"/>
      <c r="BK45120" s="138"/>
      <c r="BL45120" s="138"/>
      <c r="BM45120" s="138"/>
    </row>
    <row r="45121" spans="62:65" ht="13" thickBot="1">
      <c r="BJ45121" s="138"/>
      <c r="BK45121" s="138"/>
      <c r="BL45121" s="138"/>
      <c r="BM45121" s="138"/>
    </row>
    <row r="45122" spans="62:65" ht="13" thickBot="1">
      <c r="BJ45122" s="138"/>
      <c r="BK45122" s="138"/>
      <c r="BL45122" s="138"/>
      <c r="BM45122" s="138"/>
    </row>
    <row r="45123" spans="62:65" ht="13" thickBot="1">
      <c r="BJ45123" s="138"/>
      <c r="BK45123" s="138"/>
      <c r="BL45123" s="138"/>
      <c r="BM45123" s="138"/>
    </row>
    <row r="45124" spans="62:65" ht="13" thickBot="1">
      <c r="BJ45124" s="138"/>
      <c r="BK45124" s="138"/>
      <c r="BL45124" s="138"/>
      <c r="BM45124" s="138"/>
    </row>
    <row r="45125" spans="62:65" ht="13" thickBot="1">
      <c r="BJ45125" s="138"/>
      <c r="BK45125" s="138"/>
      <c r="BL45125" s="138"/>
      <c r="BM45125" s="138"/>
    </row>
    <row r="45126" spans="62:65" ht="13" thickBot="1">
      <c r="BJ45126" s="138"/>
      <c r="BK45126" s="138"/>
      <c r="BL45126" s="138"/>
      <c r="BM45126" s="138"/>
    </row>
    <row r="45127" spans="62:65" ht="13" thickBot="1">
      <c r="BJ45127" s="138"/>
      <c r="BK45127" s="138"/>
      <c r="BL45127" s="138"/>
      <c r="BM45127" s="138"/>
    </row>
    <row r="45128" spans="62:65" ht="13" thickBot="1">
      <c r="BJ45128" s="138"/>
      <c r="BK45128" s="138"/>
      <c r="BL45128" s="138"/>
      <c r="BM45128" s="138"/>
    </row>
    <row r="45129" spans="62:65" ht="13" thickBot="1">
      <c r="BJ45129" s="138"/>
      <c r="BK45129" s="138"/>
      <c r="BL45129" s="138"/>
      <c r="BM45129" s="138"/>
    </row>
    <row r="45130" spans="62:65" ht="13" thickBot="1">
      <c r="BJ45130" s="138"/>
      <c r="BK45130" s="138"/>
      <c r="BL45130" s="138"/>
      <c r="BM45130" s="138"/>
    </row>
    <row r="45131" spans="62:65" ht="13" thickBot="1">
      <c r="BJ45131" s="138"/>
      <c r="BK45131" s="138"/>
      <c r="BL45131" s="138"/>
      <c r="BM45131" s="138"/>
    </row>
    <row r="45132" spans="62:65" ht="13" thickBot="1">
      <c r="BJ45132" s="138"/>
      <c r="BK45132" s="138"/>
      <c r="BL45132" s="138"/>
      <c r="BM45132" s="138"/>
    </row>
    <row r="45133" spans="62:65" ht="13" thickBot="1">
      <c r="BJ45133" s="138"/>
      <c r="BK45133" s="138"/>
      <c r="BL45133" s="138"/>
      <c r="BM45133" s="138"/>
    </row>
    <row r="45134" spans="62:65" ht="13" thickBot="1">
      <c r="BJ45134" s="138"/>
      <c r="BK45134" s="138"/>
      <c r="BL45134" s="138"/>
      <c r="BM45134" s="138"/>
    </row>
    <row r="45135" spans="62:65" ht="13" thickBot="1">
      <c r="BJ45135" s="138"/>
      <c r="BK45135" s="138"/>
      <c r="BL45135" s="138"/>
      <c r="BM45135" s="138"/>
    </row>
    <row r="45136" spans="62:65" ht="13" thickBot="1">
      <c r="BJ45136" s="138"/>
      <c r="BK45136" s="138"/>
      <c r="BL45136" s="138"/>
      <c r="BM45136" s="138"/>
    </row>
    <row r="45137" spans="62:65" ht="13" thickBot="1">
      <c r="BJ45137" s="138"/>
      <c r="BK45137" s="138"/>
      <c r="BL45137" s="138"/>
      <c r="BM45137" s="138"/>
    </row>
    <row r="45138" spans="62:65" ht="13" thickBot="1">
      <c r="BJ45138" s="138"/>
      <c r="BK45138" s="138"/>
      <c r="BL45138" s="138"/>
      <c r="BM45138" s="138"/>
    </row>
    <row r="45139" spans="62:65" ht="13" thickBot="1">
      <c r="BJ45139" s="138"/>
      <c r="BK45139" s="138"/>
      <c r="BL45139" s="138"/>
      <c r="BM45139" s="138"/>
    </row>
    <row r="45140" spans="62:65" ht="13" thickBot="1">
      <c r="BJ45140" s="138"/>
      <c r="BK45140" s="138"/>
      <c r="BL45140" s="138"/>
      <c r="BM45140" s="138"/>
    </row>
    <row r="45141" spans="62:65" ht="13" thickBot="1">
      <c r="BJ45141" s="138"/>
      <c r="BK45141" s="138"/>
      <c r="BL45141" s="138"/>
      <c r="BM45141" s="138"/>
    </row>
    <row r="45142" spans="62:65" ht="13" thickBot="1">
      <c r="BJ45142" s="138"/>
      <c r="BK45142" s="138"/>
      <c r="BL45142" s="138"/>
      <c r="BM45142" s="138"/>
    </row>
    <row r="45143" spans="62:65" ht="13" thickBot="1">
      <c r="BJ45143" s="138"/>
      <c r="BK45143" s="138"/>
      <c r="BL45143" s="138"/>
      <c r="BM45143" s="138"/>
    </row>
    <row r="45144" spans="62:65" ht="13" thickBot="1">
      <c r="BJ45144" s="138"/>
      <c r="BK45144" s="138"/>
      <c r="BL45144" s="138"/>
      <c r="BM45144" s="138"/>
    </row>
    <row r="45145" spans="62:65" ht="13" thickBot="1">
      <c r="BJ45145" s="138"/>
      <c r="BK45145" s="138"/>
      <c r="BL45145" s="138"/>
      <c r="BM45145" s="138"/>
    </row>
    <row r="45146" spans="62:65" ht="13" thickBot="1">
      <c r="BJ45146" s="138"/>
      <c r="BK45146" s="138"/>
      <c r="BL45146" s="138"/>
      <c r="BM45146" s="138"/>
    </row>
    <row r="45147" spans="62:65" ht="13" thickBot="1">
      <c r="BJ45147" s="138"/>
      <c r="BK45147" s="138"/>
      <c r="BL45147" s="138"/>
      <c r="BM45147" s="138"/>
    </row>
    <row r="45148" spans="62:65" ht="13" thickBot="1">
      <c r="BJ45148" s="138"/>
      <c r="BK45148" s="138"/>
      <c r="BL45148" s="138"/>
      <c r="BM45148" s="138"/>
    </row>
    <row r="45149" spans="62:65" ht="13" thickBot="1">
      <c r="BJ45149" s="138"/>
      <c r="BK45149" s="138"/>
      <c r="BL45149" s="138"/>
      <c r="BM45149" s="138"/>
    </row>
    <row r="45150" spans="62:65" ht="13" thickBot="1">
      <c r="BJ45150" s="138"/>
      <c r="BK45150" s="138"/>
      <c r="BL45150" s="138"/>
      <c r="BM45150" s="138"/>
    </row>
    <row r="45151" spans="62:65" ht="13" thickBot="1">
      <c r="BJ45151" s="138"/>
      <c r="BK45151" s="138"/>
      <c r="BL45151" s="138"/>
      <c r="BM45151" s="138"/>
    </row>
    <row r="45152" spans="62:65" ht="13" thickBot="1">
      <c r="BJ45152" s="138"/>
      <c r="BK45152" s="138"/>
      <c r="BL45152" s="138"/>
      <c r="BM45152" s="138"/>
    </row>
    <row r="45153" spans="62:65" ht="13" thickBot="1">
      <c r="BJ45153" s="138"/>
      <c r="BK45153" s="138"/>
      <c r="BL45153" s="138"/>
      <c r="BM45153" s="138"/>
    </row>
    <row r="45154" spans="62:65" ht="13" thickBot="1">
      <c r="BJ45154" s="138"/>
      <c r="BK45154" s="138"/>
      <c r="BL45154" s="138"/>
      <c r="BM45154" s="138"/>
    </row>
    <row r="45155" spans="62:65" ht="13" thickBot="1">
      <c r="BJ45155" s="138"/>
      <c r="BK45155" s="138"/>
      <c r="BL45155" s="138"/>
      <c r="BM45155" s="138"/>
    </row>
    <row r="45156" spans="62:65" ht="13" thickBot="1">
      <c r="BJ45156" s="138"/>
      <c r="BK45156" s="138"/>
      <c r="BL45156" s="138"/>
      <c r="BM45156" s="138"/>
    </row>
    <row r="45157" spans="62:65" ht="13" thickBot="1">
      <c r="BJ45157" s="138"/>
      <c r="BK45157" s="138"/>
      <c r="BL45157" s="138"/>
      <c r="BM45157" s="138"/>
    </row>
    <row r="45158" spans="62:65" ht="13" thickBot="1">
      <c r="BJ45158" s="138"/>
      <c r="BK45158" s="138"/>
      <c r="BL45158" s="138"/>
      <c r="BM45158" s="138"/>
    </row>
    <row r="45159" spans="62:65" ht="13" thickBot="1">
      <c r="BJ45159" s="138"/>
      <c r="BK45159" s="138"/>
      <c r="BL45159" s="138"/>
      <c r="BM45159" s="138"/>
    </row>
    <row r="45160" spans="62:65" ht="13" thickBot="1">
      <c r="BJ45160" s="138"/>
      <c r="BK45160" s="138"/>
      <c r="BL45160" s="138"/>
      <c r="BM45160" s="138"/>
    </row>
    <row r="45161" spans="62:65" ht="13" thickBot="1">
      <c r="BJ45161" s="138"/>
      <c r="BK45161" s="138"/>
      <c r="BL45161" s="138"/>
      <c r="BM45161" s="138"/>
    </row>
    <row r="45162" spans="62:65" ht="13" thickBot="1">
      <c r="BJ45162" s="138"/>
      <c r="BK45162" s="138"/>
      <c r="BL45162" s="138"/>
      <c r="BM45162" s="138"/>
    </row>
    <row r="45163" spans="62:65" ht="13" thickBot="1">
      <c r="BJ45163" s="138"/>
      <c r="BK45163" s="138"/>
      <c r="BL45163" s="138"/>
      <c r="BM45163" s="138"/>
    </row>
    <row r="45164" spans="62:65" ht="13" thickBot="1">
      <c r="BJ45164" s="138"/>
      <c r="BK45164" s="138"/>
      <c r="BL45164" s="138"/>
      <c r="BM45164" s="138"/>
    </row>
    <row r="45165" spans="62:65" ht="13" thickBot="1">
      <c r="BJ45165" s="138"/>
      <c r="BK45165" s="138"/>
      <c r="BL45165" s="138"/>
      <c r="BM45165" s="138"/>
    </row>
    <row r="45166" spans="62:65" ht="13" thickBot="1">
      <c r="BJ45166" s="138"/>
      <c r="BK45166" s="138"/>
      <c r="BL45166" s="138"/>
      <c r="BM45166" s="138"/>
    </row>
    <row r="45167" spans="62:65" ht="13" thickBot="1">
      <c r="BJ45167" s="138"/>
      <c r="BK45167" s="138"/>
      <c r="BL45167" s="138"/>
      <c r="BM45167" s="138"/>
    </row>
    <row r="45168" spans="62:65" ht="13" thickBot="1">
      <c r="BJ45168" s="138"/>
      <c r="BK45168" s="138"/>
      <c r="BL45168" s="138"/>
      <c r="BM45168" s="138"/>
    </row>
    <row r="45169" spans="62:65" ht="13" thickBot="1">
      <c r="BJ45169" s="138"/>
      <c r="BK45169" s="138"/>
      <c r="BL45169" s="138"/>
      <c r="BM45169" s="138"/>
    </row>
    <row r="45170" spans="62:65" ht="13" thickBot="1">
      <c r="BJ45170" s="138"/>
      <c r="BK45170" s="138"/>
      <c r="BL45170" s="138"/>
      <c r="BM45170" s="138"/>
    </row>
    <row r="45171" spans="62:65" ht="13" thickBot="1">
      <c r="BJ45171" s="138"/>
      <c r="BK45171" s="138"/>
      <c r="BL45171" s="138"/>
      <c r="BM45171" s="138"/>
    </row>
    <row r="45172" spans="62:65" ht="13" thickBot="1">
      <c r="BJ45172" s="138"/>
      <c r="BK45172" s="138"/>
      <c r="BL45172" s="138"/>
      <c r="BM45172" s="138"/>
    </row>
    <row r="45173" spans="62:65" ht="13" thickBot="1">
      <c r="BJ45173" s="138"/>
      <c r="BK45173" s="138"/>
      <c r="BL45173" s="138"/>
      <c r="BM45173" s="138"/>
    </row>
    <row r="45174" spans="62:65" ht="13" thickBot="1">
      <c r="BJ45174" s="138"/>
      <c r="BK45174" s="138"/>
      <c r="BL45174" s="138"/>
      <c r="BM45174" s="138"/>
    </row>
    <row r="45175" spans="62:65" ht="13" thickBot="1">
      <c r="BJ45175" s="138"/>
      <c r="BK45175" s="138"/>
      <c r="BL45175" s="138"/>
      <c r="BM45175" s="138"/>
    </row>
    <row r="45176" spans="62:65" ht="13" thickBot="1">
      <c r="BJ45176" s="138"/>
      <c r="BK45176" s="138"/>
      <c r="BL45176" s="138"/>
      <c r="BM45176" s="138"/>
    </row>
    <row r="45177" spans="62:65" ht="13" thickBot="1">
      <c r="BJ45177" s="138"/>
      <c r="BK45177" s="138"/>
      <c r="BL45177" s="138"/>
      <c r="BM45177" s="138"/>
    </row>
    <row r="45178" spans="62:65" ht="13" thickBot="1">
      <c r="BJ45178" s="138"/>
      <c r="BK45178" s="138"/>
      <c r="BL45178" s="138"/>
      <c r="BM45178" s="138"/>
    </row>
    <row r="45179" spans="62:65" ht="13" thickBot="1">
      <c r="BJ45179" s="138"/>
      <c r="BK45179" s="138"/>
      <c r="BL45179" s="138"/>
      <c r="BM45179" s="138"/>
    </row>
    <row r="45180" spans="62:65" ht="13" thickBot="1">
      <c r="BJ45180" s="138"/>
      <c r="BK45180" s="138"/>
      <c r="BL45180" s="138"/>
      <c r="BM45180" s="138"/>
    </row>
    <row r="45181" spans="62:65" ht="13" thickBot="1">
      <c r="BJ45181" s="138"/>
      <c r="BK45181" s="138"/>
      <c r="BL45181" s="138"/>
      <c r="BM45181" s="138"/>
    </row>
    <row r="45182" spans="62:65" ht="13" thickBot="1">
      <c r="BJ45182" s="138"/>
      <c r="BK45182" s="138"/>
      <c r="BL45182" s="138"/>
      <c r="BM45182" s="138"/>
    </row>
    <row r="45183" spans="62:65" ht="13" thickBot="1">
      <c r="BJ45183" s="138"/>
      <c r="BK45183" s="138"/>
      <c r="BL45183" s="138"/>
      <c r="BM45183" s="138"/>
    </row>
    <row r="45184" spans="62:65" ht="13" thickBot="1">
      <c r="BJ45184" s="138"/>
      <c r="BK45184" s="138"/>
      <c r="BL45184" s="138"/>
      <c r="BM45184" s="138"/>
    </row>
    <row r="45185" spans="62:65" ht="13" thickBot="1">
      <c r="BJ45185" s="138"/>
      <c r="BK45185" s="138"/>
      <c r="BL45185" s="138"/>
      <c r="BM45185" s="138"/>
    </row>
    <row r="45186" spans="62:65" ht="13" thickBot="1">
      <c r="BJ45186" s="138"/>
      <c r="BK45186" s="138"/>
      <c r="BL45186" s="138"/>
      <c r="BM45186" s="138"/>
    </row>
    <row r="45187" spans="62:65" ht="13" thickBot="1">
      <c r="BJ45187" s="138"/>
      <c r="BK45187" s="138"/>
      <c r="BL45187" s="138"/>
      <c r="BM45187" s="138"/>
    </row>
    <row r="45188" spans="62:65" ht="13" thickBot="1">
      <c r="BJ45188" s="138"/>
      <c r="BK45188" s="138"/>
      <c r="BL45188" s="138"/>
      <c r="BM45188" s="138"/>
    </row>
    <row r="45189" spans="62:65" ht="13" thickBot="1">
      <c r="BJ45189" s="138"/>
      <c r="BK45189" s="138"/>
      <c r="BL45189" s="138"/>
      <c r="BM45189" s="138"/>
    </row>
    <row r="45190" spans="62:65" ht="13" thickBot="1">
      <c r="BJ45190" s="138"/>
      <c r="BK45190" s="138"/>
      <c r="BL45190" s="138"/>
      <c r="BM45190" s="138"/>
    </row>
    <row r="45191" spans="62:65" ht="13" thickBot="1">
      <c r="BJ45191" s="138"/>
      <c r="BK45191" s="138"/>
      <c r="BL45191" s="138"/>
      <c r="BM45191" s="138"/>
    </row>
    <row r="45192" spans="62:65" ht="13" thickBot="1">
      <c r="BJ45192" s="138"/>
      <c r="BK45192" s="138"/>
      <c r="BL45192" s="138"/>
      <c r="BM45192" s="138"/>
    </row>
    <row r="45193" spans="62:65" ht="13" thickBot="1">
      <c r="BJ45193" s="138"/>
      <c r="BK45193" s="138"/>
      <c r="BL45193" s="138"/>
      <c r="BM45193" s="138"/>
    </row>
    <row r="45194" spans="62:65" ht="13" thickBot="1">
      <c r="BJ45194" s="138"/>
      <c r="BK45194" s="138"/>
      <c r="BL45194" s="138"/>
      <c r="BM45194" s="138"/>
    </row>
    <row r="45195" spans="62:65" ht="13" thickBot="1">
      <c r="BJ45195" s="138"/>
      <c r="BK45195" s="138"/>
      <c r="BL45195" s="138"/>
      <c r="BM45195" s="138"/>
    </row>
    <row r="45196" spans="62:65" ht="13" thickBot="1">
      <c r="BJ45196" s="138"/>
      <c r="BK45196" s="138"/>
      <c r="BL45196" s="138"/>
      <c r="BM45196" s="138"/>
    </row>
    <row r="45197" spans="62:65" ht="13" thickBot="1">
      <c r="BJ45197" s="138"/>
      <c r="BK45197" s="138"/>
      <c r="BL45197" s="138"/>
      <c r="BM45197" s="138"/>
    </row>
    <row r="45198" spans="62:65" ht="13" thickBot="1">
      <c r="BJ45198" s="138"/>
      <c r="BK45198" s="138"/>
      <c r="BL45198" s="138"/>
      <c r="BM45198" s="138"/>
    </row>
    <row r="45199" spans="62:65" ht="13" thickBot="1">
      <c r="BJ45199" s="138"/>
      <c r="BK45199" s="138"/>
      <c r="BL45199" s="138"/>
      <c r="BM45199" s="138"/>
    </row>
    <row r="45200" spans="62:65" ht="13" thickBot="1">
      <c r="BJ45200" s="138"/>
      <c r="BK45200" s="138"/>
      <c r="BL45200" s="138"/>
      <c r="BM45200" s="138"/>
    </row>
    <row r="45201" spans="62:65" ht="13" thickBot="1">
      <c r="BJ45201" s="138"/>
      <c r="BK45201" s="138"/>
      <c r="BL45201" s="138"/>
      <c r="BM45201" s="138"/>
    </row>
    <row r="45202" spans="62:65" ht="13" thickBot="1">
      <c r="BJ45202" s="138"/>
      <c r="BK45202" s="138"/>
      <c r="BL45202" s="138"/>
      <c r="BM45202" s="138"/>
    </row>
    <row r="45203" spans="62:65" ht="13" thickBot="1">
      <c r="BJ45203" s="138"/>
      <c r="BK45203" s="138"/>
      <c r="BL45203" s="138"/>
      <c r="BM45203" s="138"/>
    </row>
    <row r="45204" spans="62:65" ht="13" thickBot="1">
      <c r="BJ45204" s="138"/>
      <c r="BK45204" s="138"/>
      <c r="BL45204" s="138"/>
      <c r="BM45204" s="138"/>
    </row>
    <row r="45205" spans="62:65" ht="13" thickBot="1">
      <c r="BJ45205" s="138"/>
      <c r="BK45205" s="138"/>
      <c r="BL45205" s="138"/>
      <c r="BM45205" s="138"/>
    </row>
    <row r="45206" spans="62:65" ht="13" thickBot="1">
      <c r="BJ45206" s="138"/>
      <c r="BK45206" s="138"/>
      <c r="BL45206" s="138"/>
      <c r="BM45206" s="138"/>
    </row>
    <row r="45207" spans="62:65" ht="13" thickBot="1">
      <c r="BJ45207" s="138"/>
      <c r="BK45207" s="138"/>
      <c r="BL45207" s="138"/>
      <c r="BM45207" s="138"/>
    </row>
    <row r="45208" spans="62:65" ht="13" thickBot="1">
      <c r="BJ45208" s="138"/>
      <c r="BK45208" s="138"/>
      <c r="BL45208" s="138"/>
      <c r="BM45208" s="138"/>
    </row>
    <row r="45209" spans="62:65" ht="13" thickBot="1">
      <c r="BJ45209" s="138"/>
      <c r="BK45209" s="138"/>
      <c r="BL45209" s="138"/>
      <c r="BM45209" s="138"/>
    </row>
    <row r="45210" spans="62:65" ht="13" thickBot="1">
      <c r="BJ45210" s="138"/>
      <c r="BK45210" s="138"/>
      <c r="BL45210" s="138"/>
      <c r="BM45210" s="138"/>
    </row>
    <row r="45211" spans="62:65" ht="13" thickBot="1">
      <c r="BJ45211" s="138"/>
      <c r="BK45211" s="138"/>
      <c r="BL45211" s="138"/>
      <c r="BM45211" s="138"/>
    </row>
    <row r="45212" spans="62:65" ht="13" thickBot="1">
      <c r="BJ45212" s="138"/>
      <c r="BK45212" s="138"/>
      <c r="BL45212" s="138"/>
      <c r="BM45212" s="138"/>
    </row>
    <row r="45213" spans="62:65" ht="13" thickBot="1">
      <c r="BJ45213" s="138"/>
      <c r="BK45213" s="138"/>
      <c r="BL45213" s="138"/>
      <c r="BM45213" s="138"/>
    </row>
    <row r="45214" spans="62:65" ht="13" thickBot="1">
      <c r="BJ45214" s="138"/>
      <c r="BK45214" s="138"/>
      <c r="BL45214" s="138"/>
      <c r="BM45214" s="138"/>
    </row>
    <row r="45215" spans="62:65" ht="13" thickBot="1">
      <c r="BJ45215" s="138"/>
      <c r="BK45215" s="138"/>
      <c r="BL45215" s="138"/>
      <c r="BM45215" s="138"/>
    </row>
    <row r="45216" spans="62:65" ht="13" thickBot="1">
      <c r="BJ45216" s="138"/>
      <c r="BK45216" s="138"/>
      <c r="BL45216" s="138"/>
      <c r="BM45216" s="138"/>
    </row>
    <row r="45217" spans="62:65" ht="13" thickBot="1">
      <c r="BJ45217" s="138"/>
      <c r="BK45217" s="138"/>
      <c r="BL45217" s="138"/>
      <c r="BM45217" s="138"/>
    </row>
    <row r="45218" spans="62:65" ht="13" thickBot="1">
      <c r="BJ45218" s="138"/>
      <c r="BK45218" s="138"/>
      <c r="BL45218" s="138"/>
      <c r="BM45218" s="138"/>
    </row>
    <row r="45219" spans="62:65" ht="13" thickBot="1">
      <c r="BJ45219" s="138"/>
      <c r="BK45219" s="138"/>
      <c r="BL45219" s="138"/>
      <c r="BM45219" s="138"/>
    </row>
    <row r="45220" spans="62:65" ht="13" thickBot="1">
      <c r="BJ45220" s="138"/>
      <c r="BK45220" s="138"/>
      <c r="BL45220" s="138"/>
      <c r="BM45220" s="138"/>
    </row>
    <row r="45221" spans="62:65" ht="13" thickBot="1">
      <c r="BJ45221" s="138"/>
      <c r="BK45221" s="138"/>
      <c r="BL45221" s="138"/>
      <c r="BM45221" s="138"/>
    </row>
    <row r="45222" spans="62:65" ht="13" thickBot="1">
      <c r="BJ45222" s="138"/>
      <c r="BK45222" s="138"/>
      <c r="BL45222" s="138"/>
      <c r="BM45222" s="138"/>
    </row>
    <row r="45223" spans="62:65" ht="13" thickBot="1">
      <c r="BJ45223" s="138"/>
      <c r="BK45223" s="138"/>
      <c r="BL45223" s="138"/>
      <c r="BM45223" s="138"/>
    </row>
    <row r="45224" spans="62:65" ht="13" thickBot="1">
      <c r="BJ45224" s="138"/>
      <c r="BK45224" s="138"/>
      <c r="BL45224" s="138"/>
      <c r="BM45224" s="138"/>
    </row>
    <row r="45225" spans="62:65" ht="13" thickBot="1">
      <c r="BJ45225" s="138"/>
      <c r="BK45225" s="138"/>
      <c r="BL45225" s="138"/>
      <c r="BM45225" s="138"/>
    </row>
    <row r="45226" spans="62:65" ht="13" thickBot="1">
      <c r="BJ45226" s="138"/>
      <c r="BK45226" s="138"/>
      <c r="BL45226" s="138"/>
      <c r="BM45226" s="138"/>
    </row>
    <row r="45227" spans="62:65" ht="13" thickBot="1">
      <c r="BJ45227" s="138"/>
      <c r="BK45227" s="138"/>
      <c r="BL45227" s="138"/>
      <c r="BM45227" s="138"/>
    </row>
    <row r="45228" spans="62:65" ht="13" thickBot="1">
      <c r="BJ45228" s="138"/>
      <c r="BK45228" s="138"/>
      <c r="BL45228" s="138"/>
      <c r="BM45228" s="138"/>
    </row>
    <row r="45229" spans="62:65" ht="13" thickBot="1">
      <c r="BJ45229" s="138"/>
      <c r="BK45229" s="138"/>
      <c r="BL45229" s="138"/>
      <c r="BM45229" s="138"/>
    </row>
    <row r="45230" spans="62:65" ht="13" thickBot="1">
      <c r="BJ45230" s="138"/>
      <c r="BK45230" s="138"/>
      <c r="BL45230" s="138"/>
      <c r="BM45230" s="138"/>
    </row>
    <row r="45231" spans="62:65" ht="13" thickBot="1">
      <c r="BJ45231" s="138"/>
      <c r="BK45231" s="138"/>
      <c r="BL45231" s="138"/>
      <c r="BM45231" s="138"/>
    </row>
    <row r="45232" spans="62:65" ht="13" thickBot="1">
      <c r="BJ45232" s="138"/>
      <c r="BK45232" s="138"/>
      <c r="BL45232" s="138"/>
      <c r="BM45232" s="138"/>
    </row>
    <row r="45233" spans="62:65" ht="13" thickBot="1">
      <c r="BJ45233" s="138"/>
      <c r="BK45233" s="138"/>
      <c r="BL45233" s="138"/>
      <c r="BM45233" s="138"/>
    </row>
    <row r="45234" spans="62:65" ht="13" thickBot="1">
      <c r="BJ45234" s="138"/>
      <c r="BK45234" s="138"/>
      <c r="BL45234" s="138"/>
      <c r="BM45234" s="138"/>
    </row>
    <row r="45235" spans="62:65" ht="13" thickBot="1">
      <c r="BJ45235" s="138"/>
      <c r="BK45235" s="138"/>
      <c r="BL45235" s="138"/>
      <c r="BM45235" s="138"/>
    </row>
    <row r="45236" spans="62:65" ht="13" thickBot="1">
      <c r="BJ45236" s="138"/>
      <c r="BK45236" s="138"/>
      <c r="BL45236" s="138"/>
      <c r="BM45236" s="138"/>
    </row>
    <row r="45237" spans="62:65" ht="13" thickBot="1">
      <c r="BJ45237" s="138"/>
      <c r="BK45237" s="138"/>
      <c r="BL45237" s="138"/>
      <c r="BM45237" s="138"/>
    </row>
    <row r="45238" spans="62:65" ht="13" thickBot="1">
      <c r="BJ45238" s="138"/>
      <c r="BK45238" s="138"/>
      <c r="BL45238" s="138"/>
      <c r="BM45238" s="138"/>
    </row>
    <row r="45239" spans="62:65" ht="13" thickBot="1">
      <c r="BJ45239" s="138"/>
      <c r="BK45239" s="138"/>
      <c r="BL45239" s="138"/>
      <c r="BM45239" s="138"/>
    </row>
    <row r="45240" spans="62:65" ht="13" thickBot="1">
      <c r="BJ45240" s="138"/>
      <c r="BK45240" s="138"/>
      <c r="BL45240" s="138"/>
      <c r="BM45240" s="138"/>
    </row>
    <row r="45241" spans="62:65" ht="13" thickBot="1">
      <c r="BJ45241" s="138"/>
      <c r="BK45241" s="138"/>
      <c r="BL45241" s="138"/>
      <c r="BM45241" s="138"/>
    </row>
    <row r="45242" spans="62:65" ht="13" thickBot="1">
      <c r="BJ45242" s="138"/>
      <c r="BK45242" s="138"/>
      <c r="BL45242" s="138"/>
      <c r="BM45242" s="138"/>
    </row>
    <row r="45243" spans="62:65" ht="13" thickBot="1">
      <c r="BJ45243" s="138"/>
      <c r="BK45243" s="138"/>
      <c r="BL45243" s="138"/>
      <c r="BM45243" s="138"/>
    </row>
    <row r="45244" spans="62:65" ht="13" thickBot="1">
      <c r="BJ45244" s="138"/>
      <c r="BK45244" s="138"/>
      <c r="BL45244" s="138"/>
      <c r="BM45244" s="138"/>
    </row>
    <row r="45245" spans="62:65" ht="13" thickBot="1">
      <c r="BJ45245" s="138"/>
      <c r="BK45245" s="138"/>
      <c r="BL45245" s="138"/>
      <c r="BM45245" s="138"/>
    </row>
    <row r="45246" spans="62:65" ht="13" thickBot="1">
      <c r="BJ45246" s="138"/>
      <c r="BK45246" s="138"/>
      <c r="BL45246" s="138"/>
      <c r="BM45246" s="138"/>
    </row>
    <row r="45247" spans="62:65" ht="13" thickBot="1">
      <c r="BJ45247" s="138"/>
      <c r="BK45247" s="138"/>
      <c r="BL45247" s="138"/>
      <c r="BM45247" s="138"/>
    </row>
    <row r="45248" spans="62:65" ht="13" thickBot="1">
      <c r="BJ45248" s="138"/>
      <c r="BK45248" s="138"/>
      <c r="BL45248" s="138"/>
      <c r="BM45248" s="138"/>
    </row>
    <row r="45249" spans="62:65" ht="13" thickBot="1">
      <c r="BJ45249" s="138"/>
      <c r="BK45249" s="138"/>
      <c r="BL45249" s="138"/>
      <c r="BM45249" s="138"/>
    </row>
    <row r="45250" spans="62:65" ht="13" thickBot="1">
      <c r="BJ45250" s="138"/>
      <c r="BK45250" s="138"/>
      <c r="BL45250" s="138"/>
      <c r="BM45250" s="138"/>
    </row>
    <row r="45251" spans="62:65" ht="13" thickBot="1">
      <c r="BJ45251" s="138"/>
      <c r="BK45251" s="138"/>
      <c r="BL45251" s="138"/>
      <c r="BM45251" s="138"/>
    </row>
    <row r="45252" spans="62:65" ht="13" thickBot="1">
      <c r="BJ45252" s="138"/>
      <c r="BK45252" s="138"/>
      <c r="BL45252" s="138"/>
      <c r="BM45252" s="138"/>
    </row>
    <row r="45253" spans="62:65" ht="13" thickBot="1">
      <c r="BJ45253" s="138"/>
      <c r="BK45253" s="138"/>
      <c r="BL45253" s="138"/>
      <c r="BM45253" s="138"/>
    </row>
    <row r="45254" spans="62:65" ht="13" thickBot="1">
      <c r="BJ45254" s="138"/>
      <c r="BK45254" s="138"/>
      <c r="BL45254" s="138"/>
      <c r="BM45254" s="138"/>
    </row>
    <row r="45255" spans="62:65" ht="13" thickBot="1">
      <c r="BJ45255" s="138"/>
      <c r="BK45255" s="138"/>
      <c r="BL45255" s="138"/>
      <c r="BM45255" s="138"/>
    </row>
    <row r="45256" spans="62:65" ht="13" thickBot="1">
      <c r="BJ45256" s="138"/>
      <c r="BK45256" s="138"/>
      <c r="BL45256" s="138"/>
      <c r="BM45256" s="138"/>
    </row>
    <row r="45257" spans="62:65" ht="13" thickBot="1">
      <c r="BJ45257" s="138"/>
      <c r="BK45257" s="138"/>
      <c r="BL45257" s="138"/>
      <c r="BM45257" s="138"/>
    </row>
    <row r="45258" spans="62:65" ht="13" thickBot="1">
      <c r="BJ45258" s="138"/>
      <c r="BK45258" s="138"/>
      <c r="BL45258" s="138"/>
      <c r="BM45258" s="138"/>
    </row>
    <row r="45259" spans="62:65" ht="13" thickBot="1">
      <c r="BJ45259" s="138"/>
      <c r="BK45259" s="138"/>
      <c r="BL45259" s="138"/>
      <c r="BM45259" s="138"/>
    </row>
    <row r="45260" spans="62:65" ht="13" thickBot="1">
      <c r="BJ45260" s="138"/>
      <c r="BK45260" s="138"/>
      <c r="BL45260" s="138"/>
      <c r="BM45260" s="138"/>
    </row>
    <row r="45261" spans="62:65" ht="13" thickBot="1">
      <c r="BJ45261" s="138"/>
      <c r="BK45261" s="138"/>
      <c r="BL45261" s="138"/>
      <c r="BM45261" s="138"/>
    </row>
    <row r="45262" spans="62:65" ht="13" thickBot="1">
      <c r="BJ45262" s="138"/>
      <c r="BK45262" s="138"/>
      <c r="BL45262" s="138"/>
      <c r="BM45262" s="138"/>
    </row>
    <row r="45263" spans="62:65" ht="13" thickBot="1">
      <c r="BJ45263" s="138"/>
      <c r="BK45263" s="138"/>
      <c r="BL45263" s="138"/>
      <c r="BM45263" s="138"/>
    </row>
    <row r="45264" spans="62:65" ht="13" thickBot="1">
      <c r="BJ45264" s="138"/>
      <c r="BK45264" s="138"/>
      <c r="BL45264" s="138"/>
      <c r="BM45264" s="138"/>
    </row>
    <row r="45265" spans="62:65" ht="13" thickBot="1">
      <c r="BJ45265" s="138"/>
      <c r="BK45265" s="138"/>
      <c r="BL45265" s="138"/>
      <c r="BM45265" s="138"/>
    </row>
    <row r="45266" spans="62:65" ht="13" thickBot="1">
      <c r="BJ45266" s="138"/>
      <c r="BK45266" s="138"/>
      <c r="BL45266" s="138"/>
      <c r="BM45266" s="138"/>
    </row>
    <row r="45267" spans="62:65" ht="13" thickBot="1">
      <c r="BJ45267" s="138"/>
      <c r="BK45267" s="138"/>
      <c r="BL45267" s="138"/>
      <c r="BM45267" s="138"/>
    </row>
    <row r="45268" spans="62:65" ht="13" thickBot="1">
      <c r="BJ45268" s="138"/>
      <c r="BK45268" s="138"/>
      <c r="BL45268" s="138"/>
      <c r="BM45268" s="138"/>
    </row>
    <row r="45269" spans="62:65" ht="13" thickBot="1">
      <c r="BJ45269" s="138"/>
      <c r="BK45269" s="138"/>
      <c r="BL45269" s="138"/>
      <c r="BM45269" s="138"/>
    </row>
    <row r="45270" spans="62:65" ht="13" thickBot="1">
      <c r="BJ45270" s="138"/>
      <c r="BK45270" s="138"/>
      <c r="BL45270" s="138"/>
      <c r="BM45270" s="138"/>
    </row>
    <row r="45271" spans="62:65" ht="13" thickBot="1">
      <c r="BJ45271" s="138"/>
      <c r="BK45271" s="138"/>
      <c r="BL45271" s="138"/>
      <c r="BM45271" s="138"/>
    </row>
    <row r="45272" spans="62:65" ht="13" thickBot="1">
      <c r="BJ45272" s="138"/>
      <c r="BK45272" s="138"/>
      <c r="BL45272" s="138"/>
      <c r="BM45272" s="138"/>
    </row>
    <row r="45273" spans="62:65" ht="13" thickBot="1">
      <c r="BJ45273" s="138"/>
      <c r="BK45273" s="138"/>
      <c r="BL45273" s="138"/>
      <c r="BM45273" s="138"/>
    </row>
    <row r="45274" spans="62:65" ht="13" thickBot="1">
      <c r="BJ45274" s="138"/>
      <c r="BK45274" s="138"/>
      <c r="BL45274" s="138"/>
      <c r="BM45274" s="138"/>
    </row>
    <row r="45275" spans="62:65" ht="13" thickBot="1">
      <c r="BJ45275" s="138"/>
      <c r="BK45275" s="138"/>
      <c r="BL45275" s="138"/>
      <c r="BM45275" s="138"/>
    </row>
    <row r="45276" spans="62:65" ht="13" thickBot="1">
      <c r="BJ45276" s="138"/>
      <c r="BK45276" s="138"/>
      <c r="BL45276" s="138"/>
      <c r="BM45276" s="138"/>
    </row>
    <row r="45277" spans="62:65" ht="13" thickBot="1">
      <c r="BJ45277" s="138"/>
      <c r="BK45277" s="138"/>
      <c r="BL45277" s="138"/>
      <c r="BM45277" s="138"/>
    </row>
    <row r="45278" spans="62:65" ht="13" thickBot="1">
      <c r="BJ45278" s="138"/>
      <c r="BK45278" s="138"/>
      <c r="BL45278" s="138"/>
      <c r="BM45278" s="138"/>
    </row>
    <row r="45279" spans="62:65" ht="13" thickBot="1">
      <c r="BJ45279" s="138"/>
      <c r="BK45279" s="138"/>
      <c r="BL45279" s="138"/>
      <c r="BM45279" s="138"/>
    </row>
    <row r="45280" spans="62:65" ht="13" thickBot="1">
      <c r="BJ45280" s="138"/>
      <c r="BK45280" s="138"/>
      <c r="BL45280" s="138"/>
      <c r="BM45280" s="138"/>
    </row>
    <row r="45281" spans="62:65" ht="13" thickBot="1">
      <c r="BJ45281" s="138"/>
      <c r="BK45281" s="138"/>
      <c r="BL45281" s="138"/>
      <c r="BM45281" s="138"/>
    </row>
    <row r="45282" spans="62:65" ht="13" thickBot="1">
      <c r="BJ45282" s="138"/>
      <c r="BK45282" s="138"/>
      <c r="BL45282" s="138"/>
      <c r="BM45282" s="138"/>
    </row>
    <row r="45283" spans="62:65" ht="13" thickBot="1">
      <c r="BJ45283" s="138"/>
      <c r="BK45283" s="138"/>
      <c r="BL45283" s="138"/>
      <c r="BM45283" s="138"/>
    </row>
    <row r="45284" spans="62:65" ht="13" thickBot="1">
      <c r="BJ45284" s="138"/>
      <c r="BK45284" s="138"/>
      <c r="BL45284" s="138"/>
      <c r="BM45284" s="138"/>
    </row>
    <row r="45285" spans="62:65" ht="13" thickBot="1">
      <c r="BJ45285" s="138"/>
      <c r="BK45285" s="138"/>
      <c r="BL45285" s="138"/>
      <c r="BM45285" s="138"/>
    </row>
    <row r="45286" spans="62:65" ht="13" thickBot="1">
      <c r="BJ45286" s="138"/>
      <c r="BK45286" s="138"/>
      <c r="BL45286" s="138"/>
      <c r="BM45286" s="138"/>
    </row>
    <row r="45287" spans="62:65" ht="13" thickBot="1">
      <c r="BJ45287" s="138"/>
      <c r="BK45287" s="138"/>
      <c r="BL45287" s="138"/>
      <c r="BM45287" s="138"/>
    </row>
    <row r="45288" spans="62:65" ht="13" thickBot="1">
      <c r="BJ45288" s="138"/>
      <c r="BK45288" s="138"/>
      <c r="BL45288" s="138"/>
      <c r="BM45288" s="138"/>
    </row>
    <row r="45289" spans="62:65" ht="13" thickBot="1">
      <c r="BJ45289" s="138"/>
      <c r="BK45289" s="138"/>
      <c r="BL45289" s="138"/>
      <c r="BM45289" s="138"/>
    </row>
    <row r="45290" spans="62:65" ht="13" thickBot="1">
      <c r="BJ45290" s="138"/>
      <c r="BK45290" s="138"/>
      <c r="BL45290" s="138"/>
      <c r="BM45290" s="138"/>
    </row>
    <row r="45291" spans="62:65" ht="13" thickBot="1">
      <c r="BJ45291" s="138"/>
      <c r="BK45291" s="138"/>
      <c r="BL45291" s="138"/>
      <c r="BM45291" s="138"/>
    </row>
    <row r="45292" spans="62:65" ht="13" thickBot="1">
      <c r="BJ45292" s="138"/>
      <c r="BK45292" s="138"/>
      <c r="BL45292" s="138"/>
      <c r="BM45292" s="138"/>
    </row>
    <row r="45293" spans="62:65" ht="13" thickBot="1">
      <c r="BJ45293" s="138"/>
      <c r="BK45293" s="138"/>
      <c r="BL45293" s="138"/>
      <c r="BM45293" s="138"/>
    </row>
    <row r="45294" spans="62:65" ht="13" thickBot="1">
      <c r="BJ45294" s="138"/>
      <c r="BK45294" s="138"/>
      <c r="BL45294" s="138"/>
      <c r="BM45294" s="138"/>
    </row>
    <row r="45295" spans="62:65" ht="13" thickBot="1">
      <c r="BJ45295" s="138"/>
      <c r="BK45295" s="138"/>
      <c r="BL45295" s="138"/>
      <c r="BM45295" s="138"/>
    </row>
    <row r="45296" spans="62:65" ht="13" thickBot="1">
      <c r="BJ45296" s="138"/>
      <c r="BK45296" s="138"/>
      <c r="BL45296" s="138"/>
      <c r="BM45296" s="138"/>
    </row>
    <row r="45297" spans="62:65" ht="13" thickBot="1">
      <c r="BJ45297" s="138"/>
      <c r="BK45297" s="138"/>
      <c r="BL45297" s="138"/>
      <c r="BM45297" s="138"/>
    </row>
    <row r="45298" spans="62:65" ht="13" thickBot="1">
      <c r="BJ45298" s="138"/>
      <c r="BK45298" s="138"/>
      <c r="BL45298" s="138"/>
      <c r="BM45298" s="138"/>
    </row>
    <row r="45299" spans="62:65" ht="13" thickBot="1">
      <c r="BJ45299" s="138"/>
      <c r="BK45299" s="138"/>
      <c r="BL45299" s="138"/>
      <c r="BM45299" s="138"/>
    </row>
    <row r="45300" spans="62:65" ht="13" thickBot="1">
      <c r="BJ45300" s="138"/>
      <c r="BK45300" s="138"/>
      <c r="BL45300" s="138"/>
      <c r="BM45300" s="138"/>
    </row>
    <row r="45301" spans="62:65" ht="13" thickBot="1">
      <c r="BJ45301" s="138"/>
      <c r="BK45301" s="138"/>
      <c r="BL45301" s="138"/>
      <c r="BM45301" s="138"/>
    </row>
    <row r="45302" spans="62:65" ht="13" thickBot="1">
      <c r="BJ45302" s="138"/>
      <c r="BK45302" s="138"/>
      <c r="BL45302" s="138"/>
      <c r="BM45302" s="138"/>
    </row>
    <row r="45303" spans="62:65" ht="13" thickBot="1">
      <c r="BJ45303" s="138"/>
      <c r="BK45303" s="138"/>
      <c r="BL45303" s="138"/>
      <c r="BM45303" s="138"/>
    </row>
    <row r="45304" spans="62:65" ht="13" thickBot="1">
      <c r="BJ45304" s="138"/>
      <c r="BK45304" s="138"/>
      <c r="BL45304" s="138"/>
      <c r="BM45304" s="138"/>
    </row>
    <row r="45305" spans="62:65" ht="13" thickBot="1">
      <c r="BJ45305" s="138"/>
      <c r="BK45305" s="138"/>
      <c r="BL45305" s="138"/>
      <c r="BM45305" s="138"/>
    </row>
    <row r="45306" spans="62:65" ht="13" thickBot="1">
      <c r="BJ45306" s="138"/>
      <c r="BK45306" s="138"/>
      <c r="BL45306" s="138"/>
      <c r="BM45306" s="138"/>
    </row>
    <row r="45307" spans="62:65" ht="13" thickBot="1">
      <c r="BJ45307" s="138"/>
      <c r="BK45307" s="138"/>
      <c r="BL45307" s="138"/>
      <c r="BM45307" s="138"/>
    </row>
    <row r="45308" spans="62:65" ht="13" thickBot="1">
      <c r="BJ45308" s="138"/>
      <c r="BK45308" s="138"/>
      <c r="BL45308" s="138"/>
      <c r="BM45308" s="138"/>
    </row>
    <row r="45309" spans="62:65" ht="13" thickBot="1">
      <c r="BJ45309" s="138"/>
      <c r="BK45309" s="138"/>
      <c r="BL45309" s="138"/>
      <c r="BM45309" s="138"/>
    </row>
    <row r="45310" spans="62:65" ht="13" thickBot="1">
      <c r="BJ45310" s="138"/>
      <c r="BK45310" s="138"/>
      <c r="BL45310" s="138"/>
      <c r="BM45310" s="138"/>
    </row>
    <row r="45311" spans="62:65" ht="13" thickBot="1">
      <c r="BJ45311" s="138"/>
      <c r="BK45311" s="138"/>
      <c r="BL45311" s="138"/>
      <c r="BM45311" s="138"/>
    </row>
    <row r="45312" spans="62:65" ht="13" thickBot="1">
      <c r="BJ45312" s="138"/>
      <c r="BK45312" s="138"/>
      <c r="BL45312" s="138"/>
      <c r="BM45312" s="138"/>
    </row>
    <row r="45313" spans="62:65" ht="13" thickBot="1">
      <c r="BJ45313" s="138"/>
      <c r="BK45313" s="138"/>
      <c r="BL45313" s="138"/>
      <c r="BM45313" s="138"/>
    </row>
    <row r="45314" spans="62:65" ht="13" thickBot="1">
      <c r="BJ45314" s="138"/>
      <c r="BK45314" s="138"/>
      <c r="BL45314" s="138"/>
      <c r="BM45314" s="138"/>
    </row>
    <row r="45315" spans="62:65" ht="13" thickBot="1">
      <c r="BJ45315" s="138"/>
      <c r="BK45315" s="138"/>
      <c r="BL45315" s="138"/>
      <c r="BM45315" s="138"/>
    </row>
    <row r="45316" spans="62:65" ht="13" thickBot="1">
      <c r="BJ45316" s="138"/>
      <c r="BK45316" s="138"/>
      <c r="BL45316" s="138"/>
      <c r="BM45316" s="138"/>
    </row>
    <row r="45317" spans="62:65" ht="13" thickBot="1">
      <c r="BJ45317" s="138"/>
      <c r="BK45317" s="138"/>
      <c r="BL45317" s="138"/>
      <c r="BM45317" s="138"/>
    </row>
    <row r="45318" spans="62:65" ht="13" thickBot="1">
      <c r="BJ45318" s="138"/>
      <c r="BK45318" s="138"/>
      <c r="BL45318" s="138"/>
      <c r="BM45318" s="138"/>
    </row>
    <row r="45319" spans="62:65" ht="13" thickBot="1">
      <c r="BJ45319" s="138"/>
      <c r="BK45319" s="138"/>
      <c r="BL45319" s="138"/>
      <c r="BM45319" s="138"/>
    </row>
    <row r="45320" spans="62:65" ht="13" thickBot="1">
      <c r="BJ45320" s="138"/>
      <c r="BK45320" s="138"/>
      <c r="BL45320" s="138"/>
      <c r="BM45320" s="138"/>
    </row>
    <row r="45321" spans="62:65" ht="13" thickBot="1">
      <c r="BJ45321" s="138"/>
      <c r="BK45321" s="138"/>
      <c r="BL45321" s="138"/>
      <c r="BM45321" s="138"/>
    </row>
    <row r="45322" spans="62:65" ht="13" thickBot="1">
      <c r="BJ45322" s="138"/>
      <c r="BK45322" s="138"/>
      <c r="BL45322" s="138"/>
      <c r="BM45322" s="138"/>
    </row>
    <row r="45323" spans="62:65" ht="13" thickBot="1">
      <c r="BJ45323" s="138"/>
      <c r="BK45323" s="138"/>
      <c r="BL45323" s="138"/>
      <c r="BM45323" s="138"/>
    </row>
    <row r="45324" spans="62:65" ht="13" thickBot="1">
      <c r="BJ45324" s="138"/>
      <c r="BK45324" s="138"/>
      <c r="BL45324" s="138"/>
      <c r="BM45324" s="138"/>
    </row>
    <row r="45325" spans="62:65" ht="13" thickBot="1">
      <c r="BJ45325" s="138"/>
      <c r="BK45325" s="138"/>
      <c r="BL45325" s="138"/>
      <c r="BM45325" s="138"/>
    </row>
    <row r="45326" spans="62:65" ht="13" thickBot="1">
      <c r="BJ45326" s="138"/>
      <c r="BK45326" s="138"/>
      <c r="BL45326" s="138"/>
      <c r="BM45326" s="138"/>
    </row>
    <row r="45327" spans="62:65" ht="13" thickBot="1">
      <c r="BJ45327" s="138"/>
      <c r="BK45327" s="138"/>
      <c r="BL45327" s="138"/>
      <c r="BM45327" s="138"/>
    </row>
    <row r="45328" spans="62:65" ht="13" thickBot="1">
      <c r="BJ45328" s="138"/>
      <c r="BK45328" s="138"/>
      <c r="BL45328" s="138"/>
      <c r="BM45328" s="138"/>
    </row>
    <row r="45329" spans="62:65" ht="13" thickBot="1">
      <c r="BJ45329" s="138"/>
      <c r="BK45329" s="138"/>
      <c r="BL45329" s="138"/>
      <c r="BM45329" s="138"/>
    </row>
    <row r="45330" spans="62:65" ht="13" thickBot="1">
      <c r="BJ45330" s="138"/>
      <c r="BK45330" s="138"/>
      <c r="BL45330" s="138"/>
      <c r="BM45330" s="138"/>
    </row>
    <row r="45331" spans="62:65" ht="13" thickBot="1">
      <c r="BJ45331" s="138"/>
      <c r="BK45331" s="138"/>
      <c r="BL45331" s="138"/>
      <c r="BM45331" s="138"/>
    </row>
    <row r="45332" spans="62:65" ht="13" thickBot="1">
      <c r="BJ45332" s="138"/>
      <c r="BK45332" s="138"/>
      <c r="BL45332" s="138"/>
      <c r="BM45332" s="138"/>
    </row>
    <row r="45333" spans="62:65" ht="13" thickBot="1">
      <c r="BJ45333" s="138"/>
      <c r="BK45333" s="138"/>
      <c r="BL45333" s="138"/>
      <c r="BM45333" s="138"/>
    </row>
    <row r="45334" spans="62:65" ht="13" thickBot="1">
      <c r="BJ45334" s="138"/>
      <c r="BK45334" s="138"/>
      <c r="BL45334" s="138"/>
      <c r="BM45334" s="138"/>
    </row>
    <row r="45335" spans="62:65" ht="13" thickBot="1">
      <c r="BJ45335" s="138"/>
      <c r="BK45335" s="138"/>
      <c r="BL45335" s="138"/>
      <c r="BM45335" s="138"/>
    </row>
    <row r="45336" spans="62:65" ht="13" thickBot="1">
      <c r="BJ45336" s="138"/>
      <c r="BK45336" s="138"/>
      <c r="BL45336" s="138"/>
      <c r="BM45336" s="138"/>
    </row>
    <row r="45337" spans="62:65" ht="13" thickBot="1">
      <c r="BJ45337" s="138"/>
      <c r="BK45337" s="138"/>
      <c r="BL45337" s="138"/>
      <c r="BM45337" s="138"/>
    </row>
    <row r="45338" spans="62:65" ht="13" thickBot="1">
      <c r="BJ45338" s="138"/>
      <c r="BK45338" s="138"/>
      <c r="BL45338" s="138"/>
      <c r="BM45338" s="138"/>
    </row>
    <row r="45339" spans="62:65" ht="13" thickBot="1">
      <c r="BJ45339" s="138"/>
      <c r="BK45339" s="138"/>
      <c r="BL45339" s="138"/>
      <c r="BM45339" s="138"/>
    </row>
    <row r="45340" spans="62:65" ht="13" thickBot="1">
      <c r="BJ45340" s="138"/>
      <c r="BK45340" s="138"/>
      <c r="BL45340" s="138"/>
      <c r="BM45340" s="138"/>
    </row>
    <row r="45341" spans="62:65" ht="13" thickBot="1">
      <c r="BJ45341" s="138"/>
      <c r="BK45341" s="138"/>
      <c r="BL45341" s="138"/>
      <c r="BM45341" s="138"/>
    </row>
    <row r="45342" spans="62:65" ht="13" thickBot="1">
      <c r="BJ45342" s="138"/>
      <c r="BK45342" s="138"/>
      <c r="BL45342" s="138"/>
      <c r="BM45342" s="138"/>
    </row>
    <row r="45343" spans="62:65" ht="13" thickBot="1">
      <c r="BJ45343" s="138"/>
      <c r="BK45343" s="138"/>
      <c r="BL45343" s="138"/>
      <c r="BM45343" s="138"/>
    </row>
    <row r="45344" spans="62:65" ht="13" thickBot="1">
      <c r="BJ45344" s="138"/>
      <c r="BK45344" s="138"/>
      <c r="BL45344" s="138"/>
      <c r="BM45344" s="138"/>
    </row>
    <row r="45345" spans="62:65" ht="13" thickBot="1">
      <c r="BJ45345" s="138"/>
      <c r="BK45345" s="138"/>
      <c r="BL45345" s="138"/>
      <c r="BM45345" s="138"/>
    </row>
    <row r="45346" spans="62:65" ht="13" thickBot="1">
      <c r="BJ45346" s="138"/>
      <c r="BK45346" s="138"/>
      <c r="BL45346" s="138"/>
      <c r="BM45346" s="138"/>
    </row>
    <row r="45347" spans="62:65" ht="13" thickBot="1">
      <c r="BJ45347" s="138"/>
      <c r="BK45347" s="138"/>
      <c r="BL45347" s="138"/>
      <c r="BM45347" s="138"/>
    </row>
    <row r="45348" spans="62:65" ht="13" thickBot="1">
      <c r="BJ45348" s="138"/>
      <c r="BK45348" s="138"/>
      <c r="BL45348" s="138"/>
      <c r="BM45348" s="138"/>
    </row>
    <row r="45349" spans="62:65" ht="13" thickBot="1">
      <c r="BJ45349" s="138"/>
      <c r="BK45349" s="138"/>
      <c r="BL45349" s="138"/>
      <c r="BM45349" s="138"/>
    </row>
    <row r="45350" spans="62:65" ht="13" thickBot="1">
      <c r="BJ45350" s="138"/>
      <c r="BK45350" s="138"/>
      <c r="BL45350" s="138"/>
      <c r="BM45350" s="138"/>
    </row>
    <row r="45351" spans="62:65" ht="13" thickBot="1">
      <c r="BJ45351" s="138"/>
      <c r="BK45351" s="138"/>
      <c r="BL45351" s="138"/>
      <c r="BM45351" s="138"/>
    </row>
    <row r="45352" spans="62:65" ht="13" thickBot="1">
      <c r="BJ45352" s="138"/>
      <c r="BK45352" s="138"/>
      <c r="BL45352" s="138"/>
      <c r="BM45352" s="138"/>
    </row>
    <row r="45353" spans="62:65" ht="13" thickBot="1">
      <c r="BJ45353" s="138"/>
      <c r="BK45353" s="138"/>
      <c r="BL45353" s="138"/>
      <c r="BM45353" s="138"/>
    </row>
    <row r="45354" spans="62:65" ht="13" thickBot="1">
      <c r="BJ45354" s="138"/>
      <c r="BK45354" s="138"/>
      <c r="BL45354" s="138"/>
      <c r="BM45354" s="138"/>
    </row>
    <row r="45355" spans="62:65" ht="13" thickBot="1">
      <c r="BJ45355" s="138"/>
      <c r="BK45355" s="138"/>
      <c r="BL45355" s="138"/>
      <c r="BM45355" s="138"/>
    </row>
    <row r="45356" spans="62:65" ht="13" thickBot="1">
      <c r="BJ45356" s="138"/>
      <c r="BK45356" s="138"/>
      <c r="BL45356" s="138"/>
      <c r="BM45356" s="138"/>
    </row>
    <row r="45357" spans="62:65" ht="13" thickBot="1">
      <c r="BJ45357" s="138"/>
      <c r="BK45357" s="138"/>
      <c r="BL45357" s="138"/>
      <c r="BM45357" s="138"/>
    </row>
    <row r="45358" spans="62:65" ht="13" thickBot="1">
      <c r="BJ45358" s="138"/>
      <c r="BK45358" s="138"/>
      <c r="BL45358" s="138"/>
      <c r="BM45358" s="138"/>
    </row>
    <row r="45359" spans="62:65" ht="13" thickBot="1">
      <c r="BJ45359" s="138"/>
      <c r="BK45359" s="138"/>
      <c r="BL45359" s="138"/>
      <c r="BM45359" s="138"/>
    </row>
    <row r="45360" spans="62:65" ht="13" thickBot="1">
      <c r="BJ45360" s="138"/>
      <c r="BK45360" s="138"/>
      <c r="BL45360" s="138"/>
      <c r="BM45360" s="138"/>
    </row>
    <row r="45361" spans="62:65" ht="13" thickBot="1">
      <c r="BJ45361" s="138"/>
      <c r="BK45361" s="138"/>
      <c r="BL45361" s="138"/>
      <c r="BM45361" s="138"/>
    </row>
    <row r="45362" spans="62:65" ht="13" thickBot="1">
      <c r="BJ45362" s="138"/>
      <c r="BK45362" s="138"/>
      <c r="BL45362" s="138"/>
      <c r="BM45362" s="138"/>
    </row>
    <row r="45363" spans="62:65" ht="13" thickBot="1">
      <c r="BJ45363" s="138"/>
      <c r="BK45363" s="138"/>
      <c r="BL45363" s="138"/>
      <c r="BM45363" s="138"/>
    </row>
    <row r="45364" spans="62:65" ht="13" thickBot="1">
      <c r="BJ45364" s="138"/>
      <c r="BK45364" s="138"/>
      <c r="BL45364" s="138"/>
      <c r="BM45364" s="138"/>
    </row>
    <row r="45365" spans="62:65" ht="13" thickBot="1">
      <c r="BJ45365" s="138"/>
      <c r="BK45365" s="138"/>
      <c r="BL45365" s="138"/>
      <c r="BM45365" s="138"/>
    </row>
    <row r="45366" spans="62:65" ht="13" thickBot="1">
      <c r="BJ45366" s="138"/>
      <c r="BK45366" s="138"/>
      <c r="BL45366" s="138"/>
      <c r="BM45366" s="138"/>
    </row>
    <row r="45367" spans="62:65" ht="13" thickBot="1">
      <c r="BJ45367" s="138"/>
      <c r="BK45367" s="138"/>
      <c r="BL45367" s="138"/>
      <c r="BM45367" s="138"/>
    </row>
    <row r="45368" spans="62:65" ht="13" thickBot="1">
      <c r="BJ45368" s="138"/>
      <c r="BK45368" s="138"/>
      <c r="BL45368" s="138"/>
      <c r="BM45368" s="138"/>
    </row>
    <row r="45369" spans="62:65" ht="13" thickBot="1">
      <c r="BJ45369" s="138"/>
      <c r="BK45369" s="138"/>
      <c r="BL45369" s="138"/>
      <c r="BM45369" s="138"/>
    </row>
    <row r="45370" spans="62:65" ht="13" thickBot="1">
      <c r="BJ45370" s="138"/>
      <c r="BK45370" s="138"/>
      <c r="BL45370" s="138"/>
      <c r="BM45370" s="138"/>
    </row>
    <row r="45371" spans="62:65" ht="13" thickBot="1">
      <c r="BJ45371" s="138"/>
      <c r="BK45371" s="138"/>
      <c r="BL45371" s="138"/>
      <c r="BM45371" s="138"/>
    </row>
    <row r="45372" spans="62:65" ht="13" thickBot="1">
      <c r="BJ45372" s="138"/>
      <c r="BK45372" s="138"/>
      <c r="BL45372" s="138"/>
      <c r="BM45372" s="138"/>
    </row>
    <row r="45373" spans="62:65" ht="13" thickBot="1">
      <c r="BJ45373" s="138"/>
      <c r="BK45373" s="138"/>
      <c r="BL45373" s="138"/>
      <c r="BM45373" s="138"/>
    </row>
    <row r="45374" spans="62:65" ht="13" thickBot="1">
      <c r="BJ45374" s="138"/>
      <c r="BK45374" s="138"/>
      <c r="BL45374" s="138"/>
      <c r="BM45374" s="138"/>
    </row>
    <row r="45375" spans="62:65" ht="13" thickBot="1">
      <c r="BJ45375" s="138"/>
      <c r="BK45375" s="138"/>
      <c r="BL45375" s="138"/>
      <c r="BM45375" s="138"/>
    </row>
    <row r="45376" spans="62:65" ht="13" thickBot="1">
      <c r="BJ45376" s="138"/>
      <c r="BK45376" s="138"/>
      <c r="BL45376" s="138"/>
      <c r="BM45376" s="138"/>
    </row>
    <row r="45377" spans="62:65" ht="13" thickBot="1">
      <c r="BJ45377" s="138"/>
      <c r="BK45377" s="138"/>
      <c r="BL45377" s="138"/>
      <c r="BM45377" s="138"/>
    </row>
    <row r="45378" spans="62:65" ht="13" thickBot="1">
      <c r="BJ45378" s="138"/>
      <c r="BK45378" s="138"/>
      <c r="BL45378" s="138"/>
      <c r="BM45378" s="138"/>
    </row>
    <row r="45379" spans="62:65" ht="13" thickBot="1">
      <c r="BJ45379" s="138"/>
      <c r="BK45379" s="138"/>
      <c r="BL45379" s="138"/>
      <c r="BM45379" s="138"/>
    </row>
    <row r="45380" spans="62:65" ht="13" thickBot="1">
      <c r="BJ45380" s="138"/>
      <c r="BK45380" s="138"/>
      <c r="BL45380" s="138"/>
      <c r="BM45380" s="138"/>
    </row>
    <row r="45381" spans="62:65" ht="13" thickBot="1">
      <c r="BJ45381" s="138"/>
      <c r="BK45381" s="138"/>
      <c r="BL45381" s="138"/>
      <c r="BM45381" s="138"/>
    </row>
    <row r="45382" spans="62:65" ht="13" thickBot="1">
      <c r="BJ45382" s="138"/>
      <c r="BK45382" s="138"/>
      <c r="BL45382" s="138"/>
      <c r="BM45382" s="138"/>
    </row>
    <row r="45383" spans="62:65" ht="13" thickBot="1">
      <c r="BJ45383" s="138"/>
      <c r="BK45383" s="138"/>
      <c r="BL45383" s="138"/>
      <c r="BM45383" s="138"/>
    </row>
    <row r="45384" spans="62:65" ht="13" thickBot="1">
      <c r="BJ45384" s="138"/>
      <c r="BK45384" s="138"/>
      <c r="BL45384" s="138"/>
      <c r="BM45384" s="138"/>
    </row>
    <row r="45385" spans="62:65" ht="13" thickBot="1">
      <c r="BJ45385" s="138"/>
      <c r="BK45385" s="138"/>
      <c r="BL45385" s="138"/>
      <c r="BM45385" s="138"/>
    </row>
    <row r="45386" spans="62:65" ht="13" thickBot="1">
      <c r="BJ45386" s="138"/>
      <c r="BK45386" s="138"/>
      <c r="BL45386" s="138"/>
      <c r="BM45386" s="138"/>
    </row>
    <row r="45387" spans="62:65" ht="13" thickBot="1">
      <c r="BJ45387" s="138"/>
      <c r="BK45387" s="138"/>
      <c r="BL45387" s="138"/>
      <c r="BM45387" s="138"/>
    </row>
    <row r="45388" spans="62:65" ht="13" thickBot="1">
      <c r="BJ45388" s="138"/>
      <c r="BK45388" s="138"/>
      <c r="BL45388" s="138"/>
      <c r="BM45388" s="138"/>
    </row>
    <row r="45389" spans="62:65" ht="13" thickBot="1">
      <c r="BJ45389" s="138"/>
      <c r="BK45389" s="138"/>
      <c r="BL45389" s="138"/>
      <c r="BM45389" s="138"/>
    </row>
    <row r="45390" spans="62:65" ht="13" thickBot="1">
      <c r="BJ45390" s="138"/>
      <c r="BK45390" s="138"/>
      <c r="BL45390" s="138"/>
      <c r="BM45390" s="138"/>
    </row>
    <row r="45391" spans="62:65" ht="13" thickBot="1">
      <c r="BJ45391" s="138"/>
      <c r="BK45391" s="138"/>
      <c r="BL45391" s="138"/>
      <c r="BM45391" s="138"/>
    </row>
    <row r="45392" spans="62:65" ht="13" thickBot="1">
      <c r="BJ45392" s="138"/>
      <c r="BK45392" s="138"/>
      <c r="BL45392" s="138"/>
      <c r="BM45392" s="138"/>
    </row>
    <row r="45393" spans="62:65" ht="13" thickBot="1">
      <c r="BJ45393" s="138"/>
      <c r="BK45393" s="138"/>
      <c r="BL45393" s="138"/>
      <c r="BM45393" s="138"/>
    </row>
    <row r="45394" spans="62:65" ht="13" thickBot="1">
      <c r="BJ45394" s="138"/>
      <c r="BK45394" s="138"/>
      <c r="BL45394" s="138"/>
      <c r="BM45394" s="138"/>
    </row>
    <row r="45395" spans="62:65" ht="13" thickBot="1">
      <c r="BJ45395" s="138"/>
      <c r="BK45395" s="138"/>
      <c r="BL45395" s="138"/>
      <c r="BM45395" s="138"/>
    </row>
    <row r="45396" spans="62:65" ht="13" thickBot="1">
      <c r="BJ45396" s="138"/>
      <c r="BK45396" s="138"/>
      <c r="BL45396" s="138"/>
      <c r="BM45396" s="138"/>
    </row>
    <row r="45397" spans="62:65" ht="13" thickBot="1">
      <c r="BJ45397" s="138"/>
      <c r="BK45397" s="138"/>
      <c r="BL45397" s="138"/>
      <c r="BM45397" s="138"/>
    </row>
    <row r="45398" spans="62:65" ht="13" thickBot="1">
      <c r="BJ45398" s="138"/>
      <c r="BK45398" s="138"/>
      <c r="BL45398" s="138"/>
      <c r="BM45398" s="138"/>
    </row>
    <row r="45399" spans="62:65" ht="13" thickBot="1">
      <c r="BJ45399" s="138"/>
      <c r="BK45399" s="138"/>
      <c r="BL45399" s="138"/>
      <c r="BM45399" s="138"/>
    </row>
    <row r="45400" spans="62:65" ht="13" thickBot="1">
      <c r="BJ45400" s="138"/>
      <c r="BK45400" s="138"/>
      <c r="BL45400" s="138"/>
      <c r="BM45400" s="138"/>
    </row>
    <row r="45401" spans="62:65" ht="13" thickBot="1">
      <c r="BJ45401" s="138"/>
      <c r="BK45401" s="138"/>
      <c r="BL45401" s="138"/>
      <c r="BM45401" s="138"/>
    </row>
    <row r="45402" spans="62:65" ht="13" thickBot="1">
      <c r="BJ45402" s="138"/>
      <c r="BK45402" s="138"/>
      <c r="BL45402" s="138"/>
      <c r="BM45402" s="138"/>
    </row>
    <row r="45403" spans="62:65" ht="13" thickBot="1">
      <c r="BJ45403" s="138"/>
      <c r="BK45403" s="138"/>
      <c r="BL45403" s="138"/>
      <c r="BM45403" s="138"/>
    </row>
    <row r="45404" spans="62:65" ht="13" thickBot="1">
      <c r="BJ45404" s="138"/>
      <c r="BK45404" s="138"/>
      <c r="BL45404" s="138"/>
      <c r="BM45404" s="138"/>
    </row>
    <row r="45405" spans="62:65" ht="13" thickBot="1">
      <c r="BJ45405" s="138"/>
      <c r="BK45405" s="138"/>
      <c r="BL45405" s="138"/>
      <c r="BM45405" s="138"/>
    </row>
    <row r="45406" spans="62:65" ht="13" thickBot="1">
      <c r="BJ45406" s="138"/>
      <c r="BK45406" s="138"/>
      <c r="BL45406" s="138"/>
      <c r="BM45406" s="138"/>
    </row>
    <row r="45407" spans="62:65" ht="13" thickBot="1">
      <c r="BJ45407" s="138"/>
      <c r="BK45407" s="138"/>
      <c r="BL45407" s="138"/>
      <c r="BM45407" s="138"/>
    </row>
    <row r="45408" spans="62:65" ht="13" thickBot="1">
      <c r="BJ45408" s="138"/>
      <c r="BK45408" s="138"/>
      <c r="BL45408" s="138"/>
      <c r="BM45408" s="138"/>
    </row>
    <row r="45409" spans="62:65" ht="13" thickBot="1">
      <c r="BJ45409" s="138"/>
      <c r="BK45409" s="138"/>
      <c r="BL45409" s="138"/>
      <c r="BM45409" s="138"/>
    </row>
    <row r="45410" spans="62:65" ht="13" thickBot="1">
      <c r="BJ45410" s="138"/>
      <c r="BK45410" s="138"/>
      <c r="BL45410" s="138"/>
      <c r="BM45410" s="138"/>
    </row>
    <row r="45411" spans="62:65" ht="13" thickBot="1">
      <c r="BJ45411" s="138"/>
      <c r="BK45411" s="138"/>
      <c r="BL45411" s="138"/>
      <c r="BM45411" s="138"/>
    </row>
    <row r="45412" spans="62:65" ht="13" thickBot="1">
      <c r="BJ45412" s="138"/>
      <c r="BK45412" s="138"/>
      <c r="BL45412" s="138"/>
      <c r="BM45412" s="138"/>
    </row>
    <row r="45413" spans="62:65" ht="13" thickBot="1">
      <c r="BJ45413" s="138"/>
      <c r="BK45413" s="138"/>
      <c r="BL45413" s="138"/>
      <c r="BM45413" s="138"/>
    </row>
    <row r="45414" spans="62:65" ht="13" thickBot="1">
      <c r="BJ45414" s="138"/>
      <c r="BK45414" s="138"/>
      <c r="BL45414" s="138"/>
      <c r="BM45414" s="138"/>
    </row>
    <row r="45415" spans="62:65" ht="13" thickBot="1">
      <c r="BJ45415" s="138"/>
      <c r="BK45415" s="138"/>
      <c r="BL45415" s="138"/>
      <c r="BM45415" s="138"/>
    </row>
    <row r="45416" spans="62:65" ht="13" thickBot="1">
      <c r="BJ45416" s="138"/>
      <c r="BK45416" s="138"/>
      <c r="BL45416" s="138"/>
      <c r="BM45416" s="138"/>
    </row>
    <row r="45417" spans="62:65" ht="13" thickBot="1">
      <c r="BJ45417" s="138"/>
      <c r="BK45417" s="138"/>
      <c r="BL45417" s="138"/>
      <c r="BM45417" s="138"/>
    </row>
    <row r="45418" spans="62:65" ht="13" thickBot="1">
      <c r="BJ45418" s="138"/>
      <c r="BK45418" s="138"/>
      <c r="BL45418" s="138"/>
      <c r="BM45418" s="138"/>
    </row>
    <row r="45419" spans="62:65" ht="13" thickBot="1">
      <c r="BJ45419" s="138"/>
      <c r="BK45419" s="138"/>
      <c r="BL45419" s="138"/>
      <c r="BM45419" s="138"/>
    </row>
    <row r="45420" spans="62:65" ht="13" thickBot="1">
      <c r="BJ45420" s="138"/>
      <c r="BK45420" s="138"/>
      <c r="BL45420" s="138"/>
      <c r="BM45420" s="138"/>
    </row>
    <row r="45421" spans="62:65" ht="13" thickBot="1">
      <c r="BJ45421" s="138"/>
      <c r="BK45421" s="138"/>
      <c r="BL45421" s="138"/>
      <c r="BM45421" s="138"/>
    </row>
    <row r="45422" spans="62:65" ht="13" thickBot="1">
      <c r="BJ45422" s="138"/>
      <c r="BK45422" s="138"/>
      <c r="BL45422" s="138"/>
      <c r="BM45422" s="138"/>
    </row>
    <row r="45423" spans="62:65" ht="13" thickBot="1">
      <c r="BJ45423" s="138"/>
      <c r="BK45423" s="138"/>
      <c r="BL45423" s="138"/>
      <c r="BM45423" s="138"/>
    </row>
    <row r="45424" spans="62:65" ht="13" thickBot="1">
      <c r="BJ45424" s="138"/>
      <c r="BK45424" s="138"/>
      <c r="BL45424" s="138"/>
      <c r="BM45424" s="138"/>
    </row>
    <row r="45425" spans="62:65" ht="13" thickBot="1">
      <c r="BJ45425" s="138"/>
      <c r="BK45425" s="138"/>
      <c r="BL45425" s="138"/>
      <c r="BM45425" s="138"/>
    </row>
    <row r="45426" spans="62:65" ht="13" thickBot="1">
      <c r="BJ45426" s="138"/>
      <c r="BK45426" s="138"/>
      <c r="BL45426" s="138"/>
      <c r="BM45426" s="138"/>
    </row>
    <row r="45427" spans="62:65" ht="13" thickBot="1">
      <c r="BJ45427" s="138"/>
      <c r="BK45427" s="138"/>
      <c r="BL45427" s="138"/>
      <c r="BM45427" s="138"/>
    </row>
    <row r="45428" spans="62:65" ht="13" thickBot="1">
      <c r="BJ45428" s="138"/>
      <c r="BK45428" s="138"/>
      <c r="BL45428" s="138"/>
      <c r="BM45428" s="138"/>
    </row>
    <row r="45429" spans="62:65" ht="13" thickBot="1">
      <c r="BJ45429" s="138"/>
      <c r="BK45429" s="138"/>
      <c r="BL45429" s="138"/>
      <c r="BM45429" s="138"/>
    </row>
    <row r="45430" spans="62:65" ht="13" thickBot="1">
      <c r="BJ45430" s="138"/>
      <c r="BK45430" s="138"/>
      <c r="BL45430" s="138"/>
      <c r="BM45430" s="138"/>
    </row>
    <row r="45431" spans="62:65" ht="13" thickBot="1">
      <c r="BJ45431" s="138"/>
      <c r="BK45431" s="138"/>
      <c r="BL45431" s="138"/>
      <c r="BM45431" s="138"/>
    </row>
    <row r="45432" spans="62:65" ht="13" thickBot="1">
      <c r="BJ45432" s="138"/>
      <c r="BK45432" s="138"/>
      <c r="BL45432" s="138"/>
      <c r="BM45432" s="138"/>
    </row>
    <row r="45433" spans="62:65" ht="13" thickBot="1">
      <c r="BJ45433" s="138"/>
      <c r="BK45433" s="138"/>
      <c r="BL45433" s="138"/>
      <c r="BM45433" s="138"/>
    </row>
    <row r="45434" spans="62:65" ht="13" thickBot="1">
      <c r="BJ45434" s="138"/>
      <c r="BK45434" s="138"/>
      <c r="BL45434" s="138"/>
      <c r="BM45434" s="138"/>
    </row>
    <row r="45435" spans="62:65" ht="13" thickBot="1">
      <c r="BJ45435" s="138"/>
      <c r="BK45435" s="138"/>
      <c r="BL45435" s="138"/>
      <c r="BM45435" s="138"/>
    </row>
    <row r="45436" spans="62:65" ht="13" thickBot="1">
      <c r="BJ45436" s="138"/>
      <c r="BK45436" s="138"/>
      <c r="BL45436" s="138"/>
      <c r="BM45436" s="138"/>
    </row>
    <row r="45437" spans="62:65" ht="13" thickBot="1">
      <c r="BJ45437" s="138"/>
      <c r="BK45437" s="138"/>
      <c r="BL45437" s="138"/>
      <c r="BM45437" s="138"/>
    </row>
    <row r="45438" spans="62:65" ht="13" thickBot="1">
      <c r="BJ45438" s="138"/>
      <c r="BK45438" s="138"/>
      <c r="BL45438" s="138"/>
      <c r="BM45438" s="138"/>
    </row>
    <row r="45439" spans="62:65" ht="13" thickBot="1">
      <c r="BJ45439" s="138"/>
      <c r="BK45439" s="138"/>
      <c r="BL45439" s="138"/>
      <c r="BM45439" s="138"/>
    </row>
    <row r="45440" spans="62:65" ht="13" thickBot="1">
      <c r="BJ45440" s="138"/>
      <c r="BK45440" s="138"/>
      <c r="BL45440" s="138"/>
      <c r="BM45440" s="138"/>
    </row>
    <row r="45441" spans="62:65" ht="13" thickBot="1">
      <c r="BJ45441" s="138"/>
      <c r="BK45441" s="138"/>
      <c r="BL45441" s="138"/>
      <c r="BM45441" s="138"/>
    </row>
    <row r="45442" spans="62:65" ht="13" thickBot="1">
      <c r="BJ45442" s="138"/>
      <c r="BK45442" s="138"/>
      <c r="BL45442" s="138"/>
      <c r="BM45442" s="138"/>
    </row>
    <row r="45443" spans="62:65" ht="13" thickBot="1">
      <c r="BJ45443" s="138"/>
      <c r="BK45443" s="138"/>
      <c r="BL45443" s="138"/>
      <c r="BM45443" s="138"/>
    </row>
    <row r="45444" spans="62:65" ht="13" thickBot="1">
      <c r="BJ45444" s="138"/>
      <c r="BK45444" s="138"/>
      <c r="BL45444" s="138"/>
      <c r="BM45444" s="138"/>
    </row>
    <row r="45445" spans="62:65" ht="13" thickBot="1">
      <c r="BJ45445" s="138"/>
      <c r="BK45445" s="138"/>
      <c r="BL45445" s="138"/>
      <c r="BM45445" s="138"/>
    </row>
    <row r="45446" spans="62:65" ht="13" thickBot="1">
      <c r="BJ45446" s="138"/>
      <c r="BK45446" s="138"/>
      <c r="BL45446" s="138"/>
      <c r="BM45446" s="138"/>
    </row>
    <row r="45447" spans="62:65" ht="13" thickBot="1">
      <c r="BJ45447" s="138"/>
      <c r="BK45447" s="138"/>
      <c r="BL45447" s="138"/>
      <c r="BM45447" s="138"/>
    </row>
    <row r="45448" spans="62:65" ht="13" thickBot="1">
      <c r="BJ45448" s="138"/>
      <c r="BK45448" s="138"/>
      <c r="BL45448" s="138"/>
      <c r="BM45448" s="138"/>
    </row>
    <row r="45449" spans="62:65" ht="13" thickBot="1">
      <c r="BJ45449" s="138"/>
      <c r="BK45449" s="138"/>
      <c r="BL45449" s="138"/>
      <c r="BM45449" s="138"/>
    </row>
    <row r="45450" spans="62:65" ht="13" thickBot="1">
      <c r="BJ45450" s="138"/>
      <c r="BK45450" s="138"/>
      <c r="BL45450" s="138"/>
      <c r="BM45450" s="138"/>
    </row>
    <row r="45451" spans="62:65" ht="13" thickBot="1">
      <c r="BJ45451" s="138"/>
      <c r="BK45451" s="138"/>
      <c r="BL45451" s="138"/>
      <c r="BM45451" s="138"/>
    </row>
    <row r="45452" spans="62:65" ht="13" thickBot="1">
      <c r="BJ45452" s="138"/>
      <c r="BK45452" s="138"/>
      <c r="BL45452" s="138"/>
      <c r="BM45452" s="138"/>
    </row>
    <row r="45453" spans="62:65" ht="13" thickBot="1">
      <c r="BJ45453" s="138"/>
      <c r="BK45453" s="138"/>
      <c r="BL45453" s="138"/>
      <c r="BM45453" s="138"/>
    </row>
    <row r="45454" spans="62:65" ht="13" thickBot="1">
      <c r="BJ45454" s="138"/>
      <c r="BK45454" s="138"/>
      <c r="BL45454" s="138"/>
      <c r="BM45454" s="138"/>
    </row>
    <row r="45455" spans="62:65" ht="13" thickBot="1">
      <c r="BJ45455" s="138"/>
      <c r="BK45455" s="138"/>
      <c r="BL45455" s="138"/>
      <c r="BM45455" s="138"/>
    </row>
    <row r="45456" spans="62:65" ht="13" thickBot="1">
      <c r="BJ45456" s="138"/>
      <c r="BK45456" s="138"/>
      <c r="BL45456" s="138"/>
      <c r="BM45456" s="138"/>
    </row>
    <row r="45457" spans="62:65" ht="13" thickBot="1">
      <c r="BJ45457" s="138"/>
      <c r="BK45457" s="138"/>
      <c r="BL45457" s="138"/>
      <c r="BM45457" s="138"/>
    </row>
    <row r="45458" spans="62:65" ht="13" thickBot="1">
      <c r="BJ45458" s="138"/>
      <c r="BK45458" s="138"/>
      <c r="BL45458" s="138"/>
      <c r="BM45458" s="138"/>
    </row>
    <row r="45459" spans="62:65" ht="13" thickBot="1">
      <c r="BJ45459" s="138"/>
      <c r="BK45459" s="138"/>
      <c r="BL45459" s="138"/>
      <c r="BM45459" s="138"/>
    </row>
    <row r="45460" spans="62:65" ht="13" thickBot="1">
      <c r="BJ45460" s="138"/>
      <c r="BK45460" s="138"/>
      <c r="BL45460" s="138"/>
      <c r="BM45460" s="138"/>
    </row>
    <row r="45461" spans="62:65" ht="13" thickBot="1">
      <c r="BJ45461" s="138"/>
      <c r="BK45461" s="138"/>
      <c r="BL45461" s="138"/>
      <c r="BM45461" s="138"/>
    </row>
    <row r="45462" spans="62:65" ht="13" thickBot="1">
      <c r="BJ45462" s="138"/>
      <c r="BK45462" s="138"/>
      <c r="BL45462" s="138"/>
      <c r="BM45462" s="138"/>
    </row>
    <row r="45463" spans="62:65" ht="13" thickBot="1">
      <c r="BJ45463" s="138"/>
      <c r="BK45463" s="138"/>
      <c r="BL45463" s="138"/>
      <c r="BM45463" s="138"/>
    </row>
    <row r="45464" spans="62:65" ht="13" thickBot="1">
      <c r="BJ45464" s="138"/>
      <c r="BK45464" s="138"/>
      <c r="BL45464" s="138"/>
      <c r="BM45464" s="138"/>
    </row>
    <row r="45465" spans="62:65" ht="13" thickBot="1">
      <c r="BJ45465" s="138"/>
      <c r="BK45465" s="138"/>
      <c r="BL45465" s="138"/>
      <c r="BM45465" s="138"/>
    </row>
    <row r="45466" spans="62:65" ht="13" thickBot="1">
      <c r="BJ45466" s="138"/>
      <c r="BK45466" s="138"/>
      <c r="BL45466" s="138"/>
      <c r="BM45466" s="138"/>
    </row>
    <row r="45467" spans="62:65" ht="13" thickBot="1">
      <c r="BJ45467" s="138"/>
      <c r="BK45467" s="138"/>
      <c r="BL45467" s="138"/>
      <c r="BM45467" s="138"/>
    </row>
    <row r="45468" spans="62:65" ht="13" thickBot="1">
      <c r="BJ45468" s="138"/>
      <c r="BK45468" s="138"/>
      <c r="BL45468" s="138"/>
      <c r="BM45468" s="138"/>
    </row>
    <row r="45469" spans="62:65" ht="13" thickBot="1">
      <c r="BJ45469" s="138"/>
      <c r="BK45469" s="138"/>
      <c r="BL45469" s="138"/>
      <c r="BM45469" s="138"/>
    </row>
    <row r="45470" spans="62:65" ht="13" thickBot="1">
      <c r="BJ45470" s="138"/>
      <c r="BK45470" s="138"/>
      <c r="BL45470" s="138"/>
      <c r="BM45470" s="138"/>
    </row>
    <row r="45471" spans="62:65" ht="13" thickBot="1">
      <c r="BJ45471" s="138"/>
      <c r="BK45471" s="138"/>
      <c r="BL45471" s="138"/>
      <c r="BM45471" s="138"/>
    </row>
    <row r="45472" spans="62:65" ht="13" thickBot="1">
      <c r="BJ45472" s="138"/>
      <c r="BK45472" s="138"/>
      <c r="BL45472" s="138"/>
      <c r="BM45472" s="138"/>
    </row>
    <row r="45473" spans="62:65" ht="13" thickBot="1">
      <c r="BJ45473" s="138"/>
      <c r="BK45473" s="138"/>
      <c r="BL45473" s="138"/>
      <c r="BM45473" s="138"/>
    </row>
    <row r="45474" spans="62:65" ht="13" thickBot="1">
      <c r="BJ45474" s="138"/>
      <c r="BK45474" s="138"/>
      <c r="BL45474" s="138"/>
      <c r="BM45474" s="138"/>
    </row>
    <row r="45475" spans="62:65" ht="13" thickBot="1">
      <c r="BJ45475" s="138"/>
      <c r="BK45475" s="138"/>
      <c r="BL45475" s="138"/>
      <c r="BM45475" s="138"/>
    </row>
    <row r="45476" spans="62:65" ht="13" thickBot="1">
      <c r="BJ45476" s="138"/>
      <c r="BK45476" s="138"/>
      <c r="BL45476" s="138"/>
      <c r="BM45476" s="138"/>
    </row>
    <row r="45477" spans="62:65" ht="13" thickBot="1">
      <c r="BJ45477" s="138"/>
      <c r="BK45477" s="138"/>
      <c r="BL45477" s="138"/>
      <c r="BM45477" s="138"/>
    </row>
    <row r="45478" spans="62:65" ht="13" thickBot="1">
      <c r="BJ45478" s="138"/>
      <c r="BK45478" s="138"/>
      <c r="BL45478" s="138"/>
      <c r="BM45478" s="138"/>
    </row>
    <row r="45479" spans="62:65" ht="13" thickBot="1">
      <c r="BJ45479" s="138"/>
      <c r="BK45479" s="138"/>
      <c r="BL45479" s="138"/>
      <c r="BM45479" s="138"/>
    </row>
    <row r="45480" spans="62:65" ht="13" thickBot="1">
      <c r="BJ45480" s="138"/>
      <c r="BK45480" s="138"/>
      <c r="BL45480" s="138"/>
      <c r="BM45480" s="138"/>
    </row>
    <row r="45481" spans="62:65" ht="13" thickBot="1">
      <c r="BJ45481" s="138"/>
      <c r="BK45481" s="138"/>
      <c r="BL45481" s="138"/>
      <c r="BM45481" s="138"/>
    </row>
    <row r="45482" spans="62:65" ht="13" thickBot="1">
      <c r="BJ45482" s="138"/>
      <c r="BK45482" s="138"/>
      <c r="BL45482" s="138"/>
      <c r="BM45482" s="138"/>
    </row>
    <row r="45483" spans="62:65" ht="13" thickBot="1">
      <c r="BJ45483" s="138"/>
      <c r="BK45483" s="138"/>
      <c r="BL45483" s="138"/>
      <c r="BM45483" s="138"/>
    </row>
    <row r="45484" spans="62:65" ht="13" thickBot="1">
      <c r="BJ45484" s="138"/>
      <c r="BK45484" s="138"/>
      <c r="BL45484" s="138"/>
      <c r="BM45484" s="138"/>
    </row>
    <row r="45485" spans="62:65" ht="13" thickBot="1">
      <c r="BJ45485" s="138"/>
      <c r="BK45485" s="138"/>
      <c r="BL45485" s="138"/>
      <c r="BM45485" s="138"/>
    </row>
    <row r="45486" spans="62:65" ht="13" thickBot="1">
      <c r="BJ45486" s="138"/>
      <c r="BK45486" s="138"/>
      <c r="BL45486" s="138"/>
      <c r="BM45486" s="138"/>
    </row>
    <row r="45487" spans="62:65" ht="13" thickBot="1">
      <c r="BJ45487" s="138"/>
      <c r="BK45487" s="138"/>
      <c r="BL45487" s="138"/>
      <c r="BM45487" s="138"/>
    </row>
    <row r="45488" spans="62:65" ht="13" thickBot="1">
      <c r="BJ45488" s="138"/>
      <c r="BK45488" s="138"/>
      <c r="BL45488" s="138"/>
      <c r="BM45488" s="138"/>
    </row>
    <row r="45489" spans="62:65" ht="13" thickBot="1">
      <c r="BJ45489" s="138"/>
      <c r="BK45489" s="138"/>
      <c r="BL45489" s="138"/>
      <c r="BM45489" s="138"/>
    </row>
    <row r="45490" spans="62:65" ht="13" thickBot="1">
      <c r="BJ45490" s="138"/>
      <c r="BK45490" s="138"/>
      <c r="BL45490" s="138"/>
      <c r="BM45490" s="138"/>
    </row>
    <row r="45491" spans="62:65" ht="13" thickBot="1">
      <c r="BJ45491" s="138"/>
      <c r="BK45491" s="138"/>
      <c r="BL45491" s="138"/>
      <c r="BM45491" s="138"/>
    </row>
    <row r="45492" spans="62:65" ht="13" thickBot="1">
      <c r="BJ45492" s="138"/>
      <c r="BK45492" s="138"/>
      <c r="BL45492" s="138"/>
      <c r="BM45492" s="138"/>
    </row>
    <row r="45493" spans="62:65" ht="13" thickBot="1">
      <c r="BJ45493" s="138"/>
      <c r="BK45493" s="138"/>
      <c r="BL45493" s="138"/>
      <c r="BM45493" s="138"/>
    </row>
    <row r="45494" spans="62:65" ht="13" thickBot="1">
      <c r="BJ45494" s="138"/>
      <c r="BK45494" s="138"/>
      <c r="BL45494" s="138"/>
      <c r="BM45494" s="138"/>
    </row>
    <row r="45495" spans="62:65" ht="13" thickBot="1">
      <c r="BJ45495" s="138"/>
      <c r="BK45495" s="138"/>
      <c r="BL45495" s="138"/>
      <c r="BM45495" s="138"/>
    </row>
    <row r="45496" spans="62:65" ht="13" thickBot="1">
      <c r="BJ45496" s="138"/>
      <c r="BK45496" s="138"/>
      <c r="BL45496" s="138"/>
      <c r="BM45496" s="138"/>
    </row>
    <row r="45497" spans="62:65" ht="13" thickBot="1">
      <c r="BJ45497" s="138"/>
      <c r="BK45497" s="138"/>
      <c r="BL45497" s="138"/>
      <c r="BM45497" s="138"/>
    </row>
    <row r="45498" spans="62:65" ht="13" thickBot="1">
      <c r="BJ45498" s="138"/>
      <c r="BK45498" s="138"/>
      <c r="BL45498" s="138"/>
      <c r="BM45498" s="138"/>
    </row>
    <row r="45499" spans="62:65" ht="13" thickBot="1">
      <c r="BJ45499" s="138"/>
      <c r="BK45499" s="138"/>
      <c r="BL45499" s="138"/>
      <c r="BM45499" s="138"/>
    </row>
    <row r="45500" spans="62:65" ht="13" thickBot="1">
      <c r="BJ45500" s="138"/>
      <c r="BK45500" s="138"/>
      <c r="BL45500" s="138"/>
      <c r="BM45500" s="138"/>
    </row>
    <row r="45501" spans="62:65" ht="13" thickBot="1">
      <c r="BJ45501" s="138"/>
      <c r="BK45501" s="138"/>
      <c r="BL45501" s="138"/>
      <c r="BM45501" s="138"/>
    </row>
    <row r="45502" spans="62:65" ht="13" thickBot="1">
      <c r="BJ45502" s="138"/>
      <c r="BK45502" s="138"/>
      <c r="BL45502" s="138"/>
      <c r="BM45502" s="138"/>
    </row>
    <row r="45503" spans="62:65" ht="13" thickBot="1">
      <c r="BJ45503" s="138"/>
      <c r="BK45503" s="138"/>
      <c r="BL45503" s="138"/>
      <c r="BM45503" s="138"/>
    </row>
    <row r="45504" spans="62:65" ht="13" thickBot="1">
      <c r="BJ45504" s="138"/>
      <c r="BK45504" s="138"/>
      <c r="BL45504" s="138"/>
      <c r="BM45504" s="138"/>
    </row>
    <row r="45505" spans="62:65" ht="13" thickBot="1">
      <c r="BJ45505" s="138"/>
      <c r="BK45505" s="138"/>
      <c r="BL45505" s="138"/>
      <c r="BM45505" s="138"/>
    </row>
    <row r="45506" spans="62:65" ht="13" thickBot="1">
      <c r="BJ45506" s="138"/>
      <c r="BK45506" s="138"/>
      <c r="BL45506" s="138"/>
      <c r="BM45506" s="138"/>
    </row>
    <row r="45507" spans="62:65" ht="13" thickBot="1">
      <c r="BJ45507" s="138"/>
      <c r="BK45507" s="138"/>
      <c r="BL45507" s="138"/>
      <c r="BM45507" s="138"/>
    </row>
    <row r="45508" spans="62:65" ht="13" thickBot="1">
      <c r="BJ45508" s="138"/>
      <c r="BK45508" s="138"/>
      <c r="BL45508" s="138"/>
      <c r="BM45508" s="138"/>
    </row>
    <row r="45509" spans="62:65" ht="13" thickBot="1">
      <c r="BJ45509" s="138"/>
      <c r="BK45509" s="138"/>
      <c r="BL45509" s="138"/>
      <c r="BM45509" s="138"/>
    </row>
    <row r="45510" spans="62:65" ht="13" thickBot="1">
      <c r="BJ45510" s="138"/>
      <c r="BK45510" s="138"/>
      <c r="BL45510" s="138"/>
      <c r="BM45510" s="138"/>
    </row>
    <row r="45511" spans="62:65" ht="13" thickBot="1">
      <c r="BJ45511" s="138"/>
      <c r="BK45511" s="138"/>
      <c r="BL45511" s="138"/>
      <c r="BM45511" s="138"/>
    </row>
    <row r="45512" spans="62:65" ht="13" thickBot="1">
      <c r="BJ45512" s="138"/>
      <c r="BK45512" s="138"/>
      <c r="BL45512" s="138"/>
      <c r="BM45512" s="138"/>
    </row>
    <row r="45513" spans="62:65" ht="13" thickBot="1">
      <c r="BJ45513" s="138"/>
      <c r="BK45513" s="138"/>
      <c r="BL45513" s="138"/>
      <c r="BM45513" s="138"/>
    </row>
    <row r="45514" spans="62:65" ht="13" thickBot="1">
      <c r="BJ45514" s="138"/>
      <c r="BK45514" s="138"/>
      <c r="BL45514" s="138"/>
      <c r="BM45514" s="138"/>
    </row>
    <row r="45515" spans="62:65" ht="13" thickBot="1">
      <c r="BJ45515" s="138"/>
      <c r="BK45515" s="138"/>
      <c r="BL45515" s="138"/>
      <c r="BM45515" s="138"/>
    </row>
    <row r="45516" spans="62:65" ht="13" thickBot="1">
      <c r="BJ45516" s="138"/>
      <c r="BK45516" s="138"/>
      <c r="BL45516" s="138"/>
      <c r="BM45516" s="138"/>
    </row>
    <row r="45517" spans="62:65" ht="13" thickBot="1">
      <c r="BJ45517" s="138"/>
      <c r="BK45517" s="138"/>
      <c r="BL45517" s="138"/>
      <c r="BM45517" s="138"/>
    </row>
    <row r="45518" spans="62:65" ht="13" thickBot="1">
      <c r="BJ45518" s="138"/>
      <c r="BK45518" s="138"/>
      <c r="BL45518" s="138"/>
      <c r="BM45518" s="138"/>
    </row>
    <row r="45519" spans="62:65" ht="13" thickBot="1">
      <c r="BJ45519" s="138"/>
      <c r="BK45519" s="138"/>
      <c r="BL45519" s="138"/>
      <c r="BM45519" s="138"/>
    </row>
    <row r="45520" spans="62:65" ht="13" thickBot="1">
      <c r="BJ45520" s="138"/>
      <c r="BK45520" s="138"/>
      <c r="BL45520" s="138"/>
      <c r="BM45520" s="138"/>
    </row>
    <row r="45521" spans="62:65" ht="13" thickBot="1">
      <c r="BJ45521" s="138"/>
      <c r="BK45521" s="138"/>
      <c r="BL45521" s="138"/>
      <c r="BM45521" s="138"/>
    </row>
    <row r="45522" spans="62:65" ht="13" thickBot="1">
      <c r="BJ45522" s="138"/>
      <c r="BK45522" s="138"/>
      <c r="BL45522" s="138"/>
      <c r="BM45522" s="138"/>
    </row>
    <row r="45523" spans="62:65" ht="13" thickBot="1">
      <c r="BJ45523" s="138"/>
      <c r="BK45523" s="138"/>
      <c r="BL45523" s="138"/>
      <c r="BM45523" s="138"/>
    </row>
    <row r="45524" spans="62:65" ht="13" thickBot="1">
      <c r="BJ45524" s="138"/>
      <c r="BK45524" s="138"/>
      <c r="BL45524" s="138"/>
      <c r="BM45524" s="138"/>
    </row>
    <row r="45525" spans="62:65" ht="13" thickBot="1">
      <c r="BJ45525" s="138"/>
      <c r="BK45525" s="138"/>
      <c r="BL45525" s="138"/>
      <c r="BM45525" s="138"/>
    </row>
    <row r="45526" spans="62:65" ht="13" thickBot="1">
      <c r="BJ45526" s="138"/>
      <c r="BK45526" s="138"/>
      <c r="BL45526" s="138"/>
      <c r="BM45526" s="138"/>
    </row>
    <row r="45527" spans="62:65" ht="13" thickBot="1">
      <c r="BJ45527" s="138"/>
      <c r="BK45527" s="138"/>
      <c r="BL45527" s="138"/>
      <c r="BM45527" s="138"/>
    </row>
    <row r="45528" spans="62:65" ht="13" thickBot="1">
      <c r="BJ45528" s="138"/>
      <c r="BK45528" s="138"/>
      <c r="BL45528" s="138"/>
      <c r="BM45528" s="138"/>
    </row>
    <row r="45529" spans="62:65" ht="13" thickBot="1">
      <c r="BJ45529" s="138"/>
      <c r="BK45529" s="138"/>
      <c r="BL45529" s="138"/>
      <c r="BM45529" s="138"/>
    </row>
    <row r="45530" spans="62:65" ht="13" thickBot="1">
      <c r="BJ45530" s="138"/>
      <c r="BK45530" s="138"/>
      <c r="BL45530" s="138"/>
      <c r="BM45530" s="138"/>
    </row>
    <row r="45531" spans="62:65" ht="13" thickBot="1">
      <c r="BJ45531" s="138"/>
      <c r="BK45531" s="138"/>
      <c r="BL45531" s="138"/>
      <c r="BM45531" s="138"/>
    </row>
    <row r="45532" spans="62:65" ht="13" thickBot="1">
      <c r="BJ45532" s="138"/>
      <c r="BK45532" s="138"/>
      <c r="BL45532" s="138"/>
      <c r="BM45532" s="138"/>
    </row>
    <row r="45533" spans="62:65" ht="13" thickBot="1">
      <c r="BJ45533" s="138"/>
      <c r="BK45533" s="138"/>
      <c r="BL45533" s="138"/>
      <c r="BM45533" s="138"/>
    </row>
    <row r="45534" spans="62:65" ht="13" thickBot="1">
      <c r="BJ45534" s="138"/>
      <c r="BK45534" s="138"/>
      <c r="BL45534" s="138"/>
      <c r="BM45534" s="138"/>
    </row>
    <row r="45535" spans="62:65" ht="13" thickBot="1">
      <c r="BJ45535" s="138"/>
      <c r="BK45535" s="138"/>
      <c r="BL45535" s="138"/>
      <c r="BM45535" s="138"/>
    </row>
    <row r="45536" spans="62:65" ht="13" thickBot="1">
      <c r="BJ45536" s="138"/>
      <c r="BK45536" s="138"/>
      <c r="BL45536" s="138"/>
      <c r="BM45536" s="138"/>
    </row>
    <row r="45537" spans="62:65" ht="13" thickBot="1">
      <c r="BJ45537" s="138"/>
      <c r="BK45537" s="138"/>
      <c r="BL45537" s="138"/>
      <c r="BM45537" s="138"/>
    </row>
    <row r="45538" spans="62:65" ht="13" thickBot="1">
      <c r="BJ45538" s="138"/>
      <c r="BK45538" s="138"/>
      <c r="BL45538" s="138"/>
      <c r="BM45538" s="138"/>
    </row>
    <row r="45539" spans="62:65" ht="13" thickBot="1">
      <c r="BJ45539" s="138"/>
      <c r="BK45539" s="138"/>
      <c r="BL45539" s="138"/>
      <c r="BM45539" s="138"/>
    </row>
    <row r="45540" spans="62:65" ht="13" thickBot="1">
      <c r="BJ45540" s="138"/>
      <c r="BK45540" s="138"/>
      <c r="BL45540" s="138"/>
      <c r="BM45540" s="138"/>
    </row>
    <row r="45541" spans="62:65" ht="13" thickBot="1">
      <c r="BJ45541" s="138"/>
      <c r="BK45541" s="138"/>
      <c r="BL45541" s="138"/>
      <c r="BM45541" s="138"/>
    </row>
    <row r="45542" spans="62:65" ht="13" thickBot="1">
      <c r="BJ45542" s="138"/>
      <c r="BK45542" s="138"/>
      <c r="BL45542" s="138"/>
      <c r="BM45542" s="138"/>
    </row>
    <row r="45543" spans="62:65" ht="13" thickBot="1">
      <c r="BJ45543" s="138"/>
      <c r="BK45543" s="138"/>
      <c r="BL45543" s="138"/>
      <c r="BM45543" s="138"/>
    </row>
    <row r="45544" spans="62:65" ht="13" thickBot="1">
      <c r="BJ45544" s="138"/>
      <c r="BK45544" s="138"/>
      <c r="BL45544" s="138"/>
      <c r="BM45544" s="138"/>
    </row>
    <row r="45545" spans="62:65" ht="13" thickBot="1">
      <c r="BJ45545" s="138"/>
      <c r="BK45545" s="138"/>
      <c r="BL45545" s="138"/>
      <c r="BM45545" s="138"/>
    </row>
    <row r="45546" spans="62:65" ht="13" thickBot="1">
      <c r="BJ45546" s="138"/>
      <c r="BK45546" s="138"/>
      <c r="BL45546" s="138"/>
      <c r="BM45546" s="138"/>
    </row>
    <row r="45547" spans="62:65" ht="13" thickBot="1">
      <c r="BJ45547" s="138"/>
      <c r="BK45547" s="138"/>
      <c r="BL45547" s="138"/>
      <c r="BM45547" s="138"/>
    </row>
    <row r="45548" spans="62:65" ht="13" thickBot="1">
      <c r="BJ45548" s="138"/>
      <c r="BK45548" s="138"/>
      <c r="BL45548" s="138"/>
      <c r="BM45548" s="138"/>
    </row>
    <row r="45549" spans="62:65" ht="13" thickBot="1">
      <c r="BJ45549" s="138"/>
      <c r="BK45549" s="138"/>
      <c r="BL45549" s="138"/>
      <c r="BM45549" s="138"/>
    </row>
    <row r="45550" spans="62:65" ht="13" thickBot="1">
      <c r="BJ45550" s="138"/>
      <c r="BK45550" s="138"/>
      <c r="BL45550" s="138"/>
      <c r="BM45550" s="138"/>
    </row>
    <row r="45551" spans="62:65" ht="13" thickBot="1">
      <c r="BJ45551" s="138"/>
      <c r="BK45551" s="138"/>
      <c r="BL45551" s="138"/>
      <c r="BM45551" s="138"/>
    </row>
    <row r="45552" spans="62:65" ht="13" thickBot="1">
      <c r="BJ45552" s="138"/>
      <c r="BK45552" s="138"/>
      <c r="BL45552" s="138"/>
      <c r="BM45552" s="138"/>
    </row>
    <row r="45553" spans="62:65" ht="13" thickBot="1">
      <c r="BJ45553" s="138"/>
      <c r="BK45553" s="138"/>
      <c r="BL45553" s="138"/>
      <c r="BM45553" s="138"/>
    </row>
    <row r="45554" spans="62:65" ht="13" thickBot="1">
      <c r="BJ45554" s="138"/>
      <c r="BK45554" s="138"/>
      <c r="BL45554" s="138"/>
      <c r="BM45554" s="138"/>
    </row>
    <row r="45555" spans="62:65" ht="13" thickBot="1">
      <c r="BJ45555" s="138"/>
      <c r="BK45555" s="138"/>
      <c r="BL45555" s="138"/>
      <c r="BM45555" s="138"/>
    </row>
    <row r="45556" spans="62:65" ht="13" thickBot="1">
      <c r="BJ45556" s="138"/>
      <c r="BK45556" s="138"/>
      <c r="BL45556" s="138"/>
      <c r="BM45556" s="138"/>
    </row>
    <row r="45557" spans="62:65" ht="13" thickBot="1">
      <c r="BJ45557" s="138"/>
      <c r="BK45557" s="138"/>
      <c r="BL45557" s="138"/>
      <c r="BM45557" s="138"/>
    </row>
    <row r="45558" spans="62:65" ht="13" thickBot="1">
      <c r="BJ45558" s="138"/>
      <c r="BK45558" s="138"/>
      <c r="BL45558" s="138"/>
      <c r="BM45558" s="138"/>
    </row>
    <row r="45559" spans="62:65" ht="13" thickBot="1">
      <c r="BJ45559" s="138"/>
      <c r="BK45559" s="138"/>
      <c r="BL45559" s="138"/>
      <c r="BM45559" s="138"/>
    </row>
    <row r="45560" spans="62:65" ht="13" thickBot="1">
      <c r="BJ45560" s="138"/>
      <c r="BK45560" s="138"/>
      <c r="BL45560" s="138"/>
      <c r="BM45560" s="138"/>
    </row>
    <row r="45561" spans="62:65" ht="13" thickBot="1">
      <c r="BJ45561" s="138"/>
      <c r="BK45561" s="138"/>
      <c r="BL45561" s="138"/>
      <c r="BM45561" s="138"/>
    </row>
    <row r="45562" spans="62:65" ht="13" thickBot="1">
      <c r="BJ45562" s="138"/>
      <c r="BK45562" s="138"/>
      <c r="BL45562" s="138"/>
      <c r="BM45562" s="138"/>
    </row>
    <row r="45563" spans="62:65" ht="13" thickBot="1">
      <c r="BJ45563" s="138"/>
      <c r="BK45563" s="138"/>
      <c r="BL45563" s="138"/>
      <c r="BM45563" s="138"/>
    </row>
    <row r="45564" spans="62:65" ht="13" thickBot="1">
      <c r="BJ45564" s="138"/>
      <c r="BK45564" s="138"/>
      <c r="BL45564" s="138"/>
      <c r="BM45564" s="138"/>
    </row>
    <row r="45565" spans="62:65" ht="13" thickBot="1">
      <c r="BJ45565" s="138"/>
      <c r="BK45565" s="138"/>
      <c r="BL45565" s="138"/>
      <c r="BM45565" s="138"/>
    </row>
    <row r="45566" spans="62:65" ht="13" thickBot="1">
      <c r="BJ45566" s="138"/>
      <c r="BK45566" s="138"/>
      <c r="BL45566" s="138"/>
      <c r="BM45566" s="138"/>
    </row>
    <row r="45567" spans="62:65" ht="13" thickBot="1">
      <c r="BJ45567" s="138"/>
      <c r="BK45567" s="138"/>
      <c r="BL45567" s="138"/>
      <c r="BM45567" s="138"/>
    </row>
    <row r="45568" spans="62:65" ht="13" thickBot="1">
      <c r="BJ45568" s="138"/>
      <c r="BK45568" s="138"/>
      <c r="BL45568" s="138"/>
      <c r="BM45568" s="138"/>
    </row>
    <row r="45569" spans="62:65" ht="13" thickBot="1">
      <c r="BJ45569" s="138"/>
      <c r="BK45569" s="138"/>
      <c r="BL45569" s="138"/>
      <c r="BM45569" s="138"/>
    </row>
    <row r="45570" spans="62:65" ht="13" thickBot="1">
      <c r="BJ45570" s="138"/>
      <c r="BK45570" s="138"/>
      <c r="BL45570" s="138"/>
      <c r="BM45570" s="138"/>
    </row>
    <row r="45571" spans="62:65" ht="13" thickBot="1">
      <c r="BJ45571" s="138"/>
      <c r="BK45571" s="138"/>
      <c r="BL45571" s="138"/>
      <c r="BM45571" s="138"/>
    </row>
    <row r="45572" spans="62:65" ht="13" thickBot="1">
      <c r="BJ45572" s="138"/>
      <c r="BK45572" s="138"/>
      <c r="BL45572" s="138"/>
      <c r="BM45572" s="138"/>
    </row>
    <row r="45573" spans="62:65" ht="13" thickBot="1">
      <c r="BJ45573" s="138"/>
      <c r="BK45573" s="138"/>
      <c r="BL45573" s="138"/>
      <c r="BM45573" s="138"/>
    </row>
    <row r="45574" spans="62:65" ht="13" thickBot="1">
      <c r="BJ45574" s="138"/>
      <c r="BK45574" s="138"/>
      <c r="BL45574" s="138"/>
      <c r="BM45574" s="138"/>
    </row>
    <row r="45575" spans="62:65" ht="13" thickBot="1">
      <c r="BJ45575" s="138"/>
      <c r="BK45575" s="138"/>
      <c r="BL45575" s="138"/>
      <c r="BM45575" s="138"/>
    </row>
    <row r="45576" spans="62:65" ht="13" thickBot="1">
      <c r="BJ45576" s="138"/>
      <c r="BK45576" s="138"/>
      <c r="BL45576" s="138"/>
      <c r="BM45576" s="138"/>
    </row>
    <row r="45577" spans="62:65" ht="13" thickBot="1">
      <c r="BJ45577" s="138"/>
      <c r="BK45577" s="138"/>
      <c r="BL45577" s="138"/>
      <c r="BM45577" s="138"/>
    </row>
    <row r="45578" spans="62:65" ht="13" thickBot="1">
      <c r="BJ45578" s="138"/>
      <c r="BK45578" s="138"/>
      <c r="BL45578" s="138"/>
      <c r="BM45578" s="138"/>
    </row>
    <row r="45579" spans="62:65" ht="13" thickBot="1">
      <c r="BJ45579" s="138"/>
      <c r="BK45579" s="138"/>
      <c r="BL45579" s="138"/>
      <c r="BM45579" s="138"/>
    </row>
    <row r="45580" spans="62:65" ht="13" thickBot="1">
      <c r="BJ45580" s="138"/>
      <c r="BK45580" s="138"/>
      <c r="BL45580" s="138"/>
      <c r="BM45580" s="138"/>
    </row>
    <row r="45581" spans="62:65" ht="13" thickBot="1">
      <c r="BJ45581" s="138"/>
      <c r="BK45581" s="138"/>
      <c r="BL45581" s="138"/>
      <c r="BM45581" s="138"/>
    </row>
    <row r="45582" spans="62:65" ht="13" thickBot="1">
      <c r="BJ45582" s="138"/>
      <c r="BK45582" s="138"/>
      <c r="BL45582" s="138"/>
      <c r="BM45582" s="138"/>
    </row>
    <row r="45583" spans="62:65" ht="13" thickBot="1">
      <c r="BJ45583" s="138"/>
      <c r="BK45583" s="138"/>
      <c r="BL45583" s="138"/>
      <c r="BM45583" s="138"/>
    </row>
    <row r="45584" spans="62:65" ht="13" thickBot="1">
      <c r="BJ45584" s="138"/>
      <c r="BK45584" s="138"/>
      <c r="BL45584" s="138"/>
      <c r="BM45584" s="138"/>
    </row>
    <row r="45585" spans="62:65" ht="13" thickBot="1">
      <c r="BJ45585" s="138"/>
      <c r="BK45585" s="138"/>
      <c r="BL45585" s="138"/>
      <c r="BM45585" s="138"/>
    </row>
    <row r="45586" spans="62:65" ht="13" thickBot="1">
      <c r="BJ45586" s="138"/>
      <c r="BK45586" s="138"/>
      <c r="BL45586" s="138"/>
      <c r="BM45586" s="138"/>
    </row>
    <row r="45587" spans="62:65" ht="13" thickBot="1">
      <c r="BJ45587" s="138"/>
      <c r="BK45587" s="138"/>
      <c r="BL45587" s="138"/>
      <c r="BM45587" s="138"/>
    </row>
    <row r="45588" spans="62:65" ht="13" thickBot="1">
      <c r="BJ45588" s="138"/>
      <c r="BK45588" s="138"/>
      <c r="BL45588" s="138"/>
      <c r="BM45588" s="138"/>
    </row>
    <row r="45589" spans="62:65" ht="13" thickBot="1">
      <c r="BJ45589" s="138"/>
      <c r="BK45589" s="138"/>
      <c r="BL45589" s="138"/>
      <c r="BM45589" s="138"/>
    </row>
    <row r="45590" spans="62:65" ht="13" thickBot="1">
      <c r="BJ45590" s="138"/>
      <c r="BK45590" s="138"/>
      <c r="BL45590" s="138"/>
      <c r="BM45590" s="138"/>
    </row>
    <row r="45591" spans="62:65" ht="13" thickBot="1">
      <c r="BJ45591" s="138"/>
      <c r="BK45591" s="138"/>
      <c r="BL45591" s="138"/>
      <c r="BM45591" s="138"/>
    </row>
    <row r="45592" spans="62:65" ht="13" thickBot="1">
      <c r="BJ45592" s="138"/>
      <c r="BK45592" s="138"/>
      <c r="BL45592" s="138"/>
      <c r="BM45592" s="138"/>
    </row>
    <row r="45593" spans="62:65" ht="13" thickBot="1">
      <c r="BJ45593" s="138"/>
      <c r="BK45593" s="138"/>
      <c r="BL45593" s="138"/>
      <c r="BM45593" s="138"/>
    </row>
    <row r="45594" spans="62:65" ht="13" thickBot="1">
      <c r="BJ45594" s="138"/>
      <c r="BK45594" s="138"/>
      <c r="BL45594" s="138"/>
      <c r="BM45594" s="138"/>
    </row>
    <row r="45595" spans="62:65" ht="13" thickBot="1">
      <c r="BJ45595" s="138"/>
      <c r="BK45595" s="138"/>
      <c r="BL45595" s="138"/>
      <c r="BM45595" s="138"/>
    </row>
    <row r="45596" spans="62:65" ht="13" thickBot="1">
      <c r="BJ45596" s="138"/>
      <c r="BK45596" s="138"/>
      <c r="BL45596" s="138"/>
      <c r="BM45596" s="138"/>
    </row>
    <row r="45597" spans="62:65" ht="13" thickBot="1">
      <c r="BJ45597" s="138"/>
      <c r="BK45597" s="138"/>
      <c r="BL45597" s="138"/>
      <c r="BM45597" s="138"/>
    </row>
    <row r="45598" spans="62:65" ht="13" thickBot="1">
      <c r="BJ45598" s="138"/>
      <c r="BK45598" s="138"/>
      <c r="BL45598" s="138"/>
      <c r="BM45598" s="138"/>
    </row>
    <row r="45599" spans="62:65" ht="13" thickBot="1">
      <c r="BJ45599" s="138"/>
      <c r="BK45599" s="138"/>
      <c r="BL45599" s="138"/>
      <c r="BM45599" s="138"/>
    </row>
    <row r="45600" spans="62:65" ht="13" thickBot="1">
      <c r="BJ45600" s="138"/>
      <c r="BK45600" s="138"/>
      <c r="BL45600" s="138"/>
      <c r="BM45600" s="138"/>
    </row>
    <row r="45601" spans="62:65" ht="13" thickBot="1">
      <c r="BJ45601" s="138"/>
      <c r="BK45601" s="138"/>
      <c r="BL45601" s="138"/>
      <c r="BM45601" s="138"/>
    </row>
    <row r="45602" spans="62:65" ht="13" thickBot="1">
      <c r="BJ45602" s="138"/>
      <c r="BK45602" s="138"/>
      <c r="BL45602" s="138"/>
      <c r="BM45602" s="138"/>
    </row>
    <row r="45603" spans="62:65" ht="13" thickBot="1">
      <c r="BJ45603" s="138"/>
      <c r="BK45603" s="138"/>
      <c r="BL45603" s="138"/>
      <c r="BM45603" s="138"/>
    </row>
    <row r="45604" spans="62:65" ht="13" thickBot="1">
      <c r="BJ45604" s="138"/>
      <c r="BK45604" s="138"/>
      <c r="BL45604" s="138"/>
      <c r="BM45604" s="138"/>
    </row>
    <row r="45605" spans="62:65" ht="13" thickBot="1">
      <c r="BJ45605" s="138"/>
      <c r="BK45605" s="138"/>
      <c r="BL45605" s="138"/>
      <c r="BM45605" s="138"/>
    </row>
    <row r="45606" spans="62:65" ht="13" thickBot="1">
      <c r="BJ45606" s="138"/>
      <c r="BK45606" s="138"/>
      <c r="BL45606" s="138"/>
      <c r="BM45606" s="138"/>
    </row>
    <row r="45607" spans="62:65" ht="13" thickBot="1">
      <c r="BJ45607" s="138"/>
      <c r="BK45607" s="138"/>
      <c r="BL45607" s="138"/>
      <c r="BM45607" s="138"/>
    </row>
    <row r="45608" spans="62:65" ht="13" thickBot="1">
      <c r="BJ45608" s="138"/>
      <c r="BK45608" s="138"/>
      <c r="BL45608" s="138"/>
      <c r="BM45608" s="138"/>
    </row>
    <row r="45609" spans="62:65" ht="13" thickBot="1">
      <c r="BJ45609" s="138"/>
      <c r="BK45609" s="138"/>
      <c r="BL45609" s="138"/>
      <c r="BM45609" s="138"/>
    </row>
    <row r="45610" spans="62:65" ht="13" thickBot="1">
      <c r="BJ45610" s="138"/>
      <c r="BK45610" s="138"/>
      <c r="BL45610" s="138"/>
      <c r="BM45610" s="138"/>
    </row>
    <row r="45611" spans="62:65" ht="13" thickBot="1">
      <c r="BJ45611" s="138"/>
      <c r="BK45611" s="138"/>
      <c r="BL45611" s="138"/>
      <c r="BM45611" s="138"/>
    </row>
    <row r="45612" spans="62:65" ht="13" thickBot="1">
      <c r="BJ45612" s="138"/>
      <c r="BK45612" s="138"/>
      <c r="BL45612" s="138"/>
      <c r="BM45612" s="138"/>
    </row>
    <row r="45613" spans="62:65" ht="13" thickBot="1">
      <c r="BJ45613" s="138"/>
      <c r="BK45613" s="138"/>
      <c r="BL45613" s="138"/>
      <c r="BM45613" s="138"/>
    </row>
    <row r="45614" spans="62:65" ht="13" thickBot="1">
      <c r="BJ45614" s="138"/>
      <c r="BK45614" s="138"/>
      <c r="BL45614" s="138"/>
      <c r="BM45614" s="138"/>
    </row>
    <row r="45615" spans="62:65" ht="13" thickBot="1">
      <c r="BJ45615" s="138"/>
      <c r="BK45615" s="138"/>
      <c r="BL45615" s="138"/>
      <c r="BM45615" s="138"/>
    </row>
    <row r="45616" spans="62:65" ht="13" thickBot="1">
      <c r="BJ45616" s="138"/>
      <c r="BK45616" s="138"/>
      <c r="BL45616" s="138"/>
      <c r="BM45616" s="138"/>
    </row>
    <row r="45617" spans="62:65" ht="13" thickBot="1">
      <c r="BJ45617" s="138"/>
      <c r="BK45617" s="138"/>
      <c r="BL45617" s="138"/>
      <c r="BM45617" s="138"/>
    </row>
    <row r="45618" spans="62:65" ht="13" thickBot="1">
      <c r="BJ45618" s="138"/>
      <c r="BK45618" s="138"/>
      <c r="BL45618" s="138"/>
      <c r="BM45618" s="138"/>
    </row>
    <row r="45619" spans="62:65" ht="13" thickBot="1">
      <c r="BJ45619" s="138"/>
      <c r="BK45619" s="138"/>
      <c r="BL45619" s="138"/>
      <c r="BM45619" s="138"/>
    </row>
    <row r="45620" spans="62:65" ht="13" thickBot="1">
      <c r="BJ45620" s="138"/>
      <c r="BK45620" s="138"/>
      <c r="BL45620" s="138"/>
      <c r="BM45620" s="138"/>
    </row>
    <row r="45621" spans="62:65" ht="13" thickBot="1">
      <c r="BJ45621" s="138"/>
      <c r="BK45621" s="138"/>
      <c r="BL45621" s="138"/>
      <c r="BM45621" s="138"/>
    </row>
    <row r="45622" spans="62:65" ht="13" thickBot="1">
      <c r="BJ45622" s="138"/>
      <c r="BK45622" s="138"/>
      <c r="BL45622" s="138"/>
      <c r="BM45622" s="138"/>
    </row>
    <row r="45623" spans="62:65" ht="13" thickBot="1">
      <c r="BJ45623" s="138"/>
      <c r="BK45623" s="138"/>
      <c r="BL45623" s="138"/>
      <c r="BM45623" s="138"/>
    </row>
    <row r="45624" spans="62:65" ht="13" thickBot="1">
      <c r="BJ45624" s="138"/>
      <c r="BK45624" s="138"/>
      <c r="BL45624" s="138"/>
      <c r="BM45624" s="138"/>
    </row>
    <row r="45625" spans="62:65" ht="13" thickBot="1">
      <c r="BJ45625" s="138"/>
      <c r="BK45625" s="138"/>
      <c r="BL45625" s="138"/>
      <c r="BM45625" s="138"/>
    </row>
    <row r="45626" spans="62:65" ht="13" thickBot="1">
      <c r="BJ45626" s="138"/>
      <c r="BK45626" s="138"/>
      <c r="BL45626" s="138"/>
      <c r="BM45626" s="138"/>
    </row>
    <row r="45627" spans="62:65" ht="13" thickBot="1">
      <c r="BJ45627" s="138"/>
      <c r="BK45627" s="138"/>
      <c r="BL45627" s="138"/>
      <c r="BM45627" s="138"/>
    </row>
    <row r="45628" spans="62:65" ht="13" thickBot="1">
      <c r="BJ45628" s="138"/>
      <c r="BK45628" s="138"/>
      <c r="BL45628" s="138"/>
      <c r="BM45628" s="138"/>
    </row>
    <row r="45629" spans="62:65" ht="13" thickBot="1">
      <c r="BJ45629" s="138"/>
      <c r="BK45629" s="138"/>
      <c r="BL45629" s="138"/>
      <c r="BM45629" s="138"/>
    </row>
    <row r="45630" spans="62:65" ht="13" thickBot="1">
      <c r="BJ45630" s="138"/>
      <c r="BK45630" s="138"/>
      <c r="BL45630" s="138"/>
      <c r="BM45630" s="138"/>
    </row>
    <row r="45631" spans="62:65" ht="13" thickBot="1">
      <c r="BJ45631" s="138"/>
      <c r="BK45631" s="138"/>
      <c r="BL45631" s="138"/>
      <c r="BM45631" s="138"/>
    </row>
    <row r="45632" spans="62:65" ht="13" thickBot="1">
      <c r="BJ45632" s="138"/>
      <c r="BK45632" s="138"/>
      <c r="BL45632" s="138"/>
      <c r="BM45632" s="138"/>
    </row>
    <row r="45633" spans="62:65" ht="13" thickBot="1">
      <c r="BJ45633" s="138"/>
      <c r="BK45633" s="138"/>
      <c r="BL45633" s="138"/>
      <c r="BM45633" s="138"/>
    </row>
    <row r="45634" spans="62:65" ht="13" thickBot="1">
      <c r="BJ45634" s="138"/>
      <c r="BK45634" s="138"/>
      <c r="BL45634" s="138"/>
      <c r="BM45634" s="138"/>
    </row>
    <row r="45635" spans="62:65" ht="13" thickBot="1">
      <c r="BJ45635" s="138"/>
      <c r="BK45635" s="138"/>
      <c r="BL45635" s="138"/>
      <c r="BM45635" s="138"/>
    </row>
    <row r="45636" spans="62:65" ht="13" thickBot="1">
      <c r="BJ45636" s="138"/>
      <c r="BK45636" s="138"/>
      <c r="BL45636" s="138"/>
      <c r="BM45636" s="138"/>
    </row>
    <row r="45637" spans="62:65" ht="13" thickBot="1">
      <c r="BJ45637" s="138"/>
      <c r="BK45637" s="138"/>
      <c r="BL45637" s="138"/>
      <c r="BM45637" s="138"/>
    </row>
    <row r="45638" spans="62:65" ht="13" thickBot="1">
      <c r="BJ45638" s="138"/>
      <c r="BK45638" s="138"/>
      <c r="BL45638" s="138"/>
      <c r="BM45638" s="138"/>
    </row>
    <row r="45639" spans="62:65" ht="13" thickBot="1">
      <c r="BJ45639" s="138"/>
      <c r="BK45639" s="138"/>
      <c r="BL45639" s="138"/>
      <c r="BM45639" s="138"/>
    </row>
    <row r="45640" spans="62:65" ht="13" thickBot="1">
      <c r="BJ45640" s="138"/>
      <c r="BK45640" s="138"/>
      <c r="BL45640" s="138"/>
      <c r="BM45640" s="138"/>
    </row>
    <row r="45641" spans="62:65" ht="13" thickBot="1">
      <c r="BJ45641" s="138"/>
      <c r="BK45641" s="138"/>
      <c r="BL45641" s="138"/>
      <c r="BM45641" s="138"/>
    </row>
    <row r="45642" spans="62:65" ht="13" thickBot="1">
      <c r="BJ45642" s="138"/>
      <c r="BK45642" s="138"/>
      <c r="BL45642" s="138"/>
      <c r="BM45642" s="138"/>
    </row>
    <row r="45643" spans="62:65" ht="13" thickBot="1">
      <c r="BJ45643" s="138"/>
      <c r="BK45643" s="138"/>
      <c r="BL45643" s="138"/>
      <c r="BM45643" s="138"/>
    </row>
    <row r="45644" spans="62:65" ht="13" thickBot="1">
      <c r="BJ45644" s="138"/>
      <c r="BK45644" s="138"/>
      <c r="BL45644" s="138"/>
      <c r="BM45644" s="138"/>
    </row>
    <row r="45645" spans="62:65" ht="13" thickBot="1">
      <c r="BJ45645" s="138"/>
      <c r="BK45645" s="138"/>
      <c r="BL45645" s="138"/>
      <c r="BM45645" s="138"/>
    </row>
    <row r="45646" spans="62:65" ht="13" thickBot="1">
      <c r="BJ45646" s="138"/>
      <c r="BK45646" s="138"/>
      <c r="BL45646" s="138"/>
      <c r="BM45646" s="138"/>
    </row>
    <row r="45647" spans="62:65" ht="13" thickBot="1">
      <c r="BJ45647" s="138"/>
      <c r="BK45647" s="138"/>
      <c r="BL45647" s="138"/>
      <c r="BM45647" s="138"/>
    </row>
    <row r="45648" spans="62:65" ht="13" thickBot="1">
      <c r="BJ45648" s="138"/>
      <c r="BK45648" s="138"/>
      <c r="BL45648" s="138"/>
      <c r="BM45648" s="138"/>
    </row>
    <row r="45649" spans="62:65" ht="13" thickBot="1">
      <c r="BJ45649" s="138"/>
      <c r="BK45649" s="138"/>
      <c r="BL45649" s="138"/>
      <c r="BM45649" s="138"/>
    </row>
    <row r="45650" spans="62:65" ht="13" thickBot="1">
      <c r="BJ45650" s="138"/>
      <c r="BK45650" s="138"/>
      <c r="BL45650" s="138"/>
      <c r="BM45650" s="138"/>
    </row>
    <row r="45651" spans="62:65" ht="13" thickBot="1">
      <c r="BJ45651" s="138"/>
      <c r="BK45651" s="138"/>
      <c r="BL45651" s="138"/>
      <c r="BM45651" s="138"/>
    </row>
    <row r="45652" spans="62:65" ht="13" thickBot="1">
      <c r="BJ45652" s="138"/>
      <c r="BK45652" s="138"/>
      <c r="BL45652" s="138"/>
      <c r="BM45652" s="138"/>
    </row>
    <row r="45653" spans="62:65" ht="13" thickBot="1">
      <c r="BJ45653" s="138"/>
      <c r="BK45653" s="138"/>
      <c r="BL45653" s="138"/>
      <c r="BM45653" s="138"/>
    </row>
    <row r="45654" spans="62:65" ht="13" thickBot="1">
      <c r="BJ45654" s="138"/>
      <c r="BK45654" s="138"/>
      <c r="BL45654" s="138"/>
      <c r="BM45654" s="138"/>
    </row>
    <row r="45655" spans="62:65" ht="13" thickBot="1">
      <c r="BJ45655" s="138"/>
      <c r="BK45655" s="138"/>
      <c r="BL45655" s="138"/>
      <c r="BM45655" s="138"/>
    </row>
    <row r="45656" spans="62:65" ht="13" thickBot="1">
      <c r="BJ45656" s="138"/>
      <c r="BK45656" s="138"/>
      <c r="BL45656" s="138"/>
      <c r="BM45656" s="138"/>
    </row>
    <row r="45657" spans="62:65" ht="13" thickBot="1">
      <c r="BJ45657" s="138"/>
      <c r="BK45657" s="138"/>
      <c r="BL45657" s="138"/>
      <c r="BM45657" s="138"/>
    </row>
    <row r="45658" spans="62:65" ht="13" thickBot="1">
      <c r="BJ45658" s="138"/>
      <c r="BK45658" s="138"/>
      <c r="BL45658" s="138"/>
      <c r="BM45658" s="138"/>
    </row>
    <row r="45659" spans="62:65" ht="13" thickBot="1">
      <c r="BJ45659" s="138"/>
      <c r="BK45659" s="138"/>
      <c r="BL45659" s="138"/>
      <c r="BM45659" s="138"/>
    </row>
    <row r="45660" spans="62:65" ht="13" thickBot="1">
      <c r="BJ45660" s="138"/>
      <c r="BK45660" s="138"/>
      <c r="BL45660" s="138"/>
      <c r="BM45660" s="138"/>
    </row>
    <row r="45661" spans="62:65" ht="13" thickBot="1">
      <c r="BJ45661" s="138"/>
      <c r="BK45661" s="138"/>
      <c r="BL45661" s="138"/>
      <c r="BM45661" s="138"/>
    </row>
    <row r="45662" spans="62:65" ht="13" thickBot="1">
      <c r="BJ45662" s="138"/>
      <c r="BK45662" s="138"/>
      <c r="BL45662" s="138"/>
      <c r="BM45662" s="138"/>
    </row>
    <row r="45663" spans="62:65" ht="13" thickBot="1">
      <c r="BJ45663" s="138"/>
      <c r="BK45663" s="138"/>
      <c r="BL45663" s="138"/>
      <c r="BM45663" s="138"/>
    </row>
    <row r="45664" spans="62:65" ht="13" thickBot="1">
      <c r="BJ45664" s="138"/>
      <c r="BK45664" s="138"/>
      <c r="BL45664" s="138"/>
      <c r="BM45664" s="138"/>
    </row>
    <row r="45665" spans="62:65" ht="13" thickBot="1">
      <c r="BJ45665" s="138"/>
      <c r="BK45665" s="138"/>
      <c r="BL45665" s="138"/>
      <c r="BM45665" s="138"/>
    </row>
    <row r="45666" spans="62:65" ht="13" thickBot="1">
      <c r="BJ45666" s="138"/>
      <c r="BK45666" s="138"/>
      <c r="BL45666" s="138"/>
      <c r="BM45666" s="138"/>
    </row>
    <row r="45667" spans="62:65" ht="13" thickBot="1">
      <c r="BJ45667" s="138"/>
      <c r="BK45667" s="138"/>
      <c r="BL45667" s="138"/>
      <c r="BM45667" s="138"/>
    </row>
    <row r="45668" spans="62:65" ht="13" thickBot="1">
      <c r="BJ45668" s="138"/>
      <c r="BK45668" s="138"/>
      <c r="BL45668" s="138"/>
      <c r="BM45668" s="138"/>
    </row>
    <row r="45669" spans="62:65" ht="13" thickBot="1">
      <c r="BJ45669" s="138"/>
      <c r="BK45669" s="138"/>
      <c r="BL45669" s="138"/>
      <c r="BM45669" s="138"/>
    </row>
    <row r="45670" spans="62:65" ht="13" thickBot="1">
      <c r="BJ45670" s="138"/>
      <c r="BK45670" s="138"/>
      <c r="BL45670" s="138"/>
      <c r="BM45670" s="138"/>
    </row>
    <row r="45671" spans="62:65" ht="13" thickBot="1">
      <c r="BJ45671" s="138"/>
      <c r="BK45671" s="138"/>
      <c r="BL45671" s="138"/>
      <c r="BM45671" s="138"/>
    </row>
    <row r="45672" spans="62:65" ht="13" thickBot="1">
      <c r="BJ45672" s="138"/>
      <c r="BK45672" s="138"/>
      <c r="BL45672" s="138"/>
      <c r="BM45672" s="138"/>
    </row>
    <row r="45673" spans="62:65" ht="13" thickBot="1">
      <c r="BJ45673" s="138"/>
      <c r="BK45673" s="138"/>
      <c r="BL45673" s="138"/>
      <c r="BM45673" s="138"/>
    </row>
    <row r="45674" spans="62:65" ht="13" thickBot="1">
      <c r="BJ45674" s="138"/>
      <c r="BK45674" s="138"/>
      <c r="BL45674" s="138"/>
      <c r="BM45674" s="138"/>
    </row>
    <row r="45675" spans="62:65" ht="13" thickBot="1">
      <c r="BJ45675" s="138"/>
      <c r="BK45675" s="138"/>
      <c r="BL45675" s="138"/>
      <c r="BM45675" s="138"/>
    </row>
    <row r="45676" spans="62:65" ht="13" thickBot="1">
      <c r="BJ45676" s="138"/>
      <c r="BK45676" s="138"/>
      <c r="BL45676" s="138"/>
      <c r="BM45676" s="138"/>
    </row>
    <row r="45677" spans="62:65" ht="13" thickBot="1">
      <c r="BJ45677" s="138"/>
      <c r="BK45677" s="138"/>
      <c r="BL45677" s="138"/>
      <c r="BM45677" s="138"/>
    </row>
    <row r="45678" spans="62:65" ht="13" thickBot="1">
      <c r="BJ45678" s="138"/>
      <c r="BK45678" s="138"/>
      <c r="BL45678" s="138"/>
      <c r="BM45678" s="138"/>
    </row>
    <row r="45679" spans="62:65" ht="13" thickBot="1">
      <c r="BJ45679" s="138"/>
      <c r="BK45679" s="138"/>
      <c r="BL45679" s="138"/>
      <c r="BM45679" s="138"/>
    </row>
    <row r="45680" spans="62:65" ht="13" thickBot="1">
      <c r="BJ45680" s="138"/>
      <c r="BK45680" s="138"/>
      <c r="BL45680" s="138"/>
      <c r="BM45680" s="138"/>
    </row>
    <row r="45681" spans="62:65" ht="13" thickBot="1">
      <c r="BJ45681" s="138"/>
      <c r="BK45681" s="138"/>
      <c r="BL45681" s="138"/>
      <c r="BM45681" s="138"/>
    </row>
    <row r="45682" spans="62:65" ht="13" thickBot="1">
      <c r="BJ45682" s="138"/>
      <c r="BK45682" s="138"/>
      <c r="BL45682" s="138"/>
      <c r="BM45682" s="138"/>
    </row>
    <row r="45683" spans="62:65" ht="13" thickBot="1">
      <c r="BJ45683" s="138"/>
      <c r="BK45683" s="138"/>
      <c r="BL45683" s="138"/>
      <c r="BM45683" s="138"/>
    </row>
    <row r="45684" spans="62:65" ht="13" thickBot="1">
      <c r="BJ45684" s="138"/>
      <c r="BK45684" s="138"/>
      <c r="BL45684" s="138"/>
      <c r="BM45684" s="138"/>
    </row>
    <row r="45685" spans="62:65" ht="13" thickBot="1">
      <c r="BJ45685" s="138"/>
      <c r="BK45685" s="138"/>
      <c r="BL45685" s="138"/>
      <c r="BM45685" s="138"/>
    </row>
    <row r="45686" spans="62:65" ht="13" thickBot="1">
      <c r="BJ45686" s="138"/>
      <c r="BK45686" s="138"/>
      <c r="BL45686" s="138"/>
      <c r="BM45686" s="138"/>
    </row>
    <row r="45687" spans="62:65" ht="13" thickBot="1">
      <c r="BJ45687" s="138"/>
      <c r="BK45687" s="138"/>
      <c r="BL45687" s="138"/>
      <c r="BM45687" s="138"/>
    </row>
    <row r="45688" spans="62:65" ht="13" thickBot="1">
      <c r="BJ45688" s="138"/>
      <c r="BK45688" s="138"/>
      <c r="BL45688" s="138"/>
      <c r="BM45688" s="138"/>
    </row>
    <row r="45689" spans="62:65" ht="13" thickBot="1">
      <c r="BJ45689" s="138"/>
      <c r="BK45689" s="138"/>
      <c r="BL45689" s="138"/>
      <c r="BM45689" s="138"/>
    </row>
    <row r="45690" spans="62:65" ht="13" thickBot="1">
      <c r="BJ45690" s="138"/>
      <c r="BK45690" s="138"/>
      <c r="BL45690" s="138"/>
      <c r="BM45690" s="138"/>
    </row>
    <row r="45691" spans="62:65" ht="13" thickBot="1">
      <c r="BJ45691" s="138"/>
      <c r="BK45691" s="138"/>
      <c r="BL45691" s="138"/>
      <c r="BM45691" s="138"/>
    </row>
    <row r="45692" spans="62:65" ht="13" thickBot="1">
      <c r="BJ45692" s="138"/>
      <c r="BK45692" s="138"/>
      <c r="BL45692" s="138"/>
      <c r="BM45692" s="138"/>
    </row>
    <row r="45693" spans="62:65" ht="13" thickBot="1">
      <c r="BJ45693" s="138"/>
      <c r="BK45693" s="138"/>
      <c r="BL45693" s="138"/>
      <c r="BM45693" s="138"/>
    </row>
    <row r="45694" spans="62:65" ht="13" thickBot="1">
      <c r="BJ45694" s="138"/>
      <c r="BK45694" s="138"/>
      <c r="BL45694" s="138"/>
      <c r="BM45694" s="138"/>
    </row>
    <row r="45695" spans="62:65" ht="13" thickBot="1">
      <c r="BJ45695" s="138"/>
      <c r="BK45695" s="138"/>
      <c r="BL45695" s="138"/>
      <c r="BM45695" s="138"/>
    </row>
    <row r="45696" spans="62:65" ht="13" thickBot="1">
      <c r="BJ45696" s="138"/>
      <c r="BK45696" s="138"/>
      <c r="BL45696" s="138"/>
      <c r="BM45696" s="138"/>
    </row>
    <row r="45697" spans="62:65" ht="13" thickBot="1">
      <c r="BJ45697" s="138"/>
      <c r="BK45697" s="138"/>
      <c r="BL45697" s="138"/>
      <c r="BM45697" s="138"/>
    </row>
    <row r="45698" spans="62:65" ht="13" thickBot="1">
      <c r="BJ45698" s="138"/>
      <c r="BK45698" s="138"/>
      <c r="BL45698" s="138"/>
      <c r="BM45698" s="138"/>
    </row>
    <row r="45699" spans="62:65" ht="13" thickBot="1">
      <c r="BJ45699" s="138"/>
      <c r="BK45699" s="138"/>
      <c r="BL45699" s="138"/>
      <c r="BM45699" s="138"/>
    </row>
    <row r="45700" spans="62:65" ht="13" thickBot="1">
      <c r="BJ45700" s="138"/>
      <c r="BK45700" s="138"/>
      <c r="BL45700" s="138"/>
      <c r="BM45700" s="138"/>
    </row>
    <row r="45701" spans="62:65" ht="13" thickBot="1">
      <c r="BJ45701" s="138"/>
      <c r="BK45701" s="138"/>
      <c r="BL45701" s="138"/>
      <c r="BM45701" s="138"/>
    </row>
    <row r="45702" spans="62:65" ht="13" thickBot="1">
      <c r="BJ45702" s="138"/>
      <c r="BK45702" s="138"/>
      <c r="BL45702" s="138"/>
      <c r="BM45702" s="138"/>
    </row>
    <row r="45703" spans="62:65" ht="13" thickBot="1">
      <c r="BJ45703" s="138"/>
      <c r="BK45703" s="138"/>
      <c r="BL45703" s="138"/>
      <c r="BM45703" s="138"/>
    </row>
    <row r="45704" spans="62:65" ht="13" thickBot="1">
      <c r="BJ45704" s="138"/>
      <c r="BK45704" s="138"/>
      <c r="BL45704" s="138"/>
      <c r="BM45704" s="138"/>
    </row>
    <row r="45705" spans="62:65" ht="13" thickBot="1">
      <c r="BJ45705" s="138"/>
      <c r="BK45705" s="138"/>
      <c r="BL45705" s="138"/>
      <c r="BM45705" s="138"/>
    </row>
    <row r="45706" spans="62:65" ht="13" thickBot="1">
      <c r="BJ45706" s="138"/>
      <c r="BK45706" s="138"/>
      <c r="BL45706" s="138"/>
      <c r="BM45706" s="138"/>
    </row>
    <row r="45707" spans="62:65" ht="13" thickBot="1">
      <c r="BJ45707" s="138"/>
      <c r="BK45707" s="138"/>
      <c r="BL45707" s="138"/>
      <c r="BM45707" s="138"/>
    </row>
    <row r="45708" spans="62:65" ht="13" thickBot="1">
      <c r="BJ45708" s="138"/>
      <c r="BK45708" s="138"/>
      <c r="BL45708" s="138"/>
      <c r="BM45708" s="138"/>
    </row>
    <row r="45709" spans="62:65" ht="13" thickBot="1">
      <c r="BJ45709" s="138"/>
      <c r="BK45709" s="138"/>
      <c r="BL45709" s="138"/>
      <c r="BM45709" s="138"/>
    </row>
    <row r="45710" spans="62:65" ht="13" thickBot="1">
      <c r="BJ45710" s="138"/>
      <c r="BK45710" s="138"/>
      <c r="BL45710" s="138"/>
      <c r="BM45710" s="138"/>
    </row>
    <row r="45711" spans="62:65" ht="13" thickBot="1">
      <c r="BJ45711" s="138"/>
      <c r="BK45711" s="138"/>
      <c r="BL45711" s="138"/>
      <c r="BM45711" s="138"/>
    </row>
    <row r="45712" spans="62:65" ht="13" thickBot="1">
      <c r="BJ45712" s="138"/>
      <c r="BK45712" s="138"/>
      <c r="BL45712" s="138"/>
      <c r="BM45712" s="138"/>
    </row>
    <row r="45713" spans="62:65" ht="13" thickBot="1">
      <c r="BJ45713" s="138"/>
      <c r="BK45713" s="138"/>
      <c r="BL45713" s="138"/>
      <c r="BM45713" s="138"/>
    </row>
    <row r="45714" spans="62:65" ht="13" thickBot="1">
      <c r="BJ45714" s="138"/>
      <c r="BK45714" s="138"/>
      <c r="BL45714" s="138"/>
      <c r="BM45714" s="138"/>
    </row>
    <row r="45715" spans="62:65" ht="13" thickBot="1">
      <c r="BJ45715" s="138"/>
      <c r="BK45715" s="138"/>
      <c r="BL45715" s="138"/>
      <c r="BM45715" s="138"/>
    </row>
    <row r="45716" spans="62:65" ht="13" thickBot="1">
      <c r="BJ45716" s="138"/>
      <c r="BK45716" s="138"/>
      <c r="BL45716" s="138"/>
      <c r="BM45716" s="138"/>
    </row>
    <row r="45717" spans="62:65" ht="13" thickBot="1">
      <c r="BJ45717" s="138"/>
      <c r="BK45717" s="138"/>
      <c r="BL45717" s="138"/>
      <c r="BM45717" s="138"/>
    </row>
    <row r="45718" spans="62:65" ht="13" thickBot="1">
      <c r="BJ45718" s="138"/>
      <c r="BK45718" s="138"/>
      <c r="BL45718" s="138"/>
      <c r="BM45718" s="138"/>
    </row>
    <row r="45719" spans="62:65" ht="13" thickBot="1">
      <c r="BJ45719" s="138"/>
      <c r="BK45719" s="138"/>
      <c r="BL45719" s="138"/>
      <c r="BM45719" s="138"/>
    </row>
    <row r="45720" spans="62:65" ht="13" thickBot="1">
      <c r="BJ45720" s="138"/>
      <c r="BK45720" s="138"/>
      <c r="BL45720" s="138"/>
      <c r="BM45720" s="138"/>
    </row>
    <row r="45721" spans="62:65" ht="13" thickBot="1">
      <c r="BJ45721" s="138"/>
      <c r="BK45721" s="138"/>
      <c r="BL45721" s="138"/>
      <c r="BM45721" s="138"/>
    </row>
    <row r="45722" spans="62:65" ht="13" thickBot="1">
      <c r="BJ45722" s="138"/>
      <c r="BK45722" s="138"/>
      <c r="BL45722" s="138"/>
      <c r="BM45722" s="138"/>
    </row>
    <row r="45723" spans="62:65" ht="13" thickBot="1">
      <c r="BJ45723" s="138"/>
      <c r="BK45723" s="138"/>
      <c r="BL45723" s="138"/>
      <c r="BM45723" s="138"/>
    </row>
    <row r="45724" spans="62:65" ht="13" thickBot="1">
      <c r="BJ45724" s="138"/>
      <c r="BK45724" s="138"/>
      <c r="BL45724" s="138"/>
      <c r="BM45724" s="138"/>
    </row>
    <row r="45725" spans="62:65" ht="13" thickBot="1">
      <c r="BJ45725" s="138"/>
      <c r="BK45725" s="138"/>
      <c r="BL45725" s="138"/>
      <c r="BM45725" s="138"/>
    </row>
    <row r="45726" spans="62:65" ht="13" thickBot="1">
      <c r="BJ45726" s="138"/>
      <c r="BK45726" s="138"/>
      <c r="BL45726" s="138"/>
      <c r="BM45726" s="138"/>
    </row>
    <row r="45727" spans="62:65" ht="13" thickBot="1">
      <c r="BJ45727" s="138"/>
      <c r="BK45727" s="138"/>
      <c r="BL45727" s="138"/>
      <c r="BM45727" s="138"/>
    </row>
    <row r="45728" spans="62:65" ht="13" thickBot="1">
      <c r="BJ45728" s="138"/>
      <c r="BK45728" s="138"/>
      <c r="BL45728" s="138"/>
      <c r="BM45728" s="138"/>
    </row>
    <row r="45729" spans="62:65" ht="13" thickBot="1">
      <c r="BJ45729" s="138"/>
      <c r="BK45729" s="138"/>
      <c r="BL45729" s="138"/>
      <c r="BM45729" s="138"/>
    </row>
    <row r="45730" spans="62:65" ht="13" thickBot="1">
      <c r="BJ45730" s="138"/>
      <c r="BK45730" s="138"/>
      <c r="BL45730" s="138"/>
      <c r="BM45730" s="138"/>
    </row>
    <row r="45731" spans="62:65" ht="13" thickBot="1">
      <c r="BJ45731" s="138"/>
      <c r="BK45731" s="138"/>
      <c r="BL45731" s="138"/>
      <c r="BM45731" s="138"/>
    </row>
    <row r="45732" spans="62:65" ht="13" thickBot="1">
      <c r="BJ45732" s="138"/>
      <c r="BK45732" s="138"/>
      <c r="BL45732" s="138"/>
      <c r="BM45732" s="138"/>
    </row>
    <row r="45733" spans="62:65" ht="13" thickBot="1">
      <c r="BJ45733" s="138"/>
      <c r="BK45733" s="138"/>
      <c r="BL45733" s="138"/>
      <c r="BM45733" s="138"/>
    </row>
    <row r="45734" spans="62:65" ht="13" thickBot="1">
      <c r="BJ45734" s="138"/>
      <c r="BK45734" s="138"/>
      <c r="BL45734" s="138"/>
      <c r="BM45734" s="138"/>
    </row>
    <row r="45735" spans="62:65" ht="13" thickBot="1">
      <c r="BJ45735" s="138"/>
      <c r="BK45735" s="138"/>
      <c r="BL45735" s="138"/>
      <c r="BM45735" s="138"/>
    </row>
    <row r="45736" spans="62:65" ht="13" thickBot="1">
      <c r="BJ45736" s="138"/>
      <c r="BK45736" s="138"/>
      <c r="BL45736" s="138"/>
      <c r="BM45736" s="138"/>
    </row>
    <row r="45737" spans="62:65" ht="13" thickBot="1">
      <c r="BJ45737" s="138"/>
      <c r="BK45737" s="138"/>
      <c r="BL45737" s="138"/>
      <c r="BM45737" s="138"/>
    </row>
    <row r="45738" spans="62:65" ht="13" thickBot="1">
      <c r="BJ45738" s="138"/>
      <c r="BK45738" s="138"/>
      <c r="BL45738" s="138"/>
      <c r="BM45738" s="138"/>
    </row>
    <row r="45739" spans="62:65" ht="13" thickBot="1">
      <c r="BJ45739" s="138"/>
      <c r="BK45739" s="138"/>
      <c r="BL45739" s="138"/>
      <c r="BM45739" s="138"/>
    </row>
    <row r="45740" spans="62:65" ht="13" thickBot="1">
      <c r="BJ45740" s="138"/>
      <c r="BK45740" s="138"/>
      <c r="BL45740" s="138"/>
      <c r="BM45740" s="138"/>
    </row>
    <row r="45741" spans="62:65" ht="13" thickBot="1">
      <c r="BJ45741" s="138"/>
      <c r="BK45741" s="138"/>
      <c r="BL45741" s="138"/>
      <c r="BM45741" s="138"/>
    </row>
    <row r="45742" spans="62:65" ht="13" thickBot="1">
      <c r="BJ45742" s="138"/>
      <c r="BK45742" s="138"/>
      <c r="BL45742" s="138"/>
      <c r="BM45742" s="138"/>
    </row>
    <row r="45743" spans="62:65" ht="13" thickBot="1">
      <c r="BJ45743" s="138"/>
      <c r="BK45743" s="138"/>
      <c r="BL45743" s="138"/>
      <c r="BM45743" s="138"/>
    </row>
    <row r="45744" spans="62:65" ht="13" thickBot="1">
      <c r="BJ45744" s="138"/>
      <c r="BK45744" s="138"/>
      <c r="BL45744" s="138"/>
      <c r="BM45744" s="138"/>
    </row>
    <row r="45745" spans="62:65" ht="13" thickBot="1">
      <c r="BJ45745" s="138"/>
      <c r="BK45745" s="138"/>
      <c r="BL45745" s="138"/>
      <c r="BM45745" s="138"/>
    </row>
    <row r="45746" spans="62:65" ht="13" thickBot="1">
      <c r="BJ45746" s="138"/>
      <c r="BK45746" s="138"/>
      <c r="BL45746" s="138"/>
      <c r="BM45746" s="138"/>
    </row>
    <row r="45747" spans="62:65" ht="13" thickBot="1">
      <c r="BJ45747" s="138"/>
      <c r="BK45747" s="138"/>
      <c r="BL45747" s="138"/>
      <c r="BM45747" s="138"/>
    </row>
    <row r="45748" spans="62:65" ht="13" thickBot="1">
      <c r="BJ45748" s="138"/>
      <c r="BK45748" s="138"/>
      <c r="BL45748" s="138"/>
      <c r="BM45748" s="138"/>
    </row>
    <row r="45749" spans="62:65" ht="13" thickBot="1">
      <c r="BJ45749" s="138"/>
      <c r="BK45749" s="138"/>
      <c r="BL45749" s="138"/>
      <c r="BM45749" s="138"/>
    </row>
    <row r="45750" spans="62:65" ht="13" thickBot="1">
      <c r="BJ45750" s="138"/>
      <c r="BK45750" s="138"/>
      <c r="BL45750" s="138"/>
      <c r="BM45750" s="138"/>
    </row>
    <row r="45751" spans="62:65" ht="13" thickBot="1">
      <c r="BJ45751" s="138"/>
      <c r="BK45751" s="138"/>
      <c r="BL45751" s="138"/>
      <c r="BM45751" s="138"/>
    </row>
    <row r="45752" spans="62:65" ht="13" thickBot="1">
      <c r="BJ45752" s="138"/>
      <c r="BK45752" s="138"/>
      <c r="BL45752" s="138"/>
      <c r="BM45752" s="138"/>
    </row>
    <row r="45753" spans="62:65" ht="13" thickBot="1">
      <c r="BJ45753" s="138"/>
      <c r="BK45753" s="138"/>
      <c r="BL45753" s="138"/>
      <c r="BM45753" s="138"/>
    </row>
    <row r="45754" spans="62:65" ht="13" thickBot="1">
      <c r="BJ45754" s="138"/>
      <c r="BK45754" s="138"/>
      <c r="BL45754" s="138"/>
      <c r="BM45754" s="138"/>
    </row>
    <row r="45755" spans="62:65" ht="13" thickBot="1">
      <c r="BJ45755" s="138"/>
      <c r="BK45755" s="138"/>
      <c r="BL45755" s="138"/>
      <c r="BM45755" s="138"/>
    </row>
    <row r="45756" spans="62:65" ht="13" thickBot="1">
      <c r="BJ45756" s="138"/>
      <c r="BK45756" s="138"/>
      <c r="BL45756" s="138"/>
      <c r="BM45756" s="138"/>
    </row>
    <row r="45757" spans="62:65" ht="13" thickBot="1">
      <c r="BJ45757" s="138"/>
      <c r="BK45757" s="138"/>
      <c r="BL45757" s="138"/>
      <c r="BM45757" s="138"/>
    </row>
    <row r="45758" spans="62:65" ht="13" thickBot="1">
      <c r="BJ45758" s="138"/>
      <c r="BK45758" s="138"/>
      <c r="BL45758" s="138"/>
      <c r="BM45758" s="138"/>
    </row>
    <row r="45759" spans="62:65" ht="13" thickBot="1">
      <c r="BJ45759" s="138"/>
      <c r="BK45759" s="138"/>
      <c r="BL45759" s="138"/>
      <c r="BM45759" s="138"/>
    </row>
    <row r="45760" spans="62:65" ht="13" thickBot="1">
      <c r="BJ45760" s="138"/>
      <c r="BK45760" s="138"/>
      <c r="BL45760" s="138"/>
      <c r="BM45760" s="138"/>
    </row>
    <row r="45761" spans="62:65" ht="13" thickBot="1">
      <c r="BJ45761" s="138"/>
      <c r="BK45761" s="138"/>
      <c r="BL45761" s="138"/>
      <c r="BM45761" s="138"/>
    </row>
    <row r="45762" spans="62:65" ht="13" thickBot="1">
      <c r="BJ45762" s="138"/>
      <c r="BK45762" s="138"/>
      <c r="BL45762" s="138"/>
      <c r="BM45762" s="138"/>
    </row>
    <row r="45763" spans="62:65" ht="13" thickBot="1">
      <c r="BJ45763" s="138"/>
      <c r="BK45763" s="138"/>
      <c r="BL45763" s="138"/>
      <c r="BM45763" s="138"/>
    </row>
    <row r="45764" spans="62:65" ht="13" thickBot="1">
      <c r="BJ45764" s="138"/>
      <c r="BK45764" s="138"/>
      <c r="BL45764" s="138"/>
      <c r="BM45764" s="138"/>
    </row>
    <row r="45765" spans="62:65" ht="13" thickBot="1">
      <c r="BJ45765" s="138"/>
      <c r="BK45765" s="138"/>
      <c r="BL45765" s="138"/>
      <c r="BM45765" s="138"/>
    </row>
    <row r="45766" spans="62:65" ht="13" thickBot="1">
      <c r="BJ45766" s="138"/>
      <c r="BK45766" s="138"/>
      <c r="BL45766" s="138"/>
      <c r="BM45766" s="138"/>
    </row>
    <row r="45767" spans="62:65" ht="13" thickBot="1">
      <c r="BJ45767" s="138"/>
      <c r="BK45767" s="138"/>
      <c r="BL45767" s="138"/>
      <c r="BM45767" s="138"/>
    </row>
    <row r="45768" spans="62:65" ht="13" thickBot="1">
      <c r="BJ45768" s="138"/>
      <c r="BK45768" s="138"/>
      <c r="BL45768" s="138"/>
      <c r="BM45768" s="138"/>
    </row>
    <row r="45769" spans="62:65" ht="13" thickBot="1">
      <c r="BJ45769" s="138"/>
      <c r="BK45769" s="138"/>
      <c r="BL45769" s="138"/>
      <c r="BM45769" s="138"/>
    </row>
    <row r="45770" spans="62:65" ht="13" thickBot="1">
      <c r="BJ45770" s="138"/>
      <c r="BK45770" s="138"/>
      <c r="BL45770" s="138"/>
      <c r="BM45770" s="138"/>
    </row>
    <row r="45771" spans="62:65" ht="13" thickBot="1">
      <c r="BJ45771" s="138"/>
      <c r="BK45771" s="138"/>
      <c r="BL45771" s="138"/>
      <c r="BM45771" s="138"/>
    </row>
    <row r="45772" spans="62:65" ht="13" thickBot="1">
      <c r="BJ45772" s="138"/>
      <c r="BK45772" s="138"/>
      <c r="BL45772" s="138"/>
      <c r="BM45772" s="138"/>
    </row>
    <row r="45773" spans="62:65" ht="13" thickBot="1">
      <c r="BJ45773" s="138"/>
      <c r="BK45773" s="138"/>
      <c r="BL45773" s="138"/>
      <c r="BM45773" s="138"/>
    </row>
    <row r="45774" spans="62:65" ht="13" thickBot="1">
      <c r="BJ45774" s="138"/>
      <c r="BK45774" s="138"/>
      <c r="BL45774" s="138"/>
      <c r="BM45774" s="138"/>
    </row>
    <row r="45775" spans="62:65" ht="13" thickBot="1">
      <c r="BJ45775" s="138"/>
      <c r="BK45775" s="138"/>
      <c r="BL45775" s="138"/>
      <c r="BM45775" s="138"/>
    </row>
    <row r="45776" spans="62:65" ht="13" thickBot="1">
      <c r="BJ45776" s="138"/>
      <c r="BK45776" s="138"/>
      <c r="BL45776" s="138"/>
      <c r="BM45776" s="138"/>
    </row>
    <row r="45777" spans="62:65" ht="13" thickBot="1">
      <c r="BJ45777" s="138"/>
      <c r="BK45777" s="138"/>
      <c r="BL45777" s="138"/>
      <c r="BM45777" s="138"/>
    </row>
    <row r="45778" spans="62:65" ht="13" thickBot="1">
      <c r="BJ45778" s="138"/>
      <c r="BK45778" s="138"/>
      <c r="BL45778" s="138"/>
      <c r="BM45778" s="138"/>
    </row>
    <row r="45779" spans="62:65" ht="13" thickBot="1">
      <c r="BJ45779" s="138"/>
      <c r="BK45779" s="138"/>
      <c r="BL45779" s="138"/>
      <c r="BM45779" s="138"/>
    </row>
    <row r="45780" spans="62:65" ht="13" thickBot="1">
      <c r="BJ45780" s="138"/>
      <c r="BK45780" s="138"/>
      <c r="BL45780" s="138"/>
      <c r="BM45780" s="138"/>
    </row>
    <row r="45781" spans="62:65" ht="13" thickBot="1">
      <c r="BJ45781" s="138"/>
      <c r="BK45781" s="138"/>
      <c r="BL45781" s="138"/>
      <c r="BM45781" s="138"/>
    </row>
    <row r="45782" spans="62:65" ht="13" thickBot="1">
      <c r="BJ45782" s="138"/>
      <c r="BK45782" s="138"/>
      <c r="BL45782" s="138"/>
      <c r="BM45782" s="138"/>
    </row>
    <row r="45783" spans="62:65" ht="13" thickBot="1">
      <c r="BJ45783" s="138"/>
      <c r="BK45783" s="138"/>
      <c r="BL45783" s="138"/>
      <c r="BM45783" s="138"/>
    </row>
    <row r="45784" spans="62:65" ht="13" thickBot="1">
      <c r="BJ45784" s="138"/>
      <c r="BK45784" s="138"/>
      <c r="BL45784" s="138"/>
      <c r="BM45784" s="138"/>
    </row>
    <row r="45785" spans="62:65" ht="13" thickBot="1">
      <c r="BJ45785" s="138"/>
      <c r="BK45785" s="138"/>
      <c r="BL45785" s="138"/>
      <c r="BM45785" s="138"/>
    </row>
    <row r="45786" spans="62:65" ht="13" thickBot="1">
      <c r="BJ45786" s="138"/>
      <c r="BK45786" s="138"/>
      <c r="BL45786" s="138"/>
      <c r="BM45786" s="138"/>
    </row>
    <row r="45787" spans="62:65" ht="13" thickBot="1">
      <c r="BJ45787" s="138"/>
      <c r="BK45787" s="138"/>
      <c r="BL45787" s="138"/>
      <c r="BM45787" s="138"/>
    </row>
    <row r="45788" spans="62:65" ht="13" thickBot="1">
      <c r="BJ45788" s="138"/>
      <c r="BK45788" s="138"/>
      <c r="BL45788" s="138"/>
      <c r="BM45788" s="138"/>
    </row>
    <row r="45789" spans="62:65" ht="13" thickBot="1">
      <c r="BJ45789" s="138"/>
      <c r="BK45789" s="138"/>
      <c r="BL45789" s="138"/>
      <c r="BM45789" s="138"/>
    </row>
    <row r="45790" spans="62:65" ht="13" thickBot="1">
      <c r="BJ45790" s="138"/>
      <c r="BK45790" s="138"/>
      <c r="BL45790" s="138"/>
      <c r="BM45790" s="138"/>
    </row>
    <row r="45791" spans="62:65" ht="13" thickBot="1">
      <c r="BJ45791" s="138"/>
      <c r="BK45791" s="138"/>
      <c r="BL45791" s="138"/>
      <c r="BM45791" s="138"/>
    </row>
    <row r="45792" spans="62:65" ht="13" thickBot="1">
      <c r="BJ45792" s="138"/>
      <c r="BK45792" s="138"/>
      <c r="BL45792" s="138"/>
      <c r="BM45792" s="138"/>
    </row>
    <row r="45793" spans="62:65" ht="13" thickBot="1">
      <c r="BJ45793" s="138"/>
      <c r="BK45793" s="138"/>
      <c r="BL45793" s="138"/>
      <c r="BM45793" s="138"/>
    </row>
    <row r="45794" spans="62:65" ht="13" thickBot="1">
      <c r="BJ45794" s="138"/>
      <c r="BK45794" s="138"/>
      <c r="BL45794" s="138"/>
      <c r="BM45794" s="138"/>
    </row>
    <row r="45795" spans="62:65" ht="13" thickBot="1">
      <c r="BJ45795" s="138"/>
      <c r="BK45795" s="138"/>
      <c r="BL45795" s="138"/>
      <c r="BM45795" s="138"/>
    </row>
    <row r="45796" spans="62:65" ht="13" thickBot="1">
      <c r="BJ45796" s="138"/>
      <c r="BK45796" s="138"/>
      <c r="BL45796" s="138"/>
      <c r="BM45796" s="138"/>
    </row>
    <row r="45797" spans="62:65" ht="13" thickBot="1">
      <c r="BJ45797" s="138"/>
      <c r="BK45797" s="138"/>
      <c r="BL45797" s="138"/>
      <c r="BM45797" s="138"/>
    </row>
    <row r="45798" spans="62:65" ht="13" thickBot="1">
      <c r="BJ45798" s="138"/>
      <c r="BK45798" s="138"/>
      <c r="BL45798" s="138"/>
      <c r="BM45798" s="138"/>
    </row>
    <row r="45799" spans="62:65" ht="13" thickBot="1">
      <c r="BJ45799" s="138"/>
      <c r="BK45799" s="138"/>
      <c r="BL45799" s="138"/>
      <c r="BM45799" s="138"/>
    </row>
    <row r="45800" spans="62:65" ht="13" thickBot="1">
      <c r="BJ45800" s="138"/>
      <c r="BK45800" s="138"/>
      <c r="BL45800" s="138"/>
      <c r="BM45800" s="138"/>
    </row>
    <row r="45801" spans="62:65" ht="13" thickBot="1">
      <c r="BJ45801" s="138"/>
      <c r="BK45801" s="138"/>
      <c r="BL45801" s="138"/>
      <c r="BM45801" s="138"/>
    </row>
    <row r="45802" spans="62:65" ht="13" thickBot="1">
      <c r="BJ45802" s="138"/>
      <c r="BK45802" s="138"/>
      <c r="BL45802" s="138"/>
      <c r="BM45802" s="138"/>
    </row>
    <row r="45803" spans="62:65" ht="13" thickBot="1">
      <c r="BJ45803" s="138"/>
      <c r="BK45803" s="138"/>
      <c r="BL45803" s="138"/>
      <c r="BM45803" s="138"/>
    </row>
    <row r="45804" spans="62:65" ht="13" thickBot="1">
      <c r="BJ45804" s="138"/>
      <c r="BK45804" s="138"/>
      <c r="BL45804" s="138"/>
      <c r="BM45804" s="138"/>
    </row>
    <row r="45805" spans="62:65" ht="13" thickBot="1">
      <c r="BJ45805" s="138"/>
      <c r="BK45805" s="138"/>
      <c r="BL45805" s="138"/>
      <c r="BM45805" s="138"/>
    </row>
    <row r="45806" spans="62:65" ht="13" thickBot="1">
      <c r="BJ45806" s="138"/>
      <c r="BK45806" s="138"/>
      <c r="BL45806" s="138"/>
      <c r="BM45806" s="138"/>
    </row>
    <row r="45807" spans="62:65" ht="13" thickBot="1">
      <c r="BJ45807" s="138"/>
      <c r="BK45807" s="138"/>
      <c r="BL45807" s="138"/>
      <c r="BM45807" s="138"/>
    </row>
    <row r="45808" spans="62:65" ht="13" thickBot="1">
      <c r="BJ45808" s="138"/>
      <c r="BK45808" s="138"/>
      <c r="BL45808" s="138"/>
      <c r="BM45808" s="138"/>
    </row>
    <row r="45809" spans="62:65" ht="13" thickBot="1">
      <c r="BJ45809" s="138"/>
      <c r="BK45809" s="138"/>
      <c r="BL45809" s="138"/>
      <c r="BM45809" s="138"/>
    </row>
    <row r="45810" spans="62:65" ht="13" thickBot="1">
      <c r="BJ45810" s="138"/>
      <c r="BK45810" s="138"/>
      <c r="BL45810" s="138"/>
      <c r="BM45810" s="138"/>
    </row>
    <row r="45811" spans="62:65" ht="13" thickBot="1">
      <c r="BJ45811" s="138"/>
      <c r="BK45811" s="138"/>
      <c r="BL45811" s="138"/>
      <c r="BM45811" s="138"/>
    </row>
    <row r="45812" spans="62:65" ht="13" thickBot="1">
      <c r="BJ45812" s="138"/>
      <c r="BK45812" s="138"/>
      <c r="BL45812" s="138"/>
      <c r="BM45812" s="138"/>
    </row>
    <row r="45813" spans="62:65" ht="13" thickBot="1">
      <c r="BJ45813" s="138"/>
      <c r="BK45813" s="138"/>
      <c r="BL45813" s="138"/>
      <c r="BM45813" s="138"/>
    </row>
    <row r="45814" spans="62:65" ht="13" thickBot="1">
      <c r="BJ45814" s="138"/>
      <c r="BK45814" s="138"/>
      <c r="BL45814" s="138"/>
      <c r="BM45814" s="138"/>
    </row>
    <row r="45815" spans="62:65" ht="13" thickBot="1">
      <c r="BJ45815" s="138"/>
      <c r="BK45815" s="138"/>
      <c r="BL45815" s="138"/>
      <c r="BM45815" s="138"/>
    </row>
    <row r="45816" spans="62:65" ht="13" thickBot="1">
      <c r="BJ45816" s="138"/>
      <c r="BK45816" s="138"/>
      <c r="BL45816" s="138"/>
      <c r="BM45816" s="138"/>
    </row>
    <row r="45817" spans="62:65" ht="13" thickBot="1">
      <c r="BJ45817" s="138"/>
      <c r="BK45817" s="138"/>
      <c r="BL45817" s="138"/>
      <c r="BM45817" s="138"/>
    </row>
    <row r="45818" spans="62:65" ht="13" thickBot="1">
      <c r="BJ45818" s="138"/>
      <c r="BK45818" s="138"/>
      <c r="BL45818" s="138"/>
      <c r="BM45818" s="138"/>
    </row>
    <row r="45819" spans="62:65" ht="13" thickBot="1">
      <c r="BJ45819" s="138"/>
      <c r="BK45819" s="138"/>
      <c r="BL45819" s="138"/>
      <c r="BM45819" s="138"/>
    </row>
    <row r="45820" spans="62:65" ht="13" thickBot="1">
      <c r="BJ45820" s="138"/>
      <c r="BK45820" s="138"/>
      <c r="BL45820" s="138"/>
      <c r="BM45820" s="138"/>
    </row>
    <row r="45821" spans="62:65" ht="13" thickBot="1">
      <c r="BJ45821" s="138"/>
      <c r="BK45821" s="138"/>
      <c r="BL45821" s="138"/>
      <c r="BM45821" s="138"/>
    </row>
    <row r="45822" spans="62:65" ht="13" thickBot="1">
      <c r="BJ45822" s="138"/>
      <c r="BK45822" s="138"/>
      <c r="BL45822" s="138"/>
      <c r="BM45822" s="138"/>
    </row>
    <row r="45823" spans="62:65" ht="13" thickBot="1">
      <c r="BJ45823" s="138"/>
      <c r="BK45823" s="138"/>
      <c r="BL45823" s="138"/>
      <c r="BM45823" s="138"/>
    </row>
    <row r="45824" spans="62:65" ht="13" thickBot="1">
      <c r="BJ45824" s="138"/>
      <c r="BK45824" s="138"/>
      <c r="BL45824" s="138"/>
      <c r="BM45824" s="138"/>
    </row>
    <row r="45825" spans="62:65" ht="13" thickBot="1">
      <c r="BJ45825" s="138"/>
      <c r="BK45825" s="138"/>
      <c r="BL45825" s="138"/>
      <c r="BM45825" s="138"/>
    </row>
    <row r="45826" spans="62:65" ht="13" thickBot="1">
      <c r="BJ45826" s="138"/>
      <c r="BK45826" s="138"/>
      <c r="BL45826" s="138"/>
      <c r="BM45826" s="138"/>
    </row>
    <row r="45827" spans="62:65" ht="13" thickBot="1">
      <c r="BJ45827" s="138"/>
      <c r="BK45827" s="138"/>
      <c r="BL45827" s="138"/>
      <c r="BM45827" s="138"/>
    </row>
    <row r="45828" spans="62:65" ht="13" thickBot="1">
      <c r="BJ45828" s="138"/>
      <c r="BK45828" s="138"/>
      <c r="BL45828" s="138"/>
      <c r="BM45828" s="138"/>
    </row>
    <row r="45829" spans="62:65" ht="13" thickBot="1">
      <c r="BJ45829" s="138"/>
      <c r="BK45829" s="138"/>
      <c r="BL45829" s="138"/>
      <c r="BM45829" s="138"/>
    </row>
    <row r="45830" spans="62:65" ht="13" thickBot="1">
      <c r="BJ45830" s="138"/>
      <c r="BK45830" s="138"/>
      <c r="BL45830" s="138"/>
      <c r="BM45830" s="138"/>
    </row>
    <row r="45831" spans="62:65" ht="13" thickBot="1">
      <c r="BJ45831" s="138"/>
      <c r="BK45831" s="138"/>
      <c r="BL45831" s="138"/>
      <c r="BM45831" s="138"/>
    </row>
    <row r="45832" spans="62:65" ht="13" thickBot="1">
      <c r="BJ45832" s="138"/>
      <c r="BK45832" s="138"/>
      <c r="BL45832" s="138"/>
      <c r="BM45832" s="138"/>
    </row>
    <row r="45833" spans="62:65" ht="13" thickBot="1">
      <c r="BJ45833" s="138"/>
      <c r="BK45833" s="138"/>
      <c r="BL45833" s="138"/>
      <c r="BM45833" s="138"/>
    </row>
    <row r="45834" spans="62:65" ht="13" thickBot="1">
      <c r="BJ45834" s="138"/>
      <c r="BK45834" s="138"/>
      <c r="BL45834" s="138"/>
      <c r="BM45834" s="138"/>
    </row>
    <row r="45835" spans="62:65" ht="13" thickBot="1">
      <c r="BJ45835" s="138"/>
      <c r="BK45835" s="138"/>
      <c r="BL45835" s="138"/>
      <c r="BM45835" s="138"/>
    </row>
    <row r="45836" spans="62:65" ht="13" thickBot="1">
      <c r="BJ45836" s="138"/>
      <c r="BK45836" s="138"/>
      <c r="BL45836" s="138"/>
      <c r="BM45836" s="138"/>
    </row>
    <row r="45837" spans="62:65" ht="13" thickBot="1">
      <c r="BJ45837" s="138"/>
      <c r="BK45837" s="138"/>
      <c r="BL45837" s="138"/>
      <c r="BM45837" s="138"/>
    </row>
    <row r="45838" spans="62:65" ht="13" thickBot="1">
      <c r="BJ45838" s="138"/>
      <c r="BK45838" s="138"/>
      <c r="BL45838" s="138"/>
      <c r="BM45838" s="138"/>
    </row>
    <row r="45839" spans="62:65" ht="13" thickBot="1">
      <c r="BJ45839" s="138"/>
      <c r="BK45839" s="138"/>
      <c r="BL45839" s="138"/>
      <c r="BM45839" s="138"/>
    </row>
    <row r="45840" spans="62:65" ht="13" thickBot="1">
      <c r="BJ45840" s="138"/>
      <c r="BK45840" s="138"/>
      <c r="BL45840" s="138"/>
      <c r="BM45840" s="138"/>
    </row>
    <row r="45841" spans="62:65" ht="13" thickBot="1">
      <c r="BJ45841" s="138"/>
      <c r="BK45841" s="138"/>
      <c r="BL45841" s="138"/>
      <c r="BM45841" s="138"/>
    </row>
    <row r="45842" spans="62:65" ht="13" thickBot="1">
      <c r="BJ45842" s="138"/>
      <c r="BK45842" s="138"/>
      <c r="BL45842" s="138"/>
      <c r="BM45842" s="138"/>
    </row>
    <row r="45843" spans="62:65" ht="13" thickBot="1">
      <c r="BJ45843" s="138"/>
      <c r="BK45843" s="138"/>
      <c r="BL45843" s="138"/>
      <c r="BM45843" s="138"/>
    </row>
    <row r="45844" spans="62:65" ht="13" thickBot="1">
      <c r="BJ45844" s="138"/>
      <c r="BK45844" s="138"/>
      <c r="BL45844" s="138"/>
      <c r="BM45844" s="138"/>
    </row>
    <row r="45845" spans="62:65" ht="13" thickBot="1">
      <c r="BJ45845" s="138"/>
      <c r="BK45845" s="138"/>
      <c r="BL45845" s="138"/>
      <c r="BM45845" s="138"/>
    </row>
    <row r="45846" spans="62:65" ht="13" thickBot="1">
      <c r="BJ45846" s="138"/>
      <c r="BK45846" s="138"/>
      <c r="BL45846" s="138"/>
      <c r="BM45846" s="138"/>
    </row>
    <row r="45847" spans="62:65" ht="13" thickBot="1">
      <c r="BJ45847" s="138"/>
      <c r="BK45847" s="138"/>
      <c r="BL45847" s="138"/>
      <c r="BM45847" s="138"/>
    </row>
    <row r="45848" spans="62:65" ht="13" thickBot="1">
      <c r="BJ45848" s="138"/>
      <c r="BK45848" s="138"/>
      <c r="BL45848" s="138"/>
      <c r="BM45848" s="138"/>
    </row>
    <row r="45849" spans="62:65" ht="13" thickBot="1">
      <c r="BJ45849" s="138"/>
      <c r="BK45849" s="138"/>
      <c r="BL45849" s="138"/>
      <c r="BM45849" s="138"/>
    </row>
    <row r="45850" spans="62:65" ht="13" thickBot="1">
      <c r="BJ45850" s="138"/>
      <c r="BK45850" s="138"/>
      <c r="BL45850" s="138"/>
      <c r="BM45850" s="138"/>
    </row>
    <row r="45851" spans="62:65" ht="13" thickBot="1">
      <c r="BJ45851" s="138"/>
      <c r="BK45851" s="138"/>
      <c r="BL45851" s="138"/>
      <c r="BM45851" s="138"/>
    </row>
    <row r="45852" spans="62:65" ht="13" thickBot="1">
      <c r="BJ45852" s="138"/>
      <c r="BK45852" s="138"/>
      <c r="BL45852" s="138"/>
      <c r="BM45852" s="138"/>
    </row>
    <row r="45853" spans="62:65" ht="13" thickBot="1">
      <c r="BJ45853" s="138"/>
      <c r="BK45853" s="138"/>
      <c r="BL45853" s="138"/>
      <c r="BM45853" s="138"/>
    </row>
    <row r="45854" spans="62:65" ht="13" thickBot="1">
      <c r="BJ45854" s="138"/>
      <c r="BK45854" s="138"/>
      <c r="BL45854" s="138"/>
      <c r="BM45854" s="138"/>
    </row>
    <row r="45855" spans="62:65" ht="13" thickBot="1">
      <c r="BJ45855" s="138"/>
      <c r="BK45855" s="138"/>
      <c r="BL45855" s="138"/>
      <c r="BM45855" s="138"/>
    </row>
    <row r="45856" spans="62:65" ht="13" thickBot="1">
      <c r="BJ45856" s="138"/>
      <c r="BK45856" s="138"/>
      <c r="BL45856" s="138"/>
      <c r="BM45856" s="138"/>
    </row>
    <row r="45857" spans="62:65" ht="13" thickBot="1">
      <c r="BJ45857" s="138"/>
      <c r="BK45857" s="138"/>
      <c r="BL45857" s="138"/>
      <c r="BM45857" s="138"/>
    </row>
    <row r="45858" spans="62:65" ht="13" thickBot="1">
      <c r="BJ45858" s="138"/>
      <c r="BK45858" s="138"/>
      <c r="BL45858" s="138"/>
      <c r="BM45858" s="138"/>
    </row>
    <row r="45859" spans="62:65" ht="13" thickBot="1">
      <c r="BJ45859" s="138"/>
      <c r="BK45859" s="138"/>
      <c r="BL45859" s="138"/>
      <c r="BM45859" s="138"/>
    </row>
    <row r="45860" spans="62:65" ht="13" thickBot="1">
      <c r="BJ45860" s="138"/>
      <c r="BK45860" s="138"/>
      <c r="BL45860" s="138"/>
      <c r="BM45860" s="138"/>
    </row>
    <row r="45861" spans="62:65" ht="13" thickBot="1">
      <c r="BJ45861" s="138"/>
      <c r="BK45861" s="138"/>
      <c r="BL45861" s="138"/>
      <c r="BM45861" s="138"/>
    </row>
    <row r="45862" spans="62:65" ht="13" thickBot="1">
      <c r="BJ45862" s="138"/>
      <c r="BK45862" s="138"/>
      <c r="BL45862" s="138"/>
      <c r="BM45862" s="138"/>
    </row>
    <row r="45863" spans="62:65" ht="13" thickBot="1">
      <c r="BJ45863" s="138"/>
      <c r="BK45863" s="138"/>
      <c r="BL45863" s="138"/>
      <c r="BM45863" s="138"/>
    </row>
    <row r="45864" spans="62:65" ht="13" thickBot="1">
      <c r="BJ45864" s="138"/>
      <c r="BK45864" s="138"/>
      <c r="BL45864" s="138"/>
      <c r="BM45864" s="138"/>
    </row>
    <row r="45865" spans="62:65" ht="13" thickBot="1">
      <c r="BJ45865" s="138"/>
      <c r="BK45865" s="138"/>
      <c r="BL45865" s="138"/>
      <c r="BM45865" s="138"/>
    </row>
    <row r="45866" spans="62:65" ht="13" thickBot="1">
      <c r="BJ45866" s="138"/>
      <c r="BK45866" s="138"/>
      <c r="BL45866" s="138"/>
      <c r="BM45866" s="138"/>
    </row>
    <row r="45867" spans="62:65" ht="13" thickBot="1">
      <c r="BJ45867" s="138"/>
      <c r="BK45867" s="138"/>
      <c r="BL45867" s="138"/>
      <c r="BM45867" s="138"/>
    </row>
    <row r="45868" spans="62:65" ht="13" thickBot="1">
      <c r="BJ45868" s="138"/>
      <c r="BK45868" s="138"/>
      <c r="BL45868" s="138"/>
      <c r="BM45868" s="138"/>
    </row>
    <row r="45869" spans="62:65" ht="13" thickBot="1">
      <c r="BJ45869" s="138"/>
      <c r="BK45869" s="138"/>
      <c r="BL45869" s="138"/>
      <c r="BM45869" s="138"/>
    </row>
    <row r="45870" spans="62:65" ht="13" thickBot="1">
      <c r="BJ45870" s="138"/>
      <c r="BK45870" s="138"/>
      <c r="BL45870" s="138"/>
      <c r="BM45870" s="138"/>
    </row>
    <row r="45871" spans="62:65" ht="13" thickBot="1">
      <c r="BJ45871" s="138"/>
      <c r="BK45871" s="138"/>
      <c r="BL45871" s="138"/>
      <c r="BM45871" s="138"/>
    </row>
    <row r="45872" spans="62:65" ht="13" thickBot="1">
      <c r="BJ45872" s="138"/>
      <c r="BK45872" s="138"/>
      <c r="BL45872" s="138"/>
      <c r="BM45872" s="138"/>
    </row>
    <row r="45873" spans="62:65" ht="13" thickBot="1">
      <c r="BJ45873" s="138"/>
      <c r="BK45873" s="138"/>
      <c r="BL45873" s="138"/>
      <c r="BM45873" s="138"/>
    </row>
    <row r="45874" spans="62:65" ht="13" thickBot="1">
      <c r="BJ45874" s="138"/>
      <c r="BK45874" s="138"/>
      <c r="BL45874" s="138"/>
      <c r="BM45874" s="138"/>
    </row>
    <row r="45875" spans="62:65" ht="13" thickBot="1">
      <c r="BJ45875" s="138"/>
      <c r="BK45875" s="138"/>
      <c r="BL45875" s="138"/>
      <c r="BM45875" s="138"/>
    </row>
    <row r="45876" spans="62:65" ht="13" thickBot="1">
      <c r="BJ45876" s="138"/>
      <c r="BK45876" s="138"/>
      <c r="BL45876" s="138"/>
      <c r="BM45876" s="138"/>
    </row>
    <row r="45877" spans="62:65" ht="13" thickBot="1">
      <c r="BJ45877" s="138"/>
      <c r="BK45877" s="138"/>
      <c r="BL45877" s="138"/>
      <c r="BM45877" s="138"/>
    </row>
    <row r="45878" spans="62:65" ht="13" thickBot="1">
      <c r="BJ45878" s="138"/>
      <c r="BK45878" s="138"/>
      <c r="BL45878" s="138"/>
      <c r="BM45878" s="138"/>
    </row>
    <row r="45879" spans="62:65" ht="13" thickBot="1">
      <c r="BJ45879" s="138"/>
      <c r="BK45879" s="138"/>
      <c r="BL45879" s="138"/>
      <c r="BM45879" s="138"/>
    </row>
    <row r="45880" spans="62:65" ht="13" thickBot="1">
      <c r="BJ45880" s="138"/>
      <c r="BK45880" s="138"/>
      <c r="BL45880" s="138"/>
      <c r="BM45880" s="138"/>
    </row>
    <row r="45881" spans="62:65" ht="13" thickBot="1">
      <c r="BJ45881" s="138"/>
      <c r="BK45881" s="138"/>
      <c r="BL45881" s="138"/>
      <c r="BM45881" s="138"/>
    </row>
    <row r="45882" spans="62:65" ht="13" thickBot="1">
      <c r="BJ45882" s="138"/>
      <c r="BK45882" s="138"/>
      <c r="BL45882" s="138"/>
      <c r="BM45882" s="138"/>
    </row>
    <row r="45883" spans="62:65" ht="13" thickBot="1">
      <c r="BJ45883" s="138"/>
      <c r="BK45883" s="138"/>
      <c r="BL45883" s="138"/>
      <c r="BM45883" s="138"/>
    </row>
    <row r="45884" spans="62:65" ht="13" thickBot="1">
      <c r="BJ45884" s="138"/>
      <c r="BK45884" s="138"/>
      <c r="BL45884" s="138"/>
      <c r="BM45884" s="138"/>
    </row>
    <row r="45885" spans="62:65" ht="13" thickBot="1">
      <c r="BJ45885" s="138"/>
      <c r="BK45885" s="138"/>
      <c r="BL45885" s="138"/>
      <c r="BM45885" s="138"/>
    </row>
    <row r="45886" spans="62:65" ht="13" thickBot="1">
      <c r="BJ45886" s="138"/>
      <c r="BK45886" s="138"/>
      <c r="BL45886" s="138"/>
      <c r="BM45886" s="138"/>
    </row>
    <row r="45887" spans="62:65" ht="13" thickBot="1">
      <c r="BJ45887" s="138"/>
      <c r="BK45887" s="138"/>
      <c r="BL45887" s="138"/>
      <c r="BM45887" s="138"/>
    </row>
    <row r="45888" spans="62:65" ht="13" thickBot="1">
      <c r="BJ45888" s="138"/>
      <c r="BK45888" s="138"/>
      <c r="BL45888" s="138"/>
      <c r="BM45888" s="138"/>
    </row>
    <row r="45889" spans="62:65" ht="13" thickBot="1">
      <c r="BJ45889" s="138"/>
      <c r="BK45889" s="138"/>
      <c r="BL45889" s="138"/>
      <c r="BM45889" s="138"/>
    </row>
    <row r="45890" spans="62:65" ht="13" thickBot="1">
      <c r="BJ45890" s="138"/>
      <c r="BK45890" s="138"/>
      <c r="BL45890" s="138"/>
      <c r="BM45890" s="138"/>
    </row>
    <row r="45891" spans="62:65" ht="13" thickBot="1">
      <c r="BJ45891" s="138"/>
      <c r="BK45891" s="138"/>
      <c r="BL45891" s="138"/>
      <c r="BM45891" s="138"/>
    </row>
    <row r="45892" spans="62:65" ht="13" thickBot="1">
      <c r="BJ45892" s="138"/>
      <c r="BK45892" s="138"/>
      <c r="BL45892" s="138"/>
      <c r="BM45892" s="138"/>
    </row>
    <row r="45893" spans="62:65" ht="13" thickBot="1">
      <c r="BJ45893" s="138"/>
      <c r="BK45893" s="138"/>
      <c r="BL45893" s="138"/>
      <c r="BM45893" s="138"/>
    </row>
    <row r="45894" spans="62:65" ht="13" thickBot="1">
      <c r="BJ45894" s="138"/>
      <c r="BK45894" s="138"/>
      <c r="BL45894" s="138"/>
      <c r="BM45894" s="138"/>
    </row>
    <row r="45895" spans="62:65" ht="13" thickBot="1">
      <c r="BJ45895" s="138"/>
      <c r="BK45895" s="138"/>
      <c r="BL45895" s="138"/>
      <c r="BM45895" s="138"/>
    </row>
    <row r="45896" spans="62:65" ht="13" thickBot="1">
      <c r="BJ45896" s="138"/>
      <c r="BK45896" s="138"/>
      <c r="BL45896" s="138"/>
      <c r="BM45896" s="138"/>
    </row>
    <row r="45897" spans="62:65" ht="13" thickBot="1">
      <c r="BJ45897" s="138"/>
      <c r="BK45897" s="138"/>
      <c r="BL45897" s="138"/>
      <c r="BM45897" s="138"/>
    </row>
    <row r="45898" spans="62:65" ht="13" thickBot="1">
      <c r="BJ45898" s="138"/>
      <c r="BK45898" s="138"/>
      <c r="BL45898" s="138"/>
      <c r="BM45898" s="138"/>
    </row>
    <row r="45899" spans="62:65" ht="13" thickBot="1">
      <c r="BJ45899" s="138"/>
      <c r="BK45899" s="138"/>
      <c r="BL45899" s="138"/>
      <c r="BM45899" s="138"/>
    </row>
    <row r="45900" spans="62:65" ht="13" thickBot="1">
      <c r="BJ45900" s="138"/>
      <c r="BK45900" s="138"/>
      <c r="BL45900" s="138"/>
      <c r="BM45900" s="138"/>
    </row>
    <row r="45901" spans="62:65" ht="13" thickBot="1">
      <c r="BJ45901" s="138"/>
      <c r="BK45901" s="138"/>
      <c r="BL45901" s="138"/>
      <c r="BM45901" s="138"/>
    </row>
    <row r="45902" spans="62:65" ht="13" thickBot="1">
      <c r="BJ45902" s="138"/>
      <c r="BK45902" s="138"/>
      <c r="BL45902" s="138"/>
      <c r="BM45902" s="138"/>
    </row>
    <row r="45903" spans="62:65" ht="13" thickBot="1">
      <c r="BJ45903" s="138"/>
      <c r="BK45903" s="138"/>
      <c r="BL45903" s="138"/>
      <c r="BM45903" s="138"/>
    </row>
    <row r="45904" spans="62:65" ht="13" thickBot="1">
      <c r="BJ45904" s="138"/>
      <c r="BK45904" s="138"/>
      <c r="BL45904" s="138"/>
      <c r="BM45904" s="138"/>
    </row>
    <row r="45905" spans="62:65" ht="13" thickBot="1">
      <c r="BJ45905" s="138"/>
      <c r="BK45905" s="138"/>
      <c r="BL45905" s="138"/>
      <c r="BM45905" s="138"/>
    </row>
    <row r="45906" spans="62:65" ht="13" thickBot="1">
      <c r="BJ45906" s="138"/>
      <c r="BK45906" s="138"/>
      <c r="BL45906" s="138"/>
      <c r="BM45906" s="138"/>
    </row>
    <row r="45907" spans="62:65" ht="13" thickBot="1">
      <c r="BJ45907" s="138"/>
      <c r="BK45907" s="138"/>
      <c r="BL45907" s="138"/>
      <c r="BM45907" s="138"/>
    </row>
    <row r="45908" spans="62:65" ht="13" thickBot="1">
      <c r="BJ45908" s="138"/>
      <c r="BK45908" s="138"/>
      <c r="BL45908" s="138"/>
      <c r="BM45908" s="138"/>
    </row>
    <row r="45909" spans="62:65" ht="13" thickBot="1">
      <c r="BJ45909" s="138"/>
      <c r="BK45909" s="138"/>
      <c r="BL45909" s="138"/>
      <c r="BM45909" s="138"/>
    </row>
    <row r="45910" spans="62:65" ht="13" thickBot="1">
      <c r="BJ45910" s="138"/>
      <c r="BK45910" s="138"/>
      <c r="BL45910" s="138"/>
      <c r="BM45910" s="138"/>
    </row>
    <row r="45911" spans="62:65" ht="13" thickBot="1">
      <c r="BJ45911" s="138"/>
      <c r="BK45911" s="138"/>
      <c r="BL45911" s="138"/>
      <c r="BM45911" s="138"/>
    </row>
    <row r="45912" spans="62:65" ht="13" thickBot="1">
      <c r="BJ45912" s="138"/>
      <c r="BK45912" s="138"/>
      <c r="BL45912" s="138"/>
      <c r="BM45912" s="138"/>
    </row>
    <row r="45913" spans="62:65" ht="13" thickBot="1">
      <c r="BJ45913" s="138"/>
      <c r="BK45913" s="138"/>
      <c r="BL45913" s="138"/>
      <c r="BM45913" s="138"/>
    </row>
    <row r="45914" spans="62:65" ht="13" thickBot="1">
      <c r="BJ45914" s="138"/>
      <c r="BK45914" s="138"/>
      <c r="BL45914" s="138"/>
      <c r="BM45914" s="138"/>
    </row>
    <row r="45915" spans="62:65" ht="13" thickBot="1">
      <c r="BJ45915" s="138"/>
      <c r="BK45915" s="138"/>
      <c r="BL45915" s="138"/>
      <c r="BM45915" s="138"/>
    </row>
    <row r="45916" spans="62:65" ht="13" thickBot="1">
      <c r="BJ45916" s="138"/>
      <c r="BK45916" s="138"/>
      <c r="BL45916" s="138"/>
      <c r="BM45916" s="138"/>
    </row>
    <row r="45917" spans="62:65" ht="13" thickBot="1">
      <c r="BJ45917" s="138"/>
      <c r="BK45917" s="138"/>
      <c r="BL45917" s="138"/>
      <c r="BM45917" s="138"/>
    </row>
    <row r="45918" spans="62:65" ht="13" thickBot="1">
      <c r="BJ45918" s="138"/>
      <c r="BK45918" s="138"/>
      <c r="BL45918" s="138"/>
      <c r="BM45918" s="138"/>
    </row>
    <row r="45919" spans="62:65" ht="13" thickBot="1">
      <c r="BJ45919" s="138"/>
      <c r="BK45919" s="138"/>
      <c r="BL45919" s="138"/>
      <c r="BM45919" s="138"/>
    </row>
    <row r="45920" spans="62:65" ht="13" thickBot="1">
      <c r="BJ45920" s="138"/>
      <c r="BK45920" s="138"/>
      <c r="BL45920" s="138"/>
      <c r="BM45920" s="138"/>
    </row>
    <row r="45921" spans="62:65" ht="13" thickBot="1">
      <c r="BJ45921" s="138"/>
      <c r="BK45921" s="138"/>
      <c r="BL45921" s="138"/>
      <c r="BM45921" s="138"/>
    </row>
    <row r="45922" spans="62:65" ht="13" thickBot="1">
      <c r="BJ45922" s="138"/>
      <c r="BK45922" s="138"/>
      <c r="BL45922" s="138"/>
      <c r="BM45922" s="138"/>
    </row>
    <row r="45923" spans="62:65" ht="13" thickBot="1">
      <c r="BJ45923" s="138"/>
      <c r="BK45923" s="138"/>
      <c r="BL45923" s="138"/>
      <c r="BM45923" s="138"/>
    </row>
    <row r="45924" spans="62:65" ht="13" thickBot="1">
      <c r="BJ45924" s="138"/>
      <c r="BK45924" s="138"/>
      <c r="BL45924" s="138"/>
      <c r="BM45924" s="138"/>
    </row>
    <row r="45925" spans="62:65" ht="13" thickBot="1">
      <c r="BJ45925" s="138"/>
      <c r="BK45925" s="138"/>
      <c r="BL45925" s="138"/>
      <c r="BM45925" s="138"/>
    </row>
    <row r="45926" spans="62:65" ht="13" thickBot="1">
      <c r="BJ45926" s="138"/>
      <c r="BK45926" s="138"/>
      <c r="BL45926" s="138"/>
      <c r="BM45926" s="138"/>
    </row>
    <row r="45927" spans="62:65" ht="13" thickBot="1">
      <c r="BJ45927" s="138"/>
      <c r="BK45927" s="138"/>
      <c r="BL45927" s="138"/>
      <c r="BM45927" s="138"/>
    </row>
    <row r="45928" spans="62:65" ht="13" thickBot="1">
      <c r="BJ45928" s="138"/>
      <c r="BK45928" s="138"/>
      <c r="BL45928" s="138"/>
      <c r="BM45928" s="138"/>
    </row>
    <row r="45929" spans="62:65" ht="13" thickBot="1">
      <c r="BJ45929" s="138"/>
      <c r="BK45929" s="138"/>
      <c r="BL45929" s="138"/>
      <c r="BM45929" s="138"/>
    </row>
    <row r="45930" spans="62:65" ht="13" thickBot="1">
      <c r="BJ45930" s="138"/>
      <c r="BK45930" s="138"/>
      <c r="BL45930" s="138"/>
      <c r="BM45930" s="138"/>
    </row>
    <row r="45931" spans="62:65" ht="13" thickBot="1">
      <c r="BJ45931" s="138"/>
      <c r="BK45931" s="138"/>
      <c r="BL45931" s="138"/>
      <c r="BM45931" s="138"/>
    </row>
    <row r="45932" spans="62:65" ht="13" thickBot="1">
      <c r="BJ45932" s="138"/>
      <c r="BK45932" s="138"/>
      <c r="BL45932" s="138"/>
      <c r="BM45932" s="138"/>
    </row>
    <row r="45933" spans="62:65" ht="13" thickBot="1">
      <c r="BJ45933" s="138"/>
      <c r="BK45933" s="138"/>
      <c r="BL45933" s="138"/>
      <c r="BM45933" s="138"/>
    </row>
    <row r="45934" spans="62:65" ht="13" thickBot="1">
      <c r="BJ45934" s="138"/>
      <c r="BK45934" s="138"/>
      <c r="BL45934" s="138"/>
      <c r="BM45934" s="138"/>
    </row>
    <row r="45935" spans="62:65" ht="13" thickBot="1">
      <c r="BJ45935" s="138"/>
      <c r="BK45935" s="138"/>
      <c r="BL45935" s="138"/>
      <c r="BM45935" s="138"/>
    </row>
    <row r="45936" spans="62:65" ht="13" thickBot="1">
      <c r="BJ45936" s="138"/>
      <c r="BK45936" s="138"/>
      <c r="BL45936" s="138"/>
      <c r="BM45936" s="138"/>
    </row>
    <row r="45937" spans="62:65" ht="13" thickBot="1">
      <c r="BJ45937" s="138"/>
      <c r="BK45937" s="138"/>
      <c r="BL45937" s="138"/>
      <c r="BM45937" s="138"/>
    </row>
    <row r="45938" spans="62:65" ht="13" thickBot="1">
      <c r="BJ45938" s="138"/>
      <c r="BK45938" s="138"/>
      <c r="BL45938" s="138"/>
      <c r="BM45938" s="138"/>
    </row>
    <row r="45939" spans="62:65" ht="13" thickBot="1">
      <c r="BJ45939" s="138"/>
      <c r="BK45939" s="138"/>
      <c r="BL45939" s="138"/>
      <c r="BM45939" s="138"/>
    </row>
    <row r="45940" spans="62:65" ht="13" thickBot="1">
      <c r="BJ45940" s="138"/>
      <c r="BK45940" s="138"/>
      <c r="BL45940" s="138"/>
      <c r="BM45940" s="138"/>
    </row>
    <row r="45941" spans="62:65" ht="13" thickBot="1">
      <c r="BJ45941" s="138"/>
      <c r="BK45941" s="138"/>
      <c r="BL45941" s="138"/>
      <c r="BM45941" s="138"/>
    </row>
    <row r="45942" spans="62:65" ht="13" thickBot="1">
      <c r="BJ45942" s="138"/>
      <c r="BK45942" s="138"/>
      <c r="BL45942" s="138"/>
      <c r="BM45942" s="138"/>
    </row>
    <row r="45943" spans="62:65" ht="13" thickBot="1">
      <c r="BJ45943" s="138"/>
      <c r="BK45943" s="138"/>
      <c r="BL45943" s="138"/>
      <c r="BM45943" s="138"/>
    </row>
    <row r="45944" spans="62:65" ht="13" thickBot="1">
      <c r="BJ45944" s="138"/>
      <c r="BK45944" s="138"/>
      <c r="BL45944" s="138"/>
      <c r="BM45944" s="138"/>
    </row>
    <row r="45945" spans="62:65" ht="13" thickBot="1">
      <c r="BJ45945" s="138"/>
      <c r="BK45945" s="138"/>
      <c r="BL45945" s="138"/>
      <c r="BM45945" s="138"/>
    </row>
    <row r="45946" spans="62:65" ht="13" thickBot="1">
      <c r="BJ45946" s="138"/>
      <c r="BK45946" s="138"/>
      <c r="BL45946" s="138"/>
      <c r="BM45946" s="138"/>
    </row>
    <row r="45947" spans="62:65" ht="13" thickBot="1">
      <c r="BJ45947" s="138"/>
      <c r="BK45947" s="138"/>
      <c r="BL45947" s="138"/>
      <c r="BM45947" s="138"/>
    </row>
    <row r="45948" spans="62:65" ht="13" thickBot="1">
      <c r="BJ45948" s="138"/>
      <c r="BK45948" s="138"/>
      <c r="BL45948" s="138"/>
      <c r="BM45948" s="138"/>
    </row>
    <row r="45949" spans="62:65" ht="13" thickBot="1">
      <c r="BJ45949" s="138"/>
      <c r="BK45949" s="138"/>
      <c r="BL45949" s="138"/>
      <c r="BM45949" s="138"/>
    </row>
    <row r="45950" spans="62:65" ht="13" thickBot="1">
      <c r="BJ45950" s="138"/>
      <c r="BK45950" s="138"/>
      <c r="BL45950" s="138"/>
      <c r="BM45950" s="138"/>
    </row>
    <row r="45951" spans="62:65" ht="13" thickBot="1">
      <c r="BJ45951" s="138"/>
      <c r="BK45951" s="138"/>
      <c r="BL45951" s="138"/>
      <c r="BM45951" s="138"/>
    </row>
    <row r="45952" spans="62:65" ht="13" thickBot="1">
      <c r="BJ45952" s="138"/>
      <c r="BK45952" s="138"/>
      <c r="BL45952" s="138"/>
      <c r="BM45952" s="138"/>
    </row>
    <row r="45953" spans="62:65" ht="13" thickBot="1">
      <c r="BJ45953" s="138"/>
      <c r="BK45953" s="138"/>
      <c r="BL45953" s="138"/>
      <c r="BM45953" s="138"/>
    </row>
    <row r="45954" spans="62:65" ht="13" thickBot="1">
      <c r="BJ45954" s="138"/>
      <c r="BK45954" s="138"/>
      <c r="BL45954" s="138"/>
      <c r="BM45954" s="138"/>
    </row>
    <row r="45955" spans="62:65" ht="13" thickBot="1">
      <c r="BJ45955" s="138"/>
      <c r="BK45955" s="138"/>
      <c r="BL45955" s="138"/>
      <c r="BM45955" s="138"/>
    </row>
    <row r="45956" spans="62:65" ht="13" thickBot="1">
      <c r="BJ45956" s="138"/>
      <c r="BK45956" s="138"/>
      <c r="BL45956" s="138"/>
      <c r="BM45956" s="138"/>
    </row>
    <row r="45957" spans="62:65" ht="13" thickBot="1">
      <c r="BJ45957" s="138"/>
      <c r="BK45957" s="138"/>
      <c r="BL45957" s="138"/>
      <c r="BM45957" s="138"/>
    </row>
    <row r="45958" spans="62:65" ht="13" thickBot="1">
      <c r="BJ45958" s="138"/>
      <c r="BK45958" s="138"/>
      <c r="BL45958" s="138"/>
      <c r="BM45958" s="138"/>
    </row>
    <row r="45959" spans="62:65" ht="13" thickBot="1">
      <c r="BJ45959" s="138"/>
      <c r="BK45959" s="138"/>
      <c r="BL45959" s="138"/>
      <c r="BM45959" s="138"/>
    </row>
    <row r="45960" spans="62:65" ht="13" thickBot="1">
      <c r="BJ45960" s="138"/>
      <c r="BK45960" s="138"/>
      <c r="BL45960" s="138"/>
      <c r="BM45960" s="138"/>
    </row>
    <row r="45961" spans="62:65" ht="13" thickBot="1">
      <c r="BJ45961" s="138"/>
      <c r="BK45961" s="138"/>
      <c r="BL45961" s="138"/>
      <c r="BM45961" s="138"/>
    </row>
    <row r="45962" spans="62:65" ht="13" thickBot="1">
      <c r="BJ45962" s="138"/>
      <c r="BK45962" s="138"/>
      <c r="BL45962" s="138"/>
      <c r="BM45962" s="138"/>
    </row>
    <row r="45963" spans="62:65" ht="13" thickBot="1">
      <c r="BJ45963" s="138"/>
      <c r="BK45963" s="138"/>
      <c r="BL45963" s="138"/>
      <c r="BM45963" s="138"/>
    </row>
    <row r="45964" spans="62:65" ht="13" thickBot="1">
      <c r="BJ45964" s="138"/>
      <c r="BK45964" s="138"/>
      <c r="BL45964" s="138"/>
      <c r="BM45964" s="138"/>
    </row>
    <row r="45965" spans="62:65" ht="13" thickBot="1">
      <c r="BJ45965" s="138"/>
      <c r="BK45965" s="138"/>
      <c r="BL45965" s="138"/>
      <c r="BM45965" s="138"/>
    </row>
    <row r="45966" spans="62:65" ht="13" thickBot="1">
      <c r="BJ45966" s="138"/>
      <c r="BK45966" s="138"/>
      <c r="BL45966" s="138"/>
      <c r="BM45966" s="138"/>
    </row>
    <row r="45967" spans="62:65" ht="13" thickBot="1">
      <c r="BJ45967" s="138"/>
      <c r="BK45967" s="138"/>
      <c r="BL45967" s="138"/>
      <c r="BM45967" s="138"/>
    </row>
    <row r="45968" spans="62:65" ht="13" thickBot="1">
      <c r="BJ45968" s="138"/>
      <c r="BK45968" s="138"/>
      <c r="BL45968" s="138"/>
      <c r="BM45968" s="138"/>
    </row>
    <row r="45969" spans="62:65" ht="13" thickBot="1">
      <c r="BJ45969" s="138"/>
      <c r="BK45969" s="138"/>
      <c r="BL45969" s="138"/>
      <c r="BM45969" s="138"/>
    </row>
    <row r="45970" spans="62:65" ht="13" thickBot="1">
      <c r="BJ45970" s="138"/>
      <c r="BK45970" s="138"/>
      <c r="BL45970" s="138"/>
      <c r="BM45970" s="138"/>
    </row>
    <row r="45971" spans="62:65" ht="13" thickBot="1">
      <c r="BJ45971" s="138"/>
      <c r="BK45971" s="138"/>
      <c r="BL45971" s="138"/>
      <c r="BM45971" s="138"/>
    </row>
    <row r="45972" spans="62:65" ht="13" thickBot="1">
      <c r="BJ45972" s="138"/>
      <c r="BK45972" s="138"/>
      <c r="BL45972" s="138"/>
      <c r="BM45972" s="138"/>
    </row>
    <row r="45973" spans="62:65" ht="13" thickBot="1">
      <c r="BJ45973" s="138"/>
      <c r="BK45973" s="138"/>
      <c r="BL45973" s="138"/>
      <c r="BM45973" s="138"/>
    </row>
    <row r="45974" spans="62:65" ht="13" thickBot="1">
      <c r="BJ45974" s="138"/>
      <c r="BK45974" s="138"/>
      <c r="BL45974" s="138"/>
      <c r="BM45974" s="138"/>
    </row>
    <row r="45975" spans="62:65" ht="13" thickBot="1">
      <c r="BJ45975" s="138"/>
      <c r="BK45975" s="138"/>
      <c r="BL45975" s="138"/>
      <c r="BM45975" s="138"/>
    </row>
    <row r="45976" spans="62:65" ht="13" thickBot="1">
      <c r="BJ45976" s="138"/>
      <c r="BK45976" s="138"/>
      <c r="BL45976" s="138"/>
      <c r="BM45976" s="138"/>
    </row>
    <row r="45977" spans="62:65" ht="13" thickBot="1">
      <c r="BJ45977" s="138"/>
      <c r="BK45977" s="138"/>
      <c r="BL45977" s="138"/>
      <c r="BM45977" s="138"/>
    </row>
    <row r="45978" spans="62:65" ht="13" thickBot="1">
      <c r="BJ45978" s="138"/>
      <c r="BK45978" s="138"/>
      <c r="BL45978" s="138"/>
      <c r="BM45978" s="138"/>
    </row>
    <row r="45979" spans="62:65" ht="13" thickBot="1">
      <c r="BJ45979" s="138"/>
      <c r="BK45979" s="138"/>
      <c r="BL45979" s="138"/>
      <c r="BM45979" s="138"/>
    </row>
    <row r="45980" spans="62:65" ht="13" thickBot="1">
      <c r="BJ45980" s="138"/>
      <c r="BK45980" s="138"/>
      <c r="BL45980" s="138"/>
      <c r="BM45980" s="138"/>
    </row>
    <row r="45981" spans="62:65" ht="13" thickBot="1">
      <c r="BJ45981" s="138"/>
      <c r="BK45981" s="138"/>
      <c r="BL45981" s="138"/>
      <c r="BM45981" s="138"/>
    </row>
    <row r="45982" spans="62:65" ht="13" thickBot="1">
      <c r="BJ45982" s="138"/>
      <c r="BK45982" s="138"/>
      <c r="BL45982" s="138"/>
      <c r="BM45982" s="138"/>
    </row>
    <row r="45983" spans="62:65" ht="13" thickBot="1">
      <c r="BJ45983" s="138"/>
      <c r="BK45983" s="138"/>
      <c r="BL45983" s="138"/>
      <c r="BM45983" s="138"/>
    </row>
    <row r="45984" spans="62:65" ht="13" thickBot="1">
      <c r="BJ45984" s="138"/>
      <c r="BK45984" s="138"/>
      <c r="BL45984" s="138"/>
      <c r="BM45984" s="138"/>
    </row>
    <row r="45985" spans="62:65" ht="13" thickBot="1">
      <c r="BJ45985" s="138"/>
      <c r="BK45985" s="138"/>
      <c r="BL45985" s="138"/>
      <c r="BM45985" s="138"/>
    </row>
    <row r="45986" spans="62:65" ht="13" thickBot="1">
      <c r="BJ45986" s="138"/>
      <c r="BK45986" s="138"/>
      <c r="BL45986" s="138"/>
      <c r="BM45986" s="138"/>
    </row>
    <row r="45987" spans="62:65" ht="13" thickBot="1">
      <c r="BJ45987" s="138"/>
      <c r="BK45987" s="138"/>
      <c r="BL45987" s="138"/>
      <c r="BM45987" s="138"/>
    </row>
    <row r="45988" spans="62:65" ht="13" thickBot="1">
      <c r="BJ45988" s="138"/>
      <c r="BK45988" s="138"/>
      <c r="BL45988" s="138"/>
      <c r="BM45988" s="138"/>
    </row>
    <row r="45989" spans="62:65" ht="13" thickBot="1">
      <c r="BJ45989" s="138"/>
      <c r="BK45989" s="138"/>
      <c r="BL45989" s="138"/>
      <c r="BM45989" s="138"/>
    </row>
    <row r="45990" spans="62:65" ht="13" thickBot="1">
      <c r="BJ45990" s="138"/>
      <c r="BK45990" s="138"/>
      <c r="BL45990" s="138"/>
      <c r="BM45990" s="138"/>
    </row>
    <row r="45991" spans="62:65" ht="13" thickBot="1">
      <c r="BJ45991" s="138"/>
      <c r="BK45991" s="138"/>
      <c r="BL45991" s="138"/>
      <c r="BM45991" s="138"/>
    </row>
    <row r="45992" spans="62:65" ht="13" thickBot="1">
      <c r="BJ45992" s="138"/>
      <c r="BK45992" s="138"/>
      <c r="BL45992" s="138"/>
      <c r="BM45992" s="138"/>
    </row>
    <row r="45993" spans="62:65" ht="13" thickBot="1">
      <c r="BJ45993" s="138"/>
      <c r="BK45993" s="138"/>
      <c r="BL45993" s="138"/>
      <c r="BM45993" s="138"/>
    </row>
    <row r="45994" spans="62:65" ht="13" thickBot="1">
      <c r="BJ45994" s="138"/>
      <c r="BK45994" s="138"/>
      <c r="BL45994" s="138"/>
      <c r="BM45994" s="138"/>
    </row>
    <row r="45995" spans="62:65" ht="13" thickBot="1">
      <c r="BJ45995" s="138"/>
      <c r="BK45995" s="138"/>
      <c r="BL45995" s="138"/>
      <c r="BM45995" s="138"/>
    </row>
    <row r="45996" spans="62:65" ht="13" thickBot="1">
      <c r="BJ45996" s="138"/>
      <c r="BK45996" s="138"/>
      <c r="BL45996" s="138"/>
      <c r="BM45996" s="138"/>
    </row>
    <row r="45997" spans="62:65" ht="13" thickBot="1">
      <c r="BJ45997" s="138"/>
      <c r="BK45997" s="138"/>
      <c r="BL45997" s="138"/>
      <c r="BM45997" s="138"/>
    </row>
    <row r="45998" spans="62:65" ht="13" thickBot="1">
      <c r="BJ45998" s="138"/>
      <c r="BK45998" s="138"/>
      <c r="BL45998" s="138"/>
      <c r="BM45998" s="138"/>
    </row>
    <row r="45999" spans="62:65" ht="13" thickBot="1">
      <c r="BJ45999" s="138"/>
      <c r="BK45999" s="138"/>
      <c r="BL45999" s="138"/>
      <c r="BM45999" s="138"/>
    </row>
    <row r="46000" spans="62:65" ht="13" thickBot="1">
      <c r="BJ46000" s="138"/>
      <c r="BK46000" s="138"/>
      <c r="BL46000" s="138"/>
      <c r="BM46000" s="138"/>
    </row>
    <row r="46001" spans="62:65" ht="13" thickBot="1">
      <c r="BJ46001" s="138"/>
      <c r="BK46001" s="138"/>
      <c r="BL46001" s="138"/>
      <c r="BM46001" s="138"/>
    </row>
    <row r="46002" spans="62:65" ht="13" thickBot="1">
      <c r="BJ46002" s="138"/>
      <c r="BK46002" s="138"/>
      <c r="BL46002" s="138"/>
      <c r="BM46002" s="138"/>
    </row>
    <row r="46003" spans="62:65" ht="13" thickBot="1">
      <c r="BJ46003" s="138"/>
      <c r="BK46003" s="138"/>
      <c r="BL46003" s="138"/>
      <c r="BM46003" s="138"/>
    </row>
    <row r="46004" spans="62:65" ht="13" thickBot="1">
      <c r="BJ46004" s="138"/>
      <c r="BK46004" s="138"/>
      <c r="BL46004" s="138"/>
      <c r="BM46004" s="138"/>
    </row>
    <row r="46005" spans="62:65" ht="13" thickBot="1">
      <c r="BJ46005" s="138"/>
      <c r="BK46005" s="138"/>
      <c r="BL46005" s="138"/>
      <c r="BM46005" s="138"/>
    </row>
    <row r="46006" spans="62:65" ht="13" thickBot="1">
      <c r="BJ46006" s="138"/>
      <c r="BK46006" s="138"/>
      <c r="BL46006" s="138"/>
      <c r="BM46006" s="138"/>
    </row>
    <row r="46007" spans="62:65" ht="13" thickBot="1">
      <c r="BJ46007" s="138"/>
      <c r="BK46007" s="138"/>
      <c r="BL46007" s="138"/>
      <c r="BM46007" s="138"/>
    </row>
    <row r="46008" spans="62:65" ht="13" thickBot="1">
      <c r="BJ46008" s="138"/>
      <c r="BK46008" s="138"/>
      <c r="BL46008" s="138"/>
      <c r="BM46008" s="138"/>
    </row>
    <row r="46009" spans="62:65" ht="13" thickBot="1">
      <c r="BJ46009" s="138"/>
      <c r="BK46009" s="138"/>
      <c r="BL46009" s="138"/>
      <c r="BM46009" s="138"/>
    </row>
    <row r="46010" spans="62:65" ht="13" thickBot="1">
      <c r="BJ46010" s="138"/>
      <c r="BK46010" s="138"/>
      <c r="BL46010" s="138"/>
      <c r="BM46010" s="138"/>
    </row>
    <row r="46011" spans="62:65" ht="13" thickBot="1">
      <c r="BJ46011" s="138"/>
      <c r="BK46011" s="138"/>
      <c r="BL46011" s="138"/>
      <c r="BM46011" s="138"/>
    </row>
    <row r="46012" spans="62:65" ht="13" thickBot="1">
      <c r="BJ46012" s="138"/>
      <c r="BK46012" s="138"/>
      <c r="BL46012" s="138"/>
      <c r="BM46012" s="138"/>
    </row>
    <row r="46013" spans="62:65" ht="13" thickBot="1">
      <c r="BJ46013" s="138"/>
      <c r="BK46013" s="138"/>
      <c r="BL46013" s="138"/>
      <c r="BM46013" s="138"/>
    </row>
    <row r="46014" spans="62:65" ht="13" thickBot="1">
      <c r="BJ46014" s="138"/>
      <c r="BK46014" s="138"/>
      <c r="BL46014" s="138"/>
      <c r="BM46014" s="138"/>
    </row>
    <row r="46015" spans="62:65" ht="13" thickBot="1">
      <c r="BJ46015" s="138"/>
      <c r="BK46015" s="138"/>
      <c r="BL46015" s="138"/>
      <c r="BM46015" s="138"/>
    </row>
    <row r="46016" spans="62:65" ht="13" thickBot="1">
      <c r="BJ46016" s="138"/>
      <c r="BK46016" s="138"/>
      <c r="BL46016" s="138"/>
      <c r="BM46016" s="138"/>
    </row>
    <row r="46017" spans="62:65" ht="13" thickBot="1">
      <c r="BJ46017" s="138"/>
      <c r="BK46017" s="138"/>
      <c r="BL46017" s="138"/>
      <c r="BM46017" s="138"/>
    </row>
    <row r="46018" spans="62:65" ht="13" thickBot="1">
      <c r="BJ46018" s="138"/>
      <c r="BK46018" s="138"/>
      <c r="BL46018" s="138"/>
      <c r="BM46018" s="138"/>
    </row>
    <row r="46019" spans="62:65" ht="13" thickBot="1">
      <c r="BJ46019" s="138"/>
      <c r="BK46019" s="138"/>
      <c r="BL46019" s="138"/>
      <c r="BM46019" s="138"/>
    </row>
    <row r="46020" spans="62:65" ht="13" thickBot="1">
      <c r="BJ46020" s="138"/>
      <c r="BK46020" s="138"/>
      <c r="BL46020" s="138"/>
      <c r="BM46020" s="138"/>
    </row>
    <row r="46021" spans="62:65" ht="13" thickBot="1">
      <c r="BJ46021" s="138"/>
      <c r="BK46021" s="138"/>
      <c r="BL46021" s="138"/>
      <c r="BM46021" s="138"/>
    </row>
    <row r="46022" spans="62:65" ht="13" thickBot="1">
      <c r="BJ46022" s="138"/>
      <c r="BK46022" s="138"/>
      <c r="BL46022" s="138"/>
      <c r="BM46022" s="138"/>
    </row>
    <row r="46023" spans="62:65" ht="13" thickBot="1">
      <c r="BJ46023" s="138"/>
      <c r="BK46023" s="138"/>
      <c r="BL46023" s="138"/>
      <c r="BM46023" s="138"/>
    </row>
    <row r="46024" spans="62:65" ht="13" thickBot="1">
      <c r="BJ46024" s="138"/>
      <c r="BK46024" s="138"/>
      <c r="BL46024" s="138"/>
      <c r="BM46024" s="138"/>
    </row>
    <row r="46025" spans="62:65" ht="13" thickBot="1">
      <c r="BJ46025" s="138"/>
      <c r="BK46025" s="138"/>
      <c r="BL46025" s="138"/>
      <c r="BM46025" s="138"/>
    </row>
    <row r="46026" spans="62:65" ht="13" thickBot="1">
      <c r="BJ46026" s="138"/>
      <c r="BK46026" s="138"/>
      <c r="BL46026" s="138"/>
      <c r="BM46026" s="138"/>
    </row>
    <row r="46027" spans="62:65" ht="13" thickBot="1">
      <c r="BJ46027" s="138"/>
      <c r="BK46027" s="138"/>
      <c r="BL46027" s="138"/>
      <c r="BM46027" s="138"/>
    </row>
    <row r="46028" spans="62:65" ht="13" thickBot="1">
      <c r="BJ46028" s="138"/>
      <c r="BK46028" s="138"/>
      <c r="BL46028" s="138"/>
      <c r="BM46028" s="138"/>
    </row>
    <row r="46029" spans="62:65" ht="13" thickBot="1">
      <c r="BJ46029" s="138"/>
      <c r="BK46029" s="138"/>
      <c r="BL46029" s="138"/>
      <c r="BM46029" s="138"/>
    </row>
    <row r="46030" spans="62:65" ht="13" thickBot="1">
      <c r="BJ46030" s="138"/>
      <c r="BK46030" s="138"/>
      <c r="BL46030" s="138"/>
      <c r="BM46030" s="138"/>
    </row>
    <row r="46031" spans="62:65" ht="13" thickBot="1">
      <c r="BJ46031" s="138"/>
      <c r="BK46031" s="138"/>
      <c r="BL46031" s="138"/>
      <c r="BM46031" s="138"/>
    </row>
    <row r="46032" spans="62:65" ht="13" thickBot="1">
      <c r="BJ46032" s="138"/>
      <c r="BK46032" s="138"/>
      <c r="BL46032" s="138"/>
      <c r="BM46032" s="138"/>
    </row>
    <row r="46033" spans="62:65" ht="13" thickBot="1">
      <c r="BJ46033" s="138"/>
      <c r="BK46033" s="138"/>
      <c r="BL46033" s="138"/>
      <c r="BM46033" s="138"/>
    </row>
    <row r="46034" spans="62:65" ht="13" thickBot="1">
      <c r="BJ46034" s="138"/>
      <c r="BK46034" s="138"/>
      <c r="BL46034" s="138"/>
      <c r="BM46034" s="138"/>
    </row>
    <row r="46035" spans="62:65" ht="13" thickBot="1">
      <c r="BJ46035" s="138"/>
      <c r="BK46035" s="138"/>
      <c r="BL46035" s="138"/>
      <c r="BM46035" s="138"/>
    </row>
    <row r="46036" spans="62:65" ht="13" thickBot="1">
      <c r="BJ46036" s="138"/>
      <c r="BK46036" s="138"/>
      <c r="BL46036" s="138"/>
      <c r="BM46036" s="138"/>
    </row>
    <row r="46037" spans="62:65" ht="13" thickBot="1">
      <c r="BJ46037" s="138"/>
      <c r="BK46037" s="138"/>
      <c r="BL46037" s="138"/>
      <c r="BM46037" s="138"/>
    </row>
    <row r="46038" spans="62:65" ht="13" thickBot="1">
      <c r="BJ46038" s="138"/>
      <c r="BK46038" s="138"/>
      <c r="BL46038" s="138"/>
      <c r="BM46038" s="138"/>
    </row>
    <row r="46039" spans="62:65" ht="13" thickBot="1">
      <c r="BJ46039" s="138"/>
      <c r="BK46039" s="138"/>
      <c r="BL46039" s="138"/>
      <c r="BM46039" s="138"/>
    </row>
    <row r="46040" spans="62:65" ht="13" thickBot="1">
      <c r="BJ46040" s="138"/>
      <c r="BK46040" s="138"/>
      <c r="BL46040" s="138"/>
      <c r="BM46040" s="138"/>
    </row>
    <row r="46041" spans="62:65" ht="13" thickBot="1">
      <c r="BJ46041" s="138"/>
      <c r="BK46041" s="138"/>
      <c r="BL46041" s="138"/>
      <c r="BM46041" s="138"/>
    </row>
    <row r="46042" spans="62:65" ht="13" thickBot="1">
      <c r="BJ46042" s="138"/>
      <c r="BK46042" s="138"/>
      <c r="BL46042" s="138"/>
      <c r="BM46042" s="138"/>
    </row>
    <row r="46043" spans="62:65" ht="13" thickBot="1">
      <c r="BJ46043" s="138"/>
      <c r="BK46043" s="138"/>
      <c r="BL46043" s="138"/>
      <c r="BM46043" s="138"/>
    </row>
    <row r="46044" spans="62:65" ht="13" thickBot="1">
      <c r="BJ46044" s="138"/>
      <c r="BK46044" s="138"/>
      <c r="BL46044" s="138"/>
      <c r="BM46044" s="138"/>
    </row>
    <row r="46045" spans="62:65" ht="13" thickBot="1">
      <c r="BJ46045" s="138"/>
      <c r="BK46045" s="138"/>
      <c r="BL46045" s="138"/>
      <c r="BM46045" s="138"/>
    </row>
    <row r="46046" spans="62:65" ht="13" thickBot="1">
      <c r="BJ46046" s="138"/>
      <c r="BK46046" s="138"/>
      <c r="BL46046" s="138"/>
      <c r="BM46046" s="138"/>
    </row>
    <row r="46047" spans="62:65" ht="13" thickBot="1">
      <c r="BJ46047" s="138"/>
      <c r="BK46047" s="138"/>
      <c r="BL46047" s="138"/>
      <c r="BM46047" s="138"/>
    </row>
    <row r="46048" spans="62:65" ht="13" thickBot="1">
      <c r="BJ46048" s="138"/>
      <c r="BK46048" s="138"/>
      <c r="BL46048" s="138"/>
      <c r="BM46048" s="138"/>
    </row>
    <row r="46049" spans="62:65" ht="13" thickBot="1">
      <c r="BJ46049" s="138"/>
      <c r="BK46049" s="138"/>
      <c r="BL46049" s="138"/>
      <c r="BM46049" s="138"/>
    </row>
    <row r="46050" spans="62:65" ht="13" thickBot="1">
      <c r="BJ46050" s="138"/>
      <c r="BK46050" s="138"/>
      <c r="BL46050" s="138"/>
      <c r="BM46050" s="138"/>
    </row>
    <row r="46051" spans="62:65" ht="13" thickBot="1">
      <c r="BJ46051" s="138"/>
      <c r="BK46051" s="138"/>
      <c r="BL46051" s="138"/>
      <c r="BM46051" s="138"/>
    </row>
    <row r="46052" spans="62:65" ht="13" thickBot="1">
      <c r="BJ46052" s="138"/>
      <c r="BK46052" s="138"/>
      <c r="BL46052" s="138"/>
      <c r="BM46052" s="138"/>
    </row>
    <row r="46053" spans="62:65" ht="13" thickBot="1">
      <c r="BJ46053" s="138"/>
      <c r="BK46053" s="138"/>
      <c r="BL46053" s="138"/>
      <c r="BM46053" s="138"/>
    </row>
    <row r="46054" spans="62:65" ht="13" thickBot="1">
      <c r="BJ46054" s="138"/>
      <c r="BK46054" s="138"/>
      <c r="BL46054" s="138"/>
      <c r="BM46054" s="138"/>
    </row>
    <row r="46055" spans="62:65" ht="13" thickBot="1">
      <c r="BJ46055" s="138"/>
      <c r="BK46055" s="138"/>
      <c r="BL46055" s="138"/>
      <c r="BM46055" s="138"/>
    </row>
    <row r="46056" spans="62:65" ht="13" thickBot="1">
      <c r="BJ46056" s="138"/>
      <c r="BK46056" s="138"/>
      <c r="BL46056" s="138"/>
      <c r="BM46056" s="138"/>
    </row>
    <row r="46057" spans="62:65" ht="13" thickBot="1">
      <c r="BJ46057" s="138"/>
      <c r="BK46057" s="138"/>
      <c r="BL46057" s="138"/>
      <c r="BM46057" s="138"/>
    </row>
    <row r="46058" spans="62:65" ht="13" thickBot="1">
      <c r="BJ46058" s="138"/>
      <c r="BK46058" s="138"/>
      <c r="BL46058" s="138"/>
      <c r="BM46058" s="138"/>
    </row>
    <row r="46059" spans="62:65" ht="13" thickBot="1">
      <c r="BJ46059" s="138"/>
      <c r="BK46059" s="138"/>
      <c r="BL46059" s="138"/>
      <c r="BM46059" s="138"/>
    </row>
    <row r="46060" spans="62:65" ht="13" thickBot="1">
      <c r="BJ46060" s="138"/>
      <c r="BK46060" s="138"/>
      <c r="BL46060" s="138"/>
      <c r="BM46060" s="138"/>
    </row>
    <row r="46061" spans="62:65" ht="13" thickBot="1">
      <c r="BJ46061" s="138"/>
      <c r="BK46061" s="138"/>
      <c r="BL46061" s="138"/>
      <c r="BM46061" s="138"/>
    </row>
    <row r="46062" spans="62:65" ht="13" thickBot="1">
      <c r="BJ46062" s="138"/>
      <c r="BK46062" s="138"/>
      <c r="BL46062" s="138"/>
      <c r="BM46062" s="138"/>
    </row>
    <row r="46063" spans="62:65" ht="13" thickBot="1">
      <c r="BJ46063" s="138"/>
      <c r="BK46063" s="138"/>
      <c r="BL46063" s="138"/>
      <c r="BM46063" s="138"/>
    </row>
    <row r="46064" spans="62:65" ht="13" thickBot="1">
      <c r="BJ46064" s="138"/>
      <c r="BK46064" s="138"/>
      <c r="BL46064" s="138"/>
      <c r="BM46064" s="138"/>
    </row>
    <row r="46065" spans="62:65" ht="13" thickBot="1">
      <c r="BJ46065" s="138"/>
      <c r="BK46065" s="138"/>
      <c r="BL46065" s="138"/>
      <c r="BM46065" s="138"/>
    </row>
    <row r="46066" spans="62:65" ht="13" thickBot="1">
      <c r="BJ46066" s="138"/>
      <c r="BK46066" s="138"/>
      <c r="BL46066" s="138"/>
      <c r="BM46066" s="138"/>
    </row>
    <row r="46067" spans="62:65" ht="13" thickBot="1">
      <c r="BJ46067" s="138"/>
      <c r="BK46067" s="138"/>
      <c r="BL46067" s="138"/>
      <c r="BM46067" s="138"/>
    </row>
    <row r="46068" spans="62:65" ht="13" thickBot="1">
      <c r="BJ46068" s="138"/>
      <c r="BK46068" s="138"/>
      <c r="BL46068" s="138"/>
      <c r="BM46068" s="138"/>
    </row>
    <row r="46069" spans="62:65" ht="13" thickBot="1">
      <c r="BJ46069" s="138"/>
      <c r="BK46069" s="138"/>
      <c r="BL46069" s="138"/>
      <c r="BM46069" s="138"/>
    </row>
    <row r="46070" spans="62:65" ht="13" thickBot="1">
      <c r="BJ46070" s="138"/>
      <c r="BK46070" s="138"/>
      <c r="BL46070" s="138"/>
      <c r="BM46070" s="138"/>
    </row>
    <row r="46071" spans="62:65" ht="13" thickBot="1">
      <c r="BJ46071" s="138"/>
      <c r="BK46071" s="138"/>
      <c r="BL46071" s="138"/>
      <c r="BM46071" s="138"/>
    </row>
    <row r="46072" spans="62:65" ht="13" thickBot="1">
      <c r="BJ46072" s="138"/>
      <c r="BK46072" s="138"/>
      <c r="BL46072" s="138"/>
      <c r="BM46072" s="138"/>
    </row>
    <row r="46073" spans="62:65" ht="13" thickBot="1">
      <c r="BJ46073" s="138"/>
      <c r="BK46073" s="138"/>
      <c r="BL46073" s="138"/>
      <c r="BM46073" s="138"/>
    </row>
    <row r="46074" spans="62:65" ht="13" thickBot="1">
      <c r="BJ46074" s="138"/>
      <c r="BK46074" s="138"/>
      <c r="BL46074" s="138"/>
      <c r="BM46074" s="138"/>
    </row>
    <row r="46075" spans="62:65" ht="13" thickBot="1">
      <c r="BJ46075" s="138"/>
      <c r="BK46075" s="138"/>
      <c r="BL46075" s="138"/>
      <c r="BM46075" s="138"/>
    </row>
    <row r="46076" spans="62:65" ht="13" thickBot="1">
      <c r="BJ46076" s="138"/>
      <c r="BK46076" s="138"/>
      <c r="BL46076" s="138"/>
      <c r="BM46076" s="138"/>
    </row>
    <row r="46077" spans="62:65" ht="13" thickBot="1">
      <c r="BJ46077" s="138"/>
      <c r="BK46077" s="138"/>
      <c r="BL46077" s="138"/>
      <c r="BM46077" s="138"/>
    </row>
    <row r="46078" spans="62:65" ht="13" thickBot="1">
      <c r="BJ46078" s="138"/>
      <c r="BK46078" s="138"/>
      <c r="BL46078" s="138"/>
      <c r="BM46078" s="138"/>
    </row>
    <row r="46079" spans="62:65" ht="13" thickBot="1">
      <c r="BJ46079" s="138"/>
      <c r="BK46079" s="138"/>
      <c r="BL46079" s="138"/>
      <c r="BM46079" s="138"/>
    </row>
    <row r="46080" spans="62:65" ht="13" thickBot="1">
      <c r="BJ46080" s="138"/>
      <c r="BK46080" s="138"/>
      <c r="BL46080" s="138"/>
      <c r="BM46080" s="138"/>
    </row>
    <row r="46081" spans="62:65" ht="13" thickBot="1">
      <c r="BJ46081" s="138"/>
      <c r="BK46081" s="138"/>
      <c r="BL46081" s="138"/>
      <c r="BM46081" s="138"/>
    </row>
    <row r="46082" spans="62:65" ht="13" thickBot="1">
      <c r="BJ46082" s="138"/>
      <c r="BK46082" s="138"/>
      <c r="BL46082" s="138"/>
      <c r="BM46082" s="138"/>
    </row>
    <row r="46083" spans="62:65" ht="13" thickBot="1">
      <c r="BJ46083" s="138"/>
      <c r="BK46083" s="138"/>
      <c r="BL46083" s="138"/>
      <c r="BM46083" s="138"/>
    </row>
    <row r="46084" spans="62:65" ht="13" thickBot="1">
      <c r="BJ46084" s="138"/>
      <c r="BK46084" s="138"/>
      <c r="BL46084" s="138"/>
      <c r="BM46084" s="138"/>
    </row>
    <row r="46085" spans="62:65" ht="13" thickBot="1">
      <c r="BJ46085" s="138"/>
      <c r="BK46085" s="138"/>
      <c r="BL46085" s="138"/>
      <c r="BM46085" s="138"/>
    </row>
    <row r="46086" spans="62:65" ht="13" thickBot="1">
      <c r="BJ46086" s="138"/>
      <c r="BK46086" s="138"/>
      <c r="BL46086" s="138"/>
      <c r="BM46086" s="138"/>
    </row>
    <row r="46087" spans="62:65" ht="13" thickBot="1">
      <c r="BJ46087" s="138"/>
      <c r="BK46087" s="138"/>
      <c r="BL46087" s="138"/>
      <c r="BM46087" s="138"/>
    </row>
    <row r="46088" spans="62:65" ht="13" thickBot="1">
      <c r="BJ46088" s="138"/>
      <c r="BK46088" s="138"/>
      <c r="BL46088" s="138"/>
      <c r="BM46088" s="138"/>
    </row>
    <row r="46089" spans="62:65" ht="13" thickBot="1">
      <c r="BJ46089" s="138"/>
      <c r="BK46089" s="138"/>
      <c r="BL46089" s="138"/>
      <c r="BM46089" s="138"/>
    </row>
    <row r="46090" spans="62:65" ht="13" thickBot="1">
      <c r="BJ46090" s="138"/>
      <c r="BK46090" s="138"/>
      <c r="BL46090" s="138"/>
      <c r="BM46090" s="138"/>
    </row>
    <row r="46091" spans="62:65" ht="13" thickBot="1">
      <c r="BJ46091" s="138"/>
      <c r="BK46091" s="138"/>
      <c r="BL46091" s="138"/>
      <c r="BM46091" s="138"/>
    </row>
    <row r="46092" spans="62:65" ht="13" thickBot="1">
      <c r="BJ46092" s="138"/>
      <c r="BK46092" s="138"/>
      <c r="BL46092" s="138"/>
      <c r="BM46092" s="138"/>
    </row>
    <row r="46093" spans="62:65" ht="13" thickBot="1">
      <c r="BJ46093" s="138"/>
      <c r="BK46093" s="138"/>
      <c r="BL46093" s="138"/>
      <c r="BM46093" s="138"/>
    </row>
    <row r="46094" spans="62:65" ht="13" thickBot="1">
      <c r="BJ46094" s="138"/>
      <c r="BK46094" s="138"/>
      <c r="BL46094" s="138"/>
      <c r="BM46094" s="138"/>
    </row>
    <row r="46095" spans="62:65" ht="13" thickBot="1">
      <c r="BJ46095" s="138"/>
      <c r="BK46095" s="138"/>
      <c r="BL46095" s="138"/>
      <c r="BM46095" s="138"/>
    </row>
    <row r="46096" spans="62:65" ht="13" thickBot="1">
      <c r="BJ46096" s="138"/>
      <c r="BK46096" s="138"/>
      <c r="BL46096" s="138"/>
      <c r="BM46096" s="138"/>
    </row>
    <row r="46097" spans="62:65" ht="13" thickBot="1">
      <c r="BJ46097" s="138"/>
      <c r="BK46097" s="138"/>
      <c r="BL46097" s="138"/>
      <c r="BM46097" s="138"/>
    </row>
    <row r="46098" spans="62:65" ht="13" thickBot="1">
      <c r="BJ46098" s="138"/>
      <c r="BK46098" s="138"/>
      <c r="BL46098" s="138"/>
      <c r="BM46098" s="138"/>
    </row>
    <row r="46099" spans="62:65" ht="13" thickBot="1">
      <c r="BJ46099" s="138"/>
      <c r="BK46099" s="138"/>
      <c r="BL46099" s="138"/>
      <c r="BM46099" s="138"/>
    </row>
    <row r="46100" spans="62:65" ht="13" thickBot="1">
      <c r="BJ46100" s="138"/>
      <c r="BK46100" s="138"/>
      <c r="BL46100" s="138"/>
      <c r="BM46100" s="138"/>
    </row>
    <row r="46101" spans="62:65" ht="13" thickBot="1">
      <c r="BJ46101" s="138"/>
      <c r="BK46101" s="138"/>
      <c r="BL46101" s="138"/>
      <c r="BM46101" s="138"/>
    </row>
    <row r="46102" spans="62:65" ht="13" thickBot="1">
      <c r="BJ46102" s="138"/>
      <c r="BK46102" s="138"/>
      <c r="BL46102" s="138"/>
      <c r="BM46102" s="138"/>
    </row>
    <row r="46103" spans="62:65" ht="13" thickBot="1">
      <c r="BJ46103" s="138"/>
      <c r="BK46103" s="138"/>
      <c r="BL46103" s="138"/>
      <c r="BM46103" s="138"/>
    </row>
    <row r="46104" spans="62:65" ht="13" thickBot="1">
      <c r="BJ46104" s="138"/>
      <c r="BK46104" s="138"/>
      <c r="BL46104" s="138"/>
      <c r="BM46104" s="138"/>
    </row>
    <row r="46105" spans="62:65" ht="13" thickBot="1">
      <c r="BJ46105" s="138"/>
      <c r="BK46105" s="138"/>
      <c r="BL46105" s="138"/>
      <c r="BM46105" s="138"/>
    </row>
    <row r="46106" spans="62:65" ht="13" thickBot="1">
      <c r="BJ46106" s="138"/>
      <c r="BK46106" s="138"/>
      <c r="BL46106" s="138"/>
      <c r="BM46106" s="138"/>
    </row>
    <row r="46107" spans="62:65" ht="13" thickBot="1">
      <c r="BJ46107" s="138"/>
      <c r="BK46107" s="138"/>
      <c r="BL46107" s="138"/>
      <c r="BM46107" s="138"/>
    </row>
    <row r="46108" spans="62:65" ht="13" thickBot="1">
      <c r="BJ46108" s="138"/>
      <c r="BK46108" s="138"/>
      <c r="BL46108" s="138"/>
      <c r="BM46108" s="138"/>
    </row>
    <row r="46109" spans="62:65" ht="13" thickBot="1">
      <c r="BJ46109" s="138"/>
      <c r="BK46109" s="138"/>
      <c r="BL46109" s="138"/>
      <c r="BM46109" s="138"/>
    </row>
    <row r="46110" spans="62:65" ht="13" thickBot="1">
      <c r="BJ46110" s="138"/>
      <c r="BK46110" s="138"/>
      <c r="BL46110" s="138"/>
      <c r="BM46110" s="138"/>
    </row>
    <row r="46111" spans="62:65" ht="13" thickBot="1">
      <c r="BJ46111" s="138"/>
      <c r="BK46111" s="138"/>
      <c r="BL46111" s="138"/>
      <c r="BM46111" s="138"/>
    </row>
    <row r="46112" spans="62:65" ht="13" thickBot="1">
      <c r="BJ46112" s="138"/>
      <c r="BK46112" s="138"/>
      <c r="BL46112" s="138"/>
      <c r="BM46112" s="138"/>
    </row>
    <row r="46113" spans="62:65" ht="13" thickBot="1">
      <c r="BJ46113" s="138"/>
      <c r="BK46113" s="138"/>
      <c r="BL46113" s="138"/>
      <c r="BM46113" s="138"/>
    </row>
    <row r="46114" spans="62:65" ht="13" thickBot="1">
      <c r="BJ46114" s="138"/>
      <c r="BK46114" s="138"/>
      <c r="BL46114" s="138"/>
      <c r="BM46114" s="138"/>
    </row>
    <row r="46115" spans="62:65" ht="13" thickBot="1">
      <c r="BJ46115" s="138"/>
      <c r="BK46115" s="138"/>
      <c r="BL46115" s="138"/>
      <c r="BM46115" s="138"/>
    </row>
    <row r="46116" spans="62:65" ht="13" thickBot="1">
      <c r="BJ46116" s="138"/>
      <c r="BK46116" s="138"/>
      <c r="BL46116" s="138"/>
      <c r="BM46116" s="138"/>
    </row>
    <row r="46117" spans="62:65" ht="13" thickBot="1">
      <c r="BJ46117" s="138"/>
      <c r="BK46117" s="138"/>
      <c r="BL46117" s="138"/>
      <c r="BM46117" s="138"/>
    </row>
    <row r="46118" spans="62:65" ht="13" thickBot="1">
      <c r="BJ46118" s="138"/>
      <c r="BK46118" s="138"/>
      <c r="BL46118" s="138"/>
      <c r="BM46118" s="138"/>
    </row>
    <row r="46119" spans="62:65" ht="13" thickBot="1">
      <c r="BJ46119" s="138"/>
      <c r="BK46119" s="138"/>
      <c r="BL46119" s="138"/>
      <c r="BM46119" s="138"/>
    </row>
    <row r="46120" spans="62:65" ht="13" thickBot="1">
      <c r="BJ46120" s="138"/>
      <c r="BK46120" s="138"/>
      <c r="BL46120" s="138"/>
      <c r="BM46120" s="138"/>
    </row>
    <row r="46121" spans="62:65" ht="13" thickBot="1">
      <c r="BJ46121" s="138"/>
      <c r="BK46121" s="138"/>
      <c r="BL46121" s="138"/>
      <c r="BM46121" s="138"/>
    </row>
    <row r="46122" spans="62:65" ht="13" thickBot="1">
      <c r="BJ46122" s="138"/>
      <c r="BK46122" s="138"/>
      <c r="BL46122" s="138"/>
      <c r="BM46122" s="138"/>
    </row>
    <row r="46123" spans="62:65" ht="13" thickBot="1">
      <c r="BJ46123" s="138"/>
      <c r="BK46123" s="138"/>
      <c r="BL46123" s="138"/>
      <c r="BM46123" s="138"/>
    </row>
    <row r="46124" spans="62:65" ht="13" thickBot="1">
      <c r="BJ46124" s="138"/>
      <c r="BK46124" s="138"/>
      <c r="BL46124" s="138"/>
      <c r="BM46124" s="138"/>
    </row>
    <row r="46125" spans="62:65" ht="13" thickBot="1">
      <c r="BJ46125" s="138"/>
      <c r="BK46125" s="138"/>
      <c r="BL46125" s="138"/>
      <c r="BM46125" s="138"/>
    </row>
    <row r="46126" spans="62:65" ht="13" thickBot="1">
      <c r="BJ46126" s="138"/>
      <c r="BK46126" s="138"/>
      <c r="BL46126" s="138"/>
      <c r="BM46126" s="138"/>
    </row>
    <row r="46127" spans="62:65" ht="13" thickBot="1">
      <c r="BJ46127" s="138"/>
      <c r="BK46127" s="138"/>
      <c r="BL46127" s="138"/>
      <c r="BM46127" s="138"/>
    </row>
    <row r="46128" spans="62:65" ht="13" thickBot="1">
      <c r="BJ46128" s="138"/>
      <c r="BK46128" s="138"/>
      <c r="BL46128" s="138"/>
      <c r="BM46128" s="138"/>
    </row>
    <row r="46129" spans="62:65" ht="13" thickBot="1">
      <c r="BJ46129" s="138"/>
      <c r="BK46129" s="138"/>
      <c r="BL46129" s="138"/>
      <c r="BM46129" s="138"/>
    </row>
    <row r="46130" spans="62:65" ht="13" thickBot="1">
      <c r="BJ46130" s="138"/>
      <c r="BK46130" s="138"/>
      <c r="BL46130" s="138"/>
      <c r="BM46130" s="138"/>
    </row>
    <row r="46131" spans="62:65" ht="13" thickBot="1">
      <c r="BJ46131" s="138"/>
      <c r="BK46131" s="138"/>
      <c r="BL46131" s="138"/>
      <c r="BM46131" s="138"/>
    </row>
    <row r="46132" spans="62:65" ht="13" thickBot="1">
      <c r="BJ46132" s="138"/>
      <c r="BK46132" s="138"/>
      <c r="BL46132" s="138"/>
      <c r="BM46132" s="138"/>
    </row>
    <row r="46133" spans="62:65" ht="13" thickBot="1">
      <c r="BJ46133" s="138"/>
      <c r="BK46133" s="138"/>
      <c r="BL46133" s="138"/>
      <c r="BM46133" s="138"/>
    </row>
    <row r="46134" spans="62:65" ht="13" thickBot="1">
      <c r="BJ46134" s="138"/>
      <c r="BK46134" s="138"/>
      <c r="BL46134" s="138"/>
      <c r="BM46134" s="138"/>
    </row>
    <row r="46135" spans="62:65" ht="13" thickBot="1">
      <c r="BJ46135" s="138"/>
      <c r="BK46135" s="138"/>
      <c r="BL46135" s="138"/>
      <c r="BM46135" s="138"/>
    </row>
    <row r="46136" spans="62:65" ht="13" thickBot="1">
      <c r="BJ46136" s="138"/>
      <c r="BK46136" s="138"/>
      <c r="BL46136" s="138"/>
      <c r="BM46136" s="138"/>
    </row>
    <row r="46137" spans="62:65" ht="13" thickBot="1">
      <c r="BJ46137" s="138"/>
      <c r="BK46137" s="138"/>
      <c r="BL46137" s="138"/>
      <c r="BM46137" s="138"/>
    </row>
    <row r="46138" spans="62:65" ht="13" thickBot="1">
      <c r="BJ46138" s="138"/>
      <c r="BK46138" s="138"/>
      <c r="BL46138" s="138"/>
      <c r="BM46138" s="138"/>
    </row>
    <row r="46139" spans="62:65" ht="13" thickBot="1">
      <c r="BJ46139" s="138"/>
      <c r="BK46139" s="138"/>
      <c r="BL46139" s="138"/>
      <c r="BM46139" s="138"/>
    </row>
    <row r="46140" spans="62:65" ht="13" thickBot="1">
      <c r="BJ46140" s="138"/>
      <c r="BK46140" s="138"/>
      <c r="BL46140" s="138"/>
      <c r="BM46140" s="138"/>
    </row>
    <row r="46141" spans="62:65" ht="13" thickBot="1">
      <c r="BJ46141" s="138"/>
      <c r="BK46141" s="138"/>
      <c r="BL46141" s="138"/>
      <c r="BM46141" s="138"/>
    </row>
    <row r="46142" spans="62:65" ht="13" thickBot="1">
      <c r="BJ46142" s="138"/>
      <c r="BK46142" s="138"/>
      <c r="BL46142" s="138"/>
      <c r="BM46142" s="138"/>
    </row>
    <row r="46143" spans="62:65" ht="13" thickBot="1">
      <c r="BJ46143" s="138"/>
      <c r="BK46143" s="138"/>
      <c r="BL46143" s="138"/>
      <c r="BM46143" s="138"/>
    </row>
    <row r="46144" spans="62:65" ht="13" thickBot="1">
      <c r="BJ46144" s="138"/>
      <c r="BK46144" s="138"/>
      <c r="BL46144" s="138"/>
      <c r="BM46144" s="138"/>
    </row>
    <row r="46145" spans="62:65" ht="13" thickBot="1">
      <c r="BJ46145" s="138"/>
      <c r="BK46145" s="138"/>
      <c r="BL46145" s="138"/>
      <c r="BM46145" s="138"/>
    </row>
    <row r="46146" spans="62:65" ht="13" thickBot="1">
      <c r="BJ46146" s="138"/>
      <c r="BK46146" s="138"/>
      <c r="BL46146" s="138"/>
      <c r="BM46146" s="138"/>
    </row>
    <row r="46147" spans="62:65" ht="13" thickBot="1">
      <c r="BJ46147" s="138"/>
      <c r="BK46147" s="138"/>
      <c r="BL46147" s="138"/>
      <c r="BM46147" s="138"/>
    </row>
    <row r="46148" spans="62:65" ht="13" thickBot="1">
      <c r="BJ46148" s="138"/>
      <c r="BK46148" s="138"/>
      <c r="BL46148" s="138"/>
      <c r="BM46148" s="138"/>
    </row>
    <row r="46149" spans="62:65" ht="13" thickBot="1">
      <c r="BJ46149" s="138"/>
      <c r="BK46149" s="138"/>
      <c r="BL46149" s="138"/>
      <c r="BM46149" s="138"/>
    </row>
    <row r="46150" spans="62:65" ht="13" thickBot="1">
      <c r="BJ46150" s="138"/>
      <c r="BK46150" s="138"/>
      <c r="BL46150" s="138"/>
      <c r="BM46150" s="138"/>
    </row>
    <row r="46151" spans="62:65" ht="13" thickBot="1">
      <c r="BJ46151" s="138"/>
      <c r="BK46151" s="138"/>
      <c r="BL46151" s="138"/>
      <c r="BM46151" s="138"/>
    </row>
    <row r="46152" spans="62:65" ht="13" thickBot="1">
      <c r="BJ46152" s="138"/>
      <c r="BK46152" s="138"/>
      <c r="BL46152" s="138"/>
      <c r="BM46152" s="138"/>
    </row>
    <row r="46153" spans="62:65" ht="13" thickBot="1">
      <c r="BJ46153" s="138"/>
      <c r="BK46153" s="138"/>
      <c r="BL46153" s="138"/>
      <c r="BM46153" s="138"/>
    </row>
    <row r="46154" spans="62:65" ht="13" thickBot="1">
      <c r="BJ46154" s="138"/>
      <c r="BK46154" s="138"/>
      <c r="BL46154" s="138"/>
      <c r="BM46154" s="138"/>
    </row>
    <row r="46155" spans="62:65" ht="13" thickBot="1">
      <c r="BJ46155" s="138"/>
      <c r="BK46155" s="138"/>
      <c r="BL46155" s="138"/>
      <c r="BM46155" s="138"/>
    </row>
    <row r="46156" spans="62:65" ht="13" thickBot="1">
      <c r="BJ46156" s="138"/>
      <c r="BK46156" s="138"/>
      <c r="BL46156" s="138"/>
      <c r="BM46156" s="138"/>
    </row>
    <row r="46157" spans="62:65" ht="13" thickBot="1">
      <c r="BJ46157" s="138"/>
      <c r="BK46157" s="138"/>
      <c r="BL46157" s="138"/>
      <c r="BM46157" s="138"/>
    </row>
    <row r="46158" spans="62:65" ht="13" thickBot="1">
      <c r="BJ46158" s="138"/>
      <c r="BK46158" s="138"/>
      <c r="BL46158" s="138"/>
      <c r="BM46158" s="138"/>
    </row>
    <row r="46159" spans="62:65" ht="13" thickBot="1">
      <c r="BJ46159" s="138"/>
      <c r="BK46159" s="138"/>
      <c r="BL46159" s="138"/>
      <c r="BM46159" s="138"/>
    </row>
    <row r="46160" spans="62:65" ht="13" thickBot="1">
      <c r="BJ46160" s="138"/>
      <c r="BK46160" s="138"/>
      <c r="BL46160" s="138"/>
      <c r="BM46160" s="138"/>
    </row>
    <row r="46161" spans="62:65" ht="13" thickBot="1">
      <c r="BJ46161" s="138"/>
      <c r="BK46161" s="138"/>
      <c r="BL46161" s="138"/>
      <c r="BM46161" s="138"/>
    </row>
    <row r="46162" spans="62:65" ht="13" thickBot="1">
      <c r="BJ46162" s="138"/>
      <c r="BK46162" s="138"/>
      <c r="BL46162" s="138"/>
      <c r="BM46162" s="138"/>
    </row>
    <row r="46163" spans="62:65" ht="13" thickBot="1">
      <c r="BJ46163" s="138"/>
      <c r="BK46163" s="138"/>
      <c r="BL46163" s="138"/>
      <c r="BM46163" s="138"/>
    </row>
    <row r="46164" spans="62:65" ht="13" thickBot="1">
      <c r="BJ46164" s="138"/>
      <c r="BK46164" s="138"/>
      <c r="BL46164" s="138"/>
      <c r="BM46164" s="138"/>
    </row>
    <row r="46165" spans="62:65" ht="13" thickBot="1">
      <c r="BJ46165" s="138"/>
      <c r="BK46165" s="138"/>
      <c r="BL46165" s="138"/>
      <c r="BM46165" s="138"/>
    </row>
    <row r="46166" spans="62:65" ht="13" thickBot="1">
      <c r="BJ46166" s="138"/>
      <c r="BK46166" s="138"/>
      <c r="BL46166" s="138"/>
      <c r="BM46166" s="138"/>
    </row>
    <row r="46167" spans="62:65" ht="13" thickBot="1">
      <c r="BJ46167" s="138"/>
      <c r="BK46167" s="138"/>
      <c r="BL46167" s="138"/>
      <c r="BM46167" s="138"/>
    </row>
    <row r="46168" spans="62:65" ht="13" thickBot="1">
      <c r="BJ46168" s="138"/>
      <c r="BK46168" s="138"/>
      <c r="BL46168" s="138"/>
      <c r="BM46168" s="138"/>
    </row>
    <row r="46169" spans="62:65" ht="13" thickBot="1">
      <c r="BJ46169" s="138"/>
      <c r="BK46169" s="138"/>
      <c r="BL46169" s="138"/>
      <c r="BM46169" s="138"/>
    </row>
    <row r="46170" spans="62:65" ht="13" thickBot="1">
      <c r="BJ46170" s="138"/>
      <c r="BK46170" s="138"/>
      <c r="BL46170" s="138"/>
      <c r="BM46170" s="138"/>
    </row>
    <row r="46171" spans="62:65" ht="13" thickBot="1">
      <c r="BJ46171" s="138"/>
      <c r="BK46171" s="138"/>
      <c r="BL46171" s="138"/>
      <c r="BM46171" s="138"/>
    </row>
    <row r="46172" spans="62:65" ht="13" thickBot="1">
      <c r="BJ46172" s="138"/>
      <c r="BK46172" s="138"/>
      <c r="BL46172" s="138"/>
      <c r="BM46172" s="138"/>
    </row>
    <row r="46173" spans="62:65" ht="13" thickBot="1">
      <c r="BJ46173" s="138"/>
      <c r="BK46173" s="138"/>
      <c r="BL46173" s="138"/>
      <c r="BM46173" s="138"/>
    </row>
    <row r="46174" spans="62:65" ht="13" thickBot="1">
      <c r="BJ46174" s="138"/>
      <c r="BK46174" s="138"/>
      <c r="BL46174" s="138"/>
      <c r="BM46174" s="138"/>
    </row>
    <row r="46175" spans="62:65" ht="13" thickBot="1">
      <c r="BJ46175" s="138"/>
      <c r="BK46175" s="138"/>
      <c r="BL46175" s="138"/>
      <c r="BM46175" s="138"/>
    </row>
    <row r="46176" spans="62:65" ht="13" thickBot="1">
      <c r="BJ46176" s="138"/>
      <c r="BK46176" s="138"/>
      <c r="BL46176" s="138"/>
      <c r="BM46176" s="138"/>
    </row>
    <row r="46177" spans="62:65" ht="13" thickBot="1">
      <c r="BJ46177" s="138"/>
      <c r="BK46177" s="138"/>
      <c r="BL46177" s="138"/>
      <c r="BM46177" s="138"/>
    </row>
    <row r="46178" spans="62:65" ht="13" thickBot="1">
      <c r="BJ46178" s="138"/>
      <c r="BK46178" s="138"/>
      <c r="BL46178" s="138"/>
      <c r="BM46178" s="138"/>
    </row>
    <row r="46179" spans="62:65" ht="13" thickBot="1">
      <c r="BJ46179" s="138"/>
      <c r="BK46179" s="138"/>
      <c r="BL46179" s="138"/>
      <c r="BM46179" s="138"/>
    </row>
    <row r="46180" spans="62:65" ht="13" thickBot="1">
      <c r="BJ46180" s="138"/>
      <c r="BK46180" s="138"/>
      <c r="BL46180" s="138"/>
      <c r="BM46180" s="138"/>
    </row>
    <row r="46181" spans="62:65" ht="13" thickBot="1">
      <c r="BJ46181" s="138"/>
      <c r="BK46181" s="138"/>
      <c r="BL46181" s="138"/>
      <c r="BM46181" s="138"/>
    </row>
    <row r="46182" spans="62:65" ht="13" thickBot="1">
      <c r="BJ46182" s="138"/>
      <c r="BK46182" s="138"/>
      <c r="BL46182" s="138"/>
      <c r="BM46182" s="138"/>
    </row>
    <row r="46183" spans="62:65" ht="13" thickBot="1">
      <c r="BJ46183" s="138"/>
      <c r="BK46183" s="138"/>
      <c r="BL46183" s="138"/>
      <c r="BM46183" s="138"/>
    </row>
    <row r="46184" spans="62:65" ht="13" thickBot="1">
      <c r="BJ46184" s="138"/>
      <c r="BK46184" s="138"/>
      <c r="BL46184" s="138"/>
      <c r="BM46184" s="138"/>
    </row>
    <row r="46185" spans="62:65" ht="13" thickBot="1">
      <c r="BJ46185" s="138"/>
      <c r="BK46185" s="138"/>
      <c r="BL46185" s="138"/>
      <c r="BM46185" s="138"/>
    </row>
    <row r="46186" spans="62:65" ht="13" thickBot="1">
      <c r="BJ46186" s="138"/>
      <c r="BK46186" s="138"/>
      <c r="BL46186" s="138"/>
      <c r="BM46186" s="138"/>
    </row>
    <row r="46187" spans="62:65" ht="13" thickBot="1">
      <c r="BJ46187" s="138"/>
      <c r="BK46187" s="138"/>
      <c r="BL46187" s="138"/>
      <c r="BM46187" s="138"/>
    </row>
    <row r="46188" spans="62:65" ht="13" thickBot="1">
      <c r="BJ46188" s="138"/>
      <c r="BK46188" s="138"/>
      <c r="BL46188" s="138"/>
      <c r="BM46188" s="138"/>
    </row>
    <row r="46189" spans="62:65" ht="13" thickBot="1">
      <c r="BJ46189" s="138"/>
      <c r="BK46189" s="138"/>
      <c r="BL46189" s="138"/>
      <c r="BM46189" s="138"/>
    </row>
    <row r="46190" spans="62:65" ht="13" thickBot="1">
      <c r="BJ46190" s="138"/>
      <c r="BK46190" s="138"/>
      <c r="BL46190" s="138"/>
      <c r="BM46190" s="138"/>
    </row>
    <row r="46191" spans="62:65" ht="13" thickBot="1">
      <c r="BJ46191" s="138"/>
      <c r="BK46191" s="138"/>
      <c r="BL46191" s="138"/>
      <c r="BM46191" s="138"/>
    </row>
    <row r="46192" spans="62:65" ht="13" thickBot="1">
      <c r="BJ46192" s="138"/>
      <c r="BK46192" s="138"/>
      <c r="BL46192" s="138"/>
      <c r="BM46192" s="138"/>
    </row>
    <row r="46193" spans="62:65" ht="13" thickBot="1">
      <c r="BJ46193" s="138"/>
      <c r="BK46193" s="138"/>
      <c r="BL46193" s="138"/>
      <c r="BM46193" s="138"/>
    </row>
    <row r="46194" spans="62:65" ht="13" thickBot="1">
      <c r="BJ46194" s="138"/>
      <c r="BK46194" s="138"/>
      <c r="BL46194" s="138"/>
      <c r="BM46194" s="138"/>
    </row>
    <row r="46195" spans="62:65" ht="13" thickBot="1">
      <c r="BJ46195" s="138"/>
      <c r="BK46195" s="138"/>
      <c r="BL46195" s="138"/>
      <c r="BM46195" s="138"/>
    </row>
    <row r="46196" spans="62:65" ht="13" thickBot="1">
      <c r="BJ46196" s="138"/>
      <c r="BK46196" s="138"/>
      <c r="BL46196" s="138"/>
      <c r="BM46196" s="138"/>
    </row>
    <row r="46197" spans="62:65" ht="13" thickBot="1">
      <c r="BJ46197" s="138"/>
      <c r="BK46197" s="138"/>
      <c r="BL46197" s="138"/>
      <c r="BM46197" s="138"/>
    </row>
    <row r="46198" spans="62:65" ht="13" thickBot="1">
      <c r="BJ46198" s="138"/>
      <c r="BK46198" s="138"/>
      <c r="BL46198" s="138"/>
      <c r="BM46198" s="138"/>
    </row>
    <row r="46199" spans="62:65" ht="13" thickBot="1">
      <c r="BJ46199" s="138"/>
      <c r="BK46199" s="138"/>
      <c r="BL46199" s="138"/>
      <c r="BM46199" s="138"/>
    </row>
    <row r="46200" spans="62:65" ht="13" thickBot="1">
      <c r="BJ46200" s="138"/>
      <c r="BK46200" s="138"/>
      <c r="BL46200" s="138"/>
      <c r="BM46200" s="138"/>
    </row>
    <row r="46201" spans="62:65" ht="13" thickBot="1">
      <c r="BJ46201" s="138"/>
      <c r="BK46201" s="138"/>
      <c r="BL46201" s="138"/>
      <c r="BM46201" s="138"/>
    </row>
    <row r="46202" spans="62:65" ht="13" thickBot="1">
      <c r="BJ46202" s="138"/>
      <c r="BK46202" s="138"/>
      <c r="BL46202" s="138"/>
      <c r="BM46202" s="138"/>
    </row>
    <row r="46203" spans="62:65" ht="13" thickBot="1">
      <c r="BJ46203" s="138"/>
      <c r="BK46203" s="138"/>
      <c r="BL46203" s="138"/>
      <c r="BM46203" s="138"/>
    </row>
    <row r="46204" spans="62:65" ht="13" thickBot="1">
      <c r="BJ46204" s="138"/>
      <c r="BK46204" s="138"/>
      <c r="BL46204" s="138"/>
      <c r="BM46204" s="138"/>
    </row>
    <row r="46205" spans="62:65" ht="13" thickBot="1">
      <c r="BJ46205" s="138"/>
      <c r="BK46205" s="138"/>
      <c r="BL46205" s="138"/>
      <c r="BM46205" s="138"/>
    </row>
    <row r="46206" spans="62:65" ht="13" thickBot="1">
      <c r="BJ46206" s="138"/>
      <c r="BK46206" s="138"/>
      <c r="BL46206" s="138"/>
      <c r="BM46206" s="138"/>
    </row>
    <row r="46207" spans="62:65" ht="13" thickBot="1">
      <c r="BJ46207" s="138"/>
      <c r="BK46207" s="138"/>
      <c r="BL46207" s="138"/>
      <c r="BM46207" s="138"/>
    </row>
    <row r="46208" spans="62:65" ht="13" thickBot="1">
      <c r="BJ46208" s="138"/>
      <c r="BK46208" s="138"/>
      <c r="BL46208" s="138"/>
      <c r="BM46208" s="138"/>
    </row>
    <row r="46209" spans="62:65" ht="13" thickBot="1">
      <c r="BJ46209" s="138"/>
      <c r="BK46209" s="138"/>
      <c r="BL46209" s="138"/>
      <c r="BM46209" s="138"/>
    </row>
    <row r="46210" spans="62:65" ht="13" thickBot="1">
      <c r="BJ46210" s="138"/>
      <c r="BK46210" s="138"/>
      <c r="BL46210" s="138"/>
      <c r="BM46210" s="138"/>
    </row>
    <row r="46211" spans="62:65" ht="13" thickBot="1">
      <c r="BJ46211" s="138"/>
      <c r="BK46211" s="138"/>
      <c r="BL46211" s="138"/>
      <c r="BM46211" s="138"/>
    </row>
    <row r="46212" spans="62:65" ht="13" thickBot="1">
      <c r="BJ46212" s="138"/>
      <c r="BK46212" s="138"/>
      <c r="BL46212" s="138"/>
      <c r="BM46212" s="138"/>
    </row>
    <row r="46213" spans="62:65" ht="13" thickBot="1">
      <c r="BJ46213" s="138"/>
      <c r="BK46213" s="138"/>
      <c r="BL46213" s="138"/>
      <c r="BM46213" s="138"/>
    </row>
    <row r="46214" spans="62:65" ht="13" thickBot="1">
      <c r="BJ46214" s="138"/>
      <c r="BK46214" s="138"/>
      <c r="BL46214" s="138"/>
      <c r="BM46214" s="138"/>
    </row>
    <row r="46215" spans="62:65" ht="13" thickBot="1">
      <c r="BJ46215" s="138"/>
      <c r="BK46215" s="138"/>
      <c r="BL46215" s="138"/>
      <c r="BM46215" s="138"/>
    </row>
    <row r="46216" spans="62:65" ht="13" thickBot="1">
      <c r="BJ46216" s="138"/>
      <c r="BK46216" s="138"/>
      <c r="BL46216" s="138"/>
      <c r="BM46216" s="138"/>
    </row>
    <row r="46217" spans="62:65" ht="13" thickBot="1">
      <c r="BJ46217" s="138"/>
      <c r="BK46217" s="138"/>
      <c r="BL46217" s="138"/>
      <c r="BM46217" s="138"/>
    </row>
    <row r="46218" spans="62:65" ht="13" thickBot="1">
      <c r="BJ46218" s="138"/>
      <c r="BK46218" s="138"/>
      <c r="BL46218" s="138"/>
      <c r="BM46218" s="138"/>
    </row>
    <row r="46219" spans="62:65" ht="13" thickBot="1">
      <c r="BJ46219" s="138"/>
      <c r="BK46219" s="138"/>
      <c r="BL46219" s="138"/>
      <c r="BM46219" s="138"/>
    </row>
    <row r="46220" spans="62:65" ht="13" thickBot="1">
      <c r="BJ46220" s="138"/>
      <c r="BK46220" s="138"/>
      <c r="BL46220" s="138"/>
      <c r="BM46220" s="138"/>
    </row>
    <row r="46221" spans="62:65" ht="13" thickBot="1">
      <c r="BJ46221" s="138"/>
      <c r="BK46221" s="138"/>
      <c r="BL46221" s="138"/>
      <c r="BM46221" s="138"/>
    </row>
    <row r="46222" spans="62:65" ht="13" thickBot="1">
      <c r="BJ46222" s="138"/>
      <c r="BK46222" s="138"/>
      <c r="BL46222" s="138"/>
      <c r="BM46222" s="138"/>
    </row>
    <row r="46223" spans="62:65" ht="13" thickBot="1">
      <c r="BJ46223" s="138"/>
      <c r="BK46223" s="138"/>
      <c r="BL46223" s="138"/>
      <c r="BM46223" s="138"/>
    </row>
    <row r="46224" spans="62:65" ht="13" thickBot="1">
      <c r="BJ46224" s="138"/>
      <c r="BK46224" s="138"/>
      <c r="BL46224" s="138"/>
      <c r="BM46224" s="138"/>
    </row>
    <row r="46225" spans="62:65" ht="13" thickBot="1">
      <c r="BJ46225" s="138"/>
      <c r="BK46225" s="138"/>
      <c r="BL46225" s="138"/>
      <c r="BM46225" s="138"/>
    </row>
    <row r="46226" spans="62:65" ht="13" thickBot="1">
      <c r="BJ46226" s="138"/>
      <c r="BK46226" s="138"/>
      <c r="BL46226" s="138"/>
      <c r="BM46226" s="138"/>
    </row>
    <row r="46227" spans="62:65" ht="13" thickBot="1">
      <c r="BJ46227" s="138"/>
      <c r="BK46227" s="138"/>
      <c r="BL46227" s="138"/>
      <c r="BM46227" s="138"/>
    </row>
    <row r="46228" spans="62:65" ht="13" thickBot="1">
      <c r="BJ46228" s="138"/>
      <c r="BK46228" s="138"/>
      <c r="BL46228" s="138"/>
      <c r="BM46228" s="138"/>
    </row>
    <row r="46229" spans="62:65" ht="13" thickBot="1">
      <c r="BJ46229" s="138"/>
      <c r="BK46229" s="138"/>
      <c r="BL46229" s="138"/>
      <c r="BM46229" s="138"/>
    </row>
    <row r="46230" spans="62:65" ht="13" thickBot="1">
      <c r="BJ46230" s="138"/>
      <c r="BK46230" s="138"/>
      <c r="BL46230" s="138"/>
      <c r="BM46230" s="138"/>
    </row>
    <row r="46231" spans="62:65" ht="13" thickBot="1">
      <c r="BJ46231" s="138"/>
      <c r="BK46231" s="138"/>
      <c r="BL46231" s="138"/>
      <c r="BM46231" s="138"/>
    </row>
    <row r="46232" spans="62:65" ht="13" thickBot="1">
      <c r="BJ46232" s="138"/>
      <c r="BK46232" s="138"/>
      <c r="BL46232" s="138"/>
      <c r="BM46232" s="138"/>
    </row>
    <row r="46233" spans="62:65" ht="13" thickBot="1">
      <c r="BJ46233" s="138"/>
      <c r="BK46233" s="138"/>
      <c r="BL46233" s="138"/>
      <c r="BM46233" s="138"/>
    </row>
    <row r="46234" spans="62:65" ht="13" thickBot="1">
      <c r="BJ46234" s="138"/>
      <c r="BK46234" s="138"/>
      <c r="BL46234" s="138"/>
      <c r="BM46234" s="138"/>
    </row>
    <row r="46235" spans="62:65" ht="13" thickBot="1">
      <c r="BJ46235" s="138"/>
      <c r="BK46235" s="138"/>
      <c r="BL46235" s="138"/>
      <c r="BM46235" s="138"/>
    </row>
    <row r="46236" spans="62:65" ht="13" thickBot="1">
      <c r="BJ46236" s="138"/>
      <c r="BK46236" s="138"/>
      <c r="BL46236" s="138"/>
      <c r="BM46236" s="138"/>
    </row>
    <row r="46237" spans="62:65" ht="13" thickBot="1">
      <c r="BJ46237" s="138"/>
      <c r="BK46237" s="138"/>
      <c r="BL46237" s="138"/>
      <c r="BM46237" s="138"/>
    </row>
    <row r="46238" spans="62:65" ht="13" thickBot="1">
      <c r="BJ46238" s="138"/>
      <c r="BK46238" s="138"/>
      <c r="BL46238" s="138"/>
      <c r="BM46238" s="138"/>
    </row>
    <row r="46239" spans="62:65" ht="13" thickBot="1">
      <c r="BJ46239" s="138"/>
      <c r="BK46239" s="138"/>
      <c r="BL46239" s="138"/>
      <c r="BM46239" s="138"/>
    </row>
    <row r="46240" spans="62:65" ht="13" thickBot="1">
      <c r="BJ46240" s="138"/>
      <c r="BK46240" s="138"/>
      <c r="BL46240" s="138"/>
      <c r="BM46240" s="138"/>
    </row>
    <row r="46241" spans="62:65" ht="13" thickBot="1">
      <c r="BJ46241" s="138"/>
      <c r="BK46241" s="138"/>
      <c r="BL46241" s="138"/>
      <c r="BM46241" s="138"/>
    </row>
    <row r="46242" spans="62:65" ht="13" thickBot="1">
      <c r="BJ46242" s="138"/>
      <c r="BK46242" s="138"/>
      <c r="BL46242" s="138"/>
      <c r="BM46242" s="138"/>
    </row>
    <row r="46243" spans="62:65" ht="13" thickBot="1">
      <c r="BJ46243" s="138"/>
      <c r="BK46243" s="138"/>
      <c r="BL46243" s="138"/>
      <c r="BM46243" s="138"/>
    </row>
    <row r="46244" spans="62:65" ht="13" thickBot="1">
      <c r="BJ46244" s="138"/>
      <c r="BK46244" s="138"/>
      <c r="BL46244" s="138"/>
      <c r="BM46244" s="138"/>
    </row>
    <row r="46245" spans="62:65" ht="13" thickBot="1">
      <c r="BJ46245" s="138"/>
      <c r="BK46245" s="138"/>
      <c r="BL46245" s="138"/>
      <c r="BM46245" s="138"/>
    </row>
    <row r="46246" spans="62:65" ht="13" thickBot="1">
      <c r="BJ46246" s="138"/>
      <c r="BK46246" s="138"/>
      <c r="BL46246" s="138"/>
      <c r="BM46246" s="138"/>
    </row>
    <row r="46247" spans="62:65" ht="13" thickBot="1">
      <c r="BJ46247" s="138"/>
      <c r="BK46247" s="138"/>
      <c r="BL46247" s="138"/>
      <c r="BM46247" s="138"/>
    </row>
    <row r="46248" spans="62:65" ht="13" thickBot="1">
      <c r="BJ46248" s="138"/>
      <c r="BK46248" s="138"/>
      <c r="BL46248" s="138"/>
      <c r="BM46248" s="138"/>
    </row>
    <row r="46249" spans="62:65" ht="13" thickBot="1">
      <c r="BJ46249" s="138"/>
      <c r="BK46249" s="138"/>
      <c r="BL46249" s="138"/>
      <c r="BM46249" s="138"/>
    </row>
    <row r="46250" spans="62:65" ht="13" thickBot="1">
      <c r="BJ46250" s="138"/>
      <c r="BK46250" s="138"/>
      <c r="BL46250" s="138"/>
      <c r="BM46250" s="138"/>
    </row>
    <row r="46251" spans="62:65" ht="13" thickBot="1">
      <c r="BJ46251" s="138"/>
      <c r="BK46251" s="138"/>
      <c r="BL46251" s="138"/>
      <c r="BM46251" s="138"/>
    </row>
    <row r="46252" spans="62:65" ht="13" thickBot="1">
      <c r="BJ46252" s="138"/>
      <c r="BK46252" s="138"/>
      <c r="BL46252" s="138"/>
      <c r="BM46252" s="138"/>
    </row>
    <row r="46253" spans="62:65" ht="13" thickBot="1">
      <c r="BJ46253" s="138"/>
      <c r="BK46253" s="138"/>
      <c r="BL46253" s="138"/>
      <c r="BM46253" s="138"/>
    </row>
    <row r="46254" spans="62:65" ht="13" thickBot="1">
      <c r="BJ46254" s="138"/>
      <c r="BK46254" s="138"/>
      <c r="BL46254" s="138"/>
      <c r="BM46254" s="138"/>
    </row>
    <row r="46255" spans="62:65" ht="13" thickBot="1">
      <c r="BJ46255" s="138"/>
      <c r="BK46255" s="138"/>
      <c r="BL46255" s="138"/>
      <c r="BM46255" s="138"/>
    </row>
    <row r="46256" spans="62:65" ht="13" thickBot="1">
      <c r="BJ46256" s="138"/>
      <c r="BK46256" s="138"/>
      <c r="BL46256" s="138"/>
      <c r="BM46256" s="138"/>
    </row>
    <row r="46257" spans="62:65" ht="13" thickBot="1">
      <c r="BJ46257" s="138"/>
      <c r="BK46257" s="138"/>
      <c r="BL46257" s="138"/>
      <c r="BM46257" s="138"/>
    </row>
    <row r="46258" spans="62:65" ht="13" thickBot="1">
      <c r="BJ46258" s="138"/>
      <c r="BK46258" s="138"/>
      <c r="BL46258" s="138"/>
      <c r="BM46258" s="138"/>
    </row>
    <row r="46259" spans="62:65" ht="13" thickBot="1">
      <c r="BJ46259" s="138"/>
      <c r="BK46259" s="138"/>
      <c r="BL46259" s="138"/>
      <c r="BM46259" s="138"/>
    </row>
    <row r="46260" spans="62:65" ht="13" thickBot="1">
      <c r="BJ46260" s="138"/>
      <c r="BK46260" s="138"/>
      <c r="BL46260" s="138"/>
      <c r="BM46260" s="138"/>
    </row>
    <row r="46261" spans="62:65" ht="13" thickBot="1">
      <c r="BJ46261" s="138"/>
      <c r="BK46261" s="138"/>
      <c r="BL46261" s="138"/>
      <c r="BM46261" s="138"/>
    </row>
    <row r="46262" spans="62:65" ht="13" thickBot="1">
      <c r="BJ46262" s="138"/>
      <c r="BK46262" s="138"/>
      <c r="BL46262" s="138"/>
      <c r="BM46262" s="138"/>
    </row>
    <row r="46263" spans="62:65" ht="13" thickBot="1">
      <c r="BJ46263" s="138"/>
      <c r="BK46263" s="138"/>
      <c r="BL46263" s="138"/>
      <c r="BM46263" s="138"/>
    </row>
    <row r="46264" spans="62:65" ht="13" thickBot="1">
      <c r="BJ46264" s="138"/>
      <c r="BK46264" s="138"/>
      <c r="BL46264" s="138"/>
      <c r="BM46264" s="138"/>
    </row>
    <row r="46265" spans="62:65" ht="13" thickBot="1">
      <c r="BJ46265" s="138"/>
      <c r="BK46265" s="138"/>
      <c r="BL46265" s="138"/>
      <c r="BM46265" s="138"/>
    </row>
    <row r="46266" spans="62:65" ht="13" thickBot="1">
      <c r="BJ46266" s="138"/>
      <c r="BK46266" s="138"/>
      <c r="BL46266" s="138"/>
      <c r="BM46266" s="138"/>
    </row>
    <row r="46267" spans="62:65" ht="13" thickBot="1">
      <c r="BJ46267" s="138"/>
      <c r="BK46267" s="138"/>
      <c r="BL46267" s="138"/>
      <c r="BM46267" s="138"/>
    </row>
    <row r="46268" spans="62:65" ht="13" thickBot="1">
      <c r="BJ46268" s="138"/>
      <c r="BK46268" s="138"/>
      <c r="BL46268" s="138"/>
      <c r="BM46268" s="138"/>
    </row>
    <row r="46269" spans="62:65" ht="13" thickBot="1">
      <c r="BJ46269" s="138"/>
      <c r="BK46269" s="138"/>
      <c r="BL46269" s="138"/>
      <c r="BM46269" s="138"/>
    </row>
    <row r="46270" spans="62:65" ht="13" thickBot="1">
      <c r="BJ46270" s="138"/>
      <c r="BK46270" s="138"/>
      <c r="BL46270" s="138"/>
      <c r="BM46270" s="138"/>
    </row>
    <row r="46271" spans="62:65" ht="13" thickBot="1">
      <c r="BJ46271" s="138"/>
      <c r="BK46271" s="138"/>
      <c r="BL46271" s="138"/>
      <c r="BM46271" s="138"/>
    </row>
    <row r="46272" spans="62:65" ht="13" thickBot="1">
      <c r="BJ46272" s="138"/>
      <c r="BK46272" s="138"/>
      <c r="BL46272" s="138"/>
      <c r="BM46272" s="138"/>
    </row>
    <row r="46273" spans="62:65" ht="13" thickBot="1">
      <c r="BJ46273" s="138"/>
      <c r="BK46273" s="138"/>
      <c r="BL46273" s="138"/>
      <c r="BM46273" s="138"/>
    </row>
    <row r="46274" spans="62:65" ht="13" thickBot="1">
      <c r="BJ46274" s="138"/>
      <c r="BK46274" s="138"/>
      <c r="BL46274" s="138"/>
      <c r="BM46274" s="138"/>
    </row>
    <row r="46275" spans="62:65" ht="13" thickBot="1">
      <c r="BJ46275" s="138"/>
      <c r="BK46275" s="138"/>
      <c r="BL46275" s="138"/>
      <c r="BM46275" s="138"/>
    </row>
    <row r="46276" spans="62:65" ht="13" thickBot="1">
      <c r="BJ46276" s="138"/>
      <c r="BK46276" s="138"/>
      <c r="BL46276" s="138"/>
      <c r="BM46276" s="138"/>
    </row>
    <row r="46277" spans="62:65" ht="13" thickBot="1">
      <c r="BJ46277" s="138"/>
      <c r="BK46277" s="138"/>
      <c r="BL46277" s="138"/>
      <c r="BM46277" s="138"/>
    </row>
    <row r="46278" spans="62:65" ht="13" thickBot="1">
      <c r="BJ46278" s="138"/>
      <c r="BK46278" s="138"/>
      <c r="BL46278" s="138"/>
      <c r="BM46278" s="138"/>
    </row>
    <row r="46279" spans="62:65" ht="13" thickBot="1">
      <c r="BJ46279" s="138"/>
      <c r="BK46279" s="138"/>
      <c r="BL46279" s="138"/>
      <c r="BM46279" s="138"/>
    </row>
    <row r="46280" spans="62:65" ht="13" thickBot="1">
      <c r="BJ46280" s="138"/>
      <c r="BK46280" s="138"/>
      <c r="BL46280" s="138"/>
      <c r="BM46280" s="138"/>
    </row>
    <row r="46281" spans="62:65" ht="13" thickBot="1">
      <c r="BJ46281" s="138"/>
      <c r="BK46281" s="138"/>
      <c r="BL46281" s="138"/>
      <c r="BM46281" s="138"/>
    </row>
    <row r="46282" spans="62:65" ht="13" thickBot="1">
      <c r="BJ46282" s="138"/>
      <c r="BK46282" s="138"/>
      <c r="BL46282" s="138"/>
      <c r="BM46282" s="138"/>
    </row>
    <row r="46283" spans="62:65" ht="13" thickBot="1">
      <c r="BJ46283" s="138"/>
      <c r="BK46283" s="138"/>
      <c r="BL46283" s="138"/>
      <c r="BM46283" s="138"/>
    </row>
    <row r="46284" spans="62:65" ht="13" thickBot="1">
      <c r="BJ46284" s="138"/>
      <c r="BK46284" s="138"/>
      <c r="BL46284" s="138"/>
      <c r="BM46284" s="138"/>
    </row>
    <row r="46285" spans="62:65" ht="13" thickBot="1">
      <c r="BJ46285" s="138"/>
      <c r="BK46285" s="138"/>
      <c r="BL46285" s="138"/>
      <c r="BM46285" s="138"/>
    </row>
    <row r="46286" spans="62:65" ht="13" thickBot="1">
      <c r="BJ46286" s="138"/>
      <c r="BK46286" s="138"/>
      <c r="BL46286" s="138"/>
      <c r="BM46286" s="138"/>
    </row>
    <row r="46287" spans="62:65" ht="13" thickBot="1">
      <c r="BJ46287" s="138"/>
      <c r="BK46287" s="138"/>
      <c r="BL46287" s="138"/>
      <c r="BM46287" s="138"/>
    </row>
    <row r="46288" spans="62:65" ht="13" thickBot="1">
      <c r="BJ46288" s="138"/>
      <c r="BK46288" s="138"/>
      <c r="BL46288" s="138"/>
      <c r="BM46288" s="138"/>
    </row>
    <row r="46289" spans="62:65" ht="13" thickBot="1">
      <c r="BJ46289" s="138"/>
      <c r="BK46289" s="138"/>
      <c r="BL46289" s="138"/>
      <c r="BM46289" s="138"/>
    </row>
    <row r="46290" spans="62:65" ht="13" thickBot="1">
      <c r="BJ46290" s="138"/>
      <c r="BK46290" s="138"/>
      <c r="BL46290" s="138"/>
      <c r="BM46290" s="138"/>
    </row>
    <row r="46291" spans="62:65" ht="13" thickBot="1">
      <c r="BJ46291" s="138"/>
      <c r="BK46291" s="138"/>
      <c r="BL46291" s="138"/>
      <c r="BM46291" s="138"/>
    </row>
    <row r="46292" spans="62:65" ht="13" thickBot="1">
      <c r="BJ46292" s="138"/>
      <c r="BK46292" s="138"/>
      <c r="BL46292" s="138"/>
      <c r="BM46292" s="138"/>
    </row>
    <row r="46293" spans="62:65" ht="13" thickBot="1">
      <c r="BJ46293" s="138"/>
      <c r="BK46293" s="138"/>
      <c r="BL46293" s="138"/>
      <c r="BM46293" s="138"/>
    </row>
    <row r="46294" spans="62:65" ht="13" thickBot="1">
      <c r="BJ46294" s="138"/>
      <c r="BK46294" s="138"/>
      <c r="BL46294" s="138"/>
      <c r="BM46294" s="138"/>
    </row>
    <row r="46295" spans="62:65" ht="13" thickBot="1">
      <c r="BJ46295" s="138"/>
      <c r="BK46295" s="138"/>
      <c r="BL46295" s="138"/>
      <c r="BM46295" s="138"/>
    </row>
    <row r="46296" spans="62:65" ht="13" thickBot="1">
      <c r="BJ46296" s="138"/>
      <c r="BK46296" s="138"/>
      <c r="BL46296" s="138"/>
      <c r="BM46296" s="138"/>
    </row>
    <row r="46297" spans="62:65" ht="13" thickBot="1">
      <c r="BJ46297" s="138"/>
      <c r="BK46297" s="138"/>
      <c r="BL46297" s="138"/>
      <c r="BM46297" s="138"/>
    </row>
    <row r="46298" spans="62:65" ht="13" thickBot="1">
      <c r="BJ46298" s="138"/>
      <c r="BK46298" s="138"/>
      <c r="BL46298" s="138"/>
      <c r="BM46298" s="138"/>
    </row>
    <row r="46299" spans="62:65" ht="13" thickBot="1">
      <c r="BJ46299" s="138"/>
      <c r="BK46299" s="138"/>
      <c r="BL46299" s="138"/>
      <c r="BM46299" s="138"/>
    </row>
    <row r="46300" spans="62:65" ht="13" thickBot="1">
      <c r="BJ46300" s="138"/>
      <c r="BK46300" s="138"/>
      <c r="BL46300" s="138"/>
      <c r="BM46300" s="138"/>
    </row>
    <row r="46301" spans="62:65" ht="13" thickBot="1">
      <c r="BJ46301" s="138"/>
      <c r="BK46301" s="138"/>
      <c r="BL46301" s="138"/>
      <c r="BM46301" s="138"/>
    </row>
    <row r="46302" spans="62:65" ht="13" thickBot="1">
      <c r="BJ46302" s="138"/>
      <c r="BK46302" s="138"/>
      <c r="BL46302" s="138"/>
      <c r="BM46302" s="138"/>
    </row>
    <row r="46303" spans="62:65" ht="13" thickBot="1">
      <c r="BJ46303" s="138"/>
      <c r="BK46303" s="138"/>
      <c r="BL46303" s="138"/>
      <c r="BM46303" s="138"/>
    </row>
    <row r="46304" spans="62:65" ht="13" thickBot="1">
      <c r="BJ46304" s="138"/>
      <c r="BK46304" s="138"/>
      <c r="BL46304" s="138"/>
      <c r="BM46304" s="138"/>
    </row>
    <row r="46305" spans="62:65" ht="13" thickBot="1">
      <c r="BJ46305" s="138"/>
      <c r="BK46305" s="138"/>
      <c r="BL46305" s="138"/>
      <c r="BM46305" s="138"/>
    </row>
    <row r="46306" spans="62:65" ht="13" thickBot="1">
      <c r="BJ46306" s="138"/>
      <c r="BK46306" s="138"/>
      <c r="BL46306" s="138"/>
      <c r="BM46306" s="138"/>
    </row>
    <row r="46307" spans="62:65" ht="13" thickBot="1">
      <c r="BJ46307" s="138"/>
      <c r="BK46307" s="138"/>
      <c r="BL46307" s="138"/>
      <c r="BM46307" s="138"/>
    </row>
    <row r="46308" spans="62:65" ht="13" thickBot="1">
      <c r="BJ46308" s="138"/>
      <c r="BK46308" s="138"/>
      <c r="BL46308" s="138"/>
      <c r="BM46308" s="138"/>
    </row>
    <row r="46309" spans="62:65" ht="13" thickBot="1">
      <c r="BJ46309" s="138"/>
      <c r="BK46309" s="138"/>
      <c r="BL46309" s="138"/>
      <c r="BM46309" s="138"/>
    </row>
    <row r="46310" spans="62:65" ht="13" thickBot="1">
      <c r="BJ46310" s="138"/>
      <c r="BK46310" s="138"/>
      <c r="BL46310" s="138"/>
      <c r="BM46310" s="138"/>
    </row>
    <row r="46311" spans="62:65" ht="13" thickBot="1">
      <c r="BJ46311" s="138"/>
      <c r="BK46311" s="138"/>
      <c r="BL46311" s="138"/>
      <c r="BM46311" s="138"/>
    </row>
    <row r="46312" spans="62:65" ht="13" thickBot="1">
      <c r="BJ46312" s="138"/>
      <c r="BK46312" s="138"/>
      <c r="BL46312" s="138"/>
      <c r="BM46312" s="138"/>
    </row>
    <row r="46313" spans="62:65" ht="13" thickBot="1">
      <c r="BJ46313" s="138"/>
      <c r="BK46313" s="138"/>
      <c r="BL46313" s="138"/>
      <c r="BM46313" s="138"/>
    </row>
    <row r="46314" spans="62:65" ht="13" thickBot="1">
      <c r="BJ46314" s="138"/>
      <c r="BK46314" s="138"/>
      <c r="BL46314" s="138"/>
      <c r="BM46314" s="138"/>
    </row>
    <row r="46315" spans="62:65" ht="13" thickBot="1">
      <c r="BJ46315" s="138"/>
      <c r="BK46315" s="138"/>
      <c r="BL46315" s="138"/>
      <c r="BM46315" s="138"/>
    </row>
    <row r="46316" spans="62:65" ht="13" thickBot="1">
      <c r="BJ46316" s="138"/>
      <c r="BK46316" s="138"/>
      <c r="BL46316" s="138"/>
      <c r="BM46316" s="138"/>
    </row>
    <row r="46317" spans="62:65" ht="13" thickBot="1">
      <c r="BJ46317" s="138"/>
      <c r="BK46317" s="138"/>
      <c r="BL46317" s="138"/>
      <c r="BM46317" s="138"/>
    </row>
    <row r="46318" spans="62:65" ht="13" thickBot="1">
      <c r="BJ46318" s="138"/>
      <c r="BK46318" s="138"/>
      <c r="BL46318" s="138"/>
      <c r="BM46318" s="138"/>
    </row>
    <row r="46319" spans="62:65" ht="13" thickBot="1">
      <c r="BJ46319" s="138"/>
      <c r="BK46319" s="138"/>
      <c r="BL46319" s="138"/>
      <c r="BM46319" s="138"/>
    </row>
    <row r="46320" spans="62:65" ht="13" thickBot="1">
      <c r="BJ46320" s="138"/>
      <c r="BK46320" s="138"/>
      <c r="BL46320" s="138"/>
      <c r="BM46320" s="138"/>
    </row>
    <row r="46321" spans="62:65" ht="13" thickBot="1">
      <c r="BJ46321" s="138"/>
      <c r="BK46321" s="138"/>
      <c r="BL46321" s="138"/>
      <c r="BM46321" s="138"/>
    </row>
    <row r="46322" spans="62:65" ht="13" thickBot="1">
      <c r="BJ46322" s="138"/>
      <c r="BK46322" s="138"/>
      <c r="BL46322" s="138"/>
      <c r="BM46322" s="138"/>
    </row>
    <row r="46323" spans="62:65" ht="13" thickBot="1">
      <c r="BJ46323" s="138"/>
      <c r="BK46323" s="138"/>
      <c r="BL46323" s="138"/>
      <c r="BM46323" s="138"/>
    </row>
    <row r="46324" spans="62:65" ht="13" thickBot="1">
      <c r="BJ46324" s="138"/>
      <c r="BK46324" s="138"/>
      <c r="BL46324" s="138"/>
      <c r="BM46324" s="138"/>
    </row>
    <row r="46325" spans="62:65" ht="13" thickBot="1">
      <c r="BJ46325" s="138"/>
      <c r="BK46325" s="138"/>
      <c r="BL46325" s="138"/>
      <c r="BM46325" s="138"/>
    </row>
    <row r="46326" spans="62:65" ht="13" thickBot="1">
      <c r="BJ46326" s="138"/>
      <c r="BK46326" s="138"/>
      <c r="BL46326" s="138"/>
      <c r="BM46326" s="138"/>
    </row>
    <row r="46327" spans="62:65" ht="13" thickBot="1">
      <c r="BJ46327" s="138"/>
      <c r="BK46327" s="138"/>
      <c r="BL46327" s="138"/>
      <c r="BM46327" s="138"/>
    </row>
    <row r="46328" spans="62:65" ht="13" thickBot="1">
      <c r="BJ46328" s="138"/>
      <c r="BK46328" s="138"/>
      <c r="BL46328" s="138"/>
      <c r="BM46328" s="138"/>
    </row>
    <row r="46329" spans="62:65" ht="13" thickBot="1">
      <c r="BJ46329" s="138"/>
      <c r="BK46329" s="138"/>
      <c r="BL46329" s="138"/>
      <c r="BM46329" s="138"/>
    </row>
    <row r="46330" spans="62:65" ht="13" thickBot="1">
      <c r="BJ46330" s="138"/>
      <c r="BK46330" s="138"/>
      <c r="BL46330" s="138"/>
      <c r="BM46330" s="138"/>
    </row>
    <row r="46331" spans="62:65" ht="13" thickBot="1">
      <c r="BJ46331" s="138"/>
      <c r="BK46331" s="138"/>
      <c r="BL46331" s="138"/>
      <c r="BM46331" s="138"/>
    </row>
    <row r="46332" spans="62:65" ht="13" thickBot="1">
      <c r="BJ46332" s="138"/>
      <c r="BK46332" s="138"/>
      <c r="BL46332" s="138"/>
      <c r="BM46332" s="138"/>
    </row>
    <row r="46333" spans="62:65" ht="13" thickBot="1">
      <c r="BJ46333" s="138"/>
      <c r="BK46333" s="138"/>
      <c r="BL46333" s="138"/>
      <c r="BM46333" s="138"/>
    </row>
    <row r="46334" spans="62:65" ht="13" thickBot="1">
      <c r="BJ46334" s="138"/>
      <c r="BK46334" s="138"/>
      <c r="BL46334" s="138"/>
      <c r="BM46334" s="138"/>
    </row>
    <row r="46335" spans="62:65" ht="13" thickBot="1">
      <c r="BJ46335" s="138"/>
      <c r="BK46335" s="138"/>
      <c r="BL46335" s="138"/>
      <c r="BM46335" s="138"/>
    </row>
    <row r="46336" spans="62:65" ht="13" thickBot="1">
      <c r="BJ46336" s="138"/>
      <c r="BK46336" s="138"/>
      <c r="BL46336" s="138"/>
      <c r="BM46336" s="138"/>
    </row>
    <row r="46337" spans="62:65" ht="13" thickBot="1">
      <c r="BJ46337" s="138"/>
      <c r="BK46337" s="138"/>
      <c r="BL46337" s="138"/>
      <c r="BM46337" s="138"/>
    </row>
    <row r="46338" spans="62:65" ht="13" thickBot="1">
      <c r="BJ46338" s="138"/>
      <c r="BK46338" s="138"/>
      <c r="BL46338" s="138"/>
      <c r="BM46338" s="138"/>
    </row>
    <row r="46339" spans="62:65" ht="13" thickBot="1">
      <c r="BJ46339" s="138"/>
      <c r="BK46339" s="138"/>
      <c r="BL46339" s="138"/>
      <c r="BM46339" s="138"/>
    </row>
    <row r="46340" spans="62:65" ht="13" thickBot="1">
      <c r="BJ46340" s="138"/>
      <c r="BK46340" s="138"/>
      <c r="BL46340" s="138"/>
      <c r="BM46340" s="138"/>
    </row>
    <row r="46341" spans="62:65" ht="13" thickBot="1">
      <c r="BJ46341" s="138"/>
      <c r="BK46341" s="138"/>
      <c r="BL46341" s="138"/>
      <c r="BM46341" s="138"/>
    </row>
    <row r="46342" spans="62:65" ht="13" thickBot="1">
      <c r="BJ46342" s="138"/>
      <c r="BK46342" s="138"/>
      <c r="BL46342" s="138"/>
      <c r="BM46342" s="138"/>
    </row>
    <row r="46343" spans="62:65" ht="13" thickBot="1">
      <c r="BJ46343" s="138"/>
      <c r="BK46343" s="138"/>
      <c r="BL46343" s="138"/>
      <c r="BM46343" s="138"/>
    </row>
    <row r="46344" spans="62:65" ht="13" thickBot="1">
      <c r="BJ46344" s="138"/>
      <c r="BK46344" s="138"/>
      <c r="BL46344" s="138"/>
      <c r="BM46344" s="138"/>
    </row>
    <row r="46345" spans="62:65" ht="13" thickBot="1">
      <c r="BJ46345" s="138"/>
      <c r="BK46345" s="138"/>
      <c r="BL46345" s="138"/>
      <c r="BM46345" s="138"/>
    </row>
    <row r="46346" spans="62:65" ht="13" thickBot="1">
      <c r="BJ46346" s="138"/>
      <c r="BK46346" s="138"/>
      <c r="BL46346" s="138"/>
      <c r="BM46346" s="138"/>
    </row>
    <row r="46347" spans="62:65" ht="13" thickBot="1">
      <c r="BJ46347" s="138"/>
      <c r="BK46347" s="138"/>
      <c r="BL46347" s="138"/>
      <c r="BM46347" s="138"/>
    </row>
    <row r="46348" spans="62:65" ht="13" thickBot="1">
      <c r="BJ46348" s="138"/>
      <c r="BK46348" s="138"/>
      <c r="BL46348" s="138"/>
      <c r="BM46348" s="138"/>
    </row>
    <row r="46349" spans="62:65" ht="13" thickBot="1">
      <c r="BJ46349" s="138"/>
      <c r="BK46349" s="138"/>
      <c r="BL46349" s="138"/>
      <c r="BM46349" s="138"/>
    </row>
    <row r="46350" spans="62:65" ht="13" thickBot="1">
      <c r="BJ46350" s="138"/>
      <c r="BK46350" s="138"/>
      <c r="BL46350" s="138"/>
      <c r="BM46350" s="138"/>
    </row>
    <row r="46351" spans="62:65" ht="13" thickBot="1">
      <c r="BJ46351" s="138"/>
      <c r="BK46351" s="138"/>
      <c r="BL46351" s="138"/>
      <c r="BM46351" s="138"/>
    </row>
    <row r="46352" spans="62:65" ht="13" thickBot="1">
      <c r="BJ46352" s="138"/>
      <c r="BK46352" s="138"/>
      <c r="BL46352" s="138"/>
      <c r="BM46352" s="138"/>
    </row>
    <row r="46353" spans="62:65" ht="13" thickBot="1">
      <c r="BJ46353" s="138"/>
      <c r="BK46353" s="138"/>
      <c r="BL46353" s="138"/>
      <c r="BM46353" s="138"/>
    </row>
    <row r="46354" spans="62:65" ht="13" thickBot="1">
      <c r="BJ46354" s="138"/>
      <c r="BK46354" s="138"/>
      <c r="BL46354" s="138"/>
      <c r="BM46354" s="138"/>
    </row>
    <row r="46355" spans="62:65" ht="13" thickBot="1">
      <c r="BJ46355" s="138"/>
      <c r="BK46355" s="138"/>
      <c r="BL46355" s="138"/>
      <c r="BM46355" s="138"/>
    </row>
    <row r="46356" spans="62:65" ht="13" thickBot="1">
      <c r="BJ46356" s="138"/>
      <c r="BK46356" s="138"/>
      <c r="BL46356" s="138"/>
      <c r="BM46356" s="138"/>
    </row>
    <row r="46357" spans="62:65" ht="13" thickBot="1">
      <c r="BJ46357" s="138"/>
      <c r="BK46357" s="138"/>
      <c r="BL46357" s="138"/>
      <c r="BM46357" s="138"/>
    </row>
    <row r="46358" spans="62:65" ht="13" thickBot="1">
      <c r="BJ46358" s="138"/>
      <c r="BK46358" s="138"/>
      <c r="BL46358" s="138"/>
      <c r="BM46358" s="138"/>
    </row>
    <row r="46359" spans="62:65" ht="13" thickBot="1">
      <c r="BJ46359" s="138"/>
      <c r="BK46359" s="138"/>
      <c r="BL46359" s="138"/>
      <c r="BM46359" s="138"/>
    </row>
    <row r="46360" spans="62:65" ht="13" thickBot="1">
      <c r="BJ46360" s="138"/>
      <c r="BK46360" s="138"/>
      <c r="BL46360" s="138"/>
      <c r="BM46360" s="138"/>
    </row>
    <row r="46361" spans="62:65" ht="13" thickBot="1">
      <c r="BJ46361" s="138"/>
      <c r="BK46361" s="138"/>
      <c r="BL46361" s="138"/>
      <c r="BM46361" s="138"/>
    </row>
    <row r="46362" spans="62:65" ht="13" thickBot="1">
      <c r="BJ46362" s="138"/>
      <c r="BK46362" s="138"/>
      <c r="BL46362" s="138"/>
      <c r="BM46362" s="138"/>
    </row>
    <row r="46363" spans="62:65" ht="13" thickBot="1">
      <c r="BJ46363" s="138"/>
      <c r="BK46363" s="138"/>
      <c r="BL46363" s="138"/>
      <c r="BM46363" s="138"/>
    </row>
    <row r="46364" spans="62:65" ht="13" thickBot="1">
      <c r="BJ46364" s="138"/>
      <c r="BK46364" s="138"/>
      <c r="BL46364" s="138"/>
      <c r="BM46364" s="138"/>
    </row>
    <row r="46365" spans="62:65" ht="13" thickBot="1">
      <c r="BJ46365" s="138"/>
      <c r="BK46365" s="138"/>
      <c r="BL46365" s="138"/>
      <c r="BM46365" s="138"/>
    </row>
    <row r="46366" spans="62:65" ht="13" thickBot="1">
      <c r="BJ46366" s="138"/>
      <c r="BK46366" s="138"/>
      <c r="BL46366" s="138"/>
      <c r="BM46366" s="138"/>
    </row>
    <row r="46367" spans="62:65" ht="13" thickBot="1">
      <c r="BJ46367" s="138"/>
      <c r="BK46367" s="138"/>
      <c r="BL46367" s="138"/>
      <c r="BM46367" s="138"/>
    </row>
    <row r="46368" spans="62:65" ht="13" thickBot="1">
      <c r="BJ46368" s="138"/>
      <c r="BK46368" s="138"/>
      <c r="BL46368" s="138"/>
      <c r="BM46368" s="138"/>
    </row>
    <row r="46369" spans="62:65" ht="13" thickBot="1">
      <c r="BJ46369" s="138"/>
      <c r="BK46369" s="138"/>
      <c r="BL46369" s="138"/>
      <c r="BM46369" s="138"/>
    </row>
    <row r="46370" spans="62:65" ht="13" thickBot="1">
      <c r="BJ46370" s="138"/>
      <c r="BK46370" s="138"/>
      <c r="BL46370" s="138"/>
      <c r="BM46370" s="138"/>
    </row>
    <row r="46371" spans="62:65" ht="13" thickBot="1">
      <c r="BJ46371" s="138"/>
      <c r="BK46371" s="138"/>
      <c r="BL46371" s="138"/>
      <c r="BM46371" s="138"/>
    </row>
    <row r="46372" spans="62:65" ht="13" thickBot="1">
      <c r="BJ46372" s="138"/>
      <c r="BK46372" s="138"/>
      <c r="BL46372" s="138"/>
      <c r="BM46372" s="138"/>
    </row>
    <row r="46373" spans="62:65" ht="13" thickBot="1">
      <c r="BJ46373" s="138"/>
      <c r="BK46373" s="138"/>
      <c r="BL46373" s="138"/>
      <c r="BM46373" s="138"/>
    </row>
    <row r="46374" spans="62:65" ht="13" thickBot="1">
      <c r="BJ46374" s="138"/>
      <c r="BK46374" s="138"/>
      <c r="BL46374" s="138"/>
      <c r="BM46374" s="138"/>
    </row>
    <row r="46375" spans="62:65" ht="13" thickBot="1">
      <c r="BJ46375" s="138"/>
      <c r="BK46375" s="138"/>
      <c r="BL46375" s="138"/>
      <c r="BM46375" s="138"/>
    </row>
    <row r="46376" spans="62:65" ht="13" thickBot="1">
      <c r="BJ46376" s="138"/>
      <c r="BK46376" s="138"/>
      <c r="BL46376" s="138"/>
      <c r="BM46376" s="138"/>
    </row>
    <row r="46377" spans="62:65" ht="13" thickBot="1">
      <c r="BJ46377" s="138"/>
      <c r="BK46377" s="138"/>
      <c r="BL46377" s="138"/>
      <c r="BM46377" s="138"/>
    </row>
    <row r="46378" spans="62:65" ht="13" thickBot="1">
      <c r="BJ46378" s="138"/>
      <c r="BK46378" s="138"/>
      <c r="BL46378" s="138"/>
      <c r="BM46378" s="138"/>
    </row>
    <row r="46379" spans="62:65" ht="13" thickBot="1">
      <c r="BJ46379" s="138"/>
      <c r="BK46379" s="138"/>
      <c r="BL46379" s="138"/>
      <c r="BM46379" s="138"/>
    </row>
    <row r="46380" spans="62:65" ht="13" thickBot="1">
      <c r="BJ46380" s="138"/>
      <c r="BK46380" s="138"/>
      <c r="BL46380" s="138"/>
      <c r="BM46380" s="138"/>
    </row>
    <row r="46381" spans="62:65" ht="13" thickBot="1">
      <c r="BJ46381" s="138"/>
      <c r="BK46381" s="138"/>
      <c r="BL46381" s="138"/>
      <c r="BM46381" s="138"/>
    </row>
    <row r="46382" spans="62:65" ht="13" thickBot="1">
      <c r="BJ46382" s="138"/>
      <c r="BK46382" s="138"/>
      <c r="BL46382" s="138"/>
      <c r="BM46382" s="138"/>
    </row>
    <row r="46383" spans="62:65" ht="13" thickBot="1">
      <c r="BJ46383" s="138"/>
      <c r="BK46383" s="138"/>
      <c r="BL46383" s="138"/>
      <c r="BM46383" s="138"/>
    </row>
    <row r="46384" spans="62:65" ht="13" thickBot="1">
      <c r="BJ46384" s="138"/>
      <c r="BK46384" s="138"/>
      <c r="BL46384" s="138"/>
      <c r="BM46384" s="138"/>
    </row>
    <row r="46385" spans="62:65" ht="13" thickBot="1">
      <c r="BJ46385" s="138"/>
      <c r="BK46385" s="138"/>
      <c r="BL46385" s="138"/>
      <c r="BM46385" s="138"/>
    </row>
    <row r="46386" spans="62:65" ht="13" thickBot="1">
      <c r="BJ46386" s="138"/>
      <c r="BK46386" s="138"/>
      <c r="BL46386" s="138"/>
      <c r="BM46386" s="138"/>
    </row>
    <row r="46387" spans="62:65" ht="13" thickBot="1">
      <c r="BJ46387" s="138"/>
      <c r="BK46387" s="138"/>
      <c r="BL46387" s="138"/>
      <c r="BM46387" s="138"/>
    </row>
    <row r="46388" spans="62:65" ht="13" thickBot="1">
      <c r="BJ46388" s="138"/>
      <c r="BK46388" s="138"/>
      <c r="BL46388" s="138"/>
      <c r="BM46388" s="138"/>
    </row>
    <row r="46389" spans="62:65" ht="13" thickBot="1">
      <c r="BJ46389" s="138"/>
      <c r="BK46389" s="138"/>
      <c r="BL46389" s="138"/>
      <c r="BM46389" s="138"/>
    </row>
    <row r="46390" spans="62:65" ht="13" thickBot="1">
      <c r="BJ46390" s="138"/>
      <c r="BK46390" s="138"/>
      <c r="BL46390" s="138"/>
      <c r="BM46390" s="138"/>
    </row>
    <row r="46391" spans="62:65" ht="13" thickBot="1">
      <c r="BJ46391" s="138"/>
      <c r="BK46391" s="138"/>
      <c r="BL46391" s="138"/>
      <c r="BM46391" s="138"/>
    </row>
    <row r="46392" spans="62:65" ht="13" thickBot="1">
      <c r="BJ46392" s="138"/>
      <c r="BK46392" s="138"/>
      <c r="BL46392" s="138"/>
      <c r="BM46392" s="138"/>
    </row>
    <row r="46393" spans="62:65" ht="13" thickBot="1">
      <c r="BJ46393" s="138"/>
      <c r="BK46393" s="138"/>
      <c r="BL46393" s="138"/>
      <c r="BM46393" s="138"/>
    </row>
    <row r="46394" spans="62:65" ht="13" thickBot="1">
      <c r="BJ46394" s="138"/>
      <c r="BK46394" s="138"/>
      <c r="BL46394" s="138"/>
      <c r="BM46394" s="138"/>
    </row>
    <row r="46395" spans="62:65" ht="13" thickBot="1">
      <c r="BJ46395" s="138"/>
      <c r="BK46395" s="138"/>
      <c r="BL46395" s="138"/>
      <c r="BM46395" s="138"/>
    </row>
    <row r="46396" spans="62:65" ht="13" thickBot="1">
      <c r="BJ46396" s="138"/>
      <c r="BK46396" s="138"/>
      <c r="BL46396" s="138"/>
      <c r="BM46396" s="138"/>
    </row>
    <row r="46397" spans="62:65" ht="13" thickBot="1">
      <c r="BJ46397" s="138"/>
      <c r="BK46397" s="138"/>
      <c r="BL46397" s="138"/>
      <c r="BM46397" s="138"/>
    </row>
    <row r="46398" spans="62:65" ht="13" thickBot="1">
      <c r="BJ46398" s="138"/>
      <c r="BK46398" s="138"/>
      <c r="BL46398" s="138"/>
      <c r="BM46398" s="138"/>
    </row>
    <row r="46399" spans="62:65" ht="13" thickBot="1">
      <c r="BJ46399" s="138"/>
      <c r="BK46399" s="138"/>
      <c r="BL46399" s="138"/>
      <c r="BM46399" s="138"/>
    </row>
    <row r="46400" spans="62:65" ht="13" thickBot="1">
      <c r="BJ46400" s="138"/>
      <c r="BK46400" s="138"/>
      <c r="BL46400" s="138"/>
      <c r="BM46400" s="138"/>
    </row>
    <row r="46401" spans="62:65" ht="13" thickBot="1">
      <c r="BJ46401" s="138"/>
      <c r="BK46401" s="138"/>
      <c r="BL46401" s="138"/>
      <c r="BM46401" s="138"/>
    </row>
    <row r="46402" spans="62:65" ht="13" thickBot="1">
      <c r="BJ46402" s="138"/>
      <c r="BK46402" s="138"/>
      <c r="BL46402" s="138"/>
      <c r="BM46402" s="138"/>
    </row>
    <row r="46403" spans="62:65" ht="13" thickBot="1">
      <c r="BJ46403" s="138"/>
      <c r="BK46403" s="138"/>
      <c r="BL46403" s="138"/>
      <c r="BM46403" s="138"/>
    </row>
    <row r="46404" spans="62:65" ht="13" thickBot="1">
      <c r="BJ46404" s="138"/>
      <c r="BK46404" s="138"/>
      <c r="BL46404" s="138"/>
      <c r="BM46404" s="138"/>
    </row>
    <row r="46405" spans="62:65" ht="13" thickBot="1">
      <c r="BJ46405" s="138"/>
      <c r="BK46405" s="138"/>
      <c r="BL46405" s="138"/>
      <c r="BM46405" s="138"/>
    </row>
    <row r="46406" spans="62:65" ht="13" thickBot="1">
      <c r="BJ46406" s="138"/>
      <c r="BK46406" s="138"/>
      <c r="BL46406" s="138"/>
      <c r="BM46406" s="138"/>
    </row>
    <row r="46407" spans="62:65" ht="13" thickBot="1">
      <c r="BJ46407" s="138"/>
      <c r="BK46407" s="138"/>
      <c r="BL46407" s="138"/>
      <c r="BM46407" s="138"/>
    </row>
    <row r="46408" spans="62:65" ht="13" thickBot="1">
      <c r="BJ46408" s="138"/>
      <c r="BK46408" s="138"/>
      <c r="BL46408" s="138"/>
      <c r="BM46408" s="138"/>
    </row>
    <row r="46409" spans="62:65" ht="13" thickBot="1">
      <c r="BJ46409" s="138"/>
      <c r="BK46409" s="138"/>
      <c r="BL46409" s="138"/>
      <c r="BM46409" s="138"/>
    </row>
    <row r="46410" spans="62:65" ht="13" thickBot="1">
      <c r="BJ46410" s="138"/>
      <c r="BK46410" s="138"/>
      <c r="BL46410" s="138"/>
      <c r="BM46410" s="138"/>
    </row>
    <row r="46411" spans="62:65" ht="13" thickBot="1">
      <c r="BJ46411" s="138"/>
      <c r="BK46411" s="138"/>
      <c r="BL46411" s="138"/>
      <c r="BM46411" s="138"/>
    </row>
    <row r="46412" spans="62:65" ht="13" thickBot="1">
      <c r="BJ46412" s="138"/>
      <c r="BK46412" s="138"/>
      <c r="BL46412" s="138"/>
      <c r="BM46412" s="138"/>
    </row>
    <row r="46413" spans="62:65" ht="13" thickBot="1">
      <c r="BJ46413" s="138"/>
      <c r="BK46413" s="138"/>
      <c r="BL46413" s="138"/>
      <c r="BM46413" s="138"/>
    </row>
    <row r="46414" spans="62:65" ht="13" thickBot="1">
      <c r="BJ46414" s="138"/>
      <c r="BK46414" s="138"/>
      <c r="BL46414" s="138"/>
      <c r="BM46414" s="138"/>
    </row>
    <row r="46415" spans="62:65" ht="13" thickBot="1">
      <c r="BJ46415" s="138"/>
      <c r="BK46415" s="138"/>
      <c r="BL46415" s="138"/>
      <c r="BM46415" s="138"/>
    </row>
    <row r="46416" spans="62:65" ht="13" thickBot="1">
      <c r="BJ46416" s="138"/>
      <c r="BK46416" s="138"/>
      <c r="BL46416" s="138"/>
      <c r="BM46416" s="138"/>
    </row>
    <row r="46417" spans="62:65" ht="13" thickBot="1">
      <c r="BJ46417" s="138"/>
      <c r="BK46417" s="138"/>
      <c r="BL46417" s="138"/>
      <c r="BM46417" s="138"/>
    </row>
    <row r="46418" spans="62:65" ht="13" thickBot="1">
      <c r="BJ46418" s="138"/>
      <c r="BK46418" s="138"/>
      <c r="BL46418" s="138"/>
      <c r="BM46418" s="138"/>
    </row>
    <row r="46419" spans="62:65" ht="13" thickBot="1">
      <c r="BJ46419" s="138"/>
      <c r="BK46419" s="138"/>
      <c r="BL46419" s="138"/>
      <c r="BM46419" s="138"/>
    </row>
    <row r="46420" spans="62:65" ht="13" thickBot="1">
      <c r="BJ46420" s="138"/>
      <c r="BK46420" s="138"/>
      <c r="BL46420" s="138"/>
      <c r="BM46420" s="138"/>
    </row>
    <row r="46421" spans="62:65" ht="13" thickBot="1">
      <c r="BJ46421" s="138"/>
      <c r="BK46421" s="138"/>
      <c r="BL46421" s="138"/>
      <c r="BM46421" s="138"/>
    </row>
    <row r="46422" spans="62:65" ht="13" thickBot="1">
      <c r="BJ46422" s="138"/>
      <c r="BK46422" s="138"/>
      <c r="BL46422" s="138"/>
      <c r="BM46422" s="138"/>
    </row>
    <row r="46423" spans="62:65" ht="13" thickBot="1">
      <c r="BJ46423" s="138"/>
      <c r="BK46423" s="138"/>
      <c r="BL46423" s="138"/>
      <c r="BM46423" s="138"/>
    </row>
    <row r="46424" spans="62:65" ht="13" thickBot="1">
      <c r="BJ46424" s="138"/>
      <c r="BK46424" s="138"/>
      <c r="BL46424" s="138"/>
      <c r="BM46424" s="138"/>
    </row>
    <row r="46425" spans="62:65" ht="13" thickBot="1">
      <c r="BJ46425" s="138"/>
      <c r="BK46425" s="138"/>
      <c r="BL46425" s="138"/>
      <c r="BM46425" s="138"/>
    </row>
    <row r="46426" spans="62:65" ht="13" thickBot="1">
      <c r="BJ46426" s="138"/>
      <c r="BK46426" s="138"/>
      <c r="BL46426" s="138"/>
      <c r="BM46426" s="138"/>
    </row>
    <row r="46427" spans="62:65" ht="13" thickBot="1">
      <c r="BJ46427" s="138"/>
      <c r="BK46427" s="138"/>
      <c r="BL46427" s="138"/>
      <c r="BM46427" s="138"/>
    </row>
    <row r="46428" spans="62:65" ht="13" thickBot="1">
      <c r="BJ46428" s="138"/>
      <c r="BK46428" s="138"/>
      <c r="BL46428" s="138"/>
      <c r="BM46428" s="138"/>
    </row>
    <row r="46429" spans="62:65" ht="13" thickBot="1">
      <c r="BJ46429" s="138"/>
      <c r="BK46429" s="138"/>
      <c r="BL46429" s="138"/>
      <c r="BM46429" s="138"/>
    </row>
    <row r="46430" spans="62:65" ht="13" thickBot="1">
      <c r="BJ46430" s="138"/>
      <c r="BK46430" s="138"/>
      <c r="BL46430" s="138"/>
      <c r="BM46430" s="138"/>
    </row>
    <row r="46431" spans="62:65" ht="13" thickBot="1">
      <c r="BJ46431" s="138"/>
      <c r="BK46431" s="138"/>
      <c r="BL46431" s="138"/>
      <c r="BM46431" s="138"/>
    </row>
    <row r="46432" spans="62:65" ht="13" thickBot="1">
      <c r="BJ46432" s="138"/>
      <c r="BK46432" s="138"/>
      <c r="BL46432" s="138"/>
      <c r="BM46432" s="138"/>
    </row>
    <row r="46433" spans="62:65" ht="13" thickBot="1">
      <c r="BJ46433" s="138"/>
      <c r="BK46433" s="138"/>
      <c r="BL46433" s="138"/>
      <c r="BM46433" s="138"/>
    </row>
    <row r="46434" spans="62:65" ht="13" thickBot="1">
      <c r="BJ46434" s="138"/>
      <c r="BK46434" s="138"/>
      <c r="BL46434" s="138"/>
      <c r="BM46434" s="138"/>
    </row>
    <row r="46435" spans="62:65" ht="13" thickBot="1">
      <c r="BJ46435" s="138"/>
      <c r="BK46435" s="138"/>
      <c r="BL46435" s="138"/>
      <c r="BM46435" s="138"/>
    </row>
    <row r="46436" spans="62:65" ht="13" thickBot="1">
      <c r="BJ46436" s="138"/>
      <c r="BK46436" s="138"/>
      <c r="BL46436" s="138"/>
      <c r="BM46436" s="138"/>
    </row>
    <row r="46437" spans="62:65" ht="13" thickBot="1">
      <c r="BJ46437" s="138"/>
      <c r="BK46437" s="138"/>
      <c r="BL46437" s="138"/>
      <c r="BM46437" s="138"/>
    </row>
    <row r="46438" spans="62:65" ht="13" thickBot="1">
      <c r="BJ46438" s="138"/>
      <c r="BK46438" s="138"/>
      <c r="BL46438" s="138"/>
      <c r="BM46438" s="138"/>
    </row>
    <row r="46439" spans="62:65" ht="13" thickBot="1">
      <c r="BJ46439" s="138"/>
      <c r="BK46439" s="138"/>
      <c r="BL46439" s="138"/>
      <c r="BM46439" s="138"/>
    </row>
    <row r="46440" spans="62:65" ht="13" thickBot="1">
      <c r="BJ46440" s="138"/>
      <c r="BK46440" s="138"/>
      <c r="BL46440" s="138"/>
      <c r="BM46440" s="138"/>
    </row>
    <row r="46441" spans="62:65" ht="13" thickBot="1">
      <c r="BJ46441" s="138"/>
      <c r="BK46441" s="138"/>
      <c r="BL46441" s="138"/>
      <c r="BM46441" s="138"/>
    </row>
    <row r="46442" spans="62:65" ht="13" thickBot="1">
      <c r="BJ46442" s="138"/>
      <c r="BK46442" s="138"/>
      <c r="BL46442" s="138"/>
      <c r="BM46442" s="138"/>
    </row>
    <row r="46443" spans="62:65" ht="13" thickBot="1">
      <c r="BJ46443" s="138"/>
      <c r="BK46443" s="138"/>
      <c r="BL46443" s="138"/>
      <c r="BM46443" s="138"/>
    </row>
    <row r="46444" spans="62:65" ht="13" thickBot="1">
      <c r="BJ46444" s="138"/>
      <c r="BK46444" s="138"/>
      <c r="BL46444" s="138"/>
      <c r="BM46444" s="138"/>
    </row>
    <row r="46445" spans="62:65" ht="13" thickBot="1">
      <c r="BJ46445" s="138"/>
      <c r="BK46445" s="138"/>
      <c r="BL46445" s="138"/>
      <c r="BM46445" s="138"/>
    </row>
    <row r="46446" spans="62:65" ht="13" thickBot="1">
      <c r="BJ46446" s="138"/>
      <c r="BK46446" s="138"/>
      <c r="BL46446" s="138"/>
      <c r="BM46446" s="138"/>
    </row>
    <row r="46447" spans="62:65" ht="13" thickBot="1">
      <c r="BJ46447" s="138"/>
      <c r="BK46447" s="138"/>
      <c r="BL46447" s="138"/>
      <c r="BM46447" s="138"/>
    </row>
    <row r="46448" spans="62:65" ht="13" thickBot="1">
      <c r="BJ46448" s="138"/>
      <c r="BK46448" s="138"/>
      <c r="BL46448" s="138"/>
      <c r="BM46448" s="138"/>
    </row>
    <row r="46449" spans="62:65" ht="13" thickBot="1">
      <c r="BJ46449" s="138"/>
      <c r="BK46449" s="138"/>
      <c r="BL46449" s="138"/>
      <c r="BM46449" s="138"/>
    </row>
    <row r="46450" spans="62:65" ht="13" thickBot="1">
      <c r="BJ46450" s="138"/>
      <c r="BK46450" s="138"/>
      <c r="BL46450" s="138"/>
      <c r="BM46450" s="138"/>
    </row>
    <row r="46451" spans="62:65" ht="13" thickBot="1">
      <c r="BJ46451" s="138"/>
      <c r="BK46451" s="138"/>
      <c r="BL46451" s="138"/>
      <c r="BM46451" s="138"/>
    </row>
    <row r="46452" spans="62:65" ht="13" thickBot="1">
      <c r="BJ46452" s="138"/>
      <c r="BK46452" s="138"/>
      <c r="BL46452" s="138"/>
      <c r="BM46452" s="138"/>
    </row>
    <row r="46453" spans="62:65" ht="13" thickBot="1">
      <c r="BJ46453" s="138"/>
      <c r="BK46453" s="138"/>
      <c r="BL46453" s="138"/>
      <c r="BM46453" s="138"/>
    </row>
    <row r="46454" spans="62:65" ht="13" thickBot="1">
      <c r="BJ46454" s="138"/>
      <c r="BK46454" s="138"/>
      <c r="BL46454" s="138"/>
      <c r="BM46454" s="138"/>
    </row>
    <row r="46455" spans="62:65" ht="13" thickBot="1">
      <c r="BJ46455" s="138"/>
      <c r="BK46455" s="138"/>
      <c r="BL46455" s="138"/>
      <c r="BM46455" s="138"/>
    </row>
    <row r="46456" spans="62:65" ht="13" thickBot="1">
      <c r="BJ46456" s="138"/>
      <c r="BK46456" s="138"/>
      <c r="BL46456" s="138"/>
      <c r="BM46456" s="138"/>
    </row>
    <row r="46457" spans="62:65" ht="13" thickBot="1">
      <c r="BJ46457" s="138"/>
      <c r="BK46457" s="138"/>
      <c r="BL46457" s="138"/>
      <c r="BM46457" s="138"/>
    </row>
    <row r="46458" spans="62:65" ht="13" thickBot="1">
      <c r="BJ46458" s="138"/>
      <c r="BK46458" s="138"/>
      <c r="BL46458" s="138"/>
      <c r="BM46458" s="138"/>
    </row>
    <row r="46459" spans="62:65" ht="13" thickBot="1">
      <c r="BJ46459" s="138"/>
      <c r="BK46459" s="138"/>
      <c r="BL46459" s="138"/>
      <c r="BM46459" s="138"/>
    </row>
    <row r="46460" spans="62:65" ht="13" thickBot="1">
      <c r="BJ46460" s="138"/>
      <c r="BK46460" s="138"/>
      <c r="BL46460" s="138"/>
      <c r="BM46460" s="138"/>
    </row>
    <row r="46461" spans="62:65" ht="13" thickBot="1">
      <c r="BJ46461" s="138"/>
      <c r="BK46461" s="138"/>
      <c r="BL46461" s="138"/>
      <c r="BM46461" s="138"/>
    </row>
    <row r="46462" spans="62:65" ht="13" thickBot="1">
      <c r="BJ46462" s="138"/>
      <c r="BK46462" s="138"/>
      <c r="BL46462" s="138"/>
      <c r="BM46462" s="138"/>
    </row>
    <row r="46463" spans="62:65" ht="13" thickBot="1">
      <c r="BJ46463" s="138"/>
      <c r="BK46463" s="138"/>
      <c r="BL46463" s="138"/>
      <c r="BM46463" s="138"/>
    </row>
    <row r="46464" spans="62:65" ht="13" thickBot="1">
      <c r="BJ46464" s="138"/>
      <c r="BK46464" s="138"/>
      <c r="BL46464" s="138"/>
      <c r="BM46464" s="138"/>
    </row>
    <row r="46465" spans="62:65" ht="13" thickBot="1">
      <c r="BJ46465" s="138"/>
      <c r="BK46465" s="138"/>
      <c r="BL46465" s="138"/>
      <c r="BM46465" s="138"/>
    </row>
    <row r="46466" spans="62:65" ht="13" thickBot="1">
      <c r="BJ46466" s="138"/>
      <c r="BK46466" s="138"/>
      <c r="BL46466" s="138"/>
      <c r="BM46466" s="138"/>
    </row>
    <row r="46467" spans="62:65" ht="13" thickBot="1">
      <c r="BJ46467" s="138"/>
      <c r="BK46467" s="138"/>
      <c r="BL46467" s="138"/>
      <c r="BM46467" s="138"/>
    </row>
    <row r="46468" spans="62:65" ht="13" thickBot="1">
      <c r="BJ46468" s="138"/>
      <c r="BK46468" s="138"/>
      <c r="BL46468" s="138"/>
      <c r="BM46468" s="138"/>
    </row>
    <row r="46469" spans="62:65" ht="13" thickBot="1">
      <c r="BJ46469" s="138"/>
      <c r="BK46469" s="138"/>
      <c r="BL46469" s="138"/>
      <c r="BM46469" s="138"/>
    </row>
    <row r="46470" spans="62:65" ht="13" thickBot="1">
      <c r="BJ46470" s="138"/>
      <c r="BK46470" s="138"/>
      <c r="BL46470" s="138"/>
      <c r="BM46470" s="138"/>
    </row>
    <row r="46471" spans="62:65" ht="13" thickBot="1">
      <c r="BJ46471" s="138"/>
      <c r="BK46471" s="138"/>
      <c r="BL46471" s="138"/>
      <c r="BM46471" s="138"/>
    </row>
    <row r="46472" spans="62:65" ht="13" thickBot="1">
      <c r="BJ46472" s="138"/>
      <c r="BK46472" s="138"/>
      <c r="BL46472" s="138"/>
      <c r="BM46472" s="138"/>
    </row>
    <row r="46473" spans="62:65" ht="13" thickBot="1">
      <c r="BJ46473" s="138"/>
      <c r="BK46473" s="138"/>
      <c r="BL46473" s="138"/>
      <c r="BM46473" s="138"/>
    </row>
    <row r="46474" spans="62:65" ht="13" thickBot="1">
      <c r="BJ46474" s="138"/>
      <c r="BK46474" s="138"/>
      <c r="BL46474" s="138"/>
      <c r="BM46474" s="138"/>
    </row>
    <row r="46475" spans="62:65" ht="13" thickBot="1">
      <c r="BJ46475" s="138"/>
      <c r="BK46475" s="138"/>
      <c r="BL46475" s="138"/>
      <c r="BM46475" s="138"/>
    </row>
    <row r="46476" spans="62:65" ht="13" thickBot="1">
      <c r="BJ46476" s="138"/>
      <c r="BK46476" s="138"/>
      <c r="BL46476" s="138"/>
      <c r="BM46476" s="138"/>
    </row>
    <row r="46477" spans="62:65" ht="13" thickBot="1">
      <c r="BJ46477" s="138"/>
      <c r="BK46477" s="138"/>
      <c r="BL46477" s="138"/>
      <c r="BM46477" s="138"/>
    </row>
    <row r="46478" spans="62:65" ht="13" thickBot="1">
      <c r="BJ46478" s="138"/>
      <c r="BK46478" s="138"/>
      <c r="BL46478" s="138"/>
      <c r="BM46478" s="138"/>
    </row>
    <row r="46479" spans="62:65" ht="13" thickBot="1">
      <c r="BJ46479" s="138"/>
      <c r="BK46479" s="138"/>
      <c r="BL46479" s="138"/>
      <c r="BM46479" s="138"/>
    </row>
    <row r="46480" spans="62:65" ht="13" thickBot="1">
      <c r="BJ46480" s="138"/>
      <c r="BK46480" s="138"/>
      <c r="BL46480" s="138"/>
      <c r="BM46480" s="138"/>
    </row>
    <row r="46481" spans="62:65" ht="13" thickBot="1">
      <c r="BJ46481" s="138"/>
      <c r="BK46481" s="138"/>
      <c r="BL46481" s="138"/>
      <c r="BM46481" s="138"/>
    </row>
    <row r="46482" spans="62:65" ht="13" thickBot="1">
      <c r="BJ46482" s="138"/>
      <c r="BK46482" s="138"/>
      <c r="BL46482" s="138"/>
      <c r="BM46482" s="138"/>
    </row>
    <row r="46483" spans="62:65" ht="13" thickBot="1">
      <c r="BJ46483" s="138"/>
      <c r="BK46483" s="138"/>
      <c r="BL46483" s="138"/>
      <c r="BM46483" s="138"/>
    </row>
    <row r="46484" spans="62:65" ht="13" thickBot="1">
      <c r="BJ46484" s="138"/>
      <c r="BK46484" s="138"/>
      <c r="BL46484" s="138"/>
      <c r="BM46484" s="138"/>
    </row>
    <row r="46485" spans="62:65" ht="13" thickBot="1">
      <c r="BJ46485" s="138"/>
      <c r="BK46485" s="138"/>
      <c r="BL46485" s="138"/>
      <c r="BM46485" s="138"/>
    </row>
    <row r="46486" spans="62:65" ht="13" thickBot="1">
      <c r="BJ46486" s="138"/>
      <c r="BK46486" s="138"/>
      <c r="BL46486" s="138"/>
      <c r="BM46486" s="138"/>
    </row>
    <row r="46487" spans="62:65" ht="13" thickBot="1">
      <c r="BJ46487" s="138"/>
      <c r="BK46487" s="138"/>
      <c r="BL46487" s="138"/>
      <c r="BM46487" s="138"/>
    </row>
    <row r="46488" spans="62:65" ht="13" thickBot="1">
      <c r="BJ46488" s="138"/>
      <c r="BK46488" s="138"/>
      <c r="BL46488" s="138"/>
      <c r="BM46488" s="138"/>
    </row>
    <row r="46489" spans="62:65" ht="13" thickBot="1">
      <c r="BJ46489" s="138"/>
      <c r="BK46489" s="138"/>
      <c r="BL46489" s="138"/>
      <c r="BM46489" s="138"/>
    </row>
    <row r="46490" spans="62:65" ht="13" thickBot="1">
      <c r="BJ46490" s="138"/>
      <c r="BK46490" s="138"/>
      <c r="BL46490" s="138"/>
      <c r="BM46490" s="138"/>
    </row>
    <row r="46491" spans="62:65" ht="13" thickBot="1">
      <c r="BJ46491" s="138"/>
      <c r="BK46491" s="138"/>
      <c r="BL46491" s="138"/>
      <c r="BM46491" s="138"/>
    </row>
    <row r="46492" spans="62:65" ht="13" thickBot="1">
      <c r="BJ46492" s="138"/>
      <c r="BK46492" s="138"/>
      <c r="BL46492" s="138"/>
      <c r="BM46492" s="138"/>
    </row>
    <row r="46493" spans="62:65" ht="13" thickBot="1">
      <c r="BJ46493" s="138"/>
      <c r="BK46493" s="138"/>
      <c r="BL46493" s="138"/>
      <c r="BM46493" s="138"/>
    </row>
    <row r="46494" spans="62:65" ht="13" thickBot="1">
      <c r="BJ46494" s="138"/>
      <c r="BK46494" s="138"/>
      <c r="BL46494" s="138"/>
      <c r="BM46494" s="138"/>
    </row>
    <row r="46495" spans="62:65" ht="13" thickBot="1">
      <c r="BJ46495" s="138"/>
      <c r="BK46495" s="138"/>
      <c r="BL46495" s="138"/>
      <c r="BM46495" s="138"/>
    </row>
    <row r="46496" spans="62:65" ht="13" thickBot="1">
      <c r="BJ46496" s="138"/>
      <c r="BK46496" s="138"/>
      <c r="BL46496" s="138"/>
      <c r="BM46496" s="138"/>
    </row>
    <row r="46497" spans="62:65" ht="13" thickBot="1">
      <c r="BJ46497" s="138"/>
      <c r="BK46497" s="138"/>
      <c r="BL46497" s="138"/>
      <c r="BM46497" s="138"/>
    </row>
    <row r="46498" spans="62:65" ht="13" thickBot="1">
      <c r="BJ46498" s="138"/>
      <c r="BK46498" s="138"/>
      <c r="BL46498" s="138"/>
      <c r="BM46498" s="138"/>
    </row>
    <row r="46499" spans="62:65" ht="13" thickBot="1">
      <c r="BJ46499" s="138"/>
      <c r="BK46499" s="138"/>
      <c r="BL46499" s="138"/>
      <c r="BM46499" s="138"/>
    </row>
    <row r="46500" spans="62:65" ht="13" thickBot="1">
      <c r="BJ46500" s="138"/>
      <c r="BK46500" s="138"/>
      <c r="BL46500" s="138"/>
      <c r="BM46500" s="138"/>
    </row>
    <row r="46501" spans="62:65" ht="13" thickBot="1">
      <c r="BJ46501" s="138"/>
      <c r="BK46501" s="138"/>
      <c r="BL46501" s="138"/>
      <c r="BM46501" s="138"/>
    </row>
    <row r="46502" spans="62:65" ht="13" thickBot="1">
      <c r="BJ46502" s="138"/>
      <c r="BK46502" s="138"/>
      <c r="BL46502" s="138"/>
      <c r="BM46502" s="138"/>
    </row>
    <row r="46503" spans="62:65" ht="13" thickBot="1">
      <c r="BJ46503" s="138"/>
      <c r="BK46503" s="138"/>
      <c r="BL46503" s="138"/>
      <c r="BM46503" s="138"/>
    </row>
    <row r="46504" spans="62:65" ht="13" thickBot="1">
      <c r="BJ46504" s="138"/>
      <c r="BK46504" s="138"/>
      <c r="BL46504" s="138"/>
      <c r="BM46504" s="138"/>
    </row>
    <row r="46505" spans="62:65" ht="13" thickBot="1">
      <c r="BJ46505" s="138"/>
      <c r="BK46505" s="138"/>
      <c r="BL46505" s="138"/>
      <c r="BM46505" s="138"/>
    </row>
    <row r="46506" spans="62:65" ht="13" thickBot="1">
      <c r="BJ46506" s="138"/>
      <c r="BK46506" s="138"/>
      <c r="BL46506" s="138"/>
      <c r="BM46506" s="138"/>
    </row>
    <row r="46507" spans="62:65" ht="13" thickBot="1">
      <c r="BJ46507" s="138"/>
      <c r="BK46507" s="138"/>
      <c r="BL46507" s="138"/>
      <c r="BM46507" s="138"/>
    </row>
    <row r="46508" spans="62:65" ht="13" thickBot="1">
      <c r="BJ46508" s="138"/>
      <c r="BK46508" s="138"/>
      <c r="BL46508" s="138"/>
      <c r="BM46508" s="138"/>
    </row>
    <row r="46509" spans="62:65" ht="13" thickBot="1">
      <c r="BJ46509" s="138"/>
      <c r="BK46509" s="138"/>
      <c r="BL46509" s="138"/>
      <c r="BM46509" s="138"/>
    </row>
    <row r="46510" spans="62:65" ht="13" thickBot="1">
      <c r="BJ46510" s="138"/>
      <c r="BK46510" s="138"/>
      <c r="BL46510" s="138"/>
      <c r="BM46510" s="138"/>
    </row>
    <row r="46511" spans="62:65" ht="13" thickBot="1">
      <c r="BJ46511" s="138"/>
      <c r="BK46511" s="138"/>
      <c r="BL46511" s="138"/>
      <c r="BM46511" s="138"/>
    </row>
    <row r="46512" spans="62:65" ht="13" thickBot="1">
      <c r="BJ46512" s="138"/>
      <c r="BK46512" s="138"/>
      <c r="BL46512" s="138"/>
      <c r="BM46512" s="138"/>
    </row>
    <row r="46513" spans="62:65" ht="13" thickBot="1">
      <c r="BJ46513" s="138"/>
      <c r="BK46513" s="138"/>
      <c r="BL46513" s="138"/>
      <c r="BM46513" s="138"/>
    </row>
    <row r="46514" spans="62:65" ht="13" thickBot="1">
      <c r="BJ46514" s="138"/>
      <c r="BK46514" s="138"/>
      <c r="BL46514" s="138"/>
      <c r="BM46514" s="138"/>
    </row>
    <row r="46515" spans="62:65" ht="13" thickBot="1">
      <c r="BJ46515" s="138"/>
      <c r="BK46515" s="138"/>
      <c r="BL46515" s="138"/>
      <c r="BM46515" s="138"/>
    </row>
    <row r="46516" spans="62:65" ht="13" thickBot="1">
      <c r="BJ46516" s="138"/>
      <c r="BK46516" s="138"/>
      <c r="BL46516" s="138"/>
      <c r="BM46516" s="138"/>
    </row>
    <row r="46517" spans="62:65" ht="13" thickBot="1">
      <c r="BJ46517" s="138"/>
      <c r="BK46517" s="138"/>
      <c r="BL46517" s="138"/>
      <c r="BM46517" s="138"/>
    </row>
    <row r="46518" spans="62:65" ht="13" thickBot="1">
      <c r="BJ46518" s="138"/>
      <c r="BK46518" s="138"/>
      <c r="BL46518" s="138"/>
      <c r="BM46518" s="138"/>
    </row>
    <row r="46519" spans="62:65" ht="13" thickBot="1">
      <c r="BJ46519" s="138"/>
      <c r="BK46519" s="138"/>
      <c r="BL46519" s="138"/>
      <c r="BM46519" s="138"/>
    </row>
    <row r="46520" spans="62:65" ht="13" thickBot="1">
      <c r="BJ46520" s="138"/>
      <c r="BK46520" s="138"/>
      <c r="BL46520" s="138"/>
      <c r="BM46520" s="138"/>
    </row>
    <row r="46521" spans="62:65" ht="13" thickBot="1">
      <c r="BJ46521" s="138"/>
      <c r="BK46521" s="138"/>
      <c r="BL46521" s="138"/>
      <c r="BM46521" s="138"/>
    </row>
    <row r="46522" spans="62:65" ht="13" thickBot="1">
      <c r="BJ46522" s="138"/>
      <c r="BK46522" s="138"/>
      <c r="BL46522" s="138"/>
      <c r="BM46522" s="138"/>
    </row>
    <row r="46523" spans="62:65" ht="13" thickBot="1">
      <c r="BJ46523" s="138"/>
      <c r="BK46523" s="138"/>
      <c r="BL46523" s="138"/>
      <c r="BM46523" s="138"/>
    </row>
    <row r="46524" spans="62:65" ht="13" thickBot="1">
      <c r="BJ46524" s="138"/>
      <c r="BK46524" s="138"/>
      <c r="BL46524" s="138"/>
      <c r="BM46524" s="138"/>
    </row>
    <row r="46525" spans="62:65" ht="13" thickBot="1">
      <c r="BJ46525" s="138"/>
      <c r="BK46525" s="138"/>
      <c r="BL46525" s="138"/>
      <c r="BM46525" s="138"/>
    </row>
    <row r="46526" spans="62:65" ht="13" thickBot="1">
      <c r="BJ46526" s="138"/>
      <c r="BK46526" s="138"/>
      <c r="BL46526" s="138"/>
      <c r="BM46526" s="138"/>
    </row>
    <row r="46527" spans="62:65" ht="13" thickBot="1">
      <c r="BJ46527" s="138"/>
      <c r="BK46527" s="138"/>
      <c r="BL46527" s="138"/>
      <c r="BM46527" s="138"/>
    </row>
    <row r="46528" spans="62:65" ht="13" thickBot="1">
      <c r="BJ46528" s="138"/>
      <c r="BK46528" s="138"/>
      <c r="BL46528" s="138"/>
      <c r="BM46528" s="138"/>
    </row>
    <row r="46529" spans="62:65" ht="13" thickBot="1">
      <c r="BJ46529" s="138"/>
      <c r="BK46529" s="138"/>
      <c r="BL46529" s="138"/>
      <c r="BM46529" s="138"/>
    </row>
    <row r="46530" spans="62:65" ht="13" thickBot="1">
      <c r="BJ46530" s="138"/>
      <c r="BK46530" s="138"/>
      <c r="BL46530" s="138"/>
      <c r="BM46530" s="138"/>
    </row>
    <row r="46531" spans="62:65" ht="13" thickBot="1">
      <c r="BJ46531" s="138"/>
      <c r="BK46531" s="138"/>
      <c r="BL46531" s="138"/>
      <c r="BM46531" s="138"/>
    </row>
    <row r="46532" spans="62:65" ht="13" thickBot="1">
      <c r="BJ46532" s="138"/>
      <c r="BK46532" s="138"/>
      <c r="BL46532" s="138"/>
      <c r="BM46532" s="138"/>
    </row>
    <row r="46533" spans="62:65" ht="13" thickBot="1">
      <c r="BJ46533" s="138"/>
      <c r="BK46533" s="138"/>
      <c r="BL46533" s="138"/>
      <c r="BM46533" s="138"/>
    </row>
    <row r="46534" spans="62:65" ht="13" thickBot="1">
      <c r="BJ46534" s="138"/>
      <c r="BK46534" s="138"/>
      <c r="BL46534" s="138"/>
      <c r="BM46534" s="138"/>
    </row>
    <row r="46535" spans="62:65" ht="13" thickBot="1">
      <c r="BJ46535" s="138"/>
      <c r="BK46535" s="138"/>
      <c r="BL46535" s="138"/>
      <c r="BM46535" s="138"/>
    </row>
    <row r="46536" spans="62:65" ht="13" thickBot="1">
      <c r="BJ46536" s="138"/>
      <c r="BK46536" s="138"/>
      <c r="BL46536" s="138"/>
      <c r="BM46536" s="138"/>
    </row>
    <row r="46537" spans="62:65" ht="13" thickBot="1">
      <c r="BJ46537" s="138"/>
      <c r="BK46537" s="138"/>
      <c r="BL46537" s="138"/>
      <c r="BM46537" s="138"/>
    </row>
    <row r="46538" spans="62:65" ht="13" thickBot="1">
      <c r="BJ46538" s="138"/>
      <c r="BK46538" s="138"/>
      <c r="BL46538" s="138"/>
      <c r="BM46538" s="138"/>
    </row>
    <row r="46539" spans="62:65" ht="13" thickBot="1">
      <c r="BJ46539" s="138"/>
      <c r="BK46539" s="138"/>
      <c r="BL46539" s="138"/>
      <c r="BM46539" s="138"/>
    </row>
    <row r="46540" spans="62:65" ht="13" thickBot="1">
      <c r="BJ46540" s="138"/>
      <c r="BK46540" s="138"/>
      <c r="BL46540" s="138"/>
      <c r="BM46540" s="138"/>
    </row>
    <row r="46541" spans="62:65" ht="13" thickBot="1">
      <c r="BJ46541" s="138"/>
      <c r="BK46541" s="138"/>
      <c r="BL46541" s="138"/>
      <c r="BM46541" s="138"/>
    </row>
    <row r="46542" spans="62:65" ht="13" thickBot="1">
      <c r="BJ46542" s="138"/>
      <c r="BK46542" s="138"/>
      <c r="BL46542" s="138"/>
      <c r="BM46542" s="138"/>
    </row>
    <row r="46543" spans="62:65" ht="13" thickBot="1">
      <c r="BJ46543" s="138"/>
      <c r="BK46543" s="138"/>
      <c r="BL46543" s="138"/>
      <c r="BM46543" s="138"/>
    </row>
    <row r="46544" spans="62:65" ht="13" thickBot="1">
      <c r="BJ46544" s="138"/>
      <c r="BK46544" s="138"/>
      <c r="BL46544" s="138"/>
      <c r="BM46544" s="138"/>
    </row>
    <row r="46545" spans="62:65" ht="13" thickBot="1">
      <c r="BJ46545" s="138"/>
      <c r="BK46545" s="138"/>
      <c r="BL46545" s="138"/>
      <c r="BM46545" s="138"/>
    </row>
    <row r="46546" spans="62:65" ht="13" thickBot="1">
      <c r="BJ46546" s="138"/>
      <c r="BK46546" s="138"/>
      <c r="BL46546" s="138"/>
      <c r="BM46546" s="138"/>
    </row>
    <row r="46547" spans="62:65" ht="13" thickBot="1">
      <c r="BJ46547" s="138"/>
      <c r="BK46547" s="138"/>
      <c r="BL46547" s="138"/>
      <c r="BM46547" s="138"/>
    </row>
    <row r="46548" spans="62:65" ht="13" thickBot="1">
      <c r="BJ46548" s="138"/>
      <c r="BK46548" s="138"/>
      <c r="BL46548" s="138"/>
      <c r="BM46548" s="138"/>
    </row>
    <row r="46549" spans="62:65" ht="13" thickBot="1">
      <c r="BJ46549" s="138"/>
      <c r="BK46549" s="138"/>
      <c r="BL46549" s="138"/>
      <c r="BM46549" s="138"/>
    </row>
    <row r="46550" spans="62:65" ht="13" thickBot="1">
      <c r="BJ46550" s="138"/>
      <c r="BK46550" s="138"/>
      <c r="BL46550" s="138"/>
      <c r="BM46550" s="138"/>
    </row>
    <row r="46551" spans="62:65" ht="13" thickBot="1">
      <c r="BJ46551" s="138"/>
      <c r="BK46551" s="138"/>
      <c r="BL46551" s="138"/>
      <c r="BM46551" s="138"/>
    </row>
    <row r="46552" spans="62:65" ht="13" thickBot="1">
      <c r="BJ46552" s="138"/>
      <c r="BK46552" s="138"/>
      <c r="BL46552" s="138"/>
      <c r="BM46552" s="138"/>
    </row>
    <row r="46553" spans="62:65" ht="13" thickBot="1">
      <c r="BJ46553" s="138"/>
      <c r="BK46553" s="138"/>
      <c r="BL46553" s="138"/>
      <c r="BM46553" s="138"/>
    </row>
    <row r="46554" spans="62:65" ht="13" thickBot="1">
      <c r="BJ46554" s="138"/>
      <c r="BK46554" s="138"/>
      <c r="BL46554" s="138"/>
      <c r="BM46554" s="138"/>
    </row>
    <row r="46555" spans="62:65" ht="13" thickBot="1">
      <c r="BJ46555" s="138"/>
      <c r="BK46555" s="138"/>
      <c r="BL46555" s="138"/>
      <c r="BM46555" s="138"/>
    </row>
    <row r="46556" spans="62:65" ht="13" thickBot="1">
      <c r="BJ46556" s="138"/>
      <c r="BK46556" s="138"/>
      <c r="BL46556" s="138"/>
      <c r="BM46556" s="138"/>
    </row>
    <row r="46557" spans="62:65" ht="13" thickBot="1">
      <c r="BJ46557" s="138"/>
      <c r="BK46557" s="138"/>
      <c r="BL46557" s="138"/>
      <c r="BM46557" s="138"/>
    </row>
    <row r="46558" spans="62:65" ht="13" thickBot="1">
      <c r="BJ46558" s="138"/>
      <c r="BK46558" s="138"/>
      <c r="BL46558" s="138"/>
      <c r="BM46558" s="138"/>
    </row>
    <row r="46559" spans="62:65" ht="13" thickBot="1">
      <c r="BJ46559" s="138"/>
      <c r="BK46559" s="138"/>
      <c r="BL46559" s="138"/>
      <c r="BM46559" s="138"/>
    </row>
    <row r="46560" spans="62:65" ht="13" thickBot="1">
      <c r="BJ46560" s="138"/>
      <c r="BK46560" s="138"/>
      <c r="BL46560" s="138"/>
      <c r="BM46560" s="138"/>
    </row>
    <row r="46561" spans="62:65" ht="13" thickBot="1">
      <c r="BJ46561" s="138"/>
      <c r="BK46561" s="138"/>
      <c r="BL46561" s="138"/>
      <c r="BM46561" s="138"/>
    </row>
    <row r="46562" spans="62:65" ht="13" thickBot="1">
      <c r="BJ46562" s="138"/>
      <c r="BK46562" s="138"/>
      <c r="BL46562" s="138"/>
      <c r="BM46562" s="138"/>
    </row>
    <row r="46563" spans="62:65" ht="13" thickBot="1">
      <c r="BJ46563" s="138"/>
      <c r="BK46563" s="138"/>
      <c r="BL46563" s="138"/>
      <c r="BM46563" s="138"/>
    </row>
    <row r="46564" spans="62:65" ht="13" thickBot="1">
      <c r="BJ46564" s="138"/>
      <c r="BK46564" s="138"/>
      <c r="BL46564" s="138"/>
      <c r="BM46564" s="138"/>
    </row>
    <row r="46565" spans="62:65" ht="13" thickBot="1">
      <c r="BJ46565" s="138"/>
      <c r="BK46565" s="138"/>
      <c r="BL46565" s="138"/>
      <c r="BM46565" s="138"/>
    </row>
    <row r="46566" spans="62:65" ht="13" thickBot="1">
      <c r="BJ46566" s="138"/>
      <c r="BK46566" s="138"/>
      <c r="BL46566" s="138"/>
      <c r="BM46566" s="138"/>
    </row>
    <row r="46567" spans="62:65" ht="13" thickBot="1">
      <c r="BJ46567" s="138"/>
      <c r="BK46567" s="138"/>
      <c r="BL46567" s="138"/>
      <c r="BM46567" s="138"/>
    </row>
    <row r="46568" spans="62:65" ht="13" thickBot="1">
      <c r="BJ46568" s="138"/>
      <c r="BK46568" s="138"/>
      <c r="BL46568" s="138"/>
      <c r="BM46568" s="138"/>
    </row>
    <row r="46569" spans="62:65" ht="13" thickBot="1">
      <c r="BJ46569" s="138"/>
      <c r="BK46569" s="138"/>
      <c r="BL46569" s="138"/>
      <c r="BM46569" s="138"/>
    </row>
    <row r="46570" spans="62:65" ht="13" thickBot="1">
      <c r="BJ46570" s="138"/>
      <c r="BK46570" s="138"/>
      <c r="BL46570" s="138"/>
      <c r="BM46570" s="138"/>
    </row>
    <row r="46571" spans="62:65" ht="13" thickBot="1">
      <c r="BJ46571" s="138"/>
      <c r="BK46571" s="138"/>
      <c r="BL46571" s="138"/>
      <c r="BM46571" s="138"/>
    </row>
    <row r="46572" spans="62:65" ht="13" thickBot="1">
      <c r="BJ46572" s="138"/>
      <c r="BK46572" s="138"/>
      <c r="BL46572" s="138"/>
      <c r="BM46572" s="138"/>
    </row>
    <row r="46573" spans="62:65" ht="13" thickBot="1">
      <c r="BJ46573" s="138"/>
      <c r="BK46573" s="138"/>
      <c r="BL46573" s="138"/>
      <c r="BM46573" s="138"/>
    </row>
    <row r="46574" spans="62:65" ht="13" thickBot="1">
      <c r="BJ46574" s="138"/>
      <c r="BK46574" s="138"/>
      <c r="BL46574" s="138"/>
      <c r="BM46574" s="138"/>
    </row>
    <row r="46575" spans="62:65" ht="13" thickBot="1">
      <c r="BJ46575" s="138"/>
      <c r="BK46575" s="138"/>
      <c r="BL46575" s="138"/>
      <c r="BM46575" s="138"/>
    </row>
    <row r="46576" spans="62:65" ht="13" thickBot="1">
      <c r="BJ46576" s="138"/>
      <c r="BK46576" s="138"/>
      <c r="BL46576" s="138"/>
      <c r="BM46576" s="138"/>
    </row>
    <row r="46577" spans="62:65" ht="13" thickBot="1">
      <c r="BJ46577" s="138"/>
      <c r="BK46577" s="138"/>
      <c r="BL46577" s="138"/>
      <c r="BM46577" s="138"/>
    </row>
    <row r="46578" spans="62:65" ht="13" thickBot="1">
      <c r="BJ46578" s="138"/>
      <c r="BK46578" s="138"/>
      <c r="BL46578" s="138"/>
      <c r="BM46578" s="138"/>
    </row>
    <row r="46579" spans="62:65" ht="13" thickBot="1">
      <c r="BJ46579" s="138"/>
      <c r="BK46579" s="138"/>
      <c r="BL46579" s="138"/>
      <c r="BM46579" s="138"/>
    </row>
    <row r="46580" spans="62:65" ht="13" thickBot="1">
      <c r="BJ46580" s="138"/>
      <c r="BK46580" s="138"/>
      <c r="BL46580" s="138"/>
      <c r="BM46580" s="138"/>
    </row>
    <row r="46581" spans="62:65" ht="13" thickBot="1">
      <c r="BJ46581" s="138"/>
      <c r="BK46581" s="138"/>
      <c r="BL46581" s="138"/>
      <c r="BM46581" s="138"/>
    </row>
    <row r="46582" spans="62:65" ht="13" thickBot="1">
      <c r="BJ46582" s="138"/>
      <c r="BK46582" s="138"/>
      <c r="BL46582" s="138"/>
      <c r="BM46582" s="138"/>
    </row>
    <row r="46583" spans="62:65" ht="13" thickBot="1">
      <c r="BJ46583" s="138"/>
      <c r="BK46583" s="138"/>
      <c r="BL46583" s="138"/>
      <c r="BM46583" s="138"/>
    </row>
    <row r="46584" spans="62:65" ht="13" thickBot="1">
      <c r="BJ46584" s="138"/>
      <c r="BK46584" s="138"/>
      <c r="BL46584" s="138"/>
      <c r="BM46584" s="138"/>
    </row>
    <row r="46585" spans="62:65" ht="13" thickBot="1">
      <c r="BJ46585" s="138"/>
      <c r="BK46585" s="138"/>
      <c r="BL46585" s="138"/>
      <c r="BM46585" s="138"/>
    </row>
    <row r="46586" spans="62:65" ht="13" thickBot="1">
      <c r="BJ46586" s="138"/>
      <c r="BK46586" s="138"/>
      <c r="BL46586" s="138"/>
      <c r="BM46586" s="138"/>
    </row>
    <row r="46587" spans="62:65" ht="13" thickBot="1">
      <c r="BJ46587" s="138"/>
      <c r="BK46587" s="138"/>
      <c r="BL46587" s="138"/>
      <c r="BM46587" s="138"/>
    </row>
    <row r="46588" spans="62:65" ht="13" thickBot="1">
      <c r="BJ46588" s="138"/>
      <c r="BK46588" s="138"/>
      <c r="BL46588" s="138"/>
      <c r="BM46588" s="138"/>
    </row>
    <row r="46589" spans="62:65" ht="13" thickBot="1">
      <c r="BJ46589" s="138"/>
      <c r="BK46589" s="138"/>
      <c r="BL46589" s="138"/>
      <c r="BM46589" s="138"/>
    </row>
    <row r="46590" spans="62:65" ht="13" thickBot="1">
      <c r="BJ46590" s="138"/>
      <c r="BK46590" s="138"/>
      <c r="BL46590" s="138"/>
      <c r="BM46590" s="138"/>
    </row>
    <row r="46591" spans="62:65" ht="13" thickBot="1">
      <c r="BJ46591" s="138"/>
      <c r="BK46591" s="138"/>
      <c r="BL46591" s="138"/>
      <c r="BM46591" s="138"/>
    </row>
    <row r="46592" spans="62:65" ht="13" thickBot="1">
      <c r="BJ46592" s="138"/>
      <c r="BK46592" s="138"/>
      <c r="BL46592" s="138"/>
      <c r="BM46592" s="138"/>
    </row>
    <row r="46593" spans="62:65" ht="13" thickBot="1">
      <c r="BJ46593" s="138"/>
      <c r="BK46593" s="138"/>
      <c r="BL46593" s="138"/>
      <c r="BM46593" s="138"/>
    </row>
    <row r="46594" spans="62:65" ht="13" thickBot="1">
      <c r="BJ46594" s="138"/>
      <c r="BK46594" s="138"/>
      <c r="BL46594" s="138"/>
      <c r="BM46594" s="138"/>
    </row>
    <row r="46595" spans="62:65" ht="13" thickBot="1">
      <c r="BJ46595" s="138"/>
      <c r="BK46595" s="138"/>
      <c r="BL46595" s="138"/>
      <c r="BM46595" s="138"/>
    </row>
    <row r="46596" spans="62:65" ht="13" thickBot="1">
      <c r="BJ46596" s="138"/>
      <c r="BK46596" s="138"/>
      <c r="BL46596" s="138"/>
      <c r="BM46596" s="138"/>
    </row>
    <row r="46597" spans="62:65" ht="13" thickBot="1">
      <c r="BJ46597" s="138"/>
      <c r="BK46597" s="138"/>
      <c r="BL46597" s="138"/>
      <c r="BM46597" s="138"/>
    </row>
    <row r="46598" spans="62:65" ht="13" thickBot="1">
      <c r="BJ46598" s="138"/>
      <c r="BK46598" s="138"/>
      <c r="BL46598" s="138"/>
      <c r="BM46598" s="138"/>
    </row>
    <row r="46599" spans="62:65" ht="13" thickBot="1">
      <c r="BJ46599" s="138"/>
      <c r="BK46599" s="138"/>
      <c r="BL46599" s="138"/>
      <c r="BM46599" s="138"/>
    </row>
    <row r="46600" spans="62:65" ht="13" thickBot="1">
      <c r="BJ46600" s="138"/>
      <c r="BK46600" s="138"/>
      <c r="BL46600" s="138"/>
      <c r="BM46600" s="138"/>
    </row>
    <row r="46601" spans="62:65" ht="13" thickBot="1">
      <c r="BJ46601" s="138"/>
      <c r="BK46601" s="138"/>
      <c r="BL46601" s="138"/>
      <c r="BM46601" s="138"/>
    </row>
    <row r="46602" spans="62:65" ht="13" thickBot="1">
      <c r="BJ46602" s="138"/>
      <c r="BK46602" s="138"/>
      <c r="BL46602" s="138"/>
      <c r="BM46602" s="138"/>
    </row>
    <row r="46603" spans="62:65" ht="13" thickBot="1">
      <c r="BJ46603" s="138"/>
      <c r="BK46603" s="138"/>
      <c r="BL46603" s="138"/>
      <c r="BM46603" s="138"/>
    </row>
    <row r="46604" spans="62:65" ht="13" thickBot="1">
      <c r="BJ46604" s="138"/>
      <c r="BK46604" s="138"/>
      <c r="BL46604" s="138"/>
      <c r="BM46604" s="138"/>
    </row>
    <row r="46605" spans="62:65" ht="13" thickBot="1">
      <c r="BJ46605" s="138"/>
      <c r="BK46605" s="138"/>
      <c r="BL46605" s="138"/>
      <c r="BM46605" s="138"/>
    </row>
    <row r="46606" spans="62:65" ht="13" thickBot="1">
      <c r="BJ46606" s="138"/>
      <c r="BK46606" s="138"/>
      <c r="BL46606" s="138"/>
      <c r="BM46606" s="138"/>
    </row>
    <row r="46607" spans="62:65" ht="13" thickBot="1">
      <c r="BJ46607" s="138"/>
      <c r="BK46607" s="138"/>
      <c r="BL46607" s="138"/>
      <c r="BM46607" s="138"/>
    </row>
    <row r="46608" spans="62:65" ht="13" thickBot="1">
      <c r="BJ46608" s="138"/>
      <c r="BK46608" s="138"/>
      <c r="BL46608" s="138"/>
      <c r="BM46608" s="138"/>
    </row>
    <row r="46609" spans="62:65" ht="13" thickBot="1">
      <c r="BJ46609" s="138"/>
      <c r="BK46609" s="138"/>
      <c r="BL46609" s="138"/>
      <c r="BM46609" s="138"/>
    </row>
    <row r="46610" spans="62:65" ht="13" thickBot="1">
      <c r="BJ46610" s="138"/>
      <c r="BK46610" s="138"/>
      <c r="BL46610" s="138"/>
      <c r="BM46610" s="138"/>
    </row>
    <row r="46611" spans="62:65" ht="13" thickBot="1">
      <c r="BJ46611" s="138"/>
      <c r="BK46611" s="138"/>
      <c r="BL46611" s="138"/>
      <c r="BM46611" s="138"/>
    </row>
    <row r="46612" spans="62:65" ht="13" thickBot="1">
      <c r="BJ46612" s="138"/>
      <c r="BK46612" s="138"/>
      <c r="BL46612" s="138"/>
      <c r="BM46612" s="138"/>
    </row>
    <row r="46613" spans="62:65" ht="13" thickBot="1">
      <c r="BJ46613" s="138"/>
      <c r="BK46613" s="138"/>
      <c r="BL46613" s="138"/>
      <c r="BM46613" s="138"/>
    </row>
    <row r="46614" spans="62:65" ht="13" thickBot="1">
      <c r="BJ46614" s="138"/>
      <c r="BK46614" s="138"/>
      <c r="BL46614" s="138"/>
      <c r="BM46614" s="138"/>
    </row>
    <row r="46615" spans="62:65" ht="13" thickBot="1">
      <c r="BJ46615" s="138"/>
      <c r="BK46615" s="138"/>
      <c r="BL46615" s="138"/>
      <c r="BM46615" s="138"/>
    </row>
    <row r="46616" spans="62:65" ht="13" thickBot="1">
      <c r="BJ46616" s="138"/>
      <c r="BK46616" s="138"/>
      <c r="BL46616" s="138"/>
      <c r="BM46616" s="138"/>
    </row>
    <row r="46617" spans="62:65" ht="13" thickBot="1">
      <c r="BJ46617" s="138"/>
      <c r="BK46617" s="138"/>
      <c r="BL46617" s="138"/>
      <c r="BM46617" s="138"/>
    </row>
    <row r="46618" spans="62:65" ht="13" thickBot="1">
      <c r="BJ46618" s="138"/>
      <c r="BK46618" s="138"/>
      <c r="BL46618" s="138"/>
      <c r="BM46618" s="138"/>
    </row>
    <row r="46619" spans="62:65" ht="13" thickBot="1">
      <c r="BJ46619" s="138"/>
      <c r="BK46619" s="138"/>
      <c r="BL46619" s="138"/>
      <c r="BM46619" s="138"/>
    </row>
    <row r="46620" spans="62:65" ht="13" thickBot="1">
      <c r="BJ46620" s="138"/>
      <c r="BK46620" s="138"/>
      <c r="BL46620" s="138"/>
      <c r="BM46620" s="138"/>
    </row>
    <row r="46621" spans="62:65" ht="13" thickBot="1">
      <c r="BJ46621" s="138"/>
      <c r="BK46621" s="138"/>
      <c r="BL46621" s="138"/>
      <c r="BM46621" s="138"/>
    </row>
    <row r="46622" spans="62:65" ht="13" thickBot="1">
      <c r="BJ46622" s="138"/>
      <c r="BK46622" s="138"/>
      <c r="BL46622" s="138"/>
      <c r="BM46622" s="138"/>
    </row>
    <row r="46623" spans="62:65" ht="13" thickBot="1">
      <c r="BJ46623" s="138"/>
      <c r="BK46623" s="138"/>
      <c r="BL46623" s="138"/>
      <c r="BM46623" s="138"/>
    </row>
    <row r="46624" spans="62:65" ht="13" thickBot="1">
      <c r="BJ46624" s="138"/>
      <c r="BK46624" s="138"/>
      <c r="BL46624" s="138"/>
      <c r="BM46624" s="138"/>
    </row>
    <row r="46625" spans="62:65" ht="13" thickBot="1">
      <c r="BJ46625" s="138"/>
      <c r="BK46625" s="138"/>
      <c r="BL46625" s="138"/>
      <c r="BM46625" s="138"/>
    </row>
    <row r="46626" spans="62:65" ht="13" thickBot="1">
      <c r="BJ46626" s="138"/>
      <c r="BK46626" s="138"/>
      <c r="BL46626" s="138"/>
      <c r="BM46626" s="138"/>
    </row>
    <row r="46627" spans="62:65" ht="13" thickBot="1">
      <c r="BJ46627" s="138"/>
      <c r="BK46627" s="138"/>
      <c r="BL46627" s="138"/>
      <c r="BM46627" s="138"/>
    </row>
    <row r="46628" spans="62:65" ht="13" thickBot="1">
      <c r="BJ46628" s="138"/>
      <c r="BK46628" s="138"/>
      <c r="BL46628" s="138"/>
      <c r="BM46628" s="138"/>
    </row>
    <row r="46629" spans="62:65" ht="13" thickBot="1">
      <c r="BJ46629" s="138"/>
      <c r="BK46629" s="138"/>
      <c r="BL46629" s="138"/>
      <c r="BM46629" s="138"/>
    </row>
    <row r="46630" spans="62:65" ht="13" thickBot="1">
      <c r="BJ46630" s="138"/>
      <c r="BK46630" s="138"/>
      <c r="BL46630" s="138"/>
      <c r="BM46630" s="138"/>
    </row>
    <row r="46631" spans="62:65" ht="13" thickBot="1">
      <c r="BJ46631" s="138"/>
      <c r="BK46631" s="138"/>
      <c r="BL46631" s="138"/>
      <c r="BM46631" s="138"/>
    </row>
    <row r="46632" spans="62:65" ht="13" thickBot="1">
      <c r="BJ46632" s="138"/>
      <c r="BK46632" s="138"/>
      <c r="BL46632" s="138"/>
      <c r="BM46632" s="138"/>
    </row>
    <row r="46633" spans="62:65" ht="13" thickBot="1">
      <c r="BJ46633" s="138"/>
      <c r="BK46633" s="138"/>
      <c r="BL46633" s="138"/>
      <c r="BM46633" s="138"/>
    </row>
    <row r="46634" spans="62:65" ht="13" thickBot="1">
      <c r="BJ46634" s="138"/>
      <c r="BK46634" s="138"/>
      <c r="BL46634" s="138"/>
      <c r="BM46634" s="138"/>
    </row>
    <row r="46635" spans="62:65" ht="13" thickBot="1">
      <c r="BJ46635" s="138"/>
      <c r="BK46635" s="138"/>
      <c r="BL46635" s="138"/>
      <c r="BM46635" s="138"/>
    </row>
    <row r="46636" spans="62:65" ht="13" thickBot="1">
      <c r="BJ46636" s="138"/>
      <c r="BK46636" s="138"/>
      <c r="BL46636" s="138"/>
      <c r="BM46636" s="138"/>
    </row>
    <row r="46637" spans="62:65" ht="13" thickBot="1">
      <c r="BJ46637" s="138"/>
      <c r="BK46637" s="138"/>
      <c r="BL46637" s="138"/>
      <c r="BM46637" s="138"/>
    </row>
    <row r="46638" spans="62:65" ht="13" thickBot="1">
      <c r="BJ46638" s="138"/>
      <c r="BK46638" s="138"/>
      <c r="BL46638" s="138"/>
      <c r="BM46638" s="138"/>
    </row>
    <row r="46639" spans="62:65" ht="13" thickBot="1">
      <c r="BJ46639" s="138"/>
      <c r="BK46639" s="138"/>
      <c r="BL46639" s="138"/>
      <c r="BM46639" s="138"/>
    </row>
    <row r="46640" spans="62:65" ht="13" thickBot="1">
      <c r="BJ46640" s="138"/>
      <c r="BK46640" s="138"/>
      <c r="BL46640" s="138"/>
      <c r="BM46640" s="138"/>
    </row>
    <row r="46641" spans="62:65" ht="13" thickBot="1">
      <c r="BJ46641" s="138"/>
      <c r="BK46641" s="138"/>
      <c r="BL46641" s="138"/>
      <c r="BM46641" s="138"/>
    </row>
    <row r="46642" spans="62:65" ht="13" thickBot="1">
      <c r="BJ46642" s="138"/>
      <c r="BK46642" s="138"/>
      <c r="BL46642" s="138"/>
      <c r="BM46642" s="138"/>
    </row>
    <row r="46643" spans="62:65" ht="13" thickBot="1">
      <c r="BJ46643" s="138"/>
      <c r="BK46643" s="138"/>
      <c r="BL46643" s="138"/>
      <c r="BM46643" s="138"/>
    </row>
    <row r="46644" spans="62:65" ht="13" thickBot="1">
      <c r="BJ46644" s="138"/>
      <c r="BK46644" s="138"/>
      <c r="BL46644" s="138"/>
      <c r="BM46644" s="138"/>
    </row>
    <row r="46645" spans="62:65" ht="13" thickBot="1">
      <c r="BJ46645" s="138"/>
      <c r="BK46645" s="138"/>
      <c r="BL46645" s="138"/>
      <c r="BM46645" s="138"/>
    </row>
    <row r="46646" spans="62:65" ht="13" thickBot="1">
      <c r="BJ46646" s="138"/>
      <c r="BK46646" s="138"/>
      <c r="BL46646" s="138"/>
      <c r="BM46646" s="138"/>
    </row>
    <row r="46647" spans="62:65" ht="13" thickBot="1">
      <c r="BJ46647" s="138"/>
      <c r="BK46647" s="138"/>
      <c r="BL46647" s="138"/>
      <c r="BM46647" s="138"/>
    </row>
    <row r="46648" spans="62:65" ht="13" thickBot="1">
      <c r="BJ46648" s="138"/>
      <c r="BK46648" s="138"/>
      <c r="BL46648" s="138"/>
      <c r="BM46648" s="138"/>
    </row>
    <row r="46649" spans="62:65" ht="13" thickBot="1">
      <c r="BJ46649" s="138"/>
      <c r="BK46649" s="138"/>
      <c r="BL46649" s="138"/>
      <c r="BM46649" s="138"/>
    </row>
    <row r="46650" spans="62:65" ht="13" thickBot="1">
      <c r="BJ46650" s="138"/>
      <c r="BK46650" s="138"/>
      <c r="BL46650" s="138"/>
      <c r="BM46650" s="138"/>
    </row>
    <row r="46651" spans="62:65" ht="13" thickBot="1">
      <c r="BJ46651" s="138"/>
      <c r="BK46651" s="138"/>
      <c r="BL46651" s="138"/>
      <c r="BM46651" s="138"/>
    </row>
    <row r="46652" spans="62:65" ht="13" thickBot="1">
      <c r="BJ46652" s="138"/>
      <c r="BK46652" s="138"/>
      <c r="BL46652" s="138"/>
      <c r="BM46652" s="138"/>
    </row>
    <row r="46653" spans="62:65" ht="13" thickBot="1">
      <c r="BJ46653" s="138"/>
      <c r="BK46653" s="138"/>
      <c r="BL46653" s="138"/>
      <c r="BM46653" s="138"/>
    </row>
    <row r="46654" spans="62:65" ht="13" thickBot="1">
      <c r="BJ46654" s="138"/>
      <c r="BK46654" s="138"/>
      <c r="BL46654" s="138"/>
      <c r="BM46654" s="138"/>
    </row>
    <row r="46655" spans="62:65" ht="13" thickBot="1">
      <c r="BJ46655" s="138"/>
      <c r="BK46655" s="138"/>
      <c r="BL46655" s="138"/>
      <c r="BM46655" s="138"/>
    </row>
    <row r="46656" spans="62:65" ht="13" thickBot="1">
      <c r="BJ46656" s="138"/>
      <c r="BK46656" s="138"/>
      <c r="BL46656" s="138"/>
      <c r="BM46656" s="138"/>
    </row>
    <row r="46657" spans="62:65" ht="13" thickBot="1">
      <c r="BJ46657" s="138"/>
      <c r="BK46657" s="138"/>
      <c r="BL46657" s="138"/>
      <c r="BM46657" s="138"/>
    </row>
    <row r="46658" spans="62:65" ht="13" thickBot="1">
      <c r="BJ46658" s="138"/>
      <c r="BK46658" s="138"/>
      <c r="BL46658" s="138"/>
      <c r="BM46658" s="138"/>
    </row>
    <row r="46659" spans="62:65" ht="13" thickBot="1">
      <c r="BJ46659" s="138"/>
      <c r="BK46659" s="138"/>
      <c r="BL46659" s="138"/>
      <c r="BM46659" s="138"/>
    </row>
    <row r="46660" spans="62:65" ht="13" thickBot="1">
      <c r="BJ46660" s="138"/>
      <c r="BK46660" s="138"/>
      <c r="BL46660" s="138"/>
      <c r="BM46660" s="138"/>
    </row>
    <row r="46661" spans="62:65" ht="13" thickBot="1">
      <c r="BJ46661" s="138"/>
      <c r="BK46661" s="138"/>
      <c r="BL46661" s="138"/>
      <c r="BM46661" s="138"/>
    </row>
    <row r="46662" spans="62:65" ht="13" thickBot="1">
      <c r="BJ46662" s="138"/>
      <c r="BK46662" s="138"/>
      <c r="BL46662" s="138"/>
      <c r="BM46662" s="138"/>
    </row>
    <row r="46663" spans="62:65" ht="13" thickBot="1">
      <c r="BJ46663" s="138"/>
      <c r="BK46663" s="138"/>
      <c r="BL46663" s="138"/>
      <c r="BM46663" s="138"/>
    </row>
    <row r="46664" spans="62:65" ht="13" thickBot="1">
      <c r="BJ46664" s="138"/>
      <c r="BK46664" s="138"/>
      <c r="BL46664" s="138"/>
      <c r="BM46664" s="138"/>
    </row>
    <row r="46665" spans="62:65" ht="13" thickBot="1">
      <c r="BJ46665" s="138"/>
      <c r="BK46665" s="138"/>
      <c r="BL46665" s="138"/>
      <c r="BM46665" s="138"/>
    </row>
    <row r="46666" spans="62:65" ht="13" thickBot="1">
      <c r="BJ46666" s="138"/>
      <c r="BK46666" s="138"/>
      <c r="BL46666" s="138"/>
      <c r="BM46666" s="138"/>
    </row>
    <row r="46667" spans="62:65" ht="13" thickBot="1">
      <c r="BJ46667" s="138"/>
      <c r="BK46667" s="138"/>
      <c r="BL46667" s="138"/>
      <c r="BM46667" s="138"/>
    </row>
    <row r="46668" spans="62:65" ht="13" thickBot="1">
      <c r="BJ46668" s="138"/>
      <c r="BK46668" s="138"/>
      <c r="BL46668" s="138"/>
      <c r="BM46668" s="138"/>
    </row>
    <row r="46669" spans="62:65" ht="13" thickBot="1">
      <c r="BJ46669" s="138"/>
      <c r="BK46669" s="138"/>
      <c r="BL46669" s="138"/>
      <c r="BM46669" s="138"/>
    </row>
    <row r="46670" spans="62:65" ht="13" thickBot="1">
      <c r="BJ46670" s="138"/>
      <c r="BK46670" s="138"/>
      <c r="BL46670" s="138"/>
      <c r="BM46670" s="138"/>
    </row>
    <row r="46671" spans="62:65" ht="13" thickBot="1">
      <c r="BJ46671" s="138"/>
      <c r="BK46671" s="138"/>
      <c r="BL46671" s="138"/>
      <c r="BM46671" s="138"/>
    </row>
    <row r="46672" spans="62:65" ht="13" thickBot="1">
      <c r="BJ46672" s="138"/>
      <c r="BK46672" s="138"/>
      <c r="BL46672" s="138"/>
      <c r="BM46672" s="138"/>
    </row>
    <row r="46673" spans="62:65" ht="13" thickBot="1">
      <c r="BJ46673" s="138"/>
      <c r="BK46673" s="138"/>
      <c r="BL46673" s="138"/>
      <c r="BM46673" s="138"/>
    </row>
    <row r="46674" spans="62:65" ht="13" thickBot="1">
      <c r="BJ46674" s="138"/>
      <c r="BK46674" s="138"/>
      <c r="BL46674" s="138"/>
      <c r="BM46674" s="138"/>
    </row>
    <row r="46675" spans="62:65" ht="13" thickBot="1">
      <c r="BJ46675" s="138"/>
      <c r="BK46675" s="138"/>
      <c r="BL46675" s="138"/>
      <c r="BM46675" s="138"/>
    </row>
    <row r="46676" spans="62:65" ht="13" thickBot="1">
      <c r="BJ46676" s="138"/>
      <c r="BK46676" s="138"/>
      <c r="BL46676" s="138"/>
      <c r="BM46676" s="138"/>
    </row>
    <row r="46677" spans="62:65" ht="13" thickBot="1">
      <c r="BJ46677" s="138"/>
      <c r="BK46677" s="138"/>
      <c r="BL46677" s="138"/>
      <c r="BM46677" s="138"/>
    </row>
    <row r="46678" spans="62:65" ht="13" thickBot="1">
      <c r="BJ46678" s="138"/>
      <c r="BK46678" s="138"/>
      <c r="BL46678" s="138"/>
      <c r="BM46678" s="138"/>
    </row>
    <row r="46679" spans="62:65" ht="13" thickBot="1">
      <c r="BJ46679" s="138"/>
      <c r="BK46679" s="138"/>
      <c r="BL46679" s="138"/>
      <c r="BM46679" s="138"/>
    </row>
    <row r="46680" spans="62:65" ht="13" thickBot="1">
      <c r="BJ46680" s="138"/>
      <c r="BK46680" s="138"/>
      <c r="BL46680" s="138"/>
      <c r="BM46680" s="138"/>
    </row>
    <row r="46681" spans="62:65" ht="13" thickBot="1">
      <c r="BJ46681" s="138"/>
      <c r="BK46681" s="138"/>
      <c r="BL46681" s="138"/>
      <c r="BM46681" s="138"/>
    </row>
    <row r="46682" spans="62:65" ht="13" thickBot="1">
      <c r="BJ46682" s="138"/>
      <c r="BK46682" s="138"/>
      <c r="BL46682" s="138"/>
      <c r="BM46682" s="138"/>
    </row>
    <row r="46683" spans="62:65" ht="13" thickBot="1">
      <c r="BJ46683" s="138"/>
      <c r="BK46683" s="138"/>
      <c r="BL46683" s="138"/>
      <c r="BM46683" s="138"/>
    </row>
    <row r="46684" spans="62:65" ht="13" thickBot="1">
      <c r="BJ46684" s="138"/>
      <c r="BK46684" s="138"/>
      <c r="BL46684" s="138"/>
      <c r="BM46684" s="138"/>
    </row>
    <row r="46685" spans="62:65" ht="13" thickBot="1">
      <c r="BJ46685" s="138"/>
      <c r="BK46685" s="138"/>
      <c r="BL46685" s="138"/>
      <c r="BM46685" s="138"/>
    </row>
    <row r="46686" spans="62:65" ht="13" thickBot="1">
      <c r="BJ46686" s="138"/>
      <c r="BK46686" s="138"/>
      <c r="BL46686" s="138"/>
      <c r="BM46686" s="138"/>
    </row>
    <row r="46687" spans="62:65" ht="13" thickBot="1">
      <c r="BJ46687" s="138"/>
      <c r="BK46687" s="138"/>
      <c r="BL46687" s="138"/>
      <c r="BM46687" s="138"/>
    </row>
    <row r="46688" spans="62:65" ht="13" thickBot="1">
      <c r="BJ46688" s="138"/>
      <c r="BK46688" s="138"/>
      <c r="BL46688" s="138"/>
      <c r="BM46688" s="138"/>
    </row>
    <row r="46689" spans="62:65" ht="13" thickBot="1">
      <c r="BJ46689" s="138"/>
      <c r="BK46689" s="138"/>
      <c r="BL46689" s="138"/>
      <c r="BM46689" s="138"/>
    </row>
    <row r="46690" spans="62:65" ht="13" thickBot="1">
      <c r="BJ46690" s="138"/>
      <c r="BK46690" s="138"/>
      <c r="BL46690" s="138"/>
      <c r="BM46690" s="138"/>
    </row>
    <row r="46691" spans="62:65" ht="13" thickBot="1">
      <c r="BJ46691" s="138"/>
      <c r="BK46691" s="138"/>
      <c r="BL46691" s="138"/>
      <c r="BM46691" s="138"/>
    </row>
    <row r="46692" spans="62:65" ht="13" thickBot="1">
      <c r="BJ46692" s="138"/>
      <c r="BK46692" s="138"/>
      <c r="BL46692" s="138"/>
      <c r="BM46692" s="138"/>
    </row>
    <row r="46693" spans="62:65" ht="13" thickBot="1">
      <c r="BJ46693" s="138"/>
      <c r="BK46693" s="138"/>
      <c r="BL46693" s="138"/>
      <c r="BM46693" s="138"/>
    </row>
    <row r="46694" spans="62:65" ht="13" thickBot="1">
      <c r="BJ46694" s="138"/>
      <c r="BK46694" s="138"/>
      <c r="BL46694" s="138"/>
      <c r="BM46694" s="138"/>
    </row>
    <row r="46695" spans="62:65" ht="13" thickBot="1">
      <c r="BJ46695" s="138"/>
      <c r="BK46695" s="138"/>
      <c r="BL46695" s="138"/>
      <c r="BM46695" s="138"/>
    </row>
    <row r="46696" spans="62:65" ht="13" thickBot="1">
      <c r="BJ46696" s="138"/>
      <c r="BK46696" s="138"/>
      <c r="BL46696" s="138"/>
      <c r="BM46696" s="138"/>
    </row>
    <row r="46697" spans="62:65" ht="13" thickBot="1">
      <c r="BJ46697" s="138"/>
      <c r="BK46697" s="138"/>
      <c r="BL46697" s="138"/>
      <c r="BM46697" s="138"/>
    </row>
    <row r="46698" spans="62:65" ht="13" thickBot="1">
      <c r="BJ46698" s="138"/>
      <c r="BK46698" s="138"/>
      <c r="BL46698" s="138"/>
      <c r="BM46698" s="138"/>
    </row>
    <row r="46699" spans="62:65" ht="13" thickBot="1">
      <c r="BJ46699" s="138"/>
      <c r="BK46699" s="138"/>
      <c r="BL46699" s="138"/>
      <c r="BM46699" s="138"/>
    </row>
    <row r="46700" spans="62:65" ht="13" thickBot="1">
      <c r="BJ46700" s="138"/>
      <c r="BK46700" s="138"/>
      <c r="BL46700" s="138"/>
      <c r="BM46700" s="138"/>
    </row>
    <row r="46701" spans="62:65" ht="13" thickBot="1">
      <c r="BJ46701" s="138"/>
      <c r="BK46701" s="138"/>
      <c r="BL46701" s="138"/>
      <c r="BM46701" s="138"/>
    </row>
    <row r="46702" spans="62:65" ht="13" thickBot="1">
      <c r="BJ46702" s="138"/>
      <c r="BK46702" s="138"/>
      <c r="BL46702" s="138"/>
      <c r="BM46702" s="138"/>
    </row>
    <row r="46703" spans="62:65" ht="13" thickBot="1">
      <c r="BJ46703" s="138"/>
      <c r="BK46703" s="138"/>
      <c r="BL46703" s="138"/>
      <c r="BM46703" s="138"/>
    </row>
    <row r="46704" spans="62:65" ht="13" thickBot="1">
      <c r="BJ46704" s="138"/>
      <c r="BK46704" s="138"/>
      <c r="BL46704" s="138"/>
      <c r="BM46704" s="138"/>
    </row>
    <row r="46705" spans="62:65" ht="13" thickBot="1">
      <c r="BJ46705" s="138"/>
      <c r="BK46705" s="138"/>
      <c r="BL46705" s="138"/>
      <c r="BM46705" s="138"/>
    </row>
    <row r="46706" spans="62:65" ht="13" thickBot="1">
      <c r="BJ46706" s="138"/>
      <c r="BK46706" s="138"/>
      <c r="BL46706" s="138"/>
      <c r="BM46706" s="138"/>
    </row>
    <row r="46707" spans="62:65" ht="13" thickBot="1">
      <c r="BJ46707" s="138"/>
      <c r="BK46707" s="138"/>
      <c r="BL46707" s="138"/>
      <c r="BM46707" s="138"/>
    </row>
    <row r="46708" spans="62:65" ht="13" thickBot="1">
      <c r="BJ46708" s="138"/>
      <c r="BK46708" s="138"/>
      <c r="BL46708" s="138"/>
      <c r="BM46708" s="138"/>
    </row>
    <row r="46709" spans="62:65" ht="13" thickBot="1">
      <c r="BJ46709" s="138"/>
      <c r="BK46709" s="138"/>
      <c r="BL46709" s="138"/>
      <c r="BM46709" s="138"/>
    </row>
    <row r="46710" spans="62:65" ht="13" thickBot="1">
      <c r="BJ46710" s="138"/>
      <c r="BK46710" s="138"/>
      <c r="BL46710" s="138"/>
      <c r="BM46710" s="138"/>
    </row>
    <row r="46711" spans="62:65" ht="13" thickBot="1">
      <c r="BJ46711" s="138"/>
      <c r="BK46711" s="138"/>
      <c r="BL46711" s="138"/>
      <c r="BM46711" s="138"/>
    </row>
    <row r="46712" spans="62:65" ht="13" thickBot="1">
      <c r="BJ46712" s="138"/>
      <c r="BK46712" s="138"/>
      <c r="BL46712" s="138"/>
      <c r="BM46712" s="138"/>
    </row>
    <row r="46713" spans="62:65" ht="13" thickBot="1">
      <c r="BJ46713" s="138"/>
      <c r="BK46713" s="138"/>
      <c r="BL46713" s="138"/>
      <c r="BM46713" s="138"/>
    </row>
    <row r="46714" spans="62:65" ht="13" thickBot="1">
      <c r="BJ46714" s="138"/>
      <c r="BK46714" s="138"/>
      <c r="BL46714" s="138"/>
      <c r="BM46714" s="138"/>
    </row>
    <row r="46715" spans="62:65" ht="13" thickBot="1">
      <c r="BJ46715" s="138"/>
      <c r="BK46715" s="138"/>
      <c r="BL46715" s="138"/>
      <c r="BM46715" s="138"/>
    </row>
    <row r="46716" spans="62:65" ht="13" thickBot="1">
      <c r="BJ46716" s="138"/>
      <c r="BK46716" s="138"/>
      <c r="BL46716" s="138"/>
      <c r="BM46716" s="138"/>
    </row>
    <row r="46717" spans="62:65" ht="13" thickBot="1">
      <c r="BJ46717" s="138"/>
      <c r="BK46717" s="138"/>
      <c r="BL46717" s="138"/>
      <c r="BM46717" s="138"/>
    </row>
    <row r="46718" spans="62:65" ht="13" thickBot="1">
      <c r="BJ46718" s="138"/>
      <c r="BK46718" s="138"/>
      <c r="BL46718" s="138"/>
      <c r="BM46718" s="138"/>
    </row>
    <row r="46719" spans="62:65" ht="13" thickBot="1">
      <c r="BJ46719" s="138"/>
      <c r="BK46719" s="138"/>
      <c r="BL46719" s="138"/>
      <c r="BM46719" s="138"/>
    </row>
    <row r="46720" spans="62:65" ht="13" thickBot="1">
      <c r="BJ46720" s="138"/>
      <c r="BK46720" s="138"/>
      <c r="BL46720" s="138"/>
      <c r="BM46720" s="138"/>
    </row>
    <row r="46721" spans="62:65" ht="13" thickBot="1">
      <c r="BJ46721" s="138"/>
      <c r="BK46721" s="138"/>
      <c r="BL46721" s="138"/>
      <c r="BM46721" s="138"/>
    </row>
    <row r="46722" spans="62:65" ht="13" thickBot="1">
      <c r="BJ46722" s="138"/>
      <c r="BK46722" s="138"/>
      <c r="BL46722" s="138"/>
      <c r="BM46722" s="138"/>
    </row>
    <row r="46723" spans="62:65" ht="13" thickBot="1">
      <c r="BJ46723" s="138"/>
      <c r="BK46723" s="138"/>
      <c r="BL46723" s="138"/>
      <c r="BM46723" s="138"/>
    </row>
    <row r="46724" spans="62:65" ht="13" thickBot="1">
      <c r="BJ46724" s="138"/>
      <c r="BK46724" s="138"/>
      <c r="BL46724" s="138"/>
      <c r="BM46724" s="138"/>
    </row>
    <row r="46725" spans="62:65" ht="13" thickBot="1">
      <c r="BJ46725" s="138"/>
      <c r="BK46725" s="138"/>
      <c r="BL46725" s="138"/>
      <c r="BM46725" s="138"/>
    </row>
    <row r="46726" spans="62:65" ht="13" thickBot="1">
      <c r="BJ46726" s="138"/>
      <c r="BK46726" s="138"/>
      <c r="BL46726" s="138"/>
      <c r="BM46726" s="138"/>
    </row>
    <row r="46727" spans="62:65" ht="13" thickBot="1">
      <c r="BJ46727" s="138"/>
      <c r="BK46727" s="138"/>
      <c r="BL46727" s="138"/>
      <c r="BM46727" s="138"/>
    </row>
    <row r="46728" spans="62:65" ht="13" thickBot="1">
      <c r="BJ46728" s="138"/>
      <c r="BK46728" s="138"/>
      <c r="BL46728" s="138"/>
      <c r="BM46728" s="138"/>
    </row>
    <row r="46729" spans="62:65" ht="13" thickBot="1">
      <c r="BJ46729" s="138"/>
      <c r="BK46729" s="138"/>
      <c r="BL46729" s="138"/>
      <c r="BM46729" s="138"/>
    </row>
    <row r="46730" spans="62:65" ht="13" thickBot="1">
      <c r="BJ46730" s="138"/>
      <c r="BK46730" s="138"/>
      <c r="BL46730" s="138"/>
      <c r="BM46730" s="138"/>
    </row>
    <row r="46731" spans="62:65" ht="13" thickBot="1">
      <c r="BJ46731" s="138"/>
      <c r="BK46731" s="138"/>
      <c r="BL46731" s="138"/>
      <c r="BM46731" s="138"/>
    </row>
    <row r="46732" spans="62:65" ht="13" thickBot="1">
      <c r="BJ46732" s="138"/>
      <c r="BK46732" s="138"/>
      <c r="BL46732" s="138"/>
      <c r="BM46732" s="138"/>
    </row>
    <row r="46733" spans="62:65" ht="13" thickBot="1">
      <c r="BJ46733" s="138"/>
      <c r="BK46733" s="138"/>
      <c r="BL46733" s="138"/>
      <c r="BM46733" s="138"/>
    </row>
    <row r="46734" spans="62:65" ht="13" thickBot="1">
      <c r="BJ46734" s="138"/>
      <c r="BK46734" s="138"/>
      <c r="BL46734" s="138"/>
      <c r="BM46734" s="138"/>
    </row>
    <row r="46735" spans="62:65" ht="13" thickBot="1">
      <c r="BJ46735" s="138"/>
      <c r="BK46735" s="138"/>
      <c r="BL46735" s="138"/>
      <c r="BM46735" s="138"/>
    </row>
    <row r="46736" spans="62:65" ht="13" thickBot="1">
      <c r="BJ46736" s="138"/>
      <c r="BK46736" s="138"/>
      <c r="BL46736" s="138"/>
      <c r="BM46736" s="138"/>
    </row>
    <row r="46737" spans="62:65" ht="13" thickBot="1">
      <c r="BJ46737" s="138"/>
      <c r="BK46737" s="138"/>
      <c r="BL46737" s="138"/>
      <c r="BM46737" s="138"/>
    </row>
    <row r="46738" spans="62:65" ht="13" thickBot="1">
      <c r="BJ46738" s="138"/>
      <c r="BK46738" s="138"/>
      <c r="BL46738" s="138"/>
      <c r="BM46738" s="138"/>
    </row>
    <row r="46739" spans="62:65" ht="13" thickBot="1">
      <c r="BJ46739" s="138"/>
      <c r="BK46739" s="138"/>
      <c r="BL46739" s="138"/>
      <c r="BM46739" s="138"/>
    </row>
    <row r="46740" spans="62:65" ht="13" thickBot="1">
      <c r="BJ46740" s="138"/>
      <c r="BK46740" s="138"/>
      <c r="BL46740" s="138"/>
      <c r="BM46740" s="138"/>
    </row>
    <row r="46741" spans="62:65" ht="13" thickBot="1">
      <c r="BJ46741" s="138"/>
      <c r="BK46741" s="138"/>
      <c r="BL46741" s="138"/>
      <c r="BM46741" s="138"/>
    </row>
    <row r="46742" spans="62:65" ht="13" thickBot="1">
      <c r="BJ46742" s="138"/>
      <c r="BK46742" s="138"/>
      <c r="BL46742" s="138"/>
      <c r="BM46742" s="138"/>
    </row>
    <row r="46743" spans="62:65" ht="13" thickBot="1">
      <c r="BJ46743" s="138"/>
      <c r="BK46743" s="138"/>
      <c r="BL46743" s="138"/>
      <c r="BM46743" s="138"/>
    </row>
    <row r="46744" spans="62:65" ht="13" thickBot="1">
      <c r="BJ46744" s="138"/>
      <c r="BK46744" s="138"/>
      <c r="BL46744" s="138"/>
      <c r="BM46744" s="138"/>
    </row>
    <row r="46745" spans="62:65" ht="13" thickBot="1">
      <c r="BJ46745" s="138"/>
      <c r="BK46745" s="138"/>
      <c r="BL46745" s="138"/>
      <c r="BM46745" s="138"/>
    </row>
    <row r="46746" spans="62:65" ht="13" thickBot="1">
      <c r="BJ46746" s="138"/>
      <c r="BK46746" s="138"/>
      <c r="BL46746" s="138"/>
      <c r="BM46746" s="138"/>
    </row>
    <row r="46747" spans="62:65" ht="13" thickBot="1">
      <c r="BJ46747" s="138"/>
      <c r="BK46747" s="138"/>
      <c r="BL46747" s="138"/>
      <c r="BM46747" s="138"/>
    </row>
    <row r="46748" spans="62:65" ht="13" thickBot="1">
      <c r="BJ46748" s="138"/>
      <c r="BK46748" s="138"/>
      <c r="BL46748" s="138"/>
      <c r="BM46748" s="138"/>
    </row>
    <row r="46749" spans="62:65" ht="13" thickBot="1">
      <c r="BJ46749" s="138"/>
      <c r="BK46749" s="138"/>
      <c r="BL46749" s="138"/>
      <c r="BM46749" s="138"/>
    </row>
    <row r="46750" spans="62:65" ht="13" thickBot="1">
      <c r="BJ46750" s="138"/>
      <c r="BK46750" s="138"/>
      <c r="BL46750" s="138"/>
      <c r="BM46750" s="138"/>
    </row>
    <row r="46751" spans="62:65" ht="13" thickBot="1">
      <c r="BJ46751" s="138"/>
      <c r="BK46751" s="138"/>
      <c r="BL46751" s="138"/>
      <c r="BM46751" s="138"/>
    </row>
    <row r="46752" spans="62:65" ht="13" thickBot="1">
      <c r="BJ46752" s="138"/>
      <c r="BK46752" s="138"/>
      <c r="BL46752" s="138"/>
      <c r="BM46752" s="138"/>
    </row>
    <row r="46753" spans="62:65" ht="13" thickBot="1">
      <c r="BJ46753" s="138"/>
      <c r="BK46753" s="138"/>
      <c r="BL46753" s="138"/>
      <c r="BM46753" s="138"/>
    </row>
    <row r="46754" spans="62:65" ht="13" thickBot="1">
      <c r="BJ46754" s="138"/>
      <c r="BK46754" s="138"/>
      <c r="BL46754" s="138"/>
      <c r="BM46754" s="138"/>
    </row>
    <row r="46755" spans="62:65" ht="13" thickBot="1">
      <c r="BJ46755" s="138"/>
      <c r="BK46755" s="138"/>
      <c r="BL46755" s="138"/>
      <c r="BM46755" s="138"/>
    </row>
    <row r="46756" spans="62:65" ht="13" thickBot="1">
      <c r="BJ46756" s="138"/>
      <c r="BK46756" s="138"/>
      <c r="BL46756" s="138"/>
      <c r="BM46756" s="138"/>
    </row>
    <row r="46757" spans="62:65" ht="13" thickBot="1">
      <c r="BJ46757" s="138"/>
      <c r="BK46757" s="138"/>
      <c r="BL46757" s="138"/>
      <c r="BM46757" s="138"/>
    </row>
    <row r="46758" spans="62:65" ht="13" thickBot="1">
      <c r="BJ46758" s="138"/>
      <c r="BK46758" s="138"/>
      <c r="BL46758" s="138"/>
      <c r="BM46758" s="138"/>
    </row>
    <row r="46759" spans="62:65" ht="13" thickBot="1">
      <c r="BJ46759" s="138"/>
      <c r="BK46759" s="138"/>
      <c r="BL46759" s="138"/>
      <c r="BM46759" s="138"/>
    </row>
    <row r="46760" spans="62:65" ht="13" thickBot="1">
      <c r="BJ46760" s="138"/>
      <c r="BK46760" s="138"/>
      <c r="BL46760" s="138"/>
      <c r="BM46760" s="138"/>
    </row>
    <row r="46761" spans="62:65" ht="13" thickBot="1">
      <c r="BJ46761" s="138"/>
      <c r="BK46761" s="138"/>
      <c r="BL46761" s="138"/>
      <c r="BM46761" s="138"/>
    </row>
    <row r="46762" spans="62:65" ht="13" thickBot="1">
      <c r="BJ46762" s="138"/>
      <c r="BK46762" s="138"/>
      <c r="BL46762" s="138"/>
      <c r="BM46762" s="138"/>
    </row>
    <row r="46763" spans="62:65" ht="13" thickBot="1">
      <c r="BJ46763" s="138"/>
      <c r="BK46763" s="138"/>
      <c r="BL46763" s="138"/>
      <c r="BM46763" s="138"/>
    </row>
    <row r="46764" spans="62:65" ht="13" thickBot="1">
      <c r="BJ46764" s="138"/>
      <c r="BK46764" s="138"/>
      <c r="BL46764" s="138"/>
      <c r="BM46764" s="138"/>
    </row>
    <row r="46765" spans="62:65" ht="13" thickBot="1">
      <c r="BJ46765" s="138"/>
      <c r="BK46765" s="138"/>
      <c r="BL46765" s="138"/>
      <c r="BM46765" s="138"/>
    </row>
    <row r="46766" spans="62:65" ht="13" thickBot="1">
      <c r="BJ46766" s="138"/>
      <c r="BK46766" s="138"/>
      <c r="BL46766" s="138"/>
      <c r="BM46766" s="138"/>
    </row>
    <row r="46767" spans="62:65" ht="13" thickBot="1">
      <c r="BJ46767" s="138"/>
      <c r="BK46767" s="138"/>
      <c r="BL46767" s="138"/>
      <c r="BM46767" s="138"/>
    </row>
    <row r="46768" spans="62:65" ht="13" thickBot="1">
      <c r="BJ46768" s="138"/>
      <c r="BK46768" s="138"/>
      <c r="BL46768" s="138"/>
      <c r="BM46768" s="138"/>
    </row>
    <row r="46769" spans="62:65" ht="13" thickBot="1">
      <c r="BJ46769" s="138"/>
      <c r="BK46769" s="138"/>
      <c r="BL46769" s="138"/>
      <c r="BM46769" s="138"/>
    </row>
    <row r="46770" spans="62:65" ht="13" thickBot="1">
      <c r="BJ46770" s="138"/>
      <c r="BK46770" s="138"/>
      <c r="BL46770" s="138"/>
      <c r="BM46770" s="138"/>
    </row>
    <row r="46771" spans="62:65" ht="13" thickBot="1">
      <c r="BJ46771" s="138"/>
      <c r="BK46771" s="138"/>
      <c r="BL46771" s="138"/>
      <c r="BM46771" s="138"/>
    </row>
    <row r="46772" spans="62:65" ht="13" thickBot="1">
      <c r="BJ46772" s="138"/>
      <c r="BK46772" s="138"/>
      <c r="BL46772" s="138"/>
      <c r="BM46772" s="138"/>
    </row>
    <row r="46773" spans="62:65" ht="13" thickBot="1">
      <c r="BJ46773" s="138"/>
      <c r="BK46773" s="138"/>
      <c r="BL46773" s="138"/>
      <c r="BM46773" s="138"/>
    </row>
    <row r="46774" spans="62:65" ht="13" thickBot="1">
      <c r="BJ46774" s="138"/>
      <c r="BK46774" s="138"/>
      <c r="BL46774" s="138"/>
      <c r="BM46774" s="138"/>
    </row>
    <row r="46775" spans="62:65" ht="13" thickBot="1">
      <c r="BJ46775" s="138"/>
      <c r="BK46775" s="138"/>
      <c r="BL46775" s="138"/>
      <c r="BM46775" s="138"/>
    </row>
    <row r="46776" spans="62:65" ht="13" thickBot="1">
      <c r="BJ46776" s="138"/>
      <c r="BK46776" s="138"/>
      <c r="BL46776" s="138"/>
      <c r="BM46776" s="138"/>
    </row>
    <row r="46777" spans="62:65" ht="13" thickBot="1">
      <c r="BJ46777" s="138"/>
      <c r="BK46777" s="138"/>
      <c r="BL46777" s="138"/>
      <c r="BM46777" s="138"/>
    </row>
    <row r="46778" spans="62:65" ht="13" thickBot="1">
      <c r="BJ46778" s="138"/>
      <c r="BK46778" s="138"/>
      <c r="BL46778" s="138"/>
      <c r="BM46778" s="138"/>
    </row>
    <row r="46779" spans="62:65" ht="13" thickBot="1">
      <c r="BJ46779" s="138"/>
      <c r="BK46779" s="138"/>
      <c r="BL46779" s="138"/>
      <c r="BM46779" s="138"/>
    </row>
    <row r="46780" spans="62:65" ht="13" thickBot="1">
      <c r="BJ46780" s="138"/>
      <c r="BK46780" s="138"/>
      <c r="BL46780" s="138"/>
      <c r="BM46780" s="138"/>
    </row>
    <row r="46781" spans="62:65" ht="13" thickBot="1">
      <c r="BJ46781" s="138"/>
      <c r="BK46781" s="138"/>
      <c r="BL46781" s="138"/>
      <c r="BM46781" s="138"/>
    </row>
    <row r="46782" spans="62:65" ht="13" thickBot="1">
      <c r="BJ46782" s="138"/>
      <c r="BK46782" s="138"/>
      <c r="BL46782" s="138"/>
      <c r="BM46782" s="138"/>
    </row>
    <row r="46783" spans="62:65" ht="13" thickBot="1">
      <c r="BJ46783" s="138"/>
      <c r="BK46783" s="138"/>
      <c r="BL46783" s="138"/>
      <c r="BM46783" s="138"/>
    </row>
    <row r="46784" spans="62:65" ht="13" thickBot="1">
      <c r="BJ46784" s="138"/>
      <c r="BK46784" s="138"/>
      <c r="BL46784" s="138"/>
      <c r="BM46784" s="138"/>
    </row>
    <row r="46785" spans="62:65" ht="13" thickBot="1">
      <c r="BJ46785" s="138"/>
      <c r="BK46785" s="138"/>
      <c r="BL46785" s="138"/>
      <c r="BM46785" s="138"/>
    </row>
    <row r="46786" spans="62:65" ht="13" thickBot="1">
      <c r="BJ46786" s="138"/>
      <c r="BK46786" s="138"/>
      <c r="BL46786" s="138"/>
      <c r="BM46786" s="138"/>
    </row>
    <row r="46787" spans="62:65" ht="13" thickBot="1">
      <c r="BJ46787" s="138"/>
      <c r="BK46787" s="138"/>
      <c r="BL46787" s="138"/>
      <c r="BM46787" s="138"/>
    </row>
    <row r="46788" spans="62:65" ht="13" thickBot="1">
      <c r="BJ46788" s="138"/>
      <c r="BK46788" s="138"/>
      <c r="BL46788" s="138"/>
      <c r="BM46788" s="138"/>
    </row>
    <row r="46789" spans="62:65" ht="13" thickBot="1">
      <c r="BJ46789" s="138"/>
      <c r="BK46789" s="138"/>
      <c r="BL46789" s="138"/>
      <c r="BM46789" s="138"/>
    </row>
    <row r="46790" spans="62:65" ht="13" thickBot="1">
      <c r="BJ46790" s="138"/>
      <c r="BK46790" s="138"/>
      <c r="BL46790" s="138"/>
      <c r="BM46790" s="138"/>
    </row>
    <row r="46791" spans="62:65" ht="13" thickBot="1">
      <c r="BJ46791" s="138"/>
      <c r="BK46791" s="138"/>
      <c r="BL46791" s="138"/>
      <c r="BM46791" s="138"/>
    </row>
    <row r="46792" spans="62:65" ht="13" thickBot="1">
      <c r="BJ46792" s="138"/>
      <c r="BK46792" s="138"/>
      <c r="BL46792" s="138"/>
      <c r="BM46792" s="138"/>
    </row>
    <row r="46793" spans="62:65" ht="13" thickBot="1">
      <c r="BJ46793" s="138"/>
      <c r="BK46793" s="138"/>
      <c r="BL46793" s="138"/>
      <c r="BM46793" s="138"/>
    </row>
    <row r="46794" spans="62:65" ht="13" thickBot="1">
      <c r="BJ46794" s="138"/>
      <c r="BK46794" s="138"/>
      <c r="BL46794" s="138"/>
      <c r="BM46794" s="138"/>
    </row>
    <row r="46795" spans="62:65" ht="13" thickBot="1">
      <c r="BJ46795" s="138"/>
      <c r="BK46795" s="138"/>
      <c r="BL46795" s="138"/>
      <c r="BM46795" s="138"/>
    </row>
    <row r="46796" spans="62:65" ht="13" thickBot="1">
      <c r="BJ46796" s="138"/>
      <c r="BK46796" s="138"/>
      <c r="BL46796" s="138"/>
      <c r="BM46796" s="138"/>
    </row>
    <row r="46797" spans="62:65" ht="13" thickBot="1">
      <c r="BJ46797" s="138"/>
      <c r="BK46797" s="138"/>
      <c r="BL46797" s="138"/>
      <c r="BM46797" s="138"/>
    </row>
    <row r="46798" spans="62:65" ht="13" thickBot="1">
      <c r="BJ46798" s="138"/>
      <c r="BK46798" s="138"/>
      <c r="BL46798" s="138"/>
      <c r="BM46798" s="138"/>
    </row>
    <row r="46799" spans="62:65" ht="13" thickBot="1">
      <c r="BJ46799" s="138"/>
      <c r="BK46799" s="138"/>
      <c r="BL46799" s="138"/>
      <c r="BM46799" s="138"/>
    </row>
    <row r="46800" spans="62:65" ht="13" thickBot="1">
      <c r="BJ46800" s="138"/>
      <c r="BK46800" s="138"/>
      <c r="BL46800" s="138"/>
      <c r="BM46800" s="138"/>
    </row>
    <row r="46801" spans="62:65" ht="13" thickBot="1">
      <c r="BJ46801" s="138"/>
      <c r="BK46801" s="138"/>
      <c r="BL46801" s="138"/>
      <c r="BM46801" s="138"/>
    </row>
    <row r="46802" spans="62:65" ht="13" thickBot="1">
      <c r="BJ46802" s="138"/>
      <c r="BK46802" s="138"/>
      <c r="BL46802" s="138"/>
      <c r="BM46802" s="138"/>
    </row>
    <row r="46803" spans="62:65" ht="13" thickBot="1">
      <c r="BJ46803" s="138"/>
      <c r="BK46803" s="138"/>
      <c r="BL46803" s="138"/>
      <c r="BM46803" s="138"/>
    </row>
    <row r="46804" spans="62:65" ht="13" thickBot="1">
      <c r="BJ46804" s="138"/>
      <c r="BK46804" s="138"/>
      <c r="BL46804" s="138"/>
      <c r="BM46804" s="138"/>
    </row>
    <row r="46805" spans="62:65" ht="13" thickBot="1">
      <c r="BJ46805" s="138"/>
      <c r="BK46805" s="138"/>
      <c r="BL46805" s="138"/>
      <c r="BM46805" s="138"/>
    </row>
    <row r="46806" spans="62:65" ht="13" thickBot="1">
      <c r="BJ46806" s="138"/>
      <c r="BK46806" s="138"/>
      <c r="BL46806" s="138"/>
      <c r="BM46806" s="138"/>
    </row>
    <row r="46807" spans="62:65" ht="13" thickBot="1">
      <c r="BJ46807" s="138"/>
      <c r="BK46807" s="138"/>
      <c r="BL46807" s="138"/>
      <c r="BM46807" s="138"/>
    </row>
    <row r="46808" spans="62:65" ht="13" thickBot="1">
      <c r="BJ46808" s="138"/>
      <c r="BK46808" s="138"/>
      <c r="BL46808" s="138"/>
      <c r="BM46808" s="138"/>
    </row>
    <row r="46809" spans="62:65" ht="13" thickBot="1">
      <c r="BJ46809" s="138"/>
      <c r="BK46809" s="138"/>
      <c r="BL46809" s="138"/>
      <c r="BM46809" s="138"/>
    </row>
    <row r="46810" spans="62:65" ht="13" thickBot="1">
      <c r="BJ46810" s="138"/>
      <c r="BK46810" s="138"/>
      <c r="BL46810" s="138"/>
      <c r="BM46810" s="138"/>
    </row>
    <row r="46811" spans="62:65" ht="13" thickBot="1">
      <c r="BJ46811" s="138"/>
      <c r="BK46811" s="138"/>
      <c r="BL46811" s="138"/>
      <c r="BM46811" s="138"/>
    </row>
    <row r="46812" spans="62:65" ht="13" thickBot="1">
      <c r="BJ46812" s="138"/>
      <c r="BK46812" s="138"/>
      <c r="BL46812" s="138"/>
      <c r="BM46812" s="138"/>
    </row>
    <row r="46813" spans="62:65" ht="13" thickBot="1">
      <c r="BJ46813" s="138"/>
      <c r="BK46813" s="138"/>
      <c r="BL46813" s="138"/>
      <c r="BM46813" s="138"/>
    </row>
    <row r="46814" spans="62:65" ht="13" thickBot="1">
      <c r="BJ46814" s="138"/>
      <c r="BK46814" s="138"/>
      <c r="BL46814" s="138"/>
      <c r="BM46814" s="138"/>
    </row>
    <row r="46815" spans="62:65" ht="13" thickBot="1">
      <c r="BJ46815" s="138"/>
      <c r="BK46815" s="138"/>
      <c r="BL46815" s="138"/>
      <c r="BM46815" s="138"/>
    </row>
    <row r="46816" spans="62:65" ht="13" thickBot="1">
      <c r="BJ46816" s="138"/>
      <c r="BK46816" s="138"/>
      <c r="BL46816" s="138"/>
      <c r="BM46816" s="138"/>
    </row>
    <row r="46817" spans="62:65" ht="13" thickBot="1">
      <c r="BJ46817" s="138"/>
      <c r="BK46817" s="138"/>
      <c r="BL46817" s="138"/>
      <c r="BM46817" s="138"/>
    </row>
    <row r="46818" spans="62:65" ht="13" thickBot="1">
      <c r="BJ46818" s="138"/>
      <c r="BK46818" s="138"/>
      <c r="BL46818" s="138"/>
      <c r="BM46818" s="138"/>
    </row>
    <row r="46819" spans="62:65" ht="13" thickBot="1">
      <c r="BJ46819" s="138"/>
      <c r="BK46819" s="138"/>
      <c r="BL46819" s="138"/>
      <c r="BM46819" s="138"/>
    </row>
    <row r="46820" spans="62:65" ht="13" thickBot="1">
      <c r="BJ46820" s="138"/>
      <c r="BK46820" s="138"/>
      <c r="BL46820" s="138"/>
      <c r="BM46820" s="138"/>
    </row>
    <row r="46821" spans="62:65" ht="13" thickBot="1">
      <c r="BJ46821" s="138"/>
      <c r="BK46821" s="138"/>
      <c r="BL46821" s="138"/>
      <c r="BM46821" s="138"/>
    </row>
    <row r="46822" spans="62:65" ht="13" thickBot="1">
      <c r="BJ46822" s="138"/>
      <c r="BK46822" s="138"/>
      <c r="BL46822" s="138"/>
      <c r="BM46822" s="138"/>
    </row>
    <row r="46823" spans="62:65" ht="13" thickBot="1">
      <c r="BJ46823" s="138"/>
      <c r="BK46823" s="138"/>
      <c r="BL46823" s="138"/>
      <c r="BM46823" s="138"/>
    </row>
    <row r="46824" spans="62:65" ht="13" thickBot="1">
      <c r="BJ46824" s="138"/>
      <c r="BK46824" s="138"/>
      <c r="BL46824" s="138"/>
      <c r="BM46824" s="138"/>
    </row>
    <row r="46825" spans="62:65" ht="13" thickBot="1">
      <c r="BJ46825" s="138"/>
      <c r="BK46825" s="138"/>
      <c r="BL46825" s="138"/>
      <c r="BM46825" s="138"/>
    </row>
    <row r="46826" spans="62:65" ht="13" thickBot="1">
      <c r="BJ46826" s="138"/>
      <c r="BK46826" s="138"/>
      <c r="BL46826" s="138"/>
      <c r="BM46826" s="138"/>
    </row>
    <row r="46827" spans="62:65" ht="13" thickBot="1">
      <c r="BJ46827" s="138"/>
      <c r="BK46827" s="138"/>
      <c r="BL46827" s="138"/>
      <c r="BM46827" s="138"/>
    </row>
    <row r="46828" spans="62:65" ht="13" thickBot="1">
      <c r="BJ46828" s="138"/>
      <c r="BK46828" s="138"/>
      <c r="BL46828" s="138"/>
      <c r="BM46828" s="138"/>
    </row>
    <row r="46829" spans="62:65" ht="13" thickBot="1">
      <c r="BJ46829" s="138"/>
      <c r="BK46829" s="138"/>
      <c r="BL46829" s="138"/>
      <c r="BM46829" s="138"/>
    </row>
    <row r="46830" spans="62:65" ht="13" thickBot="1">
      <c r="BJ46830" s="138"/>
      <c r="BK46830" s="138"/>
      <c r="BL46830" s="138"/>
      <c r="BM46830" s="138"/>
    </row>
    <row r="46831" spans="62:65" ht="13" thickBot="1">
      <c r="BJ46831" s="138"/>
      <c r="BK46831" s="138"/>
      <c r="BL46831" s="138"/>
      <c r="BM46831" s="138"/>
    </row>
    <row r="46832" spans="62:65" ht="13" thickBot="1">
      <c r="BJ46832" s="138"/>
      <c r="BK46832" s="138"/>
      <c r="BL46832" s="138"/>
      <c r="BM46832" s="138"/>
    </row>
    <row r="46833" spans="62:65" ht="13" thickBot="1">
      <c r="BJ46833" s="138"/>
      <c r="BK46833" s="138"/>
      <c r="BL46833" s="138"/>
      <c r="BM46833" s="138"/>
    </row>
    <row r="46834" spans="62:65" ht="13" thickBot="1">
      <c r="BJ46834" s="138"/>
      <c r="BK46834" s="138"/>
      <c r="BL46834" s="138"/>
      <c r="BM46834" s="138"/>
    </row>
    <row r="46835" spans="62:65" ht="13" thickBot="1">
      <c r="BJ46835" s="138"/>
      <c r="BK46835" s="138"/>
      <c r="BL46835" s="138"/>
      <c r="BM46835" s="138"/>
    </row>
    <row r="46836" spans="62:65" ht="13" thickBot="1">
      <c r="BJ46836" s="138"/>
      <c r="BK46836" s="138"/>
      <c r="BL46836" s="138"/>
      <c r="BM46836" s="138"/>
    </row>
    <row r="46837" spans="62:65" ht="13" thickBot="1">
      <c r="BJ46837" s="138"/>
      <c r="BK46837" s="138"/>
      <c r="BL46837" s="138"/>
      <c r="BM46837" s="138"/>
    </row>
    <row r="46838" spans="62:65" ht="13" thickBot="1">
      <c r="BJ46838" s="138"/>
      <c r="BK46838" s="138"/>
      <c r="BL46838" s="138"/>
      <c r="BM46838" s="138"/>
    </row>
    <row r="46839" spans="62:65" ht="13" thickBot="1">
      <c r="BJ46839" s="138"/>
      <c r="BK46839" s="138"/>
      <c r="BL46839" s="138"/>
      <c r="BM46839" s="138"/>
    </row>
    <row r="46840" spans="62:65" ht="13" thickBot="1">
      <c r="BJ46840" s="138"/>
      <c r="BK46840" s="138"/>
      <c r="BL46840" s="138"/>
      <c r="BM46840" s="138"/>
    </row>
    <row r="46841" spans="62:65" ht="13" thickBot="1">
      <c r="BJ46841" s="138"/>
      <c r="BK46841" s="138"/>
      <c r="BL46841" s="138"/>
      <c r="BM46841" s="138"/>
    </row>
    <row r="46842" spans="62:65" ht="13" thickBot="1">
      <c r="BJ46842" s="138"/>
      <c r="BK46842" s="138"/>
      <c r="BL46842" s="138"/>
      <c r="BM46842" s="138"/>
    </row>
    <row r="46843" spans="62:65" ht="13" thickBot="1">
      <c r="BJ46843" s="138"/>
      <c r="BK46843" s="138"/>
      <c r="BL46843" s="138"/>
      <c r="BM46843" s="138"/>
    </row>
    <row r="46844" spans="62:65" ht="13" thickBot="1">
      <c r="BJ46844" s="138"/>
      <c r="BK46844" s="138"/>
      <c r="BL46844" s="138"/>
      <c r="BM46844" s="138"/>
    </row>
    <row r="46845" spans="62:65" ht="13" thickBot="1">
      <c r="BJ46845" s="138"/>
      <c r="BK46845" s="138"/>
      <c r="BL46845" s="138"/>
      <c r="BM46845" s="138"/>
    </row>
    <row r="46846" spans="62:65" ht="13" thickBot="1">
      <c r="BJ46846" s="138"/>
      <c r="BK46846" s="138"/>
      <c r="BL46846" s="138"/>
      <c r="BM46846" s="138"/>
    </row>
    <row r="46847" spans="62:65" ht="13" thickBot="1">
      <c r="BJ46847" s="138"/>
      <c r="BK46847" s="138"/>
      <c r="BL46847" s="138"/>
      <c r="BM46847" s="138"/>
    </row>
    <row r="46848" spans="62:65" ht="13" thickBot="1">
      <c r="BJ46848" s="138"/>
      <c r="BK46848" s="138"/>
      <c r="BL46848" s="138"/>
      <c r="BM46848" s="138"/>
    </row>
    <row r="46849" spans="62:65" ht="13" thickBot="1">
      <c r="BJ46849" s="138"/>
      <c r="BK46849" s="138"/>
      <c r="BL46849" s="138"/>
      <c r="BM46849" s="138"/>
    </row>
    <row r="46850" spans="62:65" ht="13" thickBot="1">
      <c r="BJ46850" s="138"/>
      <c r="BK46850" s="138"/>
      <c r="BL46850" s="138"/>
      <c r="BM46850" s="138"/>
    </row>
    <row r="46851" spans="62:65" ht="13" thickBot="1">
      <c r="BJ46851" s="138"/>
      <c r="BK46851" s="138"/>
      <c r="BL46851" s="138"/>
      <c r="BM46851" s="138"/>
    </row>
    <row r="46852" spans="62:65" ht="13" thickBot="1">
      <c r="BJ46852" s="138"/>
      <c r="BK46852" s="138"/>
      <c r="BL46852" s="138"/>
      <c r="BM46852" s="138"/>
    </row>
    <row r="46853" spans="62:65" ht="13" thickBot="1">
      <c r="BJ46853" s="138"/>
      <c r="BK46853" s="138"/>
      <c r="BL46853" s="138"/>
      <c r="BM46853" s="138"/>
    </row>
    <row r="46854" spans="62:65" ht="13" thickBot="1">
      <c r="BJ46854" s="138"/>
      <c r="BK46854" s="138"/>
      <c r="BL46854" s="138"/>
      <c r="BM46854" s="138"/>
    </row>
    <row r="46855" spans="62:65" ht="13" thickBot="1">
      <c r="BJ46855" s="138"/>
      <c r="BK46855" s="138"/>
      <c r="BL46855" s="138"/>
      <c r="BM46855" s="138"/>
    </row>
    <row r="46856" spans="62:65" ht="13" thickBot="1">
      <c r="BJ46856" s="138"/>
      <c r="BK46856" s="138"/>
      <c r="BL46856" s="138"/>
      <c r="BM46856" s="138"/>
    </row>
    <row r="46857" spans="62:65" ht="13" thickBot="1">
      <c r="BJ46857" s="138"/>
      <c r="BK46857" s="138"/>
      <c r="BL46857" s="138"/>
      <c r="BM46857" s="138"/>
    </row>
    <row r="46858" spans="62:65" ht="13" thickBot="1">
      <c r="BJ46858" s="138"/>
      <c r="BK46858" s="138"/>
      <c r="BL46858" s="138"/>
      <c r="BM46858" s="138"/>
    </row>
    <row r="46859" spans="62:65" ht="13" thickBot="1">
      <c r="BJ46859" s="138"/>
      <c r="BK46859" s="138"/>
      <c r="BL46859" s="138"/>
      <c r="BM46859" s="138"/>
    </row>
    <row r="46860" spans="62:65" ht="13" thickBot="1">
      <c r="BJ46860" s="138"/>
      <c r="BK46860" s="138"/>
      <c r="BL46860" s="138"/>
      <c r="BM46860" s="138"/>
    </row>
    <row r="46861" spans="62:65" ht="13" thickBot="1">
      <c r="BJ46861" s="138"/>
      <c r="BK46861" s="138"/>
      <c r="BL46861" s="138"/>
      <c r="BM46861" s="138"/>
    </row>
    <row r="46862" spans="62:65" ht="13" thickBot="1">
      <c r="BJ46862" s="138"/>
      <c r="BK46862" s="138"/>
      <c r="BL46862" s="138"/>
      <c r="BM46862" s="138"/>
    </row>
    <row r="46863" spans="62:65" ht="13" thickBot="1">
      <c r="BJ46863" s="138"/>
      <c r="BK46863" s="138"/>
      <c r="BL46863" s="138"/>
      <c r="BM46863" s="138"/>
    </row>
    <row r="46864" spans="62:65" ht="13" thickBot="1">
      <c r="BJ46864" s="138"/>
      <c r="BK46864" s="138"/>
      <c r="BL46864" s="138"/>
      <c r="BM46864" s="138"/>
    </row>
    <row r="46865" spans="62:65" ht="13" thickBot="1">
      <c r="BJ46865" s="138"/>
      <c r="BK46865" s="138"/>
      <c r="BL46865" s="138"/>
      <c r="BM46865" s="138"/>
    </row>
    <row r="46866" spans="62:65" ht="13" thickBot="1">
      <c r="BJ46866" s="138"/>
      <c r="BK46866" s="138"/>
      <c r="BL46866" s="138"/>
      <c r="BM46866" s="138"/>
    </row>
    <row r="46867" spans="62:65" ht="13" thickBot="1">
      <c r="BJ46867" s="138"/>
      <c r="BK46867" s="138"/>
      <c r="BL46867" s="138"/>
      <c r="BM46867" s="138"/>
    </row>
    <row r="46868" spans="62:65" ht="13" thickBot="1">
      <c r="BJ46868" s="138"/>
      <c r="BK46868" s="138"/>
      <c r="BL46868" s="138"/>
      <c r="BM46868" s="138"/>
    </row>
    <row r="46869" spans="62:65" ht="13" thickBot="1">
      <c r="BJ46869" s="138"/>
      <c r="BK46869" s="138"/>
      <c r="BL46869" s="138"/>
      <c r="BM46869" s="138"/>
    </row>
    <row r="46870" spans="62:65" ht="13" thickBot="1">
      <c r="BJ46870" s="138"/>
      <c r="BK46870" s="138"/>
      <c r="BL46870" s="138"/>
      <c r="BM46870" s="138"/>
    </row>
    <row r="46871" spans="62:65" ht="13" thickBot="1">
      <c r="BJ46871" s="138"/>
      <c r="BK46871" s="138"/>
      <c r="BL46871" s="138"/>
      <c r="BM46871" s="138"/>
    </row>
    <row r="46872" spans="62:65" ht="13" thickBot="1">
      <c r="BJ46872" s="138"/>
      <c r="BK46872" s="138"/>
      <c r="BL46872" s="138"/>
      <c r="BM46872" s="138"/>
    </row>
    <row r="46873" spans="62:65" ht="13" thickBot="1">
      <c r="BJ46873" s="138"/>
      <c r="BK46873" s="138"/>
      <c r="BL46873" s="138"/>
      <c r="BM46873" s="138"/>
    </row>
    <row r="46874" spans="62:65" ht="13" thickBot="1">
      <c r="BJ46874" s="138"/>
      <c r="BK46874" s="138"/>
      <c r="BL46874" s="138"/>
      <c r="BM46874" s="138"/>
    </row>
    <row r="46875" spans="62:65" ht="13" thickBot="1">
      <c r="BJ46875" s="138"/>
      <c r="BK46875" s="138"/>
      <c r="BL46875" s="138"/>
      <c r="BM46875" s="138"/>
    </row>
    <row r="46876" spans="62:65" ht="13" thickBot="1">
      <c r="BJ46876" s="138"/>
      <c r="BK46876" s="138"/>
      <c r="BL46876" s="138"/>
      <c r="BM46876" s="138"/>
    </row>
    <row r="46877" spans="62:65" ht="13" thickBot="1">
      <c r="BJ46877" s="138"/>
      <c r="BK46877" s="138"/>
      <c r="BL46877" s="138"/>
      <c r="BM46877" s="138"/>
    </row>
    <row r="46878" spans="62:65" ht="13" thickBot="1">
      <c r="BJ46878" s="138"/>
      <c r="BK46878" s="138"/>
      <c r="BL46878" s="138"/>
      <c r="BM46878" s="138"/>
    </row>
    <row r="46879" spans="62:65" ht="13" thickBot="1">
      <c r="BJ46879" s="138"/>
      <c r="BK46879" s="138"/>
      <c r="BL46879" s="138"/>
      <c r="BM46879" s="138"/>
    </row>
    <row r="46880" spans="62:65" ht="13" thickBot="1">
      <c r="BJ46880" s="138"/>
      <c r="BK46880" s="138"/>
      <c r="BL46880" s="138"/>
      <c r="BM46880" s="138"/>
    </row>
    <row r="46881" spans="62:65" ht="13" thickBot="1">
      <c r="BJ46881" s="138"/>
      <c r="BK46881" s="138"/>
      <c r="BL46881" s="138"/>
      <c r="BM46881" s="138"/>
    </row>
    <row r="46882" spans="62:65" ht="13" thickBot="1">
      <c r="BJ46882" s="138"/>
      <c r="BK46882" s="138"/>
      <c r="BL46882" s="138"/>
      <c r="BM46882" s="138"/>
    </row>
    <row r="46883" spans="62:65" ht="13" thickBot="1">
      <c r="BJ46883" s="138"/>
      <c r="BK46883" s="138"/>
      <c r="BL46883" s="138"/>
      <c r="BM46883" s="138"/>
    </row>
    <row r="46884" spans="62:65" ht="13" thickBot="1">
      <c r="BJ46884" s="138"/>
      <c r="BK46884" s="138"/>
      <c r="BL46884" s="138"/>
      <c r="BM46884" s="138"/>
    </row>
    <row r="46885" spans="62:65" ht="13" thickBot="1">
      <c r="BJ46885" s="138"/>
      <c r="BK46885" s="138"/>
      <c r="BL46885" s="138"/>
      <c r="BM46885" s="138"/>
    </row>
    <row r="46886" spans="62:65" ht="13" thickBot="1">
      <c r="BJ46886" s="138"/>
      <c r="BK46886" s="138"/>
      <c r="BL46886" s="138"/>
      <c r="BM46886" s="138"/>
    </row>
    <row r="46887" spans="62:65" ht="13" thickBot="1">
      <c r="BJ46887" s="138"/>
      <c r="BK46887" s="138"/>
      <c r="BL46887" s="138"/>
      <c r="BM46887" s="138"/>
    </row>
    <row r="46888" spans="62:65" ht="13" thickBot="1">
      <c r="BJ46888" s="138"/>
      <c r="BK46888" s="138"/>
      <c r="BL46888" s="138"/>
      <c r="BM46888" s="138"/>
    </row>
    <row r="46889" spans="62:65" ht="13" thickBot="1">
      <c r="BJ46889" s="138"/>
      <c r="BK46889" s="138"/>
      <c r="BL46889" s="138"/>
      <c r="BM46889" s="138"/>
    </row>
    <row r="46890" spans="62:65" ht="13" thickBot="1">
      <c r="BJ46890" s="138"/>
      <c r="BK46890" s="138"/>
      <c r="BL46890" s="138"/>
      <c r="BM46890" s="138"/>
    </row>
    <row r="46891" spans="62:65" ht="13" thickBot="1">
      <c r="BJ46891" s="138"/>
      <c r="BK46891" s="138"/>
      <c r="BL46891" s="138"/>
      <c r="BM46891" s="138"/>
    </row>
    <row r="46892" spans="62:65" ht="13" thickBot="1">
      <c r="BJ46892" s="138"/>
      <c r="BK46892" s="138"/>
      <c r="BL46892" s="138"/>
      <c r="BM46892" s="138"/>
    </row>
    <row r="46893" spans="62:65" ht="13" thickBot="1">
      <c r="BJ46893" s="138"/>
      <c r="BK46893" s="138"/>
      <c r="BL46893" s="138"/>
      <c r="BM46893" s="138"/>
    </row>
    <row r="46894" spans="62:65" ht="13" thickBot="1">
      <c r="BJ46894" s="138"/>
      <c r="BK46894" s="138"/>
      <c r="BL46894" s="138"/>
      <c r="BM46894" s="138"/>
    </row>
    <row r="46895" spans="62:65" ht="13" thickBot="1">
      <c r="BJ46895" s="138"/>
      <c r="BK46895" s="138"/>
      <c r="BL46895" s="138"/>
      <c r="BM46895" s="138"/>
    </row>
    <row r="46896" spans="62:65" ht="13" thickBot="1">
      <c r="BJ46896" s="138"/>
      <c r="BK46896" s="138"/>
      <c r="BL46896" s="138"/>
      <c r="BM46896" s="138"/>
    </row>
    <row r="46897" spans="62:65" ht="13" thickBot="1">
      <c r="BJ46897" s="138"/>
      <c r="BK46897" s="138"/>
      <c r="BL46897" s="138"/>
      <c r="BM46897" s="138"/>
    </row>
    <row r="46898" spans="62:65" ht="13" thickBot="1">
      <c r="BJ46898" s="138"/>
      <c r="BK46898" s="138"/>
      <c r="BL46898" s="138"/>
      <c r="BM46898" s="138"/>
    </row>
    <row r="46899" spans="62:65" ht="13" thickBot="1">
      <c r="BJ46899" s="138"/>
      <c r="BK46899" s="138"/>
      <c r="BL46899" s="138"/>
      <c r="BM46899" s="138"/>
    </row>
    <row r="46900" spans="62:65" ht="13" thickBot="1">
      <c r="BJ46900" s="138"/>
      <c r="BK46900" s="138"/>
      <c r="BL46900" s="138"/>
      <c r="BM46900" s="138"/>
    </row>
    <row r="46901" spans="62:65" ht="13" thickBot="1">
      <c r="BJ46901" s="138"/>
      <c r="BK46901" s="138"/>
      <c r="BL46901" s="138"/>
      <c r="BM46901" s="138"/>
    </row>
    <row r="46902" spans="62:65" ht="13" thickBot="1">
      <c r="BJ46902" s="138"/>
      <c r="BK46902" s="138"/>
      <c r="BL46902" s="138"/>
      <c r="BM46902" s="138"/>
    </row>
    <row r="46903" spans="62:65" ht="13" thickBot="1">
      <c r="BJ46903" s="138"/>
      <c r="BK46903" s="138"/>
      <c r="BL46903" s="138"/>
      <c r="BM46903" s="138"/>
    </row>
    <row r="46904" spans="62:65" ht="13" thickBot="1">
      <c r="BJ46904" s="138"/>
      <c r="BK46904" s="138"/>
      <c r="BL46904" s="138"/>
      <c r="BM46904" s="138"/>
    </row>
    <row r="46905" spans="62:65" ht="13" thickBot="1">
      <c r="BJ46905" s="138"/>
      <c r="BK46905" s="138"/>
      <c r="BL46905" s="138"/>
      <c r="BM46905" s="138"/>
    </row>
    <row r="46906" spans="62:65" ht="13" thickBot="1">
      <c r="BJ46906" s="138"/>
      <c r="BK46906" s="138"/>
      <c r="BL46906" s="138"/>
      <c r="BM46906" s="138"/>
    </row>
    <row r="46907" spans="62:65" ht="13" thickBot="1">
      <c r="BJ46907" s="138"/>
      <c r="BK46907" s="138"/>
      <c r="BL46907" s="138"/>
      <c r="BM46907" s="138"/>
    </row>
    <row r="46908" spans="62:65" ht="13" thickBot="1">
      <c r="BJ46908" s="138"/>
      <c r="BK46908" s="138"/>
      <c r="BL46908" s="138"/>
      <c r="BM46908" s="138"/>
    </row>
    <row r="46909" spans="62:65" ht="13" thickBot="1">
      <c r="BJ46909" s="138"/>
      <c r="BK46909" s="138"/>
      <c r="BL46909" s="138"/>
      <c r="BM46909" s="138"/>
    </row>
    <row r="46910" spans="62:65" ht="13" thickBot="1">
      <c r="BJ46910" s="138"/>
      <c r="BK46910" s="138"/>
      <c r="BL46910" s="138"/>
      <c r="BM46910" s="138"/>
    </row>
    <row r="46911" spans="62:65" ht="13" thickBot="1">
      <c r="BJ46911" s="138"/>
      <c r="BK46911" s="138"/>
      <c r="BL46911" s="138"/>
      <c r="BM46911" s="138"/>
    </row>
    <row r="46912" spans="62:65" ht="13" thickBot="1">
      <c r="BJ46912" s="138"/>
      <c r="BK46912" s="138"/>
      <c r="BL46912" s="138"/>
      <c r="BM46912" s="138"/>
    </row>
    <row r="46913" spans="62:65" ht="13" thickBot="1">
      <c r="BJ46913" s="138"/>
      <c r="BK46913" s="138"/>
      <c r="BL46913" s="138"/>
      <c r="BM46913" s="138"/>
    </row>
    <row r="46914" spans="62:65" ht="13" thickBot="1">
      <c r="BJ46914" s="138"/>
      <c r="BK46914" s="138"/>
      <c r="BL46914" s="138"/>
      <c r="BM46914" s="138"/>
    </row>
    <row r="46915" spans="62:65" ht="13" thickBot="1">
      <c r="BJ46915" s="138"/>
      <c r="BK46915" s="138"/>
      <c r="BL46915" s="138"/>
      <c r="BM46915" s="138"/>
    </row>
    <row r="46916" spans="62:65" ht="13" thickBot="1">
      <c r="BJ46916" s="138"/>
      <c r="BK46916" s="138"/>
      <c r="BL46916" s="138"/>
      <c r="BM46916" s="138"/>
    </row>
    <row r="46917" spans="62:65" ht="13" thickBot="1">
      <c r="BJ46917" s="138"/>
      <c r="BK46917" s="138"/>
      <c r="BL46917" s="138"/>
      <c r="BM46917" s="138"/>
    </row>
    <row r="46918" spans="62:65" ht="13" thickBot="1">
      <c r="BJ46918" s="138"/>
      <c r="BK46918" s="138"/>
      <c r="BL46918" s="138"/>
      <c r="BM46918" s="138"/>
    </row>
    <row r="46919" spans="62:65" ht="13" thickBot="1">
      <c r="BJ46919" s="138"/>
      <c r="BK46919" s="138"/>
      <c r="BL46919" s="138"/>
      <c r="BM46919" s="138"/>
    </row>
    <row r="46920" spans="62:65" ht="13" thickBot="1">
      <c r="BJ46920" s="138"/>
      <c r="BK46920" s="138"/>
      <c r="BL46920" s="138"/>
      <c r="BM46920" s="138"/>
    </row>
    <row r="46921" spans="62:65" ht="13" thickBot="1">
      <c r="BJ46921" s="138"/>
      <c r="BK46921" s="138"/>
      <c r="BL46921" s="138"/>
      <c r="BM46921" s="138"/>
    </row>
    <row r="46922" spans="62:65" ht="13" thickBot="1">
      <c r="BJ46922" s="138"/>
      <c r="BK46922" s="138"/>
      <c r="BL46922" s="138"/>
      <c r="BM46922" s="138"/>
    </row>
    <row r="46923" spans="62:65" ht="13" thickBot="1">
      <c r="BJ46923" s="138"/>
      <c r="BK46923" s="138"/>
      <c r="BL46923" s="138"/>
      <c r="BM46923" s="138"/>
    </row>
    <row r="46924" spans="62:65" ht="13" thickBot="1">
      <c r="BJ46924" s="138"/>
      <c r="BK46924" s="138"/>
      <c r="BL46924" s="138"/>
      <c r="BM46924" s="138"/>
    </row>
    <row r="46925" spans="62:65" ht="13" thickBot="1">
      <c r="BJ46925" s="138"/>
      <c r="BK46925" s="138"/>
      <c r="BL46925" s="138"/>
      <c r="BM46925" s="138"/>
    </row>
    <row r="46926" spans="62:65" ht="13" thickBot="1">
      <c r="BJ46926" s="138"/>
      <c r="BK46926" s="138"/>
      <c r="BL46926" s="138"/>
      <c r="BM46926" s="138"/>
    </row>
    <row r="46927" spans="62:65" ht="13" thickBot="1">
      <c r="BJ46927" s="138"/>
      <c r="BK46927" s="138"/>
      <c r="BL46927" s="138"/>
      <c r="BM46927" s="138"/>
    </row>
    <row r="46928" spans="62:65" ht="13" thickBot="1">
      <c r="BJ46928" s="138"/>
      <c r="BK46928" s="138"/>
      <c r="BL46928" s="138"/>
      <c r="BM46928" s="138"/>
    </row>
    <row r="46929" spans="62:65" ht="13" thickBot="1">
      <c r="BJ46929" s="138"/>
      <c r="BK46929" s="138"/>
      <c r="BL46929" s="138"/>
      <c r="BM46929" s="138"/>
    </row>
    <row r="46930" spans="62:65" ht="13" thickBot="1">
      <c r="BJ46930" s="138"/>
      <c r="BK46930" s="138"/>
      <c r="BL46930" s="138"/>
      <c r="BM46930" s="138"/>
    </row>
    <row r="46931" spans="62:65" ht="13" thickBot="1">
      <c r="BJ46931" s="138"/>
      <c r="BK46931" s="138"/>
      <c r="BL46931" s="138"/>
      <c r="BM46931" s="138"/>
    </row>
    <row r="46932" spans="62:65" ht="13" thickBot="1">
      <c r="BJ46932" s="138"/>
      <c r="BK46932" s="138"/>
      <c r="BL46932" s="138"/>
      <c r="BM46932" s="138"/>
    </row>
    <row r="46933" spans="62:65" ht="13" thickBot="1">
      <c r="BJ46933" s="138"/>
      <c r="BK46933" s="138"/>
      <c r="BL46933" s="138"/>
      <c r="BM46933" s="138"/>
    </row>
    <row r="46934" spans="62:65" ht="13" thickBot="1">
      <c r="BJ46934" s="138"/>
      <c r="BK46934" s="138"/>
      <c r="BL46934" s="138"/>
      <c r="BM46934" s="138"/>
    </row>
    <row r="46935" spans="62:65" ht="13" thickBot="1">
      <c r="BJ46935" s="138"/>
      <c r="BK46935" s="138"/>
      <c r="BL46935" s="138"/>
      <c r="BM46935" s="138"/>
    </row>
    <row r="46936" spans="62:65" ht="13" thickBot="1">
      <c r="BJ46936" s="138"/>
      <c r="BK46936" s="138"/>
      <c r="BL46936" s="138"/>
      <c r="BM46936" s="138"/>
    </row>
    <row r="46937" spans="62:65" ht="13" thickBot="1">
      <c r="BJ46937" s="138"/>
      <c r="BK46937" s="138"/>
      <c r="BL46937" s="138"/>
      <c r="BM46937" s="138"/>
    </row>
    <row r="46938" spans="62:65" ht="13" thickBot="1">
      <c r="BJ46938" s="138"/>
      <c r="BK46938" s="138"/>
      <c r="BL46938" s="138"/>
      <c r="BM46938" s="138"/>
    </row>
    <row r="46939" spans="62:65" ht="13" thickBot="1">
      <c r="BJ46939" s="138"/>
      <c r="BK46939" s="138"/>
      <c r="BL46939" s="138"/>
      <c r="BM46939" s="138"/>
    </row>
    <row r="46940" spans="62:65" ht="13" thickBot="1">
      <c r="BJ46940" s="138"/>
      <c r="BK46940" s="138"/>
      <c r="BL46940" s="138"/>
      <c r="BM46940" s="138"/>
    </row>
    <row r="46941" spans="62:65" ht="13" thickBot="1">
      <c r="BJ46941" s="138"/>
      <c r="BK46941" s="138"/>
      <c r="BL46941" s="138"/>
      <c r="BM46941" s="138"/>
    </row>
    <row r="46942" spans="62:65" ht="13" thickBot="1">
      <c r="BJ46942" s="138"/>
      <c r="BK46942" s="138"/>
      <c r="BL46942" s="138"/>
      <c r="BM46942" s="138"/>
    </row>
    <row r="46943" spans="62:65" ht="13" thickBot="1">
      <c r="BJ46943" s="138"/>
      <c r="BK46943" s="138"/>
      <c r="BL46943" s="138"/>
      <c r="BM46943" s="138"/>
    </row>
    <row r="46944" spans="62:65" ht="13" thickBot="1">
      <c r="BJ46944" s="138"/>
      <c r="BK46944" s="138"/>
      <c r="BL46944" s="138"/>
      <c r="BM46944" s="138"/>
    </row>
    <row r="46945" spans="62:65" ht="13" thickBot="1">
      <c r="BJ46945" s="138"/>
      <c r="BK46945" s="138"/>
      <c r="BL46945" s="138"/>
      <c r="BM46945" s="138"/>
    </row>
    <row r="46946" spans="62:65" ht="13" thickBot="1">
      <c r="BJ46946" s="138"/>
      <c r="BK46946" s="138"/>
      <c r="BL46946" s="138"/>
      <c r="BM46946" s="138"/>
    </row>
    <row r="46947" spans="62:65" ht="13" thickBot="1">
      <c r="BJ46947" s="138"/>
      <c r="BK46947" s="138"/>
      <c r="BL46947" s="138"/>
      <c r="BM46947" s="138"/>
    </row>
    <row r="46948" spans="62:65" ht="13" thickBot="1">
      <c r="BJ46948" s="138"/>
      <c r="BK46948" s="138"/>
      <c r="BL46948" s="138"/>
      <c r="BM46948" s="138"/>
    </row>
    <row r="46949" spans="62:65" ht="13" thickBot="1">
      <c r="BJ46949" s="138"/>
      <c r="BK46949" s="138"/>
      <c r="BL46949" s="138"/>
      <c r="BM46949" s="138"/>
    </row>
    <row r="46950" spans="62:65" ht="13" thickBot="1">
      <c r="BJ46950" s="138"/>
      <c r="BK46950" s="138"/>
      <c r="BL46950" s="138"/>
      <c r="BM46950" s="138"/>
    </row>
    <row r="46951" spans="62:65" ht="13" thickBot="1">
      <c r="BJ46951" s="138"/>
      <c r="BK46951" s="138"/>
      <c r="BL46951" s="138"/>
      <c r="BM46951" s="138"/>
    </row>
    <row r="46952" spans="62:65" ht="13" thickBot="1">
      <c r="BJ46952" s="138"/>
      <c r="BK46952" s="138"/>
      <c r="BL46952" s="138"/>
      <c r="BM46952" s="138"/>
    </row>
    <row r="46953" spans="62:65" ht="13" thickBot="1">
      <c r="BJ46953" s="138"/>
      <c r="BK46953" s="138"/>
      <c r="BL46953" s="138"/>
      <c r="BM46953" s="138"/>
    </row>
    <row r="46954" spans="62:65" ht="13" thickBot="1">
      <c r="BJ46954" s="138"/>
      <c r="BK46954" s="138"/>
      <c r="BL46954" s="138"/>
      <c r="BM46954" s="138"/>
    </row>
    <row r="46955" spans="62:65" ht="13" thickBot="1">
      <c r="BJ46955" s="138"/>
      <c r="BK46955" s="138"/>
      <c r="BL46955" s="138"/>
      <c r="BM46955" s="138"/>
    </row>
    <row r="46956" spans="62:65" ht="13" thickBot="1">
      <c r="BJ46956" s="138"/>
      <c r="BK46956" s="138"/>
      <c r="BL46956" s="138"/>
      <c r="BM46956" s="138"/>
    </row>
    <row r="46957" spans="62:65" ht="13" thickBot="1">
      <c r="BJ46957" s="138"/>
      <c r="BK46957" s="138"/>
      <c r="BL46957" s="138"/>
      <c r="BM46957" s="138"/>
    </row>
    <row r="46958" spans="62:65" ht="13" thickBot="1">
      <c r="BJ46958" s="138"/>
      <c r="BK46958" s="138"/>
      <c r="BL46958" s="138"/>
      <c r="BM46958" s="138"/>
    </row>
    <row r="46959" spans="62:65" ht="13" thickBot="1">
      <c r="BJ46959" s="138"/>
      <c r="BK46959" s="138"/>
      <c r="BL46959" s="138"/>
      <c r="BM46959" s="138"/>
    </row>
    <row r="46960" spans="62:65" ht="13" thickBot="1">
      <c r="BJ46960" s="138"/>
      <c r="BK46960" s="138"/>
      <c r="BL46960" s="138"/>
      <c r="BM46960" s="138"/>
    </row>
    <row r="46961" spans="62:65" ht="13" thickBot="1">
      <c r="BJ46961" s="138"/>
      <c r="BK46961" s="138"/>
      <c r="BL46961" s="138"/>
      <c r="BM46961" s="138"/>
    </row>
    <row r="46962" spans="62:65" ht="13" thickBot="1">
      <c r="BJ46962" s="138"/>
      <c r="BK46962" s="138"/>
      <c r="BL46962" s="138"/>
      <c r="BM46962" s="138"/>
    </row>
    <row r="46963" spans="62:65" ht="13" thickBot="1">
      <c r="BJ46963" s="138"/>
      <c r="BK46963" s="138"/>
      <c r="BL46963" s="138"/>
      <c r="BM46963" s="138"/>
    </row>
    <row r="46964" spans="62:65" ht="13" thickBot="1">
      <c r="BJ46964" s="138"/>
      <c r="BK46964" s="138"/>
      <c r="BL46964" s="138"/>
      <c r="BM46964" s="138"/>
    </row>
    <row r="46965" spans="62:65" ht="13" thickBot="1">
      <c r="BJ46965" s="138"/>
      <c r="BK46965" s="138"/>
      <c r="BL46965" s="138"/>
      <c r="BM46965" s="138"/>
    </row>
    <row r="46966" spans="62:65" ht="13" thickBot="1">
      <c r="BJ46966" s="138"/>
      <c r="BK46966" s="138"/>
      <c r="BL46966" s="138"/>
      <c r="BM46966" s="138"/>
    </row>
    <row r="46967" spans="62:65" ht="13" thickBot="1">
      <c r="BJ46967" s="138"/>
      <c r="BK46967" s="138"/>
      <c r="BL46967" s="138"/>
      <c r="BM46967" s="138"/>
    </row>
    <row r="46968" spans="62:65" ht="13" thickBot="1">
      <c r="BJ46968" s="138"/>
      <c r="BK46968" s="138"/>
      <c r="BL46968" s="138"/>
      <c r="BM46968" s="138"/>
    </row>
    <row r="46969" spans="62:65" ht="13" thickBot="1">
      <c r="BJ46969" s="138"/>
      <c r="BK46969" s="138"/>
      <c r="BL46969" s="138"/>
      <c r="BM46969" s="138"/>
    </row>
    <row r="46970" spans="62:65" ht="13" thickBot="1">
      <c r="BJ46970" s="138"/>
      <c r="BK46970" s="138"/>
      <c r="BL46970" s="138"/>
      <c r="BM46970" s="138"/>
    </row>
    <row r="46971" spans="62:65" ht="13" thickBot="1">
      <c r="BJ46971" s="138"/>
      <c r="BK46971" s="138"/>
      <c r="BL46971" s="138"/>
      <c r="BM46971" s="138"/>
    </row>
    <row r="46972" spans="62:65" ht="13" thickBot="1">
      <c r="BJ46972" s="138"/>
      <c r="BK46972" s="138"/>
      <c r="BL46972" s="138"/>
      <c r="BM46972" s="138"/>
    </row>
    <row r="46973" spans="62:65" ht="13" thickBot="1">
      <c r="BJ46973" s="138"/>
      <c r="BK46973" s="138"/>
      <c r="BL46973" s="138"/>
      <c r="BM46973" s="138"/>
    </row>
    <row r="46974" spans="62:65" ht="13" thickBot="1">
      <c r="BJ46974" s="138"/>
      <c r="BK46974" s="138"/>
      <c r="BL46974" s="138"/>
      <c r="BM46974" s="138"/>
    </row>
    <row r="46975" spans="62:65" ht="13" thickBot="1">
      <c r="BJ46975" s="138"/>
      <c r="BK46975" s="138"/>
      <c r="BL46975" s="138"/>
      <c r="BM46975" s="138"/>
    </row>
    <row r="46976" spans="62:65" ht="13" thickBot="1">
      <c r="BJ46976" s="138"/>
      <c r="BK46976" s="138"/>
      <c r="BL46976" s="138"/>
      <c r="BM46976" s="138"/>
    </row>
    <row r="46977" spans="62:65" ht="13" thickBot="1">
      <c r="BJ46977" s="138"/>
      <c r="BK46977" s="138"/>
      <c r="BL46977" s="138"/>
      <c r="BM46977" s="138"/>
    </row>
    <row r="46978" spans="62:65" ht="13" thickBot="1">
      <c r="BJ46978" s="138"/>
      <c r="BK46978" s="138"/>
      <c r="BL46978" s="138"/>
      <c r="BM46978" s="138"/>
    </row>
    <row r="46979" spans="62:65" ht="13" thickBot="1">
      <c r="BJ46979" s="138"/>
      <c r="BK46979" s="138"/>
      <c r="BL46979" s="138"/>
      <c r="BM46979" s="138"/>
    </row>
    <row r="46980" spans="62:65" ht="13" thickBot="1">
      <c r="BJ46980" s="138"/>
      <c r="BK46980" s="138"/>
      <c r="BL46980" s="138"/>
      <c r="BM46980" s="138"/>
    </row>
    <row r="46981" spans="62:65" ht="13" thickBot="1">
      <c r="BJ46981" s="138"/>
      <c r="BK46981" s="138"/>
      <c r="BL46981" s="138"/>
      <c r="BM46981" s="138"/>
    </row>
    <row r="46982" spans="62:65" ht="13" thickBot="1">
      <c r="BJ46982" s="138"/>
      <c r="BK46982" s="138"/>
      <c r="BL46982" s="138"/>
      <c r="BM46982" s="138"/>
    </row>
    <row r="46983" spans="62:65" ht="13" thickBot="1">
      <c r="BJ46983" s="138"/>
      <c r="BK46983" s="138"/>
      <c r="BL46983" s="138"/>
      <c r="BM46983" s="138"/>
    </row>
    <row r="46984" spans="62:65" ht="13" thickBot="1">
      <c r="BJ46984" s="138"/>
      <c r="BK46984" s="138"/>
      <c r="BL46984" s="138"/>
      <c r="BM46984" s="138"/>
    </row>
    <row r="46985" spans="62:65" ht="13" thickBot="1">
      <c r="BJ46985" s="138"/>
      <c r="BK46985" s="138"/>
      <c r="BL46985" s="138"/>
      <c r="BM46985" s="138"/>
    </row>
    <row r="46986" spans="62:65" ht="13" thickBot="1">
      <c r="BJ46986" s="138"/>
      <c r="BK46986" s="138"/>
      <c r="BL46986" s="138"/>
      <c r="BM46986" s="138"/>
    </row>
    <row r="46987" spans="62:65" ht="13" thickBot="1">
      <c r="BJ46987" s="138"/>
      <c r="BK46987" s="138"/>
      <c r="BL46987" s="138"/>
      <c r="BM46987" s="138"/>
    </row>
    <row r="46988" spans="62:65" ht="13" thickBot="1">
      <c r="BJ46988" s="138"/>
      <c r="BK46988" s="138"/>
      <c r="BL46988" s="138"/>
      <c r="BM46988" s="138"/>
    </row>
    <row r="46989" spans="62:65" ht="13" thickBot="1">
      <c r="BJ46989" s="138"/>
      <c r="BK46989" s="138"/>
      <c r="BL46989" s="138"/>
      <c r="BM46989" s="138"/>
    </row>
    <row r="46990" spans="62:65" ht="13" thickBot="1">
      <c r="BJ46990" s="138"/>
      <c r="BK46990" s="138"/>
      <c r="BL46990" s="138"/>
      <c r="BM46990" s="138"/>
    </row>
    <row r="46991" spans="62:65" ht="13" thickBot="1">
      <c r="BJ46991" s="138"/>
      <c r="BK46991" s="138"/>
      <c r="BL46991" s="138"/>
      <c r="BM46991" s="138"/>
    </row>
    <row r="46992" spans="62:65" ht="13" thickBot="1">
      <c r="BJ46992" s="138"/>
      <c r="BK46992" s="138"/>
      <c r="BL46992" s="138"/>
      <c r="BM46992" s="138"/>
    </row>
    <row r="46993" spans="62:65" ht="13" thickBot="1">
      <c r="BJ46993" s="138"/>
      <c r="BK46993" s="138"/>
      <c r="BL46993" s="138"/>
      <c r="BM46993" s="138"/>
    </row>
    <row r="46994" spans="62:65" ht="13" thickBot="1">
      <c r="BJ46994" s="138"/>
      <c r="BK46994" s="138"/>
      <c r="BL46994" s="138"/>
      <c r="BM46994" s="138"/>
    </row>
    <row r="46995" spans="62:65" ht="13" thickBot="1">
      <c r="BJ46995" s="138"/>
      <c r="BK46995" s="138"/>
      <c r="BL46995" s="138"/>
      <c r="BM46995" s="138"/>
    </row>
    <row r="46996" spans="62:65" ht="13" thickBot="1">
      <c r="BJ46996" s="138"/>
      <c r="BK46996" s="138"/>
      <c r="BL46996" s="138"/>
      <c r="BM46996" s="138"/>
    </row>
    <row r="46997" spans="62:65" ht="13" thickBot="1">
      <c r="BJ46997" s="138"/>
      <c r="BK46997" s="138"/>
      <c r="BL46997" s="138"/>
      <c r="BM46997" s="138"/>
    </row>
    <row r="46998" spans="62:65" ht="13" thickBot="1">
      <c r="BJ46998" s="138"/>
      <c r="BK46998" s="138"/>
      <c r="BL46998" s="138"/>
      <c r="BM46998" s="138"/>
    </row>
    <row r="46999" spans="62:65" ht="13" thickBot="1">
      <c r="BJ46999" s="138"/>
      <c r="BK46999" s="138"/>
      <c r="BL46999" s="138"/>
      <c r="BM46999" s="138"/>
    </row>
    <row r="47000" spans="62:65" ht="13" thickBot="1">
      <c r="BJ47000" s="138"/>
      <c r="BK47000" s="138"/>
      <c r="BL47000" s="138"/>
      <c r="BM47000" s="138"/>
    </row>
    <row r="47001" spans="62:65" ht="13" thickBot="1">
      <c r="BJ47001" s="138"/>
      <c r="BK47001" s="138"/>
      <c r="BL47001" s="138"/>
      <c r="BM47001" s="138"/>
    </row>
    <row r="47002" spans="62:65" ht="13" thickBot="1">
      <c r="BJ47002" s="138"/>
      <c r="BK47002" s="138"/>
      <c r="BL47002" s="138"/>
      <c r="BM47002" s="138"/>
    </row>
    <row r="47003" spans="62:65" ht="13" thickBot="1">
      <c r="BJ47003" s="138"/>
      <c r="BK47003" s="138"/>
      <c r="BL47003" s="138"/>
      <c r="BM47003" s="138"/>
    </row>
    <row r="47004" spans="62:65" ht="13" thickBot="1">
      <c r="BJ47004" s="138"/>
      <c r="BK47004" s="138"/>
      <c r="BL47004" s="138"/>
      <c r="BM47004" s="138"/>
    </row>
    <row r="47005" spans="62:65" ht="13" thickBot="1">
      <c r="BJ47005" s="138"/>
      <c r="BK47005" s="138"/>
      <c r="BL47005" s="138"/>
      <c r="BM47005" s="138"/>
    </row>
    <row r="47006" spans="62:65" ht="13" thickBot="1">
      <c r="BJ47006" s="138"/>
      <c r="BK47006" s="138"/>
      <c r="BL47006" s="138"/>
      <c r="BM47006" s="138"/>
    </row>
    <row r="47007" spans="62:65" ht="13" thickBot="1">
      <c r="BJ47007" s="138"/>
      <c r="BK47007" s="138"/>
      <c r="BL47007" s="138"/>
      <c r="BM47007" s="138"/>
    </row>
    <row r="47008" spans="62:65" ht="13" thickBot="1">
      <c r="BJ47008" s="138"/>
      <c r="BK47008" s="138"/>
      <c r="BL47008" s="138"/>
      <c r="BM47008" s="138"/>
    </row>
    <row r="47009" spans="62:65" ht="13" thickBot="1">
      <c r="BJ47009" s="138"/>
      <c r="BK47009" s="138"/>
      <c r="BL47009" s="138"/>
      <c r="BM47009" s="138"/>
    </row>
    <row r="47010" spans="62:65" ht="13" thickBot="1">
      <c r="BJ47010" s="138"/>
      <c r="BK47010" s="138"/>
      <c r="BL47010" s="138"/>
      <c r="BM47010" s="138"/>
    </row>
    <row r="47011" spans="62:65" ht="13" thickBot="1">
      <c r="BJ47011" s="138"/>
      <c r="BK47011" s="138"/>
      <c r="BL47011" s="138"/>
      <c r="BM47011" s="138"/>
    </row>
    <row r="47012" spans="62:65" ht="13" thickBot="1">
      <c r="BJ47012" s="138"/>
      <c r="BK47012" s="138"/>
      <c r="BL47012" s="138"/>
      <c r="BM47012" s="138"/>
    </row>
    <row r="47013" spans="62:65" ht="13" thickBot="1">
      <c r="BJ47013" s="138"/>
      <c r="BK47013" s="138"/>
      <c r="BL47013" s="138"/>
      <c r="BM47013" s="138"/>
    </row>
    <row r="47014" spans="62:65" ht="13" thickBot="1">
      <c r="BJ47014" s="138"/>
      <c r="BK47014" s="138"/>
      <c r="BL47014" s="138"/>
      <c r="BM47014" s="138"/>
    </row>
    <row r="47015" spans="62:65" ht="13" thickBot="1">
      <c r="BJ47015" s="138"/>
      <c r="BK47015" s="138"/>
      <c r="BL47015" s="138"/>
      <c r="BM47015" s="138"/>
    </row>
    <row r="47016" spans="62:65" ht="13" thickBot="1">
      <c r="BJ47016" s="138"/>
      <c r="BK47016" s="138"/>
      <c r="BL47016" s="138"/>
      <c r="BM47016" s="138"/>
    </row>
    <row r="47017" spans="62:65" ht="13" thickBot="1">
      <c r="BJ47017" s="138"/>
      <c r="BK47017" s="138"/>
      <c r="BL47017" s="138"/>
      <c r="BM47017" s="138"/>
    </row>
    <row r="47018" spans="62:65" ht="13" thickBot="1">
      <c r="BJ47018" s="138"/>
      <c r="BK47018" s="138"/>
      <c r="BL47018" s="138"/>
      <c r="BM47018" s="138"/>
    </row>
    <row r="47019" spans="62:65" ht="13" thickBot="1">
      <c r="BJ47019" s="138"/>
      <c r="BK47019" s="138"/>
      <c r="BL47019" s="138"/>
      <c r="BM47019" s="138"/>
    </row>
    <row r="47020" spans="62:65" ht="13" thickBot="1">
      <c r="BJ47020" s="138"/>
      <c r="BK47020" s="138"/>
      <c r="BL47020" s="138"/>
      <c r="BM47020" s="138"/>
    </row>
    <row r="47021" spans="62:65" ht="13" thickBot="1">
      <c r="BJ47021" s="138"/>
      <c r="BK47021" s="138"/>
      <c r="BL47021" s="138"/>
      <c r="BM47021" s="138"/>
    </row>
    <row r="47022" spans="62:65" ht="13" thickBot="1">
      <c r="BJ47022" s="138"/>
      <c r="BK47022" s="138"/>
      <c r="BL47022" s="138"/>
      <c r="BM47022" s="138"/>
    </row>
    <row r="47023" spans="62:65" ht="13" thickBot="1">
      <c r="BJ47023" s="138"/>
      <c r="BK47023" s="138"/>
      <c r="BL47023" s="138"/>
      <c r="BM47023" s="138"/>
    </row>
    <row r="47024" spans="62:65" ht="13" thickBot="1">
      <c r="BJ47024" s="138"/>
      <c r="BK47024" s="138"/>
      <c r="BL47024" s="138"/>
      <c r="BM47024" s="138"/>
    </row>
    <row r="47025" spans="62:65" ht="13" thickBot="1">
      <c r="BJ47025" s="138"/>
      <c r="BK47025" s="138"/>
      <c r="BL47025" s="138"/>
      <c r="BM47025" s="138"/>
    </row>
    <row r="47026" spans="62:65" ht="13" thickBot="1">
      <c r="BJ47026" s="138"/>
      <c r="BK47026" s="138"/>
      <c r="BL47026" s="138"/>
      <c r="BM47026" s="138"/>
    </row>
    <row r="47027" spans="62:65" ht="13" thickBot="1">
      <c r="BJ47027" s="138"/>
      <c r="BK47027" s="138"/>
      <c r="BL47027" s="138"/>
      <c r="BM47027" s="138"/>
    </row>
    <row r="47028" spans="62:65" ht="13" thickBot="1">
      <c r="BJ47028" s="138"/>
      <c r="BK47028" s="138"/>
      <c r="BL47028" s="138"/>
      <c r="BM47028" s="138"/>
    </row>
    <row r="47029" spans="62:65" ht="13" thickBot="1">
      <c r="BJ47029" s="138"/>
      <c r="BK47029" s="138"/>
      <c r="BL47029" s="138"/>
      <c r="BM47029" s="138"/>
    </row>
    <row r="47030" spans="62:65" ht="13" thickBot="1">
      <c r="BJ47030" s="138"/>
      <c r="BK47030" s="138"/>
      <c r="BL47030" s="138"/>
      <c r="BM47030" s="138"/>
    </row>
    <row r="47031" spans="62:65" ht="13" thickBot="1">
      <c r="BJ47031" s="138"/>
      <c r="BK47031" s="138"/>
      <c r="BL47031" s="138"/>
      <c r="BM47031" s="138"/>
    </row>
    <row r="47032" spans="62:65" ht="13" thickBot="1">
      <c r="BJ47032" s="138"/>
      <c r="BK47032" s="138"/>
      <c r="BL47032" s="138"/>
      <c r="BM47032" s="138"/>
    </row>
    <row r="47033" spans="62:65" ht="13" thickBot="1">
      <c r="BJ47033" s="138"/>
      <c r="BK47033" s="138"/>
      <c r="BL47033" s="138"/>
      <c r="BM47033" s="138"/>
    </row>
    <row r="47034" spans="62:65" ht="13" thickBot="1">
      <c r="BJ47034" s="138"/>
      <c r="BK47034" s="138"/>
      <c r="BL47034" s="138"/>
      <c r="BM47034" s="138"/>
    </row>
    <row r="47035" spans="62:65" ht="13" thickBot="1">
      <c r="BJ47035" s="138"/>
      <c r="BK47035" s="138"/>
      <c r="BL47035" s="138"/>
      <c r="BM47035" s="138"/>
    </row>
    <row r="47036" spans="62:65" ht="13" thickBot="1">
      <c r="BJ47036" s="138"/>
      <c r="BK47036" s="138"/>
      <c r="BL47036" s="138"/>
      <c r="BM47036" s="138"/>
    </row>
    <row r="47037" spans="62:65" ht="13" thickBot="1">
      <c r="BJ47037" s="138"/>
      <c r="BK47037" s="138"/>
      <c r="BL47037" s="138"/>
      <c r="BM47037" s="138"/>
    </row>
    <row r="47038" spans="62:65" ht="13" thickBot="1">
      <c r="BJ47038" s="138"/>
      <c r="BK47038" s="138"/>
      <c r="BL47038" s="138"/>
      <c r="BM47038" s="138"/>
    </row>
    <row r="47039" spans="62:65" ht="13" thickBot="1">
      <c r="BJ47039" s="138"/>
      <c r="BK47039" s="138"/>
      <c r="BL47039" s="138"/>
      <c r="BM47039" s="138"/>
    </row>
    <row r="47040" spans="62:65" ht="13" thickBot="1">
      <c r="BJ47040" s="138"/>
      <c r="BK47040" s="138"/>
      <c r="BL47040" s="138"/>
      <c r="BM47040" s="138"/>
    </row>
    <row r="47041" spans="62:65" ht="13" thickBot="1">
      <c r="BJ47041" s="138"/>
      <c r="BK47041" s="138"/>
      <c r="BL47041" s="138"/>
      <c r="BM47041" s="138"/>
    </row>
    <row r="47042" spans="62:65" ht="13" thickBot="1">
      <c r="BJ47042" s="138"/>
      <c r="BK47042" s="138"/>
      <c r="BL47042" s="138"/>
      <c r="BM47042" s="138"/>
    </row>
    <row r="47043" spans="62:65" ht="13" thickBot="1">
      <c r="BJ47043" s="138"/>
      <c r="BK47043" s="138"/>
      <c r="BL47043" s="138"/>
      <c r="BM47043" s="138"/>
    </row>
    <row r="47044" spans="62:65" ht="13" thickBot="1">
      <c r="BJ47044" s="138"/>
      <c r="BK47044" s="138"/>
      <c r="BL47044" s="138"/>
      <c r="BM47044" s="138"/>
    </row>
    <row r="47045" spans="62:65" ht="13" thickBot="1">
      <c r="BJ47045" s="138"/>
      <c r="BK47045" s="138"/>
      <c r="BL47045" s="138"/>
      <c r="BM47045" s="138"/>
    </row>
    <row r="47046" spans="62:65" ht="13" thickBot="1">
      <c r="BJ47046" s="138"/>
      <c r="BK47046" s="138"/>
      <c r="BL47046" s="138"/>
      <c r="BM47046" s="138"/>
    </row>
    <row r="47047" spans="62:65" ht="13" thickBot="1">
      <c r="BJ47047" s="138"/>
      <c r="BK47047" s="138"/>
      <c r="BL47047" s="138"/>
      <c r="BM47047" s="138"/>
    </row>
    <row r="47048" spans="62:65" ht="13" thickBot="1">
      <c r="BJ47048" s="138"/>
      <c r="BK47048" s="138"/>
      <c r="BL47048" s="138"/>
      <c r="BM47048" s="138"/>
    </row>
    <row r="47049" spans="62:65" ht="13" thickBot="1">
      <c r="BJ47049" s="138"/>
      <c r="BK47049" s="138"/>
      <c r="BL47049" s="138"/>
      <c r="BM47049" s="138"/>
    </row>
    <row r="47050" spans="62:65" ht="13" thickBot="1">
      <c r="BJ47050" s="138"/>
      <c r="BK47050" s="138"/>
      <c r="BL47050" s="138"/>
      <c r="BM47050" s="138"/>
    </row>
    <row r="47051" spans="62:65" ht="13" thickBot="1">
      <c r="BJ47051" s="138"/>
      <c r="BK47051" s="138"/>
      <c r="BL47051" s="138"/>
      <c r="BM47051" s="138"/>
    </row>
    <row r="47052" spans="62:65" ht="13" thickBot="1">
      <c r="BJ47052" s="138"/>
      <c r="BK47052" s="138"/>
      <c r="BL47052" s="138"/>
      <c r="BM47052" s="138"/>
    </row>
    <row r="47053" spans="62:65" ht="13" thickBot="1">
      <c r="BJ47053" s="138"/>
      <c r="BK47053" s="138"/>
      <c r="BL47053" s="138"/>
      <c r="BM47053" s="138"/>
    </row>
    <row r="47054" spans="62:65" ht="13" thickBot="1">
      <c r="BJ47054" s="138"/>
      <c r="BK47054" s="138"/>
      <c r="BL47054" s="138"/>
      <c r="BM47054" s="138"/>
    </row>
    <row r="47055" spans="62:65" ht="13" thickBot="1">
      <c r="BJ47055" s="138"/>
      <c r="BK47055" s="138"/>
      <c r="BL47055" s="138"/>
      <c r="BM47055" s="138"/>
    </row>
    <row r="47056" spans="62:65" ht="13" thickBot="1">
      <c r="BJ47056" s="138"/>
      <c r="BK47056" s="138"/>
      <c r="BL47056" s="138"/>
      <c r="BM47056" s="138"/>
    </row>
    <row r="47057" spans="62:65" ht="13" thickBot="1">
      <c r="BJ47057" s="138"/>
      <c r="BK47057" s="138"/>
      <c r="BL47057" s="138"/>
      <c r="BM47057" s="138"/>
    </row>
    <row r="47058" spans="62:65" ht="13" thickBot="1">
      <c r="BJ47058" s="138"/>
      <c r="BK47058" s="138"/>
      <c r="BL47058" s="138"/>
      <c r="BM47058" s="138"/>
    </row>
    <row r="47059" spans="62:65" ht="13" thickBot="1">
      <c r="BJ47059" s="138"/>
      <c r="BK47059" s="138"/>
      <c r="BL47059" s="138"/>
      <c r="BM47059" s="138"/>
    </row>
    <row r="47060" spans="62:65" ht="13" thickBot="1">
      <c r="BJ47060" s="138"/>
      <c r="BK47060" s="138"/>
      <c r="BL47060" s="138"/>
      <c r="BM47060" s="138"/>
    </row>
    <row r="47061" spans="62:65" ht="13" thickBot="1">
      <c r="BJ47061" s="138"/>
      <c r="BK47061" s="138"/>
      <c r="BL47061" s="138"/>
      <c r="BM47061" s="138"/>
    </row>
    <row r="47062" spans="62:65" ht="13" thickBot="1">
      <c r="BJ47062" s="138"/>
      <c r="BK47062" s="138"/>
      <c r="BL47062" s="138"/>
      <c r="BM47062" s="138"/>
    </row>
    <row r="47063" spans="62:65" ht="13" thickBot="1">
      <c r="BJ47063" s="138"/>
      <c r="BK47063" s="138"/>
      <c r="BL47063" s="138"/>
      <c r="BM47063" s="138"/>
    </row>
    <row r="47064" spans="62:65" ht="13" thickBot="1">
      <c r="BJ47064" s="138"/>
      <c r="BK47064" s="138"/>
      <c r="BL47064" s="138"/>
      <c r="BM47064" s="138"/>
    </row>
    <row r="47065" spans="62:65" ht="13" thickBot="1">
      <c r="BJ47065" s="138"/>
      <c r="BK47065" s="138"/>
      <c r="BL47065" s="138"/>
      <c r="BM47065" s="138"/>
    </row>
    <row r="47066" spans="62:65" ht="13" thickBot="1">
      <c r="BJ47066" s="138"/>
      <c r="BK47066" s="138"/>
      <c r="BL47066" s="138"/>
      <c r="BM47066" s="138"/>
    </row>
    <row r="47067" spans="62:65" ht="13" thickBot="1">
      <c r="BJ47067" s="138"/>
      <c r="BK47067" s="138"/>
      <c r="BL47067" s="138"/>
      <c r="BM47067" s="138"/>
    </row>
    <row r="47068" spans="62:65" ht="13" thickBot="1">
      <c r="BJ47068" s="138"/>
      <c r="BK47068" s="138"/>
      <c r="BL47068" s="138"/>
      <c r="BM47068" s="138"/>
    </row>
    <row r="47069" spans="62:65" ht="13" thickBot="1">
      <c r="BJ47069" s="138"/>
      <c r="BK47069" s="138"/>
      <c r="BL47069" s="138"/>
      <c r="BM47069" s="138"/>
    </row>
    <row r="47070" spans="62:65" ht="13" thickBot="1">
      <c r="BJ47070" s="138"/>
      <c r="BK47070" s="138"/>
      <c r="BL47070" s="138"/>
      <c r="BM47070" s="138"/>
    </row>
    <row r="47071" spans="62:65" ht="13" thickBot="1">
      <c r="BJ47071" s="138"/>
      <c r="BK47071" s="138"/>
      <c r="BL47071" s="138"/>
      <c r="BM47071" s="138"/>
    </row>
    <row r="47072" spans="62:65" ht="13" thickBot="1">
      <c r="BJ47072" s="138"/>
      <c r="BK47072" s="138"/>
      <c r="BL47072" s="138"/>
      <c r="BM47072" s="138"/>
    </row>
    <row r="47073" spans="62:65" ht="13" thickBot="1">
      <c r="BJ47073" s="138"/>
      <c r="BK47073" s="138"/>
      <c r="BL47073" s="138"/>
      <c r="BM47073" s="138"/>
    </row>
    <row r="47074" spans="62:65" ht="13" thickBot="1">
      <c r="BJ47074" s="138"/>
      <c r="BK47074" s="138"/>
      <c r="BL47074" s="138"/>
      <c r="BM47074" s="138"/>
    </row>
    <row r="47075" spans="62:65" ht="13" thickBot="1">
      <c r="BJ47075" s="138"/>
      <c r="BK47075" s="138"/>
      <c r="BL47075" s="138"/>
      <c r="BM47075" s="138"/>
    </row>
    <row r="47076" spans="62:65" ht="13" thickBot="1">
      <c r="BJ47076" s="138"/>
      <c r="BK47076" s="138"/>
      <c r="BL47076" s="138"/>
      <c r="BM47076" s="138"/>
    </row>
    <row r="47077" spans="62:65" ht="13" thickBot="1">
      <c r="BJ47077" s="138"/>
      <c r="BK47077" s="138"/>
      <c r="BL47077" s="138"/>
      <c r="BM47077" s="138"/>
    </row>
    <row r="47078" spans="62:65" ht="13" thickBot="1">
      <c r="BJ47078" s="138"/>
      <c r="BK47078" s="138"/>
      <c r="BL47078" s="138"/>
      <c r="BM47078" s="138"/>
    </row>
    <row r="47079" spans="62:65" ht="13" thickBot="1">
      <c r="BJ47079" s="138"/>
      <c r="BK47079" s="138"/>
      <c r="BL47079" s="138"/>
      <c r="BM47079" s="138"/>
    </row>
    <row r="47080" spans="62:65" ht="13" thickBot="1">
      <c r="BJ47080" s="138"/>
      <c r="BK47080" s="138"/>
      <c r="BL47080" s="138"/>
      <c r="BM47080" s="138"/>
    </row>
    <row r="47081" spans="62:65" ht="13" thickBot="1">
      <c r="BJ47081" s="138"/>
      <c r="BK47081" s="138"/>
      <c r="BL47081" s="138"/>
      <c r="BM47081" s="138"/>
    </row>
    <row r="47082" spans="62:65" ht="13" thickBot="1">
      <c r="BJ47082" s="138"/>
      <c r="BK47082" s="138"/>
      <c r="BL47082" s="138"/>
      <c r="BM47082" s="138"/>
    </row>
    <row r="47083" spans="62:65" ht="13" thickBot="1">
      <c r="BJ47083" s="138"/>
      <c r="BK47083" s="138"/>
      <c r="BL47083" s="138"/>
      <c r="BM47083" s="138"/>
    </row>
    <row r="47084" spans="62:65" ht="13" thickBot="1">
      <c r="BJ47084" s="138"/>
      <c r="BK47084" s="138"/>
      <c r="BL47084" s="138"/>
      <c r="BM47084" s="138"/>
    </row>
    <row r="47085" spans="62:65" ht="13" thickBot="1">
      <c r="BJ47085" s="138"/>
      <c r="BK47085" s="138"/>
      <c r="BL47085" s="138"/>
      <c r="BM47085" s="138"/>
    </row>
    <row r="47086" spans="62:65" ht="13" thickBot="1">
      <c r="BJ47086" s="138"/>
      <c r="BK47086" s="138"/>
      <c r="BL47086" s="138"/>
      <c r="BM47086" s="138"/>
    </row>
    <row r="47087" spans="62:65" ht="13" thickBot="1">
      <c r="BJ47087" s="138"/>
      <c r="BK47087" s="138"/>
      <c r="BL47087" s="138"/>
      <c r="BM47087" s="138"/>
    </row>
    <row r="47088" spans="62:65" ht="13" thickBot="1">
      <c r="BJ47088" s="138"/>
      <c r="BK47088" s="138"/>
      <c r="BL47088" s="138"/>
      <c r="BM47088" s="138"/>
    </row>
    <row r="47089" spans="62:65" ht="13" thickBot="1">
      <c r="BJ47089" s="138"/>
      <c r="BK47089" s="138"/>
      <c r="BL47089" s="138"/>
      <c r="BM47089" s="138"/>
    </row>
    <row r="47090" spans="62:65" ht="13" thickBot="1">
      <c r="BJ47090" s="138"/>
      <c r="BK47090" s="138"/>
      <c r="BL47090" s="138"/>
      <c r="BM47090" s="138"/>
    </row>
    <row r="47091" spans="62:65" ht="13" thickBot="1">
      <c r="BJ47091" s="138"/>
      <c r="BK47091" s="138"/>
      <c r="BL47091" s="138"/>
      <c r="BM47091" s="138"/>
    </row>
    <row r="47092" spans="62:65" ht="13" thickBot="1">
      <c r="BJ47092" s="138"/>
      <c r="BK47092" s="138"/>
      <c r="BL47092" s="138"/>
      <c r="BM47092" s="138"/>
    </row>
    <row r="47093" spans="62:65" ht="13" thickBot="1">
      <c r="BJ47093" s="138"/>
      <c r="BK47093" s="138"/>
      <c r="BL47093" s="138"/>
      <c r="BM47093" s="138"/>
    </row>
    <row r="47094" spans="62:65" ht="13" thickBot="1">
      <c r="BJ47094" s="138"/>
      <c r="BK47094" s="138"/>
      <c r="BL47094" s="138"/>
      <c r="BM47094" s="138"/>
    </row>
    <row r="47095" spans="62:65" ht="13" thickBot="1">
      <c r="BJ47095" s="138"/>
      <c r="BK47095" s="138"/>
      <c r="BL47095" s="138"/>
      <c r="BM47095" s="138"/>
    </row>
    <row r="47096" spans="62:65" ht="13" thickBot="1">
      <c r="BJ47096" s="138"/>
      <c r="BK47096" s="138"/>
      <c r="BL47096" s="138"/>
      <c r="BM47096" s="138"/>
    </row>
    <row r="47097" spans="62:65" ht="13" thickBot="1">
      <c r="BJ47097" s="138"/>
      <c r="BK47097" s="138"/>
      <c r="BL47097" s="138"/>
      <c r="BM47097" s="138"/>
    </row>
    <row r="47098" spans="62:65" ht="13" thickBot="1">
      <c r="BJ47098" s="138"/>
      <c r="BK47098" s="138"/>
      <c r="BL47098" s="138"/>
      <c r="BM47098" s="138"/>
    </row>
    <row r="47099" spans="62:65" ht="13" thickBot="1">
      <c r="BJ47099" s="138"/>
      <c r="BK47099" s="138"/>
      <c r="BL47099" s="138"/>
      <c r="BM47099" s="138"/>
    </row>
    <row r="47100" spans="62:65" ht="13" thickBot="1">
      <c r="BJ47100" s="138"/>
      <c r="BK47100" s="138"/>
      <c r="BL47100" s="138"/>
      <c r="BM47100" s="138"/>
    </row>
    <row r="47101" spans="62:65" ht="13" thickBot="1">
      <c r="BJ47101" s="138"/>
      <c r="BK47101" s="138"/>
      <c r="BL47101" s="138"/>
      <c r="BM47101" s="138"/>
    </row>
    <row r="47102" spans="62:65" ht="13" thickBot="1">
      <c r="BJ47102" s="138"/>
      <c r="BK47102" s="138"/>
      <c r="BL47102" s="138"/>
      <c r="BM47102" s="138"/>
    </row>
    <row r="47103" spans="62:65" ht="13" thickBot="1">
      <c r="BJ47103" s="138"/>
      <c r="BK47103" s="138"/>
      <c r="BL47103" s="138"/>
      <c r="BM47103" s="138"/>
    </row>
    <row r="47104" spans="62:65" ht="13" thickBot="1">
      <c r="BJ47104" s="138"/>
      <c r="BK47104" s="138"/>
      <c r="BL47104" s="138"/>
      <c r="BM47104" s="138"/>
    </row>
    <row r="47105" spans="62:65" ht="13" thickBot="1">
      <c r="BJ47105" s="138"/>
      <c r="BK47105" s="138"/>
      <c r="BL47105" s="138"/>
      <c r="BM47105" s="138"/>
    </row>
    <row r="47106" spans="62:65" ht="13" thickBot="1">
      <c r="BJ47106" s="138"/>
      <c r="BK47106" s="138"/>
      <c r="BL47106" s="138"/>
      <c r="BM47106" s="138"/>
    </row>
    <row r="47107" spans="62:65" ht="13" thickBot="1">
      <c r="BJ47107" s="138"/>
      <c r="BK47107" s="138"/>
      <c r="BL47107" s="138"/>
      <c r="BM47107" s="138"/>
    </row>
    <row r="47108" spans="62:65" ht="13" thickBot="1">
      <c r="BJ47108" s="138"/>
      <c r="BK47108" s="138"/>
      <c r="BL47108" s="138"/>
      <c r="BM47108" s="138"/>
    </row>
    <row r="47109" spans="62:65" ht="13" thickBot="1">
      <c r="BJ47109" s="138"/>
      <c r="BK47109" s="138"/>
      <c r="BL47109" s="138"/>
      <c r="BM47109" s="138"/>
    </row>
    <row r="47110" spans="62:65" ht="13" thickBot="1">
      <c r="BJ47110" s="138"/>
      <c r="BK47110" s="138"/>
      <c r="BL47110" s="138"/>
      <c r="BM47110" s="138"/>
    </row>
    <row r="47111" spans="62:65" ht="13" thickBot="1">
      <c r="BJ47111" s="138"/>
      <c r="BK47111" s="138"/>
      <c r="BL47111" s="138"/>
      <c r="BM47111" s="138"/>
    </row>
    <row r="47112" spans="62:65" ht="13" thickBot="1">
      <c r="BJ47112" s="138"/>
      <c r="BK47112" s="138"/>
      <c r="BL47112" s="138"/>
      <c r="BM47112" s="138"/>
    </row>
    <row r="47113" spans="62:65" ht="13" thickBot="1">
      <c r="BJ47113" s="138"/>
      <c r="BK47113" s="138"/>
      <c r="BL47113" s="138"/>
      <c r="BM47113" s="138"/>
    </row>
    <row r="47114" spans="62:65" ht="13" thickBot="1">
      <c r="BJ47114" s="138"/>
      <c r="BK47114" s="138"/>
      <c r="BL47114" s="138"/>
      <c r="BM47114" s="138"/>
    </row>
    <row r="47115" spans="62:65" ht="13" thickBot="1">
      <c r="BJ47115" s="138"/>
      <c r="BK47115" s="138"/>
      <c r="BL47115" s="138"/>
      <c r="BM47115" s="138"/>
    </row>
    <row r="47116" spans="62:65" ht="13" thickBot="1">
      <c r="BJ47116" s="138"/>
      <c r="BK47116" s="138"/>
      <c r="BL47116" s="138"/>
      <c r="BM47116" s="138"/>
    </row>
    <row r="47117" spans="62:65" ht="13" thickBot="1">
      <c r="BJ47117" s="138"/>
      <c r="BK47117" s="138"/>
      <c r="BL47117" s="138"/>
      <c r="BM47117" s="138"/>
    </row>
    <row r="47118" spans="62:65" ht="13" thickBot="1">
      <c r="BJ47118" s="138"/>
      <c r="BK47118" s="138"/>
      <c r="BL47118" s="138"/>
      <c r="BM47118" s="138"/>
    </row>
    <row r="47119" spans="62:65" ht="13" thickBot="1">
      <c r="BJ47119" s="138"/>
      <c r="BK47119" s="138"/>
      <c r="BL47119" s="138"/>
      <c r="BM47119" s="138"/>
    </row>
    <row r="47120" spans="62:65" ht="13" thickBot="1">
      <c r="BJ47120" s="138"/>
      <c r="BK47120" s="138"/>
      <c r="BL47120" s="138"/>
      <c r="BM47120" s="138"/>
    </row>
    <row r="47121" spans="62:65" ht="13" thickBot="1">
      <c r="BJ47121" s="138"/>
      <c r="BK47121" s="138"/>
      <c r="BL47121" s="138"/>
      <c r="BM47121" s="138"/>
    </row>
    <row r="47122" spans="62:65" ht="13" thickBot="1">
      <c r="BJ47122" s="138"/>
      <c r="BK47122" s="138"/>
      <c r="BL47122" s="138"/>
      <c r="BM47122" s="138"/>
    </row>
    <row r="47123" spans="62:65" ht="13" thickBot="1">
      <c r="BJ47123" s="138"/>
      <c r="BK47123" s="138"/>
      <c r="BL47123" s="138"/>
      <c r="BM47123" s="138"/>
    </row>
    <row r="47124" spans="62:65" ht="13" thickBot="1">
      <c r="BJ47124" s="138"/>
      <c r="BK47124" s="138"/>
      <c r="BL47124" s="138"/>
      <c r="BM47124" s="138"/>
    </row>
    <row r="47125" spans="62:65" ht="13" thickBot="1">
      <c r="BJ47125" s="138"/>
      <c r="BK47125" s="138"/>
      <c r="BL47125" s="138"/>
      <c r="BM47125" s="138"/>
    </row>
    <row r="47126" spans="62:65" ht="13" thickBot="1">
      <c r="BJ47126" s="138"/>
      <c r="BK47126" s="138"/>
      <c r="BL47126" s="138"/>
      <c r="BM47126" s="138"/>
    </row>
    <row r="47127" spans="62:65" ht="13" thickBot="1">
      <c r="BJ47127" s="138"/>
      <c r="BK47127" s="138"/>
      <c r="BL47127" s="138"/>
      <c r="BM47127" s="138"/>
    </row>
    <row r="47128" spans="62:65" ht="13" thickBot="1">
      <c r="BJ47128" s="138"/>
      <c r="BK47128" s="138"/>
      <c r="BL47128" s="138"/>
      <c r="BM47128" s="138"/>
    </row>
    <row r="47129" spans="62:65" ht="13" thickBot="1">
      <c r="BJ47129" s="138"/>
      <c r="BK47129" s="138"/>
      <c r="BL47129" s="138"/>
      <c r="BM47129" s="138"/>
    </row>
    <row r="47130" spans="62:65" ht="13" thickBot="1">
      <c r="BJ47130" s="138"/>
      <c r="BK47130" s="138"/>
      <c r="BL47130" s="138"/>
      <c r="BM47130" s="138"/>
    </row>
    <row r="47131" spans="62:65" ht="13" thickBot="1">
      <c r="BJ47131" s="138"/>
      <c r="BK47131" s="138"/>
      <c r="BL47131" s="138"/>
      <c r="BM47131" s="138"/>
    </row>
    <row r="47132" spans="62:65" ht="13" thickBot="1">
      <c r="BJ47132" s="138"/>
      <c r="BK47132" s="138"/>
      <c r="BL47132" s="138"/>
      <c r="BM47132" s="138"/>
    </row>
    <row r="47133" spans="62:65" ht="13" thickBot="1">
      <c r="BJ47133" s="138"/>
      <c r="BK47133" s="138"/>
      <c r="BL47133" s="138"/>
      <c r="BM47133" s="138"/>
    </row>
    <row r="47134" spans="62:65" ht="13" thickBot="1">
      <c r="BJ47134" s="138"/>
      <c r="BK47134" s="138"/>
      <c r="BL47134" s="138"/>
      <c r="BM47134" s="138"/>
    </row>
    <row r="47135" spans="62:65" ht="13" thickBot="1">
      <c r="BJ47135" s="138"/>
      <c r="BK47135" s="138"/>
      <c r="BL47135" s="138"/>
      <c r="BM47135" s="138"/>
    </row>
    <row r="47136" spans="62:65" ht="13" thickBot="1">
      <c r="BJ47136" s="138"/>
      <c r="BK47136" s="138"/>
      <c r="BL47136" s="138"/>
      <c r="BM47136" s="138"/>
    </row>
    <row r="47137" spans="62:65" ht="13" thickBot="1">
      <c r="BJ47137" s="138"/>
      <c r="BK47137" s="138"/>
      <c r="BL47137" s="138"/>
      <c r="BM47137" s="138"/>
    </row>
    <row r="47138" spans="62:65" ht="13" thickBot="1">
      <c r="BJ47138" s="138"/>
      <c r="BK47138" s="138"/>
      <c r="BL47138" s="138"/>
      <c r="BM47138" s="138"/>
    </row>
    <row r="47139" spans="62:65" ht="13" thickBot="1">
      <c r="BJ47139" s="138"/>
      <c r="BK47139" s="138"/>
      <c r="BL47139" s="138"/>
      <c r="BM47139" s="138"/>
    </row>
    <row r="47140" spans="62:65" ht="13" thickBot="1">
      <c r="BJ47140" s="138"/>
      <c r="BK47140" s="138"/>
      <c r="BL47140" s="138"/>
      <c r="BM47140" s="138"/>
    </row>
    <row r="47141" spans="62:65" ht="13" thickBot="1">
      <c r="BJ47141" s="138"/>
      <c r="BK47141" s="138"/>
      <c r="BL47141" s="138"/>
      <c r="BM47141" s="138"/>
    </row>
    <row r="47142" spans="62:65" ht="13" thickBot="1">
      <c r="BJ47142" s="138"/>
      <c r="BK47142" s="138"/>
      <c r="BL47142" s="138"/>
      <c r="BM47142" s="138"/>
    </row>
    <row r="47143" spans="62:65" ht="13" thickBot="1">
      <c r="BJ47143" s="138"/>
      <c r="BK47143" s="138"/>
      <c r="BL47143" s="138"/>
      <c r="BM47143" s="138"/>
    </row>
    <row r="47144" spans="62:65" ht="13" thickBot="1">
      <c r="BJ47144" s="138"/>
      <c r="BK47144" s="138"/>
      <c r="BL47144" s="138"/>
      <c r="BM47144" s="138"/>
    </row>
    <row r="47145" spans="62:65" ht="13" thickBot="1">
      <c r="BJ47145" s="138"/>
      <c r="BK47145" s="138"/>
      <c r="BL47145" s="138"/>
      <c r="BM47145" s="138"/>
    </row>
    <row r="47146" spans="62:65" ht="13" thickBot="1">
      <c r="BJ47146" s="138"/>
      <c r="BK47146" s="138"/>
      <c r="BL47146" s="138"/>
      <c r="BM47146" s="138"/>
    </row>
    <row r="47147" spans="62:65" ht="13" thickBot="1">
      <c r="BJ47147" s="138"/>
      <c r="BK47147" s="138"/>
      <c r="BL47147" s="138"/>
      <c r="BM47147" s="138"/>
    </row>
    <row r="47148" spans="62:65" ht="13" thickBot="1">
      <c r="BJ47148" s="138"/>
      <c r="BK47148" s="138"/>
      <c r="BL47148" s="138"/>
      <c r="BM47148" s="138"/>
    </row>
    <row r="47149" spans="62:65" ht="13" thickBot="1">
      <c r="BJ47149" s="138"/>
      <c r="BK47149" s="138"/>
      <c r="BL47149" s="138"/>
      <c r="BM47149" s="138"/>
    </row>
    <row r="47150" spans="62:65" ht="13" thickBot="1">
      <c r="BJ47150" s="138"/>
      <c r="BK47150" s="138"/>
      <c r="BL47150" s="138"/>
      <c r="BM47150" s="138"/>
    </row>
    <row r="47151" spans="62:65" ht="13" thickBot="1">
      <c r="BJ47151" s="138"/>
      <c r="BK47151" s="138"/>
      <c r="BL47151" s="138"/>
      <c r="BM47151" s="138"/>
    </row>
    <row r="47152" spans="62:65" ht="13" thickBot="1">
      <c r="BJ47152" s="138"/>
      <c r="BK47152" s="138"/>
      <c r="BL47152" s="138"/>
      <c r="BM47152" s="138"/>
    </row>
    <row r="47153" spans="62:65" ht="13" thickBot="1">
      <c r="BJ47153" s="138"/>
      <c r="BK47153" s="138"/>
      <c r="BL47153" s="138"/>
      <c r="BM47153" s="138"/>
    </row>
    <row r="47154" spans="62:65" ht="13" thickBot="1">
      <c r="BJ47154" s="138"/>
      <c r="BK47154" s="138"/>
      <c r="BL47154" s="138"/>
      <c r="BM47154" s="138"/>
    </row>
    <row r="47155" spans="62:65" ht="13" thickBot="1">
      <c r="BJ47155" s="138"/>
      <c r="BK47155" s="138"/>
      <c r="BL47155" s="138"/>
      <c r="BM47155" s="138"/>
    </row>
    <row r="47156" spans="62:65" ht="13" thickBot="1">
      <c r="BJ47156" s="138"/>
      <c r="BK47156" s="138"/>
      <c r="BL47156" s="138"/>
      <c r="BM47156" s="138"/>
    </row>
    <row r="47157" spans="62:65" ht="13" thickBot="1">
      <c r="BJ47157" s="138"/>
      <c r="BK47157" s="138"/>
      <c r="BL47157" s="138"/>
      <c r="BM47157" s="138"/>
    </row>
    <row r="47158" spans="62:65" ht="13" thickBot="1">
      <c r="BJ47158" s="138"/>
      <c r="BK47158" s="138"/>
      <c r="BL47158" s="138"/>
      <c r="BM47158" s="138"/>
    </row>
    <row r="47159" spans="62:65" ht="13" thickBot="1">
      <c r="BJ47159" s="138"/>
      <c r="BK47159" s="138"/>
      <c r="BL47159" s="138"/>
      <c r="BM47159" s="138"/>
    </row>
    <row r="47160" spans="62:65" ht="13" thickBot="1">
      <c r="BJ47160" s="138"/>
      <c r="BK47160" s="138"/>
      <c r="BL47160" s="138"/>
      <c r="BM47160" s="138"/>
    </row>
    <row r="47161" spans="62:65" ht="13" thickBot="1">
      <c r="BJ47161" s="138"/>
      <c r="BK47161" s="138"/>
      <c r="BL47161" s="138"/>
      <c r="BM47161" s="138"/>
    </row>
    <row r="47162" spans="62:65" ht="13" thickBot="1">
      <c r="BJ47162" s="138"/>
      <c r="BK47162" s="138"/>
      <c r="BL47162" s="138"/>
      <c r="BM47162" s="138"/>
    </row>
    <row r="47163" spans="62:65" ht="13" thickBot="1">
      <c r="BJ47163" s="138"/>
      <c r="BK47163" s="138"/>
      <c r="BL47163" s="138"/>
      <c r="BM47163" s="138"/>
    </row>
    <row r="47164" spans="62:65" ht="13" thickBot="1">
      <c r="BJ47164" s="138"/>
      <c r="BK47164" s="138"/>
      <c r="BL47164" s="138"/>
      <c r="BM47164" s="138"/>
    </row>
    <row r="47165" spans="62:65" ht="13" thickBot="1">
      <c r="BJ47165" s="138"/>
      <c r="BK47165" s="138"/>
      <c r="BL47165" s="138"/>
      <c r="BM47165" s="138"/>
    </row>
    <row r="47166" spans="62:65" ht="13" thickBot="1">
      <c r="BJ47166" s="138"/>
      <c r="BK47166" s="138"/>
      <c r="BL47166" s="138"/>
      <c r="BM47166" s="138"/>
    </row>
    <row r="47167" spans="62:65" ht="13" thickBot="1">
      <c r="BJ47167" s="138"/>
      <c r="BK47167" s="138"/>
      <c r="BL47167" s="138"/>
      <c r="BM47167" s="138"/>
    </row>
    <row r="47168" spans="62:65" ht="13" thickBot="1">
      <c r="BJ47168" s="138"/>
      <c r="BK47168" s="138"/>
      <c r="BL47168" s="138"/>
      <c r="BM47168" s="138"/>
    </row>
    <row r="47169" spans="62:65" ht="13" thickBot="1">
      <c r="BJ47169" s="138"/>
      <c r="BK47169" s="138"/>
      <c r="BL47169" s="138"/>
      <c r="BM47169" s="138"/>
    </row>
    <row r="47170" spans="62:65" ht="13" thickBot="1">
      <c r="BJ47170" s="138"/>
      <c r="BK47170" s="138"/>
      <c r="BL47170" s="138"/>
      <c r="BM47170" s="138"/>
    </row>
    <row r="47171" spans="62:65" ht="13" thickBot="1">
      <c r="BJ47171" s="138"/>
      <c r="BK47171" s="138"/>
      <c r="BL47171" s="138"/>
      <c r="BM47171" s="138"/>
    </row>
    <row r="47172" spans="62:65" ht="13" thickBot="1">
      <c r="BJ47172" s="138"/>
      <c r="BK47172" s="138"/>
      <c r="BL47172" s="138"/>
      <c r="BM47172" s="138"/>
    </row>
    <row r="47173" spans="62:65" ht="13" thickBot="1">
      <c r="BJ47173" s="138"/>
      <c r="BK47173" s="138"/>
      <c r="BL47173" s="138"/>
      <c r="BM47173" s="138"/>
    </row>
    <row r="47174" spans="62:65" ht="13" thickBot="1">
      <c r="BJ47174" s="138"/>
      <c r="BK47174" s="138"/>
      <c r="BL47174" s="138"/>
      <c r="BM47174" s="138"/>
    </row>
    <row r="47175" spans="62:65" ht="13" thickBot="1">
      <c r="BJ47175" s="138"/>
      <c r="BK47175" s="138"/>
      <c r="BL47175" s="138"/>
      <c r="BM47175" s="138"/>
    </row>
    <row r="47176" spans="62:65" ht="13" thickBot="1">
      <c r="BJ47176" s="138"/>
      <c r="BK47176" s="138"/>
      <c r="BL47176" s="138"/>
      <c r="BM47176" s="138"/>
    </row>
    <row r="47177" spans="62:65" ht="13" thickBot="1">
      <c r="BJ47177" s="138"/>
      <c r="BK47177" s="138"/>
      <c r="BL47177" s="138"/>
      <c r="BM47177" s="138"/>
    </row>
    <row r="47178" spans="62:65" ht="13" thickBot="1">
      <c r="BJ47178" s="138"/>
      <c r="BK47178" s="138"/>
      <c r="BL47178" s="138"/>
      <c r="BM47178" s="138"/>
    </row>
    <row r="47179" spans="62:65" ht="13" thickBot="1">
      <c r="BJ47179" s="138"/>
      <c r="BK47179" s="138"/>
      <c r="BL47179" s="138"/>
      <c r="BM47179" s="138"/>
    </row>
    <row r="47180" spans="62:65" ht="13" thickBot="1">
      <c r="BJ47180" s="138"/>
      <c r="BK47180" s="138"/>
      <c r="BL47180" s="138"/>
      <c r="BM47180" s="138"/>
    </row>
    <row r="47181" spans="62:65" ht="13" thickBot="1">
      <c r="BJ47181" s="138"/>
      <c r="BK47181" s="138"/>
      <c r="BL47181" s="138"/>
      <c r="BM47181" s="138"/>
    </row>
    <row r="47182" spans="62:65" ht="13" thickBot="1">
      <c r="BJ47182" s="138"/>
      <c r="BK47182" s="138"/>
      <c r="BL47182" s="138"/>
      <c r="BM47182" s="138"/>
    </row>
    <row r="47183" spans="62:65" ht="13" thickBot="1">
      <c r="BJ47183" s="138"/>
      <c r="BK47183" s="138"/>
      <c r="BL47183" s="138"/>
      <c r="BM47183" s="138"/>
    </row>
    <row r="47184" spans="62:65" ht="13" thickBot="1">
      <c r="BJ47184" s="138"/>
      <c r="BK47184" s="138"/>
      <c r="BL47184" s="138"/>
      <c r="BM47184" s="138"/>
    </row>
    <row r="47185" spans="62:65" ht="13" thickBot="1">
      <c r="BJ47185" s="138"/>
      <c r="BK47185" s="138"/>
      <c r="BL47185" s="138"/>
      <c r="BM47185" s="138"/>
    </row>
    <row r="47186" spans="62:65" ht="13" thickBot="1">
      <c r="BJ47186" s="138"/>
      <c r="BK47186" s="138"/>
      <c r="BL47186" s="138"/>
      <c r="BM47186" s="138"/>
    </row>
    <row r="47187" spans="62:65" ht="13" thickBot="1">
      <c r="BJ47187" s="138"/>
      <c r="BK47187" s="138"/>
      <c r="BL47187" s="138"/>
      <c r="BM47187" s="138"/>
    </row>
    <row r="47188" spans="62:65" ht="13" thickBot="1">
      <c r="BJ47188" s="138"/>
      <c r="BK47188" s="138"/>
      <c r="BL47188" s="138"/>
      <c r="BM47188" s="138"/>
    </row>
    <row r="47189" spans="62:65" ht="13" thickBot="1">
      <c r="BJ47189" s="138"/>
      <c r="BK47189" s="138"/>
      <c r="BL47189" s="138"/>
      <c r="BM47189" s="138"/>
    </row>
    <row r="47190" spans="62:65" ht="13" thickBot="1">
      <c r="BJ47190" s="138"/>
      <c r="BK47190" s="138"/>
      <c r="BL47190" s="138"/>
      <c r="BM47190" s="138"/>
    </row>
    <row r="47191" spans="62:65" ht="13" thickBot="1">
      <c r="BJ47191" s="138"/>
      <c r="BK47191" s="138"/>
      <c r="BL47191" s="138"/>
      <c r="BM47191" s="138"/>
    </row>
    <row r="47192" spans="62:65" ht="13" thickBot="1">
      <c r="BJ47192" s="138"/>
      <c r="BK47192" s="138"/>
      <c r="BL47192" s="138"/>
      <c r="BM47192" s="138"/>
    </row>
    <row r="47193" spans="62:65" ht="13" thickBot="1">
      <c r="BJ47193" s="138"/>
      <c r="BK47193" s="138"/>
      <c r="BL47193" s="138"/>
      <c r="BM47193" s="138"/>
    </row>
    <row r="47194" spans="62:65" ht="13" thickBot="1">
      <c r="BJ47194" s="138"/>
      <c r="BK47194" s="138"/>
      <c r="BL47194" s="138"/>
      <c r="BM47194" s="138"/>
    </row>
    <row r="47195" spans="62:65" ht="13" thickBot="1">
      <c r="BJ47195" s="138"/>
      <c r="BK47195" s="138"/>
      <c r="BL47195" s="138"/>
      <c r="BM47195" s="138"/>
    </row>
    <row r="47196" spans="62:65" ht="13" thickBot="1">
      <c r="BJ47196" s="138"/>
      <c r="BK47196" s="138"/>
      <c r="BL47196" s="138"/>
      <c r="BM47196" s="138"/>
    </row>
    <row r="47197" spans="62:65" ht="13" thickBot="1">
      <c r="BJ47197" s="138"/>
      <c r="BK47197" s="138"/>
      <c r="BL47197" s="138"/>
      <c r="BM47197" s="138"/>
    </row>
    <row r="47198" spans="62:65" ht="13" thickBot="1">
      <c r="BJ47198" s="138"/>
      <c r="BK47198" s="138"/>
      <c r="BL47198" s="138"/>
      <c r="BM47198" s="138"/>
    </row>
    <row r="47199" spans="62:65" ht="13" thickBot="1">
      <c r="BJ47199" s="138"/>
      <c r="BK47199" s="138"/>
      <c r="BL47199" s="138"/>
      <c r="BM47199" s="138"/>
    </row>
    <row r="47200" spans="62:65" ht="13" thickBot="1">
      <c r="BJ47200" s="138"/>
      <c r="BK47200" s="138"/>
      <c r="BL47200" s="138"/>
      <c r="BM47200" s="138"/>
    </row>
    <row r="47201" spans="62:65" ht="13" thickBot="1">
      <c r="BJ47201" s="138"/>
      <c r="BK47201" s="138"/>
      <c r="BL47201" s="138"/>
      <c r="BM47201" s="138"/>
    </row>
    <row r="47202" spans="62:65" ht="13" thickBot="1">
      <c r="BJ47202" s="138"/>
      <c r="BK47202" s="138"/>
      <c r="BL47202" s="138"/>
      <c r="BM47202" s="138"/>
    </row>
    <row r="47203" spans="62:65" ht="13" thickBot="1">
      <c r="BJ47203" s="138"/>
      <c r="BK47203" s="138"/>
      <c r="BL47203" s="138"/>
      <c r="BM47203" s="138"/>
    </row>
    <row r="47204" spans="62:65" ht="13" thickBot="1">
      <c r="BJ47204" s="138"/>
      <c r="BK47204" s="138"/>
      <c r="BL47204" s="138"/>
      <c r="BM47204" s="138"/>
    </row>
    <row r="47205" spans="62:65" ht="13" thickBot="1">
      <c r="BJ47205" s="138"/>
      <c r="BK47205" s="138"/>
      <c r="BL47205" s="138"/>
      <c r="BM47205" s="138"/>
    </row>
    <row r="47206" spans="62:65" ht="13" thickBot="1">
      <c r="BJ47206" s="138"/>
      <c r="BK47206" s="138"/>
      <c r="BL47206" s="138"/>
      <c r="BM47206" s="138"/>
    </row>
    <row r="47207" spans="62:65" ht="13" thickBot="1">
      <c r="BJ47207" s="138"/>
      <c r="BK47207" s="138"/>
      <c r="BL47207" s="138"/>
      <c r="BM47207" s="138"/>
    </row>
    <row r="47208" spans="62:65" ht="13" thickBot="1">
      <c r="BJ47208" s="138"/>
      <c r="BK47208" s="138"/>
      <c r="BL47208" s="138"/>
      <c r="BM47208" s="138"/>
    </row>
    <row r="47209" spans="62:65" ht="13" thickBot="1">
      <c r="BJ47209" s="138"/>
      <c r="BK47209" s="138"/>
      <c r="BL47209" s="138"/>
      <c r="BM47209" s="138"/>
    </row>
    <row r="47210" spans="62:65" ht="13" thickBot="1">
      <c r="BJ47210" s="138"/>
      <c r="BK47210" s="138"/>
      <c r="BL47210" s="138"/>
      <c r="BM47210" s="138"/>
    </row>
    <row r="47211" spans="62:65" ht="13" thickBot="1">
      <c r="BJ47211" s="138"/>
      <c r="BK47211" s="138"/>
      <c r="BL47211" s="138"/>
      <c r="BM47211" s="138"/>
    </row>
    <row r="47212" spans="62:65" ht="13" thickBot="1">
      <c r="BJ47212" s="138"/>
      <c r="BK47212" s="138"/>
      <c r="BL47212" s="138"/>
      <c r="BM47212" s="138"/>
    </row>
    <row r="47213" spans="62:65" ht="13" thickBot="1">
      <c r="BJ47213" s="138"/>
      <c r="BK47213" s="138"/>
      <c r="BL47213" s="138"/>
      <c r="BM47213" s="138"/>
    </row>
    <row r="47214" spans="62:65" ht="13" thickBot="1">
      <c r="BJ47214" s="138"/>
      <c r="BK47214" s="138"/>
      <c r="BL47214" s="138"/>
      <c r="BM47214" s="138"/>
    </row>
    <row r="47215" spans="62:65" ht="13" thickBot="1">
      <c r="BJ47215" s="138"/>
      <c r="BK47215" s="138"/>
      <c r="BL47215" s="138"/>
      <c r="BM47215" s="138"/>
    </row>
    <row r="47216" spans="62:65" ht="13" thickBot="1">
      <c r="BJ47216" s="138"/>
      <c r="BK47216" s="138"/>
      <c r="BL47216" s="138"/>
      <c r="BM47216" s="138"/>
    </row>
    <row r="47217" spans="62:65" ht="13" thickBot="1">
      <c r="BJ47217" s="138"/>
      <c r="BK47217" s="138"/>
      <c r="BL47217" s="138"/>
      <c r="BM47217" s="138"/>
    </row>
    <row r="47218" spans="62:65" ht="13" thickBot="1">
      <c r="BJ47218" s="138"/>
      <c r="BK47218" s="138"/>
      <c r="BL47218" s="138"/>
      <c r="BM47218" s="138"/>
    </row>
    <row r="47219" spans="62:65" ht="13" thickBot="1">
      <c r="BJ47219" s="138"/>
      <c r="BK47219" s="138"/>
      <c r="BL47219" s="138"/>
      <c r="BM47219" s="138"/>
    </row>
    <row r="47220" spans="62:65" ht="13" thickBot="1">
      <c r="BJ47220" s="138"/>
      <c r="BK47220" s="138"/>
      <c r="BL47220" s="138"/>
      <c r="BM47220" s="138"/>
    </row>
    <row r="47221" spans="62:65" ht="13" thickBot="1">
      <c r="BJ47221" s="138"/>
      <c r="BK47221" s="138"/>
      <c r="BL47221" s="138"/>
      <c r="BM47221" s="138"/>
    </row>
    <row r="47222" spans="62:65" ht="13" thickBot="1">
      <c r="BJ47222" s="138"/>
      <c r="BK47222" s="138"/>
      <c r="BL47222" s="138"/>
      <c r="BM47222" s="138"/>
    </row>
    <row r="47223" spans="62:65" ht="13" thickBot="1">
      <c r="BJ47223" s="138"/>
      <c r="BK47223" s="138"/>
      <c r="BL47223" s="138"/>
      <c r="BM47223" s="138"/>
    </row>
    <row r="47224" spans="62:65" ht="13" thickBot="1">
      <c r="BJ47224" s="138"/>
      <c r="BK47224" s="138"/>
      <c r="BL47224" s="138"/>
      <c r="BM47224" s="138"/>
    </row>
    <row r="47225" spans="62:65" ht="13" thickBot="1">
      <c r="BJ47225" s="138"/>
      <c r="BK47225" s="138"/>
      <c r="BL47225" s="138"/>
      <c r="BM47225" s="138"/>
    </row>
    <row r="47226" spans="62:65" ht="13" thickBot="1">
      <c r="BJ47226" s="138"/>
      <c r="BK47226" s="138"/>
      <c r="BL47226" s="138"/>
      <c r="BM47226" s="138"/>
    </row>
    <row r="47227" spans="62:65" ht="13" thickBot="1">
      <c r="BJ47227" s="138"/>
      <c r="BK47227" s="138"/>
      <c r="BL47227" s="138"/>
      <c r="BM47227" s="138"/>
    </row>
    <row r="47228" spans="62:65" ht="13" thickBot="1">
      <c r="BJ47228" s="138"/>
      <c r="BK47228" s="138"/>
      <c r="BL47228" s="138"/>
      <c r="BM47228" s="138"/>
    </row>
    <row r="47229" spans="62:65" ht="13" thickBot="1">
      <c r="BJ47229" s="138"/>
      <c r="BK47229" s="138"/>
      <c r="BL47229" s="138"/>
      <c r="BM47229" s="138"/>
    </row>
    <row r="47230" spans="62:65" ht="13" thickBot="1">
      <c r="BJ47230" s="138"/>
      <c r="BK47230" s="138"/>
      <c r="BL47230" s="138"/>
      <c r="BM47230" s="138"/>
    </row>
    <row r="47231" spans="62:65" ht="13" thickBot="1">
      <c r="BJ47231" s="138"/>
      <c r="BK47231" s="138"/>
      <c r="BL47231" s="138"/>
      <c r="BM47231" s="138"/>
    </row>
    <row r="47232" spans="62:65" ht="13" thickBot="1">
      <c r="BJ47232" s="138"/>
      <c r="BK47232" s="138"/>
      <c r="BL47232" s="138"/>
      <c r="BM47232" s="138"/>
    </row>
    <row r="47233" spans="62:65" ht="13" thickBot="1">
      <c r="BJ47233" s="138"/>
      <c r="BK47233" s="138"/>
      <c r="BL47233" s="138"/>
      <c r="BM47233" s="138"/>
    </row>
    <row r="47234" spans="62:65" ht="13" thickBot="1">
      <c r="BJ47234" s="138"/>
      <c r="BK47234" s="138"/>
      <c r="BL47234" s="138"/>
      <c r="BM47234" s="138"/>
    </row>
    <row r="47235" spans="62:65" ht="13" thickBot="1">
      <c r="BJ47235" s="138"/>
      <c r="BK47235" s="138"/>
      <c r="BL47235" s="138"/>
      <c r="BM47235" s="138"/>
    </row>
    <row r="47236" spans="62:65" ht="13" thickBot="1">
      <c r="BJ47236" s="138"/>
      <c r="BK47236" s="138"/>
      <c r="BL47236" s="138"/>
      <c r="BM47236" s="138"/>
    </row>
    <row r="47237" spans="62:65" ht="13" thickBot="1">
      <c r="BJ47237" s="138"/>
      <c r="BK47237" s="138"/>
      <c r="BL47237" s="138"/>
      <c r="BM47237" s="138"/>
    </row>
    <row r="47238" spans="62:65" ht="13" thickBot="1">
      <c r="BJ47238" s="138"/>
      <c r="BK47238" s="138"/>
      <c r="BL47238" s="138"/>
      <c r="BM47238" s="138"/>
    </row>
    <row r="47239" spans="62:65" ht="13" thickBot="1">
      <c r="BJ47239" s="138"/>
      <c r="BK47239" s="138"/>
      <c r="BL47239" s="138"/>
      <c r="BM47239" s="138"/>
    </row>
    <row r="47240" spans="62:65" ht="13" thickBot="1">
      <c r="BJ47240" s="138"/>
      <c r="BK47240" s="138"/>
      <c r="BL47240" s="138"/>
      <c r="BM47240" s="138"/>
    </row>
    <row r="47241" spans="62:65" ht="13" thickBot="1">
      <c r="BJ47241" s="138"/>
      <c r="BK47241" s="138"/>
      <c r="BL47241" s="138"/>
      <c r="BM47241" s="138"/>
    </row>
    <row r="47242" spans="62:65" ht="13" thickBot="1">
      <c r="BJ47242" s="138"/>
      <c r="BK47242" s="138"/>
      <c r="BL47242" s="138"/>
      <c r="BM47242" s="138"/>
    </row>
    <row r="47243" spans="62:65" ht="13" thickBot="1">
      <c r="BJ47243" s="138"/>
      <c r="BK47243" s="138"/>
      <c r="BL47243" s="138"/>
      <c r="BM47243" s="138"/>
    </row>
    <row r="47244" spans="62:65" ht="13" thickBot="1">
      <c r="BJ47244" s="138"/>
      <c r="BK47244" s="138"/>
      <c r="BL47244" s="138"/>
      <c r="BM47244" s="138"/>
    </row>
    <row r="47245" spans="62:65" ht="13" thickBot="1">
      <c r="BJ47245" s="138"/>
      <c r="BK47245" s="138"/>
      <c r="BL47245" s="138"/>
      <c r="BM47245" s="138"/>
    </row>
    <row r="47246" spans="62:65" ht="13" thickBot="1">
      <c r="BJ47246" s="138"/>
      <c r="BK47246" s="138"/>
      <c r="BL47246" s="138"/>
      <c r="BM47246" s="138"/>
    </row>
    <row r="47247" spans="62:65" ht="13" thickBot="1">
      <c r="BJ47247" s="138"/>
      <c r="BK47247" s="138"/>
      <c r="BL47247" s="138"/>
      <c r="BM47247" s="138"/>
    </row>
    <row r="47248" spans="62:65" ht="13" thickBot="1">
      <c r="BJ47248" s="138"/>
      <c r="BK47248" s="138"/>
      <c r="BL47248" s="138"/>
      <c r="BM47248" s="138"/>
    </row>
    <row r="47249" spans="62:65" ht="13" thickBot="1">
      <c r="BJ47249" s="138"/>
      <c r="BK47249" s="138"/>
      <c r="BL47249" s="138"/>
      <c r="BM47249" s="138"/>
    </row>
    <row r="47250" spans="62:65" ht="13" thickBot="1">
      <c r="BJ47250" s="138"/>
      <c r="BK47250" s="138"/>
      <c r="BL47250" s="138"/>
      <c r="BM47250" s="138"/>
    </row>
    <row r="47251" spans="62:65" ht="13" thickBot="1">
      <c r="BJ47251" s="138"/>
      <c r="BK47251" s="138"/>
      <c r="BL47251" s="138"/>
      <c r="BM47251" s="138"/>
    </row>
    <row r="47252" spans="62:65" ht="13" thickBot="1">
      <c r="BJ47252" s="138"/>
      <c r="BK47252" s="138"/>
      <c r="BL47252" s="138"/>
      <c r="BM47252" s="138"/>
    </row>
    <row r="47253" spans="62:65" ht="13" thickBot="1">
      <c r="BJ47253" s="138"/>
      <c r="BK47253" s="138"/>
      <c r="BL47253" s="138"/>
      <c r="BM47253" s="138"/>
    </row>
    <row r="47254" spans="62:65" ht="13" thickBot="1">
      <c r="BJ47254" s="138"/>
      <c r="BK47254" s="138"/>
      <c r="BL47254" s="138"/>
      <c r="BM47254" s="138"/>
    </row>
    <row r="47255" spans="62:65" ht="13" thickBot="1">
      <c r="BJ47255" s="138"/>
      <c r="BK47255" s="138"/>
      <c r="BL47255" s="138"/>
      <c r="BM47255" s="138"/>
    </row>
    <row r="47256" spans="62:65" ht="13" thickBot="1">
      <c r="BJ47256" s="138"/>
      <c r="BK47256" s="138"/>
      <c r="BL47256" s="138"/>
      <c r="BM47256" s="138"/>
    </row>
    <row r="47257" spans="62:65" ht="13" thickBot="1">
      <c r="BJ47257" s="138"/>
      <c r="BK47257" s="138"/>
      <c r="BL47257" s="138"/>
      <c r="BM47257" s="138"/>
    </row>
    <row r="47258" spans="62:65" ht="13" thickBot="1">
      <c r="BJ47258" s="138"/>
      <c r="BK47258" s="138"/>
      <c r="BL47258" s="138"/>
      <c r="BM47258" s="138"/>
    </row>
    <row r="47259" spans="62:65" ht="13" thickBot="1">
      <c r="BJ47259" s="138"/>
      <c r="BK47259" s="138"/>
      <c r="BL47259" s="138"/>
      <c r="BM47259" s="138"/>
    </row>
    <row r="47260" spans="62:65" ht="13" thickBot="1">
      <c r="BJ47260" s="138"/>
      <c r="BK47260" s="138"/>
      <c r="BL47260" s="138"/>
      <c r="BM47260" s="138"/>
    </row>
    <row r="47261" spans="62:65" ht="13" thickBot="1">
      <c r="BJ47261" s="138"/>
      <c r="BK47261" s="138"/>
      <c r="BL47261" s="138"/>
      <c r="BM47261" s="138"/>
    </row>
    <row r="47262" spans="62:65" ht="13" thickBot="1">
      <c r="BJ47262" s="138"/>
      <c r="BK47262" s="138"/>
      <c r="BL47262" s="138"/>
      <c r="BM47262" s="138"/>
    </row>
    <row r="47263" spans="62:65" ht="13" thickBot="1">
      <c r="BJ47263" s="138"/>
      <c r="BK47263" s="138"/>
      <c r="BL47263" s="138"/>
      <c r="BM47263" s="138"/>
    </row>
    <row r="47264" spans="62:65" ht="13" thickBot="1">
      <c r="BJ47264" s="138"/>
      <c r="BK47264" s="138"/>
      <c r="BL47264" s="138"/>
      <c r="BM47264" s="138"/>
    </row>
    <row r="47265" spans="62:65" ht="13" thickBot="1">
      <c r="BJ47265" s="138"/>
      <c r="BK47265" s="138"/>
      <c r="BL47265" s="138"/>
      <c r="BM47265" s="138"/>
    </row>
    <row r="47266" spans="62:65" ht="13" thickBot="1">
      <c r="BJ47266" s="138"/>
      <c r="BK47266" s="138"/>
      <c r="BL47266" s="138"/>
      <c r="BM47266" s="138"/>
    </row>
    <row r="47267" spans="62:65" ht="13" thickBot="1">
      <c r="BJ47267" s="138"/>
      <c r="BK47267" s="138"/>
      <c r="BL47267" s="138"/>
      <c r="BM47267" s="138"/>
    </row>
    <row r="47268" spans="62:65" ht="13" thickBot="1">
      <c r="BJ47268" s="138"/>
      <c r="BK47268" s="138"/>
      <c r="BL47268" s="138"/>
      <c r="BM47268" s="138"/>
    </row>
    <row r="47269" spans="62:65" ht="13" thickBot="1">
      <c r="BJ47269" s="138"/>
      <c r="BK47269" s="138"/>
      <c r="BL47269" s="138"/>
      <c r="BM47269" s="138"/>
    </row>
    <row r="47270" spans="62:65" ht="13" thickBot="1">
      <c r="BJ47270" s="138"/>
      <c r="BK47270" s="138"/>
      <c r="BL47270" s="138"/>
      <c r="BM47270" s="138"/>
    </row>
    <row r="47271" spans="62:65" ht="13" thickBot="1">
      <c r="BJ47271" s="138"/>
      <c r="BK47271" s="138"/>
      <c r="BL47271" s="138"/>
      <c r="BM47271" s="138"/>
    </row>
    <row r="47272" spans="62:65" ht="13" thickBot="1">
      <c r="BJ47272" s="138"/>
      <c r="BK47272" s="138"/>
      <c r="BL47272" s="138"/>
      <c r="BM47272" s="138"/>
    </row>
    <row r="47273" spans="62:65" ht="13" thickBot="1">
      <c r="BJ47273" s="138"/>
      <c r="BK47273" s="138"/>
      <c r="BL47273" s="138"/>
      <c r="BM47273" s="138"/>
    </row>
    <row r="47274" spans="62:65" ht="13" thickBot="1">
      <c r="BJ47274" s="138"/>
      <c r="BK47274" s="138"/>
      <c r="BL47274" s="138"/>
      <c r="BM47274" s="138"/>
    </row>
    <row r="47275" spans="62:65" ht="13" thickBot="1">
      <c r="BJ47275" s="138"/>
      <c r="BK47275" s="138"/>
      <c r="BL47275" s="138"/>
      <c r="BM47275" s="138"/>
    </row>
    <row r="47276" spans="62:65" ht="13" thickBot="1">
      <c r="BJ47276" s="138"/>
      <c r="BK47276" s="138"/>
      <c r="BL47276" s="138"/>
      <c r="BM47276" s="138"/>
    </row>
    <row r="47277" spans="62:65" ht="13" thickBot="1">
      <c r="BJ47277" s="138"/>
      <c r="BK47277" s="138"/>
      <c r="BL47277" s="138"/>
      <c r="BM47277" s="138"/>
    </row>
    <row r="47278" spans="62:65" ht="13" thickBot="1">
      <c r="BJ47278" s="138"/>
      <c r="BK47278" s="138"/>
      <c r="BL47278" s="138"/>
      <c r="BM47278" s="138"/>
    </row>
    <row r="47279" spans="62:65" ht="13" thickBot="1">
      <c r="BJ47279" s="138"/>
      <c r="BK47279" s="138"/>
      <c r="BL47279" s="138"/>
      <c r="BM47279" s="138"/>
    </row>
    <row r="47280" spans="62:65" ht="13" thickBot="1">
      <c r="BJ47280" s="138"/>
      <c r="BK47280" s="138"/>
      <c r="BL47280" s="138"/>
      <c r="BM47280" s="138"/>
    </row>
    <row r="47281" spans="62:65" ht="13" thickBot="1">
      <c r="BJ47281" s="138"/>
      <c r="BK47281" s="138"/>
      <c r="BL47281" s="138"/>
      <c r="BM47281" s="138"/>
    </row>
    <row r="47282" spans="62:65" ht="13" thickBot="1">
      <c r="BJ47282" s="138"/>
      <c r="BK47282" s="138"/>
      <c r="BL47282" s="138"/>
      <c r="BM47282" s="138"/>
    </row>
    <row r="47283" spans="62:65" ht="13" thickBot="1">
      <c r="BJ47283" s="138"/>
      <c r="BK47283" s="138"/>
      <c r="BL47283" s="138"/>
      <c r="BM47283" s="138"/>
    </row>
    <row r="47284" spans="62:65" ht="13" thickBot="1">
      <c r="BJ47284" s="138"/>
      <c r="BK47284" s="138"/>
      <c r="BL47284" s="138"/>
      <c r="BM47284" s="138"/>
    </row>
    <row r="47285" spans="62:65" ht="13" thickBot="1">
      <c r="BJ47285" s="138"/>
      <c r="BK47285" s="138"/>
      <c r="BL47285" s="138"/>
      <c r="BM47285" s="138"/>
    </row>
    <row r="47286" spans="62:65" ht="13" thickBot="1">
      <c r="BJ47286" s="138"/>
      <c r="BK47286" s="138"/>
      <c r="BL47286" s="138"/>
      <c r="BM47286" s="138"/>
    </row>
    <row r="47287" spans="62:65" ht="13" thickBot="1">
      <c r="BJ47287" s="138"/>
      <c r="BK47287" s="138"/>
      <c r="BL47287" s="138"/>
      <c r="BM47287" s="138"/>
    </row>
    <row r="47288" spans="62:65" ht="13" thickBot="1">
      <c r="BJ47288" s="138"/>
      <c r="BK47288" s="138"/>
      <c r="BL47288" s="138"/>
      <c r="BM47288" s="138"/>
    </row>
    <row r="47289" spans="62:65" ht="13" thickBot="1">
      <c r="BJ47289" s="138"/>
      <c r="BK47289" s="138"/>
      <c r="BL47289" s="138"/>
      <c r="BM47289" s="138"/>
    </row>
    <row r="47290" spans="62:65" ht="13" thickBot="1">
      <c r="BJ47290" s="138"/>
      <c r="BK47290" s="138"/>
      <c r="BL47290" s="138"/>
      <c r="BM47290" s="138"/>
    </row>
    <row r="47291" spans="62:65" ht="13" thickBot="1">
      <c r="BJ47291" s="138"/>
      <c r="BK47291" s="138"/>
      <c r="BL47291" s="138"/>
      <c r="BM47291" s="138"/>
    </row>
    <row r="47292" spans="62:65" ht="13" thickBot="1">
      <c r="BJ47292" s="138"/>
      <c r="BK47292" s="138"/>
      <c r="BL47292" s="138"/>
      <c r="BM47292" s="138"/>
    </row>
    <row r="47293" spans="62:65" ht="13" thickBot="1">
      <c r="BJ47293" s="138"/>
      <c r="BK47293" s="138"/>
      <c r="BL47293" s="138"/>
      <c r="BM47293" s="138"/>
    </row>
    <row r="47294" spans="62:65" ht="13" thickBot="1">
      <c r="BJ47294" s="138"/>
      <c r="BK47294" s="138"/>
      <c r="BL47294" s="138"/>
      <c r="BM47294" s="138"/>
    </row>
    <row r="47295" spans="62:65" ht="13" thickBot="1">
      <c r="BJ47295" s="138"/>
      <c r="BK47295" s="138"/>
      <c r="BL47295" s="138"/>
      <c r="BM47295" s="138"/>
    </row>
    <row r="47296" spans="62:65" ht="13" thickBot="1">
      <c r="BJ47296" s="138"/>
      <c r="BK47296" s="138"/>
      <c r="BL47296" s="138"/>
      <c r="BM47296" s="138"/>
    </row>
    <row r="47297" spans="62:65" ht="13" thickBot="1">
      <c r="BJ47297" s="138"/>
      <c r="BK47297" s="138"/>
      <c r="BL47297" s="138"/>
      <c r="BM47297" s="138"/>
    </row>
    <row r="47298" spans="62:65" ht="13" thickBot="1">
      <c r="BJ47298" s="138"/>
      <c r="BK47298" s="138"/>
      <c r="BL47298" s="138"/>
      <c r="BM47298" s="138"/>
    </row>
    <row r="47299" spans="62:65" ht="13" thickBot="1">
      <c r="BJ47299" s="138"/>
      <c r="BK47299" s="138"/>
      <c r="BL47299" s="138"/>
      <c r="BM47299" s="138"/>
    </row>
    <row r="47300" spans="62:65" ht="13" thickBot="1">
      <c r="BJ47300" s="138"/>
      <c r="BK47300" s="138"/>
      <c r="BL47300" s="138"/>
      <c r="BM47300" s="138"/>
    </row>
    <row r="47301" spans="62:65" ht="13" thickBot="1">
      <c r="BJ47301" s="138"/>
      <c r="BK47301" s="138"/>
      <c r="BL47301" s="138"/>
      <c r="BM47301" s="138"/>
    </row>
    <row r="47302" spans="62:65" ht="13" thickBot="1">
      <c r="BJ47302" s="138"/>
      <c r="BK47302" s="138"/>
      <c r="BL47302" s="138"/>
      <c r="BM47302" s="138"/>
    </row>
    <row r="47303" spans="62:65" ht="13" thickBot="1">
      <c r="BJ47303" s="138"/>
      <c r="BK47303" s="138"/>
      <c r="BL47303" s="138"/>
      <c r="BM47303" s="138"/>
    </row>
    <row r="47304" spans="62:65" ht="13" thickBot="1">
      <c r="BJ47304" s="138"/>
      <c r="BK47304" s="138"/>
      <c r="BL47304" s="138"/>
      <c r="BM47304" s="138"/>
    </row>
    <row r="47305" spans="62:65" ht="13" thickBot="1">
      <c r="BJ47305" s="138"/>
      <c r="BK47305" s="138"/>
      <c r="BL47305" s="138"/>
      <c r="BM47305" s="138"/>
    </row>
    <row r="47306" spans="62:65" ht="13" thickBot="1">
      <c r="BJ47306" s="138"/>
      <c r="BK47306" s="138"/>
      <c r="BL47306" s="138"/>
      <c r="BM47306" s="138"/>
    </row>
    <row r="47307" spans="62:65" ht="13" thickBot="1">
      <c r="BJ47307" s="138"/>
      <c r="BK47307" s="138"/>
      <c r="BL47307" s="138"/>
      <c r="BM47307" s="138"/>
    </row>
    <row r="47308" spans="62:65" ht="13" thickBot="1">
      <c r="BJ47308" s="138"/>
      <c r="BK47308" s="138"/>
      <c r="BL47308" s="138"/>
      <c r="BM47308" s="138"/>
    </row>
    <row r="47309" spans="62:65" ht="13" thickBot="1">
      <c r="BJ47309" s="138"/>
      <c r="BK47309" s="138"/>
      <c r="BL47309" s="138"/>
      <c r="BM47309" s="138"/>
    </row>
    <row r="47310" spans="62:65" ht="13" thickBot="1">
      <c r="BJ47310" s="138"/>
      <c r="BK47310" s="138"/>
      <c r="BL47310" s="138"/>
      <c r="BM47310" s="138"/>
    </row>
    <row r="47311" spans="62:65" ht="13" thickBot="1">
      <c r="BJ47311" s="138"/>
      <c r="BK47311" s="138"/>
      <c r="BL47311" s="138"/>
      <c r="BM47311" s="138"/>
    </row>
    <row r="47312" spans="62:65" ht="13" thickBot="1">
      <c r="BJ47312" s="138"/>
      <c r="BK47312" s="138"/>
      <c r="BL47312" s="138"/>
      <c r="BM47312" s="138"/>
    </row>
    <row r="47313" spans="62:65" ht="13" thickBot="1">
      <c r="BJ47313" s="138"/>
      <c r="BK47313" s="138"/>
      <c r="BL47313" s="138"/>
      <c r="BM47313" s="138"/>
    </row>
    <row r="47314" spans="62:65" ht="13" thickBot="1">
      <c r="BJ47314" s="138"/>
      <c r="BK47314" s="138"/>
      <c r="BL47314" s="138"/>
      <c r="BM47314" s="138"/>
    </row>
    <row r="47315" spans="62:65" ht="13" thickBot="1">
      <c r="BJ47315" s="138"/>
      <c r="BK47315" s="138"/>
      <c r="BL47315" s="138"/>
      <c r="BM47315" s="138"/>
    </row>
    <row r="47316" spans="62:65" ht="13" thickBot="1">
      <c r="BJ47316" s="138"/>
      <c r="BK47316" s="138"/>
      <c r="BL47316" s="138"/>
      <c r="BM47316" s="138"/>
    </row>
    <row r="47317" spans="62:65" ht="13" thickBot="1">
      <c r="BJ47317" s="138"/>
      <c r="BK47317" s="138"/>
      <c r="BL47317" s="138"/>
      <c r="BM47317" s="138"/>
    </row>
    <row r="47318" spans="62:65" ht="13" thickBot="1">
      <c r="BJ47318" s="138"/>
      <c r="BK47318" s="138"/>
      <c r="BL47318" s="138"/>
      <c r="BM47318" s="138"/>
    </row>
    <row r="47319" spans="62:65" ht="13" thickBot="1">
      <c r="BJ47319" s="138"/>
      <c r="BK47319" s="138"/>
      <c r="BL47319" s="138"/>
      <c r="BM47319" s="138"/>
    </row>
    <row r="47320" spans="62:65" ht="13" thickBot="1">
      <c r="BJ47320" s="138"/>
      <c r="BK47320" s="138"/>
      <c r="BL47320" s="138"/>
      <c r="BM47320" s="138"/>
    </row>
    <row r="47321" spans="62:65" ht="13" thickBot="1">
      <c r="BJ47321" s="138"/>
      <c r="BK47321" s="138"/>
      <c r="BL47321" s="138"/>
      <c r="BM47321" s="138"/>
    </row>
    <row r="47322" spans="62:65" ht="13" thickBot="1">
      <c r="BJ47322" s="138"/>
      <c r="BK47322" s="138"/>
      <c r="BL47322" s="138"/>
      <c r="BM47322" s="138"/>
    </row>
    <row r="47323" spans="62:65" ht="13" thickBot="1">
      <c r="BJ47323" s="138"/>
      <c r="BK47323" s="138"/>
      <c r="BL47323" s="138"/>
      <c r="BM47323" s="138"/>
    </row>
    <row r="47324" spans="62:65" ht="13" thickBot="1">
      <c r="BJ47324" s="138"/>
      <c r="BK47324" s="138"/>
      <c r="BL47324" s="138"/>
      <c r="BM47324" s="138"/>
    </row>
    <row r="47325" spans="62:65" ht="13" thickBot="1">
      <c r="BJ47325" s="138"/>
      <c r="BK47325" s="138"/>
      <c r="BL47325" s="138"/>
      <c r="BM47325" s="138"/>
    </row>
    <row r="47326" spans="62:65" ht="13" thickBot="1">
      <c r="BJ47326" s="138"/>
      <c r="BK47326" s="138"/>
      <c r="BL47326" s="138"/>
      <c r="BM47326" s="138"/>
    </row>
    <row r="47327" spans="62:65" ht="13" thickBot="1">
      <c r="BJ47327" s="138"/>
      <c r="BK47327" s="138"/>
      <c r="BL47327" s="138"/>
      <c r="BM47327" s="138"/>
    </row>
    <row r="47328" spans="62:65" ht="13" thickBot="1">
      <c r="BJ47328" s="138"/>
      <c r="BK47328" s="138"/>
      <c r="BL47328" s="138"/>
      <c r="BM47328" s="138"/>
    </row>
    <row r="47329" spans="62:65" ht="13" thickBot="1">
      <c r="BJ47329" s="138"/>
      <c r="BK47329" s="138"/>
      <c r="BL47329" s="138"/>
      <c r="BM47329" s="138"/>
    </row>
    <row r="47330" spans="62:65" ht="13" thickBot="1">
      <c r="BJ47330" s="138"/>
      <c r="BK47330" s="138"/>
      <c r="BL47330" s="138"/>
      <c r="BM47330" s="138"/>
    </row>
    <row r="47331" spans="62:65" ht="13" thickBot="1">
      <c r="BJ47331" s="138"/>
      <c r="BK47331" s="138"/>
      <c r="BL47331" s="138"/>
      <c r="BM47331" s="138"/>
    </row>
    <row r="47332" spans="62:65" ht="13" thickBot="1">
      <c r="BJ47332" s="138"/>
      <c r="BK47332" s="138"/>
      <c r="BL47332" s="138"/>
      <c r="BM47332" s="138"/>
    </row>
    <row r="47333" spans="62:65" ht="13" thickBot="1">
      <c r="BJ47333" s="138"/>
      <c r="BK47333" s="138"/>
      <c r="BL47333" s="138"/>
      <c r="BM47333" s="138"/>
    </row>
    <row r="47334" spans="62:65" ht="13" thickBot="1">
      <c r="BJ47334" s="138"/>
      <c r="BK47334" s="138"/>
      <c r="BL47334" s="138"/>
      <c r="BM47334" s="138"/>
    </row>
    <row r="47335" spans="62:65" ht="13" thickBot="1">
      <c r="BJ47335" s="138"/>
      <c r="BK47335" s="138"/>
      <c r="BL47335" s="138"/>
      <c r="BM47335" s="138"/>
    </row>
    <row r="47336" spans="62:65" ht="13" thickBot="1">
      <c r="BJ47336" s="138"/>
      <c r="BK47336" s="138"/>
      <c r="BL47336" s="138"/>
      <c r="BM47336" s="138"/>
    </row>
    <row r="47337" spans="62:65" ht="13" thickBot="1">
      <c r="BJ47337" s="138"/>
      <c r="BK47337" s="138"/>
      <c r="BL47337" s="138"/>
      <c r="BM47337" s="138"/>
    </row>
    <row r="47338" spans="62:65" ht="13" thickBot="1">
      <c r="BJ47338" s="138"/>
      <c r="BK47338" s="138"/>
      <c r="BL47338" s="138"/>
      <c r="BM47338" s="138"/>
    </row>
    <row r="47339" spans="62:65" ht="13" thickBot="1">
      <c r="BJ47339" s="138"/>
      <c r="BK47339" s="138"/>
      <c r="BL47339" s="138"/>
      <c r="BM47339" s="138"/>
    </row>
    <row r="47340" spans="62:65" ht="13" thickBot="1">
      <c r="BJ47340" s="138"/>
      <c r="BK47340" s="138"/>
      <c r="BL47340" s="138"/>
      <c r="BM47340" s="138"/>
    </row>
    <row r="47341" spans="62:65" ht="13" thickBot="1">
      <c r="BJ47341" s="138"/>
      <c r="BK47341" s="138"/>
      <c r="BL47341" s="138"/>
      <c r="BM47341" s="138"/>
    </row>
    <row r="47342" spans="62:65" ht="13" thickBot="1">
      <c r="BJ47342" s="138"/>
      <c r="BK47342" s="138"/>
      <c r="BL47342" s="138"/>
      <c r="BM47342" s="138"/>
    </row>
    <row r="47343" spans="62:65" ht="13" thickBot="1">
      <c r="BJ47343" s="138"/>
      <c r="BK47343" s="138"/>
      <c r="BL47343" s="138"/>
      <c r="BM47343" s="138"/>
    </row>
    <row r="47344" spans="62:65" ht="13" thickBot="1">
      <c r="BJ47344" s="138"/>
      <c r="BK47344" s="138"/>
      <c r="BL47344" s="138"/>
      <c r="BM47344" s="138"/>
    </row>
    <row r="47345" spans="62:65" ht="13" thickBot="1">
      <c r="BJ47345" s="138"/>
      <c r="BK47345" s="138"/>
      <c r="BL47345" s="138"/>
      <c r="BM47345" s="138"/>
    </row>
    <row r="47346" spans="62:65" ht="13" thickBot="1">
      <c r="BJ47346" s="138"/>
      <c r="BK47346" s="138"/>
      <c r="BL47346" s="138"/>
      <c r="BM47346" s="138"/>
    </row>
    <row r="47347" spans="62:65" ht="13" thickBot="1">
      <c r="BJ47347" s="138"/>
      <c r="BK47347" s="138"/>
      <c r="BL47347" s="138"/>
      <c r="BM47347" s="138"/>
    </row>
    <row r="47348" spans="62:65" ht="13" thickBot="1">
      <c r="BJ47348" s="138"/>
      <c r="BK47348" s="138"/>
      <c r="BL47348" s="138"/>
      <c r="BM47348" s="138"/>
    </row>
    <row r="47349" spans="62:65" ht="13" thickBot="1">
      <c r="BJ47349" s="138"/>
      <c r="BK47349" s="138"/>
      <c r="BL47349" s="138"/>
      <c r="BM47349" s="138"/>
    </row>
    <row r="47350" spans="62:65" ht="13" thickBot="1">
      <c r="BJ47350" s="138"/>
      <c r="BK47350" s="138"/>
      <c r="BL47350" s="138"/>
      <c r="BM47350" s="138"/>
    </row>
    <row r="47351" spans="62:65" ht="13" thickBot="1">
      <c r="BJ47351" s="138"/>
      <c r="BK47351" s="138"/>
      <c r="BL47351" s="138"/>
      <c r="BM47351" s="138"/>
    </row>
    <row r="47352" spans="62:65" ht="13" thickBot="1">
      <c r="BJ47352" s="138"/>
      <c r="BK47352" s="138"/>
      <c r="BL47352" s="138"/>
      <c r="BM47352" s="138"/>
    </row>
    <row r="47353" spans="62:65" ht="13" thickBot="1">
      <c r="BJ47353" s="138"/>
      <c r="BK47353" s="138"/>
      <c r="BL47353" s="138"/>
      <c r="BM47353" s="138"/>
    </row>
    <row r="47354" spans="62:65" ht="13" thickBot="1">
      <c r="BJ47354" s="138"/>
      <c r="BK47354" s="138"/>
      <c r="BL47354" s="138"/>
      <c r="BM47354" s="138"/>
    </row>
    <row r="47355" spans="62:65" ht="13" thickBot="1">
      <c r="BJ47355" s="138"/>
      <c r="BK47355" s="138"/>
      <c r="BL47355" s="138"/>
      <c r="BM47355" s="138"/>
    </row>
    <row r="47356" spans="62:65" ht="13" thickBot="1">
      <c r="BJ47356" s="138"/>
      <c r="BK47356" s="138"/>
      <c r="BL47356" s="138"/>
      <c r="BM47356" s="138"/>
    </row>
    <row r="47357" spans="62:65" ht="13" thickBot="1">
      <c r="BJ47357" s="138"/>
      <c r="BK47357" s="138"/>
      <c r="BL47357" s="138"/>
      <c r="BM47357" s="138"/>
    </row>
    <row r="47358" spans="62:65" ht="13" thickBot="1">
      <c r="BJ47358" s="138"/>
      <c r="BK47358" s="138"/>
      <c r="BL47358" s="138"/>
      <c r="BM47358" s="138"/>
    </row>
    <row r="47359" spans="62:65" ht="13" thickBot="1">
      <c r="BJ47359" s="138"/>
      <c r="BK47359" s="138"/>
      <c r="BL47359" s="138"/>
      <c r="BM47359" s="138"/>
    </row>
    <row r="47360" spans="62:65" ht="13" thickBot="1">
      <c r="BJ47360" s="138"/>
      <c r="BK47360" s="138"/>
      <c r="BL47360" s="138"/>
      <c r="BM47360" s="138"/>
    </row>
    <row r="47361" spans="62:65" ht="13" thickBot="1">
      <c r="BJ47361" s="138"/>
      <c r="BK47361" s="138"/>
      <c r="BL47361" s="138"/>
      <c r="BM47361" s="138"/>
    </row>
    <row r="47362" spans="62:65" ht="13" thickBot="1">
      <c r="BJ47362" s="138"/>
      <c r="BK47362" s="138"/>
      <c r="BL47362" s="138"/>
      <c r="BM47362" s="138"/>
    </row>
    <row r="47363" spans="62:65" ht="13" thickBot="1">
      <c r="BJ47363" s="138"/>
      <c r="BK47363" s="138"/>
      <c r="BL47363" s="138"/>
      <c r="BM47363" s="138"/>
    </row>
    <row r="47364" spans="62:65" ht="13" thickBot="1">
      <c r="BJ47364" s="138"/>
      <c r="BK47364" s="138"/>
      <c r="BL47364" s="138"/>
      <c r="BM47364" s="138"/>
    </row>
    <row r="47365" spans="62:65" ht="13" thickBot="1">
      <c r="BJ47365" s="138"/>
      <c r="BK47365" s="138"/>
      <c r="BL47365" s="138"/>
      <c r="BM47365" s="138"/>
    </row>
    <row r="47366" spans="62:65" ht="13" thickBot="1">
      <c r="BJ47366" s="138"/>
      <c r="BK47366" s="138"/>
      <c r="BL47366" s="138"/>
      <c r="BM47366" s="138"/>
    </row>
    <row r="47367" spans="62:65" ht="13" thickBot="1">
      <c r="BJ47367" s="138"/>
      <c r="BK47367" s="138"/>
      <c r="BL47367" s="138"/>
      <c r="BM47367" s="138"/>
    </row>
    <row r="47368" spans="62:65" ht="13" thickBot="1">
      <c r="BJ47368" s="138"/>
      <c r="BK47368" s="138"/>
      <c r="BL47368" s="138"/>
      <c r="BM47368" s="138"/>
    </row>
    <row r="47369" spans="62:65" ht="13" thickBot="1">
      <c r="BJ47369" s="138"/>
      <c r="BK47369" s="138"/>
      <c r="BL47369" s="138"/>
      <c r="BM47369" s="138"/>
    </row>
    <row r="47370" spans="62:65" ht="13" thickBot="1">
      <c r="BJ47370" s="138"/>
      <c r="BK47370" s="138"/>
      <c r="BL47370" s="138"/>
      <c r="BM47370" s="138"/>
    </row>
    <row r="47371" spans="62:65" ht="13" thickBot="1">
      <c r="BJ47371" s="138"/>
      <c r="BK47371" s="138"/>
      <c r="BL47371" s="138"/>
      <c r="BM47371" s="138"/>
    </row>
    <row r="47372" spans="62:65" ht="13" thickBot="1">
      <c r="BJ47372" s="138"/>
      <c r="BK47372" s="138"/>
      <c r="BL47372" s="138"/>
      <c r="BM47372" s="138"/>
    </row>
    <row r="47373" spans="62:65" ht="13" thickBot="1">
      <c r="BJ47373" s="138"/>
      <c r="BK47373" s="138"/>
      <c r="BL47373" s="138"/>
      <c r="BM47373" s="138"/>
    </row>
    <row r="47374" spans="62:65" ht="13" thickBot="1">
      <c r="BJ47374" s="138"/>
      <c r="BK47374" s="138"/>
      <c r="BL47374" s="138"/>
      <c r="BM47374" s="138"/>
    </row>
    <row r="47375" spans="62:65" ht="13" thickBot="1">
      <c r="BJ47375" s="138"/>
      <c r="BK47375" s="138"/>
      <c r="BL47375" s="138"/>
      <c r="BM47375" s="138"/>
    </row>
    <row r="47376" spans="62:65" ht="13" thickBot="1">
      <c r="BJ47376" s="138"/>
      <c r="BK47376" s="138"/>
      <c r="BL47376" s="138"/>
      <c r="BM47376" s="138"/>
    </row>
    <row r="47377" spans="62:65" ht="13" thickBot="1">
      <c r="BJ47377" s="138"/>
      <c r="BK47377" s="138"/>
      <c r="BL47377" s="138"/>
      <c r="BM47377" s="138"/>
    </row>
    <row r="47378" spans="62:65" ht="13" thickBot="1">
      <c r="BJ47378" s="138"/>
      <c r="BK47378" s="138"/>
      <c r="BL47378" s="138"/>
      <c r="BM47378" s="138"/>
    </row>
    <row r="47379" spans="62:65" ht="13" thickBot="1">
      <c r="BJ47379" s="138"/>
      <c r="BK47379" s="138"/>
      <c r="BL47379" s="138"/>
      <c r="BM47379" s="138"/>
    </row>
    <row r="47380" spans="62:65" ht="13" thickBot="1">
      <c r="BJ47380" s="138"/>
      <c r="BK47380" s="138"/>
      <c r="BL47380" s="138"/>
      <c r="BM47380" s="138"/>
    </row>
    <row r="47381" spans="62:65" ht="13" thickBot="1">
      <c r="BJ47381" s="138"/>
      <c r="BK47381" s="138"/>
      <c r="BL47381" s="138"/>
      <c r="BM47381" s="138"/>
    </row>
    <row r="47382" spans="62:65" ht="13" thickBot="1">
      <c r="BJ47382" s="138"/>
      <c r="BK47382" s="138"/>
      <c r="BL47382" s="138"/>
      <c r="BM47382" s="138"/>
    </row>
    <row r="47383" spans="62:65" ht="13" thickBot="1">
      <c r="BJ47383" s="138"/>
      <c r="BK47383" s="138"/>
      <c r="BL47383" s="138"/>
      <c r="BM47383" s="138"/>
    </row>
    <row r="47384" spans="62:65" ht="13" thickBot="1">
      <c r="BJ47384" s="138"/>
      <c r="BK47384" s="138"/>
      <c r="BL47384" s="138"/>
      <c r="BM47384" s="138"/>
    </row>
    <row r="47385" spans="62:65" ht="13" thickBot="1">
      <c r="BJ47385" s="138"/>
      <c r="BK47385" s="138"/>
      <c r="BL47385" s="138"/>
      <c r="BM47385" s="138"/>
    </row>
    <row r="47386" spans="62:65" ht="13" thickBot="1">
      <c r="BJ47386" s="138"/>
      <c r="BK47386" s="138"/>
      <c r="BL47386" s="138"/>
      <c r="BM47386" s="138"/>
    </row>
    <row r="47387" spans="62:65" ht="13" thickBot="1">
      <c r="BJ47387" s="138"/>
      <c r="BK47387" s="138"/>
      <c r="BL47387" s="138"/>
      <c r="BM47387" s="138"/>
    </row>
    <row r="47388" spans="62:65" ht="13" thickBot="1">
      <c r="BJ47388" s="138"/>
      <c r="BK47388" s="138"/>
      <c r="BL47388" s="138"/>
      <c r="BM47388" s="138"/>
    </row>
    <row r="47389" spans="62:65" ht="13" thickBot="1">
      <c r="BJ47389" s="138"/>
      <c r="BK47389" s="138"/>
      <c r="BL47389" s="138"/>
      <c r="BM47389" s="138"/>
    </row>
    <row r="47390" spans="62:65" ht="13" thickBot="1">
      <c r="BJ47390" s="138"/>
      <c r="BK47390" s="138"/>
      <c r="BL47390" s="138"/>
      <c r="BM47390" s="138"/>
    </row>
    <row r="47391" spans="62:65" ht="13" thickBot="1">
      <c r="BJ47391" s="138"/>
      <c r="BK47391" s="138"/>
      <c r="BL47391" s="138"/>
      <c r="BM47391" s="138"/>
    </row>
    <row r="47392" spans="62:65" ht="13" thickBot="1">
      <c r="BJ47392" s="138"/>
      <c r="BK47392" s="138"/>
      <c r="BL47392" s="138"/>
      <c r="BM47392" s="138"/>
    </row>
    <row r="47393" spans="62:65" ht="13" thickBot="1">
      <c r="BJ47393" s="138"/>
      <c r="BK47393" s="138"/>
      <c r="BL47393" s="138"/>
      <c r="BM47393" s="138"/>
    </row>
    <row r="47394" spans="62:65" ht="13" thickBot="1">
      <c r="BJ47394" s="138"/>
      <c r="BK47394" s="138"/>
      <c r="BL47394" s="138"/>
      <c r="BM47394" s="138"/>
    </row>
    <row r="47395" spans="62:65" ht="13" thickBot="1">
      <c r="BJ47395" s="138"/>
      <c r="BK47395" s="138"/>
      <c r="BL47395" s="138"/>
      <c r="BM47395" s="138"/>
    </row>
    <row r="47396" spans="62:65" ht="13" thickBot="1">
      <c r="BJ47396" s="138"/>
      <c r="BK47396" s="138"/>
      <c r="BL47396" s="138"/>
      <c r="BM47396" s="138"/>
    </row>
    <row r="47397" spans="62:65" ht="13" thickBot="1">
      <c r="BJ47397" s="138"/>
      <c r="BK47397" s="138"/>
      <c r="BL47397" s="138"/>
      <c r="BM47397" s="138"/>
    </row>
    <row r="47398" spans="62:65" ht="13" thickBot="1">
      <c r="BJ47398" s="138"/>
      <c r="BK47398" s="138"/>
      <c r="BL47398" s="138"/>
      <c r="BM47398" s="138"/>
    </row>
    <row r="47399" spans="62:65" ht="13" thickBot="1">
      <c r="BJ47399" s="138"/>
      <c r="BK47399" s="138"/>
      <c r="BL47399" s="138"/>
      <c r="BM47399" s="138"/>
    </row>
    <row r="47400" spans="62:65" ht="13" thickBot="1">
      <c r="BJ47400" s="138"/>
      <c r="BK47400" s="138"/>
      <c r="BL47400" s="138"/>
      <c r="BM47400" s="138"/>
    </row>
    <row r="47401" spans="62:65" ht="13" thickBot="1">
      <c r="BJ47401" s="138"/>
      <c r="BK47401" s="138"/>
      <c r="BL47401" s="138"/>
      <c r="BM47401" s="138"/>
    </row>
    <row r="47402" spans="62:65" ht="13" thickBot="1">
      <c r="BJ47402" s="138"/>
      <c r="BK47402" s="138"/>
      <c r="BL47402" s="138"/>
      <c r="BM47402" s="138"/>
    </row>
    <row r="47403" spans="62:65" ht="13" thickBot="1">
      <c r="BJ47403" s="138"/>
      <c r="BK47403" s="138"/>
      <c r="BL47403" s="138"/>
      <c r="BM47403" s="138"/>
    </row>
    <row r="47404" spans="62:65" ht="13" thickBot="1">
      <c r="BJ47404" s="138"/>
      <c r="BK47404" s="138"/>
      <c r="BL47404" s="138"/>
      <c r="BM47404" s="138"/>
    </row>
    <row r="47405" spans="62:65" ht="13" thickBot="1">
      <c r="BJ47405" s="138"/>
      <c r="BK47405" s="138"/>
      <c r="BL47405" s="138"/>
      <c r="BM47405" s="138"/>
    </row>
    <row r="47406" spans="62:65" ht="13" thickBot="1">
      <c r="BJ47406" s="138"/>
      <c r="BK47406" s="138"/>
      <c r="BL47406" s="138"/>
      <c r="BM47406" s="138"/>
    </row>
    <row r="47407" spans="62:65" ht="13" thickBot="1">
      <c r="BJ47407" s="138"/>
      <c r="BK47407" s="138"/>
      <c r="BL47407" s="138"/>
      <c r="BM47407" s="138"/>
    </row>
    <row r="47408" spans="62:65" ht="13" thickBot="1">
      <c r="BJ47408" s="138"/>
      <c r="BK47408" s="138"/>
      <c r="BL47408" s="138"/>
      <c r="BM47408" s="138"/>
    </row>
    <row r="47409" spans="62:65" ht="13" thickBot="1">
      <c r="BJ47409" s="138"/>
      <c r="BK47409" s="138"/>
      <c r="BL47409" s="138"/>
      <c r="BM47409" s="138"/>
    </row>
    <row r="47410" spans="62:65" ht="13" thickBot="1">
      <c r="BJ47410" s="138"/>
      <c r="BK47410" s="138"/>
      <c r="BL47410" s="138"/>
      <c r="BM47410" s="138"/>
    </row>
    <row r="47411" spans="62:65" ht="13" thickBot="1">
      <c r="BJ47411" s="138"/>
      <c r="BK47411" s="138"/>
      <c r="BL47411" s="138"/>
      <c r="BM47411" s="138"/>
    </row>
    <row r="47412" spans="62:65" ht="13" thickBot="1">
      <c r="BJ47412" s="138"/>
      <c r="BK47412" s="138"/>
      <c r="BL47412" s="138"/>
      <c r="BM47412" s="138"/>
    </row>
    <row r="47413" spans="62:65" ht="13" thickBot="1">
      <c r="BJ47413" s="138"/>
      <c r="BK47413" s="138"/>
      <c r="BL47413" s="138"/>
      <c r="BM47413" s="138"/>
    </row>
    <row r="47414" spans="62:65" ht="13" thickBot="1">
      <c r="BJ47414" s="138"/>
      <c r="BK47414" s="138"/>
      <c r="BL47414" s="138"/>
      <c r="BM47414" s="138"/>
    </row>
    <row r="47415" spans="62:65" ht="13" thickBot="1">
      <c r="BJ47415" s="138"/>
      <c r="BK47415" s="138"/>
      <c r="BL47415" s="138"/>
      <c r="BM47415" s="138"/>
    </row>
    <row r="47416" spans="62:65" ht="13" thickBot="1">
      <c r="BJ47416" s="138"/>
      <c r="BK47416" s="138"/>
      <c r="BL47416" s="138"/>
      <c r="BM47416" s="138"/>
    </row>
    <row r="47417" spans="62:65" ht="13" thickBot="1">
      <c r="BJ47417" s="138"/>
      <c r="BK47417" s="138"/>
      <c r="BL47417" s="138"/>
      <c r="BM47417" s="138"/>
    </row>
    <row r="47418" spans="62:65" ht="13" thickBot="1">
      <c r="BJ47418" s="138"/>
      <c r="BK47418" s="138"/>
      <c r="BL47418" s="138"/>
      <c r="BM47418" s="138"/>
    </row>
    <row r="47419" spans="62:65" ht="13" thickBot="1">
      <c r="BJ47419" s="138"/>
      <c r="BK47419" s="138"/>
      <c r="BL47419" s="138"/>
      <c r="BM47419" s="138"/>
    </row>
    <row r="47420" spans="62:65" ht="13" thickBot="1">
      <c r="BJ47420" s="138"/>
      <c r="BK47420" s="138"/>
      <c r="BL47420" s="138"/>
      <c r="BM47420" s="138"/>
    </row>
    <row r="47421" spans="62:65" ht="13" thickBot="1">
      <c r="BJ47421" s="138"/>
      <c r="BK47421" s="138"/>
      <c r="BL47421" s="138"/>
      <c r="BM47421" s="138"/>
    </row>
    <row r="47422" spans="62:65" ht="13" thickBot="1">
      <c r="BJ47422" s="138"/>
      <c r="BK47422" s="138"/>
      <c r="BL47422" s="138"/>
      <c r="BM47422" s="138"/>
    </row>
    <row r="47423" spans="62:65" ht="13" thickBot="1">
      <c r="BJ47423" s="138"/>
      <c r="BK47423" s="138"/>
      <c r="BL47423" s="138"/>
      <c r="BM47423" s="138"/>
    </row>
    <row r="47424" spans="62:65" ht="13" thickBot="1">
      <c r="BJ47424" s="138"/>
      <c r="BK47424" s="138"/>
      <c r="BL47424" s="138"/>
      <c r="BM47424" s="138"/>
    </row>
    <row r="47425" spans="62:65" ht="13" thickBot="1">
      <c r="BJ47425" s="138"/>
      <c r="BK47425" s="138"/>
      <c r="BL47425" s="138"/>
      <c r="BM47425" s="138"/>
    </row>
    <row r="47426" spans="62:65" ht="13" thickBot="1">
      <c r="BJ47426" s="138"/>
      <c r="BK47426" s="138"/>
      <c r="BL47426" s="138"/>
      <c r="BM47426" s="138"/>
    </row>
    <row r="47427" spans="62:65" ht="13" thickBot="1">
      <c r="BJ47427" s="138"/>
      <c r="BK47427" s="138"/>
      <c r="BL47427" s="138"/>
      <c r="BM47427" s="138"/>
    </row>
    <row r="47428" spans="62:65" ht="13" thickBot="1">
      <c r="BJ47428" s="138"/>
      <c r="BK47428" s="138"/>
      <c r="BL47428" s="138"/>
      <c r="BM47428" s="138"/>
    </row>
    <row r="47429" spans="62:65" ht="13" thickBot="1">
      <c r="BJ47429" s="138"/>
      <c r="BK47429" s="138"/>
      <c r="BL47429" s="138"/>
      <c r="BM47429" s="138"/>
    </row>
    <row r="47430" spans="62:65" ht="13" thickBot="1">
      <c r="BJ47430" s="138"/>
      <c r="BK47430" s="138"/>
      <c r="BL47430" s="138"/>
      <c r="BM47430" s="138"/>
    </row>
    <row r="47431" spans="62:65" ht="13" thickBot="1">
      <c r="BJ47431" s="138"/>
      <c r="BK47431" s="138"/>
      <c r="BL47431" s="138"/>
      <c r="BM47431" s="138"/>
    </row>
    <row r="47432" spans="62:65" ht="13" thickBot="1">
      <c r="BJ47432" s="138"/>
      <c r="BK47432" s="138"/>
      <c r="BL47432" s="138"/>
      <c r="BM47432" s="138"/>
    </row>
    <row r="47433" spans="62:65" ht="13" thickBot="1">
      <c r="BJ47433" s="138"/>
      <c r="BK47433" s="138"/>
      <c r="BL47433" s="138"/>
      <c r="BM47433" s="138"/>
    </row>
    <row r="47434" spans="62:65" ht="13" thickBot="1">
      <c r="BJ47434" s="138"/>
      <c r="BK47434" s="138"/>
      <c r="BL47434" s="138"/>
      <c r="BM47434" s="138"/>
    </row>
    <row r="47435" spans="62:65" ht="13" thickBot="1">
      <c r="BJ47435" s="138"/>
      <c r="BK47435" s="138"/>
      <c r="BL47435" s="138"/>
      <c r="BM47435" s="138"/>
    </row>
    <row r="47436" spans="62:65" ht="13" thickBot="1">
      <c r="BJ47436" s="138"/>
      <c r="BK47436" s="138"/>
      <c r="BL47436" s="138"/>
      <c r="BM47436" s="138"/>
    </row>
    <row r="47437" spans="62:65" ht="13" thickBot="1">
      <c r="BJ47437" s="138"/>
      <c r="BK47437" s="138"/>
      <c r="BL47437" s="138"/>
      <c r="BM47437" s="138"/>
    </row>
    <row r="47438" spans="62:65" ht="13" thickBot="1">
      <c r="BJ47438" s="138"/>
      <c r="BK47438" s="138"/>
      <c r="BL47438" s="138"/>
      <c r="BM47438" s="138"/>
    </row>
    <row r="47439" spans="62:65" ht="13" thickBot="1">
      <c r="BJ47439" s="138"/>
      <c r="BK47439" s="138"/>
      <c r="BL47439" s="138"/>
      <c r="BM47439" s="138"/>
    </row>
    <row r="47440" spans="62:65" ht="13" thickBot="1">
      <c r="BJ47440" s="138"/>
      <c r="BK47440" s="138"/>
      <c r="BL47440" s="138"/>
      <c r="BM47440" s="138"/>
    </row>
    <row r="47441" spans="62:65" ht="13" thickBot="1">
      <c r="BJ47441" s="138"/>
      <c r="BK47441" s="138"/>
      <c r="BL47441" s="138"/>
      <c r="BM47441" s="138"/>
    </row>
    <row r="47442" spans="62:65" ht="13" thickBot="1">
      <c r="BJ47442" s="138"/>
      <c r="BK47442" s="138"/>
      <c r="BL47442" s="138"/>
      <c r="BM47442" s="138"/>
    </row>
    <row r="47443" spans="62:65" ht="13" thickBot="1">
      <c r="BJ47443" s="138"/>
      <c r="BK47443" s="138"/>
      <c r="BL47443" s="138"/>
      <c r="BM47443" s="138"/>
    </row>
    <row r="47444" spans="62:65" ht="13" thickBot="1">
      <c r="BJ47444" s="138"/>
      <c r="BK47444" s="138"/>
      <c r="BL47444" s="138"/>
      <c r="BM47444" s="138"/>
    </row>
    <row r="47445" spans="62:65" ht="13" thickBot="1">
      <c r="BJ47445" s="138"/>
      <c r="BK47445" s="138"/>
      <c r="BL47445" s="138"/>
      <c r="BM47445" s="138"/>
    </row>
    <row r="47446" spans="62:65" ht="13" thickBot="1">
      <c r="BJ47446" s="138"/>
      <c r="BK47446" s="138"/>
      <c r="BL47446" s="138"/>
      <c r="BM47446" s="138"/>
    </row>
    <row r="47447" spans="62:65" ht="13" thickBot="1">
      <c r="BJ47447" s="138"/>
      <c r="BK47447" s="138"/>
      <c r="BL47447" s="138"/>
      <c r="BM47447" s="138"/>
    </row>
    <row r="47448" spans="62:65" ht="13" thickBot="1">
      <c r="BJ47448" s="138"/>
      <c r="BK47448" s="138"/>
      <c r="BL47448" s="138"/>
      <c r="BM47448" s="138"/>
    </row>
    <row r="47449" spans="62:65" ht="13" thickBot="1">
      <c r="BJ47449" s="138"/>
      <c r="BK47449" s="138"/>
      <c r="BL47449" s="138"/>
      <c r="BM47449" s="138"/>
    </row>
    <row r="47450" spans="62:65" ht="13" thickBot="1">
      <c r="BJ47450" s="138"/>
      <c r="BK47450" s="138"/>
      <c r="BL47450" s="138"/>
      <c r="BM47450" s="138"/>
    </row>
    <row r="47451" spans="62:65" ht="13" thickBot="1">
      <c r="BJ47451" s="138"/>
      <c r="BK47451" s="138"/>
      <c r="BL47451" s="138"/>
      <c r="BM47451" s="138"/>
    </row>
    <row r="47452" spans="62:65" ht="13" thickBot="1">
      <c r="BJ47452" s="138"/>
      <c r="BK47452" s="138"/>
      <c r="BL47452" s="138"/>
      <c r="BM47452" s="138"/>
    </row>
    <row r="47453" spans="62:65" ht="13" thickBot="1">
      <c r="BJ47453" s="138"/>
      <c r="BK47453" s="138"/>
      <c r="BL47453" s="138"/>
      <c r="BM47453" s="138"/>
    </row>
    <row r="47454" spans="62:65" ht="13" thickBot="1">
      <c r="BJ47454" s="138"/>
      <c r="BK47454" s="138"/>
      <c r="BL47454" s="138"/>
      <c r="BM47454" s="138"/>
    </row>
    <row r="47455" spans="62:65" ht="13" thickBot="1">
      <c r="BJ47455" s="138"/>
      <c r="BK47455" s="138"/>
      <c r="BL47455" s="138"/>
      <c r="BM47455" s="138"/>
    </row>
    <row r="47456" spans="62:65" ht="13" thickBot="1">
      <c r="BJ47456" s="138"/>
      <c r="BK47456" s="138"/>
      <c r="BL47456" s="138"/>
      <c r="BM47456" s="138"/>
    </row>
    <row r="47457" spans="62:65" ht="13" thickBot="1">
      <c r="BJ47457" s="138"/>
      <c r="BK47457" s="138"/>
      <c r="BL47457" s="138"/>
      <c r="BM47457" s="138"/>
    </row>
    <row r="47458" spans="62:65" ht="13" thickBot="1">
      <c r="BJ47458" s="138"/>
      <c r="BK47458" s="138"/>
      <c r="BL47458" s="138"/>
      <c r="BM47458" s="138"/>
    </row>
    <row r="47459" spans="62:65" ht="13" thickBot="1">
      <c r="BJ47459" s="138"/>
      <c r="BK47459" s="138"/>
      <c r="BL47459" s="138"/>
      <c r="BM47459" s="138"/>
    </row>
    <row r="47460" spans="62:65" ht="13" thickBot="1">
      <c r="BJ47460" s="138"/>
      <c r="BK47460" s="138"/>
      <c r="BL47460" s="138"/>
      <c r="BM47460" s="138"/>
    </row>
    <row r="47461" spans="62:65" ht="13" thickBot="1">
      <c r="BJ47461" s="138"/>
      <c r="BK47461" s="138"/>
      <c r="BL47461" s="138"/>
      <c r="BM47461" s="138"/>
    </row>
    <row r="47462" spans="62:65" ht="13" thickBot="1">
      <c r="BJ47462" s="138"/>
      <c r="BK47462" s="138"/>
      <c r="BL47462" s="138"/>
      <c r="BM47462" s="138"/>
    </row>
    <row r="47463" spans="62:65" ht="13" thickBot="1">
      <c r="BJ47463" s="138"/>
      <c r="BK47463" s="138"/>
      <c r="BL47463" s="138"/>
      <c r="BM47463" s="138"/>
    </row>
    <row r="47464" spans="62:65" ht="13" thickBot="1">
      <c r="BJ47464" s="138"/>
      <c r="BK47464" s="138"/>
      <c r="BL47464" s="138"/>
      <c r="BM47464" s="138"/>
    </row>
    <row r="47465" spans="62:65" ht="13" thickBot="1">
      <c r="BJ47465" s="138"/>
      <c r="BK47465" s="138"/>
      <c r="BL47465" s="138"/>
      <c r="BM47465" s="138"/>
    </row>
    <row r="47466" spans="62:65" ht="13" thickBot="1">
      <c r="BJ47466" s="138"/>
      <c r="BK47466" s="138"/>
      <c r="BL47466" s="138"/>
      <c r="BM47466" s="138"/>
    </row>
    <row r="47467" spans="62:65" ht="13" thickBot="1">
      <c r="BJ47467" s="138"/>
      <c r="BK47467" s="138"/>
      <c r="BL47467" s="138"/>
      <c r="BM47467" s="138"/>
    </row>
    <row r="47468" spans="62:65" ht="13" thickBot="1">
      <c r="BJ47468" s="138"/>
      <c r="BK47468" s="138"/>
      <c r="BL47468" s="138"/>
      <c r="BM47468" s="138"/>
    </row>
    <row r="47469" spans="62:65" ht="13" thickBot="1">
      <c r="BJ47469" s="138"/>
      <c r="BK47469" s="138"/>
      <c r="BL47469" s="138"/>
      <c r="BM47469" s="138"/>
    </row>
    <row r="47470" spans="62:65" ht="13" thickBot="1">
      <c r="BJ47470" s="138"/>
      <c r="BK47470" s="138"/>
      <c r="BL47470" s="138"/>
      <c r="BM47470" s="138"/>
    </row>
    <row r="47471" spans="62:65" ht="13" thickBot="1">
      <c r="BJ47471" s="138"/>
      <c r="BK47471" s="138"/>
      <c r="BL47471" s="138"/>
      <c r="BM47471" s="138"/>
    </row>
    <row r="47472" spans="62:65" ht="13" thickBot="1">
      <c r="BJ47472" s="138"/>
      <c r="BK47472" s="138"/>
      <c r="BL47472" s="138"/>
      <c r="BM47472" s="138"/>
    </row>
    <row r="47473" spans="62:65" ht="13" thickBot="1">
      <c r="BJ47473" s="138"/>
      <c r="BK47473" s="138"/>
      <c r="BL47473" s="138"/>
      <c r="BM47473" s="138"/>
    </row>
    <row r="47474" spans="62:65" ht="13" thickBot="1">
      <c r="BJ47474" s="138"/>
      <c r="BK47474" s="138"/>
      <c r="BL47474" s="138"/>
      <c r="BM47474" s="138"/>
    </row>
    <row r="47475" spans="62:65" ht="13" thickBot="1">
      <c r="BJ47475" s="138"/>
      <c r="BK47475" s="138"/>
      <c r="BL47475" s="138"/>
      <c r="BM47475" s="138"/>
    </row>
    <row r="47476" spans="62:65" ht="13" thickBot="1">
      <c r="BJ47476" s="138"/>
      <c r="BK47476" s="138"/>
      <c r="BL47476" s="138"/>
      <c r="BM47476" s="138"/>
    </row>
    <row r="47477" spans="62:65" ht="13" thickBot="1">
      <c r="BJ47477" s="138"/>
      <c r="BK47477" s="138"/>
      <c r="BL47477" s="138"/>
      <c r="BM47477" s="138"/>
    </row>
    <row r="47478" spans="62:65" ht="13" thickBot="1">
      <c r="BJ47478" s="138"/>
      <c r="BK47478" s="138"/>
      <c r="BL47478" s="138"/>
      <c r="BM47478" s="138"/>
    </row>
    <row r="47479" spans="62:65" ht="13" thickBot="1">
      <c r="BJ47479" s="138"/>
      <c r="BK47479" s="138"/>
      <c r="BL47479" s="138"/>
      <c r="BM47479" s="138"/>
    </row>
    <row r="47480" spans="62:65" ht="13" thickBot="1">
      <c r="BJ47480" s="138"/>
      <c r="BK47480" s="138"/>
      <c r="BL47480" s="138"/>
      <c r="BM47480" s="138"/>
    </row>
    <row r="47481" spans="62:65" ht="13" thickBot="1">
      <c r="BJ47481" s="138"/>
      <c r="BK47481" s="138"/>
      <c r="BL47481" s="138"/>
      <c r="BM47481" s="138"/>
    </row>
    <row r="47482" spans="62:65" ht="13" thickBot="1">
      <c r="BJ47482" s="138"/>
      <c r="BK47482" s="138"/>
      <c r="BL47482" s="138"/>
      <c r="BM47482" s="138"/>
    </row>
    <row r="47483" spans="62:65" ht="13" thickBot="1">
      <c r="BJ47483" s="138"/>
      <c r="BK47483" s="138"/>
      <c r="BL47483" s="138"/>
      <c r="BM47483" s="138"/>
    </row>
    <row r="47484" spans="62:65" ht="13" thickBot="1">
      <c r="BJ47484" s="138"/>
      <c r="BK47484" s="138"/>
      <c r="BL47484" s="138"/>
      <c r="BM47484" s="138"/>
    </row>
    <row r="47485" spans="62:65" ht="13" thickBot="1">
      <c r="BJ47485" s="138"/>
      <c r="BK47485" s="138"/>
      <c r="BL47485" s="138"/>
      <c r="BM47485" s="138"/>
    </row>
    <row r="47486" spans="62:65" ht="13" thickBot="1">
      <c r="BJ47486" s="138"/>
      <c r="BK47486" s="138"/>
      <c r="BL47486" s="138"/>
      <c r="BM47486" s="138"/>
    </row>
    <row r="47487" spans="62:65" ht="13" thickBot="1">
      <c r="BJ47487" s="138"/>
      <c r="BK47487" s="138"/>
      <c r="BL47487" s="138"/>
      <c r="BM47487" s="138"/>
    </row>
    <row r="47488" spans="62:65" ht="13" thickBot="1">
      <c r="BJ47488" s="138"/>
      <c r="BK47488" s="138"/>
      <c r="BL47488" s="138"/>
      <c r="BM47488" s="138"/>
    </row>
    <row r="47489" spans="62:65" ht="13" thickBot="1">
      <c r="BJ47489" s="138"/>
      <c r="BK47489" s="138"/>
      <c r="BL47489" s="138"/>
      <c r="BM47489" s="138"/>
    </row>
    <row r="47490" spans="62:65" ht="13" thickBot="1">
      <c r="BJ47490" s="138"/>
      <c r="BK47490" s="138"/>
      <c r="BL47490" s="138"/>
      <c r="BM47490" s="138"/>
    </row>
    <row r="47491" spans="62:65" ht="13" thickBot="1">
      <c r="BJ47491" s="138"/>
      <c r="BK47491" s="138"/>
      <c r="BL47491" s="138"/>
      <c r="BM47491" s="138"/>
    </row>
    <row r="47492" spans="62:65" ht="13" thickBot="1">
      <c r="BJ47492" s="138"/>
      <c r="BK47492" s="138"/>
      <c r="BL47492" s="138"/>
      <c r="BM47492" s="138"/>
    </row>
    <row r="47493" spans="62:65" ht="13" thickBot="1">
      <c r="BJ47493" s="138"/>
      <c r="BK47493" s="138"/>
      <c r="BL47493" s="138"/>
      <c r="BM47493" s="138"/>
    </row>
    <row r="47494" spans="62:65" ht="13" thickBot="1">
      <c r="BJ47494" s="138"/>
      <c r="BK47494" s="138"/>
      <c r="BL47494" s="138"/>
      <c r="BM47494" s="138"/>
    </row>
    <row r="47495" spans="62:65" ht="13" thickBot="1">
      <c r="BJ47495" s="138"/>
      <c r="BK47495" s="138"/>
      <c r="BL47495" s="138"/>
      <c r="BM47495" s="138"/>
    </row>
    <row r="47496" spans="62:65" ht="13" thickBot="1">
      <c r="BJ47496" s="138"/>
      <c r="BK47496" s="138"/>
      <c r="BL47496" s="138"/>
      <c r="BM47496" s="138"/>
    </row>
    <row r="47497" spans="62:65" ht="13" thickBot="1">
      <c r="BJ47497" s="138"/>
      <c r="BK47497" s="138"/>
      <c r="BL47497" s="138"/>
      <c r="BM47497" s="138"/>
    </row>
    <row r="47498" spans="62:65" ht="13" thickBot="1">
      <c r="BJ47498" s="138"/>
      <c r="BK47498" s="138"/>
      <c r="BL47498" s="138"/>
      <c r="BM47498" s="138"/>
    </row>
    <row r="47499" spans="62:65" ht="13" thickBot="1">
      <c r="BJ47499" s="138"/>
      <c r="BK47499" s="138"/>
      <c r="BL47499" s="138"/>
      <c r="BM47499" s="138"/>
    </row>
    <row r="47500" spans="62:65" ht="13" thickBot="1">
      <c r="BJ47500" s="138"/>
      <c r="BK47500" s="138"/>
      <c r="BL47500" s="138"/>
      <c r="BM47500" s="138"/>
    </row>
    <row r="47501" spans="62:65" ht="13" thickBot="1">
      <c r="BJ47501" s="138"/>
      <c r="BK47501" s="138"/>
      <c r="BL47501" s="138"/>
      <c r="BM47501" s="138"/>
    </row>
    <row r="47502" spans="62:65" ht="13" thickBot="1">
      <c r="BJ47502" s="138"/>
      <c r="BK47502" s="138"/>
      <c r="BL47502" s="138"/>
      <c r="BM47502" s="138"/>
    </row>
    <row r="47503" spans="62:65" ht="13" thickBot="1">
      <c r="BJ47503" s="138"/>
      <c r="BK47503" s="138"/>
      <c r="BL47503" s="138"/>
      <c r="BM47503" s="138"/>
    </row>
    <row r="47504" spans="62:65" ht="13" thickBot="1">
      <c r="BJ47504" s="138"/>
      <c r="BK47504" s="138"/>
      <c r="BL47504" s="138"/>
      <c r="BM47504" s="138"/>
    </row>
    <row r="47505" spans="62:65" ht="13" thickBot="1">
      <c r="BJ47505" s="138"/>
      <c r="BK47505" s="138"/>
      <c r="BL47505" s="138"/>
      <c r="BM47505" s="138"/>
    </row>
    <row r="47506" spans="62:65" ht="13" thickBot="1">
      <c r="BJ47506" s="138"/>
      <c r="BK47506" s="138"/>
      <c r="BL47506" s="138"/>
      <c r="BM47506" s="138"/>
    </row>
    <row r="47507" spans="62:65" ht="13" thickBot="1">
      <c r="BJ47507" s="138"/>
      <c r="BK47507" s="138"/>
      <c r="BL47507" s="138"/>
      <c r="BM47507" s="138"/>
    </row>
    <row r="47508" spans="62:65" ht="13" thickBot="1">
      <c r="BJ47508" s="138"/>
      <c r="BK47508" s="138"/>
      <c r="BL47508" s="138"/>
      <c r="BM47508" s="138"/>
    </row>
    <row r="47509" spans="62:65" ht="13" thickBot="1">
      <c r="BJ47509" s="138"/>
      <c r="BK47509" s="138"/>
      <c r="BL47509" s="138"/>
      <c r="BM47509" s="138"/>
    </row>
    <row r="47510" spans="62:65" ht="13" thickBot="1">
      <c r="BJ47510" s="138"/>
      <c r="BK47510" s="138"/>
      <c r="BL47510" s="138"/>
      <c r="BM47510" s="138"/>
    </row>
    <row r="47511" spans="62:65" ht="13" thickBot="1">
      <c r="BJ47511" s="138"/>
      <c r="BK47511" s="138"/>
      <c r="BL47511" s="138"/>
      <c r="BM47511" s="138"/>
    </row>
    <row r="47512" spans="62:65" ht="13" thickBot="1">
      <c r="BJ47512" s="138"/>
      <c r="BK47512" s="138"/>
      <c r="BL47512" s="138"/>
      <c r="BM47512" s="138"/>
    </row>
    <row r="47513" spans="62:65" ht="13" thickBot="1">
      <c r="BJ47513" s="138"/>
      <c r="BK47513" s="138"/>
      <c r="BL47513" s="138"/>
      <c r="BM47513" s="138"/>
    </row>
    <row r="47514" spans="62:65" ht="13" thickBot="1">
      <c r="BJ47514" s="138"/>
      <c r="BK47514" s="138"/>
      <c r="BL47514" s="138"/>
      <c r="BM47514" s="138"/>
    </row>
    <row r="47515" spans="62:65" ht="13" thickBot="1">
      <c r="BJ47515" s="138"/>
      <c r="BK47515" s="138"/>
      <c r="BL47515" s="138"/>
      <c r="BM47515" s="138"/>
    </row>
    <row r="47516" spans="62:65" ht="13" thickBot="1">
      <c r="BJ47516" s="138"/>
      <c r="BK47516" s="138"/>
      <c r="BL47516" s="138"/>
      <c r="BM47516" s="138"/>
    </row>
    <row r="47517" spans="62:65" ht="13" thickBot="1">
      <c r="BJ47517" s="138"/>
      <c r="BK47517" s="138"/>
      <c r="BL47517" s="138"/>
      <c r="BM47517" s="138"/>
    </row>
    <row r="47518" spans="62:65" ht="13" thickBot="1">
      <c r="BJ47518" s="138"/>
      <c r="BK47518" s="138"/>
      <c r="BL47518" s="138"/>
      <c r="BM47518" s="138"/>
    </row>
    <row r="47519" spans="62:65" ht="13" thickBot="1">
      <c r="BJ47519" s="138"/>
      <c r="BK47519" s="138"/>
      <c r="BL47519" s="138"/>
      <c r="BM47519" s="138"/>
    </row>
    <row r="47520" spans="62:65" ht="13" thickBot="1">
      <c r="BJ47520" s="138"/>
      <c r="BK47520" s="138"/>
      <c r="BL47520" s="138"/>
      <c r="BM47520" s="138"/>
    </row>
    <row r="47521" spans="62:65" ht="13" thickBot="1">
      <c r="BJ47521" s="138"/>
      <c r="BK47521" s="138"/>
      <c r="BL47521" s="138"/>
      <c r="BM47521" s="138"/>
    </row>
    <row r="47522" spans="62:65" ht="13" thickBot="1">
      <c r="BJ47522" s="138"/>
      <c r="BK47522" s="138"/>
      <c r="BL47522" s="138"/>
      <c r="BM47522" s="138"/>
    </row>
    <row r="47523" spans="62:65" ht="13" thickBot="1">
      <c r="BJ47523" s="138"/>
      <c r="BK47523" s="138"/>
      <c r="BL47523" s="138"/>
      <c r="BM47523" s="138"/>
    </row>
    <row r="47524" spans="62:65" ht="13" thickBot="1">
      <c r="BJ47524" s="138"/>
      <c r="BK47524" s="138"/>
      <c r="BL47524" s="138"/>
      <c r="BM47524" s="138"/>
    </row>
    <row r="47525" spans="62:65" ht="13" thickBot="1">
      <c r="BJ47525" s="138"/>
      <c r="BK47525" s="138"/>
      <c r="BL47525" s="138"/>
      <c r="BM47525" s="138"/>
    </row>
    <row r="47526" spans="62:65" ht="13" thickBot="1">
      <c r="BJ47526" s="138"/>
      <c r="BK47526" s="138"/>
      <c r="BL47526" s="138"/>
      <c r="BM47526" s="138"/>
    </row>
    <row r="47527" spans="62:65" ht="13" thickBot="1">
      <c r="BJ47527" s="138"/>
      <c r="BK47527" s="138"/>
      <c r="BL47527" s="138"/>
      <c r="BM47527" s="138"/>
    </row>
    <row r="47528" spans="62:65" ht="13" thickBot="1">
      <c r="BJ47528" s="138"/>
      <c r="BK47528" s="138"/>
      <c r="BL47528" s="138"/>
      <c r="BM47528" s="138"/>
    </row>
    <row r="47529" spans="62:65" ht="13" thickBot="1">
      <c r="BJ47529" s="138"/>
      <c r="BK47529" s="138"/>
      <c r="BL47529" s="138"/>
      <c r="BM47529" s="138"/>
    </row>
    <row r="47530" spans="62:65" ht="13" thickBot="1">
      <c r="BJ47530" s="138"/>
      <c r="BK47530" s="138"/>
      <c r="BL47530" s="138"/>
      <c r="BM47530" s="138"/>
    </row>
    <row r="47531" spans="62:65" ht="13" thickBot="1">
      <c r="BJ47531" s="138"/>
      <c r="BK47531" s="138"/>
      <c r="BL47531" s="138"/>
      <c r="BM47531" s="138"/>
    </row>
    <row r="47532" spans="62:65" ht="13" thickBot="1">
      <c r="BJ47532" s="138"/>
      <c r="BK47532" s="138"/>
      <c r="BL47532" s="138"/>
      <c r="BM47532" s="138"/>
    </row>
    <row r="47533" spans="62:65" ht="13" thickBot="1">
      <c r="BJ47533" s="138"/>
      <c r="BK47533" s="138"/>
      <c r="BL47533" s="138"/>
      <c r="BM47533" s="138"/>
    </row>
    <row r="47534" spans="62:65" ht="13" thickBot="1">
      <c r="BJ47534" s="138"/>
      <c r="BK47534" s="138"/>
      <c r="BL47534" s="138"/>
      <c r="BM47534" s="138"/>
    </row>
    <row r="47535" spans="62:65" ht="13" thickBot="1">
      <c r="BJ47535" s="138"/>
      <c r="BK47535" s="138"/>
      <c r="BL47535" s="138"/>
      <c r="BM47535" s="138"/>
    </row>
    <row r="47536" spans="62:65" ht="13" thickBot="1">
      <c r="BJ47536" s="138"/>
      <c r="BK47536" s="138"/>
      <c r="BL47536" s="138"/>
      <c r="BM47536" s="138"/>
    </row>
    <row r="47537" spans="62:65" ht="13" thickBot="1">
      <c r="BJ47537" s="138"/>
      <c r="BK47537" s="138"/>
      <c r="BL47537" s="138"/>
      <c r="BM47537" s="138"/>
    </row>
    <row r="47538" spans="62:65" ht="13" thickBot="1">
      <c r="BJ47538" s="138"/>
      <c r="BK47538" s="138"/>
      <c r="BL47538" s="138"/>
      <c r="BM47538" s="138"/>
    </row>
    <row r="47539" spans="62:65" ht="13" thickBot="1">
      <c r="BJ47539" s="138"/>
      <c r="BK47539" s="138"/>
      <c r="BL47539" s="138"/>
      <c r="BM47539" s="138"/>
    </row>
    <row r="47540" spans="62:65" ht="13" thickBot="1">
      <c r="BJ47540" s="138"/>
      <c r="BK47540" s="138"/>
      <c r="BL47540" s="138"/>
      <c r="BM47540" s="138"/>
    </row>
    <row r="47541" spans="62:65" ht="13" thickBot="1">
      <c r="BJ47541" s="138"/>
      <c r="BK47541" s="138"/>
      <c r="BL47541" s="138"/>
      <c r="BM47541" s="138"/>
    </row>
    <row r="47542" spans="62:65" ht="13" thickBot="1">
      <c r="BJ47542" s="138"/>
      <c r="BK47542" s="138"/>
      <c r="BL47542" s="138"/>
      <c r="BM47542" s="138"/>
    </row>
    <row r="47543" spans="62:65" ht="13" thickBot="1">
      <c r="BJ47543" s="138"/>
      <c r="BK47543" s="138"/>
      <c r="BL47543" s="138"/>
      <c r="BM47543" s="138"/>
    </row>
    <row r="47544" spans="62:65" ht="13" thickBot="1">
      <c r="BJ47544" s="138"/>
      <c r="BK47544" s="138"/>
      <c r="BL47544" s="138"/>
      <c r="BM47544" s="138"/>
    </row>
    <row r="47545" spans="62:65" ht="13" thickBot="1">
      <c r="BJ47545" s="138"/>
      <c r="BK47545" s="138"/>
      <c r="BL47545" s="138"/>
      <c r="BM47545" s="138"/>
    </row>
    <row r="47546" spans="62:65" ht="13" thickBot="1">
      <c r="BJ47546" s="138"/>
      <c r="BK47546" s="138"/>
      <c r="BL47546" s="138"/>
      <c r="BM47546" s="138"/>
    </row>
    <row r="47547" spans="62:65" ht="13" thickBot="1">
      <c r="BJ47547" s="138"/>
      <c r="BK47547" s="138"/>
      <c r="BL47547" s="138"/>
      <c r="BM47547" s="138"/>
    </row>
    <row r="47548" spans="62:65" ht="13" thickBot="1">
      <c r="BJ47548" s="138"/>
      <c r="BK47548" s="138"/>
      <c r="BL47548" s="138"/>
      <c r="BM47548" s="138"/>
    </row>
    <row r="47549" spans="62:65" ht="13" thickBot="1">
      <c r="BJ47549" s="138"/>
      <c r="BK47549" s="138"/>
      <c r="BL47549" s="138"/>
      <c r="BM47549" s="138"/>
    </row>
    <row r="47550" spans="62:65" ht="13" thickBot="1">
      <c r="BJ47550" s="138"/>
      <c r="BK47550" s="138"/>
      <c r="BL47550" s="138"/>
      <c r="BM47550" s="138"/>
    </row>
    <row r="47551" spans="62:65" ht="13" thickBot="1">
      <c r="BJ47551" s="138"/>
      <c r="BK47551" s="138"/>
      <c r="BL47551" s="138"/>
      <c r="BM47551" s="138"/>
    </row>
    <row r="47552" spans="62:65" ht="13" thickBot="1">
      <c r="BJ47552" s="138"/>
      <c r="BK47552" s="138"/>
      <c r="BL47552" s="138"/>
      <c r="BM47552" s="138"/>
    </row>
    <row r="47553" spans="62:65" ht="13" thickBot="1">
      <c r="BJ47553" s="138"/>
      <c r="BK47553" s="138"/>
      <c r="BL47553" s="138"/>
      <c r="BM47553" s="138"/>
    </row>
    <row r="47554" spans="62:65" ht="13" thickBot="1">
      <c r="BJ47554" s="138"/>
      <c r="BK47554" s="138"/>
      <c r="BL47554" s="138"/>
      <c r="BM47554" s="138"/>
    </row>
    <row r="47555" spans="62:65" ht="13" thickBot="1">
      <c r="BJ47555" s="138"/>
      <c r="BK47555" s="138"/>
      <c r="BL47555" s="138"/>
      <c r="BM47555" s="138"/>
    </row>
    <row r="47556" spans="62:65" ht="13" thickBot="1">
      <c r="BJ47556" s="138"/>
      <c r="BK47556" s="138"/>
      <c r="BL47556" s="138"/>
      <c r="BM47556" s="138"/>
    </row>
    <row r="47557" spans="62:65" ht="13" thickBot="1">
      <c r="BJ47557" s="138"/>
      <c r="BK47557" s="138"/>
      <c r="BL47557" s="138"/>
      <c r="BM47557" s="138"/>
    </row>
    <row r="47558" spans="62:65" ht="13" thickBot="1">
      <c r="BJ47558" s="138"/>
      <c r="BK47558" s="138"/>
      <c r="BL47558" s="138"/>
      <c r="BM47558" s="138"/>
    </row>
    <row r="47559" spans="62:65" ht="13" thickBot="1">
      <c r="BJ47559" s="138"/>
      <c r="BK47559" s="138"/>
      <c r="BL47559" s="138"/>
      <c r="BM47559" s="138"/>
    </row>
    <row r="47560" spans="62:65" ht="13" thickBot="1">
      <c r="BJ47560" s="138"/>
      <c r="BK47560" s="138"/>
      <c r="BL47560" s="138"/>
      <c r="BM47560" s="138"/>
    </row>
    <row r="47561" spans="62:65" ht="13" thickBot="1">
      <c r="BJ47561" s="138"/>
      <c r="BK47561" s="138"/>
      <c r="BL47561" s="138"/>
      <c r="BM47561" s="138"/>
    </row>
    <row r="47562" spans="62:65" ht="13" thickBot="1">
      <c r="BJ47562" s="138"/>
      <c r="BK47562" s="138"/>
      <c r="BL47562" s="138"/>
      <c r="BM47562" s="138"/>
    </row>
    <row r="47563" spans="62:65" ht="13" thickBot="1">
      <c r="BJ47563" s="138"/>
      <c r="BK47563" s="138"/>
      <c r="BL47563" s="138"/>
      <c r="BM47563" s="138"/>
    </row>
    <row r="47564" spans="62:65" ht="13" thickBot="1">
      <c r="BJ47564" s="138"/>
      <c r="BK47564" s="138"/>
      <c r="BL47564" s="138"/>
      <c r="BM47564" s="138"/>
    </row>
    <row r="47565" spans="62:65" ht="13" thickBot="1">
      <c r="BJ47565" s="138"/>
      <c r="BK47565" s="138"/>
      <c r="BL47565" s="138"/>
      <c r="BM47565" s="138"/>
    </row>
    <row r="47566" spans="62:65" ht="13" thickBot="1">
      <c r="BJ47566" s="138"/>
      <c r="BK47566" s="138"/>
      <c r="BL47566" s="138"/>
      <c r="BM47566" s="138"/>
    </row>
    <row r="47567" spans="62:65" ht="13" thickBot="1">
      <c r="BJ47567" s="138"/>
      <c r="BK47567" s="138"/>
      <c r="BL47567" s="138"/>
      <c r="BM47567" s="138"/>
    </row>
    <row r="47568" spans="62:65" ht="13" thickBot="1">
      <c r="BJ47568" s="138"/>
      <c r="BK47568" s="138"/>
      <c r="BL47568" s="138"/>
      <c r="BM47568" s="138"/>
    </row>
    <row r="47569" spans="62:65" ht="13" thickBot="1">
      <c r="BJ47569" s="138"/>
      <c r="BK47569" s="138"/>
      <c r="BL47569" s="138"/>
      <c r="BM47569" s="138"/>
    </row>
    <row r="47570" spans="62:65" ht="13" thickBot="1">
      <c r="BJ47570" s="138"/>
      <c r="BK47570" s="138"/>
      <c r="BL47570" s="138"/>
      <c r="BM47570" s="138"/>
    </row>
    <row r="47571" spans="62:65" ht="13" thickBot="1">
      <c r="BJ47571" s="138"/>
      <c r="BK47571" s="138"/>
      <c r="BL47571" s="138"/>
      <c r="BM47571" s="138"/>
    </row>
    <row r="47572" spans="62:65" ht="13" thickBot="1">
      <c r="BJ47572" s="138"/>
      <c r="BK47572" s="138"/>
      <c r="BL47572" s="138"/>
      <c r="BM47572" s="138"/>
    </row>
    <row r="47573" spans="62:65" ht="13" thickBot="1">
      <c r="BJ47573" s="138"/>
      <c r="BK47573" s="138"/>
      <c r="BL47573" s="138"/>
      <c r="BM47573" s="138"/>
    </row>
    <row r="47574" spans="62:65" ht="13" thickBot="1">
      <c r="BJ47574" s="138"/>
      <c r="BK47574" s="138"/>
      <c r="BL47574" s="138"/>
      <c r="BM47574" s="138"/>
    </row>
    <row r="47575" spans="62:65" ht="13" thickBot="1">
      <c r="BJ47575" s="138"/>
      <c r="BK47575" s="138"/>
      <c r="BL47575" s="138"/>
      <c r="BM47575" s="138"/>
    </row>
    <row r="47576" spans="62:65" ht="13" thickBot="1">
      <c r="BJ47576" s="138"/>
      <c r="BK47576" s="138"/>
      <c r="BL47576" s="138"/>
      <c r="BM47576" s="138"/>
    </row>
    <row r="47577" spans="62:65" ht="13" thickBot="1">
      <c r="BJ47577" s="138"/>
      <c r="BK47577" s="138"/>
      <c r="BL47577" s="138"/>
      <c r="BM47577" s="138"/>
    </row>
    <row r="47578" spans="62:65" ht="13" thickBot="1">
      <c r="BJ47578" s="138"/>
      <c r="BK47578" s="138"/>
      <c r="BL47578" s="138"/>
      <c r="BM47578" s="138"/>
    </row>
    <row r="47579" spans="62:65" ht="13" thickBot="1">
      <c r="BJ47579" s="138"/>
      <c r="BK47579" s="138"/>
      <c r="BL47579" s="138"/>
      <c r="BM47579" s="138"/>
    </row>
    <row r="47580" spans="62:65" ht="13" thickBot="1">
      <c r="BJ47580" s="138"/>
      <c r="BK47580" s="138"/>
      <c r="BL47580" s="138"/>
      <c r="BM47580" s="138"/>
    </row>
    <row r="47581" spans="62:65" ht="13" thickBot="1">
      <c r="BJ47581" s="138"/>
      <c r="BK47581" s="138"/>
      <c r="BL47581" s="138"/>
      <c r="BM47581" s="138"/>
    </row>
    <row r="47582" spans="62:65" ht="13" thickBot="1">
      <c r="BJ47582" s="138"/>
      <c r="BK47582" s="138"/>
      <c r="BL47582" s="138"/>
      <c r="BM47582" s="138"/>
    </row>
    <row r="47583" spans="62:65" ht="13" thickBot="1">
      <c r="BJ47583" s="138"/>
      <c r="BK47583" s="138"/>
      <c r="BL47583" s="138"/>
      <c r="BM47583" s="138"/>
    </row>
    <row r="47584" spans="62:65" ht="13" thickBot="1">
      <c r="BJ47584" s="138"/>
      <c r="BK47584" s="138"/>
      <c r="BL47584" s="138"/>
      <c r="BM47584" s="138"/>
    </row>
    <row r="47585" spans="62:65" ht="13" thickBot="1">
      <c r="BJ47585" s="138"/>
      <c r="BK47585" s="138"/>
      <c r="BL47585" s="138"/>
      <c r="BM47585" s="138"/>
    </row>
    <row r="47586" spans="62:65" ht="13" thickBot="1">
      <c r="BJ47586" s="138"/>
      <c r="BK47586" s="138"/>
      <c r="BL47586" s="138"/>
      <c r="BM47586" s="138"/>
    </row>
    <row r="47587" spans="62:65" ht="13" thickBot="1">
      <c r="BJ47587" s="138"/>
      <c r="BK47587" s="138"/>
      <c r="BL47587" s="138"/>
      <c r="BM47587" s="138"/>
    </row>
    <row r="47588" spans="62:65" ht="13" thickBot="1">
      <c r="BJ47588" s="138"/>
      <c r="BK47588" s="138"/>
      <c r="BL47588" s="138"/>
      <c r="BM47588" s="138"/>
    </row>
    <row r="47589" spans="62:65" ht="13" thickBot="1">
      <c r="BJ47589" s="138"/>
      <c r="BK47589" s="138"/>
      <c r="BL47589" s="138"/>
      <c r="BM47589" s="138"/>
    </row>
    <row r="47590" spans="62:65" ht="13" thickBot="1">
      <c r="BJ47590" s="138"/>
      <c r="BK47590" s="138"/>
      <c r="BL47590" s="138"/>
      <c r="BM47590" s="138"/>
    </row>
    <row r="47591" spans="62:65" ht="13" thickBot="1">
      <c r="BJ47591" s="138"/>
      <c r="BK47591" s="138"/>
      <c r="BL47591" s="138"/>
      <c r="BM47591" s="138"/>
    </row>
    <row r="47592" spans="62:65" ht="13" thickBot="1">
      <c r="BJ47592" s="138"/>
      <c r="BK47592" s="138"/>
      <c r="BL47592" s="138"/>
      <c r="BM47592" s="138"/>
    </row>
    <row r="47593" spans="62:65" ht="13" thickBot="1">
      <c r="BJ47593" s="138"/>
      <c r="BK47593" s="138"/>
      <c r="BL47593" s="138"/>
      <c r="BM47593" s="138"/>
    </row>
    <row r="47594" spans="62:65" ht="13" thickBot="1">
      <c r="BJ47594" s="138"/>
      <c r="BK47594" s="138"/>
      <c r="BL47594" s="138"/>
      <c r="BM47594" s="138"/>
    </row>
    <row r="47595" spans="62:65" ht="13" thickBot="1">
      <c r="BJ47595" s="138"/>
      <c r="BK47595" s="138"/>
      <c r="BL47595" s="138"/>
      <c r="BM47595" s="138"/>
    </row>
    <row r="47596" spans="62:65" ht="13" thickBot="1">
      <c r="BJ47596" s="138"/>
      <c r="BK47596" s="138"/>
      <c r="BL47596" s="138"/>
      <c r="BM47596" s="138"/>
    </row>
    <row r="47597" spans="62:65" ht="13" thickBot="1">
      <c r="BJ47597" s="138"/>
      <c r="BK47597" s="138"/>
      <c r="BL47597" s="138"/>
      <c r="BM47597" s="138"/>
    </row>
    <row r="47598" spans="62:65" ht="13" thickBot="1">
      <c r="BJ47598" s="138"/>
      <c r="BK47598" s="138"/>
      <c r="BL47598" s="138"/>
      <c r="BM47598" s="138"/>
    </row>
    <row r="47599" spans="62:65" ht="13" thickBot="1">
      <c r="BJ47599" s="138"/>
      <c r="BK47599" s="138"/>
      <c r="BL47599" s="138"/>
      <c r="BM47599" s="138"/>
    </row>
    <row r="47600" spans="62:65" ht="13" thickBot="1">
      <c r="BJ47600" s="138"/>
      <c r="BK47600" s="138"/>
      <c r="BL47600" s="138"/>
      <c r="BM47600" s="138"/>
    </row>
    <row r="47601" spans="62:65" ht="13" thickBot="1">
      <c r="BJ47601" s="138"/>
      <c r="BK47601" s="138"/>
      <c r="BL47601" s="138"/>
      <c r="BM47601" s="138"/>
    </row>
    <row r="47602" spans="62:65" ht="13" thickBot="1">
      <c r="BJ47602" s="138"/>
      <c r="BK47602" s="138"/>
      <c r="BL47602" s="138"/>
      <c r="BM47602" s="138"/>
    </row>
    <row r="47603" spans="62:65" ht="13" thickBot="1">
      <c r="BJ47603" s="138"/>
      <c r="BK47603" s="138"/>
      <c r="BL47603" s="138"/>
      <c r="BM47603" s="138"/>
    </row>
    <row r="47604" spans="62:65" ht="13" thickBot="1">
      <c r="BJ47604" s="138"/>
      <c r="BK47604" s="138"/>
      <c r="BL47604" s="138"/>
      <c r="BM47604" s="138"/>
    </row>
    <row r="47605" spans="62:65" ht="13" thickBot="1">
      <c r="BJ47605" s="138"/>
      <c r="BK47605" s="138"/>
      <c r="BL47605" s="138"/>
      <c r="BM47605" s="138"/>
    </row>
    <row r="47606" spans="62:65" ht="13" thickBot="1">
      <c r="BJ47606" s="138"/>
      <c r="BK47606" s="138"/>
      <c r="BL47606" s="138"/>
      <c r="BM47606" s="138"/>
    </row>
    <row r="47607" spans="62:65" ht="13" thickBot="1">
      <c r="BJ47607" s="138"/>
      <c r="BK47607" s="138"/>
      <c r="BL47607" s="138"/>
      <c r="BM47607" s="138"/>
    </row>
    <row r="47608" spans="62:65" ht="13" thickBot="1">
      <c r="BJ47608" s="138"/>
      <c r="BK47608" s="138"/>
      <c r="BL47608" s="138"/>
      <c r="BM47608" s="138"/>
    </row>
    <row r="47609" spans="62:65" ht="13" thickBot="1">
      <c r="BJ47609" s="138"/>
      <c r="BK47609" s="138"/>
      <c r="BL47609" s="138"/>
      <c r="BM47609" s="138"/>
    </row>
    <row r="47610" spans="62:65" ht="13" thickBot="1">
      <c r="BJ47610" s="138"/>
      <c r="BK47610" s="138"/>
      <c r="BL47610" s="138"/>
      <c r="BM47610" s="138"/>
    </row>
    <row r="47611" spans="62:65" ht="13" thickBot="1">
      <c r="BJ47611" s="138"/>
      <c r="BK47611" s="138"/>
      <c r="BL47611" s="138"/>
      <c r="BM47611" s="138"/>
    </row>
    <row r="47612" spans="62:65" ht="13" thickBot="1">
      <c r="BJ47612" s="138"/>
      <c r="BK47612" s="138"/>
      <c r="BL47612" s="138"/>
      <c r="BM47612" s="138"/>
    </row>
    <row r="47613" spans="62:65" ht="13" thickBot="1">
      <c r="BJ47613" s="138"/>
      <c r="BK47613" s="138"/>
      <c r="BL47613" s="138"/>
      <c r="BM47613" s="138"/>
    </row>
    <row r="47614" spans="62:65" ht="13" thickBot="1">
      <c r="BJ47614" s="138"/>
      <c r="BK47614" s="138"/>
      <c r="BL47614" s="138"/>
      <c r="BM47614" s="138"/>
    </row>
    <row r="47615" spans="62:65" ht="13" thickBot="1">
      <c r="BJ47615" s="138"/>
      <c r="BK47615" s="138"/>
      <c r="BL47615" s="138"/>
      <c r="BM47615" s="138"/>
    </row>
    <row r="47616" spans="62:65" ht="13" thickBot="1">
      <c r="BJ47616" s="138"/>
      <c r="BK47616" s="138"/>
      <c r="BL47616" s="138"/>
      <c r="BM47616" s="138"/>
    </row>
    <row r="47617" spans="62:65" ht="13" thickBot="1">
      <c r="BJ47617" s="138"/>
      <c r="BK47617" s="138"/>
      <c r="BL47617" s="138"/>
      <c r="BM47617" s="138"/>
    </row>
    <row r="47618" spans="62:65" ht="13" thickBot="1">
      <c r="BJ47618" s="138"/>
      <c r="BK47618" s="138"/>
      <c r="BL47618" s="138"/>
      <c r="BM47618" s="138"/>
    </row>
    <row r="47619" spans="62:65" ht="13" thickBot="1">
      <c r="BJ47619" s="138"/>
      <c r="BK47619" s="138"/>
      <c r="BL47619" s="138"/>
      <c r="BM47619" s="138"/>
    </row>
    <row r="47620" spans="62:65" ht="13" thickBot="1">
      <c r="BJ47620" s="138"/>
      <c r="BK47620" s="138"/>
      <c r="BL47620" s="138"/>
      <c r="BM47620" s="138"/>
    </row>
    <row r="47621" spans="62:65" ht="13" thickBot="1">
      <c r="BJ47621" s="138"/>
      <c r="BK47621" s="138"/>
      <c r="BL47621" s="138"/>
      <c r="BM47621" s="138"/>
    </row>
    <row r="47622" spans="62:65" ht="13" thickBot="1">
      <c r="BJ47622" s="138"/>
      <c r="BK47622" s="138"/>
      <c r="BL47622" s="138"/>
      <c r="BM47622" s="138"/>
    </row>
    <row r="47623" spans="62:65" ht="13" thickBot="1">
      <c r="BJ47623" s="138"/>
      <c r="BK47623" s="138"/>
      <c r="BL47623" s="138"/>
      <c r="BM47623" s="138"/>
    </row>
    <row r="47624" spans="62:65" ht="13" thickBot="1">
      <c r="BJ47624" s="138"/>
      <c r="BK47624" s="138"/>
      <c r="BL47624" s="138"/>
      <c r="BM47624" s="138"/>
    </row>
    <row r="47625" spans="62:65" ht="13" thickBot="1">
      <c r="BJ47625" s="138"/>
      <c r="BK47625" s="138"/>
      <c r="BL47625" s="138"/>
      <c r="BM47625" s="138"/>
    </row>
    <row r="47626" spans="62:65" ht="13" thickBot="1">
      <c r="BJ47626" s="138"/>
      <c r="BK47626" s="138"/>
      <c r="BL47626" s="138"/>
      <c r="BM47626" s="138"/>
    </row>
    <row r="47627" spans="62:65" ht="13" thickBot="1">
      <c r="BJ47627" s="138"/>
      <c r="BK47627" s="138"/>
      <c r="BL47627" s="138"/>
      <c r="BM47627" s="138"/>
    </row>
    <row r="47628" spans="62:65" ht="13" thickBot="1">
      <c r="BJ47628" s="138"/>
      <c r="BK47628" s="138"/>
      <c r="BL47628" s="138"/>
      <c r="BM47628" s="138"/>
    </row>
    <row r="47629" spans="62:65" ht="13" thickBot="1">
      <c r="BJ47629" s="138"/>
      <c r="BK47629" s="138"/>
      <c r="BL47629" s="138"/>
      <c r="BM47629" s="138"/>
    </row>
    <row r="47630" spans="62:65" ht="13" thickBot="1">
      <c r="BJ47630" s="138"/>
      <c r="BK47630" s="138"/>
      <c r="BL47630" s="138"/>
      <c r="BM47630" s="138"/>
    </row>
    <row r="47631" spans="62:65" ht="13" thickBot="1">
      <c r="BJ47631" s="138"/>
      <c r="BK47631" s="138"/>
      <c r="BL47631" s="138"/>
      <c r="BM47631" s="138"/>
    </row>
    <row r="47632" spans="62:65" ht="13" thickBot="1">
      <c r="BJ47632" s="138"/>
      <c r="BK47632" s="138"/>
      <c r="BL47632" s="138"/>
      <c r="BM47632" s="138"/>
    </row>
    <row r="47633" spans="62:65" ht="13" thickBot="1">
      <c r="BJ47633" s="138"/>
      <c r="BK47633" s="138"/>
      <c r="BL47633" s="138"/>
      <c r="BM47633" s="138"/>
    </row>
    <row r="47634" spans="62:65" ht="13" thickBot="1">
      <c r="BJ47634" s="138"/>
      <c r="BK47634" s="138"/>
      <c r="BL47634" s="138"/>
      <c r="BM47634" s="138"/>
    </row>
    <row r="47635" spans="62:65" ht="13" thickBot="1">
      <c r="BJ47635" s="138"/>
      <c r="BK47635" s="138"/>
      <c r="BL47635" s="138"/>
      <c r="BM47635" s="138"/>
    </row>
    <row r="47636" spans="62:65" ht="13" thickBot="1">
      <c r="BJ47636" s="138"/>
      <c r="BK47636" s="138"/>
      <c r="BL47636" s="138"/>
      <c r="BM47636" s="138"/>
    </row>
    <row r="47637" spans="62:65" ht="13" thickBot="1">
      <c r="BJ47637" s="138"/>
      <c r="BK47637" s="138"/>
      <c r="BL47637" s="138"/>
      <c r="BM47637" s="138"/>
    </row>
    <row r="47638" spans="62:65" ht="13" thickBot="1">
      <c r="BJ47638" s="138"/>
      <c r="BK47638" s="138"/>
      <c r="BL47638" s="138"/>
      <c r="BM47638" s="138"/>
    </row>
    <row r="47639" spans="62:65" ht="13" thickBot="1">
      <c r="BJ47639" s="138"/>
      <c r="BK47639" s="138"/>
      <c r="BL47639" s="138"/>
      <c r="BM47639" s="138"/>
    </row>
    <row r="47640" spans="62:65" ht="13" thickBot="1">
      <c r="BJ47640" s="138"/>
      <c r="BK47640" s="138"/>
      <c r="BL47640" s="138"/>
      <c r="BM47640" s="138"/>
    </row>
    <row r="47641" spans="62:65" ht="13" thickBot="1">
      <c r="BJ47641" s="138"/>
      <c r="BK47641" s="138"/>
      <c r="BL47641" s="138"/>
      <c r="BM47641" s="138"/>
    </row>
    <row r="47642" spans="62:65" ht="13" thickBot="1">
      <c r="BJ47642" s="138"/>
      <c r="BK47642" s="138"/>
      <c r="BL47642" s="138"/>
      <c r="BM47642" s="138"/>
    </row>
    <row r="47643" spans="62:65" ht="13" thickBot="1">
      <c r="BJ47643" s="138"/>
      <c r="BK47643" s="138"/>
      <c r="BL47643" s="138"/>
      <c r="BM47643" s="138"/>
    </row>
    <row r="47644" spans="62:65" ht="13" thickBot="1">
      <c r="BJ47644" s="138"/>
      <c r="BK47644" s="138"/>
      <c r="BL47644" s="138"/>
      <c r="BM47644" s="138"/>
    </row>
    <row r="47645" spans="62:65" ht="13" thickBot="1">
      <c r="BJ47645" s="138"/>
      <c r="BK47645" s="138"/>
      <c r="BL47645" s="138"/>
      <c r="BM47645" s="138"/>
    </row>
    <row r="47646" spans="62:65" ht="13" thickBot="1">
      <c r="BJ47646" s="138"/>
      <c r="BK47646" s="138"/>
      <c r="BL47646" s="138"/>
      <c r="BM47646" s="138"/>
    </row>
    <row r="47647" spans="62:65" ht="13" thickBot="1">
      <c r="BJ47647" s="138"/>
      <c r="BK47647" s="138"/>
      <c r="BL47647" s="138"/>
      <c r="BM47647" s="138"/>
    </row>
    <row r="47648" spans="62:65" ht="13" thickBot="1">
      <c r="BJ47648" s="138"/>
      <c r="BK47648" s="138"/>
      <c r="BL47648" s="138"/>
      <c r="BM47648" s="138"/>
    </row>
    <row r="47649" spans="62:65" ht="13" thickBot="1">
      <c r="BJ47649" s="138"/>
      <c r="BK47649" s="138"/>
      <c r="BL47649" s="138"/>
      <c r="BM47649" s="138"/>
    </row>
    <row r="47650" spans="62:65" ht="13" thickBot="1">
      <c r="BJ47650" s="138"/>
      <c r="BK47650" s="138"/>
      <c r="BL47650" s="138"/>
      <c r="BM47650" s="138"/>
    </row>
    <row r="47651" spans="62:65" ht="13" thickBot="1">
      <c r="BJ47651" s="138"/>
      <c r="BK47651" s="138"/>
      <c r="BL47651" s="138"/>
      <c r="BM47651" s="138"/>
    </row>
    <row r="47652" spans="62:65" ht="13" thickBot="1">
      <c r="BJ47652" s="138"/>
      <c r="BK47652" s="138"/>
      <c r="BL47652" s="138"/>
      <c r="BM47652" s="138"/>
    </row>
    <row r="47653" spans="62:65" ht="13" thickBot="1">
      <c r="BJ47653" s="138"/>
      <c r="BK47653" s="138"/>
      <c r="BL47653" s="138"/>
      <c r="BM47653" s="138"/>
    </row>
    <row r="47654" spans="62:65" ht="13" thickBot="1">
      <c r="BJ47654" s="138"/>
      <c r="BK47654" s="138"/>
      <c r="BL47654" s="138"/>
      <c r="BM47654" s="138"/>
    </row>
    <row r="47655" spans="62:65" ht="13" thickBot="1">
      <c r="BJ47655" s="138"/>
      <c r="BK47655" s="138"/>
      <c r="BL47655" s="138"/>
      <c r="BM47655" s="138"/>
    </row>
    <row r="47656" spans="62:65" ht="13" thickBot="1">
      <c r="BJ47656" s="138"/>
      <c r="BK47656" s="138"/>
      <c r="BL47656" s="138"/>
      <c r="BM47656" s="138"/>
    </row>
    <row r="47657" spans="62:65" ht="13" thickBot="1">
      <c r="BJ47657" s="138"/>
      <c r="BK47657" s="138"/>
      <c r="BL47657" s="138"/>
      <c r="BM47657" s="138"/>
    </row>
    <row r="47658" spans="62:65" ht="13" thickBot="1">
      <c r="BJ47658" s="138"/>
      <c r="BK47658" s="138"/>
      <c r="BL47658" s="138"/>
      <c r="BM47658" s="138"/>
    </row>
    <row r="47659" spans="62:65" ht="13" thickBot="1">
      <c r="BJ47659" s="138"/>
      <c r="BK47659" s="138"/>
      <c r="BL47659" s="138"/>
      <c r="BM47659" s="138"/>
    </row>
    <row r="47660" spans="62:65" ht="13" thickBot="1">
      <c r="BJ47660" s="138"/>
      <c r="BK47660" s="138"/>
      <c r="BL47660" s="138"/>
      <c r="BM47660" s="138"/>
    </row>
    <row r="47661" spans="62:65" ht="13" thickBot="1">
      <c r="BJ47661" s="138"/>
      <c r="BK47661" s="138"/>
      <c r="BL47661" s="138"/>
      <c r="BM47661" s="138"/>
    </row>
    <row r="47662" spans="62:65" ht="13" thickBot="1">
      <c r="BJ47662" s="138"/>
      <c r="BK47662" s="138"/>
      <c r="BL47662" s="138"/>
      <c r="BM47662" s="138"/>
    </row>
    <row r="47663" spans="62:65" ht="13" thickBot="1">
      <c r="BJ47663" s="138"/>
      <c r="BK47663" s="138"/>
      <c r="BL47663" s="138"/>
      <c r="BM47663" s="138"/>
    </row>
    <row r="47664" spans="62:65" ht="13" thickBot="1">
      <c r="BJ47664" s="138"/>
      <c r="BK47664" s="138"/>
      <c r="BL47664" s="138"/>
      <c r="BM47664" s="138"/>
    </row>
    <row r="47665" spans="62:65" ht="13" thickBot="1">
      <c r="BJ47665" s="138"/>
      <c r="BK47665" s="138"/>
      <c r="BL47665" s="138"/>
      <c r="BM47665" s="138"/>
    </row>
    <row r="47666" spans="62:65" ht="13" thickBot="1">
      <c r="BJ47666" s="138"/>
      <c r="BK47666" s="138"/>
      <c r="BL47666" s="138"/>
      <c r="BM47666" s="138"/>
    </row>
    <row r="47667" spans="62:65" ht="13" thickBot="1">
      <c r="BJ47667" s="138"/>
      <c r="BK47667" s="138"/>
      <c r="BL47667" s="138"/>
      <c r="BM47667" s="138"/>
    </row>
    <row r="47668" spans="62:65" ht="13" thickBot="1">
      <c r="BJ47668" s="138"/>
      <c r="BK47668" s="138"/>
      <c r="BL47668" s="138"/>
      <c r="BM47668" s="138"/>
    </row>
    <row r="47669" spans="62:65" ht="13" thickBot="1">
      <c r="BJ47669" s="138"/>
      <c r="BK47669" s="138"/>
      <c r="BL47669" s="138"/>
      <c r="BM47669" s="138"/>
    </row>
    <row r="47670" spans="62:65" ht="13" thickBot="1">
      <c r="BJ47670" s="138"/>
      <c r="BK47670" s="138"/>
      <c r="BL47670" s="138"/>
      <c r="BM47670" s="138"/>
    </row>
    <row r="47671" spans="62:65" ht="13" thickBot="1">
      <c r="BJ47671" s="138"/>
      <c r="BK47671" s="138"/>
      <c r="BL47671" s="138"/>
      <c r="BM47671" s="138"/>
    </row>
    <row r="47672" spans="62:65" ht="13" thickBot="1">
      <c r="BJ47672" s="138"/>
      <c r="BK47672" s="138"/>
      <c r="BL47672" s="138"/>
      <c r="BM47672" s="138"/>
    </row>
    <row r="47673" spans="62:65" ht="13" thickBot="1">
      <c r="BJ47673" s="138"/>
      <c r="BK47673" s="138"/>
      <c r="BL47673" s="138"/>
      <c r="BM47673" s="138"/>
    </row>
    <row r="47674" spans="62:65" ht="13" thickBot="1">
      <c r="BJ47674" s="138"/>
      <c r="BK47674" s="138"/>
      <c r="BL47674" s="138"/>
      <c r="BM47674" s="138"/>
    </row>
    <row r="47675" spans="62:65" ht="13" thickBot="1">
      <c r="BJ47675" s="138"/>
      <c r="BK47675" s="138"/>
      <c r="BL47675" s="138"/>
      <c r="BM47675" s="138"/>
    </row>
    <row r="47676" spans="62:65" ht="13" thickBot="1">
      <c r="BJ47676" s="138"/>
      <c r="BK47676" s="138"/>
      <c r="BL47676" s="138"/>
      <c r="BM47676" s="138"/>
    </row>
    <row r="47677" spans="62:65" ht="13" thickBot="1">
      <c r="BJ47677" s="138"/>
      <c r="BK47677" s="138"/>
      <c r="BL47677" s="138"/>
      <c r="BM47677" s="138"/>
    </row>
    <row r="47678" spans="62:65" ht="13" thickBot="1">
      <c r="BJ47678" s="138"/>
      <c r="BK47678" s="138"/>
      <c r="BL47678" s="138"/>
      <c r="BM47678" s="138"/>
    </row>
    <row r="47679" spans="62:65" ht="13" thickBot="1">
      <c r="BJ47679" s="138"/>
      <c r="BK47679" s="138"/>
      <c r="BL47679" s="138"/>
      <c r="BM47679" s="138"/>
    </row>
    <row r="47680" spans="62:65" ht="13" thickBot="1">
      <c r="BJ47680" s="138"/>
      <c r="BK47680" s="138"/>
      <c r="BL47680" s="138"/>
      <c r="BM47680" s="138"/>
    </row>
    <row r="47681" spans="62:65" ht="13" thickBot="1">
      <c r="BJ47681" s="138"/>
      <c r="BK47681" s="138"/>
      <c r="BL47681" s="138"/>
      <c r="BM47681" s="138"/>
    </row>
    <row r="47682" spans="62:65" ht="13" thickBot="1">
      <c r="BJ47682" s="138"/>
      <c r="BK47682" s="138"/>
      <c r="BL47682" s="138"/>
      <c r="BM47682" s="138"/>
    </row>
    <row r="47683" spans="62:65" ht="13" thickBot="1">
      <c r="BJ47683" s="138"/>
      <c r="BK47683" s="138"/>
      <c r="BL47683" s="138"/>
      <c r="BM47683" s="138"/>
    </row>
    <row r="47684" spans="62:65" ht="13" thickBot="1">
      <c r="BJ47684" s="138"/>
      <c r="BK47684" s="138"/>
      <c r="BL47684" s="138"/>
      <c r="BM47684" s="138"/>
    </row>
    <row r="47685" spans="62:65" ht="13" thickBot="1">
      <c r="BJ47685" s="138"/>
      <c r="BK47685" s="138"/>
      <c r="BL47685" s="138"/>
      <c r="BM47685" s="138"/>
    </row>
    <row r="47686" spans="62:65" ht="13" thickBot="1">
      <c r="BJ47686" s="138"/>
      <c r="BK47686" s="138"/>
      <c r="BL47686" s="138"/>
      <c r="BM47686" s="138"/>
    </row>
    <row r="47687" spans="62:65" ht="13" thickBot="1">
      <c r="BJ47687" s="138"/>
      <c r="BK47687" s="138"/>
      <c r="BL47687" s="138"/>
      <c r="BM47687" s="138"/>
    </row>
    <row r="47688" spans="62:65" ht="13" thickBot="1">
      <c r="BJ47688" s="138"/>
      <c r="BK47688" s="138"/>
      <c r="BL47688" s="138"/>
      <c r="BM47688" s="138"/>
    </row>
    <row r="47689" spans="62:65" ht="13" thickBot="1">
      <c r="BJ47689" s="138"/>
      <c r="BK47689" s="138"/>
      <c r="BL47689" s="138"/>
      <c r="BM47689" s="138"/>
    </row>
    <row r="47690" spans="62:65" ht="13" thickBot="1">
      <c r="BJ47690" s="138"/>
      <c r="BK47690" s="138"/>
      <c r="BL47690" s="138"/>
      <c r="BM47690" s="138"/>
    </row>
    <row r="47691" spans="62:65" ht="13" thickBot="1">
      <c r="BJ47691" s="138"/>
      <c r="BK47691" s="138"/>
      <c r="BL47691" s="138"/>
      <c r="BM47691" s="138"/>
    </row>
    <row r="47692" spans="62:65" ht="13" thickBot="1">
      <c r="BJ47692" s="138"/>
      <c r="BK47692" s="138"/>
      <c r="BL47692" s="138"/>
      <c r="BM47692" s="138"/>
    </row>
    <row r="47693" spans="62:65" ht="13" thickBot="1">
      <c r="BJ47693" s="138"/>
      <c r="BK47693" s="138"/>
      <c r="BL47693" s="138"/>
      <c r="BM47693" s="138"/>
    </row>
    <row r="47694" spans="62:65" ht="13" thickBot="1">
      <c r="BJ47694" s="138"/>
      <c r="BK47694" s="138"/>
      <c r="BL47694" s="138"/>
      <c r="BM47694" s="138"/>
    </row>
    <row r="47695" spans="62:65" ht="13" thickBot="1">
      <c r="BJ47695" s="138"/>
      <c r="BK47695" s="138"/>
      <c r="BL47695" s="138"/>
      <c r="BM47695" s="138"/>
    </row>
    <row r="47696" spans="62:65" ht="13" thickBot="1">
      <c r="BJ47696" s="138"/>
      <c r="BK47696" s="138"/>
      <c r="BL47696" s="138"/>
      <c r="BM47696" s="138"/>
    </row>
    <row r="47697" spans="62:65" ht="13" thickBot="1">
      <c r="BJ47697" s="138"/>
      <c r="BK47697" s="138"/>
      <c r="BL47697" s="138"/>
      <c r="BM47697" s="138"/>
    </row>
    <row r="47698" spans="62:65" ht="13" thickBot="1">
      <c r="BJ47698" s="138"/>
      <c r="BK47698" s="138"/>
      <c r="BL47698" s="138"/>
      <c r="BM47698" s="138"/>
    </row>
    <row r="47699" spans="62:65" ht="13" thickBot="1">
      <c r="BJ47699" s="138"/>
      <c r="BK47699" s="138"/>
      <c r="BL47699" s="138"/>
      <c r="BM47699" s="138"/>
    </row>
    <row r="47700" spans="62:65" ht="13" thickBot="1">
      <c r="BJ47700" s="138"/>
      <c r="BK47700" s="138"/>
      <c r="BL47700" s="138"/>
      <c r="BM47700" s="138"/>
    </row>
    <row r="47701" spans="62:65" ht="13" thickBot="1">
      <c r="BJ47701" s="138"/>
      <c r="BK47701" s="138"/>
      <c r="BL47701" s="138"/>
      <c r="BM47701" s="138"/>
    </row>
    <row r="47702" spans="62:65" ht="13" thickBot="1">
      <c r="BJ47702" s="138"/>
      <c r="BK47702" s="138"/>
      <c r="BL47702" s="138"/>
      <c r="BM47702" s="138"/>
    </row>
    <row r="47703" spans="62:65" ht="13" thickBot="1">
      <c r="BJ47703" s="138"/>
      <c r="BK47703" s="138"/>
      <c r="BL47703" s="138"/>
      <c r="BM47703" s="138"/>
    </row>
    <row r="47704" spans="62:65" ht="13" thickBot="1">
      <c r="BJ47704" s="138"/>
      <c r="BK47704" s="138"/>
      <c r="BL47704" s="138"/>
      <c r="BM47704" s="138"/>
    </row>
    <row r="47705" spans="62:65" ht="13" thickBot="1">
      <c r="BJ47705" s="138"/>
      <c r="BK47705" s="138"/>
      <c r="BL47705" s="138"/>
      <c r="BM47705" s="138"/>
    </row>
    <row r="47706" spans="62:65" ht="13" thickBot="1">
      <c r="BJ47706" s="138"/>
      <c r="BK47706" s="138"/>
      <c r="BL47706" s="138"/>
      <c r="BM47706" s="138"/>
    </row>
    <row r="47707" spans="62:65" ht="13" thickBot="1">
      <c r="BJ47707" s="138"/>
      <c r="BK47707" s="138"/>
      <c r="BL47707" s="138"/>
      <c r="BM47707" s="138"/>
    </row>
    <row r="47708" spans="62:65" ht="13" thickBot="1">
      <c r="BJ47708" s="138"/>
      <c r="BK47708" s="138"/>
      <c r="BL47708" s="138"/>
      <c r="BM47708" s="138"/>
    </row>
    <row r="47709" spans="62:65" ht="13" thickBot="1">
      <c r="BJ47709" s="138"/>
      <c r="BK47709" s="138"/>
      <c r="BL47709" s="138"/>
      <c r="BM47709" s="138"/>
    </row>
    <row r="47710" spans="62:65" ht="13" thickBot="1">
      <c r="BJ47710" s="138"/>
      <c r="BK47710" s="138"/>
      <c r="BL47710" s="138"/>
      <c r="BM47710" s="138"/>
    </row>
    <row r="47711" spans="62:65" ht="13" thickBot="1">
      <c r="BJ47711" s="138"/>
      <c r="BK47711" s="138"/>
      <c r="BL47711" s="138"/>
      <c r="BM47711" s="138"/>
    </row>
    <row r="47712" spans="62:65" ht="13" thickBot="1">
      <c r="BJ47712" s="138"/>
      <c r="BK47712" s="138"/>
      <c r="BL47712" s="138"/>
      <c r="BM47712" s="138"/>
    </row>
    <row r="47713" spans="62:65" ht="13" thickBot="1">
      <c r="BJ47713" s="138"/>
      <c r="BK47713" s="138"/>
      <c r="BL47713" s="138"/>
      <c r="BM47713" s="138"/>
    </row>
    <row r="47714" spans="62:65" ht="13" thickBot="1">
      <c r="BJ47714" s="138"/>
      <c r="BK47714" s="138"/>
      <c r="BL47714" s="138"/>
      <c r="BM47714" s="138"/>
    </row>
    <row r="47715" spans="62:65" ht="13" thickBot="1">
      <c r="BJ47715" s="138"/>
      <c r="BK47715" s="138"/>
      <c r="BL47715" s="138"/>
      <c r="BM47715" s="138"/>
    </row>
    <row r="47716" spans="62:65" ht="13" thickBot="1">
      <c r="BJ47716" s="138"/>
      <c r="BK47716" s="138"/>
      <c r="BL47716" s="138"/>
      <c r="BM47716" s="138"/>
    </row>
    <row r="47717" spans="62:65" ht="13" thickBot="1">
      <c r="BJ47717" s="138"/>
      <c r="BK47717" s="138"/>
      <c r="BL47717" s="138"/>
      <c r="BM47717" s="138"/>
    </row>
    <row r="47718" spans="62:65" ht="13" thickBot="1">
      <c r="BJ47718" s="138"/>
      <c r="BK47718" s="138"/>
      <c r="BL47718" s="138"/>
      <c r="BM47718" s="138"/>
    </row>
    <row r="47719" spans="62:65" ht="13" thickBot="1">
      <c r="BJ47719" s="138"/>
      <c r="BK47719" s="138"/>
      <c r="BL47719" s="138"/>
      <c r="BM47719" s="138"/>
    </row>
    <row r="47720" spans="62:65" ht="13" thickBot="1">
      <c r="BJ47720" s="138"/>
      <c r="BK47720" s="138"/>
      <c r="BL47720" s="138"/>
      <c r="BM47720" s="138"/>
    </row>
    <row r="47721" spans="62:65" ht="13" thickBot="1">
      <c r="BJ47721" s="138"/>
      <c r="BK47721" s="138"/>
      <c r="BL47721" s="138"/>
      <c r="BM47721" s="138"/>
    </row>
    <row r="47722" spans="62:65" ht="13" thickBot="1">
      <c r="BJ47722" s="138"/>
      <c r="BK47722" s="138"/>
      <c r="BL47722" s="138"/>
      <c r="BM47722" s="138"/>
    </row>
    <row r="47723" spans="62:65" ht="13" thickBot="1">
      <c r="BJ47723" s="138"/>
      <c r="BK47723" s="138"/>
      <c r="BL47723" s="138"/>
      <c r="BM47723" s="138"/>
    </row>
    <row r="47724" spans="62:65" ht="13" thickBot="1">
      <c r="BJ47724" s="138"/>
      <c r="BK47724" s="138"/>
      <c r="BL47724" s="138"/>
      <c r="BM47724" s="138"/>
    </row>
    <row r="47725" spans="62:65" ht="13" thickBot="1">
      <c r="BJ47725" s="138"/>
      <c r="BK47725" s="138"/>
      <c r="BL47725" s="138"/>
      <c r="BM47725" s="138"/>
    </row>
    <row r="47726" spans="62:65" ht="13" thickBot="1">
      <c r="BJ47726" s="138"/>
      <c r="BK47726" s="138"/>
      <c r="BL47726" s="138"/>
      <c r="BM47726" s="138"/>
    </row>
    <row r="47727" spans="62:65" ht="13" thickBot="1">
      <c r="BJ47727" s="138"/>
      <c r="BK47727" s="138"/>
      <c r="BL47727" s="138"/>
      <c r="BM47727" s="138"/>
    </row>
    <row r="47728" spans="62:65" ht="13" thickBot="1">
      <c r="BJ47728" s="138"/>
      <c r="BK47728" s="138"/>
      <c r="BL47728" s="138"/>
      <c r="BM47728" s="138"/>
    </row>
    <row r="47729" spans="62:65" ht="13" thickBot="1">
      <c r="BJ47729" s="138"/>
      <c r="BK47729" s="138"/>
      <c r="BL47729" s="138"/>
      <c r="BM47729" s="138"/>
    </row>
    <row r="47730" spans="62:65" ht="13" thickBot="1">
      <c r="BJ47730" s="138"/>
      <c r="BK47730" s="138"/>
      <c r="BL47730" s="138"/>
      <c r="BM47730" s="138"/>
    </row>
    <row r="47731" spans="62:65" ht="13" thickBot="1">
      <c r="BJ47731" s="138"/>
      <c r="BK47731" s="138"/>
      <c r="BL47731" s="138"/>
      <c r="BM47731" s="138"/>
    </row>
    <row r="47732" spans="62:65" ht="13" thickBot="1">
      <c r="BJ47732" s="138"/>
      <c r="BK47732" s="138"/>
      <c r="BL47732" s="138"/>
      <c r="BM47732" s="138"/>
    </row>
    <row r="47733" spans="62:65" ht="13" thickBot="1">
      <c r="BJ47733" s="138"/>
      <c r="BK47733" s="138"/>
      <c r="BL47733" s="138"/>
      <c r="BM47733" s="138"/>
    </row>
    <row r="47734" spans="62:65" ht="13" thickBot="1">
      <c r="BJ47734" s="138"/>
      <c r="BK47734" s="138"/>
      <c r="BL47734" s="138"/>
      <c r="BM47734" s="138"/>
    </row>
    <row r="47735" spans="62:65" ht="13" thickBot="1">
      <c r="BJ47735" s="138"/>
      <c r="BK47735" s="138"/>
      <c r="BL47735" s="138"/>
      <c r="BM47735" s="138"/>
    </row>
    <row r="47736" spans="62:65" ht="13" thickBot="1">
      <c r="BJ47736" s="138"/>
      <c r="BK47736" s="138"/>
      <c r="BL47736" s="138"/>
      <c r="BM47736" s="138"/>
    </row>
    <row r="47737" spans="62:65" ht="13" thickBot="1">
      <c r="BJ47737" s="138"/>
      <c r="BK47737" s="138"/>
      <c r="BL47737" s="138"/>
      <c r="BM47737" s="138"/>
    </row>
    <row r="47738" spans="62:65" ht="13" thickBot="1">
      <c r="BJ47738" s="138"/>
      <c r="BK47738" s="138"/>
      <c r="BL47738" s="138"/>
      <c r="BM47738" s="138"/>
    </row>
    <row r="47739" spans="62:65" ht="13" thickBot="1">
      <c r="BJ47739" s="138"/>
      <c r="BK47739" s="138"/>
      <c r="BL47739" s="138"/>
      <c r="BM47739" s="138"/>
    </row>
    <row r="47740" spans="62:65" ht="13" thickBot="1">
      <c r="BJ47740" s="138"/>
      <c r="BK47740" s="138"/>
      <c r="BL47740" s="138"/>
      <c r="BM47740" s="138"/>
    </row>
    <row r="47741" spans="62:65" ht="13" thickBot="1">
      <c r="BJ47741" s="138"/>
      <c r="BK47741" s="138"/>
      <c r="BL47741" s="138"/>
      <c r="BM47741" s="138"/>
    </row>
    <row r="47742" spans="62:65" ht="13" thickBot="1">
      <c r="BJ47742" s="138"/>
      <c r="BK47742" s="138"/>
      <c r="BL47742" s="138"/>
      <c r="BM47742" s="138"/>
    </row>
    <row r="47743" spans="62:65" ht="13" thickBot="1">
      <c r="BJ47743" s="138"/>
      <c r="BK47743" s="138"/>
      <c r="BL47743" s="138"/>
      <c r="BM47743" s="138"/>
    </row>
    <row r="47744" spans="62:65" ht="13" thickBot="1">
      <c r="BJ47744" s="138"/>
      <c r="BK47744" s="138"/>
      <c r="BL47744" s="138"/>
      <c r="BM47744" s="138"/>
    </row>
    <row r="47745" spans="62:65" ht="13" thickBot="1">
      <c r="BJ47745" s="138"/>
      <c r="BK47745" s="138"/>
      <c r="BL47745" s="138"/>
      <c r="BM47745" s="138"/>
    </row>
    <row r="47746" spans="62:65" ht="13" thickBot="1">
      <c r="BJ47746" s="138"/>
      <c r="BK47746" s="138"/>
      <c r="BL47746" s="138"/>
      <c r="BM47746" s="138"/>
    </row>
    <row r="47747" spans="62:65" ht="13" thickBot="1">
      <c r="BJ47747" s="138"/>
      <c r="BK47747" s="138"/>
      <c r="BL47747" s="138"/>
      <c r="BM47747" s="138"/>
    </row>
    <row r="47748" spans="62:65" ht="13" thickBot="1">
      <c r="BJ47748" s="138"/>
      <c r="BK47748" s="138"/>
      <c r="BL47748" s="138"/>
      <c r="BM47748" s="138"/>
    </row>
    <row r="47749" spans="62:65" ht="13" thickBot="1">
      <c r="BJ47749" s="138"/>
      <c r="BK47749" s="138"/>
      <c r="BL47749" s="138"/>
      <c r="BM47749" s="138"/>
    </row>
    <row r="47750" spans="62:65" ht="13" thickBot="1">
      <c r="BJ47750" s="138"/>
      <c r="BK47750" s="138"/>
      <c r="BL47750" s="138"/>
      <c r="BM47750" s="138"/>
    </row>
    <row r="47751" spans="62:65" ht="13" thickBot="1">
      <c r="BJ47751" s="138"/>
      <c r="BK47751" s="138"/>
      <c r="BL47751" s="138"/>
      <c r="BM47751" s="138"/>
    </row>
    <row r="47752" spans="62:65" ht="13" thickBot="1">
      <c r="BJ47752" s="138"/>
      <c r="BK47752" s="138"/>
      <c r="BL47752" s="138"/>
      <c r="BM47752" s="138"/>
    </row>
    <row r="47753" spans="62:65" ht="13" thickBot="1">
      <c r="BJ47753" s="138"/>
      <c r="BK47753" s="138"/>
      <c r="BL47753" s="138"/>
      <c r="BM47753" s="138"/>
    </row>
    <row r="47754" spans="62:65" ht="13" thickBot="1">
      <c r="BJ47754" s="138"/>
      <c r="BK47754" s="138"/>
      <c r="BL47754" s="138"/>
      <c r="BM47754" s="138"/>
    </row>
    <row r="47755" spans="62:65" ht="13" thickBot="1">
      <c r="BJ47755" s="138"/>
      <c r="BK47755" s="138"/>
      <c r="BL47755" s="138"/>
      <c r="BM47755" s="138"/>
    </row>
    <row r="47756" spans="62:65" ht="13" thickBot="1">
      <c r="BJ47756" s="138"/>
      <c r="BK47756" s="138"/>
      <c r="BL47756" s="138"/>
      <c r="BM47756" s="138"/>
    </row>
    <row r="47757" spans="62:65" ht="13" thickBot="1">
      <c r="BJ47757" s="138"/>
      <c r="BK47757" s="138"/>
      <c r="BL47757" s="138"/>
      <c r="BM47757" s="138"/>
    </row>
    <row r="47758" spans="62:65" ht="13" thickBot="1">
      <c r="BJ47758" s="138"/>
      <c r="BK47758" s="138"/>
      <c r="BL47758" s="138"/>
      <c r="BM47758" s="138"/>
    </row>
    <row r="47759" spans="62:65" ht="13" thickBot="1">
      <c r="BJ47759" s="138"/>
      <c r="BK47759" s="138"/>
      <c r="BL47759" s="138"/>
      <c r="BM47759" s="138"/>
    </row>
    <row r="47760" spans="62:65" ht="13" thickBot="1">
      <c r="BJ47760" s="138"/>
      <c r="BK47760" s="138"/>
      <c r="BL47760" s="138"/>
      <c r="BM47760" s="138"/>
    </row>
    <row r="47761" spans="62:65" ht="13" thickBot="1">
      <c r="BJ47761" s="138"/>
      <c r="BK47761" s="138"/>
      <c r="BL47761" s="138"/>
      <c r="BM47761" s="138"/>
    </row>
    <row r="47762" spans="62:65" ht="13" thickBot="1">
      <c r="BJ47762" s="138"/>
      <c r="BK47762" s="138"/>
      <c r="BL47762" s="138"/>
      <c r="BM47762" s="138"/>
    </row>
    <row r="47763" spans="62:65" ht="13" thickBot="1">
      <c r="BJ47763" s="138"/>
      <c r="BK47763" s="138"/>
      <c r="BL47763" s="138"/>
      <c r="BM47763" s="138"/>
    </row>
    <row r="47764" spans="62:65" ht="13" thickBot="1">
      <c r="BJ47764" s="138"/>
      <c r="BK47764" s="138"/>
      <c r="BL47764" s="138"/>
      <c r="BM47764" s="138"/>
    </row>
    <row r="47765" spans="62:65" ht="13" thickBot="1">
      <c r="BJ47765" s="138"/>
      <c r="BK47765" s="138"/>
      <c r="BL47765" s="138"/>
      <c r="BM47765" s="138"/>
    </row>
    <row r="47766" spans="62:65" ht="13" thickBot="1">
      <c r="BJ47766" s="138"/>
      <c r="BK47766" s="138"/>
      <c r="BL47766" s="138"/>
      <c r="BM47766" s="138"/>
    </row>
    <row r="47767" spans="62:65" ht="13" thickBot="1">
      <c r="BJ47767" s="138"/>
      <c r="BK47767" s="138"/>
      <c r="BL47767" s="138"/>
      <c r="BM47767" s="138"/>
    </row>
    <row r="47768" spans="62:65" ht="13" thickBot="1">
      <c r="BJ47768" s="138"/>
      <c r="BK47768" s="138"/>
      <c r="BL47768" s="138"/>
      <c r="BM47768" s="138"/>
    </row>
    <row r="47769" spans="62:65" ht="13" thickBot="1">
      <c r="BJ47769" s="138"/>
      <c r="BK47769" s="138"/>
      <c r="BL47769" s="138"/>
      <c r="BM47769" s="138"/>
    </row>
    <row r="47770" spans="62:65" ht="13" thickBot="1">
      <c r="BJ47770" s="138"/>
      <c r="BK47770" s="138"/>
      <c r="BL47770" s="138"/>
      <c r="BM47770" s="138"/>
    </row>
    <row r="47771" spans="62:65" ht="13" thickBot="1">
      <c r="BJ47771" s="138"/>
      <c r="BK47771" s="138"/>
      <c r="BL47771" s="138"/>
      <c r="BM47771" s="138"/>
    </row>
    <row r="47772" spans="62:65" ht="13" thickBot="1">
      <c r="BJ47772" s="138"/>
      <c r="BK47772" s="138"/>
      <c r="BL47772" s="138"/>
      <c r="BM47772" s="138"/>
    </row>
    <row r="47773" spans="62:65" ht="13" thickBot="1">
      <c r="BJ47773" s="138"/>
      <c r="BK47773" s="138"/>
      <c r="BL47773" s="138"/>
      <c r="BM47773" s="138"/>
    </row>
    <row r="47774" spans="62:65" ht="13" thickBot="1">
      <c r="BJ47774" s="138"/>
      <c r="BK47774" s="138"/>
      <c r="BL47774" s="138"/>
      <c r="BM47774" s="138"/>
    </row>
    <row r="47775" spans="62:65" ht="13" thickBot="1">
      <c r="BJ47775" s="138"/>
      <c r="BK47775" s="138"/>
      <c r="BL47775" s="138"/>
      <c r="BM47775" s="138"/>
    </row>
    <row r="47776" spans="62:65" ht="13" thickBot="1">
      <c r="BJ47776" s="138"/>
      <c r="BK47776" s="138"/>
      <c r="BL47776" s="138"/>
      <c r="BM47776" s="138"/>
    </row>
    <row r="47777" spans="62:65" ht="13" thickBot="1">
      <c r="BJ47777" s="138"/>
      <c r="BK47777" s="138"/>
      <c r="BL47777" s="138"/>
      <c r="BM47777" s="138"/>
    </row>
    <row r="47778" spans="62:65" ht="13" thickBot="1">
      <c r="BJ47778" s="138"/>
      <c r="BK47778" s="138"/>
      <c r="BL47778" s="138"/>
      <c r="BM47778" s="138"/>
    </row>
    <row r="47779" spans="62:65" ht="13" thickBot="1">
      <c r="BJ47779" s="138"/>
      <c r="BK47779" s="138"/>
      <c r="BL47779" s="138"/>
      <c r="BM47779" s="138"/>
    </row>
    <row r="47780" spans="62:65" ht="13" thickBot="1">
      <c r="BJ47780" s="138"/>
      <c r="BK47780" s="138"/>
      <c r="BL47780" s="138"/>
      <c r="BM47780" s="138"/>
    </row>
    <row r="47781" spans="62:65" ht="13" thickBot="1">
      <c r="BJ47781" s="138"/>
      <c r="BK47781" s="138"/>
      <c r="BL47781" s="138"/>
      <c r="BM47781" s="138"/>
    </row>
    <row r="47782" spans="62:65" ht="13" thickBot="1">
      <c r="BJ47782" s="138"/>
      <c r="BK47782" s="138"/>
      <c r="BL47782" s="138"/>
      <c r="BM47782" s="138"/>
    </row>
    <row r="47783" spans="62:65" ht="13" thickBot="1">
      <c r="BJ47783" s="138"/>
      <c r="BK47783" s="138"/>
      <c r="BL47783" s="138"/>
      <c r="BM47783" s="138"/>
    </row>
    <row r="47784" spans="62:65" ht="13" thickBot="1">
      <c r="BJ47784" s="138"/>
      <c r="BK47784" s="138"/>
      <c r="BL47784" s="138"/>
      <c r="BM47784" s="138"/>
    </row>
    <row r="47785" spans="62:65" ht="13" thickBot="1">
      <c r="BJ47785" s="138"/>
      <c r="BK47785" s="138"/>
      <c r="BL47785" s="138"/>
      <c r="BM47785" s="138"/>
    </row>
    <row r="47786" spans="62:65" ht="13" thickBot="1">
      <c r="BJ47786" s="138"/>
      <c r="BK47786" s="138"/>
      <c r="BL47786" s="138"/>
      <c r="BM47786" s="138"/>
    </row>
    <row r="47787" spans="62:65" ht="13" thickBot="1">
      <c r="BJ47787" s="138"/>
      <c r="BK47787" s="138"/>
      <c r="BL47787" s="138"/>
      <c r="BM47787" s="138"/>
    </row>
    <row r="47788" spans="62:65" ht="13" thickBot="1">
      <c r="BJ47788" s="138"/>
      <c r="BK47788" s="138"/>
      <c r="BL47788" s="138"/>
      <c r="BM47788" s="138"/>
    </row>
    <row r="47789" spans="62:65" ht="13" thickBot="1">
      <c r="BJ47789" s="138"/>
      <c r="BK47789" s="138"/>
      <c r="BL47789" s="138"/>
      <c r="BM47789" s="138"/>
    </row>
    <row r="47790" spans="62:65" ht="13" thickBot="1">
      <c r="BJ47790" s="138"/>
      <c r="BK47790" s="138"/>
      <c r="BL47790" s="138"/>
      <c r="BM47790" s="138"/>
    </row>
    <row r="47791" spans="62:65" ht="13" thickBot="1">
      <c r="BJ47791" s="138"/>
      <c r="BK47791" s="138"/>
      <c r="BL47791" s="138"/>
      <c r="BM47791" s="138"/>
    </row>
    <row r="47792" spans="62:65" ht="13" thickBot="1">
      <c r="BJ47792" s="138"/>
      <c r="BK47792" s="138"/>
      <c r="BL47792" s="138"/>
      <c r="BM47792" s="138"/>
    </row>
    <row r="47793" spans="62:65" ht="13" thickBot="1">
      <c r="BJ47793" s="138"/>
      <c r="BK47793" s="138"/>
      <c r="BL47793" s="138"/>
      <c r="BM47793" s="138"/>
    </row>
    <row r="47794" spans="62:65" ht="13" thickBot="1">
      <c r="BJ47794" s="138"/>
      <c r="BK47794" s="138"/>
      <c r="BL47794" s="138"/>
      <c r="BM47794" s="138"/>
    </row>
    <row r="47795" spans="62:65" ht="13" thickBot="1">
      <c r="BJ47795" s="138"/>
      <c r="BK47795" s="138"/>
      <c r="BL47795" s="138"/>
      <c r="BM47795" s="138"/>
    </row>
    <row r="47796" spans="62:65" ht="13" thickBot="1">
      <c r="BJ47796" s="138"/>
      <c r="BK47796" s="138"/>
      <c r="BL47796" s="138"/>
      <c r="BM47796" s="138"/>
    </row>
    <row r="47797" spans="62:65" ht="13" thickBot="1">
      <c r="BJ47797" s="138"/>
      <c r="BK47797" s="138"/>
      <c r="BL47797" s="138"/>
      <c r="BM47797" s="138"/>
    </row>
    <row r="47798" spans="62:65" ht="13" thickBot="1">
      <c r="BJ47798" s="138"/>
      <c r="BK47798" s="138"/>
      <c r="BL47798" s="138"/>
      <c r="BM47798" s="138"/>
    </row>
    <row r="47799" spans="62:65" ht="13" thickBot="1">
      <c r="BJ47799" s="138"/>
      <c r="BK47799" s="138"/>
      <c r="BL47799" s="138"/>
      <c r="BM47799" s="138"/>
    </row>
    <row r="47800" spans="62:65" ht="13" thickBot="1">
      <c r="BJ47800" s="138"/>
      <c r="BK47800" s="138"/>
      <c r="BL47800" s="138"/>
      <c r="BM47800" s="138"/>
    </row>
    <row r="47801" spans="62:65" ht="13" thickBot="1">
      <c r="BJ47801" s="138"/>
      <c r="BK47801" s="138"/>
      <c r="BL47801" s="138"/>
      <c r="BM47801" s="138"/>
    </row>
    <row r="47802" spans="62:65" ht="13" thickBot="1">
      <c r="BJ47802" s="138"/>
      <c r="BK47802" s="138"/>
      <c r="BL47802" s="138"/>
      <c r="BM47802" s="138"/>
    </row>
    <row r="47803" spans="62:65" ht="13" thickBot="1">
      <c r="BJ47803" s="138"/>
      <c r="BK47803" s="138"/>
      <c r="BL47803" s="138"/>
      <c r="BM47803" s="138"/>
    </row>
    <row r="47804" spans="62:65" ht="13" thickBot="1">
      <c r="BJ47804" s="138"/>
      <c r="BK47804" s="138"/>
      <c r="BL47804" s="138"/>
      <c r="BM47804" s="138"/>
    </row>
    <row r="47805" spans="62:65" ht="13" thickBot="1">
      <c r="BJ47805" s="138"/>
      <c r="BK47805" s="138"/>
      <c r="BL47805" s="138"/>
      <c r="BM47805" s="138"/>
    </row>
    <row r="47806" spans="62:65" ht="13" thickBot="1">
      <c r="BJ47806" s="138"/>
      <c r="BK47806" s="138"/>
      <c r="BL47806" s="138"/>
      <c r="BM47806" s="138"/>
    </row>
    <row r="47807" spans="62:65" ht="13" thickBot="1">
      <c r="BJ47807" s="138"/>
      <c r="BK47807" s="138"/>
      <c r="BL47807" s="138"/>
      <c r="BM47807" s="138"/>
    </row>
    <row r="47808" spans="62:65" ht="13" thickBot="1">
      <c r="BJ47808" s="138"/>
      <c r="BK47808" s="138"/>
      <c r="BL47808" s="138"/>
      <c r="BM47808" s="138"/>
    </row>
    <row r="47809" spans="62:65" ht="13" thickBot="1">
      <c r="BJ47809" s="138"/>
      <c r="BK47809" s="138"/>
      <c r="BL47809" s="138"/>
      <c r="BM47809" s="138"/>
    </row>
    <row r="47810" spans="62:65" ht="13" thickBot="1">
      <c r="BJ47810" s="138"/>
      <c r="BK47810" s="138"/>
      <c r="BL47810" s="138"/>
      <c r="BM47810" s="138"/>
    </row>
    <row r="47811" spans="62:65" ht="13" thickBot="1">
      <c r="BJ47811" s="138"/>
      <c r="BK47811" s="138"/>
      <c r="BL47811" s="138"/>
      <c r="BM47811" s="138"/>
    </row>
    <row r="47812" spans="62:65" ht="13" thickBot="1">
      <c r="BJ47812" s="138"/>
      <c r="BK47812" s="138"/>
      <c r="BL47812" s="138"/>
      <c r="BM47812" s="138"/>
    </row>
    <row r="47813" spans="62:65" ht="13" thickBot="1">
      <c r="BJ47813" s="138"/>
      <c r="BK47813" s="138"/>
      <c r="BL47813" s="138"/>
      <c r="BM47813" s="138"/>
    </row>
    <row r="47814" spans="62:65" ht="13" thickBot="1">
      <c r="BJ47814" s="138"/>
      <c r="BK47814" s="138"/>
      <c r="BL47814" s="138"/>
      <c r="BM47814" s="138"/>
    </row>
    <row r="47815" spans="62:65" ht="13" thickBot="1">
      <c r="BJ47815" s="138"/>
      <c r="BK47815" s="138"/>
      <c r="BL47815" s="138"/>
      <c r="BM47815" s="138"/>
    </row>
    <row r="47816" spans="62:65" ht="13" thickBot="1">
      <c r="BJ47816" s="138"/>
      <c r="BK47816" s="138"/>
      <c r="BL47816" s="138"/>
      <c r="BM47816" s="138"/>
    </row>
    <row r="47817" spans="62:65" ht="13" thickBot="1">
      <c r="BJ47817" s="138"/>
      <c r="BK47817" s="138"/>
      <c r="BL47817" s="138"/>
      <c r="BM47817" s="138"/>
    </row>
    <row r="47818" spans="62:65" ht="13" thickBot="1">
      <c r="BJ47818" s="138"/>
      <c r="BK47818" s="138"/>
      <c r="BL47818" s="138"/>
      <c r="BM47818" s="138"/>
    </row>
    <row r="47819" spans="62:65" ht="13" thickBot="1">
      <c r="BJ47819" s="138"/>
      <c r="BK47819" s="138"/>
      <c r="BL47819" s="138"/>
      <c r="BM47819" s="138"/>
    </row>
    <row r="47820" spans="62:65" ht="13" thickBot="1">
      <c r="BJ47820" s="138"/>
      <c r="BK47820" s="138"/>
      <c r="BL47820" s="138"/>
      <c r="BM47820" s="138"/>
    </row>
    <row r="47821" spans="62:65" ht="13" thickBot="1">
      <c r="BJ47821" s="138"/>
      <c r="BK47821" s="138"/>
      <c r="BL47821" s="138"/>
      <c r="BM47821" s="138"/>
    </row>
    <row r="47822" spans="62:65" ht="13" thickBot="1">
      <c r="BJ47822" s="138"/>
      <c r="BK47822" s="138"/>
      <c r="BL47822" s="138"/>
      <c r="BM47822" s="138"/>
    </row>
    <row r="47823" spans="62:65" ht="13" thickBot="1">
      <c r="BJ47823" s="138"/>
      <c r="BK47823" s="138"/>
      <c r="BL47823" s="138"/>
      <c r="BM47823" s="138"/>
    </row>
    <row r="47824" spans="62:65" ht="13" thickBot="1">
      <c r="BJ47824" s="138"/>
      <c r="BK47824" s="138"/>
      <c r="BL47824" s="138"/>
      <c r="BM47824" s="138"/>
    </row>
    <row r="47825" spans="62:65" ht="13" thickBot="1">
      <c r="BJ47825" s="138"/>
      <c r="BK47825" s="138"/>
      <c r="BL47825" s="138"/>
      <c r="BM47825" s="138"/>
    </row>
    <row r="47826" spans="62:65" ht="13" thickBot="1">
      <c r="BJ47826" s="138"/>
      <c r="BK47826" s="138"/>
      <c r="BL47826" s="138"/>
      <c r="BM47826" s="138"/>
    </row>
    <row r="47827" spans="62:65" ht="13" thickBot="1">
      <c r="BJ47827" s="138"/>
      <c r="BK47827" s="138"/>
      <c r="BL47827" s="138"/>
      <c r="BM47827" s="138"/>
    </row>
    <row r="47828" spans="62:65" ht="13" thickBot="1">
      <c r="BJ47828" s="138"/>
      <c r="BK47828" s="138"/>
      <c r="BL47828" s="138"/>
      <c r="BM47828" s="138"/>
    </row>
    <row r="47829" spans="62:65" ht="13" thickBot="1">
      <c r="BJ47829" s="138"/>
      <c r="BK47829" s="138"/>
      <c r="BL47829" s="138"/>
      <c r="BM47829" s="138"/>
    </row>
    <row r="47830" spans="62:65" ht="13" thickBot="1">
      <c r="BJ47830" s="138"/>
      <c r="BK47830" s="138"/>
      <c r="BL47830" s="138"/>
      <c r="BM47830" s="138"/>
    </row>
    <row r="47831" spans="62:65" ht="13" thickBot="1">
      <c r="BJ47831" s="138"/>
      <c r="BK47831" s="138"/>
      <c r="BL47831" s="138"/>
      <c r="BM47831" s="138"/>
    </row>
    <row r="47832" spans="62:65" ht="13" thickBot="1">
      <c r="BJ47832" s="138"/>
      <c r="BK47832" s="138"/>
      <c r="BL47832" s="138"/>
      <c r="BM47832" s="138"/>
    </row>
    <row r="47833" spans="62:65" ht="13" thickBot="1">
      <c r="BJ47833" s="138"/>
      <c r="BK47833" s="138"/>
      <c r="BL47833" s="138"/>
      <c r="BM47833" s="138"/>
    </row>
    <row r="47834" spans="62:65" ht="13" thickBot="1">
      <c r="BJ47834" s="138"/>
      <c r="BK47834" s="138"/>
      <c r="BL47834" s="138"/>
      <c r="BM47834" s="138"/>
    </row>
    <row r="47835" spans="62:65" ht="13" thickBot="1">
      <c r="BJ47835" s="138"/>
      <c r="BK47835" s="138"/>
      <c r="BL47835" s="138"/>
      <c r="BM47835" s="138"/>
    </row>
    <row r="47836" spans="62:65" ht="13" thickBot="1">
      <c r="BJ47836" s="138"/>
      <c r="BK47836" s="138"/>
      <c r="BL47836" s="138"/>
      <c r="BM47836" s="138"/>
    </row>
    <row r="47837" spans="62:65" ht="13" thickBot="1">
      <c r="BJ47837" s="138"/>
      <c r="BK47837" s="138"/>
      <c r="BL47837" s="138"/>
      <c r="BM47837" s="138"/>
    </row>
    <row r="47838" spans="62:65" ht="13" thickBot="1">
      <c r="BJ47838" s="138"/>
      <c r="BK47838" s="138"/>
      <c r="BL47838" s="138"/>
      <c r="BM47838" s="138"/>
    </row>
    <row r="47839" spans="62:65" ht="13" thickBot="1">
      <c r="BJ47839" s="138"/>
      <c r="BK47839" s="138"/>
      <c r="BL47839" s="138"/>
      <c r="BM47839" s="138"/>
    </row>
    <row r="47840" spans="62:65" ht="13" thickBot="1">
      <c r="BJ47840" s="138"/>
      <c r="BK47840" s="138"/>
      <c r="BL47840" s="138"/>
      <c r="BM47840" s="138"/>
    </row>
    <row r="47841" spans="62:65" ht="13" thickBot="1">
      <c r="BJ47841" s="138"/>
      <c r="BK47841" s="138"/>
      <c r="BL47841" s="138"/>
      <c r="BM47841" s="138"/>
    </row>
    <row r="47842" spans="62:65" ht="13" thickBot="1">
      <c r="BJ47842" s="138"/>
      <c r="BK47842" s="138"/>
      <c r="BL47842" s="138"/>
      <c r="BM47842" s="138"/>
    </row>
    <row r="47843" spans="62:65" ht="13" thickBot="1">
      <c r="BJ47843" s="138"/>
      <c r="BK47843" s="138"/>
      <c r="BL47843" s="138"/>
      <c r="BM47843" s="138"/>
    </row>
    <row r="47844" spans="62:65" ht="13" thickBot="1">
      <c r="BJ47844" s="138"/>
      <c r="BK47844" s="138"/>
      <c r="BL47844" s="138"/>
      <c r="BM47844" s="138"/>
    </row>
    <row r="47845" spans="62:65" ht="13" thickBot="1">
      <c r="BJ47845" s="138"/>
      <c r="BK47845" s="138"/>
      <c r="BL47845" s="138"/>
      <c r="BM47845" s="138"/>
    </row>
    <row r="47846" spans="62:65" ht="13" thickBot="1">
      <c r="BJ47846" s="138"/>
      <c r="BK47846" s="138"/>
      <c r="BL47846" s="138"/>
      <c r="BM47846" s="138"/>
    </row>
    <row r="47847" spans="62:65" ht="13" thickBot="1">
      <c r="BJ47847" s="138"/>
      <c r="BK47847" s="138"/>
      <c r="BL47847" s="138"/>
      <c r="BM47847" s="138"/>
    </row>
    <row r="47848" spans="62:65" ht="13" thickBot="1">
      <c r="BJ47848" s="138"/>
      <c r="BK47848" s="138"/>
      <c r="BL47848" s="138"/>
      <c r="BM47848" s="138"/>
    </row>
    <row r="47849" spans="62:65" ht="13" thickBot="1">
      <c r="BJ47849" s="138"/>
      <c r="BK47849" s="138"/>
      <c r="BL47849" s="138"/>
      <c r="BM47849" s="138"/>
    </row>
    <row r="47850" spans="62:65" ht="13" thickBot="1">
      <c r="BJ47850" s="138"/>
      <c r="BK47850" s="138"/>
      <c r="BL47850" s="138"/>
      <c r="BM47850" s="138"/>
    </row>
    <row r="47851" spans="62:65" ht="13" thickBot="1">
      <c r="BJ47851" s="138"/>
      <c r="BK47851" s="138"/>
      <c r="BL47851" s="138"/>
      <c r="BM47851" s="138"/>
    </row>
    <row r="47852" spans="62:65" ht="13" thickBot="1">
      <c r="BJ47852" s="138"/>
      <c r="BK47852" s="138"/>
      <c r="BL47852" s="138"/>
      <c r="BM47852" s="138"/>
    </row>
    <row r="47853" spans="62:65" ht="13" thickBot="1">
      <c r="BJ47853" s="138"/>
      <c r="BK47853" s="138"/>
      <c r="BL47853" s="138"/>
      <c r="BM47853" s="138"/>
    </row>
    <row r="47854" spans="62:65" ht="13" thickBot="1">
      <c r="BJ47854" s="138"/>
      <c r="BK47854" s="138"/>
      <c r="BL47854" s="138"/>
      <c r="BM47854" s="138"/>
    </row>
    <row r="47855" spans="62:65" ht="13" thickBot="1">
      <c r="BJ47855" s="138"/>
      <c r="BK47855" s="138"/>
      <c r="BL47855" s="138"/>
      <c r="BM47855" s="138"/>
    </row>
    <row r="47856" spans="62:65" ht="13" thickBot="1">
      <c r="BJ47856" s="138"/>
      <c r="BK47856" s="138"/>
      <c r="BL47856" s="138"/>
      <c r="BM47856" s="138"/>
    </row>
    <row r="47857" spans="62:65" ht="13" thickBot="1">
      <c r="BJ47857" s="138"/>
      <c r="BK47857" s="138"/>
      <c r="BL47857" s="138"/>
      <c r="BM47857" s="138"/>
    </row>
    <row r="47858" spans="62:65" ht="13" thickBot="1">
      <c r="BJ47858" s="138"/>
      <c r="BK47858" s="138"/>
      <c r="BL47858" s="138"/>
      <c r="BM47858" s="138"/>
    </row>
    <row r="47859" spans="62:65" ht="13" thickBot="1">
      <c r="BJ47859" s="138"/>
      <c r="BK47859" s="138"/>
      <c r="BL47859" s="138"/>
      <c r="BM47859" s="138"/>
    </row>
    <row r="47860" spans="62:65" ht="13" thickBot="1">
      <c r="BJ47860" s="138"/>
      <c r="BK47860" s="138"/>
      <c r="BL47860" s="138"/>
      <c r="BM47860" s="138"/>
    </row>
    <row r="47861" spans="62:65" ht="13" thickBot="1">
      <c r="BJ47861" s="138"/>
      <c r="BK47861" s="138"/>
      <c r="BL47861" s="138"/>
      <c r="BM47861" s="138"/>
    </row>
    <row r="47862" spans="62:65" ht="13" thickBot="1">
      <c r="BJ47862" s="138"/>
      <c r="BK47862" s="138"/>
      <c r="BL47862" s="138"/>
      <c r="BM47862" s="138"/>
    </row>
    <row r="47863" spans="62:65" ht="13" thickBot="1">
      <c r="BJ47863" s="138"/>
      <c r="BK47863" s="138"/>
      <c r="BL47863" s="138"/>
      <c r="BM47863" s="138"/>
    </row>
    <row r="47864" spans="62:65" ht="13" thickBot="1">
      <c r="BJ47864" s="138"/>
      <c r="BK47864" s="138"/>
      <c r="BL47864" s="138"/>
      <c r="BM47864" s="138"/>
    </row>
    <row r="47865" spans="62:65" ht="13" thickBot="1">
      <c r="BJ47865" s="138"/>
      <c r="BK47865" s="138"/>
      <c r="BL47865" s="138"/>
      <c r="BM47865" s="138"/>
    </row>
    <row r="47866" spans="62:65" ht="13" thickBot="1">
      <c r="BJ47866" s="138"/>
      <c r="BK47866" s="138"/>
      <c r="BL47866" s="138"/>
      <c r="BM47866" s="138"/>
    </row>
    <row r="47867" spans="62:65" ht="13" thickBot="1">
      <c r="BJ47867" s="138"/>
      <c r="BK47867" s="138"/>
      <c r="BL47867" s="138"/>
      <c r="BM47867" s="138"/>
    </row>
    <row r="47868" spans="62:65" ht="13" thickBot="1">
      <c r="BJ47868" s="138"/>
      <c r="BK47868" s="138"/>
      <c r="BL47868" s="138"/>
      <c r="BM47868" s="138"/>
    </row>
    <row r="47869" spans="62:65" ht="13" thickBot="1">
      <c r="BJ47869" s="138"/>
      <c r="BK47869" s="138"/>
      <c r="BL47869" s="138"/>
      <c r="BM47869" s="138"/>
    </row>
    <row r="47870" spans="62:65" ht="13" thickBot="1">
      <c r="BJ47870" s="138"/>
      <c r="BK47870" s="138"/>
      <c r="BL47870" s="138"/>
      <c r="BM47870" s="138"/>
    </row>
    <row r="47871" spans="62:65" ht="13" thickBot="1">
      <c r="BJ47871" s="138"/>
      <c r="BK47871" s="138"/>
      <c r="BL47871" s="138"/>
      <c r="BM47871" s="138"/>
    </row>
    <row r="47872" spans="62:65" ht="13" thickBot="1">
      <c r="BJ47872" s="138"/>
      <c r="BK47872" s="138"/>
      <c r="BL47872" s="138"/>
      <c r="BM47872" s="138"/>
    </row>
    <row r="47873" spans="62:65" ht="13" thickBot="1">
      <c r="BJ47873" s="138"/>
      <c r="BK47873" s="138"/>
      <c r="BL47873" s="138"/>
      <c r="BM47873" s="138"/>
    </row>
    <row r="47874" spans="62:65" ht="13" thickBot="1">
      <c r="BJ47874" s="138"/>
      <c r="BK47874" s="138"/>
      <c r="BL47874" s="138"/>
      <c r="BM47874" s="138"/>
    </row>
    <row r="47875" spans="62:65" ht="13" thickBot="1">
      <c r="BJ47875" s="138"/>
      <c r="BK47875" s="138"/>
      <c r="BL47875" s="138"/>
      <c r="BM47875" s="138"/>
    </row>
    <row r="47876" spans="62:65" ht="13" thickBot="1">
      <c r="BJ47876" s="138"/>
      <c r="BK47876" s="138"/>
      <c r="BL47876" s="138"/>
      <c r="BM47876" s="138"/>
    </row>
    <row r="47877" spans="62:65" ht="13" thickBot="1">
      <c r="BJ47877" s="138"/>
      <c r="BK47877" s="138"/>
      <c r="BL47877" s="138"/>
      <c r="BM47877" s="138"/>
    </row>
    <row r="47878" spans="62:65" ht="13" thickBot="1">
      <c r="BJ47878" s="138"/>
      <c r="BK47878" s="138"/>
      <c r="BL47878" s="138"/>
      <c r="BM47878" s="138"/>
    </row>
    <row r="47879" spans="62:65" ht="13" thickBot="1">
      <c r="BJ47879" s="138"/>
      <c r="BK47879" s="138"/>
      <c r="BL47879" s="138"/>
      <c r="BM47879" s="138"/>
    </row>
    <row r="47880" spans="62:65" ht="13" thickBot="1">
      <c r="BJ47880" s="138"/>
      <c r="BK47880" s="138"/>
      <c r="BL47880" s="138"/>
      <c r="BM47880" s="138"/>
    </row>
    <row r="47881" spans="62:65" ht="13" thickBot="1">
      <c r="BJ47881" s="138"/>
      <c r="BK47881" s="138"/>
      <c r="BL47881" s="138"/>
      <c r="BM47881" s="138"/>
    </row>
    <row r="47882" spans="62:65" ht="13" thickBot="1">
      <c r="BJ47882" s="138"/>
      <c r="BK47882" s="138"/>
      <c r="BL47882" s="138"/>
      <c r="BM47882" s="138"/>
    </row>
    <row r="47883" spans="62:65" ht="13" thickBot="1">
      <c r="BJ47883" s="138"/>
      <c r="BK47883" s="138"/>
      <c r="BL47883" s="138"/>
      <c r="BM47883" s="138"/>
    </row>
    <row r="47884" spans="62:65" ht="13" thickBot="1">
      <c r="BJ47884" s="138"/>
      <c r="BK47884" s="138"/>
      <c r="BL47884" s="138"/>
      <c r="BM47884" s="138"/>
    </row>
    <row r="47885" spans="62:65" ht="13" thickBot="1">
      <c r="BJ47885" s="138"/>
      <c r="BK47885" s="138"/>
      <c r="BL47885" s="138"/>
      <c r="BM47885" s="138"/>
    </row>
    <row r="47886" spans="62:65" ht="13" thickBot="1">
      <c r="BJ47886" s="138"/>
      <c r="BK47886" s="138"/>
      <c r="BL47886" s="138"/>
      <c r="BM47886" s="138"/>
    </row>
    <row r="47887" spans="62:65" ht="13" thickBot="1">
      <c r="BJ47887" s="138"/>
      <c r="BK47887" s="138"/>
      <c r="BL47887" s="138"/>
      <c r="BM47887" s="138"/>
    </row>
    <row r="47888" spans="62:65" ht="13" thickBot="1">
      <c r="BJ47888" s="138"/>
      <c r="BK47888" s="138"/>
      <c r="BL47888" s="138"/>
      <c r="BM47888" s="138"/>
    </row>
    <row r="47889" spans="62:65" ht="13" thickBot="1">
      <c r="BJ47889" s="138"/>
      <c r="BK47889" s="138"/>
      <c r="BL47889" s="138"/>
      <c r="BM47889" s="138"/>
    </row>
    <row r="47890" spans="62:65" ht="13" thickBot="1">
      <c r="BJ47890" s="138"/>
      <c r="BK47890" s="138"/>
      <c r="BL47890" s="138"/>
      <c r="BM47890" s="138"/>
    </row>
    <row r="47891" spans="62:65" ht="13" thickBot="1">
      <c r="BJ47891" s="138"/>
      <c r="BK47891" s="138"/>
      <c r="BL47891" s="138"/>
      <c r="BM47891" s="138"/>
    </row>
    <row r="47892" spans="62:65" ht="13" thickBot="1">
      <c r="BJ47892" s="138"/>
      <c r="BK47892" s="138"/>
      <c r="BL47892" s="138"/>
      <c r="BM47892" s="138"/>
    </row>
    <row r="47893" spans="62:65" ht="13" thickBot="1">
      <c r="BJ47893" s="138"/>
      <c r="BK47893" s="138"/>
      <c r="BL47893" s="138"/>
      <c r="BM47893" s="138"/>
    </row>
    <row r="47894" spans="62:65" ht="13" thickBot="1">
      <c r="BJ47894" s="138"/>
      <c r="BK47894" s="138"/>
      <c r="BL47894" s="138"/>
      <c r="BM47894" s="138"/>
    </row>
    <row r="47895" spans="62:65" ht="13" thickBot="1">
      <c r="BJ47895" s="138"/>
      <c r="BK47895" s="138"/>
      <c r="BL47895" s="138"/>
      <c r="BM47895" s="138"/>
    </row>
    <row r="47896" spans="62:65" ht="13" thickBot="1">
      <c r="BJ47896" s="138"/>
      <c r="BK47896" s="138"/>
      <c r="BL47896" s="138"/>
      <c r="BM47896" s="138"/>
    </row>
    <row r="47897" spans="62:65" ht="13" thickBot="1">
      <c r="BJ47897" s="138"/>
      <c r="BK47897" s="138"/>
      <c r="BL47897" s="138"/>
      <c r="BM47897" s="138"/>
    </row>
    <row r="47898" spans="62:65" ht="13" thickBot="1">
      <c r="BJ47898" s="138"/>
      <c r="BK47898" s="138"/>
      <c r="BL47898" s="138"/>
      <c r="BM47898" s="138"/>
    </row>
    <row r="47899" spans="62:65" ht="13" thickBot="1">
      <c r="BJ47899" s="138"/>
      <c r="BK47899" s="138"/>
      <c r="BL47899" s="138"/>
      <c r="BM47899" s="138"/>
    </row>
    <row r="47900" spans="62:65" ht="13" thickBot="1">
      <c r="BJ47900" s="138"/>
      <c r="BK47900" s="138"/>
      <c r="BL47900" s="138"/>
      <c r="BM47900" s="138"/>
    </row>
    <row r="47901" spans="62:65" ht="13" thickBot="1">
      <c r="BJ47901" s="138"/>
      <c r="BK47901" s="138"/>
      <c r="BL47901" s="138"/>
      <c r="BM47901" s="138"/>
    </row>
    <row r="47902" spans="62:65" ht="13" thickBot="1">
      <c r="BJ47902" s="138"/>
      <c r="BK47902" s="138"/>
      <c r="BL47902" s="138"/>
      <c r="BM47902" s="138"/>
    </row>
    <row r="47903" spans="62:65" ht="13" thickBot="1">
      <c r="BJ47903" s="138"/>
      <c r="BK47903" s="138"/>
      <c r="BL47903" s="138"/>
      <c r="BM47903" s="138"/>
    </row>
    <row r="47904" spans="62:65" ht="13" thickBot="1">
      <c r="BJ47904" s="138"/>
      <c r="BK47904" s="138"/>
      <c r="BL47904" s="138"/>
      <c r="BM47904" s="138"/>
    </row>
    <row r="47905" spans="62:65" ht="13" thickBot="1">
      <c r="BJ47905" s="138"/>
      <c r="BK47905" s="138"/>
      <c r="BL47905" s="138"/>
      <c r="BM47905" s="138"/>
    </row>
    <row r="47906" spans="62:65" ht="13" thickBot="1">
      <c r="BJ47906" s="138"/>
      <c r="BK47906" s="138"/>
      <c r="BL47906" s="138"/>
      <c r="BM47906" s="138"/>
    </row>
    <row r="47907" spans="62:65" ht="13" thickBot="1">
      <c r="BJ47907" s="138"/>
      <c r="BK47907" s="138"/>
      <c r="BL47907" s="138"/>
      <c r="BM47907" s="138"/>
    </row>
    <row r="47908" spans="62:65" ht="13" thickBot="1">
      <c r="BJ47908" s="138"/>
      <c r="BK47908" s="138"/>
      <c r="BL47908" s="138"/>
      <c r="BM47908" s="138"/>
    </row>
    <row r="47909" spans="62:65" ht="13" thickBot="1">
      <c r="BJ47909" s="138"/>
      <c r="BK47909" s="138"/>
      <c r="BL47909" s="138"/>
      <c r="BM47909" s="138"/>
    </row>
    <row r="47910" spans="62:65" ht="13" thickBot="1">
      <c r="BJ47910" s="138"/>
      <c r="BK47910" s="138"/>
      <c r="BL47910" s="138"/>
      <c r="BM47910" s="138"/>
    </row>
    <row r="47911" spans="62:65" ht="13" thickBot="1">
      <c r="BJ47911" s="138"/>
      <c r="BK47911" s="138"/>
      <c r="BL47911" s="138"/>
      <c r="BM47911" s="138"/>
    </row>
    <row r="47912" spans="62:65" ht="13" thickBot="1">
      <c r="BJ47912" s="138"/>
      <c r="BK47912" s="138"/>
      <c r="BL47912" s="138"/>
      <c r="BM47912" s="138"/>
    </row>
    <row r="47913" spans="62:65" ht="13" thickBot="1">
      <c r="BJ47913" s="138"/>
      <c r="BK47913" s="138"/>
      <c r="BL47913" s="138"/>
      <c r="BM47913" s="138"/>
    </row>
    <row r="47914" spans="62:65" ht="13" thickBot="1">
      <c r="BJ47914" s="138"/>
      <c r="BK47914" s="138"/>
      <c r="BL47914" s="138"/>
      <c r="BM47914" s="138"/>
    </row>
    <row r="47915" spans="62:65" ht="13" thickBot="1">
      <c r="BJ47915" s="138"/>
      <c r="BK47915" s="138"/>
      <c r="BL47915" s="138"/>
      <c r="BM47915" s="138"/>
    </row>
    <row r="47916" spans="62:65" ht="13" thickBot="1">
      <c r="BJ47916" s="138"/>
      <c r="BK47916" s="138"/>
      <c r="BL47916" s="138"/>
      <c r="BM47916" s="138"/>
    </row>
    <row r="47917" spans="62:65" ht="13" thickBot="1">
      <c r="BJ47917" s="138"/>
      <c r="BK47917" s="138"/>
      <c r="BL47917" s="138"/>
      <c r="BM47917" s="138"/>
    </row>
    <row r="47918" spans="62:65" ht="13" thickBot="1">
      <c r="BJ47918" s="138"/>
      <c r="BK47918" s="138"/>
      <c r="BL47918" s="138"/>
      <c r="BM47918" s="138"/>
    </row>
    <row r="47919" spans="62:65" ht="13" thickBot="1">
      <c r="BJ47919" s="138"/>
      <c r="BK47919" s="138"/>
      <c r="BL47919" s="138"/>
      <c r="BM47919" s="138"/>
    </row>
    <row r="47920" spans="62:65" ht="13" thickBot="1">
      <c r="BJ47920" s="138"/>
      <c r="BK47920" s="138"/>
      <c r="BL47920" s="138"/>
      <c r="BM47920" s="138"/>
    </row>
    <row r="47921" spans="62:65" ht="13" thickBot="1">
      <c r="BJ47921" s="138"/>
      <c r="BK47921" s="138"/>
      <c r="BL47921" s="138"/>
      <c r="BM47921" s="138"/>
    </row>
    <row r="47922" spans="62:65" ht="13" thickBot="1">
      <c r="BJ47922" s="138"/>
      <c r="BK47922" s="138"/>
      <c r="BL47922" s="138"/>
      <c r="BM47922" s="138"/>
    </row>
    <row r="47923" spans="62:65" ht="13" thickBot="1">
      <c r="BJ47923" s="138"/>
      <c r="BK47923" s="138"/>
      <c r="BL47923" s="138"/>
      <c r="BM47923" s="138"/>
    </row>
    <row r="47924" spans="62:65" ht="13" thickBot="1">
      <c r="BJ47924" s="138"/>
      <c r="BK47924" s="138"/>
      <c r="BL47924" s="138"/>
      <c r="BM47924" s="138"/>
    </row>
    <row r="47925" spans="62:65" ht="13" thickBot="1">
      <c r="BJ47925" s="138"/>
      <c r="BK47925" s="138"/>
      <c r="BL47925" s="138"/>
      <c r="BM47925" s="138"/>
    </row>
    <row r="47926" spans="62:65" ht="13" thickBot="1">
      <c r="BJ47926" s="138"/>
      <c r="BK47926" s="138"/>
      <c r="BL47926" s="138"/>
      <c r="BM47926" s="138"/>
    </row>
    <row r="47927" spans="62:65" ht="13" thickBot="1">
      <c r="BJ47927" s="138"/>
      <c r="BK47927" s="138"/>
      <c r="BL47927" s="138"/>
      <c r="BM47927" s="138"/>
    </row>
    <row r="47928" spans="62:65" ht="13" thickBot="1">
      <c r="BJ47928" s="138"/>
      <c r="BK47928" s="138"/>
      <c r="BL47928" s="138"/>
      <c r="BM47928" s="138"/>
    </row>
    <row r="47929" spans="62:65" ht="13" thickBot="1">
      <c r="BJ47929" s="138"/>
      <c r="BK47929" s="138"/>
      <c r="BL47929" s="138"/>
      <c r="BM47929" s="138"/>
    </row>
    <row r="47930" spans="62:65" ht="13" thickBot="1">
      <c r="BJ47930" s="138"/>
      <c r="BK47930" s="138"/>
      <c r="BL47930" s="138"/>
      <c r="BM47930" s="138"/>
    </row>
    <row r="47931" spans="62:65" ht="13" thickBot="1">
      <c r="BJ47931" s="138"/>
      <c r="BK47931" s="138"/>
      <c r="BL47931" s="138"/>
      <c r="BM47931" s="138"/>
    </row>
    <row r="47932" spans="62:65" ht="13" thickBot="1">
      <c r="BJ47932" s="138"/>
      <c r="BK47932" s="138"/>
      <c r="BL47932" s="138"/>
      <c r="BM47932" s="138"/>
    </row>
    <row r="47933" spans="62:65" ht="13" thickBot="1">
      <c r="BJ47933" s="138"/>
      <c r="BK47933" s="138"/>
      <c r="BL47933" s="138"/>
      <c r="BM47933" s="138"/>
    </row>
    <row r="47934" spans="62:65" ht="13" thickBot="1">
      <c r="BJ47934" s="138"/>
      <c r="BK47934" s="138"/>
      <c r="BL47934" s="138"/>
      <c r="BM47934" s="138"/>
    </row>
    <row r="47935" spans="62:65" ht="13" thickBot="1">
      <c r="BJ47935" s="138"/>
      <c r="BK47935" s="138"/>
      <c r="BL47935" s="138"/>
      <c r="BM47935" s="138"/>
    </row>
    <row r="47936" spans="62:65" ht="13" thickBot="1">
      <c r="BJ47936" s="138"/>
      <c r="BK47936" s="138"/>
      <c r="BL47936" s="138"/>
      <c r="BM47936" s="138"/>
    </row>
    <row r="47937" spans="62:65" ht="13" thickBot="1">
      <c r="BJ47937" s="138"/>
      <c r="BK47937" s="138"/>
      <c r="BL47937" s="138"/>
      <c r="BM47937" s="138"/>
    </row>
    <row r="47938" spans="62:65" ht="13" thickBot="1">
      <c r="BJ47938" s="138"/>
      <c r="BK47938" s="138"/>
      <c r="BL47938" s="138"/>
      <c r="BM47938" s="138"/>
    </row>
    <row r="47939" spans="62:65" ht="13" thickBot="1">
      <c r="BJ47939" s="138"/>
      <c r="BK47939" s="138"/>
      <c r="BL47939" s="138"/>
      <c r="BM47939" s="138"/>
    </row>
    <row r="47940" spans="62:65" ht="13" thickBot="1">
      <c r="BJ47940" s="138"/>
      <c r="BK47940" s="138"/>
      <c r="BL47940" s="138"/>
      <c r="BM47940" s="138"/>
    </row>
    <row r="47941" spans="62:65" ht="13" thickBot="1">
      <c r="BJ47941" s="138"/>
      <c r="BK47941" s="138"/>
      <c r="BL47941" s="138"/>
      <c r="BM47941" s="138"/>
    </row>
    <row r="47942" spans="62:65" ht="13" thickBot="1">
      <c r="BJ47942" s="138"/>
      <c r="BK47942" s="138"/>
      <c r="BL47942" s="138"/>
      <c r="BM47942" s="138"/>
    </row>
    <row r="47943" spans="62:65" ht="13" thickBot="1">
      <c r="BJ47943" s="138"/>
      <c r="BK47943" s="138"/>
      <c r="BL47943" s="138"/>
      <c r="BM47943" s="138"/>
    </row>
    <row r="47944" spans="62:65" ht="13" thickBot="1">
      <c r="BJ47944" s="138"/>
      <c r="BK47944" s="138"/>
      <c r="BL47944" s="138"/>
      <c r="BM47944" s="138"/>
    </row>
    <row r="47945" spans="62:65" ht="13" thickBot="1">
      <c r="BJ47945" s="138"/>
      <c r="BK47945" s="138"/>
      <c r="BL47945" s="138"/>
      <c r="BM47945" s="138"/>
    </row>
    <row r="47946" spans="62:65" ht="13" thickBot="1">
      <c r="BJ47946" s="138"/>
      <c r="BK47946" s="138"/>
      <c r="BL47946" s="138"/>
      <c r="BM47946" s="138"/>
    </row>
    <row r="47947" spans="62:65" ht="13" thickBot="1">
      <c r="BJ47947" s="138"/>
      <c r="BK47947" s="138"/>
      <c r="BL47947" s="138"/>
      <c r="BM47947" s="138"/>
    </row>
    <row r="47948" spans="62:65" ht="13" thickBot="1">
      <c r="BJ47948" s="138"/>
      <c r="BK47948" s="138"/>
      <c r="BL47948" s="138"/>
      <c r="BM47948" s="138"/>
    </row>
    <row r="47949" spans="62:65" ht="13" thickBot="1">
      <c r="BJ47949" s="138"/>
      <c r="BK47949" s="138"/>
      <c r="BL47949" s="138"/>
      <c r="BM47949" s="138"/>
    </row>
    <row r="47950" spans="62:65" ht="13" thickBot="1">
      <c r="BJ47950" s="138"/>
      <c r="BK47950" s="138"/>
      <c r="BL47950" s="138"/>
      <c r="BM47950" s="138"/>
    </row>
    <row r="47951" spans="62:65" ht="13" thickBot="1">
      <c r="BJ47951" s="138"/>
      <c r="BK47951" s="138"/>
      <c r="BL47951" s="138"/>
      <c r="BM47951" s="138"/>
    </row>
    <row r="47952" spans="62:65" ht="13" thickBot="1">
      <c r="BJ47952" s="138"/>
      <c r="BK47952" s="138"/>
      <c r="BL47952" s="138"/>
      <c r="BM47952" s="138"/>
    </row>
    <row r="47953" spans="62:65" ht="13" thickBot="1">
      <c r="BJ47953" s="138"/>
      <c r="BK47953" s="138"/>
      <c r="BL47953" s="138"/>
      <c r="BM47953" s="138"/>
    </row>
    <row r="47954" spans="62:65" ht="13" thickBot="1">
      <c r="BJ47954" s="138"/>
      <c r="BK47954" s="138"/>
      <c r="BL47954" s="138"/>
      <c r="BM47954" s="138"/>
    </row>
    <row r="47955" spans="62:65" ht="13" thickBot="1">
      <c r="BJ47955" s="138"/>
      <c r="BK47955" s="138"/>
      <c r="BL47955" s="138"/>
      <c r="BM47955" s="138"/>
    </row>
    <row r="47956" spans="62:65" ht="13" thickBot="1">
      <c r="BJ47956" s="138"/>
      <c r="BK47956" s="138"/>
      <c r="BL47956" s="138"/>
      <c r="BM47956" s="138"/>
    </row>
    <row r="47957" spans="62:65" ht="13" thickBot="1">
      <c r="BJ47957" s="138"/>
      <c r="BK47957" s="138"/>
      <c r="BL47957" s="138"/>
      <c r="BM47957" s="138"/>
    </row>
    <row r="47958" spans="62:65" ht="13" thickBot="1">
      <c r="BJ47958" s="138"/>
      <c r="BK47958" s="138"/>
      <c r="BL47958" s="138"/>
      <c r="BM47958" s="138"/>
    </row>
    <row r="47959" spans="62:65" ht="13" thickBot="1">
      <c r="BJ47959" s="138"/>
      <c r="BK47959" s="138"/>
      <c r="BL47959" s="138"/>
      <c r="BM47959" s="138"/>
    </row>
    <row r="47960" spans="62:65" ht="13" thickBot="1">
      <c r="BJ47960" s="138"/>
      <c r="BK47960" s="138"/>
      <c r="BL47960" s="138"/>
      <c r="BM47960" s="138"/>
    </row>
    <row r="47961" spans="62:65" ht="13" thickBot="1">
      <c r="BJ47961" s="138"/>
      <c r="BK47961" s="138"/>
      <c r="BL47961" s="138"/>
      <c r="BM47961" s="138"/>
    </row>
    <row r="47962" spans="62:65" ht="13" thickBot="1">
      <c r="BJ47962" s="138"/>
      <c r="BK47962" s="138"/>
      <c r="BL47962" s="138"/>
      <c r="BM47962" s="138"/>
    </row>
    <row r="47963" spans="62:65" ht="13" thickBot="1">
      <c r="BJ47963" s="138"/>
      <c r="BK47963" s="138"/>
      <c r="BL47963" s="138"/>
      <c r="BM47963" s="138"/>
    </row>
    <row r="47964" spans="62:65" ht="13" thickBot="1">
      <c r="BJ47964" s="138"/>
      <c r="BK47964" s="138"/>
      <c r="BL47964" s="138"/>
      <c r="BM47964" s="138"/>
    </row>
    <row r="47965" spans="62:65" ht="13" thickBot="1">
      <c r="BJ47965" s="138"/>
      <c r="BK47965" s="138"/>
      <c r="BL47965" s="138"/>
      <c r="BM47965" s="138"/>
    </row>
    <row r="47966" spans="62:65" ht="13" thickBot="1">
      <c r="BJ47966" s="138"/>
      <c r="BK47966" s="138"/>
      <c r="BL47966" s="138"/>
      <c r="BM47966" s="138"/>
    </row>
    <row r="47967" spans="62:65" ht="13" thickBot="1">
      <c r="BJ47967" s="138"/>
      <c r="BK47967" s="138"/>
      <c r="BL47967" s="138"/>
      <c r="BM47967" s="138"/>
    </row>
    <row r="47968" spans="62:65" ht="13" thickBot="1">
      <c r="BJ47968" s="138"/>
      <c r="BK47968" s="138"/>
      <c r="BL47968" s="138"/>
      <c r="BM47968" s="138"/>
    </row>
    <row r="47969" spans="62:65" ht="13" thickBot="1">
      <c r="BJ47969" s="138"/>
      <c r="BK47969" s="138"/>
      <c r="BL47969" s="138"/>
      <c r="BM47969" s="138"/>
    </row>
    <row r="47970" spans="62:65" ht="13" thickBot="1">
      <c r="BJ47970" s="138"/>
      <c r="BK47970" s="138"/>
      <c r="BL47970" s="138"/>
      <c r="BM47970" s="138"/>
    </row>
    <row r="47971" spans="62:65" ht="13" thickBot="1">
      <c r="BJ47971" s="138"/>
      <c r="BK47971" s="138"/>
      <c r="BL47971" s="138"/>
      <c r="BM47971" s="138"/>
    </row>
    <row r="47972" spans="62:65" ht="13" thickBot="1">
      <c r="BJ47972" s="138"/>
      <c r="BK47972" s="138"/>
      <c r="BL47972" s="138"/>
      <c r="BM47972" s="138"/>
    </row>
    <row r="47973" spans="62:65" ht="13" thickBot="1">
      <c r="BJ47973" s="138"/>
      <c r="BK47973" s="138"/>
      <c r="BL47973" s="138"/>
      <c r="BM47973" s="138"/>
    </row>
    <row r="47974" spans="62:65" ht="13" thickBot="1">
      <c r="BJ47974" s="138"/>
      <c r="BK47974" s="138"/>
      <c r="BL47974" s="138"/>
      <c r="BM47974" s="138"/>
    </row>
    <row r="47975" spans="62:65" ht="13" thickBot="1">
      <c r="BJ47975" s="138"/>
      <c r="BK47975" s="138"/>
      <c r="BL47975" s="138"/>
      <c r="BM47975" s="138"/>
    </row>
    <row r="47976" spans="62:65" ht="13" thickBot="1">
      <c r="BJ47976" s="138"/>
      <c r="BK47976" s="138"/>
      <c r="BL47976" s="138"/>
      <c r="BM47976" s="138"/>
    </row>
    <row r="47977" spans="62:65" ht="13" thickBot="1">
      <c r="BJ47977" s="138"/>
      <c r="BK47977" s="138"/>
      <c r="BL47977" s="138"/>
      <c r="BM47977" s="138"/>
    </row>
    <row r="47978" spans="62:65" ht="13" thickBot="1">
      <c r="BJ47978" s="138"/>
      <c r="BK47978" s="138"/>
      <c r="BL47978" s="138"/>
      <c r="BM47978" s="138"/>
    </row>
    <row r="47979" spans="62:65" ht="13" thickBot="1">
      <c r="BJ47979" s="138"/>
      <c r="BK47979" s="138"/>
      <c r="BL47979" s="138"/>
      <c r="BM47979" s="138"/>
    </row>
    <row r="47980" spans="62:65" ht="13" thickBot="1">
      <c r="BJ47980" s="138"/>
      <c r="BK47980" s="138"/>
      <c r="BL47980" s="138"/>
      <c r="BM47980" s="138"/>
    </row>
    <row r="47981" spans="62:65" ht="13" thickBot="1">
      <c r="BJ47981" s="138"/>
      <c r="BK47981" s="138"/>
      <c r="BL47981" s="138"/>
      <c r="BM47981" s="138"/>
    </row>
    <row r="47982" spans="62:65" ht="13" thickBot="1">
      <c r="BJ47982" s="138"/>
      <c r="BK47982" s="138"/>
      <c r="BL47982" s="138"/>
      <c r="BM47982" s="138"/>
    </row>
    <row r="47983" spans="62:65" ht="13" thickBot="1">
      <c r="BJ47983" s="138"/>
      <c r="BK47983" s="138"/>
      <c r="BL47983" s="138"/>
      <c r="BM47983" s="138"/>
    </row>
    <row r="47984" spans="62:65" ht="13" thickBot="1">
      <c r="BJ47984" s="138"/>
      <c r="BK47984" s="138"/>
      <c r="BL47984" s="138"/>
      <c r="BM47984" s="138"/>
    </row>
    <row r="47985" spans="62:65" ht="13" thickBot="1">
      <c r="BJ47985" s="138"/>
      <c r="BK47985" s="138"/>
      <c r="BL47985" s="138"/>
      <c r="BM47985" s="138"/>
    </row>
    <row r="47986" spans="62:65" ht="13" thickBot="1">
      <c r="BJ47986" s="138"/>
      <c r="BK47986" s="138"/>
      <c r="BL47986" s="138"/>
      <c r="BM47986" s="138"/>
    </row>
    <row r="47987" spans="62:65" ht="13" thickBot="1">
      <c r="BJ47987" s="138"/>
      <c r="BK47987" s="138"/>
      <c r="BL47987" s="138"/>
      <c r="BM47987" s="138"/>
    </row>
    <row r="47988" spans="62:65" ht="13" thickBot="1">
      <c r="BJ47988" s="138"/>
      <c r="BK47988" s="138"/>
      <c r="BL47988" s="138"/>
      <c r="BM47988" s="138"/>
    </row>
    <row r="47989" spans="62:65" ht="13" thickBot="1">
      <c r="BJ47989" s="138"/>
      <c r="BK47989" s="138"/>
      <c r="BL47989" s="138"/>
      <c r="BM47989" s="138"/>
    </row>
    <row r="47990" spans="62:65" ht="13" thickBot="1">
      <c r="BJ47990" s="138"/>
      <c r="BK47990" s="138"/>
      <c r="BL47990" s="138"/>
      <c r="BM47990" s="138"/>
    </row>
    <row r="47991" spans="62:65" ht="13" thickBot="1">
      <c r="BJ47991" s="138"/>
      <c r="BK47991" s="138"/>
      <c r="BL47991" s="138"/>
      <c r="BM47991" s="138"/>
    </row>
    <row r="47992" spans="62:65" ht="13" thickBot="1">
      <c r="BJ47992" s="138"/>
      <c r="BK47992" s="138"/>
      <c r="BL47992" s="138"/>
      <c r="BM47992" s="138"/>
    </row>
    <row r="47993" spans="62:65" ht="13" thickBot="1">
      <c r="BJ47993" s="138"/>
      <c r="BK47993" s="138"/>
      <c r="BL47993" s="138"/>
      <c r="BM47993" s="138"/>
    </row>
    <row r="47994" spans="62:65" ht="13" thickBot="1">
      <c r="BJ47994" s="138"/>
      <c r="BK47994" s="138"/>
      <c r="BL47994" s="138"/>
      <c r="BM47994" s="138"/>
    </row>
    <row r="47995" spans="62:65" ht="13" thickBot="1">
      <c r="BJ47995" s="138"/>
      <c r="BK47995" s="138"/>
      <c r="BL47995" s="138"/>
      <c r="BM47995" s="138"/>
    </row>
    <row r="47996" spans="62:65" ht="13" thickBot="1">
      <c r="BJ47996" s="138"/>
      <c r="BK47996" s="138"/>
      <c r="BL47996" s="138"/>
      <c r="BM47996" s="138"/>
    </row>
    <row r="47997" spans="62:65" ht="13" thickBot="1">
      <c r="BJ47997" s="138"/>
      <c r="BK47997" s="138"/>
      <c r="BL47997" s="138"/>
      <c r="BM47997" s="138"/>
    </row>
    <row r="47998" spans="62:65" ht="13" thickBot="1">
      <c r="BJ47998" s="138"/>
      <c r="BK47998" s="138"/>
      <c r="BL47998" s="138"/>
      <c r="BM47998" s="138"/>
    </row>
    <row r="47999" spans="62:65" ht="13" thickBot="1">
      <c r="BJ47999" s="138"/>
      <c r="BK47999" s="138"/>
      <c r="BL47999" s="138"/>
      <c r="BM47999" s="138"/>
    </row>
    <row r="48000" spans="62:65" ht="13" thickBot="1">
      <c r="BJ48000" s="138"/>
      <c r="BK48000" s="138"/>
      <c r="BL48000" s="138"/>
      <c r="BM48000" s="138"/>
    </row>
    <row r="48001" spans="62:65" ht="13" thickBot="1">
      <c r="BJ48001" s="138"/>
      <c r="BK48001" s="138"/>
      <c r="BL48001" s="138"/>
      <c r="BM48001" s="138"/>
    </row>
    <row r="48002" spans="62:65" ht="13" thickBot="1">
      <c r="BJ48002" s="138"/>
      <c r="BK48002" s="138"/>
      <c r="BL48002" s="138"/>
      <c r="BM48002" s="138"/>
    </row>
    <row r="48003" spans="62:65" ht="13" thickBot="1">
      <c r="BJ48003" s="138"/>
      <c r="BK48003" s="138"/>
      <c r="BL48003" s="138"/>
      <c r="BM48003" s="138"/>
    </row>
    <row r="48004" spans="62:65" ht="13" thickBot="1">
      <c r="BJ48004" s="138"/>
      <c r="BK48004" s="138"/>
      <c r="BL48004" s="138"/>
      <c r="BM48004" s="138"/>
    </row>
    <row r="48005" spans="62:65" ht="13" thickBot="1">
      <c r="BJ48005" s="138"/>
      <c r="BK48005" s="138"/>
      <c r="BL48005" s="138"/>
      <c r="BM48005" s="138"/>
    </row>
    <row r="48006" spans="62:65" ht="13" thickBot="1">
      <c r="BJ48006" s="138"/>
      <c r="BK48006" s="138"/>
      <c r="BL48006" s="138"/>
      <c r="BM48006" s="138"/>
    </row>
    <row r="48007" spans="62:65" ht="13" thickBot="1">
      <c r="BJ48007" s="138"/>
      <c r="BK48007" s="138"/>
      <c r="BL48007" s="138"/>
      <c r="BM48007" s="138"/>
    </row>
    <row r="48008" spans="62:65" ht="13" thickBot="1">
      <c r="BJ48008" s="138"/>
      <c r="BK48008" s="138"/>
      <c r="BL48008" s="138"/>
      <c r="BM48008" s="138"/>
    </row>
    <row r="48009" spans="62:65" ht="13" thickBot="1">
      <c r="BJ48009" s="138"/>
      <c r="BK48009" s="138"/>
      <c r="BL48009" s="138"/>
      <c r="BM48009" s="138"/>
    </row>
    <row r="48010" spans="62:65" ht="13" thickBot="1">
      <c r="BJ48010" s="138"/>
      <c r="BK48010" s="138"/>
      <c r="BL48010" s="138"/>
      <c r="BM48010" s="138"/>
    </row>
    <row r="48011" spans="62:65" ht="13" thickBot="1">
      <c r="BJ48011" s="138"/>
      <c r="BK48011" s="138"/>
      <c r="BL48011" s="138"/>
      <c r="BM48011" s="138"/>
    </row>
    <row r="48012" spans="62:65" ht="13" thickBot="1">
      <c r="BJ48012" s="138"/>
      <c r="BK48012" s="138"/>
      <c r="BL48012" s="138"/>
      <c r="BM48012" s="138"/>
    </row>
    <row r="48013" spans="62:65" ht="13" thickBot="1">
      <c r="BJ48013" s="138"/>
      <c r="BK48013" s="138"/>
      <c r="BL48013" s="138"/>
      <c r="BM48013" s="138"/>
    </row>
    <row r="48014" spans="62:65" ht="13" thickBot="1">
      <c r="BJ48014" s="138"/>
      <c r="BK48014" s="138"/>
      <c r="BL48014" s="138"/>
      <c r="BM48014" s="138"/>
    </row>
    <row r="48015" spans="62:65" ht="13" thickBot="1">
      <c r="BJ48015" s="138"/>
      <c r="BK48015" s="138"/>
      <c r="BL48015" s="138"/>
      <c r="BM48015" s="138"/>
    </row>
    <row r="48016" spans="62:65" ht="13" thickBot="1">
      <c r="BJ48016" s="138"/>
      <c r="BK48016" s="138"/>
      <c r="BL48016" s="138"/>
      <c r="BM48016" s="138"/>
    </row>
    <row r="48017" spans="62:65" ht="13" thickBot="1">
      <c r="BJ48017" s="138"/>
      <c r="BK48017" s="138"/>
      <c r="BL48017" s="138"/>
      <c r="BM48017" s="138"/>
    </row>
    <row r="48018" spans="62:65" ht="13" thickBot="1">
      <c r="BJ48018" s="138"/>
      <c r="BK48018" s="138"/>
      <c r="BL48018" s="138"/>
      <c r="BM48018" s="138"/>
    </row>
    <row r="48019" spans="62:65" ht="13" thickBot="1">
      <c r="BJ48019" s="138"/>
      <c r="BK48019" s="138"/>
      <c r="BL48019" s="138"/>
      <c r="BM48019" s="138"/>
    </row>
    <row r="48020" spans="62:65" ht="13" thickBot="1">
      <c r="BJ48020" s="138"/>
      <c r="BK48020" s="138"/>
      <c r="BL48020" s="138"/>
      <c r="BM48020" s="138"/>
    </row>
    <row r="48021" spans="62:65" ht="13" thickBot="1">
      <c r="BJ48021" s="138"/>
      <c r="BK48021" s="138"/>
      <c r="BL48021" s="138"/>
      <c r="BM48021" s="138"/>
    </row>
    <row r="48022" spans="62:65" ht="13" thickBot="1">
      <c r="BJ48022" s="138"/>
      <c r="BK48022" s="138"/>
      <c r="BL48022" s="138"/>
      <c r="BM48022" s="138"/>
    </row>
    <row r="48023" spans="62:65" ht="13" thickBot="1">
      <c r="BJ48023" s="138"/>
      <c r="BK48023" s="138"/>
      <c r="BL48023" s="138"/>
      <c r="BM48023" s="138"/>
    </row>
    <row r="48024" spans="62:65" ht="13" thickBot="1">
      <c r="BJ48024" s="138"/>
      <c r="BK48024" s="138"/>
      <c r="BL48024" s="138"/>
      <c r="BM48024" s="138"/>
    </row>
    <row r="48025" spans="62:65" ht="13" thickBot="1">
      <c r="BJ48025" s="138"/>
      <c r="BK48025" s="138"/>
      <c r="BL48025" s="138"/>
      <c r="BM48025" s="138"/>
    </row>
    <row r="48026" spans="62:65" ht="13" thickBot="1">
      <c r="BJ48026" s="138"/>
      <c r="BK48026" s="138"/>
      <c r="BL48026" s="138"/>
      <c r="BM48026" s="138"/>
    </row>
    <row r="48027" spans="62:65" ht="13" thickBot="1">
      <c r="BJ48027" s="138"/>
      <c r="BK48027" s="138"/>
      <c r="BL48027" s="138"/>
      <c r="BM48027" s="138"/>
    </row>
    <row r="48028" spans="62:65" ht="13" thickBot="1">
      <c r="BJ48028" s="138"/>
      <c r="BK48028" s="138"/>
      <c r="BL48028" s="138"/>
      <c r="BM48028" s="138"/>
    </row>
    <row r="48029" spans="62:65" ht="13" thickBot="1">
      <c r="BJ48029" s="138"/>
      <c r="BK48029" s="138"/>
      <c r="BL48029" s="138"/>
      <c r="BM48029" s="138"/>
    </row>
    <row r="48030" spans="62:65" ht="13" thickBot="1">
      <c r="BJ48030" s="138"/>
      <c r="BK48030" s="138"/>
      <c r="BL48030" s="138"/>
      <c r="BM48030" s="138"/>
    </row>
    <row r="48031" spans="62:65" ht="13" thickBot="1">
      <c r="BJ48031" s="138"/>
      <c r="BK48031" s="138"/>
      <c r="BL48031" s="138"/>
      <c r="BM48031" s="138"/>
    </row>
    <row r="48032" spans="62:65" ht="13" thickBot="1">
      <c r="BJ48032" s="138"/>
      <c r="BK48032" s="138"/>
      <c r="BL48032" s="138"/>
      <c r="BM48032" s="138"/>
    </row>
    <row r="48033" spans="62:65" ht="13" thickBot="1">
      <c r="BJ48033" s="138"/>
      <c r="BK48033" s="138"/>
      <c r="BL48033" s="138"/>
      <c r="BM48033" s="138"/>
    </row>
    <row r="48034" spans="62:65" ht="13" thickBot="1">
      <c r="BJ48034" s="138"/>
      <c r="BK48034" s="138"/>
      <c r="BL48034" s="138"/>
      <c r="BM48034" s="138"/>
    </row>
    <row r="48035" spans="62:65" ht="13" thickBot="1">
      <c r="BJ48035" s="138"/>
      <c r="BK48035" s="138"/>
      <c r="BL48035" s="138"/>
      <c r="BM48035" s="138"/>
    </row>
    <row r="48036" spans="62:65" ht="13" thickBot="1">
      <c r="BJ48036" s="138"/>
      <c r="BK48036" s="138"/>
      <c r="BL48036" s="138"/>
      <c r="BM48036" s="138"/>
    </row>
    <row r="48037" spans="62:65" ht="13" thickBot="1">
      <c r="BJ48037" s="138"/>
      <c r="BK48037" s="138"/>
      <c r="BL48037" s="138"/>
      <c r="BM48037" s="138"/>
    </row>
    <row r="48038" spans="62:65" ht="13" thickBot="1">
      <c r="BJ48038" s="138"/>
      <c r="BK48038" s="138"/>
      <c r="BL48038" s="138"/>
      <c r="BM48038" s="138"/>
    </row>
    <row r="48039" spans="62:65" ht="13" thickBot="1">
      <c r="BJ48039" s="138"/>
      <c r="BK48039" s="138"/>
      <c r="BL48039" s="138"/>
      <c r="BM48039" s="138"/>
    </row>
    <row r="48040" spans="62:65" ht="13" thickBot="1">
      <c r="BJ48040" s="138"/>
      <c r="BK48040" s="138"/>
      <c r="BL48040" s="138"/>
      <c r="BM48040" s="138"/>
    </row>
    <row r="48041" spans="62:65" ht="13" thickBot="1">
      <c r="BJ48041" s="138"/>
      <c r="BK48041" s="138"/>
      <c r="BL48041" s="138"/>
      <c r="BM48041" s="138"/>
    </row>
    <row r="48042" spans="62:65" ht="13" thickBot="1">
      <c r="BJ48042" s="138"/>
      <c r="BK48042" s="138"/>
      <c r="BL48042" s="138"/>
      <c r="BM48042" s="138"/>
    </row>
    <row r="48043" spans="62:65" ht="13" thickBot="1">
      <c r="BJ48043" s="138"/>
      <c r="BK48043" s="138"/>
      <c r="BL48043" s="138"/>
      <c r="BM48043" s="138"/>
    </row>
    <row r="48044" spans="62:65" ht="13" thickBot="1">
      <c r="BJ48044" s="138"/>
      <c r="BK48044" s="138"/>
      <c r="BL48044" s="138"/>
      <c r="BM48044" s="138"/>
    </row>
    <row r="48045" spans="62:65" ht="13" thickBot="1">
      <c r="BJ48045" s="138"/>
      <c r="BK48045" s="138"/>
      <c r="BL48045" s="138"/>
      <c r="BM48045" s="138"/>
    </row>
    <row r="48046" spans="62:65" ht="13" thickBot="1">
      <c r="BJ48046" s="138"/>
      <c r="BK48046" s="138"/>
      <c r="BL48046" s="138"/>
      <c r="BM48046" s="138"/>
    </row>
    <row r="48047" spans="62:65" ht="13" thickBot="1">
      <c r="BJ48047" s="138"/>
      <c r="BK48047" s="138"/>
      <c r="BL48047" s="138"/>
      <c r="BM48047" s="138"/>
    </row>
    <row r="48048" spans="62:65" ht="13" thickBot="1">
      <c r="BJ48048" s="138"/>
      <c r="BK48048" s="138"/>
      <c r="BL48048" s="138"/>
      <c r="BM48048" s="138"/>
    </row>
    <row r="48049" spans="62:65" ht="13" thickBot="1">
      <c r="BJ48049" s="138"/>
      <c r="BK48049" s="138"/>
      <c r="BL48049" s="138"/>
      <c r="BM48049" s="138"/>
    </row>
    <row r="48050" spans="62:65" ht="13" thickBot="1">
      <c r="BJ48050" s="138"/>
      <c r="BK48050" s="138"/>
      <c r="BL48050" s="138"/>
      <c r="BM48050" s="138"/>
    </row>
    <row r="48051" spans="62:65" ht="13" thickBot="1">
      <c r="BJ48051" s="138"/>
      <c r="BK48051" s="138"/>
      <c r="BL48051" s="138"/>
      <c r="BM48051" s="138"/>
    </row>
    <row r="48052" spans="62:65" ht="13" thickBot="1">
      <c r="BJ48052" s="138"/>
      <c r="BK48052" s="138"/>
      <c r="BL48052" s="138"/>
      <c r="BM48052" s="138"/>
    </row>
    <row r="48053" spans="62:65" ht="13" thickBot="1">
      <c r="BJ48053" s="138"/>
      <c r="BK48053" s="138"/>
      <c r="BL48053" s="138"/>
      <c r="BM48053" s="138"/>
    </row>
    <row r="48054" spans="62:65" ht="13" thickBot="1">
      <c r="BJ48054" s="138"/>
      <c r="BK48054" s="138"/>
      <c r="BL48054" s="138"/>
      <c r="BM48054" s="138"/>
    </row>
    <row r="48055" spans="62:65" ht="13" thickBot="1">
      <c r="BJ48055" s="138"/>
      <c r="BK48055" s="138"/>
      <c r="BL48055" s="138"/>
      <c r="BM48055" s="138"/>
    </row>
    <row r="48056" spans="62:65" ht="13" thickBot="1">
      <c r="BJ48056" s="138"/>
      <c r="BK48056" s="138"/>
      <c r="BL48056" s="138"/>
      <c r="BM48056" s="138"/>
    </row>
    <row r="48057" spans="62:65" ht="13" thickBot="1">
      <c r="BJ48057" s="138"/>
      <c r="BK48057" s="138"/>
      <c r="BL48057" s="138"/>
      <c r="BM48057" s="138"/>
    </row>
    <row r="48058" spans="62:65" ht="13" thickBot="1">
      <c r="BJ48058" s="138"/>
      <c r="BK48058" s="138"/>
      <c r="BL48058" s="138"/>
      <c r="BM48058" s="138"/>
    </row>
    <row r="48059" spans="62:65" ht="13" thickBot="1">
      <c r="BJ48059" s="138"/>
      <c r="BK48059" s="138"/>
      <c r="BL48059" s="138"/>
      <c r="BM48059" s="138"/>
    </row>
    <row r="48060" spans="62:65" ht="13" thickBot="1">
      <c r="BJ48060" s="138"/>
      <c r="BK48060" s="138"/>
      <c r="BL48060" s="138"/>
      <c r="BM48060" s="138"/>
    </row>
    <row r="48061" spans="62:65" ht="13" thickBot="1">
      <c r="BJ48061" s="138"/>
      <c r="BK48061" s="138"/>
      <c r="BL48061" s="138"/>
      <c r="BM48061" s="138"/>
    </row>
    <row r="48062" spans="62:65" ht="13" thickBot="1">
      <c r="BJ48062" s="138"/>
      <c r="BK48062" s="138"/>
      <c r="BL48062" s="138"/>
      <c r="BM48062" s="138"/>
    </row>
    <row r="48063" spans="62:65" ht="13" thickBot="1">
      <c r="BJ48063" s="138"/>
      <c r="BK48063" s="138"/>
      <c r="BL48063" s="138"/>
      <c r="BM48063" s="138"/>
    </row>
    <row r="48064" spans="62:65" ht="13" thickBot="1">
      <c r="BJ48064" s="138"/>
      <c r="BK48064" s="138"/>
      <c r="BL48064" s="138"/>
      <c r="BM48064" s="138"/>
    </row>
    <row r="48065" spans="62:65" ht="13" thickBot="1">
      <c r="BJ48065" s="138"/>
      <c r="BK48065" s="138"/>
      <c r="BL48065" s="138"/>
      <c r="BM48065" s="138"/>
    </row>
    <row r="48066" spans="62:65" ht="13" thickBot="1">
      <c r="BJ48066" s="138"/>
      <c r="BK48066" s="138"/>
      <c r="BL48066" s="138"/>
      <c r="BM48066" s="138"/>
    </row>
    <row r="48067" spans="62:65" ht="13" thickBot="1">
      <c r="BJ48067" s="138"/>
      <c r="BK48067" s="138"/>
      <c r="BL48067" s="138"/>
      <c r="BM48067" s="138"/>
    </row>
    <row r="48068" spans="62:65" ht="13" thickBot="1">
      <c r="BJ48068" s="138"/>
      <c r="BK48068" s="138"/>
      <c r="BL48068" s="138"/>
      <c r="BM48068" s="138"/>
    </row>
    <row r="48069" spans="62:65" ht="13" thickBot="1">
      <c r="BJ48069" s="138"/>
      <c r="BK48069" s="138"/>
      <c r="BL48069" s="138"/>
      <c r="BM48069" s="138"/>
    </row>
    <row r="48070" spans="62:65" ht="13" thickBot="1">
      <c r="BJ48070" s="138"/>
      <c r="BK48070" s="138"/>
      <c r="BL48070" s="138"/>
      <c r="BM48070" s="138"/>
    </row>
    <row r="48071" spans="62:65" ht="13" thickBot="1">
      <c r="BJ48071" s="138"/>
      <c r="BK48071" s="138"/>
      <c r="BL48071" s="138"/>
      <c r="BM48071" s="138"/>
    </row>
    <row r="48072" spans="62:65" ht="13" thickBot="1">
      <c r="BJ48072" s="138"/>
      <c r="BK48072" s="138"/>
      <c r="BL48072" s="138"/>
      <c r="BM48072" s="138"/>
    </row>
    <row r="48073" spans="62:65" ht="13" thickBot="1">
      <c r="BJ48073" s="138"/>
      <c r="BK48073" s="138"/>
      <c r="BL48073" s="138"/>
      <c r="BM48073" s="138"/>
    </row>
    <row r="48074" spans="62:65" ht="13" thickBot="1">
      <c r="BJ48074" s="138"/>
      <c r="BK48074" s="138"/>
      <c r="BL48074" s="138"/>
      <c r="BM48074" s="138"/>
    </row>
    <row r="48075" spans="62:65" ht="13" thickBot="1">
      <c r="BJ48075" s="138"/>
      <c r="BK48075" s="138"/>
      <c r="BL48075" s="138"/>
      <c r="BM48075" s="138"/>
    </row>
    <row r="48076" spans="62:65" ht="13" thickBot="1">
      <c r="BJ48076" s="138"/>
      <c r="BK48076" s="138"/>
      <c r="BL48076" s="138"/>
      <c r="BM48076" s="138"/>
    </row>
    <row r="48077" spans="62:65" ht="13" thickBot="1">
      <c r="BJ48077" s="138"/>
      <c r="BK48077" s="138"/>
      <c r="BL48077" s="138"/>
      <c r="BM48077" s="138"/>
    </row>
    <row r="48078" spans="62:65" ht="13" thickBot="1">
      <c r="BJ48078" s="138"/>
      <c r="BK48078" s="138"/>
      <c r="BL48078" s="138"/>
      <c r="BM48078" s="138"/>
    </row>
    <row r="48079" spans="62:65" ht="13" thickBot="1">
      <c r="BJ48079" s="138"/>
      <c r="BK48079" s="138"/>
      <c r="BL48079" s="138"/>
      <c r="BM48079" s="138"/>
    </row>
    <row r="48080" spans="62:65" ht="13" thickBot="1">
      <c r="BJ48080" s="138"/>
      <c r="BK48080" s="138"/>
      <c r="BL48080" s="138"/>
      <c r="BM48080" s="138"/>
    </row>
    <row r="48081" spans="62:65" ht="13" thickBot="1">
      <c r="BJ48081" s="138"/>
      <c r="BK48081" s="138"/>
      <c r="BL48081" s="138"/>
      <c r="BM48081" s="138"/>
    </row>
    <row r="48082" spans="62:65" ht="13" thickBot="1">
      <c r="BJ48082" s="138"/>
      <c r="BK48082" s="138"/>
      <c r="BL48082" s="138"/>
      <c r="BM48082" s="138"/>
    </row>
    <row r="48083" spans="62:65" ht="13" thickBot="1">
      <c r="BJ48083" s="138"/>
      <c r="BK48083" s="138"/>
      <c r="BL48083" s="138"/>
      <c r="BM48083" s="138"/>
    </row>
    <row r="48084" spans="62:65" ht="13" thickBot="1">
      <c r="BJ48084" s="138"/>
      <c r="BK48084" s="138"/>
      <c r="BL48084" s="138"/>
      <c r="BM48084" s="138"/>
    </row>
    <row r="48085" spans="62:65" ht="13" thickBot="1">
      <c r="BJ48085" s="138"/>
      <c r="BK48085" s="138"/>
      <c r="BL48085" s="138"/>
      <c r="BM48085" s="138"/>
    </row>
    <row r="48086" spans="62:65" ht="13" thickBot="1">
      <c r="BJ48086" s="138"/>
      <c r="BK48086" s="138"/>
      <c r="BL48086" s="138"/>
      <c r="BM48086" s="138"/>
    </row>
    <row r="48087" spans="62:65" ht="13" thickBot="1">
      <c r="BJ48087" s="138"/>
      <c r="BK48087" s="138"/>
      <c r="BL48087" s="138"/>
      <c r="BM48087" s="138"/>
    </row>
    <row r="48088" spans="62:65" ht="13" thickBot="1">
      <c r="BJ48088" s="138"/>
      <c r="BK48088" s="138"/>
      <c r="BL48088" s="138"/>
      <c r="BM48088" s="138"/>
    </row>
    <row r="48089" spans="62:65" ht="13" thickBot="1">
      <c r="BJ48089" s="138"/>
      <c r="BK48089" s="138"/>
      <c r="BL48089" s="138"/>
      <c r="BM48089" s="138"/>
    </row>
    <row r="48090" spans="62:65" ht="13" thickBot="1">
      <c r="BJ48090" s="138"/>
      <c r="BK48090" s="138"/>
      <c r="BL48090" s="138"/>
      <c r="BM48090" s="138"/>
    </row>
    <row r="48091" spans="62:65" ht="13" thickBot="1">
      <c r="BJ48091" s="138"/>
      <c r="BK48091" s="138"/>
      <c r="BL48091" s="138"/>
      <c r="BM48091" s="138"/>
    </row>
    <row r="48092" spans="62:65" ht="13" thickBot="1">
      <c r="BJ48092" s="138"/>
      <c r="BK48092" s="138"/>
      <c r="BL48092" s="138"/>
      <c r="BM48092" s="138"/>
    </row>
    <row r="48093" spans="62:65" ht="13" thickBot="1">
      <c r="BJ48093" s="138"/>
      <c r="BK48093" s="138"/>
      <c r="BL48093" s="138"/>
      <c r="BM48093" s="138"/>
    </row>
    <row r="48094" spans="62:65" ht="13" thickBot="1">
      <c r="BJ48094" s="138"/>
      <c r="BK48094" s="138"/>
      <c r="BL48094" s="138"/>
      <c r="BM48094" s="138"/>
    </row>
    <row r="48095" spans="62:65" ht="13" thickBot="1">
      <c r="BJ48095" s="138"/>
      <c r="BK48095" s="138"/>
      <c r="BL48095" s="138"/>
      <c r="BM48095" s="138"/>
    </row>
    <row r="48096" spans="62:65" ht="13" thickBot="1">
      <c r="BJ48096" s="138"/>
      <c r="BK48096" s="138"/>
      <c r="BL48096" s="138"/>
      <c r="BM48096" s="138"/>
    </row>
    <row r="48097" spans="62:65" ht="13" thickBot="1">
      <c r="BJ48097" s="138"/>
      <c r="BK48097" s="138"/>
      <c r="BL48097" s="138"/>
      <c r="BM48097" s="138"/>
    </row>
    <row r="48098" spans="62:65" ht="13" thickBot="1">
      <c r="BJ48098" s="138"/>
      <c r="BK48098" s="138"/>
      <c r="BL48098" s="138"/>
      <c r="BM48098" s="138"/>
    </row>
    <row r="48099" spans="62:65" ht="13" thickBot="1">
      <c r="BJ48099" s="138"/>
      <c r="BK48099" s="138"/>
      <c r="BL48099" s="138"/>
      <c r="BM48099" s="138"/>
    </row>
    <row r="48100" spans="62:65" ht="13" thickBot="1">
      <c r="BJ48100" s="138"/>
      <c r="BK48100" s="138"/>
      <c r="BL48100" s="138"/>
      <c r="BM48100" s="138"/>
    </row>
    <row r="48101" spans="62:65" ht="13" thickBot="1">
      <c r="BJ48101" s="138"/>
      <c r="BK48101" s="138"/>
      <c r="BL48101" s="138"/>
      <c r="BM48101" s="138"/>
    </row>
    <row r="48102" spans="62:65" ht="13" thickBot="1">
      <c r="BJ48102" s="138"/>
      <c r="BK48102" s="138"/>
      <c r="BL48102" s="138"/>
      <c r="BM48102" s="138"/>
    </row>
    <row r="48103" spans="62:65" ht="13" thickBot="1">
      <c r="BJ48103" s="138"/>
      <c r="BK48103" s="138"/>
      <c r="BL48103" s="138"/>
      <c r="BM48103" s="138"/>
    </row>
    <row r="48104" spans="62:65" ht="13" thickBot="1">
      <c r="BJ48104" s="138"/>
      <c r="BK48104" s="138"/>
      <c r="BL48104" s="138"/>
      <c r="BM48104" s="138"/>
    </row>
    <row r="48105" spans="62:65" ht="13" thickBot="1">
      <c r="BJ48105" s="138"/>
      <c r="BK48105" s="138"/>
      <c r="BL48105" s="138"/>
      <c r="BM48105" s="138"/>
    </row>
    <row r="48106" spans="62:65" ht="13" thickBot="1">
      <c r="BJ48106" s="138"/>
      <c r="BK48106" s="138"/>
      <c r="BL48106" s="138"/>
      <c r="BM48106" s="138"/>
    </row>
    <row r="48107" spans="62:65" ht="13" thickBot="1">
      <c r="BJ48107" s="138"/>
      <c r="BK48107" s="138"/>
      <c r="BL48107" s="138"/>
      <c r="BM48107" s="138"/>
    </row>
    <row r="48108" spans="62:65" ht="13" thickBot="1">
      <c r="BJ48108" s="138"/>
      <c r="BK48108" s="138"/>
      <c r="BL48108" s="138"/>
      <c r="BM48108" s="138"/>
    </row>
    <row r="48109" spans="62:65" ht="13" thickBot="1">
      <c r="BJ48109" s="138"/>
      <c r="BK48109" s="138"/>
      <c r="BL48109" s="138"/>
      <c r="BM48109" s="138"/>
    </row>
    <row r="48110" spans="62:65" ht="13" thickBot="1">
      <c r="BJ48110" s="138"/>
      <c r="BK48110" s="138"/>
      <c r="BL48110" s="138"/>
      <c r="BM48110" s="138"/>
    </row>
    <row r="48111" spans="62:65" ht="13" thickBot="1">
      <c r="BJ48111" s="138"/>
      <c r="BK48111" s="138"/>
      <c r="BL48111" s="138"/>
      <c r="BM48111" s="138"/>
    </row>
    <row r="48112" spans="62:65" ht="13" thickBot="1">
      <c r="BJ48112" s="138"/>
      <c r="BK48112" s="138"/>
      <c r="BL48112" s="138"/>
      <c r="BM48112" s="138"/>
    </row>
    <row r="48113" spans="62:65" ht="13" thickBot="1">
      <c r="BJ48113" s="138"/>
      <c r="BK48113" s="138"/>
      <c r="BL48113" s="138"/>
      <c r="BM48113" s="138"/>
    </row>
    <row r="48114" spans="62:65" ht="13" thickBot="1">
      <c r="BJ48114" s="138"/>
      <c r="BK48114" s="138"/>
      <c r="BL48114" s="138"/>
      <c r="BM48114" s="138"/>
    </row>
    <row r="48115" spans="62:65" ht="13" thickBot="1">
      <c r="BJ48115" s="138"/>
      <c r="BK48115" s="138"/>
      <c r="BL48115" s="138"/>
      <c r="BM48115" s="138"/>
    </row>
    <row r="48116" spans="62:65" ht="13" thickBot="1">
      <c r="BJ48116" s="138"/>
      <c r="BK48116" s="138"/>
      <c r="BL48116" s="138"/>
      <c r="BM48116" s="138"/>
    </row>
    <row r="48117" spans="62:65" ht="13" thickBot="1">
      <c r="BJ48117" s="138"/>
      <c r="BK48117" s="138"/>
      <c r="BL48117" s="138"/>
      <c r="BM48117" s="138"/>
    </row>
    <row r="48118" spans="62:65" ht="13" thickBot="1">
      <c r="BJ48118" s="138"/>
      <c r="BK48118" s="138"/>
      <c r="BL48118" s="138"/>
      <c r="BM48118" s="138"/>
    </row>
    <row r="48119" spans="62:65" ht="13" thickBot="1">
      <c r="BJ48119" s="138"/>
      <c r="BK48119" s="138"/>
      <c r="BL48119" s="138"/>
      <c r="BM48119" s="138"/>
    </row>
    <row r="48120" spans="62:65" ht="13" thickBot="1">
      <c r="BJ48120" s="138"/>
      <c r="BK48120" s="138"/>
      <c r="BL48120" s="138"/>
      <c r="BM48120" s="138"/>
    </row>
    <row r="48121" spans="62:65" ht="13" thickBot="1">
      <c r="BJ48121" s="138"/>
      <c r="BK48121" s="138"/>
      <c r="BL48121" s="138"/>
      <c r="BM48121" s="138"/>
    </row>
    <row r="48122" spans="62:65" ht="13" thickBot="1">
      <c r="BJ48122" s="138"/>
      <c r="BK48122" s="138"/>
      <c r="BL48122" s="138"/>
      <c r="BM48122" s="138"/>
    </row>
    <row r="48123" spans="62:65" ht="13" thickBot="1">
      <c r="BJ48123" s="138"/>
      <c r="BK48123" s="138"/>
      <c r="BL48123" s="138"/>
      <c r="BM48123" s="138"/>
    </row>
    <row r="48124" spans="62:65" ht="13" thickBot="1">
      <c r="BJ48124" s="138"/>
      <c r="BK48124" s="138"/>
      <c r="BL48124" s="138"/>
      <c r="BM48124" s="138"/>
    </row>
    <row r="48125" spans="62:65" ht="13" thickBot="1">
      <c r="BJ48125" s="138"/>
      <c r="BK48125" s="138"/>
      <c r="BL48125" s="138"/>
      <c r="BM48125" s="138"/>
    </row>
    <row r="48126" spans="62:65" ht="13" thickBot="1">
      <c r="BJ48126" s="138"/>
      <c r="BK48126" s="138"/>
      <c r="BL48126" s="138"/>
      <c r="BM48126" s="138"/>
    </row>
    <row r="48127" spans="62:65" ht="13" thickBot="1">
      <c r="BJ48127" s="138"/>
      <c r="BK48127" s="138"/>
      <c r="BL48127" s="138"/>
      <c r="BM48127" s="138"/>
    </row>
    <row r="48128" spans="62:65" ht="13" thickBot="1">
      <c r="BJ48128" s="138"/>
      <c r="BK48128" s="138"/>
      <c r="BL48128" s="138"/>
      <c r="BM48128" s="138"/>
    </row>
    <row r="48129" spans="62:65" ht="13" thickBot="1">
      <c r="BJ48129" s="138"/>
      <c r="BK48129" s="138"/>
      <c r="BL48129" s="138"/>
      <c r="BM48129" s="138"/>
    </row>
    <row r="48130" spans="62:65" ht="13" thickBot="1">
      <c r="BJ48130" s="138"/>
      <c r="BK48130" s="138"/>
      <c r="BL48130" s="138"/>
      <c r="BM48130" s="138"/>
    </row>
    <row r="48131" spans="62:65" ht="13" thickBot="1">
      <c r="BJ48131" s="138"/>
      <c r="BK48131" s="138"/>
      <c r="BL48131" s="138"/>
      <c r="BM48131" s="138"/>
    </row>
    <row r="48132" spans="62:65" ht="13" thickBot="1">
      <c r="BJ48132" s="138"/>
      <c r="BK48132" s="138"/>
      <c r="BL48132" s="138"/>
      <c r="BM48132" s="138"/>
    </row>
    <row r="48133" spans="62:65" ht="13" thickBot="1">
      <c r="BJ48133" s="138"/>
      <c r="BK48133" s="138"/>
      <c r="BL48133" s="138"/>
      <c r="BM48133" s="138"/>
    </row>
    <row r="48134" spans="62:65" ht="13" thickBot="1">
      <c r="BJ48134" s="138"/>
      <c r="BK48134" s="138"/>
      <c r="BL48134" s="138"/>
      <c r="BM48134" s="138"/>
    </row>
    <row r="48135" spans="62:65" ht="13" thickBot="1">
      <c r="BJ48135" s="138"/>
      <c r="BK48135" s="138"/>
      <c r="BL48135" s="138"/>
      <c r="BM48135" s="138"/>
    </row>
    <row r="48136" spans="62:65" ht="13" thickBot="1">
      <c r="BJ48136" s="138"/>
      <c r="BK48136" s="138"/>
      <c r="BL48136" s="138"/>
      <c r="BM48136" s="138"/>
    </row>
    <row r="48137" spans="62:65" ht="13" thickBot="1">
      <c r="BJ48137" s="138"/>
      <c r="BK48137" s="138"/>
      <c r="BL48137" s="138"/>
      <c r="BM48137" s="138"/>
    </row>
    <row r="48138" spans="62:65" ht="13" thickBot="1">
      <c r="BJ48138" s="138"/>
      <c r="BK48138" s="138"/>
      <c r="BL48138" s="138"/>
      <c r="BM48138" s="138"/>
    </row>
    <row r="48139" spans="62:65" ht="13" thickBot="1">
      <c r="BJ48139" s="138"/>
      <c r="BK48139" s="138"/>
      <c r="BL48139" s="138"/>
      <c r="BM48139" s="138"/>
    </row>
    <row r="48140" spans="62:65" ht="13" thickBot="1">
      <c r="BJ48140" s="138"/>
      <c r="BK48140" s="138"/>
      <c r="BL48140" s="138"/>
      <c r="BM48140" s="138"/>
    </row>
    <row r="48141" spans="62:65" ht="13" thickBot="1">
      <c r="BJ48141" s="138"/>
      <c r="BK48141" s="138"/>
      <c r="BL48141" s="138"/>
      <c r="BM48141" s="138"/>
    </row>
    <row r="48142" spans="62:65" ht="13" thickBot="1">
      <c r="BJ48142" s="138"/>
      <c r="BK48142" s="138"/>
      <c r="BL48142" s="138"/>
      <c r="BM48142" s="138"/>
    </row>
    <row r="48143" spans="62:65" ht="13" thickBot="1">
      <c r="BJ48143" s="138"/>
      <c r="BK48143" s="138"/>
      <c r="BL48143" s="138"/>
      <c r="BM48143" s="138"/>
    </row>
    <row r="48144" spans="62:65" ht="13" thickBot="1">
      <c r="BJ48144" s="138"/>
      <c r="BK48144" s="138"/>
      <c r="BL48144" s="138"/>
      <c r="BM48144" s="138"/>
    </row>
    <row r="48145" spans="62:65" ht="13" thickBot="1">
      <c r="BJ48145" s="138"/>
      <c r="BK48145" s="138"/>
      <c r="BL48145" s="138"/>
      <c r="BM48145" s="138"/>
    </row>
    <row r="48146" spans="62:65" ht="13" thickBot="1">
      <c r="BJ48146" s="138"/>
      <c r="BK48146" s="138"/>
      <c r="BL48146" s="138"/>
      <c r="BM48146" s="138"/>
    </row>
    <row r="48147" spans="62:65" ht="13" thickBot="1">
      <c r="BJ48147" s="138"/>
      <c r="BK48147" s="138"/>
      <c r="BL48147" s="138"/>
      <c r="BM48147" s="138"/>
    </row>
    <row r="48148" spans="62:65" ht="13" thickBot="1">
      <c r="BJ48148" s="138"/>
      <c r="BK48148" s="138"/>
      <c r="BL48148" s="138"/>
      <c r="BM48148" s="138"/>
    </row>
    <row r="48149" spans="62:65" ht="13" thickBot="1">
      <c r="BJ48149" s="138"/>
      <c r="BK48149" s="138"/>
      <c r="BL48149" s="138"/>
      <c r="BM48149" s="138"/>
    </row>
    <row r="48150" spans="62:65" ht="13" thickBot="1">
      <c r="BJ48150" s="138"/>
      <c r="BK48150" s="138"/>
      <c r="BL48150" s="138"/>
      <c r="BM48150" s="138"/>
    </row>
    <row r="48151" spans="62:65" ht="13" thickBot="1">
      <c r="BJ48151" s="138"/>
      <c r="BK48151" s="138"/>
      <c r="BL48151" s="138"/>
      <c r="BM48151" s="138"/>
    </row>
    <row r="48152" spans="62:65" ht="13" thickBot="1">
      <c r="BJ48152" s="138"/>
      <c r="BK48152" s="138"/>
      <c r="BL48152" s="138"/>
      <c r="BM48152" s="138"/>
    </row>
    <row r="48153" spans="62:65" ht="13" thickBot="1">
      <c r="BJ48153" s="138"/>
      <c r="BK48153" s="138"/>
      <c r="BL48153" s="138"/>
      <c r="BM48153" s="138"/>
    </row>
    <row r="48154" spans="62:65" ht="13" thickBot="1">
      <c r="BJ48154" s="138"/>
      <c r="BK48154" s="138"/>
      <c r="BL48154" s="138"/>
      <c r="BM48154" s="138"/>
    </row>
    <row r="48155" spans="62:65" ht="13" thickBot="1">
      <c r="BJ48155" s="138"/>
      <c r="BK48155" s="138"/>
      <c r="BL48155" s="138"/>
      <c r="BM48155" s="138"/>
    </row>
    <row r="48156" spans="62:65" ht="13" thickBot="1">
      <c r="BJ48156" s="138"/>
      <c r="BK48156" s="138"/>
      <c r="BL48156" s="138"/>
      <c r="BM48156" s="138"/>
    </row>
    <row r="48157" spans="62:65" ht="13" thickBot="1">
      <c r="BJ48157" s="138"/>
      <c r="BK48157" s="138"/>
      <c r="BL48157" s="138"/>
      <c r="BM48157" s="138"/>
    </row>
    <row r="48158" spans="62:65" ht="13" thickBot="1">
      <c r="BJ48158" s="138"/>
      <c r="BK48158" s="138"/>
      <c r="BL48158" s="138"/>
      <c r="BM48158" s="138"/>
    </row>
    <row r="48159" spans="62:65" ht="13" thickBot="1">
      <c r="BJ48159" s="138"/>
      <c r="BK48159" s="138"/>
      <c r="BL48159" s="138"/>
      <c r="BM48159" s="138"/>
    </row>
    <row r="48160" spans="62:65" ht="13" thickBot="1">
      <c r="BJ48160" s="138"/>
      <c r="BK48160" s="138"/>
      <c r="BL48160" s="138"/>
      <c r="BM48160" s="138"/>
    </row>
    <row r="48161" spans="62:65" ht="13" thickBot="1">
      <c r="BJ48161" s="138"/>
      <c r="BK48161" s="138"/>
      <c r="BL48161" s="138"/>
      <c r="BM48161" s="138"/>
    </row>
    <row r="48162" spans="62:65" ht="13" thickBot="1">
      <c r="BJ48162" s="138"/>
      <c r="BK48162" s="138"/>
      <c r="BL48162" s="138"/>
      <c r="BM48162" s="138"/>
    </row>
    <row r="48163" spans="62:65" ht="13" thickBot="1">
      <c r="BJ48163" s="138"/>
      <c r="BK48163" s="138"/>
      <c r="BL48163" s="138"/>
      <c r="BM48163" s="138"/>
    </row>
    <row r="48164" spans="62:65" ht="13" thickBot="1">
      <c r="BJ48164" s="138"/>
      <c r="BK48164" s="138"/>
      <c r="BL48164" s="138"/>
      <c r="BM48164" s="138"/>
    </row>
    <row r="48165" spans="62:65" ht="13" thickBot="1">
      <c r="BJ48165" s="138"/>
      <c r="BK48165" s="138"/>
      <c r="BL48165" s="138"/>
      <c r="BM48165" s="138"/>
    </row>
    <row r="48166" spans="62:65" ht="13" thickBot="1">
      <c r="BJ48166" s="138"/>
      <c r="BK48166" s="138"/>
      <c r="BL48166" s="138"/>
      <c r="BM48166" s="138"/>
    </row>
    <row r="48167" spans="62:65" ht="13" thickBot="1">
      <c r="BJ48167" s="138"/>
      <c r="BK48167" s="138"/>
      <c r="BL48167" s="138"/>
      <c r="BM48167" s="138"/>
    </row>
    <row r="48168" spans="62:65" ht="13" thickBot="1">
      <c r="BJ48168" s="138"/>
      <c r="BK48168" s="138"/>
      <c r="BL48168" s="138"/>
      <c r="BM48168" s="138"/>
    </row>
    <row r="48169" spans="62:65" ht="13" thickBot="1">
      <c r="BJ48169" s="138"/>
      <c r="BK48169" s="138"/>
      <c r="BL48169" s="138"/>
      <c r="BM48169" s="138"/>
    </row>
    <row r="48170" spans="62:65" ht="13" thickBot="1">
      <c r="BJ48170" s="138"/>
      <c r="BK48170" s="138"/>
      <c r="BL48170" s="138"/>
      <c r="BM48170" s="138"/>
    </row>
    <row r="48171" spans="62:65" ht="13" thickBot="1">
      <c r="BJ48171" s="138"/>
      <c r="BK48171" s="138"/>
      <c r="BL48171" s="138"/>
      <c r="BM48171" s="138"/>
    </row>
    <row r="48172" spans="62:65" ht="13" thickBot="1">
      <c r="BJ48172" s="138"/>
      <c r="BK48172" s="138"/>
      <c r="BL48172" s="138"/>
      <c r="BM48172" s="138"/>
    </row>
    <row r="48173" spans="62:65" ht="13" thickBot="1">
      <c r="BJ48173" s="138"/>
      <c r="BK48173" s="138"/>
      <c r="BL48173" s="138"/>
      <c r="BM48173" s="138"/>
    </row>
    <row r="48174" spans="62:65" ht="13" thickBot="1">
      <c r="BJ48174" s="138"/>
      <c r="BK48174" s="138"/>
      <c r="BL48174" s="138"/>
      <c r="BM48174" s="138"/>
    </row>
    <row r="48175" spans="62:65" ht="13" thickBot="1">
      <c r="BJ48175" s="138"/>
      <c r="BK48175" s="138"/>
      <c r="BL48175" s="138"/>
      <c r="BM48175" s="138"/>
    </row>
    <row r="48176" spans="62:65" ht="13" thickBot="1">
      <c r="BJ48176" s="138"/>
      <c r="BK48176" s="138"/>
      <c r="BL48176" s="138"/>
      <c r="BM48176" s="138"/>
    </row>
    <row r="48177" spans="62:65" ht="13" thickBot="1">
      <c r="BJ48177" s="138"/>
      <c r="BK48177" s="138"/>
      <c r="BL48177" s="138"/>
      <c r="BM48177" s="138"/>
    </row>
    <row r="48178" spans="62:65" ht="13" thickBot="1">
      <c r="BJ48178" s="138"/>
      <c r="BK48178" s="138"/>
      <c r="BL48178" s="138"/>
      <c r="BM48178" s="138"/>
    </row>
    <row r="48179" spans="62:65" ht="13" thickBot="1">
      <c r="BJ48179" s="138"/>
      <c r="BK48179" s="138"/>
      <c r="BL48179" s="138"/>
      <c r="BM48179" s="138"/>
    </row>
    <row r="48180" spans="62:65" ht="13" thickBot="1">
      <c r="BJ48180" s="138"/>
      <c r="BK48180" s="138"/>
      <c r="BL48180" s="138"/>
      <c r="BM48180" s="138"/>
    </row>
    <row r="48181" spans="62:65" ht="13" thickBot="1">
      <c r="BJ48181" s="138"/>
      <c r="BK48181" s="138"/>
      <c r="BL48181" s="138"/>
      <c r="BM48181" s="138"/>
    </row>
    <row r="48182" spans="62:65" ht="13" thickBot="1">
      <c r="BJ48182" s="138"/>
      <c r="BK48182" s="138"/>
      <c r="BL48182" s="138"/>
      <c r="BM48182" s="138"/>
    </row>
    <row r="48183" spans="62:65" ht="13" thickBot="1">
      <c r="BJ48183" s="138"/>
      <c r="BK48183" s="138"/>
      <c r="BL48183" s="138"/>
      <c r="BM48183" s="138"/>
    </row>
    <row r="48184" spans="62:65" ht="13" thickBot="1">
      <c r="BJ48184" s="138"/>
      <c r="BK48184" s="138"/>
      <c r="BL48184" s="138"/>
      <c r="BM48184" s="138"/>
    </row>
    <row r="48185" spans="62:65" ht="13" thickBot="1">
      <c r="BJ48185" s="138"/>
      <c r="BK48185" s="138"/>
      <c r="BL48185" s="138"/>
      <c r="BM48185" s="138"/>
    </row>
    <row r="48186" spans="62:65" ht="13" thickBot="1">
      <c r="BJ48186" s="138"/>
      <c r="BK48186" s="138"/>
      <c r="BL48186" s="138"/>
      <c r="BM48186" s="138"/>
    </row>
    <row r="48187" spans="62:65" ht="13" thickBot="1">
      <c r="BJ48187" s="138"/>
      <c r="BK48187" s="138"/>
      <c r="BL48187" s="138"/>
      <c r="BM48187" s="138"/>
    </row>
    <row r="48188" spans="62:65" ht="13" thickBot="1">
      <c r="BJ48188" s="138"/>
      <c r="BK48188" s="138"/>
      <c r="BL48188" s="138"/>
      <c r="BM48188" s="138"/>
    </row>
    <row r="48189" spans="62:65" ht="13" thickBot="1">
      <c r="BJ48189" s="138"/>
      <c r="BK48189" s="138"/>
      <c r="BL48189" s="138"/>
      <c r="BM48189" s="138"/>
    </row>
    <row r="48190" spans="62:65" ht="13" thickBot="1">
      <c r="BJ48190" s="138"/>
      <c r="BK48190" s="138"/>
      <c r="BL48190" s="138"/>
      <c r="BM48190" s="138"/>
    </row>
    <row r="48191" spans="62:65" ht="13" thickBot="1">
      <c r="BJ48191" s="138"/>
      <c r="BK48191" s="138"/>
      <c r="BL48191" s="138"/>
      <c r="BM48191" s="138"/>
    </row>
    <row r="48192" spans="62:65" ht="13" thickBot="1">
      <c r="BJ48192" s="138"/>
      <c r="BK48192" s="138"/>
      <c r="BL48192" s="138"/>
      <c r="BM48192" s="138"/>
    </row>
    <row r="48193" spans="62:65" ht="13" thickBot="1">
      <c r="BJ48193" s="138"/>
      <c r="BK48193" s="138"/>
      <c r="BL48193" s="138"/>
      <c r="BM48193" s="138"/>
    </row>
    <row r="48194" spans="62:65" ht="13" thickBot="1">
      <c r="BJ48194" s="138"/>
      <c r="BK48194" s="138"/>
      <c r="BL48194" s="138"/>
      <c r="BM48194" s="138"/>
    </row>
    <row r="48195" spans="62:65" ht="13" thickBot="1">
      <c r="BJ48195" s="138"/>
      <c r="BK48195" s="138"/>
      <c r="BL48195" s="138"/>
      <c r="BM48195" s="138"/>
    </row>
    <row r="48196" spans="62:65" ht="13" thickBot="1">
      <c r="BJ48196" s="138"/>
      <c r="BK48196" s="138"/>
      <c r="BL48196" s="138"/>
      <c r="BM48196" s="138"/>
    </row>
    <row r="48197" spans="62:65" ht="13" thickBot="1">
      <c r="BJ48197" s="138"/>
      <c r="BK48197" s="138"/>
      <c r="BL48197" s="138"/>
      <c r="BM48197" s="138"/>
    </row>
    <row r="48198" spans="62:65" ht="13" thickBot="1">
      <c r="BJ48198" s="138"/>
      <c r="BK48198" s="138"/>
      <c r="BL48198" s="138"/>
      <c r="BM48198" s="138"/>
    </row>
    <row r="48199" spans="62:65" ht="13" thickBot="1">
      <c r="BJ48199" s="138"/>
      <c r="BK48199" s="138"/>
      <c r="BL48199" s="138"/>
      <c r="BM48199" s="138"/>
    </row>
    <row r="48200" spans="62:65" ht="13" thickBot="1">
      <c r="BJ48200" s="138"/>
      <c r="BK48200" s="138"/>
      <c r="BL48200" s="138"/>
      <c r="BM48200" s="138"/>
    </row>
    <row r="48201" spans="62:65" ht="13" thickBot="1">
      <c r="BJ48201" s="138"/>
      <c r="BK48201" s="138"/>
      <c r="BL48201" s="138"/>
      <c r="BM48201" s="138"/>
    </row>
    <row r="48202" spans="62:65" ht="13" thickBot="1">
      <c r="BJ48202" s="138"/>
      <c r="BK48202" s="138"/>
      <c r="BL48202" s="138"/>
      <c r="BM48202" s="138"/>
    </row>
    <row r="48203" spans="62:65" ht="13" thickBot="1">
      <c r="BJ48203" s="138"/>
      <c r="BK48203" s="138"/>
      <c r="BL48203" s="138"/>
      <c r="BM48203" s="138"/>
    </row>
    <row r="48204" spans="62:65" ht="13" thickBot="1">
      <c r="BJ48204" s="138"/>
      <c r="BK48204" s="138"/>
      <c r="BL48204" s="138"/>
      <c r="BM48204" s="138"/>
    </row>
    <row r="48205" spans="62:65" ht="13" thickBot="1">
      <c r="BJ48205" s="138"/>
      <c r="BK48205" s="138"/>
      <c r="BL48205" s="138"/>
      <c r="BM48205" s="138"/>
    </row>
    <row r="48206" spans="62:65" ht="13" thickBot="1">
      <c r="BJ48206" s="138"/>
      <c r="BK48206" s="138"/>
      <c r="BL48206" s="138"/>
      <c r="BM48206" s="138"/>
    </row>
    <row r="48207" spans="62:65" ht="13" thickBot="1">
      <c r="BJ48207" s="138"/>
      <c r="BK48207" s="138"/>
      <c r="BL48207" s="138"/>
      <c r="BM48207" s="138"/>
    </row>
    <row r="48208" spans="62:65" ht="13" thickBot="1">
      <c r="BJ48208" s="138"/>
      <c r="BK48208" s="138"/>
      <c r="BL48208" s="138"/>
      <c r="BM48208" s="138"/>
    </row>
    <row r="48209" spans="62:65" ht="13" thickBot="1">
      <c r="BJ48209" s="138"/>
      <c r="BK48209" s="138"/>
      <c r="BL48209" s="138"/>
      <c r="BM48209" s="138"/>
    </row>
    <row r="48210" spans="62:65" ht="13" thickBot="1">
      <c r="BJ48210" s="138"/>
      <c r="BK48210" s="138"/>
      <c r="BL48210" s="138"/>
      <c r="BM48210" s="138"/>
    </row>
    <row r="48211" spans="62:65" ht="13" thickBot="1">
      <c r="BJ48211" s="138"/>
      <c r="BK48211" s="138"/>
      <c r="BL48211" s="138"/>
      <c r="BM48211" s="138"/>
    </row>
    <row r="48212" spans="62:65" ht="13" thickBot="1">
      <c r="BJ48212" s="138"/>
      <c r="BK48212" s="138"/>
      <c r="BL48212" s="138"/>
      <c r="BM48212" s="138"/>
    </row>
    <row r="48213" spans="62:65" ht="13" thickBot="1">
      <c r="BJ48213" s="138"/>
      <c r="BK48213" s="138"/>
      <c r="BL48213" s="138"/>
      <c r="BM48213" s="138"/>
    </row>
    <row r="48214" spans="62:65" ht="13" thickBot="1">
      <c r="BJ48214" s="138"/>
      <c r="BK48214" s="138"/>
      <c r="BL48214" s="138"/>
      <c r="BM48214" s="138"/>
    </row>
    <row r="48215" spans="62:65" ht="13" thickBot="1">
      <c r="BJ48215" s="138"/>
      <c r="BK48215" s="138"/>
      <c r="BL48215" s="138"/>
      <c r="BM48215" s="138"/>
    </row>
    <row r="48216" spans="62:65" ht="13" thickBot="1">
      <c r="BJ48216" s="138"/>
      <c r="BK48216" s="138"/>
      <c r="BL48216" s="138"/>
      <c r="BM48216" s="138"/>
    </row>
    <row r="48217" spans="62:65" ht="13" thickBot="1">
      <c r="BJ48217" s="138"/>
      <c r="BK48217" s="138"/>
      <c r="BL48217" s="138"/>
      <c r="BM48217" s="138"/>
    </row>
    <row r="48218" spans="62:65" ht="13" thickBot="1">
      <c r="BJ48218" s="138"/>
      <c r="BK48218" s="138"/>
      <c r="BL48218" s="138"/>
      <c r="BM48218" s="138"/>
    </row>
    <row r="48219" spans="62:65" ht="13" thickBot="1">
      <c r="BJ48219" s="138"/>
      <c r="BK48219" s="138"/>
      <c r="BL48219" s="138"/>
      <c r="BM48219" s="138"/>
    </row>
    <row r="48220" spans="62:65" ht="13" thickBot="1">
      <c r="BJ48220" s="138"/>
      <c r="BK48220" s="138"/>
      <c r="BL48220" s="138"/>
      <c r="BM48220" s="138"/>
    </row>
    <row r="48221" spans="62:65" ht="13" thickBot="1">
      <c r="BJ48221" s="138"/>
      <c r="BK48221" s="138"/>
      <c r="BL48221" s="138"/>
      <c r="BM48221" s="138"/>
    </row>
    <row r="48222" spans="62:65" ht="13" thickBot="1">
      <c r="BJ48222" s="138"/>
      <c r="BK48222" s="138"/>
      <c r="BL48222" s="138"/>
      <c r="BM48222" s="138"/>
    </row>
    <row r="48223" spans="62:65" ht="13" thickBot="1">
      <c r="BJ48223" s="138"/>
      <c r="BK48223" s="138"/>
      <c r="BL48223" s="138"/>
      <c r="BM48223" s="138"/>
    </row>
    <row r="48224" spans="62:65" ht="13" thickBot="1">
      <c r="BJ48224" s="138"/>
      <c r="BK48224" s="138"/>
      <c r="BL48224" s="138"/>
      <c r="BM48224" s="138"/>
    </row>
    <row r="48225" spans="62:65" ht="13" thickBot="1">
      <c r="BJ48225" s="138"/>
      <c r="BK48225" s="138"/>
      <c r="BL48225" s="138"/>
      <c r="BM48225" s="138"/>
    </row>
    <row r="48226" spans="62:65" ht="13" thickBot="1">
      <c r="BJ48226" s="138"/>
      <c r="BK48226" s="138"/>
      <c r="BL48226" s="138"/>
      <c r="BM48226" s="138"/>
    </row>
    <row r="48227" spans="62:65" ht="13" thickBot="1">
      <c r="BJ48227" s="138"/>
      <c r="BK48227" s="138"/>
      <c r="BL48227" s="138"/>
      <c r="BM48227" s="138"/>
    </row>
    <row r="48228" spans="62:65" ht="13" thickBot="1">
      <c r="BJ48228" s="138"/>
      <c r="BK48228" s="138"/>
      <c r="BL48228" s="138"/>
      <c r="BM48228" s="138"/>
    </row>
    <row r="48229" spans="62:65" ht="13" thickBot="1">
      <c r="BJ48229" s="138"/>
      <c r="BK48229" s="138"/>
      <c r="BL48229" s="138"/>
      <c r="BM48229" s="138"/>
    </row>
    <row r="48230" spans="62:65" ht="13" thickBot="1">
      <c r="BJ48230" s="138"/>
      <c r="BK48230" s="138"/>
      <c r="BL48230" s="138"/>
      <c r="BM48230" s="138"/>
    </row>
    <row r="48231" spans="62:65" ht="13" thickBot="1">
      <c r="BJ48231" s="138"/>
      <c r="BK48231" s="138"/>
      <c r="BL48231" s="138"/>
      <c r="BM48231" s="138"/>
    </row>
    <row r="48232" spans="62:65" ht="13" thickBot="1">
      <c r="BJ48232" s="138"/>
      <c r="BK48232" s="138"/>
      <c r="BL48232" s="138"/>
      <c r="BM48232" s="138"/>
    </row>
    <row r="48233" spans="62:65" ht="13" thickBot="1">
      <c r="BJ48233" s="138"/>
      <c r="BK48233" s="138"/>
      <c r="BL48233" s="138"/>
      <c r="BM48233" s="138"/>
    </row>
    <row r="48234" spans="62:65" ht="13" thickBot="1">
      <c r="BJ48234" s="138"/>
      <c r="BK48234" s="138"/>
      <c r="BL48234" s="138"/>
      <c r="BM48234" s="138"/>
    </row>
    <row r="48235" spans="62:65" ht="13" thickBot="1">
      <c r="BJ48235" s="138"/>
      <c r="BK48235" s="138"/>
      <c r="BL48235" s="138"/>
      <c r="BM48235" s="138"/>
    </row>
    <row r="48236" spans="62:65" ht="13" thickBot="1">
      <c r="BJ48236" s="138"/>
      <c r="BK48236" s="138"/>
      <c r="BL48236" s="138"/>
      <c r="BM48236" s="138"/>
    </row>
    <row r="48237" spans="62:65" ht="13" thickBot="1">
      <c r="BJ48237" s="138"/>
      <c r="BK48237" s="138"/>
      <c r="BL48237" s="138"/>
      <c r="BM48237" s="138"/>
    </row>
    <row r="48238" spans="62:65" ht="13" thickBot="1">
      <c r="BJ48238" s="138"/>
      <c r="BK48238" s="138"/>
      <c r="BL48238" s="138"/>
      <c r="BM48238" s="138"/>
    </row>
    <row r="48239" spans="62:65" ht="13" thickBot="1">
      <c r="BJ48239" s="138"/>
      <c r="BK48239" s="138"/>
      <c r="BL48239" s="138"/>
      <c r="BM48239" s="138"/>
    </row>
    <row r="48240" spans="62:65" ht="13" thickBot="1">
      <c r="BJ48240" s="138"/>
      <c r="BK48240" s="138"/>
      <c r="BL48240" s="138"/>
      <c r="BM48240" s="138"/>
    </row>
    <row r="48241" spans="62:65" ht="13" thickBot="1">
      <c r="BJ48241" s="138"/>
      <c r="BK48241" s="138"/>
      <c r="BL48241" s="138"/>
      <c r="BM48241" s="138"/>
    </row>
    <row r="48242" spans="62:65" ht="13" thickBot="1">
      <c r="BJ48242" s="138"/>
      <c r="BK48242" s="138"/>
      <c r="BL48242" s="138"/>
      <c r="BM48242" s="138"/>
    </row>
    <row r="48243" spans="62:65" ht="13" thickBot="1">
      <c r="BJ48243" s="138"/>
      <c r="BK48243" s="138"/>
      <c r="BL48243" s="138"/>
      <c r="BM48243" s="138"/>
    </row>
    <row r="48244" spans="62:65" ht="13" thickBot="1">
      <c r="BJ48244" s="138"/>
      <c r="BK48244" s="138"/>
      <c r="BL48244" s="138"/>
      <c r="BM48244" s="138"/>
    </row>
    <row r="48245" spans="62:65" ht="13" thickBot="1">
      <c r="BJ48245" s="138"/>
      <c r="BK48245" s="138"/>
      <c r="BL48245" s="138"/>
      <c r="BM48245" s="138"/>
    </row>
    <row r="48246" spans="62:65" ht="13" thickBot="1">
      <c r="BJ48246" s="138"/>
      <c r="BK48246" s="138"/>
      <c r="BL48246" s="138"/>
      <c r="BM48246" s="138"/>
    </row>
    <row r="48247" spans="62:65" ht="13" thickBot="1">
      <c r="BJ48247" s="138"/>
      <c r="BK48247" s="138"/>
      <c r="BL48247" s="138"/>
      <c r="BM48247" s="138"/>
    </row>
    <row r="48248" spans="62:65" ht="13" thickBot="1">
      <c r="BJ48248" s="138"/>
      <c r="BK48248" s="138"/>
      <c r="BL48248" s="138"/>
      <c r="BM48248" s="138"/>
    </row>
    <row r="48249" spans="62:65" ht="13" thickBot="1">
      <c r="BJ48249" s="138"/>
      <c r="BK48249" s="138"/>
      <c r="BL48249" s="138"/>
      <c r="BM48249" s="138"/>
    </row>
    <row r="48250" spans="62:65" ht="13" thickBot="1">
      <c r="BJ48250" s="138"/>
      <c r="BK48250" s="138"/>
      <c r="BL48250" s="138"/>
      <c r="BM48250" s="138"/>
    </row>
    <row r="48251" spans="62:65" ht="13" thickBot="1">
      <c r="BJ48251" s="138"/>
      <c r="BK48251" s="138"/>
      <c r="BL48251" s="138"/>
      <c r="BM48251" s="138"/>
    </row>
    <row r="48252" spans="62:65" ht="13" thickBot="1">
      <c r="BJ48252" s="138"/>
      <c r="BK48252" s="138"/>
      <c r="BL48252" s="138"/>
      <c r="BM48252" s="138"/>
    </row>
    <row r="48253" spans="62:65" ht="13" thickBot="1">
      <c r="BJ48253" s="138"/>
      <c r="BK48253" s="138"/>
      <c r="BL48253" s="138"/>
      <c r="BM48253" s="138"/>
    </row>
    <row r="48254" spans="62:65" ht="13" thickBot="1">
      <c r="BJ48254" s="138"/>
      <c r="BK48254" s="138"/>
      <c r="BL48254" s="138"/>
      <c r="BM48254" s="138"/>
    </row>
    <row r="48255" spans="62:65" ht="13" thickBot="1">
      <c r="BJ48255" s="138"/>
      <c r="BK48255" s="138"/>
      <c r="BL48255" s="138"/>
      <c r="BM48255" s="138"/>
    </row>
    <row r="48256" spans="62:65" ht="13" thickBot="1">
      <c r="BJ48256" s="138"/>
      <c r="BK48256" s="138"/>
      <c r="BL48256" s="138"/>
      <c r="BM48256" s="138"/>
    </row>
    <row r="48257" spans="62:65" ht="13" thickBot="1">
      <c r="BJ48257" s="138"/>
      <c r="BK48257" s="138"/>
      <c r="BL48257" s="138"/>
      <c r="BM48257" s="138"/>
    </row>
    <row r="48258" spans="62:65" ht="13" thickBot="1">
      <c r="BJ48258" s="138"/>
      <c r="BK48258" s="138"/>
      <c r="BL48258" s="138"/>
      <c r="BM48258" s="138"/>
    </row>
    <row r="48259" spans="62:65" ht="13" thickBot="1">
      <c r="BJ48259" s="138"/>
      <c r="BK48259" s="138"/>
      <c r="BL48259" s="138"/>
      <c r="BM48259" s="138"/>
    </row>
    <row r="48260" spans="62:65" ht="13" thickBot="1">
      <c r="BJ48260" s="138"/>
      <c r="BK48260" s="138"/>
      <c r="BL48260" s="138"/>
      <c r="BM48260" s="138"/>
    </row>
    <row r="48261" spans="62:65" ht="13" thickBot="1">
      <c r="BJ48261" s="138"/>
      <c r="BK48261" s="138"/>
      <c r="BL48261" s="138"/>
      <c r="BM48261" s="138"/>
    </row>
    <row r="48262" spans="62:65" ht="13" thickBot="1">
      <c r="BJ48262" s="138"/>
      <c r="BK48262" s="138"/>
      <c r="BL48262" s="138"/>
      <c r="BM48262" s="138"/>
    </row>
    <row r="48263" spans="62:65" ht="13" thickBot="1">
      <c r="BJ48263" s="138"/>
      <c r="BK48263" s="138"/>
      <c r="BL48263" s="138"/>
      <c r="BM48263" s="138"/>
    </row>
    <row r="48264" spans="62:65" ht="13" thickBot="1">
      <c r="BJ48264" s="138"/>
      <c r="BK48264" s="138"/>
      <c r="BL48264" s="138"/>
      <c r="BM48264" s="138"/>
    </row>
    <row r="48265" spans="62:65" ht="13" thickBot="1">
      <c r="BJ48265" s="138"/>
      <c r="BK48265" s="138"/>
      <c r="BL48265" s="138"/>
      <c r="BM48265" s="138"/>
    </row>
    <row r="48266" spans="62:65" ht="13" thickBot="1">
      <c r="BJ48266" s="138"/>
      <c r="BK48266" s="138"/>
      <c r="BL48266" s="138"/>
      <c r="BM48266" s="138"/>
    </row>
    <row r="48267" spans="62:65" ht="13" thickBot="1">
      <c r="BJ48267" s="138"/>
      <c r="BK48267" s="138"/>
      <c r="BL48267" s="138"/>
      <c r="BM48267" s="138"/>
    </row>
    <row r="48268" spans="62:65" ht="13" thickBot="1">
      <c r="BJ48268" s="138"/>
      <c r="BK48268" s="138"/>
      <c r="BL48268" s="138"/>
      <c r="BM48268" s="138"/>
    </row>
    <row r="48269" spans="62:65" ht="13" thickBot="1">
      <c r="BJ48269" s="138"/>
      <c r="BK48269" s="138"/>
      <c r="BL48269" s="138"/>
      <c r="BM48269" s="138"/>
    </row>
    <row r="48270" spans="62:65" ht="13" thickBot="1">
      <c r="BJ48270" s="138"/>
      <c r="BK48270" s="138"/>
      <c r="BL48270" s="138"/>
      <c r="BM48270" s="138"/>
    </row>
    <row r="48271" spans="62:65" ht="13" thickBot="1">
      <c r="BJ48271" s="138"/>
      <c r="BK48271" s="138"/>
      <c r="BL48271" s="138"/>
      <c r="BM48271" s="138"/>
    </row>
    <row r="48272" spans="62:65" ht="13" thickBot="1">
      <c r="BJ48272" s="138"/>
      <c r="BK48272" s="138"/>
      <c r="BL48272" s="138"/>
      <c r="BM48272" s="138"/>
    </row>
    <row r="48273" spans="62:65" ht="13" thickBot="1">
      <c r="BJ48273" s="138"/>
      <c r="BK48273" s="138"/>
      <c r="BL48273" s="138"/>
      <c r="BM48273" s="138"/>
    </row>
    <row r="48274" spans="62:65" ht="13" thickBot="1">
      <c r="BJ48274" s="138"/>
      <c r="BK48274" s="138"/>
      <c r="BL48274" s="138"/>
      <c r="BM48274" s="138"/>
    </row>
    <row r="48275" spans="62:65" ht="13" thickBot="1">
      <c r="BJ48275" s="138"/>
      <c r="BK48275" s="138"/>
      <c r="BL48275" s="138"/>
      <c r="BM48275" s="138"/>
    </row>
    <row r="48276" spans="62:65" ht="13" thickBot="1">
      <c r="BJ48276" s="138"/>
      <c r="BK48276" s="138"/>
      <c r="BL48276" s="138"/>
      <c r="BM48276" s="138"/>
    </row>
    <row r="48277" spans="62:65" ht="13" thickBot="1">
      <c r="BJ48277" s="138"/>
      <c r="BK48277" s="138"/>
      <c r="BL48277" s="138"/>
      <c r="BM48277" s="138"/>
    </row>
    <row r="48278" spans="62:65" ht="13" thickBot="1">
      <c r="BJ48278" s="138"/>
      <c r="BK48278" s="138"/>
      <c r="BL48278" s="138"/>
      <c r="BM48278" s="138"/>
    </row>
    <row r="48279" spans="62:65" ht="13" thickBot="1">
      <c r="BJ48279" s="138"/>
      <c r="BK48279" s="138"/>
      <c r="BL48279" s="138"/>
      <c r="BM48279" s="138"/>
    </row>
    <row r="48280" spans="62:65" ht="13" thickBot="1">
      <c r="BJ48280" s="138"/>
      <c r="BK48280" s="138"/>
      <c r="BL48280" s="138"/>
      <c r="BM48280" s="138"/>
    </row>
    <row r="48281" spans="62:65" ht="13" thickBot="1">
      <c r="BJ48281" s="138"/>
      <c r="BK48281" s="138"/>
      <c r="BL48281" s="138"/>
      <c r="BM48281" s="138"/>
    </row>
    <row r="48282" spans="62:65" ht="13" thickBot="1">
      <c r="BJ48282" s="138"/>
      <c r="BK48282" s="138"/>
      <c r="BL48282" s="138"/>
      <c r="BM48282" s="138"/>
    </row>
    <row r="48283" spans="62:65" ht="13" thickBot="1">
      <c r="BJ48283" s="138"/>
      <c r="BK48283" s="138"/>
      <c r="BL48283" s="138"/>
      <c r="BM48283" s="138"/>
    </row>
    <row r="48284" spans="62:65" ht="13" thickBot="1">
      <c r="BJ48284" s="138"/>
      <c r="BK48284" s="138"/>
      <c r="BL48284" s="138"/>
      <c r="BM48284" s="138"/>
    </row>
    <row r="48285" spans="62:65" ht="13" thickBot="1">
      <c r="BJ48285" s="138"/>
      <c r="BK48285" s="138"/>
      <c r="BL48285" s="138"/>
      <c r="BM48285" s="138"/>
    </row>
    <row r="48286" spans="62:65" ht="13" thickBot="1">
      <c r="BJ48286" s="138"/>
      <c r="BK48286" s="138"/>
      <c r="BL48286" s="138"/>
      <c r="BM48286" s="138"/>
    </row>
    <row r="48287" spans="62:65" ht="13" thickBot="1">
      <c r="BJ48287" s="138"/>
      <c r="BK48287" s="138"/>
      <c r="BL48287" s="138"/>
      <c r="BM48287" s="138"/>
    </row>
    <row r="48288" spans="62:65" ht="13" thickBot="1">
      <c r="BJ48288" s="138"/>
      <c r="BK48288" s="138"/>
      <c r="BL48288" s="138"/>
      <c r="BM48288" s="138"/>
    </row>
    <row r="48289" spans="62:65" ht="13" thickBot="1">
      <c r="BJ48289" s="138"/>
      <c r="BK48289" s="138"/>
      <c r="BL48289" s="138"/>
      <c r="BM48289" s="138"/>
    </row>
    <row r="48290" spans="62:65" ht="13" thickBot="1">
      <c r="BJ48290" s="138"/>
      <c r="BK48290" s="138"/>
      <c r="BL48290" s="138"/>
      <c r="BM48290" s="138"/>
    </row>
    <row r="48291" spans="62:65" ht="13" thickBot="1">
      <c r="BJ48291" s="138"/>
      <c r="BK48291" s="138"/>
      <c r="BL48291" s="138"/>
      <c r="BM48291" s="138"/>
    </row>
    <row r="48292" spans="62:65" ht="13" thickBot="1">
      <c r="BJ48292" s="138"/>
      <c r="BK48292" s="138"/>
      <c r="BL48292" s="138"/>
      <c r="BM48292" s="138"/>
    </row>
    <row r="48293" spans="62:65" ht="13" thickBot="1">
      <c r="BJ48293" s="138"/>
      <c r="BK48293" s="138"/>
      <c r="BL48293" s="138"/>
      <c r="BM48293" s="138"/>
    </row>
    <row r="48294" spans="62:65" ht="13" thickBot="1">
      <c r="BJ48294" s="138"/>
      <c r="BK48294" s="138"/>
      <c r="BL48294" s="138"/>
      <c r="BM48294" s="138"/>
    </row>
    <row r="48295" spans="62:65" ht="13" thickBot="1">
      <c r="BJ48295" s="138"/>
      <c r="BK48295" s="138"/>
      <c r="BL48295" s="138"/>
      <c r="BM48295" s="138"/>
    </row>
    <row r="48296" spans="62:65" ht="13" thickBot="1">
      <c r="BJ48296" s="138"/>
      <c r="BK48296" s="138"/>
      <c r="BL48296" s="138"/>
      <c r="BM48296" s="138"/>
    </row>
    <row r="48297" spans="62:65" ht="13" thickBot="1">
      <c r="BJ48297" s="138"/>
      <c r="BK48297" s="138"/>
      <c r="BL48297" s="138"/>
      <c r="BM48297" s="138"/>
    </row>
    <row r="48298" spans="62:65" ht="13" thickBot="1">
      <c r="BJ48298" s="138"/>
      <c r="BK48298" s="138"/>
      <c r="BL48298" s="138"/>
      <c r="BM48298" s="138"/>
    </row>
    <row r="48299" spans="62:65" ht="13" thickBot="1">
      <c r="BJ48299" s="138"/>
      <c r="BK48299" s="138"/>
      <c r="BL48299" s="138"/>
      <c r="BM48299" s="138"/>
    </row>
    <row r="48300" spans="62:65" ht="13" thickBot="1">
      <c r="BJ48300" s="138"/>
      <c r="BK48300" s="138"/>
      <c r="BL48300" s="138"/>
      <c r="BM48300" s="138"/>
    </row>
    <row r="48301" spans="62:65" ht="13" thickBot="1">
      <c r="BJ48301" s="138"/>
      <c r="BK48301" s="138"/>
      <c r="BL48301" s="138"/>
      <c r="BM48301" s="138"/>
    </row>
    <row r="48302" spans="62:65" ht="13" thickBot="1">
      <c r="BJ48302" s="138"/>
      <c r="BK48302" s="138"/>
      <c r="BL48302" s="138"/>
      <c r="BM48302" s="138"/>
    </row>
    <row r="48303" spans="62:65" ht="13" thickBot="1">
      <c r="BJ48303" s="138"/>
      <c r="BK48303" s="138"/>
      <c r="BL48303" s="138"/>
      <c r="BM48303" s="138"/>
    </row>
    <row r="48304" spans="62:65" ht="13" thickBot="1">
      <c r="BJ48304" s="138"/>
      <c r="BK48304" s="138"/>
      <c r="BL48304" s="138"/>
      <c r="BM48304" s="138"/>
    </row>
    <row r="48305" spans="62:65" ht="13" thickBot="1">
      <c r="BJ48305" s="138"/>
      <c r="BK48305" s="138"/>
      <c r="BL48305" s="138"/>
      <c r="BM48305" s="138"/>
    </row>
    <row r="48306" spans="62:65" ht="13" thickBot="1">
      <c r="BJ48306" s="138"/>
      <c r="BK48306" s="138"/>
      <c r="BL48306" s="138"/>
      <c r="BM48306" s="138"/>
    </row>
    <row r="48307" spans="62:65" ht="13" thickBot="1">
      <c r="BJ48307" s="138"/>
      <c r="BK48307" s="138"/>
      <c r="BL48307" s="138"/>
      <c r="BM48307" s="138"/>
    </row>
    <row r="48308" spans="62:65" ht="13" thickBot="1">
      <c r="BJ48308" s="138"/>
      <c r="BK48308" s="138"/>
      <c r="BL48308" s="138"/>
      <c r="BM48308" s="138"/>
    </row>
    <row r="48309" spans="62:65" ht="13" thickBot="1">
      <c r="BJ48309" s="138"/>
      <c r="BK48309" s="138"/>
      <c r="BL48309" s="138"/>
      <c r="BM48309" s="138"/>
    </row>
    <row r="48310" spans="62:65" ht="13" thickBot="1">
      <c r="BJ48310" s="138"/>
      <c r="BK48310" s="138"/>
      <c r="BL48310" s="138"/>
      <c r="BM48310" s="138"/>
    </row>
    <row r="48311" spans="62:65" ht="13" thickBot="1">
      <c r="BJ48311" s="138"/>
      <c r="BK48311" s="138"/>
      <c r="BL48311" s="138"/>
      <c r="BM48311" s="138"/>
    </row>
    <row r="48312" spans="62:65" ht="13" thickBot="1">
      <c r="BJ48312" s="138"/>
      <c r="BK48312" s="138"/>
      <c r="BL48312" s="138"/>
      <c r="BM48312" s="138"/>
    </row>
    <row r="48313" spans="62:65" ht="13" thickBot="1">
      <c r="BJ48313" s="138"/>
      <c r="BK48313" s="138"/>
      <c r="BL48313" s="138"/>
      <c r="BM48313" s="138"/>
    </row>
    <row r="48314" spans="62:65" ht="13" thickBot="1">
      <c r="BJ48314" s="138"/>
      <c r="BK48314" s="138"/>
      <c r="BL48314" s="138"/>
      <c r="BM48314" s="138"/>
    </row>
    <row r="48315" spans="62:65" ht="13" thickBot="1">
      <c r="BJ48315" s="138"/>
      <c r="BK48315" s="138"/>
      <c r="BL48315" s="138"/>
      <c r="BM48315" s="138"/>
    </row>
    <row r="48316" spans="62:65" ht="13" thickBot="1">
      <c r="BJ48316" s="138"/>
      <c r="BK48316" s="138"/>
      <c r="BL48316" s="138"/>
      <c r="BM48316" s="138"/>
    </row>
    <row r="48317" spans="62:65" ht="13" thickBot="1">
      <c r="BJ48317" s="138"/>
      <c r="BK48317" s="138"/>
      <c r="BL48317" s="138"/>
      <c r="BM48317" s="138"/>
    </row>
    <row r="48318" spans="62:65" ht="13" thickBot="1">
      <c r="BJ48318" s="138"/>
      <c r="BK48318" s="138"/>
      <c r="BL48318" s="138"/>
      <c r="BM48318" s="138"/>
    </row>
    <row r="48319" spans="62:65" ht="13" thickBot="1">
      <c r="BJ48319" s="138"/>
      <c r="BK48319" s="138"/>
      <c r="BL48319" s="138"/>
      <c r="BM48319" s="138"/>
    </row>
    <row r="48320" spans="62:65" ht="13" thickBot="1">
      <c r="BJ48320" s="138"/>
      <c r="BK48320" s="138"/>
      <c r="BL48320" s="138"/>
      <c r="BM48320" s="138"/>
    </row>
    <row r="48321" spans="62:65" ht="13" thickBot="1">
      <c r="BJ48321" s="138"/>
      <c r="BK48321" s="138"/>
      <c r="BL48321" s="138"/>
      <c r="BM48321" s="138"/>
    </row>
    <row r="48322" spans="62:65" ht="13" thickBot="1">
      <c r="BJ48322" s="138"/>
      <c r="BK48322" s="138"/>
      <c r="BL48322" s="138"/>
      <c r="BM48322" s="138"/>
    </row>
    <row r="48323" spans="62:65" ht="13" thickBot="1">
      <c r="BJ48323" s="138"/>
      <c r="BK48323" s="138"/>
      <c r="BL48323" s="138"/>
      <c r="BM48323" s="138"/>
    </row>
    <row r="48324" spans="62:65" ht="13" thickBot="1">
      <c r="BJ48324" s="138"/>
      <c r="BK48324" s="138"/>
      <c r="BL48324" s="138"/>
      <c r="BM48324" s="138"/>
    </row>
    <row r="48325" spans="62:65" ht="13" thickBot="1">
      <c r="BJ48325" s="138"/>
      <c r="BK48325" s="138"/>
      <c r="BL48325" s="138"/>
      <c r="BM48325" s="138"/>
    </row>
    <row r="48326" spans="62:65" ht="13" thickBot="1">
      <c r="BJ48326" s="138"/>
      <c r="BK48326" s="138"/>
      <c r="BL48326" s="138"/>
      <c r="BM48326" s="138"/>
    </row>
    <row r="48327" spans="62:65" ht="13" thickBot="1">
      <c r="BJ48327" s="138"/>
      <c r="BK48327" s="138"/>
      <c r="BL48327" s="138"/>
      <c r="BM48327" s="138"/>
    </row>
    <row r="48328" spans="62:65" ht="13" thickBot="1">
      <c r="BJ48328" s="138"/>
      <c r="BK48328" s="138"/>
      <c r="BL48328" s="138"/>
      <c r="BM48328" s="138"/>
    </row>
    <row r="48329" spans="62:65" ht="13" thickBot="1">
      <c r="BJ48329" s="138"/>
      <c r="BK48329" s="138"/>
      <c r="BL48329" s="138"/>
      <c r="BM48329" s="138"/>
    </row>
    <row r="48330" spans="62:65" ht="13" thickBot="1">
      <c r="BJ48330" s="138"/>
      <c r="BK48330" s="138"/>
      <c r="BL48330" s="138"/>
      <c r="BM48330" s="138"/>
    </row>
    <row r="48331" spans="62:65" ht="13" thickBot="1">
      <c r="BJ48331" s="138"/>
      <c r="BK48331" s="138"/>
      <c r="BL48331" s="138"/>
      <c r="BM48331" s="138"/>
    </row>
    <row r="48332" spans="62:65" ht="13" thickBot="1">
      <c r="BJ48332" s="138"/>
      <c r="BK48332" s="138"/>
      <c r="BL48332" s="138"/>
      <c r="BM48332" s="138"/>
    </row>
    <row r="48333" spans="62:65" ht="13" thickBot="1">
      <c r="BJ48333" s="138"/>
      <c r="BK48333" s="138"/>
      <c r="BL48333" s="138"/>
      <c r="BM48333" s="138"/>
    </row>
    <row r="48334" spans="62:65" ht="13" thickBot="1">
      <c r="BJ48334" s="138"/>
      <c r="BK48334" s="138"/>
      <c r="BL48334" s="138"/>
      <c r="BM48334" s="138"/>
    </row>
    <row r="48335" spans="62:65" ht="13" thickBot="1">
      <c r="BJ48335" s="138"/>
      <c r="BK48335" s="138"/>
      <c r="BL48335" s="138"/>
      <c r="BM48335" s="138"/>
    </row>
    <row r="48336" spans="62:65" ht="13" thickBot="1">
      <c r="BJ48336" s="138"/>
      <c r="BK48336" s="138"/>
      <c r="BL48336" s="138"/>
      <c r="BM48336" s="138"/>
    </row>
    <row r="48337" spans="62:65" ht="13" thickBot="1">
      <c r="BJ48337" s="138"/>
      <c r="BK48337" s="138"/>
      <c r="BL48337" s="138"/>
      <c r="BM48337" s="138"/>
    </row>
    <row r="48338" spans="62:65" ht="13" thickBot="1">
      <c r="BJ48338" s="138"/>
      <c r="BK48338" s="138"/>
      <c r="BL48338" s="138"/>
      <c r="BM48338" s="138"/>
    </row>
    <row r="48339" spans="62:65" ht="13" thickBot="1">
      <c r="BJ48339" s="138"/>
      <c r="BK48339" s="138"/>
      <c r="BL48339" s="138"/>
      <c r="BM48339" s="138"/>
    </row>
    <row r="48340" spans="62:65" ht="13" thickBot="1">
      <c r="BJ48340" s="138"/>
      <c r="BK48340" s="138"/>
      <c r="BL48340" s="138"/>
      <c r="BM48340" s="138"/>
    </row>
    <row r="48341" spans="62:65" ht="13" thickBot="1">
      <c r="BJ48341" s="138"/>
      <c r="BK48341" s="138"/>
      <c r="BL48341" s="138"/>
      <c r="BM48341" s="138"/>
    </row>
    <row r="48342" spans="62:65" ht="13" thickBot="1">
      <c r="BJ48342" s="138"/>
      <c r="BK48342" s="138"/>
      <c r="BL48342" s="138"/>
      <c r="BM48342" s="138"/>
    </row>
    <row r="48343" spans="62:65" ht="13" thickBot="1">
      <c r="BJ48343" s="138"/>
      <c r="BK48343" s="138"/>
      <c r="BL48343" s="138"/>
      <c r="BM48343" s="138"/>
    </row>
    <row r="48344" spans="62:65" ht="13" thickBot="1">
      <c r="BJ48344" s="138"/>
      <c r="BK48344" s="138"/>
      <c r="BL48344" s="138"/>
      <c r="BM48344" s="138"/>
    </row>
    <row r="48345" spans="62:65" ht="13" thickBot="1">
      <c r="BJ48345" s="138"/>
      <c r="BK48345" s="138"/>
      <c r="BL48345" s="138"/>
      <c r="BM48345" s="138"/>
    </row>
    <row r="48346" spans="62:65" ht="13" thickBot="1">
      <c r="BJ48346" s="138"/>
      <c r="BK48346" s="138"/>
      <c r="BL48346" s="138"/>
      <c r="BM48346" s="138"/>
    </row>
    <row r="48347" spans="62:65" ht="13" thickBot="1">
      <c r="BJ48347" s="138"/>
      <c r="BK48347" s="138"/>
      <c r="BL48347" s="138"/>
      <c r="BM48347" s="138"/>
    </row>
    <row r="48348" spans="62:65" ht="13" thickBot="1">
      <c r="BJ48348" s="138"/>
      <c r="BK48348" s="138"/>
      <c r="BL48348" s="138"/>
      <c r="BM48348" s="138"/>
    </row>
    <row r="48349" spans="62:65" ht="13" thickBot="1">
      <c r="BJ48349" s="138"/>
      <c r="BK48349" s="138"/>
      <c r="BL48349" s="138"/>
      <c r="BM48349" s="138"/>
    </row>
    <row r="48350" spans="62:65" ht="13" thickBot="1">
      <c r="BJ48350" s="138"/>
      <c r="BK48350" s="138"/>
      <c r="BL48350" s="138"/>
      <c r="BM48350" s="138"/>
    </row>
    <row r="48351" spans="62:65" ht="13" thickBot="1">
      <c r="BJ48351" s="138"/>
      <c r="BK48351" s="138"/>
      <c r="BL48351" s="138"/>
      <c r="BM48351" s="138"/>
    </row>
    <row r="48352" spans="62:65" ht="13" thickBot="1">
      <c r="BJ48352" s="138"/>
      <c r="BK48352" s="138"/>
      <c r="BL48352" s="138"/>
      <c r="BM48352" s="138"/>
    </row>
    <row r="48353" spans="62:65" ht="13" thickBot="1">
      <c r="BJ48353" s="138"/>
      <c r="BK48353" s="138"/>
      <c r="BL48353" s="138"/>
      <c r="BM48353" s="138"/>
    </row>
    <row r="48354" spans="62:65" ht="13" thickBot="1">
      <c r="BJ48354" s="138"/>
      <c r="BK48354" s="138"/>
      <c r="BL48354" s="138"/>
      <c r="BM48354" s="138"/>
    </row>
    <row r="48355" spans="62:65" ht="13" thickBot="1">
      <c r="BJ48355" s="138"/>
      <c r="BK48355" s="138"/>
      <c r="BL48355" s="138"/>
      <c r="BM48355" s="138"/>
    </row>
    <row r="48356" spans="62:65" ht="13" thickBot="1">
      <c r="BJ48356" s="138"/>
      <c r="BK48356" s="138"/>
      <c r="BL48356" s="138"/>
      <c r="BM48356" s="138"/>
    </row>
    <row r="48357" spans="62:65" ht="13" thickBot="1">
      <c r="BJ48357" s="138"/>
      <c r="BK48357" s="138"/>
      <c r="BL48357" s="138"/>
      <c r="BM48357" s="138"/>
    </row>
    <row r="48358" spans="62:65" ht="13" thickBot="1">
      <c r="BJ48358" s="138"/>
      <c r="BK48358" s="138"/>
      <c r="BL48358" s="138"/>
      <c r="BM48358" s="138"/>
    </row>
    <row r="48359" spans="62:65" ht="13" thickBot="1">
      <c r="BJ48359" s="138"/>
      <c r="BK48359" s="138"/>
      <c r="BL48359" s="138"/>
      <c r="BM48359" s="138"/>
    </row>
    <row r="48360" spans="62:65" ht="13" thickBot="1">
      <c r="BJ48360" s="138"/>
      <c r="BK48360" s="138"/>
      <c r="BL48360" s="138"/>
      <c r="BM48360" s="138"/>
    </row>
    <row r="48361" spans="62:65" ht="13" thickBot="1">
      <c r="BJ48361" s="138"/>
      <c r="BK48361" s="138"/>
      <c r="BL48361" s="138"/>
      <c r="BM48361" s="138"/>
    </row>
    <row r="48362" spans="62:65" ht="13" thickBot="1">
      <c r="BJ48362" s="138"/>
      <c r="BK48362" s="138"/>
      <c r="BL48362" s="138"/>
      <c r="BM48362" s="138"/>
    </row>
    <row r="48363" spans="62:65" ht="13" thickBot="1">
      <c r="BJ48363" s="138"/>
      <c r="BK48363" s="138"/>
      <c r="BL48363" s="138"/>
      <c r="BM48363" s="138"/>
    </row>
    <row r="48364" spans="62:65" ht="13" thickBot="1">
      <c r="BJ48364" s="138"/>
      <c r="BK48364" s="138"/>
      <c r="BL48364" s="138"/>
      <c r="BM48364" s="138"/>
    </row>
    <row r="48365" spans="62:65" ht="13" thickBot="1">
      <c r="BJ48365" s="138"/>
      <c r="BK48365" s="138"/>
      <c r="BL48365" s="138"/>
      <c r="BM48365" s="138"/>
    </row>
    <row r="48366" spans="62:65" ht="13" thickBot="1">
      <c r="BJ48366" s="138"/>
      <c r="BK48366" s="138"/>
      <c r="BL48366" s="138"/>
      <c r="BM48366" s="138"/>
    </row>
    <row r="48367" spans="62:65" ht="13" thickBot="1">
      <c r="BJ48367" s="138"/>
      <c r="BK48367" s="138"/>
      <c r="BL48367" s="138"/>
      <c r="BM48367" s="138"/>
    </row>
    <row r="48368" spans="62:65" ht="13" thickBot="1">
      <c r="BJ48368" s="138"/>
      <c r="BK48368" s="138"/>
      <c r="BL48368" s="138"/>
      <c r="BM48368" s="138"/>
    </row>
    <row r="48369" spans="62:65" ht="13" thickBot="1">
      <c r="BJ48369" s="138"/>
      <c r="BK48369" s="138"/>
      <c r="BL48369" s="138"/>
      <c r="BM48369" s="138"/>
    </row>
    <row r="48370" spans="62:65" ht="13" thickBot="1">
      <c r="BJ48370" s="138"/>
      <c r="BK48370" s="138"/>
      <c r="BL48370" s="138"/>
      <c r="BM48370" s="138"/>
    </row>
    <row r="48371" spans="62:65" ht="13" thickBot="1">
      <c r="BJ48371" s="138"/>
      <c r="BK48371" s="138"/>
      <c r="BL48371" s="138"/>
      <c r="BM48371" s="138"/>
    </row>
    <row r="48372" spans="62:65" ht="13" thickBot="1">
      <c r="BJ48372" s="138"/>
      <c r="BK48372" s="138"/>
      <c r="BL48372" s="138"/>
      <c r="BM48372" s="138"/>
    </row>
    <row r="48373" spans="62:65" ht="13" thickBot="1">
      <c r="BJ48373" s="138"/>
      <c r="BK48373" s="138"/>
      <c r="BL48373" s="138"/>
      <c r="BM48373" s="138"/>
    </row>
    <row r="48374" spans="62:65" ht="13" thickBot="1">
      <c r="BJ48374" s="138"/>
      <c r="BK48374" s="138"/>
      <c r="BL48374" s="138"/>
      <c r="BM48374" s="138"/>
    </row>
    <row r="48375" spans="62:65" ht="13" thickBot="1">
      <c r="BJ48375" s="138"/>
      <c r="BK48375" s="138"/>
      <c r="BL48375" s="138"/>
      <c r="BM48375" s="138"/>
    </row>
    <row r="48376" spans="62:65" ht="13" thickBot="1">
      <c r="BJ48376" s="138"/>
      <c r="BK48376" s="138"/>
      <c r="BL48376" s="138"/>
      <c r="BM48376" s="138"/>
    </row>
    <row r="48377" spans="62:65" ht="13" thickBot="1">
      <c r="BJ48377" s="138"/>
      <c r="BK48377" s="138"/>
      <c r="BL48377" s="138"/>
      <c r="BM48377" s="138"/>
    </row>
    <row r="48378" spans="62:65" ht="13" thickBot="1">
      <c r="BJ48378" s="138"/>
      <c r="BK48378" s="138"/>
      <c r="BL48378" s="138"/>
      <c r="BM48378" s="138"/>
    </row>
    <row r="48379" spans="62:65" ht="13" thickBot="1">
      <c r="BJ48379" s="138"/>
      <c r="BK48379" s="138"/>
      <c r="BL48379" s="138"/>
      <c r="BM48379" s="138"/>
    </row>
    <row r="48380" spans="62:65" ht="13" thickBot="1">
      <c r="BJ48380" s="138"/>
      <c r="BK48380" s="138"/>
      <c r="BL48380" s="138"/>
      <c r="BM48380" s="138"/>
    </row>
    <row r="48381" spans="62:65" ht="13" thickBot="1">
      <c r="BJ48381" s="138"/>
      <c r="BK48381" s="138"/>
      <c r="BL48381" s="138"/>
      <c r="BM48381" s="138"/>
    </row>
    <row r="48382" spans="62:65" ht="13" thickBot="1">
      <c r="BJ48382" s="138"/>
      <c r="BK48382" s="138"/>
      <c r="BL48382" s="138"/>
      <c r="BM48382" s="138"/>
    </row>
    <row r="48383" spans="62:65" ht="13" thickBot="1">
      <c r="BJ48383" s="138"/>
      <c r="BK48383" s="138"/>
      <c r="BL48383" s="138"/>
      <c r="BM48383" s="138"/>
    </row>
    <row r="48384" spans="62:65" ht="13" thickBot="1">
      <c r="BJ48384" s="138"/>
      <c r="BK48384" s="138"/>
      <c r="BL48384" s="138"/>
      <c r="BM48384" s="138"/>
    </row>
    <row r="48385" spans="62:65" ht="13" thickBot="1">
      <c r="BJ48385" s="138"/>
      <c r="BK48385" s="138"/>
      <c r="BL48385" s="138"/>
      <c r="BM48385" s="138"/>
    </row>
    <row r="48386" spans="62:65" ht="13" thickBot="1">
      <c r="BJ48386" s="138"/>
      <c r="BK48386" s="138"/>
      <c r="BL48386" s="138"/>
      <c r="BM48386" s="138"/>
    </row>
    <row r="48387" spans="62:65" ht="13" thickBot="1">
      <c r="BJ48387" s="138"/>
      <c r="BK48387" s="138"/>
      <c r="BL48387" s="138"/>
      <c r="BM48387" s="138"/>
    </row>
    <row r="48388" spans="62:65" ht="13" thickBot="1">
      <c r="BJ48388" s="138"/>
      <c r="BK48388" s="138"/>
      <c r="BL48388" s="138"/>
      <c r="BM48388" s="138"/>
    </row>
    <row r="48389" spans="62:65" ht="13" thickBot="1">
      <c r="BJ48389" s="138"/>
      <c r="BK48389" s="138"/>
      <c r="BL48389" s="138"/>
      <c r="BM48389" s="138"/>
    </row>
    <row r="48390" spans="62:65" ht="13" thickBot="1">
      <c r="BJ48390" s="138"/>
      <c r="BK48390" s="138"/>
      <c r="BL48390" s="138"/>
      <c r="BM48390" s="138"/>
    </row>
    <row r="48391" spans="62:65" ht="13" thickBot="1">
      <c r="BJ48391" s="138"/>
      <c r="BK48391" s="138"/>
      <c r="BL48391" s="138"/>
      <c r="BM48391" s="138"/>
    </row>
    <row r="48392" spans="62:65" ht="13" thickBot="1">
      <c r="BJ48392" s="138"/>
      <c r="BK48392" s="138"/>
      <c r="BL48392" s="138"/>
      <c r="BM48392" s="138"/>
    </row>
    <row r="48393" spans="62:65" ht="13" thickBot="1">
      <c r="BJ48393" s="138"/>
      <c r="BK48393" s="138"/>
      <c r="BL48393" s="138"/>
      <c r="BM48393" s="138"/>
    </row>
    <row r="48394" spans="62:65" ht="13" thickBot="1">
      <c r="BJ48394" s="138"/>
      <c r="BK48394" s="138"/>
      <c r="BL48394" s="138"/>
      <c r="BM48394" s="138"/>
    </row>
    <row r="48395" spans="62:65" ht="13" thickBot="1">
      <c r="BJ48395" s="138"/>
      <c r="BK48395" s="138"/>
      <c r="BL48395" s="138"/>
      <c r="BM48395" s="138"/>
    </row>
    <row r="48396" spans="62:65" ht="13" thickBot="1">
      <c r="BJ48396" s="138"/>
      <c r="BK48396" s="138"/>
      <c r="BL48396" s="138"/>
      <c r="BM48396" s="138"/>
    </row>
    <row r="48397" spans="62:65" ht="13" thickBot="1">
      <c r="BJ48397" s="138"/>
      <c r="BK48397" s="138"/>
      <c r="BL48397" s="138"/>
      <c r="BM48397" s="138"/>
    </row>
    <row r="48398" spans="62:65" ht="13" thickBot="1">
      <c r="BJ48398" s="138"/>
      <c r="BK48398" s="138"/>
      <c r="BL48398" s="138"/>
      <c r="BM48398" s="138"/>
    </row>
    <row r="48399" spans="62:65" ht="13" thickBot="1">
      <c r="BJ48399" s="138"/>
      <c r="BK48399" s="138"/>
      <c r="BL48399" s="138"/>
      <c r="BM48399" s="138"/>
    </row>
    <row r="48400" spans="62:65" ht="13" thickBot="1">
      <c r="BJ48400" s="138"/>
      <c r="BK48400" s="138"/>
      <c r="BL48400" s="138"/>
      <c r="BM48400" s="138"/>
    </row>
    <row r="48401" spans="62:65" ht="13" thickBot="1">
      <c r="BJ48401" s="138"/>
      <c r="BK48401" s="138"/>
      <c r="BL48401" s="138"/>
      <c r="BM48401" s="138"/>
    </row>
    <row r="48402" spans="62:65" ht="13" thickBot="1">
      <c r="BJ48402" s="138"/>
      <c r="BK48402" s="138"/>
      <c r="BL48402" s="138"/>
      <c r="BM48402" s="138"/>
    </row>
    <row r="48403" spans="62:65" ht="13" thickBot="1">
      <c r="BJ48403" s="138"/>
      <c r="BK48403" s="138"/>
      <c r="BL48403" s="138"/>
      <c r="BM48403" s="138"/>
    </row>
    <row r="48404" spans="62:65" ht="13" thickBot="1">
      <c r="BJ48404" s="138"/>
      <c r="BK48404" s="138"/>
      <c r="BL48404" s="138"/>
      <c r="BM48404" s="138"/>
    </row>
    <row r="48405" spans="62:65" ht="13" thickBot="1">
      <c r="BJ48405" s="138"/>
      <c r="BK48405" s="138"/>
      <c r="BL48405" s="138"/>
      <c r="BM48405" s="138"/>
    </row>
    <row r="48406" spans="62:65" ht="13" thickBot="1">
      <c r="BJ48406" s="138"/>
      <c r="BK48406" s="138"/>
      <c r="BL48406" s="138"/>
      <c r="BM48406" s="138"/>
    </row>
    <row r="48407" spans="62:65" ht="13" thickBot="1">
      <c r="BJ48407" s="138"/>
      <c r="BK48407" s="138"/>
      <c r="BL48407" s="138"/>
      <c r="BM48407" s="138"/>
    </row>
    <row r="48408" spans="62:65" ht="13" thickBot="1">
      <c r="BJ48408" s="138"/>
      <c r="BK48408" s="138"/>
      <c r="BL48408" s="138"/>
      <c r="BM48408" s="138"/>
    </row>
    <row r="48409" spans="62:65" ht="13" thickBot="1">
      <c r="BJ48409" s="138"/>
      <c r="BK48409" s="138"/>
      <c r="BL48409" s="138"/>
      <c r="BM48409" s="138"/>
    </row>
    <row r="48410" spans="62:65" ht="13" thickBot="1">
      <c r="BJ48410" s="138"/>
      <c r="BK48410" s="138"/>
      <c r="BL48410" s="138"/>
      <c r="BM48410" s="138"/>
    </row>
    <row r="48411" spans="62:65" ht="13" thickBot="1">
      <c r="BJ48411" s="138"/>
      <c r="BK48411" s="138"/>
      <c r="BL48411" s="138"/>
      <c r="BM48411" s="138"/>
    </row>
    <row r="48412" spans="62:65" ht="13" thickBot="1">
      <c r="BJ48412" s="138"/>
      <c r="BK48412" s="138"/>
      <c r="BL48412" s="138"/>
      <c r="BM48412" s="138"/>
    </row>
    <row r="48413" spans="62:65" ht="13" thickBot="1">
      <c r="BJ48413" s="138"/>
      <c r="BK48413" s="138"/>
      <c r="BL48413" s="138"/>
      <c r="BM48413" s="138"/>
    </row>
    <row r="48414" spans="62:65" ht="13" thickBot="1">
      <c r="BJ48414" s="138"/>
      <c r="BK48414" s="138"/>
      <c r="BL48414" s="138"/>
      <c r="BM48414" s="138"/>
    </row>
    <row r="48415" spans="62:65" ht="13" thickBot="1">
      <c r="BJ48415" s="138"/>
      <c r="BK48415" s="138"/>
      <c r="BL48415" s="138"/>
      <c r="BM48415" s="138"/>
    </row>
    <row r="48416" spans="62:65" ht="13" thickBot="1">
      <c r="BJ48416" s="138"/>
      <c r="BK48416" s="138"/>
      <c r="BL48416" s="138"/>
      <c r="BM48416" s="138"/>
    </row>
    <row r="48417" spans="62:65" ht="13" thickBot="1">
      <c r="BJ48417" s="138"/>
      <c r="BK48417" s="138"/>
      <c r="BL48417" s="138"/>
      <c r="BM48417" s="138"/>
    </row>
    <row r="48418" spans="62:65" ht="13" thickBot="1">
      <c r="BJ48418" s="138"/>
      <c r="BK48418" s="138"/>
      <c r="BL48418" s="138"/>
      <c r="BM48418" s="138"/>
    </row>
    <row r="48419" spans="62:65" ht="13" thickBot="1">
      <c r="BJ48419" s="138"/>
      <c r="BK48419" s="138"/>
      <c r="BL48419" s="138"/>
      <c r="BM48419" s="138"/>
    </row>
    <row r="48420" spans="62:65" ht="13" thickBot="1">
      <c r="BJ48420" s="138"/>
      <c r="BK48420" s="138"/>
      <c r="BL48420" s="138"/>
      <c r="BM48420" s="138"/>
    </row>
    <row r="48421" spans="62:65" ht="13" thickBot="1">
      <c r="BJ48421" s="138"/>
      <c r="BK48421" s="138"/>
      <c r="BL48421" s="138"/>
      <c r="BM48421" s="138"/>
    </row>
    <row r="48422" spans="62:65" ht="13" thickBot="1">
      <c r="BJ48422" s="138"/>
      <c r="BK48422" s="138"/>
      <c r="BL48422" s="138"/>
      <c r="BM48422" s="138"/>
    </row>
    <row r="48423" spans="62:65" ht="13" thickBot="1">
      <c r="BJ48423" s="138"/>
      <c r="BK48423" s="138"/>
      <c r="BL48423" s="138"/>
      <c r="BM48423" s="138"/>
    </row>
    <row r="48424" spans="62:65" ht="13" thickBot="1">
      <c r="BJ48424" s="138"/>
      <c r="BK48424" s="138"/>
      <c r="BL48424" s="138"/>
      <c r="BM48424" s="138"/>
    </row>
    <row r="48425" spans="62:65" ht="13" thickBot="1">
      <c r="BJ48425" s="138"/>
      <c r="BK48425" s="138"/>
      <c r="BL48425" s="138"/>
      <c r="BM48425" s="138"/>
    </row>
    <row r="48426" spans="62:65" ht="13" thickBot="1">
      <c r="BJ48426" s="138"/>
      <c r="BK48426" s="138"/>
      <c r="BL48426" s="138"/>
      <c r="BM48426" s="138"/>
    </row>
    <row r="48427" spans="62:65" ht="13" thickBot="1">
      <c r="BJ48427" s="138"/>
      <c r="BK48427" s="138"/>
      <c r="BL48427" s="138"/>
      <c r="BM48427" s="138"/>
    </row>
    <row r="48428" spans="62:65" ht="13" thickBot="1">
      <c r="BJ48428" s="138"/>
      <c r="BK48428" s="138"/>
      <c r="BL48428" s="138"/>
      <c r="BM48428" s="138"/>
    </row>
    <row r="48429" spans="62:65" ht="13" thickBot="1">
      <c r="BJ48429" s="138"/>
      <c r="BK48429" s="138"/>
      <c r="BL48429" s="138"/>
      <c r="BM48429" s="138"/>
    </row>
    <row r="48430" spans="62:65" ht="13" thickBot="1">
      <c r="BJ48430" s="138"/>
      <c r="BK48430" s="138"/>
      <c r="BL48430" s="138"/>
      <c r="BM48430" s="138"/>
    </row>
    <row r="48431" spans="62:65" ht="13" thickBot="1">
      <c r="BJ48431" s="138"/>
      <c r="BK48431" s="138"/>
      <c r="BL48431" s="138"/>
      <c r="BM48431" s="138"/>
    </row>
    <row r="48432" spans="62:65" ht="13" thickBot="1">
      <c r="BJ48432" s="138"/>
      <c r="BK48432" s="138"/>
      <c r="BL48432" s="138"/>
      <c r="BM48432" s="138"/>
    </row>
    <row r="48433" spans="62:65" ht="13" thickBot="1">
      <c r="BJ48433" s="138"/>
      <c r="BK48433" s="138"/>
      <c r="BL48433" s="138"/>
      <c r="BM48433" s="138"/>
    </row>
    <row r="48434" spans="62:65" ht="13" thickBot="1">
      <c r="BJ48434" s="138"/>
      <c r="BK48434" s="138"/>
      <c r="BL48434" s="138"/>
      <c r="BM48434" s="138"/>
    </row>
    <row r="48435" spans="62:65" ht="13" thickBot="1">
      <c r="BJ48435" s="138"/>
      <c r="BK48435" s="138"/>
      <c r="BL48435" s="138"/>
      <c r="BM48435" s="138"/>
    </row>
    <row r="48436" spans="62:65" ht="13" thickBot="1">
      <c r="BJ48436" s="138"/>
      <c r="BK48436" s="138"/>
      <c r="BL48436" s="138"/>
      <c r="BM48436" s="138"/>
    </row>
    <row r="48437" spans="62:65" ht="13" thickBot="1">
      <c r="BJ48437" s="138"/>
      <c r="BK48437" s="138"/>
      <c r="BL48437" s="138"/>
      <c r="BM48437" s="138"/>
    </row>
    <row r="48438" spans="62:65" ht="13" thickBot="1">
      <c r="BJ48438" s="138"/>
      <c r="BK48438" s="138"/>
      <c r="BL48438" s="138"/>
      <c r="BM48438" s="138"/>
    </row>
    <row r="48439" spans="62:65" ht="13" thickBot="1">
      <c r="BJ48439" s="138"/>
      <c r="BK48439" s="138"/>
      <c r="BL48439" s="138"/>
      <c r="BM48439" s="138"/>
    </row>
    <row r="48440" spans="62:65" ht="13" thickBot="1">
      <c r="BJ48440" s="138"/>
      <c r="BK48440" s="138"/>
      <c r="BL48440" s="138"/>
      <c r="BM48440" s="138"/>
    </row>
    <row r="48441" spans="62:65" ht="13" thickBot="1">
      <c r="BJ48441" s="138"/>
      <c r="BK48441" s="138"/>
      <c r="BL48441" s="138"/>
      <c r="BM48441" s="138"/>
    </row>
    <row r="48442" spans="62:65" ht="13" thickBot="1">
      <c r="BJ48442" s="138"/>
      <c r="BK48442" s="138"/>
      <c r="BL48442" s="138"/>
      <c r="BM48442" s="138"/>
    </row>
    <row r="48443" spans="62:65" ht="13" thickBot="1">
      <c r="BJ48443" s="138"/>
      <c r="BK48443" s="138"/>
      <c r="BL48443" s="138"/>
      <c r="BM48443" s="138"/>
    </row>
    <row r="48444" spans="62:65" ht="13" thickBot="1">
      <c r="BJ48444" s="138"/>
      <c r="BK48444" s="138"/>
      <c r="BL48444" s="138"/>
      <c r="BM48444" s="138"/>
    </row>
    <row r="48445" spans="62:65" ht="13" thickBot="1">
      <c r="BJ48445" s="138"/>
      <c r="BK48445" s="138"/>
      <c r="BL48445" s="138"/>
      <c r="BM48445" s="138"/>
    </row>
    <row r="48446" spans="62:65" ht="13" thickBot="1">
      <c r="BJ48446" s="138"/>
      <c r="BK48446" s="138"/>
      <c r="BL48446" s="138"/>
      <c r="BM48446" s="138"/>
    </row>
    <row r="48447" spans="62:65" ht="13" thickBot="1">
      <c r="BJ48447" s="138"/>
      <c r="BK48447" s="138"/>
      <c r="BL48447" s="138"/>
      <c r="BM48447" s="138"/>
    </row>
    <row r="48448" spans="62:65" ht="13" thickBot="1">
      <c r="BJ48448" s="138"/>
      <c r="BK48448" s="138"/>
      <c r="BL48448" s="138"/>
      <c r="BM48448" s="138"/>
    </row>
    <row r="48449" spans="62:65" ht="13" thickBot="1">
      <c r="BJ48449" s="138"/>
      <c r="BK48449" s="138"/>
      <c r="BL48449" s="138"/>
      <c r="BM48449" s="138"/>
    </row>
    <row r="48450" spans="62:65" ht="13" thickBot="1">
      <c r="BJ48450" s="138"/>
      <c r="BK48450" s="138"/>
      <c r="BL48450" s="138"/>
      <c r="BM48450" s="138"/>
    </row>
    <row r="48451" spans="62:65" ht="13" thickBot="1">
      <c r="BJ48451" s="138"/>
      <c r="BK48451" s="138"/>
      <c r="BL48451" s="138"/>
      <c r="BM48451" s="138"/>
    </row>
    <row r="48452" spans="62:65" ht="13" thickBot="1">
      <c r="BJ48452" s="138"/>
      <c r="BK48452" s="138"/>
      <c r="BL48452" s="138"/>
      <c r="BM48452" s="138"/>
    </row>
    <row r="48453" spans="62:65" ht="13" thickBot="1">
      <c r="BJ48453" s="138"/>
      <c r="BK48453" s="138"/>
      <c r="BL48453" s="138"/>
      <c r="BM48453" s="138"/>
    </row>
    <row r="48454" spans="62:65" ht="13" thickBot="1">
      <c r="BJ48454" s="138"/>
      <c r="BK48454" s="138"/>
      <c r="BL48454" s="138"/>
      <c r="BM48454" s="138"/>
    </row>
    <row r="48455" spans="62:65" ht="13" thickBot="1">
      <c r="BJ48455" s="138"/>
      <c r="BK48455" s="138"/>
      <c r="BL48455" s="138"/>
      <c r="BM48455" s="138"/>
    </row>
    <row r="48456" spans="62:65" ht="13" thickBot="1">
      <c r="BJ48456" s="138"/>
      <c r="BK48456" s="138"/>
      <c r="BL48456" s="138"/>
      <c r="BM48456" s="138"/>
    </row>
    <row r="48457" spans="62:65" ht="13" thickBot="1">
      <c r="BJ48457" s="138"/>
      <c r="BK48457" s="138"/>
      <c r="BL48457" s="138"/>
      <c r="BM48457" s="138"/>
    </row>
    <row r="48458" spans="62:65" ht="13" thickBot="1">
      <c r="BJ48458" s="138"/>
      <c r="BK48458" s="138"/>
      <c r="BL48458" s="138"/>
      <c r="BM48458" s="138"/>
    </row>
    <row r="48459" spans="62:65" ht="13" thickBot="1">
      <c r="BJ48459" s="138"/>
      <c r="BK48459" s="138"/>
      <c r="BL48459" s="138"/>
      <c r="BM48459" s="138"/>
    </row>
    <row r="48460" spans="62:65" ht="13" thickBot="1">
      <c r="BJ48460" s="138"/>
      <c r="BK48460" s="138"/>
      <c r="BL48460" s="138"/>
      <c r="BM48460" s="138"/>
    </row>
    <row r="48461" spans="62:65" ht="13" thickBot="1">
      <c r="BJ48461" s="138"/>
      <c r="BK48461" s="138"/>
      <c r="BL48461" s="138"/>
      <c r="BM48461" s="138"/>
    </row>
    <row r="48462" spans="62:65" ht="13" thickBot="1">
      <c r="BJ48462" s="138"/>
      <c r="BK48462" s="138"/>
      <c r="BL48462" s="138"/>
      <c r="BM48462" s="138"/>
    </row>
    <row r="48463" spans="62:65" ht="13" thickBot="1">
      <c r="BJ48463" s="138"/>
      <c r="BK48463" s="138"/>
      <c r="BL48463" s="138"/>
      <c r="BM48463" s="138"/>
    </row>
    <row r="48464" spans="62:65" ht="13" thickBot="1">
      <c r="BJ48464" s="138"/>
      <c r="BK48464" s="138"/>
      <c r="BL48464" s="138"/>
      <c r="BM48464" s="138"/>
    </row>
    <row r="48465" spans="62:65" ht="13" thickBot="1">
      <c r="BJ48465" s="138"/>
      <c r="BK48465" s="138"/>
      <c r="BL48465" s="138"/>
      <c r="BM48465" s="138"/>
    </row>
    <row r="48466" spans="62:65" ht="13" thickBot="1">
      <c r="BJ48466" s="138"/>
      <c r="BK48466" s="138"/>
      <c r="BL48466" s="138"/>
      <c r="BM48466" s="138"/>
    </row>
    <row r="48467" spans="62:65" ht="13" thickBot="1">
      <c r="BJ48467" s="138"/>
      <c r="BK48467" s="138"/>
      <c r="BL48467" s="138"/>
      <c r="BM48467" s="138"/>
    </row>
    <row r="48468" spans="62:65" ht="13" thickBot="1">
      <c r="BJ48468" s="138"/>
      <c r="BK48468" s="138"/>
      <c r="BL48468" s="138"/>
      <c r="BM48468" s="138"/>
    </row>
    <row r="48469" spans="62:65" ht="13" thickBot="1">
      <c r="BJ48469" s="138"/>
      <c r="BK48469" s="138"/>
      <c r="BL48469" s="138"/>
      <c r="BM48469" s="138"/>
    </row>
    <row r="48470" spans="62:65" ht="13" thickBot="1">
      <c r="BJ48470" s="138"/>
      <c r="BK48470" s="138"/>
      <c r="BL48470" s="138"/>
      <c r="BM48470" s="138"/>
    </row>
    <row r="48471" spans="62:65" ht="13" thickBot="1">
      <c r="BJ48471" s="138"/>
      <c r="BK48471" s="138"/>
      <c r="BL48471" s="138"/>
      <c r="BM48471" s="138"/>
    </row>
    <row r="48472" spans="62:65" ht="13" thickBot="1">
      <c r="BJ48472" s="138"/>
      <c r="BK48472" s="138"/>
      <c r="BL48472" s="138"/>
      <c r="BM48472" s="138"/>
    </row>
    <row r="48473" spans="62:65" ht="13" thickBot="1">
      <c r="BJ48473" s="138"/>
      <c r="BK48473" s="138"/>
      <c r="BL48473" s="138"/>
      <c r="BM48473" s="138"/>
    </row>
    <row r="48474" spans="62:65" ht="13" thickBot="1">
      <c r="BJ48474" s="138"/>
      <c r="BK48474" s="138"/>
      <c r="BL48474" s="138"/>
      <c r="BM48474" s="138"/>
    </row>
    <row r="48475" spans="62:65" ht="13" thickBot="1">
      <c r="BJ48475" s="138"/>
      <c r="BK48475" s="138"/>
      <c r="BL48475" s="138"/>
      <c r="BM48475" s="138"/>
    </row>
    <row r="48476" spans="62:65" ht="13" thickBot="1">
      <c r="BJ48476" s="138"/>
      <c r="BK48476" s="138"/>
      <c r="BL48476" s="138"/>
      <c r="BM48476" s="138"/>
    </row>
    <row r="48477" spans="62:65" ht="13" thickBot="1">
      <c r="BJ48477" s="138"/>
      <c r="BK48477" s="138"/>
      <c r="BL48477" s="138"/>
      <c r="BM48477" s="138"/>
    </row>
    <row r="48478" spans="62:65" ht="13" thickBot="1">
      <c r="BJ48478" s="138"/>
      <c r="BK48478" s="138"/>
      <c r="BL48478" s="138"/>
      <c r="BM48478" s="138"/>
    </row>
    <row r="48479" spans="62:65" ht="13" thickBot="1">
      <c r="BJ48479" s="138"/>
      <c r="BK48479" s="138"/>
      <c r="BL48479" s="138"/>
      <c r="BM48479" s="138"/>
    </row>
    <row r="48480" spans="62:65" ht="13" thickBot="1">
      <c r="BJ48480" s="138"/>
      <c r="BK48480" s="138"/>
      <c r="BL48480" s="138"/>
      <c r="BM48480" s="138"/>
    </row>
    <row r="48481" spans="62:65" ht="13" thickBot="1">
      <c r="BJ48481" s="138"/>
      <c r="BK48481" s="138"/>
      <c r="BL48481" s="138"/>
      <c r="BM48481" s="138"/>
    </row>
    <row r="48482" spans="62:65" ht="13" thickBot="1">
      <c r="BJ48482" s="138"/>
      <c r="BK48482" s="138"/>
      <c r="BL48482" s="138"/>
      <c r="BM48482" s="138"/>
    </row>
    <row r="48483" spans="62:65" ht="13" thickBot="1">
      <c r="BJ48483" s="138"/>
      <c r="BK48483" s="138"/>
      <c r="BL48483" s="138"/>
      <c r="BM48483" s="138"/>
    </row>
    <row r="48484" spans="62:65" ht="13" thickBot="1">
      <c r="BJ48484" s="138"/>
      <c r="BK48484" s="138"/>
      <c r="BL48484" s="138"/>
      <c r="BM48484" s="138"/>
    </row>
    <row r="48485" spans="62:65" ht="13" thickBot="1">
      <c r="BJ48485" s="138"/>
      <c r="BK48485" s="138"/>
      <c r="BL48485" s="138"/>
      <c r="BM48485" s="138"/>
    </row>
    <row r="48486" spans="62:65" ht="13" thickBot="1">
      <c r="BJ48486" s="138"/>
      <c r="BK48486" s="138"/>
      <c r="BL48486" s="138"/>
      <c r="BM48486" s="138"/>
    </row>
    <row r="48487" spans="62:65" ht="13" thickBot="1">
      <c r="BJ48487" s="138"/>
      <c r="BK48487" s="138"/>
      <c r="BL48487" s="138"/>
      <c r="BM48487" s="138"/>
    </row>
    <row r="48488" spans="62:65" ht="13" thickBot="1">
      <c r="BJ48488" s="138"/>
      <c r="BK48488" s="138"/>
      <c r="BL48488" s="138"/>
      <c r="BM48488" s="138"/>
    </row>
    <row r="48489" spans="62:65" ht="13" thickBot="1">
      <c r="BJ48489" s="138"/>
      <c r="BK48489" s="138"/>
      <c r="BL48489" s="138"/>
      <c r="BM48489" s="138"/>
    </row>
    <row r="48490" spans="62:65" ht="13" thickBot="1">
      <c r="BJ48490" s="138"/>
      <c r="BK48490" s="138"/>
      <c r="BL48490" s="138"/>
      <c r="BM48490" s="138"/>
    </row>
    <row r="48491" spans="62:65" ht="13" thickBot="1">
      <c r="BJ48491" s="138"/>
      <c r="BK48491" s="138"/>
      <c r="BL48491" s="138"/>
      <c r="BM48491" s="138"/>
    </row>
    <row r="48492" spans="62:65" ht="13" thickBot="1">
      <c r="BJ48492" s="138"/>
      <c r="BK48492" s="138"/>
      <c r="BL48492" s="138"/>
      <c r="BM48492" s="138"/>
    </row>
    <row r="48493" spans="62:65" ht="13" thickBot="1">
      <c r="BJ48493" s="138"/>
      <c r="BK48493" s="138"/>
      <c r="BL48493" s="138"/>
      <c r="BM48493" s="138"/>
    </row>
    <row r="48494" spans="62:65" ht="13" thickBot="1">
      <c r="BJ48494" s="138"/>
      <c r="BK48494" s="138"/>
      <c r="BL48494" s="138"/>
      <c r="BM48494" s="138"/>
    </row>
    <row r="48495" spans="62:65" ht="13" thickBot="1">
      <c r="BJ48495" s="138"/>
      <c r="BK48495" s="138"/>
      <c r="BL48495" s="138"/>
      <c r="BM48495" s="138"/>
    </row>
    <row r="48496" spans="62:65" ht="13" thickBot="1">
      <c r="BJ48496" s="138"/>
      <c r="BK48496" s="138"/>
      <c r="BL48496" s="138"/>
      <c r="BM48496" s="138"/>
    </row>
    <row r="48497" spans="62:65" ht="13" thickBot="1">
      <c r="BJ48497" s="138"/>
      <c r="BK48497" s="138"/>
      <c r="BL48497" s="138"/>
      <c r="BM48497" s="138"/>
    </row>
    <row r="48498" spans="62:65" ht="13" thickBot="1">
      <c r="BJ48498" s="138"/>
      <c r="BK48498" s="138"/>
      <c r="BL48498" s="138"/>
      <c r="BM48498" s="138"/>
    </row>
    <row r="48499" spans="62:65" ht="13" thickBot="1">
      <c r="BJ48499" s="138"/>
      <c r="BK48499" s="138"/>
      <c r="BL48499" s="138"/>
      <c r="BM48499" s="138"/>
    </row>
    <row r="48500" spans="62:65" ht="13" thickBot="1">
      <c r="BJ48500" s="138"/>
      <c r="BK48500" s="138"/>
      <c r="BL48500" s="138"/>
      <c r="BM48500" s="138"/>
    </row>
    <row r="48501" spans="62:65" ht="13" thickBot="1">
      <c r="BJ48501" s="138"/>
      <c r="BK48501" s="138"/>
      <c r="BL48501" s="138"/>
      <c r="BM48501" s="138"/>
    </row>
    <row r="48502" spans="62:65" ht="13" thickBot="1">
      <c r="BJ48502" s="138"/>
      <c r="BK48502" s="138"/>
      <c r="BL48502" s="138"/>
      <c r="BM48502" s="138"/>
    </row>
    <row r="48503" spans="62:65" ht="13" thickBot="1">
      <c r="BJ48503" s="138"/>
      <c r="BK48503" s="138"/>
      <c r="BL48503" s="138"/>
      <c r="BM48503" s="138"/>
    </row>
    <row r="48504" spans="62:65" ht="13" thickBot="1">
      <c r="BJ48504" s="138"/>
      <c r="BK48504" s="138"/>
      <c r="BL48504" s="138"/>
      <c r="BM48504" s="138"/>
    </row>
    <row r="48505" spans="62:65" ht="13" thickBot="1">
      <c r="BJ48505" s="138"/>
      <c r="BK48505" s="138"/>
      <c r="BL48505" s="138"/>
      <c r="BM48505" s="138"/>
    </row>
    <row r="48506" spans="62:65" ht="13" thickBot="1">
      <c r="BJ48506" s="138"/>
      <c r="BK48506" s="138"/>
      <c r="BL48506" s="138"/>
      <c r="BM48506" s="138"/>
    </row>
    <row r="48507" spans="62:65" ht="13" thickBot="1">
      <c r="BJ48507" s="138"/>
      <c r="BK48507" s="138"/>
      <c r="BL48507" s="138"/>
      <c r="BM48507" s="138"/>
    </row>
    <row r="48508" spans="62:65" ht="13" thickBot="1">
      <c r="BJ48508" s="138"/>
      <c r="BK48508" s="138"/>
      <c r="BL48508" s="138"/>
      <c r="BM48508" s="138"/>
    </row>
    <row r="48509" spans="62:65" ht="13" thickBot="1">
      <c r="BJ48509" s="138"/>
      <c r="BK48509" s="138"/>
      <c r="BL48509" s="138"/>
      <c r="BM48509" s="138"/>
    </row>
    <row r="48510" spans="62:65" ht="13" thickBot="1">
      <c r="BJ48510" s="138"/>
      <c r="BK48510" s="138"/>
      <c r="BL48510" s="138"/>
      <c r="BM48510" s="138"/>
    </row>
    <row r="48511" spans="62:65" ht="13" thickBot="1">
      <c r="BJ48511" s="138"/>
      <c r="BK48511" s="138"/>
      <c r="BL48511" s="138"/>
      <c r="BM48511" s="138"/>
    </row>
    <row r="48512" spans="62:65" ht="13" thickBot="1">
      <c r="BJ48512" s="138"/>
      <c r="BK48512" s="138"/>
      <c r="BL48512" s="138"/>
      <c r="BM48512" s="138"/>
    </row>
    <row r="48513" spans="62:65" ht="13" thickBot="1">
      <c r="BJ48513" s="138"/>
      <c r="BK48513" s="138"/>
      <c r="BL48513" s="138"/>
      <c r="BM48513" s="138"/>
    </row>
    <row r="48514" spans="62:65" ht="13" thickBot="1">
      <c r="BJ48514" s="138"/>
      <c r="BK48514" s="138"/>
      <c r="BL48514" s="138"/>
      <c r="BM48514" s="138"/>
    </row>
    <row r="48515" spans="62:65" ht="13" thickBot="1">
      <c r="BJ48515" s="138"/>
      <c r="BK48515" s="138"/>
      <c r="BL48515" s="138"/>
      <c r="BM48515" s="138"/>
    </row>
    <row r="48516" spans="62:65" ht="13" thickBot="1">
      <c r="BJ48516" s="138"/>
      <c r="BK48516" s="138"/>
      <c r="BL48516" s="138"/>
      <c r="BM48516" s="138"/>
    </row>
    <row r="48517" spans="62:65" ht="13" thickBot="1">
      <c r="BJ48517" s="138"/>
      <c r="BK48517" s="138"/>
      <c r="BL48517" s="138"/>
      <c r="BM48517" s="138"/>
    </row>
    <row r="48518" spans="62:65" ht="13" thickBot="1">
      <c r="BJ48518" s="138"/>
      <c r="BK48518" s="138"/>
      <c r="BL48518" s="138"/>
      <c r="BM48518" s="138"/>
    </row>
    <row r="48519" spans="62:65" ht="13" thickBot="1">
      <c r="BJ48519" s="138"/>
      <c r="BK48519" s="138"/>
      <c r="BL48519" s="138"/>
      <c r="BM48519" s="138"/>
    </row>
    <row r="48520" spans="62:65" ht="13" thickBot="1">
      <c r="BJ48520" s="138"/>
      <c r="BK48520" s="138"/>
      <c r="BL48520" s="138"/>
      <c r="BM48520" s="138"/>
    </row>
    <row r="48521" spans="62:65" ht="13" thickBot="1">
      <c r="BJ48521" s="138"/>
      <c r="BK48521" s="138"/>
      <c r="BL48521" s="138"/>
      <c r="BM48521" s="138"/>
    </row>
    <row r="48522" spans="62:65" ht="13" thickBot="1">
      <c r="BJ48522" s="138"/>
      <c r="BK48522" s="138"/>
      <c r="BL48522" s="138"/>
      <c r="BM48522" s="138"/>
    </row>
    <row r="48523" spans="62:65" ht="13" thickBot="1">
      <c r="BJ48523" s="138"/>
      <c r="BK48523" s="138"/>
      <c r="BL48523" s="138"/>
      <c r="BM48523" s="138"/>
    </row>
    <row r="48524" spans="62:65" ht="13" thickBot="1">
      <c r="BJ48524" s="138"/>
      <c r="BK48524" s="138"/>
      <c r="BL48524" s="138"/>
      <c r="BM48524" s="138"/>
    </row>
    <row r="48525" spans="62:65" ht="13" thickBot="1">
      <c r="BJ48525" s="138"/>
      <c r="BK48525" s="138"/>
      <c r="BL48525" s="138"/>
      <c r="BM48525" s="138"/>
    </row>
    <row r="48526" spans="62:65" ht="13" thickBot="1">
      <c r="BJ48526" s="138"/>
      <c r="BK48526" s="138"/>
      <c r="BL48526" s="138"/>
      <c r="BM48526" s="138"/>
    </row>
    <row r="48527" spans="62:65" ht="13" thickBot="1">
      <c r="BJ48527" s="138"/>
      <c r="BK48527" s="138"/>
      <c r="BL48527" s="138"/>
      <c r="BM48527" s="138"/>
    </row>
    <row r="48528" spans="62:65" ht="13" thickBot="1">
      <c r="BJ48528" s="138"/>
      <c r="BK48528" s="138"/>
      <c r="BL48528" s="138"/>
      <c r="BM48528" s="138"/>
    </row>
    <row r="48529" spans="62:65" ht="13" thickBot="1">
      <c r="BJ48529" s="138"/>
      <c r="BK48529" s="138"/>
      <c r="BL48529" s="138"/>
      <c r="BM48529" s="138"/>
    </row>
    <row r="48530" spans="62:65" ht="13" thickBot="1">
      <c r="BJ48530" s="138"/>
      <c r="BK48530" s="138"/>
      <c r="BL48530" s="138"/>
      <c r="BM48530" s="138"/>
    </row>
    <row r="48531" spans="62:65" ht="13" thickBot="1">
      <c r="BJ48531" s="138"/>
      <c r="BK48531" s="138"/>
      <c r="BL48531" s="138"/>
      <c r="BM48531" s="138"/>
    </row>
    <row r="48532" spans="62:65" ht="13" thickBot="1">
      <c r="BJ48532" s="138"/>
      <c r="BK48532" s="138"/>
      <c r="BL48532" s="138"/>
      <c r="BM48532" s="138"/>
    </row>
    <row r="48533" spans="62:65" ht="13" thickBot="1">
      <c r="BJ48533" s="138"/>
      <c r="BK48533" s="138"/>
      <c r="BL48533" s="138"/>
      <c r="BM48533" s="138"/>
    </row>
    <row r="48534" spans="62:65" ht="13" thickBot="1">
      <c r="BJ48534" s="138"/>
      <c r="BK48534" s="138"/>
      <c r="BL48534" s="138"/>
      <c r="BM48534" s="138"/>
    </row>
    <row r="48535" spans="62:65" ht="13" thickBot="1">
      <c r="BJ48535" s="138"/>
      <c r="BK48535" s="138"/>
      <c r="BL48535" s="138"/>
      <c r="BM48535" s="138"/>
    </row>
    <row r="48536" spans="62:65" ht="13" thickBot="1">
      <c r="BJ48536" s="138"/>
      <c r="BK48536" s="138"/>
      <c r="BL48536" s="138"/>
      <c r="BM48536" s="138"/>
    </row>
    <row r="48537" spans="62:65" ht="13" thickBot="1">
      <c r="BJ48537" s="138"/>
      <c r="BK48537" s="138"/>
      <c r="BL48537" s="138"/>
      <c r="BM48537" s="138"/>
    </row>
    <row r="48538" spans="62:65" ht="13" thickBot="1">
      <c r="BJ48538" s="138"/>
      <c r="BK48538" s="138"/>
      <c r="BL48538" s="138"/>
      <c r="BM48538" s="138"/>
    </row>
    <row r="48539" spans="62:65" ht="13" thickBot="1">
      <c r="BJ48539" s="138"/>
      <c r="BK48539" s="138"/>
      <c r="BL48539" s="138"/>
      <c r="BM48539" s="138"/>
    </row>
    <row r="48540" spans="62:65" ht="13" thickBot="1">
      <c r="BJ48540" s="138"/>
      <c r="BK48540" s="138"/>
      <c r="BL48540" s="138"/>
      <c r="BM48540" s="138"/>
    </row>
    <row r="48541" spans="62:65" ht="13" thickBot="1">
      <c r="BJ48541" s="138"/>
      <c r="BK48541" s="138"/>
      <c r="BL48541" s="138"/>
      <c r="BM48541" s="138"/>
    </row>
    <row r="48542" spans="62:65" ht="13" thickBot="1">
      <c r="BJ48542" s="138"/>
      <c r="BK48542" s="138"/>
      <c r="BL48542" s="138"/>
      <c r="BM48542" s="138"/>
    </row>
    <row r="48543" spans="62:65" ht="13" thickBot="1">
      <c r="BJ48543" s="138"/>
      <c r="BK48543" s="138"/>
      <c r="BL48543" s="138"/>
      <c r="BM48543" s="138"/>
    </row>
    <row r="48544" spans="62:65" ht="13" thickBot="1">
      <c r="BJ48544" s="138"/>
      <c r="BK48544" s="138"/>
      <c r="BL48544" s="138"/>
      <c r="BM48544" s="138"/>
    </row>
    <row r="48545" spans="62:65" ht="13" thickBot="1">
      <c r="BJ48545" s="138"/>
      <c r="BK48545" s="138"/>
      <c r="BL48545" s="138"/>
      <c r="BM48545" s="138"/>
    </row>
    <row r="48546" spans="62:65" ht="13" thickBot="1">
      <c r="BJ48546" s="138"/>
      <c r="BK48546" s="138"/>
      <c r="BL48546" s="138"/>
      <c r="BM48546" s="138"/>
    </row>
    <row r="48547" spans="62:65" ht="13" thickBot="1">
      <c r="BJ48547" s="138"/>
      <c r="BK48547" s="138"/>
      <c r="BL48547" s="138"/>
      <c r="BM48547" s="138"/>
    </row>
    <row r="48548" spans="62:65" ht="13" thickBot="1">
      <c r="BJ48548" s="138"/>
      <c r="BK48548" s="138"/>
      <c r="BL48548" s="138"/>
      <c r="BM48548" s="138"/>
    </row>
    <row r="48549" spans="62:65" ht="13" thickBot="1">
      <c r="BJ48549" s="138"/>
      <c r="BK48549" s="138"/>
      <c r="BL48549" s="138"/>
      <c r="BM48549" s="138"/>
    </row>
    <row r="48550" spans="62:65" ht="13" thickBot="1">
      <c r="BJ48550" s="138"/>
      <c r="BK48550" s="138"/>
      <c r="BL48550" s="138"/>
      <c r="BM48550" s="138"/>
    </row>
    <row r="48551" spans="62:65" ht="13" thickBot="1">
      <c r="BJ48551" s="138"/>
      <c r="BK48551" s="138"/>
      <c r="BL48551" s="138"/>
      <c r="BM48551" s="138"/>
    </row>
    <row r="48552" spans="62:65" ht="13" thickBot="1">
      <c r="BJ48552" s="138"/>
      <c r="BK48552" s="138"/>
      <c r="BL48552" s="138"/>
      <c r="BM48552" s="138"/>
    </row>
    <row r="48553" spans="62:65" ht="13" thickBot="1">
      <c r="BJ48553" s="138"/>
      <c r="BK48553" s="138"/>
      <c r="BL48553" s="138"/>
      <c r="BM48553" s="138"/>
    </row>
    <row r="48554" spans="62:65" ht="13" thickBot="1">
      <c r="BJ48554" s="138"/>
      <c r="BK48554" s="138"/>
      <c r="BL48554" s="138"/>
      <c r="BM48554" s="138"/>
    </row>
    <row r="48555" spans="62:65" ht="13" thickBot="1">
      <c r="BJ48555" s="138"/>
      <c r="BK48555" s="138"/>
      <c r="BL48555" s="138"/>
      <c r="BM48555" s="138"/>
    </row>
    <row r="48556" spans="62:65" ht="13" thickBot="1">
      <c r="BJ48556" s="138"/>
      <c r="BK48556" s="138"/>
      <c r="BL48556" s="138"/>
      <c r="BM48556" s="138"/>
    </row>
    <row r="48557" spans="62:65" ht="13" thickBot="1">
      <c r="BJ48557" s="138"/>
      <c r="BK48557" s="138"/>
      <c r="BL48557" s="138"/>
      <c r="BM48557" s="138"/>
    </row>
    <row r="48558" spans="62:65" ht="13" thickBot="1">
      <c r="BJ48558" s="138"/>
      <c r="BK48558" s="138"/>
      <c r="BL48558" s="138"/>
      <c r="BM48558" s="138"/>
    </row>
    <row r="48559" spans="62:65" ht="13" thickBot="1">
      <c r="BJ48559" s="138"/>
      <c r="BK48559" s="138"/>
      <c r="BL48559" s="138"/>
      <c r="BM48559" s="138"/>
    </row>
    <row r="48560" spans="62:65" ht="13" thickBot="1">
      <c r="BJ48560" s="138"/>
      <c r="BK48560" s="138"/>
      <c r="BL48560" s="138"/>
      <c r="BM48560" s="138"/>
    </row>
    <row r="48561" spans="62:65" ht="13" thickBot="1">
      <c r="BJ48561" s="138"/>
      <c r="BK48561" s="138"/>
      <c r="BL48561" s="138"/>
      <c r="BM48561" s="138"/>
    </row>
    <row r="48562" spans="62:65" ht="13" thickBot="1">
      <c r="BJ48562" s="138"/>
      <c r="BK48562" s="138"/>
      <c r="BL48562" s="138"/>
      <c r="BM48562" s="138"/>
    </row>
    <row r="48563" spans="62:65" ht="13" thickBot="1">
      <c r="BJ48563" s="138"/>
      <c r="BK48563" s="138"/>
      <c r="BL48563" s="138"/>
      <c r="BM48563" s="138"/>
    </row>
    <row r="48564" spans="62:65" ht="13" thickBot="1">
      <c r="BJ48564" s="138"/>
      <c r="BK48564" s="138"/>
      <c r="BL48564" s="138"/>
      <c r="BM48564" s="138"/>
    </row>
    <row r="48565" spans="62:65" ht="13" thickBot="1">
      <c r="BJ48565" s="138"/>
      <c r="BK48565" s="138"/>
      <c r="BL48565" s="138"/>
      <c r="BM48565" s="138"/>
    </row>
    <row r="48566" spans="62:65" ht="13" thickBot="1">
      <c r="BJ48566" s="138"/>
      <c r="BK48566" s="138"/>
      <c r="BL48566" s="138"/>
      <c r="BM48566" s="138"/>
    </row>
    <row r="48567" spans="62:65" ht="13" thickBot="1">
      <c r="BJ48567" s="138"/>
      <c r="BK48567" s="138"/>
      <c r="BL48567" s="138"/>
      <c r="BM48567" s="138"/>
    </row>
    <row r="48568" spans="62:65" ht="13" thickBot="1">
      <c r="BJ48568" s="138"/>
      <c r="BK48568" s="138"/>
      <c r="BL48568" s="138"/>
      <c r="BM48568" s="138"/>
    </row>
    <row r="48569" spans="62:65" ht="13" thickBot="1">
      <c r="BJ48569" s="138"/>
      <c r="BK48569" s="138"/>
      <c r="BL48569" s="138"/>
      <c r="BM48569" s="138"/>
    </row>
    <row r="48570" spans="62:65" ht="13" thickBot="1">
      <c r="BJ48570" s="138"/>
      <c r="BK48570" s="138"/>
      <c r="BL48570" s="138"/>
      <c r="BM48570" s="138"/>
    </row>
    <row r="48571" spans="62:65" ht="13" thickBot="1">
      <c r="BJ48571" s="138"/>
      <c r="BK48571" s="138"/>
      <c r="BL48571" s="138"/>
      <c r="BM48571" s="138"/>
    </row>
    <row r="48572" spans="62:65" ht="13" thickBot="1">
      <c r="BJ48572" s="138"/>
      <c r="BK48572" s="138"/>
      <c r="BL48572" s="138"/>
      <c r="BM48572" s="138"/>
    </row>
    <row r="48573" spans="62:65" ht="13" thickBot="1">
      <c r="BJ48573" s="138"/>
      <c r="BK48573" s="138"/>
      <c r="BL48573" s="138"/>
      <c r="BM48573" s="138"/>
    </row>
    <row r="48574" spans="62:65" ht="13" thickBot="1">
      <c r="BJ48574" s="138"/>
      <c r="BK48574" s="138"/>
      <c r="BL48574" s="138"/>
      <c r="BM48574" s="138"/>
    </row>
    <row r="48575" spans="62:65" ht="13" thickBot="1">
      <c r="BJ48575" s="138"/>
      <c r="BK48575" s="138"/>
      <c r="BL48575" s="138"/>
      <c r="BM48575" s="138"/>
    </row>
    <row r="48576" spans="62:65" ht="13" thickBot="1">
      <c r="BJ48576" s="138"/>
      <c r="BK48576" s="138"/>
      <c r="BL48576" s="138"/>
      <c r="BM48576" s="138"/>
    </row>
    <row r="48577" spans="62:65" ht="13" thickBot="1">
      <c r="BJ48577" s="138"/>
      <c r="BK48577" s="138"/>
      <c r="BL48577" s="138"/>
      <c r="BM48577" s="138"/>
    </row>
    <row r="48578" spans="62:65" ht="13" thickBot="1">
      <c r="BJ48578" s="138"/>
      <c r="BK48578" s="138"/>
      <c r="BL48578" s="138"/>
      <c r="BM48578" s="138"/>
    </row>
    <row r="48579" spans="62:65" ht="13" thickBot="1">
      <c r="BJ48579" s="138"/>
      <c r="BK48579" s="138"/>
      <c r="BL48579" s="138"/>
      <c r="BM48579" s="138"/>
    </row>
    <row r="48580" spans="62:65" ht="13" thickBot="1">
      <c r="BJ48580" s="138"/>
      <c r="BK48580" s="138"/>
      <c r="BL48580" s="138"/>
      <c r="BM48580" s="138"/>
    </row>
    <row r="48581" spans="62:65" ht="13" thickBot="1">
      <c r="BJ48581" s="138"/>
      <c r="BK48581" s="138"/>
      <c r="BL48581" s="138"/>
      <c r="BM48581" s="138"/>
    </row>
    <row r="48582" spans="62:65" ht="13" thickBot="1">
      <c r="BJ48582" s="138"/>
      <c r="BK48582" s="138"/>
      <c r="BL48582" s="138"/>
      <c r="BM48582" s="138"/>
    </row>
    <row r="48583" spans="62:65" ht="13" thickBot="1">
      <c r="BJ48583" s="138"/>
      <c r="BK48583" s="138"/>
      <c r="BL48583" s="138"/>
      <c r="BM48583" s="138"/>
    </row>
    <row r="48584" spans="62:65" ht="13" thickBot="1">
      <c r="BJ48584" s="138"/>
      <c r="BK48584" s="138"/>
      <c r="BL48584" s="138"/>
      <c r="BM48584" s="138"/>
    </row>
    <row r="48585" spans="62:65" ht="13" thickBot="1">
      <c r="BJ48585" s="138"/>
      <c r="BK48585" s="138"/>
      <c r="BL48585" s="138"/>
      <c r="BM48585" s="138"/>
    </row>
    <row r="48586" spans="62:65" ht="13" thickBot="1">
      <c r="BJ48586" s="138"/>
      <c r="BK48586" s="138"/>
      <c r="BL48586" s="138"/>
      <c r="BM48586" s="138"/>
    </row>
    <row r="48587" spans="62:65" ht="13" thickBot="1">
      <c r="BJ48587" s="138"/>
      <c r="BK48587" s="138"/>
      <c r="BL48587" s="138"/>
      <c r="BM48587" s="138"/>
    </row>
    <row r="48588" spans="62:65" ht="13" thickBot="1">
      <c r="BJ48588" s="138"/>
      <c r="BK48588" s="138"/>
      <c r="BL48588" s="138"/>
      <c r="BM48588" s="138"/>
    </row>
    <row r="48589" spans="62:65" ht="13" thickBot="1">
      <c r="BJ48589" s="138"/>
      <c r="BK48589" s="138"/>
      <c r="BL48589" s="138"/>
      <c r="BM48589" s="138"/>
    </row>
    <row r="48590" spans="62:65" ht="13" thickBot="1">
      <c r="BJ48590" s="138"/>
      <c r="BK48590" s="138"/>
      <c r="BL48590" s="138"/>
      <c r="BM48590" s="138"/>
    </row>
    <row r="48591" spans="62:65" ht="13" thickBot="1">
      <c r="BJ48591" s="138"/>
      <c r="BK48591" s="138"/>
      <c r="BL48591" s="138"/>
      <c r="BM48591" s="138"/>
    </row>
    <row r="48592" spans="62:65" ht="13" thickBot="1">
      <c r="BJ48592" s="138"/>
      <c r="BK48592" s="138"/>
      <c r="BL48592" s="138"/>
      <c r="BM48592" s="138"/>
    </row>
    <row r="48593" spans="62:65" ht="13" thickBot="1">
      <c r="BJ48593" s="138"/>
      <c r="BK48593" s="138"/>
      <c r="BL48593" s="138"/>
      <c r="BM48593" s="138"/>
    </row>
    <row r="48594" spans="62:65" ht="13" thickBot="1">
      <c r="BJ48594" s="138"/>
      <c r="BK48594" s="138"/>
      <c r="BL48594" s="138"/>
      <c r="BM48594" s="138"/>
    </row>
    <row r="48595" spans="62:65" ht="13" thickBot="1">
      <c r="BJ48595" s="138"/>
      <c r="BK48595" s="138"/>
      <c r="BL48595" s="138"/>
      <c r="BM48595" s="138"/>
    </row>
    <row r="48596" spans="62:65" ht="13" thickBot="1">
      <c r="BJ48596" s="138"/>
      <c r="BK48596" s="138"/>
      <c r="BL48596" s="138"/>
      <c r="BM48596" s="138"/>
    </row>
    <row r="48597" spans="62:65" ht="13" thickBot="1">
      <c r="BJ48597" s="138"/>
      <c r="BK48597" s="138"/>
      <c r="BL48597" s="138"/>
      <c r="BM48597" s="138"/>
    </row>
    <row r="48598" spans="62:65" ht="13" thickBot="1">
      <c r="BJ48598" s="138"/>
      <c r="BK48598" s="138"/>
      <c r="BL48598" s="138"/>
      <c r="BM48598" s="138"/>
    </row>
    <row r="48599" spans="62:65" ht="13" thickBot="1">
      <c r="BJ48599" s="138"/>
      <c r="BK48599" s="138"/>
      <c r="BL48599" s="138"/>
      <c r="BM48599" s="138"/>
    </row>
    <row r="48600" spans="62:65" ht="13" thickBot="1">
      <c r="BJ48600" s="138"/>
      <c r="BK48600" s="138"/>
      <c r="BL48600" s="138"/>
      <c r="BM48600" s="138"/>
    </row>
    <row r="48601" spans="62:65" ht="13" thickBot="1">
      <c r="BJ48601" s="138"/>
      <c r="BK48601" s="138"/>
      <c r="BL48601" s="138"/>
      <c r="BM48601" s="138"/>
    </row>
    <row r="48602" spans="62:65" ht="13" thickBot="1">
      <c r="BJ48602" s="138"/>
      <c r="BK48602" s="138"/>
      <c r="BL48602" s="138"/>
      <c r="BM48602" s="138"/>
    </row>
    <row r="48603" spans="62:65" ht="13" thickBot="1">
      <c r="BJ48603" s="138"/>
      <c r="BK48603" s="138"/>
      <c r="BL48603" s="138"/>
      <c r="BM48603" s="138"/>
    </row>
    <row r="48604" spans="62:65" ht="13" thickBot="1">
      <c r="BJ48604" s="138"/>
      <c r="BK48604" s="138"/>
      <c r="BL48604" s="138"/>
      <c r="BM48604" s="138"/>
    </row>
    <row r="48605" spans="62:65" ht="13" thickBot="1">
      <c r="BJ48605" s="138"/>
      <c r="BK48605" s="138"/>
      <c r="BL48605" s="138"/>
      <c r="BM48605" s="138"/>
    </row>
    <row r="48606" spans="62:65" ht="13" thickBot="1">
      <c r="BJ48606" s="138"/>
      <c r="BK48606" s="138"/>
      <c r="BL48606" s="138"/>
      <c r="BM48606" s="138"/>
    </row>
    <row r="48607" spans="62:65" ht="13" thickBot="1">
      <c r="BJ48607" s="138"/>
      <c r="BK48607" s="138"/>
      <c r="BL48607" s="138"/>
      <c r="BM48607" s="138"/>
    </row>
    <row r="48608" spans="62:65" ht="13" thickBot="1">
      <c r="BJ48608" s="138"/>
      <c r="BK48608" s="138"/>
      <c r="BL48608" s="138"/>
      <c r="BM48608" s="138"/>
    </row>
    <row r="48609" spans="62:65" ht="13" thickBot="1">
      <c r="BJ48609" s="138"/>
      <c r="BK48609" s="138"/>
      <c r="BL48609" s="138"/>
      <c r="BM48609" s="138"/>
    </row>
    <row r="48610" spans="62:65" ht="13" thickBot="1">
      <c r="BJ48610" s="138"/>
      <c r="BK48610" s="138"/>
      <c r="BL48610" s="138"/>
      <c r="BM48610" s="138"/>
    </row>
    <row r="48611" spans="62:65" ht="13" thickBot="1">
      <c r="BJ48611" s="138"/>
      <c r="BK48611" s="138"/>
      <c r="BL48611" s="138"/>
      <c r="BM48611" s="138"/>
    </row>
    <row r="48612" spans="62:65" ht="13" thickBot="1">
      <c r="BJ48612" s="138"/>
      <c r="BK48612" s="138"/>
      <c r="BL48612" s="138"/>
      <c r="BM48612" s="138"/>
    </row>
    <row r="48613" spans="62:65" ht="13" thickBot="1">
      <c r="BJ48613" s="138"/>
      <c r="BK48613" s="138"/>
      <c r="BL48613" s="138"/>
      <c r="BM48613" s="138"/>
    </row>
    <row r="48614" spans="62:65" ht="13" thickBot="1">
      <c r="BJ48614" s="138"/>
      <c r="BK48614" s="138"/>
      <c r="BL48614" s="138"/>
      <c r="BM48614" s="138"/>
    </row>
    <row r="48615" spans="62:65" ht="13" thickBot="1">
      <c r="BJ48615" s="138"/>
      <c r="BK48615" s="138"/>
      <c r="BL48615" s="138"/>
      <c r="BM48615" s="138"/>
    </row>
    <row r="48616" spans="62:65" ht="13" thickBot="1">
      <c r="BJ48616" s="138"/>
      <c r="BK48616" s="138"/>
      <c r="BL48616" s="138"/>
      <c r="BM48616" s="138"/>
    </row>
    <row r="48617" spans="62:65" ht="13" thickBot="1">
      <c r="BJ48617" s="138"/>
      <c r="BK48617" s="138"/>
      <c r="BL48617" s="138"/>
      <c r="BM48617" s="138"/>
    </row>
    <row r="48618" spans="62:65" ht="13" thickBot="1">
      <c r="BJ48618" s="138"/>
      <c r="BK48618" s="138"/>
      <c r="BL48618" s="138"/>
      <c r="BM48618" s="138"/>
    </row>
    <row r="48619" spans="62:65" ht="13" thickBot="1">
      <c r="BJ48619" s="138"/>
      <c r="BK48619" s="138"/>
      <c r="BL48619" s="138"/>
      <c r="BM48619" s="138"/>
    </row>
    <row r="48620" spans="62:65" ht="13" thickBot="1">
      <c r="BJ48620" s="138"/>
      <c r="BK48620" s="138"/>
      <c r="BL48620" s="138"/>
      <c r="BM48620" s="138"/>
    </row>
    <row r="48621" spans="62:65" ht="13" thickBot="1">
      <c r="BJ48621" s="138"/>
      <c r="BK48621" s="138"/>
      <c r="BL48621" s="138"/>
      <c r="BM48621" s="138"/>
    </row>
    <row r="48622" spans="62:65" ht="13" thickBot="1">
      <c r="BJ48622" s="138"/>
      <c r="BK48622" s="138"/>
      <c r="BL48622" s="138"/>
      <c r="BM48622" s="138"/>
    </row>
    <row r="48623" spans="62:65" ht="13" thickBot="1">
      <c r="BJ48623" s="138"/>
      <c r="BK48623" s="138"/>
      <c r="BL48623" s="138"/>
      <c r="BM48623" s="138"/>
    </row>
    <row r="48624" spans="62:65" ht="13" thickBot="1">
      <c r="BJ48624" s="138"/>
      <c r="BK48624" s="138"/>
      <c r="BL48624" s="138"/>
      <c r="BM48624" s="138"/>
    </row>
    <row r="48625" spans="62:65" ht="13" thickBot="1">
      <c r="BJ48625" s="138"/>
      <c r="BK48625" s="138"/>
      <c r="BL48625" s="138"/>
      <c r="BM48625" s="138"/>
    </row>
    <row r="48626" spans="62:65" ht="13" thickBot="1">
      <c r="BJ48626" s="138"/>
      <c r="BK48626" s="138"/>
      <c r="BL48626" s="138"/>
      <c r="BM48626" s="138"/>
    </row>
    <row r="48627" spans="62:65" ht="13" thickBot="1">
      <c r="BJ48627" s="138"/>
      <c r="BK48627" s="138"/>
      <c r="BL48627" s="138"/>
      <c r="BM48627" s="138"/>
    </row>
    <row r="48628" spans="62:65" ht="13" thickBot="1">
      <c r="BJ48628" s="138"/>
      <c r="BK48628" s="138"/>
      <c r="BL48628" s="138"/>
      <c r="BM48628" s="138"/>
    </row>
    <row r="48629" spans="62:65" ht="13" thickBot="1">
      <c r="BJ48629" s="138"/>
      <c r="BK48629" s="138"/>
      <c r="BL48629" s="138"/>
      <c r="BM48629" s="138"/>
    </row>
    <row r="48630" spans="62:65" ht="13" thickBot="1">
      <c r="BJ48630" s="138"/>
      <c r="BK48630" s="138"/>
      <c r="BL48630" s="138"/>
      <c r="BM48630" s="138"/>
    </row>
    <row r="48631" spans="62:65" ht="13" thickBot="1">
      <c r="BJ48631" s="138"/>
      <c r="BK48631" s="138"/>
      <c r="BL48631" s="138"/>
      <c r="BM48631" s="138"/>
    </row>
    <row r="48632" spans="62:65" ht="13" thickBot="1">
      <c r="BJ48632" s="138"/>
      <c r="BK48632" s="138"/>
      <c r="BL48632" s="138"/>
      <c r="BM48632" s="138"/>
    </row>
    <row r="48633" spans="62:65" ht="13" thickBot="1">
      <c r="BJ48633" s="138"/>
      <c r="BK48633" s="138"/>
      <c r="BL48633" s="138"/>
      <c r="BM48633" s="138"/>
    </row>
    <row r="48634" spans="62:65" ht="13" thickBot="1">
      <c r="BJ48634" s="138"/>
      <c r="BK48634" s="138"/>
      <c r="BL48634" s="138"/>
      <c r="BM48634" s="138"/>
    </row>
    <row r="48635" spans="62:65" ht="13" thickBot="1">
      <c r="BJ48635" s="138"/>
      <c r="BK48635" s="138"/>
      <c r="BL48635" s="138"/>
      <c r="BM48635" s="138"/>
    </row>
    <row r="48636" spans="62:65" ht="13" thickBot="1">
      <c r="BJ48636" s="138"/>
      <c r="BK48636" s="138"/>
      <c r="BL48636" s="138"/>
      <c r="BM48636" s="138"/>
    </row>
    <row r="48637" spans="62:65" ht="13" thickBot="1">
      <c r="BJ48637" s="138"/>
      <c r="BK48637" s="138"/>
      <c r="BL48637" s="138"/>
      <c r="BM48637" s="138"/>
    </row>
    <row r="48638" spans="62:65" ht="13" thickBot="1">
      <c r="BJ48638" s="138"/>
      <c r="BK48638" s="138"/>
      <c r="BL48638" s="138"/>
      <c r="BM48638" s="138"/>
    </row>
    <row r="48639" spans="62:65" ht="13" thickBot="1">
      <c r="BJ48639" s="138"/>
      <c r="BK48639" s="138"/>
      <c r="BL48639" s="138"/>
      <c r="BM48639" s="138"/>
    </row>
    <row r="48640" spans="62:65" ht="13" thickBot="1">
      <c r="BJ48640" s="138"/>
      <c r="BK48640" s="138"/>
      <c r="BL48640" s="138"/>
      <c r="BM48640" s="138"/>
    </row>
    <row r="48641" spans="62:65" ht="13" thickBot="1">
      <c r="BJ48641" s="138"/>
      <c r="BK48641" s="138"/>
      <c r="BL48641" s="138"/>
      <c r="BM48641" s="138"/>
    </row>
    <row r="48642" spans="62:65" ht="13" thickBot="1">
      <c r="BJ48642" s="138"/>
      <c r="BK48642" s="138"/>
      <c r="BL48642" s="138"/>
      <c r="BM48642" s="138"/>
    </row>
    <row r="48643" spans="62:65" ht="13" thickBot="1">
      <c r="BJ48643" s="138"/>
      <c r="BK48643" s="138"/>
      <c r="BL48643" s="138"/>
      <c r="BM48643" s="138"/>
    </row>
    <row r="48644" spans="62:65" ht="13" thickBot="1">
      <c r="BJ48644" s="138"/>
      <c r="BK48644" s="138"/>
      <c r="BL48644" s="138"/>
      <c r="BM48644" s="138"/>
    </row>
    <row r="48645" spans="62:65" ht="13" thickBot="1">
      <c r="BJ48645" s="138"/>
      <c r="BK48645" s="138"/>
      <c r="BL48645" s="138"/>
      <c r="BM48645" s="138"/>
    </row>
    <row r="48646" spans="62:65" ht="13" thickBot="1">
      <c r="BJ48646" s="138"/>
      <c r="BK48646" s="138"/>
      <c r="BL48646" s="138"/>
      <c r="BM48646" s="138"/>
    </row>
    <row r="48647" spans="62:65" ht="13" thickBot="1">
      <c r="BJ48647" s="138"/>
      <c r="BK48647" s="138"/>
      <c r="BL48647" s="138"/>
      <c r="BM48647" s="138"/>
    </row>
    <row r="48648" spans="62:65" ht="13" thickBot="1">
      <c r="BJ48648" s="138"/>
      <c r="BK48648" s="138"/>
      <c r="BL48648" s="138"/>
      <c r="BM48648" s="138"/>
    </row>
    <row r="48649" spans="62:65" ht="13" thickBot="1">
      <c r="BJ48649" s="138"/>
      <c r="BK48649" s="138"/>
      <c r="BL48649" s="138"/>
      <c r="BM48649" s="138"/>
    </row>
    <row r="48650" spans="62:65" ht="13" thickBot="1">
      <c r="BJ48650" s="138"/>
      <c r="BK48650" s="138"/>
      <c r="BL48650" s="138"/>
      <c r="BM48650" s="138"/>
    </row>
    <row r="48651" spans="62:65" ht="13" thickBot="1">
      <c r="BJ48651" s="138"/>
      <c r="BK48651" s="138"/>
      <c r="BL48651" s="138"/>
      <c r="BM48651" s="138"/>
    </row>
    <row r="48652" spans="62:65" ht="13" thickBot="1">
      <c r="BJ48652" s="138"/>
      <c r="BK48652" s="138"/>
      <c r="BL48652" s="138"/>
      <c r="BM48652" s="138"/>
    </row>
    <row r="48653" spans="62:65" ht="13" thickBot="1">
      <c r="BJ48653" s="138"/>
      <c r="BK48653" s="138"/>
      <c r="BL48653" s="138"/>
      <c r="BM48653" s="138"/>
    </row>
    <row r="48654" spans="62:65" ht="13" thickBot="1">
      <c r="BJ48654" s="138"/>
      <c r="BK48654" s="138"/>
      <c r="BL48654" s="138"/>
      <c r="BM48654" s="138"/>
    </row>
    <row r="48655" spans="62:65" ht="13" thickBot="1">
      <c r="BJ48655" s="138"/>
      <c r="BK48655" s="138"/>
      <c r="BL48655" s="138"/>
      <c r="BM48655" s="138"/>
    </row>
    <row r="48656" spans="62:65" ht="13" thickBot="1">
      <c r="BJ48656" s="138"/>
      <c r="BK48656" s="138"/>
      <c r="BL48656" s="138"/>
      <c r="BM48656" s="138"/>
    </row>
    <row r="48657" spans="62:65" ht="13" thickBot="1">
      <c r="BJ48657" s="138"/>
      <c r="BK48657" s="138"/>
      <c r="BL48657" s="138"/>
      <c r="BM48657" s="138"/>
    </row>
    <row r="48658" spans="62:65" ht="13" thickBot="1">
      <c r="BJ48658" s="138"/>
      <c r="BK48658" s="138"/>
      <c r="BL48658" s="138"/>
      <c r="BM48658" s="138"/>
    </row>
    <row r="48659" spans="62:65" ht="13" thickBot="1">
      <c r="BJ48659" s="138"/>
      <c r="BK48659" s="138"/>
      <c r="BL48659" s="138"/>
      <c r="BM48659" s="138"/>
    </row>
    <row r="48660" spans="62:65" ht="13" thickBot="1">
      <c r="BJ48660" s="138"/>
      <c r="BK48660" s="138"/>
      <c r="BL48660" s="138"/>
      <c r="BM48660" s="138"/>
    </row>
    <row r="48661" spans="62:65" ht="13" thickBot="1">
      <c r="BJ48661" s="138"/>
      <c r="BK48661" s="138"/>
      <c r="BL48661" s="138"/>
      <c r="BM48661" s="138"/>
    </row>
    <row r="48662" spans="62:65" ht="13" thickBot="1">
      <c r="BJ48662" s="138"/>
      <c r="BK48662" s="138"/>
      <c r="BL48662" s="138"/>
      <c r="BM48662" s="138"/>
    </row>
    <row r="48663" spans="62:65" ht="13" thickBot="1">
      <c r="BJ48663" s="138"/>
      <c r="BK48663" s="138"/>
      <c r="BL48663" s="138"/>
      <c r="BM48663" s="138"/>
    </row>
    <row r="48664" spans="62:65" ht="13" thickBot="1">
      <c r="BJ48664" s="138"/>
      <c r="BK48664" s="138"/>
      <c r="BL48664" s="138"/>
      <c r="BM48664" s="138"/>
    </row>
    <row r="48665" spans="62:65" ht="13" thickBot="1">
      <c r="BJ48665" s="138"/>
      <c r="BK48665" s="138"/>
      <c r="BL48665" s="138"/>
      <c r="BM48665" s="138"/>
    </row>
    <row r="48666" spans="62:65" ht="13" thickBot="1">
      <c r="BJ48666" s="138"/>
      <c r="BK48666" s="138"/>
      <c r="BL48666" s="138"/>
      <c r="BM48666" s="138"/>
    </row>
    <row r="48667" spans="62:65" ht="13" thickBot="1">
      <c r="BJ48667" s="138"/>
      <c r="BK48667" s="138"/>
      <c r="BL48667" s="138"/>
      <c r="BM48667" s="138"/>
    </row>
    <row r="48668" spans="62:65" ht="13" thickBot="1">
      <c r="BJ48668" s="138"/>
      <c r="BK48668" s="138"/>
      <c r="BL48668" s="138"/>
      <c r="BM48668" s="138"/>
    </row>
    <row r="48669" spans="62:65" ht="13" thickBot="1">
      <c r="BJ48669" s="138"/>
      <c r="BK48669" s="138"/>
      <c r="BL48669" s="138"/>
      <c r="BM48669" s="138"/>
    </row>
    <row r="48670" spans="62:65" ht="13" thickBot="1">
      <c r="BJ48670" s="138"/>
      <c r="BK48670" s="138"/>
      <c r="BL48670" s="138"/>
      <c r="BM48670" s="138"/>
    </row>
    <row r="48671" spans="62:65" ht="13" thickBot="1">
      <c r="BJ48671" s="138"/>
      <c r="BK48671" s="138"/>
      <c r="BL48671" s="138"/>
      <c r="BM48671" s="138"/>
    </row>
    <row r="48672" spans="62:65" ht="13" thickBot="1">
      <c r="BJ48672" s="138"/>
      <c r="BK48672" s="138"/>
      <c r="BL48672" s="138"/>
      <c r="BM48672" s="138"/>
    </row>
    <row r="48673" spans="62:65" ht="13" thickBot="1">
      <c r="BJ48673" s="138"/>
      <c r="BK48673" s="138"/>
      <c r="BL48673" s="138"/>
      <c r="BM48673" s="138"/>
    </row>
    <row r="48674" spans="62:65" ht="13" thickBot="1">
      <c r="BJ48674" s="138"/>
      <c r="BK48674" s="138"/>
      <c r="BL48674" s="138"/>
      <c r="BM48674" s="138"/>
    </row>
    <row r="48675" spans="62:65" ht="13" thickBot="1">
      <c r="BJ48675" s="138"/>
      <c r="BK48675" s="138"/>
      <c r="BL48675" s="138"/>
      <c r="BM48675" s="138"/>
    </row>
    <row r="48676" spans="62:65" ht="13" thickBot="1">
      <c r="BJ48676" s="138"/>
      <c r="BK48676" s="138"/>
      <c r="BL48676" s="138"/>
      <c r="BM48676" s="138"/>
    </row>
    <row r="48677" spans="62:65" ht="13" thickBot="1">
      <c r="BJ48677" s="138"/>
      <c r="BK48677" s="138"/>
      <c r="BL48677" s="138"/>
      <c r="BM48677" s="138"/>
    </row>
    <row r="48678" spans="62:65" ht="13" thickBot="1">
      <c r="BJ48678" s="138"/>
      <c r="BK48678" s="138"/>
      <c r="BL48678" s="138"/>
      <c r="BM48678" s="138"/>
    </row>
    <row r="48679" spans="62:65" ht="13" thickBot="1">
      <c r="BJ48679" s="138"/>
      <c r="BK48679" s="138"/>
      <c r="BL48679" s="138"/>
      <c r="BM48679" s="138"/>
    </row>
    <row r="48680" spans="62:65" ht="13" thickBot="1">
      <c r="BJ48680" s="138"/>
      <c r="BK48680" s="138"/>
      <c r="BL48680" s="138"/>
      <c r="BM48680" s="138"/>
    </row>
    <row r="48681" spans="62:65" ht="13" thickBot="1">
      <c r="BJ48681" s="138"/>
      <c r="BK48681" s="138"/>
      <c r="BL48681" s="138"/>
      <c r="BM48681" s="138"/>
    </row>
    <row r="48682" spans="62:65" ht="13" thickBot="1">
      <c r="BJ48682" s="138"/>
      <c r="BK48682" s="138"/>
      <c r="BL48682" s="138"/>
      <c r="BM48682" s="138"/>
    </row>
    <row r="48683" spans="62:65" ht="13" thickBot="1">
      <c r="BJ48683" s="138"/>
      <c r="BK48683" s="138"/>
      <c r="BL48683" s="138"/>
      <c r="BM48683" s="138"/>
    </row>
    <row r="48684" spans="62:65" ht="13" thickBot="1">
      <c r="BJ48684" s="138"/>
      <c r="BK48684" s="138"/>
      <c r="BL48684" s="138"/>
      <c r="BM48684" s="138"/>
    </row>
    <row r="48685" spans="62:65" ht="13" thickBot="1">
      <c r="BJ48685" s="138"/>
      <c r="BK48685" s="138"/>
      <c r="BL48685" s="138"/>
      <c r="BM48685" s="138"/>
    </row>
    <row r="48686" spans="62:65" ht="13" thickBot="1">
      <c r="BJ48686" s="138"/>
      <c r="BK48686" s="138"/>
      <c r="BL48686" s="138"/>
      <c r="BM48686" s="138"/>
    </row>
    <row r="48687" spans="62:65" ht="13" thickBot="1">
      <c r="BJ48687" s="138"/>
      <c r="BK48687" s="138"/>
      <c r="BL48687" s="138"/>
      <c r="BM48687" s="138"/>
    </row>
    <row r="48688" spans="62:65" ht="13" thickBot="1">
      <c r="BJ48688" s="138"/>
      <c r="BK48688" s="138"/>
      <c r="BL48688" s="138"/>
      <c r="BM48688" s="138"/>
    </row>
    <row r="48689" spans="62:65" ht="13" thickBot="1">
      <c r="BJ48689" s="138"/>
      <c r="BK48689" s="138"/>
      <c r="BL48689" s="138"/>
      <c r="BM48689" s="138"/>
    </row>
    <row r="48690" spans="62:65" ht="13" thickBot="1">
      <c r="BJ48690" s="138"/>
      <c r="BK48690" s="138"/>
      <c r="BL48690" s="138"/>
      <c r="BM48690" s="138"/>
    </row>
    <row r="48691" spans="62:65" ht="13" thickBot="1">
      <c r="BJ48691" s="138"/>
      <c r="BK48691" s="138"/>
      <c r="BL48691" s="138"/>
      <c r="BM48691" s="138"/>
    </row>
    <row r="48692" spans="62:65" ht="13" thickBot="1">
      <c r="BJ48692" s="138"/>
      <c r="BK48692" s="138"/>
      <c r="BL48692" s="138"/>
      <c r="BM48692" s="138"/>
    </row>
    <row r="48693" spans="62:65" ht="13" thickBot="1">
      <c r="BJ48693" s="138"/>
      <c r="BK48693" s="138"/>
      <c r="BL48693" s="138"/>
      <c r="BM48693" s="138"/>
    </row>
    <row r="48694" spans="62:65" ht="13" thickBot="1">
      <c r="BJ48694" s="138"/>
      <c r="BK48694" s="138"/>
      <c r="BL48694" s="138"/>
      <c r="BM48694" s="138"/>
    </row>
    <row r="48695" spans="62:65" ht="13" thickBot="1">
      <c r="BJ48695" s="138"/>
      <c r="BK48695" s="138"/>
      <c r="BL48695" s="138"/>
      <c r="BM48695" s="138"/>
    </row>
    <row r="48696" spans="62:65" ht="13" thickBot="1">
      <c r="BJ48696" s="138"/>
      <c r="BK48696" s="138"/>
      <c r="BL48696" s="138"/>
      <c r="BM48696" s="138"/>
    </row>
    <row r="48697" spans="62:65" ht="13" thickBot="1">
      <c r="BJ48697" s="138"/>
      <c r="BK48697" s="138"/>
      <c r="BL48697" s="138"/>
      <c r="BM48697" s="138"/>
    </row>
    <row r="48698" spans="62:65" ht="13" thickBot="1">
      <c r="BJ48698" s="138"/>
      <c r="BK48698" s="138"/>
      <c r="BL48698" s="138"/>
      <c r="BM48698" s="138"/>
    </row>
    <row r="48699" spans="62:65" ht="13" thickBot="1">
      <c r="BJ48699" s="138"/>
      <c r="BK48699" s="138"/>
      <c r="BL48699" s="138"/>
      <c r="BM48699" s="138"/>
    </row>
    <row r="48700" spans="62:65" ht="13" thickBot="1">
      <c r="BJ48700" s="138"/>
      <c r="BK48700" s="138"/>
      <c r="BL48700" s="138"/>
      <c r="BM48700" s="138"/>
    </row>
    <row r="48701" spans="62:65" ht="13" thickBot="1">
      <c r="BJ48701" s="138"/>
      <c r="BK48701" s="138"/>
      <c r="BL48701" s="138"/>
      <c r="BM48701" s="138"/>
    </row>
    <row r="48702" spans="62:65" ht="13" thickBot="1">
      <c r="BJ48702" s="138"/>
      <c r="BK48702" s="138"/>
      <c r="BL48702" s="138"/>
      <c r="BM48702" s="138"/>
    </row>
    <row r="48703" spans="62:65" ht="13" thickBot="1">
      <c r="BJ48703" s="138"/>
      <c r="BK48703" s="138"/>
      <c r="BL48703" s="138"/>
      <c r="BM48703" s="138"/>
    </row>
    <row r="48704" spans="62:65" ht="13" thickBot="1">
      <c r="BJ48704" s="138"/>
      <c r="BK48704" s="138"/>
      <c r="BL48704" s="138"/>
      <c r="BM48704" s="138"/>
    </row>
    <row r="48705" spans="62:65" ht="13" thickBot="1">
      <c r="BJ48705" s="138"/>
      <c r="BK48705" s="138"/>
      <c r="BL48705" s="138"/>
      <c r="BM48705" s="138"/>
    </row>
    <row r="48706" spans="62:65" ht="13" thickBot="1">
      <c r="BJ48706" s="138"/>
      <c r="BK48706" s="138"/>
      <c r="BL48706" s="138"/>
      <c r="BM48706" s="138"/>
    </row>
    <row r="48707" spans="62:65" ht="13" thickBot="1">
      <c r="BJ48707" s="138"/>
      <c r="BK48707" s="138"/>
      <c r="BL48707" s="138"/>
      <c r="BM48707" s="138"/>
    </row>
    <row r="48708" spans="62:65" ht="13" thickBot="1">
      <c r="BJ48708" s="138"/>
      <c r="BK48708" s="138"/>
      <c r="BL48708" s="138"/>
      <c r="BM48708" s="138"/>
    </row>
    <row r="48709" spans="62:65" ht="13" thickBot="1">
      <c r="BJ48709" s="138"/>
      <c r="BK48709" s="138"/>
      <c r="BL48709" s="138"/>
      <c r="BM48709" s="138"/>
    </row>
    <row r="48710" spans="62:65" ht="13" thickBot="1">
      <c r="BJ48710" s="138"/>
      <c r="BK48710" s="138"/>
      <c r="BL48710" s="138"/>
      <c r="BM48710" s="138"/>
    </row>
    <row r="48711" spans="62:65" ht="13" thickBot="1">
      <c r="BJ48711" s="138"/>
      <c r="BK48711" s="138"/>
      <c r="BL48711" s="138"/>
      <c r="BM48711" s="138"/>
    </row>
    <row r="48712" spans="62:65" ht="13" thickBot="1">
      <c r="BJ48712" s="138"/>
      <c r="BK48712" s="138"/>
      <c r="BL48712" s="138"/>
      <c r="BM48712" s="138"/>
    </row>
    <row r="48713" spans="62:65" ht="13" thickBot="1">
      <c r="BJ48713" s="138"/>
      <c r="BK48713" s="138"/>
      <c r="BL48713" s="138"/>
      <c r="BM48713" s="138"/>
    </row>
    <row r="48714" spans="62:65" ht="13" thickBot="1">
      <c r="BJ48714" s="138"/>
      <c r="BK48714" s="138"/>
      <c r="BL48714" s="138"/>
      <c r="BM48714" s="138"/>
    </row>
    <row r="48715" spans="62:65" ht="13" thickBot="1">
      <c r="BJ48715" s="138"/>
      <c r="BK48715" s="138"/>
      <c r="BL48715" s="138"/>
      <c r="BM48715" s="138"/>
    </row>
    <row r="48716" spans="62:65" ht="13" thickBot="1">
      <c r="BJ48716" s="138"/>
      <c r="BK48716" s="138"/>
      <c r="BL48716" s="138"/>
      <c r="BM48716" s="138"/>
    </row>
    <row r="48717" spans="62:65" ht="13" thickBot="1">
      <c r="BJ48717" s="138"/>
      <c r="BK48717" s="138"/>
      <c r="BL48717" s="138"/>
      <c r="BM48717" s="138"/>
    </row>
    <row r="48718" spans="62:65" ht="13" thickBot="1">
      <c r="BJ48718" s="138"/>
      <c r="BK48718" s="138"/>
      <c r="BL48718" s="138"/>
      <c r="BM48718" s="138"/>
    </row>
    <row r="48719" spans="62:65" ht="13" thickBot="1">
      <c r="BJ48719" s="138"/>
      <c r="BK48719" s="138"/>
      <c r="BL48719" s="138"/>
      <c r="BM48719" s="138"/>
    </row>
    <row r="48720" spans="62:65" ht="13" thickBot="1">
      <c r="BJ48720" s="138"/>
      <c r="BK48720" s="138"/>
      <c r="BL48720" s="138"/>
      <c r="BM48720" s="138"/>
    </row>
    <row r="48721" spans="62:65" ht="13" thickBot="1">
      <c r="BJ48721" s="138"/>
      <c r="BK48721" s="138"/>
      <c r="BL48721" s="138"/>
      <c r="BM48721" s="138"/>
    </row>
    <row r="48722" spans="62:65" ht="13" thickBot="1">
      <c r="BJ48722" s="138"/>
      <c r="BK48722" s="138"/>
      <c r="BL48722" s="138"/>
      <c r="BM48722" s="138"/>
    </row>
    <row r="48723" spans="62:65" ht="13" thickBot="1">
      <c r="BJ48723" s="138"/>
      <c r="BK48723" s="138"/>
      <c r="BL48723" s="138"/>
      <c r="BM48723" s="138"/>
    </row>
    <row r="48724" spans="62:65" ht="13" thickBot="1">
      <c r="BJ48724" s="138"/>
      <c r="BK48724" s="138"/>
      <c r="BL48724" s="138"/>
      <c r="BM48724" s="138"/>
    </row>
    <row r="48725" spans="62:65" ht="13" thickBot="1">
      <c r="BJ48725" s="138"/>
      <c r="BK48725" s="138"/>
      <c r="BL48725" s="138"/>
      <c r="BM48725" s="138"/>
    </row>
    <row r="48726" spans="62:65" ht="13" thickBot="1">
      <c r="BJ48726" s="138"/>
      <c r="BK48726" s="138"/>
      <c r="BL48726" s="138"/>
      <c r="BM48726" s="138"/>
    </row>
    <row r="48727" spans="62:65" ht="13" thickBot="1">
      <c r="BJ48727" s="138"/>
      <c r="BK48727" s="138"/>
      <c r="BL48727" s="138"/>
      <c r="BM48727" s="138"/>
    </row>
    <row r="48728" spans="62:65" ht="13" thickBot="1">
      <c r="BJ48728" s="138"/>
      <c r="BK48728" s="138"/>
      <c r="BL48728" s="138"/>
      <c r="BM48728" s="138"/>
    </row>
    <row r="48729" spans="62:65" ht="13" thickBot="1">
      <c r="BJ48729" s="138"/>
      <c r="BK48729" s="138"/>
      <c r="BL48729" s="138"/>
      <c r="BM48729" s="138"/>
    </row>
    <row r="48730" spans="62:65" ht="13" thickBot="1">
      <c r="BJ48730" s="138"/>
      <c r="BK48730" s="138"/>
      <c r="BL48730" s="138"/>
      <c r="BM48730" s="138"/>
    </row>
    <row r="48731" spans="62:65" ht="13" thickBot="1">
      <c r="BJ48731" s="138"/>
      <c r="BK48731" s="138"/>
      <c r="BL48731" s="138"/>
      <c r="BM48731" s="138"/>
    </row>
    <row r="48732" spans="62:65" ht="13" thickBot="1">
      <c r="BJ48732" s="138"/>
      <c r="BK48732" s="138"/>
      <c r="BL48732" s="138"/>
      <c r="BM48732" s="138"/>
    </row>
    <row r="48733" spans="62:65" ht="13" thickBot="1">
      <c r="BJ48733" s="138"/>
      <c r="BK48733" s="138"/>
      <c r="BL48733" s="138"/>
      <c r="BM48733" s="138"/>
    </row>
    <row r="48734" spans="62:65" ht="13" thickBot="1">
      <c r="BJ48734" s="138"/>
      <c r="BK48734" s="138"/>
      <c r="BL48734" s="138"/>
      <c r="BM48734" s="138"/>
    </row>
    <row r="48735" spans="62:65" ht="13" thickBot="1">
      <c r="BJ48735" s="138"/>
      <c r="BK48735" s="138"/>
      <c r="BL48735" s="138"/>
      <c r="BM48735" s="138"/>
    </row>
    <row r="48736" spans="62:65" ht="13" thickBot="1">
      <c r="BJ48736" s="138"/>
      <c r="BK48736" s="138"/>
      <c r="BL48736" s="138"/>
      <c r="BM48736" s="138"/>
    </row>
    <row r="48737" spans="62:65" ht="13" thickBot="1">
      <c r="BJ48737" s="138"/>
      <c r="BK48737" s="138"/>
      <c r="BL48737" s="138"/>
      <c r="BM48737" s="138"/>
    </row>
    <row r="48738" spans="62:65" ht="13" thickBot="1">
      <c r="BJ48738" s="138"/>
      <c r="BK48738" s="138"/>
      <c r="BL48738" s="138"/>
      <c r="BM48738" s="138"/>
    </row>
    <row r="48739" spans="62:65" ht="13" thickBot="1">
      <c r="BJ48739" s="138"/>
      <c r="BK48739" s="138"/>
      <c r="BL48739" s="138"/>
      <c r="BM48739" s="138"/>
    </row>
    <row r="48740" spans="62:65" ht="13" thickBot="1">
      <c r="BJ48740" s="138"/>
      <c r="BK48740" s="138"/>
      <c r="BL48740" s="138"/>
      <c r="BM48740" s="138"/>
    </row>
    <row r="48741" spans="62:65" ht="13" thickBot="1">
      <c r="BJ48741" s="138"/>
      <c r="BK48741" s="138"/>
      <c r="BL48741" s="138"/>
      <c r="BM48741" s="138"/>
    </row>
    <row r="48742" spans="62:65" ht="13" thickBot="1">
      <c r="BJ48742" s="138"/>
      <c r="BK48742" s="138"/>
      <c r="BL48742" s="138"/>
      <c r="BM48742" s="138"/>
    </row>
    <row r="48743" spans="62:65" ht="13" thickBot="1">
      <c r="BJ48743" s="138"/>
      <c r="BK48743" s="138"/>
      <c r="BL48743" s="138"/>
      <c r="BM48743" s="138"/>
    </row>
    <row r="48744" spans="62:65" ht="13" thickBot="1">
      <c r="BJ48744" s="138"/>
      <c r="BK48744" s="138"/>
      <c r="BL48744" s="138"/>
      <c r="BM48744" s="138"/>
    </row>
    <row r="48745" spans="62:65" ht="13" thickBot="1">
      <c r="BJ48745" s="138"/>
      <c r="BK48745" s="138"/>
      <c r="BL48745" s="138"/>
      <c r="BM48745" s="138"/>
    </row>
    <row r="48746" spans="62:65" ht="13" thickBot="1">
      <c r="BJ48746" s="138"/>
      <c r="BK48746" s="138"/>
      <c r="BL48746" s="138"/>
      <c r="BM48746" s="138"/>
    </row>
    <row r="48747" spans="62:65" ht="13" thickBot="1">
      <c r="BJ48747" s="138"/>
      <c r="BK48747" s="138"/>
      <c r="BL48747" s="138"/>
      <c r="BM48747" s="138"/>
    </row>
    <row r="48748" spans="62:65" ht="13" thickBot="1">
      <c r="BJ48748" s="138"/>
      <c r="BK48748" s="138"/>
      <c r="BL48748" s="138"/>
      <c r="BM48748" s="138"/>
    </row>
    <row r="48749" spans="62:65" ht="13" thickBot="1">
      <c r="BJ48749" s="138"/>
      <c r="BK48749" s="138"/>
      <c r="BL48749" s="138"/>
      <c r="BM48749" s="138"/>
    </row>
    <row r="48750" spans="62:65" ht="13" thickBot="1">
      <c r="BJ48750" s="138"/>
      <c r="BK48750" s="138"/>
      <c r="BL48750" s="138"/>
      <c r="BM48750" s="138"/>
    </row>
    <row r="48751" spans="62:65" ht="13" thickBot="1">
      <c r="BJ48751" s="138"/>
      <c r="BK48751" s="138"/>
      <c r="BL48751" s="138"/>
      <c r="BM48751" s="138"/>
    </row>
    <row r="48752" spans="62:65" ht="13" thickBot="1">
      <c r="BJ48752" s="138"/>
      <c r="BK48752" s="138"/>
      <c r="BL48752" s="138"/>
      <c r="BM48752" s="138"/>
    </row>
    <row r="48753" spans="62:65" ht="13" thickBot="1">
      <c r="BJ48753" s="138"/>
      <c r="BK48753" s="138"/>
      <c r="BL48753" s="138"/>
      <c r="BM48753" s="138"/>
    </row>
    <row r="48754" spans="62:65" ht="13" thickBot="1">
      <c r="BJ48754" s="138"/>
      <c r="BK48754" s="138"/>
      <c r="BL48754" s="138"/>
      <c r="BM48754" s="138"/>
    </row>
    <row r="48755" spans="62:65" ht="13" thickBot="1">
      <c r="BJ48755" s="138"/>
      <c r="BK48755" s="138"/>
      <c r="BL48755" s="138"/>
      <c r="BM48755" s="138"/>
    </row>
    <row r="48756" spans="62:65" ht="13" thickBot="1">
      <c r="BJ48756" s="138"/>
      <c r="BK48756" s="138"/>
      <c r="BL48756" s="138"/>
      <c r="BM48756" s="138"/>
    </row>
    <row r="48757" spans="62:65" ht="13" thickBot="1">
      <c r="BJ48757" s="138"/>
      <c r="BK48757" s="138"/>
      <c r="BL48757" s="138"/>
      <c r="BM48757" s="138"/>
    </row>
    <row r="48758" spans="62:65" ht="13" thickBot="1">
      <c r="BJ48758" s="138"/>
      <c r="BK48758" s="138"/>
      <c r="BL48758" s="138"/>
      <c r="BM48758" s="138"/>
    </row>
    <row r="48759" spans="62:65" ht="13" thickBot="1">
      <c r="BJ48759" s="138"/>
      <c r="BK48759" s="138"/>
      <c r="BL48759" s="138"/>
      <c r="BM48759" s="138"/>
    </row>
    <row r="48760" spans="62:65" ht="13" thickBot="1">
      <c r="BJ48760" s="138"/>
      <c r="BK48760" s="138"/>
      <c r="BL48760" s="138"/>
      <c r="BM48760" s="138"/>
    </row>
    <row r="48761" spans="62:65" ht="13" thickBot="1">
      <c r="BJ48761" s="138"/>
      <c r="BK48761" s="138"/>
      <c r="BL48761" s="138"/>
      <c r="BM48761" s="138"/>
    </row>
    <row r="48762" spans="62:65" ht="13" thickBot="1">
      <c r="BJ48762" s="138"/>
      <c r="BK48762" s="138"/>
      <c r="BL48762" s="138"/>
      <c r="BM48762" s="138"/>
    </row>
    <row r="48763" spans="62:65" ht="13" thickBot="1">
      <c r="BJ48763" s="138"/>
      <c r="BK48763" s="138"/>
      <c r="BL48763" s="138"/>
      <c r="BM48763" s="138"/>
    </row>
    <row r="48764" spans="62:65" ht="13" thickBot="1">
      <c r="BJ48764" s="138"/>
      <c r="BK48764" s="138"/>
      <c r="BL48764" s="138"/>
      <c r="BM48764" s="138"/>
    </row>
    <row r="48765" spans="62:65" ht="13" thickBot="1">
      <c r="BJ48765" s="138"/>
      <c r="BK48765" s="138"/>
      <c r="BL48765" s="138"/>
      <c r="BM48765" s="138"/>
    </row>
    <row r="48766" spans="62:65" ht="13" thickBot="1">
      <c r="BJ48766" s="138"/>
      <c r="BK48766" s="138"/>
      <c r="BL48766" s="138"/>
      <c r="BM48766" s="138"/>
    </row>
    <row r="48767" spans="62:65" ht="13" thickBot="1">
      <c r="BJ48767" s="138"/>
      <c r="BK48767" s="138"/>
      <c r="BL48767" s="138"/>
      <c r="BM48767" s="138"/>
    </row>
    <row r="48768" spans="62:65" ht="13" thickBot="1">
      <c r="BJ48768" s="138"/>
      <c r="BK48768" s="138"/>
      <c r="BL48768" s="138"/>
      <c r="BM48768" s="138"/>
    </row>
    <row r="48769" spans="62:65" ht="13" thickBot="1">
      <c r="BJ48769" s="138"/>
      <c r="BK48769" s="138"/>
      <c r="BL48769" s="138"/>
      <c r="BM48769" s="138"/>
    </row>
    <row r="48770" spans="62:65" ht="13" thickBot="1">
      <c r="BJ48770" s="138"/>
      <c r="BK48770" s="138"/>
      <c r="BL48770" s="138"/>
      <c r="BM48770" s="138"/>
    </row>
    <row r="48771" spans="62:65" ht="13" thickBot="1">
      <c r="BJ48771" s="138"/>
      <c r="BK48771" s="138"/>
      <c r="BL48771" s="138"/>
      <c r="BM48771" s="138"/>
    </row>
    <row r="48772" spans="62:65" ht="13" thickBot="1">
      <c r="BJ48772" s="138"/>
      <c r="BK48772" s="138"/>
      <c r="BL48772" s="138"/>
      <c r="BM48772" s="138"/>
    </row>
    <row r="48773" spans="62:65" ht="13" thickBot="1">
      <c r="BJ48773" s="138"/>
      <c r="BK48773" s="138"/>
      <c r="BL48773" s="138"/>
      <c r="BM48773" s="138"/>
    </row>
    <row r="48774" spans="62:65" ht="13" thickBot="1">
      <c r="BJ48774" s="138"/>
      <c r="BK48774" s="138"/>
      <c r="BL48774" s="138"/>
      <c r="BM48774" s="138"/>
    </row>
    <row r="48775" spans="62:65" ht="13" thickBot="1">
      <c r="BJ48775" s="138"/>
      <c r="BK48775" s="138"/>
      <c r="BL48775" s="138"/>
      <c r="BM48775" s="138"/>
    </row>
    <row r="48776" spans="62:65" ht="13" thickBot="1">
      <c r="BJ48776" s="138"/>
      <c r="BK48776" s="138"/>
      <c r="BL48776" s="138"/>
      <c r="BM48776" s="138"/>
    </row>
    <row r="48777" spans="62:65" ht="13" thickBot="1">
      <c r="BJ48777" s="138"/>
      <c r="BK48777" s="138"/>
      <c r="BL48777" s="138"/>
      <c r="BM48777" s="138"/>
    </row>
    <row r="48778" spans="62:65" ht="13" thickBot="1">
      <c r="BJ48778" s="138"/>
      <c r="BK48778" s="138"/>
      <c r="BL48778" s="138"/>
      <c r="BM48778" s="138"/>
    </row>
    <row r="48779" spans="62:65" ht="13" thickBot="1">
      <c r="BJ48779" s="138"/>
      <c r="BK48779" s="138"/>
      <c r="BL48779" s="138"/>
      <c r="BM48779" s="138"/>
    </row>
    <row r="48780" spans="62:65" ht="13" thickBot="1">
      <c r="BJ48780" s="138"/>
      <c r="BK48780" s="138"/>
      <c r="BL48780" s="138"/>
      <c r="BM48780" s="138"/>
    </row>
    <row r="48781" spans="62:65" ht="13" thickBot="1">
      <c r="BJ48781" s="138"/>
      <c r="BK48781" s="138"/>
      <c r="BL48781" s="138"/>
      <c r="BM48781" s="138"/>
    </row>
    <row r="48782" spans="62:65" ht="13" thickBot="1">
      <c r="BJ48782" s="138"/>
      <c r="BK48782" s="138"/>
      <c r="BL48782" s="138"/>
      <c r="BM48782" s="138"/>
    </row>
    <row r="48783" spans="62:65" ht="13" thickBot="1">
      <c r="BJ48783" s="138"/>
      <c r="BK48783" s="138"/>
      <c r="BL48783" s="138"/>
      <c r="BM48783" s="138"/>
    </row>
    <row r="48784" spans="62:65" ht="13" thickBot="1">
      <c r="BJ48784" s="138"/>
      <c r="BK48784" s="138"/>
      <c r="BL48784" s="138"/>
      <c r="BM48784" s="138"/>
    </row>
    <row r="48785" spans="62:65" ht="13" thickBot="1">
      <c r="BJ48785" s="138"/>
      <c r="BK48785" s="138"/>
      <c r="BL48785" s="138"/>
      <c r="BM48785" s="138"/>
    </row>
    <row r="48786" spans="62:65" ht="13" thickBot="1">
      <c r="BJ48786" s="138"/>
      <c r="BK48786" s="138"/>
      <c r="BL48786" s="138"/>
      <c r="BM48786" s="138"/>
    </row>
    <row r="48787" spans="62:65" ht="13" thickBot="1">
      <c r="BJ48787" s="138"/>
      <c r="BK48787" s="138"/>
      <c r="BL48787" s="138"/>
      <c r="BM48787" s="138"/>
    </row>
    <row r="48788" spans="62:65" ht="13" thickBot="1">
      <c r="BJ48788" s="138"/>
      <c r="BK48788" s="138"/>
      <c r="BL48788" s="138"/>
      <c r="BM48788" s="138"/>
    </row>
    <row r="48789" spans="62:65" ht="13" thickBot="1">
      <c r="BJ48789" s="138"/>
      <c r="BK48789" s="138"/>
      <c r="BL48789" s="138"/>
      <c r="BM48789" s="138"/>
    </row>
    <row r="48790" spans="62:65" ht="13" thickBot="1">
      <c r="BJ48790" s="138"/>
      <c r="BK48790" s="138"/>
      <c r="BL48790" s="138"/>
      <c r="BM48790" s="138"/>
    </row>
    <row r="48791" spans="62:65" ht="13" thickBot="1">
      <c r="BJ48791" s="138"/>
      <c r="BK48791" s="138"/>
      <c r="BL48791" s="138"/>
      <c r="BM48791" s="138"/>
    </row>
    <row r="48792" spans="62:65" ht="13" thickBot="1">
      <c r="BJ48792" s="138"/>
      <c r="BK48792" s="138"/>
      <c r="BL48792" s="138"/>
      <c r="BM48792" s="138"/>
    </row>
    <row r="48793" spans="62:65" ht="13" thickBot="1">
      <c r="BJ48793" s="138"/>
      <c r="BK48793" s="138"/>
      <c r="BL48793" s="138"/>
      <c r="BM48793" s="138"/>
    </row>
    <row r="48794" spans="62:65" ht="13" thickBot="1">
      <c r="BJ48794" s="138"/>
      <c r="BK48794" s="138"/>
      <c r="BL48794" s="138"/>
      <c r="BM48794" s="138"/>
    </row>
    <row r="48795" spans="62:65" ht="13" thickBot="1">
      <c r="BJ48795" s="138"/>
      <c r="BK48795" s="138"/>
      <c r="BL48795" s="138"/>
      <c r="BM48795" s="138"/>
    </row>
    <row r="48796" spans="62:65" ht="13" thickBot="1">
      <c r="BJ48796" s="138"/>
      <c r="BK48796" s="138"/>
      <c r="BL48796" s="138"/>
      <c r="BM48796" s="138"/>
    </row>
    <row r="48797" spans="62:65" ht="13" thickBot="1">
      <c r="BJ48797" s="138"/>
      <c r="BK48797" s="138"/>
      <c r="BL48797" s="138"/>
      <c r="BM48797" s="138"/>
    </row>
    <row r="48798" spans="62:65" ht="13" thickBot="1">
      <c r="BJ48798" s="138"/>
      <c r="BK48798" s="138"/>
      <c r="BL48798" s="138"/>
      <c r="BM48798" s="138"/>
    </row>
    <row r="48799" spans="62:65" ht="13" thickBot="1">
      <c r="BJ48799" s="138"/>
      <c r="BK48799" s="138"/>
      <c r="BL48799" s="138"/>
      <c r="BM48799" s="138"/>
    </row>
    <row r="48800" spans="62:65" ht="13" thickBot="1">
      <c r="BJ48800" s="138"/>
      <c r="BK48800" s="138"/>
      <c r="BL48800" s="138"/>
      <c r="BM48800" s="138"/>
    </row>
    <row r="48801" spans="62:65" ht="13" thickBot="1">
      <c r="BJ48801" s="138"/>
      <c r="BK48801" s="138"/>
      <c r="BL48801" s="138"/>
      <c r="BM48801" s="138"/>
    </row>
    <row r="48802" spans="62:65" ht="13" thickBot="1">
      <c r="BJ48802" s="138"/>
      <c r="BK48802" s="138"/>
      <c r="BL48802" s="138"/>
      <c r="BM48802" s="138"/>
    </row>
    <row r="48803" spans="62:65" ht="13" thickBot="1">
      <c r="BJ48803" s="138"/>
      <c r="BK48803" s="138"/>
      <c r="BL48803" s="138"/>
      <c r="BM48803" s="138"/>
    </row>
    <row r="48804" spans="62:65" ht="13" thickBot="1">
      <c r="BJ48804" s="138"/>
      <c r="BK48804" s="138"/>
      <c r="BL48804" s="138"/>
      <c r="BM48804" s="138"/>
    </row>
    <row r="48805" spans="62:65" ht="13" thickBot="1">
      <c r="BJ48805" s="138"/>
      <c r="BK48805" s="138"/>
      <c r="BL48805" s="138"/>
      <c r="BM48805" s="138"/>
    </row>
    <row r="48806" spans="62:65" ht="13" thickBot="1">
      <c r="BJ48806" s="138"/>
      <c r="BK48806" s="138"/>
      <c r="BL48806" s="138"/>
      <c r="BM48806" s="138"/>
    </row>
    <row r="48807" spans="62:65" ht="13" thickBot="1">
      <c r="BJ48807" s="138"/>
      <c r="BK48807" s="138"/>
      <c r="BL48807" s="138"/>
      <c r="BM48807" s="138"/>
    </row>
    <row r="48808" spans="62:65" ht="13" thickBot="1">
      <c r="BJ48808" s="138"/>
      <c r="BK48808" s="138"/>
      <c r="BL48808" s="138"/>
      <c r="BM48808" s="138"/>
    </row>
    <row r="48809" spans="62:65" ht="13" thickBot="1">
      <c r="BJ48809" s="138"/>
      <c r="BK48809" s="138"/>
      <c r="BL48809" s="138"/>
      <c r="BM48809" s="138"/>
    </row>
    <row r="48810" spans="62:65" ht="13" thickBot="1">
      <c r="BJ48810" s="138"/>
      <c r="BK48810" s="138"/>
      <c r="BL48810" s="138"/>
      <c r="BM48810" s="138"/>
    </row>
    <row r="48811" spans="62:65" ht="13" thickBot="1">
      <c r="BJ48811" s="138"/>
      <c r="BK48811" s="138"/>
      <c r="BL48811" s="138"/>
      <c r="BM48811" s="138"/>
    </row>
    <row r="48812" spans="62:65" ht="13" thickBot="1">
      <c r="BJ48812" s="138"/>
      <c r="BK48812" s="138"/>
      <c r="BL48812" s="138"/>
      <c r="BM48812" s="138"/>
    </row>
    <row r="48813" spans="62:65" ht="13" thickBot="1">
      <c r="BJ48813" s="138"/>
      <c r="BK48813" s="138"/>
      <c r="BL48813" s="138"/>
      <c r="BM48813" s="138"/>
    </row>
    <row r="48814" spans="62:65" ht="13" thickBot="1">
      <c r="BJ48814" s="138"/>
      <c r="BK48814" s="138"/>
      <c r="BL48814" s="138"/>
      <c r="BM48814" s="138"/>
    </row>
    <row r="48815" spans="62:65" ht="13" thickBot="1">
      <c r="BJ48815" s="138"/>
      <c r="BK48815" s="138"/>
      <c r="BL48815" s="138"/>
      <c r="BM48815" s="138"/>
    </row>
    <row r="48816" spans="62:65" ht="13" thickBot="1">
      <c r="BJ48816" s="138"/>
      <c r="BK48816" s="138"/>
      <c r="BL48816" s="138"/>
      <c r="BM48816" s="138"/>
    </row>
    <row r="48817" spans="62:65" ht="13" thickBot="1">
      <c r="BJ48817" s="138"/>
      <c r="BK48817" s="138"/>
      <c r="BL48817" s="138"/>
      <c r="BM48817" s="138"/>
    </row>
    <row r="48818" spans="62:65" ht="13" thickBot="1">
      <c r="BJ48818" s="138"/>
      <c r="BK48818" s="138"/>
      <c r="BL48818" s="138"/>
      <c r="BM48818" s="138"/>
    </row>
    <row r="48819" spans="62:65" ht="13" thickBot="1">
      <c r="BJ48819" s="138"/>
      <c r="BK48819" s="138"/>
      <c r="BL48819" s="138"/>
      <c r="BM48819" s="138"/>
    </row>
    <row r="48820" spans="62:65" ht="13" thickBot="1">
      <c r="BJ48820" s="138"/>
      <c r="BK48820" s="138"/>
      <c r="BL48820" s="138"/>
      <c r="BM48820" s="138"/>
    </row>
    <row r="48821" spans="62:65" ht="13" thickBot="1">
      <c r="BJ48821" s="138"/>
      <c r="BK48821" s="138"/>
      <c r="BL48821" s="138"/>
      <c r="BM48821" s="138"/>
    </row>
    <row r="48822" spans="62:65" ht="13" thickBot="1">
      <c r="BJ48822" s="138"/>
      <c r="BK48822" s="138"/>
      <c r="BL48822" s="138"/>
      <c r="BM48822" s="138"/>
    </row>
    <row r="48823" spans="62:65" ht="13" thickBot="1">
      <c r="BJ48823" s="138"/>
      <c r="BK48823" s="138"/>
      <c r="BL48823" s="138"/>
      <c r="BM48823" s="138"/>
    </row>
    <row r="48824" spans="62:65" ht="13" thickBot="1">
      <c r="BJ48824" s="138"/>
      <c r="BK48824" s="138"/>
      <c r="BL48824" s="138"/>
      <c r="BM48824" s="138"/>
    </row>
    <row r="48825" spans="62:65" ht="13" thickBot="1">
      <c r="BJ48825" s="138"/>
      <c r="BK48825" s="138"/>
      <c r="BL48825" s="138"/>
      <c r="BM48825" s="138"/>
    </row>
    <row r="48826" spans="62:65" ht="13" thickBot="1">
      <c r="BJ48826" s="138"/>
      <c r="BK48826" s="138"/>
      <c r="BL48826" s="138"/>
      <c r="BM48826" s="138"/>
    </row>
    <row r="48827" spans="62:65" ht="13" thickBot="1">
      <c r="BJ48827" s="138"/>
      <c r="BK48827" s="138"/>
      <c r="BL48827" s="138"/>
      <c r="BM48827" s="138"/>
    </row>
    <row r="48828" spans="62:65" ht="13" thickBot="1">
      <c r="BJ48828" s="138"/>
      <c r="BK48828" s="138"/>
      <c r="BL48828" s="138"/>
      <c r="BM48828" s="138"/>
    </row>
    <row r="48829" spans="62:65" ht="13" thickBot="1">
      <c r="BJ48829" s="138"/>
      <c r="BK48829" s="138"/>
      <c r="BL48829" s="138"/>
      <c r="BM48829" s="138"/>
    </row>
    <row r="48830" spans="62:65" ht="13" thickBot="1">
      <c r="BJ48830" s="138"/>
      <c r="BK48830" s="138"/>
      <c r="BL48830" s="138"/>
      <c r="BM48830" s="138"/>
    </row>
    <row r="48831" spans="62:65" ht="13" thickBot="1">
      <c r="BJ48831" s="138"/>
      <c r="BK48831" s="138"/>
      <c r="BL48831" s="138"/>
      <c r="BM48831" s="138"/>
    </row>
    <row r="48832" spans="62:65" ht="13" thickBot="1">
      <c r="BJ48832" s="138"/>
      <c r="BK48832" s="138"/>
      <c r="BL48832" s="138"/>
      <c r="BM48832" s="138"/>
    </row>
    <row r="48833" spans="62:65" ht="13" thickBot="1">
      <c r="BJ48833" s="138"/>
      <c r="BK48833" s="138"/>
      <c r="BL48833" s="138"/>
      <c r="BM48833" s="138"/>
    </row>
    <row r="48834" spans="62:65" ht="13" thickBot="1">
      <c r="BJ48834" s="138"/>
      <c r="BK48834" s="138"/>
      <c r="BL48834" s="138"/>
      <c r="BM48834" s="138"/>
    </row>
    <row r="48835" spans="62:65" ht="13" thickBot="1">
      <c r="BJ48835" s="138"/>
      <c r="BK48835" s="138"/>
      <c r="BL48835" s="138"/>
      <c r="BM48835" s="138"/>
    </row>
    <row r="48836" spans="62:65" ht="13" thickBot="1">
      <c r="BJ48836" s="138"/>
      <c r="BK48836" s="138"/>
      <c r="BL48836" s="138"/>
      <c r="BM48836" s="138"/>
    </row>
    <row r="48837" spans="62:65" ht="13" thickBot="1">
      <c r="BJ48837" s="138"/>
      <c r="BK48837" s="138"/>
      <c r="BL48837" s="138"/>
      <c r="BM48837" s="138"/>
    </row>
    <row r="48838" spans="62:65" ht="13" thickBot="1">
      <c r="BJ48838" s="138"/>
      <c r="BK48838" s="138"/>
      <c r="BL48838" s="138"/>
      <c r="BM48838" s="138"/>
    </row>
    <row r="48839" spans="62:65" ht="13" thickBot="1">
      <c r="BJ48839" s="138"/>
      <c r="BK48839" s="138"/>
      <c r="BL48839" s="138"/>
      <c r="BM48839" s="138"/>
    </row>
    <row r="48840" spans="62:65" ht="13" thickBot="1">
      <c r="BJ48840" s="138"/>
      <c r="BK48840" s="138"/>
      <c r="BL48840" s="138"/>
      <c r="BM48840" s="138"/>
    </row>
    <row r="48841" spans="62:65" ht="13" thickBot="1">
      <c r="BJ48841" s="138"/>
      <c r="BK48841" s="138"/>
      <c r="BL48841" s="138"/>
      <c r="BM48841" s="138"/>
    </row>
    <row r="48842" spans="62:65" ht="13" thickBot="1">
      <c r="BJ48842" s="138"/>
      <c r="BK48842" s="138"/>
      <c r="BL48842" s="138"/>
      <c r="BM48842" s="138"/>
    </row>
    <row r="48843" spans="62:65" ht="13" thickBot="1">
      <c r="BJ48843" s="138"/>
      <c r="BK48843" s="138"/>
      <c r="BL48843" s="138"/>
      <c r="BM48843" s="138"/>
    </row>
    <row r="48844" spans="62:65" ht="13" thickBot="1">
      <c r="BJ48844" s="138"/>
      <c r="BK48844" s="138"/>
      <c r="BL48844" s="138"/>
      <c r="BM48844" s="138"/>
    </row>
    <row r="48845" spans="62:65" ht="13" thickBot="1">
      <c r="BJ48845" s="138"/>
      <c r="BK48845" s="138"/>
      <c r="BL48845" s="138"/>
      <c r="BM48845" s="138"/>
    </row>
    <row r="48846" spans="62:65" ht="13" thickBot="1">
      <c r="BJ48846" s="138"/>
      <c r="BK48846" s="138"/>
      <c r="BL48846" s="138"/>
      <c r="BM48846" s="138"/>
    </row>
    <row r="48847" spans="62:65" ht="13" thickBot="1">
      <c r="BJ48847" s="138"/>
      <c r="BK48847" s="138"/>
      <c r="BL48847" s="138"/>
      <c r="BM48847" s="138"/>
    </row>
    <row r="48848" spans="62:65" ht="13" thickBot="1">
      <c r="BJ48848" s="138"/>
      <c r="BK48848" s="138"/>
      <c r="BL48848" s="138"/>
      <c r="BM48848" s="138"/>
    </row>
    <row r="48849" spans="62:65" ht="13" thickBot="1">
      <c r="BJ48849" s="138"/>
      <c r="BK48849" s="138"/>
      <c r="BL48849" s="138"/>
      <c r="BM48849" s="138"/>
    </row>
    <row r="48850" spans="62:65" ht="13" thickBot="1">
      <c r="BJ48850" s="138"/>
      <c r="BK48850" s="138"/>
      <c r="BL48850" s="138"/>
      <c r="BM48850" s="138"/>
    </row>
    <row r="48851" spans="62:65" ht="13" thickBot="1">
      <c r="BJ48851" s="138"/>
      <c r="BK48851" s="138"/>
      <c r="BL48851" s="138"/>
      <c r="BM48851" s="138"/>
    </row>
    <row r="48852" spans="62:65" ht="13" thickBot="1">
      <c r="BJ48852" s="138"/>
      <c r="BK48852" s="138"/>
      <c r="BL48852" s="138"/>
      <c r="BM48852" s="138"/>
    </row>
    <row r="48853" spans="62:65" ht="13" thickBot="1">
      <c r="BJ48853" s="138"/>
      <c r="BK48853" s="138"/>
      <c r="BL48853" s="138"/>
      <c r="BM48853" s="138"/>
    </row>
    <row r="48854" spans="62:65" ht="13" thickBot="1">
      <c r="BJ48854" s="138"/>
      <c r="BK48854" s="138"/>
      <c r="BL48854" s="138"/>
      <c r="BM48854" s="138"/>
    </row>
    <row r="48855" spans="62:65" ht="13" thickBot="1">
      <c r="BJ48855" s="138"/>
      <c r="BK48855" s="138"/>
      <c r="BL48855" s="138"/>
      <c r="BM48855" s="138"/>
    </row>
    <row r="48856" spans="62:65" ht="13" thickBot="1">
      <c r="BJ48856" s="138"/>
      <c r="BK48856" s="138"/>
      <c r="BL48856" s="138"/>
      <c r="BM48856" s="138"/>
    </row>
    <row r="48857" spans="62:65" ht="13" thickBot="1">
      <c r="BJ48857" s="138"/>
      <c r="BK48857" s="138"/>
      <c r="BL48857" s="138"/>
      <c r="BM48857" s="138"/>
    </row>
    <row r="48858" spans="62:65" ht="13" thickBot="1">
      <c r="BJ48858" s="138"/>
      <c r="BK48858" s="138"/>
      <c r="BL48858" s="138"/>
      <c r="BM48858" s="138"/>
    </row>
    <row r="48859" spans="62:65" ht="13" thickBot="1">
      <c r="BJ48859" s="138"/>
      <c r="BK48859" s="138"/>
      <c r="BL48859" s="138"/>
      <c r="BM48859" s="138"/>
    </row>
    <row r="48860" spans="62:65" ht="13" thickBot="1">
      <c r="BJ48860" s="138"/>
      <c r="BK48860" s="138"/>
      <c r="BL48860" s="138"/>
      <c r="BM48860" s="138"/>
    </row>
    <row r="48861" spans="62:65" ht="13" thickBot="1">
      <c r="BJ48861" s="138"/>
      <c r="BK48861" s="138"/>
      <c r="BL48861" s="138"/>
      <c r="BM48861" s="138"/>
    </row>
    <row r="48862" spans="62:65" ht="13" thickBot="1">
      <c r="BJ48862" s="138"/>
      <c r="BK48862" s="138"/>
      <c r="BL48862" s="138"/>
      <c r="BM48862" s="138"/>
    </row>
    <row r="48863" spans="62:65" ht="13" thickBot="1">
      <c r="BJ48863" s="138"/>
      <c r="BK48863" s="138"/>
      <c r="BL48863" s="138"/>
      <c r="BM48863" s="138"/>
    </row>
    <row r="48864" spans="62:65" ht="13" thickBot="1">
      <c r="BJ48864" s="138"/>
      <c r="BK48864" s="138"/>
      <c r="BL48864" s="138"/>
      <c r="BM48864" s="138"/>
    </row>
    <row r="48865" spans="62:65" ht="13" thickBot="1">
      <c r="BJ48865" s="138"/>
      <c r="BK48865" s="138"/>
      <c r="BL48865" s="138"/>
      <c r="BM48865" s="138"/>
    </row>
    <row r="48866" spans="62:65" ht="13" thickBot="1">
      <c r="BJ48866" s="138"/>
      <c r="BK48866" s="138"/>
      <c r="BL48866" s="138"/>
      <c r="BM48866" s="138"/>
    </row>
    <row r="48867" spans="62:65" ht="13" thickBot="1">
      <c r="BJ48867" s="138"/>
      <c r="BK48867" s="138"/>
      <c r="BL48867" s="138"/>
      <c r="BM48867" s="138"/>
    </row>
    <row r="48868" spans="62:65" ht="13" thickBot="1">
      <c r="BJ48868" s="138"/>
      <c r="BK48868" s="138"/>
      <c r="BL48868" s="138"/>
      <c r="BM48868" s="138"/>
    </row>
    <row r="48869" spans="62:65" ht="13" thickBot="1">
      <c r="BJ48869" s="138"/>
      <c r="BK48869" s="138"/>
      <c r="BL48869" s="138"/>
      <c r="BM48869" s="138"/>
    </row>
    <row r="48870" spans="62:65" ht="13" thickBot="1">
      <c r="BJ48870" s="138"/>
      <c r="BK48870" s="138"/>
      <c r="BL48870" s="138"/>
      <c r="BM48870" s="138"/>
    </row>
    <row r="48871" spans="62:65" ht="13" thickBot="1">
      <c r="BJ48871" s="138"/>
      <c r="BK48871" s="138"/>
      <c r="BL48871" s="138"/>
      <c r="BM48871" s="138"/>
    </row>
    <row r="48872" spans="62:65" ht="13" thickBot="1">
      <c r="BJ48872" s="138"/>
      <c r="BK48872" s="138"/>
      <c r="BL48872" s="138"/>
      <c r="BM48872" s="138"/>
    </row>
    <row r="48873" spans="62:65" ht="13" thickBot="1">
      <c r="BJ48873" s="138"/>
      <c r="BK48873" s="138"/>
      <c r="BL48873" s="138"/>
      <c r="BM48873" s="138"/>
    </row>
    <row r="48874" spans="62:65" ht="13" thickBot="1">
      <c r="BJ48874" s="138"/>
      <c r="BK48874" s="138"/>
      <c r="BL48874" s="138"/>
      <c r="BM48874" s="138"/>
    </row>
    <row r="48875" spans="62:65" ht="13" thickBot="1">
      <c r="BJ48875" s="138"/>
      <c r="BK48875" s="138"/>
      <c r="BL48875" s="138"/>
      <c r="BM48875" s="138"/>
    </row>
    <row r="48876" spans="62:65" ht="13" thickBot="1">
      <c r="BJ48876" s="138"/>
      <c r="BK48876" s="138"/>
      <c r="BL48876" s="138"/>
      <c r="BM48876" s="138"/>
    </row>
    <row r="48877" spans="62:65" ht="13" thickBot="1">
      <c r="BJ48877" s="138"/>
      <c r="BK48877" s="138"/>
      <c r="BL48877" s="138"/>
      <c r="BM48877" s="138"/>
    </row>
    <row r="48878" spans="62:65" ht="13" thickBot="1">
      <c r="BJ48878" s="138"/>
      <c r="BK48878" s="138"/>
      <c r="BL48878" s="138"/>
      <c r="BM48878" s="138"/>
    </row>
    <row r="48879" spans="62:65" ht="13" thickBot="1">
      <c r="BJ48879" s="138"/>
      <c r="BK48879" s="138"/>
      <c r="BL48879" s="138"/>
      <c r="BM48879" s="138"/>
    </row>
    <row r="48880" spans="62:65" ht="13" thickBot="1">
      <c r="BJ48880" s="138"/>
      <c r="BK48880" s="138"/>
      <c r="BL48880" s="138"/>
      <c r="BM48880" s="138"/>
    </row>
    <row r="48881" spans="62:65" ht="13" thickBot="1">
      <c r="BJ48881" s="138"/>
      <c r="BK48881" s="138"/>
      <c r="BL48881" s="138"/>
      <c r="BM48881" s="138"/>
    </row>
    <row r="48882" spans="62:65" ht="13" thickBot="1">
      <c r="BJ48882" s="138"/>
      <c r="BK48882" s="138"/>
      <c r="BL48882" s="138"/>
      <c r="BM48882" s="138"/>
    </row>
    <row r="48883" spans="62:65" ht="13" thickBot="1">
      <c r="BJ48883" s="138"/>
      <c r="BK48883" s="138"/>
      <c r="BL48883" s="138"/>
      <c r="BM48883" s="138"/>
    </row>
    <row r="48884" spans="62:65" ht="13" thickBot="1">
      <c r="BJ48884" s="138"/>
      <c r="BK48884" s="138"/>
      <c r="BL48884" s="138"/>
      <c r="BM48884" s="138"/>
    </row>
    <row r="48885" spans="62:65" ht="13" thickBot="1">
      <c r="BJ48885" s="138"/>
      <c r="BK48885" s="138"/>
      <c r="BL48885" s="138"/>
      <c r="BM48885" s="138"/>
    </row>
    <row r="48886" spans="62:65" ht="13" thickBot="1">
      <c r="BJ48886" s="138"/>
      <c r="BK48886" s="138"/>
      <c r="BL48886" s="138"/>
      <c r="BM48886" s="138"/>
    </row>
    <row r="48887" spans="62:65" ht="13" thickBot="1">
      <c r="BJ48887" s="138"/>
      <c r="BK48887" s="138"/>
      <c r="BL48887" s="138"/>
      <c r="BM48887" s="138"/>
    </row>
    <row r="48888" spans="62:65" ht="13" thickBot="1">
      <c r="BJ48888" s="138"/>
      <c r="BK48888" s="138"/>
      <c r="BL48888" s="138"/>
      <c r="BM48888" s="138"/>
    </row>
    <row r="48889" spans="62:65" ht="13" thickBot="1">
      <c r="BJ48889" s="138"/>
      <c r="BK48889" s="138"/>
      <c r="BL48889" s="138"/>
      <c r="BM48889" s="138"/>
    </row>
    <row r="48890" spans="62:65" ht="13" thickBot="1">
      <c r="BJ48890" s="138"/>
      <c r="BK48890" s="138"/>
      <c r="BL48890" s="138"/>
      <c r="BM48890" s="138"/>
    </row>
    <row r="48891" spans="62:65" ht="13" thickBot="1">
      <c r="BJ48891" s="138"/>
      <c r="BK48891" s="138"/>
      <c r="BL48891" s="138"/>
      <c r="BM48891" s="138"/>
    </row>
    <row r="48892" spans="62:65" ht="13" thickBot="1">
      <c r="BJ48892" s="138"/>
      <c r="BK48892" s="138"/>
      <c r="BL48892" s="138"/>
      <c r="BM48892" s="138"/>
    </row>
    <row r="48893" spans="62:65" ht="13" thickBot="1">
      <c r="BJ48893" s="138"/>
      <c r="BK48893" s="138"/>
      <c r="BL48893" s="138"/>
      <c r="BM48893" s="138"/>
    </row>
    <row r="48894" spans="62:65" ht="13" thickBot="1">
      <c r="BJ48894" s="138"/>
      <c r="BK48894" s="138"/>
      <c r="BL48894" s="138"/>
      <c r="BM48894" s="138"/>
    </row>
    <row r="48895" spans="62:65" ht="13" thickBot="1">
      <c r="BJ48895" s="138"/>
      <c r="BK48895" s="138"/>
      <c r="BL48895" s="138"/>
      <c r="BM48895" s="138"/>
    </row>
    <row r="48896" spans="62:65" ht="13" thickBot="1">
      <c r="BJ48896" s="138"/>
      <c r="BK48896" s="138"/>
      <c r="BL48896" s="138"/>
      <c r="BM48896" s="138"/>
    </row>
    <row r="48897" spans="62:65" ht="13" thickBot="1">
      <c r="BJ48897" s="138"/>
      <c r="BK48897" s="138"/>
      <c r="BL48897" s="138"/>
      <c r="BM48897" s="138"/>
    </row>
    <row r="48898" spans="62:65" ht="13" thickBot="1">
      <c r="BJ48898" s="138"/>
      <c r="BK48898" s="138"/>
      <c r="BL48898" s="138"/>
      <c r="BM48898" s="138"/>
    </row>
    <row r="48899" spans="62:65" ht="13" thickBot="1">
      <c r="BJ48899" s="138"/>
      <c r="BK48899" s="138"/>
      <c r="BL48899" s="138"/>
      <c r="BM48899" s="138"/>
    </row>
    <row r="48900" spans="62:65" ht="13" thickBot="1">
      <c r="BJ48900" s="138"/>
      <c r="BK48900" s="138"/>
      <c r="BL48900" s="138"/>
      <c r="BM48900" s="138"/>
    </row>
    <row r="48901" spans="62:65" ht="13" thickBot="1">
      <c r="BJ48901" s="138"/>
      <c r="BK48901" s="138"/>
      <c r="BL48901" s="138"/>
      <c r="BM48901" s="138"/>
    </row>
    <row r="48902" spans="62:65" ht="13" thickBot="1">
      <c r="BJ48902" s="138"/>
      <c r="BK48902" s="138"/>
      <c r="BL48902" s="138"/>
      <c r="BM48902" s="138"/>
    </row>
    <row r="48903" spans="62:65" ht="13" thickBot="1">
      <c r="BJ48903" s="138"/>
      <c r="BK48903" s="138"/>
      <c r="BL48903" s="138"/>
      <c r="BM48903" s="138"/>
    </row>
    <row r="48904" spans="62:65" ht="13" thickBot="1">
      <c r="BJ48904" s="138"/>
      <c r="BK48904" s="138"/>
      <c r="BL48904" s="138"/>
      <c r="BM48904" s="138"/>
    </row>
    <row r="48905" spans="62:65" ht="13" thickBot="1">
      <c r="BJ48905" s="138"/>
      <c r="BK48905" s="138"/>
      <c r="BL48905" s="138"/>
      <c r="BM48905" s="138"/>
    </row>
    <row r="48906" spans="62:65" ht="13" thickBot="1">
      <c r="BJ48906" s="138"/>
      <c r="BK48906" s="138"/>
      <c r="BL48906" s="138"/>
      <c r="BM48906" s="138"/>
    </row>
    <row r="48907" spans="62:65" ht="13" thickBot="1">
      <c r="BJ48907" s="138"/>
      <c r="BK48907" s="138"/>
      <c r="BL48907" s="138"/>
      <c r="BM48907" s="138"/>
    </row>
    <row r="48908" spans="62:65" ht="13" thickBot="1">
      <c r="BJ48908" s="138"/>
      <c r="BK48908" s="138"/>
      <c r="BL48908" s="138"/>
      <c r="BM48908" s="138"/>
    </row>
    <row r="48909" spans="62:65" ht="13" thickBot="1">
      <c r="BJ48909" s="138"/>
      <c r="BK48909" s="138"/>
      <c r="BL48909" s="138"/>
      <c r="BM48909" s="138"/>
    </row>
    <row r="48910" spans="62:65" ht="13" thickBot="1">
      <c r="BJ48910" s="138"/>
      <c r="BK48910" s="138"/>
      <c r="BL48910" s="138"/>
      <c r="BM48910" s="138"/>
    </row>
    <row r="48911" spans="62:65" ht="13" thickBot="1">
      <c r="BJ48911" s="138"/>
      <c r="BK48911" s="138"/>
      <c r="BL48911" s="138"/>
      <c r="BM48911" s="138"/>
    </row>
    <row r="48912" spans="62:65" ht="13" thickBot="1">
      <c r="BJ48912" s="138"/>
      <c r="BK48912" s="138"/>
      <c r="BL48912" s="138"/>
      <c r="BM48912" s="138"/>
    </row>
    <row r="48913" spans="62:65" ht="13" thickBot="1">
      <c r="BJ48913" s="138"/>
      <c r="BK48913" s="138"/>
      <c r="BL48913" s="138"/>
      <c r="BM48913" s="138"/>
    </row>
    <row r="48914" spans="62:65" ht="13" thickBot="1">
      <c r="BJ48914" s="138"/>
      <c r="BK48914" s="138"/>
      <c r="BL48914" s="138"/>
      <c r="BM48914" s="138"/>
    </row>
    <row r="48915" spans="62:65" ht="13" thickBot="1">
      <c r="BJ48915" s="138"/>
      <c r="BK48915" s="138"/>
      <c r="BL48915" s="138"/>
      <c r="BM48915" s="138"/>
    </row>
    <row r="48916" spans="62:65" ht="13" thickBot="1">
      <c r="BJ48916" s="138"/>
      <c r="BK48916" s="138"/>
      <c r="BL48916" s="138"/>
      <c r="BM48916" s="138"/>
    </row>
    <row r="48917" spans="62:65" ht="13" thickBot="1">
      <c r="BJ48917" s="138"/>
      <c r="BK48917" s="138"/>
      <c r="BL48917" s="138"/>
      <c r="BM48917" s="138"/>
    </row>
    <row r="48918" spans="62:65" ht="13" thickBot="1">
      <c r="BJ48918" s="138"/>
      <c r="BK48918" s="138"/>
      <c r="BL48918" s="138"/>
      <c r="BM48918" s="138"/>
    </row>
    <row r="48919" spans="62:65" ht="13" thickBot="1">
      <c r="BJ48919" s="138"/>
      <c r="BK48919" s="138"/>
      <c r="BL48919" s="138"/>
      <c r="BM48919" s="138"/>
    </row>
    <row r="48920" spans="62:65" ht="13" thickBot="1">
      <c r="BJ48920" s="138"/>
      <c r="BK48920" s="138"/>
      <c r="BL48920" s="138"/>
      <c r="BM48920" s="138"/>
    </row>
    <row r="48921" spans="62:65" ht="13" thickBot="1">
      <c r="BJ48921" s="138"/>
      <c r="BK48921" s="138"/>
      <c r="BL48921" s="138"/>
      <c r="BM48921" s="138"/>
    </row>
    <row r="48922" spans="62:65" ht="13" thickBot="1">
      <c r="BJ48922" s="138"/>
      <c r="BK48922" s="138"/>
      <c r="BL48922" s="138"/>
      <c r="BM48922" s="138"/>
    </row>
    <row r="48923" spans="62:65" ht="13" thickBot="1">
      <c r="BJ48923" s="138"/>
      <c r="BK48923" s="138"/>
      <c r="BL48923" s="138"/>
      <c r="BM48923" s="138"/>
    </row>
    <row r="48924" spans="62:65" ht="13" thickBot="1">
      <c r="BJ48924" s="138"/>
      <c r="BK48924" s="138"/>
      <c r="BL48924" s="138"/>
      <c r="BM48924" s="138"/>
    </row>
    <row r="48925" spans="62:65" ht="13" thickBot="1">
      <c r="BJ48925" s="138"/>
      <c r="BK48925" s="138"/>
      <c r="BL48925" s="138"/>
      <c r="BM48925" s="138"/>
    </row>
    <row r="48926" spans="62:65" ht="13" thickBot="1">
      <c r="BJ48926" s="138"/>
      <c r="BK48926" s="138"/>
      <c r="BL48926" s="138"/>
      <c r="BM48926" s="138"/>
    </row>
    <row r="48927" spans="62:65" ht="13" thickBot="1">
      <c r="BJ48927" s="138"/>
      <c r="BK48927" s="138"/>
      <c r="BL48927" s="138"/>
      <c r="BM48927" s="138"/>
    </row>
    <row r="48928" spans="62:65" ht="13" thickBot="1">
      <c r="BJ48928" s="138"/>
      <c r="BK48928" s="138"/>
      <c r="BL48928" s="138"/>
      <c r="BM48928" s="138"/>
    </row>
    <row r="48929" spans="62:65" ht="13" thickBot="1">
      <c r="BJ48929" s="138"/>
      <c r="BK48929" s="138"/>
      <c r="BL48929" s="138"/>
      <c r="BM48929" s="138"/>
    </row>
    <row r="48930" spans="62:65" ht="13" thickBot="1">
      <c r="BJ48930" s="138"/>
      <c r="BK48930" s="138"/>
      <c r="BL48930" s="138"/>
      <c r="BM48930" s="138"/>
    </row>
    <row r="48931" spans="62:65" ht="13" thickBot="1">
      <c r="BJ48931" s="138"/>
      <c r="BK48931" s="138"/>
      <c r="BL48931" s="138"/>
      <c r="BM48931" s="138"/>
    </row>
    <row r="48932" spans="62:65" ht="13" thickBot="1">
      <c r="BJ48932" s="138"/>
      <c r="BK48932" s="138"/>
      <c r="BL48932" s="138"/>
      <c r="BM48932" s="138"/>
    </row>
    <row r="48933" spans="62:65" ht="13" thickBot="1">
      <c r="BJ48933" s="138"/>
      <c r="BK48933" s="138"/>
      <c r="BL48933" s="138"/>
      <c r="BM48933" s="138"/>
    </row>
    <row r="48934" spans="62:65" ht="13" thickBot="1">
      <c r="BJ48934" s="138"/>
      <c r="BK48934" s="138"/>
      <c r="BL48934" s="138"/>
      <c r="BM48934" s="138"/>
    </row>
    <row r="48935" spans="62:65" ht="13" thickBot="1">
      <c r="BJ48935" s="138"/>
      <c r="BK48935" s="138"/>
      <c r="BL48935" s="138"/>
      <c r="BM48935" s="138"/>
    </row>
    <row r="48936" spans="62:65" ht="13" thickBot="1">
      <c r="BJ48936" s="138"/>
      <c r="BK48936" s="138"/>
      <c r="BL48936" s="138"/>
      <c r="BM48936" s="138"/>
    </row>
    <row r="48937" spans="62:65" ht="13" thickBot="1">
      <c r="BJ48937" s="138"/>
      <c r="BK48937" s="138"/>
      <c r="BL48937" s="138"/>
      <c r="BM48937" s="138"/>
    </row>
    <row r="48938" spans="62:65" ht="13" thickBot="1">
      <c r="BJ48938" s="138"/>
      <c r="BK48938" s="138"/>
      <c r="BL48938" s="138"/>
      <c r="BM48938" s="138"/>
    </row>
    <row r="48939" spans="62:65" ht="13" thickBot="1">
      <c r="BJ48939" s="138"/>
      <c r="BK48939" s="138"/>
      <c r="BL48939" s="138"/>
      <c r="BM48939" s="138"/>
    </row>
    <row r="48940" spans="62:65" ht="13" thickBot="1">
      <c r="BJ48940" s="138"/>
      <c r="BK48940" s="138"/>
      <c r="BL48940" s="138"/>
      <c r="BM48940" s="138"/>
    </row>
    <row r="48941" spans="62:65" ht="13" thickBot="1">
      <c r="BJ48941" s="138"/>
      <c r="BK48941" s="138"/>
      <c r="BL48941" s="138"/>
      <c r="BM48941" s="138"/>
    </row>
    <row r="48942" spans="62:65" ht="13" thickBot="1">
      <c r="BJ48942" s="138"/>
      <c r="BK48942" s="138"/>
      <c r="BL48942" s="138"/>
      <c r="BM48942" s="138"/>
    </row>
    <row r="48943" spans="62:65" ht="13" thickBot="1">
      <c r="BJ48943" s="138"/>
      <c r="BK48943" s="138"/>
      <c r="BL48943" s="138"/>
      <c r="BM48943" s="138"/>
    </row>
    <row r="48944" spans="62:65" ht="13" thickBot="1">
      <c r="BJ48944" s="138"/>
      <c r="BK48944" s="138"/>
      <c r="BL48944" s="138"/>
      <c r="BM48944" s="138"/>
    </row>
    <row r="48945" spans="62:65" ht="13" thickBot="1">
      <c r="BJ48945" s="138"/>
      <c r="BK48945" s="138"/>
      <c r="BL48945" s="138"/>
      <c r="BM48945" s="138"/>
    </row>
    <row r="48946" spans="62:65" ht="13" thickBot="1">
      <c r="BJ48946" s="138"/>
      <c r="BK48946" s="138"/>
      <c r="BL48946" s="138"/>
      <c r="BM48946" s="138"/>
    </row>
    <row r="48947" spans="62:65" ht="13" thickBot="1">
      <c r="BJ48947" s="138"/>
      <c r="BK48947" s="138"/>
      <c r="BL48947" s="138"/>
      <c r="BM48947" s="138"/>
    </row>
    <row r="48948" spans="62:65" ht="13" thickBot="1">
      <c r="BJ48948" s="138"/>
      <c r="BK48948" s="138"/>
      <c r="BL48948" s="138"/>
      <c r="BM48948" s="138"/>
    </row>
    <row r="48949" spans="62:65" ht="13" thickBot="1">
      <c r="BJ48949" s="138"/>
      <c r="BK48949" s="138"/>
      <c r="BL48949" s="138"/>
      <c r="BM48949" s="138"/>
    </row>
    <row r="48950" spans="62:65" ht="13" thickBot="1">
      <c r="BJ48950" s="138"/>
      <c r="BK48950" s="138"/>
      <c r="BL48950" s="138"/>
      <c r="BM48950" s="138"/>
    </row>
    <row r="48951" spans="62:65" ht="13" thickBot="1">
      <c r="BJ48951" s="138"/>
      <c r="BK48951" s="138"/>
      <c r="BL48951" s="138"/>
      <c r="BM48951" s="138"/>
    </row>
    <row r="48952" spans="62:65" ht="13" thickBot="1">
      <c r="BJ48952" s="138"/>
      <c r="BK48952" s="138"/>
      <c r="BL48952" s="138"/>
      <c r="BM48952" s="138"/>
    </row>
    <row r="48953" spans="62:65" ht="13" thickBot="1">
      <c r="BJ48953" s="138"/>
      <c r="BK48953" s="138"/>
      <c r="BL48953" s="138"/>
      <c r="BM48953" s="138"/>
    </row>
    <row r="48954" spans="62:65" ht="13" thickBot="1">
      <c r="BJ48954" s="138"/>
      <c r="BK48954" s="138"/>
      <c r="BL48954" s="138"/>
      <c r="BM48954" s="138"/>
    </row>
    <row r="48955" spans="62:65" ht="13" thickBot="1">
      <c r="BJ48955" s="138"/>
      <c r="BK48955" s="138"/>
      <c r="BL48955" s="138"/>
      <c r="BM48955" s="138"/>
    </row>
    <row r="48956" spans="62:65" ht="13" thickBot="1">
      <c r="BJ48956" s="138"/>
      <c r="BK48956" s="138"/>
      <c r="BL48956" s="138"/>
      <c r="BM48956" s="138"/>
    </row>
    <row r="48957" spans="62:65" ht="13" thickBot="1">
      <c r="BJ48957" s="138"/>
      <c r="BK48957" s="138"/>
      <c r="BL48957" s="138"/>
      <c r="BM48957" s="138"/>
    </row>
    <row r="48958" spans="62:65" ht="13" thickBot="1">
      <c r="BJ48958" s="138"/>
      <c r="BK48958" s="138"/>
      <c r="BL48958" s="138"/>
      <c r="BM48958" s="138"/>
    </row>
    <row r="48959" spans="62:65" ht="13" thickBot="1">
      <c r="BJ48959" s="138"/>
      <c r="BK48959" s="138"/>
      <c r="BL48959" s="138"/>
      <c r="BM48959" s="138"/>
    </row>
    <row r="48960" spans="62:65" ht="13" thickBot="1">
      <c r="BJ48960" s="138"/>
      <c r="BK48960" s="138"/>
      <c r="BL48960" s="138"/>
      <c r="BM48960" s="138"/>
    </row>
    <row r="48961" spans="62:65" ht="13" thickBot="1">
      <c r="BJ48961" s="138"/>
      <c r="BK48961" s="138"/>
      <c r="BL48961" s="138"/>
      <c r="BM48961" s="138"/>
    </row>
    <row r="48962" spans="62:65" ht="13" thickBot="1">
      <c r="BJ48962" s="138"/>
      <c r="BK48962" s="138"/>
      <c r="BL48962" s="138"/>
      <c r="BM48962" s="138"/>
    </row>
    <row r="48963" spans="62:65" ht="13" thickBot="1">
      <c r="BJ48963" s="138"/>
      <c r="BK48963" s="138"/>
      <c r="BL48963" s="138"/>
      <c r="BM48963" s="138"/>
    </row>
    <row r="48964" spans="62:65" ht="13" thickBot="1">
      <c r="BJ48964" s="138"/>
      <c r="BK48964" s="138"/>
      <c r="BL48964" s="138"/>
      <c r="BM48964" s="138"/>
    </row>
    <row r="48965" spans="62:65" ht="13" thickBot="1">
      <c r="BJ48965" s="138"/>
      <c r="BK48965" s="138"/>
      <c r="BL48965" s="138"/>
      <c r="BM48965" s="138"/>
    </row>
    <row r="48966" spans="62:65" ht="13" thickBot="1">
      <c r="BJ48966" s="138"/>
      <c r="BK48966" s="138"/>
      <c r="BL48966" s="138"/>
      <c r="BM48966" s="138"/>
    </row>
    <row r="48967" spans="62:65" ht="13" thickBot="1">
      <c r="BJ48967" s="138"/>
      <c r="BK48967" s="138"/>
      <c r="BL48967" s="138"/>
      <c r="BM48967" s="138"/>
    </row>
    <row r="48968" spans="62:65" ht="13" thickBot="1">
      <c r="BJ48968" s="138"/>
      <c r="BK48968" s="138"/>
      <c r="BL48968" s="138"/>
      <c r="BM48968" s="138"/>
    </row>
    <row r="48969" spans="62:65" ht="13" thickBot="1">
      <c r="BJ48969" s="138"/>
      <c r="BK48969" s="138"/>
      <c r="BL48969" s="138"/>
      <c r="BM48969" s="138"/>
    </row>
    <row r="48970" spans="62:65" ht="13" thickBot="1">
      <c r="BJ48970" s="138"/>
      <c r="BK48970" s="138"/>
      <c r="BL48970" s="138"/>
      <c r="BM48970" s="138"/>
    </row>
    <row r="48971" spans="62:65" ht="13" thickBot="1">
      <c r="BJ48971" s="138"/>
      <c r="BK48971" s="138"/>
      <c r="BL48971" s="138"/>
      <c r="BM48971" s="138"/>
    </row>
    <row r="48972" spans="62:65" ht="13" thickBot="1">
      <c r="BJ48972" s="138"/>
      <c r="BK48972" s="138"/>
      <c r="BL48972" s="138"/>
      <c r="BM48972" s="138"/>
    </row>
    <row r="48973" spans="62:65" ht="13" thickBot="1">
      <c r="BJ48973" s="138"/>
      <c r="BK48973" s="138"/>
      <c r="BL48973" s="138"/>
      <c r="BM48973" s="138"/>
    </row>
    <row r="48974" spans="62:65" ht="13" thickBot="1">
      <c r="BJ48974" s="138"/>
      <c r="BK48974" s="138"/>
      <c r="BL48974" s="138"/>
      <c r="BM48974" s="138"/>
    </row>
    <row r="48975" spans="62:65" ht="13" thickBot="1">
      <c r="BJ48975" s="138"/>
      <c r="BK48975" s="138"/>
      <c r="BL48975" s="138"/>
      <c r="BM48975" s="138"/>
    </row>
    <row r="48976" spans="62:65" ht="13" thickBot="1">
      <c r="BJ48976" s="138"/>
      <c r="BK48976" s="138"/>
      <c r="BL48976" s="138"/>
      <c r="BM48976" s="138"/>
    </row>
    <row r="48977" spans="62:65" ht="13" thickBot="1">
      <c r="BJ48977" s="138"/>
      <c r="BK48977" s="138"/>
      <c r="BL48977" s="138"/>
      <c r="BM48977" s="138"/>
    </row>
    <row r="48978" spans="62:65" ht="13" thickBot="1">
      <c r="BJ48978" s="138"/>
      <c r="BK48978" s="138"/>
      <c r="BL48978" s="138"/>
      <c r="BM48978" s="138"/>
    </row>
    <row r="48979" spans="62:65" ht="13" thickBot="1">
      <c r="BJ48979" s="138"/>
      <c r="BK48979" s="138"/>
      <c r="BL48979" s="138"/>
      <c r="BM48979" s="138"/>
    </row>
    <row r="48980" spans="62:65" ht="13" thickBot="1">
      <c r="BJ48980" s="138"/>
      <c r="BK48980" s="138"/>
      <c r="BL48980" s="138"/>
      <c r="BM48980" s="138"/>
    </row>
    <row r="48981" spans="62:65" ht="13" thickBot="1">
      <c r="BJ48981" s="138"/>
      <c r="BK48981" s="138"/>
      <c r="BL48981" s="138"/>
      <c r="BM48981" s="138"/>
    </row>
    <row r="48982" spans="62:65" ht="13" thickBot="1">
      <c r="BJ48982" s="138"/>
      <c r="BK48982" s="138"/>
      <c r="BL48982" s="138"/>
      <c r="BM48982" s="138"/>
    </row>
    <row r="48983" spans="62:65" ht="13" thickBot="1">
      <c r="BJ48983" s="138"/>
      <c r="BK48983" s="138"/>
      <c r="BL48983" s="138"/>
      <c r="BM48983" s="138"/>
    </row>
    <row r="48984" spans="62:65" ht="13" thickBot="1">
      <c r="BJ48984" s="138"/>
      <c r="BK48984" s="138"/>
      <c r="BL48984" s="138"/>
      <c r="BM48984" s="138"/>
    </row>
    <row r="48985" spans="62:65" ht="13" thickBot="1">
      <c r="BJ48985" s="138"/>
      <c r="BK48985" s="138"/>
      <c r="BL48985" s="138"/>
      <c r="BM48985" s="138"/>
    </row>
    <row r="48986" spans="62:65" ht="13" thickBot="1">
      <c r="BJ48986" s="138"/>
      <c r="BK48986" s="138"/>
      <c r="BL48986" s="138"/>
      <c r="BM48986" s="138"/>
    </row>
    <row r="48987" spans="62:65" ht="13" thickBot="1">
      <c r="BJ48987" s="138"/>
      <c r="BK48987" s="138"/>
      <c r="BL48987" s="138"/>
      <c r="BM48987" s="138"/>
    </row>
    <row r="48988" spans="62:65" ht="13" thickBot="1">
      <c r="BJ48988" s="138"/>
      <c r="BK48988" s="138"/>
      <c r="BL48988" s="138"/>
      <c r="BM48988" s="138"/>
    </row>
    <row r="48989" spans="62:65" ht="13" thickBot="1">
      <c r="BJ48989" s="138"/>
      <c r="BK48989" s="138"/>
      <c r="BL48989" s="138"/>
      <c r="BM48989" s="138"/>
    </row>
    <row r="48990" spans="62:65" ht="13" thickBot="1">
      <c r="BJ48990" s="138"/>
      <c r="BK48990" s="138"/>
      <c r="BL48990" s="138"/>
      <c r="BM48990" s="138"/>
    </row>
    <row r="48991" spans="62:65" ht="13" thickBot="1">
      <c r="BJ48991" s="138"/>
      <c r="BK48991" s="138"/>
      <c r="BL48991" s="138"/>
      <c r="BM48991" s="138"/>
    </row>
    <row r="48992" spans="62:65" ht="13" thickBot="1">
      <c r="BJ48992" s="138"/>
      <c r="BK48992" s="138"/>
      <c r="BL48992" s="138"/>
      <c r="BM48992" s="138"/>
    </row>
    <row r="48993" spans="62:65" ht="13" thickBot="1">
      <c r="BJ48993" s="138"/>
      <c r="BK48993" s="138"/>
      <c r="BL48993" s="138"/>
      <c r="BM48993" s="138"/>
    </row>
    <row r="48994" spans="62:65" ht="13" thickBot="1">
      <c r="BJ48994" s="138"/>
      <c r="BK48994" s="138"/>
      <c r="BL48994" s="138"/>
      <c r="BM48994" s="138"/>
    </row>
    <row r="48995" spans="62:65" ht="13" thickBot="1">
      <c r="BJ48995" s="138"/>
      <c r="BK48995" s="138"/>
      <c r="BL48995" s="138"/>
      <c r="BM48995" s="138"/>
    </row>
    <row r="48996" spans="62:65" ht="13" thickBot="1">
      <c r="BJ48996" s="138"/>
      <c r="BK48996" s="138"/>
      <c r="BL48996" s="138"/>
      <c r="BM48996" s="138"/>
    </row>
    <row r="48997" spans="62:65" ht="13" thickBot="1">
      <c r="BJ48997" s="138"/>
      <c r="BK48997" s="138"/>
      <c r="BL48997" s="138"/>
      <c r="BM48997" s="138"/>
    </row>
    <row r="48998" spans="62:65" ht="13" thickBot="1">
      <c r="BJ48998" s="138"/>
      <c r="BK48998" s="138"/>
      <c r="BL48998" s="138"/>
      <c r="BM48998" s="138"/>
    </row>
    <row r="48999" spans="62:65" ht="13" thickBot="1">
      <c r="BJ48999" s="138"/>
      <c r="BK48999" s="138"/>
      <c r="BL48999" s="138"/>
      <c r="BM48999" s="138"/>
    </row>
    <row r="49000" spans="62:65" ht="13" thickBot="1">
      <c r="BJ49000" s="138"/>
      <c r="BK49000" s="138"/>
      <c r="BL49000" s="138"/>
      <c r="BM49000" s="138"/>
    </row>
    <row r="49001" spans="62:65" ht="13" thickBot="1">
      <c r="BJ49001" s="138"/>
      <c r="BK49001" s="138"/>
      <c r="BL49001" s="138"/>
      <c r="BM49001" s="138"/>
    </row>
    <row r="49002" spans="62:65" ht="13" thickBot="1">
      <c r="BJ49002" s="138"/>
      <c r="BK49002" s="138"/>
      <c r="BL49002" s="138"/>
      <c r="BM49002" s="138"/>
    </row>
    <row r="49003" spans="62:65" ht="13" thickBot="1">
      <c r="BJ49003" s="138"/>
      <c r="BK49003" s="138"/>
      <c r="BL49003" s="138"/>
      <c r="BM49003" s="138"/>
    </row>
    <row r="49004" spans="62:65" ht="13" thickBot="1">
      <c r="BJ49004" s="138"/>
      <c r="BK49004" s="138"/>
      <c r="BL49004" s="138"/>
      <c r="BM49004" s="138"/>
    </row>
    <row r="49005" spans="62:65" ht="13" thickBot="1">
      <c r="BJ49005" s="138"/>
      <c r="BK49005" s="138"/>
      <c r="BL49005" s="138"/>
      <c r="BM49005" s="138"/>
    </row>
    <row r="49006" spans="62:65" ht="13" thickBot="1">
      <c r="BJ49006" s="138"/>
      <c r="BK49006" s="138"/>
      <c r="BL49006" s="138"/>
      <c r="BM49006" s="138"/>
    </row>
    <row r="49007" spans="62:65" ht="13" thickBot="1">
      <c r="BJ49007" s="138"/>
      <c r="BK49007" s="138"/>
      <c r="BL49007" s="138"/>
      <c r="BM49007" s="138"/>
    </row>
    <row r="49008" spans="62:65" ht="13" thickBot="1">
      <c r="BJ49008" s="138"/>
      <c r="BK49008" s="138"/>
      <c r="BL49008" s="138"/>
      <c r="BM49008" s="138"/>
    </row>
    <row r="49009" spans="62:65" ht="13" thickBot="1">
      <c r="BJ49009" s="138"/>
      <c r="BK49009" s="138"/>
      <c r="BL49009" s="138"/>
      <c r="BM49009" s="138"/>
    </row>
    <row r="49010" spans="62:65" ht="13" thickBot="1">
      <c r="BJ49010" s="138"/>
      <c r="BK49010" s="138"/>
      <c r="BL49010" s="138"/>
      <c r="BM49010" s="138"/>
    </row>
    <row r="49011" spans="62:65" ht="13" thickBot="1">
      <c r="BJ49011" s="138"/>
      <c r="BK49011" s="138"/>
      <c r="BL49011" s="138"/>
      <c r="BM49011" s="138"/>
    </row>
    <row r="49012" spans="62:65" ht="13" thickBot="1">
      <c r="BJ49012" s="138"/>
      <c r="BK49012" s="138"/>
      <c r="BL49012" s="138"/>
      <c r="BM49012" s="138"/>
    </row>
    <row r="49013" spans="62:65" ht="13" thickBot="1">
      <c r="BJ49013" s="138"/>
      <c r="BK49013" s="138"/>
      <c r="BL49013" s="138"/>
      <c r="BM49013" s="138"/>
    </row>
    <row r="49014" spans="62:65" ht="13" thickBot="1">
      <c r="BJ49014" s="138"/>
      <c r="BK49014" s="138"/>
      <c r="BL49014" s="138"/>
      <c r="BM49014" s="138"/>
    </row>
    <row r="49015" spans="62:65" ht="13" thickBot="1">
      <c r="BJ49015" s="138"/>
      <c r="BK49015" s="138"/>
      <c r="BL49015" s="138"/>
      <c r="BM49015" s="138"/>
    </row>
    <row r="49016" spans="62:65" ht="13" thickBot="1">
      <c r="BJ49016" s="138"/>
      <c r="BK49016" s="138"/>
      <c r="BL49016" s="138"/>
      <c r="BM49016" s="138"/>
    </row>
    <row r="49017" spans="62:65" ht="13" thickBot="1">
      <c r="BJ49017" s="138"/>
      <c r="BK49017" s="138"/>
      <c r="BL49017" s="138"/>
      <c r="BM49017" s="138"/>
    </row>
    <row r="49018" spans="62:65" ht="13" thickBot="1">
      <c r="BJ49018" s="138"/>
      <c r="BK49018" s="138"/>
      <c r="BL49018" s="138"/>
      <c r="BM49018" s="138"/>
    </row>
    <row r="49019" spans="62:65" ht="13" thickBot="1">
      <c r="BJ49019" s="138"/>
      <c r="BK49019" s="138"/>
      <c r="BL49019" s="138"/>
      <c r="BM49019" s="138"/>
    </row>
    <row r="49020" spans="62:65" ht="13" thickBot="1">
      <c r="BJ49020" s="138"/>
      <c r="BK49020" s="138"/>
      <c r="BL49020" s="138"/>
      <c r="BM49020" s="138"/>
    </row>
    <row r="49021" spans="62:65" ht="13" thickBot="1">
      <c r="BJ49021" s="138"/>
      <c r="BK49021" s="138"/>
      <c r="BL49021" s="138"/>
      <c r="BM49021" s="138"/>
    </row>
    <row r="49022" spans="62:65" ht="13" thickBot="1">
      <c r="BJ49022" s="138"/>
      <c r="BK49022" s="138"/>
      <c r="BL49022" s="138"/>
      <c r="BM49022" s="138"/>
    </row>
    <row r="49023" spans="62:65" ht="13" thickBot="1">
      <c r="BJ49023" s="138"/>
      <c r="BK49023" s="138"/>
      <c r="BL49023" s="138"/>
      <c r="BM49023" s="138"/>
    </row>
    <row r="49024" spans="62:65" ht="13" thickBot="1">
      <c r="BJ49024" s="138"/>
      <c r="BK49024" s="138"/>
      <c r="BL49024" s="138"/>
      <c r="BM49024" s="138"/>
    </row>
    <row r="49025" spans="62:65" ht="13" thickBot="1">
      <c r="BJ49025" s="138"/>
      <c r="BK49025" s="138"/>
      <c r="BL49025" s="138"/>
      <c r="BM49025" s="138"/>
    </row>
    <row r="49026" spans="62:65" ht="13" thickBot="1">
      <c r="BJ49026" s="138"/>
      <c r="BK49026" s="138"/>
      <c r="BL49026" s="138"/>
      <c r="BM49026" s="138"/>
    </row>
    <row r="49027" spans="62:65" ht="13" thickBot="1">
      <c r="BJ49027" s="138"/>
      <c r="BK49027" s="138"/>
      <c r="BL49027" s="138"/>
      <c r="BM49027" s="138"/>
    </row>
    <row r="49028" spans="62:65" ht="13" thickBot="1">
      <c r="BJ49028" s="138"/>
      <c r="BK49028" s="138"/>
      <c r="BL49028" s="138"/>
      <c r="BM49028" s="138"/>
    </row>
    <row r="49029" spans="62:65" ht="13" thickBot="1">
      <c r="BJ49029" s="138"/>
      <c r="BK49029" s="138"/>
      <c r="BL49029" s="138"/>
      <c r="BM49029" s="138"/>
    </row>
    <row r="49030" spans="62:65" ht="13" thickBot="1">
      <c r="BJ49030" s="138"/>
      <c r="BK49030" s="138"/>
      <c r="BL49030" s="138"/>
      <c r="BM49030" s="138"/>
    </row>
    <row r="49031" spans="62:65" ht="13" thickBot="1">
      <c r="BJ49031" s="138"/>
      <c r="BK49031" s="138"/>
      <c r="BL49031" s="138"/>
      <c r="BM49031" s="138"/>
    </row>
    <row r="49032" spans="62:65" ht="13" thickBot="1">
      <c r="BJ49032" s="138"/>
      <c r="BK49032" s="138"/>
      <c r="BL49032" s="138"/>
      <c r="BM49032" s="138"/>
    </row>
    <row r="49033" spans="62:65" ht="13" thickBot="1">
      <c r="BJ49033" s="138"/>
      <c r="BK49033" s="138"/>
      <c r="BL49033" s="138"/>
      <c r="BM49033" s="138"/>
    </row>
    <row r="49034" spans="62:65" ht="13" thickBot="1">
      <c r="BJ49034" s="138"/>
      <c r="BK49034" s="138"/>
      <c r="BL49034" s="138"/>
      <c r="BM49034" s="138"/>
    </row>
    <row r="49035" spans="62:65" ht="13" thickBot="1">
      <c r="BJ49035" s="138"/>
      <c r="BK49035" s="138"/>
      <c r="BL49035" s="138"/>
      <c r="BM49035" s="138"/>
    </row>
    <row r="49036" spans="62:65" ht="13" thickBot="1">
      <c r="BJ49036" s="138"/>
      <c r="BK49036" s="138"/>
      <c r="BL49036" s="138"/>
      <c r="BM49036" s="138"/>
    </row>
    <row r="49037" spans="62:65" ht="13" thickBot="1">
      <c r="BJ49037" s="138"/>
      <c r="BK49037" s="138"/>
      <c r="BL49037" s="138"/>
      <c r="BM49037" s="138"/>
    </row>
    <row r="49038" spans="62:65" ht="13" thickBot="1">
      <c r="BJ49038" s="138"/>
      <c r="BK49038" s="138"/>
      <c r="BL49038" s="138"/>
      <c r="BM49038" s="138"/>
    </row>
    <row r="49039" spans="62:65" ht="13" thickBot="1">
      <c r="BJ49039" s="138"/>
      <c r="BK49039" s="138"/>
      <c r="BL49039" s="138"/>
      <c r="BM49039" s="138"/>
    </row>
    <row r="49040" spans="62:65" ht="13" thickBot="1">
      <c r="BJ49040" s="138"/>
      <c r="BK49040" s="138"/>
      <c r="BL49040" s="138"/>
      <c r="BM49040" s="138"/>
    </row>
    <row r="49041" spans="62:65" ht="13" thickBot="1">
      <c r="BJ49041" s="138"/>
      <c r="BK49041" s="138"/>
      <c r="BL49041" s="138"/>
      <c r="BM49041" s="138"/>
    </row>
    <row r="49042" spans="62:65" ht="13" thickBot="1">
      <c r="BJ49042" s="138"/>
      <c r="BK49042" s="138"/>
      <c r="BL49042" s="138"/>
      <c r="BM49042" s="138"/>
    </row>
    <row r="49043" spans="62:65" ht="13" thickBot="1">
      <c r="BJ49043" s="138"/>
      <c r="BK49043" s="138"/>
      <c r="BL49043" s="138"/>
      <c r="BM49043" s="138"/>
    </row>
    <row r="49044" spans="62:65" ht="13" thickBot="1">
      <c r="BJ49044" s="138"/>
      <c r="BK49044" s="138"/>
      <c r="BL49044" s="138"/>
      <c r="BM49044" s="138"/>
    </row>
    <row r="49045" spans="62:65" ht="13" thickBot="1">
      <c r="BJ49045" s="138"/>
      <c r="BK49045" s="138"/>
      <c r="BL49045" s="138"/>
      <c r="BM49045" s="138"/>
    </row>
    <row r="49046" spans="62:65" ht="13" thickBot="1">
      <c r="BJ49046" s="138"/>
      <c r="BK49046" s="138"/>
      <c r="BL49046" s="138"/>
      <c r="BM49046" s="138"/>
    </row>
    <row r="49047" spans="62:65" ht="13" thickBot="1">
      <c r="BJ49047" s="138"/>
      <c r="BK49047" s="138"/>
      <c r="BL49047" s="138"/>
      <c r="BM49047" s="138"/>
    </row>
    <row r="49048" spans="62:65" ht="13" thickBot="1">
      <c r="BJ49048" s="138"/>
      <c r="BK49048" s="138"/>
      <c r="BL49048" s="138"/>
      <c r="BM49048" s="138"/>
    </row>
    <row r="49049" spans="62:65" ht="13" thickBot="1">
      <c r="BJ49049" s="138"/>
      <c r="BK49049" s="138"/>
      <c r="BL49049" s="138"/>
      <c r="BM49049" s="138"/>
    </row>
    <row r="49050" spans="62:65" ht="13" thickBot="1">
      <c r="BJ49050" s="138"/>
      <c r="BK49050" s="138"/>
      <c r="BL49050" s="138"/>
      <c r="BM49050" s="138"/>
    </row>
    <row r="49051" spans="62:65" ht="13" thickBot="1">
      <c r="BJ49051" s="138"/>
      <c r="BK49051" s="138"/>
      <c r="BL49051" s="138"/>
      <c r="BM49051" s="138"/>
    </row>
    <row r="49052" spans="62:65" ht="13" thickBot="1">
      <c r="BJ49052" s="138"/>
      <c r="BK49052" s="138"/>
      <c r="BL49052" s="138"/>
      <c r="BM49052" s="138"/>
    </row>
    <row r="49053" spans="62:65" ht="13" thickBot="1">
      <c r="BJ49053" s="138"/>
      <c r="BK49053" s="138"/>
      <c r="BL49053" s="138"/>
      <c r="BM49053" s="138"/>
    </row>
    <row r="49054" spans="62:65" ht="13" thickBot="1">
      <c r="BJ49054" s="138"/>
      <c r="BK49054" s="138"/>
      <c r="BL49054" s="138"/>
      <c r="BM49054" s="138"/>
    </row>
    <row r="49055" spans="62:65" ht="13" thickBot="1">
      <c r="BJ49055" s="138"/>
      <c r="BK49055" s="138"/>
      <c r="BL49055" s="138"/>
      <c r="BM49055" s="138"/>
    </row>
    <row r="49056" spans="62:65" ht="13" thickBot="1">
      <c r="BJ49056" s="138"/>
      <c r="BK49056" s="138"/>
      <c r="BL49056" s="138"/>
      <c r="BM49056" s="138"/>
    </row>
    <row r="49057" spans="62:65" ht="13" thickBot="1">
      <c r="BJ49057" s="138"/>
      <c r="BK49057" s="138"/>
      <c r="BL49057" s="138"/>
      <c r="BM49057" s="138"/>
    </row>
    <row r="49058" spans="62:65" ht="13" thickBot="1">
      <c r="BJ49058" s="138"/>
      <c r="BK49058" s="138"/>
      <c r="BL49058" s="138"/>
      <c r="BM49058" s="138"/>
    </row>
    <row r="49059" spans="62:65" ht="13" thickBot="1">
      <c r="BJ49059" s="138"/>
      <c r="BK49059" s="138"/>
      <c r="BL49059" s="138"/>
      <c r="BM49059" s="138"/>
    </row>
    <row r="49060" spans="62:65" ht="13" thickBot="1">
      <c r="BJ49060" s="138"/>
      <c r="BK49060" s="138"/>
      <c r="BL49060" s="138"/>
      <c r="BM49060" s="138"/>
    </row>
    <row r="49061" spans="62:65" ht="13" thickBot="1">
      <c r="BJ49061" s="138"/>
      <c r="BK49061" s="138"/>
      <c r="BL49061" s="138"/>
      <c r="BM49061" s="138"/>
    </row>
    <row r="49062" spans="62:65" ht="13" thickBot="1">
      <c r="BJ49062" s="138"/>
      <c r="BK49062" s="138"/>
      <c r="BL49062" s="138"/>
      <c r="BM49062" s="138"/>
    </row>
    <row r="49063" spans="62:65" ht="13" thickBot="1">
      <c r="BJ49063" s="138"/>
      <c r="BK49063" s="138"/>
      <c r="BL49063" s="138"/>
      <c r="BM49063" s="138"/>
    </row>
    <row r="49064" spans="62:65" ht="13" thickBot="1">
      <c r="BJ49064" s="138"/>
      <c r="BK49064" s="138"/>
      <c r="BL49064" s="138"/>
      <c r="BM49064" s="138"/>
    </row>
    <row r="49065" spans="62:65" ht="13" thickBot="1">
      <c r="BJ49065" s="138"/>
      <c r="BK49065" s="138"/>
      <c r="BL49065" s="138"/>
      <c r="BM49065" s="138"/>
    </row>
    <row r="49066" spans="62:65" ht="13" thickBot="1">
      <c r="BJ49066" s="138"/>
      <c r="BK49066" s="138"/>
      <c r="BL49066" s="138"/>
      <c r="BM49066" s="138"/>
    </row>
    <row r="49067" spans="62:65" ht="13" thickBot="1">
      <c r="BJ49067" s="138"/>
      <c r="BK49067" s="138"/>
      <c r="BL49067" s="138"/>
      <c r="BM49067" s="138"/>
    </row>
    <row r="49068" spans="62:65" ht="13" thickBot="1">
      <c r="BJ49068" s="138"/>
      <c r="BK49068" s="138"/>
      <c r="BL49068" s="138"/>
      <c r="BM49068" s="138"/>
    </row>
    <row r="49069" spans="62:65" ht="13" thickBot="1">
      <c r="BJ49069" s="138"/>
      <c r="BK49069" s="138"/>
      <c r="BL49069" s="138"/>
      <c r="BM49069" s="138"/>
    </row>
    <row r="49070" spans="62:65" ht="13" thickBot="1">
      <c r="BJ49070" s="138"/>
      <c r="BK49070" s="138"/>
      <c r="BL49070" s="138"/>
      <c r="BM49070" s="138"/>
    </row>
    <row r="49071" spans="62:65" ht="13" thickBot="1">
      <c r="BJ49071" s="138"/>
      <c r="BK49071" s="138"/>
      <c r="BL49071" s="138"/>
      <c r="BM49071" s="138"/>
    </row>
    <row r="49072" spans="62:65" ht="13" thickBot="1">
      <c r="BJ49072" s="138"/>
      <c r="BK49072" s="138"/>
      <c r="BL49072" s="138"/>
      <c r="BM49072" s="138"/>
    </row>
    <row r="49073" spans="62:65" ht="13" thickBot="1">
      <c r="BJ49073" s="138"/>
      <c r="BK49073" s="138"/>
      <c r="BL49073" s="138"/>
      <c r="BM49073" s="138"/>
    </row>
    <row r="49074" spans="62:65" ht="13" thickBot="1">
      <c r="BJ49074" s="138"/>
      <c r="BK49074" s="138"/>
      <c r="BL49074" s="138"/>
      <c r="BM49074" s="138"/>
    </row>
    <row r="49075" spans="62:65" ht="13" thickBot="1">
      <c r="BJ49075" s="138"/>
      <c r="BK49075" s="138"/>
      <c r="BL49075" s="138"/>
      <c r="BM49075" s="138"/>
    </row>
    <row r="49076" spans="62:65" ht="13" thickBot="1">
      <c r="BJ49076" s="138"/>
      <c r="BK49076" s="138"/>
      <c r="BL49076" s="138"/>
      <c r="BM49076" s="138"/>
    </row>
    <row r="49077" spans="62:65" ht="13" thickBot="1">
      <c r="BJ49077" s="138"/>
      <c r="BK49077" s="138"/>
      <c r="BL49077" s="138"/>
      <c r="BM49077" s="138"/>
    </row>
    <row r="49078" spans="62:65" ht="13" thickBot="1">
      <c r="BJ49078" s="138"/>
      <c r="BK49078" s="138"/>
      <c r="BL49078" s="138"/>
      <c r="BM49078" s="138"/>
    </row>
    <row r="49079" spans="62:65" ht="13" thickBot="1">
      <c r="BJ49079" s="138"/>
      <c r="BK49079" s="138"/>
      <c r="BL49079" s="138"/>
      <c r="BM49079" s="138"/>
    </row>
    <row r="49080" spans="62:65" ht="13" thickBot="1">
      <c r="BJ49080" s="138"/>
      <c r="BK49080" s="138"/>
      <c r="BL49080" s="138"/>
      <c r="BM49080" s="138"/>
    </row>
    <row r="49081" spans="62:65" ht="13" thickBot="1">
      <c r="BJ49081" s="138"/>
      <c r="BK49081" s="138"/>
      <c r="BL49081" s="138"/>
      <c r="BM49081" s="138"/>
    </row>
    <row r="49082" spans="62:65" ht="13" thickBot="1">
      <c r="BJ49082" s="138"/>
      <c r="BK49082" s="138"/>
      <c r="BL49082" s="138"/>
      <c r="BM49082" s="138"/>
    </row>
    <row r="49083" spans="62:65" ht="13" thickBot="1">
      <c r="BJ49083" s="138"/>
      <c r="BK49083" s="138"/>
      <c r="BL49083" s="138"/>
      <c r="BM49083" s="138"/>
    </row>
    <row r="49084" spans="62:65" ht="13" thickBot="1">
      <c r="BJ49084" s="138"/>
      <c r="BK49084" s="138"/>
      <c r="BL49084" s="138"/>
      <c r="BM49084" s="138"/>
    </row>
    <row r="49085" spans="62:65" ht="13" thickBot="1">
      <c r="BJ49085" s="138"/>
      <c r="BK49085" s="138"/>
      <c r="BL49085" s="138"/>
      <c r="BM49085" s="138"/>
    </row>
    <row r="49086" spans="62:65" ht="13" thickBot="1">
      <c r="BJ49086" s="138"/>
      <c r="BK49086" s="138"/>
      <c r="BL49086" s="138"/>
      <c r="BM49086" s="138"/>
    </row>
    <row r="49087" spans="62:65" ht="13" thickBot="1">
      <c r="BJ49087" s="138"/>
      <c r="BK49087" s="138"/>
      <c r="BL49087" s="138"/>
      <c r="BM49087" s="138"/>
    </row>
    <row r="49088" spans="62:65" ht="13" thickBot="1">
      <c r="BJ49088" s="138"/>
      <c r="BK49088" s="138"/>
      <c r="BL49088" s="138"/>
      <c r="BM49088" s="138"/>
    </row>
    <row r="49089" spans="62:65" ht="13" thickBot="1">
      <c r="BJ49089" s="138"/>
      <c r="BK49089" s="138"/>
      <c r="BL49089" s="138"/>
      <c r="BM49089" s="138"/>
    </row>
    <row r="49090" spans="62:65" ht="13" thickBot="1">
      <c r="BJ49090" s="138"/>
      <c r="BK49090" s="138"/>
      <c r="BL49090" s="138"/>
      <c r="BM49090" s="138"/>
    </row>
    <row r="49091" spans="62:65" ht="13" thickBot="1">
      <c r="BJ49091" s="138"/>
      <c r="BK49091" s="138"/>
      <c r="BL49091" s="138"/>
      <c r="BM49091" s="138"/>
    </row>
    <row r="49092" spans="62:65" ht="13" thickBot="1">
      <c r="BJ49092" s="138"/>
      <c r="BK49092" s="138"/>
      <c r="BL49092" s="138"/>
      <c r="BM49092" s="138"/>
    </row>
    <row r="49093" spans="62:65" ht="13" thickBot="1">
      <c r="BJ49093" s="138"/>
      <c r="BK49093" s="138"/>
      <c r="BL49093" s="138"/>
      <c r="BM49093" s="138"/>
    </row>
    <row r="49094" spans="62:65" ht="13" thickBot="1">
      <c r="BJ49094" s="138"/>
      <c r="BK49094" s="138"/>
      <c r="BL49094" s="138"/>
      <c r="BM49094" s="138"/>
    </row>
    <row r="49095" spans="62:65" ht="13" thickBot="1">
      <c r="BJ49095" s="138"/>
      <c r="BK49095" s="138"/>
      <c r="BL49095" s="138"/>
      <c r="BM49095" s="138"/>
    </row>
    <row r="49096" spans="62:65" ht="13" thickBot="1">
      <c r="BJ49096" s="138"/>
      <c r="BK49096" s="138"/>
      <c r="BL49096" s="138"/>
      <c r="BM49096" s="138"/>
    </row>
    <row r="49097" spans="62:65" ht="13" thickBot="1">
      <c r="BJ49097" s="138"/>
      <c r="BK49097" s="138"/>
      <c r="BL49097" s="138"/>
      <c r="BM49097" s="138"/>
    </row>
    <row r="49098" spans="62:65" ht="13" thickBot="1">
      <c r="BJ49098" s="138"/>
      <c r="BK49098" s="138"/>
      <c r="BL49098" s="138"/>
      <c r="BM49098" s="138"/>
    </row>
    <row r="49099" spans="62:65" ht="13" thickBot="1">
      <c r="BJ49099" s="138"/>
      <c r="BK49099" s="138"/>
      <c r="BL49099" s="138"/>
      <c r="BM49099" s="138"/>
    </row>
    <row r="49100" spans="62:65" ht="13" thickBot="1">
      <c r="BJ49100" s="138"/>
      <c r="BK49100" s="138"/>
      <c r="BL49100" s="138"/>
      <c r="BM49100" s="138"/>
    </row>
    <row r="49101" spans="62:65" ht="13" thickBot="1">
      <c r="BJ49101" s="138"/>
      <c r="BK49101" s="138"/>
      <c r="BL49101" s="138"/>
      <c r="BM49101" s="138"/>
    </row>
    <row r="49102" spans="62:65" ht="13" thickBot="1">
      <c r="BJ49102" s="138"/>
      <c r="BK49102" s="138"/>
      <c r="BL49102" s="138"/>
      <c r="BM49102" s="138"/>
    </row>
    <row r="49103" spans="62:65" ht="13" thickBot="1">
      <c r="BJ49103" s="138"/>
      <c r="BK49103" s="138"/>
      <c r="BL49103" s="138"/>
      <c r="BM49103" s="138"/>
    </row>
    <row r="49104" spans="62:65" ht="13" thickBot="1">
      <c r="BJ49104" s="138"/>
      <c r="BK49104" s="138"/>
      <c r="BL49104" s="138"/>
      <c r="BM49104" s="138"/>
    </row>
    <row r="49105" spans="62:65" ht="13" thickBot="1">
      <c r="BJ49105" s="138"/>
      <c r="BK49105" s="138"/>
      <c r="BL49105" s="138"/>
      <c r="BM49105" s="138"/>
    </row>
    <row r="49106" spans="62:65" ht="13" thickBot="1">
      <c r="BJ49106" s="138"/>
      <c r="BK49106" s="138"/>
      <c r="BL49106" s="138"/>
      <c r="BM49106" s="138"/>
    </row>
    <row r="49107" spans="62:65" ht="13" thickBot="1">
      <c r="BJ49107" s="138"/>
      <c r="BK49107" s="138"/>
      <c r="BL49107" s="138"/>
      <c r="BM49107" s="138"/>
    </row>
    <row r="49108" spans="62:65" ht="13" thickBot="1">
      <c r="BJ49108" s="138"/>
      <c r="BK49108" s="138"/>
      <c r="BL49108" s="138"/>
      <c r="BM49108" s="138"/>
    </row>
    <row r="49109" spans="62:65" ht="13" thickBot="1">
      <c r="BJ49109" s="138"/>
      <c r="BK49109" s="138"/>
      <c r="BL49109" s="138"/>
      <c r="BM49109" s="138"/>
    </row>
    <row r="49110" spans="62:65" ht="13" thickBot="1">
      <c r="BJ49110" s="138"/>
      <c r="BK49110" s="138"/>
      <c r="BL49110" s="138"/>
      <c r="BM49110" s="138"/>
    </row>
    <row r="49111" spans="62:65" ht="13" thickBot="1">
      <c r="BJ49111" s="138"/>
      <c r="BK49111" s="138"/>
      <c r="BL49111" s="138"/>
      <c r="BM49111" s="138"/>
    </row>
    <row r="49112" spans="62:65" ht="13" thickBot="1">
      <c r="BJ49112" s="138"/>
      <c r="BK49112" s="138"/>
      <c r="BL49112" s="138"/>
      <c r="BM49112" s="138"/>
    </row>
    <row r="49113" spans="62:65" ht="13" thickBot="1">
      <c r="BJ49113" s="138"/>
      <c r="BK49113" s="138"/>
      <c r="BL49113" s="138"/>
      <c r="BM49113" s="138"/>
    </row>
    <row r="49114" spans="62:65" ht="13" thickBot="1">
      <c r="BJ49114" s="138"/>
      <c r="BK49114" s="138"/>
      <c r="BL49114" s="138"/>
      <c r="BM49114" s="138"/>
    </row>
    <row r="49115" spans="62:65" ht="13" thickBot="1">
      <c r="BJ49115" s="138"/>
      <c r="BK49115" s="138"/>
      <c r="BL49115" s="138"/>
      <c r="BM49115" s="138"/>
    </row>
    <row r="49116" spans="62:65" ht="13" thickBot="1">
      <c r="BJ49116" s="138"/>
      <c r="BK49116" s="138"/>
      <c r="BL49116" s="138"/>
      <c r="BM49116" s="138"/>
    </row>
    <row r="49117" spans="62:65" ht="13" thickBot="1">
      <c r="BJ49117" s="138"/>
      <c r="BK49117" s="138"/>
      <c r="BL49117" s="138"/>
      <c r="BM49117" s="138"/>
    </row>
    <row r="49118" spans="62:65" ht="13" thickBot="1">
      <c r="BJ49118" s="138"/>
      <c r="BK49118" s="138"/>
      <c r="BL49118" s="138"/>
      <c r="BM49118" s="138"/>
    </row>
    <row r="49119" spans="62:65" ht="13" thickBot="1">
      <c r="BJ49119" s="138"/>
      <c r="BK49119" s="138"/>
      <c r="BL49119" s="138"/>
      <c r="BM49119" s="138"/>
    </row>
    <row r="49120" spans="62:65" ht="13" thickBot="1">
      <c r="BJ49120" s="138"/>
      <c r="BK49120" s="138"/>
      <c r="BL49120" s="138"/>
      <c r="BM49120" s="138"/>
    </row>
    <row r="49121" spans="62:65" ht="13" thickBot="1">
      <c r="BJ49121" s="138"/>
      <c r="BK49121" s="138"/>
      <c r="BL49121" s="138"/>
      <c r="BM49121" s="138"/>
    </row>
    <row r="49122" spans="62:65" ht="13" thickBot="1">
      <c r="BJ49122" s="138"/>
      <c r="BK49122" s="138"/>
      <c r="BL49122" s="138"/>
      <c r="BM49122" s="138"/>
    </row>
    <row r="49123" spans="62:65" ht="13" thickBot="1">
      <c r="BJ49123" s="138"/>
      <c r="BK49123" s="138"/>
      <c r="BL49123" s="138"/>
      <c r="BM49123" s="138"/>
    </row>
    <row r="49124" spans="62:65" ht="13" thickBot="1">
      <c r="BJ49124" s="138"/>
      <c r="BK49124" s="138"/>
      <c r="BL49124" s="138"/>
      <c r="BM49124" s="138"/>
    </row>
    <row r="49125" spans="62:65" ht="13" thickBot="1">
      <c r="BJ49125" s="138"/>
      <c r="BK49125" s="138"/>
      <c r="BL49125" s="138"/>
      <c r="BM49125" s="138"/>
    </row>
    <row r="49126" spans="62:65" ht="13" thickBot="1">
      <c r="BJ49126" s="138"/>
      <c r="BK49126" s="138"/>
      <c r="BL49126" s="138"/>
      <c r="BM49126" s="138"/>
    </row>
    <row r="49127" spans="62:65" ht="13" thickBot="1">
      <c r="BJ49127" s="138"/>
      <c r="BK49127" s="138"/>
      <c r="BL49127" s="138"/>
      <c r="BM49127" s="138"/>
    </row>
    <row r="49128" spans="62:65" ht="13" thickBot="1">
      <c r="BJ49128" s="138"/>
      <c r="BK49128" s="138"/>
      <c r="BL49128" s="138"/>
      <c r="BM49128" s="138"/>
    </row>
    <row r="49129" spans="62:65" ht="13" thickBot="1">
      <c r="BJ49129" s="138"/>
      <c r="BK49129" s="138"/>
      <c r="BL49129" s="138"/>
      <c r="BM49129" s="138"/>
    </row>
    <row r="49130" spans="62:65" ht="13" thickBot="1">
      <c r="BJ49130" s="138"/>
      <c r="BK49130" s="138"/>
      <c r="BL49130" s="138"/>
      <c r="BM49130" s="138"/>
    </row>
    <row r="49131" spans="62:65" ht="13" thickBot="1">
      <c r="BJ49131" s="138"/>
      <c r="BK49131" s="138"/>
      <c r="BL49131" s="138"/>
      <c r="BM49131" s="138"/>
    </row>
    <row r="49132" spans="62:65" ht="13" thickBot="1">
      <c r="BJ49132" s="138"/>
      <c r="BK49132" s="138"/>
      <c r="BL49132" s="138"/>
      <c r="BM49132" s="138"/>
    </row>
    <row r="49133" spans="62:65" ht="13" thickBot="1">
      <c r="BJ49133" s="138"/>
      <c r="BK49133" s="138"/>
      <c r="BL49133" s="138"/>
      <c r="BM49133" s="138"/>
    </row>
    <row r="49134" spans="62:65" ht="13" thickBot="1">
      <c r="BJ49134" s="138"/>
      <c r="BK49134" s="138"/>
      <c r="BL49134" s="138"/>
      <c r="BM49134" s="138"/>
    </row>
    <row r="49135" spans="62:65" ht="13" thickBot="1">
      <c r="BJ49135" s="138"/>
      <c r="BK49135" s="138"/>
      <c r="BL49135" s="138"/>
      <c r="BM49135" s="138"/>
    </row>
    <row r="49136" spans="62:65" ht="13" thickBot="1">
      <c r="BJ49136" s="138"/>
      <c r="BK49136" s="138"/>
      <c r="BL49136" s="138"/>
      <c r="BM49136" s="138"/>
    </row>
    <row r="49137" spans="62:65" ht="13" thickBot="1">
      <c r="BJ49137" s="138"/>
      <c r="BK49137" s="138"/>
      <c r="BL49137" s="138"/>
      <c r="BM49137" s="138"/>
    </row>
    <row r="49138" spans="62:65" ht="13" thickBot="1">
      <c r="BJ49138" s="138"/>
      <c r="BK49138" s="138"/>
      <c r="BL49138" s="138"/>
      <c r="BM49138" s="138"/>
    </row>
    <row r="49139" spans="62:65" ht="13" thickBot="1">
      <c r="BJ49139" s="138"/>
      <c r="BK49139" s="138"/>
      <c r="BL49139" s="138"/>
      <c r="BM49139" s="138"/>
    </row>
    <row r="49140" spans="62:65" ht="13" thickBot="1">
      <c r="BJ49140" s="138"/>
      <c r="BK49140" s="138"/>
      <c r="BL49140" s="138"/>
      <c r="BM49140" s="138"/>
    </row>
    <row r="49141" spans="62:65" ht="13" thickBot="1">
      <c r="BJ49141" s="138"/>
      <c r="BK49141" s="138"/>
      <c r="BL49141" s="138"/>
      <c r="BM49141" s="138"/>
    </row>
    <row r="49142" spans="62:65" ht="13" thickBot="1">
      <c r="BJ49142" s="138"/>
      <c r="BK49142" s="138"/>
      <c r="BL49142" s="138"/>
      <c r="BM49142" s="138"/>
    </row>
    <row r="49143" spans="62:65" ht="13" thickBot="1">
      <c r="BJ49143" s="138"/>
      <c r="BK49143" s="138"/>
      <c r="BL49143" s="138"/>
      <c r="BM49143" s="138"/>
    </row>
    <row r="49144" spans="62:65" ht="13" thickBot="1">
      <c r="BJ49144" s="138"/>
      <c r="BK49144" s="138"/>
      <c r="BL49144" s="138"/>
      <c r="BM49144" s="138"/>
    </row>
    <row r="49145" spans="62:65" ht="13" thickBot="1">
      <c r="BJ49145" s="138"/>
      <c r="BK49145" s="138"/>
      <c r="BL49145" s="138"/>
      <c r="BM49145" s="138"/>
    </row>
    <row r="49146" spans="62:65" ht="13" thickBot="1">
      <c r="BJ49146" s="138"/>
      <c r="BK49146" s="138"/>
      <c r="BL49146" s="138"/>
      <c r="BM49146" s="138"/>
    </row>
    <row r="49147" spans="62:65" ht="13" thickBot="1">
      <c r="BJ49147" s="138"/>
      <c r="BK49147" s="138"/>
      <c r="BL49147" s="138"/>
      <c r="BM49147" s="138"/>
    </row>
    <row r="49148" spans="62:65" ht="13" thickBot="1">
      <c r="BJ49148" s="138"/>
      <c r="BK49148" s="138"/>
      <c r="BL49148" s="138"/>
      <c r="BM49148" s="138"/>
    </row>
    <row r="49149" spans="62:65" ht="13" thickBot="1">
      <c r="BJ49149" s="138"/>
      <c r="BK49149" s="138"/>
      <c r="BL49149" s="138"/>
      <c r="BM49149" s="138"/>
    </row>
    <row r="49150" spans="62:65" ht="13" thickBot="1">
      <c r="BJ49150" s="138"/>
      <c r="BK49150" s="138"/>
      <c r="BL49150" s="138"/>
      <c r="BM49150" s="138"/>
    </row>
    <row r="49151" spans="62:65" ht="13" thickBot="1">
      <c r="BJ49151" s="138"/>
      <c r="BK49151" s="138"/>
      <c r="BL49151" s="138"/>
      <c r="BM49151" s="138"/>
    </row>
    <row r="49152" spans="62:65" ht="13" thickBot="1">
      <c r="BJ49152" s="138"/>
      <c r="BK49152" s="138"/>
      <c r="BL49152" s="138"/>
      <c r="BM49152" s="138"/>
    </row>
    <row r="49153" spans="62:65" ht="13" thickBot="1">
      <c r="BJ49153" s="138"/>
      <c r="BK49153" s="138"/>
      <c r="BL49153" s="138"/>
      <c r="BM49153" s="138"/>
    </row>
    <row r="49154" spans="62:65" ht="13" thickBot="1">
      <c r="BJ49154" s="138"/>
      <c r="BK49154" s="138"/>
      <c r="BL49154" s="138"/>
      <c r="BM49154" s="138"/>
    </row>
    <row r="49155" spans="62:65" ht="13" thickBot="1">
      <c r="BJ49155" s="138"/>
      <c r="BK49155" s="138"/>
      <c r="BL49155" s="138"/>
      <c r="BM49155" s="138"/>
    </row>
    <row r="49156" spans="62:65" ht="13" thickBot="1">
      <c r="BJ49156" s="138"/>
      <c r="BK49156" s="138"/>
      <c r="BL49156" s="138"/>
      <c r="BM49156" s="138"/>
    </row>
    <row r="49157" spans="62:65" ht="13" thickBot="1">
      <c r="BJ49157" s="138"/>
      <c r="BK49157" s="138"/>
      <c r="BL49157" s="138"/>
      <c r="BM49157" s="138"/>
    </row>
    <row r="49158" spans="62:65" ht="13" thickBot="1">
      <c r="BJ49158" s="138"/>
      <c r="BK49158" s="138"/>
      <c r="BL49158" s="138"/>
      <c r="BM49158" s="138"/>
    </row>
    <row r="49159" spans="62:65" ht="13" thickBot="1">
      <c r="BJ49159" s="138"/>
      <c r="BK49159" s="138"/>
      <c r="BL49159" s="138"/>
      <c r="BM49159" s="138"/>
    </row>
    <row r="49160" spans="62:65" ht="13" thickBot="1">
      <c r="BJ49160" s="138"/>
      <c r="BK49160" s="138"/>
      <c r="BL49160" s="138"/>
      <c r="BM49160" s="138"/>
    </row>
    <row r="49161" spans="62:65" ht="13" thickBot="1">
      <c r="BJ49161" s="138"/>
      <c r="BK49161" s="138"/>
      <c r="BL49161" s="138"/>
      <c r="BM49161" s="138"/>
    </row>
    <row r="49162" spans="62:65" ht="13" thickBot="1">
      <c r="BJ49162" s="138"/>
      <c r="BK49162" s="138"/>
      <c r="BL49162" s="138"/>
      <c r="BM49162" s="138"/>
    </row>
    <row r="49163" spans="62:65" ht="13" thickBot="1">
      <c r="BJ49163" s="138"/>
      <c r="BK49163" s="138"/>
      <c r="BL49163" s="138"/>
      <c r="BM49163" s="138"/>
    </row>
    <row r="49164" spans="62:65" ht="13" thickBot="1">
      <c r="BJ49164" s="138"/>
      <c r="BK49164" s="138"/>
      <c r="BL49164" s="138"/>
      <c r="BM49164" s="138"/>
    </row>
    <row r="49165" spans="62:65" ht="13" thickBot="1">
      <c r="BJ49165" s="138"/>
      <c r="BK49165" s="138"/>
      <c r="BL49165" s="138"/>
      <c r="BM49165" s="138"/>
    </row>
    <row r="49166" spans="62:65" ht="13" thickBot="1">
      <c r="BJ49166" s="138"/>
      <c r="BK49166" s="138"/>
      <c r="BL49166" s="138"/>
      <c r="BM49166" s="138"/>
    </row>
    <row r="49167" spans="62:65" ht="13" thickBot="1">
      <c r="BJ49167" s="138"/>
      <c r="BK49167" s="138"/>
      <c r="BL49167" s="138"/>
      <c r="BM49167" s="138"/>
    </row>
    <row r="49168" spans="62:65" ht="13" thickBot="1">
      <c r="BJ49168" s="138"/>
      <c r="BK49168" s="138"/>
      <c r="BL49168" s="138"/>
      <c r="BM49168" s="138"/>
    </row>
    <row r="49169" spans="62:65" ht="13" thickBot="1">
      <c r="BJ49169" s="138"/>
      <c r="BK49169" s="138"/>
      <c r="BL49169" s="138"/>
      <c r="BM49169" s="138"/>
    </row>
    <row r="49170" spans="62:65" ht="13" thickBot="1">
      <c r="BJ49170" s="138"/>
      <c r="BK49170" s="138"/>
      <c r="BL49170" s="138"/>
      <c r="BM49170" s="138"/>
    </row>
    <row r="49171" spans="62:65" ht="13" thickBot="1">
      <c r="BJ49171" s="138"/>
      <c r="BK49171" s="138"/>
      <c r="BL49171" s="138"/>
      <c r="BM49171" s="138"/>
    </row>
    <row r="49172" spans="62:65" ht="13" thickBot="1">
      <c r="BJ49172" s="138"/>
      <c r="BK49172" s="138"/>
      <c r="BL49172" s="138"/>
      <c r="BM49172" s="138"/>
    </row>
    <row r="49173" spans="62:65" ht="13" thickBot="1">
      <c r="BJ49173" s="138"/>
      <c r="BK49173" s="138"/>
      <c r="BL49173" s="138"/>
      <c r="BM49173" s="138"/>
    </row>
    <row r="49174" spans="62:65" ht="13" thickBot="1">
      <c r="BJ49174" s="138"/>
      <c r="BK49174" s="138"/>
      <c r="BL49174" s="138"/>
      <c r="BM49174" s="138"/>
    </row>
    <row r="49175" spans="62:65" ht="13" thickBot="1">
      <c r="BJ49175" s="138"/>
      <c r="BK49175" s="138"/>
      <c r="BL49175" s="138"/>
      <c r="BM49175" s="138"/>
    </row>
    <row r="49176" spans="62:65" ht="13" thickBot="1">
      <c r="BJ49176" s="138"/>
      <c r="BK49176" s="138"/>
      <c r="BL49176" s="138"/>
      <c r="BM49176" s="138"/>
    </row>
    <row r="49177" spans="62:65" ht="13" thickBot="1">
      <c r="BJ49177" s="138"/>
      <c r="BK49177" s="138"/>
      <c r="BL49177" s="138"/>
      <c r="BM49177" s="138"/>
    </row>
    <row r="49178" spans="62:65" ht="13" thickBot="1">
      <c r="BJ49178" s="138"/>
      <c r="BK49178" s="138"/>
      <c r="BL49178" s="138"/>
      <c r="BM49178" s="138"/>
    </row>
    <row r="49179" spans="62:65" ht="13" thickBot="1">
      <c r="BJ49179" s="138"/>
      <c r="BK49179" s="138"/>
      <c r="BL49179" s="138"/>
      <c r="BM49179" s="138"/>
    </row>
    <row r="49180" spans="62:65" ht="13" thickBot="1">
      <c r="BJ49180" s="138"/>
      <c r="BK49180" s="138"/>
      <c r="BL49180" s="138"/>
      <c r="BM49180" s="138"/>
    </row>
    <row r="49181" spans="62:65" ht="13" thickBot="1">
      <c r="BJ49181" s="138"/>
      <c r="BK49181" s="138"/>
      <c r="BL49181" s="138"/>
      <c r="BM49181" s="138"/>
    </row>
    <row r="49182" spans="62:65" ht="13" thickBot="1">
      <c r="BJ49182" s="138"/>
      <c r="BK49182" s="138"/>
      <c r="BL49182" s="138"/>
      <c r="BM49182" s="138"/>
    </row>
    <row r="49183" spans="62:65" ht="13" thickBot="1">
      <c r="BJ49183" s="138"/>
      <c r="BK49183" s="138"/>
      <c r="BL49183" s="138"/>
      <c r="BM49183" s="138"/>
    </row>
    <row r="49184" spans="62:65" ht="13" thickBot="1">
      <c r="BJ49184" s="138"/>
      <c r="BK49184" s="138"/>
      <c r="BL49184" s="138"/>
      <c r="BM49184" s="138"/>
    </row>
    <row r="49185" spans="62:65" ht="13" thickBot="1">
      <c r="BJ49185" s="138"/>
      <c r="BK49185" s="138"/>
      <c r="BL49185" s="138"/>
      <c r="BM49185" s="138"/>
    </row>
    <row r="49186" spans="62:65" ht="13" thickBot="1">
      <c r="BJ49186" s="138"/>
      <c r="BK49186" s="138"/>
      <c r="BL49186" s="138"/>
      <c r="BM49186" s="138"/>
    </row>
    <row r="49187" spans="62:65" ht="13" thickBot="1">
      <c r="BJ49187" s="138"/>
      <c r="BK49187" s="138"/>
      <c r="BL49187" s="138"/>
      <c r="BM49187" s="138"/>
    </row>
    <row r="49188" spans="62:65" ht="13" thickBot="1">
      <c r="BJ49188" s="138"/>
      <c r="BK49188" s="138"/>
      <c r="BL49188" s="138"/>
      <c r="BM49188" s="138"/>
    </row>
    <row r="49189" spans="62:65" ht="13" thickBot="1">
      <c r="BJ49189" s="138"/>
      <c r="BK49189" s="138"/>
      <c r="BL49189" s="138"/>
      <c r="BM49189" s="138"/>
    </row>
    <row r="49190" spans="62:65" ht="13" thickBot="1">
      <c r="BJ49190" s="138"/>
      <c r="BK49190" s="138"/>
      <c r="BL49190" s="138"/>
      <c r="BM49190" s="138"/>
    </row>
    <row r="49191" spans="62:65" ht="13" thickBot="1">
      <c r="BJ49191" s="138"/>
      <c r="BK49191" s="138"/>
      <c r="BL49191" s="138"/>
      <c r="BM49191" s="138"/>
    </row>
    <row r="49192" spans="62:65" ht="13" thickBot="1">
      <c r="BJ49192" s="138"/>
      <c r="BK49192" s="138"/>
      <c r="BL49192" s="138"/>
      <c r="BM49192" s="138"/>
    </row>
    <row r="49193" spans="62:65" ht="13" thickBot="1">
      <c r="BJ49193" s="138"/>
      <c r="BK49193" s="138"/>
      <c r="BL49193" s="138"/>
      <c r="BM49193" s="138"/>
    </row>
    <row r="49194" spans="62:65" ht="13" thickBot="1">
      <c r="BJ49194" s="138"/>
      <c r="BK49194" s="138"/>
      <c r="BL49194" s="138"/>
      <c r="BM49194" s="138"/>
    </row>
    <row r="49195" spans="62:65" ht="13" thickBot="1">
      <c r="BJ49195" s="138"/>
      <c r="BK49195" s="138"/>
      <c r="BL49195" s="138"/>
      <c r="BM49195" s="138"/>
    </row>
    <row r="49196" spans="62:65" ht="13" thickBot="1">
      <c r="BJ49196" s="138"/>
      <c r="BK49196" s="138"/>
      <c r="BL49196" s="138"/>
      <c r="BM49196" s="138"/>
    </row>
    <row r="49197" spans="62:65" ht="13" thickBot="1">
      <c r="BJ49197" s="138"/>
      <c r="BK49197" s="138"/>
      <c r="BL49197" s="138"/>
      <c r="BM49197" s="138"/>
    </row>
    <row r="49198" spans="62:65" ht="13" thickBot="1">
      <c r="BJ49198" s="138"/>
      <c r="BK49198" s="138"/>
      <c r="BL49198" s="138"/>
      <c r="BM49198" s="138"/>
    </row>
    <row r="49199" spans="62:65" ht="13" thickBot="1">
      <c r="BJ49199" s="138"/>
      <c r="BK49199" s="138"/>
      <c r="BL49199" s="138"/>
      <c r="BM49199" s="138"/>
    </row>
    <row r="49200" spans="62:65" ht="13" thickBot="1">
      <c r="BJ49200" s="138"/>
      <c r="BK49200" s="138"/>
      <c r="BL49200" s="138"/>
      <c r="BM49200" s="138"/>
    </row>
    <row r="49201" spans="62:65" ht="13" thickBot="1">
      <c r="BJ49201" s="138"/>
      <c r="BK49201" s="138"/>
      <c r="BL49201" s="138"/>
      <c r="BM49201" s="138"/>
    </row>
    <row r="49202" spans="62:65" ht="13" thickBot="1">
      <c r="BJ49202" s="138"/>
      <c r="BK49202" s="138"/>
      <c r="BL49202" s="138"/>
      <c r="BM49202" s="138"/>
    </row>
    <row r="49203" spans="62:65" ht="13" thickBot="1">
      <c r="BJ49203" s="138"/>
      <c r="BK49203" s="138"/>
      <c r="BL49203" s="138"/>
      <c r="BM49203" s="138"/>
    </row>
    <row r="49204" spans="62:65" ht="13" thickBot="1">
      <c r="BJ49204" s="138"/>
      <c r="BK49204" s="138"/>
      <c r="BL49204" s="138"/>
      <c r="BM49204" s="138"/>
    </row>
    <row r="49205" spans="62:65" ht="13" thickBot="1">
      <c r="BJ49205" s="138"/>
      <c r="BK49205" s="138"/>
      <c r="BL49205" s="138"/>
      <c r="BM49205" s="138"/>
    </row>
    <row r="49206" spans="62:65" ht="13" thickBot="1">
      <c r="BJ49206" s="138"/>
      <c r="BK49206" s="138"/>
      <c r="BL49206" s="138"/>
      <c r="BM49206" s="138"/>
    </row>
    <row r="49207" spans="62:65" ht="13" thickBot="1">
      <c r="BJ49207" s="138"/>
      <c r="BK49207" s="138"/>
      <c r="BL49207" s="138"/>
      <c r="BM49207" s="138"/>
    </row>
    <row r="49208" spans="62:65" ht="13" thickBot="1">
      <c r="BJ49208" s="138"/>
      <c r="BK49208" s="138"/>
      <c r="BL49208" s="138"/>
      <c r="BM49208" s="138"/>
    </row>
    <row r="49209" spans="62:65" ht="13" thickBot="1">
      <c r="BJ49209" s="138"/>
      <c r="BK49209" s="138"/>
      <c r="BL49209" s="138"/>
      <c r="BM49209" s="138"/>
    </row>
    <row r="49210" spans="62:65" ht="13" thickBot="1">
      <c r="BJ49210" s="138"/>
      <c r="BK49210" s="138"/>
      <c r="BL49210" s="138"/>
      <c r="BM49210" s="138"/>
    </row>
    <row r="49211" spans="62:65" ht="13" thickBot="1">
      <c r="BJ49211" s="138"/>
      <c r="BK49211" s="138"/>
      <c r="BL49211" s="138"/>
      <c r="BM49211" s="138"/>
    </row>
    <row r="49212" spans="62:65" ht="13" thickBot="1">
      <c r="BJ49212" s="138"/>
      <c r="BK49212" s="138"/>
      <c r="BL49212" s="138"/>
      <c r="BM49212" s="138"/>
    </row>
    <row r="49213" spans="62:65" ht="13" thickBot="1">
      <c r="BJ49213" s="138"/>
      <c r="BK49213" s="138"/>
      <c r="BL49213" s="138"/>
      <c r="BM49213" s="138"/>
    </row>
    <row r="49214" spans="62:65" ht="13" thickBot="1">
      <c r="BJ49214" s="138"/>
      <c r="BK49214" s="138"/>
      <c r="BL49214" s="138"/>
      <c r="BM49214" s="138"/>
    </row>
    <row r="49215" spans="62:65" ht="13" thickBot="1">
      <c r="BJ49215" s="138"/>
      <c r="BK49215" s="138"/>
      <c r="BL49215" s="138"/>
      <c r="BM49215" s="138"/>
    </row>
    <row r="49216" spans="62:65" ht="13" thickBot="1">
      <c r="BJ49216" s="138"/>
      <c r="BK49216" s="138"/>
      <c r="BL49216" s="138"/>
      <c r="BM49216" s="138"/>
    </row>
    <row r="49217" spans="62:65" ht="13" thickBot="1">
      <c r="BJ49217" s="138"/>
      <c r="BK49217" s="138"/>
      <c r="BL49217" s="138"/>
      <c r="BM49217" s="138"/>
    </row>
    <row r="49218" spans="62:65" ht="13" thickBot="1">
      <c r="BJ49218" s="138"/>
      <c r="BK49218" s="138"/>
      <c r="BL49218" s="138"/>
      <c r="BM49218" s="138"/>
    </row>
    <row r="49219" spans="62:65" ht="13" thickBot="1">
      <c r="BJ49219" s="138"/>
      <c r="BK49219" s="138"/>
      <c r="BL49219" s="138"/>
      <c r="BM49219" s="138"/>
    </row>
    <row r="49220" spans="62:65" ht="13" thickBot="1">
      <c r="BJ49220" s="138"/>
      <c r="BK49220" s="138"/>
      <c r="BL49220" s="138"/>
      <c r="BM49220" s="138"/>
    </row>
    <row r="49221" spans="62:65" ht="13" thickBot="1">
      <c r="BJ49221" s="138"/>
      <c r="BK49221" s="138"/>
      <c r="BL49221" s="138"/>
      <c r="BM49221" s="138"/>
    </row>
    <row r="49222" spans="62:65" ht="13" thickBot="1">
      <c r="BJ49222" s="138"/>
      <c r="BK49222" s="138"/>
      <c r="BL49222" s="138"/>
      <c r="BM49222" s="138"/>
    </row>
    <row r="49223" spans="62:65" ht="13" thickBot="1">
      <c r="BJ49223" s="138"/>
      <c r="BK49223" s="138"/>
      <c r="BL49223" s="138"/>
      <c r="BM49223" s="138"/>
    </row>
    <row r="49224" spans="62:65" ht="13" thickBot="1">
      <c r="BJ49224" s="138"/>
      <c r="BK49224" s="138"/>
      <c r="BL49224" s="138"/>
      <c r="BM49224" s="138"/>
    </row>
    <row r="49225" spans="62:65" ht="13" thickBot="1">
      <c r="BJ49225" s="138"/>
      <c r="BK49225" s="138"/>
      <c r="BL49225" s="138"/>
      <c r="BM49225" s="138"/>
    </row>
    <row r="49226" spans="62:65" ht="13" thickBot="1">
      <c r="BJ49226" s="138"/>
      <c r="BK49226" s="138"/>
      <c r="BL49226" s="138"/>
      <c r="BM49226" s="138"/>
    </row>
    <row r="49227" spans="62:65" ht="13" thickBot="1">
      <c r="BJ49227" s="138"/>
      <c r="BK49227" s="138"/>
      <c r="BL49227" s="138"/>
      <c r="BM49227" s="138"/>
    </row>
    <row r="49228" spans="62:65" ht="13" thickBot="1">
      <c r="BJ49228" s="138"/>
      <c r="BK49228" s="138"/>
      <c r="BL49228" s="138"/>
      <c r="BM49228" s="138"/>
    </row>
    <row r="49229" spans="62:65" ht="13" thickBot="1">
      <c r="BJ49229" s="138"/>
      <c r="BK49229" s="138"/>
      <c r="BL49229" s="138"/>
      <c r="BM49229" s="138"/>
    </row>
    <row r="49230" spans="62:65" ht="13" thickBot="1">
      <c r="BJ49230" s="138"/>
      <c r="BK49230" s="138"/>
      <c r="BL49230" s="138"/>
      <c r="BM49230" s="138"/>
    </row>
    <row r="49231" spans="62:65" ht="13" thickBot="1">
      <c r="BJ49231" s="138"/>
      <c r="BK49231" s="138"/>
      <c r="BL49231" s="138"/>
      <c r="BM49231" s="138"/>
    </row>
    <row r="49232" spans="62:65" ht="13" thickBot="1">
      <c r="BJ49232" s="138"/>
      <c r="BK49232" s="138"/>
      <c r="BL49232" s="138"/>
      <c r="BM49232" s="138"/>
    </row>
    <row r="49233" spans="62:65" ht="13" thickBot="1">
      <c r="BJ49233" s="138"/>
      <c r="BK49233" s="138"/>
      <c r="BL49233" s="138"/>
      <c r="BM49233" s="138"/>
    </row>
    <row r="49234" spans="62:65" ht="13" thickBot="1">
      <c r="BJ49234" s="138"/>
      <c r="BK49234" s="138"/>
      <c r="BL49234" s="138"/>
      <c r="BM49234" s="138"/>
    </row>
    <row r="49235" spans="62:65" ht="13" thickBot="1">
      <c r="BJ49235" s="138"/>
      <c r="BK49235" s="138"/>
      <c r="BL49235" s="138"/>
      <c r="BM49235" s="138"/>
    </row>
    <row r="49236" spans="62:65" ht="13" thickBot="1">
      <c r="BJ49236" s="138"/>
      <c r="BK49236" s="138"/>
      <c r="BL49236" s="138"/>
      <c r="BM49236" s="138"/>
    </row>
    <row r="49237" spans="62:65" ht="13" thickBot="1">
      <c r="BJ49237" s="138"/>
      <c r="BK49237" s="138"/>
      <c r="BL49237" s="138"/>
      <c r="BM49237" s="138"/>
    </row>
    <row r="49238" spans="62:65" ht="13" thickBot="1">
      <c r="BJ49238" s="138"/>
      <c r="BK49238" s="138"/>
      <c r="BL49238" s="138"/>
      <c r="BM49238" s="138"/>
    </row>
    <row r="49239" spans="62:65" ht="13" thickBot="1">
      <c r="BJ49239" s="138"/>
      <c r="BK49239" s="138"/>
      <c r="BL49239" s="138"/>
      <c r="BM49239" s="138"/>
    </row>
    <row r="49240" spans="62:65" ht="13" thickBot="1">
      <c r="BJ49240" s="138"/>
      <c r="BK49240" s="138"/>
      <c r="BL49240" s="138"/>
      <c r="BM49240" s="138"/>
    </row>
    <row r="49241" spans="62:65" ht="13" thickBot="1">
      <c r="BJ49241" s="138"/>
      <c r="BK49241" s="138"/>
      <c r="BL49241" s="138"/>
      <c r="BM49241" s="138"/>
    </row>
    <row r="49242" spans="62:65" ht="13" thickBot="1">
      <c r="BJ49242" s="138"/>
      <c r="BK49242" s="138"/>
      <c r="BL49242" s="138"/>
      <c r="BM49242" s="138"/>
    </row>
    <row r="49243" spans="62:65" ht="13" thickBot="1">
      <c r="BJ49243" s="138"/>
      <c r="BK49243" s="138"/>
      <c r="BL49243" s="138"/>
      <c r="BM49243" s="138"/>
    </row>
    <row r="49244" spans="62:65" ht="13" thickBot="1">
      <c r="BJ49244" s="138"/>
      <c r="BK49244" s="138"/>
      <c r="BL49244" s="138"/>
      <c r="BM49244" s="138"/>
    </row>
    <row r="49245" spans="62:65" ht="13" thickBot="1">
      <c r="BJ49245" s="138"/>
      <c r="BK49245" s="138"/>
      <c r="BL49245" s="138"/>
      <c r="BM49245" s="138"/>
    </row>
    <row r="49246" spans="62:65" ht="13" thickBot="1">
      <c r="BJ49246" s="138"/>
      <c r="BK49246" s="138"/>
      <c r="BL49246" s="138"/>
      <c r="BM49246" s="138"/>
    </row>
    <row r="49247" spans="62:65" ht="13" thickBot="1">
      <c r="BJ49247" s="138"/>
      <c r="BK49247" s="138"/>
      <c r="BL49247" s="138"/>
      <c r="BM49247" s="138"/>
    </row>
    <row r="49248" spans="62:65" ht="13" thickBot="1">
      <c r="BJ49248" s="138"/>
      <c r="BK49248" s="138"/>
      <c r="BL49248" s="138"/>
      <c r="BM49248" s="138"/>
    </row>
    <row r="49249" spans="62:65" ht="13" thickBot="1">
      <c r="BJ49249" s="138"/>
      <c r="BK49249" s="138"/>
      <c r="BL49249" s="138"/>
      <c r="BM49249" s="138"/>
    </row>
    <row r="49250" spans="62:65" ht="13" thickBot="1">
      <c r="BJ49250" s="138"/>
      <c r="BK49250" s="138"/>
      <c r="BL49250" s="138"/>
      <c r="BM49250" s="138"/>
    </row>
    <row r="49251" spans="62:65" ht="13" thickBot="1">
      <c r="BJ49251" s="138"/>
      <c r="BK49251" s="138"/>
      <c r="BL49251" s="138"/>
      <c r="BM49251" s="138"/>
    </row>
    <row r="49252" spans="62:65" ht="13" thickBot="1">
      <c r="BJ49252" s="138"/>
      <c r="BK49252" s="138"/>
      <c r="BL49252" s="138"/>
      <c r="BM49252" s="138"/>
    </row>
    <row r="49253" spans="62:65" ht="13" thickBot="1">
      <c r="BJ49253" s="138"/>
      <c r="BK49253" s="138"/>
      <c r="BL49253" s="138"/>
      <c r="BM49253" s="138"/>
    </row>
    <row r="49254" spans="62:65" ht="13" thickBot="1">
      <c r="BJ49254" s="138"/>
      <c r="BK49254" s="138"/>
      <c r="BL49254" s="138"/>
      <c r="BM49254" s="138"/>
    </row>
    <row r="49255" spans="62:65" ht="13" thickBot="1">
      <c r="BJ49255" s="138"/>
      <c r="BK49255" s="138"/>
      <c r="BL49255" s="138"/>
      <c r="BM49255" s="138"/>
    </row>
    <row r="49256" spans="62:65" ht="13" thickBot="1">
      <c r="BJ49256" s="138"/>
      <c r="BK49256" s="138"/>
      <c r="BL49256" s="138"/>
      <c r="BM49256" s="138"/>
    </row>
    <row r="49257" spans="62:65" ht="13" thickBot="1">
      <c r="BJ49257" s="138"/>
      <c r="BK49257" s="138"/>
      <c r="BL49257" s="138"/>
      <c r="BM49257" s="138"/>
    </row>
    <row r="49258" spans="62:65" ht="13" thickBot="1">
      <c r="BJ49258" s="138"/>
      <c r="BK49258" s="138"/>
      <c r="BL49258" s="138"/>
      <c r="BM49258" s="138"/>
    </row>
    <row r="49259" spans="62:65" ht="13" thickBot="1">
      <c r="BJ49259" s="138"/>
      <c r="BK49259" s="138"/>
      <c r="BL49259" s="138"/>
      <c r="BM49259" s="138"/>
    </row>
    <row r="49260" spans="62:65" ht="13" thickBot="1">
      <c r="BJ49260" s="138"/>
      <c r="BK49260" s="138"/>
      <c r="BL49260" s="138"/>
      <c r="BM49260" s="138"/>
    </row>
    <row r="49261" spans="62:65" ht="13" thickBot="1">
      <c r="BJ49261" s="138"/>
      <c r="BK49261" s="138"/>
      <c r="BL49261" s="138"/>
      <c r="BM49261" s="138"/>
    </row>
    <row r="49262" spans="62:65" ht="13" thickBot="1">
      <c r="BJ49262" s="138"/>
      <c r="BK49262" s="138"/>
      <c r="BL49262" s="138"/>
      <c r="BM49262" s="138"/>
    </row>
    <row r="49263" spans="62:65" ht="13" thickBot="1">
      <c r="BJ49263" s="138"/>
      <c r="BK49263" s="138"/>
      <c r="BL49263" s="138"/>
      <c r="BM49263" s="138"/>
    </row>
    <row r="49264" spans="62:65" ht="13" thickBot="1">
      <c r="BJ49264" s="138"/>
      <c r="BK49264" s="138"/>
      <c r="BL49264" s="138"/>
      <c r="BM49264" s="138"/>
    </row>
    <row r="49265" spans="62:65" ht="13" thickBot="1">
      <c r="BJ49265" s="138"/>
      <c r="BK49265" s="138"/>
      <c r="BL49265" s="138"/>
      <c r="BM49265" s="138"/>
    </row>
    <row r="49266" spans="62:65" ht="13" thickBot="1">
      <c r="BJ49266" s="138"/>
      <c r="BK49266" s="138"/>
      <c r="BL49266" s="138"/>
      <c r="BM49266" s="138"/>
    </row>
    <row r="49267" spans="62:65" ht="13" thickBot="1">
      <c r="BJ49267" s="138"/>
      <c r="BK49267" s="138"/>
      <c r="BL49267" s="138"/>
      <c r="BM49267" s="138"/>
    </row>
    <row r="49268" spans="62:65" ht="13" thickBot="1">
      <c r="BJ49268" s="138"/>
      <c r="BK49268" s="138"/>
      <c r="BL49268" s="138"/>
      <c r="BM49268" s="138"/>
    </row>
    <row r="49269" spans="62:65" ht="13" thickBot="1">
      <c r="BJ49269" s="138"/>
      <c r="BK49269" s="138"/>
      <c r="BL49269" s="138"/>
      <c r="BM49269" s="138"/>
    </row>
    <row r="49270" spans="62:65" ht="13" thickBot="1">
      <c r="BJ49270" s="138"/>
      <c r="BK49270" s="138"/>
      <c r="BL49270" s="138"/>
      <c r="BM49270" s="138"/>
    </row>
    <row r="49271" spans="62:65" ht="13" thickBot="1">
      <c r="BJ49271" s="138"/>
      <c r="BK49271" s="138"/>
      <c r="BL49271" s="138"/>
      <c r="BM49271" s="138"/>
    </row>
    <row r="49272" spans="62:65" ht="13" thickBot="1">
      <c r="BJ49272" s="138"/>
      <c r="BK49272" s="138"/>
      <c r="BL49272" s="138"/>
      <c r="BM49272" s="138"/>
    </row>
    <row r="49273" spans="62:65" ht="13" thickBot="1">
      <c r="BJ49273" s="138"/>
      <c r="BK49273" s="138"/>
      <c r="BL49273" s="138"/>
      <c r="BM49273" s="138"/>
    </row>
    <row r="49274" spans="62:65" ht="13" thickBot="1">
      <c r="BJ49274" s="138"/>
      <c r="BK49274" s="138"/>
      <c r="BL49274" s="138"/>
      <c r="BM49274" s="138"/>
    </row>
    <row r="49275" spans="62:65" ht="13" thickBot="1">
      <c r="BJ49275" s="138"/>
      <c r="BK49275" s="138"/>
      <c r="BL49275" s="138"/>
      <c r="BM49275" s="138"/>
    </row>
    <row r="49276" spans="62:65" ht="13" thickBot="1">
      <c r="BJ49276" s="138"/>
      <c r="BK49276" s="138"/>
      <c r="BL49276" s="138"/>
      <c r="BM49276" s="138"/>
    </row>
    <row r="49277" spans="62:65" ht="13" thickBot="1">
      <c r="BJ49277" s="138"/>
      <c r="BK49277" s="138"/>
      <c r="BL49277" s="138"/>
      <c r="BM49277" s="138"/>
    </row>
    <row r="49278" spans="62:65" ht="13" thickBot="1">
      <c r="BJ49278" s="138"/>
      <c r="BK49278" s="138"/>
      <c r="BL49278" s="138"/>
      <c r="BM49278" s="138"/>
    </row>
    <row r="49279" spans="62:65" ht="13" thickBot="1">
      <c r="BJ49279" s="138"/>
      <c r="BK49279" s="138"/>
      <c r="BL49279" s="138"/>
      <c r="BM49279" s="138"/>
    </row>
    <row r="49280" spans="62:65" ht="13" thickBot="1">
      <c r="BJ49280" s="138"/>
      <c r="BK49280" s="138"/>
      <c r="BL49280" s="138"/>
      <c r="BM49280" s="138"/>
    </row>
    <row r="49281" spans="62:65" ht="13" thickBot="1">
      <c r="BJ49281" s="138"/>
      <c r="BK49281" s="138"/>
      <c r="BL49281" s="138"/>
      <c r="BM49281" s="138"/>
    </row>
    <row r="49282" spans="62:65" ht="13" thickBot="1">
      <c r="BJ49282" s="138"/>
      <c r="BK49282" s="138"/>
      <c r="BL49282" s="138"/>
      <c r="BM49282" s="138"/>
    </row>
    <row r="49283" spans="62:65" ht="13" thickBot="1">
      <c r="BJ49283" s="138"/>
      <c r="BK49283" s="138"/>
      <c r="BL49283" s="138"/>
      <c r="BM49283" s="138"/>
    </row>
    <row r="49284" spans="62:65" ht="13" thickBot="1">
      <c r="BJ49284" s="138"/>
      <c r="BK49284" s="138"/>
      <c r="BL49284" s="138"/>
      <c r="BM49284" s="138"/>
    </row>
    <row r="49285" spans="62:65" ht="13" thickBot="1">
      <c r="BJ49285" s="138"/>
      <c r="BK49285" s="138"/>
      <c r="BL49285" s="138"/>
      <c r="BM49285" s="138"/>
    </row>
    <row r="49286" spans="62:65" ht="13" thickBot="1">
      <c r="BJ49286" s="138"/>
      <c r="BK49286" s="138"/>
      <c r="BL49286" s="138"/>
      <c r="BM49286" s="138"/>
    </row>
    <row r="49287" spans="62:65" ht="13" thickBot="1">
      <c r="BJ49287" s="138"/>
      <c r="BK49287" s="138"/>
      <c r="BL49287" s="138"/>
      <c r="BM49287" s="138"/>
    </row>
    <row r="49288" spans="62:65" ht="13" thickBot="1">
      <c r="BJ49288" s="138"/>
      <c r="BK49288" s="138"/>
      <c r="BL49288" s="138"/>
      <c r="BM49288" s="138"/>
    </row>
    <row r="49289" spans="62:65" ht="13" thickBot="1">
      <c r="BJ49289" s="138"/>
      <c r="BK49289" s="138"/>
      <c r="BL49289" s="138"/>
      <c r="BM49289" s="138"/>
    </row>
    <row r="49290" spans="62:65" ht="13" thickBot="1">
      <c r="BJ49290" s="138"/>
      <c r="BK49290" s="138"/>
      <c r="BL49290" s="138"/>
      <c r="BM49290" s="138"/>
    </row>
    <row r="49291" spans="62:65" ht="13" thickBot="1">
      <c r="BJ49291" s="138"/>
      <c r="BK49291" s="138"/>
      <c r="BL49291" s="138"/>
      <c r="BM49291" s="138"/>
    </row>
    <row r="49292" spans="62:65" ht="13" thickBot="1">
      <c r="BJ49292" s="138"/>
      <c r="BK49292" s="138"/>
      <c r="BL49292" s="138"/>
      <c r="BM49292" s="138"/>
    </row>
    <row r="49293" spans="62:65" ht="13" thickBot="1">
      <c r="BJ49293" s="138"/>
      <c r="BK49293" s="138"/>
      <c r="BL49293" s="138"/>
      <c r="BM49293" s="138"/>
    </row>
    <row r="49294" spans="62:65" ht="13" thickBot="1">
      <c r="BJ49294" s="138"/>
      <c r="BK49294" s="138"/>
      <c r="BL49294" s="138"/>
      <c r="BM49294" s="138"/>
    </row>
    <row r="49295" spans="62:65" ht="13" thickBot="1">
      <c r="BJ49295" s="138"/>
      <c r="BK49295" s="138"/>
      <c r="BL49295" s="138"/>
      <c r="BM49295" s="138"/>
    </row>
    <row r="49296" spans="62:65" ht="13" thickBot="1">
      <c r="BJ49296" s="138"/>
      <c r="BK49296" s="138"/>
      <c r="BL49296" s="138"/>
      <c r="BM49296" s="138"/>
    </row>
    <row r="49297" spans="62:65" ht="13" thickBot="1">
      <c r="BJ49297" s="138"/>
      <c r="BK49297" s="138"/>
      <c r="BL49297" s="138"/>
      <c r="BM49297" s="138"/>
    </row>
    <row r="49298" spans="62:65" ht="13" thickBot="1">
      <c r="BJ49298" s="138"/>
      <c r="BK49298" s="138"/>
      <c r="BL49298" s="138"/>
      <c r="BM49298" s="138"/>
    </row>
    <row r="49299" spans="62:65" ht="13" thickBot="1">
      <c r="BJ49299" s="138"/>
      <c r="BK49299" s="138"/>
      <c r="BL49299" s="138"/>
      <c r="BM49299" s="138"/>
    </row>
    <row r="49300" spans="62:65" ht="13" thickBot="1">
      <c r="BJ49300" s="138"/>
      <c r="BK49300" s="138"/>
      <c r="BL49300" s="138"/>
      <c r="BM49300" s="138"/>
    </row>
    <row r="49301" spans="62:65" ht="13" thickBot="1">
      <c r="BJ49301" s="138"/>
      <c r="BK49301" s="138"/>
      <c r="BL49301" s="138"/>
      <c r="BM49301" s="138"/>
    </row>
    <row r="49302" spans="62:65" ht="13" thickBot="1">
      <c r="BJ49302" s="138"/>
      <c r="BK49302" s="138"/>
      <c r="BL49302" s="138"/>
      <c r="BM49302" s="138"/>
    </row>
    <row r="49303" spans="62:65" ht="13" thickBot="1">
      <c r="BJ49303" s="138"/>
      <c r="BK49303" s="138"/>
      <c r="BL49303" s="138"/>
      <c r="BM49303" s="138"/>
    </row>
    <row r="49304" spans="62:65" ht="13" thickBot="1">
      <c r="BJ49304" s="138"/>
      <c r="BK49304" s="138"/>
      <c r="BL49304" s="138"/>
      <c r="BM49304" s="138"/>
    </row>
    <row r="49305" spans="62:65" ht="13" thickBot="1">
      <c r="BJ49305" s="138"/>
      <c r="BK49305" s="138"/>
      <c r="BL49305" s="138"/>
      <c r="BM49305" s="138"/>
    </row>
    <row r="49306" spans="62:65" ht="13" thickBot="1">
      <c r="BJ49306" s="138"/>
      <c r="BK49306" s="138"/>
      <c r="BL49306" s="138"/>
      <c r="BM49306" s="138"/>
    </row>
    <row r="49307" spans="62:65" ht="13" thickBot="1">
      <c r="BJ49307" s="138"/>
      <c r="BK49307" s="138"/>
      <c r="BL49307" s="138"/>
      <c r="BM49307" s="138"/>
    </row>
    <row r="49308" spans="62:65" ht="13" thickBot="1">
      <c r="BJ49308" s="138"/>
      <c r="BK49308" s="138"/>
      <c r="BL49308" s="138"/>
      <c r="BM49308" s="138"/>
    </row>
    <row r="49309" spans="62:65" ht="13" thickBot="1">
      <c r="BJ49309" s="138"/>
      <c r="BK49309" s="138"/>
      <c r="BL49309" s="138"/>
      <c r="BM49309" s="138"/>
    </row>
    <row r="49310" spans="62:65" ht="13" thickBot="1">
      <c r="BJ49310" s="138"/>
      <c r="BK49310" s="138"/>
      <c r="BL49310" s="138"/>
      <c r="BM49310" s="138"/>
    </row>
    <row r="49311" spans="62:65" ht="13" thickBot="1">
      <c r="BJ49311" s="138"/>
      <c r="BK49311" s="138"/>
      <c r="BL49311" s="138"/>
      <c r="BM49311" s="138"/>
    </row>
    <row r="49312" spans="62:65" ht="13" thickBot="1">
      <c r="BJ49312" s="138"/>
      <c r="BK49312" s="138"/>
      <c r="BL49312" s="138"/>
      <c r="BM49312" s="138"/>
    </row>
    <row r="49313" spans="62:65" ht="13" thickBot="1">
      <c r="BJ49313" s="138"/>
      <c r="BK49313" s="138"/>
      <c r="BL49313" s="138"/>
      <c r="BM49313" s="138"/>
    </row>
    <row r="49314" spans="62:65" ht="13" thickBot="1">
      <c r="BJ49314" s="138"/>
      <c r="BK49314" s="138"/>
      <c r="BL49314" s="138"/>
      <c r="BM49314" s="138"/>
    </row>
    <row r="49315" spans="62:65" ht="13" thickBot="1">
      <c r="BJ49315" s="138"/>
      <c r="BK49315" s="138"/>
      <c r="BL49315" s="138"/>
      <c r="BM49315" s="138"/>
    </row>
    <row r="49316" spans="62:65" ht="13" thickBot="1">
      <c r="BJ49316" s="138"/>
      <c r="BK49316" s="138"/>
      <c r="BL49316" s="138"/>
      <c r="BM49316" s="138"/>
    </row>
    <row r="49317" spans="62:65" ht="13" thickBot="1">
      <c r="BJ49317" s="138"/>
      <c r="BK49317" s="138"/>
      <c r="BL49317" s="138"/>
      <c r="BM49317" s="138"/>
    </row>
    <row r="49318" spans="62:65" ht="13" thickBot="1">
      <c r="BJ49318" s="138"/>
      <c r="BK49318" s="138"/>
      <c r="BL49318" s="138"/>
      <c r="BM49318" s="138"/>
    </row>
    <row r="49319" spans="62:65" ht="13" thickBot="1">
      <c r="BJ49319" s="138"/>
      <c r="BK49319" s="138"/>
      <c r="BL49319" s="138"/>
      <c r="BM49319" s="138"/>
    </row>
    <row r="49320" spans="62:65" ht="13" thickBot="1">
      <c r="BJ49320" s="138"/>
      <c r="BK49320" s="138"/>
      <c r="BL49320" s="138"/>
      <c r="BM49320" s="138"/>
    </row>
    <row r="49321" spans="62:65" ht="13" thickBot="1">
      <c r="BJ49321" s="138"/>
      <c r="BK49321" s="138"/>
      <c r="BL49321" s="138"/>
      <c r="BM49321" s="138"/>
    </row>
    <row r="49322" spans="62:65" ht="13" thickBot="1">
      <c r="BJ49322" s="138"/>
      <c r="BK49322" s="138"/>
      <c r="BL49322" s="138"/>
      <c r="BM49322" s="138"/>
    </row>
    <row r="49323" spans="62:65" ht="13" thickBot="1">
      <c r="BJ49323" s="138"/>
      <c r="BK49323" s="138"/>
      <c r="BL49323" s="138"/>
      <c r="BM49323" s="138"/>
    </row>
    <row r="49324" spans="62:65" ht="13" thickBot="1">
      <c r="BJ49324" s="138"/>
      <c r="BK49324" s="138"/>
      <c r="BL49324" s="138"/>
      <c r="BM49324" s="138"/>
    </row>
    <row r="49325" spans="62:65" ht="13" thickBot="1">
      <c r="BJ49325" s="138"/>
      <c r="BK49325" s="138"/>
      <c r="BL49325" s="138"/>
      <c r="BM49325" s="138"/>
    </row>
    <row r="49326" spans="62:65" ht="13" thickBot="1">
      <c r="BJ49326" s="138"/>
      <c r="BK49326" s="138"/>
      <c r="BL49326" s="138"/>
      <c r="BM49326" s="138"/>
    </row>
    <row r="49327" spans="62:65" ht="13" thickBot="1">
      <c r="BJ49327" s="138"/>
      <c r="BK49327" s="138"/>
      <c r="BL49327" s="138"/>
      <c r="BM49327" s="138"/>
    </row>
    <row r="49328" spans="62:65" ht="13" thickBot="1">
      <c r="BJ49328" s="138"/>
      <c r="BK49328" s="138"/>
      <c r="BL49328" s="138"/>
      <c r="BM49328" s="138"/>
    </row>
    <row r="49329" spans="62:65" ht="13" thickBot="1">
      <c r="BJ49329" s="138"/>
      <c r="BK49329" s="138"/>
      <c r="BL49329" s="138"/>
      <c r="BM49329" s="138"/>
    </row>
    <row r="49330" spans="62:65" ht="13" thickBot="1">
      <c r="BJ49330" s="138"/>
      <c r="BK49330" s="138"/>
      <c r="BL49330" s="138"/>
      <c r="BM49330" s="138"/>
    </row>
    <row r="49331" spans="62:65" ht="13" thickBot="1">
      <c r="BJ49331" s="138"/>
      <c r="BK49331" s="138"/>
      <c r="BL49331" s="138"/>
      <c r="BM49331" s="138"/>
    </row>
    <row r="49332" spans="62:65" ht="13" thickBot="1">
      <c r="BJ49332" s="138"/>
      <c r="BK49332" s="138"/>
      <c r="BL49332" s="138"/>
      <c r="BM49332" s="138"/>
    </row>
    <row r="49333" spans="62:65" ht="13" thickBot="1">
      <c r="BJ49333" s="138"/>
      <c r="BK49333" s="138"/>
      <c r="BL49333" s="138"/>
      <c r="BM49333" s="138"/>
    </row>
    <row r="49334" spans="62:65" ht="13" thickBot="1">
      <c r="BJ49334" s="138"/>
      <c r="BK49334" s="138"/>
      <c r="BL49334" s="138"/>
      <c r="BM49334" s="138"/>
    </row>
    <row r="49335" spans="62:65" ht="13" thickBot="1">
      <c r="BJ49335" s="138"/>
      <c r="BK49335" s="138"/>
      <c r="BL49335" s="138"/>
      <c r="BM49335" s="138"/>
    </row>
    <row r="49336" spans="62:65" ht="13" thickBot="1">
      <c r="BJ49336" s="138"/>
      <c r="BK49336" s="138"/>
      <c r="BL49336" s="138"/>
      <c r="BM49336" s="138"/>
    </row>
    <row r="49337" spans="62:65" ht="13" thickBot="1">
      <c r="BJ49337" s="138"/>
      <c r="BK49337" s="138"/>
      <c r="BL49337" s="138"/>
      <c r="BM49337" s="138"/>
    </row>
    <row r="49338" spans="62:65" ht="13" thickBot="1">
      <c r="BJ49338" s="138"/>
      <c r="BK49338" s="138"/>
      <c r="BL49338" s="138"/>
      <c r="BM49338" s="138"/>
    </row>
    <row r="49339" spans="62:65" ht="13" thickBot="1">
      <c r="BJ49339" s="138"/>
      <c r="BK49339" s="138"/>
      <c r="BL49339" s="138"/>
      <c r="BM49339" s="138"/>
    </row>
    <row r="49340" spans="62:65" ht="13" thickBot="1">
      <c r="BJ49340" s="138"/>
      <c r="BK49340" s="138"/>
      <c r="BL49340" s="138"/>
      <c r="BM49340" s="138"/>
    </row>
    <row r="49341" spans="62:65" ht="13" thickBot="1">
      <c r="BJ49341" s="138"/>
      <c r="BK49341" s="138"/>
      <c r="BL49341" s="138"/>
      <c r="BM49341" s="138"/>
    </row>
    <row r="49342" spans="62:65" ht="13" thickBot="1">
      <c r="BJ49342" s="138"/>
      <c r="BK49342" s="138"/>
      <c r="BL49342" s="138"/>
      <c r="BM49342" s="138"/>
    </row>
    <row r="49343" spans="62:65" ht="13" thickBot="1">
      <c r="BJ49343" s="138"/>
      <c r="BK49343" s="138"/>
      <c r="BL49343" s="138"/>
      <c r="BM49343" s="138"/>
    </row>
    <row r="49344" spans="62:65" ht="13" thickBot="1">
      <c r="BJ49344" s="138"/>
      <c r="BK49344" s="138"/>
      <c r="BL49344" s="138"/>
      <c r="BM49344" s="138"/>
    </row>
    <row r="49345" spans="62:65" ht="13" thickBot="1">
      <c r="BJ49345" s="138"/>
      <c r="BK49345" s="138"/>
      <c r="BL49345" s="138"/>
      <c r="BM49345" s="138"/>
    </row>
    <row r="49346" spans="62:65" ht="13" thickBot="1">
      <c r="BJ49346" s="138"/>
      <c r="BK49346" s="138"/>
      <c r="BL49346" s="138"/>
      <c r="BM49346" s="138"/>
    </row>
    <row r="49347" spans="62:65" ht="13" thickBot="1">
      <c r="BJ49347" s="138"/>
      <c r="BK49347" s="138"/>
      <c r="BL49347" s="138"/>
      <c r="BM49347" s="138"/>
    </row>
    <row r="49348" spans="62:65" ht="13" thickBot="1">
      <c r="BJ49348" s="138"/>
      <c r="BK49348" s="138"/>
      <c r="BL49348" s="138"/>
      <c r="BM49348" s="138"/>
    </row>
    <row r="49349" spans="62:65" ht="13" thickBot="1">
      <c r="BJ49349" s="138"/>
      <c r="BK49349" s="138"/>
      <c r="BL49349" s="138"/>
      <c r="BM49349" s="138"/>
    </row>
    <row r="49350" spans="62:65" ht="13" thickBot="1">
      <c r="BJ49350" s="138"/>
      <c r="BK49350" s="138"/>
      <c r="BL49350" s="138"/>
      <c r="BM49350" s="138"/>
    </row>
    <row r="49351" spans="62:65" ht="13" thickBot="1">
      <c r="BJ49351" s="138"/>
      <c r="BK49351" s="138"/>
      <c r="BL49351" s="138"/>
      <c r="BM49351" s="138"/>
    </row>
    <row r="49352" spans="62:65" ht="13" thickBot="1">
      <c r="BJ49352" s="138"/>
      <c r="BK49352" s="138"/>
      <c r="BL49352" s="138"/>
      <c r="BM49352" s="138"/>
    </row>
    <row r="49353" spans="62:65" ht="13" thickBot="1">
      <c r="BJ49353" s="138"/>
      <c r="BK49353" s="138"/>
      <c r="BL49353" s="138"/>
      <c r="BM49353" s="138"/>
    </row>
    <row r="49354" spans="62:65" ht="13" thickBot="1">
      <c r="BJ49354" s="138"/>
      <c r="BK49354" s="138"/>
      <c r="BL49354" s="138"/>
      <c r="BM49354" s="138"/>
    </row>
    <row r="49355" spans="62:65" ht="13" thickBot="1">
      <c r="BJ49355" s="138"/>
      <c r="BK49355" s="138"/>
      <c r="BL49355" s="138"/>
      <c r="BM49355" s="138"/>
    </row>
    <row r="49356" spans="62:65" ht="13" thickBot="1">
      <c r="BJ49356" s="138"/>
      <c r="BK49356" s="138"/>
      <c r="BL49356" s="138"/>
      <c r="BM49356" s="138"/>
    </row>
    <row r="49357" spans="62:65" ht="13" thickBot="1">
      <c r="BJ49357" s="138"/>
      <c r="BK49357" s="138"/>
      <c r="BL49357" s="138"/>
      <c r="BM49357" s="138"/>
    </row>
    <row r="49358" spans="62:65" ht="13" thickBot="1">
      <c r="BJ49358" s="138"/>
      <c r="BK49358" s="138"/>
      <c r="BL49358" s="138"/>
      <c r="BM49358" s="138"/>
    </row>
    <row r="49359" spans="62:65" ht="13" thickBot="1">
      <c r="BJ49359" s="138"/>
      <c r="BK49359" s="138"/>
      <c r="BL49359" s="138"/>
      <c r="BM49359" s="138"/>
    </row>
    <row r="49360" spans="62:65" ht="13" thickBot="1">
      <c r="BJ49360" s="138"/>
      <c r="BK49360" s="138"/>
      <c r="BL49360" s="138"/>
      <c r="BM49360" s="138"/>
    </row>
    <row r="49361" spans="62:65" ht="13" thickBot="1">
      <c r="BJ49361" s="138"/>
      <c r="BK49361" s="138"/>
      <c r="BL49361" s="138"/>
      <c r="BM49361" s="138"/>
    </row>
    <row r="49362" spans="62:65" ht="13" thickBot="1">
      <c r="BJ49362" s="138"/>
      <c r="BK49362" s="138"/>
      <c r="BL49362" s="138"/>
      <c r="BM49362" s="138"/>
    </row>
    <row r="49363" spans="62:65" ht="13" thickBot="1">
      <c r="BJ49363" s="138"/>
      <c r="BK49363" s="138"/>
      <c r="BL49363" s="138"/>
      <c r="BM49363" s="138"/>
    </row>
    <row r="49364" spans="62:65" ht="13" thickBot="1">
      <c r="BJ49364" s="138"/>
      <c r="BK49364" s="138"/>
      <c r="BL49364" s="138"/>
      <c r="BM49364" s="138"/>
    </row>
    <row r="49365" spans="62:65" ht="13" thickBot="1">
      <c r="BJ49365" s="138"/>
      <c r="BK49365" s="138"/>
      <c r="BL49365" s="138"/>
      <c r="BM49365" s="138"/>
    </row>
    <row r="49366" spans="62:65" ht="13" thickBot="1">
      <c r="BJ49366" s="138"/>
      <c r="BK49366" s="138"/>
      <c r="BL49366" s="138"/>
      <c r="BM49366" s="138"/>
    </row>
    <row r="49367" spans="62:65" ht="13" thickBot="1">
      <c r="BJ49367" s="138"/>
      <c r="BK49367" s="138"/>
      <c r="BL49367" s="138"/>
      <c r="BM49367" s="138"/>
    </row>
    <row r="49368" spans="62:65" ht="13" thickBot="1">
      <c r="BJ49368" s="138"/>
      <c r="BK49368" s="138"/>
      <c r="BL49368" s="138"/>
      <c r="BM49368" s="138"/>
    </row>
    <row r="49369" spans="62:65" ht="13" thickBot="1">
      <c r="BJ49369" s="138"/>
      <c r="BK49369" s="138"/>
      <c r="BL49369" s="138"/>
      <c r="BM49369" s="138"/>
    </row>
    <row r="49370" spans="62:65" ht="13" thickBot="1">
      <c r="BJ49370" s="138"/>
      <c r="BK49370" s="138"/>
      <c r="BL49370" s="138"/>
      <c r="BM49370" s="138"/>
    </row>
    <row r="49371" spans="62:65" ht="13" thickBot="1">
      <c r="BJ49371" s="138"/>
      <c r="BK49371" s="138"/>
      <c r="BL49371" s="138"/>
      <c r="BM49371" s="138"/>
    </row>
    <row r="49372" spans="62:65" ht="13" thickBot="1">
      <c r="BJ49372" s="138"/>
      <c r="BK49372" s="138"/>
      <c r="BL49372" s="138"/>
      <c r="BM49372" s="138"/>
    </row>
    <row r="49373" spans="62:65" ht="13" thickBot="1">
      <c r="BJ49373" s="138"/>
      <c r="BK49373" s="138"/>
      <c r="BL49373" s="138"/>
      <c r="BM49373" s="138"/>
    </row>
    <row r="49374" spans="62:65" ht="13" thickBot="1">
      <c r="BJ49374" s="138"/>
      <c r="BK49374" s="138"/>
      <c r="BL49374" s="138"/>
      <c r="BM49374" s="138"/>
    </row>
    <row r="49375" spans="62:65" ht="13" thickBot="1">
      <c r="BJ49375" s="138"/>
      <c r="BK49375" s="138"/>
      <c r="BL49375" s="138"/>
      <c r="BM49375" s="138"/>
    </row>
    <row r="49376" spans="62:65" ht="13" thickBot="1">
      <c r="BJ49376" s="138"/>
      <c r="BK49376" s="138"/>
      <c r="BL49376" s="138"/>
      <c r="BM49376" s="138"/>
    </row>
    <row r="49377" spans="62:65" ht="13" thickBot="1">
      <c r="BJ49377" s="138"/>
      <c r="BK49377" s="138"/>
      <c r="BL49377" s="138"/>
      <c r="BM49377" s="138"/>
    </row>
    <row r="49378" spans="62:65" ht="13" thickBot="1">
      <c r="BJ49378" s="138"/>
      <c r="BK49378" s="138"/>
      <c r="BL49378" s="138"/>
      <c r="BM49378" s="138"/>
    </row>
    <row r="49379" spans="62:65" ht="13" thickBot="1">
      <c r="BJ49379" s="138"/>
      <c r="BK49379" s="138"/>
      <c r="BL49379" s="138"/>
      <c r="BM49379" s="138"/>
    </row>
    <row r="49380" spans="62:65" ht="13" thickBot="1">
      <c r="BJ49380" s="138"/>
      <c r="BK49380" s="138"/>
      <c r="BL49380" s="138"/>
      <c r="BM49380" s="138"/>
    </row>
    <row r="49381" spans="62:65" ht="13" thickBot="1">
      <c r="BJ49381" s="138"/>
      <c r="BK49381" s="138"/>
      <c r="BL49381" s="138"/>
      <c r="BM49381" s="138"/>
    </row>
    <row r="49382" spans="62:65" ht="13" thickBot="1">
      <c r="BJ49382" s="138"/>
      <c r="BK49382" s="138"/>
      <c r="BL49382" s="138"/>
      <c r="BM49382" s="138"/>
    </row>
    <row r="49383" spans="62:65" ht="13" thickBot="1">
      <c r="BJ49383" s="138"/>
      <c r="BK49383" s="138"/>
      <c r="BL49383" s="138"/>
      <c r="BM49383" s="138"/>
    </row>
    <row r="49384" spans="62:65" ht="13" thickBot="1">
      <c r="BJ49384" s="138"/>
      <c r="BK49384" s="138"/>
      <c r="BL49384" s="138"/>
      <c r="BM49384" s="138"/>
    </row>
    <row r="49385" spans="62:65" ht="13" thickBot="1">
      <c r="BJ49385" s="138"/>
      <c r="BK49385" s="138"/>
      <c r="BL49385" s="138"/>
      <c r="BM49385" s="138"/>
    </row>
    <row r="49386" spans="62:65" ht="13" thickBot="1">
      <c r="BJ49386" s="138"/>
      <c r="BK49386" s="138"/>
      <c r="BL49386" s="138"/>
      <c r="BM49386" s="138"/>
    </row>
    <row r="49387" spans="62:65" ht="13" thickBot="1">
      <c r="BJ49387" s="138"/>
      <c r="BK49387" s="138"/>
      <c r="BL49387" s="138"/>
      <c r="BM49387" s="138"/>
    </row>
    <row r="49388" spans="62:65" ht="13" thickBot="1">
      <c r="BJ49388" s="138"/>
      <c r="BK49388" s="138"/>
      <c r="BL49388" s="138"/>
      <c r="BM49388" s="138"/>
    </row>
    <row r="49389" spans="62:65" ht="13" thickBot="1">
      <c r="BJ49389" s="138"/>
      <c r="BK49389" s="138"/>
      <c r="BL49389" s="138"/>
      <c r="BM49389" s="138"/>
    </row>
    <row r="49390" spans="62:65" ht="13" thickBot="1">
      <c r="BJ49390" s="138"/>
      <c r="BK49390" s="138"/>
      <c r="BL49390" s="138"/>
      <c r="BM49390" s="138"/>
    </row>
    <row r="49391" spans="62:65" ht="13" thickBot="1">
      <c r="BJ49391" s="138"/>
      <c r="BK49391" s="138"/>
      <c r="BL49391" s="138"/>
      <c r="BM49391" s="138"/>
    </row>
    <row r="49392" spans="62:65" ht="13" thickBot="1">
      <c r="BJ49392" s="138"/>
      <c r="BK49392" s="138"/>
      <c r="BL49392" s="138"/>
      <c r="BM49392" s="138"/>
    </row>
    <row r="49393" spans="62:65" ht="13" thickBot="1">
      <c r="BJ49393" s="138"/>
      <c r="BK49393" s="138"/>
      <c r="BL49393" s="138"/>
      <c r="BM49393" s="138"/>
    </row>
    <row r="49394" spans="62:65" ht="13" thickBot="1">
      <c r="BJ49394" s="138"/>
      <c r="BK49394" s="138"/>
      <c r="BL49394" s="138"/>
      <c r="BM49394" s="138"/>
    </row>
    <row r="49395" spans="62:65" ht="13" thickBot="1">
      <c r="BJ49395" s="138"/>
      <c r="BK49395" s="138"/>
      <c r="BL49395" s="138"/>
      <c r="BM49395" s="138"/>
    </row>
    <row r="49396" spans="62:65" ht="13" thickBot="1">
      <c r="BJ49396" s="138"/>
      <c r="BK49396" s="138"/>
      <c r="BL49396" s="138"/>
      <c r="BM49396" s="138"/>
    </row>
    <row r="49397" spans="62:65" ht="13" thickBot="1">
      <c r="BJ49397" s="138"/>
      <c r="BK49397" s="138"/>
      <c r="BL49397" s="138"/>
      <c r="BM49397" s="138"/>
    </row>
    <row r="49398" spans="62:65" ht="13" thickBot="1">
      <c r="BJ49398" s="138"/>
      <c r="BK49398" s="138"/>
      <c r="BL49398" s="138"/>
      <c r="BM49398" s="138"/>
    </row>
    <row r="49399" spans="62:65" ht="13" thickBot="1">
      <c r="BJ49399" s="138"/>
      <c r="BK49399" s="138"/>
      <c r="BL49399" s="138"/>
      <c r="BM49399" s="138"/>
    </row>
    <row r="49400" spans="62:65" ht="13" thickBot="1">
      <c r="BJ49400" s="138"/>
      <c r="BK49400" s="138"/>
      <c r="BL49400" s="138"/>
      <c r="BM49400" s="138"/>
    </row>
    <row r="49401" spans="62:65" ht="13" thickBot="1">
      <c r="BJ49401" s="138"/>
      <c r="BK49401" s="138"/>
      <c r="BL49401" s="138"/>
      <c r="BM49401" s="138"/>
    </row>
    <row r="49402" spans="62:65" ht="13" thickBot="1">
      <c r="BJ49402" s="138"/>
      <c r="BK49402" s="138"/>
      <c r="BL49402" s="138"/>
      <c r="BM49402" s="138"/>
    </row>
    <row r="49403" spans="62:65" ht="13" thickBot="1">
      <c r="BJ49403" s="138"/>
      <c r="BK49403" s="138"/>
      <c r="BL49403" s="138"/>
      <c r="BM49403" s="138"/>
    </row>
    <row r="49404" spans="62:65" ht="13" thickBot="1">
      <c r="BJ49404" s="138"/>
      <c r="BK49404" s="138"/>
      <c r="BL49404" s="138"/>
      <c r="BM49404" s="138"/>
    </row>
    <row r="49405" spans="62:65" ht="13" thickBot="1">
      <c r="BJ49405" s="138"/>
      <c r="BK49405" s="138"/>
      <c r="BL49405" s="138"/>
      <c r="BM49405" s="138"/>
    </row>
    <row r="49406" spans="62:65" ht="13" thickBot="1">
      <c r="BJ49406" s="138"/>
      <c r="BK49406" s="138"/>
      <c r="BL49406" s="138"/>
      <c r="BM49406" s="138"/>
    </row>
    <row r="49407" spans="62:65" ht="13" thickBot="1">
      <c r="BJ49407" s="138"/>
      <c r="BK49407" s="138"/>
      <c r="BL49407" s="138"/>
      <c r="BM49407" s="138"/>
    </row>
    <row r="49408" spans="62:65" ht="13" thickBot="1">
      <c r="BJ49408" s="138"/>
      <c r="BK49408" s="138"/>
      <c r="BL49408" s="138"/>
      <c r="BM49408" s="138"/>
    </row>
    <row r="49409" spans="62:65" ht="13" thickBot="1">
      <c r="BJ49409" s="138"/>
      <c r="BK49409" s="138"/>
      <c r="BL49409" s="138"/>
      <c r="BM49409" s="138"/>
    </row>
    <row r="49410" spans="62:65" ht="13" thickBot="1">
      <c r="BJ49410" s="138"/>
      <c r="BK49410" s="138"/>
      <c r="BL49410" s="138"/>
      <c r="BM49410" s="138"/>
    </row>
    <row r="49411" spans="62:65" ht="13" thickBot="1">
      <c r="BJ49411" s="138"/>
      <c r="BK49411" s="138"/>
      <c r="BL49411" s="138"/>
      <c r="BM49411" s="138"/>
    </row>
    <row r="49412" spans="62:65" ht="13" thickBot="1">
      <c r="BJ49412" s="138"/>
      <c r="BK49412" s="138"/>
      <c r="BL49412" s="138"/>
      <c r="BM49412" s="138"/>
    </row>
    <row r="49413" spans="62:65" ht="13" thickBot="1">
      <c r="BJ49413" s="138"/>
      <c r="BK49413" s="138"/>
      <c r="BL49413" s="138"/>
      <c r="BM49413" s="138"/>
    </row>
    <row r="49414" spans="62:65" ht="13" thickBot="1">
      <c r="BJ49414" s="138"/>
      <c r="BK49414" s="138"/>
      <c r="BL49414" s="138"/>
      <c r="BM49414" s="138"/>
    </row>
    <row r="49415" spans="62:65" ht="13" thickBot="1">
      <c r="BJ49415" s="138"/>
      <c r="BK49415" s="138"/>
      <c r="BL49415" s="138"/>
      <c r="BM49415" s="138"/>
    </row>
    <row r="49416" spans="62:65" ht="13" thickBot="1">
      <c r="BJ49416" s="138"/>
      <c r="BK49416" s="138"/>
      <c r="BL49416" s="138"/>
      <c r="BM49416" s="138"/>
    </row>
    <row r="49417" spans="62:65" ht="13" thickBot="1">
      <c r="BJ49417" s="138"/>
      <c r="BK49417" s="138"/>
      <c r="BL49417" s="138"/>
      <c r="BM49417" s="138"/>
    </row>
    <row r="49418" spans="62:65" ht="13" thickBot="1">
      <c r="BJ49418" s="138"/>
      <c r="BK49418" s="138"/>
      <c r="BL49418" s="138"/>
      <c r="BM49418" s="138"/>
    </row>
    <row r="49419" spans="62:65" ht="13" thickBot="1">
      <c r="BJ49419" s="138"/>
      <c r="BK49419" s="138"/>
      <c r="BL49419" s="138"/>
      <c r="BM49419" s="138"/>
    </row>
    <row r="49420" spans="62:65" ht="13" thickBot="1">
      <c r="BJ49420" s="138"/>
      <c r="BK49420" s="138"/>
      <c r="BL49420" s="138"/>
      <c r="BM49420" s="138"/>
    </row>
    <row r="49421" spans="62:65" ht="13" thickBot="1">
      <c r="BJ49421" s="138"/>
      <c r="BK49421" s="138"/>
      <c r="BL49421" s="138"/>
      <c r="BM49421" s="138"/>
    </row>
    <row r="49422" spans="62:65" ht="13" thickBot="1">
      <c r="BJ49422" s="138"/>
      <c r="BK49422" s="138"/>
      <c r="BL49422" s="138"/>
      <c r="BM49422" s="138"/>
    </row>
    <row r="49423" spans="62:65" ht="13" thickBot="1">
      <c r="BJ49423" s="138"/>
      <c r="BK49423" s="138"/>
      <c r="BL49423" s="138"/>
      <c r="BM49423" s="138"/>
    </row>
    <row r="49424" spans="62:65" ht="13" thickBot="1">
      <c r="BJ49424" s="138"/>
      <c r="BK49424" s="138"/>
      <c r="BL49424" s="138"/>
      <c r="BM49424" s="138"/>
    </row>
    <row r="49425" spans="62:65" ht="13" thickBot="1">
      <c r="BJ49425" s="138"/>
      <c r="BK49425" s="138"/>
      <c r="BL49425" s="138"/>
      <c r="BM49425" s="138"/>
    </row>
    <row r="49426" spans="62:65" ht="13" thickBot="1">
      <c r="BJ49426" s="138"/>
      <c r="BK49426" s="138"/>
      <c r="BL49426" s="138"/>
      <c r="BM49426" s="138"/>
    </row>
    <row r="49427" spans="62:65" ht="13" thickBot="1">
      <c r="BJ49427" s="138"/>
      <c r="BK49427" s="138"/>
      <c r="BL49427" s="138"/>
      <c r="BM49427" s="138"/>
    </row>
    <row r="49428" spans="62:65" ht="13" thickBot="1">
      <c r="BJ49428" s="138"/>
      <c r="BK49428" s="138"/>
      <c r="BL49428" s="138"/>
      <c r="BM49428" s="138"/>
    </row>
    <row r="49429" spans="62:65" ht="13" thickBot="1">
      <c r="BJ49429" s="138"/>
      <c r="BK49429" s="138"/>
      <c r="BL49429" s="138"/>
      <c r="BM49429" s="138"/>
    </row>
    <row r="49430" spans="62:65" ht="13" thickBot="1">
      <c r="BJ49430" s="138"/>
      <c r="BK49430" s="138"/>
      <c r="BL49430" s="138"/>
      <c r="BM49430" s="138"/>
    </row>
    <row r="49431" spans="62:65" ht="13" thickBot="1">
      <c r="BJ49431" s="138"/>
      <c r="BK49431" s="138"/>
      <c r="BL49431" s="138"/>
      <c r="BM49431" s="138"/>
    </row>
    <row r="49432" spans="62:65" ht="13" thickBot="1">
      <c r="BJ49432" s="138"/>
      <c r="BK49432" s="138"/>
      <c r="BL49432" s="138"/>
      <c r="BM49432" s="138"/>
    </row>
    <row r="49433" spans="62:65" ht="13" thickBot="1">
      <c r="BJ49433" s="138"/>
      <c r="BK49433" s="138"/>
      <c r="BL49433" s="138"/>
      <c r="BM49433" s="138"/>
    </row>
    <row r="49434" spans="62:65" ht="13" thickBot="1">
      <c r="BJ49434" s="138"/>
      <c r="BK49434" s="138"/>
      <c r="BL49434" s="138"/>
      <c r="BM49434" s="138"/>
    </row>
    <row r="49435" spans="62:65" ht="13" thickBot="1">
      <c r="BJ49435" s="138"/>
      <c r="BK49435" s="138"/>
      <c r="BL49435" s="138"/>
      <c r="BM49435" s="138"/>
    </row>
    <row r="49436" spans="62:65" ht="13" thickBot="1">
      <c r="BJ49436" s="138"/>
      <c r="BK49436" s="138"/>
      <c r="BL49436" s="138"/>
      <c r="BM49436" s="138"/>
    </row>
    <row r="49437" spans="62:65" ht="13" thickBot="1">
      <c r="BJ49437" s="138"/>
      <c r="BK49437" s="138"/>
      <c r="BL49437" s="138"/>
      <c r="BM49437" s="138"/>
    </row>
    <row r="49438" spans="62:65" ht="13" thickBot="1">
      <c r="BJ49438" s="138"/>
      <c r="BK49438" s="138"/>
      <c r="BL49438" s="138"/>
      <c r="BM49438" s="138"/>
    </row>
    <row r="49439" spans="62:65" ht="13" thickBot="1">
      <c r="BJ49439" s="138"/>
      <c r="BK49439" s="138"/>
      <c r="BL49439" s="138"/>
      <c r="BM49439" s="138"/>
    </row>
    <row r="49440" spans="62:65" ht="13" thickBot="1">
      <c r="BJ49440" s="138"/>
      <c r="BK49440" s="138"/>
      <c r="BL49440" s="138"/>
      <c r="BM49440" s="138"/>
    </row>
    <row r="49441" spans="62:65" ht="13" thickBot="1">
      <c r="BJ49441" s="138"/>
      <c r="BK49441" s="138"/>
      <c r="BL49441" s="138"/>
      <c r="BM49441" s="138"/>
    </row>
    <row r="49442" spans="62:65" ht="13" thickBot="1">
      <c r="BJ49442" s="138"/>
      <c r="BK49442" s="138"/>
      <c r="BL49442" s="138"/>
      <c r="BM49442" s="138"/>
    </row>
    <row r="49443" spans="62:65" ht="13" thickBot="1">
      <c r="BJ49443" s="138"/>
      <c r="BK49443" s="138"/>
      <c r="BL49443" s="138"/>
      <c r="BM49443" s="138"/>
    </row>
    <row r="49444" spans="62:65" ht="13" thickBot="1">
      <c r="BJ49444" s="138"/>
      <c r="BK49444" s="138"/>
      <c r="BL49444" s="138"/>
      <c r="BM49444" s="138"/>
    </row>
    <row r="49445" spans="62:65" ht="13" thickBot="1">
      <c r="BJ49445" s="138"/>
      <c r="BK49445" s="138"/>
      <c r="BL49445" s="138"/>
      <c r="BM49445" s="138"/>
    </row>
    <row r="49446" spans="62:65" ht="13" thickBot="1">
      <c r="BJ49446" s="138"/>
      <c r="BK49446" s="138"/>
      <c r="BL49446" s="138"/>
      <c r="BM49446" s="138"/>
    </row>
    <row r="49447" spans="62:65" ht="13" thickBot="1">
      <c r="BJ49447" s="138"/>
      <c r="BK49447" s="138"/>
      <c r="BL49447" s="138"/>
      <c r="BM49447" s="138"/>
    </row>
    <row r="49448" spans="62:65" ht="13" thickBot="1">
      <c r="BJ49448" s="138"/>
      <c r="BK49448" s="138"/>
      <c r="BL49448" s="138"/>
      <c r="BM49448" s="138"/>
    </row>
    <row r="49449" spans="62:65" ht="13" thickBot="1">
      <c r="BJ49449" s="138"/>
      <c r="BK49449" s="138"/>
      <c r="BL49449" s="138"/>
      <c r="BM49449" s="138"/>
    </row>
    <row r="49450" spans="62:65" ht="13" thickBot="1">
      <c r="BJ49450" s="138"/>
      <c r="BK49450" s="138"/>
      <c r="BL49450" s="138"/>
      <c r="BM49450" s="138"/>
    </row>
    <row r="49451" spans="62:65" ht="13" thickBot="1">
      <c r="BJ49451" s="138"/>
      <c r="BK49451" s="138"/>
      <c r="BL49451" s="138"/>
      <c r="BM49451" s="138"/>
    </row>
    <row r="49452" spans="62:65" ht="13" thickBot="1">
      <c r="BJ49452" s="138"/>
      <c r="BK49452" s="138"/>
      <c r="BL49452" s="138"/>
      <c r="BM49452" s="138"/>
    </row>
    <row r="49453" spans="62:65" ht="13" thickBot="1">
      <c r="BJ49453" s="138"/>
      <c r="BK49453" s="138"/>
      <c r="BL49453" s="138"/>
      <c r="BM49453" s="138"/>
    </row>
    <row r="49454" spans="62:65" ht="13" thickBot="1">
      <c r="BJ49454" s="138"/>
      <c r="BK49454" s="138"/>
      <c r="BL49454" s="138"/>
      <c r="BM49454" s="138"/>
    </row>
    <row r="49455" spans="62:65" ht="13" thickBot="1">
      <c r="BJ49455" s="138"/>
      <c r="BK49455" s="138"/>
      <c r="BL49455" s="138"/>
      <c r="BM49455" s="138"/>
    </row>
    <row r="49456" spans="62:65" ht="13" thickBot="1">
      <c r="BJ49456" s="138"/>
      <c r="BK49456" s="138"/>
      <c r="BL49456" s="138"/>
      <c r="BM49456" s="138"/>
    </row>
    <row r="49457" spans="62:65" ht="13" thickBot="1">
      <c r="BJ49457" s="138"/>
      <c r="BK49457" s="138"/>
      <c r="BL49457" s="138"/>
      <c r="BM49457" s="138"/>
    </row>
    <row r="49458" spans="62:65" ht="13" thickBot="1">
      <c r="BJ49458" s="138"/>
      <c r="BK49458" s="138"/>
      <c r="BL49458" s="138"/>
      <c r="BM49458" s="138"/>
    </row>
    <row r="49459" spans="62:65" ht="13" thickBot="1">
      <c r="BJ49459" s="138"/>
      <c r="BK49459" s="138"/>
      <c r="BL49459" s="138"/>
      <c r="BM49459" s="138"/>
    </row>
    <row r="49460" spans="62:65" ht="13" thickBot="1">
      <c r="BJ49460" s="138"/>
      <c r="BK49460" s="138"/>
      <c r="BL49460" s="138"/>
      <c r="BM49460" s="138"/>
    </row>
    <row r="49461" spans="62:65" ht="13" thickBot="1">
      <c r="BJ49461" s="138"/>
      <c r="BK49461" s="138"/>
      <c r="BL49461" s="138"/>
      <c r="BM49461" s="138"/>
    </row>
    <row r="49462" spans="62:65" ht="13" thickBot="1">
      <c r="BJ49462" s="138"/>
      <c r="BK49462" s="138"/>
      <c r="BL49462" s="138"/>
      <c r="BM49462" s="138"/>
    </row>
    <row r="49463" spans="62:65" ht="13" thickBot="1">
      <c r="BJ49463" s="138"/>
      <c r="BK49463" s="138"/>
      <c r="BL49463" s="138"/>
      <c r="BM49463" s="138"/>
    </row>
    <row r="49464" spans="62:65" ht="13" thickBot="1">
      <c r="BJ49464" s="138"/>
      <c r="BK49464" s="138"/>
      <c r="BL49464" s="138"/>
      <c r="BM49464" s="138"/>
    </row>
    <row r="49465" spans="62:65" ht="13" thickBot="1">
      <c r="BJ49465" s="138"/>
      <c r="BK49465" s="138"/>
      <c r="BL49465" s="138"/>
      <c r="BM49465" s="138"/>
    </row>
    <row r="49466" spans="62:65" ht="13" thickBot="1">
      <c r="BJ49466" s="138"/>
      <c r="BK49466" s="138"/>
      <c r="BL49466" s="138"/>
      <c r="BM49466" s="138"/>
    </row>
    <row r="49467" spans="62:65" ht="13" thickBot="1">
      <c r="BJ49467" s="138"/>
      <c r="BK49467" s="138"/>
      <c r="BL49467" s="138"/>
      <c r="BM49467" s="138"/>
    </row>
    <row r="49468" spans="62:65" ht="13" thickBot="1">
      <c r="BJ49468" s="138"/>
      <c r="BK49468" s="138"/>
      <c r="BL49468" s="138"/>
      <c r="BM49468" s="138"/>
    </row>
    <row r="49469" spans="62:65" ht="13" thickBot="1">
      <c r="BJ49469" s="138"/>
      <c r="BK49469" s="138"/>
      <c r="BL49469" s="138"/>
      <c r="BM49469" s="138"/>
    </row>
    <row r="49470" spans="62:65" ht="13" thickBot="1">
      <c r="BJ49470" s="138"/>
      <c r="BK49470" s="138"/>
      <c r="BL49470" s="138"/>
      <c r="BM49470" s="138"/>
    </row>
    <row r="49471" spans="62:65" ht="13" thickBot="1">
      <c r="BJ49471" s="138"/>
      <c r="BK49471" s="138"/>
      <c r="BL49471" s="138"/>
      <c r="BM49471" s="138"/>
    </row>
    <row r="49472" spans="62:65" ht="13" thickBot="1">
      <c r="BJ49472" s="138"/>
      <c r="BK49472" s="138"/>
      <c r="BL49472" s="138"/>
      <c r="BM49472" s="138"/>
    </row>
    <row r="49473" spans="62:65" ht="13" thickBot="1">
      <c r="BJ49473" s="138"/>
      <c r="BK49473" s="138"/>
      <c r="BL49473" s="138"/>
      <c r="BM49473" s="138"/>
    </row>
    <row r="49474" spans="62:65" ht="13" thickBot="1">
      <c r="BJ49474" s="138"/>
      <c r="BK49474" s="138"/>
      <c r="BL49474" s="138"/>
      <c r="BM49474" s="138"/>
    </row>
    <row r="49475" spans="62:65" ht="13" thickBot="1">
      <c r="BJ49475" s="138"/>
      <c r="BK49475" s="138"/>
      <c r="BL49475" s="138"/>
      <c r="BM49475" s="138"/>
    </row>
    <row r="49476" spans="62:65" ht="13" thickBot="1">
      <c r="BJ49476" s="138"/>
      <c r="BK49476" s="138"/>
      <c r="BL49476" s="138"/>
      <c r="BM49476" s="138"/>
    </row>
    <row r="49477" spans="62:65" ht="13" thickBot="1">
      <c r="BJ49477" s="138"/>
      <c r="BK49477" s="138"/>
      <c r="BL49477" s="138"/>
      <c r="BM49477" s="138"/>
    </row>
    <row r="49478" spans="62:65" ht="13" thickBot="1">
      <c r="BJ49478" s="138"/>
      <c r="BK49478" s="138"/>
      <c r="BL49478" s="138"/>
      <c r="BM49478" s="138"/>
    </row>
    <row r="49479" spans="62:65" ht="13" thickBot="1">
      <c r="BJ49479" s="138"/>
      <c r="BK49479" s="138"/>
      <c r="BL49479" s="138"/>
      <c r="BM49479" s="138"/>
    </row>
    <row r="49480" spans="62:65" ht="13" thickBot="1">
      <c r="BJ49480" s="138"/>
      <c r="BK49480" s="138"/>
      <c r="BL49480" s="138"/>
      <c r="BM49480" s="138"/>
    </row>
    <row r="49481" spans="62:65" ht="13" thickBot="1">
      <c r="BJ49481" s="138"/>
      <c r="BK49481" s="138"/>
      <c r="BL49481" s="138"/>
      <c r="BM49481" s="138"/>
    </row>
    <row r="49482" spans="62:65" ht="13" thickBot="1">
      <c r="BJ49482" s="138"/>
      <c r="BK49482" s="138"/>
      <c r="BL49482" s="138"/>
      <c r="BM49482" s="138"/>
    </row>
    <row r="49483" spans="62:65" ht="13" thickBot="1">
      <c r="BJ49483" s="138"/>
      <c r="BK49483" s="138"/>
      <c r="BL49483" s="138"/>
      <c r="BM49483" s="138"/>
    </row>
    <row r="49484" spans="62:65" ht="13" thickBot="1">
      <c r="BJ49484" s="138"/>
      <c r="BK49484" s="138"/>
      <c r="BL49484" s="138"/>
      <c r="BM49484" s="138"/>
    </row>
    <row r="49485" spans="62:65" ht="13" thickBot="1">
      <c r="BJ49485" s="138"/>
      <c r="BK49485" s="138"/>
      <c r="BL49485" s="138"/>
      <c r="BM49485" s="138"/>
    </row>
    <row r="49486" spans="62:65" ht="13" thickBot="1">
      <c r="BJ49486" s="138"/>
      <c r="BK49486" s="138"/>
      <c r="BL49486" s="138"/>
      <c r="BM49486" s="138"/>
    </row>
    <row r="49487" spans="62:65" ht="13" thickBot="1">
      <c r="BJ49487" s="138"/>
      <c r="BK49487" s="138"/>
      <c r="BL49487" s="138"/>
      <c r="BM49487" s="138"/>
    </row>
    <row r="49488" spans="62:65" ht="13" thickBot="1">
      <c r="BJ49488" s="138"/>
      <c r="BK49488" s="138"/>
      <c r="BL49488" s="138"/>
      <c r="BM49488" s="138"/>
    </row>
    <row r="49489" spans="62:65" ht="13" thickBot="1">
      <c r="BJ49489" s="138"/>
      <c r="BK49489" s="138"/>
      <c r="BL49489" s="138"/>
      <c r="BM49489" s="138"/>
    </row>
    <row r="49490" spans="62:65" ht="13" thickBot="1">
      <c r="BJ49490" s="138"/>
      <c r="BK49490" s="138"/>
      <c r="BL49490" s="138"/>
      <c r="BM49490" s="138"/>
    </row>
    <row r="49491" spans="62:65" ht="13" thickBot="1">
      <c r="BJ49491" s="138"/>
      <c r="BK49491" s="138"/>
      <c r="BL49491" s="138"/>
      <c r="BM49491" s="138"/>
    </row>
    <row r="49492" spans="62:65" ht="13" thickBot="1">
      <c r="BJ49492" s="138"/>
      <c r="BK49492" s="138"/>
      <c r="BL49492" s="138"/>
      <c r="BM49492" s="138"/>
    </row>
    <row r="49493" spans="62:65" ht="13" thickBot="1">
      <c r="BJ49493" s="138"/>
      <c r="BK49493" s="138"/>
      <c r="BL49493" s="138"/>
      <c r="BM49493" s="138"/>
    </row>
    <row r="49494" spans="62:65" ht="13" thickBot="1">
      <c r="BJ49494" s="138"/>
      <c r="BK49494" s="138"/>
      <c r="BL49494" s="138"/>
      <c r="BM49494" s="138"/>
    </row>
    <row r="49495" spans="62:65" ht="13" thickBot="1">
      <c r="BJ49495" s="138"/>
      <c r="BK49495" s="138"/>
      <c r="BL49495" s="138"/>
      <c r="BM49495" s="138"/>
    </row>
    <row r="49496" spans="62:65" ht="13" thickBot="1">
      <c r="BJ49496" s="138"/>
      <c r="BK49496" s="138"/>
      <c r="BL49496" s="138"/>
      <c r="BM49496" s="138"/>
    </row>
    <row r="49497" spans="62:65" ht="13" thickBot="1">
      <c r="BJ49497" s="138"/>
      <c r="BK49497" s="138"/>
      <c r="BL49497" s="138"/>
      <c r="BM49497" s="138"/>
    </row>
    <row r="49498" spans="62:65" ht="13" thickBot="1">
      <c r="BJ49498" s="138"/>
      <c r="BK49498" s="138"/>
      <c r="BL49498" s="138"/>
      <c r="BM49498" s="138"/>
    </row>
    <row r="49499" spans="62:65" ht="13" thickBot="1">
      <c r="BJ49499" s="138"/>
      <c r="BK49499" s="138"/>
      <c r="BL49499" s="138"/>
      <c r="BM49499" s="138"/>
    </row>
    <row r="49500" spans="62:65" ht="13" thickBot="1">
      <c r="BJ49500" s="138"/>
      <c r="BK49500" s="138"/>
      <c r="BL49500" s="138"/>
      <c r="BM49500" s="138"/>
    </row>
    <row r="49501" spans="62:65" ht="13" thickBot="1">
      <c r="BJ49501" s="138"/>
      <c r="BK49501" s="138"/>
      <c r="BL49501" s="138"/>
      <c r="BM49501" s="138"/>
    </row>
    <row r="49502" spans="62:65" ht="13" thickBot="1">
      <c r="BJ49502" s="138"/>
      <c r="BK49502" s="138"/>
      <c r="BL49502" s="138"/>
      <c r="BM49502" s="138"/>
    </row>
    <row r="49503" spans="62:65" ht="13" thickBot="1">
      <c r="BJ49503" s="138"/>
      <c r="BK49503" s="138"/>
      <c r="BL49503" s="138"/>
      <c r="BM49503" s="138"/>
    </row>
    <row r="49504" spans="62:65" ht="13" thickBot="1">
      <c r="BJ49504" s="138"/>
      <c r="BK49504" s="138"/>
      <c r="BL49504" s="138"/>
      <c r="BM49504" s="138"/>
    </row>
    <row r="49505" spans="62:65" ht="13" thickBot="1">
      <c r="BJ49505" s="138"/>
      <c r="BK49505" s="138"/>
      <c r="BL49505" s="138"/>
      <c r="BM49505" s="138"/>
    </row>
    <row r="49506" spans="62:65" ht="13" thickBot="1">
      <c r="BJ49506" s="138"/>
      <c r="BK49506" s="138"/>
      <c r="BL49506" s="138"/>
      <c r="BM49506" s="138"/>
    </row>
    <row r="49507" spans="62:65" ht="13" thickBot="1">
      <c r="BJ49507" s="138"/>
      <c r="BK49507" s="138"/>
      <c r="BL49507" s="138"/>
      <c r="BM49507" s="138"/>
    </row>
    <row r="49508" spans="62:65" ht="13" thickBot="1">
      <c r="BJ49508" s="138"/>
      <c r="BK49508" s="138"/>
      <c r="BL49508" s="138"/>
      <c r="BM49508" s="138"/>
    </row>
    <row r="49509" spans="62:65" ht="13" thickBot="1">
      <c r="BJ49509" s="138"/>
      <c r="BK49509" s="138"/>
      <c r="BL49509" s="138"/>
      <c r="BM49509" s="138"/>
    </row>
    <row r="49510" spans="62:65" ht="13" thickBot="1">
      <c r="BJ49510" s="138"/>
      <c r="BK49510" s="138"/>
      <c r="BL49510" s="138"/>
      <c r="BM49510" s="138"/>
    </row>
    <row r="49511" spans="62:65" ht="13" thickBot="1">
      <c r="BJ49511" s="138"/>
      <c r="BK49511" s="138"/>
      <c r="BL49511" s="138"/>
      <c r="BM49511" s="138"/>
    </row>
    <row r="49512" spans="62:65" ht="13" thickBot="1">
      <c r="BJ49512" s="138"/>
      <c r="BK49512" s="138"/>
      <c r="BL49512" s="138"/>
      <c r="BM49512" s="138"/>
    </row>
    <row r="49513" spans="62:65" ht="13" thickBot="1">
      <c r="BJ49513" s="138"/>
      <c r="BK49513" s="138"/>
      <c r="BL49513" s="138"/>
      <c r="BM49513" s="138"/>
    </row>
    <row r="49514" spans="62:65" ht="13" thickBot="1">
      <c r="BJ49514" s="138"/>
      <c r="BK49514" s="138"/>
      <c r="BL49514" s="138"/>
      <c r="BM49514" s="138"/>
    </row>
    <row r="49515" spans="62:65" ht="13" thickBot="1">
      <c r="BJ49515" s="138"/>
      <c r="BK49515" s="138"/>
      <c r="BL49515" s="138"/>
      <c r="BM49515" s="138"/>
    </row>
    <row r="49516" spans="62:65" ht="13" thickBot="1">
      <c r="BJ49516" s="138"/>
      <c r="BK49516" s="138"/>
      <c r="BL49516" s="138"/>
      <c r="BM49516" s="138"/>
    </row>
    <row r="49517" spans="62:65" ht="13" thickBot="1">
      <c r="BJ49517" s="138"/>
      <c r="BK49517" s="138"/>
      <c r="BL49517" s="138"/>
      <c r="BM49517" s="138"/>
    </row>
    <row r="49518" spans="62:65" ht="13" thickBot="1">
      <c r="BJ49518" s="138"/>
      <c r="BK49518" s="138"/>
      <c r="BL49518" s="138"/>
      <c r="BM49518" s="138"/>
    </row>
    <row r="49519" spans="62:65" ht="13" thickBot="1">
      <c r="BJ49519" s="138"/>
      <c r="BK49519" s="138"/>
      <c r="BL49519" s="138"/>
      <c r="BM49519" s="138"/>
    </row>
    <row r="49520" spans="62:65" ht="13" thickBot="1">
      <c r="BJ49520" s="138"/>
      <c r="BK49520" s="138"/>
      <c r="BL49520" s="138"/>
      <c r="BM49520" s="138"/>
    </row>
    <row r="49521" spans="62:65" ht="13" thickBot="1">
      <c r="BJ49521" s="138"/>
      <c r="BK49521" s="138"/>
      <c r="BL49521" s="138"/>
      <c r="BM49521" s="138"/>
    </row>
    <row r="49522" spans="62:65" ht="13" thickBot="1">
      <c r="BJ49522" s="138"/>
      <c r="BK49522" s="138"/>
      <c r="BL49522" s="138"/>
      <c r="BM49522" s="138"/>
    </row>
    <row r="49523" spans="62:65" ht="13" thickBot="1">
      <c r="BJ49523" s="138"/>
      <c r="BK49523" s="138"/>
      <c r="BL49523" s="138"/>
      <c r="BM49523" s="138"/>
    </row>
    <row r="49524" spans="62:65" ht="13" thickBot="1">
      <c r="BJ49524" s="138"/>
      <c r="BK49524" s="138"/>
      <c r="BL49524" s="138"/>
      <c r="BM49524" s="138"/>
    </row>
    <row r="49525" spans="62:65" ht="13" thickBot="1">
      <c r="BJ49525" s="138"/>
      <c r="BK49525" s="138"/>
      <c r="BL49525" s="138"/>
      <c r="BM49525" s="138"/>
    </row>
    <row r="49526" spans="62:65" ht="13" thickBot="1">
      <c r="BJ49526" s="138"/>
      <c r="BK49526" s="138"/>
      <c r="BL49526" s="138"/>
      <c r="BM49526" s="138"/>
    </row>
    <row r="49527" spans="62:65" ht="13" thickBot="1">
      <c r="BJ49527" s="138"/>
      <c r="BK49527" s="138"/>
      <c r="BL49527" s="138"/>
      <c r="BM49527" s="138"/>
    </row>
    <row r="49528" spans="62:65" ht="13" thickBot="1">
      <c r="BJ49528" s="138"/>
      <c r="BK49528" s="138"/>
      <c r="BL49528" s="138"/>
      <c r="BM49528" s="138"/>
    </row>
    <row r="49529" spans="62:65" ht="13" thickBot="1">
      <c r="BJ49529" s="138"/>
      <c r="BK49529" s="138"/>
      <c r="BL49529" s="138"/>
      <c r="BM49529" s="138"/>
    </row>
    <row r="49530" spans="62:65" ht="13" thickBot="1">
      <c r="BJ49530" s="138"/>
      <c r="BK49530" s="138"/>
      <c r="BL49530" s="138"/>
      <c r="BM49530" s="138"/>
    </row>
    <row r="49531" spans="62:65" ht="13" thickBot="1">
      <c r="BJ49531" s="138"/>
      <c r="BK49531" s="138"/>
      <c r="BL49531" s="138"/>
      <c r="BM49531" s="138"/>
    </row>
    <row r="49532" spans="62:65" ht="13" thickBot="1">
      <c r="BJ49532" s="138"/>
      <c r="BK49532" s="138"/>
      <c r="BL49532" s="138"/>
      <c r="BM49532" s="138"/>
    </row>
    <row r="49533" spans="62:65" ht="13" thickBot="1">
      <c r="BJ49533" s="138"/>
      <c r="BK49533" s="138"/>
      <c r="BL49533" s="138"/>
      <c r="BM49533" s="138"/>
    </row>
    <row r="49534" spans="62:65" ht="13" thickBot="1">
      <c r="BJ49534" s="138"/>
      <c r="BK49534" s="138"/>
      <c r="BL49534" s="138"/>
      <c r="BM49534" s="138"/>
    </row>
    <row r="49535" spans="62:65" ht="13" thickBot="1">
      <c r="BJ49535" s="138"/>
      <c r="BK49535" s="138"/>
      <c r="BL49535" s="138"/>
      <c r="BM49535" s="138"/>
    </row>
    <row r="49536" spans="62:65" ht="13" thickBot="1">
      <c r="BJ49536" s="138"/>
      <c r="BK49536" s="138"/>
      <c r="BL49536" s="138"/>
      <c r="BM49536" s="138"/>
    </row>
    <row r="49537" spans="62:65" ht="13" thickBot="1">
      <c r="BJ49537" s="138"/>
      <c r="BK49537" s="138"/>
      <c r="BL49537" s="138"/>
      <c r="BM49537" s="138"/>
    </row>
    <row r="49538" spans="62:65" ht="13" thickBot="1">
      <c r="BJ49538" s="138"/>
      <c r="BK49538" s="138"/>
      <c r="BL49538" s="138"/>
      <c r="BM49538" s="138"/>
    </row>
    <row r="49539" spans="62:65" ht="13" thickBot="1">
      <c r="BJ49539" s="138"/>
      <c r="BK49539" s="138"/>
      <c r="BL49539" s="138"/>
      <c r="BM49539" s="138"/>
    </row>
    <row r="49540" spans="62:65" ht="13" thickBot="1">
      <c r="BJ49540" s="138"/>
      <c r="BK49540" s="138"/>
      <c r="BL49540" s="138"/>
      <c r="BM49540" s="138"/>
    </row>
    <row r="49541" spans="62:65" ht="13" thickBot="1">
      <c r="BJ49541" s="138"/>
      <c r="BK49541" s="138"/>
      <c r="BL49541" s="138"/>
      <c r="BM49541" s="138"/>
    </row>
    <row r="49542" spans="62:65" ht="13" thickBot="1">
      <c r="BJ49542" s="138"/>
      <c r="BK49542" s="138"/>
      <c r="BL49542" s="138"/>
      <c r="BM49542" s="138"/>
    </row>
    <row r="49543" spans="62:65" ht="13" thickBot="1">
      <c r="BJ49543" s="138"/>
      <c r="BK49543" s="138"/>
      <c r="BL49543" s="138"/>
      <c r="BM49543" s="138"/>
    </row>
    <row r="49544" spans="62:65" ht="13" thickBot="1">
      <c r="BJ49544" s="138"/>
      <c r="BK49544" s="138"/>
      <c r="BL49544" s="138"/>
      <c r="BM49544" s="138"/>
    </row>
    <row r="49545" spans="62:65" ht="13" thickBot="1">
      <c r="BJ49545" s="138"/>
      <c r="BK49545" s="138"/>
      <c r="BL49545" s="138"/>
      <c r="BM49545" s="138"/>
    </row>
    <row r="49546" spans="62:65" ht="13" thickBot="1">
      <c r="BJ49546" s="138"/>
      <c r="BK49546" s="138"/>
      <c r="BL49546" s="138"/>
      <c r="BM49546" s="138"/>
    </row>
    <row r="49547" spans="62:65" ht="13" thickBot="1">
      <c r="BJ49547" s="138"/>
      <c r="BK49547" s="138"/>
      <c r="BL49547" s="138"/>
      <c r="BM49547" s="138"/>
    </row>
    <row r="49548" spans="62:65" ht="13" thickBot="1">
      <c r="BJ49548" s="138"/>
      <c r="BK49548" s="138"/>
      <c r="BL49548" s="138"/>
      <c r="BM49548" s="138"/>
    </row>
    <row r="49549" spans="62:65" ht="13" thickBot="1">
      <c r="BJ49549" s="138"/>
      <c r="BK49549" s="138"/>
      <c r="BL49549" s="138"/>
      <c r="BM49549" s="138"/>
    </row>
    <row r="49550" spans="62:65" ht="13" thickBot="1">
      <c r="BJ49550" s="138"/>
      <c r="BK49550" s="138"/>
      <c r="BL49550" s="138"/>
      <c r="BM49550" s="138"/>
    </row>
    <row r="49551" spans="62:65" ht="13" thickBot="1">
      <c r="BJ49551" s="138"/>
      <c r="BK49551" s="138"/>
      <c r="BL49551" s="138"/>
      <c r="BM49551" s="138"/>
    </row>
    <row r="49552" spans="62:65" ht="13" thickBot="1">
      <c r="BJ49552" s="138"/>
      <c r="BK49552" s="138"/>
      <c r="BL49552" s="138"/>
      <c r="BM49552" s="138"/>
    </row>
    <row r="49553" spans="62:65" ht="13" thickBot="1">
      <c r="BJ49553" s="138"/>
      <c r="BK49553" s="138"/>
      <c r="BL49553" s="138"/>
      <c r="BM49553" s="138"/>
    </row>
    <row r="49554" spans="62:65" ht="13" thickBot="1">
      <c r="BJ49554" s="138"/>
      <c r="BK49554" s="138"/>
      <c r="BL49554" s="138"/>
      <c r="BM49554" s="138"/>
    </row>
    <row r="49555" spans="62:65" ht="13" thickBot="1">
      <c r="BJ49555" s="138"/>
      <c r="BK49555" s="138"/>
      <c r="BL49555" s="138"/>
      <c r="BM49555" s="138"/>
    </row>
    <row r="49556" spans="62:65" ht="13" thickBot="1">
      <c r="BJ49556" s="138"/>
      <c r="BK49556" s="138"/>
      <c r="BL49556" s="138"/>
      <c r="BM49556" s="138"/>
    </row>
    <row r="49557" spans="62:65" ht="13" thickBot="1">
      <c r="BJ49557" s="138"/>
      <c r="BK49557" s="138"/>
      <c r="BL49557" s="138"/>
      <c r="BM49557" s="138"/>
    </row>
    <row r="49558" spans="62:65" ht="13" thickBot="1">
      <c r="BJ49558" s="138"/>
      <c r="BK49558" s="138"/>
      <c r="BL49558" s="138"/>
      <c r="BM49558" s="138"/>
    </row>
    <row r="49559" spans="62:65" ht="13" thickBot="1">
      <c r="BJ49559" s="138"/>
      <c r="BK49559" s="138"/>
      <c r="BL49559" s="138"/>
      <c r="BM49559" s="138"/>
    </row>
    <row r="49560" spans="62:65" ht="13" thickBot="1">
      <c r="BJ49560" s="138"/>
      <c r="BK49560" s="138"/>
      <c r="BL49560" s="138"/>
      <c r="BM49560" s="138"/>
    </row>
    <row r="49561" spans="62:65" ht="13" thickBot="1">
      <c r="BJ49561" s="138"/>
      <c r="BK49561" s="138"/>
      <c r="BL49561" s="138"/>
      <c r="BM49561" s="138"/>
    </row>
    <row r="49562" spans="62:65" ht="13" thickBot="1">
      <c r="BJ49562" s="138"/>
      <c r="BK49562" s="138"/>
      <c r="BL49562" s="138"/>
      <c r="BM49562" s="138"/>
    </row>
    <row r="49563" spans="62:65" ht="13" thickBot="1">
      <c r="BJ49563" s="138"/>
      <c r="BK49563" s="138"/>
      <c r="BL49563" s="138"/>
      <c r="BM49563" s="138"/>
    </row>
    <row r="49564" spans="62:65" ht="13" thickBot="1">
      <c r="BJ49564" s="138"/>
      <c r="BK49564" s="138"/>
      <c r="BL49564" s="138"/>
      <c r="BM49564" s="138"/>
    </row>
    <row r="49565" spans="62:65" ht="13" thickBot="1">
      <c r="BJ49565" s="138"/>
      <c r="BK49565" s="138"/>
      <c r="BL49565" s="138"/>
      <c r="BM49565" s="138"/>
    </row>
    <row r="49566" spans="62:65" ht="13" thickBot="1">
      <c r="BJ49566" s="138"/>
      <c r="BK49566" s="138"/>
      <c r="BL49566" s="138"/>
      <c r="BM49566" s="138"/>
    </row>
    <row r="49567" spans="62:65" ht="13" thickBot="1">
      <c r="BJ49567" s="138"/>
      <c r="BK49567" s="138"/>
      <c r="BL49567" s="138"/>
      <c r="BM49567" s="138"/>
    </row>
    <row r="49568" spans="62:65" ht="13" thickBot="1">
      <c r="BJ49568" s="138"/>
      <c r="BK49568" s="138"/>
      <c r="BL49568" s="138"/>
      <c r="BM49568" s="138"/>
    </row>
    <row r="49569" spans="62:65" ht="13" thickBot="1">
      <c r="BJ49569" s="138"/>
      <c r="BK49569" s="138"/>
      <c r="BL49569" s="138"/>
      <c r="BM49569" s="138"/>
    </row>
    <row r="49570" spans="62:65" ht="13" thickBot="1">
      <c r="BJ49570" s="138"/>
      <c r="BK49570" s="138"/>
      <c r="BL49570" s="138"/>
      <c r="BM49570" s="138"/>
    </row>
    <row r="49571" spans="62:65" ht="13" thickBot="1">
      <c r="BJ49571" s="138"/>
      <c r="BK49571" s="138"/>
      <c r="BL49571" s="138"/>
      <c r="BM49571" s="138"/>
    </row>
    <row r="49572" spans="62:65" ht="13" thickBot="1">
      <c r="BJ49572" s="138"/>
      <c r="BK49572" s="138"/>
      <c r="BL49572" s="138"/>
      <c r="BM49572" s="138"/>
    </row>
    <row r="49573" spans="62:65" ht="13" thickBot="1">
      <c r="BJ49573" s="138"/>
      <c r="BK49573" s="138"/>
      <c r="BL49573" s="138"/>
      <c r="BM49573" s="138"/>
    </row>
    <row r="49574" spans="62:65" ht="13" thickBot="1">
      <c r="BJ49574" s="138"/>
      <c r="BK49574" s="138"/>
      <c r="BL49574" s="138"/>
      <c r="BM49574" s="138"/>
    </row>
    <row r="49575" spans="62:65" ht="13" thickBot="1">
      <c r="BJ49575" s="138"/>
      <c r="BK49575" s="138"/>
      <c r="BL49575" s="138"/>
      <c r="BM49575" s="138"/>
    </row>
    <row r="49576" spans="62:65" ht="13" thickBot="1">
      <c r="BJ49576" s="138"/>
      <c r="BK49576" s="138"/>
      <c r="BL49576" s="138"/>
      <c r="BM49576" s="138"/>
    </row>
    <row r="49577" spans="62:65" ht="13" thickBot="1">
      <c r="BJ49577" s="138"/>
      <c r="BK49577" s="138"/>
      <c r="BL49577" s="138"/>
      <c r="BM49577" s="138"/>
    </row>
    <row r="49578" spans="62:65" ht="13" thickBot="1">
      <c r="BJ49578" s="138"/>
      <c r="BK49578" s="138"/>
      <c r="BL49578" s="138"/>
      <c r="BM49578" s="138"/>
    </row>
    <row r="49579" spans="62:65" ht="13" thickBot="1">
      <c r="BJ49579" s="138"/>
      <c r="BK49579" s="138"/>
      <c r="BL49579" s="138"/>
      <c r="BM49579" s="138"/>
    </row>
    <row r="49580" spans="62:65" ht="13" thickBot="1">
      <c r="BJ49580" s="138"/>
      <c r="BK49580" s="138"/>
      <c r="BL49580" s="138"/>
      <c r="BM49580" s="138"/>
    </row>
    <row r="49581" spans="62:65" ht="13" thickBot="1">
      <c r="BJ49581" s="138"/>
      <c r="BK49581" s="138"/>
      <c r="BL49581" s="138"/>
      <c r="BM49581" s="138"/>
    </row>
    <row r="49582" spans="62:65" ht="13" thickBot="1">
      <c r="BJ49582" s="138"/>
      <c r="BK49582" s="138"/>
      <c r="BL49582" s="138"/>
      <c r="BM49582" s="138"/>
    </row>
    <row r="49583" spans="62:65" ht="13" thickBot="1">
      <c r="BJ49583" s="138"/>
      <c r="BK49583" s="138"/>
      <c r="BL49583" s="138"/>
      <c r="BM49583" s="138"/>
    </row>
    <row r="49584" spans="62:65" ht="13" thickBot="1">
      <c r="BJ49584" s="138"/>
      <c r="BK49584" s="138"/>
      <c r="BL49584" s="138"/>
      <c r="BM49584" s="138"/>
    </row>
    <row r="49585" spans="62:65" ht="13" thickBot="1">
      <c r="BJ49585" s="138"/>
      <c r="BK49585" s="138"/>
      <c r="BL49585" s="138"/>
      <c r="BM49585" s="138"/>
    </row>
    <row r="49586" spans="62:65" ht="13" thickBot="1">
      <c r="BJ49586" s="138"/>
      <c r="BK49586" s="138"/>
      <c r="BL49586" s="138"/>
      <c r="BM49586" s="138"/>
    </row>
    <row r="49587" spans="62:65" ht="13" thickBot="1">
      <c r="BJ49587" s="138"/>
      <c r="BK49587" s="138"/>
      <c r="BL49587" s="138"/>
      <c r="BM49587" s="138"/>
    </row>
    <row r="49588" spans="62:65" ht="13" thickBot="1">
      <c r="BJ49588" s="138"/>
      <c r="BK49588" s="138"/>
      <c r="BL49588" s="138"/>
      <c r="BM49588" s="138"/>
    </row>
    <row r="49589" spans="62:65" ht="13" thickBot="1">
      <c r="BJ49589" s="138"/>
      <c r="BK49589" s="138"/>
      <c r="BL49589" s="138"/>
      <c r="BM49589" s="138"/>
    </row>
    <row r="49590" spans="62:65" ht="13" thickBot="1">
      <c r="BJ49590" s="138"/>
      <c r="BK49590" s="138"/>
      <c r="BL49590" s="138"/>
      <c r="BM49590" s="138"/>
    </row>
    <row r="49591" spans="62:65" ht="13" thickBot="1">
      <c r="BJ49591" s="138"/>
      <c r="BK49591" s="138"/>
      <c r="BL49591" s="138"/>
      <c r="BM49591" s="138"/>
    </row>
    <row r="49592" spans="62:65" ht="13" thickBot="1">
      <c r="BJ49592" s="138"/>
      <c r="BK49592" s="138"/>
      <c r="BL49592" s="138"/>
      <c r="BM49592" s="138"/>
    </row>
    <row r="49593" spans="62:65" ht="13" thickBot="1">
      <c r="BJ49593" s="138"/>
      <c r="BK49593" s="138"/>
      <c r="BL49593" s="138"/>
      <c r="BM49593" s="138"/>
    </row>
    <row r="49594" spans="62:65" ht="13" thickBot="1">
      <c r="BJ49594" s="138"/>
      <c r="BK49594" s="138"/>
      <c r="BL49594" s="138"/>
      <c r="BM49594" s="138"/>
    </row>
    <row r="49595" spans="62:65" ht="13" thickBot="1">
      <c r="BJ49595" s="138"/>
      <c r="BK49595" s="138"/>
      <c r="BL49595" s="138"/>
      <c r="BM49595" s="138"/>
    </row>
    <row r="49596" spans="62:65" ht="13" thickBot="1">
      <c r="BJ49596" s="138"/>
      <c r="BK49596" s="138"/>
      <c r="BL49596" s="138"/>
      <c r="BM49596" s="138"/>
    </row>
    <row r="49597" spans="62:65" ht="13" thickBot="1">
      <c r="BJ49597" s="138"/>
      <c r="BK49597" s="138"/>
      <c r="BL49597" s="138"/>
      <c r="BM49597" s="138"/>
    </row>
    <row r="49598" spans="62:65" ht="13" thickBot="1">
      <c r="BJ49598" s="138"/>
      <c r="BK49598" s="138"/>
      <c r="BL49598" s="138"/>
      <c r="BM49598" s="138"/>
    </row>
    <row r="49599" spans="62:65" ht="13" thickBot="1">
      <c r="BJ49599" s="138"/>
      <c r="BK49599" s="138"/>
      <c r="BL49599" s="138"/>
      <c r="BM49599" s="138"/>
    </row>
    <row r="49600" spans="62:65" ht="13" thickBot="1">
      <c r="BJ49600" s="138"/>
      <c r="BK49600" s="138"/>
      <c r="BL49600" s="138"/>
      <c r="BM49600" s="138"/>
    </row>
    <row r="49601" spans="62:65" ht="13" thickBot="1">
      <c r="BJ49601" s="138"/>
      <c r="BK49601" s="138"/>
      <c r="BL49601" s="138"/>
      <c r="BM49601" s="138"/>
    </row>
    <row r="49602" spans="62:65" ht="13" thickBot="1">
      <c r="BJ49602" s="138"/>
      <c r="BK49602" s="138"/>
      <c r="BL49602" s="138"/>
      <c r="BM49602" s="138"/>
    </row>
    <row r="49603" spans="62:65" ht="13" thickBot="1">
      <c r="BJ49603" s="138"/>
      <c r="BK49603" s="138"/>
      <c r="BL49603" s="138"/>
      <c r="BM49603" s="138"/>
    </row>
    <row r="49604" spans="62:65" ht="13" thickBot="1">
      <c r="BJ49604" s="138"/>
      <c r="BK49604" s="138"/>
      <c r="BL49604" s="138"/>
      <c r="BM49604" s="138"/>
    </row>
    <row r="49605" spans="62:65" ht="13" thickBot="1">
      <c r="BJ49605" s="138"/>
      <c r="BK49605" s="138"/>
      <c r="BL49605" s="138"/>
      <c r="BM49605" s="138"/>
    </row>
    <row r="49606" spans="62:65" ht="13" thickBot="1">
      <c r="BJ49606" s="138"/>
      <c r="BK49606" s="138"/>
      <c r="BL49606" s="138"/>
      <c r="BM49606" s="138"/>
    </row>
    <row r="49607" spans="62:65" ht="13" thickBot="1">
      <c r="BJ49607" s="138"/>
      <c r="BK49607" s="138"/>
      <c r="BL49607" s="138"/>
      <c r="BM49607" s="138"/>
    </row>
    <row r="49608" spans="62:65" ht="13" thickBot="1">
      <c r="BJ49608" s="138"/>
      <c r="BK49608" s="138"/>
      <c r="BL49608" s="138"/>
      <c r="BM49608" s="138"/>
    </row>
    <row r="49609" spans="62:65" ht="13" thickBot="1">
      <c r="BJ49609" s="138"/>
      <c r="BK49609" s="138"/>
      <c r="BL49609" s="138"/>
      <c r="BM49609" s="138"/>
    </row>
    <row r="49610" spans="62:65" ht="13" thickBot="1">
      <c r="BJ49610" s="138"/>
      <c r="BK49610" s="138"/>
      <c r="BL49610" s="138"/>
      <c r="BM49610" s="138"/>
    </row>
    <row r="49611" spans="62:65" ht="13" thickBot="1">
      <c r="BJ49611" s="138"/>
      <c r="BK49611" s="138"/>
      <c r="BL49611" s="138"/>
      <c r="BM49611" s="138"/>
    </row>
    <row r="49612" spans="62:65" ht="13" thickBot="1">
      <c r="BJ49612" s="138"/>
      <c r="BK49612" s="138"/>
      <c r="BL49612" s="138"/>
      <c r="BM49612" s="138"/>
    </row>
    <row r="49613" spans="62:65" ht="13" thickBot="1">
      <c r="BJ49613" s="138"/>
      <c r="BK49613" s="138"/>
      <c r="BL49613" s="138"/>
      <c r="BM49613" s="138"/>
    </row>
    <row r="49614" spans="62:65" ht="13" thickBot="1">
      <c r="BJ49614" s="138"/>
      <c r="BK49614" s="138"/>
      <c r="BL49614" s="138"/>
      <c r="BM49614" s="138"/>
    </row>
    <row r="49615" spans="62:65" ht="13" thickBot="1">
      <c r="BJ49615" s="138"/>
      <c r="BK49615" s="138"/>
      <c r="BL49615" s="138"/>
      <c r="BM49615" s="138"/>
    </row>
    <row r="49616" spans="62:65" ht="13" thickBot="1">
      <c r="BJ49616" s="138"/>
      <c r="BK49616" s="138"/>
      <c r="BL49616" s="138"/>
      <c r="BM49616" s="138"/>
    </row>
    <row r="49617" spans="62:65" ht="13" thickBot="1">
      <c r="BJ49617" s="138"/>
      <c r="BK49617" s="138"/>
      <c r="BL49617" s="138"/>
      <c r="BM49617" s="138"/>
    </row>
    <row r="49618" spans="62:65" ht="13" thickBot="1">
      <c r="BJ49618" s="138"/>
      <c r="BK49618" s="138"/>
      <c r="BL49618" s="138"/>
      <c r="BM49618" s="138"/>
    </row>
    <row r="49619" spans="62:65" ht="13" thickBot="1">
      <c r="BJ49619" s="138"/>
      <c r="BK49619" s="138"/>
      <c r="BL49619" s="138"/>
      <c r="BM49619" s="138"/>
    </row>
    <row r="49620" spans="62:65" ht="13" thickBot="1">
      <c r="BJ49620" s="138"/>
      <c r="BK49620" s="138"/>
      <c r="BL49620" s="138"/>
      <c r="BM49620" s="138"/>
    </row>
    <row r="49621" spans="62:65" ht="13" thickBot="1">
      <c r="BJ49621" s="138"/>
      <c r="BK49621" s="138"/>
      <c r="BL49621" s="138"/>
      <c r="BM49621" s="138"/>
    </row>
    <row r="49622" spans="62:65" ht="13" thickBot="1">
      <c r="BJ49622" s="138"/>
      <c r="BK49622" s="138"/>
      <c r="BL49622" s="138"/>
      <c r="BM49622" s="138"/>
    </row>
    <row r="49623" spans="62:65" ht="13" thickBot="1">
      <c r="BJ49623" s="138"/>
      <c r="BK49623" s="138"/>
      <c r="BL49623" s="138"/>
      <c r="BM49623" s="138"/>
    </row>
    <row r="49624" spans="62:65" ht="13" thickBot="1">
      <c r="BJ49624" s="138"/>
      <c r="BK49624" s="138"/>
      <c r="BL49624" s="138"/>
      <c r="BM49624" s="138"/>
    </row>
    <row r="49625" spans="62:65" ht="13" thickBot="1">
      <c r="BJ49625" s="138"/>
      <c r="BK49625" s="138"/>
      <c r="BL49625" s="138"/>
      <c r="BM49625" s="138"/>
    </row>
    <row r="49626" spans="62:65" ht="13" thickBot="1">
      <c r="BJ49626" s="138"/>
      <c r="BK49626" s="138"/>
      <c r="BL49626" s="138"/>
      <c r="BM49626" s="138"/>
    </row>
    <row r="49627" spans="62:65" ht="13" thickBot="1">
      <c r="BJ49627" s="138"/>
      <c r="BK49627" s="138"/>
      <c r="BL49627" s="138"/>
      <c r="BM49627" s="138"/>
    </row>
    <row r="49628" spans="62:65" ht="13" thickBot="1">
      <c r="BJ49628" s="138"/>
      <c r="BK49628" s="138"/>
      <c r="BL49628" s="138"/>
      <c r="BM49628" s="138"/>
    </row>
    <row r="49629" spans="62:65" ht="13" thickBot="1">
      <c r="BJ49629" s="138"/>
      <c r="BK49629" s="138"/>
      <c r="BL49629" s="138"/>
      <c r="BM49629" s="138"/>
    </row>
    <row r="49630" spans="62:65" ht="13" thickBot="1">
      <c r="BJ49630" s="138"/>
      <c r="BK49630" s="138"/>
      <c r="BL49630" s="138"/>
      <c r="BM49630" s="138"/>
    </row>
    <row r="49631" spans="62:65" ht="13" thickBot="1">
      <c r="BJ49631" s="138"/>
      <c r="BK49631" s="138"/>
      <c r="BL49631" s="138"/>
      <c r="BM49631" s="138"/>
    </row>
    <row r="49632" spans="62:65" ht="13" thickBot="1">
      <c r="BJ49632" s="138"/>
      <c r="BK49632" s="138"/>
      <c r="BL49632" s="138"/>
      <c r="BM49632" s="138"/>
    </row>
    <row r="49633" spans="62:65" ht="13" thickBot="1">
      <c r="BJ49633" s="138"/>
      <c r="BK49633" s="138"/>
      <c r="BL49633" s="138"/>
      <c r="BM49633" s="138"/>
    </row>
    <row r="49634" spans="62:65" ht="13" thickBot="1">
      <c r="BJ49634" s="138"/>
      <c r="BK49634" s="138"/>
      <c r="BL49634" s="138"/>
      <c r="BM49634" s="138"/>
    </row>
    <row r="49635" spans="62:65" ht="13" thickBot="1">
      <c r="BJ49635" s="138"/>
      <c r="BK49635" s="138"/>
      <c r="BL49635" s="138"/>
      <c r="BM49635" s="138"/>
    </row>
    <row r="49636" spans="62:65" ht="13" thickBot="1">
      <c r="BJ49636" s="138"/>
      <c r="BK49636" s="138"/>
      <c r="BL49636" s="138"/>
      <c r="BM49636" s="138"/>
    </row>
    <row r="49637" spans="62:65" ht="13" thickBot="1">
      <c r="BJ49637" s="138"/>
      <c r="BK49637" s="138"/>
      <c r="BL49637" s="138"/>
      <c r="BM49637" s="138"/>
    </row>
    <row r="49638" spans="62:65" ht="13" thickBot="1">
      <c r="BJ49638" s="138"/>
      <c r="BK49638" s="138"/>
      <c r="BL49638" s="138"/>
      <c r="BM49638" s="138"/>
    </row>
    <row r="49639" spans="62:65" ht="13" thickBot="1">
      <c r="BJ49639" s="138"/>
      <c r="BK49639" s="138"/>
      <c r="BL49639" s="138"/>
      <c r="BM49639" s="138"/>
    </row>
    <row r="49640" spans="62:65" ht="13" thickBot="1">
      <c r="BJ49640" s="138"/>
      <c r="BK49640" s="138"/>
      <c r="BL49640" s="138"/>
      <c r="BM49640" s="138"/>
    </row>
    <row r="49641" spans="62:65" ht="13" thickBot="1">
      <c r="BJ49641" s="138"/>
      <c r="BK49641" s="138"/>
      <c r="BL49641" s="138"/>
      <c r="BM49641" s="138"/>
    </row>
    <row r="49642" spans="62:65" ht="13" thickBot="1">
      <c r="BJ49642" s="138"/>
      <c r="BK49642" s="138"/>
      <c r="BL49642" s="138"/>
      <c r="BM49642" s="138"/>
    </row>
    <row r="49643" spans="62:65" ht="13" thickBot="1">
      <c r="BJ49643" s="138"/>
      <c r="BK49643" s="138"/>
      <c r="BL49643" s="138"/>
      <c r="BM49643" s="138"/>
    </row>
    <row r="49644" spans="62:65" ht="13" thickBot="1">
      <c r="BJ49644" s="138"/>
      <c r="BK49644" s="138"/>
      <c r="BL49644" s="138"/>
      <c r="BM49644" s="138"/>
    </row>
    <row r="49645" spans="62:65" ht="13" thickBot="1">
      <c r="BJ49645" s="138"/>
      <c r="BK49645" s="138"/>
      <c r="BL49645" s="138"/>
      <c r="BM49645" s="138"/>
    </row>
    <row r="49646" spans="62:65" ht="13" thickBot="1">
      <c r="BJ49646" s="138"/>
      <c r="BK49646" s="138"/>
      <c r="BL49646" s="138"/>
      <c r="BM49646" s="138"/>
    </row>
    <row r="49647" spans="62:65" ht="13" thickBot="1">
      <c r="BJ49647" s="138"/>
      <c r="BK49647" s="138"/>
      <c r="BL49647" s="138"/>
      <c r="BM49647" s="138"/>
    </row>
    <row r="49648" spans="62:65" ht="13" thickBot="1">
      <c r="BJ49648" s="138"/>
      <c r="BK49648" s="138"/>
      <c r="BL49648" s="138"/>
      <c r="BM49648" s="138"/>
    </row>
    <row r="49649" spans="62:65" ht="13" thickBot="1">
      <c r="BJ49649" s="138"/>
      <c r="BK49649" s="138"/>
      <c r="BL49649" s="138"/>
      <c r="BM49649" s="138"/>
    </row>
    <row r="49650" spans="62:65" ht="13" thickBot="1">
      <c r="BJ49650" s="138"/>
      <c r="BK49650" s="138"/>
      <c r="BL49650" s="138"/>
      <c r="BM49650" s="138"/>
    </row>
    <row r="49651" spans="62:65" ht="13" thickBot="1">
      <c r="BJ49651" s="138"/>
      <c r="BK49651" s="138"/>
      <c r="BL49651" s="138"/>
      <c r="BM49651" s="138"/>
    </row>
    <row r="49652" spans="62:65" ht="13" thickBot="1">
      <c r="BJ49652" s="138"/>
      <c r="BK49652" s="138"/>
      <c r="BL49652" s="138"/>
      <c r="BM49652" s="138"/>
    </row>
    <row r="49653" spans="62:65" ht="13" thickBot="1">
      <c r="BJ49653" s="138"/>
      <c r="BK49653" s="138"/>
      <c r="BL49653" s="138"/>
      <c r="BM49653" s="138"/>
    </row>
    <row r="49654" spans="62:65" ht="13" thickBot="1">
      <c r="BJ49654" s="138"/>
      <c r="BK49654" s="138"/>
      <c r="BL49654" s="138"/>
      <c r="BM49654" s="138"/>
    </row>
    <row r="49655" spans="62:65" ht="13" thickBot="1">
      <c r="BJ49655" s="138"/>
      <c r="BK49655" s="138"/>
      <c r="BL49655" s="138"/>
      <c r="BM49655" s="138"/>
    </row>
    <row r="49656" spans="62:65" ht="13" thickBot="1">
      <c r="BJ49656" s="138"/>
      <c r="BK49656" s="138"/>
      <c r="BL49656" s="138"/>
      <c r="BM49656" s="138"/>
    </row>
    <row r="49657" spans="62:65" ht="13" thickBot="1">
      <c r="BJ49657" s="138"/>
      <c r="BK49657" s="138"/>
      <c r="BL49657" s="138"/>
      <c r="BM49657" s="138"/>
    </row>
    <row r="49658" spans="62:65" ht="13" thickBot="1">
      <c r="BJ49658" s="138"/>
      <c r="BK49658" s="138"/>
      <c r="BL49658" s="138"/>
      <c r="BM49658" s="138"/>
    </row>
    <row r="49659" spans="62:65" ht="13" thickBot="1">
      <c r="BJ49659" s="138"/>
      <c r="BK49659" s="138"/>
      <c r="BL49659" s="138"/>
      <c r="BM49659" s="138"/>
    </row>
    <row r="49660" spans="62:65" ht="13" thickBot="1">
      <c r="BJ49660" s="138"/>
      <c r="BK49660" s="138"/>
      <c r="BL49660" s="138"/>
      <c r="BM49660" s="138"/>
    </row>
    <row r="49661" spans="62:65" ht="13" thickBot="1">
      <c r="BJ49661" s="138"/>
      <c r="BK49661" s="138"/>
      <c r="BL49661" s="138"/>
      <c r="BM49661" s="138"/>
    </row>
    <row r="49662" spans="62:65" ht="13" thickBot="1">
      <c r="BJ49662" s="138"/>
      <c r="BK49662" s="138"/>
      <c r="BL49662" s="138"/>
      <c r="BM49662" s="138"/>
    </row>
    <row r="49663" spans="62:65" ht="13" thickBot="1">
      <c r="BJ49663" s="138"/>
      <c r="BK49663" s="138"/>
      <c r="BL49663" s="138"/>
      <c r="BM49663" s="138"/>
    </row>
    <row r="49664" spans="62:65" ht="13" thickBot="1">
      <c r="BJ49664" s="138"/>
      <c r="BK49664" s="138"/>
      <c r="BL49664" s="138"/>
      <c r="BM49664" s="138"/>
    </row>
    <row r="49665" spans="62:65" ht="13" thickBot="1">
      <c r="BJ49665" s="138"/>
      <c r="BK49665" s="138"/>
      <c r="BL49665" s="138"/>
      <c r="BM49665" s="138"/>
    </row>
    <row r="49666" spans="62:65" ht="13" thickBot="1">
      <c r="BJ49666" s="138"/>
      <c r="BK49666" s="138"/>
      <c r="BL49666" s="138"/>
      <c r="BM49666" s="138"/>
    </row>
    <row r="49667" spans="62:65" ht="13" thickBot="1">
      <c r="BJ49667" s="138"/>
      <c r="BK49667" s="138"/>
      <c r="BL49667" s="138"/>
      <c r="BM49667" s="138"/>
    </row>
    <row r="49668" spans="62:65" ht="13" thickBot="1">
      <c r="BJ49668" s="138"/>
      <c r="BK49668" s="138"/>
      <c r="BL49668" s="138"/>
      <c r="BM49668" s="138"/>
    </row>
    <row r="49669" spans="62:65" ht="13" thickBot="1">
      <c r="BJ49669" s="138"/>
      <c r="BK49669" s="138"/>
      <c r="BL49669" s="138"/>
      <c r="BM49669" s="138"/>
    </row>
    <row r="49670" spans="62:65" ht="13" thickBot="1">
      <c r="BJ49670" s="138"/>
      <c r="BK49670" s="138"/>
      <c r="BL49670" s="138"/>
      <c r="BM49670" s="138"/>
    </row>
    <row r="49671" spans="62:65" ht="13" thickBot="1">
      <c r="BJ49671" s="138"/>
      <c r="BK49671" s="138"/>
      <c r="BL49671" s="138"/>
      <c r="BM49671" s="138"/>
    </row>
    <row r="49672" spans="62:65" ht="13" thickBot="1">
      <c r="BJ49672" s="138"/>
      <c r="BK49672" s="138"/>
      <c r="BL49672" s="138"/>
      <c r="BM49672" s="138"/>
    </row>
    <row r="49673" spans="62:65" ht="13" thickBot="1">
      <c r="BJ49673" s="138"/>
      <c r="BK49673" s="138"/>
      <c r="BL49673" s="138"/>
      <c r="BM49673" s="138"/>
    </row>
    <row r="49674" spans="62:65" ht="13" thickBot="1">
      <c r="BJ49674" s="138"/>
      <c r="BK49674" s="138"/>
      <c r="BL49674" s="138"/>
      <c r="BM49674" s="138"/>
    </row>
    <row r="49675" spans="62:65" ht="13" thickBot="1">
      <c r="BJ49675" s="138"/>
      <c r="BK49675" s="138"/>
      <c r="BL49675" s="138"/>
      <c r="BM49675" s="138"/>
    </row>
    <row r="49676" spans="62:65" ht="13" thickBot="1">
      <c r="BJ49676" s="138"/>
      <c r="BK49676" s="138"/>
      <c r="BL49676" s="138"/>
      <c r="BM49676" s="138"/>
    </row>
    <row r="49677" spans="62:65" ht="13" thickBot="1">
      <c r="BJ49677" s="138"/>
      <c r="BK49677" s="138"/>
      <c r="BL49677" s="138"/>
      <c r="BM49677" s="138"/>
    </row>
    <row r="49678" spans="62:65" ht="13" thickBot="1">
      <c r="BJ49678" s="138"/>
      <c r="BK49678" s="138"/>
      <c r="BL49678" s="138"/>
      <c r="BM49678" s="138"/>
    </row>
    <row r="49679" spans="62:65" ht="13" thickBot="1">
      <c r="BJ49679" s="138"/>
      <c r="BK49679" s="138"/>
      <c r="BL49679" s="138"/>
      <c r="BM49679" s="138"/>
    </row>
    <row r="49680" spans="62:65" ht="13" thickBot="1">
      <c r="BJ49680" s="138"/>
      <c r="BK49680" s="138"/>
      <c r="BL49680" s="138"/>
      <c r="BM49680" s="138"/>
    </row>
    <row r="49681" spans="62:65" ht="13" thickBot="1">
      <c r="BJ49681" s="138"/>
      <c r="BK49681" s="138"/>
      <c r="BL49681" s="138"/>
      <c r="BM49681" s="138"/>
    </row>
    <row r="49682" spans="62:65" ht="13" thickBot="1">
      <c r="BJ49682" s="138"/>
      <c r="BK49682" s="138"/>
      <c r="BL49682" s="138"/>
      <c r="BM49682" s="138"/>
    </row>
    <row r="49683" spans="62:65" ht="13" thickBot="1">
      <c r="BJ49683" s="138"/>
      <c r="BK49683" s="138"/>
      <c r="BL49683" s="138"/>
      <c r="BM49683" s="138"/>
    </row>
    <row r="49684" spans="62:65" ht="13" thickBot="1">
      <c r="BJ49684" s="138"/>
      <c r="BK49684" s="138"/>
      <c r="BL49684" s="138"/>
      <c r="BM49684" s="138"/>
    </row>
    <row r="49685" spans="62:65" ht="13" thickBot="1">
      <c r="BJ49685" s="138"/>
      <c r="BK49685" s="138"/>
      <c r="BL49685" s="138"/>
      <c r="BM49685" s="138"/>
    </row>
    <row r="49686" spans="62:65" ht="13" thickBot="1">
      <c r="BJ49686" s="138"/>
      <c r="BK49686" s="138"/>
      <c r="BL49686" s="138"/>
      <c r="BM49686" s="138"/>
    </row>
    <row r="49687" spans="62:65" ht="13" thickBot="1">
      <c r="BJ49687" s="138"/>
      <c r="BK49687" s="138"/>
      <c r="BL49687" s="138"/>
      <c r="BM49687" s="138"/>
    </row>
    <row r="49688" spans="62:65" ht="13" thickBot="1">
      <c r="BJ49688" s="138"/>
      <c r="BK49688" s="138"/>
      <c r="BL49688" s="138"/>
      <c r="BM49688" s="138"/>
    </row>
    <row r="49689" spans="62:65" ht="13" thickBot="1">
      <c r="BJ49689" s="138"/>
      <c r="BK49689" s="138"/>
      <c r="BL49689" s="138"/>
      <c r="BM49689" s="138"/>
    </row>
    <row r="49690" spans="62:65" ht="13" thickBot="1">
      <c r="BJ49690" s="138"/>
      <c r="BK49690" s="138"/>
      <c r="BL49690" s="138"/>
      <c r="BM49690" s="138"/>
    </row>
    <row r="49691" spans="62:65" ht="13" thickBot="1">
      <c r="BJ49691" s="138"/>
      <c r="BK49691" s="138"/>
      <c r="BL49691" s="138"/>
      <c r="BM49691" s="138"/>
    </row>
    <row r="49692" spans="62:65" ht="13" thickBot="1">
      <c r="BJ49692" s="138"/>
      <c r="BK49692" s="138"/>
      <c r="BL49692" s="138"/>
      <c r="BM49692" s="138"/>
    </row>
    <row r="49693" spans="62:65" ht="13" thickBot="1">
      <c r="BJ49693" s="138"/>
      <c r="BK49693" s="138"/>
      <c r="BL49693" s="138"/>
      <c r="BM49693" s="138"/>
    </row>
    <row r="49694" spans="62:65" ht="13" thickBot="1">
      <c r="BJ49694" s="138"/>
      <c r="BK49694" s="138"/>
      <c r="BL49694" s="138"/>
      <c r="BM49694" s="138"/>
    </row>
    <row r="49695" spans="62:65" ht="13" thickBot="1">
      <c r="BJ49695" s="138"/>
      <c r="BK49695" s="138"/>
      <c r="BL49695" s="138"/>
      <c r="BM49695" s="138"/>
    </row>
    <row r="49696" spans="62:65" ht="13" thickBot="1">
      <c r="BJ49696" s="138"/>
      <c r="BK49696" s="138"/>
      <c r="BL49696" s="138"/>
      <c r="BM49696" s="138"/>
    </row>
    <row r="49697" spans="62:65" ht="13" thickBot="1">
      <c r="BJ49697" s="138"/>
      <c r="BK49697" s="138"/>
      <c r="BL49697" s="138"/>
      <c r="BM49697" s="138"/>
    </row>
    <row r="49698" spans="62:65" ht="13" thickBot="1">
      <c r="BJ49698" s="138"/>
      <c r="BK49698" s="138"/>
      <c r="BL49698" s="138"/>
      <c r="BM49698" s="138"/>
    </row>
    <row r="49699" spans="62:65" ht="13" thickBot="1">
      <c r="BJ49699" s="138"/>
      <c r="BK49699" s="138"/>
      <c r="BL49699" s="138"/>
      <c r="BM49699" s="138"/>
    </row>
    <row r="49700" spans="62:65" ht="13" thickBot="1">
      <c r="BJ49700" s="138"/>
      <c r="BK49700" s="138"/>
      <c r="BL49700" s="138"/>
      <c r="BM49700" s="138"/>
    </row>
    <row r="49701" spans="62:65" ht="13" thickBot="1">
      <c r="BJ49701" s="138"/>
      <c r="BK49701" s="138"/>
      <c r="BL49701" s="138"/>
      <c r="BM49701" s="138"/>
    </row>
    <row r="49702" spans="62:65" ht="13" thickBot="1">
      <c r="BJ49702" s="138"/>
      <c r="BK49702" s="138"/>
      <c r="BL49702" s="138"/>
      <c r="BM49702" s="138"/>
    </row>
    <row r="49703" spans="62:65" ht="13" thickBot="1">
      <c r="BJ49703" s="138"/>
      <c r="BK49703" s="138"/>
      <c r="BL49703" s="138"/>
      <c r="BM49703" s="138"/>
    </row>
    <row r="49704" spans="62:65" ht="13" thickBot="1">
      <c r="BJ49704" s="138"/>
      <c r="BK49704" s="138"/>
      <c r="BL49704" s="138"/>
      <c r="BM49704" s="138"/>
    </row>
    <row r="49705" spans="62:65" ht="13" thickBot="1">
      <c r="BJ49705" s="138"/>
      <c r="BK49705" s="138"/>
      <c r="BL49705" s="138"/>
      <c r="BM49705" s="138"/>
    </row>
    <row r="49706" spans="62:65" ht="13" thickBot="1">
      <c r="BJ49706" s="138"/>
      <c r="BK49706" s="138"/>
      <c r="BL49706" s="138"/>
      <c r="BM49706" s="138"/>
    </row>
    <row r="49707" spans="62:65" ht="13" thickBot="1">
      <c r="BJ49707" s="138"/>
      <c r="BK49707" s="138"/>
      <c r="BL49707" s="138"/>
      <c r="BM49707" s="138"/>
    </row>
    <row r="49708" spans="62:65" ht="13" thickBot="1">
      <c r="BJ49708" s="138"/>
      <c r="BK49708" s="138"/>
      <c r="BL49708" s="138"/>
      <c r="BM49708" s="138"/>
    </row>
    <row r="49709" spans="62:65" ht="13" thickBot="1">
      <c r="BJ49709" s="138"/>
      <c r="BK49709" s="138"/>
      <c r="BL49709" s="138"/>
      <c r="BM49709" s="138"/>
    </row>
    <row r="49710" spans="62:65" ht="13" thickBot="1">
      <c r="BJ49710" s="138"/>
      <c r="BK49710" s="138"/>
      <c r="BL49710" s="138"/>
      <c r="BM49710" s="138"/>
    </row>
    <row r="49711" spans="62:65" ht="13" thickBot="1">
      <c r="BJ49711" s="138"/>
      <c r="BK49711" s="138"/>
      <c r="BL49711" s="138"/>
      <c r="BM49711" s="138"/>
    </row>
    <row r="49712" spans="62:65" ht="13" thickBot="1">
      <c r="BJ49712" s="138"/>
      <c r="BK49712" s="138"/>
      <c r="BL49712" s="138"/>
      <c r="BM49712" s="138"/>
    </row>
    <row r="49713" spans="62:65" ht="13" thickBot="1">
      <c r="BJ49713" s="138"/>
      <c r="BK49713" s="138"/>
      <c r="BL49713" s="138"/>
      <c r="BM49713" s="138"/>
    </row>
    <row r="49714" spans="62:65" ht="13" thickBot="1">
      <c r="BJ49714" s="138"/>
      <c r="BK49714" s="138"/>
      <c r="BL49714" s="138"/>
      <c r="BM49714" s="138"/>
    </row>
    <row r="49715" spans="62:65" ht="13" thickBot="1">
      <c r="BJ49715" s="138"/>
      <c r="BK49715" s="138"/>
      <c r="BL49715" s="138"/>
      <c r="BM49715" s="138"/>
    </row>
    <row r="49716" spans="62:65" ht="13" thickBot="1">
      <c r="BJ49716" s="138"/>
      <c r="BK49716" s="138"/>
      <c r="BL49716" s="138"/>
      <c r="BM49716" s="138"/>
    </row>
    <row r="49717" spans="62:65" ht="13" thickBot="1">
      <c r="BJ49717" s="138"/>
      <c r="BK49717" s="138"/>
      <c r="BL49717" s="138"/>
      <c r="BM49717" s="138"/>
    </row>
    <row r="49718" spans="62:65" ht="13" thickBot="1">
      <c r="BJ49718" s="138"/>
      <c r="BK49718" s="138"/>
      <c r="BL49718" s="138"/>
      <c r="BM49718" s="138"/>
    </row>
    <row r="49719" spans="62:65" ht="13" thickBot="1">
      <c r="BJ49719" s="138"/>
      <c r="BK49719" s="138"/>
      <c r="BL49719" s="138"/>
      <c r="BM49719" s="138"/>
    </row>
    <row r="49720" spans="62:65" ht="13" thickBot="1">
      <c r="BJ49720" s="138"/>
      <c r="BK49720" s="138"/>
      <c r="BL49720" s="138"/>
      <c r="BM49720" s="138"/>
    </row>
    <row r="49721" spans="62:65" ht="13" thickBot="1">
      <c r="BJ49721" s="138"/>
      <c r="BK49721" s="138"/>
      <c r="BL49721" s="138"/>
      <c r="BM49721" s="138"/>
    </row>
    <row r="49722" spans="62:65" ht="13" thickBot="1">
      <c r="BJ49722" s="138"/>
      <c r="BK49722" s="138"/>
      <c r="BL49722" s="138"/>
      <c r="BM49722" s="138"/>
    </row>
    <row r="49723" spans="62:65" ht="13" thickBot="1">
      <c r="BJ49723" s="138"/>
      <c r="BK49723" s="138"/>
      <c r="BL49723" s="138"/>
      <c r="BM49723" s="138"/>
    </row>
    <row r="49724" spans="62:65" ht="13" thickBot="1">
      <c r="BJ49724" s="138"/>
      <c r="BK49724" s="138"/>
      <c r="BL49724" s="138"/>
      <c r="BM49724" s="138"/>
    </row>
    <row r="49725" spans="62:65" ht="13" thickBot="1">
      <c r="BJ49725" s="138"/>
      <c r="BK49725" s="138"/>
      <c r="BL49725" s="138"/>
      <c r="BM49725" s="138"/>
    </row>
    <row r="49726" spans="62:65" ht="13" thickBot="1">
      <c r="BJ49726" s="138"/>
      <c r="BK49726" s="138"/>
      <c r="BL49726" s="138"/>
      <c r="BM49726" s="138"/>
    </row>
    <row r="49727" spans="62:65" ht="13" thickBot="1">
      <c r="BJ49727" s="138"/>
      <c r="BK49727" s="138"/>
      <c r="BL49727" s="138"/>
      <c r="BM49727" s="138"/>
    </row>
    <row r="49728" spans="62:65" ht="13" thickBot="1">
      <c r="BJ49728" s="138"/>
      <c r="BK49728" s="138"/>
      <c r="BL49728" s="138"/>
      <c r="BM49728" s="138"/>
    </row>
    <row r="49729" spans="62:65" ht="13" thickBot="1">
      <c r="BJ49729" s="138"/>
      <c r="BK49729" s="138"/>
      <c r="BL49729" s="138"/>
      <c r="BM49729" s="138"/>
    </row>
    <row r="49730" spans="62:65" ht="13" thickBot="1">
      <c r="BJ49730" s="138"/>
      <c r="BK49730" s="138"/>
      <c r="BL49730" s="138"/>
      <c r="BM49730" s="138"/>
    </row>
    <row r="49731" spans="62:65" ht="13" thickBot="1">
      <c r="BJ49731" s="138"/>
      <c r="BK49731" s="138"/>
      <c r="BL49731" s="138"/>
      <c r="BM49731" s="138"/>
    </row>
    <row r="49732" spans="62:65" ht="13" thickBot="1">
      <c r="BJ49732" s="138"/>
      <c r="BK49732" s="138"/>
      <c r="BL49732" s="138"/>
      <c r="BM49732" s="138"/>
    </row>
    <row r="49733" spans="62:65" ht="13" thickBot="1">
      <c r="BJ49733" s="138"/>
      <c r="BK49733" s="138"/>
      <c r="BL49733" s="138"/>
      <c r="BM49733" s="138"/>
    </row>
    <row r="49734" spans="62:65" ht="13" thickBot="1">
      <c r="BJ49734" s="138"/>
      <c r="BK49734" s="138"/>
      <c r="BL49734" s="138"/>
      <c r="BM49734" s="138"/>
    </row>
    <row r="49735" spans="62:65" ht="13" thickBot="1">
      <c r="BJ49735" s="138"/>
      <c r="BK49735" s="138"/>
      <c r="BL49735" s="138"/>
      <c r="BM49735" s="138"/>
    </row>
    <row r="49736" spans="62:65" ht="13" thickBot="1">
      <c r="BJ49736" s="138"/>
      <c r="BK49736" s="138"/>
      <c r="BL49736" s="138"/>
      <c r="BM49736" s="138"/>
    </row>
    <row r="49737" spans="62:65" ht="13" thickBot="1">
      <c r="BJ49737" s="138"/>
      <c r="BK49737" s="138"/>
      <c r="BL49737" s="138"/>
      <c r="BM49737" s="138"/>
    </row>
    <row r="49738" spans="62:65" ht="13" thickBot="1">
      <c r="BJ49738" s="138"/>
      <c r="BK49738" s="138"/>
      <c r="BL49738" s="138"/>
      <c r="BM49738" s="138"/>
    </row>
    <row r="49739" spans="62:65" ht="13" thickBot="1">
      <c r="BJ49739" s="138"/>
      <c r="BK49739" s="138"/>
      <c r="BL49739" s="138"/>
      <c r="BM49739" s="138"/>
    </row>
    <row r="49740" spans="62:65" ht="13" thickBot="1">
      <c r="BJ49740" s="138"/>
      <c r="BK49740" s="138"/>
      <c r="BL49740" s="138"/>
      <c r="BM49740" s="138"/>
    </row>
    <row r="49741" spans="62:65" ht="13" thickBot="1">
      <c r="BJ49741" s="138"/>
      <c r="BK49741" s="138"/>
      <c r="BL49741" s="138"/>
      <c r="BM49741" s="138"/>
    </row>
    <row r="49742" spans="62:65" ht="13" thickBot="1">
      <c r="BJ49742" s="138"/>
      <c r="BK49742" s="138"/>
      <c r="BL49742" s="138"/>
      <c r="BM49742" s="138"/>
    </row>
    <row r="49743" spans="62:65" ht="13" thickBot="1">
      <c r="BJ49743" s="138"/>
      <c r="BK49743" s="138"/>
      <c r="BL49743" s="138"/>
      <c r="BM49743" s="138"/>
    </row>
    <row r="49744" spans="62:65" ht="13" thickBot="1">
      <c r="BJ49744" s="138"/>
      <c r="BK49744" s="138"/>
      <c r="BL49744" s="138"/>
      <c r="BM49744" s="138"/>
    </row>
    <row r="49745" spans="62:65" ht="13" thickBot="1">
      <c r="BJ49745" s="138"/>
      <c r="BK49745" s="138"/>
      <c r="BL49745" s="138"/>
      <c r="BM49745" s="138"/>
    </row>
    <row r="49746" spans="62:65" ht="13" thickBot="1">
      <c r="BJ49746" s="138"/>
      <c r="BK49746" s="138"/>
      <c r="BL49746" s="138"/>
      <c r="BM49746" s="138"/>
    </row>
    <row r="49747" spans="62:65" ht="13" thickBot="1">
      <c r="BJ49747" s="138"/>
      <c r="BK49747" s="138"/>
      <c r="BL49747" s="138"/>
      <c r="BM49747" s="138"/>
    </row>
    <row r="49748" spans="62:65" ht="13" thickBot="1">
      <c r="BJ49748" s="138"/>
      <c r="BK49748" s="138"/>
      <c r="BL49748" s="138"/>
      <c r="BM49748" s="138"/>
    </row>
    <row r="49749" spans="62:65" ht="13" thickBot="1">
      <c r="BJ49749" s="138"/>
      <c r="BK49749" s="138"/>
      <c r="BL49749" s="138"/>
      <c r="BM49749" s="138"/>
    </row>
    <row r="49750" spans="62:65" ht="13" thickBot="1">
      <c r="BJ49750" s="138"/>
      <c r="BK49750" s="138"/>
      <c r="BL49750" s="138"/>
      <c r="BM49750" s="138"/>
    </row>
    <row r="49751" spans="62:65" ht="13" thickBot="1">
      <c r="BJ49751" s="138"/>
      <c r="BK49751" s="138"/>
      <c r="BL49751" s="138"/>
      <c r="BM49751" s="138"/>
    </row>
    <row r="49752" spans="62:65" ht="13" thickBot="1">
      <c r="BJ49752" s="138"/>
      <c r="BK49752" s="138"/>
      <c r="BL49752" s="138"/>
      <c r="BM49752" s="138"/>
    </row>
    <row r="49753" spans="62:65" ht="13" thickBot="1">
      <c r="BJ49753" s="138"/>
      <c r="BK49753" s="138"/>
      <c r="BL49753" s="138"/>
      <c r="BM49753" s="138"/>
    </row>
    <row r="49754" spans="62:65" ht="13" thickBot="1">
      <c r="BJ49754" s="138"/>
      <c r="BK49754" s="138"/>
      <c r="BL49754" s="138"/>
      <c r="BM49754" s="138"/>
    </row>
    <row r="49755" spans="62:65" ht="13" thickBot="1">
      <c r="BJ49755" s="138"/>
      <c r="BK49755" s="138"/>
      <c r="BL49755" s="138"/>
      <c r="BM49755" s="138"/>
    </row>
    <row r="49756" spans="62:65" ht="13" thickBot="1">
      <c r="BJ49756" s="138"/>
      <c r="BK49756" s="138"/>
      <c r="BL49756" s="138"/>
      <c r="BM49756" s="138"/>
    </row>
    <row r="49757" spans="62:65" ht="13" thickBot="1">
      <c r="BJ49757" s="138"/>
      <c r="BK49757" s="138"/>
      <c r="BL49757" s="138"/>
      <c r="BM49757" s="138"/>
    </row>
    <row r="49758" spans="62:65" ht="13" thickBot="1">
      <c r="BJ49758" s="138"/>
      <c r="BK49758" s="138"/>
      <c r="BL49758" s="138"/>
      <c r="BM49758" s="138"/>
    </row>
    <row r="49759" spans="62:65" ht="13" thickBot="1">
      <c r="BJ49759" s="138"/>
      <c r="BK49759" s="138"/>
      <c r="BL49759" s="138"/>
      <c r="BM49759" s="138"/>
    </row>
    <row r="49760" spans="62:65" ht="13" thickBot="1">
      <c r="BJ49760" s="138"/>
      <c r="BK49760" s="138"/>
      <c r="BL49760" s="138"/>
      <c r="BM49760" s="138"/>
    </row>
    <row r="49761" spans="62:65" ht="13" thickBot="1">
      <c r="BJ49761" s="138"/>
      <c r="BK49761" s="138"/>
      <c r="BL49761" s="138"/>
      <c r="BM49761" s="138"/>
    </row>
    <row r="49762" spans="62:65" ht="13" thickBot="1">
      <c r="BJ49762" s="138"/>
      <c r="BK49762" s="138"/>
      <c r="BL49762" s="138"/>
      <c r="BM49762" s="138"/>
    </row>
    <row r="49763" spans="62:65" ht="13" thickBot="1">
      <c r="BJ49763" s="138"/>
      <c r="BK49763" s="138"/>
      <c r="BL49763" s="138"/>
      <c r="BM49763" s="138"/>
    </row>
    <row r="49764" spans="62:65" ht="13" thickBot="1">
      <c r="BJ49764" s="138"/>
      <c r="BK49764" s="138"/>
      <c r="BL49764" s="138"/>
      <c r="BM49764" s="138"/>
    </row>
    <row r="49765" spans="62:65" ht="13" thickBot="1">
      <c r="BJ49765" s="138"/>
      <c r="BK49765" s="138"/>
      <c r="BL49765" s="138"/>
      <c r="BM49765" s="138"/>
    </row>
    <row r="49766" spans="62:65" ht="13" thickBot="1">
      <c r="BJ49766" s="138"/>
      <c r="BK49766" s="138"/>
      <c r="BL49766" s="138"/>
      <c r="BM49766" s="138"/>
    </row>
    <row r="49767" spans="62:65" ht="13" thickBot="1">
      <c r="BJ49767" s="138"/>
      <c r="BK49767" s="138"/>
      <c r="BL49767" s="138"/>
      <c r="BM49767" s="138"/>
    </row>
    <row r="49768" spans="62:65" ht="13" thickBot="1">
      <c r="BJ49768" s="138"/>
      <c r="BK49768" s="138"/>
      <c r="BL49768" s="138"/>
      <c r="BM49768" s="138"/>
    </row>
    <row r="49769" spans="62:65" ht="13" thickBot="1">
      <c r="BJ49769" s="138"/>
      <c r="BK49769" s="138"/>
      <c r="BL49769" s="138"/>
      <c r="BM49769" s="138"/>
    </row>
    <row r="49770" spans="62:65" ht="13" thickBot="1">
      <c r="BJ49770" s="138"/>
      <c r="BK49770" s="138"/>
      <c r="BL49770" s="138"/>
      <c r="BM49770" s="138"/>
    </row>
    <row r="49771" spans="62:65" ht="13" thickBot="1">
      <c r="BJ49771" s="138"/>
      <c r="BK49771" s="138"/>
      <c r="BL49771" s="138"/>
      <c r="BM49771" s="138"/>
    </row>
    <row r="49772" spans="62:65" ht="13" thickBot="1">
      <c r="BJ49772" s="138"/>
      <c r="BK49772" s="138"/>
      <c r="BL49772" s="138"/>
      <c r="BM49772" s="138"/>
    </row>
    <row r="49773" spans="62:65" ht="13" thickBot="1">
      <c r="BJ49773" s="138"/>
      <c r="BK49773" s="138"/>
      <c r="BL49773" s="138"/>
      <c r="BM49773" s="138"/>
    </row>
    <row r="49774" spans="62:65" ht="13" thickBot="1">
      <c r="BJ49774" s="138"/>
      <c r="BK49774" s="138"/>
      <c r="BL49774" s="138"/>
      <c r="BM49774" s="138"/>
    </row>
    <row r="49775" spans="62:65" ht="13" thickBot="1">
      <c r="BJ49775" s="138"/>
      <c r="BK49775" s="138"/>
      <c r="BL49775" s="138"/>
      <c r="BM49775" s="138"/>
    </row>
    <row r="49776" spans="62:65" ht="13" thickBot="1">
      <c r="BJ49776" s="138"/>
      <c r="BK49776" s="138"/>
      <c r="BL49776" s="138"/>
      <c r="BM49776" s="138"/>
    </row>
    <row r="49777" spans="62:65" ht="13" thickBot="1">
      <c r="BJ49777" s="138"/>
      <c r="BK49777" s="138"/>
      <c r="BL49777" s="138"/>
      <c r="BM49777" s="138"/>
    </row>
    <row r="49778" spans="62:65" ht="13" thickBot="1">
      <c r="BJ49778" s="138"/>
      <c r="BK49778" s="138"/>
      <c r="BL49778" s="138"/>
      <c r="BM49778" s="138"/>
    </row>
    <row r="49779" spans="62:65" ht="13" thickBot="1">
      <c r="BJ49779" s="138"/>
      <c r="BK49779" s="138"/>
      <c r="BL49779" s="138"/>
      <c r="BM49779" s="138"/>
    </row>
    <row r="49780" spans="62:65" ht="13" thickBot="1">
      <c r="BJ49780" s="138"/>
      <c r="BK49780" s="138"/>
      <c r="BL49780" s="138"/>
      <c r="BM49780" s="138"/>
    </row>
    <row r="49781" spans="62:65" ht="13" thickBot="1">
      <c r="BJ49781" s="138"/>
      <c r="BK49781" s="138"/>
      <c r="BL49781" s="138"/>
      <c r="BM49781" s="138"/>
    </row>
    <row r="49782" spans="62:65" ht="13" thickBot="1">
      <c r="BJ49782" s="138"/>
      <c r="BK49782" s="138"/>
      <c r="BL49782" s="138"/>
      <c r="BM49782" s="138"/>
    </row>
    <row r="49783" spans="62:65" ht="13" thickBot="1">
      <c r="BJ49783" s="138"/>
      <c r="BK49783" s="138"/>
      <c r="BL49783" s="138"/>
      <c r="BM49783" s="138"/>
    </row>
    <row r="49784" spans="62:65" ht="13" thickBot="1">
      <c r="BJ49784" s="138"/>
      <c r="BK49784" s="138"/>
      <c r="BL49784" s="138"/>
      <c r="BM49784" s="138"/>
    </row>
    <row r="49785" spans="62:65" ht="13" thickBot="1">
      <c r="BJ49785" s="138"/>
      <c r="BK49785" s="138"/>
      <c r="BL49785" s="138"/>
      <c r="BM49785" s="138"/>
    </row>
    <row r="49786" spans="62:65" ht="13" thickBot="1">
      <c r="BJ49786" s="138"/>
      <c r="BK49786" s="138"/>
      <c r="BL49786" s="138"/>
      <c r="BM49786" s="138"/>
    </row>
    <row r="49787" spans="62:65" ht="13" thickBot="1">
      <c r="BJ49787" s="138"/>
      <c r="BK49787" s="138"/>
      <c r="BL49787" s="138"/>
      <c r="BM49787" s="138"/>
    </row>
    <row r="49788" spans="62:65" ht="13" thickBot="1">
      <c r="BJ49788" s="138"/>
      <c r="BK49788" s="138"/>
      <c r="BL49788" s="138"/>
      <c r="BM49788" s="138"/>
    </row>
    <row r="49789" spans="62:65" ht="13" thickBot="1">
      <c r="BJ49789" s="138"/>
      <c r="BK49789" s="138"/>
      <c r="BL49789" s="138"/>
      <c r="BM49789" s="138"/>
    </row>
    <row r="49790" spans="62:65" ht="13" thickBot="1">
      <c r="BJ49790" s="138"/>
      <c r="BK49790" s="138"/>
      <c r="BL49790" s="138"/>
      <c r="BM49790" s="138"/>
    </row>
    <row r="49791" spans="62:65" ht="13" thickBot="1">
      <c r="BJ49791" s="138"/>
      <c r="BK49791" s="138"/>
      <c r="BL49791" s="138"/>
      <c r="BM49791" s="138"/>
    </row>
    <row r="49792" spans="62:65" ht="13" thickBot="1">
      <c r="BJ49792" s="138"/>
      <c r="BK49792" s="138"/>
      <c r="BL49792" s="138"/>
      <c r="BM49792" s="138"/>
    </row>
    <row r="49793" spans="62:65" ht="13" thickBot="1">
      <c r="BJ49793" s="138"/>
      <c r="BK49793" s="138"/>
      <c r="BL49793" s="138"/>
      <c r="BM49793" s="138"/>
    </row>
    <row r="49794" spans="62:65" ht="13" thickBot="1">
      <c r="BJ49794" s="138"/>
      <c r="BK49794" s="138"/>
      <c r="BL49794" s="138"/>
      <c r="BM49794" s="138"/>
    </row>
    <row r="49795" spans="62:65" ht="13" thickBot="1">
      <c r="BJ49795" s="138"/>
      <c r="BK49795" s="138"/>
      <c r="BL49795" s="138"/>
      <c r="BM49795" s="138"/>
    </row>
    <row r="49796" spans="62:65" ht="13" thickBot="1">
      <c r="BJ49796" s="138"/>
      <c r="BK49796" s="138"/>
      <c r="BL49796" s="138"/>
      <c r="BM49796" s="138"/>
    </row>
    <row r="49797" spans="62:65" ht="13" thickBot="1">
      <c r="BJ49797" s="138"/>
      <c r="BK49797" s="138"/>
      <c r="BL49797" s="138"/>
      <c r="BM49797" s="138"/>
    </row>
    <row r="49798" spans="62:65" ht="13" thickBot="1">
      <c r="BJ49798" s="138"/>
      <c r="BK49798" s="138"/>
      <c r="BL49798" s="138"/>
      <c r="BM49798" s="138"/>
    </row>
    <row r="49799" spans="62:65" ht="13" thickBot="1">
      <c r="BJ49799" s="138"/>
      <c r="BK49799" s="138"/>
      <c r="BL49799" s="138"/>
      <c r="BM49799" s="138"/>
    </row>
    <row r="49800" spans="62:65" ht="13" thickBot="1">
      <c r="BJ49800" s="138"/>
      <c r="BK49800" s="138"/>
      <c r="BL49800" s="138"/>
      <c r="BM49800" s="138"/>
    </row>
    <row r="49801" spans="62:65" ht="13" thickBot="1">
      <c r="BJ49801" s="138"/>
      <c r="BK49801" s="138"/>
      <c r="BL49801" s="138"/>
      <c r="BM49801" s="138"/>
    </row>
    <row r="49802" spans="62:65" ht="13" thickBot="1">
      <c r="BJ49802" s="138"/>
      <c r="BK49802" s="138"/>
      <c r="BL49802" s="138"/>
      <c r="BM49802" s="138"/>
    </row>
    <row r="49803" spans="62:65" ht="13" thickBot="1">
      <c r="BJ49803" s="138"/>
      <c r="BK49803" s="138"/>
      <c r="BL49803" s="138"/>
      <c r="BM49803" s="138"/>
    </row>
    <row r="49804" spans="62:65" ht="13" thickBot="1">
      <c r="BJ49804" s="138"/>
      <c r="BK49804" s="138"/>
      <c r="BL49804" s="138"/>
      <c r="BM49804" s="138"/>
    </row>
    <row r="49805" spans="62:65" ht="13" thickBot="1">
      <c r="BJ49805" s="138"/>
      <c r="BK49805" s="138"/>
      <c r="BL49805" s="138"/>
      <c r="BM49805" s="138"/>
    </row>
    <row r="49806" spans="62:65" ht="13" thickBot="1">
      <c r="BJ49806" s="138"/>
      <c r="BK49806" s="138"/>
      <c r="BL49806" s="138"/>
      <c r="BM49806" s="138"/>
    </row>
    <row r="49807" spans="62:65" ht="13" thickBot="1">
      <c r="BJ49807" s="138"/>
      <c r="BK49807" s="138"/>
      <c r="BL49807" s="138"/>
      <c r="BM49807" s="138"/>
    </row>
    <row r="49808" spans="62:65" ht="13" thickBot="1">
      <c r="BJ49808" s="138"/>
      <c r="BK49808" s="138"/>
      <c r="BL49808" s="138"/>
      <c r="BM49808" s="138"/>
    </row>
    <row r="49809" spans="62:65" ht="13" thickBot="1">
      <c r="BJ49809" s="138"/>
      <c r="BK49809" s="138"/>
      <c r="BL49809" s="138"/>
      <c r="BM49809" s="138"/>
    </row>
    <row r="49810" spans="62:65" ht="13" thickBot="1">
      <c r="BJ49810" s="138"/>
      <c r="BK49810" s="138"/>
      <c r="BL49810" s="138"/>
      <c r="BM49810" s="138"/>
    </row>
    <row r="49811" spans="62:65" ht="13" thickBot="1">
      <c r="BJ49811" s="138"/>
      <c r="BK49811" s="138"/>
      <c r="BL49811" s="138"/>
      <c r="BM49811" s="138"/>
    </row>
    <row r="49812" spans="62:65" ht="13" thickBot="1">
      <c r="BJ49812" s="138"/>
      <c r="BK49812" s="138"/>
      <c r="BL49812" s="138"/>
      <c r="BM49812" s="138"/>
    </row>
    <row r="49813" spans="62:65" ht="13" thickBot="1">
      <c r="BJ49813" s="138"/>
      <c r="BK49813" s="138"/>
      <c r="BL49813" s="138"/>
      <c r="BM49813" s="138"/>
    </row>
    <row r="49814" spans="62:65" ht="13" thickBot="1">
      <c r="BJ49814" s="138"/>
      <c r="BK49814" s="138"/>
      <c r="BL49814" s="138"/>
      <c r="BM49814" s="138"/>
    </row>
    <row r="49815" spans="62:65" ht="13" thickBot="1">
      <c r="BJ49815" s="138"/>
      <c r="BK49815" s="138"/>
      <c r="BL49815" s="138"/>
      <c r="BM49815" s="138"/>
    </row>
    <row r="49816" spans="62:65" ht="13" thickBot="1">
      <c r="BJ49816" s="138"/>
      <c r="BK49816" s="138"/>
      <c r="BL49816" s="138"/>
      <c r="BM49816" s="138"/>
    </row>
    <row r="49817" spans="62:65" ht="13" thickBot="1">
      <c r="BJ49817" s="138"/>
      <c r="BK49817" s="138"/>
      <c r="BL49817" s="138"/>
      <c r="BM49817" s="138"/>
    </row>
    <row r="49818" spans="62:65" ht="13" thickBot="1">
      <c r="BJ49818" s="138"/>
      <c r="BK49818" s="138"/>
      <c r="BL49818" s="138"/>
      <c r="BM49818" s="138"/>
    </row>
    <row r="49819" spans="62:65" ht="13" thickBot="1">
      <c r="BJ49819" s="138"/>
      <c r="BK49819" s="138"/>
      <c r="BL49819" s="138"/>
      <c r="BM49819" s="138"/>
    </row>
    <row r="49820" spans="62:65" ht="13" thickBot="1">
      <c r="BJ49820" s="138"/>
      <c r="BK49820" s="138"/>
      <c r="BL49820" s="138"/>
      <c r="BM49820" s="138"/>
    </row>
    <row r="49821" spans="62:65" ht="13" thickBot="1">
      <c r="BJ49821" s="138"/>
      <c r="BK49821" s="138"/>
      <c r="BL49821" s="138"/>
      <c r="BM49821" s="138"/>
    </row>
    <row r="49822" spans="62:65" ht="13" thickBot="1">
      <c r="BJ49822" s="138"/>
      <c r="BK49822" s="138"/>
      <c r="BL49822" s="138"/>
      <c r="BM49822" s="138"/>
    </row>
    <row r="49823" spans="62:65" ht="13" thickBot="1">
      <c r="BJ49823" s="138"/>
      <c r="BK49823" s="138"/>
      <c r="BL49823" s="138"/>
      <c r="BM49823" s="138"/>
    </row>
    <row r="49824" spans="62:65" ht="13" thickBot="1">
      <c r="BJ49824" s="138"/>
      <c r="BK49824" s="138"/>
      <c r="BL49824" s="138"/>
      <c r="BM49824" s="138"/>
    </row>
    <row r="49825" spans="62:65" ht="13" thickBot="1">
      <c r="BJ49825" s="138"/>
      <c r="BK49825" s="138"/>
      <c r="BL49825" s="138"/>
      <c r="BM49825" s="138"/>
    </row>
    <row r="49826" spans="62:65" ht="13" thickBot="1">
      <c r="BJ49826" s="138"/>
      <c r="BK49826" s="138"/>
      <c r="BL49826" s="138"/>
      <c r="BM49826" s="138"/>
    </row>
    <row r="49827" spans="62:65" ht="13" thickBot="1">
      <c r="BJ49827" s="138"/>
      <c r="BK49827" s="138"/>
      <c r="BL49827" s="138"/>
      <c r="BM49827" s="138"/>
    </row>
    <row r="49828" spans="62:65" ht="13" thickBot="1">
      <c r="BJ49828" s="138"/>
      <c r="BK49828" s="138"/>
      <c r="BL49828" s="138"/>
      <c r="BM49828" s="138"/>
    </row>
    <row r="49829" spans="62:65" ht="13" thickBot="1">
      <c r="BJ49829" s="138"/>
      <c r="BK49829" s="138"/>
      <c r="BL49829" s="138"/>
      <c r="BM49829" s="138"/>
    </row>
    <row r="49830" spans="62:65" ht="13" thickBot="1">
      <c r="BJ49830" s="138"/>
      <c r="BK49830" s="138"/>
      <c r="BL49830" s="138"/>
      <c r="BM49830" s="138"/>
    </row>
    <row r="49831" spans="62:65" ht="13" thickBot="1">
      <c r="BJ49831" s="138"/>
      <c r="BK49831" s="138"/>
      <c r="BL49831" s="138"/>
      <c r="BM49831" s="138"/>
    </row>
    <row r="49832" spans="62:65" ht="13" thickBot="1">
      <c r="BJ49832" s="138"/>
      <c r="BK49832" s="138"/>
      <c r="BL49832" s="138"/>
      <c r="BM49832" s="138"/>
    </row>
    <row r="49833" spans="62:65" ht="13" thickBot="1">
      <c r="BJ49833" s="138"/>
      <c r="BK49833" s="138"/>
      <c r="BL49833" s="138"/>
      <c r="BM49833" s="138"/>
    </row>
    <row r="49834" spans="62:65" ht="13" thickBot="1">
      <c r="BJ49834" s="138"/>
      <c r="BK49834" s="138"/>
      <c r="BL49834" s="138"/>
      <c r="BM49834" s="138"/>
    </row>
    <row r="49835" spans="62:65" ht="13" thickBot="1">
      <c r="BJ49835" s="138"/>
      <c r="BK49835" s="138"/>
      <c r="BL49835" s="138"/>
      <c r="BM49835" s="138"/>
    </row>
    <row r="49836" spans="62:65" ht="13" thickBot="1">
      <c r="BJ49836" s="138"/>
      <c r="BK49836" s="138"/>
      <c r="BL49836" s="138"/>
      <c r="BM49836" s="138"/>
    </row>
    <row r="49837" spans="62:65" ht="13" thickBot="1">
      <c r="BJ49837" s="138"/>
      <c r="BK49837" s="138"/>
      <c r="BL49837" s="138"/>
      <c r="BM49837" s="138"/>
    </row>
    <row r="49838" spans="62:65" ht="13" thickBot="1">
      <c r="BJ49838" s="138"/>
      <c r="BK49838" s="138"/>
      <c r="BL49838" s="138"/>
      <c r="BM49838" s="138"/>
    </row>
    <row r="49839" spans="62:65" ht="13" thickBot="1">
      <c r="BJ49839" s="138"/>
      <c r="BK49839" s="138"/>
      <c r="BL49839" s="138"/>
      <c r="BM49839" s="138"/>
    </row>
    <row r="49840" spans="62:65" ht="13" thickBot="1">
      <c r="BJ49840" s="138"/>
      <c r="BK49840" s="138"/>
      <c r="BL49840" s="138"/>
      <c r="BM49840" s="138"/>
    </row>
    <row r="49841" spans="62:65" ht="13" thickBot="1">
      <c r="BJ49841" s="138"/>
      <c r="BK49841" s="138"/>
      <c r="BL49841" s="138"/>
      <c r="BM49841" s="138"/>
    </row>
    <row r="49842" spans="62:65" ht="13" thickBot="1">
      <c r="BJ49842" s="138"/>
      <c r="BK49842" s="138"/>
      <c r="BL49842" s="138"/>
      <c r="BM49842" s="138"/>
    </row>
    <row r="49843" spans="62:65" ht="13" thickBot="1">
      <c r="BJ49843" s="138"/>
      <c r="BK49843" s="138"/>
      <c r="BL49843" s="138"/>
      <c r="BM49843" s="138"/>
    </row>
    <row r="49844" spans="62:65" ht="13" thickBot="1">
      <c r="BJ49844" s="138"/>
      <c r="BK49844" s="138"/>
      <c r="BL49844" s="138"/>
      <c r="BM49844" s="138"/>
    </row>
    <row r="49845" spans="62:65" ht="13" thickBot="1">
      <c r="BJ49845" s="138"/>
      <c r="BK49845" s="138"/>
      <c r="BL49845" s="138"/>
      <c r="BM49845" s="138"/>
    </row>
    <row r="49846" spans="62:65" ht="13" thickBot="1">
      <c r="BJ49846" s="138"/>
      <c r="BK49846" s="138"/>
      <c r="BL49846" s="138"/>
      <c r="BM49846" s="138"/>
    </row>
    <row r="49847" spans="62:65" ht="13" thickBot="1">
      <c r="BJ49847" s="138"/>
      <c r="BK49847" s="138"/>
      <c r="BL49847" s="138"/>
      <c r="BM49847" s="138"/>
    </row>
    <row r="49848" spans="62:65" ht="13" thickBot="1">
      <c r="BJ49848" s="138"/>
      <c r="BK49848" s="138"/>
      <c r="BL49848" s="138"/>
      <c r="BM49848" s="138"/>
    </row>
    <row r="49849" spans="62:65" ht="13" thickBot="1">
      <c r="BJ49849" s="138"/>
      <c r="BK49849" s="138"/>
      <c r="BL49849" s="138"/>
      <c r="BM49849" s="138"/>
    </row>
    <row r="49850" spans="62:65" ht="13" thickBot="1">
      <c r="BJ49850" s="138"/>
      <c r="BK49850" s="138"/>
      <c r="BL49850" s="138"/>
      <c r="BM49850" s="138"/>
    </row>
    <row r="49851" spans="62:65" ht="13" thickBot="1">
      <c r="BJ49851" s="138"/>
      <c r="BK49851" s="138"/>
      <c r="BL49851" s="138"/>
      <c r="BM49851" s="138"/>
    </row>
    <row r="49852" spans="62:65" ht="13" thickBot="1">
      <c r="BJ49852" s="138"/>
      <c r="BK49852" s="138"/>
      <c r="BL49852" s="138"/>
      <c r="BM49852" s="138"/>
    </row>
    <row r="49853" spans="62:65" ht="13" thickBot="1">
      <c r="BJ49853" s="138"/>
      <c r="BK49853" s="138"/>
      <c r="BL49853" s="138"/>
      <c r="BM49853" s="138"/>
    </row>
    <row r="49854" spans="62:65" ht="13" thickBot="1">
      <c r="BJ49854" s="138"/>
      <c r="BK49854" s="138"/>
      <c r="BL49854" s="138"/>
      <c r="BM49854" s="138"/>
    </row>
    <row r="49855" spans="62:65" ht="13" thickBot="1">
      <c r="BJ49855" s="138"/>
      <c r="BK49855" s="138"/>
      <c r="BL49855" s="138"/>
      <c r="BM49855" s="138"/>
    </row>
    <row r="49856" spans="62:65" ht="13" thickBot="1">
      <c r="BJ49856" s="138"/>
      <c r="BK49856" s="138"/>
      <c r="BL49856" s="138"/>
      <c r="BM49856" s="138"/>
    </row>
    <row r="49857" spans="62:65" ht="13" thickBot="1">
      <c r="BJ49857" s="138"/>
      <c r="BK49857" s="138"/>
      <c r="BL49857" s="138"/>
      <c r="BM49857" s="138"/>
    </row>
    <row r="49858" spans="62:65" ht="13" thickBot="1">
      <c r="BJ49858" s="138"/>
      <c r="BK49858" s="138"/>
      <c r="BL49858" s="138"/>
      <c r="BM49858" s="138"/>
    </row>
    <row r="49859" spans="62:65" ht="13" thickBot="1">
      <c r="BJ49859" s="138"/>
      <c r="BK49859" s="138"/>
      <c r="BL49859" s="138"/>
      <c r="BM49859" s="138"/>
    </row>
    <row r="49860" spans="62:65" ht="13" thickBot="1">
      <c r="BJ49860" s="138"/>
      <c r="BK49860" s="138"/>
      <c r="BL49860" s="138"/>
      <c r="BM49860" s="138"/>
    </row>
    <row r="49861" spans="62:65" ht="13" thickBot="1">
      <c r="BJ49861" s="138"/>
      <c r="BK49861" s="138"/>
      <c r="BL49861" s="138"/>
      <c r="BM49861" s="138"/>
    </row>
    <row r="49862" spans="62:65" ht="13" thickBot="1">
      <c r="BJ49862" s="138"/>
      <c r="BK49862" s="138"/>
      <c r="BL49862" s="138"/>
      <c r="BM49862" s="138"/>
    </row>
    <row r="49863" spans="62:65" ht="13" thickBot="1">
      <c r="BJ49863" s="138"/>
      <c r="BK49863" s="138"/>
      <c r="BL49863" s="138"/>
      <c r="BM49863" s="138"/>
    </row>
    <row r="49864" spans="62:65" ht="13" thickBot="1">
      <c r="BJ49864" s="138"/>
      <c r="BK49864" s="138"/>
      <c r="BL49864" s="138"/>
      <c r="BM49864" s="138"/>
    </row>
    <row r="49865" spans="62:65" ht="13" thickBot="1">
      <c r="BJ49865" s="138"/>
      <c r="BK49865" s="138"/>
      <c r="BL49865" s="138"/>
      <c r="BM49865" s="138"/>
    </row>
    <row r="49866" spans="62:65" ht="13" thickBot="1">
      <c r="BJ49866" s="138"/>
      <c r="BK49866" s="138"/>
      <c r="BL49866" s="138"/>
      <c r="BM49866" s="138"/>
    </row>
    <row r="49867" spans="62:65" ht="13" thickBot="1">
      <c r="BJ49867" s="138"/>
      <c r="BK49867" s="138"/>
      <c r="BL49867" s="138"/>
      <c r="BM49867" s="138"/>
    </row>
    <row r="49868" spans="62:65" ht="13" thickBot="1">
      <c r="BJ49868" s="138"/>
      <c r="BK49868" s="138"/>
      <c r="BL49868" s="138"/>
      <c r="BM49868" s="138"/>
    </row>
    <row r="49869" spans="62:65" ht="13" thickBot="1">
      <c r="BJ49869" s="138"/>
      <c r="BK49869" s="138"/>
      <c r="BL49869" s="138"/>
      <c r="BM49869" s="138"/>
    </row>
    <row r="49870" spans="62:65" ht="13" thickBot="1">
      <c r="BJ49870" s="138"/>
      <c r="BK49870" s="138"/>
      <c r="BL49870" s="138"/>
      <c r="BM49870" s="138"/>
    </row>
    <row r="49871" spans="62:65" ht="13" thickBot="1">
      <c r="BJ49871" s="138"/>
      <c r="BK49871" s="138"/>
      <c r="BL49871" s="138"/>
      <c r="BM49871" s="138"/>
    </row>
    <row r="49872" spans="62:65" ht="13" thickBot="1">
      <c r="BJ49872" s="138"/>
      <c r="BK49872" s="138"/>
      <c r="BL49872" s="138"/>
      <c r="BM49872" s="138"/>
    </row>
    <row r="49873" spans="62:65" ht="13" thickBot="1">
      <c r="BJ49873" s="138"/>
      <c r="BK49873" s="138"/>
      <c r="BL49873" s="138"/>
      <c r="BM49873" s="138"/>
    </row>
    <row r="49874" spans="62:65" ht="13" thickBot="1">
      <c r="BJ49874" s="138"/>
      <c r="BK49874" s="138"/>
      <c r="BL49874" s="138"/>
      <c r="BM49874" s="138"/>
    </row>
    <row r="49875" spans="62:65" ht="13" thickBot="1">
      <c r="BJ49875" s="138"/>
      <c r="BK49875" s="138"/>
      <c r="BL49875" s="138"/>
      <c r="BM49875" s="138"/>
    </row>
    <row r="49876" spans="62:65" ht="13" thickBot="1">
      <c r="BJ49876" s="138"/>
      <c r="BK49876" s="138"/>
      <c r="BL49876" s="138"/>
      <c r="BM49876" s="138"/>
    </row>
    <row r="49877" spans="62:65" ht="13" thickBot="1">
      <c r="BJ49877" s="138"/>
      <c r="BK49877" s="138"/>
      <c r="BL49877" s="138"/>
      <c r="BM49877" s="138"/>
    </row>
    <row r="49878" spans="62:65" ht="13" thickBot="1">
      <c r="BJ49878" s="138"/>
      <c r="BK49878" s="138"/>
      <c r="BL49878" s="138"/>
      <c r="BM49878" s="138"/>
    </row>
    <row r="49879" spans="62:65" ht="13" thickBot="1">
      <c r="BJ49879" s="138"/>
      <c r="BK49879" s="138"/>
      <c r="BL49879" s="138"/>
      <c r="BM49879" s="138"/>
    </row>
    <row r="49880" spans="62:65" ht="13" thickBot="1">
      <c r="BJ49880" s="138"/>
      <c r="BK49880" s="138"/>
      <c r="BL49880" s="138"/>
      <c r="BM49880" s="138"/>
    </row>
    <row r="49881" spans="62:65" ht="13" thickBot="1">
      <c r="BJ49881" s="138"/>
      <c r="BK49881" s="138"/>
      <c r="BL49881" s="138"/>
      <c r="BM49881" s="138"/>
    </row>
    <row r="49882" spans="62:65" ht="13" thickBot="1">
      <c r="BJ49882" s="138"/>
      <c r="BK49882" s="138"/>
      <c r="BL49882" s="138"/>
      <c r="BM49882" s="138"/>
    </row>
    <row r="49883" spans="62:65" ht="13" thickBot="1">
      <c r="BJ49883" s="138"/>
      <c r="BK49883" s="138"/>
      <c r="BL49883" s="138"/>
      <c r="BM49883" s="138"/>
    </row>
    <row r="49884" spans="62:65" ht="13" thickBot="1">
      <c r="BJ49884" s="138"/>
      <c r="BK49884" s="138"/>
      <c r="BL49884" s="138"/>
      <c r="BM49884" s="138"/>
    </row>
    <row r="49885" spans="62:65" ht="13" thickBot="1">
      <c r="BJ49885" s="138"/>
      <c r="BK49885" s="138"/>
      <c r="BL49885" s="138"/>
      <c r="BM49885" s="138"/>
    </row>
    <row r="49886" spans="62:65" ht="13" thickBot="1">
      <c r="BJ49886" s="138"/>
      <c r="BK49886" s="138"/>
      <c r="BL49886" s="138"/>
      <c r="BM49886" s="138"/>
    </row>
    <row r="49887" spans="62:65" ht="13" thickBot="1">
      <c r="BJ49887" s="138"/>
      <c r="BK49887" s="138"/>
      <c r="BL49887" s="138"/>
      <c r="BM49887" s="138"/>
    </row>
    <row r="49888" spans="62:65" ht="13" thickBot="1">
      <c r="BJ49888" s="138"/>
      <c r="BK49888" s="138"/>
      <c r="BL49888" s="138"/>
      <c r="BM49888" s="138"/>
    </row>
    <row r="49889" spans="62:65" ht="13" thickBot="1">
      <c r="BJ49889" s="138"/>
      <c r="BK49889" s="138"/>
      <c r="BL49889" s="138"/>
      <c r="BM49889" s="138"/>
    </row>
    <row r="49890" spans="62:65" ht="13" thickBot="1">
      <c r="BJ49890" s="138"/>
      <c r="BK49890" s="138"/>
      <c r="BL49890" s="138"/>
      <c r="BM49890" s="138"/>
    </row>
    <row r="49891" spans="62:65" ht="13" thickBot="1">
      <c r="BJ49891" s="138"/>
      <c r="BK49891" s="138"/>
      <c r="BL49891" s="138"/>
      <c r="BM49891" s="138"/>
    </row>
    <row r="49892" spans="62:65" ht="13" thickBot="1">
      <c r="BJ49892" s="138"/>
      <c r="BK49892" s="138"/>
      <c r="BL49892" s="138"/>
      <c r="BM49892" s="138"/>
    </row>
    <row r="49893" spans="62:65" ht="13" thickBot="1">
      <c r="BJ49893" s="138"/>
      <c r="BK49893" s="138"/>
      <c r="BL49893" s="138"/>
      <c r="BM49893" s="138"/>
    </row>
    <row r="49894" spans="62:65" ht="13" thickBot="1">
      <c r="BJ49894" s="138"/>
      <c r="BK49894" s="138"/>
      <c r="BL49894" s="138"/>
      <c r="BM49894" s="138"/>
    </row>
    <row r="49895" spans="62:65" ht="13" thickBot="1">
      <c r="BJ49895" s="138"/>
      <c r="BK49895" s="138"/>
      <c r="BL49895" s="138"/>
      <c r="BM49895" s="138"/>
    </row>
    <row r="49896" spans="62:65" ht="13" thickBot="1">
      <c r="BJ49896" s="138"/>
      <c r="BK49896" s="138"/>
      <c r="BL49896" s="138"/>
      <c r="BM49896" s="138"/>
    </row>
    <row r="49897" spans="62:65" ht="13" thickBot="1">
      <c r="BJ49897" s="138"/>
      <c r="BK49897" s="138"/>
      <c r="BL49897" s="138"/>
      <c r="BM49897" s="138"/>
    </row>
    <row r="49898" spans="62:65" ht="13" thickBot="1">
      <c r="BJ49898" s="138"/>
      <c r="BK49898" s="138"/>
      <c r="BL49898" s="138"/>
      <c r="BM49898" s="138"/>
    </row>
    <row r="49899" spans="62:65" ht="13" thickBot="1">
      <c r="BJ49899" s="138"/>
      <c r="BK49899" s="138"/>
      <c r="BL49899" s="138"/>
      <c r="BM49899" s="138"/>
    </row>
    <row r="49900" spans="62:65" ht="13" thickBot="1">
      <c r="BJ49900" s="138"/>
      <c r="BK49900" s="138"/>
      <c r="BL49900" s="138"/>
      <c r="BM49900" s="138"/>
    </row>
    <row r="49901" spans="62:65" ht="13" thickBot="1">
      <c r="BJ49901" s="138"/>
      <c r="BK49901" s="138"/>
      <c r="BL49901" s="138"/>
      <c r="BM49901" s="138"/>
    </row>
    <row r="49902" spans="62:65" ht="13" thickBot="1">
      <c r="BJ49902" s="138"/>
      <c r="BK49902" s="138"/>
      <c r="BL49902" s="138"/>
      <c r="BM49902" s="138"/>
    </row>
    <row r="49903" spans="62:65" ht="13" thickBot="1">
      <c r="BJ49903" s="138"/>
      <c r="BK49903" s="138"/>
      <c r="BL49903" s="138"/>
      <c r="BM49903" s="138"/>
    </row>
    <row r="49904" spans="62:65" ht="13" thickBot="1">
      <c r="BJ49904" s="138"/>
      <c r="BK49904" s="138"/>
      <c r="BL49904" s="138"/>
      <c r="BM49904" s="138"/>
    </row>
    <row r="49905" spans="62:65" ht="13" thickBot="1">
      <c r="BJ49905" s="138"/>
      <c r="BK49905" s="138"/>
      <c r="BL49905" s="138"/>
      <c r="BM49905" s="138"/>
    </row>
    <row r="49906" spans="62:65" ht="13" thickBot="1">
      <c r="BJ49906" s="138"/>
      <c r="BK49906" s="138"/>
      <c r="BL49906" s="138"/>
      <c r="BM49906" s="138"/>
    </row>
    <row r="49907" spans="62:65" ht="13" thickBot="1">
      <c r="BJ49907" s="138"/>
      <c r="BK49907" s="138"/>
      <c r="BL49907" s="138"/>
      <c r="BM49907" s="138"/>
    </row>
    <row r="49908" spans="62:65" ht="13" thickBot="1">
      <c r="BJ49908" s="138"/>
      <c r="BK49908" s="138"/>
      <c r="BL49908" s="138"/>
      <c r="BM49908" s="138"/>
    </row>
    <row r="49909" spans="62:65" ht="13" thickBot="1">
      <c r="BJ49909" s="138"/>
      <c r="BK49909" s="138"/>
      <c r="BL49909" s="138"/>
      <c r="BM49909" s="138"/>
    </row>
    <row r="49910" spans="62:65" ht="13" thickBot="1">
      <c r="BJ49910" s="138"/>
      <c r="BK49910" s="138"/>
      <c r="BL49910" s="138"/>
      <c r="BM49910" s="138"/>
    </row>
    <row r="49911" spans="62:65" ht="13" thickBot="1">
      <c r="BJ49911" s="138"/>
      <c r="BK49911" s="138"/>
      <c r="BL49911" s="138"/>
      <c r="BM49911" s="138"/>
    </row>
    <row r="49912" spans="62:65" ht="13" thickBot="1">
      <c r="BJ49912" s="138"/>
      <c r="BK49912" s="138"/>
      <c r="BL49912" s="138"/>
      <c r="BM49912" s="138"/>
    </row>
    <row r="49913" spans="62:65" ht="13" thickBot="1">
      <c r="BJ49913" s="138"/>
      <c r="BK49913" s="138"/>
      <c r="BL49913" s="138"/>
      <c r="BM49913" s="138"/>
    </row>
    <row r="49914" spans="62:65" ht="13" thickBot="1">
      <c r="BJ49914" s="138"/>
      <c r="BK49914" s="138"/>
      <c r="BL49914" s="138"/>
      <c r="BM49914" s="138"/>
    </row>
    <row r="49915" spans="62:65" ht="13" thickBot="1">
      <c r="BJ49915" s="138"/>
      <c r="BK49915" s="138"/>
      <c r="BL49915" s="138"/>
      <c r="BM49915" s="138"/>
    </row>
    <row r="49916" spans="62:65" ht="13" thickBot="1">
      <c r="BJ49916" s="138"/>
      <c r="BK49916" s="138"/>
      <c r="BL49916" s="138"/>
      <c r="BM49916" s="138"/>
    </row>
    <row r="49917" spans="62:65" ht="13" thickBot="1">
      <c r="BJ49917" s="138"/>
      <c r="BK49917" s="138"/>
      <c r="BL49917" s="138"/>
      <c r="BM49917" s="138"/>
    </row>
    <row r="49918" spans="62:65" ht="13" thickBot="1">
      <c r="BJ49918" s="138"/>
      <c r="BK49918" s="138"/>
      <c r="BL49918" s="138"/>
      <c r="BM49918" s="138"/>
    </row>
    <row r="49919" spans="62:65" ht="13" thickBot="1">
      <c r="BJ49919" s="138"/>
      <c r="BK49919" s="138"/>
      <c r="BL49919" s="138"/>
      <c r="BM49919" s="138"/>
    </row>
    <row r="49920" spans="62:65" ht="13" thickBot="1">
      <c r="BJ49920" s="138"/>
      <c r="BK49920" s="138"/>
      <c r="BL49920" s="138"/>
      <c r="BM49920" s="138"/>
    </row>
    <row r="49921" spans="62:65" ht="13" thickBot="1">
      <c r="BJ49921" s="138"/>
      <c r="BK49921" s="138"/>
      <c r="BL49921" s="138"/>
      <c r="BM49921" s="138"/>
    </row>
    <row r="49922" spans="62:65" ht="13" thickBot="1">
      <c r="BJ49922" s="138"/>
      <c r="BK49922" s="138"/>
      <c r="BL49922" s="138"/>
      <c r="BM49922" s="138"/>
    </row>
    <row r="49923" spans="62:65" ht="13" thickBot="1">
      <c r="BJ49923" s="138"/>
      <c r="BK49923" s="138"/>
      <c r="BL49923" s="138"/>
      <c r="BM49923" s="138"/>
    </row>
    <row r="49924" spans="62:65" ht="13" thickBot="1">
      <c r="BJ49924" s="138"/>
      <c r="BK49924" s="138"/>
      <c r="BL49924" s="138"/>
      <c r="BM49924" s="138"/>
    </row>
    <row r="49925" spans="62:65" ht="13" thickBot="1">
      <c r="BJ49925" s="138"/>
      <c r="BK49925" s="138"/>
      <c r="BL49925" s="138"/>
      <c r="BM49925" s="138"/>
    </row>
    <row r="49926" spans="62:65" ht="13" thickBot="1">
      <c r="BJ49926" s="138"/>
      <c r="BK49926" s="138"/>
      <c r="BL49926" s="138"/>
      <c r="BM49926" s="138"/>
    </row>
    <row r="49927" spans="62:65" ht="13" thickBot="1">
      <c r="BJ49927" s="138"/>
      <c r="BK49927" s="138"/>
      <c r="BL49927" s="138"/>
      <c r="BM49927" s="138"/>
    </row>
    <row r="49928" spans="62:65" ht="13" thickBot="1">
      <c r="BJ49928" s="138"/>
      <c r="BK49928" s="138"/>
      <c r="BL49928" s="138"/>
      <c r="BM49928" s="138"/>
    </row>
    <row r="49929" spans="62:65" ht="13" thickBot="1">
      <c r="BJ49929" s="138"/>
      <c r="BK49929" s="138"/>
      <c r="BL49929" s="138"/>
      <c r="BM49929" s="138"/>
    </row>
    <row r="49930" spans="62:65" ht="13" thickBot="1">
      <c r="BJ49930" s="138"/>
      <c r="BK49930" s="138"/>
      <c r="BL49930" s="138"/>
      <c r="BM49930" s="138"/>
    </row>
    <row r="49931" spans="62:65" ht="13" thickBot="1">
      <c r="BJ49931" s="138"/>
      <c r="BK49931" s="138"/>
      <c r="BL49931" s="138"/>
      <c r="BM49931" s="138"/>
    </row>
    <row r="49932" spans="62:65" ht="13" thickBot="1">
      <c r="BJ49932" s="138"/>
      <c r="BK49932" s="138"/>
      <c r="BL49932" s="138"/>
      <c r="BM49932" s="138"/>
    </row>
    <row r="49933" spans="62:65" ht="13" thickBot="1">
      <c r="BJ49933" s="138"/>
      <c r="BK49933" s="138"/>
      <c r="BL49933" s="138"/>
      <c r="BM49933" s="138"/>
    </row>
    <row r="49934" spans="62:65" ht="13" thickBot="1">
      <c r="BJ49934" s="138"/>
      <c r="BK49934" s="138"/>
      <c r="BL49934" s="138"/>
      <c r="BM49934" s="138"/>
    </row>
    <row r="49935" spans="62:65" ht="13" thickBot="1">
      <c r="BJ49935" s="138"/>
      <c r="BK49935" s="138"/>
      <c r="BL49935" s="138"/>
      <c r="BM49935" s="138"/>
    </row>
    <row r="49936" spans="62:65" ht="13" thickBot="1">
      <c r="BJ49936" s="138"/>
      <c r="BK49936" s="138"/>
      <c r="BL49936" s="138"/>
      <c r="BM49936" s="138"/>
    </row>
    <row r="49937" spans="62:65" ht="13" thickBot="1">
      <c r="BJ49937" s="138"/>
      <c r="BK49937" s="138"/>
      <c r="BL49937" s="138"/>
      <c r="BM49937" s="138"/>
    </row>
    <row r="49938" spans="62:65" ht="13" thickBot="1">
      <c r="BJ49938" s="138"/>
      <c r="BK49938" s="138"/>
      <c r="BL49938" s="138"/>
      <c r="BM49938" s="138"/>
    </row>
    <row r="49939" spans="62:65" ht="13" thickBot="1">
      <c r="BJ49939" s="138"/>
      <c r="BK49939" s="138"/>
      <c r="BL49939" s="138"/>
      <c r="BM49939" s="138"/>
    </row>
    <row r="49940" spans="62:65" ht="13" thickBot="1">
      <c r="BJ49940" s="138"/>
      <c r="BK49940" s="138"/>
      <c r="BL49940" s="138"/>
      <c r="BM49940" s="138"/>
    </row>
    <row r="49941" spans="62:65" ht="13" thickBot="1">
      <c r="BJ49941" s="138"/>
      <c r="BK49941" s="138"/>
      <c r="BL49941" s="138"/>
      <c r="BM49941" s="138"/>
    </row>
    <row r="49942" spans="62:65" ht="13" thickBot="1">
      <c r="BJ49942" s="138"/>
      <c r="BK49942" s="138"/>
      <c r="BL49942" s="138"/>
      <c r="BM49942" s="138"/>
    </row>
    <row r="49943" spans="62:65" ht="13" thickBot="1">
      <c r="BJ49943" s="138"/>
      <c r="BK49943" s="138"/>
      <c r="BL49943" s="138"/>
      <c r="BM49943" s="138"/>
    </row>
    <row r="49944" spans="62:65" ht="13" thickBot="1">
      <c r="BJ49944" s="138"/>
      <c r="BK49944" s="138"/>
      <c r="BL49944" s="138"/>
      <c r="BM49944" s="138"/>
    </row>
    <row r="49945" spans="62:65" ht="13" thickBot="1">
      <c r="BJ49945" s="138"/>
      <c r="BK49945" s="138"/>
      <c r="BL49945" s="138"/>
      <c r="BM49945" s="138"/>
    </row>
    <row r="49946" spans="62:65" ht="13" thickBot="1">
      <c r="BJ49946" s="138"/>
      <c r="BK49946" s="138"/>
      <c r="BL49946" s="138"/>
      <c r="BM49946" s="138"/>
    </row>
    <row r="49947" spans="62:65" ht="13" thickBot="1">
      <c r="BJ49947" s="138"/>
      <c r="BK49947" s="138"/>
      <c r="BL49947" s="138"/>
      <c r="BM49947" s="138"/>
    </row>
    <row r="49948" spans="62:65" ht="13" thickBot="1">
      <c r="BJ49948" s="138"/>
      <c r="BK49948" s="138"/>
      <c r="BL49948" s="138"/>
      <c r="BM49948" s="138"/>
    </row>
    <row r="49949" spans="62:65" ht="13" thickBot="1">
      <c r="BJ49949" s="138"/>
      <c r="BK49949" s="138"/>
      <c r="BL49949" s="138"/>
      <c r="BM49949" s="138"/>
    </row>
    <row r="49950" spans="62:65" ht="13" thickBot="1">
      <c r="BJ49950" s="138"/>
      <c r="BK49950" s="138"/>
      <c r="BL49950" s="138"/>
      <c r="BM49950" s="138"/>
    </row>
    <row r="49951" spans="62:65" ht="13" thickBot="1">
      <c r="BJ49951" s="138"/>
      <c r="BK49951" s="138"/>
      <c r="BL49951" s="138"/>
      <c r="BM49951" s="138"/>
    </row>
    <row r="49952" spans="62:65" ht="13" thickBot="1">
      <c r="BJ49952" s="138"/>
      <c r="BK49952" s="138"/>
      <c r="BL49952" s="138"/>
      <c r="BM49952" s="138"/>
    </row>
    <row r="49953" spans="62:65" ht="13" thickBot="1">
      <c r="BJ49953" s="138"/>
      <c r="BK49953" s="138"/>
      <c r="BL49953" s="138"/>
      <c r="BM49953" s="138"/>
    </row>
    <row r="49954" spans="62:65" ht="13" thickBot="1">
      <c r="BJ49954" s="138"/>
      <c r="BK49954" s="138"/>
      <c r="BL49954" s="138"/>
      <c r="BM49954" s="138"/>
    </row>
    <row r="49955" spans="62:65" ht="13" thickBot="1">
      <c r="BJ49955" s="138"/>
      <c r="BK49955" s="138"/>
      <c r="BL49955" s="138"/>
      <c r="BM49955" s="138"/>
    </row>
    <row r="49956" spans="62:65" ht="13" thickBot="1">
      <c r="BJ49956" s="138"/>
      <c r="BK49956" s="138"/>
      <c r="BL49956" s="138"/>
      <c r="BM49956" s="138"/>
    </row>
    <row r="49957" spans="62:65" ht="13" thickBot="1">
      <c r="BJ49957" s="138"/>
      <c r="BK49957" s="138"/>
      <c r="BL49957" s="138"/>
      <c r="BM49957" s="138"/>
    </row>
    <row r="49958" spans="62:65" ht="13" thickBot="1">
      <c r="BJ49958" s="138"/>
      <c r="BK49958" s="138"/>
      <c r="BL49958" s="138"/>
      <c r="BM49958" s="138"/>
    </row>
    <row r="49959" spans="62:65" ht="13" thickBot="1">
      <c r="BJ49959" s="138"/>
      <c r="BK49959" s="138"/>
      <c r="BL49959" s="138"/>
      <c r="BM49959" s="138"/>
    </row>
    <row r="49960" spans="62:65" ht="13" thickBot="1">
      <c r="BJ49960" s="138"/>
      <c r="BK49960" s="138"/>
      <c r="BL49960" s="138"/>
      <c r="BM49960" s="138"/>
    </row>
    <row r="49961" spans="62:65" ht="13" thickBot="1">
      <c r="BJ49961" s="138"/>
      <c r="BK49961" s="138"/>
      <c r="BL49961" s="138"/>
      <c r="BM49961" s="138"/>
    </row>
    <row r="49962" spans="62:65" ht="13" thickBot="1">
      <c r="BJ49962" s="138"/>
      <c r="BK49962" s="138"/>
      <c r="BL49962" s="138"/>
      <c r="BM49962" s="138"/>
    </row>
    <row r="49963" spans="62:65" ht="13" thickBot="1">
      <c r="BJ49963" s="138"/>
      <c r="BK49963" s="138"/>
      <c r="BL49963" s="138"/>
      <c r="BM49963" s="138"/>
    </row>
    <row r="49964" spans="62:65" ht="13" thickBot="1">
      <c r="BJ49964" s="138"/>
      <c r="BK49964" s="138"/>
      <c r="BL49964" s="138"/>
      <c r="BM49964" s="138"/>
    </row>
    <row r="49965" spans="62:65" ht="13" thickBot="1">
      <c r="BJ49965" s="138"/>
      <c r="BK49965" s="138"/>
      <c r="BL49965" s="138"/>
      <c r="BM49965" s="138"/>
    </row>
    <row r="49966" spans="62:65" ht="13" thickBot="1">
      <c r="BJ49966" s="138"/>
      <c r="BK49966" s="138"/>
      <c r="BL49966" s="138"/>
      <c r="BM49966" s="138"/>
    </row>
    <row r="49967" spans="62:65" ht="13" thickBot="1">
      <c r="BJ49967" s="138"/>
      <c r="BK49967" s="138"/>
      <c r="BL49967" s="138"/>
      <c r="BM49967" s="138"/>
    </row>
    <row r="49968" spans="62:65" ht="13" thickBot="1">
      <c r="BJ49968" s="138"/>
      <c r="BK49968" s="138"/>
      <c r="BL49968" s="138"/>
      <c r="BM49968" s="138"/>
    </row>
    <row r="49969" spans="62:65" ht="13" thickBot="1">
      <c r="BJ49969" s="138"/>
      <c r="BK49969" s="138"/>
      <c r="BL49969" s="138"/>
      <c r="BM49969" s="138"/>
    </row>
    <row r="49970" spans="62:65" ht="13" thickBot="1">
      <c r="BJ49970" s="138"/>
      <c r="BK49970" s="138"/>
      <c r="BL49970" s="138"/>
      <c r="BM49970" s="138"/>
    </row>
    <row r="49971" spans="62:65" ht="13" thickBot="1">
      <c r="BJ49971" s="138"/>
      <c r="BK49971" s="138"/>
      <c r="BL49971" s="138"/>
      <c r="BM49971" s="138"/>
    </row>
    <row r="49972" spans="62:65" ht="13" thickBot="1">
      <c r="BJ49972" s="138"/>
      <c r="BK49972" s="138"/>
      <c r="BL49972" s="138"/>
      <c r="BM49972" s="138"/>
    </row>
    <row r="49973" spans="62:65" ht="13" thickBot="1">
      <c r="BJ49973" s="138"/>
      <c r="BK49973" s="138"/>
      <c r="BL49973" s="138"/>
      <c r="BM49973" s="138"/>
    </row>
    <row r="49974" spans="62:65" ht="13" thickBot="1">
      <c r="BJ49974" s="138"/>
      <c r="BK49974" s="138"/>
      <c r="BL49974" s="138"/>
      <c r="BM49974" s="138"/>
    </row>
    <row r="49975" spans="62:65" ht="13" thickBot="1">
      <c r="BJ49975" s="138"/>
      <c r="BK49975" s="138"/>
      <c r="BL49975" s="138"/>
      <c r="BM49975" s="138"/>
    </row>
    <row r="49976" spans="62:65" ht="13" thickBot="1">
      <c r="BJ49976" s="138"/>
      <c r="BK49976" s="138"/>
      <c r="BL49976" s="138"/>
      <c r="BM49976" s="138"/>
    </row>
    <row r="49977" spans="62:65" ht="13" thickBot="1">
      <c r="BJ49977" s="138"/>
      <c r="BK49977" s="138"/>
      <c r="BL49977" s="138"/>
      <c r="BM49977" s="138"/>
    </row>
    <row r="49978" spans="62:65" ht="13" thickBot="1">
      <c r="BJ49978" s="138"/>
      <c r="BK49978" s="138"/>
      <c r="BL49978" s="138"/>
      <c r="BM49978" s="138"/>
    </row>
    <row r="49979" spans="62:65" ht="13" thickBot="1">
      <c r="BJ49979" s="138"/>
      <c r="BK49979" s="138"/>
      <c r="BL49979" s="138"/>
      <c r="BM49979" s="138"/>
    </row>
    <row r="49980" spans="62:65" ht="13" thickBot="1">
      <c r="BJ49980" s="138"/>
      <c r="BK49980" s="138"/>
      <c r="BL49980" s="138"/>
      <c r="BM49980" s="138"/>
    </row>
    <row r="49981" spans="62:65" ht="13" thickBot="1">
      <c r="BJ49981" s="138"/>
      <c r="BK49981" s="138"/>
      <c r="BL49981" s="138"/>
      <c r="BM49981" s="138"/>
    </row>
    <row r="49982" spans="62:65" ht="13" thickBot="1">
      <c r="BJ49982" s="138"/>
      <c r="BK49982" s="138"/>
      <c r="BL49982" s="138"/>
      <c r="BM49982" s="138"/>
    </row>
    <row r="49983" spans="62:65" ht="13" thickBot="1">
      <c r="BJ49983" s="138"/>
      <c r="BK49983" s="138"/>
      <c r="BL49983" s="138"/>
      <c r="BM49983" s="138"/>
    </row>
    <row r="49984" spans="62:65" ht="13" thickBot="1">
      <c r="BJ49984" s="138"/>
      <c r="BK49984" s="138"/>
      <c r="BL49984" s="138"/>
      <c r="BM49984" s="138"/>
    </row>
    <row r="49985" spans="62:65" ht="13" thickBot="1">
      <c r="BJ49985" s="138"/>
      <c r="BK49985" s="138"/>
      <c r="BL49985" s="138"/>
      <c r="BM49985" s="138"/>
    </row>
    <row r="49986" spans="62:65" ht="13" thickBot="1">
      <c r="BJ49986" s="138"/>
      <c r="BK49986" s="138"/>
      <c r="BL49986" s="138"/>
      <c r="BM49986" s="138"/>
    </row>
    <row r="49987" spans="62:65" ht="13" thickBot="1">
      <c r="BJ49987" s="138"/>
      <c r="BK49987" s="138"/>
      <c r="BL49987" s="138"/>
      <c r="BM49987" s="138"/>
    </row>
    <row r="49988" spans="62:65" ht="13" thickBot="1">
      <c r="BJ49988" s="138"/>
      <c r="BK49988" s="138"/>
      <c r="BL49988" s="138"/>
      <c r="BM49988" s="138"/>
    </row>
    <row r="49989" spans="62:65" ht="13" thickBot="1">
      <c r="BJ49989" s="138"/>
      <c r="BK49989" s="138"/>
      <c r="BL49989" s="138"/>
      <c r="BM49989" s="138"/>
    </row>
    <row r="49990" spans="62:65" ht="13" thickBot="1">
      <c r="BJ49990" s="138"/>
      <c r="BK49990" s="138"/>
      <c r="BL49990" s="138"/>
      <c r="BM49990" s="138"/>
    </row>
    <row r="49991" spans="62:65" ht="13" thickBot="1">
      <c r="BJ49991" s="138"/>
      <c r="BK49991" s="138"/>
      <c r="BL49991" s="138"/>
      <c r="BM49991" s="138"/>
    </row>
    <row r="49992" spans="62:65" ht="13" thickBot="1">
      <c r="BJ49992" s="138"/>
      <c r="BK49992" s="138"/>
      <c r="BL49992" s="138"/>
      <c r="BM49992" s="138"/>
    </row>
    <row r="49993" spans="62:65" ht="13" thickBot="1">
      <c r="BJ49993" s="138"/>
      <c r="BK49993" s="138"/>
      <c r="BL49993" s="138"/>
      <c r="BM49993" s="138"/>
    </row>
    <row r="49994" spans="62:65" ht="13" thickBot="1">
      <c r="BJ49994" s="138"/>
      <c r="BK49994" s="138"/>
      <c r="BL49994" s="138"/>
      <c r="BM49994" s="138"/>
    </row>
    <row r="49995" spans="62:65" ht="13" thickBot="1">
      <c r="BJ49995" s="138"/>
      <c r="BK49995" s="138"/>
      <c r="BL49995" s="138"/>
      <c r="BM49995" s="138"/>
    </row>
    <row r="49996" spans="62:65" ht="13" thickBot="1">
      <c r="BJ49996" s="138"/>
      <c r="BK49996" s="138"/>
      <c r="BL49996" s="138"/>
      <c r="BM49996" s="138"/>
    </row>
    <row r="49997" spans="62:65" ht="13" thickBot="1">
      <c r="BJ49997" s="138"/>
      <c r="BK49997" s="138"/>
      <c r="BL49997" s="138"/>
      <c r="BM49997" s="138"/>
    </row>
    <row r="49998" spans="62:65" ht="13" thickBot="1">
      <c r="BJ49998" s="138"/>
      <c r="BK49998" s="138"/>
      <c r="BL49998" s="138"/>
      <c r="BM49998" s="138"/>
    </row>
    <row r="49999" spans="62:65" ht="13" thickBot="1">
      <c r="BJ49999" s="138"/>
      <c r="BK49999" s="138"/>
      <c r="BL49999" s="138"/>
      <c r="BM49999" s="138"/>
    </row>
    <row r="50000" spans="62:65" ht="13" thickBot="1">
      <c r="BJ50000" s="138"/>
      <c r="BK50000" s="138"/>
      <c r="BL50000" s="138"/>
      <c r="BM50000" s="138"/>
    </row>
    <row r="50001" spans="62:65" ht="13" thickBot="1">
      <c r="BJ50001" s="138"/>
      <c r="BK50001" s="138"/>
      <c r="BL50001" s="138"/>
      <c r="BM50001" s="138"/>
    </row>
    <row r="50002" spans="62:65" ht="13" thickBot="1">
      <c r="BJ50002" s="138"/>
      <c r="BK50002" s="138"/>
      <c r="BL50002" s="138"/>
      <c r="BM50002" s="138"/>
    </row>
    <row r="50003" spans="62:65" ht="13" thickBot="1">
      <c r="BJ50003" s="138"/>
      <c r="BK50003" s="138"/>
      <c r="BL50003" s="138"/>
      <c r="BM50003" s="138"/>
    </row>
    <row r="50004" spans="62:65" ht="13" thickBot="1">
      <c r="BJ50004" s="138"/>
      <c r="BK50004" s="138"/>
      <c r="BL50004" s="138"/>
      <c r="BM50004" s="138"/>
    </row>
    <row r="50005" spans="62:65" ht="13" thickBot="1">
      <c r="BJ50005" s="138"/>
      <c r="BK50005" s="138"/>
      <c r="BL50005" s="138"/>
      <c r="BM50005" s="138"/>
    </row>
    <row r="50006" spans="62:65" ht="13" thickBot="1">
      <c r="BJ50006" s="138"/>
      <c r="BK50006" s="138"/>
      <c r="BL50006" s="138"/>
      <c r="BM50006" s="138"/>
    </row>
    <row r="50007" spans="62:65" ht="13" thickBot="1">
      <c r="BJ50007" s="138"/>
      <c r="BK50007" s="138"/>
      <c r="BL50007" s="138"/>
      <c r="BM50007" s="138"/>
    </row>
    <row r="50008" spans="62:65" ht="13" thickBot="1">
      <c r="BJ50008" s="138"/>
      <c r="BK50008" s="138"/>
      <c r="BL50008" s="138"/>
      <c r="BM50008" s="138"/>
    </row>
    <row r="50009" spans="62:65" ht="13" thickBot="1">
      <c r="BJ50009" s="138"/>
      <c r="BK50009" s="138"/>
      <c r="BL50009" s="138"/>
      <c r="BM50009" s="138"/>
    </row>
    <row r="50010" spans="62:65" ht="13" thickBot="1">
      <c r="BJ50010" s="138"/>
      <c r="BK50010" s="138"/>
      <c r="BL50010" s="138"/>
      <c r="BM50010" s="138"/>
    </row>
    <row r="50011" spans="62:65" ht="13" thickBot="1">
      <c r="BJ50011" s="138"/>
      <c r="BK50011" s="138"/>
      <c r="BL50011" s="138"/>
      <c r="BM50011" s="138"/>
    </row>
    <row r="50012" spans="62:65" ht="13" thickBot="1">
      <c r="BJ50012" s="138"/>
      <c r="BK50012" s="138"/>
      <c r="BL50012" s="138"/>
      <c r="BM50012" s="138"/>
    </row>
    <row r="50013" spans="62:65" ht="13" thickBot="1">
      <c r="BJ50013" s="138"/>
      <c r="BK50013" s="138"/>
      <c r="BL50013" s="138"/>
      <c r="BM50013" s="138"/>
    </row>
    <row r="50014" spans="62:65" ht="13" thickBot="1">
      <c r="BJ50014" s="138"/>
      <c r="BK50014" s="138"/>
      <c r="BL50014" s="138"/>
      <c r="BM50014" s="138"/>
    </row>
    <row r="50015" spans="62:65" ht="13" thickBot="1">
      <c r="BJ50015" s="138"/>
      <c r="BK50015" s="138"/>
      <c r="BL50015" s="138"/>
      <c r="BM50015" s="138"/>
    </row>
    <row r="50016" spans="62:65" ht="13" thickBot="1">
      <c r="BJ50016" s="138"/>
      <c r="BK50016" s="138"/>
      <c r="BL50016" s="138"/>
      <c r="BM50016" s="138"/>
    </row>
    <row r="50017" spans="62:65" ht="13" thickBot="1">
      <c r="BJ50017" s="138"/>
      <c r="BK50017" s="138"/>
      <c r="BL50017" s="138"/>
      <c r="BM50017" s="138"/>
    </row>
    <row r="50018" spans="62:65" ht="13" thickBot="1">
      <c r="BJ50018" s="138"/>
      <c r="BK50018" s="138"/>
      <c r="BL50018" s="138"/>
      <c r="BM50018" s="138"/>
    </row>
    <row r="50019" spans="62:65" ht="13" thickBot="1">
      <c r="BJ50019" s="138"/>
      <c r="BK50019" s="138"/>
      <c r="BL50019" s="138"/>
      <c r="BM50019" s="138"/>
    </row>
    <row r="50020" spans="62:65" ht="13" thickBot="1">
      <c r="BJ50020" s="138"/>
      <c r="BK50020" s="138"/>
      <c r="BL50020" s="138"/>
      <c r="BM50020" s="138"/>
    </row>
    <row r="50021" spans="62:65" ht="13" thickBot="1">
      <c r="BJ50021" s="138"/>
      <c r="BK50021" s="138"/>
      <c r="BL50021" s="138"/>
      <c r="BM50021" s="138"/>
    </row>
    <row r="50022" spans="62:65" ht="13" thickBot="1">
      <c r="BJ50022" s="138"/>
      <c r="BK50022" s="138"/>
      <c r="BL50022" s="138"/>
      <c r="BM50022" s="138"/>
    </row>
    <row r="50023" spans="62:65" ht="13" thickBot="1">
      <c r="BJ50023" s="138"/>
      <c r="BK50023" s="138"/>
      <c r="BL50023" s="138"/>
      <c r="BM50023" s="138"/>
    </row>
    <row r="50024" spans="62:65" ht="13" thickBot="1">
      <c r="BJ50024" s="138"/>
      <c r="BK50024" s="138"/>
      <c r="BL50024" s="138"/>
      <c r="BM50024" s="138"/>
    </row>
    <row r="50025" spans="62:65" ht="13" thickBot="1">
      <c r="BJ50025" s="138"/>
      <c r="BK50025" s="138"/>
      <c r="BL50025" s="138"/>
      <c r="BM50025" s="138"/>
    </row>
    <row r="50026" spans="62:65" ht="13" thickBot="1">
      <c r="BJ50026" s="138"/>
      <c r="BK50026" s="138"/>
      <c r="BL50026" s="138"/>
      <c r="BM50026" s="138"/>
    </row>
    <row r="50027" spans="62:65" ht="13" thickBot="1">
      <c r="BJ50027" s="138"/>
      <c r="BK50027" s="138"/>
      <c r="BL50027" s="138"/>
      <c r="BM50027" s="138"/>
    </row>
    <row r="50028" spans="62:65" ht="13" thickBot="1">
      <c r="BJ50028" s="138"/>
      <c r="BK50028" s="138"/>
      <c r="BL50028" s="138"/>
      <c r="BM50028" s="138"/>
    </row>
    <row r="50029" spans="62:65" ht="13" thickBot="1">
      <c r="BJ50029" s="138"/>
      <c r="BK50029" s="138"/>
      <c r="BL50029" s="138"/>
      <c r="BM50029" s="138"/>
    </row>
    <row r="50030" spans="62:65" ht="13" thickBot="1">
      <c r="BJ50030" s="138"/>
      <c r="BK50030" s="138"/>
      <c r="BL50030" s="138"/>
      <c r="BM50030" s="138"/>
    </row>
    <row r="50031" spans="62:65" ht="13" thickBot="1">
      <c r="BJ50031" s="138"/>
      <c r="BK50031" s="138"/>
      <c r="BL50031" s="138"/>
      <c r="BM50031" s="138"/>
    </row>
    <row r="50032" spans="62:65" ht="13" thickBot="1">
      <c r="BJ50032" s="138"/>
      <c r="BK50032" s="138"/>
      <c r="BL50032" s="138"/>
      <c r="BM50032" s="138"/>
    </row>
    <row r="50033" spans="62:65" ht="13" thickBot="1">
      <c r="BJ50033" s="138"/>
      <c r="BK50033" s="138"/>
      <c r="BL50033" s="138"/>
      <c r="BM50033" s="138"/>
    </row>
    <row r="50034" spans="62:65" ht="13" thickBot="1">
      <c r="BJ50034" s="138"/>
      <c r="BK50034" s="138"/>
      <c r="BL50034" s="138"/>
      <c r="BM50034" s="138"/>
    </row>
    <row r="50035" spans="62:65" ht="13" thickBot="1">
      <c r="BJ50035" s="138"/>
      <c r="BK50035" s="138"/>
      <c r="BL50035" s="138"/>
      <c r="BM50035" s="138"/>
    </row>
    <row r="50036" spans="62:65" ht="13" thickBot="1">
      <c r="BJ50036" s="138"/>
      <c r="BK50036" s="138"/>
      <c r="BL50036" s="138"/>
      <c r="BM50036" s="138"/>
    </row>
    <row r="50037" spans="62:65" ht="13" thickBot="1">
      <c r="BJ50037" s="138"/>
      <c r="BK50037" s="138"/>
      <c r="BL50037" s="138"/>
      <c r="BM50037" s="138"/>
    </row>
    <row r="50038" spans="62:65" ht="13" thickBot="1">
      <c r="BJ50038" s="138"/>
      <c r="BK50038" s="138"/>
      <c r="BL50038" s="138"/>
      <c r="BM50038" s="138"/>
    </row>
    <row r="50039" spans="62:65" ht="13" thickBot="1">
      <c r="BJ50039" s="138"/>
      <c r="BK50039" s="138"/>
      <c r="BL50039" s="138"/>
      <c r="BM50039" s="138"/>
    </row>
    <row r="50040" spans="62:65" ht="13" thickBot="1">
      <c r="BJ50040" s="138"/>
      <c r="BK50040" s="138"/>
      <c r="BL50040" s="138"/>
      <c r="BM50040" s="138"/>
    </row>
    <row r="50041" spans="62:65" ht="13" thickBot="1">
      <c r="BJ50041" s="138"/>
      <c r="BK50041" s="138"/>
      <c r="BL50041" s="138"/>
      <c r="BM50041" s="138"/>
    </row>
    <row r="50042" spans="62:65" ht="13" thickBot="1">
      <c r="BJ50042" s="138"/>
      <c r="BK50042" s="138"/>
      <c r="BL50042" s="138"/>
      <c r="BM50042" s="138"/>
    </row>
    <row r="50043" spans="62:65" ht="13" thickBot="1">
      <c r="BJ50043" s="138"/>
      <c r="BK50043" s="138"/>
      <c r="BL50043" s="138"/>
      <c r="BM50043" s="138"/>
    </row>
    <row r="50044" spans="62:65" ht="13" thickBot="1">
      <c r="BJ50044" s="138"/>
      <c r="BK50044" s="138"/>
      <c r="BL50044" s="138"/>
      <c r="BM50044" s="138"/>
    </row>
    <row r="50045" spans="62:65" ht="13" thickBot="1">
      <c r="BJ50045" s="138"/>
      <c r="BK50045" s="138"/>
      <c r="BL50045" s="138"/>
      <c r="BM50045" s="138"/>
    </row>
    <row r="50046" spans="62:65" ht="13" thickBot="1">
      <c r="BJ50046" s="138"/>
      <c r="BK50046" s="138"/>
      <c r="BL50046" s="138"/>
      <c r="BM50046" s="138"/>
    </row>
    <row r="50047" spans="62:65" ht="13" thickBot="1">
      <c r="BJ50047" s="138"/>
      <c r="BK50047" s="138"/>
      <c r="BL50047" s="138"/>
      <c r="BM50047" s="138"/>
    </row>
    <row r="50048" spans="62:65" ht="13" thickBot="1">
      <c r="BJ50048" s="138"/>
      <c r="BK50048" s="138"/>
      <c r="BL50048" s="138"/>
      <c r="BM50048" s="138"/>
    </row>
    <row r="50049" spans="62:65" ht="13" thickBot="1">
      <c r="BJ50049" s="138"/>
      <c r="BK50049" s="138"/>
      <c r="BL50049" s="138"/>
      <c r="BM50049" s="138"/>
    </row>
    <row r="50050" spans="62:65" ht="13" thickBot="1">
      <c r="BJ50050" s="138"/>
      <c r="BK50050" s="138"/>
      <c r="BL50050" s="138"/>
      <c r="BM50050" s="138"/>
    </row>
    <row r="50051" spans="62:65" ht="13" thickBot="1">
      <c r="BJ50051" s="138"/>
      <c r="BK50051" s="138"/>
      <c r="BL50051" s="138"/>
      <c r="BM50051" s="138"/>
    </row>
    <row r="50052" spans="62:65" ht="13" thickBot="1">
      <c r="BJ50052" s="138"/>
      <c r="BK50052" s="138"/>
      <c r="BL50052" s="138"/>
      <c r="BM50052" s="138"/>
    </row>
    <row r="50053" spans="62:65" ht="13" thickBot="1">
      <c r="BJ50053" s="138"/>
      <c r="BK50053" s="138"/>
      <c r="BL50053" s="138"/>
      <c r="BM50053" s="138"/>
    </row>
    <row r="50054" spans="62:65" ht="13" thickBot="1">
      <c r="BJ50054" s="138"/>
      <c r="BK50054" s="138"/>
      <c r="BL50054" s="138"/>
      <c r="BM50054" s="138"/>
    </row>
    <row r="50055" spans="62:65" ht="13" thickBot="1">
      <c r="BJ50055" s="138"/>
      <c r="BK50055" s="138"/>
      <c r="BL50055" s="138"/>
      <c r="BM50055" s="138"/>
    </row>
    <row r="50056" spans="62:65" ht="13" thickBot="1">
      <c r="BJ50056" s="138"/>
      <c r="BK50056" s="138"/>
      <c r="BL50056" s="138"/>
      <c r="BM50056" s="138"/>
    </row>
    <row r="50057" spans="62:65" ht="13" thickBot="1">
      <c r="BJ50057" s="138"/>
      <c r="BK50057" s="138"/>
      <c r="BL50057" s="138"/>
      <c r="BM50057" s="138"/>
    </row>
    <row r="50058" spans="62:65" ht="13" thickBot="1">
      <c r="BJ50058" s="138"/>
      <c r="BK50058" s="138"/>
      <c r="BL50058" s="138"/>
      <c r="BM50058" s="138"/>
    </row>
    <row r="50059" spans="62:65" ht="13" thickBot="1">
      <c r="BJ50059" s="138"/>
      <c r="BK50059" s="138"/>
      <c r="BL50059" s="138"/>
      <c r="BM50059" s="138"/>
    </row>
    <row r="50060" spans="62:65" ht="13" thickBot="1">
      <c r="BJ50060" s="138"/>
      <c r="BK50060" s="138"/>
      <c r="BL50060" s="138"/>
      <c r="BM50060" s="138"/>
    </row>
    <row r="50061" spans="62:65" ht="13" thickBot="1">
      <c r="BJ50061" s="138"/>
      <c r="BK50061" s="138"/>
      <c r="BL50061" s="138"/>
      <c r="BM50061" s="138"/>
    </row>
    <row r="50062" spans="62:65" ht="13" thickBot="1">
      <c r="BJ50062" s="138"/>
      <c r="BK50062" s="138"/>
      <c r="BL50062" s="138"/>
      <c r="BM50062" s="138"/>
    </row>
    <row r="50063" spans="62:65" ht="13" thickBot="1">
      <c r="BJ50063" s="138"/>
      <c r="BK50063" s="138"/>
      <c r="BL50063" s="138"/>
      <c r="BM50063" s="138"/>
    </row>
    <row r="50064" spans="62:65" ht="13" thickBot="1">
      <c r="BJ50064" s="138"/>
      <c r="BK50064" s="138"/>
      <c r="BL50064" s="138"/>
      <c r="BM50064" s="138"/>
    </row>
    <row r="50065" spans="62:65" ht="13" thickBot="1">
      <c r="BJ50065" s="138"/>
      <c r="BK50065" s="138"/>
      <c r="BL50065" s="138"/>
      <c r="BM50065" s="138"/>
    </row>
    <row r="50066" spans="62:65" ht="13" thickBot="1">
      <c r="BJ50066" s="138"/>
      <c r="BK50066" s="138"/>
      <c r="BL50066" s="138"/>
      <c r="BM50066" s="138"/>
    </row>
    <row r="50067" spans="62:65" ht="13" thickBot="1">
      <c r="BJ50067" s="138"/>
      <c r="BK50067" s="138"/>
      <c r="BL50067" s="138"/>
      <c r="BM50067" s="138"/>
    </row>
    <row r="50068" spans="62:65" ht="13" thickBot="1">
      <c r="BJ50068" s="138"/>
      <c r="BK50068" s="138"/>
      <c r="BL50068" s="138"/>
      <c r="BM50068" s="138"/>
    </row>
    <row r="50069" spans="62:65" ht="13" thickBot="1">
      <c r="BJ50069" s="138"/>
      <c r="BK50069" s="138"/>
      <c r="BL50069" s="138"/>
      <c r="BM50069" s="138"/>
    </row>
    <row r="50070" spans="62:65" ht="13" thickBot="1">
      <c r="BJ50070" s="138"/>
      <c r="BK50070" s="138"/>
      <c r="BL50070" s="138"/>
      <c r="BM50070" s="138"/>
    </row>
    <row r="50071" spans="62:65" ht="13" thickBot="1">
      <c r="BJ50071" s="138"/>
      <c r="BK50071" s="138"/>
      <c r="BL50071" s="138"/>
      <c r="BM50071" s="138"/>
    </row>
    <row r="50072" spans="62:65" ht="13" thickBot="1">
      <c r="BJ50072" s="138"/>
      <c r="BK50072" s="138"/>
      <c r="BL50072" s="138"/>
      <c r="BM50072" s="138"/>
    </row>
    <row r="50073" spans="62:65" ht="13" thickBot="1">
      <c r="BJ50073" s="138"/>
      <c r="BK50073" s="138"/>
      <c r="BL50073" s="138"/>
      <c r="BM50073" s="138"/>
    </row>
    <row r="50074" spans="62:65" ht="13" thickBot="1">
      <c r="BJ50074" s="138"/>
      <c r="BK50074" s="138"/>
      <c r="BL50074" s="138"/>
      <c r="BM50074" s="138"/>
    </row>
    <row r="50075" spans="62:65" ht="13" thickBot="1">
      <c r="BJ50075" s="138"/>
      <c r="BK50075" s="138"/>
      <c r="BL50075" s="138"/>
      <c r="BM50075" s="138"/>
    </row>
    <row r="50076" spans="62:65" ht="13" thickBot="1">
      <c r="BJ50076" s="138"/>
      <c r="BK50076" s="138"/>
      <c r="BL50076" s="138"/>
      <c r="BM50076" s="138"/>
    </row>
    <row r="50077" spans="62:65" ht="13" thickBot="1">
      <c r="BJ50077" s="138"/>
      <c r="BK50077" s="138"/>
      <c r="BL50077" s="138"/>
      <c r="BM50077" s="138"/>
    </row>
    <row r="50078" spans="62:65" ht="13" thickBot="1">
      <c r="BJ50078" s="138"/>
      <c r="BK50078" s="138"/>
      <c r="BL50078" s="138"/>
      <c r="BM50078" s="138"/>
    </row>
    <row r="50079" spans="62:65" ht="13" thickBot="1">
      <c r="BJ50079" s="138"/>
      <c r="BK50079" s="138"/>
      <c r="BL50079" s="138"/>
      <c r="BM50079" s="138"/>
    </row>
    <row r="50080" spans="62:65" ht="13" thickBot="1">
      <c r="BJ50080" s="138"/>
      <c r="BK50080" s="138"/>
      <c r="BL50080" s="138"/>
      <c r="BM50080" s="138"/>
    </row>
    <row r="50081" spans="62:65" ht="13" thickBot="1">
      <c r="BJ50081" s="138"/>
      <c r="BK50081" s="138"/>
      <c r="BL50081" s="138"/>
      <c r="BM50081" s="138"/>
    </row>
    <row r="50082" spans="62:65" ht="13" thickBot="1">
      <c r="BJ50082" s="138"/>
      <c r="BK50082" s="138"/>
      <c r="BL50082" s="138"/>
      <c r="BM50082" s="138"/>
    </row>
    <row r="50083" spans="62:65" ht="13" thickBot="1">
      <c r="BJ50083" s="138"/>
      <c r="BK50083" s="138"/>
      <c r="BL50083" s="138"/>
      <c r="BM50083" s="138"/>
    </row>
    <row r="50084" spans="62:65" ht="13" thickBot="1">
      <c r="BJ50084" s="138"/>
      <c r="BK50084" s="138"/>
      <c r="BL50084" s="138"/>
      <c r="BM50084" s="138"/>
    </row>
    <row r="50085" spans="62:65" ht="13" thickBot="1">
      <c r="BJ50085" s="138"/>
      <c r="BK50085" s="138"/>
      <c r="BL50085" s="138"/>
      <c r="BM50085" s="138"/>
    </row>
    <row r="50086" spans="62:65" ht="13" thickBot="1">
      <c r="BJ50086" s="138"/>
      <c r="BK50086" s="138"/>
      <c r="BL50086" s="138"/>
      <c r="BM50086" s="138"/>
    </row>
    <row r="50087" spans="62:65" ht="13" thickBot="1">
      <c r="BJ50087" s="138"/>
      <c r="BK50087" s="138"/>
      <c r="BL50087" s="138"/>
      <c r="BM50087" s="138"/>
    </row>
    <row r="50088" spans="62:65" ht="13" thickBot="1">
      <c r="BJ50088" s="138"/>
      <c r="BK50088" s="138"/>
      <c r="BL50088" s="138"/>
      <c r="BM50088" s="138"/>
    </row>
    <row r="50089" spans="62:65" ht="13" thickBot="1">
      <c r="BJ50089" s="138"/>
      <c r="BK50089" s="138"/>
      <c r="BL50089" s="138"/>
      <c r="BM50089" s="138"/>
    </row>
    <row r="50090" spans="62:65" ht="13" thickBot="1">
      <c r="BJ50090" s="138"/>
      <c r="BK50090" s="138"/>
      <c r="BL50090" s="138"/>
      <c r="BM50090" s="138"/>
    </row>
    <row r="50091" spans="62:65" ht="13" thickBot="1">
      <c r="BJ50091" s="138"/>
      <c r="BK50091" s="138"/>
      <c r="BL50091" s="138"/>
      <c r="BM50091" s="138"/>
    </row>
    <row r="50092" spans="62:65" ht="13" thickBot="1">
      <c r="BJ50092" s="138"/>
      <c r="BK50092" s="138"/>
      <c r="BL50092" s="138"/>
      <c r="BM50092" s="138"/>
    </row>
    <row r="50093" spans="62:65" ht="13" thickBot="1">
      <c r="BJ50093" s="138"/>
      <c r="BK50093" s="138"/>
      <c r="BL50093" s="138"/>
      <c r="BM50093" s="138"/>
    </row>
    <row r="50094" spans="62:65" ht="13" thickBot="1">
      <c r="BJ50094" s="138"/>
      <c r="BK50094" s="138"/>
      <c r="BL50094" s="138"/>
      <c r="BM50094" s="138"/>
    </row>
    <row r="50095" spans="62:65" ht="13" thickBot="1">
      <c r="BJ50095" s="138"/>
      <c r="BK50095" s="138"/>
      <c r="BL50095" s="138"/>
      <c r="BM50095" s="138"/>
    </row>
    <row r="50096" spans="62:65" ht="13" thickBot="1">
      <c r="BJ50096" s="138"/>
      <c r="BK50096" s="138"/>
      <c r="BL50096" s="138"/>
      <c r="BM50096" s="138"/>
    </row>
    <row r="50097" spans="62:65" ht="13" thickBot="1">
      <c r="BJ50097" s="138"/>
      <c r="BK50097" s="138"/>
      <c r="BL50097" s="138"/>
      <c r="BM50097" s="138"/>
    </row>
    <row r="50098" spans="62:65" ht="13" thickBot="1">
      <c r="BJ50098" s="138"/>
      <c r="BK50098" s="138"/>
      <c r="BL50098" s="138"/>
      <c r="BM50098" s="138"/>
    </row>
    <row r="50099" spans="62:65" ht="13" thickBot="1">
      <c r="BJ50099" s="138"/>
      <c r="BK50099" s="138"/>
      <c r="BL50099" s="138"/>
      <c r="BM50099" s="138"/>
    </row>
    <row r="50100" spans="62:65" ht="13" thickBot="1">
      <c r="BJ50100" s="138"/>
      <c r="BK50100" s="138"/>
      <c r="BL50100" s="138"/>
      <c r="BM50100" s="138"/>
    </row>
    <row r="50101" spans="62:65" ht="13" thickBot="1">
      <c r="BJ50101" s="138"/>
      <c r="BK50101" s="138"/>
      <c r="BL50101" s="138"/>
      <c r="BM50101" s="138"/>
    </row>
    <row r="50102" spans="62:65" ht="13" thickBot="1">
      <c r="BJ50102" s="138"/>
      <c r="BK50102" s="138"/>
      <c r="BL50102" s="138"/>
      <c r="BM50102" s="138"/>
    </row>
    <row r="50103" spans="62:65" ht="13" thickBot="1">
      <c r="BJ50103" s="138"/>
      <c r="BK50103" s="138"/>
      <c r="BL50103" s="138"/>
      <c r="BM50103" s="138"/>
    </row>
    <row r="50104" spans="62:65" ht="13" thickBot="1">
      <c r="BJ50104" s="138"/>
      <c r="BK50104" s="138"/>
      <c r="BL50104" s="138"/>
      <c r="BM50104" s="138"/>
    </row>
    <row r="50105" spans="62:65" ht="13" thickBot="1">
      <c r="BJ50105" s="138"/>
      <c r="BK50105" s="138"/>
      <c r="BL50105" s="138"/>
      <c r="BM50105" s="138"/>
    </row>
    <row r="50106" spans="62:65" ht="13" thickBot="1">
      <c r="BJ50106" s="138"/>
      <c r="BK50106" s="138"/>
      <c r="BL50106" s="138"/>
      <c r="BM50106" s="138"/>
    </row>
    <row r="50107" spans="62:65" ht="13" thickBot="1">
      <c r="BJ50107" s="138"/>
      <c r="BK50107" s="138"/>
      <c r="BL50107" s="138"/>
      <c r="BM50107" s="138"/>
    </row>
    <row r="50108" spans="62:65" ht="13" thickBot="1">
      <c r="BJ50108" s="138"/>
      <c r="BK50108" s="138"/>
      <c r="BL50108" s="138"/>
      <c r="BM50108" s="138"/>
    </row>
    <row r="50109" spans="62:65" ht="13" thickBot="1">
      <c r="BJ50109" s="138"/>
      <c r="BK50109" s="138"/>
      <c r="BL50109" s="138"/>
      <c r="BM50109" s="138"/>
    </row>
    <row r="50110" spans="62:65" ht="13" thickBot="1">
      <c r="BJ50110" s="138"/>
      <c r="BK50110" s="138"/>
      <c r="BL50110" s="138"/>
      <c r="BM50110" s="138"/>
    </row>
    <row r="50111" spans="62:65" ht="13" thickBot="1">
      <c r="BJ50111" s="138"/>
      <c r="BK50111" s="138"/>
      <c r="BL50111" s="138"/>
      <c r="BM50111" s="138"/>
    </row>
    <row r="50112" spans="62:65" ht="13" thickBot="1">
      <c r="BJ50112" s="138"/>
      <c r="BK50112" s="138"/>
      <c r="BL50112" s="138"/>
      <c r="BM50112" s="138"/>
    </row>
    <row r="50113" spans="62:65" ht="13" thickBot="1">
      <c r="BJ50113" s="138"/>
      <c r="BK50113" s="138"/>
      <c r="BL50113" s="138"/>
      <c r="BM50113" s="138"/>
    </row>
    <row r="50114" spans="62:65" ht="13" thickBot="1">
      <c r="BJ50114" s="138"/>
      <c r="BK50114" s="138"/>
      <c r="BL50114" s="138"/>
      <c r="BM50114" s="138"/>
    </row>
    <row r="50115" spans="62:65" ht="13" thickBot="1">
      <c r="BJ50115" s="138"/>
      <c r="BK50115" s="138"/>
      <c r="BL50115" s="138"/>
      <c r="BM50115" s="138"/>
    </row>
    <row r="50116" spans="62:65" ht="13" thickBot="1">
      <c r="BJ50116" s="138"/>
      <c r="BK50116" s="138"/>
      <c r="BL50116" s="138"/>
      <c r="BM50116" s="138"/>
    </row>
    <row r="50117" spans="62:65" ht="13" thickBot="1">
      <c r="BJ50117" s="138"/>
      <c r="BK50117" s="138"/>
      <c r="BL50117" s="138"/>
      <c r="BM50117" s="138"/>
    </row>
    <row r="50118" spans="62:65" ht="13" thickBot="1">
      <c r="BJ50118" s="138"/>
      <c r="BK50118" s="138"/>
      <c r="BL50118" s="138"/>
      <c r="BM50118" s="138"/>
    </row>
    <row r="50119" spans="62:65" ht="13" thickBot="1">
      <c r="BJ50119" s="138"/>
      <c r="BK50119" s="138"/>
      <c r="BL50119" s="138"/>
      <c r="BM50119" s="138"/>
    </row>
    <row r="50120" spans="62:65" ht="13" thickBot="1">
      <c r="BJ50120" s="138"/>
      <c r="BK50120" s="138"/>
      <c r="BL50120" s="138"/>
      <c r="BM50120" s="138"/>
    </row>
    <row r="50121" spans="62:65" ht="13" thickBot="1">
      <c r="BJ50121" s="138"/>
      <c r="BK50121" s="138"/>
      <c r="BL50121" s="138"/>
      <c r="BM50121" s="138"/>
    </row>
    <row r="50122" spans="62:65" ht="13" thickBot="1">
      <c r="BJ50122" s="138"/>
      <c r="BK50122" s="138"/>
      <c r="BL50122" s="138"/>
      <c r="BM50122" s="138"/>
    </row>
    <row r="50123" spans="62:65" ht="13" thickBot="1">
      <c r="BJ50123" s="138"/>
      <c r="BK50123" s="138"/>
      <c r="BL50123" s="138"/>
      <c r="BM50123" s="138"/>
    </row>
    <row r="50124" spans="62:65" ht="13" thickBot="1">
      <c r="BJ50124" s="138"/>
      <c r="BK50124" s="138"/>
      <c r="BL50124" s="138"/>
      <c r="BM50124" s="138"/>
    </row>
    <row r="50125" spans="62:65" ht="13" thickBot="1">
      <c r="BJ50125" s="138"/>
      <c r="BK50125" s="138"/>
      <c r="BL50125" s="138"/>
      <c r="BM50125" s="138"/>
    </row>
    <row r="50126" spans="62:65" ht="13" thickBot="1">
      <c r="BJ50126" s="138"/>
      <c r="BK50126" s="138"/>
      <c r="BL50126" s="138"/>
      <c r="BM50126" s="138"/>
    </row>
    <row r="50127" spans="62:65" ht="13" thickBot="1">
      <c r="BJ50127" s="138"/>
      <c r="BK50127" s="138"/>
      <c r="BL50127" s="138"/>
      <c r="BM50127" s="138"/>
    </row>
    <row r="50128" spans="62:65" ht="13" thickBot="1">
      <c r="BJ50128" s="138"/>
      <c r="BK50128" s="138"/>
      <c r="BL50128" s="138"/>
      <c r="BM50128" s="138"/>
    </row>
    <row r="50129" spans="62:65" ht="13" thickBot="1">
      <c r="BJ50129" s="138"/>
      <c r="BK50129" s="138"/>
      <c r="BL50129" s="138"/>
      <c r="BM50129" s="138"/>
    </row>
    <row r="50130" spans="62:65" ht="13" thickBot="1">
      <c r="BJ50130" s="138"/>
      <c r="BK50130" s="138"/>
      <c r="BL50130" s="138"/>
      <c r="BM50130" s="138"/>
    </row>
    <row r="50131" spans="62:65" ht="13" thickBot="1">
      <c r="BJ50131" s="138"/>
      <c r="BK50131" s="138"/>
      <c r="BL50131" s="138"/>
      <c r="BM50131" s="138"/>
    </row>
    <row r="50132" spans="62:65" ht="13" thickBot="1">
      <c r="BJ50132" s="138"/>
      <c r="BK50132" s="138"/>
      <c r="BL50132" s="138"/>
      <c r="BM50132" s="138"/>
    </row>
    <row r="50133" spans="62:65" ht="13" thickBot="1">
      <c r="BJ50133" s="138"/>
      <c r="BK50133" s="138"/>
      <c r="BL50133" s="138"/>
      <c r="BM50133" s="138"/>
    </row>
    <row r="50134" spans="62:65" ht="13" thickBot="1">
      <c r="BJ50134" s="138"/>
      <c r="BK50134" s="138"/>
      <c r="BL50134" s="138"/>
      <c r="BM50134" s="138"/>
    </row>
    <row r="50135" spans="62:65" ht="13" thickBot="1">
      <c r="BJ50135" s="138"/>
      <c r="BK50135" s="138"/>
      <c r="BL50135" s="138"/>
      <c r="BM50135" s="138"/>
    </row>
    <row r="50136" spans="62:65" ht="13" thickBot="1">
      <c r="BJ50136" s="138"/>
      <c r="BK50136" s="138"/>
      <c r="BL50136" s="138"/>
      <c r="BM50136" s="138"/>
    </row>
    <row r="50137" spans="62:65" ht="13" thickBot="1">
      <c r="BJ50137" s="138"/>
      <c r="BK50137" s="138"/>
      <c r="BL50137" s="138"/>
      <c r="BM50137" s="138"/>
    </row>
    <row r="50138" spans="62:65" ht="13" thickBot="1">
      <c r="BJ50138" s="138"/>
      <c r="BK50138" s="138"/>
      <c r="BL50138" s="138"/>
      <c r="BM50138" s="138"/>
    </row>
    <row r="50139" spans="62:65" ht="13" thickBot="1">
      <c r="BJ50139" s="138"/>
      <c r="BK50139" s="138"/>
      <c r="BL50139" s="138"/>
      <c r="BM50139" s="138"/>
    </row>
    <row r="50140" spans="62:65" ht="13" thickBot="1">
      <c r="BJ50140" s="138"/>
      <c r="BK50140" s="138"/>
      <c r="BL50140" s="138"/>
      <c r="BM50140" s="138"/>
    </row>
    <row r="50141" spans="62:65" ht="13" thickBot="1">
      <c r="BJ50141" s="138"/>
      <c r="BK50141" s="138"/>
      <c r="BL50141" s="138"/>
      <c r="BM50141" s="138"/>
    </row>
    <row r="50142" spans="62:65" ht="13" thickBot="1">
      <c r="BJ50142" s="138"/>
      <c r="BK50142" s="138"/>
      <c r="BL50142" s="138"/>
      <c r="BM50142" s="138"/>
    </row>
    <row r="50143" spans="62:65" ht="13" thickBot="1">
      <c r="BJ50143" s="138"/>
      <c r="BK50143" s="138"/>
      <c r="BL50143" s="138"/>
      <c r="BM50143" s="138"/>
    </row>
    <row r="50144" spans="62:65" ht="13" thickBot="1">
      <c r="BJ50144" s="138"/>
      <c r="BK50144" s="138"/>
      <c r="BL50144" s="138"/>
      <c r="BM50144" s="138"/>
    </row>
    <row r="50145" spans="62:65" ht="13" thickBot="1">
      <c r="BJ50145" s="138"/>
      <c r="BK50145" s="138"/>
      <c r="BL50145" s="138"/>
      <c r="BM50145" s="138"/>
    </row>
    <row r="50146" spans="62:65" ht="13" thickBot="1">
      <c r="BJ50146" s="138"/>
      <c r="BK50146" s="138"/>
      <c r="BL50146" s="138"/>
      <c r="BM50146" s="138"/>
    </row>
    <row r="50147" spans="62:65" ht="13" thickBot="1">
      <c r="BJ50147" s="138"/>
      <c r="BK50147" s="138"/>
      <c r="BL50147" s="138"/>
      <c r="BM50147" s="138"/>
    </row>
    <row r="50148" spans="62:65" ht="13" thickBot="1">
      <c r="BJ50148" s="138"/>
      <c r="BK50148" s="138"/>
      <c r="BL50148" s="138"/>
      <c r="BM50148" s="138"/>
    </row>
    <row r="50149" spans="62:65" ht="13" thickBot="1">
      <c r="BJ50149" s="138"/>
      <c r="BK50149" s="138"/>
      <c r="BL50149" s="138"/>
      <c r="BM50149" s="138"/>
    </row>
    <row r="50150" spans="62:65" ht="13" thickBot="1">
      <c r="BJ50150" s="138"/>
      <c r="BK50150" s="138"/>
      <c r="BL50150" s="138"/>
      <c r="BM50150" s="138"/>
    </row>
    <row r="50151" spans="62:65" ht="13" thickBot="1">
      <c r="BJ50151" s="138"/>
      <c r="BK50151" s="138"/>
      <c r="BL50151" s="138"/>
      <c r="BM50151" s="138"/>
    </row>
    <row r="50152" spans="62:65" ht="13" thickBot="1">
      <c r="BJ50152" s="138"/>
      <c r="BK50152" s="138"/>
      <c r="BL50152" s="138"/>
      <c r="BM50152" s="138"/>
    </row>
    <row r="50153" spans="62:65" ht="13" thickBot="1">
      <c r="BJ50153" s="138"/>
      <c r="BK50153" s="138"/>
      <c r="BL50153" s="138"/>
      <c r="BM50153" s="138"/>
    </row>
    <row r="50154" spans="62:65" ht="13" thickBot="1">
      <c r="BJ50154" s="138"/>
      <c r="BK50154" s="138"/>
      <c r="BL50154" s="138"/>
      <c r="BM50154" s="138"/>
    </row>
    <row r="50155" spans="62:65" ht="13" thickBot="1">
      <c r="BJ50155" s="138"/>
      <c r="BK50155" s="138"/>
      <c r="BL50155" s="138"/>
      <c r="BM50155" s="138"/>
    </row>
    <row r="50156" spans="62:65" ht="13" thickBot="1">
      <c r="BJ50156" s="138"/>
      <c r="BK50156" s="138"/>
      <c r="BL50156" s="138"/>
      <c r="BM50156" s="138"/>
    </row>
    <row r="50157" spans="62:65" ht="13" thickBot="1">
      <c r="BJ50157" s="138"/>
      <c r="BK50157" s="138"/>
      <c r="BL50157" s="138"/>
      <c r="BM50157" s="138"/>
    </row>
    <row r="50158" spans="62:65" ht="13" thickBot="1">
      <c r="BJ50158" s="138"/>
      <c r="BK50158" s="138"/>
      <c r="BL50158" s="138"/>
      <c r="BM50158" s="138"/>
    </row>
    <row r="50159" spans="62:65" ht="13" thickBot="1">
      <c r="BJ50159" s="138"/>
      <c r="BK50159" s="138"/>
      <c r="BL50159" s="138"/>
      <c r="BM50159" s="138"/>
    </row>
    <row r="50160" spans="62:65" ht="13" thickBot="1">
      <c r="BJ50160" s="138"/>
      <c r="BK50160" s="138"/>
      <c r="BL50160" s="138"/>
      <c r="BM50160" s="138"/>
    </row>
    <row r="50161" spans="62:65" ht="13" thickBot="1">
      <c r="BJ50161" s="138"/>
      <c r="BK50161" s="138"/>
      <c r="BL50161" s="138"/>
      <c r="BM50161" s="138"/>
    </row>
    <row r="50162" spans="62:65" ht="13" thickBot="1">
      <c r="BJ50162" s="138"/>
      <c r="BK50162" s="138"/>
      <c r="BL50162" s="138"/>
      <c r="BM50162" s="138"/>
    </row>
    <row r="50163" spans="62:65" ht="13" thickBot="1">
      <c r="BJ50163" s="138"/>
      <c r="BK50163" s="138"/>
      <c r="BL50163" s="138"/>
      <c r="BM50163" s="138"/>
    </row>
    <row r="50164" spans="62:65" ht="13" thickBot="1">
      <c r="BJ50164" s="138"/>
      <c r="BK50164" s="138"/>
      <c r="BL50164" s="138"/>
      <c r="BM50164" s="138"/>
    </row>
    <row r="50165" spans="62:65" ht="13" thickBot="1">
      <c r="BJ50165" s="138"/>
      <c r="BK50165" s="138"/>
      <c r="BL50165" s="138"/>
      <c r="BM50165" s="138"/>
    </row>
    <row r="50166" spans="62:65" ht="13" thickBot="1">
      <c r="BJ50166" s="138"/>
      <c r="BK50166" s="138"/>
      <c r="BL50166" s="138"/>
      <c r="BM50166" s="138"/>
    </row>
    <row r="50167" spans="62:65" ht="13" thickBot="1">
      <c r="BJ50167" s="138"/>
      <c r="BK50167" s="138"/>
      <c r="BL50167" s="138"/>
      <c r="BM50167" s="138"/>
    </row>
    <row r="50168" spans="62:65" ht="13" thickBot="1">
      <c r="BJ50168" s="138"/>
      <c r="BK50168" s="138"/>
      <c r="BL50168" s="138"/>
      <c r="BM50168" s="138"/>
    </row>
    <row r="50169" spans="62:65" ht="13" thickBot="1">
      <c r="BJ50169" s="138"/>
      <c r="BK50169" s="138"/>
      <c r="BL50169" s="138"/>
      <c r="BM50169" s="138"/>
    </row>
    <row r="50170" spans="62:65" ht="13" thickBot="1">
      <c r="BJ50170" s="138"/>
      <c r="BK50170" s="138"/>
      <c r="BL50170" s="138"/>
      <c r="BM50170" s="138"/>
    </row>
    <row r="50171" spans="62:65" ht="13" thickBot="1">
      <c r="BJ50171" s="138"/>
      <c r="BK50171" s="138"/>
      <c r="BL50171" s="138"/>
      <c r="BM50171" s="138"/>
    </row>
    <row r="50172" spans="62:65" ht="13" thickBot="1">
      <c r="BJ50172" s="138"/>
      <c r="BK50172" s="138"/>
      <c r="BL50172" s="138"/>
      <c r="BM50172" s="138"/>
    </row>
    <row r="50173" spans="62:65" ht="13" thickBot="1">
      <c r="BJ50173" s="138"/>
      <c r="BK50173" s="138"/>
      <c r="BL50173" s="138"/>
      <c r="BM50173" s="138"/>
    </row>
    <row r="50174" spans="62:65" ht="13" thickBot="1">
      <c r="BJ50174" s="138"/>
      <c r="BK50174" s="138"/>
      <c r="BL50174" s="138"/>
      <c r="BM50174" s="138"/>
    </row>
    <row r="50175" spans="62:65" ht="13" thickBot="1">
      <c r="BJ50175" s="138"/>
      <c r="BK50175" s="138"/>
      <c r="BL50175" s="138"/>
      <c r="BM50175" s="138"/>
    </row>
    <row r="50176" spans="62:65" ht="13" thickBot="1">
      <c r="BJ50176" s="138"/>
      <c r="BK50176" s="138"/>
      <c r="BL50176" s="138"/>
      <c r="BM50176" s="138"/>
    </row>
    <row r="50177" spans="62:65" ht="13" thickBot="1">
      <c r="BJ50177" s="138"/>
      <c r="BK50177" s="138"/>
      <c r="BL50177" s="138"/>
      <c r="BM50177" s="138"/>
    </row>
    <row r="50178" spans="62:65" ht="13" thickBot="1">
      <c r="BJ50178" s="138"/>
      <c r="BK50178" s="138"/>
      <c r="BL50178" s="138"/>
      <c r="BM50178" s="138"/>
    </row>
    <row r="50179" spans="62:65" ht="13" thickBot="1">
      <c r="BJ50179" s="138"/>
      <c r="BK50179" s="138"/>
      <c r="BL50179" s="138"/>
      <c r="BM50179" s="138"/>
    </row>
    <row r="50180" spans="62:65" ht="13" thickBot="1">
      <c r="BJ50180" s="138"/>
      <c r="BK50180" s="138"/>
      <c r="BL50180" s="138"/>
      <c r="BM50180" s="138"/>
    </row>
    <row r="50181" spans="62:65" ht="13" thickBot="1">
      <c r="BJ50181" s="138"/>
      <c r="BK50181" s="138"/>
      <c r="BL50181" s="138"/>
      <c r="BM50181" s="138"/>
    </row>
    <row r="50182" spans="62:65" ht="13" thickBot="1">
      <c r="BJ50182" s="138"/>
      <c r="BK50182" s="138"/>
      <c r="BL50182" s="138"/>
      <c r="BM50182" s="138"/>
    </row>
    <row r="50183" spans="62:65" ht="13" thickBot="1">
      <c r="BJ50183" s="138"/>
      <c r="BK50183" s="138"/>
      <c r="BL50183" s="138"/>
      <c r="BM50183" s="138"/>
    </row>
    <row r="50184" spans="62:65" ht="13" thickBot="1">
      <c r="BJ50184" s="138"/>
      <c r="BK50184" s="138"/>
      <c r="BL50184" s="138"/>
      <c r="BM50184" s="138"/>
    </row>
    <row r="50185" spans="62:65" ht="13" thickBot="1">
      <c r="BJ50185" s="138"/>
      <c r="BK50185" s="138"/>
      <c r="BL50185" s="138"/>
      <c r="BM50185" s="138"/>
    </row>
    <row r="50186" spans="62:65" ht="13" thickBot="1">
      <c r="BJ50186" s="138"/>
      <c r="BK50186" s="138"/>
      <c r="BL50186" s="138"/>
      <c r="BM50186" s="138"/>
    </row>
    <row r="50187" spans="62:65" ht="13" thickBot="1">
      <c r="BJ50187" s="138"/>
      <c r="BK50187" s="138"/>
      <c r="BL50187" s="138"/>
      <c r="BM50187" s="138"/>
    </row>
    <row r="50188" spans="62:65" ht="13" thickBot="1">
      <c r="BJ50188" s="138"/>
      <c r="BK50188" s="138"/>
      <c r="BL50188" s="138"/>
      <c r="BM50188" s="138"/>
    </row>
    <row r="50189" spans="62:65" ht="13" thickBot="1">
      <c r="BJ50189" s="138"/>
      <c r="BK50189" s="138"/>
      <c r="BL50189" s="138"/>
      <c r="BM50189" s="138"/>
    </row>
    <row r="50190" spans="62:65" ht="13" thickBot="1">
      <c r="BJ50190" s="138"/>
      <c r="BK50190" s="138"/>
      <c r="BL50190" s="138"/>
      <c r="BM50190" s="138"/>
    </row>
    <row r="50191" spans="62:65" ht="13" thickBot="1">
      <c r="BJ50191" s="138"/>
      <c r="BK50191" s="138"/>
      <c r="BL50191" s="138"/>
      <c r="BM50191" s="138"/>
    </row>
    <row r="50192" spans="62:65" ht="13" thickBot="1">
      <c r="BJ50192" s="138"/>
      <c r="BK50192" s="138"/>
      <c r="BL50192" s="138"/>
      <c r="BM50192" s="138"/>
    </row>
    <row r="50193" spans="62:65" ht="13" thickBot="1">
      <c r="BJ50193" s="138"/>
      <c r="BK50193" s="138"/>
      <c r="BL50193" s="138"/>
      <c r="BM50193" s="138"/>
    </row>
    <row r="50194" spans="62:65" ht="13" thickBot="1">
      <c r="BJ50194" s="138"/>
      <c r="BK50194" s="138"/>
      <c r="BL50194" s="138"/>
      <c r="BM50194" s="138"/>
    </row>
    <row r="50195" spans="62:65" ht="13" thickBot="1">
      <c r="BJ50195" s="138"/>
      <c r="BK50195" s="138"/>
      <c r="BL50195" s="138"/>
      <c r="BM50195" s="138"/>
    </row>
    <row r="50196" spans="62:65" ht="13" thickBot="1">
      <c r="BJ50196" s="138"/>
      <c r="BK50196" s="138"/>
      <c r="BL50196" s="138"/>
      <c r="BM50196" s="138"/>
    </row>
    <row r="50197" spans="62:65" ht="13" thickBot="1">
      <c r="BJ50197" s="138"/>
      <c r="BK50197" s="138"/>
      <c r="BL50197" s="138"/>
      <c r="BM50197" s="138"/>
    </row>
    <row r="50198" spans="62:65" ht="13" thickBot="1">
      <c r="BJ50198" s="138"/>
      <c r="BK50198" s="138"/>
      <c r="BL50198" s="138"/>
      <c r="BM50198" s="138"/>
    </row>
    <row r="50199" spans="62:65" ht="13" thickBot="1">
      <c r="BJ50199" s="138"/>
      <c r="BK50199" s="138"/>
      <c r="BL50199" s="138"/>
      <c r="BM50199" s="138"/>
    </row>
    <row r="50200" spans="62:65" ht="13" thickBot="1">
      <c r="BJ50200" s="138"/>
      <c r="BK50200" s="138"/>
      <c r="BL50200" s="138"/>
      <c r="BM50200" s="138"/>
    </row>
    <row r="50201" spans="62:65" ht="13" thickBot="1">
      <c r="BJ50201" s="138"/>
      <c r="BK50201" s="138"/>
      <c r="BL50201" s="138"/>
      <c r="BM50201" s="138"/>
    </row>
    <row r="50202" spans="62:65" ht="13" thickBot="1">
      <c r="BJ50202" s="138"/>
      <c r="BK50202" s="138"/>
      <c r="BL50202" s="138"/>
      <c r="BM50202" s="138"/>
    </row>
    <row r="50203" spans="62:65" ht="13" thickBot="1">
      <c r="BJ50203" s="138"/>
      <c r="BK50203" s="138"/>
      <c r="BL50203" s="138"/>
      <c r="BM50203" s="138"/>
    </row>
    <row r="50204" spans="62:65" ht="13" thickBot="1">
      <c r="BJ50204" s="138"/>
      <c r="BK50204" s="138"/>
      <c r="BL50204" s="138"/>
      <c r="BM50204" s="138"/>
    </row>
    <row r="50205" spans="62:65" ht="13" thickBot="1">
      <c r="BJ50205" s="138"/>
      <c r="BK50205" s="138"/>
      <c r="BL50205" s="138"/>
      <c r="BM50205" s="138"/>
    </row>
    <row r="50206" spans="62:65" ht="13" thickBot="1">
      <c r="BJ50206" s="138"/>
      <c r="BK50206" s="138"/>
      <c r="BL50206" s="138"/>
      <c r="BM50206" s="138"/>
    </row>
    <row r="50207" spans="62:65" ht="13" thickBot="1">
      <c r="BJ50207" s="138"/>
      <c r="BK50207" s="138"/>
      <c r="BL50207" s="138"/>
      <c r="BM50207" s="138"/>
    </row>
    <row r="50208" spans="62:65" ht="13" thickBot="1">
      <c r="BJ50208" s="138"/>
      <c r="BK50208" s="138"/>
      <c r="BL50208" s="138"/>
      <c r="BM50208" s="138"/>
    </row>
    <row r="50209" spans="62:65" ht="13" thickBot="1">
      <c r="BJ50209" s="138"/>
      <c r="BK50209" s="138"/>
      <c r="BL50209" s="138"/>
      <c r="BM50209" s="138"/>
    </row>
    <row r="50210" spans="62:65" ht="13" thickBot="1">
      <c r="BJ50210" s="138"/>
      <c r="BK50210" s="138"/>
      <c r="BL50210" s="138"/>
      <c r="BM50210" s="138"/>
    </row>
    <row r="50211" spans="62:65" ht="13" thickBot="1">
      <c r="BJ50211" s="138"/>
      <c r="BK50211" s="138"/>
      <c r="BL50211" s="138"/>
      <c r="BM50211" s="138"/>
    </row>
    <row r="50212" spans="62:65" ht="13" thickBot="1">
      <c r="BJ50212" s="138"/>
      <c r="BK50212" s="138"/>
      <c r="BL50212" s="138"/>
      <c r="BM50212" s="138"/>
    </row>
    <row r="50213" spans="62:65" ht="13" thickBot="1">
      <c r="BJ50213" s="138"/>
      <c r="BK50213" s="138"/>
      <c r="BL50213" s="138"/>
      <c r="BM50213" s="138"/>
    </row>
    <row r="50214" spans="62:65" ht="13" thickBot="1">
      <c r="BJ50214" s="138"/>
      <c r="BK50214" s="138"/>
      <c r="BL50214" s="138"/>
      <c r="BM50214" s="138"/>
    </row>
    <row r="50215" spans="62:65" ht="13" thickBot="1">
      <c r="BJ50215" s="138"/>
      <c r="BK50215" s="138"/>
      <c r="BL50215" s="138"/>
      <c r="BM50215" s="138"/>
    </row>
    <row r="50216" spans="62:65" ht="13" thickBot="1">
      <c r="BJ50216" s="138"/>
      <c r="BK50216" s="138"/>
      <c r="BL50216" s="138"/>
      <c r="BM50216" s="138"/>
    </row>
    <row r="50217" spans="62:65" ht="13" thickBot="1">
      <c r="BJ50217" s="138"/>
      <c r="BK50217" s="138"/>
      <c r="BL50217" s="138"/>
      <c r="BM50217" s="138"/>
    </row>
    <row r="50218" spans="62:65" ht="13" thickBot="1">
      <c r="BJ50218" s="138"/>
      <c r="BK50218" s="138"/>
      <c r="BL50218" s="138"/>
      <c r="BM50218" s="138"/>
    </row>
    <row r="50219" spans="62:65" ht="13" thickBot="1">
      <c r="BJ50219" s="138"/>
      <c r="BK50219" s="138"/>
      <c r="BL50219" s="138"/>
      <c r="BM50219" s="138"/>
    </row>
    <row r="50220" spans="62:65" ht="13" thickBot="1">
      <c r="BJ50220" s="138"/>
      <c r="BK50220" s="138"/>
      <c r="BL50220" s="138"/>
      <c r="BM50220" s="138"/>
    </row>
    <row r="50221" spans="62:65" ht="13" thickBot="1">
      <c r="BJ50221" s="138"/>
      <c r="BK50221" s="138"/>
      <c r="BL50221" s="138"/>
      <c r="BM50221" s="138"/>
    </row>
    <row r="50222" spans="62:65" ht="13" thickBot="1">
      <c r="BJ50222" s="138"/>
      <c r="BK50222" s="138"/>
      <c r="BL50222" s="138"/>
      <c r="BM50222" s="138"/>
    </row>
    <row r="50223" spans="62:65" ht="13" thickBot="1">
      <c r="BJ50223" s="138"/>
      <c r="BK50223" s="138"/>
      <c r="BL50223" s="138"/>
      <c r="BM50223" s="138"/>
    </row>
    <row r="50224" spans="62:65" ht="13" thickBot="1">
      <c r="BJ50224" s="138"/>
      <c r="BK50224" s="138"/>
      <c r="BL50224" s="138"/>
      <c r="BM50224" s="138"/>
    </row>
    <row r="50225" spans="62:65" ht="13" thickBot="1">
      <c r="BJ50225" s="138"/>
      <c r="BK50225" s="138"/>
      <c r="BL50225" s="138"/>
      <c r="BM50225" s="138"/>
    </row>
    <row r="50226" spans="62:65" ht="13" thickBot="1">
      <c r="BJ50226" s="138"/>
      <c r="BK50226" s="138"/>
      <c r="BL50226" s="138"/>
      <c r="BM50226" s="138"/>
    </row>
    <row r="50227" spans="62:65" ht="13" thickBot="1">
      <c r="BJ50227" s="138"/>
      <c r="BK50227" s="138"/>
      <c r="BL50227" s="138"/>
      <c r="BM50227" s="138"/>
    </row>
    <row r="50228" spans="62:65" ht="13" thickBot="1">
      <c r="BJ50228" s="138"/>
      <c r="BK50228" s="138"/>
      <c r="BL50228" s="138"/>
      <c r="BM50228" s="138"/>
    </row>
    <row r="50229" spans="62:65" ht="13" thickBot="1">
      <c r="BJ50229" s="138"/>
      <c r="BK50229" s="138"/>
      <c r="BL50229" s="138"/>
      <c r="BM50229" s="138"/>
    </row>
    <row r="50230" spans="62:65" ht="13" thickBot="1">
      <c r="BJ50230" s="138"/>
      <c r="BK50230" s="138"/>
      <c r="BL50230" s="138"/>
      <c r="BM50230" s="138"/>
    </row>
    <row r="50231" spans="62:65" ht="13" thickBot="1">
      <c r="BJ50231" s="138"/>
      <c r="BK50231" s="138"/>
      <c r="BL50231" s="138"/>
      <c r="BM50231" s="138"/>
    </row>
    <row r="50232" spans="62:65" ht="13" thickBot="1">
      <c r="BJ50232" s="138"/>
      <c r="BK50232" s="138"/>
      <c r="BL50232" s="138"/>
      <c r="BM50232" s="138"/>
    </row>
    <row r="50233" spans="62:65" ht="13" thickBot="1">
      <c r="BJ50233" s="138"/>
      <c r="BK50233" s="138"/>
      <c r="BL50233" s="138"/>
      <c r="BM50233" s="138"/>
    </row>
    <row r="50234" spans="62:65" ht="13" thickBot="1">
      <c r="BJ50234" s="138"/>
      <c r="BK50234" s="138"/>
      <c r="BL50234" s="138"/>
      <c r="BM50234" s="138"/>
    </row>
    <row r="50235" spans="62:65" ht="13" thickBot="1">
      <c r="BJ50235" s="138"/>
      <c r="BK50235" s="138"/>
      <c r="BL50235" s="138"/>
      <c r="BM50235" s="138"/>
    </row>
    <row r="50236" spans="62:65" ht="13" thickBot="1">
      <c r="BJ50236" s="138"/>
      <c r="BK50236" s="138"/>
      <c r="BL50236" s="138"/>
      <c r="BM50236" s="138"/>
    </row>
    <row r="50237" spans="62:65" ht="13" thickBot="1">
      <c r="BJ50237" s="138"/>
      <c r="BK50237" s="138"/>
      <c r="BL50237" s="138"/>
      <c r="BM50237" s="138"/>
    </row>
    <row r="50238" spans="62:65" ht="13" thickBot="1">
      <c r="BJ50238" s="138"/>
      <c r="BK50238" s="138"/>
      <c r="BL50238" s="138"/>
      <c r="BM50238" s="138"/>
    </row>
    <row r="50239" spans="62:65" ht="13" thickBot="1">
      <c r="BJ50239" s="138"/>
      <c r="BK50239" s="138"/>
      <c r="BL50239" s="138"/>
      <c r="BM50239" s="138"/>
    </row>
    <row r="50240" spans="62:65" ht="13" thickBot="1">
      <c r="BJ50240" s="138"/>
      <c r="BK50240" s="138"/>
      <c r="BL50240" s="138"/>
      <c r="BM50240" s="138"/>
    </row>
    <row r="50241" spans="62:65" ht="13" thickBot="1">
      <c r="BJ50241" s="138"/>
      <c r="BK50241" s="138"/>
      <c r="BL50241" s="138"/>
      <c r="BM50241" s="138"/>
    </row>
    <row r="50242" spans="62:65" ht="13" thickBot="1">
      <c r="BJ50242" s="138"/>
      <c r="BK50242" s="138"/>
      <c r="BL50242" s="138"/>
      <c r="BM50242" s="138"/>
    </row>
    <row r="50243" spans="62:65" ht="13" thickBot="1">
      <c r="BJ50243" s="138"/>
      <c r="BK50243" s="138"/>
      <c r="BL50243" s="138"/>
      <c r="BM50243" s="138"/>
    </row>
    <row r="50244" spans="62:65" ht="13" thickBot="1">
      <c r="BJ50244" s="138"/>
      <c r="BK50244" s="138"/>
      <c r="BL50244" s="138"/>
      <c r="BM50244" s="138"/>
    </row>
    <row r="50245" spans="62:65" ht="13" thickBot="1">
      <c r="BJ50245" s="138"/>
      <c r="BK50245" s="138"/>
      <c r="BL50245" s="138"/>
      <c r="BM50245" s="138"/>
    </row>
    <row r="50246" spans="62:65" ht="13" thickBot="1">
      <c r="BJ50246" s="138"/>
      <c r="BK50246" s="138"/>
      <c r="BL50246" s="138"/>
      <c r="BM50246" s="138"/>
    </row>
    <row r="50247" spans="62:65" ht="13" thickBot="1">
      <c r="BJ50247" s="138"/>
      <c r="BK50247" s="138"/>
      <c r="BL50247" s="138"/>
      <c r="BM50247" s="138"/>
    </row>
    <row r="50248" spans="62:65" ht="13" thickBot="1">
      <c r="BJ50248" s="138"/>
      <c r="BK50248" s="138"/>
      <c r="BL50248" s="138"/>
      <c r="BM50248" s="138"/>
    </row>
    <row r="50249" spans="62:65" ht="13" thickBot="1">
      <c r="BJ50249" s="138"/>
      <c r="BK50249" s="138"/>
      <c r="BL50249" s="138"/>
      <c r="BM50249" s="138"/>
    </row>
    <row r="50250" spans="62:65" ht="13" thickBot="1">
      <c r="BJ50250" s="138"/>
      <c r="BK50250" s="138"/>
      <c r="BL50250" s="138"/>
      <c r="BM50250" s="138"/>
    </row>
    <row r="50251" spans="62:65" ht="13" thickBot="1">
      <c r="BJ50251" s="138"/>
      <c r="BK50251" s="138"/>
      <c r="BL50251" s="138"/>
      <c r="BM50251" s="138"/>
    </row>
    <row r="50252" spans="62:65" ht="13" thickBot="1">
      <c r="BJ50252" s="138"/>
      <c r="BK50252" s="138"/>
      <c r="BL50252" s="138"/>
      <c r="BM50252" s="138"/>
    </row>
    <row r="50253" spans="62:65" ht="13" thickBot="1">
      <c r="BJ50253" s="138"/>
      <c r="BK50253" s="138"/>
      <c r="BL50253" s="138"/>
      <c r="BM50253" s="138"/>
    </row>
    <row r="50254" spans="62:65" ht="13" thickBot="1">
      <c r="BJ50254" s="138"/>
      <c r="BK50254" s="138"/>
      <c r="BL50254" s="138"/>
      <c r="BM50254" s="138"/>
    </row>
    <row r="50255" spans="62:65" ht="13" thickBot="1">
      <c r="BJ50255" s="138"/>
      <c r="BK50255" s="138"/>
      <c r="BL50255" s="138"/>
      <c r="BM50255" s="138"/>
    </row>
    <row r="50256" spans="62:65" ht="13" thickBot="1">
      <c r="BJ50256" s="138"/>
      <c r="BK50256" s="138"/>
      <c r="BL50256" s="138"/>
      <c r="BM50256" s="138"/>
    </row>
    <row r="50257" spans="62:65" ht="13" thickBot="1">
      <c r="BJ50257" s="138"/>
      <c r="BK50257" s="138"/>
      <c r="BL50257" s="138"/>
      <c r="BM50257" s="138"/>
    </row>
    <row r="50258" spans="62:65" ht="13" thickBot="1">
      <c r="BJ50258" s="138"/>
      <c r="BK50258" s="138"/>
      <c r="BL50258" s="138"/>
      <c r="BM50258" s="138"/>
    </row>
    <row r="50259" spans="62:65" ht="13" thickBot="1">
      <c r="BJ50259" s="138"/>
      <c r="BK50259" s="138"/>
      <c r="BL50259" s="138"/>
      <c r="BM50259" s="138"/>
    </row>
    <row r="50260" spans="62:65" ht="13" thickBot="1">
      <c r="BJ50260" s="138"/>
      <c r="BK50260" s="138"/>
      <c r="BL50260" s="138"/>
      <c r="BM50260" s="138"/>
    </row>
    <row r="50261" spans="62:65" ht="13" thickBot="1">
      <c r="BJ50261" s="138"/>
      <c r="BK50261" s="138"/>
      <c r="BL50261" s="138"/>
      <c r="BM50261" s="138"/>
    </row>
    <row r="50262" spans="62:65" ht="13" thickBot="1">
      <c r="BJ50262" s="138"/>
      <c r="BK50262" s="138"/>
      <c r="BL50262" s="138"/>
      <c r="BM50262" s="138"/>
    </row>
    <row r="50263" spans="62:65" ht="13" thickBot="1">
      <c r="BJ50263" s="138"/>
      <c r="BK50263" s="138"/>
      <c r="BL50263" s="138"/>
      <c r="BM50263" s="138"/>
    </row>
    <row r="50264" spans="62:65" ht="13" thickBot="1">
      <c r="BJ50264" s="138"/>
      <c r="BK50264" s="138"/>
      <c r="BL50264" s="138"/>
      <c r="BM50264" s="138"/>
    </row>
    <row r="50265" spans="62:65" ht="13" thickBot="1">
      <c r="BJ50265" s="138"/>
      <c r="BK50265" s="138"/>
      <c r="BL50265" s="138"/>
      <c r="BM50265" s="138"/>
    </row>
    <row r="50266" spans="62:65" ht="13" thickBot="1">
      <c r="BJ50266" s="138"/>
      <c r="BK50266" s="138"/>
      <c r="BL50266" s="138"/>
      <c r="BM50266" s="138"/>
    </row>
    <row r="50267" spans="62:65" ht="13" thickBot="1">
      <c r="BJ50267" s="138"/>
      <c r="BK50267" s="138"/>
      <c r="BL50267" s="138"/>
      <c r="BM50267" s="138"/>
    </row>
    <row r="50268" spans="62:65" ht="13" thickBot="1">
      <c r="BJ50268" s="138"/>
      <c r="BK50268" s="138"/>
      <c r="BL50268" s="138"/>
      <c r="BM50268" s="138"/>
    </row>
    <row r="50269" spans="62:65" ht="13" thickBot="1">
      <c r="BJ50269" s="138"/>
      <c r="BK50269" s="138"/>
      <c r="BL50269" s="138"/>
      <c r="BM50269" s="138"/>
    </row>
    <row r="50270" spans="62:65" ht="13" thickBot="1">
      <c r="BJ50270" s="138"/>
      <c r="BK50270" s="138"/>
      <c r="BL50270" s="138"/>
      <c r="BM50270" s="138"/>
    </row>
    <row r="50271" spans="62:65" ht="13" thickBot="1">
      <c r="BJ50271" s="138"/>
      <c r="BK50271" s="138"/>
      <c r="BL50271" s="138"/>
      <c r="BM50271" s="138"/>
    </row>
    <row r="50272" spans="62:65" ht="13" thickBot="1">
      <c r="BJ50272" s="138"/>
      <c r="BK50272" s="138"/>
      <c r="BL50272" s="138"/>
      <c r="BM50272" s="138"/>
    </row>
    <row r="50273" spans="62:65" ht="13" thickBot="1">
      <c r="BJ50273" s="138"/>
      <c r="BK50273" s="138"/>
      <c r="BL50273" s="138"/>
      <c r="BM50273" s="138"/>
    </row>
    <row r="50274" spans="62:65" ht="13" thickBot="1">
      <c r="BJ50274" s="138"/>
      <c r="BK50274" s="138"/>
      <c r="BL50274" s="138"/>
      <c r="BM50274" s="138"/>
    </row>
    <row r="50275" spans="62:65" ht="13" thickBot="1">
      <c r="BJ50275" s="138"/>
      <c r="BK50275" s="138"/>
      <c r="BL50275" s="138"/>
      <c r="BM50275" s="138"/>
    </row>
    <row r="50276" spans="62:65" ht="13" thickBot="1">
      <c r="BJ50276" s="138"/>
      <c r="BK50276" s="138"/>
      <c r="BL50276" s="138"/>
      <c r="BM50276" s="138"/>
    </row>
    <row r="50277" spans="62:65" ht="13" thickBot="1">
      <c r="BJ50277" s="138"/>
      <c r="BK50277" s="138"/>
      <c r="BL50277" s="138"/>
      <c r="BM50277" s="138"/>
    </row>
    <row r="50278" spans="62:65" ht="13" thickBot="1">
      <c r="BJ50278" s="138"/>
      <c r="BK50278" s="138"/>
      <c r="BL50278" s="138"/>
      <c r="BM50278" s="138"/>
    </row>
    <row r="50279" spans="62:65" ht="13" thickBot="1">
      <c r="BJ50279" s="138"/>
      <c r="BK50279" s="138"/>
      <c r="BL50279" s="138"/>
      <c r="BM50279" s="138"/>
    </row>
    <row r="50280" spans="62:65" ht="13" thickBot="1">
      <c r="BJ50280" s="138"/>
      <c r="BK50280" s="138"/>
      <c r="BL50280" s="138"/>
      <c r="BM50280" s="138"/>
    </row>
    <row r="50281" spans="62:65" ht="13" thickBot="1">
      <c r="BJ50281" s="138"/>
      <c r="BK50281" s="138"/>
      <c r="BL50281" s="138"/>
      <c r="BM50281" s="138"/>
    </row>
    <row r="50282" spans="62:65" ht="13" thickBot="1">
      <c r="BJ50282" s="138"/>
      <c r="BK50282" s="138"/>
      <c r="BL50282" s="138"/>
      <c r="BM50282" s="138"/>
    </row>
    <row r="50283" spans="62:65" ht="13" thickBot="1">
      <c r="BJ50283" s="138"/>
      <c r="BK50283" s="138"/>
      <c r="BL50283" s="138"/>
      <c r="BM50283" s="138"/>
    </row>
    <row r="50284" spans="62:65" ht="13" thickBot="1">
      <c r="BJ50284" s="138"/>
      <c r="BK50284" s="138"/>
      <c r="BL50284" s="138"/>
      <c r="BM50284" s="138"/>
    </row>
    <row r="50285" spans="62:65" ht="13" thickBot="1">
      <c r="BJ50285" s="138"/>
      <c r="BK50285" s="138"/>
      <c r="BL50285" s="138"/>
      <c r="BM50285" s="138"/>
    </row>
    <row r="50286" spans="62:65" ht="13" thickBot="1">
      <c r="BJ50286" s="138"/>
      <c r="BK50286" s="138"/>
      <c r="BL50286" s="138"/>
      <c r="BM50286" s="138"/>
    </row>
    <row r="50287" spans="62:65" ht="13" thickBot="1">
      <c r="BJ50287" s="138"/>
      <c r="BK50287" s="138"/>
      <c r="BL50287" s="138"/>
      <c r="BM50287" s="138"/>
    </row>
    <row r="50288" spans="62:65" ht="13" thickBot="1">
      <c r="BJ50288" s="138"/>
      <c r="BK50288" s="138"/>
      <c r="BL50288" s="138"/>
      <c r="BM50288" s="138"/>
    </row>
    <row r="50289" spans="62:65" ht="13" thickBot="1">
      <c r="BJ50289" s="138"/>
      <c r="BK50289" s="138"/>
      <c r="BL50289" s="138"/>
      <c r="BM50289" s="138"/>
    </row>
    <row r="50290" spans="62:65" ht="13" thickBot="1">
      <c r="BJ50290" s="138"/>
      <c r="BK50290" s="138"/>
      <c r="BL50290" s="138"/>
      <c r="BM50290" s="138"/>
    </row>
    <row r="50291" spans="62:65" ht="13" thickBot="1">
      <c r="BJ50291" s="138"/>
      <c r="BK50291" s="138"/>
      <c r="BL50291" s="138"/>
      <c r="BM50291" s="138"/>
    </row>
    <row r="50292" spans="62:65" ht="13" thickBot="1">
      <c r="BJ50292" s="138"/>
      <c r="BK50292" s="138"/>
      <c r="BL50292" s="138"/>
      <c r="BM50292" s="138"/>
    </row>
    <row r="50293" spans="62:65" ht="13" thickBot="1">
      <c r="BJ50293" s="138"/>
      <c r="BK50293" s="138"/>
      <c r="BL50293" s="138"/>
      <c r="BM50293" s="138"/>
    </row>
    <row r="50294" spans="62:65" ht="13" thickBot="1">
      <c r="BJ50294" s="138"/>
      <c r="BK50294" s="138"/>
      <c r="BL50294" s="138"/>
      <c r="BM50294" s="138"/>
    </row>
    <row r="50295" spans="62:65" ht="13" thickBot="1">
      <c r="BJ50295" s="138"/>
      <c r="BK50295" s="138"/>
      <c r="BL50295" s="138"/>
      <c r="BM50295" s="138"/>
    </row>
    <row r="50296" spans="62:65" ht="13" thickBot="1">
      <c r="BJ50296" s="138"/>
      <c r="BK50296" s="138"/>
      <c r="BL50296" s="138"/>
      <c r="BM50296" s="138"/>
    </row>
    <row r="50297" spans="62:65" ht="13" thickBot="1">
      <c r="BJ50297" s="138"/>
      <c r="BK50297" s="138"/>
      <c r="BL50297" s="138"/>
      <c r="BM50297" s="138"/>
    </row>
    <row r="50298" spans="62:65" ht="13" thickBot="1">
      <c r="BJ50298" s="138"/>
      <c r="BK50298" s="138"/>
      <c r="BL50298" s="138"/>
      <c r="BM50298" s="138"/>
    </row>
    <row r="50299" spans="62:65" ht="13" thickBot="1">
      <c r="BJ50299" s="138"/>
      <c r="BK50299" s="138"/>
      <c r="BL50299" s="138"/>
      <c r="BM50299" s="138"/>
    </row>
    <row r="50300" spans="62:65" ht="13" thickBot="1">
      <c r="BJ50300" s="138"/>
      <c r="BK50300" s="138"/>
      <c r="BL50300" s="138"/>
      <c r="BM50300" s="138"/>
    </row>
    <row r="50301" spans="62:65" ht="13" thickBot="1">
      <c r="BJ50301" s="138"/>
      <c r="BK50301" s="138"/>
      <c r="BL50301" s="138"/>
      <c r="BM50301" s="138"/>
    </row>
    <row r="50302" spans="62:65" ht="13" thickBot="1">
      <c r="BJ50302" s="138"/>
      <c r="BK50302" s="138"/>
      <c r="BL50302" s="138"/>
      <c r="BM50302" s="138"/>
    </row>
    <row r="50303" spans="62:65" ht="13" thickBot="1">
      <c r="BJ50303" s="138"/>
      <c r="BK50303" s="138"/>
      <c r="BL50303" s="138"/>
      <c r="BM50303" s="138"/>
    </row>
    <row r="50304" spans="62:65" ht="13" thickBot="1">
      <c r="BJ50304" s="138"/>
      <c r="BK50304" s="138"/>
      <c r="BL50304" s="138"/>
      <c r="BM50304" s="138"/>
    </row>
    <row r="50305" spans="62:65" ht="13" thickBot="1">
      <c r="BJ50305" s="138"/>
      <c r="BK50305" s="138"/>
      <c r="BL50305" s="138"/>
      <c r="BM50305" s="138"/>
    </row>
    <row r="50306" spans="62:65" ht="13" thickBot="1">
      <c r="BJ50306" s="138"/>
      <c r="BK50306" s="138"/>
      <c r="BL50306" s="138"/>
      <c r="BM50306" s="138"/>
    </row>
    <row r="50307" spans="62:65" ht="13" thickBot="1">
      <c r="BJ50307" s="138"/>
      <c r="BK50307" s="138"/>
      <c r="BL50307" s="138"/>
      <c r="BM50307" s="138"/>
    </row>
    <row r="50308" spans="62:65" ht="13" thickBot="1">
      <c r="BJ50308" s="138"/>
      <c r="BK50308" s="138"/>
      <c r="BL50308" s="138"/>
      <c r="BM50308" s="138"/>
    </row>
    <row r="50309" spans="62:65" ht="13" thickBot="1">
      <c r="BJ50309" s="138"/>
      <c r="BK50309" s="138"/>
      <c r="BL50309" s="138"/>
      <c r="BM50309" s="138"/>
    </row>
    <row r="50310" spans="62:65" ht="13" thickBot="1">
      <c r="BJ50310" s="138"/>
      <c r="BK50310" s="138"/>
      <c r="BL50310" s="138"/>
      <c r="BM50310" s="138"/>
    </row>
    <row r="50311" spans="62:65" ht="13" thickBot="1">
      <c r="BJ50311" s="138"/>
      <c r="BK50311" s="138"/>
      <c r="BL50311" s="138"/>
      <c r="BM50311" s="138"/>
    </row>
    <row r="50312" spans="62:65" ht="13" thickBot="1">
      <c r="BJ50312" s="138"/>
      <c r="BK50312" s="138"/>
      <c r="BL50312" s="138"/>
      <c r="BM50312" s="138"/>
    </row>
    <row r="50313" spans="62:65" ht="13" thickBot="1">
      <c r="BJ50313" s="138"/>
      <c r="BK50313" s="138"/>
      <c r="BL50313" s="138"/>
      <c r="BM50313" s="138"/>
    </row>
    <row r="50314" spans="62:65" ht="13" thickBot="1">
      <c r="BJ50314" s="138"/>
      <c r="BK50314" s="138"/>
      <c r="BL50314" s="138"/>
      <c r="BM50314" s="138"/>
    </row>
    <row r="50315" spans="62:65" ht="13" thickBot="1">
      <c r="BJ50315" s="138"/>
      <c r="BK50315" s="138"/>
      <c r="BL50315" s="138"/>
      <c r="BM50315" s="138"/>
    </row>
    <row r="50316" spans="62:65" ht="13" thickBot="1">
      <c r="BJ50316" s="138"/>
      <c r="BK50316" s="138"/>
      <c r="BL50316" s="138"/>
      <c r="BM50316" s="138"/>
    </row>
    <row r="50317" spans="62:65" ht="13" thickBot="1">
      <c r="BJ50317" s="138"/>
      <c r="BK50317" s="138"/>
      <c r="BL50317" s="138"/>
      <c r="BM50317" s="138"/>
    </row>
    <row r="50318" spans="62:65" ht="13" thickBot="1">
      <c r="BJ50318" s="138"/>
      <c r="BK50318" s="138"/>
      <c r="BL50318" s="138"/>
      <c r="BM50318" s="138"/>
    </row>
    <row r="50319" spans="62:65" ht="13" thickBot="1">
      <c r="BJ50319" s="138"/>
      <c r="BK50319" s="138"/>
      <c r="BL50319" s="138"/>
      <c r="BM50319" s="138"/>
    </row>
    <row r="50320" spans="62:65" ht="13" thickBot="1">
      <c r="BJ50320" s="138"/>
      <c r="BK50320" s="138"/>
      <c r="BL50320" s="138"/>
      <c r="BM50320" s="138"/>
    </row>
    <row r="50321" spans="62:65" ht="13" thickBot="1">
      <c r="BJ50321" s="138"/>
      <c r="BK50321" s="138"/>
      <c r="BL50321" s="138"/>
      <c r="BM50321" s="138"/>
    </row>
    <row r="50322" spans="62:65" ht="13" thickBot="1">
      <c r="BJ50322" s="138"/>
      <c r="BK50322" s="138"/>
      <c r="BL50322" s="138"/>
      <c r="BM50322" s="138"/>
    </row>
    <row r="50323" spans="62:65" ht="13" thickBot="1">
      <c r="BJ50323" s="138"/>
      <c r="BK50323" s="138"/>
      <c r="BL50323" s="138"/>
      <c r="BM50323" s="138"/>
    </row>
    <row r="50324" spans="62:65" ht="13" thickBot="1">
      <c r="BJ50324" s="138"/>
      <c r="BK50324" s="138"/>
      <c r="BL50324" s="138"/>
      <c r="BM50324" s="138"/>
    </row>
    <row r="50325" spans="62:65" ht="13" thickBot="1">
      <c r="BJ50325" s="138"/>
      <c r="BK50325" s="138"/>
      <c r="BL50325" s="138"/>
      <c r="BM50325" s="138"/>
    </row>
    <row r="50326" spans="62:65" ht="13" thickBot="1">
      <c r="BJ50326" s="138"/>
      <c r="BK50326" s="138"/>
      <c r="BL50326" s="138"/>
      <c r="BM50326" s="138"/>
    </row>
    <row r="50327" spans="62:65" ht="13" thickBot="1">
      <c r="BJ50327" s="138"/>
      <c r="BK50327" s="138"/>
      <c r="BL50327" s="138"/>
      <c r="BM50327" s="138"/>
    </row>
    <row r="50328" spans="62:65" ht="13" thickBot="1">
      <c r="BJ50328" s="138"/>
      <c r="BK50328" s="138"/>
      <c r="BL50328" s="138"/>
      <c r="BM50328" s="138"/>
    </row>
    <row r="50329" spans="62:65" ht="13" thickBot="1">
      <c r="BJ50329" s="138"/>
      <c r="BK50329" s="138"/>
      <c r="BL50329" s="138"/>
      <c r="BM50329" s="138"/>
    </row>
    <row r="50330" spans="62:65" ht="13" thickBot="1">
      <c r="BJ50330" s="138"/>
      <c r="BK50330" s="138"/>
      <c r="BL50330" s="138"/>
      <c r="BM50330" s="138"/>
    </row>
    <row r="50331" spans="62:65" ht="13" thickBot="1">
      <c r="BJ50331" s="138"/>
      <c r="BK50331" s="138"/>
      <c r="BL50331" s="138"/>
      <c r="BM50331" s="138"/>
    </row>
    <row r="50332" spans="62:65" ht="13" thickBot="1">
      <c r="BJ50332" s="138"/>
      <c r="BK50332" s="138"/>
      <c r="BL50332" s="138"/>
      <c r="BM50332" s="138"/>
    </row>
    <row r="50333" spans="62:65" ht="13" thickBot="1">
      <c r="BJ50333" s="138"/>
      <c r="BK50333" s="138"/>
      <c r="BL50333" s="138"/>
      <c r="BM50333" s="138"/>
    </row>
    <row r="50334" spans="62:65" ht="13" thickBot="1">
      <c r="BJ50334" s="138"/>
      <c r="BK50334" s="138"/>
      <c r="BL50334" s="138"/>
      <c r="BM50334" s="138"/>
    </row>
    <row r="50335" spans="62:65" ht="13" thickBot="1">
      <c r="BJ50335" s="138"/>
      <c r="BK50335" s="138"/>
      <c r="BL50335" s="138"/>
      <c r="BM50335" s="138"/>
    </row>
    <row r="50336" spans="62:65" ht="13" thickBot="1">
      <c r="BJ50336" s="138"/>
      <c r="BK50336" s="138"/>
      <c r="BL50336" s="138"/>
      <c r="BM50336" s="138"/>
    </row>
    <row r="50337" spans="62:65" ht="13" thickBot="1">
      <c r="BJ50337" s="138"/>
      <c r="BK50337" s="138"/>
      <c r="BL50337" s="138"/>
      <c r="BM50337" s="138"/>
    </row>
    <row r="50338" spans="62:65" ht="13" thickBot="1">
      <c r="BJ50338" s="138"/>
      <c r="BK50338" s="138"/>
      <c r="BL50338" s="138"/>
      <c r="BM50338" s="138"/>
    </row>
    <row r="50339" spans="62:65" ht="13" thickBot="1">
      <c r="BJ50339" s="138"/>
      <c r="BK50339" s="138"/>
      <c r="BL50339" s="138"/>
      <c r="BM50339" s="138"/>
    </row>
    <row r="50340" spans="62:65" ht="13" thickBot="1">
      <c r="BJ50340" s="138"/>
      <c r="BK50340" s="138"/>
      <c r="BL50340" s="138"/>
      <c r="BM50340" s="138"/>
    </row>
    <row r="50341" spans="62:65" ht="13" thickBot="1">
      <c r="BJ50341" s="138"/>
      <c r="BK50341" s="138"/>
      <c r="BL50341" s="138"/>
      <c r="BM50341" s="138"/>
    </row>
    <row r="50342" spans="62:65" ht="13" thickBot="1">
      <c r="BJ50342" s="138"/>
      <c r="BK50342" s="138"/>
      <c r="BL50342" s="138"/>
      <c r="BM50342" s="138"/>
    </row>
    <row r="50343" spans="62:65" ht="13" thickBot="1">
      <c r="BJ50343" s="138"/>
      <c r="BK50343" s="138"/>
      <c r="BL50343" s="138"/>
      <c r="BM50343" s="138"/>
    </row>
    <row r="50344" spans="62:65" ht="13" thickBot="1">
      <c r="BJ50344" s="138"/>
      <c r="BK50344" s="138"/>
      <c r="BL50344" s="138"/>
      <c r="BM50344" s="138"/>
    </row>
    <row r="50345" spans="62:65" ht="13" thickBot="1">
      <c r="BJ50345" s="138"/>
      <c r="BK50345" s="138"/>
      <c r="BL50345" s="138"/>
      <c r="BM50345" s="138"/>
    </row>
    <row r="50346" spans="62:65" ht="13" thickBot="1">
      <c r="BJ50346" s="138"/>
      <c r="BK50346" s="138"/>
      <c r="BL50346" s="138"/>
      <c r="BM50346" s="138"/>
    </row>
    <row r="50347" spans="62:65" ht="13" thickBot="1">
      <c r="BJ50347" s="138"/>
      <c r="BK50347" s="138"/>
      <c r="BL50347" s="138"/>
      <c r="BM50347" s="138"/>
    </row>
    <row r="50348" spans="62:65" ht="13" thickBot="1">
      <c r="BJ50348" s="138"/>
      <c r="BK50348" s="138"/>
      <c r="BL50348" s="138"/>
      <c r="BM50348" s="138"/>
    </row>
    <row r="50349" spans="62:65" ht="13" thickBot="1">
      <c r="BJ50349" s="138"/>
      <c r="BK50349" s="138"/>
      <c r="BL50349" s="138"/>
      <c r="BM50349" s="138"/>
    </row>
    <row r="50350" spans="62:65" ht="13" thickBot="1">
      <c r="BJ50350" s="138"/>
      <c r="BK50350" s="138"/>
      <c r="BL50350" s="138"/>
      <c r="BM50350" s="138"/>
    </row>
    <row r="50351" spans="62:65" ht="13" thickBot="1">
      <c r="BJ50351" s="138"/>
      <c r="BK50351" s="138"/>
      <c r="BL50351" s="138"/>
      <c r="BM50351" s="138"/>
    </row>
    <row r="50352" spans="62:65" ht="13" thickBot="1">
      <c r="BJ50352" s="138"/>
      <c r="BK50352" s="138"/>
      <c r="BL50352" s="138"/>
      <c r="BM50352" s="138"/>
    </row>
    <row r="50353" spans="62:65" ht="13" thickBot="1">
      <c r="BJ50353" s="138"/>
      <c r="BK50353" s="138"/>
      <c r="BL50353" s="138"/>
      <c r="BM50353" s="138"/>
    </row>
    <row r="50354" spans="62:65" ht="13" thickBot="1">
      <c r="BJ50354" s="138"/>
      <c r="BK50354" s="138"/>
      <c r="BL50354" s="138"/>
      <c r="BM50354" s="138"/>
    </row>
    <row r="50355" spans="62:65" ht="13" thickBot="1">
      <c r="BJ50355" s="138"/>
      <c r="BK50355" s="138"/>
      <c r="BL50355" s="138"/>
      <c r="BM50355" s="138"/>
    </row>
    <row r="50356" spans="62:65" ht="13" thickBot="1">
      <c r="BJ50356" s="138"/>
      <c r="BK50356" s="138"/>
      <c r="BL50356" s="138"/>
      <c r="BM50356" s="138"/>
    </row>
    <row r="50357" spans="62:65" ht="13" thickBot="1">
      <c r="BJ50357" s="138"/>
      <c r="BK50357" s="138"/>
      <c r="BL50357" s="138"/>
      <c r="BM50357" s="138"/>
    </row>
    <row r="50358" spans="62:65" ht="13" thickBot="1">
      <c r="BJ50358" s="138"/>
      <c r="BK50358" s="138"/>
      <c r="BL50358" s="138"/>
      <c r="BM50358" s="138"/>
    </row>
    <row r="50359" spans="62:65" ht="13" thickBot="1">
      <c r="BJ50359" s="138"/>
      <c r="BK50359" s="138"/>
      <c r="BL50359" s="138"/>
      <c r="BM50359" s="138"/>
    </row>
    <row r="50360" spans="62:65" ht="13" thickBot="1">
      <c r="BJ50360" s="138"/>
      <c r="BK50360" s="138"/>
      <c r="BL50360" s="138"/>
      <c r="BM50360" s="138"/>
    </row>
    <row r="50361" spans="62:65" ht="13" thickBot="1">
      <c r="BJ50361" s="138"/>
      <c r="BK50361" s="138"/>
      <c r="BL50361" s="138"/>
      <c r="BM50361" s="138"/>
    </row>
    <row r="50362" spans="62:65" ht="13" thickBot="1">
      <c r="BJ50362" s="138"/>
      <c r="BK50362" s="138"/>
      <c r="BL50362" s="138"/>
      <c r="BM50362" s="138"/>
    </row>
    <row r="50363" spans="62:65" ht="13" thickBot="1">
      <c r="BJ50363" s="138"/>
      <c r="BK50363" s="138"/>
      <c r="BL50363" s="138"/>
      <c r="BM50363" s="138"/>
    </row>
    <row r="50364" spans="62:65" ht="13" thickBot="1">
      <c r="BJ50364" s="138"/>
      <c r="BK50364" s="138"/>
      <c r="BL50364" s="138"/>
      <c r="BM50364" s="138"/>
    </row>
    <row r="50365" spans="62:65" ht="13" thickBot="1">
      <c r="BJ50365" s="138"/>
      <c r="BK50365" s="138"/>
      <c r="BL50365" s="138"/>
      <c r="BM50365" s="138"/>
    </row>
    <row r="50366" spans="62:65" ht="13" thickBot="1">
      <c r="BJ50366" s="138"/>
      <c r="BK50366" s="138"/>
      <c r="BL50366" s="138"/>
      <c r="BM50366" s="138"/>
    </row>
    <row r="50367" spans="62:65" ht="13" thickBot="1">
      <c r="BJ50367" s="138"/>
      <c r="BK50367" s="138"/>
      <c r="BL50367" s="138"/>
      <c r="BM50367" s="138"/>
    </row>
    <row r="50368" spans="62:65" ht="13" thickBot="1">
      <c r="BJ50368" s="138"/>
      <c r="BK50368" s="138"/>
      <c r="BL50368" s="138"/>
      <c r="BM50368" s="138"/>
    </row>
    <row r="50369" spans="62:65" ht="13" thickBot="1">
      <c r="BJ50369" s="138"/>
      <c r="BK50369" s="138"/>
      <c r="BL50369" s="138"/>
      <c r="BM50369" s="138"/>
    </row>
    <row r="50370" spans="62:65" ht="13" thickBot="1">
      <c r="BJ50370" s="138"/>
      <c r="BK50370" s="138"/>
      <c r="BL50370" s="138"/>
      <c r="BM50370" s="138"/>
    </row>
    <row r="50371" spans="62:65" ht="13" thickBot="1">
      <c r="BJ50371" s="138"/>
      <c r="BK50371" s="138"/>
      <c r="BL50371" s="138"/>
      <c r="BM50371" s="138"/>
    </row>
    <row r="50372" spans="62:65" ht="13" thickBot="1">
      <c r="BJ50372" s="138"/>
      <c r="BK50372" s="138"/>
      <c r="BL50372" s="138"/>
      <c r="BM50372" s="138"/>
    </row>
    <row r="50373" spans="62:65" ht="13" thickBot="1">
      <c r="BJ50373" s="138"/>
      <c r="BK50373" s="138"/>
      <c r="BL50373" s="138"/>
      <c r="BM50373" s="138"/>
    </row>
    <row r="50374" spans="62:65" ht="13" thickBot="1">
      <c r="BJ50374" s="138"/>
      <c r="BK50374" s="138"/>
      <c r="BL50374" s="138"/>
      <c r="BM50374" s="138"/>
    </row>
    <row r="50375" spans="62:65" ht="13" thickBot="1">
      <c r="BJ50375" s="138"/>
      <c r="BK50375" s="138"/>
      <c r="BL50375" s="138"/>
      <c r="BM50375" s="138"/>
    </row>
    <row r="50376" spans="62:65" ht="13" thickBot="1">
      <c r="BJ50376" s="138"/>
      <c r="BK50376" s="138"/>
      <c r="BL50376" s="138"/>
      <c r="BM50376" s="138"/>
    </row>
    <row r="50377" spans="62:65" ht="13" thickBot="1">
      <c r="BJ50377" s="138"/>
      <c r="BK50377" s="138"/>
      <c r="BL50377" s="138"/>
      <c r="BM50377" s="138"/>
    </row>
    <row r="50378" spans="62:65" ht="13" thickBot="1">
      <c r="BJ50378" s="138"/>
      <c r="BK50378" s="138"/>
      <c r="BL50378" s="138"/>
      <c r="BM50378" s="138"/>
    </row>
    <row r="50379" spans="62:65" ht="13" thickBot="1">
      <c r="BJ50379" s="138"/>
      <c r="BK50379" s="138"/>
      <c r="BL50379" s="138"/>
      <c r="BM50379" s="138"/>
    </row>
    <row r="50380" spans="62:65" ht="13" thickBot="1">
      <c r="BJ50380" s="138"/>
      <c r="BK50380" s="138"/>
      <c r="BL50380" s="138"/>
      <c r="BM50380" s="138"/>
    </row>
    <row r="50381" spans="62:65" ht="13" thickBot="1">
      <c r="BJ50381" s="138"/>
      <c r="BK50381" s="138"/>
      <c r="BL50381" s="138"/>
      <c r="BM50381" s="138"/>
    </row>
    <row r="50382" spans="62:65" ht="13" thickBot="1">
      <c r="BJ50382" s="138"/>
      <c r="BK50382" s="138"/>
      <c r="BL50382" s="138"/>
      <c r="BM50382" s="138"/>
    </row>
    <row r="50383" spans="62:65" ht="13" thickBot="1">
      <c r="BJ50383" s="138"/>
      <c r="BK50383" s="138"/>
      <c r="BL50383" s="138"/>
      <c r="BM50383" s="138"/>
    </row>
    <row r="50384" spans="62:65" ht="13" thickBot="1">
      <c r="BJ50384" s="138"/>
      <c r="BK50384" s="138"/>
      <c r="BL50384" s="138"/>
      <c r="BM50384" s="138"/>
    </row>
    <row r="50385" spans="62:65" ht="13" thickBot="1">
      <c r="BJ50385" s="138"/>
      <c r="BK50385" s="138"/>
      <c r="BL50385" s="138"/>
      <c r="BM50385" s="138"/>
    </row>
    <row r="50386" spans="62:65" ht="13" thickBot="1">
      <c r="BJ50386" s="138"/>
      <c r="BK50386" s="138"/>
      <c r="BL50386" s="138"/>
      <c r="BM50386" s="138"/>
    </row>
    <row r="50387" spans="62:65" ht="13" thickBot="1">
      <c r="BJ50387" s="138"/>
      <c r="BK50387" s="138"/>
      <c r="BL50387" s="138"/>
      <c r="BM50387" s="138"/>
    </row>
    <row r="50388" spans="62:65" ht="13" thickBot="1">
      <c r="BJ50388" s="138"/>
      <c r="BK50388" s="138"/>
      <c r="BL50388" s="138"/>
      <c r="BM50388" s="138"/>
    </row>
    <row r="50389" spans="62:65" ht="13" thickBot="1">
      <c r="BJ50389" s="138"/>
      <c r="BK50389" s="138"/>
      <c r="BL50389" s="138"/>
      <c r="BM50389" s="138"/>
    </row>
    <row r="50390" spans="62:65" ht="13" thickBot="1">
      <c r="BJ50390" s="138"/>
      <c r="BK50390" s="138"/>
      <c r="BL50390" s="138"/>
      <c r="BM50390" s="138"/>
    </row>
    <row r="50391" spans="62:65" ht="13" thickBot="1">
      <c r="BJ50391" s="138"/>
      <c r="BK50391" s="138"/>
      <c r="BL50391" s="138"/>
      <c r="BM50391" s="138"/>
    </row>
    <row r="50392" spans="62:65" ht="13" thickBot="1">
      <c r="BJ50392" s="138"/>
      <c r="BK50392" s="138"/>
      <c r="BL50392" s="138"/>
      <c r="BM50392" s="138"/>
    </row>
    <row r="50393" spans="62:65" ht="13" thickBot="1">
      <c r="BJ50393" s="138"/>
      <c r="BK50393" s="138"/>
      <c r="BL50393" s="138"/>
      <c r="BM50393" s="138"/>
    </row>
    <row r="50394" spans="62:65" ht="13" thickBot="1">
      <c r="BJ50394" s="138"/>
      <c r="BK50394" s="138"/>
      <c r="BL50394" s="138"/>
      <c r="BM50394" s="138"/>
    </row>
    <row r="50395" spans="62:65" ht="13" thickBot="1">
      <c r="BJ50395" s="138"/>
      <c r="BK50395" s="138"/>
      <c r="BL50395" s="138"/>
      <c r="BM50395" s="138"/>
    </row>
    <row r="50396" spans="62:65" ht="13" thickBot="1">
      <c r="BJ50396" s="138"/>
      <c r="BK50396" s="138"/>
      <c r="BL50396" s="138"/>
      <c r="BM50396" s="138"/>
    </row>
    <row r="50397" spans="62:65" ht="13" thickBot="1">
      <c r="BJ50397" s="138"/>
      <c r="BK50397" s="138"/>
      <c r="BL50397" s="138"/>
      <c r="BM50397" s="138"/>
    </row>
    <row r="50398" spans="62:65" ht="13" thickBot="1">
      <c r="BJ50398" s="138"/>
      <c r="BK50398" s="138"/>
      <c r="BL50398" s="138"/>
      <c r="BM50398" s="138"/>
    </row>
    <row r="50399" spans="62:65" ht="13" thickBot="1">
      <c r="BJ50399" s="138"/>
      <c r="BK50399" s="138"/>
      <c r="BL50399" s="138"/>
      <c r="BM50399" s="138"/>
    </row>
    <row r="50400" spans="62:65" ht="13" thickBot="1">
      <c r="BJ50400" s="138"/>
      <c r="BK50400" s="138"/>
      <c r="BL50400" s="138"/>
      <c r="BM50400" s="138"/>
    </row>
    <row r="50401" spans="62:65" ht="13" thickBot="1">
      <c r="BJ50401" s="138"/>
      <c r="BK50401" s="138"/>
      <c r="BL50401" s="138"/>
      <c r="BM50401" s="138"/>
    </row>
    <row r="50402" spans="62:65" ht="13" thickBot="1">
      <c r="BJ50402" s="138"/>
      <c r="BK50402" s="138"/>
      <c r="BL50402" s="138"/>
      <c r="BM50402" s="138"/>
    </row>
    <row r="50403" spans="62:65" ht="13" thickBot="1">
      <c r="BJ50403" s="138"/>
      <c r="BK50403" s="138"/>
      <c r="BL50403" s="138"/>
      <c r="BM50403" s="138"/>
    </row>
    <row r="50404" spans="62:65" ht="13" thickBot="1">
      <c r="BJ50404" s="138"/>
      <c r="BK50404" s="138"/>
      <c r="BL50404" s="138"/>
      <c r="BM50404" s="138"/>
    </row>
    <row r="50405" spans="62:65" ht="13" thickBot="1">
      <c r="BJ50405" s="138"/>
      <c r="BK50405" s="138"/>
      <c r="BL50405" s="138"/>
      <c r="BM50405" s="138"/>
    </row>
    <row r="50406" spans="62:65" ht="13" thickBot="1">
      <c r="BJ50406" s="138"/>
      <c r="BK50406" s="138"/>
      <c r="BL50406" s="138"/>
      <c r="BM50406" s="138"/>
    </row>
    <row r="50407" spans="62:65" ht="13" thickBot="1">
      <c r="BJ50407" s="138"/>
      <c r="BK50407" s="138"/>
      <c r="BL50407" s="138"/>
      <c r="BM50407" s="138"/>
    </row>
    <row r="50408" spans="62:65" ht="13" thickBot="1">
      <c r="BJ50408" s="138"/>
      <c r="BK50408" s="138"/>
      <c r="BL50408" s="138"/>
      <c r="BM50408" s="138"/>
    </row>
    <row r="50409" spans="62:65" ht="13" thickBot="1">
      <c r="BJ50409" s="138"/>
      <c r="BK50409" s="138"/>
      <c r="BL50409" s="138"/>
      <c r="BM50409" s="138"/>
    </row>
    <row r="50410" spans="62:65" ht="13" thickBot="1">
      <c r="BJ50410" s="138"/>
      <c r="BK50410" s="138"/>
      <c r="BL50410" s="138"/>
      <c r="BM50410" s="138"/>
    </row>
    <row r="50411" spans="62:65" ht="13" thickBot="1">
      <c r="BJ50411" s="138"/>
      <c r="BK50411" s="138"/>
      <c r="BL50411" s="138"/>
      <c r="BM50411" s="138"/>
    </row>
    <row r="50412" spans="62:65" ht="13" thickBot="1">
      <c r="BJ50412" s="138"/>
      <c r="BK50412" s="138"/>
      <c r="BL50412" s="138"/>
      <c r="BM50412" s="138"/>
    </row>
    <row r="50413" spans="62:65" ht="13" thickBot="1">
      <c r="BJ50413" s="138"/>
      <c r="BK50413" s="138"/>
      <c r="BL50413" s="138"/>
      <c r="BM50413" s="138"/>
    </row>
    <row r="50414" spans="62:65" ht="13" thickBot="1">
      <c r="BJ50414" s="138"/>
      <c r="BK50414" s="138"/>
      <c r="BL50414" s="138"/>
      <c r="BM50414" s="138"/>
    </row>
    <row r="50415" spans="62:65" ht="13" thickBot="1">
      <c r="BJ50415" s="138"/>
      <c r="BK50415" s="138"/>
      <c r="BL50415" s="138"/>
      <c r="BM50415" s="138"/>
    </row>
    <row r="50416" spans="62:65" ht="13" thickBot="1">
      <c r="BJ50416" s="138"/>
      <c r="BK50416" s="138"/>
      <c r="BL50416" s="138"/>
      <c r="BM50416" s="138"/>
    </row>
    <row r="50417" spans="62:65" ht="13" thickBot="1">
      <c r="BJ50417" s="138"/>
      <c r="BK50417" s="138"/>
      <c r="BL50417" s="138"/>
      <c r="BM50417" s="138"/>
    </row>
    <row r="50418" spans="62:65" ht="13" thickBot="1">
      <c r="BJ50418" s="138"/>
      <c r="BK50418" s="138"/>
      <c r="BL50418" s="138"/>
      <c r="BM50418" s="138"/>
    </row>
    <row r="50419" spans="62:65" ht="13" thickBot="1">
      <c r="BJ50419" s="138"/>
      <c r="BK50419" s="138"/>
      <c r="BL50419" s="138"/>
      <c r="BM50419" s="138"/>
    </row>
    <row r="50420" spans="62:65" ht="13" thickBot="1">
      <c r="BJ50420" s="138"/>
      <c r="BK50420" s="138"/>
      <c r="BL50420" s="138"/>
      <c r="BM50420" s="138"/>
    </row>
    <row r="50421" spans="62:65" ht="13" thickBot="1">
      <c r="BJ50421" s="138"/>
      <c r="BK50421" s="138"/>
      <c r="BL50421" s="138"/>
      <c r="BM50421" s="138"/>
    </row>
    <row r="50422" spans="62:65" ht="13" thickBot="1">
      <c r="BJ50422" s="138"/>
      <c r="BK50422" s="138"/>
      <c r="BL50422" s="138"/>
      <c r="BM50422" s="138"/>
    </row>
    <row r="50423" spans="62:65" ht="13" thickBot="1">
      <c r="BJ50423" s="138"/>
      <c r="BK50423" s="138"/>
      <c r="BL50423" s="138"/>
      <c r="BM50423" s="138"/>
    </row>
    <row r="50424" spans="62:65" ht="13" thickBot="1">
      <c r="BJ50424" s="138"/>
      <c r="BK50424" s="138"/>
      <c r="BL50424" s="138"/>
      <c r="BM50424" s="138"/>
    </row>
    <row r="50425" spans="62:65" ht="13" thickBot="1">
      <c r="BJ50425" s="138"/>
      <c r="BK50425" s="138"/>
      <c r="BL50425" s="138"/>
      <c r="BM50425" s="138"/>
    </row>
    <row r="50426" spans="62:65" ht="13" thickBot="1">
      <c r="BJ50426" s="138"/>
      <c r="BK50426" s="138"/>
      <c r="BL50426" s="138"/>
      <c r="BM50426" s="138"/>
    </row>
    <row r="50427" spans="62:65" ht="13" thickBot="1">
      <c r="BJ50427" s="138"/>
      <c r="BK50427" s="138"/>
      <c r="BL50427" s="138"/>
      <c r="BM50427" s="138"/>
    </row>
    <row r="50428" spans="62:65" ht="13" thickBot="1">
      <c r="BJ50428" s="138"/>
      <c r="BK50428" s="138"/>
      <c r="BL50428" s="138"/>
      <c r="BM50428" s="138"/>
    </row>
    <row r="50429" spans="62:65" ht="13" thickBot="1">
      <c r="BJ50429" s="138"/>
      <c r="BK50429" s="138"/>
      <c r="BL50429" s="138"/>
      <c r="BM50429" s="138"/>
    </row>
    <row r="50430" spans="62:65" ht="13" thickBot="1">
      <c r="BJ50430" s="138"/>
      <c r="BK50430" s="138"/>
      <c r="BL50430" s="138"/>
      <c r="BM50430" s="138"/>
    </row>
    <row r="50431" spans="62:65" ht="13" thickBot="1">
      <c r="BJ50431" s="138"/>
      <c r="BK50431" s="138"/>
      <c r="BL50431" s="138"/>
      <c r="BM50431" s="138"/>
    </row>
    <row r="50432" spans="62:65" ht="13" thickBot="1">
      <c r="BJ50432" s="138"/>
      <c r="BK50432" s="138"/>
      <c r="BL50432" s="138"/>
      <c r="BM50432" s="138"/>
    </row>
    <row r="50433" spans="62:65" ht="13" thickBot="1">
      <c r="BJ50433" s="138"/>
      <c r="BK50433" s="138"/>
      <c r="BL50433" s="138"/>
      <c r="BM50433" s="138"/>
    </row>
    <row r="50434" spans="62:65" ht="13" thickBot="1">
      <c r="BJ50434" s="138"/>
      <c r="BK50434" s="138"/>
      <c r="BL50434" s="138"/>
      <c r="BM50434" s="138"/>
    </row>
    <row r="50435" spans="62:65" ht="13" thickBot="1">
      <c r="BJ50435" s="138"/>
      <c r="BK50435" s="138"/>
      <c r="BL50435" s="138"/>
      <c r="BM50435" s="138"/>
    </row>
    <row r="50436" spans="62:65" ht="13" thickBot="1">
      <c r="BJ50436" s="138"/>
      <c r="BK50436" s="138"/>
      <c r="BL50436" s="138"/>
      <c r="BM50436" s="138"/>
    </row>
    <row r="50437" spans="62:65" ht="13" thickBot="1">
      <c r="BJ50437" s="138"/>
      <c r="BK50437" s="138"/>
      <c r="BL50437" s="138"/>
      <c r="BM50437" s="138"/>
    </row>
    <row r="50438" spans="62:65" ht="13" thickBot="1">
      <c r="BJ50438" s="138"/>
      <c r="BK50438" s="138"/>
      <c r="BL50438" s="138"/>
      <c r="BM50438" s="138"/>
    </row>
    <row r="50439" spans="62:65" ht="13" thickBot="1">
      <c r="BJ50439" s="138"/>
      <c r="BK50439" s="138"/>
      <c r="BL50439" s="138"/>
      <c r="BM50439" s="138"/>
    </row>
    <row r="50440" spans="62:65" ht="13" thickBot="1">
      <c r="BJ50440" s="138"/>
      <c r="BK50440" s="138"/>
      <c r="BL50440" s="138"/>
      <c r="BM50440" s="138"/>
    </row>
    <row r="50441" spans="62:65" ht="13" thickBot="1">
      <c r="BJ50441" s="138"/>
      <c r="BK50441" s="138"/>
      <c r="BL50441" s="138"/>
      <c r="BM50441" s="138"/>
    </row>
    <row r="50442" spans="62:65" ht="13" thickBot="1">
      <c r="BJ50442" s="138"/>
      <c r="BK50442" s="138"/>
      <c r="BL50442" s="138"/>
      <c r="BM50442" s="138"/>
    </row>
    <row r="50443" spans="62:65" ht="13" thickBot="1">
      <c r="BJ50443" s="138"/>
      <c r="BK50443" s="138"/>
      <c r="BL50443" s="138"/>
      <c r="BM50443" s="138"/>
    </row>
    <row r="50444" spans="62:65" ht="13" thickBot="1">
      <c r="BJ50444" s="138"/>
      <c r="BK50444" s="138"/>
      <c r="BL50444" s="138"/>
      <c r="BM50444" s="138"/>
    </row>
    <row r="50445" spans="62:65" ht="13" thickBot="1">
      <c r="BJ50445" s="138"/>
      <c r="BK50445" s="138"/>
      <c r="BL50445" s="138"/>
      <c r="BM50445" s="138"/>
    </row>
    <row r="50446" spans="62:65" ht="13" thickBot="1">
      <c r="BJ50446" s="138"/>
      <c r="BK50446" s="138"/>
      <c r="BL50446" s="138"/>
      <c r="BM50446" s="138"/>
    </row>
    <row r="50447" spans="62:65" ht="13" thickBot="1">
      <c r="BJ50447" s="138"/>
      <c r="BK50447" s="138"/>
      <c r="BL50447" s="138"/>
      <c r="BM50447" s="138"/>
    </row>
    <row r="50448" spans="62:65" ht="13" thickBot="1">
      <c r="BJ50448" s="138"/>
      <c r="BK50448" s="138"/>
      <c r="BL50448" s="138"/>
      <c r="BM50448" s="138"/>
    </row>
    <row r="50449" spans="62:65" ht="13" thickBot="1">
      <c r="BJ50449" s="138"/>
      <c r="BK50449" s="138"/>
      <c r="BL50449" s="138"/>
      <c r="BM50449" s="138"/>
    </row>
    <row r="50450" spans="62:65" ht="13" thickBot="1">
      <c r="BJ50450" s="138"/>
      <c r="BK50450" s="138"/>
      <c r="BL50450" s="138"/>
      <c r="BM50450" s="138"/>
    </row>
    <row r="50451" spans="62:65" ht="13" thickBot="1">
      <c r="BJ50451" s="138"/>
      <c r="BK50451" s="138"/>
      <c r="BL50451" s="138"/>
      <c r="BM50451" s="138"/>
    </row>
    <row r="50452" spans="62:65" ht="13" thickBot="1">
      <c r="BJ50452" s="138"/>
      <c r="BK50452" s="138"/>
      <c r="BL50452" s="138"/>
      <c r="BM50452" s="138"/>
    </row>
    <row r="50453" spans="62:65" ht="13" thickBot="1">
      <c r="BJ50453" s="138"/>
      <c r="BK50453" s="138"/>
      <c r="BL50453" s="138"/>
      <c r="BM50453" s="138"/>
    </row>
    <row r="50454" spans="62:65" ht="13" thickBot="1">
      <c r="BJ50454" s="138"/>
      <c r="BK50454" s="138"/>
      <c r="BL50454" s="138"/>
      <c r="BM50454" s="138"/>
    </row>
    <row r="50455" spans="62:65" ht="13" thickBot="1">
      <c r="BJ50455" s="138"/>
      <c r="BK50455" s="138"/>
      <c r="BL50455" s="138"/>
      <c r="BM50455" s="138"/>
    </row>
    <row r="50456" spans="62:65" ht="13" thickBot="1">
      <c r="BJ50456" s="138"/>
      <c r="BK50456" s="138"/>
      <c r="BL50456" s="138"/>
      <c r="BM50456" s="138"/>
    </row>
    <row r="50457" spans="62:65" ht="13" thickBot="1">
      <c r="BJ50457" s="138"/>
      <c r="BK50457" s="138"/>
      <c r="BL50457" s="138"/>
      <c r="BM50457" s="138"/>
    </row>
    <row r="50458" spans="62:65" ht="13" thickBot="1">
      <c r="BJ50458" s="138"/>
      <c r="BK50458" s="138"/>
      <c r="BL50458" s="138"/>
      <c r="BM50458" s="138"/>
    </row>
    <row r="50459" spans="62:65" ht="13" thickBot="1">
      <c r="BJ50459" s="138"/>
      <c r="BK50459" s="138"/>
      <c r="BL50459" s="138"/>
      <c r="BM50459" s="138"/>
    </row>
    <row r="50460" spans="62:65" ht="13" thickBot="1">
      <c r="BJ50460" s="138"/>
      <c r="BK50460" s="138"/>
      <c r="BL50460" s="138"/>
      <c r="BM50460" s="138"/>
    </row>
    <row r="50461" spans="62:65" ht="13" thickBot="1">
      <c r="BJ50461" s="138"/>
      <c r="BK50461" s="138"/>
      <c r="BL50461" s="138"/>
      <c r="BM50461" s="138"/>
    </row>
    <row r="50462" spans="62:65" ht="13" thickBot="1">
      <c r="BJ50462" s="138"/>
      <c r="BK50462" s="138"/>
      <c r="BL50462" s="138"/>
      <c r="BM50462" s="138"/>
    </row>
    <row r="50463" spans="62:65" ht="13" thickBot="1">
      <c r="BJ50463" s="138"/>
      <c r="BK50463" s="138"/>
      <c r="BL50463" s="138"/>
      <c r="BM50463" s="138"/>
    </row>
    <row r="50464" spans="62:65" ht="13" thickBot="1">
      <c r="BJ50464" s="138"/>
      <c r="BK50464" s="138"/>
      <c r="BL50464" s="138"/>
      <c r="BM50464" s="138"/>
    </row>
    <row r="50465" spans="62:65" ht="13" thickBot="1">
      <c r="BJ50465" s="138"/>
      <c r="BK50465" s="138"/>
      <c r="BL50465" s="138"/>
      <c r="BM50465" s="138"/>
    </row>
    <row r="50466" spans="62:65" ht="13" thickBot="1">
      <c r="BJ50466" s="138"/>
      <c r="BK50466" s="138"/>
      <c r="BL50466" s="138"/>
      <c r="BM50466" s="138"/>
    </row>
    <row r="50467" spans="62:65" ht="13" thickBot="1">
      <c r="BJ50467" s="138"/>
      <c r="BK50467" s="138"/>
      <c r="BL50467" s="138"/>
      <c r="BM50467" s="138"/>
    </row>
    <row r="50468" spans="62:65" ht="13" thickBot="1">
      <c r="BJ50468" s="138"/>
      <c r="BK50468" s="138"/>
      <c r="BL50468" s="138"/>
      <c r="BM50468" s="138"/>
    </row>
    <row r="50469" spans="62:65" ht="13" thickBot="1">
      <c r="BJ50469" s="138"/>
      <c r="BK50469" s="138"/>
      <c r="BL50469" s="138"/>
      <c r="BM50469" s="138"/>
    </row>
    <row r="50470" spans="62:65" ht="13" thickBot="1">
      <c r="BJ50470" s="138"/>
      <c r="BK50470" s="138"/>
      <c r="BL50470" s="138"/>
      <c r="BM50470" s="138"/>
    </row>
    <row r="50471" spans="62:65" ht="13" thickBot="1">
      <c r="BJ50471" s="138"/>
      <c r="BK50471" s="138"/>
      <c r="BL50471" s="138"/>
      <c r="BM50471" s="138"/>
    </row>
    <row r="50472" spans="62:65" ht="13" thickBot="1">
      <c r="BJ50472" s="138"/>
      <c r="BK50472" s="138"/>
      <c r="BL50472" s="138"/>
      <c r="BM50472" s="138"/>
    </row>
    <row r="50473" spans="62:65" ht="13" thickBot="1">
      <c r="BJ50473" s="138"/>
      <c r="BK50473" s="138"/>
      <c r="BL50473" s="138"/>
      <c r="BM50473" s="138"/>
    </row>
    <row r="50474" spans="62:65" ht="13" thickBot="1">
      <c r="BJ50474" s="138"/>
      <c r="BK50474" s="138"/>
      <c r="BL50474" s="138"/>
      <c r="BM50474" s="138"/>
    </row>
    <row r="50475" spans="62:65" ht="13" thickBot="1">
      <c r="BJ50475" s="138"/>
      <c r="BK50475" s="138"/>
      <c r="BL50475" s="138"/>
      <c r="BM50475" s="138"/>
    </row>
    <row r="50476" spans="62:65" ht="13" thickBot="1">
      <c r="BJ50476" s="138"/>
      <c r="BK50476" s="138"/>
      <c r="BL50476" s="138"/>
      <c r="BM50476" s="138"/>
    </row>
    <row r="50477" spans="62:65" ht="13" thickBot="1">
      <c r="BJ50477" s="138"/>
      <c r="BK50477" s="138"/>
      <c r="BL50477" s="138"/>
      <c r="BM50477" s="138"/>
    </row>
    <row r="50478" spans="62:65" ht="13" thickBot="1">
      <c r="BJ50478" s="138"/>
      <c r="BK50478" s="138"/>
      <c r="BL50478" s="138"/>
      <c r="BM50478" s="138"/>
    </row>
    <row r="50479" spans="62:65" ht="13" thickBot="1">
      <c r="BJ50479" s="138"/>
      <c r="BK50479" s="138"/>
      <c r="BL50479" s="138"/>
      <c r="BM50479" s="138"/>
    </row>
    <row r="50480" spans="62:65" ht="13" thickBot="1">
      <c r="BJ50480" s="138"/>
      <c r="BK50480" s="138"/>
      <c r="BL50480" s="138"/>
      <c r="BM50480" s="138"/>
    </row>
    <row r="50481" spans="62:65" ht="13" thickBot="1">
      <c r="BJ50481" s="138"/>
      <c r="BK50481" s="138"/>
      <c r="BL50481" s="138"/>
      <c r="BM50481" s="138"/>
    </row>
    <row r="50482" spans="62:65" ht="13" thickBot="1">
      <c r="BJ50482" s="138"/>
      <c r="BK50482" s="138"/>
      <c r="BL50482" s="138"/>
      <c r="BM50482" s="138"/>
    </row>
    <row r="50483" spans="62:65" ht="13" thickBot="1">
      <c r="BJ50483" s="138"/>
      <c r="BK50483" s="138"/>
      <c r="BL50483" s="138"/>
      <c r="BM50483" s="138"/>
    </row>
    <row r="50484" spans="62:65" ht="13" thickBot="1">
      <c r="BJ50484" s="138"/>
      <c r="BK50484" s="138"/>
      <c r="BL50484" s="138"/>
      <c r="BM50484" s="138"/>
    </row>
    <row r="50485" spans="62:65" ht="13" thickBot="1">
      <c r="BJ50485" s="138"/>
      <c r="BK50485" s="138"/>
      <c r="BL50485" s="138"/>
      <c r="BM50485" s="138"/>
    </row>
    <row r="50486" spans="62:65" ht="13" thickBot="1">
      <c r="BJ50486" s="138"/>
      <c r="BK50486" s="138"/>
      <c r="BL50486" s="138"/>
      <c r="BM50486" s="138"/>
    </row>
    <row r="50487" spans="62:65" ht="13" thickBot="1">
      <c r="BJ50487" s="138"/>
      <c r="BK50487" s="138"/>
      <c r="BL50487" s="138"/>
      <c r="BM50487" s="138"/>
    </row>
    <row r="50488" spans="62:65" ht="13" thickBot="1">
      <c r="BJ50488" s="138"/>
      <c r="BK50488" s="138"/>
      <c r="BL50488" s="138"/>
      <c r="BM50488" s="138"/>
    </row>
    <row r="50489" spans="62:65" ht="13" thickBot="1">
      <c r="BJ50489" s="138"/>
      <c r="BK50489" s="138"/>
      <c r="BL50489" s="138"/>
      <c r="BM50489" s="138"/>
    </row>
    <row r="50490" spans="62:65" ht="13" thickBot="1">
      <c r="BJ50490" s="138"/>
      <c r="BK50490" s="138"/>
      <c r="BL50490" s="138"/>
      <c r="BM50490" s="138"/>
    </row>
    <row r="50491" spans="62:65" ht="13" thickBot="1">
      <c r="BJ50491" s="138"/>
      <c r="BK50491" s="138"/>
      <c r="BL50491" s="138"/>
      <c r="BM50491" s="138"/>
    </row>
    <row r="50492" spans="62:65" ht="13" thickBot="1">
      <c r="BJ50492" s="138"/>
      <c r="BK50492" s="138"/>
      <c r="BL50492" s="138"/>
      <c r="BM50492" s="138"/>
    </row>
    <row r="50493" spans="62:65" ht="13" thickBot="1">
      <c r="BJ50493" s="138"/>
      <c r="BK50493" s="138"/>
      <c r="BL50493" s="138"/>
      <c r="BM50493" s="138"/>
    </row>
    <row r="50494" spans="62:65" ht="13" thickBot="1">
      <c r="BJ50494" s="138"/>
      <c r="BK50494" s="138"/>
      <c r="BL50494" s="138"/>
      <c r="BM50494" s="138"/>
    </row>
    <row r="50495" spans="62:65" ht="13" thickBot="1">
      <c r="BJ50495" s="138"/>
      <c r="BK50495" s="138"/>
      <c r="BL50495" s="138"/>
      <c r="BM50495" s="138"/>
    </row>
    <row r="50496" spans="62:65" ht="13" thickBot="1">
      <c r="BJ50496" s="138"/>
      <c r="BK50496" s="138"/>
      <c r="BL50496" s="138"/>
      <c r="BM50496" s="138"/>
    </row>
    <row r="50497" spans="62:65" ht="13" thickBot="1">
      <c r="BJ50497" s="138"/>
      <c r="BK50497" s="138"/>
      <c r="BL50497" s="138"/>
      <c r="BM50497" s="138"/>
    </row>
    <row r="50498" spans="62:65" ht="13" thickBot="1">
      <c r="BJ50498" s="138"/>
      <c r="BK50498" s="138"/>
      <c r="BL50498" s="138"/>
      <c r="BM50498" s="138"/>
    </row>
    <row r="50499" spans="62:65" ht="13" thickBot="1">
      <c r="BJ50499" s="138"/>
      <c r="BK50499" s="138"/>
      <c r="BL50499" s="138"/>
      <c r="BM50499" s="138"/>
    </row>
    <row r="50500" spans="62:65" ht="13" thickBot="1">
      <c r="BJ50500" s="138"/>
      <c r="BK50500" s="138"/>
      <c r="BL50500" s="138"/>
      <c r="BM50500" s="138"/>
    </row>
    <row r="50501" spans="62:65" ht="13" thickBot="1">
      <c r="BJ50501" s="138"/>
      <c r="BK50501" s="138"/>
      <c r="BL50501" s="138"/>
      <c r="BM50501" s="138"/>
    </row>
    <row r="50502" spans="62:65" ht="13" thickBot="1">
      <c r="BJ50502" s="138"/>
      <c r="BK50502" s="138"/>
      <c r="BL50502" s="138"/>
      <c r="BM50502" s="138"/>
    </row>
    <row r="50503" spans="62:65" ht="13" thickBot="1">
      <c r="BJ50503" s="138"/>
      <c r="BK50503" s="138"/>
      <c r="BL50503" s="138"/>
      <c r="BM50503" s="138"/>
    </row>
    <row r="50504" spans="62:65" ht="13" thickBot="1">
      <c r="BJ50504" s="138"/>
      <c r="BK50504" s="138"/>
      <c r="BL50504" s="138"/>
      <c r="BM50504" s="138"/>
    </row>
    <row r="50505" spans="62:65" ht="13" thickBot="1">
      <c r="BJ50505" s="138"/>
      <c r="BK50505" s="138"/>
      <c r="BL50505" s="138"/>
      <c r="BM50505" s="138"/>
    </row>
    <row r="50506" spans="62:65" ht="13" thickBot="1">
      <c r="BJ50506" s="138"/>
      <c r="BK50506" s="138"/>
      <c r="BL50506" s="138"/>
      <c r="BM50506" s="138"/>
    </row>
    <row r="50507" spans="62:65" ht="13" thickBot="1">
      <c r="BJ50507" s="138"/>
      <c r="BK50507" s="138"/>
      <c r="BL50507" s="138"/>
      <c r="BM50507" s="138"/>
    </row>
    <row r="50508" spans="62:65" ht="13" thickBot="1">
      <c r="BJ50508" s="138"/>
      <c r="BK50508" s="138"/>
      <c r="BL50508" s="138"/>
      <c r="BM50508" s="138"/>
    </row>
    <row r="50509" spans="62:65" ht="13" thickBot="1">
      <c r="BJ50509" s="138"/>
      <c r="BK50509" s="138"/>
      <c r="BL50509" s="138"/>
      <c r="BM50509" s="138"/>
    </row>
    <row r="50510" spans="62:65" ht="13" thickBot="1">
      <c r="BJ50510" s="138"/>
      <c r="BK50510" s="138"/>
      <c r="BL50510" s="138"/>
      <c r="BM50510" s="138"/>
    </row>
    <row r="50511" spans="62:65" ht="13" thickBot="1">
      <c r="BJ50511" s="138"/>
      <c r="BK50511" s="138"/>
      <c r="BL50511" s="138"/>
      <c r="BM50511" s="138"/>
    </row>
    <row r="50512" spans="62:65" ht="13" thickBot="1">
      <c r="BJ50512" s="138"/>
      <c r="BK50512" s="138"/>
      <c r="BL50512" s="138"/>
      <c r="BM50512" s="138"/>
    </row>
    <row r="50513" spans="62:65" ht="13" thickBot="1">
      <c r="BJ50513" s="138"/>
      <c r="BK50513" s="138"/>
      <c r="BL50513" s="138"/>
      <c r="BM50513" s="138"/>
    </row>
    <row r="50514" spans="62:65" ht="13" thickBot="1">
      <c r="BJ50514" s="138"/>
      <c r="BK50514" s="138"/>
      <c r="BL50514" s="138"/>
      <c r="BM50514" s="138"/>
    </row>
    <row r="50515" spans="62:65" ht="13" thickBot="1">
      <c r="BJ50515" s="138"/>
      <c r="BK50515" s="138"/>
      <c r="BL50515" s="138"/>
      <c r="BM50515" s="138"/>
    </row>
    <row r="50516" spans="62:65" ht="13" thickBot="1">
      <c r="BJ50516" s="138"/>
      <c r="BK50516" s="138"/>
      <c r="BL50516" s="138"/>
      <c r="BM50516" s="138"/>
    </row>
    <row r="50517" spans="62:65" ht="13" thickBot="1">
      <c r="BJ50517" s="138"/>
      <c r="BK50517" s="138"/>
      <c r="BL50517" s="138"/>
      <c r="BM50517" s="138"/>
    </row>
    <row r="50518" spans="62:65" ht="13" thickBot="1">
      <c r="BJ50518" s="138"/>
      <c r="BK50518" s="138"/>
      <c r="BL50518" s="138"/>
      <c r="BM50518" s="138"/>
    </row>
    <row r="50519" spans="62:65" ht="13" thickBot="1">
      <c r="BJ50519" s="138"/>
      <c r="BK50519" s="138"/>
      <c r="BL50519" s="138"/>
      <c r="BM50519" s="138"/>
    </row>
    <row r="50520" spans="62:65" ht="13" thickBot="1">
      <c r="BJ50520" s="138"/>
      <c r="BK50520" s="138"/>
      <c r="BL50520" s="138"/>
      <c r="BM50520" s="138"/>
    </row>
    <row r="50521" spans="62:65" ht="13" thickBot="1">
      <c r="BJ50521" s="138"/>
      <c r="BK50521" s="138"/>
      <c r="BL50521" s="138"/>
      <c r="BM50521" s="138"/>
    </row>
    <row r="50522" spans="62:65" ht="13" thickBot="1">
      <c r="BJ50522" s="138"/>
      <c r="BK50522" s="138"/>
      <c r="BL50522" s="138"/>
      <c r="BM50522" s="138"/>
    </row>
    <row r="50523" spans="62:65" ht="13" thickBot="1">
      <c r="BJ50523" s="138"/>
      <c r="BK50523" s="138"/>
      <c r="BL50523" s="138"/>
      <c r="BM50523" s="138"/>
    </row>
    <row r="50524" spans="62:65" ht="13" thickBot="1">
      <c r="BJ50524" s="138"/>
      <c r="BK50524" s="138"/>
      <c r="BL50524" s="138"/>
      <c r="BM50524" s="138"/>
    </row>
    <row r="50525" spans="62:65" ht="13" thickBot="1">
      <c r="BJ50525" s="138"/>
      <c r="BK50525" s="138"/>
      <c r="BL50525" s="138"/>
      <c r="BM50525" s="138"/>
    </row>
    <row r="50526" spans="62:65" ht="13" thickBot="1">
      <c r="BJ50526" s="138"/>
      <c r="BK50526" s="138"/>
      <c r="BL50526" s="138"/>
      <c r="BM50526" s="138"/>
    </row>
    <row r="50527" spans="62:65" ht="13" thickBot="1">
      <c r="BJ50527" s="138"/>
      <c r="BK50527" s="138"/>
      <c r="BL50527" s="138"/>
      <c r="BM50527" s="138"/>
    </row>
    <row r="50528" spans="62:65" ht="13" thickBot="1">
      <c r="BJ50528" s="138"/>
      <c r="BK50528" s="138"/>
      <c r="BL50528" s="138"/>
      <c r="BM50528" s="138"/>
    </row>
    <row r="50529" spans="62:65" ht="13" thickBot="1">
      <c r="BJ50529" s="138"/>
      <c r="BK50529" s="138"/>
      <c r="BL50529" s="138"/>
      <c r="BM50529" s="138"/>
    </row>
    <row r="50530" spans="62:65" ht="13" thickBot="1">
      <c r="BJ50530" s="138"/>
      <c r="BK50530" s="138"/>
      <c r="BL50530" s="138"/>
      <c r="BM50530" s="138"/>
    </row>
    <row r="50531" spans="62:65" ht="13" thickBot="1">
      <c r="BJ50531" s="138"/>
      <c r="BK50531" s="138"/>
      <c r="BL50531" s="138"/>
      <c r="BM50531" s="138"/>
    </row>
    <row r="50532" spans="62:65" ht="13" thickBot="1">
      <c r="BJ50532" s="138"/>
      <c r="BK50532" s="138"/>
      <c r="BL50532" s="138"/>
      <c r="BM50532" s="138"/>
    </row>
    <row r="50533" spans="62:65" ht="13" thickBot="1">
      <c r="BJ50533" s="138"/>
      <c r="BK50533" s="138"/>
      <c r="BL50533" s="138"/>
      <c r="BM50533" s="138"/>
    </row>
    <row r="50534" spans="62:65" ht="13" thickBot="1">
      <c r="BJ50534" s="138"/>
      <c r="BK50534" s="138"/>
      <c r="BL50534" s="138"/>
      <c r="BM50534" s="138"/>
    </row>
    <row r="50535" spans="62:65" ht="13" thickBot="1">
      <c r="BJ50535" s="138"/>
      <c r="BK50535" s="138"/>
      <c r="BL50535" s="138"/>
      <c r="BM50535" s="138"/>
    </row>
    <row r="50536" spans="62:65" ht="13" thickBot="1">
      <c r="BJ50536" s="138"/>
      <c r="BK50536" s="138"/>
      <c r="BL50536" s="138"/>
      <c r="BM50536" s="138"/>
    </row>
    <row r="50537" spans="62:65" ht="13" thickBot="1">
      <c r="BJ50537" s="138"/>
      <c r="BK50537" s="138"/>
      <c r="BL50537" s="138"/>
      <c r="BM50537" s="138"/>
    </row>
    <row r="50538" spans="62:65" ht="13" thickBot="1">
      <c r="BJ50538" s="138"/>
      <c r="BK50538" s="138"/>
      <c r="BL50538" s="138"/>
      <c r="BM50538" s="138"/>
    </row>
    <row r="50539" spans="62:65" ht="13" thickBot="1">
      <c r="BJ50539" s="138"/>
      <c r="BK50539" s="138"/>
      <c r="BL50539" s="138"/>
      <c r="BM50539" s="138"/>
    </row>
    <row r="50540" spans="62:65" ht="13" thickBot="1">
      <c r="BJ50540" s="138"/>
      <c r="BK50540" s="138"/>
      <c r="BL50540" s="138"/>
      <c r="BM50540" s="138"/>
    </row>
    <row r="50541" spans="62:65" ht="13" thickBot="1">
      <c r="BJ50541" s="138"/>
      <c r="BK50541" s="138"/>
      <c r="BL50541" s="138"/>
      <c r="BM50541" s="138"/>
    </row>
    <row r="50542" spans="62:65" ht="13" thickBot="1">
      <c r="BJ50542" s="138"/>
      <c r="BK50542" s="138"/>
      <c r="BL50542" s="138"/>
      <c r="BM50542" s="138"/>
    </row>
    <row r="50543" spans="62:65" ht="13" thickBot="1">
      <c r="BJ50543" s="138"/>
      <c r="BK50543" s="138"/>
      <c r="BL50543" s="138"/>
      <c r="BM50543" s="138"/>
    </row>
    <row r="50544" spans="62:65" ht="13" thickBot="1">
      <c r="BJ50544" s="138"/>
      <c r="BK50544" s="138"/>
      <c r="BL50544" s="138"/>
      <c r="BM50544" s="138"/>
    </row>
    <row r="50545" spans="62:65" ht="13" thickBot="1">
      <c r="BJ50545" s="138"/>
      <c r="BK50545" s="138"/>
      <c r="BL50545" s="138"/>
      <c r="BM50545" s="138"/>
    </row>
    <row r="50546" spans="62:65" ht="13" thickBot="1">
      <c r="BJ50546" s="138"/>
      <c r="BK50546" s="138"/>
      <c r="BL50546" s="138"/>
      <c r="BM50546" s="138"/>
    </row>
    <row r="50547" spans="62:65" ht="13" thickBot="1">
      <c r="BJ50547" s="138"/>
      <c r="BK50547" s="138"/>
      <c r="BL50547" s="138"/>
      <c r="BM50547" s="138"/>
    </row>
    <row r="50548" spans="62:65" ht="13" thickBot="1">
      <c r="BJ50548" s="138"/>
      <c r="BK50548" s="138"/>
      <c r="BL50548" s="138"/>
      <c r="BM50548" s="138"/>
    </row>
    <row r="50549" spans="62:65" ht="13" thickBot="1">
      <c r="BJ50549" s="138"/>
      <c r="BK50549" s="138"/>
      <c r="BL50549" s="138"/>
      <c r="BM50549" s="138"/>
    </row>
    <row r="50550" spans="62:65" ht="13" thickBot="1">
      <c r="BJ50550" s="138"/>
      <c r="BK50550" s="138"/>
      <c r="BL50550" s="138"/>
      <c r="BM50550" s="138"/>
    </row>
    <row r="50551" spans="62:65" ht="13" thickBot="1">
      <c r="BJ50551" s="138"/>
      <c r="BK50551" s="138"/>
      <c r="BL50551" s="138"/>
      <c r="BM50551" s="138"/>
    </row>
    <row r="50552" spans="62:65" ht="13" thickBot="1">
      <c r="BJ50552" s="138"/>
      <c r="BK50552" s="138"/>
      <c r="BL50552" s="138"/>
      <c r="BM50552" s="138"/>
    </row>
    <row r="50553" spans="62:65" ht="13" thickBot="1">
      <c r="BJ50553" s="138"/>
      <c r="BK50553" s="138"/>
      <c r="BL50553" s="138"/>
      <c r="BM50553" s="138"/>
    </row>
    <row r="50554" spans="62:65" ht="13" thickBot="1">
      <c r="BJ50554" s="138"/>
      <c r="BK50554" s="138"/>
      <c r="BL50554" s="138"/>
      <c r="BM50554" s="138"/>
    </row>
    <row r="50555" spans="62:65" ht="13" thickBot="1">
      <c r="BJ50555" s="138"/>
      <c r="BK50555" s="138"/>
      <c r="BL50555" s="138"/>
      <c r="BM50555" s="138"/>
    </row>
    <row r="50556" spans="62:65" ht="13" thickBot="1">
      <c r="BJ50556" s="138"/>
      <c r="BK50556" s="138"/>
      <c r="BL50556" s="138"/>
      <c r="BM50556" s="138"/>
    </row>
    <row r="50557" spans="62:65" ht="13" thickBot="1">
      <c r="BJ50557" s="138"/>
      <c r="BK50557" s="138"/>
      <c r="BL50557" s="138"/>
      <c r="BM50557" s="138"/>
    </row>
    <row r="50558" spans="62:65" ht="13" thickBot="1">
      <c r="BJ50558" s="138"/>
      <c r="BK50558" s="138"/>
      <c r="BL50558" s="138"/>
      <c r="BM50558" s="138"/>
    </row>
    <row r="50559" spans="62:65" ht="13" thickBot="1">
      <c r="BJ50559" s="138"/>
      <c r="BK50559" s="138"/>
      <c r="BL50559" s="138"/>
      <c r="BM50559" s="138"/>
    </row>
    <row r="50560" spans="62:65" ht="13" thickBot="1">
      <c r="BJ50560" s="138"/>
      <c r="BK50560" s="138"/>
      <c r="BL50560" s="138"/>
      <c r="BM50560" s="138"/>
    </row>
    <row r="50561" spans="62:65" ht="13" thickBot="1">
      <c r="BJ50561" s="138"/>
      <c r="BK50561" s="138"/>
      <c r="BL50561" s="138"/>
      <c r="BM50561" s="138"/>
    </row>
    <row r="50562" spans="62:65" ht="13" thickBot="1">
      <c r="BJ50562" s="138"/>
      <c r="BK50562" s="138"/>
      <c r="BL50562" s="138"/>
      <c r="BM50562" s="138"/>
    </row>
    <row r="50563" spans="62:65" ht="13" thickBot="1">
      <c r="BJ50563" s="138"/>
      <c r="BK50563" s="138"/>
      <c r="BL50563" s="138"/>
      <c r="BM50563" s="138"/>
    </row>
    <row r="50564" spans="62:65" ht="13" thickBot="1">
      <c r="BJ50564" s="138"/>
      <c r="BK50564" s="138"/>
      <c r="BL50564" s="138"/>
      <c r="BM50564" s="138"/>
    </row>
    <row r="50565" spans="62:65" ht="13" thickBot="1">
      <c r="BJ50565" s="138"/>
      <c r="BK50565" s="138"/>
      <c r="BL50565" s="138"/>
      <c r="BM50565" s="138"/>
    </row>
    <row r="50566" spans="62:65" ht="13" thickBot="1">
      <c r="BJ50566" s="138"/>
      <c r="BK50566" s="138"/>
      <c r="BL50566" s="138"/>
      <c r="BM50566" s="138"/>
    </row>
    <row r="50567" spans="62:65" ht="13" thickBot="1">
      <c r="BJ50567" s="138"/>
      <c r="BK50567" s="138"/>
      <c r="BL50567" s="138"/>
      <c r="BM50567" s="138"/>
    </row>
    <row r="50568" spans="62:65" ht="13" thickBot="1">
      <c r="BJ50568" s="138"/>
      <c r="BK50568" s="138"/>
      <c r="BL50568" s="138"/>
      <c r="BM50568" s="138"/>
    </row>
    <row r="50569" spans="62:65" ht="13" thickBot="1">
      <c r="BJ50569" s="138"/>
      <c r="BK50569" s="138"/>
      <c r="BL50569" s="138"/>
      <c r="BM50569" s="138"/>
    </row>
    <row r="50570" spans="62:65" ht="13" thickBot="1">
      <c r="BJ50570" s="138"/>
      <c r="BK50570" s="138"/>
      <c r="BL50570" s="138"/>
      <c r="BM50570" s="138"/>
    </row>
    <row r="50571" spans="62:65" ht="13" thickBot="1">
      <c r="BJ50571" s="138"/>
      <c r="BK50571" s="138"/>
      <c r="BL50571" s="138"/>
      <c r="BM50571" s="138"/>
    </row>
    <row r="50572" spans="62:65" ht="13" thickBot="1">
      <c r="BJ50572" s="138"/>
      <c r="BK50572" s="138"/>
      <c r="BL50572" s="138"/>
      <c r="BM50572" s="138"/>
    </row>
    <row r="50573" spans="62:65" ht="13" thickBot="1">
      <c r="BJ50573" s="138"/>
      <c r="BK50573" s="138"/>
      <c r="BL50573" s="138"/>
      <c r="BM50573" s="138"/>
    </row>
    <row r="50574" spans="62:65" ht="13" thickBot="1">
      <c r="BJ50574" s="138"/>
      <c r="BK50574" s="138"/>
      <c r="BL50574" s="138"/>
      <c r="BM50574" s="138"/>
    </row>
    <row r="50575" spans="62:65" ht="13" thickBot="1">
      <c r="BJ50575" s="138"/>
      <c r="BK50575" s="138"/>
      <c r="BL50575" s="138"/>
      <c r="BM50575" s="138"/>
    </row>
    <row r="50576" spans="62:65" ht="13" thickBot="1">
      <c r="BJ50576" s="138"/>
      <c r="BK50576" s="138"/>
      <c r="BL50576" s="138"/>
      <c r="BM50576" s="138"/>
    </row>
    <row r="50577" spans="62:65" ht="13" thickBot="1">
      <c r="BJ50577" s="138"/>
      <c r="BK50577" s="138"/>
      <c r="BL50577" s="138"/>
      <c r="BM50577" s="138"/>
    </row>
    <row r="50578" spans="62:65" ht="13" thickBot="1">
      <c r="BJ50578" s="138"/>
      <c r="BK50578" s="138"/>
      <c r="BL50578" s="138"/>
      <c r="BM50578" s="138"/>
    </row>
    <row r="50579" spans="62:65" ht="13" thickBot="1">
      <c r="BJ50579" s="138"/>
      <c r="BK50579" s="138"/>
      <c r="BL50579" s="138"/>
      <c r="BM50579" s="138"/>
    </row>
    <row r="50580" spans="62:65" ht="13" thickBot="1">
      <c r="BJ50580" s="138"/>
      <c r="BK50580" s="138"/>
      <c r="BL50580" s="138"/>
      <c r="BM50580" s="138"/>
    </row>
    <row r="50581" spans="62:65" ht="13" thickBot="1">
      <c r="BJ50581" s="138"/>
      <c r="BK50581" s="138"/>
      <c r="BL50581" s="138"/>
      <c r="BM50581" s="138"/>
    </row>
    <row r="50582" spans="62:65" ht="13" thickBot="1">
      <c r="BJ50582" s="138"/>
      <c r="BK50582" s="138"/>
      <c r="BL50582" s="138"/>
      <c r="BM50582" s="138"/>
    </row>
    <row r="50583" spans="62:65" ht="13" thickBot="1">
      <c r="BJ50583" s="138"/>
      <c r="BK50583" s="138"/>
      <c r="BL50583" s="138"/>
      <c r="BM50583" s="138"/>
    </row>
    <row r="50584" spans="62:65" ht="13" thickBot="1">
      <c r="BJ50584" s="138"/>
      <c r="BK50584" s="138"/>
      <c r="BL50584" s="138"/>
      <c r="BM50584" s="138"/>
    </row>
    <row r="50585" spans="62:65" ht="13" thickBot="1">
      <c r="BJ50585" s="138"/>
      <c r="BK50585" s="138"/>
      <c r="BL50585" s="138"/>
      <c r="BM50585" s="138"/>
    </row>
    <row r="50586" spans="62:65" ht="13" thickBot="1">
      <c r="BJ50586" s="138"/>
      <c r="BK50586" s="138"/>
      <c r="BL50586" s="138"/>
      <c r="BM50586" s="138"/>
    </row>
    <row r="50587" spans="62:65" ht="13" thickBot="1">
      <c r="BJ50587" s="138"/>
      <c r="BK50587" s="138"/>
      <c r="BL50587" s="138"/>
      <c r="BM50587" s="138"/>
    </row>
    <row r="50588" spans="62:65" ht="13" thickBot="1">
      <c r="BJ50588" s="138"/>
      <c r="BK50588" s="138"/>
      <c r="BL50588" s="138"/>
      <c r="BM50588" s="138"/>
    </row>
    <row r="50589" spans="62:65" ht="13" thickBot="1">
      <c r="BJ50589" s="138"/>
      <c r="BK50589" s="138"/>
      <c r="BL50589" s="138"/>
      <c r="BM50589" s="138"/>
    </row>
    <row r="50590" spans="62:65" ht="13" thickBot="1">
      <c r="BJ50590" s="138"/>
      <c r="BK50590" s="138"/>
      <c r="BL50590" s="138"/>
      <c r="BM50590" s="138"/>
    </row>
    <row r="50591" spans="62:65" ht="13" thickBot="1">
      <c r="BJ50591" s="138"/>
      <c r="BK50591" s="138"/>
      <c r="BL50591" s="138"/>
      <c r="BM50591" s="138"/>
    </row>
    <row r="50592" spans="62:65" ht="13" thickBot="1">
      <c r="BJ50592" s="138"/>
      <c r="BK50592" s="138"/>
      <c r="BL50592" s="138"/>
      <c r="BM50592" s="138"/>
    </row>
    <row r="50593" spans="62:65" ht="13" thickBot="1">
      <c r="BJ50593" s="138"/>
      <c r="BK50593" s="138"/>
      <c r="BL50593" s="138"/>
      <c r="BM50593" s="138"/>
    </row>
    <row r="50594" spans="62:65" ht="13" thickBot="1">
      <c r="BJ50594" s="138"/>
      <c r="BK50594" s="138"/>
      <c r="BL50594" s="138"/>
      <c r="BM50594" s="138"/>
    </row>
    <row r="50595" spans="62:65" ht="13" thickBot="1">
      <c r="BJ50595" s="138"/>
      <c r="BK50595" s="138"/>
      <c r="BL50595" s="138"/>
      <c r="BM50595" s="138"/>
    </row>
    <row r="50596" spans="62:65" ht="13" thickBot="1">
      <c r="BJ50596" s="138"/>
      <c r="BK50596" s="138"/>
      <c r="BL50596" s="138"/>
      <c r="BM50596" s="138"/>
    </row>
    <row r="50597" spans="62:65" ht="13" thickBot="1">
      <c r="BJ50597" s="138"/>
      <c r="BK50597" s="138"/>
      <c r="BL50597" s="138"/>
      <c r="BM50597" s="138"/>
    </row>
    <row r="50598" spans="62:65" ht="13" thickBot="1">
      <c r="BJ50598" s="138"/>
      <c r="BK50598" s="138"/>
      <c r="BL50598" s="138"/>
      <c r="BM50598" s="138"/>
    </row>
    <row r="50599" spans="62:65" ht="13" thickBot="1">
      <c r="BJ50599" s="138"/>
      <c r="BK50599" s="138"/>
      <c r="BL50599" s="138"/>
      <c r="BM50599" s="138"/>
    </row>
    <row r="50600" spans="62:65" ht="13" thickBot="1">
      <c r="BJ50600" s="138"/>
      <c r="BK50600" s="138"/>
      <c r="BL50600" s="138"/>
      <c r="BM50600" s="138"/>
    </row>
    <row r="50601" spans="62:65" ht="13" thickBot="1">
      <c r="BJ50601" s="138"/>
      <c r="BK50601" s="138"/>
      <c r="BL50601" s="138"/>
      <c r="BM50601" s="138"/>
    </row>
    <row r="50602" spans="62:65" ht="13" thickBot="1">
      <c r="BJ50602" s="138"/>
      <c r="BK50602" s="138"/>
      <c r="BL50602" s="138"/>
      <c r="BM50602" s="138"/>
    </row>
    <row r="50603" spans="62:65" ht="13" thickBot="1">
      <c r="BJ50603" s="138"/>
      <c r="BK50603" s="138"/>
      <c r="BL50603" s="138"/>
      <c r="BM50603" s="138"/>
    </row>
    <row r="50604" spans="62:65" ht="13" thickBot="1">
      <c r="BJ50604" s="138"/>
      <c r="BK50604" s="138"/>
      <c r="BL50604" s="138"/>
      <c r="BM50604" s="138"/>
    </row>
    <row r="50605" spans="62:65" ht="13" thickBot="1">
      <c r="BJ50605" s="138"/>
      <c r="BK50605" s="138"/>
      <c r="BL50605" s="138"/>
      <c r="BM50605" s="138"/>
    </row>
    <row r="50606" spans="62:65" ht="13" thickBot="1">
      <c r="BJ50606" s="138"/>
      <c r="BK50606" s="138"/>
      <c r="BL50606" s="138"/>
      <c r="BM50606" s="138"/>
    </row>
    <row r="50607" spans="62:65" ht="13" thickBot="1">
      <c r="BJ50607" s="138"/>
      <c r="BK50607" s="138"/>
      <c r="BL50607" s="138"/>
      <c r="BM50607" s="138"/>
    </row>
    <row r="50608" spans="62:65" ht="13" thickBot="1">
      <c r="BJ50608" s="138"/>
      <c r="BK50608" s="138"/>
      <c r="BL50608" s="138"/>
      <c r="BM50608" s="138"/>
    </row>
    <row r="50609" spans="62:65" ht="13" thickBot="1">
      <c r="BJ50609" s="138"/>
      <c r="BK50609" s="138"/>
      <c r="BL50609" s="138"/>
      <c r="BM50609" s="138"/>
    </row>
    <row r="50610" spans="62:65" ht="13" thickBot="1">
      <c r="BJ50610" s="138"/>
      <c r="BK50610" s="138"/>
      <c r="BL50610" s="138"/>
      <c r="BM50610" s="138"/>
    </row>
    <row r="50611" spans="62:65" ht="13" thickBot="1">
      <c r="BJ50611" s="138"/>
      <c r="BK50611" s="138"/>
      <c r="BL50611" s="138"/>
      <c r="BM50611" s="138"/>
    </row>
    <row r="50612" spans="62:65" ht="13" thickBot="1">
      <c r="BJ50612" s="138"/>
      <c r="BK50612" s="138"/>
      <c r="BL50612" s="138"/>
      <c r="BM50612" s="138"/>
    </row>
    <row r="50613" spans="62:65" ht="13" thickBot="1">
      <c r="BJ50613" s="138"/>
      <c r="BK50613" s="138"/>
      <c r="BL50613" s="138"/>
      <c r="BM50613" s="138"/>
    </row>
    <row r="50614" spans="62:65" ht="13" thickBot="1">
      <c r="BJ50614" s="138"/>
      <c r="BK50614" s="138"/>
      <c r="BL50614" s="138"/>
      <c r="BM50614" s="138"/>
    </row>
    <row r="50615" spans="62:65" ht="13" thickBot="1">
      <c r="BJ50615" s="138"/>
      <c r="BK50615" s="138"/>
      <c r="BL50615" s="138"/>
      <c r="BM50615" s="138"/>
    </row>
    <row r="50616" spans="62:65" ht="13" thickBot="1">
      <c r="BJ50616" s="138"/>
      <c r="BK50616" s="138"/>
      <c r="BL50616" s="138"/>
      <c r="BM50616" s="138"/>
    </row>
    <row r="50617" spans="62:65" ht="13" thickBot="1">
      <c r="BJ50617" s="138"/>
      <c r="BK50617" s="138"/>
      <c r="BL50617" s="138"/>
      <c r="BM50617" s="138"/>
    </row>
    <row r="50618" spans="62:65" ht="13" thickBot="1">
      <c r="BJ50618" s="138"/>
      <c r="BK50618" s="138"/>
      <c r="BL50618" s="138"/>
      <c r="BM50618" s="138"/>
    </row>
    <row r="50619" spans="62:65" ht="13" thickBot="1">
      <c r="BJ50619" s="138"/>
      <c r="BK50619" s="138"/>
      <c r="BL50619" s="138"/>
      <c r="BM50619" s="138"/>
    </row>
    <row r="50620" spans="62:65" ht="13" thickBot="1">
      <c r="BJ50620" s="138"/>
      <c r="BK50620" s="138"/>
      <c r="BL50620" s="138"/>
      <c r="BM50620" s="138"/>
    </row>
    <row r="50621" spans="62:65" ht="13" thickBot="1">
      <c r="BJ50621" s="138"/>
      <c r="BK50621" s="138"/>
      <c r="BL50621" s="138"/>
      <c r="BM50621" s="138"/>
    </row>
    <row r="50622" spans="62:65" ht="13" thickBot="1">
      <c r="BJ50622" s="138"/>
      <c r="BK50622" s="138"/>
      <c r="BL50622" s="138"/>
      <c r="BM50622" s="138"/>
    </row>
    <row r="50623" spans="62:65" ht="13" thickBot="1">
      <c r="BJ50623" s="138"/>
      <c r="BK50623" s="138"/>
      <c r="BL50623" s="138"/>
      <c r="BM50623" s="138"/>
    </row>
    <row r="50624" spans="62:65" ht="13" thickBot="1">
      <c r="BJ50624" s="138"/>
      <c r="BK50624" s="138"/>
      <c r="BL50624" s="138"/>
      <c r="BM50624" s="138"/>
    </row>
    <row r="50625" spans="62:65" ht="13" thickBot="1">
      <c r="BJ50625" s="138"/>
      <c r="BK50625" s="138"/>
      <c r="BL50625" s="138"/>
      <c r="BM50625" s="138"/>
    </row>
    <row r="50626" spans="62:65" ht="13" thickBot="1">
      <c r="BJ50626" s="138"/>
      <c r="BK50626" s="138"/>
      <c r="BL50626" s="138"/>
      <c r="BM50626" s="138"/>
    </row>
    <row r="50627" spans="62:65" ht="13" thickBot="1">
      <c r="BJ50627" s="138"/>
      <c r="BK50627" s="138"/>
      <c r="BL50627" s="138"/>
      <c r="BM50627" s="138"/>
    </row>
    <row r="50628" spans="62:65" ht="13" thickBot="1">
      <c r="BJ50628" s="138"/>
      <c r="BK50628" s="138"/>
      <c r="BL50628" s="138"/>
      <c r="BM50628" s="138"/>
    </row>
    <row r="50629" spans="62:65" ht="13" thickBot="1">
      <c r="BJ50629" s="138"/>
      <c r="BK50629" s="138"/>
      <c r="BL50629" s="138"/>
      <c r="BM50629" s="138"/>
    </row>
    <row r="50630" spans="62:65" ht="13" thickBot="1">
      <c r="BJ50630" s="138"/>
      <c r="BK50630" s="138"/>
      <c r="BL50630" s="138"/>
      <c r="BM50630" s="138"/>
    </row>
    <row r="50631" spans="62:65" ht="13" thickBot="1">
      <c r="BJ50631" s="138"/>
      <c r="BK50631" s="138"/>
      <c r="BL50631" s="138"/>
      <c r="BM50631" s="138"/>
    </row>
    <row r="50632" spans="62:65" ht="13" thickBot="1">
      <c r="BJ50632" s="138"/>
      <c r="BK50632" s="138"/>
      <c r="BL50632" s="138"/>
      <c r="BM50632" s="138"/>
    </row>
    <row r="50633" spans="62:65" ht="13" thickBot="1">
      <c r="BJ50633" s="138"/>
      <c r="BK50633" s="138"/>
      <c r="BL50633" s="138"/>
      <c r="BM50633" s="138"/>
    </row>
    <row r="50634" spans="62:65" ht="13" thickBot="1">
      <c r="BJ50634" s="138"/>
      <c r="BK50634" s="138"/>
      <c r="BL50634" s="138"/>
      <c r="BM50634" s="138"/>
    </row>
    <row r="50635" spans="62:65" ht="13" thickBot="1">
      <c r="BJ50635" s="138"/>
      <c r="BK50635" s="138"/>
      <c r="BL50635" s="138"/>
      <c r="BM50635" s="138"/>
    </row>
    <row r="50636" spans="62:65" ht="13" thickBot="1">
      <c r="BJ50636" s="138"/>
      <c r="BK50636" s="138"/>
      <c r="BL50636" s="138"/>
      <c r="BM50636" s="138"/>
    </row>
    <row r="50637" spans="62:65" ht="13" thickBot="1">
      <c r="BJ50637" s="138"/>
      <c r="BK50637" s="138"/>
      <c r="BL50637" s="138"/>
      <c r="BM50637" s="138"/>
    </row>
    <row r="50638" spans="62:65" ht="13" thickBot="1">
      <c r="BJ50638" s="138"/>
      <c r="BK50638" s="138"/>
      <c r="BL50638" s="138"/>
      <c r="BM50638" s="138"/>
    </row>
    <row r="50639" spans="62:65" ht="13" thickBot="1">
      <c r="BJ50639" s="138"/>
      <c r="BK50639" s="138"/>
      <c r="BL50639" s="138"/>
      <c r="BM50639" s="138"/>
    </row>
    <row r="50640" spans="62:65" ht="13" thickBot="1">
      <c r="BJ50640" s="138"/>
      <c r="BK50640" s="138"/>
      <c r="BL50640" s="138"/>
      <c r="BM50640" s="138"/>
    </row>
    <row r="50641" spans="62:65" ht="13" thickBot="1">
      <c r="BJ50641" s="138"/>
      <c r="BK50641" s="138"/>
      <c r="BL50641" s="138"/>
      <c r="BM50641" s="138"/>
    </row>
    <row r="50642" spans="62:65" ht="13" thickBot="1">
      <c r="BJ50642" s="138"/>
      <c r="BK50642" s="138"/>
      <c r="BL50642" s="138"/>
      <c r="BM50642" s="138"/>
    </row>
    <row r="50643" spans="62:65" ht="13" thickBot="1">
      <c r="BJ50643" s="138"/>
      <c r="BK50643" s="138"/>
      <c r="BL50643" s="138"/>
      <c r="BM50643" s="138"/>
    </row>
    <row r="50644" spans="62:65" ht="13" thickBot="1">
      <c r="BJ50644" s="138"/>
      <c r="BK50644" s="138"/>
      <c r="BL50644" s="138"/>
      <c r="BM50644" s="138"/>
    </row>
    <row r="50645" spans="62:65" ht="13" thickBot="1">
      <c r="BJ50645" s="138"/>
      <c r="BK50645" s="138"/>
      <c r="BL50645" s="138"/>
      <c r="BM50645" s="138"/>
    </row>
    <row r="50646" spans="62:65" ht="13" thickBot="1">
      <c r="BJ50646" s="138"/>
      <c r="BK50646" s="138"/>
      <c r="BL50646" s="138"/>
      <c r="BM50646" s="138"/>
    </row>
    <row r="50647" spans="62:65" ht="13" thickBot="1">
      <c r="BJ50647" s="138"/>
      <c r="BK50647" s="138"/>
      <c r="BL50647" s="138"/>
      <c r="BM50647" s="138"/>
    </row>
    <row r="50648" spans="62:65" ht="13" thickBot="1">
      <c r="BJ50648" s="138"/>
      <c r="BK50648" s="138"/>
      <c r="BL50648" s="138"/>
      <c r="BM50648" s="138"/>
    </row>
    <row r="50649" spans="62:65" ht="13" thickBot="1">
      <c r="BJ50649" s="138"/>
      <c r="BK50649" s="138"/>
      <c r="BL50649" s="138"/>
      <c r="BM50649" s="138"/>
    </row>
    <row r="50650" spans="62:65" ht="13" thickBot="1">
      <c r="BJ50650" s="138"/>
      <c r="BK50650" s="138"/>
      <c r="BL50650" s="138"/>
      <c r="BM50650" s="138"/>
    </row>
    <row r="50651" spans="62:65" ht="13" thickBot="1">
      <c r="BJ50651" s="138"/>
      <c r="BK50651" s="138"/>
      <c r="BL50651" s="138"/>
      <c r="BM50651" s="138"/>
    </row>
    <row r="50652" spans="62:65" ht="13" thickBot="1">
      <c r="BJ50652" s="138"/>
      <c r="BK50652" s="138"/>
      <c r="BL50652" s="138"/>
      <c r="BM50652" s="138"/>
    </row>
    <row r="50653" spans="62:65" ht="13" thickBot="1">
      <c r="BJ50653" s="138"/>
      <c r="BK50653" s="138"/>
      <c r="BL50653" s="138"/>
      <c r="BM50653" s="138"/>
    </row>
    <row r="50654" spans="62:65" ht="13" thickBot="1">
      <c r="BJ50654" s="138"/>
      <c r="BK50654" s="138"/>
      <c r="BL50654" s="138"/>
      <c r="BM50654" s="138"/>
    </row>
    <row r="50655" spans="62:65" ht="13" thickBot="1">
      <c r="BJ50655" s="138"/>
      <c r="BK50655" s="138"/>
      <c r="BL50655" s="138"/>
      <c r="BM50655" s="138"/>
    </row>
    <row r="50656" spans="62:65" ht="13" thickBot="1">
      <c r="BJ50656" s="138"/>
      <c r="BK50656" s="138"/>
      <c r="BL50656" s="138"/>
      <c r="BM50656" s="138"/>
    </row>
    <row r="50657" spans="62:65" ht="13" thickBot="1">
      <c r="BJ50657" s="138"/>
      <c r="BK50657" s="138"/>
      <c r="BL50657" s="138"/>
      <c r="BM50657" s="138"/>
    </row>
    <row r="50658" spans="62:65" ht="13" thickBot="1">
      <c r="BJ50658" s="138"/>
      <c r="BK50658" s="138"/>
      <c r="BL50658" s="138"/>
      <c r="BM50658" s="138"/>
    </row>
    <row r="50659" spans="62:65" ht="13" thickBot="1">
      <c r="BJ50659" s="138"/>
      <c r="BK50659" s="138"/>
      <c r="BL50659" s="138"/>
      <c r="BM50659" s="138"/>
    </row>
    <row r="50660" spans="62:65" ht="13" thickBot="1">
      <c r="BJ50660" s="138"/>
      <c r="BK50660" s="138"/>
      <c r="BL50660" s="138"/>
      <c r="BM50660" s="138"/>
    </row>
    <row r="50661" spans="62:65" ht="13" thickBot="1">
      <c r="BJ50661" s="138"/>
      <c r="BK50661" s="138"/>
      <c r="BL50661" s="138"/>
      <c r="BM50661" s="138"/>
    </row>
    <row r="50662" spans="62:65" ht="13" thickBot="1">
      <c r="BJ50662" s="138"/>
      <c r="BK50662" s="138"/>
      <c r="BL50662" s="138"/>
      <c r="BM50662" s="138"/>
    </row>
    <row r="50663" spans="62:65" ht="13" thickBot="1">
      <c r="BJ50663" s="138"/>
      <c r="BK50663" s="138"/>
      <c r="BL50663" s="138"/>
      <c r="BM50663" s="138"/>
    </row>
    <row r="50664" spans="62:65" ht="13" thickBot="1">
      <c r="BJ50664" s="138"/>
      <c r="BK50664" s="138"/>
      <c r="BL50664" s="138"/>
      <c r="BM50664" s="138"/>
    </row>
    <row r="50665" spans="62:65" ht="13" thickBot="1">
      <c r="BJ50665" s="138"/>
      <c r="BK50665" s="138"/>
      <c r="BL50665" s="138"/>
      <c r="BM50665" s="138"/>
    </row>
    <row r="50666" spans="62:65" ht="13" thickBot="1">
      <c r="BJ50666" s="138"/>
      <c r="BK50666" s="138"/>
      <c r="BL50666" s="138"/>
      <c r="BM50666" s="138"/>
    </row>
    <row r="50667" spans="62:65" ht="13" thickBot="1">
      <c r="BJ50667" s="138"/>
      <c r="BK50667" s="138"/>
      <c r="BL50667" s="138"/>
      <c r="BM50667" s="138"/>
    </row>
    <row r="50668" spans="62:65" ht="13" thickBot="1">
      <c r="BJ50668" s="138"/>
      <c r="BK50668" s="138"/>
      <c r="BL50668" s="138"/>
      <c r="BM50668" s="138"/>
    </row>
    <row r="50669" spans="62:65" ht="13" thickBot="1">
      <c r="BJ50669" s="138"/>
      <c r="BK50669" s="138"/>
      <c r="BL50669" s="138"/>
      <c r="BM50669" s="138"/>
    </row>
    <row r="50670" spans="62:65" ht="13" thickBot="1">
      <c r="BJ50670" s="138"/>
      <c r="BK50670" s="138"/>
      <c r="BL50670" s="138"/>
      <c r="BM50670" s="138"/>
    </row>
    <row r="50671" spans="62:65" ht="13" thickBot="1">
      <c r="BJ50671" s="138"/>
      <c r="BK50671" s="138"/>
      <c r="BL50671" s="138"/>
      <c r="BM50671" s="138"/>
    </row>
    <row r="50672" spans="62:65" ht="13" thickBot="1">
      <c r="BJ50672" s="138"/>
      <c r="BK50672" s="138"/>
      <c r="BL50672" s="138"/>
      <c r="BM50672" s="138"/>
    </row>
    <row r="50673" spans="62:65" ht="13" thickBot="1">
      <c r="BJ50673" s="138"/>
      <c r="BK50673" s="138"/>
      <c r="BL50673" s="138"/>
      <c r="BM50673" s="138"/>
    </row>
    <row r="50674" spans="62:65" ht="13" thickBot="1">
      <c r="BJ50674" s="138"/>
      <c r="BK50674" s="138"/>
      <c r="BL50674" s="138"/>
      <c r="BM50674" s="138"/>
    </row>
    <row r="50675" spans="62:65" ht="13" thickBot="1">
      <c r="BJ50675" s="138"/>
      <c r="BK50675" s="138"/>
      <c r="BL50675" s="138"/>
      <c r="BM50675" s="138"/>
    </row>
    <row r="50676" spans="62:65" ht="13" thickBot="1">
      <c r="BJ50676" s="138"/>
      <c r="BK50676" s="138"/>
      <c r="BL50676" s="138"/>
      <c r="BM50676" s="138"/>
    </row>
    <row r="50677" spans="62:65" ht="13" thickBot="1">
      <c r="BJ50677" s="138"/>
      <c r="BK50677" s="138"/>
      <c r="BL50677" s="138"/>
      <c r="BM50677" s="138"/>
    </row>
    <row r="50678" spans="62:65" ht="13" thickBot="1">
      <c r="BJ50678" s="138"/>
      <c r="BK50678" s="138"/>
      <c r="BL50678" s="138"/>
      <c r="BM50678" s="138"/>
    </row>
    <row r="50679" spans="62:65" ht="13" thickBot="1">
      <c r="BJ50679" s="138"/>
      <c r="BK50679" s="138"/>
      <c r="BL50679" s="138"/>
      <c r="BM50679" s="138"/>
    </row>
    <row r="50680" spans="62:65" ht="13" thickBot="1">
      <c r="BJ50680" s="138"/>
      <c r="BK50680" s="138"/>
      <c r="BL50680" s="138"/>
      <c r="BM50680" s="138"/>
    </row>
    <row r="50681" spans="62:65" ht="13" thickBot="1">
      <c r="BJ50681" s="138"/>
      <c r="BK50681" s="138"/>
      <c r="BL50681" s="138"/>
      <c r="BM50681" s="138"/>
    </row>
    <row r="50682" spans="62:65" ht="13" thickBot="1">
      <c r="BJ50682" s="138"/>
      <c r="BK50682" s="138"/>
      <c r="BL50682" s="138"/>
      <c r="BM50682" s="138"/>
    </row>
    <row r="50683" spans="62:65" ht="13" thickBot="1">
      <c r="BJ50683" s="138"/>
      <c r="BK50683" s="138"/>
      <c r="BL50683" s="138"/>
      <c r="BM50683" s="138"/>
    </row>
    <row r="50684" spans="62:65" ht="13" thickBot="1">
      <c r="BJ50684" s="138"/>
      <c r="BK50684" s="138"/>
      <c r="BL50684" s="138"/>
      <c r="BM50684" s="138"/>
    </row>
    <row r="50685" spans="62:65" ht="13" thickBot="1">
      <c r="BJ50685" s="138"/>
      <c r="BK50685" s="138"/>
      <c r="BL50685" s="138"/>
      <c r="BM50685" s="138"/>
    </row>
    <row r="50686" spans="62:65" ht="13" thickBot="1">
      <c r="BJ50686" s="138"/>
      <c r="BK50686" s="138"/>
      <c r="BL50686" s="138"/>
      <c r="BM50686" s="138"/>
    </row>
    <row r="50687" spans="62:65" ht="13" thickBot="1">
      <c r="BJ50687" s="138"/>
      <c r="BK50687" s="138"/>
      <c r="BL50687" s="138"/>
      <c r="BM50687" s="138"/>
    </row>
    <row r="50688" spans="62:65" ht="13" thickBot="1">
      <c r="BJ50688" s="138"/>
      <c r="BK50688" s="138"/>
      <c r="BL50688" s="138"/>
      <c r="BM50688" s="138"/>
    </row>
    <row r="50689" spans="62:65" ht="13" thickBot="1">
      <c r="BJ50689" s="138"/>
      <c r="BK50689" s="138"/>
      <c r="BL50689" s="138"/>
      <c r="BM50689" s="138"/>
    </row>
    <row r="50690" spans="62:65" ht="13" thickBot="1">
      <c r="BJ50690" s="138"/>
      <c r="BK50690" s="138"/>
      <c r="BL50690" s="138"/>
      <c r="BM50690" s="138"/>
    </row>
    <row r="50691" spans="62:65" ht="13" thickBot="1">
      <c r="BJ50691" s="138"/>
      <c r="BK50691" s="138"/>
      <c r="BL50691" s="138"/>
      <c r="BM50691" s="138"/>
    </row>
    <row r="50692" spans="62:65" ht="13" thickBot="1">
      <c r="BJ50692" s="138"/>
      <c r="BK50692" s="138"/>
      <c r="BL50692" s="138"/>
      <c r="BM50692" s="138"/>
    </row>
    <row r="50693" spans="62:65" ht="13" thickBot="1">
      <c r="BJ50693" s="138"/>
      <c r="BK50693" s="138"/>
      <c r="BL50693" s="138"/>
      <c r="BM50693" s="138"/>
    </row>
    <row r="50694" spans="62:65" ht="13" thickBot="1">
      <c r="BJ50694" s="138"/>
      <c r="BK50694" s="138"/>
      <c r="BL50694" s="138"/>
      <c r="BM50694" s="138"/>
    </row>
    <row r="50695" spans="62:65" ht="13" thickBot="1">
      <c r="BJ50695" s="138"/>
      <c r="BK50695" s="138"/>
      <c r="BL50695" s="138"/>
      <c r="BM50695" s="138"/>
    </row>
    <row r="50696" spans="62:65" ht="13" thickBot="1">
      <c r="BJ50696" s="138"/>
      <c r="BK50696" s="138"/>
      <c r="BL50696" s="138"/>
      <c r="BM50696" s="138"/>
    </row>
    <row r="50697" spans="62:65" ht="13" thickBot="1">
      <c r="BJ50697" s="138"/>
      <c r="BK50697" s="138"/>
      <c r="BL50697" s="138"/>
      <c r="BM50697" s="138"/>
    </row>
    <row r="50698" spans="62:65" ht="13" thickBot="1">
      <c r="BJ50698" s="138"/>
      <c r="BK50698" s="138"/>
      <c r="BL50698" s="138"/>
      <c r="BM50698" s="138"/>
    </row>
    <row r="50699" spans="62:65" ht="13" thickBot="1">
      <c r="BJ50699" s="138"/>
      <c r="BK50699" s="138"/>
      <c r="BL50699" s="138"/>
      <c r="BM50699" s="138"/>
    </row>
    <row r="50700" spans="62:65" ht="13" thickBot="1">
      <c r="BJ50700" s="138"/>
      <c r="BK50700" s="138"/>
      <c r="BL50700" s="138"/>
      <c r="BM50700" s="138"/>
    </row>
    <row r="50701" spans="62:65" ht="13" thickBot="1">
      <c r="BJ50701" s="138"/>
      <c r="BK50701" s="138"/>
      <c r="BL50701" s="138"/>
      <c r="BM50701" s="138"/>
    </row>
    <row r="50702" spans="62:65" ht="13" thickBot="1">
      <c r="BJ50702" s="138"/>
      <c r="BK50702" s="138"/>
      <c r="BL50702" s="138"/>
      <c r="BM50702" s="138"/>
    </row>
    <row r="50703" spans="62:65" ht="13" thickBot="1">
      <c r="BJ50703" s="138"/>
      <c r="BK50703" s="138"/>
      <c r="BL50703" s="138"/>
      <c r="BM50703" s="138"/>
    </row>
    <row r="50704" spans="62:65" ht="13" thickBot="1">
      <c r="BJ50704" s="138"/>
      <c r="BK50704" s="138"/>
      <c r="BL50704" s="138"/>
      <c r="BM50704" s="138"/>
    </row>
    <row r="50705" spans="62:65" ht="13" thickBot="1">
      <c r="BJ50705" s="138"/>
      <c r="BK50705" s="138"/>
      <c r="BL50705" s="138"/>
      <c r="BM50705" s="138"/>
    </row>
    <row r="50706" spans="62:65" ht="13" thickBot="1">
      <c r="BJ50706" s="138"/>
      <c r="BK50706" s="138"/>
      <c r="BL50706" s="138"/>
      <c r="BM50706" s="138"/>
    </row>
    <row r="50707" spans="62:65" ht="13" thickBot="1">
      <c r="BJ50707" s="138"/>
      <c r="BK50707" s="138"/>
      <c r="BL50707" s="138"/>
      <c r="BM50707" s="138"/>
    </row>
    <row r="50708" spans="62:65" ht="13" thickBot="1">
      <c r="BJ50708" s="138"/>
      <c r="BK50708" s="138"/>
      <c r="BL50708" s="138"/>
      <c r="BM50708" s="138"/>
    </row>
    <row r="50709" spans="62:65" ht="13" thickBot="1">
      <c r="BJ50709" s="138"/>
      <c r="BK50709" s="138"/>
      <c r="BL50709" s="138"/>
      <c r="BM50709" s="138"/>
    </row>
    <row r="50710" spans="62:65" ht="13" thickBot="1">
      <c r="BJ50710" s="138"/>
      <c r="BK50710" s="138"/>
      <c r="BL50710" s="138"/>
      <c r="BM50710" s="138"/>
    </row>
    <row r="50711" spans="62:65" ht="13" thickBot="1">
      <c r="BJ50711" s="138"/>
      <c r="BK50711" s="138"/>
      <c r="BL50711" s="138"/>
      <c r="BM50711" s="138"/>
    </row>
    <row r="50712" spans="62:65" ht="13" thickBot="1">
      <c r="BJ50712" s="138"/>
      <c r="BK50712" s="138"/>
      <c r="BL50712" s="138"/>
      <c r="BM50712" s="138"/>
    </row>
    <row r="50713" spans="62:65" ht="13" thickBot="1">
      <c r="BJ50713" s="138"/>
      <c r="BK50713" s="138"/>
      <c r="BL50713" s="138"/>
      <c r="BM50713" s="138"/>
    </row>
    <row r="50714" spans="62:65" ht="13" thickBot="1">
      <c r="BJ50714" s="138"/>
      <c r="BK50714" s="138"/>
      <c r="BL50714" s="138"/>
      <c r="BM50714" s="138"/>
    </row>
    <row r="50715" spans="62:65" ht="13" thickBot="1">
      <c r="BJ50715" s="138"/>
      <c r="BK50715" s="138"/>
      <c r="BL50715" s="138"/>
      <c r="BM50715" s="138"/>
    </row>
    <row r="50716" spans="62:65" ht="13" thickBot="1">
      <c r="BJ50716" s="138"/>
      <c r="BK50716" s="138"/>
      <c r="BL50716" s="138"/>
      <c r="BM50716" s="138"/>
    </row>
    <row r="50717" spans="62:65" ht="13" thickBot="1">
      <c r="BJ50717" s="138"/>
      <c r="BK50717" s="138"/>
      <c r="BL50717" s="138"/>
      <c r="BM50717" s="138"/>
    </row>
    <row r="50718" spans="62:65" ht="13" thickBot="1">
      <c r="BJ50718" s="138"/>
      <c r="BK50718" s="138"/>
      <c r="BL50718" s="138"/>
      <c r="BM50718" s="138"/>
    </row>
    <row r="50719" spans="62:65" ht="13" thickBot="1">
      <c r="BJ50719" s="138"/>
      <c r="BK50719" s="138"/>
      <c r="BL50719" s="138"/>
      <c r="BM50719" s="138"/>
    </row>
    <row r="50720" spans="62:65" ht="13" thickBot="1">
      <c r="BJ50720" s="138"/>
      <c r="BK50720" s="138"/>
      <c r="BL50720" s="138"/>
      <c r="BM50720" s="138"/>
    </row>
    <row r="50721" spans="62:65" ht="13" thickBot="1">
      <c r="BJ50721" s="138"/>
      <c r="BK50721" s="138"/>
      <c r="BL50721" s="138"/>
      <c r="BM50721" s="138"/>
    </row>
    <row r="50722" spans="62:65" ht="13" thickBot="1">
      <c r="BJ50722" s="138"/>
      <c r="BK50722" s="138"/>
      <c r="BL50722" s="138"/>
      <c r="BM50722" s="138"/>
    </row>
    <row r="50723" spans="62:65" ht="13" thickBot="1">
      <c r="BJ50723" s="138"/>
      <c r="BK50723" s="138"/>
      <c r="BL50723" s="138"/>
      <c r="BM50723" s="138"/>
    </row>
    <row r="50724" spans="62:65" ht="13" thickBot="1">
      <c r="BJ50724" s="138"/>
      <c r="BK50724" s="138"/>
      <c r="BL50724" s="138"/>
      <c r="BM50724" s="138"/>
    </row>
    <row r="50725" spans="62:65" ht="13" thickBot="1">
      <c r="BJ50725" s="138"/>
      <c r="BK50725" s="138"/>
      <c r="BL50725" s="138"/>
      <c r="BM50725" s="138"/>
    </row>
    <row r="50726" spans="62:65" ht="13" thickBot="1">
      <c r="BJ50726" s="138"/>
      <c r="BK50726" s="138"/>
      <c r="BL50726" s="138"/>
      <c r="BM50726" s="138"/>
    </row>
    <row r="50727" spans="62:65" ht="13" thickBot="1">
      <c r="BJ50727" s="138"/>
      <c r="BK50727" s="138"/>
      <c r="BL50727" s="138"/>
      <c r="BM50727" s="138"/>
    </row>
    <row r="50728" spans="62:65" ht="13" thickBot="1">
      <c r="BJ50728" s="138"/>
      <c r="BK50728" s="138"/>
      <c r="BL50728" s="138"/>
      <c r="BM50728" s="138"/>
    </row>
    <row r="50729" spans="62:65" ht="13" thickBot="1">
      <c r="BJ50729" s="138"/>
      <c r="BK50729" s="138"/>
      <c r="BL50729" s="138"/>
      <c r="BM50729" s="138"/>
    </row>
    <row r="50730" spans="62:65" ht="13" thickBot="1">
      <c r="BJ50730" s="138"/>
      <c r="BK50730" s="138"/>
      <c r="BL50730" s="138"/>
      <c r="BM50730" s="138"/>
    </row>
    <row r="50731" spans="62:65" ht="13" thickBot="1">
      <c r="BJ50731" s="138"/>
      <c r="BK50731" s="138"/>
      <c r="BL50731" s="138"/>
      <c r="BM50731" s="138"/>
    </row>
    <row r="50732" spans="62:65" ht="13" thickBot="1">
      <c r="BJ50732" s="138"/>
      <c r="BK50732" s="138"/>
      <c r="BL50732" s="138"/>
      <c r="BM50732" s="138"/>
    </row>
    <row r="50733" spans="62:65" ht="13" thickBot="1">
      <c r="BJ50733" s="138"/>
      <c r="BK50733" s="138"/>
      <c r="BL50733" s="138"/>
      <c r="BM50733" s="138"/>
    </row>
    <row r="50734" spans="62:65" ht="13" thickBot="1">
      <c r="BJ50734" s="138"/>
      <c r="BK50734" s="138"/>
      <c r="BL50734" s="138"/>
      <c r="BM50734" s="138"/>
    </row>
    <row r="50735" spans="62:65" ht="13" thickBot="1">
      <c r="BJ50735" s="138"/>
      <c r="BK50735" s="138"/>
      <c r="BL50735" s="138"/>
      <c r="BM50735" s="138"/>
    </row>
    <row r="50736" spans="62:65" ht="13" thickBot="1">
      <c r="BJ50736" s="138"/>
      <c r="BK50736" s="138"/>
      <c r="BL50736" s="138"/>
      <c r="BM50736" s="138"/>
    </row>
    <row r="50737" spans="62:65" ht="13" thickBot="1">
      <c r="BJ50737" s="138"/>
      <c r="BK50737" s="138"/>
      <c r="BL50737" s="138"/>
      <c r="BM50737" s="138"/>
    </row>
    <row r="50738" spans="62:65" ht="13" thickBot="1">
      <c r="BJ50738" s="138"/>
      <c r="BK50738" s="138"/>
      <c r="BL50738" s="138"/>
      <c r="BM50738" s="138"/>
    </row>
    <row r="50739" spans="62:65" ht="13" thickBot="1">
      <c r="BJ50739" s="138"/>
      <c r="BK50739" s="138"/>
      <c r="BL50739" s="138"/>
      <c r="BM50739" s="138"/>
    </row>
    <row r="50740" spans="62:65" ht="13" thickBot="1">
      <c r="BJ50740" s="138"/>
      <c r="BK50740" s="138"/>
      <c r="BL50740" s="138"/>
      <c r="BM50740" s="138"/>
    </row>
    <row r="50741" spans="62:65" ht="13" thickBot="1">
      <c r="BJ50741" s="138"/>
      <c r="BK50741" s="138"/>
      <c r="BL50741" s="138"/>
      <c r="BM50741" s="138"/>
    </row>
    <row r="50742" spans="62:65" ht="13" thickBot="1">
      <c r="BJ50742" s="138"/>
      <c r="BK50742" s="138"/>
      <c r="BL50742" s="138"/>
      <c r="BM50742" s="138"/>
    </row>
    <row r="50743" spans="62:65" ht="13" thickBot="1">
      <c r="BJ50743" s="138"/>
      <c r="BK50743" s="138"/>
      <c r="BL50743" s="138"/>
      <c r="BM50743" s="138"/>
    </row>
    <row r="50744" spans="62:65" ht="13" thickBot="1">
      <c r="BJ50744" s="138"/>
      <c r="BK50744" s="138"/>
      <c r="BL50744" s="138"/>
      <c r="BM50744" s="138"/>
    </row>
    <row r="50745" spans="62:65" ht="13" thickBot="1">
      <c r="BJ50745" s="138"/>
      <c r="BK50745" s="138"/>
      <c r="BL50745" s="138"/>
      <c r="BM50745" s="138"/>
    </row>
    <row r="50746" spans="62:65" ht="13" thickBot="1">
      <c r="BJ50746" s="138"/>
      <c r="BK50746" s="138"/>
      <c r="BL50746" s="138"/>
      <c r="BM50746" s="138"/>
    </row>
    <row r="50747" spans="62:65" ht="13" thickBot="1">
      <c r="BJ50747" s="138"/>
      <c r="BK50747" s="138"/>
      <c r="BL50747" s="138"/>
      <c r="BM50747" s="138"/>
    </row>
    <row r="50748" spans="62:65" ht="13" thickBot="1">
      <c r="BJ50748" s="138"/>
      <c r="BK50748" s="138"/>
      <c r="BL50748" s="138"/>
      <c r="BM50748" s="138"/>
    </row>
    <row r="50749" spans="62:65" ht="13" thickBot="1">
      <c r="BJ50749" s="138"/>
      <c r="BK50749" s="138"/>
      <c r="BL50749" s="138"/>
      <c r="BM50749" s="138"/>
    </row>
    <row r="50750" spans="62:65" ht="13" thickBot="1">
      <c r="BJ50750" s="138"/>
      <c r="BK50750" s="138"/>
      <c r="BL50750" s="138"/>
      <c r="BM50750" s="138"/>
    </row>
    <row r="50751" spans="62:65" ht="13" thickBot="1">
      <c r="BJ50751" s="138"/>
      <c r="BK50751" s="138"/>
      <c r="BL50751" s="138"/>
      <c r="BM50751" s="138"/>
    </row>
    <row r="50752" spans="62:65" ht="13" thickBot="1">
      <c r="BJ50752" s="138"/>
      <c r="BK50752" s="138"/>
      <c r="BL50752" s="138"/>
      <c r="BM50752" s="138"/>
    </row>
    <row r="50753" spans="62:65" ht="13" thickBot="1">
      <c r="BJ50753" s="138"/>
      <c r="BK50753" s="138"/>
      <c r="BL50753" s="138"/>
      <c r="BM50753" s="138"/>
    </row>
    <row r="50754" spans="62:65" ht="13" thickBot="1">
      <c r="BJ50754" s="138"/>
      <c r="BK50754" s="138"/>
      <c r="BL50754" s="138"/>
      <c r="BM50754" s="138"/>
    </row>
    <row r="50755" spans="62:65" ht="13" thickBot="1">
      <c r="BJ50755" s="138"/>
      <c r="BK50755" s="138"/>
      <c r="BL50755" s="138"/>
      <c r="BM50755" s="138"/>
    </row>
    <row r="50756" spans="62:65" ht="13" thickBot="1">
      <c r="BJ50756" s="138"/>
      <c r="BK50756" s="138"/>
      <c r="BL50756" s="138"/>
      <c r="BM50756" s="138"/>
    </row>
    <row r="50757" spans="62:65" ht="13" thickBot="1">
      <c r="BJ50757" s="138"/>
      <c r="BK50757" s="138"/>
      <c r="BL50757" s="138"/>
      <c r="BM50757" s="138"/>
    </row>
    <row r="50758" spans="62:65" ht="13" thickBot="1">
      <c r="BJ50758" s="138"/>
      <c r="BK50758" s="138"/>
      <c r="BL50758" s="138"/>
      <c r="BM50758" s="138"/>
    </row>
    <row r="50759" spans="62:65" ht="13" thickBot="1">
      <c r="BJ50759" s="138"/>
      <c r="BK50759" s="138"/>
      <c r="BL50759" s="138"/>
      <c r="BM50759" s="138"/>
    </row>
    <row r="50760" spans="62:65" ht="13" thickBot="1">
      <c r="BJ50760" s="138"/>
      <c r="BK50760" s="138"/>
      <c r="BL50760" s="138"/>
      <c r="BM50760" s="138"/>
    </row>
    <row r="50761" spans="62:65" ht="13" thickBot="1">
      <c r="BJ50761" s="138"/>
      <c r="BK50761" s="138"/>
      <c r="BL50761" s="138"/>
      <c r="BM50761" s="138"/>
    </row>
    <row r="50762" spans="62:65" ht="13" thickBot="1">
      <c r="BJ50762" s="138"/>
      <c r="BK50762" s="138"/>
      <c r="BL50762" s="138"/>
      <c r="BM50762" s="138"/>
    </row>
    <row r="50763" spans="62:65" ht="13" thickBot="1">
      <c r="BJ50763" s="138"/>
      <c r="BK50763" s="138"/>
      <c r="BL50763" s="138"/>
      <c r="BM50763" s="138"/>
    </row>
    <row r="50764" spans="62:65" ht="13" thickBot="1">
      <c r="BJ50764" s="138"/>
      <c r="BK50764" s="138"/>
      <c r="BL50764" s="138"/>
      <c r="BM50764" s="138"/>
    </row>
    <row r="50765" spans="62:65" ht="13" thickBot="1">
      <c r="BJ50765" s="138"/>
      <c r="BK50765" s="138"/>
      <c r="BL50765" s="138"/>
      <c r="BM50765" s="138"/>
    </row>
    <row r="50766" spans="62:65" ht="13" thickBot="1">
      <c r="BJ50766" s="138"/>
      <c r="BK50766" s="138"/>
      <c r="BL50766" s="138"/>
      <c r="BM50766" s="138"/>
    </row>
    <row r="50767" spans="62:65" ht="13" thickBot="1">
      <c r="BJ50767" s="138"/>
      <c r="BK50767" s="138"/>
      <c r="BL50767" s="138"/>
      <c r="BM50767" s="138"/>
    </row>
    <row r="50768" spans="62:65" ht="13" thickBot="1">
      <c r="BJ50768" s="138"/>
      <c r="BK50768" s="138"/>
      <c r="BL50768" s="138"/>
      <c r="BM50768" s="138"/>
    </row>
    <row r="50769" spans="62:65" ht="13" thickBot="1">
      <c r="BJ50769" s="138"/>
      <c r="BK50769" s="138"/>
      <c r="BL50769" s="138"/>
      <c r="BM50769" s="138"/>
    </row>
    <row r="50770" spans="62:65" ht="13" thickBot="1">
      <c r="BJ50770" s="138"/>
      <c r="BK50770" s="138"/>
      <c r="BL50770" s="138"/>
      <c r="BM50770" s="138"/>
    </row>
    <row r="50771" spans="62:65" ht="13" thickBot="1">
      <c r="BJ50771" s="138"/>
      <c r="BK50771" s="138"/>
      <c r="BL50771" s="138"/>
      <c r="BM50771" s="138"/>
    </row>
    <row r="50772" spans="62:65" ht="13" thickBot="1">
      <c r="BJ50772" s="138"/>
      <c r="BK50772" s="138"/>
      <c r="BL50772" s="138"/>
      <c r="BM50772" s="138"/>
    </row>
    <row r="50773" spans="62:65" ht="13" thickBot="1">
      <c r="BJ50773" s="138"/>
      <c r="BK50773" s="138"/>
      <c r="BL50773" s="138"/>
      <c r="BM50773" s="138"/>
    </row>
    <row r="50774" spans="62:65" ht="13" thickBot="1">
      <c r="BJ50774" s="138"/>
      <c r="BK50774" s="138"/>
      <c r="BL50774" s="138"/>
      <c r="BM50774" s="138"/>
    </row>
    <row r="50775" spans="62:65" ht="13" thickBot="1">
      <c r="BJ50775" s="138"/>
      <c r="BK50775" s="138"/>
      <c r="BL50775" s="138"/>
      <c r="BM50775" s="138"/>
    </row>
    <row r="50776" spans="62:65" ht="13" thickBot="1">
      <c r="BJ50776" s="138"/>
      <c r="BK50776" s="138"/>
      <c r="BL50776" s="138"/>
      <c r="BM50776" s="138"/>
    </row>
    <row r="50777" spans="62:65" ht="13" thickBot="1">
      <c r="BJ50777" s="138"/>
      <c r="BK50777" s="138"/>
      <c r="BL50777" s="138"/>
      <c r="BM50777" s="138"/>
    </row>
    <row r="50778" spans="62:65" ht="13" thickBot="1">
      <c r="BJ50778" s="138"/>
      <c r="BK50778" s="138"/>
      <c r="BL50778" s="138"/>
      <c r="BM50778" s="138"/>
    </row>
    <row r="50779" spans="62:65" ht="13" thickBot="1">
      <c r="BJ50779" s="138"/>
      <c r="BK50779" s="138"/>
      <c r="BL50779" s="138"/>
      <c r="BM50779" s="138"/>
    </row>
    <row r="50780" spans="62:65" ht="13" thickBot="1">
      <c r="BJ50780" s="138"/>
      <c r="BK50780" s="138"/>
      <c r="BL50780" s="138"/>
      <c r="BM50780" s="138"/>
    </row>
    <row r="50781" spans="62:65" ht="13" thickBot="1">
      <c r="BJ50781" s="138"/>
      <c r="BK50781" s="138"/>
      <c r="BL50781" s="138"/>
      <c r="BM50781" s="138"/>
    </row>
    <row r="50782" spans="62:65" ht="13" thickBot="1">
      <c r="BJ50782" s="138"/>
      <c r="BK50782" s="138"/>
      <c r="BL50782" s="138"/>
      <c r="BM50782" s="138"/>
    </row>
    <row r="50783" spans="62:65" ht="13" thickBot="1">
      <c r="BJ50783" s="138"/>
      <c r="BK50783" s="138"/>
      <c r="BL50783" s="138"/>
      <c r="BM50783" s="138"/>
    </row>
    <row r="50784" spans="62:65" ht="13" thickBot="1">
      <c r="BJ50784" s="138"/>
      <c r="BK50784" s="138"/>
      <c r="BL50784" s="138"/>
      <c r="BM50784" s="138"/>
    </row>
    <row r="50785" spans="62:65" ht="13" thickBot="1">
      <c r="BJ50785" s="138"/>
      <c r="BK50785" s="138"/>
      <c r="BL50785" s="138"/>
      <c r="BM50785" s="138"/>
    </row>
    <row r="50786" spans="62:65" ht="13" thickBot="1">
      <c r="BJ50786" s="138"/>
      <c r="BK50786" s="138"/>
      <c r="BL50786" s="138"/>
      <c r="BM50786" s="138"/>
    </row>
    <row r="50787" spans="62:65" ht="13" thickBot="1">
      <c r="BJ50787" s="138"/>
      <c r="BK50787" s="138"/>
      <c r="BL50787" s="138"/>
      <c r="BM50787" s="138"/>
    </row>
    <row r="50788" spans="62:65" ht="13" thickBot="1">
      <c r="BJ50788" s="138"/>
      <c r="BK50788" s="138"/>
      <c r="BL50788" s="138"/>
      <c r="BM50788" s="138"/>
    </row>
    <row r="50789" spans="62:65" ht="13" thickBot="1">
      <c r="BJ50789" s="138"/>
      <c r="BK50789" s="138"/>
      <c r="BL50789" s="138"/>
      <c r="BM50789" s="138"/>
    </row>
    <row r="50790" spans="62:65" ht="13" thickBot="1">
      <c r="BJ50790" s="138"/>
      <c r="BK50790" s="138"/>
      <c r="BL50790" s="138"/>
      <c r="BM50790" s="138"/>
    </row>
    <row r="50791" spans="62:65" ht="13" thickBot="1">
      <c r="BJ50791" s="138"/>
      <c r="BK50791" s="138"/>
      <c r="BL50791" s="138"/>
      <c r="BM50791" s="138"/>
    </row>
    <row r="50792" spans="62:65" ht="13" thickBot="1">
      <c r="BJ50792" s="138"/>
      <c r="BK50792" s="138"/>
      <c r="BL50792" s="138"/>
      <c r="BM50792" s="138"/>
    </row>
    <row r="50793" spans="62:65" ht="13" thickBot="1">
      <c r="BJ50793" s="138"/>
      <c r="BK50793" s="138"/>
      <c r="BL50793" s="138"/>
      <c r="BM50793" s="138"/>
    </row>
    <row r="50794" spans="62:65" ht="13" thickBot="1">
      <c r="BJ50794" s="138"/>
      <c r="BK50794" s="138"/>
      <c r="BL50794" s="138"/>
      <c r="BM50794" s="138"/>
    </row>
    <row r="50795" spans="62:65" ht="13" thickBot="1">
      <c r="BJ50795" s="138"/>
      <c r="BK50795" s="138"/>
      <c r="BL50795" s="138"/>
      <c r="BM50795" s="138"/>
    </row>
    <row r="50796" spans="62:65" ht="13" thickBot="1">
      <c r="BJ50796" s="138"/>
      <c r="BK50796" s="138"/>
      <c r="BL50796" s="138"/>
      <c r="BM50796" s="138"/>
    </row>
    <row r="50797" spans="62:65" ht="13" thickBot="1">
      <c r="BJ50797" s="138"/>
      <c r="BK50797" s="138"/>
      <c r="BL50797" s="138"/>
      <c r="BM50797" s="138"/>
    </row>
    <row r="50798" spans="62:65" ht="13" thickBot="1">
      <c r="BJ50798" s="138"/>
      <c r="BK50798" s="138"/>
      <c r="BL50798" s="138"/>
      <c r="BM50798" s="138"/>
    </row>
    <row r="50799" spans="62:65" ht="13" thickBot="1">
      <c r="BJ50799" s="138"/>
      <c r="BK50799" s="138"/>
      <c r="BL50799" s="138"/>
      <c r="BM50799" s="138"/>
    </row>
    <row r="50800" spans="62:65" ht="13" thickBot="1">
      <c r="BJ50800" s="138"/>
      <c r="BK50800" s="138"/>
      <c r="BL50800" s="138"/>
      <c r="BM50800" s="138"/>
    </row>
    <row r="50801" spans="62:65" ht="13" thickBot="1">
      <c r="BJ50801" s="138"/>
      <c r="BK50801" s="138"/>
      <c r="BL50801" s="138"/>
      <c r="BM50801" s="138"/>
    </row>
    <row r="50802" spans="62:65" ht="13" thickBot="1">
      <c r="BJ50802" s="138"/>
      <c r="BK50802" s="138"/>
      <c r="BL50802" s="138"/>
      <c r="BM50802" s="138"/>
    </row>
    <row r="50803" spans="62:65" ht="13" thickBot="1">
      <c r="BJ50803" s="138"/>
      <c r="BK50803" s="138"/>
      <c r="BL50803" s="138"/>
      <c r="BM50803" s="138"/>
    </row>
    <row r="50804" spans="62:65" ht="13" thickBot="1">
      <c r="BJ50804" s="138"/>
      <c r="BK50804" s="138"/>
      <c r="BL50804" s="138"/>
      <c r="BM50804" s="138"/>
    </row>
    <row r="50805" spans="62:65" ht="13" thickBot="1">
      <c r="BJ50805" s="138"/>
      <c r="BK50805" s="138"/>
      <c r="BL50805" s="138"/>
      <c r="BM50805" s="138"/>
    </row>
    <row r="50806" spans="62:65" ht="13" thickBot="1">
      <c r="BJ50806" s="138"/>
      <c r="BK50806" s="138"/>
      <c r="BL50806" s="138"/>
      <c r="BM50806" s="138"/>
    </row>
    <row r="50807" spans="62:65" ht="13" thickBot="1">
      <c r="BJ50807" s="138"/>
      <c r="BK50807" s="138"/>
      <c r="BL50807" s="138"/>
      <c r="BM50807" s="138"/>
    </row>
    <row r="50808" spans="62:65" ht="13" thickBot="1">
      <c r="BJ50808" s="138"/>
      <c r="BK50808" s="138"/>
      <c r="BL50808" s="138"/>
      <c r="BM50808" s="138"/>
    </row>
    <row r="50809" spans="62:65" ht="13" thickBot="1">
      <c r="BJ50809" s="138"/>
      <c r="BK50809" s="138"/>
      <c r="BL50809" s="138"/>
      <c r="BM50809" s="138"/>
    </row>
    <row r="50810" spans="62:65" ht="13" thickBot="1">
      <c r="BJ50810" s="138"/>
      <c r="BK50810" s="138"/>
      <c r="BL50810" s="138"/>
      <c r="BM50810" s="138"/>
    </row>
    <row r="50811" spans="62:65" ht="13" thickBot="1">
      <c r="BJ50811" s="138"/>
      <c r="BK50811" s="138"/>
      <c r="BL50811" s="138"/>
      <c r="BM50811" s="138"/>
    </row>
    <row r="50812" spans="62:65" ht="13" thickBot="1">
      <c r="BJ50812" s="138"/>
      <c r="BK50812" s="138"/>
      <c r="BL50812" s="138"/>
      <c r="BM50812" s="138"/>
    </row>
    <row r="50813" spans="62:65" ht="13" thickBot="1">
      <c r="BJ50813" s="138"/>
      <c r="BK50813" s="138"/>
      <c r="BL50813" s="138"/>
      <c r="BM50813" s="138"/>
    </row>
    <row r="50814" spans="62:65" ht="13" thickBot="1">
      <c r="BJ50814" s="138"/>
      <c r="BK50814" s="138"/>
      <c r="BL50814" s="138"/>
      <c r="BM50814" s="138"/>
    </row>
    <row r="50815" spans="62:65" ht="13" thickBot="1">
      <c r="BJ50815" s="138"/>
      <c r="BK50815" s="138"/>
      <c r="BL50815" s="138"/>
      <c r="BM50815" s="138"/>
    </row>
    <row r="50816" spans="62:65" ht="13" thickBot="1">
      <c r="BJ50816" s="138"/>
      <c r="BK50816" s="138"/>
      <c r="BL50816" s="138"/>
      <c r="BM50816" s="138"/>
    </row>
    <row r="50817" spans="62:65" ht="13" thickBot="1">
      <c r="BJ50817" s="138"/>
      <c r="BK50817" s="138"/>
      <c r="BL50817" s="138"/>
      <c r="BM50817" s="138"/>
    </row>
    <row r="50818" spans="62:65" ht="13" thickBot="1">
      <c r="BJ50818" s="138"/>
      <c r="BK50818" s="138"/>
      <c r="BL50818" s="138"/>
      <c r="BM50818" s="138"/>
    </row>
    <row r="50819" spans="62:65" ht="13" thickBot="1">
      <c r="BJ50819" s="138"/>
      <c r="BK50819" s="138"/>
      <c r="BL50819" s="138"/>
      <c r="BM50819" s="138"/>
    </row>
    <row r="50820" spans="62:65" ht="13" thickBot="1">
      <c r="BJ50820" s="138"/>
      <c r="BK50820" s="138"/>
      <c r="BL50820" s="138"/>
      <c r="BM50820" s="138"/>
    </row>
    <row r="50821" spans="62:65" ht="13" thickBot="1">
      <c r="BJ50821" s="138"/>
      <c r="BK50821" s="138"/>
      <c r="BL50821" s="138"/>
      <c r="BM50821" s="138"/>
    </row>
    <row r="50822" spans="62:65" ht="13" thickBot="1">
      <c r="BJ50822" s="138"/>
      <c r="BK50822" s="138"/>
      <c r="BL50822" s="138"/>
      <c r="BM50822" s="138"/>
    </row>
    <row r="50823" spans="62:65" ht="13" thickBot="1">
      <c r="BJ50823" s="138"/>
      <c r="BK50823" s="138"/>
      <c r="BL50823" s="138"/>
      <c r="BM50823" s="138"/>
    </row>
    <row r="50824" spans="62:65" ht="13" thickBot="1">
      <c r="BJ50824" s="138"/>
      <c r="BK50824" s="138"/>
      <c r="BL50824" s="138"/>
      <c r="BM50824" s="138"/>
    </row>
    <row r="50825" spans="62:65" ht="13" thickBot="1">
      <c r="BJ50825" s="138"/>
      <c r="BK50825" s="138"/>
      <c r="BL50825" s="138"/>
      <c r="BM50825" s="138"/>
    </row>
    <row r="50826" spans="62:65" ht="13" thickBot="1">
      <c r="BJ50826" s="138"/>
      <c r="BK50826" s="138"/>
      <c r="BL50826" s="138"/>
      <c r="BM50826" s="138"/>
    </row>
    <row r="50827" spans="62:65" ht="13" thickBot="1">
      <c r="BJ50827" s="138"/>
      <c r="BK50827" s="138"/>
      <c r="BL50827" s="138"/>
      <c r="BM50827" s="138"/>
    </row>
    <row r="50828" spans="62:65" ht="13" thickBot="1">
      <c r="BJ50828" s="138"/>
      <c r="BK50828" s="138"/>
      <c r="BL50828" s="138"/>
      <c r="BM50828" s="138"/>
    </row>
    <row r="50829" spans="62:65" ht="13" thickBot="1">
      <c r="BJ50829" s="138"/>
      <c r="BK50829" s="138"/>
      <c r="BL50829" s="138"/>
      <c r="BM50829" s="138"/>
    </row>
    <row r="50830" spans="62:65" ht="13" thickBot="1">
      <c r="BJ50830" s="138"/>
      <c r="BK50830" s="138"/>
      <c r="BL50830" s="138"/>
      <c r="BM50830" s="138"/>
    </row>
    <row r="50831" spans="62:65" ht="13" thickBot="1">
      <c r="BJ50831" s="138"/>
      <c r="BK50831" s="138"/>
      <c r="BL50831" s="138"/>
      <c r="BM50831" s="138"/>
    </row>
    <row r="50832" spans="62:65" ht="13" thickBot="1">
      <c r="BJ50832" s="138"/>
      <c r="BK50832" s="138"/>
      <c r="BL50832" s="138"/>
      <c r="BM50832" s="138"/>
    </row>
    <row r="50833" spans="62:65" ht="13" thickBot="1">
      <c r="BJ50833" s="138"/>
      <c r="BK50833" s="138"/>
      <c r="BL50833" s="138"/>
      <c r="BM50833" s="138"/>
    </row>
    <row r="50834" spans="62:65" ht="13" thickBot="1">
      <c r="BJ50834" s="138"/>
      <c r="BK50834" s="138"/>
      <c r="BL50834" s="138"/>
      <c r="BM50834" s="138"/>
    </row>
    <row r="50835" spans="62:65" ht="13" thickBot="1">
      <c r="BJ50835" s="138"/>
      <c r="BK50835" s="138"/>
      <c r="BL50835" s="138"/>
      <c r="BM50835" s="138"/>
    </row>
    <row r="50836" spans="62:65" ht="13" thickBot="1">
      <c r="BJ50836" s="138"/>
      <c r="BK50836" s="138"/>
      <c r="BL50836" s="138"/>
      <c r="BM50836" s="138"/>
    </row>
    <row r="50837" spans="62:65" ht="13" thickBot="1">
      <c r="BJ50837" s="138"/>
      <c r="BK50837" s="138"/>
      <c r="BL50837" s="138"/>
      <c r="BM50837" s="138"/>
    </row>
    <row r="50838" spans="62:65" ht="13" thickBot="1">
      <c r="BJ50838" s="138"/>
      <c r="BK50838" s="138"/>
      <c r="BL50838" s="138"/>
      <c r="BM50838" s="138"/>
    </row>
    <row r="50839" spans="62:65" ht="13" thickBot="1">
      <c r="BJ50839" s="138"/>
      <c r="BK50839" s="138"/>
      <c r="BL50839" s="138"/>
      <c r="BM50839" s="138"/>
    </row>
    <row r="50840" spans="62:65" ht="13" thickBot="1">
      <c r="BJ50840" s="138"/>
      <c r="BK50840" s="138"/>
      <c r="BL50840" s="138"/>
      <c r="BM50840" s="138"/>
    </row>
    <row r="50841" spans="62:65" ht="13" thickBot="1">
      <c r="BJ50841" s="138"/>
      <c r="BK50841" s="138"/>
      <c r="BL50841" s="138"/>
      <c r="BM50841" s="138"/>
    </row>
    <row r="50842" spans="62:65" ht="13" thickBot="1">
      <c r="BJ50842" s="138"/>
      <c r="BK50842" s="138"/>
      <c r="BL50842" s="138"/>
      <c r="BM50842" s="138"/>
    </row>
    <row r="50843" spans="62:65" ht="13" thickBot="1">
      <c r="BJ50843" s="138"/>
      <c r="BK50843" s="138"/>
      <c r="BL50843" s="138"/>
      <c r="BM50843" s="138"/>
    </row>
    <row r="50844" spans="62:65" ht="13" thickBot="1">
      <c r="BJ50844" s="138"/>
      <c r="BK50844" s="138"/>
      <c r="BL50844" s="138"/>
      <c r="BM50844" s="138"/>
    </row>
    <row r="50845" spans="62:65" ht="13" thickBot="1">
      <c r="BJ50845" s="138"/>
      <c r="BK50845" s="138"/>
      <c r="BL50845" s="138"/>
      <c r="BM50845" s="138"/>
    </row>
    <row r="50846" spans="62:65" ht="13" thickBot="1">
      <c r="BJ50846" s="138"/>
      <c r="BK50846" s="138"/>
      <c r="BL50846" s="138"/>
      <c r="BM50846" s="138"/>
    </row>
    <row r="50847" spans="62:65" ht="13" thickBot="1">
      <c r="BJ50847" s="138"/>
      <c r="BK50847" s="138"/>
      <c r="BL50847" s="138"/>
      <c r="BM50847" s="138"/>
    </row>
    <row r="50848" spans="62:65" ht="13" thickBot="1">
      <c r="BJ50848" s="138"/>
      <c r="BK50848" s="138"/>
      <c r="BL50848" s="138"/>
      <c r="BM50848" s="138"/>
    </row>
    <row r="50849" spans="62:65" ht="13" thickBot="1">
      <c r="BJ50849" s="138"/>
      <c r="BK50849" s="138"/>
      <c r="BL50849" s="138"/>
      <c r="BM50849" s="138"/>
    </row>
    <row r="50850" spans="62:65" ht="13" thickBot="1">
      <c r="BJ50850" s="138"/>
      <c r="BK50850" s="138"/>
      <c r="BL50850" s="138"/>
      <c r="BM50850" s="138"/>
    </row>
    <row r="50851" spans="62:65" ht="13" thickBot="1">
      <c r="BJ50851" s="138"/>
      <c r="BK50851" s="138"/>
      <c r="BL50851" s="138"/>
      <c r="BM50851" s="138"/>
    </row>
    <row r="50852" spans="62:65" ht="13" thickBot="1">
      <c r="BJ50852" s="138"/>
      <c r="BK50852" s="138"/>
      <c r="BL50852" s="138"/>
      <c r="BM50852" s="138"/>
    </row>
    <row r="50853" spans="62:65" ht="13" thickBot="1">
      <c r="BJ50853" s="138"/>
      <c r="BK50853" s="138"/>
      <c r="BL50853" s="138"/>
      <c r="BM50853" s="138"/>
    </row>
    <row r="50854" spans="62:65" ht="13" thickBot="1">
      <c r="BJ50854" s="138"/>
      <c r="BK50854" s="138"/>
      <c r="BL50854" s="138"/>
      <c r="BM50854" s="138"/>
    </row>
    <row r="50855" spans="62:65" ht="13" thickBot="1">
      <c r="BJ50855" s="138"/>
      <c r="BK50855" s="138"/>
      <c r="BL50855" s="138"/>
      <c r="BM50855" s="138"/>
    </row>
    <row r="50856" spans="62:65" ht="13" thickBot="1">
      <c r="BJ50856" s="138"/>
      <c r="BK50856" s="138"/>
      <c r="BL50856" s="138"/>
      <c r="BM50856" s="138"/>
    </row>
    <row r="50857" spans="62:65" ht="13" thickBot="1">
      <c r="BJ50857" s="138"/>
      <c r="BK50857" s="138"/>
      <c r="BL50857" s="138"/>
      <c r="BM50857" s="138"/>
    </row>
    <row r="50858" spans="62:65" ht="13" thickBot="1">
      <c r="BJ50858" s="138"/>
      <c r="BK50858" s="138"/>
      <c r="BL50858" s="138"/>
      <c r="BM50858" s="138"/>
    </row>
    <row r="50859" spans="62:65" ht="13" thickBot="1">
      <c r="BJ50859" s="138"/>
      <c r="BK50859" s="138"/>
      <c r="BL50859" s="138"/>
      <c r="BM50859" s="138"/>
    </row>
    <row r="50860" spans="62:65" ht="13" thickBot="1">
      <c r="BJ50860" s="138"/>
      <c r="BK50860" s="138"/>
      <c r="BL50860" s="138"/>
      <c r="BM50860" s="138"/>
    </row>
    <row r="50861" spans="62:65" ht="13" thickBot="1">
      <c r="BJ50861" s="138"/>
      <c r="BK50861" s="138"/>
      <c r="BL50861" s="138"/>
      <c r="BM50861" s="138"/>
    </row>
    <row r="50862" spans="62:65" ht="13" thickBot="1">
      <c r="BJ50862" s="138"/>
      <c r="BK50862" s="138"/>
      <c r="BL50862" s="138"/>
      <c r="BM50862" s="138"/>
    </row>
    <row r="50863" spans="62:65" ht="13" thickBot="1">
      <c r="BJ50863" s="138"/>
      <c r="BK50863" s="138"/>
      <c r="BL50863" s="138"/>
      <c r="BM50863" s="138"/>
    </row>
    <row r="50864" spans="62:65" ht="13" thickBot="1">
      <c r="BJ50864" s="138"/>
      <c r="BK50864" s="138"/>
      <c r="BL50864" s="138"/>
      <c r="BM50864" s="138"/>
    </row>
    <row r="50865" spans="62:65" ht="13" thickBot="1">
      <c r="BJ50865" s="138"/>
      <c r="BK50865" s="138"/>
      <c r="BL50865" s="138"/>
      <c r="BM50865" s="138"/>
    </row>
    <row r="50866" spans="62:65" ht="13" thickBot="1">
      <c r="BJ50866" s="138"/>
      <c r="BK50866" s="138"/>
      <c r="BL50866" s="138"/>
      <c r="BM50866" s="138"/>
    </row>
    <row r="50867" spans="62:65" ht="13" thickBot="1">
      <c r="BJ50867" s="138"/>
      <c r="BK50867" s="138"/>
      <c r="BL50867" s="138"/>
      <c r="BM50867" s="138"/>
    </row>
    <row r="50868" spans="62:65" ht="13" thickBot="1">
      <c r="BJ50868" s="138"/>
      <c r="BK50868" s="138"/>
      <c r="BL50868" s="138"/>
      <c r="BM50868" s="138"/>
    </row>
    <row r="50869" spans="62:65" ht="13" thickBot="1">
      <c r="BJ50869" s="138"/>
      <c r="BK50869" s="138"/>
      <c r="BL50869" s="138"/>
      <c r="BM50869" s="138"/>
    </row>
    <row r="50870" spans="62:65" ht="13" thickBot="1">
      <c r="BJ50870" s="138"/>
      <c r="BK50870" s="138"/>
      <c r="BL50870" s="138"/>
      <c r="BM50870" s="138"/>
    </row>
    <row r="50871" spans="62:65" ht="13" thickBot="1">
      <c r="BJ50871" s="138"/>
      <c r="BK50871" s="138"/>
      <c r="BL50871" s="138"/>
      <c r="BM50871" s="138"/>
    </row>
    <row r="50872" spans="62:65" ht="13" thickBot="1">
      <c r="BJ50872" s="138"/>
      <c r="BK50872" s="138"/>
      <c r="BL50872" s="138"/>
      <c r="BM50872" s="138"/>
    </row>
    <row r="50873" spans="62:65" ht="13" thickBot="1">
      <c r="BJ50873" s="138"/>
      <c r="BK50873" s="138"/>
      <c r="BL50873" s="138"/>
      <c r="BM50873" s="138"/>
    </row>
    <row r="50874" spans="62:65" ht="13" thickBot="1">
      <c r="BJ50874" s="138"/>
      <c r="BK50874" s="138"/>
      <c r="BL50874" s="138"/>
      <c r="BM50874" s="138"/>
    </row>
    <row r="50875" spans="62:65" ht="13" thickBot="1">
      <c r="BJ50875" s="138"/>
      <c r="BK50875" s="138"/>
      <c r="BL50875" s="138"/>
      <c r="BM50875" s="138"/>
    </row>
    <row r="50876" spans="62:65" ht="13" thickBot="1">
      <c r="BJ50876" s="138"/>
      <c r="BK50876" s="138"/>
      <c r="BL50876" s="138"/>
      <c r="BM50876" s="138"/>
    </row>
    <row r="50877" spans="62:65" ht="13" thickBot="1">
      <c r="BJ50877" s="138"/>
      <c r="BK50877" s="138"/>
      <c r="BL50877" s="138"/>
      <c r="BM50877" s="138"/>
    </row>
    <row r="50878" spans="62:65" ht="13" thickBot="1">
      <c r="BJ50878" s="138"/>
      <c r="BK50878" s="138"/>
      <c r="BL50878" s="138"/>
      <c r="BM50878" s="138"/>
    </row>
    <row r="50879" spans="62:65" ht="13" thickBot="1">
      <c r="BJ50879" s="138"/>
      <c r="BK50879" s="138"/>
      <c r="BL50879" s="138"/>
      <c r="BM50879" s="138"/>
    </row>
    <row r="50880" spans="62:65" ht="13" thickBot="1">
      <c r="BJ50880" s="138"/>
      <c r="BK50880" s="138"/>
      <c r="BL50880" s="138"/>
      <c r="BM50880" s="138"/>
    </row>
    <row r="50881" spans="62:65" ht="13" thickBot="1">
      <c r="BJ50881" s="138"/>
      <c r="BK50881" s="138"/>
      <c r="BL50881" s="138"/>
      <c r="BM50881" s="138"/>
    </row>
    <row r="50882" spans="62:65" ht="13" thickBot="1">
      <c r="BJ50882" s="138"/>
      <c r="BK50882" s="138"/>
      <c r="BL50882" s="138"/>
      <c r="BM50882" s="138"/>
    </row>
    <row r="50883" spans="62:65" ht="13" thickBot="1">
      <c r="BJ50883" s="138"/>
      <c r="BK50883" s="138"/>
      <c r="BL50883" s="138"/>
      <c r="BM50883" s="138"/>
    </row>
    <row r="50884" spans="62:65" ht="13" thickBot="1">
      <c r="BJ50884" s="138"/>
      <c r="BK50884" s="138"/>
      <c r="BL50884" s="138"/>
      <c r="BM50884" s="138"/>
    </row>
    <row r="50885" spans="62:65" ht="13" thickBot="1">
      <c r="BJ50885" s="138"/>
      <c r="BK50885" s="138"/>
      <c r="BL50885" s="138"/>
      <c r="BM50885" s="138"/>
    </row>
    <row r="50886" spans="62:65" ht="13" thickBot="1">
      <c r="BJ50886" s="138"/>
      <c r="BK50886" s="138"/>
      <c r="BL50886" s="138"/>
      <c r="BM50886" s="138"/>
    </row>
    <row r="50887" spans="62:65" ht="13" thickBot="1">
      <c r="BJ50887" s="138"/>
      <c r="BK50887" s="138"/>
      <c r="BL50887" s="138"/>
      <c r="BM50887" s="138"/>
    </row>
    <row r="50888" spans="62:65" ht="13" thickBot="1">
      <c r="BJ50888" s="138"/>
      <c r="BK50888" s="138"/>
      <c r="BL50888" s="138"/>
      <c r="BM50888" s="138"/>
    </row>
    <row r="50889" spans="62:65" ht="13" thickBot="1">
      <c r="BJ50889" s="138"/>
      <c r="BK50889" s="138"/>
      <c r="BL50889" s="138"/>
      <c r="BM50889" s="138"/>
    </row>
    <row r="50890" spans="62:65" ht="13" thickBot="1">
      <c r="BJ50890" s="138"/>
      <c r="BK50890" s="138"/>
      <c r="BL50890" s="138"/>
      <c r="BM50890" s="138"/>
    </row>
    <row r="50891" spans="62:65" ht="13" thickBot="1">
      <c r="BJ50891" s="138"/>
      <c r="BK50891" s="138"/>
      <c r="BL50891" s="138"/>
      <c r="BM50891" s="138"/>
    </row>
    <row r="50892" spans="62:65" ht="13" thickBot="1">
      <c r="BJ50892" s="138"/>
      <c r="BK50892" s="138"/>
      <c r="BL50892" s="138"/>
      <c r="BM50892" s="138"/>
    </row>
    <row r="50893" spans="62:65" ht="13" thickBot="1">
      <c r="BJ50893" s="138"/>
      <c r="BK50893" s="138"/>
      <c r="BL50893" s="138"/>
      <c r="BM50893" s="138"/>
    </row>
    <row r="50894" spans="62:65" ht="13" thickBot="1">
      <c r="BJ50894" s="138"/>
      <c r="BK50894" s="138"/>
      <c r="BL50894" s="138"/>
      <c r="BM50894" s="138"/>
    </row>
    <row r="50895" spans="62:65" ht="13" thickBot="1">
      <c r="BJ50895" s="138"/>
      <c r="BK50895" s="138"/>
      <c r="BL50895" s="138"/>
      <c r="BM50895" s="138"/>
    </row>
    <row r="50896" spans="62:65" ht="13" thickBot="1">
      <c r="BJ50896" s="138"/>
      <c r="BK50896" s="138"/>
      <c r="BL50896" s="138"/>
      <c r="BM50896" s="138"/>
    </row>
    <row r="50897" spans="62:65" ht="13" thickBot="1">
      <c r="BJ50897" s="138"/>
      <c r="BK50897" s="138"/>
      <c r="BL50897" s="138"/>
      <c r="BM50897" s="138"/>
    </row>
    <row r="50898" spans="62:65" ht="13" thickBot="1">
      <c r="BJ50898" s="138"/>
      <c r="BK50898" s="138"/>
      <c r="BL50898" s="138"/>
      <c r="BM50898" s="138"/>
    </row>
    <row r="50899" spans="62:65" ht="13" thickBot="1">
      <c r="BJ50899" s="138"/>
      <c r="BK50899" s="138"/>
      <c r="BL50899" s="138"/>
      <c r="BM50899" s="138"/>
    </row>
    <row r="50900" spans="62:65" ht="13" thickBot="1">
      <c r="BJ50900" s="138"/>
      <c r="BK50900" s="138"/>
      <c r="BL50900" s="138"/>
      <c r="BM50900" s="138"/>
    </row>
    <row r="50901" spans="62:65" ht="13" thickBot="1">
      <c r="BJ50901" s="138"/>
      <c r="BK50901" s="138"/>
      <c r="BL50901" s="138"/>
      <c r="BM50901" s="138"/>
    </row>
    <row r="50902" spans="62:65" ht="13" thickBot="1">
      <c r="BJ50902" s="138"/>
      <c r="BK50902" s="138"/>
      <c r="BL50902" s="138"/>
      <c r="BM50902" s="138"/>
    </row>
    <row r="50903" spans="62:65" ht="13" thickBot="1">
      <c r="BJ50903" s="138"/>
      <c r="BK50903" s="138"/>
      <c r="BL50903" s="138"/>
      <c r="BM50903" s="138"/>
    </row>
    <row r="50904" spans="62:65" ht="13" thickBot="1">
      <c r="BJ50904" s="138"/>
      <c r="BK50904" s="138"/>
      <c r="BL50904" s="138"/>
      <c r="BM50904" s="138"/>
    </row>
    <row r="50905" spans="62:65" ht="13" thickBot="1">
      <c r="BJ50905" s="138"/>
      <c r="BK50905" s="138"/>
      <c r="BL50905" s="138"/>
      <c r="BM50905" s="138"/>
    </row>
    <row r="50906" spans="62:65" ht="13" thickBot="1">
      <c r="BJ50906" s="138"/>
      <c r="BK50906" s="138"/>
      <c r="BL50906" s="138"/>
      <c r="BM50906" s="138"/>
    </row>
    <row r="50907" spans="62:65" ht="13" thickBot="1">
      <c r="BJ50907" s="138"/>
      <c r="BK50907" s="138"/>
      <c r="BL50907" s="138"/>
      <c r="BM50907" s="138"/>
    </row>
    <row r="50908" spans="62:65" ht="13" thickBot="1">
      <c r="BJ50908" s="138"/>
      <c r="BK50908" s="138"/>
      <c r="BL50908" s="138"/>
      <c r="BM50908" s="138"/>
    </row>
    <row r="50909" spans="62:65" ht="13" thickBot="1">
      <c r="BJ50909" s="138"/>
      <c r="BK50909" s="138"/>
      <c r="BL50909" s="138"/>
      <c r="BM50909" s="138"/>
    </row>
    <row r="50910" spans="62:65" ht="13" thickBot="1">
      <c r="BJ50910" s="138"/>
      <c r="BK50910" s="138"/>
      <c r="BL50910" s="138"/>
      <c r="BM50910" s="138"/>
    </row>
    <row r="50911" spans="62:65" ht="13" thickBot="1">
      <c r="BJ50911" s="138"/>
      <c r="BK50911" s="138"/>
      <c r="BL50911" s="138"/>
      <c r="BM50911" s="138"/>
    </row>
    <row r="50912" spans="62:65" ht="13" thickBot="1">
      <c r="BJ50912" s="138"/>
      <c r="BK50912" s="138"/>
      <c r="BL50912" s="138"/>
      <c r="BM50912" s="138"/>
    </row>
    <row r="50913" spans="62:65" ht="13" thickBot="1">
      <c r="BJ50913" s="138"/>
      <c r="BK50913" s="138"/>
      <c r="BL50913" s="138"/>
      <c r="BM50913" s="138"/>
    </row>
    <row r="50914" spans="62:65" ht="13" thickBot="1">
      <c r="BJ50914" s="138"/>
      <c r="BK50914" s="138"/>
      <c r="BL50914" s="138"/>
      <c r="BM50914" s="138"/>
    </row>
    <row r="50915" spans="62:65" ht="13" thickBot="1">
      <c r="BJ50915" s="138"/>
      <c r="BK50915" s="138"/>
      <c r="BL50915" s="138"/>
      <c r="BM50915" s="138"/>
    </row>
    <row r="50916" spans="62:65" ht="13" thickBot="1">
      <c r="BJ50916" s="138"/>
      <c r="BK50916" s="138"/>
      <c r="BL50916" s="138"/>
      <c r="BM50916" s="138"/>
    </row>
    <row r="50917" spans="62:65" ht="13" thickBot="1">
      <c r="BJ50917" s="138"/>
      <c r="BK50917" s="138"/>
      <c r="BL50917" s="138"/>
      <c r="BM50917" s="138"/>
    </row>
    <row r="50918" spans="62:65" ht="13" thickBot="1">
      <c r="BJ50918" s="138"/>
      <c r="BK50918" s="138"/>
      <c r="BL50918" s="138"/>
      <c r="BM50918" s="138"/>
    </row>
    <row r="50919" spans="62:65" ht="13" thickBot="1">
      <c r="BJ50919" s="138"/>
      <c r="BK50919" s="138"/>
      <c r="BL50919" s="138"/>
      <c r="BM50919" s="138"/>
    </row>
    <row r="50920" spans="62:65" ht="13" thickBot="1">
      <c r="BJ50920" s="138"/>
      <c r="BK50920" s="138"/>
      <c r="BL50920" s="138"/>
      <c r="BM50920" s="138"/>
    </row>
    <row r="50921" spans="62:65" ht="13" thickBot="1">
      <c r="BJ50921" s="138"/>
      <c r="BK50921" s="138"/>
      <c r="BL50921" s="138"/>
      <c r="BM50921" s="138"/>
    </row>
    <row r="50922" spans="62:65" ht="13" thickBot="1">
      <c r="BJ50922" s="138"/>
      <c r="BK50922" s="138"/>
      <c r="BL50922" s="138"/>
      <c r="BM50922" s="138"/>
    </row>
    <row r="50923" spans="62:65" ht="13" thickBot="1">
      <c r="BJ50923" s="138"/>
      <c r="BK50923" s="138"/>
      <c r="BL50923" s="138"/>
      <c r="BM50923" s="138"/>
    </row>
    <row r="50924" spans="62:65" ht="13" thickBot="1">
      <c r="BJ50924" s="138"/>
      <c r="BK50924" s="138"/>
      <c r="BL50924" s="138"/>
      <c r="BM50924" s="138"/>
    </row>
    <row r="50925" spans="62:65" ht="13" thickBot="1">
      <c r="BJ50925" s="138"/>
      <c r="BK50925" s="138"/>
      <c r="BL50925" s="138"/>
      <c r="BM50925" s="138"/>
    </row>
    <row r="50926" spans="62:65" ht="13" thickBot="1">
      <c r="BJ50926" s="138"/>
      <c r="BK50926" s="138"/>
      <c r="BL50926" s="138"/>
      <c r="BM50926" s="138"/>
    </row>
    <row r="50927" spans="62:65" ht="13" thickBot="1">
      <c r="BJ50927" s="138"/>
      <c r="BK50927" s="138"/>
      <c r="BL50927" s="138"/>
      <c r="BM50927" s="138"/>
    </row>
    <row r="50928" spans="62:65" ht="13" thickBot="1">
      <c r="BJ50928" s="138"/>
      <c r="BK50928" s="138"/>
      <c r="BL50928" s="138"/>
      <c r="BM50928" s="138"/>
    </row>
    <row r="50929" spans="62:65" ht="13" thickBot="1">
      <c r="BJ50929" s="138"/>
      <c r="BK50929" s="138"/>
      <c r="BL50929" s="138"/>
      <c r="BM50929" s="138"/>
    </row>
    <row r="50930" spans="62:65" ht="13" thickBot="1">
      <c r="BJ50930" s="138"/>
      <c r="BK50930" s="138"/>
      <c r="BL50930" s="138"/>
      <c r="BM50930" s="138"/>
    </row>
    <row r="50931" spans="62:65" ht="13" thickBot="1">
      <c r="BJ50931" s="138"/>
      <c r="BK50931" s="138"/>
      <c r="BL50931" s="138"/>
      <c r="BM50931" s="138"/>
    </row>
    <row r="50932" spans="62:65" ht="13" thickBot="1">
      <c r="BJ50932" s="138"/>
      <c r="BK50932" s="138"/>
      <c r="BL50932" s="138"/>
      <c r="BM50932" s="138"/>
    </row>
    <row r="50933" spans="62:65" ht="13" thickBot="1">
      <c r="BJ50933" s="138"/>
      <c r="BK50933" s="138"/>
      <c r="BL50933" s="138"/>
      <c r="BM50933" s="138"/>
    </row>
    <row r="50934" spans="62:65" ht="13" thickBot="1">
      <c r="BJ50934" s="138"/>
      <c r="BK50934" s="138"/>
      <c r="BL50934" s="138"/>
      <c r="BM50934" s="138"/>
    </row>
    <row r="50935" spans="62:65" ht="13" thickBot="1">
      <c r="BJ50935" s="138"/>
      <c r="BK50935" s="138"/>
      <c r="BL50935" s="138"/>
      <c r="BM50935" s="138"/>
    </row>
    <row r="50936" spans="62:65" ht="13" thickBot="1">
      <c r="BJ50936" s="138"/>
      <c r="BK50936" s="138"/>
      <c r="BL50936" s="138"/>
      <c r="BM50936" s="138"/>
    </row>
    <row r="50937" spans="62:65" ht="13" thickBot="1">
      <c r="BJ50937" s="138"/>
      <c r="BK50937" s="138"/>
      <c r="BL50937" s="138"/>
      <c r="BM50937" s="138"/>
    </row>
    <row r="50938" spans="62:65" ht="13" thickBot="1">
      <c r="BJ50938" s="138"/>
      <c r="BK50938" s="138"/>
      <c r="BL50938" s="138"/>
      <c r="BM50938" s="138"/>
    </row>
    <row r="50939" spans="62:65" ht="13" thickBot="1">
      <c r="BJ50939" s="138"/>
      <c r="BK50939" s="138"/>
      <c r="BL50939" s="138"/>
      <c r="BM50939" s="138"/>
    </row>
    <row r="50940" spans="62:65" ht="13" thickBot="1">
      <c r="BJ50940" s="138"/>
      <c r="BK50940" s="138"/>
      <c r="BL50940" s="138"/>
      <c r="BM50940" s="138"/>
    </row>
    <row r="50941" spans="62:65" ht="13" thickBot="1">
      <c r="BJ50941" s="138"/>
      <c r="BK50941" s="138"/>
      <c r="BL50941" s="138"/>
      <c r="BM50941" s="138"/>
    </row>
    <row r="50942" spans="62:65" ht="13" thickBot="1">
      <c r="BJ50942" s="138"/>
      <c r="BK50942" s="138"/>
      <c r="BL50942" s="138"/>
      <c r="BM50942" s="138"/>
    </row>
    <row r="50943" spans="62:65" ht="13" thickBot="1">
      <c r="BJ50943" s="138"/>
      <c r="BK50943" s="138"/>
      <c r="BL50943" s="138"/>
      <c r="BM50943" s="138"/>
    </row>
    <row r="50944" spans="62:65" ht="13" thickBot="1">
      <c r="BJ50944" s="138"/>
      <c r="BK50944" s="138"/>
      <c r="BL50944" s="138"/>
      <c r="BM50944" s="138"/>
    </row>
    <row r="50945" spans="62:65" ht="13" thickBot="1">
      <c r="BJ50945" s="138"/>
      <c r="BK50945" s="138"/>
      <c r="BL50945" s="138"/>
      <c r="BM50945" s="138"/>
    </row>
    <row r="50946" spans="62:65" ht="13" thickBot="1">
      <c r="BJ50946" s="138"/>
      <c r="BK50946" s="138"/>
      <c r="BL50946" s="138"/>
      <c r="BM50946" s="138"/>
    </row>
    <row r="50947" spans="62:65" ht="13" thickBot="1">
      <c r="BJ50947" s="138"/>
      <c r="BK50947" s="138"/>
      <c r="BL50947" s="138"/>
      <c r="BM50947" s="138"/>
    </row>
    <row r="50948" spans="62:65" ht="13" thickBot="1">
      <c r="BJ50948" s="138"/>
      <c r="BK50948" s="138"/>
      <c r="BL50948" s="138"/>
      <c r="BM50948" s="138"/>
    </row>
    <row r="50949" spans="62:65" ht="13" thickBot="1">
      <c r="BJ50949" s="138"/>
      <c r="BK50949" s="138"/>
      <c r="BL50949" s="138"/>
      <c r="BM50949" s="138"/>
    </row>
    <row r="50950" spans="62:65" ht="13" thickBot="1">
      <c r="BJ50950" s="138"/>
      <c r="BK50950" s="138"/>
      <c r="BL50950" s="138"/>
      <c r="BM50950" s="138"/>
    </row>
    <row r="50951" spans="62:65" ht="13" thickBot="1">
      <c r="BJ50951" s="138"/>
      <c r="BK50951" s="138"/>
      <c r="BL50951" s="138"/>
      <c r="BM50951" s="138"/>
    </row>
    <row r="50952" spans="62:65" ht="13" thickBot="1">
      <c r="BJ50952" s="138"/>
      <c r="BK50952" s="138"/>
      <c r="BL50952" s="138"/>
      <c r="BM50952" s="138"/>
    </row>
    <row r="50953" spans="62:65" ht="13" thickBot="1">
      <c r="BJ50953" s="138"/>
      <c r="BK50953" s="138"/>
      <c r="BL50953" s="138"/>
      <c r="BM50953" s="138"/>
    </row>
    <row r="50954" spans="62:65" ht="13" thickBot="1">
      <c r="BJ50954" s="138"/>
      <c r="BK50954" s="138"/>
      <c r="BL50954" s="138"/>
      <c r="BM50954" s="138"/>
    </row>
    <row r="50955" spans="62:65" ht="13" thickBot="1">
      <c r="BJ50955" s="138"/>
      <c r="BK50955" s="138"/>
      <c r="BL50955" s="138"/>
      <c r="BM50955" s="138"/>
    </row>
    <row r="50956" spans="62:65" ht="13" thickBot="1">
      <c r="BJ50956" s="138"/>
      <c r="BK50956" s="138"/>
      <c r="BL50956" s="138"/>
      <c r="BM50956" s="138"/>
    </row>
    <row r="50957" spans="62:65" ht="13" thickBot="1">
      <c r="BJ50957" s="138"/>
      <c r="BK50957" s="138"/>
      <c r="BL50957" s="138"/>
      <c r="BM50957" s="138"/>
    </row>
    <row r="50958" spans="62:65" ht="13" thickBot="1">
      <c r="BJ50958" s="138"/>
      <c r="BK50958" s="138"/>
      <c r="BL50958" s="138"/>
      <c r="BM50958" s="138"/>
    </row>
    <row r="50959" spans="62:65" ht="13" thickBot="1">
      <c r="BJ50959" s="138"/>
      <c r="BK50959" s="138"/>
      <c r="BL50959" s="138"/>
      <c r="BM50959" s="138"/>
    </row>
    <row r="50960" spans="62:65" ht="13" thickBot="1">
      <c r="BJ50960" s="138"/>
      <c r="BK50960" s="138"/>
      <c r="BL50960" s="138"/>
      <c r="BM50960" s="138"/>
    </row>
    <row r="50961" spans="62:65" ht="13" thickBot="1">
      <c r="BJ50961" s="138"/>
      <c r="BK50961" s="138"/>
      <c r="BL50961" s="138"/>
      <c r="BM50961" s="138"/>
    </row>
    <row r="50962" spans="62:65" ht="13" thickBot="1">
      <c r="BJ50962" s="138"/>
      <c r="BK50962" s="138"/>
      <c r="BL50962" s="138"/>
      <c r="BM50962" s="138"/>
    </row>
    <row r="50963" spans="62:65" ht="13" thickBot="1">
      <c r="BJ50963" s="138"/>
      <c r="BK50963" s="138"/>
      <c r="BL50963" s="138"/>
      <c r="BM50963" s="138"/>
    </row>
    <row r="50964" spans="62:65" ht="13" thickBot="1">
      <c r="BJ50964" s="138"/>
      <c r="BK50964" s="138"/>
      <c r="BL50964" s="138"/>
      <c r="BM50964" s="138"/>
    </row>
    <row r="50965" spans="62:65" ht="13" thickBot="1">
      <c r="BJ50965" s="138"/>
      <c r="BK50965" s="138"/>
      <c r="BL50965" s="138"/>
      <c r="BM50965" s="138"/>
    </row>
    <row r="50966" spans="62:65" ht="13" thickBot="1">
      <c r="BJ50966" s="138"/>
      <c r="BK50966" s="138"/>
      <c r="BL50966" s="138"/>
      <c r="BM50966" s="138"/>
    </row>
    <row r="50967" spans="62:65" ht="13" thickBot="1">
      <c r="BJ50967" s="138"/>
      <c r="BK50967" s="138"/>
      <c r="BL50967" s="138"/>
      <c r="BM50967" s="138"/>
    </row>
    <row r="50968" spans="62:65" ht="13" thickBot="1">
      <c r="BJ50968" s="138"/>
      <c r="BK50968" s="138"/>
      <c r="BL50968" s="138"/>
      <c r="BM50968" s="138"/>
    </row>
    <row r="50969" spans="62:65" ht="13" thickBot="1">
      <c r="BJ50969" s="138"/>
      <c r="BK50969" s="138"/>
      <c r="BL50969" s="138"/>
      <c r="BM50969" s="138"/>
    </row>
    <row r="50970" spans="62:65" ht="13" thickBot="1">
      <c r="BJ50970" s="138"/>
      <c r="BK50970" s="138"/>
      <c r="BL50970" s="138"/>
      <c r="BM50970" s="138"/>
    </row>
    <row r="50971" spans="62:65" ht="13" thickBot="1">
      <c r="BJ50971" s="138"/>
      <c r="BK50971" s="138"/>
      <c r="BL50971" s="138"/>
      <c r="BM50971" s="138"/>
    </row>
    <row r="50972" spans="62:65" ht="13" thickBot="1">
      <c r="BJ50972" s="138"/>
      <c r="BK50972" s="138"/>
      <c r="BL50972" s="138"/>
      <c r="BM50972" s="138"/>
    </row>
    <row r="50973" spans="62:65" ht="13" thickBot="1">
      <c r="BJ50973" s="138"/>
      <c r="BK50973" s="138"/>
      <c r="BL50973" s="138"/>
      <c r="BM50973" s="138"/>
    </row>
    <row r="50974" spans="62:65" ht="13" thickBot="1">
      <c r="BJ50974" s="138"/>
      <c r="BK50974" s="138"/>
      <c r="BL50974" s="138"/>
      <c r="BM50974" s="138"/>
    </row>
    <row r="50975" spans="62:65" ht="13" thickBot="1">
      <c r="BJ50975" s="138"/>
      <c r="BK50975" s="138"/>
      <c r="BL50975" s="138"/>
      <c r="BM50975" s="138"/>
    </row>
    <row r="50976" spans="62:65" ht="13" thickBot="1">
      <c r="BJ50976" s="138"/>
      <c r="BK50976" s="138"/>
      <c r="BL50976" s="138"/>
      <c r="BM50976" s="138"/>
    </row>
    <row r="50977" spans="62:65" ht="13" thickBot="1">
      <c r="BJ50977" s="138"/>
      <c r="BK50977" s="138"/>
      <c r="BL50977" s="138"/>
      <c r="BM50977" s="138"/>
    </row>
    <row r="50978" spans="62:65" ht="13" thickBot="1">
      <c r="BJ50978" s="138"/>
      <c r="BK50978" s="138"/>
      <c r="BL50978" s="138"/>
      <c r="BM50978" s="138"/>
    </row>
    <row r="50979" spans="62:65" ht="13" thickBot="1">
      <c r="BJ50979" s="138"/>
      <c r="BK50979" s="138"/>
      <c r="BL50979" s="138"/>
      <c r="BM50979" s="138"/>
    </row>
    <row r="50980" spans="62:65" ht="13" thickBot="1">
      <c r="BJ50980" s="138"/>
      <c r="BK50980" s="138"/>
      <c r="BL50980" s="138"/>
      <c r="BM50980" s="138"/>
    </row>
    <row r="50981" spans="62:65" ht="13" thickBot="1">
      <c r="BJ50981" s="138"/>
      <c r="BK50981" s="138"/>
      <c r="BL50981" s="138"/>
      <c r="BM50981" s="138"/>
    </row>
    <row r="50982" spans="62:65" ht="13" thickBot="1">
      <c r="BJ50982" s="138"/>
      <c r="BK50982" s="138"/>
      <c r="BL50982" s="138"/>
      <c r="BM50982" s="138"/>
    </row>
    <row r="50983" spans="62:65" ht="13" thickBot="1">
      <c r="BJ50983" s="138"/>
      <c r="BK50983" s="138"/>
      <c r="BL50983" s="138"/>
      <c r="BM50983" s="138"/>
    </row>
    <row r="50984" spans="62:65" ht="13" thickBot="1">
      <c r="BJ50984" s="138"/>
      <c r="BK50984" s="138"/>
      <c r="BL50984" s="138"/>
      <c r="BM50984" s="138"/>
    </row>
    <row r="50985" spans="62:65" ht="13" thickBot="1">
      <c r="BJ50985" s="138"/>
      <c r="BK50985" s="138"/>
      <c r="BL50985" s="138"/>
      <c r="BM50985" s="138"/>
    </row>
    <row r="50986" spans="62:65" ht="13" thickBot="1">
      <c r="BJ50986" s="138"/>
      <c r="BK50986" s="138"/>
      <c r="BL50986" s="138"/>
      <c r="BM50986" s="138"/>
    </row>
    <row r="50987" spans="62:65" ht="13" thickBot="1">
      <c r="BJ50987" s="138"/>
      <c r="BK50987" s="138"/>
      <c r="BL50987" s="138"/>
      <c r="BM50987" s="138"/>
    </row>
    <row r="50988" spans="62:65" ht="13" thickBot="1">
      <c r="BJ50988" s="138"/>
      <c r="BK50988" s="138"/>
      <c r="BL50988" s="138"/>
      <c r="BM50988" s="138"/>
    </row>
    <row r="50989" spans="62:65" ht="13" thickBot="1">
      <c r="BJ50989" s="138"/>
      <c r="BK50989" s="138"/>
      <c r="BL50989" s="138"/>
      <c r="BM50989" s="138"/>
    </row>
    <row r="50990" spans="62:65" ht="13" thickBot="1">
      <c r="BJ50990" s="138"/>
      <c r="BK50990" s="138"/>
      <c r="BL50990" s="138"/>
      <c r="BM50990" s="138"/>
    </row>
    <row r="50991" spans="62:65" ht="13" thickBot="1">
      <c r="BJ50991" s="138"/>
      <c r="BK50991" s="138"/>
      <c r="BL50991" s="138"/>
      <c r="BM50991" s="138"/>
    </row>
    <row r="50992" spans="62:65" ht="13" thickBot="1">
      <c r="BJ50992" s="138"/>
      <c r="BK50992" s="138"/>
      <c r="BL50992" s="138"/>
      <c r="BM50992" s="138"/>
    </row>
    <row r="50993" spans="62:65" ht="13" thickBot="1">
      <c r="BJ50993" s="138"/>
      <c r="BK50993" s="138"/>
      <c r="BL50993" s="138"/>
      <c r="BM50993" s="138"/>
    </row>
    <row r="50994" spans="62:65" ht="13" thickBot="1">
      <c r="BJ50994" s="138"/>
      <c r="BK50994" s="138"/>
      <c r="BL50994" s="138"/>
      <c r="BM50994" s="138"/>
    </row>
    <row r="50995" spans="62:65" ht="13" thickBot="1">
      <c r="BJ50995" s="138"/>
      <c r="BK50995" s="138"/>
      <c r="BL50995" s="138"/>
      <c r="BM50995" s="138"/>
    </row>
    <row r="50996" spans="62:65" ht="13" thickBot="1">
      <c r="BJ50996" s="138"/>
      <c r="BK50996" s="138"/>
      <c r="BL50996" s="138"/>
      <c r="BM50996" s="138"/>
    </row>
    <row r="50997" spans="62:65" ht="13" thickBot="1">
      <c r="BJ50997" s="138"/>
      <c r="BK50997" s="138"/>
      <c r="BL50997" s="138"/>
      <c r="BM50997" s="138"/>
    </row>
    <row r="50998" spans="62:65" ht="13" thickBot="1">
      <c r="BJ50998" s="138"/>
      <c r="BK50998" s="138"/>
      <c r="BL50998" s="138"/>
      <c r="BM50998" s="138"/>
    </row>
    <row r="50999" spans="62:65" ht="13" thickBot="1">
      <c r="BJ50999" s="138"/>
      <c r="BK50999" s="138"/>
      <c r="BL50999" s="138"/>
      <c r="BM50999" s="138"/>
    </row>
    <row r="51000" spans="62:65" ht="13" thickBot="1">
      <c r="BJ51000" s="138"/>
      <c r="BK51000" s="138"/>
      <c r="BL51000" s="138"/>
      <c r="BM51000" s="138"/>
    </row>
    <row r="51001" spans="62:65" ht="13" thickBot="1">
      <c r="BJ51001" s="138"/>
      <c r="BK51001" s="138"/>
      <c r="BL51001" s="138"/>
      <c r="BM51001" s="138"/>
    </row>
    <row r="51002" spans="62:65" ht="13" thickBot="1">
      <c r="BJ51002" s="138"/>
      <c r="BK51002" s="138"/>
      <c r="BL51002" s="138"/>
      <c r="BM51002" s="138"/>
    </row>
    <row r="51003" spans="62:65" ht="13" thickBot="1">
      <c r="BJ51003" s="138"/>
      <c r="BK51003" s="138"/>
      <c r="BL51003" s="138"/>
      <c r="BM51003" s="138"/>
    </row>
    <row r="51004" spans="62:65" ht="13" thickBot="1">
      <c r="BJ51004" s="138"/>
      <c r="BK51004" s="138"/>
      <c r="BL51004" s="138"/>
      <c r="BM51004" s="138"/>
    </row>
    <row r="51005" spans="62:65" ht="13" thickBot="1">
      <c r="BJ51005" s="138"/>
      <c r="BK51005" s="138"/>
      <c r="BL51005" s="138"/>
      <c r="BM51005" s="138"/>
    </row>
    <row r="51006" spans="62:65" ht="13" thickBot="1">
      <c r="BJ51006" s="138"/>
      <c r="BK51006" s="138"/>
      <c r="BL51006" s="138"/>
      <c r="BM51006" s="138"/>
    </row>
    <row r="51007" spans="62:65" ht="13" thickBot="1">
      <c r="BJ51007" s="138"/>
      <c r="BK51007" s="138"/>
      <c r="BL51007" s="138"/>
      <c r="BM51007" s="138"/>
    </row>
    <row r="51008" spans="62:65" ht="13" thickBot="1">
      <c r="BJ51008" s="138"/>
      <c r="BK51008" s="138"/>
      <c r="BL51008" s="138"/>
      <c r="BM51008" s="138"/>
    </row>
    <row r="51009" spans="62:65" ht="13" thickBot="1">
      <c r="BJ51009" s="138"/>
      <c r="BK51009" s="138"/>
      <c r="BL51009" s="138"/>
      <c r="BM51009" s="138"/>
    </row>
    <row r="51010" spans="62:65" ht="13" thickBot="1">
      <c r="BJ51010" s="138"/>
      <c r="BK51010" s="138"/>
      <c r="BL51010" s="138"/>
      <c r="BM51010" s="138"/>
    </row>
    <row r="51011" spans="62:65" ht="13" thickBot="1">
      <c r="BJ51011" s="138"/>
      <c r="BK51011" s="138"/>
      <c r="BL51011" s="138"/>
      <c r="BM51011" s="138"/>
    </row>
    <row r="51012" spans="62:65" ht="13" thickBot="1">
      <c r="BJ51012" s="138"/>
      <c r="BK51012" s="138"/>
      <c r="BL51012" s="138"/>
      <c r="BM51012" s="138"/>
    </row>
    <row r="51013" spans="62:65" ht="13" thickBot="1">
      <c r="BJ51013" s="138"/>
      <c r="BK51013" s="138"/>
      <c r="BL51013" s="138"/>
      <c r="BM51013" s="138"/>
    </row>
    <row r="51014" spans="62:65" ht="13" thickBot="1">
      <c r="BJ51014" s="138"/>
      <c r="BK51014" s="138"/>
      <c r="BL51014" s="138"/>
      <c r="BM51014" s="138"/>
    </row>
    <row r="51015" spans="62:65" ht="13" thickBot="1">
      <c r="BJ51015" s="138"/>
      <c r="BK51015" s="138"/>
      <c r="BL51015" s="138"/>
      <c r="BM51015" s="138"/>
    </row>
    <row r="51016" spans="62:65" ht="13" thickBot="1">
      <c r="BJ51016" s="138"/>
      <c r="BK51016" s="138"/>
      <c r="BL51016" s="138"/>
      <c r="BM51016" s="138"/>
    </row>
    <row r="51017" spans="62:65" ht="13" thickBot="1">
      <c r="BJ51017" s="138"/>
      <c r="BK51017" s="138"/>
      <c r="BL51017" s="138"/>
      <c r="BM51017" s="138"/>
    </row>
    <row r="51018" spans="62:65" ht="13" thickBot="1">
      <c r="BJ51018" s="138"/>
      <c r="BK51018" s="138"/>
      <c r="BL51018" s="138"/>
      <c r="BM51018" s="138"/>
    </row>
    <row r="51019" spans="62:65" ht="13" thickBot="1">
      <c r="BJ51019" s="138"/>
      <c r="BK51019" s="138"/>
      <c r="BL51019" s="138"/>
      <c r="BM51019" s="138"/>
    </row>
    <row r="51020" spans="62:65" ht="13" thickBot="1">
      <c r="BJ51020" s="138"/>
      <c r="BK51020" s="138"/>
      <c r="BL51020" s="138"/>
      <c r="BM51020" s="138"/>
    </row>
    <row r="51021" spans="62:65" ht="13" thickBot="1">
      <c r="BJ51021" s="138"/>
      <c r="BK51021" s="138"/>
      <c r="BL51021" s="138"/>
      <c r="BM51021" s="138"/>
    </row>
    <row r="51022" spans="62:65" ht="13" thickBot="1">
      <c r="BJ51022" s="138"/>
      <c r="BK51022" s="138"/>
      <c r="BL51022" s="138"/>
      <c r="BM51022" s="138"/>
    </row>
    <row r="51023" spans="62:65" ht="13" thickBot="1">
      <c r="BJ51023" s="138"/>
      <c r="BK51023" s="138"/>
      <c r="BL51023" s="138"/>
      <c r="BM51023" s="138"/>
    </row>
    <row r="51024" spans="62:65" ht="13" thickBot="1">
      <c r="BJ51024" s="138"/>
      <c r="BK51024" s="138"/>
      <c r="BL51024" s="138"/>
      <c r="BM51024" s="138"/>
    </row>
    <row r="51025" spans="62:65" ht="13" thickBot="1">
      <c r="BJ51025" s="138"/>
      <c r="BK51025" s="138"/>
      <c r="BL51025" s="138"/>
      <c r="BM51025" s="138"/>
    </row>
    <row r="51026" spans="62:65" ht="13" thickBot="1">
      <c r="BJ51026" s="138"/>
      <c r="BK51026" s="138"/>
      <c r="BL51026" s="138"/>
      <c r="BM51026" s="138"/>
    </row>
    <row r="51027" spans="62:65" ht="13" thickBot="1">
      <c r="BJ51027" s="138"/>
      <c r="BK51027" s="138"/>
      <c r="BL51027" s="138"/>
      <c r="BM51027" s="138"/>
    </row>
    <row r="51028" spans="62:65" ht="13" thickBot="1">
      <c r="BJ51028" s="138"/>
      <c r="BK51028" s="138"/>
      <c r="BL51028" s="138"/>
      <c r="BM51028" s="138"/>
    </row>
    <row r="51029" spans="62:65" ht="13" thickBot="1">
      <c r="BJ51029" s="138"/>
      <c r="BK51029" s="138"/>
      <c r="BL51029" s="138"/>
      <c r="BM51029" s="138"/>
    </row>
    <row r="51030" spans="62:65" ht="13" thickBot="1">
      <c r="BJ51030" s="138"/>
      <c r="BK51030" s="138"/>
      <c r="BL51030" s="138"/>
      <c r="BM51030" s="138"/>
    </row>
    <row r="51031" spans="62:65" ht="13" thickBot="1">
      <c r="BJ51031" s="138"/>
      <c r="BK51031" s="138"/>
      <c r="BL51031" s="138"/>
      <c r="BM51031" s="138"/>
    </row>
    <row r="51032" spans="62:65" ht="13" thickBot="1">
      <c r="BJ51032" s="138"/>
      <c r="BK51032" s="138"/>
      <c r="BL51032" s="138"/>
      <c r="BM51032" s="138"/>
    </row>
    <row r="51033" spans="62:65" ht="13" thickBot="1">
      <c r="BJ51033" s="138"/>
      <c r="BK51033" s="138"/>
      <c r="BL51033" s="138"/>
      <c r="BM51033" s="138"/>
    </row>
    <row r="51034" spans="62:65" ht="13" thickBot="1">
      <c r="BJ51034" s="138"/>
      <c r="BK51034" s="138"/>
      <c r="BL51034" s="138"/>
      <c r="BM51034" s="138"/>
    </row>
    <row r="51035" spans="62:65" ht="13" thickBot="1">
      <c r="BJ51035" s="138"/>
      <c r="BK51035" s="138"/>
      <c r="BL51035" s="138"/>
      <c r="BM51035" s="138"/>
    </row>
    <row r="51036" spans="62:65" ht="13" thickBot="1">
      <c r="BJ51036" s="138"/>
      <c r="BK51036" s="138"/>
      <c r="BL51036" s="138"/>
      <c r="BM51036" s="138"/>
    </row>
    <row r="51037" spans="62:65" ht="13" thickBot="1">
      <c r="BJ51037" s="138"/>
      <c r="BK51037" s="138"/>
      <c r="BL51037" s="138"/>
      <c r="BM51037" s="138"/>
    </row>
    <row r="51038" spans="62:65" ht="13" thickBot="1">
      <c r="BJ51038" s="138"/>
      <c r="BK51038" s="138"/>
      <c r="BL51038" s="138"/>
      <c r="BM51038" s="138"/>
    </row>
    <row r="51039" spans="62:65" ht="13" thickBot="1">
      <c r="BJ51039" s="138"/>
      <c r="BK51039" s="138"/>
      <c r="BL51039" s="138"/>
      <c r="BM51039" s="138"/>
    </row>
    <row r="51040" spans="62:65" ht="13" thickBot="1">
      <c r="BJ51040" s="138"/>
      <c r="BK51040" s="138"/>
      <c r="BL51040" s="138"/>
      <c r="BM51040" s="138"/>
    </row>
    <row r="51041" spans="62:65" ht="13" thickBot="1">
      <c r="BJ51041" s="138"/>
      <c r="BK51041" s="138"/>
      <c r="BL51041" s="138"/>
      <c r="BM51041" s="138"/>
    </row>
    <row r="51042" spans="62:65" ht="13" thickBot="1">
      <c r="BJ51042" s="138"/>
      <c r="BK51042" s="138"/>
      <c r="BL51042" s="138"/>
      <c r="BM51042" s="138"/>
    </row>
    <row r="51043" spans="62:65" ht="13" thickBot="1">
      <c r="BJ51043" s="138"/>
      <c r="BK51043" s="138"/>
      <c r="BL51043" s="138"/>
      <c r="BM51043" s="138"/>
    </row>
    <row r="51044" spans="62:65" ht="13" thickBot="1">
      <c r="BJ51044" s="138"/>
      <c r="BK51044" s="138"/>
      <c r="BL51044" s="138"/>
      <c r="BM51044" s="138"/>
    </row>
    <row r="51045" spans="62:65" ht="13" thickBot="1">
      <c r="BJ51045" s="138"/>
      <c r="BK51045" s="138"/>
      <c r="BL51045" s="138"/>
      <c r="BM51045" s="138"/>
    </row>
    <row r="51046" spans="62:65" ht="13" thickBot="1">
      <c r="BJ51046" s="138"/>
      <c r="BK51046" s="138"/>
      <c r="BL51046" s="138"/>
      <c r="BM51046" s="138"/>
    </row>
    <row r="51047" spans="62:65" ht="13" thickBot="1">
      <c r="BJ51047" s="138"/>
      <c r="BK51047" s="138"/>
      <c r="BL51047" s="138"/>
      <c r="BM51047" s="138"/>
    </row>
    <row r="51048" spans="62:65" ht="13" thickBot="1">
      <c r="BJ51048" s="138"/>
      <c r="BK51048" s="138"/>
      <c r="BL51048" s="138"/>
      <c r="BM51048" s="138"/>
    </row>
    <row r="51049" spans="62:65" ht="13" thickBot="1">
      <c r="BJ51049" s="138"/>
      <c r="BK51049" s="138"/>
      <c r="BL51049" s="138"/>
      <c r="BM51049" s="138"/>
    </row>
    <row r="51050" spans="62:65" ht="13" thickBot="1">
      <c r="BJ51050" s="138"/>
      <c r="BK51050" s="138"/>
      <c r="BL51050" s="138"/>
      <c r="BM51050" s="138"/>
    </row>
    <row r="51051" spans="62:65" ht="13" thickBot="1">
      <c r="BJ51051" s="138"/>
      <c r="BK51051" s="138"/>
      <c r="BL51051" s="138"/>
      <c r="BM51051" s="138"/>
    </row>
    <row r="51052" spans="62:65" ht="13" thickBot="1">
      <c r="BJ51052" s="138"/>
      <c r="BK51052" s="138"/>
      <c r="BL51052" s="138"/>
      <c r="BM51052" s="138"/>
    </row>
    <row r="51053" spans="62:65" ht="13" thickBot="1">
      <c r="BJ51053" s="138"/>
      <c r="BK51053" s="138"/>
      <c r="BL51053" s="138"/>
      <c r="BM51053" s="138"/>
    </row>
    <row r="51054" spans="62:65" ht="13" thickBot="1">
      <c r="BJ51054" s="138"/>
      <c r="BK51054" s="138"/>
      <c r="BL51054" s="138"/>
      <c r="BM51054" s="138"/>
    </row>
    <row r="51055" spans="62:65" ht="13" thickBot="1">
      <c r="BJ51055" s="138"/>
      <c r="BK51055" s="138"/>
      <c r="BL51055" s="138"/>
      <c r="BM51055" s="138"/>
    </row>
    <row r="51056" spans="62:65" ht="13" thickBot="1">
      <c r="BJ51056" s="138"/>
      <c r="BK51056" s="138"/>
      <c r="BL51056" s="138"/>
      <c r="BM51056" s="138"/>
    </row>
    <row r="51057" spans="62:65" ht="13" thickBot="1">
      <c r="BJ51057" s="138"/>
      <c r="BK51057" s="138"/>
      <c r="BL51057" s="138"/>
      <c r="BM51057" s="138"/>
    </row>
    <row r="51058" spans="62:65" ht="13" thickBot="1">
      <c r="BJ51058" s="138"/>
      <c r="BK51058" s="138"/>
      <c r="BL51058" s="138"/>
      <c r="BM51058" s="138"/>
    </row>
    <row r="51059" spans="62:65" ht="13" thickBot="1">
      <c r="BJ51059" s="138"/>
      <c r="BK51059" s="138"/>
      <c r="BL51059" s="138"/>
      <c r="BM51059" s="138"/>
    </row>
    <row r="51060" spans="62:65" ht="13" thickBot="1">
      <c r="BJ51060" s="138"/>
      <c r="BK51060" s="138"/>
      <c r="BL51060" s="138"/>
      <c r="BM51060" s="138"/>
    </row>
    <row r="51061" spans="62:65" ht="13" thickBot="1">
      <c r="BJ51061" s="138"/>
      <c r="BK51061" s="138"/>
      <c r="BL51061" s="138"/>
      <c r="BM51061" s="138"/>
    </row>
    <row r="51062" spans="62:65" ht="13" thickBot="1">
      <c r="BJ51062" s="138"/>
      <c r="BK51062" s="138"/>
      <c r="BL51062" s="138"/>
      <c r="BM51062" s="138"/>
    </row>
    <row r="51063" spans="62:65" ht="13" thickBot="1">
      <c r="BJ51063" s="138"/>
      <c r="BK51063" s="138"/>
      <c r="BL51063" s="138"/>
      <c r="BM51063" s="138"/>
    </row>
    <row r="51064" spans="62:65" ht="13" thickBot="1">
      <c r="BJ51064" s="138"/>
      <c r="BK51064" s="138"/>
      <c r="BL51064" s="138"/>
      <c r="BM51064" s="138"/>
    </row>
    <row r="51065" spans="62:65" ht="13" thickBot="1">
      <c r="BJ51065" s="138"/>
      <c r="BK51065" s="138"/>
      <c r="BL51065" s="138"/>
      <c r="BM51065" s="138"/>
    </row>
    <row r="51066" spans="62:65" ht="13" thickBot="1">
      <c r="BJ51066" s="138"/>
      <c r="BK51066" s="138"/>
      <c r="BL51066" s="138"/>
      <c r="BM51066" s="138"/>
    </row>
    <row r="51067" spans="62:65" ht="13" thickBot="1">
      <c r="BJ51067" s="138"/>
      <c r="BK51067" s="138"/>
      <c r="BL51067" s="138"/>
      <c r="BM51067" s="138"/>
    </row>
    <row r="51068" spans="62:65" ht="13" thickBot="1">
      <c r="BJ51068" s="138"/>
      <c r="BK51068" s="138"/>
      <c r="BL51068" s="138"/>
      <c r="BM51068" s="138"/>
    </row>
    <row r="51069" spans="62:65" ht="13" thickBot="1">
      <c r="BJ51069" s="138"/>
      <c r="BK51069" s="138"/>
      <c r="BL51069" s="138"/>
      <c r="BM51069" s="138"/>
    </row>
    <row r="51070" spans="62:65" ht="13" thickBot="1">
      <c r="BJ51070" s="138"/>
      <c r="BK51070" s="138"/>
      <c r="BL51070" s="138"/>
      <c r="BM51070" s="138"/>
    </row>
    <row r="51071" spans="62:65" ht="13" thickBot="1">
      <c r="BJ51071" s="138"/>
      <c r="BK51071" s="138"/>
      <c r="BL51071" s="138"/>
      <c r="BM51071" s="138"/>
    </row>
    <row r="51072" spans="62:65" ht="13" thickBot="1">
      <c r="BJ51072" s="138"/>
      <c r="BK51072" s="138"/>
      <c r="BL51072" s="138"/>
      <c r="BM51072" s="138"/>
    </row>
    <row r="51073" spans="62:65" ht="13" thickBot="1">
      <c r="BJ51073" s="138"/>
      <c r="BK51073" s="138"/>
      <c r="BL51073" s="138"/>
      <c r="BM51073" s="138"/>
    </row>
    <row r="51074" spans="62:65" ht="13" thickBot="1">
      <c r="BJ51074" s="138"/>
      <c r="BK51074" s="138"/>
      <c r="BL51074" s="138"/>
      <c r="BM51074" s="138"/>
    </row>
    <row r="51075" spans="62:65" ht="13" thickBot="1">
      <c r="BJ51075" s="138"/>
      <c r="BK51075" s="138"/>
      <c r="BL51075" s="138"/>
      <c r="BM51075" s="138"/>
    </row>
    <row r="51076" spans="62:65" ht="13" thickBot="1">
      <c r="BJ51076" s="138"/>
      <c r="BK51076" s="138"/>
      <c r="BL51076" s="138"/>
      <c r="BM51076" s="138"/>
    </row>
    <row r="51077" spans="62:65" ht="13" thickBot="1">
      <c r="BJ51077" s="138"/>
      <c r="BK51077" s="138"/>
      <c r="BL51077" s="138"/>
      <c r="BM51077" s="138"/>
    </row>
    <row r="51078" spans="62:65" ht="13" thickBot="1">
      <c r="BJ51078" s="138"/>
      <c r="BK51078" s="138"/>
      <c r="BL51078" s="138"/>
      <c r="BM51078" s="138"/>
    </row>
    <row r="51079" spans="62:65" ht="13" thickBot="1">
      <c r="BJ51079" s="138"/>
      <c r="BK51079" s="138"/>
      <c r="BL51079" s="138"/>
      <c r="BM51079" s="138"/>
    </row>
    <row r="51080" spans="62:65" ht="13" thickBot="1">
      <c r="BJ51080" s="138"/>
      <c r="BK51080" s="138"/>
      <c r="BL51080" s="138"/>
      <c r="BM51080" s="138"/>
    </row>
    <row r="51081" spans="62:65" ht="13" thickBot="1">
      <c r="BJ51081" s="138"/>
      <c r="BK51081" s="138"/>
      <c r="BL51081" s="138"/>
      <c r="BM51081" s="138"/>
    </row>
    <row r="51082" spans="62:65" ht="13" thickBot="1">
      <c r="BJ51082" s="138"/>
      <c r="BK51082" s="138"/>
      <c r="BL51082" s="138"/>
      <c r="BM51082" s="138"/>
    </row>
    <row r="51083" spans="62:65" ht="13" thickBot="1">
      <c r="BJ51083" s="138"/>
      <c r="BK51083" s="138"/>
      <c r="BL51083" s="138"/>
      <c r="BM51083" s="138"/>
    </row>
    <row r="51084" spans="62:65" ht="13" thickBot="1">
      <c r="BJ51084" s="138"/>
      <c r="BK51084" s="138"/>
      <c r="BL51084" s="138"/>
      <c r="BM51084" s="138"/>
    </row>
    <row r="51085" spans="62:65" ht="13" thickBot="1">
      <c r="BJ51085" s="138"/>
      <c r="BK51085" s="138"/>
      <c r="BL51085" s="138"/>
      <c r="BM51085" s="138"/>
    </row>
    <row r="51086" spans="62:65" ht="13" thickBot="1">
      <c r="BJ51086" s="138"/>
      <c r="BK51086" s="138"/>
      <c r="BL51086" s="138"/>
      <c r="BM51086" s="138"/>
    </row>
    <row r="51087" spans="62:65" ht="13" thickBot="1">
      <c r="BJ51087" s="138"/>
      <c r="BK51087" s="138"/>
      <c r="BL51087" s="138"/>
      <c r="BM51087" s="138"/>
    </row>
    <row r="51088" spans="62:65" ht="13" thickBot="1">
      <c r="BJ51088" s="138"/>
      <c r="BK51088" s="138"/>
      <c r="BL51088" s="138"/>
      <c r="BM51088" s="138"/>
    </row>
    <row r="51089" spans="62:65" ht="13" thickBot="1">
      <c r="BJ51089" s="138"/>
      <c r="BK51089" s="138"/>
      <c r="BL51089" s="138"/>
      <c r="BM51089" s="138"/>
    </row>
    <row r="51090" spans="62:65" ht="13" thickBot="1">
      <c r="BJ51090" s="138"/>
      <c r="BK51090" s="138"/>
      <c r="BL51090" s="138"/>
      <c r="BM51090" s="138"/>
    </row>
    <row r="51091" spans="62:65" ht="13" thickBot="1">
      <c r="BJ51091" s="138"/>
      <c r="BK51091" s="138"/>
      <c r="BL51091" s="138"/>
      <c r="BM51091" s="138"/>
    </row>
    <row r="51092" spans="62:65" ht="13" thickBot="1">
      <c r="BJ51092" s="138"/>
      <c r="BK51092" s="138"/>
      <c r="BL51092" s="138"/>
      <c r="BM51092" s="138"/>
    </row>
    <row r="51093" spans="62:65" ht="13" thickBot="1">
      <c r="BJ51093" s="138"/>
      <c r="BK51093" s="138"/>
      <c r="BL51093" s="138"/>
      <c r="BM51093" s="138"/>
    </row>
    <row r="51094" spans="62:65" ht="13" thickBot="1">
      <c r="BJ51094" s="138"/>
      <c r="BK51094" s="138"/>
      <c r="BL51094" s="138"/>
      <c r="BM51094" s="138"/>
    </row>
    <row r="51095" spans="62:65" ht="13" thickBot="1">
      <c r="BJ51095" s="138"/>
      <c r="BK51095" s="138"/>
      <c r="BL51095" s="138"/>
      <c r="BM51095" s="138"/>
    </row>
    <row r="51096" spans="62:65" ht="13" thickBot="1">
      <c r="BJ51096" s="138"/>
      <c r="BK51096" s="138"/>
      <c r="BL51096" s="138"/>
      <c r="BM51096" s="138"/>
    </row>
    <row r="51097" spans="62:65" ht="13" thickBot="1">
      <c r="BJ51097" s="138"/>
      <c r="BK51097" s="138"/>
      <c r="BL51097" s="138"/>
      <c r="BM51097" s="138"/>
    </row>
    <row r="51098" spans="62:65" ht="13" thickBot="1">
      <c r="BJ51098" s="138"/>
      <c r="BK51098" s="138"/>
      <c r="BL51098" s="138"/>
      <c r="BM51098" s="138"/>
    </row>
    <row r="51099" spans="62:65" ht="13" thickBot="1">
      <c r="BJ51099" s="138"/>
      <c r="BK51099" s="138"/>
      <c r="BL51099" s="138"/>
      <c r="BM51099" s="138"/>
    </row>
    <row r="51100" spans="62:65" ht="13" thickBot="1">
      <c r="BJ51100" s="138"/>
      <c r="BK51100" s="138"/>
      <c r="BL51100" s="138"/>
      <c r="BM51100" s="138"/>
    </row>
    <row r="51101" spans="62:65" ht="13" thickBot="1">
      <c r="BJ51101" s="138"/>
      <c r="BK51101" s="138"/>
      <c r="BL51101" s="138"/>
      <c r="BM51101" s="138"/>
    </row>
    <row r="51102" spans="62:65" ht="13" thickBot="1">
      <c r="BJ51102" s="138"/>
      <c r="BK51102" s="138"/>
      <c r="BL51102" s="138"/>
      <c r="BM51102" s="138"/>
    </row>
    <row r="51103" spans="62:65" ht="13" thickBot="1">
      <c r="BJ51103" s="138"/>
      <c r="BK51103" s="138"/>
      <c r="BL51103" s="138"/>
      <c r="BM51103" s="138"/>
    </row>
    <row r="51104" spans="62:65" ht="13" thickBot="1">
      <c r="BJ51104" s="138"/>
      <c r="BK51104" s="138"/>
      <c r="BL51104" s="138"/>
      <c r="BM51104" s="138"/>
    </row>
    <row r="51105" spans="62:65" ht="13" thickBot="1">
      <c r="BJ51105" s="138"/>
      <c r="BK51105" s="138"/>
      <c r="BL51105" s="138"/>
      <c r="BM51105" s="138"/>
    </row>
    <row r="51106" spans="62:65" ht="13" thickBot="1">
      <c r="BJ51106" s="138"/>
      <c r="BK51106" s="138"/>
      <c r="BL51106" s="138"/>
      <c r="BM51106" s="138"/>
    </row>
    <row r="51107" spans="62:65" ht="13" thickBot="1">
      <c r="BJ51107" s="138"/>
      <c r="BK51107" s="138"/>
      <c r="BL51107" s="138"/>
      <c r="BM51107" s="138"/>
    </row>
    <row r="51108" spans="62:65" ht="13" thickBot="1">
      <c r="BJ51108" s="138"/>
      <c r="BK51108" s="138"/>
      <c r="BL51108" s="138"/>
      <c r="BM51108" s="138"/>
    </row>
    <row r="51109" spans="62:65" ht="13" thickBot="1">
      <c r="BJ51109" s="138"/>
      <c r="BK51109" s="138"/>
      <c r="BL51109" s="138"/>
      <c r="BM51109" s="138"/>
    </row>
    <row r="51110" spans="62:65" ht="13" thickBot="1">
      <c r="BJ51110" s="138"/>
      <c r="BK51110" s="138"/>
      <c r="BL51110" s="138"/>
      <c r="BM51110" s="138"/>
    </row>
    <row r="51111" spans="62:65" ht="13" thickBot="1">
      <c r="BJ51111" s="138"/>
      <c r="BK51111" s="138"/>
      <c r="BL51111" s="138"/>
      <c r="BM51111" s="138"/>
    </row>
    <row r="51112" spans="62:65" ht="13" thickBot="1">
      <c r="BJ51112" s="138"/>
      <c r="BK51112" s="138"/>
      <c r="BL51112" s="138"/>
      <c r="BM51112" s="138"/>
    </row>
    <row r="51113" spans="62:65" ht="13" thickBot="1">
      <c r="BJ51113" s="138"/>
      <c r="BK51113" s="138"/>
      <c r="BL51113" s="138"/>
      <c r="BM51113" s="138"/>
    </row>
    <row r="51114" spans="62:65" ht="13" thickBot="1">
      <c r="BJ51114" s="138"/>
      <c r="BK51114" s="138"/>
      <c r="BL51114" s="138"/>
      <c r="BM51114" s="138"/>
    </row>
    <row r="51115" spans="62:65" ht="13" thickBot="1">
      <c r="BJ51115" s="138"/>
      <c r="BK51115" s="138"/>
      <c r="BL51115" s="138"/>
      <c r="BM51115" s="138"/>
    </row>
    <row r="51116" spans="62:65" ht="13" thickBot="1">
      <c r="BJ51116" s="138"/>
      <c r="BK51116" s="138"/>
      <c r="BL51116" s="138"/>
      <c r="BM51116" s="138"/>
    </row>
    <row r="51117" spans="62:65" ht="13" thickBot="1">
      <c r="BJ51117" s="138"/>
      <c r="BK51117" s="138"/>
      <c r="BL51117" s="138"/>
      <c r="BM51117" s="138"/>
    </row>
    <row r="51118" spans="62:65" ht="13" thickBot="1">
      <c r="BJ51118" s="138"/>
      <c r="BK51118" s="138"/>
      <c r="BL51118" s="138"/>
      <c r="BM51118" s="138"/>
    </row>
    <row r="51119" spans="62:65" ht="13" thickBot="1">
      <c r="BJ51119" s="138"/>
      <c r="BK51119" s="138"/>
      <c r="BL51119" s="138"/>
      <c r="BM51119" s="138"/>
    </row>
    <row r="51120" spans="62:65" ht="13" thickBot="1">
      <c r="BJ51120" s="138"/>
      <c r="BK51120" s="138"/>
      <c r="BL51120" s="138"/>
      <c r="BM51120" s="138"/>
    </row>
    <row r="51121" spans="62:65" ht="13" thickBot="1">
      <c r="BJ51121" s="138"/>
      <c r="BK51121" s="138"/>
      <c r="BL51121" s="138"/>
      <c r="BM51121" s="138"/>
    </row>
    <row r="51122" spans="62:65" ht="13" thickBot="1">
      <c r="BJ51122" s="138"/>
      <c r="BK51122" s="138"/>
      <c r="BL51122" s="138"/>
      <c r="BM51122" s="138"/>
    </row>
    <row r="51123" spans="62:65" ht="13" thickBot="1">
      <c r="BJ51123" s="138"/>
      <c r="BK51123" s="138"/>
      <c r="BL51123" s="138"/>
      <c r="BM51123" s="138"/>
    </row>
    <row r="51124" spans="62:65" ht="13" thickBot="1">
      <c r="BJ51124" s="138"/>
      <c r="BK51124" s="138"/>
      <c r="BL51124" s="138"/>
      <c r="BM51124" s="138"/>
    </row>
    <row r="51125" spans="62:65" ht="13" thickBot="1">
      <c r="BJ51125" s="138"/>
      <c r="BK51125" s="138"/>
      <c r="BL51125" s="138"/>
      <c r="BM51125" s="138"/>
    </row>
    <row r="51126" spans="62:65" ht="13" thickBot="1">
      <c r="BJ51126" s="138"/>
      <c r="BK51126" s="138"/>
      <c r="BL51126" s="138"/>
      <c r="BM51126" s="138"/>
    </row>
    <row r="51127" spans="62:65" ht="13" thickBot="1">
      <c r="BJ51127" s="138"/>
      <c r="BK51127" s="138"/>
      <c r="BL51127" s="138"/>
      <c r="BM51127" s="138"/>
    </row>
    <row r="51128" spans="62:65" ht="13" thickBot="1">
      <c r="BJ51128" s="138"/>
      <c r="BK51128" s="138"/>
      <c r="BL51128" s="138"/>
      <c r="BM51128" s="138"/>
    </row>
    <row r="51129" spans="62:65" ht="13" thickBot="1">
      <c r="BJ51129" s="138"/>
      <c r="BK51129" s="138"/>
      <c r="BL51129" s="138"/>
      <c r="BM51129" s="138"/>
    </row>
    <row r="51130" spans="62:65" ht="13" thickBot="1">
      <c r="BJ51130" s="138"/>
      <c r="BK51130" s="138"/>
      <c r="BL51130" s="138"/>
      <c r="BM51130" s="138"/>
    </row>
    <row r="51131" spans="62:65" ht="13" thickBot="1">
      <c r="BJ51131" s="138"/>
      <c r="BK51131" s="138"/>
      <c r="BL51131" s="138"/>
      <c r="BM51131" s="138"/>
    </row>
    <row r="51132" spans="62:65" ht="13" thickBot="1">
      <c r="BJ51132" s="138"/>
      <c r="BK51132" s="138"/>
      <c r="BL51132" s="138"/>
      <c r="BM51132" s="138"/>
    </row>
    <row r="51133" spans="62:65" ht="13" thickBot="1">
      <c r="BJ51133" s="138"/>
      <c r="BK51133" s="138"/>
      <c r="BL51133" s="138"/>
      <c r="BM51133" s="138"/>
    </row>
    <row r="51134" spans="62:65" ht="13" thickBot="1">
      <c r="BJ51134" s="138"/>
      <c r="BK51134" s="138"/>
      <c r="BL51134" s="138"/>
      <c r="BM51134" s="138"/>
    </row>
    <row r="51135" spans="62:65" ht="13" thickBot="1">
      <c r="BJ51135" s="138"/>
      <c r="BK51135" s="138"/>
      <c r="BL51135" s="138"/>
      <c r="BM51135" s="138"/>
    </row>
    <row r="51136" spans="62:65" ht="13" thickBot="1">
      <c r="BJ51136" s="138"/>
      <c r="BK51136" s="138"/>
      <c r="BL51136" s="138"/>
      <c r="BM51136" s="138"/>
    </row>
    <row r="51137" spans="62:65" ht="13" thickBot="1">
      <c r="BJ51137" s="138"/>
      <c r="BK51137" s="138"/>
      <c r="BL51137" s="138"/>
      <c r="BM51137" s="138"/>
    </row>
    <row r="51138" spans="62:65" ht="13" thickBot="1">
      <c r="BJ51138" s="138"/>
      <c r="BK51138" s="138"/>
      <c r="BL51138" s="138"/>
      <c r="BM51138" s="138"/>
    </row>
    <row r="51139" spans="62:65" ht="13" thickBot="1">
      <c r="BJ51139" s="138"/>
      <c r="BK51139" s="138"/>
      <c r="BL51139" s="138"/>
      <c r="BM51139" s="138"/>
    </row>
    <row r="51140" spans="62:65" ht="13" thickBot="1">
      <c r="BJ51140" s="138"/>
      <c r="BK51140" s="138"/>
      <c r="BL51140" s="138"/>
      <c r="BM51140" s="138"/>
    </row>
    <row r="51141" spans="62:65" ht="13" thickBot="1">
      <c r="BJ51141" s="138"/>
      <c r="BK51141" s="138"/>
      <c r="BL51141" s="138"/>
      <c r="BM51141" s="138"/>
    </row>
    <row r="51142" spans="62:65" ht="13" thickBot="1">
      <c r="BJ51142" s="138"/>
      <c r="BK51142" s="138"/>
      <c r="BL51142" s="138"/>
      <c r="BM51142" s="138"/>
    </row>
    <row r="51143" spans="62:65" ht="13" thickBot="1">
      <c r="BJ51143" s="138"/>
      <c r="BK51143" s="138"/>
      <c r="BL51143" s="138"/>
      <c r="BM51143" s="138"/>
    </row>
    <row r="51144" spans="62:65" ht="13" thickBot="1">
      <c r="BJ51144" s="138"/>
      <c r="BK51144" s="138"/>
      <c r="BL51144" s="138"/>
      <c r="BM51144" s="138"/>
    </row>
    <row r="51145" spans="62:65" ht="13" thickBot="1">
      <c r="BJ51145" s="138"/>
      <c r="BK51145" s="138"/>
      <c r="BL51145" s="138"/>
      <c r="BM51145" s="138"/>
    </row>
    <row r="51146" spans="62:65" ht="13" thickBot="1">
      <c r="BJ51146" s="138"/>
      <c r="BK51146" s="138"/>
      <c r="BL51146" s="138"/>
      <c r="BM51146" s="138"/>
    </row>
    <row r="51147" spans="62:65" ht="13" thickBot="1">
      <c r="BJ51147" s="138"/>
      <c r="BK51147" s="138"/>
      <c r="BL51147" s="138"/>
      <c r="BM51147" s="138"/>
    </row>
    <row r="51148" spans="62:65" ht="13" thickBot="1">
      <c r="BJ51148" s="138"/>
      <c r="BK51148" s="138"/>
      <c r="BL51148" s="138"/>
      <c r="BM51148" s="138"/>
    </row>
    <row r="51149" spans="62:65" ht="13" thickBot="1">
      <c r="BJ51149" s="138"/>
      <c r="BK51149" s="138"/>
      <c r="BL51149" s="138"/>
      <c r="BM51149" s="138"/>
    </row>
    <row r="51150" spans="62:65" ht="13" thickBot="1">
      <c r="BJ51150" s="138"/>
      <c r="BK51150" s="138"/>
      <c r="BL51150" s="138"/>
      <c r="BM51150" s="138"/>
    </row>
    <row r="51151" spans="62:65" ht="13" thickBot="1">
      <c r="BJ51151" s="138"/>
      <c r="BK51151" s="138"/>
      <c r="BL51151" s="138"/>
      <c r="BM51151" s="138"/>
    </row>
    <row r="51152" spans="62:65" ht="13" thickBot="1">
      <c r="BJ51152" s="138"/>
      <c r="BK51152" s="138"/>
      <c r="BL51152" s="138"/>
      <c r="BM51152" s="138"/>
    </row>
    <row r="51153" spans="62:65" ht="13" thickBot="1">
      <c r="BJ51153" s="138"/>
      <c r="BK51153" s="138"/>
      <c r="BL51153" s="138"/>
      <c r="BM51153" s="138"/>
    </row>
    <row r="51154" spans="62:65" ht="13" thickBot="1">
      <c r="BJ51154" s="138"/>
      <c r="BK51154" s="138"/>
      <c r="BL51154" s="138"/>
      <c r="BM51154" s="138"/>
    </row>
    <row r="51155" spans="62:65" ht="13" thickBot="1">
      <c r="BJ51155" s="138"/>
      <c r="BK51155" s="138"/>
      <c r="BL51155" s="138"/>
      <c r="BM51155" s="138"/>
    </row>
    <row r="51156" spans="62:65" ht="13" thickBot="1">
      <c r="BJ51156" s="138"/>
      <c r="BK51156" s="138"/>
      <c r="BL51156" s="138"/>
      <c r="BM51156" s="138"/>
    </row>
    <row r="51157" spans="62:65" ht="13" thickBot="1">
      <c r="BJ51157" s="138"/>
      <c r="BK51157" s="138"/>
      <c r="BL51157" s="138"/>
      <c r="BM51157" s="138"/>
    </row>
    <row r="51158" spans="62:65" ht="13" thickBot="1">
      <c r="BJ51158" s="138"/>
      <c r="BK51158" s="138"/>
      <c r="BL51158" s="138"/>
      <c r="BM51158" s="138"/>
    </row>
    <row r="51159" spans="62:65" ht="13" thickBot="1">
      <c r="BJ51159" s="138"/>
      <c r="BK51159" s="138"/>
      <c r="BL51159" s="138"/>
      <c r="BM51159" s="138"/>
    </row>
    <row r="51160" spans="62:65" ht="13" thickBot="1">
      <c r="BJ51160" s="138"/>
      <c r="BK51160" s="138"/>
      <c r="BL51160" s="138"/>
      <c r="BM51160" s="138"/>
    </row>
    <row r="51161" spans="62:65" ht="13" thickBot="1">
      <c r="BJ51161" s="138"/>
      <c r="BK51161" s="138"/>
      <c r="BL51161" s="138"/>
      <c r="BM51161" s="138"/>
    </row>
    <row r="51162" spans="62:65" ht="13" thickBot="1">
      <c r="BJ51162" s="138"/>
      <c r="BK51162" s="138"/>
      <c r="BL51162" s="138"/>
      <c r="BM51162" s="138"/>
    </row>
    <row r="51163" spans="62:65" ht="13" thickBot="1">
      <c r="BJ51163" s="138"/>
      <c r="BK51163" s="138"/>
      <c r="BL51163" s="138"/>
      <c r="BM51163" s="138"/>
    </row>
    <row r="51164" spans="62:65" ht="13" thickBot="1">
      <c r="BJ51164" s="138"/>
      <c r="BK51164" s="138"/>
      <c r="BL51164" s="138"/>
      <c r="BM51164" s="138"/>
    </row>
    <row r="51165" spans="62:65" ht="13" thickBot="1">
      <c r="BJ51165" s="138"/>
      <c r="BK51165" s="138"/>
      <c r="BL51165" s="138"/>
      <c r="BM51165" s="138"/>
    </row>
    <row r="51166" spans="62:65" ht="13" thickBot="1">
      <c r="BJ51166" s="138"/>
      <c r="BK51166" s="138"/>
      <c r="BL51166" s="138"/>
      <c r="BM51166" s="138"/>
    </row>
    <row r="51167" spans="62:65" ht="13" thickBot="1">
      <c r="BJ51167" s="138"/>
      <c r="BK51167" s="138"/>
      <c r="BL51167" s="138"/>
      <c r="BM51167" s="138"/>
    </row>
    <row r="51168" spans="62:65" ht="13" thickBot="1">
      <c r="BJ51168" s="138"/>
      <c r="BK51168" s="138"/>
      <c r="BL51168" s="138"/>
      <c r="BM51168" s="138"/>
    </row>
    <row r="51169" spans="62:65" ht="13" thickBot="1">
      <c r="BJ51169" s="138"/>
      <c r="BK51169" s="138"/>
      <c r="BL51169" s="138"/>
      <c r="BM51169" s="138"/>
    </row>
    <row r="51170" spans="62:65" ht="13" thickBot="1">
      <c r="BJ51170" s="138"/>
      <c r="BK51170" s="138"/>
      <c r="BL51170" s="138"/>
      <c r="BM51170" s="138"/>
    </row>
    <row r="51171" spans="62:65" ht="13" thickBot="1">
      <c r="BJ51171" s="138"/>
      <c r="BK51171" s="138"/>
      <c r="BL51171" s="138"/>
      <c r="BM51171" s="138"/>
    </row>
    <row r="51172" spans="62:65" ht="13" thickBot="1">
      <c r="BJ51172" s="138"/>
      <c r="BK51172" s="138"/>
      <c r="BL51172" s="138"/>
      <c r="BM51172" s="138"/>
    </row>
    <row r="51173" spans="62:65" ht="13" thickBot="1">
      <c r="BJ51173" s="138"/>
      <c r="BK51173" s="138"/>
      <c r="BL51173" s="138"/>
      <c r="BM51173" s="138"/>
    </row>
    <row r="51174" spans="62:65" ht="13" thickBot="1">
      <c r="BJ51174" s="138"/>
      <c r="BK51174" s="138"/>
      <c r="BL51174" s="138"/>
      <c r="BM51174" s="138"/>
    </row>
    <row r="51175" spans="62:65" ht="13" thickBot="1">
      <c r="BJ51175" s="138"/>
      <c r="BK51175" s="138"/>
      <c r="BL51175" s="138"/>
      <c r="BM51175" s="138"/>
    </row>
    <row r="51176" spans="62:65" ht="13" thickBot="1">
      <c r="BJ51176" s="138"/>
      <c r="BK51176" s="138"/>
      <c r="BL51176" s="138"/>
      <c r="BM51176" s="138"/>
    </row>
    <row r="51177" spans="62:65" ht="13" thickBot="1">
      <c r="BJ51177" s="138"/>
      <c r="BK51177" s="138"/>
      <c r="BL51177" s="138"/>
      <c r="BM51177" s="138"/>
    </row>
    <row r="51178" spans="62:65" ht="13" thickBot="1">
      <c r="BJ51178" s="138"/>
      <c r="BK51178" s="138"/>
      <c r="BL51178" s="138"/>
      <c r="BM51178" s="138"/>
    </row>
    <row r="51179" spans="62:65" ht="13" thickBot="1">
      <c r="BJ51179" s="138"/>
      <c r="BK51179" s="138"/>
      <c r="BL51179" s="138"/>
      <c r="BM51179" s="138"/>
    </row>
    <row r="51180" spans="62:65" ht="13" thickBot="1">
      <c r="BJ51180" s="138"/>
      <c r="BK51180" s="138"/>
      <c r="BL51180" s="138"/>
      <c r="BM51180" s="138"/>
    </row>
    <row r="51181" spans="62:65" ht="13" thickBot="1">
      <c r="BJ51181" s="138"/>
      <c r="BK51181" s="138"/>
      <c r="BL51181" s="138"/>
      <c r="BM51181" s="138"/>
    </row>
    <row r="51182" spans="62:65" ht="13" thickBot="1">
      <c r="BJ51182" s="138"/>
      <c r="BK51182" s="138"/>
      <c r="BL51182" s="138"/>
      <c r="BM51182" s="138"/>
    </row>
    <row r="51183" spans="62:65" ht="13" thickBot="1">
      <c r="BJ51183" s="138"/>
      <c r="BK51183" s="138"/>
      <c r="BL51183" s="138"/>
      <c r="BM51183" s="138"/>
    </row>
    <row r="51184" spans="62:65" ht="13" thickBot="1">
      <c r="BJ51184" s="138"/>
      <c r="BK51184" s="138"/>
      <c r="BL51184" s="138"/>
      <c r="BM51184" s="138"/>
    </row>
    <row r="51185" spans="62:65" ht="13" thickBot="1">
      <c r="BJ51185" s="138"/>
      <c r="BK51185" s="138"/>
      <c r="BL51185" s="138"/>
      <c r="BM51185" s="138"/>
    </row>
    <row r="51186" spans="62:65" ht="13" thickBot="1">
      <c r="BJ51186" s="138"/>
      <c r="BK51186" s="138"/>
      <c r="BL51186" s="138"/>
      <c r="BM51186" s="138"/>
    </row>
    <row r="51187" spans="62:65" ht="13" thickBot="1">
      <c r="BJ51187" s="138"/>
      <c r="BK51187" s="138"/>
      <c r="BL51187" s="138"/>
      <c r="BM51187" s="138"/>
    </row>
    <row r="51188" spans="62:65" ht="13" thickBot="1">
      <c r="BJ51188" s="138"/>
      <c r="BK51188" s="138"/>
      <c r="BL51188" s="138"/>
      <c r="BM51188" s="138"/>
    </row>
    <row r="51189" spans="62:65" ht="13" thickBot="1">
      <c r="BJ51189" s="138"/>
      <c r="BK51189" s="138"/>
      <c r="BL51189" s="138"/>
      <c r="BM51189" s="138"/>
    </row>
    <row r="51190" spans="62:65" ht="13" thickBot="1">
      <c r="BJ51190" s="138"/>
      <c r="BK51190" s="138"/>
      <c r="BL51190" s="138"/>
      <c r="BM51190" s="138"/>
    </row>
    <row r="51191" spans="62:65" ht="13" thickBot="1">
      <c r="BJ51191" s="138"/>
      <c r="BK51191" s="138"/>
      <c r="BL51191" s="138"/>
      <c r="BM51191" s="138"/>
    </row>
    <row r="51192" spans="62:65" ht="13" thickBot="1">
      <c r="BJ51192" s="138"/>
      <c r="BK51192" s="138"/>
      <c r="BL51192" s="138"/>
      <c r="BM51192" s="138"/>
    </row>
    <row r="51193" spans="62:65" ht="13" thickBot="1">
      <c r="BJ51193" s="138"/>
      <c r="BK51193" s="138"/>
      <c r="BL51193" s="138"/>
      <c r="BM51193" s="138"/>
    </row>
    <row r="51194" spans="62:65" ht="13" thickBot="1">
      <c r="BJ51194" s="138"/>
      <c r="BK51194" s="138"/>
      <c r="BL51194" s="138"/>
      <c r="BM51194" s="138"/>
    </row>
    <row r="51195" spans="62:65" ht="13" thickBot="1">
      <c r="BJ51195" s="138"/>
      <c r="BK51195" s="138"/>
      <c r="BL51195" s="138"/>
      <c r="BM51195" s="138"/>
    </row>
    <row r="51196" spans="62:65" ht="13" thickBot="1">
      <c r="BJ51196" s="138"/>
      <c r="BK51196" s="138"/>
      <c r="BL51196" s="138"/>
      <c r="BM51196" s="138"/>
    </row>
    <row r="51197" spans="62:65" ht="13" thickBot="1">
      <c r="BJ51197" s="138"/>
      <c r="BK51197" s="138"/>
      <c r="BL51197" s="138"/>
      <c r="BM51197" s="138"/>
    </row>
    <row r="51198" spans="62:65" ht="13" thickBot="1">
      <c r="BJ51198" s="138"/>
      <c r="BK51198" s="138"/>
      <c r="BL51198" s="138"/>
      <c r="BM51198" s="138"/>
    </row>
    <row r="51199" spans="62:65" ht="13" thickBot="1">
      <c r="BJ51199" s="138"/>
      <c r="BK51199" s="138"/>
      <c r="BL51199" s="138"/>
      <c r="BM51199" s="138"/>
    </row>
    <row r="51200" spans="62:65" ht="13" thickBot="1">
      <c r="BJ51200" s="138"/>
      <c r="BK51200" s="138"/>
      <c r="BL51200" s="138"/>
      <c r="BM51200" s="138"/>
    </row>
    <row r="51201" spans="62:65" ht="13" thickBot="1">
      <c r="BJ51201" s="138"/>
      <c r="BK51201" s="138"/>
      <c r="BL51201" s="138"/>
      <c r="BM51201" s="138"/>
    </row>
    <row r="51202" spans="62:65" ht="13" thickBot="1">
      <c r="BJ51202" s="138"/>
      <c r="BK51202" s="138"/>
      <c r="BL51202" s="138"/>
      <c r="BM51202" s="138"/>
    </row>
    <row r="51203" spans="62:65" ht="13" thickBot="1">
      <c r="BJ51203" s="138"/>
      <c r="BK51203" s="138"/>
      <c r="BL51203" s="138"/>
      <c r="BM51203" s="138"/>
    </row>
    <row r="51204" spans="62:65" ht="13" thickBot="1">
      <c r="BJ51204" s="138"/>
      <c r="BK51204" s="138"/>
      <c r="BL51204" s="138"/>
      <c r="BM51204" s="138"/>
    </row>
    <row r="51205" spans="62:65" ht="13" thickBot="1">
      <c r="BJ51205" s="138"/>
      <c r="BK51205" s="138"/>
      <c r="BL51205" s="138"/>
      <c r="BM51205" s="138"/>
    </row>
    <row r="51206" spans="62:65" ht="13" thickBot="1">
      <c r="BJ51206" s="138"/>
      <c r="BK51206" s="138"/>
      <c r="BL51206" s="138"/>
      <c r="BM51206" s="138"/>
    </row>
    <row r="51207" spans="62:65" ht="13" thickBot="1">
      <c r="BJ51207" s="138"/>
      <c r="BK51207" s="138"/>
      <c r="BL51207" s="138"/>
      <c r="BM51207" s="138"/>
    </row>
    <row r="51208" spans="62:65" ht="13" thickBot="1">
      <c r="BJ51208" s="138"/>
      <c r="BK51208" s="138"/>
      <c r="BL51208" s="138"/>
      <c r="BM51208" s="138"/>
    </row>
    <row r="51209" spans="62:65" ht="13" thickBot="1">
      <c r="BJ51209" s="138"/>
      <c r="BK51209" s="138"/>
      <c r="BL51209" s="138"/>
      <c r="BM51209" s="138"/>
    </row>
    <row r="51210" spans="62:65" ht="13" thickBot="1">
      <c r="BJ51210" s="138"/>
      <c r="BK51210" s="138"/>
      <c r="BL51210" s="138"/>
      <c r="BM51210" s="138"/>
    </row>
    <row r="51211" spans="62:65" ht="13" thickBot="1">
      <c r="BJ51211" s="138"/>
      <c r="BK51211" s="138"/>
      <c r="BL51211" s="138"/>
      <c r="BM51211" s="138"/>
    </row>
    <row r="51212" spans="62:65" ht="13" thickBot="1">
      <c r="BJ51212" s="138"/>
      <c r="BK51212" s="138"/>
      <c r="BL51212" s="138"/>
      <c r="BM51212" s="138"/>
    </row>
    <row r="51213" spans="62:65" ht="13" thickBot="1">
      <c r="BJ51213" s="138"/>
      <c r="BK51213" s="138"/>
      <c r="BL51213" s="138"/>
      <c r="BM51213" s="138"/>
    </row>
    <row r="51214" spans="62:65" ht="13" thickBot="1">
      <c r="BJ51214" s="138"/>
      <c r="BK51214" s="138"/>
      <c r="BL51214" s="138"/>
      <c r="BM51214" s="138"/>
    </row>
    <row r="51215" spans="62:65" ht="13" thickBot="1">
      <c r="BJ51215" s="138"/>
      <c r="BK51215" s="138"/>
      <c r="BL51215" s="138"/>
      <c r="BM51215" s="138"/>
    </row>
    <row r="51216" spans="62:65" ht="13" thickBot="1">
      <c r="BJ51216" s="138"/>
      <c r="BK51216" s="138"/>
      <c r="BL51216" s="138"/>
      <c r="BM51216" s="138"/>
    </row>
    <row r="51217" spans="62:65" ht="13" thickBot="1">
      <c r="BJ51217" s="138"/>
      <c r="BK51217" s="138"/>
      <c r="BL51217" s="138"/>
      <c r="BM51217" s="138"/>
    </row>
    <row r="51218" spans="62:65" ht="13" thickBot="1">
      <c r="BJ51218" s="138"/>
      <c r="BK51218" s="138"/>
      <c r="BL51218" s="138"/>
      <c r="BM51218" s="138"/>
    </row>
    <row r="51219" spans="62:65" ht="13" thickBot="1">
      <c r="BJ51219" s="138"/>
      <c r="BK51219" s="138"/>
      <c r="BL51219" s="138"/>
      <c r="BM51219" s="138"/>
    </row>
    <row r="51220" spans="62:65" ht="13" thickBot="1">
      <c r="BJ51220" s="138"/>
      <c r="BK51220" s="138"/>
      <c r="BL51220" s="138"/>
      <c r="BM51220" s="138"/>
    </row>
    <row r="51221" spans="62:65" ht="13" thickBot="1">
      <c r="BJ51221" s="138"/>
      <c r="BK51221" s="138"/>
      <c r="BL51221" s="138"/>
      <c r="BM51221" s="138"/>
    </row>
    <row r="51222" spans="62:65" ht="13" thickBot="1">
      <c r="BJ51222" s="138"/>
      <c r="BK51222" s="138"/>
      <c r="BL51222" s="138"/>
      <c r="BM51222" s="138"/>
    </row>
    <row r="51223" spans="62:65" ht="13" thickBot="1">
      <c r="BJ51223" s="138"/>
      <c r="BK51223" s="138"/>
      <c r="BL51223" s="138"/>
      <c r="BM51223" s="138"/>
    </row>
    <row r="51224" spans="62:65" ht="13" thickBot="1">
      <c r="BJ51224" s="138"/>
      <c r="BK51224" s="138"/>
      <c r="BL51224" s="138"/>
      <c r="BM51224" s="138"/>
    </row>
    <row r="51225" spans="62:65" ht="13" thickBot="1">
      <c r="BJ51225" s="138"/>
      <c r="BK51225" s="138"/>
      <c r="BL51225" s="138"/>
      <c r="BM51225" s="138"/>
    </row>
    <row r="51226" spans="62:65" ht="13" thickBot="1">
      <c r="BJ51226" s="138"/>
      <c r="BK51226" s="138"/>
      <c r="BL51226" s="138"/>
      <c r="BM51226" s="138"/>
    </row>
    <row r="51227" spans="62:65" ht="13" thickBot="1">
      <c r="BJ51227" s="138"/>
      <c r="BK51227" s="138"/>
      <c r="BL51227" s="138"/>
      <c r="BM51227" s="138"/>
    </row>
    <row r="51228" spans="62:65" ht="13" thickBot="1">
      <c r="BJ51228" s="138"/>
      <c r="BK51228" s="138"/>
      <c r="BL51228" s="138"/>
      <c r="BM51228" s="138"/>
    </row>
    <row r="51229" spans="62:65" ht="13" thickBot="1">
      <c r="BJ51229" s="138"/>
      <c r="BK51229" s="138"/>
      <c r="BL51229" s="138"/>
      <c r="BM51229" s="138"/>
    </row>
    <row r="51230" spans="62:65" ht="13" thickBot="1">
      <c r="BJ51230" s="138"/>
      <c r="BK51230" s="138"/>
      <c r="BL51230" s="138"/>
      <c r="BM51230" s="138"/>
    </row>
    <row r="51231" spans="62:65" ht="13" thickBot="1">
      <c r="BJ51231" s="138"/>
      <c r="BK51231" s="138"/>
      <c r="BL51231" s="138"/>
      <c r="BM51231" s="138"/>
    </row>
    <row r="51232" spans="62:65" ht="13" thickBot="1">
      <c r="BJ51232" s="138"/>
      <c r="BK51232" s="138"/>
      <c r="BL51232" s="138"/>
      <c r="BM51232" s="138"/>
    </row>
    <row r="51233" spans="62:65" ht="13" thickBot="1">
      <c r="BJ51233" s="138"/>
      <c r="BK51233" s="138"/>
      <c r="BL51233" s="138"/>
      <c r="BM51233" s="138"/>
    </row>
    <row r="51234" spans="62:65" ht="13" thickBot="1">
      <c r="BJ51234" s="138"/>
      <c r="BK51234" s="138"/>
      <c r="BL51234" s="138"/>
      <c r="BM51234" s="138"/>
    </row>
    <row r="51235" spans="62:65" ht="13" thickBot="1">
      <c r="BJ51235" s="138"/>
      <c r="BK51235" s="138"/>
      <c r="BL51235" s="138"/>
      <c r="BM51235" s="138"/>
    </row>
    <row r="51236" spans="62:65" ht="13" thickBot="1">
      <c r="BJ51236" s="138"/>
      <c r="BK51236" s="138"/>
      <c r="BL51236" s="138"/>
      <c r="BM51236" s="138"/>
    </row>
    <row r="51237" spans="62:65" ht="13" thickBot="1">
      <c r="BJ51237" s="138"/>
      <c r="BK51237" s="138"/>
      <c r="BL51237" s="138"/>
      <c r="BM51237" s="138"/>
    </row>
    <row r="51238" spans="62:65" ht="13" thickBot="1">
      <c r="BJ51238" s="138"/>
      <c r="BK51238" s="138"/>
      <c r="BL51238" s="138"/>
      <c r="BM51238" s="138"/>
    </row>
    <row r="51239" spans="62:65" ht="13" thickBot="1">
      <c r="BJ51239" s="138"/>
      <c r="BK51239" s="138"/>
      <c r="BL51239" s="138"/>
      <c r="BM51239" s="138"/>
    </row>
    <row r="51240" spans="62:65" ht="13" thickBot="1">
      <c r="BJ51240" s="138"/>
      <c r="BK51240" s="138"/>
      <c r="BL51240" s="138"/>
      <c r="BM51240" s="138"/>
    </row>
    <row r="51241" spans="62:65" ht="13" thickBot="1">
      <c r="BJ51241" s="138"/>
      <c r="BK51241" s="138"/>
      <c r="BL51241" s="138"/>
      <c r="BM51241" s="138"/>
    </row>
    <row r="51242" spans="62:65" ht="13" thickBot="1">
      <c r="BJ51242" s="138"/>
      <c r="BK51242" s="138"/>
      <c r="BL51242" s="138"/>
      <c r="BM51242" s="138"/>
    </row>
    <row r="51243" spans="62:65" ht="13" thickBot="1">
      <c r="BJ51243" s="138"/>
      <c r="BK51243" s="138"/>
      <c r="BL51243" s="138"/>
      <c r="BM51243" s="138"/>
    </row>
    <row r="51244" spans="62:65" ht="13" thickBot="1">
      <c r="BJ51244" s="138"/>
      <c r="BK51244" s="138"/>
      <c r="BL51244" s="138"/>
      <c r="BM51244" s="138"/>
    </row>
    <row r="51245" spans="62:65" ht="13" thickBot="1">
      <c r="BJ51245" s="138"/>
      <c r="BK51245" s="138"/>
      <c r="BL51245" s="138"/>
      <c r="BM51245" s="138"/>
    </row>
    <row r="51246" spans="62:65" ht="13" thickBot="1">
      <c r="BJ51246" s="138"/>
      <c r="BK51246" s="138"/>
      <c r="BL51246" s="138"/>
      <c r="BM51246" s="138"/>
    </row>
    <row r="51247" spans="62:65" ht="13" thickBot="1">
      <c r="BJ51247" s="138"/>
      <c r="BK51247" s="138"/>
      <c r="BL51247" s="138"/>
      <c r="BM51247" s="138"/>
    </row>
    <row r="51248" spans="62:65" ht="13" thickBot="1">
      <c r="BJ51248" s="138"/>
      <c r="BK51248" s="138"/>
      <c r="BL51248" s="138"/>
      <c r="BM51248" s="138"/>
    </row>
    <row r="51249" spans="62:65" ht="13" thickBot="1">
      <c r="BJ51249" s="138"/>
      <c r="BK51249" s="138"/>
      <c r="BL51249" s="138"/>
      <c r="BM51249" s="138"/>
    </row>
    <row r="51250" spans="62:65" ht="13" thickBot="1">
      <c r="BJ51250" s="138"/>
      <c r="BK51250" s="138"/>
      <c r="BL51250" s="138"/>
      <c r="BM51250" s="138"/>
    </row>
    <row r="51251" spans="62:65" ht="13" thickBot="1">
      <c r="BJ51251" s="138"/>
      <c r="BK51251" s="138"/>
      <c r="BL51251" s="138"/>
      <c r="BM51251" s="138"/>
    </row>
    <row r="51252" spans="62:65" ht="13" thickBot="1">
      <c r="BJ51252" s="138"/>
      <c r="BK51252" s="138"/>
      <c r="BL51252" s="138"/>
      <c r="BM51252" s="138"/>
    </row>
    <row r="51253" spans="62:65" ht="13" thickBot="1">
      <c r="BJ51253" s="138"/>
      <c r="BK51253" s="138"/>
      <c r="BL51253" s="138"/>
      <c r="BM51253" s="138"/>
    </row>
    <row r="51254" spans="62:65" ht="13" thickBot="1">
      <c r="BJ51254" s="138"/>
      <c r="BK51254" s="138"/>
      <c r="BL51254" s="138"/>
      <c r="BM51254" s="138"/>
    </row>
    <row r="51255" spans="62:65" ht="13" thickBot="1">
      <c r="BJ51255" s="138"/>
      <c r="BK51255" s="138"/>
      <c r="BL51255" s="138"/>
      <c r="BM51255" s="138"/>
    </row>
    <row r="51256" spans="62:65" ht="13" thickBot="1">
      <c r="BJ51256" s="138"/>
      <c r="BK51256" s="138"/>
      <c r="BL51256" s="138"/>
      <c r="BM51256" s="138"/>
    </row>
    <row r="51257" spans="62:65" ht="13" thickBot="1">
      <c r="BJ51257" s="138"/>
      <c r="BK51257" s="138"/>
      <c r="BL51257" s="138"/>
      <c r="BM51257" s="138"/>
    </row>
    <row r="51258" spans="62:65" ht="13" thickBot="1">
      <c r="BJ51258" s="138"/>
      <c r="BK51258" s="138"/>
      <c r="BL51258" s="138"/>
      <c r="BM51258" s="138"/>
    </row>
    <row r="51259" spans="62:65" ht="13" thickBot="1">
      <c r="BJ51259" s="138"/>
      <c r="BK51259" s="138"/>
      <c r="BL51259" s="138"/>
      <c r="BM51259" s="138"/>
    </row>
    <row r="51260" spans="62:65" ht="13" thickBot="1">
      <c r="BJ51260" s="138"/>
      <c r="BK51260" s="138"/>
      <c r="BL51260" s="138"/>
      <c r="BM51260" s="138"/>
    </row>
    <row r="51261" spans="62:65" ht="13" thickBot="1">
      <c r="BJ51261" s="138"/>
      <c r="BK51261" s="138"/>
      <c r="BL51261" s="138"/>
      <c r="BM51261" s="138"/>
    </row>
    <row r="51262" spans="62:65" ht="13" thickBot="1">
      <c r="BJ51262" s="138"/>
      <c r="BK51262" s="138"/>
      <c r="BL51262" s="138"/>
      <c r="BM51262" s="138"/>
    </row>
    <row r="51263" spans="62:65" ht="13" thickBot="1">
      <c r="BJ51263" s="138"/>
      <c r="BK51263" s="138"/>
      <c r="BL51263" s="138"/>
      <c r="BM51263" s="138"/>
    </row>
    <row r="51264" spans="62:65" ht="13" thickBot="1">
      <c r="BJ51264" s="138"/>
      <c r="BK51264" s="138"/>
      <c r="BL51264" s="138"/>
      <c r="BM51264" s="138"/>
    </row>
    <row r="51265" spans="62:65" ht="13" thickBot="1">
      <c r="BJ51265" s="138"/>
      <c r="BK51265" s="138"/>
      <c r="BL51265" s="138"/>
      <c r="BM51265" s="138"/>
    </row>
    <row r="51266" spans="62:65" ht="13" thickBot="1">
      <c r="BJ51266" s="138"/>
      <c r="BK51266" s="138"/>
      <c r="BL51266" s="138"/>
      <c r="BM51266" s="138"/>
    </row>
    <row r="51267" spans="62:65" ht="13" thickBot="1">
      <c r="BJ51267" s="138"/>
      <c r="BK51267" s="138"/>
      <c r="BL51267" s="138"/>
      <c r="BM51267" s="138"/>
    </row>
    <row r="51268" spans="62:65" ht="13" thickBot="1">
      <c r="BJ51268" s="138"/>
      <c r="BK51268" s="138"/>
      <c r="BL51268" s="138"/>
      <c r="BM51268" s="138"/>
    </row>
    <row r="51269" spans="62:65" ht="13" thickBot="1">
      <c r="BJ51269" s="138"/>
      <c r="BK51269" s="138"/>
      <c r="BL51269" s="138"/>
      <c r="BM51269" s="138"/>
    </row>
    <row r="51270" spans="62:65" ht="13" thickBot="1">
      <c r="BJ51270" s="138"/>
      <c r="BK51270" s="138"/>
      <c r="BL51270" s="138"/>
      <c r="BM51270" s="138"/>
    </row>
    <row r="51271" spans="62:65" ht="13" thickBot="1">
      <c r="BJ51271" s="138"/>
      <c r="BK51271" s="138"/>
      <c r="BL51271" s="138"/>
      <c r="BM51271" s="138"/>
    </row>
    <row r="51272" spans="62:65" ht="13" thickBot="1">
      <c r="BJ51272" s="138"/>
      <c r="BK51272" s="138"/>
      <c r="BL51272" s="138"/>
      <c r="BM51272" s="138"/>
    </row>
    <row r="51273" spans="62:65" ht="13" thickBot="1">
      <c r="BJ51273" s="138"/>
      <c r="BK51273" s="138"/>
      <c r="BL51273" s="138"/>
      <c r="BM51273" s="138"/>
    </row>
    <row r="51274" spans="62:65" ht="13" thickBot="1">
      <c r="BJ51274" s="138"/>
      <c r="BK51274" s="138"/>
      <c r="BL51274" s="138"/>
      <c r="BM51274" s="138"/>
    </row>
    <row r="51275" spans="62:65" ht="13" thickBot="1">
      <c r="BJ51275" s="138"/>
      <c r="BK51275" s="138"/>
      <c r="BL51275" s="138"/>
      <c r="BM51275" s="138"/>
    </row>
    <row r="51276" spans="62:65" ht="13" thickBot="1">
      <c r="BJ51276" s="138"/>
      <c r="BK51276" s="138"/>
      <c r="BL51276" s="138"/>
      <c r="BM51276" s="138"/>
    </row>
    <row r="51277" spans="62:65" ht="13" thickBot="1">
      <c r="BJ51277" s="138"/>
      <c r="BK51277" s="138"/>
      <c r="BL51277" s="138"/>
      <c r="BM51277" s="138"/>
    </row>
    <row r="51278" spans="62:65" ht="13" thickBot="1">
      <c r="BJ51278" s="138"/>
      <c r="BK51278" s="138"/>
      <c r="BL51278" s="138"/>
      <c r="BM51278" s="138"/>
    </row>
    <row r="51279" spans="62:65" ht="13" thickBot="1">
      <c r="BJ51279" s="138"/>
      <c r="BK51279" s="138"/>
      <c r="BL51279" s="138"/>
      <c r="BM51279" s="138"/>
    </row>
    <row r="51280" spans="62:65" ht="13" thickBot="1">
      <c r="BJ51280" s="138"/>
      <c r="BK51280" s="138"/>
      <c r="BL51280" s="138"/>
      <c r="BM51280" s="138"/>
    </row>
    <row r="51281" spans="62:65" ht="13" thickBot="1">
      <c r="BJ51281" s="138"/>
      <c r="BK51281" s="138"/>
      <c r="BL51281" s="138"/>
      <c r="BM51281" s="138"/>
    </row>
    <row r="51282" spans="62:65" ht="13" thickBot="1">
      <c r="BJ51282" s="138"/>
      <c r="BK51282" s="138"/>
      <c r="BL51282" s="138"/>
      <c r="BM51282" s="138"/>
    </row>
    <row r="51283" spans="62:65" ht="13" thickBot="1">
      <c r="BJ51283" s="138"/>
      <c r="BK51283" s="138"/>
      <c r="BL51283" s="138"/>
      <c r="BM51283" s="138"/>
    </row>
    <row r="51284" spans="62:65" ht="13" thickBot="1">
      <c r="BJ51284" s="138"/>
      <c r="BK51284" s="138"/>
      <c r="BL51284" s="138"/>
      <c r="BM51284" s="138"/>
    </row>
    <row r="51285" spans="62:65" ht="13" thickBot="1">
      <c r="BJ51285" s="138"/>
      <c r="BK51285" s="138"/>
      <c r="BL51285" s="138"/>
      <c r="BM51285" s="138"/>
    </row>
    <row r="51286" spans="62:65" ht="13" thickBot="1">
      <c r="BJ51286" s="138"/>
      <c r="BK51286" s="138"/>
      <c r="BL51286" s="138"/>
      <c r="BM51286" s="138"/>
    </row>
    <row r="51287" spans="62:65" ht="13" thickBot="1">
      <c r="BJ51287" s="138"/>
      <c r="BK51287" s="138"/>
      <c r="BL51287" s="138"/>
      <c r="BM51287" s="138"/>
    </row>
    <row r="51288" spans="62:65" ht="13" thickBot="1">
      <c r="BJ51288" s="138"/>
      <c r="BK51288" s="138"/>
      <c r="BL51288" s="138"/>
      <c r="BM51288" s="138"/>
    </row>
    <row r="51289" spans="62:65" ht="13" thickBot="1">
      <c r="BJ51289" s="138"/>
      <c r="BK51289" s="138"/>
      <c r="BL51289" s="138"/>
      <c r="BM51289" s="138"/>
    </row>
    <row r="51290" spans="62:65" ht="13" thickBot="1">
      <c r="BJ51290" s="138"/>
      <c r="BK51290" s="138"/>
      <c r="BL51290" s="138"/>
      <c r="BM51290" s="138"/>
    </row>
    <row r="51291" spans="62:65" ht="13" thickBot="1">
      <c r="BJ51291" s="138"/>
      <c r="BK51291" s="138"/>
      <c r="BL51291" s="138"/>
      <c r="BM51291" s="138"/>
    </row>
    <row r="51292" spans="62:65" ht="13" thickBot="1">
      <c r="BJ51292" s="138"/>
      <c r="BK51292" s="138"/>
      <c r="BL51292" s="138"/>
      <c r="BM51292" s="138"/>
    </row>
    <row r="51293" spans="62:65" ht="13" thickBot="1">
      <c r="BJ51293" s="138"/>
      <c r="BK51293" s="138"/>
      <c r="BL51293" s="138"/>
      <c r="BM51293" s="138"/>
    </row>
    <row r="51294" spans="62:65" ht="13" thickBot="1">
      <c r="BJ51294" s="138"/>
      <c r="BK51294" s="138"/>
      <c r="BL51294" s="138"/>
      <c r="BM51294" s="138"/>
    </row>
    <row r="51295" spans="62:65" ht="13" thickBot="1">
      <c r="BJ51295" s="138"/>
      <c r="BK51295" s="138"/>
      <c r="BL51295" s="138"/>
      <c r="BM51295" s="138"/>
    </row>
    <row r="51296" spans="62:65" ht="13" thickBot="1">
      <c r="BJ51296" s="138"/>
      <c r="BK51296" s="138"/>
      <c r="BL51296" s="138"/>
      <c r="BM51296" s="138"/>
    </row>
    <row r="51297" spans="62:65" ht="13" thickBot="1">
      <c r="BJ51297" s="138"/>
      <c r="BK51297" s="138"/>
      <c r="BL51297" s="138"/>
      <c r="BM51297" s="138"/>
    </row>
    <row r="51298" spans="62:65" ht="13" thickBot="1">
      <c r="BJ51298" s="138"/>
      <c r="BK51298" s="138"/>
      <c r="BL51298" s="138"/>
      <c r="BM51298" s="138"/>
    </row>
    <row r="51299" spans="62:65" ht="13" thickBot="1">
      <c r="BJ51299" s="138"/>
      <c r="BK51299" s="138"/>
      <c r="BL51299" s="138"/>
      <c r="BM51299" s="138"/>
    </row>
    <row r="51300" spans="62:65" ht="13" thickBot="1">
      <c r="BJ51300" s="138"/>
      <c r="BK51300" s="138"/>
      <c r="BL51300" s="138"/>
      <c r="BM51300" s="138"/>
    </row>
    <row r="51301" spans="62:65" ht="13" thickBot="1">
      <c r="BJ51301" s="138"/>
      <c r="BK51301" s="138"/>
      <c r="BL51301" s="138"/>
      <c r="BM51301" s="138"/>
    </row>
    <row r="51302" spans="62:65" ht="13" thickBot="1">
      <c r="BJ51302" s="138"/>
      <c r="BK51302" s="138"/>
      <c r="BL51302" s="138"/>
      <c r="BM51302" s="138"/>
    </row>
    <row r="51303" spans="62:65" ht="13" thickBot="1">
      <c r="BJ51303" s="138"/>
      <c r="BK51303" s="138"/>
      <c r="BL51303" s="138"/>
      <c r="BM51303" s="138"/>
    </row>
    <row r="51304" spans="62:65" ht="13" thickBot="1">
      <c r="BJ51304" s="138"/>
      <c r="BK51304" s="138"/>
      <c r="BL51304" s="138"/>
      <c r="BM51304" s="138"/>
    </row>
    <row r="51305" spans="62:65" ht="13" thickBot="1">
      <c r="BJ51305" s="138"/>
      <c r="BK51305" s="138"/>
      <c r="BL51305" s="138"/>
      <c r="BM51305" s="138"/>
    </row>
    <row r="51306" spans="62:65" ht="13" thickBot="1">
      <c r="BJ51306" s="138"/>
      <c r="BK51306" s="138"/>
      <c r="BL51306" s="138"/>
      <c r="BM51306" s="138"/>
    </row>
    <row r="51307" spans="62:65" ht="13" thickBot="1">
      <c r="BJ51307" s="138"/>
      <c r="BK51307" s="138"/>
      <c r="BL51307" s="138"/>
      <c r="BM51307" s="138"/>
    </row>
    <row r="51308" spans="62:65" ht="13" thickBot="1">
      <c r="BJ51308" s="138"/>
      <c r="BK51308" s="138"/>
      <c r="BL51308" s="138"/>
      <c r="BM51308" s="138"/>
    </row>
    <row r="51309" spans="62:65" ht="13" thickBot="1">
      <c r="BJ51309" s="138"/>
      <c r="BK51309" s="138"/>
      <c r="BL51309" s="138"/>
      <c r="BM51309" s="138"/>
    </row>
    <row r="51310" spans="62:65" ht="13" thickBot="1">
      <c r="BJ51310" s="138"/>
      <c r="BK51310" s="138"/>
      <c r="BL51310" s="138"/>
      <c r="BM51310" s="138"/>
    </row>
    <row r="51311" spans="62:65" ht="13" thickBot="1">
      <c r="BJ51311" s="138"/>
      <c r="BK51311" s="138"/>
      <c r="BL51311" s="138"/>
      <c r="BM51311" s="138"/>
    </row>
    <row r="51312" spans="62:65" ht="13" thickBot="1">
      <c r="BJ51312" s="138"/>
      <c r="BK51312" s="138"/>
      <c r="BL51312" s="138"/>
      <c r="BM51312" s="138"/>
    </row>
    <row r="51313" spans="62:65" ht="13" thickBot="1">
      <c r="BJ51313" s="138"/>
      <c r="BK51313" s="138"/>
      <c r="BL51313" s="138"/>
      <c r="BM51313" s="138"/>
    </row>
    <row r="51314" spans="62:65" ht="13" thickBot="1">
      <c r="BJ51314" s="138"/>
      <c r="BK51314" s="138"/>
      <c r="BL51314" s="138"/>
      <c r="BM51314" s="138"/>
    </row>
    <row r="51315" spans="62:65" ht="13" thickBot="1">
      <c r="BJ51315" s="138"/>
      <c r="BK51315" s="138"/>
      <c r="BL51315" s="138"/>
      <c r="BM51315" s="138"/>
    </row>
    <row r="51316" spans="62:65" ht="13" thickBot="1">
      <c r="BJ51316" s="138"/>
      <c r="BK51316" s="138"/>
      <c r="BL51316" s="138"/>
      <c r="BM51316" s="138"/>
    </row>
    <row r="51317" spans="62:65" ht="13" thickBot="1">
      <c r="BJ51317" s="138"/>
      <c r="BK51317" s="138"/>
      <c r="BL51317" s="138"/>
      <c r="BM51317" s="138"/>
    </row>
    <row r="51318" spans="62:65" ht="13" thickBot="1">
      <c r="BJ51318" s="138"/>
      <c r="BK51318" s="138"/>
      <c r="BL51318" s="138"/>
      <c r="BM51318" s="138"/>
    </row>
    <row r="51319" spans="62:65" ht="13" thickBot="1">
      <c r="BJ51319" s="138"/>
      <c r="BK51319" s="138"/>
      <c r="BL51319" s="138"/>
      <c r="BM51319" s="138"/>
    </row>
    <row r="51320" spans="62:65" ht="13" thickBot="1">
      <c r="BJ51320" s="138"/>
      <c r="BK51320" s="138"/>
      <c r="BL51320" s="138"/>
      <c r="BM51320" s="138"/>
    </row>
    <row r="51321" spans="62:65" ht="13" thickBot="1">
      <c r="BJ51321" s="138"/>
      <c r="BK51321" s="138"/>
      <c r="BL51321" s="138"/>
      <c r="BM51321" s="138"/>
    </row>
    <row r="51322" spans="62:65" ht="13" thickBot="1">
      <c r="BJ51322" s="138"/>
      <c r="BK51322" s="138"/>
      <c r="BL51322" s="138"/>
      <c r="BM51322" s="138"/>
    </row>
    <row r="51323" spans="62:65" ht="13" thickBot="1">
      <c r="BJ51323" s="138"/>
      <c r="BK51323" s="138"/>
      <c r="BL51323" s="138"/>
      <c r="BM51323" s="138"/>
    </row>
    <row r="51324" spans="62:65" ht="13" thickBot="1">
      <c r="BJ51324" s="138"/>
      <c r="BK51324" s="138"/>
      <c r="BL51324" s="138"/>
      <c r="BM51324" s="138"/>
    </row>
    <row r="51325" spans="62:65" ht="13" thickBot="1">
      <c r="BJ51325" s="138"/>
      <c r="BK51325" s="138"/>
      <c r="BL51325" s="138"/>
      <c r="BM51325" s="138"/>
    </row>
    <row r="51326" spans="62:65" ht="13" thickBot="1">
      <c r="BJ51326" s="138"/>
      <c r="BK51326" s="138"/>
      <c r="BL51326" s="138"/>
      <c r="BM51326" s="138"/>
    </row>
    <row r="51327" spans="62:65" ht="13" thickBot="1">
      <c r="BJ51327" s="138"/>
      <c r="BK51327" s="138"/>
      <c r="BL51327" s="138"/>
      <c r="BM51327" s="138"/>
    </row>
    <row r="51328" spans="62:65" ht="13" thickBot="1">
      <c r="BJ51328" s="138"/>
      <c r="BK51328" s="138"/>
      <c r="BL51328" s="138"/>
      <c r="BM51328" s="138"/>
    </row>
    <row r="51329" spans="62:65" ht="13" thickBot="1">
      <c r="BJ51329" s="138"/>
      <c r="BK51329" s="138"/>
      <c r="BL51329" s="138"/>
      <c r="BM51329" s="138"/>
    </row>
    <row r="51330" spans="62:65" ht="13" thickBot="1">
      <c r="BJ51330" s="138"/>
      <c r="BK51330" s="138"/>
      <c r="BL51330" s="138"/>
      <c r="BM51330" s="138"/>
    </row>
    <row r="51331" spans="62:65" ht="13" thickBot="1">
      <c r="BJ51331" s="138"/>
      <c r="BK51331" s="138"/>
      <c r="BL51331" s="138"/>
      <c r="BM51331" s="138"/>
    </row>
    <row r="51332" spans="62:65" ht="13" thickBot="1">
      <c r="BJ51332" s="138"/>
      <c r="BK51332" s="138"/>
      <c r="BL51332" s="138"/>
      <c r="BM51332" s="138"/>
    </row>
    <row r="51333" spans="62:65" ht="13" thickBot="1">
      <c r="BJ51333" s="138"/>
      <c r="BK51333" s="138"/>
      <c r="BL51333" s="138"/>
      <c r="BM51333" s="138"/>
    </row>
    <row r="51334" spans="62:65" ht="13" thickBot="1">
      <c r="BJ51334" s="138"/>
      <c r="BK51334" s="138"/>
      <c r="BL51334" s="138"/>
      <c r="BM51334" s="138"/>
    </row>
    <row r="51335" spans="62:65" ht="13" thickBot="1">
      <c r="BJ51335" s="138"/>
      <c r="BK51335" s="138"/>
      <c r="BL51335" s="138"/>
      <c r="BM51335" s="138"/>
    </row>
    <row r="51336" spans="62:65" ht="13" thickBot="1">
      <c r="BJ51336" s="138"/>
      <c r="BK51336" s="138"/>
      <c r="BL51336" s="138"/>
      <c r="BM51336" s="138"/>
    </row>
    <row r="51337" spans="62:65" ht="13" thickBot="1">
      <c r="BJ51337" s="138"/>
      <c r="BK51337" s="138"/>
      <c r="BL51337" s="138"/>
      <c r="BM51337" s="138"/>
    </row>
    <row r="51338" spans="62:65" ht="13" thickBot="1">
      <c r="BJ51338" s="138"/>
      <c r="BK51338" s="138"/>
      <c r="BL51338" s="138"/>
      <c r="BM51338" s="138"/>
    </row>
    <row r="51339" spans="62:65" ht="13" thickBot="1">
      <c r="BJ51339" s="138"/>
      <c r="BK51339" s="138"/>
      <c r="BL51339" s="138"/>
      <c r="BM51339" s="138"/>
    </row>
    <row r="51340" spans="62:65" ht="13" thickBot="1">
      <c r="BJ51340" s="138"/>
      <c r="BK51340" s="138"/>
      <c r="BL51340" s="138"/>
      <c r="BM51340" s="138"/>
    </row>
    <row r="51341" spans="62:65" ht="13" thickBot="1">
      <c r="BJ51341" s="138"/>
      <c r="BK51341" s="138"/>
      <c r="BL51341" s="138"/>
      <c r="BM51341" s="138"/>
    </row>
    <row r="51342" spans="62:65" ht="13" thickBot="1">
      <c r="BJ51342" s="138"/>
      <c r="BK51342" s="138"/>
      <c r="BL51342" s="138"/>
      <c r="BM51342" s="138"/>
    </row>
    <row r="51343" spans="62:65" ht="13" thickBot="1">
      <c r="BJ51343" s="138"/>
      <c r="BK51343" s="138"/>
      <c r="BL51343" s="138"/>
      <c r="BM51343" s="138"/>
    </row>
    <row r="51344" spans="62:65" ht="13" thickBot="1">
      <c r="BJ51344" s="138"/>
      <c r="BK51344" s="138"/>
      <c r="BL51344" s="138"/>
      <c r="BM51344" s="138"/>
    </row>
    <row r="51345" spans="62:65" ht="13" thickBot="1">
      <c r="BJ51345" s="138"/>
      <c r="BK51345" s="138"/>
      <c r="BL51345" s="138"/>
      <c r="BM51345" s="138"/>
    </row>
    <row r="51346" spans="62:65" ht="13" thickBot="1">
      <c r="BJ51346" s="138"/>
      <c r="BK51346" s="138"/>
      <c r="BL51346" s="138"/>
      <c r="BM51346" s="138"/>
    </row>
    <row r="51347" spans="62:65" ht="13" thickBot="1">
      <c r="BJ51347" s="138"/>
      <c r="BK51347" s="138"/>
      <c r="BL51347" s="138"/>
      <c r="BM51347" s="138"/>
    </row>
    <row r="51348" spans="62:65" ht="13" thickBot="1">
      <c r="BJ51348" s="138"/>
      <c r="BK51348" s="138"/>
      <c r="BL51348" s="138"/>
      <c r="BM51348" s="138"/>
    </row>
    <row r="51349" spans="62:65" ht="13" thickBot="1">
      <c r="BJ51349" s="138"/>
      <c r="BK51349" s="138"/>
      <c r="BL51349" s="138"/>
      <c r="BM51349" s="138"/>
    </row>
    <row r="51350" spans="62:65" ht="13" thickBot="1">
      <c r="BJ51350" s="138"/>
      <c r="BK51350" s="138"/>
      <c r="BL51350" s="138"/>
      <c r="BM51350" s="138"/>
    </row>
    <row r="51351" spans="62:65" ht="13" thickBot="1">
      <c r="BJ51351" s="138"/>
      <c r="BK51351" s="138"/>
      <c r="BL51351" s="138"/>
      <c r="BM51351" s="138"/>
    </row>
    <row r="51352" spans="62:65" ht="13" thickBot="1">
      <c r="BJ51352" s="138"/>
      <c r="BK51352" s="138"/>
      <c r="BL51352" s="138"/>
      <c r="BM51352" s="138"/>
    </row>
    <row r="51353" spans="62:65" ht="13" thickBot="1">
      <c r="BJ51353" s="138"/>
      <c r="BK51353" s="138"/>
      <c r="BL51353" s="138"/>
      <c r="BM51353" s="138"/>
    </row>
    <row r="51354" spans="62:65" ht="13" thickBot="1">
      <c r="BJ51354" s="138"/>
      <c r="BK51354" s="138"/>
      <c r="BL51354" s="138"/>
      <c r="BM51354" s="138"/>
    </row>
    <row r="51355" spans="62:65" ht="13" thickBot="1">
      <c r="BJ51355" s="138"/>
      <c r="BK51355" s="138"/>
      <c r="BL51355" s="138"/>
      <c r="BM51355" s="138"/>
    </row>
    <row r="51356" spans="62:65" ht="13" thickBot="1">
      <c r="BJ51356" s="138"/>
      <c r="BK51356" s="138"/>
      <c r="BL51356" s="138"/>
      <c r="BM51356" s="138"/>
    </row>
    <row r="51357" spans="62:65" ht="13" thickBot="1">
      <c r="BJ51357" s="138"/>
      <c r="BK51357" s="138"/>
      <c r="BL51357" s="138"/>
      <c r="BM51357" s="138"/>
    </row>
    <row r="51358" spans="62:65" ht="13" thickBot="1">
      <c r="BJ51358" s="138"/>
      <c r="BK51358" s="138"/>
      <c r="BL51358" s="138"/>
      <c r="BM51358" s="138"/>
    </row>
    <row r="51359" spans="62:65" ht="13" thickBot="1">
      <c r="BJ51359" s="138"/>
      <c r="BK51359" s="138"/>
      <c r="BL51359" s="138"/>
      <c r="BM51359" s="138"/>
    </row>
    <row r="51360" spans="62:65" ht="13" thickBot="1">
      <c r="BJ51360" s="138"/>
      <c r="BK51360" s="138"/>
      <c r="BL51360" s="138"/>
      <c r="BM51360" s="138"/>
    </row>
    <row r="51361" spans="62:65" ht="13" thickBot="1">
      <c r="BJ51361" s="138"/>
      <c r="BK51361" s="138"/>
      <c r="BL51361" s="138"/>
      <c r="BM51361" s="138"/>
    </row>
    <row r="51362" spans="62:65" ht="13" thickBot="1">
      <c r="BJ51362" s="138"/>
      <c r="BK51362" s="138"/>
      <c r="BL51362" s="138"/>
      <c r="BM51362" s="138"/>
    </row>
    <row r="51363" spans="62:65" ht="13" thickBot="1">
      <c r="BJ51363" s="138"/>
      <c r="BK51363" s="138"/>
      <c r="BL51363" s="138"/>
      <c r="BM51363" s="138"/>
    </row>
    <row r="51364" spans="62:65" ht="13" thickBot="1">
      <c r="BJ51364" s="138"/>
      <c r="BK51364" s="138"/>
      <c r="BL51364" s="138"/>
      <c r="BM51364" s="138"/>
    </row>
    <row r="51365" spans="62:65" ht="13" thickBot="1">
      <c r="BJ51365" s="138"/>
      <c r="BK51365" s="138"/>
      <c r="BL51365" s="138"/>
      <c r="BM51365" s="138"/>
    </row>
    <row r="51366" spans="62:65" ht="13" thickBot="1">
      <c r="BJ51366" s="138"/>
      <c r="BK51366" s="138"/>
      <c r="BL51366" s="138"/>
      <c r="BM51366" s="138"/>
    </row>
    <row r="51367" spans="62:65" ht="13" thickBot="1">
      <c r="BJ51367" s="138"/>
      <c r="BK51367" s="138"/>
      <c r="BL51367" s="138"/>
      <c r="BM51367" s="138"/>
    </row>
    <row r="51368" spans="62:65" ht="13" thickBot="1">
      <c r="BJ51368" s="138"/>
      <c r="BK51368" s="138"/>
      <c r="BL51368" s="138"/>
      <c r="BM51368" s="138"/>
    </row>
    <row r="51369" spans="62:65" ht="13" thickBot="1">
      <c r="BJ51369" s="138"/>
      <c r="BK51369" s="138"/>
      <c r="BL51369" s="138"/>
      <c r="BM51369" s="138"/>
    </row>
    <row r="51370" spans="62:65" ht="13" thickBot="1">
      <c r="BJ51370" s="138"/>
      <c r="BK51370" s="138"/>
      <c r="BL51370" s="138"/>
      <c r="BM51370" s="138"/>
    </row>
    <row r="51371" spans="62:65" ht="13" thickBot="1">
      <c r="BJ51371" s="138"/>
      <c r="BK51371" s="138"/>
      <c r="BL51371" s="138"/>
      <c r="BM51371" s="138"/>
    </row>
    <row r="51372" spans="62:65" ht="13" thickBot="1">
      <c r="BJ51372" s="138"/>
      <c r="BK51372" s="138"/>
      <c r="BL51372" s="138"/>
      <c r="BM51372" s="138"/>
    </row>
    <row r="51373" spans="62:65" ht="13" thickBot="1">
      <c r="BJ51373" s="138"/>
      <c r="BK51373" s="138"/>
      <c r="BL51373" s="138"/>
      <c r="BM51373" s="138"/>
    </row>
    <row r="51374" spans="62:65" ht="13" thickBot="1">
      <c r="BJ51374" s="138"/>
      <c r="BK51374" s="138"/>
      <c r="BL51374" s="138"/>
      <c r="BM51374" s="138"/>
    </row>
    <row r="51375" spans="62:65" ht="13" thickBot="1">
      <c r="BJ51375" s="138"/>
      <c r="BK51375" s="138"/>
      <c r="BL51375" s="138"/>
      <c r="BM51375" s="138"/>
    </row>
    <row r="51376" spans="62:65" ht="13" thickBot="1">
      <c r="BJ51376" s="138"/>
      <c r="BK51376" s="138"/>
      <c r="BL51376" s="138"/>
      <c r="BM51376" s="138"/>
    </row>
    <row r="51377" spans="62:65" ht="13" thickBot="1">
      <c r="BJ51377" s="138"/>
      <c r="BK51377" s="138"/>
      <c r="BL51377" s="138"/>
      <c r="BM51377" s="138"/>
    </row>
    <row r="51378" spans="62:65" ht="13" thickBot="1">
      <c r="BJ51378" s="138"/>
      <c r="BK51378" s="138"/>
      <c r="BL51378" s="138"/>
      <c r="BM51378" s="138"/>
    </row>
    <row r="51379" spans="62:65" ht="13" thickBot="1">
      <c r="BJ51379" s="138"/>
      <c r="BK51379" s="138"/>
      <c r="BL51379" s="138"/>
      <c r="BM51379" s="138"/>
    </row>
    <row r="51380" spans="62:65" ht="13" thickBot="1">
      <c r="BJ51380" s="138"/>
      <c r="BK51380" s="138"/>
      <c r="BL51380" s="138"/>
      <c r="BM51380" s="138"/>
    </row>
    <row r="51381" spans="62:65" ht="13" thickBot="1">
      <c r="BJ51381" s="138"/>
      <c r="BK51381" s="138"/>
      <c r="BL51381" s="138"/>
      <c r="BM51381" s="138"/>
    </row>
    <row r="51382" spans="62:65" ht="13" thickBot="1">
      <c r="BJ51382" s="138"/>
      <c r="BK51382" s="138"/>
      <c r="BL51382" s="138"/>
      <c r="BM51382" s="138"/>
    </row>
    <row r="51383" spans="62:65" ht="13" thickBot="1">
      <c r="BJ51383" s="138"/>
      <c r="BK51383" s="138"/>
      <c r="BL51383" s="138"/>
      <c r="BM51383" s="138"/>
    </row>
    <row r="51384" spans="62:65" ht="13" thickBot="1">
      <c r="BJ51384" s="138"/>
      <c r="BK51384" s="138"/>
      <c r="BL51384" s="138"/>
      <c r="BM51384" s="138"/>
    </row>
    <row r="51385" spans="62:65" ht="13" thickBot="1">
      <c r="BJ51385" s="138"/>
      <c r="BK51385" s="138"/>
      <c r="BL51385" s="138"/>
      <c r="BM51385" s="138"/>
    </row>
    <row r="51386" spans="62:65" ht="13" thickBot="1">
      <c r="BJ51386" s="138"/>
      <c r="BK51386" s="138"/>
      <c r="BL51386" s="138"/>
      <c r="BM51386" s="138"/>
    </row>
    <row r="51387" spans="62:65" ht="13" thickBot="1">
      <c r="BJ51387" s="138"/>
      <c r="BK51387" s="138"/>
      <c r="BL51387" s="138"/>
      <c r="BM51387" s="138"/>
    </row>
    <row r="51388" spans="62:65" ht="13" thickBot="1">
      <c r="BJ51388" s="138"/>
      <c r="BK51388" s="138"/>
      <c r="BL51388" s="138"/>
      <c r="BM51388" s="138"/>
    </row>
    <row r="51389" spans="62:65" ht="13" thickBot="1">
      <c r="BJ51389" s="138"/>
      <c r="BK51389" s="138"/>
      <c r="BL51389" s="138"/>
      <c r="BM51389" s="138"/>
    </row>
    <row r="51390" spans="62:65" ht="13" thickBot="1">
      <c r="BJ51390" s="138"/>
      <c r="BK51390" s="138"/>
      <c r="BL51390" s="138"/>
      <c r="BM51390" s="138"/>
    </row>
    <row r="51391" spans="62:65" ht="13" thickBot="1">
      <c r="BJ51391" s="138"/>
      <c r="BK51391" s="138"/>
      <c r="BL51391" s="138"/>
      <c r="BM51391" s="138"/>
    </row>
    <row r="51392" spans="62:65" ht="13" thickBot="1">
      <c r="BJ51392" s="138"/>
      <c r="BK51392" s="138"/>
      <c r="BL51392" s="138"/>
      <c r="BM51392" s="138"/>
    </row>
    <row r="51393" spans="62:65" ht="13" thickBot="1">
      <c r="BJ51393" s="138"/>
      <c r="BK51393" s="138"/>
      <c r="BL51393" s="138"/>
      <c r="BM51393" s="138"/>
    </row>
    <row r="51394" spans="62:65" ht="13" thickBot="1">
      <c r="BJ51394" s="138"/>
      <c r="BK51394" s="138"/>
      <c r="BL51394" s="138"/>
      <c r="BM51394" s="138"/>
    </row>
    <row r="51395" spans="62:65" ht="13" thickBot="1">
      <c r="BJ51395" s="138"/>
      <c r="BK51395" s="138"/>
      <c r="BL51395" s="138"/>
      <c r="BM51395" s="138"/>
    </row>
    <row r="51396" spans="62:65" ht="13" thickBot="1">
      <c r="BJ51396" s="138"/>
      <c r="BK51396" s="138"/>
      <c r="BL51396" s="138"/>
      <c r="BM51396" s="138"/>
    </row>
    <row r="51397" spans="62:65" ht="13" thickBot="1">
      <c r="BJ51397" s="138"/>
      <c r="BK51397" s="138"/>
      <c r="BL51397" s="138"/>
      <c r="BM51397" s="138"/>
    </row>
    <row r="51398" spans="62:65" ht="13" thickBot="1">
      <c r="BJ51398" s="138"/>
      <c r="BK51398" s="138"/>
      <c r="BL51398" s="138"/>
      <c r="BM51398" s="138"/>
    </row>
    <row r="51399" spans="62:65" ht="13" thickBot="1">
      <c r="BJ51399" s="138"/>
      <c r="BK51399" s="138"/>
      <c r="BL51399" s="138"/>
      <c r="BM51399" s="138"/>
    </row>
    <row r="51400" spans="62:65" ht="13" thickBot="1">
      <c r="BJ51400" s="138"/>
      <c r="BK51400" s="138"/>
      <c r="BL51400" s="138"/>
      <c r="BM51400" s="138"/>
    </row>
    <row r="51401" spans="62:65" ht="13" thickBot="1">
      <c r="BJ51401" s="138"/>
      <c r="BK51401" s="138"/>
      <c r="BL51401" s="138"/>
      <c r="BM51401" s="138"/>
    </row>
    <row r="51402" spans="62:65" ht="13" thickBot="1">
      <c r="BJ51402" s="138"/>
      <c r="BK51402" s="138"/>
      <c r="BL51402" s="138"/>
      <c r="BM51402" s="138"/>
    </row>
    <row r="51403" spans="62:65" ht="13" thickBot="1">
      <c r="BJ51403" s="138"/>
      <c r="BK51403" s="138"/>
      <c r="BL51403" s="138"/>
      <c r="BM51403" s="138"/>
    </row>
    <row r="51404" spans="62:65" ht="13" thickBot="1">
      <c r="BJ51404" s="138"/>
      <c r="BK51404" s="138"/>
      <c r="BL51404" s="138"/>
      <c r="BM51404" s="138"/>
    </row>
    <row r="51405" spans="62:65" ht="13" thickBot="1">
      <c r="BJ51405" s="138"/>
      <c r="BK51405" s="138"/>
      <c r="BL51405" s="138"/>
      <c r="BM51405" s="138"/>
    </row>
    <row r="51406" spans="62:65" ht="13" thickBot="1">
      <c r="BJ51406" s="138"/>
      <c r="BK51406" s="138"/>
      <c r="BL51406" s="138"/>
      <c r="BM51406" s="138"/>
    </row>
    <row r="51407" spans="62:65" ht="13" thickBot="1">
      <c r="BJ51407" s="138"/>
      <c r="BK51407" s="138"/>
      <c r="BL51407" s="138"/>
      <c r="BM51407" s="138"/>
    </row>
    <row r="51408" spans="62:65" ht="13" thickBot="1">
      <c r="BJ51408" s="138"/>
      <c r="BK51408" s="138"/>
      <c r="BL51408" s="138"/>
      <c r="BM51408" s="138"/>
    </row>
    <row r="51409" spans="62:65" ht="13" thickBot="1">
      <c r="BJ51409" s="138"/>
      <c r="BK51409" s="138"/>
      <c r="BL51409" s="138"/>
      <c r="BM51409" s="138"/>
    </row>
    <row r="51410" spans="62:65" ht="13" thickBot="1">
      <c r="BJ51410" s="138"/>
      <c r="BK51410" s="138"/>
      <c r="BL51410" s="138"/>
      <c r="BM51410" s="138"/>
    </row>
    <row r="51411" spans="62:65" ht="13" thickBot="1">
      <c r="BJ51411" s="138"/>
      <c r="BK51411" s="138"/>
      <c r="BL51411" s="138"/>
      <c r="BM51411" s="138"/>
    </row>
    <row r="51412" spans="62:65" ht="13" thickBot="1">
      <c r="BJ51412" s="138"/>
      <c r="BK51412" s="138"/>
      <c r="BL51412" s="138"/>
      <c r="BM51412" s="138"/>
    </row>
    <row r="51413" spans="62:65" ht="13" thickBot="1">
      <c r="BJ51413" s="138"/>
      <c r="BK51413" s="138"/>
      <c r="BL51413" s="138"/>
      <c r="BM51413" s="138"/>
    </row>
    <row r="51414" spans="62:65" ht="13" thickBot="1">
      <c r="BJ51414" s="138"/>
      <c r="BK51414" s="138"/>
      <c r="BL51414" s="138"/>
      <c r="BM51414" s="138"/>
    </row>
    <row r="51415" spans="62:65" ht="13" thickBot="1">
      <c r="BJ51415" s="138"/>
      <c r="BK51415" s="138"/>
      <c r="BL51415" s="138"/>
      <c r="BM51415" s="138"/>
    </row>
    <row r="51416" spans="62:65" ht="13" thickBot="1">
      <c r="BJ51416" s="138"/>
      <c r="BK51416" s="138"/>
      <c r="BL51416" s="138"/>
      <c r="BM51416" s="138"/>
    </row>
    <row r="51417" spans="62:65" ht="13" thickBot="1">
      <c r="BJ51417" s="138"/>
      <c r="BK51417" s="138"/>
      <c r="BL51417" s="138"/>
      <c r="BM51417" s="138"/>
    </row>
    <row r="51418" spans="62:65" ht="13" thickBot="1">
      <c r="BJ51418" s="138"/>
      <c r="BK51418" s="138"/>
      <c r="BL51418" s="138"/>
      <c r="BM51418" s="138"/>
    </row>
    <row r="51419" spans="62:65" ht="13" thickBot="1">
      <c r="BJ51419" s="138"/>
      <c r="BK51419" s="138"/>
      <c r="BL51419" s="138"/>
      <c r="BM51419" s="138"/>
    </row>
    <row r="51420" spans="62:65" ht="13" thickBot="1">
      <c r="BJ51420" s="138"/>
      <c r="BK51420" s="138"/>
      <c r="BL51420" s="138"/>
      <c r="BM51420" s="138"/>
    </row>
    <row r="51421" spans="62:65" ht="13" thickBot="1">
      <c r="BJ51421" s="138"/>
      <c r="BK51421" s="138"/>
      <c r="BL51421" s="138"/>
      <c r="BM51421" s="138"/>
    </row>
    <row r="51422" spans="62:65" ht="13" thickBot="1">
      <c r="BJ51422" s="138"/>
      <c r="BK51422" s="138"/>
      <c r="BL51422" s="138"/>
      <c r="BM51422" s="138"/>
    </row>
    <row r="51423" spans="62:65" ht="13" thickBot="1">
      <c r="BJ51423" s="138"/>
      <c r="BK51423" s="138"/>
      <c r="BL51423" s="138"/>
      <c r="BM51423" s="138"/>
    </row>
    <row r="51424" spans="62:65" ht="13" thickBot="1">
      <c r="BJ51424" s="138"/>
      <c r="BK51424" s="138"/>
      <c r="BL51424" s="138"/>
      <c r="BM51424" s="138"/>
    </row>
    <row r="51425" spans="62:65" ht="13" thickBot="1">
      <c r="BJ51425" s="138"/>
      <c r="BK51425" s="138"/>
      <c r="BL51425" s="138"/>
      <c r="BM51425" s="138"/>
    </row>
    <row r="51426" spans="62:65" ht="13" thickBot="1">
      <c r="BJ51426" s="138"/>
      <c r="BK51426" s="138"/>
      <c r="BL51426" s="138"/>
      <c r="BM51426" s="138"/>
    </row>
    <row r="51427" spans="62:65" ht="13" thickBot="1">
      <c r="BJ51427" s="138"/>
      <c r="BK51427" s="138"/>
      <c r="BL51427" s="138"/>
      <c r="BM51427" s="138"/>
    </row>
    <row r="51428" spans="62:65" ht="13" thickBot="1">
      <c r="BJ51428" s="138"/>
      <c r="BK51428" s="138"/>
      <c r="BL51428" s="138"/>
      <c r="BM51428" s="138"/>
    </row>
    <row r="51429" spans="62:65" ht="13" thickBot="1">
      <c r="BJ51429" s="138"/>
      <c r="BK51429" s="138"/>
      <c r="BL51429" s="138"/>
      <c r="BM51429" s="138"/>
    </row>
    <row r="51430" spans="62:65" ht="13" thickBot="1">
      <c r="BJ51430" s="138"/>
      <c r="BK51430" s="138"/>
      <c r="BL51430" s="138"/>
      <c r="BM51430" s="138"/>
    </row>
    <row r="51431" spans="62:65" ht="13" thickBot="1">
      <c r="BJ51431" s="138"/>
      <c r="BK51431" s="138"/>
      <c r="BL51431" s="138"/>
      <c r="BM51431" s="138"/>
    </row>
    <row r="51432" spans="62:65" ht="13" thickBot="1">
      <c r="BJ51432" s="138"/>
      <c r="BK51432" s="138"/>
      <c r="BL51432" s="138"/>
      <c r="BM51432" s="138"/>
    </row>
    <row r="51433" spans="62:65" ht="13" thickBot="1">
      <c r="BJ51433" s="138"/>
      <c r="BK51433" s="138"/>
      <c r="BL51433" s="138"/>
      <c r="BM51433" s="138"/>
    </row>
    <row r="51434" spans="62:65" ht="13" thickBot="1">
      <c r="BJ51434" s="138"/>
      <c r="BK51434" s="138"/>
      <c r="BL51434" s="138"/>
      <c r="BM51434" s="138"/>
    </row>
    <row r="51435" spans="62:65" ht="13" thickBot="1">
      <c r="BJ51435" s="138"/>
      <c r="BK51435" s="138"/>
      <c r="BL51435" s="138"/>
      <c r="BM51435" s="138"/>
    </row>
    <row r="51436" spans="62:65" ht="13" thickBot="1">
      <c r="BJ51436" s="138"/>
      <c r="BK51436" s="138"/>
      <c r="BL51436" s="138"/>
      <c r="BM51436" s="138"/>
    </row>
    <row r="51437" spans="62:65" ht="13" thickBot="1">
      <c r="BJ51437" s="138"/>
      <c r="BK51437" s="138"/>
      <c r="BL51437" s="138"/>
      <c r="BM51437" s="138"/>
    </row>
    <row r="51438" spans="62:65" ht="13" thickBot="1">
      <c r="BJ51438" s="138"/>
      <c r="BK51438" s="138"/>
      <c r="BL51438" s="138"/>
      <c r="BM51438" s="138"/>
    </row>
    <row r="51439" spans="62:65" ht="13" thickBot="1">
      <c r="BJ51439" s="138"/>
      <c r="BK51439" s="138"/>
      <c r="BL51439" s="138"/>
      <c r="BM51439" s="138"/>
    </row>
    <row r="51440" spans="62:65" ht="13" thickBot="1">
      <c r="BJ51440" s="138"/>
      <c r="BK51440" s="138"/>
      <c r="BL51440" s="138"/>
      <c r="BM51440" s="138"/>
    </row>
    <row r="51441" spans="62:65" ht="13" thickBot="1">
      <c r="BJ51441" s="138"/>
      <c r="BK51441" s="138"/>
      <c r="BL51441" s="138"/>
      <c r="BM51441" s="138"/>
    </row>
    <row r="51442" spans="62:65" ht="13" thickBot="1">
      <c r="BJ51442" s="138"/>
      <c r="BK51442" s="138"/>
      <c r="BL51442" s="138"/>
      <c r="BM51442" s="138"/>
    </row>
    <row r="51443" spans="62:65" ht="13" thickBot="1">
      <c r="BJ51443" s="138"/>
      <c r="BK51443" s="138"/>
      <c r="BL51443" s="138"/>
      <c r="BM51443" s="138"/>
    </row>
    <row r="51444" spans="62:65" ht="13" thickBot="1">
      <c r="BJ51444" s="138"/>
      <c r="BK51444" s="138"/>
      <c r="BL51444" s="138"/>
      <c r="BM51444" s="138"/>
    </row>
    <row r="51445" spans="62:65" ht="13" thickBot="1">
      <c r="BJ51445" s="138"/>
      <c r="BK51445" s="138"/>
      <c r="BL51445" s="138"/>
      <c r="BM51445" s="138"/>
    </row>
    <row r="51446" spans="62:65" ht="13" thickBot="1">
      <c r="BJ51446" s="138"/>
      <c r="BK51446" s="138"/>
      <c r="BL51446" s="138"/>
      <c r="BM51446" s="138"/>
    </row>
    <row r="51447" spans="62:65" ht="13" thickBot="1">
      <c r="BJ51447" s="138"/>
      <c r="BK51447" s="138"/>
      <c r="BL51447" s="138"/>
      <c r="BM51447" s="138"/>
    </row>
    <row r="51448" spans="62:65" ht="13" thickBot="1">
      <c r="BJ51448" s="138"/>
      <c r="BK51448" s="138"/>
      <c r="BL51448" s="138"/>
      <c r="BM51448" s="138"/>
    </row>
    <row r="51449" spans="62:65" ht="13" thickBot="1">
      <c r="BJ51449" s="138"/>
      <c r="BK51449" s="138"/>
      <c r="BL51449" s="138"/>
      <c r="BM51449" s="138"/>
    </row>
    <row r="51450" spans="62:65" ht="13" thickBot="1">
      <c r="BJ51450" s="138"/>
      <c r="BK51450" s="138"/>
      <c r="BL51450" s="138"/>
      <c r="BM51450" s="138"/>
    </row>
    <row r="51451" spans="62:65" ht="13" thickBot="1">
      <c r="BJ51451" s="138"/>
      <c r="BK51451" s="138"/>
      <c r="BL51451" s="138"/>
      <c r="BM51451" s="138"/>
    </row>
    <row r="51452" spans="62:65" ht="13" thickBot="1">
      <c r="BJ51452" s="138"/>
      <c r="BK51452" s="138"/>
      <c r="BL51452" s="138"/>
      <c r="BM51452" s="138"/>
    </row>
    <row r="51453" spans="62:65" ht="13" thickBot="1">
      <c r="BJ51453" s="138"/>
      <c r="BK51453" s="138"/>
      <c r="BL51453" s="138"/>
      <c r="BM51453" s="138"/>
    </row>
    <row r="51454" spans="62:65" ht="13" thickBot="1">
      <c r="BJ51454" s="138"/>
      <c r="BK51454" s="138"/>
      <c r="BL51454" s="138"/>
      <c r="BM51454" s="138"/>
    </row>
    <row r="51455" spans="62:65" ht="13" thickBot="1">
      <c r="BJ51455" s="138"/>
      <c r="BK51455" s="138"/>
      <c r="BL51455" s="138"/>
      <c r="BM51455" s="138"/>
    </row>
    <row r="51456" spans="62:65" ht="13" thickBot="1">
      <c r="BJ51456" s="138"/>
      <c r="BK51456" s="138"/>
      <c r="BL51456" s="138"/>
      <c r="BM51456" s="138"/>
    </row>
    <row r="51457" spans="62:65" ht="13" thickBot="1">
      <c r="BJ51457" s="138"/>
      <c r="BK51457" s="138"/>
      <c r="BL51457" s="138"/>
      <c r="BM51457" s="138"/>
    </row>
    <row r="51458" spans="62:65" ht="13" thickBot="1">
      <c r="BJ51458" s="138"/>
      <c r="BK51458" s="138"/>
      <c r="BL51458" s="138"/>
      <c r="BM51458" s="138"/>
    </row>
    <row r="51459" spans="62:65" ht="13" thickBot="1">
      <c r="BJ51459" s="138"/>
      <c r="BK51459" s="138"/>
      <c r="BL51459" s="138"/>
      <c r="BM51459" s="138"/>
    </row>
    <row r="51460" spans="62:65" ht="13" thickBot="1">
      <c r="BJ51460" s="138"/>
      <c r="BK51460" s="138"/>
      <c r="BL51460" s="138"/>
      <c r="BM51460" s="138"/>
    </row>
    <row r="51461" spans="62:65" ht="13" thickBot="1">
      <c r="BJ51461" s="138"/>
      <c r="BK51461" s="138"/>
      <c r="BL51461" s="138"/>
      <c r="BM51461" s="138"/>
    </row>
    <row r="51462" spans="62:65" ht="13" thickBot="1">
      <c r="BJ51462" s="138"/>
      <c r="BK51462" s="138"/>
      <c r="BL51462" s="138"/>
      <c r="BM51462" s="138"/>
    </row>
    <row r="51463" spans="62:65" ht="13" thickBot="1">
      <c r="BJ51463" s="138"/>
      <c r="BK51463" s="138"/>
      <c r="BL51463" s="138"/>
      <c r="BM51463" s="138"/>
    </row>
    <row r="51464" spans="62:65" ht="13" thickBot="1">
      <c r="BJ51464" s="138"/>
      <c r="BK51464" s="138"/>
      <c r="BL51464" s="138"/>
      <c r="BM51464" s="138"/>
    </row>
    <row r="51465" spans="62:65" ht="13" thickBot="1">
      <c r="BJ51465" s="138"/>
      <c r="BK51465" s="138"/>
      <c r="BL51465" s="138"/>
      <c r="BM51465" s="138"/>
    </row>
    <row r="51466" spans="62:65" ht="13" thickBot="1">
      <c r="BJ51466" s="138"/>
      <c r="BK51466" s="138"/>
      <c r="BL51466" s="138"/>
      <c r="BM51466" s="138"/>
    </row>
    <row r="51467" spans="62:65" ht="13" thickBot="1">
      <c r="BJ51467" s="138"/>
      <c r="BK51467" s="138"/>
      <c r="BL51467" s="138"/>
      <c r="BM51467" s="138"/>
    </row>
    <row r="51468" spans="62:65" ht="13" thickBot="1">
      <c r="BJ51468" s="138"/>
      <c r="BK51468" s="138"/>
      <c r="BL51468" s="138"/>
      <c r="BM51468" s="138"/>
    </row>
    <row r="51469" spans="62:65" ht="13" thickBot="1">
      <c r="BJ51469" s="138"/>
      <c r="BK51469" s="138"/>
      <c r="BL51469" s="138"/>
      <c r="BM51469" s="138"/>
    </row>
    <row r="51470" spans="62:65" ht="13" thickBot="1">
      <c r="BJ51470" s="138"/>
      <c r="BK51470" s="138"/>
      <c r="BL51470" s="138"/>
      <c r="BM51470" s="138"/>
    </row>
    <row r="51471" spans="62:65" ht="13" thickBot="1">
      <c r="BJ51471" s="138"/>
      <c r="BK51471" s="138"/>
      <c r="BL51471" s="138"/>
      <c r="BM51471" s="138"/>
    </row>
    <row r="51472" spans="62:65" ht="13" thickBot="1">
      <c r="BJ51472" s="138"/>
      <c r="BK51472" s="138"/>
      <c r="BL51472" s="138"/>
      <c r="BM51472" s="138"/>
    </row>
    <row r="51473" spans="62:65" ht="13" thickBot="1">
      <c r="BJ51473" s="138"/>
      <c r="BK51473" s="138"/>
      <c r="BL51473" s="138"/>
      <c r="BM51473" s="138"/>
    </row>
    <row r="51474" spans="62:65" ht="13" thickBot="1">
      <c r="BJ51474" s="138"/>
      <c r="BK51474" s="138"/>
      <c r="BL51474" s="138"/>
      <c r="BM51474" s="138"/>
    </row>
    <row r="51475" spans="62:65" ht="13" thickBot="1">
      <c r="BJ51475" s="138"/>
      <c r="BK51475" s="138"/>
      <c r="BL51475" s="138"/>
      <c r="BM51475" s="138"/>
    </row>
    <row r="51476" spans="62:65" ht="13" thickBot="1">
      <c r="BJ51476" s="138"/>
      <c r="BK51476" s="138"/>
      <c r="BL51476" s="138"/>
      <c r="BM51476" s="138"/>
    </row>
    <row r="51477" spans="62:65" ht="13" thickBot="1">
      <c r="BJ51477" s="138"/>
      <c r="BK51477" s="138"/>
      <c r="BL51477" s="138"/>
      <c r="BM51477" s="138"/>
    </row>
    <row r="51478" spans="62:65" ht="13" thickBot="1">
      <c r="BJ51478" s="138"/>
      <c r="BK51478" s="138"/>
      <c r="BL51478" s="138"/>
      <c r="BM51478" s="138"/>
    </row>
    <row r="51479" spans="62:65" ht="13" thickBot="1">
      <c r="BJ51479" s="138"/>
      <c r="BK51479" s="138"/>
      <c r="BL51479" s="138"/>
      <c r="BM51479" s="138"/>
    </row>
    <row r="51480" spans="62:65" ht="13" thickBot="1">
      <c r="BJ51480" s="138"/>
      <c r="BK51480" s="138"/>
      <c r="BL51480" s="138"/>
      <c r="BM51480" s="138"/>
    </row>
    <row r="51481" spans="62:65" ht="13" thickBot="1">
      <c r="BJ51481" s="138"/>
      <c r="BK51481" s="138"/>
      <c r="BL51481" s="138"/>
      <c r="BM51481" s="138"/>
    </row>
    <row r="51482" spans="62:65" ht="13" thickBot="1">
      <c r="BJ51482" s="138"/>
      <c r="BK51482" s="138"/>
      <c r="BL51482" s="138"/>
      <c r="BM51482" s="138"/>
    </row>
    <row r="51483" spans="62:65" ht="13" thickBot="1">
      <c r="BJ51483" s="138"/>
      <c r="BK51483" s="138"/>
      <c r="BL51483" s="138"/>
      <c r="BM51483" s="138"/>
    </row>
    <row r="51484" spans="62:65" ht="13" thickBot="1">
      <c r="BJ51484" s="138"/>
      <c r="BK51484" s="138"/>
      <c r="BL51484" s="138"/>
      <c r="BM51484" s="138"/>
    </row>
    <row r="51485" spans="62:65" ht="13" thickBot="1">
      <c r="BJ51485" s="138"/>
      <c r="BK51485" s="138"/>
      <c r="BL51485" s="138"/>
      <c r="BM51485" s="138"/>
    </row>
    <row r="51486" spans="62:65" ht="13" thickBot="1">
      <c r="BJ51486" s="138"/>
      <c r="BK51486" s="138"/>
      <c r="BL51486" s="138"/>
      <c r="BM51486" s="138"/>
    </row>
    <row r="51487" spans="62:65" ht="13" thickBot="1">
      <c r="BJ51487" s="138"/>
      <c r="BK51487" s="138"/>
      <c r="BL51487" s="138"/>
      <c r="BM51487" s="138"/>
    </row>
    <row r="51488" spans="62:65" ht="13" thickBot="1">
      <c r="BJ51488" s="138"/>
      <c r="BK51488" s="138"/>
      <c r="BL51488" s="138"/>
      <c r="BM51488" s="138"/>
    </row>
    <row r="51489" spans="62:65" ht="13" thickBot="1">
      <c r="BJ51489" s="138"/>
      <c r="BK51489" s="138"/>
      <c r="BL51489" s="138"/>
      <c r="BM51489" s="138"/>
    </row>
    <row r="51490" spans="62:65" ht="13" thickBot="1">
      <c r="BJ51490" s="138"/>
      <c r="BK51490" s="138"/>
      <c r="BL51490" s="138"/>
      <c r="BM51490" s="138"/>
    </row>
    <row r="51491" spans="62:65" ht="13" thickBot="1">
      <c r="BJ51491" s="138"/>
      <c r="BK51491" s="138"/>
      <c r="BL51491" s="138"/>
      <c r="BM51491" s="138"/>
    </row>
    <row r="51492" spans="62:65" ht="13" thickBot="1">
      <c r="BJ51492" s="138"/>
      <c r="BK51492" s="138"/>
      <c r="BL51492" s="138"/>
      <c r="BM51492" s="138"/>
    </row>
    <row r="51493" spans="62:65" ht="13" thickBot="1">
      <c r="BJ51493" s="138"/>
      <c r="BK51493" s="138"/>
      <c r="BL51493" s="138"/>
      <c r="BM51493" s="138"/>
    </row>
    <row r="51494" spans="62:65" ht="13" thickBot="1">
      <c r="BJ51494" s="138"/>
      <c r="BK51494" s="138"/>
      <c r="BL51494" s="138"/>
      <c r="BM51494" s="138"/>
    </row>
    <row r="51495" spans="62:65" ht="13" thickBot="1">
      <c r="BJ51495" s="138"/>
      <c r="BK51495" s="138"/>
      <c r="BL51495" s="138"/>
      <c r="BM51495" s="138"/>
    </row>
    <row r="51496" spans="62:65" ht="13" thickBot="1">
      <c r="BJ51496" s="138"/>
      <c r="BK51496" s="138"/>
      <c r="BL51496" s="138"/>
      <c r="BM51496" s="138"/>
    </row>
    <row r="51497" spans="62:65" ht="13" thickBot="1">
      <c r="BJ51497" s="138"/>
      <c r="BK51497" s="138"/>
      <c r="BL51497" s="138"/>
      <c r="BM51497" s="138"/>
    </row>
    <row r="51498" spans="62:65" ht="13" thickBot="1">
      <c r="BJ51498" s="138"/>
      <c r="BK51498" s="138"/>
      <c r="BL51498" s="138"/>
      <c r="BM51498" s="138"/>
    </row>
    <row r="51499" spans="62:65" ht="13" thickBot="1">
      <c r="BJ51499" s="138"/>
      <c r="BK51499" s="138"/>
      <c r="BL51499" s="138"/>
      <c r="BM51499" s="138"/>
    </row>
    <row r="51500" spans="62:65" ht="13" thickBot="1">
      <c r="BJ51500" s="138"/>
      <c r="BK51500" s="138"/>
      <c r="BL51500" s="138"/>
      <c r="BM51500" s="138"/>
    </row>
    <row r="51501" spans="62:65" ht="13" thickBot="1">
      <c r="BJ51501" s="138"/>
      <c r="BK51501" s="138"/>
      <c r="BL51501" s="138"/>
      <c r="BM51501" s="138"/>
    </row>
    <row r="51502" spans="62:65" ht="13" thickBot="1">
      <c r="BJ51502" s="138"/>
      <c r="BK51502" s="138"/>
      <c r="BL51502" s="138"/>
      <c r="BM51502" s="138"/>
    </row>
    <row r="51503" spans="62:65" ht="13" thickBot="1">
      <c r="BJ51503" s="138"/>
      <c r="BK51503" s="138"/>
      <c r="BL51503" s="138"/>
      <c r="BM51503" s="138"/>
    </row>
    <row r="51504" spans="62:65" ht="13" thickBot="1">
      <c r="BJ51504" s="138"/>
      <c r="BK51504" s="138"/>
      <c r="BL51504" s="138"/>
      <c r="BM51504" s="138"/>
    </row>
    <row r="51505" spans="62:65" ht="13" thickBot="1">
      <c r="BJ51505" s="138"/>
      <c r="BK51505" s="138"/>
      <c r="BL51505" s="138"/>
      <c r="BM51505" s="138"/>
    </row>
    <row r="51506" spans="62:65" ht="13" thickBot="1">
      <c r="BJ51506" s="138"/>
      <c r="BK51506" s="138"/>
      <c r="BL51506" s="138"/>
      <c r="BM51506" s="138"/>
    </row>
    <row r="51507" spans="62:65" ht="13" thickBot="1">
      <c r="BJ51507" s="138"/>
      <c r="BK51507" s="138"/>
      <c r="BL51507" s="138"/>
      <c r="BM51507" s="138"/>
    </row>
    <row r="51508" spans="62:65" ht="13" thickBot="1">
      <c r="BJ51508" s="138"/>
      <c r="BK51508" s="138"/>
      <c r="BL51508" s="138"/>
      <c r="BM51508" s="138"/>
    </row>
    <row r="51509" spans="62:65" ht="13" thickBot="1">
      <c r="BJ51509" s="138"/>
      <c r="BK51509" s="138"/>
      <c r="BL51509" s="138"/>
      <c r="BM51509" s="138"/>
    </row>
    <row r="51510" spans="62:65" ht="13" thickBot="1">
      <c r="BJ51510" s="138"/>
      <c r="BK51510" s="138"/>
      <c r="BL51510" s="138"/>
      <c r="BM51510" s="138"/>
    </row>
    <row r="51511" spans="62:65" ht="13" thickBot="1">
      <c r="BJ51511" s="138"/>
      <c r="BK51511" s="138"/>
      <c r="BL51511" s="138"/>
      <c r="BM51511" s="138"/>
    </row>
    <row r="51512" spans="62:65" ht="13" thickBot="1">
      <c r="BJ51512" s="138"/>
      <c r="BK51512" s="138"/>
      <c r="BL51512" s="138"/>
      <c r="BM51512" s="138"/>
    </row>
    <row r="51513" spans="62:65" ht="13" thickBot="1">
      <c r="BJ51513" s="138"/>
      <c r="BK51513" s="138"/>
      <c r="BL51513" s="138"/>
      <c r="BM51513" s="138"/>
    </row>
    <row r="51514" spans="62:65" ht="13" thickBot="1">
      <c r="BJ51514" s="138"/>
      <c r="BK51514" s="138"/>
      <c r="BL51514" s="138"/>
      <c r="BM51514" s="138"/>
    </row>
    <row r="51515" spans="62:65" ht="13" thickBot="1">
      <c r="BJ51515" s="138"/>
      <c r="BK51515" s="138"/>
      <c r="BL51515" s="138"/>
      <c r="BM51515" s="138"/>
    </row>
    <row r="51516" spans="62:65" ht="13" thickBot="1">
      <c r="BJ51516" s="138"/>
      <c r="BK51516" s="138"/>
      <c r="BL51516" s="138"/>
      <c r="BM51516" s="138"/>
    </row>
    <row r="51517" spans="62:65" ht="13" thickBot="1">
      <c r="BJ51517" s="138"/>
      <c r="BK51517" s="138"/>
      <c r="BL51517" s="138"/>
      <c r="BM51517" s="138"/>
    </row>
    <row r="51518" spans="62:65" ht="13" thickBot="1">
      <c r="BJ51518" s="138"/>
      <c r="BK51518" s="138"/>
      <c r="BL51518" s="138"/>
      <c r="BM51518" s="138"/>
    </row>
    <row r="51519" spans="62:65" ht="13" thickBot="1">
      <c r="BJ51519" s="138"/>
      <c r="BK51519" s="138"/>
      <c r="BL51519" s="138"/>
      <c r="BM51519" s="138"/>
    </row>
    <row r="51520" spans="62:65" ht="13" thickBot="1">
      <c r="BJ51520" s="138"/>
      <c r="BK51520" s="138"/>
      <c r="BL51520" s="138"/>
      <c r="BM51520" s="138"/>
    </row>
    <row r="51521" spans="62:65" ht="13" thickBot="1">
      <c r="BJ51521" s="138"/>
      <c r="BK51521" s="138"/>
      <c r="BL51521" s="138"/>
      <c r="BM51521" s="138"/>
    </row>
    <row r="51522" spans="62:65" ht="13" thickBot="1">
      <c r="BJ51522" s="138"/>
      <c r="BK51522" s="138"/>
      <c r="BL51522" s="138"/>
      <c r="BM51522" s="138"/>
    </row>
    <row r="51523" spans="62:65" ht="13" thickBot="1">
      <c r="BJ51523" s="138"/>
      <c r="BK51523" s="138"/>
      <c r="BL51523" s="138"/>
      <c r="BM51523" s="138"/>
    </row>
    <row r="51524" spans="62:65" ht="13" thickBot="1">
      <c r="BJ51524" s="138"/>
      <c r="BK51524" s="138"/>
      <c r="BL51524" s="138"/>
      <c r="BM51524" s="138"/>
    </row>
    <row r="51525" spans="62:65" ht="13" thickBot="1">
      <c r="BJ51525" s="138"/>
      <c r="BK51525" s="138"/>
      <c r="BL51525" s="138"/>
      <c r="BM51525" s="138"/>
    </row>
    <row r="51526" spans="62:65" ht="13" thickBot="1">
      <c r="BJ51526" s="138"/>
      <c r="BK51526" s="138"/>
      <c r="BL51526" s="138"/>
      <c r="BM51526" s="138"/>
    </row>
    <row r="51527" spans="62:65" ht="13" thickBot="1">
      <c r="BJ51527" s="138"/>
      <c r="BK51527" s="138"/>
      <c r="BL51527" s="138"/>
      <c r="BM51527" s="138"/>
    </row>
    <row r="51528" spans="62:65" ht="13" thickBot="1">
      <c r="BJ51528" s="138"/>
      <c r="BK51528" s="138"/>
      <c r="BL51528" s="138"/>
      <c r="BM51528" s="138"/>
    </row>
    <row r="51529" spans="62:65" ht="13" thickBot="1">
      <c r="BJ51529" s="138"/>
      <c r="BK51529" s="138"/>
      <c r="BL51529" s="138"/>
      <c r="BM51529" s="138"/>
    </row>
    <row r="51530" spans="62:65" ht="13" thickBot="1">
      <c r="BJ51530" s="138"/>
      <c r="BK51530" s="138"/>
      <c r="BL51530" s="138"/>
      <c r="BM51530" s="138"/>
    </row>
    <row r="51531" spans="62:65" ht="13" thickBot="1">
      <c r="BJ51531" s="138"/>
      <c r="BK51531" s="138"/>
      <c r="BL51531" s="138"/>
      <c r="BM51531" s="138"/>
    </row>
    <row r="51532" spans="62:65" ht="13" thickBot="1">
      <c r="BJ51532" s="138"/>
      <c r="BK51532" s="138"/>
      <c r="BL51532" s="138"/>
      <c r="BM51532" s="138"/>
    </row>
    <row r="51533" spans="62:65" ht="13" thickBot="1">
      <c r="BJ51533" s="138"/>
      <c r="BK51533" s="138"/>
      <c r="BL51533" s="138"/>
      <c r="BM51533" s="138"/>
    </row>
    <row r="51534" spans="62:65" ht="13" thickBot="1">
      <c r="BJ51534" s="138"/>
      <c r="BK51534" s="138"/>
      <c r="BL51534" s="138"/>
      <c r="BM51534" s="138"/>
    </row>
    <row r="51535" spans="62:65" ht="13" thickBot="1">
      <c r="BJ51535" s="138"/>
      <c r="BK51535" s="138"/>
      <c r="BL51535" s="138"/>
      <c r="BM51535" s="138"/>
    </row>
    <row r="51536" spans="62:65" ht="13" thickBot="1">
      <c r="BJ51536" s="138"/>
      <c r="BK51536" s="138"/>
      <c r="BL51536" s="138"/>
      <c r="BM51536" s="138"/>
    </row>
    <row r="51537" spans="62:65" ht="13" thickBot="1">
      <c r="BJ51537" s="138"/>
      <c r="BK51537" s="138"/>
      <c r="BL51537" s="138"/>
      <c r="BM51537" s="138"/>
    </row>
    <row r="51538" spans="62:65" ht="13" thickBot="1">
      <c r="BJ51538" s="138"/>
      <c r="BK51538" s="138"/>
      <c r="BL51538" s="138"/>
      <c r="BM51538" s="138"/>
    </row>
    <row r="51539" spans="62:65" ht="13" thickBot="1">
      <c r="BJ51539" s="138"/>
      <c r="BK51539" s="138"/>
      <c r="BL51539" s="138"/>
      <c r="BM51539" s="138"/>
    </row>
    <row r="51540" spans="62:65" ht="13" thickBot="1">
      <c r="BJ51540" s="138"/>
      <c r="BK51540" s="138"/>
      <c r="BL51540" s="138"/>
      <c r="BM51540" s="138"/>
    </row>
    <row r="51541" spans="62:65" ht="13" thickBot="1">
      <c r="BJ51541" s="138"/>
      <c r="BK51541" s="138"/>
      <c r="BL51541" s="138"/>
      <c r="BM51541" s="138"/>
    </row>
    <row r="51542" spans="62:65" ht="13" thickBot="1">
      <c r="BJ51542" s="138"/>
      <c r="BK51542" s="138"/>
      <c r="BL51542" s="138"/>
      <c r="BM51542" s="138"/>
    </row>
    <row r="51543" spans="62:65" ht="13" thickBot="1">
      <c r="BJ51543" s="138"/>
      <c r="BK51543" s="138"/>
      <c r="BL51543" s="138"/>
      <c r="BM51543" s="138"/>
    </row>
    <row r="51544" spans="62:65" ht="13" thickBot="1">
      <c r="BJ51544" s="138"/>
      <c r="BK51544" s="138"/>
      <c r="BL51544" s="138"/>
      <c r="BM51544" s="138"/>
    </row>
    <row r="51545" spans="62:65" ht="13" thickBot="1">
      <c r="BJ51545" s="138"/>
      <c r="BK51545" s="138"/>
      <c r="BL51545" s="138"/>
      <c r="BM51545" s="138"/>
    </row>
    <row r="51546" spans="62:65" ht="13" thickBot="1">
      <c r="BJ51546" s="138"/>
      <c r="BK51546" s="138"/>
      <c r="BL51546" s="138"/>
      <c r="BM51546" s="138"/>
    </row>
    <row r="51547" spans="62:65" ht="13" thickBot="1">
      <c r="BJ51547" s="138"/>
      <c r="BK51547" s="138"/>
      <c r="BL51547" s="138"/>
      <c r="BM51547" s="138"/>
    </row>
    <row r="51548" spans="62:65" ht="13" thickBot="1">
      <c r="BJ51548" s="138"/>
      <c r="BK51548" s="138"/>
      <c r="BL51548" s="138"/>
      <c r="BM51548" s="138"/>
    </row>
    <row r="51549" spans="62:65" ht="13" thickBot="1">
      <c r="BJ51549" s="138"/>
      <c r="BK51549" s="138"/>
      <c r="BL51549" s="138"/>
      <c r="BM51549" s="138"/>
    </row>
    <row r="51550" spans="62:65" ht="13" thickBot="1">
      <c r="BJ51550" s="138"/>
      <c r="BK51550" s="138"/>
      <c r="BL51550" s="138"/>
      <c r="BM51550" s="138"/>
    </row>
    <row r="51551" spans="62:65" ht="13" thickBot="1">
      <c r="BJ51551" s="138"/>
      <c r="BK51551" s="138"/>
      <c r="BL51551" s="138"/>
      <c r="BM51551" s="138"/>
    </row>
    <row r="51552" spans="62:65" ht="13" thickBot="1">
      <c r="BJ51552" s="138"/>
      <c r="BK51552" s="138"/>
      <c r="BL51552" s="138"/>
      <c r="BM51552" s="138"/>
    </row>
    <row r="51553" spans="62:65" ht="13" thickBot="1">
      <c r="BJ51553" s="138"/>
      <c r="BK51553" s="138"/>
      <c r="BL51553" s="138"/>
      <c r="BM51553" s="138"/>
    </row>
    <row r="51554" spans="62:65" ht="13" thickBot="1">
      <c r="BJ51554" s="138"/>
      <c r="BK51554" s="138"/>
      <c r="BL51554" s="138"/>
      <c r="BM51554" s="138"/>
    </row>
    <row r="51555" spans="62:65" ht="13" thickBot="1">
      <c r="BJ51555" s="138"/>
      <c r="BK51555" s="138"/>
      <c r="BL51555" s="138"/>
      <c r="BM51555" s="138"/>
    </row>
    <row r="51556" spans="62:65" ht="13" thickBot="1">
      <c r="BJ51556" s="138"/>
      <c r="BK51556" s="138"/>
      <c r="BL51556" s="138"/>
      <c r="BM51556" s="138"/>
    </row>
    <row r="51557" spans="62:65" ht="13" thickBot="1">
      <c r="BJ51557" s="138"/>
      <c r="BK51557" s="138"/>
      <c r="BL51557" s="138"/>
      <c r="BM51557" s="138"/>
    </row>
    <row r="51558" spans="62:65" ht="13" thickBot="1">
      <c r="BJ51558" s="138"/>
      <c r="BK51558" s="138"/>
      <c r="BL51558" s="138"/>
      <c r="BM51558" s="138"/>
    </row>
    <row r="51559" spans="62:65" ht="13" thickBot="1">
      <c r="BJ51559" s="138"/>
      <c r="BK51559" s="138"/>
      <c r="BL51559" s="138"/>
      <c r="BM51559" s="138"/>
    </row>
    <row r="51560" spans="62:65" ht="13" thickBot="1">
      <c r="BJ51560" s="138"/>
      <c r="BK51560" s="138"/>
      <c r="BL51560" s="138"/>
      <c r="BM51560" s="138"/>
    </row>
    <row r="51561" spans="62:65" ht="13" thickBot="1">
      <c r="BJ51561" s="138"/>
      <c r="BK51561" s="138"/>
      <c r="BL51561" s="138"/>
      <c r="BM51561" s="138"/>
    </row>
    <row r="51562" spans="62:65" ht="13" thickBot="1">
      <c r="BJ51562" s="138"/>
      <c r="BK51562" s="138"/>
      <c r="BL51562" s="138"/>
      <c r="BM51562" s="138"/>
    </row>
    <row r="51563" spans="62:65" ht="13" thickBot="1">
      <c r="BJ51563" s="138"/>
      <c r="BK51563" s="138"/>
      <c r="BL51563" s="138"/>
      <c r="BM51563" s="138"/>
    </row>
    <row r="51564" spans="62:65" ht="13" thickBot="1">
      <c r="BJ51564" s="138"/>
      <c r="BK51564" s="138"/>
      <c r="BL51564" s="138"/>
      <c r="BM51564" s="138"/>
    </row>
    <row r="51565" spans="62:65" ht="13" thickBot="1">
      <c r="BJ51565" s="138"/>
      <c r="BK51565" s="138"/>
      <c r="BL51565" s="138"/>
      <c r="BM51565" s="138"/>
    </row>
    <row r="51566" spans="62:65" ht="13" thickBot="1">
      <c r="BJ51566" s="138"/>
      <c r="BK51566" s="138"/>
      <c r="BL51566" s="138"/>
      <c r="BM51566" s="138"/>
    </row>
    <row r="51567" spans="62:65" ht="13" thickBot="1">
      <c r="BJ51567" s="138"/>
      <c r="BK51567" s="138"/>
      <c r="BL51567" s="138"/>
      <c r="BM51567" s="138"/>
    </row>
    <row r="51568" spans="62:65" ht="13" thickBot="1">
      <c r="BJ51568" s="138"/>
      <c r="BK51568" s="138"/>
      <c r="BL51568" s="138"/>
      <c r="BM51568" s="138"/>
    </row>
    <row r="51569" spans="62:65" ht="13" thickBot="1">
      <c r="BJ51569" s="138"/>
      <c r="BK51569" s="138"/>
      <c r="BL51569" s="138"/>
      <c r="BM51569" s="138"/>
    </row>
    <row r="51570" spans="62:65" ht="13" thickBot="1">
      <c r="BJ51570" s="138"/>
      <c r="BK51570" s="138"/>
      <c r="BL51570" s="138"/>
      <c r="BM51570" s="138"/>
    </row>
    <row r="51571" spans="62:65" ht="13" thickBot="1">
      <c r="BJ51571" s="138"/>
      <c r="BK51571" s="138"/>
      <c r="BL51571" s="138"/>
      <c r="BM51571" s="138"/>
    </row>
    <row r="51572" spans="62:65" ht="13" thickBot="1">
      <c r="BJ51572" s="138"/>
      <c r="BK51572" s="138"/>
      <c r="BL51572" s="138"/>
      <c r="BM51572" s="138"/>
    </row>
    <row r="51573" spans="62:65" ht="13" thickBot="1">
      <c r="BJ51573" s="138"/>
      <c r="BK51573" s="138"/>
      <c r="BL51573" s="138"/>
      <c r="BM51573" s="138"/>
    </row>
    <row r="51574" spans="62:65" ht="13" thickBot="1">
      <c r="BJ51574" s="138"/>
      <c r="BK51574" s="138"/>
      <c r="BL51574" s="138"/>
      <c r="BM51574" s="138"/>
    </row>
    <row r="51575" spans="62:65" ht="13" thickBot="1">
      <c r="BJ51575" s="138"/>
      <c r="BK51575" s="138"/>
      <c r="BL51575" s="138"/>
      <c r="BM51575" s="138"/>
    </row>
    <row r="51576" spans="62:65" ht="13" thickBot="1">
      <c r="BJ51576" s="138"/>
      <c r="BK51576" s="138"/>
      <c r="BL51576" s="138"/>
      <c r="BM51576" s="138"/>
    </row>
    <row r="51577" spans="62:65" ht="13" thickBot="1">
      <c r="BJ51577" s="138"/>
      <c r="BK51577" s="138"/>
      <c r="BL51577" s="138"/>
      <c r="BM51577" s="138"/>
    </row>
    <row r="51578" spans="62:65" ht="13" thickBot="1">
      <c r="BJ51578" s="138"/>
      <c r="BK51578" s="138"/>
      <c r="BL51578" s="138"/>
      <c r="BM51578" s="138"/>
    </row>
    <row r="51579" spans="62:65" ht="13" thickBot="1">
      <c r="BJ51579" s="138"/>
      <c r="BK51579" s="138"/>
      <c r="BL51579" s="138"/>
      <c r="BM51579" s="138"/>
    </row>
    <row r="51580" spans="62:65" ht="13" thickBot="1">
      <c r="BJ51580" s="138"/>
      <c r="BK51580" s="138"/>
      <c r="BL51580" s="138"/>
      <c r="BM51580" s="138"/>
    </row>
    <row r="51581" spans="62:65" ht="13" thickBot="1">
      <c r="BJ51581" s="138"/>
      <c r="BK51581" s="138"/>
      <c r="BL51581" s="138"/>
      <c r="BM51581" s="138"/>
    </row>
    <row r="51582" spans="62:65" ht="13" thickBot="1">
      <c r="BJ51582" s="138"/>
      <c r="BK51582" s="138"/>
      <c r="BL51582" s="138"/>
      <c r="BM51582" s="138"/>
    </row>
    <row r="51583" spans="62:65" ht="13" thickBot="1">
      <c r="BJ51583" s="138"/>
      <c r="BK51583" s="138"/>
      <c r="BL51583" s="138"/>
      <c r="BM51583" s="138"/>
    </row>
    <row r="51584" spans="62:65" ht="13" thickBot="1">
      <c r="BJ51584" s="138"/>
      <c r="BK51584" s="138"/>
      <c r="BL51584" s="138"/>
      <c r="BM51584" s="138"/>
    </row>
    <row r="51585" spans="62:65" ht="13" thickBot="1">
      <c r="BJ51585" s="138"/>
      <c r="BK51585" s="138"/>
      <c r="BL51585" s="138"/>
      <c r="BM51585" s="138"/>
    </row>
    <row r="51586" spans="62:65" ht="13" thickBot="1">
      <c r="BJ51586" s="138"/>
      <c r="BK51586" s="138"/>
      <c r="BL51586" s="138"/>
      <c r="BM51586" s="138"/>
    </row>
    <row r="51587" spans="62:65" ht="13" thickBot="1">
      <c r="BJ51587" s="138"/>
      <c r="BK51587" s="138"/>
      <c r="BL51587" s="138"/>
      <c r="BM51587" s="138"/>
    </row>
    <row r="51588" spans="62:65" ht="13" thickBot="1">
      <c r="BJ51588" s="138"/>
      <c r="BK51588" s="138"/>
      <c r="BL51588" s="138"/>
      <c r="BM51588" s="138"/>
    </row>
    <row r="51589" spans="62:65" ht="13" thickBot="1">
      <c r="BJ51589" s="138"/>
      <c r="BK51589" s="138"/>
      <c r="BL51589" s="138"/>
      <c r="BM51589" s="138"/>
    </row>
    <row r="51590" spans="62:65" ht="13" thickBot="1">
      <c r="BJ51590" s="138"/>
      <c r="BK51590" s="138"/>
      <c r="BL51590" s="138"/>
      <c r="BM51590" s="138"/>
    </row>
    <row r="51591" spans="62:65" ht="13" thickBot="1">
      <c r="BJ51591" s="138"/>
      <c r="BK51591" s="138"/>
      <c r="BL51591" s="138"/>
      <c r="BM51591" s="138"/>
    </row>
    <row r="51592" spans="62:65" ht="13" thickBot="1">
      <c r="BJ51592" s="138"/>
      <c r="BK51592" s="138"/>
      <c r="BL51592" s="138"/>
      <c r="BM51592" s="138"/>
    </row>
    <row r="51593" spans="62:65" ht="13" thickBot="1">
      <c r="BJ51593" s="138"/>
      <c r="BK51593" s="138"/>
      <c r="BL51593" s="138"/>
      <c r="BM51593" s="138"/>
    </row>
    <row r="51594" spans="62:65" ht="13" thickBot="1">
      <c r="BJ51594" s="138"/>
      <c r="BK51594" s="138"/>
      <c r="BL51594" s="138"/>
      <c r="BM51594" s="138"/>
    </row>
    <row r="51595" spans="62:65" ht="13" thickBot="1">
      <c r="BJ51595" s="138"/>
      <c r="BK51595" s="138"/>
      <c r="BL51595" s="138"/>
      <c r="BM51595" s="138"/>
    </row>
    <row r="51596" spans="62:65" ht="13" thickBot="1">
      <c r="BJ51596" s="138"/>
      <c r="BK51596" s="138"/>
      <c r="BL51596" s="138"/>
      <c r="BM51596" s="138"/>
    </row>
    <row r="51597" spans="62:65" ht="13" thickBot="1">
      <c r="BJ51597" s="138"/>
      <c r="BK51597" s="138"/>
      <c r="BL51597" s="138"/>
      <c r="BM51597" s="138"/>
    </row>
    <row r="51598" spans="62:65" ht="13" thickBot="1">
      <c r="BJ51598" s="138"/>
      <c r="BK51598" s="138"/>
      <c r="BL51598" s="138"/>
      <c r="BM51598" s="138"/>
    </row>
    <row r="51599" spans="62:65" ht="13" thickBot="1">
      <c r="BJ51599" s="138"/>
      <c r="BK51599" s="138"/>
      <c r="BL51599" s="138"/>
      <c r="BM51599" s="138"/>
    </row>
    <row r="51600" spans="62:65" ht="13" thickBot="1">
      <c r="BJ51600" s="138"/>
      <c r="BK51600" s="138"/>
      <c r="BL51600" s="138"/>
      <c r="BM51600" s="138"/>
    </row>
    <row r="51601" spans="62:65" ht="13" thickBot="1">
      <c r="BJ51601" s="138"/>
      <c r="BK51601" s="138"/>
      <c r="BL51601" s="138"/>
      <c r="BM51601" s="138"/>
    </row>
    <row r="51602" spans="62:65" ht="13" thickBot="1">
      <c r="BJ51602" s="138"/>
      <c r="BK51602" s="138"/>
      <c r="BL51602" s="138"/>
      <c r="BM51602" s="138"/>
    </row>
    <row r="51603" spans="62:65" ht="13" thickBot="1">
      <c r="BJ51603" s="138"/>
      <c r="BK51603" s="138"/>
      <c r="BL51603" s="138"/>
      <c r="BM51603" s="138"/>
    </row>
    <row r="51604" spans="62:65" ht="13" thickBot="1">
      <c r="BJ51604" s="138"/>
      <c r="BK51604" s="138"/>
      <c r="BL51604" s="138"/>
      <c r="BM51604" s="138"/>
    </row>
    <row r="51605" spans="62:65" ht="13" thickBot="1">
      <c r="BJ51605" s="138"/>
      <c r="BK51605" s="138"/>
      <c r="BL51605" s="138"/>
      <c r="BM51605" s="138"/>
    </row>
    <row r="51606" spans="62:65" ht="13" thickBot="1">
      <c r="BJ51606" s="138"/>
      <c r="BK51606" s="138"/>
      <c r="BL51606" s="138"/>
      <c r="BM51606" s="138"/>
    </row>
    <row r="51607" spans="62:65" ht="13" thickBot="1">
      <c r="BJ51607" s="138"/>
      <c r="BK51607" s="138"/>
      <c r="BL51607" s="138"/>
      <c r="BM51607" s="138"/>
    </row>
    <row r="51608" spans="62:65" ht="13" thickBot="1">
      <c r="BJ51608" s="138"/>
      <c r="BK51608" s="138"/>
      <c r="BL51608" s="138"/>
      <c r="BM51608" s="138"/>
    </row>
    <row r="51609" spans="62:65" ht="13" thickBot="1">
      <c r="BJ51609" s="138"/>
      <c r="BK51609" s="138"/>
      <c r="BL51609" s="138"/>
      <c r="BM51609" s="138"/>
    </row>
    <row r="51610" spans="62:65" ht="13" thickBot="1">
      <c r="BJ51610" s="138"/>
      <c r="BK51610" s="138"/>
      <c r="BL51610" s="138"/>
      <c r="BM51610" s="138"/>
    </row>
    <row r="51611" spans="62:65" ht="13" thickBot="1">
      <c r="BJ51611" s="138"/>
      <c r="BK51611" s="138"/>
      <c r="BL51611" s="138"/>
      <c r="BM51611" s="138"/>
    </row>
    <row r="51612" spans="62:65" ht="13" thickBot="1">
      <c r="BJ51612" s="138"/>
      <c r="BK51612" s="138"/>
      <c r="BL51612" s="138"/>
      <c r="BM51612" s="138"/>
    </row>
    <row r="51613" spans="62:65" ht="13" thickBot="1">
      <c r="BJ51613" s="138"/>
      <c r="BK51613" s="138"/>
      <c r="BL51613" s="138"/>
      <c r="BM51613" s="138"/>
    </row>
    <row r="51614" spans="62:65" ht="13" thickBot="1">
      <c r="BJ51614" s="138"/>
      <c r="BK51614" s="138"/>
      <c r="BL51614" s="138"/>
      <c r="BM51614" s="138"/>
    </row>
    <row r="51615" spans="62:65" ht="13" thickBot="1">
      <c r="BJ51615" s="138"/>
      <c r="BK51615" s="138"/>
      <c r="BL51615" s="138"/>
      <c r="BM51615" s="138"/>
    </row>
    <row r="51616" spans="62:65" ht="13" thickBot="1">
      <c r="BJ51616" s="138"/>
      <c r="BK51616" s="138"/>
      <c r="BL51616" s="138"/>
      <c r="BM51616" s="138"/>
    </row>
    <row r="51617" spans="62:65" ht="13" thickBot="1">
      <c r="BJ51617" s="138"/>
      <c r="BK51617" s="138"/>
      <c r="BL51617" s="138"/>
      <c r="BM51617" s="138"/>
    </row>
    <row r="51618" spans="62:65" ht="13" thickBot="1">
      <c r="BJ51618" s="138"/>
      <c r="BK51618" s="138"/>
      <c r="BL51618" s="138"/>
      <c r="BM51618" s="138"/>
    </row>
    <row r="51619" spans="62:65" ht="13" thickBot="1">
      <c r="BJ51619" s="138"/>
      <c r="BK51619" s="138"/>
      <c r="BL51619" s="138"/>
      <c r="BM51619" s="138"/>
    </row>
    <row r="51620" spans="62:65" ht="13" thickBot="1">
      <c r="BJ51620" s="138"/>
      <c r="BK51620" s="138"/>
      <c r="BL51620" s="138"/>
      <c r="BM51620" s="138"/>
    </row>
    <row r="51621" spans="62:65" ht="13" thickBot="1">
      <c r="BJ51621" s="138"/>
      <c r="BK51621" s="138"/>
      <c r="BL51621" s="138"/>
      <c r="BM51621" s="138"/>
    </row>
    <row r="51622" spans="62:65" ht="13" thickBot="1">
      <c r="BJ51622" s="138"/>
      <c r="BK51622" s="138"/>
      <c r="BL51622" s="138"/>
      <c r="BM51622" s="138"/>
    </row>
    <row r="51623" spans="62:65" ht="13" thickBot="1">
      <c r="BJ51623" s="138"/>
      <c r="BK51623" s="138"/>
      <c r="BL51623" s="138"/>
      <c r="BM51623" s="138"/>
    </row>
    <row r="51624" spans="62:65" ht="13" thickBot="1">
      <c r="BJ51624" s="138"/>
      <c r="BK51624" s="138"/>
      <c r="BL51624" s="138"/>
      <c r="BM51624" s="138"/>
    </row>
    <row r="51625" spans="62:65" ht="13" thickBot="1">
      <c r="BJ51625" s="138"/>
      <c r="BK51625" s="138"/>
      <c r="BL51625" s="138"/>
      <c r="BM51625" s="138"/>
    </row>
    <row r="51626" spans="62:65" ht="13" thickBot="1">
      <c r="BJ51626" s="138"/>
      <c r="BK51626" s="138"/>
      <c r="BL51626" s="138"/>
      <c r="BM51626" s="138"/>
    </row>
    <row r="51627" spans="62:65" ht="13" thickBot="1">
      <c r="BJ51627" s="138"/>
      <c r="BK51627" s="138"/>
      <c r="BL51627" s="138"/>
      <c r="BM51627" s="138"/>
    </row>
    <row r="51628" spans="62:65" ht="13" thickBot="1">
      <c r="BJ51628" s="138"/>
      <c r="BK51628" s="138"/>
      <c r="BL51628" s="138"/>
      <c r="BM51628" s="138"/>
    </row>
    <row r="51629" spans="62:65" ht="13" thickBot="1">
      <c r="BJ51629" s="138"/>
      <c r="BK51629" s="138"/>
      <c r="BL51629" s="138"/>
      <c r="BM51629" s="138"/>
    </row>
    <row r="51630" spans="62:65" ht="13" thickBot="1">
      <c r="BJ51630" s="138"/>
      <c r="BK51630" s="138"/>
      <c r="BL51630" s="138"/>
      <c r="BM51630" s="138"/>
    </row>
    <row r="51631" spans="62:65" ht="13" thickBot="1">
      <c r="BJ51631" s="138"/>
      <c r="BK51631" s="138"/>
      <c r="BL51631" s="138"/>
      <c r="BM51631" s="138"/>
    </row>
    <row r="51632" spans="62:65" ht="13" thickBot="1">
      <c r="BJ51632" s="138"/>
      <c r="BK51632" s="138"/>
      <c r="BL51632" s="138"/>
      <c r="BM51632" s="138"/>
    </row>
    <row r="51633" spans="62:65" ht="13" thickBot="1">
      <c r="BJ51633" s="138"/>
      <c r="BK51633" s="138"/>
      <c r="BL51633" s="138"/>
      <c r="BM51633" s="138"/>
    </row>
    <row r="51634" spans="62:65" ht="13" thickBot="1">
      <c r="BJ51634" s="138"/>
      <c r="BK51634" s="138"/>
      <c r="BL51634" s="138"/>
      <c r="BM51634" s="138"/>
    </row>
    <row r="51635" spans="62:65" ht="13" thickBot="1">
      <c r="BJ51635" s="138"/>
      <c r="BK51635" s="138"/>
      <c r="BL51635" s="138"/>
      <c r="BM51635" s="138"/>
    </row>
    <row r="51636" spans="62:65" ht="13" thickBot="1">
      <c r="BJ51636" s="138"/>
      <c r="BK51636" s="138"/>
      <c r="BL51636" s="138"/>
      <c r="BM51636" s="138"/>
    </row>
    <row r="51637" spans="62:65" ht="13" thickBot="1">
      <c r="BJ51637" s="138"/>
      <c r="BK51637" s="138"/>
      <c r="BL51637" s="138"/>
      <c r="BM51637" s="138"/>
    </row>
    <row r="51638" spans="62:65" ht="13" thickBot="1">
      <c r="BJ51638" s="138"/>
      <c r="BK51638" s="138"/>
      <c r="BL51638" s="138"/>
      <c r="BM51638" s="138"/>
    </row>
    <row r="51639" spans="62:65" ht="13" thickBot="1">
      <c r="BJ51639" s="138"/>
      <c r="BK51639" s="138"/>
      <c r="BL51639" s="138"/>
      <c r="BM51639" s="138"/>
    </row>
    <row r="51640" spans="62:65" ht="13" thickBot="1">
      <c r="BJ51640" s="138"/>
      <c r="BK51640" s="138"/>
      <c r="BL51640" s="138"/>
      <c r="BM51640" s="138"/>
    </row>
    <row r="51641" spans="62:65" ht="13" thickBot="1">
      <c r="BJ51641" s="138"/>
      <c r="BK51641" s="138"/>
      <c r="BL51641" s="138"/>
      <c r="BM51641" s="138"/>
    </row>
    <row r="51642" spans="62:65" ht="13" thickBot="1">
      <c r="BJ51642" s="138"/>
      <c r="BK51642" s="138"/>
      <c r="BL51642" s="138"/>
      <c r="BM51642" s="138"/>
    </row>
    <row r="51643" spans="62:65" ht="13" thickBot="1">
      <c r="BJ51643" s="138"/>
      <c r="BK51643" s="138"/>
      <c r="BL51643" s="138"/>
      <c r="BM51643" s="138"/>
    </row>
    <row r="51644" spans="62:65" ht="13" thickBot="1">
      <c r="BJ51644" s="138"/>
      <c r="BK51644" s="138"/>
      <c r="BL51644" s="138"/>
      <c r="BM51644" s="138"/>
    </row>
    <row r="51645" spans="62:65" ht="13" thickBot="1">
      <c r="BJ51645" s="138"/>
      <c r="BK51645" s="138"/>
      <c r="BL51645" s="138"/>
      <c r="BM51645" s="138"/>
    </row>
    <row r="51646" spans="62:65" ht="13" thickBot="1">
      <c r="BJ51646" s="138"/>
      <c r="BK51646" s="138"/>
      <c r="BL51646" s="138"/>
      <c r="BM51646" s="138"/>
    </row>
    <row r="51647" spans="62:65" ht="13" thickBot="1">
      <c r="BJ51647" s="138"/>
      <c r="BK51647" s="138"/>
      <c r="BL51647" s="138"/>
      <c r="BM51647" s="138"/>
    </row>
    <row r="51648" spans="62:65" ht="13" thickBot="1">
      <c r="BJ51648" s="138"/>
      <c r="BK51648" s="138"/>
      <c r="BL51648" s="138"/>
      <c r="BM51648" s="138"/>
    </row>
    <row r="51649" spans="62:65" ht="13" thickBot="1">
      <c r="BJ51649" s="138"/>
      <c r="BK51649" s="138"/>
      <c r="BL51649" s="138"/>
      <c r="BM51649" s="138"/>
    </row>
    <row r="51650" spans="62:65" ht="13" thickBot="1">
      <c r="BJ51650" s="138"/>
      <c r="BK51650" s="138"/>
      <c r="BL51650" s="138"/>
      <c r="BM51650" s="138"/>
    </row>
    <row r="51651" spans="62:65" ht="13" thickBot="1">
      <c r="BJ51651" s="138"/>
      <c r="BK51651" s="138"/>
      <c r="BL51651" s="138"/>
      <c r="BM51651" s="138"/>
    </row>
    <row r="51652" spans="62:65" ht="13" thickBot="1">
      <c r="BJ51652" s="138"/>
      <c r="BK51652" s="138"/>
      <c r="BL51652" s="138"/>
      <c r="BM51652" s="138"/>
    </row>
    <row r="51653" spans="62:65" ht="13" thickBot="1">
      <c r="BJ51653" s="138"/>
      <c r="BK51653" s="138"/>
      <c r="BL51653" s="138"/>
      <c r="BM51653" s="138"/>
    </row>
    <row r="51654" spans="62:65" ht="13" thickBot="1">
      <c r="BJ51654" s="138"/>
      <c r="BK51654" s="138"/>
      <c r="BL51654" s="138"/>
      <c r="BM51654" s="138"/>
    </row>
    <row r="51655" spans="62:65" ht="13" thickBot="1">
      <c r="BJ51655" s="138"/>
      <c r="BK51655" s="138"/>
      <c r="BL51655" s="138"/>
      <c r="BM51655" s="138"/>
    </row>
    <row r="51656" spans="62:65" ht="13" thickBot="1">
      <c r="BJ51656" s="138"/>
      <c r="BK51656" s="138"/>
      <c r="BL51656" s="138"/>
      <c r="BM51656" s="138"/>
    </row>
    <row r="51657" spans="62:65" ht="13" thickBot="1">
      <c r="BJ51657" s="138"/>
      <c r="BK51657" s="138"/>
      <c r="BL51657" s="138"/>
      <c r="BM51657" s="138"/>
    </row>
    <row r="51658" spans="62:65" ht="13" thickBot="1">
      <c r="BJ51658" s="138"/>
      <c r="BK51658" s="138"/>
      <c r="BL51658" s="138"/>
      <c r="BM51658" s="138"/>
    </row>
    <row r="51659" spans="62:65" ht="13" thickBot="1">
      <c r="BJ51659" s="138"/>
      <c r="BK51659" s="138"/>
      <c r="BL51659" s="138"/>
      <c r="BM51659" s="138"/>
    </row>
    <row r="51660" spans="62:65" ht="13" thickBot="1">
      <c r="BJ51660" s="138"/>
      <c r="BK51660" s="138"/>
      <c r="BL51660" s="138"/>
      <c r="BM51660" s="138"/>
    </row>
    <row r="51661" spans="62:65" ht="13" thickBot="1">
      <c r="BJ51661" s="138"/>
      <c r="BK51661" s="138"/>
      <c r="BL51661" s="138"/>
      <c r="BM51661" s="138"/>
    </row>
    <row r="51662" spans="62:65" ht="13" thickBot="1">
      <c r="BJ51662" s="138"/>
      <c r="BK51662" s="138"/>
      <c r="BL51662" s="138"/>
      <c r="BM51662" s="138"/>
    </row>
    <row r="51663" spans="62:65" ht="13" thickBot="1">
      <c r="BJ51663" s="138"/>
      <c r="BK51663" s="138"/>
      <c r="BL51663" s="138"/>
      <c r="BM51663" s="138"/>
    </row>
    <row r="51664" spans="62:65" ht="13" thickBot="1">
      <c r="BJ51664" s="138"/>
      <c r="BK51664" s="138"/>
      <c r="BL51664" s="138"/>
      <c r="BM51664" s="138"/>
    </row>
    <row r="51665" spans="62:65" ht="13" thickBot="1">
      <c r="BJ51665" s="138"/>
      <c r="BK51665" s="138"/>
      <c r="BL51665" s="138"/>
      <c r="BM51665" s="138"/>
    </row>
    <row r="51666" spans="62:65" ht="13" thickBot="1">
      <c r="BJ51666" s="138"/>
      <c r="BK51666" s="138"/>
      <c r="BL51666" s="138"/>
      <c r="BM51666" s="138"/>
    </row>
    <row r="51667" spans="62:65" ht="13" thickBot="1">
      <c r="BJ51667" s="138"/>
      <c r="BK51667" s="138"/>
      <c r="BL51667" s="138"/>
      <c r="BM51667" s="138"/>
    </row>
    <row r="51668" spans="62:65" ht="13" thickBot="1">
      <c r="BJ51668" s="138"/>
      <c r="BK51668" s="138"/>
      <c r="BL51668" s="138"/>
      <c r="BM51668" s="138"/>
    </row>
    <row r="51669" spans="62:65" ht="13" thickBot="1">
      <c r="BJ51669" s="138"/>
      <c r="BK51669" s="138"/>
      <c r="BL51669" s="138"/>
      <c r="BM51669" s="138"/>
    </row>
    <row r="51670" spans="62:65" ht="13" thickBot="1">
      <c r="BJ51670" s="138"/>
      <c r="BK51670" s="138"/>
      <c r="BL51670" s="138"/>
      <c r="BM51670" s="138"/>
    </row>
    <row r="51671" spans="62:65" ht="13" thickBot="1">
      <c r="BJ51671" s="138"/>
      <c r="BK51671" s="138"/>
      <c r="BL51671" s="138"/>
      <c r="BM51671" s="138"/>
    </row>
    <row r="51672" spans="62:65" ht="13" thickBot="1">
      <c r="BJ51672" s="138"/>
      <c r="BK51672" s="138"/>
      <c r="BL51672" s="138"/>
      <c r="BM51672" s="138"/>
    </row>
    <row r="51673" spans="62:65" ht="13" thickBot="1">
      <c r="BJ51673" s="138"/>
      <c r="BK51673" s="138"/>
      <c r="BL51673" s="138"/>
      <c r="BM51673" s="138"/>
    </row>
    <row r="51674" spans="62:65" ht="13" thickBot="1">
      <c r="BJ51674" s="138"/>
      <c r="BK51674" s="138"/>
      <c r="BL51674" s="138"/>
      <c r="BM51674" s="138"/>
    </row>
    <row r="51675" spans="62:65" ht="13" thickBot="1">
      <c r="BJ51675" s="138"/>
      <c r="BK51675" s="138"/>
      <c r="BL51675" s="138"/>
      <c r="BM51675" s="138"/>
    </row>
    <row r="51676" spans="62:65" ht="13" thickBot="1">
      <c r="BJ51676" s="138"/>
      <c r="BK51676" s="138"/>
      <c r="BL51676" s="138"/>
      <c r="BM51676" s="138"/>
    </row>
    <row r="51677" spans="62:65" ht="13" thickBot="1">
      <c r="BJ51677" s="138"/>
      <c r="BK51677" s="138"/>
      <c r="BL51677" s="138"/>
      <c r="BM51677" s="138"/>
    </row>
    <row r="51678" spans="62:65" ht="13" thickBot="1">
      <c r="BJ51678" s="138"/>
      <c r="BK51678" s="138"/>
      <c r="BL51678" s="138"/>
      <c r="BM51678" s="138"/>
    </row>
    <row r="51679" spans="62:65" ht="13" thickBot="1">
      <c r="BJ51679" s="138"/>
      <c r="BK51679" s="138"/>
      <c r="BL51679" s="138"/>
      <c r="BM51679" s="138"/>
    </row>
    <row r="51680" spans="62:65" ht="13" thickBot="1">
      <c r="BJ51680" s="138"/>
      <c r="BK51680" s="138"/>
      <c r="BL51680" s="138"/>
      <c r="BM51680" s="138"/>
    </row>
    <row r="51681" spans="62:65" ht="13" thickBot="1">
      <c r="BJ51681" s="138"/>
      <c r="BK51681" s="138"/>
      <c r="BL51681" s="138"/>
      <c r="BM51681" s="138"/>
    </row>
    <row r="51682" spans="62:65" ht="13" thickBot="1">
      <c r="BJ51682" s="138"/>
      <c r="BK51682" s="138"/>
      <c r="BL51682" s="138"/>
      <c r="BM51682" s="138"/>
    </row>
    <row r="51683" spans="62:65" ht="13" thickBot="1">
      <c r="BJ51683" s="138"/>
      <c r="BK51683" s="138"/>
      <c r="BL51683" s="138"/>
      <c r="BM51683" s="138"/>
    </row>
    <row r="51684" spans="62:65" ht="13" thickBot="1">
      <c r="BJ51684" s="138"/>
      <c r="BK51684" s="138"/>
      <c r="BL51684" s="138"/>
      <c r="BM51684" s="138"/>
    </row>
    <row r="51685" spans="62:65" ht="13" thickBot="1">
      <c r="BJ51685" s="138"/>
      <c r="BK51685" s="138"/>
      <c r="BL51685" s="138"/>
      <c r="BM51685" s="138"/>
    </row>
    <row r="51686" spans="62:65" ht="13" thickBot="1">
      <c r="BJ51686" s="138"/>
      <c r="BK51686" s="138"/>
      <c r="BL51686" s="138"/>
      <c r="BM51686" s="138"/>
    </row>
    <row r="51687" spans="62:65" ht="13" thickBot="1">
      <c r="BJ51687" s="138"/>
      <c r="BK51687" s="138"/>
      <c r="BL51687" s="138"/>
      <c r="BM51687" s="138"/>
    </row>
    <row r="51688" spans="62:65" ht="13" thickBot="1">
      <c r="BJ51688" s="138"/>
      <c r="BK51688" s="138"/>
      <c r="BL51688" s="138"/>
      <c r="BM51688" s="138"/>
    </row>
    <row r="51689" spans="62:65" ht="13" thickBot="1">
      <c r="BJ51689" s="138"/>
      <c r="BK51689" s="138"/>
      <c r="BL51689" s="138"/>
      <c r="BM51689" s="138"/>
    </row>
    <row r="51690" spans="62:65" ht="13" thickBot="1">
      <c r="BJ51690" s="138"/>
      <c r="BK51690" s="138"/>
      <c r="BL51690" s="138"/>
      <c r="BM51690" s="138"/>
    </row>
    <row r="51691" spans="62:65" ht="13" thickBot="1">
      <c r="BJ51691" s="138"/>
      <c r="BK51691" s="138"/>
      <c r="BL51691" s="138"/>
      <c r="BM51691" s="138"/>
    </row>
    <row r="51692" spans="62:65" ht="13" thickBot="1">
      <c r="BJ51692" s="138"/>
      <c r="BK51692" s="138"/>
      <c r="BL51692" s="138"/>
      <c r="BM51692" s="138"/>
    </row>
    <row r="51693" spans="62:65" ht="13" thickBot="1">
      <c r="BJ51693" s="138"/>
      <c r="BK51693" s="138"/>
      <c r="BL51693" s="138"/>
      <c r="BM51693" s="138"/>
    </row>
    <row r="51694" spans="62:65" ht="13" thickBot="1">
      <c r="BJ51694" s="138"/>
      <c r="BK51694" s="138"/>
      <c r="BL51694" s="138"/>
      <c r="BM51694" s="138"/>
    </row>
    <row r="51695" spans="62:65" ht="13" thickBot="1">
      <c r="BJ51695" s="138"/>
      <c r="BK51695" s="138"/>
      <c r="BL51695" s="138"/>
      <c r="BM51695" s="138"/>
    </row>
    <row r="51696" spans="62:65" ht="13" thickBot="1">
      <c r="BJ51696" s="138"/>
      <c r="BK51696" s="138"/>
      <c r="BL51696" s="138"/>
      <c r="BM51696" s="138"/>
    </row>
    <row r="51697" spans="62:65" ht="13" thickBot="1">
      <c r="BJ51697" s="138"/>
      <c r="BK51697" s="138"/>
      <c r="BL51697" s="138"/>
      <c r="BM51697" s="138"/>
    </row>
    <row r="51698" spans="62:65" ht="13" thickBot="1">
      <c r="BJ51698" s="138"/>
      <c r="BK51698" s="138"/>
      <c r="BL51698" s="138"/>
      <c r="BM51698" s="138"/>
    </row>
    <row r="51699" spans="62:65" ht="13" thickBot="1">
      <c r="BJ51699" s="138"/>
      <c r="BK51699" s="138"/>
      <c r="BL51699" s="138"/>
      <c r="BM51699" s="138"/>
    </row>
    <row r="51700" spans="62:65" ht="13" thickBot="1">
      <c r="BJ51700" s="138"/>
      <c r="BK51700" s="138"/>
      <c r="BL51700" s="138"/>
      <c r="BM51700" s="138"/>
    </row>
    <row r="51701" spans="62:65" ht="13" thickBot="1">
      <c r="BJ51701" s="138"/>
      <c r="BK51701" s="138"/>
      <c r="BL51701" s="138"/>
      <c r="BM51701" s="138"/>
    </row>
    <row r="51702" spans="62:65" ht="13" thickBot="1">
      <c r="BJ51702" s="138"/>
      <c r="BK51702" s="138"/>
      <c r="BL51702" s="138"/>
      <c r="BM51702" s="138"/>
    </row>
    <row r="51703" spans="62:65" ht="13" thickBot="1">
      <c r="BJ51703" s="138"/>
      <c r="BK51703" s="138"/>
      <c r="BL51703" s="138"/>
      <c r="BM51703" s="138"/>
    </row>
    <row r="51704" spans="62:65" ht="13" thickBot="1">
      <c r="BJ51704" s="138"/>
      <c r="BK51704" s="138"/>
      <c r="BL51704" s="138"/>
      <c r="BM51704" s="138"/>
    </row>
    <row r="51705" spans="62:65" ht="13" thickBot="1">
      <c r="BJ51705" s="138"/>
      <c r="BK51705" s="138"/>
      <c r="BL51705" s="138"/>
      <c r="BM51705" s="138"/>
    </row>
    <row r="51706" spans="62:65" ht="13" thickBot="1">
      <c r="BJ51706" s="138"/>
      <c r="BK51706" s="138"/>
      <c r="BL51706" s="138"/>
      <c r="BM51706" s="138"/>
    </row>
    <row r="51707" spans="62:65" ht="13" thickBot="1">
      <c r="BJ51707" s="138"/>
      <c r="BK51707" s="138"/>
      <c r="BL51707" s="138"/>
      <c r="BM51707" s="138"/>
    </row>
    <row r="51708" spans="62:65" ht="13" thickBot="1">
      <c r="BJ51708" s="138"/>
      <c r="BK51708" s="138"/>
      <c r="BL51708" s="138"/>
      <c r="BM51708" s="138"/>
    </row>
    <row r="51709" spans="62:65" ht="13" thickBot="1">
      <c r="BJ51709" s="138"/>
      <c r="BK51709" s="138"/>
      <c r="BL51709" s="138"/>
      <c r="BM51709" s="138"/>
    </row>
    <row r="51710" spans="62:65" ht="13" thickBot="1">
      <c r="BJ51710" s="138"/>
      <c r="BK51710" s="138"/>
      <c r="BL51710" s="138"/>
      <c r="BM51710" s="138"/>
    </row>
    <row r="51711" spans="62:65" ht="13" thickBot="1">
      <c r="BJ51711" s="138"/>
      <c r="BK51711" s="138"/>
      <c r="BL51711" s="138"/>
      <c r="BM51711" s="138"/>
    </row>
    <row r="51712" spans="62:65" ht="13" thickBot="1">
      <c r="BJ51712" s="138"/>
      <c r="BK51712" s="138"/>
      <c r="BL51712" s="138"/>
      <c r="BM51712" s="138"/>
    </row>
    <row r="51713" spans="62:65" ht="13" thickBot="1">
      <c r="BJ51713" s="138"/>
      <c r="BK51713" s="138"/>
      <c r="BL51713" s="138"/>
      <c r="BM51713" s="138"/>
    </row>
    <row r="51714" spans="62:65" ht="13" thickBot="1">
      <c r="BJ51714" s="138"/>
      <c r="BK51714" s="138"/>
      <c r="BL51714" s="138"/>
      <c r="BM51714" s="138"/>
    </row>
    <row r="51715" spans="62:65" ht="13" thickBot="1">
      <c r="BJ51715" s="138"/>
      <c r="BK51715" s="138"/>
      <c r="BL51715" s="138"/>
      <c r="BM51715" s="138"/>
    </row>
    <row r="51716" spans="62:65" ht="13" thickBot="1">
      <c r="BJ51716" s="138"/>
      <c r="BK51716" s="138"/>
      <c r="BL51716" s="138"/>
      <c r="BM51716" s="138"/>
    </row>
    <row r="51717" spans="62:65" ht="13" thickBot="1">
      <c r="BJ51717" s="138"/>
      <c r="BK51717" s="138"/>
      <c r="BL51717" s="138"/>
      <c r="BM51717" s="138"/>
    </row>
    <row r="51718" spans="62:65" ht="13" thickBot="1">
      <c r="BJ51718" s="138"/>
      <c r="BK51718" s="138"/>
      <c r="BL51718" s="138"/>
      <c r="BM51718" s="138"/>
    </row>
    <row r="51719" spans="62:65" ht="13" thickBot="1">
      <c r="BJ51719" s="138"/>
      <c r="BK51719" s="138"/>
      <c r="BL51719" s="138"/>
      <c r="BM51719" s="138"/>
    </row>
    <row r="51720" spans="62:65" ht="13" thickBot="1">
      <c r="BJ51720" s="138"/>
      <c r="BK51720" s="138"/>
      <c r="BL51720" s="138"/>
      <c r="BM51720" s="138"/>
    </row>
    <row r="51721" spans="62:65" ht="13" thickBot="1">
      <c r="BJ51721" s="138"/>
      <c r="BK51721" s="138"/>
      <c r="BL51721" s="138"/>
      <c r="BM51721" s="138"/>
    </row>
    <row r="51722" spans="62:65" ht="13" thickBot="1">
      <c r="BJ51722" s="138"/>
      <c r="BK51722" s="138"/>
      <c r="BL51722" s="138"/>
      <c r="BM51722" s="138"/>
    </row>
    <row r="51723" spans="62:65" ht="13" thickBot="1">
      <c r="BJ51723" s="138"/>
      <c r="BK51723" s="138"/>
      <c r="BL51723" s="138"/>
      <c r="BM51723" s="138"/>
    </row>
    <row r="51724" spans="62:65" ht="13" thickBot="1">
      <c r="BJ51724" s="138"/>
      <c r="BK51724" s="138"/>
      <c r="BL51724" s="138"/>
      <c r="BM51724" s="138"/>
    </row>
    <row r="51725" spans="62:65" ht="13" thickBot="1">
      <c r="BJ51725" s="138"/>
      <c r="BK51725" s="138"/>
      <c r="BL51725" s="138"/>
      <c r="BM51725" s="138"/>
    </row>
    <row r="51726" spans="62:65" ht="13" thickBot="1">
      <c r="BJ51726" s="138"/>
      <c r="BK51726" s="138"/>
      <c r="BL51726" s="138"/>
      <c r="BM51726" s="138"/>
    </row>
    <row r="51727" spans="62:65" ht="13" thickBot="1">
      <c r="BJ51727" s="138"/>
      <c r="BK51727" s="138"/>
      <c r="BL51727" s="138"/>
      <c r="BM51727" s="138"/>
    </row>
    <row r="51728" spans="62:65" ht="13" thickBot="1">
      <c r="BJ51728" s="138"/>
      <c r="BK51728" s="138"/>
      <c r="BL51728" s="138"/>
      <c r="BM51728" s="138"/>
    </row>
    <row r="51729" spans="62:65" ht="13" thickBot="1">
      <c r="BJ51729" s="138"/>
      <c r="BK51729" s="138"/>
      <c r="BL51729" s="138"/>
      <c r="BM51729" s="138"/>
    </row>
    <row r="51730" spans="62:65" ht="13" thickBot="1">
      <c r="BJ51730" s="138"/>
      <c r="BK51730" s="138"/>
      <c r="BL51730" s="138"/>
      <c r="BM51730" s="138"/>
    </row>
    <row r="51731" spans="62:65" ht="13" thickBot="1">
      <c r="BJ51731" s="138"/>
      <c r="BK51731" s="138"/>
      <c r="BL51731" s="138"/>
      <c r="BM51731" s="138"/>
    </row>
    <row r="51732" spans="62:65" ht="13" thickBot="1">
      <c r="BJ51732" s="138"/>
      <c r="BK51732" s="138"/>
      <c r="BL51732" s="138"/>
      <c r="BM51732" s="138"/>
    </row>
    <row r="51733" spans="62:65" ht="13" thickBot="1">
      <c r="BJ51733" s="138"/>
      <c r="BK51733" s="138"/>
      <c r="BL51733" s="138"/>
      <c r="BM51733" s="138"/>
    </row>
    <row r="51734" spans="62:65" ht="13" thickBot="1">
      <c r="BJ51734" s="138"/>
      <c r="BK51734" s="138"/>
      <c r="BL51734" s="138"/>
      <c r="BM51734" s="138"/>
    </row>
    <row r="51735" spans="62:65" ht="13" thickBot="1">
      <c r="BJ51735" s="138"/>
      <c r="BK51735" s="138"/>
      <c r="BL51735" s="138"/>
      <c r="BM51735" s="138"/>
    </row>
    <row r="51736" spans="62:65" ht="13" thickBot="1">
      <c r="BJ51736" s="138"/>
      <c r="BK51736" s="138"/>
      <c r="BL51736" s="138"/>
      <c r="BM51736" s="138"/>
    </row>
    <row r="51737" spans="62:65" ht="13" thickBot="1">
      <c r="BJ51737" s="138"/>
      <c r="BK51737" s="138"/>
      <c r="BL51737" s="138"/>
      <c r="BM51737" s="138"/>
    </row>
    <row r="51738" spans="62:65" ht="13" thickBot="1">
      <c r="BJ51738" s="138"/>
      <c r="BK51738" s="138"/>
      <c r="BL51738" s="138"/>
      <c r="BM51738" s="138"/>
    </row>
    <row r="51739" spans="62:65" ht="13" thickBot="1">
      <c r="BJ51739" s="138"/>
      <c r="BK51739" s="138"/>
      <c r="BL51739" s="138"/>
      <c r="BM51739" s="138"/>
    </row>
    <row r="51740" spans="62:65" ht="13" thickBot="1">
      <c r="BJ51740" s="138"/>
      <c r="BK51740" s="138"/>
      <c r="BL51740" s="138"/>
      <c r="BM51740" s="138"/>
    </row>
    <row r="51741" spans="62:65" ht="13" thickBot="1">
      <c r="BJ51741" s="138"/>
      <c r="BK51741" s="138"/>
      <c r="BL51741" s="138"/>
      <c r="BM51741" s="138"/>
    </row>
    <row r="51742" spans="62:65" ht="13" thickBot="1">
      <c r="BJ51742" s="138"/>
      <c r="BK51742" s="138"/>
      <c r="BL51742" s="138"/>
      <c r="BM51742" s="138"/>
    </row>
    <row r="51743" spans="62:65" ht="13" thickBot="1">
      <c r="BJ51743" s="138"/>
      <c r="BK51743" s="138"/>
      <c r="BL51743" s="138"/>
      <c r="BM51743" s="138"/>
    </row>
    <row r="51744" spans="62:65" ht="13" thickBot="1">
      <c r="BJ51744" s="138"/>
      <c r="BK51744" s="138"/>
      <c r="BL51744" s="138"/>
      <c r="BM51744" s="138"/>
    </row>
    <row r="51745" spans="62:65" ht="13" thickBot="1">
      <c r="BJ51745" s="138"/>
      <c r="BK51745" s="138"/>
      <c r="BL51745" s="138"/>
      <c r="BM51745" s="138"/>
    </row>
    <row r="51746" spans="62:65" ht="13" thickBot="1">
      <c r="BJ51746" s="138"/>
      <c r="BK51746" s="138"/>
      <c r="BL51746" s="138"/>
      <c r="BM51746" s="138"/>
    </row>
    <row r="51747" spans="62:65" ht="13" thickBot="1">
      <c r="BJ51747" s="138"/>
      <c r="BK51747" s="138"/>
      <c r="BL51747" s="138"/>
      <c r="BM51747" s="138"/>
    </row>
    <row r="51748" spans="62:65" ht="13" thickBot="1">
      <c r="BJ51748" s="138"/>
      <c r="BK51748" s="138"/>
      <c r="BL51748" s="138"/>
      <c r="BM51748" s="138"/>
    </row>
    <row r="51749" spans="62:65" ht="13" thickBot="1">
      <c r="BJ51749" s="138"/>
      <c r="BK51749" s="138"/>
      <c r="BL51749" s="138"/>
      <c r="BM51749" s="138"/>
    </row>
    <row r="51750" spans="62:65" ht="13" thickBot="1">
      <c r="BJ51750" s="138"/>
      <c r="BK51750" s="138"/>
      <c r="BL51750" s="138"/>
      <c r="BM51750" s="138"/>
    </row>
    <row r="51751" spans="62:65" ht="13" thickBot="1">
      <c r="BJ51751" s="138"/>
      <c r="BK51751" s="138"/>
      <c r="BL51751" s="138"/>
      <c r="BM51751" s="138"/>
    </row>
    <row r="51752" spans="62:65" ht="13" thickBot="1">
      <c r="BJ51752" s="138"/>
      <c r="BK51752" s="138"/>
      <c r="BL51752" s="138"/>
      <c r="BM51752" s="138"/>
    </row>
    <row r="51753" spans="62:65" ht="13" thickBot="1">
      <c r="BJ51753" s="138"/>
      <c r="BK51753" s="138"/>
      <c r="BL51753" s="138"/>
      <c r="BM51753" s="138"/>
    </row>
    <row r="51754" spans="62:65" ht="13" thickBot="1">
      <c r="BJ51754" s="138"/>
      <c r="BK51754" s="138"/>
      <c r="BL51754" s="138"/>
      <c r="BM51754" s="138"/>
    </row>
    <row r="51755" spans="62:65" ht="13" thickBot="1">
      <c r="BJ51755" s="138"/>
      <c r="BK51755" s="138"/>
      <c r="BL51755" s="138"/>
      <c r="BM51755" s="138"/>
    </row>
    <row r="51756" spans="62:65" ht="13" thickBot="1">
      <c r="BJ51756" s="138"/>
      <c r="BK51756" s="138"/>
      <c r="BL51756" s="138"/>
      <c r="BM51756" s="138"/>
    </row>
    <row r="51757" spans="62:65" ht="13" thickBot="1">
      <c r="BJ51757" s="138"/>
      <c r="BK51757" s="138"/>
      <c r="BL51757" s="138"/>
      <c r="BM51757" s="138"/>
    </row>
    <row r="51758" spans="62:65" ht="13" thickBot="1">
      <c r="BJ51758" s="138"/>
      <c r="BK51758" s="138"/>
      <c r="BL51758" s="138"/>
      <c r="BM51758" s="138"/>
    </row>
    <row r="51759" spans="62:65" ht="13" thickBot="1">
      <c r="BJ51759" s="138"/>
      <c r="BK51759" s="138"/>
      <c r="BL51759" s="138"/>
      <c r="BM51759" s="138"/>
    </row>
    <row r="51760" spans="62:65" ht="13" thickBot="1">
      <c r="BJ51760" s="138"/>
      <c r="BK51760" s="138"/>
      <c r="BL51760" s="138"/>
      <c r="BM51760" s="138"/>
    </row>
    <row r="51761" spans="62:65" ht="13" thickBot="1">
      <c r="BJ51761" s="138"/>
      <c r="BK51761" s="138"/>
      <c r="BL51761" s="138"/>
      <c r="BM51761" s="138"/>
    </row>
    <row r="51762" spans="62:65" ht="13" thickBot="1">
      <c r="BJ51762" s="138"/>
      <c r="BK51762" s="138"/>
      <c r="BL51762" s="138"/>
      <c r="BM51762" s="138"/>
    </row>
    <row r="51763" spans="62:65" ht="13" thickBot="1">
      <c r="BJ51763" s="138"/>
      <c r="BK51763" s="138"/>
      <c r="BL51763" s="138"/>
      <c r="BM51763" s="138"/>
    </row>
    <row r="51764" spans="62:65" ht="13" thickBot="1">
      <c r="BJ51764" s="138"/>
      <c r="BK51764" s="138"/>
      <c r="BL51764" s="138"/>
      <c r="BM51764" s="138"/>
    </row>
    <row r="51765" spans="62:65" ht="13" thickBot="1">
      <c r="BJ51765" s="138"/>
      <c r="BK51765" s="138"/>
      <c r="BL51765" s="138"/>
      <c r="BM51765" s="138"/>
    </row>
    <row r="51766" spans="62:65" ht="13" thickBot="1">
      <c r="BJ51766" s="138"/>
      <c r="BK51766" s="138"/>
      <c r="BL51766" s="138"/>
      <c r="BM51766" s="138"/>
    </row>
    <row r="51767" spans="62:65" ht="13" thickBot="1">
      <c r="BJ51767" s="138"/>
      <c r="BK51767" s="138"/>
      <c r="BL51767" s="138"/>
      <c r="BM51767" s="138"/>
    </row>
    <row r="51768" spans="62:65" ht="13" thickBot="1">
      <c r="BJ51768" s="138"/>
      <c r="BK51768" s="138"/>
      <c r="BL51768" s="138"/>
      <c r="BM51768" s="138"/>
    </row>
    <row r="51769" spans="62:65" ht="13" thickBot="1">
      <c r="BJ51769" s="138"/>
      <c r="BK51769" s="138"/>
      <c r="BL51769" s="138"/>
      <c r="BM51769" s="138"/>
    </row>
    <row r="51770" spans="62:65" ht="13" thickBot="1">
      <c r="BJ51770" s="138"/>
      <c r="BK51770" s="138"/>
      <c r="BL51770" s="138"/>
      <c r="BM51770" s="138"/>
    </row>
    <row r="51771" spans="62:65" ht="13" thickBot="1">
      <c r="BJ51771" s="138"/>
      <c r="BK51771" s="138"/>
      <c r="BL51771" s="138"/>
      <c r="BM51771" s="138"/>
    </row>
    <row r="51772" spans="62:65" ht="13" thickBot="1">
      <c r="BJ51772" s="138"/>
      <c r="BK51772" s="138"/>
      <c r="BL51772" s="138"/>
      <c r="BM51772" s="138"/>
    </row>
    <row r="51773" spans="62:65" ht="13" thickBot="1">
      <c r="BJ51773" s="138"/>
      <c r="BK51773" s="138"/>
      <c r="BL51773" s="138"/>
      <c r="BM51773" s="138"/>
    </row>
    <row r="51774" spans="62:65" ht="13" thickBot="1">
      <c r="BJ51774" s="138"/>
      <c r="BK51774" s="138"/>
      <c r="BL51774" s="138"/>
      <c r="BM51774" s="138"/>
    </row>
    <row r="51775" spans="62:65" ht="13" thickBot="1">
      <c r="BJ51775" s="138"/>
      <c r="BK51775" s="138"/>
      <c r="BL51775" s="138"/>
      <c r="BM51775" s="138"/>
    </row>
    <row r="51776" spans="62:65" ht="13" thickBot="1">
      <c r="BJ51776" s="138"/>
      <c r="BK51776" s="138"/>
      <c r="BL51776" s="138"/>
      <c r="BM51776" s="138"/>
    </row>
    <row r="51777" spans="62:65" ht="13" thickBot="1">
      <c r="BJ51777" s="138"/>
      <c r="BK51777" s="138"/>
      <c r="BL51777" s="138"/>
      <c r="BM51777" s="138"/>
    </row>
    <row r="51778" spans="62:65" ht="13" thickBot="1">
      <c r="BJ51778" s="138"/>
      <c r="BK51778" s="138"/>
      <c r="BL51778" s="138"/>
      <c r="BM51778" s="138"/>
    </row>
    <row r="51779" spans="62:65" ht="13" thickBot="1">
      <c r="BJ51779" s="138"/>
      <c r="BK51779" s="138"/>
      <c r="BL51779" s="138"/>
      <c r="BM51779" s="138"/>
    </row>
    <row r="51780" spans="62:65" ht="13" thickBot="1">
      <c r="BJ51780" s="138"/>
      <c r="BK51780" s="138"/>
      <c r="BL51780" s="138"/>
      <c r="BM51780" s="138"/>
    </row>
    <row r="51781" spans="62:65" ht="13" thickBot="1">
      <c r="BJ51781" s="138"/>
      <c r="BK51781" s="138"/>
      <c r="BL51781" s="138"/>
      <c r="BM51781" s="138"/>
    </row>
    <row r="51782" spans="62:65" ht="13" thickBot="1">
      <c r="BJ51782" s="138"/>
      <c r="BK51782" s="138"/>
      <c r="BL51782" s="138"/>
      <c r="BM51782" s="138"/>
    </row>
    <row r="51783" spans="62:65" ht="13" thickBot="1">
      <c r="BJ51783" s="138"/>
      <c r="BK51783" s="138"/>
      <c r="BL51783" s="138"/>
      <c r="BM51783" s="138"/>
    </row>
    <row r="51784" spans="62:65" ht="13" thickBot="1">
      <c r="BJ51784" s="138"/>
      <c r="BK51784" s="138"/>
      <c r="BL51784" s="138"/>
      <c r="BM51784" s="138"/>
    </row>
    <row r="51785" spans="62:65" ht="13" thickBot="1">
      <c r="BJ51785" s="138"/>
      <c r="BK51785" s="138"/>
      <c r="BL51785" s="138"/>
      <c r="BM51785" s="138"/>
    </row>
    <row r="51786" spans="62:65" ht="13" thickBot="1">
      <c r="BJ51786" s="138"/>
      <c r="BK51786" s="138"/>
      <c r="BL51786" s="138"/>
      <c r="BM51786" s="138"/>
    </row>
    <row r="51787" spans="62:65" ht="13" thickBot="1">
      <c r="BJ51787" s="138"/>
      <c r="BK51787" s="138"/>
      <c r="BL51787" s="138"/>
      <c r="BM51787" s="138"/>
    </row>
    <row r="51788" spans="62:65" ht="13" thickBot="1">
      <c r="BJ51788" s="138"/>
      <c r="BK51788" s="138"/>
      <c r="BL51788" s="138"/>
      <c r="BM51788" s="138"/>
    </row>
    <row r="51789" spans="62:65" ht="13" thickBot="1">
      <c r="BJ51789" s="138"/>
      <c r="BK51789" s="138"/>
      <c r="BL51789" s="138"/>
      <c r="BM51789" s="138"/>
    </row>
    <row r="51790" spans="62:65" ht="13" thickBot="1">
      <c r="BJ51790" s="138"/>
      <c r="BK51790" s="138"/>
      <c r="BL51790" s="138"/>
      <c r="BM51790" s="138"/>
    </row>
    <row r="51791" spans="62:65" ht="13" thickBot="1">
      <c r="BJ51791" s="138"/>
      <c r="BK51791" s="138"/>
      <c r="BL51791" s="138"/>
      <c r="BM51791" s="138"/>
    </row>
    <row r="51792" spans="62:65" ht="13" thickBot="1">
      <c r="BJ51792" s="138"/>
      <c r="BK51792" s="138"/>
      <c r="BL51792" s="138"/>
      <c r="BM51792" s="138"/>
    </row>
    <row r="51793" spans="62:65" ht="13" thickBot="1">
      <c r="BJ51793" s="138"/>
      <c r="BK51793" s="138"/>
      <c r="BL51793" s="138"/>
      <c r="BM51793" s="138"/>
    </row>
    <row r="51794" spans="62:65" ht="13" thickBot="1">
      <c r="BJ51794" s="138"/>
      <c r="BK51794" s="138"/>
      <c r="BL51794" s="138"/>
      <c r="BM51794" s="138"/>
    </row>
    <row r="51795" spans="62:65" ht="13" thickBot="1">
      <c r="BJ51795" s="138"/>
      <c r="BK51795" s="138"/>
      <c r="BL51795" s="138"/>
      <c r="BM51795" s="138"/>
    </row>
    <row r="51796" spans="62:65" ht="13" thickBot="1">
      <c r="BJ51796" s="138"/>
      <c r="BK51796" s="138"/>
      <c r="BL51796" s="138"/>
      <c r="BM51796" s="138"/>
    </row>
    <row r="51797" spans="62:65" ht="13" thickBot="1">
      <c r="BJ51797" s="138"/>
      <c r="BK51797" s="138"/>
      <c r="BL51797" s="138"/>
      <c r="BM51797" s="138"/>
    </row>
    <row r="51798" spans="62:65" ht="13" thickBot="1">
      <c r="BJ51798" s="138"/>
      <c r="BK51798" s="138"/>
      <c r="BL51798" s="138"/>
      <c r="BM51798" s="138"/>
    </row>
    <row r="51799" spans="62:65" ht="13" thickBot="1">
      <c r="BJ51799" s="138"/>
      <c r="BK51799" s="138"/>
      <c r="BL51799" s="138"/>
      <c r="BM51799" s="138"/>
    </row>
    <row r="51800" spans="62:65" ht="13" thickBot="1">
      <c r="BJ51800" s="138"/>
      <c r="BK51800" s="138"/>
      <c r="BL51800" s="138"/>
      <c r="BM51800" s="138"/>
    </row>
    <row r="51801" spans="62:65" ht="13" thickBot="1">
      <c r="BJ51801" s="138"/>
      <c r="BK51801" s="138"/>
      <c r="BL51801" s="138"/>
      <c r="BM51801" s="138"/>
    </row>
    <row r="51802" spans="62:65" ht="13" thickBot="1">
      <c r="BJ51802" s="138"/>
      <c r="BK51802" s="138"/>
      <c r="BL51802" s="138"/>
      <c r="BM51802" s="138"/>
    </row>
    <row r="51803" spans="62:65" ht="13" thickBot="1">
      <c r="BJ51803" s="138"/>
      <c r="BK51803" s="138"/>
      <c r="BL51803" s="138"/>
      <c r="BM51803" s="138"/>
    </row>
    <row r="51804" spans="62:65" ht="13" thickBot="1">
      <c r="BJ51804" s="138"/>
      <c r="BK51804" s="138"/>
      <c r="BL51804" s="138"/>
      <c r="BM51804" s="138"/>
    </row>
    <row r="51805" spans="62:65" ht="13" thickBot="1">
      <c r="BJ51805" s="138"/>
      <c r="BK51805" s="138"/>
      <c r="BL51805" s="138"/>
      <c r="BM51805" s="138"/>
    </row>
    <row r="51806" spans="62:65" ht="13" thickBot="1">
      <c r="BJ51806" s="138"/>
      <c r="BK51806" s="138"/>
      <c r="BL51806" s="138"/>
      <c r="BM51806" s="138"/>
    </row>
    <row r="51807" spans="62:65" ht="13" thickBot="1">
      <c r="BJ51807" s="138"/>
      <c r="BK51807" s="138"/>
      <c r="BL51807" s="138"/>
      <c r="BM51807" s="138"/>
    </row>
    <row r="51808" spans="62:65" ht="13" thickBot="1">
      <c r="BJ51808" s="138"/>
      <c r="BK51808" s="138"/>
      <c r="BL51808" s="138"/>
      <c r="BM51808" s="138"/>
    </row>
    <row r="51809" spans="62:65" ht="13" thickBot="1">
      <c r="BJ51809" s="138"/>
      <c r="BK51809" s="138"/>
      <c r="BL51809" s="138"/>
      <c r="BM51809" s="138"/>
    </row>
    <row r="51810" spans="62:65" ht="13" thickBot="1">
      <c r="BJ51810" s="138"/>
      <c r="BK51810" s="138"/>
      <c r="BL51810" s="138"/>
      <c r="BM51810" s="138"/>
    </row>
    <row r="51811" spans="62:65" ht="13" thickBot="1">
      <c r="BJ51811" s="138"/>
      <c r="BK51811" s="138"/>
      <c r="BL51811" s="138"/>
      <c r="BM51811" s="138"/>
    </row>
    <row r="51812" spans="62:65" ht="13" thickBot="1">
      <c r="BJ51812" s="138"/>
      <c r="BK51812" s="138"/>
      <c r="BL51812" s="138"/>
      <c r="BM51812" s="138"/>
    </row>
    <row r="51813" spans="62:65" ht="13" thickBot="1">
      <c r="BJ51813" s="138"/>
      <c r="BK51813" s="138"/>
      <c r="BL51813" s="138"/>
      <c r="BM51813" s="138"/>
    </row>
    <row r="51814" spans="62:65" ht="13" thickBot="1">
      <c r="BJ51814" s="138"/>
      <c r="BK51814" s="138"/>
      <c r="BL51814" s="138"/>
      <c r="BM51814" s="138"/>
    </row>
    <row r="51815" spans="62:65" ht="13" thickBot="1">
      <c r="BJ51815" s="138"/>
      <c r="BK51815" s="138"/>
      <c r="BL51815" s="138"/>
      <c r="BM51815" s="138"/>
    </row>
    <row r="51816" spans="62:65" ht="13" thickBot="1">
      <c r="BJ51816" s="138"/>
      <c r="BK51816" s="138"/>
      <c r="BL51816" s="138"/>
      <c r="BM51816" s="138"/>
    </row>
    <row r="51817" spans="62:65" ht="13" thickBot="1">
      <c r="BJ51817" s="138"/>
      <c r="BK51817" s="138"/>
      <c r="BL51817" s="138"/>
      <c r="BM51817" s="138"/>
    </row>
    <row r="51818" spans="62:65" ht="13" thickBot="1">
      <c r="BJ51818" s="138"/>
      <c r="BK51818" s="138"/>
      <c r="BL51818" s="138"/>
      <c r="BM51818" s="138"/>
    </row>
    <row r="51819" spans="62:65" ht="13" thickBot="1">
      <c r="BJ51819" s="138"/>
      <c r="BK51819" s="138"/>
      <c r="BL51819" s="138"/>
      <c r="BM51819" s="138"/>
    </row>
    <row r="51820" spans="62:65" ht="13" thickBot="1">
      <c r="BJ51820" s="138"/>
      <c r="BK51820" s="138"/>
      <c r="BL51820" s="138"/>
      <c r="BM51820" s="138"/>
    </row>
    <row r="51821" spans="62:65" ht="13" thickBot="1">
      <c r="BJ51821" s="138"/>
      <c r="BK51821" s="138"/>
      <c r="BL51821" s="138"/>
      <c r="BM51821" s="138"/>
    </row>
    <row r="51822" spans="62:65" ht="13" thickBot="1">
      <c r="BJ51822" s="138"/>
      <c r="BK51822" s="138"/>
      <c r="BL51822" s="138"/>
      <c r="BM51822" s="138"/>
    </row>
    <row r="51823" spans="62:65" ht="13" thickBot="1">
      <c r="BJ51823" s="138"/>
      <c r="BK51823" s="138"/>
      <c r="BL51823" s="138"/>
      <c r="BM51823" s="138"/>
    </row>
    <row r="51824" spans="62:65" ht="13" thickBot="1">
      <c r="BJ51824" s="138"/>
      <c r="BK51824" s="138"/>
      <c r="BL51824" s="138"/>
      <c r="BM51824" s="138"/>
    </row>
    <row r="51825" spans="62:65" ht="13" thickBot="1">
      <c r="BJ51825" s="138"/>
      <c r="BK51825" s="138"/>
      <c r="BL51825" s="138"/>
      <c r="BM51825" s="138"/>
    </row>
    <row r="51826" spans="62:65" ht="13" thickBot="1">
      <c r="BJ51826" s="138"/>
      <c r="BK51826" s="138"/>
      <c r="BL51826" s="138"/>
      <c r="BM51826" s="138"/>
    </row>
    <row r="51827" spans="62:65" ht="13" thickBot="1">
      <c r="BJ51827" s="138"/>
      <c r="BK51827" s="138"/>
      <c r="BL51827" s="138"/>
      <c r="BM51827" s="138"/>
    </row>
    <row r="51828" spans="62:65" ht="13" thickBot="1">
      <c r="BJ51828" s="138"/>
      <c r="BK51828" s="138"/>
      <c r="BL51828" s="138"/>
      <c r="BM51828" s="138"/>
    </row>
    <row r="51829" spans="62:65" ht="13" thickBot="1">
      <c r="BJ51829" s="138"/>
      <c r="BK51829" s="138"/>
      <c r="BL51829" s="138"/>
      <c r="BM51829" s="138"/>
    </row>
    <row r="51830" spans="62:65" ht="13" thickBot="1">
      <c r="BJ51830" s="138"/>
      <c r="BK51830" s="138"/>
      <c r="BL51830" s="138"/>
      <c r="BM51830" s="138"/>
    </row>
    <row r="51831" spans="62:65" ht="13" thickBot="1">
      <c r="BJ51831" s="138"/>
      <c r="BK51831" s="138"/>
      <c r="BL51831" s="138"/>
      <c r="BM51831" s="138"/>
    </row>
    <row r="51832" spans="62:65" ht="13" thickBot="1">
      <c r="BJ51832" s="138"/>
      <c r="BK51832" s="138"/>
      <c r="BL51832" s="138"/>
      <c r="BM51832" s="138"/>
    </row>
    <row r="51833" spans="62:65" ht="13" thickBot="1">
      <c r="BJ51833" s="138"/>
      <c r="BK51833" s="138"/>
      <c r="BL51833" s="138"/>
      <c r="BM51833" s="138"/>
    </row>
    <row r="51834" spans="62:65" ht="13" thickBot="1">
      <c r="BJ51834" s="138"/>
      <c r="BK51834" s="138"/>
      <c r="BL51834" s="138"/>
      <c r="BM51834" s="138"/>
    </row>
    <row r="51835" spans="62:65" ht="13" thickBot="1">
      <c r="BJ51835" s="138"/>
      <c r="BK51835" s="138"/>
      <c r="BL51835" s="138"/>
      <c r="BM51835" s="138"/>
    </row>
    <row r="51836" spans="62:65" ht="13" thickBot="1">
      <c r="BJ51836" s="138"/>
      <c r="BK51836" s="138"/>
      <c r="BL51836" s="138"/>
      <c r="BM51836" s="138"/>
    </row>
    <row r="51837" spans="62:65" ht="13" thickBot="1">
      <c r="BJ51837" s="138"/>
      <c r="BK51837" s="138"/>
      <c r="BL51837" s="138"/>
      <c r="BM51837" s="138"/>
    </row>
    <row r="51838" spans="62:65" ht="13" thickBot="1">
      <c r="BJ51838" s="138"/>
      <c r="BK51838" s="138"/>
      <c r="BL51838" s="138"/>
      <c r="BM51838" s="138"/>
    </row>
    <row r="51839" spans="62:65" ht="13" thickBot="1">
      <c r="BJ51839" s="138"/>
      <c r="BK51839" s="138"/>
      <c r="BL51839" s="138"/>
      <c r="BM51839" s="138"/>
    </row>
    <row r="51840" spans="62:65" ht="13" thickBot="1">
      <c r="BJ51840" s="138"/>
      <c r="BK51840" s="138"/>
      <c r="BL51840" s="138"/>
      <c r="BM51840" s="138"/>
    </row>
    <row r="51841" spans="62:65" ht="13" thickBot="1">
      <c r="BJ51841" s="138"/>
      <c r="BK51841" s="138"/>
      <c r="BL51841" s="138"/>
      <c r="BM51841" s="138"/>
    </row>
    <row r="51842" spans="62:65" ht="13" thickBot="1">
      <c r="BJ51842" s="138"/>
      <c r="BK51842" s="138"/>
      <c r="BL51842" s="138"/>
      <c r="BM51842" s="138"/>
    </row>
    <row r="51843" spans="62:65" ht="13" thickBot="1">
      <c r="BJ51843" s="138"/>
      <c r="BK51843" s="138"/>
      <c r="BL51843" s="138"/>
      <c r="BM51843" s="138"/>
    </row>
    <row r="51844" spans="62:65" ht="13" thickBot="1">
      <c r="BJ51844" s="138"/>
      <c r="BK51844" s="138"/>
      <c r="BL51844" s="138"/>
      <c r="BM51844" s="138"/>
    </row>
    <row r="51845" spans="62:65" ht="13" thickBot="1">
      <c r="BJ51845" s="138"/>
      <c r="BK51845" s="138"/>
      <c r="BL51845" s="138"/>
      <c r="BM51845" s="138"/>
    </row>
    <row r="51846" spans="62:65" ht="13" thickBot="1">
      <c r="BJ51846" s="138"/>
      <c r="BK51846" s="138"/>
      <c r="BL51846" s="138"/>
      <c r="BM51846" s="138"/>
    </row>
    <row r="51847" spans="62:65" ht="13" thickBot="1">
      <c r="BJ51847" s="138"/>
      <c r="BK51847" s="138"/>
      <c r="BL51847" s="138"/>
      <c r="BM51847" s="138"/>
    </row>
    <row r="51848" spans="62:65" ht="13" thickBot="1">
      <c r="BJ51848" s="138"/>
      <c r="BK51848" s="138"/>
      <c r="BL51848" s="138"/>
      <c r="BM51848" s="138"/>
    </row>
    <row r="51849" spans="62:65" ht="13" thickBot="1">
      <c r="BJ51849" s="138"/>
      <c r="BK51849" s="138"/>
      <c r="BL51849" s="138"/>
      <c r="BM51849" s="138"/>
    </row>
    <row r="51850" spans="62:65" ht="13" thickBot="1">
      <c r="BJ51850" s="138"/>
      <c r="BK51850" s="138"/>
      <c r="BL51850" s="138"/>
      <c r="BM51850" s="138"/>
    </row>
    <row r="51851" spans="62:65" ht="13" thickBot="1">
      <c r="BJ51851" s="138"/>
      <c r="BK51851" s="138"/>
      <c r="BL51851" s="138"/>
      <c r="BM51851" s="138"/>
    </row>
    <row r="51852" spans="62:65" ht="13" thickBot="1">
      <c r="BJ51852" s="138"/>
      <c r="BK51852" s="138"/>
      <c r="BL51852" s="138"/>
      <c r="BM51852" s="138"/>
    </row>
    <row r="51853" spans="62:65" ht="13" thickBot="1">
      <c r="BJ51853" s="138"/>
      <c r="BK51853" s="138"/>
      <c r="BL51853" s="138"/>
      <c r="BM51853" s="138"/>
    </row>
    <row r="51854" spans="62:65" ht="13" thickBot="1">
      <c r="BJ51854" s="138"/>
      <c r="BK51854" s="138"/>
      <c r="BL51854" s="138"/>
      <c r="BM51854" s="138"/>
    </row>
    <row r="51855" spans="62:65" ht="13" thickBot="1">
      <c r="BJ51855" s="138"/>
      <c r="BK51855" s="138"/>
      <c r="BL51855" s="138"/>
      <c r="BM51855" s="138"/>
    </row>
    <row r="51856" spans="62:65" ht="13" thickBot="1">
      <c r="BJ51856" s="138"/>
      <c r="BK51856" s="138"/>
      <c r="BL51856" s="138"/>
      <c r="BM51856" s="138"/>
    </row>
    <row r="51857" spans="62:65" ht="13" thickBot="1">
      <c r="BJ51857" s="138"/>
      <c r="BK51857" s="138"/>
      <c r="BL51857" s="138"/>
      <c r="BM51857" s="138"/>
    </row>
    <row r="51858" spans="62:65" ht="13" thickBot="1">
      <c r="BJ51858" s="138"/>
      <c r="BK51858" s="138"/>
      <c r="BL51858" s="138"/>
      <c r="BM51858" s="138"/>
    </row>
    <row r="51859" spans="62:65" ht="13" thickBot="1">
      <c r="BJ51859" s="138"/>
      <c r="BK51859" s="138"/>
      <c r="BL51859" s="138"/>
      <c r="BM51859" s="138"/>
    </row>
    <row r="51860" spans="62:65" ht="13" thickBot="1">
      <c r="BJ51860" s="138"/>
      <c r="BK51860" s="138"/>
      <c r="BL51860" s="138"/>
      <c r="BM51860" s="138"/>
    </row>
    <row r="51861" spans="62:65" ht="13" thickBot="1">
      <c r="BJ51861" s="138"/>
      <c r="BK51861" s="138"/>
      <c r="BL51861" s="138"/>
      <c r="BM51861" s="138"/>
    </row>
    <row r="51862" spans="62:65" ht="13" thickBot="1">
      <c r="BJ51862" s="138"/>
      <c r="BK51862" s="138"/>
      <c r="BL51862" s="138"/>
      <c r="BM51862" s="138"/>
    </row>
    <row r="51863" spans="62:65" ht="13" thickBot="1">
      <c r="BJ51863" s="138"/>
      <c r="BK51863" s="138"/>
      <c r="BL51863" s="138"/>
      <c r="BM51863" s="138"/>
    </row>
    <row r="51864" spans="62:65" ht="13" thickBot="1">
      <c r="BJ51864" s="138"/>
      <c r="BK51864" s="138"/>
      <c r="BL51864" s="138"/>
      <c r="BM51864" s="138"/>
    </row>
    <row r="51865" spans="62:65" ht="13" thickBot="1">
      <c r="BJ51865" s="138"/>
      <c r="BK51865" s="138"/>
      <c r="BL51865" s="138"/>
      <c r="BM51865" s="138"/>
    </row>
    <row r="51866" spans="62:65" ht="13" thickBot="1">
      <c r="BJ51866" s="138"/>
      <c r="BK51866" s="138"/>
      <c r="BL51866" s="138"/>
      <c r="BM51866" s="138"/>
    </row>
    <row r="51867" spans="62:65" ht="13" thickBot="1">
      <c r="BJ51867" s="138"/>
      <c r="BK51867" s="138"/>
      <c r="BL51867" s="138"/>
      <c r="BM51867" s="138"/>
    </row>
    <row r="51868" spans="62:65" ht="13" thickBot="1">
      <c r="BJ51868" s="138"/>
      <c r="BK51868" s="138"/>
      <c r="BL51868" s="138"/>
      <c r="BM51868" s="138"/>
    </row>
    <row r="51869" spans="62:65" ht="13" thickBot="1">
      <c r="BJ51869" s="138"/>
      <c r="BK51869" s="138"/>
      <c r="BL51869" s="138"/>
      <c r="BM51869" s="138"/>
    </row>
    <row r="51870" spans="62:65" ht="13" thickBot="1">
      <c r="BJ51870" s="138"/>
      <c r="BK51870" s="138"/>
      <c r="BL51870" s="138"/>
      <c r="BM51870" s="138"/>
    </row>
    <row r="51871" spans="62:65" ht="13" thickBot="1">
      <c r="BJ51871" s="138"/>
      <c r="BK51871" s="138"/>
      <c r="BL51871" s="138"/>
      <c r="BM51871" s="138"/>
    </row>
    <row r="51872" spans="62:65" ht="13" thickBot="1">
      <c r="BJ51872" s="138"/>
      <c r="BK51872" s="138"/>
      <c r="BL51872" s="138"/>
      <c r="BM51872" s="138"/>
    </row>
    <row r="51873" spans="62:65" ht="13" thickBot="1">
      <c r="BJ51873" s="138"/>
      <c r="BK51873" s="138"/>
      <c r="BL51873" s="138"/>
      <c r="BM51873" s="138"/>
    </row>
    <row r="51874" spans="62:65" ht="13" thickBot="1">
      <c r="BJ51874" s="138"/>
      <c r="BK51874" s="138"/>
      <c r="BL51874" s="138"/>
      <c r="BM51874" s="138"/>
    </row>
    <row r="51875" spans="62:65" ht="13" thickBot="1">
      <c r="BJ51875" s="138"/>
      <c r="BK51875" s="138"/>
      <c r="BL51875" s="138"/>
      <c r="BM51875" s="138"/>
    </row>
    <row r="51876" spans="62:65" ht="13" thickBot="1">
      <c r="BJ51876" s="138"/>
      <c r="BK51876" s="138"/>
      <c r="BL51876" s="138"/>
      <c r="BM51876" s="138"/>
    </row>
    <row r="51877" spans="62:65" ht="13" thickBot="1">
      <c r="BJ51877" s="138"/>
      <c r="BK51877" s="138"/>
      <c r="BL51877" s="138"/>
      <c r="BM51877" s="138"/>
    </row>
    <row r="51878" spans="62:65" ht="13" thickBot="1">
      <c r="BJ51878" s="138"/>
      <c r="BK51878" s="138"/>
      <c r="BL51878" s="138"/>
      <c r="BM51878" s="138"/>
    </row>
    <row r="51879" spans="62:65" ht="13" thickBot="1">
      <c r="BJ51879" s="138"/>
      <c r="BK51879" s="138"/>
      <c r="BL51879" s="138"/>
      <c r="BM51879" s="138"/>
    </row>
    <row r="51880" spans="62:65" ht="13" thickBot="1">
      <c r="BJ51880" s="138"/>
      <c r="BK51880" s="138"/>
      <c r="BL51880" s="138"/>
      <c r="BM51880" s="138"/>
    </row>
    <row r="51881" spans="62:65" ht="13" thickBot="1">
      <c r="BJ51881" s="138"/>
      <c r="BK51881" s="138"/>
      <c r="BL51881" s="138"/>
      <c r="BM51881" s="138"/>
    </row>
    <row r="51882" spans="62:65" ht="13" thickBot="1">
      <c r="BJ51882" s="138"/>
      <c r="BK51882" s="138"/>
      <c r="BL51882" s="138"/>
      <c r="BM51882" s="138"/>
    </row>
    <row r="51883" spans="62:65" ht="13" thickBot="1">
      <c r="BJ51883" s="138"/>
      <c r="BK51883" s="138"/>
      <c r="BL51883" s="138"/>
      <c r="BM51883" s="138"/>
    </row>
    <row r="51884" spans="62:65" ht="13" thickBot="1">
      <c r="BJ51884" s="138"/>
      <c r="BK51884" s="138"/>
      <c r="BL51884" s="138"/>
      <c r="BM51884" s="138"/>
    </row>
    <row r="51885" spans="62:65" ht="13" thickBot="1">
      <c r="BJ51885" s="138"/>
      <c r="BK51885" s="138"/>
      <c r="BL51885" s="138"/>
      <c r="BM51885" s="138"/>
    </row>
    <row r="51886" spans="62:65" ht="13" thickBot="1">
      <c r="BJ51886" s="138"/>
      <c r="BK51886" s="138"/>
      <c r="BL51886" s="138"/>
      <c r="BM51886" s="138"/>
    </row>
    <row r="51887" spans="62:65" ht="13" thickBot="1">
      <c r="BJ51887" s="138"/>
      <c r="BK51887" s="138"/>
      <c r="BL51887" s="138"/>
      <c r="BM51887" s="138"/>
    </row>
    <row r="51888" spans="62:65" ht="13" thickBot="1">
      <c r="BJ51888" s="138"/>
      <c r="BK51888" s="138"/>
      <c r="BL51888" s="138"/>
      <c r="BM51888" s="138"/>
    </row>
    <row r="51889" spans="62:65" ht="13" thickBot="1">
      <c r="BJ51889" s="138"/>
      <c r="BK51889" s="138"/>
      <c r="BL51889" s="138"/>
      <c r="BM51889" s="138"/>
    </row>
    <row r="51890" spans="62:65" ht="13" thickBot="1">
      <c r="BJ51890" s="138"/>
      <c r="BK51890" s="138"/>
      <c r="BL51890" s="138"/>
      <c r="BM51890" s="138"/>
    </row>
    <row r="51891" spans="62:65" ht="13" thickBot="1">
      <c r="BJ51891" s="138"/>
      <c r="BK51891" s="138"/>
      <c r="BL51891" s="138"/>
      <c r="BM51891" s="138"/>
    </row>
    <row r="51892" spans="62:65" ht="13" thickBot="1">
      <c r="BJ51892" s="138"/>
      <c r="BK51892" s="138"/>
      <c r="BL51892" s="138"/>
      <c r="BM51892" s="138"/>
    </row>
    <row r="51893" spans="62:65" ht="13" thickBot="1">
      <c r="BJ51893" s="138"/>
      <c r="BK51893" s="138"/>
      <c r="BL51893" s="138"/>
      <c r="BM51893" s="138"/>
    </row>
    <row r="51894" spans="62:65" ht="13" thickBot="1">
      <c r="BJ51894" s="138"/>
      <c r="BK51894" s="138"/>
      <c r="BL51894" s="138"/>
      <c r="BM51894" s="138"/>
    </row>
    <row r="51895" spans="62:65" ht="13" thickBot="1">
      <c r="BJ51895" s="138"/>
      <c r="BK51895" s="138"/>
      <c r="BL51895" s="138"/>
      <c r="BM51895" s="138"/>
    </row>
    <row r="51896" spans="62:65" ht="13" thickBot="1">
      <c r="BJ51896" s="138"/>
      <c r="BK51896" s="138"/>
      <c r="BL51896" s="138"/>
      <c r="BM51896" s="138"/>
    </row>
    <row r="51897" spans="62:65" ht="13" thickBot="1">
      <c r="BJ51897" s="138"/>
      <c r="BK51897" s="138"/>
      <c r="BL51897" s="138"/>
      <c r="BM51897" s="138"/>
    </row>
    <row r="51898" spans="62:65" ht="13" thickBot="1">
      <c r="BJ51898" s="138"/>
      <c r="BK51898" s="138"/>
      <c r="BL51898" s="138"/>
      <c r="BM51898" s="138"/>
    </row>
    <row r="51899" spans="62:65" ht="13" thickBot="1">
      <c r="BJ51899" s="138"/>
      <c r="BK51899" s="138"/>
      <c r="BL51899" s="138"/>
      <c r="BM51899" s="138"/>
    </row>
    <row r="51900" spans="62:65" ht="13" thickBot="1">
      <c r="BJ51900" s="138"/>
      <c r="BK51900" s="138"/>
      <c r="BL51900" s="138"/>
      <c r="BM51900" s="138"/>
    </row>
    <row r="51901" spans="62:65" ht="13" thickBot="1">
      <c r="BJ51901" s="138"/>
      <c r="BK51901" s="138"/>
      <c r="BL51901" s="138"/>
      <c r="BM51901" s="138"/>
    </row>
    <row r="51902" spans="62:65" ht="13" thickBot="1">
      <c r="BJ51902" s="138"/>
      <c r="BK51902" s="138"/>
      <c r="BL51902" s="138"/>
      <c r="BM51902" s="138"/>
    </row>
    <row r="51903" spans="62:65" ht="13" thickBot="1">
      <c r="BJ51903" s="138"/>
      <c r="BK51903" s="138"/>
      <c r="BL51903" s="138"/>
      <c r="BM51903" s="138"/>
    </row>
    <row r="51904" spans="62:65" ht="13" thickBot="1">
      <c r="BJ51904" s="138"/>
      <c r="BK51904" s="138"/>
      <c r="BL51904" s="138"/>
      <c r="BM51904" s="138"/>
    </row>
    <row r="51905" spans="62:65" ht="13" thickBot="1">
      <c r="BJ51905" s="138"/>
      <c r="BK51905" s="138"/>
      <c r="BL51905" s="138"/>
      <c r="BM51905" s="138"/>
    </row>
    <row r="51906" spans="62:65" ht="13" thickBot="1">
      <c r="BJ51906" s="138"/>
      <c r="BK51906" s="138"/>
      <c r="BL51906" s="138"/>
      <c r="BM51906" s="138"/>
    </row>
    <row r="51907" spans="62:65" ht="13" thickBot="1">
      <c r="BJ51907" s="138"/>
      <c r="BK51907" s="138"/>
      <c r="BL51907" s="138"/>
      <c r="BM51907" s="138"/>
    </row>
    <row r="51908" spans="62:65" ht="13" thickBot="1">
      <c r="BJ51908" s="138"/>
      <c r="BK51908" s="138"/>
      <c r="BL51908" s="138"/>
      <c r="BM51908" s="138"/>
    </row>
    <row r="51909" spans="62:65" ht="13" thickBot="1">
      <c r="BJ51909" s="138"/>
      <c r="BK51909" s="138"/>
      <c r="BL51909" s="138"/>
      <c r="BM51909" s="138"/>
    </row>
    <row r="51910" spans="62:65" ht="13" thickBot="1">
      <c r="BJ51910" s="138"/>
      <c r="BK51910" s="138"/>
      <c r="BL51910" s="138"/>
      <c r="BM51910" s="138"/>
    </row>
    <row r="51911" spans="62:65" ht="13" thickBot="1">
      <c r="BJ51911" s="138"/>
      <c r="BK51911" s="138"/>
      <c r="BL51911" s="138"/>
      <c r="BM51911" s="138"/>
    </row>
    <row r="51912" spans="62:65" ht="13" thickBot="1">
      <c r="BJ51912" s="138"/>
      <c r="BK51912" s="138"/>
      <c r="BL51912" s="138"/>
      <c r="BM51912" s="138"/>
    </row>
    <row r="51913" spans="62:65" ht="13" thickBot="1">
      <c r="BJ51913" s="138"/>
      <c r="BK51913" s="138"/>
      <c r="BL51913" s="138"/>
      <c r="BM51913" s="138"/>
    </row>
    <row r="51914" spans="62:65" ht="13" thickBot="1">
      <c r="BJ51914" s="138"/>
      <c r="BK51914" s="138"/>
      <c r="BL51914" s="138"/>
      <c r="BM51914" s="138"/>
    </row>
    <row r="51915" spans="62:65" ht="13" thickBot="1">
      <c r="BJ51915" s="138"/>
      <c r="BK51915" s="138"/>
      <c r="BL51915" s="138"/>
      <c r="BM51915" s="138"/>
    </row>
    <row r="51916" spans="62:65" ht="13" thickBot="1">
      <c r="BJ51916" s="138"/>
      <c r="BK51916" s="138"/>
      <c r="BL51916" s="138"/>
      <c r="BM51916" s="138"/>
    </row>
    <row r="51917" spans="62:65" ht="13" thickBot="1">
      <c r="BJ51917" s="138"/>
      <c r="BK51917" s="138"/>
      <c r="BL51917" s="138"/>
      <c r="BM51917" s="138"/>
    </row>
    <row r="51918" spans="62:65" ht="13" thickBot="1">
      <c r="BJ51918" s="138"/>
      <c r="BK51918" s="138"/>
      <c r="BL51918" s="138"/>
      <c r="BM51918" s="138"/>
    </row>
    <row r="51919" spans="62:65" ht="13" thickBot="1">
      <c r="BJ51919" s="138"/>
      <c r="BK51919" s="138"/>
      <c r="BL51919" s="138"/>
      <c r="BM51919" s="138"/>
    </row>
    <row r="51920" spans="62:65" ht="13" thickBot="1">
      <c r="BJ51920" s="138"/>
      <c r="BK51920" s="138"/>
      <c r="BL51920" s="138"/>
      <c r="BM51920" s="138"/>
    </row>
    <row r="51921" spans="62:65" ht="13" thickBot="1">
      <c r="BJ51921" s="138"/>
      <c r="BK51921" s="138"/>
      <c r="BL51921" s="138"/>
      <c r="BM51921" s="138"/>
    </row>
    <row r="51922" spans="62:65" ht="13" thickBot="1">
      <c r="BJ51922" s="138"/>
      <c r="BK51922" s="138"/>
      <c r="BL51922" s="138"/>
      <c r="BM51922" s="138"/>
    </row>
    <row r="51923" spans="62:65" ht="13" thickBot="1">
      <c r="BJ51923" s="138"/>
      <c r="BK51923" s="138"/>
      <c r="BL51923" s="138"/>
      <c r="BM51923" s="138"/>
    </row>
    <row r="51924" spans="62:65" ht="13" thickBot="1">
      <c r="BJ51924" s="138"/>
      <c r="BK51924" s="138"/>
      <c r="BL51924" s="138"/>
      <c r="BM51924" s="138"/>
    </row>
    <row r="51925" spans="62:65" ht="13" thickBot="1">
      <c r="BJ51925" s="138"/>
      <c r="BK51925" s="138"/>
      <c r="BL51925" s="138"/>
      <c r="BM51925" s="138"/>
    </row>
    <row r="51926" spans="62:65" ht="13" thickBot="1">
      <c r="BJ51926" s="138"/>
      <c r="BK51926" s="138"/>
      <c r="BL51926" s="138"/>
      <c r="BM51926" s="138"/>
    </row>
    <row r="51927" spans="62:65" ht="13" thickBot="1">
      <c r="BJ51927" s="138"/>
      <c r="BK51927" s="138"/>
      <c r="BL51927" s="138"/>
      <c r="BM51927" s="138"/>
    </row>
    <row r="51928" spans="62:65" ht="13" thickBot="1">
      <c r="BJ51928" s="138"/>
      <c r="BK51928" s="138"/>
      <c r="BL51928" s="138"/>
      <c r="BM51928" s="138"/>
    </row>
    <row r="51929" spans="62:65" ht="13" thickBot="1">
      <c r="BJ51929" s="138"/>
      <c r="BK51929" s="138"/>
      <c r="BL51929" s="138"/>
      <c r="BM51929" s="138"/>
    </row>
    <row r="51930" spans="62:65" ht="13" thickBot="1">
      <c r="BJ51930" s="138"/>
      <c r="BK51930" s="138"/>
      <c r="BL51930" s="138"/>
      <c r="BM51930" s="138"/>
    </row>
    <row r="51931" spans="62:65" ht="13" thickBot="1">
      <c r="BJ51931" s="138"/>
      <c r="BK51931" s="138"/>
      <c r="BL51931" s="138"/>
      <c r="BM51931" s="138"/>
    </row>
    <row r="51932" spans="62:65" ht="13" thickBot="1">
      <c r="BJ51932" s="138"/>
      <c r="BK51932" s="138"/>
      <c r="BL51932" s="138"/>
      <c r="BM51932" s="138"/>
    </row>
    <row r="51933" spans="62:65" ht="13" thickBot="1">
      <c r="BJ51933" s="138"/>
      <c r="BK51933" s="138"/>
      <c r="BL51933" s="138"/>
      <c r="BM51933" s="138"/>
    </row>
    <row r="51934" spans="62:65" ht="13" thickBot="1">
      <c r="BJ51934" s="138"/>
      <c r="BK51934" s="138"/>
      <c r="BL51934" s="138"/>
      <c r="BM51934" s="138"/>
    </row>
    <row r="51935" spans="62:65" ht="13" thickBot="1">
      <c r="BJ51935" s="138"/>
      <c r="BK51935" s="138"/>
      <c r="BL51935" s="138"/>
      <c r="BM51935" s="138"/>
    </row>
    <row r="51936" spans="62:65" ht="13" thickBot="1">
      <c r="BJ51936" s="138"/>
      <c r="BK51936" s="138"/>
      <c r="BL51936" s="138"/>
      <c r="BM51936" s="138"/>
    </row>
    <row r="51937" spans="62:65" ht="13" thickBot="1">
      <c r="BJ51937" s="138"/>
      <c r="BK51937" s="138"/>
      <c r="BL51937" s="138"/>
      <c r="BM51937" s="138"/>
    </row>
    <row r="51938" spans="62:65" ht="13" thickBot="1">
      <c r="BJ51938" s="138"/>
      <c r="BK51938" s="138"/>
      <c r="BL51938" s="138"/>
      <c r="BM51938" s="138"/>
    </row>
    <row r="51939" spans="62:65" ht="13" thickBot="1">
      <c r="BJ51939" s="138"/>
      <c r="BK51939" s="138"/>
      <c r="BL51939" s="138"/>
      <c r="BM51939" s="138"/>
    </row>
    <row r="51940" spans="62:65" ht="13" thickBot="1">
      <c r="BJ51940" s="138"/>
      <c r="BK51940" s="138"/>
      <c r="BL51940" s="138"/>
      <c r="BM51940" s="138"/>
    </row>
    <row r="51941" spans="62:65" ht="13" thickBot="1">
      <c r="BJ51941" s="138"/>
      <c r="BK51941" s="138"/>
      <c r="BL51941" s="138"/>
      <c r="BM51941" s="138"/>
    </row>
    <row r="51942" spans="62:65" ht="13" thickBot="1">
      <c r="BJ51942" s="138"/>
      <c r="BK51942" s="138"/>
      <c r="BL51942" s="138"/>
      <c r="BM51942" s="138"/>
    </row>
    <row r="51943" spans="62:65" ht="13" thickBot="1">
      <c r="BJ51943" s="138"/>
      <c r="BK51943" s="138"/>
      <c r="BL51943" s="138"/>
      <c r="BM51943" s="138"/>
    </row>
    <row r="51944" spans="62:65" ht="13" thickBot="1">
      <c r="BJ51944" s="138"/>
      <c r="BK51944" s="138"/>
      <c r="BL51944" s="138"/>
      <c r="BM51944" s="138"/>
    </row>
    <row r="51945" spans="62:65" ht="13" thickBot="1">
      <c r="BJ51945" s="138"/>
      <c r="BK51945" s="138"/>
      <c r="BL51945" s="138"/>
      <c r="BM51945" s="138"/>
    </row>
    <row r="51946" spans="62:65" ht="13" thickBot="1">
      <c r="BJ51946" s="138"/>
      <c r="BK51946" s="138"/>
      <c r="BL51946" s="138"/>
      <c r="BM51946" s="138"/>
    </row>
    <row r="51947" spans="62:65" ht="13" thickBot="1">
      <c r="BJ51947" s="138"/>
      <c r="BK51947" s="138"/>
      <c r="BL51947" s="138"/>
      <c r="BM51947" s="138"/>
    </row>
    <row r="51948" spans="62:65" ht="13" thickBot="1">
      <c r="BJ51948" s="138"/>
      <c r="BK51948" s="138"/>
      <c r="BL51948" s="138"/>
      <c r="BM51948" s="138"/>
    </row>
    <row r="51949" spans="62:65" ht="13" thickBot="1">
      <c r="BJ51949" s="138"/>
      <c r="BK51949" s="138"/>
      <c r="BL51949" s="138"/>
      <c r="BM51949" s="138"/>
    </row>
    <row r="51950" spans="62:65" ht="13" thickBot="1">
      <c r="BJ51950" s="138"/>
      <c r="BK51950" s="138"/>
      <c r="BL51950" s="138"/>
      <c r="BM51950" s="138"/>
    </row>
    <row r="51951" spans="62:65" ht="13" thickBot="1">
      <c r="BJ51951" s="138"/>
      <c r="BK51951" s="138"/>
      <c r="BL51951" s="138"/>
      <c r="BM51951" s="138"/>
    </row>
    <row r="51952" spans="62:65" ht="13" thickBot="1">
      <c r="BJ51952" s="138"/>
      <c r="BK51952" s="138"/>
      <c r="BL51952" s="138"/>
      <c r="BM51952" s="138"/>
    </row>
    <row r="51953" spans="62:65" ht="13" thickBot="1">
      <c r="BJ51953" s="138"/>
      <c r="BK51953" s="138"/>
      <c r="BL51953" s="138"/>
      <c r="BM51953" s="138"/>
    </row>
    <row r="51954" spans="62:65" ht="13" thickBot="1">
      <c r="BJ51954" s="138"/>
      <c r="BK51954" s="138"/>
      <c r="BL51954" s="138"/>
      <c r="BM51954" s="138"/>
    </row>
    <row r="51955" spans="62:65" ht="13" thickBot="1">
      <c r="BJ51955" s="138"/>
      <c r="BK51955" s="138"/>
      <c r="BL51955" s="138"/>
      <c r="BM51955" s="138"/>
    </row>
    <row r="51956" spans="62:65" ht="13" thickBot="1">
      <c r="BJ51956" s="138"/>
      <c r="BK51956" s="138"/>
      <c r="BL51956" s="138"/>
      <c r="BM51956" s="138"/>
    </row>
    <row r="51957" spans="62:65" ht="13" thickBot="1">
      <c r="BJ51957" s="138"/>
      <c r="BK51957" s="138"/>
      <c r="BL51957" s="138"/>
      <c r="BM51957" s="138"/>
    </row>
    <row r="51958" spans="62:65" ht="13" thickBot="1">
      <c r="BJ51958" s="138"/>
      <c r="BK51958" s="138"/>
      <c r="BL51958" s="138"/>
      <c r="BM51958" s="138"/>
    </row>
    <row r="51959" spans="62:65" ht="13" thickBot="1">
      <c r="BJ51959" s="138"/>
      <c r="BK51959" s="138"/>
      <c r="BL51959" s="138"/>
      <c r="BM51959" s="138"/>
    </row>
    <row r="51960" spans="62:65" ht="13" thickBot="1">
      <c r="BJ51960" s="138"/>
      <c r="BK51960" s="138"/>
      <c r="BL51960" s="138"/>
      <c r="BM51960" s="138"/>
    </row>
    <row r="51961" spans="62:65" ht="13" thickBot="1">
      <c r="BJ51961" s="138"/>
      <c r="BK51961" s="138"/>
      <c r="BL51961" s="138"/>
      <c r="BM51961" s="138"/>
    </row>
    <row r="51962" spans="62:65" ht="13" thickBot="1">
      <c r="BJ51962" s="138"/>
      <c r="BK51962" s="138"/>
      <c r="BL51962" s="138"/>
      <c r="BM51962" s="138"/>
    </row>
    <row r="51963" spans="62:65" ht="13" thickBot="1">
      <c r="BJ51963" s="138"/>
      <c r="BK51963" s="138"/>
      <c r="BL51963" s="138"/>
      <c r="BM51963" s="138"/>
    </row>
    <row r="51964" spans="62:65" ht="13" thickBot="1">
      <c r="BJ51964" s="138"/>
      <c r="BK51964" s="138"/>
      <c r="BL51964" s="138"/>
      <c r="BM51964" s="138"/>
    </row>
    <row r="51965" spans="62:65" ht="13" thickBot="1">
      <c r="BJ51965" s="138"/>
      <c r="BK51965" s="138"/>
      <c r="BL51965" s="138"/>
      <c r="BM51965" s="138"/>
    </row>
    <row r="51966" spans="62:65" ht="13" thickBot="1">
      <c r="BJ51966" s="138"/>
      <c r="BK51966" s="138"/>
      <c r="BL51966" s="138"/>
      <c r="BM51966" s="138"/>
    </row>
    <row r="51967" spans="62:65" ht="13" thickBot="1">
      <c r="BJ51967" s="138"/>
      <c r="BK51967" s="138"/>
      <c r="BL51967" s="138"/>
      <c r="BM51967" s="138"/>
    </row>
    <row r="51968" spans="62:65" ht="13" thickBot="1">
      <c r="BJ51968" s="138"/>
      <c r="BK51968" s="138"/>
      <c r="BL51968" s="138"/>
      <c r="BM51968" s="138"/>
    </row>
    <row r="51969" spans="62:65" ht="13" thickBot="1">
      <c r="BJ51969" s="138"/>
      <c r="BK51969" s="138"/>
      <c r="BL51969" s="138"/>
      <c r="BM51969" s="138"/>
    </row>
    <row r="51970" spans="62:65" ht="13" thickBot="1">
      <c r="BJ51970" s="138"/>
      <c r="BK51970" s="138"/>
      <c r="BL51970" s="138"/>
      <c r="BM51970" s="138"/>
    </row>
    <row r="51971" spans="62:65" ht="13" thickBot="1">
      <c r="BJ51971" s="138"/>
      <c r="BK51971" s="138"/>
      <c r="BL51971" s="138"/>
      <c r="BM51971" s="138"/>
    </row>
    <row r="51972" spans="62:65" ht="13" thickBot="1">
      <c r="BJ51972" s="138"/>
      <c r="BK51972" s="138"/>
      <c r="BL51972" s="138"/>
      <c r="BM51972" s="138"/>
    </row>
    <row r="51973" spans="62:65" ht="13" thickBot="1">
      <c r="BJ51973" s="138"/>
      <c r="BK51973" s="138"/>
      <c r="BL51973" s="138"/>
      <c r="BM51973" s="138"/>
    </row>
    <row r="51974" spans="62:65" ht="13" thickBot="1">
      <c r="BJ51974" s="138"/>
      <c r="BK51974" s="138"/>
      <c r="BL51974" s="138"/>
      <c r="BM51974" s="138"/>
    </row>
    <row r="51975" spans="62:65" ht="13" thickBot="1">
      <c r="BJ51975" s="138"/>
      <c r="BK51975" s="138"/>
      <c r="BL51975" s="138"/>
      <c r="BM51975" s="138"/>
    </row>
    <row r="51976" spans="62:65" ht="13" thickBot="1">
      <c r="BJ51976" s="138"/>
      <c r="BK51976" s="138"/>
      <c r="BL51976" s="138"/>
      <c r="BM51976" s="138"/>
    </row>
    <row r="51977" spans="62:65" ht="13" thickBot="1">
      <c r="BJ51977" s="138"/>
      <c r="BK51977" s="138"/>
      <c r="BL51977" s="138"/>
      <c r="BM51977" s="138"/>
    </row>
    <row r="51978" spans="62:65" ht="13" thickBot="1">
      <c r="BJ51978" s="138"/>
      <c r="BK51978" s="138"/>
      <c r="BL51978" s="138"/>
      <c r="BM51978" s="138"/>
    </row>
    <row r="51979" spans="62:65" ht="13" thickBot="1">
      <c r="BJ51979" s="138"/>
      <c r="BK51979" s="138"/>
      <c r="BL51979" s="138"/>
      <c r="BM51979" s="138"/>
    </row>
    <row r="51980" spans="62:65" ht="13" thickBot="1">
      <c r="BJ51980" s="138"/>
      <c r="BK51980" s="138"/>
      <c r="BL51980" s="138"/>
      <c r="BM51980" s="138"/>
    </row>
    <row r="51981" spans="62:65" ht="13" thickBot="1">
      <c r="BJ51981" s="138"/>
      <c r="BK51981" s="138"/>
      <c r="BL51981" s="138"/>
      <c r="BM51981" s="138"/>
    </row>
    <row r="51982" spans="62:65" ht="13" thickBot="1">
      <c r="BJ51982" s="138"/>
      <c r="BK51982" s="138"/>
      <c r="BL51982" s="138"/>
      <c r="BM51982" s="138"/>
    </row>
    <row r="51983" spans="62:65" ht="13" thickBot="1">
      <c r="BJ51983" s="138"/>
      <c r="BK51983" s="138"/>
      <c r="BL51983" s="138"/>
      <c r="BM51983" s="138"/>
    </row>
    <row r="51984" spans="62:65" ht="13" thickBot="1">
      <c r="BJ51984" s="138"/>
      <c r="BK51984" s="138"/>
      <c r="BL51984" s="138"/>
      <c r="BM51984" s="138"/>
    </row>
    <row r="51985" spans="62:65" ht="13" thickBot="1">
      <c r="BJ51985" s="138"/>
      <c r="BK51985" s="138"/>
      <c r="BL51985" s="138"/>
      <c r="BM51985" s="138"/>
    </row>
    <row r="51986" spans="62:65" ht="13" thickBot="1">
      <c r="BJ51986" s="138"/>
      <c r="BK51986" s="138"/>
      <c r="BL51986" s="138"/>
      <c r="BM51986" s="138"/>
    </row>
    <row r="51987" spans="62:65" ht="13" thickBot="1">
      <c r="BJ51987" s="138"/>
      <c r="BK51987" s="138"/>
      <c r="BL51987" s="138"/>
      <c r="BM51987" s="138"/>
    </row>
    <row r="51988" spans="62:65" ht="13" thickBot="1">
      <c r="BJ51988" s="138"/>
      <c r="BK51988" s="138"/>
      <c r="BL51988" s="138"/>
      <c r="BM51988" s="138"/>
    </row>
    <row r="51989" spans="62:65" ht="13" thickBot="1">
      <c r="BJ51989" s="138"/>
      <c r="BK51989" s="138"/>
      <c r="BL51989" s="138"/>
      <c r="BM51989" s="138"/>
    </row>
    <row r="51990" spans="62:65" ht="13" thickBot="1">
      <c r="BJ51990" s="138"/>
      <c r="BK51990" s="138"/>
      <c r="BL51990" s="138"/>
      <c r="BM51990" s="138"/>
    </row>
    <row r="51991" spans="62:65" ht="13" thickBot="1">
      <c r="BJ51991" s="138"/>
      <c r="BK51991" s="138"/>
      <c r="BL51991" s="138"/>
      <c r="BM51991" s="138"/>
    </row>
    <row r="51992" spans="62:65" ht="13" thickBot="1">
      <c r="BJ51992" s="138"/>
      <c r="BK51992" s="138"/>
      <c r="BL51992" s="138"/>
      <c r="BM51992" s="138"/>
    </row>
    <row r="51993" spans="62:65" ht="13" thickBot="1">
      <c r="BJ51993" s="138"/>
      <c r="BK51993" s="138"/>
      <c r="BL51993" s="138"/>
      <c r="BM51993" s="138"/>
    </row>
    <row r="51994" spans="62:65" ht="13" thickBot="1">
      <c r="BJ51994" s="138"/>
      <c r="BK51994" s="138"/>
      <c r="BL51994" s="138"/>
      <c r="BM51994" s="138"/>
    </row>
    <row r="51995" spans="62:65" ht="13" thickBot="1">
      <c r="BJ51995" s="138"/>
      <c r="BK51995" s="138"/>
      <c r="BL51995" s="138"/>
      <c r="BM51995" s="138"/>
    </row>
    <row r="51996" spans="62:65" ht="13" thickBot="1">
      <c r="BJ51996" s="138"/>
      <c r="BK51996" s="138"/>
      <c r="BL51996" s="138"/>
      <c r="BM51996" s="138"/>
    </row>
    <row r="51997" spans="62:65" ht="13" thickBot="1">
      <c r="BJ51997" s="138"/>
      <c r="BK51997" s="138"/>
      <c r="BL51997" s="138"/>
      <c r="BM51997" s="138"/>
    </row>
    <row r="51998" spans="62:65" ht="13" thickBot="1">
      <c r="BJ51998" s="138"/>
      <c r="BK51998" s="138"/>
      <c r="BL51998" s="138"/>
      <c r="BM51998" s="138"/>
    </row>
    <row r="51999" spans="62:65" ht="13" thickBot="1">
      <c r="BJ51999" s="138"/>
      <c r="BK51999" s="138"/>
      <c r="BL51999" s="138"/>
      <c r="BM51999" s="138"/>
    </row>
    <row r="52000" spans="62:65" ht="13" thickBot="1">
      <c r="BJ52000" s="138"/>
      <c r="BK52000" s="138"/>
      <c r="BL52000" s="138"/>
      <c r="BM52000" s="138"/>
    </row>
    <row r="52001" spans="62:65" ht="13" thickBot="1">
      <c r="BJ52001" s="138"/>
      <c r="BK52001" s="138"/>
      <c r="BL52001" s="138"/>
      <c r="BM52001" s="138"/>
    </row>
    <row r="52002" spans="62:65" ht="13" thickBot="1">
      <c r="BJ52002" s="138"/>
      <c r="BK52002" s="138"/>
      <c r="BL52002" s="138"/>
      <c r="BM52002" s="138"/>
    </row>
    <row r="52003" spans="62:65" ht="13" thickBot="1">
      <c r="BJ52003" s="138"/>
      <c r="BK52003" s="138"/>
      <c r="BL52003" s="138"/>
      <c r="BM52003" s="138"/>
    </row>
    <row r="52004" spans="62:65" ht="13" thickBot="1">
      <c r="BJ52004" s="138"/>
      <c r="BK52004" s="138"/>
      <c r="BL52004" s="138"/>
      <c r="BM52004" s="138"/>
    </row>
    <row r="52005" spans="62:65" ht="13" thickBot="1">
      <c r="BJ52005" s="138"/>
      <c r="BK52005" s="138"/>
      <c r="BL52005" s="138"/>
      <c r="BM52005" s="138"/>
    </row>
    <row r="52006" spans="62:65" ht="13" thickBot="1">
      <c r="BJ52006" s="138"/>
      <c r="BK52006" s="138"/>
      <c r="BL52006" s="138"/>
      <c r="BM52006" s="138"/>
    </row>
    <row r="52007" spans="62:65" ht="13" thickBot="1">
      <c r="BJ52007" s="138"/>
      <c r="BK52007" s="138"/>
      <c r="BL52007" s="138"/>
      <c r="BM52007" s="138"/>
    </row>
    <row r="52008" spans="62:65" ht="13" thickBot="1">
      <c r="BJ52008" s="138"/>
      <c r="BK52008" s="138"/>
      <c r="BL52008" s="138"/>
      <c r="BM52008" s="138"/>
    </row>
    <row r="52009" spans="62:65" ht="13" thickBot="1">
      <c r="BJ52009" s="138"/>
      <c r="BK52009" s="138"/>
      <c r="BL52009" s="138"/>
      <c r="BM52009" s="138"/>
    </row>
    <row r="52010" spans="62:65" ht="13" thickBot="1">
      <c r="BJ52010" s="138"/>
      <c r="BK52010" s="138"/>
      <c r="BL52010" s="138"/>
      <c r="BM52010" s="138"/>
    </row>
    <row r="52011" spans="62:65" ht="13" thickBot="1">
      <c r="BJ52011" s="138"/>
      <c r="BK52011" s="138"/>
      <c r="BL52011" s="138"/>
      <c r="BM52011" s="138"/>
    </row>
    <row r="52012" spans="62:65" ht="13" thickBot="1">
      <c r="BJ52012" s="138"/>
      <c r="BK52012" s="138"/>
      <c r="BL52012" s="138"/>
      <c r="BM52012" s="138"/>
    </row>
    <row r="52013" spans="62:65" ht="13" thickBot="1">
      <c r="BJ52013" s="138"/>
      <c r="BK52013" s="138"/>
      <c r="BL52013" s="138"/>
      <c r="BM52013" s="138"/>
    </row>
    <row r="52014" spans="62:65" ht="13" thickBot="1">
      <c r="BJ52014" s="138"/>
      <c r="BK52014" s="138"/>
      <c r="BL52014" s="138"/>
      <c r="BM52014" s="138"/>
    </row>
    <row r="52015" spans="62:65" ht="13" thickBot="1">
      <c r="BJ52015" s="138"/>
      <c r="BK52015" s="138"/>
      <c r="BL52015" s="138"/>
      <c r="BM52015" s="138"/>
    </row>
    <row r="52016" spans="62:65" ht="13" thickBot="1">
      <c r="BJ52016" s="138"/>
      <c r="BK52016" s="138"/>
      <c r="BL52016" s="138"/>
      <c r="BM52016" s="138"/>
    </row>
    <row r="52017" spans="62:65" ht="13" thickBot="1">
      <c r="BJ52017" s="138"/>
      <c r="BK52017" s="138"/>
      <c r="BL52017" s="138"/>
      <c r="BM52017" s="138"/>
    </row>
    <row r="52018" spans="62:65" ht="13" thickBot="1">
      <c r="BJ52018" s="138"/>
      <c r="BK52018" s="138"/>
      <c r="BL52018" s="138"/>
      <c r="BM52018" s="138"/>
    </row>
    <row r="52019" spans="62:65" ht="13" thickBot="1">
      <c r="BJ52019" s="138"/>
      <c r="BK52019" s="138"/>
      <c r="BL52019" s="138"/>
      <c r="BM52019" s="138"/>
    </row>
    <row r="52020" spans="62:65" ht="13" thickBot="1">
      <c r="BJ52020" s="138"/>
      <c r="BK52020" s="138"/>
      <c r="BL52020" s="138"/>
      <c r="BM52020" s="138"/>
    </row>
    <row r="52021" spans="62:65" ht="13" thickBot="1">
      <c r="BJ52021" s="138"/>
      <c r="BK52021" s="138"/>
      <c r="BL52021" s="138"/>
      <c r="BM52021" s="138"/>
    </row>
    <row r="52022" spans="62:65" ht="13" thickBot="1">
      <c r="BJ52022" s="138"/>
      <c r="BK52022" s="138"/>
      <c r="BL52022" s="138"/>
      <c r="BM52022" s="138"/>
    </row>
    <row r="52023" spans="62:65" ht="13" thickBot="1">
      <c r="BJ52023" s="138"/>
      <c r="BK52023" s="138"/>
      <c r="BL52023" s="138"/>
      <c r="BM52023" s="138"/>
    </row>
    <row r="52024" spans="62:65" ht="13" thickBot="1">
      <c r="BJ52024" s="138"/>
      <c r="BK52024" s="138"/>
      <c r="BL52024" s="138"/>
      <c r="BM52024" s="138"/>
    </row>
    <row r="52025" spans="62:65" ht="13" thickBot="1">
      <c r="BJ52025" s="138"/>
      <c r="BK52025" s="138"/>
      <c r="BL52025" s="138"/>
      <c r="BM52025" s="138"/>
    </row>
    <row r="52026" spans="62:65" ht="13" thickBot="1">
      <c r="BJ52026" s="138"/>
      <c r="BK52026" s="138"/>
      <c r="BL52026" s="138"/>
      <c r="BM52026" s="138"/>
    </row>
    <row r="52027" spans="62:65" ht="13" thickBot="1">
      <c r="BJ52027" s="138"/>
      <c r="BK52027" s="138"/>
      <c r="BL52027" s="138"/>
      <c r="BM52027" s="138"/>
    </row>
    <row r="52028" spans="62:65" ht="13" thickBot="1">
      <c r="BJ52028" s="138"/>
      <c r="BK52028" s="138"/>
      <c r="BL52028" s="138"/>
      <c r="BM52028" s="138"/>
    </row>
    <row r="52029" spans="62:65" ht="13" thickBot="1">
      <c r="BJ52029" s="138"/>
      <c r="BK52029" s="138"/>
      <c r="BL52029" s="138"/>
      <c r="BM52029" s="138"/>
    </row>
    <row r="52030" spans="62:65" ht="13" thickBot="1">
      <c r="BJ52030" s="138"/>
      <c r="BK52030" s="138"/>
      <c r="BL52030" s="138"/>
      <c r="BM52030" s="138"/>
    </row>
    <row r="52031" spans="62:65" ht="13" thickBot="1">
      <c r="BJ52031" s="138"/>
      <c r="BK52031" s="138"/>
      <c r="BL52031" s="138"/>
      <c r="BM52031" s="138"/>
    </row>
    <row r="52032" spans="62:65" ht="13" thickBot="1">
      <c r="BJ52032" s="138"/>
      <c r="BK52032" s="138"/>
      <c r="BL52032" s="138"/>
      <c r="BM52032" s="138"/>
    </row>
    <row r="52033" spans="62:65" ht="13" thickBot="1">
      <c r="BJ52033" s="138"/>
      <c r="BK52033" s="138"/>
      <c r="BL52033" s="138"/>
      <c r="BM52033" s="138"/>
    </row>
    <row r="52034" spans="62:65" ht="13" thickBot="1">
      <c r="BJ52034" s="138"/>
      <c r="BK52034" s="138"/>
      <c r="BL52034" s="138"/>
      <c r="BM52034" s="138"/>
    </row>
    <row r="52035" spans="62:65" ht="13" thickBot="1">
      <c r="BJ52035" s="138"/>
      <c r="BK52035" s="138"/>
      <c r="BL52035" s="138"/>
      <c r="BM52035" s="138"/>
    </row>
    <row r="52036" spans="62:65" ht="13" thickBot="1">
      <c r="BJ52036" s="138"/>
      <c r="BK52036" s="138"/>
      <c r="BL52036" s="138"/>
      <c r="BM52036" s="138"/>
    </row>
    <row r="52037" spans="62:65" ht="13" thickBot="1">
      <c r="BJ52037" s="138"/>
      <c r="BK52037" s="138"/>
      <c r="BL52037" s="138"/>
      <c r="BM52037" s="138"/>
    </row>
    <row r="52038" spans="62:65" ht="13" thickBot="1">
      <c r="BJ52038" s="138"/>
      <c r="BK52038" s="138"/>
      <c r="BL52038" s="138"/>
      <c r="BM52038" s="138"/>
    </row>
    <row r="52039" spans="62:65" ht="13" thickBot="1">
      <c r="BJ52039" s="138"/>
      <c r="BK52039" s="138"/>
      <c r="BL52039" s="138"/>
      <c r="BM52039" s="138"/>
    </row>
    <row r="52040" spans="62:65" ht="13" thickBot="1">
      <c r="BJ52040" s="138"/>
      <c r="BK52040" s="138"/>
      <c r="BL52040" s="138"/>
      <c r="BM52040" s="138"/>
    </row>
    <row r="52041" spans="62:65" ht="13" thickBot="1">
      <c r="BJ52041" s="138"/>
      <c r="BK52041" s="138"/>
      <c r="BL52041" s="138"/>
      <c r="BM52041" s="138"/>
    </row>
    <row r="52042" spans="62:65" ht="13" thickBot="1">
      <c r="BJ52042" s="138"/>
      <c r="BK52042" s="138"/>
      <c r="BL52042" s="138"/>
      <c r="BM52042" s="138"/>
    </row>
    <row r="52043" spans="62:65" ht="13" thickBot="1">
      <c r="BJ52043" s="138"/>
      <c r="BK52043" s="138"/>
      <c r="BL52043" s="138"/>
      <c r="BM52043" s="138"/>
    </row>
    <row r="52044" spans="62:65" ht="13" thickBot="1">
      <c r="BJ52044" s="138"/>
      <c r="BK52044" s="138"/>
      <c r="BL52044" s="138"/>
      <c r="BM52044" s="138"/>
    </row>
    <row r="52045" spans="62:65" ht="13" thickBot="1">
      <c r="BJ52045" s="138"/>
      <c r="BK52045" s="138"/>
      <c r="BL52045" s="138"/>
      <c r="BM52045" s="138"/>
    </row>
    <row r="52046" spans="62:65" ht="13" thickBot="1">
      <c r="BJ52046" s="138"/>
      <c r="BK52046" s="138"/>
      <c r="BL52046" s="138"/>
      <c r="BM52046" s="138"/>
    </row>
    <row r="52047" spans="62:65" ht="13" thickBot="1">
      <c r="BJ52047" s="138"/>
      <c r="BK52047" s="138"/>
      <c r="BL52047" s="138"/>
      <c r="BM52047" s="138"/>
    </row>
    <row r="52048" spans="62:65" ht="13" thickBot="1">
      <c r="BJ52048" s="138"/>
      <c r="BK52048" s="138"/>
      <c r="BL52048" s="138"/>
      <c r="BM52048" s="138"/>
    </row>
    <row r="52049" spans="62:65" ht="13" thickBot="1">
      <c r="BJ52049" s="138"/>
      <c r="BK52049" s="138"/>
      <c r="BL52049" s="138"/>
      <c r="BM52049" s="138"/>
    </row>
    <row r="52050" spans="62:65" ht="13" thickBot="1">
      <c r="BJ52050" s="138"/>
      <c r="BK52050" s="138"/>
      <c r="BL52050" s="138"/>
      <c r="BM52050" s="138"/>
    </row>
    <row r="52051" spans="62:65" ht="13" thickBot="1">
      <c r="BJ52051" s="138"/>
      <c r="BK52051" s="138"/>
      <c r="BL52051" s="138"/>
      <c r="BM52051" s="138"/>
    </row>
    <row r="52052" spans="62:65" ht="13" thickBot="1">
      <c r="BJ52052" s="138"/>
      <c r="BK52052" s="138"/>
      <c r="BL52052" s="138"/>
      <c r="BM52052" s="138"/>
    </row>
    <row r="52053" spans="62:65" ht="13" thickBot="1">
      <c r="BJ52053" s="138"/>
      <c r="BK52053" s="138"/>
      <c r="BL52053" s="138"/>
      <c r="BM52053" s="138"/>
    </row>
    <row r="52054" spans="62:65" ht="13" thickBot="1">
      <c r="BJ52054" s="138"/>
      <c r="BK52054" s="138"/>
      <c r="BL52054" s="138"/>
      <c r="BM52054" s="138"/>
    </row>
    <row r="52055" spans="62:65" ht="13" thickBot="1">
      <c r="BJ52055" s="138"/>
      <c r="BK52055" s="138"/>
      <c r="BL52055" s="138"/>
      <c r="BM52055" s="138"/>
    </row>
    <row r="52056" spans="62:65" ht="13" thickBot="1">
      <c r="BJ52056" s="138"/>
      <c r="BK52056" s="138"/>
      <c r="BL52056" s="138"/>
      <c r="BM52056" s="138"/>
    </row>
    <row r="52057" spans="62:65" ht="13" thickBot="1">
      <c r="BJ52057" s="138"/>
      <c r="BK52057" s="138"/>
      <c r="BL52057" s="138"/>
      <c r="BM52057" s="138"/>
    </row>
    <row r="52058" spans="62:65" ht="13" thickBot="1">
      <c r="BJ52058" s="138"/>
      <c r="BK52058" s="138"/>
      <c r="BL52058" s="138"/>
      <c r="BM52058" s="138"/>
    </row>
    <row r="52059" spans="62:65" ht="13" thickBot="1">
      <c r="BJ52059" s="138"/>
      <c r="BK52059" s="138"/>
      <c r="BL52059" s="138"/>
      <c r="BM52059" s="138"/>
    </row>
    <row r="52060" spans="62:65" ht="13" thickBot="1">
      <c r="BJ52060" s="138"/>
      <c r="BK52060" s="138"/>
      <c r="BL52060" s="138"/>
      <c r="BM52060" s="138"/>
    </row>
    <row r="52061" spans="62:65" ht="13" thickBot="1">
      <c r="BJ52061" s="138"/>
      <c r="BK52061" s="138"/>
      <c r="BL52061" s="138"/>
      <c r="BM52061" s="138"/>
    </row>
    <row r="52062" spans="62:65" ht="13" thickBot="1">
      <c r="BJ52062" s="138"/>
      <c r="BK52062" s="138"/>
      <c r="BL52062" s="138"/>
      <c r="BM52062" s="138"/>
    </row>
    <row r="52063" spans="62:65" ht="13" thickBot="1">
      <c r="BJ52063" s="138"/>
      <c r="BK52063" s="138"/>
      <c r="BL52063" s="138"/>
      <c r="BM52063" s="138"/>
    </row>
    <row r="52064" spans="62:65" ht="13" thickBot="1">
      <c r="BJ52064" s="138"/>
      <c r="BK52064" s="138"/>
      <c r="BL52064" s="138"/>
      <c r="BM52064" s="138"/>
    </row>
    <row r="52065" spans="62:65" ht="13" thickBot="1">
      <c r="BJ52065" s="138"/>
      <c r="BK52065" s="138"/>
      <c r="BL52065" s="138"/>
      <c r="BM52065" s="138"/>
    </row>
    <row r="52066" spans="62:65" ht="13" thickBot="1">
      <c r="BJ52066" s="138"/>
      <c r="BK52066" s="138"/>
      <c r="BL52066" s="138"/>
      <c r="BM52066" s="138"/>
    </row>
    <row r="52067" spans="62:65" ht="13" thickBot="1">
      <c r="BJ52067" s="138"/>
      <c r="BK52067" s="138"/>
      <c r="BL52067" s="138"/>
      <c r="BM52067" s="138"/>
    </row>
    <row r="52068" spans="62:65" ht="13" thickBot="1">
      <c r="BJ52068" s="138"/>
      <c r="BK52068" s="138"/>
      <c r="BL52068" s="138"/>
      <c r="BM52068" s="138"/>
    </row>
    <row r="52069" spans="62:65" ht="13" thickBot="1">
      <c r="BJ52069" s="138"/>
      <c r="BK52069" s="138"/>
      <c r="BL52069" s="138"/>
      <c r="BM52069" s="138"/>
    </row>
    <row r="52070" spans="62:65" ht="13" thickBot="1">
      <c r="BJ52070" s="138"/>
      <c r="BK52070" s="138"/>
      <c r="BL52070" s="138"/>
      <c r="BM52070" s="138"/>
    </row>
    <row r="52071" spans="62:65" ht="13" thickBot="1">
      <c r="BJ52071" s="138"/>
      <c r="BK52071" s="138"/>
      <c r="BL52071" s="138"/>
      <c r="BM52071" s="138"/>
    </row>
    <row r="52072" spans="62:65" ht="13" thickBot="1">
      <c r="BJ52072" s="138"/>
      <c r="BK52072" s="138"/>
      <c r="BL52072" s="138"/>
      <c r="BM52072" s="138"/>
    </row>
    <row r="52073" spans="62:65" ht="13" thickBot="1">
      <c r="BJ52073" s="138"/>
      <c r="BK52073" s="138"/>
      <c r="BL52073" s="138"/>
      <c r="BM52073" s="138"/>
    </row>
    <row r="52074" spans="62:65" ht="13" thickBot="1">
      <c r="BJ52074" s="138"/>
      <c r="BK52074" s="138"/>
      <c r="BL52074" s="138"/>
      <c r="BM52074" s="138"/>
    </row>
    <row r="52075" spans="62:65" ht="13" thickBot="1">
      <c r="BJ52075" s="138"/>
      <c r="BK52075" s="138"/>
      <c r="BL52075" s="138"/>
      <c r="BM52075" s="138"/>
    </row>
    <row r="52076" spans="62:65" ht="13" thickBot="1">
      <c r="BJ52076" s="138"/>
      <c r="BK52076" s="138"/>
      <c r="BL52076" s="138"/>
      <c r="BM52076" s="138"/>
    </row>
    <row r="52077" spans="62:65" ht="13" thickBot="1">
      <c r="BJ52077" s="138"/>
      <c r="BK52077" s="138"/>
      <c r="BL52077" s="138"/>
      <c r="BM52077" s="138"/>
    </row>
    <row r="52078" spans="62:65" ht="13" thickBot="1">
      <c r="BJ52078" s="138"/>
      <c r="BK52078" s="138"/>
      <c r="BL52078" s="138"/>
      <c r="BM52078" s="138"/>
    </row>
    <row r="52079" spans="62:65" ht="13" thickBot="1">
      <c r="BJ52079" s="138"/>
      <c r="BK52079" s="138"/>
      <c r="BL52079" s="138"/>
      <c r="BM52079" s="138"/>
    </row>
    <row r="52080" spans="62:65" ht="13" thickBot="1">
      <c r="BJ52080" s="138"/>
      <c r="BK52080" s="138"/>
      <c r="BL52080" s="138"/>
      <c r="BM52080" s="138"/>
    </row>
    <row r="52081" spans="62:65" ht="13" thickBot="1">
      <c r="BJ52081" s="138"/>
      <c r="BK52081" s="138"/>
      <c r="BL52081" s="138"/>
      <c r="BM52081" s="138"/>
    </row>
    <row r="52082" spans="62:65" ht="13" thickBot="1">
      <c r="BJ52082" s="138"/>
      <c r="BK52082" s="138"/>
      <c r="BL52082" s="138"/>
      <c r="BM52082" s="138"/>
    </row>
    <row r="52083" spans="62:65" ht="13" thickBot="1">
      <c r="BJ52083" s="138"/>
      <c r="BK52083" s="138"/>
      <c r="BL52083" s="138"/>
      <c r="BM52083" s="138"/>
    </row>
    <row r="52084" spans="62:65" ht="13" thickBot="1">
      <c r="BJ52084" s="138"/>
      <c r="BK52084" s="138"/>
      <c r="BL52084" s="138"/>
      <c r="BM52084" s="138"/>
    </row>
    <row r="52085" spans="62:65" ht="13" thickBot="1">
      <c r="BJ52085" s="138"/>
      <c r="BK52085" s="138"/>
      <c r="BL52085" s="138"/>
      <c r="BM52085" s="138"/>
    </row>
    <row r="52086" spans="62:65" ht="13" thickBot="1">
      <c r="BJ52086" s="138"/>
      <c r="BK52086" s="138"/>
      <c r="BL52086" s="138"/>
      <c r="BM52086" s="138"/>
    </row>
    <row r="52087" spans="62:65" ht="13" thickBot="1">
      <c r="BJ52087" s="138"/>
      <c r="BK52087" s="138"/>
      <c r="BL52087" s="138"/>
      <c r="BM52087" s="138"/>
    </row>
    <row r="52088" spans="62:65" ht="13" thickBot="1">
      <c r="BJ52088" s="138"/>
      <c r="BK52088" s="138"/>
      <c r="BL52088" s="138"/>
      <c r="BM52088" s="138"/>
    </row>
    <row r="52089" spans="62:65" ht="13" thickBot="1">
      <c r="BJ52089" s="138"/>
      <c r="BK52089" s="138"/>
      <c r="BL52089" s="138"/>
      <c r="BM52089" s="138"/>
    </row>
    <row r="52090" spans="62:65" ht="13" thickBot="1">
      <c r="BJ52090" s="138"/>
      <c r="BK52090" s="138"/>
      <c r="BL52090" s="138"/>
      <c r="BM52090" s="138"/>
    </row>
    <row r="52091" spans="62:65" ht="13" thickBot="1">
      <c r="BJ52091" s="138"/>
      <c r="BK52091" s="138"/>
      <c r="BL52091" s="138"/>
      <c r="BM52091" s="138"/>
    </row>
    <row r="52092" spans="62:65" ht="13" thickBot="1">
      <c r="BJ52092" s="138"/>
      <c r="BK52092" s="138"/>
      <c r="BL52092" s="138"/>
      <c r="BM52092" s="138"/>
    </row>
    <row r="52093" spans="62:65" ht="13" thickBot="1">
      <c r="BJ52093" s="138"/>
      <c r="BK52093" s="138"/>
      <c r="BL52093" s="138"/>
      <c r="BM52093" s="138"/>
    </row>
    <row r="52094" spans="62:65" ht="13" thickBot="1">
      <c r="BJ52094" s="138"/>
      <c r="BK52094" s="138"/>
      <c r="BL52094" s="138"/>
      <c r="BM52094" s="138"/>
    </row>
    <row r="52095" spans="62:65" ht="13" thickBot="1">
      <c r="BJ52095" s="138"/>
      <c r="BK52095" s="138"/>
      <c r="BL52095" s="138"/>
      <c r="BM52095" s="138"/>
    </row>
    <row r="52096" spans="62:65" ht="13" thickBot="1">
      <c r="BJ52096" s="138"/>
      <c r="BK52096" s="138"/>
      <c r="BL52096" s="138"/>
      <c r="BM52096" s="138"/>
    </row>
    <row r="52097" spans="62:65" ht="13" thickBot="1">
      <c r="BJ52097" s="138"/>
      <c r="BK52097" s="138"/>
      <c r="BL52097" s="138"/>
      <c r="BM52097" s="138"/>
    </row>
    <row r="52098" spans="62:65" ht="13" thickBot="1">
      <c r="BJ52098" s="138"/>
      <c r="BK52098" s="138"/>
      <c r="BL52098" s="138"/>
      <c r="BM52098" s="138"/>
    </row>
    <row r="52099" spans="62:65" ht="13" thickBot="1">
      <c r="BJ52099" s="138"/>
      <c r="BK52099" s="138"/>
      <c r="BL52099" s="138"/>
      <c r="BM52099" s="138"/>
    </row>
    <row r="52100" spans="62:65" ht="13" thickBot="1">
      <c r="BJ52100" s="138"/>
      <c r="BK52100" s="138"/>
      <c r="BL52100" s="138"/>
      <c r="BM52100" s="138"/>
    </row>
    <row r="52101" spans="62:65" ht="13" thickBot="1">
      <c r="BJ52101" s="138"/>
      <c r="BK52101" s="138"/>
      <c r="BL52101" s="138"/>
      <c r="BM52101" s="138"/>
    </row>
    <row r="52102" spans="62:65" ht="13" thickBot="1">
      <c r="BJ52102" s="138"/>
      <c r="BK52102" s="138"/>
      <c r="BL52102" s="138"/>
      <c r="BM52102" s="138"/>
    </row>
    <row r="52103" spans="62:65" ht="13" thickBot="1">
      <c r="BJ52103" s="138"/>
      <c r="BK52103" s="138"/>
      <c r="BL52103" s="138"/>
      <c r="BM52103" s="138"/>
    </row>
    <row r="52104" spans="62:65" ht="13" thickBot="1">
      <c r="BJ52104" s="138"/>
      <c r="BK52104" s="138"/>
      <c r="BL52104" s="138"/>
      <c r="BM52104" s="138"/>
    </row>
    <row r="52105" spans="62:65" ht="13" thickBot="1">
      <c r="BJ52105" s="138"/>
      <c r="BK52105" s="138"/>
      <c r="BL52105" s="138"/>
      <c r="BM52105" s="138"/>
    </row>
    <row r="52106" spans="62:65" ht="13" thickBot="1">
      <c r="BJ52106" s="138"/>
      <c r="BK52106" s="138"/>
      <c r="BL52106" s="138"/>
      <c r="BM52106" s="138"/>
    </row>
    <row r="52107" spans="62:65" ht="13" thickBot="1">
      <c r="BJ52107" s="138"/>
      <c r="BK52107" s="138"/>
      <c r="BL52107" s="138"/>
      <c r="BM52107" s="138"/>
    </row>
    <row r="52108" spans="62:65" ht="13" thickBot="1">
      <c r="BJ52108" s="138"/>
      <c r="BK52108" s="138"/>
      <c r="BL52108" s="138"/>
      <c r="BM52108" s="138"/>
    </row>
    <row r="52109" spans="62:65" ht="13" thickBot="1">
      <c r="BJ52109" s="138"/>
      <c r="BK52109" s="138"/>
      <c r="BL52109" s="138"/>
      <c r="BM52109" s="138"/>
    </row>
    <row r="52110" spans="62:65" ht="13" thickBot="1">
      <c r="BJ52110" s="138"/>
      <c r="BK52110" s="138"/>
      <c r="BL52110" s="138"/>
      <c r="BM52110" s="138"/>
    </row>
    <row r="52111" spans="62:65" ht="13" thickBot="1">
      <c r="BJ52111" s="138"/>
      <c r="BK52111" s="138"/>
      <c r="BL52111" s="138"/>
      <c r="BM52111" s="138"/>
    </row>
    <row r="52112" spans="62:65" ht="13" thickBot="1">
      <c r="BJ52112" s="138"/>
      <c r="BK52112" s="138"/>
      <c r="BL52112" s="138"/>
      <c r="BM52112" s="138"/>
    </row>
    <row r="52113" spans="62:65" ht="13" thickBot="1">
      <c r="BJ52113" s="138"/>
      <c r="BK52113" s="138"/>
      <c r="BL52113" s="138"/>
      <c r="BM52113" s="138"/>
    </row>
    <row r="52114" spans="62:65" ht="13" thickBot="1">
      <c r="BJ52114" s="138"/>
      <c r="BK52114" s="138"/>
      <c r="BL52114" s="138"/>
      <c r="BM52114" s="138"/>
    </row>
    <row r="52115" spans="62:65" ht="13" thickBot="1">
      <c r="BJ52115" s="138"/>
      <c r="BK52115" s="138"/>
      <c r="BL52115" s="138"/>
      <c r="BM52115" s="138"/>
    </row>
    <row r="52116" spans="62:65" ht="13" thickBot="1">
      <c r="BJ52116" s="138"/>
      <c r="BK52116" s="138"/>
      <c r="BL52116" s="138"/>
      <c r="BM52116" s="138"/>
    </row>
    <row r="52117" spans="62:65" ht="13" thickBot="1">
      <c r="BJ52117" s="138"/>
      <c r="BK52117" s="138"/>
      <c r="BL52117" s="138"/>
      <c r="BM52117" s="138"/>
    </row>
    <row r="52118" spans="62:65" ht="13" thickBot="1">
      <c r="BJ52118" s="138"/>
      <c r="BK52118" s="138"/>
      <c r="BL52118" s="138"/>
      <c r="BM52118" s="138"/>
    </row>
    <row r="52119" spans="62:65" ht="13" thickBot="1">
      <c r="BJ52119" s="138"/>
      <c r="BK52119" s="138"/>
      <c r="BL52119" s="138"/>
      <c r="BM52119" s="138"/>
    </row>
    <row r="52120" spans="62:65" ht="13" thickBot="1">
      <c r="BJ52120" s="138"/>
      <c r="BK52120" s="138"/>
      <c r="BL52120" s="138"/>
      <c r="BM52120" s="138"/>
    </row>
    <row r="52121" spans="62:65" ht="13" thickBot="1">
      <c r="BJ52121" s="138"/>
      <c r="BK52121" s="138"/>
      <c r="BL52121" s="138"/>
      <c r="BM52121" s="138"/>
    </row>
    <row r="52122" spans="62:65" ht="13" thickBot="1">
      <c r="BJ52122" s="138"/>
      <c r="BK52122" s="138"/>
      <c r="BL52122" s="138"/>
      <c r="BM52122" s="138"/>
    </row>
    <row r="52123" spans="62:65" ht="13" thickBot="1">
      <c r="BJ52123" s="138"/>
      <c r="BK52123" s="138"/>
      <c r="BL52123" s="138"/>
      <c r="BM52123" s="138"/>
    </row>
    <row r="52124" spans="62:65" ht="13" thickBot="1">
      <c r="BJ52124" s="138"/>
      <c r="BK52124" s="138"/>
      <c r="BL52124" s="138"/>
      <c r="BM52124" s="138"/>
    </row>
    <row r="52125" spans="62:65" ht="13" thickBot="1">
      <c r="BJ52125" s="138"/>
      <c r="BK52125" s="138"/>
      <c r="BL52125" s="138"/>
      <c r="BM52125" s="138"/>
    </row>
    <row r="52126" spans="62:65" ht="13" thickBot="1">
      <c r="BJ52126" s="138"/>
      <c r="BK52126" s="138"/>
      <c r="BL52126" s="138"/>
      <c r="BM52126" s="138"/>
    </row>
    <row r="52127" spans="62:65" ht="13" thickBot="1">
      <c r="BJ52127" s="138"/>
      <c r="BK52127" s="138"/>
      <c r="BL52127" s="138"/>
      <c r="BM52127" s="138"/>
    </row>
    <row r="52128" spans="62:65" ht="13" thickBot="1">
      <c r="BJ52128" s="138"/>
      <c r="BK52128" s="138"/>
      <c r="BL52128" s="138"/>
      <c r="BM52128" s="138"/>
    </row>
    <row r="52129" spans="62:65" ht="13" thickBot="1">
      <c r="BJ52129" s="138"/>
      <c r="BK52129" s="138"/>
      <c r="BL52129" s="138"/>
      <c r="BM52129" s="138"/>
    </row>
    <row r="52130" spans="62:65" ht="13" thickBot="1">
      <c r="BJ52130" s="138"/>
      <c r="BK52130" s="138"/>
      <c r="BL52130" s="138"/>
      <c r="BM52130" s="138"/>
    </row>
    <row r="52131" spans="62:65" ht="13" thickBot="1">
      <c r="BJ52131" s="138"/>
      <c r="BK52131" s="138"/>
      <c r="BL52131" s="138"/>
      <c r="BM52131" s="138"/>
    </row>
    <row r="52132" spans="62:65" ht="13" thickBot="1">
      <c r="BJ52132" s="138"/>
      <c r="BK52132" s="138"/>
      <c r="BL52132" s="138"/>
      <c r="BM52132" s="138"/>
    </row>
    <row r="52133" spans="62:65" ht="13" thickBot="1">
      <c r="BJ52133" s="138"/>
      <c r="BK52133" s="138"/>
      <c r="BL52133" s="138"/>
      <c r="BM52133" s="138"/>
    </row>
    <row r="52134" spans="62:65" ht="13" thickBot="1">
      <c r="BJ52134" s="138"/>
      <c r="BK52134" s="138"/>
      <c r="BL52134" s="138"/>
      <c r="BM52134" s="138"/>
    </row>
    <row r="52135" spans="62:65" ht="13" thickBot="1">
      <c r="BJ52135" s="138"/>
      <c r="BK52135" s="138"/>
      <c r="BL52135" s="138"/>
      <c r="BM52135" s="138"/>
    </row>
    <row r="52136" spans="62:65" ht="13" thickBot="1">
      <c r="BJ52136" s="138"/>
      <c r="BK52136" s="138"/>
      <c r="BL52136" s="138"/>
      <c r="BM52136" s="138"/>
    </row>
    <row r="52137" spans="62:65" ht="13" thickBot="1">
      <c r="BJ52137" s="138"/>
      <c r="BK52137" s="138"/>
      <c r="BL52137" s="138"/>
      <c r="BM52137" s="138"/>
    </row>
    <row r="52138" spans="62:65" ht="13" thickBot="1">
      <c r="BJ52138" s="138"/>
      <c r="BK52138" s="138"/>
      <c r="BL52138" s="138"/>
      <c r="BM52138" s="138"/>
    </row>
    <row r="52139" spans="62:65" ht="13" thickBot="1">
      <c r="BJ52139" s="138"/>
      <c r="BK52139" s="138"/>
      <c r="BL52139" s="138"/>
      <c r="BM52139" s="138"/>
    </row>
    <row r="52140" spans="62:65" ht="13" thickBot="1">
      <c r="BJ52140" s="138"/>
      <c r="BK52140" s="138"/>
      <c r="BL52140" s="138"/>
      <c r="BM52140" s="138"/>
    </row>
    <row r="52141" spans="62:65" ht="13" thickBot="1">
      <c r="BJ52141" s="138"/>
      <c r="BK52141" s="138"/>
      <c r="BL52141" s="138"/>
      <c r="BM52141" s="138"/>
    </row>
    <row r="52142" spans="62:65" ht="13" thickBot="1">
      <c r="BJ52142" s="138"/>
      <c r="BK52142" s="138"/>
      <c r="BL52142" s="138"/>
      <c r="BM52142" s="138"/>
    </row>
    <row r="52143" spans="62:65" ht="13" thickBot="1">
      <c r="BJ52143" s="138"/>
      <c r="BK52143" s="138"/>
      <c r="BL52143" s="138"/>
      <c r="BM52143" s="138"/>
    </row>
    <row r="52144" spans="62:65" ht="13" thickBot="1">
      <c r="BJ52144" s="138"/>
      <c r="BK52144" s="138"/>
      <c r="BL52144" s="138"/>
      <c r="BM52144" s="138"/>
    </row>
    <row r="52145" spans="62:65" ht="13" thickBot="1">
      <c r="BJ52145" s="138"/>
      <c r="BK52145" s="138"/>
      <c r="BL52145" s="138"/>
      <c r="BM52145" s="138"/>
    </row>
    <row r="52146" spans="62:65" ht="13" thickBot="1">
      <c r="BJ52146" s="138"/>
      <c r="BK52146" s="138"/>
      <c r="BL52146" s="138"/>
      <c r="BM52146" s="138"/>
    </row>
    <row r="52147" spans="62:65" ht="13" thickBot="1">
      <c r="BJ52147" s="138"/>
      <c r="BK52147" s="138"/>
      <c r="BL52147" s="138"/>
      <c r="BM52147" s="138"/>
    </row>
    <row r="52148" spans="62:65" ht="13" thickBot="1">
      <c r="BJ52148" s="138"/>
      <c r="BK52148" s="138"/>
      <c r="BL52148" s="138"/>
      <c r="BM52148" s="138"/>
    </row>
    <row r="52149" spans="62:65" ht="13" thickBot="1">
      <c r="BJ52149" s="138"/>
      <c r="BK52149" s="138"/>
      <c r="BL52149" s="138"/>
      <c r="BM52149" s="138"/>
    </row>
    <row r="52150" spans="62:65" ht="13" thickBot="1">
      <c r="BJ52150" s="138"/>
      <c r="BK52150" s="138"/>
      <c r="BL52150" s="138"/>
      <c r="BM52150" s="138"/>
    </row>
    <row r="52151" spans="62:65" ht="13" thickBot="1">
      <c r="BJ52151" s="138"/>
      <c r="BK52151" s="138"/>
      <c r="BL52151" s="138"/>
      <c r="BM52151" s="138"/>
    </row>
    <row r="52152" spans="62:65" ht="13" thickBot="1">
      <c r="BJ52152" s="138"/>
      <c r="BK52152" s="138"/>
      <c r="BL52152" s="138"/>
      <c r="BM52152" s="138"/>
    </row>
    <row r="52153" spans="62:65" ht="13" thickBot="1">
      <c r="BJ52153" s="138"/>
      <c r="BK52153" s="138"/>
      <c r="BL52153" s="138"/>
      <c r="BM52153" s="138"/>
    </row>
    <row r="52154" spans="62:65" ht="13" thickBot="1">
      <c r="BJ52154" s="138"/>
      <c r="BK52154" s="138"/>
      <c r="BL52154" s="138"/>
      <c r="BM52154" s="138"/>
    </row>
    <row r="52155" spans="62:65" ht="13" thickBot="1">
      <c r="BJ52155" s="138"/>
      <c r="BK52155" s="138"/>
      <c r="BL52155" s="138"/>
      <c r="BM52155" s="138"/>
    </row>
    <row r="52156" spans="62:65" ht="13" thickBot="1">
      <c r="BJ52156" s="138"/>
      <c r="BK52156" s="138"/>
      <c r="BL52156" s="138"/>
      <c r="BM52156" s="138"/>
    </row>
    <row r="52157" spans="62:65" ht="13" thickBot="1">
      <c r="BJ52157" s="138"/>
      <c r="BK52157" s="138"/>
      <c r="BL52157" s="138"/>
      <c r="BM52157" s="138"/>
    </row>
    <row r="52158" spans="62:65" ht="13" thickBot="1">
      <c r="BJ52158" s="138"/>
      <c r="BK52158" s="138"/>
      <c r="BL52158" s="138"/>
      <c r="BM52158" s="138"/>
    </row>
    <row r="52159" spans="62:65" ht="13" thickBot="1">
      <c r="BJ52159" s="138"/>
      <c r="BK52159" s="138"/>
      <c r="BL52159" s="138"/>
      <c r="BM52159" s="138"/>
    </row>
    <row r="52160" spans="62:65" ht="13" thickBot="1">
      <c r="BJ52160" s="138"/>
      <c r="BK52160" s="138"/>
      <c r="BL52160" s="138"/>
      <c r="BM52160" s="138"/>
    </row>
    <row r="52161" spans="62:65" ht="13" thickBot="1">
      <c r="BJ52161" s="138"/>
      <c r="BK52161" s="138"/>
      <c r="BL52161" s="138"/>
      <c r="BM52161" s="138"/>
    </row>
    <row r="52162" spans="62:65" ht="13" thickBot="1">
      <c r="BJ52162" s="138"/>
      <c r="BK52162" s="138"/>
      <c r="BL52162" s="138"/>
      <c r="BM52162" s="138"/>
    </row>
    <row r="52163" spans="62:65" ht="13" thickBot="1">
      <c r="BJ52163" s="138"/>
      <c r="BK52163" s="138"/>
      <c r="BL52163" s="138"/>
      <c r="BM52163" s="138"/>
    </row>
    <row r="52164" spans="62:65" ht="13" thickBot="1">
      <c r="BJ52164" s="138"/>
      <c r="BK52164" s="138"/>
      <c r="BL52164" s="138"/>
      <c r="BM52164" s="138"/>
    </row>
    <row r="52165" spans="62:65" ht="13" thickBot="1">
      <c r="BJ52165" s="138"/>
      <c r="BK52165" s="138"/>
      <c r="BL52165" s="138"/>
      <c r="BM52165" s="138"/>
    </row>
    <row r="52166" spans="62:65" ht="13" thickBot="1">
      <c r="BJ52166" s="138"/>
      <c r="BK52166" s="138"/>
      <c r="BL52166" s="138"/>
      <c r="BM52166" s="138"/>
    </row>
    <row r="52167" spans="62:65" ht="13" thickBot="1">
      <c r="BJ52167" s="138"/>
      <c r="BK52167" s="138"/>
      <c r="BL52167" s="138"/>
      <c r="BM52167" s="138"/>
    </row>
    <row r="52168" spans="62:65" ht="13" thickBot="1">
      <c r="BJ52168" s="138"/>
      <c r="BK52168" s="138"/>
      <c r="BL52168" s="138"/>
      <c r="BM52168" s="138"/>
    </row>
    <row r="52169" spans="62:65" ht="13" thickBot="1">
      <c r="BJ52169" s="138"/>
      <c r="BK52169" s="138"/>
      <c r="BL52169" s="138"/>
      <c r="BM52169" s="138"/>
    </row>
    <row r="52170" spans="62:65" ht="13" thickBot="1">
      <c r="BJ52170" s="138"/>
      <c r="BK52170" s="138"/>
      <c r="BL52170" s="138"/>
      <c r="BM52170" s="138"/>
    </row>
    <row r="52171" spans="62:65" ht="13" thickBot="1">
      <c r="BJ52171" s="138"/>
      <c r="BK52171" s="138"/>
      <c r="BL52171" s="138"/>
      <c r="BM52171" s="138"/>
    </row>
    <row r="52172" spans="62:65" ht="13" thickBot="1">
      <c r="BJ52172" s="138"/>
      <c r="BK52172" s="138"/>
      <c r="BL52172" s="138"/>
      <c r="BM52172" s="138"/>
    </row>
    <row r="52173" spans="62:65" ht="13" thickBot="1">
      <c r="BJ52173" s="138"/>
      <c r="BK52173" s="138"/>
      <c r="BL52173" s="138"/>
      <c r="BM52173" s="138"/>
    </row>
    <row r="52174" spans="62:65" ht="13" thickBot="1">
      <c r="BJ52174" s="138"/>
      <c r="BK52174" s="138"/>
      <c r="BL52174" s="138"/>
      <c r="BM52174" s="138"/>
    </row>
    <row r="52175" spans="62:65" ht="13" thickBot="1">
      <c r="BJ52175" s="138"/>
      <c r="BK52175" s="138"/>
      <c r="BL52175" s="138"/>
      <c r="BM52175" s="138"/>
    </row>
    <row r="52176" spans="62:65" ht="13" thickBot="1">
      <c r="BJ52176" s="138"/>
      <c r="BK52176" s="138"/>
      <c r="BL52176" s="138"/>
      <c r="BM52176" s="138"/>
    </row>
    <row r="52177" spans="62:65" ht="13" thickBot="1">
      <c r="BJ52177" s="138"/>
      <c r="BK52177" s="138"/>
      <c r="BL52177" s="138"/>
      <c r="BM52177" s="138"/>
    </row>
    <row r="52178" spans="62:65" ht="13" thickBot="1">
      <c r="BJ52178" s="138"/>
      <c r="BK52178" s="138"/>
      <c r="BL52178" s="138"/>
      <c r="BM52178" s="138"/>
    </row>
    <row r="52179" spans="62:65" ht="13" thickBot="1">
      <c r="BJ52179" s="138"/>
      <c r="BK52179" s="138"/>
      <c r="BL52179" s="138"/>
      <c r="BM52179" s="138"/>
    </row>
    <row r="52180" spans="62:65" ht="13" thickBot="1">
      <c r="BJ52180" s="138"/>
      <c r="BK52180" s="138"/>
      <c r="BL52180" s="138"/>
      <c r="BM52180" s="138"/>
    </row>
    <row r="52181" spans="62:65" ht="13" thickBot="1">
      <c r="BJ52181" s="138"/>
      <c r="BK52181" s="138"/>
      <c r="BL52181" s="138"/>
      <c r="BM52181" s="138"/>
    </row>
    <row r="52182" spans="62:65" ht="13" thickBot="1">
      <c r="BJ52182" s="138"/>
      <c r="BK52182" s="138"/>
      <c r="BL52182" s="138"/>
      <c r="BM52182" s="138"/>
    </row>
    <row r="52183" spans="62:65" ht="13" thickBot="1">
      <c r="BJ52183" s="138"/>
      <c r="BK52183" s="138"/>
      <c r="BL52183" s="138"/>
      <c r="BM52183" s="138"/>
    </row>
    <row r="52184" spans="62:65" ht="13" thickBot="1">
      <c r="BJ52184" s="138"/>
      <c r="BK52184" s="138"/>
      <c r="BL52184" s="138"/>
      <c r="BM52184" s="138"/>
    </row>
    <row r="52185" spans="62:65" ht="13" thickBot="1">
      <c r="BJ52185" s="138"/>
      <c r="BK52185" s="138"/>
      <c r="BL52185" s="138"/>
      <c r="BM52185" s="138"/>
    </row>
    <row r="52186" spans="62:65" ht="13" thickBot="1">
      <c r="BJ52186" s="138"/>
      <c r="BK52186" s="138"/>
      <c r="BL52186" s="138"/>
      <c r="BM52186" s="138"/>
    </row>
    <row r="52187" spans="62:65" ht="13" thickBot="1">
      <c r="BJ52187" s="138"/>
      <c r="BK52187" s="138"/>
      <c r="BL52187" s="138"/>
      <c r="BM52187" s="138"/>
    </row>
    <row r="52188" spans="62:65" ht="13" thickBot="1">
      <c r="BJ52188" s="138"/>
      <c r="BK52188" s="138"/>
      <c r="BL52188" s="138"/>
      <c r="BM52188" s="138"/>
    </row>
    <row r="52189" spans="62:65" ht="13" thickBot="1">
      <c r="BJ52189" s="138"/>
      <c r="BK52189" s="138"/>
      <c r="BL52189" s="138"/>
      <c r="BM52189" s="138"/>
    </row>
    <row r="52190" spans="62:65" ht="13" thickBot="1">
      <c r="BJ52190" s="138"/>
      <c r="BK52190" s="138"/>
      <c r="BL52190" s="138"/>
      <c r="BM52190" s="138"/>
    </row>
    <row r="52191" spans="62:65" ht="13" thickBot="1">
      <c r="BJ52191" s="138"/>
      <c r="BK52191" s="138"/>
      <c r="BL52191" s="138"/>
      <c r="BM52191" s="138"/>
    </row>
    <row r="52192" spans="62:65" ht="13" thickBot="1">
      <c r="BJ52192" s="138"/>
      <c r="BK52192" s="138"/>
      <c r="BL52192" s="138"/>
      <c r="BM52192" s="138"/>
    </row>
    <row r="52193" spans="62:65" ht="13" thickBot="1">
      <c r="BJ52193" s="138"/>
      <c r="BK52193" s="138"/>
      <c r="BL52193" s="138"/>
      <c r="BM52193" s="138"/>
    </row>
    <row r="52194" spans="62:65" ht="13" thickBot="1">
      <c r="BJ52194" s="138"/>
      <c r="BK52194" s="138"/>
      <c r="BL52194" s="138"/>
      <c r="BM52194" s="138"/>
    </row>
    <row r="52195" spans="62:65" ht="13" thickBot="1">
      <c r="BJ52195" s="138"/>
      <c r="BK52195" s="138"/>
      <c r="BL52195" s="138"/>
      <c r="BM52195" s="138"/>
    </row>
    <row r="52196" spans="62:65" ht="13" thickBot="1">
      <c r="BJ52196" s="138"/>
      <c r="BK52196" s="138"/>
      <c r="BL52196" s="138"/>
      <c r="BM52196" s="138"/>
    </row>
    <row r="52197" spans="62:65" ht="13" thickBot="1">
      <c r="BJ52197" s="138"/>
      <c r="BK52197" s="138"/>
      <c r="BL52197" s="138"/>
      <c r="BM52197" s="138"/>
    </row>
    <row r="52198" spans="62:65" ht="13" thickBot="1">
      <c r="BJ52198" s="138"/>
      <c r="BK52198" s="138"/>
      <c r="BL52198" s="138"/>
      <c r="BM52198" s="138"/>
    </row>
    <row r="52199" spans="62:65" ht="13" thickBot="1">
      <c r="BJ52199" s="138"/>
      <c r="BK52199" s="138"/>
      <c r="BL52199" s="138"/>
      <c r="BM52199" s="138"/>
    </row>
    <row r="52200" spans="62:65" ht="13" thickBot="1">
      <c r="BJ52200" s="138"/>
      <c r="BK52200" s="138"/>
      <c r="BL52200" s="138"/>
      <c r="BM52200" s="138"/>
    </row>
    <row r="52201" spans="62:65" ht="13" thickBot="1">
      <c r="BJ52201" s="138"/>
      <c r="BK52201" s="138"/>
      <c r="BL52201" s="138"/>
      <c r="BM52201" s="138"/>
    </row>
    <row r="52202" spans="62:65" ht="13" thickBot="1">
      <c r="BJ52202" s="138"/>
      <c r="BK52202" s="138"/>
      <c r="BL52202" s="138"/>
      <c r="BM52202" s="138"/>
    </row>
    <row r="52203" spans="62:65" ht="13" thickBot="1">
      <c r="BJ52203" s="138"/>
      <c r="BK52203" s="138"/>
      <c r="BL52203" s="138"/>
      <c r="BM52203" s="138"/>
    </row>
    <row r="52204" spans="62:65" ht="13" thickBot="1">
      <c r="BJ52204" s="138"/>
      <c r="BK52204" s="138"/>
      <c r="BL52204" s="138"/>
      <c r="BM52204" s="138"/>
    </row>
    <row r="52205" spans="62:65" ht="13" thickBot="1">
      <c r="BJ52205" s="138"/>
      <c r="BK52205" s="138"/>
      <c r="BL52205" s="138"/>
      <c r="BM52205" s="138"/>
    </row>
    <row r="52206" spans="62:65" ht="13" thickBot="1">
      <c r="BJ52206" s="138"/>
      <c r="BK52206" s="138"/>
      <c r="BL52206" s="138"/>
      <c r="BM52206" s="138"/>
    </row>
    <row r="52207" spans="62:65" ht="13" thickBot="1">
      <c r="BJ52207" s="138"/>
      <c r="BK52207" s="138"/>
      <c r="BL52207" s="138"/>
      <c r="BM52207" s="138"/>
    </row>
    <row r="52208" spans="62:65" ht="13" thickBot="1">
      <c r="BJ52208" s="138"/>
      <c r="BK52208" s="138"/>
      <c r="BL52208" s="138"/>
      <c r="BM52208" s="138"/>
    </row>
    <row r="52209" spans="62:65" ht="13" thickBot="1">
      <c r="BJ52209" s="138"/>
      <c r="BK52209" s="138"/>
      <c r="BL52209" s="138"/>
      <c r="BM52209" s="138"/>
    </row>
    <row r="52210" spans="62:65" ht="13" thickBot="1">
      <c r="BJ52210" s="138"/>
      <c r="BK52210" s="138"/>
      <c r="BL52210" s="138"/>
      <c r="BM52210" s="138"/>
    </row>
    <row r="52211" spans="62:65" ht="13" thickBot="1">
      <c r="BJ52211" s="138"/>
      <c r="BK52211" s="138"/>
      <c r="BL52211" s="138"/>
      <c r="BM52211" s="138"/>
    </row>
    <row r="52212" spans="62:65" ht="13" thickBot="1">
      <c r="BJ52212" s="138"/>
      <c r="BK52212" s="138"/>
      <c r="BL52212" s="138"/>
      <c r="BM52212" s="138"/>
    </row>
    <row r="52213" spans="62:65" ht="13" thickBot="1">
      <c r="BJ52213" s="138"/>
      <c r="BK52213" s="138"/>
      <c r="BL52213" s="138"/>
      <c r="BM52213" s="138"/>
    </row>
    <row r="52214" spans="62:65" ht="13" thickBot="1">
      <c r="BJ52214" s="138"/>
      <c r="BK52214" s="138"/>
      <c r="BL52214" s="138"/>
      <c r="BM52214" s="138"/>
    </row>
    <row r="52215" spans="62:65" ht="13" thickBot="1">
      <c r="BJ52215" s="138"/>
      <c r="BK52215" s="138"/>
      <c r="BL52215" s="138"/>
      <c r="BM52215" s="138"/>
    </row>
    <row r="52216" spans="62:65" ht="13" thickBot="1">
      <c r="BJ52216" s="138"/>
      <c r="BK52216" s="138"/>
      <c r="BL52216" s="138"/>
      <c r="BM52216" s="138"/>
    </row>
    <row r="52217" spans="62:65" ht="13" thickBot="1">
      <c r="BJ52217" s="138"/>
      <c r="BK52217" s="138"/>
      <c r="BL52217" s="138"/>
      <c r="BM52217" s="138"/>
    </row>
    <row r="52218" spans="62:65" ht="13" thickBot="1">
      <c r="BJ52218" s="138"/>
      <c r="BK52218" s="138"/>
      <c r="BL52218" s="138"/>
      <c r="BM52218" s="138"/>
    </row>
    <row r="52219" spans="62:65" ht="13" thickBot="1">
      <c r="BJ52219" s="138"/>
      <c r="BK52219" s="138"/>
      <c r="BL52219" s="138"/>
      <c r="BM52219" s="138"/>
    </row>
    <row r="52220" spans="62:65" ht="13" thickBot="1">
      <c r="BJ52220" s="138"/>
      <c r="BK52220" s="138"/>
      <c r="BL52220" s="138"/>
      <c r="BM52220" s="138"/>
    </row>
    <row r="52221" spans="62:65" ht="13" thickBot="1">
      <c r="BJ52221" s="138"/>
      <c r="BK52221" s="138"/>
      <c r="BL52221" s="138"/>
      <c r="BM52221" s="138"/>
    </row>
    <row r="52222" spans="62:65" ht="13" thickBot="1">
      <c r="BJ52222" s="138"/>
      <c r="BK52222" s="138"/>
      <c r="BL52222" s="138"/>
      <c r="BM52222" s="138"/>
    </row>
    <row r="52223" spans="62:65" ht="13" thickBot="1">
      <c r="BJ52223" s="138"/>
      <c r="BK52223" s="138"/>
      <c r="BL52223" s="138"/>
      <c r="BM52223" s="138"/>
    </row>
    <row r="52224" spans="62:65" ht="13" thickBot="1">
      <c r="BJ52224" s="138"/>
      <c r="BK52224" s="138"/>
      <c r="BL52224" s="138"/>
      <c r="BM52224" s="138"/>
    </row>
    <row r="52225" spans="62:65" ht="13" thickBot="1">
      <c r="BJ52225" s="138"/>
      <c r="BK52225" s="138"/>
      <c r="BL52225" s="138"/>
      <c r="BM52225" s="138"/>
    </row>
    <row r="52226" spans="62:65" ht="13" thickBot="1">
      <c r="BJ52226" s="138"/>
      <c r="BK52226" s="138"/>
      <c r="BL52226" s="138"/>
      <c r="BM52226" s="138"/>
    </row>
    <row r="52227" spans="62:65" ht="13" thickBot="1">
      <c r="BJ52227" s="138"/>
      <c r="BK52227" s="138"/>
      <c r="BL52227" s="138"/>
      <c r="BM52227" s="138"/>
    </row>
    <row r="52228" spans="62:65" ht="13" thickBot="1">
      <c r="BJ52228" s="138"/>
      <c r="BK52228" s="138"/>
      <c r="BL52228" s="138"/>
      <c r="BM52228" s="138"/>
    </row>
    <row r="52229" spans="62:65" ht="13" thickBot="1">
      <c r="BJ52229" s="138"/>
      <c r="BK52229" s="138"/>
      <c r="BL52229" s="138"/>
      <c r="BM52229" s="138"/>
    </row>
    <row r="52230" spans="62:65" ht="13" thickBot="1">
      <c r="BJ52230" s="138"/>
      <c r="BK52230" s="138"/>
      <c r="BL52230" s="138"/>
      <c r="BM52230" s="138"/>
    </row>
    <row r="52231" spans="62:65" ht="13" thickBot="1">
      <c r="BJ52231" s="138"/>
      <c r="BK52231" s="138"/>
      <c r="BL52231" s="138"/>
      <c r="BM52231" s="138"/>
    </row>
    <row r="52232" spans="62:65" ht="13" thickBot="1">
      <c r="BJ52232" s="138"/>
      <c r="BK52232" s="138"/>
      <c r="BL52232" s="138"/>
      <c r="BM52232" s="138"/>
    </row>
    <row r="52233" spans="62:65" ht="13" thickBot="1">
      <c r="BJ52233" s="138"/>
      <c r="BK52233" s="138"/>
      <c r="BL52233" s="138"/>
      <c r="BM52233" s="138"/>
    </row>
    <row r="52234" spans="62:65" ht="13" thickBot="1">
      <c r="BJ52234" s="138"/>
      <c r="BK52234" s="138"/>
      <c r="BL52234" s="138"/>
      <c r="BM52234" s="138"/>
    </row>
    <row r="52235" spans="62:65" ht="13" thickBot="1">
      <c r="BJ52235" s="138"/>
      <c r="BK52235" s="138"/>
      <c r="BL52235" s="138"/>
      <c r="BM52235" s="138"/>
    </row>
    <row r="52236" spans="62:65" ht="13" thickBot="1">
      <c r="BJ52236" s="138"/>
      <c r="BK52236" s="138"/>
      <c r="BL52236" s="138"/>
      <c r="BM52236" s="138"/>
    </row>
    <row r="52237" spans="62:65" ht="13" thickBot="1">
      <c r="BJ52237" s="138"/>
      <c r="BK52237" s="138"/>
      <c r="BL52237" s="138"/>
      <c r="BM52237" s="138"/>
    </row>
    <row r="52238" spans="62:65" ht="13" thickBot="1">
      <c r="BJ52238" s="138"/>
      <c r="BK52238" s="138"/>
      <c r="BL52238" s="138"/>
      <c r="BM52238" s="138"/>
    </row>
    <row r="52239" spans="62:65" ht="13" thickBot="1">
      <c r="BJ52239" s="138"/>
      <c r="BK52239" s="138"/>
      <c r="BL52239" s="138"/>
      <c r="BM52239" s="138"/>
    </row>
    <row r="52240" spans="62:65" ht="13" thickBot="1">
      <c r="BJ52240" s="138"/>
      <c r="BK52240" s="138"/>
      <c r="BL52240" s="138"/>
      <c r="BM52240" s="138"/>
    </row>
    <row r="52241" spans="62:65" ht="13" thickBot="1">
      <c r="BJ52241" s="138"/>
      <c r="BK52241" s="138"/>
      <c r="BL52241" s="138"/>
      <c r="BM52241" s="138"/>
    </row>
    <row r="52242" spans="62:65" ht="13" thickBot="1">
      <c r="BJ52242" s="138"/>
      <c r="BK52242" s="138"/>
      <c r="BL52242" s="138"/>
      <c r="BM52242" s="138"/>
    </row>
    <row r="52243" spans="62:65" ht="13" thickBot="1">
      <c r="BJ52243" s="138"/>
      <c r="BK52243" s="138"/>
      <c r="BL52243" s="138"/>
      <c r="BM52243" s="138"/>
    </row>
    <row r="52244" spans="62:65" ht="13" thickBot="1">
      <c r="BJ52244" s="138"/>
      <c r="BK52244" s="138"/>
      <c r="BL52244" s="138"/>
      <c r="BM52244" s="138"/>
    </row>
    <row r="52245" spans="62:65" ht="13" thickBot="1">
      <c r="BJ52245" s="138"/>
      <c r="BK52245" s="138"/>
      <c r="BL52245" s="138"/>
      <c r="BM52245" s="138"/>
    </row>
    <row r="52246" spans="62:65" ht="13" thickBot="1">
      <c r="BJ52246" s="138"/>
      <c r="BK52246" s="138"/>
      <c r="BL52246" s="138"/>
      <c r="BM52246" s="138"/>
    </row>
    <row r="52247" spans="62:65" ht="13" thickBot="1">
      <c r="BJ52247" s="138"/>
      <c r="BK52247" s="138"/>
      <c r="BL52247" s="138"/>
      <c r="BM52247" s="138"/>
    </row>
    <row r="52248" spans="62:65" ht="13" thickBot="1">
      <c r="BJ52248" s="138"/>
      <c r="BK52248" s="138"/>
      <c r="BL52248" s="138"/>
      <c r="BM52248" s="138"/>
    </row>
    <row r="52249" spans="62:65" ht="13" thickBot="1">
      <c r="BJ52249" s="138"/>
      <c r="BK52249" s="138"/>
      <c r="BL52249" s="138"/>
      <c r="BM52249" s="138"/>
    </row>
    <row r="52250" spans="62:65" ht="13" thickBot="1">
      <c r="BJ52250" s="138"/>
      <c r="BK52250" s="138"/>
      <c r="BL52250" s="138"/>
      <c r="BM52250" s="138"/>
    </row>
    <row r="52251" spans="62:65" ht="13" thickBot="1">
      <c r="BJ52251" s="138"/>
      <c r="BK52251" s="138"/>
      <c r="BL52251" s="138"/>
      <c r="BM52251" s="138"/>
    </row>
    <row r="52252" spans="62:65" ht="13" thickBot="1">
      <c r="BJ52252" s="138"/>
      <c r="BK52252" s="138"/>
      <c r="BL52252" s="138"/>
      <c r="BM52252" s="138"/>
    </row>
    <row r="52253" spans="62:65" ht="13" thickBot="1">
      <c r="BJ52253" s="138"/>
      <c r="BK52253" s="138"/>
      <c r="BL52253" s="138"/>
      <c r="BM52253" s="138"/>
    </row>
    <row r="52254" spans="62:65" ht="13" thickBot="1">
      <c r="BJ52254" s="138"/>
      <c r="BK52254" s="138"/>
      <c r="BL52254" s="138"/>
      <c r="BM52254" s="138"/>
    </row>
    <row r="52255" spans="62:65" ht="13" thickBot="1">
      <c r="BJ52255" s="138"/>
      <c r="BK52255" s="138"/>
      <c r="BL52255" s="138"/>
      <c r="BM52255" s="138"/>
    </row>
    <row r="52256" spans="62:65" ht="13" thickBot="1">
      <c r="BJ52256" s="138"/>
      <c r="BK52256" s="138"/>
      <c r="BL52256" s="138"/>
      <c r="BM52256" s="138"/>
    </row>
    <row r="52257" spans="62:65" ht="13" thickBot="1">
      <c r="BJ52257" s="138"/>
      <c r="BK52257" s="138"/>
      <c r="BL52257" s="138"/>
      <c r="BM52257" s="138"/>
    </row>
    <row r="52258" spans="62:65" ht="13" thickBot="1">
      <c r="BJ52258" s="138"/>
      <c r="BK52258" s="138"/>
      <c r="BL52258" s="138"/>
      <c r="BM52258" s="138"/>
    </row>
    <row r="52259" spans="62:65" ht="13" thickBot="1">
      <c r="BJ52259" s="138"/>
      <c r="BK52259" s="138"/>
      <c r="BL52259" s="138"/>
      <c r="BM52259" s="138"/>
    </row>
    <row r="52260" spans="62:65" ht="13" thickBot="1">
      <c r="BJ52260" s="138"/>
      <c r="BK52260" s="138"/>
      <c r="BL52260" s="138"/>
      <c r="BM52260" s="138"/>
    </row>
    <row r="52261" spans="62:65" ht="13" thickBot="1">
      <c r="BJ52261" s="138"/>
      <c r="BK52261" s="138"/>
      <c r="BL52261" s="138"/>
      <c r="BM52261" s="138"/>
    </row>
    <row r="52262" spans="62:65" ht="13" thickBot="1">
      <c r="BJ52262" s="138"/>
      <c r="BK52262" s="138"/>
      <c r="BL52262" s="138"/>
      <c r="BM52262" s="138"/>
    </row>
    <row r="52263" spans="62:65" ht="13" thickBot="1">
      <c r="BJ52263" s="138"/>
      <c r="BK52263" s="138"/>
      <c r="BL52263" s="138"/>
      <c r="BM52263" s="138"/>
    </row>
    <row r="52264" spans="62:65" ht="13" thickBot="1">
      <c r="BJ52264" s="138"/>
      <c r="BK52264" s="138"/>
      <c r="BL52264" s="138"/>
      <c r="BM52264" s="138"/>
    </row>
    <row r="52265" spans="62:65" ht="13" thickBot="1">
      <c r="BJ52265" s="138"/>
      <c r="BK52265" s="138"/>
      <c r="BL52265" s="138"/>
      <c r="BM52265" s="138"/>
    </row>
    <row r="52266" spans="62:65" ht="13" thickBot="1">
      <c r="BJ52266" s="138"/>
      <c r="BK52266" s="138"/>
      <c r="BL52266" s="138"/>
      <c r="BM52266" s="138"/>
    </row>
    <row r="52267" spans="62:65" ht="13" thickBot="1">
      <c r="BJ52267" s="138"/>
      <c r="BK52267" s="138"/>
      <c r="BL52267" s="138"/>
      <c r="BM52267" s="138"/>
    </row>
    <row r="52268" spans="62:65" ht="13" thickBot="1">
      <c r="BJ52268" s="138"/>
      <c r="BK52268" s="138"/>
      <c r="BL52268" s="138"/>
      <c r="BM52268" s="138"/>
    </row>
    <row r="52269" spans="62:65" ht="13" thickBot="1">
      <c r="BJ52269" s="138"/>
      <c r="BK52269" s="138"/>
      <c r="BL52269" s="138"/>
      <c r="BM52269" s="138"/>
    </row>
    <row r="52270" spans="62:65" ht="13" thickBot="1">
      <c r="BJ52270" s="138"/>
      <c r="BK52270" s="138"/>
      <c r="BL52270" s="138"/>
      <c r="BM52270" s="138"/>
    </row>
    <row r="52271" spans="62:65" ht="13" thickBot="1">
      <c r="BJ52271" s="138"/>
      <c r="BK52271" s="138"/>
      <c r="BL52271" s="138"/>
      <c r="BM52271" s="138"/>
    </row>
    <row r="52272" spans="62:65" ht="13" thickBot="1">
      <c r="BJ52272" s="138"/>
      <c r="BK52272" s="138"/>
      <c r="BL52272" s="138"/>
      <c r="BM52272" s="138"/>
    </row>
    <row r="52273" spans="62:65" ht="13" thickBot="1">
      <c r="BJ52273" s="138"/>
      <c r="BK52273" s="138"/>
      <c r="BL52273" s="138"/>
      <c r="BM52273" s="138"/>
    </row>
    <row r="52274" spans="62:65" ht="13" thickBot="1">
      <c r="BJ52274" s="138"/>
      <c r="BK52274" s="138"/>
      <c r="BL52274" s="138"/>
      <c r="BM52274" s="138"/>
    </row>
    <row r="52275" spans="62:65" ht="13" thickBot="1">
      <c r="BJ52275" s="138"/>
      <c r="BK52275" s="138"/>
      <c r="BL52275" s="138"/>
      <c r="BM52275" s="138"/>
    </row>
    <row r="52276" spans="62:65" ht="13" thickBot="1">
      <c r="BJ52276" s="138"/>
      <c r="BK52276" s="138"/>
      <c r="BL52276" s="138"/>
      <c r="BM52276" s="138"/>
    </row>
    <row r="52277" spans="62:65" ht="13" thickBot="1">
      <c r="BJ52277" s="138"/>
      <c r="BK52277" s="138"/>
      <c r="BL52277" s="138"/>
      <c r="BM52277" s="138"/>
    </row>
    <row r="52278" spans="62:65" ht="13" thickBot="1">
      <c r="BJ52278" s="138"/>
      <c r="BK52278" s="138"/>
      <c r="BL52278" s="138"/>
      <c r="BM52278" s="138"/>
    </row>
    <row r="52279" spans="62:65" ht="13" thickBot="1">
      <c r="BJ52279" s="138"/>
      <c r="BK52279" s="138"/>
      <c r="BL52279" s="138"/>
      <c r="BM52279" s="138"/>
    </row>
    <row r="52280" spans="62:65" ht="13" thickBot="1">
      <c r="BJ52280" s="138"/>
      <c r="BK52280" s="138"/>
      <c r="BL52280" s="138"/>
      <c r="BM52280" s="138"/>
    </row>
    <row r="52281" spans="62:65" ht="13" thickBot="1">
      <c r="BJ52281" s="138"/>
      <c r="BK52281" s="138"/>
      <c r="BL52281" s="138"/>
      <c r="BM52281" s="138"/>
    </row>
    <row r="52282" spans="62:65" ht="13" thickBot="1">
      <c r="BJ52282" s="138"/>
      <c r="BK52282" s="138"/>
      <c r="BL52282" s="138"/>
      <c r="BM52282" s="138"/>
    </row>
    <row r="52283" spans="62:65" ht="13" thickBot="1">
      <c r="BJ52283" s="138"/>
      <c r="BK52283" s="138"/>
      <c r="BL52283" s="138"/>
      <c r="BM52283" s="138"/>
    </row>
    <row r="52284" spans="62:65" ht="13" thickBot="1">
      <c r="BJ52284" s="138"/>
      <c r="BK52284" s="138"/>
      <c r="BL52284" s="138"/>
      <c r="BM52284" s="138"/>
    </row>
    <row r="52285" spans="62:65" ht="13" thickBot="1">
      <c r="BJ52285" s="138"/>
      <c r="BK52285" s="138"/>
      <c r="BL52285" s="138"/>
      <c r="BM52285" s="138"/>
    </row>
    <row r="52286" spans="62:65" ht="13" thickBot="1">
      <c r="BJ52286" s="138"/>
      <c r="BK52286" s="138"/>
      <c r="BL52286" s="138"/>
      <c r="BM52286" s="138"/>
    </row>
    <row r="52287" spans="62:65" ht="13" thickBot="1">
      <c r="BJ52287" s="138"/>
      <c r="BK52287" s="138"/>
      <c r="BL52287" s="138"/>
      <c r="BM52287" s="138"/>
    </row>
    <row r="52288" spans="62:65" ht="13" thickBot="1">
      <c r="BJ52288" s="138"/>
      <c r="BK52288" s="138"/>
      <c r="BL52288" s="138"/>
      <c r="BM52288" s="138"/>
    </row>
    <row r="52289" spans="62:65" ht="13" thickBot="1">
      <c r="BJ52289" s="138"/>
      <c r="BK52289" s="138"/>
      <c r="BL52289" s="138"/>
      <c r="BM52289" s="138"/>
    </row>
    <row r="52290" spans="62:65" ht="13" thickBot="1">
      <c r="BJ52290" s="138"/>
      <c r="BK52290" s="138"/>
      <c r="BL52290" s="138"/>
      <c r="BM52290" s="138"/>
    </row>
    <row r="52291" spans="62:65" ht="13" thickBot="1">
      <c r="BJ52291" s="138"/>
      <c r="BK52291" s="138"/>
      <c r="BL52291" s="138"/>
      <c r="BM52291" s="138"/>
    </row>
    <row r="52292" spans="62:65" ht="13" thickBot="1">
      <c r="BJ52292" s="138"/>
      <c r="BK52292" s="138"/>
      <c r="BL52292" s="138"/>
      <c r="BM52292" s="138"/>
    </row>
    <row r="52293" spans="62:65" ht="13" thickBot="1">
      <c r="BJ52293" s="138"/>
      <c r="BK52293" s="138"/>
      <c r="BL52293" s="138"/>
      <c r="BM52293" s="138"/>
    </row>
    <row r="52294" spans="62:65" ht="13" thickBot="1">
      <c r="BJ52294" s="138"/>
      <c r="BK52294" s="138"/>
      <c r="BL52294" s="138"/>
      <c r="BM52294" s="138"/>
    </row>
    <row r="52295" spans="62:65" ht="13" thickBot="1">
      <c r="BJ52295" s="138"/>
      <c r="BK52295" s="138"/>
      <c r="BL52295" s="138"/>
      <c r="BM52295" s="138"/>
    </row>
    <row r="52296" spans="62:65" ht="13" thickBot="1">
      <c r="BJ52296" s="138"/>
      <c r="BK52296" s="138"/>
      <c r="BL52296" s="138"/>
      <c r="BM52296" s="138"/>
    </row>
    <row r="52297" spans="62:65" ht="13" thickBot="1">
      <c r="BJ52297" s="138"/>
      <c r="BK52297" s="138"/>
      <c r="BL52297" s="138"/>
      <c r="BM52297" s="138"/>
    </row>
    <row r="52298" spans="62:65" ht="13" thickBot="1">
      <c r="BJ52298" s="138"/>
      <c r="BK52298" s="138"/>
      <c r="BL52298" s="138"/>
      <c r="BM52298" s="138"/>
    </row>
    <row r="52299" spans="62:65" ht="13" thickBot="1">
      <c r="BJ52299" s="138"/>
      <c r="BK52299" s="138"/>
      <c r="BL52299" s="138"/>
      <c r="BM52299" s="138"/>
    </row>
    <row r="52300" spans="62:65" ht="13" thickBot="1">
      <c r="BJ52300" s="138"/>
      <c r="BK52300" s="138"/>
      <c r="BL52300" s="138"/>
      <c r="BM52300" s="138"/>
    </row>
    <row r="52301" spans="62:65" ht="13" thickBot="1">
      <c r="BJ52301" s="138"/>
      <c r="BK52301" s="138"/>
      <c r="BL52301" s="138"/>
      <c r="BM52301" s="138"/>
    </row>
    <row r="52302" spans="62:65" ht="13" thickBot="1">
      <c r="BJ52302" s="138"/>
      <c r="BK52302" s="138"/>
      <c r="BL52302" s="138"/>
      <c r="BM52302" s="138"/>
    </row>
    <row r="52303" spans="62:65" ht="13" thickBot="1">
      <c r="BJ52303" s="138"/>
      <c r="BK52303" s="138"/>
      <c r="BL52303" s="138"/>
      <c r="BM52303" s="138"/>
    </row>
    <row r="52304" spans="62:65" ht="13" thickBot="1">
      <c r="BJ52304" s="138"/>
      <c r="BK52304" s="138"/>
      <c r="BL52304" s="138"/>
      <c r="BM52304" s="138"/>
    </row>
    <row r="52305" spans="62:65" ht="13" thickBot="1">
      <c r="BJ52305" s="138"/>
      <c r="BK52305" s="138"/>
      <c r="BL52305" s="138"/>
      <c r="BM52305" s="138"/>
    </row>
    <row r="52306" spans="62:65" ht="13" thickBot="1">
      <c r="BJ52306" s="138"/>
      <c r="BK52306" s="138"/>
      <c r="BL52306" s="138"/>
      <c r="BM52306" s="138"/>
    </row>
    <row r="52307" spans="62:65" ht="13" thickBot="1">
      <c r="BJ52307" s="138"/>
      <c r="BK52307" s="138"/>
      <c r="BL52307" s="138"/>
      <c r="BM52307" s="138"/>
    </row>
    <row r="52308" spans="62:65" ht="13" thickBot="1">
      <c r="BJ52308" s="138"/>
      <c r="BK52308" s="138"/>
      <c r="BL52308" s="138"/>
      <c r="BM52308" s="138"/>
    </row>
    <row r="52309" spans="62:65" ht="13" thickBot="1">
      <c r="BJ52309" s="138"/>
      <c r="BK52309" s="138"/>
      <c r="BL52309" s="138"/>
      <c r="BM52309" s="138"/>
    </row>
    <row r="52310" spans="62:65" ht="13" thickBot="1">
      <c r="BJ52310" s="138"/>
      <c r="BK52310" s="138"/>
      <c r="BL52310" s="138"/>
      <c r="BM52310" s="138"/>
    </row>
    <row r="52311" spans="62:65" ht="13" thickBot="1">
      <c r="BJ52311" s="138"/>
      <c r="BK52311" s="138"/>
      <c r="BL52311" s="138"/>
      <c r="BM52311" s="138"/>
    </row>
    <row r="52312" spans="62:65" ht="13" thickBot="1">
      <c r="BJ52312" s="138"/>
      <c r="BK52312" s="138"/>
      <c r="BL52312" s="138"/>
      <c r="BM52312" s="138"/>
    </row>
    <row r="52313" spans="62:65" ht="13" thickBot="1">
      <c r="BJ52313" s="138"/>
      <c r="BK52313" s="138"/>
      <c r="BL52313" s="138"/>
      <c r="BM52313" s="138"/>
    </row>
    <row r="52314" spans="62:65" ht="13" thickBot="1">
      <c r="BJ52314" s="138"/>
      <c r="BK52314" s="138"/>
      <c r="BL52314" s="138"/>
      <c r="BM52314" s="138"/>
    </row>
    <row r="52315" spans="62:65" ht="13" thickBot="1">
      <c r="BJ52315" s="138"/>
      <c r="BK52315" s="138"/>
      <c r="BL52315" s="138"/>
      <c r="BM52315" s="138"/>
    </row>
    <row r="52316" spans="62:65" ht="13" thickBot="1">
      <c r="BJ52316" s="138"/>
      <c r="BK52316" s="138"/>
      <c r="BL52316" s="138"/>
      <c r="BM52316" s="138"/>
    </row>
    <row r="52317" spans="62:65" ht="13" thickBot="1">
      <c r="BJ52317" s="138"/>
      <c r="BK52317" s="138"/>
      <c r="BL52317" s="138"/>
      <c r="BM52317" s="138"/>
    </row>
    <row r="52318" spans="62:65" ht="13" thickBot="1">
      <c r="BJ52318" s="138"/>
      <c r="BK52318" s="138"/>
      <c r="BL52318" s="138"/>
      <c r="BM52318" s="138"/>
    </row>
    <row r="52319" spans="62:65" ht="13" thickBot="1">
      <c r="BJ52319" s="138"/>
      <c r="BK52319" s="138"/>
      <c r="BL52319" s="138"/>
      <c r="BM52319" s="138"/>
    </row>
    <row r="52320" spans="62:65" ht="13" thickBot="1">
      <c r="BJ52320" s="138"/>
      <c r="BK52320" s="138"/>
      <c r="BL52320" s="138"/>
      <c r="BM52320" s="138"/>
    </row>
    <row r="52321" spans="62:65" ht="13" thickBot="1">
      <c r="BJ52321" s="138"/>
      <c r="BK52321" s="138"/>
      <c r="BL52321" s="138"/>
      <c r="BM52321" s="138"/>
    </row>
    <row r="52322" spans="62:65" ht="13" thickBot="1">
      <c r="BJ52322" s="138"/>
      <c r="BK52322" s="138"/>
      <c r="BL52322" s="138"/>
      <c r="BM52322" s="138"/>
    </row>
    <row r="52323" spans="62:65" ht="13" thickBot="1">
      <c r="BJ52323" s="138"/>
      <c r="BK52323" s="138"/>
      <c r="BL52323" s="138"/>
      <c r="BM52323" s="138"/>
    </row>
    <row r="52324" spans="62:65" ht="13" thickBot="1">
      <c r="BJ52324" s="138"/>
      <c r="BK52324" s="138"/>
      <c r="BL52324" s="138"/>
      <c r="BM52324" s="138"/>
    </row>
    <row r="52325" spans="62:65" ht="13" thickBot="1">
      <c r="BJ52325" s="138"/>
      <c r="BK52325" s="138"/>
      <c r="BL52325" s="138"/>
      <c r="BM52325" s="138"/>
    </row>
    <row r="52326" spans="62:65" ht="13" thickBot="1">
      <c r="BJ52326" s="138"/>
      <c r="BK52326" s="138"/>
      <c r="BL52326" s="138"/>
      <c r="BM52326" s="138"/>
    </row>
    <row r="52327" spans="62:65" ht="13" thickBot="1">
      <c r="BJ52327" s="138"/>
      <c r="BK52327" s="138"/>
      <c r="BL52327" s="138"/>
      <c r="BM52327" s="138"/>
    </row>
    <row r="52328" spans="62:65" ht="13" thickBot="1">
      <c r="BJ52328" s="138"/>
      <c r="BK52328" s="138"/>
      <c r="BL52328" s="138"/>
      <c r="BM52328" s="138"/>
    </row>
    <row r="52329" spans="62:65" ht="13" thickBot="1">
      <c r="BJ52329" s="138"/>
      <c r="BK52329" s="138"/>
      <c r="BL52329" s="138"/>
      <c r="BM52329" s="138"/>
    </row>
    <row r="52330" spans="62:65" ht="13" thickBot="1">
      <c r="BJ52330" s="138"/>
      <c r="BK52330" s="138"/>
      <c r="BL52330" s="138"/>
      <c r="BM52330" s="138"/>
    </row>
    <row r="52331" spans="62:65" ht="13" thickBot="1">
      <c r="BJ52331" s="138"/>
      <c r="BK52331" s="138"/>
      <c r="BL52331" s="138"/>
      <c r="BM52331" s="138"/>
    </row>
    <row r="52332" spans="62:65" ht="13" thickBot="1">
      <c r="BJ52332" s="138"/>
      <c r="BK52332" s="138"/>
      <c r="BL52332" s="138"/>
      <c r="BM52332" s="138"/>
    </row>
    <row r="52333" spans="62:65" ht="13" thickBot="1">
      <c r="BJ52333" s="138"/>
      <c r="BK52333" s="138"/>
      <c r="BL52333" s="138"/>
      <c r="BM52333" s="138"/>
    </row>
    <row r="52334" spans="62:65" ht="13" thickBot="1">
      <c r="BJ52334" s="138"/>
      <c r="BK52334" s="138"/>
      <c r="BL52334" s="138"/>
      <c r="BM52334" s="138"/>
    </row>
    <row r="52335" spans="62:65" ht="13" thickBot="1">
      <c r="BJ52335" s="138"/>
      <c r="BK52335" s="138"/>
      <c r="BL52335" s="138"/>
      <c r="BM52335" s="138"/>
    </row>
    <row r="52336" spans="62:65" ht="13" thickBot="1">
      <c r="BJ52336" s="138"/>
      <c r="BK52336" s="138"/>
      <c r="BL52336" s="138"/>
      <c r="BM52336" s="138"/>
    </row>
    <row r="52337" spans="62:65" ht="13" thickBot="1">
      <c r="BJ52337" s="138"/>
      <c r="BK52337" s="138"/>
      <c r="BL52337" s="138"/>
      <c r="BM52337" s="138"/>
    </row>
    <row r="52338" spans="62:65" ht="13" thickBot="1">
      <c r="BJ52338" s="138"/>
      <c r="BK52338" s="138"/>
      <c r="BL52338" s="138"/>
      <c r="BM52338" s="138"/>
    </row>
    <row r="52339" spans="62:65" ht="13" thickBot="1">
      <c r="BJ52339" s="138"/>
      <c r="BK52339" s="138"/>
      <c r="BL52339" s="138"/>
      <c r="BM52339" s="138"/>
    </row>
    <row r="52340" spans="62:65" ht="13" thickBot="1">
      <c r="BJ52340" s="138"/>
      <c r="BK52340" s="138"/>
      <c r="BL52340" s="138"/>
      <c r="BM52340" s="138"/>
    </row>
    <row r="52341" spans="62:65" ht="13" thickBot="1">
      <c r="BJ52341" s="138"/>
      <c r="BK52341" s="138"/>
      <c r="BL52341" s="138"/>
      <c r="BM52341" s="138"/>
    </row>
    <row r="52342" spans="62:65" ht="13" thickBot="1">
      <c r="BJ52342" s="138"/>
      <c r="BK52342" s="138"/>
      <c r="BL52342" s="138"/>
      <c r="BM52342" s="138"/>
    </row>
    <row r="52343" spans="62:65" ht="13" thickBot="1">
      <c r="BJ52343" s="138"/>
      <c r="BK52343" s="138"/>
      <c r="BL52343" s="138"/>
      <c r="BM52343" s="138"/>
    </row>
    <row r="52344" spans="62:65" ht="13" thickBot="1">
      <c r="BJ52344" s="138"/>
      <c r="BK52344" s="138"/>
      <c r="BL52344" s="138"/>
      <c r="BM52344" s="138"/>
    </row>
    <row r="52345" spans="62:65" ht="13" thickBot="1">
      <c r="BJ52345" s="138"/>
      <c r="BK52345" s="138"/>
      <c r="BL52345" s="138"/>
      <c r="BM52345" s="138"/>
    </row>
    <row r="52346" spans="62:65" ht="13" thickBot="1">
      <c r="BJ52346" s="138"/>
      <c r="BK52346" s="138"/>
      <c r="BL52346" s="138"/>
      <c r="BM52346" s="138"/>
    </row>
    <row r="52347" spans="62:65" ht="13" thickBot="1">
      <c r="BJ52347" s="138"/>
      <c r="BK52347" s="138"/>
      <c r="BL52347" s="138"/>
      <c r="BM52347" s="138"/>
    </row>
    <row r="52348" spans="62:65" ht="13" thickBot="1">
      <c r="BJ52348" s="138"/>
      <c r="BK52348" s="138"/>
      <c r="BL52348" s="138"/>
      <c r="BM52348" s="138"/>
    </row>
    <row r="52349" spans="62:65" ht="13" thickBot="1">
      <c r="BJ52349" s="138"/>
      <c r="BK52349" s="138"/>
      <c r="BL52349" s="138"/>
      <c r="BM52349" s="138"/>
    </row>
    <row r="52350" spans="62:65" ht="13" thickBot="1">
      <c r="BJ52350" s="138"/>
      <c r="BK52350" s="138"/>
      <c r="BL52350" s="138"/>
      <c r="BM52350" s="138"/>
    </row>
    <row r="52351" spans="62:65" ht="13" thickBot="1">
      <c r="BJ52351" s="138"/>
      <c r="BK52351" s="138"/>
      <c r="BL52351" s="138"/>
      <c r="BM52351" s="138"/>
    </row>
    <row r="52352" spans="62:65" ht="13" thickBot="1">
      <c r="BJ52352" s="138"/>
      <c r="BK52352" s="138"/>
      <c r="BL52352" s="138"/>
      <c r="BM52352" s="138"/>
    </row>
    <row r="52353" spans="62:65" ht="13" thickBot="1">
      <c r="BJ52353" s="138"/>
      <c r="BK52353" s="138"/>
      <c r="BL52353" s="138"/>
      <c r="BM52353" s="138"/>
    </row>
    <row r="52354" spans="62:65" ht="13" thickBot="1">
      <c r="BJ52354" s="138"/>
      <c r="BK52354" s="138"/>
      <c r="BL52354" s="138"/>
      <c r="BM52354" s="138"/>
    </row>
    <row r="52355" spans="62:65" ht="13" thickBot="1">
      <c r="BJ52355" s="138"/>
      <c r="BK52355" s="138"/>
      <c r="BL52355" s="138"/>
      <c r="BM52355" s="138"/>
    </row>
    <row r="52356" spans="62:65" ht="13" thickBot="1">
      <c r="BJ52356" s="138"/>
      <c r="BK52356" s="138"/>
      <c r="BL52356" s="138"/>
      <c r="BM52356" s="138"/>
    </row>
    <row r="52357" spans="62:65" ht="13" thickBot="1">
      <c r="BJ52357" s="138"/>
      <c r="BK52357" s="138"/>
      <c r="BL52357" s="138"/>
      <c r="BM52357" s="138"/>
    </row>
    <row r="52358" spans="62:65" ht="13" thickBot="1">
      <c r="BJ52358" s="138"/>
      <c r="BK52358" s="138"/>
      <c r="BL52358" s="138"/>
      <c r="BM52358" s="138"/>
    </row>
    <row r="52359" spans="62:65" ht="13" thickBot="1">
      <c r="BJ52359" s="138"/>
      <c r="BK52359" s="138"/>
      <c r="BL52359" s="138"/>
      <c r="BM52359" s="138"/>
    </row>
    <row r="52360" spans="62:65" ht="13" thickBot="1">
      <c r="BJ52360" s="138"/>
      <c r="BK52360" s="138"/>
      <c r="BL52360" s="138"/>
      <c r="BM52360" s="138"/>
    </row>
    <row r="52361" spans="62:65" ht="13" thickBot="1">
      <c r="BJ52361" s="138"/>
      <c r="BK52361" s="138"/>
      <c r="BL52361" s="138"/>
      <c r="BM52361" s="138"/>
    </row>
    <row r="52362" spans="62:65" ht="13" thickBot="1">
      <c r="BJ52362" s="138"/>
      <c r="BK52362" s="138"/>
      <c r="BL52362" s="138"/>
      <c r="BM52362" s="138"/>
    </row>
    <row r="52363" spans="62:65" ht="13" thickBot="1">
      <c r="BJ52363" s="138"/>
      <c r="BK52363" s="138"/>
      <c r="BL52363" s="138"/>
      <c r="BM52363" s="138"/>
    </row>
    <row r="52364" spans="62:65" ht="13" thickBot="1">
      <c r="BJ52364" s="138"/>
      <c r="BK52364" s="138"/>
      <c r="BL52364" s="138"/>
      <c r="BM52364" s="138"/>
    </row>
    <row r="52365" spans="62:65" ht="13" thickBot="1">
      <c r="BJ52365" s="138"/>
      <c r="BK52365" s="138"/>
      <c r="BL52365" s="138"/>
      <c r="BM52365" s="138"/>
    </row>
    <row r="52366" spans="62:65" ht="13" thickBot="1">
      <c r="BJ52366" s="138"/>
      <c r="BK52366" s="138"/>
      <c r="BL52366" s="138"/>
      <c r="BM52366" s="138"/>
    </row>
    <row r="52367" spans="62:65" ht="13" thickBot="1">
      <c r="BJ52367" s="138"/>
      <c r="BK52367" s="138"/>
      <c r="BL52367" s="138"/>
      <c r="BM52367" s="138"/>
    </row>
    <row r="52368" spans="62:65" ht="13" thickBot="1">
      <c r="BJ52368" s="138"/>
      <c r="BK52368" s="138"/>
      <c r="BL52368" s="138"/>
      <c r="BM52368" s="138"/>
    </row>
    <row r="52369" spans="62:65" ht="13" thickBot="1">
      <c r="BJ52369" s="138"/>
      <c r="BK52369" s="138"/>
      <c r="BL52369" s="138"/>
      <c r="BM52369" s="138"/>
    </row>
    <row r="52370" spans="62:65" ht="13" thickBot="1">
      <c r="BJ52370" s="138"/>
      <c r="BK52370" s="138"/>
      <c r="BL52370" s="138"/>
      <c r="BM52370" s="138"/>
    </row>
    <row r="52371" spans="62:65" ht="13" thickBot="1">
      <c r="BJ52371" s="138"/>
      <c r="BK52371" s="138"/>
      <c r="BL52371" s="138"/>
      <c r="BM52371" s="138"/>
    </row>
    <row r="52372" spans="62:65" ht="13" thickBot="1">
      <c r="BJ52372" s="138"/>
      <c r="BK52372" s="138"/>
      <c r="BL52372" s="138"/>
      <c r="BM52372" s="138"/>
    </row>
    <row r="52373" spans="62:65" ht="13" thickBot="1">
      <c r="BJ52373" s="138"/>
      <c r="BK52373" s="138"/>
      <c r="BL52373" s="138"/>
      <c r="BM52373" s="138"/>
    </row>
    <row r="52374" spans="62:65" ht="13" thickBot="1">
      <c r="BJ52374" s="138"/>
      <c r="BK52374" s="138"/>
      <c r="BL52374" s="138"/>
      <c r="BM52374" s="138"/>
    </row>
    <row r="52375" spans="62:65" ht="13" thickBot="1">
      <c r="BJ52375" s="138"/>
      <c r="BK52375" s="138"/>
      <c r="BL52375" s="138"/>
      <c r="BM52375" s="138"/>
    </row>
    <row r="52376" spans="62:65" ht="13" thickBot="1">
      <c r="BJ52376" s="138"/>
      <c r="BK52376" s="138"/>
      <c r="BL52376" s="138"/>
      <c r="BM52376" s="138"/>
    </row>
    <row r="52377" spans="62:65" ht="13" thickBot="1">
      <c r="BJ52377" s="138"/>
      <c r="BK52377" s="138"/>
      <c r="BL52377" s="138"/>
      <c r="BM52377" s="138"/>
    </row>
    <row r="52378" spans="62:65" ht="13" thickBot="1">
      <c r="BJ52378" s="138"/>
      <c r="BK52378" s="138"/>
      <c r="BL52378" s="138"/>
      <c r="BM52378" s="138"/>
    </row>
    <row r="52379" spans="62:65" ht="13" thickBot="1">
      <c r="BJ52379" s="138"/>
      <c r="BK52379" s="138"/>
      <c r="BL52379" s="138"/>
      <c r="BM52379" s="138"/>
    </row>
    <row r="52380" spans="62:65" ht="13" thickBot="1">
      <c r="BJ52380" s="138"/>
      <c r="BK52380" s="138"/>
      <c r="BL52380" s="138"/>
      <c r="BM52380" s="138"/>
    </row>
    <row r="52381" spans="62:65" ht="13" thickBot="1">
      <c r="BJ52381" s="138"/>
      <c r="BK52381" s="138"/>
      <c r="BL52381" s="138"/>
      <c r="BM52381" s="138"/>
    </row>
    <row r="52382" spans="62:65" ht="13" thickBot="1">
      <c r="BJ52382" s="138"/>
      <c r="BK52382" s="138"/>
      <c r="BL52382" s="138"/>
      <c r="BM52382" s="138"/>
    </row>
    <row r="52383" spans="62:65" ht="13" thickBot="1">
      <c r="BJ52383" s="138"/>
      <c r="BK52383" s="138"/>
      <c r="BL52383" s="138"/>
      <c r="BM52383" s="138"/>
    </row>
    <row r="52384" spans="62:65" ht="13" thickBot="1">
      <c r="BJ52384" s="138"/>
      <c r="BK52384" s="138"/>
      <c r="BL52384" s="138"/>
      <c r="BM52384" s="138"/>
    </row>
    <row r="52385" spans="62:65" ht="13" thickBot="1">
      <c r="BJ52385" s="138"/>
      <c r="BK52385" s="138"/>
      <c r="BL52385" s="138"/>
      <c r="BM52385" s="138"/>
    </row>
    <row r="52386" spans="62:65" ht="13" thickBot="1">
      <c r="BJ52386" s="138"/>
      <c r="BK52386" s="138"/>
      <c r="BL52386" s="138"/>
      <c r="BM52386" s="138"/>
    </row>
    <row r="52387" spans="62:65" ht="13" thickBot="1">
      <c r="BJ52387" s="138"/>
      <c r="BK52387" s="138"/>
      <c r="BL52387" s="138"/>
      <c r="BM52387" s="138"/>
    </row>
    <row r="52388" spans="62:65" ht="13" thickBot="1">
      <c r="BJ52388" s="138"/>
      <c r="BK52388" s="138"/>
      <c r="BL52388" s="138"/>
      <c r="BM52388" s="138"/>
    </row>
    <row r="52389" spans="62:65" ht="13" thickBot="1">
      <c r="BJ52389" s="138"/>
      <c r="BK52389" s="138"/>
      <c r="BL52389" s="138"/>
      <c r="BM52389" s="138"/>
    </row>
    <row r="52390" spans="62:65" ht="13" thickBot="1">
      <c r="BJ52390" s="138"/>
      <c r="BK52390" s="138"/>
      <c r="BL52390" s="138"/>
      <c r="BM52390" s="138"/>
    </row>
    <row r="52391" spans="62:65" ht="13" thickBot="1">
      <c r="BJ52391" s="138"/>
      <c r="BK52391" s="138"/>
      <c r="BL52391" s="138"/>
      <c r="BM52391" s="138"/>
    </row>
    <row r="52392" spans="62:65" ht="13" thickBot="1">
      <c r="BJ52392" s="138"/>
      <c r="BK52392" s="138"/>
      <c r="BL52392" s="138"/>
      <c r="BM52392" s="138"/>
    </row>
    <row r="52393" spans="62:65" ht="13" thickBot="1">
      <c r="BJ52393" s="138"/>
      <c r="BK52393" s="138"/>
      <c r="BL52393" s="138"/>
      <c r="BM52393" s="138"/>
    </row>
    <row r="52394" spans="62:65" ht="13" thickBot="1">
      <c r="BJ52394" s="138"/>
      <c r="BK52394" s="138"/>
      <c r="BL52394" s="138"/>
      <c r="BM52394" s="138"/>
    </row>
    <row r="52395" spans="62:65" ht="13" thickBot="1">
      <c r="BJ52395" s="138"/>
      <c r="BK52395" s="138"/>
      <c r="BL52395" s="138"/>
      <c r="BM52395" s="138"/>
    </row>
    <row r="52396" spans="62:65" ht="13" thickBot="1">
      <c r="BJ52396" s="138"/>
      <c r="BK52396" s="138"/>
      <c r="BL52396" s="138"/>
      <c r="BM52396" s="138"/>
    </row>
    <row r="52397" spans="62:65" ht="13" thickBot="1">
      <c r="BJ52397" s="138"/>
      <c r="BK52397" s="138"/>
      <c r="BL52397" s="138"/>
      <c r="BM52397" s="138"/>
    </row>
    <row r="52398" spans="62:65" ht="13" thickBot="1">
      <c r="BJ52398" s="138"/>
      <c r="BK52398" s="138"/>
      <c r="BL52398" s="138"/>
      <c r="BM52398" s="138"/>
    </row>
    <row r="52399" spans="62:65" ht="13" thickBot="1">
      <c r="BJ52399" s="138"/>
      <c r="BK52399" s="138"/>
      <c r="BL52399" s="138"/>
      <c r="BM52399" s="138"/>
    </row>
    <row r="52400" spans="62:65" ht="13" thickBot="1">
      <c r="BJ52400" s="138"/>
      <c r="BK52400" s="138"/>
      <c r="BL52400" s="138"/>
      <c r="BM52400" s="138"/>
    </row>
    <row r="52401" spans="62:65" ht="13" thickBot="1">
      <c r="BJ52401" s="138"/>
      <c r="BK52401" s="138"/>
      <c r="BL52401" s="138"/>
      <c r="BM52401" s="138"/>
    </row>
    <row r="52402" spans="62:65" ht="13" thickBot="1">
      <c r="BJ52402" s="138"/>
      <c r="BK52402" s="138"/>
      <c r="BL52402" s="138"/>
      <c r="BM52402" s="138"/>
    </row>
    <row r="52403" spans="62:65" ht="13" thickBot="1">
      <c r="BJ52403" s="138"/>
      <c r="BK52403" s="138"/>
      <c r="BL52403" s="138"/>
      <c r="BM52403" s="138"/>
    </row>
    <row r="52404" spans="62:65" ht="13" thickBot="1">
      <c r="BJ52404" s="138"/>
      <c r="BK52404" s="138"/>
      <c r="BL52404" s="138"/>
      <c r="BM52404" s="138"/>
    </row>
    <row r="52405" spans="62:65" ht="13" thickBot="1">
      <c r="BJ52405" s="138"/>
      <c r="BK52405" s="138"/>
      <c r="BL52405" s="138"/>
      <c r="BM52405" s="138"/>
    </row>
    <row r="52406" spans="62:65" ht="13" thickBot="1">
      <c r="BJ52406" s="138"/>
      <c r="BK52406" s="138"/>
      <c r="BL52406" s="138"/>
      <c r="BM52406" s="138"/>
    </row>
    <row r="52407" spans="62:65" ht="13" thickBot="1">
      <c r="BJ52407" s="138"/>
      <c r="BK52407" s="138"/>
      <c r="BL52407" s="138"/>
      <c r="BM52407" s="138"/>
    </row>
    <row r="52408" spans="62:65" ht="13" thickBot="1">
      <c r="BJ52408" s="138"/>
      <c r="BK52408" s="138"/>
      <c r="BL52408" s="138"/>
      <c r="BM52408" s="138"/>
    </row>
    <row r="52409" spans="62:65" ht="13" thickBot="1">
      <c r="BJ52409" s="138"/>
      <c r="BK52409" s="138"/>
      <c r="BL52409" s="138"/>
      <c r="BM52409" s="138"/>
    </row>
    <row r="52410" spans="62:65" ht="13" thickBot="1">
      <c r="BJ52410" s="138"/>
      <c r="BK52410" s="138"/>
      <c r="BL52410" s="138"/>
      <c r="BM52410" s="138"/>
    </row>
    <row r="52411" spans="62:65" ht="13" thickBot="1">
      <c r="BJ52411" s="138"/>
      <c r="BK52411" s="138"/>
      <c r="BL52411" s="138"/>
      <c r="BM52411" s="138"/>
    </row>
    <row r="52412" spans="62:65" ht="13" thickBot="1">
      <c r="BJ52412" s="138"/>
      <c r="BK52412" s="138"/>
      <c r="BL52412" s="138"/>
      <c r="BM52412" s="138"/>
    </row>
    <row r="52413" spans="62:65" ht="13" thickBot="1">
      <c r="BJ52413" s="138"/>
      <c r="BK52413" s="138"/>
      <c r="BL52413" s="138"/>
      <c r="BM52413" s="138"/>
    </row>
    <row r="52414" spans="62:65" ht="13" thickBot="1">
      <c r="BJ52414" s="138"/>
      <c r="BK52414" s="138"/>
      <c r="BL52414" s="138"/>
      <c r="BM52414" s="138"/>
    </row>
    <row r="52415" spans="62:65" ht="13" thickBot="1">
      <c r="BJ52415" s="138"/>
      <c r="BK52415" s="138"/>
      <c r="BL52415" s="138"/>
      <c r="BM52415" s="138"/>
    </row>
    <row r="52416" spans="62:65" ht="13" thickBot="1">
      <c r="BJ52416" s="138"/>
      <c r="BK52416" s="138"/>
      <c r="BL52416" s="138"/>
      <c r="BM52416" s="138"/>
    </row>
    <row r="52417" spans="62:65" ht="13" thickBot="1">
      <c r="BJ52417" s="138"/>
      <c r="BK52417" s="138"/>
      <c r="BL52417" s="138"/>
      <c r="BM52417" s="138"/>
    </row>
    <row r="52418" spans="62:65" ht="13" thickBot="1">
      <c r="BJ52418" s="138"/>
      <c r="BK52418" s="138"/>
      <c r="BL52418" s="138"/>
      <c r="BM52418" s="138"/>
    </row>
    <row r="52419" spans="62:65" ht="13" thickBot="1">
      <c r="BJ52419" s="138"/>
      <c r="BK52419" s="138"/>
      <c r="BL52419" s="138"/>
      <c r="BM52419" s="138"/>
    </row>
    <row r="52420" spans="62:65" ht="13" thickBot="1">
      <c r="BJ52420" s="138"/>
      <c r="BK52420" s="138"/>
      <c r="BL52420" s="138"/>
      <c r="BM52420" s="138"/>
    </row>
    <row r="52421" spans="62:65" ht="13" thickBot="1">
      <c r="BJ52421" s="138"/>
      <c r="BK52421" s="138"/>
      <c r="BL52421" s="138"/>
      <c r="BM52421" s="138"/>
    </row>
    <row r="52422" spans="62:65" ht="13" thickBot="1">
      <c r="BJ52422" s="138"/>
      <c r="BK52422" s="138"/>
      <c r="BL52422" s="138"/>
      <c r="BM52422" s="138"/>
    </row>
    <row r="52423" spans="62:65" ht="13" thickBot="1">
      <c r="BJ52423" s="138"/>
      <c r="BK52423" s="138"/>
      <c r="BL52423" s="138"/>
      <c r="BM52423" s="138"/>
    </row>
    <row r="52424" spans="62:65" ht="13" thickBot="1">
      <c r="BJ52424" s="138"/>
      <c r="BK52424" s="138"/>
      <c r="BL52424" s="138"/>
      <c r="BM52424" s="138"/>
    </row>
    <row r="52425" spans="62:65" ht="13" thickBot="1">
      <c r="BJ52425" s="138"/>
      <c r="BK52425" s="138"/>
      <c r="BL52425" s="138"/>
      <c r="BM52425" s="138"/>
    </row>
    <row r="52426" spans="62:65" ht="13" thickBot="1">
      <c r="BJ52426" s="138"/>
      <c r="BK52426" s="138"/>
      <c r="BL52426" s="138"/>
      <c r="BM52426" s="138"/>
    </row>
    <row r="52427" spans="62:65" ht="13" thickBot="1">
      <c r="BJ52427" s="138"/>
      <c r="BK52427" s="138"/>
      <c r="BL52427" s="138"/>
      <c r="BM52427" s="138"/>
    </row>
    <row r="52428" spans="62:65" ht="13" thickBot="1">
      <c r="BJ52428" s="138"/>
      <c r="BK52428" s="138"/>
      <c r="BL52428" s="138"/>
      <c r="BM52428" s="138"/>
    </row>
    <row r="52429" spans="62:65" ht="13" thickBot="1">
      <c r="BJ52429" s="138"/>
      <c r="BK52429" s="138"/>
      <c r="BL52429" s="138"/>
      <c r="BM52429" s="138"/>
    </row>
    <row r="52430" spans="62:65" ht="13" thickBot="1">
      <c r="BJ52430" s="138"/>
      <c r="BK52430" s="138"/>
      <c r="BL52430" s="138"/>
      <c r="BM52430" s="138"/>
    </row>
    <row r="52431" spans="62:65" ht="13" thickBot="1">
      <c r="BJ52431" s="138"/>
      <c r="BK52431" s="138"/>
      <c r="BL52431" s="138"/>
      <c r="BM52431" s="138"/>
    </row>
    <row r="52432" spans="62:65" ht="13" thickBot="1">
      <c r="BJ52432" s="138"/>
      <c r="BK52432" s="138"/>
      <c r="BL52432" s="138"/>
      <c r="BM52432" s="138"/>
    </row>
    <row r="52433" spans="62:65" ht="13" thickBot="1">
      <c r="BJ52433" s="138"/>
      <c r="BK52433" s="138"/>
      <c r="BL52433" s="138"/>
      <c r="BM52433" s="138"/>
    </row>
    <row r="52434" spans="62:65" ht="13" thickBot="1">
      <c r="BJ52434" s="138"/>
      <c r="BK52434" s="138"/>
      <c r="BL52434" s="138"/>
      <c r="BM52434" s="138"/>
    </row>
    <row r="52435" spans="62:65" ht="13" thickBot="1">
      <c r="BJ52435" s="138"/>
      <c r="BK52435" s="138"/>
      <c r="BL52435" s="138"/>
      <c r="BM52435" s="138"/>
    </row>
    <row r="52436" spans="62:65" ht="13" thickBot="1">
      <c r="BJ52436" s="138"/>
      <c r="BK52436" s="138"/>
      <c r="BL52436" s="138"/>
      <c r="BM52436" s="138"/>
    </row>
    <row r="52437" spans="62:65" ht="13" thickBot="1">
      <c r="BJ52437" s="138"/>
      <c r="BK52437" s="138"/>
      <c r="BL52437" s="138"/>
      <c r="BM52437" s="138"/>
    </row>
    <row r="52438" spans="62:65" ht="13" thickBot="1">
      <c r="BJ52438" s="138"/>
      <c r="BK52438" s="138"/>
      <c r="BL52438" s="138"/>
      <c r="BM52438" s="138"/>
    </row>
    <row r="52439" spans="62:65" ht="13" thickBot="1">
      <c r="BJ52439" s="138"/>
      <c r="BK52439" s="138"/>
      <c r="BL52439" s="138"/>
      <c r="BM52439" s="138"/>
    </row>
    <row r="52440" spans="62:65" ht="13" thickBot="1">
      <c r="BJ52440" s="138"/>
      <c r="BK52440" s="138"/>
      <c r="BL52440" s="138"/>
      <c r="BM52440" s="138"/>
    </row>
    <row r="52441" spans="62:65" ht="13" thickBot="1">
      <c r="BJ52441" s="138"/>
      <c r="BK52441" s="138"/>
      <c r="BL52441" s="138"/>
      <c r="BM52441" s="138"/>
    </row>
    <row r="52442" spans="62:65" ht="13" thickBot="1">
      <c r="BJ52442" s="138"/>
      <c r="BK52442" s="138"/>
      <c r="BL52442" s="138"/>
      <c r="BM52442" s="138"/>
    </row>
    <row r="52443" spans="62:65" ht="13" thickBot="1">
      <c r="BJ52443" s="138"/>
      <c r="BK52443" s="138"/>
      <c r="BL52443" s="138"/>
      <c r="BM52443" s="138"/>
    </row>
    <row r="52444" spans="62:65" ht="13" thickBot="1">
      <c r="BJ52444" s="138"/>
      <c r="BK52444" s="138"/>
      <c r="BL52444" s="138"/>
      <c r="BM52444" s="138"/>
    </row>
    <row r="52445" spans="62:65" ht="13" thickBot="1">
      <c r="BJ52445" s="138"/>
      <c r="BK52445" s="138"/>
      <c r="BL52445" s="138"/>
      <c r="BM52445" s="138"/>
    </row>
    <row r="52446" spans="62:65" ht="13" thickBot="1">
      <c r="BJ52446" s="138"/>
      <c r="BK52446" s="138"/>
      <c r="BL52446" s="138"/>
      <c r="BM52446" s="138"/>
    </row>
    <row r="52447" spans="62:65" ht="13" thickBot="1">
      <c r="BJ52447" s="138"/>
      <c r="BK52447" s="138"/>
      <c r="BL52447" s="138"/>
      <c r="BM52447" s="138"/>
    </row>
    <row r="52448" spans="62:65" ht="13" thickBot="1">
      <c r="BJ52448" s="138"/>
      <c r="BK52448" s="138"/>
      <c r="BL52448" s="138"/>
      <c r="BM52448" s="138"/>
    </row>
    <row r="52449" spans="62:65" ht="13" thickBot="1">
      <c r="BJ52449" s="138"/>
      <c r="BK52449" s="138"/>
      <c r="BL52449" s="138"/>
      <c r="BM52449" s="138"/>
    </row>
    <row r="52450" spans="62:65" ht="13" thickBot="1">
      <c r="BJ52450" s="138"/>
      <c r="BK52450" s="138"/>
      <c r="BL52450" s="138"/>
      <c r="BM52450" s="138"/>
    </row>
    <row r="52451" spans="62:65" ht="13" thickBot="1">
      <c r="BJ52451" s="138"/>
      <c r="BK52451" s="138"/>
      <c r="BL52451" s="138"/>
      <c r="BM52451" s="138"/>
    </row>
    <row r="52452" spans="62:65" ht="13" thickBot="1">
      <c r="BJ52452" s="138"/>
      <c r="BK52452" s="138"/>
      <c r="BL52452" s="138"/>
      <c r="BM52452" s="138"/>
    </row>
    <row r="52453" spans="62:65" ht="13" thickBot="1">
      <c r="BJ52453" s="138"/>
      <c r="BK52453" s="138"/>
      <c r="BL52453" s="138"/>
      <c r="BM52453" s="138"/>
    </row>
    <row r="52454" spans="62:65" ht="13" thickBot="1">
      <c r="BJ52454" s="138"/>
      <c r="BK52454" s="138"/>
      <c r="BL52454" s="138"/>
      <c r="BM52454" s="138"/>
    </row>
    <row r="52455" spans="62:65" ht="13" thickBot="1">
      <c r="BJ52455" s="138"/>
      <c r="BK52455" s="138"/>
      <c r="BL52455" s="138"/>
      <c r="BM52455" s="138"/>
    </row>
    <row r="52456" spans="62:65" ht="13" thickBot="1">
      <c r="BJ52456" s="138"/>
      <c r="BK52456" s="138"/>
      <c r="BL52456" s="138"/>
      <c r="BM52456" s="138"/>
    </row>
    <row r="52457" spans="62:65" ht="13" thickBot="1">
      <c r="BJ52457" s="138"/>
      <c r="BK52457" s="138"/>
      <c r="BL52457" s="138"/>
      <c r="BM52457" s="138"/>
    </row>
    <row r="52458" spans="62:65" ht="13" thickBot="1">
      <c r="BJ52458" s="138"/>
      <c r="BK52458" s="138"/>
      <c r="BL52458" s="138"/>
      <c r="BM52458" s="138"/>
    </row>
    <row r="52459" spans="62:65" ht="13" thickBot="1">
      <c r="BJ52459" s="138"/>
      <c r="BK52459" s="138"/>
      <c r="BL52459" s="138"/>
      <c r="BM52459" s="138"/>
    </row>
    <row r="52460" spans="62:65" ht="13" thickBot="1">
      <c r="BJ52460" s="138"/>
      <c r="BK52460" s="138"/>
      <c r="BL52460" s="138"/>
      <c r="BM52460" s="138"/>
    </row>
    <row r="52461" spans="62:65" ht="13" thickBot="1">
      <c r="BJ52461" s="138"/>
      <c r="BK52461" s="138"/>
      <c r="BL52461" s="138"/>
      <c r="BM52461" s="138"/>
    </row>
    <row r="52462" spans="62:65" ht="13" thickBot="1">
      <c r="BJ52462" s="138"/>
      <c r="BK52462" s="138"/>
      <c r="BL52462" s="138"/>
      <c r="BM52462" s="138"/>
    </row>
    <row r="52463" spans="62:65" ht="13" thickBot="1">
      <c r="BJ52463" s="138"/>
      <c r="BK52463" s="138"/>
      <c r="BL52463" s="138"/>
      <c r="BM52463" s="138"/>
    </row>
    <row r="52464" spans="62:65" ht="13" thickBot="1">
      <c r="BJ52464" s="138"/>
      <c r="BK52464" s="138"/>
      <c r="BL52464" s="138"/>
      <c r="BM52464" s="138"/>
    </row>
    <row r="52465" spans="62:65" ht="13" thickBot="1">
      <c r="BJ52465" s="138"/>
      <c r="BK52465" s="138"/>
      <c r="BL52465" s="138"/>
      <c r="BM52465" s="138"/>
    </row>
    <row r="52466" spans="62:65" ht="13" thickBot="1">
      <c r="BJ52466" s="138"/>
      <c r="BK52466" s="138"/>
      <c r="BL52466" s="138"/>
      <c r="BM52466" s="138"/>
    </row>
    <row r="52467" spans="62:65" ht="13" thickBot="1">
      <c r="BJ52467" s="138"/>
      <c r="BK52467" s="138"/>
      <c r="BL52467" s="138"/>
      <c r="BM52467" s="138"/>
    </row>
    <row r="52468" spans="62:65" ht="13" thickBot="1">
      <c r="BJ52468" s="138"/>
      <c r="BK52468" s="138"/>
      <c r="BL52468" s="138"/>
      <c r="BM52468" s="138"/>
    </row>
    <row r="52469" spans="62:65" ht="13" thickBot="1">
      <c r="BJ52469" s="138"/>
      <c r="BK52469" s="138"/>
      <c r="BL52469" s="138"/>
      <c r="BM52469" s="138"/>
    </row>
    <row r="52470" spans="62:65" ht="13" thickBot="1">
      <c r="BJ52470" s="138"/>
      <c r="BK52470" s="138"/>
      <c r="BL52470" s="138"/>
      <c r="BM52470" s="138"/>
    </row>
    <row r="52471" spans="62:65" ht="13" thickBot="1">
      <c r="BJ52471" s="138"/>
      <c r="BK52471" s="138"/>
      <c r="BL52471" s="138"/>
      <c r="BM52471" s="138"/>
    </row>
    <row r="52472" spans="62:65" ht="13" thickBot="1">
      <c r="BJ52472" s="138"/>
      <c r="BK52472" s="138"/>
      <c r="BL52472" s="138"/>
      <c r="BM52472" s="138"/>
    </row>
    <row r="52473" spans="62:65" ht="13" thickBot="1">
      <c r="BJ52473" s="138"/>
      <c r="BK52473" s="138"/>
      <c r="BL52473" s="138"/>
      <c r="BM52473" s="138"/>
    </row>
    <row r="52474" spans="62:65" ht="13" thickBot="1">
      <c r="BJ52474" s="138"/>
      <c r="BK52474" s="138"/>
      <c r="BL52474" s="138"/>
      <c r="BM52474" s="138"/>
    </row>
    <row r="52475" spans="62:65" ht="13" thickBot="1">
      <c r="BJ52475" s="138"/>
      <c r="BK52475" s="138"/>
      <c r="BL52475" s="138"/>
      <c r="BM52475" s="138"/>
    </row>
    <row r="52476" spans="62:65" ht="13" thickBot="1">
      <c r="BJ52476" s="138"/>
      <c r="BK52476" s="138"/>
      <c r="BL52476" s="138"/>
      <c r="BM52476" s="138"/>
    </row>
    <row r="52477" spans="62:65" ht="13" thickBot="1">
      <c r="BJ52477" s="138"/>
      <c r="BK52477" s="138"/>
      <c r="BL52477" s="138"/>
      <c r="BM52477" s="138"/>
    </row>
    <row r="52478" spans="62:65" ht="13" thickBot="1">
      <c r="BJ52478" s="138"/>
      <c r="BK52478" s="138"/>
      <c r="BL52478" s="138"/>
      <c r="BM52478" s="138"/>
    </row>
    <row r="52479" spans="62:65" ht="13" thickBot="1">
      <c r="BJ52479" s="138"/>
      <c r="BK52479" s="138"/>
      <c r="BL52479" s="138"/>
      <c r="BM52479" s="138"/>
    </row>
    <row r="52480" spans="62:65" ht="13" thickBot="1">
      <c r="BJ52480" s="138"/>
      <c r="BK52480" s="138"/>
      <c r="BL52480" s="138"/>
      <c r="BM52480" s="138"/>
    </row>
    <row r="52481" spans="62:65" ht="13" thickBot="1">
      <c r="BJ52481" s="138"/>
      <c r="BK52481" s="138"/>
      <c r="BL52481" s="138"/>
      <c r="BM52481" s="138"/>
    </row>
    <row r="52482" spans="62:65" ht="13" thickBot="1">
      <c r="BJ52482" s="138"/>
      <c r="BK52482" s="138"/>
      <c r="BL52482" s="138"/>
      <c r="BM52482" s="138"/>
    </row>
    <row r="52483" spans="62:65" ht="13" thickBot="1">
      <c r="BJ52483" s="138"/>
      <c r="BK52483" s="138"/>
      <c r="BL52483" s="138"/>
      <c r="BM52483" s="138"/>
    </row>
    <row r="52484" spans="62:65" ht="13" thickBot="1">
      <c r="BJ52484" s="138"/>
      <c r="BK52484" s="138"/>
      <c r="BL52484" s="138"/>
      <c r="BM52484" s="138"/>
    </row>
    <row r="52485" spans="62:65" ht="13" thickBot="1">
      <c r="BJ52485" s="138"/>
      <c r="BK52485" s="138"/>
      <c r="BL52485" s="138"/>
      <c r="BM52485" s="138"/>
    </row>
    <row r="52486" spans="62:65" ht="13" thickBot="1">
      <c r="BJ52486" s="138"/>
      <c r="BK52486" s="138"/>
      <c r="BL52486" s="138"/>
      <c r="BM52486" s="138"/>
    </row>
    <row r="52487" spans="62:65" ht="13" thickBot="1">
      <c r="BJ52487" s="138"/>
      <c r="BK52487" s="138"/>
      <c r="BL52487" s="138"/>
      <c r="BM52487" s="138"/>
    </row>
    <row r="52488" spans="62:65" ht="13" thickBot="1">
      <c r="BJ52488" s="138"/>
      <c r="BK52488" s="138"/>
      <c r="BL52488" s="138"/>
      <c r="BM52488" s="138"/>
    </row>
    <row r="52489" spans="62:65" ht="13" thickBot="1">
      <c r="BJ52489" s="138"/>
      <c r="BK52489" s="138"/>
      <c r="BL52489" s="138"/>
      <c r="BM52489" s="138"/>
    </row>
    <row r="52490" spans="62:65" ht="13" thickBot="1">
      <c r="BJ52490" s="138"/>
      <c r="BK52490" s="138"/>
      <c r="BL52490" s="138"/>
      <c r="BM52490" s="138"/>
    </row>
    <row r="52491" spans="62:65" ht="13" thickBot="1">
      <c r="BJ52491" s="138"/>
      <c r="BK52491" s="138"/>
      <c r="BL52491" s="138"/>
      <c r="BM52491" s="138"/>
    </row>
    <row r="52492" spans="62:65" ht="13" thickBot="1">
      <c r="BJ52492" s="138"/>
      <c r="BK52492" s="138"/>
      <c r="BL52492" s="138"/>
      <c r="BM52492" s="138"/>
    </row>
    <row r="52493" spans="62:65" ht="13" thickBot="1">
      <c r="BJ52493" s="138"/>
      <c r="BK52493" s="138"/>
      <c r="BL52493" s="138"/>
      <c r="BM52493" s="138"/>
    </row>
    <row r="52494" spans="62:65" ht="13" thickBot="1">
      <c r="BJ52494" s="138"/>
      <c r="BK52494" s="138"/>
      <c r="BL52494" s="138"/>
      <c r="BM52494" s="138"/>
    </row>
    <row r="52495" spans="62:65" ht="13" thickBot="1">
      <c r="BJ52495" s="138"/>
      <c r="BK52495" s="138"/>
      <c r="BL52495" s="138"/>
      <c r="BM52495" s="138"/>
    </row>
    <row r="52496" spans="62:65" ht="13" thickBot="1">
      <c r="BJ52496" s="138"/>
      <c r="BK52496" s="138"/>
      <c r="BL52496" s="138"/>
      <c r="BM52496" s="138"/>
    </row>
    <row r="52497" spans="62:65" ht="13" thickBot="1">
      <c r="BJ52497" s="138"/>
      <c r="BK52497" s="138"/>
      <c r="BL52497" s="138"/>
      <c r="BM52497" s="138"/>
    </row>
    <row r="52498" spans="62:65" ht="13" thickBot="1">
      <c r="BJ52498" s="138"/>
      <c r="BK52498" s="138"/>
      <c r="BL52498" s="138"/>
      <c r="BM52498" s="138"/>
    </row>
    <row r="52499" spans="62:65" ht="13" thickBot="1">
      <c r="BJ52499" s="138"/>
      <c r="BK52499" s="138"/>
      <c r="BL52499" s="138"/>
      <c r="BM52499" s="138"/>
    </row>
    <row r="52500" spans="62:65" ht="13" thickBot="1">
      <c r="BJ52500" s="138"/>
      <c r="BK52500" s="138"/>
      <c r="BL52500" s="138"/>
      <c r="BM52500" s="138"/>
    </row>
    <row r="52501" spans="62:65" ht="13" thickBot="1">
      <c r="BJ52501" s="138"/>
      <c r="BK52501" s="138"/>
      <c r="BL52501" s="138"/>
      <c r="BM52501" s="138"/>
    </row>
    <row r="52502" spans="62:65" ht="13" thickBot="1">
      <c r="BJ52502" s="138"/>
      <c r="BK52502" s="138"/>
      <c r="BL52502" s="138"/>
      <c r="BM52502" s="138"/>
    </row>
    <row r="52503" spans="62:65" ht="13" thickBot="1">
      <c r="BJ52503" s="138"/>
      <c r="BK52503" s="138"/>
      <c r="BL52503" s="138"/>
      <c r="BM52503" s="138"/>
    </row>
    <row r="52504" spans="62:65" ht="13" thickBot="1">
      <c r="BJ52504" s="138"/>
      <c r="BK52504" s="138"/>
      <c r="BL52504" s="138"/>
      <c r="BM52504" s="138"/>
    </row>
    <row r="52505" spans="62:65" ht="13" thickBot="1">
      <c r="BJ52505" s="138"/>
      <c r="BK52505" s="138"/>
      <c r="BL52505" s="138"/>
      <c r="BM52505" s="138"/>
    </row>
    <row r="52506" spans="62:65" ht="13" thickBot="1">
      <c r="BJ52506" s="138"/>
      <c r="BK52506" s="138"/>
      <c r="BL52506" s="138"/>
      <c r="BM52506" s="138"/>
    </row>
    <row r="52507" spans="62:65" ht="13" thickBot="1">
      <c r="BJ52507" s="138"/>
      <c r="BK52507" s="138"/>
      <c r="BL52507" s="138"/>
      <c r="BM52507" s="138"/>
    </row>
    <row r="52508" spans="62:65" ht="13" thickBot="1">
      <c r="BJ52508" s="138"/>
      <c r="BK52508" s="138"/>
      <c r="BL52508" s="138"/>
      <c r="BM52508" s="138"/>
    </row>
    <row r="52509" spans="62:65" ht="13" thickBot="1">
      <c r="BJ52509" s="138"/>
      <c r="BK52509" s="138"/>
      <c r="BL52509" s="138"/>
      <c r="BM52509" s="138"/>
    </row>
    <row r="52510" spans="62:65" ht="13" thickBot="1">
      <c r="BJ52510" s="138"/>
      <c r="BK52510" s="138"/>
      <c r="BL52510" s="138"/>
      <c r="BM52510" s="138"/>
    </row>
    <row r="52511" spans="62:65" ht="13" thickBot="1">
      <c r="BJ52511" s="138"/>
      <c r="BK52511" s="138"/>
      <c r="BL52511" s="138"/>
      <c r="BM52511" s="138"/>
    </row>
    <row r="52512" spans="62:65" ht="13" thickBot="1">
      <c r="BJ52512" s="138"/>
      <c r="BK52512" s="138"/>
      <c r="BL52512" s="138"/>
      <c r="BM52512" s="138"/>
    </row>
    <row r="52513" spans="62:65" ht="13" thickBot="1">
      <c r="BJ52513" s="138"/>
      <c r="BK52513" s="138"/>
      <c r="BL52513" s="138"/>
      <c r="BM52513" s="138"/>
    </row>
    <row r="52514" spans="62:65" ht="13" thickBot="1">
      <c r="BJ52514" s="138"/>
      <c r="BK52514" s="138"/>
      <c r="BL52514" s="138"/>
      <c r="BM52514" s="138"/>
    </row>
    <row r="52515" spans="62:65" ht="13" thickBot="1">
      <c r="BJ52515" s="138"/>
      <c r="BK52515" s="138"/>
      <c r="BL52515" s="138"/>
      <c r="BM52515" s="138"/>
    </row>
    <row r="52516" spans="62:65" ht="13" thickBot="1">
      <c r="BJ52516" s="138"/>
      <c r="BK52516" s="138"/>
      <c r="BL52516" s="138"/>
      <c r="BM52516" s="138"/>
    </row>
    <row r="52517" spans="62:65" ht="13" thickBot="1">
      <c r="BJ52517" s="138"/>
      <c r="BK52517" s="138"/>
      <c r="BL52517" s="138"/>
      <c r="BM52517" s="138"/>
    </row>
    <row r="52518" spans="62:65" ht="13" thickBot="1">
      <c r="BJ52518" s="138"/>
      <c r="BK52518" s="138"/>
      <c r="BL52518" s="138"/>
      <c r="BM52518" s="138"/>
    </row>
    <row r="52519" spans="62:65" ht="13" thickBot="1">
      <c r="BJ52519" s="138"/>
      <c r="BK52519" s="138"/>
      <c r="BL52519" s="138"/>
      <c r="BM52519" s="138"/>
    </row>
    <row r="52520" spans="62:65" ht="13" thickBot="1">
      <c r="BJ52520" s="138"/>
      <c r="BK52520" s="138"/>
      <c r="BL52520" s="138"/>
      <c r="BM52520" s="138"/>
    </row>
    <row r="52521" spans="62:65" ht="13" thickBot="1">
      <c r="BJ52521" s="138"/>
      <c r="BK52521" s="138"/>
      <c r="BL52521" s="138"/>
      <c r="BM52521" s="138"/>
    </row>
    <row r="52522" spans="62:65" ht="13" thickBot="1">
      <c r="BJ52522" s="138"/>
      <c r="BK52522" s="138"/>
      <c r="BL52522" s="138"/>
      <c r="BM52522" s="138"/>
    </row>
    <row r="52523" spans="62:65" ht="13" thickBot="1">
      <c r="BJ52523" s="138"/>
      <c r="BK52523" s="138"/>
      <c r="BL52523" s="138"/>
      <c r="BM52523" s="138"/>
    </row>
    <row r="52524" spans="62:65" ht="13" thickBot="1">
      <c r="BJ52524" s="138"/>
      <c r="BK52524" s="138"/>
      <c r="BL52524" s="138"/>
      <c r="BM52524" s="138"/>
    </row>
    <row r="52525" spans="62:65" ht="13" thickBot="1">
      <c r="BJ52525" s="138"/>
      <c r="BK52525" s="138"/>
      <c r="BL52525" s="138"/>
      <c r="BM52525" s="138"/>
    </row>
    <row r="52526" spans="62:65" ht="13" thickBot="1">
      <c r="BJ52526" s="138"/>
      <c r="BK52526" s="138"/>
      <c r="BL52526" s="138"/>
      <c r="BM52526" s="138"/>
    </row>
    <row r="52527" spans="62:65" ht="13" thickBot="1">
      <c r="BJ52527" s="138"/>
      <c r="BK52527" s="138"/>
      <c r="BL52527" s="138"/>
      <c r="BM52527" s="138"/>
    </row>
    <row r="52528" spans="62:65" ht="13" thickBot="1">
      <c r="BJ52528" s="138"/>
      <c r="BK52528" s="138"/>
      <c r="BL52528" s="138"/>
      <c r="BM52528" s="138"/>
    </row>
    <row r="52529" spans="62:65" ht="13" thickBot="1">
      <c r="BJ52529" s="138"/>
      <c r="BK52529" s="138"/>
      <c r="BL52529" s="138"/>
      <c r="BM52529" s="138"/>
    </row>
    <row r="52530" spans="62:65" ht="13" thickBot="1">
      <c r="BJ52530" s="138"/>
      <c r="BK52530" s="138"/>
      <c r="BL52530" s="138"/>
      <c r="BM52530" s="138"/>
    </row>
    <row r="52531" spans="62:65" ht="13" thickBot="1">
      <c r="BJ52531" s="138"/>
      <c r="BK52531" s="138"/>
      <c r="BL52531" s="138"/>
      <c r="BM52531" s="138"/>
    </row>
    <row r="52532" spans="62:65" ht="13" thickBot="1">
      <c r="BJ52532" s="138"/>
      <c r="BK52532" s="138"/>
      <c r="BL52532" s="138"/>
      <c r="BM52532" s="138"/>
    </row>
    <row r="52533" spans="62:65" ht="13" thickBot="1">
      <c r="BJ52533" s="138"/>
      <c r="BK52533" s="138"/>
      <c r="BL52533" s="138"/>
      <c r="BM52533" s="138"/>
    </row>
    <row r="52534" spans="62:65" ht="13" thickBot="1">
      <c r="BJ52534" s="138"/>
      <c r="BK52534" s="138"/>
      <c r="BL52534" s="138"/>
      <c r="BM52534" s="138"/>
    </row>
    <row r="52535" spans="62:65" ht="13" thickBot="1">
      <c r="BJ52535" s="138"/>
      <c r="BK52535" s="138"/>
      <c r="BL52535" s="138"/>
      <c r="BM52535" s="138"/>
    </row>
    <row r="52536" spans="62:65" ht="13" thickBot="1">
      <c r="BJ52536" s="138"/>
      <c r="BK52536" s="138"/>
      <c r="BL52536" s="138"/>
      <c r="BM52536" s="138"/>
    </row>
    <row r="52537" spans="62:65" ht="13" thickBot="1">
      <c r="BJ52537" s="138"/>
      <c r="BK52537" s="138"/>
      <c r="BL52537" s="138"/>
      <c r="BM52537" s="138"/>
    </row>
    <row r="52538" spans="62:65" ht="13" thickBot="1">
      <c r="BJ52538" s="138"/>
      <c r="BK52538" s="138"/>
      <c r="BL52538" s="138"/>
      <c r="BM52538" s="138"/>
    </row>
    <row r="52539" spans="62:65" ht="13" thickBot="1">
      <c r="BJ52539" s="138"/>
      <c r="BK52539" s="138"/>
      <c r="BL52539" s="138"/>
      <c r="BM52539" s="138"/>
    </row>
    <row r="52540" spans="62:65" ht="13" thickBot="1">
      <c r="BJ52540" s="138"/>
      <c r="BK52540" s="138"/>
      <c r="BL52540" s="138"/>
      <c r="BM52540" s="138"/>
    </row>
    <row r="52541" spans="62:65" ht="13" thickBot="1">
      <c r="BJ52541" s="138"/>
      <c r="BK52541" s="138"/>
      <c r="BL52541" s="138"/>
      <c r="BM52541" s="138"/>
    </row>
    <row r="52542" spans="62:65" ht="13" thickBot="1">
      <c r="BJ52542" s="138"/>
      <c r="BK52542" s="138"/>
      <c r="BL52542" s="138"/>
      <c r="BM52542" s="138"/>
    </row>
    <row r="52543" spans="62:65" ht="13" thickBot="1">
      <c r="BJ52543" s="138"/>
      <c r="BK52543" s="138"/>
      <c r="BL52543" s="138"/>
      <c r="BM52543" s="138"/>
    </row>
    <row r="52544" spans="62:65" ht="13" thickBot="1">
      <c r="BJ52544" s="138"/>
      <c r="BK52544" s="138"/>
      <c r="BL52544" s="138"/>
      <c r="BM52544" s="138"/>
    </row>
    <row r="52545" spans="62:65" ht="13" thickBot="1">
      <c r="BJ52545" s="138"/>
      <c r="BK52545" s="138"/>
      <c r="BL52545" s="138"/>
      <c r="BM52545" s="138"/>
    </row>
    <row r="52546" spans="62:65" ht="13" thickBot="1">
      <c r="BJ52546" s="138"/>
      <c r="BK52546" s="138"/>
      <c r="BL52546" s="138"/>
      <c r="BM52546" s="138"/>
    </row>
    <row r="52547" spans="62:65" ht="13" thickBot="1">
      <c r="BJ52547" s="138"/>
      <c r="BK52547" s="138"/>
      <c r="BL52547" s="138"/>
      <c r="BM52547" s="138"/>
    </row>
    <row r="52548" spans="62:65" ht="13" thickBot="1">
      <c r="BJ52548" s="138"/>
      <c r="BK52548" s="138"/>
      <c r="BL52548" s="138"/>
      <c r="BM52548" s="138"/>
    </row>
    <row r="52549" spans="62:65" ht="13" thickBot="1">
      <c r="BJ52549" s="138"/>
      <c r="BK52549" s="138"/>
      <c r="BL52549" s="138"/>
      <c r="BM52549" s="138"/>
    </row>
    <row r="52550" spans="62:65" ht="13" thickBot="1">
      <c r="BJ52550" s="138"/>
      <c r="BK52550" s="138"/>
      <c r="BL52550" s="138"/>
      <c r="BM52550" s="138"/>
    </row>
    <row r="52551" spans="62:65" ht="13" thickBot="1">
      <c r="BJ52551" s="138"/>
      <c r="BK52551" s="138"/>
      <c r="BL52551" s="138"/>
      <c r="BM52551" s="138"/>
    </row>
    <row r="52552" spans="62:65" ht="13" thickBot="1">
      <c r="BJ52552" s="138"/>
      <c r="BK52552" s="138"/>
      <c r="BL52552" s="138"/>
      <c r="BM52552" s="138"/>
    </row>
    <row r="52553" spans="62:65" ht="13" thickBot="1">
      <c r="BJ52553" s="138"/>
      <c r="BK52553" s="138"/>
      <c r="BL52553" s="138"/>
      <c r="BM52553" s="138"/>
    </row>
    <row r="52554" spans="62:65" ht="13" thickBot="1">
      <c r="BJ52554" s="138"/>
      <c r="BK52554" s="138"/>
      <c r="BL52554" s="138"/>
      <c r="BM52554" s="138"/>
    </row>
    <row r="52555" spans="62:65" ht="13" thickBot="1">
      <c r="BJ52555" s="138"/>
      <c r="BK52555" s="138"/>
      <c r="BL52555" s="138"/>
      <c r="BM52555" s="138"/>
    </row>
    <row r="52556" spans="62:65" ht="13" thickBot="1">
      <c r="BJ52556" s="138"/>
      <c r="BK52556" s="138"/>
      <c r="BL52556" s="138"/>
      <c r="BM52556" s="138"/>
    </row>
    <row r="52557" spans="62:65" ht="13" thickBot="1">
      <c r="BJ52557" s="138"/>
      <c r="BK52557" s="138"/>
      <c r="BL52557" s="138"/>
      <c r="BM52557" s="138"/>
    </row>
    <row r="52558" spans="62:65" ht="13" thickBot="1">
      <c r="BJ52558" s="138"/>
      <c r="BK52558" s="138"/>
      <c r="BL52558" s="138"/>
      <c r="BM52558" s="138"/>
    </row>
    <row r="52559" spans="62:65" ht="13" thickBot="1">
      <c r="BJ52559" s="138"/>
      <c r="BK52559" s="138"/>
      <c r="BL52559" s="138"/>
      <c r="BM52559" s="138"/>
    </row>
    <row r="52560" spans="62:65" ht="13" thickBot="1">
      <c r="BJ52560" s="138"/>
      <c r="BK52560" s="138"/>
      <c r="BL52560" s="138"/>
      <c r="BM52560" s="138"/>
    </row>
    <row r="52561" spans="62:65" ht="13" thickBot="1">
      <c r="BJ52561" s="138"/>
      <c r="BK52561" s="138"/>
      <c r="BL52561" s="138"/>
      <c r="BM52561" s="138"/>
    </row>
    <row r="52562" spans="62:65" ht="13" thickBot="1">
      <c r="BJ52562" s="138"/>
      <c r="BK52562" s="138"/>
      <c r="BL52562" s="138"/>
      <c r="BM52562" s="138"/>
    </row>
    <row r="52563" spans="62:65" ht="13" thickBot="1">
      <c r="BJ52563" s="138"/>
      <c r="BK52563" s="138"/>
      <c r="BL52563" s="138"/>
      <c r="BM52563" s="138"/>
    </row>
    <row r="52564" spans="62:65" ht="13" thickBot="1">
      <c r="BJ52564" s="138"/>
      <c r="BK52564" s="138"/>
      <c r="BL52564" s="138"/>
      <c r="BM52564" s="138"/>
    </row>
    <row r="52565" spans="62:65" ht="13" thickBot="1">
      <c r="BJ52565" s="138"/>
      <c r="BK52565" s="138"/>
      <c r="BL52565" s="138"/>
      <c r="BM52565" s="138"/>
    </row>
    <row r="52566" spans="62:65" ht="13" thickBot="1">
      <c r="BJ52566" s="138"/>
      <c r="BK52566" s="138"/>
      <c r="BL52566" s="138"/>
      <c r="BM52566" s="138"/>
    </row>
    <row r="52567" spans="62:65" ht="13" thickBot="1">
      <c r="BJ52567" s="138"/>
      <c r="BK52567" s="138"/>
      <c r="BL52567" s="138"/>
      <c r="BM52567" s="138"/>
    </row>
    <row r="52568" spans="62:65" ht="13" thickBot="1">
      <c r="BJ52568" s="138"/>
      <c r="BK52568" s="138"/>
      <c r="BL52568" s="138"/>
      <c r="BM52568" s="138"/>
    </row>
    <row r="52569" spans="62:65" ht="13" thickBot="1">
      <c r="BJ52569" s="138"/>
      <c r="BK52569" s="138"/>
      <c r="BL52569" s="138"/>
      <c r="BM52569" s="138"/>
    </row>
    <row r="52570" spans="62:65" ht="13" thickBot="1">
      <c r="BJ52570" s="138"/>
      <c r="BK52570" s="138"/>
      <c r="BL52570" s="138"/>
      <c r="BM52570" s="138"/>
    </row>
    <row r="52571" spans="62:65" ht="13" thickBot="1">
      <c r="BJ52571" s="138"/>
      <c r="BK52571" s="138"/>
      <c r="BL52571" s="138"/>
      <c r="BM52571" s="138"/>
    </row>
    <row r="52572" spans="62:65" ht="13" thickBot="1">
      <c r="BJ52572" s="138"/>
      <c r="BK52572" s="138"/>
      <c r="BL52572" s="138"/>
      <c r="BM52572" s="138"/>
    </row>
    <row r="52573" spans="62:65" ht="13" thickBot="1">
      <c r="BJ52573" s="138"/>
      <c r="BK52573" s="138"/>
      <c r="BL52573" s="138"/>
      <c r="BM52573" s="138"/>
    </row>
    <row r="52574" spans="62:65" ht="13" thickBot="1">
      <c r="BJ52574" s="138"/>
      <c r="BK52574" s="138"/>
      <c r="BL52574" s="138"/>
      <c r="BM52574" s="138"/>
    </row>
    <row r="52575" spans="62:65" ht="13" thickBot="1">
      <c r="BJ52575" s="138"/>
      <c r="BK52575" s="138"/>
      <c r="BL52575" s="138"/>
      <c r="BM52575" s="138"/>
    </row>
    <row r="52576" spans="62:65" ht="13" thickBot="1">
      <c r="BJ52576" s="138"/>
      <c r="BK52576" s="138"/>
      <c r="BL52576" s="138"/>
      <c r="BM52576" s="138"/>
    </row>
    <row r="52577" spans="62:65" ht="13" thickBot="1">
      <c r="BJ52577" s="138"/>
      <c r="BK52577" s="138"/>
      <c r="BL52577" s="138"/>
      <c r="BM52577" s="138"/>
    </row>
    <row r="52578" spans="62:65" ht="13" thickBot="1">
      <c r="BJ52578" s="138"/>
      <c r="BK52578" s="138"/>
      <c r="BL52578" s="138"/>
      <c r="BM52578" s="138"/>
    </row>
    <row r="52579" spans="62:65" ht="13" thickBot="1">
      <c r="BJ52579" s="138"/>
      <c r="BK52579" s="138"/>
      <c r="BL52579" s="138"/>
      <c r="BM52579" s="138"/>
    </row>
    <row r="52580" spans="62:65" ht="13" thickBot="1">
      <c r="BJ52580" s="138"/>
      <c r="BK52580" s="138"/>
      <c r="BL52580" s="138"/>
      <c r="BM52580" s="138"/>
    </row>
    <row r="52581" spans="62:65" ht="13" thickBot="1">
      <c r="BJ52581" s="138"/>
      <c r="BK52581" s="138"/>
      <c r="BL52581" s="138"/>
      <c r="BM52581" s="138"/>
    </row>
    <row r="52582" spans="62:65" ht="13" thickBot="1">
      <c r="BJ52582" s="138"/>
      <c r="BK52582" s="138"/>
      <c r="BL52582" s="138"/>
      <c r="BM52582" s="138"/>
    </row>
    <row r="52583" spans="62:65" ht="13" thickBot="1">
      <c r="BJ52583" s="138"/>
      <c r="BK52583" s="138"/>
      <c r="BL52583" s="138"/>
      <c r="BM52583" s="138"/>
    </row>
    <row r="52584" spans="62:65" ht="13" thickBot="1">
      <c r="BJ52584" s="138"/>
      <c r="BK52584" s="138"/>
      <c r="BL52584" s="138"/>
      <c r="BM52584" s="138"/>
    </row>
    <row r="52585" spans="62:65" ht="13" thickBot="1">
      <c r="BJ52585" s="138"/>
      <c r="BK52585" s="138"/>
      <c r="BL52585" s="138"/>
      <c r="BM52585" s="138"/>
    </row>
    <row r="52586" spans="62:65" ht="13" thickBot="1">
      <c r="BJ52586" s="138"/>
      <c r="BK52586" s="138"/>
      <c r="BL52586" s="138"/>
      <c r="BM52586" s="138"/>
    </row>
    <row r="52587" spans="62:65" ht="13" thickBot="1">
      <c r="BJ52587" s="138"/>
      <c r="BK52587" s="138"/>
      <c r="BL52587" s="138"/>
      <c r="BM52587" s="138"/>
    </row>
    <row r="52588" spans="62:65" ht="13" thickBot="1">
      <c r="BJ52588" s="138"/>
      <c r="BK52588" s="138"/>
      <c r="BL52588" s="138"/>
      <c r="BM52588" s="138"/>
    </row>
    <row r="52589" spans="62:65" ht="13" thickBot="1">
      <c r="BJ52589" s="138"/>
      <c r="BK52589" s="138"/>
      <c r="BL52589" s="138"/>
      <c r="BM52589" s="138"/>
    </row>
    <row r="52590" spans="62:65" ht="13" thickBot="1">
      <c r="BJ52590" s="138"/>
      <c r="BK52590" s="138"/>
      <c r="BL52590" s="138"/>
      <c r="BM52590" s="138"/>
    </row>
    <row r="52591" spans="62:65" ht="13" thickBot="1">
      <c r="BJ52591" s="138"/>
      <c r="BK52591" s="138"/>
      <c r="BL52591" s="138"/>
      <c r="BM52591" s="138"/>
    </row>
    <row r="52592" spans="62:65" ht="13" thickBot="1">
      <c r="BJ52592" s="138"/>
      <c r="BK52592" s="138"/>
      <c r="BL52592" s="138"/>
      <c r="BM52592" s="138"/>
    </row>
    <row r="52593" spans="62:65" ht="13" thickBot="1">
      <c r="BJ52593" s="138"/>
      <c r="BK52593" s="138"/>
      <c r="BL52593" s="138"/>
      <c r="BM52593" s="138"/>
    </row>
    <row r="52594" spans="62:65" ht="13" thickBot="1">
      <c r="BJ52594" s="138"/>
      <c r="BK52594" s="138"/>
      <c r="BL52594" s="138"/>
      <c r="BM52594" s="138"/>
    </row>
    <row r="52595" spans="62:65" ht="13" thickBot="1">
      <c r="BJ52595" s="138"/>
      <c r="BK52595" s="138"/>
      <c r="BL52595" s="138"/>
      <c r="BM52595" s="138"/>
    </row>
    <row r="52596" spans="62:65" ht="13" thickBot="1">
      <c r="BJ52596" s="138"/>
      <c r="BK52596" s="138"/>
      <c r="BL52596" s="138"/>
      <c r="BM52596" s="138"/>
    </row>
    <row r="52597" spans="62:65" ht="13" thickBot="1">
      <c r="BJ52597" s="138"/>
      <c r="BK52597" s="138"/>
      <c r="BL52597" s="138"/>
      <c r="BM52597" s="138"/>
    </row>
    <row r="52598" spans="62:65" ht="13" thickBot="1">
      <c r="BJ52598" s="138"/>
      <c r="BK52598" s="138"/>
      <c r="BL52598" s="138"/>
      <c r="BM52598" s="138"/>
    </row>
    <row r="52599" spans="62:65" ht="13" thickBot="1">
      <c r="BJ52599" s="138"/>
      <c r="BK52599" s="138"/>
      <c r="BL52599" s="138"/>
      <c r="BM52599" s="138"/>
    </row>
    <row r="52600" spans="62:65" ht="13" thickBot="1">
      <c r="BJ52600" s="138"/>
      <c r="BK52600" s="138"/>
      <c r="BL52600" s="138"/>
      <c r="BM52600" s="138"/>
    </row>
    <row r="52601" spans="62:65" ht="13" thickBot="1">
      <c r="BJ52601" s="138"/>
      <c r="BK52601" s="138"/>
      <c r="BL52601" s="138"/>
      <c r="BM52601" s="138"/>
    </row>
    <row r="52602" spans="62:65" ht="13" thickBot="1">
      <c r="BJ52602" s="138"/>
      <c r="BK52602" s="138"/>
      <c r="BL52602" s="138"/>
      <c r="BM52602" s="138"/>
    </row>
    <row r="52603" spans="62:65" ht="13" thickBot="1">
      <c r="BJ52603" s="138"/>
      <c r="BK52603" s="138"/>
      <c r="BL52603" s="138"/>
      <c r="BM52603" s="138"/>
    </row>
    <row r="52604" spans="62:65" ht="13" thickBot="1">
      <c r="BJ52604" s="138"/>
      <c r="BK52604" s="138"/>
      <c r="BL52604" s="138"/>
      <c r="BM52604" s="138"/>
    </row>
    <row r="52605" spans="62:65" ht="13" thickBot="1">
      <c r="BJ52605" s="138"/>
      <c r="BK52605" s="138"/>
      <c r="BL52605" s="138"/>
      <c r="BM52605" s="138"/>
    </row>
    <row r="52606" spans="62:65" ht="13" thickBot="1">
      <c r="BJ52606" s="138"/>
      <c r="BK52606" s="138"/>
      <c r="BL52606" s="138"/>
      <c r="BM52606" s="138"/>
    </row>
    <row r="52607" spans="62:65" ht="13" thickBot="1">
      <c r="BJ52607" s="138"/>
      <c r="BK52607" s="138"/>
      <c r="BL52607" s="138"/>
      <c r="BM52607" s="138"/>
    </row>
    <row r="52608" spans="62:65" ht="13" thickBot="1">
      <c r="BJ52608" s="138"/>
      <c r="BK52608" s="138"/>
      <c r="BL52608" s="138"/>
      <c r="BM52608" s="138"/>
    </row>
    <row r="52609" spans="62:65" ht="13" thickBot="1">
      <c r="BJ52609" s="138"/>
      <c r="BK52609" s="138"/>
      <c r="BL52609" s="138"/>
      <c r="BM52609" s="138"/>
    </row>
    <row r="52610" spans="62:65" ht="13" thickBot="1">
      <c r="BJ52610" s="138"/>
      <c r="BK52610" s="138"/>
      <c r="BL52610" s="138"/>
      <c r="BM52610" s="138"/>
    </row>
    <row r="52611" spans="62:65" ht="13" thickBot="1">
      <c r="BJ52611" s="138"/>
      <c r="BK52611" s="138"/>
      <c r="BL52611" s="138"/>
      <c r="BM52611" s="138"/>
    </row>
    <row r="52612" spans="62:65" ht="13" thickBot="1">
      <c r="BJ52612" s="138"/>
      <c r="BK52612" s="138"/>
      <c r="BL52612" s="138"/>
      <c r="BM52612" s="138"/>
    </row>
    <row r="52613" spans="62:65" ht="13" thickBot="1">
      <c r="BJ52613" s="138"/>
      <c r="BK52613" s="138"/>
      <c r="BL52613" s="138"/>
      <c r="BM52613" s="138"/>
    </row>
    <row r="52614" spans="62:65" ht="13" thickBot="1">
      <c r="BJ52614" s="138"/>
      <c r="BK52614" s="138"/>
      <c r="BL52614" s="138"/>
      <c r="BM52614" s="138"/>
    </row>
    <row r="52615" spans="62:65" ht="13" thickBot="1">
      <c r="BJ52615" s="138"/>
      <c r="BK52615" s="138"/>
      <c r="BL52615" s="138"/>
      <c r="BM52615" s="138"/>
    </row>
    <row r="52616" spans="62:65" ht="13" thickBot="1">
      <c r="BJ52616" s="138"/>
      <c r="BK52616" s="138"/>
      <c r="BL52616" s="138"/>
      <c r="BM52616" s="138"/>
    </row>
    <row r="52617" spans="62:65" ht="13" thickBot="1">
      <c r="BJ52617" s="138"/>
      <c r="BK52617" s="138"/>
      <c r="BL52617" s="138"/>
      <c r="BM52617" s="138"/>
    </row>
    <row r="52618" spans="62:65" ht="13" thickBot="1">
      <c r="BJ52618" s="138"/>
      <c r="BK52618" s="138"/>
      <c r="BL52618" s="138"/>
      <c r="BM52618" s="138"/>
    </row>
    <row r="52619" spans="62:65" ht="13" thickBot="1">
      <c r="BJ52619" s="138"/>
      <c r="BK52619" s="138"/>
      <c r="BL52619" s="138"/>
      <c r="BM52619" s="138"/>
    </row>
    <row r="52620" spans="62:65" ht="13" thickBot="1">
      <c r="BJ52620" s="138"/>
      <c r="BK52620" s="138"/>
      <c r="BL52620" s="138"/>
      <c r="BM52620" s="138"/>
    </row>
    <row r="52621" spans="62:65" ht="13" thickBot="1">
      <c r="BJ52621" s="138"/>
      <c r="BK52621" s="138"/>
      <c r="BL52621" s="138"/>
      <c r="BM52621" s="138"/>
    </row>
    <row r="52622" spans="62:65" ht="13" thickBot="1">
      <c r="BJ52622" s="138"/>
      <c r="BK52622" s="138"/>
      <c r="BL52622" s="138"/>
      <c r="BM52622" s="138"/>
    </row>
    <row r="52623" spans="62:65" ht="13" thickBot="1">
      <c r="BJ52623" s="138"/>
      <c r="BK52623" s="138"/>
      <c r="BL52623" s="138"/>
      <c r="BM52623" s="138"/>
    </row>
    <row r="52624" spans="62:65" ht="13" thickBot="1">
      <c r="BJ52624" s="138"/>
      <c r="BK52624" s="138"/>
      <c r="BL52624" s="138"/>
      <c r="BM52624" s="138"/>
    </row>
    <row r="52625" spans="62:65" ht="13" thickBot="1">
      <c r="BJ52625" s="138"/>
      <c r="BK52625" s="138"/>
      <c r="BL52625" s="138"/>
      <c r="BM52625" s="138"/>
    </row>
    <row r="52626" spans="62:65" ht="13" thickBot="1">
      <c r="BJ52626" s="138"/>
      <c r="BK52626" s="138"/>
      <c r="BL52626" s="138"/>
      <c r="BM52626" s="138"/>
    </row>
    <row r="52627" spans="62:65" ht="13" thickBot="1">
      <c r="BJ52627" s="138"/>
      <c r="BK52627" s="138"/>
      <c r="BL52627" s="138"/>
      <c r="BM52627" s="138"/>
    </row>
    <row r="52628" spans="62:65" ht="13" thickBot="1">
      <c r="BJ52628" s="138"/>
      <c r="BK52628" s="138"/>
      <c r="BL52628" s="138"/>
      <c r="BM52628" s="138"/>
    </row>
    <row r="52629" spans="62:65" ht="13" thickBot="1">
      <c r="BJ52629" s="138"/>
      <c r="BK52629" s="138"/>
      <c r="BL52629" s="138"/>
      <c r="BM52629" s="138"/>
    </row>
    <row r="52630" spans="62:65" ht="13" thickBot="1">
      <c r="BJ52630" s="138"/>
      <c r="BK52630" s="138"/>
      <c r="BL52630" s="138"/>
      <c r="BM52630" s="138"/>
    </row>
    <row r="52631" spans="62:65" ht="13" thickBot="1">
      <c r="BJ52631" s="138"/>
      <c r="BK52631" s="138"/>
      <c r="BL52631" s="138"/>
      <c r="BM52631" s="138"/>
    </row>
    <row r="52632" spans="62:65" ht="13" thickBot="1">
      <c r="BJ52632" s="138"/>
      <c r="BK52632" s="138"/>
      <c r="BL52632" s="138"/>
      <c r="BM52632" s="138"/>
    </row>
    <row r="52633" spans="62:65" ht="13" thickBot="1">
      <c r="BJ52633" s="138"/>
      <c r="BK52633" s="138"/>
      <c r="BL52633" s="138"/>
      <c r="BM52633" s="138"/>
    </row>
    <row r="52634" spans="62:65" ht="13" thickBot="1">
      <c r="BJ52634" s="138"/>
      <c r="BK52634" s="138"/>
      <c r="BL52634" s="138"/>
      <c r="BM52634" s="138"/>
    </row>
    <row r="52635" spans="62:65" ht="13" thickBot="1">
      <c r="BJ52635" s="138"/>
      <c r="BK52635" s="138"/>
      <c r="BL52635" s="138"/>
      <c r="BM52635" s="138"/>
    </row>
    <row r="52636" spans="62:65" ht="13" thickBot="1">
      <c r="BJ52636" s="138"/>
      <c r="BK52636" s="138"/>
      <c r="BL52636" s="138"/>
      <c r="BM52636" s="138"/>
    </row>
    <row r="52637" spans="62:65" ht="13" thickBot="1">
      <c r="BJ52637" s="138"/>
      <c r="BK52637" s="138"/>
      <c r="BL52637" s="138"/>
      <c r="BM52637" s="138"/>
    </row>
    <row r="52638" spans="62:65" ht="13" thickBot="1">
      <c r="BJ52638" s="138"/>
      <c r="BK52638" s="138"/>
      <c r="BL52638" s="138"/>
      <c r="BM52638" s="138"/>
    </row>
    <row r="52639" spans="62:65" ht="13" thickBot="1">
      <c r="BJ52639" s="138"/>
      <c r="BK52639" s="138"/>
      <c r="BL52639" s="138"/>
      <c r="BM52639" s="138"/>
    </row>
    <row r="52640" spans="62:65" ht="13" thickBot="1">
      <c r="BJ52640" s="138"/>
      <c r="BK52640" s="138"/>
      <c r="BL52640" s="138"/>
      <c r="BM52640" s="138"/>
    </row>
    <row r="52641" spans="62:65" ht="13" thickBot="1">
      <c r="BJ52641" s="138"/>
      <c r="BK52641" s="138"/>
      <c r="BL52641" s="138"/>
      <c r="BM52641" s="138"/>
    </row>
    <row r="52642" spans="62:65" ht="13" thickBot="1">
      <c r="BJ52642" s="138"/>
      <c r="BK52642" s="138"/>
      <c r="BL52642" s="138"/>
      <c r="BM52642" s="138"/>
    </row>
    <row r="52643" spans="62:65" ht="13" thickBot="1">
      <c r="BJ52643" s="138"/>
      <c r="BK52643" s="138"/>
      <c r="BL52643" s="138"/>
      <c r="BM52643" s="138"/>
    </row>
    <row r="52644" spans="62:65" ht="13" thickBot="1">
      <c r="BJ52644" s="138"/>
      <c r="BK52644" s="138"/>
      <c r="BL52644" s="138"/>
      <c r="BM52644" s="138"/>
    </row>
    <row r="52645" spans="62:65" ht="13" thickBot="1">
      <c r="BJ52645" s="138"/>
      <c r="BK52645" s="138"/>
      <c r="BL52645" s="138"/>
      <c r="BM52645" s="138"/>
    </row>
    <row r="52646" spans="62:65" ht="13" thickBot="1">
      <c r="BJ52646" s="138"/>
      <c r="BK52646" s="138"/>
      <c r="BL52646" s="138"/>
      <c r="BM52646" s="138"/>
    </row>
    <row r="52647" spans="62:65" ht="13" thickBot="1">
      <c r="BJ52647" s="138"/>
      <c r="BK52647" s="138"/>
      <c r="BL52647" s="138"/>
      <c r="BM52647" s="138"/>
    </row>
    <row r="52648" spans="62:65" ht="13" thickBot="1">
      <c r="BJ52648" s="138"/>
      <c r="BK52648" s="138"/>
      <c r="BL52648" s="138"/>
      <c r="BM52648" s="138"/>
    </row>
    <row r="52649" spans="62:65" ht="13" thickBot="1">
      <c r="BJ52649" s="138"/>
      <c r="BK52649" s="138"/>
      <c r="BL52649" s="138"/>
      <c r="BM52649" s="138"/>
    </row>
    <row r="52650" spans="62:65" ht="13" thickBot="1">
      <c r="BJ52650" s="138"/>
      <c r="BK52650" s="138"/>
      <c r="BL52650" s="138"/>
      <c r="BM52650" s="138"/>
    </row>
    <row r="52651" spans="62:65" ht="13" thickBot="1">
      <c r="BJ52651" s="138"/>
      <c r="BK52651" s="138"/>
      <c r="BL52651" s="138"/>
      <c r="BM52651" s="138"/>
    </row>
    <row r="52652" spans="62:65" ht="13" thickBot="1">
      <c r="BJ52652" s="138"/>
      <c r="BK52652" s="138"/>
      <c r="BL52652" s="138"/>
      <c r="BM52652" s="138"/>
    </row>
    <row r="52653" spans="62:65" ht="13" thickBot="1">
      <c r="BJ52653" s="138"/>
      <c r="BK52653" s="138"/>
      <c r="BL52653" s="138"/>
      <c r="BM52653" s="138"/>
    </row>
    <row r="52654" spans="62:65" ht="13" thickBot="1">
      <c r="BJ52654" s="138"/>
      <c r="BK52654" s="138"/>
      <c r="BL52654" s="138"/>
      <c r="BM52654" s="138"/>
    </row>
    <row r="52655" spans="62:65" ht="13" thickBot="1">
      <c r="BJ52655" s="138"/>
      <c r="BK52655" s="138"/>
      <c r="BL52655" s="138"/>
      <c r="BM52655" s="138"/>
    </row>
    <row r="52656" spans="62:65" ht="13" thickBot="1">
      <c r="BJ52656" s="138"/>
      <c r="BK52656" s="138"/>
      <c r="BL52656" s="138"/>
      <c r="BM52656" s="138"/>
    </row>
    <row r="52657" spans="62:65" ht="13" thickBot="1">
      <c r="BJ52657" s="138"/>
      <c r="BK52657" s="138"/>
      <c r="BL52657" s="138"/>
      <c r="BM52657" s="138"/>
    </row>
    <row r="52658" spans="62:65" ht="13" thickBot="1">
      <c r="BJ52658" s="138"/>
      <c r="BK52658" s="138"/>
      <c r="BL52658" s="138"/>
      <c r="BM52658" s="138"/>
    </row>
    <row r="52659" spans="62:65" ht="13" thickBot="1">
      <c r="BJ52659" s="138"/>
      <c r="BK52659" s="138"/>
      <c r="BL52659" s="138"/>
      <c r="BM52659" s="138"/>
    </row>
    <row r="52660" spans="62:65" ht="13" thickBot="1">
      <c r="BJ52660" s="138"/>
      <c r="BK52660" s="138"/>
      <c r="BL52660" s="138"/>
      <c r="BM52660" s="138"/>
    </row>
    <row r="52661" spans="62:65" ht="13" thickBot="1">
      <c r="BJ52661" s="138"/>
      <c r="BK52661" s="138"/>
      <c r="BL52661" s="138"/>
      <c r="BM52661" s="138"/>
    </row>
    <row r="52662" spans="62:65" ht="13" thickBot="1">
      <c r="BJ52662" s="138"/>
      <c r="BK52662" s="138"/>
      <c r="BL52662" s="138"/>
      <c r="BM52662" s="138"/>
    </row>
    <row r="52663" spans="62:65" ht="13" thickBot="1">
      <c r="BJ52663" s="138"/>
      <c r="BK52663" s="138"/>
      <c r="BL52663" s="138"/>
      <c r="BM52663" s="138"/>
    </row>
    <row r="52664" spans="62:65" ht="13" thickBot="1">
      <c r="BJ52664" s="138"/>
      <c r="BK52664" s="138"/>
      <c r="BL52664" s="138"/>
      <c r="BM52664" s="138"/>
    </row>
    <row r="52665" spans="62:65" ht="13" thickBot="1">
      <c r="BJ52665" s="138"/>
      <c r="BK52665" s="138"/>
      <c r="BL52665" s="138"/>
      <c r="BM52665" s="138"/>
    </row>
    <row r="52666" spans="62:65" ht="13" thickBot="1">
      <c r="BJ52666" s="138"/>
      <c r="BK52666" s="138"/>
      <c r="BL52666" s="138"/>
      <c r="BM52666" s="138"/>
    </row>
    <row r="52667" spans="62:65" ht="13" thickBot="1">
      <c r="BJ52667" s="138"/>
      <c r="BK52667" s="138"/>
      <c r="BL52667" s="138"/>
      <c r="BM52667" s="138"/>
    </row>
    <row r="52668" spans="62:65" ht="13" thickBot="1">
      <c r="BJ52668" s="138"/>
      <c r="BK52668" s="138"/>
      <c r="BL52668" s="138"/>
      <c r="BM52668" s="138"/>
    </row>
    <row r="52669" spans="62:65" ht="13" thickBot="1">
      <c r="BJ52669" s="138"/>
      <c r="BK52669" s="138"/>
      <c r="BL52669" s="138"/>
      <c r="BM52669" s="138"/>
    </row>
    <row r="52670" spans="62:65" ht="13" thickBot="1">
      <c r="BJ52670" s="138"/>
      <c r="BK52670" s="138"/>
      <c r="BL52670" s="138"/>
      <c r="BM52670" s="138"/>
    </row>
    <row r="52671" spans="62:65" ht="13" thickBot="1">
      <c r="BJ52671" s="138"/>
      <c r="BK52671" s="138"/>
      <c r="BL52671" s="138"/>
      <c r="BM52671" s="138"/>
    </row>
    <row r="52672" spans="62:65" ht="13" thickBot="1">
      <c r="BJ52672" s="138"/>
      <c r="BK52672" s="138"/>
      <c r="BL52672" s="138"/>
      <c r="BM52672" s="138"/>
    </row>
    <row r="52673" spans="62:65" ht="13" thickBot="1">
      <c r="BJ52673" s="138"/>
      <c r="BK52673" s="138"/>
      <c r="BL52673" s="138"/>
      <c r="BM52673" s="138"/>
    </row>
    <row r="52674" spans="62:65" ht="13" thickBot="1">
      <c r="BJ52674" s="138"/>
      <c r="BK52674" s="138"/>
      <c r="BL52674" s="138"/>
      <c r="BM52674" s="138"/>
    </row>
    <row r="52675" spans="62:65" ht="13" thickBot="1">
      <c r="BJ52675" s="138"/>
      <c r="BK52675" s="138"/>
      <c r="BL52675" s="138"/>
      <c r="BM52675" s="138"/>
    </row>
    <row r="52676" spans="62:65" ht="13" thickBot="1">
      <c r="BJ52676" s="138"/>
      <c r="BK52676" s="138"/>
      <c r="BL52676" s="138"/>
      <c r="BM52676" s="138"/>
    </row>
    <row r="52677" spans="62:65" ht="13" thickBot="1">
      <c r="BJ52677" s="138"/>
      <c r="BK52677" s="138"/>
      <c r="BL52677" s="138"/>
      <c r="BM52677" s="138"/>
    </row>
    <row r="52678" spans="62:65" ht="13" thickBot="1">
      <c r="BJ52678" s="138"/>
      <c r="BK52678" s="138"/>
      <c r="BL52678" s="138"/>
      <c r="BM52678" s="138"/>
    </row>
    <row r="52679" spans="62:65" ht="13" thickBot="1">
      <c r="BJ52679" s="138"/>
      <c r="BK52679" s="138"/>
      <c r="BL52679" s="138"/>
      <c r="BM52679" s="138"/>
    </row>
    <row r="52680" spans="62:65" ht="13" thickBot="1">
      <c r="BJ52680" s="138"/>
      <c r="BK52680" s="138"/>
      <c r="BL52680" s="138"/>
      <c r="BM52680" s="138"/>
    </row>
    <row r="52681" spans="62:65" ht="13" thickBot="1">
      <c r="BJ52681" s="138"/>
      <c r="BK52681" s="138"/>
      <c r="BL52681" s="138"/>
      <c r="BM52681" s="138"/>
    </row>
    <row r="52682" spans="62:65" ht="13" thickBot="1">
      <c r="BJ52682" s="138"/>
      <c r="BK52682" s="138"/>
      <c r="BL52682" s="138"/>
      <c r="BM52682" s="138"/>
    </row>
    <row r="52683" spans="62:65" ht="13" thickBot="1">
      <c r="BJ52683" s="138"/>
      <c r="BK52683" s="138"/>
      <c r="BL52683" s="138"/>
      <c r="BM52683" s="138"/>
    </row>
    <row r="52684" spans="62:65" ht="13" thickBot="1">
      <c r="BJ52684" s="138"/>
      <c r="BK52684" s="138"/>
      <c r="BL52684" s="138"/>
      <c r="BM52684" s="138"/>
    </row>
    <row r="52685" spans="62:65" ht="13" thickBot="1">
      <c r="BJ52685" s="138"/>
      <c r="BK52685" s="138"/>
      <c r="BL52685" s="138"/>
      <c r="BM52685" s="138"/>
    </row>
    <row r="52686" spans="62:65" ht="13" thickBot="1">
      <c r="BJ52686" s="138"/>
      <c r="BK52686" s="138"/>
      <c r="BL52686" s="138"/>
      <c r="BM52686" s="138"/>
    </row>
    <row r="52687" spans="62:65" ht="13" thickBot="1">
      <c r="BJ52687" s="138"/>
      <c r="BK52687" s="138"/>
      <c r="BL52687" s="138"/>
      <c r="BM52687" s="138"/>
    </row>
    <row r="52688" spans="62:65" ht="13" thickBot="1">
      <c r="BJ52688" s="138"/>
      <c r="BK52688" s="138"/>
      <c r="BL52688" s="138"/>
      <c r="BM52688" s="138"/>
    </row>
    <row r="52689" spans="62:65" ht="13" thickBot="1">
      <c r="BJ52689" s="138"/>
      <c r="BK52689" s="138"/>
      <c r="BL52689" s="138"/>
      <c r="BM52689" s="138"/>
    </row>
    <row r="52690" spans="62:65" ht="13" thickBot="1">
      <c r="BJ52690" s="138"/>
      <c r="BK52690" s="138"/>
      <c r="BL52690" s="138"/>
      <c r="BM52690" s="138"/>
    </row>
    <row r="52691" spans="62:65" ht="13" thickBot="1">
      <c r="BJ52691" s="138"/>
      <c r="BK52691" s="138"/>
      <c r="BL52691" s="138"/>
      <c r="BM52691" s="138"/>
    </row>
    <row r="52692" spans="62:65" ht="13" thickBot="1">
      <c r="BJ52692" s="138"/>
      <c r="BK52692" s="138"/>
      <c r="BL52692" s="138"/>
      <c r="BM52692" s="138"/>
    </row>
    <row r="52693" spans="62:65" ht="13" thickBot="1">
      <c r="BJ52693" s="138"/>
      <c r="BK52693" s="138"/>
      <c r="BL52693" s="138"/>
      <c r="BM52693" s="138"/>
    </row>
    <row r="52694" spans="62:65" ht="13" thickBot="1">
      <c r="BJ52694" s="138"/>
      <c r="BK52694" s="138"/>
      <c r="BL52694" s="138"/>
      <c r="BM52694" s="138"/>
    </row>
    <row r="52695" spans="62:65" ht="13" thickBot="1">
      <c r="BJ52695" s="138"/>
      <c r="BK52695" s="138"/>
      <c r="BL52695" s="138"/>
      <c r="BM52695" s="138"/>
    </row>
    <row r="52696" spans="62:65" ht="13" thickBot="1">
      <c r="BJ52696" s="138"/>
      <c r="BK52696" s="138"/>
      <c r="BL52696" s="138"/>
      <c r="BM52696" s="138"/>
    </row>
    <row r="52697" spans="62:65" ht="13" thickBot="1">
      <c r="BJ52697" s="138"/>
      <c r="BK52697" s="138"/>
      <c r="BL52697" s="138"/>
      <c r="BM52697" s="138"/>
    </row>
    <row r="52698" spans="62:65" ht="13" thickBot="1">
      <c r="BJ52698" s="138"/>
      <c r="BK52698" s="138"/>
      <c r="BL52698" s="138"/>
      <c r="BM52698" s="138"/>
    </row>
    <row r="52699" spans="62:65" ht="13" thickBot="1">
      <c r="BJ52699" s="138"/>
      <c r="BK52699" s="138"/>
      <c r="BL52699" s="138"/>
      <c r="BM52699" s="138"/>
    </row>
    <row r="52700" spans="62:65" ht="13" thickBot="1">
      <c r="BJ52700" s="138"/>
      <c r="BK52700" s="138"/>
      <c r="BL52700" s="138"/>
      <c r="BM52700" s="138"/>
    </row>
    <row r="52701" spans="62:65" ht="13" thickBot="1">
      <c r="BJ52701" s="138"/>
      <c r="BK52701" s="138"/>
      <c r="BL52701" s="138"/>
      <c r="BM52701" s="138"/>
    </row>
    <row r="52702" spans="62:65" ht="13" thickBot="1">
      <c r="BJ52702" s="138"/>
      <c r="BK52702" s="138"/>
      <c r="BL52702" s="138"/>
      <c r="BM52702" s="138"/>
    </row>
    <row r="52703" spans="62:65" ht="13" thickBot="1">
      <c r="BJ52703" s="138"/>
      <c r="BK52703" s="138"/>
      <c r="BL52703" s="138"/>
      <c r="BM52703" s="138"/>
    </row>
    <row r="52704" spans="62:65" ht="13" thickBot="1">
      <c r="BJ52704" s="138"/>
      <c r="BK52704" s="138"/>
      <c r="BL52704" s="138"/>
      <c r="BM52704" s="138"/>
    </row>
    <row r="52705" spans="62:65" ht="13" thickBot="1">
      <c r="BJ52705" s="138"/>
      <c r="BK52705" s="138"/>
      <c r="BL52705" s="138"/>
      <c r="BM52705" s="138"/>
    </row>
    <row r="52706" spans="62:65" ht="13" thickBot="1">
      <c r="BJ52706" s="138"/>
      <c r="BK52706" s="138"/>
      <c r="BL52706" s="138"/>
      <c r="BM52706" s="138"/>
    </row>
    <row r="52707" spans="62:65" ht="13" thickBot="1">
      <c r="BJ52707" s="138"/>
      <c r="BK52707" s="138"/>
      <c r="BL52707" s="138"/>
      <c r="BM52707" s="138"/>
    </row>
    <row r="52708" spans="62:65" ht="13" thickBot="1">
      <c r="BJ52708" s="138"/>
      <c r="BK52708" s="138"/>
      <c r="BL52708" s="138"/>
      <c r="BM52708" s="138"/>
    </row>
    <row r="52709" spans="62:65" ht="13" thickBot="1">
      <c r="BJ52709" s="138"/>
      <c r="BK52709" s="138"/>
      <c r="BL52709" s="138"/>
      <c r="BM52709" s="138"/>
    </row>
    <row r="52710" spans="62:65" ht="13" thickBot="1">
      <c r="BJ52710" s="138"/>
      <c r="BK52710" s="138"/>
      <c r="BL52710" s="138"/>
      <c r="BM52710" s="138"/>
    </row>
    <row r="52711" spans="62:65" ht="13" thickBot="1">
      <c r="BJ52711" s="138"/>
      <c r="BK52711" s="138"/>
      <c r="BL52711" s="138"/>
      <c r="BM52711" s="138"/>
    </row>
    <row r="52712" spans="62:65" ht="13" thickBot="1">
      <c r="BJ52712" s="138"/>
      <c r="BK52712" s="138"/>
      <c r="BL52712" s="138"/>
      <c r="BM52712" s="138"/>
    </row>
    <row r="52713" spans="62:65" ht="13" thickBot="1">
      <c r="BJ52713" s="138"/>
      <c r="BK52713" s="138"/>
      <c r="BL52713" s="138"/>
      <c r="BM52713" s="138"/>
    </row>
    <row r="52714" spans="62:65" ht="13" thickBot="1">
      <c r="BJ52714" s="138"/>
      <c r="BK52714" s="138"/>
      <c r="BL52714" s="138"/>
      <c r="BM52714" s="138"/>
    </row>
    <row r="52715" spans="62:65" ht="13" thickBot="1">
      <c r="BJ52715" s="138"/>
      <c r="BK52715" s="138"/>
      <c r="BL52715" s="138"/>
      <c r="BM52715" s="138"/>
    </row>
    <row r="52716" spans="62:65" ht="13" thickBot="1">
      <c r="BJ52716" s="138"/>
      <c r="BK52716" s="138"/>
      <c r="BL52716" s="138"/>
      <c r="BM52716" s="138"/>
    </row>
    <row r="52717" spans="62:65" ht="13" thickBot="1">
      <c r="BJ52717" s="138"/>
      <c r="BK52717" s="138"/>
      <c r="BL52717" s="138"/>
      <c r="BM52717" s="138"/>
    </row>
    <row r="52718" spans="62:65" ht="13" thickBot="1">
      <c r="BJ52718" s="138"/>
      <c r="BK52718" s="138"/>
      <c r="BL52718" s="138"/>
      <c r="BM52718" s="138"/>
    </row>
    <row r="52719" spans="62:65" ht="13" thickBot="1">
      <c r="BJ52719" s="138"/>
      <c r="BK52719" s="138"/>
      <c r="BL52719" s="138"/>
      <c r="BM52719" s="138"/>
    </row>
    <row r="52720" spans="62:65" ht="13" thickBot="1">
      <c r="BJ52720" s="138"/>
      <c r="BK52720" s="138"/>
      <c r="BL52720" s="138"/>
      <c r="BM52720" s="138"/>
    </row>
    <row r="52721" spans="62:65" ht="13" thickBot="1">
      <c r="BJ52721" s="138"/>
      <c r="BK52721" s="138"/>
      <c r="BL52721" s="138"/>
      <c r="BM52721" s="138"/>
    </row>
    <row r="52722" spans="62:65" ht="13" thickBot="1">
      <c r="BJ52722" s="138"/>
      <c r="BK52722" s="138"/>
      <c r="BL52722" s="138"/>
      <c r="BM52722" s="138"/>
    </row>
    <row r="52723" spans="62:65" ht="13" thickBot="1">
      <c r="BJ52723" s="138"/>
      <c r="BK52723" s="138"/>
      <c r="BL52723" s="138"/>
      <c r="BM52723" s="138"/>
    </row>
    <row r="52724" spans="62:65" ht="13" thickBot="1">
      <c r="BJ52724" s="138"/>
      <c r="BK52724" s="138"/>
      <c r="BL52724" s="138"/>
      <c r="BM52724" s="138"/>
    </row>
    <row r="52725" spans="62:65" ht="13" thickBot="1">
      <c r="BJ52725" s="138"/>
      <c r="BK52725" s="138"/>
      <c r="BL52725" s="138"/>
      <c r="BM52725" s="138"/>
    </row>
    <row r="52726" spans="62:65" ht="13" thickBot="1">
      <c r="BJ52726" s="138"/>
      <c r="BK52726" s="138"/>
      <c r="BL52726" s="138"/>
      <c r="BM52726" s="138"/>
    </row>
    <row r="52727" spans="62:65" ht="13" thickBot="1">
      <c r="BJ52727" s="138"/>
      <c r="BK52727" s="138"/>
      <c r="BL52727" s="138"/>
      <c r="BM52727" s="138"/>
    </row>
    <row r="52728" spans="62:65" ht="13" thickBot="1">
      <c r="BJ52728" s="138"/>
      <c r="BK52728" s="138"/>
      <c r="BL52728" s="138"/>
      <c r="BM52728" s="138"/>
    </row>
    <row r="52729" spans="62:65" ht="13" thickBot="1">
      <c r="BJ52729" s="138"/>
      <c r="BK52729" s="138"/>
      <c r="BL52729" s="138"/>
      <c r="BM52729" s="138"/>
    </row>
    <row r="52730" spans="62:65" ht="13" thickBot="1">
      <c r="BJ52730" s="138"/>
      <c r="BK52730" s="138"/>
      <c r="BL52730" s="138"/>
      <c r="BM52730" s="138"/>
    </row>
    <row r="52731" spans="62:65" ht="13" thickBot="1">
      <c r="BJ52731" s="138"/>
      <c r="BK52731" s="138"/>
      <c r="BL52731" s="138"/>
      <c r="BM52731" s="138"/>
    </row>
    <row r="52732" spans="62:65" ht="13" thickBot="1">
      <c r="BJ52732" s="138"/>
      <c r="BK52732" s="138"/>
      <c r="BL52732" s="138"/>
      <c r="BM52732" s="138"/>
    </row>
    <row r="52733" spans="62:65" ht="13" thickBot="1">
      <c r="BJ52733" s="138"/>
      <c r="BK52733" s="138"/>
      <c r="BL52733" s="138"/>
      <c r="BM52733" s="138"/>
    </row>
    <row r="52734" spans="62:65" ht="13" thickBot="1">
      <c r="BJ52734" s="138"/>
      <c r="BK52734" s="138"/>
      <c r="BL52734" s="138"/>
      <c r="BM52734" s="138"/>
    </row>
    <row r="52735" spans="62:65" ht="13" thickBot="1">
      <c r="BJ52735" s="138"/>
      <c r="BK52735" s="138"/>
      <c r="BL52735" s="138"/>
      <c r="BM52735" s="138"/>
    </row>
    <row r="52736" spans="62:65" ht="13" thickBot="1">
      <c r="BJ52736" s="138"/>
      <c r="BK52736" s="138"/>
      <c r="BL52736" s="138"/>
      <c r="BM52736" s="138"/>
    </row>
    <row r="52737" spans="62:65" ht="13" thickBot="1">
      <c r="BJ52737" s="138"/>
      <c r="BK52737" s="138"/>
      <c r="BL52737" s="138"/>
      <c r="BM52737" s="138"/>
    </row>
    <row r="52738" spans="62:65" ht="13" thickBot="1">
      <c r="BJ52738" s="138"/>
      <c r="BK52738" s="138"/>
      <c r="BL52738" s="138"/>
      <c r="BM52738" s="138"/>
    </row>
    <row r="52739" spans="62:65" ht="13" thickBot="1">
      <c r="BJ52739" s="138"/>
      <c r="BK52739" s="138"/>
      <c r="BL52739" s="138"/>
      <c r="BM52739" s="138"/>
    </row>
    <row r="52740" spans="62:65" ht="13" thickBot="1">
      <c r="BJ52740" s="138"/>
      <c r="BK52740" s="138"/>
      <c r="BL52740" s="138"/>
      <c r="BM52740" s="138"/>
    </row>
    <row r="52741" spans="62:65" ht="13" thickBot="1">
      <c r="BJ52741" s="138"/>
      <c r="BK52741" s="138"/>
      <c r="BL52741" s="138"/>
      <c r="BM52741" s="138"/>
    </row>
    <row r="52742" spans="62:65" ht="13" thickBot="1">
      <c r="BJ52742" s="138"/>
      <c r="BK52742" s="138"/>
      <c r="BL52742" s="138"/>
      <c r="BM52742" s="138"/>
    </row>
    <row r="52743" spans="62:65" ht="13" thickBot="1">
      <c r="BJ52743" s="138"/>
      <c r="BK52743" s="138"/>
      <c r="BL52743" s="138"/>
      <c r="BM52743" s="138"/>
    </row>
    <row r="52744" spans="62:65" ht="13" thickBot="1">
      <c r="BJ52744" s="138"/>
      <c r="BK52744" s="138"/>
      <c r="BL52744" s="138"/>
      <c r="BM52744" s="138"/>
    </row>
    <row r="52745" spans="62:65" ht="13" thickBot="1">
      <c r="BJ52745" s="138"/>
      <c r="BK52745" s="138"/>
      <c r="BL52745" s="138"/>
      <c r="BM52745" s="138"/>
    </row>
    <row r="52746" spans="62:65" ht="13" thickBot="1">
      <c r="BJ52746" s="138"/>
      <c r="BK52746" s="138"/>
      <c r="BL52746" s="138"/>
      <c r="BM52746" s="138"/>
    </row>
    <row r="52747" spans="62:65" ht="13" thickBot="1">
      <c r="BJ52747" s="138"/>
      <c r="BK52747" s="138"/>
      <c r="BL52747" s="138"/>
      <c r="BM52747" s="138"/>
    </row>
    <row r="52748" spans="62:65" ht="13" thickBot="1">
      <c r="BJ52748" s="138"/>
      <c r="BK52748" s="138"/>
      <c r="BL52748" s="138"/>
      <c r="BM52748" s="138"/>
    </row>
    <row r="52749" spans="62:65" ht="13" thickBot="1">
      <c r="BJ52749" s="138"/>
      <c r="BK52749" s="138"/>
      <c r="BL52749" s="138"/>
      <c r="BM52749" s="138"/>
    </row>
    <row r="52750" spans="62:65" ht="13" thickBot="1">
      <c r="BJ52750" s="138"/>
      <c r="BK52750" s="138"/>
      <c r="BL52750" s="138"/>
      <c r="BM52750" s="138"/>
    </row>
    <row r="52751" spans="62:65" ht="13" thickBot="1">
      <c r="BJ52751" s="138"/>
      <c r="BK52751" s="138"/>
      <c r="BL52751" s="138"/>
      <c r="BM52751" s="138"/>
    </row>
    <row r="52752" spans="62:65" ht="13" thickBot="1">
      <c r="BJ52752" s="138"/>
      <c r="BK52752" s="138"/>
      <c r="BL52752" s="138"/>
      <c r="BM52752" s="138"/>
    </row>
    <row r="52753" spans="62:65" ht="13" thickBot="1">
      <c r="BJ52753" s="138"/>
      <c r="BK52753" s="138"/>
      <c r="BL52753" s="138"/>
      <c r="BM52753" s="138"/>
    </row>
    <row r="52754" spans="62:65" ht="13" thickBot="1">
      <c r="BJ52754" s="138"/>
      <c r="BK52754" s="138"/>
      <c r="BL52754" s="138"/>
      <c r="BM52754" s="138"/>
    </row>
    <row r="52755" spans="62:65" ht="13" thickBot="1">
      <c r="BJ52755" s="138"/>
      <c r="BK52755" s="138"/>
      <c r="BL52755" s="138"/>
      <c r="BM52755" s="138"/>
    </row>
    <row r="52756" spans="62:65" ht="13" thickBot="1">
      <c r="BJ52756" s="138"/>
      <c r="BK52756" s="138"/>
      <c r="BL52756" s="138"/>
      <c r="BM52756" s="138"/>
    </row>
    <row r="52757" spans="62:65" ht="13" thickBot="1">
      <c r="BJ52757" s="138"/>
      <c r="BK52757" s="138"/>
      <c r="BL52757" s="138"/>
      <c r="BM52757" s="138"/>
    </row>
    <row r="52758" spans="62:65" ht="13" thickBot="1">
      <c r="BJ52758" s="138"/>
      <c r="BK52758" s="138"/>
      <c r="BL52758" s="138"/>
      <c r="BM52758" s="138"/>
    </row>
    <row r="52759" spans="62:65" ht="13" thickBot="1">
      <c r="BJ52759" s="138"/>
      <c r="BK52759" s="138"/>
      <c r="BL52759" s="138"/>
      <c r="BM52759" s="138"/>
    </row>
    <row r="52760" spans="62:65" ht="13" thickBot="1">
      <c r="BJ52760" s="138"/>
      <c r="BK52760" s="138"/>
      <c r="BL52760" s="138"/>
      <c r="BM52760" s="138"/>
    </row>
    <row r="52761" spans="62:65" ht="13" thickBot="1">
      <c r="BJ52761" s="138"/>
      <c r="BK52761" s="138"/>
      <c r="BL52761" s="138"/>
      <c r="BM52761" s="138"/>
    </row>
    <row r="52762" spans="62:65" ht="13" thickBot="1">
      <c r="BJ52762" s="138"/>
      <c r="BK52762" s="138"/>
      <c r="BL52762" s="138"/>
      <c r="BM52762" s="138"/>
    </row>
    <row r="52763" spans="62:65" ht="13" thickBot="1">
      <c r="BJ52763" s="138"/>
      <c r="BK52763" s="138"/>
      <c r="BL52763" s="138"/>
      <c r="BM52763" s="138"/>
    </row>
    <row r="52764" spans="62:65" ht="13" thickBot="1">
      <c r="BJ52764" s="138"/>
      <c r="BK52764" s="138"/>
      <c r="BL52764" s="138"/>
      <c r="BM52764" s="138"/>
    </row>
    <row r="52765" spans="62:65" ht="13" thickBot="1">
      <c r="BJ52765" s="138"/>
      <c r="BK52765" s="138"/>
      <c r="BL52765" s="138"/>
      <c r="BM52765" s="138"/>
    </row>
    <row r="52766" spans="62:65" ht="13" thickBot="1">
      <c r="BJ52766" s="138"/>
      <c r="BK52766" s="138"/>
      <c r="BL52766" s="138"/>
      <c r="BM52766" s="138"/>
    </row>
    <row r="52767" spans="62:65" ht="13" thickBot="1">
      <c r="BJ52767" s="138"/>
      <c r="BK52767" s="138"/>
      <c r="BL52767" s="138"/>
      <c r="BM52767" s="138"/>
    </row>
    <row r="52768" spans="62:65" ht="13" thickBot="1">
      <c r="BJ52768" s="138"/>
      <c r="BK52768" s="138"/>
      <c r="BL52768" s="138"/>
      <c r="BM52768" s="138"/>
    </row>
    <row r="52769" spans="62:65" ht="13" thickBot="1">
      <c r="BJ52769" s="138"/>
      <c r="BK52769" s="138"/>
      <c r="BL52769" s="138"/>
      <c r="BM52769" s="138"/>
    </row>
    <row r="52770" spans="62:65" ht="13" thickBot="1">
      <c r="BJ52770" s="138"/>
      <c r="BK52770" s="138"/>
      <c r="BL52770" s="138"/>
      <c r="BM52770" s="138"/>
    </row>
    <row r="52771" spans="62:65" ht="13" thickBot="1">
      <c r="BJ52771" s="138"/>
      <c r="BK52771" s="138"/>
      <c r="BL52771" s="138"/>
      <c r="BM52771" s="138"/>
    </row>
    <row r="52772" spans="62:65" ht="13" thickBot="1">
      <c r="BJ52772" s="138"/>
      <c r="BK52772" s="138"/>
      <c r="BL52772" s="138"/>
      <c r="BM52772" s="138"/>
    </row>
    <row r="52773" spans="62:65" ht="13" thickBot="1">
      <c r="BJ52773" s="138"/>
      <c r="BK52773" s="138"/>
      <c r="BL52773" s="138"/>
      <c r="BM52773" s="138"/>
    </row>
    <row r="52774" spans="62:65" ht="13" thickBot="1">
      <c r="BJ52774" s="138"/>
      <c r="BK52774" s="138"/>
      <c r="BL52774" s="138"/>
      <c r="BM52774" s="138"/>
    </row>
    <row r="52775" spans="62:65" ht="13" thickBot="1">
      <c r="BJ52775" s="138"/>
      <c r="BK52775" s="138"/>
      <c r="BL52775" s="138"/>
      <c r="BM52775" s="138"/>
    </row>
    <row r="52776" spans="62:65" ht="13" thickBot="1">
      <c r="BJ52776" s="138"/>
      <c r="BK52776" s="138"/>
      <c r="BL52776" s="138"/>
      <c r="BM52776" s="138"/>
    </row>
    <row r="52777" spans="62:65" ht="13" thickBot="1">
      <c r="BJ52777" s="138"/>
      <c r="BK52777" s="138"/>
      <c r="BL52777" s="138"/>
      <c r="BM52777" s="138"/>
    </row>
    <row r="52778" spans="62:65" ht="13" thickBot="1">
      <c r="BJ52778" s="138"/>
      <c r="BK52778" s="138"/>
      <c r="BL52778" s="138"/>
      <c r="BM52778" s="138"/>
    </row>
    <row r="52779" spans="62:65" ht="13" thickBot="1">
      <c r="BJ52779" s="138"/>
      <c r="BK52779" s="138"/>
      <c r="BL52779" s="138"/>
      <c r="BM52779" s="138"/>
    </row>
    <row r="52780" spans="62:65" ht="13" thickBot="1">
      <c r="BJ52780" s="138"/>
      <c r="BK52780" s="138"/>
      <c r="BL52780" s="138"/>
      <c r="BM52780" s="138"/>
    </row>
    <row r="52781" spans="62:65" ht="13" thickBot="1">
      <c r="BJ52781" s="138"/>
      <c r="BK52781" s="138"/>
      <c r="BL52781" s="138"/>
      <c r="BM52781" s="138"/>
    </row>
    <row r="52782" spans="62:65" ht="13" thickBot="1">
      <c r="BJ52782" s="138"/>
      <c r="BK52782" s="138"/>
      <c r="BL52782" s="138"/>
      <c r="BM52782" s="138"/>
    </row>
    <row r="52783" spans="62:65" ht="13" thickBot="1">
      <c r="BJ52783" s="138"/>
      <c r="BK52783" s="138"/>
      <c r="BL52783" s="138"/>
      <c r="BM52783" s="138"/>
    </row>
    <row r="52784" spans="62:65" ht="13" thickBot="1">
      <c r="BJ52784" s="138"/>
      <c r="BK52784" s="138"/>
      <c r="BL52784" s="138"/>
      <c r="BM52784" s="138"/>
    </row>
    <row r="52785" spans="62:65" ht="13" thickBot="1">
      <c r="BJ52785" s="138"/>
      <c r="BK52785" s="138"/>
      <c r="BL52785" s="138"/>
      <c r="BM52785" s="138"/>
    </row>
    <row r="52786" spans="62:65" ht="13" thickBot="1">
      <c r="BJ52786" s="138"/>
      <c r="BK52786" s="138"/>
      <c r="BL52786" s="138"/>
      <c r="BM52786" s="138"/>
    </row>
    <row r="52787" spans="62:65" ht="13" thickBot="1">
      <c r="BJ52787" s="138"/>
      <c r="BK52787" s="138"/>
      <c r="BL52787" s="138"/>
      <c r="BM52787" s="138"/>
    </row>
    <row r="52788" spans="62:65" ht="13" thickBot="1">
      <c r="BJ52788" s="138"/>
      <c r="BK52788" s="138"/>
      <c r="BL52788" s="138"/>
      <c r="BM52788" s="138"/>
    </row>
    <row r="52789" spans="62:65" ht="13" thickBot="1">
      <c r="BJ52789" s="138"/>
      <c r="BK52789" s="138"/>
      <c r="BL52789" s="138"/>
      <c r="BM52789" s="138"/>
    </row>
    <row r="52790" spans="62:65" ht="13" thickBot="1">
      <c r="BJ52790" s="138"/>
      <c r="BK52790" s="138"/>
      <c r="BL52790" s="138"/>
      <c r="BM52790" s="138"/>
    </row>
    <row r="52791" spans="62:65" ht="13" thickBot="1">
      <c r="BJ52791" s="138"/>
      <c r="BK52791" s="138"/>
      <c r="BL52791" s="138"/>
      <c r="BM52791" s="138"/>
    </row>
    <row r="52792" spans="62:65" ht="13" thickBot="1">
      <c r="BJ52792" s="138"/>
      <c r="BK52792" s="138"/>
      <c r="BL52792" s="138"/>
      <c r="BM52792" s="138"/>
    </row>
    <row r="52793" spans="62:65" ht="13" thickBot="1">
      <c r="BJ52793" s="138"/>
      <c r="BK52793" s="138"/>
      <c r="BL52793" s="138"/>
      <c r="BM52793" s="138"/>
    </row>
    <row r="52794" spans="62:65" ht="13" thickBot="1">
      <c r="BJ52794" s="138"/>
      <c r="BK52794" s="138"/>
      <c r="BL52794" s="138"/>
      <c r="BM52794" s="138"/>
    </row>
    <row r="52795" spans="62:65" ht="13" thickBot="1">
      <c r="BJ52795" s="138"/>
      <c r="BK52795" s="138"/>
      <c r="BL52795" s="138"/>
      <c r="BM52795" s="138"/>
    </row>
    <row r="52796" spans="62:65" ht="13" thickBot="1">
      <c r="BJ52796" s="138"/>
      <c r="BK52796" s="138"/>
      <c r="BL52796" s="138"/>
      <c r="BM52796" s="138"/>
    </row>
    <row r="52797" spans="62:65" ht="13" thickBot="1">
      <c r="BJ52797" s="138"/>
      <c r="BK52797" s="138"/>
      <c r="BL52797" s="138"/>
      <c r="BM52797" s="138"/>
    </row>
    <row r="52798" spans="62:65" ht="13" thickBot="1">
      <c r="BJ52798" s="138"/>
      <c r="BK52798" s="138"/>
      <c r="BL52798" s="138"/>
      <c r="BM52798" s="138"/>
    </row>
    <row r="52799" spans="62:65" ht="13" thickBot="1">
      <c r="BJ52799" s="138"/>
      <c r="BK52799" s="138"/>
      <c r="BL52799" s="138"/>
      <c r="BM52799" s="138"/>
    </row>
    <row r="52800" spans="62:65" ht="13" thickBot="1">
      <c r="BJ52800" s="138"/>
      <c r="BK52800" s="138"/>
      <c r="BL52800" s="138"/>
      <c r="BM52800" s="138"/>
    </row>
    <row r="52801" spans="62:65" ht="13" thickBot="1">
      <c r="BJ52801" s="138"/>
      <c r="BK52801" s="138"/>
      <c r="BL52801" s="138"/>
      <c r="BM52801" s="138"/>
    </row>
    <row r="52802" spans="62:65" ht="13" thickBot="1">
      <c r="BJ52802" s="138"/>
      <c r="BK52802" s="138"/>
      <c r="BL52802" s="138"/>
      <c r="BM52802" s="138"/>
    </row>
    <row r="52803" spans="62:65" ht="13" thickBot="1">
      <c r="BJ52803" s="138"/>
      <c r="BK52803" s="138"/>
      <c r="BL52803" s="138"/>
      <c r="BM52803" s="138"/>
    </row>
    <row r="52804" spans="62:65" ht="13" thickBot="1">
      <c r="BJ52804" s="138"/>
      <c r="BK52804" s="138"/>
      <c r="BL52804" s="138"/>
      <c r="BM52804" s="138"/>
    </row>
    <row r="52805" spans="62:65" ht="13" thickBot="1">
      <c r="BJ52805" s="138"/>
      <c r="BK52805" s="138"/>
      <c r="BL52805" s="138"/>
      <c r="BM52805" s="138"/>
    </row>
    <row r="52806" spans="62:65" ht="13" thickBot="1">
      <c r="BJ52806" s="138"/>
      <c r="BK52806" s="138"/>
      <c r="BL52806" s="138"/>
      <c r="BM52806" s="138"/>
    </row>
    <row r="52807" spans="62:65" ht="13" thickBot="1">
      <c r="BJ52807" s="138"/>
      <c r="BK52807" s="138"/>
      <c r="BL52807" s="138"/>
      <c r="BM52807" s="138"/>
    </row>
    <row r="52808" spans="62:65" ht="13" thickBot="1">
      <c r="BJ52808" s="138"/>
      <c r="BK52808" s="138"/>
      <c r="BL52808" s="138"/>
      <c r="BM52808" s="138"/>
    </row>
    <row r="52809" spans="62:65" ht="13" thickBot="1">
      <c r="BJ52809" s="138"/>
      <c r="BK52809" s="138"/>
      <c r="BL52809" s="138"/>
      <c r="BM52809" s="138"/>
    </row>
    <row r="52810" spans="62:65" ht="13" thickBot="1">
      <c r="BJ52810" s="138"/>
      <c r="BK52810" s="138"/>
      <c r="BL52810" s="138"/>
      <c r="BM52810" s="138"/>
    </row>
    <row r="52811" spans="62:65" ht="13" thickBot="1">
      <c r="BJ52811" s="138"/>
      <c r="BK52811" s="138"/>
      <c r="BL52811" s="138"/>
      <c r="BM52811" s="138"/>
    </row>
    <row r="52812" spans="62:65" ht="13" thickBot="1">
      <c r="BJ52812" s="138"/>
      <c r="BK52812" s="138"/>
      <c r="BL52812" s="138"/>
      <c r="BM52812" s="138"/>
    </row>
    <row r="52813" spans="62:65" ht="13" thickBot="1">
      <c r="BJ52813" s="138"/>
      <c r="BK52813" s="138"/>
      <c r="BL52813" s="138"/>
      <c r="BM52813" s="138"/>
    </row>
    <row r="52814" spans="62:65" ht="13" thickBot="1">
      <c r="BJ52814" s="138"/>
      <c r="BK52814" s="138"/>
      <c r="BL52814" s="138"/>
      <c r="BM52814" s="138"/>
    </row>
    <row r="52815" spans="62:65" ht="13" thickBot="1">
      <c r="BJ52815" s="138"/>
      <c r="BK52815" s="138"/>
      <c r="BL52815" s="138"/>
      <c r="BM52815" s="138"/>
    </row>
    <row r="52816" spans="62:65" ht="13" thickBot="1">
      <c r="BJ52816" s="138"/>
      <c r="BK52816" s="138"/>
      <c r="BL52816" s="138"/>
      <c r="BM52816" s="138"/>
    </row>
    <row r="52817" spans="62:65" ht="13" thickBot="1">
      <c r="BJ52817" s="138"/>
      <c r="BK52817" s="138"/>
      <c r="BL52817" s="138"/>
      <c r="BM52817" s="138"/>
    </row>
    <row r="52818" spans="62:65" ht="13" thickBot="1">
      <c r="BJ52818" s="138"/>
      <c r="BK52818" s="138"/>
      <c r="BL52818" s="138"/>
      <c r="BM52818" s="138"/>
    </row>
    <row r="52819" spans="62:65" ht="13" thickBot="1">
      <c r="BJ52819" s="138"/>
      <c r="BK52819" s="138"/>
      <c r="BL52819" s="138"/>
      <c r="BM52819" s="138"/>
    </row>
    <row r="52820" spans="62:65" ht="13" thickBot="1">
      <c r="BJ52820" s="138"/>
      <c r="BK52820" s="138"/>
      <c r="BL52820" s="138"/>
      <c r="BM52820" s="138"/>
    </row>
    <row r="52821" spans="62:65" ht="13" thickBot="1">
      <c r="BJ52821" s="138"/>
      <c r="BK52821" s="138"/>
      <c r="BL52821" s="138"/>
      <c r="BM52821" s="138"/>
    </row>
    <row r="52822" spans="62:65" ht="13" thickBot="1">
      <c r="BJ52822" s="138"/>
      <c r="BK52822" s="138"/>
      <c r="BL52822" s="138"/>
      <c r="BM52822" s="138"/>
    </row>
    <row r="52823" spans="62:65" ht="13" thickBot="1">
      <c r="BJ52823" s="138"/>
      <c r="BK52823" s="138"/>
      <c r="BL52823" s="138"/>
      <c r="BM52823" s="138"/>
    </row>
    <row r="52824" spans="62:65" ht="13" thickBot="1">
      <c r="BJ52824" s="138"/>
      <c r="BK52824" s="138"/>
      <c r="BL52824" s="138"/>
      <c r="BM52824" s="138"/>
    </row>
    <row r="52825" spans="62:65" ht="13" thickBot="1">
      <c r="BJ52825" s="138"/>
      <c r="BK52825" s="138"/>
      <c r="BL52825" s="138"/>
      <c r="BM52825" s="138"/>
    </row>
    <row r="52826" spans="62:65" ht="13" thickBot="1">
      <c r="BJ52826" s="138"/>
      <c r="BK52826" s="138"/>
      <c r="BL52826" s="138"/>
      <c r="BM52826" s="138"/>
    </row>
    <row r="52827" spans="62:65" ht="13" thickBot="1">
      <c r="BJ52827" s="138"/>
      <c r="BK52827" s="138"/>
      <c r="BL52827" s="138"/>
      <c r="BM52827" s="138"/>
    </row>
    <row r="52828" spans="62:65" ht="13" thickBot="1">
      <c r="BJ52828" s="138"/>
      <c r="BK52828" s="138"/>
      <c r="BL52828" s="138"/>
      <c r="BM52828" s="138"/>
    </row>
    <row r="52829" spans="62:65" ht="13" thickBot="1">
      <c r="BJ52829" s="138"/>
      <c r="BK52829" s="138"/>
      <c r="BL52829" s="138"/>
      <c r="BM52829" s="138"/>
    </row>
    <row r="52830" spans="62:65" ht="13" thickBot="1">
      <c r="BJ52830" s="138"/>
      <c r="BK52830" s="138"/>
      <c r="BL52830" s="138"/>
      <c r="BM52830" s="138"/>
    </row>
    <row r="52831" spans="62:65" ht="13" thickBot="1">
      <c r="BJ52831" s="138"/>
      <c r="BK52831" s="138"/>
      <c r="BL52831" s="138"/>
      <c r="BM52831" s="138"/>
    </row>
    <row r="52832" spans="62:65" ht="13" thickBot="1">
      <c r="BJ52832" s="138"/>
      <c r="BK52832" s="138"/>
      <c r="BL52832" s="138"/>
      <c r="BM52832" s="138"/>
    </row>
    <row r="52833" spans="62:65" ht="13" thickBot="1">
      <c r="BJ52833" s="138"/>
      <c r="BK52833" s="138"/>
      <c r="BL52833" s="138"/>
      <c r="BM52833" s="138"/>
    </row>
    <row r="52834" spans="62:65" ht="13" thickBot="1">
      <c r="BJ52834" s="138"/>
      <c r="BK52834" s="138"/>
      <c r="BL52834" s="138"/>
      <c r="BM52834" s="138"/>
    </row>
    <row r="52835" spans="62:65" ht="13" thickBot="1">
      <c r="BJ52835" s="138"/>
      <c r="BK52835" s="138"/>
      <c r="BL52835" s="138"/>
      <c r="BM52835" s="138"/>
    </row>
    <row r="52836" spans="62:65" ht="13" thickBot="1">
      <c r="BJ52836" s="138"/>
      <c r="BK52836" s="138"/>
      <c r="BL52836" s="138"/>
      <c r="BM52836" s="138"/>
    </row>
    <row r="52837" spans="62:65" ht="13" thickBot="1">
      <c r="BJ52837" s="138"/>
      <c r="BK52837" s="138"/>
      <c r="BL52837" s="138"/>
      <c r="BM52837" s="138"/>
    </row>
    <row r="52838" spans="62:65" ht="13" thickBot="1">
      <c r="BJ52838" s="138"/>
      <c r="BK52838" s="138"/>
      <c r="BL52838" s="138"/>
      <c r="BM52838" s="138"/>
    </row>
    <row r="52839" spans="62:65" ht="13" thickBot="1">
      <c r="BJ52839" s="138"/>
      <c r="BK52839" s="138"/>
      <c r="BL52839" s="138"/>
      <c r="BM52839" s="138"/>
    </row>
    <row r="52840" spans="62:65" ht="13" thickBot="1">
      <c r="BJ52840" s="138"/>
      <c r="BK52840" s="138"/>
      <c r="BL52840" s="138"/>
      <c r="BM52840" s="138"/>
    </row>
    <row r="52841" spans="62:65" ht="13" thickBot="1">
      <c r="BJ52841" s="138"/>
      <c r="BK52841" s="138"/>
      <c r="BL52841" s="138"/>
      <c r="BM52841" s="138"/>
    </row>
    <row r="52842" spans="62:65" ht="13" thickBot="1">
      <c r="BJ52842" s="138"/>
      <c r="BK52842" s="138"/>
      <c r="BL52842" s="138"/>
      <c r="BM52842" s="138"/>
    </row>
    <row r="52843" spans="62:65" ht="13" thickBot="1">
      <c r="BJ52843" s="138"/>
      <c r="BK52843" s="138"/>
      <c r="BL52843" s="138"/>
      <c r="BM52843" s="138"/>
    </row>
    <row r="52844" spans="62:65" ht="13" thickBot="1">
      <c r="BJ52844" s="138"/>
      <c r="BK52844" s="138"/>
      <c r="BL52844" s="138"/>
      <c r="BM52844" s="138"/>
    </row>
    <row r="52845" spans="62:65" ht="13" thickBot="1">
      <c r="BJ52845" s="138"/>
      <c r="BK52845" s="138"/>
      <c r="BL52845" s="138"/>
      <c r="BM52845" s="138"/>
    </row>
    <row r="52846" spans="62:65" ht="13" thickBot="1">
      <c r="BJ52846" s="138"/>
      <c r="BK52846" s="138"/>
      <c r="BL52846" s="138"/>
      <c r="BM52846" s="138"/>
    </row>
    <row r="52847" spans="62:65" ht="13" thickBot="1">
      <c r="BJ52847" s="138"/>
      <c r="BK52847" s="138"/>
      <c r="BL52847" s="138"/>
      <c r="BM52847" s="138"/>
    </row>
    <row r="52848" spans="62:65" ht="13" thickBot="1">
      <c r="BJ52848" s="138"/>
      <c r="BK52848" s="138"/>
      <c r="BL52848" s="138"/>
      <c r="BM52848" s="138"/>
    </row>
    <row r="52849" spans="62:65" ht="13" thickBot="1">
      <c r="BJ52849" s="138"/>
      <c r="BK52849" s="138"/>
      <c r="BL52849" s="138"/>
      <c r="BM52849" s="138"/>
    </row>
    <row r="52850" spans="62:65" ht="13" thickBot="1">
      <c r="BJ52850" s="138"/>
      <c r="BK52850" s="138"/>
      <c r="BL52850" s="138"/>
      <c r="BM52850" s="138"/>
    </row>
    <row r="52851" spans="62:65" ht="13" thickBot="1">
      <c r="BJ52851" s="138"/>
      <c r="BK52851" s="138"/>
      <c r="BL52851" s="138"/>
      <c r="BM52851" s="138"/>
    </row>
    <row r="52852" spans="62:65" ht="13" thickBot="1">
      <c r="BJ52852" s="138"/>
      <c r="BK52852" s="138"/>
      <c r="BL52852" s="138"/>
      <c r="BM52852" s="138"/>
    </row>
    <row r="52853" spans="62:65" ht="13" thickBot="1">
      <c r="BJ52853" s="138"/>
      <c r="BK52853" s="138"/>
      <c r="BL52853" s="138"/>
      <c r="BM52853" s="138"/>
    </row>
    <row r="52854" spans="62:65" ht="13" thickBot="1">
      <c r="BJ52854" s="138"/>
      <c r="BK52854" s="138"/>
      <c r="BL52854" s="138"/>
      <c r="BM52854" s="138"/>
    </row>
    <row r="52855" spans="62:65" ht="13" thickBot="1">
      <c r="BJ52855" s="138"/>
      <c r="BK52855" s="138"/>
      <c r="BL52855" s="138"/>
      <c r="BM52855" s="138"/>
    </row>
    <row r="52856" spans="62:65" ht="13" thickBot="1">
      <c r="BJ52856" s="138"/>
      <c r="BK52856" s="138"/>
      <c r="BL52856" s="138"/>
      <c r="BM52856" s="138"/>
    </row>
    <row r="52857" spans="62:65" ht="13" thickBot="1">
      <c r="BJ52857" s="138"/>
      <c r="BK52857" s="138"/>
      <c r="BL52857" s="138"/>
      <c r="BM52857" s="138"/>
    </row>
    <row r="52858" spans="62:65" ht="13" thickBot="1">
      <c r="BJ52858" s="138"/>
      <c r="BK52858" s="138"/>
      <c r="BL52858" s="138"/>
      <c r="BM52858" s="138"/>
    </row>
    <row r="52859" spans="62:65" ht="13" thickBot="1">
      <c r="BJ52859" s="138"/>
      <c r="BK52859" s="138"/>
      <c r="BL52859" s="138"/>
      <c r="BM52859" s="138"/>
    </row>
    <row r="52860" spans="62:65" ht="13" thickBot="1">
      <c r="BJ52860" s="138"/>
      <c r="BK52860" s="138"/>
      <c r="BL52860" s="138"/>
      <c r="BM52860" s="138"/>
    </row>
    <row r="52861" spans="62:65" ht="13" thickBot="1">
      <c r="BJ52861" s="138"/>
      <c r="BK52861" s="138"/>
      <c r="BL52861" s="138"/>
      <c r="BM52861" s="138"/>
    </row>
    <row r="52862" spans="62:65" ht="13" thickBot="1">
      <c r="BJ52862" s="138"/>
      <c r="BK52862" s="138"/>
      <c r="BL52862" s="138"/>
      <c r="BM52862" s="138"/>
    </row>
    <row r="52863" spans="62:65" ht="13" thickBot="1">
      <c r="BJ52863" s="138"/>
      <c r="BK52863" s="138"/>
      <c r="BL52863" s="138"/>
      <c r="BM52863" s="138"/>
    </row>
    <row r="52864" spans="62:65" ht="13" thickBot="1">
      <c r="BJ52864" s="138"/>
      <c r="BK52864" s="138"/>
      <c r="BL52864" s="138"/>
      <c r="BM52864" s="138"/>
    </row>
    <row r="52865" spans="62:65" ht="13" thickBot="1">
      <c r="BJ52865" s="138"/>
      <c r="BK52865" s="138"/>
      <c r="BL52865" s="138"/>
      <c r="BM52865" s="138"/>
    </row>
    <row r="52866" spans="62:65" ht="13" thickBot="1">
      <c r="BJ52866" s="138"/>
      <c r="BK52866" s="138"/>
      <c r="BL52866" s="138"/>
      <c r="BM52866" s="138"/>
    </row>
    <row r="52867" spans="62:65" ht="13" thickBot="1">
      <c r="BJ52867" s="138"/>
      <c r="BK52867" s="138"/>
      <c r="BL52867" s="138"/>
      <c r="BM52867" s="138"/>
    </row>
    <row r="52868" spans="62:65" ht="13" thickBot="1">
      <c r="BJ52868" s="138"/>
      <c r="BK52868" s="138"/>
      <c r="BL52868" s="138"/>
      <c r="BM52868" s="138"/>
    </row>
    <row r="52869" spans="62:65" ht="13" thickBot="1">
      <c r="BJ52869" s="138"/>
      <c r="BK52869" s="138"/>
      <c r="BL52869" s="138"/>
      <c r="BM52869" s="138"/>
    </row>
    <row r="52870" spans="62:65" ht="13" thickBot="1">
      <c r="BJ52870" s="138"/>
      <c r="BK52870" s="138"/>
      <c r="BL52870" s="138"/>
      <c r="BM52870" s="138"/>
    </row>
    <row r="52871" spans="62:65" ht="13" thickBot="1">
      <c r="BJ52871" s="138"/>
      <c r="BK52871" s="138"/>
      <c r="BL52871" s="138"/>
      <c r="BM52871" s="138"/>
    </row>
    <row r="52872" spans="62:65" ht="13" thickBot="1">
      <c r="BJ52872" s="138"/>
      <c r="BK52872" s="138"/>
      <c r="BL52872" s="138"/>
      <c r="BM52872" s="138"/>
    </row>
    <row r="52873" spans="62:65" ht="13" thickBot="1">
      <c r="BJ52873" s="138"/>
      <c r="BK52873" s="138"/>
      <c r="BL52873" s="138"/>
      <c r="BM52873" s="138"/>
    </row>
    <row r="52874" spans="62:65" ht="13" thickBot="1">
      <c r="BJ52874" s="138"/>
      <c r="BK52874" s="138"/>
      <c r="BL52874" s="138"/>
      <c r="BM52874" s="138"/>
    </row>
    <row r="52875" spans="62:65" ht="13" thickBot="1">
      <c r="BJ52875" s="138"/>
      <c r="BK52875" s="138"/>
      <c r="BL52875" s="138"/>
      <c r="BM52875" s="138"/>
    </row>
    <row r="52876" spans="62:65" ht="13" thickBot="1">
      <c r="BJ52876" s="138"/>
      <c r="BK52876" s="138"/>
      <c r="BL52876" s="138"/>
      <c r="BM52876" s="138"/>
    </row>
    <row r="52877" spans="62:65" ht="13" thickBot="1">
      <c r="BJ52877" s="138"/>
      <c r="BK52877" s="138"/>
      <c r="BL52877" s="138"/>
      <c r="BM52877" s="138"/>
    </row>
    <row r="52878" spans="62:65" ht="13" thickBot="1">
      <c r="BJ52878" s="138"/>
      <c r="BK52878" s="138"/>
      <c r="BL52878" s="138"/>
      <c r="BM52878" s="138"/>
    </row>
    <row r="52879" spans="62:65" ht="13" thickBot="1">
      <c r="BJ52879" s="138"/>
      <c r="BK52879" s="138"/>
      <c r="BL52879" s="138"/>
      <c r="BM52879" s="138"/>
    </row>
    <row r="52880" spans="62:65" ht="13" thickBot="1">
      <c r="BJ52880" s="138"/>
      <c r="BK52880" s="138"/>
      <c r="BL52880" s="138"/>
      <c r="BM52880" s="138"/>
    </row>
    <row r="52881" spans="62:65" ht="13" thickBot="1">
      <c r="BJ52881" s="138"/>
      <c r="BK52881" s="138"/>
      <c r="BL52881" s="138"/>
      <c r="BM52881" s="138"/>
    </row>
    <row r="52882" spans="62:65" ht="13" thickBot="1">
      <c r="BJ52882" s="138"/>
      <c r="BK52882" s="138"/>
      <c r="BL52882" s="138"/>
      <c r="BM52882" s="138"/>
    </row>
    <row r="52883" spans="62:65" ht="13" thickBot="1">
      <c r="BJ52883" s="138"/>
      <c r="BK52883" s="138"/>
      <c r="BL52883" s="138"/>
      <c r="BM52883" s="138"/>
    </row>
    <row r="52884" spans="62:65" ht="13" thickBot="1">
      <c r="BJ52884" s="138"/>
      <c r="BK52884" s="138"/>
      <c r="BL52884" s="138"/>
      <c r="BM52884" s="138"/>
    </row>
    <row r="52885" spans="62:65" ht="13" thickBot="1">
      <c r="BJ52885" s="138"/>
      <c r="BK52885" s="138"/>
      <c r="BL52885" s="138"/>
      <c r="BM52885" s="138"/>
    </row>
    <row r="52886" spans="62:65" ht="13" thickBot="1">
      <c r="BJ52886" s="138"/>
      <c r="BK52886" s="138"/>
      <c r="BL52886" s="138"/>
      <c r="BM52886" s="138"/>
    </row>
    <row r="52887" spans="62:65" ht="13" thickBot="1">
      <c r="BJ52887" s="138"/>
      <c r="BK52887" s="138"/>
      <c r="BL52887" s="138"/>
      <c r="BM52887" s="138"/>
    </row>
    <row r="52888" spans="62:65" ht="13" thickBot="1">
      <c r="BJ52888" s="138"/>
      <c r="BK52888" s="138"/>
      <c r="BL52888" s="138"/>
      <c r="BM52888" s="138"/>
    </row>
    <row r="52889" spans="62:65" ht="13" thickBot="1">
      <c r="BJ52889" s="138"/>
      <c r="BK52889" s="138"/>
      <c r="BL52889" s="138"/>
      <c r="BM52889" s="138"/>
    </row>
    <row r="52890" spans="62:65" ht="13" thickBot="1">
      <c r="BJ52890" s="138"/>
      <c r="BK52890" s="138"/>
      <c r="BL52890" s="138"/>
      <c r="BM52890" s="138"/>
    </row>
    <row r="52891" spans="62:65" ht="13" thickBot="1">
      <c r="BJ52891" s="138"/>
      <c r="BK52891" s="138"/>
      <c r="BL52891" s="138"/>
      <c r="BM52891" s="138"/>
    </row>
    <row r="52892" spans="62:65" ht="13" thickBot="1">
      <c r="BJ52892" s="138"/>
      <c r="BK52892" s="138"/>
      <c r="BL52892" s="138"/>
      <c r="BM52892" s="138"/>
    </row>
    <row r="52893" spans="62:65" ht="13" thickBot="1">
      <c r="BJ52893" s="138"/>
      <c r="BK52893" s="138"/>
      <c r="BL52893" s="138"/>
      <c r="BM52893" s="138"/>
    </row>
    <row r="52894" spans="62:65" ht="13" thickBot="1">
      <c r="BJ52894" s="138"/>
      <c r="BK52894" s="138"/>
      <c r="BL52894" s="138"/>
      <c r="BM52894" s="138"/>
    </row>
    <row r="52895" spans="62:65" ht="13" thickBot="1">
      <c r="BJ52895" s="138"/>
      <c r="BK52895" s="138"/>
      <c r="BL52895" s="138"/>
      <c r="BM52895" s="138"/>
    </row>
    <row r="52896" spans="62:65" ht="13" thickBot="1">
      <c r="BJ52896" s="138"/>
      <c r="BK52896" s="138"/>
      <c r="BL52896" s="138"/>
      <c r="BM52896" s="138"/>
    </row>
    <row r="52897" spans="62:65" ht="13" thickBot="1">
      <c r="BJ52897" s="138"/>
      <c r="BK52897" s="138"/>
      <c r="BL52897" s="138"/>
      <c r="BM52897" s="138"/>
    </row>
    <row r="52898" spans="62:65" ht="13" thickBot="1">
      <c r="BJ52898" s="138"/>
      <c r="BK52898" s="138"/>
      <c r="BL52898" s="138"/>
      <c r="BM52898" s="138"/>
    </row>
    <row r="52899" spans="62:65" ht="13" thickBot="1">
      <c r="BJ52899" s="138"/>
      <c r="BK52899" s="138"/>
      <c r="BL52899" s="138"/>
      <c r="BM52899" s="138"/>
    </row>
    <row r="52900" spans="62:65" ht="13" thickBot="1">
      <c r="BJ52900" s="138"/>
      <c r="BK52900" s="138"/>
      <c r="BL52900" s="138"/>
      <c r="BM52900" s="138"/>
    </row>
    <row r="52901" spans="62:65" ht="13" thickBot="1">
      <c r="BJ52901" s="138"/>
      <c r="BK52901" s="138"/>
      <c r="BL52901" s="138"/>
      <c r="BM52901" s="138"/>
    </row>
    <row r="52902" spans="62:65" ht="13" thickBot="1">
      <c r="BJ52902" s="138"/>
      <c r="BK52902" s="138"/>
      <c r="BL52902" s="138"/>
      <c r="BM52902" s="138"/>
    </row>
    <row r="52903" spans="62:65" ht="13" thickBot="1">
      <c r="BJ52903" s="138"/>
      <c r="BK52903" s="138"/>
      <c r="BL52903" s="138"/>
      <c r="BM52903" s="138"/>
    </row>
    <row r="52904" spans="62:65" ht="13" thickBot="1">
      <c r="BJ52904" s="138"/>
      <c r="BK52904" s="138"/>
      <c r="BL52904" s="138"/>
      <c r="BM52904" s="138"/>
    </row>
    <row r="52905" spans="62:65" ht="13" thickBot="1">
      <c r="BJ52905" s="138"/>
      <c r="BK52905" s="138"/>
      <c r="BL52905" s="138"/>
      <c r="BM52905" s="138"/>
    </row>
    <row r="52906" spans="62:65" ht="13" thickBot="1">
      <c r="BJ52906" s="138"/>
      <c r="BK52906" s="138"/>
      <c r="BL52906" s="138"/>
      <c r="BM52906" s="138"/>
    </row>
    <row r="52907" spans="62:65" ht="13" thickBot="1">
      <c r="BJ52907" s="138"/>
      <c r="BK52907" s="138"/>
      <c r="BL52907" s="138"/>
      <c r="BM52907" s="138"/>
    </row>
    <row r="52908" spans="62:65" ht="13" thickBot="1">
      <c r="BJ52908" s="138"/>
      <c r="BK52908" s="138"/>
      <c r="BL52908" s="138"/>
      <c r="BM52908" s="138"/>
    </row>
    <row r="52909" spans="62:65" ht="13" thickBot="1">
      <c r="BJ52909" s="138"/>
      <c r="BK52909" s="138"/>
      <c r="BL52909" s="138"/>
      <c r="BM52909" s="138"/>
    </row>
    <row r="52910" spans="62:65" ht="13" thickBot="1">
      <c r="BJ52910" s="138"/>
      <c r="BK52910" s="138"/>
      <c r="BL52910" s="138"/>
      <c r="BM52910" s="138"/>
    </row>
    <row r="52911" spans="62:65" ht="13" thickBot="1">
      <c r="BJ52911" s="138"/>
      <c r="BK52911" s="138"/>
      <c r="BL52911" s="138"/>
      <c r="BM52911" s="138"/>
    </row>
    <row r="52912" spans="62:65" ht="13" thickBot="1">
      <c r="BJ52912" s="138"/>
      <c r="BK52912" s="138"/>
      <c r="BL52912" s="138"/>
      <c r="BM52912" s="138"/>
    </row>
    <row r="52913" spans="62:65" ht="13" thickBot="1">
      <c r="BJ52913" s="138"/>
      <c r="BK52913" s="138"/>
      <c r="BL52913" s="138"/>
      <c r="BM52913" s="138"/>
    </row>
    <row r="52914" spans="62:65" ht="13" thickBot="1">
      <c r="BJ52914" s="138"/>
      <c r="BK52914" s="138"/>
      <c r="BL52914" s="138"/>
      <c r="BM52914" s="138"/>
    </row>
    <row r="52915" spans="62:65" ht="13" thickBot="1">
      <c r="BJ52915" s="138"/>
      <c r="BK52915" s="138"/>
      <c r="BL52915" s="138"/>
      <c r="BM52915" s="138"/>
    </row>
    <row r="52916" spans="62:65" ht="13" thickBot="1">
      <c r="BJ52916" s="138"/>
      <c r="BK52916" s="138"/>
      <c r="BL52916" s="138"/>
      <c r="BM52916" s="138"/>
    </row>
    <row r="52917" spans="62:65" ht="13" thickBot="1">
      <c r="BJ52917" s="138"/>
      <c r="BK52917" s="138"/>
      <c r="BL52917" s="138"/>
      <c r="BM52917" s="138"/>
    </row>
    <row r="52918" spans="62:65" ht="13" thickBot="1">
      <c r="BJ52918" s="138"/>
      <c r="BK52918" s="138"/>
      <c r="BL52918" s="138"/>
      <c r="BM52918" s="138"/>
    </row>
    <row r="52919" spans="62:65" ht="13" thickBot="1">
      <c r="BJ52919" s="138"/>
      <c r="BK52919" s="138"/>
      <c r="BL52919" s="138"/>
      <c r="BM52919" s="138"/>
    </row>
    <row r="52920" spans="62:65" ht="13" thickBot="1">
      <c r="BJ52920" s="138"/>
      <c r="BK52920" s="138"/>
      <c r="BL52920" s="138"/>
      <c r="BM52920" s="138"/>
    </row>
    <row r="52921" spans="62:65" ht="13" thickBot="1">
      <c r="BJ52921" s="138"/>
      <c r="BK52921" s="138"/>
      <c r="BL52921" s="138"/>
      <c r="BM52921" s="138"/>
    </row>
    <row r="52922" spans="62:65" ht="13" thickBot="1">
      <c r="BJ52922" s="138"/>
      <c r="BK52922" s="138"/>
      <c r="BL52922" s="138"/>
      <c r="BM52922" s="138"/>
    </row>
    <row r="52923" spans="62:65" ht="13" thickBot="1">
      <c r="BJ52923" s="138"/>
      <c r="BK52923" s="138"/>
      <c r="BL52923" s="138"/>
      <c r="BM52923" s="138"/>
    </row>
    <row r="52924" spans="62:65" ht="13" thickBot="1">
      <c r="BJ52924" s="138"/>
      <c r="BK52924" s="138"/>
      <c r="BL52924" s="138"/>
      <c r="BM52924" s="138"/>
    </row>
    <row r="52925" spans="62:65" ht="13" thickBot="1">
      <c r="BJ52925" s="138"/>
      <c r="BK52925" s="138"/>
      <c r="BL52925" s="138"/>
      <c r="BM52925" s="138"/>
    </row>
    <row r="52926" spans="62:65" ht="13" thickBot="1">
      <c r="BJ52926" s="138"/>
      <c r="BK52926" s="138"/>
      <c r="BL52926" s="138"/>
      <c r="BM52926" s="138"/>
    </row>
    <row r="52927" spans="62:65" ht="13" thickBot="1">
      <c r="BJ52927" s="138"/>
      <c r="BK52927" s="138"/>
      <c r="BL52927" s="138"/>
      <c r="BM52927" s="138"/>
    </row>
    <row r="52928" spans="62:65" ht="13" thickBot="1">
      <c r="BJ52928" s="138"/>
      <c r="BK52928" s="138"/>
      <c r="BL52928" s="138"/>
      <c r="BM52928" s="138"/>
    </row>
    <row r="52929" spans="62:65" ht="13" thickBot="1">
      <c r="BJ52929" s="138"/>
      <c r="BK52929" s="138"/>
      <c r="BL52929" s="138"/>
      <c r="BM52929" s="138"/>
    </row>
    <row r="52930" spans="62:65" ht="13" thickBot="1">
      <c r="BJ52930" s="138"/>
      <c r="BK52930" s="138"/>
      <c r="BL52930" s="138"/>
      <c r="BM52930" s="138"/>
    </row>
    <row r="52931" spans="62:65" ht="13" thickBot="1">
      <c r="BJ52931" s="138"/>
      <c r="BK52931" s="138"/>
      <c r="BL52931" s="138"/>
      <c r="BM52931" s="138"/>
    </row>
    <row r="52932" spans="62:65" ht="13" thickBot="1">
      <c r="BJ52932" s="138"/>
      <c r="BK52932" s="138"/>
      <c r="BL52932" s="138"/>
      <c r="BM52932" s="138"/>
    </row>
    <row r="52933" spans="62:65" ht="13" thickBot="1">
      <c r="BJ52933" s="138"/>
      <c r="BK52933" s="138"/>
      <c r="BL52933" s="138"/>
      <c r="BM52933" s="138"/>
    </row>
    <row r="52934" spans="62:65" ht="13" thickBot="1">
      <c r="BJ52934" s="138"/>
      <c r="BK52934" s="138"/>
      <c r="BL52934" s="138"/>
      <c r="BM52934" s="138"/>
    </row>
    <row r="52935" spans="62:65" ht="13" thickBot="1">
      <c r="BJ52935" s="138"/>
      <c r="BK52935" s="138"/>
      <c r="BL52935" s="138"/>
      <c r="BM52935" s="138"/>
    </row>
    <row r="52936" spans="62:65" ht="13" thickBot="1">
      <c r="BJ52936" s="138"/>
      <c r="BK52936" s="138"/>
      <c r="BL52936" s="138"/>
      <c r="BM52936" s="138"/>
    </row>
    <row r="52937" spans="62:65" ht="13" thickBot="1">
      <c r="BJ52937" s="138"/>
      <c r="BK52937" s="138"/>
      <c r="BL52937" s="138"/>
      <c r="BM52937" s="138"/>
    </row>
    <row r="52938" spans="62:65" ht="13" thickBot="1">
      <c r="BJ52938" s="138"/>
      <c r="BK52938" s="138"/>
      <c r="BL52938" s="138"/>
      <c r="BM52938" s="138"/>
    </row>
    <row r="52939" spans="62:65" ht="13" thickBot="1">
      <c r="BJ52939" s="138"/>
      <c r="BK52939" s="138"/>
      <c r="BL52939" s="138"/>
      <c r="BM52939" s="138"/>
    </row>
    <row r="52940" spans="62:65" ht="13" thickBot="1">
      <c r="BJ52940" s="138"/>
      <c r="BK52940" s="138"/>
      <c r="BL52940" s="138"/>
      <c r="BM52940" s="138"/>
    </row>
    <row r="52941" spans="62:65" ht="13" thickBot="1">
      <c r="BJ52941" s="138"/>
      <c r="BK52941" s="138"/>
      <c r="BL52941" s="138"/>
      <c r="BM52941" s="138"/>
    </row>
    <row r="52942" spans="62:65" ht="13" thickBot="1">
      <c r="BJ52942" s="138"/>
      <c r="BK52942" s="138"/>
      <c r="BL52942" s="138"/>
      <c r="BM52942" s="138"/>
    </row>
    <row r="52943" spans="62:65" ht="13" thickBot="1">
      <c r="BJ52943" s="138"/>
      <c r="BK52943" s="138"/>
      <c r="BL52943" s="138"/>
      <c r="BM52943" s="138"/>
    </row>
    <row r="52944" spans="62:65" ht="13" thickBot="1">
      <c r="BJ52944" s="138"/>
      <c r="BK52944" s="138"/>
      <c r="BL52944" s="138"/>
      <c r="BM52944" s="138"/>
    </row>
    <row r="52945" spans="62:65" ht="13" thickBot="1">
      <c r="BJ52945" s="138"/>
      <c r="BK52945" s="138"/>
      <c r="BL52945" s="138"/>
      <c r="BM52945" s="138"/>
    </row>
    <row r="52946" spans="62:65" ht="13" thickBot="1">
      <c r="BJ52946" s="138"/>
      <c r="BK52946" s="138"/>
      <c r="BL52946" s="138"/>
      <c r="BM52946" s="138"/>
    </row>
    <row r="52947" spans="62:65" ht="13" thickBot="1">
      <c r="BJ52947" s="138"/>
      <c r="BK52947" s="138"/>
      <c r="BL52947" s="138"/>
      <c r="BM52947" s="138"/>
    </row>
    <row r="52948" spans="62:65" ht="13" thickBot="1">
      <c r="BJ52948" s="138"/>
      <c r="BK52948" s="138"/>
      <c r="BL52948" s="138"/>
      <c r="BM52948" s="138"/>
    </row>
    <row r="52949" spans="62:65" ht="13" thickBot="1">
      <c r="BJ52949" s="138"/>
      <c r="BK52949" s="138"/>
      <c r="BL52949" s="138"/>
      <c r="BM52949" s="138"/>
    </row>
    <row r="52950" spans="62:65" ht="13" thickBot="1">
      <c r="BJ52950" s="138"/>
      <c r="BK52950" s="138"/>
      <c r="BL52950" s="138"/>
      <c r="BM52950" s="138"/>
    </row>
    <row r="52951" spans="62:65" ht="13" thickBot="1">
      <c r="BJ52951" s="138"/>
      <c r="BK52951" s="138"/>
      <c r="BL52951" s="138"/>
      <c r="BM52951" s="138"/>
    </row>
    <row r="52952" spans="62:65" ht="13" thickBot="1">
      <c r="BJ52952" s="138"/>
      <c r="BK52952" s="138"/>
      <c r="BL52952" s="138"/>
      <c r="BM52952" s="138"/>
    </row>
    <row r="52953" spans="62:65" ht="13" thickBot="1">
      <c r="BJ52953" s="138"/>
      <c r="BK52953" s="138"/>
      <c r="BL52953" s="138"/>
      <c r="BM52953" s="138"/>
    </row>
    <row r="52954" spans="62:65" ht="13" thickBot="1">
      <c r="BJ52954" s="138"/>
      <c r="BK52954" s="138"/>
      <c r="BL52954" s="138"/>
      <c r="BM52954" s="138"/>
    </row>
    <row r="52955" spans="62:65" ht="13" thickBot="1">
      <c r="BJ52955" s="138"/>
      <c r="BK52955" s="138"/>
      <c r="BL52955" s="138"/>
      <c r="BM52955" s="138"/>
    </row>
    <row r="52956" spans="62:65" ht="13" thickBot="1">
      <c r="BJ52956" s="138"/>
      <c r="BK52956" s="138"/>
      <c r="BL52956" s="138"/>
      <c r="BM52956" s="138"/>
    </row>
    <row r="52957" spans="62:65" ht="13" thickBot="1">
      <c r="BJ52957" s="138"/>
      <c r="BK52957" s="138"/>
      <c r="BL52957" s="138"/>
      <c r="BM52957" s="138"/>
    </row>
    <row r="52958" spans="62:65" ht="13" thickBot="1">
      <c r="BJ52958" s="138"/>
      <c r="BK52958" s="138"/>
      <c r="BL52958" s="138"/>
      <c r="BM52958" s="138"/>
    </row>
    <row r="52959" spans="62:65" ht="13" thickBot="1">
      <c r="BJ52959" s="138"/>
      <c r="BK52959" s="138"/>
      <c r="BL52959" s="138"/>
      <c r="BM52959" s="138"/>
    </row>
    <row r="52960" spans="62:65" ht="13" thickBot="1">
      <c r="BJ52960" s="138"/>
      <c r="BK52960" s="138"/>
      <c r="BL52960" s="138"/>
      <c r="BM52960" s="138"/>
    </row>
    <row r="52961" spans="62:65" ht="13" thickBot="1">
      <c r="BJ52961" s="138"/>
      <c r="BK52961" s="138"/>
      <c r="BL52961" s="138"/>
      <c r="BM52961" s="138"/>
    </row>
    <row r="52962" spans="62:65" ht="13" thickBot="1">
      <c r="BJ52962" s="138"/>
      <c r="BK52962" s="138"/>
      <c r="BL52962" s="138"/>
      <c r="BM52962" s="138"/>
    </row>
    <row r="52963" spans="62:65" ht="13" thickBot="1">
      <c r="BJ52963" s="138"/>
      <c r="BK52963" s="138"/>
      <c r="BL52963" s="138"/>
      <c r="BM52963" s="138"/>
    </row>
    <row r="52964" spans="62:65" ht="13" thickBot="1">
      <c r="BJ52964" s="138"/>
      <c r="BK52964" s="138"/>
      <c r="BL52964" s="138"/>
      <c r="BM52964" s="138"/>
    </row>
    <row r="52965" spans="62:65" ht="13" thickBot="1">
      <c r="BJ52965" s="138"/>
      <c r="BK52965" s="138"/>
      <c r="BL52965" s="138"/>
      <c r="BM52965" s="138"/>
    </row>
    <row r="52966" spans="62:65" ht="13" thickBot="1">
      <c r="BJ52966" s="138"/>
      <c r="BK52966" s="138"/>
      <c r="BL52966" s="138"/>
      <c r="BM52966" s="138"/>
    </row>
    <row r="52967" spans="62:65" ht="13" thickBot="1">
      <c r="BJ52967" s="138"/>
      <c r="BK52967" s="138"/>
      <c r="BL52967" s="138"/>
      <c r="BM52967" s="138"/>
    </row>
    <row r="52968" spans="62:65" ht="13" thickBot="1">
      <c r="BJ52968" s="138"/>
      <c r="BK52968" s="138"/>
      <c r="BL52968" s="138"/>
      <c r="BM52968" s="138"/>
    </row>
    <row r="52969" spans="62:65" ht="13" thickBot="1">
      <c r="BJ52969" s="138"/>
      <c r="BK52969" s="138"/>
      <c r="BL52969" s="138"/>
      <c r="BM52969" s="138"/>
    </row>
    <row r="52970" spans="62:65" ht="13" thickBot="1">
      <c r="BJ52970" s="138"/>
      <c r="BK52970" s="138"/>
      <c r="BL52970" s="138"/>
      <c r="BM52970" s="138"/>
    </row>
    <row r="52971" spans="62:65" ht="13" thickBot="1">
      <c r="BJ52971" s="138"/>
      <c r="BK52971" s="138"/>
      <c r="BL52971" s="138"/>
      <c r="BM52971" s="138"/>
    </row>
    <row r="52972" spans="62:65" ht="13" thickBot="1">
      <c r="BJ52972" s="138"/>
      <c r="BK52972" s="138"/>
      <c r="BL52972" s="138"/>
      <c r="BM52972" s="138"/>
    </row>
    <row r="52973" spans="62:65" ht="13" thickBot="1">
      <c r="BJ52973" s="138"/>
      <c r="BK52973" s="138"/>
      <c r="BL52973" s="138"/>
      <c r="BM52973" s="138"/>
    </row>
    <row r="52974" spans="62:65" ht="13" thickBot="1">
      <c r="BJ52974" s="138"/>
      <c r="BK52974" s="138"/>
      <c r="BL52974" s="138"/>
      <c r="BM52974" s="138"/>
    </row>
    <row r="52975" spans="62:65" ht="13" thickBot="1">
      <c r="BJ52975" s="138"/>
      <c r="BK52975" s="138"/>
      <c r="BL52975" s="138"/>
      <c r="BM52975" s="138"/>
    </row>
    <row r="52976" spans="62:65" ht="13" thickBot="1">
      <c r="BJ52976" s="138"/>
      <c r="BK52976" s="138"/>
      <c r="BL52976" s="138"/>
      <c r="BM52976" s="138"/>
    </row>
    <row r="52977" spans="62:65" ht="13" thickBot="1">
      <c r="BJ52977" s="138"/>
      <c r="BK52977" s="138"/>
      <c r="BL52977" s="138"/>
      <c r="BM52977" s="138"/>
    </row>
    <row r="52978" spans="62:65" ht="13" thickBot="1">
      <c r="BJ52978" s="138"/>
      <c r="BK52978" s="138"/>
      <c r="BL52978" s="138"/>
      <c r="BM52978" s="138"/>
    </row>
    <row r="52979" spans="62:65" ht="13" thickBot="1">
      <c r="BJ52979" s="138"/>
      <c r="BK52979" s="138"/>
      <c r="BL52979" s="138"/>
      <c r="BM52979" s="138"/>
    </row>
    <row r="52980" spans="62:65" ht="13" thickBot="1">
      <c r="BJ52980" s="138"/>
      <c r="BK52980" s="138"/>
      <c r="BL52980" s="138"/>
      <c r="BM52980" s="138"/>
    </row>
    <row r="52981" spans="62:65" ht="13" thickBot="1">
      <c r="BJ52981" s="138"/>
      <c r="BK52981" s="138"/>
      <c r="BL52981" s="138"/>
      <c r="BM52981" s="138"/>
    </row>
    <row r="52982" spans="62:65" ht="13" thickBot="1">
      <c r="BJ52982" s="138"/>
      <c r="BK52982" s="138"/>
      <c r="BL52982" s="138"/>
      <c r="BM52982" s="138"/>
    </row>
    <row r="52983" spans="62:65" ht="13" thickBot="1">
      <c r="BJ52983" s="138"/>
      <c r="BK52983" s="138"/>
      <c r="BL52983" s="138"/>
      <c r="BM52983" s="138"/>
    </row>
    <row r="52984" spans="62:65" ht="13" thickBot="1">
      <c r="BJ52984" s="138"/>
      <c r="BK52984" s="138"/>
      <c r="BL52984" s="138"/>
      <c r="BM52984" s="138"/>
    </row>
    <row r="52985" spans="62:65" ht="13" thickBot="1">
      <c r="BJ52985" s="138"/>
      <c r="BK52985" s="138"/>
      <c r="BL52985" s="138"/>
      <c r="BM52985" s="138"/>
    </row>
    <row r="52986" spans="62:65" ht="13" thickBot="1">
      <c r="BJ52986" s="138"/>
      <c r="BK52986" s="138"/>
      <c r="BL52986" s="138"/>
      <c r="BM52986" s="138"/>
    </row>
    <row r="52987" spans="62:65" ht="13" thickBot="1">
      <c r="BJ52987" s="138"/>
      <c r="BK52987" s="138"/>
      <c r="BL52987" s="138"/>
      <c r="BM52987" s="138"/>
    </row>
    <row r="52988" spans="62:65" ht="13" thickBot="1">
      <c r="BJ52988" s="138"/>
      <c r="BK52988" s="138"/>
      <c r="BL52988" s="138"/>
      <c r="BM52988" s="138"/>
    </row>
    <row r="52989" spans="62:65" ht="13" thickBot="1">
      <c r="BJ52989" s="138"/>
      <c r="BK52989" s="138"/>
      <c r="BL52989" s="138"/>
      <c r="BM52989" s="138"/>
    </row>
    <row r="52990" spans="62:65" ht="13" thickBot="1">
      <c r="BJ52990" s="138"/>
      <c r="BK52990" s="138"/>
      <c r="BL52990" s="138"/>
      <c r="BM52990" s="138"/>
    </row>
    <row r="52991" spans="62:65" ht="13" thickBot="1">
      <c r="BJ52991" s="138"/>
      <c r="BK52991" s="138"/>
      <c r="BL52991" s="138"/>
      <c r="BM52991" s="138"/>
    </row>
    <row r="52992" spans="62:65" ht="13" thickBot="1">
      <c r="BJ52992" s="138"/>
      <c r="BK52992" s="138"/>
      <c r="BL52992" s="138"/>
      <c r="BM52992" s="138"/>
    </row>
    <row r="52993" spans="62:65" ht="13" thickBot="1">
      <c r="BJ52993" s="138"/>
      <c r="BK52993" s="138"/>
      <c r="BL52993" s="138"/>
      <c r="BM52993" s="138"/>
    </row>
    <row r="52994" spans="62:65" ht="13" thickBot="1">
      <c r="BJ52994" s="138"/>
      <c r="BK52994" s="138"/>
      <c r="BL52994" s="138"/>
      <c r="BM52994" s="138"/>
    </row>
    <row r="52995" spans="62:65" ht="13" thickBot="1">
      <c r="BJ52995" s="138"/>
      <c r="BK52995" s="138"/>
      <c r="BL52995" s="138"/>
      <c r="BM52995" s="138"/>
    </row>
    <row r="52996" spans="62:65" ht="13" thickBot="1">
      <c r="BJ52996" s="138"/>
      <c r="BK52996" s="138"/>
      <c r="BL52996" s="138"/>
      <c r="BM52996" s="138"/>
    </row>
    <row r="52997" spans="62:65" ht="13" thickBot="1">
      <c r="BJ52997" s="138"/>
      <c r="BK52997" s="138"/>
      <c r="BL52997" s="138"/>
      <c r="BM52997" s="138"/>
    </row>
    <row r="52998" spans="62:65" ht="13" thickBot="1">
      <c r="BJ52998" s="138"/>
      <c r="BK52998" s="138"/>
      <c r="BL52998" s="138"/>
      <c r="BM52998" s="138"/>
    </row>
    <row r="52999" spans="62:65" ht="13" thickBot="1">
      <c r="BJ52999" s="138"/>
      <c r="BK52999" s="138"/>
      <c r="BL52999" s="138"/>
      <c r="BM52999" s="138"/>
    </row>
    <row r="53000" spans="62:65" ht="13" thickBot="1">
      <c r="BJ53000" s="138"/>
      <c r="BK53000" s="138"/>
      <c r="BL53000" s="138"/>
      <c r="BM53000" s="138"/>
    </row>
    <row r="53001" spans="62:65" ht="13" thickBot="1">
      <c r="BJ53001" s="138"/>
      <c r="BK53001" s="138"/>
      <c r="BL53001" s="138"/>
      <c r="BM53001" s="138"/>
    </row>
    <row r="53002" spans="62:65" ht="13" thickBot="1">
      <c r="BJ53002" s="138"/>
      <c r="BK53002" s="138"/>
      <c r="BL53002" s="138"/>
      <c r="BM53002" s="138"/>
    </row>
    <row r="53003" spans="62:65" ht="13" thickBot="1">
      <c r="BJ53003" s="138"/>
      <c r="BK53003" s="138"/>
      <c r="BL53003" s="138"/>
      <c r="BM53003" s="138"/>
    </row>
    <row r="53004" spans="62:65" ht="13" thickBot="1">
      <c r="BJ53004" s="138"/>
      <c r="BK53004" s="138"/>
      <c r="BL53004" s="138"/>
      <c r="BM53004" s="138"/>
    </row>
    <row r="53005" spans="62:65" ht="13" thickBot="1">
      <c r="BJ53005" s="138"/>
      <c r="BK53005" s="138"/>
      <c r="BL53005" s="138"/>
      <c r="BM53005" s="138"/>
    </row>
    <row r="53006" spans="62:65" ht="13" thickBot="1">
      <c r="BJ53006" s="138"/>
      <c r="BK53006" s="138"/>
      <c r="BL53006" s="138"/>
      <c r="BM53006" s="138"/>
    </row>
    <row r="53007" spans="62:65" ht="13" thickBot="1">
      <c r="BJ53007" s="138"/>
      <c r="BK53007" s="138"/>
      <c r="BL53007" s="138"/>
      <c r="BM53007" s="138"/>
    </row>
    <row r="53008" spans="62:65" ht="13" thickBot="1">
      <c r="BJ53008" s="138"/>
      <c r="BK53008" s="138"/>
      <c r="BL53008" s="138"/>
      <c r="BM53008" s="138"/>
    </row>
    <row r="53009" spans="62:65" ht="13" thickBot="1">
      <c r="BJ53009" s="138"/>
      <c r="BK53009" s="138"/>
      <c r="BL53009" s="138"/>
      <c r="BM53009" s="138"/>
    </row>
    <row r="53010" spans="62:65" ht="13" thickBot="1">
      <c r="BJ53010" s="138"/>
      <c r="BK53010" s="138"/>
      <c r="BL53010" s="138"/>
      <c r="BM53010" s="138"/>
    </row>
    <row r="53011" spans="62:65" ht="13" thickBot="1">
      <c r="BJ53011" s="138"/>
      <c r="BK53011" s="138"/>
      <c r="BL53011" s="138"/>
      <c r="BM53011" s="138"/>
    </row>
    <row r="53012" spans="62:65" ht="13" thickBot="1">
      <c r="BJ53012" s="138"/>
      <c r="BK53012" s="138"/>
      <c r="BL53012" s="138"/>
      <c r="BM53012" s="138"/>
    </row>
    <row r="53013" spans="62:65" ht="13" thickBot="1">
      <c r="BJ53013" s="138"/>
      <c r="BK53013" s="138"/>
      <c r="BL53013" s="138"/>
      <c r="BM53013" s="138"/>
    </row>
    <row r="53014" spans="62:65" ht="13" thickBot="1">
      <c r="BJ53014" s="138"/>
      <c r="BK53014" s="138"/>
      <c r="BL53014" s="138"/>
      <c r="BM53014" s="138"/>
    </row>
    <row r="53015" spans="62:65" ht="13" thickBot="1">
      <c r="BJ53015" s="138"/>
      <c r="BK53015" s="138"/>
      <c r="BL53015" s="138"/>
      <c r="BM53015" s="138"/>
    </row>
    <row r="53016" spans="62:65" ht="13" thickBot="1">
      <c r="BJ53016" s="138"/>
      <c r="BK53016" s="138"/>
      <c r="BL53016" s="138"/>
      <c r="BM53016" s="138"/>
    </row>
    <row r="53017" spans="62:65" ht="13" thickBot="1">
      <c r="BJ53017" s="138"/>
      <c r="BK53017" s="138"/>
      <c r="BL53017" s="138"/>
      <c r="BM53017" s="138"/>
    </row>
    <row r="53018" spans="62:65" ht="13" thickBot="1">
      <c r="BJ53018" s="138"/>
      <c r="BK53018" s="138"/>
      <c r="BL53018" s="138"/>
      <c r="BM53018" s="138"/>
    </row>
    <row r="53019" spans="62:65" ht="13" thickBot="1">
      <c r="BJ53019" s="138"/>
      <c r="BK53019" s="138"/>
      <c r="BL53019" s="138"/>
      <c r="BM53019" s="138"/>
    </row>
    <row r="53020" spans="62:65" ht="13" thickBot="1">
      <c r="BJ53020" s="138"/>
      <c r="BK53020" s="138"/>
      <c r="BL53020" s="138"/>
      <c r="BM53020" s="138"/>
    </row>
    <row r="53021" spans="62:65" ht="13" thickBot="1">
      <c r="BJ53021" s="138"/>
      <c r="BK53021" s="138"/>
      <c r="BL53021" s="138"/>
      <c r="BM53021" s="138"/>
    </row>
    <row r="53022" spans="62:65" ht="13" thickBot="1">
      <c r="BJ53022" s="138"/>
      <c r="BK53022" s="138"/>
      <c r="BL53022" s="138"/>
      <c r="BM53022" s="138"/>
    </row>
    <row r="53023" spans="62:65" ht="13" thickBot="1">
      <c r="BJ53023" s="138"/>
      <c r="BK53023" s="138"/>
      <c r="BL53023" s="138"/>
      <c r="BM53023" s="138"/>
    </row>
    <row r="53024" spans="62:65" ht="13" thickBot="1">
      <c r="BJ53024" s="138"/>
      <c r="BK53024" s="138"/>
      <c r="BL53024" s="138"/>
      <c r="BM53024" s="138"/>
    </row>
    <row r="53025" spans="62:65" ht="13" thickBot="1">
      <c r="BJ53025" s="138"/>
      <c r="BK53025" s="138"/>
      <c r="BL53025" s="138"/>
      <c r="BM53025" s="138"/>
    </row>
    <row r="53026" spans="62:65" ht="13" thickBot="1">
      <c r="BJ53026" s="138"/>
      <c r="BK53026" s="138"/>
      <c r="BL53026" s="138"/>
      <c r="BM53026" s="138"/>
    </row>
    <row r="53027" spans="62:65" ht="13" thickBot="1">
      <c r="BJ53027" s="138"/>
      <c r="BK53027" s="138"/>
      <c r="BL53027" s="138"/>
      <c r="BM53027" s="138"/>
    </row>
    <row r="53028" spans="62:65" ht="13" thickBot="1">
      <c r="BJ53028" s="138"/>
      <c r="BK53028" s="138"/>
      <c r="BL53028" s="138"/>
      <c r="BM53028" s="138"/>
    </row>
    <row r="53029" spans="62:65" ht="13" thickBot="1">
      <c r="BJ53029" s="138"/>
      <c r="BK53029" s="138"/>
      <c r="BL53029" s="138"/>
      <c r="BM53029" s="138"/>
    </row>
    <row r="53030" spans="62:65" ht="13" thickBot="1">
      <c r="BJ53030" s="138"/>
      <c r="BK53030" s="138"/>
      <c r="BL53030" s="138"/>
      <c r="BM53030" s="138"/>
    </row>
    <row r="53031" spans="62:65" ht="13" thickBot="1">
      <c r="BJ53031" s="138"/>
      <c r="BK53031" s="138"/>
      <c r="BL53031" s="138"/>
      <c r="BM53031" s="138"/>
    </row>
    <row r="53032" spans="62:65" ht="13" thickBot="1">
      <c r="BJ53032" s="138"/>
      <c r="BK53032" s="138"/>
      <c r="BL53032" s="138"/>
      <c r="BM53032" s="138"/>
    </row>
    <row r="53033" spans="62:65" ht="13" thickBot="1">
      <c r="BJ53033" s="138"/>
      <c r="BK53033" s="138"/>
      <c r="BL53033" s="138"/>
      <c r="BM53033" s="138"/>
    </row>
    <row r="53034" spans="62:65" ht="13" thickBot="1">
      <c r="BJ53034" s="138"/>
      <c r="BK53034" s="138"/>
      <c r="BL53034" s="138"/>
      <c r="BM53034" s="138"/>
    </row>
    <row r="53035" spans="62:65" ht="13" thickBot="1">
      <c r="BJ53035" s="138"/>
      <c r="BK53035" s="138"/>
      <c r="BL53035" s="138"/>
      <c r="BM53035" s="138"/>
    </row>
    <row r="53036" spans="62:65" ht="13" thickBot="1">
      <c r="BJ53036" s="138"/>
      <c r="BK53036" s="138"/>
      <c r="BL53036" s="138"/>
      <c r="BM53036" s="138"/>
    </row>
    <row r="53037" spans="62:65" ht="13" thickBot="1">
      <c r="BJ53037" s="138"/>
      <c r="BK53037" s="138"/>
      <c r="BL53037" s="138"/>
      <c r="BM53037" s="138"/>
    </row>
    <row r="53038" spans="62:65" ht="13" thickBot="1">
      <c r="BJ53038" s="138"/>
      <c r="BK53038" s="138"/>
      <c r="BL53038" s="138"/>
      <c r="BM53038" s="138"/>
    </row>
    <row r="53039" spans="62:65" ht="13" thickBot="1">
      <c r="BJ53039" s="138"/>
      <c r="BK53039" s="138"/>
      <c r="BL53039" s="138"/>
      <c r="BM53039" s="138"/>
    </row>
    <row r="53040" spans="62:65" ht="13" thickBot="1">
      <c r="BJ53040" s="138"/>
      <c r="BK53040" s="138"/>
      <c r="BL53040" s="138"/>
      <c r="BM53040" s="138"/>
    </row>
    <row r="53041" spans="62:65" ht="13" thickBot="1">
      <c r="BJ53041" s="138"/>
      <c r="BK53041" s="138"/>
      <c r="BL53041" s="138"/>
      <c r="BM53041" s="138"/>
    </row>
    <row r="53042" spans="62:65" ht="13" thickBot="1">
      <c r="BJ53042" s="138"/>
      <c r="BK53042" s="138"/>
      <c r="BL53042" s="138"/>
      <c r="BM53042" s="138"/>
    </row>
    <row r="53043" spans="62:65" ht="13" thickBot="1">
      <c r="BJ53043" s="138"/>
      <c r="BK53043" s="138"/>
      <c r="BL53043" s="138"/>
      <c r="BM53043" s="138"/>
    </row>
    <row r="53044" spans="62:65" ht="13" thickBot="1">
      <c r="BJ53044" s="138"/>
      <c r="BK53044" s="138"/>
      <c r="BL53044" s="138"/>
      <c r="BM53044" s="138"/>
    </row>
    <row r="53045" spans="62:65" ht="13" thickBot="1">
      <c r="BJ53045" s="138"/>
      <c r="BK53045" s="138"/>
      <c r="BL53045" s="138"/>
      <c r="BM53045" s="138"/>
    </row>
    <row r="53046" spans="62:65" ht="13" thickBot="1">
      <c r="BJ53046" s="138"/>
      <c r="BK53046" s="138"/>
      <c r="BL53046" s="138"/>
      <c r="BM53046" s="138"/>
    </row>
    <row r="53047" spans="62:65" ht="13" thickBot="1">
      <c r="BJ53047" s="138"/>
      <c r="BK53047" s="138"/>
      <c r="BL53047" s="138"/>
      <c r="BM53047" s="138"/>
    </row>
    <row r="53048" spans="62:65" ht="13" thickBot="1">
      <c r="BJ53048" s="138"/>
      <c r="BK53048" s="138"/>
      <c r="BL53048" s="138"/>
      <c r="BM53048" s="138"/>
    </row>
    <row r="53049" spans="62:65" ht="13" thickBot="1">
      <c r="BJ53049" s="138"/>
      <c r="BK53049" s="138"/>
      <c r="BL53049" s="138"/>
      <c r="BM53049" s="138"/>
    </row>
    <row r="53050" spans="62:65" ht="13" thickBot="1">
      <c r="BJ53050" s="138"/>
      <c r="BK53050" s="138"/>
      <c r="BL53050" s="138"/>
      <c r="BM53050" s="138"/>
    </row>
    <row r="53051" spans="62:65" ht="13" thickBot="1">
      <c r="BJ53051" s="138"/>
      <c r="BK53051" s="138"/>
      <c r="BL53051" s="138"/>
      <c r="BM53051" s="138"/>
    </row>
    <row r="53052" spans="62:65" ht="13" thickBot="1">
      <c r="BJ53052" s="138"/>
      <c r="BK53052" s="138"/>
      <c r="BL53052" s="138"/>
      <c r="BM53052" s="138"/>
    </row>
    <row r="53053" spans="62:65" ht="13" thickBot="1">
      <c r="BJ53053" s="138"/>
      <c r="BK53053" s="138"/>
      <c r="BL53053" s="138"/>
      <c r="BM53053" s="138"/>
    </row>
    <row r="53054" spans="62:65" ht="13" thickBot="1">
      <c r="BJ53054" s="138"/>
      <c r="BK53054" s="138"/>
      <c r="BL53054" s="138"/>
      <c r="BM53054" s="138"/>
    </row>
    <row r="53055" spans="62:65" ht="13" thickBot="1">
      <c r="BJ53055" s="138"/>
      <c r="BK53055" s="138"/>
      <c r="BL53055" s="138"/>
      <c r="BM53055" s="138"/>
    </row>
    <row r="53056" spans="62:65" ht="13" thickBot="1">
      <c r="BJ53056" s="138"/>
      <c r="BK53056" s="138"/>
      <c r="BL53056" s="138"/>
      <c r="BM53056" s="138"/>
    </row>
    <row r="53057" spans="62:65" ht="13" thickBot="1">
      <c r="BJ53057" s="138"/>
      <c r="BK53057" s="138"/>
      <c r="BL53057" s="138"/>
      <c r="BM53057" s="138"/>
    </row>
    <row r="53058" spans="62:65" ht="13" thickBot="1">
      <c r="BJ53058" s="138"/>
      <c r="BK53058" s="138"/>
      <c r="BL53058" s="138"/>
      <c r="BM53058" s="138"/>
    </row>
    <row r="53059" spans="62:65" ht="13" thickBot="1">
      <c r="BJ53059" s="138"/>
      <c r="BK53059" s="138"/>
      <c r="BL53059" s="138"/>
      <c r="BM53059" s="138"/>
    </row>
    <row r="53060" spans="62:65" ht="13" thickBot="1">
      <c r="BJ53060" s="138"/>
      <c r="BK53060" s="138"/>
      <c r="BL53060" s="138"/>
      <c r="BM53060" s="138"/>
    </row>
    <row r="53061" spans="62:65" ht="13" thickBot="1">
      <c r="BJ53061" s="138"/>
      <c r="BK53061" s="138"/>
      <c r="BL53061" s="138"/>
      <c r="BM53061" s="138"/>
    </row>
    <row r="53062" spans="62:65" ht="13" thickBot="1">
      <c r="BJ53062" s="138"/>
      <c r="BK53062" s="138"/>
      <c r="BL53062" s="138"/>
      <c r="BM53062" s="138"/>
    </row>
    <row r="53063" spans="62:65" ht="13" thickBot="1">
      <c r="BJ53063" s="138"/>
      <c r="BK53063" s="138"/>
      <c r="BL53063" s="138"/>
      <c r="BM53063" s="138"/>
    </row>
    <row r="53064" spans="62:65" ht="13" thickBot="1">
      <c r="BJ53064" s="138"/>
      <c r="BK53064" s="138"/>
      <c r="BL53064" s="138"/>
      <c r="BM53064" s="138"/>
    </row>
    <row r="53065" spans="62:65" ht="13" thickBot="1">
      <c r="BJ53065" s="138"/>
      <c r="BK53065" s="138"/>
      <c r="BL53065" s="138"/>
      <c r="BM53065" s="138"/>
    </row>
    <row r="53066" spans="62:65" ht="13" thickBot="1">
      <c r="BJ53066" s="138"/>
      <c r="BK53066" s="138"/>
      <c r="BL53066" s="138"/>
      <c r="BM53066" s="138"/>
    </row>
    <row r="53067" spans="62:65" ht="13" thickBot="1">
      <c r="BJ53067" s="138"/>
      <c r="BK53067" s="138"/>
      <c r="BL53067" s="138"/>
      <c r="BM53067" s="138"/>
    </row>
    <row r="53068" spans="62:65" ht="13" thickBot="1">
      <c r="BJ53068" s="138"/>
      <c r="BK53068" s="138"/>
      <c r="BL53068" s="138"/>
      <c r="BM53068" s="138"/>
    </row>
    <row r="53069" spans="62:65" ht="13" thickBot="1">
      <c r="BJ53069" s="138"/>
      <c r="BK53069" s="138"/>
      <c r="BL53069" s="138"/>
      <c r="BM53069" s="138"/>
    </row>
    <row r="53070" spans="62:65" ht="13" thickBot="1">
      <c r="BJ53070" s="138"/>
      <c r="BK53070" s="138"/>
      <c r="BL53070" s="138"/>
      <c r="BM53070" s="138"/>
    </row>
    <row r="53071" spans="62:65" ht="13" thickBot="1">
      <c r="BJ53071" s="138"/>
      <c r="BK53071" s="138"/>
      <c r="BL53071" s="138"/>
      <c r="BM53071" s="138"/>
    </row>
    <row r="53072" spans="62:65" ht="13" thickBot="1">
      <c r="BJ53072" s="138"/>
      <c r="BK53072" s="138"/>
      <c r="BL53072" s="138"/>
      <c r="BM53072" s="138"/>
    </row>
    <row r="53073" spans="62:65" ht="13" thickBot="1">
      <c r="BJ53073" s="138"/>
      <c r="BK53073" s="138"/>
      <c r="BL53073" s="138"/>
      <c r="BM53073" s="138"/>
    </row>
    <row r="53074" spans="62:65" ht="13" thickBot="1">
      <c r="BJ53074" s="138"/>
      <c r="BK53074" s="138"/>
      <c r="BL53074" s="138"/>
      <c r="BM53074" s="138"/>
    </row>
    <row r="53075" spans="62:65" ht="13" thickBot="1">
      <c r="BJ53075" s="138"/>
      <c r="BK53075" s="138"/>
      <c r="BL53075" s="138"/>
      <c r="BM53075" s="138"/>
    </row>
    <row r="53076" spans="62:65" ht="13" thickBot="1">
      <c r="BJ53076" s="138"/>
      <c r="BK53076" s="138"/>
      <c r="BL53076" s="138"/>
      <c r="BM53076" s="138"/>
    </row>
    <row r="53077" spans="62:65" ht="13" thickBot="1">
      <c r="BJ53077" s="138"/>
      <c r="BK53077" s="138"/>
      <c r="BL53077" s="138"/>
      <c r="BM53077" s="138"/>
    </row>
    <row r="53078" spans="62:65" ht="13" thickBot="1">
      <c r="BJ53078" s="138"/>
      <c r="BK53078" s="138"/>
      <c r="BL53078" s="138"/>
      <c r="BM53078" s="138"/>
    </row>
    <row r="53079" spans="62:65" ht="13" thickBot="1">
      <c r="BJ53079" s="138"/>
      <c r="BK53079" s="138"/>
      <c r="BL53079" s="138"/>
      <c r="BM53079" s="138"/>
    </row>
    <row r="53080" spans="62:65" ht="13" thickBot="1">
      <c r="BJ53080" s="138"/>
      <c r="BK53080" s="138"/>
      <c r="BL53080" s="138"/>
      <c r="BM53080" s="138"/>
    </row>
    <row r="53081" spans="62:65" ht="13" thickBot="1">
      <c r="BJ53081" s="138"/>
      <c r="BK53081" s="138"/>
      <c r="BL53081" s="138"/>
      <c r="BM53081" s="138"/>
    </row>
    <row r="53082" spans="62:65" ht="13" thickBot="1">
      <c r="BJ53082" s="138"/>
      <c r="BK53082" s="138"/>
      <c r="BL53082" s="138"/>
      <c r="BM53082" s="138"/>
    </row>
    <row r="53083" spans="62:65" ht="13" thickBot="1">
      <c r="BJ53083" s="138"/>
      <c r="BK53083" s="138"/>
      <c r="BL53083" s="138"/>
      <c r="BM53083" s="138"/>
    </row>
    <row r="53084" spans="62:65" ht="13" thickBot="1">
      <c r="BJ53084" s="138"/>
      <c r="BK53084" s="138"/>
      <c r="BL53084" s="138"/>
      <c r="BM53084" s="138"/>
    </row>
    <row r="53085" spans="62:65" ht="13" thickBot="1">
      <c r="BJ53085" s="138"/>
      <c r="BK53085" s="138"/>
      <c r="BL53085" s="138"/>
      <c r="BM53085" s="138"/>
    </row>
    <row r="53086" spans="62:65" ht="13" thickBot="1">
      <c r="BJ53086" s="138"/>
      <c r="BK53086" s="138"/>
      <c r="BL53086" s="138"/>
      <c r="BM53086" s="138"/>
    </row>
    <row r="53087" spans="62:65" ht="13" thickBot="1">
      <c r="BJ53087" s="138"/>
      <c r="BK53087" s="138"/>
      <c r="BL53087" s="138"/>
      <c r="BM53087" s="138"/>
    </row>
    <row r="53088" spans="62:65" ht="13" thickBot="1">
      <c r="BJ53088" s="138"/>
      <c r="BK53088" s="138"/>
      <c r="BL53088" s="138"/>
      <c r="BM53088" s="138"/>
    </row>
    <row r="53089" spans="62:65" ht="13" thickBot="1">
      <c r="BJ53089" s="138"/>
      <c r="BK53089" s="138"/>
      <c r="BL53089" s="138"/>
      <c r="BM53089" s="138"/>
    </row>
    <row r="53090" spans="62:65" ht="13" thickBot="1">
      <c r="BJ53090" s="138"/>
      <c r="BK53090" s="138"/>
      <c r="BL53090" s="138"/>
      <c r="BM53090" s="138"/>
    </row>
    <row r="53091" spans="62:65" ht="13" thickBot="1">
      <c r="BJ53091" s="138"/>
      <c r="BK53091" s="138"/>
      <c r="BL53091" s="138"/>
      <c r="BM53091" s="138"/>
    </row>
    <row r="53092" spans="62:65" ht="13" thickBot="1">
      <c r="BJ53092" s="138"/>
      <c r="BK53092" s="138"/>
      <c r="BL53092" s="138"/>
      <c r="BM53092" s="138"/>
    </row>
    <row r="53093" spans="62:65" ht="13" thickBot="1">
      <c r="BJ53093" s="138"/>
      <c r="BK53093" s="138"/>
      <c r="BL53093" s="138"/>
      <c r="BM53093" s="138"/>
    </row>
    <row r="53094" spans="62:65" ht="13" thickBot="1">
      <c r="BJ53094" s="138"/>
      <c r="BK53094" s="138"/>
      <c r="BL53094" s="138"/>
      <c r="BM53094" s="138"/>
    </row>
    <row r="53095" spans="62:65" ht="13" thickBot="1">
      <c r="BJ53095" s="138"/>
      <c r="BK53095" s="138"/>
      <c r="BL53095" s="138"/>
      <c r="BM53095" s="138"/>
    </row>
    <row r="53096" spans="62:65" ht="13" thickBot="1">
      <c r="BJ53096" s="138"/>
      <c r="BK53096" s="138"/>
      <c r="BL53096" s="138"/>
      <c r="BM53096" s="138"/>
    </row>
    <row r="53097" spans="62:65" ht="13" thickBot="1">
      <c r="BJ53097" s="138"/>
      <c r="BK53097" s="138"/>
      <c r="BL53097" s="138"/>
      <c r="BM53097" s="138"/>
    </row>
    <row r="53098" spans="62:65" ht="13" thickBot="1">
      <c r="BJ53098" s="138"/>
      <c r="BK53098" s="138"/>
      <c r="BL53098" s="138"/>
      <c r="BM53098" s="138"/>
    </row>
    <row r="53099" spans="62:65" ht="13" thickBot="1">
      <c r="BJ53099" s="138"/>
      <c r="BK53099" s="138"/>
      <c r="BL53099" s="138"/>
      <c r="BM53099" s="138"/>
    </row>
    <row r="53100" spans="62:65" ht="13" thickBot="1">
      <c r="BJ53100" s="138"/>
      <c r="BK53100" s="138"/>
      <c r="BL53100" s="138"/>
      <c r="BM53100" s="138"/>
    </row>
    <row r="53101" spans="62:65" ht="13" thickBot="1">
      <c r="BJ53101" s="138"/>
      <c r="BK53101" s="138"/>
      <c r="BL53101" s="138"/>
      <c r="BM53101" s="138"/>
    </row>
    <row r="53102" spans="62:65" ht="13" thickBot="1">
      <c r="BJ53102" s="138"/>
      <c r="BK53102" s="138"/>
      <c r="BL53102" s="138"/>
      <c r="BM53102" s="138"/>
    </row>
    <row r="53103" spans="62:65" ht="13" thickBot="1">
      <c r="BJ53103" s="138"/>
      <c r="BK53103" s="138"/>
      <c r="BL53103" s="138"/>
      <c r="BM53103" s="138"/>
    </row>
    <row r="53104" spans="62:65" ht="13" thickBot="1">
      <c r="BJ53104" s="138"/>
      <c r="BK53104" s="138"/>
      <c r="BL53104" s="138"/>
      <c r="BM53104" s="138"/>
    </row>
    <row r="53105" spans="62:65" ht="13" thickBot="1">
      <c r="BJ53105" s="138"/>
      <c r="BK53105" s="138"/>
      <c r="BL53105" s="138"/>
      <c r="BM53105" s="138"/>
    </row>
    <row r="53106" spans="62:65" ht="13" thickBot="1">
      <c r="BJ53106" s="138"/>
      <c r="BK53106" s="138"/>
      <c r="BL53106" s="138"/>
      <c r="BM53106" s="138"/>
    </row>
    <row r="53107" spans="62:65" ht="13" thickBot="1">
      <c r="BJ53107" s="138"/>
      <c r="BK53107" s="138"/>
      <c r="BL53107" s="138"/>
      <c r="BM53107" s="138"/>
    </row>
    <row r="53108" spans="62:65" ht="13" thickBot="1">
      <c r="BJ53108" s="138"/>
      <c r="BK53108" s="138"/>
      <c r="BL53108" s="138"/>
      <c r="BM53108" s="138"/>
    </row>
    <row r="53109" spans="62:65" ht="13" thickBot="1">
      <c r="BJ53109" s="138"/>
      <c r="BK53109" s="138"/>
      <c r="BL53109" s="138"/>
      <c r="BM53109" s="138"/>
    </row>
    <row r="53110" spans="62:65" ht="13" thickBot="1">
      <c r="BJ53110" s="138"/>
      <c r="BK53110" s="138"/>
      <c r="BL53110" s="138"/>
      <c r="BM53110" s="138"/>
    </row>
    <row r="53111" spans="62:65" ht="13" thickBot="1">
      <c r="BJ53111" s="138"/>
      <c r="BK53111" s="138"/>
      <c r="BL53111" s="138"/>
      <c r="BM53111" s="138"/>
    </row>
    <row r="53112" spans="62:65" ht="13" thickBot="1">
      <c r="BJ53112" s="138"/>
      <c r="BK53112" s="138"/>
      <c r="BL53112" s="138"/>
      <c r="BM53112" s="138"/>
    </row>
    <row r="53113" spans="62:65" ht="13" thickBot="1">
      <c r="BJ53113" s="138"/>
      <c r="BK53113" s="138"/>
      <c r="BL53113" s="138"/>
      <c r="BM53113" s="138"/>
    </row>
    <row r="53114" spans="62:65" ht="13" thickBot="1">
      <c r="BJ53114" s="138"/>
      <c r="BK53114" s="138"/>
      <c r="BL53114" s="138"/>
      <c r="BM53114" s="138"/>
    </row>
    <row r="53115" spans="62:65" ht="13" thickBot="1">
      <c r="BJ53115" s="138"/>
      <c r="BK53115" s="138"/>
      <c r="BL53115" s="138"/>
      <c r="BM53115" s="138"/>
    </row>
    <row r="53116" spans="62:65" ht="13" thickBot="1">
      <c r="BJ53116" s="138"/>
      <c r="BK53116" s="138"/>
      <c r="BL53116" s="138"/>
      <c r="BM53116" s="138"/>
    </row>
    <row r="53117" spans="62:65" ht="13" thickBot="1">
      <c r="BJ53117" s="138"/>
      <c r="BK53117" s="138"/>
      <c r="BL53117" s="138"/>
      <c r="BM53117" s="138"/>
    </row>
    <row r="53118" spans="62:65" ht="13" thickBot="1">
      <c r="BJ53118" s="138"/>
      <c r="BK53118" s="138"/>
      <c r="BL53118" s="138"/>
      <c r="BM53118" s="138"/>
    </row>
    <row r="53119" spans="62:65" ht="13" thickBot="1">
      <c r="BJ53119" s="138"/>
      <c r="BK53119" s="138"/>
      <c r="BL53119" s="138"/>
      <c r="BM53119" s="138"/>
    </row>
    <row r="53120" spans="62:65" ht="13" thickBot="1">
      <c r="BJ53120" s="138"/>
      <c r="BK53120" s="138"/>
      <c r="BL53120" s="138"/>
      <c r="BM53120" s="138"/>
    </row>
    <row r="53121" spans="62:65" ht="13" thickBot="1">
      <c r="BJ53121" s="138"/>
      <c r="BK53121" s="138"/>
      <c r="BL53121" s="138"/>
      <c r="BM53121" s="138"/>
    </row>
    <row r="53122" spans="62:65" ht="13" thickBot="1">
      <c r="BJ53122" s="138"/>
      <c r="BK53122" s="138"/>
      <c r="BL53122" s="138"/>
      <c r="BM53122" s="138"/>
    </row>
    <row r="53123" spans="62:65" ht="13" thickBot="1">
      <c r="BJ53123" s="138"/>
      <c r="BK53123" s="138"/>
      <c r="BL53123" s="138"/>
      <c r="BM53123" s="138"/>
    </row>
    <row r="53124" spans="62:65" ht="13" thickBot="1">
      <c r="BJ53124" s="138"/>
      <c r="BK53124" s="138"/>
      <c r="BL53124" s="138"/>
      <c r="BM53124" s="138"/>
    </row>
    <row r="53125" spans="62:65" ht="13" thickBot="1">
      <c r="BJ53125" s="138"/>
      <c r="BK53125" s="138"/>
      <c r="BL53125" s="138"/>
      <c r="BM53125" s="138"/>
    </row>
    <row r="53126" spans="62:65" ht="13" thickBot="1">
      <c r="BJ53126" s="138"/>
      <c r="BK53126" s="138"/>
      <c r="BL53126" s="138"/>
      <c r="BM53126" s="138"/>
    </row>
    <row r="53127" spans="62:65" ht="13" thickBot="1">
      <c r="BJ53127" s="138"/>
      <c r="BK53127" s="138"/>
      <c r="BL53127" s="138"/>
      <c r="BM53127" s="138"/>
    </row>
    <row r="53128" spans="62:65" ht="13" thickBot="1">
      <c r="BJ53128" s="138"/>
      <c r="BK53128" s="138"/>
      <c r="BL53128" s="138"/>
      <c r="BM53128" s="138"/>
    </row>
    <row r="53129" spans="62:65" ht="13" thickBot="1">
      <c r="BJ53129" s="138"/>
      <c r="BK53129" s="138"/>
      <c r="BL53129" s="138"/>
      <c r="BM53129" s="138"/>
    </row>
    <row r="53130" spans="62:65" ht="13" thickBot="1">
      <c r="BJ53130" s="138"/>
      <c r="BK53130" s="138"/>
      <c r="BL53130" s="138"/>
      <c r="BM53130" s="138"/>
    </row>
    <row r="53131" spans="62:65" ht="13" thickBot="1">
      <c r="BJ53131" s="138"/>
      <c r="BK53131" s="138"/>
      <c r="BL53131" s="138"/>
      <c r="BM53131" s="138"/>
    </row>
    <row r="53132" spans="62:65" ht="13" thickBot="1">
      <c r="BJ53132" s="138"/>
      <c r="BK53132" s="138"/>
      <c r="BL53132" s="138"/>
      <c r="BM53132" s="138"/>
    </row>
    <row r="53133" spans="62:65" ht="13" thickBot="1">
      <c r="BJ53133" s="138"/>
      <c r="BK53133" s="138"/>
      <c r="BL53133" s="138"/>
      <c r="BM53133" s="138"/>
    </row>
    <row r="53134" spans="62:65" ht="13" thickBot="1">
      <c r="BJ53134" s="138"/>
      <c r="BK53134" s="138"/>
      <c r="BL53134" s="138"/>
      <c r="BM53134" s="138"/>
    </row>
    <row r="53135" spans="62:65" ht="13" thickBot="1">
      <c r="BJ53135" s="138"/>
      <c r="BK53135" s="138"/>
      <c r="BL53135" s="138"/>
      <c r="BM53135" s="138"/>
    </row>
    <row r="53136" spans="62:65" ht="13" thickBot="1">
      <c r="BJ53136" s="138"/>
      <c r="BK53136" s="138"/>
      <c r="BL53136" s="138"/>
      <c r="BM53136" s="138"/>
    </row>
    <row r="53137" spans="62:65" ht="13" thickBot="1">
      <c r="BJ53137" s="138"/>
      <c r="BK53137" s="138"/>
      <c r="BL53137" s="138"/>
      <c r="BM53137" s="138"/>
    </row>
    <row r="53138" spans="62:65" ht="13" thickBot="1">
      <c r="BJ53138" s="138"/>
      <c r="BK53138" s="138"/>
      <c r="BL53138" s="138"/>
      <c r="BM53138" s="138"/>
    </row>
    <row r="53139" spans="62:65" ht="13" thickBot="1">
      <c r="BJ53139" s="138"/>
      <c r="BK53139" s="138"/>
      <c r="BL53139" s="138"/>
      <c r="BM53139" s="138"/>
    </row>
    <row r="53140" spans="62:65" ht="13" thickBot="1">
      <c r="BJ53140" s="138"/>
      <c r="BK53140" s="138"/>
      <c r="BL53140" s="138"/>
      <c r="BM53140" s="138"/>
    </row>
    <row r="53141" spans="62:65" ht="13" thickBot="1">
      <c r="BJ53141" s="138"/>
      <c r="BK53141" s="138"/>
      <c r="BL53141" s="138"/>
      <c r="BM53141" s="138"/>
    </row>
    <row r="53142" spans="62:65" ht="13" thickBot="1">
      <c r="BJ53142" s="138"/>
      <c r="BK53142" s="138"/>
      <c r="BL53142" s="138"/>
      <c r="BM53142" s="138"/>
    </row>
    <row r="53143" spans="62:65" ht="13" thickBot="1">
      <c r="BJ53143" s="138"/>
      <c r="BK53143" s="138"/>
      <c r="BL53143" s="138"/>
      <c r="BM53143" s="138"/>
    </row>
    <row r="53144" spans="62:65" ht="13" thickBot="1">
      <c r="BJ53144" s="138"/>
      <c r="BK53144" s="138"/>
      <c r="BL53144" s="138"/>
      <c r="BM53144" s="138"/>
    </row>
    <row r="53145" spans="62:65" ht="13" thickBot="1">
      <c r="BJ53145" s="138"/>
      <c r="BK53145" s="138"/>
      <c r="BL53145" s="138"/>
      <c r="BM53145" s="138"/>
    </row>
    <row r="53146" spans="62:65" ht="13" thickBot="1">
      <c r="BJ53146" s="138"/>
      <c r="BK53146" s="138"/>
      <c r="BL53146" s="138"/>
      <c r="BM53146" s="138"/>
    </row>
    <row r="53147" spans="62:65" ht="13" thickBot="1">
      <c r="BJ53147" s="138"/>
      <c r="BK53147" s="138"/>
      <c r="BL53147" s="138"/>
      <c r="BM53147" s="138"/>
    </row>
    <row r="53148" spans="62:65" ht="13" thickBot="1">
      <c r="BJ53148" s="138"/>
      <c r="BK53148" s="138"/>
      <c r="BL53148" s="138"/>
      <c r="BM53148" s="138"/>
    </row>
    <row r="53149" spans="62:65" ht="13" thickBot="1">
      <c r="BJ53149" s="138"/>
      <c r="BK53149" s="138"/>
      <c r="BL53149" s="138"/>
      <c r="BM53149" s="138"/>
    </row>
    <row r="53150" spans="62:65" ht="13" thickBot="1">
      <c r="BJ53150" s="138"/>
      <c r="BK53150" s="138"/>
      <c r="BL53150" s="138"/>
      <c r="BM53150" s="138"/>
    </row>
    <row r="53151" spans="62:65" ht="13" thickBot="1">
      <c r="BJ53151" s="138"/>
      <c r="BK53151" s="138"/>
      <c r="BL53151" s="138"/>
      <c r="BM53151" s="138"/>
    </row>
    <row r="53152" spans="62:65" ht="13" thickBot="1">
      <c r="BJ53152" s="138"/>
      <c r="BK53152" s="138"/>
      <c r="BL53152" s="138"/>
      <c r="BM53152" s="138"/>
    </row>
    <row r="53153" spans="62:65" ht="13" thickBot="1">
      <c r="BJ53153" s="138"/>
      <c r="BK53153" s="138"/>
      <c r="BL53153" s="138"/>
      <c r="BM53153" s="138"/>
    </row>
    <row r="53154" spans="62:65" ht="13" thickBot="1">
      <c r="BJ53154" s="138"/>
      <c r="BK53154" s="138"/>
      <c r="BL53154" s="138"/>
      <c r="BM53154" s="138"/>
    </row>
    <row r="53155" spans="62:65" ht="13" thickBot="1">
      <c r="BJ53155" s="138"/>
      <c r="BK53155" s="138"/>
      <c r="BL53155" s="138"/>
      <c r="BM53155" s="138"/>
    </row>
    <row r="53156" spans="62:65" ht="13" thickBot="1">
      <c r="BJ53156" s="138"/>
      <c r="BK53156" s="138"/>
      <c r="BL53156" s="138"/>
      <c r="BM53156" s="138"/>
    </row>
    <row r="53157" spans="62:65" ht="13" thickBot="1">
      <c r="BJ53157" s="138"/>
      <c r="BK53157" s="138"/>
      <c r="BL53157" s="138"/>
      <c r="BM53157" s="138"/>
    </row>
    <row r="53158" spans="62:65" ht="13" thickBot="1">
      <c r="BJ53158" s="138"/>
      <c r="BK53158" s="138"/>
      <c r="BL53158" s="138"/>
      <c r="BM53158" s="138"/>
    </row>
    <row r="53159" spans="62:65" ht="13" thickBot="1">
      <c r="BJ53159" s="138"/>
      <c r="BK53159" s="138"/>
      <c r="BL53159" s="138"/>
      <c r="BM53159" s="138"/>
    </row>
    <row r="53160" spans="62:65" ht="13" thickBot="1">
      <c r="BJ53160" s="138"/>
      <c r="BK53160" s="138"/>
      <c r="BL53160" s="138"/>
      <c r="BM53160" s="138"/>
    </row>
    <row r="53161" spans="62:65" ht="13" thickBot="1">
      <c r="BJ53161" s="138"/>
      <c r="BK53161" s="138"/>
      <c r="BL53161" s="138"/>
      <c r="BM53161" s="138"/>
    </row>
    <row r="53162" spans="62:65" ht="13" thickBot="1">
      <c r="BJ53162" s="138"/>
      <c r="BK53162" s="138"/>
      <c r="BL53162" s="138"/>
      <c r="BM53162" s="138"/>
    </row>
    <row r="53163" spans="62:65" ht="13" thickBot="1">
      <c r="BJ53163" s="138"/>
      <c r="BK53163" s="138"/>
      <c r="BL53163" s="138"/>
      <c r="BM53163" s="138"/>
    </row>
    <row r="53164" spans="62:65" ht="13" thickBot="1">
      <c r="BJ53164" s="138"/>
      <c r="BK53164" s="138"/>
      <c r="BL53164" s="138"/>
      <c r="BM53164" s="138"/>
    </row>
    <row r="53165" spans="62:65" ht="13" thickBot="1">
      <c r="BJ53165" s="138"/>
      <c r="BK53165" s="138"/>
      <c r="BL53165" s="138"/>
      <c r="BM53165" s="138"/>
    </row>
    <row r="53166" spans="62:65" ht="13" thickBot="1">
      <c r="BJ53166" s="138"/>
      <c r="BK53166" s="138"/>
      <c r="BL53166" s="138"/>
      <c r="BM53166" s="138"/>
    </row>
    <row r="53167" spans="62:65" ht="13" thickBot="1">
      <c r="BJ53167" s="138"/>
      <c r="BK53167" s="138"/>
      <c r="BL53167" s="138"/>
      <c r="BM53167" s="138"/>
    </row>
    <row r="53168" spans="62:65" ht="13" thickBot="1">
      <c r="BJ53168" s="138"/>
      <c r="BK53168" s="138"/>
      <c r="BL53168" s="138"/>
      <c r="BM53168" s="138"/>
    </row>
    <row r="53169" spans="62:65" ht="13" thickBot="1">
      <c r="BJ53169" s="138"/>
      <c r="BK53169" s="138"/>
      <c r="BL53169" s="138"/>
      <c r="BM53169" s="138"/>
    </row>
    <row r="53170" spans="62:65" ht="13" thickBot="1">
      <c r="BJ53170" s="138"/>
      <c r="BK53170" s="138"/>
      <c r="BL53170" s="138"/>
      <c r="BM53170" s="138"/>
    </row>
    <row r="53171" spans="62:65" ht="13" thickBot="1">
      <c r="BJ53171" s="138"/>
      <c r="BK53171" s="138"/>
      <c r="BL53171" s="138"/>
      <c r="BM53171" s="138"/>
    </row>
    <row r="53172" spans="62:65" ht="13" thickBot="1">
      <c r="BJ53172" s="138"/>
      <c r="BK53172" s="138"/>
      <c r="BL53172" s="138"/>
      <c r="BM53172" s="138"/>
    </row>
    <row r="53173" spans="62:65" ht="13" thickBot="1">
      <c r="BJ53173" s="138"/>
      <c r="BK53173" s="138"/>
      <c r="BL53173" s="138"/>
      <c r="BM53173" s="138"/>
    </row>
    <row r="53174" spans="62:65" ht="13" thickBot="1">
      <c r="BJ53174" s="138"/>
      <c r="BK53174" s="138"/>
      <c r="BL53174" s="138"/>
      <c r="BM53174" s="138"/>
    </row>
    <row r="53175" spans="62:65" ht="13" thickBot="1">
      <c r="BJ53175" s="138"/>
      <c r="BK53175" s="138"/>
      <c r="BL53175" s="138"/>
      <c r="BM53175" s="138"/>
    </row>
    <row r="53176" spans="62:65" ht="13" thickBot="1">
      <c r="BJ53176" s="138"/>
      <c r="BK53176" s="138"/>
      <c r="BL53176" s="138"/>
      <c r="BM53176" s="138"/>
    </row>
    <row r="53177" spans="62:65" ht="13" thickBot="1">
      <c r="BJ53177" s="138"/>
      <c r="BK53177" s="138"/>
      <c r="BL53177" s="138"/>
      <c r="BM53177" s="138"/>
    </row>
    <row r="53178" spans="62:65" ht="13" thickBot="1">
      <c r="BJ53178" s="138"/>
      <c r="BK53178" s="138"/>
      <c r="BL53178" s="138"/>
      <c r="BM53178" s="138"/>
    </row>
    <row r="53179" spans="62:65" ht="13" thickBot="1">
      <c r="BJ53179" s="138"/>
      <c r="BK53179" s="138"/>
      <c r="BL53179" s="138"/>
      <c r="BM53179" s="138"/>
    </row>
    <row r="53180" spans="62:65" ht="13" thickBot="1">
      <c r="BJ53180" s="138"/>
      <c r="BK53180" s="138"/>
      <c r="BL53180" s="138"/>
      <c r="BM53180" s="138"/>
    </row>
    <row r="53181" spans="62:65" ht="13" thickBot="1">
      <c r="BJ53181" s="138"/>
      <c r="BK53181" s="138"/>
      <c r="BL53181" s="138"/>
      <c r="BM53181" s="138"/>
    </row>
    <row r="53182" spans="62:65" ht="13" thickBot="1">
      <c r="BJ53182" s="138"/>
      <c r="BK53182" s="138"/>
      <c r="BL53182" s="138"/>
      <c r="BM53182" s="138"/>
    </row>
    <row r="53183" spans="62:65" ht="13" thickBot="1">
      <c r="BJ53183" s="138"/>
      <c r="BK53183" s="138"/>
      <c r="BL53183" s="138"/>
      <c r="BM53183" s="138"/>
    </row>
    <row r="53184" spans="62:65" ht="13" thickBot="1">
      <c r="BJ53184" s="138"/>
      <c r="BK53184" s="138"/>
      <c r="BL53184" s="138"/>
      <c r="BM53184" s="138"/>
    </row>
    <row r="53185" spans="62:65" ht="13" thickBot="1">
      <c r="BJ53185" s="138"/>
      <c r="BK53185" s="138"/>
      <c r="BL53185" s="138"/>
      <c r="BM53185" s="138"/>
    </row>
    <row r="53186" spans="62:65" ht="13" thickBot="1">
      <c r="BJ53186" s="138"/>
      <c r="BK53186" s="138"/>
      <c r="BL53186" s="138"/>
      <c r="BM53186" s="138"/>
    </row>
    <row r="53187" spans="62:65" ht="13" thickBot="1">
      <c r="BJ53187" s="138"/>
      <c r="BK53187" s="138"/>
      <c r="BL53187" s="138"/>
      <c r="BM53187" s="138"/>
    </row>
    <row r="53188" spans="62:65" ht="13" thickBot="1">
      <c r="BJ53188" s="138"/>
      <c r="BK53188" s="138"/>
      <c r="BL53188" s="138"/>
      <c r="BM53188" s="138"/>
    </row>
    <row r="53189" spans="62:65" ht="13" thickBot="1">
      <c r="BJ53189" s="138"/>
      <c r="BK53189" s="138"/>
      <c r="BL53189" s="138"/>
      <c r="BM53189" s="138"/>
    </row>
    <row r="53190" spans="62:65" ht="13" thickBot="1">
      <c r="BJ53190" s="138"/>
      <c r="BK53190" s="138"/>
      <c r="BL53190" s="138"/>
      <c r="BM53190" s="138"/>
    </row>
    <row r="53191" spans="62:65" ht="13" thickBot="1">
      <c r="BJ53191" s="138"/>
      <c r="BK53191" s="138"/>
      <c r="BL53191" s="138"/>
      <c r="BM53191" s="138"/>
    </row>
    <row r="53192" spans="62:65" ht="13" thickBot="1">
      <c r="BJ53192" s="138"/>
      <c r="BK53192" s="138"/>
      <c r="BL53192" s="138"/>
      <c r="BM53192" s="138"/>
    </row>
    <row r="53193" spans="62:65" ht="13" thickBot="1">
      <c r="BJ53193" s="138"/>
      <c r="BK53193" s="138"/>
      <c r="BL53193" s="138"/>
      <c r="BM53193" s="138"/>
    </row>
    <row r="53194" spans="62:65" ht="13" thickBot="1">
      <c r="BJ53194" s="138"/>
      <c r="BK53194" s="138"/>
      <c r="BL53194" s="138"/>
      <c r="BM53194" s="138"/>
    </row>
    <row r="53195" spans="62:65" ht="13" thickBot="1">
      <c r="BJ53195" s="138"/>
      <c r="BK53195" s="138"/>
      <c r="BL53195" s="138"/>
      <c r="BM53195" s="138"/>
    </row>
    <row r="53196" spans="62:65" ht="13" thickBot="1">
      <c r="BJ53196" s="138"/>
      <c r="BK53196" s="138"/>
      <c r="BL53196" s="138"/>
      <c r="BM53196" s="138"/>
    </row>
    <row r="53197" spans="62:65" ht="13" thickBot="1">
      <c r="BJ53197" s="138"/>
      <c r="BK53197" s="138"/>
      <c r="BL53197" s="138"/>
      <c r="BM53197" s="138"/>
    </row>
    <row r="53198" spans="62:65" ht="13" thickBot="1">
      <c r="BJ53198" s="138"/>
      <c r="BK53198" s="138"/>
      <c r="BL53198" s="138"/>
      <c r="BM53198" s="138"/>
    </row>
    <row r="53199" spans="62:65" ht="13" thickBot="1">
      <c r="BJ53199" s="138"/>
      <c r="BK53199" s="138"/>
      <c r="BL53199" s="138"/>
      <c r="BM53199" s="138"/>
    </row>
    <row r="53200" spans="62:65" ht="13" thickBot="1">
      <c r="BJ53200" s="138"/>
      <c r="BK53200" s="138"/>
      <c r="BL53200" s="138"/>
      <c r="BM53200" s="138"/>
    </row>
    <row r="53201" spans="62:65" ht="13" thickBot="1">
      <c r="BJ53201" s="138"/>
      <c r="BK53201" s="138"/>
      <c r="BL53201" s="138"/>
      <c r="BM53201" s="138"/>
    </row>
    <row r="53202" spans="62:65" ht="13" thickBot="1">
      <c r="BJ53202" s="138"/>
      <c r="BK53202" s="138"/>
      <c r="BL53202" s="138"/>
      <c r="BM53202" s="138"/>
    </row>
    <row r="53203" spans="62:65" ht="13" thickBot="1">
      <c r="BJ53203" s="138"/>
      <c r="BK53203" s="138"/>
      <c r="BL53203" s="138"/>
      <c r="BM53203" s="138"/>
    </row>
    <row r="53204" spans="62:65" ht="13" thickBot="1">
      <c r="BJ53204" s="138"/>
      <c r="BK53204" s="138"/>
      <c r="BL53204" s="138"/>
      <c r="BM53204" s="138"/>
    </row>
    <row r="53205" spans="62:65" ht="13" thickBot="1">
      <c r="BJ53205" s="138"/>
      <c r="BK53205" s="138"/>
      <c r="BL53205" s="138"/>
      <c r="BM53205" s="138"/>
    </row>
    <row r="53206" spans="62:65" ht="13" thickBot="1">
      <c r="BJ53206" s="138"/>
      <c r="BK53206" s="138"/>
      <c r="BL53206" s="138"/>
      <c r="BM53206" s="138"/>
    </row>
    <row r="53207" spans="62:65" ht="13" thickBot="1">
      <c r="BJ53207" s="138"/>
      <c r="BK53207" s="138"/>
      <c r="BL53207" s="138"/>
      <c r="BM53207" s="138"/>
    </row>
    <row r="53208" spans="62:65" ht="13" thickBot="1">
      <c r="BJ53208" s="138"/>
      <c r="BK53208" s="138"/>
      <c r="BL53208" s="138"/>
      <c r="BM53208" s="138"/>
    </row>
    <row r="53209" spans="62:65" ht="13" thickBot="1">
      <c r="BJ53209" s="138"/>
      <c r="BK53209" s="138"/>
      <c r="BL53209" s="138"/>
      <c r="BM53209" s="138"/>
    </row>
    <row r="53210" spans="62:65" ht="13" thickBot="1">
      <c r="BJ53210" s="138"/>
      <c r="BK53210" s="138"/>
      <c r="BL53210" s="138"/>
      <c r="BM53210" s="138"/>
    </row>
    <row r="53211" spans="62:65" ht="13" thickBot="1">
      <c r="BJ53211" s="138"/>
      <c r="BK53211" s="138"/>
      <c r="BL53211" s="138"/>
      <c r="BM53211" s="138"/>
    </row>
    <row r="53212" spans="62:65" ht="13" thickBot="1">
      <c r="BJ53212" s="138"/>
      <c r="BK53212" s="138"/>
      <c r="BL53212" s="138"/>
      <c r="BM53212" s="138"/>
    </row>
    <row r="53213" spans="62:65" ht="13" thickBot="1">
      <c r="BJ53213" s="138"/>
      <c r="BK53213" s="138"/>
      <c r="BL53213" s="138"/>
      <c r="BM53213" s="138"/>
    </row>
    <row r="53214" spans="62:65" ht="13" thickBot="1">
      <c r="BJ53214" s="138"/>
      <c r="BK53214" s="138"/>
      <c r="BL53214" s="138"/>
      <c r="BM53214" s="138"/>
    </row>
    <row r="53215" spans="62:65" ht="13" thickBot="1">
      <c r="BJ53215" s="138"/>
      <c r="BK53215" s="138"/>
      <c r="BL53215" s="138"/>
      <c r="BM53215" s="138"/>
    </row>
    <row r="53216" spans="62:65" ht="13" thickBot="1">
      <c r="BJ53216" s="138"/>
      <c r="BK53216" s="138"/>
      <c r="BL53216" s="138"/>
      <c r="BM53216" s="138"/>
    </row>
    <row r="53217" spans="62:65" ht="13" thickBot="1">
      <c r="BJ53217" s="138"/>
      <c r="BK53217" s="138"/>
      <c r="BL53217" s="138"/>
      <c r="BM53217" s="138"/>
    </row>
    <row r="53218" spans="62:65" ht="13" thickBot="1">
      <c r="BJ53218" s="138"/>
      <c r="BK53218" s="138"/>
      <c r="BL53218" s="138"/>
      <c r="BM53218" s="138"/>
    </row>
    <row r="53219" spans="62:65" ht="13" thickBot="1">
      <c r="BJ53219" s="138"/>
      <c r="BK53219" s="138"/>
      <c r="BL53219" s="138"/>
      <c r="BM53219" s="138"/>
    </row>
    <row r="53220" spans="62:65" ht="13" thickBot="1">
      <c r="BJ53220" s="138"/>
      <c r="BK53220" s="138"/>
      <c r="BL53220" s="138"/>
      <c r="BM53220" s="138"/>
    </row>
    <row r="53221" spans="62:65" ht="13" thickBot="1">
      <c r="BJ53221" s="138"/>
      <c r="BK53221" s="138"/>
      <c r="BL53221" s="138"/>
      <c r="BM53221" s="138"/>
    </row>
    <row r="53222" spans="62:65" ht="13" thickBot="1">
      <c r="BJ53222" s="138"/>
      <c r="BK53222" s="138"/>
      <c r="BL53222" s="138"/>
      <c r="BM53222" s="138"/>
    </row>
    <row r="53223" spans="62:65" ht="13" thickBot="1">
      <c r="BJ53223" s="138"/>
      <c r="BK53223" s="138"/>
      <c r="BL53223" s="138"/>
      <c r="BM53223" s="138"/>
    </row>
    <row r="53224" spans="62:65" ht="13" thickBot="1">
      <c r="BJ53224" s="138"/>
      <c r="BK53224" s="138"/>
      <c r="BL53224" s="138"/>
      <c r="BM53224" s="138"/>
    </row>
    <row r="53225" spans="62:65" ht="13" thickBot="1">
      <c r="BJ53225" s="138"/>
      <c r="BK53225" s="138"/>
      <c r="BL53225" s="138"/>
      <c r="BM53225" s="138"/>
    </row>
    <row r="53226" spans="62:65" ht="13" thickBot="1">
      <c r="BJ53226" s="138"/>
      <c r="BK53226" s="138"/>
      <c r="BL53226" s="138"/>
      <c r="BM53226" s="138"/>
    </row>
    <row r="53227" spans="62:65" ht="13" thickBot="1">
      <c r="BJ53227" s="138"/>
      <c r="BK53227" s="138"/>
      <c r="BL53227" s="138"/>
      <c r="BM53227" s="138"/>
    </row>
    <row r="53228" spans="62:65" ht="13" thickBot="1">
      <c r="BJ53228" s="138"/>
      <c r="BK53228" s="138"/>
      <c r="BL53228" s="138"/>
      <c r="BM53228" s="138"/>
    </row>
    <row r="53229" spans="62:65" ht="13" thickBot="1">
      <c r="BJ53229" s="138"/>
      <c r="BK53229" s="138"/>
      <c r="BL53229" s="138"/>
      <c r="BM53229" s="138"/>
    </row>
    <row r="53230" spans="62:65" ht="13" thickBot="1">
      <c r="BJ53230" s="138"/>
      <c r="BK53230" s="138"/>
      <c r="BL53230" s="138"/>
      <c r="BM53230" s="138"/>
    </row>
    <row r="53231" spans="62:65" ht="13" thickBot="1">
      <c r="BJ53231" s="138"/>
      <c r="BK53231" s="138"/>
      <c r="BL53231" s="138"/>
      <c r="BM53231" s="138"/>
    </row>
    <row r="53232" spans="62:65" ht="13" thickBot="1">
      <c r="BJ53232" s="138"/>
      <c r="BK53232" s="138"/>
      <c r="BL53232" s="138"/>
      <c r="BM53232" s="138"/>
    </row>
    <row r="53233" spans="62:65" ht="13" thickBot="1">
      <c r="BJ53233" s="138"/>
      <c r="BK53233" s="138"/>
      <c r="BL53233" s="138"/>
      <c r="BM53233" s="138"/>
    </row>
    <row r="53234" spans="62:65" ht="13" thickBot="1">
      <c r="BJ53234" s="138"/>
      <c r="BK53234" s="138"/>
      <c r="BL53234" s="138"/>
      <c r="BM53234" s="138"/>
    </row>
    <row r="53235" spans="62:65" ht="13" thickBot="1">
      <c r="BJ53235" s="138"/>
      <c r="BK53235" s="138"/>
      <c r="BL53235" s="138"/>
      <c r="BM53235" s="138"/>
    </row>
    <row r="53236" spans="62:65" ht="13" thickBot="1">
      <c r="BJ53236" s="138"/>
      <c r="BK53236" s="138"/>
      <c r="BL53236" s="138"/>
      <c r="BM53236" s="138"/>
    </row>
    <row r="53237" spans="62:65" ht="13" thickBot="1">
      <c r="BJ53237" s="138"/>
      <c r="BK53237" s="138"/>
      <c r="BL53237" s="138"/>
      <c r="BM53237" s="138"/>
    </row>
    <row r="53238" spans="62:65" ht="13" thickBot="1">
      <c r="BJ53238" s="138"/>
      <c r="BK53238" s="138"/>
      <c r="BL53238" s="138"/>
      <c r="BM53238" s="138"/>
    </row>
    <row r="53239" spans="62:65" ht="13" thickBot="1">
      <c r="BJ53239" s="138"/>
      <c r="BK53239" s="138"/>
      <c r="BL53239" s="138"/>
      <c r="BM53239" s="138"/>
    </row>
    <row r="53240" spans="62:65" ht="13" thickBot="1">
      <c r="BJ53240" s="138"/>
      <c r="BK53240" s="138"/>
      <c r="BL53240" s="138"/>
      <c r="BM53240" s="138"/>
    </row>
    <row r="53241" spans="62:65" ht="13" thickBot="1">
      <c r="BJ53241" s="138"/>
      <c r="BK53241" s="138"/>
      <c r="BL53241" s="138"/>
      <c r="BM53241" s="138"/>
    </row>
    <row r="53242" spans="62:65" ht="13" thickBot="1">
      <c r="BJ53242" s="138"/>
      <c r="BK53242" s="138"/>
      <c r="BL53242" s="138"/>
      <c r="BM53242" s="138"/>
    </row>
    <row r="53243" spans="62:65" ht="13" thickBot="1">
      <c r="BJ53243" s="138"/>
      <c r="BK53243" s="138"/>
      <c r="BL53243" s="138"/>
      <c r="BM53243" s="138"/>
    </row>
    <row r="53244" spans="62:65" ht="13" thickBot="1">
      <c r="BJ53244" s="138"/>
      <c r="BK53244" s="138"/>
      <c r="BL53244" s="138"/>
      <c r="BM53244" s="138"/>
    </row>
    <row r="53245" spans="62:65" ht="13" thickBot="1">
      <c r="BJ53245" s="138"/>
      <c r="BK53245" s="138"/>
      <c r="BL53245" s="138"/>
      <c r="BM53245" s="138"/>
    </row>
    <row r="53246" spans="62:65" ht="13" thickBot="1">
      <c r="BJ53246" s="138"/>
      <c r="BK53246" s="138"/>
      <c r="BL53246" s="138"/>
      <c r="BM53246" s="138"/>
    </row>
    <row r="53247" spans="62:65" ht="13" thickBot="1">
      <c r="BJ53247" s="138"/>
      <c r="BK53247" s="138"/>
      <c r="BL53247" s="138"/>
      <c r="BM53247" s="138"/>
    </row>
    <row r="53248" spans="62:65" ht="13" thickBot="1">
      <c r="BJ53248" s="138"/>
      <c r="BK53248" s="138"/>
      <c r="BL53248" s="138"/>
      <c r="BM53248" s="138"/>
    </row>
    <row r="53249" spans="62:65" ht="13" thickBot="1">
      <c r="BJ53249" s="138"/>
      <c r="BK53249" s="138"/>
      <c r="BL53249" s="138"/>
      <c r="BM53249" s="138"/>
    </row>
    <row r="53250" spans="62:65" ht="13" thickBot="1">
      <c r="BJ53250" s="138"/>
      <c r="BK53250" s="138"/>
      <c r="BL53250" s="138"/>
      <c r="BM53250" s="138"/>
    </row>
    <row r="53251" spans="62:65" ht="13" thickBot="1">
      <c r="BJ53251" s="138"/>
      <c r="BK53251" s="138"/>
      <c r="BL53251" s="138"/>
      <c r="BM53251" s="138"/>
    </row>
    <row r="53252" spans="62:65" ht="13" thickBot="1">
      <c r="BJ53252" s="138"/>
      <c r="BK53252" s="138"/>
      <c r="BL53252" s="138"/>
      <c r="BM53252" s="138"/>
    </row>
    <row r="53253" spans="62:65" ht="13" thickBot="1">
      <c r="BJ53253" s="138"/>
      <c r="BK53253" s="138"/>
      <c r="BL53253" s="138"/>
      <c r="BM53253" s="138"/>
    </row>
    <row r="53254" spans="62:65" ht="13" thickBot="1">
      <c r="BJ53254" s="138"/>
      <c r="BK53254" s="138"/>
      <c r="BL53254" s="138"/>
      <c r="BM53254" s="138"/>
    </row>
    <row r="53255" spans="62:65" ht="13" thickBot="1">
      <c r="BJ53255" s="138"/>
      <c r="BK53255" s="138"/>
      <c r="BL53255" s="138"/>
      <c r="BM53255" s="138"/>
    </row>
    <row r="53256" spans="62:65" ht="13" thickBot="1">
      <c r="BJ53256" s="138"/>
      <c r="BK53256" s="138"/>
      <c r="BL53256" s="138"/>
      <c r="BM53256" s="138"/>
    </row>
    <row r="53257" spans="62:65" ht="13" thickBot="1">
      <c r="BJ53257" s="138"/>
      <c r="BK53257" s="138"/>
      <c r="BL53257" s="138"/>
      <c r="BM53257" s="138"/>
    </row>
    <row r="53258" spans="62:65" ht="13" thickBot="1">
      <c r="BJ53258" s="138"/>
      <c r="BK53258" s="138"/>
      <c r="BL53258" s="138"/>
      <c r="BM53258" s="138"/>
    </row>
    <row r="53259" spans="62:65" ht="13" thickBot="1">
      <c r="BJ53259" s="138"/>
      <c r="BK53259" s="138"/>
      <c r="BL53259" s="138"/>
      <c r="BM53259" s="138"/>
    </row>
    <row r="53260" spans="62:65" ht="13" thickBot="1">
      <c r="BJ53260" s="138"/>
      <c r="BK53260" s="138"/>
      <c r="BL53260" s="138"/>
      <c r="BM53260" s="138"/>
    </row>
    <row r="53261" spans="62:65" ht="13" thickBot="1">
      <c r="BJ53261" s="138"/>
      <c r="BK53261" s="138"/>
      <c r="BL53261" s="138"/>
      <c r="BM53261" s="138"/>
    </row>
    <row r="53262" spans="62:65" ht="13" thickBot="1">
      <c r="BJ53262" s="138"/>
      <c r="BK53262" s="138"/>
      <c r="BL53262" s="138"/>
      <c r="BM53262" s="138"/>
    </row>
    <row r="53263" spans="62:65" ht="13" thickBot="1">
      <c r="BJ53263" s="138"/>
      <c r="BK53263" s="138"/>
      <c r="BL53263" s="138"/>
      <c r="BM53263" s="138"/>
    </row>
    <row r="53264" spans="62:65" ht="13" thickBot="1">
      <c r="BJ53264" s="138"/>
      <c r="BK53264" s="138"/>
      <c r="BL53264" s="138"/>
      <c r="BM53264" s="138"/>
    </row>
    <row r="53265" spans="62:65" ht="13" thickBot="1">
      <c r="BJ53265" s="138"/>
      <c r="BK53265" s="138"/>
      <c r="BL53265" s="138"/>
      <c r="BM53265" s="138"/>
    </row>
    <row r="53266" spans="62:65" ht="13" thickBot="1">
      <c r="BJ53266" s="138"/>
      <c r="BK53266" s="138"/>
      <c r="BL53266" s="138"/>
      <c r="BM53266" s="138"/>
    </row>
    <row r="53267" spans="62:65" ht="13" thickBot="1">
      <c r="BJ53267" s="138"/>
      <c r="BK53267" s="138"/>
      <c r="BL53267" s="138"/>
      <c r="BM53267" s="138"/>
    </row>
    <row r="53268" spans="62:65" ht="13" thickBot="1">
      <c r="BJ53268" s="138"/>
      <c r="BK53268" s="138"/>
      <c r="BL53268" s="138"/>
      <c r="BM53268" s="138"/>
    </row>
    <row r="53269" spans="62:65" ht="13" thickBot="1">
      <c r="BJ53269" s="138"/>
      <c r="BK53269" s="138"/>
      <c r="BL53269" s="138"/>
      <c r="BM53269" s="138"/>
    </row>
    <row r="53270" spans="62:65" ht="13" thickBot="1">
      <c r="BJ53270" s="138"/>
      <c r="BK53270" s="138"/>
      <c r="BL53270" s="138"/>
      <c r="BM53270" s="138"/>
    </row>
    <row r="53271" spans="62:65" ht="13" thickBot="1">
      <c r="BJ53271" s="138"/>
      <c r="BK53271" s="138"/>
      <c r="BL53271" s="138"/>
      <c r="BM53271" s="138"/>
    </row>
    <row r="53272" spans="62:65" ht="13" thickBot="1">
      <c r="BJ53272" s="138"/>
      <c r="BK53272" s="138"/>
      <c r="BL53272" s="138"/>
      <c r="BM53272" s="138"/>
    </row>
    <row r="53273" spans="62:65" ht="13" thickBot="1">
      <c r="BJ53273" s="138"/>
      <c r="BK53273" s="138"/>
      <c r="BL53273" s="138"/>
      <c r="BM53273" s="138"/>
    </row>
    <row r="53274" spans="62:65" ht="13" thickBot="1">
      <c r="BJ53274" s="138"/>
      <c r="BK53274" s="138"/>
      <c r="BL53274" s="138"/>
      <c r="BM53274" s="138"/>
    </row>
    <row r="53275" spans="62:65" ht="13" thickBot="1">
      <c r="BJ53275" s="138"/>
      <c r="BK53275" s="138"/>
      <c r="BL53275" s="138"/>
      <c r="BM53275" s="138"/>
    </row>
    <row r="53276" spans="62:65" ht="13" thickBot="1">
      <c r="BJ53276" s="138"/>
      <c r="BK53276" s="138"/>
      <c r="BL53276" s="138"/>
      <c r="BM53276" s="138"/>
    </row>
    <row r="53277" spans="62:65" ht="13" thickBot="1">
      <c r="BJ53277" s="138"/>
      <c r="BK53277" s="138"/>
      <c r="BL53277" s="138"/>
      <c r="BM53277" s="138"/>
    </row>
    <row r="53278" spans="62:65" ht="13" thickBot="1">
      <c r="BJ53278" s="138"/>
      <c r="BK53278" s="138"/>
      <c r="BL53278" s="138"/>
      <c r="BM53278" s="138"/>
    </row>
    <row r="53279" spans="62:65" ht="13" thickBot="1">
      <c r="BJ53279" s="138"/>
      <c r="BK53279" s="138"/>
      <c r="BL53279" s="138"/>
      <c r="BM53279" s="138"/>
    </row>
    <row r="53280" spans="62:65" ht="13" thickBot="1">
      <c r="BJ53280" s="138"/>
      <c r="BK53280" s="138"/>
      <c r="BL53280" s="138"/>
      <c r="BM53280" s="138"/>
    </row>
    <row r="53281" spans="62:65" ht="13" thickBot="1">
      <c r="BJ53281" s="138"/>
      <c r="BK53281" s="138"/>
      <c r="BL53281" s="138"/>
      <c r="BM53281" s="138"/>
    </row>
    <row r="53282" spans="62:65" ht="13" thickBot="1">
      <c r="BJ53282" s="138"/>
      <c r="BK53282" s="138"/>
      <c r="BL53282" s="138"/>
      <c r="BM53282" s="138"/>
    </row>
    <row r="53283" spans="62:65" ht="13" thickBot="1">
      <c r="BJ53283" s="138"/>
      <c r="BK53283" s="138"/>
      <c r="BL53283" s="138"/>
      <c r="BM53283" s="138"/>
    </row>
    <row r="53284" spans="62:65" ht="13" thickBot="1">
      <c r="BJ53284" s="138"/>
      <c r="BK53284" s="138"/>
      <c r="BL53284" s="138"/>
      <c r="BM53284" s="138"/>
    </row>
    <row r="53285" spans="62:65" ht="13" thickBot="1">
      <c r="BJ53285" s="138"/>
      <c r="BK53285" s="138"/>
      <c r="BL53285" s="138"/>
      <c r="BM53285" s="138"/>
    </row>
    <row r="53286" spans="62:65" ht="13" thickBot="1">
      <c r="BJ53286" s="138"/>
      <c r="BK53286" s="138"/>
      <c r="BL53286" s="138"/>
      <c r="BM53286" s="138"/>
    </row>
    <row r="53287" spans="62:65" ht="13" thickBot="1">
      <c r="BJ53287" s="138"/>
      <c r="BK53287" s="138"/>
      <c r="BL53287" s="138"/>
      <c r="BM53287" s="138"/>
    </row>
    <row r="53288" spans="62:65" ht="13" thickBot="1">
      <c r="BJ53288" s="138"/>
      <c r="BK53288" s="138"/>
      <c r="BL53288" s="138"/>
      <c r="BM53288" s="138"/>
    </row>
    <row r="53289" spans="62:65" ht="13" thickBot="1">
      <c r="BJ53289" s="138"/>
      <c r="BK53289" s="138"/>
      <c r="BL53289" s="138"/>
      <c r="BM53289" s="138"/>
    </row>
    <row r="53290" spans="62:65" ht="13" thickBot="1">
      <c r="BJ53290" s="138"/>
      <c r="BK53290" s="138"/>
      <c r="BL53290" s="138"/>
      <c r="BM53290" s="138"/>
    </row>
    <row r="53291" spans="62:65" ht="13" thickBot="1">
      <c r="BJ53291" s="138"/>
      <c r="BK53291" s="138"/>
      <c r="BL53291" s="138"/>
      <c r="BM53291" s="138"/>
    </row>
    <row r="53292" spans="62:65" ht="13" thickBot="1">
      <c r="BJ53292" s="138"/>
      <c r="BK53292" s="138"/>
      <c r="BL53292" s="138"/>
      <c r="BM53292" s="138"/>
    </row>
    <row r="53293" spans="62:65" ht="13" thickBot="1">
      <c r="BJ53293" s="138"/>
      <c r="BK53293" s="138"/>
      <c r="BL53293" s="138"/>
      <c r="BM53293" s="138"/>
    </row>
    <row r="53294" spans="62:65" ht="13" thickBot="1">
      <c r="BJ53294" s="138"/>
      <c r="BK53294" s="138"/>
      <c r="BL53294" s="138"/>
      <c r="BM53294" s="138"/>
    </row>
    <row r="53295" spans="62:65" ht="13" thickBot="1">
      <c r="BJ53295" s="138"/>
      <c r="BK53295" s="138"/>
      <c r="BL53295" s="138"/>
      <c r="BM53295" s="138"/>
    </row>
    <row r="53296" spans="62:65" ht="13" thickBot="1">
      <c r="BJ53296" s="138"/>
      <c r="BK53296" s="138"/>
      <c r="BL53296" s="138"/>
      <c r="BM53296" s="138"/>
    </row>
    <row r="53297" spans="62:65" ht="13" thickBot="1">
      <c r="BJ53297" s="138"/>
      <c r="BK53297" s="138"/>
      <c r="BL53297" s="138"/>
      <c r="BM53297" s="138"/>
    </row>
    <row r="53298" spans="62:65" ht="13" thickBot="1">
      <c r="BJ53298" s="138"/>
      <c r="BK53298" s="138"/>
      <c r="BL53298" s="138"/>
      <c r="BM53298" s="138"/>
    </row>
    <row r="53299" spans="62:65" ht="13" thickBot="1">
      <c r="BJ53299" s="138"/>
      <c r="BK53299" s="138"/>
      <c r="BL53299" s="138"/>
      <c r="BM53299" s="138"/>
    </row>
    <row r="53300" spans="62:65" ht="13" thickBot="1">
      <c r="BJ53300" s="138"/>
      <c r="BK53300" s="138"/>
      <c r="BL53300" s="138"/>
      <c r="BM53300" s="138"/>
    </row>
    <row r="53301" spans="62:65" ht="13" thickBot="1">
      <c r="BJ53301" s="138"/>
      <c r="BK53301" s="138"/>
      <c r="BL53301" s="138"/>
      <c r="BM53301" s="138"/>
    </row>
    <row r="53302" spans="62:65" ht="13" thickBot="1">
      <c r="BJ53302" s="138"/>
      <c r="BK53302" s="138"/>
      <c r="BL53302" s="138"/>
      <c r="BM53302" s="138"/>
    </row>
    <row r="53303" spans="62:65" ht="13" thickBot="1">
      <c r="BJ53303" s="138"/>
      <c r="BK53303" s="138"/>
      <c r="BL53303" s="138"/>
      <c r="BM53303" s="138"/>
    </row>
    <row r="53304" spans="62:65" ht="13" thickBot="1">
      <c r="BJ53304" s="138"/>
      <c r="BK53304" s="138"/>
      <c r="BL53304" s="138"/>
      <c r="BM53304" s="138"/>
    </row>
    <row r="53305" spans="62:65" ht="13" thickBot="1">
      <c r="BJ53305" s="138"/>
      <c r="BK53305" s="138"/>
      <c r="BL53305" s="138"/>
      <c r="BM53305" s="138"/>
    </row>
    <row r="53306" spans="62:65" ht="13" thickBot="1">
      <c r="BJ53306" s="138"/>
      <c r="BK53306" s="138"/>
      <c r="BL53306" s="138"/>
      <c r="BM53306" s="138"/>
    </row>
    <row r="53307" spans="62:65" ht="13" thickBot="1">
      <c r="BJ53307" s="138"/>
      <c r="BK53307" s="138"/>
      <c r="BL53307" s="138"/>
      <c r="BM53307" s="138"/>
    </row>
    <row r="53308" spans="62:65" ht="13" thickBot="1">
      <c r="BJ53308" s="138"/>
      <c r="BK53308" s="138"/>
      <c r="BL53308" s="138"/>
      <c r="BM53308" s="138"/>
    </row>
    <row r="53309" spans="62:65" ht="13" thickBot="1">
      <c r="BJ53309" s="138"/>
      <c r="BK53309" s="138"/>
      <c r="BL53309" s="138"/>
      <c r="BM53309" s="138"/>
    </row>
    <row r="53310" spans="62:65" ht="13" thickBot="1">
      <c r="BJ53310" s="138"/>
      <c r="BK53310" s="138"/>
      <c r="BL53310" s="138"/>
      <c r="BM53310" s="138"/>
    </row>
    <row r="53311" spans="62:65" ht="13" thickBot="1">
      <c r="BJ53311" s="138"/>
      <c r="BK53311" s="138"/>
      <c r="BL53311" s="138"/>
      <c r="BM53311" s="138"/>
    </row>
    <row r="53312" spans="62:65" ht="13" thickBot="1">
      <c r="BJ53312" s="138"/>
      <c r="BK53312" s="138"/>
      <c r="BL53312" s="138"/>
      <c r="BM53312" s="138"/>
    </row>
    <row r="53313" spans="62:65" ht="13" thickBot="1">
      <c r="BJ53313" s="138"/>
      <c r="BK53313" s="138"/>
      <c r="BL53313" s="138"/>
      <c r="BM53313" s="138"/>
    </row>
    <row r="53314" spans="62:65" ht="13" thickBot="1">
      <c r="BJ53314" s="138"/>
      <c r="BK53314" s="138"/>
      <c r="BL53314" s="138"/>
      <c r="BM53314" s="138"/>
    </row>
    <row r="53315" spans="62:65" ht="13" thickBot="1">
      <c r="BJ53315" s="138"/>
      <c r="BK53315" s="138"/>
      <c r="BL53315" s="138"/>
      <c r="BM53315" s="138"/>
    </row>
    <row r="53316" spans="62:65" ht="13" thickBot="1">
      <c r="BJ53316" s="138"/>
      <c r="BK53316" s="138"/>
      <c r="BL53316" s="138"/>
      <c r="BM53316" s="138"/>
    </row>
    <row r="53317" spans="62:65" ht="13" thickBot="1">
      <c r="BJ53317" s="138"/>
      <c r="BK53317" s="138"/>
      <c r="BL53317" s="138"/>
      <c r="BM53317" s="138"/>
    </row>
    <row r="53318" spans="62:65" ht="13" thickBot="1">
      <c r="BJ53318" s="138"/>
      <c r="BK53318" s="138"/>
      <c r="BL53318" s="138"/>
      <c r="BM53318" s="138"/>
    </row>
    <row r="53319" spans="62:65" ht="13" thickBot="1">
      <c r="BJ53319" s="138"/>
      <c r="BK53319" s="138"/>
      <c r="BL53319" s="138"/>
      <c r="BM53319" s="138"/>
    </row>
    <row r="53320" spans="62:65" ht="13" thickBot="1">
      <c r="BJ53320" s="138"/>
      <c r="BK53320" s="138"/>
      <c r="BL53320" s="138"/>
      <c r="BM53320" s="138"/>
    </row>
    <row r="53321" spans="62:65" ht="13" thickBot="1">
      <c r="BJ53321" s="138"/>
      <c r="BK53321" s="138"/>
      <c r="BL53321" s="138"/>
      <c r="BM53321" s="138"/>
    </row>
    <row r="53322" spans="62:65" ht="13" thickBot="1">
      <c r="BJ53322" s="138"/>
      <c r="BK53322" s="138"/>
      <c r="BL53322" s="138"/>
      <c r="BM53322" s="138"/>
    </row>
    <row r="53323" spans="62:65" ht="13" thickBot="1">
      <c r="BJ53323" s="138"/>
      <c r="BK53323" s="138"/>
      <c r="BL53323" s="138"/>
      <c r="BM53323" s="138"/>
    </row>
    <row r="53324" spans="62:65" ht="13" thickBot="1">
      <c r="BJ53324" s="138"/>
      <c r="BK53324" s="138"/>
      <c r="BL53324" s="138"/>
      <c r="BM53324" s="138"/>
    </row>
    <row r="53325" spans="62:65" ht="13" thickBot="1">
      <c r="BJ53325" s="138"/>
      <c r="BK53325" s="138"/>
      <c r="BL53325" s="138"/>
      <c r="BM53325" s="138"/>
    </row>
    <row r="53326" spans="62:65" ht="13" thickBot="1">
      <c r="BJ53326" s="138"/>
      <c r="BK53326" s="138"/>
      <c r="BL53326" s="138"/>
      <c r="BM53326" s="138"/>
    </row>
    <row r="53327" spans="62:65" ht="13" thickBot="1">
      <c r="BJ53327" s="138"/>
      <c r="BK53327" s="138"/>
      <c r="BL53327" s="138"/>
      <c r="BM53327" s="138"/>
    </row>
    <row r="53328" spans="62:65" ht="13" thickBot="1">
      <c r="BJ53328" s="138"/>
      <c r="BK53328" s="138"/>
      <c r="BL53328" s="138"/>
      <c r="BM53328" s="138"/>
    </row>
    <row r="53329" spans="62:65" ht="13" thickBot="1">
      <c r="BJ53329" s="138"/>
      <c r="BK53329" s="138"/>
      <c r="BL53329" s="138"/>
      <c r="BM53329" s="138"/>
    </row>
    <row r="53330" spans="62:65" ht="13" thickBot="1">
      <c r="BJ53330" s="138"/>
      <c r="BK53330" s="138"/>
      <c r="BL53330" s="138"/>
      <c r="BM53330" s="138"/>
    </row>
    <row r="53331" spans="62:65" ht="13" thickBot="1">
      <c r="BJ53331" s="138"/>
      <c r="BK53331" s="138"/>
      <c r="BL53331" s="138"/>
      <c r="BM53331" s="138"/>
    </row>
    <row r="53332" spans="62:65" ht="13" thickBot="1">
      <c r="BJ53332" s="138"/>
      <c r="BK53332" s="138"/>
      <c r="BL53332" s="138"/>
      <c r="BM53332" s="138"/>
    </row>
    <row r="53333" spans="62:65" ht="13" thickBot="1">
      <c r="BJ53333" s="138"/>
      <c r="BK53333" s="138"/>
      <c r="BL53333" s="138"/>
      <c r="BM53333" s="138"/>
    </row>
    <row r="53334" spans="62:65" ht="13" thickBot="1">
      <c r="BJ53334" s="138"/>
      <c r="BK53334" s="138"/>
      <c r="BL53334" s="138"/>
      <c r="BM53334" s="138"/>
    </row>
    <row r="53335" spans="62:65" ht="13" thickBot="1">
      <c r="BJ53335" s="138"/>
      <c r="BK53335" s="138"/>
      <c r="BL53335" s="138"/>
      <c r="BM53335" s="138"/>
    </row>
    <row r="53336" spans="62:65" ht="13" thickBot="1">
      <c r="BJ53336" s="138"/>
      <c r="BK53336" s="138"/>
      <c r="BL53336" s="138"/>
      <c r="BM53336" s="138"/>
    </row>
    <row r="53337" spans="62:65" ht="13" thickBot="1">
      <c r="BJ53337" s="138"/>
      <c r="BK53337" s="138"/>
      <c r="BL53337" s="138"/>
      <c r="BM53337" s="138"/>
    </row>
    <row r="53338" spans="62:65" ht="13" thickBot="1">
      <c r="BJ53338" s="138"/>
      <c r="BK53338" s="138"/>
      <c r="BL53338" s="138"/>
      <c r="BM53338" s="138"/>
    </row>
    <row r="53339" spans="62:65" ht="13" thickBot="1">
      <c r="BJ53339" s="138"/>
      <c r="BK53339" s="138"/>
      <c r="BL53339" s="138"/>
      <c r="BM53339" s="138"/>
    </row>
    <row r="53340" spans="62:65" ht="13" thickBot="1">
      <c r="BJ53340" s="138"/>
      <c r="BK53340" s="138"/>
      <c r="BL53340" s="138"/>
      <c r="BM53340" s="138"/>
    </row>
    <row r="53341" spans="62:65" ht="13" thickBot="1">
      <c r="BJ53341" s="138"/>
      <c r="BK53341" s="138"/>
      <c r="BL53341" s="138"/>
      <c r="BM53341" s="138"/>
    </row>
    <row r="53342" spans="62:65" ht="13" thickBot="1">
      <c r="BJ53342" s="138"/>
      <c r="BK53342" s="138"/>
      <c r="BL53342" s="138"/>
      <c r="BM53342" s="138"/>
    </row>
    <row r="53343" spans="62:65" ht="13" thickBot="1">
      <c r="BJ53343" s="138"/>
      <c r="BK53343" s="138"/>
      <c r="BL53343" s="138"/>
      <c r="BM53343" s="138"/>
    </row>
    <row r="53344" spans="62:65" ht="13" thickBot="1">
      <c r="BJ53344" s="138"/>
      <c r="BK53344" s="138"/>
      <c r="BL53344" s="138"/>
      <c r="BM53344" s="138"/>
    </row>
    <row r="53345" spans="62:65" ht="13" thickBot="1">
      <c r="BJ53345" s="138"/>
      <c r="BK53345" s="138"/>
      <c r="BL53345" s="138"/>
      <c r="BM53345" s="138"/>
    </row>
    <row r="53346" spans="62:65" ht="13" thickBot="1">
      <c r="BJ53346" s="138"/>
      <c r="BK53346" s="138"/>
      <c r="BL53346" s="138"/>
      <c r="BM53346" s="138"/>
    </row>
    <row r="53347" spans="62:65" ht="13" thickBot="1">
      <c r="BJ53347" s="138"/>
      <c r="BK53347" s="138"/>
      <c r="BL53347" s="138"/>
      <c r="BM53347" s="138"/>
    </row>
    <row r="53348" spans="62:65" ht="13" thickBot="1">
      <c r="BJ53348" s="138"/>
      <c r="BK53348" s="138"/>
      <c r="BL53348" s="138"/>
      <c r="BM53348" s="138"/>
    </row>
    <row r="53349" spans="62:65" ht="13" thickBot="1">
      <c r="BJ53349" s="138"/>
      <c r="BK53349" s="138"/>
      <c r="BL53349" s="138"/>
      <c r="BM53349" s="138"/>
    </row>
    <row r="53350" spans="62:65" ht="13" thickBot="1">
      <c r="BJ53350" s="138"/>
      <c r="BK53350" s="138"/>
      <c r="BL53350" s="138"/>
      <c r="BM53350" s="138"/>
    </row>
    <row r="53351" spans="62:65" ht="13" thickBot="1">
      <c r="BJ53351" s="138"/>
      <c r="BK53351" s="138"/>
      <c r="BL53351" s="138"/>
      <c r="BM53351" s="138"/>
    </row>
    <row r="53352" spans="62:65" ht="13" thickBot="1">
      <c r="BJ53352" s="138"/>
      <c r="BK53352" s="138"/>
      <c r="BL53352" s="138"/>
      <c r="BM53352" s="138"/>
    </row>
    <row r="53353" spans="62:65" ht="13" thickBot="1">
      <c r="BJ53353" s="138"/>
      <c r="BK53353" s="138"/>
      <c r="BL53353" s="138"/>
      <c r="BM53353" s="138"/>
    </row>
    <row r="53354" spans="62:65" ht="13" thickBot="1">
      <c r="BJ53354" s="138"/>
      <c r="BK53354" s="138"/>
      <c r="BL53354" s="138"/>
      <c r="BM53354" s="138"/>
    </row>
    <row r="53355" spans="62:65" ht="13" thickBot="1">
      <c r="BJ53355" s="138"/>
      <c r="BK53355" s="138"/>
      <c r="BL53355" s="138"/>
      <c r="BM53355" s="138"/>
    </row>
    <row r="53356" spans="62:65" ht="13" thickBot="1">
      <c r="BJ53356" s="138"/>
      <c r="BK53356" s="138"/>
      <c r="BL53356" s="138"/>
      <c r="BM53356" s="138"/>
    </row>
    <row r="53357" spans="62:65" ht="13" thickBot="1">
      <c r="BJ53357" s="138"/>
      <c r="BK53357" s="138"/>
      <c r="BL53357" s="138"/>
      <c r="BM53357" s="138"/>
    </row>
    <row r="53358" spans="62:65" ht="13" thickBot="1">
      <c r="BJ53358" s="138"/>
      <c r="BK53358" s="138"/>
      <c r="BL53358" s="138"/>
      <c r="BM53358" s="138"/>
    </row>
    <row r="53359" spans="62:65" ht="13" thickBot="1">
      <c r="BJ53359" s="138"/>
      <c r="BK53359" s="138"/>
      <c r="BL53359" s="138"/>
      <c r="BM53359" s="138"/>
    </row>
    <row r="53360" spans="62:65" ht="13" thickBot="1">
      <c r="BJ53360" s="138"/>
      <c r="BK53360" s="138"/>
      <c r="BL53360" s="138"/>
      <c r="BM53360" s="138"/>
    </row>
    <row r="53361" spans="62:65" ht="13" thickBot="1">
      <c r="BJ53361" s="138"/>
      <c r="BK53361" s="138"/>
      <c r="BL53361" s="138"/>
      <c r="BM53361" s="138"/>
    </row>
    <row r="53362" spans="62:65" ht="13" thickBot="1">
      <c r="BJ53362" s="138"/>
      <c r="BK53362" s="138"/>
      <c r="BL53362" s="138"/>
      <c r="BM53362" s="138"/>
    </row>
    <row r="53363" spans="62:65" ht="13" thickBot="1">
      <c r="BJ53363" s="138"/>
      <c r="BK53363" s="138"/>
      <c r="BL53363" s="138"/>
      <c r="BM53363" s="138"/>
    </row>
    <row r="53364" spans="62:65" ht="13" thickBot="1">
      <c r="BJ53364" s="138"/>
      <c r="BK53364" s="138"/>
      <c r="BL53364" s="138"/>
      <c r="BM53364" s="138"/>
    </row>
    <row r="53365" spans="62:65" ht="13" thickBot="1">
      <c r="BJ53365" s="138"/>
      <c r="BK53365" s="138"/>
      <c r="BL53365" s="138"/>
      <c r="BM53365" s="138"/>
    </row>
    <row r="53366" spans="62:65" ht="13" thickBot="1">
      <c r="BJ53366" s="138"/>
      <c r="BK53366" s="138"/>
      <c r="BL53366" s="138"/>
      <c r="BM53366" s="138"/>
    </row>
    <row r="53367" spans="62:65" ht="13" thickBot="1">
      <c r="BJ53367" s="138"/>
      <c r="BK53367" s="138"/>
      <c r="BL53367" s="138"/>
      <c r="BM53367" s="138"/>
    </row>
    <row r="53368" spans="62:65" ht="13" thickBot="1">
      <c r="BJ53368" s="138"/>
      <c r="BK53368" s="138"/>
      <c r="BL53368" s="138"/>
      <c r="BM53368" s="138"/>
    </row>
    <row r="53369" spans="62:65" ht="13" thickBot="1">
      <c r="BJ53369" s="138"/>
      <c r="BK53369" s="138"/>
      <c r="BL53369" s="138"/>
      <c r="BM53369" s="138"/>
    </row>
    <row r="53370" spans="62:65" ht="13" thickBot="1">
      <c r="BJ53370" s="138"/>
      <c r="BK53370" s="138"/>
      <c r="BL53370" s="138"/>
      <c r="BM53370" s="138"/>
    </row>
    <row r="53371" spans="62:65" ht="13" thickBot="1">
      <c r="BJ53371" s="138"/>
      <c r="BK53371" s="138"/>
      <c r="BL53371" s="138"/>
      <c r="BM53371" s="138"/>
    </row>
    <row r="53372" spans="62:65" ht="13" thickBot="1">
      <c r="BJ53372" s="138"/>
      <c r="BK53372" s="138"/>
      <c r="BL53372" s="138"/>
      <c r="BM53372" s="138"/>
    </row>
    <row r="53373" spans="62:65" ht="13" thickBot="1">
      <c r="BJ53373" s="138"/>
      <c r="BK53373" s="138"/>
      <c r="BL53373" s="138"/>
      <c r="BM53373" s="138"/>
    </row>
    <row r="53374" spans="62:65" ht="13" thickBot="1">
      <c r="BJ53374" s="138"/>
      <c r="BK53374" s="138"/>
      <c r="BL53374" s="138"/>
      <c r="BM53374" s="138"/>
    </row>
    <row r="53375" spans="62:65" ht="13" thickBot="1">
      <c r="BJ53375" s="138"/>
      <c r="BK53375" s="138"/>
      <c r="BL53375" s="138"/>
      <c r="BM53375" s="138"/>
    </row>
    <row r="53376" spans="62:65" ht="13" thickBot="1">
      <c r="BJ53376" s="138"/>
      <c r="BK53376" s="138"/>
      <c r="BL53376" s="138"/>
      <c r="BM53376" s="138"/>
    </row>
    <row r="53377" spans="62:65" ht="13" thickBot="1">
      <c r="BJ53377" s="138"/>
      <c r="BK53377" s="138"/>
      <c r="BL53377" s="138"/>
      <c r="BM53377" s="138"/>
    </row>
    <row r="53378" spans="62:65" ht="13" thickBot="1">
      <c r="BJ53378" s="138"/>
      <c r="BK53378" s="138"/>
      <c r="BL53378" s="138"/>
      <c r="BM53378" s="138"/>
    </row>
    <row r="53379" spans="62:65" ht="13" thickBot="1">
      <c r="BJ53379" s="138"/>
      <c r="BK53379" s="138"/>
      <c r="BL53379" s="138"/>
      <c r="BM53379" s="138"/>
    </row>
    <row r="53380" spans="62:65" ht="13" thickBot="1">
      <c r="BJ53380" s="138"/>
      <c r="BK53380" s="138"/>
      <c r="BL53380" s="138"/>
      <c r="BM53380" s="138"/>
    </row>
    <row r="53381" spans="62:65" ht="13" thickBot="1">
      <c r="BJ53381" s="138"/>
      <c r="BK53381" s="138"/>
      <c r="BL53381" s="138"/>
      <c r="BM53381" s="138"/>
    </row>
    <row r="53382" spans="62:65" ht="13" thickBot="1">
      <c r="BJ53382" s="138"/>
      <c r="BK53382" s="138"/>
      <c r="BL53382" s="138"/>
      <c r="BM53382" s="138"/>
    </row>
    <row r="53383" spans="62:65" ht="13" thickBot="1">
      <c r="BJ53383" s="138"/>
      <c r="BK53383" s="138"/>
      <c r="BL53383" s="138"/>
      <c r="BM53383" s="138"/>
    </row>
    <row r="53384" spans="62:65" ht="13" thickBot="1">
      <c r="BJ53384" s="138"/>
      <c r="BK53384" s="138"/>
      <c r="BL53384" s="138"/>
      <c r="BM53384" s="138"/>
    </row>
    <row r="53385" spans="62:65" ht="13" thickBot="1">
      <c r="BJ53385" s="138"/>
      <c r="BK53385" s="138"/>
      <c r="BL53385" s="138"/>
      <c r="BM53385" s="138"/>
    </row>
    <row r="53386" spans="62:65" ht="13" thickBot="1">
      <c r="BJ53386" s="138"/>
      <c r="BK53386" s="138"/>
      <c r="BL53386" s="138"/>
      <c r="BM53386" s="138"/>
    </row>
    <row r="53387" spans="62:65" ht="13" thickBot="1">
      <c r="BJ53387" s="138"/>
      <c r="BK53387" s="138"/>
      <c r="BL53387" s="138"/>
      <c r="BM53387" s="138"/>
    </row>
    <row r="53388" spans="62:65" ht="13" thickBot="1">
      <c r="BJ53388" s="138"/>
      <c r="BK53388" s="138"/>
      <c r="BL53388" s="138"/>
      <c r="BM53388" s="138"/>
    </row>
    <row r="53389" spans="62:65" ht="13" thickBot="1">
      <c r="BJ53389" s="138"/>
      <c r="BK53389" s="138"/>
      <c r="BL53389" s="138"/>
      <c r="BM53389" s="138"/>
    </row>
    <row r="53390" spans="62:65" ht="13" thickBot="1">
      <c r="BJ53390" s="138"/>
      <c r="BK53390" s="138"/>
      <c r="BL53390" s="138"/>
      <c r="BM53390" s="138"/>
    </row>
    <row r="53391" spans="62:65" ht="13" thickBot="1">
      <c r="BJ53391" s="138"/>
      <c r="BK53391" s="138"/>
      <c r="BL53391" s="138"/>
      <c r="BM53391" s="138"/>
    </row>
    <row r="53392" spans="62:65" ht="13" thickBot="1">
      <c r="BJ53392" s="138"/>
      <c r="BK53392" s="138"/>
      <c r="BL53392" s="138"/>
      <c r="BM53392" s="138"/>
    </row>
    <row r="53393" spans="62:65" ht="13" thickBot="1">
      <c r="BJ53393" s="138"/>
      <c r="BK53393" s="138"/>
      <c r="BL53393" s="138"/>
      <c r="BM53393" s="138"/>
    </row>
    <row r="53394" spans="62:65" ht="13" thickBot="1">
      <c r="BJ53394" s="138"/>
      <c r="BK53394" s="138"/>
      <c r="BL53394" s="138"/>
      <c r="BM53394" s="138"/>
    </row>
    <row r="53395" spans="62:65" ht="13" thickBot="1">
      <c r="BJ53395" s="138"/>
      <c r="BK53395" s="138"/>
      <c r="BL53395" s="138"/>
      <c r="BM53395" s="138"/>
    </row>
    <row r="53396" spans="62:65" ht="13" thickBot="1">
      <c r="BJ53396" s="138"/>
      <c r="BK53396" s="138"/>
      <c r="BL53396" s="138"/>
      <c r="BM53396" s="138"/>
    </row>
    <row r="53397" spans="62:65" ht="13" thickBot="1">
      <c r="BJ53397" s="138"/>
      <c r="BK53397" s="138"/>
      <c r="BL53397" s="138"/>
      <c r="BM53397" s="138"/>
    </row>
    <row r="53398" spans="62:65" ht="13" thickBot="1">
      <c r="BJ53398" s="138"/>
      <c r="BK53398" s="138"/>
      <c r="BL53398" s="138"/>
      <c r="BM53398" s="138"/>
    </row>
    <row r="53399" spans="62:65" ht="13" thickBot="1">
      <c r="BJ53399" s="138"/>
      <c r="BK53399" s="138"/>
      <c r="BL53399" s="138"/>
      <c r="BM53399" s="138"/>
    </row>
    <row r="53400" spans="62:65" ht="13" thickBot="1">
      <c r="BJ53400" s="138"/>
      <c r="BK53400" s="138"/>
      <c r="BL53400" s="138"/>
      <c r="BM53400" s="138"/>
    </row>
    <row r="53401" spans="62:65" ht="13" thickBot="1">
      <c r="BJ53401" s="138"/>
      <c r="BK53401" s="138"/>
      <c r="BL53401" s="138"/>
      <c r="BM53401" s="138"/>
    </row>
    <row r="53402" spans="62:65" ht="13" thickBot="1">
      <c r="BJ53402" s="138"/>
      <c r="BK53402" s="138"/>
      <c r="BL53402" s="138"/>
      <c r="BM53402" s="138"/>
    </row>
    <row r="53403" spans="62:65" ht="13" thickBot="1">
      <c r="BJ53403" s="138"/>
      <c r="BK53403" s="138"/>
      <c r="BL53403" s="138"/>
      <c r="BM53403" s="138"/>
    </row>
    <row r="53404" spans="62:65" ht="13" thickBot="1">
      <c r="BJ53404" s="138"/>
      <c r="BK53404" s="138"/>
      <c r="BL53404" s="138"/>
      <c r="BM53404" s="138"/>
    </row>
    <row r="53405" spans="62:65" ht="13" thickBot="1">
      <c r="BJ53405" s="138"/>
      <c r="BK53405" s="138"/>
      <c r="BL53405" s="138"/>
      <c r="BM53405" s="138"/>
    </row>
    <row r="53406" spans="62:65" ht="13" thickBot="1">
      <c r="BJ53406" s="138"/>
      <c r="BK53406" s="138"/>
      <c r="BL53406" s="138"/>
      <c r="BM53406" s="138"/>
    </row>
    <row r="53407" spans="62:65" ht="13" thickBot="1">
      <c r="BJ53407" s="138"/>
      <c r="BK53407" s="138"/>
      <c r="BL53407" s="138"/>
      <c r="BM53407" s="138"/>
    </row>
    <row r="53408" spans="62:65" ht="13" thickBot="1">
      <c r="BJ53408" s="138"/>
      <c r="BK53408" s="138"/>
      <c r="BL53408" s="138"/>
      <c r="BM53408" s="138"/>
    </row>
    <row r="53409" spans="62:65" ht="13" thickBot="1">
      <c r="BJ53409" s="138"/>
      <c r="BK53409" s="138"/>
      <c r="BL53409" s="138"/>
      <c r="BM53409" s="138"/>
    </row>
    <row r="53410" spans="62:65" ht="13" thickBot="1">
      <c r="BJ53410" s="138"/>
      <c r="BK53410" s="138"/>
      <c r="BL53410" s="138"/>
      <c r="BM53410" s="138"/>
    </row>
    <row r="53411" spans="62:65" ht="13" thickBot="1">
      <c r="BJ53411" s="138"/>
      <c r="BK53411" s="138"/>
      <c r="BL53411" s="138"/>
      <c r="BM53411" s="138"/>
    </row>
    <row r="53412" spans="62:65" ht="13" thickBot="1">
      <c r="BJ53412" s="138"/>
      <c r="BK53412" s="138"/>
      <c r="BL53412" s="138"/>
      <c r="BM53412" s="138"/>
    </row>
    <row r="53413" spans="62:65" ht="13" thickBot="1">
      <c r="BJ53413" s="138"/>
      <c r="BK53413" s="138"/>
      <c r="BL53413" s="138"/>
      <c r="BM53413" s="138"/>
    </row>
    <row r="53414" spans="62:65" ht="13" thickBot="1">
      <c r="BJ53414" s="138"/>
      <c r="BK53414" s="138"/>
      <c r="BL53414" s="138"/>
      <c r="BM53414" s="138"/>
    </row>
    <row r="53415" spans="62:65" ht="13" thickBot="1">
      <c r="BJ53415" s="138"/>
      <c r="BK53415" s="138"/>
      <c r="BL53415" s="138"/>
      <c r="BM53415" s="138"/>
    </row>
    <row r="53416" spans="62:65" ht="13" thickBot="1">
      <c r="BJ53416" s="138"/>
      <c r="BK53416" s="138"/>
      <c r="BL53416" s="138"/>
      <c r="BM53416" s="138"/>
    </row>
    <row r="53417" spans="62:65" ht="13" thickBot="1">
      <c r="BJ53417" s="138"/>
      <c r="BK53417" s="138"/>
      <c r="BL53417" s="138"/>
      <c r="BM53417" s="138"/>
    </row>
    <row r="53418" spans="62:65" ht="13" thickBot="1">
      <c r="BJ53418" s="138"/>
      <c r="BK53418" s="138"/>
      <c r="BL53418" s="138"/>
      <c r="BM53418" s="138"/>
    </row>
    <row r="53419" spans="62:65" ht="13" thickBot="1">
      <c r="BJ53419" s="138"/>
      <c r="BK53419" s="138"/>
      <c r="BL53419" s="138"/>
      <c r="BM53419" s="138"/>
    </row>
    <row r="53420" spans="62:65" ht="13" thickBot="1">
      <c r="BJ53420" s="138"/>
      <c r="BK53420" s="138"/>
      <c r="BL53420" s="138"/>
      <c r="BM53420" s="138"/>
    </row>
    <row r="53421" spans="62:65" ht="13" thickBot="1">
      <c r="BJ53421" s="138"/>
      <c r="BK53421" s="138"/>
      <c r="BL53421" s="138"/>
      <c r="BM53421" s="138"/>
    </row>
    <row r="53422" spans="62:65" ht="13" thickBot="1">
      <c r="BJ53422" s="138"/>
      <c r="BK53422" s="138"/>
      <c r="BL53422" s="138"/>
      <c r="BM53422" s="138"/>
    </row>
    <row r="53423" spans="62:65" ht="13" thickBot="1">
      <c r="BJ53423" s="138"/>
      <c r="BK53423" s="138"/>
      <c r="BL53423" s="138"/>
      <c r="BM53423" s="138"/>
    </row>
    <row r="53424" spans="62:65" ht="13" thickBot="1">
      <c r="BJ53424" s="138"/>
      <c r="BK53424" s="138"/>
      <c r="BL53424" s="138"/>
      <c r="BM53424" s="138"/>
    </row>
    <row r="53425" spans="62:65" ht="13" thickBot="1">
      <c r="BJ53425" s="138"/>
      <c r="BK53425" s="138"/>
      <c r="BL53425" s="138"/>
      <c r="BM53425" s="138"/>
    </row>
    <row r="53426" spans="62:65" ht="13" thickBot="1">
      <c r="BJ53426" s="138"/>
      <c r="BK53426" s="138"/>
      <c r="BL53426" s="138"/>
      <c r="BM53426" s="138"/>
    </row>
    <row r="53427" spans="62:65" ht="13" thickBot="1">
      <c r="BJ53427" s="138"/>
      <c r="BK53427" s="138"/>
      <c r="BL53427" s="138"/>
      <c r="BM53427" s="138"/>
    </row>
    <row r="53428" spans="62:65" ht="13" thickBot="1">
      <c r="BJ53428" s="138"/>
      <c r="BK53428" s="138"/>
      <c r="BL53428" s="138"/>
      <c r="BM53428" s="138"/>
    </row>
    <row r="53429" spans="62:65" ht="13" thickBot="1">
      <c r="BJ53429" s="138"/>
      <c r="BK53429" s="138"/>
      <c r="BL53429" s="138"/>
      <c r="BM53429" s="138"/>
    </row>
    <row r="53430" spans="62:65" ht="13" thickBot="1">
      <c r="BJ53430" s="138"/>
      <c r="BK53430" s="138"/>
      <c r="BL53430" s="138"/>
      <c r="BM53430" s="138"/>
    </row>
    <row r="53431" spans="62:65" ht="13" thickBot="1">
      <c r="BJ53431" s="138"/>
      <c r="BK53431" s="138"/>
      <c r="BL53431" s="138"/>
      <c r="BM53431" s="138"/>
    </row>
    <row r="53432" spans="62:65" ht="13" thickBot="1">
      <c r="BJ53432" s="138"/>
      <c r="BK53432" s="138"/>
      <c r="BL53432" s="138"/>
      <c r="BM53432" s="138"/>
    </row>
    <row r="53433" spans="62:65" ht="13" thickBot="1">
      <c r="BJ53433" s="138"/>
      <c r="BK53433" s="138"/>
      <c r="BL53433" s="138"/>
      <c r="BM53433" s="138"/>
    </row>
    <row r="53434" spans="62:65" ht="13" thickBot="1">
      <c r="BJ53434" s="138"/>
      <c r="BK53434" s="138"/>
      <c r="BL53434" s="138"/>
      <c r="BM53434" s="138"/>
    </row>
    <row r="53435" spans="62:65" ht="13" thickBot="1">
      <c r="BJ53435" s="138"/>
      <c r="BK53435" s="138"/>
      <c r="BL53435" s="138"/>
      <c r="BM53435" s="138"/>
    </row>
    <row r="53436" spans="62:65" ht="13" thickBot="1">
      <c r="BJ53436" s="138"/>
      <c r="BK53436" s="138"/>
      <c r="BL53436" s="138"/>
      <c r="BM53436" s="138"/>
    </row>
    <row r="53437" spans="62:65" ht="13" thickBot="1">
      <c r="BJ53437" s="138"/>
      <c r="BK53437" s="138"/>
      <c r="BL53437" s="138"/>
      <c r="BM53437" s="138"/>
    </row>
    <row r="53438" spans="62:65" ht="13" thickBot="1">
      <c r="BJ53438" s="138"/>
      <c r="BK53438" s="138"/>
      <c r="BL53438" s="138"/>
      <c r="BM53438" s="138"/>
    </row>
    <row r="53439" spans="62:65" ht="13" thickBot="1">
      <c r="BJ53439" s="138"/>
      <c r="BK53439" s="138"/>
      <c r="BL53439" s="138"/>
      <c r="BM53439" s="138"/>
    </row>
    <row r="53440" spans="62:65" ht="13" thickBot="1">
      <c r="BJ53440" s="138"/>
      <c r="BK53440" s="138"/>
      <c r="BL53440" s="138"/>
      <c r="BM53440" s="138"/>
    </row>
    <row r="53441" spans="62:65" ht="13" thickBot="1">
      <c r="BJ53441" s="138"/>
      <c r="BK53441" s="138"/>
      <c r="BL53441" s="138"/>
      <c r="BM53441" s="138"/>
    </row>
    <row r="53442" spans="62:65" ht="13" thickBot="1">
      <c r="BJ53442" s="138"/>
      <c r="BK53442" s="138"/>
      <c r="BL53442" s="138"/>
      <c r="BM53442" s="138"/>
    </row>
    <row r="53443" spans="62:65" ht="13" thickBot="1">
      <c r="BJ53443" s="138"/>
      <c r="BK53443" s="138"/>
      <c r="BL53443" s="138"/>
      <c r="BM53443" s="138"/>
    </row>
    <row r="53444" spans="62:65" ht="13" thickBot="1">
      <c r="BJ53444" s="138"/>
      <c r="BK53444" s="138"/>
      <c r="BL53444" s="138"/>
      <c r="BM53444" s="138"/>
    </row>
    <row r="53445" spans="62:65" ht="13" thickBot="1">
      <c r="BJ53445" s="138"/>
      <c r="BK53445" s="138"/>
      <c r="BL53445" s="138"/>
      <c r="BM53445" s="138"/>
    </row>
    <row r="53446" spans="62:65" ht="13" thickBot="1">
      <c r="BJ53446" s="138"/>
      <c r="BK53446" s="138"/>
      <c r="BL53446" s="138"/>
      <c r="BM53446" s="138"/>
    </row>
    <row r="53447" spans="62:65" ht="13" thickBot="1">
      <c r="BJ53447" s="138"/>
      <c r="BK53447" s="138"/>
      <c r="BL53447" s="138"/>
      <c r="BM53447" s="138"/>
    </row>
    <row r="53448" spans="62:65" ht="13" thickBot="1">
      <c r="BJ53448" s="138"/>
      <c r="BK53448" s="138"/>
      <c r="BL53448" s="138"/>
      <c r="BM53448" s="138"/>
    </row>
    <row r="53449" spans="62:65" ht="13" thickBot="1">
      <c r="BJ53449" s="138"/>
      <c r="BK53449" s="138"/>
      <c r="BL53449" s="138"/>
      <c r="BM53449" s="138"/>
    </row>
    <row r="53450" spans="62:65" ht="13" thickBot="1">
      <c r="BJ53450" s="138"/>
      <c r="BK53450" s="138"/>
      <c r="BL53450" s="138"/>
      <c r="BM53450" s="138"/>
    </row>
    <row r="53451" spans="62:65" ht="13" thickBot="1">
      <c r="BJ53451" s="138"/>
      <c r="BK53451" s="138"/>
      <c r="BL53451" s="138"/>
      <c r="BM53451" s="138"/>
    </row>
    <row r="53452" spans="62:65" ht="13" thickBot="1">
      <c r="BJ53452" s="138"/>
      <c r="BK53452" s="138"/>
      <c r="BL53452" s="138"/>
      <c r="BM53452" s="138"/>
    </row>
    <row r="53453" spans="62:65" ht="13" thickBot="1">
      <c r="BJ53453" s="138"/>
      <c r="BK53453" s="138"/>
      <c r="BL53453" s="138"/>
      <c r="BM53453" s="138"/>
    </row>
    <row r="53454" spans="62:65" ht="13" thickBot="1">
      <c r="BJ53454" s="138"/>
      <c r="BK53454" s="138"/>
      <c r="BL53454" s="138"/>
      <c r="BM53454" s="138"/>
    </row>
    <row r="53455" spans="62:65" ht="13" thickBot="1">
      <c r="BJ53455" s="138"/>
      <c r="BK53455" s="138"/>
      <c r="BL53455" s="138"/>
      <c r="BM53455" s="138"/>
    </row>
    <row r="53456" spans="62:65" ht="13" thickBot="1">
      <c r="BJ53456" s="138"/>
      <c r="BK53456" s="138"/>
      <c r="BL53456" s="138"/>
      <c r="BM53456" s="138"/>
    </row>
    <row r="53457" spans="62:65" ht="13" thickBot="1">
      <c r="BJ53457" s="138"/>
      <c r="BK53457" s="138"/>
      <c r="BL53457" s="138"/>
      <c r="BM53457" s="138"/>
    </row>
    <row r="53458" spans="62:65" ht="13" thickBot="1">
      <c r="BJ53458" s="138"/>
      <c r="BK53458" s="138"/>
      <c r="BL53458" s="138"/>
      <c r="BM53458" s="138"/>
    </row>
    <row r="53459" spans="62:65" ht="13" thickBot="1">
      <c r="BJ53459" s="138"/>
      <c r="BK53459" s="138"/>
      <c r="BL53459" s="138"/>
      <c r="BM53459" s="138"/>
    </row>
    <row r="53460" spans="62:65" ht="13" thickBot="1">
      <c r="BJ53460" s="138"/>
      <c r="BK53460" s="138"/>
      <c r="BL53460" s="138"/>
      <c r="BM53460" s="138"/>
    </row>
    <row r="53461" spans="62:65" ht="13" thickBot="1">
      <c r="BJ53461" s="138"/>
      <c r="BK53461" s="138"/>
      <c r="BL53461" s="138"/>
      <c r="BM53461" s="138"/>
    </row>
    <row r="53462" spans="62:65" ht="13" thickBot="1">
      <c r="BJ53462" s="138"/>
      <c r="BK53462" s="138"/>
      <c r="BL53462" s="138"/>
      <c r="BM53462" s="138"/>
    </row>
    <row r="53463" spans="62:65" ht="13" thickBot="1">
      <c r="BJ53463" s="138"/>
      <c r="BK53463" s="138"/>
      <c r="BL53463" s="138"/>
      <c r="BM53463" s="138"/>
    </row>
    <row r="53464" spans="62:65" ht="13" thickBot="1">
      <c r="BJ53464" s="138"/>
      <c r="BK53464" s="138"/>
      <c r="BL53464" s="138"/>
      <c r="BM53464" s="138"/>
    </row>
    <row r="53465" spans="62:65" ht="13" thickBot="1">
      <c r="BJ53465" s="138"/>
      <c r="BK53465" s="138"/>
      <c r="BL53465" s="138"/>
      <c r="BM53465" s="138"/>
    </row>
    <row r="53466" spans="62:65" ht="13" thickBot="1">
      <c r="BJ53466" s="138"/>
      <c r="BK53466" s="138"/>
      <c r="BL53466" s="138"/>
      <c r="BM53466" s="138"/>
    </row>
    <row r="53467" spans="62:65" ht="13" thickBot="1">
      <c r="BJ53467" s="138"/>
      <c r="BK53467" s="138"/>
      <c r="BL53467" s="138"/>
      <c r="BM53467" s="138"/>
    </row>
    <row r="53468" spans="62:65" ht="13" thickBot="1">
      <c r="BJ53468" s="138"/>
      <c r="BK53468" s="138"/>
      <c r="BL53468" s="138"/>
      <c r="BM53468" s="138"/>
    </row>
    <row r="53469" spans="62:65" ht="13" thickBot="1">
      <c r="BJ53469" s="138"/>
      <c r="BK53469" s="138"/>
      <c r="BL53469" s="138"/>
      <c r="BM53469" s="138"/>
    </row>
    <row r="53470" spans="62:65" ht="13" thickBot="1">
      <c r="BJ53470" s="138"/>
      <c r="BK53470" s="138"/>
      <c r="BL53470" s="138"/>
      <c r="BM53470" s="138"/>
    </row>
    <row r="53471" spans="62:65" ht="13" thickBot="1">
      <c r="BJ53471" s="138"/>
      <c r="BK53471" s="138"/>
      <c r="BL53471" s="138"/>
      <c r="BM53471" s="138"/>
    </row>
    <row r="53472" spans="62:65" ht="13" thickBot="1">
      <c r="BJ53472" s="138"/>
      <c r="BK53472" s="138"/>
      <c r="BL53472" s="138"/>
      <c r="BM53472" s="138"/>
    </row>
    <row r="53473" spans="62:65" ht="13" thickBot="1">
      <c r="BJ53473" s="138"/>
      <c r="BK53473" s="138"/>
      <c r="BL53473" s="138"/>
      <c r="BM53473" s="138"/>
    </row>
    <row r="53474" spans="62:65" ht="13" thickBot="1">
      <c r="BJ53474" s="138"/>
      <c r="BK53474" s="138"/>
      <c r="BL53474" s="138"/>
      <c r="BM53474" s="138"/>
    </row>
    <row r="53475" spans="62:65" ht="13" thickBot="1">
      <c r="BJ53475" s="138"/>
      <c r="BK53475" s="138"/>
      <c r="BL53475" s="138"/>
      <c r="BM53475" s="138"/>
    </row>
    <row r="53476" spans="62:65" ht="13" thickBot="1">
      <c r="BJ53476" s="138"/>
      <c r="BK53476" s="138"/>
      <c r="BL53476" s="138"/>
      <c r="BM53476" s="138"/>
    </row>
    <row r="53477" spans="62:65" ht="13" thickBot="1">
      <c r="BJ53477" s="138"/>
      <c r="BK53477" s="138"/>
      <c r="BL53477" s="138"/>
      <c r="BM53477" s="138"/>
    </row>
    <row r="53478" spans="62:65" ht="13" thickBot="1">
      <c r="BJ53478" s="138"/>
      <c r="BK53478" s="138"/>
      <c r="BL53478" s="138"/>
      <c r="BM53478" s="138"/>
    </row>
    <row r="53479" spans="62:65" ht="13" thickBot="1">
      <c r="BJ53479" s="138"/>
      <c r="BK53479" s="138"/>
      <c r="BL53479" s="138"/>
      <c r="BM53479" s="138"/>
    </row>
    <row r="53480" spans="62:65" ht="13" thickBot="1">
      <c r="BJ53480" s="138"/>
      <c r="BK53480" s="138"/>
      <c r="BL53480" s="138"/>
      <c r="BM53480" s="138"/>
    </row>
    <row r="53481" spans="62:65" ht="13" thickBot="1">
      <c r="BJ53481" s="138"/>
      <c r="BK53481" s="138"/>
      <c r="BL53481" s="138"/>
      <c r="BM53481" s="138"/>
    </row>
    <row r="53482" spans="62:65" ht="13" thickBot="1">
      <c r="BJ53482" s="138"/>
      <c r="BK53482" s="138"/>
      <c r="BL53482" s="138"/>
      <c r="BM53482" s="138"/>
    </row>
    <row r="53483" spans="62:65" ht="13" thickBot="1">
      <c r="BJ53483" s="138"/>
      <c r="BK53483" s="138"/>
      <c r="BL53483" s="138"/>
      <c r="BM53483" s="138"/>
    </row>
    <row r="53484" spans="62:65" ht="13" thickBot="1">
      <c r="BJ53484" s="138"/>
      <c r="BK53484" s="138"/>
      <c r="BL53484" s="138"/>
      <c r="BM53484" s="138"/>
    </row>
    <row r="53485" spans="62:65" ht="13" thickBot="1">
      <c r="BJ53485" s="138"/>
      <c r="BK53485" s="138"/>
      <c r="BL53485" s="138"/>
      <c r="BM53485" s="138"/>
    </row>
    <row r="53486" spans="62:65" ht="13" thickBot="1">
      <c r="BJ53486" s="138"/>
      <c r="BK53486" s="138"/>
      <c r="BL53486" s="138"/>
      <c r="BM53486" s="138"/>
    </row>
    <row r="53487" spans="62:65" ht="13" thickBot="1">
      <c r="BJ53487" s="138"/>
      <c r="BK53487" s="138"/>
      <c r="BL53487" s="138"/>
      <c r="BM53487" s="138"/>
    </row>
    <row r="53488" spans="62:65" ht="13" thickBot="1">
      <c r="BJ53488" s="138"/>
      <c r="BK53488" s="138"/>
      <c r="BL53488" s="138"/>
      <c r="BM53488" s="138"/>
    </row>
    <row r="53489" spans="62:65" ht="13" thickBot="1">
      <c r="BJ53489" s="138"/>
      <c r="BK53489" s="138"/>
      <c r="BL53489" s="138"/>
      <c r="BM53489" s="138"/>
    </row>
    <row r="53490" spans="62:65" ht="13" thickBot="1">
      <c r="BJ53490" s="138"/>
      <c r="BK53490" s="138"/>
      <c r="BL53490" s="138"/>
      <c r="BM53490" s="138"/>
    </row>
    <row r="53491" spans="62:65" ht="13" thickBot="1">
      <c r="BJ53491" s="138"/>
      <c r="BK53491" s="138"/>
      <c r="BL53491" s="138"/>
      <c r="BM53491" s="138"/>
    </row>
    <row r="53492" spans="62:65" ht="13" thickBot="1">
      <c r="BJ53492" s="138"/>
      <c r="BK53492" s="138"/>
      <c r="BL53492" s="138"/>
      <c r="BM53492" s="138"/>
    </row>
    <row r="53493" spans="62:65" ht="13" thickBot="1">
      <c r="BJ53493" s="138"/>
      <c r="BK53493" s="138"/>
      <c r="BL53493" s="138"/>
      <c r="BM53493" s="138"/>
    </row>
    <row r="53494" spans="62:65" ht="13" thickBot="1">
      <c r="BJ53494" s="138"/>
      <c r="BK53494" s="138"/>
      <c r="BL53494" s="138"/>
      <c r="BM53494" s="138"/>
    </row>
    <row r="53495" spans="62:65" ht="13" thickBot="1">
      <c r="BJ53495" s="138"/>
      <c r="BK53495" s="138"/>
      <c r="BL53495" s="138"/>
      <c r="BM53495" s="138"/>
    </row>
    <row r="53496" spans="62:65" ht="13" thickBot="1">
      <c r="BJ53496" s="138"/>
      <c r="BK53496" s="138"/>
      <c r="BL53496" s="138"/>
      <c r="BM53496" s="138"/>
    </row>
    <row r="53497" spans="62:65" ht="13" thickBot="1">
      <c r="BJ53497" s="138"/>
      <c r="BK53497" s="138"/>
      <c r="BL53497" s="138"/>
      <c r="BM53497" s="138"/>
    </row>
    <row r="53498" spans="62:65" ht="13" thickBot="1">
      <c r="BJ53498" s="138"/>
      <c r="BK53498" s="138"/>
      <c r="BL53498" s="138"/>
      <c r="BM53498" s="138"/>
    </row>
    <row r="53499" spans="62:65" ht="13" thickBot="1">
      <c r="BJ53499" s="138"/>
      <c r="BK53499" s="138"/>
      <c r="BL53499" s="138"/>
      <c r="BM53499" s="138"/>
    </row>
    <row r="53500" spans="62:65" ht="13" thickBot="1">
      <c r="BJ53500" s="138"/>
      <c r="BK53500" s="138"/>
      <c r="BL53500" s="138"/>
      <c r="BM53500" s="138"/>
    </row>
    <row r="53501" spans="62:65" ht="13" thickBot="1">
      <c r="BJ53501" s="138"/>
      <c r="BK53501" s="138"/>
      <c r="BL53501" s="138"/>
      <c r="BM53501" s="138"/>
    </row>
    <row r="53502" spans="62:65" ht="13" thickBot="1">
      <c r="BJ53502" s="138"/>
      <c r="BK53502" s="138"/>
      <c r="BL53502" s="138"/>
      <c r="BM53502" s="138"/>
    </row>
    <row r="53503" spans="62:65" ht="13" thickBot="1">
      <c r="BJ53503" s="138"/>
      <c r="BK53503" s="138"/>
      <c r="BL53503" s="138"/>
      <c r="BM53503" s="138"/>
    </row>
    <row r="53504" spans="62:65" ht="13" thickBot="1">
      <c r="BJ53504" s="138"/>
      <c r="BK53504" s="138"/>
      <c r="BL53504" s="138"/>
      <c r="BM53504" s="138"/>
    </row>
    <row r="53505" spans="62:65" ht="13" thickBot="1">
      <c r="BJ53505" s="138"/>
      <c r="BK53505" s="138"/>
      <c r="BL53505" s="138"/>
      <c r="BM53505" s="138"/>
    </row>
    <row r="53506" spans="62:65" ht="13" thickBot="1">
      <c r="BJ53506" s="138"/>
      <c r="BK53506" s="138"/>
      <c r="BL53506" s="138"/>
      <c r="BM53506" s="138"/>
    </row>
    <row r="53507" spans="62:65" ht="13" thickBot="1">
      <c r="BJ53507" s="138"/>
      <c r="BK53507" s="138"/>
      <c r="BL53507" s="138"/>
      <c r="BM53507" s="138"/>
    </row>
    <row r="53508" spans="62:65" ht="13" thickBot="1">
      <c r="BJ53508" s="138"/>
      <c r="BK53508" s="138"/>
      <c r="BL53508" s="138"/>
      <c r="BM53508" s="138"/>
    </row>
    <row r="53509" spans="62:65" ht="13" thickBot="1">
      <c r="BJ53509" s="138"/>
      <c r="BK53509" s="138"/>
      <c r="BL53509" s="138"/>
      <c r="BM53509" s="138"/>
    </row>
    <row r="53510" spans="62:65" ht="13" thickBot="1">
      <c r="BJ53510" s="138"/>
      <c r="BK53510" s="138"/>
      <c r="BL53510" s="138"/>
      <c r="BM53510" s="138"/>
    </row>
    <row r="53511" spans="62:65" ht="13" thickBot="1">
      <c r="BJ53511" s="138"/>
      <c r="BK53511" s="138"/>
      <c r="BL53511" s="138"/>
      <c r="BM53511" s="138"/>
    </row>
    <row r="53512" spans="62:65" ht="13" thickBot="1">
      <c r="BJ53512" s="138"/>
      <c r="BK53512" s="138"/>
      <c r="BL53512" s="138"/>
      <c r="BM53512" s="138"/>
    </row>
    <row r="53513" spans="62:65" ht="13" thickBot="1">
      <c r="BJ53513" s="138"/>
      <c r="BK53513" s="138"/>
      <c r="BL53513" s="138"/>
      <c r="BM53513" s="138"/>
    </row>
    <row r="53514" spans="62:65" ht="13" thickBot="1">
      <c r="BJ53514" s="138"/>
      <c r="BK53514" s="138"/>
      <c r="BL53514" s="138"/>
      <c r="BM53514" s="138"/>
    </row>
    <row r="53515" spans="62:65" ht="13" thickBot="1">
      <c r="BJ53515" s="138"/>
      <c r="BK53515" s="138"/>
      <c r="BL53515" s="138"/>
      <c r="BM53515" s="138"/>
    </row>
    <row r="53516" spans="62:65" ht="13" thickBot="1">
      <c r="BJ53516" s="138"/>
      <c r="BK53516" s="138"/>
      <c r="BL53516" s="138"/>
      <c r="BM53516" s="138"/>
    </row>
    <row r="53517" spans="62:65" ht="13" thickBot="1">
      <c r="BJ53517" s="138"/>
      <c r="BK53517" s="138"/>
      <c r="BL53517" s="138"/>
      <c r="BM53517" s="138"/>
    </row>
    <row r="53518" spans="62:65" ht="13" thickBot="1">
      <c r="BJ53518" s="138"/>
      <c r="BK53518" s="138"/>
      <c r="BL53518" s="138"/>
      <c r="BM53518" s="138"/>
    </row>
    <row r="53519" spans="62:65" ht="13" thickBot="1">
      <c r="BJ53519" s="138"/>
      <c r="BK53519" s="138"/>
      <c r="BL53519" s="138"/>
      <c r="BM53519" s="138"/>
    </row>
    <row r="53520" spans="62:65" ht="13" thickBot="1">
      <c r="BJ53520" s="138"/>
      <c r="BK53520" s="138"/>
      <c r="BL53520" s="138"/>
      <c r="BM53520" s="138"/>
    </row>
    <row r="53521" spans="62:65" ht="13" thickBot="1">
      <c r="BJ53521" s="138"/>
      <c r="BK53521" s="138"/>
      <c r="BL53521" s="138"/>
      <c r="BM53521" s="138"/>
    </row>
    <row r="53522" spans="62:65" ht="13" thickBot="1">
      <c r="BJ53522" s="138"/>
      <c r="BK53522" s="138"/>
      <c r="BL53522" s="138"/>
      <c r="BM53522" s="138"/>
    </row>
    <row r="53523" spans="62:65" ht="13" thickBot="1">
      <c r="BJ53523" s="138"/>
      <c r="BK53523" s="138"/>
      <c r="BL53523" s="138"/>
      <c r="BM53523" s="138"/>
    </row>
    <row r="53524" spans="62:65" ht="13" thickBot="1">
      <c r="BJ53524" s="138"/>
      <c r="BK53524" s="138"/>
      <c r="BL53524" s="138"/>
      <c r="BM53524" s="138"/>
    </row>
    <row r="53525" spans="62:65" ht="13" thickBot="1">
      <c r="BJ53525" s="138"/>
      <c r="BK53525" s="138"/>
      <c r="BL53525" s="138"/>
      <c r="BM53525" s="138"/>
    </row>
    <row r="53526" spans="62:65" ht="13" thickBot="1">
      <c r="BJ53526" s="138"/>
      <c r="BK53526" s="138"/>
      <c r="BL53526" s="138"/>
      <c r="BM53526" s="138"/>
    </row>
    <row r="53527" spans="62:65" ht="13" thickBot="1">
      <c r="BJ53527" s="138"/>
      <c r="BK53527" s="138"/>
      <c r="BL53527" s="138"/>
      <c r="BM53527" s="138"/>
    </row>
    <row r="53528" spans="62:65" ht="13" thickBot="1">
      <c r="BJ53528" s="138"/>
      <c r="BK53528" s="138"/>
      <c r="BL53528" s="138"/>
      <c r="BM53528" s="138"/>
    </row>
    <row r="53529" spans="62:65" ht="13" thickBot="1">
      <c r="BJ53529" s="138"/>
      <c r="BK53529" s="138"/>
      <c r="BL53529" s="138"/>
      <c r="BM53529" s="138"/>
    </row>
    <row r="53530" spans="62:65" ht="13" thickBot="1">
      <c r="BJ53530" s="138"/>
      <c r="BK53530" s="138"/>
      <c r="BL53530" s="138"/>
      <c r="BM53530" s="138"/>
    </row>
    <row r="53531" spans="62:65" ht="13" thickBot="1">
      <c r="BJ53531" s="138"/>
      <c r="BK53531" s="138"/>
      <c r="BL53531" s="138"/>
      <c r="BM53531" s="138"/>
    </row>
    <row r="53532" spans="62:65" ht="13" thickBot="1">
      <c r="BJ53532" s="138"/>
      <c r="BK53532" s="138"/>
      <c r="BL53532" s="138"/>
      <c r="BM53532" s="138"/>
    </row>
    <row r="53533" spans="62:65" ht="13" thickBot="1">
      <c r="BJ53533" s="138"/>
      <c r="BK53533" s="138"/>
      <c r="BL53533" s="138"/>
      <c r="BM53533" s="138"/>
    </row>
    <row r="53534" spans="62:65" ht="13" thickBot="1">
      <c r="BJ53534" s="138"/>
      <c r="BK53534" s="138"/>
      <c r="BL53534" s="138"/>
      <c r="BM53534" s="138"/>
    </row>
    <row r="53535" spans="62:65" ht="13" thickBot="1">
      <c r="BJ53535" s="138"/>
      <c r="BK53535" s="138"/>
      <c r="BL53535" s="138"/>
      <c r="BM53535" s="138"/>
    </row>
    <row r="53536" spans="62:65" ht="13" thickBot="1">
      <c r="BJ53536" s="138"/>
      <c r="BK53536" s="138"/>
      <c r="BL53536" s="138"/>
      <c r="BM53536" s="138"/>
    </row>
    <row r="53537" spans="62:65" ht="13" thickBot="1">
      <c r="BJ53537" s="138"/>
      <c r="BK53537" s="138"/>
      <c r="BL53537" s="138"/>
      <c r="BM53537" s="138"/>
    </row>
    <row r="53538" spans="62:65" ht="13" thickBot="1">
      <c r="BJ53538" s="138"/>
      <c r="BK53538" s="138"/>
      <c r="BL53538" s="138"/>
      <c r="BM53538" s="138"/>
    </row>
    <row r="53539" spans="62:65" ht="13" thickBot="1">
      <c r="BJ53539" s="138"/>
      <c r="BK53539" s="138"/>
      <c r="BL53539" s="138"/>
      <c r="BM53539" s="138"/>
    </row>
    <row r="53540" spans="62:65" ht="13" thickBot="1">
      <c r="BJ53540" s="138"/>
      <c r="BK53540" s="138"/>
      <c r="BL53540" s="138"/>
      <c r="BM53540" s="138"/>
    </row>
    <row r="53541" spans="62:65" ht="13" thickBot="1">
      <c r="BJ53541" s="138"/>
      <c r="BK53541" s="138"/>
      <c r="BL53541" s="138"/>
      <c r="BM53541" s="138"/>
    </row>
    <row r="53542" spans="62:65" ht="13" thickBot="1">
      <c r="BJ53542" s="138"/>
      <c r="BK53542" s="138"/>
      <c r="BL53542" s="138"/>
      <c r="BM53542" s="138"/>
    </row>
    <row r="53543" spans="62:65" ht="13" thickBot="1">
      <c r="BJ53543" s="138"/>
      <c r="BK53543" s="138"/>
      <c r="BL53543" s="138"/>
      <c r="BM53543" s="138"/>
    </row>
    <row r="53544" spans="62:65" ht="13" thickBot="1">
      <c r="BJ53544" s="138"/>
      <c r="BK53544" s="138"/>
      <c r="BL53544" s="138"/>
      <c r="BM53544" s="138"/>
    </row>
    <row r="53545" spans="62:65" ht="13" thickBot="1">
      <c r="BJ53545" s="138"/>
      <c r="BK53545" s="138"/>
      <c r="BL53545" s="138"/>
      <c r="BM53545" s="138"/>
    </row>
    <row r="53546" spans="62:65" ht="13" thickBot="1">
      <c r="BJ53546" s="138"/>
      <c r="BK53546" s="138"/>
      <c r="BL53546" s="138"/>
      <c r="BM53546" s="138"/>
    </row>
    <row r="53547" spans="62:65" ht="13" thickBot="1">
      <c r="BJ53547" s="138"/>
      <c r="BK53547" s="138"/>
      <c r="BL53547" s="138"/>
      <c r="BM53547" s="138"/>
    </row>
    <row r="53548" spans="62:65" ht="13" thickBot="1">
      <c r="BJ53548" s="138"/>
      <c r="BK53548" s="138"/>
      <c r="BL53548" s="138"/>
      <c r="BM53548" s="138"/>
    </row>
    <row r="53549" spans="62:65" ht="13" thickBot="1">
      <c r="BJ53549" s="138"/>
      <c r="BK53549" s="138"/>
      <c r="BL53549" s="138"/>
      <c r="BM53549" s="138"/>
    </row>
    <row r="53550" spans="62:65" ht="13" thickBot="1">
      <c r="BJ53550" s="138"/>
      <c r="BK53550" s="138"/>
      <c r="BL53550" s="138"/>
      <c r="BM53550" s="138"/>
    </row>
    <row r="53551" spans="62:65" ht="13" thickBot="1">
      <c r="BJ53551" s="138"/>
      <c r="BK53551" s="138"/>
      <c r="BL53551" s="138"/>
      <c r="BM53551" s="138"/>
    </row>
    <row r="53552" spans="62:65" ht="13" thickBot="1">
      <c r="BJ53552" s="138"/>
      <c r="BK53552" s="138"/>
      <c r="BL53552" s="138"/>
      <c r="BM53552" s="138"/>
    </row>
    <row r="53553" spans="62:65" ht="13" thickBot="1">
      <c r="BJ53553" s="138"/>
      <c r="BK53553" s="138"/>
      <c r="BL53553" s="138"/>
      <c r="BM53553" s="138"/>
    </row>
    <row r="53554" spans="62:65" ht="13" thickBot="1">
      <c r="BJ53554" s="138"/>
      <c r="BK53554" s="138"/>
      <c r="BL53554" s="138"/>
      <c r="BM53554" s="138"/>
    </row>
    <row r="53555" spans="62:65" ht="13" thickBot="1">
      <c r="BJ53555" s="138"/>
      <c r="BK53555" s="138"/>
      <c r="BL53555" s="138"/>
      <c r="BM53555" s="138"/>
    </row>
    <row r="53556" spans="62:65" ht="13" thickBot="1">
      <c r="BJ53556" s="138"/>
      <c r="BK53556" s="138"/>
      <c r="BL53556" s="138"/>
      <c r="BM53556" s="138"/>
    </row>
    <row r="53557" spans="62:65" ht="13" thickBot="1">
      <c r="BJ53557" s="138"/>
      <c r="BK53557" s="138"/>
      <c r="BL53557" s="138"/>
      <c r="BM53557" s="138"/>
    </row>
    <row r="53558" spans="62:65" ht="13" thickBot="1">
      <c r="BJ53558" s="138"/>
      <c r="BK53558" s="138"/>
      <c r="BL53558" s="138"/>
      <c r="BM53558" s="138"/>
    </row>
    <row r="53559" spans="62:65" ht="13" thickBot="1">
      <c r="BJ53559" s="138"/>
      <c r="BK53559" s="138"/>
      <c r="BL53559" s="138"/>
      <c r="BM53559" s="138"/>
    </row>
    <row r="53560" spans="62:65" ht="13" thickBot="1">
      <c r="BJ53560" s="138"/>
      <c r="BK53560" s="138"/>
      <c r="BL53560" s="138"/>
      <c r="BM53560" s="138"/>
    </row>
    <row r="53561" spans="62:65" ht="13" thickBot="1">
      <c r="BJ53561" s="138"/>
      <c r="BK53561" s="138"/>
      <c r="BL53561" s="138"/>
      <c r="BM53561" s="138"/>
    </row>
    <row r="53562" spans="62:65" ht="13" thickBot="1">
      <c r="BJ53562" s="138"/>
      <c r="BK53562" s="138"/>
      <c r="BL53562" s="138"/>
      <c r="BM53562" s="138"/>
    </row>
    <row r="53563" spans="62:65" ht="13" thickBot="1">
      <c r="BJ53563" s="138"/>
      <c r="BK53563" s="138"/>
      <c r="BL53563" s="138"/>
      <c r="BM53563" s="138"/>
    </row>
    <row r="53564" spans="62:65" ht="13" thickBot="1">
      <c r="BJ53564" s="138"/>
      <c r="BK53564" s="138"/>
      <c r="BL53564" s="138"/>
      <c r="BM53564" s="138"/>
    </row>
    <row r="53565" spans="62:65" ht="13" thickBot="1">
      <c r="BJ53565" s="138"/>
      <c r="BK53565" s="138"/>
      <c r="BL53565" s="138"/>
      <c r="BM53565" s="138"/>
    </row>
    <row r="53566" spans="62:65" ht="13" thickBot="1">
      <c r="BJ53566" s="138"/>
      <c r="BK53566" s="138"/>
      <c r="BL53566" s="138"/>
      <c r="BM53566" s="138"/>
    </row>
    <row r="53567" spans="62:65" ht="13" thickBot="1">
      <c r="BJ53567" s="138"/>
      <c r="BK53567" s="138"/>
      <c r="BL53567" s="138"/>
      <c r="BM53567" s="138"/>
    </row>
    <row r="53568" spans="62:65" ht="13" thickBot="1">
      <c r="BJ53568" s="138"/>
      <c r="BK53568" s="138"/>
      <c r="BL53568" s="138"/>
      <c r="BM53568" s="138"/>
    </row>
    <row r="53569" spans="62:65" ht="13" thickBot="1">
      <c r="BJ53569" s="138"/>
      <c r="BK53569" s="138"/>
      <c r="BL53569" s="138"/>
      <c r="BM53569" s="138"/>
    </row>
    <row r="53570" spans="62:65" ht="13" thickBot="1">
      <c r="BJ53570" s="138"/>
      <c r="BK53570" s="138"/>
      <c r="BL53570" s="138"/>
      <c r="BM53570" s="138"/>
    </row>
    <row r="53571" spans="62:65" ht="13" thickBot="1">
      <c r="BJ53571" s="138"/>
      <c r="BK53571" s="138"/>
      <c r="BL53571" s="138"/>
      <c r="BM53571" s="138"/>
    </row>
    <row r="53572" spans="62:65" ht="13" thickBot="1">
      <c r="BJ53572" s="138"/>
      <c r="BK53572" s="138"/>
      <c r="BL53572" s="138"/>
      <c r="BM53572" s="138"/>
    </row>
    <row r="53573" spans="62:65" ht="13" thickBot="1">
      <c r="BJ53573" s="138"/>
      <c r="BK53573" s="138"/>
      <c r="BL53573" s="138"/>
      <c r="BM53573" s="138"/>
    </row>
    <row r="53574" spans="62:65" ht="13" thickBot="1">
      <c r="BJ53574" s="138"/>
      <c r="BK53574" s="138"/>
      <c r="BL53574" s="138"/>
      <c r="BM53574" s="138"/>
    </row>
    <row r="53575" spans="62:65" ht="13" thickBot="1">
      <c r="BJ53575" s="138"/>
      <c r="BK53575" s="138"/>
      <c r="BL53575" s="138"/>
      <c r="BM53575" s="138"/>
    </row>
    <row r="53576" spans="62:65" ht="13" thickBot="1">
      <c r="BJ53576" s="138"/>
      <c r="BK53576" s="138"/>
      <c r="BL53576" s="138"/>
      <c r="BM53576" s="138"/>
    </row>
    <row r="53577" spans="62:65" ht="13" thickBot="1">
      <c r="BJ53577" s="138"/>
      <c r="BK53577" s="138"/>
      <c r="BL53577" s="138"/>
      <c r="BM53577" s="138"/>
    </row>
    <row r="53578" spans="62:65" ht="13" thickBot="1">
      <c r="BJ53578" s="138"/>
      <c r="BK53578" s="138"/>
      <c r="BL53578" s="138"/>
      <c r="BM53578" s="138"/>
    </row>
    <row r="53579" spans="62:65" ht="13" thickBot="1">
      <c r="BJ53579" s="138"/>
      <c r="BK53579" s="138"/>
      <c r="BL53579" s="138"/>
      <c r="BM53579" s="138"/>
    </row>
    <row r="53580" spans="62:65" ht="13" thickBot="1">
      <c r="BJ53580" s="138"/>
      <c r="BK53580" s="138"/>
      <c r="BL53580" s="138"/>
      <c r="BM53580" s="138"/>
    </row>
    <row r="53581" spans="62:65" ht="13" thickBot="1">
      <c r="BJ53581" s="138"/>
      <c r="BK53581" s="138"/>
      <c r="BL53581" s="138"/>
      <c r="BM53581" s="138"/>
    </row>
    <row r="53582" spans="62:65" ht="13" thickBot="1">
      <c r="BJ53582" s="138"/>
      <c r="BK53582" s="138"/>
      <c r="BL53582" s="138"/>
      <c r="BM53582" s="138"/>
    </row>
    <row r="53583" spans="62:65" ht="13" thickBot="1">
      <c r="BJ53583" s="138"/>
      <c r="BK53583" s="138"/>
      <c r="BL53583" s="138"/>
      <c r="BM53583" s="138"/>
    </row>
    <row r="53584" spans="62:65" ht="13" thickBot="1">
      <c r="BJ53584" s="138"/>
      <c r="BK53584" s="138"/>
      <c r="BL53584" s="138"/>
      <c r="BM53584" s="138"/>
    </row>
    <row r="53585" spans="62:65" ht="13" thickBot="1">
      <c r="BJ53585" s="138"/>
      <c r="BK53585" s="138"/>
      <c r="BL53585" s="138"/>
      <c r="BM53585" s="138"/>
    </row>
    <row r="53586" spans="62:65" ht="13" thickBot="1">
      <c r="BJ53586" s="138"/>
      <c r="BK53586" s="138"/>
      <c r="BL53586" s="138"/>
      <c r="BM53586" s="138"/>
    </row>
    <row r="53587" spans="62:65" ht="13" thickBot="1">
      <c r="BJ53587" s="138"/>
      <c r="BK53587" s="138"/>
      <c r="BL53587" s="138"/>
      <c r="BM53587" s="138"/>
    </row>
    <row r="53588" spans="62:65" ht="13" thickBot="1">
      <c r="BJ53588" s="138"/>
      <c r="BK53588" s="138"/>
      <c r="BL53588" s="138"/>
      <c r="BM53588" s="138"/>
    </row>
    <row r="53589" spans="62:65" ht="13" thickBot="1">
      <c r="BJ53589" s="138"/>
      <c r="BK53589" s="138"/>
      <c r="BL53589" s="138"/>
      <c r="BM53589" s="138"/>
    </row>
    <row r="53590" spans="62:65" ht="13" thickBot="1">
      <c r="BJ53590" s="138"/>
      <c r="BK53590" s="138"/>
      <c r="BL53590" s="138"/>
      <c r="BM53590" s="138"/>
    </row>
    <row r="53591" spans="62:65" ht="13" thickBot="1">
      <c r="BJ53591" s="138"/>
      <c r="BK53591" s="138"/>
      <c r="BL53591" s="138"/>
      <c r="BM53591" s="138"/>
    </row>
    <row r="53592" spans="62:65" ht="13" thickBot="1">
      <c r="BJ53592" s="138"/>
      <c r="BK53592" s="138"/>
      <c r="BL53592" s="138"/>
      <c r="BM53592" s="138"/>
    </row>
    <row r="53593" spans="62:65" ht="13" thickBot="1">
      <c r="BJ53593" s="138"/>
      <c r="BK53593" s="138"/>
      <c r="BL53593" s="138"/>
      <c r="BM53593" s="138"/>
    </row>
    <row r="53594" spans="62:65" ht="13" thickBot="1">
      <c r="BJ53594" s="138"/>
      <c r="BK53594" s="138"/>
      <c r="BL53594" s="138"/>
      <c r="BM53594" s="138"/>
    </row>
    <row r="53595" spans="62:65" ht="13" thickBot="1">
      <c r="BJ53595" s="138"/>
      <c r="BK53595" s="138"/>
      <c r="BL53595" s="138"/>
      <c r="BM53595" s="138"/>
    </row>
    <row r="53596" spans="62:65" ht="13" thickBot="1">
      <c r="BJ53596" s="138"/>
      <c r="BK53596" s="138"/>
      <c r="BL53596" s="138"/>
      <c r="BM53596" s="138"/>
    </row>
    <row r="53597" spans="62:65" ht="13" thickBot="1">
      <c r="BJ53597" s="138"/>
      <c r="BK53597" s="138"/>
      <c r="BL53597" s="138"/>
      <c r="BM53597" s="138"/>
    </row>
    <row r="53598" spans="62:65" ht="13" thickBot="1">
      <c r="BJ53598" s="138"/>
      <c r="BK53598" s="138"/>
      <c r="BL53598" s="138"/>
      <c r="BM53598" s="138"/>
    </row>
    <row r="53599" spans="62:65" ht="13" thickBot="1">
      <c r="BJ53599" s="138"/>
      <c r="BK53599" s="138"/>
      <c r="BL53599" s="138"/>
      <c r="BM53599" s="138"/>
    </row>
    <row r="53600" spans="62:65" ht="13" thickBot="1">
      <c r="BJ53600" s="138"/>
      <c r="BK53600" s="138"/>
      <c r="BL53600" s="138"/>
      <c r="BM53600" s="138"/>
    </row>
    <row r="53601" spans="62:65" ht="13" thickBot="1">
      <c r="BJ53601" s="138"/>
      <c r="BK53601" s="138"/>
      <c r="BL53601" s="138"/>
      <c r="BM53601" s="138"/>
    </row>
    <row r="53602" spans="62:65" ht="13" thickBot="1">
      <c r="BJ53602" s="138"/>
      <c r="BK53602" s="138"/>
      <c r="BL53602" s="138"/>
      <c r="BM53602" s="138"/>
    </row>
    <row r="53603" spans="62:65" ht="13" thickBot="1">
      <c r="BJ53603" s="138"/>
      <c r="BK53603" s="138"/>
      <c r="BL53603" s="138"/>
      <c r="BM53603" s="138"/>
    </row>
    <row r="53604" spans="62:65" ht="13" thickBot="1">
      <c r="BJ53604" s="138"/>
      <c r="BK53604" s="138"/>
      <c r="BL53604" s="138"/>
      <c r="BM53604" s="138"/>
    </row>
    <row r="53605" spans="62:65" ht="13" thickBot="1">
      <c r="BJ53605" s="138"/>
      <c r="BK53605" s="138"/>
      <c r="BL53605" s="138"/>
      <c r="BM53605" s="138"/>
    </row>
    <row r="53606" spans="62:65" ht="13" thickBot="1">
      <c r="BJ53606" s="138"/>
      <c r="BK53606" s="138"/>
      <c r="BL53606" s="138"/>
      <c r="BM53606" s="138"/>
    </row>
    <row r="53607" spans="62:65" ht="13" thickBot="1">
      <c r="BJ53607" s="138"/>
      <c r="BK53607" s="138"/>
      <c r="BL53607" s="138"/>
      <c r="BM53607" s="138"/>
    </row>
    <row r="53608" spans="62:65" ht="13" thickBot="1">
      <c r="BJ53608" s="138"/>
      <c r="BK53608" s="138"/>
      <c r="BL53608" s="138"/>
      <c r="BM53608" s="138"/>
    </row>
    <row r="53609" spans="62:65" ht="13" thickBot="1">
      <c r="BJ53609" s="138"/>
      <c r="BK53609" s="138"/>
      <c r="BL53609" s="138"/>
      <c r="BM53609" s="138"/>
    </row>
    <row r="53610" spans="62:65" ht="13" thickBot="1">
      <c r="BJ53610" s="138"/>
      <c r="BK53610" s="138"/>
      <c r="BL53610" s="138"/>
      <c r="BM53610" s="138"/>
    </row>
    <row r="53611" spans="62:65" ht="13" thickBot="1">
      <c r="BJ53611" s="138"/>
      <c r="BK53611" s="138"/>
      <c r="BL53611" s="138"/>
      <c r="BM53611" s="138"/>
    </row>
    <row r="53612" spans="62:65" ht="13" thickBot="1">
      <c r="BJ53612" s="138"/>
      <c r="BK53612" s="138"/>
      <c r="BL53612" s="138"/>
      <c r="BM53612" s="138"/>
    </row>
    <row r="53613" spans="62:65" ht="13" thickBot="1">
      <c r="BJ53613" s="138"/>
      <c r="BK53613" s="138"/>
      <c r="BL53613" s="138"/>
      <c r="BM53613" s="138"/>
    </row>
    <row r="53614" spans="62:65" ht="13" thickBot="1">
      <c r="BJ53614" s="138"/>
      <c r="BK53614" s="138"/>
      <c r="BL53614" s="138"/>
      <c r="BM53614" s="138"/>
    </row>
    <row r="53615" spans="62:65" ht="13" thickBot="1">
      <c r="BJ53615" s="138"/>
      <c r="BK53615" s="138"/>
      <c r="BL53615" s="138"/>
      <c r="BM53615" s="138"/>
    </row>
    <row r="53616" spans="62:65" ht="13" thickBot="1">
      <c r="BJ53616" s="138"/>
      <c r="BK53616" s="138"/>
      <c r="BL53616" s="138"/>
      <c r="BM53616" s="138"/>
    </row>
    <row r="53617" spans="62:65" ht="13" thickBot="1">
      <c r="BJ53617" s="138"/>
      <c r="BK53617" s="138"/>
      <c r="BL53617" s="138"/>
      <c r="BM53617" s="138"/>
    </row>
    <row r="53618" spans="62:65" ht="13" thickBot="1">
      <c r="BJ53618" s="138"/>
      <c r="BK53618" s="138"/>
      <c r="BL53618" s="138"/>
      <c r="BM53618" s="138"/>
    </row>
    <row r="53619" spans="62:65" ht="13" thickBot="1">
      <c r="BJ53619" s="138"/>
      <c r="BK53619" s="138"/>
      <c r="BL53619" s="138"/>
      <c r="BM53619" s="138"/>
    </row>
    <row r="53620" spans="62:65" ht="13" thickBot="1">
      <c r="BJ53620" s="138"/>
      <c r="BK53620" s="138"/>
      <c r="BL53620" s="138"/>
      <c r="BM53620" s="138"/>
    </row>
    <row r="53621" spans="62:65" ht="13" thickBot="1">
      <c r="BJ53621" s="138"/>
      <c r="BK53621" s="138"/>
      <c r="BL53621" s="138"/>
      <c r="BM53621" s="138"/>
    </row>
    <row r="53622" spans="62:65" ht="13" thickBot="1">
      <c r="BJ53622" s="138"/>
      <c r="BK53622" s="138"/>
      <c r="BL53622" s="138"/>
      <c r="BM53622" s="138"/>
    </row>
    <row r="53623" spans="62:65" ht="13" thickBot="1">
      <c r="BJ53623" s="138"/>
      <c r="BK53623" s="138"/>
      <c r="BL53623" s="138"/>
      <c r="BM53623" s="138"/>
    </row>
    <row r="53624" spans="62:65" ht="13" thickBot="1">
      <c r="BJ53624" s="138"/>
      <c r="BK53624" s="138"/>
      <c r="BL53624" s="138"/>
      <c r="BM53624" s="138"/>
    </row>
    <row r="53625" spans="62:65" ht="13" thickBot="1">
      <c r="BJ53625" s="138"/>
      <c r="BK53625" s="138"/>
      <c r="BL53625" s="138"/>
      <c r="BM53625" s="138"/>
    </row>
    <row r="53626" spans="62:65" ht="13" thickBot="1">
      <c r="BJ53626" s="138"/>
      <c r="BK53626" s="138"/>
      <c r="BL53626" s="138"/>
      <c r="BM53626" s="138"/>
    </row>
    <row r="53627" spans="62:65" ht="13" thickBot="1">
      <c r="BJ53627" s="138"/>
      <c r="BK53627" s="138"/>
      <c r="BL53627" s="138"/>
      <c r="BM53627" s="138"/>
    </row>
    <row r="53628" spans="62:65" ht="13" thickBot="1">
      <c r="BJ53628" s="138"/>
      <c r="BK53628" s="138"/>
      <c r="BL53628" s="138"/>
      <c r="BM53628" s="138"/>
    </row>
    <row r="53629" spans="62:65" ht="13" thickBot="1">
      <c r="BJ53629" s="138"/>
      <c r="BK53629" s="138"/>
      <c r="BL53629" s="138"/>
      <c r="BM53629" s="138"/>
    </row>
    <row r="53630" spans="62:65" ht="13" thickBot="1">
      <c r="BJ53630" s="138"/>
      <c r="BK53630" s="138"/>
      <c r="BL53630" s="138"/>
      <c r="BM53630" s="138"/>
    </row>
    <row r="53631" spans="62:65" ht="13" thickBot="1">
      <c r="BJ53631" s="138"/>
      <c r="BK53631" s="138"/>
      <c r="BL53631" s="138"/>
      <c r="BM53631" s="138"/>
    </row>
    <row r="53632" spans="62:65" ht="13" thickBot="1">
      <c r="BJ53632" s="138"/>
      <c r="BK53632" s="138"/>
      <c r="BL53632" s="138"/>
      <c r="BM53632" s="138"/>
    </row>
    <row r="53633" spans="62:65" ht="13" thickBot="1">
      <c r="BJ53633" s="138"/>
      <c r="BK53633" s="138"/>
      <c r="BL53633" s="138"/>
      <c r="BM53633" s="138"/>
    </row>
    <row r="53634" spans="62:65" ht="13" thickBot="1">
      <c r="BJ53634" s="138"/>
      <c r="BK53634" s="138"/>
      <c r="BL53634" s="138"/>
      <c r="BM53634" s="138"/>
    </row>
    <row r="53635" spans="62:65" ht="13" thickBot="1">
      <c r="BJ53635" s="138"/>
      <c r="BK53635" s="138"/>
      <c r="BL53635" s="138"/>
      <c r="BM53635" s="138"/>
    </row>
    <row r="53636" spans="62:65" ht="13" thickBot="1">
      <c r="BJ53636" s="138"/>
      <c r="BK53636" s="138"/>
      <c r="BL53636" s="138"/>
      <c r="BM53636" s="138"/>
    </row>
    <row r="53637" spans="62:65" ht="13" thickBot="1">
      <c r="BJ53637" s="138"/>
      <c r="BK53637" s="138"/>
      <c r="BL53637" s="138"/>
      <c r="BM53637" s="138"/>
    </row>
    <row r="53638" spans="62:65" ht="13" thickBot="1">
      <c r="BJ53638" s="138"/>
      <c r="BK53638" s="138"/>
      <c r="BL53638" s="138"/>
      <c r="BM53638" s="138"/>
    </row>
    <row r="53639" spans="62:65" ht="13" thickBot="1">
      <c r="BJ53639" s="138"/>
      <c r="BK53639" s="138"/>
      <c r="BL53639" s="138"/>
      <c r="BM53639" s="138"/>
    </row>
    <row r="53640" spans="62:65" ht="13" thickBot="1">
      <c r="BJ53640" s="138"/>
      <c r="BK53640" s="138"/>
      <c r="BL53640" s="138"/>
      <c r="BM53640" s="138"/>
    </row>
    <row r="53641" spans="62:65" ht="13" thickBot="1">
      <c r="BJ53641" s="138"/>
      <c r="BK53641" s="138"/>
      <c r="BL53641" s="138"/>
      <c r="BM53641" s="138"/>
    </row>
    <row r="53642" spans="62:65" ht="13" thickBot="1">
      <c r="BJ53642" s="138"/>
      <c r="BK53642" s="138"/>
      <c r="BL53642" s="138"/>
      <c r="BM53642" s="138"/>
    </row>
    <row r="53643" spans="62:65" ht="13" thickBot="1">
      <c r="BJ53643" s="138"/>
      <c r="BK53643" s="138"/>
      <c r="BL53643" s="138"/>
      <c r="BM53643" s="138"/>
    </row>
    <row r="53644" spans="62:65" ht="13" thickBot="1">
      <c r="BJ53644" s="138"/>
      <c r="BK53644" s="138"/>
      <c r="BL53644" s="138"/>
      <c r="BM53644" s="138"/>
    </row>
    <row r="53645" spans="62:65" ht="13" thickBot="1">
      <c r="BJ53645" s="138"/>
      <c r="BK53645" s="138"/>
      <c r="BL53645" s="138"/>
      <c r="BM53645" s="138"/>
    </row>
    <row r="53646" spans="62:65" ht="13" thickBot="1">
      <c r="BJ53646" s="138"/>
      <c r="BK53646" s="138"/>
      <c r="BL53646" s="138"/>
      <c r="BM53646" s="138"/>
    </row>
    <row r="53647" spans="62:65" ht="13" thickBot="1">
      <c r="BJ53647" s="138"/>
      <c r="BK53647" s="138"/>
      <c r="BL53647" s="138"/>
      <c r="BM53647" s="138"/>
    </row>
    <row r="53648" spans="62:65" ht="13" thickBot="1">
      <c r="BJ53648" s="138"/>
      <c r="BK53648" s="138"/>
      <c r="BL53648" s="138"/>
      <c r="BM53648" s="138"/>
    </row>
    <row r="53649" spans="62:65" ht="13" thickBot="1">
      <c r="BJ53649" s="138"/>
      <c r="BK53649" s="138"/>
      <c r="BL53649" s="138"/>
      <c r="BM53649" s="138"/>
    </row>
    <row r="53650" spans="62:65" ht="13" thickBot="1">
      <c r="BJ53650" s="138"/>
      <c r="BK53650" s="138"/>
      <c r="BL53650" s="138"/>
      <c r="BM53650" s="138"/>
    </row>
    <row r="53651" spans="62:65" ht="13" thickBot="1">
      <c r="BJ53651" s="138"/>
      <c r="BK53651" s="138"/>
      <c r="BL53651" s="138"/>
      <c r="BM53651" s="138"/>
    </row>
    <row r="53652" spans="62:65" ht="13" thickBot="1">
      <c r="BJ53652" s="138"/>
      <c r="BK53652" s="138"/>
      <c r="BL53652" s="138"/>
      <c r="BM53652" s="138"/>
    </row>
    <row r="53653" spans="62:65" ht="13" thickBot="1">
      <c r="BJ53653" s="138"/>
      <c r="BK53653" s="138"/>
      <c r="BL53653" s="138"/>
      <c r="BM53653" s="138"/>
    </row>
    <row r="53654" spans="62:65" ht="13" thickBot="1">
      <c r="BJ53654" s="138"/>
      <c r="BK53654" s="138"/>
      <c r="BL53654" s="138"/>
      <c r="BM53654" s="138"/>
    </row>
    <row r="53655" spans="62:65" ht="13" thickBot="1">
      <c r="BJ53655" s="138"/>
      <c r="BK53655" s="138"/>
      <c r="BL53655" s="138"/>
      <c r="BM53655" s="138"/>
    </row>
    <row r="53656" spans="62:65" ht="13" thickBot="1">
      <c r="BJ53656" s="138"/>
      <c r="BK53656" s="138"/>
      <c r="BL53656" s="138"/>
      <c r="BM53656" s="138"/>
    </row>
    <row r="53657" spans="62:65" ht="13" thickBot="1">
      <c r="BJ53657" s="138"/>
      <c r="BK53657" s="138"/>
      <c r="BL53657" s="138"/>
      <c r="BM53657" s="138"/>
    </row>
    <row r="53658" spans="62:65" ht="13" thickBot="1">
      <c r="BJ53658" s="138"/>
      <c r="BK53658" s="138"/>
      <c r="BL53658" s="138"/>
      <c r="BM53658" s="138"/>
    </row>
    <row r="53659" spans="62:65" ht="13" thickBot="1">
      <c r="BJ53659" s="138"/>
      <c r="BK53659" s="138"/>
      <c r="BL53659" s="138"/>
      <c r="BM53659" s="138"/>
    </row>
    <row r="53660" spans="62:65" ht="13" thickBot="1">
      <c r="BJ53660" s="138"/>
      <c r="BK53660" s="138"/>
      <c r="BL53660" s="138"/>
      <c r="BM53660" s="138"/>
    </row>
    <row r="53661" spans="62:65" ht="13" thickBot="1">
      <c r="BJ53661" s="138"/>
      <c r="BK53661" s="138"/>
      <c r="BL53661" s="138"/>
      <c r="BM53661" s="138"/>
    </row>
    <row r="53662" spans="62:65" ht="13" thickBot="1">
      <c r="BJ53662" s="138"/>
      <c r="BK53662" s="138"/>
      <c r="BL53662" s="138"/>
      <c r="BM53662" s="138"/>
    </row>
    <row r="53663" spans="62:65" ht="13" thickBot="1">
      <c r="BJ53663" s="138"/>
      <c r="BK53663" s="138"/>
      <c r="BL53663" s="138"/>
      <c r="BM53663" s="138"/>
    </row>
    <row r="53664" spans="62:65" ht="13" thickBot="1">
      <c r="BJ53664" s="138"/>
      <c r="BK53664" s="138"/>
      <c r="BL53664" s="138"/>
      <c r="BM53664" s="138"/>
    </row>
    <row r="53665" spans="62:65" ht="13" thickBot="1">
      <c r="BJ53665" s="138"/>
      <c r="BK53665" s="138"/>
      <c r="BL53665" s="138"/>
      <c r="BM53665" s="138"/>
    </row>
    <row r="53666" spans="62:65" ht="13" thickBot="1">
      <c r="BJ53666" s="138"/>
      <c r="BK53666" s="138"/>
      <c r="BL53666" s="138"/>
      <c r="BM53666" s="138"/>
    </row>
    <row r="53667" spans="62:65" ht="13" thickBot="1">
      <c r="BJ53667" s="138"/>
      <c r="BK53667" s="138"/>
      <c r="BL53667" s="138"/>
      <c r="BM53667" s="138"/>
    </row>
    <row r="53668" spans="62:65" ht="13" thickBot="1">
      <c r="BJ53668" s="138"/>
      <c r="BK53668" s="138"/>
      <c r="BL53668" s="138"/>
      <c r="BM53668" s="138"/>
    </row>
    <row r="53669" spans="62:65" ht="13" thickBot="1">
      <c r="BJ53669" s="138"/>
      <c r="BK53669" s="138"/>
      <c r="BL53669" s="138"/>
      <c r="BM53669" s="138"/>
    </row>
    <row r="53670" spans="62:65" ht="13" thickBot="1">
      <c r="BJ53670" s="138"/>
      <c r="BK53670" s="138"/>
      <c r="BL53670" s="138"/>
      <c r="BM53670" s="138"/>
    </row>
    <row r="53671" spans="62:65" ht="13" thickBot="1">
      <c r="BJ53671" s="138"/>
      <c r="BK53671" s="138"/>
      <c r="BL53671" s="138"/>
      <c r="BM53671" s="138"/>
    </row>
    <row r="53672" spans="62:65" ht="13" thickBot="1">
      <c r="BJ53672" s="138"/>
      <c r="BK53672" s="138"/>
      <c r="BL53672" s="138"/>
      <c r="BM53672" s="138"/>
    </row>
    <row r="53673" spans="62:65" ht="13" thickBot="1">
      <c r="BJ53673" s="138"/>
      <c r="BK53673" s="138"/>
      <c r="BL53673" s="138"/>
      <c r="BM53673" s="138"/>
    </row>
    <row r="53674" spans="62:65" ht="13" thickBot="1">
      <c r="BJ53674" s="138"/>
      <c r="BK53674" s="138"/>
      <c r="BL53674" s="138"/>
      <c r="BM53674" s="138"/>
    </row>
    <row r="53675" spans="62:65" ht="13" thickBot="1">
      <c r="BJ53675" s="138"/>
      <c r="BK53675" s="138"/>
      <c r="BL53675" s="138"/>
      <c r="BM53675" s="138"/>
    </row>
    <row r="53676" spans="62:65" ht="13" thickBot="1">
      <c r="BJ53676" s="138"/>
      <c r="BK53676" s="138"/>
      <c r="BL53676" s="138"/>
      <c r="BM53676" s="138"/>
    </row>
    <row r="53677" spans="62:65" ht="13" thickBot="1">
      <c r="BJ53677" s="138"/>
      <c r="BK53677" s="138"/>
      <c r="BL53677" s="138"/>
      <c r="BM53677" s="138"/>
    </row>
    <row r="53678" spans="62:65" ht="13" thickBot="1">
      <c r="BJ53678" s="138"/>
      <c r="BK53678" s="138"/>
      <c r="BL53678" s="138"/>
      <c r="BM53678" s="138"/>
    </row>
    <row r="53679" spans="62:65" ht="13" thickBot="1">
      <c r="BJ53679" s="138"/>
      <c r="BK53679" s="138"/>
      <c r="BL53679" s="138"/>
      <c r="BM53679" s="138"/>
    </row>
    <row r="53680" spans="62:65" ht="13" thickBot="1">
      <c r="BJ53680" s="138"/>
      <c r="BK53680" s="138"/>
      <c r="BL53680" s="138"/>
      <c r="BM53680" s="138"/>
    </row>
    <row r="53681" spans="62:65" ht="13" thickBot="1">
      <c r="BJ53681" s="138"/>
      <c r="BK53681" s="138"/>
      <c r="BL53681" s="138"/>
      <c r="BM53681" s="138"/>
    </row>
    <row r="53682" spans="62:65" ht="13" thickBot="1">
      <c r="BJ53682" s="138"/>
      <c r="BK53682" s="138"/>
      <c r="BL53682" s="138"/>
      <c r="BM53682" s="138"/>
    </row>
    <row r="53683" spans="62:65" ht="13" thickBot="1">
      <c r="BJ53683" s="138"/>
      <c r="BK53683" s="138"/>
      <c r="BL53683" s="138"/>
      <c r="BM53683" s="138"/>
    </row>
    <row r="53684" spans="62:65" ht="13" thickBot="1">
      <c r="BJ53684" s="138"/>
      <c r="BK53684" s="138"/>
      <c r="BL53684" s="138"/>
      <c r="BM53684" s="138"/>
    </row>
    <row r="53685" spans="62:65" ht="13" thickBot="1">
      <c r="BJ53685" s="138"/>
      <c r="BK53685" s="138"/>
      <c r="BL53685" s="138"/>
      <c r="BM53685" s="138"/>
    </row>
    <row r="53686" spans="62:65" ht="13" thickBot="1">
      <c r="BJ53686" s="138"/>
      <c r="BK53686" s="138"/>
      <c r="BL53686" s="138"/>
      <c r="BM53686" s="138"/>
    </row>
    <row r="53687" spans="62:65" ht="13" thickBot="1">
      <c r="BJ53687" s="138"/>
      <c r="BK53687" s="138"/>
      <c r="BL53687" s="138"/>
      <c r="BM53687" s="138"/>
    </row>
    <row r="53688" spans="62:65" ht="13" thickBot="1">
      <c r="BJ53688" s="138"/>
      <c r="BK53688" s="138"/>
      <c r="BL53688" s="138"/>
      <c r="BM53688" s="138"/>
    </row>
    <row r="53689" spans="62:65" ht="13" thickBot="1">
      <c r="BJ53689" s="138"/>
      <c r="BK53689" s="138"/>
      <c r="BL53689" s="138"/>
      <c r="BM53689" s="138"/>
    </row>
    <row r="53690" spans="62:65" ht="13" thickBot="1">
      <c r="BJ53690" s="138"/>
      <c r="BK53690" s="138"/>
      <c r="BL53690" s="138"/>
      <c r="BM53690" s="138"/>
    </row>
    <row r="53691" spans="62:65" ht="13" thickBot="1">
      <c r="BJ53691" s="138"/>
      <c r="BK53691" s="138"/>
      <c r="BL53691" s="138"/>
      <c r="BM53691" s="138"/>
    </row>
    <row r="53692" spans="62:65" ht="13" thickBot="1">
      <c r="BJ53692" s="138"/>
      <c r="BK53692" s="138"/>
      <c r="BL53692" s="138"/>
      <c r="BM53692" s="138"/>
    </row>
    <row r="53693" spans="62:65" ht="13" thickBot="1">
      <c r="BJ53693" s="138"/>
      <c r="BK53693" s="138"/>
      <c r="BL53693" s="138"/>
      <c r="BM53693" s="138"/>
    </row>
    <row r="53694" spans="62:65" ht="13" thickBot="1">
      <c r="BJ53694" s="138"/>
      <c r="BK53694" s="138"/>
      <c r="BL53694" s="138"/>
      <c r="BM53694" s="138"/>
    </row>
    <row r="53695" spans="62:65" ht="13" thickBot="1">
      <c r="BJ53695" s="138"/>
      <c r="BK53695" s="138"/>
      <c r="BL53695" s="138"/>
      <c r="BM53695" s="138"/>
    </row>
    <row r="53696" spans="62:65" ht="13" thickBot="1">
      <c r="BJ53696" s="138"/>
      <c r="BK53696" s="138"/>
      <c r="BL53696" s="138"/>
      <c r="BM53696" s="138"/>
    </row>
    <row r="53697" spans="62:65" ht="13" thickBot="1">
      <c r="BJ53697" s="138"/>
      <c r="BK53697" s="138"/>
      <c r="BL53697" s="138"/>
      <c r="BM53697" s="138"/>
    </row>
    <row r="53698" spans="62:65" ht="13" thickBot="1">
      <c r="BJ53698" s="138"/>
      <c r="BK53698" s="138"/>
      <c r="BL53698" s="138"/>
      <c r="BM53698" s="138"/>
    </row>
    <row r="53699" spans="62:65" ht="13" thickBot="1">
      <c r="BJ53699" s="138"/>
      <c r="BK53699" s="138"/>
      <c r="BL53699" s="138"/>
      <c r="BM53699" s="138"/>
    </row>
    <row r="53700" spans="62:65" ht="13" thickBot="1">
      <c r="BJ53700" s="138"/>
      <c r="BK53700" s="138"/>
      <c r="BL53700" s="138"/>
      <c r="BM53700" s="138"/>
    </row>
    <row r="53701" spans="62:65" ht="13" thickBot="1">
      <c r="BJ53701" s="138"/>
      <c r="BK53701" s="138"/>
      <c r="BL53701" s="138"/>
      <c r="BM53701" s="138"/>
    </row>
    <row r="53702" spans="62:65" ht="13" thickBot="1">
      <c r="BJ53702" s="138"/>
      <c r="BK53702" s="138"/>
      <c r="BL53702" s="138"/>
      <c r="BM53702" s="138"/>
    </row>
    <row r="53703" spans="62:65" ht="13" thickBot="1">
      <c r="BJ53703" s="138"/>
      <c r="BK53703" s="138"/>
      <c r="BL53703" s="138"/>
      <c r="BM53703" s="138"/>
    </row>
    <row r="53704" spans="62:65" ht="13" thickBot="1">
      <c r="BJ53704" s="138"/>
      <c r="BK53704" s="138"/>
      <c r="BL53704" s="138"/>
      <c r="BM53704" s="138"/>
    </row>
    <row r="53705" spans="62:65" ht="13" thickBot="1">
      <c r="BJ53705" s="138"/>
      <c r="BK53705" s="138"/>
      <c r="BL53705" s="138"/>
      <c r="BM53705" s="138"/>
    </row>
    <row r="53706" spans="62:65" ht="13" thickBot="1">
      <c r="BJ53706" s="138"/>
      <c r="BK53706" s="138"/>
      <c r="BL53706" s="138"/>
      <c r="BM53706" s="138"/>
    </row>
    <row r="53707" spans="62:65" ht="13" thickBot="1">
      <c r="BJ53707" s="138"/>
      <c r="BK53707" s="138"/>
      <c r="BL53707" s="138"/>
      <c r="BM53707" s="138"/>
    </row>
    <row r="53708" spans="62:65" ht="13" thickBot="1">
      <c r="BJ53708" s="138"/>
      <c r="BK53708" s="138"/>
      <c r="BL53708" s="138"/>
      <c r="BM53708" s="138"/>
    </row>
    <row r="53709" spans="62:65" ht="13" thickBot="1">
      <c r="BJ53709" s="138"/>
      <c r="BK53709" s="138"/>
      <c r="BL53709" s="138"/>
      <c r="BM53709" s="138"/>
    </row>
    <row r="53710" spans="62:65" ht="13" thickBot="1">
      <c r="BJ53710" s="138"/>
      <c r="BK53710" s="138"/>
      <c r="BL53710" s="138"/>
      <c r="BM53710" s="138"/>
    </row>
    <row r="53711" spans="62:65" ht="13" thickBot="1">
      <c r="BJ53711" s="138"/>
      <c r="BK53711" s="138"/>
      <c r="BL53711" s="138"/>
      <c r="BM53711" s="138"/>
    </row>
    <row r="53712" spans="62:65" ht="13" thickBot="1">
      <c r="BJ53712" s="138"/>
      <c r="BK53712" s="138"/>
      <c r="BL53712" s="138"/>
      <c r="BM53712" s="138"/>
    </row>
    <row r="53713" spans="62:65" ht="13" thickBot="1">
      <c r="BJ53713" s="138"/>
      <c r="BK53713" s="138"/>
      <c r="BL53713" s="138"/>
      <c r="BM53713" s="138"/>
    </row>
    <row r="53714" spans="62:65" ht="13" thickBot="1">
      <c r="BJ53714" s="138"/>
      <c r="BK53714" s="138"/>
      <c r="BL53714" s="138"/>
      <c r="BM53714" s="138"/>
    </row>
    <row r="53715" spans="62:65" ht="13" thickBot="1">
      <c r="BJ53715" s="138"/>
      <c r="BK53715" s="138"/>
      <c r="BL53715" s="138"/>
      <c r="BM53715" s="138"/>
    </row>
    <row r="53716" spans="62:65" ht="13" thickBot="1">
      <c r="BJ53716" s="138"/>
      <c r="BK53716" s="138"/>
      <c r="BL53716" s="138"/>
      <c r="BM53716" s="138"/>
    </row>
    <row r="53717" spans="62:65" ht="13" thickBot="1">
      <c r="BJ53717" s="138"/>
      <c r="BK53717" s="138"/>
      <c r="BL53717" s="138"/>
      <c r="BM53717" s="138"/>
    </row>
    <row r="53718" spans="62:65" ht="13" thickBot="1">
      <c r="BJ53718" s="138"/>
      <c r="BK53718" s="138"/>
      <c r="BL53718" s="138"/>
      <c r="BM53718" s="138"/>
    </row>
    <row r="53719" spans="62:65" ht="13" thickBot="1">
      <c r="BJ53719" s="138"/>
      <c r="BK53719" s="138"/>
      <c r="BL53719" s="138"/>
      <c r="BM53719" s="138"/>
    </row>
    <row r="53720" spans="62:65" ht="13" thickBot="1">
      <c r="BJ53720" s="138"/>
      <c r="BK53720" s="138"/>
      <c r="BL53720" s="138"/>
      <c r="BM53720" s="138"/>
    </row>
    <row r="53721" spans="62:65" ht="13" thickBot="1">
      <c r="BJ53721" s="138"/>
      <c r="BK53721" s="138"/>
      <c r="BL53721" s="138"/>
      <c r="BM53721" s="138"/>
    </row>
    <row r="53722" spans="62:65" ht="13" thickBot="1">
      <c r="BJ53722" s="138"/>
      <c r="BK53722" s="138"/>
      <c r="BL53722" s="138"/>
      <c r="BM53722" s="138"/>
    </row>
    <row r="53723" spans="62:65" ht="13" thickBot="1">
      <c r="BJ53723" s="138"/>
      <c r="BK53723" s="138"/>
      <c r="BL53723" s="138"/>
      <c r="BM53723" s="138"/>
    </row>
    <row r="53724" spans="62:65" ht="13" thickBot="1">
      <c r="BJ53724" s="138"/>
      <c r="BK53724" s="138"/>
      <c r="BL53724" s="138"/>
      <c r="BM53724" s="138"/>
    </row>
    <row r="53725" spans="62:65" ht="13" thickBot="1">
      <c r="BJ53725" s="138"/>
      <c r="BK53725" s="138"/>
      <c r="BL53725" s="138"/>
      <c r="BM53725" s="138"/>
    </row>
    <row r="53726" spans="62:65" ht="13" thickBot="1">
      <c r="BJ53726" s="138"/>
      <c r="BK53726" s="138"/>
      <c r="BL53726" s="138"/>
      <c r="BM53726" s="138"/>
    </row>
    <row r="53727" spans="62:65" ht="13" thickBot="1">
      <c r="BJ53727" s="138"/>
      <c r="BK53727" s="138"/>
      <c r="BL53727" s="138"/>
      <c r="BM53727" s="138"/>
    </row>
    <row r="53728" spans="62:65" ht="13" thickBot="1">
      <c r="BJ53728" s="138"/>
      <c r="BK53728" s="138"/>
      <c r="BL53728" s="138"/>
      <c r="BM53728" s="138"/>
    </row>
    <row r="53729" spans="62:65" ht="13" thickBot="1">
      <c r="BJ53729" s="138"/>
      <c r="BK53729" s="138"/>
      <c r="BL53729" s="138"/>
      <c r="BM53729" s="138"/>
    </row>
    <row r="53730" spans="62:65" ht="13" thickBot="1">
      <c r="BJ53730" s="138"/>
      <c r="BK53730" s="138"/>
      <c r="BL53730" s="138"/>
      <c r="BM53730" s="138"/>
    </row>
    <row r="53731" spans="62:65" ht="13" thickBot="1">
      <c r="BJ53731" s="138"/>
      <c r="BK53731" s="138"/>
      <c r="BL53731" s="138"/>
      <c r="BM53731" s="138"/>
    </row>
    <row r="53732" spans="62:65" ht="13" thickBot="1">
      <c r="BJ53732" s="138"/>
      <c r="BK53732" s="138"/>
      <c r="BL53732" s="138"/>
      <c r="BM53732" s="138"/>
    </row>
    <row r="53733" spans="62:65" ht="13" thickBot="1">
      <c r="BJ53733" s="138"/>
      <c r="BK53733" s="138"/>
      <c r="BL53733" s="138"/>
      <c r="BM53733" s="138"/>
    </row>
    <row r="53734" spans="62:65" ht="13" thickBot="1">
      <c r="BJ53734" s="138"/>
      <c r="BK53734" s="138"/>
      <c r="BL53734" s="138"/>
      <c r="BM53734" s="138"/>
    </row>
    <row r="53735" spans="62:65" ht="13" thickBot="1">
      <c r="BJ53735" s="138"/>
      <c r="BK53735" s="138"/>
      <c r="BL53735" s="138"/>
      <c r="BM53735" s="138"/>
    </row>
    <row r="53736" spans="62:65" ht="13" thickBot="1">
      <c r="BJ53736" s="138"/>
      <c r="BK53736" s="138"/>
      <c r="BL53736" s="138"/>
      <c r="BM53736" s="138"/>
    </row>
    <row r="53737" spans="62:65" ht="13" thickBot="1">
      <c r="BJ53737" s="138"/>
      <c r="BK53737" s="138"/>
      <c r="BL53737" s="138"/>
      <c r="BM53737" s="138"/>
    </row>
    <row r="53738" spans="62:65" ht="13" thickBot="1">
      <c r="BJ53738" s="138"/>
      <c r="BK53738" s="138"/>
      <c r="BL53738" s="138"/>
      <c r="BM53738" s="138"/>
    </row>
    <row r="53739" spans="62:65" ht="13" thickBot="1">
      <c r="BJ53739" s="138"/>
      <c r="BK53739" s="138"/>
      <c r="BL53739" s="138"/>
      <c r="BM53739" s="138"/>
    </row>
    <row r="53740" spans="62:65" ht="13" thickBot="1">
      <c r="BJ53740" s="138"/>
      <c r="BK53740" s="138"/>
      <c r="BL53740" s="138"/>
      <c r="BM53740" s="138"/>
    </row>
    <row r="53741" spans="62:65" ht="13" thickBot="1">
      <c r="BJ53741" s="138"/>
      <c r="BK53741" s="138"/>
      <c r="BL53741" s="138"/>
      <c r="BM53741" s="138"/>
    </row>
    <row r="53742" spans="62:65" ht="13" thickBot="1">
      <c r="BJ53742" s="138"/>
      <c r="BK53742" s="138"/>
      <c r="BL53742" s="138"/>
      <c r="BM53742" s="138"/>
    </row>
    <row r="53743" spans="62:65" ht="13" thickBot="1">
      <c r="BJ53743" s="138"/>
      <c r="BK53743" s="138"/>
      <c r="BL53743" s="138"/>
      <c r="BM53743" s="138"/>
    </row>
    <row r="53744" spans="62:65" ht="13" thickBot="1">
      <c r="BJ53744" s="138"/>
      <c r="BK53744" s="138"/>
      <c r="BL53744" s="138"/>
      <c r="BM53744" s="138"/>
    </row>
    <row r="53745" spans="62:65" ht="13" thickBot="1">
      <c r="BJ53745" s="138"/>
      <c r="BK53745" s="138"/>
      <c r="BL53745" s="138"/>
      <c r="BM53745" s="138"/>
    </row>
    <row r="53746" spans="62:65" ht="13" thickBot="1">
      <c r="BJ53746" s="138"/>
      <c r="BK53746" s="138"/>
      <c r="BL53746" s="138"/>
      <c r="BM53746" s="138"/>
    </row>
    <row r="53747" spans="62:65" ht="13" thickBot="1">
      <c r="BJ53747" s="138"/>
      <c r="BK53747" s="138"/>
      <c r="BL53747" s="138"/>
      <c r="BM53747" s="138"/>
    </row>
    <row r="53748" spans="62:65" ht="13" thickBot="1">
      <c r="BJ53748" s="138"/>
      <c r="BK53748" s="138"/>
      <c r="BL53748" s="138"/>
      <c r="BM53748" s="138"/>
    </row>
    <row r="53749" spans="62:65" ht="13" thickBot="1">
      <c r="BJ53749" s="138"/>
      <c r="BK53749" s="138"/>
      <c r="BL53749" s="138"/>
      <c r="BM53749" s="138"/>
    </row>
    <row r="53750" spans="62:65" ht="13" thickBot="1">
      <c r="BJ53750" s="138"/>
      <c r="BK53750" s="138"/>
      <c r="BL53750" s="138"/>
      <c r="BM53750" s="138"/>
    </row>
    <row r="53751" spans="62:65" ht="13" thickBot="1">
      <c r="BJ53751" s="138"/>
      <c r="BK53751" s="138"/>
      <c r="BL53751" s="138"/>
      <c r="BM53751" s="138"/>
    </row>
    <row r="53752" spans="62:65" ht="13" thickBot="1">
      <c r="BJ53752" s="138"/>
      <c r="BK53752" s="138"/>
      <c r="BL53752" s="138"/>
      <c r="BM53752" s="138"/>
    </row>
    <row r="53753" spans="62:65" ht="13" thickBot="1">
      <c r="BJ53753" s="138"/>
      <c r="BK53753" s="138"/>
      <c r="BL53753" s="138"/>
      <c r="BM53753" s="138"/>
    </row>
    <row r="53754" spans="62:65" ht="13" thickBot="1">
      <c r="BJ53754" s="138"/>
      <c r="BK53754" s="138"/>
      <c r="BL53754" s="138"/>
      <c r="BM53754" s="138"/>
    </row>
    <row r="53755" spans="62:65" ht="13" thickBot="1">
      <c r="BJ53755" s="138"/>
      <c r="BK53755" s="138"/>
      <c r="BL53755" s="138"/>
      <c r="BM53755" s="138"/>
    </row>
    <row r="53756" spans="62:65" ht="13" thickBot="1">
      <c r="BJ53756" s="138"/>
      <c r="BK53756" s="138"/>
      <c r="BL53756" s="138"/>
      <c r="BM53756" s="138"/>
    </row>
    <row r="53757" spans="62:65" ht="13" thickBot="1">
      <c r="BJ53757" s="138"/>
      <c r="BK53757" s="138"/>
      <c r="BL53757" s="138"/>
      <c r="BM53757" s="138"/>
    </row>
    <row r="53758" spans="62:65" ht="13" thickBot="1">
      <c r="BJ53758" s="138"/>
      <c r="BK53758" s="138"/>
      <c r="BL53758" s="138"/>
      <c r="BM53758" s="138"/>
    </row>
    <row r="53759" spans="62:65" ht="13" thickBot="1">
      <c r="BJ53759" s="138"/>
      <c r="BK53759" s="138"/>
      <c r="BL53759" s="138"/>
      <c r="BM53759" s="138"/>
    </row>
    <row r="53760" spans="62:65" ht="13" thickBot="1">
      <c r="BJ53760" s="138"/>
      <c r="BK53760" s="138"/>
      <c r="BL53760" s="138"/>
      <c r="BM53760" s="138"/>
    </row>
    <row r="53761" spans="62:65" ht="13" thickBot="1">
      <c r="BJ53761" s="138"/>
      <c r="BK53761" s="138"/>
      <c r="BL53761" s="138"/>
      <c r="BM53761" s="138"/>
    </row>
    <row r="53762" spans="62:65" ht="13" thickBot="1">
      <c r="BJ53762" s="138"/>
      <c r="BK53762" s="138"/>
      <c r="BL53762" s="138"/>
      <c r="BM53762" s="138"/>
    </row>
    <row r="53763" spans="62:65" ht="13" thickBot="1">
      <c r="BJ53763" s="138"/>
      <c r="BK53763" s="138"/>
      <c r="BL53763" s="138"/>
      <c r="BM53763" s="138"/>
    </row>
    <row r="53764" spans="62:65" ht="13" thickBot="1">
      <c r="BJ53764" s="138"/>
      <c r="BK53764" s="138"/>
      <c r="BL53764" s="138"/>
      <c r="BM53764" s="138"/>
    </row>
    <row r="53765" spans="62:65" ht="13" thickBot="1">
      <c r="BJ53765" s="138"/>
      <c r="BK53765" s="138"/>
      <c r="BL53765" s="138"/>
      <c r="BM53765" s="138"/>
    </row>
    <row r="53766" spans="62:65" ht="13" thickBot="1">
      <c r="BJ53766" s="138"/>
      <c r="BK53766" s="138"/>
      <c r="BL53766" s="138"/>
      <c r="BM53766" s="138"/>
    </row>
    <row r="53767" spans="62:65" ht="13" thickBot="1">
      <c r="BJ53767" s="138"/>
      <c r="BK53767" s="138"/>
      <c r="BL53767" s="138"/>
      <c r="BM53767" s="138"/>
    </row>
    <row r="53768" spans="62:65" ht="13" thickBot="1">
      <c r="BJ53768" s="138"/>
      <c r="BK53768" s="138"/>
      <c r="BL53768" s="138"/>
      <c r="BM53768" s="138"/>
    </row>
    <row r="53769" spans="62:65" ht="13" thickBot="1">
      <c r="BJ53769" s="138"/>
      <c r="BK53769" s="138"/>
      <c r="BL53769" s="138"/>
      <c r="BM53769" s="138"/>
    </row>
    <row r="53770" spans="62:65" ht="13" thickBot="1">
      <c r="BJ53770" s="138"/>
      <c r="BK53770" s="138"/>
      <c r="BL53770" s="138"/>
      <c r="BM53770" s="138"/>
    </row>
    <row r="53771" spans="62:65" ht="13" thickBot="1">
      <c r="BJ53771" s="138"/>
      <c r="BK53771" s="138"/>
      <c r="BL53771" s="138"/>
      <c r="BM53771" s="138"/>
    </row>
    <row r="53772" spans="62:65" ht="13" thickBot="1">
      <c r="BJ53772" s="138"/>
      <c r="BK53772" s="138"/>
      <c r="BL53772" s="138"/>
      <c r="BM53772" s="138"/>
    </row>
    <row r="53773" spans="62:65" ht="13" thickBot="1">
      <c r="BJ53773" s="138"/>
      <c r="BK53773" s="138"/>
      <c r="BL53773" s="138"/>
      <c r="BM53773" s="138"/>
    </row>
    <row r="53774" spans="62:65" ht="13" thickBot="1">
      <c r="BJ53774" s="138"/>
      <c r="BK53774" s="138"/>
      <c r="BL53774" s="138"/>
      <c r="BM53774" s="138"/>
    </row>
    <row r="53775" spans="62:65" ht="13" thickBot="1">
      <c r="BJ53775" s="138"/>
      <c r="BK53775" s="138"/>
      <c r="BL53775" s="138"/>
      <c r="BM53775" s="138"/>
    </row>
    <row r="53776" spans="62:65" ht="13" thickBot="1">
      <c r="BJ53776" s="138"/>
      <c r="BK53776" s="138"/>
      <c r="BL53776" s="138"/>
      <c r="BM53776" s="138"/>
    </row>
    <row r="53777" spans="62:65" ht="13" thickBot="1">
      <c r="BJ53777" s="138"/>
      <c r="BK53777" s="138"/>
      <c r="BL53777" s="138"/>
      <c r="BM53777" s="138"/>
    </row>
    <row r="53778" spans="62:65" ht="13" thickBot="1">
      <c r="BJ53778" s="138"/>
      <c r="BK53778" s="138"/>
      <c r="BL53778" s="138"/>
      <c r="BM53778" s="138"/>
    </row>
    <row r="53779" spans="62:65" ht="13" thickBot="1">
      <c r="BJ53779" s="138"/>
      <c r="BK53779" s="138"/>
      <c r="BL53779" s="138"/>
      <c r="BM53779" s="138"/>
    </row>
    <row r="53780" spans="62:65" ht="13" thickBot="1">
      <c r="BJ53780" s="138"/>
      <c r="BK53780" s="138"/>
      <c r="BL53780" s="138"/>
      <c r="BM53780" s="138"/>
    </row>
    <row r="53781" spans="62:65" ht="13" thickBot="1">
      <c r="BJ53781" s="138"/>
      <c r="BK53781" s="138"/>
      <c r="BL53781" s="138"/>
      <c r="BM53781" s="138"/>
    </row>
    <row r="53782" spans="62:65" ht="13" thickBot="1">
      <c r="BJ53782" s="138"/>
      <c r="BK53782" s="138"/>
      <c r="BL53782" s="138"/>
      <c r="BM53782" s="138"/>
    </row>
    <row r="53783" spans="62:65" ht="13" thickBot="1">
      <c r="BJ53783" s="138"/>
      <c r="BK53783" s="138"/>
      <c r="BL53783" s="138"/>
      <c r="BM53783" s="138"/>
    </row>
    <row r="53784" spans="62:65" ht="13" thickBot="1">
      <c r="BJ53784" s="138"/>
      <c r="BK53784" s="138"/>
      <c r="BL53784" s="138"/>
      <c r="BM53784" s="138"/>
    </row>
    <row r="53785" spans="62:65" ht="13" thickBot="1">
      <c r="BJ53785" s="138"/>
      <c r="BK53785" s="138"/>
      <c r="BL53785" s="138"/>
      <c r="BM53785" s="138"/>
    </row>
    <row r="53786" spans="62:65" ht="13" thickBot="1">
      <c r="BJ53786" s="138"/>
      <c r="BK53786" s="138"/>
      <c r="BL53786" s="138"/>
      <c r="BM53786" s="138"/>
    </row>
    <row r="53787" spans="62:65" ht="13" thickBot="1">
      <c r="BJ53787" s="138"/>
      <c r="BK53787" s="138"/>
      <c r="BL53787" s="138"/>
      <c r="BM53787" s="138"/>
    </row>
    <row r="53788" spans="62:65" ht="13" thickBot="1">
      <c r="BJ53788" s="138"/>
      <c r="BK53788" s="138"/>
      <c r="BL53788" s="138"/>
      <c r="BM53788" s="138"/>
    </row>
    <row r="53789" spans="62:65" ht="13" thickBot="1">
      <c r="BJ53789" s="138"/>
      <c r="BK53789" s="138"/>
      <c r="BL53789" s="138"/>
      <c r="BM53789" s="138"/>
    </row>
    <row r="53790" spans="62:65" ht="13" thickBot="1">
      <c r="BJ53790" s="138"/>
      <c r="BK53790" s="138"/>
      <c r="BL53790" s="138"/>
      <c r="BM53790" s="138"/>
    </row>
    <row r="53791" spans="62:65" ht="13" thickBot="1">
      <c r="BJ53791" s="138"/>
      <c r="BK53791" s="138"/>
      <c r="BL53791" s="138"/>
      <c r="BM53791" s="138"/>
    </row>
    <row r="53792" spans="62:65" ht="13" thickBot="1">
      <c r="BJ53792" s="138"/>
      <c r="BK53792" s="138"/>
      <c r="BL53792" s="138"/>
      <c r="BM53792" s="138"/>
    </row>
    <row r="53793" spans="62:65" ht="13" thickBot="1">
      <c r="BJ53793" s="138"/>
      <c r="BK53793" s="138"/>
      <c r="BL53793" s="138"/>
      <c r="BM53793" s="138"/>
    </row>
    <row r="53794" spans="62:65" ht="13" thickBot="1">
      <c r="BJ53794" s="138"/>
      <c r="BK53794" s="138"/>
      <c r="BL53794" s="138"/>
      <c r="BM53794" s="138"/>
    </row>
    <row r="53795" spans="62:65" ht="13" thickBot="1">
      <c r="BJ53795" s="138"/>
      <c r="BK53795" s="138"/>
      <c r="BL53795" s="138"/>
      <c r="BM53795" s="138"/>
    </row>
    <row r="53796" spans="62:65" ht="13" thickBot="1">
      <c r="BJ53796" s="138"/>
      <c r="BK53796" s="138"/>
      <c r="BL53796" s="138"/>
      <c r="BM53796" s="138"/>
    </row>
    <row r="53797" spans="62:65" ht="13" thickBot="1">
      <c r="BJ53797" s="138"/>
      <c r="BK53797" s="138"/>
      <c r="BL53797" s="138"/>
      <c r="BM53797" s="138"/>
    </row>
    <row r="53798" spans="62:65" ht="13" thickBot="1">
      <c r="BJ53798" s="138"/>
      <c r="BK53798" s="138"/>
      <c r="BL53798" s="138"/>
      <c r="BM53798" s="138"/>
    </row>
    <row r="53799" spans="62:65" ht="13" thickBot="1">
      <c r="BJ53799" s="138"/>
      <c r="BK53799" s="138"/>
      <c r="BL53799" s="138"/>
      <c r="BM53799" s="138"/>
    </row>
    <row r="53800" spans="62:65" ht="13" thickBot="1">
      <c r="BJ53800" s="138"/>
      <c r="BK53800" s="138"/>
      <c r="BL53800" s="138"/>
      <c r="BM53800" s="138"/>
    </row>
    <row r="53801" spans="62:65" ht="13" thickBot="1">
      <c r="BJ53801" s="138"/>
      <c r="BK53801" s="138"/>
      <c r="BL53801" s="138"/>
      <c r="BM53801" s="138"/>
    </row>
    <row r="53802" spans="62:65" ht="13" thickBot="1">
      <c r="BJ53802" s="138"/>
      <c r="BK53802" s="138"/>
      <c r="BL53802" s="138"/>
      <c r="BM53802" s="138"/>
    </row>
    <row r="53803" spans="62:65" ht="13" thickBot="1">
      <c r="BJ53803" s="138"/>
      <c r="BK53803" s="138"/>
      <c r="BL53803" s="138"/>
      <c r="BM53803" s="138"/>
    </row>
    <row r="53804" spans="62:65" ht="13" thickBot="1">
      <c r="BJ53804" s="138"/>
      <c r="BK53804" s="138"/>
      <c r="BL53804" s="138"/>
      <c r="BM53804" s="138"/>
    </row>
    <row r="53805" spans="62:65" ht="13" thickBot="1">
      <c r="BJ53805" s="138"/>
      <c r="BK53805" s="138"/>
      <c r="BL53805" s="138"/>
      <c r="BM53805" s="138"/>
    </row>
    <row r="53806" spans="62:65" ht="13" thickBot="1">
      <c r="BJ53806" s="138"/>
      <c r="BK53806" s="138"/>
      <c r="BL53806" s="138"/>
      <c r="BM53806" s="138"/>
    </row>
    <row r="53807" spans="62:65" ht="13" thickBot="1">
      <c r="BJ53807" s="138"/>
      <c r="BK53807" s="138"/>
      <c r="BL53807" s="138"/>
      <c r="BM53807" s="138"/>
    </row>
    <row r="53808" spans="62:65" ht="13" thickBot="1">
      <c r="BJ53808" s="138"/>
      <c r="BK53808" s="138"/>
      <c r="BL53808" s="138"/>
      <c r="BM53808" s="138"/>
    </row>
    <row r="53809" spans="62:65" ht="13" thickBot="1">
      <c r="BJ53809" s="138"/>
      <c r="BK53809" s="138"/>
      <c r="BL53809" s="138"/>
      <c r="BM53809" s="138"/>
    </row>
    <row r="53810" spans="62:65" ht="13" thickBot="1">
      <c r="BJ53810" s="138"/>
      <c r="BK53810" s="138"/>
      <c r="BL53810" s="138"/>
      <c r="BM53810" s="138"/>
    </row>
    <row r="53811" spans="62:65" ht="13" thickBot="1">
      <c r="BJ53811" s="138"/>
      <c r="BK53811" s="138"/>
      <c r="BL53811" s="138"/>
      <c r="BM53811" s="138"/>
    </row>
    <row r="53812" spans="62:65" ht="13" thickBot="1">
      <c r="BJ53812" s="138"/>
      <c r="BK53812" s="138"/>
      <c r="BL53812" s="138"/>
      <c r="BM53812" s="138"/>
    </row>
    <row r="53813" spans="62:65" ht="13" thickBot="1">
      <c r="BJ53813" s="138"/>
      <c r="BK53813" s="138"/>
      <c r="BL53813" s="138"/>
      <c r="BM53813" s="138"/>
    </row>
    <row r="53814" spans="62:65" ht="13" thickBot="1">
      <c r="BJ53814" s="138"/>
      <c r="BK53814" s="138"/>
      <c r="BL53814" s="138"/>
      <c r="BM53814" s="138"/>
    </row>
    <row r="53815" spans="62:65" ht="13" thickBot="1">
      <c r="BJ53815" s="138"/>
      <c r="BK53815" s="138"/>
      <c r="BL53815" s="138"/>
      <c r="BM53815" s="138"/>
    </row>
    <row r="53816" spans="62:65" ht="13" thickBot="1">
      <c r="BJ53816" s="138"/>
      <c r="BK53816" s="138"/>
      <c r="BL53816" s="138"/>
      <c r="BM53816" s="138"/>
    </row>
    <row r="53817" spans="62:65" ht="13" thickBot="1">
      <c r="BJ53817" s="138"/>
      <c r="BK53817" s="138"/>
      <c r="BL53817" s="138"/>
      <c r="BM53817" s="138"/>
    </row>
    <row r="53818" spans="62:65" ht="13" thickBot="1">
      <c r="BJ53818" s="138"/>
      <c r="BK53818" s="138"/>
      <c r="BL53818" s="138"/>
      <c r="BM53818" s="138"/>
    </row>
    <row r="53819" spans="62:65" ht="13" thickBot="1">
      <c r="BJ53819" s="138"/>
      <c r="BK53819" s="138"/>
      <c r="BL53819" s="138"/>
      <c r="BM53819" s="138"/>
    </row>
    <row r="53820" spans="62:65" ht="13" thickBot="1">
      <c r="BJ53820" s="138"/>
      <c r="BK53820" s="138"/>
      <c r="BL53820" s="138"/>
      <c r="BM53820" s="138"/>
    </row>
    <row r="53821" spans="62:65" ht="13" thickBot="1">
      <c r="BJ53821" s="138"/>
      <c r="BK53821" s="138"/>
      <c r="BL53821" s="138"/>
      <c r="BM53821" s="138"/>
    </row>
    <row r="53822" spans="62:65" ht="13" thickBot="1">
      <c r="BJ53822" s="138"/>
      <c r="BK53822" s="138"/>
      <c r="BL53822" s="138"/>
      <c r="BM53822" s="138"/>
    </row>
    <row r="53823" spans="62:65" ht="13" thickBot="1">
      <c r="BJ53823" s="138"/>
      <c r="BK53823" s="138"/>
      <c r="BL53823" s="138"/>
      <c r="BM53823" s="138"/>
    </row>
    <row r="53824" spans="62:65" ht="13" thickBot="1">
      <c r="BJ53824" s="138"/>
      <c r="BK53824" s="138"/>
      <c r="BL53824" s="138"/>
      <c r="BM53824" s="138"/>
    </row>
    <row r="53825" spans="62:65" ht="13" thickBot="1">
      <c r="BJ53825" s="138"/>
      <c r="BK53825" s="138"/>
      <c r="BL53825" s="138"/>
      <c r="BM53825" s="138"/>
    </row>
    <row r="53826" spans="62:65" ht="13" thickBot="1">
      <c r="BJ53826" s="138"/>
      <c r="BK53826" s="138"/>
      <c r="BL53826" s="138"/>
      <c r="BM53826" s="138"/>
    </row>
    <row r="53827" spans="62:65" ht="13" thickBot="1">
      <c r="BJ53827" s="138"/>
      <c r="BK53827" s="138"/>
      <c r="BL53827" s="138"/>
      <c r="BM53827" s="138"/>
    </row>
    <row r="53828" spans="62:65" ht="13" thickBot="1">
      <c r="BJ53828" s="138"/>
      <c r="BK53828" s="138"/>
      <c r="BL53828" s="138"/>
      <c r="BM53828" s="138"/>
    </row>
    <row r="53829" spans="62:65" ht="13" thickBot="1">
      <c r="BJ53829" s="138"/>
      <c r="BK53829" s="138"/>
      <c r="BL53829" s="138"/>
      <c r="BM53829" s="138"/>
    </row>
    <row r="53830" spans="62:65" ht="13" thickBot="1">
      <c r="BJ53830" s="138"/>
      <c r="BK53830" s="138"/>
      <c r="BL53830" s="138"/>
      <c r="BM53830" s="138"/>
    </row>
    <row r="53831" spans="62:65" ht="13" thickBot="1">
      <c r="BJ53831" s="138"/>
      <c r="BK53831" s="138"/>
      <c r="BL53831" s="138"/>
      <c r="BM53831" s="138"/>
    </row>
    <row r="53832" spans="62:65" ht="13" thickBot="1">
      <c r="BJ53832" s="138"/>
      <c r="BK53832" s="138"/>
      <c r="BL53832" s="138"/>
      <c r="BM53832" s="138"/>
    </row>
    <row r="53833" spans="62:65" ht="13" thickBot="1">
      <c r="BJ53833" s="138"/>
      <c r="BK53833" s="138"/>
      <c r="BL53833" s="138"/>
      <c r="BM53833" s="138"/>
    </row>
    <row r="53834" spans="62:65" ht="13" thickBot="1">
      <c r="BJ53834" s="138"/>
      <c r="BK53834" s="138"/>
      <c r="BL53834" s="138"/>
      <c r="BM53834" s="138"/>
    </row>
    <row r="53835" spans="62:65" ht="13" thickBot="1">
      <c r="BJ53835" s="138"/>
      <c r="BK53835" s="138"/>
      <c r="BL53835" s="138"/>
      <c r="BM53835" s="138"/>
    </row>
    <row r="53836" spans="62:65" ht="13" thickBot="1">
      <c r="BJ53836" s="138"/>
      <c r="BK53836" s="138"/>
      <c r="BL53836" s="138"/>
      <c r="BM53836" s="138"/>
    </row>
    <row r="53837" spans="62:65" ht="13" thickBot="1">
      <c r="BJ53837" s="138"/>
      <c r="BK53837" s="138"/>
      <c r="BL53837" s="138"/>
      <c r="BM53837" s="138"/>
    </row>
    <row r="53838" spans="62:65" ht="13" thickBot="1">
      <c r="BJ53838" s="138"/>
      <c r="BK53838" s="138"/>
      <c r="BL53838" s="138"/>
      <c r="BM53838" s="138"/>
    </row>
    <row r="53839" spans="62:65" ht="13" thickBot="1">
      <c r="BJ53839" s="138"/>
      <c r="BK53839" s="138"/>
      <c r="BL53839" s="138"/>
      <c r="BM53839" s="138"/>
    </row>
    <row r="53840" spans="62:65" ht="13" thickBot="1">
      <c r="BJ53840" s="138"/>
      <c r="BK53840" s="138"/>
      <c r="BL53840" s="138"/>
      <c r="BM53840" s="138"/>
    </row>
    <row r="53841" spans="62:65" ht="13" thickBot="1">
      <c r="BJ53841" s="138"/>
      <c r="BK53841" s="138"/>
      <c r="BL53841" s="138"/>
      <c r="BM53841" s="138"/>
    </row>
    <row r="53842" spans="62:65" ht="13" thickBot="1">
      <c r="BJ53842" s="138"/>
      <c r="BK53842" s="138"/>
      <c r="BL53842" s="138"/>
      <c r="BM53842" s="138"/>
    </row>
    <row r="53843" spans="62:65" ht="13" thickBot="1">
      <c r="BJ53843" s="138"/>
      <c r="BK53843" s="138"/>
      <c r="BL53843" s="138"/>
      <c r="BM53843" s="138"/>
    </row>
    <row r="53844" spans="62:65" ht="13" thickBot="1">
      <c r="BJ53844" s="138"/>
      <c r="BK53844" s="138"/>
      <c r="BL53844" s="138"/>
      <c r="BM53844" s="138"/>
    </row>
    <row r="53845" spans="62:65" ht="13" thickBot="1">
      <c r="BJ53845" s="138"/>
      <c r="BK53845" s="138"/>
      <c r="BL53845" s="138"/>
      <c r="BM53845" s="138"/>
    </row>
    <row r="53846" spans="62:65" ht="13" thickBot="1">
      <c r="BJ53846" s="138"/>
      <c r="BK53846" s="138"/>
      <c r="BL53846" s="138"/>
      <c r="BM53846" s="138"/>
    </row>
    <row r="53847" spans="62:65" ht="13" thickBot="1">
      <c r="BJ53847" s="138"/>
      <c r="BK53847" s="138"/>
      <c r="BL53847" s="138"/>
      <c r="BM53847" s="138"/>
    </row>
    <row r="53848" spans="62:65" ht="13" thickBot="1">
      <c r="BJ53848" s="138"/>
      <c r="BK53848" s="138"/>
      <c r="BL53848" s="138"/>
      <c r="BM53848" s="138"/>
    </row>
    <row r="53849" spans="62:65" ht="13" thickBot="1">
      <c r="BJ53849" s="138"/>
      <c r="BK53849" s="138"/>
      <c r="BL53849" s="138"/>
      <c r="BM53849" s="138"/>
    </row>
    <row r="53850" spans="62:65" ht="13" thickBot="1">
      <c r="BJ53850" s="138"/>
      <c r="BK53850" s="138"/>
      <c r="BL53850" s="138"/>
      <c r="BM53850" s="138"/>
    </row>
    <row r="53851" spans="62:65" ht="13" thickBot="1">
      <c r="BJ53851" s="138"/>
      <c r="BK53851" s="138"/>
      <c r="BL53851" s="138"/>
      <c r="BM53851" s="138"/>
    </row>
    <row r="53852" spans="62:65" ht="13" thickBot="1">
      <c r="BJ53852" s="138"/>
      <c r="BK53852" s="138"/>
      <c r="BL53852" s="138"/>
      <c r="BM53852" s="138"/>
    </row>
    <row r="53853" spans="62:65" ht="13" thickBot="1">
      <c r="BJ53853" s="138"/>
      <c r="BK53853" s="138"/>
      <c r="BL53853" s="138"/>
      <c r="BM53853" s="138"/>
    </row>
    <row r="53854" spans="62:65" ht="13" thickBot="1">
      <c r="BJ53854" s="138"/>
      <c r="BK53854" s="138"/>
      <c r="BL53854" s="138"/>
      <c r="BM53854" s="138"/>
    </row>
    <row r="53855" spans="62:65" ht="13" thickBot="1">
      <c r="BJ53855" s="138"/>
      <c r="BK53855" s="138"/>
      <c r="BL53855" s="138"/>
      <c r="BM53855" s="138"/>
    </row>
    <row r="53856" spans="62:65" ht="13" thickBot="1">
      <c r="BJ53856" s="138"/>
      <c r="BK53856" s="138"/>
      <c r="BL53856" s="138"/>
      <c r="BM53856" s="138"/>
    </row>
    <row r="53857" spans="62:65" ht="13" thickBot="1">
      <c r="BJ53857" s="138"/>
      <c r="BK53857" s="138"/>
      <c r="BL53857" s="138"/>
      <c r="BM53857" s="138"/>
    </row>
    <row r="53858" spans="62:65" ht="13" thickBot="1">
      <c r="BJ53858" s="138"/>
      <c r="BK53858" s="138"/>
      <c r="BL53858" s="138"/>
      <c r="BM53858" s="138"/>
    </row>
    <row r="53859" spans="62:65" ht="13" thickBot="1">
      <c r="BJ53859" s="138"/>
      <c r="BK53859" s="138"/>
      <c r="BL53859" s="138"/>
      <c r="BM53859" s="138"/>
    </row>
    <row r="53860" spans="62:65" ht="13" thickBot="1">
      <c r="BJ53860" s="138"/>
      <c r="BK53860" s="138"/>
      <c r="BL53860" s="138"/>
      <c r="BM53860" s="138"/>
    </row>
    <row r="53861" spans="62:65" ht="13" thickBot="1">
      <c r="BJ53861" s="138"/>
      <c r="BK53861" s="138"/>
      <c r="BL53861" s="138"/>
      <c r="BM53861" s="138"/>
    </row>
    <row r="53862" spans="62:65" ht="13" thickBot="1">
      <c r="BJ53862" s="138"/>
      <c r="BK53862" s="138"/>
      <c r="BL53862" s="138"/>
      <c r="BM53862" s="138"/>
    </row>
    <row r="53863" spans="62:65" ht="13" thickBot="1">
      <c r="BJ53863" s="138"/>
      <c r="BK53863" s="138"/>
      <c r="BL53863" s="138"/>
      <c r="BM53863" s="138"/>
    </row>
    <row r="53864" spans="62:65" ht="13" thickBot="1">
      <c r="BJ53864" s="138"/>
      <c r="BK53864" s="138"/>
      <c r="BL53864" s="138"/>
      <c r="BM53864" s="138"/>
    </row>
    <row r="53865" spans="62:65" ht="13" thickBot="1">
      <c r="BJ53865" s="138"/>
      <c r="BK53865" s="138"/>
      <c r="BL53865" s="138"/>
      <c r="BM53865" s="138"/>
    </row>
    <row r="53866" spans="62:65" ht="13" thickBot="1">
      <c r="BJ53866" s="138"/>
      <c r="BK53866" s="138"/>
      <c r="BL53866" s="138"/>
      <c r="BM53866" s="138"/>
    </row>
    <row r="53867" spans="62:65" ht="13" thickBot="1">
      <c r="BJ53867" s="138"/>
      <c r="BK53867" s="138"/>
      <c r="BL53867" s="138"/>
      <c r="BM53867" s="138"/>
    </row>
    <row r="53868" spans="62:65" ht="13" thickBot="1">
      <c r="BJ53868" s="138"/>
      <c r="BK53868" s="138"/>
      <c r="BL53868" s="138"/>
      <c r="BM53868" s="138"/>
    </row>
    <row r="53869" spans="62:65" ht="13" thickBot="1">
      <c r="BJ53869" s="138"/>
      <c r="BK53869" s="138"/>
      <c r="BL53869" s="138"/>
      <c r="BM53869" s="138"/>
    </row>
    <row r="53870" spans="62:65" ht="13" thickBot="1">
      <c r="BJ53870" s="138"/>
      <c r="BK53870" s="138"/>
      <c r="BL53870" s="138"/>
      <c r="BM53870" s="138"/>
    </row>
    <row r="53871" spans="62:65" ht="13" thickBot="1">
      <c r="BJ53871" s="138"/>
      <c r="BK53871" s="138"/>
      <c r="BL53871" s="138"/>
      <c r="BM53871" s="138"/>
    </row>
    <row r="53872" spans="62:65" ht="13" thickBot="1">
      <c r="BJ53872" s="138"/>
      <c r="BK53872" s="138"/>
      <c r="BL53872" s="138"/>
      <c r="BM53872" s="138"/>
    </row>
    <row r="53873" spans="62:65" ht="13" thickBot="1">
      <c r="BJ53873" s="138"/>
      <c r="BK53873" s="138"/>
      <c r="BL53873" s="138"/>
      <c r="BM53873" s="138"/>
    </row>
    <row r="53874" spans="62:65" ht="13" thickBot="1">
      <c r="BJ53874" s="138"/>
      <c r="BK53874" s="138"/>
      <c r="BL53874" s="138"/>
      <c r="BM53874" s="138"/>
    </row>
    <row r="53875" spans="62:65" ht="13" thickBot="1">
      <c r="BJ53875" s="138"/>
      <c r="BK53875" s="138"/>
      <c r="BL53875" s="138"/>
      <c r="BM53875" s="138"/>
    </row>
    <row r="53876" spans="62:65" ht="13" thickBot="1">
      <c r="BJ53876" s="138"/>
      <c r="BK53876" s="138"/>
      <c r="BL53876" s="138"/>
      <c r="BM53876" s="138"/>
    </row>
    <row r="53877" spans="62:65" ht="13" thickBot="1">
      <c r="BJ53877" s="138"/>
      <c r="BK53877" s="138"/>
      <c r="BL53877" s="138"/>
      <c r="BM53877" s="138"/>
    </row>
    <row r="53878" spans="62:65" ht="13" thickBot="1">
      <c r="BJ53878" s="138"/>
      <c r="BK53878" s="138"/>
      <c r="BL53878" s="138"/>
      <c r="BM53878" s="138"/>
    </row>
    <row r="53879" spans="62:65" ht="13" thickBot="1">
      <c r="BJ53879" s="138"/>
      <c r="BK53879" s="138"/>
      <c r="BL53879" s="138"/>
      <c r="BM53879" s="138"/>
    </row>
    <row r="53880" spans="62:65" ht="13" thickBot="1">
      <c r="BJ53880" s="138"/>
      <c r="BK53880" s="138"/>
      <c r="BL53880" s="138"/>
      <c r="BM53880" s="138"/>
    </row>
    <row r="53881" spans="62:65" ht="13" thickBot="1">
      <c r="BJ53881" s="138"/>
      <c r="BK53881" s="138"/>
      <c r="BL53881" s="138"/>
      <c r="BM53881" s="138"/>
    </row>
    <row r="53882" spans="62:65" ht="13" thickBot="1">
      <c r="BJ53882" s="138"/>
      <c r="BK53882" s="138"/>
      <c r="BL53882" s="138"/>
      <c r="BM53882" s="138"/>
    </row>
    <row r="53883" spans="62:65" ht="13" thickBot="1">
      <c r="BJ53883" s="138"/>
      <c r="BK53883" s="138"/>
      <c r="BL53883" s="138"/>
      <c r="BM53883" s="138"/>
    </row>
    <row r="53884" spans="62:65" ht="13" thickBot="1">
      <c r="BJ53884" s="138"/>
      <c r="BK53884" s="138"/>
      <c r="BL53884" s="138"/>
      <c r="BM53884" s="138"/>
    </row>
    <row r="53885" spans="62:65" ht="13" thickBot="1">
      <c r="BJ53885" s="138"/>
      <c r="BK53885" s="138"/>
      <c r="BL53885" s="138"/>
      <c r="BM53885" s="138"/>
    </row>
    <row r="53886" spans="62:65" ht="13" thickBot="1">
      <c r="BJ53886" s="138"/>
      <c r="BK53886" s="138"/>
      <c r="BL53886" s="138"/>
      <c r="BM53886" s="138"/>
    </row>
    <row r="53887" spans="62:65" ht="13" thickBot="1">
      <c r="BJ53887" s="138"/>
      <c r="BK53887" s="138"/>
      <c r="BL53887" s="138"/>
      <c r="BM53887" s="138"/>
    </row>
    <row r="53888" spans="62:65" ht="13" thickBot="1">
      <c r="BJ53888" s="138"/>
      <c r="BK53888" s="138"/>
      <c r="BL53888" s="138"/>
      <c r="BM53888" s="138"/>
    </row>
    <row r="53889" spans="62:65" ht="13" thickBot="1">
      <c r="BJ53889" s="138"/>
      <c r="BK53889" s="138"/>
      <c r="BL53889" s="138"/>
      <c r="BM53889" s="138"/>
    </row>
    <row r="53890" spans="62:65" ht="13" thickBot="1">
      <c r="BJ53890" s="138"/>
      <c r="BK53890" s="138"/>
      <c r="BL53890" s="138"/>
      <c r="BM53890" s="138"/>
    </row>
    <row r="53891" spans="62:65" ht="13" thickBot="1">
      <c r="BJ53891" s="138"/>
      <c r="BK53891" s="138"/>
      <c r="BL53891" s="138"/>
      <c r="BM53891" s="138"/>
    </row>
    <row r="53892" spans="62:65" ht="13" thickBot="1">
      <c r="BJ53892" s="138"/>
      <c r="BK53892" s="138"/>
      <c r="BL53892" s="138"/>
      <c r="BM53892" s="138"/>
    </row>
    <row r="53893" spans="62:65" ht="13" thickBot="1">
      <c r="BJ53893" s="138"/>
      <c r="BK53893" s="138"/>
      <c r="BL53893" s="138"/>
      <c r="BM53893" s="138"/>
    </row>
    <row r="53894" spans="62:65" ht="13" thickBot="1">
      <c r="BJ53894" s="138"/>
      <c r="BK53894" s="138"/>
      <c r="BL53894" s="138"/>
      <c r="BM53894" s="138"/>
    </row>
    <row r="53895" spans="62:65" ht="13" thickBot="1">
      <c r="BJ53895" s="138"/>
      <c r="BK53895" s="138"/>
      <c r="BL53895" s="138"/>
      <c r="BM53895" s="138"/>
    </row>
    <row r="53896" spans="62:65" ht="13" thickBot="1">
      <c r="BJ53896" s="138"/>
      <c r="BK53896" s="138"/>
      <c r="BL53896" s="138"/>
      <c r="BM53896" s="138"/>
    </row>
    <row r="53897" spans="62:65" ht="13" thickBot="1">
      <c r="BJ53897" s="138"/>
      <c r="BK53897" s="138"/>
      <c r="BL53897" s="138"/>
      <c r="BM53897" s="138"/>
    </row>
    <row r="53898" spans="62:65" ht="13" thickBot="1">
      <c r="BJ53898" s="138"/>
      <c r="BK53898" s="138"/>
      <c r="BL53898" s="138"/>
      <c r="BM53898" s="138"/>
    </row>
    <row r="53899" spans="62:65" ht="13" thickBot="1">
      <c r="BJ53899" s="138"/>
      <c r="BK53899" s="138"/>
      <c r="BL53899" s="138"/>
      <c r="BM53899" s="138"/>
    </row>
    <row r="53900" spans="62:65" ht="13" thickBot="1">
      <c r="BJ53900" s="138"/>
      <c r="BK53900" s="138"/>
      <c r="BL53900" s="138"/>
      <c r="BM53900" s="138"/>
    </row>
    <row r="53901" spans="62:65" ht="13" thickBot="1">
      <c r="BJ53901" s="138"/>
      <c r="BK53901" s="138"/>
      <c r="BL53901" s="138"/>
      <c r="BM53901" s="138"/>
    </row>
    <row r="53902" spans="62:65" ht="13" thickBot="1">
      <c r="BJ53902" s="138"/>
      <c r="BK53902" s="138"/>
      <c r="BL53902" s="138"/>
      <c r="BM53902" s="138"/>
    </row>
    <row r="53903" spans="62:65" ht="13" thickBot="1">
      <c r="BJ53903" s="138"/>
      <c r="BK53903" s="138"/>
      <c r="BL53903" s="138"/>
      <c r="BM53903" s="138"/>
    </row>
    <row r="53904" spans="62:65" ht="13" thickBot="1">
      <c r="BJ53904" s="138"/>
      <c r="BK53904" s="138"/>
      <c r="BL53904" s="138"/>
      <c r="BM53904" s="138"/>
    </row>
    <row r="53905" spans="62:65" ht="13" thickBot="1">
      <c r="BJ53905" s="138"/>
      <c r="BK53905" s="138"/>
      <c r="BL53905" s="138"/>
      <c r="BM53905" s="138"/>
    </row>
    <row r="53906" spans="62:65" ht="13" thickBot="1">
      <c r="BJ53906" s="138"/>
      <c r="BK53906" s="138"/>
      <c r="BL53906" s="138"/>
      <c r="BM53906" s="138"/>
    </row>
    <row r="53907" spans="62:65" ht="13" thickBot="1">
      <c r="BJ53907" s="138"/>
      <c r="BK53907" s="138"/>
      <c r="BL53907" s="138"/>
      <c r="BM53907" s="138"/>
    </row>
    <row r="53908" spans="62:65" ht="13" thickBot="1">
      <c r="BJ53908" s="138"/>
      <c r="BK53908" s="138"/>
      <c r="BL53908" s="138"/>
      <c r="BM53908" s="138"/>
    </row>
    <row r="53909" spans="62:65" ht="13" thickBot="1">
      <c r="BJ53909" s="138"/>
      <c r="BK53909" s="138"/>
      <c r="BL53909" s="138"/>
      <c r="BM53909" s="138"/>
    </row>
    <row r="53910" spans="62:65" ht="13" thickBot="1">
      <c r="BJ53910" s="138"/>
      <c r="BK53910" s="138"/>
      <c r="BL53910" s="138"/>
      <c r="BM53910" s="138"/>
    </row>
    <row r="53911" spans="62:65" ht="13" thickBot="1">
      <c r="BJ53911" s="138"/>
      <c r="BK53911" s="138"/>
      <c r="BL53911" s="138"/>
      <c r="BM53911" s="138"/>
    </row>
    <row r="53912" spans="62:65" ht="13" thickBot="1">
      <c r="BJ53912" s="138"/>
      <c r="BK53912" s="138"/>
      <c r="BL53912" s="138"/>
      <c r="BM53912" s="138"/>
    </row>
    <row r="53913" spans="62:65" ht="13" thickBot="1">
      <c r="BJ53913" s="138"/>
      <c r="BK53913" s="138"/>
      <c r="BL53913" s="138"/>
      <c r="BM53913" s="138"/>
    </row>
    <row r="53914" spans="62:65" ht="13" thickBot="1">
      <c r="BJ53914" s="138"/>
      <c r="BK53914" s="138"/>
      <c r="BL53914" s="138"/>
      <c r="BM53914" s="138"/>
    </row>
    <row r="53915" spans="62:65" ht="13" thickBot="1">
      <c r="BJ53915" s="138"/>
      <c r="BK53915" s="138"/>
      <c r="BL53915" s="138"/>
      <c r="BM53915" s="138"/>
    </row>
    <row r="53916" spans="62:65" ht="13" thickBot="1">
      <c r="BJ53916" s="138"/>
      <c r="BK53916" s="138"/>
      <c r="BL53916" s="138"/>
      <c r="BM53916" s="138"/>
    </row>
    <row r="53917" spans="62:65" ht="13" thickBot="1">
      <c r="BJ53917" s="138"/>
      <c r="BK53917" s="138"/>
      <c r="BL53917" s="138"/>
      <c r="BM53917" s="138"/>
    </row>
    <row r="53918" spans="62:65" ht="13" thickBot="1">
      <c r="BJ53918" s="138"/>
      <c r="BK53918" s="138"/>
      <c r="BL53918" s="138"/>
      <c r="BM53918" s="138"/>
    </row>
    <row r="53919" spans="62:65" ht="13" thickBot="1">
      <c r="BJ53919" s="138"/>
      <c r="BK53919" s="138"/>
      <c r="BL53919" s="138"/>
      <c r="BM53919" s="138"/>
    </row>
    <row r="53920" spans="62:65" ht="13" thickBot="1">
      <c r="BJ53920" s="138"/>
      <c r="BK53920" s="138"/>
      <c r="BL53920" s="138"/>
      <c r="BM53920" s="138"/>
    </row>
    <row r="53921" spans="62:65" ht="13" thickBot="1">
      <c r="BJ53921" s="138"/>
      <c r="BK53921" s="138"/>
      <c r="BL53921" s="138"/>
      <c r="BM53921" s="138"/>
    </row>
    <row r="53922" spans="62:65" ht="13" thickBot="1">
      <c r="BJ53922" s="138"/>
      <c r="BK53922" s="138"/>
      <c r="BL53922" s="138"/>
      <c r="BM53922" s="138"/>
    </row>
    <row r="53923" spans="62:65" ht="13" thickBot="1">
      <c r="BJ53923" s="138"/>
      <c r="BK53923" s="138"/>
      <c r="BL53923" s="138"/>
      <c r="BM53923" s="138"/>
    </row>
    <row r="53924" spans="62:65" ht="13" thickBot="1">
      <c r="BJ53924" s="138"/>
      <c r="BK53924" s="138"/>
      <c r="BL53924" s="138"/>
      <c r="BM53924" s="138"/>
    </row>
    <row r="53925" spans="62:65" ht="13" thickBot="1">
      <c r="BJ53925" s="138"/>
      <c r="BK53925" s="138"/>
      <c r="BL53925" s="138"/>
      <c r="BM53925" s="138"/>
    </row>
    <row r="53926" spans="62:65" ht="13" thickBot="1">
      <c r="BJ53926" s="138"/>
      <c r="BK53926" s="138"/>
      <c r="BL53926" s="138"/>
      <c r="BM53926" s="138"/>
    </row>
    <row r="53927" spans="62:65" ht="13" thickBot="1">
      <c r="BJ53927" s="138"/>
      <c r="BK53927" s="138"/>
      <c r="BL53927" s="138"/>
      <c r="BM53927" s="138"/>
    </row>
    <row r="53928" spans="62:65" ht="13" thickBot="1">
      <c r="BJ53928" s="138"/>
      <c r="BK53928" s="138"/>
      <c r="BL53928" s="138"/>
      <c r="BM53928" s="138"/>
    </row>
    <row r="53929" spans="62:65" ht="13" thickBot="1">
      <c r="BJ53929" s="138"/>
      <c r="BK53929" s="138"/>
      <c r="BL53929" s="138"/>
      <c r="BM53929" s="138"/>
    </row>
    <row r="53930" spans="62:65" ht="13" thickBot="1">
      <c r="BJ53930" s="138"/>
      <c r="BK53930" s="138"/>
      <c r="BL53930" s="138"/>
      <c r="BM53930" s="138"/>
    </row>
    <row r="53931" spans="62:65" ht="13" thickBot="1">
      <c r="BJ53931" s="138"/>
      <c r="BK53931" s="138"/>
      <c r="BL53931" s="138"/>
      <c r="BM53931" s="138"/>
    </row>
    <row r="53932" spans="62:65" ht="13" thickBot="1">
      <c r="BJ53932" s="138"/>
      <c r="BK53932" s="138"/>
      <c r="BL53932" s="138"/>
      <c r="BM53932" s="138"/>
    </row>
    <row r="53933" spans="62:65" ht="13" thickBot="1">
      <c r="BJ53933" s="138"/>
      <c r="BK53933" s="138"/>
      <c r="BL53933" s="138"/>
      <c r="BM53933" s="138"/>
    </row>
    <row r="53934" spans="62:65" ht="13" thickBot="1">
      <c r="BJ53934" s="138"/>
      <c r="BK53934" s="138"/>
      <c r="BL53934" s="138"/>
      <c r="BM53934" s="138"/>
    </row>
    <row r="53935" spans="62:65" ht="13" thickBot="1">
      <c r="BJ53935" s="138"/>
      <c r="BK53935" s="138"/>
      <c r="BL53935" s="138"/>
      <c r="BM53935" s="138"/>
    </row>
    <row r="53936" spans="62:65" ht="13" thickBot="1">
      <c r="BJ53936" s="138"/>
      <c r="BK53936" s="138"/>
      <c r="BL53936" s="138"/>
      <c r="BM53936" s="138"/>
    </row>
    <row r="53937" spans="62:65" ht="13" thickBot="1">
      <c r="BJ53937" s="138"/>
      <c r="BK53937" s="138"/>
      <c r="BL53937" s="138"/>
      <c r="BM53937" s="138"/>
    </row>
    <row r="53938" spans="62:65" ht="13" thickBot="1">
      <c r="BJ53938" s="138"/>
      <c r="BK53938" s="138"/>
      <c r="BL53938" s="138"/>
      <c r="BM53938" s="138"/>
    </row>
    <row r="53939" spans="62:65" ht="13" thickBot="1">
      <c r="BJ53939" s="138"/>
      <c r="BK53939" s="138"/>
      <c r="BL53939" s="138"/>
      <c r="BM53939" s="138"/>
    </row>
    <row r="53940" spans="62:65" ht="13" thickBot="1">
      <c r="BJ53940" s="138"/>
      <c r="BK53940" s="138"/>
      <c r="BL53940" s="138"/>
      <c r="BM53940" s="138"/>
    </row>
    <row r="53941" spans="62:65" ht="13" thickBot="1">
      <c r="BJ53941" s="138"/>
      <c r="BK53941" s="138"/>
      <c r="BL53941" s="138"/>
      <c r="BM53941" s="138"/>
    </row>
    <row r="53942" spans="62:65" ht="13" thickBot="1">
      <c r="BJ53942" s="138"/>
      <c r="BK53942" s="138"/>
      <c r="BL53942" s="138"/>
      <c r="BM53942" s="138"/>
    </row>
    <row r="53943" spans="62:65" ht="13" thickBot="1">
      <c r="BJ53943" s="138"/>
      <c r="BK53943" s="138"/>
      <c r="BL53943" s="138"/>
      <c r="BM53943" s="138"/>
    </row>
    <row r="53944" spans="62:65" ht="13" thickBot="1">
      <c r="BJ53944" s="138"/>
      <c r="BK53944" s="138"/>
      <c r="BL53944" s="138"/>
      <c r="BM53944" s="138"/>
    </row>
    <row r="53945" spans="62:65" ht="13" thickBot="1">
      <c r="BJ53945" s="138"/>
      <c r="BK53945" s="138"/>
      <c r="BL53945" s="138"/>
      <c r="BM53945" s="138"/>
    </row>
    <row r="53946" spans="62:65" ht="13" thickBot="1">
      <c r="BJ53946" s="138"/>
      <c r="BK53946" s="138"/>
      <c r="BL53946" s="138"/>
      <c r="BM53946" s="138"/>
    </row>
    <row r="53947" spans="62:65" ht="13" thickBot="1">
      <c r="BJ53947" s="138"/>
      <c r="BK53947" s="138"/>
      <c r="BL53947" s="138"/>
      <c r="BM53947" s="138"/>
    </row>
    <row r="53948" spans="62:65" ht="13" thickBot="1">
      <c r="BJ53948" s="138"/>
      <c r="BK53948" s="138"/>
      <c r="BL53948" s="138"/>
      <c r="BM53948" s="138"/>
    </row>
    <row r="53949" spans="62:65" ht="13" thickBot="1">
      <c r="BJ53949" s="138"/>
      <c r="BK53949" s="138"/>
      <c r="BL53949" s="138"/>
      <c r="BM53949" s="138"/>
    </row>
    <row r="53950" spans="62:65" ht="13" thickBot="1">
      <c r="BJ53950" s="138"/>
      <c r="BK53950" s="138"/>
      <c r="BL53950" s="138"/>
      <c r="BM53950" s="138"/>
    </row>
    <row r="53951" spans="62:65" ht="13" thickBot="1">
      <c r="BJ53951" s="138"/>
      <c r="BK53951" s="138"/>
      <c r="BL53951" s="138"/>
      <c r="BM53951" s="138"/>
    </row>
    <row r="53952" spans="62:65" ht="13" thickBot="1">
      <c r="BJ53952" s="138"/>
      <c r="BK53952" s="138"/>
      <c r="BL53952" s="138"/>
      <c r="BM53952" s="138"/>
    </row>
    <row r="53953" spans="62:65" ht="13" thickBot="1">
      <c r="BJ53953" s="138"/>
      <c r="BK53953" s="138"/>
      <c r="BL53953" s="138"/>
      <c r="BM53953" s="138"/>
    </row>
    <row r="53954" spans="62:65" ht="13" thickBot="1">
      <c r="BJ53954" s="138"/>
      <c r="BK53954" s="138"/>
      <c r="BL53954" s="138"/>
      <c r="BM53954" s="138"/>
    </row>
    <row r="53955" spans="62:65" ht="13" thickBot="1">
      <c r="BJ53955" s="138"/>
      <c r="BK53955" s="138"/>
      <c r="BL53955" s="138"/>
      <c r="BM53955" s="138"/>
    </row>
    <row r="53956" spans="62:65" ht="13" thickBot="1">
      <c r="BJ53956" s="138"/>
      <c r="BK53956" s="138"/>
      <c r="BL53956" s="138"/>
      <c r="BM53956" s="138"/>
    </row>
    <row r="53957" spans="62:65" ht="13" thickBot="1">
      <c r="BJ53957" s="138"/>
      <c r="BK53957" s="138"/>
      <c r="BL53957" s="138"/>
      <c r="BM53957" s="138"/>
    </row>
    <row r="53958" spans="62:65" ht="13" thickBot="1">
      <c r="BJ53958" s="138"/>
      <c r="BK53958" s="138"/>
      <c r="BL53958" s="138"/>
      <c r="BM53958" s="138"/>
    </row>
    <row r="53959" spans="62:65" ht="13" thickBot="1">
      <c r="BJ53959" s="138"/>
      <c r="BK53959" s="138"/>
      <c r="BL53959" s="138"/>
      <c r="BM53959" s="138"/>
    </row>
    <row r="53960" spans="62:65" ht="13" thickBot="1">
      <c r="BJ53960" s="138"/>
      <c r="BK53960" s="138"/>
      <c r="BL53960" s="138"/>
      <c r="BM53960" s="138"/>
    </row>
    <row r="53961" spans="62:65" ht="13" thickBot="1">
      <c r="BJ53961" s="138"/>
      <c r="BK53961" s="138"/>
      <c r="BL53961" s="138"/>
      <c r="BM53961" s="138"/>
    </row>
    <row r="53962" spans="62:65" ht="13" thickBot="1">
      <c r="BJ53962" s="138"/>
      <c r="BK53962" s="138"/>
      <c r="BL53962" s="138"/>
      <c r="BM53962" s="138"/>
    </row>
    <row r="53963" spans="62:65" ht="13" thickBot="1">
      <c r="BJ53963" s="138"/>
      <c r="BK53963" s="138"/>
      <c r="BL53963" s="138"/>
      <c r="BM53963" s="138"/>
    </row>
    <row r="53964" spans="62:65" ht="13" thickBot="1">
      <c r="BJ53964" s="138"/>
      <c r="BK53964" s="138"/>
      <c r="BL53964" s="138"/>
      <c r="BM53964" s="138"/>
    </row>
    <row r="53965" spans="62:65" ht="13" thickBot="1">
      <c r="BJ53965" s="138"/>
      <c r="BK53965" s="138"/>
      <c r="BL53965" s="138"/>
      <c r="BM53965" s="138"/>
    </row>
    <row r="53966" spans="62:65" ht="13" thickBot="1">
      <c r="BJ53966" s="138"/>
      <c r="BK53966" s="138"/>
      <c r="BL53966" s="138"/>
      <c r="BM53966" s="138"/>
    </row>
    <row r="53967" spans="62:65" ht="13" thickBot="1">
      <c r="BJ53967" s="138"/>
      <c r="BK53967" s="138"/>
      <c r="BL53967" s="138"/>
      <c r="BM53967" s="138"/>
    </row>
    <row r="53968" spans="62:65" ht="13" thickBot="1">
      <c r="BJ53968" s="138"/>
      <c r="BK53968" s="138"/>
      <c r="BL53968" s="138"/>
      <c r="BM53968" s="138"/>
    </row>
    <row r="53969" spans="62:65" ht="13" thickBot="1">
      <c r="BJ53969" s="138"/>
      <c r="BK53969" s="138"/>
      <c r="BL53969" s="138"/>
      <c r="BM53969" s="138"/>
    </row>
    <row r="53970" spans="62:65" ht="13" thickBot="1">
      <c r="BJ53970" s="138"/>
      <c r="BK53970" s="138"/>
      <c r="BL53970" s="138"/>
      <c r="BM53970" s="138"/>
    </row>
    <row r="53971" spans="62:65" ht="13" thickBot="1">
      <c r="BJ53971" s="138"/>
      <c r="BK53971" s="138"/>
      <c r="BL53971" s="138"/>
      <c r="BM53971" s="138"/>
    </row>
    <row r="53972" spans="62:65" ht="13" thickBot="1">
      <c r="BJ53972" s="138"/>
      <c r="BK53972" s="138"/>
      <c r="BL53972" s="138"/>
      <c r="BM53972" s="138"/>
    </row>
    <row r="53973" spans="62:65" ht="13" thickBot="1">
      <c r="BJ53973" s="138"/>
      <c r="BK53973" s="138"/>
      <c r="BL53973" s="138"/>
      <c r="BM53973" s="138"/>
    </row>
    <row r="53974" spans="62:65" ht="13" thickBot="1">
      <c r="BJ53974" s="138"/>
      <c r="BK53974" s="138"/>
      <c r="BL53974" s="138"/>
      <c r="BM53974" s="138"/>
    </row>
    <row r="53975" spans="62:65" ht="13" thickBot="1">
      <c r="BJ53975" s="138"/>
      <c r="BK53975" s="138"/>
      <c r="BL53975" s="138"/>
      <c r="BM53975" s="138"/>
    </row>
    <row r="53976" spans="62:65" ht="13" thickBot="1">
      <c r="BJ53976" s="138"/>
      <c r="BK53976" s="138"/>
      <c r="BL53976" s="138"/>
      <c r="BM53976" s="138"/>
    </row>
    <row r="53977" spans="62:65" ht="13" thickBot="1">
      <c r="BJ53977" s="138"/>
      <c r="BK53977" s="138"/>
      <c r="BL53977" s="138"/>
      <c r="BM53977" s="138"/>
    </row>
    <row r="53978" spans="62:65" ht="13" thickBot="1">
      <c r="BJ53978" s="138"/>
      <c r="BK53978" s="138"/>
      <c r="BL53978" s="138"/>
      <c r="BM53978" s="138"/>
    </row>
    <row r="53979" spans="62:65" ht="13" thickBot="1">
      <c r="BJ53979" s="138"/>
      <c r="BK53979" s="138"/>
      <c r="BL53979" s="138"/>
      <c r="BM53979" s="138"/>
    </row>
    <row r="53980" spans="62:65" ht="13" thickBot="1">
      <c r="BJ53980" s="138"/>
      <c r="BK53980" s="138"/>
      <c r="BL53980" s="138"/>
      <c r="BM53980" s="138"/>
    </row>
    <row r="53981" spans="62:65" ht="13" thickBot="1">
      <c r="BJ53981" s="138"/>
      <c r="BK53981" s="138"/>
      <c r="BL53981" s="138"/>
      <c r="BM53981" s="138"/>
    </row>
    <row r="53982" spans="62:65" ht="13" thickBot="1">
      <c r="BJ53982" s="138"/>
      <c r="BK53982" s="138"/>
      <c r="BL53982" s="138"/>
      <c r="BM53982" s="138"/>
    </row>
    <row r="53983" spans="62:65" ht="13" thickBot="1">
      <c r="BJ53983" s="138"/>
      <c r="BK53983" s="138"/>
      <c r="BL53983" s="138"/>
      <c r="BM53983" s="138"/>
    </row>
    <row r="53984" spans="62:65" ht="13" thickBot="1">
      <c r="BJ53984" s="138"/>
      <c r="BK53984" s="138"/>
      <c r="BL53984" s="138"/>
      <c r="BM53984" s="138"/>
    </row>
    <row r="53985" spans="62:65" ht="13" thickBot="1">
      <c r="BJ53985" s="138"/>
      <c r="BK53985" s="138"/>
      <c r="BL53985" s="138"/>
      <c r="BM53985" s="138"/>
    </row>
    <row r="53986" spans="62:65" ht="13" thickBot="1">
      <c r="BJ53986" s="138"/>
      <c r="BK53986" s="138"/>
      <c r="BL53986" s="138"/>
      <c r="BM53986" s="138"/>
    </row>
    <row r="53987" spans="62:65" ht="13" thickBot="1">
      <c r="BJ53987" s="138"/>
      <c r="BK53987" s="138"/>
      <c r="BL53987" s="138"/>
      <c r="BM53987" s="138"/>
    </row>
    <row r="53988" spans="62:65" ht="13" thickBot="1">
      <c r="BJ53988" s="138"/>
      <c r="BK53988" s="138"/>
      <c r="BL53988" s="138"/>
      <c r="BM53988" s="138"/>
    </row>
    <row r="53989" spans="62:65" ht="13" thickBot="1">
      <c r="BJ53989" s="138"/>
      <c r="BK53989" s="138"/>
      <c r="BL53989" s="138"/>
      <c r="BM53989" s="138"/>
    </row>
    <row r="53990" spans="62:65" ht="13" thickBot="1">
      <c r="BJ53990" s="138"/>
      <c r="BK53990" s="138"/>
      <c r="BL53990" s="138"/>
      <c r="BM53990" s="138"/>
    </row>
    <row r="53991" spans="62:65" ht="13" thickBot="1">
      <c r="BJ53991" s="138"/>
      <c r="BK53991" s="138"/>
      <c r="BL53991" s="138"/>
      <c r="BM53991" s="138"/>
    </row>
    <row r="53992" spans="62:65" ht="13" thickBot="1">
      <c r="BJ53992" s="138"/>
      <c r="BK53992" s="138"/>
      <c r="BL53992" s="138"/>
      <c r="BM53992" s="138"/>
    </row>
    <row r="53993" spans="62:65" ht="13" thickBot="1">
      <c r="BJ53993" s="138"/>
      <c r="BK53993" s="138"/>
      <c r="BL53993" s="138"/>
      <c r="BM53993" s="138"/>
    </row>
    <row r="53994" spans="62:65" ht="13" thickBot="1">
      <c r="BJ53994" s="138"/>
      <c r="BK53994" s="138"/>
      <c r="BL53994" s="138"/>
      <c r="BM53994" s="138"/>
    </row>
    <row r="53995" spans="62:65" ht="13" thickBot="1">
      <c r="BJ53995" s="138"/>
      <c r="BK53995" s="138"/>
      <c r="BL53995" s="138"/>
      <c r="BM53995" s="138"/>
    </row>
    <row r="53996" spans="62:65" ht="13" thickBot="1">
      <c r="BJ53996" s="138"/>
      <c r="BK53996" s="138"/>
      <c r="BL53996" s="138"/>
      <c r="BM53996" s="138"/>
    </row>
    <row r="53997" spans="62:65" ht="13" thickBot="1">
      <c r="BJ53997" s="138"/>
      <c r="BK53997" s="138"/>
      <c r="BL53997" s="138"/>
      <c r="BM53997" s="138"/>
    </row>
    <row r="53998" spans="62:65" ht="13" thickBot="1">
      <c r="BJ53998" s="138"/>
      <c r="BK53998" s="138"/>
      <c r="BL53998" s="138"/>
      <c r="BM53998" s="138"/>
    </row>
    <row r="53999" spans="62:65" ht="13" thickBot="1">
      <c r="BJ53999" s="138"/>
      <c r="BK53999" s="138"/>
      <c r="BL53999" s="138"/>
      <c r="BM53999" s="138"/>
    </row>
    <row r="54000" spans="62:65" ht="13" thickBot="1">
      <c r="BJ54000" s="138"/>
      <c r="BK54000" s="138"/>
      <c r="BL54000" s="138"/>
      <c r="BM54000" s="138"/>
    </row>
    <row r="54001" spans="62:65" ht="13" thickBot="1">
      <c r="BJ54001" s="138"/>
      <c r="BK54001" s="138"/>
      <c r="BL54001" s="138"/>
      <c r="BM54001" s="138"/>
    </row>
    <row r="54002" spans="62:65" ht="13" thickBot="1">
      <c r="BJ54002" s="138"/>
      <c r="BK54002" s="138"/>
      <c r="BL54002" s="138"/>
      <c r="BM54002" s="138"/>
    </row>
    <row r="54003" spans="62:65" ht="13" thickBot="1">
      <c r="BJ54003" s="138"/>
      <c r="BK54003" s="138"/>
      <c r="BL54003" s="138"/>
      <c r="BM54003" s="138"/>
    </row>
    <row r="54004" spans="62:65" ht="13" thickBot="1">
      <c r="BJ54004" s="138"/>
      <c r="BK54004" s="138"/>
      <c r="BL54004" s="138"/>
      <c r="BM54004" s="138"/>
    </row>
    <row r="54005" spans="62:65" ht="13" thickBot="1">
      <c r="BJ54005" s="138"/>
      <c r="BK54005" s="138"/>
      <c r="BL54005" s="138"/>
      <c r="BM54005" s="138"/>
    </row>
    <row r="54006" spans="62:65" ht="13" thickBot="1">
      <c r="BJ54006" s="138"/>
      <c r="BK54006" s="138"/>
      <c r="BL54006" s="138"/>
      <c r="BM54006" s="138"/>
    </row>
    <row r="54007" spans="62:65" ht="13" thickBot="1">
      <c r="BJ54007" s="138"/>
      <c r="BK54007" s="138"/>
      <c r="BL54007" s="138"/>
      <c r="BM54007" s="138"/>
    </row>
    <row r="54008" spans="62:65" ht="13" thickBot="1">
      <c r="BJ54008" s="138"/>
      <c r="BK54008" s="138"/>
      <c r="BL54008" s="138"/>
      <c r="BM54008" s="138"/>
    </row>
    <row r="54009" spans="62:65" ht="13" thickBot="1">
      <c r="BJ54009" s="138"/>
      <c r="BK54009" s="138"/>
      <c r="BL54009" s="138"/>
      <c r="BM54009" s="138"/>
    </row>
    <row r="54010" spans="62:65" ht="13" thickBot="1">
      <c r="BJ54010" s="138"/>
      <c r="BK54010" s="138"/>
      <c r="BL54010" s="138"/>
      <c r="BM54010" s="138"/>
    </row>
    <row r="54011" spans="62:65" ht="13" thickBot="1">
      <c r="BJ54011" s="138"/>
      <c r="BK54011" s="138"/>
      <c r="BL54011" s="138"/>
      <c r="BM54011" s="138"/>
    </row>
    <row r="54012" spans="62:65" ht="13" thickBot="1">
      <c r="BJ54012" s="138"/>
      <c r="BK54012" s="138"/>
      <c r="BL54012" s="138"/>
      <c r="BM54012" s="138"/>
    </row>
    <row r="54013" spans="62:65" ht="13" thickBot="1">
      <c r="BJ54013" s="138"/>
      <c r="BK54013" s="138"/>
      <c r="BL54013" s="138"/>
      <c r="BM54013" s="138"/>
    </row>
    <row r="54014" spans="62:65" ht="13" thickBot="1">
      <c r="BJ54014" s="138"/>
      <c r="BK54014" s="138"/>
      <c r="BL54014" s="138"/>
      <c r="BM54014" s="138"/>
    </row>
    <row r="54015" spans="62:65" ht="13" thickBot="1">
      <c r="BJ54015" s="138"/>
      <c r="BK54015" s="138"/>
      <c r="BL54015" s="138"/>
      <c r="BM54015" s="138"/>
    </row>
    <row r="54016" spans="62:65" ht="13" thickBot="1">
      <c r="BJ54016" s="138"/>
      <c r="BK54016" s="138"/>
      <c r="BL54016" s="138"/>
      <c r="BM54016" s="138"/>
    </row>
    <row r="54017" spans="62:65" ht="13" thickBot="1">
      <c r="BJ54017" s="138"/>
      <c r="BK54017" s="138"/>
      <c r="BL54017" s="138"/>
      <c r="BM54017" s="138"/>
    </row>
    <row r="54018" spans="62:65" ht="13" thickBot="1">
      <c r="BJ54018" s="138"/>
      <c r="BK54018" s="138"/>
      <c r="BL54018" s="138"/>
      <c r="BM54018" s="138"/>
    </row>
    <row r="54019" spans="62:65" ht="13" thickBot="1">
      <c r="BJ54019" s="138"/>
      <c r="BK54019" s="138"/>
      <c r="BL54019" s="138"/>
      <c r="BM54019" s="138"/>
    </row>
    <row r="54020" spans="62:65" ht="13" thickBot="1">
      <c r="BJ54020" s="138"/>
      <c r="BK54020" s="138"/>
      <c r="BL54020" s="138"/>
      <c r="BM54020" s="138"/>
    </row>
    <row r="54021" spans="62:65" ht="13" thickBot="1">
      <c r="BJ54021" s="138"/>
      <c r="BK54021" s="138"/>
      <c r="BL54021" s="138"/>
      <c r="BM54021" s="138"/>
    </row>
    <row r="54022" spans="62:65" ht="13" thickBot="1">
      <c r="BJ54022" s="138"/>
      <c r="BK54022" s="138"/>
      <c r="BL54022" s="138"/>
      <c r="BM54022" s="138"/>
    </row>
    <row r="54023" spans="62:65" ht="13" thickBot="1">
      <c r="BJ54023" s="138"/>
      <c r="BK54023" s="138"/>
      <c r="BL54023" s="138"/>
      <c r="BM54023" s="138"/>
    </row>
    <row r="54024" spans="62:65" ht="13" thickBot="1">
      <c r="BJ54024" s="138"/>
      <c r="BK54024" s="138"/>
      <c r="BL54024" s="138"/>
      <c r="BM54024" s="138"/>
    </row>
    <row r="54025" spans="62:65" ht="13" thickBot="1">
      <c r="BJ54025" s="138"/>
      <c r="BK54025" s="138"/>
      <c r="BL54025" s="138"/>
      <c r="BM54025" s="138"/>
    </row>
    <row r="54026" spans="62:65" ht="13" thickBot="1">
      <c r="BJ54026" s="138"/>
      <c r="BK54026" s="138"/>
      <c r="BL54026" s="138"/>
      <c r="BM54026" s="138"/>
    </row>
    <row r="54027" spans="62:65" ht="13" thickBot="1">
      <c r="BJ54027" s="138"/>
      <c r="BK54027" s="138"/>
      <c r="BL54027" s="138"/>
      <c r="BM54027" s="138"/>
    </row>
    <row r="54028" spans="62:65" ht="13" thickBot="1">
      <c r="BJ54028" s="138"/>
      <c r="BK54028" s="138"/>
      <c r="BL54028" s="138"/>
      <c r="BM54028" s="138"/>
    </row>
    <row r="54029" spans="62:65" ht="13" thickBot="1">
      <c r="BJ54029" s="138"/>
      <c r="BK54029" s="138"/>
      <c r="BL54029" s="138"/>
      <c r="BM54029" s="138"/>
    </row>
    <row r="54030" spans="62:65" ht="13" thickBot="1">
      <c r="BJ54030" s="138"/>
      <c r="BK54030" s="138"/>
      <c r="BL54030" s="138"/>
      <c r="BM54030" s="138"/>
    </row>
    <row r="54031" spans="62:65" ht="13" thickBot="1">
      <c r="BJ54031" s="138"/>
      <c r="BK54031" s="138"/>
      <c r="BL54031" s="138"/>
      <c r="BM54031" s="138"/>
    </row>
    <row r="54032" spans="62:65" ht="13" thickBot="1">
      <c r="BJ54032" s="138"/>
      <c r="BK54032" s="138"/>
      <c r="BL54032" s="138"/>
      <c r="BM54032" s="138"/>
    </row>
    <row r="54033" spans="62:65" ht="13" thickBot="1">
      <c r="BJ54033" s="138"/>
      <c r="BK54033" s="138"/>
      <c r="BL54033" s="138"/>
      <c r="BM54033" s="138"/>
    </row>
    <row r="54034" spans="62:65" ht="13" thickBot="1">
      <c r="BJ54034" s="138"/>
      <c r="BK54034" s="138"/>
      <c r="BL54034" s="138"/>
      <c r="BM54034" s="138"/>
    </row>
    <row r="54035" spans="62:65" ht="13" thickBot="1">
      <c r="BJ54035" s="138"/>
      <c r="BK54035" s="138"/>
      <c r="BL54035" s="138"/>
      <c r="BM54035" s="138"/>
    </row>
    <row r="54036" spans="62:65" ht="13" thickBot="1">
      <c r="BJ54036" s="138"/>
      <c r="BK54036" s="138"/>
      <c r="BL54036" s="138"/>
      <c r="BM54036" s="138"/>
    </row>
    <row r="54037" spans="62:65" ht="13" thickBot="1">
      <c r="BJ54037" s="138"/>
      <c r="BK54037" s="138"/>
      <c r="BL54037" s="138"/>
      <c r="BM54037" s="138"/>
    </row>
    <row r="54038" spans="62:65" ht="13" thickBot="1">
      <c r="BJ54038" s="138"/>
      <c r="BK54038" s="138"/>
      <c r="BL54038" s="138"/>
      <c r="BM54038" s="138"/>
    </row>
    <row r="54039" spans="62:65" ht="13" thickBot="1">
      <c r="BJ54039" s="138"/>
      <c r="BK54039" s="138"/>
      <c r="BL54039" s="138"/>
      <c r="BM54039" s="138"/>
    </row>
    <row r="54040" spans="62:65" ht="13" thickBot="1">
      <c r="BJ54040" s="138"/>
      <c r="BK54040" s="138"/>
      <c r="BL54040" s="138"/>
      <c r="BM54040" s="138"/>
    </row>
    <row r="54041" spans="62:65" ht="13" thickBot="1">
      <c r="BJ54041" s="138"/>
      <c r="BK54041" s="138"/>
      <c r="BL54041" s="138"/>
      <c r="BM54041" s="138"/>
    </row>
    <row r="54042" spans="62:65" ht="13" thickBot="1">
      <c r="BJ54042" s="138"/>
      <c r="BK54042" s="138"/>
      <c r="BL54042" s="138"/>
      <c r="BM54042" s="138"/>
    </row>
    <row r="54043" spans="62:65" ht="13" thickBot="1">
      <c r="BJ54043" s="138"/>
      <c r="BK54043" s="138"/>
      <c r="BL54043" s="138"/>
      <c r="BM54043" s="138"/>
    </row>
    <row r="54044" spans="62:65" ht="13" thickBot="1">
      <c r="BJ54044" s="138"/>
      <c r="BK54044" s="138"/>
      <c r="BL54044" s="138"/>
      <c r="BM54044" s="138"/>
    </row>
    <row r="54045" spans="62:65" ht="13" thickBot="1">
      <c r="BJ54045" s="138"/>
      <c r="BK54045" s="138"/>
      <c r="BL54045" s="138"/>
      <c r="BM54045" s="138"/>
    </row>
    <row r="54046" spans="62:65" ht="13" thickBot="1">
      <c r="BJ54046" s="138"/>
      <c r="BK54046" s="138"/>
      <c r="BL54046" s="138"/>
      <c r="BM54046" s="138"/>
    </row>
    <row r="54047" spans="62:65" ht="13" thickBot="1">
      <c r="BJ54047" s="138"/>
      <c r="BK54047" s="138"/>
      <c r="BL54047" s="138"/>
      <c r="BM54047" s="138"/>
    </row>
    <row r="54048" spans="62:65" ht="13" thickBot="1">
      <c r="BJ54048" s="138"/>
      <c r="BK54048" s="138"/>
      <c r="BL54048" s="138"/>
      <c r="BM54048" s="138"/>
    </row>
    <row r="54049" spans="62:65" ht="13" thickBot="1">
      <c r="BJ54049" s="138"/>
      <c r="BK54049" s="138"/>
      <c r="BL54049" s="138"/>
      <c r="BM54049" s="138"/>
    </row>
    <row r="54050" spans="62:65" ht="13" thickBot="1">
      <c r="BJ54050" s="138"/>
      <c r="BK54050" s="138"/>
      <c r="BL54050" s="138"/>
      <c r="BM54050" s="138"/>
    </row>
    <row r="54051" spans="62:65" ht="13" thickBot="1">
      <c r="BJ54051" s="138"/>
      <c r="BK54051" s="138"/>
      <c r="BL54051" s="138"/>
      <c r="BM54051" s="138"/>
    </row>
    <row r="54052" spans="62:65" ht="13" thickBot="1">
      <c r="BJ54052" s="138"/>
      <c r="BK54052" s="138"/>
      <c r="BL54052" s="138"/>
      <c r="BM54052" s="138"/>
    </row>
    <row r="54053" spans="62:65" ht="13" thickBot="1">
      <c r="BJ54053" s="138"/>
      <c r="BK54053" s="138"/>
      <c r="BL54053" s="138"/>
      <c r="BM54053" s="138"/>
    </row>
    <row r="54054" spans="62:65" ht="13" thickBot="1">
      <c r="BJ54054" s="138"/>
      <c r="BK54054" s="138"/>
      <c r="BL54054" s="138"/>
      <c r="BM54054" s="138"/>
    </row>
    <row r="54055" spans="62:65" ht="13" thickBot="1">
      <c r="BJ54055" s="138"/>
      <c r="BK54055" s="138"/>
      <c r="BL54055" s="138"/>
      <c r="BM54055" s="138"/>
    </row>
    <row r="54056" spans="62:65" ht="13" thickBot="1">
      <c r="BJ54056" s="138"/>
      <c r="BK54056" s="138"/>
      <c r="BL54056" s="138"/>
      <c r="BM54056" s="138"/>
    </row>
    <row r="54057" spans="62:65" ht="13" thickBot="1">
      <c r="BJ54057" s="138"/>
      <c r="BK54057" s="138"/>
      <c r="BL54057" s="138"/>
      <c r="BM54057" s="138"/>
    </row>
    <row r="54058" spans="62:65" ht="13" thickBot="1">
      <c r="BJ54058" s="138"/>
      <c r="BK54058" s="138"/>
      <c r="BL54058" s="138"/>
      <c r="BM54058" s="138"/>
    </row>
    <row r="54059" spans="62:65" ht="13" thickBot="1">
      <c r="BJ54059" s="138"/>
      <c r="BK54059" s="138"/>
      <c r="BL54059" s="138"/>
      <c r="BM54059" s="138"/>
    </row>
    <row r="54060" spans="62:65" ht="13" thickBot="1">
      <c r="BJ54060" s="138"/>
      <c r="BK54060" s="138"/>
      <c r="BL54060" s="138"/>
      <c r="BM54060" s="138"/>
    </row>
    <row r="54061" spans="62:65" ht="13" thickBot="1">
      <c r="BJ54061" s="138"/>
      <c r="BK54061" s="138"/>
      <c r="BL54061" s="138"/>
      <c r="BM54061" s="138"/>
    </row>
    <row r="54062" spans="62:65" ht="13" thickBot="1">
      <c r="BJ54062" s="138"/>
      <c r="BK54062" s="138"/>
      <c r="BL54062" s="138"/>
      <c r="BM54062" s="138"/>
    </row>
    <row r="54063" spans="62:65" ht="13" thickBot="1">
      <c r="BJ54063" s="138"/>
      <c r="BK54063" s="138"/>
      <c r="BL54063" s="138"/>
      <c r="BM54063" s="138"/>
    </row>
    <row r="54064" spans="62:65" ht="13" thickBot="1">
      <c r="BJ54064" s="138"/>
      <c r="BK54064" s="138"/>
      <c r="BL54064" s="138"/>
      <c r="BM54064" s="138"/>
    </row>
    <row r="54065" spans="62:65" ht="13" thickBot="1">
      <c r="BJ54065" s="138"/>
      <c r="BK54065" s="138"/>
      <c r="BL54065" s="138"/>
      <c r="BM54065" s="138"/>
    </row>
    <row r="54066" spans="62:65" ht="13" thickBot="1">
      <c r="BJ54066" s="138"/>
      <c r="BK54066" s="138"/>
      <c r="BL54066" s="138"/>
      <c r="BM54066" s="138"/>
    </row>
    <row r="54067" spans="62:65" ht="13" thickBot="1">
      <c r="BJ54067" s="138"/>
      <c r="BK54067" s="138"/>
      <c r="BL54067" s="138"/>
      <c r="BM54067" s="138"/>
    </row>
    <row r="54068" spans="62:65" ht="13" thickBot="1">
      <c r="BJ54068" s="138"/>
      <c r="BK54068" s="138"/>
      <c r="BL54068" s="138"/>
      <c r="BM54068" s="138"/>
    </row>
    <row r="54069" spans="62:65" ht="13" thickBot="1">
      <c r="BJ54069" s="138"/>
      <c r="BK54069" s="138"/>
      <c r="BL54069" s="138"/>
      <c r="BM54069" s="138"/>
    </row>
    <row r="54070" spans="62:65" ht="13" thickBot="1">
      <c r="BJ54070" s="138"/>
      <c r="BK54070" s="138"/>
      <c r="BL54070" s="138"/>
      <c r="BM54070" s="138"/>
    </row>
    <row r="54071" spans="62:65" ht="13" thickBot="1">
      <c r="BJ54071" s="138"/>
      <c r="BK54071" s="138"/>
      <c r="BL54071" s="138"/>
      <c r="BM54071" s="138"/>
    </row>
    <row r="54072" spans="62:65" ht="13" thickBot="1">
      <c r="BJ54072" s="138"/>
      <c r="BK54072" s="138"/>
      <c r="BL54072" s="138"/>
      <c r="BM54072" s="138"/>
    </row>
    <row r="54073" spans="62:65" ht="13" thickBot="1">
      <c r="BJ54073" s="138"/>
      <c r="BK54073" s="138"/>
      <c r="BL54073" s="138"/>
      <c r="BM54073" s="138"/>
    </row>
    <row r="54074" spans="62:65" ht="13" thickBot="1">
      <c r="BJ54074" s="138"/>
      <c r="BK54074" s="138"/>
      <c r="BL54074" s="138"/>
      <c r="BM54074" s="138"/>
    </row>
    <row r="54075" spans="62:65" ht="13" thickBot="1">
      <c r="BJ54075" s="138"/>
      <c r="BK54075" s="138"/>
      <c r="BL54075" s="138"/>
      <c r="BM54075" s="138"/>
    </row>
    <row r="54076" spans="62:65" ht="13" thickBot="1">
      <c r="BJ54076" s="138"/>
      <c r="BK54076" s="138"/>
      <c r="BL54076" s="138"/>
      <c r="BM54076" s="138"/>
    </row>
    <row r="54077" spans="62:65" ht="13" thickBot="1">
      <c r="BJ54077" s="138"/>
      <c r="BK54077" s="138"/>
      <c r="BL54077" s="138"/>
      <c r="BM54077" s="138"/>
    </row>
    <row r="54078" spans="62:65" ht="13" thickBot="1">
      <c r="BJ54078" s="138"/>
      <c r="BK54078" s="138"/>
      <c r="BL54078" s="138"/>
      <c r="BM54078" s="138"/>
    </row>
    <row r="54079" spans="62:65" ht="13" thickBot="1">
      <c r="BJ54079" s="138"/>
      <c r="BK54079" s="138"/>
      <c r="BL54079" s="138"/>
      <c r="BM54079" s="138"/>
    </row>
    <row r="54080" spans="62:65" ht="13" thickBot="1">
      <c r="BJ54080" s="138"/>
      <c r="BK54080" s="138"/>
      <c r="BL54080" s="138"/>
      <c r="BM54080" s="138"/>
    </row>
    <row r="54081" spans="62:65" ht="13" thickBot="1">
      <c r="BJ54081" s="138"/>
      <c r="BK54081" s="138"/>
      <c r="BL54081" s="138"/>
      <c r="BM54081" s="138"/>
    </row>
    <row r="54082" spans="62:65" ht="13" thickBot="1">
      <c r="BJ54082" s="138"/>
      <c r="BK54082" s="138"/>
      <c r="BL54082" s="138"/>
      <c r="BM54082" s="138"/>
    </row>
    <row r="54083" spans="62:65" ht="13" thickBot="1">
      <c r="BJ54083" s="138"/>
      <c r="BK54083" s="138"/>
      <c r="BL54083" s="138"/>
      <c r="BM54083" s="138"/>
    </row>
    <row r="54084" spans="62:65" ht="13" thickBot="1">
      <c r="BJ54084" s="138"/>
      <c r="BK54084" s="138"/>
      <c r="BL54084" s="138"/>
      <c r="BM54084" s="138"/>
    </row>
    <row r="54085" spans="62:65" ht="13" thickBot="1">
      <c r="BJ54085" s="138"/>
      <c r="BK54085" s="138"/>
      <c r="BL54085" s="138"/>
      <c r="BM54085" s="138"/>
    </row>
    <row r="54086" spans="62:65" ht="13" thickBot="1">
      <c r="BJ54086" s="138"/>
      <c r="BK54086" s="138"/>
      <c r="BL54086" s="138"/>
      <c r="BM54086" s="138"/>
    </row>
    <row r="54087" spans="62:65" ht="13" thickBot="1">
      <c r="BJ54087" s="138"/>
      <c r="BK54087" s="138"/>
      <c r="BL54087" s="138"/>
      <c r="BM54087" s="138"/>
    </row>
    <row r="54088" spans="62:65" ht="13" thickBot="1">
      <c r="BJ54088" s="138"/>
      <c r="BK54088" s="138"/>
      <c r="BL54088" s="138"/>
      <c r="BM54088" s="138"/>
    </row>
    <row r="54089" spans="62:65" ht="13" thickBot="1">
      <c r="BJ54089" s="138"/>
      <c r="BK54089" s="138"/>
      <c r="BL54089" s="138"/>
      <c r="BM54089" s="138"/>
    </row>
    <row r="54090" spans="62:65" ht="13" thickBot="1">
      <c r="BJ54090" s="138"/>
      <c r="BK54090" s="138"/>
      <c r="BL54090" s="138"/>
      <c r="BM54090" s="138"/>
    </row>
    <row r="54091" spans="62:65" ht="13" thickBot="1">
      <c r="BJ54091" s="138"/>
      <c r="BK54091" s="138"/>
      <c r="BL54091" s="138"/>
      <c r="BM54091" s="138"/>
    </row>
    <row r="54092" spans="62:65" ht="13" thickBot="1">
      <c r="BJ54092" s="138"/>
      <c r="BK54092" s="138"/>
      <c r="BL54092" s="138"/>
      <c r="BM54092" s="138"/>
    </row>
    <row r="54093" spans="62:65" ht="13" thickBot="1">
      <c r="BJ54093" s="138"/>
      <c r="BK54093" s="138"/>
      <c r="BL54093" s="138"/>
      <c r="BM54093" s="138"/>
    </row>
    <row r="54094" spans="62:65" ht="13" thickBot="1">
      <c r="BJ54094" s="138"/>
      <c r="BK54094" s="138"/>
      <c r="BL54094" s="138"/>
      <c r="BM54094" s="138"/>
    </row>
    <row r="54095" spans="62:65" ht="13" thickBot="1">
      <c r="BJ54095" s="138"/>
      <c r="BK54095" s="138"/>
      <c r="BL54095" s="138"/>
      <c r="BM54095" s="138"/>
    </row>
    <row r="54096" spans="62:65" ht="13" thickBot="1">
      <c r="BJ54096" s="138"/>
      <c r="BK54096" s="138"/>
      <c r="BL54096" s="138"/>
      <c r="BM54096" s="138"/>
    </row>
    <row r="54097" spans="62:65" ht="13" thickBot="1">
      <c r="BJ54097" s="138"/>
      <c r="BK54097" s="138"/>
      <c r="BL54097" s="138"/>
      <c r="BM54097" s="138"/>
    </row>
    <row r="54098" spans="62:65" ht="13" thickBot="1">
      <c r="BJ54098" s="138"/>
      <c r="BK54098" s="138"/>
      <c r="BL54098" s="138"/>
      <c r="BM54098" s="138"/>
    </row>
    <row r="54099" spans="62:65" ht="13" thickBot="1">
      <c r="BJ54099" s="138"/>
      <c r="BK54099" s="138"/>
      <c r="BL54099" s="138"/>
      <c r="BM54099" s="138"/>
    </row>
    <row r="54100" spans="62:65" ht="13" thickBot="1">
      <c r="BJ54100" s="138"/>
      <c r="BK54100" s="138"/>
      <c r="BL54100" s="138"/>
      <c r="BM54100" s="138"/>
    </row>
    <row r="54101" spans="62:65" ht="13" thickBot="1">
      <c r="BJ54101" s="138"/>
      <c r="BK54101" s="138"/>
      <c r="BL54101" s="138"/>
      <c r="BM54101" s="138"/>
    </row>
    <row r="54102" spans="62:65" ht="13" thickBot="1">
      <c r="BJ54102" s="138"/>
      <c r="BK54102" s="138"/>
      <c r="BL54102" s="138"/>
      <c r="BM54102" s="138"/>
    </row>
    <row r="54103" spans="62:65" ht="13" thickBot="1">
      <c r="BJ54103" s="138"/>
      <c r="BK54103" s="138"/>
      <c r="BL54103" s="138"/>
      <c r="BM54103" s="138"/>
    </row>
    <row r="54104" spans="62:65" ht="13" thickBot="1">
      <c r="BJ54104" s="138"/>
      <c r="BK54104" s="138"/>
      <c r="BL54104" s="138"/>
      <c r="BM54104" s="138"/>
    </row>
    <row r="54105" spans="62:65" ht="13" thickBot="1">
      <c r="BJ54105" s="138"/>
      <c r="BK54105" s="138"/>
      <c r="BL54105" s="138"/>
      <c r="BM54105" s="138"/>
    </row>
    <row r="54106" spans="62:65" ht="13" thickBot="1">
      <c r="BJ54106" s="138"/>
      <c r="BK54106" s="138"/>
      <c r="BL54106" s="138"/>
      <c r="BM54106" s="138"/>
    </row>
    <row r="54107" spans="62:65" ht="13" thickBot="1">
      <c r="BJ54107" s="138"/>
      <c r="BK54107" s="138"/>
      <c r="BL54107" s="138"/>
      <c r="BM54107" s="138"/>
    </row>
    <row r="54108" spans="62:65" ht="13" thickBot="1">
      <c r="BJ54108" s="138"/>
      <c r="BK54108" s="138"/>
      <c r="BL54108" s="138"/>
      <c r="BM54108" s="138"/>
    </row>
    <row r="54109" spans="62:65" ht="13" thickBot="1">
      <c r="BJ54109" s="138"/>
      <c r="BK54109" s="138"/>
      <c r="BL54109" s="138"/>
      <c r="BM54109" s="138"/>
    </row>
    <row r="54110" spans="62:65" ht="13" thickBot="1">
      <c r="BJ54110" s="138"/>
      <c r="BK54110" s="138"/>
      <c r="BL54110" s="138"/>
      <c r="BM54110" s="138"/>
    </row>
    <row r="54111" spans="62:65" ht="13" thickBot="1">
      <c r="BJ54111" s="138"/>
      <c r="BK54111" s="138"/>
      <c r="BL54111" s="138"/>
      <c r="BM54111" s="138"/>
    </row>
    <row r="54112" spans="62:65" ht="13" thickBot="1">
      <c r="BJ54112" s="138"/>
      <c r="BK54112" s="138"/>
      <c r="BL54112" s="138"/>
      <c r="BM54112" s="138"/>
    </row>
    <row r="54113" spans="62:65" ht="13" thickBot="1">
      <c r="BJ54113" s="138"/>
      <c r="BK54113" s="138"/>
      <c r="BL54113" s="138"/>
      <c r="BM54113" s="138"/>
    </row>
    <row r="54114" spans="62:65" ht="13" thickBot="1">
      <c r="BJ54114" s="138"/>
      <c r="BK54114" s="138"/>
      <c r="BL54114" s="138"/>
      <c r="BM54114" s="138"/>
    </row>
    <row r="54115" spans="62:65" ht="13" thickBot="1">
      <c r="BJ54115" s="138"/>
      <c r="BK54115" s="138"/>
      <c r="BL54115" s="138"/>
      <c r="BM54115" s="138"/>
    </row>
    <row r="54116" spans="62:65" ht="13" thickBot="1">
      <c r="BJ54116" s="138"/>
      <c r="BK54116" s="138"/>
      <c r="BL54116" s="138"/>
      <c r="BM54116" s="138"/>
    </row>
    <row r="54117" spans="62:65" ht="13" thickBot="1">
      <c r="BJ54117" s="138"/>
      <c r="BK54117" s="138"/>
      <c r="BL54117" s="138"/>
      <c r="BM54117" s="138"/>
    </row>
    <row r="54118" spans="62:65" ht="13" thickBot="1">
      <c r="BJ54118" s="138"/>
      <c r="BK54118" s="138"/>
      <c r="BL54118" s="138"/>
      <c r="BM54118" s="138"/>
    </row>
    <row r="54119" spans="62:65" ht="13" thickBot="1">
      <c r="BJ54119" s="138"/>
      <c r="BK54119" s="138"/>
      <c r="BL54119" s="138"/>
      <c r="BM54119" s="138"/>
    </row>
    <row r="54120" spans="62:65" ht="13" thickBot="1">
      <c r="BJ54120" s="138"/>
      <c r="BK54120" s="138"/>
      <c r="BL54120" s="138"/>
      <c r="BM54120" s="138"/>
    </row>
    <row r="54121" spans="62:65" ht="13" thickBot="1">
      <c r="BJ54121" s="138"/>
      <c r="BK54121" s="138"/>
      <c r="BL54121" s="138"/>
      <c r="BM54121" s="138"/>
    </row>
    <row r="54122" spans="62:65" ht="13" thickBot="1">
      <c r="BJ54122" s="138"/>
      <c r="BK54122" s="138"/>
      <c r="BL54122" s="138"/>
      <c r="BM54122" s="138"/>
    </row>
    <row r="54123" spans="62:65" ht="13" thickBot="1">
      <c r="BJ54123" s="138"/>
      <c r="BK54123" s="138"/>
      <c r="BL54123" s="138"/>
      <c r="BM54123" s="138"/>
    </row>
    <row r="54124" spans="62:65" ht="13" thickBot="1">
      <c r="BJ54124" s="138"/>
      <c r="BK54124" s="138"/>
      <c r="BL54124" s="138"/>
      <c r="BM54124" s="138"/>
    </row>
    <row r="54125" spans="62:65" ht="13" thickBot="1">
      <c r="BJ54125" s="138"/>
      <c r="BK54125" s="138"/>
      <c r="BL54125" s="138"/>
      <c r="BM54125" s="138"/>
    </row>
    <row r="54126" spans="62:65" ht="13" thickBot="1">
      <c r="BJ54126" s="138"/>
      <c r="BK54126" s="138"/>
      <c r="BL54126" s="138"/>
      <c r="BM54126" s="138"/>
    </row>
    <row r="54127" spans="62:65" ht="13" thickBot="1">
      <c r="BJ54127" s="138"/>
      <c r="BK54127" s="138"/>
      <c r="BL54127" s="138"/>
      <c r="BM54127" s="138"/>
    </row>
    <row r="54128" spans="62:65" ht="13" thickBot="1">
      <c r="BJ54128" s="138"/>
      <c r="BK54128" s="138"/>
      <c r="BL54128" s="138"/>
      <c r="BM54128" s="138"/>
    </row>
    <row r="54129" spans="62:65" ht="13" thickBot="1">
      <c r="BJ54129" s="138"/>
      <c r="BK54129" s="138"/>
      <c r="BL54129" s="138"/>
      <c r="BM54129" s="138"/>
    </row>
    <row r="54130" spans="62:65" ht="13" thickBot="1">
      <c r="BJ54130" s="138"/>
      <c r="BK54130" s="138"/>
      <c r="BL54130" s="138"/>
      <c r="BM54130" s="138"/>
    </row>
    <row r="54131" spans="62:65" ht="13" thickBot="1">
      <c r="BJ54131" s="138"/>
      <c r="BK54131" s="138"/>
      <c r="BL54131" s="138"/>
      <c r="BM54131" s="138"/>
    </row>
    <row r="54132" spans="62:65" ht="13" thickBot="1">
      <c r="BJ54132" s="138"/>
      <c r="BK54132" s="138"/>
      <c r="BL54132" s="138"/>
      <c r="BM54132" s="138"/>
    </row>
    <row r="54133" spans="62:65" ht="13" thickBot="1">
      <c r="BJ54133" s="138"/>
      <c r="BK54133" s="138"/>
      <c r="BL54133" s="138"/>
      <c r="BM54133" s="138"/>
    </row>
    <row r="54134" spans="62:65" ht="13" thickBot="1">
      <c r="BJ54134" s="138"/>
      <c r="BK54134" s="138"/>
      <c r="BL54134" s="138"/>
      <c r="BM54134" s="138"/>
    </row>
    <row r="54135" spans="62:65" ht="13" thickBot="1">
      <c r="BJ54135" s="138"/>
      <c r="BK54135" s="138"/>
      <c r="BL54135" s="138"/>
      <c r="BM54135" s="138"/>
    </row>
    <row r="54136" spans="62:65" ht="13" thickBot="1">
      <c r="BJ54136" s="138"/>
      <c r="BK54136" s="138"/>
      <c r="BL54136" s="138"/>
      <c r="BM54136" s="138"/>
    </row>
    <row r="54137" spans="62:65" ht="13" thickBot="1">
      <c r="BJ54137" s="138"/>
      <c r="BK54137" s="138"/>
      <c r="BL54137" s="138"/>
      <c r="BM54137" s="138"/>
    </row>
    <row r="54138" spans="62:65" ht="13" thickBot="1">
      <c r="BJ54138" s="138"/>
      <c r="BK54138" s="138"/>
      <c r="BL54138" s="138"/>
      <c r="BM54138" s="138"/>
    </row>
    <row r="54139" spans="62:65" ht="13" thickBot="1">
      <c r="BJ54139" s="138"/>
      <c r="BK54139" s="138"/>
      <c r="BL54139" s="138"/>
      <c r="BM54139" s="138"/>
    </row>
    <row r="54140" spans="62:65" ht="13" thickBot="1">
      <c r="BJ54140" s="138"/>
      <c r="BK54140" s="138"/>
      <c r="BL54140" s="138"/>
      <c r="BM54140" s="138"/>
    </row>
    <row r="54141" spans="62:65" ht="13" thickBot="1">
      <c r="BJ54141" s="138"/>
      <c r="BK54141" s="138"/>
      <c r="BL54141" s="138"/>
      <c r="BM54141" s="138"/>
    </row>
    <row r="54142" spans="62:65" ht="13" thickBot="1">
      <c r="BJ54142" s="138"/>
      <c r="BK54142" s="138"/>
      <c r="BL54142" s="138"/>
      <c r="BM54142" s="138"/>
    </row>
    <row r="54143" spans="62:65" ht="13" thickBot="1">
      <c r="BJ54143" s="138"/>
      <c r="BK54143" s="138"/>
      <c r="BL54143" s="138"/>
      <c r="BM54143" s="138"/>
    </row>
    <row r="54144" spans="62:65" ht="13" thickBot="1">
      <c r="BJ54144" s="138"/>
      <c r="BK54144" s="138"/>
      <c r="BL54144" s="138"/>
      <c r="BM54144" s="138"/>
    </row>
    <row r="54145" spans="62:65" ht="13" thickBot="1">
      <c r="BJ54145" s="138"/>
      <c r="BK54145" s="138"/>
      <c r="BL54145" s="138"/>
      <c r="BM54145" s="138"/>
    </row>
    <row r="54146" spans="62:65" ht="13" thickBot="1">
      <c r="BJ54146" s="138"/>
      <c r="BK54146" s="138"/>
      <c r="BL54146" s="138"/>
      <c r="BM54146" s="138"/>
    </row>
    <row r="54147" spans="62:65" ht="13" thickBot="1">
      <c r="BJ54147" s="138"/>
      <c r="BK54147" s="138"/>
      <c r="BL54147" s="138"/>
      <c r="BM54147" s="138"/>
    </row>
    <row r="54148" spans="62:65" ht="13" thickBot="1">
      <c r="BJ54148" s="138"/>
      <c r="BK54148" s="138"/>
      <c r="BL54148" s="138"/>
      <c r="BM54148" s="138"/>
    </row>
    <row r="54149" spans="62:65" ht="13" thickBot="1">
      <c r="BJ54149" s="138"/>
      <c r="BK54149" s="138"/>
      <c r="BL54149" s="138"/>
      <c r="BM54149" s="138"/>
    </row>
    <row r="54150" spans="62:65" ht="13" thickBot="1">
      <c r="BJ54150" s="138"/>
      <c r="BK54150" s="138"/>
      <c r="BL54150" s="138"/>
      <c r="BM54150" s="138"/>
    </row>
    <row r="54151" spans="62:65" ht="13" thickBot="1">
      <c r="BJ54151" s="138"/>
      <c r="BK54151" s="138"/>
      <c r="BL54151" s="138"/>
      <c r="BM54151" s="138"/>
    </row>
    <row r="54152" spans="62:65" ht="13" thickBot="1">
      <c r="BJ54152" s="138"/>
      <c r="BK54152" s="138"/>
      <c r="BL54152" s="138"/>
      <c r="BM54152" s="138"/>
    </row>
    <row r="54153" spans="62:65" ht="13" thickBot="1">
      <c r="BJ54153" s="138"/>
      <c r="BK54153" s="138"/>
      <c r="BL54153" s="138"/>
      <c r="BM54153" s="138"/>
    </row>
    <row r="54154" spans="62:65" ht="13" thickBot="1">
      <c r="BJ54154" s="138"/>
      <c r="BK54154" s="138"/>
      <c r="BL54154" s="138"/>
      <c r="BM54154" s="138"/>
    </row>
    <row r="54155" spans="62:65" ht="13" thickBot="1">
      <c r="BJ54155" s="138"/>
      <c r="BK54155" s="138"/>
      <c r="BL54155" s="138"/>
      <c r="BM54155" s="138"/>
    </row>
    <row r="54156" spans="62:65" ht="13" thickBot="1">
      <c r="BJ54156" s="138"/>
      <c r="BK54156" s="138"/>
      <c r="BL54156" s="138"/>
      <c r="BM54156" s="138"/>
    </row>
    <row r="54157" spans="62:65" ht="13" thickBot="1">
      <c r="BJ54157" s="138"/>
      <c r="BK54157" s="138"/>
      <c r="BL54157" s="138"/>
      <c r="BM54157" s="138"/>
    </row>
    <row r="54158" spans="62:65" ht="13" thickBot="1">
      <c r="BJ54158" s="138"/>
      <c r="BK54158" s="138"/>
      <c r="BL54158" s="138"/>
      <c r="BM54158" s="138"/>
    </row>
    <row r="54159" spans="62:65" ht="13" thickBot="1">
      <c r="BJ54159" s="138"/>
      <c r="BK54159" s="138"/>
      <c r="BL54159" s="138"/>
      <c r="BM54159" s="138"/>
    </row>
    <row r="54160" spans="62:65" ht="13" thickBot="1">
      <c r="BJ54160" s="138"/>
      <c r="BK54160" s="138"/>
      <c r="BL54160" s="138"/>
      <c r="BM54160" s="138"/>
    </row>
    <row r="54161" spans="62:65" ht="13" thickBot="1">
      <c r="BJ54161" s="138"/>
      <c r="BK54161" s="138"/>
      <c r="BL54161" s="138"/>
      <c r="BM54161" s="138"/>
    </row>
    <row r="54162" spans="62:65" ht="13" thickBot="1">
      <c r="BJ54162" s="138"/>
      <c r="BK54162" s="138"/>
      <c r="BL54162" s="138"/>
      <c r="BM54162" s="138"/>
    </row>
    <row r="54163" spans="62:65" ht="13" thickBot="1">
      <c r="BJ54163" s="138"/>
      <c r="BK54163" s="138"/>
      <c r="BL54163" s="138"/>
      <c r="BM54163" s="138"/>
    </row>
    <row r="54164" spans="62:65" ht="13" thickBot="1">
      <c r="BJ54164" s="138"/>
      <c r="BK54164" s="138"/>
      <c r="BL54164" s="138"/>
      <c r="BM54164" s="138"/>
    </row>
    <row r="54165" spans="62:65" ht="13" thickBot="1">
      <c r="BJ54165" s="138"/>
      <c r="BK54165" s="138"/>
      <c r="BL54165" s="138"/>
      <c r="BM54165" s="138"/>
    </row>
    <row r="54166" spans="62:65" ht="13" thickBot="1">
      <c r="BJ54166" s="138"/>
      <c r="BK54166" s="138"/>
      <c r="BL54166" s="138"/>
      <c r="BM54166" s="138"/>
    </row>
    <row r="54167" spans="62:65" ht="13" thickBot="1">
      <c r="BJ54167" s="138"/>
      <c r="BK54167" s="138"/>
      <c r="BL54167" s="138"/>
      <c r="BM54167" s="138"/>
    </row>
    <row r="54168" spans="62:65" ht="13" thickBot="1">
      <c r="BJ54168" s="138"/>
      <c r="BK54168" s="138"/>
      <c r="BL54168" s="138"/>
      <c r="BM54168" s="138"/>
    </row>
    <row r="54169" spans="62:65" ht="13" thickBot="1">
      <c r="BJ54169" s="138"/>
      <c r="BK54169" s="138"/>
      <c r="BL54169" s="138"/>
      <c r="BM54169" s="138"/>
    </row>
    <row r="54170" spans="62:65" ht="13" thickBot="1">
      <c r="BJ54170" s="138"/>
      <c r="BK54170" s="138"/>
      <c r="BL54170" s="138"/>
      <c r="BM54170" s="138"/>
    </row>
    <row r="54171" spans="62:65" ht="13" thickBot="1">
      <c r="BJ54171" s="138"/>
      <c r="BK54171" s="138"/>
      <c r="BL54171" s="138"/>
      <c r="BM54171" s="138"/>
    </row>
    <row r="54172" spans="62:65" ht="13" thickBot="1">
      <c r="BJ54172" s="138"/>
      <c r="BK54172" s="138"/>
      <c r="BL54172" s="138"/>
      <c r="BM54172" s="138"/>
    </row>
    <row r="54173" spans="62:65" ht="13" thickBot="1">
      <c r="BJ54173" s="138"/>
      <c r="BK54173" s="138"/>
      <c r="BL54173" s="138"/>
      <c r="BM54173" s="138"/>
    </row>
    <row r="54174" spans="62:65" ht="13" thickBot="1">
      <c r="BJ54174" s="138"/>
      <c r="BK54174" s="138"/>
      <c r="BL54174" s="138"/>
      <c r="BM54174" s="138"/>
    </row>
    <row r="54175" spans="62:65" ht="13" thickBot="1">
      <c r="BJ54175" s="138"/>
      <c r="BK54175" s="138"/>
      <c r="BL54175" s="138"/>
      <c r="BM54175" s="138"/>
    </row>
    <row r="54176" spans="62:65" ht="13" thickBot="1">
      <c r="BJ54176" s="138"/>
      <c r="BK54176" s="138"/>
      <c r="BL54176" s="138"/>
      <c r="BM54176" s="138"/>
    </row>
    <row r="54177" spans="62:65" ht="13" thickBot="1">
      <c r="BJ54177" s="138"/>
      <c r="BK54177" s="138"/>
      <c r="BL54177" s="138"/>
      <c r="BM54177" s="138"/>
    </row>
    <row r="54178" spans="62:65" ht="13" thickBot="1">
      <c r="BJ54178" s="138"/>
      <c r="BK54178" s="138"/>
      <c r="BL54178" s="138"/>
      <c r="BM54178" s="138"/>
    </row>
    <row r="54179" spans="62:65" ht="13" thickBot="1">
      <c r="BJ54179" s="138"/>
      <c r="BK54179" s="138"/>
      <c r="BL54179" s="138"/>
      <c r="BM54179" s="138"/>
    </row>
    <row r="54180" spans="62:65" ht="13" thickBot="1">
      <c r="BJ54180" s="138"/>
      <c r="BK54180" s="138"/>
      <c r="BL54180" s="138"/>
      <c r="BM54180" s="138"/>
    </row>
    <row r="54181" spans="62:65" ht="13" thickBot="1">
      <c r="BJ54181" s="138"/>
      <c r="BK54181" s="138"/>
      <c r="BL54181" s="138"/>
      <c r="BM54181" s="138"/>
    </row>
    <row r="54182" spans="62:65" ht="13" thickBot="1">
      <c r="BJ54182" s="138"/>
      <c r="BK54182" s="138"/>
      <c r="BL54182" s="138"/>
      <c r="BM54182" s="138"/>
    </row>
    <row r="54183" spans="62:65" ht="13" thickBot="1">
      <c r="BJ54183" s="138"/>
      <c r="BK54183" s="138"/>
      <c r="BL54183" s="138"/>
      <c r="BM54183" s="138"/>
    </row>
    <row r="54184" spans="62:65" ht="13" thickBot="1">
      <c r="BJ54184" s="138"/>
      <c r="BK54184" s="138"/>
      <c r="BL54184" s="138"/>
      <c r="BM54184" s="138"/>
    </row>
    <row r="54185" spans="62:65" ht="13" thickBot="1">
      <c r="BJ54185" s="138"/>
      <c r="BK54185" s="138"/>
      <c r="BL54185" s="138"/>
      <c r="BM54185" s="138"/>
    </row>
    <row r="54186" spans="62:65" ht="13" thickBot="1">
      <c r="BJ54186" s="138"/>
      <c r="BK54186" s="138"/>
      <c r="BL54186" s="138"/>
      <c r="BM54186" s="138"/>
    </row>
    <row r="54187" spans="62:65" ht="13" thickBot="1">
      <c r="BJ54187" s="138"/>
      <c r="BK54187" s="138"/>
      <c r="BL54187" s="138"/>
      <c r="BM54187" s="138"/>
    </row>
    <row r="54188" spans="62:65" ht="13" thickBot="1">
      <c r="BJ54188" s="138"/>
      <c r="BK54188" s="138"/>
      <c r="BL54188" s="138"/>
      <c r="BM54188" s="138"/>
    </row>
    <row r="54189" spans="62:65" ht="13" thickBot="1">
      <c r="BJ54189" s="138"/>
      <c r="BK54189" s="138"/>
      <c r="BL54189" s="138"/>
      <c r="BM54189" s="138"/>
    </row>
    <row r="54190" spans="62:65" ht="13" thickBot="1">
      <c r="BJ54190" s="138"/>
      <c r="BK54190" s="138"/>
      <c r="BL54190" s="138"/>
      <c r="BM54190" s="138"/>
    </row>
    <row r="54191" spans="62:65" ht="13" thickBot="1">
      <c r="BJ54191" s="138"/>
      <c r="BK54191" s="138"/>
      <c r="BL54191" s="138"/>
      <c r="BM54191" s="138"/>
    </row>
    <row r="54192" spans="62:65" ht="13" thickBot="1">
      <c r="BJ54192" s="138"/>
      <c r="BK54192" s="138"/>
      <c r="BL54192" s="138"/>
      <c r="BM54192" s="138"/>
    </row>
    <row r="54193" spans="62:65" ht="13" thickBot="1">
      <c r="BJ54193" s="138"/>
      <c r="BK54193" s="138"/>
      <c r="BL54193" s="138"/>
      <c r="BM54193" s="138"/>
    </row>
    <row r="54194" spans="62:65" ht="13" thickBot="1">
      <c r="BJ54194" s="138"/>
      <c r="BK54194" s="138"/>
      <c r="BL54194" s="138"/>
      <c r="BM54194" s="138"/>
    </row>
    <row r="54195" spans="62:65" ht="13" thickBot="1">
      <c r="BJ54195" s="138"/>
      <c r="BK54195" s="138"/>
      <c r="BL54195" s="138"/>
      <c r="BM54195" s="138"/>
    </row>
    <row r="54196" spans="62:65" ht="13" thickBot="1">
      <c r="BJ54196" s="138"/>
      <c r="BK54196" s="138"/>
      <c r="BL54196" s="138"/>
      <c r="BM54196" s="138"/>
    </row>
    <row r="54197" spans="62:65" ht="13" thickBot="1">
      <c r="BJ54197" s="138"/>
      <c r="BK54197" s="138"/>
      <c r="BL54197" s="138"/>
      <c r="BM54197" s="138"/>
    </row>
    <row r="54198" spans="62:65" ht="13" thickBot="1">
      <c r="BJ54198" s="138"/>
      <c r="BK54198" s="138"/>
      <c r="BL54198" s="138"/>
      <c r="BM54198" s="138"/>
    </row>
    <row r="54199" spans="62:65" ht="13" thickBot="1">
      <c r="BJ54199" s="138"/>
      <c r="BK54199" s="138"/>
      <c r="BL54199" s="138"/>
      <c r="BM54199" s="138"/>
    </row>
    <row r="54200" spans="62:65" ht="13" thickBot="1">
      <c r="BJ54200" s="138"/>
      <c r="BK54200" s="138"/>
      <c r="BL54200" s="138"/>
      <c r="BM54200" s="138"/>
    </row>
    <row r="54201" spans="62:65" ht="13" thickBot="1">
      <c r="BJ54201" s="138"/>
      <c r="BK54201" s="138"/>
      <c r="BL54201" s="138"/>
      <c r="BM54201" s="138"/>
    </row>
    <row r="54202" spans="62:65" ht="13" thickBot="1">
      <c r="BJ54202" s="138"/>
      <c r="BK54202" s="138"/>
      <c r="BL54202" s="138"/>
      <c r="BM54202" s="138"/>
    </row>
    <row r="54203" spans="62:65" ht="13" thickBot="1">
      <c r="BJ54203" s="138"/>
      <c r="BK54203" s="138"/>
      <c r="BL54203" s="138"/>
      <c r="BM54203" s="138"/>
    </row>
    <row r="54204" spans="62:65" ht="13" thickBot="1">
      <c r="BJ54204" s="138"/>
      <c r="BK54204" s="138"/>
      <c r="BL54204" s="138"/>
      <c r="BM54204" s="138"/>
    </row>
    <row r="54205" spans="62:65" ht="13" thickBot="1">
      <c r="BJ54205" s="138"/>
      <c r="BK54205" s="138"/>
      <c r="BL54205" s="138"/>
      <c r="BM54205" s="138"/>
    </row>
    <row r="54206" spans="62:65" ht="13" thickBot="1">
      <c r="BJ54206" s="138"/>
      <c r="BK54206" s="138"/>
      <c r="BL54206" s="138"/>
      <c r="BM54206" s="138"/>
    </row>
    <row r="54207" spans="62:65" ht="13" thickBot="1">
      <c r="BJ54207" s="138"/>
      <c r="BK54207" s="138"/>
      <c r="BL54207" s="138"/>
      <c r="BM54207" s="138"/>
    </row>
    <row r="54208" spans="62:65" ht="13" thickBot="1">
      <c r="BJ54208" s="138"/>
      <c r="BK54208" s="138"/>
      <c r="BL54208" s="138"/>
      <c r="BM54208" s="138"/>
    </row>
    <row r="54209" spans="62:65" ht="13" thickBot="1">
      <c r="BJ54209" s="138"/>
      <c r="BK54209" s="138"/>
      <c r="BL54209" s="138"/>
      <c r="BM54209" s="138"/>
    </row>
    <row r="54210" spans="62:65" ht="13" thickBot="1">
      <c r="BJ54210" s="138"/>
      <c r="BK54210" s="138"/>
      <c r="BL54210" s="138"/>
      <c r="BM54210" s="138"/>
    </row>
    <row r="54211" spans="62:65" ht="13" thickBot="1">
      <c r="BJ54211" s="138"/>
      <c r="BK54211" s="138"/>
      <c r="BL54211" s="138"/>
      <c r="BM54211" s="138"/>
    </row>
    <row r="54212" spans="62:65" ht="13" thickBot="1">
      <c r="BJ54212" s="138"/>
      <c r="BK54212" s="138"/>
      <c r="BL54212" s="138"/>
      <c r="BM54212" s="138"/>
    </row>
    <row r="54213" spans="62:65" ht="13" thickBot="1">
      <c r="BJ54213" s="138"/>
      <c r="BK54213" s="138"/>
      <c r="BL54213" s="138"/>
      <c r="BM54213" s="138"/>
    </row>
    <row r="54214" spans="62:65" ht="13" thickBot="1">
      <c r="BJ54214" s="138"/>
      <c r="BK54214" s="138"/>
      <c r="BL54214" s="138"/>
      <c r="BM54214" s="138"/>
    </row>
    <row r="54215" spans="62:65" ht="13" thickBot="1">
      <c r="BJ54215" s="138"/>
      <c r="BK54215" s="138"/>
      <c r="BL54215" s="138"/>
      <c r="BM54215" s="138"/>
    </row>
    <row r="54216" spans="62:65" ht="13" thickBot="1">
      <c r="BJ54216" s="138"/>
      <c r="BK54216" s="138"/>
      <c r="BL54216" s="138"/>
      <c r="BM54216" s="138"/>
    </row>
    <row r="54217" spans="62:65" ht="13" thickBot="1">
      <c r="BJ54217" s="138"/>
      <c r="BK54217" s="138"/>
      <c r="BL54217" s="138"/>
      <c r="BM54217" s="138"/>
    </row>
    <row r="54218" spans="62:65" ht="13" thickBot="1">
      <c r="BJ54218" s="138"/>
      <c r="BK54218" s="138"/>
      <c r="BL54218" s="138"/>
      <c r="BM54218" s="138"/>
    </row>
    <row r="54219" spans="62:65" ht="13" thickBot="1">
      <c r="BJ54219" s="138"/>
      <c r="BK54219" s="138"/>
      <c r="BL54219" s="138"/>
      <c r="BM54219" s="138"/>
    </row>
    <row r="54220" spans="62:65" ht="13" thickBot="1">
      <c r="BJ54220" s="138"/>
      <c r="BK54220" s="138"/>
      <c r="BL54220" s="138"/>
      <c r="BM54220" s="138"/>
    </row>
    <row r="54221" spans="62:65" ht="13" thickBot="1">
      <c r="BJ54221" s="138"/>
      <c r="BK54221" s="138"/>
      <c r="BL54221" s="138"/>
      <c r="BM54221" s="138"/>
    </row>
    <row r="54222" spans="62:65" ht="13" thickBot="1">
      <c r="BJ54222" s="138"/>
      <c r="BK54222" s="138"/>
      <c r="BL54222" s="138"/>
      <c r="BM54222" s="138"/>
    </row>
    <row r="54223" spans="62:65" ht="13" thickBot="1">
      <c r="BJ54223" s="138"/>
      <c r="BK54223" s="138"/>
      <c r="BL54223" s="138"/>
      <c r="BM54223" s="138"/>
    </row>
    <row r="54224" spans="62:65" ht="13" thickBot="1">
      <c r="BJ54224" s="138"/>
      <c r="BK54224" s="138"/>
      <c r="BL54224" s="138"/>
      <c r="BM54224" s="138"/>
    </row>
    <row r="54225" spans="62:65" ht="13" thickBot="1">
      <c r="BJ54225" s="138"/>
      <c r="BK54225" s="138"/>
      <c r="BL54225" s="138"/>
      <c r="BM54225" s="138"/>
    </row>
    <row r="54226" spans="62:65" ht="13" thickBot="1">
      <c r="BJ54226" s="138"/>
      <c r="BK54226" s="138"/>
      <c r="BL54226" s="138"/>
      <c r="BM54226" s="138"/>
    </row>
    <row r="54227" spans="62:65" ht="13" thickBot="1">
      <c r="BJ54227" s="138"/>
      <c r="BK54227" s="138"/>
      <c r="BL54227" s="138"/>
      <c r="BM54227" s="138"/>
    </row>
    <row r="54228" spans="62:65" ht="13" thickBot="1">
      <c r="BJ54228" s="138"/>
      <c r="BK54228" s="138"/>
      <c r="BL54228" s="138"/>
      <c r="BM54228" s="138"/>
    </row>
    <row r="54229" spans="62:65" ht="13" thickBot="1">
      <c r="BJ54229" s="138"/>
      <c r="BK54229" s="138"/>
      <c r="BL54229" s="138"/>
      <c r="BM54229" s="138"/>
    </row>
    <row r="54230" spans="62:65" ht="13" thickBot="1">
      <c r="BJ54230" s="138"/>
      <c r="BK54230" s="138"/>
      <c r="BL54230" s="138"/>
      <c r="BM54230" s="138"/>
    </row>
    <row r="54231" spans="62:65" ht="13" thickBot="1">
      <c r="BJ54231" s="138"/>
      <c r="BK54231" s="138"/>
      <c r="BL54231" s="138"/>
      <c r="BM54231" s="138"/>
    </row>
    <row r="54232" spans="62:65" ht="13" thickBot="1">
      <c r="BJ54232" s="138"/>
      <c r="BK54232" s="138"/>
      <c r="BL54232" s="138"/>
      <c r="BM54232" s="138"/>
    </row>
    <row r="54233" spans="62:65" ht="13" thickBot="1">
      <c r="BJ54233" s="138"/>
      <c r="BK54233" s="138"/>
      <c r="BL54233" s="138"/>
      <c r="BM54233" s="138"/>
    </row>
    <row r="54234" spans="62:65" ht="13" thickBot="1">
      <c r="BJ54234" s="138"/>
      <c r="BK54234" s="138"/>
      <c r="BL54234" s="138"/>
      <c r="BM54234" s="138"/>
    </row>
    <row r="54235" spans="62:65" ht="13" thickBot="1">
      <c r="BJ54235" s="138"/>
      <c r="BK54235" s="138"/>
      <c r="BL54235" s="138"/>
      <c r="BM54235" s="138"/>
    </row>
    <row r="54236" spans="62:65" ht="13" thickBot="1">
      <c r="BJ54236" s="138"/>
      <c r="BK54236" s="138"/>
      <c r="BL54236" s="138"/>
      <c r="BM54236" s="138"/>
    </row>
    <row r="54237" spans="62:65" ht="13" thickBot="1">
      <c r="BJ54237" s="138"/>
      <c r="BK54237" s="138"/>
      <c r="BL54237" s="138"/>
      <c r="BM54237" s="138"/>
    </row>
    <row r="54238" spans="62:65" ht="13" thickBot="1">
      <c r="BJ54238" s="138"/>
      <c r="BK54238" s="138"/>
      <c r="BL54238" s="138"/>
      <c r="BM54238" s="138"/>
    </row>
    <row r="54239" spans="62:65" ht="13" thickBot="1">
      <c r="BJ54239" s="138"/>
      <c r="BK54239" s="138"/>
      <c r="BL54239" s="138"/>
      <c r="BM54239" s="138"/>
    </row>
    <row r="54240" spans="62:65" ht="13" thickBot="1">
      <c r="BJ54240" s="138"/>
      <c r="BK54240" s="138"/>
      <c r="BL54240" s="138"/>
      <c r="BM54240" s="138"/>
    </row>
    <row r="54241" spans="62:65" ht="13" thickBot="1">
      <c r="BJ54241" s="138"/>
      <c r="BK54241" s="138"/>
      <c r="BL54241" s="138"/>
      <c r="BM54241" s="138"/>
    </row>
    <row r="54242" spans="62:65" ht="13" thickBot="1">
      <c r="BJ54242" s="138"/>
      <c r="BK54242" s="138"/>
      <c r="BL54242" s="138"/>
      <c r="BM54242" s="138"/>
    </row>
    <row r="54243" spans="62:65" ht="13" thickBot="1">
      <c r="BJ54243" s="138"/>
      <c r="BK54243" s="138"/>
      <c r="BL54243" s="138"/>
      <c r="BM54243" s="138"/>
    </row>
    <row r="54244" spans="62:65" ht="13" thickBot="1">
      <c r="BJ54244" s="138"/>
      <c r="BK54244" s="138"/>
      <c r="BL54244" s="138"/>
      <c r="BM54244" s="138"/>
    </row>
    <row r="54245" spans="62:65" ht="13" thickBot="1">
      <c r="BJ54245" s="138"/>
      <c r="BK54245" s="138"/>
      <c r="BL54245" s="138"/>
      <c r="BM54245" s="138"/>
    </row>
    <row r="54246" spans="62:65" ht="13" thickBot="1">
      <c r="BJ54246" s="138"/>
      <c r="BK54246" s="138"/>
      <c r="BL54246" s="138"/>
      <c r="BM54246" s="138"/>
    </row>
    <row r="54247" spans="62:65" ht="13" thickBot="1">
      <c r="BJ54247" s="138"/>
      <c r="BK54247" s="138"/>
      <c r="BL54247" s="138"/>
      <c r="BM54247" s="138"/>
    </row>
    <row r="54248" spans="62:65" ht="13" thickBot="1">
      <c r="BJ54248" s="138"/>
      <c r="BK54248" s="138"/>
      <c r="BL54248" s="138"/>
      <c r="BM54248" s="138"/>
    </row>
    <row r="54249" spans="62:65" ht="13" thickBot="1">
      <c r="BJ54249" s="138"/>
      <c r="BK54249" s="138"/>
      <c r="BL54249" s="138"/>
      <c r="BM54249" s="138"/>
    </row>
    <row r="54250" spans="62:65" ht="13" thickBot="1">
      <c r="BJ54250" s="138"/>
      <c r="BK54250" s="138"/>
      <c r="BL54250" s="138"/>
      <c r="BM54250" s="138"/>
    </row>
    <row r="54251" spans="62:65" ht="13" thickBot="1">
      <c r="BJ54251" s="138"/>
      <c r="BK54251" s="138"/>
      <c r="BL54251" s="138"/>
      <c r="BM54251" s="138"/>
    </row>
    <row r="54252" spans="62:65" ht="13" thickBot="1">
      <c r="BJ54252" s="138"/>
      <c r="BK54252" s="138"/>
      <c r="BL54252" s="138"/>
      <c r="BM54252" s="138"/>
    </row>
    <row r="54253" spans="62:65" ht="13" thickBot="1">
      <c r="BJ54253" s="138"/>
      <c r="BK54253" s="138"/>
      <c r="BL54253" s="138"/>
      <c r="BM54253" s="138"/>
    </row>
    <row r="54254" spans="62:65" ht="13" thickBot="1">
      <c r="BJ54254" s="138"/>
      <c r="BK54254" s="138"/>
      <c r="BL54254" s="138"/>
      <c r="BM54254" s="138"/>
    </row>
    <row r="54255" spans="62:65" ht="13" thickBot="1">
      <c r="BJ54255" s="138"/>
      <c r="BK54255" s="138"/>
      <c r="BL54255" s="138"/>
      <c r="BM54255" s="138"/>
    </row>
    <row r="54256" spans="62:65" ht="13" thickBot="1">
      <c r="BJ54256" s="138"/>
      <c r="BK54256" s="138"/>
      <c r="BL54256" s="138"/>
      <c r="BM54256" s="138"/>
    </row>
    <row r="54257" spans="62:65" ht="13" thickBot="1">
      <c r="BJ54257" s="138"/>
      <c r="BK54257" s="138"/>
      <c r="BL54257" s="138"/>
      <c r="BM54257" s="138"/>
    </row>
    <row r="54258" spans="62:65" ht="13" thickBot="1">
      <c r="BJ54258" s="138"/>
      <c r="BK54258" s="138"/>
      <c r="BL54258" s="138"/>
      <c r="BM54258" s="138"/>
    </row>
    <row r="54259" spans="62:65" ht="13" thickBot="1">
      <c r="BJ54259" s="138"/>
      <c r="BK54259" s="138"/>
      <c r="BL54259" s="138"/>
      <c r="BM54259" s="138"/>
    </row>
    <row r="54260" spans="62:65" ht="13" thickBot="1">
      <c r="BJ54260" s="138"/>
      <c r="BK54260" s="138"/>
      <c r="BL54260" s="138"/>
      <c r="BM54260" s="138"/>
    </row>
    <row r="54261" spans="62:65" ht="13" thickBot="1">
      <c r="BJ54261" s="138"/>
      <c r="BK54261" s="138"/>
      <c r="BL54261" s="138"/>
      <c r="BM54261" s="138"/>
    </row>
    <row r="54262" spans="62:65" ht="13" thickBot="1">
      <c r="BJ54262" s="138"/>
      <c r="BK54262" s="138"/>
      <c r="BL54262" s="138"/>
      <c r="BM54262" s="138"/>
    </row>
    <row r="54263" spans="62:65" ht="13" thickBot="1">
      <c r="BJ54263" s="138"/>
      <c r="BK54263" s="138"/>
      <c r="BL54263" s="138"/>
      <c r="BM54263" s="138"/>
    </row>
    <row r="54264" spans="62:65" ht="13" thickBot="1">
      <c r="BJ54264" s="138"/>
      <c r="BK54264" s="138"/>
      <c r="BL54264" s="138"/>
      <c r="BM54264" s="138"/>
    </row>
    <row r="54265" spans="62:65" ht="13" thickBot="1">
      <c r="BJ54265" s="138"/>
      <c r="BK54265" s="138"/>
      <c r="BL54265" s="138"/>
      <c r="BM54265" s="138"/>
    </row>
    <row r="54266" spans="62:65" ht="13" thickBot="1">
      <c r="BJ54266" s="138"/>
      <c r="BK54266" s="138"/>
      <c r="BL54266" s="138"/>
      <c r="BM54266" s="138"/>
    </row>
    <row r="54267" spans="62:65" ht="13" thickBot="1">
      <c r="BJ54267" s="138"/>
      <c r="BK54267" s="138"/>
      <c r="BL54267" s="138"/>
      <c r="BM54267" s="138"/>
    </row>
    <row r="54268" spans="62:65" ht="13" thickBot="1">
      <c r="BJ54268" s="138"/>
      <c r="BK54268" s="138"/>
      <c r="BL54268" s="138"/>
      <c r="BM54268" s="138"/>
    </row>
    <row r="54269" spans="62:65" ht="13" thickBot="1">
      <c r="BJ54269" s="138"/>
      <c r="BK54269" s="138"/>
      <c r="BL54269" s="138"/>
      <c r="BM54269" s="138"/>
    </row>
    <row r="54270" spans="62:65" ht="13" thickBot="1">
      <c r="BJ54270" s="138"/>
      <c r="BK54270" s="138"/>
      <c r="BL54270" s="138"/>
      <c r="BM54270" s="138"/>
    </row>
    <row r="54271" spans="62:65" ht="13" thickBot="1">
      <c r="BJ54271" s="138"/>
      <c r="BK54271" s="138"/>
      <c r="BL54271" s="138"/>
      <c r="BM54271" s="138"/>
    </row>
    <row r="54272" spans="62:65" ht="13" thickBot="1">
      <c r="BJ54272" s="138"/>
      <c r="BK54272" s="138"/>
      <c r="BL54272" s="138"/>
      <c r="BM54272" s="138"/>
    </row>
    <row r="54273" spans="62:65" ht="13" thickBot="1">
      <c r="BJ54273" s="138"/>
      <c r="BK54273" s="138"/>
      <c r="BL54273" s="138"/>
      <c r="BM54273" s="138"/>
    </row>
    <row r="54274" spans="62:65" ht="13" thickBot="1">
      <c r="BJ54274" s="138"/>
      <c r="BK54274" s="138"/>
      <c r="BL54274" s="138"/>
      <c r="BM54274" s="138"/>
    </row>
    <row r="54275" spans="62:65" ht="13" thickBot="1">
      <c r="BJ54275" s="138"/>
      <c r="BK54275" s="138"/>
      <c r="BL54275" s="138"/>
      <c r="BM54275" s="138"/>
    </row>
    <row r="54276" spans="62:65" ht="13" thickBot="1">
      <c r="BJ54276" s="138"/>
      <c r="BK54276" s="138"/>
      <c r="BL54276" s="138"/>
      <c r="BM54276" s="138"/>
    </row>
    <row r="54277" spans="62:65" ht="13" thickBot="1">
      <c r="BJ54277" s="138"/>
      <c r="BK54277" s="138"/>
      <c r="BL54277" s="138"/>
      <c r="BM54277" s="138"/>
    </row>
    <row r="54278" spans="62:65" ht="13" thickBot="1">
      <c r="BJ54278" s="138"/>
      <c r="BK54278" s="138"/>
      <c r="BL54278" s="138"/>
      <c r="BM54278" s="138"/>
    </row>
    <row r="54279" spans="62:65" ht="13" thickBot="1">
      <c r="BJ54279" s="138"/>
      <c r="BK54279" s="138"/>
      <c r="BL54279" s="138"/>
      <c r="BM54279" s="138"/>
    </row>
    <row r="54280" spans="62:65" ht="13" thickBot="1">
      <c r="BJ54280" s="138"/>
      <c r="BK54280" s="138"/>
      <c r="BL54280" s="138"/>
      <c r="BM54280" s="138"/>
    </row>
    <row r="54281" spans="62:65" ht="13" thickBot="1">
      <c r="BJ54281" s="138"/>
      <c r="BK54281" s="138"/>
      <c r="BL54281" s="138"/>
      <c r="BM54281" s="138"/>
    </row>
    <row r="54282" spans="62:65" ht="13" thickBot="1">
      <c r="BJ54282" s="138"/>
      <c r="BK54282" s="138"/>
      <c r="BL54282" s="138"/>
      <c r="BM54282" s="138"/>
    </row>
    <row r="54283" spans="62:65" ht="13" thickBot="1">
      <c r="BJ54283" s="138"/>
      <c r="BK54283" s="138"/>
      <c r="BL54283" s="138"/>
      <c r="BM54283" s="138"/>
    </row>
    <row r="54284" spans="62:65" ht="13" thickBot="1">
      <c r="BJ54284" s="138"/>
      <c r="BK54284" s="138"/>
      <c r="BL54284" s="138"/>
      <c r="BM54284" s="138"/>
    </row>
    <row r="54285" spans="62:65" ht="13" thickBot="1">
      <c r="BJ54285" s="138"/>
      <c r="BK54285" s="138"/>
      <c r="BL54285" s="138"/>
      <c r="BM54285" s="138"/>
    </row>
    <row r="54286" spans="62:65" ht="13" thickBot="1">
      <c r="BJ54286" s="138"/>
      <c r="BK54286" s="138"/>
      <c r="BL54286" s="138"/>
      <c r="BM54286" s="138"/>
    </row>
    <row r="54287" spans="62:65" ht="13" thickBot="1">
      <c r="BJ54287" s="138"/>
      <c r="BK54287" s="138"/>
      <c r="BL54287" s="138"/>
      <c r="BM54287" s="138"/>
    </row>
    <row r="54288" spans="62:65" ht="13" thickBot="1">
      <c r="BJ54288" s="138"/>
      <c r="BK54288" s="138"/>
      <c r="BL54288" s="138"/>
      <c r="BM54288" s="138"/>
    </row>
    <row r="54289" spans="62:65" ht="13" thickBot="1">
      <c r="BJ54289" s="138"/>
      <c r="BK54289" s="138"/>
      <c r="BL54289" s="138"/>
      <c r="BM54289" s="138"/>
    </row>
    <row r="54290" spans="62:65" ht="13" thickBot="1">
      <c r="BJ54290" s="138"/>
      <c r="BK54290" s="138"/>
      <c r="BL54290" s="138"/>
      <c r="BM54290" s="138"/>
    </row>
    <row r="54291" spans="62:65" ht="13" thickBot="1">
      <c r="BJ54291" s="138"/>
      <c r="BK54291" s="138"/>
      <c r="BL54291" s="138"/>
      <c r="BM54291" s="138"/>
    </row>
    <row r="54292" spans="62:65" ht="13" thickBot="1">
      <c r="BJ54292" s="138"/>
      <c r="BK54292" s="138"/>
      <c r="BL54292" s="138"/>
      <c r="BM54292" s="138"/>
    </row>
    <row r="54293" spans="62:65" ht="13" thickBot="1">
      <c r="BJ54293" s="138"/>
      <c r="BK54293" s="138"/>
      <c r="BL54293" s="138"/>
      <c r="BM54293" s="138"/>
    </row>
    <row r="54294" spans="62:65" ht="13" thickBot="1">
      <c r="BJ54294" s="138"/>
      <c r="BK54294" s="138"/>
      <c r="BL54294" s="138"/>
      <c r="BM54294" s="138"/>
    </row>
    <row r="54295" spans="62:65" ht="13" thickBot="1">
      <c r="BJ54295" s="138"/>
      <c r="BK54295" s="138"/>
      <c r="BL54295" s="138"/>
      <c r="BM54295" s="138"/>
    </row>
    <row r="54296" spans="62:65" ht="13" thickBot="1">
      <c r="BJ54296" s="138"/>
      <c r="BK54296" s="138"/>
      <c r="BL54296" s="138"/>
      <c r="BM54296" s="138"/>
    </row>
    <row r="54297" spans="62:65" ht="13" thickBot="1">
      <c r="BJ54297" s="138"/>
      <c r="BK54297" s="138"/>
      <c r="BL54297" s="138"/>
      <c r="BM54297" s="138"/>
    </row>
    <row r="54298" spans="62:65" ht="13" thickBot="1">
      <c r="BJ54298" s="138"/>
      <c r="BK54298" s="138"/>
      <c r="BL54298" s="138"/>
      <c r="BM54298" s="138"/>
    </row>
    <row r="54299" spans="62:65" ht="13" thickBot="1">
      <c r="BJ54299" s="138"/>
      <c r="BK54299" s="138"/>
      <c r="BL54299" s="138"/>
      <c r="BM54299" s="138"/>
    </row>
    <row r="54300" spans="62:65" ht="13" thickBot="1">
      <c r="BJ54300" s="138"/>
      <c r="BK54300" s="138"/>
      <c r="BL54300" s="138"/>
      <c r="BM54300" s="138"/>
    </row>
    <row r="54301" spans="62:65" ht="13" thickBot="1">
      <c r="BJ54301" s="138"/>
      <c r="BK54301" s="138"/>
      <c r="BL54301" s="138"/>
      <c r="BM54301" s="138"/>
    </row>
    <row r="54302" spans="62:65" ht="13" thickBot="1">
      <c r="BJ54302" s="138"/>
      <c r="BK54302" s="138"/>
      <c r="BL54302" s="138"/>
      <c r="BM54302" s="138"/>
    </row>
    <row r="54303" spans="62:65" ht="13" thickBot="1">
      <c r="BJ54303" s="138"/>
      <c r="BK54303" s="138"/>
      <c r="BL54303" s="138"/>
      <c r="BM54303" s="138"/>
    </row>
    <row r="54304" spans="62:65" ht="13" thickBot="1">
      <c r="BJ54304" s="138"/>
      <c r="BK54304" s="138"/>
      <c r="BL54304" s="138"/>
      <c r="BM54304" s="138"/>
    </row>
    <row r="54305" spans="62:65" ht="13" thickBot="1">
      <c r="BJ54305" s="138"/>
      <c r="BK54305" s="138"/>
      <c r="BL54305" s="138"/>
      <c r="BM54305" s="138"/>
    </row>
    <row r="54306" spans="62:65" ht="13" thickBot="1">
      <c r="BJ54306" s="138"/>
      <c r="BK54306" s="138"/>
      <c r="BL54306" s="138"/>
      <c r="BM54306" s="138"/>
    </row>
    <row r="54307" spans="62:65" ht="13" thickBot="1">
      <c r="BJ54307" s="138"/>
      <c r="BK54307" s="138"/>
      <c r="BL54307" s="138"/>
      <c r="BM54307" s="138"/>
    </row>
    <row r="54308" spans="62:65" ht="13" thickBot="1">
      <c r="BJ54308" s="138"/>
      <c r="BK54308" s="138"/>
      <c r="BL54308" s="138"/>
      <c r="BM54308" s="138"/>
    </row>
    <row r="54309" spans="62:65" ht="13" thickBot="1">
      <c r="BJ54309" s="138"/>
      <c r="BK54309" s="138"/>
      <c r="BL54309" s="138"/>
      <c r="BM54309" s="138"/>
    </row>
    <row r="54310" spans="62:65" ht="13" thickBot="1">
      <c r="BJ54310" s="138"/>
      <c r="BK54310" s="138"/>
      <c r="BL54310" s="138"/>
      <c r="BM54310" s="138"/>
    </row>
    <row r="54311" spans="62:65" ht="13" thickBot="1">
      <c r="BJ54311" s="138"/>
      <c r="BK54311" s="138"/>
      <c r="BL54311" s="138"/>
      <c r="BM54311" s="138"/>
    </row>
    <row r="54312" spans="62:65" ht="13" thickBot="1">
      <c r="BJ54312" s="138"/>
      <c r="BK54312" s="138"/>
      <c r="BL54312" s="138"/>
      <c r="BM54312" s="138"/>
    </row>
    <row r="54313" spans="62:65" ht="13" thickBot="1">
      <c r="BJ54313" s="138"/>
      <c r="BK54313" s="138"/>
      <c r="BL54313" s="138"/>
      <c r="BM54313" s="138"/>
    </row>
    <row r="54314" spans="62:65" ht="13" thickBot="1">
      <c r="BJ54314" s="138"/>
      <c r="BK54314" s="138"/>
      <c r="BL54314" s="138"/>
      <c r="BM54314" s="138"/>
    </row>
    <row r="54315" spans="62:65" ht="13" thickBot="1">
      <c r="BJ54315" s="138"/>
      <c r="BK54315" s="138"/>
      <c r="BL54315" s="138"/>
      <c r="BM54315" s="138"/>
    </row>
    <row r="54316" spans="62:65" ht="13" thickBot="1">
      <c r="BJ54316" s="138"/>
      <c r="BK54316" s="138"/>
      <c r="BL54316" s="138"/>
      <c r="BM54316" s="138"/>
    </row>
    <row r="54317" spans="62:65" ht="13" thickBot="1">
      <c r="BJ54317" s="138"/>
      <c r="BK54317" s="138"/>
      <c r="BL54317" s="138"/>
      <c r="BM54317" s="138"/>
    </row>
    <row r="54318" spans="62:65" ht="13" thickBot="1">
      <c r="BJ54318" s="138"/>
      <c r="BK54318" s="138"/>
      <c r="BL54318" s="138"/>
      <c r="BM54318" s="138"/>
    </row>
    <row r="54319" spans="62:65" ht="13" thickBot="1">
      <c r="BJ54319" s="138"/>
      <c r="BK54319" s="138"/>
      <c r="BL54319" s="138"/>
      <c r="BM54319" s="138"/>
    </row>
    <row r="54320" spans="62:65" ht="13" thickBot="1">
      <c r="BJ54320" s="138"/>
      <c r="BK54320" s="138"/>
      <c r="BL54320" s="138"/>
      <c r="BM54320" s="138"/>
    </row>
    <row r="54321" spans="62:65" ht="13" thickBot="1">
      <c r="BJ54321" s="138"/>
      <c r="BK54321" s="138"/>
      <c r="BL54321" s="138"/>
      <c r="BM54321" s="138"/>
    </row>
    <row r="54322" spans="62:65" ht="13" thickBot="1">
      <c r="BJ54322" s="138"/>
      <c r="BK54322" s="138"/>
      <c r="BL54322" s="138"/>
      <c r="BM54322" s="138"/>
    </row>
    <row r="54323" spans="62:65" ht="13" thickBot="1">
      <c r="BJ54323" s="138"/>
      <c r="BK54323" s="138"/>
      <c r="BL54323" s="138"/>
      <c r="BM54323" s="138"/>
    </row>
    <row r="54324" spans="62:65" ht="13" thickBot="1">
      <c r="BJ54324" s="138"/>
      <c r="BK54324" s="138"/>
      <c r="BL54324" s="138"/>
      <c r="BM54324" s="138"/>
    </row>
    <row r="54325" spans="62:65" ht="13" thickBot="1">
      <c r="BJ54325" s="138"/>
      <c r="BK54325" s="138"/>
      <c r="BL54325" s="138"/>
      <c r="BM54325" s="138"/>
    </row>
    <row r="54326" spans="62:65" ht="13" thickBot="1">
      <c r="BJ54326" s="138"/>
      <c r="BK54326" s="138"/>
      <c r="BL54326" s="138"/>
      <c r="BM54326" s="138"/>
    </row>
    <row r="54327" spans="62:65" ht="13" thickBot="1">
      <c r="BJ54327" s="138"/>
      <c r="BK54327" s="138"/>
      <c r="BL54327" s="138"/>
      <c r="BM54327" s="138"/>
    </row>
    <row r="54328" spans="62:65" ht="13" thickBot="1">
      <c r="BJ54328" s="138"/>
      <c r="BK54328" s="138"/>
      <c r="BL54328" s="138"/>
      <c r="BM54328" s="138"/>
    </row>
    <row r="54329" spans="62:65" ht="13" thickBot="1">
      <c r="BJ54329" s="138"/>
      <c r="BK54329" s="138"/>
      <c r="BL54329" s="138"/>
      <c r="BM54329" s="138"/>
    </row>
    <row r="54330" spans="62:65" ht="13" thickBot="1">
      <c r="BJ54330" s="138"/>
      <c r="BK54330" s="138"/>
      <c r="BL54330" s="138"/>
      <c r="BM54330" s="138"/>
    </row>
    <row r="54331" spans="62:65" ht="13" thickBot="1">
      <c r="BJ54331" s="138"/>
      <c r="BK54331" s="138"/>
      <c r="BL54331" s="138"/>
      <c r="BM54331" s="138"/>
    </row>
    <row r="54332" spans="62:65" ht="13" thickBot="1">
      <c r="BJ54332" s="138"/>
      <c r="BK54332" s="138"/>
      <c r="BL54332" s="138"/>
      <c r="BM54332" s="138"/>
    </row>
    <row r="54333" spans="62:65" ht="13" thickBot="1">
      <c r="BJ54333" s="138"/>
      <c r="BK54333" s="138"/>
      <c r="BL54333" s="138"/>
      <c r="BM54333" s="138"/>
    </row>
    <row r="54334" spans="62:65" ht="13" thickBot="1">
      <c r="BJ54334" s="138"/>
      <c r="BK54334" s="138"/>
      <c r="BL54334" s="138"/>
      <c r="BM54334" s="138"/>
    </row>
    <row r="54335" spans="62:65" ht="13" thickBot="1">
      <c r="BJ54335" s="138"/>
      <c r="BK54335" s="138"/>
      <c r="BL54335" s="138"/>
      <c r="BM54335" s="138"/>
    </row>
    <row r="54336" spans="62:65" ht="13" thickBot="1">
      <c r="BJ54336" s="138"/>
      <c r="BK54336" s="138"/>
      <c r="BL54336" s="138"/>
      <c r="BM54336" s="138"/>
    </row>
    <row r="54337" spans="62:65" ht="13" thickBot="1">
      <c r="BJ54337" s="138"/>
      <c r="BK54337" s="138"/>
      <c r="BL54337" s="138"/>
      <c r="BM54337" s="138"/>
    </row>
    <row r="54338" spans="62:65" ht="13" thickBot="1">
      <c r="BJ54338" s="138"/>
      <c r="BK54338" s="138"/>
      <c r="BL54338" s="138"/>
      <c r="BM54338" s="138"/>
    </row>
    <row r="54339" spans="62:65" ht="13" thickBot="1">
      <c r="BJ54339" s="138"/>
      <c r="BK54339" s="138"/>
      <c r="BL54339" s="138"/>
      <c r="BM54339" s="138"/>
    </row>
    <row r="54340" spans="62:65" ht="13" thickBot="1">
      <c r="BJ54340" s="138"/>
      <c r="BK54340" s="138"/>
      <c r="BL54340" s="138"/>
      <c r="BM54340" s="138"/>
    </row>
    <row r="54341" spans="62:65" ht="13" thickBot="1">
      <c r="BJ54341" s="138"/>
      <c r="BK54341" s="138"/>
      <c r="BL54341" s="138"/>
      <c r="BM54341" s="138"/>
    </row>
    <row r="54342" spans="62:65" ht="13" thickBot="1">
      <c r="BJ54342" s="138"/>
      <c r="BK54342" s="138"/>
      <c r="BL54342" s="138"/>
      <c r="BM54342" s="138"/>
    </row>
    <row r="54343" spans="62:65" ht="13" thickBot="1">
      <c r="BJ54343" s="138"/>
      <c r="BK54343" s="138"/>
      <c r="BL54343" s="138"/>
      <c r="BM54343" s="138"/>
    </row>
    <row r="54344" spans="62:65" ht="13" thickBot="1">
      <c r="BJ54344" s="138"/>
      <c r="BK54344" s="138"/>
      <c r="BL54344" s="138"/>
      <c r="BM54344" s="138"/>
    </row>
    <row r="54345" spans="62:65" ht="13" thickBot="1">
      <c r="BJ54345" s="138"/>
      <c r="BK54345" s="138"/>
      <c r="BL54345" s="138"/>
      <c r="BM54345" s="138"/>
    </row>
    <row r="54346" spans="62:65" ht="13" thickBot="1">
      <c r="BJ54346" s="138"/>
      <c r="BK54346" s="138"/>
      <c r="BL54346" s="138"/>
      <c r="BM54346" s="138"/>
    </row>
    <row r="54347" spans="62:65" ht="13" thickBot="1">
      <c r="BJ54347" s="138"/>
      <c r="BK54347" s="138"/>
      <c r="BL54347" s="138"/>
      <c r="BM54347" s="138"/>
    </row>
    <row r="54348" spans="62:65" ht="13" thickBot="1">
      <c r="BJ54348" s="138"/>
      <c r="BK54348" s="138"/>
      <c r="BL54348" s="138"/>
      <c r="BM54348" s="138"/>
    </row>
    <row r="54349" spans="62:65" ht="13" thickBot="1">
      <c r="BJ54349" s="138"/>
      <c r="BK54349" s="138"/>
      <c r="BL54349" s="138"/>
      <c r="BM54349" s="138"/>
    </row>
    <row r="54350" spans="62:65" ht="13" thickBot="1">
      <c r="BJ54350" s="138"/>
      <c r="BK54350" s="138"/>
      <c r="BL54350" s="138"/>
      <c r="BM54350" s="138"/>
    </row>
    <row r="54351" spans="62:65" ht="13" thickBot="1">
      <c r="BJ54351" s="138"/>
      <c r="BK54351" s="138"/>
      <c r="BL54351" s="138"/>
      <c r="BM54351" s="138"/>
    </row>
    <row r="54352" spans="62:65" ht="13" thickBot="1">
      <c r="BJ54352" s="138"/>
      <c r="BK54352" s="138"/>
      <c r="BL54352" s="138"/>
      <c r="BM54352" s="138"/>
    </row>
    <row r="54353" spans="62:65" ht="13" thickBot="1">
      <c r="BJ54353" s="138"/>
      <c r="BK54353" s="138"/>
      <c r="BL54353" s="138"/>
      <c r="BM54353" s="138"/>
    </row>
    <row r="54354" spans="62:65" ht="13" thickBot="1">
      <c r="BJ54354" s="138"/>
      <c r="BK54354" s="138"/>
      <c r="BL54354" s="138"/>
      <c r="BM54354" s="138"/>
    </row>
    <row r="54355" spans="62:65" ht="13" thickBot="1">
      <c r="BJ54355" s="138"/>
      <c r="BK54355" s="138"/>
      <c r="BL54355" s="138"/>
      <c r="BM54355" s="138"/>
    </row>
    <row r="54356" spans="62:65" ht="13" thickBot="1">
      <c r="BJ54356" s="138"/>
      <c r="BK54356" s="138"/>
      <c r="BL54356" s="138"/>
      <c r="BM54356" s="138"/>
    </row>
    <row r="54357" spans="62:65" ht="13" thickBot="1">
      <c r="BJ54357" s="138"/>
      <c r="BK54357" s="138"/>
      <c r="BL54357" s="138"/>
      <c r="BM54357" s="138"/>
    </row>
    <row r="54358" spans="62:65" ht="13" thickBot="1">
      <c r="BJ54358" s="138"/>
      <c r="BK54358" s="138"/>
      <c r="BL54358" s="138"/>
      <c r="BM54358" s="138"/>
    </row>
    <row r="54359" spans="62:65" ht="13" thickBot="1">
      <c r="BJ54359" s="138"/>
      <c r="BK54359" s="138"/>
      <c r="BL54359" s="138"/>
      <c r="BM54359" s="138"/>
    </row>
    <row r="54360" spans="62:65" ht="13" thickBot="1">
      <c r="BJ54360" s="138"/>
      <c r="BK54360" s="138"/>
      <c r="BL54360" s="138"/>
      <c r="BM54360" s="138"/>
    </row>
    <row r="54361" spans="62:65" ht="13" thickBot="1">
      <c r="BJ54361" s="138"/>
      <c r="BK54361" s="138"/>
      <c r="BL54361" s="138"/>
      <c r="BM54361" s="138"/>
    </row>
    <row r="54362" spans="62:65" ht="13" thickBot="1">
      <c r="BJ54362" s="138"/>
      <c r="BK54362" s="138"/>
      <c r="BL54362" s="138"/>
      <c r="BM54362" s="138"/>
    </row>
    <row r="54363" spans="62:65" ht="13" thickBot="1">
      <c r="BJ54363" s="138"/>
      <c r="BK54363" s="138"/>
      <c r="BL54363" s="138"/>
      <c r="BM54363" s="138"/>
    </row>
    <row r="54364" spans="62:65" ht="13" thickBot="1">
      <c r="BJ54364" s="138"/>
      <c r="BK54364" s="138"/>
      <c r="BL54364" s="138"/>
      <c r="BM54364" s="138"/>
    </row>
    <row r="54365" spans="62:65" ht="13" thickBot="1">
      <c r="BJ54365" s="138"/>
      <c r="BK54365" s="138"/>
      <c r="BL54365" s="138"/>
      <c r="BM54365" s="138"/>
    </row>
    <row r="54366" spans="62:65" ht="13" thickBot="1">
      <c r="BJ54366" s="138"/>
      <c r="BK54366" s="138"/>
      <c r="BL54366" s="138"/>
      <c r="BM54366" s="138"/>
    </row>
    <row r="54367" spans="62:65" ht="13" thickBot="1">
      <c r="BJ54367" s="138"/>
      <c r="BK54367" s="138"/>
      <c r="BL54367" s="138"/>
      <c r="BM54367" s="138"/>
    </row>
    <row r="54368" spans="62:65" ht="13" thickBot="1">
      <c r="BJ54368" s="138"/>
      <c r="BK54368" s="138"/>
      <c r="BL54368" s="138"/>
      <c r="BM54368" s="138"/>
    </row>
    <row r="54369" spans="62:65" ht="13" thickBot="1">
      <c r="BJ54369" s="138"/>
      <c r="BK54369" s="138"/>
      <c r="BL54369" s="138"/>
      <c r="BM54369" s="138"/>
    </row>
    <row r="54370" spans="62:65" ht="13" thickBot="1">
      <c r="BJ54370" s="138"/>
      <c r="BK54370" s="138"/>
      <c r="BL54370" s="138"/>
      <c r="BM54370" s="138"/>
    </row>
    <row r="54371" spans="62:65" ht="13" thickBot="1">
      <c r="BJ54371" s="138"/>
      <c r="BK54371" s="138"/>
      <c r="BL54371" s="138"/>
      <c r="BM54371" s="138"/>
    </row>
    <row r="54372" spans="62:65" ht="13" thickBot="1">
      <c r="BJ54372" s="138"/>
      <c r="BK54372" s="138"/>
      <c r="BL54372" s="138"/>
      <c r="BM54372" s="138"/>
    </row>
    <row r="54373" spans="62:65" ht="13" thickBot="1">
      <c r="BJ54373" s="138"/>
      <c r="BK54373" s="138"/>
      <c r="BL54373" s="138"/>
      <c r="BM54373" s="138"/>
    </row>
    <row r="54374" spans="62:65" ht="13" thickBot="1">
      <c r="BJ54374" s="138"/>
      <c r="BK54374" s="138"/>
      <c r="BL54374" s="138"/>
      <c r="BM54374" s="138"/>
    </row>
    <row r="54375" spans="62:65" ht="13" thickBot="1">
      <c r="BJ54375" s="138"/>
      <c r="BK54375" s="138"/>
      <c r="BL54375" s="138"/>
      <c r="BM54375" s="138"/>
    </row>
    <row r="54376" spans="62:65" ht="13" thickBot="1">
      <c r="BJ54376" s="138"/>
      <c r="BK54376" s="138"/>
      <c r="BL54376" s="138"/>
      <c r="BM54376" s="138"/>
    </row>
    <row r="54377" spans="62:65" ht="13" thickBot="1">
      <c r="BJ54377" s="138"/>
      <c r="BK54377" s="138"/>
      <c r="BL54377" s="138"/>
      <c r="BM54377" s="138"/>
    </row>
    <row r="54378" spans="62:65" ht="13" thickBot="1">
      <c r="BJ54378" s="138"/>
      <c r="BK54378" s="138"/>
      <c r="BL54378" s="138"/>
      <c r="BM54378" s="138"/>
    </row>
    <row r="54379" spans="62:65" ht="13" thickBot="1">
      <c r="BJ54379" s="138"/>
      <c r="BK54379" s="138"/>
      <c r="BL54379" s="138"/>
      <c r="BM54379" s="138"/>
    </row>
    <row r="54380" spans="62:65" ht="13" thickBot="1">
      <c r="BJ54380" s="138"/>
      <c r="BK54380" s="138"/>
      <c r="BL54380" s="138"/>
      <c r="BM54380" s="138"/>
    </row>
    <row r="54381" spans="62:65" ht="13" thickBot="1">
      <c r="BJ54381" s="138"/>
      <c r="BK54381" s="138"/>
      <c r="BL54381" s="138"/>
      <c r="BM54381" s="138"/>
    </row>
    <row r="54382" spans="62:65" ht="13" thickBot="1">
      <c r="BJ54382" s="138"/>
      <c r="BK54382" s="138"/>
      <c r="BL54382" s="138"/>
      <c r="BM54382" s="138"/>
    </row>
    <row r="54383" spans="62:65" ht="13" thickBot="1">
      <c r="BJ54383" s="138"/>
      <c r="BK54383" s="138"/>
      <c r="BL54383" s="138"/>
      <c r="BM54383" s="138"/>
    </row>
    <row r="54384" spans="62:65" ht="13" thickBot="1">
      <c r="BJ54384" s="138"/>
      <c r="BK54384" s="138"/>
      <c r="BL54384" s="138"/>
      <c r="BM54384" s="138"/>
    </row>
    <row r="54385" spans="62:65" ht="13" thickBot="1">
      <c r="BJ54385" s="138"/>
      <c r="BK54385" s="138"/>
      <c r="BL54385" s="138"/>
      <c r="BM54385" s="138"/>
    </row>
    <row r="54386" spans="62:65" ht="13" thickBot="1">
      <c r="BJ54386" s="138"/>
      <c r="BK54386" s="138"/>
      <c r="BL54386" s="138"/>
      <c r="BM54386" s="138"/>
    </row>
    <row r="54387" spans="62:65" ht="13" thickBot="1">
      <c r="BJ54387" s="138"/>
      <c r="BK54387" s="138"/>
      <c r="BL54387" s="138"/>
      <c r="BM54387" s="138"/>
    </row>
    <row r="54388" spans="62:65" ht="13" thickBot="1">
      <c r="BJ54388" s="138"/>
      <c r="BK54388" s="138"/>
      <c r="BL54388" s="138"/>
      <c r="BM54388" s="138"/>
    </row>
    <row r="54389" spans="62:65" ht="13" thickBot="1">
      <c r="BJ54389" s="138"/>
      <c r="BK54389" s="138"/>
      <c r="BL54389" s="138"/>
      <c r="BM54389" s="138"/>
    </row>
    <row r="54390" spans="62:65" ht="13" thickBot="1">
      <c r="BJ54390" s="138"/>
      <c r="BK54390" s="138"/>
      <c r="BL54390" s="138"/>
      <c r="BM54390" s="138"/>
    </row>
    <row r="54391" spans="62:65" ht="13" thickBot="1">
      <c r="BJ54391" s="138"/>
      <c r="BK54391" s="138"/>
      <c r="BL54391" s="138"/>
      <c r="BM54391" s="138"/>
    </row>
    <row r="54392" spans="62:65" ht="13" thickBot="1">
      <c r="BJ54392" s="138"/>
      <c r="BK54392" s="138"/>
      <c r="BL54392" s="138"/>
      <c r="BM54392" s="138"/>
    </row>
    <row r="54393" spans="62:65" ht="13" thickBot="1">
      <c r="BJ54393" s="138"/>
      <c r="BK54393" s="138"/>
      <c r="BL54393" s="138"/>
      <c r="BM54393" s="138"/>
    </row>
    <row r="54394" spans="62:65" ht="13" thickBot="1">
      <c r="BJ54394" s="138"/>
      <c r="BK54394" s="138"/>
      <c r="BL54394" s="138"/>
      <c r="BM54394" s="138"/>
    </row>
    <row r="54395" spans="62:65" ht="13" thickBot="1">
      <c r="BJ54395" s="138"/>
      <c r="BK54395" s="138"/>
      <c r="BL54395" s="138"/>
      <c r="BM54395" s="138"/>
    </row>
    <row r="54396" spans="62:65" ht="13" thickBot="1">
      <c r="BJ54396" s="138"/>
      <c r="BK54396" s="138"/>
      <c r="BL54396" s="138"/>
      <c r="BM54396" s="138"/>
    </row>
    <row r="54397" spans="62:65" ht="13" thickBot="1">
      <c r="BJ54397" s="138"/>
      <c r="BK54397" s="138"/>
      <c r="BL54397" s="138"/>
      <c r="BM54397" s="138"/>
    </row>
    <row r="54398" spans="62:65" ht="13" thickBot="1">
      <c r="BJ54398" s="138"/>
      <c r="BK54398" s="138"/>
      <c r="BL54398" s="138"/>
      <c r="BM54398" s="138"/>
    </row>
    <row r="54399" spans="62:65" ht="13" thickBot="1">
      <c r="BJ54399" s="138"/>
      <c r="BK54399" s="138"/>
      <c r="BL54399" s="138"/>
      <c r="BM54399" s="138"/>
    </row>
    <row r="54400" spans="62:65" ht="13" thickBot="1">
      <c r="BJ54400" s="138"/>
      <c r="BK54400" s="138"/>
      <c r="BL54400" s="138"/>
      <c r="BM54400" s="138"/>
    </row>
    <row r="54401" spans="62:65" ht="13" thickBot="1">
      <c r="BJ54401" s="138"/>
      <c r="BK54401" s="138"/>
      <c r="BL54401" s="138"/>
      <c r="BM54401" s="138"/>
    </row>
    <row r="54402" spans="62:65" ht="13" thickBot="1">
      <c r="BJ54402" s="138"/>
      <c r="BK54402" s="138"/>
      <c r="BL54402" s="138"/>
      <c r="BM54402" s="138"/>
    </row>
    <row r="54403" spans="62:65" ht="13" thickBot="1">
      <c r="BJ54403" s="138"/>
      <c r="BK54403" s="138"/>
      <c r="BL54403" s="138"/>
      <c r="BM54403" s="138"/>
    </row>
    <row r="54404" spans="62:65" ht="13" thickBot="1">
      <c r="BJ54404" s="138"/>
      <c r="BK54404" s="138"/>
      <c r="BL54404" s="138"/>
      <c r="BM54404" s="138"/>
    </row>
    <row r="54405" spans="62:65" ht="13" thickBot="1">
      <c r="BJ54405" s="138"/>
      <c r="BK54405" s="138"/>
      <c r="BL54405" s="138"/>
      <c r="BM54405" s="138"/>
    </row>
    <row r="54406" spans="62:65" ht="13" thickBot="1">
      <c r="BJ54406" s="138"/>
      <c r="BK54406" s="138"/>
      <c r="BL54406" s="138"/>
      <c r="BM54406" s="138"/>
    </row>
    <row r="54407" spans="62:65" ht="13" thickBot="1">
      <c r="BJ54407" s="138"/>
      <c r="BK54407" s="138"/>
      <c r="BL54407" s="138"/>
      <c r="BM54407" s="138"/>
    </row>
    <row r="54408" spans="62:65" ht="13" thickBot="1">
      <c r="BJ54408" s="138"/>
      <c r="BK54408" s="138"/>
      <c r="BL54408" s="138"/>
      <c r="BM54408" s="138"/>
    </row>
    <row r="54409" spans="62:65" ht="13" thickBot="1">
      <c r="BJ54409" s="138"/>
      <c r="BK54409" s="138"/>
      <c r="BL54409" s="138"/>
      <c r="BM54409" s="138"/>
    </row>
    <row r="54410" spans="62:65" ht="13" thickBot="1">
      <c r="BJ54410" s="138"/>
      <c r="BK54410" s="138"/>
      <c r="BL54410" s="138"/>
      <c r="BM54410" s="138"/>
    </row>
    <row r="54411" spans="62:65" ht="13" thickBot="1">
      <c r="BJ54411" s="138"/>
      <c r="BK54411" s="138"/>
      <c r="BL54411" s="138"/>
      <c r="BM54411" s="138"/>
    </row>
    <row r="54412" spans="62:65" ht="13" thickBot="1">
      <c r="BJ54412" s="138"/>
      <c r="BK54412" s="138"/>
      <c r="BL54412" s="138"/>
      <c r="BM54412" s="138"/>
    </row>
    <row r="54413" spans="62:65" ht="13" thickBot="1">
      <c r="BJ54413" s="138"/>
      <c r="BK54413" s="138"/>
      <c r="BL54413" s="138"/>
      <c r="BM54413" s="138"/>
    </row>
    <row r="54414" spans="62:65" ht="13" thickBot="1">
      <c r="BJ54414" s="138"/>
      <c r="BK54414" s="138"/>
      <c r="BL54414" s="138"/>
      <c r="BM54414" s="138"/>
    </row>
    <row r="54415" spans="62:65" ht="13" thickBot="1">
      <c r="BJ54415" s="138"/>
      <c r="BK54415" s="138"/>
      <c r="BL54415" s="138"/>
      <c r="BM54415" s="138"/>
    </row>
    <row r="54416" spans="62:65" ht="13" thickBot="1">
      <c r="BJ54416" s="138"/>
      <c r="BK54416" s="138"/>
      <c r="BL54416" s="138"/>
      <c r="BM54416" s="138"/>
    </row>
    <row r="54417" spans="62:65" ht="13" thickBot="1">
      <c r="BJ54417" s="138"/>
      <c r="BK54417" s="138"/>
      <c r="BL54417" s="138"/>
      <c r="BM54417" s="138"/>
    </row>
    <row r="54418" spans="62:65" ht="13" thickBot="1">
      <c r="BJ54418" s="138"/>
      <c r="BK54418" s="138"/>
      <c r="BL54418" s="138"/>
      <c r="BM54418" s="138"/>
    </row>
    <row r="54419" spans="62:65" ht="13" thickBot="1">
      <c r="BJ54419" s="138"/>
      <c r="BK54419" s="138"/>
      <c r="BL54419" s="138"/>
      <c r="BM54419" s="138"/>
    </row>
    <row r="54420" spans="62:65" ht="13" thickBot="1">
      <c r="BJ54420" s="138"/>
      <c r="BK54420" s="138"/>
      <c r="BL54420" s="138"/>
      <c r="BM54420" s="138"/>
    </row>
    <row r="54421" spans="62:65" ht="13" thickBot="1">
      <c r="BJ54421" s="138"/>
      <c r="BK54421" s="138"/>
      <c r="BL54421" s="138"/>
      <c r="BM54421" s="138"/>
    </row>
    <row r="54422" spans="62:65" ht="13" thickBot="1">
      <c r="BJ54422" s="138"/>
      <c r="BK54422" s="138"/>
      <c r="BL54422" s="138"/>
      <c r="BM54422" s="138"/>
    </row>
    <row r="54423" spans="62:65" ht="13" thickBot="1">
      <c r="BJ54423" s="138"/>
      <c r="BK54423" s="138"/>
      <c r="BL54423" s="138"/>
      <c r="BM54423" s="138"/>
    </row>
    <row r="54424" spans="62:65" ht="13" thickBot="1">
      <c r="BJ54424" s="138"/>
      <c r="BK54424" s="138"/>
      <c r="BL54424" s="138"/>
      <c r="BM54424" s="138"/>
    </row>
    <row r="54425" spans="62:65" ht="13" thickBot="1">
      <c r="BJ54425" s="138"/>
      <c r="BK54425" s="138"/>
      <c r="BL54425" s="138"/>
      <c r="BM54425" s="138"/>
    </row>
    <row r="54426" spans="62:65" ht="13" thickBot="1">
      <c r="BJ54426" s="138"/>
      <c r="BK54426" s="138"/>
      <c r="BL54426" s="138"/>
      <c r="BM54426" s="138"/>
    </row>
    <row r="54427" spans="62:65" ht="13" thickBot="1">
      <c r="BJ54427" s="138"/>
      <c r="BK54427" s="138"/>
      <c r="BL54427" s="138"/>
      <c r="BM54427" s="138"/>
    </row>
    <row r="54428" spans="62:65" ht="13" thickBot="1">
      <c r="BJ54428" s="138"/>
      <c r="BK54428" s="138"/>
      <c r="BL54428" s="138"/>
      <c r="BM54428" s="138"/>
    </row>
    <row r="54429" spans="62:65" ht="13" thickBot="1">
      <c r="BJ54429" s="138"/>
      <c r="BK54429" s="138"/>
      <c r="BL54429" s="138"/>
      <c r="BM54429" s="138"/>
    </row>
    <row r="54430" spans="62:65" ht="13" thickBot="1">
      <c r="BJ54430" s="138"/>
      <c r="BK54430" s="138"/>
      <c r="BL54430" s="138"/>
      <c r="BM54430" s="138"/>
    </row>
    <row r="54431" spans="62:65" ht="13" thickBot="1">
      <c r="BJ54431" s="138"/>
      <c r="BK54431" s="138"/>
      <c r="BL54431" s="138"/>
      <c r="BM54431" s="138"/>
    </row>
    <row r="54432" spans="62:65" ht="13" thickBot="1">
      <c r="BJ54432" s="138"/>
      <c r="BK54432" s="138"/>
      <c r="BL54432" s="138"/>
      <c r="BM54432" s="138"/>
    </row>
    <row r="54433" spans="62:65" ht="13" thickBot="1">
      <c r="BJ54433" s="138"/>
      <c r="BK54433" s="138"/>
      <c r="BL54433" s="138"/>
      <c r="BM54433" s="138"/>
    </row>
    <row r="54434" spans="62:65" ht="13" thickBot="1">
      <c r="BJ54434" s="138"/>
      <c r="BK54434" s="138"/>
      <c r="BL54434" s="138"/>
      <c r="BM54434" s="138"/>
    </row>
    <row r="54435" spans="62:65" ht="13" thickBot="1">
      <c r="BJ54435" s="138"/>
      <c r="BK54435" s="138"/>
      <c r="BL54435" s="138"/>
      <c r="BM54435" s="138"/>
    </row>
    <row r="54436" spans="62:65" ht="13" thickBot="1">
      <c r="BJ54436" s="138"/>
      <c r="BK54436" s="138"/>
      <c r="BL54436" s="138"/>
      <c r="BM54436" s="138"/>
    </row>
    <row r="54437" spans="62:65" ht="13" thickBot="1">
      <c r="BJ54437" s="138"/>
      <c r="BK54437" s="138"/>
      <c r="BL54437" s="138"/>
      <c r="BM54437" s="138"/>
    </row>
    <row r="54438" spans="62:65" ht="13" thickBot="1">
      <c r="BJ54438" s="138"/>
      <c r="BK54438" s="138"/>
      <c r="BL54438" s="138"/>
      <c r="BM54438" s="138"/>
    </row>
    <row r="54439" spans="62:65" ht="13" thickBot="1">
      <c r="BJ54439" s="138"/>
      <c r="BK54439" s="138"/>
      <c r="BL54439" s="138"/>
      <c r="BM54439" s="138"/>
    </row>
    <row r="54440" spans="62:65" ht="13" thickBot="1">
      <c r="BJ54440" s="138"/>
      <c r="BK54440" s="138"/>
      <c r="BL54440" s="138"/>
      <c r="BM54440" s="138"/>
    </row>
    <row r="54441" spans="62:65" ht="13" thickBot="1">
      <c r="BJ54441" s="138"/>
      <c r="BK54441" s="138"/>
      <c r="BL54441" s="138"/>
      <c r="BM54441" s="138"/>
    </row>
    <row r="54442" spans="62:65" ht="13" thickBot="1">
      <c r="BJ54442" s="138"/>
      <c r="BK54442" s="138"/>
      <c r="BL54442" s="138"/>
      <c r="BM54442" s="138"/>
    </row>
    <row r="54443" spans="62:65" ht="13" thickBot="1">
      <c r="BJ54443" s="138"/>
      <c r="BK54443" s="138"/>
      <c r="BL54443" s="138"/>
      <c r="BM54443" s="138"/>
    </row>
    <row r="54444" spans="62:65" ht="13" thickBot="1">
      <c r="BJ54444" s="138"/>
      <c r="BK54444" s="138"/>
      <c r="BL54444" s="138"/>
      <c r="BM54444" s="138"/>
    </row>
    <row r="54445" spans="62:65" ht="13" thickBot="1">
      <c r="BJ54445" s="138"/>
      <c r="BK54445" s="138"/>
      <c r="BL54445" s="138"/>
      <c r="BM54445" s="138"/>
    </row>
    <row r="54446" spans="62:65" ht="13" thickBot="1">
      <c r="BJ54446" s="138"/>
      <c r="BK54446" s="138"/>
      <c r="BL54446" s="138"/>
      <c r="BM54446" s="138"/>
    </row>
    <row r="54447" spans="62:65" ht="13" thickBot="1">
      <c r="BJ54447" s="138"/>
      <c r="BK54447" s="138"/>
      <c r="BL54447" s="138"/>
      <c r="BM54447" s="138"/>
    </row>
    <row r="54448" spans="62:65" ht="13" thickBot="1">
      <c r="BJ54448" s="138"/>
      <c r="BK54448" s="138"/>
      <c r="BL54448" s="138"/>
      <c r="BM54448" s="138"/>
    </row>
    <row r="54449" spans="62:65" ht="13" thickBot="1">
      <c r="BJ54449" s="138"/>
      <c r="BK54449" s="138"/>
      <c r="BL54449" s="138"/>
      <c r="BM54449" s="138"/>
    </row>
    <row r="54450" spans="62:65" ht="13" thickBot="1">
      <c r="BJ54450" s="138"/>
      <c r="BK54450" s="138"/>
      <c r="BL54450" s="138"/>
      <c r="BM54450" s="138"/>
    </row>
    <row r="54451" spans="62:65" ht="13" thickBot="1">
      <c r="BJ54451" s="138"/>
      <c r="BK54451" s="138"/>
      <c r="BL54451" s="138"/>
      <c r="BM54451" s="138"/>
    </row>
    <row r="54452" spans="62:65" ht="13" thickBot="1">
      <c r="BJ54452" s="138"/>
      <c r="BK54452" s="138"/>
      <c r="BL54452" s="138"/>
      <c r="BM54452" s="138"/>
    </row>
    <row r="54453" spans="62:65" ht="13" thickBot="1">
      <c r="BJ54453" s="138"/>
      <c r="BK54453" s="138"/>
      <c r="BL54453" s="138"/>
      <c r="BM54453" s="138"/>
    </row>
    <row r="54454" spans="62:65" ht="13" thickBot="1">
      <c r="BJ54454" s="138"/>
      <c r="BK54454" s="138"/>
      <c r="BL54454" s="138"/>
      <c r="BM54454" s="138"/>
    </row>
    <row r="54455" spans="62:65" ht="13" thickBot="1">
      <c r="BJ54455" s="138"/>
      <c r="BK54455" s="138"/>
      <c r="BL54455" s="138"/>
      <c r="BM54455" s="138"/>
    </row>
    <row r="54456" spans="62:65" ht="13" thickBot="1">
      <c r="BJ54456" s="138"/>
      <c r="BK54456" s="138"/>
      <c r="BL54456" s="138"/>
      <c r="BM54456" s="138"/>
    </row>
    <row r="54457" spans="62:65" ht="13" thickBot="1">
      <c r="BJ54457" s="138"/>
      <c r="BK54457" s="138"/>
      <c r="BL54457" s="138"/>
      <c r="BM54457" s="138"/>
    </row>
    <row r="54458" spans="62:65" ht="13" thickBot="1">
      <c r="BJ54458" s="138"/>
      <c r="BK54458" s="138"/>
      <c r="BL54458" s="138"/>
      <c r="BM54458" s="138"/>
    </row>
    <row r="54459" spans="62:65" ht="13" thickBot="1">
      <c r="BJ54459" s="138"/>
      <c r="BK54459" s="138"/>
      <c r="BL54459" s="138"/>
      <c r="BM54459" s="138"/>
    </row>
    <row r="54460" spans="62:65" ht="13" thickBot="1">
      <c r="BJ54460" s="138"/>
      <c r="BK54460" s="138"/>
      <c r="BL54460" s="138"/>
      <c r="BM54460" s="138"/>
    </row>
    <row r="54461" spans="62:65" ht="13" thickBot="1">
      <c r="BJ54461" s="138"/>
      <c r="BK54461" s="138"/>
      <c r="BL54461" s="138"/>
      <c r="BM54461" s="138"/>
    </row>
    <row r="54462" spans="62:65" ht="13" thickBot="1">
      <c r="BJ54462" s="138"/>
      <c r="BK54462" s="138"/>
      <c r="BL54462" s="138"/>
      <c r="BM54462" s="138"/>
    </row>
    <row r="54463" spans="62:65" ht="13" thickBot="1">
      <c r="BJ54463" s="138"/>
      <c r="BK54463" s="138"/>
      <c r="BL54463" s="138"/>
      <c r="BM54463" s="138"/>
    </row>
    <row r="54464" spans="62:65" ht="13" thickBot="1">
      <c r="BJ54464" s="138"/>
      <c r="BK54464" s="138"/>
      <c r="BL54464" s="138"/>
      <c r="BM54464" s="138"/>
    </row>
    <row r="54465" spans="62:65" ht="13" thickBot="1">
      <c r="BJ54465" s="138"/>
      <c r="BK54465" s="138"/>
      <c r="BL54465" s="138"/>
      <c r="BM54465" s="138"/>
    </row>
    <row r="54466" spans="62:65" ht="13" thickBot="1">
      <c r="BJ54466" s="138"/>
      <c r="BK54466" s="138"/>
      <c r="BL54466" s="138"/>
      <c r="BM54466" s="138"/>
    </row>
    <row r="54467" spans="62:65" ht="13" thickBot="1">
      <c r="BJ54467" s="138"/>
      <c r="BK54467" s="138"/>
      <c r="BL54467" s="138"/>
      <c r="BM54467" s="138"/>
    </row>
    <row r="54468" spans="62:65" ht="13" thickBot="1">
      <c r="BJ54468" s="138"/>
      <c r="BK54468" s="138"/>
      <c r="BL54468" s="138"/>
      <c r="BM54468" s="138"/>
    </row>
    <row r="54469" spans="62:65" ht="13" thickBot="1">
      <c r="BJ54469" s="138"/>
      <c r="BK54469" s="138"/>
      <c r="BL54469" s="138"/>
      <c r="BM54469" s="138"/>
    </row>
    <row r="54470" spans="62:65" ht="13" thickBot="1">
      <c r="BJ54470" s="138"/>
      <c r="BK54470" s="138"/>
      <c r="BL54470" s="138"/>
      <c r="BM54470" s="138"/>
    </row>
    <row r="54471" spans="62:65" ht="13" thickBot="1">
      <c r="BJ54471" s="138"/>
      <c r="BK54471" s="138"/>
      <c r="BL54471" s="138"/>
      <c r="BM54471" s="138"/>
    </row>
    <row r="54472" spans="62:65" ht="13" thickBot="1">
      <c r="BJ54472" s="138"/>
      <c r="BK54472" s="138"/>
      <c r="BL54472" s="138"/>
      <c r="BM54472" s="138"/>
    </row>
    <row r="54473" spans="62:65" ht="13" thickBot="1">
      <c r="BJ54473" s="138"/>
      <c r="BK54473" s="138"/>
      <c r="BL54473" s="138"/>
      <c r="BM54473" s="138"/>
    </row>
    <row r="54474" spans="62:65" ht="13" thickBot="1">
      <c r="BJ54474" s="138"/>
      <c r="BK54474" s="138"/>
      <c r="BL54474" s="138"/>
      <c r="BM54474" s="138"/>
    </row>
    <row r="54475" spans="62:65" ht="13" thickBot="1">
      <c r="BJ54475" s="138"/>
      <c r="BK54475" s="138"/>
      <c r="BL54475" s="138"/>
      <c r="BM54475" s="138"/>
    </row>
    <row r="54476" spans="62:65" ht="13" thickBot="1">
      <c r="BJ54476" s="138"/>
      <c r="BK54476" s="138"/>
      <c r="BL54476" s="138"/>
      <c r="BM54476" s="138"/>
    </row>
    <row r="54477" spans="62:65" ht="13" thickBot="1">
      <c r="BJ54477" s="138"/>
      <c r="BK54477" s="138"/>
      <c r="BL54477" s="138"/>
      <c r="BM54477" s="138"/>
    </row>
    <row r="54478" spans="62:65" ht="13" thickBot="1">
      <c r="BJ54478" s="138"/>
      <c r="BK54478" s="138"/>
      <c r="BL54478" s="138"/>
      <c r="BM54478" s="138"/>
    </row>
    <row r="54479" spans="62:65" ht="13" thickBot="1">
      <c r="BJ54479" s="138"/>
      <c r="BK54479" s="138"/>
      <c r="BL54479" s="138"/>
      <c r="BM54479" s="138"/>
    </row>
    <row r="54480" spans="62:65" ht="13" thickBot="1">
      <c r="BJ54480" s="138"/>
      <c r="BK54480" s="138"/>
      <c r="BL54480" s="138"/>
      <c r="BM54480" s="138"/>
    </row>
    <row r="54481" spans="62:65" ht="13" thickBot="1">
      <c r="BJ54481" s="138"/>
      <c r="BK54481" s="138"/>
      <c r="BL54481" s="138"/>
      <c r="BM54481" s="138"/>
    </row>
    <row r="54482" spans="62:65" ht="13" thickBot="1">
      <c r="BJ54482" s="138"/>
      <c r="BK54482" s="138"/>
      <c r="BL54482" s="138"/>
      <c r="BM54482" s="138"/>
    </row>
    <row r="54483" spans="62:65" ht="13" thickBot="1">
      <c r="BJ54483" s="138"/>
      <c r="BK54483" s="138"/>
      <c r="BL54483" s="138"/>
      <c r="BM54483" s="138"/>
    </row>
    <row r="54484" spans="62:65" ht="13" thickBot="1">
      <c r="BJ54484" s="138"/>
      <c r="BK54484" s="138"/>
      <c r="BL54484" s="138"/>
      <c r="BM54484" s="138"/>
    </row>
    <row r="54485" spans="62:65" ht="13" thickBot="1">
      <c r="BJ54485" s="138"/>
      <c r="BK54485" s="138"/>
      <c r="BL54485" s="138"/>
      <c r="BM54485" s="138"/>
    </row>
    <row r="54486" spans="62:65" ht="13" thickBot="1">
      <c r="BJ54486" s="138"/>
      <c r="BK54486" s="138"/>
      <c r="BL54486" s="138"/>
      <c r="BM54486" s="138"/>
    </row>
    <row r="54487" spans="62:65" ht="13" thickBot="1">
      <c r="BJ54487" s="138"/>
      <c r="BK54487" s="138"/>
      <c r="BL54487" s="138"/>
      <c r="BM54487" s="138"/>
    </row>
    <row r="54488" spans="62:65" ht="13" thickBot="1">
      <c r="BJ54488" s="138"/>
      <c r="BK54488" s="138"/>
      <c r="BL54488" s="138"/>
      <c r="BM54488" s="138"/>
    </row>
    <row r="54489" spans="62:65" ht="13" thickBot="1">
      <c r="BJ54489" s="138"/>
      <c r="BK54489" s="138"/>
      <c r="BL54489" s="138"/>
      <c r="BM54489" s="138"/>
    </row>
    <row r="54490" spans="62:65" ht="13" thickBot="1">
      <c r="BJ54490" s="138"/>
      <c r="BK54490" s="138"/>
      <c r="BL54490" s="138"/>
      <c r="BM54490" s="138"/>
    </row>
    <row r="54491" spans="62:65" ht="13" thickBot="1">
      <c r="BJ54491" s="138"/>
      <c r="BK54491" s="138"/>
      <c r="BL54491" s="138"/>
      <c r="BM54491" s="138"/>
    </row>
    <row r="54492" spans="62:65" ht="13" thickBot="1">
      <c r="BJ54492" s="138"/>
      <c r="BK54492" s="138"/>
      <c r="BL54492" s="138"/>
      <c r="BM54492" s="138"/>
    </row>
    <row r="54493" spans="62:65" ht="13" thickBot="1">
      <c r="BJ54493" s="138"/>
      <c r="BK54493" s="138"/>
      <c r="BL54493" s="138"/>
      <c r="BM54493" s="138"/>
    </row>
    <row r="54494" spans="62:65" ht="13" thickBot="1">
      <c r="BJ54494" s="138"/>
      <c r="BK54494" s="138"/>
      <c r="BL54494" s="138"/>
      <c r="BM54494" s="138"/>
    </row>
    <row r="54495" spans="62:65" ht="13" thickBot="1">
      <c r="BJ54495" s="138"/>
      <c r="BK54495" s="138"/>
      <c r="BL54495" s="138"/>
      <c r="BM54495" s="138"/>
    </row>
    <row r="54496" spans="62:65" ht="13" thickBot="1">
      <c r="BJ54496" s="138"/>
      <c r="BK54496" s="138"/>
      <c r="BL54496" s="138"/>
      <c r="BM54496" s="138"/>
    </row>
    <row r="54497" spans="62:65" ht="13" thickBot="1">
      <c r="BJ54497" s="138"/>
      <c r="BK54497" s="138"/>
      <c r="BL54497" s="138"/>
      <c r="BM54497" s="138"/>
    </row>
    <row r="54498" spans="62:65" ht="13" thickBot="1">
      <c r="BJ54498" s="138"/>
      <c r="BK54498" s="138"/>
      <c r="BL54498" s="138"/>
      <c r="BM54498" s="138"/>
    </row>
    <row r="54499" spans="62:65" ht="13" thickBot="1">
      <c r="BJ54499" s="138"/>
      <c r="BK54499" s="138"/>
      <c r="BL54499" s="138"/>
      <c r="BM54499" s="138"/>
    </row>
    <row r="54500" spans="62:65" ht="13" thickBot="1">
      <c r="BJ54500" s="138"/>
      <c r="BK54500" s="138"/>
      <c r="BL54500" s="138"/>
      <c r="BM54500" s="138"/>
    </row>
    <row r="54501" spans="62:65" ht="13" thickBot="1">
      <c r="BJ54501" s="138"/>
      <c r="BK54501" s="138"/>
      <c r="BL54501" s="138"/>
      <c r="BM54501" s="138"/>
    </row>
    <row r="54502" spans="62:65" ht="13" thickBot="1">
      <c r="BJ54502" s="138"/>
      <c r="BK54502" s="138"/>
      <c r="BL54502" s="138"/>
      <c r="BM54502" s="138"/>
    </row>
    <row r="54503" spans="62:65" ht="13" thickBot="1">
      <c r="BJ54503" s="138"/>
      <c r="BK54503" s="138"/>
      <c r="BL54503" s="138"/>
      <c r="BM54503" s="138"/>
    </row>
    <row r="54504" spans="62:65" ht="13" thickBot="1">
      <c r="BJ54504" s="138"/>
      <c r="BK54504" s="138"/>
      <c r="BL54504" s="138"/>
      <c r="BM54504" s="138"/>
    </row>
    <row r="54505" spans="62:65" ht="13" thickBot="1">
      <c r="BJ54505" s="138"/>
      <c r="BK54505" s="138"/>
      <c r="BL54505" s="138"/>
      <c r="BM54505" s="138"/>
    </row>
    <row r="54506" spans="62:65" ht="13" thickBot="1">
      <c r="BJ54506" s="138"/>
      <c r="BK54506" s="138"/>
      <c r="BL54506" s="138"/>
      <c r="BM54506" s="138"/>
    </row>
    <row r="54507" spans="62:65" ht="13" thickBot="1">
      <c r="BJ54507" s="138"/>
      <c r="BK54507" s="138"/>
      <c r="BL54507" s="138"/>
      <c r="BM54507" s="138"/>
    </row>
    <row r="54508" spans="62:65" ht="13" thickBot="1">
      <c r="BJ54508" s="138"/>
      <c r="BK54508" s="138"/>
      <c r="BL54508" s="138"/>
      <c r="BM54508" s="138"/>
    </row>
    <row r="54509" spans="62:65" ht="13" thickBot="1">
      <c r="BJ54509" s="138"/>
      <c r="BK54509" s="138"/>
      <c r="BL54509" s="138"/>
      <c r="BM54509" s="138"/>
    </row>
    <row r="54510" spans="62:65" ht="13" thickBot="1">
      <c r="BJ54510" s="138"/>
      <c r="BK54510" s="138"/>
      <c r="BL54510" s="138"/>
      <c r="BM54510" s="138"/>
    </row>
    <row r="54511" spans="62:65" ht="13" thickBot="1">
      <c r="BJ54511" s="138"/>
      <c r="BK54511" s="138"/>
      <c r="BL54511" s="138"/>
      <c r="BM54511" s="138"/>
    </row>
    <row r="54512" spans="62:65" ht="13" thickBot="1">
      <c r="BJ54512" s="138"/>
      <c r="BK54512" s="138"/>
      <c r="BL54512" s="138"/>
      <c r="BM54512" s="138"/>
    </row>
    <row r="54513" spans="62:65" ht="13" thickBot="1">
      <c r="BJ54513" s="138"/>
      <c r="BK54513" s="138"/>
      <c r="BL54513" s="138"/>
      <c r="BM54513" s="138"/>
    </row>
    <row r="54514" spans="62:65" ht="13" thickBot="1">
      <c r="BJ54514" s="138"/>
      <c r="BK54514" s="138"/>
      <c r="BL54514" s="138"/>
      <c r="BM54514" s="138"/>
    </row>
    <row r="54515" spans="62:65" ht="13" thickBot="1">
      <c r="BJ54515" s="138"/>
      <c r="BK54515" s="138"/>
      <c r="BL54515" s="138"/>
      <c r="BM54515" s="138"/>
    </row>
    <row r="54516" spans="62:65" ht="13" thickBot="1">
      <c r="BJ54516" s="138"/>
      <c r="BK54516" s="138"/>
      <c r="BL54516" s="138"/>
      <c r="BM54516" s="138"/>
    </row>
    <row r="54517" spans="62:65" ht="13" thickBot="1">
      <c r="BJ54517" s="138"/>
      <c r="BK54517" s="138"/>
      <c r="BL54517" s="138"/>
      <c r="BM54517" s="138"/>
    </row>
    <row r="54518" spans="62:65" ht="13" thickBot="1">
      <c r="BJ54518" s="138"/>
      <c r="BK54518" s="138"/>
      <c r="BL54518" s="138"/>
      <c r="BM54518" s="138"/>
    </row>
    <row r="54519" spans="62:65" ht="13" thickBot="1">
      <c r="BJ54519" s="138"/>
      <c r="BK54519" s="138"/>
      <c r="BL54519" s="138"/>
      <c r="BM54519" s="138"/>
    </row>
    <row r="54520" spans="62:65" ht="13" thickBot="1">
      <c r="BJ54520" s="138"/>
      <c r="BK54520" s="138"/>
      <c r="BL54520" s="138"/>
      <c r="BM54520" s="138"/>
    </row>
    <row r="54521" spans="62:65" ht="13" thickBot="1">
      <c r="BJ54521" s="138"/>
      <c r="BK54521" s="138"/>
      <c r="BL54521" s="138"/>
      <c r="BM54521" s="138"/>
    </row>
    <row r="54522" spans="62:65" ht="13" thickBot="1">
      <c r="BJ54522" s="138"/>
      <c r="BK54522" s="138"/>
      <c r="BL54522" s="138"/>
      <c r="BM54522" s="138"/>
    </row>
    <row r="54523" spans="62:65" ht="13" thickBot="1">
      <c r="BJ54523" s="138"/>
      <c r="BK54523" s="138"/>
      <c r="BL54523" s="138"/>
      <c r="BM54523" s="138"/>
    </row>
    <row r="54524" spans="62:65" ht="13" thickBot="1">
      <c r="BJ54524" s="138"/>
      <c r="BK54524" s="138"/>
      <c r="BL54524" s="138"/>
      <c r="BM54524" s="138"/>
    </row>
    <row r="54525" spans="62:65" ht="13" thickBot="1">
      <c r="BJ54525" s="138"/>
      <c r="BK54525" s="138"/>
      <c r="BL54525" s="138"/>
      <c r="BM54525" s="138"/>
    </row>
    <row r="54526" spans="62:65" ht="13" thickBot="1">
      <c r="BJ54526" s="138"/>
      <c r="BK54526" s="138"/>
      <c r="BL54526" s="138"/>
      <c r="BM54526" s="138"/>
    </row>
    <row r="54527" spans="62:65" ht="13" thickBot="1">
      <c r="BJ54527" s="138"/>
      <c r="BK54527" s="138"/>
      <c r="BL54527" s="138"/>
      <c r="BM54527" s="138"/>
    </row>
    <row r="54528" spans="62:65" ht="13" thickBot="1">
      <c r="BJ54528" s="138"/>
      <c r="BK54528" s="138"/>
      <c r="BL54528" s="138"/>
      <c r="BM54528" s="138"/>
    </row>
    <row r="54529" spans="62:65" ht="13" thickBot="1">
      <c r="BJ54529" s="138"/>
      <c r="BK54529" s="138"/>
      <c r="BL54529" s="138"/>
      <c r="BM54529" s="138"/>
    </row>
    <row r="54530" spans="62:65" ht="13" thickBot="1">
      <c r="BJ54530" s="138"/>
      <c r="BK54530" s="138"/>
      <c r="BL54530" s="138"/>
      <c r="BM54530" s="138"/>
    </row>
    <row r="54531" spans="62:65" ht="13" thickBot="1">
      <c r="BJ54531" s="138"/>
      <c r="BK54531" s="138"/>
      <c r="BL54531" s="138"/>
      <c r="BM54531" s="138"/>
    </row>
    <row r="54532" spans="62:65" ht="13" thickBot="1">
      <c r="BJ54532" s="138"/>
      <c r="BK54532" s="138"/>
      <c r="BL54532" s="138"/>
      <c r="BM54532" s="138"/>
    </row>
    <row r="54533" spans="62:65" ht="13" thickBot="1">
      <c r="BJ54533" s="138"/>
      <c r="BK54533" s="138"/>
      <c r="BL54533" s="138"/>
      <c r="BM54533" s="138"/>
    </row>
    <row r="54534" spans="62:65" ht="13" thickBot="1">
      <c r="BJ54534" s="138"/>
      <c r="BK54534" s="138"/>
      <c r="BL54534" s="138"/>
      <c r="BM54534" s="138"/>
    </row>
    <row r="54535" spans="62:65" ht="13" thickBot="1">
      <c r="BJ54535" s="138"/>
      <c r="BK54535" s="138"/>
      <c r="BL54535" s="138"/>
      <c r="BM54535" s="138"/>
    </row>
    <row r="54536" spans="62:65" ht="13" thickBot="1">
      <c r="BJ54536" s="138"/>
      <c r="BK54536" s="138"/>
      <c r="BL54536" s="138"/>
      <c r="BM54536" s="138"/>
    </row>
    <row r="54537" spans="62:65" ht="13" thickBot="1">
      <c r="BJ54537" s="138"/>
      <c r="BK54537" s="138"/>
      <c r="BL54537" s="138"/>
      <c r="BM54537" s="138"/>
    </row>
    <row r="54538" spans="62:65" ht="13" thickBot="1">
      <c r="BJ54538" s="138"/>
      <c r="BK54538" s="138"/>
      <c r="BL54538" s="138"/>
      <c r="BM54538" s="138"/>
    </row>
    <row r="54539" spans="62:65" ht="13" thickBot="1">
      <c r="BJ54539" s="138"/>
      <c r="BK54539" s="138"/>
      <c r="BL54539" s="138"/>
      <c r="BM54539" s="138"/>
    </row>
    <row r="54540" spans="62:65" ht="13" thickBot="1">
      <c r="BJ54540" s="138"/>
      <c r="BK54540" s="138"/>
      <c r="BL54540" s="138"/>
      <c r="BM54540" s="138"/>
    </row>
    <row r="54541" spans="62:65" ht="13" thickBot="1">
      <c r="BJ54541" s="138"/>
      <c r="BK54541" s="138"/>
      <c r="BL54541" s="138"/>
      <c r="BM54541" s="138"/>
    </row>
    <row r="54542" spans="62:65" ht="13" thickBot="1">
      <c r="BJ54542" s="138"/>
      <c r="BK54542" s="138"/>
      <c r="BL54542" s="138"/>
      <c r="BM54542" s="138"/>
    </row>
    <row r="54543" spans="62:65" ht="13" thickBot="1">
      <c r="BJ54543" s="138"/>
      <c r="BK54543" s="138"/>
      <c r="BL54543" s="138"/>
      <c r="BM54543" s="138"/>
    </row>
    <row r="54544" spans="62:65" ht="13" thickBot="1">
      <c r="BJ54544" s="138"/>
      <c r="BK54544" s="138"/>
      <c r="BL54544" s="138"/>
      <c r="BM54544" s="138"/>
    </row>
    <row r="54545" spans="62:65" ht="13" thickBot="1">
      <c r="BJ54545" s="138"/>
      <c r="BK54545" s="138"/>
      <c r="BL54545" s="138"/>
      <c r="BM54545" s="138"/>
    </row>
    <row r="54546" spans="62:65" ht="13" thickBot="1">
      <c r="BJ54546" s="138"/>
      <c r="BK54546" s="138"/>
      <c r="BL54546" s="138"/>
      <c r="BM54546" s="138"/>
    </row>
    <row r="54547" spans="62:65" ht="13" thickBot="1">
      <c r="BJ54547" s="138"/>
      <c r="BK54547" s="138"/>
      <c r="BL54547" s="138"/>
      <c r="BM54547" s="138"/>
    </row>
    <row r="54548" spans="62:65" ht="13" thickBot="1">
      <c r="BJ54548" s="138"/>
      <c r="BK54548" s="138"/>
      <c r="BL54548" s="138"/>
      <c r="BM54548" s="138"/>
    </row>
    <row r="54549" spans="62:65" ht="13" thickBot="1">
      <c r="BJ54549" s="138"/>
      <c r="BK54549" s="138"/>
      <c r="BL54549" s="138"/>
      <c r="BM54549" s="138"/>
    </row>
    <row r="54550" spans="62:65" ht="13" thickBot="1">
      <c r="BJ54550" s="138"/>
      <c r="BK54550" s="138"/>
      <c r="BL54550" s="138"/>
      <c r="BM54550" s="138"/>
    </row>
    <row r="54551" spans="62:65" ht="13" thickBot="1">
      <c r="BJ54551" s="138"/>
      <c r="BK54551" s="138"/>
      <c r="BL54551" s="138"/>
      <c r="BM54551" s="138"/>
    </row>
    <row r="54552" spans="62:65" ht="13" thickBot="1">
      <c r="BJ54552" s="138"/>
      <c r="BK54552" s="138"/>
      <c r="BL54552" s="138"/>
      <c r="BM54552" s="138"/>
    </row>
    <row r="54553" spans="62:65" ht="13" thickBot="1">
      <c r="BJ54553" s="138"/>
      <c r="BK54553" s="138"/>
      <c r="BL54553" s="138"/>
      <c r="BM54553" s="138"/>
    </row>
    <row r="54554" spans="62:65" ht="13" thickBot="1">
      <c r="BJ54554" s="138"/>
      <c r="BK54554" s="138"/>
      <c r="BL54554" s="138"/>
      <c r="BM54554" s="138"/>
    </row>
    <row r="54555" spans="62:65" ht="13" thickBot="1">
      <c r="BJ54555" s="138"/>
      <c r="BK54555" s="138"/>
      <c r="BL54555" s="138"/>
      <c r="BM54555" s="138"/>
    </row>
    <row r="54556" spans="62:65" ht="13" thickBot="1">
      <c r="BJ54556" s="138"/>
      <c r="BK54556" s="138"/>
      <c r="BL54556" s="138"/>
      <c r="BM54556" s="138"/>
    </row>
    <row r="54557" spans="62:65" ht="13" thickBot="1">
      <c r="BJ54557" s="138"/>
      <c r="BK54557" s="138"/>
      <c r="BL54557" s="138"/>
      <c r="BM54557" s="138"/>
    </row>
    <row r="54558" spans="62:65" ht="13" thickBot="1">
      <c r="BJ54558" s="138"/>
      <c r="BK54558" s="138"/>
      <c r="BL54558" s="138"/>
      <c r="BM54558" s="138"/>
    </row>
    <row r="54559" spans="62:65" ht="13" thickBot="1">
      <c r="BJ54559" s="138"/>
      <c r="BK54559" s="138"/>
      <c r="BL54559" s="138"/>
      <c r="BM54559" s="138"/>
    </row>
    <row r="54560" spans="62:65" ht="13" thickBot="1">
      <c r="BJ54560" s="138"/>
      <c r="BK54560" s="138"/>
      <c r="BL54560" s="138"/>
      <c r="BM54560" s="138"/>
    </row>
    <row r="54561" spans="62:65" ht="13" thickBot="1">
      <c r="BJ54561" s="138"/>
      <c r="BK54561" s="138"/>
      <c r="BL54561" s="138"/>
      <c r="BM54561" s="138"/>
    </row>
    <row r="54562" spans="62:65" ht="13" thickBot="1">
      <c r="BJ54562" s="138"/>
      <c r="BK54562" s="138"/>
      <c r="BL54562" s="138"/>
      <c r="BM54562" s="138"/>
    </row>
    <row r="54563" spans="62:65" ht="13" thickBot="1">
      <c r="BJ54563" s="138"/>
      <c r="BK54563" s="138"/>
      <c r="BL54563" s="138"/>
      <c r="BM54563" s="138"/>
    </row>
    <row r="54564" spans="62:65" ht="13" thickBot="1">
      <c r="BJ54564" s="138"/>
      <c r="BK54564" s="138"/>
      <c r="BL54564" s="138"/>
      <c r="BM54564" s="138"/>
    </row>
    <row r="54565" spans="62:65" ht="13" thickBot="1">
      <c r="BJ54565" s="138"/>
      <c r="BK54565" s="138"/>
      <c r="BL54565" s="138"/>
      <c r="BM54565" s="138"/>
    </row>
    <row r="54566" spans="62:65" ht="13" thickBot="1">
      <c r="BJ54566" s="138"/>
      <c r="BK54566" s="138"/>
      <c r="BL54566" s="138"/>
      <c r="BM54566" s="138"/>
    </row>
    <row r="54567" spans="62:65" ht="13" thickBot="1">
      <c r="BJ54567" s="138"/>
      <c r="BK54567" s="138"/>
      <c r="BL54567" s="138"/>
      <c r="BM54567" s="138"/>
    </row>
    <row r="54568" spans="62:65" ht="13" thickBot="1">
      <c r="BJ54568" s="138"/>
      <c r="BK54568" s="138"/>
      <c r="BL54568" s="138"/>
      <c r="BM54568" s="138"/>
    </row>
    <row r="54569" spans="62:65" ht="13" thickBot="1">
      <c r="BJ54569" s="138"/>
      <c r="BK54569" s="138"/>
      <c r="BL54569" s="138"/>
      <c r="BM54569" s="138"/>
    </row>
    <row r="54570" spans="62:65" ht="13" thickBot="1">
      <c r="BJ54570" s="138"/>
      <c r="BK54570" s="138"/>
      <c r="BL54570" s="138"/>
      <c r="BM54570" s="138"/>
    </row>
    <row r="54571" spans="62:65" ht="13" thickBot="1">
      <c r="BJ54571" s="138"/>
      <c r="BK54571" s="138"/>
      <c r="BL54571" s="138"/>
      <c r="BM54571" s="138"/>
    </row>
    <row r="54572" spans="62:65" ht="13" thickBot="1">
      <c r="BJ54572" s="138"/>
      <c r="BK54572" s="138"/>
      <c r="BL54572" s="138"/>
      <c r="BM54572" s="138"/>
    </row>
    <row r="54573" spans="62:65" ht="13" thickBot="1">
      <c r="BJ54573" s="138"/>
      <c r="BK54573" s="138"/>
      <c r="BL54573" s="138"/>
      <c r="BM54573" s="138"/>
    </row>
    <row r="54574" spans="62:65" ht="13" thickBot="1">
      <c r="BJ54574" s="138"/>
      <c r="BK54574" s="138"/>
      <c r="BL54574" s="138"/>
      <c r="BM54574" s="138"/>
    </row>
    <row r="54575" spans="62:65" ht="13" thickBot="1">
      <c r="BJ54575" s="138"/>
      <c r="BK54575" s="138"/>
      <c r="BL54575" s="138"/>
      <c r="BM54575" s="138"/>
    </row>
    <row r="54576" spans="62:65" ht="13" thickBot="1">
      <c r="BJ54576" s="138"/>
      <c r="BK54576" s="138"/>
      <c r="BL54576" s="138"/>
      <c r="BM54576" s="138"/>
    </row>
    <row r="54577" spans="62:65" ht="13" thickBot="1">
      <c r="BJ54577" s="138"/>
      <c r="BK54577" s="138"/>
      <c r="BL54577" s="138"/>
      <c r="BM54577" s="138"/>
    </row>
    <row r="54578" spans="62:65" ht="13" thickBot="1">
      <c r="BJ54578" s="138"/>
      <c r="BK54578" s="138"/>
      <c r="BL54578" s="138"/>
      <c r="BM54578" s="138"/>
    </row>
    <row r="54579" spans="62:65" ht="13" thickBot="1">
      <c r="BJ54579" s="138"/>
      <c r="BK54579" s="138"/>
      <c r="BL54579" s="138"/>
      <c r="BM54579" s="138"/>
    </row>
    <row r="54580" spans="62:65" ht="13" thickBot="1">
      <c r="BJ54580" s="138"/>
      <c r="BK54580" s="138"/>
      <c r="BL54580" s="138"/>
      <c r="BM54580" s="138"/>
    </row>
    <row r="54581" spans="62:65" ht="13" thickBot="1">
      <c r="BJ54581" s="138"/>
      <c r="BK54581" s="138"/>
      <c r="BL54581" s="138"/>
      <c r="BM54581" s="138"/>
    </row>
    <row r="54582" spans="62:65" ht="13" thickBot="1">
      <c r="BJ54582" s="138"/>
      <c r="BK54582" s="138"/>
      <c r="BL54582" s="138"/>
      <c r="BM54582" s="138"/>
    </row>
    <row r="54583" spans="62:65" ht="13" thickBot="1">
      <c r="BJ54583" s="138"/>
      <c r="BK54583" s="138"/>
      <c r="BL54583" s="138"/>
      <c r="BM54583" s="138"/>
    </row>
    <row r="54584" spans="62:65" ht="13" thickBot="1">
      <c r="BJ54584" s="138"/>
      <c r="BK54584" s="138"/>
      <c r="BL54584" s="138"/>
      <c r="BM54584" s="138"/>
    </row>
    <row r="54585" spans="62:65" ht="13" thickBot="1">
      <c r="BJ54585" s="138"/>
      <c r="BK54585" s="138"/>
      <c r="BL54585" s="138"/>
      <c r="BM54585" s="138"/>
    </row>
    <row r="54586" spans="62:65" ht="13" thickBot="1">
      <c r="BJ54586" s="138"/>
      <c r="BK54586" s="138"/>
      <c r="BL54586" s="138"/>
      <c r="BM54586" s="138"/>
    </row>
    <row r="54587" spans="62:65" ht="13" thickBot="1">
      <c r="BJ54587" s="138"/>
      <c r="BK54587" s="138"/>
      <c r="BL54587" s="138"/>
      <c r="BM54587" s="138"/>
    </row>
    <row r="54588" spans="62:65" ht="13" thickBot="1">
      <c r="BJ54588" s="138"/>
      <c r="BK54588" s="138"/>
      <c r="BL54588" s="138"/>
      <c r="BM54588" s="138"/>
    </row>
    <row r="54589" spans="62:65" ht="13" thickBot="1">
      <c r="BJ54589" s="138"/>
      <c r="BK54589" s="138"/>
      <c r="BL54589" s="138"/>
      <c r="BM54589" s="138"/>
    </row>
    <row r="54590" spans="62:65" ht="13" thickBot="1">
      <c r="BJ54590" s="138"/>
      <c r="BK54590" s="138"/>
      <c r="BL54590" s="138"/>
      <c r="BM54590" s="138"/>
    </row>
    <row r="54591" spans="62:65" ht="13" thickBot="1">
      <c r="BJ54591" s="138"/>
      <c r="BK54591" s="138"/>
      <c r="BL54591" s="138"/>
      <c r="BM54591" s="138"/>
    </row>
    <row r="54592" spans="62:65" ht="13" thickBot="1">
      <c r="BJ54592" s="138"/>
      <c r="BK54592" s="138"/>
      <c r="BL54592" s="138"/>
      <c r="BM54592" s="138"/>
    </row>
    <row r="54593" spans="62:65" ht="13" thickBot="1">
      <c r="BJ54593" s="138"/>
      <c r="BK54593" s="138"/>
      <c r="BL54593" s="138"/>
      <c r="BM54593" s="138"/>
    </row>
    <row r="54594" spans="62:65" ht="13" thickBot="1">
      <c r="BJ54594" s="138"/>
      <c r="BK54594" s="138"/>
      <c r="BL54594" s="138"/>
      <c r="BM54594" s="138"/>
    </row>
    <row r="54595" spans="62:65" ht="13" thickBot="1">
      <c r="BJ54595" s="138"/>
      <c r="BK54595" s="138"/>
      <c r="BL54595" s="138"/>
      <c r="BM54595" s="138"/>
    </row>
    <row r="54596" spans="62:65" ht="13" thickBot="1">
      <c r="BJ54596" s="138"/>
      <c r="BK54596" s="138"/>
      <c r="BL54596" s="138"/>
      <c r="BM54596" s="138"/>
    </row>
    <row r="54597" spans="62:65" ht="13" thickBot="1">
      <c r="BJ54597" s="138"/>
      <c r="BK54597" s="138"/>
      <c r="BL54597" s="138"/>
      <c r="BM54597" s="138"/>
    </row>
    <row r="54598" spans="62:65" ht="13" thickBot="1">
      <c r="BJ54598" s="138"/>
      <c r="BK54598" s="138"/>
      <c r="BL54598" s="138"/>
      <c r="BM54598" s="138"/>
    </row>
    <row r="54599" spans="62:65" ht="13" thickBot="1">
      <c r="BJ54599" s="138"/>
      <c r="BK54599" s="138"/>
      <c r="BL54599" s="138"/>
      <c r="BM54599" s="138"/>
    </row>
    <row r="54600" spans="62:65" ht="13" thickBot="1">
      <c r="BJ54600" s="138"/>
      <c r="BK54600" s="138"/>
      <c r="BL54600" s="138"/>
      <c r="BM54600" s="138"/>
    </row>
    <row r="54601" spans="62:65" ht="13" thickBot="1">
      <c r="BJ54601" s="138"/>
      <c r="BK54601" s="138"/>
      <c r="BL54601" s="138"/>
      <c r="BM54601" s="138"/>
    </row>
    <row r="54602" spans="62:65" ht="13" thickBot="1">
      <c r="BJ54602" s="138"/>
      <c r="BK54602" s="138"/>
      <c r="BL54602" s="138"/>
      <c r="BM54602" s="138"/>
    </row>
    <row r="54603" spans="62:65" ht="13" thickBot="1">
      <c r="BJ54603" s="138"/>
      <c r="BK54603" s="138"/>
      <c r="BL54603" s="138"/>
      <c r="BM54603" s="138"/>
    </row>
    <row r="54604" spans="62:65" ht="13" thickBot="1">
      <c r="BJ54604" s="138"/>
      <c r="BK54604" s="138"/>
      <c r="BL54604" s="138"/>
      <c r="BM54604" s="138"/>
    </row>
    <row r="54605" spans="62:65" ht="13" thickBot="1">
      <c r="BJ54605" s="138"/>
      <c r="BK54605" s="138"/>
      <c r="BL54605" s="138"/>
      <c r="BM54605" s="138"/>
    </row>
    <row r="54606" spans="62:65" ht="13" thickBot="1">
      <c r="BJ54606" s="138"/>
      <c r="BK54606" s="138"/>
      <c r="BL54606" s="138"/>
      <c r="BM54606" s="138"/>
    </row>
    <row r="54607" spans="62:65" ht="13" thickBot="1">
      <c r="BJ54607" s="138"/>
      <c r="BK54607" s="138"/>
      <c r="BL54607" s="138"/>
      <c r="BM54607" s="138"/>
    </row>
    <row r="54608" spans="62:65" ht="13" thickBot="1">
      <c r="BJ54608" s="138"/>
      <c r="BK54608" s="138"/>
      <c r="BL54608" s="138"/>
      <c r="BM54608" s="138"/>
    </row>
    <row r="54609" spans="62:65" ht="13" thickBot="1">
      <c r="BJ54609" s="138"/>
      <c r="BK54609" s="138"/>
      <c r="BL54609" s="138"/>
      <c r="BM54609" s="138"/>
    </row>
    <row r="54610" spans="62:65" ht="13" thickBot="1">
      <c r="BJ54610" s="138"/>
      <c r="BK54610" s="138"/>
      <c r="BL54610" s="138"/>
      <c r="BM54610" s="138"/>
    </row>
    <row r="54611" spans="62:65" ht="13" thickBot="1">
      <c r="BJ54611" s="138"/>
      <c r="BK54611" s="138"/>
      <c r="BL54611" s="138"/>
      <c r="BM54611" s="138"/>
    </row>
    <row r="54612" spans="62:65" ht="13" thickBot="1">
      <c r="BJ54612" s="138"/>
      <c r="BK54612" s="138"/>
      <c r="BL54612" s="138"/>
      <c r="BM54612" s="138"/>
    </row>
    <row r="54613" spans="62:65" ht="13" thickBot="1">
      <c r="BJ54613" s="138"/>
      <c r="BK54613" s="138"/>
      <c r="BL54613" s="138"/>
      <c r="BM54613" s="138"/>
    </row>
    <row r="54614" spans="62:65" ht="13" thickBot="1">
      <c r="BJ54614" s="138"/>
      <c r="BK54614" s="138"/>
      <c r="BL54614" s="138"/>
      <c r="BM54614" s="138"/>
    </row>
    <row r="54615" spans="62:65" ht="13" thickBot="1">
      <c r="BJ54615" s="138"/>
      <c r="BK54615" s="138"/>
      <c r="BL54615" s="138"/>
      <c r="BM54615" s="138"/>
    </row>
    <row r="54616" spans="62:65" ht="13" thickBot="1">
      <c r="BJ54616" s="138"/>
      <c r="BK54616" s="138"/>
      <c r="BL54616" s="138"/>
      <c r="BM54616" s="138"/>
    </row>
    <row r="54617" spans="62:65" ht="13" thickBot="1">
      <c r="BJ54617" s="138"/>
      <c r="BK54617" s="138"/>
      <c r="BL54617" s="138"/>
      <c r="BM54617" s="138"/>
    </row>
    <row r="54618" spans="62:65" ht="13" thickBot="1">
      <c r="BJ54618" s="138"/>
      <c r="BK54618" s="138"/>
      <c r="BL54618" s="138"/>
      <c r="BM54618" s="138"/>
    </row>
    <row r="54619" spans="62:65" ht="13" thickBot="1">
      <c r="BJ54619" s="138"/>
      <c r="BK54619" s="138"/>
      <c r="BL54619" s="138"/>
      <c r="BM54619" s="138"/>
    </row>
    <row r="54620" spans="62:65" ht="13" thickBot="1">
      <c r="BJ54620" s="138"/>
      <c r="BK54620" s="138"/>
      <c r="BL54620" s="138"/>
      <c r="BM54620" s="138"/>
    </row>
    <row r="54621" spans="62:65" ht="13" thickBot="1">
      <c r="BJ54621" s="138"/>
      <c r="BK54621" s="138"/>
      <c r="BL54621" s="138"/>
      <c r="BM54621" s="138"/>
    </row>
    <row r="54622" spans="62:65" ht="13" thickBot="1">
      <c r="BJ54622" s="138"/>
      <c r="BK54622" s="138"/>
      <c r="BL54622" s="138"/>
      <c r="BM54622" s="138"/>
    </row>
    <row r="54623" spans="62:65" ht="13" thickBot="1">
      <c r="BJ54623" s="138"/>
      <c r="BK54623" s="138"/>
      <c r="BL54623" s="138"/>
      <c r="BM54623" s="138"/>
    </row>
    <row r="54624" spans="62:65" ht="13" thickBot="1">
      <c r="BJ54624" s="138"/>
      <c r="BK54624" s="138"/>
      <c r="BL54624" s="138"/>
      <c r="BM54624" s="138"/>
    </row>
    <row r="54625" spans="62:65" ht="13" thickBot="1">
      <c r="BJ54625" s="138"/>
      <c r="BK54625" s="138"/>
      <c r="BL54625" s="138"/>
      <c r="BM54625" s="138"/>
    </row>
    <row r="54626" spans="62:65" ht="13" thickBot="1">
      <c r="BJ54626" s="138"/>
      <c r="BK54626" s="138"/>
      <c r="BL54626" s="138"/>
      <c r="BM54626" s="138"/>
    </row>
    <row r="54627" spans="62:65" ht="13" thickBot="1">
      <c r="BJ54627" s="138"/>
      <c r="BK54627" s="138"/>
      <c r="BL54627" s="138"/>
      <c r="BM54627" s="138"/>
    </row>
    <row r="54628" spans="62:65" ht="13" thickBot="1">
      <c r="BJ54628" s="138"/>
      <c r="BK54628" s="138"/>
      <c r="BL54628" s="138"/>
      <c r="BM54628" s="138"/>
    </row>
    <row r="54629" spans="62:65" ht="13" thickBot="1">
      <c r="BJ54629" s="138"/>
      <c r="BK54629" s="138"/>
      <c r="BL54629" s="138"/>
      <c r="BM54629" s="138"/>
    </row>
    <row r="54630" spans="62:65" ht="13" thickBot="1">
      <c r="BJ54630" s="138"/>
      <c r="BK54630" s="138"/>
      <c r="BL54630" s="138"/>
      <c r="BM54630" s="138"/>
    </row>
    <row r="54631" spans="62:65" ht="13" thickBot="1">
      <c r="BJ54631" s="138"/>
      <c r="BK54631" s="138"/>
      <c r="BL54631" s="138"/>
      <c r="BM54631" s="138"/>
    </row>
    <row r="54632" spans="62:65" ht="13" thickBot="1">
      <c r="BJ54632" s="138"/>
      <c r="BK54632" s="138"/>
      <c r="BL54632" s="138"/>
      <c r="BM54632" s="138"/>
    </row>
    <row r="54633" spans="62:65" ht="13" thickBot="1">
      <c r="BJ54633" s="138"/>
      <c r="BK54633" s="138"/>
      <c r="BL54633" s="138"/>
      <c r="BM54633" s="138"/>
    </row>
    <row r="54634" spans="62:65" ht="13" thickBot="1">
      <c r="BJ54634" s="138"/>
      <c r="BK54634" s="138"/>
      <c r="BL54634" s="138"/>
      <c r="BM54634" s="138"/>
    </row>
    <row r="54635" spans="62:65" ht="13" thickBot="1">
      <c r="BJ54635" s="138"/>
      <c r="BK54635" s="138"/>
      <c r="BL54635" s="138"/>
      <c r="BM54635" s="138"/>
    </row>
    <row r="54636" spans="62:65" ht="13" thickBot="1">
      <c r="BJ54636" s="138"/>
      <c r="BK54636" s="138"/>
      <c r="BL54636" s="138"/>
      <c r="BM54636" s="138"/>
    </row>
    <row r="54637" spans="62:65" ht="13" thickBot="1">
      <c r="BJ54637" s="138"/>
      <c r="BK54637" s="138"/>
      <c r="BL54637" s="138"/>
      <c r="BM54637" s="138"/>
    </row>
    <row r="54638" spans="62:65" ht="13" thickBot="1">
      <c r="BJ54638" s="138"/>
      <c r="BK54638" s="138"/>
      <c r="BL54638" s="138"/>
      <c r="BM54638" s="138"/>
    </row>
    <row r="54639" spans="62:65" ht="13" thickBot="1">
      <c r="BJ54639" s="138"/>
      <c r="BK54639" s="138"/>
      <c r="BL54639" s="138"/>
      <c r="BM54639" s="138"/>
    </row>
    <row r="54640" spans="62:65" ht="13" thickBot="1">
      <c r="BJ54640" s="138"/>
      <c r="BK54640" s="138"/>
      <c r="BL54640" s="138"/>
      <c r="BM54640" s="138"/>
    </row>
    <row r="54641" spans="62:65" ht="13" thickBot="1">
      <c r="BJ54641" s="138"/>
      <c r="BK54641" s="138"/>
      <c r="BL54641" s="138"/>
      <c r="BM54641" s="138"/>
    </row>
    <row r="54642" spans="62:65" ht="13" thickBot="1">
      <c r="BJ54642" s="138"/>
      <c r="BK54642" s="138"/>
      <c r="BL54642" s="138"/>
      <c r="BM54642" s="138"/>
    </row>
    <row r="54643" spans="62:65" ht="13" thickBot="1">
      <c r="BJ54643" s="138"/>
      <c r="BK54643" s="138"/>
      <c r="BL54643" s="138"/>
      <c r="BM54643" s="138"/>
    </row>
    <row r="54644" spans="62:65" ht="13" thickBot="1">
      <c r="BJ54644" s="138"/>
      <c r="BK54644" s="138"/>
      <c r="BL54644" s="138"/>
      <c r="BM54644" s="138"/>
    </row>
    <row r="54645" spans="62:65" ht="13" thickBot="1">
      <c r="BJ54645" s="138"/>
      <c r="BK54645" s="138"/>
      <c r="BL54645" s="138"/>
      <c r="BM54645" s="138"/>
    </row>
    <row r="54646" spans="62:65" ht="13" thickBot="1">
      <c r="BJ54646" s="138"/>
      <c r="BK54646" s="138"/>
      <c r="BL54646" s="138"/>
      <c r="BM54646" s="138"/>
    </row>
    <row r="54647" spans="62:65" ht="13" thickBot="1">
      <c r="BJ54647" s="138"/>
      <c r="BK54647" s="138"/>
      <c r="BL54647" s="138"/>
      <c r="BM54647" s="138"/>
    </row>
    <row r="54648" spans="62:65" ht="13" thickBot="1">
      <c r="BJ54648" s="138"/>
      <c r="BK54648" s="138"/>
      <c r="BL54648" s="138"/>
      <c r="BM54648" s="138"/>
    </row>
    <row r="54649" spans="62:65" ht="13" thickBot="1">
      <c r="BJ54649" s="138"/>
      <c r="BK54649" s="138"/>
      <c r="BL54649" s="138"/>
      <c r="BM54649" s="138"/>
    </row>
    <row r="54650" spans="62:65" ht="13" thickBot="1">
      <c r="BJ54650" s="138"/>
      <c r="BK54650" s="138"/>
      <c r="BL54650" s="138"/>
      <c r="BM54650" s="138"/>
    </row>
    <row r="54651" spans="62:65" ht="13" thickBot="1">
      <c r="BJ54651" s="138"/>
      <c r="BK54651" s="138"/>
      <c r="BL54651" s="138"/>
      <c r="BM54651" s="138"/>
    </row>
    <row r="54652" spans="62:65" ht="13" thickBot="1">
      <c r="BJ54652" s="138"/>
      <c r="BK54652" s="138"/>
      <c r="BL54652" s="138"/>
      <c r="BM54652" s="138"/>
    </row>
    <row r="54653" spans="62:65" ht="13" thickBot="1">
      <c r="BJ54653" s="138"/>
      <c r="BK54653" s="138"/>
      <c r="BL54653" s="138"/>
      <c r="BM54653" s="138"/>
    </row>
    <row r="54654" spans="62:65" ht="13" thickBot="1">
      <c r="BJ54654" s="138"/>
      <c r="BK54654" s="138"/>
      <c r="BL54654" s="138"/>
      <c r="BM54654" s="138"/>
    </row>
    <row r="54655" spans="62:65" ht="13" thickBot="1">
      <c r="BJ54655" s="138"/>
      <c r="BK54655" s="138"/>
      <c r="BL54655" s="138"/>
      <c r="BM54655" s="138"/>
    </row>
    <row r="54656" spans="62:65" ht="13" thickBot="1">
      <c r="BJ54656" s="138"/>
      <c r="BK54656" s="138"/>
      <c r="BL54656" s="138"/>
      <c r="BM54656" s="138"/>
    </row>
    <row r="54657" spans="62:65" ht="13" thickBot="1">
      <c r="BJ54657" s="138"/>
      <c r="BK54657" s="138"/>
      <c r="BL54657" s="138"/>
      <c r="BM54657" s="138"/>
    </row>
    <row r="54658" spans="62:65" ht="13" thickBot="1">
      <c r="BJ54658" s="138"/>
      <c r="BK54658" s="138"/>
      <c r="BL54658" s="138"/>
      <c r="BM54658" s="138"/>
    </row>
    <row r="54659" spans="62:65" ht="13" thickBot="1">
      <c r="BJ54659" s="138"/>
      <c r="BK54659" s="138"/>
      <c r="BL54659" s="138"/>
      <c r="BM54659" s="138"/>
    </row>
    <row r="54660" spans="62:65" ht="13" thickBot="1">
      <c r="BJ54660" s="138"/>
      <c r="BK54660" s="138"/>
      <c r="BL54660" s="138"/>
      <c r="BM54660" s="138"/>
    </row>
    <row r="54661" spans="62:65" ht="13" thickBot="1">
      <c r="BJ54661" s="138"/>
      <c r="BK54661" s="138"/>
      <c r="BL54661" s="138"/>
      <c r="BM54661" s="138"/>
    </row>
    <row r="54662" spans="62:65" ht="13" thickBot="1">
      <c r="BJ54662" s="138"/>
      <c r="BK54662" s="138"/>
      <c r="BL54662" s="138"/>
      <c r="BM54662" s="138"/>
    </row>
    <row r="54663" spans="62:65" ht="13" thickBot="1">
      <c r="BJ54663" s="138"/>
      <c r="BK54663" s="138"/>
      <c r="BL54663" s="138"/>
      <c r="BM54663" s="138"/>
    </row>
    <row r="54664" spans="62:65" ht="13" thickBot="1">
      <c r="BJ54664" s="138"/>
      <c r="BK54664" s="138"/>
      <c r="BL54664" s="138"/>
      <c r="BM54664" s="138"/>
    </row>
    <row r="54665" spans="62:65" ht="13" thickBot="1">
      <c r="BJ54665" s="138"/>
      <c r="BK54665" s="138"/>
      <c r="BL54665" s="138"/>
      <c r="BM54665" s="138"/>
    </row>
    <row r="54666" spans="62:65" ht="13" thickBot="1">
      <c r="BJ54666" s="138"/>
      <c r="BK54666" s="138"/>
      <c r="BL54666" s="138"/>
      <c r="BM54666" s="138"/>
    </row>
    <row r="54667" spans="62:65" ht="13" thickBot="1">
      <c r="BJ54667" s="138"/>
      <c r="BK54667" s="138"/>
      <c r="BL54667" s="138"/>
      <c r="BM54667" s="138"/>
    </row>
    <row r="54668" spans="62:65" ht="13" thickBot="1">
      <c r="BJ54668" s="138"/>
      <c r="BK54668" s="138"/>
      <c r="BL54668" s="138"/>
      <c r="BM54668" s="138"/>
    </row>
    <row r="54669" spans="62:65" ht="13" thickBot="1">
      <c r="BJ54669" s="138"/>
      <c r="BK54669" s="138"/>
      <c r="BL54669" s="138"/>
      <c r="BM54669" s="138"/>
    </row>
    <row r="54670" spans="62:65" ht="13" thickBot="1">
      <c r="BJ54670" s="138"/>
      <c r="BK54670" s="138"/>
      <c r="BL54670" s="138"/>
      <c r="BM54670" s="138"/>
    </row>
    <row r="54671" spans="62:65" ht="13" thickBot="1">
      <c r="BJ54671" s="138"/>
      <c r="BK54671" s="138"/>
      <c r="BL54671" s="138"/>
      <c r="BM54671" s="138"/>
    </row>
    <row r="54672" spans="62:65" ht="13" thickBot="1">
      <c r="BJ54672" s="138"/>
      <c r="BK54672" s="138"/>
      <c r="BL54672" s="138"/>
      <c r="BM54672" s="138"/>
    </row>
    <row r="54673" spans="62:65" ht="13" thickBot="1">
      <c r="BJ54673" s="138"/>
      <c r="BK54673" s="138"/>
      <c r="BL54673" s="138"/>
      <c r="BM54673" s="138"/>
    </row>
    <row r="54674" spans="62:65" ht="13" thickBot="1">
      <c r="BJ54674" s="138"/>
      <c r="BK54674" s="138"/>
      <c r="BL54674" s="138"/>
      <c r="BM54674" s="138"/>
    </row>
    <row r="54675" spans="62:65" ht="13" thickBot="1">
      <c r="BJ54675" s="138"/>
      <c r="BK54675" s="138"/>
      <c r="BL54675" s="138"/>
      <c r="BM54675" s="138"/>
    </row>
    <row r="54676" spans="62:65" ht="13" thickBot="1">
      <c r="BJ54676" s="138"/>
      <c r="BK54676" s="138"/>
      <c r="BL54676" s="138"/>
      <c r="BM54676" s="138"/>
    </row>
    <row r="54677" spans="62:65" ht="13" thickBot="1">
      <c r="BJ54677" s="138"/>
      <c r="BK54677" s="138"/>
      <c r="BL54677" s="138"/>
      <c r="BM54677" s="138"/>
    </row>
    <row r="54678" spans="62:65" ht="13" thickBot="1">
      <c r="BJ54678" s="138"/>
      <c r="BK54678" s="138"/>
      <c r="BL54678" s="138"/>
      <c r="BM54678" s="138"/>
    </row>
    <row r="54679" spans="62:65" ht="13" thickBot="1">
      <c r="BJ54679" s="138"/>
      <c r="BK54679" s="138"/>
      <c r="BL54679" s="138"/>
      <c r="BM54679" s="138"/>
    </row>
    <row r="54680" spans="62:65" ht="13" thickBot="1">
      <c r="BJ54680" s="138"/>
      <c r="BK54680" s="138"/>
      <c r="BL54680" s="138"/>
      <c r="BM54680" s="138"/>
    </row>
    <row r="54681" spans="62:65" ht="13" thickBot="1">
      <c r="BJ54681" s="138"/>
      <c r="BK54681" s="138"/>
      <c r="BL54681" s="138"/>
      <c r="BM54681" s="138"/>
    </row>
    <row r="54682" spans="62:65" ht="13" thickBot="1">
      <c r="BJ54682" s="138"/>
      <c r="BK54682" s="138"/>
      <c r="BL54682" s="138"/>
      <c r="BM54682" s="138"/>
    </row>
    <row r="54683" spans="62:65" ht="13" thickBot="1">
      <c r="BJ54683" s="138"/>
      <c r="BK54683" s="138"/>
      <c r="BL54683" s="138"/>
      <c r="BM54683" s="138"/>
    </row>
    <row r="54684" spans="62:65" ht="13" thickBot="1">
      <c r="BJ54684" s="138"/>
      <c r="BK54684" s="138"/>
      <c r="BL54684" s="138"/>
      <c r="BM54684" s="138"/>
    </row>
    <row r="54685" spans="62:65" ht="13" thickBot="1">
      <c r="BJ54685" s="138"/>
      <c r="BK54685" s="138"/>
      <c r="BL54685" s="138"/>
      <c r="BM54685" s="138"/>
    </row>
    <row r="54686" spans="62:65" ht="13" thickBot="1">
      <c r="BJ54686" s="138"/>
      <c r="BK54686" s="138"/>
      <c r="BL54686" s="138"/>
      <c r="BM54686" s="138"/>
    </row>
    <row r="54687" spans="62:65" ht="13" thickBot="1">
      <c r="BJ54687" s="138"/>
      <c r="BK54687" s="138"/>
      <c r="BL54687" s="138"/>
      <c r="BM54687" s="138"/>
    </row>
    <row r="54688" spans="62:65" ht="13" thickBot="1">
      <c r="BJ54688" s="138"/>
      <c r="BK54688" s="138"/>
      <c r="BL54688" s="138"/>
      <c r="BM54688" s="138"/>
    </row>
    <row r="54689" spans="62:65" ht="13" thickBot="1">
      <c r="BJ54689" s="138"/>
      <c r="BK54689" s="138"/>
      <c r="BL54689" s="138"/>
      <c r="BM54689" s="138"/>
    </row>
    <row r="54690" spans="62:65" ht="13" thickBot="1">
      <c r="BJ54690" s="138"/>
      <c r="BK54690" s="138"/>
      <c r="BL54690" s="138"/>
      <c r="BM54690" s="138"/>
    </row>
    <row r="54691" spans="62:65" ht="13" thickBot="1">
      <c r="BJ54691" s="138"/>
      <c r="BK54691" s="138"/>
      <c r="BL54691" s="138"/>
      <c r="BM54691" s="138"/>
    </row>
    <row r="54692" spans="62:65" ht="13" thickBot="1">
      <c r="BJ54692" s="138"/>
      <c r="BK54692" s="138"/>
      <c r="BL54692" s="138"/>
      <c r="BM54692" s="138"/>
    </row>
    <row r="54693" spans="62:65" ht="13" thickBot="1">
      <c r="BJ54693" s="138"/>
      <c r="BK54693" s="138"/>
      <c r="BL54693" s="138"/>
      <c r="BM54693" s="138"/>
    </row>
    <row r="54694" spans="62:65" ht="13" thickBot="1">
      <c r="BJ54694" s="138"/>
      <c r="BK54694" s="138"/>
      <c r="BL54694" s="138"/>
      <c r="BM54694" s="138"/>
    </row>
    <row r="54695" spans="62:65" ht="13" thickBot="1">
      <c r="BJ54695" s="138"/>
      <c r="BK54695" s="138"/>
      <c r="BL54695" s="138"/>
      <c r="BM54695" s="138"/>
    </row>
    <row r="54696" spans="62:65" ht="13" thickBot="1">
      <c r="BJ54696" s="138"/>
      <c r="BK54696" s="138"/>
      <c r="BL54696" s="138"/>
      <c r="BM54696" s="138"/>
    </row>
    <row r="54697" spans="62:65" ht="13" thickBot="1">
      <c r="BJ54697" s="138"/>
      <c r="BK54697" s="138"/>
      <c r="BL54697" s="138"/>
      <c r="BM54697" s="138"/>
    </row>
    <row r="54698" spans="62:65" ht="13" thickBot="1">
      <c r="BJ54698" s="138"/>
      <c r="BK54698" s="138"/>
      <c r="BL54698" s="138"/>
      <c r="BM54698" s="138"/>
    </row>
    <row r="54699" spans="62:65" ht="13" thickBot="1">
      <c r="BJ54699" s="138"/>
      <c r="BK54699" s="138"/>
      <c r="BL54699" s="138"/>
      <c r="BM54699" s="138"/>
    </row>
    <row r="54700" spans="62:65" ht="13" thickBot="1">
      <c r="BJ54700" s="138"/>
      <c r="BK54700" s="138"/>
      <c r="BL54700" s="138"/>
      <c r="BM54700" s="138"/>
    </row>
    <row r="54701" spans="62:65" ht="13" thickBot="1">
      <c r="BJ54701" s="138"/>
      <c r="BK54701" s="138"/>
      <c r="BL54701" s="138"/>
      <c r="BM54701" s="138"/>
    </row>
    <row r="54702" spans="62:65" ht="13" thickBot="1">
      <c r="BJ54702" s="138"/>
      <c r="BK54702" s="138"/>
      <c r="BL54702" s="138"/>
      <c r="BM54702" s="138"/>
    </row>
    <row r="54703" spans="62:65" ht="13" thickBot="1">
      <c r="BJ54703" s="138"/>
      <c r="BK54703" s="138"/>
      <c r="BL54703" s="138"/>
      <c r="BM54703" s="138"/>
    </row>
    <row r="54704" spans="62:65" ht="13" thickBot="1">
      <c r="BJ54704" s="138"/>
      <c r="BK54704" s="138"/>
      <c r="BL54704" s="138"/>
      <c r="BM54704" s="138"/>
    </row>
    <row r="54705" spans="62:65" ht="13" thickBot="1">
      <c r="BJ54705" s="138"/>
      <c r="BK54705" s="138"/>
      <c r="BL54705" s="138"/>
      <c r="BM54705" s="138"/>
    </row>
    <row r="54706" spans="62:65" ht="13" thickBot="1">
      <c r="BJ54706" s="138"/>
      <c r="BK54706" s="138"/>
      <c r="BL54706" s="138"/>
      <c r="BM54706" s="138"/>
    </row>
    <row r="54707" spans="62:65" ht="13" thickBot="1">
      <c r="BJ54707" s="138"/>
      <c r="BK54707" s="138"/>
      <c r="BL54707" s="138"/>
      <c r="BM54707" s="138"/>
    </row>
    <row r="54708" spans="62:65" ht="13" thickBot="1">
      <c r="BJ54708" s="138"/>
      <c r="BK54708" s="138"/>
      <c r="BL54708" s="138"/>
      <c r="BM54708" s="138"/>
    </row>
    <row r="54709" spans="62:65" ht="13" thickBot="1">
      <c r="BJ54709" s="138"/>
      <c r="BK54709" s="138"/>
      <c r="BL54709" s="138"/>
      <c r="BM54709" s="138"/>
    </row>
    <row r="54710" spans="62:65" ht="13" thickBot="1">
      <c r="BJ54710" s="138"/>
      <c r="BK54710" s="138"/>
      <c r="BL54710" s="138"/>
      <c r="BM54710" s="138"/>
    </row>
    <row r="54711" spans="62:65" ht="13" thickBot="1">
      <c r="BJ54711" s="138"/>
      <c r="BK54711" s="138"/>
      <c r="BL54711" s="138"/>
      <c r="BM54711" s="138"/>
    </row>
    <row r="54712" spans="62:65" ht="13" thickBot="1">
      <c r="BJ54712" s="138"/>
      <c r="BK54712" s="138"/>
      <c r="BL54712" s="138"/>
      <c r="BM54712" s="138"/>
    </row>
    <row r="54713" spans="62:65" ht="13" thickBot="1">
      <c r="BJ54713" s="138"/>
      <c r="BK54713" s="138"/>
      <c r="BL54713" s="138"/>
      <c r="BM54713" s="138"/>
    </row>
    <row r="54714" spans="62:65" ht="13" thickBot="1">
      <c r="BJ54714" s="138"/>
      <c r="BK54714" s="138"/>
      <c r="BL54714" s="138"/>
      <c r="BM54714" s="138"/>
    </row>
    <row r="54715" spans="62:65" ht="13" thickBot="1">
      <c r="BJ54715" s="138"/>
      <c r="BK54715" s="138"/>
      <c r="BL54715" s="138"/>
      <c r="BM54715" s="138"/>
    </row>
    <row r="54716" spans="62:65" ht="13" thickBot="1">
      <c r="BJ54716" s="138"/>
      <c r="BK54716" s="138"/>
      <c r="BL54716" s="138"/>
      <c r="BM54716" s="138"/>
    </row>
    <row r="54717" spans="62:65" ht="13" thickBot="1">
      <c r="BJ54717" s="138"/>
      <c r="BK54717" s="138"/>
      <c r="BL54717" s="138"/>
      <c r="BM54717" s="138"/>
    </row>
    <row r="54718" spans="62:65" ht="13" thickBot="1">
      <c r="BJ54718" s="138"/>
      <c r="BK54718" s="138"/>
      <c r="BL54718" s="138"/>
      <c r="BM54718" s="138"/>
    </row>
    <row r="54719" spans="62:65" ht="13" thickBot="1">
      <c r="BJ54719" s="138"/>
      <c r="BK54719" s="138"/>
      <c r="BL54719" s="138"/>
      <c r="BM54719" s="138"/>
    </row>
    <row r="54720" spans="62:65" ht="13" thickBot="1">
      <c r="BJ54720" s="138"/>
      <c r="BK54720" s="138"/>
      <c r="BL54720" s="138"/>
      <c r="BM54720" s="138"/>
    </row>
    <row r="54721" spans="62:65" ht="13" thickBot="1">
      <c r="BJ54721" s="138"/>
      <c r="BK54721" s="138"/>
      <c r="BL54721" s="138"/>
      <c r="BM54721" s="138"/>
    </row>
    <row r="54722" spans="62:65" ht="13" thickBot="1">
      <c r="BJ54722" s="138"/>
      <c r="BK54722" s="138"/>
      <c r="BL54722" s="138"/>
      <c r="BM54722" s="138"/>
    </row>
    <row r="54723" spans="62:65" ht="13" thickBot="1">
      <c r="BJ54723" s="138"/>
      <c r="BK54723" s="138"/>
      <c r="BL54723" s="138"/>
      <c r="BM54723" s="138"/>
    </row>
    <row r="54724" spans="62:65" ht="13" thickBot="1">
      <c r="BJ54724" s="138"/>
      <c r="BK54724" s="138"/>
      <c r="BL54724" s="138"/>
      <c r="BM54724" s="138"/>
    </row>
    <row r="54725" spans="62:65" ht="13" thickBot="1">
      <c r="BJ54725" s="138"/>
      <c r="BK54725" s="138"/>
      <c r="BL54725" s="138"/>
      <c r="BM54725" s="138"/>
    </row>
    <row r="54726" spans="62:65" ht="13" thickBot="1">
      <c r="BJ54726" s="138"/>
      <c r="BK54726" s="138"/>
      <c r="BL54726" s="138"/>
      <c r="BM54726" s="138"/>
    </row>
    <row r="54727" spans="62:65" ht="13" thickBot="1">
      <c r="BJ54727" s="138"/>
      <c r="BK54727" s="138"/>
      <c r="BL54727" s="138"/>
      <c r="BM54727" s="138"/>
    </row>
    <row r="54728" spans="62:65" ht="13" thickBot="1">
      <c r="BJ54728" s="138"/>
      <c r="BK54728" s="138"/>
      <c r="BL54728" s="138"/>
      <c r="BM54728" s="138"/>
    </row>
    <row r="54729" spans="62:65" ht="13" thickBot="1">
      <c r="BJ54729" s="138"/>
      <c r="BK54729" s="138"/>
      <c r="BL54729" s="138"/>
      <c r="BM54729" s="138"/>
    </row>
    <row r="54730" spans="62:65" ht="13" thickBot="1">
      <c r="BJ54730" s="138"/>
      <c r="BK54730" s="138"/>
      <c r="BL54730" s="138"/>
      <c r="BM54730" s="138"/>
    </row>
    <row r="54731" spans="62:65" ht="13" thickBot="1">
      <c r="BJ54731" s="138"/>
      <c r="BK54731" s="138"/>
      <c r="BL54731" s="138"/>
      <c r="BM54731" s="138"/>
    </row>
    <row r="54732" spans="62:65" ht="13" thickBot="1">
      <c r="BJ54732" s="138"/>
      <c r="BK54732" s="138"/>
      <c r="BL54732" s="138"/>
      <c r="BM54732" s="138"/>
    </row>
    <row r="54733" spans="62:65" ht="13" thickBot="1">
      <c r="BJ54733" s="138"/>
      <c r="BK54733" s="138"/>
      <c r="BL54733" s="138"/>
      <c r="BM54733" s="138"/>
    </row>
    <row r="54734" spans="62:65" ht="13" thickBot="1">
      <c r="BJ54734" s="138"/>
      <c r="BK54734" s="138"/>
      <c r="BL54734" s="138"/>
      <c r="BM54734" s="138"/>
    </row>
    <row r="54735" spans="62:65" ht="13" thickBot="1">
      <c r="BJ54735" s="138"/>
      <c r="BK54735" s="138"/>
      <c r="BL54735" s="138"/>
      <c r="BM54735" s="138"/>
    </row>
    <row r="54736" spans="62:65" ht="13" thickBot="1">
      <c r="BJ54736" s="138"/>
      <c r="BK54736" s="138"/>
      <c r="BL54736" s="138"/>
      <c r="BM54736" s="138"/>
    </row>
    <row r="54737" spans="62:65" ht="13" thickBot="1">
      <c r="BJ54737" s="138"/>
      <c r="BK54737" s="138"/>
      <c r="BL54737" s="138"/>
      <c r="BM54737" s="138"/>
    </row>
    <row r="54738" spans="62:65" ht="13" thickBot="1">
      <c r="BJ54738" s="138"/>
      <c r="BK54738" s="138"/>
      <c r="BL54738" s="138"/>
      <c r="BM54738" s="138"/>
    </row>
    <row r="54739" spans="62:65" ht="13" thickBot="1">
      <c r="BJ54739" s="138"/>
      <c r="BK54739" s="138"/>
      <c r="BL54739" s="138"/>
      <c r="BM54739" s="138"/>
    </row>
    <row r="54740" spans="62:65" ht="13" thickBot="1">
      <c r="BJ54740" s="138"/>
      <c r="BK54740" s="138"/>
      <c r="BL54740" s="138"/>
      <c r="BM54740" s="138"/>
    </row>
    <row r="54741" spans="62:65" ht="13" thickBot="1">
      <c r="BJ54741" s="138"/>
      <c r="BK54741" s="138"/>
      <c r="BL54741" s="138"/>
      <c r="BM54741" s="138"/>
    </row>
    <row r="54742" spans="62:65" ht="13" thickBot="1">
      <c r="BJ54742" s="138"/>
      <c r="BK54742" s="138"/>
      <c r="BL54742" s="138"/>
      <c r="BM54742" s="138"/>
    </row>
    <row r="54743" spans="62:65" ht="13" thickBot="1">
      <c r="BJ54743" s="138"/>
      <c r="BK54743" s="138"/>
      <c r="BL54743" s="138"/>
      <c r="BM54743" s="138"/>
    </row>
    <row r="54744" spans="62:65" ht="13" thickBot="1">
      <c r="BJ54744" s="138"/>
      <c r="BK54744" s="138"/>
      <c r="BL54744" s="138"/>
      <c r="BM54744" s="138"/>
    </row>
    <row r="54745" spans="62:65" ht="13" thickBot="1">
      <c r="BJ54745" s="138"/>
      <c r="BK54745" s="138"/>
      <c r="BL54745" s="138"/>
      <c r="BM54745" s="138"/>
    </row>
    <row r="54746" spans="62:65" ht="13" thickBot="1">
      <c r="BJ54746" s="138"/>
      <c r="BK54746" s="138"/>
      <c r="BL54746" s="138"/>
      <c r="BM54746" s="138"/>
    </row>
    <row r="54747" spans="62:65" ht="13" thickBot="1">
      <c r="BJ54747" s="138"/>
      <c r="BK54747" s="138"/>
      <c r="BL54747" s="138"/>
      <c r="BM54747" s="138"/>
    </row>
    <row r="54748" spans="62:65" ht="13" thickBot="1">
      <c r="BJ54748" s="138"/>
      <c r="BK54748" s="138"/>
      <c r="BL54748" s="138"/>
      <c r="BM54748" s="138"/>
    </row>
    <row r="54749" spans="62:65" ht="13" thickBot="1">
      <c r="BJ54749" s="138"/>
      <c r="BK54749" s="138"/>
      <c r="BL54749" s="138"/>
      <c r="BM54749" s="138"/>
    </row>
    <row r="54750" spans="62:65" ht="13" thickBot="1">
      <c r="BJ54750" s="138"/>
      <c r="BK54750" s="138"/>
      <c r="BL54750" s="138"/>
      <c r="BM54750" s="138"/>
    </row>
    <row r="54751" spans="62:65" ht="13" thickBot="1">
      <c r="BJ54751" s="138"/>
      <c r="BK54751" s="138"/>
      <c r="BL54751" s="138"/>
      <c r="BM54751" s="138"/>
    </row>
    <row r="54752" spans="62:65" ht="13" thickBot="1">
      <c r="BJ54752" s="138"/>
      <c r="BK54752" s="138"/>
      <c r="BL54752" s="138"/>
      <c r="BM54752" s="138"/>
    </row>
    <row r="54753" spans="62:65" ht="13" thickBot="1">
      <c r="BJ54753" s="138"/>
      <c r="BK54753" s="138"/>
      <c r="BL54753" s="138"/>
      <c r="BM54753" s="138"/>
    </row>
    <row r="54754" spans="62:65" ht="13" thickBot="1">
      <c r="BJ54754" s="138"/>
      <c r="BK54754" s="138"/>
      <c r="BL54754" s="138"/>
      <c r="BM54754" s="138"/>
    </row>
    <row r="54755" spans="62:65" ht="13" thickBot="1">
      <c r="BJ54755" s="138"/>
      <c r="BK54755" s="138"/>
      <c r="BL54755" s="138"/>
      <c r="BM54755" s="138"/>
    </row>
    <row r="54756" spans="62:65" ht="13" thickBot="1">
      <c r="BJ54756" s="138"/>
      <c r="BK54756" s="138"/>
      <c r="BL54756" s="138"/>
      <c r="BM54756" s="138"/>
    </row>
    <row r="54757" spans="62:65" ht="13" thickBot="1">
      <c r="BJ54757" s="138"/>
      <c r="BK54757" s="138"/>
      <c r="BL54757" s="138"/>
      <c r="BM54757" s="138"/>
    </row>
    <row r="54758" spans="62:65" ht="13" thickBot="1">
      <c r="BJ54758" s="138"/>
      <c r="BK54758" s="138"/>
      <c r="BL54758" s="138"/>
      <c r="BM54758" s="138"/>
    </row>
    <row r="54759" spans="62:65" ht="13" thickBot="1">
      <c r="BJ54759" s="138"/>
      <c r="BK54759" s="138"/>
      <c r="BL54759" s="138"/>
      <c r="BM54759" s="138"/>
    </row>
    <row r="54760" spans="62:65" ht="13" thickBot="1">
      <c r="BJ54760" s="138"/>
      <c r="BK54760" s="138"/>
      <c r="BL54760" s="138"/>
      <c r="BM54760" s="138"/>
    </row>
    <row r="54761" spans="62:65" ht="13" thickBot="1">
      <c r="BJ54761" s="138"/>
      <c r="BK54761" s="138"/>
      <c r="BL54761" s="138"/>
      <c r="BM54761" s="138"/>
    </row>
    <row r="54762" spans="62:65" ht="13" thickBot="1">
      <c r="BJ54762" s="138"/>
      <c r="BK54762" s="138"/>
      <c r="BL54762" s="138"/>
      <c r="BM54762" s="138"/>
    </row>
    <row r="54763" spans="62:65" ht="13" thickBot="1">
      <c r="BJ54763" s="138"/>
      <c r="BK54763" s="138"/>
      <c r="BL54763" s="138"/>
      <c r="BM54763" s="138"/>
    </row>
    <row r="54764" spans="62:65" ht="13" thickBot="1">
      <c r="BJ54764" s="138"/>
      <c r="BK54764" s="138"/>
      <c r="BL54764" s="138"/>
      <c r="BM54764" s="138"/>
    </row>
    <row r="54765" spans="62:65" ht="13" thickBot="1">
      <c r="BJ54765" s="138"/>
      <c r="BK54765" s="138"/>
      <c r="BL54765" s="138"/>
      <c r="BM54765" s="138"/>
    </row>
    <row r="54766" spans="62:65" ht="13" thickBot="1">
      <c r="BJ54766" s="138"/>
      <c r="BK54766" s="138"/>
      <c r="BL54766" s="138"/>
      <c r="BM54766" s="138"/>
    </row>
    <row r="54767" spans="62:65" ht="13" thickBot="1">
      <c r="BJ54767" s="138"/>
      <c r="BK54767" s="138"/>
      <c r="BL54767" s="138"/>
      <c r="BM54767" s="138"/>
    </row>
    <row r="54768" spans="62:65" ht="13" thickBot="1">
      <c r="BJ54768" s="138"/>
      <c r="BK54768" s="138"/>
      <c r="BL54768" s="138"/>
      <c r="BM54768" s="138"/>
    </row>
    <row r="54769" spans="62:65" ht="13" thickBot="1">
      <c r="BJ54769" s="138"/>
      <c r="BK54769" s="138"/>
      <c r="BL54769" s="138"/>
      <c r="BM54769" s="138"/>
    </row>
    <row r="54770" spans="62:65" ht="13" thickBot="1">
      <c r="BJ54770" s="138"/>
      <c r="BK54770" s="138"/>
      <c r="BL54770" s="138"/>
      <c r="BM54770" s="138"/>
    </row>
    <row r="54771" spans="62:65" ht="13" thickBot="1">
      <c r="BJ54771" s="138"/>
      <c r="BK54771" s="138"/>
      <c r="BL54771" s="138"/>
      <c r="BM54771" s="138"/>
    </row>
    <row r="54772" spans="62:65" ht="13" thickBot="1">
      <c r="BJ54772" s="138"/>
      <c r="BK54772" s="138"/>
      <c r="BL54772" s="138"/>
      <c r="BM54772" s="138"/>
    </row>
    <row r="54773" spans="62:65" ht="13" thickBot="1">
      <c r="BJ54773" s="138"/>
      <c r="BK54773" s="138"/>
      <c r="BL54773" s="138"/>
      <c r="BM54773" s="138"/>
    </row>
    <row r="54774" spans="62:65" ht="13" thickBot="1">
      <c r="BJ54774" s="138"/>
      <c r="BK54774" s="138"/>
      <c r="BL54774" s="138"/>
      <c r="BM54774" s="138"/>
    </row>
    <row r="54775" spans="62:65" ht="13" thickBot="1">
      <c r="BJ54775" s="138"/>
      <c r="BK54775" s="138"/>
      <c r="BL54775" s="138"/>
      <c r="BM54775" s="138"/>
    </row>
    <row r="54776" spans="62:65" ht="13" thickBot="1">
      <c r="BJ54776" s="138"/>
      <c r="BK54776" s="138"/>
      <c r="BL54776" s="138"/>
      <c r="BM54776" s="138"/>
    </row>
    <row r="54777" spans="62:65" ht="13" thickBot="1">
      <c r="BJ54777" s="138"/>
      <c r="BK54777" s="138"/>
      <c r="BL54777" s="138"/>
      <c r="BM54777" s="138"/>
    </row>
    <row r="54778" spans="62:65" ht="13" thickBot="1">
      <c r="BJ54778" s="138"/>
      <c r="BK54778" s="138"/>
      <c r="BL54778" s="138"/>
      <c r="BM54778" s="138"/>
    </row>
    <row r="54779" spans="62:65" ht="13" thickBot="1">
      <c r="BJ54779" s="138"/>
      <c r="BK54779" s="138"/>
      <c r="BL54779" s="138"/>
      <c r="BM54779" s="138"/>
    </row>
    <row r="54780" spans="62:65" ht="13" thickBot="1">
      <c r="BJ54780" s="138"/>
      <c r="BK54780" s="138"/>
      <c r="BL54780" s="138"/>
      <c r="BM54780" s="138"/>
    </row>
    <row r="54781" spans="62:65" ht="13" thickBot="1">
      <c r="BJ54781" s="138"/>
      <c r="BK54781" s="138"/>
      <c r="BL54781" s="138"/>
      <c r="BM54781" s="138"/>
    </row>
    <row r="54782" spans="62:65" ht="13" thickBot="1">
      <c r="BJ54782" s="138"/>
      <c r="BK54782" s="138"/>
      <c r="BL54782" s="138"/>
      <c r="BM54782" s="138"/>
    </row>
    <row r="54783" spans="62:65" ht="13" thickBot="1">
      <c r="BJ54783" s="138"/>
      <c r="BK54783" s="138"/>
      <c r="BL54783" s="138"/>
      <c r="BM54783" s="138"/>
    </row>
    <row r="54784" spans="62:65" ht="13" thickBot="1">
      <c r="BJ54784" s="138"/>
      <c r="BK54784" s="138"/>
      <c r="BL54784" s="138"/>
      <c r="BM54784" s="138"/>
    </row>
    <row r="54785" spans="62:65" ht="13" thickBot="1">
      <c r="BJ54785" s="138"/>
      <c r="BK54785" s="138"/>
      <c r="BL54785" s="138"/>
      <c r="BM54785" s="138"/>
    </row>
    <row r="54786" spans="62:65" ht="13" thickBot="1">
      <c r="BJ54786" s="138"/>
      <c r="BK54786" s="138"/>
      <c r="BL54786" s="138"/>
      <c r="BM54786" s="138"/>
    </row>
    <row r="54787" spans="62:65" ht="13" thickBot="1">
      <c r="BJ54787" s="138"/>
      <c r="BK54787" s="138"/>
      <c r="BL54787" s="138"/>
      <c r="BM54787" s="138"/>
    </row>
    <row r="54788" spans="62:65" ht="13" thickBot="1">
      <c r="BJ54788" s="138"/>
      <c r="BK54788" s="138"/>
      <c r="BL54788" s="138"/>
      <c r="BM54788" s="138"/>
    </row>
    <row r="54789" spans="62:65" ht="13" thickBot="1">
      <c r="BJ54789" s="138"/>
      <c r="BK54789" s="138"/>
      <c r="BL54789" s="138"/>
      <c r="BM54789" s="138"/>
    </row>
    <row r="54790" spans="62:65" ht="13" thickBot="1">
      <c r="BJ54790" s="138"/>
      <c r="BK54790" s="138"/>
      <c r="BL54790" s="138"/>
      <c r="BM54790" s="138"/>
    </row>
    <row r="54791" spans="62:65" ht="13" thickBot="1">
      <c r="BJ54791" s="138"/>
      <c r="BK54791" s="138"/>
      <c r="BL54791" s="138"/>
      <c r="BM54791" s="138"/>
    </row>
    <row r="54792" spans="62:65" ht="13" thickBot="1">
      <c r="BJ54792" s="138"/>
      <c r="BK54792" s="138"/>
      <c r="BL54792" s="138"/>
      <c r="BM54792" s="138"/>
    </row>
    <row r="54793" spans="62:65" ht="13" thickBot="1">
      <c r="BJ54793" s="138"/>
      <c r="BK54793" s="138"/>
      <c r="BL54793" s="138"/>
      <c r="BM54793" s="138"/>
    </row>
    <row r="54794" spans="62:65" ht="13" thickBot="1">
      <c r="BJ54794" s="138"/>
      <c r="BK54794" s="138"/>
      <c r="BL54794" s="138"/>
      <c r="BM54794" s="138"/>
    </row>
    <row r="54795" spans="62:65" ht="13" thickBot="1">
      <c r="BJ54795" s="138"/>
      <c r="BK54795" s="138"/>
      <c r="BL54795" s="138"/>
      <c r="BM54795" s="138"/>
    </row>
    <row r="54796" spans="62:65" ht="13" thickBot="1">
      <c r="BJ54796" s="138"/>
      <c r="BK54796" s="138"/>
      <c r="BL54796" s="138"/>
      <c r="BM54796" s="138"/>
    </row>
    <row r="54797" spans="62:65" ht="13" thickBot="1">
      <c r="BJ54797" s="138"/>
      <c r="BK54797" s="138"/>
      <c r="BL54797" s="138"/>
      <c r="BM54797" s="138"/>
    </row>
    <row r="54798" spans="62:65" ht="13" thickBot="1">
      <c r="BJ54798" s="138"/>
      <c r="BK54798" s="138"/>
      <c r="BL54798" s="138"/>
      <c r="BM54798" s="138"/>
    </row>
    <row r="54799" spans="62:65" ht="13" thickBot="1">
      <c r="BJ54799" s="138"/>
      <c r="BK54799" s="138"/>
      <c r="BL54799" s="138"/>
      <c r="BM54799" s="138"/>
    </row>
    <row r="54800" spans="62:65" ht="13" thickBot="1">
      <c r="BJ54800" s="138"/>
      <c r="BK54800" s="138"/>
      <c r="BL54800" s="138"/>
      <c r="BM54800" s="138"/>
    </row>
    <row r="54801" spans="62:65" ht="13" thickBot="1">
      <c r="BJ54801" s="138"/>
      <c r="BK54801" s="138"/>
      <c r="BL54801" s="138"/>
      <c r="BM54801" s="138"/>
    </row>
    <row r="54802" spans="62:65" ht="13" thickBot="1">
      <c r="BJ54802" s="138"/>
      <c r="BK54802" s="138"/>
      <c r="BL54802" s="138"/>
      <c r="BM54802" s="138"/>
    </row>
    <row r="54803" spans="62:65" ht="13" thickBot="1">
      <c r="BJ54803" s="138"/>
      <c r="BK54803" s="138"/>
      <c r="BL54803" s="138"/>
      <c r="BM54803" s="138"/>
    </row>
    <row r="54804" spans="62:65" ht="13" thickBot="1">
      <c r="BJ54804" s="138"/>
      <c r="BK54804" s="138"/>
      <c r="BL54804" s="138"/>
      <c r="BM54804" s="138"/>
    </row>
    <row r="54805" spans="62:65" ht="13" thickBot="1">
      <c r="BJ54805" s="138"/>
      <c r="BK54805" s="138"/>
      <c r="BL54805" s="138"/>
      <c r="BM54805" s="138"/>
    </row>
    <row r="54806" spans="62:65" ht="13" thickBot="1">
      <c r="BJ54806" s="138"/>
      <c r="BK54806" s="138"/>
      <c r="BL54806" s="138"/>
      <c r="BM54806" s="138"/>
    </row>
    <row r="54807" spans="62:65" ht="13" thickBot="1">
      <c r="BJ54807" s="138"/>
      <c r="BK54807" s="138"/>
      <c r="BL54807" s="138"/>
      <c r="BM54807" s="138"/>
    </row>
    <row r="54808" spans="62:65" ht="13" thickBot="1">
      <c r="BJ54808" s="138"/>
      <c r="BK54808" s="138"/>
      <c r="BL54808" s="138"/>
      <c r="BM54808" s="138"/>
    </row>
    <row r="54809" spans="62:65" ht="13" thickBot="1">
      <c r="BJ54809" s="138"/>
      <c r="BK54809" s="138"/>
      <c r="BL54809" s="138"/>
      <c r="BM54809" s="138"/>
    </row>
    <row r="54810" spans="62:65" ht="13" thickBot="1">
      <c r="BJ54810" s="138"/>
      <c r="BK54810" s="138"/>
      <c r="BL54810" s="138"/>
      <c r="BM54810" s="138"/>
    </row>
    <row r="54811" spans="62:65" ht="13" thickBot="1">
      <c r="BJ54811" s="138"/>
      <c r="BK54811" s="138"/>
      <c r="BL54811" s="138"/>
      <c r="BM54811" s="138"/>
    </row>
    <row r="54812" spans="62:65" ht="13" thickBot="1">
      <c r="BJ54812" s="138"/>
      <c r="BK54812" s="138"/>
      <c r="BL54812" s="138"/>
      <c r="BM54812" s="138"/>
    </row>
    <row r="54813" spans="62:65" ht="13" thickBot="1">
      <c r="BJ54813" s="138"/>
      <c r="BK54813" s="138"/>
      <c r="BL54813" s="138"/>
      <c r="BM54813" s="138"/>
    </row>
    <row r="54814" spans="62:65" ht="13" thickBot="1">
      <c r="BJ54814" s="138"/>
      <c r="BK54814" s="138"/>
      <c r="BL54814" s="138"/>
      <c r="BM54814" s="138"/>
    </row>
    <row r="54815" spans="62:65" ht="13" thickBot="1">
      <c r="BJ54815" s="138"/>
      <c r="BK54815" s="138"/>
      <c r="BL54815" s="138"/>
      <c r="BM54815" s="138"/>
    </row>
    <row r="54816" spans="62:65" ht="13" thickBot="1">
      <c r="BJ54816" s="138"/>
      <c r="BK54816" s="138"/>
      <c r="BL54816" s="138"/>
      <c r="BM54816" s="138"/>
    </row>
    <row r="54817" spans="62:65" ht="13" thickBot="1">
      <c r="BJ54817" s="138"/>
      <c r="BK54817" s="138"/>
      <c r="BL54817" s="138"/>
      <c r="BM54817" s="138"/>
    </row>
    <row r="54818" spans="62:65" ht="13" thickBot="1">
      <c r="BJ54818" s="138"/>
      <c r="BK54818" s="138"/>
      <c r="BL54818" s="138"/>
      <c r="BM54818" s="138"/>
    </row>
    <row r="54819" spans="62:65" ht="13" thickBot="1">
      <c r="BJ54819" s="138"/>
      <c r="BK54819" s="138"/>
      <c r="BL54819" s="138"/>
      <c r="BM54819" s="138"/>
    </row>
    <row r="54820" spans="62:65" ht="13" thickBot="1">
      <c r="BJ54820" s="138"/>
      <c r="BK54820" s="138"/>
      <c r="BL54820" s="138"/>
      <c r="BM54820" s="138"/>
    </row>
    <row r="54821" spans="62:65" ht="13" thickBot="1">
      <c r="BJ54821" s="138"/>
      <c r="BK54821" s="138"/>
      <c r="BL54821" s="138"/>
      <c r="BM54821" s="138"/>
    </row>
    <row r="54822" spans="62:65" ht="13" thickBot="1">
      <c r="BJ54822" s="138"/>
      <c r="BK54822" s="138"/>
      <c r="BL54822" s="138"/>
      <c r="BM54822" s="138"/>
    </row>
    <row r="54823" spans="62:65" ht="13" thickBot="1">
      <c r="BJ54823" s="138"/>
      <c r="BK54823" s="138"/>
      <c r="BL54823" s="138"/>
      <c r="BM54823" s="138"/>
    </row>
    <row r="54824" spans="62:65" ht="13" thickBot="1">
      <c r="BJ54824" s="138"/>
      <c r="BK54824" s="138"/>
      <c r="BL54824" s="138"/>
      <c r="BM54824" s="138"/>
    </row>
    <row r="54825" spans="62:65" ht="13" thickBot="1">
      <c r="BJ54825" s="138"/>
      <c r="BK54825" s="138"/>
      <c r="BL54825" s="138"/>
      <c r="BM54825" s="138"/>
    </row>
    <row r="54826" spans="62:65" ht="13" thickBot="1">
      <c r="BJ54826" s="138"/>
      <c r="BK54826" s="138"/>
      <c r="BL54826" s="138"/>
      <c r="BM54826" s="138"/>
    </row>
    <row r="54827" spans="62:65" ht="13" thickBot="1">
      <c r="BJ54827" s="138"/>
      <c r="BK54827" s="138"/>
      <c r="BL54827" s="138"/>
      <c r="BM54827" s="138"/>
    </row>
    <row r="54828" spans="62:65" ht="13" thickBot="1">
      <c r="BJ54828" s="138"/>
      <c r="BK54828" s="138"/>
      <c r="BL54828" s="138"/>
      <c r="BM54828" s="138"/>
    </row>
    <row r="54829" spans="62:65" ht="13" thickBot="1">
      <c r="BJ54829" s="138"/>
      <c r="BK54829" s="138"/>
      <c r="BL54829" s="138"/>
      <c r="BM54829" s="138"/>
    </row>
    <row r="54830" spans="62:65" ht="13" thickBot="1">
      <c r="BJ54830" s="138"/>
      <c r="BK54830" s="138"/>
      <c r="BL54830" s="138"/>
      <c r="BM54830" s="138"/>
    </row>
    <row r="54831" spans="62:65" ht="13" thickBot="1">
      <c r="BJ54831" s="138"/>
      <c r="BK54831" s="138"/>
      <c r="BL54831" s="138"/>
      <c r="BM54831" s="138"/>
    </row>
    <row r="54832" spans="62:65" ht="13" thickBot="1">
      <c r="BJ54832" s="138"/>
      <c r="BK54832" s="138"/>
      <c r="BL54832" s="138"/>
      <c r="BM54832" s="138"/>
    </row>
    <row r="54833" spans="62:65" ht="13" thickBot="1">
      <c r="BJ54833" s="138"/>
      <c r="BK54833" s="138"/>
      <c r="BL54833" s="138"/>
      <c r="BM54833" s="138"/>
    </row>
    <row r="54834" spans="62:65" ht="13" thickBot="1">
      <c r="BJ54834" s="138"/>
      <c r="BK54834" s="138"/>
      <c r="BL54834" s="138"/>
      <c r="BM54834" s="138"/>
    </row>
    <row r="54835" spans="62:65" ht="13" thickBot="1">
      <c r="BJ54835" s="138"/>
      <c r="BK54835" s="138"/>
      <c r="BL54835" s="138"/>
      <c r="BM54835" s="138"/>
    </row>
    <row r="54836" spans="62:65" ht="13" thickBot="1">
      <c r="BJ54836" s="138"/>
      <c r="BK54836" s="138"/>
      <c r="BL54836" s="138"/>
      <c r="BM54836" s="138"/>
    </row>
    <row r="54837" spans="62:65" ht="13" thickBot="1">
      <c r="BJ54837" s="138"/>
      <c r="BK54837" s="138"/>
      <c r="BL54837" s="138"/>
      <c r="BM54837" s="138"/>
    </row>
    <row r="54838" spans="62:65" ht="13" thickBot="1">
      <c r="BJ54838" s="138"/>
      <c r="BK54838" s="138"/>
      <c r="BL54838" s="138"/>
      <c r="BM54838" s="138"/>
    </row>
    <row r="54839" spans="62:65" ht="13" thickBot="1">
      <c r="BJ54839" s="138"/>
      <c r="BK54839" s="138"/>
      <c r="BL54839" s="138"/>
      <c r="BM54839" s="138"/>
    </row>
    <row r="54840" spans="62:65" ht="13" thickBot="1">
      <c r="BJ54840" s="138"/>
      <c r="BK54840" s="138"/>
      <c r="BL54840" s="138"/>
      <c r="BM54840" s="138"/>
    </row>
    <row r="54841" spans="62:65" ht="13" thickBot="1">
      <c r="BJ54841" s="138"/>
      <c r="BK54841" s="138"/>
      <c r="BL54841" s="138"/>
      <c r="BM54841" s="138"/>
    </row>
    <row r="54842" spans="62:65" ht="13" thickBot="1">
      <c r="BJ54842" s="138"/>
      <c r="BK54842" s="138"/>
      <c r="BL54842" s="138"/>
      <c r="BM54842" s="138"/>
    </row>
    <row r="54843" spans="62:65" ht="13" thickBot="1">
      <c r="BJ54843" s="138"/>
      <c r="BK54843" s="138"/>
      <c r="BL54843" s="138"/>
      <c r="BM54843" s="138"/>
    </row>
    <row r="54844" spans="62:65" ht="13" thickBot="1">
      <c r="BJ54844" s="138"/>
      <c r="BK54844" s="138"/>
      <c r="BL54844" s="138"/>
      <c r="BM54844" s="138"/>
    </row>
    <row r="54845" spans="62:65" ht="13" thickBot="1">
      <c r="BJ54845" s="138"/>
      <c r="BK54845" s="138"/>
      <c r="BL54845" s="138"/>
      <c r="BM54845" s="138"/>
    </row>
    <row r="54846" spans="62:65" ht="13" thickBot="1">
      <c r="BJ54846" s="138"/>
      <c r="BK54846" s="138"/>
      <c r="BL54846" s="138"/>
      <c r="BM54846" s="138"/>
    </row>
    <row r="54847" spans="62:65" ht="13" thickBot="1">
      <c r="BJ54847" s="138"/>
      <c r="BK54847" s="138"/>
      <c r="BL54847" s="138"/>
      <c r="BM54847" s="138"/>
    </row>
    <row r="54848" spans="62:65" ht="13" thickBot="1">
      <c r="BJ54848" s="138"/>
      <c r="BK54848" s="138"/>
      <c r="BL54848" s="138"/>
      <c r="BM54848" s="138"/>
    </row>
    <row r="54849" spans="62:65" ht="13" thickBot="1">
      <c r="BJ54849" s="138"/>
      <c r="BK54849" s="138"/>
      <c r="BL54849" s="138"/>
      <c r="BM54849" s="138"/>
    </row>
    <row r="54850" spans="62:65" ht="13" thickBot="1">
      <c r="BJ54850" s="138"/>
      <c r="BK54850" s="138"/>
      <c r="BL54850" s="138"/>
      <c r="BM54850" s="138"/>
    </row>
    <row r="54851" spans="62:65" ht="13" thickBot="1">
      <c r="BJ54851" s="138"/>
      <c r="BK54851" s="138"/>
      <c r="BL54851" s="138"/>
      <c r="BM54851" s="138"/>
    </row>
    <row r="54852" spans="62:65" ht="13" thickBot="1">
      <c r="BJ54852" s="138"/>
      <c r="BK54852" s="138"/>
      <c r="BL54852" s="138"/>
      <c r="BM54852" s="138"/>
    </row>
    <row r="54853" spans="62:65" ht="13" thickBot="1">
      <c r="BJ54853" s="138"/>
      <c r="BK54853" s="138"/>
      <c r="BL54853" s="138"/>
      <c r="BM54853" s="138"/>
    </row>
    <row r="54854" spans="62:65" ht="13" thickBot="1">
      <c r="BJ54854" s="138"/>
      <c r="BK54854" s="138"/>
      <c r="BL54854" s="138"/>
      <c r="BM54854" s="138"/>
    </row>
    <row r="54855" spans="62:65" ht="13" thickBot="1">
      <c r="BJ54855" s="138"/>
      <c r="BK54855" s="138"/>
      <c r="BL54855" s="138"/>
      <c r="BM54855" s="138"/>
    </row>
    <row r="54856" spans="62:65" ht="13" thickBot="1">
      <c r="BJ54856" s="138"/>
      <c r="BK54856" s="138"/>
      <c r="BL54856" s="138"/>
      <c r="BM54856" s="138"/>
    </row>
    <row r="54857" spans="62:65" ht="13" thickBot="1">
      <c r="BJ54857" s="138"/>
      <c r="BK54857" s="138"/>
      <c r="BL54857" s="138"/>
      <c r="BM54857" s="138"/>
    </row>
    <row r="54858" spans="62:65" ht="13" thickBot="1">
      <c r="BJ54858" s="138"/>
      <c r="BK54858" s="138"/>
      <c r="BL54858" s="138"/>
      <c r="BM54858" s="138"/>
    </row>
    <row r="54859" spans="62:65" ht="13" thickBot="1">
      <c r="BJ54859" s="138"/>
      <c r="BK54859" s="138"/>
      <c r="BL54859" s="138"/>
      <c r="BM54859" s="138"/>
    </row>
    <row r="54860" spans="62:65" ht="13" thickBot="1">
      <c r="BJ54860" s="138"/>
      <c r="BK54860" s="138"/>
      <c r="BL54860" s="138"/>
      <c r="BM54860" s="138"/>
    </row>
    <row r="54861" spans="62:65" ht="13" thickBot="1">
      <c r="BJ54861" s="138"/>
      <c r="BK54861" s="138"/>
      <c r="BL54861" s="138"/>
      <c r="BM54861" s="138"/>
    </row>
    <row r="54862" spans="62:65" ht="13" thickBot="1">
      <c r="BJ54862" s="138"/>
      <c r="BK54862" s="138"/>
      <c r="BL54862" s="138"/>
      <c r="BM54862" s="138"/>
    </row>
    <row r="54863" spans="62:65" ht="13" thickBot="1">
      <c r="BJ54863" s="138"/>
      <c r="BK54863" s="138"/>
      <c r="BL54863" s="138"/>
      <c r="BM54863" s="138"/>
    </row>
    <row r="54864" spans="62:65" ht="13" thickBot="1">
      <c r="BJ54864" s="138"/>
      <c r="BK54864" s="138"/>
      <c r="BL54864" s="138"/>
      <c r="BM54864" s="138"/>
    </row>
    <row r="54865" spans="62:65" ht="13" thickBot="1">
      <c r="BJ54865" s="138"/>
      <c r="BK54865" s="138"/>
      <c r="BL54865" s="138"/>
      <c r="BM54865" s="138"/>
    </row>
    <row r="54866" spans="62:65" ht="13" thickBot="1">
      <c r="BJ54866" s="138"/>
      <c r="BK54866" s="138"/>
      <c r="BL54866" s="138"/>
      <c r="BM54866" s="138"/>
    </row>
    <row r="54867" spans="62:65" ht="13" thickBot="1">
      <c r="BJ54867" s="138"/>
      <c r="BK54867" s="138"/>
      <c r="BL54867" s="138"/>
      <c r="BM54867" s="138"/>
    </row>
    <row r="54868" spans="62:65" ht="13" thickBot="1">
      <c r="BJ54868" s="138"/>
      <c r="BK54868" s="138"/>
      <c r="BL54868" s="138"/>
      <c r="BM54868" s="138"/>
    </row>
    <row r="54869" spans="62:65" ht="13" thickBot="1">
      <c r="BJ54869" s="138"/>
      <c r="BK54869" s="138"/>
      <c r="BL54869" s="138"/>
      <c r="BM54869" s="138"/>
    </row>
    <row r="54870" spans="62:65" ht="13" thickBot="1">
      <c r="BJ54870" s="138"/>
      <c r="BK54870" s="138"/>
      <c r="BL54870" s="138"/>
      <c r="BM54870" s="138"/>
    </row>
    <row r="54871" spans="62:65" ht="13" thickBot="1">
      <c r="BJ54871" s="138"/>
      <c r="BK54871" s="138"/>
      <c r="BL54871" s="138"/>
      <c r="BM54871" s="138"/>
    </row>
    <row r="54872" spans="62:65" ht="13" thickBot="1">
      <c r="BJ54872" s="138"/>
      <c r="BK54872" s="138"/>
      <c r="BL54872" s="138"/>
      <c r="BM54872" s="138"/>
    </row>
    <row r="54873" spans="62:65" ht="13" thickBot="1">
      <c r="BJ54873" s="138"/>
      <c r="BK54873" s="138"/>
      <c r="BL54873" s="138"/>
      <c r="BM54873" s="138"/>
    </row>
    <row r="54874" spans="62:65" ht="13" thickBot="1">
      <c r="BJ54874" s="138"/>
      <c r="BK54874" s="138"/>
      <c r="BL54874" s="138"/>
      <c r="BM54874" s="138"/>
    </row>
    <row r="54875" spans="62:65" ht="13" thickBot="1">
      <c r="BJ54875" s="138"/>
      <c r="BK54875" s="138"/>
      <c r="BL54875" s="138"/>
      <c r="BM54875" s="138"/>
    </row>
    <row r="54876" spans="62:65" ht="13" thickBot="1">
      <c r="BJ54876" s="138"/>
      <c r="BK54876" s="138"/>
      <c r="BL54876" s="138"/>
      <c r="BM54876" s="138"/>
    </row>
    <row r="54877" spans="62:65" ht="13" thickBot="1">
      <c r="BJ54877" s="138"/>
      <c r="BK54877" s="138"/>
      <c r="BL54877" s="138"/>
      <c r="BM54877" s="138"/>
    </row>
    <row r="54878" spans="62:65" ht="13" thickBot="1">
      <c r="BJ54878" s="138"/>
      <c r="BK54878" s="138"/>
      <c r="BL54878" s="138"/>
      <c r="BM54878" s="138"/>
    </row>
    <row r="54879" spans="62:65" ht="13" thickBot="1">
      <c r="BJ54879" s="138"/>
      <c r="BK54879" s="138"/>
      <c r="BL54879" s="138"/>
      <c r="BM54879" s="138"/>
    </row>
    <row r="54880" spans="62:65" ht="13" thickBot="1">
      <c r="BJ54880" s="138"/>
      <c r="BK54880" s="138"/>
      <c r="BL54880" s="138"/>
      <c r="BM54880" s="138"/>
    </row>
    <row r="54881" spans="62:65" ht="13" thickBot="1">
      <c r="BJ54881" s="138"/>
      <c r="BK54881" s="138"/>
      <c r="BL54881" s="138"/>
      <c r="BM54881" s="138"/>
    </row>
    <row r="54882" spans="62:65" ht="13" thickBot="1">
      <c r="BJ54882" s="138"/>
      <c r="BK54882" s="138"/>
      <c r="BL54882" s="138"/>
      <c r="BM54882" s="138"/>
    </row>
    <row r="54883" spans="62:65" ht="13" thickBot="1">
      <c r="BJ54883" s="138"/>
      <c r="BK54883" s="138"/>
      <c r="BL54883" s="138"/>
      <c r="BM54883" s="138"/>
    </row>
    <row r="54884" spans="62:65" ht="13" thickBot="1">
      <c r="BJ54884" s="138"/>
      <c r="BK54884" s="138"/>
      <c r="BL54884" s="138"/>
      <c r="BM54884" s="138"/>
    </row>
    <row r="54885" spans="62:65" ht="13" thickBot="1">
      <c r="BJ54885" s="138"/>
      <c r="BK54885" s="138"/>
      <c r="BL54885" s="138"/>
      <c r="BM54885" s="138"/>
    </row>
    <row r="54886" spans="62:65" ht="13" thickBot="1">
      <c r="BJ54886" s="138"/>
      <c r="BK54886" s="138"/>
      <c r="BL54886" s="138"/>
      <c r="BM54886" s="138"/>
    </row>
    <row r="54887" spans="62:65" ht="13" thickBot="1">
      <c r="BJ54887" s="138"/>
      <c r="BK54887" s="138"/>
      <c r="BL54887" s="138"/>
      <c r="BM54887" s="138"/>
    </row>
    <row r="54888" spans="62:65" ht="13" thickBot="1">
      <c r="BJ54888" s="138"/>
      <c r="BK54888" s="138"/>
      <c r="BL54888" s="138"/>
      <c r="BM54888" s="138"/>
    </row>
    <row r="54889" spans="62:65" ht="13" thickBot="1">
      <c r="BJ54889" s="138"/>
      <c r="BK54889" s="138"/>
      <c r="BL54889" s="138"/>
      <c r="BM54889" s="138"/>
    </row>
    <row r="54890" spans="62:65" ht="13" thickBot="1">
      <c r="BJ54890" s="138"/>
      <c r="BK54890" s="138"/>
      <c r="BL54890" s="138"/>
      <c r="BM54890" s="138"/>
    </row>
    <row r="54891" spans="62:65" ht="13" thickBot="1">
      <c r="BJ54891" s="138"/>
      <c r="BK54891" s="138"/>
      <c r="BL54891" s="138"/>
      <c r="BM54891" s="138"/>
    </row>
    <row r="54892" spans="62:65" ht="13" thickBot="1">
      <c r="BJ54892" s="138"/>
      <c r="BK54892" s="138"/>
      <c r="BL54892" s="138"/>
      <c r="BM54892" s="138"/>
    </row>
    <row r="54893" spans="62:65" ht="13" thickBot="1">
      <c r="BJ54893" s="138"/>
      <c r="BK54893" s="138"/>
      <c r="BL54893" s="138"/>
      <c r="BM54893" s="138"/>
    </row>
    <row r="54894" spans="62:65" ht="13" thickBot="1">
      <c r="BJ54894" s="138"/>
      <c r="BK54894" s="138"/>
      <c r="BL54894" s="138"/>
      <c r="BM54894" s="138"/>
    </row>
    <row r="54895" spans="62:65" ht="13" thickBot="1">
      <c r="BJ54895" s="138"/>
      <c r="BK54895" s="138"/>
      <c r="BL54895" s="138"/>
      <c r="BM54895" s="138"/>
    </row>
    <row r="54896" spans="62:65" ht="13" thickBot="1">
      <c r="BJ54896" s="138"/>
      <c r="BK54896" s="138"/>
      <c r="BL54896" s="138"/>
      <c r="BM54896" s="138"/>
    </row>
    <row r="54897" spans="62:65" ht="13" thickBot="1">
      <c r="BJ54897" s="138"/>
      <c r="BK54897" s="138"/>
      <c r="BL54897" s="138"/>
      <c r="BM54897" s="138"/>
    </row>
    <row r="54898" spans="62:65" ht="13" thickBot="1">
      <c r="BJ54898" s="138"/>
      <c r="BK54898" s="138"/>
      <c r="BL54898" s="138"/>
      <c r="BM54898" s="138"/>
    </row>
    <row r="54899" spans="62:65" ht="13" thickBot="1">
      <c r="BJ54899" s="138"/>
      <c r="BK54899" s="138"/>
      <c r="BL54899" s="138"/>
      <c r="BM54899" s="138"/>
    </row>
    <row r="54900" spans="62:65" ht="13" thickBot="1">
      <c r="BJ54900" s="138"/>
      <c r="BK54900" s="138"/>
      <c r="BL54900" s="138"/>
      <c r="BM54900" s="138"/>
    </row>
    <row r="54901" spans="62:65" ht="13" thickBot="1">
      <c r="BJ54901" s="138"/>
      <c r="BK54901" s="138"/>
      <c r="BL54901" s="138"/>
      <c r="BM54901" s="138"/>
    </row>
    <row r="54902" spans="62:65" ht="13" thickBot="1">
      <c r="BJ54902" s="138"/>
      <c r="BK54902" s="138"/>
      <c r="BL54902" s="138"/>
      <c r="BM54902" s="138"/>
    </row>
    <row r="54903" spans="62:65" ht="13" thickBot="1">
      <c r="BJ54903" s="138"/>
      <c r="BK54903" s="138"/>
      <c r="BL54903" s="138"/>
      <c r="BM54903" s="138"/>
    </row>
    <row r="54904" spans="62:65" ht="13" thickBot="1">
      <c r="BJ54904" s="138"/>
      <c r="BK54904" s="138"/>
      <c r="BL54904" s="138"/>
      <c r="BM54904" s="138"/>
    </row>
    <row r="54905" spans="62:65" ht="13" thickBot="1">
      <c r="BJ54905" s="138"/>
      <c r="BK54905" s="138"/>
      <c r="BL54905" s="138"/>
      <c r="BM54905" s="138"/>
    </row>
    <row r="54906" spans="62:65" ht="13" thickBot="1">
      <c r="BJ54906" s="138"/>
      <c r="BK54906" s="138"/>
      <c r="BL54906" s="138"/>
      <c r="BM54906" s="138"/>
    </row>
    <row r="54907" spans="62:65" ht="13" thickBot="1">
      <c r="BJ54907" s="138"/>
      <c r="BK54907" s="138"/>
      <c r="BL54907" s="138"/>
      <c r="BM54907" s="138"/>
    </row>
    <row r="54908" spans="62:65" ht="13" thickBot="1">
      <c r="BJ54908" s="138"/>
      <c r="BK54908" s="138"/>
      <c r="BL54908" s="138"/>
      <c r="BM54908" s="138"/>
    </row>
    <row r="54909" spans="62:65" ht="13" thickBot="1">
      <c r="BJ54909" s="138"/>
      <c r="BK54909" s="138"/>
      <c r="BL54909" s="138"/>
      <c r="BM54909" s="138"/>
    </row>
    <row r="54910" spans="62:65" ht="13" thickBot="1">
      <c r="BJ54910" s="138"/>
      <c r="BK54910" s="138"/>
      <c r="BL54910" s="138"/>
      <c r="BM54910" s="138"/>
    </row>
    <row r="54911" spans="62:65" ht="13" thickBot="1">
      <c r="BJ54911" s="138"/>
      <c r="BK54911" s="138"/>
      <c r="BL54911" s="138"/>
      <c r="BM54911" s="138"/>
    </row>
    <row r="54912" spans="62:65" ht="13" thickBot="1">
      <c r="BJ54912" s="138"/>
      <c r="BK54912" s="138"/>
      <c r="BL54912" s="138"/>
      <c r="BM54912" s="138"/>
    </row>
    <row r="54913" spans="62:65" ht="13" thickBot="1">
      <c r="BJ54913" s="138"/>
      <c r="BK54913" s="138"/>
      <c r="BL54913" s="138"/>
      <c r="BM54913" s="138"/>
    </row>
    <row r="54914" spans="62:65" ht="13" thickBot="1">
      <c r="BJ54914" s="138"/>
      <c r="BK54914" s="138"/>
      <c r="BL54914" s="138"/>
      <c r="BM54914" s="138"/>
    </row>
    <row r="54915" spans="62:65" ht="13" thickBot="1">
      <c r="BJ54915" s="138"/>
      <c r="BK54915" s="138"/>
      <c r="BL54915" s="138"/>
      <c r="BM54915" s="138"/>
    </row>
    <row r="54916" spans="62:65" ht="13" thickBot="1">
      <c r="BJ54916" s="138"/>
      <c r="BK54916" s="138"/>
      <c r="BL54916" s="138"/>
      <c r="BM54916" s="138"/>
    </row>
    <row r="54917" spans="62:65" ht="13" thickBot="1">
      <c r="BJ54917" s="138"/>
      <c r="BK54917" s="138"/>
      <c r="BL54917" s="138"/>
      <c r="BM54917" s="138"/>
    </row>
    <row r="54918" spans="62:65" ht="13" thickBot="1">
      <c r="BJ54918" s="138"/>
      <c r="BK54918" s="138"/>
      <c r="BL54918" s="138"/>
      <c r="BM54918" s="138"/>
    </row>
    <row r="54919" spans="62:65" ht="13" thickBot="1">
      <c r="BJ54919" s="138"/>
      <c r="BK54919" s="138"/>
      <c r="BL54919" s="138"/>
      <c r="BM54919" s="138"/>
    </row>
    <row r="54920" spans="62:65" ht="13" thickBot="1">
      <c r="BJ54920" s="138"/>
      <c r="BK54920" s="138"/>
      <c r="BL54920" s="138"/>
      <c r="BM54920" s="138"/>
    </row>
    <row r="54921" spans="62:65" ht="13" thickBot="1">
      <c r="BJ54921" s="138"/>
      <c r="BK54921" s="138"/>
      <c r="BL54921" s="138"/>
      <c r="BM54921" s="138"/>
    </row>
    <row r="54922" spans="62:65" ht="13" thickBot="1">
      <c r="BJ54922" s="138"/>
      <c r="BK54922" s="138"/>
      <c r="BL54922" s="138"/>
      <c r="BM54922" s="138"/>
    </row>
    <row r="54923" spans="62:65" ht="13" thickBot="1">
      <c r="BJ54923" s="138"/>
      <c r="BK54923" s="138"/>
      <c r="BL54923" s="138"/>
      <c r="BM54923" s="138"/>
    </row>
    <row r="54924" spans="62:65" ht="13" thickBot="1">
      <c r="BJ54924" s="138"/>
      <c r="BK54924" s="138"/>
      <c r="BL54924" s="138"/>
      <c r="BM54924" s="138"/>
    </row>
    <row r="54925" spans="62:65" ht="13" thickBot="1">
      <c r="BJ54925" s="138"/>
      <c r="BK54925" s="138"/>
      <c r="BL54925" s="138"/>
      <c r="BM54925" s="138"/>
    </row>
    <row r="54926" spans="62:65" ht="13" thickBot="1">
      <c r="BJ54926" s="138"/>
      <c r="BK54926" s="138"/>
      <c r="BL54926" s="138"/>
      <c r="BM54926" s="138"/>
    </row>
    <row r="54927" spans="62:65" ht="13" thickBot="1">
      <c r="BJ54927" s="138"/>
      <c r="BK54927" s="138"/>
      <c r="BL54927" s="138"/>
      <c r="BM54927" s="138"/>
    </row>
    <row r="54928" spans="62:65" ht="13" thickBot="1">
      <c r="BJ54928" s="138"/>
      <c r="BK54928" s="138"/>
      <c r="BL54928" s="138"/>
      <c r="BM54928" s="138"/>
    </row>
    <row r="54929" spans="62:65" ht="13" thickBot="1">
      <c r="BJ54929" s="138"/>
      <c r="BK54929" s="138"/>
      <c r="BL54929" s="138"/>
      <c r="BM54929" s="138"/>
    </row>
    <row r="54930" spans="62:65" ht="13" thickBot="1">
      <c r="BJ54930" s="138"/>
      <c r="BK54930" s="138"/>
      <c r="BL54930" s="138"/>
      <c r="BM54930" s="138"/>
    </row>
    <row r="54931" spans="62:65" ht="13" thickBot="1">
      <c r="BJ54931" s="138"/>
      <c r="BK54931" s="138"/>
      <c r="BL54931" s="138"/>
      <c r="BM54931" s="138"/>
    </row>
    <row r="54932" spans="62:65" ht="13" thickBot="1">
      <c r="BJ54932" s="138"/>
      <c r="BK54932" s="138"/>
      <c r="BL54932" s="138"/>
      <c r="BM54932" s="138"/>
    </row>
    <row r="54933" spans="62:65" ht="13" thickBot="1">
      <c r="BJ54933" s="138"/>
      <c r="BK54933" s="138"/>
      <c r="BL54933" s="138"/>
      <c r="BM54933" s="138"/>
    </row>
    <row r="54934" spans="62:65" ht="13" thickBot="1">
      <c r="BJ54934" s="138"/>
      <c r="BK54934" s="138"/>
      <c r="BL54934" s="138"/>
      <c r="BM54934" s="138"/>
    </row>
    <row r="54935" spans="62:65" ht="13" thickBot="1">
      <c r="BJ54935" s="138"/>
      <c r="BK54935" s="138"/>
      <c r="BL54935" s="138"/>
      <c r="BM54935" s="138"/>
    </row>
    <row r="54936" spans="62:65" ht="13" thickBot="1">
      <c r="BJ54936" s="138"/>
      <c r="BK54936" s="138"/>
      <c r="BL54936" s="138"/>
      <c r="BM54936" s="138"/>
    </row>
    <row r="54937" spans="62:65" ht="13" thickBot="1">
      <c r="BJ54937" s="138"/>
      <c r="BK54937" s="138"/>
      <c r="BL54937" s="138"/>
      <c r="BM54937" s="138"/>
    </row>
    <row r="54938" spans="62:65" ht="13" thickBot="1">
      <c r="BJ54938" s="138"/>
      <c r="BK54938" s="138"/>
      <c r="BL54938" s="138"/>
      <c r="BM54938" s="138"/>
    </row>
    <row r="54939" spans="62:65" ht="13" thickBot="1">
      <c r="BJ54939" s="138"/>
      <c r="BK54939" s="138"/>
      <c r="BL54939" s="138"/>
      <c r="BM54939" s="138"/>
    </row>
    <row r="54940" spans="62:65" ht="13" thickBot="1">
      <c r="BJ54940" s="138"/>
      <c r="BK54940" s="138"/>
      <c r="BL54940" s="138"/>
      <c r="BM54940" s="138"/>
    </row>
    <row r="54941" spans="62:65" ht="13" thickBot="1">
      <c r="BJ54941" s="138"/>
      <c r="BK54941" s="138"/>
      <c r="BL54941" s="138"/>
      <c r="BM54941" s="138"/>
    </row>
    <row r="54942" spans="62:65" ht="13" thickBot="1">
      <c r="BJ54942" s="138"/>
      <c r="BK54942" s="138"/>
      <c r="BL54942" s="138"/>
      <c r="BM54942" s="138"/>
    </row>
    <row r="54943" spans="62:65" ht="13" thickBot="1">
      <c r="BJ54943" s="138"/>
      <c r="BK54943" s="138"/>
      <c r="BL54943" s="138"/>
      <c r="BM54943" s="138"/>
    </row>
    <row r="54944" spans="62:65" ht="13" thickBot="1">
      <c r="BJ54944" s="138"/>
      <c r="BK54944" s="138"/>
      <c r="BL54944" s="138"/>
      <c r="BM54944" s="138"/>
    </row>
    <row r="54945" spans="62:65" ht="13" thickBot="1">
      <c r="BJ54945" s="138"/>
      <c r="BK54945" s="138"/>
      <c r="BL54945" s="138"/>
      <c r="BM54945" s="138"/>
    </row>
    <row r="54946" spans="62:65" ht="13" thickBot="1">
      <c r="BJ54946" s="138"/>
      <c r="BK54946" s="138"/>
      <c r="BL54946" s="138"/>
      <c r="BM54946" s="138"/>
    </row>
    <row r="54947" spans="62:65" ht="13" thickBot="1">
      <c r="BJ54947" s="138"/>
      <c r="BK54947" s="138"/>
      <c r="BL54947" s="138"/>
      <c r="BM54947" s="138"/>
    </row>
    <row r="54948" spans="62:65" ht="13" thickBot="1">
      <c r="BJ54948" s="138"/>
      <c r="BK54948" s="138"/>
      <c r="BL54948" s="138"/>
      <c r="BM54948" s="138"/>
    </row>
    <row r="54949" spans="62:65" ht="13" thickBot="1">
      <c r="BJ54949" s="138"/>
      <c r="BK54949" s="138"/>
      <c r="BL54949" s="138"/>
      <c r="BM54949" s="138"/>
    </row>
    <row r="54950" spans="62:65" ht="13" thickBot="1">
      <c r="BJ54950" s="138"/>
      <c r="BK54950" s="138"/>
      <c r="BL54950" s="138"/>
      <c r="BM54950" s="138"/>
    </row>
    <row r="54951" spans="62:65" ht="13" thickBot="1">
      <c r="BJ54951" s="138"/>
      <c r="BK54951" s="138"/>
      <c r="BL54951" s="138"/>
      <c r="BM54951" s="138"/>
    </row>
    <row r="54952" spans="62:65" ht="13" thickBot="1">
      <c r="BJ54952" s="138"/>
      <c r="BK54952" s="138"/>
      <c r="BL54952" s="138"/>
      <c r="BM54952" s="138"/>
    </row>
    <row r="54953" spans="62:65" ht="13" thickBot="1">
      <c r="BJ54953" s="138"/>
      <c r="BK54953" s="138"/>
      <c r="BL54953" s="138"/>
      <c r="BM54953" s="138"/>
    </row>
    <row r="54954" spans="62:65" ht="13" thickBot="1">
      <c r="BJ54954" s="138"/>
      <c r="BK54954" s="138"/>
      <c r="BL54954" s="138"/>
      <c r="BM54954" s="138"/>
    </row>
    <row r="54955" spans="62:65" ht="13" thickBot="1">
      <c r="BJ54955" s="138"/>
      <c r="BK54955" s="138"/>
      <c r="BL54955" s="138"/>
      <c r="BM54955" s="138"/>
    </row>
    <row r="54956" spans="62:65" ht="13" thickBot="1">
      <c r="BJ54956" s="138"/>
      <c r="BK54956" s="138"/>
      <c r="BL54956" s="138"/>
      <c r="BM54956" s="138"/>
    </row>
    <row r="54957" spans="62:65" ht="13" thickBot="1">
      <c r="BJ54957" s="138"/>
      <c r="BK54957" s="138"/>
      <c r="BL54957" s="138"/>
      <c r="BM54957" s="138"/>
    </row>
    <row r="54958" spans="62:65" ht="13" thickBot="1">
      <c r="BJ54958" s="138"/>
      <c r="BK54958" s="138"/>
      <c r="BL54958" s="138"/>
      <c r="BM54958" s="138"/>
    </row>
    <row r="54959" spans="62:65" ht="13" thickBot="1">
      <c r="BJ54959" s="138"/>
      <c r="BK54959" s="138"/>
      <c r="BL54959" s="138"/>
      <c r="BM54959" s="138"/>
    </row>
    <row r="54960" spans="62:65" ht="13" thickBot="1">
      <c r="BJ54960" s="138"/>
      <c r="BK54960" s="138"/>
      <c r="BL54960" s="138"/>
      <c r="BM54960" s="138"/>
    </row>
    <row r="54961" spans="62:65" ht="13" thickBot="1">
      <c r="BJ54961" s="138"/>
      <c r="BK54961" s="138"/>
      <c r="BL54961" s="138"/>
      <c r="BM54961" s="138"/>
    </row>
    <row r="54962" spans="62:65" ht="13" thickBot="1">
      <c r="BJ54962" s="138"/>
      <c r="BK54962" s="138"/>
      <c r="BL54962" s="138"/>
      <c r="BM54962" s="138"/>
    </row>
    <row r="54963" spans="62:65" ht="13" thickBot="1">
      <c r="BJ54963" s="138"/>
      <c r="BK54963" s="138"/>
      <c r="BL54963" s="138"/>
      <c r="BM54963" s="138"/>
    </row>
    <row r="54964" spans="62:65" ht="13" thickBot="1">
      <c r="BJ54964" s="138"/>
      <c r="BK54964" s="138"/>
      <c r="BL54964" s="138"/>
      <c r="BM54964" s="138"/>
    </row>
    <row r="54965" spans="62:65" ht="13" thickBot="1">
      <c r="BJ54965" s="138"/>
      <c r="BK54965" s="138"/>
      <c r="BL54965" s="138"/>
      <c r="BM54965" s="138"/>
    </row>
    <row r="54966" spans="62:65" ht="13" thickBot="1">
      <c r="BJ54966" s="138"/>
      <c r="BK54966" s="138"/>
      <c r="BL54966" s="138"/>
      <c r="BM54966" s="138"/>
    </row>
    <row r="54967" spans="62:65" ht="13" thickBot="1">
      <c r="BJ54967" s="138"/>
      <c r="BK54967" s="138"/>
      <c r="BL54967" s="138"/>
      <c r="BM54967" s="138"/>
    </row>
    <row r="54968" spans="62:65" ht="13" thickBot="1">
      <c r="BJ54968" s="138"/>
      <c r="BK54968" s="138"/>
      <c r="BL54968" s="138"/>
      <c r="BM54968" s="138"/>
    </row>
    <row r="54969" spans="62:65" ht="13" thickBot="1">
      <c r="BJ54969" s="138"/>
      <c r="BK54969" s="138"/>
      <c r="BL54969" s="138"/>
      <c r="BM54969" s="138"/>
    </row>
    <row r="54970" spans="62:65" ht="13" thickBot="1">
      <c r="BJ54970" s="138"/>
      <c r="BK54970" s="138"/>
      <c r="BL54970" s="138"/>
      <c r="BM54970" s="138"/>
    </row>
    <row r="54971" spans="62:65" ht="13" thickBot="1">
      <c r="BJ54971" s="138"/>
      <c r="BK54971" s="138"/>
      <c r="BL54971" s="138"/>
      <c r="BM54971" s="138"/>
    </row>
    <row r="54972" spans="62:65" ht="13" thickBot="1">
      <c r="BJ54972" s="138"/>
      <c r="BK54972" s="138"/>
      <c r="BL54972" s="138"/>
      <c r="BM54972" s="138"/>
    </row>
    <row r="54973" spans="62:65" ht="13" thickBot="1">
      <c r="BJ54973" s="138"/>
      <c r="BK54973" s="138"/>
      <c r="BL54973" s="138"/>
      <c r="BM54973" s="138"/>
    </row>
    <row r="54974" spans="62:65" ht="13" thickBot="1">
      <c r="BJ54974" s="138"/>
      <c r="BK54974" s="138"/>
      <c r="BL54974" s="138"/>
      <c r="BM54974" s="138"/>
    </row>
    <row r="54975" spans="62:65" ht="13" thickBot="1">
      <c r="BJ54975" s="138"/>
      <c r="BK54975" s="138"/>
      <c r="BL54975" s="138"/>
      <c r="BM54975" s="138"/>
    </row>
    <row r="54976" spans="62:65" ht="13" thickBot="1">
      <c r="BJ54976" s="138"/>
      <c r="BK54976" s="138"/>
      <c r="BL54976" s="138"/>
      <c r="BM54976" s="138"/>
    </row>
    <row r="54977" spans="62:65" ht="13" thickBot="1">
      <c r="BJ54977" s="138"/>
      <c r="BK54977" s="138"/>
      <c r="BL54977" s="138"/>
      <c r="BM54977" s="138"/>
    </row>
    <row r="54978" spans="62:65" ht="13" thickBot="1">
      <c r="BJ54978" s="138"/>
      <c r="BK54978" s="138"/>
      <c r="BL54978" s="138"/>
      <c r="BM54978" s="138"/>
    </row>
    <row r="54979" spans="62:65" ht="13" thickBot="1">
      <c r="BJ54979" s="138"/>
      <c r="BK54979" s="138"/>
      <c r="BL54979" s="138"/>
      <c r="BM54979" s="138"/>
    </row>
    <row r="54980" spans="62:65" ht="13" thickBot="1">
      <c r="BJ54980" s="138"/>
      <c r="BK54980" s="138"/>
      <c r="BL54980" s="138"/>
      <c r="BM54980" s="138"/>
    </row>
    <row r="54981" spans="62:65" ht="13" thickBot="1">
      <c r="BJ54981" s="138"/>
      <c r="BK54981" s="138"/>
      <c r="BL54981" s="138"/>
      <c r="BM54981" s="138"/>
    </row>
    <row r="54982" spans="62:65" ht="13" thickBot="1">
      <c r="BJ54982" s="138"/>
      <c r="BK54982" s="138"/>
      <c r="BL54982" s="138"/>
      <c r="BM54982" s="138"/>
    </row>
    <row r="54983" spans="62:65" ht="13" thickBot="1">
      <c r="BJ54983" s="138"/>
      <c r="BK54983" s="138"/>
      <c r="BL54983" s="138"/>
      <c r="BM54983" s="138"/>
    </row>
    <row r="54984" spans="62:65" ht="13" thickBot="1">
      <c r="BJ54984" s="138"/>
      <c r="BK54984" s="138"/>
      <c r="BL54984" s="138"/>
      <c r="BM54984" s="138"/>
    </row>
    <row r="54985" spans="62:65" ht="13" thickBot="1">
      <c r="BJ54985" s="138"/>
      <c r="BK54985" s="138"/>
      <c r="BL54985" s="138"/>
      <c r="BM54985" s="138"/>
    </row>
    <row r="54986" spans="62:65" ht="13" thickBot="1">
      <c r="BJ54986" s="138"/>
      <c r="BK54986" s="138"/>
      <c r="BL54986" s="138"/>
      <c r="BM54986" s="138"/>
    </row>
    <row r="54987" spans="62:65" ht="13" thickBot="1">
      <c r="BJ54987" s="138"/>
      <c r="BK54987" s="138"/>
      <c r="BL54987" s="138"/>
      <c r="BM54987" s="138"/>
    </row>
    <row r="54988" spans="62:65" ht="13" thickBot="1">
      <c r="BJ54988" s="138"/>
      <c r="BK54988" s="138"/>
      <c r="BL54988" s="138"/>
      <c r="BM54988" s="138"/>
    </row>
    <row r="54989" spans="62:65" ht="13" thickBot="1">
      <c r="BJ54989" s="138"/>
      <c r="BK54989" s="138"/>
      <c r="BL54989" s="138"/>
      <c r="BM54989" s="138"/>
    </row>
    <row r="54990" spans="62:65" ht="13" thickBot="1">
      <c r="BJ54990" s="138"/>
      <c r="BK54990" s="138"/>
      <c r="BL54990" s="138"/>
      <c r="BM54990" s="138"/>
    </row>
    <row r="54991" spans="62:65" ht="13" thickBot="1">
      <c r="BJ54991" s="138"/>
      <c r="BK54991" s="138"/>
      <c r="BL54991" s="138"/>
      <c r="BM54991" s="138"/>
    </row>
    <row r="54992" spans="62:65" ht="13" thickBot="1">
      <c r="BJ54992" s="138"/>
      <c r="BK54992" s="138"/>
      <c r="BL54992" s="138"/>
      <c r="BM54992" s="138"/>
    </row>
    <row r="54993" spans="62:65" ht="13" thickBot="1">
      <c r="BJ54993" s="138"/>
      <c r="BK54993" s="138"/>
      <c r="BL54993" s="138"/>
      <c r="BM54993" s="138"/>
    </row>
    <row r="54994" spans="62:65" ht="13" thickBot="1">
      <c r="BJ54994" s="138"/>
      <c r="BK54994" s="138"/>
      <c r="BL54994" s="138"/>
      <c r="BM54994" s="138"/>
    </row>
    <row r="54995" spans="62:65" ht="13" thickBot="1">
      <c r="BJ54995" s="138"/>
      <c r="BK54995" s="138"/>
      <c r="BL54995" s="138"/>
      <c r="BM54995" s="138"/>
    </row>
    <row r="54996" spans="62:65" ht="13" thickBot="1">
      <c r="BJ54996" s="138"/>
      <c r="BK54996" s="138"/>
      <c r="BL54996" s="138"/>
      <c r="BM54996" s="138"/>
    </row>
    <row r="54997" spans="62:65" ht="13" thickBot="1">
      <c r="BJ54997" s="138"/>
      <c r="BK54997" s="138"/>
      <c r="BL54997" s="138"/>
      <c r="BM54997" s="138"/>
    </row>
    <row r="54998" spans="62:65" ht="13" thickBot="1">
      <c r="BJ54998" s="138"/>
      <c r="BK54998" s="138"/>
      <c r="BL54998" s="138"/>
      <c r="BM54998" s="138"/>
    </row>
    <row r="54999" spans="62:65" ht="13" thickBot="1">
      <c r="BJ54999" s="138"/>
      <c r="BK54999" s="138"/>
      <c r="BL54999" s="138"/>
      <c r="BM54999" s="138"/>
    </row>
    <row r="55000" spans="62:65" ht="13" thickBot="1">
      <c r="BJ55000" s="138"/>
      <c r="BK55000" s="138"/>
      <c r="BL55000" s="138"/>
      <c r="BM55000" s="138"/>
    </row>
    <row r="55001" spans="62:65" ht="13" thickBot="1">
      <c r="BJ55001" s="138"/>
      <c r="BK55001" s="138"/>
      <c r="BL55001" s="138"/>
      <c r="BM55001" s="138"/>
    </row>
    <row r="55002" spans="62:65" ht="13" thickBot="1">
      <c r="BJ55002" s="138"/>
      <c r="BK55002" s="138"/>
      <c r="BL55002" s="138"/>
      <c r="BM55002" s="138"/>
    </row>
    <row r="55003" spans="62:65" ht="13" thickBot="1">
      <c r="BJ55003" s="138"/>
      <c r="BK55003" s="138"/>
      <c r="BL55003" s="138"/>
      <c r="BM55003" s="138"/>
    </row>
    <row r="55004" spans="62:65" ht="13" thickBot="1">
      <c r="BJ55004" s="138"/>
      <c r="BK55004" s="138"/>
      <c r="BL55004" s="138"/>
      <c r="BM55004" s="138"/>
    </row>
    <row r="55005" spans="62:65" ht="13" thickBot="1">
      <c r="BJ55005" s="138"/>
      <c r="BK55005" s="138"/>
      <c r="BL55005" s="138"/>
      <c r="BM55005" s="138"/>
    </row>
    <row r="55006" spans="62:65" ht="13" thickBot="1">
      <c r="BJ55006" s="138"/>
      <c r="BK55006" s="138"/>
      <c r="BL55006" s="138"/>
      <c r="BM55006" s="138"/>
    </row>
    <row r="55007" spans="62:65" ht="13" thickBot="1">
      <c r="BJ55007" s="138"/>
      <c r="BK55007" s="138"/>
      <c r="BL55007" s="138"/>
      <c r="BM55007" s="138"/>
    </row>
    <row r="55008" spans="62:65" ht="13" thickBot="1">
      <c r="BJ55008" s="138"/>
      <c r="BK55008" s="138"/>
      <c r="BL55008" s="138"/>
      <c r="BM55008" s="138"/>
    </row>
    <row r="55009" spans="62:65" ht="13" thickBot="1">
      <c r="BJ55009" s="138"/>
      <c r="BK55009" s="138"/>
      <c r="BL55009" s="138"/>
      <c r="BM55009" s="138"/>
    </row>
    <row r="55010" spans="62:65" ht="13" thickBot="1">
      <c r="BJ55010" s="138"/>
      <c r="BK55010" s="138"/>
      <c r="BL55010" s="138"/>
      <c r="BM55010" s="138"/>
    </row>
    <row r="55011" spans="62:65" ht="13" thickBot="1">
      <c r="BJ55011" s="138"/>
      <c r="BK55011" s="138"/>
      <c r="BL55011" s="138"/>
      <c r="BM55011" s="138"/>
    </row>
    <row r="55012" spans="62:65" ht="13" thickBot="1">
      <c r="BJ55012" s="138"/>
      <c r="BK55012" s="138"/>
      <c r="BL55012" s="138"/>
      <c r="BM55012" s="138"/>
    </row>
    <row r="55013" spans="62:65" ht="13" thickBot="1">
      <c r="BJ55013" s="138"/>
      <c r="BK55013" s="138"/>
      <c r="BL55013" s="138"/>
      <c r="BM55013" s="138"/>
    </row>
    <row r="55014" spans="62:65" ht="13" thickBot="1">
      <c r="BJ55014" s="138"/>
      <c r="BK55014" s="138"/>
      <c r="BL55014" s="138"/>
      <c r="BM55014" s="138"/>
    </row>
    <row r="55015" spans="62:65" ht="13" thickBot="1">
      <c r="BJ55015" s="138"/>
      <c r="BK55015" s="138"/>
      <c r="BL55015" s="138"/>
      <c r="BM55015" s="138"/>
    </row>
    <row r="55016" spans="62:65" ht="13" thickBot="1">
      <c r="BJ55016" s="138"/>
      <c r="BK55016" s="138"/>
      <c r="BL55016" s="138"/>
      <c r="BM55016" s="138"/>
    </row>
    <row r="55017" spans="62:65" ht="13" thickBot="1">
      <c r="BJ55017" s="138"/>
      <c r="BK55017" s="138"/>
      <c r="BL55017" s="138"/>
      <c r="BM55017" s="138"/>
    </row>
    <row r="55018" spans="62:65" ht="13" thickBot="1">
      <c r="BJ55018" s="138"/>
      <c r="BK55018" s="138"/>
      <c r="BL55018" s="138"/>
      <c r="BM55018" s="138"/>
    </row>
    <row r="55019" spans="62:65" ht="13" thickBot="1">
      <c r="BJ55019" s="138"/>
      <c r="BK55019" s="138"/>
      <c r="BL55019" s="138"/>
      <c r="BM55019" s="138"/>
    </row>
    <row r="55020" spans="62:65" ht="13" thickBot="1">
      <c r="BJ55020" s="138"/>
      <c r="BK55020" s="138"/>
      <c r="BL55020" s="138"/>
      <c r="BM55020" s="138"/>
    </row>
    <row r="55021" spans="62:65" ht="13" thickBot="1">
      <c r="BJ55021" s="138"/>
      <c r="BK55021" s="138"/>
      <c r="BL55021" s="138"/>
      <c r="BM55021" s="138"/>
    </row>
    <row r="55022" spans="62:65" ht="13" thickBot="1">
      <c r="BJ55022" s="138"/>
      <c r="BK55022" s="138"/>
      <c r="BL55022" s="138"/>
      <c r="BM55022" s="138"/>
    </row>
    <row r="55023" spans="62:65" ht="13" thickBot="1">
      <c r="BJ55023" s="138"/>
      <c r="BK55023" s="138"/>
      <c r="BL55023" s="138"/>
      <c r="BM55023" s="138"/>
    </row>
    <row r="55024" spans="62:65" ht="13" thickBot="1">
      <c r="BJ55024" s="138"/>
      <c r="BK55024" s="138"/>
      <c r="BL55024" s="138"/>
      <c r="BM55024" s="138"/>
    </row>
    <row r="55025" spans="62:65" ht="13" thickBot="1">
      <c r="BJ55025" s="138"/>
      <c r="BK55025" s="138"/>
      <c r="BL55025" s="138"/>
      <c r="BM55025" s="138"/>
    </row>
    <row r="55026" spans="62:65" ht="13" thickBot="1">
      <c r="BJ55026" s="138"/>
      <c r="BK55026" s="138"/>
      <c r="BL55026" s="138"/>
      <c r="BM55026" s="138"/>
    </row>
    <row r="55027" spans="62:65" ht="13" thickBot="1">
      <c r="BJ55027" s="138"/>
      <c r="BK55027" s="138"/>
      <c r="BL55027" s="138"/>
      <c r="BM55027" s="138"/>
    </row>
    <row r="55028" spans="62:65" ht="13" thickBot="1">
      <c r="BJ55028" s="138"/>
      <c r="BK55028" s="138"/>
      <c r="BL55028" s="138"/>
      <c r="BM55028" s="138"/>
    </row>
    <row r="55029" spans="62:65" ht="13" thickBot="1">
      <c r="BJ55029" s="138"/>
      <c r="BK55029" s="138"/>
      <c r="BL55029" s="138"/>
      <c r="BM55029" s="138"/>
    </row>
    <row r="55030" spans="62:65" ht="13" thickBot="1">
      <c r="BJ55030" s="138"/>
      <c r="BK55030" s="138"/>
      <c r="BL55030" s="138"/>
      <c r="BM55030" s="138"/>
    </row>
    <row r="55031" spans="62:65" ht="13" thickBot="1">
      <c r="BJ55031" s="138"/>
      <c r="BK55031" s="138"/>
      <c r="BL55031" s="138"/>
      <c r="BM55031" s="138"/>
    </row>
    <row r="55032" spans="62:65" ht="13" thickBot="1">
      <c r="BJ55032" s="138"/>
      <c r="BK55032" s="138"/>
      <c r="BL55032" s="138"/>
      <c r="BM55032" s="138"/>
    </row>
    <row r="55033" spans="62:65" ht="13" thickBot="1">
      <c r="BJ55033" s="138"/>
      <c r="BK55033" s="138"/>
      <c r="BL55033" s="138"/>
      <c r="BM55033" s="138"/>
    </row>
    <row r="55034" spans="62:65" ht="13" thickBot="1">
      <c r="BJ55034" s="138"/>
      <c r="BK55034" s="138"/>
      <c r="BL55034" s="138"/>
      <c r="BM55034" s="138"/>
    </row>
    <row r="55035" spans="62:65" ht="13" thickBot="1">
      <c r="BJ55035" s="138"/>
      <c r="BK55035" s="138"/>
      <c r="BL55035" s="138"/>
      <c r="BM55035" s="138"/>
    </row>
    <row r="55036" spans="62:65" ht="13" thickBot="1">
      <c r="BJ55036" s="138"/>
      <c r="BK55036" s="138"/>
      <c r="BL55036" s="138"/>
      <c r="BM55036" s="138"/>
    </row>
    <row r="55037" spans="62:65" ht="13" thickBot="1">
      <c r="BJ55037" s="138"/>
      <c r="BK55037" s="138"/>
      <c r="BL55037" s="138"/>
      <c r="BM55037" s="138"/>
    </row>
    <row r="55038" spans="62:65" ht="13" thickBot="1">
      <c r="BJ55038" s="138"/>
      <c r="BK55038" s="138"/>
      <c r="BL55038" s="138"/>
      <c r="BM55038" s="138"/>
    </row>
    <row r="55039" spans="62:65" ht="13" thickBot="1">
      <c r="BJ55039" s="138"/>
      <c r="BK55039" s="138"/>
      <c r="BL55039" s="138"/>
      <c r="BM55039" s="138"/>
    </row>
    <row r="55040" spans="62:65" ht="13" thickBot="1">
      <c r="BJ55040" s="138"/>
      <c r="BK55040" s="138"/>
      <c r="BL55040" s="138"/>
      <c r="BM55040" s="138"/>
    </row>
    <row r="55041" spans="62:65" ht="13" thickBot="1">
      <c r="BJ55041" s="138"/>
      <c r="BK55041" s="138"/>
      <c r="BL55041" s="138"/>
      <c r="BM55041" s="138"/>
    </row>
    <row r="55042" spans="62:65" ht="13" thickBot="1">
      <c r="BJ55042" s="138"/>
      <c r="BK55042" s="138"/>
      <c r="BL55042" s="138"/>
      <c r="BM55042" s="138"/>
    </row>
    <row r="55043" spans="62:65" ht="13" thickBot="1">
      <c r="BJ55043" s="138"/>
      <c r="BK55043" s="138"/>
      <c r="BL55043" s="138"/>
      <c r="BM55043" s="138"/>
    </row>
    <row r="55044" spans="62:65" ht="13" thickBot="1">
      <c r="BJ55044" s="138"/>
      <c r="BK55044" s="138"/>
      <c r="BL55044" s="138"/>
      <c r="BM55044" s="138"/>
    </row>
    <row r="55045" spans="62:65" ht="13" thickBot="1">
      <c r="BJ55045" s="138"/>
      <c r="BK55045" s="138"/>
      <c r="BL55045" s="138"/>
      <c r="BM55045" s="138"/>
    </row>
    <row r="55046" spans="62:65" ht="13" thickBot="1">
      <c r="BJ55046" s="138"/>
      <c r="BK55046" s="138"/>
      <c r="BL55046" s="138"/>
      <c r="BM55046" s="138"/>
    </row>
    <row r="55047" spans="62:65" ht="13" thickBot="1">
      <c r="BJ55047" s="138"/>
      <c r="BK55047" s="138"/>
      <c r="BL55047" s="138"/>
      <c r="BM55047" s="138"/>
    </row>
    <row r="55048" spans="62:65" ht="13" thickBot="1">
      <c r="BJ55048" s="138"/>
      <c r="BK55048" s="138"/>
      <c r="BL55048" s="138"/>
      <c r="BM55048" s="138"/>
    </row>
    <row r="55049" spans="62:65" ht="13" thickBot="1">
      <c r="BJ55049" s="138"/>
      <c r="BK55049" s="138"/>
      <c r="BL55049" s="138"/>
      <c r="BM55049" s="138"/>
    </row>
    <row r="55050" spans="62:65" ht="13" thickBot="1">
      <c r="BJ55050" s="138"/>
      <c r="BK55050" s="138"/>
      <c r="BL55050" s="138"/>
      <c r="BM55050" s="138"/>
    </row>
    <row r="55051" spans="62:65" ht="13" thickBot="1">
      <c r="BJ55051" s="138"/>
      <c r="BK55051" s="138"/>
      <c r="BL55051" s="138"/>
      <c r="BM55051" s="138"/>
    </row>
    <row r="55052" spans="62:65" ht="13" thickBot="1">
      <c r="BJ55052" s="138"/>
      <c r="BK55052" s="138"/>
      <c r="BL55052" s="138"/>
      <c r="BM55052" s="138"/>
    </row>
    <row r="55053" spans="62:65" ht="13" thickBot="1">
      <c r="BJ55053" s="138"/>
      <c r="BK55053" s="138"/>
      <c r="BL55053" s="138"/>
      <c r="BM55053" s="138"/>
    </row>
    <row r="55054" spans="62:65" ht="13" thickBot="1">
      <c r="BJ55054" s="138"/>
      <c r="BK55054" s="138"/>
      <c r="BL55054" s="138"/>
      <c r="BM55054" s="138"/>
    </row>
    <row r="55055" spans="62:65" ht="13" thickBot="1">
      <c r="BJ55055" s="138"/>
      <c r="BK55055" s="138"/>
      <c r="BL55055" s="138"/>
      <c r="BM55055" s="138"/>
    </row>
    <row r="55056" spans="62:65" ht="13" thickBot="1">
      <c r="BJ55056" s="138"/>
      <c r="BK55056" s="138"/>
      <c r="BL55056" s="138"/>
      <c r="BM55056" s="138"/>
    </row>
    <row r="55057" spans="62:65" ht="13" thickBot="1">
      <c r="BJ55057" s="138"/>
      <c r="BK55057" s="138"/>
      <c r="BL55057" s="138"/>
      <c r="BM55057" s="138"/>
    </row>
    <row r="55058" spans="62:65" ht="13" thickBot="1">
      <c r="BJ55058" s="138"/>
      <c r="BK55058" s="138"/>
      <c r="BL55058" s="138"/>
      <c r="BM55058" s="138"/>
    </row>
    <row r="55059" spans="62:65" ht="13" thickBot="1">
      <c r="BJ55059" s="138"/>
      <c r="BK55059" s="138"/>
      <c r="BL55059" s="138"/>
      <c r="BM55059" s="138"/>
    </row>
    <row r="55060" spans="62:65" ht="13" thickBot="1">
      <c r="BJ55060" s="138"/>
      <c r="BK55060" s="138"/>
      <c r="BL55060" s="138"/>
      <c r="BM55060" s="138"/>
    </row>
    <row r="55061" spans="62:65" ht="13" thickBot="1">
      <c r="BJ55061" s="138"/>
      <c r="BK55061" s="138"/>
      <c r="BL55061" s="138"/>
      <c r="BM55061" s="138"/>
    </row>
    <row r="55062" spans="62:65" ht="13" thickBot="1">
      <c r="BJ55062" s="138"/>
      <c r="BK55062" s="138"/>
      <c r="BL55062" s="138"/>
      <c r="BM55062" s="138"/>
    </row>
    <row r="55063" spans="62:65" ht="13" thickBot="1">
      <c r="BJ55063" s="138"/>
      <c r="BK55063" s="138"/>
      <c r="BL55063" s="138"/>
      <c r="BM55063" s="138"/>
    </row>
    <row r="55064" spans="62:65" ht="13" thickBot="1">
      <c r="BJ55064" s="138"/>
      <c r="BK55064" s="138"/>
      <c r="BL55064" s="138"/>
      <c r="BM55064" s="138"/>
    </row>
    <row r="55065" spans="62:65" ht="13" thickBot="1">
      <c r="BJ55065" s="138"/>
      <c r="BK55065" s="138"/>
      <c r="BL55065" s="138"/>
      <c r="BM55065" s="138"/>
    </row>
    <row r="55066" spans="62:65" ht="13" thickBot="1">
      <c r="BJ55066" s="138"/>
      <c r="BK55066" s="138"/>
      <c r="BL55066" s="138"/>
      <c r="BM55066" s="138"/>
    </row>
    <row r="55067" spans="62:65" ht="13" thickBot="1">
      <c r="BJ55067" s="138"/>
      <c r="BK55067" s="138"/>
      <c r="BL55067" s="138"/>
      <c r="BM55067" s="138"/>
    </row>
    <row r="55068" spans="62:65" ht="13" thickBot="1">
      <c r="BJ55068" s="138"/>
      <c r="BK55068" s="138"/>
      <c r="BL55068" s="138"/>
      <c r="BM55068" s="138"/>
    </row>
    <row r="55069" spans="62:65" ht="13" thickBot="1">
      <c r="BJ55069" s="138"/>
      <c r="BK55069" s="138"/>
      <c r="BL55069" s="138"/>
      <c r="BM55069" s="138"/>
    </row>
    <row r="55070" spans="62:65" ht="13" thickBot="1">
      <c r="BJ55070" s="138"/>
      <c r="BK55070" s="138"/>
      <c r="BL55070" s="138"/>
      <c r="BM55070" s="138"/>
    </row>
    <row r="55071" spans="62:65" ht="13" thickBot="1">
      <c r="BJ55071" s="138"/>
      <c r="BK55071" s="138"/>
      <c r="BL55071" s="138"/>
      <c r="BM55071" s="138"/>
    </row>
    <row r="55072" spans="62:65" ht="13" thickBot="1">
      <c r="BJ55072" s="138"/>
      <c r="BK55072" s="138"/>
      <c r="BL55072" s="138"/>
      <c r="BM55072" s="138"/>
    </row>
    <row r="55073" spans="62:65" ht="13" thickBot="1">
      <c r="BJ55073" s="138"/>
      <c r="BK55073" s="138"/>
      <c r="BL55073" s="138"/>
      <c r="BM55073" s="138"/>
    </row>
    <row r="55074" spans="62:65" ht="13" thickBot="1">
      <c r="BJ55074" s="138"/>
      <c r="BK55074" s="138"/>
      <c r="BL55074" s="138"/>
      <c r="BM55074" s="138"/>
    </row>
    <row r="55075" spans="62:65" ht="13" thickBot="1">
      <c r="BJ55075" s="138"/>
      <c r="BK55075" s="138"/>
      <c r="BL55075" s="138"/>
      <c r="BM55075" s="138"/>
    </row>
    <row r="55076" spans="62:65" ht="13" thickBot="1">
      <c r="BJ55076" s="138"/>
      <c r="BK55076" s="138"/>
      <c r="BL55076" s="138"/>
      <c r="BM55076" s="138"/>
    </row>
    <row r="55077" spans="62:65" ht="13" thickBot="1">
      <c r="BJ55077" s="138"/>
      <c r="BK55077" s="138"/>
      <c r="BL55077" s="138"/>
      <c r="BM55077" s="138"/>
    </row>
    <row r="55078" spans="62:65" ht="13" thickBot="1">
      <c r="BJ55078" s="138"/>
      <c r="BK55078" s="138"/>
      <c r="BL55078" s="138"/>
      <c r="BM55078" s="138"/>
    </row>
    <row r="55079" spans="62:65" ht="13" thickBot="1">
      <c r="BJ55079" s="138"/>
      <c r="BK55079" s="138"/>
      <c r="BL55079" s="138"/>
      <c r="BM55079" s="138"/>
    </row>
    <row r="55080" spans="62:65" ht="13" thickBot="1">
      <c r="BJ55080" s="138"/>
      <c r="BK55080" s="138"/>
      <c r="BL55080" s="138"/>
      <c r="BM55080" s="138"/>
    </row>
    <row r="55081" spans="62:65" ht="13" thickBot="1">
      <c r="BJ55081" s="138"/>
      <c r="BK55081" s="138"/>
      <c r="BL55081" s="138"/>
      <c r="BM55081" s="138"/>
    </row>
    <row r="55082" spans="62:65" ht="13" thickBot="1">
      <c r="BJ55082" s="138"/>
      <c r="BK55082" s="138"/>
      <c r="BL55082" s="138"/>
      <c r="BM55082" s="138"/>
    </row>
    <row r="55083" spans="62:65" ht="13" thickBot="1">
      <c r="BJ55083" s="138"/>
      <c r="BK55083" s="138"/>
      <c r="BL55083" s="138"/>
      <c r="BM55083" s="138"/>
    </row>
    <row r="55084" spans="62:65" ht="13" thickBot="1">
      <c r="BJ55084" s="138"/>
      <c r="BK55084" s="138"/>
      <c r="BL55084" s="138"/>
      <c r="BM55084" s="138"/>
    </row>
    <row r="55085" spans="62:65" ht="13" thickBot="1">
      <c r="BJ55085" s="138"/>
      <c r="BK55085" s="138"/>
      <c r="BL55085" s="138"/>
      <c r="BM55085" s="138"/>
    </row>
    <row r="55086" spans="62:65" ht="13" thickBot="1">
      <c r="BJ55086" s="138"/>
      <c r="BK55086" s="138"/>
      <c r="BL55086" s="138"/>
      <c r="BM55086" s="138"/>
    </row>
    <row r="55087" spans="62:65" ht="13" thickBot="1">
      <c r="BJ55087" s="138"/>
      <c r="BK55087" s="138"/>
      <c r="BL55087" s="138"/>
      <c r="BM55087" s="138"/>
    </row>
    <row r="55088" spans="62:65" ht="13" thickBot="1">
      <c r="BJ55088" s="138"/>
      <c r="BK55088" s="138"/>
      <c r="BL55088" s="138"/>
      <c r="BM55088" s="138"/>
    </row>
    <row r="55089" spans="62:65" ht="13" thickBot="1">
      <c r="BJ55089" s="138"/>
      <c r="BK55089" s="138"/>
      <c r="BL55089" s="138"/>
      <c r="BM55089" s="138"/>
    </row>
    <row r="55090" spans="62:65" ht="13" thickBot="1">
      <c r="BJ55090" s="138"/>
      <c r="BK55090" s="138"/>
      <c r="BL55090" s="138"/>
      <c r="BM55090" s="138"/>
    </row>
    <row r="55091" spans="62:65" ht="13" thickBot="1">
      <c r="BJ55091" s="138"/>
      <c r="BK55091" s="138"/>
      <c r="BL55091" s="138"/>
      <c r="BM55091" s="138"/>
    </row>
    <row r="55092" spans="62:65" ht="13" thickBot="1">
      <c r="BJ55092" s="138"/>
      <c r="BK55092" s="138"/>
      <c r="BL55092" s="138"/>
      <c r="BM55092" s="138"/>
    </row>
    <row r="55093" spans="62:65" ht="13" thickBot="1">
      <c r="BJ55093" s="138"/>
      <c r="BK55093" s="138"/>
      <c r="BL55093" s="138"/>
      <c r="BM55093" s="138"/>
    </row>
    <row r="55094" spans="62:65" ht="13" thickBot="1">
      <c r="BJ55094" s="138"/>
      <c r="BK55094" s="138"/>
      <c r="BL55094" s="138"/>
      <c r="BM55094" s="138"/>
    </row>
    <row r="55095" spans="62:65" ht="13" thickBot="1">
      <c r="BJ55095" s="138"/>
      <c r="BK55095" s="138"/>
      <c r="BL55095" s="138"/>
      <c r="BM55095" s="138"/>
    </row>
    <row r="55096" spans="62:65" ht="13" thickBot="1">
      <c r="BJ55096" s="138"/>
      <c r="BK55096" s="138"/>
      <c r="BL55096" s="138"/>
      <c r="BM55096" s="138"/>
    </row>
    <row r="55097" spans="62:65" ht="13" thickBot="1">
      <c r="BJ55097" s="138"/>
      <c r="BK55097" s="138"/>
      <c r="BL55097" s="138"/>
      <c r="BM55097" s="138"/>
    </row>
    <row r="55098" spans="62:65" ht="13" thickBot="1">
      <c r="BJ55098" s="138"/>
      <c r="BK55098" s="138"/>
      <c r="BL55098" s="138"/>
      <c r="BM55098" s="138"/>
    </row>
    <row r="55099" spans="62:65" ht="13" thickBot="1">
      <c r="BJ55099" s="138"/>
      <c r="BK55099" s="138"/>
      <c r="BL55099" s="138"/>
      <c r="BM55099" s="138"/>
    </row>
    <row r="55100" spans="62:65" ht="13" thickBot="1">
      <c r="BJ55100" s="138"/>
      <c r="BK55100" s="138"/>
      <c r="BL55100" s="138"/>
      <c r="BM55100" s="138"/>
    </row>
    <row r="55101" spans="62:65" ht="13" thickBot="1">
      <c r="BJ55101" s="138"/>
      <c r="BK55101" s="138"/>
      <c r="BL55101" s="138"/>
      <c r="BM55101" s="138"/>
    </row>
    <row r="55102" spans="62:65" ht="13" thickBot="1">
      <c r="BJ55102" s="138"/>
      <c r="BK55102" s="138"/>
      <c r="BL55102" s="138"/>
      <c r="BM55102" s="138"/>
    </row>
    <row r="55103" spans="62:65" ht="13" thickBot="1">
      <c r="BJ55103" s="138"/>
      <c r="BK55103" s="138"/>
      <c r="BL55103" s="138"/>
      <c r="BM55103" s="138"/>
    </row>
    <row r="55104" spans="62:65" ht="13" thickBot="1">
      <c r="BJ55104" s="138"/>
      <c r="BK55104" s="138"/>
      <c r="BL55104" s="138"/>
      <c r="BM55104" s="138"/>
    </row>
    <row r="55105" spans="62:65" ht="13" thickBot="1">
      <c r="BJ55105" s="138"/>
      <c r="BK55105" s="138"/>
      <c r="BL55105" s="138"/>
      <c r="BM55105" s="138"/>
    </row>
    <row r="55106" spans="62:65" ht="13" thickBot="1">
      <c r="BJ55106" s="138"/>
      <c r="BK55106" s="138"/>
      <c r="BL55106" s="138"/>
      <c r="BM55106" s="138"/>
    </row>
    <row r="55107" spans="62:65" ht="13" thickBot="1">
      <c r="BJ55107" s="138"/>
      <c r="BK55107" s="138"/>
      <c r="BL55107" s="138"/>
      <c r="BM55107" s="138"/>
    </row>
    <row r="55108" spans="62:65" ht="13" thickBot="1">
      <c r="BJ55108" s="138"/>
      <c r="BK55108" s="138"/>
      <c r="BL55108" s="138"/>
      <c r="BM55108" s="138"/>
    </row>
    <row r="55109" spans="62:65" ht="13" thickBot="1">
      <c r="BJ55109" s="138"/>
      <c r="BK55109" s="138"/>
      <c r="BL55109" s="138"/>
      <c r="BM55109" s="138"/>
    </row>
    <row r="55110" spans="62:65" ht="13" thickBot="1">
      <c r="BJ55110" s="138"/>
      <c r="BK55110" s="138"/>
      <c r="BL55110" s="138"/>
      <c r="BM55110" s="138"/>
    </row>
    <row r="55111" spans="62:65" ht="13" thickBot="1">
      <c r="BJ55111" s="138"/>
      <c r="BK55111" s="138"/>
      <c r="BL55111" s="138"/>
      <c r="BM55111" s="138"/>
    </row>
    <row r="55112" spans="62:65" ht="13" thickBot="1">
      <c r="BJ55112" s="138"/>
      <c r="BK55112" s="138"/>
      <c r="BL55112" s="138"/>
      <c r="BM55112" s="138"/>
    </row>
    <row r="55113" spans="62:65" ht="13" thickBot="1">
      <c r="BJ55113" s="138"/>
      <c r="BK55113" s="138"/>
      <c r="BL55113" s="138"/>
      <c r="BM55113" s="138"/>
    </row>
    <row r="55114" spans="62:65" ht="13" thickBot="1">
      <c r="BJ55114" s="138"/>
      <c r="BK55114" s="138"/>
      <c r="BL55114" s="138"/>
      <c r="BM55114" s="138"/>
    </row>
    <row r="55115" spans="62:65" ht="13" thickBot="1">
      <c r="BJ55115" s="138"/>
      <c r="BK55115" s="138"/>
      <c r="BL55115" s="138"/>
      <c r="BM55115" s="138"/>
    </row>
    <row r="55116" spans="62:65" ht="13" thickBot="1">
      <c r="BJ55116" s="138"/>
      <c r="BK55116" s="138"/>
      <c r="BL55116" s="138"/>
      <c r="BM55116" s="138"/>
    </row>
    <row r="55117" spans="62:65" ht="13" thickBot="1">
      <c r="BJ55117" s="138"/>
      <c r="BK55117" s="138"/>
      <c r="BL55117" s="138"/>
      <c r="BM55117" s="138"/>
    </row>
    <row r="55118" spans="62:65" ht="13" thickBot="1">
      <c r="BJ55118" s="138"/>
      <c r="BK55118" s="138"/>
      <c r="BL55118" s="138"/>
      <c r="BM55118" s="138"/>
    </row>
    <row r="55119" spans="62:65" ht="13" thickBot="1">
      <c r="BJ55119" s="138"/>
      <c r="BK55119" s="138"/>
      <c r="BL55119" s="138"/>
      <c r="BM55119" s="138"/>
    </row>
    <row r="55120" spans="62:65" ht="13" thickBot="1">
      <c r="BJ55120" s="138"/>
      <c r="BK55120" s="138"/>
      <c r="BL55120" s="138"/>
      <c r="BM55120" s="138"/>
    </row>
    <row r="55121" spans="62:65" ht="13" thickBot="1">
      <c r="BJ55121" s="138"/>
      <c r="BK55121" s="138"/>
      <c r="BL55121" s="138"/>
      <c r="BM55121" s="138"/>
    </row>
    <row r="55122" spans="62:65" ht="13" thickBot="1">
      <c r="BJ55122" s="138"/>
      <c r="BK55122" s="138"/>
      <c r="BL55122" s="138"/>
      <c r="BM55122" s="138"/>
    </row>
    <row r="55123" spans="62:65" ht="13" thickBot="1">
      <c r="BJ55123" s="138"/>
      <c r="BK55123" s="138"/>
      <c r="BL55123" s="138"/>
      <c r="BM55123" s="138"/>
    </row>
    <row r="55124" spans="62:65" ht="13" thickBot="1">
      <c r="BJ55124" s="138"/>
      <c r="BK55124" s="138"/>
      <c r="BL55124" s="138"/>
      <c r="BM55124" s="138"/>
    </row>
    <row r="55125" spans="62:65" ht="13" thickBot="1">
      <c r="BJ55125" s="138"/>
      <c r="BK55125" s="138"/>
      <c r="BL55125" s="138"/>
      <c r="BM55125" s="138"/>
    </row>
    <row r="55126" spans="62:65" ht="13" thickBot="1">
      <c r="BJ55126" s="138"/>
      <c r="BK55126" s="138"/>
      <c r="BL55126" s="138"/>
      <c r="BM55126" s="138"/>
    </row>
    <row r="55127" spans="62:65" ht="13" thickBot="1">
      <c r="BJ55127" s="138"/>
      <c r="BK55127" s="138"/>
      <c r="BL55127" s="138"/>
      <c r="BM55127" s="138"/>
    </row>
    <row r="55128" spans="62:65" ht="13" thickBot="1">
      <c r="BJ55128" s="138"/>
      <c r="BK55128" s="138"/>
      <c r="BL55128" s="138"/>
      <c r="BM55128" s="138"/>
    </row>
    <row r="55129" spans="62:65" ht="13" thickBot="1">
      <c r="BJ55129" s="138"/>
      <c r="BK55129" s="138"/>
      <c r="BL55129" s="138"/>
      <c r="BM55129" s="138"/>
    </row>
    <row r="55130" spans="62:65" ht="13" thickBot="1">
      <c r="BJ55130" s="138"/>
      <c r="BK55130" s="138"/>
      <c r="BL55130" s="138"/>
      <c r="BM55130" s="138"/>
    </row>
    <row r="55131" spans="62:65" ht="13" thickBot="1">
      <c r="BJ55131" s="138"/>
      <c r="BK55131" s="138"/>
      <c r="BL55131" s="138"/>
      <c r="BM55131" s="138"/>
    </row>
    <row r="55132" spans="62:65" ht="13" thickBot="1">
      <c r="BJ55132" s="138"/>
      <c r="BK55132" s="138"/>
      <c r="BL55132" s="138"/>
      <c r="BM55132" s="138"/>
    </row>
    <row r="55133" spans="62:65" ht="13" thickBot="1">
      <c r="BJ55133" s="138"/>
      <c r="BK55133" s="138"/>
      <c r="BL55133" s="138"/>
      <c r="BM55133" s="138"/>
    </row>
    <row r="55134" spans="62:65" ht="13" thickBot="1">
      <c r="BJ55134" s="138"/>
      <c r="BK55134" s="138"/>
      <c r="BL55134" s="138"/>
      <c r="BM55134" s="138"/>
    </row>
    <row r="55135" spans="62:65" ht="13" thickBot="1">
      <c r="BJ55135" s="138"/>
      <c r="BK55135" s="138"/>
      <c r="BL55135" s="138"/>
      <c r="BM55135" s="138"/>
    </row>
    <row r="55136" spans="62:65" ht="13" thickBot="1">
      <c r="BJ55136" s="138"/>
      <c r="BK55136" s="138"/>
      <c r="BL55136" s="138"/>
      <c r="BM55136" s="138"/>
    </row>
    <row r="55137" spans="62:65" ht="13" thickBot="1">
      <c r="BJ55137" s="138"/>
      <c r="BK55137" s="138"/>
      <c r="BL55137" s="138"/>
      <c r="BM55137" s="138"/>
    </row>
    <row r="55138" spans="62:65" ht="13" thickBot="1">
      <c r="BJ55138" s="138"/>
      <c r="BK55138" s="138"/>
      <c r="BL55138" s="138"/>
      <c r="BM55138" s="138"/>
    </row>
    <row r="55139" spans="62:65" ht="13" thickBot="1">
      <c r="BJ55139" s="138"/>
      <c r="BK55139" s="138"/>
      <c r="BL55139" s="138"/>
      <c r="BM55139" s="138"/>
    </row>
    <row r="55140" spans="62:65" ht="13" thickBot="1">
      <c r="BJ55140" s="138"/>
      <c r="BK55140" s="138"/>
      <c r="BL55140" s="138"/>
      <c r="BM55140" s="138"/>
    </row>
    <row r="55141" spans="62:65" ht="13" thickBot="1">
      <c r="BJ55141" s="138"/>
      <c r="BK55141" s="138"/>
      <c r="BL55141" s="138"/>
      <c r="BM55141" s="138"/>
    </row>
    <row r="55142" spans="62:65" ht="13" thickBot="1">
      <c r="BJ55142" s="138"/>
      <c r="BK55142" s="138"/>
      <c r="BL55142" s="138"/>
      <c r="BM55142" s="138"/>
    </row>
    <row r="55143" spans="62:65" ht="13" thickBot="1">
      <c r="BJ55143" s="138"/>
      <c r="BK55143" s="138"/>
      <c r="BL55143" s="138"/>
      <c r="BM55143" s="138"/>
    </row>
    <row r="55144" spans="62:65" ht="13" thickBot="1">
      <c r="BJ55144" s="138"/>
      <c r="BK55144" s="138"/>
      <c r="BL55144" s="138"/>
      <c r="BM55144" s="138"/>
    </row>
    <row r="55145" spans="62:65" ht="13" thickBot="1">
      <c r="BJ55145" s="138"/>
      <c r="BK55145" s="138"/>
      <c r="BL55145" s="138"/>
      <c r="BM55145" s="138"/>
    </row>
    <row r="55146" spans="62:65" ht="13" thickBot="1">
      <c r="BJ55146" s="138"/>
      <c r="BK55146" s="138"/>
      <c r="BL55146" s="138"/>
      <c r="BM55146" s="138"/>
    </row>
    <row r="55147" spans="62:65" ht="13" thickBot="1">
      <c r="BJ55147" s="138"/>
      <c r="BK55147" s="138"/>
      <c r="BL55147" s="138"/>
      <c r="BM55147" s="138"/>
    </row>
    <row r="55148" spans="62:65" ht="13" thickBot="1">
      <c r="BJ55148" s="138"/>
      <c r="BK55148" s="138"/>
      <c r="BL55148" s="138"/>
      <c r="BM55148" s="138"/>
    </row>
    <row r="55149" spans="62:65" ht="13" thickBot="1">
      <c r="BJ55149" s="138"/>
      <c r="BK55149" s="138"/>
      <c r="BL55149" s="138"/>
      <c r="BM55149" s="138"/>
    </row>
    <row r="55150" spans="62:65" ht="13" thickBot="1">
      <c r="BJ55150" s="138"/>
      <c r="BK55150" s="138"/>
      <c r="BL55150" s="138"/>
      <c r="BM55150" s="138"/>
    </row>
    <row r="55151" spans="62:65" ht="13" thickBot="1">
      <c r="BJ55151" s="138"/>
      <c r="BK55151" s="138"/>
      <c r="BL55151" s="138"/>
      <c r="BM55151" s="138"/>
    </row>
    <row r="55152" spans="62:65" ht="13" thickBot="1">
      <c r="BJ55152" s="138"/>
      <c r="BK55152" s="138"/>
      <c r="BL55152" s="138"/>
      <c r="BM55152" s="138"/>
    </row>
    <row r="55153" spans="62:65" ht="13" thickBot="1">
      <c r="BJ55153" s="138"/>
      <c r="BK55153" s="138"/>
      <c r="BL55153" s="138"/>
      <c r="BM55153" s="138"/>
    </row>
    <row r="55154" spans="62:65" ht="13" thickBot="1">
      <c r="BJ55154" s="138"/>
      <c r="BK55154" s="138"/>
      <c r="BL55154" s="138"/>
      <c r="BM55154" s="138"/>
    </row>
    <row r="55155" spans="62:65" ht="13" thickBot="1">
      <c r="BJ55155" s="138"/>
      <c r="BK55155" s="138"/>
      <c r="BL55155" s="138"/>
      <c r="BM55155" s="138"/>
    </row>
    <row r="55156" spans="62:65" ht="13" thickBot="1">
      <c r="BJ55156" s="138"/>
      <c r="BK55156" s="138"/>
      <c r="BL55156" s="138"/>
      <c r="BM55156" s="138"/>
    </row>
    <row r="55157" spans="62:65" ht="13" thickBot="1">
      <c r="BJ55157" s="138"/>
      <c r="BK55157" s="138"/>
      <c r="BL55157" s="138"/>
      <c r="BM55157" s="138"/>
    </row>
    <row r="55158" spans="62:65" ht="13" thickBot="1">
      <c r="BJ55158" s="138"/>
      <c r="BK55158" s="138"/>
      <c r="BL55158" s="138"/>
      <c r="BM55158" s="138"/>
    </row>
    <row r="55159" spans="62:65" ht="13" thickBot="1">
      <c r="BJ55159" s="138"/>
      <c r="BK55159" s="138"/>
      <c r="BL55159" s="138"/>
      <c r="BM55159" s="138"/>
    </row>
    <row r="55160" spans="62:65" ht="13" thickBot="1">
      <c r="BJ55160" s="138"/>
      <c r="BK55160" s="138"/>
      <c r="BL55160" s="138"/>
      <c r="BM55160" s="138"/>
    </row>
    <row r="55161" spans="62:65" ht="13" thickBot="1">
      <c r="BJ55161" s="138"/>
      <c r="BK55161" s="138"/>
      <c r="BL55161" s="138"/>
      <c r="BM55161" s="138"/>
    </row>
    <row r="55162" spans="62:65" ht="13" thickBot="1">
      <c r="BJ55162" s="138"/>
      <c r="BK55162" s="138"/>
      <c r="BL55162" s="138"/>
      <c r="BM55162" s="138"/>
    </row>
    <row r="55163" spans="62:65" ht="13" thickBot="1">
      <c r="BJ55163" s="138"/>
      <c r="BK55163" s="138"/>
      <c r="BL55163" s="138"/>
      <c r="BM55163" s="138"/>
    </row>
    <row r="55164" spans="62:65" ht="13" thickBot="1">
      <c r="BJ55164" s="138"/>
      <c r="BK55164" s="138"/>
      <c r="BL55164" s="138"/>
      <c r="BM55164" s="138"/>
    </row>
    <row r="55165" spans="62:65" ht="13" thickBot="1">
      <c r="BJ55165" s="138"/>
      <c r="BK55165" s="138"/>
      <c r="BL55165" s="138"/>
      <c r="BM55165" s="138"/>
    </row>
    <row r="55166" spans="62:65" ht="13" thickBot="1">
      <c r="BJ55166" s="138"/>
      <c r="BK55166" s="138"/>
      <c r="BL55166" s="138"/>
      <c r="BM55166" s="138"/>
    </row>
    <row r="55167" spans="62:65" ht="13" thickBot="1">
      <c r="BJ55167" s="138"/>
      <c r="BK55167" s="138"/>
      <c r="BL55167" s="138"/>
      <c r="BM55167" s="138"/>
    </row>
    <row r="55168" spans="62:65" ht="13" thickBot="1">
      <c r="BJ55168" s="138"/>
      <c r="BK55168" s="138"/>
      <c r="BL55168" s="138"/>
      <c r="BM55168" s="138"/>
    </row>
    <row r="55169" spans="62:65" ht="13" thickBot="1">
      <c r="BJ55169" s="138"/>
      <c r="BK55169" s="138"/>
      <c r="BL55169" s="138"/>
      <c r="BM55169" s="138"/>
    </row>
    <row r="55170" spans="62:65" ht="13" thickBot="1">
      <c r="BJ55170" s="138"/>
      <c r="BK55170" s="138"/>
      <c r="BL55170" s="138"/>
      <c r="BM55170" s="138"/>
    </row>
    <row r="55171" spans="62:65" ht="13" thickBot="1">
      <c r="BJ55171" s="138"/>
      <c r="BK55171" s="138"/>
      <c r="BL55171" s="138"/>
      <c r="BM55171" s="138"/>
    </row>
    <row r="55172" spans="62:65" ht="13" thickBot="1">
      <c r="BJ55172" s="138"/>
      <c r="BK55172" s="138"/>
      <c r="BL55172" s="138"/>
      <c r="BM55172" s="138"/>
    </row>
    <row r="55173" spans="62:65" ht="13" thickBot="1">
      <c r="BJ55173" s="138"/>
      <c r="BK55173" s="138"/>
      <c r="BL55173" s="138"/>
      <c r="BM55173" s="138"/>
    </row>
    <row r="55174" spans="62:65" ht="13" thickBot="1">
      <c r="BJ55174" s="138"/>
      <c r="BK55174" s="138"/>
      <c r="BL55174" s="138"/>
      <c r="BM55174" s="138"/>
    </row>
    <row r="55175" spans="62:65" ht="13" thickBot="1">
      <c r="BJ55175" s="138"/>
      <c r="BK55175" s="138"/>
      <c r="BL55175" s="138"/>
      <c r="BM55175" s="138"/>
    </row>
    <row r="55176" spans="62:65" ht="13" thickBot="1">
      <c r="BJ55176" s="138"/>
      <c r="BK55176" s="138"/>
      <c r="BL55176" s="138"/>
      <c r="BM55176" s="138"/>
    </row>
    <row r="55177" spans="62:65" ht="13" thickBot="1">
      <c r="BJ55177" s="138"/>
      <c r="BK55177" s="138"/>
      <c r="BL55177" s="138"/>
      <c r="BM55177" s="138"/>
    </row>
    <row r="55178" spans="62:65" ht="13" thickBot="1">
      <c r="BJ55178" s="138"/>
      <c r="BK55178" s="138"/>
      <c r="BL55178" s="138"/>
      <c r="BM55178" s="138"/>
    </row>
    <row r="55179" spans="62:65" ht="13" thickBot="1">
      <c r="BJ55179" s="138"/>
      <c r="BK55179" s="138"/>
      <c r="BL55179" s="138"/>
      <c r="BM55179" s="138"/>
    </row>
    <row r="55180" spans="62:65" ht="13" thickBot="1">
      <c r="BJ55180" s="138"/>
      <c r="BK55180" s="138"/>
      <c r="BL55180" s="138"/>
      <c r="BM55180" s="138"/>
    </row>
    <row r="55181" spans="62:65" ht="13" thickBot="1">
      <c r="BJ55181" s="138"/>
      <c r="BK55181" s="138"/>
      <c r="BL55181" s="138"/>
      <c r="BM55181" s="138"/>
    </row>
    <row r="55182" spans="62:65" ht="13" thickBot="1">
      <c r="BJ55182" s="138"/>
      <c r="BK55182" s="138"/>
      <c r="BL55182" s="138"/>
      <c r="BM55182" s="138"/>
    </row>
    <row r="55183" spans="62:65" ht="13" thickBot="1">
      <c r="BJ55183" s="138"/>
      <c r="BK55183" s="138"/>
      <c r="BL55183" s="138"/>
      <c r="BM55183" s="138"/>
    </row>
    <row r="55184" spans="62:65" ht="13" thickBot="1">
      <c r="BJ55184" s="138"/>
      <c r="BK55184" s="138"/>
      <c r="BL55184" s="138"/>
      <c r="BM55184" s="138"/>
    </row>
    <row r="55185" spans="62:65" ht="13" thickBot="1">
      <c r="BJ55185" s="138"/>
      <c r="BK55185" s="138"/>
      <c r="BL55185" s="138"/>
      <c r="BM55185" s="138"/>
    </row>
    <row r="55186" spans="62:65" ht="13" thickBot="1">
      <c r="BJ55186" s="138"/>
      <c r="BK55186" s="138"/>
      <c r="BL55186" s="138"/>
      <c r="BM55186" s="138"/>
    </row>
    <row r="55187" spans="62:65" ht="13" thickBot="1">
      <c r="BJ55187" s="138"/>
      <c r="BK55187" s="138"/>
      <c r="BL55187" s="138"/>
      <c r="BM55187" s="138"/>
    </row>
    <row r="55188" spans="62:65" ht="13" thickBot="1">
      <c r="BJ55188" s="138"/>
      <c r="BK55188" s="138"/>
      <c r="BL55188" s="138"/>
      <c r="BM55188" s="138"/>
    </row>
    <row r="55189" spans="62:65" ht="13" thickBot="1">
      <c r="BJ55189" s="138"/>
      <c r="BK55189" s="138"/>
      <c r="BL55189" s="138"/>
      <c r="BM55189" s="138"/>
    </row>
    <row r="55190" spans="62:65" ht="13" thickBot="1">
      <c r="BJ55190" s="138"/>
      <c r="BK55190" s="138"/>
      <c r="BL55190" s="138"/>
      <c r="BM55190" s="138"/>
    </row>
    <row r="55191" spans="62:65" ht="13" thickBot="1">
      <c r="BJ55191" s="138"/>
      <c r="BK55191" s="138"/>
      <c r="BL55191" s="138"/>
      <c r="BM55191" s="138"/>
    </row>
    <row r="55192" spans="62:65" ht="13" thickBot="1">
      <c r="BJ55192" s="138"/>
      <c r="BK55192" s="138"/>
      <c r="BL55192" s="138"/>
      <c r="BM55192" s="138"/>
    </row>
    <row r="55193" spans="62:65" ht="13" thickBot="1">
      <c r="BJ55193" s="138"/>
      <c r="BK55193" s="138"/>
      <c r="BL55193" s="138"/>
      <c r="BM55193" s="138"/>
    </row>
    <row r="55194" spans="62:65" ht="13" thickBot="1">
      <c r="BJ55194" s="138"/>
      <c r="BK55194" s="138"/>
      <c r="BL55194" s="138"/>
      <c r="BM55194" s="138"/>
    </row>
    <row r="55195" spans="62:65" ht="13" thickBot="1">
      <c r="BJ55195" s="138"/>
      <c r="BK55195" s="138"/>
      <c r="BL55195" s="138"/>
      <c r="BM55195" s="138"/>
    </row>
    <row r="55196" spans="62:65" ht="13" thickBot="1">
      <c r="BJ55196" s="138"/>
      <c r="BK55196" s="138"/>
      <c r="BL55196" s="138"/>
      <c r="BM55196" s="138"/>
    </row>
    <row r="55197" spans="62:65" ht="13" thickBot="1">
      <c r="BJ55197" s="138"/>
      <c r="BK55197" s="138"/>
      <c r="BL55197" s="138"/>
      <c r="BM55197" s="138"/>
    </row>
    <row r="55198" spans="62:65" ht="13" thickBot="1">
      <c r="BJ55198" s="138"/>
      <c r="BK55198" s="138"/>
      <c r="BL55198" s="138"/>
      <c r="BM55198" s="138"/>
    </row>
    <row r="55199" spans="62:65" ht="13" thickBot="1">
      <c r="BJ55199" s="138"/>
      <c r="BK55199" s="138"/>
      <c r="BL55199" s="138"/>
      <c r="BM55199" s="138"/>
    </row>
    <row r="55200" spans="62:65" ht="13" thickBot="1">
      <c r="BJ55200" s="138"/>
      <c r="BK55200" s="138"/>
      <c r="BL55200" s="138"/>
      <c r="BM55200" s="138"/>
    </row>
    <row r="55201" spans="62:65" ht="13" thickBot="1">
      <c r="BJ55201" s="138"/>
      <c r="BK55201" s="138"/>
      <c r="BL55201" s="138"/>
      <c r="BM55201" s="138"/>
    </row>
    <row r="55202" spans="62:65" ht="13" thickBot="1">
      <c r="BJ55202" s="138"/>
      <c r="BK55202" s="138"/>
      <c r="BL55202" s="138"/>
      <c r="BM55202" s="138"/>
    </row>
    <row r="55203" spans="62:65" ht="13" thickBot="1">
      <c r="BJ55203" s="138"/>
      <c r="BK55203" s="138"/>
      <c r="BL55203" s="138"/>
      <c r="BM55203" s="138"/>
    </row>
    <row r="55204" spans="62:65" ht="13" thickBot="1">
      <c r="BJ55204" s="138"/>
      <c r="BK55204" s="138"/>
      <c r="BL55204" s="138"/>
      <c r="BM55204" s="138"/>
    </row>
    <row r="55205" spans="62:65" ht="13" thickBot="1">
      <c r="BJ55205" s="138"/>
      <c r="BK55205" s="138"/>
      <c r="BL55205" s="138"/>
      <c r="BM55205" s="138"/>
    </row>
    <row r="55206" spans="62:65" ht="13" thickBot="1">
      <c r="BJ55206" s="138"/>
      <c r="BK55206" s="138"/>
      <c r="BL55206" s="138"/>
      <c r="BM55206" s="138"/>
    </row>
    <row r="55207" spans="62:65" ht="13" thickBot="1">
      <c r="BJ55207" s="138"/>
      <c r="BK55207" s="138"/>
      <c r="BL55207" s="138"/>
      <c r="BM55207" s="138"/>
    </row>
    <row r="55208" spans="62:65" ht="13" thickBot="1">
      <c r="BJ55208" s="138"/>
      <c r="BK55208" s="138"/>
      <c r="BL55208" s="138"/>
      <c r="BM55208" s="138"/>
    </row>
    <row r="55209" spans="62:65" ht="13" thickBot="1">
      <c r="BJ55209" s="138"/>
      <c r="BK55209" s="138"/>
      <c r="BL55209" s="138"/>
      <c r="BM55209" s="138"/>
    </row>
    <row r="55210" spans="62:65" ht="13" thickBot="1">
      <c r="BJ55210" s="138"/>
      <c r="BK55210" s="138"/>
      <c r="BL55210" s="138"/>
      <c r="BM55210" s="138"/>
    </row>
    <row r="55211" spans="62:65" ht="13" thickBot="1">
      <c r="BJ55211" s="138"/>
      <c r="BK55211" s="138"/>
      <c r="BL55211" s="138"/>
      <c r="BM55211" s="138"/>
    </row>
    <row r="55212" spans="62:65" ht="13" thickBot="1">
      <c r="BJ55212" s="138"/>
      <c r="BK55212" s="138"/>
      <c r="BL55212" s="138"/>
      <c r="BM55212" s="138"/>
    </row>
    <row r="55213" spans="62:65" ht="13" thickBot="1">
      <c r="BJ55213" s="138"/>
      <c r="BK55213" s="138"/>
      <c r="BL55213" s="138"/>
      <c r="BM55213" s="138"/>
    </row>
    <row r="55214" spans="62:65" ht="13" thickBot="1">
      <c r="BJ55214" s="138"/>
      <c r="BK55214" s="138"/>
      <c r="BL55214" s="138"/>
      <c r="BM55214" s="138"/>
    </row>
    <row r="55215" spans="62:65" ht="13" thickBot="1">
      <c r="BJ55215" s="138"/>
      <c r="BK55215" s="138"/>
      <c r="BL55215" s="138"/>
      <c r="BM55215" s="138"/>
    </row>
    <row r="55216" spans="62:65" ht="13" thickBot="1">
      <c r="BJ55216" s="138"/>
      <c r="BK55216" s="138"/>
      <c r="BL55216" s="138"/>
      <c r="BM55216" s="138"/>
    </row>
    <row r="55217" spans="62:65" ht="13" thickBot="1">
      <c r="BJ55217" s="138"/>
      <c r="BK55217" s="138"/>
      <c r="BL55217" s="138"/>
      <c r="BM55217" s="138"/>
    </row>
    <row r="55218" spans="62:65" ht="13" thickBot="1">
      <c r="BJ55218" s="138"/>
      <c r="BK55218" s="138"/>
      <c r="BL55218" s="138"/>
      <c r="BM55218" s="138"/>
    </row>
    <row r="55219" spans="62:65" ht="13" thickBot="1">
      <c r="BJ55219" s="138"/>
      <c r="BK55219" s="138"/>
      <c r="BL55219" s="138"/>
      <c r="BM55219" s="138"/>
    </row>
    <row r="55220" spans="62:65" ht="13" thickBot="1">
      <c r="BJ55220" s="138"/>
      <c r="BK55220" s="138"/>
      <c r="BL55220" s="138"/>
      <c r="BM55220" s="138"/>
    </row>
    <row r="55221" spans="62:65" ht="13" thickBot="1">
      <c r="BJ55221" s="138"/>
      <c r="BK55221" s="138"/>
      <c r="BL55221" s="138"/>
      <c r="BM55221" s="138"/>
    </row>
    <row r="55222" spans="62:65" ht="13" thickBot="1">
      <c r="BJ55222" s="138"/>
      <c r="BK55222" s="138"/>
      <c r="BL55222" s="138"/>
      <c r="BM55222" s="138"/>
    </row>
    <row r="55223" spans="62:65" ht="13" thickBot="1">
      <c r="BJ55223" s="138"/>
      <c r="BK55223" s="138"/>
      <c r="BL55223" s="138"/>
      <c r="BM55223" s="138"/>
    </row>
    <row r="55224" spans="62:65" ht="13" thickBot="1">
      <c r="BJ55224" s="138"/>
      <c r="BK55224" s="138"/>
      <c r="BL55224" s="138"/>
      <c r="BM55224" s="138"/>
    </row>
    <row r="55225" spans="62:65" ht="13" thickBot="1">
      <c r="BJ55225" s="138"/>
      <c r="BK55225" s="138"/>
      <c r="BL55225" s="138"/>
      <c r="BM55225" s="138"/>
    </row>
    <row r="55226" spans="62:65" ht="13" thickBot="1">
      <c r="BJ55226" s="138"/>
      <c r="BK55226" s="138"/>
      <c r="BL55226" s="138"/>
      <c r="BM55226" s="138"/>
    </row>
    <row r="55227" spans="62:65" ht="13" thickBot="1">
      <c r="BJ55227" s="138"/>
      <c r="BK55227" s="138"/>
      <c r="BL55227" s="138"/>
      <c r="BM55227" s="138"/>
    </row>
    <row r="55228" spans="62:65" ht="13" thickBot="1">
      <c r="BJ55228" s="138"/>
      <c r="BK55228" s="138"/>
      <c r="BL55228" s="138"/>
      <c r="BM55228" s="138"/>
    </row>
    <row r="55229" spans="62:65" ht="13" thickBot="1">
      <c r="BJ55229" s="138"/>
      <c r="BK55229" s="138"/>
      <c r="BL55229" s="138"/>
      <c r="BM55229" s="138"/>
    </row>
    <row r="55230" spans="62:65" ht="13" thickBot="1">
      <c r="BJ55230" s="138"/>
      <c r="BK55230" s="138"/>
      <c r="BL55230" s="138"/>
      <c r="BM55230" s="138"/>
    </row>
    <row r="55231" spans="62:65" ht="13" thickBot="1">
      <c r="BJ55231" s="138"/>
      <c r="BK55231" s="138"/>
      <c r="BL55231" s="138"/>
      <c r="BM55231" s="138"/>
    </row>
    <row r="55232" spans="62:65" ht="13" thickBot="1">
      <c r="BJ55232" s="138"/>
      <c r="BK55232" s="138"/>
      <c r="BL55232" s="138"/>
      <c r="BM55232" s="138"/>
    </row>
    <row r="55233" spans="62:65" ht="13" thickBot="1">
      <c r="BJ55233" s="138"/>
      <c r="BK55233" s="138"/>
      <c r="BL55233" s="138"/>
      <c r="BM55233" s="138"/>
    </row>
    <row r="55234" spans="62:65" ht="13" thickBot="1">
      <c r="BJ55234" s="138"/>
      <c r="BK55234" s="138"/>
      <c r="BL55234" s="138"/>
      <c r="BM55234" s="138"/>
    </row>
    <row r="55235" spans="62:65" ht="13" thickBot="1">
      <c r="BJ55235" s="138"/>
      <c r="BK55235" s="138"/>
      <c r="BL55235" s="138"/>
      <c r="BM55235" s="138"/>
    </row>
    <row r="55236" spans="62:65" ht="13" thickBot="1">
      <c r="BJ55236" s="138"/>
      <c r="BK55236" s="138"/>
      <c r="BL55236" s="138"/>
      <c r="BM55236" s="138"/>
    </row>
    <row r="55237" spans="62:65" ht="13" thickBot="1">
      <c r="BJ55237" s="138"/>
      <c r="BK55237" s="138"/>
      <c r="BL55237" s="138"/>
      <c r="BM55237" s="138"/>
    </row>
    <row r="55238" spans="62:65" ht="13" thickBot="1">
      <c r="BJ55238" s="138"/>
      <c r="BK55238" s="138"/>
      <c r="BL55238" s="138"/>
      <c r="BM55238" s="138"/>
    </row>
    <row r="55239" spans="62:65" ht="13" thickBot="1">
      <c r="BJ55239" s="138"/>
      <c r="BK55239" s="138"/>
      <c r="BL55239" s="138"/>
      <c r="BM55239" s="138"/>
    </row>
    <row r="55240" spans="62:65" ht="13" thickBot="1">
      <c r="BJ55240" s="138"/>
      <c r="BK55240" s="138"/>
      <c r="BL55240" s="138"/>
      <c r="BM55240" s="138"/>
    </row>
    <row r="55241" spans="62:65" ht="13" thickBot="1">
      <c r="BJ55241" s="138"/>
      <c r="BK55241" s="138"/>
      <c r="BL55241" s="138"/>
      <c r="BM55241" s="138"/>
    </row>
    <row r="55242" spans="62:65" ht="13" thickBot="1">
      <c r="BJ55242" s="138"/>
      <c r="BK55242" s="138"/>
      <c r="BL55242" s="138"/>
      <c r="BM55242" s="138"/>
    </row>
    <row r="55243" spans="62:65" ht="13" thickBot="1">
      <c r="BJ55243" s="138"/>
      <c r="BK55243" s="138"/>
      <c r="BL55243" s="138"/>
      <c r="BM55243" s="138"/>
    </row>
    <row r="55244" spans="62:65" ht="13" thickBot="1">
      <c r="BJ55244" s="138"/>
      <c r="BK55244" s="138"/>
      <c r="BL55244" s="138"/>
      <c r="BM55244" s="138"/>
    </row>
    <row r="55245" spans="62:65" ht="13" thickBot="1">
      <c r="BJ55245" s="138"/>
      <c r="BK55245" s="138"/>
      <c r="BL55245" s="138"/>
      <c r="BM55245" s="138"/>
    </row>
    <row r="55246" spans="62:65" ht="13" thickBot="1">
      <c r="BJ55246" s="138"/>
      <c r="BK55246" s="138"/>
      <c r="BL55246" s="138"/>
      <c r="BM55246" s="138"/>
    </row>
    <row r="55247" spans="62:65" ht="13" thickBot="1">
      <c r="BJ55247" s="138"/>
      <c r="BK55247" s="138"/>
      <c r="BL55247" s="138"/>
      <c r="BM55247" s="138"/>
    </row>
    <row r="55248" spans="62:65" ht="13" thickBot="1">
      <c r="BJ55248" s="138"/>
      <c r="BK55248" s="138"/>
      <c r="BL55248" s="138"/>
      <c r="BM55248" s="138"/>
    </row>
    <row r="55249" spans="62:65" ht="13" thickBot="1">
      <c r="BJ55249" s="138"/>
      <c r="BK55249" s="138"/>
      <c r="BL55249" s="138"/>
      <c r="BM55249" s="138"/>
    </row>
    <row r="55250" spans="62:65" ht="13" thickBot="1">
      <c r="BJ55250" s="138"/>
      <c r="BK55250" s="138"/>
      <c r="BL55250" s="138"/>
      <c r="BM55250" s="138"/>
    </row>
    <row r="55251" spans="62:65" ht="13" thickBot="1">
      <c r="BJ55251" s="138"/>
      <c r="BK55251" s="138"/>
      <c r="BL55251" s="138"/>
      <c r="BM55251" s="138"/>
    </row>
    <row r="55252" spans="62:65" ht="13" thickBot="1">
      <c r="BJ55252" s="138"/>
      <c r="BK55252" s="138"/>
      <c r="BL55252" s="138"/>
      <c r="BM55252" s="138"/>
    </row>
    <row r="55253" spans="62:65" ht="13" thickBot="1">
      <c r="BJ55253" s="138"/>
      <c r="BK55253" s="138"/>
      <c r="BL55253" s="138"/>
      <c r="BM55253" s="138"/>
    </row>
    <row r="55254" spans="62:65" ht="13" thickBot="1">
      <c r="BJ55254" s="138"/>
      <c r="BK55254" s="138"/>
      <c r="BL55254" s="138"/>
      <c r="BM55254" s="138"/>
    </row>
    <row r="55255" spans="62:65" ht="13" thickBot="1">
      <c r="BJ55255" s="138"/>
      <c r="BK55255" s="138"/>
      <c r="BL55255" s="138"/>
      <c r="BM55255" s="138"/>
    </row>
    <row r="55256" spans="62:65" ht="13" thickBot="1">
      <c r="BJ55256" s="138"/>
      <c r="BK55256" s="138"/>
      <c r="BL55256" s="138"/>
      <c r="BM55256" s="138"/>
    </row>
    <row r="55257" spans="62:65" ht="13" thickBot="1">
      <c r="BJ55257" s="138"/>
      <c r="BK55257" s="138"/>
      <c r="BL55257" s="138"/>
      <c r="BM55257" s="138"/>
    </row>
    <row r="55258" spans="62:65" ht="13" thickBot="1">
      <c r="BJ55258" s="138"/>
      <c r="BK55258" s="138"/>
      <c r="BL55258" s="138"/>
      <c r="BM55258" s="138"/>
    </row>
    <row r="55259" spans="62:65" ht="13" thickBot="1">
      <c r="BJ55259" s="138"/>
      <c r="BK55259" s="138"/>
      <c r="BL55259" s="138"/>
      <c r="BM55259" s="138"/>
    </row>
    <row r="55260" spans="62:65" ht="13" thickBot="1">
      <c r="BJ55260" s="138"/>
      <c r="BK55260" s="138"/>
      <c r="BL55260" s="138"/>
      <c r="BM55260" s="138"/>
    </row>
    <row r="55261" spans="62:65" ht="13" thickBot="1">
      <c r="BJ55261" s="138"/>
      <c r="BK55261" s="138"/>
      <c r="BL55261" s="138"/>
      <c r="BM55261" s="138"/>
    </row>
    <row r="55262" spans="62:65" ht="13" thickBot="1">
      <c r="BJ55262" s="138"/>
      <c r="BK55262" s="138"/>
      <c r="BL55262" s="138"/>
      <c r="BM55262" s="138"/>
    </row>
    <row r="55263" spans="62:65" ht="13" thickBot="1">
      <c r="BJ55263" s="138"/>
      <c r="BK55263" s="138"/>
      <c r="BL55263" s="138"/>
      <c r="BM55263" s="138"/>
    </row>
    <row r="55264" spans="62:65" ht="13" thickBot="1">
      <c r="BJ55264" s="138"/>
      <c r="BK55264" s="138"/>
      <c r="BL55264" s="138"/>
      <c r="BM55264" s="138"/>
    </row>
    <row r="55265" spans="62:65" ht="13" thickBot="1">
      <c r="BJ55265" s="138"/>
      <c r="BK55265" s="138"/>
      <c r="BL55265" s="138"/>
      <c r="BM55265" s="138"/>
    </row>
    <row r="55266" spans="62:65" ht="13" thickBot="1">
      <c r="BJ55266" s="138"/>
      <c r="BK55266" s="138"/>
      <c r="BL55266" s="138"/>
      <c r="BM55266" s="138"/>
    </row>
    <row r="55267" spans="62:65" ht="13" thickBot="1">
      <c r="BJ55267" s="138"/>
      <c r="BK55267" s="138"/>
      <c r="BL55267" s="138"/>
      <c r="BM55267" s="138"/>
    </row>
    <row r="55268" spans="62:65" ht="13" thickBot="1">
      <c r="BJ55268" s="138"/>
      <c r="BK55268" s="138"/>
      <c r="BL55268" s="138"/>
      <c r="BM55268" s="138"/>
    </row>
    <row r="55269" spans="62:65" ht="13" thickBot="1">
      <c r="BJ55269" s="138"/>
      <c r="BK55269" s="138"/>
      <c r="BL55269" s="138"/>
      <c r="BM55269" s="138"/>
    </row>
    <row r="55270" spans="62:65" ht="13" thickBot="1">
      <c r="BJ55270" s="138"/>
      <c r="BK55270" s="138"/>
      <c r="BL55270" s="138"/>
      <c r="BM55270" s="138"/>
    </row>
    <row r="55271" spans="62:65" ht="13" thickBot="1">
      <c r="BJ55271" s="138"/>
      <c r="BK55271" s="138"/>
      <c r="BL55271" s="138"/>
      <c r="BM55271" s="138"/>
    </row>
    <row r="55272" spans="62:65" ht="13" thickBot="1">
      <c r="BJ55272" s="138"/>
      <c r="BK55272" s="138"/>
      <c r="BL55272" s="138"/>
      <c r="BM55272" s="138"/>
    </row>
    <row r="55273" spans="62:65" ht="13" thickBot="1">
      <c r="BJ55273" s="138"/>
      <c r="BK55273" s="138"/>
      <c r="BL55273" s="138"/>
      <c r="BM55273" s="138"/>
    </row>
    <row r="55274" spans="62:65" ht="13" thickBot="1">
      <c r="BJ55274" s="138"/>
      <c r="BK55274" s="138"/>
      <c r="BL55274" s="138"/>
      <c r="BM55274" s="138"/>
    </row>
    <row r="55275" spans="62:65" ht="13" thickBot="1">
      <c r="BJ55275" s="138"/>
      <c r="BK55275" s="138"/>
      <c r="BL55275" s="138"/>
      <c r="BM55275" s="138"/>
    </row>
    <row r="55276" spans="62:65" ht="13" thickBot="1">
      <c r="BJ55276" s="138"/>
      <c r="BK55276" s="138"/>
      <c r="BL55276" s="138"/>
      <c r="BM55276" s="138"/>
    </row>
    <row r="55277" spans="62:65" ht="13" thickBot="1">
      <c r="BJ55277" s="138"/>
      <c r="BK55277" s="138"/>
      <c r="BL55277" s="138"/>
      <c r="BM55277" s="138"/>
    </row>
    <row r="55278" spans="62:65" ht="13" thickBot="1">
      <c r="BJ55278" s="138"/>
      <c r="BK55278" s="138"/>
      <c r="BL55278" s="138"/>
      <c r="BM55278" s="138"/>
    </row>
    <row r="55279" spans="62:65" ht="13" thickBot="1">
      <c r="BJ55279" s="138"/>
      <c r="BK55279" s="138"/>
      <c r="BL55279" s="138"/>
      <c r="BM55279" s="138"/>
    </row>
    <row r="55280" spans="62:65" ht="13" thickBot="1">
      <c r="BJ55280" s="138"/>
      <c r="BK55280" s="138"/>
      <c r="BL55280" s="138"/>
      <c r="BM55280" s="138"/>
    </row>
    <row r="55281" spans="62:65" ht="13" thickBot="1">
      <c r="BJ55281" s="138"/>
      <c r="BK55281" s="138"/>
      <c r="BL55281" s="138"/>
      <c r="BM55281" s="138"/>
    </row>
    <row r="55282" spans="62:65" ht="13" thickBot="1">
      <c r="BJ55282" s="138"/>
      <c r="BK55282" s="138"/>
      <c r="BL55282" s="138"/>
      <c r="BM55282" s="138"/>
    </row>
    <row r="55283" spans="62:65" ht="13" thickBot="1">
      <c r="BJ55283" s="138"/>
      <c r="BK55283" s="138"/>
      <c r="BL55283" s="138"/>
      <c r="BM55283" s="138"/>
    </row>
    <row r="55284" spans="62:65" ht="13" thickBot="1">
      <c r="BJ55284" s="138"/>
      <c r="BK55284" s="138"/>
      <c r="BL55284" s="138"/>
      <c r="BM55284" s="138"/>
    </row>
    <row r="55285" spans="62:65" ht="13" thickBot="1">
      <c r="BJ55285" s="138"/>
      <c r="BK55285" s="138"/>
      <c r="BL55285" s="138"/>
      <c r="BM55285" s="138"/>
    </row>
    <row r="55286" spans="62:65" ht="13" thickBot="1">
      <c r="BJ55286" s="138"/>
      <c r="BK55286" s="138"/>
      <c r="BL55286" s="138"/>
      <c r="BM55286" s="138"/>
    </row>
    <row r="55287" spans="62:65" ht="13" thickBot="1">
      <c r="BJ55287" s="138"/>
      <c r="BK55287" s="138"/>
      <c r="BL55287" s="138"/>
      <c r="BM55287" s="138"/>
    </row>
    <row r="55288" spans="62:65" ht="13" thickBot="1">
      <c r="BJ55288" s="138"/>
      <c r="BK55288" s="138"/>
      <c r="BL55288" s="138"/>
      <c r="BM55288" s="138"/>
    </row>
    <row r="55289" spans="62:65" ht="13" thickBot="1">
      <c r="BJ55289" s="138"/>
      <c r="BK55289" s="138"/>
      <c r="BL55289" s="138"/>
      <c r="BM55289" s="138"/>
    </row>
    <row r="55290" spans="62:65" ht="13" thickBot="1">
      <c r="BJ55290" s="138"/>
      <c r="BK55290" s="138"/>
      <c r="BL55290" s="138"/>
      <c r="BM55290" s="138"/>
    </row>
    <row r="55291" spans="62:65" ht="13" thickBot="1">
      <c r="BJ55291" s="138"/>
      <c r="BK55291" s="138"/>
      <c r="BL55291" s="138"/>
      <c r="BM55291" s="138"/>
    </row>
    <row r="55292" spans="62:65" ht="13" thickBot="1">
      <c r="BJ55292" s="138"/>
      <c r="BK55292" s="138"/>
      <c r="BL55292" s="138"/>
      <c r="BM55292" s="138"/>
    </row>
    <row r="55293" spans="62:65" ht="13" thickBot="1">
      <c r="BJ55293" s="138"/>
      <c r="BK55293" s="138"/>
      <c r="BL55293" s="138"/>
      <c r="BM55293" s="138"/>
    </row>
    <row r="55294" spans="62:65" ht="13" thickBot="1">
      <c r="BJ55294" s="138"/>
      <c r="BK55294" s="138"/>
      <c r="BL55294" s="138"/>
      <c r="BM55294" s="138"/>
    </row>
    <row r="55295" spans="62:65" ht="13" thickBot="1">
      <c r="BJ55295" s="138"/>
      <c r="BK55295" s="138"/>
      <c r="BL55295" s="138"/>
      <c r="BM55295" s="138"/>
    </row>
    <row r="55296" spans="62:65" ht="13" thickBot="1">
      <c r="BJ55296" s="138"/>
      <c r="BK55296" s="138"/>
      <c r="BL55296" s="138"/>
      <c r="BM55296" s="138"/>
    </row>
    <row r="55297" spans="62:65" ht="13" thickBot="1">
      <c r="BJ55297" s="138"/>
      <c r="BK55297" s="138"/>
      <c r="BL55297" s="138"/>
      <c r="BM55297" s="138"/>
    </row>
    <row r="55298" spans="62:65" ht="13" thickBot="1">
      <c r="BJ55298" s="138"/>
      <c r="BK55298" s="138"/>
      <c r="BL55298" s="138"/>
      <c r="BM55298" s="138"/>
    </row>
    <row r="55299" spans="62:65" ht="13" thickBot="1">
      <c r="BJ55299" s="138"/>
      <c r="BK55299" s="138"/>
      <c r="BL55299" s="138"/>
      <c r="BM55299" s="138"/>
    </row>
    <row r="55300" spans="62:65" ht="13" thickBot="1">
      <c r="BJ55300" s="138"/>
      <c r="BK55300" s="138"/>
      <c r="BL55300" s="138"/>
      <c r="BM55300" s="138"/>
    </row>
    <row r="55301" spans="62:65" ht="13" thickBot="1">
      <c r="BJ55301" s="138"/>
      <c r="BK55301" s="138"/>
      <c r="BL55301" s="138"/>
      <c r="BM55301" s="138"/>
    </row>
    <row r="55302" spans="62:65" ht="13" thickBot="1">
      <c r="BJ55302" s="138"/>
      <c r="BK55302" s="138"/>
      <c r="BL55302" s="138"/>
      <c r="BM55302" s="138"/>
    </row>
    <row r="55303" spans="62:65" ht="13" thickBot="1">
      <c r="BJ55303" s="138"/>
      <c r="BK55303" s="138"/>
      <c r="BL55303" s="138"/>
      <c r="BM55303" s="138"/>
    </row>
    <row r="55304" spans="62:65" ht="13" thickBot="1">
      <c r="BJ55304" s="138"/>
      <c r="BK55304" s="138"/>
      <c r="BL55304" s="138"/>
      <c r="BM55304" s="138"/>
    </row>
    <row r="55305" spans="62:65" ht="13" thickBot="1">
      <c r="BJ55305" s="138"/>
      <c r="BK55305" s="138"/>
      <c r="BL55305" s="138"/>
      <c r="BM55305" s="138"/>
    </row>
    <row r="55306" spans="62:65" ht="13" thickBot="1">
      <c r="BJ55306" s="138"/>
      <c r="BK55306" s="138"/>
      <c r="BL55306" s="138"/>
      <c r="BM55306" s="138"/>
    </row>
    <row r="55307" spans="62:65" ht="13" thickBot="1">
      <c r="BJ55307" s="138"/>
      <c r="BK55307" s="138"/>
      <c r="BL55307" s="138"/>
      <c r="BM55307" s="138"/>
    </row>
    <row r="55308" spans="62:65" ht="13" thickBot="1">
      <c r="BJ55308" s="138"/>
      <c r="BK55308" s="138"/>
      <c r="BL55308" s="138"/>
      <c r="BM55308" s="138"/>
    </row>
    <row r="55309" spans="62:65" ht="13" thickBot="1">
      <c r="BJ55309" s="138"/>
      <c r="BK55309" s="138"/>
      <c r="BL55309" s="138"/>
      <c r="BM55309" s="138"/>
    </row>
    <row r="55310" spans="62:65" ht="13" thickBot="1">
      <c r="BJ55310" s="138"/>
      <c r="BK55310" s="138"/>
      <c r="BL55310" s="138"/>
      <c r="BM55310" s="138"/>
    </row>
    <row r="55311" spans="62:65" ht="13" thickBot="1">
      <c r="BJ55311" s="138"/>
      <c r="BK55311" s="138"/>
      <c r="BL55311" s="138"/>
      <c r="BM55311" s="138"/>
    </row>
    <row r="55312" spans="62:65" ht="13" thickBot="1">
      <c r="BJ55312" s="138"/>
      <c r="BK55312" s="138"/>
      <c r="BL55312" s="138"/>
      <c r="BM55312" s="138"/>
    </row>
    <row r="55313" spans="62:65" ht="13" thickBot="1">
      <c r="BJ55313" s="138"/>
      <c r="BK55313" s="138"/>
      <c r="BL55313" s="138"/>
      <c r="BM55313" s="138"/>
    </row>
    <row r="55314" spans="62:65" ht="13" thickBot="1">
      <c r="BJ55314" s="138"/>
      <c r="BK55314" s="138"/>
      <c r="BL55314" s="138"/>
      <c r="BM55314" s="138"/>
    </row>
    <row r="55315" spans="62:65" ht="13" thickBot="1">
      <c r="BJ55315" s="138"/>
      <c r="BK55315" s="138"/>
      <c r="BL55315" s="138"/>
      <c r="BM55315" s="138"/>
    </row>
    <row r="55316" spans="62:65" ht="13" thickBot="1">
      <c r="BJ55316" s="138"/>
      <c r="BK55316" s="138"/>
      <c r="BL55316" s="138"/>
      <c r="BM55316" s="138"/>
    </row>
    <row r="55317" spans="62:65" ht="13" thickBot="1">
      <c r="BJ55317" s="138"/>
      <c r="BK55317" s="138"/>
      <c r="BL55317" s="138"/>
      <c r="BM55317" s="138"/>
    </row>
    <row r="55318" spans="62:65" ht="13" thickBot="1">
      <c r="BJ55318" s="138"/>
      <c r="BK55318" s="138"/>
      <c r="BL55318" s="138"/>
      <c r="BM55318" s="138"/>
    </row>
    <row r="55319" spans="62:65" ht="13" thickBot="1">
      <c r="BJ55319" s="138"/>
      <c r="BK55319" s="138"/>
      <c r="BL55319" s="138"/>
      <c r="BM55319" s="138"/>
    </row>
    <row r="55320" spans="62:65" ht="13" thickBot="1">
      <c r="BJ55320" s="138"/>
      <c r="BK55320" s="138"/>
      <c r="BL55320" s="138"/>
      <c r="BM55320" s="138"/>
    </row>
    <row r="55321" spans="62:65" ht="13" thickBot="1">
      <c r="BJ55321" s="138"/>
      <c r="BK55321" s="138"/>
      <c r="BL55321" s="138"/>
      <c r="BM55321" s="138"/>
    </row>
    <row r="55322" spans="62:65" ht="13" thickBot="1">
      <c r="BJ55322" s="138"/>
      <c r="BK55322" s="138"/>
      <c r="BL55322" s="138"/>
      <c r="BM55322" s="138"/>
    </row>
    <row r="55323" spans="62:65" ht="13" thickBot="1">
      <c r="BJ55323" s="138"/>
      <c r="BK55323" s="138"/>
      <c r="BL55323" s="138"/>
      <c r="BM55323" s="138"/>
    </row>
    <row r="55324" spans="62:65" ht="13" thickBot="1">
      <c r="BJ55324" s="138"/>
      <c r="BK55324" s="138"/>
      <c r="BL55324" s="138"/>
      <c r="BM55324" s="138"/>
    </row>
    <row r="55325" spans="62:65" ht="13" thickBot="1">
      <c r="BJ55325" s="138"/>
      <c r="BK55325" s="138"/>
      <c r="BL55325" s="138"/>
      <c r="BM55325" s="138"/>
    </row>
    <row r="55326" spans="62:65" ht="13" thickBot="1">
      <c r="BJ55326" s="138"/>
      <c r="BK55326" s="138"/>
      <c r="BL55326" s="138"/>
      <c r="BM55326" s="138"/>
    </row>
    <row r="55327" spans="62:65" ht="13" thickBot="1">
      <c r="BJ55327" s="138"/>
      <c r="BK55327" s="138"/>
      <c r="BL55327" s="138"/>
      <c r="BM55327" s="138"/>
    </row>
    <row r="55328" spans="62:65" ht="13" thickBot="1">
      <c r="BJ55328" s="138"/>
      <c r="BK55328" s="138"/>
      <c r="BL55328" s="138"/>
      <c r="BM55328" s="138"/>
    </row>
    <row r="55329" spans="62:65" ht="13" thickBot="1">
      <c r="BJ55329" s="138"/>
      <c r="BK55329" s="138"/>
      <c r="BL55329" s="138"/>
      <c r="BM55329" s="138"/>
    </row>
    <row r="55330" spans="62:65" ht="13" thickBot="1">
      <c r="BJ55330" s="138"/>
      <c r="BK55330" s="138"/>
      <c r="BL55330" s="138"/>
      <c r="BM55330" s="138"/>
    </row>
    <row r="55331" spans="62:65" ht="13" thickBot="1">
      <c r="BJ55331" s="138"/>
      <c r="BK55331" s="138"/>
      <c r="BL55331" s="138"/>
      <c r="BM55331" s="138"/>
    </row>
    <row r="55332" spans="62:65" ht="13" thickBot="1">
      <c r="BJ55332" s="138"/>
      <c r="BK55332" s="138"/>
      <c r="BL55332" s="138"/>
      <c r="BM55332" s="138"/>
    </row>
    <row r="55333" spans="62:65" ht="13" thickBot="1">
      <c r="BJ55333" s="138"/>
      <c r="BK55333" s="138"/>
      <c r="BL55333" s="138"/>
      <c r="BM55333" s="138"/>
    </row>
    <row r="55334" spans="62:65" ht="13" thickBot="1">
      <c r="BJ55334" s="138"/>
      <c r="BK55334" s="138"/>
      <c r="BL55334" s="138"/>
      <c r="BM55334" s="138"/>
    </row>
    <row r="55335" spans="62:65" ht="13" thickBot="1">
      <c r="BJ55335" s="138"/>
      <c r="BK55335" s="138"/>
      <c r="BL55335" s="138"/>
      <c r="BM55335" s="138"/>
    </row>
    <row r="55336" spans="62:65" ht="13" thickBot="1">
      <c r="BJ55336" s="138"/>
      <c r="BK55336" s="138"/>
      <c r="BL55336" s="138"/>
      <c r="BM55336" s="138"/>
    </row>
    <row r="55337" spans="62:65" ht="13" thickBot="1">
      <c r="BJ55337" s="138"/>
      <c r="BK55337" s="138"/>
      <c r="BL55337" s="138"/>
      <c r="BM55337" s="138"/>
    </row>
    <row r="55338" spans="62:65" ht="13" thickBot="1">
      <c r="BJ55338" s="138"/>
      <c r="BK55338" s="138"/>
      <c r="BL55338" s="138"/>
      <c r="BM55338" s="138"/>
    </row>
    <row r="55339" spans="62:65" ht="13" thickBot="1">
      <c r="BJ55339" s="138"/>
      <c r="BK55339" s="138"/>
      <c r="BL55339" s="138"/>
      <c r="BM55339" s="138"/>
    </row>
    <row r="55340" spans="62:65" ht="13" thickBot="1">
      <c r="BJ55340" s="138"/>
      <c r="BK55340" s="138"/>
      <c r="BL55340" s="138"/>
      <c r="BM55340" s="138"/>
    </row>
    <row r="55341" spans="62:65" ht="13" thickBot="1">
      <c r="BJ55341" s="138"/>
      <c r="BK55341" s="138"/>
      <c r="BL55341" s="138"/>
      <c r="BM55341" s="138"/>
    </row>
    <row r="55342" spans="62:65" ht="13" thickBot="1">
      <c r="BJ55342" s="138"/>
      <c r="BK55342" s="138"/>
      <c r="BL55342" s="138"/>
      <c r="BM55342" s="138"/>
    </row>
    <row r="55343" spans="62:65" ht="13" thickBot="1">
      <c r="BJ55343" s="138"/>
      <c r="BK55343" s="138"/>
      <c r="BL55343" s="138"/>
      <c r="BM55343" s="138"/>
    </row>
    <row r="55344" spans="62:65" ht="13" thickBot="1">
      <c r="BJ55344" s="138"/>
      <c r="BK55344" s="138"/>
      <c r="BL55344" s="138"/>
      <c r="BM55344" s="138"/>
    </row>
    <row r="55345" spans="62:65" ht="13" thickBot="1">
      <c r="BJ55345" s="138"/>
      <c r="BK55345" s="138"/>
      <c r="BL55345" s="138"/>
      <c r="BM55345" s="138"/>
    </row>
    <row r="55346" spans="62:65" ht="13" thickBot="1">
      <c r="BJ55346" s="138"/>
      <c r="BK55346" s="138"/>
      <c r="BL55346" s="138"/>
      <c r="BM55346" s="138"/>
    </row>
    <row r="55347" spans="62:65" ht="13" thickBot="1">
      <c r="BJ55347" s="138"/>
      <c r="BK55347" s="138"/>
      <c r="BL55347" s="138"/>
      <c r="BM55347" s="138"/>
    </row>
    <row r="55348" spans="62:65" ht="13" thickBot="1">
      <c r="BJ55348" s="138"/>
      <c r="BK55348" s="138"/>
      <c r="BL55348" s="138"/>
      <c r="BM55348" s="138"/>
    </row>
    <row r="55349" spans="62:65" ht="13" thickBot="1">
      <c r="BJ55349" s="138"/>
      <c r="BK55349" s="138"/>
      <c r="BL55349" s="138"/>
      <c r="BM55349" s="138"/>
    </row>
    <row r="55350" spans="62:65" ht="13" thickBot="1">
      <c r="BJ55350" s="138"/>
      <c r="BK55350" s="138"/>
      <c r="BL55350" s="138"/>
      <c r="BM55350" s="138"/>
    </row>
    <row r="55351" spans="62:65" ht="13" thickBot="1">
      <c r="BJ55351" s="138"/>
      <c r="BK55351" s="138"/>
      <c r="BL55351" s="138"/>
      <c r="BM55351" s="138"/>
    </row>
    <row r="55352" spans="62:65" ht="13" thickBot="1">
      <c r="BJ55352" s="138"/>
      <c r="BK55352" s="138"/>
      <c r="BL55352" s="138"/>
      <c r="BM55352" s="138"/>
    </row>
    <row r="55353" spans="62:65" ht="13" thickBot="1">
      <c r="BJ55353" s="138"/>
      <c r="BK55353" s="138"/>
      <c r="BL55353" s="138"/>
      <c r="BM55353" s="138"/>
    </row>
    <row r="55354" spans="62:65" ht="13" thickBot="1">
      <c r="BJ55354" s="138"/>
      <c r="BK55354" s="138"/>
      <c r="BL55354" s="138"/>
      <c r="BM55354" s="138"/>
    </row>
    <row r="55355" spans="62:65" ht="13" thickBot="1">
      <c r="BJ55355" s="138"/>
      <c r="BK55355" s="138"/>
      <c r="BL55355" s="138"/>
      <c r="BM55355" s="138"/>
    </row>
    <row r="55356" spans="62:65" ht="13" thickBot="1">
      <c r="BJ55356" s="138"/>
      <c r="BK55356" s="138"/>
      <c r="BL55356" s="138"/>
      <c r="BM55356" s="138"/>
    </row>
    <row r="55357" spans="62:65" ht="13" thickBot="1">
      <c r="BJ55357" s="138"/>
      <c r="BK55357" s="138"/>
      <c r="BL55357" s="138"/>
      <c r="BM55357" s="138"/>
    </row>
    <row r="55358" spans="62:65" ht="13" thickBot="1">
      <c r="BJ55358" s="138"/>
      <c r="BK55358" s="138"/>
      <c r="BL55358" s="138"/>
      <c r="BM55358" s="138"/>
    </row>
    <row r="55359" spans="62:65" ht="13" thickBot="1">
      <c r="BJ55359" s="138"/>
      <c r="BK55359" s="138"/>
      <c r="BL55359" s="138"/>
      <c r="BM55359" s="138"/>
    </row>
    <row r="55360" spans="62:65" ht="13" thickBot="1">
      <c r="BJ55360" s="138"/>
      <c r="BK55360" s="138"/>
      <c r="BL55360" s="138"/>
      <c r="BM55360" s="138"/>
    </row>
    <row r="55361" spans="62:65" ht="13" thickBot="1">
      <c r="BJ55361" s="138"/>
      <c r="BK55361" s="138"/>
      <c r="BL55361" s="138"/>
      <c r="BM55361" s="138"/>
    </row>
    <row r="55362" spans="62:65" ht="13" thickBot="1">
      <c r="BJ55362" s="138"/>
      <c r="BK55362" s="138"/>
      <c r="BL55362" s="138"/>
      <c r="BM55362" s="138"/>
    </row>
    <row r="55363" spans="62:65" ht="13" thickBot="1">
      <c r="BJ55363" s="138"/>
      <c r="BK55363" s="138"/>
      <c r="BL55363" s="138"/>
      <c r="BM55363" s="138"/>
    </row>
    <row r="55364" spans="62:65" ht="13" thickBot="1">
      <c r="BJ55364" s="138"/>
      <c r="BK55364" s="138"/>
      <c r="BL55364" s="138"/>
      <c r="BM55364" s="138"/>
    </row>
    <row r="55365" spans="62:65" ht="13" thickBot="1">
      <c r="BJ55365" s="138"/>
      <c r="BK55365" s="138"/>
      <c r="BL55365" s="138"/>
      <c r="BM55365" s="138"/>
    </row>
    <row r="55366" spans="62:65" ht="13" thickBot="1">
      <c r="BJ55366" s="138"/>
      <c r="BK55366" s="138"/>
      <c r="BL55366" s="138"/>
      <c r="BM55366" s="138"/>
    </row>
    <row r="55367" spans="62:65" ht="13" thickBot="1">
      <c r="BJ55367" s="138"/>
      <c r="BK55367" s="138"/>
      <c r="BL55367" s="138"/>
      <c r="BM55367" s="138"/>
    </row>
    <row r="55368" spans="62:65" ht="13" thickBot="1">
      <c r="BJ55368" s="138"/>
      <c r="BK55368" s="138"/>
      <c r="BL55368" s="138"/>
      <c r="BM55368" s="138"/>
    </row>
    <row r="55369" spans="62:65" ht="13" thickBot="1">
      <c r="BJ55369" s="138"/>
      <c r="BK55369" s="138"/>
      <c r="BL55369" s="138"/>
      <c r="BM55369" s="138"/>
    </row>
    <row r="55370" spans="62:65" ht="13" thickBot="1">
      <c r="BJ55370" s="138"/>
      <c r="BK55370" s="138"/>
      <c r="BL55370" s="138"/>
      <c r="BM55370" s="138"/>
    </row>
    <row r="55371" spans="62:65" ht="13" thickBot="1">
      <c r="BJ55371" s="138"/>
      <c r="BK55371" s="138"/>
      <c r="BL55371" s="138"/>
      <c r="BM55371" s="138"/>
    </row>
    <row r="55372" spans="62:65" ht="13" thickBot="1">
      <c r="BJ55372" s="138"/>
      <c r="BK55372" s="138"/>
      <c r="BL55372" s="138"/>
      <c r="BM55372" s="138"/>
    </row>
    <row r="55373" spans="62:65" ht="13" thickBot="1">
      <c r="BJ55373" s="138"/>
      <c r="BK55373" s="138"/>
      <c r="BL55373" s="138"/>
      <c r="BM55373" s="138"/>
    </row>
    <row r="55374" spans="62:65" ht="13" thickBot="1">
      <c r="BJ55374" s="138"/>
      <c r="BK55374" s="138"/>
      <c r="BL55374" s="138"/>
      <c r="BM55374" s="138"/>
    </row>
    <row r="55375" spans="62:65" ht="13" thickBot="1">
      <c r="BJ55375" s="138"/>
      <c r="BK55375" s="138"/>
      <c r="BL55375" s="138"/>
      <c r="BM55375" s="138"/>
    </row>
    <row r="55376" spans="62:65" ht="13" thickBot="1">
      <c r="BJ55376" s="138"/>
      <c r="BK55376" s="138"/>
      <c r="BL55376" s="138"/>
      <c r="BM55376" s="138"/>
    </row>
    <row r="55377" spans="62:65" ht="13" thickBot="1">
      <c r="BJ55377" s="138"/>
      <c r="BK55377" s="138"/>
      <c r="BL55377" s="138"/>
      <c r="BM55377" s="138"/>
    </row>
    <row r="55378" spans="62:65" ht="13" thickBot="1">
      <c r="BJ55378" s="138"/>
      <c r="BK55378" s="138"/>
      <c r="BL55378" s="138"/>
      <c r="BM55378" s="138"/>
    </row>
    <row r="55379" spans="62:65" ht="13" thickBot="1">
      <c r="BJ55379" s="138"/>
      <c r="BK55379" s="138"/>
      <c r="BL55379" s="138"/>
      <c r="BM55379" s="138"/>
    </row>
    <row r="55380" spans="62:65" ht="13" thickBot="1">
      <c r="BJ55380" s="138"/>
      <c r="BK55380" s="138"/>
      <c r="BL55380" s="138"/>
      <c r="BM55380" s="138"/>
    </row>
    <row r="55381" spans="62:65" ht="13" thickBot="1">
      <c r="BJ55381" s="138"/>
      <c r="BK55381" s="138"/>
      <c r="BL55381" s="138"/>
      <c r="BM55381" s="138"/>
    </row>
    <row r="55382" spans="62:65" ht="13" thickBot="1">
      <c r="BJ55382" s="138"/>
      <c r="BK55382" s="138"/>
      <c r="BL55382" s="138"/>
      <c r="BM55382" s="138"/>
    </row>
    <row r="55383" spans="62:65" ht="13" thickBot="1">
      <c r="BJ55383" s="138"/>
      <c r="BK55383" s="138"/>
      <c r="BL55383" s="138"/>
      <c r="BM55383" s="138"/>
    </row>
    <row r="55384" spans="62:65" ht="13" thickBot="1">
      <c r="BJ55384" s="138"/>
      <c r="BK55384" s="138"/>
      <c r="BL55384" s="138"/>
      <c r="BM55384" s="138"/>
    </row>
    <row r="55385" spans="62:65" ht="13" thickBot="1">
      <c r="BJ55385" s="138"/>
      <c r="BK55385" s="138"/>
      <c r="BL55385" s="138"/>
      <c r="BM55385" s="138"/>
    </row>
    <row r="55386" spans="62:65" ht="13" thickBot="1">
      <c r="BJ55386" s="138"/>
      <c r="BK55386" s="138"/>
      <c r="BL55386" s="138"/>
      <c r="BM55386" s="138"/>
    </row>
    <row r="55387" spans="62:65" ht="13" thickBot="1">
      <c r="BJ55387" s="138"/>
      <c r="BK55387" s="138"/>
      <c r="BL55387" s="138"/>
      <c r="BM55387" s="138"/>
    </row>
    <row r="55388" spans="62:65" ht="13" thickBot="1">
      <c r="BJ55388" s="138"/>
      <c r="BK55388" s="138"/>
      <c r="BL55388" s="138"/>
      <c r="BM55388" s="138"/>
    </row>
    <row r="55389" spans="62:65" ht="13" thickBot="1">
      <c r="BJ55389" s="138"/>
      <c r="BK55389" s="138"/>
      <c r="BL55389" s="138"/>
      <c r="BM55389" s="138"/>
    </row>
    <row r="55390" spans="62:65" ht="13" thickBot="1">
      <c r="BJ55390" s="138"/>
      <c r="BK55390" s="138"/>
      <c r="BL55390" s="138"/>
      <c r="BM55390" s="138"/>
    </row>
    <row r="55391" spans="62:65" ht="13" thickBot="1">
      <c r="BJ55391" s="138"/>
      <c r="BK55391" s="138"/>
      <c r="BL55391" s="138"/>
      <c r="BM55391" s="138"/>
    </row>
    <row r="55392" spans="62:65" ht="13" thickBot="1">
      <c r="BJ55392" s="138"/>
      <c r="BK55392" s="138"/>
      <c r="BL55392" s="138"/>
      <c r="BM55392" s="138"/>
    </row>
    <row r="55393" spans="62:65" ht="13" thickBot="1">
      <c r="BJ55393" s="138"/>
      <c r="BK55393" s="138"/>
      <c r="BL55393" s="138"/>
      <c r="BM55393" s="138"/>
    </row>
    <row r="55394" spans="62:65" ht="13" thickBot="1">
      <c r="BJ55394" s="138"/>
      <c r="BK55394" s="138"/>
      <c r="BL55394" s="138"/>
      <c r="BM55394" s="138"/>
    </row>
    <row r="55395" spans="62:65" ht="13" thickBot="1">
      <c r="BJ55395" s="138"/>
      <c r="BK55395" s="138"/>
      <c r="BL55395" s="138"/>
      <c r="BM55395" s="138"/>
    </row>
    <row r="55396" spans="62:65" ht="13" thickBot="1">
      <c r="BJ55396" s="138"/>
      <c r="BK55396" s="138"/>
      <c r="BL55396" s="138"/>
      <c r="BM55396" s="138"/>
    </row>
    <row r="55397" spans="62:65" ht="13" thickBot="1">
      <c r="BJ55397" s="138"/>
      <c r="BK55397" s="138"/>
      <c r="BL55397" s="138"/>
      <c r="BM55397" s="138"/>
    </row>
    <row r="55398" spans="62:65" ht="13" thickBot="1">
      <c r="BJ55398" s="138"/>
      <c r="BK55398" s="138"/>
      <c r="BL55398" s="138"/>
      <c r="BM55398" s="138"/>
    </row>
    <row r="55399" spans="62:65" ht="13" thickBot="1">
      <c r="BJ55399" s="138"/>
      <c r="BK55399" s="138"/>
      <c r="BL55399" s="138"/>
      <c r="BM55399" s="138"/>
    </row>
    <row r="55400" spans="62:65" ht="13" thickBot="1">
      <c r="BJ55400" s="138"/>
      <c r="BK55400" s="138"/>
      <c r="BL55400" s="138"/>
      <c r="BM55400" s="138"/>
    </row>
    <row r="55401" spans="62:65" ht="13" thickBot="1">
      <c r="BJ55401" s="138"/>
      <c r="BK55401" s="138"/>
      <c r="BL55401" s="138"/>
      <c r="BM55401" s="138"/>
    </row>
    <row r="55402" spans="62:65" ht="13" thickBot="1">
      <c r="BJ55402" s="138"/>
      <c r="BK55402" s="138"/>
      <c r="BL55402" s="138"/>
      <c r="BM55402" s="138"/>
    </row>
    <row r="55403" spans="62:65" ht="13" thickBot="1">
      <c r="BJ55403" s="138"/>
      <c r="BK55403" s="138"/>
      <c r="BL55403" s="138"/>
      <c r="BM55403" s="138"/>
    </row>
    <row r="55404" spans="62:65" ht="13" thickBot="1">
      <c r="BJ55404" s="138"/>
      <c r="BK55404" s="138"/>
      <c r="BL55404" s="138"/>
      <c r="BM55404" s="138"/>
    </row>
    <row r="55405" spans="62:65" ht="13" thickBot="1">
      <c r="BJ55405" s="138"/>
      <c r="BK55405" s="138"/>
      <c r="BL55405" s="138"/>
      <c r="BM55405" s="138"/>
    </row>
    <row r="55406" spans="62:65" ht="13" thickBot="1">
      <c r="BJ55406" s="138"/>
      <c r="BK55406" s="138"/>
      <c r="BL55406" s="138"/>
      <c r="BM55406" s="138"/>
    </row>
    <row r="55407" spans="62:65" ht="13" thickBot="1">
      <c r="BJ55407" s="138"/>
      <c r="BK55407" s="138"/>
      <c r="BL55407" s="138"/>
      <c r="BM55407" s="138"/>
    </row>
    <row r="55408" spans="62:65" ht="13" thickBot="1">
      <c r="BJ55408" s="138"/>
      <c r="BK55408" s="138"/>
      <c r="BL55408" s="138"/>
      <c r="BM55408" s="138"/>
    </row>
    <row r="55409" spans="62:65" ht="13" thickBot="1">
      <c r="BJ55409" s="138"/>
      <c r="BK55409" s="138"/>
      <c r="BL55409" s="138"/>
      <c r="BM55409" s="138"/>
    </row>
    <row r="55410" spans="62:65" ht="13" thickBot="1">
      <c r="BJ55410" s="138"/>
      <c r="BK55410" s="138"/>
      <c r="BL55410" s="138"/>
      <c r="BM55410" s="138"/>
    </row>
    <row r="55411" spans="62:65" ht="13" thickBot="1">
      <c r="BJ55411" s="138"/>
      <c r="BK55411" s="138"/>
      <c r="BL55411" s="138"/>
      <c r="BM55411" s="138"/>
    </row>
    <row r="55412" spans="62:65" ht="13" thickBot="1">
      <c r="BJ55412" s="138"/>
      <c r="BK55412" s="138"/>
      <c r="BL55412" s="138"/>
      <c r="BM55412" s="138"/>
    </row>
    <row r="55413" spans="62:65" ht="13" thickBot="1">
      <c r="BJ55413" s="138"/>
      <c r="BK55413" s="138"/>
      <c r="BL55413" s="138"/>
      <c r="BM55413" s="138"/>
    </row>
    <row r="55414" spans="62:65" ht="13" thickBot="1">
      <c r="BJ55414" s="138"/>
      <c r="BK55414" s="138"/>
      <c r="BL55414" s="138"/>
      <c r="BM55414" s="138"/>
    </row>
    <row r="55415" spans="62:65" ht="13" thickBot="1">
      <c r="BJ55415" s="138"/>
      <c r="BK55415" s="138"/>
      <c r="BL55415" s="138"/>
      <c r="BM55415" s="138"/>
    </row>
    <row r="55416" spans="62:65" ht="13" thickBot="1">
      <c r="BJ55416" s="138"/>
      <c r="BK55416" s="138"/>
      <c r="BL55416" s="138"/>
      <c r="BM55416" s="138"/>
    </row>
    <row r="55417" spans="62:65" ht="13" thickBot="1">
      <c r="BJ55417" s="138"/>
      <c r="BK55417" s="138"/>
      <c r="BL55417" s="138"/>
      <c r="BM55417" s="138"/>
    </row>
    <row r="55418" spans="62:65" ht="13" thickBot="1">
      <c r="BJ55418" s="138"/>
      <c r="BK55418" s="138"/>
      <c r="BL55418" s="138"/>
      <c r="BM55418" s="138"/>
    </row>
    <row r="55419" spans="62:65" ht="13" thickBot="1">
      <c r="BJ55419" s="138"/>
      <c r="BK55419" s="138"/>
      <c r="BL55419" s="138"/>
      <c r="BM55419" s="138"/>
    </row>
    <row r="55420" spans="62:65" ht="13" thickBot="1">
      <c r="BJ55420" s="138"/>
      <c r="BK55420" s="138"/>
      <c r="BL55420" s="138"/>
      <c r="BM55420" s="138"/>
    </row>
    <row r="55421" spans="62:65" ht="13" thickBot="1">
      <c r="BJ55421" s="138"/>
      <c r="BK55421" s="138"/>
      <c r="BL55421" s="138"/>
      <c r="BM55421" s="138"/>
    </row>
    <row r="55422" spans="62:65" ht="13" thickBot="1">
      <c r="BJ55422" s="138"/>
      <c r="BK55422" s="138"/>
      <c r="BL55422" s="138"/>
      <c r="BM55422" s="138"/>
    </row>
    <row r="55423" spans="62:65" ht="13" thickBot="1">
      <c r="BJ55423" s="138"/>
      <c r="BK55423" s="138"/>
      <c r="BL55423" s="138"/>
      <c r="BM55423" s="138"/>
    </row>
    <row r="55424" spans="62:65" ht="13" thickBot="1">
      <c r="BJ55424" s="138"/>
      <c r="BK55424" s="138"/>
      <c r="BL55424" s="138"/>
      <c r="BM55424" s="138"/>
    </row>
    <row r="55425" spans="62:65" ht="13" thickBot="1">
      <c r="BJ55425" s="138"/>
      <c r="BK55425" s="138"/>
      <c r="BL55425" s="138"/>
      <c r="BM55425" s="138"/>
    </row>
    <row r="55426" spans="62:65" ht="13" thickBot="1">
      <c r="BJ55426" s="138"/>
      <c r="BK55426" s="138"/>
      <c r="BL55426" s="138"/>
      <c r="BM55426" s="138"/>
    </row>
    <row r="55427" spans="62:65" ht="13" thickBot="1">
      <c r="BJ55427" s="138"/>
      <c r="BK55427" s="138"/>
      <c r="BL55427" s="138"/>
      <c r="BM55427" s="138"/>
    </row>
    <row r="55428" spans="62:65" ht="13" thickBot="1">
      <c r="BJ55428" s="138"/>
      <c r="BK55428" s="138"/>
      <c r="BL55428" s="138"/>
      <c r="BM55428" s="138"/>
    </row>
    <row r="55429" spans="62:65" ht="13" thickBot="1">
      <c r="BJ55429" s="138"/>
      <c r="BK55429" s="138"/>
      <c r="BL55429" s="138"/>
      <c r="BM55429" s="138"/>
    </row>
    <row r="55430" spans="62:65" ht="13" thickBot="1">
      <c r="BJ55430" s="138"/>
      <c r="BK55430" s="138"/>
      <c r="BL55430" s="138"/>
      <c r="BM55430" s="138"/>
    </row>
    <row r="55431" spans="62:65" ht="13" thickBot="1">
      <c r="BJ55431" s="138"/>
      <c r="BK55431" s="138"/>
      <c r="BL55431" s="138"/>
      <c r="BM55431" s="138"/>
    </row>
    <row r="55432" spans="62:65" ht="13" thickBot="1">
      <c r="BJ55432" s="138"/>
      <c r="BK55432" s="138"/>
      <c r="BL55432" s="138"/>
      <c r="BM55432" s="138"/>
    </row>
    <row r="55433" spans="62:65" ht="13" thickBot="1">
      <c r="BJ55433" s="138"/>
      <c r="BK55433" s="138"/>
      <c r="BL55433" s="138"/>
      <c r="BM55433" s="138"/>
    </row>
    <row r="55434" spans="62:65" ht="13" thickBot="1">
      <c r="BJ55434" s="138"/>
      <c r="BK55434" s="138"/>
      <c r="BL55434" s="138"/>
      <c r="BM55434" s="138"/>
    </row>
    <row r="55435" spans="62:65" ht="13" thickBot="1">
      <c r="BJ55435" s="138"/>
      <c r="BK55435" s="138"/>
      <c r="BL55435" s="138"/>
      <c r="BM55435" s="138"/>
    </row>
    <row r="55436" spans="62:65" ht="13" thickBot="1">
      <c r="BJ55436" s="138"/>
      <c r="BK55436" s="138"/>
      <c r="BL55436" s="138"/>
      <c r="BM55436" s="138"/>
    </row>
    <row r="55437" spans="62:65" ht="13" thickBot="1">
      <c r="BJ55437" s="138"/>
      <c r="BK55437" s="138"/>
      <c r="BL55437" s="138"/>
      <c r="BM55437" s="138"/>
    </row>
    <row r="55438" spans="62:65" ht="13" thickBot="1">
      <c r="BJ55438" s="138"/>
      <c r="BK55438" s="138"/>
      <c r="BL55438" s="138"/>
      <c r="BM55438" s="138"/>
    </row>
    <row r="55439" spans="62:65" ht="13" thickBot="1">
      <c r="BJ55439" s="138"/>
      <c r="BK55439" s="138"/>
      <c r="BL55439" s="138"/>
      <c r="BM55439" s="138"/>
    </row>
    <row r="55440" spans="62:65" ht="13" thickBot="1">
      <c r="BJ55440" s="138"/>
      <c r="BK55440" s="138"/>
      <c r="BL55440" s="138"/>
      <c r="BM55440" s="138"/>
    </row>
    <row r="55441" spans="62:65" ht="13" thickBot="1">
      <c r="BJ55441" s="138"/>
      <c r="BK55441" s="138"/>
      <c r="BL55441" s="138"/>
      <c r="BM55441" s="138"/>
    </row>
    <row r="55442" spans="62:65" ht="13" thickBot="1">
      <c r="BJ55442" s="138"/>
      <c r="BK55442" s="138"/>
      <c r="BL55442" s="138"/>
      <c r="BM55442" s="138"/>
    </row>
    <row r="55443" spans="62:65" ht="13" thickBot="1">
      <c r="BJ55443" s="138"/>
      <c r="BK55443" s="138"/>
      <c r="BL55443" s="138"/>
      <c r="BM55443" s="138"/>
    </row>
    <row r="55444" spans="62:65" ht="13" thickBot="1">
      <c r="BJ55444" s="138"/>
      <c r="BK55444" s="138"/>
      <c r="BL55444" s="138"/>
      <c r="BM55444" s="138"/>
    </row>
    <row r="55445" spans="62:65" ht="13" thickBot="1">
      <c r="BJ55445" s="138"/>
      <c r="BK55445" s="138"/>
      <c r="BL55445" s="138"/>
      <c r="BM55445" s="138"/>
    </row>
    <row r="55446" spans="62:65" ht="13" thickBot="1">
      <c r="BJ55446" s="138"/>
      <c r="BK55446" s="138"/>
      <c r="BL55446" s="138"/>
      <c r="BM55446" s="138"/>
    </row>
    <row r="55447" spans="62:65" ht="13" thickBot="1">
      <c r="BJ55447" s="138"/>
      <c r="BK55447" s="138"/>
      <c r="BL55447" s="138"/>
      <c r="BM55447" s="138"/>
    </row>
    <row r="55448" spans="62:65" ht="13" thickBot="1">
      <c r="BJ55448" s="138"/>
      <c r="BK55448" s="138"/>
      <c r="BL55448" s="138"/>
      <c r="BM55448" s="138"/>
    </row>
    <row r="55449" spans="62:65" ht="13" thickBot="1">
      <c r="BJ55449" s="138"/>
      <c r="BK55449" s="138"/>
      <c r="BL55449" s="138"/>
      <c r="BM55449" s="138"/>
    </row>
    <row r="55450" spans="62:65" ht="13" thickBot="1">
      <c r="BJ55450" s="138"/>
      <c r="BK55450" s="138"/>
      <c r="BL55450" s="138"/>
      <c r="BM55450" s="138"/>
    </row>
    <row r="55451" spans="62:65" ht="13" thickBot="1">
      <c r="BJ55451" s="138"/>
      <c r="BK55451" s="138"/>
      <c r="BL55451" s="138"/>
      <c r="BM55451" s="138"/>
    </row>
    <row r="55452" spans="62:65" ht="13" thickBot="1">
      <c r="BJ55452" s="138"/>
      <c r="BK55452" s="138"/>
      <c r="BL55452" s="138"/>
      <c r="BM55452" s="138"/>
    </row>
    <row r="55453" spans="62:65" ht="13" thickBot="1">
      <c r="BJ55453" s="138"/>
      <c r="BK55453" s="138"/>
      <c r="BL55453" s="138"/>
      <c r="BM55453" s="138"/>
    </row>
    <row r="55454" spans="62:65" ht="13" thickBot="1">
      <c r="BJ55454" s="138"/>
      <c r="BK55454" s="138"/>
      <c r="BL55454" s="138"/>
      <c r="BM55454" s="138"/>
    </row>
    <row r="55455" spans="62:65" ht="13" thickBot="1">
      <c r="BJ55455" s="138"/>
      <c r="BK55455" s="138"/>
      <c r="BL55455" s="138"/>
      <c r="BM55455" s="138"/>
    </row>
    <row r="55456" spans="62:65" ht="13" thickBot="1">
      <c r="BJ55456" s="138"/>
      <c r="BK55456" s="138"/>
      <c r="BL55456" s="138"/>
      <c r="BM55456" s="138"/>
    </row>
    <row r="55457" spans="62:65" ht="13" thickBot="1">
      <c r="BJ55457" s="138"/>
      <c r="BK55457" s="138"/>
      <c r="BL55457" s="138"/>
      <c r="BM55457" s="138"/>
    </row>
    <row r="55458" spans="62:65" ht="13" thickBot="1">
      <c r="BJ55458" s="138"/>
      <c r="BK55458" s="138"/>
      <c r="BL55458" s="138"/>
      <c r="BM55458" s="138"/>
    </row>
    <row r="55459" spans="62:65" ht="13" thickBot="1">
      <c r="BJ55459" s="138"/>
      <c r="BK55459" s="138"/>
      <c r="BL55459" s="138"/>
      <c r="BM55459" s="138"/>
    </row>
    <row r="55460" spans="62:65" ht="13" thickBot="1">
      <c r="BJ55460" s="138"/>
      <c r="BK55460" s="138"/>
      <c r="BL55460" s="138"/>
      <c r="BM55460" s="138"/>
    </row>
    <row r="55461" spans="62:65" ht="13" thickBot="1">
      <c r="BJ55461" s="138"/>
      <c r="BK55461" s="138"/>
      <c r="BL55461" s="138"/>
      <c r="BM55461" s="138"/>
    </row>
    <row r="55462" spans="62:65" ht="13" thickBot="1">
      <c r="BJ55462" s="138"/>
      <c r="BK55462" s="138"/>
      <c r="BL55462" s="138"/>
      <c r="BM55462" s="138"/>
    </row>
    <row r="55463" spans="62:65" ht="13" thickBot="1">
      <c r="BJ55463" s="138"/>
      <c r="BK55463" s="138"/>
      <c r="BL55463" s="138"/>
      <c r="BM55463" s="138"/>
    </row>
    <row r="55464" spans="62:65" ht="13" thickBot="1">
      <c r="BJ55464" s="138"/>
      <c r="BK55464" s="138"/>
      <c r="BL55464" s="138"/>
      <c r="BM55464" s="138"/>
    </row>
    <row r="55465" spans="62:65" ht="13" thickBot="1">
      <c r="BJ55465" s="138"/>
      <c r="BK55465" s="138"/>
      <c r="BL55465" s="138"/>
      <c r="BM55465" s="138"/>
    </row>
    <row r="55466" spans="62:65" ht="13" thickBot="1">
      <c r="BJ55466" s="138"/>
      <c r="BK55466" s="138"/>
      <c r="BL55466" s="138"/>
      <c r="BM55466" s="138"/>
    </row>
    <row r="55467" spans="62:65" ht="13" thickBot="1">
      <c r="BJ55467" s="138"/>
      <c r="BK55467" s="138"/>
      <c r="BL55467" s="138"/>
      <c r="BM55467" s="138"/>
    </row>
    <row r="55468" spans="62:65" ht="13" thickBot="1">
      <c r="BJ55468" s="138"/>
      <c r="BK55468" s="138"/>
      <c r="BL55468" s="138"/>
      <c r="BM55468" s="138"/>
    </row>
    <row r="55469" spans="62:65" ht="13" thickBot="1">
      <c r="BJ55469" s="138"/>
      <c r="BK55469" s="138"/>
      <c r="BL55469" s="138"/>
      <c r="BM55469" s="138"/>
    </row>
    <row r="55470" spans="62:65" ht="13" thickBot="1">
      <c r="BJ55470" s="138"/>
      <c r="BK55470" s="138"/>
      <c r="BL55470" s="138"/>
      <c r="BM55470" s="138"/>
    </row>
    <row r="55471" spans="62:65" ht="13" thickBot="1">
      <c r="BJ55471" s="138"/>
      <c r="BK55471" s="138"/>
      <c r="BL55471" s="138"/>
      <c r="BM55471" s="138"/>
    </row>
    <row r="55472" spans="62:65" ht="13" thickBot="1">
      <c r="BJ55472" s="138"/>
      <c r="BK55472" s="138"/>
      <c r="BL55472" s="138"/>
      <c r="BM55472" s="138"/>
    </row>
    <row r="55473" spans="62:65" ht="13" thickBot="1">
      <c r="BJ55473" s="138"/>
      <c r="BK55473" s="138"/>
      <c r="BL55473" s="138"/>
      <c r="BM55473" s="138"/>
    </row>
    <row r="55474" spans="62:65" ht="13" thickBot="1">
      <c r="BJ55474" s="138"/>
      <c r="BK55474" s="138"/>
      <c r="BL55474" s="138"/>
      <c r="BM55474" s="138"/>
    </row>
    <row r="55475" spans="62:65" ht="13" thickBot="1">
      <c r="BJ55475" s="138"/>
      <c r="BK55475" s="138"/>
      <c r="BL55475" s="138"/>
      <c r="BM55475" s="138"/>
    </row>
    <row r="55476" spans="62:65" ht="13" thickBot="1">
      <c r="BJ55476" s="138"/>
      <c r="BK55476" s="138"/>
      <c r="BL55476" s="138"/>
      <c r="BM55476" s="138"/>
    </row>
    <row r="55477" spans="62:65" ht="13" thickBot="1">
      <c r="BJ55477" s="138"/>
      <c r="BK55477" s="138"/>
      <c r="BL55477" s="138"/>
      <c r="BM55477" s="138"/>
    </row>
    <row r="55478" spans="62:65" ht="13" thickBot="1">
      <c r="BJ55478" s="138"/>
      <c r="BK55478" s="138"/>
      <c r="BL55478" s="138"/>
      <c r="BM55478" s="138"/>
    </row>
    <row r="55479" spans="62:65" ht="13" thickBot="1">
      <c r="BJ55479" s="138"/>
      <c r="BK55479" s="138"/>
      <c r="BL55479" s="138"/>
      <c r="BM55479" s="138"/>
    </row>
    <row r="55480" spans="62:65" ht="13" thickBot="1">
      <c r="BJ55480" s="138"/>
      <c r="BK55480" s="138"/>
      <c r="BL55480" s="138"/>
      <c r="BM55480" s="138"/>
    </row>
    <row r="55481" spans="62:65" ht="13" thickBot="1">
      <c r="BJ55481" s="138"/>
      <c r="BK55481" s="138"/>
      <c r="BL55481" s="138"/>
      <c r="BM55481" s="138"/>
    </row>
    <row r="55482" spans="62:65" ht="13" thickBot="1">
      <c r="BJ55482" s="138"/>
      <c r="BK55482" s="138"/>
      <c r="BL55482" s="138"/>
      <c r="BM55482" s="138"/>
    </row>
    <row r="55483" spans="62:65" ht="13" thickBot="1">
      <c r="BJ55483" s="138"/>
      <c r="BK55483" s="138"/>
      <c r="BL55483" s="138"/>
      <c r="BM55483" s="138"/>
    </row>
    <row r="55484" spans="62:65" ht="13" thickBot="1">
      <c r="BJ55484" s="138"/>
      <c r="BK55484" s="138"/>
      <c r="BL55484" s="138"/>
      <c r="BM55484" s="138"/>
    </row>
    <row r="55485" spans="62:65" ht="13" thickBot="1">
      <c r="BJ55485" s="138"/>
      <c r="BK55485" s="138"/>
      <c r="BL55485" s="138"/>
      <c r="BM55485" s="138"/>
    </row>
    <row r="55486" spans="62:65" ht="13" thickBot="1">
      <c r="BJ55486" s="138"/>
      <c r="BK55486" s="138"/>
      <c r="BL55486" s="138"/>
      <c r="BM55486" s="138"/>
    </row>
    <row r="55487" spans="62:65" ht="13" thickBot="1">
      <c r="BJ55487" s="138"/>
      <c r="BK55487" s="138"/>
      <c r="BL55487" s="138"/>
      <c r="BM55487" s="138"/>
    </row>
    <row r="55488" spans="62:65" ht="13" thickBot="1">
      <c r="BJ55488" s="138"/>
      <c r="BK55488" s="138"/>
      <c r="BL55488" s="138"/>
      <c r="BM55488" s="138"/>
    </row>
    <row r="55489" spans="62:65" ht="13" thickBot="1">
      <c r="BJ55489" s="138"/>
      <c r="BK55489" s="138"/>
      <c r="BL55489" s="138"/>
      <c r="BM55489" s="138"/>
    </row>
    <row r="55490" spans="62:65" ht="13" thickBot="1">
      <c r="BJ55490" s="138"/>
      <c r="BK55490" s="138"/>
      <c r="BL55490" s="138"/>
      <c r="BM55490" s="138"/>
    </row>
    <row r="55491" spans="62:65" ht="13" thickBot="1">
      <c r="BJ55491" s="138"/>
      <c r="BK55491" s="138"/>
      <c r="BL55491" s="138"/>
      <c r="BM55491" s="138"/>
    </row>
    <row r="55492" spans="62:65" ht="13" thickBot="1">
      <c r="BJ55492" s="138"/>
      <c r="BK55492" s="138"/>
      <c r="BL55492" s="138"/>
      <c r="BM55492" s="138"/>
    </row>
    <row r="55493" spans="62:65" ht="13" thickBot="1">
      <c r="BJ55493" s="138"/>
      <c r="BK55493" s="138"/>
      <c r="BL55493" s="138"/>
      <c r="BM55493" s="138"/>
    </row>
    <row r="55494" spans="62:65" ht="13" thickBot="1">
      <c r="BJ55494" s="138"/>
      <c r="BK55494" s="138"/>
      <c r="BL55494" s="138"/>
      <c r="BM55494" s="138"/>
    </row>
    <row r="55495" spans="62:65" ht="13" thickBot="1">
      <c r="BJ55495" s="138"/>
      <c r="BK55495" s="138"/>
      <c r="BL55495" s="138"/>
      <c r="BM55495" s="138"/>
    </row>
    <row r="55496" spans="62:65" ht="13" thickBot="1">
      <c r="BJ55496" s="138"/>
      <c r="BK55496" s="138"/>
      <c r="BL55496" s="138"/>
      <c r="BM55496" s="138"/>
    </row>
    <row r="55497" spans="62:65" ht="13" thickBot="1">
      <c r="BJ55497" s="138"/>
      <c r="BK55497" s="138"/>
      <c r="BL55497" s="138"/>
      <c r="BM55497" s="138"/>
    </row>
    <row r="55498" spans="62:65" ht="13" thickBot="1">
      <c r="BJ55498" s="138"/>
      <c r="BK55498" s="138"/>
      <c r="BL55498" s="138"/>
      <c r="BM55498" s="138"/>
    </row>
    <row r="55499" spans="62:65" ht="13" thickBot="1">
      <c r="BJ55499" s="138"/>
      <c r="BK55499" s="138"/>
      <c r="BL55499" s="138"/>
      <c r="BM55499" s="138"/>
    </row>
    <row r="55500" spans="62:65" ht="13" thickBot="1">
      <c r="BJ55500" s="138"/>
      <c r="BK55500" s="138"/>
      <c r="BL55500" s="138"/>
      <c r="BM55500" s="138"/>
    </row>
    <row r="55501" spans="62:65" ht="13" thickBot="1">
      <c r="BJ55501" s="138"/>
      <c r="BK55501" s="138"/>
      <c r="BL55501" s="138"/>
      <c r="BM55501" s="138"/>
    </row>
    <row r="55502" spans="62:65" ht="13" thickBot="1">
      <c r="BJ55502" s="138"/>
      <c r="BK55502" s="138"/>
      <c r="BL55502" s="138"/>
      <c r="BM55502" s="138"/>
    </row>
    <row r="55503" spans="62:65" ht="13" thickBot="1">
      <c r="BJ55503" s="138"/>
      <c r="BK55503" s="138"/>
      <c r="BL55503" s="138"/>
      <c r="BM55503" s="138"/>
    </row>
    <row r="55504" spans="62:65" ht="13" thickBot="1">
      <c r="BJ55504" s="138"/>
      <c r="BK55504" s="138"/>
      <c r="BL55504" s="138"/>
      <c r="BM55504" s="138"/>
    </row>
    <row r="55505" spans="62:65" ht="13" thickBot="1">
      <c r="BJ55505" s="138"/>
      <c r="BK55505" s="138"/>
      <c r="BL55505" s="138"/>
      <c r="BM55505" s="138"/>
    </row>
    <row r="55506" spans="62:65" ht="13" thickBot="1">
      <c r="BJ55506" s="138"/>
      <c r="BK55506" s="138"/>
      <c r="BL55506" s="138"/>
      <c r="BM55506" s="138"/>
    </row>
    <row r="55507" spans="62:65" ht="13" thickBot="1">
      <c r="BJ55507" s="138"/>
      <c r="BK55507" s="138"/>
      <c r="BL55507" s="138"/>
      <c r="BM55507" s="138"/>
    </row>
    <row r="55508" spans="62:65" ht="13" thickBot="1">
      <c r="BJ55508" s="138"/>
      <c r="BK55508" s="138"/>
      <c r="BL55508" s="138"/>
      <c r="BM55508" s="138"/>
    </row>
    <row r="55509" spans="62:65" ht="13" thickBot="1">
      <c r="BJ55509" s="138"/>
      <c r="BK55509" s="138"/>
      <c r="BL55509" s="138"/>
      <c r="BM55509" s="138"/>
    </row>
    <row r="55510" spans="62:65" ht="13" thickBot="1">
      <c r="BJ55510" s="138"/>
      <c r="BK55510" s="138"/>
      <c r="BL55510" s="138"/>
      <c r="BM55510" s="138"/>
    </row>
    <row r="55511" spans="62:65" ht="13" thickBot="1">
      <c r="BJ55511" s="138"/>
      <c r="BK55511" s="138"/>
      <c r="BL55511" s="138"/>
      <c r="BM55511" s="138"/>
    </row>
    <row r="55512" spans="62:65" ht="13" thickBot="1">
      <c r="BJ55512" s="138"/>
      <c r="BK55512" s="138"/>
      <c r="BL55512" s="138"/>
      <c r="BM55512" s="138"/>
    </row>
    <row r="55513" spans="62:65" ht="13" thickBot="1">
      <c r="BJ55513" s="138"/>
      <c r="BK55513" s="138"/>
      <c r="BL55513" s="138"/>
      <c r="BM55513" s="138"/>
    </row>
    <row r="55514" spans="62:65" ht="13" thickBot="1">
      <c r="BJ55514" s="138"/>
      <c r="BK55514" s="138"/>
      <c r="BL55514" s="138"/>
      <c r="BM55514" s="138"/>
    </row>
    <row r="55515" spans="62:65" ht="13" thickBot="1">
      <c r="BJ55515" s="138"/>
      <c r="BK55515" s="138"/>
      <c r="BL55515" s="138"/>
      <c r="BM55515" s="138"/>
    </row>
    <row r="55516" spans="62:65" ht="13" thickBot="1">
      <c r="BJ55516" s="138"/>
      <c r="BK55516" s="138"/>
      <c r="BL55516" s="138"/>
      <c r="BM55516" s="138"/>
    </row>
    <row r="55517" spans="62:65" ht="13" thickBot="1">
      <c r="BJ55517" s="138"/>
      <c r="BK55517" s="138"/>
      <c r="BL55517" s="138"/>
      <c r="BM55517" s="138"/>
    </row>
    <row r="55518" spans="62:65" ht="13" thickBot="1">
      <c r="BJ55518" s="138"/>
      <c r="BK55518" s="138"/>
      <c r="BL55518" s="138"/>
      <c r="BM55518" s="138"/>
    </row>
    <row r="55519" spans="62:65" ht="13" thickBot="1">
      <c r="BJ55519" s="138"/>
      <c r="BK55519" s="138"/>
      <c r="BL55519" s="138"/>
      <c r="BM55519" s="138"/>
    </row>
    <row r="55520" spans="62:65" ht="13" thickBot="1">
      <c r="BJ55520" s="138"/>
      <c r="BK55520" s="138"/>
      <c r="BL55520" s="138"/>
      <c r="BM55520" s="138"/>
    </row>
    <row r="55521" spans="62:65" ht="13" thickBot="1">
      <c r="BJ55521" s="138"/>
      <c r="BK55521" s="138"/>
      <c r="BL55521" s="138"/>
      <c r="BM55521" s="138"/>
    </row>
    <row r="55522" spans="62:65" ht="13" thickBot="1">
      <c r="BJ55522" s="138"/>
      <c r="BK55522" s="138"/>
      <c r="BL55522" s="138"/>
      <c r="BM55522" s="138"/>
    </row>
    <row r="55523" spans="62:65" ht="13" thickBot="1">
      <c r="BJ55523" s="138"/>
      <c r="BK55523" s="138"/>
      <c r="BL55523" s="138"/>
      <c r="BM55523" s="138"/>
    </row>
    <row r="55524" spans="62:65" ht="13" thickBot="1">
      <c r="BJ55524" s="138"/>
      <c r="BK55524" s="138"/>
      <c r="BL55524" s="138"/>
      <c r="BM55524" s="138"/>
    </row>
    <row r="55525" spans="62:65" ht="13" thickBot="1">
      <c r="BJ55525" s="138"/>
      <c r="BK55525" s="138"/>
      <c r="BL55525" s="138"/>
      <c r="BM55525" s="138"/>
    </row>
    <row r="55526" spans="62:65" ht="13" thickBot="1">
      <c r="BJ55526" s="138"/>
      <c r="BK55526" s="138"/>
      <c r="BL55526" s="138"/>
      <c r="BM55526" s="138"/>
    </row>
    <row r="55527" spans="62:65" ht="13" thickBot="1">
      <c r="BJ55527" s="138"/>
      <c r="BK55527" s="138"/>
      <c r="BL55527" s="138"/>
      <c r="BM55527" s="138"/>
    </row>
    <row r="55528" spans="62:65" ht="13" thickBot="1">
      <c r="BJ55528" s="138"/>
      <c r="BK55528" s="138"/>
      <c r="BL55528" s="138"/>
      <c r="BM55528" s="138"/>
    </row>
    <row r="55529" spans="62:65" ht="13" thickBot="1">
      <c r="BJ55529" s="138"/>
      <c r="BK55529" s="138"/>
      <c r="BL55529" s="138"/>
      <c r="BM55529" s="138"/>
    </row>
    <row r="55530" spans="62:65" ht="13" thickBot="1">
      <c r="BJ55530" s="138"/>
      <c r="BK55530" s="138"/>
      <c r="BL55530" s="138"/>
      <c r="BM55530" s="138"/>
    </row>
    <row r="55531" spans="62:65" ht="13" thickBot="1">
      <c r="BJ55531" s="138"/>
      <c r="BK55531" s="138"/>
      <c r="BL55531" s="138"/>
      <c r="BM55531" s="138"/>
    </row>
    <row r="55532" spans="62:65" ht="13" thickBot="1">
      <c r="BJ55532" s="138"/>
      <c r="BK55532" s="138"/>
      <c r="BL55532" s="138"/>
      <c r="BM55532" s="138"/>
    </row>
    <row r="55533" spans="62:65" ht="13" thickBot="1">
      <c r="BJ55533" s="138"/>
      <c r="BK55533" s="138"/>
      <c r="BL55533" s="138"/>
      <c r="BM55533" s="138"/>
    </row>
    <row r="55534" spans="62:65" ht="13" thickBot="1">
      <c r="BJ55534" s="138"/>
      <c r="BK55534" s="138"/>
      <c r="BL55534" s="138"/>
      <c r="BM55534" s="138"/>
    </row>
    <row r="55535" spans="62:65" ht="13" thickBot="1">
      <c r="BJ55535" s="138"/>
      <c r="BK55535" s="138"/>
      <c r="BL55535" s="138"/>
      <c r="BM55535" s="138"/>
    </row>
    <row r="55536" spans="62:65" ht="13" thickBot="1">
      <c r="BJ55536" s="138"/>
      <c r="BK55536" s="138"/>
      <c r="BL55536" s="138"/>
      <c r="BM55536" s="138"/>
    </row>
    <row r="55537" spans="62:65" ht="13" thickBot="1">
      <c r="BJ55537" s="138"/>
      <c r="BK55537" s="138"/>
      <c r="BL55537" s="138"/>
      <c r="BM55537" s="138"/>
    </row>
    <row r="55538" spans="62:65" ht="13" thickBot="1">
      <c r="BJ55538" s="138"/>
      <c r="BK55538" s="138"/>
      <c r="BL55538" s="138"/>
      <c r="BM55538" s="138"/>
    </row>
    <row r="55539" spans="62:65" ht="13" thickBot="1">
      <c r="BJ55539" s="138"/>
      <c r="BK55539" s="138"/>
      <c r="BL55539" s="138"/>
      <c r="BM55539" s="138"/>
    </row>
    <row r="55540" spans="62:65" ht="13" thickBot="1">
      <c r="BJ55540" s="138"/>
      <c r="BK55540" s="138"/>
      <c r="BL55540" s="138"/>
      <c r="BM55540" s="138"/>
    </row>
    <row r="55541" spans="62:65" ht="13" thickBot="1">
      <c r="BJ55541" s="138"/>
      <c r="BK55541" s="138"/>
      <c r="BL55541" s="138"/>
      <c r="BM55541" s="138"/>
    </row>
    <row r="55542" spans="62:65" ht="13" thickBot="1">
      <c r="BJ55542" s="138"/>
      <c r="BK55542" s="138"/>
      <c r="BL55542" s="138"/>
      <c r="BM55542" s="138"/>
    </row>
    <row r="55543" spans="62:65" ht="13" thickBot="1">
      <c r="BJ55543" s="138"/>
      <c r="BK55543" s="138"/>
      <c r="BL55543" s="138"/>
      <c r="BM55543" s="138"/>
    </row>
    <row r="55544" spans="62:65" ht="13" thickBot="1">
      <c r="BJ55544" s="138"/>
      <c r="BK55544" s="138"/>
      <c r="BL55544" s="138"/>
      <c r="BM55544" s="138"/>
    </row>
    <row r="55545" spans="62:65" ht="13" thickBot="1">
      <c r="BJ55545" s="138"/>
      <c r="BK55545" s="138"/>
      <c r="BL55545" s="138"/>
      <c r="BM55545" s="138"/>
    </row>
    <row r="55546" spans="62:65" ht="13" thickBot="1">
      <c r="BJ55546" s="138"/>
      <c r="BK55546" s="138"/>
      <c r="BL55546" s="138"/>
      <c r="BM55546" s="138"/>
    </row>
    <row r="55547" spans="62:65" ht="13" thickBot="1">
      <c r="BJ55547" s="138"/>
      <c r="BK55547" s="138"/>
      <c r="BL55547" s="138"/>
      <c r="BM55547" s="138"/>
    </row>
    <row r="55548" spans="62:65" ht="13" thickBot="1">
      <c r="BJ55548" s="138"/>
      <c r="BK55548" s="138"/>
      <c r="BL55548" s="138"/>
      <c r="BM55548" s="138"/>
    </row>
    <row r="55549" spans="62:65" ht="13" thickBot="1">
      <c r="BJ55549" s="138"/>
      <c r="BK55549" s="138"/>
      <c r="BL55549" s="138"/>
      <c r="BM55549" s="138"/>
    </row>
    <row r="55550" spans="62:65" ht="13" thickBot="1">
      <c r="BJ55550" s="138"/>
      <c r="BK55550" s="138"/>
      <c r="BL55550" s="138"/>
      <c r="BM55550" s="138"/>
    </row>
    <row r="55551" spans="62:65" ht="13" thickBot="1">
      <c r="BJ55551" s="138"/>
      <c r="BK55551" s="138"/>
      <c r="BL55551" s="138"/>
      <c r="BM55551" s="138"/>
    </row>
    <row r="55552" spans="62:65" ht="13" thickBot="1">
      <c r="BJ55552" s="138"/>
      <c r="BK55552" s="138"/>
      <c r="BL55552" s="138"/>
      <c r="BM55552" s="138"/>
    </row>
    <row r="55553" spans="62:65" ht="13" thickBot="1">
      <c r="BJ55553" s="138"/>
      <c r="BK55553" s="138"/>
      <c r="BL55553" s="138"/>
      <c r="BM55553" s="138"/>
    </row>
    <row r="55554" spans="62:65" ht="13" thickBot="1">
      <c r="BJ55554" s="138"/>
      <c r="BK55554" s="138"/>
      <c r="BL55554" s="138"/>
      <c r="BM55554" s="138"/>
    </row>
    <row r="55555" spans="62:65" ht="13" thickBot="1">
      <c r="BJ55555" s="138"/>
      <c r="BK55555" s="138"/>
      <c r="BL55555" s="138"/>
      <c r="BM55555" s="138"/>
    </row>
    <row r="55556" spans="62:65" ht="13" thickBot="1">
      <c r="BJ55556" s="138"/>
      <c r="BK55556" s="138"/>
      <c r="BL55556" s="138"/>
      <c r="BM55556" s="138"/>
    </row>
    <row r="55557" spans="62:65" ht="13" thickBot="1">
      <c r="BJ55557" s="138"/>
      <c r="BK55557" s="138"/>
      <c r="BL55557" s="138"/>
      <c r="BM55557" s="138"/>
    </row>
    <row r="55558" spans="62:65" ht="13" thickBot="1">
      <c r="BJ55558" s="138"/>
      <c r="BK55558" s="138"/>
      <c r="BL55558" s="138"/>
      <c r="BM55558" s="138"/>
    </row>
    <row r="55559" spans="62:65" ht="13" thickBot="1">
      <c r="BJ55559" s="138"/>
      <c r="BK55559" s="138"/>
      <c r="BL55559" s="138"/>
      <c r="BM55559" s="138"/>
    </row>
    <row r="55560" spans="62:65" ht="13" thickBot="1">
      <c r="BJ55560" s="138"/>
      <c r="BK55560" s="138"/>
      <c r="BL55560" s="138"/>
      <c r="BM55560" s="138"/>
    </row>
    <row r="55561" spans="62:65" ht="13" thickBot="1">
      <c r="BJ55561" s="138"/>
      <c r="BK55561" s="138"/>
      <c r="BL55561" s="138"/>
      <c r="BM55561" s="138"/>
    </row>
    <row r="55562" spans="62:65" ht="13" thickBot="1">
      <c r="BJ55562" s="138"/>
      <c r="BK55562" s="138"/>
      <c r="BL55562" s="138"/>
      <c r="BM55562" s="138"/>
    </row>
    <row r="55563" spans="62:65" ht="13" thickBot="1">
      <c r="BJ55563" s="138"/>
      <c r="BK55563" s="138"/>
      <c r="BL55563" s="138"/>
      <c r="BM55563" s="138"/>
    </row>
    <row r="55564" spans="62:65" ht="13" thickBot="1">
      <c r="BJ55564" s="138"/>
      <c r="BK55564" s="138"/>
      <c r="BL55564" s="138"/>
      <c r="BM55564" s="138"/>
    </row>
    <row r="55565" spans="62:65" ht="13" thickBot="1">
      <c r="BJ55565" s="138"/>
      <c r="BK55565" s="138"/>
      <c r="BL55565" s="138"/>
      <c r="BM55565" s="138"/>
    </row>
    <row r="55566" spans="62:65" ht="13" thickBot="1">
      <c r="BJ55566" s="138"/>
      <c r="BK55566" s="138"/>
      <c r="BL55566" s="138"/>
      <c r="BM55566" s="138"/>
    </row>
    <row r="55567" spans="62:65" ht="13" thickBot="1">
      <c r="BJ55567" s="138"/>
      <c r="BK55567" s="138"/>
      <c r="BL55567" s="138"/>
      <c r="BM55567" s="138"/>
    </row>
    <row r="55568" spans="62:65" ht="13" thickBot="1">
      <c r="BJ55568" s="138"/>
      <c r="BK55568" s="138"/>
      <c r="BL55568" s="138"/>
      <c r="BM55568" s="138"/>
    </row>
    <row r="55569" spans="62:65" ht="13" thickBot="1">
      <c r="BJ55569" s="138"/>
      <c r="BK55569" s="138"/>
      <c r="BL55569" s="138"/>
      <c r="BM55569" s="138"/>
    </row>
    <row r="55570" spans="62:65" ht="13" thickBot="1">
      <c r="BJ55570" s="138"/>
      <c r="BK55570" s="138"/>
      <c r="BL55570" s="138"/>
      <c r="BM55570" s="138"/>
    </row>
    <row r="55571" spans="62:65" ht="13" thickBot="1">
      <c r="BJ55571" s="138"/>
      <c r="BK55571" s="138"/>
      <c r="BL55571" s="138"/>
      <c r="BM55571" s="138"/>
    </row>
    <row r="55572" spans="62:65" ht="13" thickBot="1">
      <c r="BJ55572" s="138"/>
      <c r="BK55572" s="138"/>
      <c r="BL55572" s="138"/>
      <c r="BM55572" s="138"/>
    </row>
    <row r="55573" spans="62:65" ht="13" thickBot="1">
      <c r="BJ55573" s="138"/>
      <c r="BK55573" s="138"/>
      <c r="BL55573" s="138"/>
      <c r="BM55573" s="138"/>
    </row>
    <row r="55574" spans="62:65" ht="13" thickBot="1">
      <c r="BJ55574" s="138"/>
      <c r="BK55574" s="138"/>
      <c r="BL55574" s="138"/>
      <c r="BM55574" s="138"/>
    </row>
    <row r="55575" spans="62:65" ht="13" thickBot="1">
      <c r="BJ55575" s="138"/>
      <c r="BK55575" s="138"/>
      <c r="BL55575" s="138"/>
      <c r="BM55575" s="138"/>
    </row>
    <row r="55576" spans="62:65" ht="13" thickBot="1">
      <c r="BJ55576" s="138"/>
      <c r="BK55576" s="138"/>
      <c r="BL55576" s="138"/>
      <c r="BM55576" s="138"/>
    </row>
    <row r="55577" spans="62:65" ht="13" thickBot="1">
      <c r="BJ55577" s="138"/>
      <c r="BK55577" s="138"/>
      <c r="BL55577" s="138"/>
      <c r="BM55577" s="138"/>
    </row>
    <row r="55578" spans="62:65" ht="13" thickBot="1">
      <c r="BJ55578" s="138"/>
      <c r="BK55578" s="138"/>
      <c r="BL55578" s="138"/>
      <c r="BM55578" s="138"/>
    </row>
    <row r="55579" spans="62:65" ht="13" thickBot="1">
      <c r="BJ55579" s="138"/>
      <c r="BK55579" s="138"/>
      <c r="BL55579" s="138"/>
      <c r="BM55579" s="138"/>
    </row>
    <row r="55580" spans="62:65" ht="13" thickBot="1">
      <c r="BJ55580" s="138"/>
      <c r="BK55580" s="138"/>
      <c r="BL55580" s="138"/>
      <c r="BM55580" s="138"/>
    </row>
    <row r="55581" spans="62:65" ht="13" thickBot="1">
      <c r="BJ55581" s="138"/>
      <c r="BK55581" s="138"/>
      <c r="BL55581" s="138"/>
      <c r="BM55581" s="138"/>
    </row>
    <row r="55582" spans="62:65" ht="13" thickBot="1">
      <c r="BJ55582" s="138"/>
      <c r="BK55582" s="138"/>
      <c r="BL55582" s="138"/>
      <c r="BM55582" s="138"/>
    </row>
    <row r="55583" spans="62:65" ht="13" thickBot="1">
      <c r="BJ55583" s="138"/>
      <c r="BK55583" s="138"/>
      <c r="BL55583" s="138"/>
      <c r="BM55583" s="138"/>
    </row>
    <row r="55584" spans="62:65" ht="13" thickBot="1">
      <c r="BJ55584" s="138"/>
      <c r="BK55584" s="138"/>
      <c r="BL55584" s="138"/>
      <c r="BM55584" s="138"/>
    </row>
    <row r="55585" spans="62:65" ht="13" thickBot="1">
      <c r="BJ55585" s="138"/>
      <c r="BK55585" s="138"/>
      <c r="BL55585" s="138"/>
      <c r="BM55585" s="138"/>
    </row>
    <row r="55586" spans="62:65" ht="13" thickBot="1">
      <c r="BJ55586" s="138"/>
      <c r="BK55586" s="138"/>
      <c r="BL55586" s="138"/>
      <c r="BM55586" s="138"/>
    </row>
    <row r="55587" spans="62:65" ht="13" thickBot="1">
      <c r="BJ55587" s="138"/>
      <c r="BK55587" s="138"/>
      <c r="BL55587" s="138"/>
      <c r="BM55587" s="138"/>
    </row>
    <row r="55588" spans="62:65" ht="13" thickBot="1">
      <c r="BJ55588" s="138"/>
      <c r="BK55588" s="138"/>
      <c r="BL55588" s="138"/>
      <c r="BM55588" s="138"/>
    </row>
    <row r="55589" spans="62:65" ht="13" thickBot="1">
      <c r="BJ55589" s="138"/>
      <c r="BK55589" s="138"/>
      <c r="BL55589" s="138"/>
      <c r="BM55589" s="138"/>
    </row>
    <row r="55590" spans="62:65" ht="13" thickBot="1">
      <c r="BJ55590" s="138"/>
      <c r="BK55590" s="138"/>
      <c r="BL55590" s="138"/>
      <c r="BM55590" s="138"/>
    </row>
    <row r="55591" spans="62:65" ht="13" thickBot="1">
      <c r="BJ55591" s="138"/>
      <c r="BK55591" s="138"/>
      <c r="BL55591" s="138"/>
      <c r="BM55591" s="138"/>
    </row>
    <row r="55592" spans="62:65" ht="13" thickBot="1">
      <c r="BJ55592" s="138"/>
      <c r="BK55592" s="138"/>
      <c r="BL55592" s="138"/>
      <c r="BM55592" s="138"/>
    </row>
    <row r="55593" spans="62:65" ht="13" thickBot="1">
      <c r="BJ55593" s="138"/>
      <c r="BK55593" s="138"/>
      <c r="BL55593" s="138"/>
      <c r="BM55593" s="138"/>
    </row>
    <row r="55594" spans="62:65" ht="13" thickBot="1">
      <c r="BJ55594" s="138"/>
      <c r="BK55594" s="138"/>
      <c r="BL55594" s="138"/>
      <c r="BM55594" s="138"/>
    </row>
    <row r="55595" spans="62:65" ht="13" thickBot="1">
      <c r="BJ55595" s="138"/>
      <c r="BK55595" s="138"/>
      <c r="BL55595" s="138"/>
      <c r="BM55595" s="138"/>
    </row>
    <row r="55596" spans="62:65" ht="13" thickBot="1">
      <c r="BJ55596" s="138"/>
      <c r="BK55596" s="138"/>
      <c r="BL55596" s="138"/>
      <c r="BM55596" s="138"/>
    </row>
    <row r="55597" spans="62:65" ht="13" thickBot="1">
      <c r="BJ55597" s="138"/>
      <c r="BK55597" s="138"/>
      <c r="BL55597" s="138"/>
      <c r="BM55597" s="138"/>
    </row>
    <row r="55598" spans="62:65" ht="13" thickBot="1">
      <c r="BJ55598" s="138"/>
      <c r="BK55598" s="138"/>
      <c r="BL55598" s="138"/>
      <c r="BM55598" s="138"/>
    </row>
    <row r="55599" spans="62:65" ht="13" thickBot="1">
      <c r="BJ55599" s="138"/>
      <c r="BK55599" s="138"/>
      <c r="BL55599" s="138"/>
      <c r="BM55599" s="138"/>
    </row>
    <row r="55600" spans="62:65" ht="13" thickBot="1">
      <c r="BJ55600" s="138"/>
      <c r="BK55600" s="138"/>
      <c r="BL55600" s="138"/>
      <c r="BM55600" s="138"/>
    </row>
    <row r="55601" spans="62:65" ht="13" thickBot="1">
      <c r="BJ55601" s="138"/>
      <c r="BK55601" s="138"/>
      <c r="BL55601" s="138"/>
      <c r="BM55601" s="138"/>
    </row>
    <row r="55602" spans="62:65" ht="13" thickBot="1">
      <c r="BJ55602" s="138"/>
      <c r="BK55602" s="138"/>
      <c r="BL55602" s="138"/>
      <c r="BM55602" s="138"/>
    </row>
    <row r="55603" spans="62:65" ht="13" thickBot="1">
      <c r="BJ55603" s="138"/>
      <c r="BK55603" s="138"/>
      <c r="BL55603" s="138"/>
      <c r="BM55603" s="138"/>
    </row>
    <row r="55604" spans="62:65" ht="13" thickBot="1">
      <c r="BJ55604" s="138"/>
      <c r="BK55604" s="138"/>
      <c r="BL55604" s="138"/>
      <c r="BM55604" s="138"/>
    </row>
    <row r="55605" spans="62:65" ht="13" thickBot="1">
      <c r="BJ55605" s="138"/>
      <c r="BK55605" s="138"/>
      <c r="BL55605" s="138"/>
      <c r="BM55605" s="138"/>
    </row>
    <row r="55606" spans="62:65" ht="13" thickBot="1">
      <c r="BJ55606" s="138"/>
      <c r="BK55606" s="138"/>
      <c r="BL55606" s="138"/>
      <c r="BM55606" s="138"/>
    </row>
    <row r="55607" spans="62:65" ht="13" thickBot="1">
      <c r="BJ55607" s="138"/>
      <c r="BK55607" s="138"/>
      <c r="BL55607" s="138"/>
      <c r="BM55607" s="138"/>
    </row>
    <row r="55608" spans="62:65" ht="13" thickBot="1">
      <c r="BJ55608" s="138"/>
      <c r="BK55608" s="138"/>
      <c r="BL55608" s="138"/>
      <c r="BM55608" s="138"/>
    </row>
    <row r="55609" spans="62:65" ht="13" thickBot="1">
      <c r="BJ55609" s="138"/>
      <c r="BK55609" s="138"/>
      <c r="BL55609" s="138"/>
      <c r="BM55609" s="138"/>
    </row>
    <row r="55610" spans="62:65" ht="13" thickBot="1">
      <c r="BJ55610" s="138"/>
      <c r="BK55610" s="138"/>
      <c r="BL55610" s="138"/>
      <c r="BM55610" s="138"/>
    </row>
    <row r="55611" spans="62:65" ht="13" thickBot="1">
      <c r="BJ55611" s="138"/>
      <c r="BK55611" s="138"/>
      <c r="BL55611" s="138"/>
      <c r="BM55611" s="138"/>
    </row>
    <row r="55612" spans="62:65" ht="13" thickBot="1">
      <c r="BJ55612" s="138"/>
      <c r="BK55612" s="138"/>
      <c r="BL55612" s="138"/>
      <c r="BM55612" s="138"/>
    </row>
    <row r="55613" spans="62:65" ht="13" thickBot="1">
      <c r="BJ55613" s="138"/>
      <c r="BK55613" s="138"/>
      <c r="BL55613" s="138"/>
      <c r="BM55613" s="138"/>
    </row>
    <row r="55614" spans="62:65" ht="13" thickBot="1">
      <c r="BJ55614" s="138"/>
      <c r="BK55614" s="138"/>
      <c r="BL55614" s="138"/>
      <c r="BM55614" s="138"/>
    </row>
    <row r="55615" spans="62:65" ht="13" thickBot="1">
      <c r="BJ55615" s="138"/>
      <c r="BK55615" s="138"/>
      <c r="BL55615" s="138"/>
      <c r="BM55615" s="138"/>
    </row>
    <row r="55616" spans="62:65" ht="13" thickBot="1">
      <c r="BJ55616" s="138"/>
      <c r="BK55616" s="138"/>
      <c r="BL55616" s="138"/>
      <c r="BM55616" s="138"/>
    </row>
    <row r="55617" spans="62:65" ht="13" thickBot="1">
      <c r="BJ55617" s="138"/>
      <c r="BK55617" s="138"/>
      <c r="BL55617" s="138"/>
      <c r="BM55617" s="138"/>
    </row>
    <row r="55618" spans="62:65" ht="13" thickBot="1">
      <c r="BJ55618" s="138"/>
      <c r="BK55618" s="138"/>
      <c r="BL55618" s="138"/>
      <c r="BM55618" s="138"/>
    </row>
    <row r="55619" spans="62:65" ht="13" thickBot="1">
      <c r="BJ55619" s="138"/>
      <c r="BK55619" s="138"/>
      <c r="BL55619" s="138"/>
      <c r="BM55619" s="138"/>
    </row>
    <row r="55620" spans="62:65" ht="13" thickBot="1">
      <c r="BJ55620" s="138"/>
      <c r="BK55620" s="138"/>
      <c r="BL55620" s="138"/>
      <c r="BM55620" s="138"/>
    </row>
    <row r="55621" spans="62:65" ht="13" thickBot="1">
      <c r="BJ55621" s="138"/>
      <c r="BK55621" s="138"/>
      <c r="BL55621" s="138"/>
      <c r="BM55621" s="138"/>
    </row>
    <row r="55622" spans="62:65" ht="13" thickBot="1">
      <c r="BJ55622" s="138"/>
      <c r="BK55622" s="138"/>
      <c r="BL55622" s="138"/>
      <c r="BM55622" s="138"/>
    </row>
    <row r="55623" spans="62:65" ht="13" thickBot="1">
      <c r="BJ55623" s="138"/>
      <c r="BK55623" s="138"/>
      <c r="BL55623" s="138"/>
      <c r="BM55623" s="138"/>
    </row>
    <row r="55624" spans="62:65" ht="13" thickBot="1">
      <c r="BJ55624" s="138"/>
      <c r="BK55624" s="138"/>
      <c r="BL55624" s="138"/>
      <c r="BM55624" s="138"/>
    </row>
    <row r="55625" spans="62:65" ht="13" thickBot="1">
      <c r="BJ55625" s="138"/>
      <c r="BK55625" s="138"/>
      <c r="BL55625" s="138"/>
      <c r="BM55625" s="138"/>
    </row>
    <row r="55626" spans="62:65" ht="13" thickBot="1">
      <c r="BJ55626" s="138"/>
      <c r="BK55626" s="138"/>
      <c r="BL55626" s="138"/>
      <c r="BM55626" s="138"/>
    </row>
    <row r="55627" spans="62:65" ht="13" thickBot="1">
      <c r="BJ55627" s="138"/>
      <c r="BK55627" s="138"/>
      <c r="BL55627" s="138"/>
      <c r="BM55627" s="138"/>
    </row>
    <row r="55628" spans="62:65" ht="13" thickBot="1">
      <c r="BJ55628" s="138"/>
      <c r="BK55628" s="138"/>
      <c r="BL55628" s="138"/>
      <c r="BM55628" s="138"/>
    </row>
    <row r="55629" spans="62:65" ht="13" thickBot="1">
      <c r="BJ55629" s="138"/>
      <c r="BK55629" s="138"/>
      <c r="BL55629" s="138"/>
      <c r="BM55629" s="138"/>
    </row>
    <row r="55630" spans="62:65" ht="13" thickBot="1">
      <c r="BJ55630" s="138"/>
      <c r="BK55630" s="138"/>
      <c r="BL55630" s="138"/>
      <c r="BM55630" s="138"/>
    </row>
    <row r="55631" spans="62:65" ht="13" thickBot="1">
      <c r="BJ55631" s="138"/>
      <c r="BK55631" s="138"/>
      <c r="BL55631" s="138"/>
      <c r="BM55631" s="138"/>
    </row>
    <row r="55632" spans="62:65" ht="13" thickBot="1">
      <c r="BJ55632" s="138"/>
      <c r="BK55632" s="138"/>
      <c r="BL55632" s="138"/>
      <c r="BM55632" s="138"/>
    </row>
    <row r="55633" spans="62:65" ht="13" thickBot="1">
      <c r="BJ55633" s="138"/>
      <c r="BK55633" s="138"/>
      <c r="BL55633" s="138"/>
      <c r="BM55633" s="138"/>
    </row>
    <row r="55634" spans="62:65" ht="13" thickBot="1">
      <c r="BJ55634" s="138"/>
      <c r="BK55634" s="138"/>
      <c r="BL55634" s="138"/>
      <c r="BM55634" s="138"/>
    </row>
    <row r="55635" spans="62:65" ht="13" thickBot="1">
      <c r="BJ55635" s="138"/>
      <c r="BK55635" s="138"/>
      <c r="BL55635" s="138"/>
      <c r="BM55635" s="138"/>
    </row>
    <row r="55636" spans="62:65" ht="13" thickBot="1">
      <c r="BJ55636" s="138"/>
      <c r="BK55636" s="138"/>
      <c r="BL55636" s="138"/>
      <c r="BM55636" s="138"/>
    </row>
    <row r="55637" spans="62:65" ht="13" thickBot="1">
      <c r="BJ55637" s="138"/>
      <c r="BK55637" s="138"/>
      <c r="BL55637" s="138"/>
      <c r="BM55637" s="138"/>
    </row>
    <row r="55638" spans="62:65" ht="13" thickBot="1">
      <c r="BJ55638" s="138"/>
      <c r="BK55638" s="138"/>
      <c r="BL55638" s="138"/>
      <c r="BM55638" s="138"/>
    </row>
    <row r="55639" spans="62:65" ht="13" thickBot="1">
      <c r="BJ55639" s="138"/>
      <c r="BK55639" s="138"/>
      <c r="BL55639" s="138"/>
      <c r="BM55639" s="138"/>
    </row>
    <row r="55640" spans="62:65" ht="13" thickBot="1">
      <c r="BJ55640" s="138"/>
      <c r="BK55640" s="138"/>
      <c r="BL55640" s="138"/>
      <c r="BM55640" s="138"/>
    </row>
    <row r="55641" spans="62:65" ht="13" thickBot="1">
      <c r="BJ55641" s="138"/>
      <c r="BK55641" s="138"/>
      <c r="BL55641" s="138"/>
      <c r="BM55641" s="138"/>
    </row>
    <row r="55642" spans="62:65" ht="13" thickBot="1">
      <c r="BJ55642" s="138"/>
      <c r="BK55642" s="138"/>
      <c r="BL55642" s="138"/>
      <c r="BM55642" s="138"/>
    </row>
    <row r="55643" spans="62:65" ht="13" thickBot="1">
      <c r="BJ55643" s="138"/>
      <c r="BK55643" s="138"/>
      <c r="BL55643" s="138"/>
      <c r="BM55643" s="138"/>
    </row>
    <row r="55644" spans="62:65" ht="13" thickBot="1">
      <c r="BJ55644" s="138"/>
      <c r="BK55644" s="138"/>
      <c r="BL55644" s="138"/>
      <c r="BM55644" s="138"/>
    </row>
    <row r="55645" spans="62:65" ht="13" thickBot="1">
      <c r="BJ55645" s="138"/>
      <c r="BK55645" s="138"/>
      <c r="BL55645" s="138"/>
      <c r="BM55645" s="138"/>
    </row>
    <row r="55646" spans="62:65" ht="13" thickBot="1">
      <c r="BJ55646" s="138"/>
      <c r="BK55646" s="138"/>
      <c r="BL55646" s="138"/>
      <c r="BM55646" s="138"/>
    </row>
    <row r="55647" spans="62:65" ht="13" thickBot="1">
      <c r="BJ55647" s="138"/>
      <c r="BK55647" s="138"/>
      <c r="BL55647" s="138"/>
      <c r="BM55647" s="138"/>
    </row>
    <row r="55648" spans="62:65" ht="13" thickBot="1">
      <c r="BJ55648" s="138"/>
      <c r="BK55648" s="138"/>
      <c r="BL55648" s="138"/>
      <c r="BM55648" s="138"/>
    </row>
    <row r="55649" spans="62:65" ht="13" thickBot="1">
      <c r="BJ55649" s="138"/>
      <c r="BK55649" s="138"/>
      <c r="BL55649" s="138"/>
      <c r="BM55649" s="138"/>
    </row>
    <row r="55650" spans="62:65" ht="13" thickBot="1">
      <c r="BJ55650" s="138"/>
      <c r="BK55650" s="138"/>
      <c r="BL55650" s="138"/>
      <c r="BM55650" s="138"/>
    </row>
    <row r="55651" spans="62:65" ht="13" thickBot="1">
      <c r="BJ55651" s="138"/>
      <c r="BK55651" s="138"/>
      <c r="BL55651" s="138"/>
      <c r="BM55651" s="138"/>
    </row>
    <row r="55652" spans="62:65" ht="13" thickBot="1">
      <c r="BJ55652" s="138"/>
      <c r="BK55652" s="138"/>
      <c r="BL55652" s="138"/>
      <c r="BM55652" s="138"/>
    </row>
    <row r="55653" spans="62:65" ht="13" thickBot="1">
      <c r="BJ55653" s="138"/>
      <c r="BK55653" s="138"/>
      <c r="BL55653" s="138"/>
      <c r="BM55653" s="138"/>
    </row>
    <row r="55654" spans="62:65" ht="13" thickBot="1">
      <c r="BJ55654" s="138"/>
      <c r="BK55654" s="138"/>
      <c r="BL55654" s="138"/>
      <c r="BM55654" s="138"/>
    </row>
    <row r="55655" spans="62:65" ht="13" thickBot="1">
      <c r="BJ55655" s="138"/>
      <c r="BK55655" s="138"/>
      <c r="BL55655" s="138"/>
      <c r="BM55655" s="138"/>
    </row>
    <row r="55656" spans="62:65" ht="13" thickBot="1">
      <c r="BJ55656" s="138"/>
      <c r="BK55656" s="138"/>
      <c r="BL55656" s="138"/>
      <c r="BM55656" s="138"/>
    </row>
    <row r="55657" spans="62:65" ht="13" thickBot="1">
      <c r="BJ55657" s="138"/>
      <c r="BK55657" s="138"/>
      <c r="BL55657" s="138"/>
      <c r="BM55657" s="138"/>
    </row>
    <row r="55658" spans="62:65" ht="13" thickBot="1">
      <c r="BJ55658" s="138"/>
      <c r="BK55658" s="138"/>
      <c r="BL55658" s="138"/>
      <c r="BM55658" s="138"/>
    </row>
    <row r="55659" spans="62:65" ht="13" thickBot="1">
      <c r="BJ55659" s="138"/>
      <c r="BK55659" s="138"/>
      <c r="BL55659" s="138"/>
      <c r="BM55659" s="138"/>
    </row>
    <row r="55660" spans="62:65" ht="13" thickBot="1">
      <c r="BJ55660" s="138"/>
      <c r="BK55660" s="138"/>
      <c r="BL55660" s="138"/>
      <c r="BM55660" s="138"/>
    </row>
    <row r="55661" spans="62:65" ht="13" thickBot="1">
      <c r="BJ55661" s="138"/>
      <c r="BK55661" s="138"/>
      <c r="BL55661" s="138"/>
      <c r="BM55661" s="138"/>
    </row>
    <row r="55662" spans="62:65" ht="13" thickBot="1">
      <c r="BJ55662" s="138"/>
      <c r="BK55662" s="138"/>
      <c r="BL55662" s="138"/>
      <c r="BM55662" s="138"/>
    </row>
    <row r="55663" spans="62:65" ht="13" thickBot="1">
      <c r="BJ55663" s="138"/>
      <c r="BK55663" s="138"/>
      <c r="BL55663" s="138"/>
      <c r="BM55663" s="138"/>
    </row>
    <row r="55664" spans="62:65" ht="13" thickBot="1">
      <c r="BJ55664" s="138"/>
      <c r="BK55664" s="138"/>
      <c r="BL55664" s="138"/>
      <c r="BM55664" s="138"/>
    </row>
    <row r="55665" spans="62:65" ht="13" thickBot="1">
      <c r="BJ55665" s="138"/>
      <c r="BK55665" s="138"/>
      <c r="BL55665" s="138"/>
      <c r="BM55665" s="138"/>
    </row>
    <row r="55666" spans="62:65" ht="13" thickBot="1">
      <c r="BJ55666" s="138"/>
      <c r="BK55666" s="138"/>
      <c r="BL55666" s="138"/>
      <c r="BM55666" s="138"/>
    </row>
    <row r="55667" spans="62:65" ht="13" thickBot="1">
      <c r="BJ55667" s="138"/>
      <c r="BK55667" s="138"/>
      <c r="BL55667" s="138"/>
      <c r="BM55667" s="138"/>
    </row>
    <row r="55668" spans="62:65" ht="13" thickBot="1">
      <c r="BJ55668" s="138"/>
      <c r="BK55668" s="138"/>
      <c r="BL55668" s="138"/>
      <c r="BM55668" s="138"/>
    </row>
    <row r="55669" spans="62:65" ht="13" thickBot="1">
      <c r="BJ55669" s="138"/>
      <c r="BK55669" s="138"/>
      <c r="BL55669" s="138"/>
      <c r="BM55669" s="138"/>
    </row>
    <row r="55670" spans="62:65" ht="13" thickBot="1">
      <c r="BJ55670" s="138"/>
      <c r="BK55670" s="138"/>
      <c r="BL55670" s="138"/>
      <c r="BM55670" s="138"/>
    </row>
    <row r="55671" spans="62:65" ht="13" thickBot="1">
      <c r="BJ55671" s="138"/>
      <c r="BK55671" s="138"/>
      <c r="BL55671" s="138"/>
      <c r="BM55671" s="138"/>
    </row>
    <row r="55672" spans="62:65" ht="13" thickBot="1">
      <c r="BJ55672" s="138"/>
      <c r="BK55672" s="138"/>
      <c r="BL55672" s="138"/>
      <c r="BM55672" s="138"/>
    </row>
    <row r="55673" spans="62:65" ht="13" thickBot="1">
      <c r="BJ55673" s="138"/>
      <c r="BK55673" s="138"/>
      <c r="BL55673" s="138"/>
      <c r="BM55673" s="138"/>
    </row>
    <row r="55674" spans="62:65" ht="13" thickBot="1">
      <c r="BJ55674" s="138"/>
      <c r="BK55674" s="138"/>
      <c r="BL55674" s="138"/>
      <c r="BM55674" s="138"/>
    </row>
    <row r="55675" spans="62:65" ht="13" thickBot="1">
      <c r="BJ55675" s="138"/>
      <c r="BK55675" s="138"/>
      <c r="BL55675" s="138"/>
      <c r="BM55675" s="138"/>
    </row>
    <row r="55676" spans="62:65" ht="13" thickBot="1">
      <c r="BJ55676" s="138"/>
      <c r="BK55676" s="138"/>
      <c r="BL55676" s="138"/>
      <c r="BM55676" s="138"/>
    </row>
    <row r="55677" spans="62:65" ht="13" thickBot="1">
      <c r="BJ55677" s="138"/>
      <c r="BK55677" s="138"/>
      <c r="BL55677" s="138"/>
      <c r="BM55677" s="138"/>
    </row>
    <row r="55678" spans="62:65" ht="13" thickBot="1">
      <c r="BJ55678" s="138"/>
      <c r="BK55678" s="138"/>
      <c r="BL55678" s="138"/>
      <c r="BM55678" s="138"/>
    </row>
    <row r="55679" spans="62:65" ht="13" thickBot="1">
      <c r="BJ55679" s="138"/>
      <c r="BK55679" s="138"/>
      <c r="BL55679" s="138"/>
      <c r="BM55679" s="138"/>
    </row>
    <row r="55680" spans="62:65" ht="13" thickBot="1">
      <c r="BJ55680" s="138"/>
      <c r="BK55680" s="138"/>
      <c r="BL55680" s="138"/>
      <c r="BM55680" s="138"/>
    </row>
    <row r="55681" spans="62:65" ht="13" thickBot="1">
      <c r="BJ55681" s="138"/>
      <c r="BK55681" s="138"/>
      <c r="BL55681" s="138"/>
      <c r="BM55681" s="138"/>
    </row>
    <row r="55682" spans="62:65" ht="13" thickBot="1">
      <c r="BJ55682" s="138"/>
      <c r="BK55682" s="138"/>
      <c r="BL55682" s="138"/>
      <c r="BM55682" s="138"/>
    </row>
    <row r="55683" spans="62:65" ht="13" thickBot="1">
      <c r="BJ55683" s="138"/>
      <c r="BK55683" s="138"/>
      <c r="BL55683" s="138"/>
      <c r="BM55683" s="138"/>
    </row>
    <row r="55684" spans="62:65" ht="13" thickBot="1">
      <c r="BJ55684" s="138"/>
      <c r="BK55684" s="138"/>
      <c r="BL55684" s="138"/>
      <c r="BM55684" s="138"/>
    </row>
    <row r="55685" spans="62:65" ht="13" thickBot="1">
      <c r="BJ55685" s="138"/>
      <c r="BK55685" s="138"/>
      <c r="BL55685" s="138"/>
      <c r="BM55685" s="138"/>
    </row>
    <row r="55686" spans="62:65" ht="13" thickBot="1">
      <c r="BJ55686" s="138"/>
      <c r="BK55686" s="138"/>
      <c r="BL55686" s="138"/>
      <c r="BM55686" s="138"/>
    </row>
    <row r="55687" spans="62:65" ht="13" thickBot="1">
      <c r="BJ55687" s="138"/>
      <c r="BK55687" s="138"/>
      <c r="BL55687" s="138"/>
      <c r="BM55687" s="138"/>
    </row>
    <row r="55688" spans="62:65" ht="13" thickBot="1">
      <c r="BJ55688" s="138"/>
      <c r="BK55688" s="138"/>
      <c r="BL55688" s="138"/>
      <c r="BM55688" s="138"/>
    </row>
    <row r="55689" spans="62:65" ht="13" thickBot="1">
      <c r="BJ55689" s="138"/>
      <c r="BK55689" s="138"/>
      <c r="BL55689" s="138"/>
      <c r="BM55689" s="138"/>
    </row>
    <row r="55690" spans="62:65" ht="13" thickBot="1">
      <c r="BJ55690" s="138"/>
      <c r="BK55690" s="138"/>
      <c r="BL55690" s="138"/>
      <c r="BM55690" s="138"/>
    </row>
    <row r="55691" spans="62:65" ht="13" thickBot="1">
      <c r="BJ55691" s="138"/>
      <c r="BK55691" s="138"/>
      <c r="BL55691" s="138"/>
      <c r="BM55691" s="138"/>
    </row>
    <row r="55692" spans="62:65" ht="13" thickBot="1">
      <c r="BJ55692" s="138"/>
      <c r="BK55692" s="138"/>
      <c r="BL55692" s="138"/>
      <c r="BM55692" s="138"/>
    </row>
    <row r="55693" spans="62:65" ht="13" thickBot="1">
      <c r="BJ55693" s="138"/>
      <c r="BK55693" s="138"/>
      <c r="BL55693" s="138"/>
      <c r="BM55693" s="138"/>
    </row>
    <row r="55694" spans="62:65" ht="13" thickBot="1">
      <c r="BJ55694" s="138"/>
      <c r="BK55694" s="138"/>
      <c r="BL55694" s="138"/>
      <c r="BM55694" s="138"/>
    </row>
    <row r="55695" spans="62:65" ht="13" thickBot="1">
      <c r="BJ55695" s="138"/>
      <c r="BK55695" s="138"/>
      <c r="BL55695" s="138"/>
      <c r="BM55695" s="138"/>
    </row>
    <row r="55696" spans="62:65" ht="13" thickBot="1">
      <c r="BJ55696" s="138"/>
      <c r="BK55696" s="138"/>
      <c r="BL55696" s="138"/>
      <c r="BM55696" s="138"/>
    </row>
    <row r="55697" spans="62:65" ht="13" thickBot="1">
      <c r="BJ55697" s="138"/>
      <c r="BK55697" s="138"/>
      <c r="BL55697" s="138"/>
      <c r="BM55697" s="138"/>
    </row>
    <row r="55698" spans="62:65" ht="13" thickBot="1">
      <c r="BJ55698" s="138"/>
      <c r="BK55698" s="138"/>
      <c r="BL55698" s="138"/>
      <c r="BM55698" s="138"/>
    </row>
    <row r="55699" spans="62:65" ht="13" thickBot="1">
      <c r="BJ55699" s="138"/>
      <c r="BK55699" s="138"/>
      <c r="BL55699" s="138"/>
      <c r="BM55699" s="138"/>
    </row>
    <row r="55700" spans="62:65" ht="13" thickBot="1">
      <c r="BJ55700" s="138"/>
      <c r="BK55700" s="138"/>
      <c r="BL55700" s="138"/>
      <c r="BM55700" s="138"/>
    </row>
    <row r="55701" spans="62:65" ht="13" thickBot="1">
      <c r="BJ55701" s="138"/>
      <c r="BK55701" s="138"/>
      <c r="BL55701" s="138"/>
      <c r="BM55701" s="138"/>
    </row>
    <row r="55702" spans="62:65" ht="13" thickBot="1">
      <c r="BJ55702" s="138"/>
      <c r="BK55702" s="138"/>
      <c r="BL55702" s="138"/>
      <c r="BM55702" s="138"/>
    </row>
    <row r="55703" spans="62:65" ht="13" thickBot="1">
      <c r="BJ55703" s="138"/>
      <c r="BK55703" s="138"/>
      <c r="BL55703" s="138"/>
      <c r="BM55703" s="138"/>
    </row>
    <row r="55704" spans="62:65" ht="13" thickBot="1">
      <c r="BJ55704" s="138"/>
      <c r="BK55704" s="138"/>
      <c r="BL55704" s="138"/>
      <c r="BM55704" s="138"/>
    </row>
    <row r="55705" spans="62:65" ht="13" thickBot="1">
      <c r="BJ55705" s="138"/>
      <c r="BK55705" s="138"/>
      <c r="BL55705" s="138"/>
      <c r="BM55705" s="138"/>
    </row>
    <row r="55706" spans="62:65" ht="13" thickBot="1">
      <c r="BJ55706" s="138"/>
      <c r="BK55706" s="138"/>
      <c r="BL55706" s="138"/>
      <c r="BM55706" s="138"/>
    </row>
    <row r="55707" spans="62:65" ht="13" thickBot="1">
      <c r="BJ55707" s="138"/>
      <c r="BK55707" s="138"/>
      <c r="BL55707" s="138"/>
      <c r="BM55707" s="138"/>
    </row>
    <row r="55708" spans="62:65" ht="13" thickBot="1">
      <c r="BJ55708" s="138"/>
      <c r="BK55708" s="138"/>
      <c r="BL55708" s="138"/>
      <c r="BM55708" s="138"/>
    </row>
    <row r="55709" spans="62:65" ht="13" thickBot="1">
      <c r="BJ55709" s="138"/>
      <c r="BK55709" s="138"/>
      <c r="BL55709" s="138"/>
      <c r="BM55709" s="138"/>
    </row>
    <row r="55710" spans="62:65" ht="13" thickBot="1">
      <c r="BJ55710" s="138"/>
      <c r="BK55710" s="138"/>
      <c r="BL55710" s="138"/>
      <c r="BM55710" s="138"/>
    </row>
    <row r="55711" spans="62:65" ht="13" thickBot="1">
      <c r="BJ55711" s="138"/>
      <c r="BK55711" s="138"/>
      <c r="BL55711" s="138"/>
      <c r="BM55711" s="138"/>
    </row>
    <row r="55712" spans="62:65" ht="13" thickBot="1">
      <c r="BJ55712" s="138"/>
      <c r="BK55712" s="138"/>
      <c r="BL55712" s="138"/>
      <c r="BM55712" s="138"/>
    </row>
    <row r="55713" spans="62:65" ht="13" thickBot="1">
      <c r="BJ55713" s="138"/>
      <c r="BK55713" s="138"/>
      <c r="BL55713" s="138"/>
      <c r="BM55713" s="138"/>
    </row>
    <row r="55714" spans="62:65" ht="13" thickBot="1">
      <c r="BJ55714" s="138"/>
      <c r="BK55714" s="138"/>
      <c r="BL55714" s="138"/>
      <c r="BM55714" s="138"/>
    </row>
    <row r="55715" spans="62:65" ht="13" thickBot="1">
      <c r="BJ55715" s="138"/>
      <c r="BK55715" s="138"/>
      <c r="BL55715" s="138"/>
      <c r="BM55715" s="138"/>
    </row>
    <row r="55716" spans="62:65" ht="13" thickBot="1">
      <c r="BJ55716" s="138"/>
      <c r="BK55716" s="138"/>
      <c r="BL55716" s="138"/>
      <c r="BM55716" s="138"/>
    </row>
    <row r="55717" spans="62:65" ht="13" thickBot="1">
      <c r="BJ55717" s="138"/>
      <c r="BK55717" s="138"/>
      <c r="BL55717" s="138"/>
      <c r="BM55717" s="138"/>
    </row>
    <row r="55718" spans="62:65" ht="13" thickBot="1">
      <c r="BJ55718" s="138"/>
      <c r="BK55718" s="138"/>
      <c r="BL55718" s="138"/>
      <c r="BM55718" s="138"/>
    </row>
    <row r="55719" spans="62:65" ht="13" thickBot="1">
      <c r="BJ55719" s="138"/>
      <c r="BK55719" s="138"/>
      <c r="BL55719" s="138"/>
      <c r="BM55719" s="138"/>
    </row>
    <row r="55720" spans="62:65" ht="13" thickBot="1">
      <c r="BJ55720" s="138"/>
      <c r="BK55720" s="138"/>
      <c r="BL55720" s="138"/>
      <c r="BM55720" s="138"/>
    </row>
    <row r="55721" spans="62:65" ht="13" thickBot="1">
      <c r="BJ55721" s="138"/>
      <c r="BK55721" s="138"/>
      <c r="BL55721" s="138"/>
      <c r="BM55721" s="138"/>
    </row>
    <row r="55722" spans="62:65" ht="13" thickBot="1">
      <c r="BJ55722" s="138"/>
      <c r="BK55722" s="138"/>
      <c r="BL55722" s="138"/>
      <c r="BM55722" s="138"/>
    </row>
    <row r="55723" spans="62:65" ht="13" thickBot="1">
      <c r="BJ55723" s="138"/>
      <c r="BK55723" s="138"/>
      <c r="BL55723" s="138"/>
      <c r="BM55723" s="138"/>
    </row>
    <row r="55724" spans="62:65" ht="13" thickBot="1">
      <c r="BJ55724" s="138"/>
      <c r="BK55724" s="138"/>
      <c r="BL55724" s="138"/>
      <c r="BM55724" s="138"/>
    </row>
    <row r="55725" spans="62:65" ht="13" thickBot="1">
      <c r="BJ55725" s="138"/>
      <c r="BK55725" s="138"/>
      <c r="BL55725" s="138"/>
      <c r="BM55725" s="138"/>
    </row>
    <row r="55726" spans="62:65" ht="13" thickBot="1">
      <c r="BJ55726" s="138"/>
      <c r="BK55726" s="138"/>
      <c r="BL55726" s="138"/>
      <c r="BM55726" s="138"/>
    </row>
    <row r="55727" spans="62:65" ht="13" thickBot="1">
      <c r="BJ55727" s="138"/>
      <c r="BK55727" s="138"/>
      <c r="BL55727" s="138"/>
      <c r="BM55727" s="138"/>
    </row>
    <row r="55728" spans="62:65" ht="13" thickBot="1">
      <c r="BJ55728" s="138"/>
      <c r="BK55728" s="138"/>
      <c r="BL55728" s="138"/>
      <c r="BM55728" s="138"/>
    </row>
    <row r="55729" spans="62:65" ht="13" thickBot="1">
      <c r="BJ55729" s="138"/>
      <c r="BK55729" s="138"/>
      <c r="BL55729" s="138"/>
      <c r="BM55729" s="138"/>
    </row>
    <row r="55730" spans="62:65" ht="13" thickBot="1">
      <c r="BJ55730" s="138"/>
      <c r="BK55730" s="138"/>
      <c r="BL55730" s="138"/>
      <c r="BM55730" s="138"/>
    </row>
    <row r="55731" spans="62:65" ht="13" thickBot="1">
      <c r="BJ55731" s="138"/>
      <c r="BK55731" s="138"/>
      <c r="BL55731" s="138"/>
      <c r="BM55731" s="138"/>
    </row>
    <row r="55732" spans="62:65" ht="13" thickBot="1">
      <c r="BJ55732" s="138"/>
      <c r="BK55732" s="138"/>
      <c r="BL55732" s="138"/>
      <c r="BM55732" s="138"/>
    </row>
    <row r="55733" spans="62:65" ht="13" thickBot="1">
      <c r="BJ55733" s="138"/>
      <c r="BK55733" s="138"/>
      <c r="BL55733" s="138"/>
      <c r="BM55733" s="138"/>
    </row>
    <row r="55734" spans="62:65" ht="13" thickBot="1">
      <c r="BJ55734" s="138"/>
      <c r="BK55734" s="138"/>
      <c r="BL55734" s="138"/>
      <c r="BM55734" s="138"/>
    </row>
    <row r="55735" spans="62:65" ht="13" thickBot="1">
      <c r="BJ55735" s="138"/>
      <c r="BK55735" s="138"/>
      <c r="BL55735" s="138"/>
      <c r="BM55735" s="138"/>
    </row>
    <row r="55736" spans="62:65" ht="13" thickBot="1">
      <c r="BJ55736" s="138"/>
      <c r="BK55736" s="138"/>
      <c r="BL55736" s="138"/>
      <c r="BM55736" s="138"/>
    </row>
    <row r="55737" spans="62:65" ht="13" thickBot="1">
      <c r="BJ55737" s="138"/>
      <c r="BK55737" s="138"/>
      <c r="BL55737" s="138"/>
      <c r="BM55737" s="138"/>
    </row>
    <row r="55738" spans="62:65" ht="13" thickBot="1">
      <c r="BJ55738" s="138"/>
      <c r="BK55738" s="138"/>
      <c r="BL55738" s="138"/>
      <c r="BM55738" s="138"/>
    </row>
    <row r="55739" spans="62:65" ht="13" thickBot="1">
      <c r="BJ55739" s="138"/>
      <c r="BK55739" s="138"/>
      <c r="BL55739" s="138"/>
      <c r="BM55739" s="138"/>
    </row>
    <row r="55740" spans="62:65" ht="13" thickBot="1">
      <c r="BJ55740" s="138"/>
      <c r="BK55740" s="138"/>
      <c r="BL55740" s="138"/>
      <c r="BM55740" s="138"/>
    </row>
    <row r="55741" spans="62:65" ht="13" thickBot="1">
      <c r="BJ55741" s="138"/>
      <c r="BK55741" s="138"/>
      <c r="BL55741" s="138"/>
      <c r="BM55741" s="138"/>
    </row>
    <row r="55742" spans="62:65" ht="13" thickBot="1">
      <c r="BJ55742" s="138"/>
      <c r="BK55742" s="138"/>
      <c r="BL55742" s="138"/>
      <c r="BM55742" s="138"/>
    </row>
    <row r="55743" spans="62:65" ht="13" thickBot="1">
      <c r="BJ55743" s="138"/>
      <c r="BK55743" s="138"/>
      <c r="BL55743" s="138"/>
      <c r="BM55743" s="138"/>
    </row>
    <row r="55744" spans="62:65" ht="13" thickBot="1">
      <c r="BJ55744" s="138"/>
      <c r="BK55744" s="138"/>
      <c r="BL55744" s="138"/>
      <c r="BM55744" s="138"/>
    </row>
    <row r="55745" spans="62:65" ht="13" thickBot="1">
      <c r="BJ55745" s="138"/>
      <c r="BK55745" s="138"/>
      <c r="BL55745" s="138"/>
      <c r="BM55745" s="138"/>
    </row>
    <row r="55746" spans="62:65" ht="13" thickBot="1">
      <c r="BJ55746" s="138"/>
      <c r="BK55746" s="138"/>
      <c r="BL55746" s="138"/>
      <c r="BM55746" s="138"/>
    </row>
    <row r="55747" spans="62:65" ht="13" thickBot="1">
      <c r="BJ55747" s="138"/>
      <c r="BK55747" s="138"/>
      <c r="BL55747" s="138"/>
      <c r="BM55747" s="138"/>
    </row>
    <row r="55748" spans="62:65" ht="13" thickBot="1">
      <c r="BJ55748" s="138"/>
      <c r="BK55748" s="138"/>
      <c r="BL55748" s="138"/>
      <c r="BM55748" s="138"/>
    </row>
    <row r="55749" spans="62:65" ht="13" thickBot="1">
      <c r="BJ55749" s="138"/>
      <c r="BK55749" s="138"/>
      <c r="BL55749" s="138"/>
      <c r="BM55749" s="138"/>
    </row>
    <row r="55750" spans="62:65" ht="13" thickBot="1">
      <c r="BJ55750" s="138"/>
      <c r="BK55750" s="138"/>
      <c r="BL55750" s="138"/>
      <c r="BM55750" s="138"/>
    </row>
    <row r="55751" spans="62:65" ht="13" thickBot="1">
      <c r="BJ55751" s="138"/>
      <c r="BK55751" s="138"/>
      <c r="BL55751" s="138"/>
      <c r="BM55751" s="138"/>
    </row>
    <row r="55752" spans="62:65" ht="13" thickBot="1">
      <c r="BJ55752" s="138"/>
      <c r="BK55752" s="138"/>
      <c r="BL55752" s="138"/>
      <c r="BM55752" s="138"/>
    </row>
    <row r="55753" spans="62:65" ht="13" thickBot="1">
      <c r="BJ55753" s="138"/>
      <c r="BK55753" s="138"/>
      <c r="BL55753" s="138"/>
      <c r="BM55753" s="138"/>
    </row>
    <row r="55754" spans="62:65" ht="13" thickBot="1">
      <c r="BJ55754" s="138"/>
      <c r="BK55754" s="138"/>
      <c r="BL55754" s="138"/>
      <c r="BM55754" s="138"/>
    </row>
    <row r="55755" spans="62:65" ht="13" thickBot="1">
      <c r="BJ55755" s="138"/>
      <c r="BK55755" s="138"/>
      <c r="BL55755" s="138"/>
      <c r="BM55755" s="138"/>
    </row>
    <row r="55756" spans="62:65" ht="13" thickBot="1">
      <c r="BJ55756" s="138"/>
      <c r="BK55756" s="138"/>
      <c r="BL55756" s="138"/>
      <c r="BM55756" s="138"/>
    </row>
    <row r="55757" spans="62:65" ht="13" thickBot="1">
      <c r="BJ55757" s="138"/>
      <c r="BK55757" s="138"/>
      <c r="BL55757" s="138"/>
      <c r="BM55757" s="138"/>
    </row>
    <row r="55758" spans="62:65" ht="13" thickBot="1">
      <c r="BJ55758" s="138"/>
      <c r="BK55758" s="138"/>
      <c r="BL55758" s="138"/>
      <c r="BM55758" s="138"/>
    </row>
    <row r="55759" spans="62:65" ht="13" thickBot="1">
      <c r="BJ55759" s="138"/>
      <c r="BK55759" s="138"/>
      <c r="BL55759" s="138"/>
      <c r="BM55759" s="138"/>
    </row>
    <row r="55760" spans="62:65" ht="13" thickBot="1">
      <c r="BJ55760" s="138"/>
      <c r="BK55760" s="138"/>
      <c r="BL55760" s="138"/>
      <c r="BM55760" s="138"/>
    </row>
    <row r="55761" spans="62:65" ht="13" thickBot="1">
      <c r="BJ55761" s="138"/>
      <c r="BK55761" s="138"/>
      <c r="BL55761" s="138"/>
      <c r="BM55761" s="138"/>
    </row>
    <row r="55762" spans="62:65" ht="13" thickBot="1">
      <c r="BJ55762" s="138"/>
      <c r="BK55762" s="138"/>
      <c r="BL55762" s="138"/>
      <c r="BM55762" s="138"/>
    </row>
    <row r="55763" spans="62:65" ht="13" thickBot="1">
      <c r="BJ55763" s="138"/>
      <c r="BK55763" s="138"/>
      <c r="BL55763" s="138"/>
      <c r="BM55763" s="138"/>
    </row>
    <row r="55764" spans="62:65" ht="13" thickBot="1">
      <c r="BJ55764" s="138"/>
      <c r="BK55764" s="138"/>
      <c r="BL55764" s="138"/>
      <c r="BM55764" s="138"/>
    </row>
    <row r="55765" spans="62:65" ht="13" thickBot="1">
      <c r="BJ55765" s="138"/>
      <c r="BK55765" s="138"/>
      <c r="BL55765" s="138"/>
      <c r="BM55765" s="138"/>
    </row>
    <row r="55766" spans="62:65" ht="13" thickBot="1">
      <c r="BJ55766" s="138"/>
      <c r="BK55766" s="138"/>
      <c r="BL55766" s="138"/>
      <c r="BM55766" s="138"/>
    </row>
    <row r="55767" spans="62:65" ht="13" thickBot="1">
      <c r="BJ55767" s="138"/>
      <c r="BK55767" s="138"/>
      <c r="BL55767" s="138"/>
      <c r="BM55767" s="138"/>
    </row>
    <row r="55768" spans="62:65" ht="13" thickBot="1">
      <c r="BJ55768" s="138"/>
      <c r="BK55768" s="138"/>
      <c r="BL55768" s="138"/>
      <c r="BM55768" s="138"/>
    </row>
    <row r="55769" spans="62:65" ht="13" thickBot="1">
      <c r="BJ55769" s="138"/>
      <c r="BK55769" s="138"/>
      <c r="BL55769" s="138"/>
      <c r="BM55769" s="138"/>
    </row>
    <row r="55770" spans="62:65" ht="13" thickBot="1">
      <c r="BJ55770" s="138"/>
      <c r="BK55770" s="138"/>
      <c r="BL55770" s="138"/>
      <c r="BM55770" s="138"/>
    </row>
    <row r="55771" spans="62:65" ht="13" thickBot="1">
      <c r="BJ55771" s="138"/>
      <c r="BK55771" s="138"/>
      <c r="BL55771" s="138"/>
      <c r="BM55771" s="138"/>
    </row>
    <row r="55772" spans="62:65" ht="13" thickBot="1">
      <c r="BJ55772" s="138"/>
      <c r="BK55772" s="138"/>
      <c r="BL55772" s="138"/>
      <c r="BM55772" s="138"/>
    </row>
    <row r="55773" spans="62:65" ht="13" thickBot="1">
      <c r="BJ55773" s="138"/>
      <c r="BK55773" s="138"/>
      <c r="BL55773" s="138"/>
      <c r="BM55773" s="138"/>
    </row>
    <row r="55774" spans="62:65" ht="13" thickBot="1">
      <c r="BJ55774" s="138"/>
      <c r="BK55774" s="138"/>
      <c r="BL55774" s="138"/>
      <c r="BM55774" s="138"/>
    </row>
    <row r="55775" spans="62:65" ht="13" thickBot="1">
      <c r="BJ55775" s="138"/>
      <c r="BK55775" s="138"/>
      <c r="BL55775" s="138"/>
      <c r="BM55775" s="138"/>
    </row>
    <row r="55776" spans="62:65" ht="13" thickBot="1">
      <c r="BJ55776" s="138"/>
      <c r="BK55776" s="138"/>
      <c r="BL55776" s="138"/>
      <c r="BM55776" s="138"/>
    </row>
    <row r="55777" spans="62:65" ht="13" thickBot="1">
      <c r="BJ55777" s="138"/>
      <c r="BK55777" s="138"/>
      <c r="BL55777" s="138"/>
      <c r="BM55777" s="138"/>
    </row>
    <row r="55778" spans="62:65" ht="13" thickBot="1">
      <c r="BJ55778" s="138"/>
      <c r="BK55778" s="138"/>
      <c r="BL55778" s="138"/>
      <c r="BM55778" s="138"/>
    </row>
    <row r="55779" spans="62:65" ht="13" thickBot="1">
      <c r="BJ55779" s="138"/>
      <c r="BK55779" s="138"/>
      <c r="BL55779" s="138"/>
      <c r="BM55779" s="138"/>
    </row>
    <row r="55780" spans="62:65" ht="13" thickBot="1">
      <c r="BJ55780" s="138"/>
      <c r="BK55780" s="138"/>
      <c r="BL55780" s="138"/>
      <c r="BM55780" s="138"/>
    </row>
    <row r="55781" spans="62:65" ht="13" thickBot="1">
      <c r="BJ55781" s="138"/>
      <c r="BK55781" s="138"/>
      <c r="BL55781" s="138"/>
      <c r="BM55781" s="138"/>
    </row>
    <row r="55782" spans="62:65" ht="13" thickBot="1">
      <c r="BJ55782" s="138"/>
      <c r="BK55782" s="138"/>
      <c r="BL55782" s="138"/>
      <c r="BM55782" s="138"/>
    </row>
    <row r="55783" spans="62:65" ht="13" thickBot="1">
      <c r="BJ55783" s="138"/>
      <c r="BK55783" s="138"/>
      <c r="BL55783" s="138"/>
      <c r="BM55783" s="138"/>
    </row>
    <row r="55784" spans="62:65" ht="13" thickBot="1">
      <c r="BJ55784" s="138"/>
      <c r="BK55784" s="138"/>
      <c r="BL55784" s="138"/>
      <c r="BM55784" s="138"/>
    </row>
    <row r="55785" spans="62:65" ht="13" thickBot="1">
      <c r="BJ55785" s="138"/>
      <c r="BK55785" s="138"/>
      <c r="BL55785" s="138"/>
      <c r="BM55785" s="138"/>
    </row>
    <row r="55786" spans="62:65" ht="13" thickBot="1">
      <c r="BJ55786" s="138"/>
      <c r="BK55786" s="138"/>
      <c r="BL55786" s="138"/>
      <c r="BM55786" s="138"/>
    </row>
    <row r="55787" spans="62:65" ht="13" thickBot="1">
      <c r="BJ55787" s="138"/>
      <c r="BK55787" s="138"/>
      <c r="BL55787" s="138"/>
      <c r="BM55787" s="138"/>
    </row>
    <row r="55788" spans="62:65" ht="13" thickBot="1">
      <c r="BJ55788" s="138"/>
      <c r="BK55788" s="138"/>
      <c r="BL55788" s="138"/>
      <c r="BM55788" s="138"/>
    </row>
    <row r="55789" spans="62:65" ht="13" thickBot="1">
      <c r="BJ55789" s="138"/>
      <c r="BK55789" s="138"/>
      <c r="BL55789" s="138"/>
      <c r="BM55789" s="138"/>
    </row>
    <row r="55790" spans="62:65" ht="13" thickBot="1">
      <c r="BJ55790" s="138"/>
      <c r="BK55790" s="138"/>
      <c r="BL55790" s="138"/>
      <c r="BM55790" s="138"/>
    </row>
    <row r="55791" spans="62:65" ht="13" thickBot="1">
      <c r="BJ55791" s="138"/>
      <c r="BK55791" s="138"/>
      <c r="BL55791" s="138"/>
      <c r="BM55791" s="138"/>
    </row>
    <row r="55792" spans="62:65" ht="13" thickBot="1">
      <c r="BJ55792" s="138"/>
      <c r="BK55792" s="138"/>
      <c r="BL55792" s="138"/>
      <c r="BM55792" s="138"/>
    </row>
    <row r="55793" spans="62:65" ht="13" thickBot="1">
      <c r="BJ55793" s="138"/>
      <c r="BK55793" s="138"/>
      <c r="BL55793" s="138"/>
      <c r="BM55793" s="138"/>
    </row>
    <row r="55794" spans="62:65" ht="13" thickBot="1">
      <c r="BJ55794" s="138"/>
      <c r="BK55794" s="138"/>
      <c r="BL55794" s="138"/>
      <c r="BM55794" s="138"/>
    </row>
    <row r="55795" spans="62:65" ht="13" thickBot="1">
      <c r="BJ55795" s="138"/>
      <c r="BK55795" s="138"/>
      <c r="BL55795" s="138"/>
      <c r="BM55795" s="138"/>
    </row>
    <row r="55796" spans="62:65" ht="13" thickBot="1">
      <c r="BJ55796" s="138"/>
      <c r="BK55796" s="138"/>
      <c r="BL55796" s="138"/>
      <c r="BM55796" s="138"/>
    </row>
    <row r="55797" spans="62:65" ht="13" thickBot="1">
      <c r="BJ55797" s="138"/>
      <c r="BK55797" s="138"/>
      <c r="BL55797" s="138"/>
      <c r="BM55797" s="138"/>
    </row>
    <row r="55798" spans="62:65" ht="13" thickBot="1">
      <c r="BJ55798" s="138"/>
      <c r="BK55798" s="138"/>
      <c r="BL55798" s="138"/>
      <c r="BM55798" s="138"/>
    </row>
    <row r="55799" spans="62:65" ht="13" thickBot="1">
      <c r="BJ55799" s="138"/>
      <c r="BK55799" s="138"/>
      <c r="BL55799" s="138"/>
      <c r="BM55799" s="138"/>
    </row>
    <row r="55800" spans="62:65" ht="13" thickBot="1">
      <c r="BJ55800" s="138"/>
      <c r="BK55800" s="138"/>
      <c r="BL55800" s="138"/>
      <c r="BM55800" s="138"/>
    </row>
    <row r="55801" spans="62:65" ht="13" thickBot="1">
      <c r="BJ55801" s="138"/>
      <c r="BK55801" s="138"/>
      <c r="BL55801" s="138"/>
      <c r="BM55801" s="138"/>
    </row>
    <row r="55802" spans="62:65" ht="13" thickBot="1">
      <c r="BJ55802" s="138"/>
      <c r="BK55802" s="138"/>
      <c r="BL55802" s="138"/>
      <c r="BM55802" s="138"/>
    </row>
    <row r="55803" spans="62:65" ht="13" thickBot="1">
      <c r="BJ55803" s="138"/>
      <c r="BK55803" s="138"/>
      <c r="BL55803" s="138"/>
      <c r="BM55803" s="138"/>
    </row>
    <row r="55804" spans="62:65" ht="13" thickBot="1">
      <c r="BJ55804" s="138"/>
      <c r="BK55804" s="138"/>
      <c r="BL55804" s="138"/>
      <c r="BM55804" s="138"/>
    </row>
    <row r="55805" spans="62:65" ht="13" thickBot="1">
      <c r="BJ55805" s="138"/>
      <c r="BK55805" s="138"/>
      <c r="BL55805" s="138"/>
      <c r="BM55805" s="138"/>
    </row>
    <row r="55806" spans="62:65" ht="13" thickBot="1">
      <c r="BJ55806" s="138"/>
      <c r="BK55806" s="138"/>
      <c r="BL55806" s="138"/>
      <c r="BM55806" s="138"/>
    </row>
    <row r="55807" spans="62:65" ht="13" thickBot="1">
      <c r="BJ55807" s="138"/>
      <c r="BK55807" s="138"/>
      <c r="BL55807" s="138"/>
      <c r="BM55807" s="138"/>
    </row>
    <row r="55808" spans="62:65" ht="13" thickBot="1">
      <c r="BJ55808" s="138"/>
      <c r="BK55808" s="138"/>
      <c r="BL55808" s="138"/>
      <c r="BM55808" s="138"/>
    </row>
    <row r="55809" spans="62:65" ht="13" thickBot="1">
      <c r="BJ55809" s="138"/>
      <c r="BK55809" s="138"/>
      <c r="BL55809" s="138"/>
      <c r="BM55809" s="138"/>
    </row>
    <row r="55810" spans="62:65" ht="13" thickBot="1">
      <c r="BJ55810" s="138"/>
      <c r="BK55810" s="138"/>
      <c r="BL55810" s="138"/>
      <c r="BM55810" s="138"/>
    </row>
    <row r="55811" spans="62:65" ht="13" thickBot="1">
      <c r="BJ55811" s="138"/>
      <c r="BK55811" s="138"/>
      <c r="BL55811" s="138"/>
      <c r="BM55811" s="138"/>
    </row>
    <row r="55812" spans="62:65" ht="13" thickBot="1">
      <c r="BJ55812" s="138"/>
      <c r="BK55812" s="138"/>
      <c r="BL55812" s="138"/>
      <c r="BM55812" s="138"/>
    </row>
    <row r="55813" spans="62:65" ht="13" thickBot="1">
      <c r="BJ55813" s="138"/>
      <c r="BK55813" s="138"/>
      <c r="BL55813" s="138"/>
      <c r="BM55813" s="138"/>
    </row>
    <row r="55814" spans="62:65" ht="13" thickBot="1">
      <c r="BJ55814" s="138"/>
      <c r="BK55814" s="138"/>
      <c r="BL55814" s="138"/>
      <c r="BM55814" s="138"/>
    </row>
    <row r="55815" spans="62:65" ht="13" thickBot="1">
      <c r="BJ55815" s="138"/>
      <c r="BK55815" s="138"/>
      <c r="BL55815" s="138"/>
      <c r="BM55815" s="138"/>
    </row>
    <row r="55816" spans="62:65" ht="13" thickBot="1">
      <c r="BJ55816" s="138"/>
      <c r="BK55816" s="138"/>
      <c r="BL55816" s="138"/>
      <c r="BM55816" s="138"/>
    </row>
    <row r="55817" spans="62:65" ht="13" thickBot="1">
      <c r="BJ55817" s="138"/>
      <c r="BK55817" s="138"/>
      <c r="BL55817" s="138"/>
      <c r="BM55817" s="138"/>
    </row>
    <row r="55818" spans="62:65" ht="13" thickBot="1">
      <c r="BJ55818" s="138"/>
      <c r="BK55818" s="138"/>
      <c r="BL55818" s="138"/>
      <c r="BM55818" s="138"/>
    </row>
    <row r="55819" spans="62:65" ht="13" thickBot="1">
      <c r="BJ55819" s="138"/>
      <c r="BK55819" s="138"/>
      <c r="BL55819" s="138"/>
      <c r="BM55819" s="138"/>
    </row>
    <row r="55820" spans="62:65" ht="13" thickBot="1">
      <c r="BJ55820" s="138"/>
      <c r="BK55820" s="138"/>
      <c r="BL55820" s="138"/>
      <c r="BM55820" s="138"/>
    </row>
    <row r="55821" spans="62:65" ht="13" thickBot="1">
      <c r="BJ55821" s="138"/>
      <c r="BK55821" s="138"/>
      <c r="BL55821" s="138"/>
      <c r="BM55821" s="138"/>
    </row>
    <row r="55822" spans="62:65" ht="13" thickBot="1">
      <c r="BJ55822" s="138"/>
      <c r="BK55822" s="138"/>
      <c r="BL55822" s="138"/>
      <c r="BM55822" s="138"/>
    </row>
    <row r="55823" spans="62:65" ht="13" thickBot="1">
      <c r="BJ55823" s="138"/>
      <c r="BK55823" s="138"/>
      <c r="BL55823" s="138"/>
      <c r="BM55823" s="138"/>
    </row>
    <row r="55824" spans="62:65" ht="13" thickBot="1">
      <c r="BJ55824" s="138"/>
      <c r="BK55824" s="138"/>
      <c r="BL55824" s="138"/>
      <c r="BM55824" s="138"/>
    </row>
    <row r="55825" spans="62:65" ht="13" thickBot="1">
      <c r="BJ55825" s="138"/>
      <c r="BK55825" s="138"/>
      <c r="BL55825" s="138"/>
      <c r="BM55825" s="138"/>
    </row>
    <row r="55826" spans="62:65" ht="13" thickBot="1">
      <c r="BJ55826" s="138"/>
      <c r="BK55826" s="138"/>
      <c r="BL55826" s="138"/>
      <c r="BM55826" s="138"/>
    </row>
    <row r="55827" spans="62:65" ht="13" thickBot="1">
      <c r="BJ55827" s="138"/>
      <c r="BK55827" s="138"/>
      <c r="BL55827" s="138"/>
      <c r="BM55827" s="138"/>
    </row>
    <row r="55828" spans="62:65" ht="13" thickBot="1">
      <c r="BJ55828" s="138"/>
      <c r="BK55828" s="138"/>
      <c r="BL55828" s="138"/>
      <c r="BM55828" s="138"/>
    </row>
    <row r="55829" spans="62:65" ht="13" thickBot="1">
      <c r="BJ55829" s="138"/>
      <c r="BK55829" s="138"/>
      <c r="BL55829" s="138"/>
      <c r="BM55829" s="138"/>
    </row>
    <row r="55830" spans="62:65" ht="13" thickBot="1">
      <c r="BJ55830" s="138"/>
      <c r="BK55830" s="138"/>
      <c r="BL55830" s="138"/>
      <c r="BM55830" s="138"/>
    </row>
    <row r="55831" spans="62:65" ht="13" thickBot="1">
      <c r="BJ55831" s="138"/>
      <c r="BK55831" s="138"/>
      <c r="BL55831" s="138"/>
      <c r="BM55831" s="138"/>
    </row>
    <row r="55832" spans="62:65" ht="13" thickBot="1">
      <c r="BJ55832" s="138"/>
      <c r="BK55832" s="138"/>
      <c r="BL55832" s="138"/>
      <c r="BM55832" s="138"/>
    </row>
    <row r="55833" spans="62:65" ht="13" thickBot="1">
      <c r="BJ55833" s="138"/>
      <c r="BK55833" s="138"/>
      <c r="BL55833" s="138"/>
      <c r="BM55833" s="138"/>
    </row>
    <row r="55834" spans="62:65" ht="13" thickBot="1">
      <c r="BJ55834" s="138"/>
      <c r="BK55834" s="138"/>
      <c r="BL55834" s="138"/>
      <c r="BM55834" s="138"/>
    </row>
    <row r="55835" spans="62:65" ht="13" thickBot="1">
      <c r="BJ55835" s="138"/>
      <c r="BK55835" s="138"/>
      <c r="BL55835" s="138"/>
      <c r="BM55835" s="138"/>
    </row>
    <row r="55836" spans="62:65" ht="13" thickBot="1">
      <c r="BJ55836" s="138"/>
      <c r="BK55836" s="138"/>
      <c r="BL55836" s="138"/>
      <c r="BM55836" s="138"/>
    </row>
    <row r="55837" spans="62:65" ht="13" thickBot="1">
      <c r="BJ55837" s="138"/>
      <c r="BK55837" s="138"/>
      <c r="BL55837" s="138"/>
      <c r="BM55837" s="138"/>
    </row>
    <row r="55838" spans="62:65" ht="13" thickBot="1">
      <c r="BJ55838" s="138"/>
      <c r="BK55838" s="138"/>
      <c r="BL55838" s="138"/>
      <c r="BM55838" s="138"/>
    </row>
    <row r="55839" spans="62:65" ht="13" thickBot="1">
      <c r="BJ55839" s="138"/>
      <c r="BK55839" s="138"/>
      <c r="BL55839" s="138"/>
      <c r="BM55839" s="138"/>
    </row>
    <row r="55840" spans="62:65" ht="13" thickBot="1">
      <c r="BJ55840" s="138"/>
      <c r="BK55840" s="138"/>
      <c r="BL55840" s="138"/>
      <c r="BM55840" s="138"/>
    </row>
    <row r="55841" spans="62:65" ht="13" thickBot="1">
      <c r="BJ55841" s="138"/>
      <c r="BK55841" s="138"/>
      <c r="BL55841" s="138"/>
      <c r="BM55841" s="138"/>
    </row>
    <row r="55842" spans="62:65" ht="13" thickBot="1">
      <c r="BJ55842" s="138"/>
      <c r="BK55842" s="138"/>
      <c r="BL55842" s="138"/>
      <c r="BM55842" s="138"/>
    </row>
    <row r="55843" spans="62:65" ht="13" thickBot="1">
      <c r="BJ55843" s="138"/>
      <c r="BK55843" s="138"/>
      <c r="BL55843" s="138"/>
      <c r="BM55843" s="138"/>
    </row>
    <row r="55844" spans="62:65" ht="13" thickBot="1">
      <c r="BJ55844" s="138"/>
      <c r="BK55844" s="138"/>
      <c r="BL55844" s="138"/>
      <c r="BM55844" s="138"/>
    </row>
    <row r="55845" spans="62:65" ht="13" thickBot="1">
      <c r="BJ55845" s="138"/>
      <c r="BK55845" s="138"/>
      <c r="BL55845" s="138"/>
      <c r="BM55845" s="138"/>
    </row>
    <row r="55846" spans="62:65" ht="13" thickBot="1">
      <c r="BJ55846" s="138"/>
      <c r="BK55846" s="138"/>
      <c r="BL55846" s="138"/>
      <c r="BM55846" s="138"/>
    </row>
    <row r="55847" spans="62:65" ht="13" thickBot="1">
      <c r="BJ55847" s="138"/>
      <c r="BK55847" s="138"/>
      <c r="BL55847" s="138"/>
      <c r="BM55847" s="138"/>
    </row>
    <row r="55848" spans="62:65" ht="13" thickBot="1">
      <c r="BJ55848" s="138"/>
      <c r="BK55848" s="138"/>
      <c r="BL55848" s="138"/>
      <c r="BM55848" s="138"/>
    </row>
    <row r="55849" spans="62:65" ht="13" thickBot="1">
      <c r="BJ55849" s="138"/>
      <c r="BK55849" s="138"/>
      <c r="BL55849" s="138"/>
      <c r="BM55849" s="138"/>
    </row>
    <row r="55850" spans="62:65" ht="13" thickBot="1">
      <c r="BJ55850" s="138"/>
      <c r="BK55850" s="138"/>
      <c r="BL55850" s="138"/>
      <c r="BM55850" s="138"/>
    </row>
    <row r="55851" spans="62:65" ht="13" thickBot="1">
      <c r="BJ55851" s="138"/>
      <c r="BK55851" s="138"/>
      <c r="BL55851" s="138"/>
      <c r="BM55851" s="138"/>
    </row>
    <row r="55852" spans="62:65" ht="13" thickBot="1">
      <c r="BJ55852" s="138"/>
      <c r="BK55852" s="138"/>
      <c r="BL55852" s="138"/>
      <c r="BM55852" s="138"/>
    </row>
    <row r="55853" spans="62:65" ht="13" thickBot="1">
      <c r="BJ55853" s="138"/>
      <c r="BK55853" s="138"/>
      <c r="BL55853" s="138"/>
      <c r="BM55853" s="138"/>
    </row>
    <row r="55854" spans="62:65" ht="13" thickBot="1">
      <c r="BJ55854" s="138"/>
      <c r="BK55854" s="138"/>
      <c r="BL55854" s="138"/>
      <c r="BM55854" s="138"/>
    </row>
    <row r="55855" spans="62:65" ht="13" thickBot="1">
      <c r="BJ55855" s="138"/>
      <c r="BK55855" s="138"/>
      <c r="BL55855" s="138"/>
      <c r="BM55855" s="138"/>
    </row>
    <row r="55856" spans="62:65" ht="13" thickBot="1">
      <c r="BJ55856" s="138"/>
      <c r="BK55856" s="138"/>
      <c r="BL55856" s="138"/>
      <c r="BM55856" s="138"/>
    </row>
    <row r="55857" spans="62:65" ht="13" thickBot="1">
      <c r="BJ55857" s="138"/>
      <c r="BK55857" s="138"/>
      <c r="BL55857" s="138"/>
      <c r="BM55857" s="138"/>
    </row>
    <row r="55858" spans="62:65" ht="13" thickBot="1">
      <c r="BJ55858" s="138"/>
      <c r="BK55858" s="138"/>
      <c r="BL55858" s="138"/>
      <c r="BM55858" s="138"/>
    </row>
    <row r="55859" spans="62:65" ht="13" thickBot="1">
      <c r="BJ55859" s="138"/>
      <c r="BK55859" s="138"/>
      <c r="BL55859" s="138"/>
      <c r="BM55859" s="138"/>
    </row>
    <row r="55860" spans="62:65" ht="13" thickBot="1">
      <c r="BJ55860" s="138"/>
      <c r="BK55860" s="138"/>
      <c r="BL55860" s="138"/>
      <c r="BM55860" s="138"/>
    </row>
    <row r="55861" spans="62:65" ht="13" thickBot="1">
      <c r="BJ55861" s="138"/>
      <c r="BK55861" s="138"/>
      <c r="BL55861" s="138"/>
      <c r="BM55861" s="138"/>
    </row>
    <row r="55862" spans="62:65" ht="13" thickBot="1">
      <c r="BJ55862" s="138"/>
      <c r="BK55862" s="138"/>
      <c r="BL55862" s="138"/>
      <c r="BM55862" s="138"/>
    </row>
    <row r="55863" spans="62:65" ht="13" thickBot="1">
      <c r="BJ55863" s="138"/>
      <c r="BK55863" s="138"/>
      <c r="BL55863" s="138"/>
      <c r="BM55863" s="138"/>
    </row>
    <row r="55864" spans="62:65" ht="13" thickBot="1">
      <c r="BJ55864" s="138"/>
      <c r="BK55864" s="138"/>
      <c r="BL55864" s="138"/>
      <c r="BM55864" s="138"/>
    </row>
    <row r="55865" spans="62:65" ht="13" thickBot="1">
      <c r="BJ55865" s="138"/>
      <c r="BK55865" s="138"/>
      <c r="BL55865" s="138"/>
      <c r="BM55865" s="138"/>
    </row>
    <row r="55866" spans="62:65" ht="13" thickBot="1">
      <c r="BJ55866" s="138"/>
      <c r="BK55866" s="138"/>
      <c r="BL55866" s="138"/>
      <c r="BM55866" s="138"/>
    </row>
    <row r="55867" spans="62:65" ht="13" thickBot="1">
      <c r="BJ55867" s="138"/>
      <c r="BK55867" s="138"/>
      <c r="BL55867" s="138"/>
      <c r="BM55867" s="138"/>
    </row>
    <row r="55868" spans="62:65" ht="13" thickBot="1">
      <c r="BJ55868" s="138"/>
      <c r="BK55868" s="138"/>
      <c r="BL55868" s="138"/>
      <c r="BM55868" s="138"/>
    </row>
    <row r="55869" spans="62:65" ht="13" thickBot="1">
      <c r="BJ55869" s="138"/>
      <c r="BK55869" s="138"/>
      <c r="BL55869" s="138"/>
      <c r="BM55869" s="138"/>
    </row>
    <row r="55870" spans="62:65" ht="13" thickBot="1">
      <c r="BJ55870" s="138"/>
      <c r="BK55870" s="138"/>
      <c r="BL55870" s="138"/>
      <c r="BM55870" s="138"/>
    </row>
    <row r="55871" spans="62:65" ht="13" thickBot="1">
      <c r="BJ55871" s="138"/>
      <c r="BK55871" s="138"/>
      <c r="BL55871" s="138"/>
      <c r="BM55871" s="138"/>
    </row>
    <row r="55872" spans="62:65" ht="13" thickBot="1">
      <c r="BJ55872" s="138"/>
      <c r="BK55872" s="138"/>
      <c r="BL55872" s="138"/>
      <c r="BM55872" s="138"/>
    </row>
    <row r="55873" spans="62:65" ht="13" thickBot="1">
      <c r="BJ55873" s="138"/>
      <c r="BK55873" s="138"/>
      <c r="BL55873" s="138"/>
      <c r="BM55873" s="138"/>
    </row>
    <row r="55874" spans="62:65" ht="13" thickBot="1">
      <c r="BJ55874" s="138"/>
      <c r="BK55874" s="138"/>
      <c r="BL55874" s="138"/>
      <c r="BM55874" s="138"/>
    </row>
    <row r="55875" spans="62:65" ht="13" thickBot="1">
      <c r="BJ55875" s="138"/>
      <c r="BK55875" s="138"/>
      <c r="BL55875" s="138"/>
      <c r="BM55875" s="138"/>
    </row>
    <row r="55876" spans="62:65" ht="13" thickBot="1">
      <c r="BJ55876" s="138"/>
      <c r="BK55876" s="138"/>
      <c r="BL55876" s="138"/>
      <c r="BM55876" s="138"/>
    </row>
    <row r="55877" spans="62:65" ht="13" thickBot="1">
      <c r="BJ55877" s="138"/>
      <c r="BK55877" s="138"/>
      <c r="BL55877" s="138"/>
      <c r="BM55877" s="138"/>
    </row>
    <row r="55878" spans="62:65" ht="13" thickBot="1">
      <c r="BJ55878" s="138"/>
      <c r="BK55878" s="138"/>
      <c r="BL55878" s="138"/>
      <c r="BM55878" s="138"/>
    </row>
    <row r="55879" spans="62:65" ht="13" thickBot="1">
      <c r="BJ55879" s="138"/>
      <c r="BK55879" s="138"/>
      <c r="BL55879" s="138"/>
      <c r="BM55879" s="138"/>
    </row>
    <row r="55880" spans="62:65" ht="13" thickBot="1">
      <c r="BJ55880" s="138"/>
      <c r="BK55880" s="138"/>
      <c r="BL55880" s="138"/>
      <c r="BM55880" s="138"/>
    </row>
    <row r="55881" spans="62:65" ht="13" thickBot="1">
      <c r="BJ55881" s="138"/>
      <c r="BK55881" s="138"/>
      <c r="BL55881" s="138"/>
      <c r="BM55881" s="138"/>
    </row>
    <row r="55882" spans="62:65" ht="13" thickBot="1">
      <c r="BJ55882" s="138"/>
      <c r="BK55882" s="138"/>
      <c r="BL55882" s="138"/>
      <c r="BM55882" s="138"/>
    </row>
    <row r="55883" spans="62:65" ht="13" thickBot="1">
      <c r="BJ55883" s="138"/>
      <c r="BK55883" s="138"/>
      <c r="BL55883" s="138"/>
      <c r="BM55883" s="138"/>
    </row>
    <row r="55884" spans="62:65" ht="13" thickBot="1">
      <c r="BJ55884" s="138"/>
      <c r="BK55884" s="138"/>
      <c r="BL55884" s="138"/>
      <c r="BM55884" s="138"/>
    </row>
    <row r="55885" spans="62:65" ht="13" thickBot="1">
      <c r="BJ55885" s="138"/>
      <c r="BK55885" s="138"/>
      <c r="BL55885" s="138"/>
      <c r="BM55885" s="138"/>
    </row>
    <row r="55886" spans="62:65" ht="13" thickBot="1">
      <c r="BJ55886" s="138"/>
      <c r="BK55886" s="138"/>
      <c r="BL55886" s="138"/>
      <c r="BM55886" s="138"/>
    </row>
    <row r="55887" spans="62:65" ht="13" thickBot="1">
      <c r="BJ55887" s="138"/>
      <c r="BK55887" s="138"/>
      <c r="BL55887" s="138"/>
      <c r="BM55887" s="138"/>
    </row>
    <row r="55888" spans="62:65" ht="13" thickBot="1">
      <c r="BJ55888" s="138"/>
      <c r="BK55888" s="138"/>
      <c r="BL55888" s="138"/>
      <c r="BM55888" s="138"/>
    </row>
    <row r="55889" spans="62:65" ht="13" thickBot="1">
      <c r="BJ55889" s="138"/>
      <c r="BK55889" s="138"/>
      <c r="BL55889" s="138"/>
      <c r="BM55889" s="138"/>
    </row>
    <row r="55890" spans="62:65" ht="13" thickBot="1">
      <c r="BJ55890" s="138"/>
      <c r="BK55890" s="138"/>
      <c r="BL55890" s="138"/>
      <c r="BM55890" s="138"/>
    </row>
    <row r="55891" spans="62:65" ht="13" thickBot="1">
      <c r="BJ55891" s="138"/>
      <c r="BK55891" s="138"/>
      <c r="BL55891" s="138"/>
      <c r="BM55891" s="138"/>
    </row>
    <row r="55892" spans="62:65" ht="13" thickBot="1">
      <c r="BJ55892" s="138"/>
      <c r="BK55892" s="138"/>
      <c r="BL55892" s="138"/>
      <c r="BM55892" s="138"/>
    </row>
    <row r="55893" spans="62:65" ht="13" thickBot="1">
      <c r="BJ55893" s="138"/>
      <c r="BK55893" s="138"/>
      <c r="BL55893" s="138"/>
      <c r="BM55893" s="138"/>
    </row>
    <row r="55894" spans="62:65" ht="13" thickBot="1">
      <c r="BJ55894" s="138"/>
      <c r="BK55894" s="138"/>
      <c r="BL55894" s="138"/>
      <c r="BM55894" s="138"/>
    </row>
    <row r="55895" spans="62:65" ht="13" thickBot="1">
      <c r="BJ55895" s="138"/>
      <c r="BK55895" s="138"/>
      <c r="BL55895" s="138"/>
      <c r="BM55895" s="138"/>
    </row>
    <row r="55896" spans="62:65" ht="13" thickBot="1">
      <c r="BJ55896" s="138"/>
      <c r="BK55896" s="138"/>
      <c r="BL55896" s="138"/>
      <c r="BM55896" s="138"/>
    </row>
    <row r="55897" spans="62:65" ht="13" thickBot="1">
      <c r="BJ55897" s="138"/>
      <c r="BK55897" s="138"/>
      <c r="BL55897" s="138"/>
      <c r="BM55897" s="138"/>
    </row>
    <row r="55898" spans="62:65" ht="13" thickBot="1">
      <c r="BJ55898" s="138"/>
      <c r="BK55898" s="138"/>
      <c r="BL55898" s="138"/>
      <c r="BM55898" s="138"/>
    </row>
    <row r="55899" spans="62:65" ht="13" thickBot="1">
      <c r="BJ55899" s="138"/>
      <c r="BK55899" s="138"/>
      <c r="BL55899" s="138"/>
      <c r="BM55899" s="138"/>
    </row>
    <row r="55900" spans="62:65" ht="13" thickBot="1">
      <c r="BJ55900" s="138"/>
      <c r="BK55900" s="138"/>
      <c r="BL55900" s="138"/>
      <c r="BM55900" s="138"/>
    </row>
    <row r="55901" spans="62:65" ht="13" thickBot="1">
      <c r="BJ55901" s="138"/>
      <c r="BK55901" s="138"/>
      <c r="BL55901" s="138"/>
      <c r="BM55901" s="138"/>
    </row>
    <row r="55902" spans="62:65" ht="13" thickBot="1">
      <c r="BJ55902" s="138"/>
      <c r="BK55902" s="138"/>
      <c r="BL55902" s="138"/>
      <c r="BM55902" s="138"/>
    </row>
    <row r="55903" spans="62:65" ht="13" thickBot="1">
      <c r="BJ55903" s="138"/>
      <c r="BK55903" s="138"/>
      <c r="BL55903" s="138"/>
      <c r="BM55903" s="138"/>
    </row>
    <row r="55904" spans="62:65" ht="13" thickBot="1">
      <c r="BJ55904" s="138"/>
      <c r="BK55904" s="138"/>
      <c r="BL55904" s="138"/>
      <c r="BM55904" s="138"/>
    </row>
    <row r="55905" spans="62:65" ht="13" thickBot="1">
      <c r="BJ55905" s="138"/>
      <c r="BK55905" s="138"/>
      <c r="BL55905" s="138"/>
      <c r="BM55905" s="138"/>
    </row>
    <row r="55906" spans="62:65" ht="13" thickBot="1">
      <c r="BJ55906" s="138"/>
      <c r="BK55906" s="138"/>
      <c r="BL55906" s="138"/>
      <c r="BM55906" s="138"/>
    </row>
    <row r="55907" spans="62:65" ht="13" thickBot="1">
      <c r="BJ55907" s="138"/>
      <c r="BK55907" s="138"/>
      <c r="BL55907" s="138"/>
      <c r="BM55907" s="138"/>
    </row>
    <row r="55908" spans="62:65" ht="13" thickBot="1">
      <c r="BJ55908" s="138"/>
      <c r="BK55908" s="138"/>
      <c r="BL55908" s="138"/>
      <c r="BM55908" s="138"/>
    </row>
    <row r="55909" spans="62:65" ht="13" thickBot="1">
      <c r="BJ55909" s="138"/>
      <c r="BK55909" s="138"/>
      <c r="BL55909" s="138"/>
      <c r="BM55909" s="138"/>
    </row>
    <row r="55910" spans="62:65" ht="13" thickBot="1">
      <c r="BJ55910" s="138"/>
      <c r="BK55910" s="138"/>
      <c r="BL55910" s="138"/>
      <c r="BM55910" s="138"/>
    </row>
    <row r="55911" spans="62:65" ht="13" thickBot="1">
      <c r="BJ55911" s="138"/>
      <c r="BK55911" s="138"/>
      <c r="BL55911" s="138"/>
      <c r="BM55911" s="138"/>
    </row>
    <row r="55912" spans="62:65" ht="13" thickBot="1">
      <c r="BJ55912" s="138"/>
      <c r="BK55912" s="138"/>
      <c r="BL55912" s="138"/>
      <c r="BM55912" s="138"/>
    </row>
    <row r="55913" spans="62:65" ht="13" thickBot="1">
      <c r="BJ55913" s="138"/>
      <c r="BK55913" s="138"/>
      <c r="BL55913" s="138"/>
      <c r="BM55913" s="138"/>
    </row>
    <row r="55914" spans="62:65" ht="13" thickBot="1">
      <c r="BJ55914" s="138"/>
      <c r="BK55914" s="138"/>
      <c r="BL55914" s="138"/>
      <c r="BM55914" s="138"/>
    </row>
    <row r="55915" spans="62:65" ht="13" thickBot="1">
      <c r="BJ55915" s="138"/>
      <c r="BK55915" s="138"/>
      <c r="BL55915" s="138"/>
      <c r="BM55915" s="138"/>
    </row>
    <row r="55916" spans="62:65" ht="13" thickBot="1">
      <c r="BJ55916" s="138"/>
      <c r="BK55916" s="138"/>
      <c r="BL55916" s="138"/>
      <c r="BM55916" s="138"/>
    </row>
    <row r="55917" spans="62:65" ht="13" thickBot="1">
      <c r="BJ55917" s="138"/>
      <c r="BK55917" s="138"/>
      <c r="BL55917" s="138"/>
      <c r="BM55917" s="138"/>
    </row>
    <row r="55918" spans="62:65" ht="13" thickBot="1">
      <c r="BJ55918" s="138"/>
      <c r="BK55918" s="138"/>
      <c r="BL55918" s="138"/>
      <c r="BM55918" s="138"/>
    </row>
    <row r="55919" spans="62:65" ht="13" thickBot="1">
      <c r="BJ55919" s="138"/>
      <c r="BK55919" s="138"/>
      <c r="BL55919" s="138"/>
      <c r="BM55919" s="138"/>
    </row>
    <row r="55920" spans="62:65" ht="13" thickBot="1">
      <c r="BJ55920" s="138"/>
      <c r="BK55920" s="138"/>
      <c r="BL55920" s="138"/>
      <c r="BM55920" s="138"/>
    </row>
    <row r="55921" spans="62:65" ht="13" thickBot="1">
      <c r="BJ55921" s="138"/>
      <c r="BK55921" s="138"/>
      <c r="BL55921" s="138"/>
      <c r="BM55921" s="138"/>
    </row>
    <row r="55922" spans="62:65" ht="13" thickBot="1">
      <c r="BJ55922" s="138"/>
      <c r="BK55922" s="138"/>
      <c r="BL55922" s="138"/>
      <c r="BM55922" s="138"/>
    </row>
    <row r="55923" spans="62:65" ht="13" thickBot="1">
      <c r="BJ55923" s="138"/>
      <c r="BK55923" s="138"/>
      <c r="BL55923" s="138"/>
      <c r="BM55923" s="138"/>
    </row>
    <row r="55924" spans="62:65" ht="13" thickBot="1">
      <c r="BJ55924" s="138"/>
      <c r="BK55924" s="138"/>
      <c r="BL55924" s="138"/>
      <c r="BM55924" s="138"/>
    </row>
    <row r="55925" spans="62:65" ht="13" thickBot="1">
      <c r="BJ55925" s="138"/>
      <c r="BK55925" s="138"/>
      <c r="BL55925" s="138"/>
      <c r="BM55925" s="138"/>
    </row>
    <row r="55926" spans="62:65" ht="13" thickBot="1">
      <c r="BJ55926" s="138"/>
      <c r="BK55926" s="138"/>
      <c r="BL55926" s="138"/>
      <c r="BM55926" s="138"/>
    </row>
    <row r="55927" spans="62:65" ht="13" thickBot="1">
      <c r="BJ55927" s="138"/>
      <c r="BK55927" s="138"/>
      <c r="BL55927" s="138"/>
      <c r="BM55927" s="138"/>
    </row>
    <row r="55928" spans="62:65" ht="13" thickBot="1">
      <c r="BJ55928" s="138"/>
      <c r="BK55928" s="138"/>
      <c r="BL55928" s="138"/>
      <c r="BM55928" s="138"/>
    </row>
    <row r="55929" spans="62:65" ht="13" thickBot="1">
      <c r="BJ55929" s="138"/>
      <c r="BK55929" s="138"/>
      <c r="BL55929" s="138"/>
      <c r="BM55929" s="138"/>
    </row>
    <row r="55930" spans="62:65" ht="13" thickBot="1">
      <c r="BJ55930" s="138"/>
      <c r="BK55930" s="138"/>
      <c r="BL55930" s="138"/>
      <c r="BM55930" s="138"/>
    </row>
    <row r="55931" spans="62:65" ht="13" thickBot="1">
      <c r="BJ55931" s="138"/>
      <c r="BK55931" s="138"/>
      <c r="BL55931" s="138"/>
      <c r="BM55931" s="138"/>
    </row>
    <row r="55932" spans="62:65" ht="13" thickBot="1">
      <c r="BJ55932" s="138"/>
      <c r="BK55932" s="138"/>
      <c r="BL55932" s="138"/>
      <c r="BM55932" s="138"/>
    </row>
    <row r="55933" spans="62:65" ht="13" thickBot="1">
      <c r="BJ55933" s="138"/>
      <c r="BK55933" s="138"/>
      <c r="BL55933" s="138"/>
      <c r="BM55933" s="138"/>
    </row>
    <row r="55934" spans="62:65" ht="13" thickBot="1">
      <c r="BJ55934" s="138"/>
      <c r="BK55934" s="138"/>
      <c r="BL55934" s="138"/>
      <c r="BM55934" s="138"/>
    </row>
    <row r="55935" spans="62:65" ht="13" thickBot="1">
      <c r="BJ55935" s="138"/>
      <c r="BK55935" s="138"/>
      <c r="BL55935" s="138"/>
      <c r="BM55935" s="138"/>
    </row>
    <row r="55936" spans="62:65" ht="13" thickBot="1">
      <c r="BJ55936" s="138"/>
      <c r="BK55936" s="138"/>
      <c r="BL55936" s="138"/>
      <c r="BM55936" s="138"/>
    </row>
    <row r="55937" spans="62:65" ht="13" thickBot="1">
      <c r="BJ55937" s="138"/>
      <c r="BK55937" s="138"/>
      <c r="BL55937" s="138"/>
      <c r="BM55937" s="138"/>
    </row>
    <row r="55938" spans="62:65" ht="13" thickBot="1">
      <c r="BJ55938" s="138"/>
      <c r="BK55938" s="138"/>
      <c r="BL55938" s="138"/>
      <c r="BM55938" s="138"/>
    </row>
    <row r="55939" spans="62:65" ht="13" thickBot="1">
      <c r="BJ55939" s="138"/>
      <c r="BK55939" s="138"/>
      <c r="BL55939" s="138"/>
      <c r="BM55939" s="138"/>
    </row>
    <row r="55940" spans="62:65" ht="13" thickBot="1">
      <c r="BJ55940" s="138"/>
      <c r="BK55940" s="138"/>
      <c r="BL55940" s="138"/>
      <c r="BM55940" s="138"/>
    </row>
    <row r="55941" spans="62:65" ht="13" thickBot="1">
      <c r="BJ55941" s="138"/>
      <c r="BK55941" s="138"/>
      <c r="BL55941" s="138"/>
      <c r="BM55941" s="138"/>
    </row>
    <row r="55942" spans="62:65" ht="13" thickBot="1">
      <c r="BJ55942" s="138"/>
      <c r="BK55942" s="138"/>
      <c r="BL55942" s="138"/>
      <c r="BM55942" s="138"/>
    </row>
    <row r="55943" spans="62:65" ht="13" thickBot="1">
      <c r="BJ55943" s="138"/>
      <c r="BK55943" s="138"/>
      <c r="BL55943" s="138"/>
      <c r="BM55943" s="138"/>
    </row>
    <row r="55944" spans="62:65" ht="13" thickBot="1">
      <c r="BJ55944" s="138"/>
      <c r="BK55944" s="138"/>
      <c r="BL55944" s="138"/>
      <c r="BM55944" s="138"/>
    </row>
    <row r="55945" spans="62:65" ht="13" thickBot="1">
      <c r="BJ55945" s="138"/>
      <c r="BK55945" s="138"/>
      <c r="BL55945" s="138"/>
      <c r="BM55945" s="138"/>
    </row>
    <row r="55946" spans="62:65" ht="13" thickBot="1">
      <c r="BJ55946" s="138"/>
      <c r="BK55946" s="138"/>
      <c r="BL55946" s="138"/>
      <c r="BM55946" s="138"/>
    </row>
    <row r="55947" spans="62:65" ht="13" thickBot="1">
      <c r="BJ55947" s="138"/>
      <c r="BK55947" s="138"/>
      <c r="BL55947" s="138"/>
      <c r="BM55947" s="138"/>
    </row>
    <row r="55948" spans="62:65" ht="13" thickBot="1">
      <c r="BJ55948" s="138"/>
      <c r="BK55948" s="138"/>
      <c r="BL55948" s="138"/>
      <c r="BM55948" s="138"/>
    </row>
    <row r="55949" spans="62:65" ht="13" thickBot="1">
      <c r="BJ55949" s="138"/>
      <c r="BK55949" s="138"/>
      <c r="BL55949" s="138"/>
      <c r="BM55949" s="138"/>
    </row>
    <row r="55950" spans="62:65" ht="13" thickBot="1">
      <c r="BJ55950" s="138"/>
      <c r="BK55950" s="138"/>
      <c r="BL55950" s="138"/>
      <c r="BM55950" s="138"/>
    </row>
    <row r="55951" spans="62:65" ht="13" thickBot="1">
      <c r="BJ55951" s="138"/>
      <c r="BK55951" s="138"/>
      <c r="BL55951" s="138"/>
      <c r="BM55951" s="138"/>
    </row>
    <row r="55952" spans="62:65" ht="13" thickBot="1">
      <c r="BJ55952" s="138"/>
      <c r="BK55952" s="138"/>
      <c r="BL55952" s="138"/>
      <c r="BM55952" s="138"/>
    </row>
    <row r="55953" spans="62:65" ht="13" thickBot="1">
      <c r="BJ55953" s="138"/>
      <c r="BK55953" s="138"/>
      <c r="BL55953" s="138"/>
      <c r="BM55953" s="138"/>
    </row>
    <row r="55954" spans="62:65" ht="13" thickBot="1">
      <c r="BJ55954" s="138"/>
      <c r="BK55954" s="138"/>
      <c r="BL55954" s="138"/>
      <c r="BM55954" s="138"/>
    </row>
    <row r="55955" spans="62:65" ht="13" thickBot="1">
      <c r="BJ55955" s="138"/>
      <c r="BK55955" s="138"/>
      <c r="BL55955" s="138"/>
      <c r="BM55955" s="138"/>
    </row>
    <row r="55956" spans="62:65" ht="13" thickBot="1">
      <c r="BJ55956" s="138"/>
      <c r="BK55956" s="138"/>
      <c r="BL55956" s="138"/>
      <c r="BM55956" s="138"/>
    </row>
    <row r="55957" spans="62:65" ht="13" thickBot="1">
      <c r="BJ55957" s="138"/>
      <c r="BK55957" s="138"/>
      <c r="BL55957" s="138"/>
      <c r="BM55957" s="138"/>
    </row>
    <row r="55958" spans="62:65" ht="13" thickBot="1">
      <c r="BJ55958" s="138"/>
      <c r="BK55958" s="138"/>
      <c r="BL55958" s="138"/>
      <c r="BM55958" s="138"/>
    </row>
    <row r="55959" spans="62:65" ht="13" thickBot="1">
      <c r="BJ55959" s="138"/>
      <c r="BK55959" s="138"/>
      <c r="BL55959" s="138"/>
      <c r="BM55959" s="138"/>
    </row>
    <row r="55960" spans="62:65" ht="13" thickBot="1">
      <c r="BJ55960" s="138"/>
      <c r="BK55960" s="138"/>
      <c r="BL55960" s="138"/>
      <c r="BM55960" s="138"/>
    </row>
    <row r="55961" spans="62:65" ht="13" thickBot="1">
      <c r="BJ55961" s="138"/>
      <c r="BK55961" s="138"/>
      <c r="BL55961" s="138"/>
      <c r="BM55961" s="138"/>
    </row>
    <row r="55962" spans="62:65" ht="13" thickBot="1">
      <c r="BJ55962" s="138"/>
      <c r="BK55962" s="138"/>
      <c r="BL55962" s="138"/>
      <c r="BM55962" s="138"/>
    </row>
    <row r="55963" spans="62:65" ht="13" thickBot="1">
      <c r="BJ55963" s="138"/>
      <c r="BK55963" s="138"/>
      <c r="BL55963" s="138"/>
      <c r="BM55963" s="138"/>
    </row>
    <row r="55964" spans="62:65" ht="13" thickBot="1">
      <c r="BJ55964" s="138"/>
      <c r="BK55964" s="138"/>
      <c r="BL55964" s="138"/>
      <c r="BM55964" s="138"/>
    </row>
    <row r="55965" spans="62:65" ht="13" thickBot="1">
      <c r="BJ55965" s="138"/>
      <c r="BK55965" s="138"/>
      <c r="BL55965" s="138"/>
      <c r="BM55965" s="138"/>
    </row>
    <row r="55966" spans="62:65" ht="13" thickBot="1">
      <c r="BJ55966" s="138"/>
      <c r="BK55966" s="138"/>
      <c r="BL55966" s="138"/>
      <c r="BM55966" s="138"/>
    </row>
    <row r="55967" spans="62:65" ht="13" thickBot="1">
      <c r="BJ55967" s="138"/>
      <c r="BK55967" s="138"/>
      <c r="BL55967" s="138"/>
      <c r="BM55967" s="138"/>
    </row>
    <row r="55968" spans="62:65" ht="13" thickBot="1">
      <c r="BJ55968" s="138"/>
      <c r="BK55968" s="138"/>
      <c r="BL55968" s="138"/>
      <c r="BM55968" s="138"/>
    </row>
    <row r="55969" spans="62:65" ht="13" thickBot="1">
      <c r="BJ55969" s="138"/>
      <c r="BK55969" s="138"/>
      <c r="BL55969" s="138"/>
      <c r="BM55969" s="138"/>
    </row>
    <row r="55970" spans="62:65" ht="13" thickBot="1">
      <c r="BJ55970" s="138"/>
      <c r="BK55970" s="138"/>
      <c r="BL55970" s="138"/>
      <c r="BM55970" s="138"/>
    </row>
    <row r="55971" spans="62:65" ht="13" thickBot="1">
      <c r="BJ55971" s="138"/>
      <c r="BK55971" s="138"/>
      <c r="BL55971" s="138"/>
      <c r="BM55971" s="138"/>
    </row>
    <row r="55972" spans="62:65" ht="13" thickBot="1">
      <c r="BJ55972" s="138"/>
      <c r="BK55972" s="138"/>
      <c r="BL55972" s="138"/>
      <c r="BM55972" s="138"/>
    </row>
    <row r="55973" spans="62:65" ht="13" thickBot="1">
      <c r="BJ55973" s="138"/>
      <c r="BK55973" s="138"/>
      <c r="BL55973" s="138"/>
      <c r="BM55973" s="138"/>
    </row>
    <row r="55974" spans="62:65" ht="13" thickBot="1">
      <c r="BJ55974" s="138"/>
      <c r="BK55974" s="138"/>
      <c r="BL55974" s="138"/>
      <c r="BM55974" s="138"/>
    </row>
    <row r="55975" spans="62:65" ht="13" thickBot="1">
      <c r="BJ55975" s="138"/>
      <c r="BK55975" s="138"/>
      <c r="BL55975" s="138"/>
      <c r="BM55975" s="138"/>
    </row>
    <row r="55976" spans="62:65" ht="13" thickBot="1">
      <c r="BJ55976" s="138"/>
      <c r="BK55976" s="138"/>
      <c r="BL55976" s="138"/>
      <c r="BM55976" s="138"/>
    </row>
    <row r="55977" spans="62:65" ht="13" thickBot="1">
      <c r="BJ55977" s="138"/>
      <c r="BK55977" s="138"/>
      <c r="BL55977" s="138"/>
      <c r="BM55977" s="138"/>
    </row>
    <row r="55978" spans="62:65" ht="13" thickBot="1">
      <c r="BJ55978" s="138"/>
      <c r="BK55978" s="138"/>
      <c r="BL55978" s="138"/>
      <c r="BM55978" s="138"/>
    </row>
    <row r="55979" spans="62:65" ht="13" thickBot="1">
      <c r="BJ55979" s="138"/>
      <c r="BK55979" s="138"/>
      <c r="BL55979" s="138"/>
      <c r="BM55979" s="138"/>
    </row>
    <row r="55980" spans="62:65" ht="13" thickBot="1">
      <c r="BJ55980" s="138"/>
      <c r="BK55980" s="138"/>
      <c r="BL55980" s="138"/>
      <c r="BM55980" s="138"/>
    </row>
    <row r="55981" spans="62:65" ht="13" thickBot="1">
      <c r="BJ55981" s="138"/>
      <c r="BK55981" s="138"/>
      <c r="BL55981" s="138"/>
      <c r="BM55981" s="138"/>
    </row>
    <row r="55982" spans="62:65" ht="13" thickBot="1">
      <c r="BJ55982" s="138"/>
      <c r="BK55982" s="138"/>
      <c r="BL55982" s="138"/>
      <c r="BM55982" s="138"/>
    </row>
    <row r="55983" spans="62:65" ht="13" thickBot="1">
      <c r="BJ55983" s="138"/>
      <c r="BK55983" s="138"/>
      <c r="BL55983" s="138"/>
      <c r="BM55983" s="138"/>
    </row>
    <row r="55984" spans="62:65" ht="13" thickBot="1">
      <c r="BJ55984" s="138"/>
      <c r="BK55984" s="138"/>
      <c r="BL55984" s="138"/>
      <c r="BM55984" s="138"/>
    </row>
    <row r="55985" spans="62:65" ht="13" thickBot="1">
      <c r="BJ55985" s="138"/>
      <c r="BK55985" s="138"/>
      <c r="BL55985" s="138"/>
      <c r="BM55985" s="138"/>
    </row>
    <row r="55986" spans="62:65" ht="13" thickBot="1">
      <c r="BJ55986" s="138"/>
      <c r="BK55986" s="138"/>
      <c r="BL55986" s="138"/>
      <c r="BM55986" s="138"/>
    </row>
    <row r="55987" spans="62:65" ht="13" thickBot="1">
      <c r="BJ55987" s="138"/>
      <c r="BK55987" s="138"/>
      <c r="BL55987" s="138"/>
      <c r="BM55987" s="138"/>
    </row>
    <row r="55988" spans="62:65" ht="13" thickBot="1">
      <c r="BJ55988" s="138"/>
      <c r="BK55988" s="138"/>
      <c r="BL55988" s="138"/>
      <c r="BM55988" s="138"/>
    </row>
    <row r="55989" spans="62:65" ht="13" thickBot="1">
      <c r="BJ55989" s="138"/>
      <c r="BK55989" s="138"/>
      <c r="BL55989" s="138"/>
      <c r="BM55989" s="138"/>
    </row>
    <row r="55990" spans="62:65" ht="13" thickBot="1">
      <c r="BJ55990" s="138"/>
      <c r="BK55990" s="138"/>
      <c r="BL55990" s="138"/>
      <c r="BM55990" s="138"/>
    </row>
    <row r="55991" spans="62:65" ht="13" thickBot="1">
      <c r="BJ55991" s="138"/>
      <c r="BK55991" s="138"/>
      <c r="BL55991" s="138"/>
      <c r="BM55991" s="138"/>
    </row>
    <row r="55992" spans="62:65" ht="13" thickBot="1">
      <c r="BJ55992" s="138"/>
      <c r="BK55992" s="138"/>
      <c r="BL55992" s="138"/>
      <c r="BM55992" s="138"/>
    </row>
    <row r="55993" spans="62:65" ht="13" thickBot="1">
      <c r="BJ55993" s="138"/>
      <c r="BK55993" s="138"/>
      <c r="BL55993" s="138"/>
      <c r="BM55993" s="138"/>
    </row>
    <row r="55994" spans="62:65" ht="13" thickBot="1">
      <c r="BJ55994" s="138"/>
      <c r="BK55994" s="138"/>
      <c r="BL55994" s="138"/>
      <c r="BM55994" s="138"/>
    </row>
    <row r="55995" spans="62:65" ht="13" thickBot="1">
      <c r="BJ55995" s="138"/>
      <c r="BK55995" s="138"/>
      <c r="BL55995" s="138"/>
      <c r="BM55995" s="138"/>
    </row>
    <row r="55996" spans="62:65" ht="13" thickBot="1">
      <c r="BJ55996" s="138"/>
      <c r="BK55996" s="138"/>
      <c r="BL55996" s="138"/>
      <c r="BM55996" s="138"/>
    </row>
    <row r="55997" spans="62:65" ht="13" thickBot="1">
      <c r="BJ55997" s="138"/>
      <c r="BK55997" s="138"/>
      <c r="BL55997" s="138"/>
      <c r="BM55997" s="138"/>
    </row>
    <row r="55998" spans="62:65" ht="13" thickBot="1">
      <c r="BJ55998" s="138"/>
      <c r="BK55998" s="138"/>
      <c r="BL55998" s="138"/>
      <c r="BM55998" s="138"/>
    </row>
    <row r="55999" spans="62:65" ht="13" thickBot="1">
      <c r="BJ55999" s="138"/>
      <c r="BK55999" s="138"/>
      <c r="BL55999" s="138"/>
      <c r="BM55999" s="138"/>
    </row>
    <row r="56000" spans="62:65" ht="13" thickBot="1">
      <c r="BJ56000" s="138"/>
      <c r="BK56000" s="138"/>
      <c r="BL56000" s="138"/>
      <c r="BM56000" s="138"/>
    </row>
    <row r="56001" spans="62:65" ht="13" thickBot="1">
      <c r="BJ56001" s="138"/>
      <c r="BK56001" s="138"/>
      <c r="BL56001" s="138"/>
      <c r="BM56001" s="138"/>
    </row>
    <row r="56002" spans="62:65" ht="13" thickBot="1">
      <c r="BJ56002" s="138"/>
      <c r="BK56002" s="138"/>
      <c r="BL56002" s="138"/>
      <c r="BM56002" s="138"/>
    </row>
    <row r="56003" spans="62:65" ht="13" thickBot="1">
      <c r="BJ56003" s="138"/>
      <c r="BK56003" s="138"/>
      <c r="BL56003" s="138"/>
      <c r="BM56003" s="138"/>
    </row>
    <row r="56004" spans="62:65" ht="13" thickBot="1">
      <c r="BJ56004" s="138"/>
      <c r="BK56004" s="138"/>
      <c r="BL56004" s="138"/>
      <c r="BM56004" s="138"/>
    </row>
    <row r="56005" spans="62:65" ht="13" thickBot="1">
      <c r="BJ56005" s="138"/>
      <c r="BK56005" s="138"/>
      <c r="BL56005" s="138"/>
      <c r="BM56005" s="138"/>
    </row>
    <row r="56006" spans="62:65" ht="13" thickBot="1">
      <c r="BJ56006" s="138"/>
      <c r="BK56006" s="138"/>
      <c r="BL56006" s="138"/>
      <c r="BM56006" s="138"/>
    </row>
    <row r="56007" spans="62:65" ht="13" thickBot="1">
      <c r="BJ56007" s="138"/>
      <c r="BK56007" s="138"/>
      <c r="BL56007" s="138"/>
      <c r="BM56007" s="138"/>
    </row>
    <row r="56008" spans="62:65" ht="13" thickBot="1">
      <c r="BJ56008" s="138"/>
      <c r="BK56008" s="138"/>
      <c r="BL56008" s="138"/>
      <c r="BM56008" s="138"/>
    </row>
    <row r="56009" spans="62:65" ht="13" thickBot="1">
      <c r="BJ56009" s="138"/>
      <c r="BK56009" s="138"/>
      <c r="BL56009" s="138"/>
      <c r="BM56009" s="138"/>
    </row>
    <row r="56010" spans="62:65" ht="13" thickBot="1">
      <c r="BJ56010" s="138"/>
      <c r="BK56010" s="138"/>
      <c r="BL56010" s="138"/>
      <c r="BM56010" s="138"/>
    </row>
    <row r="56011" spans="62:65" ht="13" thickBot="1">
      <c r="BJ56011" s="138"/>
      <c r="BK56011" s="138"/>
      <c r="BL56011" s="138"/>
      <c r="BM56011" s="138"/>
    </row>
    <row r="56012" spans="62:65" ht="13" thickBot="1">
      <c r="BJ56012" s="138"/>
      <c r="BK56012" s="138"/>
      <c r="BL56012" s="138"/>
      <c r="BM56012" s="138"/>
    </row>
    <row r="56013" spans="62:65" ht="13" thickBot="1">
      <c r="BJ56013" s="138"/>
      <c r="BK56013" s="138"/>
      <c r="BL56013" s="138"/>
      <c r="BM56013" s="138"/>
    </row>
    <row r="56014" spans="62:65" ht="13" thickBot="1">
      <c r="BJ56014" s="138"/>
      <c r="BK56014" s="138"/>
      <c r="BL56014" s="138"/>
      <c r="BM56014" s="138"/>
    </row>
    <row r="56015" spans="62:65" ht="13" thickBot="1">
      <c r="BJ56015" s="138"/>
      <c r="BK56015" s="138"/>
      <c r="BL56015" s="138"/>
      <c r="BM56015" s="138"/>
    </row>
    <row r="56016" spans="62:65" ht="13" thickBot="1">
      <c r="BJ56016" s="138"/>
      <c r="BK56016" s="138"/>
      <c r="BL56016" s="138"/>
      <c r="BM56016" s="138"/>
    </row>
    <row r="56017" spans="62:65" ht="13" thickBot="1">
      <c r="BJ56017" s="138"/>
      <c r="BK56017" s="138"/>
      <c r="BL56017" s="138"/>
      <c r="BM56017" s="138"/>
    </row>
    <row r="56018" spans="62:65" ht="13" thickBot="1">
      <c r="BJ56018" s="138"/>
      <c r="BK56018" s="138"/>
      <c r="BL56018" s="138"/>
      <c r="BM56018" s="138"/>
    </row>
    <row r="56019" spans="62:65" ht="13" thickBot="1">
      <c r="BJ56019" s="138"/>
      <c r="BK56019" s="138"/>
      <c r="BL56019" s="138"/>
      <c r="BM56019" s="138"/>
    </row>
    <row r="56020" spans="62:65" ht="13" thickBot="1">
      <c r="BJ56020" s="138"/>
      <c r="BK56020" s="138"/>
      <c r="BL56020" s="138"/>
      <c r="BM56020" s="138"/>
    </row>
    <row r="56021" spans="62:65" ht="13" thickBot="1">
      <c r="BJ56021" s="138"/>
      <c r="BK56021" s="138"/>
      <c r="BL56021" s="138"/>
      <c r="BM56021" s="138"/>
    </row>
    <row r="56022" spans="62:65" ht="13" thickBot="1">
      <c r="BJ56022" s="138"/>
      <c r="BK56022" s="138"/>
      <c r="BL56022" s="138"/>
      <c r="BM56022" s="138"/>
    </row>
    <row r="56023" spans="62:65" ht="13" thickBot="1">
      <c r="BJ56023" s="138"/>
      <c r="BK56023" s="138"/>
      <c r="BL56023" s="138"/>
      <c r="BM56023" s="138"/>
    </row>
    <row r="56024" spans="62:65" ht="13" thickBot="1">
      <c r="BJ56024" s="138"/>
      <c r="BK56024" s="138"/>
      <c r="BL56024" s="138"/>
      <c r="BM56024" s="138"/>
    </row>
    <row r="56025" spans="62:65" ht="13" thickBot="1">
      <c r="BJ56025" s="138"/>
      <c r="BK56025" s="138"/>
      <c r="BL56025" s="138"/>
      <c r="BM56025" s="138"/>
    </row>
    <row r="56026" spans="62:65" ht="13" thickBot="1">
      <c r="BJ56026" s="138"/>
      <c r="BK56026" s="138"/>
      <c r="BL56026" s="138"/>
      <c r="BM56026" s="138"/>
    </row>
    <row r="56027" spans="62:65" ht="13" thickBot="1">
      <c r="BJ56027" s="138"/>
      <c r="BK56027" s="138"/>
      <c r="BL56027" s="138"/>
      <c r="BM56027" s="138"/>
    </row>
    <row r="56028" spans="62:65" ht="13" thickBot="1">
      <c r="BJ56028" s="138"/>
      <c r="BK56028" s="138"/>
      <c r="BL56028" s="138"/>
      <c r="BM56028" s="138"/>
    </row>
    <row r="56029" spans="62:65" ht="13" thickBot="1">
      <c r="BJ56029" s="138"/>
      <c r="BK56029" s="138"/>
      <c r="BL56029" s="138"/>
      <c r="BM56029" s="138"/>
    </row>
    <row r="56030" spans="62:65" ht="13" thickBot="1">
      <c r="BJ56030" s="138"/>
      <c r="BK56030" s="138"/>
      <c r="BL56030" s="138"/>
      <c r="BM56030" s="138"/>
    </row>
    <row r="56031" spans="62:65" ht="13" thickBot="1">
      <c r="BJ56031" s="138"/>
      <c r="BK56031" s="138"/>
      <c r="BL56031" s="138"/>
      <c r="BM56031" s="138"/>
    </row>
    <row r="56032" spans="62:65" ht="13" thickBot="1">
      <c r="BJ56032" s="138"/>
      <c r="BK56032" s="138"/>
      <c r="BL56032" s="138"/>
      <c r="BM56032" s="138"/>
    </row>
    <row r="56033" spans="62:65" ht="13" thickBot="1">
      <c r="BJ56033" s="138"/>
      <c r="BK56033" s="138"/>
      <c r="BL56033" s="138"/>
      <c r="BM56033" s="138"/>
    </row>
    <row r="56034" spans="62:65" ht="13" thickBot="1">
      <c r="BJ56034" s="138"/>
      <c r="BK56034" s="138"/>
      <c r="BL56034" s="138"/>
      <c r="BM56034" s="138"/>
    </row>
    <row r="56035" spans="62:65" ht="13" thickBot="1">
      <c r="BJ56035" s="138"/>
      <c r="BK56035" s="138"/>
      <c r="BL56035" s="138"/>
      <c r="BM56035" s="138"/>
    </row>
    <row r="56036" spans="62:65" ht="13" thickBot="1">
      <c r="BJ56036" s="138"/>
      <c r="BK56036" s="138"/>
      <c r="BL56036" s="138"/>
      <c r="BM56036" s="138"/>
    </row>
    <row r="56037" spans="62:65" ht="13" thickBot="1">
      <c r="BJ56037" s="138"/>
      <c r="BK56037" s="138"/>
      <c r="BL56037" s="138"/>
      <c r="BM56037" s="138"/>
    </row>
    <row r="56038" spans="62:65" ht="13" thickBot="1">
      <c r="BJ56038" s="138"/>
      <c r="BK56038" s="138"/>
      <c r="BL56038" s="138"/>
      <c r="BM56038" s="138"/>
    </row>
    <row r="56039" spans="62:65" ht="13" thickBot="1">
      <c r="BJ56039" s="138"/>
      <c r="BK56039" s="138"/>
      <c r="BL56039" s="138"/>
      <c r="BM56039" s="138"/>
    </row>
    <row r="56040" spans="62:65" ht="13" thickBot="1">
      <c r="BJ56040" s="138"/>
      <c r="BK56040" s="138"/>
      <c r="BL56040" s="138"/>
      <c r="BM56040" s="138"/>
    </row>
    <row r="56041" spans="62:65" ht="13" thickBot="1">
      <c r="BJ56041" s="138"/>
      <c r="BK56041" s="138"/>
      <c r="BL56041" s="138"/>
      <c r="BM56041" s="138"/>
    </row>
    <row r="56042" spans="62:65" ht="13" thickBot="1">
      <c r="BJ56042" s="138"/>
      <c r="BK56042" s="138"/>
      <c r="BL56042" s="138"/>
      <c r="BM56042" s="138"/>
    </row>
    <row r="56043" spans="62:65" ht="13" thickBot="1">
      <c r="BJ56043" s="138"/>
      <c r="BK56043" s="138"/>
      <c r="BL56043" s="138"/>
      <c r="BM56043" s="138"/>
    </row>
    <row r="56044" spans="62:65" ht="13" thickBot="1">
      <c r="BJ56044" s="138"/>
      <c r="BK56044" s="138"/>
      <c r="BL56044" s="138"/>
      <c r="BM56044" s="138"/>
    </row>
    <row r="56045" spans="62:65" ht="13" thickBot="1">
      <c r="BJ56045" s="138"/>
      <c r="BK56045" s="138"/>
      <c r="BL56045" s="138"/>
      <c r="BM56045" s="138"/>
    </row>
    <row r="56046" spans="62:65" ht="13" thickBot="1">
      <c r="BJ56046" s="138"/>
      <c r="BK56046" s="138"/>
      <c r="BL56046" s="138"/>
      <c r="BM56046" s="138"/>
    </row>
    <row r="56047" spans="62:65" ht="13" thickBot="1">
      <c r="BJ56047" s="138"/>
      <c r="BK56047" s="138"/>
      <c r="BL56047" s="138"/>
      <c r="BM56047" s="138"/>
    </row>
    <row r="56048" spans="62:65" ht="13" thickBot="1">
      <c r="BJ56048" s="138"/>
      <c r="BK56048" s="138"/>
      <c r="BL56048" s="138"/>
      <c r="BM56048" s="138"/>
    </row>
    <row r="56049" spans="62:65" ht="13" thickBot="1">
      <c r="BJ56049" s="138"/>
      <c r="BK56049" s="138"/>
      <c r="BL56049" s="138"/>
      <c r="BM56049" s="138"/>
    </row>
    <row r="56050" spans="62:65" ht="13" thickBot="1">
      <c r="BJ56050" s="138"/>
      <c r="BK56050" s="138"/>
      <c r="BL56050" s="138"/>
      <c r="BM56050" s="138"/>
    </row>
    <row r="56051" spans="62:65" ht="13" thickBot="1">
      <c r="BJ56051" s="138"/>
      <c r="BK56051" s="138"/>
      <c r="BL56051" s="138"/>
      <c r="BM56051" s="138"/>
    </row>
    <row r="56052" spans="62:65" ht="13" thickBot="1">
      <c r="BJ56052" s="138"/>
      <c r="BK56052" s="138"/>
      <c r="BL56052" s="138"/>
      <c r="BM56052" s="138"/>
    </row>
    <row r="56053" spans="62:65" ht="13" thickBot="1">
      <c r="BJ56053" s="138"/>
      <c r="BK56053" s="138"/>
      <c r="BL56053" s="138"/>
      <c r="BM56053" s="138"/>
    </row>
    <row r="56054" spans="62:65" ht="13" thickBot="1">
      <c r="BJ56054" s="138"/>
      <c r="BK56054" s="138"/>
      <c r="BL56054" s="138"/>
      <c r="BM56054" s="138"/>
    </row>
    <row r="56055" spans="62:65" ht="13" thickBot="1">
      <c r="BJ56055" s="138"/>
      <c r="BK56055" s="138"/>
      <c r="BL56055" s="138"/>
      <c r="BM56055" s="138"/>
    </row>
    <row r="56056" spans="62:65" ht="13" thickBot="1">
      <c r="BJ56056" s="138"/>
      <c r="BK56056" s="138"/>
      <c r="BL56056" s="138"/>
      <c r="BM56056" s="138"/>
    </row>
    <row r="56057" spans="62:65" ht="13" thickBot="1">
      <c r="BJ56057" s="138"/>
      <c r="BK56057" s="138"/>
      <c r="BL56057" s="138"/>
      <c r="BM56057" s="138"/>
    </row>
    <row r="56058" spans="62:65" ht="13" thickBot="1">
      <c r="BJ56058" s="138"/>
      <c r="BK56058" s="138"/>
      <c r="BL56058" s="138"/>
      <c r="BM56058" s="138"/>
    </row>
    <row r="56059" spans="62:65" ht="13" thickBot="1">
      <c r="BJ56059" s="138"/>
      <c r="BK56059" s="138"/>
      <c r="BL56059" s="138"/>
      <c r="BM56059" s="138"/>
    </row>
    <row r="56060" spans="62:65" ht="13" thickBot="1">
      <c r="BJ56060" s="138"/>
      <c r="BK56060" s="138"/>
      <c r="BL56060" s="138"/>
      <c r="BM56060" s="138"/>
    </row>
    <row r="56061" spans="62:65" ht="13" thickBot="1">
      <c r="BJ56061" s="138"/>
      <c r="BK56061" s="138"/>
      <c r="BL56061" s="138"/>
      <c r="BM56061" s="138"/>
    </row>
    <row r="56062" spans="62:65" ht="13" thickBot="1">
      <c r="BJ56062" s="138"/>
      <c r="BK56062" s="138"/>
      <c r="BL56062" s="138"/>
      <c r="BM56062" s="138"/>
    </row>
    <row r="56063" spans="62:65" ht="13" thickBot="1">
      <c r="BJ56063" s="138"/>
      <c r="BK56063" s="138"/>
      <c r="BL56063" s="138"/>
      <c r="BM56063" s="138"/>
    </row>
    <row r="56064" spans="62:65" ht="13" thickBot="1">
      <c r="BJ56064" s="138"/>
      <c r="BK56064" s="138"/>
      <c r="BL56064" s="138"/>
      <c r="BM56064" s="138"/>
    </row>
    <row r="56065" spans="62:65" ht="13" thickBot="1">
      <c r="BJ56065" s="138"/>
      <c r="BK56065" s="138"/>
      <c r="BL56065" s="138"/>
      <c r="BM56065" s="138"/>
    </row>
    <row r="56066" spans="62:65" ht="13" thickBot="1">
      <c r="BJ56066" s="138"/>
      <c r="BK56066" s="138"/>
      <c r="BL56066" s="138"/>
      <c r="BM56066" s="138"/>
    </row>
    <row r="56067" spans="62:65" ht="13" thickBot="1">
      <c r="BJ56067" s="138"/>
      <c r="BK56067" s="138"/>
      <c r="BL56067" s="138"/>
      <c r="BM56067" s="138"/>
    </row>
    <row r="56068" spans="62:65" ht="13" thickBot="1">
      <c r="BJ56068" s="138"/>
      <c r="BK56068" s="138"/>
      <c r="BL56068" s="138"/>
      <c r="BM56068" s="138"/>
    </row>
    <row r="56069" spans="62:65" ht="13" thickBot="1">
      <c r="BJ56069" s="138"/>
      <c r="BK56069" s="138"/>
      <c r="BL56069" s="138"/>
      <c r="BM56069" s="138"/>
    </row>
    <row r="56070" spans="62:65" ht="13" thickBot="1">
      <c r="BJ56070" s="138"/>
      <c r="BK56070" s="138"/>
      <c r="BL56070" s="138"/>
      <c r="BM56070" s="138"/>
    </row>
    <row r="56071" spans="62:65" ht="13" thickBot="1">
      <c r="BJ56071" s="138"/>
      <c r="BK56071" s="138"/>
      <c r="BL56071" s="138"/>
      <c r="BM56071" s="138"/>
    </row>
    <row r="56072" spans="62:65" ht="13" thickBot="1">
      <c r="BJ56072" s="138"/>
      <c r="BK56072" s="138"/>
      <c r="BL56072" s="138"/>
      <c r="BM56072" s="138"/>
    </row>
    <row r="56073" spans="62:65" ht="13" thickBot="1">
      <c r="BJ56073" s="138"/>
      <c r="BK56073" s="138"/>
      <c r="BL56073" s="138"/>
      <c r="BM56073" s="138"/>
    </row>
    <row r="56074" spans="62:65" ht="13" thickBot="1">
      <c r="BJ56074" s="138"/>
      <c r="BK56074" s="138"/>
      <c r="BL56074" s="138"/>
      <c r="BM56074" s="138"/>
    </row>
    <row r="56075" spans="62:65" ht="13" thickBot="1">
      <c r="BJ56075" s="138"/>
      <c r="BK56075" s="138"/>
      <c r="BL56075" s="138"/>
      <c r="BM56075" s="138"/>
    </row>
    <row r="56076" spans="62:65" ht="13" thickBot="1">
      <c r="BJ56076" s="138"/>
      <c r="BK56076" s="138"/>
      <c r="BL56076" s="138"/>
      <c r="BM56076" s="138"/>
    </row>
    <row r="56077" spans="62:65" ht="13" thickBot="1">
      <c r="BJ56077" s="138"/>
      <c r="BK56077" s="138"/>
      <c r="BL56077" s="138"/>
      <c r="BM56077" s="138"/>
    </row>
    <row r="56078" spans="62:65" ht="13" thickBot="1">
      <c r="BJ56078" s="138"/>
      <c r="BK56078" s="138"/>
      <c r="BL56078" s="138"/>
      <c r="BM56078" s="138"/>
    </row>
    <row r="56079" spans="62:65" ht="13" thickBot="1">
      <c r="BJ56079" s="138"/>
      <c r="BK56079" s="138"/>
      <c r="BL56079" s="138"/>
      <c r="BM56079" s="138"/>
    </row>
    <row r="56080" spans="62:65" ht="13" thickBot="1">
      <c r="BJ56080" s="138"/>
      <c r="BK56080" s="138"/>
      <c r="BL56080" s="138"/>
      <c r="BM56080" s="138"/>
    </row>
    <row r="56081" spans="62:65" ht="13" thickBot="1">
      <c r="BJ56081" s="138"/>
      <c r="BK56081" s="138"/>
      <c r="BL56081" s="138"/>
      <c r="BM56081" s="138"/>
    </row>
    <row r="56082" spans="62:65" ht="13" thickBot="1">
      <c r="BJ56082" s="138"/>
      <c r="BK56082" s="138"/>
      <c r="BL56082" s="138"/>
      <c r="BM56082" s="138"/>
    </row>
    <row r="56083" spans="62:65" ht="13" thickBot="1">
      <c r="BJ56083" s="138"/>
      <c r="BK56083" s="138"/>
      <c r="BL56083" s="138"/>
      <c r="BM56083" s="138"/>
    </row>
    <row r="56084" spans="62:65" ht="13" thickBot="1">
      <c r="BJ56084" s="138"/>
      <c r="BK56084" s="138"/>
      <c r="BL56084" s="138"/>
      <c r="BM56084" s="138"/>
    </row>
    <row r="56085" spans="62:65" ht="13" thickBot="1">
      <c r="BJ56085" s="138"/>
      <c r="BK56085" s="138"/>
      <c r="BL56085" s="138"/>
      <c r="BM56085" s="138"/>
    </row>
    <row r="56086" spans="62:65" ht="13" thickBot="1">
      <c r="BJ56086" s="138"/>
      <c r="BK56086" s="138"/>
      <c r="BL56086" s="138"/>
      <c r="BM56086" s="138"/>
    </row>
    <row r="56087" spans="62:65" ht="13" thickBot="1">
      <c r="BJ56087" s="138"/>
      <c r="BK56087" s="138"/>
      <c r="BL56087" s="138"/>
      <c r="BM56087" s="138"/>
    </row>
    <row r="56088" spans="62:65" ht="13" thickBot="1">
      <c r="BJ56088" s="138"/>
      <c r="BK56088" s="138"/>
      <c r="BL56088" s="138"/>
      <c r="BM56088" s="138"/>
    </row>
    <row r="56089" spans="62:65" ht="13" thickBot="1">
      <c r="BJ56089" s="138"/>
      <c r="BK56089" s="138"/>
      <c r="BL56089" s="138"/>
      <c r="BM56089" s="138"/>
    </row>
    <row r="56090" spans="62:65" ht="13" thickBot="1">
      <c r="BJ56090" s="138"/>
      <c r="BK56090" s="138"/>
      <c r="BL56090" s="138"/>
      <c r="BM56090" s="138"/>
    </row>
    <row r="56091" spans="62:65" ht="13" thickBot="1">
      <c r="BJ56091" s="138"/>
      <c r="BK56091" s="138"/>
      <c r="BL56091" s="138"/>
      <c r="BM56091" s="138"/>
    </row>
    <row r="56092" spans="62:65" ht="13" thickBot="1">
      <c r="BJ56092" s="138"/>
      <c r="BK56092" s="138"/>
      <c r="BL56092" s="138"/>
      <c r="BM56092" s="138"/>
    </row>
    <row r="56093" spans="62:65" ht="13" thickBot="1">
      <c r="BJ56093" s="138"/>
      <c r="BK56093" s="138"/>
      <c r="BL56093" s="138"/>
      <c r="BM56093" s="138"/>
    </row>
    <row r="56094" spans="62:65" ht="13" thickBot="1">
      <c r="BJ56094" s="138"/>
      <c r="BK56094" s="138"/>
      <c r="BL56094" s="138"/>
      <c r="BM56094" s="138"/>
    </row>
    <row r="56095" spans="62:65" ht="13" thickBot="1">
      <c r="BJ56095" s="138"/>
      <c r="BK56095" s="138"/>
      <c r="BL56095" s="138"/>
      <c r="BM56095" s="138"/>
    </row>
    <row r="56096" spans="62:65" ht="13" thickBot="1">
      <c r="BJ56096" s="138"/>
      <c r="BK56096" s="138"/>
      <c r="BL56096" s="138"/>
      <c r="BM56096" s="138"/>
    </row>
    <row r="56097" spans="62:65" ht="13" thickBot="1">
      <c r="BJ56097" s="138"/>
      <c r="BK56097" s="138"/>
      <c r="BL56097" s="138"/>
      <c r="BM56097" s="138"/>
    </row>
    <row r="56098" spans="62:65" ht="13" thickBot="1">
      <c r="BJ56098" s="138"/>
      <c r="BK56098" s="138"/>
      <c r="BL56098" s="138"/>
      <c r="BM56098" s="138"/>
    </row>
    <row r="56099" spans="62:65" ht="13" thickBot="1">
      <c r="BJ56099" s="138"/>
      <c r="BK56099" s="138"/>
      <c r="BL56099" s="138"/>
      <c r="BM56099" s="138"/>
    </row>
    <row r="56100" spans="62:65" ht="13" thickBot="1">
      <c r="BJ56100" s="138"/>
      <c r="BK56100" s="138"/>
      <c r="BL56100" s="138"/>
      <c r="BM56100" s="138"/>
    </row>
    <row r="56101" spans="62:65" ht="13" thickBot="1">
      <c r="BJ56101" s="138"/>
      <c r="BK56101" s="138"/>
      <c r="BL56101" s="138"/>
      <c r="BM56101" s="138"/>
    </row>
    <row r="56102" spans="62:65" ht="13" thickBot="1">
      <c r="BJ56102" s="138"/>
      <c r="BK56102" s="138"/>
      <c r="BL56102" s="138"/>
      <c r="BM56102" s="138"/>
    </row>
    <row r="56103" spans="62:65" ht="13" thickBot="1">
      <c r="BJ56103" s="138"/>
      <c r="BK56103" s="138"/>
      <c r="BL56103" s="138"/>
      <c r="BM56103" s="138"/>
    </row>
    <row r="56104" spans="62:65" ht="13" thickBot="1">
      <c r="BJ56104" s="138"/>
      <c r="BK56104" s="138"/>
      <c r="BL56104" s="138"/>
      <c r="BM56104" s="138"/>
    </row>
    <row r="56105" spans="62:65" ht="13" thickBot="1">
      <c r="BJ56105" s="138"/>
      <c r="BK56105" s="138"/>
      <c r="BL56105" s="138"/>
      <c r="BM56105" s="138"/>
    </row>
    <row r="56106" spans="62:65" ht="13" thickBot="1">
      <c r="BJ56106" s="138"/>
      <c r="BK56106" s="138"/>
      <c r="BL56106" s="138"/>
      <c r="BM56106" s="138"/>
    </row>
    <row r="56107" spans="62:65" ht="13" thickBot="1">
      <c r="BJ56107" s="138"/>
      <c r="BK56107" s="138"/>
      <c r="BL56107" s="138"/>
      <c r="BM56107" s="138"/>
    </row>
    <row r="56108" spans="62:65" ht="13" thickBot="1">
      <c r="BJ56108" s="138"/>
      <c r="BK56108" s="138"/>
      <c r="BL56108" s="138"/>
      <c r="BM56108" s="138"/>
    </row>
    <row r="56109" spans="62:65" ht="13" thickBot="1">
      <c r="BJ56109" s="138"/>
      <c r="BK56109" s="138"/>
      <c r="BL56109" s="138"/>
      <c r="BM56109" s="138"/>
    </row>
    <row r="56110" spans="62:65" ht="13" thickBot="1">
      <c r="BJ56110" s="138"/>
      <c r="BK56110" s="138"/>
      <c r="BL56110" s="138"/>
      <c r="BM56110" s="138"/>
    </row>
    <row r="56111" spans="62:65" ht="13" thickBot="1">
      <c r="BJ56111" s="138"/>
      <c r="BK56111" s="138"/>
      <c r="BL56111" s="138"/>
      <c r="BM56111" s="138"/>
    </row>
    <row r="56112" spans="62:65" ht="13" thickBot="1">
      <c r="BJ56112" s="138"/>
      <c r="BK56112" s="138"/>
      <c r="BL56112" s="138"/>
      <c r="BM56112" s="138"/>
    </row>
    <row r="56113" spans="62:65" ht="13" thickBot="1">
      <c r="BJ56113" s="138"/>
      <c r="BK56113" s="138"/>
      <c r="BL56113" s="138"/>
      <c r="BM56113" s="138"/>
    </row>
    <row r="56114" spans="62:65" ht="13" thickBot="1">
      <c r="BJ56114" s="138"/>
      <c r="BK56114" s="138"/>
      <c r="BL56114" s="138"/>
      <c r="BM56114" s="138"/>
    </row>
    <row r="56115" spans="62:65" ht="13" thickBot="1">
      <c r="BJ56115" s="138"/>
      <c r="BK56115" s="138"/>
      <c r="BL56115" s="138"/>
      <c r="BM56115" s="138"/>
    </row>
    <row r="56116" spans="62:65" ht="13" thickBot="1">
      <c r="BJ56116" s="138"/>
      <c r="BK56116" s="138"/>
      <c r="BL56116" s="138"/>
      <c r="BM56116" s="138"/>
    </row>
    <row r="56117" spans="62:65" ht="13" thickBot="1">
      <c r="BJ56117" s="138"/>
      <c r="BK56117" s="138"/>
      <c r="BL56117" s="138"/>
      <c r="BM56117" s="138"/>
    </row>
    <row r="56118" spans="62:65" ht="13" thickBot="1">
      <c r="BJ56118" s="138"/>
      <c r="BK56118" s="138"/>
      <c r="BL56118" s="138"/>
      <c r="BM56118" s="138"/>
    </row>
    <row r="56119" spans="62:65" ht="13" thickBot="1">
      <c r="BJ56119" s="138"/>
      <c r="BK56119" s="138"/>
      <c r="BL56119" s="138"/>
      <c r="BM56119" s="138"/>
    </row>
    <row r="56120" spans="62:65" ht="13" thickBot="1">
      <c r="BJ56120" s="138"/>
      <c r="BK56120" s="138"/>
      <c r="BL56120" s="138"/>
      <c r="BM56120" s="138"/>
    </row>
    <row r="56121" spans="62:65" ht="13" thickBot="1">
      <c r="BJ56121" s="138"/>
      <c r="BK56121" s="138"/>
      <c r="BL56121" s="138"/>
      <c r="BM56121" s="138"/>
    </row>
    <row r="56122" spans="62:65" ht="13" thickBot="1">
      <c r="BJ56122" s="138"/>
      <c r="BK56122" s="138"/>
      <c r="BL56122" s="138"/>
      <c r="BM56122" s="138"/>
    </row>
    <row r="56123" spans="62:65" ht="13" thickBot="1">
      <c r="BJ56123" s="138"/>
      <c r="BK56123" s="138"/>
      <c r="BL56123" s="138"/>
      <c r="BM56123" s="138"/>
    </row>
    <row r="56124" spans="62:65" ht="13" thickBot="1">
      <c r="BJ56124" s="138"/>
      <c r="BK56124" s="138"/>
      <c r="BL56124" s="138"/>
      <c r="BM56124" s="138"/>
    </row>
    <row r="56125" spans="62:65" ht="13" thickBot="1">
      <c r="BJ56125" s="138"/>
      <c r="BK56125" s="138"/>
      <c r="BL56125" s="138"/>
      <c r="BM56125" s="138"/>
    </row>
    <row r="56126" spans="62:65" ht="13" thickBot="1">
      <c r="BJ56126" s="138"/>
      <c r="BK56126" s="138"/>
      <c r="BL56126" s="138"/>
      <c r="BM56126" s="138"/>
    </row>
    <row r="56127" spans="62:65" ht="13" thickBot="1">
      <c r="BJ56127" s="138"/>
      <c r="BK56127" s="138"/>
      <c r="BL56127" s="138"/>
      <c r="BM56127" s="138"/>
    </row>
    <row r="56128" spans="62:65" ht="13" thickBot="1">
      <c r="BJ56128" s="138"/>
      <c r="BK56128" s="138"/>
      <c r="BL56128" s="138"/>
      <c r="BM56128" s="138"/>
    </row>
    <row r="56129" spans="62:65" ht="13" thickBot="1">
      <c r="BJ56129" s="138"/>
      <c r="BK56129" s="138"/>
      <c r="BL56129" s="138"/>
      <c r="BM56129" s="138"/>
    </row>
    <row r="56130" spans="62:65" ht="13" thickBot="1">
      <c r="BJ56130" s="138"/>
      <c r="BK56130" s="138"/>
      <c r="BL56130" s="138"/>
      <c r="BM56130" s="138"/>
    </row>
    <row r="56131" spans="62:65" ht="13" thickBot="1">
      <c r="BJ56131" s="138"/>
      <c r="BK56131" s="138"/>
      <c r="BL56131" s="138"/>
      <c r="BM56131" s="138"/>
    </row>
    <row r="56132" spans="62:65" ht="13" thickBot="1">
      <c r="BJ56132" s="138"/>
      <c r="BK56132" s="138"/>
      <c r="BL56132" s="138"/>
      <c r="BM56132" s="138"/>
    </row>
    <row r="56133" spans="62:65" ht="13" thickBot="1">
      <c r="BJ56133" s="138"/>
      <c r="BK56133" s="138"/>
      <c r="BL56133" s="138"/>
      <c r="BM56133" s="138"/>
    </row>
    <row r="56134" spans="62:65" ht="13" thickBot="1">
      <c r="BJ56134" s="138"/>
      <c r="BK56134" s="138"/>
      <c r="BL56134" s="138"/>
      <c r="BM56134" s="138"/>
    </row>
    <row r="56135" spans="62:65" ht="13" thickBot="1">
      <c r="BJ56135" s="138"/>
      <c r="BK56135" s="138"/>
      <c r="BL56135" s="138"/>
      <c r="BM56135" s="138"/>
    </row>
    <row r="56136" spans="62:65" ht="13" thickBot="1">
      <c r="BJ56136" s="138"/>
      <c r="BK56136" s="138"/>
      <c r="BL56136" s="138"/>
      <c r="BM56136" s="138"/>
    </row>
    <row r="56137" spans="62:65" ht="13" thickBot="1">
      <c r="BJ56137" s="138"/>
      <c r="BK56137" s="138"/>
      <c r="BL56137" s="138"/>
      <c r="BM56137" s="138"/>
    </row>
    <row r="56138" spans="62:65" ht="13" thickBot="1">
      <c r="BJ56138" s="138"/>
      <c r="BK56138" s="138"/>
      <c r="BL56138" s="138"/>
      <c r="BM56138" s="138"/>
    </row>
    <row r="56139" spans="62:65" ht="13" thickBot="1">
      <c r="BJ56139" s="138"/>
      <c r="BK56139" s="138"/>
      <c r="BL56139" s="138"/>
      <c r="BM56139" s="138"/>
    </row>
    <row r="56140" spans="62:65" ht="13" thickBot="1">
      <c r="BJ56140" s="138"/>
      <c r="BK56140" s="138"/>
      <c r="BL56140" s="138"/>
      <c r="BM56140" s="138"/>
    </row>
    <row r="56141" spans="62:65" ht="13" thickBot="1">
      <c r="BJ56141" s="138"/>
      <c r="BK56141" s="138"/>
      <c r="BL56141" s="138"/>
      <c r="BM56141" s="138"/>
    </row>
    <row r="56142" spans="62:65" ht="13" thickBot="1">
      <c r="BJ56142" s="138"/>
      <c r="BK56142" s="138"/>
      <c r="BL56142" s="138"/>
      <c r="BM56142" s="138"/>
    </row>
    <row r="56143" spans="62:65" ht="13" thickBot="1">
      <c r="BJ56143" s="138"/>
      <c r="BK56143" s="138"/>
      <c r="BL56143" s="138"/>
      <c r="BM56143" s="138"/>
    </row>
    <row r="56144" spans="62:65" ht="13" thickBot="1">
      <c r="BJ56144" s="138"/>
      <c r="BK56144" s="138"/>
      <c r="BL56144" s="138"/>
      <c r="BM56144" s="138"/>
    </row>
    <row r="56145" spans="62:65" ht="13" thickBot="1">
      <c r="BJ56145" s="138"/>
      <c r="BK56145" s="138"/>
      <c r="BL56145" s="138"/>
      <c r="BM56145" s="138"/>
    </row>
    <row r="56146" spans="62:65" ht="13" thickBot="1">
      <c r="BJ56146" s="138"/>
      <c r="BK56146" s="138"/>
      <c r="BL56146" s="138"/>
      <c r="BM56146" s="138"/>
    </row>
    <row r="56147" spans="62:65" ht="13" thickBot="1">
      <c r="BJ56147" s="138"/>
      <c r="BK56147" s="138"/>
      <c r="BL56147" s="138"/>
      <c r="BM56147" s="138"/>
    </row>
    <row r="56148" spans="62:65" ht="13" thickBot="1">
      <c r="BJ56148" s="138"/>
      <c r="BK56148" s="138"/>
      <c r="BL56148" s="138"/>
      <c r="BM56148" s="138"/>
    </row>
    <row r="56149" spans="62:65" ht="13" thickBot="1">
      <c r="BJ56149" s="138"/>
      <c r="BK56149" s="138"/>
      <c r="BL56149" s="138"/>
      <c r="BM56149" s="138"/>
    </row>
    <row r="56150" spans="62:65" ht="13" thickBot="1">
      <c r="BJ56150" s="138"/>
      <c r="BK56150" s="138"/>
      <c r="BL56150" s="138"/>
      <c r="BM56150" s="138"/>
    </row>
    <row r="56151" spans="62:65" ht="13" thickBot="1">
      <c r="BJ56151" s="138"/>
      <c r="BK56151" s="138"/>
      <c r="BL56151" s="138"/>
      <c r="BM56151" s="138"/>
    </row>
    <row r="56152" spans="62:65" ht="13" thickBot="1">
      <c r="BJ56152" s="138"/>
      <c r="BK56152" s="138"/>
      <c r="BL56152" s="138"/>
      <c r="BM56152" s="138"/>
    </row>
    <row r="56153" spans="62:65" ht="13" thickBot="1">
      <c r="BJ56153" s="138"/>
      <c r="BK56153" s="138"/>
      <c r="BL56153" s="138"/>
      <c r="BM56153" s="138"/>
    </row>
    <row r="56154" spans="62:65" ht="13" thickBot="1">
      <c r="BJ56154" s="138"/>
      <c r="BK56154" s="138"/>
      <c r="BL56154" s="138"/>
      <c r="BM56154" s="138"/>
    </row>
    <row r="56155" spans="62:65" ht="13" thickBot="1">
      <c r="BJ56155" s="138"/>
      <c r="BK56155" s="138"/>
      <c r="BL56155" s="138"/>
      <c r="BM56155" s="138"/>
    </row>
    <row r="56156" spans="62:65" ht="13" thickBot="1">
      <c r="BJ56156" s="138"/>
      <c r="BK56156" s="138"/>
      <c r="BL56156" s="138"/>
      <c r="BM56156" s="138"/>
    </row>
    <row r="56157" spans="62:65" ht="13" thickBot="1">
      <c r="BJ56157" s="138"/>
      <c r="BK56157" s="138"/>
      <c r="BL56157" s="138"/>
      <c r="BM56157" s="138"/>
    </row>
    <row r="56158" spans="62:65" ht="13" thickBot="1">
      <c r="BJ56158" s="138"/>
      <c r="BK56158" s="138"/>
      <c r="BL56158" s="138"/>
      <c r="BM56158" s="138"/>
    </row>
    <row r="56159" spans="62:65" ht="13" thickBot="1">
      <c r="BJ56159" s="138"/>
      <c r="BK56159" s="138"/>
      <c r="BL56159" s="138"/>
      <c r="BM56159" s="138"/>
    </row>
    <row r="56160" spans="62:65" ht="13" thickBot="1">
      <c r="BJ56160" s="138"/>
      <c r="BK56160" s="138"/>
      <c r="BL56160" s="138"/>
      <c r="BM56160" s="138"/>
    </row>
    <row r="56161" spans="62:65" ht="13" thickBot="1">
      <c r="BJ56161" s="138"/>
      <c r="BK56161" s="138"/>
      <c r="BL56161" s="138"/>
      <c r="BM56161" s="138"/>
    </row>
    <row r="56162" spans="62:65" ht="13" thickBot="1">
      <c r="BJ56162" s="138"/>
      <c r="BK56162" s="138"/>
      <c r="BL56162" s="138"/>
      <c r="BM56162" s="138"/>
    </row>
    <row r="56163" spans="62:65" ht="13" thickBot="1">
      <c r="BJ56163" s="138"/>
      <c r="BK56163" s="138"/>
      <c r="BL56163" s="138"/>
      <c r="BM56163" s="138"/>
    </row>
    <row r="56164" spans="62:65" ht="13" thickBot="1">
      <c r="BJ56164" s="138"/>
      <c r="BK56164" s="138"/>
      <c r="BL56164" s="138"/>
      <c r="BM56164" s="138"/>
    </row>
    <row r="56165" spans="62:65" ht="13" thickBot="1">
      <c r="BJ56165" s="138"/>
      <c r="BK56165" s="138"/>
      <c r="BL56165" s="138"/>
      <c r="BM56165" s="138"/>
    </row>
    <row r="56166" spans="62:65" ht="13" thickBot="1">
      <c r="BJ56166" s="138"/>
      <c r="BK56166" s="138"/>
      <c r="BL56166" s="138"/>
      <c r="BM56166" s="138"/>
    </row>
    <row r="56167" spans="62:65" ht="13" thickBot="1">
      <c r="BJ56167" s="138"/>
      <c r="BK56167" s="138"/>
      <c r="BL56167" s="138"/>
      <c r="BM56167" s="138"/>
    </row>
    <row r="56168" spans="62:65" ht="13" thickBot="1">
      <c r="BJ56168" s="138"/>
      <c r="BK56168" s="138"/>
      <c r="BL56168" s="138"/>
      <c r="BM56168" s="138"/>
    </row>
    <row r="56169" spans="62:65" ht="13" thickBot="1">
      <c r="BJ56169" s="138"/>
      <c r="BK56169" s="138"/>
      <c r="BL56169" s="138"/>
      <c r="BM56169" s="138"/>
    </row>
    <row r="56170" spans="62:65" ht="13" thickBot="1">
      <c r="BJ56170" s="138"/>
      <c r="BK56170" s="138"/>
      <c r="BL56170" s="138"/>
      <c r="BM56170" s="138"/>
    </row>
    <row r="56171" spans="62:65" ht="13" thickBot="1">
      <c r="BJ56171" s="138"/>
      <c r="BK56171" s="138"/>
      <c r="BL56171" s="138"/>
      <c r="BM56171" s="138"/>
    </row>
    <row r="56172" spans="62:65" ht="13" thickBot="1">
      <c r="BJ56172" s="138"/>
      <c r="BK56172" s="138"/>
      <c r="BL56172" s="138"/>
      <c r="BM56172" s="138"/>
    </row>
    <row r="56173" spans="62:65" ht="13" thickBot="1">
      <c r="BJ56173" s="138"/>
      <c r="BK56173" s="138"/>
      <c r="BL56173" s="138"/>
      <c r="BM56173" s="138"/>
    </row>
    <row r="56174" spans="62:65" ht="13" thickBot="1">
      <c r="BJ56174" s="138"/>
      <c r="BK56174" s="138"/>
      <c r="BL56174" s="138"/>
      <c r="BM56174" s="138"/>
    </row>
    <row r="56175" spans="62:65" ht="13" thickBot="1">
      <c r="BJ56175" s="138"/>
      <c r="BK56175" s="138"/>
      <c r="BL56175" s="138"/>
      <c r="BM56175" s="138"/>
    </row>
    <row r="56176" spans="62:65" ht="13" thickBot="1">
      <c r="BJ56176" s="138"/>
      <c r="BK56176" s="138"/>
      <c r="BL56176" s="138"/>
      <c r="BM56176" s="138"/>
    </row>
    <row r="56177" spans="62:65" ht="13" thickBot="1">
      <c r="BJ56177" s="138"/>
      <c r="BK56177" s="138"/>
      <c r="BL56177" s="138"/>
      <c r="BM56177" s="138"/>
    </row>
    <row r="56178" spans="62:65" ht="13" thickBot="1">
      <c r="BJ56178" s="138"/>
      <c r="BK56178" s="138"/>
      <c r="BL56178" s="138"/>
      <c r="BM56178" s="138"/>
    </row>
    <row r="56179" spans="62:65" ht="13" thickBot="1">
      <c r="BJ56179" s="138"/>
      <c r="BK56179" s="138"/>
      <c r="BL56179" s="138"/>
      <c r="BM56179" s="138"/>
    </row>
    <row r="56180" spans="62:65" ht="13" thickBot="1">
      <c r="BJ56180" s="138"/>
      <c r="BK56180" s="138"/>
      <c r="BL56180" s="138"/>
      <c r="BM56180" s="138"/>
    </row>
    <row r="56181" spans="62:65" ht="13" thickBot="1">
      <c r="BJ56181" s="138"/>
      <c r="BK56181" s="138"/>
      <c r="BL56181" s="138"/>
      <c r="BM56181" s="138"/>
    </row>
    <row r="56182" spans="62:65" ht="13" thickBot="1">
      <c r="BJ56182" s="138"/>
      <c r="BK56182" s="138"/>
      <c r="BL56182" s="138"/>
      <c r="BM56182" s="138"/>
    </row>
    <row r="56183" spans="62:65" ht="13" thickBot="1">
      <c r="BJ56183" s="138"/>
      <c r="BK56183" s="138"/>
      <c r="BL56183" s="138"/>
      <c r="BM56183" s="138"/>
    </row>
    <row r="56184" spans="62:65" ht="13" thickBot="1">
      <c r="BJ56184" s="138"/>
      <c r="BK56184" s="138"/>
      <c r="BL56184" s="138"/>
      <c r="BM56184" s="138"/>
    </row>
    <row r="56185" spans="62:65" ht="13" thickBot="1">
      <c r="BJ56185" s="138"/>
      <c r="BK56185" s="138"/>
      <c r="BL56185" s="138"/>
      <c r="BM56185" s="138"/>
    </row>
    <row r="56186" spans="62:65" ht="13" thickBot="1">
      <c r="BJ56186" s="138"/>
      <c r="BK56186" s="138"/>
      <c r="BL56186" s="138"/>
      <c r="BM56186" s="138"/>
    </row>
    <row r="56187" spans="62:65" ht="13" thickBot="1">
      <c r="BJ56187" s="138"/>
      <c r="BK56187" s="138"/>
      <c r="BL56187" s="138"/>
      <c r="BM56187" s="138"/>
    </row>
    <row r="56188" spans="62:65" ht="13" thickBot="1">
      <c r="BJ56188" s="138"/>
      <c r="BK56188" s="138"/>
      <c r="BL56188" s="138"/>
      <c r="BM56188" s="138"/>
    </row>
    <row r="56189" spans="62:65" ht="13" thickBot="1">
      <c r="BJ56189" s="138"/>
      <c r="BK56189" s="138"/>
      <c r="BL56189" s="138"/>
      <c r="BM56189" s="138"/>
    </row>
    <row r="56190" spans="62:65" ht="13" thickBot="1">
      <c r="BJ56190" s="138"/>
      <c r="BK56190" s="138"/>
      <c r="BL56190" s="138"/>
      <c r="BM56190" s="138"/>
    </row>
    <row r="56191" spans="62:65" ht="13" thickBot="1">
      <c r="BJ56191" s="138"/>
      <c r="BK56191" s="138"/>
      <c r="BL56191" s="138"/>
      <c r="BM56191" s="138"/>
    </row>
    <row r="56192" spans="62:65" ht="13" thickBot="1">
      <c r="BJ56192" s="138"/>
      <c r="BK56192" s="138"/>
      <c r="BL56192" s="138"/>
      <c r="BM56192" s="138"/>
    </row>
    <row r="56193" spans="62:65" ht="13" thickBot="1">
      <c r="BJ56193" s="138"/>
      <c r="BK56193" s="138"/>
      <c r="BL56193" s="138"/>
      <c r="BM56193" s="138"/>
    </row>
    <row r="56194" spans="62:65" ht="13" thickBot="1">
      <c r="BJ56194" s="138"/>
      <c r="BK56194" s="138"/>
      <c r="BL56194" s="138"/>
      <c r="BM56194" s="138"/>
    </row>
    <row r="56195" spans="62:65" ht="13" thickBot="1">
      <c r="BJ56195" s="138"/>
      <c r="BK56195" s="138"/>
      <c r="BL56195" s="138"/>
      <c r="BM56195" s="138"/>
    </row>
    <row r="56196" spans="62:65" ht="13" thickBot="1">
      <c r="BJ56196" s="138"/>
      <c r="BK56196" s="138"/>
      <c r="BL56196" s="138"/>
      <c r="BM56196" s="138"/>
    </row>
    <row r="56197" spans="62:65" ht="13" thickBot="1">
      <c r="BJ56197" s="138"/>
      <c r="BK56197" s="138"/>
      <c r="BL56197" s="138"/>
      <c r="BM56197" s="138"/>
    </row>
    <row r="56198" spans="62:65" ht="13" thickBot="1">
      <c r="BJ56198" s="138"/>
      <c r="BK56198" s="138"/>
      <c r="BL56198" s="138"/>
      <c r="BM56198" s="138"/>
    </row>
    <row r="56199" spans="62:65" ht="13" thickBot="1">
      <c r="BJ56199" s="138"/>
      <c r="BK56199" s="138"/>
      <c r="BL56199" s="138"/>
      <c r="BM56199" s="138"/>
    </row>
    <row r="56200" spans="62:65" ht="13" thickBot="1">
      <c r="BJ56200" s="138"/>
      <c r="BK56200" s="138"/>
      <c r="BL56200" s="138"/>
      <c r="BM56200" s="138"/>
    </row>
    <row r="56201" spans="62:65" ht="13" thickBot="1">
      <c r="BJ56201" s="138"/>
      <c r="BK56201" s="138"/>
      <c r="BL56201" s="138"/>
      <c r="BM56201" s="138"/>
    </row>
    <row r="56202" spans="62:65" ht="13" thickBot="1">
      <c r="BJ56202" s="138"/>
      <c r="BK56202" s="138"/>
      <c r="BL56202" s="138"/>
      <c r="BM56202" s="138"/>
    </row>
    <row r="56203" spans="62:65" ht="13" thickBot="1">
      <c r="BJ56203" s="138"/>
      <c r="BK56203" s="138"/>
      <c r="BL56203" s="138"/>
      <c r="BM56203" s="138"/>
    </row>
    <row r="56204" spans="62:65" ht="13" thickBot="1">
      <c r="BJ56204" s="138"/>
      <c r="BK56204" s="138"/>
      <c r="BL56204" s="138"/>
      <c r="BM56204" s="138"/>
    </row>
    <row r="56205" spans="62:65" ht="13" thickBot="1">
      <c r="BJ56205" s="138"/>
      <c r="BK56205" s="138"/>
      <c r="BL56205" s="138"/>
      <c r="BM56205" s="138"/>
    </row>
    <row r="56206" spans="62:65" ht="13" thickBot="1">
      <c r="BJ56206" s="138"/>
      <c r="BK56206" s="138"/>
      <c r="BL56206" s="138"/>
      <c r="BM56206" s="138"/>
    </row>
    <row r="56207" spans="62:65" ht="13" thickBot="1">
      <c r="BJ56207" s="138"/>
      <c r="BK56207" s="138"/>
      <c r="BL56207" s="138"/>
      <c r="BM56207" s="138"/>
    </row>
    <row r="56208" spans="62:65" ht="13" thickBot="1">
      <c r="BJ56208" s="138"/>
      <c r="BK56208" s="138"/>
      <c r="BL56208" s="138"/>
      <c r="BM56208" s="138"/>
    </row>
    <row r="56209" spans="62:65" ht="13" thickBot="1">
      <c r="BJ56209" s="138"/>
      <c r="BK56209" s="138"/>
      <c r="BL56209" s="138"/>
      <c r="BM56209" s="138"/>
    </row>
    <row r="56210" spans="62:65" ht="13" thickBot="1">
      <c r="BJ56210" s="138"/>
      <c r="BK56210" s="138"/>
      <c r="BL56210" s="138"/>
      <c r="BM56210" s="138"/>
    </row>
    <row r="56211" spans="62:65" ht="13" thickBot="1">
      <c r="BJ56211" s="138"/>
      <c r="BK56211" s="138"/>
      <c r="BL56211" s="138"/>
      <c r="BM56211" s="138"/>
    </row>
    <row r="56212" spans="62:65" ht="13" thickBot="1">
      <c r="BJ56212" s="138"/>
      <c r="BK56212" s="138"/>
      <c r="BL56212" s="138"/>
      <c r="BM56212" s="138"/>
    </row>
    <row r="56213" spans="62:65" ht="13" thickBot="1">
      <c r="BJ56213" s="138"/>
      <c r="BK56213" s="138"/>
      <c r="BL56213" s="138"/>
      <c r="BM56213" s="138"/>
    </row>
    <row r="56214" spans="62:65" ht="13" thickBot="1">
      <c r="BJ56214" s="138"/>
      <c r="BK56214" s="138"/>
      <c r="BL56214" s="138"/>
      <c r="BM56214" s="138"/>
    </row>
    <row r="56215" spans="62:65" ht="13" thickBot="1">
      <c r="BJ56215" s="138"/>
      <c r="BK56215" s="138"/>
      <c r="BL56215" s="138"/>
      <c r="BM56215" s="138"/>
    </row>
    <row r="56216" spans="62:65" ht="13" thickBot="1">
      <c r="BJ56216" s="138"/>
      <c r="BK56216" s="138"/>
      <c r="BL56216" s="138"/>
      <c r="BM56216" s="138"/>
    </row>
    <row r="56217" spans="62:65" ht="13" thickBot="1">
      <c r="BJ56217" s="138"/>
      <c r="BK56217" s="138"/>
      <c r="BL56217" s="138"/>
      <c r="BM56217" s="138"/>
    </row>
    <row r="56218" spans="62:65" ht="13" thickBot="1">
      <c r="BJ56218" s="138"/>
      <c r="BK56218" s="138"/>
      <c r="BL56218" s="138"/>
      <c r="BM56218" s="138"/>
    </row>
    <row r="56219" spans="62:65" ht="13" thickBot="1">
      <c r="BJ56219" s="138"/>
      <c r="BK56219" s="138"/>
      <c r="BL56219" s="138"/>
      <c r="BM56219" s="138"/>
    </row>
    <row r="56220" spans="62:65" ht="13" thickBot="1">
      <c r="BJ56220" s="138"/>
      <c r="BK56220" s="138"/>
      <c r="BL56220" s="138"/>
      <c r="BM56220" s="138"/>
    </row>
    <row r="56221" spans="62:65" ht="13" thickBot="1">
      <c r="BJ56221" s="138"/>
      <c r="BK56221" s="138"/>
      <c r="BL56221" s="138"/>
      <c r="BM56221" s="138"/>
    </row>
    <row r="56222" spans="62:65" ht="13" thickBot="1">
      <c r="BJ56222" s="138"/>
      <c r="BK56222" s="138"/>
      <c r="BL56222" s="138"/>
      <c r="BM56222" s="138"/>
    </row>
    <row r="56223" spans="62:65" ht="13" thickBot="1">
      <c r="BJ56223" s="138"/>
      <c r="BK56223" s="138"/>
      <c r="BL56223" s="138"/>
      <c r="BM56223" s="138"/>
    </row>
    <row r="56224" spans="62:65" ht="13" thickBot="1">
      <c r="BJ56224" s="138"/>
      <c r="BK56224" s="138"/>
      <c r="BL56224" s="138"/>
      <c r="BM56224" s="138"/>
    </row>
    <row r="56225" spans="62:65" ht="13" thickBot="1">
      <c r="BJ56225" s="138"/>
      <c r="BK56225" s="138"/>
      <c r="BL56225" s="138"/>
      <c r="BM56225" s="138"/>
    </row>
    <row r="56226" spans="62:65" ht="13" thickBot="1">
      <c r="BJ56226" s="138"/>
      <c r="BK56226" s="138"/>
      <c r="BL56226" s="138"/>
      <c r="BM56226" s="138"/>
    </row>
    <row r="56227" spans="62:65" ht="13" thickBot="1">
      <c r="BJ56227" s="138"/>
      <c r="BK56227" s="138"/>
      <c r="BL56227" s="138"/>
      <c r="BM56227" s="138"/>
    </row>
    <row r="56228" spans="62:65" ht="13" thickBot="1">
      <c r="BJ56228" s="138"/>
      <c r="BK56228" s="138"/>
      <c r="BL56228" s="138"/>
      <c r="BM56228" s="138"/>
    </row>
    <row r="56229" spans="62:65" ht="13" thickBot="1">
      <c r="BJ56229" s="138"/>
      <c r="BK56229" s="138"/>
      <c r="BL56229" s="138"/>
      <c r="BM56229" s="138"/>
    </row>
    <row r="56230" spans="62:65" ht="13" thickBot="1">
      <c r="BJ56230" s="138"/>
      <c r="BK56230" s="138"/>
      <c r="BL56230" s="138"/>
      <c r="BM56230" s="138"/>
    </row>
    <row r="56231" spans="62:65" ht="13" thickBot="1">
      <c r="BJ56231" s="138"/>
      <c r="BK56231" s="138"/>
      <c r="BL56231" s="138"/>
      <c r="BM56231" s="138"/>
    </row>
    <row r="56232" spans="62:65" ht="13" thickBot="1">
      <c r="BJ56232" s="138"/>
      <c r="BK56232" s="138"/>
      <c r="BL56232" s="138"/>
      <c r="BM56232" s="138"/>
    </row>
    <row r="56233" spans="62:65" ht="13" thickBot="1">
      <c r="BJ56233" s="138"/>
      <c r="BK56233" s="138"/>
      <c r="BL56233" s="138"/>
      <c r="BM56233" s="138"/>
    </row>
    <row r="56234" spans="62:65" ht="13" thickBot="1">
      <c r="BJ56234" s="138"/>
      <c r="BK56234" s="138"/>
      <c r="BL56234" s="138"/>
      <c r="BM56234" s="138"/>
    </row>
    <row r="56235" spans="62:65" ht="13" thickBot="1">
      <c r="BJ56235" s="138"/>
      <c r="BK56235" s="138"/>
      <c r="BL56235" s="138"/>
      <c r="BM56235" s="138"/>
    </row>
    <row r="56236" spans="62:65" ht="13" thickBot="1">
      <c r="BJ56236" s="138"/>
      <c r="BK56236" s="138"/>
      <c r="BL56236" s="138"/>
      <c r="BM56236" s="138"/>
    </row>
    <row r="56237" spans="62:65" ht="13" thickBot="1">
      <c r="BJ56237" s="138"/>
      <c r="BK56237" s="138"/>
      <c r="BL56237" s="138"/>
      <c r="BM56237" s="138"/>
    </row>
    <row r="56238" spans="62:65" ht="13" thickBot="1">
      <c r="BJ56238" s="138"/>
      <c r="BK56238" s="138"/>
      <c r="BL56238" s="138"/>
      <c r="BM56238" s="138"/>
    </row>
    <row r="56239" spans="62:65" ht="13" thickBot="1">
      <c r="BJ56239" s="138"/>
      <c r="BK56239" s="138"/>
      <c r="BL56239" s="138"/>
      <c r="BM56239" s="138"/>
    </row>
    <row r="56240" spans="62:65" ht="13" thickBot="1">
      <c r="BJ56240" s="138"/>
      <c r="BK56240" s="138"/>
      <c r="BL56240" s="138"/>
      <c r="BM56240" s="138"/>
    </row>
    <row r="56241" spans="62:65" ht="13" thickBot="1">
      <c r="BJ56241" s="138"/>
      <c r="BK56241" s="138"/>
      <c r="BL56241" s="138"/>
      <c r="BM56241" s="138"/>
    </row>
    <row r="56242" spans="62:65" ht="13" thickBot="1">
      <c r="BJ56242" s="138"/>
      <c r="BK56242" s="138"/>
      <c r="BL56242" s="138"/>
      <c r="BM56242" s="138"/>
    </row>
    <row r="56243" spans="62:65" ht="13" thickBot="1">
      <c r="BJ56243" s="138"/>
      <c r="BK56243" s="138"/>
      <c r="BL56243" s="138"/>
      <c r="BM56243" s="138"/>
    </row>
    <row r="56244" spans="62:65" ht="13" thickBot="1">
      <c r="BJ56244" s="138"/>
      <c r="BK56244" s="138"/>
      <c r="BL56244" s="138"/>
      <c r="BM56244" s="138"/>
    </row>
    <row r="56245" spans="62:65" ht="13" thickBot="1">
      <c r="BJ56245" s="138"/>
      <c r="BK56245" s="138"/>
      <c r="BL56245" s="138"/>
      <c r="BM56245" s="138"/>
    </row>
    <row r="56246" spans="62:65" ht="13" thickBot="1">
      <c r="BJ56246" s="138"/>
      <c r="BK56246" s="138"/>
      <c r="BL56246" s="138"/>
      <c r="BM56246" s="138"/>
    </row>
    <row r="56247" spans="62:65" ht="13" thickBot="1">
      <c r="BJ56247" s="138"/>
      <c r="BK56247" s="138"/>
      <c r="BL56247" s="138"/>
      <c r="BM56247" s="138"/>
    </row>
    <row r="56248" spans="62:65" ht="13" thickBot="1">
      <c r="BJ56248" s="138"/>
      <c r="BK56248" s="138"/>
      <c r="BL56248" s="138"/>
      <c r="BM56248" s="138"/>
    </row>
    <row r="56249" spans="62:65" ht="13" thickBot="1">
      <c r="BJ56249" s="138"/>
      <c r="BK56249" s="138"/>
      <c r="BL56249" s="138"/>
      <c r="BM56249" s="138"/>
    </row>
    <row r="56250" spans="62:65" ht="13" thickBot="1">
      <c r="BJ56250" s="138"/>
      <c r="BK56250" s="138"/>
      <c r="BL56250" s="138"/>
      <c r="BM56250" s="138"/>
    </row>
    <row r="56251" spans="62:65" ht="13" thickBot="1">
      <c r="BJ56251" s="138"/>
      <c r="BK56251" s="138"/>
      <c r="BL56251" s="138"/>
      <c r="BM56251" s="138"/>
    </row>
    <row r="56252" spans="62:65" ht="13" thickBot="1">
      <c r="BJ56252" s="138"/>
      <c r="BK56252" s="138"/>
      <c r="BL56252" s="138"/>
      <c r="BM56252" s="138"/>
    </row>
    <row r="56253" spans="62:65" ht="13" thickBot="1">
      <c r="BJ56253" s="138"/>
      <c r="BK56253" s="138"/>
      <c r="BL56253" s="138"/>
      <c r="BM56253" s="138"/>
    </row>
    <row r="56254" spans="62:65" ht="13" thickBot="1">
      <c r="BJ56254" s="138"/>
      <c r="BK56254" s="138"/>
      <c r="BL56254" s="138"/>
      <c r="BM56254" s="138"/>
    </row>
    <row r="56255" spans="62:65" ht="13" thickBot="1">
      <c r="BJ56255" s="138"/>
      <c r="BK56255" s="138"/>
      <c r="BL56255" s="138"/>
      <c r="BM56255" s="138"/>
    </row>
    <row r="56256" spans="62:65" ht="13" thickBot="1">
      <c r="BJ56256" s="138"/>
      <c r="BK56256" s="138"/>
      <c r="BL56256" s="138"/>
      <c r="BM56256" s="138"/>
    </row>
    <row r="56257" spans="62:65" ht="13" thickBot="1">
      <c r="BJ56257" s="138"/>
      <c r="BK56257" s="138"/>
      <c r="BL56257" s="138"/>
      <c r="BM56257" s="138"/>
    </row>
    <row r="56258" spans="62:65" ht="13" thickBot="1">
      <c r="BJ56258" s="138"/>
      <c r="BK56258" s="138"/>
      <c r="BL56258" s="138"/>
      <c r="BM56258" s="138"/>
    </row>
    <row r="56259" spans="62:65" ht="13" thickBot="1">
      <c r="BJ56259" s="138"/>
      <c r="BK56259" s="138"/>
      <c r="BL56259" s="138"/>
      <c r="BM56259" s="138"/>
    </row>
    <row r="56260" spans="62:65" ht="13" thickBot="1">
      <c r="BJ56260" s="138"/>
      <c r="BK56260" s="138"/>
      <c r="BL56260" s="138"/>
      <c r="BM56260" s="138"/>
    </row>
    <row r="56261" spans="62:65" ht="13" thickBot="1">
      <c r="BJ56261" s="138"/>
      <c r="BK56261" s="138"/>
      <c r="BL56261" s="138"/>
      <c r="BM56261" s="138"/>
    </row>
    <row r="56262" spans="62:65" ht="13" thickBot="1">
      <c r="BJ56262" s="138"/>
      <c r="BK56262" s="138"/>
      <c r="BL56262" s="138"/>
      <c r="BM56262" s="138"/>
    </row>
    <row r="56263" spans="62:65" ht="13" thickBot="1">
      <c r="BJ56263" s="138"/>
      <c r="BK56263" s="138"/>
      <c r="BL56263" s="138"/>
      <c r="BM56263" s="138"/>
    </row>
    <row r="56264" spans="62:65" ht="13" thickBot="1">
      <c r="BJ56264" s="138"/>
      <c r="BK56264" s="138"/>
      <c r="BL56264" s="138"/>
      <c r="BM56264" s="138"/>
    </row>
    <row r="56265" spans="62:65" ht="13" thickBot="1">
      <c r="BJ56265" s="138"/>
      <c r="BK56265" s="138"/>
      <c r="BL56265" s="138"/>
      <c r="BM56265" s="138"/>
    </row>
    <row r="56266" spans="62:65" ht="13" thickBot="1">
      <c r="BJ56266" s="138"/>
      <c r="BK56266" s="138"/>
      <c r="BL56266" s="138"/>
      <c r="BM56266" s="138"/>
    </row>
    <row r="56267" spans="62:65" ht="13" thickBot="1">
      <c r="BJ56267" s="138"/>
      <c r="BK56267" s="138"/>
      <c r="BL56267" s="138"/>
      <c r="BM56267" s="138"/>
    </row>
    <row r="56268" spans="62:65" ht="13" thickBot="1">
      <c r="BJ56268" s="138"/>
      <c r="BK56268" s="138"/>
      <c r="BL56268" s="138"/>
      <c r="BM56268" s="138"/>
    </row>
    <row r="56269" spans="62:65" ht="13" thickBot="1">
      <c r="BJ56269" s="138"/>
      <c r="BK56269" s="138"/>
      <c r="BL56269" s="138"/>
      <c r="BM56269" s="138"/>
    </row>
    <row r="56270" spans="62:65" ht="13" thickBot="1">
      <c r="BJ56270" s="138"/>
      <c r="BK56270" s="138"/>
      <c r="BL56270" s="138"/>
      <c r="BM56270" s="138"/>
    </row>
    <row r="56271" spans="62:65" ht="13" thickBot="1">
      <c r="BJ56271" s="138"/>
      <c r="BK56271" s="138"/>
      <c r="BL56271" s="138"/>
      <c r="BM56271" s="138"/>
    </row>
    <row r="56272" spans="62:65" ht="13" thickBot="1">
      <c r="BJ56272" s="138"/>
      <c r="BK56272" s="138"/>
      <c r="BL56272" s="138"/>
      <c r="BM56272" s="138"/>
    </row>
    <row r="56273" spans="62:65" ht="13" thickBot="1">
      <c r="BJ56273" s="138"/>
      <c r="BK56273" s="138"/>
      <c r="BL56273" s="138"/>
      <c r="BM56273" s="138"/>
    </row>
    <row r="56274" spans="62:65" ht="13" thickBot="1">
      <c r="BJ56274" s="138"/>
      <c r="BK56274" s="138"/>
      <c r="BL56274" s="138"/>
      <c r="BM56274" s="138"/>
    </row>
    <row r="56275" spans="62:65" ht="13" thickBot="1">
      <c r="BJ56275" s="138"/>
      <c r="BK56275" s="138"/>
      <c r="BL56275" s="138"/>
      <c r="BM56275" s="138"/>
    </row>
    <row r="56276" spans="62:65" ht="13" thickBot="1">
      <c r="BJ56276" s="138"/>
      <c r="BK56276" s="138"/>
      <c r="BL56276" s="138"/>
      <c r="BM56276" s="138"/>
    </row>
    <row r="56277" spans="62:65" ht="13" thickBot="1">
      <c r="BJ56277" s="138"/>
      <c r="BK56277" s="138"/>
      <c r="BL56277" s="138"/>
      <c r="BM56277" s="138"/>
    </row>
    <row r="56278" spans="62:65" ht="13" thickBot="1">
      <c r="BJ56278" s="138"/>
      <c r="BK56278" s="138"/>
      <c r="BL56278" s="138"/>
      <c r="BM56278" s="138"/>
    </row>
    <row r="56279" spans="62:65" ht="13" thickBot="1">
      <c r="BJ56279" s="138"/>
      <c r="BK56279" s="138"/>
      <c r="BL56279" s="138"/>
      <c r="BM56279" s="138"/>
    </row>
    <row r="56280" spans="62:65" ht="13" thickBot="1">
      <c r="BJ56280" s="138"/>
      <c r="BK56280" s="138"/>
      <c r="BL56280" s="138"/>
      <c r="BM56280" s="138"/>
    </row>
    <row r="56281" spans="62:65" ht="13" thickBot="1">
      <c r="BJ56281" s="138"/>
      <c r="BK56281" s="138"/>
      <c r="BL56281" s="138"/>
      <c r="BM56281" s="138"/>
    </row>
    <row r="56282" spans="62:65" ht="13" thickBot="1">
      <c r="BJ56282" s="138"/>
      <c r="BK56282" s="138"/>
      <c r="BL56282" s="138"/>
      <c r="BM56282" s="138"/>
    </row>
    <row r="56283" spans="62:65" ht="13" thickBot="1">
      <c r="BJ56283" s="138"/>
      <c r="BK56283" s="138"/>
      <c r="BL56283" s="138"/>
      <c r="BM56283" s="138"/>
    </row>
    <row r="56284" spans="62:65" ht="13" thickBot="1">
      <c r="BJ56284" s="138"/>
      <c r="BK56284" s="138"/>
      <c r="BL56284" s="138"/>
      <c r="BM56284" s="138"/>
    </row>
    <row r="56285" spans="62:65" ht="13" thickBot="1">
      <c r="BJ56285" s="138"/>
      <c r="BK56285" s="138"/>
      <c r="BL56285" s="138"/>
      <c r="BM56285" s="138"/>
    </row>
    <row r="56286" spans="62:65" ht="13" thickBot="1">
      <c r="BJ56286" s="138"/>
      <c r="BK56286" s="138"/>
      <c r="BL56286" s="138"/>
      <c r="BM56286" s="138"/>
    </row>
    <row r="56287" spans="62:65" ht="13" thickBot="1">
      <c r="BJ56287" s="138"/>
      <c r="BK56287" s="138"/>
      <c r="BL56287" s="138"/>
      <c r="BM56287" s="138"/>
    </row>
    <row r="56288" spans="62:65" ht="13" thickBot="1">
      <c r="BJ56288" s="138"/>
      <c r="BK56288" s="138"/>
      <c r="BL56288" s="138"/>
      <c r="BM56288" s="138"/>
    </row>
    <row r="56289" spans="62:65" ht="13" thickBot="1">
      <c r="BJ56289" s="138"/>
      <c r="BK56289" s="138"/>
      <c r="BL56289" s="138"/>
      <c r="BM56289" s="138"/>
    </row>
    <row r="56290" spans="62:65" ht="13" thickBot="1">
      <c r="BJ56290" s="138"/>
      <c r="BK56290" s="138"/>
      <c r="BL56290" s="138"/>
      <c r="BM56290" s="138"/>
    </row>
    <row r="56291" spans="62:65" ht="13" thickBot="1">
      <c r="BJ56291" s="138"/>
      <c r="BK56291" s="138"/>
      <c r="BL56291" s="138"/>
      <c r="BM56291" s="138"/>
    </row>
    <row r="56292" spans="62:65" ht="13" thickBot="1">
      <c r="BJ56292" s="138"/>
      <c r="BK56292" s="138"/>
      <c r="BL56292" s="138"/>
      <c r="BM56292" s="138"/>
    </row>
    <row r="56293" spans="62:65" ht="13" thickBot="1">
      <c r="BJ56293" s="138"/>
      <c r="BK56293" s="138"/>
      <c r="BL56293" s="138"/>
      <c r="BM56293" s="138"/>
    </row>
    <row r="56294" spans="62:65" ht="13" thickBot="1">
      <c r="BJ56294" s="138"/>
      <c r="BK56294" s="138"/>
      <c r="BL56294" s="138"/>
      <c r="BM56294" s="138"/>
    </row>
    <row r="56295" spans="62:65" ht="13" thickBot="1">
      <c r="BJ56295" s="138"/>
      <c r="BK56295" s="138"/>
      <c r="BL56295" s="138"/>
      <c r="BM56295" s="138"/>
    </row>
    <row r="56296" spans="62:65" ht="13" thickBot="1">
      <c r="BJ56296" s="138"/>
      <c r="BK56296" s="138"/>
      <c r="BL56296" s="138"/>
      <c r="BM56296" s="138"/>
    </row>
    <row r="56297" spans="62:65" ht="13" thickBot="1">
      <c r="BJ56297" s="138"/>
      <c r="BK56297" s="138"/>
      <c r="BL56297" s="138"/>
      <c r="BM56297" s="138"/>
    </row>
    <row r="56298" spans="62:65" ht="13" thickBot="1">
      <c r="BJ56298" s="138"/>
      <c r="BK56298" s="138"/>
      <c r="BL56298" s="138"/>
      <c r="BM56298" s="138"/>
    </row>
    <row r="56299" spans="62:65" ht="13" thickBot="1">
      <c r="BJ56299" s="138"/>
      <c r="BK56299" s="138"/>
      <c r="BL56299" s="138"/>
      <c r="BM56299" s="138"/>
    </row>
    <row r="56300" spans="62:65" ht="13" thickBot="1">
      <c r="BJ56300" s="138"/>
      <c r="BK56300" s="138"/>
      <c r="BL56300" s="138"/>
      <c r="BM56300" s="138"/>
    </row>
    <row r="56301" spans="62:65" ht="13" thickBot="1">
      <c r="BJ56301" s="138"/>
      <c r="BK56301" s="138"/>
      <c r="BL56301" s="138"/>
      <c r="BM56301" s="138"/>
    </row>
    <row r="56302" spans="62:65" ht="13" thickBot="1">
      <c r="BJ56302" s="138"/>
      <c r="BK56302" s="138"/>
      <c r="BL56302" s="138"/>
      <c r="BM56302" s="138"/>
    </row>
    <row r="56303" spans="62:65" ht="13" thickBot="1">
      <c r="BJ56303" s="138"/>
      <c r="BK56303" s="138"/>
      <c r="BL56303" s="138"/>
      <c r="BM56303" s="138"/>
    </row>
    <row r="56304" spans="62:65" ht="13" thickBot="1">
      <c r="BJ56304" s="138"/>
      <c r="BK56304" s="138"/>
      <c r="BL56304" s="138"/>
      <c r="BM56304" s="138"/>
    </row>
    <row r="56305" spans="62:65" ht="13" thickBot="1">
      <c r="BJ56305" s="138"/>
      <c r="BK56305" s="138"/>
      <c r="BL56305" s="138"/>
      <c r="BM56305" s="138"/>
    </row>
    <row r="56306" spans="62:65" ht="13" thickBot="1">
      <c r="BJ56306" s="138"/>
      <c r="BK56306" s="138"/>
      <c r="BL56306" s="138"/>
      <c r="BM56306" s="138"/>
    </row>
    <row r="56307" spans="62:65" ht="13" thickBot="1">
      <c r="BJ56307" s="138"/>
      <c r="BK56307" s="138"/>
      <c r="BL56307" s="138"/>
      <c r="BM56307" s="138"/>
    </row>
    <row r="56308" spans="62:65" ht="13" thickBot="1">
      <c r="BJ56308" s="138"/>
      <c r="BK56308" s="138"/>
      <c r="BL56308" s="138"/>
      <c r="BM56308" s="138"/>
    </row>
    <row r="56309" spans="62:65" ht="13" thickBot="1">
      <c r="BJ56309" s="138"/>
      <c r="BK56309" s="138"/>
      <c r="BL56309" s="138"/>
      <c r="BM56309" s="138"/>
    </row>
    <row r="56310" spans="62:65" ht="13" thickBot="1">
      <c r="BJ56310" s="138"/>
      <c r="BK56310" s="138"/>
      <c r="BL56310" s="138"/>
      <c r="BM56310" s="138"/>
    </row>
    <row r="56311" spans="62:65" ht="13" thickBot="1">
      <c r="BJ56311" s="138"/>
      <c r="BK56311" s="138"/>
      <c r="BL56311" s="138"/>
      <c r="BM56311" s="138"/>
    </row>
    <row r="56312" spans="62:65" ht="13" thickBot="1">
      <c r="BJ56312" s="138"/>
      <c r="BK56312" s="138"/>
      <c r="BL56312" s="138"/>
      <c r="BM56312" s="138"/>
    </row>
    <row r="56313" spans="62:65" ht="13" thickBot="1">
      <c r="BJ56313" s="138"/>
      <c r="BK56313" s="138"/>
      <c r="BL56313" s="138"/>
      <c r="BM56313" s="138"/>
    </row>
    <row r="56314" spans="62:65" ht="13" thickBot="1">
      <c r="BJ56314" s="138"/>
      <c r="BK56314" s="138"/>
      <c r="BL56314" s="138"/>
      <c r="BM56314" s="138"/>
    </row>
    <row r="56315" spans="62:65" ht="13" thickBot="1">
      <c r="BJ56315" s="138"/>
      <c r="BK56315" s="138"/>
      <c r="BL56315" s="138"/>
      <c r="BM56315" s="138"/>
    </row>
    <row r="56316" spans="62:65" ht="13" thickBot="1">
      <c r="BJ56316" s="138"/>
      <c r="BK56316" s="138"/>
      <c r="BL56316" s="138"/>
      <c r="BM56316" s="138"/>
    </row>
    <row r="56317" spans="62:65" ht="13" thickBot="1">
      <c r="BJ56317" s="138"/>
      <c r="BK56317" s="138"/>
      <c r="BL56317" s="138"/>
      <c r="BM56317" s="138"/>
    </row>
    <row r="56318" spans="62:65" ht="13" thickBot="1">
      <c r="BJ56318" s="138"/>
      <c r="BK56318" s="138"/>
      <c r="BL56318" s="138"/>
      <c r="BM56318" s="138"/>
    </row>
    <row r="56319" spans="62:65" ht="13" thickBot="1">
      <c r="BJ56319" s="138"/>
      <c r="BK56319" s="138"/>
      <c r="BL56319" s="138"/>
      <c r="BM56319" s="138"/>
    </row>
    <row r="56320" spans="62:65" ht="13" thickBot="1">
      <c r="BJ56320" s="138"/>
      <c r="BK56320" s="138"/>
      <c r="BL56320" s="138"/>
      <c r="BM56320" s="138"/>
    </row>
    <row r="56321" spans="62:65" ht="13" thickBot="1">
      <c r="BJ56321" s="138"/>
      <c r="BK56321" s="138"/>
      <c r="BL56321" s="138"/>
      <c r="BM56321" s="138"/>
    </row>
    <row r="56322" spans="62:65" ht="13" thickBot="1">
      <c r="BJ56322" s="138"/>
      <c r="BK56322" s="138"/>
      <c r="BL56322" s="138"/>
      <c r="BM56322" s="138"/>
    </row>
    <row r="56323" spans="62:65" ht="13" thickBot="1">
      <c r="BJ56323" s="138"/>
      <c r="BK56323" s="138"/>
      <c r="BL56323" s="138"/>
      <c r="BM56323" s="138"/>
    </row>
    <row r="56324" spans="62:65" ht="13" thickBot="1">
      <c r="BJ56324" s="138"/>
      <c r="BK56324" s="138"/>
      <c r="BL56324" s="138"/>
      <c r="BM56324" s="138"/>
    </row>
    <row r="56325" spans="62:65" ht="13" thickBot="1">
      <c r="BJ56325" s="138"/>
      <c r="BK56325" s="138"/>
      <c r="BL56325" s="138"/>
      <c r="BM56325" s="138"/>
    </row>
    <row r="56326" spans="62:65" ht="13" thickBot="1">
      <c r="BJ56326" s="138"/>
      <c r="BK56326" s="138"/>
      <c r="BL56326" s="138"/>
      <c r="BM56326" s="138"/>
    </row>
    <row r="56327" spans="62:65" ht="13" thickBot="1">
      <c r="BJ56327" s="138"/>
      <c r="BK56327" s="138"/>
      <c r="BL56327" s="138"/>
      <c r="BM56327" s="138"/>
    </row>
    <row r="56328" spans="62:65" ht="13" thickBot="1">
      <c r="BJ56328" s="138"/>
      <c r="BK56328" s="138"/>
      <c r="BL56328" s="138"/>
      <c r="BM56328" s="138"/>
    </row>
    <row r="56329" spans="62:65" ht="13" thickBot="1">
      <c r="BJ56329" s="138"/>
      <c r="BK56329" s="138"/>
      <c r="BL56329" s="138"/>
      <c r="BM56329" s="138"/>
    </row>
    <row r="56330" spans="62:65" ht="13" thickBot="1">
      <c r="BJ56330" s="138"/>
      <c r="BK56330" s="138"/>
      <c r="BL56330" s="138"/>
      <c r="BM56330" s="138"/>
    </row>
    <row r="56331" spans="62:65" ht="13" thickBot="1">
      <c r="BJ56331" s="138"/>
      <c r="BK56331" s="138"/>
      <c r="BL56331" s="138"/>
      <c r="BM56331" s="138"/>
    </row>
    <row r="56332" spans="62:65" ht="13" thickBot="1">
      <c r="BJ56332" s="138"/>
      <c r="BK56332" s="138"/>
      <c r="BL56332" s="138"/>
      <c r="BM56332" s="138"/>
    </row>
    <row r="56333" spans="62:65" ht="13" thickBot="1">
      <c r="BJ56333" s="138"/>
      <c r="BK56333" s="138"/>
      <c r="BL56333" s="138"/>
      <c r="BM56333" s="138"/>
    </row>
    <row r="56334" spans="62:65" ht="13" thickBot="1">
      <c r="BJ56334" s="138"/>
      <c r="BK56334" s="138"/>
      <c r="BL56334" s="138"/>
      <c r="BM56334" s="138"/>
    </row>
    <row r="56335" spans="62:65" ht="13" thickBot="1">
      <c r="BJ56335" s="138"/>
      <c r="BK56335" s="138"/>
      <c r="BL56335" s="138"/>
      <c r="BM56335" s="138"/>
    </row>
    <row r="56336" spans="62:65" ht="13" thickBot="1">
      <c r="BJ56336" s="138"/>
      <c r="BK56336" s="138"/>
      <c r="BL56336" s="138"/>
      <c r="BM56336" s="138"/>
    </row>
    <row r="56337" spans="62:65" ht="13" thickBot="1">
      <c r="BJ56337" s="138"/>
      <c r="BK56337" s="138"/>
      <c r="BL56337" s="138"/>
      <c r="BM56337" s="138"/>
    </row>
    <row r="56338" spans="62:65" ht="13" thickBot="1">
      <c r="BJ56338" s="138"/>
      <c r="BK56338" s="138"/>
      <c r="BL56338" s="138"/>
      <c r="BM56338" s="138"/>
    </row>
    <row r="56339" spans="62:65" ht="13" thickBot="1">
      <c r="BJ56339" s="138"/>
      <c r="BK56339" s="138"/>
      <c r="BL56339" s="138"/>
      <c r="BM56339" s="138"/>
    </row>
    <row r="56340" spans="62:65" ht="13" thickBot="1">
      <c r="BJ56340" s="138"/>
      <c r="BK56340" s="138"/>
      <c r="BL56340" s="138"/>
      <c r="BM56340" s="138"/>
    </row>
    <row r="56341" spans="62:65" ht="13" thickBot="1">
      <c r="BJ56341" s="138"/>
      <c r="BK56341" s="138"/>
      <c r="BL56341" s="138"/>
      <c r="BM56341" s="138"/>
    </row>
    <row r="56342" spans="62:65" ht="13" thickBot="1">
      <c r="BJ56342" s="138"/>
      <c r="BK56342" s="138"/>
      <c r="BL56342" s="138"/>
      <c r="BM56342" s="138"/>
    </row>
    <row r="56343" spans="62:65" ht="13" thickBot="1">
      <c r="BJ56343" s="138"/>
      <c r="BK56343" s="138"/>
      <c r="BL56343" s="138"/>
      <c r="BM56343" s="138"/>
    </row>
    <row r="56344" spans="62:65" ht="13" thickBot="1">
      <c r="BJ56344" s="138"/>
      <c r="BK56344" s="138"/>
      <c r="BL56344" s="138"/>
      <c r="BM56344" s="138"/>
    </row>
    <row r="56345" spans="62:65" ht="13" thickBot="1">
      <c r="BJ56345" s="138"/>
      <c r="BK56345" s="138"/>
      <c r="BL56345" s="138"/>
      <c r="BM56345" s="138"/>
    </row>
    <row r="56346" spans="62:65" ht="13" thickBot="1">
      <c r="BJ56346" s="138"/>
      <c r="BK56346" s="138"/>
      <c r="BL56346" s="138"/>
      <c r="BM56346" s="138"/>
    </row>
    <row r="56347" spans="62:65" ht="13" thickBot="1">
      <c r="BJ56347" s="138"/>
      <c r="BK56347" s="138"/>
      <c r="BL56347" s="138"/>
      <c r="BM56347" s="138"/>
    </row>
    <row r="56348" spans="62:65" ht="13" thickBot="1">
      <c r="BJ56348" s="138"/>
      <c r="BK56348" s="138"/>
      <c r="BL56348" s="138"/>
      <c r="BM56348" s="138"/>
    </row>
    <row r="56349" spans="62:65" ht="13" thickBot="1">
      <c r="BJ56349" s="138"/>
      <c r="BK56349" s="138"/>
      <c r="BL56349" s="138"/>
      <c r="BM56349" s="138"/>
    </row>
    <row r="56350" spans="62:65" ht="13" thickBot="1">
      <c r="BJ56350" s="138"/>
      <c r="BK56350" s="138"/>
      <c r="BL56350" s="138"/>
      <c r="BM56350" s="138"/>
    </row>
    <row r="56351" spans="62:65" ht="13" thickBot="1">
      <c r="BJ56351" s="138"/>
      <c r="BK56351" s="138"/>
      <c r="BL56351" s="138"/>
      <c r="BM56351" s="138"/>
    </row>
    <row r="56352" spans="62:65" ht="13" thickBot="1">
      <c r="BJ56352" s="138"/>
      <c r="BK56352" s="138"/>
      <c r="BL56352" s="138"/>
      <c r="BM56352" s="138"/>
    </row>
    <row r="56353" spans="62:65" ht="13" thickBot="1">
      <c r="BJ56353" s="138"/>
      <c r="BK56353" s="138"/>
      <c r="BL56353" s="138"/>
      <c r="BM56353" s="138"/>
    </row>
    <row r="56354" spans="62:65" ht="13" thickBot="1">
      <c r="BJ56354" s="138"/>
      <c r="BK56354" s="138"/>
      <c r="BL56354" s="138"/>
      <c r="BM56354" s="138"/>
    </row>
    <row r="56355" spans="62:65" ht="13" thickBot="1">
      <c r="BJ56355" s="138"/>
      <c r="BK56355" s="138"/>
      <c r="BL56355" s="138"/>
      <c r="BM56355" s="138"/>
    </row>
    <row r="56356" spans="62:65" ht="13" thickBot="1">
      <c r="BJ56356" s="138"/>
      <c r="BK56356" s="138"/>
      <c r="BL56356" s="138"/>
      <c r="BM56356" s="138"/>
    </row>
    <row r="56357" spans="62:65" ht="13" thickBot="1">
      <c r="BJ56357" s="138"/>
      <c r="BK56357" s="138"/>
      <c r="BL56357" s="138"/>
      <c r="BM56357" s="138"/>
    </row>
    <row r="56358" spans="62:65" ht="13" thickBot="1">
      <c r="BJ56358" s="138"/>
      <c r="BK56358" s="138"/>
      <c r="BL56358" s="138"/>
      <c r="BM56358" s="138"/>
    </row>
    <row r="56359" spans="62:65" ht="13" thickBot="1">
      <c r="BJ56359" s="138"/>
      <c r="BK56359" s="138"/>
      <c r="BL56359" s="138"/>
      <c r="BM56359" s="138"/>
    </row>
    <row r="56360" spans="62:65" ht="13" thickBot="1">
      <c r="BJ56360" s="138"/>
      <c r="BK56360" s="138"/>
      <c r="BL56360" s="138"/>
      <c r="BM56360" s="138"/>
    </row>
    <row r="56361" spans="62:65" ht="13" thickBot="1">
      <c r="BJ56361" s="138"/>
      <c r="BK56361" s="138"/>
      <c r="BL56361" s="138"/>
      <c r="BM56361" s="138"/>
    </row>
    <row r="56362" spans="62:65" ht="13" thickBot="1">
      <c r="BJ56362" s="138"/>
      <c r="BK56362" s="138"/>
      <c r="BL56362" s="138"/>
      <c r="BM56362" s="138"/>
    </row>
    <row r="56363" spans="62:65" ht="13" thickBot="1">
      <c r="BJ56363" s="138"/>
      <c r="BK56363" s="138"/>
      <c r="BL56363" s="138"/>
      <c r="BM56363" s="138"/>
    </row>
    <row r="56364" spans="62:65" ht="13" thickBot="1">
      <c r="BJ56364" s="138"/>
      <c r="BK56364" s="138"/>
      <c r="BL56364" s="138"/>
      <c r="BM56364" s="138"/>
    </row>
    <row r="56365" spans="62:65" ht="13" thickBot="1">
      <c r="BJ56365" s="138"/>
      <c r="BK56365" s="138"/>
      <c r="BL56365" s="138"/>
      <c r="BM56365" s="138"/>
    </row>
    <row r="56366" spans="62:65" ht="13" thickBot="1">
      <c r="BJ56366" s="138"/>
      <c r="BK56366" s="138"/>
      <c r="BL56366" s="138"/>
      <c r="BM56366" s="138"/>
    </row>
    <row r="56367" spans="62:65" ht="13" thickBot="1">
      <c r="BJ56367" s="138"/>
      <c r="BK56367" s="138"/>
      <c r="BL56367" s="138"/>
      <c r="BM56367" s="138"/>
    </row>
    <row r="56368" spans="62:65" ht="13" thickBot="1">
      <c r="BJ56368" s="138"/>
      <c r="BK56368" s="138"/>
      <c r="BL56368" s="138"/>
      <c r="BM56368" s="138"/>
    </row>
    <row r="56369" spans="62:65" ht="13" thickBot="1">
      <c r="BJ56369" s="138"/>
      <c r="BK56369" s="138"/>
      <c r="BL56369" s="138"/>
      <c r="BM56369" s="138"/>
    </row>
    <row r="56370" spans="62:65" ht="13" thickBot="1">
      <c r="BJ56370" s="138"/>
      <c r="BK56370" s="138"/>
      <c r="BL56370" s="138"/>
      <c r="BM56370" s="138"/>
    </row>
    <row r="56371" spans="62:65" ht="13" thickBot="1">
      <c r="BJ56371" s="138"/>
      <c r="BK56371" s="138"/>
      <c r="BL56371" s="138"/>
      <c r="BM56371" s="138"/>
    </row>
    <row r="56372" spans="62:65" ht="13" thickBot="1">
      <c r="BJ56372" s="138"/>
      <c r="BK56372" s="138"/>
      <c r="BL56372" s="138"/>
      <c r="BM56372" s="138"/>
    </row>
    <row r="56373" spans="62:65" ht="13" thickBot="1">
      <c r="BJ56373" s="138"/>
      <c r="BK56373" s="138"/>
      <c r="BL56373" s="138"/>
      <c r="BM56373" s="138"/>
    </row>
    <row r="56374" spans="62:65" ht="13" thickBot="1">
      <c r="BJ56374" s="138"/>
      <c r="BK56374" s="138"/>
      <c r="BL56374" s="138"/>
      <c r="BM56374" s="138"/>
    </row>
    <row r="56375" spans="62:65" ht="13" thickBot="1">
      <c r="BJ56375" s="138"/>
      <c r="BK56375" s="138"/>
      <c r="BL56375" s="138"/>
      <c r="BM56375" s="138"/>
    </row>
    <row r="56376" spans="62:65" ht="13" thickBot="1">
      <c r="BJ56376" s="138"/>
      <c r="BK56376" s="138"/>
      <c r="BL56376" s="138"/>
      <c r="BM56376" s="138"/>
    </row>
    <row r="56377" spans="62:65" ht="13" thickBot="1">
      <c r="BJ56377" s="138"/>
      <c r="BK56377" s="138"/>
      <c r="BL56377" s="138"/>
      <c r="BM56377" s="138"/>
    </row>
    <row r="56378" spans="62:65" ht="13" thickBot="1">
      <c r="BJ56378" s="138"/>
      <c r="BK56378" s="138"/>
      <c r="BL56378" s="138"/>
      <c r="BM56378" s="138"/>
    </row>
    <row r="56379" spans="62:65" ht="13" thickBot="1">
      <c r="BJ56379" s="138"/>
      <c r="BK56379" s="138"/>
      <c r="BL56379" s="138"/>
      <c r="BM56379" s="138"/>
    </row>
    <row r="56380" spans="62:65" ht="13" thickBot="1">
      <c r="BJ56380" s="138"/>
      <c r="BK56380" s="138"/>
      <c r="BL56380" s="138"/>
      <c r="BM56380" s="138"/>
    </row>
    <row r="56381" spans="62:65" ht="13" thickBot="1">
      <c r="BJ56381" s="138"/>
      <c r="BK56381" s="138"/>
      <c r="BL56381" s="138"/>
      <c r="BM56381" s="138"/>
    </row>
    <row r="56382" spans="62:65" ht="13" thickBot="1">
      <c r="BJ56382" s="138"/>
      <c r="BK56382" s="138"/>
      <c r="BL56382" s="138"/>
      <c r="BM56382" s="138"/>
    </row>
    <row r="56383" spans="62:65" ht="13" thickBot="1">
      <c r="BJ56383" s="138"/>
      <c r="BK56383" s="138"/>
      <c r="BL56383" s="138"/>
      <c r="BM56383" s="138"/>
    </row>
    <row r="56384" spans="62:65" ht="13" thickBot="1">
      <c r="BJ56384" s="138"/>
      <c r="BK56384" s="138"/>
      <c r="BL56384" s="138"/>
      <c r="BM56384" s="138"/>
    </row>
    <row r="56385" spans="62:65" ht="13" thickBot="1">
      <c r="BJ56385" s="138"/>
      <c r="BK56385" s="138"/>
      <c r="BL56385" s="138"/>
      <c r="BM56385" s="138"/>
    </row>
    <row r="56386" spans="62:65" ht="13" thickBot="1">
      <c r="BJ56386" s="138"/>
      <c r="BK56386" s="138"/>
      <c r="BL56386" s="138"/>
      <c r="BM56386" s="138"/>
    </row>
    <row r="56387" spans="62:65" ht="13" thickBot="1">
      <c r="BJ56387" s="138"/>
      <c r="BK56387" s="138"/>
      <c r="BL56387" s="138"/>
      <c r="BM56387" s="138"/>
    </row>
    <row r="56388" spans="62:65" ht="13" thickBot="1">
      <c r="BJ56388" s="138"/>
      <c r="BK56388" s="138"/>
      <c r="BL56388" s="138"/>
      <c r="BM56388" s="138"/>
    </row>
    <row r="56389" spans="62:65" ht="13" thickBot="1">
      <c r="BJ56389" s="138"/>
      <c r="BK56389" s="138"/>
      <c r="BL56389" s="138"/>
      <c r="BM56389" s="138"/>
    </row>
    <row r="56390" spans="62:65" ht="13" thickBot="1">
      <c r="BJ56390" s="138"/>
      <c r="BK56390" s="138"/>
      <c r="BL56390" s="138"/>
      <c r="BM56390" s="138"/>
    </row>
    <row r="56391" spans="62:65" ht="13" thickBot="1">
      <c r="BJ56391" s="138"/>
      <c r="BK56391" s="138"/>
      <c r="BL56391" s="138"/>
      <c r="BM56391" s="138"/>
    </row>
    <row r="56392" spans="62:65" ht="13" thickBot="1">
      <c r="BJ56392" s="138"/>
      <c r="BK56392" s="138"/>
      <c r="BL56392" s="138"/>
      <c r="BM56392" s="138"/>
    </row>
    <row r="56393" spans="62:65" ht="13" thickBot="1">
      <c r="BJ56393" s="138"/>
      <c r="BK56393" s="138"/>
      <c r="BL56393" s="138"/>
      <c r="BM56393" s="138"/>
    </row>
    <row r="56394" spans="62:65" ht="13" thickBot="1">
      <c r="BJ56394" s="138"/>
      <c r="BK56394" s="138"/>
      <c r="BL56394" s="138"/>
      <c r="BM56394" s="138"/>
    </row>
    <row r="56395" spans="62:65" ht="13" thickBot="1">
      <c r="BJ56395" s="138"/>
      <c r="BK56395" s="138"/>
      <c r="BL56395" s="138"/>
      <c r="BM56395" s="138"/>
    </row>
    <row r="56396" spans="62:65" ht="13" thickBot="1">
      <c r="BJ56396" s="138"/>
      <c r="BK56396" s="138"/>
      <c r="BL56396" s="138"/>
      <c r="BM56396" s="138"/>
    </row>
    <row r="56397" spans="62:65" ht="13" thickBot="1">
      <c r="BJ56397" s="138"/>
      <c r="BK56397" s="138"/>
      <c r="BL56397" s="138"/>
      <c r="BM56397" s="138"/>
    </row>
    <row r="56398" spans="62:65" ht="13" thickBot="1">
      <c r="BJ56398" s="138"/>
      <c r="BK56398" s="138"/>
      <c r="BL56398" s="138"/>
      <c r="BM56398" s="138"/>
    </row>
    <row r="56399" spans="62:65" ht="13" thickBot="1">
      <c r="BJ56399" s="138"/>
      <c r="BK56399" s="138"/>
      <c r="BL56399" s="138"/>
      <c r="BM56399" s="138"/>
    </row>
    <row r="56400" spans="62:65" ht="13" thickBot="1">
      <c r="BJ56400" s="138"/>
      <c r="BK56400" s="138"/>
      <c r="BL56400" s="138"/>
      <c r="BM56400" s="138"/>
    </row>
    <row r="56401" spans="62:65" ht="13" thickBot="1">
      <c r="BJ56401" s="138"/>
      <c r="BK56401" s="138"/>
      <c r="BL56401" s="138"/>
      <c r="BM56401" s="138"/>
    </row>
    <row r="56402" spans="62:65" ht="13" thickBot="1">
      <c r="BJ56402" s="138"/>
      <c r="BK56402" s="138"/>
      <c r="BL56402" s="138"/>
      <c r="BM56402" s="138"/>
    </row>
    <row r="56403" spans="62:65" ht="13" thickBot="1">
      <c r="BJ56403" s="138"/>
      <c r="BK56403" s="138"/>
      <c r="BL56403" s="138"/>
      <c r="BM56403" s="138"/>
    </row>
    <row r="56404" spans="62:65" ht="13" thickBot="1">
      <c r="BJ56404" s="138"/>
      <c r="BK56404" s="138"/>
      <c r="BL56404" s="138"/>
      <c r="BM56404" s="138"/>
    </row>
    <row r="56405" spans="62:65" ht="13" thickBot="1">
      <c r="BJ56405" s="138"/>
      <c r="BK56405" s="138"/>
      <c r="BL56405" s="138"/>
      <c r="BM56405" s="138"/>
    </row>
    <row r="56406" spans="62:65" ht="13" thickBot="1">
      <c r="BJ56406" s="138"/>
      <c r="BK56406" s="138"/>
      <c r="BL56406" s="138"/>
      <c r="BM56406" s="138"/>
    </row>
    <row r="56407" spans="62:65" ht="13" thickBot="1">
      <c r="BJ56407" s="138"/>
      <c r="BK56407" s="138"/>
      <c r="BL56407" s="138"/>
      <c r="BM56407" s="138"/>
    </row>
    <row r="56408" spans="62:65" ht="13" thickBot="1">
      <c r="BJ56408" s="138"/>
      <c r="BK56408" s="138"/>
      <c r="BL56408" s="138"/>
      <c r="BM56408" s="138"/>
    </row>
    <row r="56409" spans="62:65" ht="13" thickBot="1">
      <c r="BJ56409" s="138"/>
      <c r="BK56409" s="138"/>
      <c r="BL56409" s="138"/>
      <c r="BM56409" s="138"/>
    </row>
    <row r="56410" spans="62:65" ht="13" thickBot="1">
      <c r="BJ56410" s="138"/>
      <c r="BK56410" s="138"/>
      <c r="BL56410" s="138"/>
      <c r="BM56410" s="138"/>
    </row>
    <row r="56411" spans="62:65" ht="13" thickBot="1">
      <c r="BJ56411" s="138"/>
      <c r="BK56411" s="138"/>
      <c r="BL56411" s="138"/>
      <c r="BM56411" s="138"/>
    </row>
    <row r="56412" spans="62:65" ht="13" thickBot="1">
      <c r="BJ56412" s="138"/>
      <c r="BK56412" s="138"/>
      <c r="BL56412" s="138"/>
      <c r="BM56412" s="138"/>
    </row>
    <row r="56413" spans="62:65" ht="13" thickBot="1">
      <c r="BJ56413" s="138"/>
      <c r="BK56413" s="138"/>
      <c r="BL56413" s="138"/>
      <c r="BM56413" s="138"/>
    </row>
    <row r="56414" spans="62:65" ht="13" thickBot="1">
      <c r="BJ56414" s="138"/>
      <c r="BK56414" s="138"/>
      <c r="BL56414" s="138"/>
      <c r="BM56414" s="138"/>
    </row>
    <row r="56415" spans="62:65" ht="13" thickBot="1">
      <c r="BJ56415" s="138"/>
      <c r="BK56415" s="138"/>
      <c r="BL56415" s="138"/>
      <c r="BM56415" s="138"/>
    </row>
    <row r="56416" spans="62:65" ht="13" thickBot="1">
      <c r="BJ56416" s="138"/>
      <c r="BK56416" s="138"/>
      <c r="BL56416" s="138"/>
      <c r="BM56416" s="138"/>
    </row>
    <row r="56417" spans="62:65" ht="13" thickBot="1">
      <c r="BJ56417" s="138"/>
      <c r="BK56417" s="138"/>
      <c r="BL56417" s="138"/>
      <c r="BM56417" s="138"/>
    </row>
    <row r="56418" spans="62:65" ht="13" thickBot="1">
      <c r="BJ56418" s="138"/>
      <c r="BK56418" s="138"/>
      <c r="BL56418" s="138"/>
      <c r="BM56418" s="138"/>
    </row>
    <row r="56419" spans="62:65" ht="13" thickBot="1">
      <c r="BJ56419" s="138"/>
      <c r="BK56419" s="138"/>
      <c r="BL56419" s="138"/>
      <c r="BM56419" s="138"/>
    </row>
    <row r="56420" spans="62:65" ht="13" thickBot="1">
      <c r="BJ56420" s="138"/>
      <c r="BK56420" s="138"/>
      <c r="BL56420" s="138"/>
      <c r="BM56420" s="138"/>
    </row>
    <row r="56421" spans="62:65" ht="13" thickBot="1">
      <c r="BJ56421" s="138"/>
      <c r="BK56421" s="138"/>
      <c r="BL56421" s="138"/>
      <c r="BM56421" s="138"/>
    </row>
    <row r="56422" spans="62:65" ht="13" thickBot="1">
      <c r="BJ56422" s="138"/>
      <c r="BK56422" s="138"/>
      <c r="BL56422" s="138"/>
      <c r="BM56422" s="138"/>
    </row>
    <row r="56423" spans="62:65" ht="13" thickBot="1">
      <c r="BJ56423" s="138"/>
      <c r="BK56423" s="138"/>
      <c r="BL56423" s="138"/>
      <c r="BM56423" s="138"/>
    </row>
    <row r="56424" spans="62:65" ht="13" thickBot="1">
      <c r="BJ56424" s="138"/>
      <c r="BK56424" s="138"/>
      <c r="BL56424" s="138"/>
      <c r="BM56424" s="138"/>
    </row>
    <row r="56425" spans="62:65" ht="13" thickBot="1">
      <c r="BJ56425" s="138"/>
      <c r="BK56425" s="138"/>
      <c r="BL56425" s="138"/>
      <c r="BM56425" s="138"/>
    </row>
    <row r="56426" spans="62:65" ht="13" thickBot="1">
      <c r="BJ56426" s="138"/>
      <c r="BK56426" s="138"/>
      <c r="BL56426" s="138"/>
      <c r="BM56426" s="138"/>
    </row>
    <row r="56427" spans="62:65" ht="13" thickBot="1">
      <c r="BJ56427" s="138"/>
      <c r="BK56427" s="138"/>
      <c r="BL56427" s="138"/>
      <c r="BM56427" s="138"/>
    </row>
    <row r="56428" spans="62:65" ht="13" thickBot="1">
      <c r="BJ56428" s="138"/>
      <c r="BK56428" s="138"/>
      <c r="BL56428" s="138"/>
      <c r="BM56428" s="138"/>
    </row>
    <row r="56429" spans="62:65" ht="13" thickBot="1">
      <c r="BJ56429" s="138"/>
      <c r="BK56429" s="138"/>
      <c r="BL56429" s="138"/>
      <c r="BM56429" s="138"/>
    </row>
    <row r="56430" spans="62:65" ht="13" thickBot="1">
      <c r="BJ56430" s="138"/>
      <c r="BK56430" s="138"/>
      <c r="BL56430" s="138"/>
      <c r="BM56430" s="138"/>
    </row>
    <row r="56431" spans="62:65" ht="13" thickBot="1">
      <c r="BJ56431" s="138"/>
      <c r="BK56431" s="138"/>
      <c r="BL56431" s="138"/>
      <c r="BM56431" s="138"/>
    </row>
    <row r="56432" spans="62:65" ht="13" thickBot="1">
      <c r="BJ56432" s="138"/>
      <c r="BK56432" s="138"/>
      <c r="BL56432" s="138"/>
      <c r="BM56432" s="138"/>
    </row>
    <row r="56433" spans="62:65" ht="13" thickBot="1">
      <c r="BJ56433" s="138"/>
      <c r="BK56433" s="138"/>
      <c r="BL56433" s="138"/>
      <c r="BM56433" s="138"/>
    </row>
    <row r="56434" spans="62:65" ht="13" thickBot="1">
      <c r="BJ56434" s="138"/>
      <c r="BK56434" s="138"/>
      <c r="BL56434" s="138"/>
      <c r="BM56434" s="138"/>
    </row>
    <row r="56435" spans="62:65" ht="13" thickBot="1">
      <c r="BJ56435" s="138"/>
      <c r="BK56435" s="138"/>
      <c r="BL56435" s="138"/>
      <c r="BM56435" s="138"/>
    </row>
    <row r="56436" spans="62:65" ht="13" thickBot="1">
      <c r="BJ56436" s="138"/>
      <c r="BK56436" s="138"/>
      <c r="BL56436" s="138"/>
      <c r="BM56436" s="138"/>
    </row>
    <row r="56437" spans="62:65" ht="13" thickBot="1">
      <c r="BJ56437" s="138"/>
      <c r="BK56437" s="138"/>
      <c r="BL56437" s="138"/>
      <c r="BM56437" s="138"/>
    </row>
    <row r="56438" spans="62:65" ht="13" thickBot="1">
      <c r="BJ56438" s="138"/>
      <c r="BK56438" s="138"/>
      <c r="BL56438" s="138"/>
      <c r="BM56438" s="138"/>
    </row>
    <row r="56439" spans="62:65" ht="13" thickBot="1">
      <c r="BJ56439" s="138"/>
      <c r="BK56439" s="138"/>
      <c r="BL56439" s="138"/>
      <c r="BM56439" s="138"/>
    </row>
    <row r="56440" spans="62:65" ht="13" thickBot="1">
      <c r="BJ56440" s="138"/>
      <c r="BK56440" s="138"/>
      <c r="BL56440" s="138"/>
      <c r="BM56440" s="138"/>
    </row>
    <row r="56441" spans="62:65" ht="13" thickBot="1">
      <c r="BJ56441" s="138"/>
      <c r="BK56441" s="138"/>
      <c r="BL56441" s="138"/>
      <c r="BM56441" s="138"/>
    </row>
    <row r="56442" spans="62:65" ht="13" thickBot="1">
      <c r="BJ56442" s="138"/>
      <c r="BK56442" s="138"/>
      <c r="BL56442" s="138"/>
      <c r="BM56442" s="138"/>
    </row>
    <row r="56443" spans="62:65" ht="13" thickBot="1">
      <c r="BJ56443" s="138"/>
      <c r="BK56443" s="138"/>
      <c r="BL56443" s="138"/>
      <c r="BM56443" s="138"/>
    </row>
    <row r="56444" spans="62:65" ht="13" thickBot="1">
      <c r="BJ56444" s="138"/>
      <c r="BK56444" s="138"/>
      <c r="BL56444" s="138"/>
      <c r="BM56444" s="138"/>
    </row>
    <row r="56445" spans="62:65" ht="13" thickBot="1">
      <c r="BJ56445" s="138"/>
      <c r="BK56445" s="138"/>
      <c r="BL56445" s="138"/>
      <c r="BM56445" s="138"/>
    </row>
    <row r="56446" spans="62:65" ht="13" thickBot="1">
      <c r="BJ56446" s="138"/>
      <c r="BK56446" s="138"/>
      <c r="BL56446" s="138"/>
      <c r="BM56446" s="138"/>
    </row>
    <row r="56447" spans="62:65" ht="13" thickBot="1">
      <c r="BJ56447" s="138"/>
      <c r="BK56447" s="138"/>
      <c r="BL56447" s="138"/>
      <c r="BM56447" s="138"/>
    </row>
    <row r="56448" spans="62:65" ht="13" thickBot="1">
      <c r="BJ56448" s="138"/>
      <c r="BK56448" s="138"/>
      <c r="BL56448" s="138"/>
      <c r="BM56448" s="138"/>
    </row>
    <row r="56449" spans="62:65" ht="13" thickBot="1">
      <c r="BJ56449" s="138"/>
      <c r="BK56449" s="138"/>
      <c r="BL56449" s="138"/>
      <c r="BM56449" s="138"/>
    </row>
    <row r="56450" spans="62:65" ht="13" thickBot="1">
      <c r="BJ56450" s="138"/>
      <c r="BK56450" s="138"/>
      <c r="BL56450" s="138"/>
      <c r="BM56450" s="138"/>
    </row>
    <row r="56451" spans="62:65" ht="13" thickBot="1">
      <c r="BJ56451" s="138"/>
      <c r="BK56451" s="138"/>
      <c r="BL56451" s="138"/>
      <c r="BM56451" s="138"/>
    </row>
    <row r="56452" spans="62:65" ht="13" thickBot="1">
      <c r="BJ56452" s="138"/>
      <c r="BK56452" s="138"/>
      <c r="BL56452" s="138"/>
      <c r="BM56452" s="138"/>
    </row>
    <row r="56453" spans="62:65" ht="13" thickBot="1">
      <c r="BJ56453" s="138"/>
      <c r="BK56453" s="138"/>
      <c r="BL56453" s="138"/>
      <c r="BM56453" s="138"/>
    </row>
    <row r="56454" spans="62:65" ht="13" thickBot="1">
      <c r="BJ56454" s="138"/>
      <c r="BK56454" s="138"/>
      <c r="BL56454" s="138"/>
      <c r="BM56454" s="138"/>
    </row>
    <row r="56455" spans="62:65" ht="13" thickBot="1">
      <c r="BJ56455" s="138"/>
      <c r="BK56455" s="138"/>
      <c r="BL56455" s="138"/>
      <c r="BM56455" s="138"/>
    </row>
    <row r="56456" spans="62:65" ht="13" thickBot="1">
      <c r="BJ56456" s="138"/>
      <c r="BK56456" s="138"/>
      <c r="BL56456" s="138"/>
      <c r="BM56456" s="138"/>
    </row>
    <row r="56457" spans="62:65" ht="13" thickBot="1">
      <c r="BJ56457" s="138"/>
      <c r="BK56457" s="138"/>
      <c r="BL56457" s="138"/>
      <c r="BM56457" s="138"/>
    </row>
    <row r="56458" spans="62:65" ht="13" thickBot="1">
      <c r="BJ56458" s="138"/>
      <c r="BK56458" s="138"/>
      <c r="BL56458" s="138"/>
      <c r="BM56458" s="138"/>
    </row>
    <row r="56459" spans="62:65" ht="13" thickBot="1">
      <c r="BJ56459" s="138"/>
      <c r="BK56459" s="138"/>
      <c r="BL56459" s="138"/>
      <c r="BM56459" s="138"/>
    </row>
    <row r="56460" spans="62:65" ht="13" thickBot="1">
      <c r="BJ56460" s="138"/>
      <c r="BK56460" s="138"/>
      <c r="BL56460" s="138"/>
      <c r="BM56460" s="138"/>
    </row>
    <row r="56461" spans="62:65" ht="13" thickBot="1">
      <c r="BJ56461" s="138"/>
      <c r="BK56461" s="138"/>
      <c r="BL56461" s="138"/>
      <c r="BM56461" s="138"/>
    </row>
    <row r="56462" spans="62:65" ht="13" thickBot="1">
      <c r="BJ56462" s="138"/>
      <c r="BK56462" s="138"/>
      <c r="BL56462" s="138"/>
      <c r="BM56462" s="138"/>
    </row>
    <row r="56463" spans="62:65" ht="13" thickBot="1">
      <c r="BJ56463" s="138"/>
      <c r="BK56463" s="138"/>
      <c r="BL56463" s="138"/>
      <c r="BM56463" s="138"/>
    </row>
    <row r="56464" spans="62:65" ht="13" thickBot="1">
      <c r="BJ56464" s="138"/>
      <c r="BK56464" s="138"/>
      <c r="BL56464" s="138"/>
      <c r="BM56464" s="138"/>
    </row>
    <row r="56465" spans="62:65" ht="13" thickBot="1">
      <c r="BJ56465" s="138"/>
      <c r="BK56465" s="138"/>
      <c r="BL56465" s="138"/>
      <c r="BM56465" s="138"/>
    </row>
    <row r="56466" spans="62:65" ht="13" thickBot="1">
      <c r="BJ56466" s="138"/>
      <c r="BK56466" s="138"/>
      <c r="BL56466" s="138"/>
      <c r="BM56466" s="138"/>
    </row>
    <row r="56467" spans="62:65" ht="13" thickBot="1">
      <c r="BJ56467" s="138"/>
      <c r="BK56467" s="138"/>
      <c r="BL56467" s="138"/>
      <c r="BM56467" s="138"/>
    </row>
    <row r="56468" spans="62:65" ht="13" thickBot="1">
      <c r="BJ56468" s="138"/>
      <c r="BK56468" s="138"/>
      <c r="BL56468" s="138"/>
      <c r="BM56468" s="138"/>
    </row>
    <row r="56469" spans="62:65" ht="13" thickBot="1">
      <c r="BJ56469" s="138"/>
      <c r="BK56469" s="138"/>
      <c r="BL56469" s="138"/>
      <c r="BM56469" s="138"/>
    </row>
    <row r="56470" spans="62:65" ht="13" thickBot="1">
      <c r="BJ56470" s="138"/>
      <c r="BK56470" s="138"/>
      <c r="BL56470" s="138"/>
      <c r="BM56470" s="138"/>
    </row>
    <row r="56471" spans="62:65" ht="13" thickBot="1">
      <c r="BJ56471" s="138"/>
      <c r="BK56471" s="138"/>
      <c r="BL56471" s="138"/>
      <c r="BM56471" s="138"/>
    </row>
    <row r="56472" spans="62:65" ht="13" thickBot="1">
      <c r="BJ56472" s="138"/>
      <c r="BK56472" s="138"/>
      <c r="BL56472" s="138"/>
      <c r="BM56472" s="138"/>
    </row>
    <row r="56473" spans="62:65" ht="13" thickBot="1">
      <c r="BJ56473" s="138"/>
      <c r="BK56473" s="138"/>
      <c r="BL56473" s="138"/>
      <c r="BM56473" s="138"/>
    </row>
    <row r="56474" spans="62:65" ht="13" thickBot="1">
      <c r="BJ56474" s="138"/>
      <c r="BK56474" s="138"/>
      <c r="BL56474" s="138"/>
      <c r="BM56474" s="138"/>
    </row>
    <row r="56475" spans="62:65" ht="13" thickBot="1">
      <c r="BJ56475" s="138"/>
      <c r="BK56475" s="138"/>
      <c r="BL56475" s="138"/>
      <c r="BM56475" s="138"/>
    </row>
    <row r="56476" spans="62:65" ht="13" thickBot="1">
      <c r="BJ56476" s="138"/>
      <c r="BK56476" s="138"/>
      <c r="BL56476" s="138"/>
      <c r="BM56476" s="138"/>
    </row>
    <row r="56477" spans="62:65" ht="13" thickBot="1">
      <c r="BJ56477" s="138"/>
      <c r="BK56477" s="138"/>
      <c r="BL56477" s="138"/>
      <c r="BM56477" s="138"/>
    </row>
    <row r="56478" spans="62:65" ht="13" thickBot="1">
      <c r="BJ56478" s="138"/>
      <c r="BK56478" s="138"/>
      <c r="BL56478" s="138"/>
      <c r="BM56478" s="138"/>
    </row>
    <row r="56479" spans="62:65" ht="13" thickBot="1">
      <c r="BJ56479" s="138"/>
      <c r="BK56479" s="138"/>
      <c r="BL56479" s="138"/>
      <c r="BM56479" s="138"/>
    </row>
    <row r="56480" spans="62:65" ht="13" thickBot="1">
      <c r="BJ56480" s="138"/>
      <c r="BK56480" s="138"/>
      <c r="BL56480" s="138"/>
      <c r="BM56480" s="138"/>
    </row>
    <row r="56481" spans="62:65" ht="13" thickBot="1">
      <c r="BJ56481" s="138"/>
      <c r="BK56481" s="138"/>
      <c r="BL56481" s="138"/>
      <c r="BM56481" s="138"/>
    </row>
    <row r="56482" spans="62:65" ht="13" thickBot="1">
      <c r="BJ56482" s="138"/>
      <c r="BK56482" s="138"/>
      <c r="BL56482" s="138"/>
      <c r="BM56482" s="138"/>
    </row>
    <row r="56483" spans="62:65" ht="13" thickBot="1">
      <c r="BJ56483" s="138"/>
      <c r="BK56483" s="138"/>
      <c r="BL56483" s="138"/>
      <c r="BM56483" s="138"/>
    </row>
    <row r="56484" spans="62:65" ht="13" thickBot="1">
      <c r="BJ56484" s="138"/>
      <c r="BK56484" s="138"/>
      <c r="BL56484" s="138"/>
      <c r="BM56484" s="138"/>
    </row>
    <row r="56485" spans="62:65" ht="13" thickBot="1">
      <c r="BJ56485" s="138"/>
      <c r="BK56485" s="138"/>
      <c r="BL56485" s="138"/>
      <c r="BM56485" s="138"/>
    </row>
    <row r="56486" spans="62:65" ht="13" thickBot="1">
      <c r="BJ56486" s="138"/>
      <c r="BK56486" s="138"/>
      <c r="BL56486" s="138"/>
      <c r="BM56486" s="138"/>
    </row>
    <row r="56487" spans="62:65" ht="13" thickBot="1">
      <c r="BJ56487" s="138"/>
      <c r="BK56487" s="138"/>
      <c r="BL56487" s="138"/>
      <c r="BM56487" s="138"/>
    </row>
    <row r="56488" spans="62:65" ht="13" thickBot="1">
      <c r="BJ56488" s="138"/>
      <c r="BK56488" s="138"/>
      <c r="BL56488" s="138"/>
      <c r="BM56488" s="138"/>
    </row>
    <row r="56489" spans="62:65" ht="13" thickBot="1">
      <c r="BJ56489" s="138"/>
      <c r="BK56489" s="138"/>
      <c r="BL56489" s="138"/>
      <c r="BM56489" s="138"/>
    </row>
    <row r="56490" spans="62:65" ht="13" thickBot="1">
      <c r="BJ56490" s="138"/>
      <c r="BK56490" s="138"/>
      <c r="BL56490" s="138"/>
      <c r="BM56490" s="138"/>
    </row>
    <row r="56491" spans="62:65" ht="13" thickBot="1">
      <c r="BJ56491" s="138"/>
      <c r="BK56491" s="138"/>
      <c r="BL56491" s="138"/>
      <c r="BM56491" s="138"/>
    </row>
    <row r="56492" spans="62:65" ht="13" thickBot="1">
      <c r="BJ56492" s="138"/>
      <c r="BK56492" s="138"/>
      <c r="BL56492" s="138"/>
      <c r="BM56492" s="138"/>
    </row>
    <row r="56493" spans="62:65" ht="13" thickBot="1">
      <c r="BJ56493" s="138"/>
      <c r="BK56493" s="138"/>
      <c r="BL56493" s="138"/>
      <c r="BM56493" s="138"/>
    </row>
    <row r="56494" spans="62:65" ht="13" thickBot="1">
      <c r="BJ56494" s="138"/>
      <c r="BK56494" s="138"/>
      <c r="BL56494" s="138"/>
      <c r="BM56494" s="138"/>
    </row>
    <row r="56495" spans="62:65" ht="13" thickBot="1">
      <c r="BJ56495" s="138"/>
      <c r="BK56495" s="138"/>
      <c r="BL56495" s="138"/>
      <c r="BM56495" s="138"/>
    </row>
    <row r="56496" spans="62:65" ht="13" thickBot="1">
      <c r="BJ56496" s="138"/>
      <c r="BK56496" s="138"/>
      <c r="BL56496" s="138"/>
      <c r="BM56496" s="138"/>
    </row>
    <row r="56497" spans="62:65" ht="13" thickBot="1">
      <c r="BJ56497" s="138"/>
      <c r="BK56497" s="138"/>
      <c r="BL56497" s="138"/>
      <c r="BM56497" s="138"/>
    </row>
    <row r="56498" spans="62:65" ht="13" thickBot="1">
      <c r="BJ56498" s="138"/>
      <c r="BK56498" s="138"/>
      <c r="BL56498" s="138"/>
      <c r="BM56498" s="138"/>
    </row>
    <row r="56499" spans="62:65" ht="13" thickBot="1">
      <c r="BJ56499" s="138"/>
      <c r="BK56499" s="138"/>
      <c r="BL56499" s="138"/>
      <c r="BM56499" s="138"/>
    </row>
    <row r="56500" spans="62:65" ht="13" thickBot="1">
      <c r="BJ56500" s="138"/>
      <c r="BK56500" s="138"/>
      <c r="BL56500" s="138"/>
      <c r="BM56500" s="138"/>
    </row>
    <row r="56501" spans="62:65" ht="13" thickBot="1">
      <c r="BJ56501" s="138"/>
      <c r="BK56501" s="138"/>
      <c r="BL56501" s="138"/>
      <c r="BM56501" s="138"/>
    </row>
    <row r="56502" spans="62:65" ht="13" thickBot="1">
      <c r="BJ56502" s="138"/>
      <c r="BK56502" s="138"/>
      <c r="BL56502" s="138"/>
      <c r="BM56502" s="138"/>
    </row>
    <row r="56503" spans="62:65" ht="13" thickBot="1">
      <c r="BJ56503" s="138"/>
      <c r="BK56503" s="138"/>
      <c r="BL56503" s="138"/>
      <c r="BM56503" s="138"/>
    </row>
    <row r="56504" spans="62:65" ht="13" thickBot="1">
      <c r="BJ56504" s="138"/>
      <c r="BK56504" s="138"/>
      <c r="BL56504" s="138"/>
      <c r="BM56504" s="138"/>
    </row>
    <row r="56505" spans="62:65" ht="13" thickBot="1">
      <c r="BJ56505" s="138"/>
      <c r="BK56505" s="138"/>
      <c r="BL56505" s="138"/>
      <c r="BM56505" s="138"/>
    </row>
    <row r="56506" spans="62:65" ht="13" thickBot="1">
      <c r="BJ56506" s="138"/>
      <c r="BK56506" s="138"/>
      <c r="BL56506" s="138"/>
      <c r="BM56506" s="138"/>
    </row>
    <row r="56507" spans="62:65" ht="13" thickBot="1">
      <c r="BJ56507" s="138"/>
      <c r="BK56507" s="138"/>
      <c r="BL56507" s="138"/>
      <c r="BM56507" s="138"/>
    </row>
    <row r="56508" spans="62:65" ht="13" thickBot="1">
      <c r="BJ56508" s="138"/>
      <c r="BK56508" s="138"/>
      <c r="BL56508" s="138"/>
      <c r="BM56508" s="138"/>
    </row>
    <row r="56509" spans="62:65" ht="13" thickBot="1">
      <c r="BJ56509" s="138"/>
      <c r="BK56509" s="138"/>
      <c r="BL56509" s="138"/>
      <c r="BM56509" s="138"/>
    </row>
    <row r="56510" spans="62:65" ht="13" thickBot="1">
      <c r="BJ56510" s="138"/>
      <c r="BK56510" s="138"/>
      <c r="BL56510" s="138"/>
      <c r="BM56510" s="138"/>
    </row>
    <row r="56511" spans="62:65" ht="13" thickBot="1">
      <c r="BJ56511" s="138"/>
      <c r="BK56511" s="138"/>
      <c r="BL56511" s="138"/>
      <c r="BM56511" s="138"/>
    </row>
    <row r="56512" spans="62:65" ht="13" thickBot="1">
      <c r="BJ56512" s="138"/>
      <c r="BK56512" s="138"/>
      <c r="BL56512" s="138"/>
      <c r="BM56512" s="138"/>
    </row>
    <row r="56513" spans="62:65" ht="13" thickBot="1">
      <c r="BJ56513" s="138"/>
      <c r="BK56513" s="138"/>
      <c r="BL56513" s="138"/>
      <c r="BM56513" s="138"/>
    </row>
    <row r="56514" spans="62:65" ht="13" thickBot="1">
      <c r="BJ56514" s="138"/>
      <c r="BK56514" s="138"/>
      <c r="BL56514" s="138"/>
      <c r="BM56514" s="138"/>
    </row>
    <row r="56515" spans="62:65" ht="13" thickBot="1">
      <c r="BJ56515" s="138"/>
      <c r="BK56515" s="138"/>
      <c r="BL56515" s="138"/>
      <c r="BM56515" s="138"/>
    </row>
    <row r="56516" spans="62:65" ht="13" thickBot="1">
      <c r="BJ56516" s="138"/>
      <c r="BK56516" s="138"/>
      <c r="BL56516" s="138"/>
      <c r="BM56516" s="138"/>
    </row>
    <row r="56517" spans="62:65" ht="13" thickBot="1">
      <c r="BJ56517" s="138"/>
      <c r="BK56517" s="138"/>
      <c r="BL56517" s="138"/>
      <c r="BM56517" s="138"/>
    </row>
    <row r="56518" spans="62:65" ht="13" thickBot="1">
      <c r="BJ56518" s="138"/>
      <c r="BK56518" s="138"/>
      <c r="BL56518" s="138"/>
      <c r="BM56518" s="138"/>
    </row>
    <row r="56519" spans="62:65" ht="13" thickBot="1">
      <c r="BJ56519" s="138"/>
      <c r="BK56519" s="138"/>
      <c r="BL56519" s="138"/>
      <c r="BM56519" s="138"/>
    </row>
    <row r="56520" spans="62:65" ht="13" thickBot="1">
      <c r="BJ56520" s="138"/>
      <c r="BK56520" s="138"/>
      <c r="BL56520" s="138"/>
      <c r="BM56520" s="138"/>
    </row>
    <row r="56521" spans="62:65" ht="13" thickBot="1">
      <c r="BJ56521" s="138"/>
      <c r="BK56521" s="138"/>
      <c r="BL56521" s="138"/>
      <c r="BM56521" s="138"/>
    </row>
    <row r="56522" spans="62:65" ht="13" thickBot="1">
      <c r="BJ56522" s="138"/>
      <c r="BK56522" s="138"/>
      <c r="BL56522" s="138"/>
      <c r="BM56522" s="138"/>
    </row>
    <row r="56523" spans="62:65" ht="13" thickBot="1">
      <c r="BJ56523" s="138"/>
      <c r="BK56523" s="138"/>
      <c r="BL56523" s="138"/>
      <c r="BM56523" s="138"/>
    </row>
    <row r="56524" spans="62:65" ht="13" thickBot="1">
      <c r="BJ56524" s="138"/>
      <c r="BK56524" s="138"/>
      <c r="BL56524" s="138"/>
      <c r="BM56524" s="138"/>
    </row>
    <row r="56525" spans="62:65" ht="13" thickBot="1">
      <c r="BJ56525" s="138"/>
      <c r="BK56525" s="138"/>
      <c r="BL56525" s="138"/>
      <c r="BM56525" s="138"/>
    </row>
    <row r="56526" spans="62:65" ht="13" thickBot="1">
      <c r="BJ56526" s="138"/>
      <c r="BK56526" s="138"/>
      <c r="BL56526" s="138"/>
      <c r="BM56526" s="138"/>
    </row>
    <row r="56527" spans="62:65" ht="13" thickBot="1">
      <c r="BJ56527" s="138"/>
      <c r="BK56527" s="138"/>
      <c r="BL56527" s="138"/>
      <c r="BM56527" s="138"/>
    </row>
    <row r="56528" spans="62:65" ht="13" thickBot="1">
      <c r="BJ56528" s="138"/>
      <c r="BK56528" s="138"/>
      <c r="BL56528" s="138"/>
      <c r="BM56528" s="138"/>
    </row>
    <row r="56529" spans="62:65" ht="13" thickBot="1">
      <c r="BJ56529" s="138"/>
      <c r="BK56529" s="138"/>
      <c r="BL56529" s="138"/>
      <c r="BM56529" s="138"/>
    </row>
    <row r="56530" spans="62:65" ht="13" thickBot="1">
      <c r="BJ56530" s="138"/>
      <c r="BK56530" s="138"/>
      <c r="BL56530" s="138"/>
      <c r="BM56530" s="138"/>
    </row>
    <row r="56531" spans="62:65" ht="13" thickBot="1">
      <c r="BJ56531" s="138"/>
      <c r="BK56531" s="138"/>
      <c r="BL56531" s="138"/>
      <c r="BM56531" s="138"/>
    </row>
    <row r="56532" spans="62:65" ht="13" thickBot="1">
      <c r="BJ56532" s="138"/>
      <c r="BK56532" s="138"/>
      <c r="BL56532" s="138"/>
      <c r="BM56532" s="138"/>
    </row>
    <row r="56533" spans="62:65" ht="13" thickBot="1">
      <c r="BJ56533" s="138"/>
      <c r="BK56533" s="138"/>
      <c r="BL56533" s="138"/>
      <c r="BM56533" s="138"/>
    </row>
    <row r="56534" spans="62:65" ht="13" thickBot="1">
      <c r="BJ56534" s="138"/>
      <c r="BK56534" s="138"/>
      <c r="BL56534" s="138"/>
      <c r="BM56534" s="138"/>
    </row>
    <row r="56535" spans="62:65" ht="13" thickBot="1">
      <c r="BJ56535" s="138"/>
      <c r="BK56535" s="138"/>
      <c r="BL56535" s="138"/>
      <c r="BM56535" s="138"/>
    </row>
    <row r="56536" spans="62:65" ht="13" thickBot="1">
      <c r="BJ56536" s="138"/>
      <c r="BK56536" s="138"/>
      <c r="BL56536" s="138"/>
      <c r="BM56536" s="138"/>
    </row>
    <row r="56537" spans="62:65" ht="13" thickBot="1">
      <c r="BJ56537" s="138"/>
      <c r="BK56537" s="138"/>
      <c r="BL56537" s="138"/>
      <c r="BM56537" s="138"/>
    </row>
    <row r="56538" spans="62:65" ht="13" thickBot="1">
      <c r="BJ56538" s="138"/>
      <c r="BK56538" s="138"/>
      <c r="BL56538" s="138"/>
      <c r="BM56538" s="138"/>
    </row>
    <row r="56539" spans="62:65" ht="13" thickBot="1">
      <c r="BJ56539" s="138"/>
      <c r="BK56539" s="138"/>
      <c r="BL56539" s="138"/>
      <c r="BM56539" s="138"/>
    </row>
    <row r="56540" spans="62:65" ht="13" thickBot="1">
      <c r="BJ56540" s="138"/>
      <c r="BK56540" s="138"/>
      <c r="BL56540" s="138"/>
      <c r="BM56540" s="138"/>
    </row>
    <row r="56541" spans="62:65" ht="13" thickBot="1">
      <c r="BJ56541" s="138"/>
      <c r="BK56541" s="138"/>
      <c r="BL56541" s="138"/>
      <c r="BM56541" s="138"/>
    </row>
    <row r="56542" spans="62:65" ht="13" thickBot="1">
      <c r="BJ56542" s="138"/>
      <c r="BK56542" s="138"/>
      <c r="BL56542" s="138"/>
      <c r="BM56542" s="138"/>
    </row>
    <row r="56543" spans="62:65" ht="13" thickBot="1">
      <c r="BJ56543" s="138"/>
      <c r="BK56543" s="138"/>
      <c r="BL56543" s="138"/>
      <c r="BM56543" s="138"/>
    </row>
    <row r="56544" spans="62:65" ht="13" thickBot="1">
      <c r="BJ56544" s="138"/>
      <c r="BK56544" s="138"/>
      <c r="BL56544" s="138"/>
      <c r="BM56544" s="138"/>
    </row>
    <row r="56545" spans="62:65" ht="13" thickBot="1">
      <c r="BJ56545" s="138"/>
      <c r="BK56545" s="138"/>
      <c r="BL56545" s="138"/>
      <c r="BM56545" s="138"/>
    </row>
    <row r="56546" spans="62:65" ht="13" thickBot="1">
      <c r="BJ56546" s="138"/>
      <c r="BK56546" s="138"/>
      <c r="BL56546" s="138"/>
      <c r="BM56546" s="138"/>
    </row>
    <row r="56547" spans="62:65" ht="13" thickBot="1">
      <c r="BJ56547" s="138"/>
      <c r="BK56547" s="138"/>
      <c r="BL56547" s="138"/>
      <c r="BM56547" s="138"/>
    </row>
    <row r="56548" spans="62:65" ht="13" thickBot="1">
      <c r="BJ56548" s="138"/>
      <c r="BK56548" s="138"/>
      <c r="BL56548" s="138"/>
      <c r="BM56548" s="138"/>
    </row>
    <row r="56549" spans="62:65" ht="13" thickBot="1">
      <c r="BJ56549" s="138"/>
      <c r="BK56549" s="138"/>
      <c r="BL56549" s="138"/>
      <c r="BM56549" s="138"/>
    </row>
    <row r="56550" spans="62:65" ht="13" thickBot="1">
      <c r="BJ56550" s="138"/>
      <c r="BK56550" s="138"/>
      <c r="BL56550" s="138"/>
      <c r="BM56550" s="138"/>
    </row>
    <row r="56551" spans="62:65" ht="13" thickBot="1">
      <c r="BJ56551" s="138"/>
      <c r="BK56551" s="138"/>
      <c r="BL56551" s="138"/>
      <c r="BM56551" s="138"/>
    </row>
    <row r="56552" spans="62:65" ht="13" thickBot="1">
      <c r="BJ56552" s="138"/>
      <c r="BK56552" s="138"/>
      <c r="BL56552" s="138"/>
      <c r="BM56552" s="138"/>
    </row>
    <row r="56553" spans="62:65" ht="13" thickBot="1">
      <c r="BJ56553" s="138"/>
      <c r="BK56553" s="138"/>
      <c r="BL56553" s="138"/>
      <c r="BM56553" s="138"/>
    </row>
    <row r="56554" spans="62:65" ht="13" thickBot="1">
      <c r="BJ56554" s="138"/>
      <c r="BK56554" s="138"/>
      <c r="BL56554" s="138"/>
      <c r="BM56554" s="138"/>
    </row>
    <row r="56555" spans="62:65" ht="13" thickBot="1">
      <c r="BJ56555" s="138"/>
      <c r="BK56555" s="138"/>
      <c r="BL56555" s="138"/>
      <c r="BM56555" s="138"/>
    </row>
    <row r="56556" spans="62:65" ht="13" thickBot="1">
      <c r="BJ56556" s="138"/>
      <c r="BK56556" s="138"/>
      <c r="BL56556" s="138"/>
      <c r="BM56556" s="138"/>
    </row>
    <row r="56557" spans="62:65" ht="13" thickBot="1">
      <c r="BJ56557" s="138"/>
      <c r="BK56557" s="138"/>
      <c r="BL56557" s="138"/>
      <c r="BM56557" s="138"/>
    </row>
    <row r="56558" spans="62:65" ht="13" thickBot="1">
      <c r="BJ56558" s="138"/>
      <c r="BK56558" s="138"/>
      <c r="BL56558" s="138"/>
      <c r="BM56558" s="138"/>
    </row>
    <row r="56559" spans="62:65" ht="13" thickBot="1">
      <c r="BJ56559" s="138"/>
      <c r="BK56559" s="138"/>
      <c r="BL56559" s="138"/>
      <c r="BM56559" s="138"/>
    </row>
    <row r="56560" spans="62:65" ht="13" thickBot="1">
      <c r="BJ56560" s="138"/>
      <c r="BK56560" s="138"/>
      <c r="BL56560" s="138"/>
      <c r="BM56560" s="138"/>
    </row>
    <row r="56561" spans="62:65" ht="13" thickBot="1">
      <c r="BJ56561" s="138"/>
      <c r="BK56561" s="138"/>
      <c r="BL56561" s="138"/>
      <c r="BM56561" s="138"/>
    </row>
    <row r="56562" spans="62:65" ht="13" thickBot="1">
      <c r="BJ56562" s="138"/>
      <c r="BK56562" s="138"/>
      <c r="BL56562" s="138"/>
      <c r="BM56562" s="138"/>
    </row>
    <row r="56563" spans="62:65" ht="13" thickBot="1">
      <c r="BJ56563" s="138"/>
      <c r="BK56563" s="138"/>
      <c r="BL56563" s="138"/>
      <c r="BM56563" s="138"/>
    </row>
    <row r="56564" spans="62:65" ht="13" thickBot="1">
      <c r="BJ56564" s="138"/>
      <c r="BK56564" s="138"/>
      <c r="BL56564" s="138"/>
      <c r="BM56564" s="138"/>
    </row>
    <row r="56565" spans="62:65" ht="13" thickBot="1">
      <c r="BJ56565" s="138"/>
      <c r="BK56565" s="138"/>
      <c r="BL56565" s="138"/>
      <c r="BM56565" s="138"/>
    </row>
    <row r="56566" spans="62:65" ht="13" thickBot="1">
      <c r="BJ56566" s="138"/>
      <c r="BK56566" s="138"/>
      <c r="BL56566" s="138"/>
      <c r="BM56566" s="138"/>
    </row>
    <row r="56567" spans="62:65" ht="13" thickBot="1">
      <c r="BJ56567" s="138"/>
      <c r="BK56567" s="138"/>
      <c r="BL56567" s="138"/>
      <c r="BM56567" s="138"/>
    </row>
    <row r="56568" spans="62:65" ht="13" thickBot="1">
      <c r="BJ56568" s="138"/>
      <c r="BK56568" s="138"/>
      <c r="BL56568" s="138"/>
      <c r="BM56568" s="138"/>
    </row>
    <row r="56569" spans="62:65" ht="13" thickBot="1">
      <c r="BJ56569" s="138"/>
      <c r="BK56569" s="138"/>
      <c r="BL56569" s="138"/>
      <c r="BM56569" s="138"/>
    </row>
    <row r="56570" spans="62:65" ht="13" thickBot="1">
      <c r="BJ56570" s="138"/>
      <c r="BK56570" s="138"/>
      <c r="BL56570" s="138"/>
      <c r="BM56570" s="138"/>
    </row>
    <row r="56571" spans="62:65" ht="13" thickBot="1">
      <c r="BJ56571" s="138"/>
      <c r="BK56571" s="138"/>
      <c r="BL56571" s="138"/>
      <c r="BM56571" s="138"/>
    </row>
    <row r="56572" spans="62:65" ht="13" thickBot="1">
      <c r="BJ56572" s="138"/>
      <c r="BK56572" s="138"/>
      <c r="BL56572" s="138"/>
      <c r="BM56572" s="138"/>
    </row>
    <row r="56573" spans="62:65" ht="13" thickBot="1">
      <c r="BJ56573" s="138"/>
      <c r="BK56573" s="138"/>
      <c r="BL56573" s="138"/>
      <c r="BM56573" s="138"/>
    </row>
    <row r="56574" spans="62:65" ht="13" thickBot="1">
      <c r="BJ56574" s="138"/>
      <c r="BK56574" s="138"/>
      <c r="BL56574" s="138"/>
      <c r="BM56574" s="138"/>
    </row>
    <row r="56575" spans="62:65" ht="13" thickBot="1">
      <c r="BJ56575" s="138"/>
      <c r="BK56575" s="138"/>
      <c r="BL56575" s="138"/>
      <c r="BM56575" s="138"/>
    </row>
    <row r="56576" spans="62:65" ht="13" thickBot="1">
      <c r="BJ56576" s="138"/>
      <c r="BK56576" s="138"/>
      <c r="BL56576" s="138"/>
      <c r="BM56576" s="138"/>
    </row>
    <row r="56577" spans="62:65" ht="13" thickBot="1">
      <c r="BJ56577" s="138"/>
      <c r="BK56577" s="138"/>
      <c r="BL56577" s="138"/>
      <c r="BM56577" s="138"/>
    </row>
    <row r="56578" spans="62:65" ht="13" thickBot="1">
      <c r="BJ56578" s="138"/>
      <c r="BK56578" s="138"/>
      <c r="BL56578" s="138"/>
      <c r="BM56578" s="138"/>
    </row>
    <row r="56579" spans="62:65" ht="13" thickBot="1">
      <c r="BJ56579" s="138"/>
      <c r="BK56579" s="138"/>
      <c r="BL56579" s="138"/>
      <c r="BM56579" s="138"/>
    </row>
    <row r="56580" spans="62:65" ht="13" thickBot="1">
      <c r="BJ56580" s="138"/>
      <c r="BK56580" s="138"/>
      <c r="BL56580" s="138"/>
      <c r="BM56580" s="138"/>
    </row>
    <row r="56581" spans="62:65" ht="13" thickBot="1">
      <c r="BJ56581" s="138"/>
      <c r="BK56581" s="138"/>
      <c r="BL56581" s="138"/>
      <c r="BM56581" s="138"/>
    </row>
    <row r="56582" spans="62:65" ht="13" thickBot="1">
      <c r="BJ56582" s="138"/>
      <c r="BK56582" s="138"/>
      <c r="BL56582" s="138"/>
      <c r="BM56582" s="138"/>
    </row>
    <row r="56583" spans="62:65" ht="13" thickBot="1">
      <c r="BJ56583" s="138"/>
      <c r="BK56583" s="138"/>
      <c r="BL56583" s="138"/>
      <c r="BM56583" s="138"/>
    </row>
    <row r="56584" spans="62:65" ht="13" thickBot="1">
      <c r="BJ56584" s="138"/>
      <c r="BK56584" s="138"/>
      <c r="BL56584" s="138"/>
      <c r="BM56584" s="138"/>
    </row>
    <row r="56585" spans="62:65" ht="13" thickBot="1">
      <c r="BJ56585" s="138"/>
      <c r="BK56585" s="138"/>
      <c r="BL56585" s="138"/>
      <c r="BM56585" s="138"/>
    </row>
    <row r="56586" spans="62:65" ht="13" thickBot="1">
      <c r="BJ56586" s="138"/>
      <c r="BK56586" s="138"/>
      <c r="BL56586" s="138"/>
      <c r="BM56586" s="138"/>
    </row>
    <row r="56587" spans="62:65" ht="13" thickBot="1">
      <c r="BJ56587" s="138"/>
      <c r="BK56587" s="138"/>
      <c r="BL56587" s="138"/>
      <c r="BM56587" s="138"/>
    </row>
    <row r="56588" spans="62:65" ht="13" thickBot="1">
      <c r="BJ56588" s="138"/>
      <c r="BK56588" s="138"/>
      <c r="BL56588" s="138"/>
      <c r="BM56588" s="138"/>
    </row>
    <row r="56589" spans="62:65" ht="13" thickBot="1">
      <c r="BJ56589" s="138"/>
      <c r="BK56589" s="138"/>
      <c r="BL56589" s="138"/>
      <c r="BM56589" s="138"/>
    </row>
    <row r="56590" spans="62:65" ht="13" thickBot="1">
      <c r="BJ56590" s="138"/>
      <c r="BK56590" s="138"/>
      <c r="BL56590" s="138"/>
      <c r="BM56590" s="138"/>
    </row>
    <row r="56591" spans="62:65" ht="13" thickBot="1">
      <c r="BJ56591" s="138"/>
      <c r="BK56591" s="138"/>
      <c r="BL56591" s="138"/>
      <c r="BM56591" s="138"/>
    </row>
    <row r="56592" spans="62:65" ht="13" thickBot="1">
      <c r="BJ56592" s="138"/>
      <c r="BK56592" s="138"/>
      <c r="BL56592" s="138"/>
      <c r="BM56592" s="138"/>
    </row>
    <row r="56593" spans="62:65" ht="13" thickBot="1">
      <c r="BJ56593" s="138"/>
      <c r="BK56593" s="138"/>
      <c r="BL56593" s="138"/>
      <c r="BM56593" s="138"/>
    </row>
    <row r="56594" spans="62:65" ht="13" thickBot="1">
      <c r="BJ56594" s="138"/>
      <c r="BK56594" s="138"/>
      <c r="BL56594" s="138"/>
      <c r="BM56594" s="138"/>
    </row>
    <row r="56595" spans="62:65" ht="13" thickBot="1">
      <c r="BJ56595" s="138"/>
      <c r="BK56595" s="138"/>
      <c r="BL56595" s="138"/>
      <c r="BM56595" s="138"/>
    </row>
    <row r="56596" spans="62:65" ht="13" thickBot="1">
      <c r="BJ56596" s="138"/>
      <c r="BK56596" s="138"/>
      <c r="BL56596" s="138"/>
      <c r="BM56596" s="138"/>
    </row>
    <row r="56597" spans="62:65" ht="13" thickBot="1">
      <c r="BJ56597" s="138"/>
      <c r="BK56597" s="138"/>
      <c r="BL56597" s="138"/>
      <c r="BM56597" s="138"/>
    </row>
    <row r="56598" spans="62:65" ht="13" thickBot="1">
      <c r="BJ56598" s="138"/>
      <c r="BK56598" s="138"/>
      <c r="BL56598" s="138"/>
      <c r="BM56598" s="138"/>
    </row>
    <row r="56599" spans="62:65" ht="13" thickBot="1">
      <c r="BJ56599" s="138"/>
      <c r="BK56599" s="138"/>
      <c r="BL56599" s="138"/>
      <c r="BM56599" s="138"/>
    </row>
    <row r="56600" spans="62:65" ht="13" thickBot="1">
      <c r="BJ56600" s="138"/>
      <c r="BK56600" s="138"/>
      <c r="BL56600" s="138"/>
      <c r="BM56600" s="138"/>
    </row>
    <row r="56601" spans="62:65" ht="13" thickBot="1">
      <c r="BJ56601" s="138"/>
      <c r="BK56601" s="138"/>
      <c r="BL56601" s="138"/>
      <c r="BM56601" s="138"/>
    </row>
    <row r="56602" spans="62:65" ht="13" thickBot="1">
      <c r="BJ56602" s="138"/>
      <c r="BK56602" s="138"/>
      <c r="BL56602" s="138"/>
      <c r="BM56602" s="138"/>
    </row>
    <row r="56603" spans="62:65" ht="13" thickBot="1">
      <c r="BJ56603" s="138"/>
      <c r="BK56603" s="138"/>
      <c r="BL56603" s="138"/>
      <c r="BM56603" s="138"/>
    </row>
    <row r="56604" spans="62:65" ht="13" thickBot="1">
      <c r="BJ56604" s="138"/>
      <c r="BK56604" s="138"/>
      <c r="BL56604" s="138"/>
      <c r="BM56604" s="138"/>
    </row>
    <row r="56605" spans="62:65" ht="13" thickBot="1">
      <c r="BJ56605" s="138"/>
      <c r="BK56605" s="138"/>
      <c r="BL56605" s="138"/>
      <c r="BM56605" s="138"/>
    </row>
    <row r="56606" spans="62:65" ht="13" thickBot="1">
      <c r="BJ56606" s="138"/>
      <c r="BK56606" s="138"/>
      <c r="BL56606" s="138"/>
      <c r="BM56606" s="138"/>
    </row>
    <row r="56607" spans="62:65" ht="13" thickBot="1">
      <c r="BJ56607" s="138"/>
      <c r="BK56607" s="138"/>
      <c r="BL56607" s="138"/>
      <c r="BM56607" s="138"/>
    </row>
    <row r="56608" spans="62:65" ht="13" thickBot="1">
      <c r="BJ56608" s="138"/>
      <c r="BK56608" s="138"/>
      <c r="BL56608" s="138"/>
      <c r="BM56608" s="138"/>
    </row>
    <row r="56609" spans="62:65" ht="13" thickBot="1">
      <c r="BJ56609" s="138"/>
      <c r="BK56609" s="138"/>
      <c r="BL56609" s="138"/>
      <c r="BM56609" s="138"/>
    </row>
    <row r="56610" spans="62:65" ht="13" thickBot="1">
      <c r="BJ56610" s="138"/>
      <c r="BK56610" s="138"/>
      <c r="BL56610" s="138"/>
      <c r="BM56610" s="138"/>
    </row>
    <row r="56611" spans="62:65" ht="13" thickBot="1">
      <c r="BJ56611" s="138"/>
      <c r="BK56611" s="138"/>
      <c r="BL56611" s="138"/>
      <c r="BM56611" s="138"/>
    </row>
    <row r="56612" spans="62:65" ht="13" thickBot="1">
      <c r="BJ56612" s="138"/>
      <c r="BK56612" s="138"/>
      <c r="BL56612" s="138"/>
      <c r="BM56612" s="138"/>
    </row>
    <row r="56613" spans="62:65" ht="13" thickBot="1">
      <c r="BJ56613" s="138"/>
      <c r="BK56613" s="138"/>
      <c r="BL56613" s="138"/>
      <c r="BM56613" s="138"/>
    </row>
    <row r="56614" spans="62:65" ht="13" thickBot="1">
      <c r="BJ56614" s="138"/>
      <c r="BK56614" s="138"/>
      <c r="BL56614" s="138"/>
      <c r="BM56614" s="138"/>
    </row>
    <row r="56615" spans="62:65" ht="13" thickBot="1">
      <c r="BJ56615" s="138"/>
      <c r="BK56615" s="138"/>
      <c r="BL56615" s="138"/>
      <c r="BM56615" s="138"/>
    </row>
    <row r="56616" spans="62:65" ht="13" thickBot="1">
      <c r="BJ56616" s="138"/>
      <c r="BK56616" s="138"/>
      <c r="BL56616" s="138"/>
      <c r="BM56616" s="138"/>
    </row>
    <row r="56617" spans="62:65" ht="13" thickBot="1">
      <c r="BJ56617" s="138"/>
      <c r="BK56617" s="138"/>
      <c r="BL56617" s="138"/>
      <c r="BM56617" s="138"/>
    </row>
    <row r="56618" spans="62:65" ht="13" thickBot="1">
      <c r="BJ56618" s="138"/>
      <c r="BK56618" s="138"/>
      <c r="BL56618" s="138"/>
      <c r="BM56618" s="138"/>
    </row>
    <row r="56619" spans="62:65" ht="13" thickBot="1">
      <c r="BJ56619" s="138"/>
      <c r="BK56619" s="138"/>
      <c r="BL56619" s="138"/>
      <c r="BM56619" s="138"/>
    </row>
    <row r="56620" spans="62:65" ht="13" thickBot="1">
      <c r="BJ56620" s="138"/>
      <c r="BK56620" s="138"/>
      <c r="BL56620" s="138"/>
      <c r="BM56620" s="138"/>
    </row>
    <row r="56621" spans="62:65" ht="13" thickBot="1">
      <c r="BJ56621" s="138"/>
      <c r="BK56621" s="138"/>
      <c r="BL56621" s="138"/>
      <c r="BM56621" s="138"/>
    </row>
    <row r="56622" spans="62:65" ht="13" thickBot="1">
      <c r="BJ56622" s="138"/>
      <c r="BK56622" s="138"/>
      <c r="BL56622" s="138"/>
      <c r="BM56622" s="138"/>
    </row>
    <row r="56623" spans="62:65" ht="13" thickBot="1">
      <c r="BJ56623" s="138"/>
      <c r="BK56623" s="138"/>
      <c r="BL56623" s="138"/>
      <c r="BM56623" s="138"/>
    </row>
    <row r="56624" spans="62:65" ht="13" thickBot="1">
      <c r="BJ56624" s="138"/>
      <c r="BK56624" s="138"/>
      <c r="BL56624" s="138"/>
      <c r="BM56624" s="138"/>
    </row>
    <row r="56625" spans="62:65" ht="13" thickBot="1">
      <c r="BJ56625" s="138"/>
      <c r="BK56625" s="138"/>
      <c r="BL56625" s="138"/>
      <c r="BM56625" s="138"/>
    </row>
    <row r="56626" spans="62:65" ht="13" thickBot="1">
      <c r="BJ56626" s="138"/>
      <c r="BK56626" s="138"/>
      <c r="BL56626" s="138"/>
      <c r="BM56626" s="138"/>
    </row>
    <row r="56627" spans="62:65" ht="13" thickBot="1">
      <c r="BJ56627" s="138"/>
      <c r="BK56627" s="138"/>
      <c r="BL56627" s="138"/>
      <c r="BM56627" s="138"/>
    </row>
    <row r="56628" spans="62:65" ht="13" thickBot="1">
      <c r="BJ56628" s="138"/>
      <c r="BK56628" s="138"/>
      <c r="BL56628" s="138"/>
      <c r="BM56628" s="138"/>
    </row>
    <row r="56629" spans="62:65" ht="13" thickBot="1">
      <c r="BJ56629" s="138"/>
      <c r="BK56629" s="138"/>
      <c r="BL56629" s="138"/>
      <c r="BM56629" s="138"/>
    </row>
    <row r="56630" spans="62:65" ht="13" thickBot="1">
      <c r="BJ56630" s="138"/>
      <c r="BK56630" s="138"/>
      <c r="BL56630" s="138"/>
      <c r="BM56630" s="138"/>
    </row>
    <row r="56631" spans="62:65" ht="13" thickBot="1">
      <c r="BJ56631" s="138"/>
      <c r="BK56631" s="138"/>
      <c r="BL56631" s="138"/>
      <c r="BM56631" s="138"/>
    </row>
    <row r="56632" spans="62:65" ht="13" thickBot="1">
      <c r="BJ56632" s="138"/>
      <c r="BK56632" s="138"/>
      <c r="BL56632" s="138"/>
      <c r="BM56632" s="138"/>
    </row>
    <row r="56633" spans="62:65" ht="13" thickBot="1">
      <c r="BJ56633" s="138"/>
      <c r="BK56633" s="138"/>
      <c r="BL56633" s="138"/>
      <c r="BM56633" s="138"/>
    </row>
    <row r="56634" spans="62:65" ht="13" thickBot="1">
      <c r="BJ56634" s="138"/>
      <c r="BK56634" s="138"/>
      <c r="BL56634" s="138"/>
      <c r="BM56634" s="138"/>
    </row>
    <row r="56635" spans="62:65" ht="13" thickBot="1">
      <c r="BJ56635" s="138"/>
      <c r="BK56635" s="138"/>
      <c r="BL56635" s="138"/>
      <c r="BM56635" s="138"/>
    </row>
    <row r="56636" spans="62:65" ht="13" thickBot="1">
      <c r="BJ56636" s="138"/>
      <c r="BK56636" s="138"/>
      <c r="BL56636" s="138"/>
      <c r="BM56636" s="138"/>
    </row>
    <row r="56637" spans="62:65" ht="13" thickBot="1">
      <c r="BJ56637" s="138"/>
      <c r="BK56637" s="138"/>
      <c r="BL56637" s="138"/>
      <c r="BM56637" s="138"/>
    </row>
    <row r="56638" spans="62:65" ht="13" thickBot="1">
      <c r="BJ56638" s="138"/>
      <c r="BK56638" s="138"/>
      <c r="BL56638" s="138"/>
      <c r="BM56638" s="138"/>
    </row>
    <row r="56639" spans="62:65" ht="13" thickBot="1">
      <c r="BJ56639" s="138"/>
      <c r="BK56639" s="138"/>
      <c r="BL56639" s="138"/>
      <c r="BM56639" s="138"/>
    </row>
    <row r="56640" spans="62:65" ht="13" thickBot="1">
      <c r="BJ56640" s="138"/>
      <c r="BK56640" s="138"/>
      <c r="BL56640" s="138"/>
      <c r="BM56640" s="138"/>
    </row>
    <row r="56641" spans="62:65" ht="13" thickBot="1">
      <c r="BJ56641" s="138"/>
      <c r="BK56641" s="138"/>
      <c r="BL56641" s="138"/>
      <c r="BM56641" s="138"/>
    </row>
    <row r="56642" spans="62:65" ht="13" thickBot="1">
      <c r="BJ56642" s="138"/>
      <c r="BK56642" s="138"/>
      <c r="BL56642" s="138"/>
      <c r="BM56642" s="138"/>
    </row>
    <row r="56643" spans="62:65" ht="13" thickBot="1">
      <c r="BJ56643" s="138"/>
      <c r="BK56643" s="138"/>
      <c r="BL56643" s="138"/>
      <c r="BM56643" s="138"/>
    </row>
    <row r="56644" spans="62:65" ht="13" thickBot="1">
      <c r="BJ56644" s="138"/>
      <c r="BK56644" s="138"/>
      <c r="BL56644" s="138"/>
      <c r="BM56644" s="138"/>
    </row>
    <row r="56645" spans="62:65" ht="13" thickBot="1">
      <c r="BJ56645" s="138"/>
      <c r="BK56645" s="138"/>
      <c r="BL56645" s="138"/>
      <c r="BM56645" s="138"/>
    </row>
    <row r="56646" spans="62:65" ht="13" thickBot="1">
      <c r="BJ56646" s="138"/>
      <c r="BK56646" s="138"/>
      <c r="BL56646" s="138"/>
      <c r="BM56646" s="138"/>
    </row>
    <row r="56647" spans="62:65" ht="13" thickBot="1">
      <c r="BJ56647" s="138"/>
      <c r="BK56647" s="138"/>
      <c r="BL56647" s="138"/>
      <c r="BM56647" s="138"/>
    </row>
    <row r="56648" spans="62:65" ht="13" thickBot="1">
      <c r="BJ56648" s="138"/>
      <c r="BK56648" s="138"/>
      <c r="BL56648" s="138"/>
      <c r="BM56648" s="138"/>
    </row>
    <row r="56649" spans="62:65" ht="13" thickBot="1">
      <c r="BJ56649" s="138"/>
      <c r="BK56649" s="138"/>
      <c r="BL56649" s="138"/>
      <c r="BM56649" s="138"/>
    </row>
    <row r="56650" spans="62:65" ht="13" thickBot="1">
      <c r="BJ56650" s="138"/>
      <c r="BK56650" s="138"/>
      <c r="BL56650" s="138"/>
      <c r="BM56650" s="138"/>
    </row>
    <row r="56651" spans="62:65" ht="13" thickBot="1">
      <c r="BJ56651" s="138"/>
      <c r="BK56651" s="138"/>
      <c r="BL56651" s="138"/>
      <c r="BM56651" s="138"/>
    </row>
    <row r="56652" spans="62:65" ht="13" thickBot="1">
      <c r="BJ56652" s="138"/>
      <c r="BK56652" s="138"/>
      <c r="BL56652" s="138"/>
      <c r="BM56652" s="138"/>
    </row>
    <row r="56653" spans="62:65" ht="13" thickBot="1">
      <c r="BJ56653" s="138"/>
      <c r="BK56653" s="138"/>
      <c r="BL56653" s="138"/>
      <c r="BM56653" s="138"/>
    </row>
    <row r="56654" spans="62:65" ht="13" thickBot="1">
      <c r="BJ56654" s="138"/>
      <c r="BK56654" s="138"/>
      <c r="BL56654" s="138"/>
      <c r="BM56654" s="138"/>
    </row>
    <row r="56655" spans="62:65" ht="13" thickBot="1">
      <c r="BJ56655" s="138"/>
      <c r="BK56655" s="138"/>
      <c r="BL56655" s="138"/>
      <c r="BM56655" s="138"/>
    </row>
    <row r="56656" spans="62:65" ht="13" thickBot="1">
      <c r="BJ56656" s="138"/>
      <c r="BK56656" s="138"/>
      <c r="BL56656" s="138"/>
      <c r="BM56656" s="138"/>
    </row>
    <row r="56657" spans="62:65" ht="13" thickBot="1">
      <c r="BJ56657" s="138"/>
      <c r="BK56657" s="138"/>
      <c r="BL56657" s="138"/>
      <c r="BM56657" s="138"/>
    </row>
    <row r="56658" spans="62:65" ht="13" thickBot="1">
      <c r="BJ56658" s="138"/>
      <c r="BK56658" s="138"/>
      <c r="BL56658" s="138"/>
      <c r="BM56658" s="138"/>
    </row>
    <row r="56659" spans="62:65" ht="13" thickBot="1">
      <c r="BJ56659" s="138"/>
      <c r="BK56659" s="138"/>
      <c r="BL56659" s="138"/>
      <c r="BM56659" s="138"/>
    </row>
    <row r="56660" spans="62:65" ht="13" thickBot="1">
      <c r="BJ56660" s="138"/>
      <c r="BK56660" s="138"/>
      <c r="BL56660" s="138"/>
      <c r="BM56660" s="138"/>
    </row>
    <row r="56661" spans="62:65" ht="13" thickBot="1">
      <c r="BJ56661" s="138"/>
      <c r="BK56661" s="138"/>
      <c r="BL56661" s="138"/>
      <c r="BM56661" s="138"/>
    </row>
    <row r="56662" spans="62:65" ht="13" thickBot="1">
      <c r="BJ56662" s="138"/>
      <c r="BK56662" s="138"/>
      <c r="BL56662" s="138"/>
      <c r="BM56662" s="138"/>
    </row>
    <row r="56663" spans="62:65" ht="13" thickBot="1">
      <c r="BJ56663" s="138"/>
      <c r="BK56663" s="138"/>
      <c r="BL56663" s="138"/>
      <c r="BM56663" s="138"/>
    </row>
    <row r="56664" spans="62:65" ht="13" thickBot="1">
      <c r="BJ56664" s="138"/>
      <c r="BK56664" s="138"/>
      <c r="BL56664" s="138"/>
      <c r="BM56664" s="138"/>
    </row>
    <row r="56665" spans="62:65" ht="13" thickBot="1">
      <c r="BJ56665" s="138"/>
      <c r="BK56665" s="138"/>
      <c r="BL56665" s="138"/>
      <c r="BM56665" s="138"/>
    </row>
    <row r="56666" spans="62:65" ht="13" thickBot="1">
      <c r="BJ56666" s="138"/>
      <c r="BK56666" s="138"/>
      <c r="BL56666" s="138"/>
      <c r="BM56666" s="138"/>
    </row>
    <row r="56667" spans="62:65" ht="13" thickBot="1">
      <c r="BJ56667" s="138"/>
      <c r="BK56667" s="138"/>
      <c r="BL56667" s="138"/>
      <c r="BM56667" s="138"/>
    </row>
    <row r="56668" spans="62:65" ht="13" thickBot="1">
      <c r="BJ56668" s="138"/>
      <c r="BK56668" s="138"/>
      <c r="BL56668" s="138"/>
      <c r="BM56668" s="138"/>
    </row>
    <row r="56669" spans="62:65" ht="13" thickBot="1">
      <c r="BJ56669" s="138"/>
      <c r="BK56669" s="138"/>
      <c r="BL56669" s="138"/>
      <c r="BM56669" s="138"/>
    </row>
    <row r="56670" spans="62:65" ht="13" thickBot="1">
      <c r="BJ56670" s="138"/>
      <c r="BK56670" s="138"/>
      <c r="BL56670" s="138"/>
      <c r="BM56670" s="138"/>
    </row>
    <row r="56671" spans="62:65" ht="13" thickBot="1">
      <c r="BJ56671" s="138"/>
      <c r="BK56671" s="138"/>
      <c r="BL56671" s="138"/>
      <c r="BM56671" s="138"/>
    </row>
    <row r="56672" spans="62:65" ht="13" thickBot="1">
      <c r="BJ56672" s="138"/>
      <c r="BK56672" s="138"/>
      <c r="BL56672" s="138"/>
      <c r="BM56672" s="138"/>
    </row>
    <row r="56673" spans="62:65" ht="13" thickBot="1">
      <c r="BJ56673" s="138"/>
      <c r="BK56673" s="138"/>
      <c r="BL56673" s="138"/>
      <c r="BM56673" s="138"/>
    </row>
    <row r="56674" spans="62:65" ht="13" thickBot="1">
      <c r="BJ56674" s="138"/>
      <c r="BK56674" s="138"/>
      <c r="BL56674" s="138"/>
      <c r="BM56674" s="138"/>
    </row>
    <row r="56675" spans="62:65" ht="13" thickBot="1">
      <c r="BJ56675" s="138"/>
      <c r="BK56675" s="138"/>
      <c r="BL56675" s="138"/>
      <c r="BM56675" s="138"/>
    </row>
    <row r="56676" spans="62:65" ht="13" thickBot="1">
      <c r="BJ56676" s="138"/>
      <c r="BK56676" s="138"/>
      <c r="BL56676" s="138"/>
      <c r="BM56676" s="138"/>
    </row>
    <row r="56677" spans="62:65" ht="13" thickBot="1">
      <c r="BJ56677" s="138"/>
      <c r="BK56677" s="138"/>
      <c r="BL56677" s="138"/>
      <c r="BM56677" s="138"/>
    </row>
    <row r="56678" spans="62:65" ht="13" thickBot="1">
      <c r="BJ56678" s="138"/>
      <c r="BK56678" s="138"/>
      <c r="BL56678" s="138"/>
      <c r="BM56678" s="138"/>
    </row>
    <row r="56679" spans="62:65" ht="13" thickBot="1">
      <c r="BJ56679" s="138"/>
      <c r="BK56679" s="138"/>
      <c r="BL56679" s="138"/>
      <c r="BM56679" s="138"/>
    </row>
    <row r="56680" spans="62:65" ht="13" thickBot="1">
      <c r="BJ56680" s="138"/>
      <c r="BK56680" s="138"/>
      <c r="BL56680" s="138"/>
      <c r="BM56680" s="138"/>
    </row>
    <row r="56681" spans="62:65" ht="13" thickBot="1">
      <c r="BJ56681" s="138"/>
      <c r="BK56681" s="138"/>
      <c r="BL56681" s="138"/>
      <c r="BM56681" s="138"/>
    </row>
    <row r="56682" spans="62:65" ht="13" thickBot="1">
      <c r="BJ56682" s="138"/>
      <c r="BK56682" s="138"/>
      <c r="BL56682" s="138"/>
      <c r="BM56682" s="138"/>
    </row>
    <row r="56683" spans="62:65" ht="13" thickBot="1">
      <c r="BJ56683" s="138"/>
      <c r="BK56683" s="138"/>
      <c r="BL56683" s="138"/>
      <c r="BM56683" s="138"/>
    </row>
    <row r="56684" spans="62:65" ht="13" thickBot="1">
      <c r="BJ56684" s="138"/>
      <c r="BK56684" s="138"/>
      <c r="BL56684" s="138"/>
      <c r="BM56684" s="138"/>
    </row>
    <row r="56685" spans="62:65" ht="13" thickBot="1">
      <c r="BJ56685" s="138"/>
      <c r="BK56685" s="138"/>
      <c r="BL56685" s="138"/>
      <c r="BM56685" s="138"/>
    </row>
    <row r="56686" spans="62:65" ht="13" thickBot="1">
      <c r="BJ56686" s="138"/>
      <c r="BK56686" s="138"/>
      <c r="BL56686" s="138"/>
      <c r="BM56686" s="138"/>
    </row>
    <row r="56687" spans="62:65" ht="13" thickBot="1">
      <c r="BJ56687" s="138"/>
      <c r="BK56687" s="138"/>
      <c r="BL56687" s="138"/>
      <c r="BM56687" s="138"/>
    </row>
    <row r="56688" spans="62:65" ht="13" thickBot="1">
      <c r="BJ56688" s="138"/>
      <c r="BK56688" s="138"/>
      <c r="BL56688" s="138"/>
      <c r="BM56688" s="138"/>
    </row>
    <row r="56689" spans="62:65" ht="13" thickBot="1">
      <c r="BJ56689" s="138"/>
      <c r="BK56689" s="138"/>
      <c r="BL56689" s="138"/>
      <c r="BM56689" s="138"/>
    </row>
    <row r="56690" spans="62:65" ht="13" thickBot="1">
      <c r="BJ56690" s="138"/>
      <c r="BK56690" s="138"/>
      <c r="BL56690" s="138"/>
      <c r="BM56690" s="138"/>
    </row>
    <row r="56691" spans="62:65" ht="13" thickBot="1">
      <c r="BJ56691" s="138"/>
      <c r="BK56691" s="138"/>
      <c r="BL56691" s="138"/>
      <c r="BM56691" s="138"/>
    </row>
    <row r="56692" spans="62:65" ht="13" thickBot="1">
      <c r="BJ56692" s="138"/>
      <c r="BK56692" s="138"/>
      <c r="BL56692" s="138"/>
      <c r="BM56692" s="138"/>
    </row>
    <row r="56693" spans="62:65" ht="13" thickBot="1">
      <c r="BJ56693" s="138"/>
      <c r="BK56693" s="138"/>
      <c r="BL56693" s="138"/>
      <c r="BM56693" s="138"/>
    </row>
    <row r="56694" spans="62:65" ht="13" thickBot="1">
      <c r="BJ56694" s="138"/>
      <c r="BK56694" s="138"/>
      <c r="BL56694" s="138"/>
      <c r="BM56694" s="138"/>
    </row>
    <row r="56695" spans="62:65" ht="13" thickBot="1">
      <c r="BJ56695" s="138"/>
      <c r="BK56695" s="138"/>
      <c r="BL56695" s="138"/>
      <c r="BM56695" s="138"/>
    </row>
    <row r="56696" spans="62:65" ht="13" thickBot="1">
      <c r="BJ56696" s="138"/>
      <c r="BK56696" s="138"/>
      <c r="BL56696" s="138"/>
      <c r="BM56696" s="138"/>
    </row>
    <row r="56697" spans="62:65" ht="13" thickBot="1">
      <c r="BJ56697" s="138"/>
      <c r="BK56697" s="138"/>
      <c r="BL56697" s="138"/>
      <c r="BM56697" s="138"/>
    </row>
    <row r="56698" spans="62:65" ht="13" thickBot="1">
      <c r="BJ56698" s="138"/>
      <c r="BK56698" s="138"/>
      <c r="BL56698" s="138"/>
      <c r="BM56698" s="138"/>
    </row>
    <row r="56699" spans="62:65" ht="13" thickBot="1">
      <c r="BJ56699" s="138"/>
      <c r="BK56699" s="138"/>
      <c r="BL56699" s="138"/>
      <c r="BM56699" s="138"/>
    </row>
    <row r="56700" spans="62:65" ht="13" thickBot="1">
      <c r="BJ56700" s="138"/>
      <c r="BK56700" s="138"/>
      <c r="BL56700" s="138"/>
      <c r="BM56700" s="138"/>
    </row>
    <row r="56701" spans="62:65" ht="13" thickBot="1">
      <c r="BJ56701" s="138"/>
      <c r="BK56701" s="138"/>
      <c r="BL56701" s="138"/>
      <c r="BM56701" s="138"/>
    </row>
    <row r="56702" spans="62:65" ht="13" thickBot="1">
      <c r="BJ56702" s="138"/>
      <c r="BK56702" s="138"/>
      <c r="BL56702" s="138"/>
      <c r="BM56702" s="138"/>
    </row>
    <row r="56703" spans="62:65" ht="13" thickBot="1">
      <c r="BJ56703" s="138"/>
      <c r="BK56703" s="138"/>
      <c r="BL56703" s="138"/>
      <c r="BM56703" s="138"/>
    </row>
    <row r="56704" spans="62:65" ht="13" thickBot="1">
      <c r="BJ56704" s="138"/>
      <c r="BK56704" s="138"/>
      <c r="BL56704" s="138"/>
      <c r="BM56704" s="138"/>
    </row>
    <row r="56705" spans="62:65" ht="13" thickBot="1">
      <c r="BJ56705" s="138"/>
      <c r="BK56705" s="138"/>
      <c r="BL56705" s="138"/>
      <c r="BM56705" s="138"/>
    </row>
    <row r="56706" spans="62:65" ht="13" thickBot="1">
      <c r="BJ56706" s="138"/>
      <c r="BK56706" s="138"/>
      <c r="BL56706" s="138"/>
      <c r="BM56706" s="138"/>
    </row>
    <row r="56707" spans="62:65" ht="13" thickBot="1">
      <c r="BJ56707" s="138"/>
      <c r="BK56707" s="138"/>
      <c r="BL56707" s="138"/>
      <c r="BM56707" s="138"/>
    </row>
    <row r="56708" spans="62:65" ht="13" thickBot="1">
      <c r="BJ56708" s="138"/>
      <c r="BK56708" s="138"/>
      <c r="BL56708" s="138"/>
      <c r="BM56708" s="138"/>
    </row>
    <row r="56709" spans="62:65" ht="13" thickBot="1">
      <c r="BJ56709" s="138"/>
      <c r="BK56709" s="138"/>
      <c r="BL56709" s="138"/>
      <c r="BM56709" s="138"/>
    </row>
    <row r="56710" spans="62:65" ht="13" thickBot="1">
      <c r="BJ56710" s="138"/>
      <c r="BK56710" s="138"/>
      <c r="BL56710" s="138"/>
      <c r="BM56710" s="138"/>
    </row>
    <row r="56711" spans="62:65" ht="13" thickBot="1">
      <c r="BJ56711" s="138"/>
      <c r="BK56711" s="138"/>
      <c r="BL56711" s="138"/>
      <c r="BM56711" s="138"/>
    </row>
    <row r="56712" spans="62:65" ht="13" thickBot="1">
      <c r="BJ56712" s="138"/>
      <c r="BK56712" s="138"/>
      <c r="BL56712" s="138"/>
      <c r="BM56712" s="138"/>
    </row>
    <row r="56713" spans="62:65" ht="13" thickBot="1">
      <c r="BJ56713" s="138"/>
      <c r="BK56713" s="138"/>
      <c r="BL56713" s="138"/>
      <c r="BM56713" s="138"/>
    </row>
    <row r="56714" spans="62:65" ht="13" thickBot="1">
      <c r="BJ56714" s="138"/>
      <c r="BK56714" s="138"/>
      <c r="BL56714" s="138"/>
      <c r="BM56714" s="138"/>
    </row>
    <row r="56715" spans="62:65" ht="13" thickBot="1">
      <c r="BJ56715" s="138"/>
      <c r="BK56715" s="138"/>
      <c r="BL56715" s="138"/>
      <c r="BM56715" s="138"/>
    </row>
    <row r="56716" spans="62:65" ht="13" thickBot="1">
      <c r="BJ56716" s="138"/>
      <c r="BK56716" s="138"/>
      <c r="BL56716" s="138"/>
      <c r="BM56716" s="138"/>
    </row>
    <row r="56717" spans="62:65" ht="13" thickBot="1">
      <c r="BJ56717" s="138"/>
      <c r="BK56717" s="138"/>
      <c r="BL56717" s="138"/>
      <c r="BM56717" s="138"/>
    </row>
    <row r="56718" spans="62:65" ht="13" thickBot="1">
      <c r="BJ56718" s="138"/>
      <c r="BK56718" s="138"/>
      <c r="BL56718" s="138"/>
      <c r="BM56718" s="138"/>
    </row>
    <row r="56719" spans="62:65" ht="13" thickBot="1">
      <c r="BJ56719" s="138"/>
      <c r="BK56719" s="138"/>
      <c r="BL56719" s="138"/>
      <c r="BM56719" s="138"/>
    </row>
    <row r="56720" spans="62:65" ht="13" thickBot="1">
      <c r="BJ56720" s="138"/>
      <c r="BK56720" s="138"/>
      <c r="BL56720" s="138"/>
      <c r="BM56720" s="138"/>
    </row>
    <row r="56721" spans="62:65" ht="13" thickBot="1">
      <c r="BJ56721" s="138"/>
      <c r="BK56721" s="138"/>
      <c r="BL56721" s="138"/>
      <c r="BM56721" s="138"/>
    </row>
    <row r="56722" spans="62:65" ht="13" thickBot="1">
      <c r="BJ56722" s="138"/>
      <c r="BK56722" s="138"/>
      <c r="BL56722" s="138"/>
      <c r="BM56722" s="138"/>
    </row>
    <row r="56723" spans="62:65" ht="13" thickBot="1">
      <c r="BJ56723" s="138"/>
      <c r="BK56723" s="138"/>
      <c r="BL56723" s="138"/>
      <c r="BM56723" s="138"/>
    </row>
    <row r="56724" spans="62:65" ht="13" thickBot="1">
      <c r="BJ56724" s="138"/>
      <c r="BK56724" s="138"/>
      <c r="BL56724" s="138"/>
      <c r="BM56724" s="138"/>
    </row>
    <row r="56725" spans="62:65" ht="13" thickBot="1">
      <c r="BJ56725" s="138"/>
      <c r="BK56725" s="138"/>
      <c r="BL56725" s="138"/>
      <c r="BM56725" s="138"/>
    </row>
    <row r="56726" spans="62:65" ht="13" thickBot="1">
      <c r="BJ56726" s="138"/>
      <c r="BK56726" s="138"/>
      <c r="BL56726" s="138"/>
      <c r="BM56726" s="138"/>
    </row>
    <row r="56727" spans="62:65" ht="13" thickBot="1">
      <c r="BJ56727" s="138"/>
      <c r="BK56727" s="138"/>
      <c r="BL56727" s="138"/>
      <c r="BM56727" s="138"/>
    </row>
    <row r="56728" spans="62:65" ht="13" thickBot="1">
      <c r="BJ56728" s="138"/>
      <c r="BK56728" s="138"/>
      <c r="BL56728" s="138"/>
      <c r="BM56728" s="138"/>
    </row>
    <row r="56729" spans="62:65" ht="13" thickBot="1">
      <c r="BJ56729" s="138"/>
      <c r="BK56729" s="138"/>
      <c r="BL56729" s="138"/>
      <c r="BM56729" s="138"/>
    </row>
    <row r="56730" spans="62:65" ht="13" thickBot="1">
      <c r="BJ56730" s="138"/>
      <c r="BK56730" s="138"/>
      <c r="BL56730" s="138"/>
      <c r="BM56730" s="138"/>
    </row>
    <row r="56731" spans="62:65" ht="13" thickBot="1">
      <c r="BJ56731" s="138"/>
      <c r="BK56731" s="138"/>
      <c r="BL56731" s="138"/>
      <c r="BM56731" s="138"/>
    </row>
    <row r="56732" spans="62:65" ht="13" thickBot="1">
      <c r="BJ56732" s="138"/>
      <c r="BK56732" s="138"/>
      <c r="BL56732" s="138"/>
      <c r="BM56732" s="138"/>
    </row>
    <row r="56733" spans="62:65" ht="13" thickBot="1">
      <c r="BJ56733" s="138"/>
      <c r="BK56733" s="138"/>
      <c r="BL56733" s="138"/>
      <c r="BM56733" s="138"/>
    </row>
    <row r="56734" spans="62:65" ht="13" thickBot="1">
      <c r="BJ56734" s="138"/>
      <c r="BK56734" s="138"/>
      <c r="BL56734" s="138"/>
      <c r="BM56734" s="138"/>
    </row>
    <row r="56735" spans="62:65" ht="13" thickBot="1">
      <c r="BJ56735" s="138"/>
      <c r="BK56735" s="138"/>
      <c r="BL56735" s="138"/>
      <c r="BM56735" s="138"/>
    </row>
    <row r="56736" spans="62:65" ht="13" thickBot="1">
      <c r="BJ56736" s="138"/>
      <c r="BK56736" s="138"/>
      <c r="BL56736" s="138"/>
      <c r="BM56736" s="138"/>
    </row>
    <row r="56737" spans="62:65" ht="13" thickBot="1">
      <c r="BJ56737" s="138"/>
      <c r="BK56737" s="138"/>
      <c r="BL56737" s="138"/>
      <c r="BM56737" s="138"/>
    </row>
    <row r="56738" spans="62:65" ht="13" thickBot="1">
      <c r="BJ56738" s="138"/>
      <c r="BK56738" s="138"/>
      <c r="BL56738" s="138"/>
      <c r="BM56738" s="138"/>
    </row>
    <row r="56739" spans="62:65" ht="13" thickBot="1">
      <c r="BJ56739" s="138"/>
      <c r="BK56739" s="138"/>
      <c r="BL56739" s="138"/>
      <c r="BM56739" s="138"/>
    </row>
    <row r="56740" spans="62:65" ht="13" thickBot="1">
      <c r="BJ56740" s="138"/>
      <c r="BK56740" s="138"/>
      <c r="BL56740" s="138"/>
      <c r="BM56740" s="138"/>
    </row>
    <row r="56741" spans="62:65" ht="13" thickBot="1">
      <c r="BJ56741" s="138"/>
      <c r="BK56741" s="138"/>
      <c r="BL56741" s="138"/>
      <c r="BM56741" s="138"/>
    </row>
    <row r="56742" spans="62:65" ht="13" thickBot="1">
      <c r="BJ56742" s="138"/>
      <c r="BK56742" s="138"/>
      <c r="BL56742" s="138"/>
      <c r="BM56742" s="138"/>
    </row>
    <row r="56743" spans="62:65" ht="13" thickBot="1">
      <c r="BJ56743" s="138"/>
      <c r="BK56743" s="138"/>
      <c r="BL56743" s="138"/>
      <c r="BM56743" s="138"/>
    </row>
    <row r="56744" spans="62:65" ht="13" thickBot="1">
      <c r="BJ56744" s="138"/>
      <c r="BK56744" s="138"/>
      <c r="BL56744" s="138"/>
      <c r="BM56744" s="138"/>
    </row>
    <row r="56745" spans="62:65" ht="13" thickBot="1">
      <c r="BJ56745" s="138"/>
      <c r="BK56745" s="138"/>
      <c r="BL56745" s="138"/>
      <c r="BM56745" s="138"/>
    </row>
    <row r="56746" spans="62:65" ht="13" thickBot="1">
      <c r="BJ56746" s="138"/>
      <c r="BK56746" s="138"/>
      <c r="BL56746" s="138"/>
      <c r="BM56746" s="138"/>
    </row>
    <row r="56747" spans="62:65" ht="13" thickBot="1">
      <c r="BJ56747" s="138"/>
      <c r="BK56747" s="138"/>
      <c r="BL56747" s="138"/>
      <c r="BM56747" s="138"/>
    </row>
    <row r="56748" spans="62:65" ht="13" thickBot="1">
      <c r="BJ56748" s="138"/>
      <c r="BK56748" s="138"/>
      <c r="BL56748" s="138"/>
      <c r="BM56748" s="138"/>
    </row>
    <row r="56749" spans="62:65" ht="13" thickBot="1">
      <c r="BJ56749" s="138"/>
      <c r="BK56749" s="138"/>
      <c r="BL56749" s="138"/>
      <c r="BM56749" s="138"/>
    </row>
    <row r="56750" spans="62:65" ht="13" thickBot="1">
      <c r="BJ56750" s="138"/>
      <c r="BK56750" s="138"/>
      <c r="BL56750" s="138"/>
      <c r="BM56750" s="138"/>
    </row>
    <row r="56751" spans="62:65" ht="13" thickBot="1">
      <c r="BJ56751" s="138"/>
      <c r="BK56751" s="138"/>
      <c r="BL56751" s="138"/>
      <c r="BM56751" s="138"/>
    </row>
    <row r="56752" spans="62:65" ht="13" thickBot="1">
      <c r="BJ56752" s="138"/>
      <c r="BK56752" s="138"/>
      <c r="BL56752" s="138"/>
      <c r="BM56752" s="138"/>
    </row>
    <row r="56753" spans="62:65" ht="13" thickBot="1">
      <c r="BJ56753" s="138"/>
      <c r="BK56753" s="138"/>
      <c r="BL56753" s="138"/>
      <c r="BM56753" s="138"/>
    </row>
    <row r="56754" spans="62:65" ht="13" thickBot="1">
      <c r="BJ56754" s="138"/>
      <c r="BK56754" s="138"/>
      <c r="BL56754" s="138"/>
      <c r="BM56754" s="138"/>
    </row>
    <row r="56755" spans="62:65" ht="13" thickBot="1">
      <c r="BJ56755" s="138"/>
      <c r="BK56755" s="138"/>
      <c r="BL56755" s="138"/>
      <c r="BM56755" s="138"/>
    </row>
    <row r="56756" spans="62:65" ht="13" thickBot="1">
      <c r="BJ56756" s="138"/>
      <c r="BK56756" s="138"/>
      <c r="BL56756" s="138"/>
      <c r="BM56756" s="138"/>
    </row>
    <row r="56757" spans="62:65" ht="13" thickBot="1">
      <c r="BJ56757" s="138"/>
      <c r="BK56757" s="138"/>
      <c r="BL56757" s="138"/>
      <c r="BM56757" s="138"/>
    </row>
    <row r="56758" spans="62:65" ht="13" thickBot="1">
      <c r="BJ56758" s="138"/>
      <c r="BK56758" s="138"/>
      <c r="BL56758" s="138"/>
      <c r="BM56758" s="138"/>
    </row>
    <row r="56759" spans="62:65" ht="13" thickBot="1">
      <c r="BJ56759" s="138"/>
      <c r="BK56759" s="138"/>
      <c r="BL56759" s="138"/>
      <c r="BM56759" s="138"/>
    </row>
    <row r="56760" spans="62:65" ht="13" thickBot="1">
      <c r="BJ56760" s="138"/>
      <c r="BK56760" s="138"/>
      <c r="BL56760" s="138"/>
      <c r="BM56760" s="138"/>
    </row>
    <row r="56761" spans="62:65" ht="13" thickBot="1">
      <c r="BJ56761" s="138"/>
      <c r="BK56761" s="138"/>
      <c r="BL56761" s="138"/>
      <c r="BM56761" s="138"/>
    </row>
    <row r="56762" spans="62:65" ht="13" thickBot="1">
      <c r="BJ56762" s="138"/>
      <c r="BK56762" s="138"/>
      <c r="BL56762" s="138"/>
      <c r="BM56762" s="138"/>
    </row>
    <row r="56763" spans="62:65" ht="13" thickBot="1">
      <c r="BJ56763" s="138"/>
      <c r="BK56763" s="138"/>
      <c r="BL56763" s="138"/>
      <c r="BM56763" s="138"/>
    </row>
    <row r="56764" spans="62:65" ht="13" thickBot="1">
      <c r="BJ56764" s="138"/>
      <c r="BK56764" s="138"/>
      <c r="BL56764" s="138"/>
      <c r="BM56764" s="138"/>
    </row>
    <row r="56765" spans="62:65" ht="13" thickBot="1">
      <c r="BJ56765" s="138"/>
      <c r="BK56765" s="138"/>
      <c r="BL56765" s="138"/>
      <c r="BM56765" s="138"/>
    </row>
    <row r="56766" spans="62:65" ht="13" thickBot="1">
      <c r="BJ56766" s="138"/>
      <c r="BK56766" s="138"/>
      <c r="BL56766" s="138"/>
      <c r="BM56766" s="138"/>
    </row>
    <row r="56767" spans="62:65" ht="13" thickBot="1">
      <c r="BJ56767" s="138"/>
      <c r="BK56767" s="138"/>
      <c r="BL56767" s="138"/>
      <c r="BM56767" s="138"/>
    </row>
    <row r="56768" spans="62:65" ht="13" thickBot="1">
      <c r="BJ56768" s="138"/>
      <c r="BK56768" s="138"/>
      <c r="BL56768" s="138"/>
      <c r="BM56768" s="138"/>
    </row>
    <row r="56769" spans="62:65" ht="13" thickBot="1">
      <c r="BJ56769" s="138"/>
      <c r="BK56769" s="138"/>
      <c r="BL56769" s="138"/>
      <c r="BM56769" s="138"/>
    </row>
    <row r="56770" spans="62:65" ht="13" thickBot="1">
      <c r="BJ56770" s="138"/>
      <c r="BK56770" s="138"/>
      <c r="BL56770" s="138"/>
      <c r="BM56770" s="138"/>
    </row>
    <row r="56771" spans="62:65" ht="13" thickBot="1">
      <c r="BJ56771" s="138"/>
      <c r="BK56771" s="138"/>
      <c r="BL56771" s="138"/>
      <c r="BM56771" s="138"/>
    </row>
    <row r="56772" spans="62:65" ht="13" thickBot="1">
      <c r="BJ56772" s="138"/>
      <c r="BK56772" s="138"/>
      <c r="BL56772" s="138"/>
      <c r="BM56772" s="138"/>
    </row>
    <row r="56773" spans="62:65" ht="13" thickBot="1">
      <c r="BJ56773" s="138"/>
      <c r="BK56773" s="138"/>
      <c r="BL56773" s="138"/>
      <c r="BM56773" s="138"/>
    </row>
    <row r="56774" spans="62:65" ht="13" thickBot="1">
      <c r="BJ56774" s="138"/>
      <c r="BK56774" s="138"/>
      <c r="BL56774" s="138"/>
      <c r="BM56774" s="138"/>
    </row>
    <row r="56775" spans="62:65" ht="13" thickBot="1">
      <c r="BJ56775" s="138"/>
      <c r="BK56775" s="138"/>
      <c r="BL56775" s="138"/>
      <c r="BM56775" s="138"/>
    </row>
    <row r="56776" spans="62:65" ht="13" thickBot="1">
      <c r="BJ56776" s="138"/>
      <c r="BK56776" s="138"/>
      <c r="BL56776" s="138"/>
      <c r="BM56776" s="138"/>
    </row>
    <row r="56777" spans="62:65" ht="13" thickBot="1">
      <c r="BJ56777" s="138"/>
      <c r="BK56777" s="138"/>
      <c r="BL56777" s="138"/>
      <c r="BM56777" s="138"/>
    </row>
    <row r="56778" spans="62:65" ht="13" thickBot="1">
      <c r="BJ56778" s="138"/>
      <c r="BK56778" s="138"/>
      <c r="BL56778" s="138"/>
      <c r="BM56778" s="138"/>
    </row>
    <row r="56779" spans="62:65" ht="13" thickBot="1">
      <c r="BJ56779" s="138"/>
      <c r="BK56779" s="138"/>
      <c r="BL56779" s="138"/>
      <c r="BM56779" s="138"/>
    </row>
    <row r="56780" spans="62:65" ht="13" thickBot="1">
      <c r="BJ56780" s="138"/>
      <c r="BK56780" s="138"/>
      <c r="BL56780" s="138"/>
      <c r="BM56780" s="138"/>
    </row>
    <row r="56781" spans="62:65" ht="13" thickBot="1">
      <c r="BJ56781" s="138"/>
      <c r="BK56781" s="138"/>
      <c r="BL56781" s="138"/>
      <c r="BM56781" s="138"/>
    </row>
    <row r="56782" spans="62:65" ht="13" thickBot="1">
      <c r="BJ56782" s="138"/>
      <c r="BK56782" s="138"/>
      <c r="BL56782" s="138"/>
      <c r="BM56782" s="138"/>
    </row>
    <row r="56783" spans="62:65" ht="13" thickBot="1">
      <c r="BJ56783" s="138"/>
      <c r="BK56783" s="138"/>
      <c r="BL56783" s="138"/>
      <c r="BM56783" s="138"/>
    </row>
    <row r="56784" spans="62:65" ht="13" thickBot="1">
      <c r="BJ56784" s="138"/>
      <c r="BK56784" s="138"/>
      <c r="BL56784" s="138"/>
      <c r="BM56784" s="138"/>
    </row>
    <row r="56785" spans="62:65" ht="13" thickBot="1">
      <c r="BJ56785" s="138"/>
      <c r="BK56785" s="138"/>
      <c r="BL56785" s="138"/>
      <c r="BM56785" s="138"/>
    </row>
    <row r="56786" spans="62:65" ht="13" thickBot="1">
      <c r="BJ56786" s="138"/>
      <c r="BK56786" s="138"/>
      <c r="BL56786" s="138"/>
      <c r="BM56786" s="138"/>
    </row>
    <row r="56787" spans="62:65" ht="13" thickBot="1">
      <c r="BJ56787" s="138"/>
      <c r="BK56787" s="138"/>
      <c r="BL56787" s="138"/>
      <c r="BM56787" s="138"/>
    </row>
    <row r="56788" spans="62:65" ht="13" thickBot="1">
      <c r="BJ56788" s="138"/>
      <c r="BK56788" s="138"/>
      <c r="BL56788" s="138"/>
      <c r="BM56788" s="138"/>
    </row>
    <row r="56789" spans="62:65" ht="13" thickBot="1">
      <c r="BJ56789" s="138"/>
      <c r="BK56789" s="138"/>
      <c r="BL56789" s="138"/>
      <c r="BM56789" s="138"/>
    </row>
    <row r="56790" spans="62:65" ht="13" thickBot="1">
      <c r="BJ56790" s="138"/>
      <c r="BK56790" s="138"/>
      <c r="BL56790" s="138"/>
      <c r="BM56790" s="138"/>
    </row>
    <row r="56791" spans="62:65" ht="13" thickBot="1">
      <c r="BJ56791" s="138"/>
      <c r="BK56791" s="138"/>
      <c r="BL56791" s="138"/>
      <c r="BM56791" s="138"/>
    </row>
    <row r="56792" spans="62:65" ht="13" thickBot="1">
      <c r="BJ56792" s="138"/>
      <c r="BK56792" s="138"/>
      <c r="BL56792" s="138"/>
      <c r="BM56792" s="138"/>
    </row>
    <row r="56793" spans="62:65" ht="13" thickBot="1">
      <c r="BJ56793" s="138"/>
      <c r="BK56793" s="138"/>
      <c r="BL56793" s="138"/>
      <c r="BM56793" s="138"/>
    </row>
    <row r="56794" spans="62:65" ht="13" thickBot="1">
      <c r="BJ56794" s="138"/>
      <c r="BK56794" s="138"/>
      <c r="BL56794" s="138"/>
      <c r="BM56794" s="138"/>
    </row>
    <row r="56795" spans="62:65" ht="13" thickBot="1">
      <c r="BJ56795" s="138"/>
      <c r="BK56795" s="138"/>
      <c r="BL56795" s="138"/>
      <c r="BM56795" s="138"/>
    </row>
    <row r="56796" spans="62:65" ht="13" thickBot="1">
      <c r="BJ56796" s="138"/>
      <c r="BK56796" s="138"/>
      <c r="BL56796" s="138"/>
      <c r="BM56796" s="138"/>
    </row>
    <row r="56797" spans="62:65" ht="13" thickBot="1">
      <c r="BJ56797" s="138"/>
      <c r="BK56797" s="138"/>
      <c r="BL56797" s="138"/>
      <c r="BM56797" s="138"/>
    </row>
    <row r="56798" spans="62:65" ht="13" thickBot="1">
      <c r="BJ56798" s="138"/>
      <c r="BK56798" s="138"/>
      <c r="BL56798" s="138"/>
      <c r="BM56798" s="138"/>
    </row>
    <row r="56799" spans="62:65" ht="13" thickBot="1">
      <c r="BJ56799" s="138"/>
      <c r="BK56799" s="138"/>
      <c r="BL56799" s="138"/>
      <c r="BM56799" s="138"/>
    </row>
    <row r="56800" spans="62:65" ht="13" thickBot="1">
      <c r="BJ56800" s="138"/>
      <c r="BK56800" s="138"/>
      <c r="BL56800" s="138"/>
      <c r="BM56800" s="138"/>
    </row>
    <row r="56801" spans="62:65" ht="13" thickBot="1">
      <c r="BJ56801" s="138"/>
      <c r="BK56801" s="138"/>
      <c r="BL56801" s="138"/>
      <c r="BM56801" s="138"/>
    </row>
    <row r="56802" spans="62:65" ht="13" thickBot="1">
      <c r="BJ56802" s="138"/>
      <c r="BK56802" s="138"/>
      <c r="BL56802" s="138"/>
      <c r="BM56802" s="138"/>
    </row>
    <row r="56803" spans="62:65" ht="13" thickBot="1">
      <c r="BJ56803" s="138"/>
      <c r="BK56803" s="138"/>
      <c r="BL56803" s="138"/>
      <c r="BM56803" s="138"/>
    </row>
    <row r="56804" spans="62:65" ht="13" thickBot="1">
      <c r="BJ56804" s="138"/>
      <c r="BK56804" s="138"/>
      <c r="BL56804" s="138"/>
      <c r="BM56804" s="138"/>
    </row>
    <row r="56805" spans="62:65" ht="13" thickBot="1">
      <c r="BJ56805" s="138"/>
      <c r="BK56805" s="138"/>
      <c r="BL56805" s="138"/>
      <c r="BM56805" s="138"/>
    </row>
    <row r="56806" spans="62:65" ht="13" thickBot="1">
      <c r="BJ56806" s="138"/>
      <c r="BK56806" s="138"/>
      <c r="BL56806" s="138"/>
      <c r="BM56806" s="138"/>
    </row>
    <row r="56807" spans="62:65" ht="13" thickBot="1">
      <c r="BJ56807" s="138"/>
      <c r="BK56807" s="138"/>
      <c r="BL56807" s="138"/>
      <c r="BM56807" s="138"/>
    </row>
    <row r="56808" spans="62:65" ht="13" thickBot="1">
      <c r="BJ56808" s="138"/>
      <c r="BK56808" s="138"/>
      <c r="BL56808" s="138"/>
      <c r="BM56808" s="138"/>
    </row>
    <row r="56809" spans="62:65" ht="13" thickBot="1">
      <c r="BJ56809" s="138"/>
      <c r="BK56809" s="138"/>
      <c r="BL56809" s="138"/>
      <c r="BM56809" s="138"/>
    </row>
    <row r="56810" spans="62:65" ht="13" thickBot="1">
      <c r="BJ56810" s="138"/>
      <c r="BK56810" s="138"/>
      <c r="BL56810" s="138"/>
      <c r="BM56810" s="138"/>
    </row>
    <row r="56811" spans="62:65" ht="13" thickBot="1">
      <c r="BJ56811" s="138"/>
      <c r="BK56811" s="138"/>
      <c r="BL56811" s="138"/>
      <c r="BM56811" s="138"/>
    </row>
    <row r="56812" spans="62:65" ht="13" thickBot="1">
      <c r="BJ56812" s="138"/>
      <c r="BK56812" s="138"/>
      <c r="BL56812" s="138"/>
      <c r="BM56812" s="138"/>
    </row>
    <row r="56813" spans="62:65" ht="13" thickBot="1">
      <c r="BJ56813" s="138"/>
      <c r="BK56813" s="138"/>
      <c r="BL56813" s="138"/>
      <c r="BM56813" s="138"/>
    </row>
    <row r="56814" spans="62:65" ht="13" thickBot="1">
      <c r="BJ56814" s="138"/>
      <c r="BK56814" s="138"/>
      <c r="BL56814" s="138"/>
      <c r="BM56814" s="138"/>
    </row>
    <row r="56815" spans="62:65" ht="13" thickBot="1">
      <c r="BJ56815" s="138"/>
      <c r="BK56815" s="138"/>
      <c r="BL56815" s="138"/>
      <c r="BM56815" s="138"/>
    </row>
    <row r="56816" spans="62:65" ht="13" thickBot="1">
      <c r="BJ56816" s="138"/>
      <c r="BK56816" s="138"/>
      <c r="BL56816" s="138"/>
      <c r="BM56816" s="138"/>
    </row>
    <row r="56817" spans="62:65" ht="13" thickBot="1">
      <c r="BJ56817" s="138"/>
      <c r="BK56817" s="138"/>
      <c r="BL56817" s="138"/>
      <c r="BM56817" s="138"/>
    </row>
    <row r="56818" spans="62:65" ht="13" thickBot="1">
      <c r="BJ56818" s="138"/>
      <c r="BK56818" s="138"/>
      <c r="BL56818" s="138"/>
      <c r="BM56818" s="138"/>
    </row>
    <row r="56819" spans="62:65" ht="13" thickBot="1">
      <c r="BJ56819" s="138"/>
      <c r="BK56819" s="138"/>
      <c r="BL56819" s="138"/>
      <c r="BM56819" s="138"/>
    </row>
    <row r="56820" spans="62:65" ht="13" thickBot="1">
      <c r="BJ56820" s="138"/>
      <c r="BK56820" s="138"/>
      <c r="BL56820" s="138"/>
      <c r="BM56820" s="138"/>
    </row>
    <row r="56821" spans="62:65" ht="13" thickBot="1">
      <c r="BJ56821" s="138"/>
      <c r="BK56821" s="138"/>
      <c r="BL56821" s="138"/>
      <c r="BM56821" s="138"/>
    </row>
    <row r="56822" spans="62:65" ht="13" thickBot="1">
      <c r="BJ56822" s="138"/>
      <c r="BK56822" s="138"/>
      <c r="BL56822" s="138"/>
      <c r="BM56822" s="138"/>
    </row>
    <row r="56823" spans="62:65" ht="13" thickBot="1">
      <c r="BJ56823" s="138"/>
      <c r="BK56823" s="138"/>
      <c r="BL56823" s="138"/>
      <c r="BM56823" s="138"/>
    </row>
    <row r="56824" spans="62:65" ht="13" thickBot="1">
      <c r="BJ56824" s="138"/>
      <c r="BK56824" s="138"/>
      <c r="BL56824" s="138"/>
      <c r="BM56824" s="138"/>
    </row>
    <row r="56825" spans="62:65" ht="13" thickBot="1">
      <c r="BJ56825" s="138"/>
      <c r="BK56825" s="138"/>
      <c r="BL56825" s="138"/>
      <c r="BM56825" s="138"/>
    </row>
    <row r="56826" spans="62:65" ht="13" thickBot="1">
      <c r="BJ56826" s="138"/>
      <c r="BK56826" s="138"/>
      <c r="BL56826" s="138"/>
      <c r="BM56826" s="138"/>
    </row>
    <row r="56827" spans="62:65" ht="13" thickBot="1">
      <c r="BJ56827" s="138"/>
      <c r="BK56827" s="138"/>
      <c r="BL56827" s="138"/>
      <c r="BM56827" s="138"/>
    </row>
    <row r="56828" spans="62:65" ht="13" thickBot="1">
      <c r="BJ56828" s="138"/>
      <c r="BK56828" s="138"/>
      <c r="BL56828" s="138"/>
      <c r="BM56828" s="138"/>
    </row>
    <row r="56829" spans="62:65" ht="13" thickBot="1">
      <c r="BJ56829" s="138"/>
      <c r="BK56829" s="138"/>
      <c r="BL56829" s="138"/>
      <c r="BM56829" s="138"/>
    </row>
    <row r="56830" spans="62:65" ht="13" thickBot="1">
      <c r="BJ56830" s="138"/>
      <c r="BK56830" s="138"/>
      <c r="BL56830" s="138"/>
      <c r="BM56830" s="138"/>
    </row>
    <row r="56831" spans="62:65" ht="13" thickBot="1">
      <c r="BJ56831" s="138"/>
      <c r="BK56831" s="138"/>
      <c r="BL56831" s="138"/>
      <c r="BM56831" s="138"/>
    </row>
    <row r="56832" spans="62:65" ht="13" thickBot="1">
      <c r="BJ56832" s="138"/>
      <c r="BK56832" s="138"/>
      <c r="BL56832" s="138"/>
      <c r="BM56832" s="138"/>
    </row>
    <row r="56833" spans="62:65" ht="13" thickBot="1">
      <c r="BJ56833" s="138"/>
      <c r="BK56833" s="138"/>
      <c r="BL56833" s="138"/>
      <c r="BM56833" s="138"/>
    </row>
    <row r="56834" spans="62:65" ht="13" thickBot="1">
      <c r="BJ56834" s="138"/>
      <c r="BK56834" s="138"/>
      <c r="BL56834" s="138"/>
      <c r="BM56834" s="138"/>
    </row>
    <row r="56835" spans="62:65" ht="13" thickBot="1">
      <c r="BJ56835" s="138"/>
      <c r="BK56835" s="138"/>
      <c r="BL56835" s="138"/>
      <c r="BM56835" s="138"/>
    </row>
    <row r="56836" spans="62:65" ht="13" thickBot="1">
      <c r="BJ56836" s="138"/>
      <c r="BK56836" s="138"/>
      <c r="BL56836" s="138"/>
      <c r="BM56836" s="138"/>
    </row>
    <row r="56837" spans="62:65" ht="13" thickBot="1">
      <c r="BJ56837" s="138"/>
      <c r="BK56837" s="138"/>
      <c r="BL56837" s="138"/>
      <c r="BM56837" s="138"/>
    </row>
    <row r="56838" spans="62:65" ht="13" thickBot="1">
      <c r="BJ56838" s="138"/>
      <c r="BK56838" s="138"/>
      <c r="BL56838" s="138"/>
      <c r="BM56838" s="138"/>
    </row>
    <row r="56839" spans="62:65" ht="13" thickBot="1">
      <c r="BJ56839" s="138"/>
      <c r="BK56839" s="138"/>
      <c r="BL56839" s="138"/>
      <c r="BM56839" s="138"/>
    </row>
    <row r="56840" spans="62:65" ht="13" thickBot="1">
      <c r="BJ56840" s="138"/>
      <c r="BK56840" s="138"/>
      <c r="BL56840" s="138"/>
      <c r="BM56840" s="138"/>
    </row>
    <row r="56841" spans="62:65" ht="13" thickBot="1">
      <c r="BJ56841" s="138"/>
      <c r="BK56841" s="138"/>
      <c r="BL56841" s="138"/>
      <c r="BM56841" s="138"/>
    </row>
    <row r="56842" spans="62:65" ht="13" thickBot="1">
      <c r="BJ56842" s="138"/>
      <c r="BK56842" s="138"/>
      <c r="BL56842" s="138"/>
      <c r="BM56842" s="138"/>
    </row>
    <row r="56843" spans="62:65" ht="13" thickBot="1">
      <c r="BJ56843" s="138"/>
      <c r="BK56843" s="138"/>
      <c r="BL56843" s="138"/>
      <c r="BM56843" s="138"/>
    </row>
    <row r="56844" spans="62:65" ht="13" thickBot="1">
      <c r="BJ56844" s="138"/>
      <c r="BK56844" s="138"/>
      <c r="BL56844" s="138"/>
      <c r="BM56844" s="138"/>
    </row>
    <row r="56845" spans="62:65" ht="13" thickBot="1">
      <c r="BJ56845" s="138"/>
      <c r="BK56845" s="138"/>
      <c r="BL56845" s="138"/>
      <c r="BM56845" s="138"/>
    </row>
    <row r="56846" spans="62:65" ht="13" thickBot="1">
      <c r="BJ56846" s="138"/>
      <c r="BK56846" s="138"/>
      <c r="BL56846" s="138"/>
      <c r="BM56846" s="138"/>
    </row>
    <row r="56847" spans="62:65" ht="13" thickBot="1">
      <c r="BJ56847" s="138"/>
      <c r="BK56847" s="138"/>
      <c r="BL56847" s="138"/>
      <c r="BM56847" s="138"/>
    </row>
    <row r="56848" spans="62:65" ht="13" thickBot="1">
      <c r="BJ56848" s="138"/>
      <c r="BK56848" s="138"/>
      <c r="BL56848" s="138"/>
      <c r="BM56848" s="138"/>
    </row>
    <row r="56849" spans="62:65" ht="13" thickBot="1">
      <c r="BJ56849" s="138"/>
      <c r="BK56849" s="138"/>
      <c r="BL56849" s="138"/>
      <c r="BM56849" s="138"/>
    </row>
    <row r="56850" spans="62:65" ht="13" thickBot="1">
      <c r="BJ56850" s="138"/>
      <c r="BK56850" s="138"/>
      <c r="BL56850" s="138"/>
      <c r="BM56850" s="138"/>
    </row>
    <row r="56851" spans="62:65" ht="13" thickBot="1">
      <c r="BJ56851" s="138"/>
      <c r="BK56851" s="138"/>
      <c r="BL56851" s="138"/>
      <c r="BM56851" s="138"/>
    </row>
    <row r="56852" spans="62:65" ht="13" thickBot="1">
      <c r="BJ56852" s="138"/>
      <c r="BK56852" s="138"/>
      <c r="BL56852" s="138"/>
      <c r="BM56852" s="138"/>
    </row>
    <row r="56853" spans="62:65" ht="13" thickBot="1">
      <c r="BJ56853" s="138"/>
      <c r="BK56853" s="138"/>
      <c r="BL56853" s="138"/>
      <c r="BM56853" s="138"/>
    </row>
    <row r="56854" spans="62:65" ht="13" thickBot="1">
      <c r="BJ56854" s="138"/>
      <c r="BK56854" s="138"/>
      <c r="BL56854" s="138"/>
      <c r="BM56854" s="138"/>
    </row>
    <row r="56855" spans="62:65" ht="13" thickBot="1">
      <c r="BJ56855" s="138"/>
      <c r="BK56855" s="138"/>
      <c r="BL56855" s="138"/>
      <c r="BM56855" s="138"/>
    </row>
    <row r="56856" spans="62:65" ht="13" thickBot="1">
      <c r="BJ56856" s="138"/>
      <c r="BK56856" s="138"/>
      <c r="BL56856" s="138"/>
      <c r="BM56856" s="138"/>
    </row>
    <row r="56857" spans="62:65" ht="13" thickBot="1">
      <c r="BJ56857" s="138"/>
      <c r="BK56857" s="138"/>
      <c r="BL56857" s="138"/>
      <c r="BM56857" s="138"/>
    </row>
    <row r="56858" spans="62:65" ht="13" thickBot="1">
      <c r="BJ56858" s="138"/>
      <c r="BK56858" s="138"/>
      <c r="BL56858" s="138"/>
      <c r="BM56858" s="138"/>
    </row>
    <row r="56859" spans="62:65" ht="13" thickBot="1">
      <c r="BJ56859" s="138"/>
      <c r="BK56859" s="138"/>
      <c r="BL56859" s="138"/>
      <c r="BM56859" s="138"/>
    </row>
    <row r="56860" spans="62:65" ht="13" thickBot="1">
      <c r="BJ56860" s="138"/>
      <c r="BK56860" s="138"/>
      <c r="BL56860" s="138"/>
      <c r="BM56860" s="138"/>
    </row>
    <row r="56861" spans="62:65" ht="13" thickBot="1">
      <c r="BJ56861" s="138"/>
      <c r="BK56861" s="138"/>
      <c r="BL56861" s="138"/>
      <c r="BM56861" s="138"/>
    </row>
    <row r="56862" spans="62:65" ht="13" thickBot="1">
      <c r="BJ56862" s="138"/>
      <c r="BK56862" s="138"/>
      <c r="BL56862" s="138"/>
      <c r="BM56862" s="138"/>
    </row>
    <row r="56863" spans="62:65" ht="13" thickBot="1">
      <c r="BJ56863" s="138"/>
      <c r="BK56863" s="138"/>
      <c r="BL56863" s="138"/>
      <c r="BM56863" s="138"/>
    </row>
    <row r="56864" spans="62:65" ht="13" thickBot="1">
      <c r="BJ56864" s="138"/>
      <c r="BK56864" s="138"/>
      <c r="BL56864" s="138"/>
      <c r="BM56864" s="138"/>
    </row>
    <row r="56865" spans="62:65" ht="13" thickBot="1">
      <c r="BJ56865" s="138"/>
      <c r="BK56865" s="138"/>
      <c r="BL56865" s="138"/>
      <c r="BM56865" s="138"/>
    </row>
    <row r="56866" spans="62:65" ht="13" thickBot="1">
      <c r="BJ56866" s="138"/>
      <c r="BK56866" s="138"/>
      <c r="BL56866" s="138"/>
      <c r="BM56866" s="138"/>
    </row>
    <row r="56867" spans="62:65" ht="13" thickBot="1">
      <c r="BJ56867" s="138"/>
      <c r="BK56867" s="138"/>
      <c r="BL56867" s="138"/>
      <c r="BM56867" s="138"/>
    </row>
    <row r="56868" spans="62:65" ht="13" thickBot="1">
      <c r="BJ56868" s="138"/>
      <c r="BK56868" s="138"/>
      <c r="BL56868" s="138"/>
      <c r="BM56868" s="138"/>
    </row>
    <row r="56869" spans="62:65" ht="13" thickBot="1">
      <c r="BJ56869" s="138"/>
      <c r="BK56869" s="138"/>
      <c r="BL56869" s="138"/>
      <c r="BM56869" s="138"/>
    </row>
    <row r="56870" spans="62:65" ht="13" thickBot="1">
      <c r="BJ56870" s="138"/>
      <c r="BK56870" s="138"/>
      <c r="BL56870" s="138"/>
      <c r="BM56870" s="138"/>
    </row>
    <row r="56871" spans="62:65" ht="13" thickBot="1">
      <c r="BJ56871" s="138"/>
      <c r="BK56871" s="138"/>
      <c r="BL56871" s="138"/>
      <c r="BM56871" s="138"/>
    </row>
    <row r="56872" spans="62:65" ht="13" thickBot="1">
      <c r="BJ56872" s="138"/>
      <c r="BK56872" s="138"/>
      <c r="BL56872" s="138"/>
      <c r="BM56872" s="138"/>
    </row>
    <row r="56873" spans="62:65" ht="13" thickBot="1">
      <c r="BJ56873" s="138"/>
      <c r="BK56873" s="138"/>
      <c r="BL56873" s="138"/>
      <c r="BM56873" s="138"/>
    </row>
    <row r="56874" spans="62:65" ht="13" thickBot="1">
      <c r="BJ56874" s="138"/>
      <c r="BK56874" s="138"/>
      <c r="BL56874" s="138"/>
      <c r="BM56874" s="138"/>
    </row>
    <row r="56875" spans="62:65" ht="13" thickBot="1">
      <c r="BJ56875" s="138"/>
      <c r="BK56875" s="138"/>
      <c r="BL56875" s="138"/>
      <c r="BM56875" s="138"/>
    </row>
    <row r="56876" spans="62:65" ht="13" thickBot="1">
      <c r="BJ56876" s="138"/>
      <c r="BK56876" s="138"/>
      <c r="BL56876" s="138"/>
      <c r="BM56876" s="138"/>
    </row>
    <row r="56877" spans="62:65" ht="13" thickBot="1">
      <c r="BJ56877" s="138"/>
      <c r="BK56877" s="138"/>
      <c r="BL56877" s="138"/>
      <c r="BM56877" s="138"/>
    </row>
    <row r="56878" spans="62:65" ht="13" thickBot="1">
      <c r="BJ56878" s="138"/>
      <c r="BK56878" s="138"/>
      <c r="BL56878" s="138"/>
      <c r="BM56878" s="138"/>
    </row>
    <row r="56879" spans="62:65" ht="13" thickBot="1">
      <c r="BJ56879" s="138"/>
      <c r="BK56879" s="138"/>
      <c r="BL56879" s="138"/>
      <c r="BM56879" s="138"/>
    </row>
    <row r="56880" spans="62:65" ht="13" thickBot="1">
      <c r="BJ56880" s="138"/>
      <c r="BK56880" s="138"/>
      <c r="BL56880" s="138"/>
      <c r="BM56880" s="138"/>
    </row>
    <row r="56881" spans="62:65" ht="13" thickBot="1">
      <c r="BJ56881" s="138"/>
      <c r="BK56881" s="138"/>
      <c r="BL56881" s="138"/>
      <c r="BM56881" s="138"/>
    </row>
    <row r="56882" spans="62:65" ht="13" thickBot="1">
      <c r="BJ56882" s="138"/>
      <c r="BK56882" s="138"/>
      <c r="BL56882" s="138"/>
      <c r="BM56882" s="138"/>
    </row>
    <row r="56883" spans="62:65" ht="13" thickBot="1">
      <c r="BJ56883" s="138"/>
      <c r="BK56883" s="138"/>
      <c r="BL56883" s="138"/>
      <c r="BM56883" s="138"/>
    </row>
    <row r="56884" spans="62:65" ht="13" thickBot="1">
      <c r="BJ56884" s="138"/>
      <c r="BK56884" s="138"/>
      <c r="BL56884" s="138"/>
      <c r="BM56884" s="138"/>
    </row>
    <row r="56885" spans="62:65" ht="13" thickBot="1">
      <c r="BJ56885" s="138"/>
      <c r="BK56885" s="138"/>
      <c r="BL56885" s="138"/>
      <c r="BM56885" s="138"/>
    </row>
    <row r="56886" spans="62:65" ht="13" thickBot="1">
      <c r="BJ56886" s="138"/>
      <c r="BK56886" s="138"/>
      <c r="BL56886" s="138"/>
      <c r="BM56886" s="138"/>
    </row>
    <row r="56887" spans="62:65" ht="13" thickBot="1">
      <c r="BJ56887" s="138"/>
      <c r="BK56887" s="138"/>
      <c r="BL56887" s="138"/>
      <c r="BM56887" s="138"/>
    </row>
    <row r="56888" spans="62:65" ht="13" thickBot="1">
      <c r="BJ56888" s="138"/>
      <c r="BK56888" s="138"/>
      <c r="BL56888" s="138"/>
      <c r="BM56888" s="138"/>
    </row>
    <row r="56889" spans="62:65" ht="13" thickBot="1">
      <c r="BJ56889" s="138"/>
      <c r="BK56889" s="138"/>
      <c r="BL56889" s="138"/>
      <c r="BM56889" s="138"/>
    </row>
    <row r="56890" spans="62:65" ht="13" thickBot="1">
      <c r="BJ56890" s="138"/>
      <c r="BK56890" s="138"/>
      <c r="BL56890" s="138"/>
      <c r="BM56890" s="138"/>
    </row>
    <row r="56891" spans="62:65" ht="13" thickBot="1">
      <c r="BJ56891" s="138"/>
      <c r="BK56891" s="138"/>
      <c r="BL56891" s="138"/>
      <c r="BM56891" s="138"/>
    </row>
    <row r="56892" spans="62:65" ht="13" thickBot="1">
      <c r="BJ56892" s="138"/>
      <c r="BK56892" s="138"/>
      <c r="BL56892" s="138"/>
      <c r="BM56892" s="138"/>
    </row>
    <row r="56893" spans="62:65" ht="13" thickBot="1">
      <c r="BJ56893" s="138"/>
      <c r="BK56893" s="138"/>
      <c r="BL56893" s="138"/>
      <c r="BM56893" s="138"/>
    </row>
    <row r="56894" spans="62:65" ht="13" thickBot="1">
      <c r="BJ56894" s="138"/>
      <c r="BK56894" s="138"/>
      <c r="BL56894" s="138"/>
      <c r="BM56894" s="138"/>
    </row>
    <row r="56895" spans="62:65" ht="13" thickBot="1">
      <c r="BJ56895" s="138"/>
      <c r="BK56895" s="138"/>
      <c r="BL56895" s="138"/>
      <c r="BM56895" s="138"/>
    </row>
    <row r="56896" spans="62:65" ht="13" thickBot="1">
      <c r="BJ56896" s="138"/>
      <c r="BK56896" s="138"/>
      <c r="BL56896" s="138"/>
      <c r="BM56896" s="138"/>
    </row>
    <row r="56897" spans="62:65" ht="13" thickBot="1">
      <c r="BJ56897" s="138"/>
      <c r="BK56897" s="138"/>
      <c r="BL56897" s="138"/>
      <c r="BM56897" s="138"/>
    </row>
    <row r="56898" spans="62:65" ht="13" thickBot="1">
      <c r="BJ56898" s="138"/>
      <c r="BK56898" s="138"/>
      <c r="BL56898" s="138"/>
      <c r="BM56898" s="138"/>
    </row>
    <row r="56899" spans="62:65" ht="13" thickBot="1">
      <c r="BJ56899" s="138"/>
      <c r="BK56899" s="138"/>
      <c r="BL56899" s="138"/>
      <c r="BM56899" s="138"/>
    </row>
    <row r="56900" spans="62:65" ht="13" thickBot="1">
      <c r="BJ56900" s="138"/>
      <c r="BK56900" s="138"/>
      <c r="BL56900" s="138"/>
      <c r="BM56900" s="138"/>
    </row>
    <row r="56901" spans="62:65" ht="13" thickBot="1">
      <c r="BJ56901" s="138"/>
      <c r="BK56901" s="138"/>
      <c r="BL56901" s="138"/>
      <c r="BM56901" s="138"/>
    </row>
    <row r="56902" spans="62:65" ht="13" thickBot="1">
      <c r="BJ56902" s="138"/>
      <c r="BK56902" s="138"/>
      <c r="BL56902" s="138"/>
      <c r="BM56902" s="138"/>
    </row>
    <row r="56903" spans="62:65" ht="13" thickBot="1">
      <c r="BJ56903" s="138"/>
      <c r="BK56903" s="138"/>
      <c r="BL56903" s="138"/>
      <c r="BM56903" s="138"/>
    </row>
    <row r="56904" spans="62:65" ht="13" thickBot="1">
      <c r="BJ56904" s="138"/>
      <c r="BK56904" s="138"/>
      <c r="BL56904" s="138"/>
      <c r="BM56904" s="138"/>
    </row>
    <row r="56905" spans="62:65" ht="13" thickBot="1">
      <c r="BJ56905" s="138"/>
      <c r="BK56905" s="138"/>
      <c r="BL56905" s="138"/>
      <c r="BM56905" s="138"/>
    </row>
    <row r="56906" spans="62:65" ht="13" thickBot="1">
      <c r="BJ56906" s="138"/>
      <c r="BK56906" s="138"/>
      <c r="BL56906" s="138"/>
      <c r="BM56906" s="138"/>
    </row>
    <row r="56907" spans="62:65" ht="13" thickBot="1">
      <c r="BJ56907" s="138"/>
      <c r="BK56907" s="138"/>
      <c r="BL56907" s="138"/>
      <c r="BM56907" s="138"/>
    </row>
    <row r="56908" spans="62:65" ht="13" thickBot="1">
      <c r="BJ56908" s="138"/>
      <c r="BK56908" s="138"/>
      <c r="BL56908" s="138"/>
      <c r="BM56908" s="138"/>
    </row>
    <row r="56909" spans="62:65" ht="13" thickBot="1">
      <c r="BJ56909" s="138"/>
      <c r="BK56909" s="138"/>
      <c r="BL56909" s="138"/>
      <c r="BM56909" s="138"/>
    </row>
    <row r="56910" spans="62:65" ht="13" thickBot="1">
      <c r="BJ56910" s="138"/>
      <c r="BK56910" s="138"/>
      <c r="BL56910" s="138"/>
      <c r="BM56910" s="138"/>
    </row>
    <row r="56911" spans="62:65" ht="13" thickBot="1">
      <c r="BJ56911" s="138"/>
      <c r="BK56911" s="138"/>
      <c r="BL56911" s="138"/>
      <c r="BM56911" s="138"/>
    </row>
    <row r="56912" spans="62:65" ht="13" thickBot="1">
      <c r="BJ56912" s="138"/>
      <c r="BK56912" s="138"/>
      <c r="BL56912" s="138"/>
      <c r="BM56912" s="138"/>
    </row>
    <row r="56913" spans="62:65" ht="13" thickBot="1">
      <c r="BJ56913" s="138"/>
      <c r="BK56913" s="138"/>
      <c r="BL56913" s="138"/>
      <c r="BM56913" s="138"/>
    </row>
    <row r="56914" spans="62:65" ht="13" thickBot="1">
      <c r="BJ56914" s="138"/>
      <c r="BK56914" s="138"/>
      <c r="BL56914" s="138"/>
      <c r="BM56914" s="138"/>
    </row>
    <row r="56915" spans="62:65" ht="13" thickBot="1">
      <c r="BJ56915" s="138"/>
      <c r="BK56915" s="138"/>
      <c r="BL56915" s="138"/>
      <c r="BM56915" s="138"/>
    </row>
    <row r="56916" spans="62:65" ht="13" thickBot="1">
      <c r="BJ56916" s="138"/>
      <c r="BK56916" s="138"/>
      <c r="BL56916" s="138"/>
      <c r="BM56916" s="138"/>
    </row>
    <row r="56917" spans="62:65" ht="13" thickBot="1">
      <c r="BJ56917" s="138"/>
      <c r="BK56917" s="138"/>
      <c r="BL56917" s="138"/>
      <c r="BM56917" s="138"/>
    </row>
    <row r="56918" spans="62:65" ht="13" thickBot="1">
      <c r="BJ56918" s="138"/>
      <c r="BK56918" s="138"/>
      <c r="BL56918" s="138"/>
      <c r="BM56918" s="138"/>
    </row>
    <row r="56919" spans="62:65" ht="13" thickBot="1">
      <c r="BJ56919" s="138"/>
      <c r="BK56919" s="138"/>
      <c r="BL56919" s="138"/>
      <c r="BM56919" s="138"/>
    </row>
    <row r="56920" spans="62:65" ht="13" thickBot="1">
      <c r="BJ56920" s="138"/>
      <c r="BK56920" s="138"/>
      <c r="BL56920" s="138"/>
      <c r="BM56920" s="138"/>
    </row>
    <row r="56921" spans="62:65" ht="13" thickBot="1">
      <c r="BJ56921" s="138"/>
      <c r="BK56921" s="138"/>
      <c r="BL56921" s="138"/>
      <c r="BM56921" s="138"/>
    </row>
    <row r="56922" spans="62:65" ht="13" thickBot="1">
      <c r="BJ56922" s="138"/>
      <c r="BK56922" s="138"/>
      <c r="BL56922" s="138"/>
      <c r="BM56922" s="138"/>
    </row>
    <row r="56923" spans="62:65" ht="13" thickBot="1">
      <c r="BJ56923" s="138"/>
      <c r="BK56923" s="138"/>
      <c r="BL56923" s="138"/>
      <c r="BM56923" s="138"/>
    </row>
    <row r="56924" spans="62:65" ht="13" thickBot="1">
      <c r="BJ56924" s="138"/>
      <c r="BK56924" s="138"/>
      <c r="BL56924" s="138"/>
      <c r="BM56924" s="138"/>
    </row>
    <row r="56925" spans="62:65" ht="13" thickBot="1">
      <c r="BJ56925" s="138"/>
      <c r="BK56925" s="138"/>
      <c r="BL56925" s="138"/>
      <c r="BM56925" s="138"/>
    </row>
    <row r="56926" spans="62:65" ht="13" thickBot="1">
      <c r="BJ56926" s="138"/>
      <c r="BK56926" s="138"/>
      <c r="BL56926" s="138"/>
      <c r="BM56926" s="138"/>
    </row>
    <row r="56927" spans="62:65" ht="13" thickBot="1">
      <c r="BJ56927" s="138"/>
      <c r="BK56927" s="138"/>
      <c r="BL56927" s="138"/>
      <c r="BM56927" s="138"/>
    </row>
    <row r="56928" spans="62:65" ht="13" thickBot="1">
      <c r="BJ56928" s="138"/>
      <c r="BK56928" s="138"/>
      <c r="BL56928" s="138"/>
      <c r="BM56928" s="138"/>
    </row>
    <row r="56929" spans="62:65" ht="13" thickBot="1">
      <c r="BJ56929" s="138"/>
      <c r="BK56929" s="138"/>
      <c r="BL56929" s="138"/>
      <c r="BM56929" s="138"/>
    </row>
    <row r="56930" spans="62:65" ht="13" thickBot="1">
      <c r="BJ56930" s="138"/>
      <c r="BK56930" s="138"/>
      <c r="BL56930" s="138"/>
      <c r="BM56930" s="138"/>
    </row>
    <row r="56931" spans="62:65" ht="13" thickBot="1">
      <c r="BJ56931" s="138"/>
      <c r="BK56931" s="138"/>
      <c r="BL56931" s="138"/>
      <c r="BM56931" s="138"/>
    </row>
    <row r="56932" spans="62:65" ht="13" thickBot="1">
      <c r="BJ56932" s="138"/>
      <c r="BK56932" s="138"/>
      <c r="BL56932" s="138"/>
      <c r="BM56932" s="138"/>
    </row>
    <row r="56933" spans="62:65" ht="13" thickBot="1">
      <c r="BJ56933" s="138"/>
      <c r="BK56933" s="138"/>
      <c r="BL56933" s="138"/>
      <c r="BM56933" s="138"/>
    </row>
    <row r="56934" spans="62:65" ht="13" thickBot="1">
      <c r="BJ56934" s="138"/>
      <c r="BK56934" s="138"/>
      <c r="BL56934" s="138"/>
      <c r="BM56934" s="138"/>
    </row>
    <row r="56935" spans="62:65" ht="13" thickBot="1">
      <c r="BJ56935" s="138"/>
      <c r="BK56935" s="138"/>
      <c r="BL56935" s="138"/>
      <c r="BM56935" s="138"/>
    </row>
    <row r="56936" spans="62:65" ht="13" thickBot="1">
      <c r="BJ56936" s="138"/>
      <c r="BK56936" s="138"/>
      <c r="BL56936" s="138"/>
      <c r="BM56936" s="138"/>
    </row>
    <row r="56937" spans="62:65" ht="13" thickBot="1">
      <c r="BJ56937" s="138"/>
      <c r="BK56937" s="138"/>
      <c r="BL56937" s="138"/>
      <c r="BM56937" s="138"/>
    </row>
    <row r="56938" spans="62:65" ht="13" thickBot="1">
      <c r="BJ56938" s="138"/>
      <c r="BK56938" s="138"/>
      <c r="BL56938" s="138"/>
      <c r="BM56938" s="138"/>
    </row>
    <row r="56939" spans="62:65" ht="13" thickBot="1">
      <c r="BJ56939" s="138"/>
      <c r="BK56939" s="138"/>
      <c r="BL56939" s="138"/>
      <c r="BM56939" s="138"/>
    </row>
    <row r="56940" spans="62:65" ht="13" thickBot="1">
      <c r="BJ56940" s="138"/>
      <c r="BK56940" s="138"/>
      <c r="BL56940" s="138"/>
      <c r="BM56940" s="138"/>
    </row>
    <row r="56941" spans="62:65" ht="13" thickBot="1">
      <c r="BJ56941" s="138"/>
      <c r="BK56941" s="138"/>
      <c r="BL56941" s="138"/>
      <c r="BM56941" s="138"/>
    </row>
    <row r="56942" spans="62:65" ht="13" thickBot="1">
      <c r="BJ56942" s="138"/>
      <c r="BK56942" s="138"/>
      <c r="BL56942" s="138"/>
      <c r="BM56942" s="138"/>
    </row>
    <row r="56943" spans="62:65" ht="13" thickBot="1">
      <c r="BJ56943" s="138"/>
      <c r="BK56943" s="138"/>
      <c r="BL56943" s="138"/>
      <c r="BM56943" s="138"/>
    </row>
    <row r="56944" spans="62:65" ht="13" thickBot="1">
      <c r="BJ56944" s="138"/>
      <c r="BK56944" s="138"/>
      <c r="BL56944" s="138"/>
      <c r="BM56944" s="138"/>
    </row>
    <row r="56945" spans="62:65" ht="13" thickBot="1">
      <c r="BJ56945" s="138"/>
      <c r="BK56945" s="138"/>
      <c r="BL56945" s="138"/>
      <c r="BM56945" s="138"/>
    </row>
    <row r="56946" spans="62:65" ht="13" thickBot="1">
      <c r="BJ56946" s="138"/>
      <c r="BK56946" s="138"/>
      <c r="BL56946" s="138"/>
      <c r="BM56946" s="138"/>
    </row>
    <row r="56947" spans="62:65" ht="13" thickBot="1">
      <c r="BJ56947" s="138"/>
      <c r="BK56947" s="138"/>
      <c r="BL56947" s="138"/>
      <c r="BM56947" s="138"/>
    </row>
    <row r="56948" spans="62:65" ht="13" thickBot="1">
      <c r="BJ56948" s="138"/>
      <c r="BK56948" s="138"/>
      <c r="BL56948" s="138"/>
      <c r="BM56948" s="138"/>
    </row>
    <row r="56949" spans="62:65" ht="13" thickBot="1">
      <c r="BJ56949" s="138"/>
      <c r="BK56949" s="138"/>
      <c r="BL56949" s="138"/>
      <c r="BM56949" s="138"/>
    </row>
    <row r="56950" spans="62:65" ht="13" thickBot="1">
      <c r="BJ56950" s="138"/>
      <c r="BK56950" s="138"/>
      <c r="BL56950" s="138"/>
      <c r="BM56950" s="138"/>
    </row>
    <row r="56951" spans="62:65" ht="13" thickBot="1">
      <c r="BJ56951" s="138"/>
      <c r="BK56951" s="138"/>
      <c r="BL56951" s="138"/>
      <c r="BM56951" s="138"/>
    </row>
    <row r="56952" spans="62:65" ht="13" thickBot="1">
      <c r="BJ56952" s="138"/>
      <c r="BK56952" s="138"/>
      <c r="BL56952" s="138"/>
      <c r="BM56952" s="138"/>
    </row>
    <row r="56953" spans="62:65" ht="13" thickBot="1">
      <c r="BJ56953" s="138"/>
      <c r="BK56953" s="138"/>
      <c r="BL56953" s="138"/>
      <c r="BM56953" s="138"/>
    </row>
    <row r="56954" spans="62:65" ht="13" thickBot="1">
      <c r="BJ56954" s="138"/>
      <c r="BK56954" s="138"/>
      <c r="BL56954" s="138"/>
      <c r="BM56954" s="138"/>
    </row>
    <row r="56955" spans="62:65" ht="13" thickBot="1">
      <c r="BJ56955" s="138"/>
      <c r="BK56955" s="138"/>
      <c r="BL56955" s="138"/>
      <c r="BM56955" s="138"/>
    </row>
    <row r="56956" spans="62:65" ht="13" thickBot="1">
      <c r="BJ56956" s="138"/>
      <c r="BK56956" s="138"/>
      <c r="BL56956" s="138"/>
      <c r="BM56956" s="138"/>
    </row>
    <row r="56957" spans="62:65" ht="13" thickBot="1">
      <c r="BJ56957" s="138"/>
      <c r="BK56957" s="138"/>
      <c r="BL56957" s="138"/>
      <c r="BM56957" s="138"/>
    </row>
    <row r="56958" spans="62:65" ht="13" thickBot="1">
      <c r="BJ56958" s="138"/>
      <c r="BK56958" s="138"/>
      <c r="BL56958" s="138"/>
      <c r="BM56958" s="138"/>
    </row>
    <row r="56959" spans="62:65" ht="13" thickBot="1">
      <c r="BJ56959" s="138"/>
      <c r="BK56959" s="138"/>
      <c r="BL56959" s="138"/>
      <c r="BM56959" s="138"/>
    </row>
    <row r="56960" spans="62:65" ht="13" thickBot="1">
      <c r="BJ56960" s="138"/>
      <c r="BK56960" s="138"/>
      <c r="BL56960" s="138"/>
      <c r="BM56960" s="138"/>
    </row>
    <row r="56961" spans="62:65" ht="13" thickBot="1">
      <c r="BJ56961" s="138"/>
      <c r="BK56961" s="138"/>
      <c r="BL56961" s="138"/>
      <c r="BM56961" s="138"/>
    </row>
    <row r="56962" spans="62:65" ht="13" thickBot="1">
      <c r="BJ56962" s="138"/>
      <c r="BK56962" s="138"/>
      <c r="BL56962" s="138"/>
      <c r="BM56962" s="138"/>
    </row>
    <row r="56963" spans="62:65" ht="13" thickBot="1">
      <c r="BJ56963" s="138"/>
      <c r="BK56963" s="138"/>
      <c r="BL56963" s="138"/>
      <c r="BM56963" s="138"/>
    </row>
    <row r="56964" spans="62:65" ht="13" thickBot="1">
      <c r="BJ56964" s="138"/>
      <c r="BK56964" s="138"/>
      <c r="BL56964" s="138"/>
      <c r="BM56964" s="138"/>
    </row>
    <row r="56965" spans="62:65" ht="13" thickBot="1">
      <c r="BJ56965" s="138"/>
      <c r="BK56965" s="138"/>
      <c r="BL56965" s="138"/>
      <c r="BM56965" s="138"/>
    </row>
    <row r="56966" spans="62:65" ht="13" thickBot="1">
      <c r="BJ56966" s="138"/>
      <c r="BK56966" s="138"/>
      <c r="BL56966" s="138"/>
      <c r="BM56966" s="138"/>
    </row>
    <row r="56967" spans="62:65" ht="13" thickBot="1">
      <c r="BJ56967" s="138"/>
      <c r="BK56967" s="138"/>
      <c r="BL56967" s="138"/>
      <c r="BM56967" s="138"/>
    </row>
    <row r="56968" spans="62:65" ht="13" thickBot="1">
      <c r="BJ56968" s="138"/>
      <c r="BK56968" s="138"/>
      <c r="BL56968" s="138"/>
      <c r="BM56968" s="138"/>
    </row>
    <row r="56969" spans="62:65" ht="13" thickBot="1">
      <c r="BJ56969" s="138"/>
      <c r="BK56969" s="138"/>
      <c r="BL56969" s="138"/>
      <c r="BM56969" s="138"/>
    </row>
    <row r="56970" spans="62:65" ht="13" thickBot="1">
      <c r="BJ56970" s="138"/>
      <c r="BK56970" s="138"/>
      <c r="BL56970" s="138"/>
      <c r="BM56970" s="138"/>
    </row>
    <row r="56971" spans="62:65" ht="13" thickBot="1">
      <c r="BJ56971" s="138"/>
      <c r="BK56971" s="138"/>
      <c r="BL56971" s="138"/>
      <c r="BM56971" s="138"/>
    </row>
    <row r="56972" spans="62:65" ht="13" thickBot="1">
      <c r="BJ56972" s="138"/>
      <c r="BK56972" s="138"/>
      <c r="BL56972" s="138"/>
      <c r="BM56972" s="138"/>
    </row>
    <row r="56973" spans="62:65" ht="13" thickBot="1">
      <c r="BJ56973" s="138"/>
      <c r="BK56973" s="138"/>
      <c r="BL56973" s="138"/>
      <c r="BM56973" s="138"/>
    </row>
    <row r="56974" spans="62:65" ht="13" thickBot="1">
      <c r="BJ56974" s="138"/>
      <c r="BK56974" s="138"/>
      <c r="BL56974" s="138"/>
      <c r="BM56974" s="138"/>
    </row>
    <row r="56975" spans="62:65" ht="13" thickBot="1">
      <c r="BJ56975" s="138"/>
      <c r="BK56975" s="138"/>
      <c r="BL56975" s="138"/>
      <c r="BM56975" s="138"/>
    </row>
    <row r="56976" spans="62:65" ht="13" thickBot="1">
      <c r="BJ56976" s="138"/>
      <c r="BK56976" s="138"/>
      <c r="BL56976" s="138"/>
      <c r="BM56976" s="138"/>
    </row>
    <row r="56977" spans="62:65" ht="13" thickBot="1">
      <c r="BJ56977" s="138"/>
      <c r="BK56977" s="138"/>
      <c r="BL56977" s="138"/>
      <c r="BM56977" s="138"/>
    </row>
    <row r="56978" spans="62:65" ht="13" thickBot="1">
      <c r="BJ56978" s="138"/>
      <c r="BK56978" s="138"/>
      <c r="BL56978" s="138"/>
      <c r="BM56978" s="138"/>
    </row>
    <row r="56979" spans="62:65" ht="13" thickBot="1">
      <c r="BJ56979" s="138"/>
      <c r="BK56979" s="138"/>
      <c r="BL56979" s="138"/>
      <c r="BM56979" s="138"/>
    </row>
    <row r="56980" spans="62:65" ht="13" thickBot="1">
      <c r="BJ56980" s="138"/>
      <c r="BK56980" s="138"/>
      <c r="BL56980" s="138"/>
      <c r="BM56980" s="138"/>
    </row>
    <row r="56981" spans="62:65" ht="13" thickBot="1">
      <c r="BJ56981" s="138"/>
      <c r="BK56981" s="138"/>
      <c r="BL56981" s="138"/>
      <c r="BM56981" s="138"/>
    </row>
    <row r="56982" spans="62:65" ht="13" thickBot="1">
      <c r="BJ56982" s="138"/>
      <c r="BK56982" s="138"/>
      <c r="BL56982" s="138"/>
      <c r="BM56982" s="138"/>
    </row>
    <row r="56983" spans="62:65" ht="13" thickBot="1">
      <c r="BJ56983" s="138"/>
      <c r="BK56983" s="138"/>
      <c r="BL56983" s="138"/>
      <c r="BM56983" s="138"/>
    </row>
    <row r="56984" spans="62:65" ht="13" thickBot="1">
      <c r="BJ56984" s="138"/>
      <c r="BK56984" s="138"/>
      <c r="BL56984" s="138"/>
      <c r="BM56984" s="138"/>
    </row>
    <row r="56985" spans="62:65" ht="13" thickBot="1">
      <c r="BJ56985" s="138"/>
      <c r="BK56985" s="138"/>
      <c r="BL56985" s="138"/>
      <c r="BM56985" s="138"/>
    </row>
    <row r="56986" spans="62:65" ht="13" thickBot="1">
      <c r="BJ56986" s="138"/>
      <c r="BK56986" s="138"/>
      <c r="BL56986" s="138"/>
      <c r="BM56986" s="138"/>
    </row>
    <row r="56987" spans="62:65" ht="13" thickBot="1">
      <c r="BJ56987" s="138"/>
      <c r="BK56987" s="138"/>
      <c r="BL56987" s="138"/>
      <c r="BM56987" s="138"/>
    </row>
    <row r="56988" spans="62:65" ht="13" thickBot="1">
      <c r="BJ56988" s="138"/>
      <c r="BK56988" s="138"/>
      <c r="BL56988" s="138"/>
      <c r="BM56988" s="138"/>
    </row>
    <row r="56989" spans="62:65" ht="13" thickBot="1">
      <c r="BJ56989" s="138"/>
      <c r="BK56989" s="138"/>
      <c r="BL56989" s="138"/>
      <c r="BM56989" s="138"/>
    </row>
    <row r="56990" spans="62:65" ht="13" thickBot="1">
      <c r="BJ56990" s="138"/>
      <c r="BK56990" s="138"/>
      <c r="BL56990" s="138"/>
      <c r="BM56990" s="138"/>
    </row>
    <row r="56991" spans="62:65" ht="13" thickBot="1">
      <c r="BJ56991" s="138"/>
      <c r="BK56991" s="138"/>
      <c r="BL56991" s="138"/>
      <c r="BM56991" s="138"/>
    </row>
    <row r="56992" spans="62:65" ht="13" thickBot="1">
      <c r="BJ56992" s="138"/>
      <c r="BK56992" s="138"/>
      <c r="BL56992" s="138"/>
      <c r="BM56992" s="138"/>
    </row>
    <row r="56993" spans="62:65" ht="13" thickBot="1">
      <c r="BJ56993" s="138"/>
      <c r="BK56993" s="138"/>
      <c r="BL56993" s="138"/>
      <c r="BM56993" s="138"/>
    </row>
    <row r="56994" spans="62:65" ht="13" thickBot="1">
      <c r="BJ56994" s="138"/>
      <c r="BK56994" s="138"/>
      <c r="BL56994" s="138"/>
      <c r="BM56994" s="138"/>
    </row>
    <row r="56995" spans="62:65" ht="13" thickBot="1">
      <c r="BJ56995" s="138"/>
      <c r="BK56995" s="138"/>
      <c r="BL56995" s="138"/>
      <c r="BM56995" s="138"/>
    </row>
    <row r="56996" spans="62:65" ht="13" thickBot="1">
      <c r="BJ56996" s="138"/>
      <c r="BK56996" s="138"/>
      <c r="BL56996" s="138"/>
      <c r="BM56996" s="138"/>
    </row>
    <row r="56997" spans="62:65" ht="13" thickBot="1">
      <c r="BJ56997" s="138"/>
      <c r="BK56997" s="138"/>
      <c r="BL56997" s="138"/>
      <c r="BM56997" s="138"/>
    </row>
    <row r="56998" spans="62:65" ht="13" thickBot="1">
      <c r="BJ56998" s="138"/>
      <c r="BK56998" s="138"/>
      <c r="BL56998" s="138"/>
      <c r="BM56998" s="138"/>
    </row>
    <row r="56999" spans="62:65" ht="13" thickBot="1">
      <c r="BJ56999" s="138"/>
      <c r="BK56999" s="138"/>
      <c r="BL56999" s="138"/>
      <c r="BM56999" s="138"/>
    </row>
    <row r="57000" spans="62:65" ht="13" thickBot="1">
      <c r="BJ57000" s="138"/>
      <c r="BK57000" s="138"/>
      <c r="BL57000" s="138"/>
      <c r="BM57000" s="138"/>
    </row>
    <row r="57001" spans="62:65" ht="13" thickBot="1">
      <c r="BJ57001" s="138"/>
      <c r="BK57001" s="138"/>
      <c r="BL57001" s="138"/>
      <c r="BM57001" s="138"/>
    </row>
    <row r="57002" spans="62:65" ht="13" thickBot="1">
      <c r="BJ57002" s="138"/>
      <c r="BK57002" s="138"/>
      <c r="BL57002" s="138"/>
      <c r="BM57002" s="138"/>
    </row>
    <row r="57003" spans="62:65" ht="13" thickBot="1">
      <c r="BJ57003" s="138"/>
      <c r="BK57003" s="138"/>
      <c r="BL57003" s="138"/>
      <c r="BM57003" s="138"/>
    </row>
    <row r="57004" spans="62:65" ht="13" thickBot="1">
      <c r="BJ57004" s="138"/>
      <c r="BK57004" s="138"/>
      <c r="BL57004" s="138"/>
      <c r="BM57004" s="138"/>
    </row>
    <row r="57005" spans="62:65" ht="13" thickBot="1">
      <c r="BJ57005" s="138"/>
      <c r="BK57005" s="138"/>
      <c r="BL57005" s="138"/>
      <c r="BM57005" s="138"/>
    </row>
    <row r="57006" spans="62:65" ht="13" thickBot="1">
      <c r="BJ57006" s="138"/>
      <c r="BK57006" s="138"/>
      <c r="BL57006" s="138"/>
      <c r="BM57006" s="138"/>
    </row>
    <row r="57007" spans="62:65" ht="13" thickBot="1">
      <c r="BJ57007" s="138"/>
      <c r="BK57007" s="138"/>
      <c r="BL57007" s="138"/>
      <c r="BM57007" s="138"/>
    </row>
    <row r="57008" spans="62:65" ht="13" thickBot="1">
      <c r="BJ57008" s="138"/>
      <c r="BK57008" s="138"/>
      <c r="BL57008" s="138"/>
      <c r="BM57008" s="138"/>
    </row>
    <row r="57009" spans="62:65" ht="13" thickBot="1">
      <c r="BJ57009" s="138"/>
      <c r="BK57009" s="138"/>
      <c r="BL57009" s="138"/>
      <c r="BM57009" s="138"/>
    </row>
    <row r="57010" spans="62:65" ht="13" thickBot="1">
      <c r="BJ57010" s="138"/>
      <c r="BK57010" s="138"/>
      <c r="BL57010" s="138"/>
      <c r="BM57010" s="138"/>
    </row>
    <row r="57011" spans="62:65" ht="13" thickBot="1">
      <c r="BJ57011" s="138"/>
      <c r="BK57011" s="138"/>
      <c r="BL57011" s="138"/>
      <c r="BM57011" s="138"/>
    </row>
    <row r="57012" spans="62:65" ht="13" thickBot="1">
      <c r="BJ57012" s="138"/>
      <c r="BK57012" s="138"/>
      <c r="BL57012" s="138"/>
      <c r="BM57012" s="138"/>
    </row>
    <row r="57013" spans="62:65" ht="13" thickBot="1">
      <c r="BJ57013" s="138"/>
      <c r="BK57013" s="138"/>
      <c r="BL57013" s="138"/>
      <c r="BM57013" s="138"/>
    </row>
    <row r="57014" spans="62:65" ht="13" thickBot="1">
      <c r="BJ57014" s="138"/>
      <c r="BK57014" s="138"/>
      <c r="BL57014" s="138"/>
      <c r="BM57014" s="138"/>
    </row>
    <row r="57015" spans="62:65" ht="13" thickBot="1">
      <c r="BJ57015" s="138"/>
      <c r="BK57015" s="138"/>
      <c r="BL57015" s="138"/>
      <c r="BM57015" s="138"/>
    </row>
    <row r="57016" spans="62:65" ht="13" thickBot="1">
      <c r="BJ57016" s="138"/>
      <c r="BK57016" s="138"/>
      <c r="BL57016" s="138"/>
      <c r="BM57016" s="138"/>
    </row>
    <row r="57017" spans="62:65" ht="13" thickBot="1">
      <c r="BJ57017" s="138"/>
      <c r="BK57017" s="138"/>
      <c r="BL57017" s="138"/>
      <c r="BM57017" s="138"/>
    </row>
    <row r="57018" spans="62:65" ht="13" thickBot="1">
      <c r="BJ57018" s="138"/>
      <c r="BK57018" s="138"/>
      <c r="BL57018" s="138"/>
      <c r="BM57018" s="138"/>
    </row>
    <row r="57019" spans="62:65" ht="13" thickBot="1">
      <c r="BJ57019" s="138"/>
      <c r="BK57019" s="138"/>
      <c r="BL57019" s="138"/>
      <c r="BM57019" s="138"/>
    </row>
    <row r="57020" spans="62:65" ht="13" thickBot="1">
      <c r="BJ57020" s="138"/>
      <c r="BK57020" s="138"/>
      <c r="BL57020" s="138"/>
      <c r="BM57020" s="138"/>
    </row>
    <row r="57021" spans="62:65" ht="13" thickBot="1">
      <c r="BJ57021" s="138"/>
      <c r="BK57021" s="138"/>
      <c r="BL57021" s="138"/>
      <c r="BM57021" s="138"/>
    </row>
    <row r="57022" spans="62:65" ht="13" thickBot="1">
      <c r="BJ57022" s="138"/>
      <c r="BK57022" s="138"/>
      <c r="BL57022" s="138"/>
      <c r="BM57022" s="138"/>
    </row>
    <row r="57023" spans="62:65" ht="13" thickBot="1">
      <c r="BJ57023" s="138"/>
      <c r="BK57023" s="138"/>
      <c r="BL57023" s="138"/>
      <c r="BM57023" s="138"/>
    </row>
    <row r="57024" spans="62:65" ht="13" thickBot="1">
      <c r="BJ57024" s="138"/>
      <c r="BK57024" s="138"/>
      <c r="BL57024" s="138"/>
      <c r="BM57024" s="138"/>
    </row>
    <row r="57025" spans="62:65" ht="13" thickBot="1">
      <c r="BJ57025" s="138"/>
      <c r="BK57025" s="138"/>
      <c r="BL57025" s="138"/>
      <c r="BM57025" s="138"/>
    </row>
    <row r="57026" spans="62:65" ht="13" thickBot="1">
      <c r="BJ57026" s="138"/>
      <c r="BK57026" s="138"/>
      <c r="BL57026" s="138"/>
      <c r="BM57026" s="138"/>
    </row>
    <row r="57027" spans="62:65" ht="13" thickBot="1">
      <c r="BJ57027" s="138"/>
      <c r="BK57027" s="138"/>
      <c r="BL57027" s="138"/>
      <c r="BM57027" s="138"/>
    </row>
    <row r="57028" spans="62:65" ht="13" thickBot="1">
      <c r="BJ57028" s="138"/>
      <c r="BK57028" s="138"/>
      <c r="BL57028" s="138"/>
      <c r="BM57028" s="138"/>
    </row>
    <row r="57029" spans="62:65" ht="13" thickBot="1">
      <c r="BJ57029" s="138"/>
      <c r="BK57029" s="138"/>
      <c r="BL57029" s="138"/>
      <c r="BM57029" s="138"/>
    </row>
    <row r="57030" spans="62:65" ht="13" thickBot="1">
      <c r="BJ57030" s="138"/>
      <c r="BK57030" s="138"/>
      <c r="BL57030" s="138"/>
      <c r="BM57030" s="138"/>
    </row>
    <row r="57031" spans="62:65" ht="13" thickBot="1">
      <c r="BJ57031" s="138"/>
      <c r="BK57031" s="138"/>
      <c r="BL57031" s="138"/>
      <c r="BM57031" s="138"/>
    </row>
    <row r="57032" spans="62:65" ht="13" thickBot="1">
      <c r="BJ57032" s="138"/>
      <c r="BK57032" s="138"/>
      <c r="BL57032" s="138"/>
      <c r="BM57032" s="138"/>
    </row>
    <row r="57033" spans="62:65" ht="13" thickBot="1">
      <c r="BJ57033" s="138"/>
      <c r="BK57033" s="138"/>
      <c r="BL57033" s="138"/>
      <c r="BM57033" s="138"/>
    </row>
    <row r="57034" spans="62:65" ht="13" thickBot="1">
      <c r="BJ57034" s="138"/>
      <c r="BK57034" s="138"/>
      <c r="BL57034" s="138"/>
      <c r="BM57034" s="138"/>
    </row>
    <row r="57035" spans="62:65" ht="13" thickBot="1">
      <c r="BJ57035" s="138"/>
      <c r="BK57035" s="138"/>
      <c r="BL57035" s="138"/>
      <c r="BM57035" s="138"/>
    </row>
    <row r="57036" spans="62:65" ht="13" thickBot="1">
      <c r="BJ57036" s="138"/>
      <c r="BK57036" s="138"/>
      <c r="BL57036" s="138"/>
      <c r="BM57036" s="138"/>
    </row>
    <row r="57037" spans="62:65" ht="13" thickBot="1">
      <c r="BJ57037" s="138"/>
      <c r="BK57037" s="138"/>
      <c r="BL57037" s="138"/>
      <c r="BM57037" s="138"/>
    </row>
    <row r="57038" spans="62:65" ht="13" thickBot="1">
      <c r="BJ57038" s="138"/>
      <c r="BK57038" s="138"/>
      <c r="BL57038" s="138"/>
      <c r="BM57038" s="138"/>
    </row>
    <row r="57039" spans="62:65" ht="13" thickBot="1">
      <c r="BJ57039" s="138"/>
      <c r="BK57039" s="138"/>
      <c r="BL57039" s="138"/>
      <c r="BM57039" s="138"/>
    </row>
    <row r="57040" spans="62:65" ht="13" thickBot="1">
      <c r="BJ57040" s="138"/>
      <c r="BK57040" s="138"/>
      <c r="BL57040" s="138"/>
      <c r="BM57040" s="138"/>
    </row>
    <row r="57041" spans="62:65" ht="13" thickBot="1">
      <c r="BJ57041" s="138"/>
      <c r="BK57041" s="138"/>
      <c r="BL57041" s="138"/>
      <c r="BM57041" s="138"/>
    </row>
    <row r="57042" spans="62:65" ht="13" thickBot="1">
      <c r="BJ57042" s="138"/>
      <c r="BK57042" s="138"/>
      <c r="BL57042" s="138"/>
      <c r="BM57042" s="138"/>
    </row>
    <row r="57043" spans="62:65" ht="13" thickBot="1">
      <c r="BJ57043" s="138"/>
      <c r="BK57043" s="138"/>
      <c r="BL57043" s="138"/>
      <c r="BM57043" s="138"/>
    </row>
    <row r="57044" spans="62:65" ht="13" thickBot="1">
      <c r="BJ57044" s="138"/>
      <c r="BK57044" s="138"/>
      <c r="BL57044" s="138"/>
      <c r="BM57044" s="138"/>
    </row>
    <row r="57045" spans="62:65" ht="13" thickBot="1">
      <c r="BJ57045" s="138"/>
      <c r="BK57045" s="138"/>
      <c r="BL57045" s="138"/>
      <c r="BM57045" s="138"/>
    </row>
    <row r="57046" spans="62:65" ht="13" thickBot="1">
      <c r="BJ57046" s="138"/>
      <c r="BK57046" s="138"/>
      <c r="BL57046" s="138"/>
      <c r="BM57046" s="138"/>
    </row>
    <row r="57047" spans="62:65" ht="13" thickBot="1">
      <c r="BJ57047" s="138"/>
      <c r="BK57047" s="138"/>
      <c r="BL57047" s="138"/>
      <c r="BM57047" s="138"/>
    </row>
    <row r="57048" spans="62:65" ht="13" thickBot="1">
      <c r="BJ57048" s="138"/>
      <c r="BK57048" s="138"/>
      <c r="BL57048" s="138"/>
      <c r="BM57048" s="138"/>
    </row>
    <row r="57049" spans="62:65" ht="13" thickBot="1">
      <c r="BJ57049" s="138"/>
      <c r="BK57049" s="138"/>
      <c r="BL57049" s="138"/>
      <c r="BM57049" s="138"/>
    </row>
    <row r="57050" spans="62:65" ht="13" thickBot="1">
      <c r="BJ57050" s="138"/>
      <c r="BK57050" s="138"/>
      <c r="BL57050" s="138"/>
      <c r="BM57050" s="138"/>
    </row>
    <row r="57051" spans="62:65" ht="13" thickBot="1">
      <c r="BJ57051" s="138"/>
      <c r="BK57051" s="138"/>
      <c r="BL57051" s="138"/>
      <c r="BM57051" s="138"/>
    </row>
    <row r="57052" spans="62:65" ht="13" thickBot="1">
      <c r="BJ57052" s="138"/>
      <c r="BK57052" s="138"/>
      <c r="BL57052" s="138"/>
      <c r="BM57052" s="138"/>
    </row>
    <row r="57053" spans="62:65" ht="13" thickBot="1">
      <c r="BJ57053" s="138"/>
      <c r="BK57053" s="138"/>
      <c r="BL57053" s="138"/>
      <c r="BM57053" s="138"/>
    </row>
    <row r="57054" spans="62:65" ht="13" thickBot="1">
      <c r="BJ57054" s="138"/>
      <c r="BK57054" s="138"/>
      <c r="BL57054" s="138"/>
      <c r="BM57054" s="138"/>
    </row>
    <row r="57055" spans="62:65" ht="13" thickBot="1">
      <c r="BJ57055" s="138"/>
      <c r="BK57055" s="138"/>
      <c r="BL57055" s="138"/>
      <c r="BM57055" s="138"/>
    </row>
    <row r="57056" spans="62:65" ht="13" thickBot="1">
      <c r="BJ57056" s="138"/>
      <c r="BK57056" s="138"/>
      <c r="BL57056" s="138"/>
      <c r="BM57056" s="138"/>
    </row>
    <row r="57057" spans="62:65" ht="13" thickBot="1">
      <c r="BJ57057" s="138"/>
      <c r="BK57057" s="138"/>
      <c r="BL57057" s="138"/>
      <c r="BM57057" s="138"/>
    </row>
    <row r="57058" spans="62:65" ht="13" thickBot="1">
      <c r="BJ57058" s="138"/>
      <c r="BK57058" s="138"/>
      <c r="BL57058" s="138"/>
      <c r="BM57058" s="138"/>
    </row>
    <row r="57059" spans="62:65" ht="13" thickBot="1">
      <c r="BJ57059" s="138"/>
      <c r="BK57059" s="138"/>
      <c r="BL57059" s="138"/>
      <c r="BM57059" s="138"/>
    </row>
    <row r="57060" spans="62:65" ht="13" thickBot="1">
      <c r="BJ57060" s="138"/>
      <c r="BK57060" s="138"/>
      <c r="BL57060" s="138"/>
      <c r="BM57060" s="138"/>
    </row>
    <row r="57061" spans="62:65" ht="13" thickBot="1">
      <c r="BJ57061" s="138"/>
      <c r="BK57061" s="138"/>
      <c r="BL57061" s="138"/>
      <c r="BM57061" s="138"/>
    </row>
    <row r="57062" spans="62:65" ht="13" thickBot="1">
      <c r="BJ57062" s="138"/>
      <c r="BK57062" s="138"/>
      <c r="BL57062" s="138"/>
      <c r="BM57062" s="138"/>
    </row>
    <row r="57063" spans="62:65" ht="13" thickBot="1">
      <c r="BJ57063" s="138"/>
      <c r="BK57063" s="138"/>
      <c r="BL57063" s="138"/>
      <c r="BM57063" s="138"/>
    </row>
    <row r="57064" spans="62:65" ht="13" thickBot="1">
      <c r="BJ57064" s="138"/>
      <c r="BK57064" s="138"/>
      <c r="BL57064" s="138"/>
      <c r="BM57064" s="138"/>
    </row>
    <row r="57065" spans="62:65" ht="13" thickBot="1">
      <c r="BJ57065" s="138"/>
      <c r="BK57065" s="138"/>
      <c r="BL57065" s="138"/>
      <c r="BM57065" s="138"/>
    </row>
    <row r="57066" spans="62:65" ht="13" thickBot="1">
      <c r="BJ57066" s="138"/>
      <c r="BK57066" s="138"/>
      <c r="BL57066" s="138"/>
      <c r="BM57066" s="138"/>
    </row>
    <row r="57067" spans="62:65" ht="13" thickBot="1">
      <c r="BJ57067" s="138"/>
      <c r="BK57067" s="138"/>
      <c r="BL57067" s="138"/>
      <c r="BM57067" s="138"/>
    </row>
    <row r="57068" spans="62:65" ht="13" thickBot="1">
      <c r="BJ57068" s="138"/>
      <c r="BK57068" s="138"/>
      <c r="BL57068" s="138"/>
      <c r="BM57068" s="138"/>
    </row>
    <row r="57069" spans="62:65" ht="13" thickBot="1">
      <c r="BJ57069" s="138"/>
      <c r="BK57069" s="138"/>
      <c r="BL57069" s="138"/>
      <c r="BM57069" s="138"/>
    </row>
    <row r="57070" spans="62:65" ht="13" thickBot="1">
      <c r="BJ57070" s="138"/>
      <c r="BK57070" s="138"/>
      <c r="BL57070" s="138"/>
      <c r="BM57070" s="138"/>
    </row>
    <row r="57071" spans="62:65" ht="13" thickBot="1">
      <c r="BJ57071" s="138"/>
      <c r="BK57071" s="138"/>
      <c r="BL57071" s="138"/>
      <c r="BM57071" s="138"/>
    </row>
    <row r="57072" spans="62:65" ht="13" thickBot="1">
      <c r="BJ57072" s="138"/>
      <c r="BK57072" s="138"/>
      <c r="BL57072" s="138"/>
      <c r="BM57072" s="138"/>
    </row>
    <row r="57073" spans="62:65" ht="13" thickBot="1">
      <c r="BJ57073" s="138"/>
      <c r="BK57073" s="138"/>
      <c r="BL57073" s="138"/>
      <c r="BM57073" s="138"/>
    </row>
    <row r="57074" spans="62:65" ht="13" thickBot="1">
      <c r="BJ57074" s="138"/>
      <c r="BK57074" s="138"/>
      <c r="BL57074" s="138"/>
      <c r="BM57074" s="138"/>
    </row>
    <row r="57075" spans="62:65" ht="13" thickBot="1">
      <c r="BJ57075" s="138"/>
      <c r="BK57075" s="138"/>
      <c r="BL57075" s="138"/>
      <c r="BM57075" s="138"/>
    </row>
    <row r="57076" spans="62:65" ht="13" thickBot="1">
      <c r="BJ57076" s="138"/>
      <c r="BK57076" s="138"/>
      <c r="BL57076" s="138"/>
      <c r="BM57076" s="138"/>
    </row>
    <row r="57077" spans="62:65" ht="13" thickBot="1">
      <c r="BJ57077" s="138"/>
      <c r="BK57077" s="138"/>
      <c r="BL57077" s="138"/>
      <c r="BM57077" s="138"/>
    </row>
    <row r="57078" spans="62:65" ht="13" thickBot="1">
      <c r="BJ57078" s="138"/>
      <c r="BK57078" s="138"/>
      <c r="BL57078" s="138"/>
      <c r="BM57078" s="138"/>
    </row>
    <row r="57079" spans="62:65" ht="13" thickBot="1">
      <c r="BJ57079" s="138"/>
      <c r="BK57079" s="138"/>
      <c r="BL57079" s="138"/>
      <c r="BM57079" s="138"/>
    </row>
    <row r="57080" spans="62:65" ht="13" thickBot="1">
      <c r="BJ57080" s="138"/>
      <c r="BK57080" s="138"/>
      <c r="BL57080" s="138"/>
      <c r="BM57080" s="138"/>
    </row>
    <row r="57081" spans="62:65" ht="13" thickBot="1">
      <c r="BJ57081" s="138"/>
      <c r="BK57081" s="138"/>
      <c r="BL57081" s="138"/>
      <c r="BM57081" s="138"/>
    </row>
    <row r="57082" spans="62:65" ht="13" thickBot="1">
      <c r="BJ57082" s="138"/>
      <c r="BK57082" s="138"/>
      <c r="BL57082" s="138"/>
      <c r="BM57082" s="138"/>
    </row>
    <row r="57083" spans="62:65" ht="13" thickBot="1">
      <c r="BJ57083" s="138"/>
      <c r="BK57083" s="138"/>
      <c r="BL57083" s="138"/>
      <c r="BM57083" s="138"/>
    </row>
    <row r="57084" spans="62:65" ht="13" thickBot="1">
      <c r="BJ57084" s="138"/>
      <c r="BK57084" s="138"/>
      <c r="BL57084" s="138"/>
      <c r="BM57084" s="138"/>
    </row>
    <row r="57085" spans="62:65" ht="13" thickBot="1">
      <c r="BJ57085" s="138"/>
      <c r="BK57085" s="138"/>
      <c r="BL57085" s="138"/>
      <c r="BM57085" s="138"/>
    </row>
    <row r="57086" spans="62:65" ht="13" thickBot="1">
      <c r="BJ57086" s="138"/>
      <c r="BK57086" s="138"/>
      <c r="BL57086" s="138"/>
      <c r="BM57086" s="138"/>
    </row>
    <row r="57087" spans="62:65" ht="13" thickBot="1">
      <c r="BJ57087" s="138"/>
      <c r="BK57087" s="138"/>
      <c r="BL57087" s="138"/>
      <c r="BM57087" s="138"/>
    </row>
    <row r="57088" spans="62:65" ht="13" thickBot="1">
      <c r="BJ57088" s="138"/>
      <c r="BK57088" s="138"/>
      <c r="BL57088" s="138"/>
      <c r="BM57088" s="138"/>
    </row>
    <row r="57089" spans="62:65" ht="13" thickBot="1">
      <c r="BJ57089" s="138"/>
      <c r="BK57089" s="138"/>
      <c r="BL57089" s="138"/>
      <c r="BM57089" s="138"/>
    </row>
    <row r="57090" spans="62:65" ht="13" thickBot="1">
      <c r="BJ57090" s="138"/>
      <c r="BK57090" s="138"/>
      <c r="BL57090" s="138"/>
      <c r="BM57090" s="138"/>
    </row>
    <row r="57091" spans="62:65" ht="13" thickBot="1">
      <c r="BJ57091" s="138"/>
      <c r="BK57091" s="138"/>
      <c r="BL57091" s="138"/>
      <c r="BM57091" s="138"/>
    </row>
    <row r="57092" spans="62:65" ht="13" thickBot="1">
      <c r="BJ57092" s="138"/>
      <c r="BK57092" s="138"/>
      <c r="BL57092" s="138"/>
      <c r="BM57092" s="138"/>
    </row>
    <row r="57093" spans="62:65" ht="13" thickBot="1">
      <c r="BJ57093" s="138"/>
      <c r="BK57093" s="138"/>
      <c r="BL57093" s="138"/>
      <c r="BM57093" s="138"/>
    </row>
    <row r="57094" spans="62:65" ht="13" thickBot="1">
      <c r="BJ57094" s="138"/>
      <c r="BK57094" s="138"/>
      <c r="BL57094" s="138"/>
      <c r="BM57094" s="138"/>
    </row>
    <row r="57095" spans="62:65" ht="13" thickBot="1">
      <c r="BJ57095" s="138"/>
      <c r="BK57095" s="138"/>
      <c r="BL57095" s="138"/>
      <c r="BM57095" s="138"/>
    </row>
    <row r="57096" spans="62:65" ht="13" thickBot="1">
      <c r="BJ57096" s="138"/>
      <c r="BK57096" s="138"/>
      <c r="BL57096" s="138"/>
      <c r="BM57096" s="138"/>
    </row>
    <row r="57097" spans="62:65" ht="13" thickBot="1">
      <c r="BJ57097" s="138"/>
      <c r="BK57097" s="138"/>
      <c r="BL57097" s="138"/>
      <c r="BM57097" s="138"/>
    </row>
    <row r="57098" spans="62:65" ht="13" thickBot="1">
      <c r="BJ57098" s="138"/>
      <c r="BK57098" s="138"/>
      <c r="BL57098" s="138"/>
      <c r="BM57098" s="138"/>
    </row>
    <row r="57099" spans="62:65" ht="13" thickBot="1">
      <c r="BJ57099" s="138"/>
      <c r="BK57099" s="138"/>
      <c r="BL57099" s="138"/>
      <c r="BM57099" s="138"/>
    </row>
    <row r="57100" spans="62:65" ht="13" thickBot="1">
      <c r="BJ57100" s="138"/>
      <c r="BK57100" s="138"/>
      <c r="BL57100" s="138"/>
      <c r="BM57100" s="138"/>
    </row>
    <row r="57101" spans="62:65" ht="13" thickBot="1">
      <c r="BJ57101" s="138"/>
      <c r="BK57101" s="138"/>
      <c r="BL57101" s="138"/>
      <c r="BM57101" s="138"/>
    </row>
    <row r="57102" spans="62:65" ht="13" thickBot="1">
      <c r="BJ57102" s="138"/>
      <c r="BK57102" s="138"/>
      <c r="BL57102" s="138"/>
      <c r="BM57102" s="138"/>
    </row>
    <row r="57103" spans="62:65" ht="13" thickBot="1">
      <c r="BJ57103" s="138"/>
      <c r="BK57103" s="138"/>
      <c r="BL57103" s="138"/>
      <c r="BM57103" s="138"/>
    </row>
    <row r="57104" spans="62:65" ht="13" thickBot="1">
      <c r="BJ57104" s="138"/>
      <c r="BK57104" s="138"/>
      <c r="BL57104" s="138"/>
      <c r="BM57104" s="138"/>
    </row>
    <row r="57105" spans="62:65" ht="13" thickBot="1">
      <c r="BJ57105" s="138"/>
      <c r="BK57105" s="138"/>
      <c r="BL57105" s="138"/>
      <c r="BM57105" s="138"/>
    </row>
    <row r="57106" spans="62:65" ht="13" thickBot="1">
      <c r="BJ57106" s="138"/>
      <c r="BK57106" s="138"/>
      <c r="BL57106" s="138"/>
      <c r="BM57106" s="138"/>
    </row>
    <row r="57107" spans="62:65" ht="13" thickBot="1">
      <c r="BJ57107" s="138"/>
      <c r="BK57107" s="138"/>
      <c r="BL57107" s="138"/>
      <c r="BM57107" s="138"/>
    </row>
    <row r="57108" spans="62:65" ht="13" thickBot="1">
      <c r="BJ57108" s="138"/>
      <c r="BK57108" s="138"/>
      <c r="BL57108" s="138"/>
      <c r="BM57108" s="138"/>
    </row>
    <row r="57109" spans="62:65" ht="13" thickBot="1">
      <c r="BJ57109" s="138"/>
      <c r="BK57109" s="138"/>
      <c r="BL57109" s="138"/>
      <c r="BM57109" s="138"/>
    </row>
    <row r="57110" spans="62:65" ht="13" thickBot="1">
      <c r="BJ57110" s="138"/>
      <c r="BK57110" s="138"/>
      <c r="BL57110" s="138"/>
      <c r="BM57110" s="138"/>
    </row>
    <row r="57111" spans="62:65" ht="13" thickBot="1">
      <c r="BJ57111" s="138"/>
      <c r="BK57111" s="138"/>
      <c r="BL57111" s="138"/>
      <c r="BM57111" s="138"/>
    </row>
    <row r="57112" spans="62:65" ht="13" thickBot="1">
      <c r="BJ57112" s="138"/>
      <c r="BK57112" s="138"/>
      <c r="BL57112" s="138"/>
      <c r="BM57112" s="138"/>
    </row>
    <row r="57113" spans="62:65" ht="13" thickBot="1">
      <c r="BJ57113" s="138"/>
      <c r="BK57113" s="138"/>
      <c r="BL57113" s="138"/>
      <c r="BM57113" s="138"/>
    </row>
    <row r="57114" spans="62:65" ht="13" thickBot="1">
      <c r="BJ57114" s="138"/>
      <c r="BK57114" s="138"/>
      <c r="BL57114" s="138"/>
      <c r="BM57114" s="138"/>
    </row>
    <row r="57115" spans="62:65" ht="13" thickBot="1">
      <c r="BJ57115" s="138"/>
      <c r="BK57115" s="138"/>
      <c r="BL57115" s="138"/>
      <c r="BM57115" s="138"/>
    </row>
    <row r="57116" spans="62:65" ht="13" thickBot="1">
      <c r="BJ57116" s="138"/>
      <c r="BK57116" s="138"/>
      <c r="BL57116" s="138"/>
      <c r="BM57116" s="138"/>
    </row>
    <row r="57117" spans="62:65" ht="13" thickBot="1">
      <c r="BJ57117" s="138"/>
      <c r="BK57117" s="138"/>
      <c r="BL57117" s="138"/>
      <c r="BM57117" s="138"/>
    </row>
    <row r="57118" spans="62:65" ht="13" thickBot="1">
      <c r="BJ57118" s="138"/>
      <c r="BK57118" s="138"/>
      <c r="BL57118" s="138"/>
      <c r="BM57118" s="138"/>
    </row>
    <row r="57119" spans="62:65" ht="13" thickBot="1">
      <c r="BJ57119" s="138"/>
      <c r="BK57119" s="138"/>
      <c r="BL57119" s="138"/>
      <c r="BM57119" s="138"/>
    </row>
    <row r="57120" spans="62:65" ht="13" thickBot="1">
      <c r="BJ57120" s="138"/>
      <c r="BK57120" s="138"/>
      <c r="BL57120" s="138"/>
      <c r="BM57120" s="138"/>
    </row>
    <row r="57121" spans="62:65" ht="13" thickBot="1">
      <c r="BJ57121" s="138"/>
      <c r="BK57121" s="138"/>
      <c r="BL57121" s="138"/>
      <c r="BM57121" s="138"/>
    </row>
    <row r="57122" spans="62:65" ht="13" thickBot="1">
      <c r="BJ57122" s="138"/>
      <c r="BK57122" s="138"/>
      <c r="BL57122" s="138"/>
      <c r="BM57122" s="138"/>
    </row>
    <row r="57123" spans="62:65" ht="13" thickBot="1">
      <c r="BJ57123" s="138"/>
      <c r="BK57123" s="138"/>
      <c r="BL57123" s="138"/>
      <c r="BM57123" s="138"/>
    </row>
    <row r="57124" spans="62:65" ht="13" thickBot="1">
      <c r="BJ57124" s="138"/>
      <c r="BK57124" s="138"/>
      <c r="BL57124" s="138"/>
      <c r="BM57124" s="138"/>
    </row>
    <row r="57125" spans="62:65" ht="13" thickBot="1">
      <c r="BJ57125" s="138"/>
      <c r="BK57125" s="138"/>
      <c r="BL57125" s="138"/>
      <c r="BM57125" s="138"/>
    </row>
    <row r="57126" spans="62:65" ht="13" thickBot="1">
      <c r="BJ57126" s="138"/>
      <c r="BK57126" s="138"/>
      <c r="BL57126" s="138"/>
      <c r="BM57126" s="138"/>
    </row>
    <row r="57127" spans="62:65" ht="13" thickBot="1">
      <c r="BJ57127" s="138"/>
      <c r="BK57127" s="138"/>
      <c r="BL57127" s="138"/>
      <c r="BM57127" s="138"/>
    </row>
    <row r="57128" spans="62:65" ht="13" thickBot="1">
      <c r="BJ57128" s="138"/>
      <c r="BK57128" s="138"/>
      <c r="BL57128" s="138"/>
      <c r="BM57128" s="138"/>
    </row>
    <row r="57129" spans="62:65" ht="13" thickBot="1">
      <c r="BJ57129" s="138"/>
      <c r="BK57129" s="138"/>
      <c r="BL57129" s="138"/>
      <c r="BM57129" s="138"/>
    </row>
    <row r="57130" spans="62:65" ht="13" thickBot="1">
      <c r="BJ57130" s="138"/>
      <c r="BK57130" s="138"/>
      <c r="BL57130" s="138"/>
      <c r="BM57130" s="138"/>
    </row>
    <row r="57131" spans="62:65" ht="13" thickBot="1">
      <c r="BJ57131" s="138"/>
      <c r="BK57131" s="138"/>
      <c r="BL57131" s="138"/>
      <c r="BM57131" s="138"/>
    </row>
    <row r="57132" spans="62:65" ht="13" thickBot="1">
      <c r="BJ57132" s="138"/>
      <c r="BK57132" s="138"/>
      <c r="BL57132" s="138"/>
      <c r="BM57132" s="138"/>
    </row>
    <row r="57133" spans="62:65" ht="13" thickBot="1">
      <c r="BJ57133" s="138"/>
      <c r="BK57133" s="138"/>
      <c r="BL57133" s="138"/>
      <c r="BM57133" s="138"/>
    </row>
    <row r="57134" spans="62:65" ht="13" thickBot="1">
      <c r="BJ57134" s="138"/>
      <c r="BK57134" s="138"/>
      <c r="BL57134" s="138"/>
      <c r="BM57134" s="138"/>
    </row>
    <row r="57135" spans="62:65" ht="13" thickBot="1">
      <c r="BJ57135" s="138"/>
      <c r="BK57135" s="138"/>
      <c r="BL57135" s="138"/>
      <c r="BM57135" s="138"/>
    </row>
    <row r="57136" spans="62:65" ht="13" thickBot="1">
      <c r="BJ57136" s="138"/>
      <c r="BK57136" s="138"/>
      <c r="BL57136" s="138"/>
      <c r="BM57136" s="138"/>
    </row>
    <row r="57137" spans="62:65" ht="13" thickBot="1">
      <c r="BJ57137" s="138"/>
      <c r="BK57137" s="138"/>
      <c r="BL57137" s="138"/>
      <c r="BM57137" s="138"/>
    </row>
    <row r="57138" spans="62:65" ht="13" thickBot="1">
      <c r="BJ57138" s="138"/>
      <c r="BK57138" s="138"/>
      <c r="BL57138" s="138"/>
      <c r="BM57138" s="138"/>
    </row>
    <row r="57139" spans="62:65" ht="13" thickBot="1">
      <c r="BJ57139" s="138"/>
      <c r="BK57139" s="138"/>
      <c r="BL57139" s="138"/>
      <c r="BM57139" s="138"/>
    </row>
    <row r="57140" spans="62:65" ht="13" thickBot="1">
      <c r="BJ57140" s="138"/>
      <c r="BK57140" s="138"/>
      <c r="BL57140" s="138"/>
      <c r="BM57140" s="138"/>
    </row>
    <row r="57141" spans="62:65" ht="13" thickBot="1">
      <c r="BJ57141" s="138"/>
      <c r="BK57141" s="138"/>
      <c r="BL57141" s="138"/>
      <c r="BM57141" s="138"/>
    </row>
    <row r="57142" spans="62:65" ht="13" thickBot="1">
      <c r="BJ57142" s="138"/>
      <c r="BK57142" s="138"/>
      <c r="BL57142" s="138"/>
      <c r="BM57142" s="138"/>
    </row>
    <row r="57143" spans="62:65" ht="13" thickBot="1">
      <c r="BJ57143" s="138"/>
      <c r="BK57143" s="138"/>
      <c r="BL57143" s="138"/>
      <c r="BM57143" s="138"/>
    </row>
    <row r="57144" spans="62:65" ht="13" thickBot="1">
      <c r="BJ57144" s="138"/>
      <c r="BK57144" s="138"/>
      <c r="BL57144" s="138"/>
      <c r="BM57144" s="138"/>
    </row>
    <row r="57145" spans="62:65" ht="13" thickBot="1">
      <c r="BJ57145" s="138"/>
      <c r="BK57145" s="138"/>
      <c r="BL57145" s="138"/>
      <c r="BM57145" s="138"/>
    </row>
    <row r="57146" spans="62:65" ht="13" thickBot="1">
      <c r="BJ57146" s="138"/>
      <c r="BK57146" s="138"/>
      <c r="BL57146" s="138"/>
      <c r="BM57146" s="138"/>
    </row>
    <row r="57147" spans="62:65" ht="13" thickBot="1">
      <c r="BJ57147" s="138"/>
      <c r="BK57147" s="138"/>
      <c r="BL57147" s="138"/>
      <c r="BM57147" s="138"/>
    </row>
    <row r="57148" spans="62:65" ht="13" thickBot="1">
      <c r="BJ57148" s="138"/>
      <c r="BK57148" s="138"/>
      <c r="BL57148" s="138"/>
      <c r="BM57148" s="138"/>
    </row>
    <row r="57149" spans="62:65" ht="13" thickBot="1">
      <c r="BJ57149" s="138"/>
      <c r="BK57149" s="138"/>
      <c r="BL57149" s="138"/>
      <c r="BM57149" s="138"/>
    </row>
    <row r="57150" spans="62:65" ht="13" thickBot="1">
      <c r="BJ57150" s="138"/>
      <c r="BK57150" s="138"/>
      <c r="BL57150" s="138"/>
      <c r="BM57150" s="138"/>
    </row>
    <row r="57151" spans="62:65" ht="13" thickBot="1">
      <c r="BJ57151" s="138"/>
      <c r="BK57151" s="138"/>
      <c r="BL57151" s="138"/>
      <c r="BM57151" s="138"/>
    </row>
    <row r="57152" spans="62:65" ht="13" thickBot="1">
      <c r="BJ57152" s="138"/>
      <c r="BK57152" s="138"/>
      <c r="BL57152" s="138"/>
      <c r="BM57152" s="138"/>
    </row>
    <row r="57153" spans="62:65" ht="13" thickBot="1">
      <c r="BJ57153" s="138"/>
      <c r="BK57153" s="138"/>
      <c r="BL57153" s="138"/>
      <c r="BM57153" s="138"/>
    </row>
    <row r="57154" spans="62:65" ht="13" thickBot="1">
      <c r="BJ57154" s="138"/>
      <c r="BK57154" s="138"/>
      <c r="BL57154" s="138"/>
      <c r="BM57154" s="138"/>
    </row>
    <row r="57155" spans="62:65" ht="13" thickBot="1">
      <c r="BJ57155" s="138"/>
      <c r="BK57155" s="138"/>
      <c r="BL57155" s="138"/>
      <c r="BM57155" s="138"/>
    </row>
    <row r="57156" spans="62:65" ht="13" thickBot="1">
      <c r="BJ57156" s="138"/>
      <c r="BK57156" s="138"/>
      <c r="BL57156" s="138"/>
      <c r="BM57156" s="138"/>
    </row>
    <row r="57157" spans="62:65" ht="13" thickBot="1">
      <c r="BJ57157" s="138"/>
      <c r="BK57157" s="138"/>
      <c r="BL57157" s="138"/>
      <c r="BM57157" s="138"/>
    </row>
    <row r="57158" spans="62:65" ht="13" thickBot="1">
      <c r="BJ57158" s="138"/>
      <c r="BK57158" s="138"/>
      <c r="BL57158" s="138"/>
      <c r="BM57158" s="138"/>
    </row>
    <row r="57159" spans="62:65" ht="13" thickBot="1">
      <c r="BJ57159" s="138"/>
      <c r="BK57159" s="138"/>
      <c r="BL57159" s="138"/>
      <c r="BM57159" s="138"/>
    </row>
    <row r="57160" spans="62:65" ht="13" thickBot="1">
      <c r="BJ57160" s="138"/>
      <c r="BK57160" s="138"/>
      <c r="BL57160" s="138"/>
      <c r="BM57160" s="138"/>
    </row>
    <row r="57161" spans="62:65" ht="13" thickBot="1">
      <c r="BJ57161" s="138"/>
      <c r="BK57161" s="138"/>
      <c r="BL57161" s="138"/>
      <c r="BM57161" s="138"/>
    </row>
    <row r="57162" spans="62:65" ht="13" thickBot="1">
      <c r="BJ57162" s="138"/>
      <c r="BK57162" s="138"/>
      <c r="BL57162" s="138"/>
      <c r="BM57162" s="138"/>
    </row>
    <row r="57163" spans="62:65" ht="13" thickBot="1">
      <c r="BJ57163" s="138"/>
      <c r="BK57163" s="138"/>
      <c r="BL57163" s="138"/>
      <c r="BM57163" s="138"/>
    </row>
    <row r="57164" spans="62:65" ht="13" thickBot="1">
      <c r="BJ57164" s="138"/>
      <c r="BK57164" s="138"/>
      <c r="BL57164" s="138"/>
      <c r="BM57164" s="138"/>
    </row>
    <row r="57165" spans="62:65" ht="13" thickBot="1">
      <c r="BJ57165" s="138"/>
      <c r="BK57165" s="138"/>
      <c r="BL57165" s="138"/>
      <c r="BM57165" s="138"/>
    </row>
    <row r="57166" spans="62:65" ht="13" thickBot="1">
      <c r="BJ57166" s="138"/>
      <c r="BK57166" s="138"/>
      <c r="BL57166" s="138"/>
      <c r="BM57166" s="138"/>
    </row>
    <row r="57167" spans="62:65" ht="13" thickBot="1">
      <c r="BJ57167" s="138"/>
      <c r="BK57167" s="138"/>
      <c r="BL57167" s="138"/>
      <c r="BM57167" s="138"/>
    </row>
    <row r="57168" spans="62:65" ht="13" thickBot="1">
      <c r="BJ57168" s="138"/>
      <c r="BK57168" s="138"/>
      <c r="BL57168" s="138"/>
      <c r="BM57168" s="138"/>
    </row>
    <row r="57169" spans="62:65" ht="13" thickBot="1">
      <c r="BJ57169" s="138"/>
      <c r="BK57169" s="138"/>
      <c r="BL57169" s="138"/>
      <c r="BM57169" s="138"/>
    </row>
    <row r="57170" spans="62:65" ht="13" thickBot="1">
      <c r="BJ57170" s="138"/>
      <c r="BK57170" s="138"/>
      <c r="BL57170" s="138"/>
      <c r="BM57170" s="138"/>
    </row>
    <row r="57171" spans="62:65" ht="13" thickBot="1">
      <c r="BJ57171" s="138"/>
      <c r="BK57171" s="138"/>
      <c r="BL57171" s="138"/>
      <c r="BM57171" s="138"/>
    </row>
    <row r="57172" spans="62:65" ht="13" thickBot="1">
      <c r="BJ57172" s="138"/>
      <c r="BK57172" s="138"/>
      <c r="BL57172" s="138"/>
      <c r="BM57172" s="138"/>
    </row>
    <row r="57173" spans="62:65" ht="13" thickBot="1">
      <c r="BJ57173" s="138"/>
      <c r="BK57173" s="138"/>
      <c r="BL57173" s="138"/>
      <c r="BM57173" s="138"/>
    </row>
    <row r="57174" spans="62:65" ht="13" thickBot="1">
      <c r="BJ57174" s="138"/>
      <c r="BK57174" s="138"/>
      <c r="BL57174" s="138"/>
      <c r="BM57174" s="138"/>
    </row>
    <row r="57175" spans="62:65" ht="13" thickBot="1">
      <c r="BJ57175" s="138"/>
      <c r="BK57175" s="138"/>
      <c r="BL57175" s="138"/>
      <c r="BM57175" s="138"/>
    </row>
    <row r="57176" spans="62:65" ht="13" thickBot="1">
      <c r="BJ57176" s="138"/>
      <c r="BK57176" s="138"/>
      <c r="BL57176" s="138"/>
      <c r="BM57176" s="138"/>
    </row>
    <row r="57177" spans="62:65" ht="13" thickBot="1">
      <c r="BJ57177" s="138"/>
      <c r="BK57177" s="138"/>
      <c r="BL57177" s="138"/>
      <c r="BM57177" s="138"/>
    </row>
    <row r="57178" spans="62:65" ht="13" thickBot="1">
      <c r="BJ57178" s="138"/>
      <c r="BK57178" s="138"/>
      <c r="BL57178" s="138"/>
      <c r="BM57178" s="138"/>
    </row>
    <row r="57179" spans="62:65" ht="13" thickBot="1">
      <c r="BJ57179" s="138"/>
      <c r="BK57179" s="138"/>
      <c r="BL57179" s="138"/>
      <c r="BM57179" s="138"/>
    </row>
    <row r="57180" spans="62:65" ht="13" thickBot="1">
      <c r="BJ57180" s="138"/>
      <c r="BK57180" s="138"/>
      <c r="BL57180" s="138"/>
      <c r="BM57180" s="138"/>
    </row>
    <row r="57181" spans="62:65" ht="13" thickBot="1">
      <c r="BJ57181" s="138"/>
      <c r="BK57181" s="138"/>
      <c r="BL57181" s="138"/>
      <c r="BM57181" s="138"/>
    </row>
    <row r="57182" spans="62:65" ht="13" thickBot="1">
      <c r="BJ57182" s="138"/>
      <c r="BK57182" s="138"/>
      <c r="BL57182" s="138"/>
      <c r="BM57182" s="138"/>
    </row>
    <row r="57183" spans="62:65" ht="13" thickBot="1">
      <c r="BJ57183" s="138"/>
      <c r="BK57183" s="138"/>
      <c r="BL57183" s="138"/>
      <c r="BM57183" s="138"/>
    </row>
    <row r="57184" spans="62:65" ht="13" thickBot="1">
      <c r="BJ57184" s="138"/>
      <c r="BK57184" s="138"/>
      <c r="BL57184" s="138"/>
      <c r="BM57184" s="138"/>
    </row>
    <row r="57185" spans="62:65" ht="13" thickBot="1">
      <c r="BJ57185" s="138"/>
      <c r="BK57185" s="138"/>
      <c r="BL57185" s="138"/>
      <c r="BM57185" s="138"/>
    </row>
    <row r="57186" spans="62:65" ht="13" thickBot="1">
      <c r="BJ57186" s="138"/>
      <c r="BK57186" s="138"/>
      <c r="BL57186" s="138"/>
      <c r="BM57186" s="138"/>
    </row>
    <row r="57187" spans="62:65" ht="13" thickBot="1">
      <c r="BJ57187" s="138"/>
      <c r="BK57187" s="138"/>
      <c r="BL57187" s="138"/>
      <c r="BM57187" s="138"/>
    </row>
    <row r="57188" spans="62:65" ht="13" thickBot="1">
      <c r="BJ57188" s="138"/>
      <c r="BK57188" s="138"/>
      <c r="BL57188" s="138"/>
      <c r="BM57188" s="138"/>
    </row>
    <row r="57189" spans="62:65" ht="13" thickBot="1">
      <c r="BJ57189" s="138"/>
      <c r="BK57189" s="138"/>
      <c r="BL57189" s="138"/>
      <c r="BM57189" s="138"/>
    </row>
    <row r="57190" spans="62:65" ht="13" thickBot="1">
      <c r="BJ57190" s="138"/>
      <c r="BK57190" s="138"/>
      <c r="BL57190" s="138"/>
      <c r="BM57190" s="138"/>
    </row>
    <row r="57191" spans="62:65" ht="13" thickBot="1">
      <c r="BJ57191" s="138"/>
      <c r="BK57191" s="138"/>
      <c r="BL57191" s="138"/>
      <c r="BM57191" s="138"/>
    </row>
    <row r="57192" spans="62:65" ht="13" thickBot="1">
      <c r="BJ57192" s="138"/>
      <c r="BK57192" s="138"/>
      <c r="BL57192" s="138"/>
      <c r="BM57192" s="138"/>
    </row>
    <row r="57193" spans="62:65" ht="13" thickBot="1">
      <c r="BJ57193" s="138"/>
      <c r="BK57193" s="138"/>
      <c r="BL57193" s="138"/>
      <c r="BM57193" s="138"/>
    </row>
    <row r="57194" spans="62:65" ht="13" thickBot="1">
      <c r="BJ57194" s="138"/>
      <c r="BK57194" s="138"/>
      <c r="BL57194" s="138"/>
      <c r="BM57194" s="138"/>
    </row>
    <row r="57195" spans="62:65" ht="13" thickBot="1">
      <c r="BJ57195" s="138"/>
      <c r="BK57195" s="138"/>
      <c r="BL57195" s="138"/>
      <c r="BM57195" s="138"/>
    </row>
    <row r="57196" spans="62:65" ht="13" thickBot="1">
      <c r="BJ57196" s="138"/>
      <c r="BK57196" s="138"/>
      <c r="BL57196" s="138"/>
      <c r="BM57196" s="138"/>
    </row>
    <row r="57197" spans="62:65" ht="13" thickBot="1">
      <c r="BJ57197" s="138"/>
      <c r="BK57197" s="138"/>
      <c r="BL57197" s="138"/>
      <c r="BM57197" s="138"/>
    </row>
    <row r="57198" spans="62:65" ht="13" thickBot="1">
      <c r="BJ57198" s="138"/>
      <c r="BK57198" s="138"/>
      <c r="BL57198" s="138"/>
      <c r="BM57198" s="138"/>
    </row>
    <row r="57199" spans="62:65" ht="13" thickBot="1">
      <c r="BJ57199" s="138"/>
      <c r="BK57199" s="138"/>
      <c r="BL57199" s="138"/>
      <c r="BM57199" s="138"/>
    </row>
    <row r="57200" spans="62:65" ht="13" thickBot="1">
      <c r="BJ57200" s="138"/>
      <c r="BK57200" s="138"/>
      <c r="BL57200" s="138"/>
      <c r="BM57200" s="138"/>
    </row>
    <row r="57201" spans="62:65" ht="13" thickBot="1">
      <c r="BJ57201" s="138"/>
      <c r="BK57201" s="138"/>
      <c r="BL57201" s="138"/>
      <c r="BM57201" s="138"/>
    </row>
    <row r="57202" spans="62:65" ht="13" thickBot="1">
      <c r="BJ57202" s="138"/>
      <c r="BK57202" s="138"/>
      <c r="BL57202" s="138"/>
      <c r="BM57202" s="138"/>
    </row>
    <row r="57203" spans="62:65" ht="13" thickBot="1">
      <c r="BJ57203" s="138"/>
      <c r="BK57203" s="138"/>
      <c r="BL57203" s="138"/>
      <c r="BM57203" s="138"/>
    </row>
    <row r="57204" spans="62:65" ht="13" thickBot="1">
      <c r="BJ57204" s="138"/>
      <c r="BK57204" s="138"/>
      <c r="BL57204" s="138"/>
      <c r="BM57204" s="138"/>
    </row>
    <row r="57205" spans="62:65" ht="13" thickBot="1">
      <c r="BJ57205" s="138"/>
      <c r="BK57205" s="138"/>
      <c r="BL57205" s="138"/>
      <c r="BM57205" s="138"/>
    </row>
    <row r="57206" spans="62:65" ht="13" thickBot="1">
      <c r="BJ57206" s="138"/>
      <c r="BK57206" s="138"/>
      <c r="BL57206" s="138"/>
      <c r="BM57206" s="138"/>
    </row>
    <row r="57207" spans="62:65" ht="13" thickBot="1">
      <c r="BJ57207" s="138"/>
      <c r="BK57207" s="138"/>
      <c r="BL57207" s="138"/>
      <c r="BM57207" s="138"/>
    </row>
    <row r="57208" spans="62:65" ht="13" thickBot="1">
      <c r="BJ57208" s="138"/>
      <c r="BK57208" s="138"/>
      <c r="BL57208" s="138"/>
      <c r="BM57208" s="138"/>
    </row>
    <row r="57209" spans="62:65" ht="13" thickBot="1">
      <c r="BJ57209" s="138"/>
      <c r="BK57209" s="138"/>
      <c r="BL57209" s="138"/>
      <c r="BM57209" s="138"/>
    </row>
    <row r="57210" spans="62:65" ht="13" thickBot="1">
      <c r="BJ57210" s="138"/>
      <c r="BK57210" s="138"/>
      <c r="BL57210" s="138"/>
      <c r="BM57210" s="138"/>
    </row>
    <row r="57211" spans="62:65" ht="13" thickBot="1">
      <c r="BJ57211" s="138"/>
      <c r="BK57211" s="138"/>
      <c r="BL57211" s="138"/>
      <c r="BM57211" s="138"/>
    </row>
    <row r="57212" spans="62:65" ht="13" thickBot="1">
      <c r="BJ57212" s="138"/>
      <c r="BK57212" s="138"/>
      <c r="BL57212" s="138"/>
      <c r="BM57212" s="138"/>
    </row>
    <row r="57213" spans="62:65" ht="13" thickBot="1">
      <c r="BJ57213" s="138"/>
      <c r="BK57213" s="138"/>
      <c r="BL57213" s="138"/>
      <c r="BM57213" s="138"/>
    </row>
    <row r="57214" spans="62:65" ht="13" thickBot="1">
      <c r="BJ57214" s="138"/>
      <c r="BK57214" s="138"/>
      <c r="BL57214" s="138"/>
      <c r="BM57214" s="138"/>
    </row>
    <row r="57215" spans="62:65" ht="13" thickBot="1">
      <c r="BJ57215" s="138"/>
      <c r="BK57215" s="138"/>
      <c r="BL57215" s="138"/>
      <c r="BM57215" s="138"/>
    </row>
    <row r="57216" spans="62:65" ht="13" thickBot="1">
      <c r="BJ57216" s="138"/>
      <c r="BK57216" s="138"/>
      <c r="BL57216" s="138"/>
      <c r="BM57216" s="138"/>
    </row>
    <row r="57217" spans="62:65" ht="13" thickBot="1">
      <c r="BJ57217" s="138"/>
      <c r="BK57217" s="138"/>
      <c r="BL57217" s="138"/>
      <c r="BM57217" s="138"/>
    </row>
    <row r="57218" spans="62:65" ht="13" thickBot="1">
      <c r="BJ57218" s="138"/>
      <c r="BK57218" s="138"/>
      <c r="BL57218" s="138"/>
      <c r="BM57218" s="138"/>
    </row>
    <row r="57219" spans="62:65" ht="13" thickBot="1">
      <c r="BJ57219" s="138"/>
      <c r="BK57219" s="138"/>
      <c r="BL57219" s="138"/>
      <c r="BM57219" s="138"/>
    </row>
    <row r="57220" spans="62:65" ht="13" thickBot="1">
      <c r="BJ57220" s="138"/>
      <c r="BK57220" s="138"/>
      <c r="BL57220" s="138"/>
      <c r="BM57220" s="138"/>
    </row>
    <row r="57221" spans="62:65" ht="13" thickBot="1">
      <c r="BJ57221" s="138"/>
      <c r="BK57221" s="138"/>
      <c r="BL57221" s="138"/>
      <c r="BM57221" s="138"/>
    </row>
    <row r="57222" spans="62:65" ht="13" thickBot="1">
      <c r="BJ57222" s="138"/>
      <c r="BK57222" s="138"/>
      <c r="BL57222" s="138"/>
      <c r="BM57222" s="138"/>
    </row>
    <row r="57223" spans="62:65" ht="13" thickBot="1">
      <c r="BJ57223" s="138"/>
      <c r="BK57223" s="138"/>
      <c r="BL57223" s="138"/>
      <c r="BM57223" s="138"/>
    </row>
    <row r="57224" spans="62:65" ht="13" thickBot="1">
      <c r="BJ57224" s="138"/>
      <c r="BK57224" s="138"/>
      <c r="BL57224" s="138"/>
      <c r="BM57224" s="138"/>
    </row>
    <row r="57225" spans="62:65" ht="13" thickBot="1">
      <c r="BJ57225" s="138"/>
      <c r="BK57225" s="138"/>
      <c r="BL57225" s="138"/>
      <c r="BM57225" s="138"/>
    </row>
    <row r="57226" spans="62:65" ht="13" thickBot="1">
      <c r="BJ57226" s="138"/>
      <c r="BK57226" s="138"/>
      <c r="BL57226" s="138"/>
      <c r="BM57226" s="138"/>
    </row>
    <row r="57227" spans="62:65" ht="13" thickBot="1">
      <c r="BJ57227" s="138"/>
      <c r="BK57227" s="138"/>
      <c r="BL57227" s="138"/>
      <c r="BM57227" s="138"/>
    </row>
    <row r="57228" spans="62:65" ht="13" thickBot="1">
      <c r="BJ57228" s="138"/>
      <c r="BK57228" s="138"/>
      <c r="BL57228" s="138"/>
      <c r="BM57228" s="138"/>
    </row>
    <row r="57229" spans="62:65" ht="13" thickBot="1">
      <c r="BJ57229" s="138"/>
      <c r="BK57229" s="138"/>
      <c r="BL57229" s="138"/>
      <c r="BM57229" s="138"/>
    </row>
    <row r="57230" spans="62:65" ht="13" thickBot="1">
      <c r="BJ57230" s="138"/>
      <c r="BK57230" s="138"/>
      <c r="BL57230" s="138"/>
      <c r="BM57230" s="138"/>
    </row>
    <row r="57231" spans="62:65" ht="13" thickBot="1">
      <c r="BJ57231" s="138"/>
      <c r="BK57231" s="138"/>
      <c r="BL57231" s="138"/>
      <c r="BM57231" s="138"/>
    </row>
    <row r="57232" spans="62:65" ht="13" thickBot="1">
      <c r="BJ57232" s="138"/>
      <c r="BK57232" s="138"/>
      <c r="BL57232" s="138"/>
      <c r="BM57232" s="138"/>
    </row>
    <row r="57233" spans="62:65" ht="13" thickBot="1">
      <c r="BJ57233" s="138"/>
      <c r="BK57233" s="138"/>
      <c r="BL57233" s="138"/>
      <c r="BM57233" s="138"/>
    </row>
    <row r="57234" spans="62:65" ht="13" thickBot="1">
      <c r="BJ57234" s="138"/>
      <c r="BK57234" s="138"/>
      <c r="BL57234" s="138"/>
      <c r="BM57234" s="138"/>
    </row>
    <row r="57235" spans="62:65" ht="13" thickBot="1">
      <c r="BJ57235" s="138"/>
      <c r="BK57235" s="138"/>
      <c r="BL57235" s="138"/>
      <c r="BM57235" s="138"/>
    </row>
    <row r="57236" spans="62:65" ht="13" thickBot="1">
      <c r="BJ57236" s="138"/>
      <c r="BK57236" s="138"/>
      <c r="BL57236" s="138"/>
      <c r="BM57236" s="138"/>
    </row>
    <row r="57237" spans="62:65" ht="13" thickBot="1">
      <c r="BJ57237" s="138"/>
      <c r="BK57237" s="138"/>
      <c r="BL57237" s="138"/>
      <c r="BM57237" s="138"/>
    </row>
    <row r="57238" spans="62:65" ht="13" thickBot="1">
      <c r="BJ57238" s="138"/>
      <c r="BK57238" s="138"/>
      <c r="BL57238" s="138"/>
      <c r="BM57238" s="138"/>
    </row>
    <row r="57239" spans="62:65" ht="13" thickBot="1">
      <c r="BJ57239" s="138"/>
      <c r="BK57239" s="138"/>
      <c r="BL57239" s="138"/>
      <c r="BM57239" s="138"/>
    </row>
    <row r="57240" spans="62:65" ht="13" thickBot="1">
      <c r="BJ57240" s="138"/>
      <c r="BK57240" s="138"/>
      <c r="BL57240" s="138"/>
      <c r="BM57240" s="138"/>
    </row>
    <row r="57241" spans="62:65" ht="13" thickBot="1">
      <c r="BJ57241" s="138"/>
      <c r="BK57241" s="138"/>
      <c r="BL57241" s="138"/>
      <c r="BM57241" s="138"/>
    </row>
    <row r="57242" spans="62:65" ht="13" thickBot="1">
      <c r="BJ57242" s="138"/>
      <c r="BK57242" s="138"/>
      <c r="BL57242" s="138"/>
      <c r="BM57242" s="138"/>
    </row>
    <row r="57243" spans="62:65" ht="13" thickBot="1">
      <c r="BJ57243" s="138"/>
      <c r="BK57243" s="138"/>
      <c r="BL57243" s="138"/>
      <c r="BM57243" s="138"/>
    </row>
    <row r="57244" spans="62:65" ht="13" thickBot="1">
      <c r="BJ57244" s="138"/>
      <c r="BK57244" s="138"/>
      <c r="BL57244" s="138"/>
      <c r="BM57244" s="138"/>
    </row>
    <row r="57245" spans="62:65" ht="13" thickBot="1">
      <c r="BJ57245" s="138"/>
      <c r="BK57245" s="138"/>
      <c r="BL57245" s="138"/>
      <c r="BM57245" s="138"/>
    </row>
    <row r="57246" spans="62:65" ht="13" thickBot="1">
      <c r="BJ57246" s="138"/>
      <c r="BK57246" s="138"/>
      <c r="BL57246" s="138"/>
      <c r="BM57246" s="138"/>
    </row>
    <row r="57247" spans="62:65" ht="13" thickBot="1">
      <c r="BJ57247" s="138"/>
      <c r="BK57247" s="138"/>
      <c r="BL57247" s="138"/>
      <c r="BM57247" s="138"/>
    </row>
    <row r="57248" spans="62:65" ht="13" thickBot="1">
      <c r="BJ57248" s="138"/>
      <c r="BK57248" s="138"/>
      <c r="BL57248" s="138"/>
      <c r="BM57248" s="138"/>
    </row>
    <row r="57249" spans="62:65" ht="13" thickBot="1">
      <c r="BJ57249" s="138"/>
      <c r="BK57249" s="138"/>
      <c r="BL57249" s="138"/>
      <c r="BM57249" s="138"/>
    </row>
    <row r="57250" spans="62:65" ht="13" thickBot="1">
      <c r="BJ57250" s="138"/>
      <c r="BK57250" s="138"/>
      <c r="BL57250" s="138"/>
      <c r="BM57250" s="138"/>
    </row>
    <row r="57251" spans="62:65" ht="13" thickBot="1">
      <c r="BJ57251" s="138"/>
      <c r="BK57251" s="138"/>
      <c r="BL57251" s="138"/>
      <c r="BM57251" s="138"/>
    </row>
    <row r="57252" spans="62:65" ht="13" thickBot="1">
      <c r="BJ57252" s="138"/>
      <c r="BK57252" s="138"/>
      <c r="BL57252" s="138"/>
      <c r="BM57252" s="138"/>
    </row>
    <row r="57253" spans="62:65" ht="13" thickBot="1">
      <c r="BJ57253" s="138"/>
      <c r="BK57253" s="138"/>
      <c r="BL57253" s="138"/>
      <c r="BM57253" s="138"/>
    </row>
    <row r="57254" spans="62:65" ht="13" thickBot="1">
      <c r="BJ57254" s="138"/>
      <c r="BK57254" s="138"/>
      <c r="BL57254" s="138"/>
      <c r="BM57254" s="138"/>
    </row>
    <row r="57255" spans="62:65" ht="13" thickBot="1">
      <c r="BJ57255" s="138"/>
      <c r="BK57255" s="138"/>
      <c r="BL57255" s="138"/>
      <c r="BM57255" s="138"/>
    </row>
    <row r="57256" spans="62:65" ht="13" thickBot="1">
      <c r="BJ57256" s="138"/>
      <c r="BK57256" s="138"/>
      <c r="BL57256" s="138"/>
      <c r="BM57256" s="138"/>
    </row>
    <row r="57257" spans="62:65" ht="13" thickBot="1">
      <c r="BJ57257" s="138"/>
      <c r="BK57257" s="138"/>
      <c r="BL57257" s="138"/>
      <c r="BM57257" s="138"/>
    </row>
    <row r="57258" spans="62:65" ht="13" thickBot="1">
      <c r="BJ57258" s="138"/>
      <c r="BK57258" s="138"/>
      <c r="BL57258" s="138"/>
      <c r="BM57258" s="138"/>
    </row>
    <row r="57259" spans="62:65" ht="13" thickBot="1">
      <c r="BJ57259" s="138"/>
      <c r="BK57259" s="138"/>
      <c r="BL57259" s="138"/>
      <c r="BM57259" s="138"/>
    </row>
    <row r="57260" spans="62:65" ht="13" thickBot="1">
      <c r="BJ57260" s="138"/>
      <c r="BK57260" s="138"/>
      <c r="BL57260" s="138"/>
      <c r="BM57260" s="138"/>
    </row>
    <row r="57261" spans="62:65" ht="13" thickBot="1">
      <c r="BJ57261" s="138"/>
      <c r="BK57261" s="138"/>
      <c r="BL57261" s="138"/>
      <c r="BM57261" s="138"/>
    </row>
    <row r="57262" spans="62:65" ht="13" thickBot="1">
      <c r="BJ57262" s="138"/>
      <c r="BK57262" s="138"/>
      <c r="BL57262" s="138"/>
      <c r="BM57262" s="138"/>
    </row>
    <row r="57263" spans="62:65" ht="13" thickBot="1">
      <c r="BJ57263" s="138"/>
      <c r="BK57263" s="138"/>
      <c r="BL57263" s="138"/>
      <c r="BM57263" s="138"/>
    </row>
    <row r="57264" spans="62:65" ht="13" thickBot="1">
      <c r="BJ57264" s="138"/>
      <c r="BK57264" s="138"/>
      <c r="BL57264" s="138"/>
      <c r="BM57264" s="138"/>
    </row>
    <row r="57265" spans="62:65" ht="13" thickBot="1">
      <c r="BJ57265" s="138"/>
      <c r="BK57265" s="138"/>
      <c r="BL57265" s="138"/>
      <c r="BM57265" s="138"/>
    </row>
    <row r="57266" spans="62:65" ht="13" thickBot="1">
      <c r="BJ57266" s="138"/>
      <c r="BK57266" s="138"/>
      <c r="BL57266" s="138"/>
      <c r="BM57266" s="138"/>
    </row>
    <row r="57267" spans="62:65" ht="13" thickBot="1">
      <c r="BJ57267" s="138"/>
      <c r="BK57267" s="138"/>
      <c r="BL57267" s="138"/>
      <c r="BM57267" s="138"/>
    </row>
    <row r="57268" spans="62:65" ht="13" thickBot="1">
      <c r="BJ57268" s="138"/>
      <c r="BK57268" s="138"/>
      <c r="BL57268" s="138"/>
      <c r="BM57268" s="138"/>
    </row>
    <row r="57269" spans="62:65" ht="13" thickBot="1">
      <c r="BJ57269" s="138"/>
      <c r="BK57269" s="138"/>
      <c r="BL57269" s="138"/>
      <c r="BM57269" s="138"/>
    </row>
    <row r="57270" spans="62:65" ht="13" thickBot="1">
      <c r="BJ57270" s="138"/>
      <c r="BK57270" s="138"/>
      <c r="BL57270" s="138"/>
      <c r="BM57270" s="138"/>
    </row>
    <row r="57271" spans="62:65" ht="13" thickBot="1">
      <c r="BJ57271" s="138"/>
      <c r="BK57271" s="138"/>
      <c r="BL57271" s="138"/>
      <c r="BM57271" s="138"/>
    </row>
    <row r="57272" spans="62:65" ht="13" thickBot="1">
      <c r="BJ57272" s="138"/>
      <c r="BK57272" s="138"/>
      <c r="BL57272" s="138"/>
      <c r="BM57272" s="138"/>
    </row>
    <row r="57273" spans="62:65" ht="13" thickBot="1">
      <c r="BJ57273" s="138"/>
      <c r="BK57273" s="138"/>
      <c r="BL57273" s="138"/>
      <c r="BM57273" s="138"/>
    </row>
    <row r="57274" spans="62:65" ht="13" thickBot="1">
      <c r="BJ57274" s="138"/>
      <c r="BK57274" s="138"/>
      <c r="BL57274" s="138"/>
      <c r="BM57274" s="138"/>
    </row>
    <row r="57275" spans="62:65" ht="13" thickBot="1">
      <c r="BJ57275" s="138"/>
      <c r="BK57275" s="138"/>
      <c r="BL57275" s="138"/>
      <c r="BM57275" s="138"/>
    </row>
    <row r="57276" spans="62:65" ht="13" thickBot="1">
      <c r="BJ57276" s="138"/>
      <c r="BK57276" s="138"/>
      <c r="BL57276" s="138"/>
      <c r="BM57276" s="138"/>
    </row>
    <row r="57277" spans="62:65" ht="13" thickBot="1">
      <c r="BJ57277" s="138"/>
      <c r="BK57277" s="138"/>
      <c r="BL57277" s="138"/>
      <c r="BM57277" s="138"/>
    </row>
    <row r="57278" spans="62:65" ht="13" thickBot="1">
      <c r="BJ57278" s="138"/>
      <c r="BK57278" s="138"/>
      <c r="BL57278" s="138"/>
      <c r="BM57278" s="138"/>
    </row>
    <row r="57279" spans="62:65" ht="13" thickBot="1">
      <c r="BJ57279" s="138"/>
      <c r="BK57279" s="138"/>
      <c r="BL57279" s="138"/>
      <c r="BM57279" s="138"/>
    </row>
    <row r="57280" spans="62:65" ht="13" thickBot="1">
      <c r="BJ57280" s="138"/>
      <c r="BK57280" s="138"/>
      <c r="BL57280" s="138"/>
      <c r="BM57280" s="138"/>
    </row>
    <row r="57281" spans="62:65" ht="13" thickBot="1">
      <c r="BJ57281" s="138"/>
      <c r="BK57281" s="138"/>
      <c r="BL57281" s="138"/>
      <c r="BM57281" s="138"/>
    </row>
    <row r="57282" spans="62:65" ht="13" thickBot="1">
      <c r="BJ57282" s="138"/>
      <c r="BK57282" s="138"/>
      <c r="BL57282" s="138"/>
      <c r="BM57282" s="138"/>
    </row>
    <row r="57283" spans="62:65" ht="13" thickBot="1">
      <c r="BJ57283" s="138"/>
      <c r="BK57283" s="138"/>
      <c r="BL57283" s="138"/>
      <c r="BM57283" s="138"/>
    </row>
    <row r="57284" spans="62:65" ht="13" thickBot="1">
      <c r="BJ57284" s="138"/>
      <c r="BK57284" s="138"/>
      <c r="BL57284" s="138"/>
      <c r="BM57284" s="138"/>
    </row>
    <row r="57285" spans="62:65" ht="13" thickBot="1">
      <c r="BJ57285" s="138"/>
      <c r="BK57285" s="138"/>
      <c r="BL57285" s="138"/>
      <c r="BM57285" s="138"/>
    </row>
    <row r="57286" spans="62:65" ht="13" thickBot="1">
      <c r="BJ57286" s="138"/>
      <c r="BK57286" s="138"/>
      <c r="BL57286" s="138"/>
      <c r="BM57286" s="138"/>
    </row>
    <row r="57287" spans="62:65" ht="13" thickBot="1">
      <c r="BJ57287" s="138"/>
      <c r="BK57287" s="138"/>
      <c r="BL57287" s="138"/>
      <c r="BM57287" s="138"/>
    </row>
    <row r="57288" spans="62:65" ht="13" thickBot="1">
      <c r="BJ57288" s="138"/>
      <c r="BK57288" s="138"/>
      <c r="BL57288" s="138"/>
      <c r="BM57288" s="138"/>
    </row>
    <row r="57289" spans="62:65" ht="13" thickBot="1">
      <c r="BJ57289" s="138"/>
      <c r="BK57289" s="138"/>
      <c r="BL57289" s="138"/>
      <c r="BM57289" s="138"/>
    </row>
    <row r="57290" spans="62:65" ht="13" thickBot="1">
      <c r="BJ57290" s="138"/>
      <c r="BK57290" s="138"/>
      <c r="BL57290" s="138"/>
      <c r="BM57290" s="138"/>
    </row>
    <row r="57291" spans="62:65" ht="13" thickBot="1">
      <c r="BJ57291" s="138"/>
      <c r="BK57291" s="138"/>
      <c r="BL57291" s="138"/>
      <c r="BM57291" s="138"/>
    </row>
    <row r="57292" spans="62:65" ht="13" thickBot="1">
      <c r="BJ57292" s="138"/>
      <c r="BK57292" s="138"/>
      <c r="BL57292" s="138"/>
      <c r="BM57292" s="138"/>
    </row>
    <row r="57293" spans="62:65" ht="13" thickBot="1">
      <c r="BJ57293" s="138"/>
      <c r="BK57293" s="138"/>
      <c r="BL57293" s="138"/>
      <c r="BM57293" s="138"/>
    </row>
    <row r="57294" spans="62:65" ht="13" thickBot="1">
      <c r="BJ57294" s="138"/>
      <c r="BK57294" s="138"/>
      <c r="BL57294" s="138"/>
      <c r="BM57294" s="138"/>
    </row>
    <row r="57295" spans="62:65" ht="13" thickBot="1">
      <c r="BJ57295" s="138"/>
      <c r="BK57295" s="138"/>
      <c r="BL57295" s="138"/>
      <c r="BM57295" s="138"/>
    </row>
    <row r="57296" spans="62:65" ht="13" thickBot="1">
      <c r="BJ57296" s="138"/>
      <c r="BK57296" s="138"/>
      <c r="BL57296" s="138"/>
      <c r="BM57296" s="138"/>
    </row>
    <row r="57297" spans="62:65" ht="13" thickBot="1">
      <c r="BJ57297" s="138"/>
      <c r="BK57297" s="138"/>
      <c r="BL57297" s="138"/>
      <c r="BM57297" s="138"/>
    </row>
    <row r="57298" spans="62:65" ht="13" thickBot="1">
      <c r="BJ57298" s="138"/>
      <c r="BK57298" s="138"/>
      <c r="BL57298" s="138"/>
      <c r="BM57298" s="138"/>
    </row>
    <row r="57299" spans="62:65" ht="13" thickBot="1">
      <c r="BJ57299" s="138"/>
      <c r="BK57299" s="138"/>
      <c r="BL57299" s="138"/>
      <c r="BM57299" s="138"/>
    </row>
    <row r="57300" spans="62:65" ht="13" thickBot="1">
      <c r="BJ57300" s="138"/>
      <c r="BK57300" s="138"/>
      <c r="BL57300" s="138"/>
      <c r="BM57300" s="138"/>
    </row>
    <row r="57301" spans="62:65" ht="13" thickBot="1">
      <c r="BJ57301" s="138"/>
      <c r="BK57301" s="138"/>
      <c r="BL57301" s="138"/>
      <c r="BM57301" s="138"/>
    </row>
    <row r="57302" spans="62:65" ht="13" thickBot="1">
      <c r="BJ57302" s="138"/>
      <c r="BK57302" s="138"/>
      <c r="BL57302" s="138"/>
      <c r="BM57302" s="138"/>
    </row>
    <row r="57303" spans="62:65" ht="13" thickBot="1">
      <c r="BJ57303" s="138"/>
      <c r="BK57303" s="138"/>
      <c r="BL57303" s="138"/>
      <c r="BM57303" s="138"/>
    </row>
    <row r="57304" spans="62:65" ht="13" thickBot="1">
      <c r="BJ57304" s="138"/>
      <c r="BK57304" s="138"/>
      <c r="BL57304" s="138"/>
      <c r="BM57304" s="138"/>
    </row>
    <row r="57305" spans="62:65" ht="13" thickBot="1">
      <c r="BJ57305" s="138"/>
      <c r="BK57305" s="138"/>
      <c r="BL57305" s="138"/>
      <c r="BM57305" s="138"/>
    </row>
    <row r="57306" spans="62:65" ht="13" thickBot="1">
      <c r="BJ57306" s="138"/>
      <c r="BK57306" s="138"/>
      <c r="BL57306" s="138"/>
      <c r="BM57306" s="138"/>
    </row>
    <row r="57307" spans="62:65" ht="13" thickBot="1">
      <c r="BJ57307" s="138"/>
      <c r="BK57307" s="138"/>
      <c r="BL57307" s="138"/>
      <c r="BM57307" s="138"/>
    </row>
    <row r="57308" spans="62:65" ht="13" thickBot="1">
      <c r="BJ57308" s="138"/>
      <c r="BK57308" s="138"/>
      <c r="BL57308" s="138"/>
      <c r="BM57308" s="138"/>
    </row>
    <row r="57309" spans="62:65" ht="13" thickBot="1">
      <c r="BJ57309" s="138"/>
      <c r="BK57309" s="138"/>
      <c r="BL57309" s="138"/>
      <c r="BM57309" s="138"/>
    </row>
    <row r="57310" spans="62:65" ht="13" thickBot="1">
      <c r="BJ57310" s="138"/>
      <c r="BK57310" s="138"/>
      <c r="BL57310" s="138"/>
      <c r="BM57310" s="138"/>
    </row>
    <row r="57311" spans="62:65" ht="13" thickBot="1">
      <c r="BJ57311" s="138"/>
      <c r="BK57311" s="138"/>
      <c r="BL57311" s="138"/>
      <c r="BM57311" s="138"/>
    </row>
    <row r="57312" spans="62:65" ht="13" thickBot="1">
      <c r="BJ57312" s="138"/>
      <c r="BK57312" s="138"/>
      <c r="BL57312" s="138"/>
      <c r="BM57312" s="138"/>
    </row>
    <row r="57313" spans="62:65" ht="13" thickBot="1">
      <c r="BJ57313" s="138"/>
      <c r="BK57313" s="138"/>
      <c r="BL57313" s="138"/>
      <c r="BM57313" s="138"/>
    </row>
    <row r="57314" spans="62:65" ht="13" thickBot="1">
      <c r="BJ57314" s="138"/>
      <c r="BK57314" s="138"/>
      <c r="BL57314" s="138"/>
      <c r="BM57314" s="138"/>
    </row>
    <row r="57315" spans="62:65" ht="13" thickBot="1">
      <c r="BJ57315" s="138"/>
      <c r="BK57315" s="138"/>
      <c r="BL57315" s="138"/>
      <c r="BM57315" s="138"/>
    </row>
    <row r="57316" spans="62:65" ht="13" thickBot="1">
      <c r="BJ57316" s="138"/>
      <c r="BK57316" s="138"/>
      <c r="BL57316" s="138"/>
      <c r="BM57316" s="138"/>
    </row>
    <row r="57317" spans="62:65" ht="13" thickBot="1">
      <c r="BJ57317" s="138"/>
      <c r="BK57317" s="138"/>
      <c r="BL57317" s="138"/>
      <c r="BM57317" s="138"/>
    </row>
    <row r="57318" spans="62:65" ht="13" thickBot="1">
      <c r="BJ57318" s="138"/>
      <c r="BK57318" s="138"/>
      <c r="BL57318" s="138"/>
      <c r="BM57318" s="138"/>
    </row>
    <row r="57319" spans="62:65" ht="13" thickBot="1">
      <c r="BJ57319" s="138"/>
      <c r="BK57319" s="138"/>
      <c r="BL57319" s="138"/>
      <c r="BM57319" s="138"/>
    </row>
    <row r="57320" spans="62:65" ht="13" thickBot="1">
      <c r="BJ57320" s="138"/>
      <c r="BK57320" s="138"/>
      <c r="BL57320" s="138"/>
      <c r="BM57320" s="138"/>
    </row>
    <row r="57321" spans="62:65" ht="13" thickBot="1">
      <c r="BJ57321" s="138"/>
      <c r="BK57321" s="138"/>
      <c r="BL57321" s="138"/>
      <c r="BM57321" s="138"/>
    </row>
    <row r="57322" spans="62:65" ht="13" thickBot="1">
      <c r="BJ57322" s="138"/>
      <c r="BK57322" s="138"/>
      <c r="BL57322" s="138"/>
      <c r="BM57322" s="138"/>
    </row>
    <row r="57323" spans="62:65" ht="13" thickBot="1">
      <c r="BJ57323" s="138"/>
      <c r="BK57323" s="138"/>
      <c r="BL57323" s="138"/>
      <c r="BM57323" s="138"/>
    </row>
    <row r="57324" spans="62:65" ht="13" thickBot="1">
      <c r="BJ57324" s="138"/>
      <c r="BK57324" s="138"/>
      <c r="BL57324" s="138"/>
      <c r="BM57324" s="138"/>
    </row>
    <row r="57325" spans="62:65" ht="13" thickBot="1">
      <c r="BJ57325" s="138"/>
      <c r="BK57325" s="138"/>
      <c r="BL57325" s="138"/>
      <c r="BM57325" s="138"/>
    </row>
    <row r="57326" spans="62:65" ht="13" thickBot="1">
      <c r="BJ57326" s="138"/>
      <c r="BK57326" s="138"/>
      <c r="BL57326" s="138"/>
      <c r="BM57326" s="138"/>
    </row>
    <row r="57327" spans="62:65" ht="13" thickBot="1">
      <c r="BJ57327" s="138"/>
      <c r="BK57327" s="138"/>
      <c r="BL57327" s="138"/>
      <c r="BM57327" s="138"/>
    </row>
    <row r="57328" spans="62:65" ht="13" thickBot="1">
      <c r="BJ57328" s="138"/>
      <c r="BK57328" s="138"/>
      <c r="BL57328" s="138"/>
      <c r="BM57328" s="138"/>
    </row>
    <row r="57329" spans="62:65" ht="13" thickBot="1">
      <c r="BJ57329" s="138"/>
      <c r="BK57329" s="138"/>
      <c r="BL57329" s="138"/>
      <c r="BM57329" s="138"/>
    </row>
    <row r="57330" spans="62:65" ht="13" thickBot="1">
      <c r="BJ57330" s="138"/>
      <c r="BK57330" s="138"/>
      <c r="BL57330" s="138"/>
      <c r="BM57330" s="138"/>
    </row>
    <row r="57331" spans="62:65" ht="13" thickBot="1">
      <c r="BJ57331" s="138"/>
      <c r="BK57331" s="138"/>
      <c r="BL57331" s="138"/>
      <c r="BM57331" s="138"/>
    </row>
    <row r="57332" spans="62:65" ht="13" thickBot="1">
      <c r="BJ57332" s="138"/>
      <c r="BK57332" s="138"/>
      <c r="BL57332" s="138"/>
      <c r="BM57332" s="138"/>
    </row>
    <row r="57333" spans="62:65" ht="13" thickBot="1">
      <c r="BJ57333" s="138"/>
      <c r="BK57333" s="138"/>
      <c r="BL57333" s="138"/>
      <c r="BM57333" s="138"/>
    </row>
    <row r="57334" spans="62:65" ht="13" thickBot="1">
      <c r="BJ57334" s="138"/>
      <c r="BK57334" s="138"/>
      <c r="BL57334" s="138"/>
      <c r="BM57334" s="138"/>
    </row>
    <row r="57335" spans="62:65" ht="13" thickBot="1">
      <c r="BJ57335" s="138"/>
      <c r="BK57335" s="138"/>
      <c r="BL57335" s="138"/>
      <c r="BM57335" s="138"/>
    </row>
    <row r="57336" spans="62:65" ht="13" thickBot="1">
      <c r="BJ57336" s="138"/>
      <c r="BK57336" s="138"/>
      <c r="BL57336" s="138"/>
      <c r="BM57336" s="138"/>
    </row>
    <row r="57337" spans="62:65" ht="13" thickBot="1">
      <c r="BJ57337" s="138"/>
      <c r="BK57337" s="138"/>
      <c r="BL57337" s="138"/>
      <c r="BM57337" s="138"/>
    </row>
    <row r="57338" spans="62:65" ht="13" thickBot="1">
      <c r="BJ57338" s="138"/>
      <c r="BK57338" s="138"/>
      <c r="BL57338" s="138"/>
      <c r="BM57338" s="138"/>
    </row>
    <row r="57339" spans="62:65" ht="13" thickBot="1">
      <c r="BJ57339" s="138"/>
      <c r="BK57339" s="138"/>
      <c r="BL57339" s="138"/>
      <c r="BM57339" s="138"/>
    </row>
    <row r="57340" spans="62:65" ht="13" thickBot="1">
      <c r="BJ57340" s="138"/>
      <c r="BK57340" s="138"/>
      <c r="BL57340" s="138"/>
      <c r="BM57340" s="138"/>
    </row>
    <row r="57341" spans="62:65" ht="13" thickBot="1">
      <c r="BJ57341" s="138"/>
      <c r="BK57341" s="138"/>
      <c r="BL57341" s="138"/>
      <c r="BM57341" s="138"/>
    </row>
    <row r="57342" spans="62:65" ht="13" thickBot="1">
      <c r="BJ57342" s="138"/>
      <c r="BK57342" s="138"/>
      <c r="BL57342" s="138"/>
      <c r="BM57342" s="138"/>
    </row>
    <row r="57343" spans="62:65" ht="13" thickBot="1">
      <c r="BJ57343" s="138"/>
      <c r="BK57343" s="138"/>
      <c r="BL57343" s="138"/>
      <c r="BM57343" s="138"/>
    </row>
    <row r="57344" spans="62:65" ht="13" thickBot="1">
      <c r="BJ57344" s="138"/>
      <c r="BK57344" s="138"/>
      <c r="BL57344" s="138"/>
      <c r="BM57344" s="138"/>
    </row>
    <row r="57345" spans="62:65" ht="13" thickBot="1">
      <c r="BJ57345" s="138"/>
      <c r="BK57345" s="138"/>
      <c r="BL57345" s="138"/>
      <c r="BM57345" s="138"/>
    </row>
    <row r="57346" spans="62:65" ht="13" thickBot="1">
      <c r="BJ57346" s="138"/>
      <c r="BK57346" s="138"/>
      <c r="BL57346" s="138"/>
      <c r="BM57346" s="138"/>
    </row>
    <row r="57347" spans="62:65" ht="13" thickBot="1">
      <c r="BJ57347" s="138"/>
      <c r="BK57347" s="138"/>
      <c r="BL57347" s="138"/>
      <c r="BM57347" s="138"/>
    </row>
    <row r="57348" spans="62:65" ht="13" thickBot="1">
      <c r="BJ57348" s="138"/>
      <c r="BK57348" s="138"/>
      <c r="BL57348" s="138"/>
      <c r="BM57348" s="138"/>
    </row>
    <row r="57349" spans="62:65" ht="13" thickBot="1">
      <c r="BJ57349" s="138"/>
      <c r="BK57349" s="138"/>
      <c r="BL57349" s="138"/>
      <c r="BM57349" s="138"/>
    </row>
    <row r="57350" spans="62:65" ht="13" thickBot="1">
      <c r="BJ57350" s="138"/>
      <c r="BK57350" s="138"/>
      <c r="BL57350" s="138"/>
      <c r="BM57350" s="138"/>
    </row>
    <row r="57351" spans="62:65" ht="13" thickBot="1">
      <c r="BJ57351" s="138"/>
      <c r="BK57351" s="138"/>
      <c r="BL57351" s="138"/>
      <c r="BM57351" s="138"/>
    </row>
    <row r="57352" spans="62:65" ht="13" thickBot="1">
      <c r="BJ57352" s="138"/>
      <c r="BK57352" s="138"/>
      <c r="BL57352" s="138"/>
      <c r="BM57352" s="138"/>
    </row>
    <row r="57353" spans="62:65" ht="13" thickBot="1">
      <c r="BJ57353" s="138"/>
      <c r="BK57353" s="138"/>
      <c r="BL57353" s="138"/>
      <c r="BM57353" s="138"/>
    </row>
    <row r="57354" spans="62:65" ht="13" thickBot="1">
      <c r="BJ57354" s="138"/>
      <c r="BK57354" s="138"/>
      <c r="BL57354" s="138"/>
      <c r="BM57354" s="138"/>
    </row>
    <row r="57355" spans="62:65" ht="13" thickBot="1">
      <c r="BJ57355" s="138"/>
      <c r="BK57355" s="138"/>
      <c r="BL57355" s="138"/>
      <c r="BM57355" s="138"/>
    </row>
    <row r="57356" spans="62:65" ht="13" thickBot="1">
      <c r="BJ57356" s="138"/>
      <c r="BK57356" s="138"/>
      <c r="BL57356" s="138"/>
      <c r="BM57356" s="138"/>
    </row>
    <row r="57357" spans="62:65" ht="13" thickBot="1">
      <c r="BJ57357" s="138"/>
      <c r="BK57357" s="138"/>
      <c r="BL57357" s="138"/>
      <c r="BM57357" s="138"/>
    </row>
    <row r="57358" spans="62:65" ht="13" thickBot="1">
      <c r="BJ57358" s="138"/>
      <c r="BK57358" s="138"/>
      <c r="BL57358" s="138"/>
      <c r="BM57358" s="138"/>
    </row>
    <row r="57359" spans="62:65" ht="13" thickBot="1">
      <c r="BJ57359" s="138"/>
      <c r="BK57359" s="138"/>
      <c r="BL57359" s="138"/>
      <c r="BM57359" s="138"/>
    </row>
    <row r="57360" spans="62:65" ht="13" thickBot="1">
      <c r="BJ57360" s="138"/>
      <c r="BK57360" s="138"/>
      <c r="BL57360" s="138"/>
      <c r="BM57360" s="138"/>
    </row>
    <row r="57361" spans="62:65" ht="13" thickBot="1">
      <c r="BJ57361" s="138"/>
      <c r="BK57361" s="138"/>
      <c r="BL57361" s="138"/>
      <c r="BM57361" s="138"/>
    </row>
    <row r="57362" spans="62:65" ht="13" thickBot="1">
      <c r="BJ57362" s="138"/>
      <c r="BK57362" s="138"/>
      <c r="BL57362" s="138"/>
      <c r="BM57362" s="138"/>
    </row>
    <row r="57363" spans="62:65" ht="13" thickBot="1">
      <c r="BJ57363" s="138"/>
      <c r="BK57363" s="138"/>
      <c r="BL57363" s="138"/>
      <c r="BM57363" s="138"/>
    </row>
    <row r="57364" spans="62:65" ht="13" thickBot="1">
      <c r="BJ57364" s="138"/>
      <c r="BK57364" s="138"/>
      <c r="BL57364" s="138"/>
      <c r="BM57364" s="138"/>
    </row>
    <row r="57365" spans="62:65" ht="13" thickBot="1">
      <c r="BJ57365" s="138"/>
      <c r="BK57365" s="138"/>
      <c r="BL57365" s="138"/>
      <c r="BM57365" s="138"/>
    </row>
    <row r="57366" spans="62:65" ht="13" thickBot="1">
      <c r="BJ57366" s="138"/>
      <c r="BK57366" s="138"/>
      <c r="BL57366" s="138"/>
      <c r="BM57366" s="138"/>
    </row>
    <row r="57367" spans="62:65" ht="13" thickBot="1">
      <c r="BJ57367" s="138"/>
      <c r="BK57367" s="138"/>
      <c r="BL57367" s="138"/>
      <c r="BM57367" s="138"/>
    </row>
    <row r="57368" spans="62:65" ht="13" thickBot="1">
      <c r="BJ57368" s="138"/>
      <c r="BK57368" s="138"/>
      <c r="BL57368" s="138"/>
      <c r="BM57368" s="138"/>
    </row>
    <row r="57369" spans="62:65" ht="13" thickBot="1">
      <c r="BJ57369" s="138"/>
      <c r="BK57369" s="138"/>
      <c r="BL57369" s="138"/>
      <c r="BM57369" s="138"/>
    </row>
    <row r="57370" spans="62:65" ht="13" thickBot="1">
      <c r="BJ57370" s="138"/>
      <c r="BK57370" s="138"/>
      <c r="BL57370" s="138"/>
      <c r="BM57370" s="138"/>
    </row>
    <row r="57371" spans="62:65" ht="13" thickBot="1">
      <c r="BJ57371" s="138"/>
      <c r="BK57371" s="138"/>
      <c r="BL57371" s="138"/>
      <c r="BM57371" s="138"/>
    </row>
    <row r="57372" spans="62:65" ht="13" thickBot="1">
      <c r="BJ57372" s="138"/>
      <c r="BK57372" s="138"/>
      <c r="BL57372" s="138"/>
      <c r="BM57372" s="138"/>
    </row>
    <row r="57373" spans="62:65" ht="13" thickBot="1">
      <c r="BJ57373" s="138"/>
      <c r="BK57373" s="138"/>
      <c r="BL57373" s="138"/>
      <c r="BM57373" s="138"/>
    </row>
    <row r="57374" spans="62:65" ht="13" thickBot="1">
      <c r="BJ57374" s="138"/>
      <c r="BK57374" s="138"/>
      <c r="BL57374" s="138"/>
      <c r="BM57374" s="138"/>
    </row>
    <row r="57375" spans="62:65" ht="13" thickBot="1">
      <c r="BJ57375" s="138"/>
      <c r="BK57375" s="138"/>
      <c r="BL57375" s="138"/>
      <c r="BM57375" s="138"/>
    </row>
    <row r="57376" spans="62:65" ht="13" thickBot="1">
      <c r="BJ57376" s="138"/>
      <c r="BK57376" s="138"/>
      <c r="BL57376" s="138"/>
      <c r="BM57376" s="138"/>
    </row>
    <row r="57377" spans="62:65" ht="13" thickBot="1">
      <c r="BJ57377" s="138"/>
      <c r="BK57377" s="138"/>
      <c r="BL57377" s="138"/>
      <c r="BM57377" s="138"/>
    </row>
    <row r="57378" spans="62:65" ht="13" thickBot="1">
      <c r="BJ57378" s="138"/>
      <c r="BK57378" s="138"/>
      <c r="BL57378" s="138"/>
      <c r="BM57378" s="138"/>
    </row>
    <row r="57379" spans="62:65" ht="13" thickBot="1">
      <c r="BJ57379" s="138"/>
      <c r="BK57379" s="138"/>
      <c r="BL57379" s="138"/>
      <c r="BM57379" s="138"/>
    </row>
    <row r="57380" spans="62:65" ht="13" thickBot="1">
      <c r="BJ57380" s="138"/>
      <c r="BK57380" s="138"/>
      <c r="BL57380" s="138"/>
      <c r="BM57380" s="138"/>
    </row>
    <row r="57381" spans="62:65" ht="13" thickBot="1">
      <c r="BJ57381" s="138"/>
      <c r="BK57381" s="138"/>
      <c r="BL57381" s="138"/>
      <c r="BM57381" s="138"/>
    </row>
    <row r="57382" spans="62:65" ht="13" thickBot="1">
      <c r="BJ57382" s="138"/>
      <c r="BK57382" s="138"/>
      <c r="BL57382" s="138"/>
      <c r="BM57382" s="138"/>
    </row>
    <row r="57383" spans="62:65" ht="13" thickBot="1">
      <c r="BJ57383" s="138"/>
      <c r="BK57383" s="138"/>
      <c r="BL57383" s="138"/>
      <c r="BM57383" s="138"/>
    </row>
    <row r="57384" spans="62:65" ht="13" thickBot="1">
      <c r="BJ57384" s="138"/>
      <c r="BK57384" s="138"/>
      <c r="BL57384" s="138"/>
      <c r="BM57384" s="138"/>
    </row>
    <row r="57385" spans="62:65" ht="13" thickBot="1">
      <c r="BJ57385" s="138"/>
      <c r="BK57385" s="138"/>
      <c r="BL57385" s="138"/>
      <c r="BM57385" s="138"/>
    </row>
    <row r="57386" spans="62:65" ht="13" thickBot="1">
      <c r="BJ57386" s="138"/>
      <c r="BK57386" s="138"/>
      <c r="BL57386" s="138"/>
      <c r="BM57386" s="138"/>
    </row>
    <row r="57387" spans="62:65" ht="13" thickBot="1">
      <c r="BJ57387" s="138"/>
      <c r="BK57387" s="138"/>
      <c r="BL57387" s="138"/>
      <c r="BM57387" s="138"/>
    </row>
    <row r="57388" spans="62:65" ht="13" thickBot="1">
      <c r="BJ57388" s="138"/>
      <c r="BK57388" s="138"/>
      <c r="BL57388" s="138"/>
      <c r="BM57388" s="138"/>
    </row>
    <row r="57389" spans="62:65" ht="13" thickBot="1">
      <c r="BJ57389" s="138"/>
      <c r="BK57389" s="138"/>
      <c r="BL57389" s="138"/>
      <c r="BM57389" s="138"/>
    </row>
    <row r="57390" spans="62:65" ht="13" thickBot="1">
      <c r="BJ57390" s="138"/>
      <c r="BK57390" s="138"/>
      <c r="BL57390" s="138"/>
      <c r="BM57390" s="138"/>
    </row>
    <row r="57391" spans="62:65" ht="13" thickBot="1">
      <c r="BJ57391" s="138"/>
      <c r="BK57391" s="138"/>
      <c r="BL57391" s="138"/>
      <c r="BM57391" s="138"/>
    </row>
    <row r="57392" spans="62:65" ht="13" thickBot="1">
      <c r="BJ57392" s="138"/>
      <c r="BK57392" s="138"/>
      <c r="BL57392" s="138"/>
      <c r="BM57392" s="138"/>
    </row>
    <row r="57393" spans="62:65" ht="13" thickBot="1">
      <c r="BJ57393" s="138"/>
      <c r="BK57393" s="138"/>
      <c r="BL57393" s="138"/>
      <c r="BM57393" s="138"/>
    </row>
    <row r="57394" spans="62:65" ht="13" thickBot="1">
      <c r="BJ57394" s="138"/>
      <c r="BK57394" s="138"/>
      <c r="BL57394" s="138"/>
      <c r="BM57394" s="138"/>
    </row>
    <row r="57395" spans="62:65" ht="13" thickBot="1">
      <c r="BJ57395" s="138"/>
      <c r="BK57395" s="138"/>
      <c r="BL57395" s="138"/>
      <c r="BM57395" s="138"/>
    </row>
    <row r="57396" spans="62:65" ht="13" thickBot="1">
      <c r="BJ57396" s="138"/>
      <c r="BK57396" s="138"/>
      <c r="BL57396" s="138"/>
      <c r="BM57396" s="138"/>
    </row>
    <row r="57397" spans="62:65" ht="13" thickBot="1">
      <c r="BJ57397" s="138"/>
      <c r="BK57397" s="138"/>
      <c r="BL57397" s="138"/>
      <c r="BM57397" s="138"/>
    </row>
    <row r="57398" spans="62:65" ht="13" thickBot="1">
      <c r="BJ57398" s="138"/>
      <c r="BK57398" s="138"/>
      <c r="BL57398" s="138"/>
      <c r="BM57398" s="138"/>
    </row>
    <row r="57399" spans="62:65" ht="13" thickBot="1">
      <c r="BJ57399" s="138"/>
      <c r="BK57399" s="138"/>
      <c r="BL57399" s="138"/>
      <c r="BM57399" s="138"/>
    </row>
    <row r="57400" spans="62:65" ht="13" thickBot="1">
      <c r="BJ57400" s="138"/>
      <c r="BK57400" s="138"/>
      <c r="BL57400" s="138"/>
      <c r="BM57400" s="138"/>
    </row>
    <row r="57401" spans="62:65" ht="13" thickBot="1">
      <c r="BJ57401" s="138"/>
      <c r="BK57401" s="138"/>
      <c r="BL57401" s="138"/>
      <c r="BM57401" s="138"/>
    </row>
    <row r="57402" spans="62:65" ht="13" thickBot="1">
      <c r="BJ57402" s="138"/>
      <c r="BK57402" s="138"/>
      <c r="BL57402" s="138"/>
      <c r="BM57402" s="138"/>
    </row>
    <row r="57403" spans="62:65" ht="13" thickBot="1">
      <c r="BJ57403" s="138"/>
      <c r="BK57403" s="138"/>
      <c r="BL57403" s="138"/>
      <c r="BM57403" s="138"/>
    </row>
    <row r="57404" spans="62:65" ht="13" thickBot="1">
      <c r="BJ57404" s="138"/>
      <c r="BK57404" s="138"/>
      <c r="BL57404" s="138"/>
      <c r="BM57404" s="138"/>
    </row>
    <row r="57405" spans="62:65" ht="13" thickBot="1">
      <c r="BJ57405" s="138"/>
      <c r="BK57405" s="138"/>
      <c r="BL57405" s="138"/>
      <c r="BM57405" s="138"/>
    </row>
    <row r="57406" spans="62:65" ht="13" thickBot="1">
      <c r="BJ57406" s="138"/>
      <c r="BK57406" s="138"/>
      <c r="BL57406" s="138"/>
      <c r="BM57406" s="138"/>
    </row>
    <row r="57407" spans="62:65" ht="13" thickBot="1">
      <c r="BJ57407" s="138"/>
      <c r="BK57407" s="138"/>
      <c r="BL57407" s="138"/>
      <c r="BM57407" s="138"/>
    </row>
    <row r="57408" spans="62:65" ht="13" thickBot="1">
      <c r="BJ57408" s="138"/>
      <c r="BK57408" s="138"/>
      <c r="BL57408" s="138"/>
      <c r="BM57408" s="138"/>
    </row>
    <row r="57409" spans="62:65" ht="13" thickBot="1">
      <c r="BJ57409" s="138"/>
      <c r="BK57409" s="138"/>
      <c r="BL57409" s="138"/>
      <c r="BM57409" s="138"/>
    </row>
    <row r="57410" spans="62:65" ht="13" thickBot="1">
      <c r="BJ57410" s="138"/>
      <c r="BK57410" s="138"/>
      <c r="BL57410" s="138"/>
      <c r="BM57410" s="138"/>
    </row>
    <row r="57411" spans="62:65" ht="13" thickBot="1">
      <c r="BJ57411" s="138"/>
      <c r="BK57411" s="138"/>
      <c r="BL57411" s="138"/>
      <c r="BM57411" s="138"/>
    </row>
    <row r="57412" spans="62:65" ht="13" thickBot="1">
      <c r="BJ57412" s="138"/>
      <c r="BK57412" s="138"/>
      <c r="BL57412" s="138"/>
      <c r="BM57412" s="138"/>
    </row>
    <row r="57413" spans="62:65" ht="13" thickBot="1">
      <c r="BJ57413" s="138"/>
      <c r="BK57413" s="138"/>
      <c r="BL57413" s="138"/>
      <c r="BM57413" s="138"/>
    </row>
    <row r="57414" spans="62:65" ht="13" thickBot="1">
      <c r="BJ57414" s="138"/>
      <c r="BK57414" s="138"/>
      <c r="BL57414" s="138"/>
      <c r="BM57414" s="138"/>
    </row>
    <row r="57415" spans="62:65" ht="13" thickBot="1">
      <c r="BJ57415" s="138"/>
      <c r="BK57415" s="138"/>
      <c r="BL57415" s="138"/>
      <c r="BM57415" s="138"/>
    </row>
    <row r="57416" spans="62:65" ht="13" thickBot="1">
      <c r="BJ57416" s="138"/>
      <c r="BK57416" s="138"/>
      <c r="BL57416" s="138"/>
      <c r="BM57416" s="138"/>
    </row>
    <row r="57417" spans="62:65" ht="13" thickBot="1">
      <c r="BJ57417" s="138"/>
      <c r="BK57417" s="138"/>
      <c r="BL57417" s="138"/>
      <c r="BM57417" s="138"/>
    </row>
    <row r="57418" spans="62:65" ht="13" thickBot="1">
      <c r="BJ57418" s="138"/>
      <c r="BK57418" s="138"/>
      <c r="BL57418" s="138"/>
      <c r="BM57418" s="138"/>
    </row>
    <row r="57419" spans="62:65" ht="13" thickBot="1">
      <c r="BJ57419" s="138"/>
      <c r="BK57419" s="138"/>
      <c r="BL57419" s="138"/>
      <c r="BM57419" s="138"/>
    </row>
    <row r="57420" spans="62:65" ht="13" thickBot="1">
      <c r="BJ57420" s="138"/>
      <c r="BK57420" s="138"/>
      <c r="BL57420" s="138"/>
      <c r="BM57420" s="138"/>
    </row>
    <row r="57421" spans="62:65" ht="13" thickBot="1">
      <c r="BJ57421" s="138"/>
      <c r="BK57421" s="138"/>
      <c r="BL57421" s="138"/>
      <c r="BM57421" s="138"/>
    </row>
    <row r="57422" spans="62:65" ht="13" thickBot="1">
      <c r="BJ57422" s="138"/>
      <c r="BK57422" s="138"/>
      <c r="BL57422" s="138"/>
      <c r="BM57422" s="138"/>
    </row>
    <row r="57423" spans="62:65" ht="13" thickBot="1">
      <c r="BJ57423" s="138"/>
      <c r="BK57423" s="138"/>
      <c r="BL57423" s="138"/>
      <c r="BM57423" s="138"/>
    </row>
    <row r="57424" spans="62:65" ht="13" thickBot="1">
      <c r="BJ57424" s="138"/>
      <c r="BK57424" s="138"/>
      <c r="BL57424" s="138"/>
      <c r="BM57424" s="138"/>
    </row>
    <row r="57425" spans="62:65" ht="13" thickBot="1">
      <c r="BJ57425" s="138"/>
      <c r="BK57425" s="138"/>
      <c r="BL57425" s="138"/>
      <c r="BM57425" s="138"/>
    </row>
    <row r="57426" spans="62:65" ht="13" thickBot="1">
      <c r="BJ57426" s="138"/>
      <c r="BK57426" s="138"/>
      <c r="BL57426" s="138"/>
      <c r="BM57426" s="138"/>
    </row>
    <row r="57427" spans="62:65" ht="13" thickBot="1">
      <c r="BJ57427" s="138"/>
      <c r="BK57427" s="138"/>
      <c r="BL57427" s="138"/>
      <c r="BM57427" s="138"/>
    </row>
    <row r="57428" spans="62:65" ht="13" thickBot="1">
      <c r="BJ57428" s="138"/>
      <c r="BK57428" s="138"/>
      <c r="BL57428" s="138"/>
      <c r="BM57428" s="138"/>
    </row>
    <row r="57429" spans="62:65" ht="13" thickBot="1">
      <c r="BJ57429" s="138"/>
      <c r="BK57429" s="138"/>
      <c r="BL57429" s="138"/>
      <c r="BM57429" s="138"/>
    </row>
    <row r="57430" spans="62:65" ht="13" thickBot="1">
      <c r="BJ57430" s="138"/>
      <c r="BK57430" s="138"/>
      <c r="BL57430" s="138"/>
      <c r="BM57430" s="138"/>
    </row>
    <row r="57431" spans="62:65" ht="13" thickBot="1">
      <c r="BJ57431" s="138"/>
      <c r="BK57431" s="138"/>
      <c r="BL57431" s="138"/>
      <c r="BM57431" s="138"/>
    </row>
    <row r="57432" spans="62:65" ht="13" thickBot="1">
      <c r="BJ57432" s="138"/>
      <c r="BK57432" s="138"/>
      <c r="BL57432" s="138"/>
      <c r="BM57432" s="138"/>
    </row>
    <row r="57433" spans="62:65" ht="13" thickBot="1">
      <c r="BJ57433" s="138"/>
      <c r="BK57433" s="138"/>
      <c r="BL57433" s="138"/>
      <c r="BM57433" s="138"/>
    </row>
    <row r="57434" spans="62:65" ht="13" thickBot="1">
      <c r="BJ57434" s="138"/>
      <c r="BK57434" s="138"/>
      <c r="BL57434" s="138"/>
      <c r="BM57434" s="138"/>
    </row>
    <row r="57435" spans="62:65" ht="13" thickBot="1">
      <c r="BJ57435" s="138"/>
      <c r="BK57435" s="138"/>
      <c r="BL57435" s="138"/>
      <c r="BM57435" s="138"/>
    </row>
    <row r="57436" spans="62:65" ht="13" thickBot="1">
      <c r="BJ57436" s="138"/>
      <c r="BK57436" s="138"/>
      <c r="BL57436" s="138"/>
      <c r="BM57436" s="138"/>
    </row>
    <row r="57437" spans="62:65" ht="13" thickBot="1">
      <c r="BJ57437" s="138"/>
      <c r="BK57437" s="138"/>
      <c r="BL57437" s="138"/>
      <c r="BM57437" s="138"/>
    </row>
    <row r="57438" spans="62:65" ht="13" thickBot="1">
      <c r="BJ57438" s="138"/>
      <c r="BK57438" s="138"/>
      <c r="BL57438" s="138"/>
      <c r="BM57438" s="138"/>
    </row>
    <row r="57439" spans="62:65" ht="13" thickBot="1">
      <c r="BJ57439" s="138"/>
      <c r="BK57439" s="138"/>
      <c r="BL57439" s="138"/>
      <c r="BM57439" s="138"/>
    </row>
    <row r="57440" spans="62:65" ht="13" thickBot="1">
      <c r="BJ57440" s="138"/>
      <c r="BK57440" s="138"/>
      <c r="BL57440" s="138"/>
      <c r="BM57440" s="138"/>
    </row>
    <row r="57441" spans="62:65" ht="13" thickBot="1">
      <c r="BJ57441" s="138"/>
      <c r="BK57441" s="138"/>
      <c r="BL57441" s="138"/>
      <c r="BM57441" s="138"/>
    </row>
    <row r="57442" spans="62:65" ht="13" thickBot="1">
      <c r="BJ57442" s="138"/>
      <c r="BK57442" s="138"/>
      <c r="BL57442" s="138"/>
      <c r="BM57442" s="138"/>
    </row>
    <row r="57443" spans="62:65" ht="13" thickBot="1">
      <c r="BJ57443" s="138"/>
      <c r="BK57443" s="138"/>
      <c r="BL57443" s="138"/>
      <c r="BM57443" s="138"/>
    </row>
    <row r="57444" spans="62:65" ht="13" thickBot="1">
      <c r="BJ57444" s="138"/>
      <c r="BK57444" s="138"/>
      <c r="BL57444" s="138"/>
      <c r="BM57444" s="138"/>
    </row>
    <row r="57445" spans="62:65" ht="13" thickBot="1">
      <c r="BJ57445" s="138"/>
      <c r="BK57445" s="138"/>
      <c r="BL57445" s="138"/>
      <c r="BM57445" s="138"/>
    </row>
    <row r="57446" spans="62:65" ht="13" thickBot="1">
      <c r="BJ57446" s="138"/>
      <c r="BK57446" s="138"/>
      <c r="BL57446" s="138"/>
      <c r="BM57446" s="138"/>
    </row>
    <row r="57447" spans="62:65" ht="13" thickBot="1">
      <c r="BJ57447" s="138"/>
      <c r="BK57447" s="138"/>
      <c r="BL57447" s="138"/>
      <c r="BM57447" s="138"/>
    </row>
    <row r="57448" spans="62:65" ht="13" thickBot="1">
      <c r="BJ57448" s="138"/>
      <c r="BK57448" s="138"/>
      <c r="BL57448" s="138"/>
      <c r="BM57448" s="138"/>
    </row>
    <row r="57449" spans="62:65" ht="13" thickBot="1">
      <c r="BJ57449" s="138"/>
      <c r="BK57449" s="138"/>
      <c r="BL57449" s="138"/>
      <c r="BM57449" s="138"/>
    </row>
    <row r="57450" spans="62:65" ht="13" thickBot="1">
      <c r="BJ57450" s="138"/>
      <c r="BK57450" s="138"/>
      <c r="BL57450" s="138"/>
      <c r="BM57450" s="138"/>
    </row>
    <row r="57451" spans="62:65" ht="13" thickBot="1">
      <c r="BJ57451" s="138"/>
      <c r="BK57451" s="138"/>
      <c r="BL57451" s="138"/>
      <c r="BM57451" s="138"/>
    </row>
    <row r="57452" spans="62:65" ht="13" thickBot="1">
      <c r="BJ57452" s="138"/>
      <c r="BK57452" s="138"/>
      <c r="BL57452" s="138"/>
      <c r="BM57452" s="138"/>
    </row>
    <row r="57453" spans="62:65" ht="13" thickBot="1">
      <c r="BJ57453" s="138"/>
      <c r="BK57453" s="138"/>
      <c r="BL57453" s="138"/>
      <c r="BM57453" s="138"/>
    </row>
    <row r="57454" spans="62:65" ht="13" thickBot="1">
      <c r="BJ57454" s="138"/>
      <c r="BK57454" s="138"/>
      <c r="BL57454" s="138"/>
      <c r="BM57454" s="138"/>
    </row>
    <row r="57455" spans="62:65" ht="13" thickBot="1">
      <c r="BJ57455" s="138"/>
      <c r="BK57455" s="138"/>
      <c r="BL57455" s="138"/>
      <c r="BM57455" s="138"/>
    </row>
    <row r="57456" spans="62:65" ht="13" thickBot="1">
      <c r="BJ57456" s="138"/>
      <c r="BK57456" s="138"/>
      <c r="BL57456" s="138"/>
      <c r="BM57456" s="138"/>
    </row>
    <row r="57457" spans="62:65" ht="13" thickBot="1">
      <c r="BJ57457" s="138"/>
      <c r="BK57457" s="138"/>
      <c r="BL57457" s="138"/>
      <c r="BM57457" s="138"/>
    </row>
    <row r="57458" spans="62:65" ht="13" thickBot="1">
      <c r="BJ57458" s="138"/>
      <c r="BK57458" s="138"/>
      <c r="BL57458" s="138"/>
      <c r="BM57458" s="138"/>
    </row>
    <row r="57459" spans="62:65" ht="13" thickBot="1">
      <c r="BJ57459" s="138"/>
      <c r="BK57459" s="138"/>
      <c r="BL57459" s="138"/>
      <c r="BM57459" s="138"/>
    </row>
    <row r="57460" spans="62:65" ht="13" thickBot="1">
      <c r="BJ57460" s="138"/>
      <c r="BK57460" s="138"/>
      <c r="BL57460" s="138"/>
      <c r="BM57460" s="138"/>
    </row>
    <row r="57461" spans="62:65" ht="13" thickBot="1">
      <c r="BJ57461" s="138"/>
      <c r="BK57461" s="138"/>
      <c r="BL57461" s="138"/>
      <c r="BM57461" s="138"/>
    </row>
    <row r="57462" spans="62:65" ht="13" thickBot="1">
      <c r="BJ57462" s="138"/>
      <c r="BK57462" s="138"/>
      <c r="BL57462" s="138"/>
      <c r="BM57462" s="138"/>
    </row>
    <row r="57463" spans="62:65" ht="13" thickBot="1">
      <c r="BJ57463" s="138"/>
      <c r="BK57463" s="138"/>
      <c r="BL57463" s="138"/>
      <c r="BM57463" s="138"/>
    </row>
    <row r="57464" spans="62:65" ht="13" thickBot="1">
      <c r="BJ57464" s="138"/>
      <c r="BK57464" s="138"/>
      <c r="BL57464" s="138"/>
      <c r="BM57464" s="138"/>
    </row>
    <row r="57465" spans="62:65" ht="13" thickBot="1">
      <c r="BJ57465" s="138"/>
      <c r="BK57465" s="138"/>
      <c r="BL57465" s="138"/>
      <c r="BM57465" s="138"/>
    </row>
    <row r="57466" spans="62:65" ht="13" thickBot="1">
      <c r="BJ57466" s="138"/>
      <c r="BK57466" s="138"/>
      <c r="BL57466" s="138"/>
      <c r="BM57466" s="138"/>
    </row>
    <row r="57467" spans="62:65" ht="13" thickBot="1">
      <c r="BJ57467" s="138"/>
      <c r="BK57467" s="138"/>
      <c r="BL57467" s="138"/>
      <c r="BM57467" s="138"/>
    </row>
    <row r="57468" spans="62:65" ht="13" thickBot="1">
      <c r="BJ57468" s="138"/>
      <c r="BK57468" s="138"/>
      <c r="BL57468" s="138"/>
      <c r="BM57468" s="138"/>
    </row>
    <row r="57469" spans="62:65" ht="13" thickBot="1">
      <c r="BJ57469" s="138"/>
      <c r="BK57469" s="138"/>
      <c r="BL57469" s="138"/>
      <c r="BM57469" s="138"/>
    </row>
    <row r="57470" spans="62:65" ht="13" thickBot="1">
      <c r="BJ57470" s="138"/>
      <c r="BK57470" s="138"/>
      <c r="BL57470" s="138"/>
      <c r="BM57470" s="138"/>
    </row>
    <row r="57471" spans="62:65" ht="13" thickBot="1">
      <c r="BJ57471" s="138"/>
      <c r="BK57471" s="138"/>
      <c r="BL57471" s="138"/>
      <c r="BM57471" s="138"/>
    </row>
    <row r="57472" spans="62:65" ht="13" thickBot="1">
      <c r="BJ57472" s="138"/>
      <c r="BK57472" s="138"/>
      <c r="BL57472" s="138"/>
      <c r="BM57472" s="138"/>
    </row>
    <row r="57473" spans="62:65" ht="13" thickBot="1">
      <c r="BJ57473" s="138"/>
      <c r="BK57473" s="138"/>
      <c r="BL57473" s="138"/>
      <c r="BM57473" s="138"/>
    </row>
    <row r="57474" spans="62:65" ht="13" thickBot="1">
      <c r="BJ57474" s="138"/>
      <c r="BK57474" s="138"/>
      <c r="BL57474" s="138"/>
      <c r="BM57474" s="138"/>
    </row>
    <row r="57475" spans="62:65" ht="13" thickBot="1">
      <c r="BJ57475" s="138"/>
      <c r="BK57475" s="138"/>
      <c r="BL57475" s="138"/>
      <c r="BM57475" s="138"/>
    </row>
    <row r="57476" spans="62:65" ht="13" thickBot="1">
      <c r="BJ57476" s="138"/>
      <c r="BK57476" s="138"/>
      <c r="BL57476" s="138"/>
      <c r="BM57476" s="138"/>
    </row>
    <row r="57477" spans="62:65" ht="13" thickBot="1">
      <c r="BJ57477" s="138"/>
      <c r="BK57477" s="138"/>
      <c r="BL57477" s="138"/>
      <c r="BM57477" s="138"/>
    </row>
    <row r="57478" spans="62:65" ht="13" thickBot="1">
      <c r="BJ57478" s="138"/>
      <c r="BK57478" s="138"/>
      <c r="BL57478" s="138"/>
      <c r="BM57478" s="138"/>
    </row>
    <row r="57479" spans="62:65" ht="13" thickBot="1">
      <c r="BJ57479" s="138"/>
      <c r="BK57479" s="138"/>
      <c r="BL57479" s="138"/>
      <c r="BM57479" s="138"/>
    </row>
    <row r="57480" spans="62:65" ht="13" thickBot="1">
      <c r="BJ57480" s="138"/>
      <c r="BK57480" s="138"/>
      <c r="BL57480" s="138"/>
      <c r="BM57480" s="138"/>
    </row>
    <row r="57481" spans="62:65" ht="13" thickBot="1">
      <c r="BJ57481" s="138"/>
      <c r="BK57481" s="138"/>
      <c r="BL57481" s="138"/>
      <c r="BM57481" s="138"/>
    </row>
    <row r="57482" spans="62:65" ht="13" thickBot="1">
      <c r="BJ57482" s="138"/>
      <c r="BK57482" s="138"/>
      <c r="BL57482" s="138"/>
      <c r="BM57482" s="138"/>
    </row>
    <row r="57483" spans="62:65" ht="13" thickBot="1">
      <c r="BJ57483" s="138"/>
      <c r="BK57483" s="138"/>
      <c r="BL57483" s="138"/>
      <c r="BM57483" s="138"/>
    </row>
    <row r="57484" spans="62:65" ht="13" thickBot="1">
      <c r="BJ57484" s="138"/>
      <c r="BK57484" s="138"/>
      <c r="BL57484" s="138"/>
      <c r="BM57484" s="138"/>
    </row>
    <row r="57485" spans="62:65" ht="13" thickBot="1">
      <c r="BJ57485" s="138"/>
      <c r="BK57485" s="138"/>
      <c r="BL57485" s="138"/>
      <c r="BM57485" s="138"/>
    </row>
    <row r="57486" spans="62:65" ht="13" thickBot="1">
      <c r="BJ57486" s="138"/>
      <c r="BK57486" s="138"/>
      <c r="BL57486" s="138"/>
      <c r="BM57486" s="138"/>
    </row>
    <row r="57487" spans="62:65" ht="13" thickBot="1">
      <c r="BJ57487" s="138"/>
      <c r="BK57487" s="138"/>
      <c r="BL57487" s="138"/>
      <c r="BM57487" s="138"/>
    </row>
    <row r="57488" spans="62:65" ht="13" thickBot="1">
      <c r="BJ57488" s="138"/>
      <c r="BK57488" s="138"/>
      <c r="BL57488" s="138"/>
      <c r="BM57488" s="138"/>
    </row>
    <row r="57489" spans="62:65" ht="13" thickBot="1">
      <c r="BJ57489" s="138"/>
      <c r="BK57489" s="138"/>
      <c r="BL57489" s="138"/>
      <c r="BM57489" s="138"/>
    </row>
    <row r="57490" spans="62:65" ht="13" thickBot="1">
      <c r="BJ57490" s="138"/>
      <c r="BK57490" s="138"/>
      <c r="BL57490" s="138"/>
      <c r="BM57490" s="138"/>
    </row>
    <row r="57491" spans="62:65" ht="13" thickBot="1">
      <c r="BJ57491" s="138"/>
      <c r="BK57491" s="138"/>
      <c r="BL57491" s="138"/>
      <c r="BM57491" s="138"/>
    </row>
    <row r="57492" spans="62:65" ht="13" thickBot="1">
      <c r="BJ57492" s="138"/>
      <c r="BK57492" s="138"/>
      <c r="BL57492" s="138"/>
      <c r="BM57492" s="138"/>
    </row>
    <row r="57493" spans="62:65" ht="13" thickBot="1">
      <c r="BJ57493" s="138"/>
      <c r="BK57493" s="138"/>
      <c r="BL57493" s="138"/>
      <c r="BM57493" s="138"/>
    </row>
    <row r="57494" spans="62:65" ht="13" thickBot="1">
      <c r="BJ57494" s="138"/>
      <c r="BK57494" s="138"/>
      <c r="BL57494" s="138"/>
      <c r="BM57494" s="138"/>
    </row>
    <row r="57495" spans="62:65" ht="13" thickBot="1">
      <c r="BJ57495" s="138"/>
      <c r="BK57495" s="138"/>
      <c r="BL57495" s="138"/>
      <c r="BM57495" s="138"/>
    </row>
    <row r="57496" spans="62:65" ht="13" thickBot="1">
      <c r="BJ57496" s="138"/>
      <c r="BK57496" s="138"/>
      <c r="BL57496" s="138"/>
      <c r="BM57496" s="138"/>
    </row>
    <row r="57497" spans="62:65" ht="13" thickBot="1">
      <c r="BJ57497" s="138"/>
      <c r="BK57497" s="138"/>
      <c r="BL57497" s="138"/>
      <c r="BM57497" s="138"/>
    </row>
    <row r="57498" spans="62:65" ht="13" thickBot="1">
      <c r="BJ57498" s="138"/>
      <c r="BK57498" s="138"/>
      <c r="BL57498" s="138"/>
      <c r="BM57498" s="138"/>
    </row>
    <row r="57499" spans="62:65" ht="13" thickBot="1">
      <c r="BJ57499" s="138"/>
      <c r="BK57499" s="138"/>
      <c r="BL57499" s="138"/>
      <c r="BM57499" s="138"/>
    </row>
    <row r="57500" spans="62:65" ht="13" thickBot="1">
      <c r="BJ57500" s="138"/>
      <c r="BK57500" s="138"/>
      <c r="BL57500" s="138"/>
      <c r="BM57500" s="138"/>
    </row>
    <row r="57501" spans="62:65" ht="13" thickBot="1">
      <c r="BJ57501" s="138"/>
      <c r="BK57501" s="138"/>
      <c r="BL57501" s="138"/>
      <c r="BM57501" s="138"/>
    </row>
    <row r="57502" spans="62:65" ht="13" thickBot="1">
      <c r="BJ57502" s="138"/>
      <c r="BK57502" s="138"/>
      <c r="BL57502" s="138"/>
      <c r="BM57502" s="138"/>
    </row>
    <row r="57503" spans="62:65" ht="13" thickBot="1">
      <c r="BJ57503" s="138"/>
      <c r="BK57503" s="138"/>
      <c r="BL57503" s="138"/>
      <c r="BM57503" s="138"/>
    </row>
    <row r="57504" spans="62:65" ht="13" thickBot="1">
      <c r="BJ57504" s="138"/>
      <c r="BK57504" s="138"/>
      <c r="BL57504" s="138"/>
      <c r="BM57504" s="138"/>
    </row>
    <row r="57505" spans="62:65" ht="13" thickBot="1">
      <c r="BJ57505" s="138"/>
      <c r="BK57505" s="138"/>
      <c r="BL57505" s="138"/>
      <c r="BM57505" s="138"/>
    </row>
    <row r="57506" spans="62:65" ht="13" thickBot="1">
      <c r="BJ57506" s="138"/>
      <c r="BK57506" s="138"/>
      <c r="BL57506" s="138"/>
      <c r="BM57506" s="138"/>
    </row>
    <row r="57507" spans="62:65" ht="13" thickBot="1">
      <c r="BJ57507" s="138"/>
      <c r="BK57507" s="138"/>
      <c r="BL57507" s="138"/>
      <c r="BM57507" s="138"/>
    </row>
    <row r="57508" spans="62:65" ht="13" thickBot="1">
      <c r="BJ57508" s="138"/>
      <c r="BK57508" s="138"/>
      <c r="BL57508" s="138"/>
      <c r="BM57508" s="138"/>
    </row>
    <row r="57509" spans="62:65" ht="13" thickBot="1">
      <c r="BJ57509" s="138"/>
      <c r="BK57509" s="138"/>
      <c r="BL57509" s="138"/>
      <c r="BM57509" s="138"/>
    </row>
    <row r="57510" spans="62:65" ht="13" thickBot="1">
      <c r="BJ57510" s="138"/>
      <c r="BK57510" s="138"/>
      <c r="BL57510" s="138"/>
      <c r="BM57510" s="138"/>
    </row>
    <row r="57511" spans="62:65" ht="13" thickBot="1">
      <c r="BJ57511" s="138"/>
      <c r="BK57511" s="138"/>
      <c r="BL57511" s="138"/>
      <c r="BM57511" s="138"/>
    </row>
    <row r="57512" spans="62:65" ht="13" thickBot="1">
      <c r="BJ57512" s="138"/>
      <c r="BK57512" s="138"/>
      <c r="BL57512" s="138"/>
      <c r="BM57512" s="138"/>
    </row>
    <row r="57513" spans="62:65" ht="13" thickBot="1">
      <c r="BJ57513" s="138"/>
      <c r="BK57513" s="138"/>
      <c r="BL57513" s="138"/>
      <c r="BM57513" s="138"/>
    </row>
    <row r="57514" spans="62:65" ht="13" thickBot="1">
      <c r="BJ57514" s="138"/>
      <c r="BK57514" s="138"/>
      <c r="BL57514" s="138"/>
      <c r="BM57514" s="138"/>
    </row>
    <row r="57515" spans="62:65" ht="13" thickBot="1">
      <c r="BJ57515" s="138"/>
      <c r="BK57515" s="138"/>
      <c r="BL57515" s="138"/>
      <c r="BM57515" s="138"/>
    </row>
    <row r="57516" spans="62:65" ht="13" thickBot="1">
      <c r="BJ57516" s="138"/>
      <c r="BK57516" s="138"/>
      <c r="BL57516" s="138"/>
      <c r="BM57516" s="138"/>
    </row>
    <row r="57517" spans="62:65" ht="13" thickBot="1">
      <c r="BJ57517" s="138"/>
      <c r="BK57517" s="138"/>
      <c r="BL57517" s="138"/>
      <c r="BM57517" s="138"/>
    </row>
    <row r="57518" spans="62:65" ht="13" thickBot="1">
      <c r="BJ57518" s="138"/>
      <c r="BK57518" s="138"/>
      <c r="BL57518" s="138"/>
      <c r="BM57518" s="138"/>
    </row>
    <row r="57519" spans="62:65" ht="13" thickBot="1">
      <c r="BJ57519" s="138"/>
      <c r="BK57519" s="138"/>
      <c r="BL57519" s="138"/>
      <c r="BM57519" s="138"/>
    </row>
    <row r="57520" spans="62:65" ht="13" thickBot="1">
      <c r="BJ57520" s="138"/>
      <c r="BK57520" s="138"/>
      <c r="BL57520" s="138"/>
      <c r="BM57520" s="138"/>
    </row>
    <row r="57521" spans="62:65" ht="13" thickBot="1">
      <c r="BJ57521" s="138"/>
      <c r="BK57521" s="138"/>
      <c r="BL57521" s="138"/>
      <c r="BM57521" s="138"/>
    </row>
    <row r="57522" spans="62:65" ht="13" thickBot="1">
      <c r="BJ57522" s="138"/>
      <c r="BK57522" s="138"/>
      <c r="BL57522" s="138"/>
      <c r="BM57522" s="138"/>
    </row>
    <row r="57523" spans="62:65" ht="13" thickBot="1">
      <c r="BJ57523" s="138"/>
      <c r="BK57523" s="138"/>
      <c r="BL57523" s="138"/>
      <c r="BM57523" s="138"/>
    </row>
    <row r="57524" spans="62:65" ht="13" thickBot="1">
      <c r="BJ57524" s="138"/>
      <c r="BK57524" s="138"/>
      <c r="BL57524" s="138"/>
      <c r="BM57524" s="138"/>
    </row>
    <row r="57525" spans="62:65" ht="13" thickBot="1">
      <c r="BJ57525" s="138"/>
      <c r="BK57525" s="138"/>
      <c r="BL57525" s="138"/>
      <c r="BM57525" s="138"/>
    </row>
    <row r="57526" spans="62:65" ht="13" thickBot="1">
      <c r="BJ57526" s="138"/>
      <c r="BK57526" s="138"/>
      <c r="BL57526" s="138"/>
      <c r="BM57526" s="138"/>
    </row>
    <row r="57527" spans="62:65" ht="13" thickBot="1">
      <c r="BJ57527" s="138"/>
      <c r="BK57527" s="138"/>
      <c r="BL57527" s="138"/>
      <c r="BM57527" s="138"/>
    </row>
    <row r="57528" spans="62:65" ht="13" thickBot="1">
      <c r="BJ57528" s="138"/>
      <c r="BK57528" s="138"/>
      <c r="BL57528" s="138"/>
      <c r="BM57528" s="138"/>
    </row>
    <row r="57529" spans="62:65" ht="13" thickBot="1">
      <c r="BJ57529" s="138"/>
      <c r="BK57529" s="138"/>
      <c r="BL57529" s="138"/>
      <c r="BM57529" s="138"/>
    </row>
    <row r="57530" spans="62:65" ht="13" thickBot="1">
      <c r="BJ57530" s="138"/>
      <c r="BK57530" s="138"/>
      <c r="BL57530" s="138"/>
      <c r="BM57530" s="138"/>
    </row>
    <row r="57531" spans="62:65" ht="13" thickBot="1">
      <c r="BJ57531" s="138"/>
      <c r="BK57531" s="138"/>
      <c r="BL57531" s="138"/>
      <c r="BM57531" s="138"/>
    </row>
    <row r="57532" spans="62:65" ht="13" thickBot="1">
      <c r="BJ57532" s="138"/>
      <c r="BK57532" s="138"/>
      <c r="BL57532" s="138"/>
      <c r="BM57532" s="138"/>
    </row>
    <row r="57533" spans="62:65" ht="13" thickBot="1">
      <c r="BJ57533" s="138"/>
      <c r="BK57533" s="138"/>
      <c r="BL57533" s="138"/>
      <c r="BM57533" s="138"/>
    </row>
    <row r="57534" spans="62:65" ht="13" thickBot="1">
      <c r="BJ57534" s="138"/>
      <c r="BK57534" s="138"/>
      <c r="BL57534" s="138"/>
      <c r="BM57534" s="138"/>
    </row>
    <row r="57535" spans="62:65" ht="13" thickBot="1">
      <c r="BJ57535" s="138"/>
      <c r="BK57535" s="138"/>
      <c r="BL57535" s="138"/>
      <c r="BM57535" s="138"/>
    </row>
    <row r="57536" spans="62:65" ht="13" thickBot="1">
      <c r="BJ57536" s="138"/>
      <c r="BK57536" s="138"/>
      <c r="BL57536" s="138"/>
      <c r="BM57536" s="138"/>
    </row>
    <row r="57537" spans="62:65" ht="13" thickBot="1">
      <c r="BJ57537" s="138"/>
      <c r="BK57537" s="138"/>
      <c r="BL57537" s="138"/>
      <c r="BM57537" s="138"/>
    </row>
    <row r="57538" spans="62:65" ht="13" thickBot="1">
      <c r="BJ57538" s="138"/>
      <c r="BK57538" s="138"/>
      <c r="BL57538" s="138"/>
      <c r="BM57538" s="138"/>
    </row>
    <row r="57539" spans="62:65" ht="13" thickBot="1">
      <c r="BJ57539" s="138"/>
      <c r="BK57539" s="138"/>
      <c r="BL57539" s="138"/>
      <c r="BM57539" s="138"/>
    </row>
    <row r="57540" spans="62:65" ht="13" thickBot="1">
      <c r="BJ57540" s="138"/>
      <c r="BK57540" s="138"/>
      <c r="BL57540" s="138"/>
      <c r="BM57540" s="138"/>
    </row>
    <row r="57541" spans="62:65" ht="13" thickBot="1">
      <c r="BJ57541" s="138"/>
      <c r="BK57541" s="138"/>
      <c r="BL57541" s="138"/>
      <c r="BM57541" s="138"/>
    </row>
    <row r="57542" spans="62:65" ht="13" thickBot="1">
      <c r="BJ57542" s="138"/>
      <c r="BK57542" s="138"/>
      <c r="BL57542" s="138"/>
      <c r="BM57542" s="138"/>
    </row>
    <row r="57543" spans="62:65" ht="13" thickBot="1">
      <c r="BJ57543" s="138"/>
      <c r="BK57543" s="138"/>
      <c r="BL57543" s="138"/>
      <c r="BM57543" s="138"/>
    </row>
    <row r="57544" spans="62:65" ht="13" thickBot="1">
      <c r="BJ57544" s="138"/>
      <c r="BK57544" s="138"/>
      <c r="BL57544" s="138"/>
      <c r="BM57544" s="138"/>
    </row>
    <row r="57545" spans="62:65" ht="13" thickBot="1">
      <c r="BJ57545" s="138"/>
      <c r="BK57545" s="138"/>
      <c r="BL57545" s="138"/>
      <c r="BM57545" s="138"/>
    </row>
    <row r="57546" spans="62:65" ht="13" thickBot="1">
      <c r="BJ57546" s="138"/>
      <c r="BK57546" s="138"/>
      <c r="BL57546" s="138"/>
      <c r="BM57546" s="138"/>
    </row>
    <row r="57547" spans="62:65" ht="13" thickBot="1">
      <c r="BJ57547" s="138"/>
      <c r="BK57547" s="138"/>
      <c r="BL57547" s="138"/>
      <c r="BM57547" s="138"/>
    </row>
    <row r="57548" spans="62:65" ht="13" thickBot="1">
      <c r="BJ57548" s="138"/>
      <c r="BK57548" s="138"/>
      <c r="BL57548" s="138"/>
      <c r="BM57548" s="138"/>
    </row>
    <row r="57549" spans="62:65" ht="13" thickBot="1">
      <c r="BJ57549" s="138"/>
      <c r="BK57549" s="138"/>
      <c r="BL57549" s="138"/>
      <c r="BM57549" s="138"/>
    </row>
    <row r="57550" spans="62:65" ht="13" thickBot="1">
      <c r="BJ57550" s="138"/>
      <c r="BK57550" s="138"/>
      <c r="BL57550" s="138"/>
      <c r="BM57550" s="138"/>
    </row>
    <row r="57551" spans="62:65" ht="13" thickBot="1">
      <c r="BJ57551" s="138"/>
      <c r="BK57551" s="138"/>
      <c r="BL57551" s="138"/>
      <c r="BM57551" s="138"/>
    </row>
    <row r="57552" spans="62:65" ht="13" thickBot="1">
      <c r="BJ57552" s="138"/>
      <c r="BK57552" s="138"/>
      <c r="BL57552" s="138"/>
      <c r="BM57552" s="138"/>
    </row>
    <row r="57553" spans="62:65" ht="13" thickBot="1">
      <c r="BJ57553" s="138"/>
      <c r="BK57553" s="138"/>
      <c r="BL57553" s="138"/>
      <c r="BM57553" s="138"/>
    </row>
    <row r="57554" spans="62:65" ht="13" thickBot="1">
      <c r="BJ57554" s="138"/>
      <c r="BK57554" s="138"/>
      <c r="BL57554" s="138"/>
      <c r="BM57554" s="138"/>
    </row>
    <row r="57555" spans="62:65" ht="13" thickBot="1">
      <c r="BJ57555" s="138"/>
      <c r="BK57555" s="138"/>
      <c r="BL57555" s="138"/>
      <c r="BM57555" s="138"/>
    </row>
    <row r="57556" spans="62:65" ht="13" thickBot="1">
      <c r="BJ57556" s="138"/>
      <c r="BK57556" s="138"/>
      <c r="BL57556" s="138"/>
      <c r="BM57556" s="138"/>
    </row>
    <row r="57557" spans="62:65" ht="13" thickBot="1">
      <c r="BJ57557" s="138"/>
      <c r="BK57557" s="138"/>
      <c r="BL57557" s="138"/>
      <c r="BM57557" s="138"/>
    </row>
    <row r="57558" spans="62:65" ht="13" thickBot="1">
      <c r="BJ57558" s="138"/>
      <c r="BK57558" s="138"/>
      <c r="BL57558" s="138"/>
      <c r="BM57558" s="138"/>
    </row>
    <row r="57559" spans="62:65" ht="13" thickBot="1">
      <c r="BJ57559" s="138"/>
      <c r="BK57559" s="138"/>
      <c r="BL57559" s="138"/>
      <c r="BM57559" s="138"/>
    </row>
    <row r="57560" spans="62:65" ht="13" thickBot="1">
      <c r="BJ57560" s="138"/>
      <c r="BK57560" s="138"/>
      <c r="BL57560" s="138"/>
      <c r="BM57560" s="138"/>
    </row>
    <row r="57561" spans="62:65" ht="13" thickBot="1">
      <c r="BJ57561" s="138"/>
      <c r="BK57561" s="138"/>
      <c r="BL57561" s="138"/>
      <c r="BM57561" s="138"/>
    </row>
    <row r="57562" spans="62:65" ht="13" thickBot="1">
      <c r="BJ57562" s="138"/>
      <c r="BK57562" s="138"/>
      <c r="BL57562" s="138"/>
      <c r="BM57562" s="138"/>
    </row>
    <row r="57563" spans="62:65" ht="13" thickBot="1">
      <c r="BJ57563" s="138"/>
      <c r="BK57563" s="138"/>
      <c r="BL57563" s="138"/>
      <c r="BM57563" s="138"/>
    </row>
    <row r="57564" spans="62:65" ht="13" thickBot="1">
      <c r="BJ57564" s="138"/>
      <c r="BK57564" s="138"/>
      <c r="BL57564" s="138"/>
      <c r="BM57564" s="138"/>
    </row>
    <row r="57565" spans="62:65" ht="13" thickBot="1">
      <c r="BJ57565" s="138"/>
      <c r="BK57565" s="138"/>
      <c r="BL57565" s="138"/>
      <c r="BM57565" s="138"/>
    </row>
    <row r="57566" spans="62:65" ht="13" thickBot="1">
      <c r="BJ57566" s="138"/>
      <c r="BK57566" s="138"/>
      <c r="BL57566" s="138"/>
      <c r="BM57566" s="138"/>
    </row>
    <row r="57567" spans="62:65" ht="13" thickBot="1">
      <c r="BJ57567" s="138"/>
      <c r="BK57567" s="138"/>
      <c r="BL57567" s="138"/>
      <c r="BM57567" s="138"/>
    </row>
    <row r="57568" spans="62:65" ht="13" thickBot="1">
      <c r="BJ57568" s="138"/>
      <c r="BK57568" s="138"/>
      <c r="BL57568" s="138"/>
      <c r="BM57568" s="138"/>
    </row>
    <row r="57569" spans="62:65" ht="13" thickBot="1">
      <c r="BJ57569" s="138"/>
      <c r="BK57569" s="138"/>
      <c r="BL57569" s="138"/>
      <c r="BM57569" s="138"/>
    </row>
    <row r="57570" spans="62:65" ht="13" thickBot="1">
      <c r="BJ57570" s="138"/>
      <c r="BK57570" s="138"/>
      <c r="BL57570" s="138"/>
      <c r="BM57570" s="138"/>
    </row>
    <row r="57571" spans="62:65" ht="13" thickBot="1">
      <c r="BJ57571" s="138"/>
      <c r="BK57571" s="138"/>
      <c r="BL57571" s="138"/>
      <c r="BM57571" s="138"/>
    </row>
    <row r="57572" spans="62:65" ht="13" thickBot="1">
      <c r="BJ57572" s="138"/>
      <c r="BK57572" s="138"/>
      <c r="BL57572" s="138"/>
      <c r="BM57572" s="138"/>
    </row>
    <row r="57573" spans="62:65" ht="13" thickBot="1">
      <c r="BJ57573" s="138"/>
      <c r="BK57573" s="138"/>
      <c r="BL57573" s="138"/>
      <c r="BM57573" s="138"/>
    </row>
    <row r="57574" spans="62:65" ht="13" thickBot="1">
      <c r="BJ57574" s="138"/>
      <c r="BK57574" s="138"/>
      <c r="BL57574" s="138"/>
      <c r="BM57574" s="138"/>
    </row>
    <row r="57575" spans="62:65" ht="13" thickBot="1">
      <c r="BJ57575" s="138"/>
      <c r="BK57575" s="138"/>
      <c r="BL57575" s="138"/>
      <c r="BM57575" s="138"/>
    </row>
    <row r="57576" spans="62:65" ht="13" thickBot="1">
      <c r="BJ57576" s="138"/>
      <c r="BK57576" s="138"/>
      <c r="BL57576" s="138"/>
      <c r="BM57576" s="138"/>
    </row>
    <row r="57577" spans="62:65" ht="13" thickBot="1">
      <c r="BJ57577" s="138"/>
      <c r="BK57577" s="138"/>
      <c r="BL57577" s="138"/>
      <c r="BM57577" s="138"/>
    </row>
    <row r="57578" spans="62:65" ht="13" thickBot="1">
      <c r="BJ57578" s="138"/>
      <c r="BK57578" s="138"/>
      <c r="BL57578" s="138"/>
      <c r="BM57578" s="138"/>
    </row>
    <row r="57579" spans="62:65" ht="13" thickBot="1">
      <c r="BJ57579" s="138"/>
      <c r="BK57579" s="138"/>
      <c r="BL57579" s="138"/>
      <c r="BM57579" s="138"/>
    </row>
    <row r="57580" spans="62:65" ht="13" thickBot="1">
      <c r="BJ57580" s="138"/>
      <c r="BK57580" s="138"/>
      <c r="BL57580" s="138"/>
      <c r="BM57580" s="138"/>
    </row>
    <row r="57581" spans="62:65" ht="13" thickBot="1">
      <c r="BJ57581" s="138"/>
      <c r="BK57581" s="138"/>
      <c r="BL57581" s="138"/>
      <c r="BM57581" s="138"/>
    </row>
    <row r="57582" spans="62:65" ht="13" thickBot="1">
      <c r="BJ57582" s="138"/>
      <c r="BK57582" s="138"/>
      <c r="BL57582" s="138"/>
      <c r="BM57582" s="138"/>
    </row>
    <row r="57583" spans="62:65" ht="13" thickBot="1">
      <c r="BJ57583" s="138"/>
      <c r="BK57583" s="138"/>
      <c r="BL57583" s="138"/>
      <c r="BM57583" s="138"/>
    </row>
    <row r="57584" spans="62:65" ht="13" thickBot="1">
      <c r="BJ57584" s="138"/>
      <c r="BK57584" s="138"/>
      <c r="BL57584" s="138"/>
      <c r="BM57584" s="138"/>
    </row>
    <row r="57585" spans="62:65" ht="13" thickBot="1">
      <c r="BJ57585" s="138"/>
      <c r="BK57585" s="138"/>
      <c r="BL57585" s="138"/>
      <c r="BM57585" s="138"/>
    </row>
    <row r="57586" spans="62:65" ht="13" thickBot="1">
      <c r="BJ57586" s="138"/>
      <c r="BK57586" s="138"/>
      <c r="BL57586" s="138"/>
      <c r="BM57586" s="138"/>
    </row>
    <row r="57587" spans="62:65" ht="13" thickBot="1">
      <c r="BJ57587" s="138"/>
      <c r="BK57587" s="138"/>
      <c r="BL57587" s="138"/>
      <c r="BM57587" s="138"/>
    </row>
    <row r="57588" spans="62:65" ht="13" thickBot="1">
      <c r="BJ57588" s="138"/>
      <c r="BK57588" s="138"/>
      <c r="BL57588" s="138"/>
      <c r="BM57588" s="138"/>
    </row>
    <row r="57589" spans="62:65" ht="13" thickBot="1">
      <c r="BJ57589" s="138"/>
      <c r="BK57589" s="138"/>
      <c r="BL57589" s="138"/>
      <c r="BM57589" s="138"/>
    </row>
    <row r="57590" spans="62:65" ht="13" thickBot="1">
      <c r="BJ57590" s="138"/>
      <c r="BK57590" s="138"/>
      <c r="BL57590" s="138"/>
      <c r="BM57590" s="138"/>
    </row>
    <row r="57591" spans="62:65" ht="13" thickBot="1">
      <c r="BJ57591" s="138"/>
      <c r="BK57591" s="138"/>
      <c r="BL57591" s="138"/>
      <c r="BM57591" s="138"/>
    </row>
    <row r="57592" spans="62:65" ht="13" thickBot="1">
      <c r="BJ57592" s="138"/>
      <c r="BK57592" s="138"/>
      <c r="BL57592" s="138"/>
      <c r="BM57592" s="138"/>
    </row>
    <row r="57593" spans="62:65" ht="13" thickBot="1">
      <c r="BJ57593" s="138"/>
      <c r="BK57593" s="138"/>
      <c r="BL57593" s="138"/>
      <c r="BM57593" s="138"/>
    </row>
    <row r="57594" spans="62:65" ht="13" thickBot="1">
      <c r="BJ57594" s="138"/>
      <c r="BK57594" s="138"/>
      <c r="BL57594" s="138"/>
      <c r="BM57594" s="138"/>
    </row>
    <row r="57595" spans="62:65" ht="13" thickBot="1">
      <c r="BJ57595" s="138"/>
      <c r="BK57595" s="138"/>
      <c r="BL57595" s="138"/>
      <c r="BM57595" s="138"/>
    </row>
    <row r="57596" spans="62:65" ht="13" thickBot="1">
      <c r="BJ57596" s="138"/>
      <c r="BK57596" s="138"/>
      <c r="BL57596" s="138"/>
      <c r="BM57596" s="138"/>
    </row>
    <row r="57597" spans="62:65" ht="13" thickBot="1">
      <c r="BJ57597" s="138"/>
      <c r="BK57597" s="138"/>
      <c r="BL57597" s="138"/>
      <c r="BM57597" s="138"/>
    </row>
    <row r="57598" spans="62:65" ht="13" thickBot="1">
      <c r="BJ57598" s="138"/>
      <c r="BK57598" s="138"/>
      <c r="BL57598" s="138"/>
      <c r="BM57598" s="138"/>
    </row>
    <row r="57599" spans="62:65" ht="13" thickBot="1">
      <c r="BJ57599" s="138"/>
      <c r="BK57599" s="138"/>
      <c r="BL57599" s="138"/>
      <c r="BM57599" s="138"/>
    </row>
    <row r="57600" spans="62:65" ht="13" thickBot="1">
      <c r="BJ57600" s="138"/>
      <c r="BK57600" s="138"/>
      <c r="BL57600" s="138"/>
      <c r="BM57600" s="138"/>
    </row>
    <row r="57601" spans="62:65" ht="13" thickBot="1">
      <c r="BJ57601" s="138"/>
      <c r="BK57601" s="138"/>
      <c r="BL57601" s="138"/>
      <c r="BM57601" s="138"/>
    </row>
    <row r="57602" spans="62:65" ht="13" thickBot="1">
      <c r="BJ57602" s="138"/>
      <c r="BK57602" s="138"/>
      <c r="BL57602" s="138"/>
      <c r="BM57602" s="138"/>
    </row>
    <row r="57603" spans="62:65" ht="13" thickBot="1">
      <c r="BJ57603" s="138"/>
      <c r="BK57603" s="138"/>
      <c r="BL57603" s="138"/>
      <c r="BM57603" s="138"/>
    </row>
    <row r="57604" spans="62:65" ht="13" thickBot="1">
      <c r="BJ57604" s="138"/>
      <c r="BK57604" s="138"/>
      <c r="BL57604" s="138"/>
      <c r="BM57604" s="138"/>
    </row>
    <row r="57605" spans="62:65" ht="13" thickBot="1">
      <c r="BJ57605" s="138"/>
      <c r="BK57605" s="138"/>
      <c r="BL57605" s="138"/>
      <c r="BM57605" s="138"/>
    </row>
    <row r="57606" spans="62:65" ht="13" thickBot="1">
      <c r="BJ57606" s="138"/>
      <c r="BK57606" s="138"/>
      <c r="BL57606" s="138"/>
      <c r="BM57606" s="138"/>
    </row>
    <row r="57607" spans="62:65" ht="13" thickBot="1">
      <c r="BJ57607" s="138"/>
      <c r="BK57607" s="138"/>
      <c r="BL57607" s="138"/>
      <c r="BM57607" s="138"/>
    </row>
    <row r="57608" spans="62:65" ht="13" thickBot="1">
      <c r="BJ57608" s="138"/>
      <c r="BK57608" s="138"/>
      <c r="BL57608" s="138"/>
      <c r="BM57608" s="138"/>
    </row>
    <row r="57609" spans="62:65" ht="13" thickBot="1">
      <c r="BJ57609" s="138"/>
      <c r="BK57609" s="138"/>
      <c r="BL57609" s="138"/>
      <c r="BM57609" s="138"/>
    </row>
    <row r="57610" spans="62:65" ht="13" thickBot="1">
      <c r="BJ57610" s="138"/>
      <c r="BK57610" s="138"/>
      <c r="BL57610" s="138"/>
      <c r="BM57610" s="138"/>
    </row>
    <row r="57611" spans="62:65" ht="13" thickBot="1">
      <c r="BJ57611" s="138"/>
      <c r="BK57611" s="138"/>
      <c r="BL57611" s="138"/>
      <c r="BM57611" s="138"/>
    </row>
    <row r="57612" spans="62:65" ht="13" thickBot="1">
      <c r="BJ57612" s="138"/>
      <c r="BK57612" s="138"/>
      <c r="BL57612" s="138"/>
      <c r="BM57612" s="138"/>
    </row>
    <row r="57613" spans="62:65" ht="13" thickBot="1">
      <c r="BJ57613" s="138"/>
      <c r="BK57613" s="138"/>
      <c r="BL57613" s="138"/>
      <c r="BM57613" s="138"/>
    </row>
    <row r="57614" spans="62:65" ht="13" thickBot="1">
      <c r="BJ57614" s="138"/>
      <c r="BK57614" s="138"/>
      <c r="BL57614" s="138"/>
      <c r="BM57614" s="138"/>
    </row>
    <row r="57615" spans="62:65" ht="13" thickBot="1">
      <c r="BJ57615" s="138"/>
      <c r="BK57615" s="138"/>
      <c r="BL57615" s="138"/>
      <c r="BM57615" s="138"/>
    </row>
    <row r="57616" spans="62:65" ht="13" thickBot="1">
      <c r="BJ57616" s="138"/>
      <c r="BK57616" s="138"/>
      <c r="BL57616" s="138"/>
      <c r="BM57616" s="138"/>
    </row>
    <row r="57617" spans="62:65" ht="13" thickBot="1">
      <c r="BJ57617" s="138"/>
      <c r="BK57617" s="138"/>
      <c r="BL57617" s="138"/>
      <c r="BM57617" s="138"/>
    </row>
    <row r="57618" spans="62:65" ht="13" thickBot="1">
      <c r="BJ57618" s="138"/>
      <c r="BK57618" s="138"/>
      <c r="BL57618" s="138"/>
      <c r="BM57618" s="138"/>
    </row>
    <row r="57619" spans="62:65" ht="13" thickBot="1">
      <c r="BJ57619" s="138"/>
      <c r="BK57619" s="138"/>
      <c r="BL57619" s="138"/>
      <c r="BM57619" s="138"/>
    </row>
    <row r="57620" spans="62:65" ht="13" thickBot="1">
      <c r="BJ57620" s="138"/>
      <c r="BK57620" s="138"/>
      <c r="BL57620" s="138"/>
      <c r="BM57620" s="138"/>
    </row>
    <row r="57621" spans="62:65" ht="13" thickBot="1">
      <c r="BJ57621" s="138"/>
      <c r="BK57621" s="138"/>
      <c r="BL57621" s="138"/>
      <c r="BM57621" s="138"/>
    </row>
    <row r="57622" spans="62:65" ht="13" thickBot="1">
      <c r="BJ57622" s="138"/>
      <c r="BK57622" s="138"/>
      <c r="BL57622" s="138"/>
      <c r="BM57622" s="138"/>
    </row>
    <row r="57623" spans="62:65" ht="13" thickBot="1">
      <c r="BJ57623" s="138"/>
      <c r="BK57623" s="138"/>
      <c r="BL57623" s="138"/>
      <c r="BM57623" s="138"/>
    </row>
    <row r="57624" spans="62:65" ht="13" thickBot="1">
      <c r="BJ57624" s="138"/>
      <c r="BK57624" s="138"/>
      <c r="BL57624" s="138"/>
      <c r="BM57624" s="138"/>
    </row>
    <row r="57625" spans="62:65" ht="13" thickBot="1">
      <c r="BJ57625" s="138"/>
      <c r="BK57625" s="138"/>
      <c r="BL57625" s="138"/>
      <c r="BM57625" s="138"/>
    </row>
    <row r="57626" spans="62:65" ht="13" thickBot="1">
      <c r="BJ57626" s="138"/>
      <c r="BK57626" s="138"/>
      <c r="BL57626" s="138"/>
      <c r="BM57626" s="138"/>
    </row>
    <row r="57627" spans="62:65" ht="13" thickBot="1">
      <c r="BJ57627" s="138"/>
      <c r="BK57627" s="138"/>
      <c r="BL57627" s="138"/>
      <c r="BM57627" s="138"/>
    </row>
    <row r="57628" spans="62:65" ht="13" thickBot="1">
      <c r="BJ57628" s="138"/>
      <c r="BK57628" s="138"/>
      <c r="BL57628" s="138"/>
      <c r="BM57628" s="138"/>
    </row>
    <row r="57629" spans="62:65" ht="13" thickBot="1">
      <c r="BJ57629" s="138"/>
      <c r="BK57629" s="138"/>
      <c r="BL57629" s="138"/>
      <c r="BM57629" s="138"/>
    </row>
    <row r="57630" spans="62:65" ht="13" thickBot="1">
      <c r="BJ57630" s="138"/>
      <c r="BK57630" s="138"/>
      <c r="BL57630" s="138"/>
      <c r="BM57630" s="138"/>
    </row>
    <row r="57631" spans="62:65" ht="13" thickBot="1">
      <c r="BJ57631" s="138"/>
      <c r="BK57631" s="138"/>
      <c r="BL57631" s="138"/>
      <c r="BM57631" s="138"/>
    </row>
    <row r="57632" spans="62:65" ht="13" thickBot="1">
      <c r="BJ57632" s="138"/>
      <c r="BK57632" s="138"/>
      <c r="BL57632" s="138"/>
      <c r="BM57632" s="138"/>
    </row>
    <row r="57633" spans="62:65" ht="13" thickBot="1">
      <c r="BJ57633" s="138"/>
      <c r="BK57633" s="138"/>
      <c r="BL57633" s="138"/>
      <c r="BM57633" s="138"/>
    </row>
    <row r="57634" spans="62:65" ht="13" thickBot="1">
      <c r="BJ57634" s="138"/>
      <c r="BK57634" s="138"/>
      <c r="BL57634" s="138"/>
      <c r="BM57634" s="138"/>
    </row>
    <row r="57635" spans="62:65" ht="13" thickBot="1">
      <c r="BJ57635" s="138"/>
      <c r="BK57635" s="138"/>
      <c r="BL57635" s="138"/>
      <c r="BM57635" s="138"/>
    </row>
    <row r="57636" spans="62:65" ht="13" thickBot="1">
      <c r="BJ57636" s="138"/>
      <c r="BK57636" s="138"/>
      <c r="BL57636" s="138"/>
      <c r="BM57636" s="138"/>
    </row>
    <row r="57637" spans="62:65" ht="13" thickBot="1">
      <c r="BJ57637" s="138"/>
      <c r="BK57637" s="138"/>
      <c r="BL57637" s="138"/>
      <c r="BM57637" s="138"/>
    </row>
    <row r="57638" spans="62:65" ht="13" thickBot="1">
      <c r="BJ57638" s="138"/>
      <c r="BK57638" s="138"/>
      <c r="BL57638" s="138"/>
      <c r="BM57638" s="138"/>
    </row>
    <row r="57639" spans="62:65" ht="13" thickBot="1">
      <c r="BJ57639" s="138"/>
      <c r="BK57639" s="138"/>
      <c r="BL57639" s="138"/>
      <c r="BM57639" s="138"/>
    </row>
    <row r="57640" spans="62:65" ht="13" thickBot="1">
      <c r="BJ57640" s="138"/>
      <c r="BK57640" s="138"/>
      <c r="BL57640" s="138"/>
      <c r="BM57640" s="138"/>
    </row>
    <row r="57641" spans="62:65" ht="13" thickBot="1">
      <c r="BJ57641" s="138"/>
      <c r="BK57641" s="138"/>
      <c r="BL57641" s="138"/>
      <c r="BM57641" s="138"/>
    </row>
    <row r="57642" spans="62:65" ht="13" thickBot="1">
      <c r="BJ57642" s="138"/>
      <c r="BK57642" s="138"/>
      <c r="BL57642" s="138"/>
      <c r="BM57642" s="138"/>
    </row>
    <row r="57643" spans="62:65" ht="13" thickBot="1">
      <c r="BJ57643" s="138"/>
      <c r="BK57643" s="138"/>
      <c r="BL57643" s="138"/>
      <c r="BM57643" s="138"/>
    </row>
    <row r="57644" spans="62:65" ht="13" thickBot="1">
      <c r="BJ57644" s="138"/>
      <c r="BK57644" s="138"/>
      <c r="BL57644" s="138"/>
      <c r="BM57644" s="138"/>
    </row>
    <row r="57645" spans="62:65" ht="13" thickBot="1">
      <c r="BJ57645" s="138"/>
      <c r="BK57645" s="138"/>
      <c r="BL57645" s="138"/>
      <c r="BM57645" s="138"/>
    </row>
    <row r="57646" spans="62:65" ht="13" thickBot="1">
      <c r="BJ57646" s="138"/>
      <c r="BK57646" s="138"/>
      <c r="BL57646" s="138"/>
      <c r="BM57646" s="138"/>
    </row>
    <row r="57647" spans="62:65" ht="13" thickBot="1">
      <c r="BJ57647" s="138"/>
      <c r="BK57647" s="138"/>
      <c r="BL57647" s="138"/>
      <c r="BM57647" s="138"/>
    </row>
    <row r="57648" spans="62:65" ht="13" thickBot="1">
      <c r="BJ57648" s="138"/>
      <c r="BK57648" s="138"/>
      <c r="BL57648" s="138"/>
      <c r="BM57648" s="138"/>
    </row>
    <row r="57649" spans="62:65" ht="13" thickBot="1">
      <c r="BJ57649" s="138"/>
      <c r="BK57649" s="138"/>
      <c r="BL57649" s="138"/>
      <c r="BM57649" s="138"/>
    </row>
    <row r="57650" spans="62:65" ht="13" thickBot="1">
      <c r="BJ57650" s="138"/>
      <c r="BK57650" s="138"/>
      <c r="BL57650" s="138"/>
      <c r="BM57650" s="138"/>
    </row>
    <row r="57651" spans="62:65" ht="13" thickBot="1">
      <c r="BJ57651" s="138"/>
      <c r="BK57651" s="138"/>
      <c r="BL57651" s="138"/>
      <c r="BM57651" s="138"/>
    </row>
    <row r="57652" spans="62:65" ht="13" thickBot="1">
      <c r="BJ57652" s="138"/>
      <c r="BK57652" s="138"/>
      <c r="BL57652" s="138"/>
      <c r="BM57652" s="138"/>
    </row>
    <row r="57653" spans="62:65" ht="13" thickBot="1">
      <c r="BJ57653" s="138"/>
      <c r="BK57653" s="138"/>
      <c r="BL57653" s="138"/>
      <c r="BM57653" s="138"/>
    </row>
    <row r="57654" spans="62:65" ht="13" thickBot="1">
      <c r="BJ57654" s="138"/>
      <c r="BK57654" s="138"/>
      <c r="BL57654" s="138"/>
      <c r="BM57654" s="138"/>
    </row>
    <row r="57655" spans="62:65" ht="13" thickBot="1">
      <c r="BJ57655" s="138"/>
      <c r="BK57655" s="138"/>
      <c r="BL57655" s="138"/>
      <c r="BM57655" s="138"/>
    </row>
    <row r="57656" spans="62:65" ht="13" thickBot="1">
      <c r="BJ57656" s="138"/>
      <c r="BK57656" s="138"/>
      <c r="BL57656" s="138"/>
      <c r="BM57656" s="138"/>
    </row>
    <row r="57657" spans="62:65" ht="13" thickBot="1">
      <c r="BJ57657" s="138"/>
      <c r="BK57657" s="138"/>
      <c r="BL57657" s="138"/>
      <c r="BM57657" s="138"/>
    </row>
    <row r="57658" spans="62:65" ht="13" thickBot="1">
      <c r="BJ57658" s="138"/>
      <c r="BK57658" s="138"/>
      <c r="BL57658" s="138"/>
      <c r="BM57658" s="138"/>
    </row>
    <row r="57659" spans="62:65" ht="13" thickBot="1">
      <c r="BJ57659" s="138"/>
      <c r="BK57659" s="138"/>
      <c r="BL57659" s="138"/>
      <c r="BM57659" s="138"/>
    </row>
    <row r="57660" spans="62:65" ht="13" thickBot="1">
      <c r="BJ57660" s="138"/>
      <c r="BK57660" s="138"/>
      <c r="BL57660" s="138"/>
      <c r="BM57660" s="138"/>
    </row>
    <row r="57661" spans="62:65" ht="13" thickBot="1">
      <c r="BJ57661" s="138"/>
      <c r="BK57661" s="138"/>
      <c r="BL57661" s="138"/>
      <c r="BM57661" s="138"/>
    </row>
    <row r="57662" spans="62:65" ht="13" thickBot="1">
      <c r="BJ57662" s="138"/>
      <c r="BK57662" s="138"/>
      <c r="BL57662" s="138"/>
      <c r="BM57662" s="138"/>
    </row>
    <row r="57663" spans="62:65" ht="13" thickBot="1">
      <c r="BJ57663" s="138"/>
      <c r="BK57663" s="138"/>
      <c r="BL57663" s="138"/>
      <c r="BM57663" s="138"/>
    </row>
    <row r="57664" spans="62:65" ht="13" thickBot="1">
      <c r="BJ57664" s="138"/>
      <c r="BK57664" s="138"/>
      <c r="BL57664" s="138"/>
      <c r="BM57664" s="138"/>
    </row>
    <row r="57665" spans="62:65" ht="13" thickBot="1">
      <c r="BJ57665" s="138"/>
      <c r="BK57665" s="138"/>
      <c r="BL57665" s="138"/>
      <c r="BM57665" s="138"/>
    </row>
    <row r="57666" spans="62:65" ht="13" thickBot="1">
      <c r="BJ57666" s="138"/>
      <c r="BK57666" s="138"/>
      <c r="BL57666" s="138"/>
      <c r="BM57666" s="138"/>
    </row>
    <row r="57667" spans="62:65" ht="13" thickBot="1">
      <c r="BJ57667" s="138"/>
      <c r="BK57667" s="138"/>
      <c r="BL57667" s="138"/>
      <c r="BM57667" s="138"/>
    </row>
    <row r="57668" spans="62:65" ht="13" thickBot="1">
      <c r="BJ57668" s="138"/>
      <c r="BK57668" s="138"/>
      <c r="BL57668" s="138"/>
      <c r="BM57668" s="138"/>
    </row>
    <row r="57669" spans="62:65" ht="13" thickBot="1">
      <c r="BJ57669" s="138"/>
      <c r="BK57669" s="138"/>
      <c r="BL57669" s="138"/>
      <c r="BM57669" s="138"/>
    </row>
    <row r="57670" spans="62:65" ht="13" thickBot="1">
      <c r="BJ57670" s="138"/>
      <c r="BK57670" s="138"/>
      <c r="BL57670" s="138"/>
      <c r="BM57670" s="138"/>
    </row>
    <row r="57671" spans="62:65" ht="13" thickBot="1">
      <c r="BJ57671" s="138"/>
      <c r="BK57671" s="138"/>
      <c r="BL57671" s="138"/>
      <c r="BM57671" s="138"/>
    </row>
    <row r="57672" spans="62:65" ht="13" thickBot="1">
      <c r="BJ57672" s="138"/>
      <c r="BK57672" s="138"/>
      <c r="BL57672" s="138"/>
      <c r="BM57672" s="138"/>
    </row>
    <row r="57673" spans="62:65" ht="13" thickBot="1">
      <c r="BJ57673" s="138"/>
      <c r="BK57673" s="138"/>
      <c r="BL57673" s="138"/>
      <c r="BM57673" s="138"/>
    </row>
    <row r="57674" spans="62:65" ht="13" thickBot="1">
      <c r="BJ57674" s="138"/>
      <c r="BK57674" s="138"/>
      <c r="BL57674" s="138"/>
      <c r="BM57674" s="138"/>
    </row>
    <row r="57675" spans="62:65" ht="13" thickBot="1">
      <c r="BJ57675" s="138"/>
      <c r="BK57675" s="138"/>
      <c r="BL57675" s="138"/>
      <c r="BM57675" s="138"/>
    </row>
    <row r="57676" spans="62:65" ht="13" thickBot="1">
      <c r="BJ57676" s="138"/>
      <c r="BK57676" s="138"/>
      <c r="BL57676" s="138"/>
      <c r="BM57676" s="138"/>
    </row>
    <row r="57677" spans="62:65" ht="13" thickBot="1">
      <c r="BJ57677" s="138"/>
      <c r="BK57677" s="138"/>
      <c r="BL57677" s="138"/>
      <c r="BM57677" s="138"/>
    </row>
    <row r="57678" spans="62:65" ht="13" thickBot="1">
      <c r="BJ57678" s="138"/>
      <c r="BK57678" s="138"/>
      <c r="BL57678" s="138"/>
      <c r="BM57678" s="138"/>
    </row>
    <row r="57679" spans="62:65" ht="13" thickBot="1">
      <c r="BJ57679" s="138"/>
      <c r="BK57679" s="138"/>
      <c r="BL57679" s="138"/>
      <c r="BM57679" s="138"/>
    </row>
    <row r="57680" spans="62:65" ht="13" thickBot="1">
      <c r="BJ57680" s="138"/>
      <c r="BK57680" s="138"/>
      <c r="BL57680" s="138"/>
      <c r="BM57680" s="138"/>
    </row>
    <row r="57681" spans="62:65" ht="13" thickBot="1">
      <c r="BJ57681" s="138"/>
      <c r="BK57681" s="138"/>
      <c r="BL57681" s="138"/>
      <c r="BM57681" s="138"/>
    </row>
    <row r="57682" spans="62:65" ht="13" thickBot="1">
      <c r="BJ57682" s="138"/>
      <c r="BK57682" s="138"/>
      <c r="BL57682" s="138"/>
      <c r="BM57682" s="138"/>
    </row>
    <row r="57683" spans="62:65" ht="13" thickBot="1">
      <c r="BJ57683" s="138"/>
      <c r="BK57683" s="138"/>
      <c r="BL57683" s="138"/>
      <c r="BM57683" s="138"/>
    </row>
    <row r="57684" spans="62:65" ht="13" thickBot="1">
      <c r="BJ57684" s="138"/>
      <c r="BK57684" s="138"/>
      <c r="BL57684" s="138"/>
      <c r="BM57684" s="138"/>
    </row>
    <row r="57685" spans="62:65" ht="13" thickBot="1">
      <c r="BJ57685" s="138"/>
      <c r="BK57685" s="138"/>
      <c r="BL57685" s="138"/>
      <c r="BM57685" s="138"/>
    </row>
    <row r="57686" spans="62:65" ht="13" thickBot="1">
      <c r="BJ57686" s="138"/>
      <c r="BK57686" s="138"/>
      <c r="BL57686" s="138"/>
      <c r="BM57686" s="138"/>
    </row>
    <row r="57687" spans="62:65" ht="13" thickBot="1">
      <c r="BJ57687" s="138"/>
      <c r="BK57687" s="138"/>
      <c r="BL57687" s="138"/>
      <c r="BM57687" s="138"/>
    </row>
    <row r="57688" spans="62:65" ht="13" thickBot="1">
      <c r="BJ57688" s="138"/>
      <c r="BK57688" s="138"/>
      <c r="BL57688" s="138"/>
      <c r="BM57688" s="138"/>
    </row>
    <row r="57689" spans="62:65" ht="13" thickBot="1">
      <c r="BJ57689" s="138"/>
      <c r="BK57689" s="138"/>
      <c r="BL57689" s="138"/>
      <c r="BM57689" s="138"/>
    </row>
    <row r="57690" spans="62:65" ht="13" thickBot="1">
      <c r="BJ57690" s="138"/>
      <c r="BK57690" s="138"/>
      <c r="BL57690" s="138"/>
      <c r="BM57690" s="138"/>
    </row>
    <row r="57691" spans="62:65" ht="13" thickBot="1">
      <c r="BJ57691" s="138"/>
      <c r="BK57691" s="138"/>
      <c r="BL57691" s="138"/>
      <c r="BM57691" s="138"/>
    </row>
    <row r="57692" spans="62:65" ht="13" thickBot="1">
      <c r="BJ57692" s="138"/>
      <c r="BK57692" s="138"/>
      <c r="BL57692" s="138"/>
      <c r="BM57692" s="138"/>
    </row>
    <row r="57693" spans="62:65" ht="13" thickBot="1">
      <c r="BJ57693" s="138"/>
      <c r="BK57693" s="138"/>
      <c r="BL57693" s="138"/>
      <c r="BM57693" s="138"/>
    </row>
    <row r="57694" spans="62:65" ht="13" thickBot="1">
      <c r="BJ57694" s="138"/>
      <c r="BK57694" s="138"/>
      <c r="BL57694" s="138"/>
      <c r="BM57694" s="138"/>
    </row>
    <row r="57695" spans="62:65" ht="13" thickBot="1">
      <c r="BJ57695" s="138"/>
      <c r="BK57695" s="138"/>
      <c r="BL57695" s="138"/>
      <c r="BM57695" s="138"/>
    </row>
    <row r="57696" spans="62:65" ht="13" thickBot="1">
      <c r="BJ57696" s="138"/>
      <c r="BK57696" s="138"/>
      <c r="BL57696" s="138"/>
      <c r="BM57696" s="138"/>
    </row>
    <row r="57697" spans="62:65" ht="13" thickBot="1">
      <c r="BJ57697" s="138"/>
      <c r="BK57697" s="138"/>
      <c r="BL57697" s="138"/>
      <c r="BM57697" s="138"/>
    </row>
    <row r="57698" spans="62:65" ht="13" thickBot="1">
      <c r="BJ57698" s="138"/>
      <c r="BK57698" s="138"/>
      <c r="BL57698" s="138"/>
      <c r="BM57698" s="138"/>
    </row>
    <row r="57699" spans="62:65" ht="13" thickBot="1">
      <c r="BJ57699" s="138"/>
      <c r="BK57699" s="138"/>
      <c r="BL57699" s="138"/>
      <c r="BM57699" s="138"/>
    </row>
    <row r="57700" spans="62:65" ht="13" thickBot="1">
      <c r="BJ57700" s="138"/>
      <c r="BK57700" s="138"/>
      <c r="BL57700" s="138"/>
      <c r="BM57700" s="138"/>
    </row>
    <row r="57701" spans="62:65" ht="13" thickBot="1">
      <c r="BJ57701" s="138"/>
      <c r="BK57701" s="138"/>
      <c r="BL57701" s="138"/>
      <c r="BM57701" s="138"/>
    </row>
    <row r="57702" spans="62:65" ht="13" thickBot="1">
      <c r="BJ57702" s="138"/>
      <c r="BK57702" s="138"/>
      <c r="BL57702" s="138"/>
      <c r="BM57702" s="138"/>
    </row>
    <row r="57703" spans="62:65" ht="13" thickBot="1">
      <c r="BJ57703" s="138"/>
      <c r="BK57703" s="138"/>
      <c r="BL57703" s="138"/>
      <c r="BM57703" s="138"/>
    </row>
    <row r="57704" spans="62:65" ht="13" thickBot="1">
      <c r="BJ57704" s="138"/>
      <c r="BK57704" s="138"/>
      <c r="BL57704" s="138"/>
      <c r="BM57704" s="138"/>
    </row>
    <row r="57705" spans="62:65" ht="13" thickBot="1">
      <c r="BJ57705" s="138"/>
      <c r="BK57705" s="138"/>
      <c r="BL57705" s="138"/>
      <c r="BM57705" s="138"/>
    </row>
    <row r="57706" spans="62:65" ht="13" thickBot="1">
      <c r="BJ57706" s="138"/>
      <c r="BK57706" s="138"/>
      <c r="BL57706" s="138"/>
      <c r="BM57706" s="138"/>
    </row>
    <row r="57707" spans="62:65" ht="13" thickBot="1">
      <c r="BJ57707" s="138"/>
      <c r="BK57707" s="138"/>
      <c r="BL57707" s="138"/>
      <c r="BM57707" s="138"/>
    </row>
    <row r="57708" spans="62:65" ht="13" thickBot="1">
      <c r="BJ57708" s="138"/>
      <c r="BK57708" s="138"/>
      <c r="BL57708" s="138"/>
      <c r="BM57708" s="138"/>
    </row>
    <row r="57709" spans="62:65" ht="13" thickBot="1">
      <c r="BJ57709" s="138"/>
      <c r="BK57709" s="138"/>
      <c r="BL57709" s="138"/>
      <c r="BM57709" s="138"/>
    </row>
    <row r="57710" spans="62:65" ht="13" thickBot="1">
      <c r="BJ57710" s="138"/>
      <c r="BK57710" s="138"/>
      <c r="BL57710" s="138"/>
      <c r="BM57710" s="138"/>
    </row>
    <row r="57711" spans="62:65" ht="13" thickBot="1">
      <c r="BJ57711" s="138"/>
      <c r="BK57711" s="138"/>
      <c r="BL57711" s="138"/>
      <c r="BM57711" s="138"/>
    </row>
    <row r="57712" spans="62:65" ht="13" thickBot="1">
      <c r="BJ57712" s="138"/>
      <c r="BK57712" s="138"/>
      <c r="BL57712" s="138"/>
      <c r="BM57712" s="138"/>
    </row>
    <row r="57713" spans="62:65" ht="13" thickBot="1">
      <c r="BJ57713" s="138"/>
      <c r="BK57713" s="138"/>
      <c r="BL57713" s="138"/>
      <c r="BM57713" s="138"/>
    </row>
    <row r="57714" spans="62:65" ht="13" thickBot="1">
      <c r="BJ57714" s="138"/>
      <c r="BK57714" s="138"/>
      <c r="BL57714" s="138"/>
      <c r="BM57714" s="138"/>
    </row>
    <row r="57715" spans="62:65" ht="13" thickBot="1">
      <c r="BJ57715" s="138"/>
      <c r="BK57715" s="138"/>
      <c r="BL57715" s="138"/>
      <c r="BM57715" s="138"/>
    </row>
    <row r="57716" spans="62:65" ht="13" thickBot="1">
      <c r="BJ57716" s="138"/>
      <c r="BK57716" s="138"/>
      <c r="BL57716" s="138"/>
      <c r="BM57716" s="138"/>
    </row>
    <row r="57717" spans="62:65" ht="13" thickBot="1">
      <c r="BJ57717" s="138"/>
      <c r="BK57717" s="138"/>
      <c r="BL57717" s="138"/>
      <c r="BM57717" s="138"/>
    </row>
    <row r="57718" spans="62:65" ht="13" thickBot="1">
      <c r="BJ57718" s="138"/>
      <c r="BK57718" s="138"/>
      <c r="BL57718" s="138"/>
      <c r="BM57718" s="138"/>
    </row>
    <row r="57719" spans="62:65" ht="13" thickBot="1">
      <c r="BJ57719" s="138"/>
      <c r="BK57719" s="138"/>
      <c r="BL57719" s="138"/>
      <c r="BM57719" s="138"/>
    </row>
    <row r="57720" spans="62:65" ht="13" thickBot="1">
      <c r="BJ57720" s="138"/>
      <c r="BK57720" s="138"/>
      <c r="BL57720" s="138"/>
      <c r="BM57720" s="138"/>
    </row>
    <row r="57721" spans="62:65" ht="13" thickBot="1">
      <c r="BJ57721" s="138"/>
      <c r="BK57721" s="138"/>
      <c r="BL57721" s="138"/>
      <c r="BM57721" s="138"/>
    </row>
    <row r="57722" spans="62:65" ht="13" thickBot="1">
      <c r="BJ57722" s="138"/>
      <c r="BK57722" s="138"/>
      <c r="BL57722" s="138"/>
      <c r="BM57722" s="138"/>
    </row>
    <row r="57723" spans="62:65" ht="13" thickBot="1">
      <c r="BJ57723" s="138"/>
      <c r="BK57723" s="138"/>
      <c r="BL57723" s="138"/>
      <c r="BM57723" s="138"/>
    </row>
    <row r="57724" spans="62:65" ht="13" thickBot="1">
      <c r="BJ57724" s="138"/>
      <c r="BK57724" s="138"/>
      <c r="BL57724" s="138"/>
      <c r="BM57724" s="138"/>
    </row>
    <row r="57725" spans="62:65" ht="13" thickBot="1">
      <c r="BJ57725" s="138"/>
      <c r="BK57725" s="138"/>
      <c r="BL57725" s="138"/>
      <c r="BM57725" s="138"/>
    </row>
    <row r="57726" spans="62:65" ht="13" thickBot="1">
      <c r="BJ57726" s="138"/>
      <c r="BK57726" s="138"/>
      <c r="BL57726" s="138"/>
      <c r="BM57726" s="138"/>
    </row>
    <row r="57727" spans="62:65" ht="13" thickBot="1">
      <c r="BJ57727" s="138"/>
      <c r="BK57727" s="138"/>
      <c r="BL57727" s="138"/>
      <c r="BM57727" s="138"/>
    </row>
    <row r="57728" spans="62:65" ht="13" thickBot="1">
      <c r="BJ57728" s="138"/>
      <c r="BK57728" s="138"/>
      <c r="BL57728" s="138"/>
      <c r="BM57728" s="138"/>
    </row>
    <row r="57729" spans="62:65" ht="13" thickBot="1">
      <c r="BJ57729" s="138"/>
      <c r="BK57729" s="138"/>
      <c r="BL57729" s="138"/>
      <c r="BM57729" s="138"/>
    </row>
    <row r="57730" spans="62:65" ht="13" thickBot="1">
      <c r="BJ57730" s="138"/>
      <c r="BK57730" s="138"/>
      <c r="BL57730" s="138"/>
      <c r="BM57730" s="138"/>
    </row>
    <row r="57731" spans="62:65" ht="13" thickBot="1">
      <c r="BJ57731" s="138"/>
      <c r="BK57731" s="138"/>
      <c r="BL57731" s="138"/>
      <c r="BM57731" s="138"/>
    </row>
    <row r="57732" spans="62:65" ht="13" thickBot="1">
      <c r="BJ57732" s="138"/>
      <c r="BK57732" s="138"/>
      <c r="BL57732" s="138"/>
      <c r="BM57732" s="138"/>
    </row>
    <row r="57733" spans="62:65" ht="13" thickBot="1">
      <c r="BJ57733" s="138"/>
      <c r="BK57733" s="138"/>
      <c r="BL57733" s="138"/>
      <c r="BM57733" s="138"/>
    </row>
    <row r="57734" spans="62:65" ht="13" thickBot="1">
      <c r="BJ57734" s="138"/>
      <c r="BK57734" s="138"/>
      <c r="BL57734" s="138"/>
      <c r="BM57734" s="138"/>
    </row>
    <row r="57735" spans="62:65" ht="13" thickBot="1">
      <c r="BJ57735" s="138"/>
      <c r="BK57735" s="138"/>
      <c r="BL57735" s="138"/>
      <c r="BM57735" s="138"/>
    </row>
    <row r="57736" spans="62:65" ht="13" thickBot="1">
      <c r="BJ57736" s="138"/>
      <c r="BK57736" s="138"/>
      <c r="BL57736" s="138"/>
      <c r="BM57736" s="138"/>
    </row>
    <row r="57737" spans="62:65" ht="13" thickBot="1">
      <c r="BJ57737" s="138"/>
      <c r="BK57737" s="138"/>
      <c r="BL57737" s="138"/>
      <c r="BM57737" s="138"/>
    </row>
    <row r="57738" spans="62:65" ht="13" thickBot="1">
      <c r="BJ57738" s="138"/>
      <c r="BK57738" s="138"/>
      <c r="BL57738" s="138"/>
      <c r="BM57738" s="138"/>
    </row>
    <row r="57739" spans="62:65" ht="13" thickBot="1">
      <c r="BJ57739" s="138"/>
      <c r="BK57739" s="138"/>
      <c r="BL57739" s="138"/>
      <c r="BM57739" s="138"/>
    </row>
    <row r="57740" spans="62:65" ht="13" thickBot="1">
      <c r="BJ57740" s="138"/>
      <c r="BK57740" s="138"/>
      <c r="BL57740" s="138"/>
      <c r="BM57740" s="138"/>
    </row>
    <row r="57741" spans="62:65" ht="13" thickBot="1">
      <c r="BJ57741" s="138"/>
      <c r="BK57741" s="138"/>
      <c r="BL57741" s="138"/>
      <c r="BM57741" s="138"/>
    </row>
    <row r="57742" spans="62:65" ht="13" thickBot="1">
      <c r="BJ57742" s="138"/>
      <c r="BK57742" s="138"/>
      <c r="BL57742" s="138"/>
      <c r="BM57742" s="138"/>
    </row>
    <row r="57743" spans="62:65" ht="13" thickBot="1">
      <c r="BJ57743" s="138"/>
      <c r="BK57743" s="138"/>
      <c r="BL57743" s="138"/>
      <c r="BM57743" s="138"/>
    </row>
    <row r="57744" spans="62:65" ht="13" thickBot="1">
      <c r="BJ57744" s="138"/>
      <c r="BK57744" s="138"/>
      <c r="BL57744" s="138"/>
      <c r="BM57744" s="138"/>
    </row>
    <row r="57745" spans="62:65" ht="13" thickBot="1">
      <c r="BJ57745" s="138"/>
      <c r="BK57745" s="138"/>
      <c r="BL57745" s="138"/>
      <c r="BM57745" s="138"/>
    </row>
    <row r="57746" spans="62:65" ht="13" thickBot="1">
      <c r="BJ57746" s="138"/>
      <c r="BK57746" s="138"/>
      <c r="BL57746" s="138"/>
      <c r="BM57746" s="138"/>
    </row>
    <row r="57747" spans="62:65" ht="13" thickBot="1">
      <c r="BJ57747" s="138"/>
      <c r="BK57747" s="138"/>
      <c r="BL57747" s="138"/>
      <c r="BM57747" s="138"/>
    </row>
    <row r="57748" spans="62:65" ht="13" thickBot="1">
      <c r="BJ57748" s="138"/>
      <c r="BK57748" s="138"/>
      <c r="BL57748" s="138"/>
      <c r="BM57748" s="138"/>
    </row>
    <row r="57749" spans="62:65" ht="13" thickBot="1">
      <c r="BJ57749" s="138"/>
      <c r="BK57749" s="138"/>
      <c r="BL57749" s="138"/>
      <c r="BM57749" s="138"/>
    </row>
    <row r="57750" spans="62:65" ht="13" thickBot="1">
      <c r="BJ57750" s="138"/>
      <c r="BK57750" s="138"/>
      <c r="BL57750" s="138"/>
      <c r="BM57750" s="138"/>
    </row>
    <row r="57751" spans="62:65" ht="13" thickBot="1">
      <c r="BJ57751" s="138"/>
      <c r="BK57751" s="138"/>
      <c r="BL57751" s="138"/>
      <c r="BM57751" s="138"/>
    </row>
    <row r="57752" spans="62:65" ht="13" thickBot="1">
      <c r="BJ57752" s="138"/>
      <c r="BK57752" s="138"/>
      <c r="BL57752" s="138"/>
      <c r="BM57752" s="138"/>
    </row>
    <row r="57753" spans="62:65" ht="13" thickBot="1">
      <c r="BJ57753" s="138"/>
      <c r="BK57753" s="138"/>
      <c r="BL57753" s="138"/>
      <c r="BM57753" s="138"/>
    </row>
    <row r="57754" spans="62:65" ht="13" thickBot="1">
      <c r="BJ57754" s="138"/>
      <c r="BK57754" s="138"/>
      <c r="BL57754" s="138"/>
      <c r="BM57754" s="138"/>
    </row>
    <row r="57755" spans="62:65" ht="13" thickBot="1">
      <c r="BJ57755" s="138"/>
      <c r="BK57755" s="138"/>
      <c r="BL57755" s="138"/>
      <c r="BM57755" s="138"/>
    </row>
    <row r="57756" spans="62:65" ht="13" thickBot="1">
      <c r="BJ57756" s="138"/>
      <c r="BK57756" s="138"/>
      <c r="BL57756" s="138"/>
      <c r="BM57756" s="138"/>
    </row>
    <row r="57757" spans="62:65" ht="13" thickBot="1">
      <c r="BJ57757" s="138"/>
      <c r="BK57757" s="138"/>
      <c r="BL57757" s="138"/>
      <c r="BM57757" s="138"/>
    </row>
    <row r="57758" spans="62:65" ht="13" thickBot="1">
      <c r="BJ57758" s="138"/>
      <c r="BK57758" s="138"/>
      <c r="BL57758" s="138"/>
      <c r="BM57758" s="138"/>
    </row>
    <row r="57759" spans="62:65" ht="13" thickBot="1">
      <c r="BJ57759" s="138"/>
      <c r="BK57759" s="138"/>
      <c r="BL57759" s="138"/>
      <c r="BM57759" s="138"/>
    </row>
    <row r="57760" spans="62:65" ht="13" thickBot="1">
      <c r="BJ57760" s="138"/>
      <c r="BK57760" s="138"/>
      <c r="BL57760" s="138"/>
      <c r="BM57760" s="138"/>
    </row>
    <row r="57761" spans="62:65" ht="13" thickBot="1">
      <c r="BJ57761" s="138"/>
      <c r="BK57761" s="138"/>
      <c r="BL57761" s="138"/>
      <c r="BM57761" s="138"/>
    </row>
    <row r="57762" spans="62:65" ht="13" thickBot="1">
      <c r="BJ57762" s="138"/>
      <c r="BK57762" s="138"/>
      <c r="BL57762" s="138"/>
      <c r="BM57762" s="138"/>
    </row>
    <row r="57763" spans="62:65" ht="13" thickBot="1">
      <c r="BJ57763" s="138"/>
      <c r="BK57763" s="138"/>
      <c r="BL57763" s="138"/>
      <c r="BM57763" s="138"/>
    </row>
    <row r="57764" spans="62:65" ht="13" thickBot="1">
      <c r="BJ57764" s="138"/>
      <c r="BK57764" s="138"/>
      <c r="BL57764" s="138"/>
      <c r="BM57764" s="138"/>
    </row>
    <row r="57765" spans="62:65" ht="13" thickBot="1">
      <c r="BJ57765" s="138"/>
      <c r="BK57765" s="138"/>
      <c r="BL57765" s="138"/>
      <c r="BM57765" s="138"/>
    </row>
    <row r="57766" spans="62:65" ht="13" thickBot="1">
      <c r="BJ57766" s="138"/>
      <c r="BK57766" s="138"/>
      <c r="BL57766" s="138"/>
      <c r="BM57766" s="138"/>
    </row>
    <row r="57767" spans="62:65" ht="13" thickBot="1">
      <c r="BJ57767" s="138"/>
      <c r="BK57767" s="138"/>
      <c r="BL57767" s="138"/>
      <c r="BM57767" s="138"/>
    </row>
    <row r="57768" spans="62:65" ht="13" thickBot="1">
      <c r="BJ57768" s="138"/>
      <c r="BK57768" s="138"/>
      <c r="BL57768" s="138"/>
      <c r="BM57768" s="138"/>
    </row>
    <row r="57769" spans="62:65" ht="13" thickBot="1">
      <c r="BJ57769" s="138"/>
      <c r="BK57769" s="138"/>
      <c r="BL57769" s="138"/>
      <c r="BM57769" s="138"/>
    </row>
    <row r="57770" spans="62:65" ht="13" thickBot="1">
      <c r="BJ57770" s="138"/>
      <c r="BK57770" s="138"/>
      <c r="BL57770" s="138"/>
      <c r="BM57770" s="138"/>
    </row>
    <row r="57771" spans="62:65" ht="13" thickBot="1">
      <c r="BJ57771" s="138"/>
      <c r="BK57771" s="138"/>
      <c r="BL57771" s="138"/>
      <c r="BM57771" s="138"/>
    </row>
    <row r="57772" spans="62:65" ht="13" thickBot="1">
      <c r="BJ57772" s="138"/>
      <c r="BK57772" s="138"/>
      <c r="BL57772" s="138"/>
      <c r="BM57772" s="138"/>
    </row>
    <row r="57773" spans="62:65" ht="13" thickBot="1">
      <c r="BJ57773" s="138"/>
      <c r="BK57773" s="138"/>
      <c r="BL57773" s="138"/>
      <c r="BM57773" s="138"/>
    </row>
    <row r="57774" spans="62:65" ht="13" thickBot="1">
      <c r="BJ57774" s="138"/>
      <c r="BK57774" s="138"/>
      <c r="BL57774" s="138"/>
      <c r="BM57774" s="138"/>
    </row>
    <row r="57775" spans="62:65" ht="13" thickBot="1">
      <c r="BJ57775" s="138"/>
      <c r="BK57775" s="138"/>
      <c r="BL57775" s="138"/>
      <c r="BM57775" s="138"/>
    </row>
    <row r="57776" spans="62:65" ht="13" thickBot="1">
      <c r="BJ57776" s="138"/>
      <c r="BK57776" s="138"/>
      <c r="BL57776" s="138"/>
      <c r="BM57776" s="138"/>
    </row>
    <row r="57777" spans="62:65" ht="13" thickBot="1">
      <c r="BJ57777" s="138"/>
      <c r="BK57777" s="138"/>
      <c r="BL57777" s="138"/>
      <c r="BM57777" s="138"/>
    </row>
    <row r="57778" spans="62:65" ht="13" thickBot="1">
      <c r="BJ57778" s="138"/>
      <c r="BK57778" s="138"/>
      <c r="BL57778" s="138"/>
      <c r="BM57778" s="138"/>
    </row>
    <row r="57779" spans="62:65" ht="13" thickBot="1">
      <c r="BJ57779" s="138"/>
      <c r="BK57779" s="138"/>
      <c r="BL57779" s="138"/>
      <c r="BM57779" s="138"/>
    </row>
    <row r="57780" spans="62:65" ht="13" thickBot="1">
      <c r="BJ57780" s="138"/>
      <c r="BK57780" s="138"/>
      <c r="BL57780" s="138"/>
      <c r="BM57780" s="138"/>
    </row>
    <row r="57781" spans="62:65" ht="13" thickBot="1">
      <c r="BJ57781" s="138"/>
      <c r="BK57781" s="138"/>
      <c r="BL57781" s="138"/>
      <c r="BM57781" s="138"/>
    </row>
    <row r="57782" spans="62:65" ht="13" thickBot="1">
      <c r="BJ57782" s="138"/>
      <c r="BK57782" s="138"/>
      <c r="BL57782" s="138"/>
      <c r="BM57782" s="138"/>
    </row>
    <row r="57783" spans="62:65" ht="13" thickBot="1">
      <c r="BJ57783" s="138"/>
      <c r="BK57783" s="138"/>
      <c r="BL57783" s="138"/>
      <c r="BM57783" s="138"/>
    </row>
    <row r="57784" spans="62:65" ht="13" thickBot="1">
      <c r="BJ57784" s="138"/>
      <c r="BK57784" s="138"/>
      <c r="BL57784" s="138"/>
      <c r="BM57784" s="138"/>
    </row>
    <row r="57785" spans="62:65" ht="13" thickBot="1">
      <c r="BJ57785" s="138"/>
      <c r="BK57785" s="138"/>
      <c r="BL57785" s="138"/>
      <c r="BM57785" s="138"/>
    </row>
    <row r="57786" spans="62:65" ht="13" thickBot="1">
      <c r="BJ57786" s="138"/>
      <c r="BK57786" s="138"/>
      <c r="BL57786" s="138"/>
      <c r="BM57786" s="138"/>
    </row>
    <row r="57787" spans="62:65" ht="13" thickBot="1">
      <c r="BJ57787" s="138"/>
      <c r="BK57787" s="138"/>
      <c r="BL57787" s="138"/>
      <c r="BM57787" s="138"/>
    </row>
    <row r="57788" spans="62:65" ht="13" thickBot="1">
      <c r="BJ57788" s="138"/>
      <c r="BK57788" s="138"/>
      <c r="BL57788" s="138"/>
      <c r="BM57788" s="138"/>
    </row>
    <row r="57789" spans="62:65" ht="13" thickBot="1">
      <c r="BJ57789" s="138"/>
      <c r="BK57789" s="138"/>
      <c r="BL57789" s="138"/>
      <c r="BM57789" s="138"/>
    </row>
    <row r="57790" spans="62:65" ht="13" thickBot="1">
      <c r="BJ57790" s="138"/>
      <c r="BK57790" s="138"/>
      <c r="BL57790" s="138"/>
      <c r="BM57790" s="138"/>
    </row>
    <row r="57791" spans="62:65" ht="13" thickBot="1">
      <c r="BJ57791" s="138"/>
      <c r="BK57791" s="138"/>
      <c r="BL57791" s="138"/>
      <c r="BM57791" s="138"/>
    </row>
    <row r="57792" spans="62:65" ht="13" thickBot="1">
      <c r="BJ57792" s="138"/>
      <c r="BK57792" s="138"/>
      <c r="BL57792" s="138"/>
      <c r="BM57792" s="138"/>
    </row>
    <row r="57793" spans="62:65" ht="13" thickBot="1">
      <c r="BJ57793" s="138"/>
      <c r="BK57793" s="138"/>
      <c r="BL57793" s="138"/>
      <c r="BM57793" s="138"/>
    </row>
    <row r="57794" spans="62:65" ht="13" thickBot="1">
      <c r="BJ57794" s="138"/>
      <c r="BK57794" s="138"/>
      <c r="BL57794" s="138"/>
      <c r="BM57794" s="138"/>
    </row>
    <row r="57795" spans="62:65" ht="13" thickBot="1">
      <c r="BJ57795" s="138"/>
      <c r="BK57795" s="138"/>
      <c r="BL57795" s="138"/>
      <c r="BM57795" s="138"/>
    </row>
    <row r="57796" spans="62:65" ht="13" thickBot="1">
      <c r="BJ57796" s="138"/>
      <c r="BK57796" s="138"/>
      <c r="BL57796" s="138"/>
      <c r="BM57796" s="138"/>
    </row>
    <row r="57797" spans="62:65" ht="13" thickBot="1">
      <c r="BJ57797" s="138"/>
      <c r="BK57797" s="138"/>
      <c r="BL57797" s="138"/>
      <c r="BM57797" s="138"/>
    </row>
    <row r="57798" spans="62:65" ht="13" thickBot="1">
      <c r="BJ57798" s="138"/>
      <c r="BK57798" s="138"/>
      <c r="BL57798" s="138"/>
      <c r="BM57798" s="138"/>
    </row>
    <row r="57799" spans="62:65" ht="13" thickBot="1">
      <c r="BJ57799" s="138"/>
      <c r="BK57799" s="138"/>
      <c r="BL57799" s="138"/>
      <c r="BM57799" s="138"/>
    </row>
    <row r="57800" spans="62:65" ht="13" thickBot="1">
      <c r="BJ57800" s="138"/>
      <c r="BK57800" s="138"/>
      <c r="BL57800" s="138"/>
      <c r="BM57800" s="138"/>
    </row>
    <row r="57801" spans="62:65" ht="13" thickBot="1">
      <c r="BJ57801" s="138"/>
      <c r="BK57801" s="138"/>
      <c r="BL57801" s="138"/>
      <c r="BM57801" s="138"/>
    </row>
    <row r="57802" spans="62:65" ht="13" thickBot="1">
      <c r="BJ57802" s="138"/>
      <c r="BK57802" s="138"/>
      <c r="BL57802" s="138"/>
      <c r="BM57802" s="138"/>
    </row>
    <row r="57803" spans="62:65" ht="13" thickBot="1">
      <c r="BJ57803" s="138"/>
      <c r="BK57803" s="138"/>
      <c r="BL57803" s="138"/>
      <c r="BM57803" s="138"/>
    </row>
    <row r="57804" spans="62:65" ht="13" thickBot="1">
      <c r="BJ57804" s="138"/>
      <c r="BK57804" s="138"/>
      <c r="BL57804" s="138"/>
      <c r="BM57804" s="138"/>
    </row>
    <row r="57805" spans="62:65" ht="13" thickBot="1">
      <c r="BJ57805" s="138"/>
      <c r="BK57805" s="138"/>
      <c r="BL57805" s="138"/>
      <c r="BM57805" s="138"/>
    </row>
    <row r="57806" spans="62:65" ht="13" thickBot="1">
      <c r="BJ57806" s="138"/>
      <c r="BK57806" s="138"/>
      <c r="BL57806" s="138"/>
      <c r="BM57806" s="138"/>
    </row>
    <row r="57807" spans="62:65" ht="13" thickBot="1">
      <c r="BJ57807" s="138"/>
      <c r="BK57807" s="138"/>
      <c r="BL57807" s="138"/>
      <c r="BM57807" s="138"/>
    </row>
    <row r="57808" spans="62:65" ht="13" thickBot="1">
      <c r="BJ57808" s="138"/>
      <c r="BK57808" s="138"/>
      <c r="BL57808" s="138"/>
      <c r="BM57808" s="138"/>
    </row>
    <row r="57809" spans="62:65" ht="13" thickBot="1">
      <c r="BJ57809" s="138"/>
      <c r="BK57809" s="138"/>
      <c r="BL57809" s="138"/>
      <c r="BM57809" s="138"/>
    </row>
    <row r="57810" spans="62:65" ht="13" thickBot="1">
      <c r="BJ57810" s="138"/>
      <c r="BK57810" s="138"/>
      <c r="BL57810" s="138"/>
      <c r="BM57810" s="138"/>
    </row>
    <row r="57811" spans="62:65" ht="13" thickBot="1">
      <c r="BJ57811" s="138"/>
      <c r="BK57811" s="138"/>
      <c r="BL57811" s="138"/>
      <c r="BM57811" s="138"/>
    </row>
    <row r="57812" spans="62:65" ht="13" thickBot="1">
      <c r="BJ57812" s="138"/>
      <c r="BK57812" s="138"/>
      <c r="BL57812" s="138"/>
      <c r="BM57812" s="138"/>
    </row>
    <row r="57813" spans="62:65" ht="13" thickBot="1">
      <c r="BJ57813" s="138"/>
      <c r="BK57813" s="138"/>
      <c r="BL57813" s="138"/>
      <c r="BM57813" s="138"/>
    </row>
    <row r="57814" spans="62:65" ht="13" thickBot="1">
      <c r="BJ57814" s="138"/>
      <c r="BK57814" s="138"/>
      <c r="BL57814" s="138"/>
      <c r="BM57814" s="138"/>
    </row>
    <row r="57815" spans="62:65" ht="13" thickBot="1">
      <c r="BJ57815" s="138"/>
      <c r="BK57815" s="138"/>
      <c r="BL57815" s="138"/>
      <c r="BM57815" s="138"/>
    </row>
    <row r="57816" spans="62:65" ht="13" thickBot="1">
      <c r="BJ57816" s="138"/>
      <c r="BK57816" s="138"/>
      <c r="BL57816" s="138"/>
      <c r="BM57816" s="138"/>
    </row>
    <row r="57817" spans="62:65" ht="13" thickBot="1">
      <c r="BJ57817" s="138"/>
      <c r="BK57817" s="138"/>
      <c r="BL57817" s="138"/>
      <c r="BM57817" s="138"/>
    </row>
    <row r="57818" spans="62:65" ht="13" thickBot="1">
      <c r="BJ57818" s="138"/>
      <c r="BK57818" s="138"/>
      <c r="BL57818" s="138"/>
      <c r="BM57818" s="138"/>
    </row>
    <row r="57819" spans="62:65" ht="13" thickBot="1">
      <c r="BJ57819" s="138"/>
      <c r="BK57819" s="138"/>
      <c r="BL57819" s="138"/>
      <c r="BM57819" s="138"/>
    </row>
    <row r="57820" spans="62:65" ht="13" thickBot="1">
      <c r="BJ57820" s="138"/>
      <c r="BK57820" s="138"/>
      <c r="BL57820" s="138"/>
      <c r="BM57820" s="138"/>
    </row>
    <row r="57821" spans="62:65" ht="13" thickBot="1">
      <c r="BJ57821" s="138"/>
      <c r="BK57821" s="138"/>
      <c r="BL57821" s="138"/>
      <c r="BM57821" s="138"/>
    </row>
    <row r="57822" spans="62:65" ht="13" thickBot="1">
      <c r="BJ57822" s="138"/>
      <c r="BK57822" s="138"/>
      <c r="BL57822" s="138"/>
      <c r="BM57822" s="138"/>
    </row>
    <row r="57823" spans="62:65" ht="13" thickBot="1">
      <c r="BJ57823" s="138"/>
      <c r="BK57823" s="138"/>
      <c r="BL57823" s="138"/>
      <c r="BM57823" s="138"/>
    </row>
    <row r="57824" spans="62:65" ht="13" thickBot="1">
      <c r="BJ57824" s="138"/>
      <c r="BK57824" s="138"/>
      <c r="BL57824" s="138"/>
      <c r="BM57824" s="138"/>
    </row>
    <row r="57825" spans="62:65" ht="13" thickBot="1">
      <c r="BJ57825" s="138"/>
      <c r="BK57825" s="138"/>
      <c r="BL57825" s="138"/>
      <c r="BM57825" s="138"/>
    </row>
    <row r="57826" spans="62:65" ht="13" thickBot="1">
      <c r="BJ57826" s="138"/>
      <c r="BK57826" s="138"/>
      <c r="BL57826" s="138"/>
      <c r="BM57826" s="138"/>
    </row>
    <row r="57827" spans="62:65" ht="13" thickBot="1">
      <c r="BJ57827" s="138"/>
      <c r="BK57827" s="138"/>
      <c r="BL57827" s="138"/>
      <c r="BM57827" s="138"/>
    </row>
    <row r="57828" spans="62:65" ht="13" thickBot="1">
      <c r="BJ57828" s="138"/>
      <c r="BK57828" s="138"/>
      <c r="BL57828" s="138"/>
      <c r="BM57828" s="138"/>
    </row>
    <row r="57829" spans="62:65" ht="13" thickBot="1">
      <c r="BJ57829" s="138"/>
      <c r="BK57829" s="138"/>
      <c r="BL57829" s="138"/>
      <c r="BM57829" s="138"/>
    </row>
    <row r="57830" spans="62:65" ht="13" thickBot="1">
      <c r="BJ57830" s="138"/>
      <c r="BK57830" s="138"/>
      <c r="BL57830" s="138"/>
      <c r="BM57830" s="138"/>
    </row>
    <row r="57831" spans="62:65" ht="13" thickBot="1">
      <c r="BJ57831" s="138"/>
      <c r="BK57831" s="138"/>
      <c r="BL57831" s="138"/>
      <c r="BM57831" s="138"/>
    </row>
    <row r="57832" spans="62:65" ht="13" thickBot="1">
      <c r="BJ57832" s="138"/>
      <c r="BK57832" s="138"/>
      <c r="BL57832" s="138"/>
      <c r="BM57832" s="138"/>
    </row>
    <row r="57833" spans="62:65" ht="13" thickBot="1">
      <c r="BJ57833" s="138"/>
      <c r="BK57833" s="138"/>
      <c r="BL57833" s="138"/>
      <c r="BM57833" s="138"/>
    </row>
    <row r="57834" spans="62:65" ht="13" thickBot="1">
      <c r="BJ57834" s="138"/>
      <c r="BK57834" s="138"/>
      <c r="BL57834" s="138"/>
      <c r="BM57834" s="138"/>
    </row>
    <row r="57835" spans="62:65" ht="13" thickBot="1">
      <c r="BJ57835" s="138"/>
      <c r="BK57835" s="138"/>
      <c r="BL57835" s="138"/>
      <c r="BM57835" s="138"/>
    </row>
    <row r="57836" spans="62:65" ht="13" thickBot="1">
      <c r="BJ57836" s="138"/>
      <c r="BK57836" s="138"/>
      <c r="BL57836" s="138"/>
      <c r="BM57836" s="138"/>
    </row>
    <row r="57837" spans="62:65" ht="13" thickBot="1">
      <c r="BJ57837" s="138"/>
      <c r="BK57837" s="138"/>
      <c r="BL57837" s="138"/>
      <c r="BM57837" s="138"/>
    </row>
    <row r="57838" spans="62:65" ht="13" thickBot="1">
      <c r="BJ57838" s="138"/>
      <c r="BK57838" s="138"/>
      <c r="BL57838" s="138"/>
      <c r="BM57838" s="138"/>
    </row>
    <row r="57839" spans="62:65" ht="13" thickBot="1">
      <c r="BJ57839" s="138"/>
      <c r="BK57839" s="138"/>
      <c r="BL57839" s="138"/>
      <c r="BM57839" s="138"/>
    </row>
    <row r="57840" spans="62:65" ht="13" thickBot="1">
      <c r="BJ57840" s="138"/>
      <c r="BK57840" s="138"/>
      <c r="BL57840" s="138"/>
      <c r="BM57840" s="138"/>
    </row>
    <row r="57841" spans="62:65" ht="13" thickBot="1">
      <c r="BJ57841" s="138"/>
      <c r="BK57841" s="138"/>
      <c r="BL57841" s="138"/>
      <c r="BM57841" s="138"/>
    </row>
    <row r="57842" spans="62:65" ht="13" thickBot="1">
      <c r="BJ57842" s="138"/>
      <c r="BK57842" s="138"/>
      <c r="BL57842" s="138"/>
      <c r="BM57842" s="138"/>
    </row>
    <row r="57843" spans="62:65" ht="13" thickBot="1">
      <c r="BJ57843" s="138"/>
      <c r="BK57843" s="138"/>
      <c r="BL57843" s="138"/>
      <c r="BM57843" s="138"/>
    </row>
    <row r="57844" spans="62:65" ht="13" thickBot="1">
      <c r="BJ57844" s="138"/>
      <c r="BK57844" s="138"/>
      <c r="BL57844" s="138"/>
      <c r="BM57844" s="138"/>
    </row>
    <row r="57845" spans="62:65" ht="13" thickBot="1">
      <c r="BJ57845" s="138"/>
      <c r="BK57845" s="138"/>
      <c r="BL57845" s="138"/>
      <c r="BM57845" s="138"/>
    </row>
    <row r="57846" spans="62:65" ht="13" thickBot="1">
      <c r="BJ57846" s="138"/>
      <c r="BK57846" s="138"/>
      <c r="BL57846" s="138"/>
      <c r="BM57846" s="138"/>
    </row>
    <row r="57847" spans="62:65" ht="13" thickBot="1">
      <c r="BJ57847" s="138"/>
      <c r="BK57847" s="138"/>
      <c r="BL57847" s="138"/>
      <c r="BM57847" s="138"/>
    </row>
    <row r="57848" spans="62:65" ht="13" thickBot="1">
      <c r="BJ57848" s="138"/>
      <c r="BK57848" s="138"/>
      <c r="BL57848" s="138"/>
      <c r="BM57848" s="138"/>
    </row>
    <row r="57849" spans="62:65" ht="13" thickBot="1">
      <c r="BJ57849" s="138"/>
      <c r="BK57849" s="138"/>
      <c r="BL57849" s="138"/>
      <c r="BM57849" s="138"/>
    </row>
    <row r="57850" spans="62:65" ht="13" thickBot="1">
      <c r="BJ57850" s="138"/>
      <c r="BK57850" s="138"/>
      <c r="BL57850" s="138"/>
      <c r="BM57850" s="138"/>
    </row>
    <row r="57851" spans="62:65" ht="13" thickBot="1">
      <c r="BJ57851" s="138"/>
      <c r="BK57851" s="138"/>
      <c r="BL57851" s="138"/>
      <c r="BM57851" s="138"/>
    </row>
    <row r="57852" spans="62:65" ht="13" thickBot="1">
      <c r="BJ57852" s="138"/>
      <c r="BK57852" s="138"/>
      <c r="BL57852" s="138"/>
      <c r="BM57852" s="138"/>
    </row>
    <row r="57853" spans="62:65" ht="13" thickBot="1">
      <c r="BJ57853" s="138"/>
      <c r="BK57853" s="138"/>
      <c r="BL57853" s="138"/>
      <c r="BM57853" s="138"/>
    </row>
    <row r="57854" spans="62:65" ht="13" thickBot="1">
      <c r="BJ57854" s="138"/>
      <c r="BK57854" s="138"/>
      <c r="BL57854" s="138"/>
      <c r="BM57854" s="138"/>
    </row>
    <row r="57855" spans="62:65" ht="13" thickBot="1">
      <c r="BJ57855" s="138"/>
      <c r="BK57855" s="138"/>
      <c r="BL57855" s="138"/>
      <c r="BM57855" s="138"/>
    </row>
    <row r="57856" spans="62:65" ht="13" thickBot="1">
      <c r="BJ57856" s="138"/>
      <c r="BK57856" s="138"/>
      <c r="BL57856" s="138"/>
      <c r="BM57856" s="138"/>
    </row>
    <row r="57857" spans="62:65" ht="13" thickBot="1">
      <c r="BJ57857" s="138"/>
      <c r="BK57857" s="138"/>
      <c r="BL57857" s="138"/>
      <c r="BM57857" s="138"/>
    </row>
    <row r="57858" spans="62:65" ht="13" thickBot="1">
      <c r="BJ57858" s="138"/>
      <c r="BK57858" s="138"/>
      <c r="BL57858" s="138"/>
      <c r="BM57858" s="138"/>
    </row>
    <row r="57859" spans="62:65" ht="13" thickBot="1">
      <c r="BJ57859" s="138"/>
      <c r="BK57859" s="138"/>
      <c r="BL57859" s="138"/>
      <c r="BM57859" s="138"/>
    </row>
    <row r="57860" spans="62:65" ht="13" thickBot="1">
      <c r="BJ57860" s="138"/>
      <c r="BK57860" s="138"/>
      <c r="BL57860" s="138"/>
      <c r="BM57860" s="138"/>
    </row>
    <row r="57861" spans="62:65" ht="13" thickBot="1">
      <c r="BJ57861" s="138"/>
      <c r="BK57861" s="138"/>
      <c r="BL57861" s="138"/>
      <c r="BM57861" s="138"/>
    </row>
    <row r="57862" spans="62:65" ht="13" thickBot="1">
      <c r="BJ57862" s="138"/>
      <c r="BK57862" s="138"/>
      <c r="BL57862" s="138"/>
      <c r="BM57862" s="138"/>
    </row>
    <row r="57863" spans="62:65" ht="13" thickBot="1">
      <c r="BJ57863" s="138"/>
      <c r="BK57863" s="138"/>
      <c r="BL57863" s="138"/>
      <c r="BM57863" s="138"/>
    </row>
    <row r="57864" spans="62:65" ht="13" thickBot="1">
      <c r="BJ57864" s="138"/>
      <c r="BK57864" s="138"/>
      <c r="BL57864" s="138"/>
      <c r="BM57864" s="138"/>
    </row>
    <row r="57865" spans="62:65" ht="13" thickBot="1">
      <c r="BJ57865" s="138"/>
      <c r="BK57865" s="138"/>
      <c r="BL57865" s="138"/>
      <c r="BM57865" s="138"/>
    </row>
    <row r="57866" spans="62:65" ht="13" thickBot="1">
      <c r="BJ57866" s="138"/>
      <c r="BK57866" s="138"/>
      <c r="BL57866" s="138"/>
      <c r="BM57866" s="138"/>
    </row>
    <row r="57867" spans="62:65" ht="13" thickBot="1">
      <c r="BJ57867" s="138"/>
      <c r="BK57867" s="138"/>
      <c r="BL57867" s="138"/>
      <c r="BM57867" s="138"/>
    </row>
    <row r="57868" spans="62:65" ht="13" thickBot="1">
      <c r="BJ57868" s="138"/>
      <c r="BK57868" s="138"/>
      <c r="BL57868" s="138"/>
      <c r="BM57868" s="138"/>
    </row>
    <row r="57869" spans="62:65" ht="13" thickBot="1">
      <c r="BJ57869" s="138"/>
      <c r="BK57869" s="138"/>
      <c r="BL57869" s="138"/>
      <c r="BM57869" s="138"/>
    </row>
    <row r="57870" spans="62:65" ht="13" thickBot="1">
      <c r="BJ57870" s="138"/>
      <c r="BK57870" s="138"/>
      <c r="BL57870" s="138"/>
      <c r="BM57870" s="138"/>
    </row>
    <row r="57871" spans="62:65" ht="13" thickBot="1">
      <c r="BJ57871" s="138"/>
      <c r="BK57871" s="138"/>
      <c r="BL57871" s="138"/>
      <c r="BM57871" s="138"/>
    </row>
    <row r="57872" spans="62:65" ht="13" thickBot="1">
      <c r="BJ57872" s="138"/>
      <c r="BK57872" s="138"/>
      <c r="BL57872" s="138"/>
      <c r="BM57872" s="138"/>
    </row>
    <row r="57873" spans="62:65" ht="13" thickBot="1">
      <c r="BJ57873" s="138"/>
      <c r="BK57873" s="138"/>
      <c r="BL57873" s="138"/>
      <c r="BM57873" s="138"/>
    </row>
    <row r="57874" spans="62:65" ht="13" thickBot="1">
      <c r="BJ57874" s="138"/>
      <c r="BK57874" s="138"/>
      <c r="BL57874" s="138"/>
      <c r="BM57874" s="138"/>
    </row>
    <row r="57875" spans="62:65" ht="13" thickBot="1">
      <c r="BJ57875" s="138"/>
      <c r="BK57875" s="138"/>
      <c r="BL57875" s="138"/>
      <c r="BM57875" s="138"/>
    </row>
    <row r="57876" spans="62:65" ht="13" thickBot="1">
      <c r="BJ57876" s="138"/>
      <c r="BK57876" s="138"/>
      <c r="BL57876" s="138"/>
      <c r="BM57876" s="138"/>
    </row>
    <row r="57877" spans="62:65" ht="13" thickBot="1">
      <c r="BJ57877" s="138"/>
      <c r="BK57877" s="138"/>
      <c r="BL57877" s="138"/>
      <c r="BM57877" s="138"/>
    </row>
    <row r="57878" spans="62:65" ht="13" thickBot="1">
      <c r="BJ57878" s="138"/>
      <c r="BK57878" s="138"/>
      <c r="BL57878" s="138"/>
      <c r="BM57878" s="138"/>
    </row>
    <row r="57879" spans="62:65" ht="13" thickBot="1">
      <c r="BJ57879" s="138"/>
      <c r="BK57879" s="138"/>
      <c r="BL57879" s="138"/>
      <c r="BM57879" s="138"/>
    </row>
    <row r="57880" spans="62:65" ht="13" thickBot="1">
      <c r="BJ57880" s="138"/>
      <c r="BK57880" s="138"/>
      <c r="BL57880" s="138"/>
      <c r="BM57880" s="138"/>
    </row>
    <row r="57881" spans="62:65" ht="13" thickBot="1">
      <c r="BJ57881" s="138"/>
      <c r="BK57881" s="138"/>
      <c r="BL57881" s="138"/>
      <c r="BM57881" s="138"/>
    </row>
    <row r="57882" spans="62:65" ht="13" thickBot="1">
      <c r="BJ57882" s="138"/>
      <c r="BK57882" s="138"/>
      <c r="BL57882" s="138"/>
      <c r="BM57882" s="138"/>
    </row>
    <row r="57883" spans="62:65" ht="13" thickBot="1">
      <c r="BJ57883" s="138"/>
      <c r="BK57883" s="138"/>
      <c r="BL57883" s="138"/>
      <c r="BM57883" s="138"/>
    </row>
    <row r="57884" spans="62:65" ht="13" thickBot="1">
      <c r="BJ57884" s="138"/>
      <c r="BK57884" s="138"/>
      <c r="BL57884" s="138"/>
      <c r="BM57884" s="138"/>
    </row>
    <row r="57885" spans="62:65" ht="13" thickBot="1">
      <c r="BJ57885" s="138"/>
      <c r="BK57885" s="138"/>
      <c r="BL57885" s="138"/>
      <c r="BM57885" s="138"/>
    </row>
    <row r="57886" spans="62:65" ht="13" thickBot="1">
      <c r="BJ57886" s="138"/>
      <c r="BK57886" s="138"/>
      <c r="BL57886" s="138"/>
      <c r="BM57886" s="138"/>
    </row>
    <row r="57887" spans="62:65" ht="13" thickBot="1">
      <c r="BJ57887" s="138"/>
      <c r="BK57887" s="138"/>
      <c r="BL57887" s="138"/>
      <c r="BM57887" s="138"/>
    </row>
    <row r="57888" spans="62:65" ht="13" thickBot="1">
      <c r="BJ57888" s="138"/>
      <c r="BK57888" s="138"/>
      <c r="BL57888" s="138"/>
      <c r="BM57888" s="138"/>
    </row>
    <row r="57889" spans="62:65" ht="13" thickBot="1">
      <c r="BJ57889" s="138"/>
      <c r="BK57889" s="138"/>
      <c r="BL57889" s="138"/>
      <c r="BM57889" s="138"/>
    </row>
    <row r="57890" spans="62:65" ht="13" thickBot="1">
      <c r="BJ57890" s="138"/>
      <c r="BK57890" s="138"/>
      <c r="BL57890" s="138"/>
      <c r="BM57890" s="138"/>
    </row>
    <row r="57891" spans="62:65" ht="13" thickBot="1">
      <c r="BJ57891" s="138"/>
      <c r="BK57891" s="138"/>
      <c r="BL57891" s="138"/>
      <c r="BM57891" s="138"/>
    </row>
    <row r="57892" spans="62:65" ht="13" thickBot="1">
      <c r="BJ57892" s="138"/>
      <c r="BK57892" s="138"/>
      <c r="BL57892" s="138"/>
      <c r="BM57892" s="138"/>
    </row>
    <row r="57893" spans="62:65" ht="13" thickBot="1">
      <c r="BJ57893" s="138"/>
      <c r="BK57893" s="138"/>
      <c r="BL57893" s="138"/>
      <c r="BM57893" s="138"/>
    </row>
    <row r="57894" spans="62:65" ht="13" thickBot="1">
      <c r="BJ57894" s="138"/>
      <c r="BK57894" s="138"/>
      <c r="BL57894" s="138"/>
      <c r="BM57894" s="138"/>
    </row>
    <row r="57895" spans="62:65" ht="13" thickBot="1">
      <c r="BJ57895" s="138"/>
      <c r="BK57895" s="138"/>
      <c r="BL57895" s="138"/>
      <c r="BM57895" s="138"/>
    </row>
    <row r="57896" spans="62:65" ht="13" thickBot="1">
      <c r="BJ57896" s="138"/>
      <c r="BK57896" s="138"/>
      <c r="BL57896" s="138"/>
      <c r="BM57896" s="138"/>
    </row>
    <row r="57897" spans="62:65" ht="13" thickBot="1">
      <c r="BJ57897" s="138"/>
      <c r="BK57897" s="138"/>
      <c r="BL57897" s="138"/>
      <c r="BM57897" s="138"/>
    </row>
    <row r="57898" spans="62:65" ht="13" thickBot="1">
      <c r="BJ57898" s="138"/>
      <c r="BK57898" s="138"/>
      <c r="BL57898" s="138"/>
      <c r="BM57898" s="138"/>
    </row>
    <row r="57899" spans="62:65" ht="13" thickBot="1">
      <c r="BJ57899" s="138"/>
      <c r="BK57899" s="138"/>
      <c r="BL57899" s="138"/>
      <c r="BM57899" s="138"/>
    </row>
    <row r="57900" spans="62:65" ht="13" thickBot="1">
      <c r="BJ57900" s="138"/>
      <c r="BK57900" s="138"/>
      <c r="BL57900" s="138"/>
      <c r="BM57900" s="138"/>
    </row>
    <row r="57901" spans="62:65" ht="13" thickBot="1">
      <c r="BJ57901" s="138"/>
      <c r="BK57901" s="138"/>
      <c r="BL57901" s="138"/>
      <c r="BM57901" s="138"/>
    </row>
    <row r="57902" spans="62:65" ht="13" thickBot="1">
      <c r="BJ57902" s="138"/>
      <c r="BK57902" s="138"/>
      <c r="BL57902" s="138"/>
      <c r="BM57902" s="138"/>
    </row>
    <row r="57903" spans="62:65" ht="13" thickBot="1">
      <c r="BJ57903" s="138"/>
      <c r="BK57903" s="138"/>
      <c r="BL57903" s="138"/>
      <c r="BM57903" s="138"/>
    </row>
    <row r="57904" spans="62:65" ht="13" thickBot="1">
      <c r="BJ57904" s="138"/>
      <c r="BK57904" s="138"/>
      <c r="BL57904" s="138"/>
      <c r="BM57904" s="138"/>
    </row>
    <row r="57905" spans="62:65" ht="13" thickBot="1">
      <c r="BJ57905" s="138"/>
      <c r="BK57905" s="138"/>
      <c r="BL57905" s="138"/>
      <c r="BM57905" s="138"/>
    </row>
    <row r="57906" spans="62:65" ht="13" thickBot="1">
      <c r="BJ57906" s="138"/>
      <c r="BK57906" s="138"/>
      <c r="BL57906" s="138"/>
      <c r="BM57906" s="138"/>
    </row>
    <row r="57907" spans="62:65" ht="13" thickBot="1">
      <c r="BJ57907" s="138"/>
      <c r="BK57907" s="138"/>
      <c r="BL57907" s="138"/>
      <c r="BM57907" s="138"/>
    </row>
    <row r="57908" spans="62:65" ht="13" thickBot="1">
      <c r="BJ57908" s="138"/>
      <c r="BK57908" s="138"/>
      <c r="BL57908" s="138"/>
      <c r="BM57908" s="138"/>
    </row>
    <row r="57909" spans="62:65" ht="13" thickBot="1">
      <c r="BJ57909" s="138"/>
      <c r="BK57909" s="138"/>
      <c r="BL57909" s="138"/>
      <c r="BM57909" s="138"/>
    </row>
    <row r="57910" spans="62:65" ht="13" thickBot="1">
      <c r="BJ57910" s="138"/>
      <c r="BK57910" s="138"/>
      <c r="BL57910" s="138"/>
      <c r="BM57910" s="138"/>
    </row>
    <row r="57911" spans="62:65" ht="13" thickBot="1">
      <c r="BJ57911" s="138"/>
      <c r="BK57911" s="138"/>
      <c r="BL57911" s="138"/>
      <c r="BM57911" s="138"/>
    </row>
    <row r="57912" spans="62:65" ht="13" thickBot="1">
      <c r="BJ57912" s="138"/>
      <c r="BK57912" s="138"/>
      <c r="BL57912" s="138"/>
      <c r="BM57912" s="138"/>
    </row>
    <row r="57913" spans="62:65" ht="13" thickBot="1">
      <c r="BJ57913" s="138"/>
      <c r="BK57913" s="138"/>
      <c r="BL57913" s="138"/>
      <c r="BM57913" s="138"/>
    </row>
    <row r="57914" spans="62:65" ht="13" thickBot="1">
      <c r="BJ57914" s="138"/>
      <c r="BK57914" s="138"/>
      <c r="BL57914" s="138"/>
      <c r="BM57914" s="138"/>
    </row>
    <row r="57915" spans="62:65" ht="13" thickBot="1">
      <c r="BJ57915" s="138"/>
      <c r="BK57915" s="138"/>
      <c r="BL57915" s="138"/>
      <c r="BM57915" s="138"/>
    </row>
    <row r="57916" spans="62:65" ht="13" thickBot="1">
      <c r="BJ57916" s="138"/>
      <c r="BK57916" s="138"/>
      <c r="BL57916" s="138"/>
      <c r="BM57916" s="138"/>
    </row>
    <row r="57917" spans="62:65" ht="13" thickBot="1">
      <c r="BJ57917" s="138"/>
      <c r="BK57917" s="138"/>
      <c r="BL57917" s="138"/>
      <c r="BM57917" s="138"/>
    </row>
    <row r="57918" spans="62:65" ht="13" thickBot="1">
      <c r="BJ57918" s="138"/>
      <c r="BK57918" s="138"/>
      <c r="BL57918" s="138"/>
      <c r="BM57918" s="138"/>
    </row>
    <row r="57919" spans="62:65" ht="13" thickBot="1">
      <c r="BJ57919" s="138"/>
      <c r="BK57919" s="138"/>
      <c r="BL57919" s="138"/>
      <c r="BM57919" s="138"/>
    </row>
    <row r="57920" spans="62:65" ht="13" thickBot="1">
      <c r="BJ57920" s="138"/>
      <c r="BK57920" s="138"/>
      <c r="BL57920" s="138"/>
      <c r="BM57920" s="138"/>
    </row>
    <row r="57921" spans="62:65" ht="13" thickBot="1">
      <c r="BJ57921" s="138"/>
      <c r="BK57921" s="138"/>
      <c r="BL57921" s="138"/>
      <c r="BM57921" s="138"/>
    </row>
    <row r="57922" spans="62:65" ht="13" thickBot="1">
      <c r="BJ57922" s="138"/>
      <c r="BK57922" s="138"/>
      <c r="BL57922" s="138"/>
      <c r="BM57922" s="138"/>
    </row>
    <row r="57923" spans="62:65" ht="13" thickBot="1">
      <c r="BJ57923" s="138"/>
      <c r="BK57923" s="138"/>
      <c r="BL57923" s="138"/>
      <c r="BM57923" s="138"/>
    </row>
    <row r="57924" spans="62:65" ht="13" thickBot="1">
      <c r="BJ57924" s="138"/>
      <c r="BK57924" s="138"/>
      <c r="BL57924" s="138"/>
      <c r="BM57924" s="138"/>
    </row>
    <row r="57925" spans="62:65" ht="13" thickBot="1">
      <c r="BJ57925" s="138"/>
      <c r="BK57925" s="138"/>
      <c r="BL57925" s="138"/>
      <c r="BM57925" s="138"/>
    </row>
    <row r="57926" spans="62:65" ht="13" thickBot="1">
      <c r="BJ57926" s="138"/>
      <c r="BK57926" s="138"/>
      <c r="BL57926" s="138"/>
      <c r="BM57926" s="138"/>
    </row>
    <row r="57927" spans="62:65" ht="13" thickBot="1">
      <c r="BJ57927" s="138"/>
      <c r="BK57927" s="138"/>
      <c r="BL57927" s="138"/>
      <c r="BM57927" s="138"/>
    </row>
    <row r="57928" spans="62:65" ht="13" thickBot="1">
      <c r="BJ57928" s="138"/>
      <c r="BK57928" s="138"/>
      <c r="BL57928" s="138"/>
      <c r="BM57928" s="138"/>
    </row>
    <row r="57929" spans="62:65" ht="13" thickBot="1">
      <c r="BJ57929" s="138"/>
      <c r="BK57929" s="138"/>
      <c r="BL57929" s="138"/>
      <c r="BM57929" s="138"/>
    </row>
    <row r="57930" spans="62:65" ht="13" thickBot="1">
      <c r="BJ57930" s="138"/>
      <c r="BK57930" s="138"/>
      <c r="BL57930" s="138"/>
      <c r="BM57930" s="138"/>
    </row>
    <row r="57931" spans="62:65" ht="13" thickBot="1">
      <c r="BJ57931" s="138"/>
      <c r="BK57931" s="138"/>
      <c r="BL57931" s="138"/>
      <c r="BM57931" s="138"/>
    </row>
    <row r="57932" spans="62:65" ht="13" thickBot="1">
      <c r="BJ57932" s="138"/>
      <c r="BK57932" s="138"/>
      <c r="BL57932" s="138"/>
      <c r="BM57932" s="138"/>
    </row>
    <row r="57933" spans="62:65" ht="13" thickBot="1">
      <c r="BJ57933" s="138"/>
      <c r="BK57933" s="138"/>
      <c r="BL57933" s="138"/>
      <c r="BM57933" s="138"/>
    </row>
    <row r="57934" spans="62:65" ht="13" thickBot="1">
      <c r="BJ57934" s="138"/>
      <c r="BK57934" s="138"/>
      <c r="BL57934" s="138"/>
      <c r="BM57934" s="138"/>
    </row>
    <row r="57935" spans="62:65" ht="13" thickBot="1">
      <c r="BJ57935" s="138"/>
      <c r="BK57935" s="138"/>
      <c r="BL57935" s="138"/>
      <c r="BM57935" s="138"/>
    </row>
    <row r="57936" spans="62:65" ht="13" thickBot="1">
      <c r="BJ57936" s="138"/>
      <c r="BK57936" s="138"/>
      <c r="BL57936" s="138"/>
      <c r="BM57936" s="138"/>
    </row>
    <row r="57937" spans="62:65" ht="13" thickBot="1">
      <c r="BJ57937" s="138"/>
      <c r="BK57937" s="138"/>
      <c r="BL57937" s="138"/>
      <c r="BM57937" s="138"/>
    </row>
    <row r="57938" spans="62:65" ht="13" thickBot="1">
      <c r="BJ57938" s="138"/>
      <c r="BK57938" s="138"/>
      <c r="BL57938" s="138"/>
      <c r="BM57938" s="138"/>
    </row>
    <row r="57939" spans="62:65" ht="13" thickBot="1">
      <c r="BJ57939" s="138"/>
      <c r="BK57939" s="138"/>
      <c r="BL57939" s="138"/>
      <c r="BM57939" s="138"/>
    </row>
    <row r="57940" spans="62:65" ht="13" thickBot="1">
      <c r="BJ57940" s="138"/>
      <c r="BK57940" s="138"/>
      <c r="BL57940" s="138"/>
      <c r="BM57940" s="138"/>
    </row>
    <row r="57941" spans="62:65" ht="13" thickBot="1">
      <c r="BJ57941" s="138"/>
      <c r="BK57941" s="138"/>
      <c r="BL57941" s="138"/>
      <c r="BM57941" s="138"/>
    </row>
    <row r="57942" spans="62:65" ht="13" thickBot="1">
      <c r="BJ57942" s="138"/>
      <c r="BK57942" s="138"/>
      <c r="BL57942" s="138"/>
      <c r="BM57942" s="138"/>
    </row>
    <row r="57943" spans="62:65" ht="13" thickBot="1">
      <c r="BJ57943" s="138"/>
      <c r="BK57943" s="138"/>
      <c r="BL57943" s="138"/>
      <c r="BM57943" s="138"/>
    </row>
    <row r="57944" spans="62:65" ht="13" thickBot="1">
      <c r="BJ57944" s="138"/>
      <c r="BK57944" s="138"/>
      <c r="BL57944" s="138"/>
      <c r="BM57944" s="138"/>
    </row>
    <row r="57945" spans="62:65" ht="13" thickBot="1">
      <c r="BJ57945" s="138"/>
      <c r="BK57945" s="138"/>
      <c r="BL57945" s="138"/>
      <c r="BM57945" s="138"/>
    </row>
    <row r="57946" spans="62:65" ht="13" thickBot="1">
      <c r="BJ57946" s="138"/>
      <c r="BK57946" s="138"/>
      <c r="BL57946" s="138"/>
      <c r="BM57946" s="138"/>
    </row>
    <row r="57947" spans="62:65" ht="13" thickBot="1">
      <c r="BJ57947" s="138"/>
      <c r="BK57947" s="138"/>
      <c r="BL57947" s="138"/>
      <c r="BM57947" s="138"/>
    </row>
    <row r="57948" spans="62:65" ht="13" thickBot="1">
      <c r="BJ57948" s="138"/>
      <c r="BK57948" s="138"/>
      <c r="BL57948" s="138"/>
      <c r="BM57948" s="138"/>
    </row>
    <row r="57949" spans="62:65" ht="13" thickBot="1">
      <c r="BJ57949" s="138"/>
      <c r="BK57949" s="138"/>
      <c r="BL57949" s="138"/>
      <c r="BM57949" s="138"/>
    </row>
    <row r="57950" spans="62:65" ht="13" thickBot="1">
      <c r="BJ57950" s="138"/>
      <c r="BK57950" s="138"/>
      <c r="BL57950" s="138"/>
      <c r="BM57950" s="138"/>
    </row>
    <row r="57951" spans="62:65" ht="13" thickBot="1">
      <c r="BJ57951" s="138"/>
      <c r="BK57951" s="138"/>
      <c r="BL57951" s="138"/>
      <c r="BM57951" s="138"/>
    </row>
    <row r="57952" spans="62:65" ht="13" thickBot="1">
      <c r="BJ57952" s="138"/>
      <c r="BK57952" s="138"/>
      <c r="BL57952" s="138"/>
      <c r="BM57952" s="138"/>
    </row>
    <row r="57953" spans="62:65" ht="13" thickBot="1">
      <c r="BJ57953" s="138"/>
      <c r="BK57953" s="138"/>
      <c r="BL57953" s="138"/>
      <c r="BM57953" s="138"/>
    </row>
    <row r="57954" spans="62:65" ht="13" thickBot="1">
      <c r="BJ57954" s="138"/>
      <c r="BK57954" s="138"/>
      <c r="BL57954" s="138"/>
      <c r="BM57954" s="138"/>
    </row>
    <row r="57955" spans="62:65" ht="13" thickBot="1">
      <c r="BJ57955" s="138"/>
      <c r="BK57955" s="138"/>
      <c r="BL57955" s="138"/>
      <c r="BM57955" s="138"/>
    </row>
    <row r="57956" spans="62:65" ht="13" thickBot="1">
      <c r="BJ57956" s="138"/>
      <c r="BK57956" s="138"/>
      <c r="BL57956" s="138"/>
      <c r="BM57956" s="138"/>
    </row>
    <row r="57957" spans="62:65" ht="13" thickBot="1">
      <c r="BJ57957" s="138"/>
      <c r="BK57957" s="138"/>
      <c r="BL57957" s="138"/>
      <c r="BM57957" s="138"/>
    </row>
    <row r="57958" spans="62:65" ht="13" thickBot="1">
      <c r="BJ57958" s="138"/>
      <c r="BK57958" s="138"/>
      <c r="BL57958" s="138"/>
      <c r="BM57958" s="138"/>
    </row>
    <row r="57959" spans="62:65" ht="13" thickBot="1">
      <c r="BJ57959" s="138"/>
      <c r="BK57959" s="138"/>
      <c r="BL57959" s="138"/>
      <c r="BM57959" s="138"/>
    </row>
    <row r="57960" spans="62:65" ht="13" thickBot="1">
      <c r="BJ57960" s="138"/>
      <c r="BK57960" s="138"/>
      <c r="BL57960" s="138"/>
      <c r="BM57960" s="138"/>
    </row>
    <row r="57961" spans="62:65" ht="13" thickBot="1">
      <c r="BJ57961" s="138"/>
      <c r="BK57961" s="138"/>
      <c r="BL57961" s="138"/>
      <c r="BM57961" s="138"/>
    </row>
    <row r="57962" spans="62:65" ht="13" thickBot="1">
      <c r="BJ57962" s="138"/>
      <c r="BK57962" s="138"/>
      <c r="BL57962" s="138"/>
      <c r="BM57962" s="138"/>
    </row>
    <row r="57963" spans="62:65" ht="13" thickBot="1">
      <c r="BJ57963" s="138"/>
      <c r="BK57963" s="138"/>
      <c r="BL57963" s="138"/>
      <c r="BM57963" s="138"/>
    </row>
    <row r="57964" spans="62:65" ht="13" thickBot="1">
      <c r="BJ57964" s="138"/>
      <c r="BK57964" s="138"/>
      <c r="BL57964" s="138"/>
      <c r="BM57964" s="138"/>
    </row>
    <row r="57965" spans="62:65" ht="13" thickBot="1">
      <c r="BJ57965" s="138"/>
      <c r="BK57965" s="138"/>
      <c r="BL57965" s="138"/>
      <c r="BM57965" s="138"/>
    </row>
    <row r="57966" spans="62:65" ht="13" thickBot="1">
      <c r="BJ57966" s="138"/>
      <c r="BK57966" s="138"/>
      <c r="BL57966" s="138"/>
      <c r="BM57966" s="138"/>
    </row>
    <row r="57967" spans="62:65" ht="13" thickBot="1">
      <c r="BJ57967" s="138"/>
      <c r="BK57967" s="138"/>
      <c r="BL57967" s="138"/>
      <c r="BM57967" s="138"/>
    </row>
    <row r="57968" spans="62:65" ht="13" thickBot="1">
      <c r="BJ57968" s="138"/>
      <c r="BK57968" s="138"/>
      <c r="BL57968" s="138"/>
      <c r="BM57968" s="138"/>
    </row>
    <row r="57969" spans="62:65" ht="13" thickBot="1">
      <c r="BJ57969" s="138"/>
      <c r="BK57969" s="138"/>
      <c r="BL57969" s="138"/>
      <c r="BM57969" s="138"/>
    </row>
    <row r="57970" spans="62:65" ht="13" thickBot="1">
      <c r="BJ57970" s="138"/>
      <c r="BK57970" s="138"/>
      <c r="BL57970" s="138"/>
      <c r="BM57970" s="138"/>
    </row>
    <row r="57971" spans="62:65" ht="13" thickBot="1">
      <c r="BJ57971" s="138"/>
      <c r="BK57971" s="138"/>
      <c r="BL57971" s="138"/>
      <c r="BM57971" s="138"/>
    </row>
    <row r="57972" spans="62:65" ht="13" thickBot="1">
      <c r="BJ57972" s="138"/>
      <c r="BK57972" s="138"/>
      <c r="BL57972" s="138"/>
      <c r="BM57972" s="138"/>
    </row>
    <row r="57973" spans="62:65" ht="13" thickBot="1">
      <c r="BJ57973" s="138"/>
      <c r="BK57973" s="138"/>
      <c r="BL57973" s="138"/>
      <c r="BM57973" s="138"/>
    </row>
    <row r="57974" spans="62:65" ht="13" thickBot="1">
      <c r="BJ57974" s="138"/>
      <c r="BK57974" s="138"/>
      <c r="BL57974" s="138"/>
      <c r="BM57974" s="138"/>
    </row>
    <row r="57975" spans="62:65" ht="13" thickBot="1">
      <c r="BJ57975" s="138"/>
      <c r="BK57975" s="138"/>
      <c r="BL57975" s="138"/>
      <c r="BM57975" s="138"/>
    </row>
    <row r="57976" spans="62:65" ht="13" thickBot="1">
      <c r="BJ57976" s="138"/>
      <c r="BK57976" s="138"/>
      <c r="BL57976" s="138"/>
      <c r="BM57976" s="138"/>
    </row>
    <row r="57977" spans="62:65" ht="13" thickBot="1">
      <c r="BJ57977" s="138"/>
      <c r="BK57977" s="138"/>
      <c r="BL57977" s="138"/>
      <c r="BM57977" s="138"/>
    </row>
    <row r="57978" spans="62:65" ht="13" thickBot="1">
      <c r="BJ57978" s="138"/>
      <c r="BK57978" s="138"/>
      <c r="BL57978" s="138"/>
      <c r="BM57978" s="138"/>
    </row>
    <row r="57979" spans="62:65" ht="13" thickBot="1">
      <c r="BJ57979" s="138"/>
      <c r="BK57979" s="138"/>
      <c r="BL57979" s="138"/>
      <c r="BM57979" s="138"/>
    </row>
    <row r="57980" spans="62:65" ht="13" thickBot="1">
      <c r="BJ57980" s="138"/>
      <c r="BK57980" s="138"/>
      <c r="BL57980" s="138"/>
      <c r="BM57980" s="138"/>
    </row>
    <row r="57981" spans="62:65" ht="13" thickBot="1">
      <c r="BJ57981" s="138"/>
      <c r="BK57981" s="138"/>
      <c r="BL57981" s="138"/>
      <c r="BM57981" s="138"/>
    </row>
    <row r="57982" spans="62:65" ht="13" thickBot="1">
      <c r="BJ57982" s="138"/>
      <c r="BK57982" s="138"/>
      <c r="BL57982" s="138"/>
      <c r="BM57982" s="138"/>
    </row>
    <row r="57983" spans="62:65" ht="13" thickBot="1">
      <c r="BJ57983" s="138"/>
      <c r="BK57983" s="138"/>
      <c r="BL57983" s="138"/>
      <c r="BM57983" s="138"/>
    </row>
    <row r="57984" spans="62:65" ht="13" thickBot="1">
      <c r="BJ57984" s="138"/>
      <c r="BK57984" s="138"/>
      <c r="BL57984" s="138"/>
      <c r="BM57984" s="138"/>
    </row>
    <row r="57985" spans="62:65" ht="13" thickBot="1">
      <c r="BJ57985" s="138"/>
      <c r="BK57985" s="138"/>
      <c r="BL57985" s="138"/>
      <c r="BM57985" s="138"/>
    </row>
    <row r="57986" spans="62:65" ht="13" thickBot="1">
      <c r="BJ57986" s="138"/>
      <c r="BK57986" s="138"/>
      <c r="BL57986" s="138"/>
      <c r="BM57986" s="138"/>
    </row>
    <row r="57987" spans="62:65" ht="13" thickBot="1">
      <c r="BJ57987" s="138"/>
      <c r="BK57987" s="138"/>
      <c r="BL57987" s="138"/>
      <c r="BM57987" s="138"/>
    </row>
    <row r="57988" spans="62:65" ht="13" thickBot="1">
      <c r="BJ57988" s="138"/>
      <c r="BK57988" s="138"/>
      <c r="BL57988" s="138"/>
      <c r="BM57988" s="138"/>
    </row>
    <row r="57989" spans="62:65" ht="13" thickBot="1">
      <c r="BJ57989" s="138"/>
      <c r="BK57989" s="138"/>
      <c r="BL57989" s="138"/>
      <c r="BM57989" s="138"/>
    </row>
    <row r="57990" spans="62:65" ht="13" thickBot="1">
      <c r="BJ57990" s="138"/>
      <c r="BK57990" s="138"/>
      <c r="BL57990" s="138"/>
      <c r="BM57990" s="138"/>
    </row>
    <row r="57991" spans="62:65" ht="13" thickBot="1">
      <c r="BJ57991" s="138"/>
      <c r="BK57991" s="138"/>
      <c r="BL57991" s="138"/>
      <c r="BM57991" s="138"/>
    </row>
    <row r="57992" spans="62:65" ht="13" thickBot="1">
      <c r="BJ57992" s="138"/>
      <c r="BK57992" s="138"/>
      <c r="BL57992" s="138"/>
      <c r="BM57992" s="138"/>
    </row>
    <row r="57993" spans="62:65" ht="13" thickBot="1">
      <c r="BJ57993" s="138"/>
      <c r="BK57993" s="138"/>
      <c r="BL57993" s="138"/>
      <c r="BM57993" s="138"/>
    </row>
    <row r="57994" spans="62:65" ht="13" thickBot="1">
      <c r="BJ57994" s="138"/>
      <c r="BK57994" s="138"/>
      <c r="BL57994" s="138"/>
      <c r="BM57994" s="138"/>
    </row>
    <row r="57995" spans="62:65" ht="13" thickBot="1">
      <c r="BJ57995" s="138"/>
      <c r="BK57995" s="138"/>
      <c r="BL57995" s="138"/>
      <c r="BM57995" s="138"/>
    </row>
    <row r="57996" spans="62:65" ht="13" thickBot="1">
      <c r="BJ57996" s="138"/>
      <c r="BK57996" s="138"/>
      <c r="BL57996" s="138"/>
      <c r="BM57996" s="138"/>
    </row>
    <row r="57997" spans="62:65" ht="13" thickBot="1">
      <c r="BJ57997" s="138"/>
      <c r="BK57997" s="138"/>
      <c r="BL57997" s="138"/>
      <c r="BM57997" s="138"/>
    </row>
    <row r="57998" spans="62:65" ht="13" thickBot="1">
      <c r="BJ57998" s="138"/>
      <c r="BK57998" s="138"/>
      <c r="BL57998" s="138"/>
      <c r="BM57998" s="138"/>
    </row>
    <row r="57999" spans="62:65" ht="13" thickBot="1">
      <c r="BJ57999" s="138"/>
      <c r="BK57999" s="138"/>
      <c r="BL57999" s="138"/>
      <c r="BM57999" s="138"/>
    </row>
    <row r="58000" spans="62:65" ht="13" thickBot="1">
      <c r="BJ58000" s="138"/>
      <c r="BK58000" s="138"/>
      <c r="BL58000" s="138"/>
      <c r="BM58000" s="138"/>
    </row>
    <row r="58001" spans="62:65" ht="13" thickBot="1">
      <c r="BJ58001" s="138"/>
      <c r="BK58001" s="138"/>
      <c r="BL58001" s="138"/>
      <c r="BM58001" s="138"/>
    </row>
    <row r="58002" spans="62:65" ht="13" thickBot="1">
      <c r="BJ58002" s="138"/>
      <c r="BK58002" s="138"/>
      <c r="BL58002" s="138"/>
      <c r="BM58002" s="138"/>
    </row>
    <row r="58003" spans="62:65" ht="13" thickBot="1">
      <c r="BJ58003" s="138"/>
      <c r="BK58003" s="138"/>
      <c r="BL58003" s="138"/>
      <c r="BM58003" s="138"/>
    </row>
    <row r="58004" spans="62:65" ht="13" thickBot="1">
      <c r="BJ58004" s="138"/>
      <c r="BK58004" s="138"/>
      <c r="BL58004" s="138"/>
      <c r="BM58004" s="138"/>
    </row>
    <row r="58005" spans="62:65" ht="13" thickBot="1">
      <c r="BJ58005" s="138"/>
      <c r="BK58005" s="138"/>
      <c r="BL58005" s="138"/>
      <c r="BM58005" s="138"/>
    </row>
    <row r="58006" spans="62:65" ht="13" thickBot="1">
      <c r="BJ58006" s="138"/>
      <c r="BK58006" s="138"/>
      <c r="BL58006" s="138"/>
      <c r="BM58006" s="138"/>
    </row>
    <row r="58007" spans="62:65" ht="13" thickBot="1">
      <c r="BJ58007" s="138"/>
      <c r="BK58007" s="138"/>
      <c r="BL58007" s="138"/>
      <c r="BM58007" s="138"/>
    </row>
    <row r="58008" spans="62:65" ht="13" thickBot="1">
      <c r="BJ58008" s="138"/>
      <c r="BK58008" s="138"/>
      <c r="BL58008" s="138"/>
      <c r="BM58008" s="138"/>
    </row>
    <row r="58009" spans="62:65" ht="13" thickBot="1">
      <c r="BJ58009" s="138"/>
      <c r="BK58009" s="138"/>
      <c r="BL58009" s="138"/>
      <c r="BM58009" s="138"/>
    </row>
    <row r="58010" spans="62:65" ht="13" thickBot="1">
      <c r="BJ58010" s="138"/>
      <c r="BK58010" s="138"/>
      <c r="BL58010" s="138"/>
      <c r="BM58010" s="138"/>
    </row>
    <row r="58011" spans="62:65" ht="13" thickBot="1">
      <c r="BJ58011" s="138"/>
      <c r="BK58011" s="138"/>
      <c r="BL58011" s="138"/>
      <c r="BM58011" s="138"/>
    </row>
    <row r="58012" spans="62:65" ht="13" thickBot="1">
      <c r="BJ58012" s="138"/>
      <c r="BK58012" s="138"/>
      <c r="BL58012" s="138"/>
      <c r="BM58012" s="138"/>
    </row>
    <row r="58013" spans="62:65" ht="13" thickBot="1">
      <c r="BJ58013" s="138"/>
      <c r="BK58013" s="138"/>
      <c r="BL58013" s="138"/>
      <c r="BM58013" s="138"/>
    </row>
    <row r="58014" spans="62:65" ht="13" thickBot="1">
      <c r="BJ58014" s="138"/>
      <c r="BK58014" s="138"/>
      <c r="BL58014" s="138"/>
      <c r="BM58014" s="138"/>
    </row>
    <row r="58015" spans="62:65" ht="13" thickBot="1">
      <c r="BJ58015" s="138"/>
      <c r="BK58015" s="138"/>
      <c r="BL58015" s="138"/>
      <c r="BM58015" s="138"/>
    </row>
    <row r="58016" spans="62:65" ht="13" thickBot="1">
      <c r="BJ58016" s="138"/>
      <c r="BK58016" s="138"/>
      <c r="BL58016" s="138"/>
      <c r="BM58016" s="138"/>
    </row>
    <row r="58017" spans="62:65" ht="13" thickBot="1">
      <c r="BJ58017" s="138"/>
      <c r="BK58017" s="138"/>
      <c r="BL58017" s="138"/>
      <c r="BM58017" s="138"/>
    </row>
    <row r="58018" spans="62:65" ht="13" thickBot="1">
      <c r="BJ58018" s="138"/>
      <c r="BK58018" s="138"/>
      <c r="BL58018" s="138"/>
      <c r="BM58018" s="138"/>
    </row>
    <row r="58019" spans="62:65" ht="13" thickBot="1">
      <c r="BJ58019" s="138"/>
      <c r="BK58019" s="138"/>
      <c r="BL58019" s="138"/>
      <c r="BM58019" s="138"/>
    </row>
    <row r="58020" spans="62:65" ht="13" thickBot="1">
      <c r="BJ58020" s="138"/>
      <c r="BK58020" s="138"/>
      <c r="BL58020" s="138"/>
      <c r="BM58020" s="138"/>
    </row>
    <row r="58021" spans="62:65" ht="13" thickBot="1">
      <c r="BJ58021" s="138"/>
      <c r="BK58021" s="138"/>
      <c r="BL58021" s="138"/>
      <c r="BM58021" s="138"/>
    </row>
    <row r="58022" spans="62:65" ht="13" thickBot="1">
      <c r="BJ58022" s="138"/>
      <c r="BK58022" s="138"/>
      <c r="BL58022" s="138"/>
      <c r="BM58022" s="138"/>
    </row>
    <row r="58023" spans="62:65" ht="13" thickBot="1">
      <c r="BJ58023" s="138"/>
      <c r="BK58023" s="138"/>
      <c r="BL58023" s="138"/>
      <c r="BM58023" s="138"/>
    </row>
    <row r="58024" spans="62:65" ht="13" thickBot="1">
      <c r="BJ58024" s="138"/>
      <c r="BK58024" s="138"/>
      <c r="BL58024" s="138"/>
      <c r="BM58024" s="138"/>
    </row>
    <row r="58025" spans="62:65" ht="13" thickBot="1">
      <c r="BJ58025" s="138"/>
      <c r="BK58025" s="138"/>
      <c r="BL58025" s="138"/>
      <c r="BM58025" s="138"/>
    </row>
    <row r="58026" spans="62:65" ht="13" thickBot="1">
      <c r="BJ58026" s="138"/>
      <c r="BK58026" s="138"/>
      <c r="BL58026" s="138"/>
      <c r="BM58026" s="138"/>
    </row>
    <row r="58027" spans="62:65" ht="13" thickBot="1">
      <c r="BJ58027" s="138"/>
      <c r="BK58027" s="138"/>
      <c r="BL58027" s="138"/>
      <c r="BM58027" s="138"/>
    </row>
    <row r="58028" spans="62:65" ht="13" thickBot="1">
      <c r="BJ58028" s="138"/>
      <c r="BK58028" s="138"/>
      <c r="BL58028" s="138"/>
      <c r="BM58028" s="138"/>
    </row>
    <row r="58029" spans="62:65" ht="13" thickBot="1">
      <c r="BJ58029" s="138"/>
      <c r="BK58029" s="138"/>
      <c r="BL58029" s="138"/>
      <c r="BM58029" s="138"/>
    </row>
    <row r="58030" spans="62:65" ht="13" thickBot="1">
      <c r="BJ58030" s="138"/>
      <c r="BK58030" s="138"/>
      <c r="BL58030" s="138"/>
      <c r="BM58030" s="138"/>
    </row>
    <row r="58031" spans="62:65" ht="13" thickBot="1">
      <c r="BJ58031" s="138"/>
      <c r="BK58031" s="138"/>
      <c r="BL58031" s="138"/>
      <c r="BM58031" s="138"/>
    </row>
    <row r="58032" spans="62:65" ht="13" thickBot="1">
      <c r="BJ58032" s="138"/>
      <c r="BK58032" s="138"/>
      <c r="BL58032" s="138"/>
      <c r="BM58032" s="138"/>
    </row>
    <row r="58033" spans="62:65" ht="13" thickBot="1">
      <c r="BJ58033" s="138"/>
      <c r="BK58033" s="138"/>
      <c r="BL58033" s="138"/>
      <c r="BM58033" s="138"/>
    </row>
    <row r="58034" spans="62:65" ht="13" thickBot="1">
      <c r="BJ58034" s="138"/>
      <c r="BK58034" s="138"/>
      <c r="BL58034" s="138"/>
      <c r="BM58034" s="138"/>
    </row>
    <row r="58035" spans="62:65" ht="13" thickBot="1">
      <c r="BJ58035" s="138"/>
      <c r="BK58035" s="138"/>
      <c r="BL58035" s="138"/>
      <c r="BM58035" s="138"/>
    </row>
    <row r="58036" spans="62:65" ht="13" thickBot="1">
      <c r="BJ58036" s="138"/>
      <c r="BK58036" s="138"/>
      <c r="BL58036" s="138"/>
      <c r="BM58036" s="138"/>
    </row>
    <row r="58037" spans="62:65" ht="13" thickBot="1">
      <c r="BJ58037" s="138"/>
      <c r="BK58037" s="138"/>
      <c r="BL58037" s="138"/>
      <c r="BM58037" s="138"/>
    </row>
    <row r="58038" spans="62:65" ht="13" thickBot="1">
      <c r="BJ58038" s="138"/>
      <c r="BK58038" s="138"/>
      <c r="BL58038" s="138"/>
      <c r="BM58038" s="138"/>
    </row>
    <row r="58039" spans="62:65" ht="13" thickBot="1">
      <c r="BJ58039" s="138"/>
      <c r="BK58039" s="138"/>
      <c r="BL58039" s="138"/>
      <c r="BM58039" s="138"/>
    </row>
    <row r="58040" spans="62:65" ht="13" thickBot="1">
      <c r="BJ58040" s="138"/>
      <c r="BK58040" s="138"/>
      <c r="BL58040" s="138"/>
      <c r="BM58040" s="138"/>
    </row>
    <row r="58041" spans="62:65" ht="13" thickBot="1">
      <c r="BJ58041" s="138"/>
      <c r="BK58041" s="138"/>
      <c r="BL58041" s="138"/>
      <c r="BM58041" s="138"/>
    </row>
    <row r="58042" spans="62:65" ht="13" thickBot="1">
      <c r="BJ58042" s="138"/>
      <c r="BK58042" s="138"/>
      <c r="BL58042" s="138"/>
      <c r="BM58042" s="138"/>
    </row>
    <row r="58043" spans="62:65" ht="13" thickBot="1">
      <c r="BJ58043" s="138"/>
      <c r="BK58043" s="138"/>
      <c r="BL58043" s="138"/>
      <c r="BM58043" s="138"/>
    </row>
    <row r="58044" spans="62:65" ht="13" thickBot="1">
      <c r="BJ58044" s="138"/>
      <c r="BK58044" s="138"/>
      <c r="BL58044" s="138"/>
      <c r="BM58044" s="138"/>
    </row>
    <row r="58045" spans="62:65" ht="13" thickBot="1">
      <c r="BJ58045" s="138"/>
      <c r="BK58045" s="138"/>
      <c r="BL58045" s="138"/>
      <c r="BM58045" s="138"/>
    </row>
    <row r="58046" spans="62:65" ht="13" thickBot="1">
      <c r="BJ58046" s="138"/>
      <c r="BK58046" s="138"/>
      <c r="BL58046" s="138"/>
      <c r="BM58046" s="138"/>
    </row>
    <row r="58047" spans="62:65" ht="13" thickBot="1">
      <c r="BJ58047" s="138"/>
      <c r="BK58047" s="138"/>
      <c r="BL58047" s="138"/>
      <c r="BM58047" s="138"/>
    </row>
    <row r="58048" spans="62:65" ht="13" thickBot="1">
      <c r="BJ58048" s="138"/>
      <c r="BK58048" s="138"/>
      <c r="BL58048" s="138"/>
      <c r="BM58048" s="138"/>
    </row>
    <row r="58049" spans="62:65" ht="13" thickBot="1">
      <c r="BJ58049" s="138"/>
      <c r="BK58049" s="138"/>
      <c r="BL58049" s="138"/>
      <c r="BM58049" s="138"/>
    </row>
    <row r="58050" spans="62:65" ht="13" thickBot="1">
      <c r="BJ58050" s="138"/>
      <c r="BK58050" s="138"/>
      <c r="BL58050" s="138"/>
      <c r="BM58050" s="138"/>
    </row>
    <row r="58051" spans="62:65" ht="13" thickBot="1">
      <c r="BJ58051" s="138"/>
      <c r="BK58051" s="138"/>
      <c r="BL58051" s="138"/>
      <c r="BM58051" s="138"/>
    </row>
    <row r="58052" spans="62:65" ht="13" thickBot="1">
      <c r="BJ58052" s="138"/>
      <c r="BK58052" s="138"/>
      <c r="BL58052" s="138"/>
      <c r="BM58052" s="138"/>
    </row>
    <row r="58053" spans="62:65" ht="13" thickBot="1">
      <c r="BJ58053" s="138"/>
      <c r="BK58053" s="138"/>
      <c r="BL58053" s="138"/>
      <c r="BM58053" s="138"/>
    </row>
    <row r="58054" spans="62:65" ht="13" thickBot="1">
      <c r="BJ58054" s="138"/>
      <c r="BK58054" s="138"/>
      <c r="BL58054" s="138"/>
      <c r="BM58054" s="138"/>
    </row>
    <row r="58055" spans="62:65" ht="13" thickBot="1">
      <c r="BJ58055" s="138"/>
      <c r="BK58055" s="138"/>
      <c r="BL58055" s="138"/>
      <c r="BM58055" s="138"/>
    </row>
    <row r="58056" spans="62:65" ht="13" thickBot="1">
      <c r="BJ58056" s="138"/>
      <c r="BK58056" s="138"/>
      <c r="BL58056" s="138"/>
      <c r="BM58056" s="138"/>
    </row>
    <row r="58057" spans="62:65" ht="13" thickBot="1">
      <c r="BJ58057" s="138"/>
      <c r="BK58057" s="138"/>
      <c r="BL58057" s="138"/>
      <c r="BM58057" s="138"/>
    </row>
    <row r="58058" spans="62:65" ht="13" thickBot="1">
      <c r="BJ58058" s="138"/>
      <c r="BK58058" s="138"/>
      <c r="BL58058" s="138"/>
      <c r="BM58058" s="138"/>
    </row>
    <row r="58059" spans="62:65" ht="13" thickBot="1">
      <c r="BJ58059" s="138"/>
      <c r="BK58059" s="138"/>
      <c r="BL58059" s="138"/>
      <c r="BM58059" s="138"/>
    </row>
    <row r="58060" spans="62:65" ht="13" thickBot="1">
      <c r="BJ58060" s="138"/>
      <c r="BK58060" s="138"/>
      <c r="BL58060" s="138"/>
      <c r="BM58060" s="138"/>
    </row>
    <row r="58061" spans="62:65" ht="13" thickBot="1">
      <c r="BJ58061" s="138"/>
      <c r="BK58061" s="138"/>
      <c r="BL58061" s="138"/>
      <c r="BM58061" s="138"/>
    </row>
    <row r="58062" spans="62:65" ht="13" thickBot="1">
      <c r="BJ58062" s="138"/>
      <c r="BK58062" s="138"/>
      <c r="BL58062" s="138"/>
      <c r="BM58062" s="138"/>
    </row>
    <row r="58063" spans="62:65" ht="13" thickBot="1">
      <c r="BJ58063" s="138"/>
      <c r="BK58063" s="138"/>
      <c r="BL58063" s="138"/>
      <c r="BM58063" s="138"/>
    </row>
    <row r="58064" spans="62:65" ht="13" thickBot="1">
      <c r="BJ58064" s="138"/>
      <c r="BK58064" s="138"/>
      <c r="BL58064" s="138"/>
      <c r="BM58064" s="138"/>
    </row>
    <row r="58065" spans="62:65" ht="13" thickBot="1">
      <c r="BJ58065" s="138"/>
      <c r="BK58065" s="138"/>
      <c r="BL58065" s="138"/>
      <c r="BM58065" s="138"/>
    </row>
    <row r="58066" spans="62:65" ht="13" thickBot="1">
      <c r="BJ58066" s="138"/>
      <c r="BK58066" s="138"/>
      <c r="BL58066" s="138"/>
      <c r="BM58066" s="138"/>
    </row>
    <row r="58067" spans="62:65" ht="13" thickBot="1">
      <c r="BJ58067" s="138"/>
      <c r="BK58067" s="138"/>
      <c r="BL58067" s="138"/>
      <c r="BM58067" s="138"/>
    </row>
    <row r="58068" spans="62:65" ht="13" thickBot="1">
      <c r="BJ58068" s="138"/>
      <c r="BK58068" s="138"/>
      <c r="BL58068" s="138"/>
      <c r="BM58068" s="138"/>
    </row>
    <row r="58069" spans="62:65" ht="13" thickBot="1">
      <c r="BJ58069" s="138"/>
      <c r="BK58069" s="138"/>
      <c r="BL58069" s="138"/>
      <c r="BM58069" s="138"/>
    </row>
    <row r="58070" spans="62:65" ht="13" thickBot="1">
      <c r="BJ58070" s="138"/>
      <c r="BK58070" s="138"/>
      <c r="BL58070" s="138"/>
      <c r="BM58070" s="138"/>
    </row>
    <row r="58071" spans="62:65" ht="13" thickBot="1">
      <c r="BJ58071" s="138"/>
      <c r="BK58071" s="138"/>
      <c r="BL58071" s="138"/>
      <c r="BM58071" s="138"/>
    </row>
    <row r="58072" spans="62:65" ht="13" thickBot="1">
      <c r="BJ58072" s="138"/>
      <c r="BK58072" s="138"/>
      <c r="BL58072" s="138"/>
      <c r="BM58072" s="138"/>
    </row>
    <row r="58073" spans="62:65" ht="13" thickBot="1">
      <c r="BJ58073" s="138"/>
      <c r="BK58073" s="138"/>
      <c r="BL58073" s="138"/>
      <c r="BM58073" s="138"/>
    </row>
    <row r="58074" spans="62:65" ht="13" thickBot="1">
      <c r="BJ58074" s="138"/>
      <c r="BK58074" s="138"/>
      <c r="BL58074" s="138"/>
      <c r="BM58074" s="138"/>
    </row>
    <row r="58075" spans="62:65" ht="13" thickBot="1">
      <c r="BJ58075" s="138"/>
      <c r="BK58075" s="138"/>
      <c r="BL58075" s="138"/>
      <c r="BM58075" s="138"/>
    </row>
    <row r="58076" spans="62:65" ht="13" thickBot="1">
      <c r="BJ58076" s="138"/>
      <c r="BK58076" s="138"/>
      <c r="BL58076" s="138"/>
      <c r="BM58076" s="138"/>
    </row>
    <row r="58077" spans="62:65" ht="13" thickBot="1">
      <c r="BJ58077" s="138"/>
      <c r="BK58077" s="138"/>
      <c r="BL58077" s="138"/>
      <c r="BM58077" s="138"/>
    </row>
    <row r="58078" spans="62:65" ht="13" thickBot="1">
      <c r="BJ58078" s="138"/>
      <c r="BK58078" s="138"/>
      <c r="BL58078" s="138"/>
      <c r="BM58078" s="138"/>
    </row>
    <row r="58079" spans="62:65" ht="13" thickBot="1">
      <c r="BJ58079" s="138"/>
      <c r="BK58079" s="138"/>
      <c r="BL58079" s="138"/>
      <c r="BM58079" s="138"/>
    </row>
    <row r="58080" spans="62:65" ht="13" thickBot="1">
      <c r="BJ58080" s="138"/>
      <c r="BK58080" s="138"/>
      <c r="BL58080" s="138"/>
      <c r="BM58080" s="138"/>
    </row>
    <row r="58081" spans="62:65" ht="13" thickBot="1">
      <c r="BJ58081" s="138"/>
      <c r="BK58081" s="138"/>
      <c r="BL58081" s="138"/>
      <c r="BM58081" s="138"/>
    </row>
    <row r="58082" spans="62:65" ht="13" thickBot="1">
      <c r="BJ58082" s="138"/>
      <c r="BK58082" s="138"/>
      <c r="BL58082" s="138"/>
      <c r="BM58082" s="138"/>
    </row>
    <row r="58083" spans="62:65" ht="13" thickBot="1">
      <c r="BJ58083" s="138"/>
      <c r="BK58083" s="138"/>
      <c r="BL58083" s="138"/>
      <c r="BM58083" s="138"/>
    </row>
    <row r="58084" spans="62:65" ht="13" thickBot="1">
      <c r="BJ58084" s="138"/>
      <c r="BK58084" s="138"/>
      <c r="BL58084" s="138"/>
      <c r="BM58084" s="138"/>
    </row>
    <row r="58085" spans="62:65" ht="13" thickBot="1">
      <c r="BJ58085" s="138"/>
      <c r="BK58085" s="138"/>
      <c r="BL58085" s="138"/>
      <c r="BM58085" s="138"/>
    </row>
    <row r="58086" spans="62:65" ht="13" thickBot="1">
      <c r="BJ58086" s="138"/>
      <c r="BK58086" s="138"/>
      <c r="BL58086" s="138"/>
      <c r="BM58086" s="138"/>
    </row>
    <row r="58087" spans="62:65" ht="13" thickBot="1">
      <c r="BJ58087" s="138"/>
      <c r="BK58087" s="138"/>
      <c r="BL58087" s="138"/>
      <c r="BM58087" s="138"/>
    </row>
    <row r="58088" spans="62:65" ht="13" thickBot="1">
      <c r="BJ58088" s="138"/>
      <c r="BK58088" s="138"/>
      <c r="BL58088" s="138"/>
      <c r="BM58088" s="138"/>
    </row>
    <row r="58089" spans="62:65" ht="13" thickBot="1">
      <c r="BJ58089" s="138"/>
      <c r="BK58089" s="138"/>
      <c r="BL58089" s="138"/>
      <c r="BM58089" s="138"/>
    </row>
    <row r="58090" spans="62:65" ht="13" thickBot="1">
      <c r="BJ58090" s="138"/>
      <c r="BK58090" s="138"/>
      <c r="BL58090" s="138"/>
      <c r="BM58090" s="138"/>
    </row>
    <row r="58091" spans="62:65" ht="13" thickBot="1">
      <c r="BJ58091" s="138"/>
      <c r="BK58091" s="138"/>
      <c r="BL58091" s="138"/>
      <c r="BM58091" s="138"/>
    </row>
    <row r="58092" spans="62:65" ht="13" thickBot="1">
      <c r="BJ58092" s="138"/>
      <c r="BK58092" s="138"/>
      <c r="BL58092" s="138"/>
      <c r="BM58092" s="138"/>
    </row>
    <row r="58093" spans="62:65" ht="13" thickBot="1">
      <c r="BJ58093" s="138"/>
      <c r="BK58093" s="138"/>
      <c r="BL58093" s="138"/>
      <c r="BM58093" s="138"/>
    </row>
    <row r="58094" spans="62:65" ht="13" thickBot="1">
      <c r="BJ58094" s="138"/>
      <c r="BK58094" s="138"/>
      <c r="BL58094" s="138"/>
      <c r="BM58094" s="138"/>
    </row>
    <row r="58095" spans="62:65" ht="13" thickBot="1">
      <c r="BJ58095" s="138"/>
      <c r="BK58095" s="138"/>
      <c r="BL58095" s="138"/>
      <c r="BM58095" s="138"/>
    </row>
    <row r="58096" spans="62:65" ht="13" thickBot="1">
      <c r="BJ58096" s="138"/>
      <c r="BK58096" s="138"/>
      <c r="BL58096" s="138"/>
      <c r="BM58096" s="138"/>
    </row>
    <row r="58097" spans="62:65" ht="13" thickBot="1">
      <c r="BJ58097" s="138"/>
      <c r="BK58097" s="138"/>
      <c r="BL58097" s="138"/>
      <c r="BM58097" s="138"/>
    </row>
    <row r="58098" spans="62:65" ht="13" thickBot="1">
      <c r="BJ58098" s="138"/>
      <c r="BK58098" s="138"/>
      <c r="BL58098" s="138"/>
      <c r="BM58098" s="138"/>
    </row>
    <row r="58099" spans="62:65" ht="13" thickBot="1">
      <c r="BJ58099" s="138"/>
      <c r="BK58099" s="138"/>
      <c r="BL58099" s="138"/>
      <c r="BM58099" s="138"/>
    </row>
    <row r="58100" spans="62:65" ht="13" thickBot="1">
      <c r="BJ58100" s="138"/>
      <c r="BK58100" s="138"/>
      <c r="BL58100" s="138"/>
      <c r="BM58100" s="138"/>
    </row>
    <row r="58101" spans="62:65" ht="13" thickBot="1">
      <c r="BJ58101" s="138"/>
      <c r="BK58101" s="138"/>
      <c r="BL58101" s="138"/>
      <c r="BM58101" s="138"/>
    </row>
    <row r="58102" spans="62:65" ht="13" thickBot="1">
      <c r="BJ58102" s="138"/>
      <c r="BK58102" s="138"/>
      <c r="BL58102" s="138"/>
      <c r="BM58102" s="138"/>
    </row>
    <row r="58103" spans="62:65" ht="13" thickBot="1">
      <c r="BJ58103" s="138"/>
      <c r="BK58103" s="138"/>
      <c r="BL58103" s="138"/>
      <c r="BM58103" s="138"/>
    </row>
    <row r="58104" spans="62:65" ht="13" thickBot="1">
      <c r="BJ58104" s="138"/>
      <c r="BK58104" s="138"/>
      <c r="BL58104" s="138"/>
      <c r="BM58104" s="138"/>
    </row>
    <row r="58105" spans="62:65" ht="13" thickBot="1">
      <c r="BJ58105" s="138"/>
      <c r="BK58105" s="138"/>
      <c r="BL58105" s="138"/>
      <c r="BM58105" s="138"/>
    </row>
    <row r="58106" spans="62:65" ht="13" thickBot="1">
      <c r="BJ58106" s="138"/>
      <c r="BK58106" s="138"/>
      <c r="BL58106" s="138"/>
      <c r="BM58106" s="138"/>
    </row>
    <row r="58107" spans="62:65" ht="13" thickBot="1">
      <c r="BJ58107" s="138"/>
      <c r="BK58107" s="138"/>
      <c r="BL58107" s="138"/>
      <c r="BM58107" s="138"/>
    </row>
    <row r="58108" spans="62:65" ht="13" thickBot="1">
      <c r="BJ58108" s="138"/>
      <c r="BK58108" s="138"/>
      <c r="BL58108" s="138"/>
      <c r="BM58108" s="138"/>
    </row>
    <row r="58109" spans="62:65" ht="13" thickBot="1">
      <c r="BJ58109" s="138"/>
      <c r="BK58109" s="138"/>
      <c r="BL58109" s="138"/>
      <c r="BM58109" s="138"/>
    </row>
    <row r="58110" spans="62:65" ht="13" thickBot="1">
      <c r="BJ58110" s="138"/>
      <c r="BK58110" s="138"/>
      <c r="BL58110" s="138"/>
      <c r="BM58110" s="138"/>
    </row>
    <row r="58111" spans="62:65" ht="13" thickBot="1">
      <c r="BJ58111" s="138"/>
      <c r="BK58111" s="138"/>
      <c r="BL58111" s="138"/>
      <c r="BM58111" s="138"/>
    </row>
    <row r="58112" spans="62:65" ht="13" thickBot="1">
      <c r="BJ58112" s="138"/>
      <c r="BK58112" s="138"/>
      <c r="BL58112" s="138"/>
      <c r="BM58112" s="138"/>
    </row>
    <row r="58113" spans="62:65" ht="13" thickBot="1">
      <c r="BJ58113" s="138"/>
      <c r="BK58113" s="138"/>
      <c r="BL58113" s="138"/>
      <c r="BM58113" s="138"/>
    </row>
    <row r="58114" spans="62:65" ht="13" thickBot="1">
      <c r="BJ58114" s="138"/>
      <c r="BK58114" s="138"/>
      <c r="BL58114" s="138"/>
      <c r="BM58114" s="138"/>
    </row>
    <row r="58115" spans="62:65" ht="13" thickBot="1">
      <c r="BJ58115" s="138"/>
      <c r="BK58115" s="138"/>
      <c r="BL58115" s="138"/>
      <c r="BM58115" s="138"/>
    </row>
    <row r="58116" spans="62:65" ht="13" thickBot="1">
      <c r="BJ58116" s="138"/>
      <c r="BK58116" s="138"/>
      <c r="BL58116" s="138"/>
      <c r="BM58116" s="138"/>
    </row>
    <row r="58117" spans="62:65" ht="13" thickBot="1">
      <c r="BJ58117" s="138"/>
      <c r="BK58117" s="138"/>
      <c r="BL58117" s="138"/>
      <c r="BM58117" s="138"/>
    </row>
    <row r="58118" spans="62:65" ht="13" thickBot="1">
      <c r="BJ58118" s="138"/>
      <c r="BK58118" s="138"/>
      <c r="BL58118" s="138"/>
      <c r="BM58118" s="138"/>
    </row>
    <row r="58119" spans="62:65" ht="13" thickBot="1">
      <c r="BJ58119" s="138"/>
      <c r="BK58119" s="138"/>
      <c r="BL58119" s="138"/>
      <c r="BM58119" s="138"/>
    </row>
    <row r="58120" spans="62:65" ht="13" thickBot="1">
      <c r="BJ58120" s="138"/>
      <c r="BK58120" s="138"/>
      <c r="BL58120" s="138"/>
      <c r="BM58120" s="138"/>
    </row>
    <row r="58121" spans="62:65" ht="13" thickBot="1">
      <c r="BJ58121" s="138"/>
      <c r="BK58121" s="138"/>
      <c r="BL58121" s="138"/>
      <c r="BM58121" s="138"/>
    </row>
    <row r="58122" spans="62:65" ht="13" thickBot="1">
      <c r="BJ58122" s="138"/>
      <c r="BK58122" s="138"/>
      <c r="BL58122" s="138"/>
      <c r="BM58122" s="138"/>
    </row>
    <row r="58123" spans="62:65" ht="13" thickBot="1">
      <c r="BJ58123" s="138"/>
      <c r="BK58123" s="138"/>
      <c r="BL58123" s="138"/>
      <c r="BM58123" s="138"/>
    </row>
    <row r="58124" spans="62:65" ht="13" thickBot="1">
      <c r="BJ58124" s="138"/>
      <c r="BK58124" s="138"/>
      <c r="BL58124" s="138"/>
      <c r="BM58124" s="138"/>
    </row>
    <row r="58125" spans="62:65" ht="13" thickBot="1">
      <c r="BJ58125" s="138"/>
      <c r="BK58125" s="138"/>
      <c r="BL58125" s="138"/>
      <c r="BM58125" s="138"/>
    </row>
    <row r="58126" spans="62:65" ht="13" thickBot="1">
      <c r="BJ58126" s="138"/>
      <c r="BK58126" s="138"/>
      <c r="BL58126" s="138"/>
      <c r="BM58126" s="138"/>
    </row>
    <row r="58127" spans="62:65" ht="13" thickBot="1">
      <c r="BJ58127" s="138"/>
      <c r="BK58127" s="138"/>
      <c r="BL58127" s="138"/>
      <c r="BM58127" s="138"/>
    </row>
    <row r="58128" spans="62:65" ht="13" thickBot="1">
      <c r="BJ58128" s="138"/>
      <c r="BK58128" s="138"/>
      <c r="BL58128" s="138"/>
      <c r="BM58128" s="138"/>
    </row>
    <row r="58129" spans="62:65" ht="13" thickBot="1">
      <c r="BJ58129" s="138"/>
      <c r="BK58129" s="138"/>
      <c r="BL58129" s="138"/>
      <c r="BM58129" s="138"/>
    </row>
    <row r="58130" spans="62:65" ht="13" thickBot="1">
      <c r="BJ58130" s="138"/>
      <c r="BK58130" s="138"/>
      <c r="BL58130" s="138"/>
      <c r="BM58130" s="138"/>
    </row>
    <row r="58131" spans="62:65" ht="13" thickBot="1">
      <c r="BJ58131" s="138"/>
      <c r="BK58131" s="138"/>
      <c r="BL58131" s="138"/>
      <c r="BM58131" s="138"/>
    </row>
    <row r="58132" spans="62:65" ht="13" thickBot="1">
      <c r="BJ58132" s="138"/>
      <c r="BK58132" s="138"/>
      <c r="BL58132" s="138"/>
      <c r="BM58132" s="138"/>
    </row>
    <row r="58133" spans="62:65" ht="13" thickBot="1">
      <c r="BJ58133" s="138"/>
      <c r="BK58133" s="138"/>
      <c r="BL58133" s="138"/>
      <c r="BM58133" s="138"/>
    </row>
    <row r="58134" spans="62:65" ht="13" thickBot="1">
      <c r="BJ58134" s="138"/>
      <c r="BK58134" s="138"/>
      <c r="BL58134" s="138"/>
      <c r="BM58134" s="138"/>
    </row>
    <row r="58135" spans="62:65" ht="13" thickBot="1">
      <c r="BJ58135" s="138"/>
      <c r="BK58135" s="138"/>
      <c r="BL58135" s="138"/>
      <c r="BM58135" s="138"/>
    </row>
    <row r="58136" spans="62:65" ht="13" thickBot="1">
      <c r="BJ58136" s="138"/>
      <c r="BK58136" s="138"/>
      <c r="BL58136" s="138"/>
      <c r="BM58136" s="138"/>
    </row>
    <row r="58137" spans="62:65" ht="13" thickBot="1">
      <c r="BJ58137" s="138"/>
      <c r="BK58137" s="138"/>
      <c r="BL58137" s="138"/>
      <c r="BM58137" s="138"/>
    </row>
    <row r="58138" spans="62:65" ht="13" thickBot="1">
      <c r="BJ58138" s="138"/>
      <c r="BK58138" s="138"/>
      <c r="BL58138" s="138"/>
      <c r="BM58138" s="138"/>
    </row>
    <row r="58139" spans="62:65" ht="13" thickBot="1">
      <c r="BJ58139" s="138"/>
      <c r="BK58139" s="138"/>
      <c r="BL58139" s="138"/>
      <c r="BM58139" s="138"/>
    </row>
    <row r="58140" spans="62:65" ht="13" thickBot="1">
      <c r="BJ58140" s="138"/>
      <c r="BK58140" s="138"/>
      <c r="BL58140" s="138"/>
      <c r="BM58140" s="138"/>
    </row>
    <row r="58141" spans="62:65" ht="13" thickBot="1">
      <c r="BJ58141" s="138"/>
      <c r="BK58141" s="138"/>
      <c r="BL58141" s="138"/>
      <c r="BM58141" s="138"/>
    </row>
    <row r="58142" spans="62:65" ht="13" thickBot="1">
      <c r="BJ58142" s="138"/>
      <c r="BK58142" s="138"/>
      <c r="BL58142" s="138"/>
      <c r="BM58142" s="138"/>
    </row>
    <row r="58143" spans="62:65" ht="13" thickBot="1">
      <c r="BJ58143" s="138"/>
      <c r="BK58143" s="138"/>
      <c r="BL58143" s="138"/>
      <c r="BM58143" s="138"/>
    </row>
    <row r="58144" spans="62:65" ht="13" thickBot="1">
      <c r="BJ58144" s="138"/>
      <c r="BK58144" s="138"/>
      <c r="BL58144" s="138"/>
      <c r="BM58144" s="138"/>
    </row>
    <row r="58145" spans="62:65" ht="13" thickBot="1">
      <c r="BJ58145" s="138"/>
      <c r="BK58145" s="138"/>
      <c r="BL58145" s="138"/>
      <c r="BM58145" s="138"/>
    </row>
    <row r="58146" spans="62:65" ht="13" thickBot="1">
      <c r="BJ58146" s="138"/>
      <c r="BK58146" s="138"/>
      <c r="BL58146" s="138"/>
      <c r="BM58146" s="138"/>
    </row>
    <row r="58147" spans="62:65" ht="13" thickBot="1">
      <c r="BJ58147" s="138"/>
      <c r="BK58147" s="138"/>
      <c r="BL58147" s="138"/>
      <c r="BM58147" s="138"/>
    </row>
    <row r="58148" spans="62:65" ht="13" thickBot="1">
      <c r="BJ58148" s="138"/>
      <c r="BK58148" s="138"/>
      <c r="BL58148" s="138"/>
      <c r="BM58148" s="138"/>
    </row>
    <row r="58149" spans="62:65" ht="13" thickBot="1">
      <c r="BJ58149" s="138"/>
      <c r="BK58149" s="138"/>
      <c r="BL58149" s="138"/>
      <c r="BM58149" s="138"/>
    </row>
    <row r="58150" spans="62:65" ht="13" thickBot="1">
      <c r="BJ58150" s="138"/>
      <c r="BK58150" s="138"/>
      <c r="BL58150" s="138"/>
      <c r="BM58150" s="138"/>
    </row>
    <row r="58151" spans="62:65" ht="13" thickBot="1">
      <c r="BJ58151" s="138"/>
      <c r="BK58151" s="138"/>
      <c r="BL58151" s="138"/>
      <c r="BM58151" s="138"/>
    </row>
    <row r="58152" spans="62:65" ht="13" thickBot="1">
      <c r="BJ58152" s="138"/>
      <c r="BK58152" s="138"/>
      <c r="BL58152" s="138"/>
      <c r="BM58152" s="138"/>
    </row>
    <row r="58153" spans="62:65" ht="13" thickBot="1">
      <c r="BJ58153" s="138"/>
      <c r="BK58153" s="138"/>
      <c r="BL58153" s="138"/>
      <c r="BM58153" s="138"/>
    </row>
    <row r="58154" spans="62:65" ht="13" thickBot="1">
      <c r="BJ58154" s="138"/>
      <c r="BK58154" s="138"/>
      <c r="BL58154" s="138"/>
      <c r="BM58154" s="138"/>
    </row>
    <row r="58155" spans="62:65" ht="13" thickBot="1">
      <c r="BJ58155" s="138"/>
      <c r="BK58155" s="138"/>
      <c r="BL58155" s="138"/>
      <c r="BM58155" s="138"/>
    </row>
    <row r="58156" spans="62:65" ht="13" thickBot="1">
      <c r="BJ58156" s="138"/>
      <c r="BK58156" s="138"/>
      <c r="BL58156" s="138"/>
      <c r="BM58156" s="138"/>
    </row>
    <row r="58157" spans="62:65" ht="13" thickBot="1">
      <c r="BJ58157" s="138"/>
      <c r="BK58157" s="138"/>
      <c r="BL58157" s="138"/>
      <c r="BM58157" s="138"/>
    </row>
    <row r="58158" spans="62:65" ht="13" thickBot="1">
      <c r="BJ58158" s="138"/>
      <c r="BK58158" s="138"/>
      <c r="BL58158" s="138"/>
      <c r="BM58158" s="138"/>
    </row>
    <row r="58159" spans="62:65" ht="13" thickBot="1">
      <c r="BJ58159" s="138"/>
      <c r="BK58159" s="138"/>
      <c r="BL58159" s="138"/>
      <c r="BM58159" s="138"/>
    </row>
    <row r="58160" spans="62:65" ht="13" thickBot="1">
      <c r="BJ58160" s="138"/>
      <c r="BK58160" s="138"/>
      <c r="BL58160" s="138"/>
      <c r="BM58160" s="138"/>
    </row>
    <row r="58161" spans="62:65" ht="13" thickBot="1">
      <c r="BJ58161" s="138"/>
      <c r="BK58161" s="138"/>
      <c r="BL58161" s="138"/>
      <c r="BM58161" s="138"/>
    </row>
    <row r="58162" spans="62:65" ht="13" thickBot="1">
      <c r="BJ58162" s="138"/>
      <c r="BK58162" s="138"/>
      <c r="BL58162" s="138"/>
      <c r="BM58162" s="138"/>
    </row>
    <row r="58163" spans="62:65" ht="13" thickBot="1">
      <c r="BJ58163" s="138"/>
      <c r="BK58163" s="138"/>
      <c r="BL58163" s="138"/>
      <c r="BM58163" s="138"/>
    </row>
    <row r="58164" spans="62:65" ht="13" thickBot="1">
      <c r="BJ58164" s="138"/>
      <c r="BK58164" s="138"/>
      <c r="BL58164" s="138"/>
      <c r="BM58164" s="138"/>
    </row>
    <row r="58165" spans="62:65" ht="13" thickBot="1">
      <c r="BJ58165" s="138"/>
      <c r="BK58165" s="138"/>
      <c r="BL58165" s="138"/>
      <c r="BM58165" s="138"/>
    </row>
    <row r="58166" spans="62:65" ht="13" thickBot="1">
      <c r="BJ58166" s="138"/>
      <c r="BK58166" s="138"/>
      <c r="BL58166" s="138"/>
      <c r="BM58166" s="138"/>
    </row>
    <row r="58167" spans="62:65" ht="13" thickBot="1">
      <c r="BJ58167" s="138"/>
      <c r="BK58167" s="138"/>
      <c r="BL58167" s="138"/>
      <c r="BM58167" s="138"/>
    </row>
    <row r="58168" spans="62:65" ht="13" thickBot="1">
      <c r="BJ58168" s="138"/>
      <c r="BK58168" s="138"/>
      <c r="BL58168" s="138"/>
      <c r="BM58168" s="138"/>
    </row>
    <row r="58169" spans="62:65" ht="13" thickBot="1">
      <c r="BJ58169" s="138"/>
      <c r="BK58169" s="138"/>
      <c r="BL58169" s="138"/>
      <c r="BM58169" s="138"/>
    </row>
    <row r="58170" spans="62:65" ht="13" thickBot="1">
      <c r="BJ58170" s="138"/>
      <c r="BK58170" s="138"/>
      <c r="BL58170" s="138"/>
      <c r="BM58170" s="138"/>
    </row>
    <row r="58171" spans="62:65" ht="13" thickBot="1">
      <c r="BJ58171" s="138"/>
      <c r="BK58171" s="138"/>
      <c r="BL58171" s="138"/>
      <c r="BM58171" s="138"/>
    </row>
    <row r="58172" spans="62:65" ht="13" thickBot="1">
      <c r="BJ58172" s="138"/>
      <c r="BK58172" s="138"/>
      <c r="BL58172" s="138"/>
      <c r="BM58172" s="138"/>
    </row>
    <row r="58173" spans="62:65" ht="13" thickBot="1">
      <c r="BJ58173" s="138"/>
      <c r="BK58173" s="138"/>
      <c r="BL58173" s="138"/>
      <c r="BM58173" s="138"/>
    </row>
    <row r="58174" spans="62:65" ht="13" thickBot="1">
      <c r="BJ58174" s="138"/>
      <c r="BK58174" s="138"/>
      <c r="BL58174" s="138"/>
      <c r="BM58174" s="138"/>
    </row>
    <row r="58175" spans="62:65" ht="13" thickBot="1">
      <c r="BJ58175" s="138"/>
      <c r="BK58175" s="138"/>
      <c r="BL58175" s="138"/>
      <c r="BM58175" s="138"/>
    </row>
    <row r="58176" spans="62:65" ht="13" thickBot="1">
      <c r="BJ58176" s="138"/>
      <c r="BK58176" s="138"/>
      <c r="BL58176" s="138"/>
      <c r="BM58176" s="138"/>
    </row>
    <row r="58177" spans="62:65" ht="13" thickBot="1">
      <c r="BJ58177" s="138"/>
      <c r="BK58177" s="138"/>
      <c r="BL58177" s="138"/>
      <c r="BM58177" s="138"/>
    </row>
    <row r="58178" spans="62:65" ht="13" thickBot="1">
      <c r="BJ58178" s="138"/>
      <c r="BK58178" s="138"/>
      <c r="BL58178" s="138"/>
      <c r="BM58178" s="138"/>
    </row>
    <row r="58179" spans="62:65" ht="13" thickBot="1">
      <c r="BJ58179" s="138"/>
      <c r="BK58179" s="138"/>
      <c r="BL58179" s="138"/>
      <c r="BM58179" s="138"/>
    </row>
    <row r="58180" spans="62:65" ht="13" thickBot="1">
      <c r="BJ58180" s="138"/>
      <c r="BK58180" s="138"/>
      <c r="BL58180" s="138"/>
      <c r="BM58180" s="138"/>
    </row>
    <row r="58181" spans="62:65" ht="13" thickBot="1">
      <c r="BJ58181" s="138"/>
      <c r="BK58181" s="138"/>
      <c r="BL58181" s="138"/>
      <c r="BM58181" s="138"/>
    </row>
    <row r="58182" spans="62:65" ht="13" thickBot="1">
      <c r="BJ58182" s="138"/>
      <c r="BK58182" s="138"/>
      <c r="BL58182" s="138"/>
      <c r="BM58182" s="138"/>
    </row>
    <row r="58183" spans="62:65" ht="13" thickBot="1">
      <c r="BJ58183" s="138"/>
      <c r="BK58183" s="138"/>
      <c r="BL58183" s="138"/>
      <c r="BM58183" s="138"/>
    </row>
    <row r="58184" spans="62:65" ht="13" thickBot="1">
      <c r="BJ58184" s="138"/>
      <c r="BK58184" s="138"/>
      <c r="BL58184" s="138"/>
      <c r="BM58184" s="138"/>
    </row>
    <row r="58185" spans="62:65" ht="13" thickBot="1">
      <c r="BJ58185" s="138"/>
      <c r="BK58185" s="138"/>
      <c r="BL58185" s="138"/>
      <c r="BM58185" s="138"/>
    </row>
    <row r="58186" spans="62:65" ht="13" thickBot="1">
      <c r="BJ58186" s="138"/>
      <c r="BK58186" s="138"/>
      <c r="BL58186" s="138"/>
      <c r="BM58186" s="138"/>
    </row>
    <row r="58187" spans="62:65" ht="13" thickBot="1">
      <c r="BJ58187" s="138"/>
      <c r="BK58187" s="138"/>
      <c r="BL58187" s="138"/>
      <c r="BM58187" s="138"/>
    </row>
    <row r="58188" spans="62:65" ht="13" thickBot="1">
      <c r="BJ58188" s="138"/>
      <c r="BK58188" s="138"/>
      <c r="BL58188" s="138"/>
      <c r="BM58188" s="138"/>
    </row>
    <row r="58189" spans="62:65" ht="13" thickBot="1">
      <c r="BJ58189" s="138"/>
      <c r="BK58189" s="138"/>
      <c r="BL58189" s="138"/>
      <c r="BM58189" s="138"/>
    </row>
    <row r="58190" spans="62:65" ht="13" thickBot="1">
      <c r="BJ58190" s="138"/>
      <c r="BK58190" s="138"/>
      <c r="BL58190" s="138"/>
      <c r="BM58190" s="138"/>
    </row>
    <row r="58191" spans="62:65" ht="13" thickBot="1">
      <c r="BJ58191" s="138"/>
      <c r="BK58191" s="138"/>
      <c r="BL58191" s="138"/>
      <c r="BM58191" s="138"/>
    </row>
    <row r="58192" spans="62:65" ht="13" thickBot="1">
      <c r="BJ58192" s="138"/>
      <c r="BK58192" s="138"/>
      <c r="BL58192" s="138"/>
      <c r="BM58192" s="138"/>
    </row>
    <row r="58193" spans="62:65" ht="13" thickBot="1">
      <c r="BJ58193" s="138"/>
      <c r="BK58193" s="138"/>
      <c r="BL58193" s="138"/>
      <c r="BM58193" s="138"/>
    </row>
    <row r="58194" spans="62:65" ht="13" thickBot="1">
      <c r="BJ58194" s="138"/>
      <c r="BK58194" s="138"/>
      <c r="BL58194" s="138"/>
      <c r="BM58194" s="138"/>
    </row>
    <row r="58195" spans="62:65" ht="13" thickBot="1">
      <c r="BJ58195" s="138"/>
      <c r="BK58195" s="138"/>
      <c r="BL58195" s="138"/>
      <c r="BM58195" s="138"/>
    </row>
    <row r="58196" spans="62:65" ht="13" thickBot="1">
      <c r="BJ58196" s="138"/>
      <c r="BK58196" s="138"/>
      <c r="BL58196" s="138"/>
      <c r="BM58196" s="138"/>
    </row>
    <row r="58197" spans="62:65" ht="13" thickBot="1">
      <c r="BJ58197" s="138"/>
      <c r="BK58197" s="138"/>
      <c r="BL58197" s="138"/>
      <c r="BM58197" s="138"/>
    </row>
    <row r="58198" spans="62:65" ht="13" thickBot="1">
      <c r="BJ58198" s="138"/>
      <c r="BK58198" s="138"/>
      <c r="BL58198" s="138"/>
      <c r="BM58198" s="138"/>
    </row>
    <row r="58199" spans="62:65" ht="13" thickBot="1">
      <c r="BJ58199" s="138"/>
      <c r="BK58199" s="138"/>
      <c r="BL58199" s="138"/>
      <c r="BM58199" s="138"/>
    </row>
    <row r="58200" spans="62:65" ht="13" thickBot="1">
      <c r="BJ58200" s="138"/>
      <c r="BK58200" s="138"/>
      <c r="BL58200" s="138"/>
      <c r="BM58200" s="138"/>
    </row>
    <row r="58201" spans="62:65" ht="13" thickBot="1">
      <c r="BJ58201" s="138"/>
      <c r="BK58201" s="138"/>
      <c r="BL58201" s="138"/>
      <c r="BM58201" s="138"/>
    </row>
    <row r="58202" spans="62:65" ht="13" thickBot="1">
      <c r="BJ58202" s="138"/>
      <c r="BK58202" s="138"/>
      <c r="BL58202" s="138"/>
      <c r="BM58202" s="138"/>
    </row>
    <row r="58203" spans="62:65" ht="13" thickBot="1">
      <c r="BJ58203" s="138"/>
      <c r="BK58203" s="138"/>
      <c r="BL58203" s="138"/>
      <c r="BM58203" s="138"/>
    </row>
    <row r="58204" spans="62:65" ht="13" thickBot="1">
      <c r="BJ58204" s="138"/>
      <c r="BK58204" s="138"/>
      <c r="BL58204" s="138"/>
      <c r="BM58204" s="138"/>
    </row>
    <row r="58205" spans="62:65" ht="13" thickBot="1">
      <c r="BJ58205" s="138"/>
      <c r="BK58205" s="138"/>
      <c r="BL58205" s="138"/>
      <c r="BM58205" s="138"/>
    </row>
    <row r="58206" spans="62:65" ht="13" thickBot="1">
      <c r="BJ58206" s="138"/>
      <c r="BK58206" s="138"/>
      <c r="BL58206" s="138"/>
      <c r="BM58206" s="138"/>
    </row>
    <row r="58207" spans="62:65" ht="13" thickBot="1">
      <c r="BJ58207" s="138"/>
      <c r="BK58207" s="138"/>
      <c r="BL58207" s="138"/>
      <c r="BM58207" s="138"/>
    </row>
    <row r="58208" spans="62:65" ht="13" thickBot="1">
      <c r="BJ58208" s="138"/>
      <c r="BK58208" s="138"/>
      <c r="BL58208" s="138"/>
      <c r="BM58208" s="138"/>
    </row>
    <row r="58209" spans="62:65" ht="13" thickBot="1">
      <c r="BJ58209" s="138"/>
      <c r="BK58209" s="138"/>
      <c r="BL58209" s="138"/>
      <c r="BM58209" s="138"/>
    </row>
    <row r="58210" spans="62:65" ht="13" thickBot="1">
      <c r="BJ58210" s="138"/>
      <c r="BK58210" s="138"/>
      <c r="BL58210" s="138"/>
      <c r="BM58210" s="138"/>
    </row>
    <row r="58211" spans="62:65" ht="13" thickBot="1">
      <c r="BJ58211" s="138"/>
      <c r="BK58211" s="138"/>
      <c r="BL58211" s="138"/>
      <c r="BM58211" s="138"/>
    </row>
    <row r="58212" spans="62:65" ht="13" thickBot="1">
      <c r="BJ58212" s="138"/>
      <c r="BK58212" s="138"/>
      <c r="BL58212" s="138"/>
      <c r="BM58212" s="138"/>
    </row>
    <row r="58213" spans="62:65" ht="13" thickBot="1">
      <c r="BJ58213" s="138"/>
      <c r="BK58213" s="138"/>
      <c r="BL58213" s="138"/>
      <c r="BM58213" s="138"/>
    </row>
    <row r="58214" spans="62:65" ht="13" thickBot="1">
      <c r="BJ58214" s="138"/>
      <c r="BK58214" s="138"/>
      <c r="BL58214" s="138"/>
      <c r="BM58214" s="138"/>
    </row>
    <row r="58215" spans="62:65" ht="13" thickBot="1">
      <c r="BJ58215" s="138"/>
      <c r="BK58215" s="138"/>
      <c r="BL58215" s="138"/>
      <c r="BM58215" s="138"/>
    </row>
    <row r="58216" spans="62:65" ht="13" thickBot="1">
      <c r="BJ58216" s="138"/>
      <c r="BK58216" s="138"/>
      <c r="BL58216" s="138"/>
      <c r="BM58216" s="138"/>
    </row>
    <row r="58217" spans="62:65" ht="13" thickBot="1">
      <c r="BJ58217" s="138"/>
      <c r="BK58217" s="138"/>
      <c r="BL58217" s="138"/>
      <c r="BM58217" s="138"/>
    </row>
    <row r="58218" spans="62:65" ht="13" thickBot="1">
      <c r="BJ58218" s="138"/>
      <c r="BK58218" s="138"/>
      <c r="BL58218" s="138"/>
      <c r="BM58218" s="138"/>
    </row>
    <row r="58219" spans="62:65" ht="13" thickBot="1">
      <c r="BJ58219" s="138"/>
      <c r="BK58219" s="138"/>
      <c r="BL58219" s="138"/>
      <c r="BM58219" s="138"/>
    </row>
    <row r="58220" spans="62:65" ht="13" thickBot="1">
      <c r="BJ58220" s="138"/>
      <c r="BK58220" s="138"/>
      <c r="BL58220" s="138"/>
      <c r="BM58220" s="138"/>
    </row>
    <row r="58221" spans="62:65" ht="13" thickBot="1">
      <c r="BJ58221" s="138"/>
      <c r="BK58221" s="138"/>
      <c r="BL58221" s="138"/>
      <c r="BM58221" s="138"/>
    </row>
    <row r="58222" spans="62:65" ht="13" thickBot="1">
      <c r="BJ58222" s="138"/>
      <c r="BK58222" s="138"/>
      <c r="BL58222" s="138"/>
      <c r="BM58222" s="138"/>
    </row>
    <row r="58223" spans="62:65" ht="13" thickBot="1">
      <c r="BJ58223" s="138"/>
      <c r="BK58223" s="138"/>
      <c r="BL58223" s="138"/>
      <c r="BM58223" s="138"/>
    </row>
    <row r="58224" spans="62:65" ht="13" thickBot="1">
      <c r="BJ58224" s="138"/>
      <c r="BK58224" s="138"/>
      <c r="BL58224" s="138"/>
      <c r="BM58224" s="138"/>
    </row>
    <row r="58225" spans="62:65" ht="13" thickBot="1">
      <c r="BJ58225" s="138"/>
      <c r="BK58225" s="138"/>
      <c r="BL58225" s="138"/>
      <c r="BM58225" s="138"/>
    </row>
    <row r="58226" spans="62:65" ht="13" thickBot="1">
      <c r="BJ58226" s="138"/>
      <c r="BK58226" s="138"/>
      <c r="BL58226" s="138"/>
      <c r="BM58226" s="138"/>
    </row>
    <row r="58227" spans="62:65" ht="13" thickBot="1">
      <c r="BJ58227" s="138"/>
      <c r="BK58227" s="138"/>
      <c r="BL58227" s="138"/>
      <c r="BM58227" s="138"/>
    </row>
    <row r="58228" spans="62:65" ht="13" thickBot="1">
      <c r="BJ58228" s="138"/>
      <c r="BK58228" s="138"/>
      <c r="BL58228" s="138"/>
      <c r="BM58228" s="138"/>
    </row>
    <row r="58229" spans="62:65" ht="13" thickBot="1">
      <c r="BJ58229" s="138"/>
      <c r="BK58229" s="138"/>
      <c r="BL58229" s="138"/>
      <c r="BM58229" s="138"/>
    </row>
    <row r="58230" spans="62:65" ht="13" thickBot="1">
      <c r="BJ58230" s="138"/>
      <c r="BK58230" s="138"/>
      <c r="BL58230" s="138"/>
      <c r="BM58230" s="138"/>
    </row>
    <row r="58231" spans="62:65" ht="13" thickBot="1">
      <c r="BJ58231" s="138"/>
      <c r="BK58231" s="138"/>
      <c r="BL58231" s="138"/>
      <c r="BM58231" s="138"/>
    </row>
    <row r="58232" spans="62:65" ht="13" thickBot="1">
      <c r="BJ58232" s="138"/>
      <c r="BK58232" s="138"/>
      <c r="BL58232" s="138"/>
      <c r="BM58232" s="138"/>
    </row>
    <row r="58233" spans="62:65" ht="13" thickBot="1">
      <c r="BJ58233" s="138"/>
      <c r="BK58233" s="138"/>
      <c r="BL58233" s="138"/>
      <c r="BM58233" s="138"/>
    </row>
    <row r="58234" spans="62:65" ht="13" thickBot="1">
      <c r="BJ58234" s="138"/>
      <c r="BK58234" s="138"/>
      <c r="BL58234" s="138"/>
      <c r="BM58234" s="138"/>
    </row>
    <row r="58235" spans="62:65" ht="13" thickBot="1">
      <c r="BJ58235" s="138"/>
      <c r="BK58235" s="138"/>
      <c r="BL58235" s="138"/>
      <c r="BM58235" s="138"/>
    </row>
    <row r="58236" spans="62:65" ht="13" thickBot="1">
      <c r="BJ58236" s="138"/>
      <c r="BK58236" s="138"/>
      <c r="BL58236" s="138"/>
      <c r="BM58236" s="138"/>
    </row>
    <row r="58237" spans="62:65" ht="13" thickBot="1">
      <c r="BJ58237" s="138"/>
      <c r="BK58237" s="138"/>
      <c r="BL58237" s="138"/>
      <c r="BM58237" s="138"/>
    </row>
    <row r="58238" spans="62:65" ht="13" thickBot="1">
      <c r="BJ58238" s="138"/>
      <c r="BK58238" s="138"/>
      <c r="BL58238" s="138"/>
      <c r="BM58238" s="138"/>
    </row>
    <row r="58239" spans="62:65" ht="13" thickBot="1">
      <c r="BJ58239" s="138"/>
      <c r="BK58239" s="138"/>
      <c r="BL58239" s="138"/>
      <c r="BM58239" s="138"/>
    </row>
    <row r="58240" spans="62:65" ht="13" thickBot="1">
      <c r="BJ58240" s="138"/>
      <c r="BK58240" s="138"/>
      <c r="BL58240" s="138"/>
      <c r="BM58240" s="138"/>
    </row>
    <row r="58241" spans="62:65" ht="13" thickBot="1">
      <c r="BJ58241" s="138"/>
      <c r="BK58241" s="138"/>
      <c r="BL58241" s="138"/>
      <c r="BM58241" s="138"/>
    </row>
    <row r="58242" spans="62:65" ht="13" thickBot="1">
      <c r="BJ58242" s="138"/>
      <c r="BK58242" s="138"/>
      <c r="BL58242" s="138"/>
      <c r="BM58242" s="138"/>
    </row>
    <row r="58243" spans="62:65" ht="13" thickBot="1">
      <c r="BJ58243" s="138"/>
      <c r="BK58243" s="138"/>
      <c r="BL58243" s="138"/>
      <c r="BM58243" s="138"/>
    </row>
    <row r="58244" spans="62:65" ht="13" thickBot="1">
      <c r="BJ58244" s="138"/>
      <c r="BK58244" s="138"/>
      <c r="BL58244" s="138"/>
      <c r="BM58244" s="138"/>
    </row>
    <row r="58245" spans="62:65" ht="13" thickBot="1">
      <c r="BJ58245" s="138"/>
      <c r="BK58245" s="138"/>
      <c r="BL58245" s="138"/>
      <c r="BM58245" s="138"/>
    </row>
    <row r="58246" spans="62:65" ht="13" thickBot="1">
      <c r="BJ58246" s="138"/>
      <c r="BK58246" s="138"/>
      <c r="BL58246" s="138"/>
      <c r="BM58246" s="138"/>
    </row>
    <row r="58247" spans="62:65" ht="13" thickBot="1">
      <c r="BJ58247" s="138"/>
      <c r="BK58247" s="138"/>
      <c r="BL58247" s="138"/>
      <c r="BM58247" s="138"/>
    </row>
    <row r="58248" spans="62:65" ht="13" thickBot="1">
      <c r="BJ58248" s="138"/>
      <c r="BK58248" s="138"/>
      <c r="BL58248" s="138"/>
      <c r="BM58248" s="138"/>
    </row>
    <row r="58249" spans="62:65" ht="13" thickBot="1">
      <c r="BJ58249" s="138"/>
      <c r="BK58249" s="138"/>
      <c r="BL58249" s="138"/>
      <c r="BM58249" s="138"/>
    </row>
    <row r="58250" spans="62:65" ht="13" thickBot="1">
      <c r="BJ58250" s="138"/>
      <c r="BK58250" s="138"/>
      <c r="BL58250" s="138"/>
      <c r="BM58250" s="138"/>
    </row>
    <row r="58251" spans="62:65" ht="13" thickBot="1">
      <c r="BJ58251" s="138"/>
      <c r="BK58251" s="138"/>
      <c r="BL58251" s="138"/>
      <c r="BM58251" s="138"/>
    </row>
    <row r="58252" spans="62:65" ht="13" thickBot="1">
      <c r="BJ58252" s="138"/>
      <c r="BK58252" s="138"/>
      <c r="BL58252" s="138"/>
      <c r="BM58252" s="138"/>
    </row>
    <row r="58253" spans="62:65" ht="13" thickBot="1">
      <c r="BJ58253" s="138"/>
      <c r="BK58253" s="138"/>
      <c r="BL58253" s="138"/>
      <c r="BM58253" s="138"/>
    </row>
    <row r="58254" spans="62:65" ht="13" thickBot="1">
      <c r="BJ58254" s="138"/>
      <c r="BK58254" s="138"/>
      <c r="BL58254" s="138"/>
      <c r="BM58254" s="138"/>
    </row>
    <row r="58255" spans="62:65" ht="13" thickBot="1">
      <c r="BJ58255" s="138"/>
      <c r="BK58255" s="138"/>
      <c r="BL58255" s="138"/>
      <c r="BM58255" s="138"/>
    </row>
    <row r="58256" spans="62:65" ht="13" thickBot="1">
      <c r="BJ58256" s="138"/>
      <c r="BK58256" s="138"/>
      <c r="BL58256" s="138"/>
      <c r="BM58256" s="138"/>
    </row>
    <row r="58257" spans="62:65" ht="13" thickBot="1">
      <c r="BJ58257" s="138"/>
      <c r="BK58257" s="138"/>
      <c r="BL58257" s="138"/>
      <c r="BM58257" s="138"/>
    </row>
    <row r="58258" spans="62:65" ht="13" thickBot="1">
      <c r="BJ58258" s="138"/>
      <c r="BK58258" s="138"/>
      <c r="BL58258" s="138"/>
      <c r="BM58258" s="138"/>
    </row>
    <row r="58259" spans="62:65" ht="13" thickBot="1">
      <c r="BJ58259" s="138"/>
      <c r="BK58259" s="138"/>
      <c r="BL58259" s="138"/>
      <c r="BM58259" s="138"/>
    </row>
    <row r="58260" spans="62:65" ht="13" thickBot="1">
      <c r="BJ58260" s="138"/>
      <c r="BK58260" s="138"/>
      <c r="BL58260" s="138"/>
      <c r="BM58260" s="138"/>
    </row>
    <row r="58261" spans="62:65" ht="13" thickBot="1">
      <c r="BJ58261" s="138"/>
      <c r="BK58261" s="138"/>
      <c r="BL58261" s="138"/>
      <c r="BM58261" s="138"/>
    </row>
    <row r="58262" spans="62:65" ht="13" thickBot="1">
      <c r="BJ58262" s="138"/>
      <c r="BK58262" s="138"/>
      <c r="BL58262" s="138"/>
      <c r="BM58262" s="138"/>
    </row>
    <row r="58263" spans="62:65" ht="13" thickBot="1">
      <c r="BJ58263" s="138"/>
      <c r="BK58263" s="138"/>
      <c r="BL58263" s="138"/>
      <c r="BM58263" s="138"/>
    </row>
    <row r="58264" spans="62:65" ht="13" thickBot="1">
      <c r="BJ58264" s="138"/>
      <c r="BK58264" s="138"/>
      <c r="BL58264" s="138"/>
      <c r="BM58264" s="138"/>
    </row>
    <row r="58265" spans="62:65" ht="13" thickBot="1">
      <c r="BJ58265" s="138"/>
      <c r="BK58265" s="138"/>
      <c r="BL58265" s="138"/>
      <c r="BM58265" s="138"/>
    </row>
    <row r="58266" spans="62:65" ht="13" thickBot="1">
      <c r="BJ58266" s="138"/>
      <c r="BK58266" s="138"/>
      <c r="BL58266" s="138"/>
      <c r="BM58266" s="138"/>
    </row>
    <row r="58267" spans="62:65" ht="13" thickBot="1">
      <c r="BJ58267" s="138"/>
      <c r="BK58267" s="138"/>
      <c r="BL58267" s="138"/>
      <c r="BM58267" s="138"/>
    </row>
    <row r="58268" spans="62:65" ht="13" thickBot="1">
      <c r="BJ58268" s="138"/>
      <c r="BK58268" s="138"/>
      <c r="BL58268" s="138"/>
      <c r="BM58268" s="138"/>
    </row>
    <row r="58269" spans="62:65" ht="13" thickBot="1">
      <c r="BJ58269" s="138"/>
      <c r="BK58269" s="138"/>
      <c r="BL58269" s="138"/>
      <c r="BM58269" s="138"/>
    </row>
    <row r="58270" spans="62:65" ht="13" thickBot="1">
      <c r="BJ58270" s="138"/>
      <c r="BK58270" s="138"/>
      <c r="BL58270" s="138"/>
      <c r="BM58270" s="138"/>
    </row>
    <row r="58271" spans="62:65" ht="13" thickBot="1">
      <c r="BJ58271" s="138"/>
      <c r="BK58271" s="138"/>
      <c r="BL58271" s="138"/>
      <c r="BM58271" s="138"/>
    </row>
    <row r="58272" spans="62:65" ht="13" thickBot="1">
      <c r="BJ58272" s="138"/>
      <c r="BK58272" s="138"/>
      <c r="BL58272" s="138"/>
      <c r="BM58272" s="138"/>
    </row>
    <row r="58273" spans="62:65" ht="13" thickBot="1">
      <c r="BJ58273" s="138"/>
      <c r="BK58273" s="138"/>
      <c r="BL58273" s="138"/>
      <c r="BM58273" s="138"/>
    </row>
    <row r="58274" spans="62:65" ht="13" thickBot="1">
      <c r="BJ58274" s="138"/>
      <c r="BK58274" s="138"/>
      <c r="BL58274" s="138"/>
      <c r="BM58274" s="138"/>
    </row>
    <row r="58275" spans="62:65" ht="13" thickBot="1">
      <c r="BJ58275" s="138"/>
      <c r="BK58275" s="138"/>
      <c r="BL58275" s="138"/>
      <c r="BM58275" s="138"/>
    </row>
    <row r="58276" spans="62:65" ht="13" thickBot="1">
      <c r="BJ58276" s="138"/>
      <c r="BK58276" s="138"/>
      <c r="BL58276" s="138"/>
      <c r="BM58276" s="138"/>
    </row>
    <row r="58277" spans="62:65" ht="13" thickBot="1">
      <c r="BJ58277" s="138"/>
      <c r="BK58277" s="138"/>
      <c r="BL58277" s="138"/>
      <c r="BM58277" s="138"/>
    </row>
    <row r="58278" spans="62:65" ht="13" thickBot="1">
      <c r="BJ58278" s="138"/>
      <c r="BK58278" s="138"/>
      <c r="BL58278" s="138"/>
      <c r="BM58278" s="138"/>
    </row>
    <row r="58279" spans="62:65" ht="13" thickBot="1">
      <c r="BJ58279" s="138"/>
      <c r="BK58279" s="138"/>
      <c r="BL58279" s="138"/>
      <c r="BM58279" s="138"/>
    </row>
    <row r="58280" spans="62:65" ht="13" thickBot="1">
      <c r="BJ58280" s="138"/>
      <c r="BK58280" s="138"/>
      <c r="BL58280" s="138"/>
      <c r="BM58280" s="138"/>
    </row>
    <row r="58281" spans="62:65" ht="13" thickBot="1">
      <c r="BJ58281" s="138"/>
      <c r="BK58281" s="138"/>
      <c r="BL58281" s="138"/>
      <c r="BM58281" s="138"/>
    </row>
    <row r="58282" spans="62:65" ht="13" thickBot="1">
      <c r="BJ58282" s="138"/>
      <c r="BK58282" s="138"/>
      <c r="BL58282" s="138"/>
      <c r="BM58282" s="138"/>
    </row>
    <row r="58283" spans="62:65" ht="13" thickBot="1">
      <c r="BJ58283" s="138"/>
      <c r="BK58283" s="138"/>
      <c r="BL58283" s="138"/>
      <c r="BM58283" s="138"/>
    </row>
    <row r="58284" spans="62:65" ht="13" thickBot="1">
      <c r="BJ58284" s="138"/>
      <c r="BK58284" s="138"/>
      <c r="BL58284" s="138"/>
      <c r="BM58284" s="138"/>
    </row>
    <row r="58285" spans="62:65" ht="13" thickBot="1">
      <c r="BJ58285" s="138"/>
      <c r="BK58285" s="138"/>
      <c r="BL58285" s="138"/>
      <c r="BM58285" s="138"/>
    </row>
    <row r="58286" spans="62:65" ht="13" thickBot="1">
      <c r="BJ58286" s="138"/>
      <c r="BK58286" s="138"/>
      <c r="BL58286" s="138"/>
      <c r="BM58286" s="138"/>
    </row>
    <row r="58287" spans="62:65" ht="13" thickBot="1">
      <c r="BJ58287" s="138"/>
      <c r="BK58287" s="138"/>
      <c r="BL58287" s="138"/>
      <c r="BM58287" s="138"/>
    </row>
    <row r="58288" spans="62:65" ht="13" thickBot="1">
      <c r="BJ58288" s="138"/>
      <c r="BK58288" s="138"/>
      <c r="BL58288" s="138"/>
      <c r="BM58288" s="138"/>
    </row>
    <row r="58289" spans="62:65" ht="13" thickBot="1">
      <c r="BJ58289" s="138"/>
      <c r="BK58289" s="138"/>
      <c r="BL58289" s="138"/>
      <c r="BM58289" s="138"/>
    </row>
    <row r="58290" spans="62:65" ht="13" thickBot="1">
      <c r="BJ58290" s="138"/>
      <c r="BK58290" s="138"/>
      <c r="BL58290" s="138"/>
      <c r="BM58290" s="138"/>
    </row>
    <row r="58291" spans="62:65" ht="13" thickBot="1">
      <c r="BJ58291" s="138"/>
      <c r="BK58291" s="138"/>
      <c r="BL58291" s="138"/>
      <c r="BM58291" s="138"/>
    </row>
    <row r="58292" spans="62:65" ht="13" thickBot="1">
      <c r="BJ58292" s="138"/>
      <c r="BK58292" s="138"/>
      <c r="BL58292" s="138"/>
      <c r="BM58292" s="138"/>
    </row>
    <row r="58293" spans="62:65" ht="13" thickBot="1">
      <c r="BJ58293" s="138"/>
      <c r="BK58293" s="138"/>
      <c r="BL58293" s="138"/>
      <c r="BM58293" s="138"/>
    </row>
    <row r="58294" spans="62:65" ht="13" thickBot="1">
      <c r="BJ58294" s="138"/>
      <c r="BK58294" s="138"/>
      <c r="BL58294" s="138"/>
      <c r="BM58294" s="138"/>
    </row>
    <row r="58295" spans="62:65" ht="13" thickBot="1">
      <c r="BJ58295" s="138"/>
      <c r="BK58295" s="138"/>
      <c r="BL58295" s="138"/>
      <c r="BM58295" s="138"/>
    </row>
    <row r="58296" spans="62:65" ht="13" thickBot="1">
      <c r="BJ58296" s="138"/>
      <c r="BK58296" s="138"/>
      <c r="BL58296" s="138"/>
      <c r="BM58296" s="138"/>
    </row>
    <row r="58297" spans="62:65" ht="13" thickBot="1">
      <c r="BJ58297" s="138"/>
      <c r="BK58297" s="138"/>
      <c r="BL58297" s="138"/>
      <c r="BM58297" s="138"/>
    </row>
    <row r="58298" spans="62:65" ht="13" thickBot="1">
      <c r="BJ58298" s="138"/>
      <c r="BK58298" s="138"/>
      <c r="BL58298" s="138"/>
      <c r="BM58298" s="138"/>
    </row>
    <row r="58299" spans="62:65" ht="13" thickBot="1">
      <c r="BJ58299" s="138"/>
      <c r="BK58299" s="138"/>
      <c r="BL58299" s="138"/>
      <c r="BM58299" s="138"/>
    </row>
    <row r="58300" spans="62:65" ht="13" thickBot="1">
      <c r="BJ58300" s="138"/>
      <c r="BK58300" s="138"/>
      <c r="BL58300" s="138"/>
      <c r="BM58300" s="138"/>
    </row>
    <row r="58301" spans="62:65" ht="13" thickBot="1">
      <c r="BJ58301" s="138"/>
      <c r="BK58301" s="138"/>
      <c r="BL58301" s="138"/>
      <c r="BM58301" s="138"/>
    </row>
    <row r="58302" spans="62:65" ht="13" thickBot="1">
      <c r="BJ58302" s="138"/>
      <c r="BK58302" s="138"/>
      <c r="BL58302" s="138"/>
      <c r="BM58302" s="138"/>
    </row>
    <row r="58303" spans="62:65" ht="13" thickBot="1">
      <c r="BJ58303" s="138"/>
      <c r="BK58303" s="138"/>
      <c r="BL58303" s="138"/>
      <c r="BM58303" s="138"/>
    </row>
    <row r="58304" spans="62:65" ht="13" thickBot="1">
      <c r="BJ58304" s="138"/>
      <c r="BK58304" s="138"/>
      <c r="BL58304" s="138"/>
      <c r="BM58304" s="138"/>
    </row>
    <row r="58305" spans="62:65" ht="13" thickBot="1">
      <c r="BJ58305" s="138"/>
      <c r="BK58305" s="138"/>
      <c r="BL58305" s="138"/>
      <c r="BM58305" s="138"/>
    </row>
    <row r="58306" spans="62:65" ht="13" thickBot="1">
      <c r="BJ58306" s="138"/>
      <c r="BK58306" s="138"/>
      <c r="BL58306" s="138"/>
      <c r="BM58306" s="138"/>
    </row>
    <row r="58307" spans="62:65" ht="13" thickBot="1">
      <c r="BJ58307" s="138"/>
      <c r="BK58307" s="138"/>
      <c r="BL58307" s="138"/>
      <c r="BM58307" s="138"/>
    </row>
    <row r="58308" spans="62:65" ht="13" thickBot="1">
      <c r="BJ58308" s="138"/>
      <c r="BK58308" s="138"/>
      <c r="BL58308" s="138"/>
      <c r="BM58308" s="138"/>
    </row>
    <row r="58309" spans="62:65" ht="13" thickBot="1">
      <c r="BJ58309" s="138"/>
      <c r="BK58309" s="138"/>
      <c r="BL58309" s="138"/>
      <c r="BM58309" s="138"/>
    </row>
    <row r="58310" spans="62:65" ht="13" thickBot="1">
      <c r="BJ58310" s="138"/>
      <c r="BK58310" s="138"/>
      <c r="BL58310" s="138"/>
      <c r="BM58310" s="138"/>
    </row>
    <row r="58311" spans="62:65" ht="13" thickBot="1">
      <c r="BJ58311" s="138"/>
      <c r="BK58311" s="138"/>
      <c r="BL58311" s="138"/>
      <c r="BM58311" s="138"/>
    </row>
    <row r="58312" spans="62:65" ht="13" thickBot="1">
      <c r="BJ58312" s="138"/>
      <c r="BK58312" s="138"/>
      <c r="BL58312" s="138"/>
      <c r="BM58312" s="138"/>
    </row>
    <row r="58313" spans="62:65" ht="13" thickBot="1">
      <c r="BJ58313" s="138"/>
      <c r="BK58313" s="138"/>
      <c r="BL58313" s="138"/>
      <c r="BM58313" s="138"/>
    </row>
    <row r="58314" spans="62:65" ht="13" thickBot="1">
      <c r="BJ58314" s="138"/>
      <c r="BK58314" s="138"/>
      <c r="BL58314" s="138"/>
      <c r="BM58314" s="138"/>
    </row>
    <row r="58315" spans="62:65" ht="13" thickBot="1">
      <c r="BJ58315" s="138"/>
      <c r="BK58315" s="138"/>
      <c r="BL58315" s="138"/>
      <c r="BM58315" s="138"/>
    </row>
    <row r="58316" spans="62:65" ht="13" thickBot="1">
      <c r="BJ58316" s="138"/>
      <c r="BK58316" s="138"/>
      <c r="BL58316" s="138"/>
      <c r="BM58316" s="138"/>
    </row>
    <row r="58317" spans="62:65" ht="13" thickBot="1">
      <c r="BJ58317" s="138"/>
      <c r="BK58317" s="138"/>
      <c r="BL58317" s="138"/>
      <c r="BM58317" s="138"/>
    </row>
    <row r="58318" spans="62:65" ht="13" thickBot="1">
      <c r="BJ58318" s="138"/>
      <c r="BK58318" s="138"/>
      <c r="BL58318" s="138"/>
      <c r="BM58318" s="138"/>
    </row>
    <row r="58319" spans="62:65" ht="13" thickBot="1">
      <c r="BJ58319" s="138"/>
      <c r="BK58319" s="138"/>
      <c r="BL58319" s="138"/>
      <c r="BM58319" s="138"/>
    </row>
    <row r="58320" spans="62:65" ht="13" thickBot="1">
      <c r="BJ58320" s="138"/>
      <c r="BK58320" s="138"/>
      <c r="BL58320" s="138"/>
      <c r="BM58320" s="138"/>
    </row>
    <row r="58321" spans="62:65" ht="13" thickBot="1">
      <c r="BJ58321" s="138"/>
      <c r="BK58321" s="138"/>
      <c r="BL58321" s="138"/>
      <c r="BM58321" s="138"/>
    </row>
    <row r="58322" spans="62:65" ht="13" thickBot="1">
      <c r="BJ58322" s="138"/>
      <c r="BK58322" s="138"/>
      <c r="BL58322" s="138"/>
      <c r="BM58322" s="138"/>
    </row>
    <row r="58323" spans="62:65" ht="13" thickBot="1">
      <c r="BJ58323" s="138"/>
      <c r="BK58323" s="138"/>
      <c r="BL58323" s="138"/>
      <c r="BM58323" s="138"/>
    </row>
    <row r="58324" spans="62:65" ht="13" thickBot="1">
      <c r="BJ58324" s="138"/>
      <c r="BK58324" s="138"/>
      <c r="BL58324" s="138"/>
      <c r="BM58324" s="138"/>
    </row>
    <row r="58325" spans="62:65" ht="13" thickBot="1">
      <c r="BJ58325" s="138"/>
      <c r="BK58325" s="138"/>
      <c r="BL58325" s="138"/>
      <c r="BM58325" s="138"/>
    </row>
    <row r="58326" spans="62:65" ht="13" thickBot="1">
      <c r="BJ58326" s="138"/>
      <c r="BK58326" s="138"/>
      <c r="BL58326" s="138"/>
      <c r="BM58326" s="138"/>
    </row>
    <row r="58327" spans="62:65" ht="13" thickBot="1">
      <c r="BJ58327" s="138"/>
      <c r="BK58327" s="138"/>
      <c r="BL58327" s="138"/>
      <c r="BM58327" s="138"/>
    </row>
    <row r="58328" spans="62:65" ht="13" thickBot="1">
      <c r="BJ58328" s="138"/>
      <c r="BK58328" s="138"/>
      <c r="BL58328" s="138"/>
      <c r="BM58328" s="138"/>
    </row>
    <row r="58329" spans="62:65" ht="13" thickBot="1">
      <c r="BJ58329" s="138"/>
      <c r="BK58329" s="138"/>
      <c r="BL58329" s="138"/>
      <c r="BM58329" s="138"/>
    </row>
    <row r="58330" spans="62:65" ht="13" thickBot="1">
      <c r="BJ58330" s="138"/>
      <c r="BK58330" s="138"/>
      <c r="BL58330" s="138"/>
      <c r="BM58330" s="138"/>
    </row>
    <row r="58331" spans="62:65" ht="13" thickBot="1">
      <c r="BJ58331" s="138"/>
      <c r="BK58331" s="138"/>
      <c r="BL58331" s="138"/>
      <c r="BM58331" s="138"/>
    </row>
    <row r="58332" spans="62:65" ht="13" thickBot="1">
      <c r="BJ58332" s="138"/>
      <c r="BK58332" s="138"/>
      <c r="BL58332" s="138"/>
      <c r="BM58332" s="138"/>
    </row>
    <row r="58333" spans="62:65" ht="13" thickBot="1">
      <c r="BJ58333" s="138"/>
      <c r="BK58333" s="138"/>
      <c r="BL58333" s="138"/>
      <c r="BM58333" s="138"/>
    </row>
    <row r="58334" spans="62:65" ht="13" thickBot="1">
      <c r="BJ58334" s="138"/>
      <c r="BK58334" s="138"/>
      <c r="BL58334" s="138"/>
      <c r="BM58334" s="138"/>
    </row>
    <row r="58335" spans="62:65" ht="13" thickBot="1">
      <c r="BJ58335" s="138"/>
      <c r="BK58335" s="138"/>
      <c r="BL58335" s="138"/>
      <c r="BM58335" s="138"/>
    </row>
    <row r="58336" spans="62:65" ht="13" thickBot="1">
      <c r="BJ58336" s="138"/>
      <c r="BK58336" s="138"/>
      <c r="BL58336" s="138"/>
      <c r="BM58336" s="138"/>
    </row>
    <row r="58337" spans="62:65" ht="13" thickBot="1">
      <c r="BJ58337" s="138"/>
      <c r="BK58337" s="138"/>
      <c r="BL58337" s="138"/>
      <c r="BM58337" s="138"/>
    </row>
    <row r="58338" spans="62:65" ht="13" thickBot="1">
      <c r="BJ58338" s="138"/>
      <c r="BK58338" s="138"/>
      <c r="BL58338" s="138"/>
      <c r="BM58338" s="138"/>
    </row>
    <row r="58339" spans="62:65" ht="13" thickBot="1">
      <c r="BJ58339" s="138"/>
      <c r="BK58339" s="138"/>
      <c r="BL58339" s="138"/>
      <c r="BM58339" s="138"/>
    </row>
    <row r="58340" spans="62:65" ht="13" thickBot="1">
      <c r="BJ58340" s="138"/>
      <c r="BK58340" s="138"/>
      <c r="BL58340" s="138"/>
      <c r="BM58340" s="138"/>
    </row>
    <row r="58341" spans="62:65" ht="13" thickBot="1">
      <c r="BJ58341" s="138"/>
      <c r="BK58341" s="138"/>
      <c r="BL58341" s="138"/>
      <c r="BM58341" s="138"/>
    </row>
    <row r="58342" spans="62:65" ht="13" thickBot="1">
      <c r="BJ58342" s="138"/>
      <c r="BK58342" s="138"/>
      <c r="BL58342" s="138"/>
      <c r="BM58342" s="138"/>
    </row>
    <row r="58343" spans="62:65" ht="13" thickBot="1">
      <c r="BJ58343" s="138"/>
      <c r="BK58343" s="138"/>
      <c r="BL58343" s="138"/>
      <c r="BM58343" s="138"/>
    </row>
    <row r="58344" spans="62:65" ht="13" thickBot="1">
      <c r="BJ58344" s="138"/>
      <c r="BK58344" s="138"/>
      <c r="BL58344" s="138"/>
      <c r="BM58344" s="138"/>
    </row>
    <row r="58345" spans="62:65" ht="13" thickBot="1">
      <c r="BJ58345" s="138"/>
      <c r="BK58345" s="138"/>
      <c r="BL58345" s="138"/>
      <c r="BM58345" s="138"/>
    </row>
    <row r="58346" spans="62:65" ht="13" thickBot="1">
      <c r="BJ58346" s="138"/>
      <c r="BK58346" s="138"/>
      <c r="BL58346" s="138"/>
      <c r="BM58346" s="138"/>
    </row>
    <row r="58347" spans="62:65" ht="13" thickBot="1">
      <c r="BJ58347" s="138"/>
      <c r="BK58347" s="138"/>
      <c r="BL58347" s="138"/>
      <c r="BM58347" s="138"/>
    </row>
    <row r="58348" spans="62:65" ht="13" thickBot="1">
      <c r="BJ58348" s="138"/>
      <c r="BK58348" s="138"/>
      <c r="BL58348" s="138"/>
      <c r="BM58348" s="138"/>
    </row>
    <row r="58349" spans="62:65" ht="13" thickBot="1">
      <c r="BJ58349" s="138"/>
      <c r="BK58349" s="138"/>
      <c r="BL58349" s="138"/>
      <c r="BM58349" s="138"/>
    </row>
    <row r="58350" spans="62:65" ht="13" thickBot="1">
      <c r="BJ58350" s="138"/>
      <c r="BK58350" s="138"/>
      <c r="BL58350" s="138"/>
      <c r="BM58350" s="138"/>
    </row>
    <row r="58351" spans="62:65" ht="13" thickBot="1">
      <c r="BJ58351" s="138"/>
      <c r="BK58351" s="138"/>
      <c r="BL58351" s="138"/>
      <c r="BM58351" s="138"/>
    </row>
    <row r="58352" spans="62:65" ht="13" thickBot="1">
      <c r="BJ58352" s="138"/>
      <c r="BK58352" s="138"/>
      <c r="BL58352" s="138"/>
      <c r="BM58352" s="138"/>
    </row>
    <row r="58353" spans="62:65" ht="13" thickBot="1">
      <c r="BJ58353" s="138"/>
      <c r="BK58353" s="138"/>
      <c r="BL58353" s="138"/>
      <c r="BM58353" s="138"/>
    </row>
    <row r="58354" spans="62:65" ht="13" thickBot="1">
      <c r="BJ58354" s="138"/>
      <c r="BK58354" s="138"/>
      <c r="BL58354" s="138"/>
      <c r="BM58354" s="138"/>
    </row>
    <row r="58355" spans="62:65" ht="13" thickBot="1">
      <c r="BJ58355" s="138"/>
      <c r="BK58355" s="138"/>
      <c r="BL58355" s="138"/>
      <c r="BM58355" s="138"/>
    </row>
    <row r="58356" spans="62:65" ht="13" thickBot="1">
      <c r="BJ58356" s="138"/>
      <c r="BK58356" s="138"/>
      <c r="BL58356" s="138"/>
      <c r="BM58356" s="138"/>
    </row>
    <row r="58357" spans="62:65" ht="13" thickBot="1">
      <c r="BJ58357" s="138"/>
      <c r="BK58357" s="138"/>
      <c r="BL58357" s="138"/>
      <c r="BM58357" s="138"/>
    </row>
    <row r="58358" spans="62:65" ht="13" thickBot="1">
      <c r="BJ58358" s="138"/>
      <c r="BK58358" s="138"/>
      <c r="BL58358" s="138"/>
      <c r="BM58358" s="138"/>
    </row>
    <row r="58359" spans="62:65" ht="13" thickBot="1">
      <c r="BJ58359" s="138"/>
      <c r="BK58359" s="138"/>
      <c r="BL58359" s="138"/>
      <c r="BM58359" s="138"/>
    </row>
    <row r="58360" spans="62:65" ht="13" thickBot="1">
      <c r="BJ58360" s="138"/>
      <c r="BK58360" s="138"/>
      <c r="BL58360" s="138"/>
      <c r="BM58360" s="138"/>
    </row>
    <row r="58361" spans="62:65" ht="13" thickBot="1">
      <c r="BJ58361" s="138"/>
      <c r="BK58361" s="138"/>
      <c r="BL58361" s="138"/>
      <c r="BM58361" s="138"/>
    </row>
    <row r="58362" spans="62:65" ht="13" thickBot="1">
      <c r="BJ58362" s="138"/>
      <c r="BK58362" s="138"/>
      <c r="BL58362" s="138"/>
      <c r="BM58362" s="138"/>
    </row>
    <row r="58363" spans="62:65" ht="13" thickBot="1">
      <c r="BJ58363" s="138"/>
      <c r="BK58363" s="138"/>
      <c r="BL58363" s="138"/>
      <c r="BM58363" s="138"/>
    </row>
    <row r="58364" spans="62:65" ht="13" thickBot="1">
      <c r="BJ58364" s="138"/>
      <c r="BK58364" s="138"/>
      <c r="BL58364" s="138"/>
      <c r="BM58364" s="138"/>
    </row>
    <row r="58365" spans="62:65" ht="13" thickBot="1">
      <c r="BJ58365" s="138"/>
      <c r="BK58365" s="138"/>
      <c r="BL58365" s="138"/>
      <c r="BM58365" s="138"/>
    </row>
    <row r="58366" spans="62:65" ht="13" thickBot="1">
      <c r="BJ58366" s="138"/>
      <c r="BK58366" s="138"/>
      <c r="BL58366" s="138"/>
      <c r="BM58366" s="138"/>
    </row>
    <row r="58367" spans="62:65" ht="13" thickBot="1">
      <c r="BJ58367" s="138"/>
      <c r="BK58367" s="138"/>
      <c r="BL58367" s="138"/>
      <c r="BM58367" s="138"/>
    </row>
    <row r="58368" spans="62:65" ht="13" thickBot="1">
      <c r="BJ58368" s="138"/>
      <c r="BK58368" s="138"/>
      <c r="BL58368" s="138"/>
      <c r="BM58368" s="138"/>
    </row>
    <row r="58369" spans="62:65" ht="13" thickBot="1">
      <c r="BJ58369" s="138"/>
      <c r="BK58369" s="138"/>
      <c r="BL58369" s="138"/>
      <c r="BM58369" s="138"/>
    </row>
    <row r="58370" spans="62:65" ht="13" thickBot="1">
      <c r="BJ58370" s="138"/>
      <c r="BK58370" s="138"/>
      <c r="BL58370" s="138"/>
      <c r="BM58370" s="138"/>
    </row>
    <row r="58371" spans="62:65" ht="13" thickBot="1">
      <c r="BJ58371" s="138"/>
      <c r="BK58371" s="138"/>
      <c r="BL58371" s="138"/>
      <c r="BM58371" s="138"/>
    </row>
    <row r="58372" spans="62:65" ht="13" thickBot="1">
      <c r="BJ58372" s="138"/>
      <c r="BK58372" s="138"/>
      <c r="BL58372" s="138"/>
      <c r="BM58372" s="138"/>
    </row>
    <row r="58373" spans="62:65" ht="13" thickBot="1">
      <c r="BJ58373" s="138"/>
      <c r="BK58373" s="138"/>
      <c r="BL58373" s="138"/>
      <c r="BM58373" s="138"/>
    </row>
    <row r="58374" spans="62:65" ht="13" thickBot="1">
      <c r="BJ58374" s="138"/>
      <c r="BK58374" s="138"/>
      <c r="BL58374" s="138"/>
      <c r="BM58374" s="138"/>
    </row>
    <row r="58375" spans="62:65" ht="13" thickBot="1">
      <c r="BJ58375" s="138"/>
      <c r="BK58375" s="138"/>
      <c r="BL58375" s="138"/>
      <c r="BM58375" s="138"/>
    </row>
    <row r="58376" spans="62:65" ht="13" thickBot="1">
      <c r="BJ58376" s="138"/>
      <c r="BK58376" s="138"/>
      <c r="BL58376" s="138"/>
      <c r="BM58376" s="138"/>
    </row>
    <row r="58377" spans="62:65" ht="13" thickBot="1">
      <c r="BJ58377" s="138"/>
      <c r="BK58377" s="138"/>
      <c r="BL58377" s="138"/>
      <c r="BM58377" s="138"/>
    </row>
    <row r="58378" spans="62:65" ht="13" thickBot="1">
      <c r="BJ58378" s="138"/>
      <c r="BK58378" s="138"/>
      <c r="BL58378" s="138"/>
      <c r="BM58378" s="138"/>
    </row>
    <row r="58379" spans="62:65" ht="13" thickBot="1">
      <c r="BJ58379" s="138"/>
      <c r="BK58379" s="138"/>
      <c r="BL58379" s="138"/>
      <c r="BM58379" s="138"/>
    </row>
    <row r="58380" spans="62:65" ht="13" thickBot="1">
      <c r="BJ58380" s="138"/>
      <c r="BK58380" s="138"/>
      <c r="BL58380" s="138"/>
      <c r="BM58380" s="138"/>
    </row>
    <row r="58381" spans="62:65" ht="13" thickBot="1">
      <c r="BJ58381" s="138"/>
      <c r="BK58381" s="138"/>
      <c r="BL58381" s="138"/>
      <c r="BM58381" s="138"/>
    </row>
    <row r="58382" spans="62:65" ht="13" thickBot="1">
      <c r="BJ58382" s="138"/>
      <c r="BK58382" s="138"/>
      <c r="BL58382" s="138"/>
      <c r="BM58382" s="138"/>
    </row>
    <row r="58383" spans="62:65" ht="13" thickBot="1">
      <c r="BJ58383" s="138"/>
      <c r="BK58383" s="138"/>
      <c r="BL58383" s="138"/>
      <c r="BM58383" s="138"/>
    </row>
    <row r="58384" spans="62:65" ht="13" thickBot="1">
      <c r="BJ58384" s="138"/>
      <c r="BK58384" s="138"/>
      <c r="BL58384" s="138"/>
      <c r="BM58384" s="138"/>
    </row>
    <row r="58385" spans="62:65" ht="13" thickBot="1">
      <c r="BJ58385" s="138"/>
      <c r="BK58385" s="138"/>
      <c r="BL58385" s="138"/>
      <c r="BM58385" s="138"/>
    </row>
    <row r="58386" spans="62:65" ht="13" thickBot="1">
      <c r="BJ58386" s="138"/>
      <c r="BK58386" s="138"/>
      <c r="BL58386" s="138"/>
      <c r="BM58386" s="138"/>
    </row>
    <row r="58387" spans="62:65" ht="13" thickBot="1">
      <c r="BJ58387" s="138"/>
      <c r="BK58387" s="138"/>
      <c r="BL58387" s="138"/>
      <c r="BM58387" s="138"/>
    </row>
    <row r="58388" spans="62:65" ht="13" thickBot="1">
      <c r="BJ58388" s="138"/>
      <c r="BK58388" s="138"/>
      <c r="BL58388" s="138"/>
      <c r="BM58388" s="138"/>
    </row>
    <row r="58389" spans="62:65" ht="13" thickBot="1">
      <c r="BJ58389" s="138"/>
      <c r="BK58389" s="138"/>
      <c r="BL58389" s="138"/>
      <c r="BM58389" s="138"/>
    </row>
    <row r="58390" spans="62:65" ht="13" thickBot="1">
      <c r="BJ58390" s="138"/>
      <c r="BK58390" s="138"/>
      <c r="BL58390" s="138"/>
      <c r="BM58390" s="138"/>
    </row>
    <row r="58391" spans="62:65" ht="13" thickBot="1">
      <c r="BJ58391" s="138"/>
      <c r="BK58391" s="138"/>
      <c r="BL58391" s="138"/>
      <c r="BM58391" s="138"/>
    </row>
    <row r="58392" spans="62:65" ht="13" thickBot="1">
      <c r="BJ58392" s="138"/>
      <c r="BK58392" s="138"/>
      <c r="BL58392" s="138"/>
      <c r="BM58392" s="138"/>
    </row>
    <row r="58393" spans="62:65" ht="13" thickBot="1">
      <c r="BJ58393" s="138"/>
      <c r="BK58393" s="138"/>
      <c r="BL58393" s="138"/>
      <c r="BM58393" s="138"/>
    </row>
    <row r="58394" spans="62:65" ht="13" thickBot="1">
      <c r="BJ58394" s="138"/>
      <c r="BK58394" s="138"/>
      <c r="BL58394" s="138"/>
      <c r="BM58394" s="138"/>
    </row>
    <row r="58395" spans="62:65" ht="13" thickBot="1">
      <c r="BJ58395" s="138"/>
      <c r="BK58395" s="138"/>
      <c r="BL58395" s="138"/>
      <c r="BM58395" s="138"/>
    </row>
    <row r="58396" spans="62:65" ht="13" thickBot="1">
      <c r="BJ58396" s="138"/>
      <c r="BK58396" s="138"/>
      <c r="BL58396" s="138"/>
      <c r="BM58396" s="138"/>
    </row>
    <row r="58397" spans="62:65" ht="13" thickBot="1">
      <c r="BJ58397" s="138"/>
      <c r="BK58397" s="138"/>
      <c r="BL58397" s="138"/>
      <c r="BM58397" s="138"/>
    </row>
    <row r="58398" spans="62:65" ht="13" thickBot="1">
      <c r="BJ58398" s="138"/>
      <c r="BK58398" s="138"/>
      <c r="BL58398" s="138"/>
      <c r="BM58398" s="138"/>
    </row>
    <row r="58399" spans="62:65" ht="13" thickBot="1">
      <c r="BJ58399" s="138"/>
      <c r="BK58399" s="138"/>
      <c r="BL58399" s="138"/>
      <c r="BM58399" s="138"/>
    </row>
    <row r="58400" spans="62:65" ht="13" thickBot="1">
      <c r="BJ58400" s="138"/>
      <c r="BK58400" s="138"/>
      <c r="BL58400" s="138"/>
      <c r="BM58400" s="138"/>
    </row>
    <row r="58401" spans="62:65" ht="13" thickBot="1">
      <c r="BJ58401" s="138"/>
      <c r="BK58401" s="138"/>
      <c r="BL58401" s="138"/>
      <c r="BM58401" s="138"/>
    </row>
    <row r="58402" spans="62:65" ht="13" thickBot="1">
      <c r="BJ58402" s="138"/>
      <c r="BK58402" s="138"/>
      <c r="BL58402" s="138"/>
      <c r="BM58402" s="138"/>
    </row>
    <row r="58403" spans="62:65" ht="13" thickBot="1">
      <c r="BJ58403" s="138"/>
      <c r="BK58403" s="138"/>
      <c r="BL58403" s="138"/>
      <c r="BM58403" s="138"/>
    </row>
    <row r="58404" spans="62:65" ht="13" thickBot="1">
      <c r="BJ58404" s="138"/>
      <c r="BK58404" s="138"/>
      <c r="BL58404" s="138"/>
      <c r="BM58404" s="138"/>
    </row>
    <row r="58405" spans="62:65" ht="13" thickBot="1">
      <c r="BJ58405" s="138"/>
      <c r="BK58405" s="138"/>
      <c r="BL58405" s="138"/>
      <c r="BM58405" s="138"/>
    </row>
    <row r="58406" spans="62:65" ht="13" thickBot="1">
      <c r="BJ58406" s="138"/>
      <c r="BK58406" s="138"/>
      <c r="BL58406" s="138"/>
      <c r="BM58406" s="138"/>
    </row>
    <row r="58407" spans="62:65" ht="13" thickBot="1">
      <c r="BJ58407" s="138"/>
      <c r="BK58407" s="138"/>
      <c r="BL58407" s="138"/>
      <c r="BM58407" s="138"/>
    </row>
    <row r="58408" spans="62:65" ht="13" thickBot="1">
      <c r="BJ58408" s="138"/>
      <c r="BK58408" s="138"/>
      <c r="BL58408" s="138"/>
      <c r="BM58408" s="138"/>
    </row>
    <row r="58409" spans="62:65" ht="13" thickBot="1">
      <c r="BJ58409" s="138"/>
      <c r="BK58409" s="138"/>
      <c r="BL58409" s="138"/>
      <c r="BM58409" s="138"/>
    </row>
    <row r="58410" spans="62:65" ht="13" thickBot="1">
      <c r="BJ58410" s="138"/>
      <c r="BK58410" s="138"/>
      <c r="BL58410" s="138"/>
      <c r="BM58410" s="138"/>
    </row>
    <row r="58411" spans="62:65" ht="13" thickBot="1">
      <c r="BJ58411" s="138"/>
      <c r="BK58411" s="138"/>
      <c r="BL58411" s="138"/>
      <c r="BM58411" s="138"/>
    </row>
    <row r="58412" spans="62:65" ht="13" thickBot="1">
      <c r="BJ58412" s="138"/>
      <c r="BK58412" s="138"/>
      <c r="BL58412" s="138"/>
      <c r="BM58412" s="138"/>
    </row>
    <row r="58413" spans="62:65" ht="13" thickBot="1">
      <c r="BJ58413" s="138"/>
      <c r="BK58413" s="138"/>
      <c r="BL58413" s="138"/>
      <c r="BM58413" s="138"/>
    </row>
    <row r="58414" spans="62:65" ht="13" thickBot="1">
      <c r="BJ58414" s="138"/>
      <c r="BK58414" s="138"/>
      <c r="BL58414" s="138"/>
      <c r="BM58414" s="138"/>
    </row>
    <row r="58415" spans="62:65" ht="13" thickBot="1">
      <c r="BJ58415" s="138"/>
      <c r="BK58415" s="138"/>
      <c r="BL58415" s="138"/>
      <c r="BM58415" s="138"/>
    </row>
    <row r="58416" spans="62:65" ht="13" thickBot="1">
      <c r="BJ58416" s="138"/>
      <c r="BK58416" s="138"/>
      <c r="BL58416" s="138"/>
      <c r="BM58416" s="138"/>
    </row>
    <row r="58417" spans="62:65" ht="13" thickBot="1">
      <c r="BJ58417" s="138"/>
      <c r="BK58417" s="138"/>
      <c r="BL58417" s="138"/>
      <c r="BM58417" s="138"/>
    </row>
    <row r="58418" spans="62:65" ht="13" thickBot="1">
      <c r="BJ58418" s="138"/>
      <c r="BK58418" s="138"/>
      <c r="BL58418" s="138"/>
      <c r="BM58418" s="138"/>
    </row>
    <row r="58419" spans="62:65" ht="13" thickBot="1">
      <c r="BJ58419" s="138"/>
      <c r="BK58419" s="138"/>
      <c r="BL58419" s="138"/>
      <c r="BM58419" s="138"/>
    </row>
    <row r="58420" spans="62:65" ht="13" thickBot="1">
      <c r="BJ58420" s="138"/>
      <c r="BK58420" s="138"/>
      <c r="BL58420" s="138"/>
      <c r="BM58420" s="138"/>
    </row>
    <row r="58421" spans="62:65" ht="13" thickBot="1">
      <c r="BJ58421" s="138"/>
      <c r="BK58421" s="138"/>
      <c r="BL58421" s="138"/>
      <c r="BM58421" s="138"/>
    </row>
    <row r="58422" spans="62:65" ht="13" thickBot="1">
      <c r="BJ58422" s="138"/>
      <c r="BK58422" s="138"/>
      <c r="BL58422" s="138"/>
      <c r="BM58422" s="138"/>
    </row>
    <row r="58423" spans="62:65" ht="13" thickBot="1">
      <c r="BJ58423" s="138"/>
      <c r="BK58423" s="138"/>
      <c r="BL58423" s="138"/>
      <c r="BM58423" s="138"/>
    </row>
    <row r="58424" spans="62:65" ht="13" thickBot="1">
      <c r="BJ58424" s="138"/>
      <c r="BK58424" s="138"/>
      <c r="BL58424" s="138"/>
      <c r="BM58424" s="138"/>
    </row>
    <row r="58425" spans="62:65" ht="13" thickBot="1">
      <c r="BJ58425" s="138"/>
      <c r="BK58425" s="138"/>
      <c r="BL58425" s="138"/>
      <c r="BM58425" s="138"/>
    </row>
    <row r="58426" spans="62:65" ht="13" thickBot="1">
      <c r="BJ58426" s="138"/>
      <c r="BK58426" s="138"/>
      <c r="BL58426" s="138"/>
      <c r="BM58426" s="138"/>
    </row>
    <row r="58427" spans="62:65" ht="13" thickBot="1">
      <c r="BJ58427" s="138"/>
      <c r="BK58427" s="138"/>
      <c r="BL58427" s="138"/>
      <c r="BM58427" s="138"/>
    </row>
    <row r="58428" spans="62:65" ht="13" thickBot="1">
      <c r="BJ58428" s="138"/>
      <c r="BK58428" s="138"/>
      <c r="BL58428" s="138"/>
      <c r="BM58428" s="138"/>
    </row>
    <row r="58429" spans="62:65" ht="13" thickBot="1">
      <c r="BJ58429" s="138"/>
      <c r="BK58429" s="138"/>
      <c r="BL58429" s="138"/>
      <c r="BM58429" s="138"/>
    </row>
    <row r="58430" spans="62:65" ht="13" thickBot="1">
      <c r="BJ58430" s="138"/>
      <c r="BK58430" s="138"/>
      <c r="BL58430" s="138"/>
      <c r="BM58430" s="138"/>
    </row>
    <row r="58431" spans="62:65" ht="13" thickBot="1">
      <c r="BJ58431" s="138"/>
      <c r="BK58431" s="138"/>
      <c r="BL58431" s="138"/>
      <c r="BM58431" s="138"/>
    </row>
    <row r="58432" spans="62:65" ht="13" thickBot="1">
      <c r="BJ58432" s="138"/>
      <c r="BK58432" s="138"/>
      <c r="BL58432" s="138"/>
      <c r="BM58432" s="138"/>
    </row>
    <row r="58433" spans="62:65" ht="13" thickBot="1">
      <c r="BJ58433" s="138"/>
      <c r="BK58433" s="138"/>
      <c r="BL58433" s="138"/>
      <c r="BM58433" s="138"/>
    </row>
    <row r="58434" spans="62:65" ht="13" thickBot="1">
      <c r="BJ58434" s="138"/>
      <c r="BK58434" s="138"/>
      <c r="BL58434" s="138"/>
      <c r="BM58434" s="138"/>
    </row>
    <row r="58435" spans="62:65" ht="13" thickBot="1">
      <c r="BJ58435" s="138"/>
      <c r="BK58435" s="138"/>
      <c r="BL58435" s="138"/>
      <c r="BM58435" s="138"/>
    </row>
    <row r="58436" spans="62:65" ht="13" thickBot="1">
      <c r="BJ58436" s="138"/>
      <c r="BK58436" s="138"/>
      <c r="BL58436" s="138"/>
      <c r="BM58436" s="138"/>
    </row>
    <row r="58437" spans="62:65" ht="13" thickBot="1">
      <c r="BJ58437" s="138"/>
      <c r="BK58437" s="138"/>
      <c r="BL58437" s="138"/>
      <c r="BM58437" s="138"/>
    </row>
    <row r="58438" spans="62:65" ht="13" thickBot="1">
      <c r="BJ58438" s="138"/>
      <c r="BK58438" s="138"/>
      <c r="BL58438" s="138"/>
      <c r="BM58438" s="138"/>
    </row>
    <row r="58439" spans="62:65" ht="13" thickBot="1">
      <c r="BJ58439" s="138"/>
      <c r="BK58439" s="138"/>
      <c r="BL58439" s="138"/>
      <c r="BM58439" s="138"/>
    </row>
    <row r="58440" spans="62:65" ht="13" thickBot="1">
      <c r="BJ58440" s="138"/>
      <c r="BK58440" s="138"/>
      <c r="BL58440" s="138"/>
      <c r="BM58440" s="138"/>
    </row>
    <row r="58441" spans="62:65" ht="13" thickBot="1">
      <c r="BJ58441" s="138"/>
      <c r="BK58441" s="138"/>
      <c r="BL58441" s="138"/>
      <c r="BM58441" s="138"/>
    </row>
    <row r="58442" spans="62:65" ht="13" thickBot="1">
      <c r="BJ58442" s="138"/>
      <c r="BK58442" s="138"/>
      <c r="BL58442" s="138"/>
      <c r="BM58442" s="138"/>
    </row>
    <row r="58443" spans="62:65" ht="13" thickBot="1">
      <c r="BJ58443" s="138"/>
      <c r="BK58443" s="138"/>
      <c r="BL58443" s="138"/>
      <c r="BM58443" s="138"/>
    </row>
    <row r="58444" spans="62:65" ht="13" thickBot="1">
      <c r="BJ58444" s="138"/>
      <c r="BK58444" s="138"/>
      <c r="BL58444" s="138"/>
      <c r="BM58444" s="138"/>
    </row>
    <row r="58445" spans="62:65" ht="13" thickBot="1">
      <c r="BJ58445" s="138"/>
      <c r="BK58445" s="138"/>
      <c r="BL58445" s="138"/>
      <c r="BM58445" s="138"/>
    </row>
    <row r="58446" spans="62:65" ht="13" thickBot="1">
      <c r="BJ58446" s="138"/>
      <c r="BK58446" s="138"/>
      <c r="BL58446" s="138"/>
      <c r="BM58446" s="138"/>
    </row>
    <row r="58447" spans="62:65" ht="13" thickBot="1">
      <c r="BJ58447" s="138"/>
      <c r="BK58447" s="138"/>
      <c r="BL58447" s="138"/>
      <c r="BM58447" s="138"/>
    </row>
    <row r="58448" spans="62:65" ht="13" thickBot="1">
      <c r="BJ58448" s="138"/>
      <c r="BK58448" s="138"/>
      <c r="BL58448" s="138"/>
      <c r="BM58448" s="138"/>
    </row>
    <row r="58449" spans="62:65" ht="13" thickBot="1">
      <c r="BJ58449" s="138"/>
      <c r="BK58449" s="138"/>
      <c r="BL58449" s="138"/>
      <c r="BM58449" s="138"/>
    </row>
    <row r="58450" spans="62:65" ht="13" thickBot="1">
      <c r="BJ58450" s="138"/>
      <c r="BK58450" s="138"/>
      <c r="BL58450" s="138"/>
      <c r="BM58450" s="138"/>
    </row>
    <row r="58451" spans="62:65" ht="13" thickBot="1">
      <c r="BJ58451" s="138"/>
      <c r="BK58451" s="138"/>
      <c r="BL58451" s="138"/>
      <c r="BM58451" s="138"/>
    </row>
    <row r="58452" spans="62:65" ht="13" thickBot="1">
      <c r="BJ58452" s="138"/>
      <c r="BK58452" s="138"/>
      <c r="BL58452" s="138"/>
      <c r="BM58452" s="138"/>
    </row>
    <row r="58453" spans="62:65" ht="13" thickBot="1">
      <c r="BJ58453" s="138"/>
      <c r="BK58453" s="138"/>
      <c r="BL58453" s="138"/>
      <c r="BM58453" s="138"/>
    </row>
    <row r="58454" spans="62:65" ht="13" thickBot="1">
      <c r="BJ58454" s="138"/>
      <c r="BK58454" s="138"/>
      <c r="BL58454" s="138"/>
      <c r="BM58454" s="138"/>
    </row>
    <row r="58455" spans="62:65" ht="13" thickBot="1">
      <c r="BJ58455" s="138"/>
      <c r="BK58455" s="138"/>
      <c r="BL58455" s="138"/>
      <c r="BM58455" s="138"/>
    </row>
    <row r="58456" spans="62:65" ht="13" thickBot="1">
      <c r="BJ58456" s="138"/>
      <c r="BK58456" s="138"/>
      <c r="BL58456" s="138"/>
      <c r="BM58456" s="138"/>
    </row>
    <row r="58457" spans="62:65" ht="13" thickBot="1">
      <c r="BJ58457" s="138"/>
      <c r="BK58457" s="138"/>
      <c r="BL58457" s="138"/>
      <c r="BM58457" s="138"/>
    </row>
    <row r="58458" spans="62:65" ht="13" thickBot="1">
      <c r="BJ58458" s="138"/>
      <c r="BK58458" s="138"/>
      <c r="BL58458" s="138"/>
      <c r="BM58458" s="138"/>
    </row>
    <row r="58459" spans="62:65" ht="13" thickBot="1">
      <c r="BJ58459" s="138"/>
      <c r="BK58459" s="138"/>
      <c r="BL58459" s="138"/>
      <c r="BM58459" s="138"/>
    </row>
    <row r="58460" spans="62:65" ht="13" thickBot="1">
      <c r="BJ58460" s="138"/>
      <c r="BK58460" s="138"/>
      <c r="BL58460" s="138"/>
      <c r="BM58460" s="138"/>
    </row>
    <row r="58461" spans="62:65" ht="13" thickBot="1">
      <c r="BJ58461" s="138"/>
      <c r="BK58461" s="138"/>
      <c r="BL58461" s="138"/>
      <c r="BM58461" s="138"/>
    </row>
    <row r="58462" spans="62:65" ht="13" thickBot="1">
      <c r="BJ58462" s="138"/>
      <c r="BK58462" s="138"/>
      <c r="BL58462" s="138"/>
      <c r="BM58462" s="138"/>
    </row>
    <row r="58463" spans="62:65" ht="13" thickBot="1">
      <c r="BJ58463" s="138"/>
      <c r="BK58463" s="138"/>
      <c r="BL58463" s="138"/>
      <c r="BM58463" s="138"/>
    </row>
    <row r="58464" spans="62:65" ht="13" thickBot="1">
      <c r="BJ58464" s="138"/>
      <c r="BK58464" s="138"/>
      <c r="BL58464" s="138"/>
      <c r="BM58464" s="138"/>
    </row>
    <row r="58465" spans="62:65" ht="13" thickBot="1">
      <c r="BJ58465" s="138"/>
      <c r="BK58465" s="138"/>
      <c r="BL58465" s="138"/>
      <c r="BM58465" s="138"/>
    </row>
    <row r="58466" spans="62:65" ht="13" thickBot="1">
      <c r="BJ58466" s="138"/>
      <c r="BK58466" s="138"/>
      <c r="BL58466" s="138"/>
      <c r="BM58466" s="138"/>
    </row>
    <row r="58467" spans="62:65" ht="13" thickBot="1">
      <c r="BJ58467" s="138"/>
      <c r="BK58467" s="138"/>
      <c r="BL58467" s="138"/>
      <c r="BM58467" s="138"/>
    </row>
    <row r="58468" spans="62:65" ht="13" thickBot="1">
      <c r="BJ58468" s="138"/>
      <c r="BK58468" s="138"/>
      <c r="BL58468" s="138"/>
      <c r="BM58468" s="138"/>
    </row>
    <row r="58469" spans="62:65" ht="13" thickBot="1">
      <c r="BJ58469" s="138"/>
      <c r="BK58469" s="138"/>
      <c r="BL58469" s="138"/>
      <c r="BM58469" s="138"/>
    </row>
    <row r="58470" spans="62:65" ht="13" thickBot="1">
      <c r="BJ58470" s="138"/>
      <c r="BK58470" s="138"/>
      <c r="BL58470" s="138"/>
      <c r="BM58470" s="138"/>
    </row>
    <row r="58471" spans="62:65" ht="13" thickBot="1">
      <c r="BJ58471" s="138"/>
      <c r="BK58471" s="138"/>
      <c r="BL58471" s="138"/>
      <c r="BM58471" s="138"/>
    </row>
    <row r="58472" spans="62:65" ht="13" thickBot="1">
      <c r="BJ58472" s="138"/>
      <c r="BK58472" s="138"/>
      <c r="BL58472" s="138"/>
      <c r="BM58472" s="138"/>
    </row>
    <row r="58473" spans="62:65" ht="13" thickBot="1">
      <c r="BJ58473" s="138"/>
      <c r="BK58473" s="138"/>
      <c r="BL58473" s="138"/>
      <c r="BM58473" s="138"/>
    </row>
    <row r="58474" spans="62:65" ht="13" thickBot="1">
      <c r="BJ58474" s="138"/>
      <c r="BK58474" s="138"/>
      <c r="BL58474" s="138"/>
      <c r="BM58474" s="138"/>
    </row>
    <row r="58475" spans="62:65" ht="13" thickBot="1">
      <c r="BJ58475" s="138"/>
      <c r="BK58475" s="138"/>
      <c r="BL58475" s="138"/>
      <c r="BM58475" s="138"/>
    </row>
    <row r="58476" spans="62:65" ht="13" thickBot="1">
      <c r="BJ58476" s="138"/>
      <c r="BK58476" s="138"/>
      <c r="BL58476" s="138"/>
      <c r="BM58476" s="138"/>
    </row>
    <row r="58477" spans="62:65" ht="13" thickBot="1">
      <c r="BJ58477" s="138"/>
      <c r="BK58477" s="138"/>
      <c r="BL58477" s="138"/>
      <c r="BM58477" s="138"/>
    </row>
    <row r="58478" spans="62:65" ht="13" thickBot="1">
      <c r="BJ58478" s="138"/>
      <c r="BK58478" s="138"/>
      <c r="BL58478" s="138"/>
      <c r="BM58478" s="138"/>
    </row>
    <row r="58479" spans="62:65" ht="13" thickBot="1">
      <c r="BJ58479" s="138"/>
      <c r="BK58479" s="138"/>
      <c r="BL58479" s="138"/>
      <c r="BM58479" s="138"/>
    </row>
    <row r="58480" spans="62:65" ht="13" thickBot="1">
      <c r="BJ58480" s="138"/>
      <c r="BK58480" s="138"/>
      <c r="BL58480" s="138"/>
      <c r="BM58480" s="138"/>
    </row>
    <row r="58481" spans="62:65" ht="13" thickBot="1">
      <c r="BJ58481" s="138"/>
      <c r="BK58481" s="138"/>
      <c r="BL58481" s="138"/>
      <c r="BM58481" s="138"/>
    </row>
    <row r="58482" spans="62:65" ht="13" thickBot="1">
      <c r="BJ58482" s="138"/>
      <c r="BK58482" s="138"/>
      <c r="BL58482" s="138"/>
      <c r="BM58482" s="138"/>
    </row>
    <row r="58483" spans="62:65" ht="13" thickBot="1">
      <c r="BJ58483" s="138"/>
      <c r="BK58483" s="138"/>
      <c r="BL58483" s="138"/>
      <c r="BM58483" s="138"/>
    </row>
    <row r="58484" spans="62:65" ht="13" thickBot="1">
      <c r="BJ58484" s="138"/>
      <c r="BK58484" s="138"/>
      <c r="BL58484" s="138"/>
      <c r="BM58484" s="138"/>
    </row>
    <row r="58485" spans="62:65" ht="13" thickBot="1">
      <c r="BJ58485" s="138"/>
      <c r="BK58485" s="138"/>
      <c r="BL58485" s="138"/>
      <c r="BM58485" s="138"/>
    </row>
    <row r="58486" spans="62:65" ht="13" thickBot="1">
      <c r="BJ58486" s="138"/>
      <c r="BK58486" s="138"/>
      <c r="BL58486" s="138"/>
      <c r="BM58486" s="138"/>
    </row>
    <row r="58487" spans="62:65" ht="13" thickBot="1">
      <c r="BJ58487" s="138"/>
      <c r="BK58487" s="138"/>
      <c r="BL58487" s="138"/>
      <c r="BM58487" s="138"/>
    </row>
    <row r="58488" spans="62:65" ht="13" thickBot="1">
      <c r="BJ58488" s="138"/>
      <c r="BK58488" s="138"/>
      <c r="BL58488" s="138"/>
      <c r="BM58488" s="138"/>
    </row>
    <row r="58489" spans="62:65" ht="13" thickBot="1">
      <c r="BJ58489" s="138"/>
      <c r="BK58489" s="138"/>
      <c r="BL58489" s="138"/>
      <c r="BM58489" s="138"/>
    </row>
    <row r="58490" spans="62:65" ht="13" thickBot="1">
      <c r="BJ58490" s="138"/>
      <c r="BK58490" s="138"/>
      <c r="BL58490" s="138"/>
      <c r="BM58490" s="138"/>
    </row>
    <row r="58491" spans="62:65" ht="13" thickBot="1">
      <c r="BJ58491" s="138"/>
      <c r="BK58491" s="138"/>
      <c r="BL58491" s="138"/>
      <c r="BM58491" s="138"/>
    </row>
    <row r="58492" spans="62:65" ht="13" thickBot="1">
      <c r="BJ58492" s="138"/>
      <c r="BK58492" s="138"/>
      <c r="BL58492" s="138"/>
      <c r="BM58492" s="138"/>
    </row>
    <row r="58493" spans="62:65" ht="13" thickBot="1">
      <c r="BJ58493" s="138"/>
      <c r="BK58493" s="138"/>
      <c r="BL58493" s="138"/>
      <c r="BM58493" s="138"/>
    </row>
    <row r="58494" spans="62:65" ht="13" thickBot="1">
      <c r="BJ58494" s="138"/>
      <c r="BK58494" s="138"/>
      <c r="BL58494" s="138"/>
      <c r="BM58494" s="138"/>
    </row>
    <row r="58495" spans="62:65" ht="13" thickBot="1">
      <c r="BJ58495" s="138"/>
      <c r="BK58495" s="138"/>
      <c r="BL58495" s="138"/>
      <c r="BM58495" s="138"/>
    </row>
    <row r="58496" spans="62:65" ht="13" thickBot="1">
      <c r="BJ58496" s="138"/>
      <c r="BK58496" s="138"/>
      <c r="BL58496" s="138"/>
      <c r="BM58496" s="138"/>
    </row>
    <row r="58497" spans="62:65" ht="13" thickBot="1">
      <c r="BJ58497" s="138"/>
      <c r="BK58497" s="138"/>
      <c r="BL58497" s="138"/>
      <c r="BM58497" s="138"/>
    </row>
    <row r="58498" spans="62:65" ht="13" thickBot="1">
      <c r="BJ58498" s="138"/>
      <c r="BK58498" s="138"/>
      <c r="BL58498" s="138"/>
      <c r="BM58498" s="138"/>
    </row>
    <row r="58499" spans="62:65" ht="13" thickBot="1">
      <c r="BJ58499" s="138"/>
      <c r="BK58499" s="138"/>
      <c r="BL58499" s="138"/>
      <c r="BM58499" s="138"/>
    </row>
    <row r="58500" spans="62:65" ht="13" thickBot="1">
      <c r="BJ58500" s="138"/>
      <c r="BK58500" s="138"/>
      <c r="BL58500" s="138"/>
      <c r="BM58500" s="138"/>
    </row>
    <row r="58501" spans="62:65" ht="13" thickBot="1">
      <c r="BJ58501" s="138"/>
      <c r="BK58501" s="138"/>
      <c r="BL58501" s="138"/>
      <c r="BM58501" s="138"/>
    </row>
    <row r="58502" spans="62:65" ht="13" thickBot="1">
      <c r="BJ58502" s="138"/>
      <c r="BK58502" s="138"/>
      <c r="BL58502" s="138"/>
      <c r="BM58502" s="138"/>
    </row>
    <row r="58503" spans="62:65" ht="13" thickBot="1">
      <c r="BJ58503" s="138"/>
      <c r="BK58503" s="138"/>
      <c r="BL58503" s="138"/>
      <c r="BM58503" s="138"/>
    </row>
    <row r="58504" spans="62:65" ht="13" thickBot="1">
      <c r="BJ58504" s="138"/>
      <c r="BK58504" s="138"/>
      <c r="BL58504" s="138"/>
      <c r="BM58504" s="138"/>
    </row>
    <row r="58505" spans="62:65" ht="13" thickBot="1">
      <c r="BJ58505" s="138"/>
      <c r="BK58505" s="138"/>
      <c r="BL58505" s="138"/>
      <c r="BM58505" s="138"/>
    </row>
    <row r="58506" spans="62:65" ht="13" thickBot="1">
      <c r="BJ58506" s="138"/>
      <c r="BK58506" s="138"/>
      <c r="BL58506" s="138"/>
      <c r="BM58506" s="138"/>
    </row>
    <row r="58507" spans="62:65" ht="13" thickBot="1">
      <c r="BJ58507" s="138"/>
      <c r="BK58507" s="138"/>
      <c r="BL58507" s="138"/>
      <c r="BM58507" s="138"/>
    </row>
    <row r="58508" spans="62:65" ht="13" thickBot="1">
      <c r="BJ58508" s="138"/>
      <c r="BK58508" s="138"/>
      <c r="BL58508" s="138"/>
      <c r="BM58508" s="138"/>
    </row>
    <row r="58509" spans="62:65" ht="13" thickBot="1">
      <c r="BJ58509" s="138"/>
      <c r="BK58509" s="138"/>
      <c r="BL58509" s="138"/>
      <c r="BM58509" s="138"/>
    </row>
    <row r="58510" spans="62:65" ht="13" thickBot="1">
      <c r="BJ58510" s="138"/>
      <c r="BK58510" s="138"/>
      <c r="BL58510" s="138"/>
      <c r="BM58510" s="138"/>
    </row>
    <row r="58511" spans="62:65" ht="13" thickBot="1">
      <c r="BJ58511" s="138"/>
      <c r="BK58511" s="138"/>
      <c r="BL58511" s="138"/>
      <c r="BM58511" s="138"/>
    </row>
    <row r="58512" spans="62:65" ht="13" thickBot="1">
      <c r="BJ58512" s="138"/>
      <c r="BK58512" s="138"/>
      <c r="BL58512" s="138"/>
      <c r="BM58512" s="138"/>
    </row>
    <row r="58513" spans="62:65" ht="13" thickBot="1">
      <c r="BJ58513" s="138"/>
      <c r="BK58513" s="138"/>
      <c r="BL58513" s="138"/>
      <c r="BM58513" s="138"/>
    </row>
    <row r="58514" spans="62:65" ht="13" thickBot="1">
      <c r="BJ58514" s="138"/>
      <c r="BK58514" s="138"/>
      <c r="BL58514" s="138"/>
      <c r="BM58514" s="138"/>
    </row>
    <row r="58515" spans="62:65" ht="13" thickBot="1">
      <c r="BJ58515" s="138"/>
      <c r="BK58515" s="138"/>
      <c r="BL58515" s="138"/>
      <c r="BM58515" s="138"/>
    </row>
    <row r="58516" spans="62:65" ht="13" thickBot="1">
      <c r="BJ58516" s="138"/>
      <c r="BK58516" s="138"/>
      <c r="BL58516" s="138"/>
      <c r="BM58516" s="138"/>
    </row>
    <row r="58517" spans="62:65" ht="13" thickBot="1">
      <c r="BJ58517" s="138"/>
      <c r="BK58517" s="138"/>
      <c r="BL58517" s="138"/>
      <c r="BM58517" s="138"/>
    </row>
    <row r="58518" spans="62:65" ht="13" thickBot="1">
      <c r="BJ58518" s="138"/>
      <c r="BK58518" s="138"/>
      <c r="BL58518" s="138"/>
      <c r="BM58518" s="138"/>
    </row>
    <row r="58519" spans="62:65" ht="13" thickBot="1">
      <c r="BJ58519" s="138"/>
      <c r="BK58519" s="138"/>
      <c r="BL58519" s="138"/>
      <c r="BM58519" s="138"/>
    </row>
    <row r="58520" spans="62:65" ht="13" thickBot="1">
      <c r="BJ58520" s="138"/>
      <c r="BK58520" s="138"/>
      <c r="BL58520" s="138"/>
      <c r="BM58520" s="138"/>
    </row>
    <row r="58521" spans="62:65" ht="13" thickBot="1">
      <c r="BJ58521" s="138"/>
      <c r="BK58521" s="138"/>
      <c r="BL58521" s="138"/>
      <c r="BM58521" s="138"/>
    </row>
    <row r="58522" spans="62:65" ht="13" thickBot="1">
      <c r="BJ58522" s="138"/>
      <c r="BK58522" s="138"/>
      <c r="BL58522" s="138"/>
      <c r="BM58522" s="138"/>
    </row>
    <row r="58523" spans="62:65" ht="13" thickBot="1">
      <c r="BJ58523" s="138"/>
      <c r="BK58523" s="138"/>
      <c r="BL58523" s="138"/>
      <c r="BM58523" s="138"/>
    </row>
    <row r="58524" spans="62:65" ht="13" thickBot="1">
      <c r="BJ58524" s="138"/>
      <c r="BK58524" s="138"/>
      <c r="BL58524" s="138"/>
      <c r="BM58524" s="138"/>
    </row>
    <row r="58525" spans="62:65" ht="13" thickBot="1">
      <c r="BJ58525" s="138"/>
      <c r="BK58525" s="138"/>
      <c r="BL58525" s="138"/>
      <c r="BM58525" s="138"/>
    </row>
    <row r="58526" spans="62:65" ht="13" thickBot="1">
      <c r="BJ58526" s="138"/>
      <c r="BK58526" s="138"/>
      <c r="BL58526" s="138"/>
      <c r="BM58526" s="138"/>
    </row>
    <row r="58527" spans="62:65" ht="13" thickBot="1">
      <c r="BJ58527" s="138"/>
      <c r="BK58527" s="138"/>
      <c r="BL58527" s="138"/>
      <c r="BM58527" s="138"/>
    </row>
    <row r="58528" spans="62:65" ht="13" thickBot="1">
      <c r="BJ58528" s="138"/>
      <c r="BK58528" s="138"/>
      <c r="BL58528" s="138"/>
      <c r="BM58528" s="138"/>
    </row>
    <row r="58529" spans="62:65" ht="13" thickBot="1">
      <c r="BJ58529" s="138"/>
      <c r="BK58529" s="138"/>
      <c r="BL58529" s="138"/>
      <c r="BM58529" s="138"/>
    </row>
    <row r="58530" spans="62:65" ht="13" thickBot="1">
      <c r="BJ58530" s="138"/>
      <c r="BK58530" s="138"/>
      <c r="BL58530" s="138"/>
      <c r="BM58530" s="138"/>
    </row>
    <row r="58531" spans="62:65" ht="13" thickBot="1">
      <c r="BJ58531" s="138"/>
      <c r="BK58531" s="138"/>
      <c r="BL58531" s="138"/>
      <c r="BM58531" s="138"/>
    </row>
    <row r="58532" spans="62:65" ht="13" thickBot="1">
      <c r="BJ58532" s="138"/>
      <c r="BK58532" s="138"/>
      <c r="BL58532" s="138"/>
      <c r="BM58532" s="138"/>
    </row>
    <row r="58533" spans="62:65" ht="13" thickBot="1">
      <c r="BJ58533" s="138"/>
      <c r="BK58533" s="138"/>
      <c r="BL58533" s="138"/>
      <c r="BM58533" s="138"/>
    </row>
    <row r="58534" spans="62:65" ht="13" thickBot="1">
      <c r="BJ58534" s="138"/>
      <c r="BK58534" s="138"/>
      <c r="BL58534" s="138"/>
      <c r="BM58534" s="138"/>
    </row>
    <row r="58535" spans="62:65" ht="13" thickBot="1">
      <c r="BJ58535" s="138"/>
      <c r="BK58535" s="138"/>
      <c r="BL58535" s="138"/>
      <c r="BM58535" s="138"/>
    </row>
    <row r="58536" spans="62:65" ht="13" thickBot="1">
      <c r="BJ58536" s="138"/>
      <c r="BK58536" s="138"/>
      <c r="BL58536" s="138"/>
      <c r="BM58536" s="138"/>
    </row>
    <row r="58537" spans="62:65" ht="13" thickBot="1">
      <c r="BJ58537" s="138"/>
      <c r="BK58537" s="138"/>
      <c r="BL58537" s="138"/>
      <c r="BM58537" s="138"/>
    </row>
    <row r="58538" spans="62:65" ht="13" thickBot="1">
      <c r="BJ58538" s="138"/>
      <c r="BK58538" s="138"/>
      <c r="BL58538" s="138"/>
      <c r="BM58538" s="138"/>
    </row>
    <row r="58539" spans="62:65" ht="13" thickBot="1">
      <c r="BJ58539" s="138"/>
      <c r="BK58539" s="138"/>
      <c r="BL58539" s="138"/>
      <c r="BM58539" s="138"/>
    </row>
    <row r="58540" spans="62:65" ht="13" thickBot="1">
      <c r="BJ58540" s="138"/>
      <c r="BK58540" s="138"/>
      <c r="BL58540" s="138"/>
      <c r="BM58540" s="138"/>
    </row>
    <row r="58541" spans="62:65" ht="13" thickBot="1">
      <c r="BJ58541" s="138"/>
      <c r="BK58541" s="138"/>
      <c r="BL58541" s="138"/>
      <c r="BM58541" s="138"/>
    </row>
    <row r="58542" spans="62:65" ht="13" thickBot="1">
      <c r="BJ58542" s="138"/>
      <c r="BK58542" s="138"/>
      <c r="BL58542" s="138"/>
      <c r="BM58542" s="138"/>
    </row>
    <row r="58543" spans="62:65" ht="13" thickBot="1">
      <c r="BJ58543" s="138"/>
      <c r="BK58543" s="138"/>
      <c r="BL58543" s="138"/>
      <c r="BM58543" s="138"/>
    </row>
    <row r="58544" spans="62:65" ht="13" thickBot="1">
      <c r="BJ58544" s="138"/>
      <c r="BK58544" s="138"/>
      <c r="BL58544" s="138"/>
      <c r="BM58544" s="138"/>
    </row>
    <row r="58545" spans="62:65" ht="13" thickBot="1">
      <c r="BJ58545" s="138"/>
      <c r="BK58545" s="138"/>
      <c r="BL58545" s="138"/>
      <c r="BM58545" s="138"/>
    </row>
    <row r="58546" spans="62:65" ht="13" thickBot="1">
      <c r="BJ58546" s="138"/>
      <c r="BK58546" s="138"/>
      <c r="BL58546" s="138"/>
      <c r="BM58546" s="138"/>
    </row>
    <row r="58547" spans="62:65" ht="13" thickBot="1">
      <c r="BJ58547" s="138"/>
      <c r="BK58547" s="138"/>
      <c r="BL58547" s="138"/>
      <c r="BM58547" s="138"/>
    </row>
    <row r="58548" spans="62:65" ht="13" thickBot="1">
      <c r="BJ58548" s="138"/>
      <c r="BK58548" s="138"/>
      <c r="BL58548" s="138"/>
      <c r="BM58548" s="138"/>
    </row>
    <row r="58549" spans="62:65" ht="13" thickBot="1">
      <c r="BJ58549" s="138"/>
      <c r="BK58549" s="138"/>
      <c r="BL58549" s="138"/>
      <c r="BM58549" s="138"/>
    </row>
    <row r="58550" spans="62:65" ht="13" thickBot="1">
      <c r="BJ58550" s="138"/>
      <c r="BK58550" s="138"/>
      <c r="BL58550" s="138"/>
      <c r="BM58550" s="138"/>
    </row>
    <row r="58551" spans="62:65" ht="13" thickBot="1">
      <c r="BJ58551" s="138"/>
      <c r="BK58551" s="138"/>
      <c r="BL58551" s="138"/>
      <c r="BM58551" s="138"/>
    </row>
    <row r="58552" spans="62:65" ht="13" thickBot="1">
      <c r="BJ58552" s="138"/>
      <c r="BK58552" s="138"/>
      <c r="BL58552" s="138"/>
      <c r="BM58552" s="138"/>
    </row>
    <row r="58553" spans="62:65" ht="13" thickBot="1">
      <c r="BJ58553" s="138"/>
      <c r="BK58553" s="138"/>
      <c r="BL58553" s="138"/>
      <c r="BM58553" s="138"/>
    </row>
    <row r="58554" spans="62:65" ht="13" thickBot="1">
      <c r="BJ58554" s="138"/>
      <c r="BK58554" s="138"/>
      <c r="BL58554" s="138"/>
      <c r="BM58554" s="138"/>
    </row>
    <row r="58555" spans="62:65" ht="13" thickBot="1">
      <c r="BJ58555" s="138"/>
      <c r="BK58555" s="138"/>
      <c r="BL58555" s="138"/>
      <c r="BM58555" s="138"/>
    </row>
    <row r="58556" spans="62:65" ht="13" thickBot="1">
      <c r="BJ58556" s="138"/>
      <c r="BK58556" s="138"/>
      <c r="BL58556" s="138"/>
      <c r="BM58556" s="138"/>
    </row>
    <row r="58557" spans="62:65" ht="13" thickBot="1">
      <c r="BJ58557" s="138"/>
      <c r="BK58557" s="138"/>
      <c r="BL58557" s="138"/>
      <c r="BM58557" s="138"/>
    </row>
    <row r="58558" spans="62:65" ht="13" thickBot="1">
      <c r="BJ58558" s="138"/>
      <c r="BK58558" s="138"/>
      <c r="BL58558" s="138"/>
      <c r="BM58558" s="138"/>
    </row>
    <row r="58559" spans="62:65" ht="13" thickBot="1">
      <c r="BJ58559" s="138"/>
      <c r="BK58559" s="138"/>
      <c r="BL58559" s="138"/>
      <c r="BM58559" s="138"/>
    </row>
    <row r="58560" spans="62:65" ht="13" thickBot="1">
      <c r="BJ58560" s="138"/>
      <c r="BK58560" s="138"/>
      <c r="BL58560" s="138"/>
      <c r="BM58560" s="138"/>
    </row>
    <row r="58561" spans="62:65" ht="13" thickBot="1">
      <c r="BJ58561" s="138"/>
      <c r="BK58561" s="138"/>
      <c r="BL58561" s="138"/>
      <c r="BM58561" s="138"/>
    </row>
    <row r="58562" spans="62:65" ht="13" thickBot="1">
      <c r="BJ58562" s="138"/>
      <c r="BK58562" s="138"/>
      <c r="BL58562" s="138"/>
      <c r="BM58562" s="138"/>
    </row>
    <row r="58563" spans="62:65" ht="13" thickBot="1">
      <c r="BJ58563" s="138"/>
      <c r="BK58563" s="138"/>
      <c r="BL58563" s="138"/>
      <c r="BM58563" s="138"/>
    </row>
    <row r="58564" spans="62:65" ht="13" thickBot="1">
      <c r="BJ58564" s="138"/>
      <c r="BK58564" s="138"/>
      <c r="BL58564" s="138"/>
      <c r="BM58564" s="138"/>
    </row>
    <row r="58565" spans="62:65" ht="13" thickBot="1">
      <c r="BJ58565" s="138"/>
      <c r="BK58565" s="138"/>
      <c r="BL58565" s="138"/>
      <c r="BM58565" s="138"/>
    </row>
    <row r="58566" spans="62:65" ht="13" thickBot="1">
      <c r="BJ58566" s="138"/>
      <c r="BK58566" s="138"/>
      <c r="BL58566" s="138"/>
      <c r="BM58566" s="138"/>
    </row>
    <row r="58567" spans="62:65" ht="13" thickBot="1">
      <c r="BJ58567" s="138"/>
      <c r="BK58567" s="138"/>
      <c r="BL58567" s="138"/>
      <c r="BM58567" s="138"/>
    </row>
    <row r="58568" spans="62:65" ht="13" thickBot="1">
      <c r="BJ58568" s="138"/>
      <c r="BK58568" s="138"/>
      <c r="BL58568" s="138"/>
      <c r="BM58568" s="138"/>
    </row>
    <row r="58569" spans="62:65" ht="13" thickBot="1">
      <c r="BJ58569" s="138"/>
      <c r="BK58569" s="138"/>
      <c r="BL58569" s="138"/>
      <c r="BM58569" s="138"/>
    </row>
    <row r="58570" spans="62:65" ht="13" thickBot="1">
      <c r="BJ58570" s="138"/>
      <c r="BK58570" s="138"/>
      <c r="BL58570" s="138"/>
      <c r="BM58570" s="138"/>
    </row>
    <row r="58571" spans="62:65" ht="13" thickBot="1">
      <c r="BJ58571" s="138"/>
      <c r="BK58571" s="138"/>
      <c r="BL58571" s="138"/>
      <c r="BM58571" s="138"/>
    </row>
    <row r="58572" spans="62:65" ht="13" thickBot="1">
      <c r="BJ58572" s="138"/>
      <c r="BK58572" s="138"/>
      <c r="BL58572" s="138"/>
      <c r="BM58572" s="138"/>
    </row>
    <row r="58573" spans="62:65" ht="13" thickBot="1">
      <c r="BJ58573" s="138"/>
      <c r="BK58573" s="138"/>
      <c r="BL58573" s="138"/>
      <c r="BM58573" s="138"/>
    </row>
    <row r="58574" spans="62:65" ht="13" thickBot="1">
      <c r="BJ58574" s="138"/>
      <c r="BK58574" s="138"/>
      <c r="BL58574" s="138"/>
      <c r="BM58574" s="138"/>
    </row>
    <row r="58575" spans="62:65" ht="13" thickBot="1">
      <c r="BJ58575" s="138"/>
      <c r="BK58575" s="138"/>
      <c r="BL58575" s="138"/>
      <c r="BM58575" s="138"/>
    </row>
    <row r="58576" spans="62:65" ht="13" thickBot="1">
      <c r="BJ58576" s="138"/>
      <c r="BK58576" s="138"/>
      <c r="BL58576" s="138"/>
      <c r="BM58576" s="138"/>
    </row>
    <row r="58577" spans="62:65" ht="13" thickBot="1">
      <c r="BJ58577" s="138"/>
      <c r="BK58577" s="138"/>
      <c r="BL58577" s="138"/>
      <c r="BM58577" s="138"/>
    </row>
    <row r="58578" spans="62:65" ht="13" thickBot="1">
      <c r="BJ58578" s="138"/>
      <c r="BK58578" s="138"/>
      <c r="BL58578" s="138"/>
      <c r="BM58578" s="138"/>
    </row>
    <row r="58579" spans="62:65" ht="13" thickBot="1">
      <c r="BJ58579" s="138"/>
      <c r="BK58579" s="138"/>
      <c r="BL58579" s="138"/>
      <c r="BM58579" s="138"/>
    </row>
    <row r="58580" spans="62:65" ht="13" thickBot="1">
      <c r="BJ58580" s="138"/>
      <c r="BK58580" s="138"/>
      <c r="BL58580" s="138"/>
      <c r="BM58580" s="138"/>
    </row>
    <row r="58581" spans="62:65" ht="13" thickBot="1">
      <c r="BJ58581" s="138"/>
      <c r="BK58581" s="138"/>
      <c r="BL58581" s="138"/>
      <c r="BM58581" s="138"/>
    </row>
    <row r="58582" spans="62:65" ht="13" thickBot="1">
      <c r="BJ58582" s="138"/>
      <c r="BK58582" s="138"/>
      <c r="BL58582" s="138"/>
      <c r="BM58582" s="138"/>
    </row>
    <row r="58583" spans="62:65" ht="13" thickBot="1">
      <c r="BJ58583" s="138"/>
      <c r="BK58583" s="138"/>
      <c r="BL58583" s="138"/>
      <c r="BM58583" s="138"/>
    </row>
    <row r="58584" spans="62:65" ht="13" thickBot="1">
      <c r="BJ58584" s="138"/>
      <c r="BK58584" s="138"/>
      <c r="BL58584" s="138"/>
      <c r="BM58584" s="138"/>
    </row>
    <row r="58585" spans="62:65" ht="13" thickBot="1">
      <c r="BJ58585" s="138"/>
      <c r="BK58585" s="138"/>
      <c r="BL58585" s="138"/>
      <c r="BM58585" s="138"/>
    </row>
    <row r="58586" spans="62:65" ht="13" thickBot="1">
      <c r="BJ58586" s="138"/>
      <c r="BK58586" s="138"/>
      <c r="BL58586" s="138"/>
      <c r="BM58586" s="138"/>
    </row>
    <row r="58587" spans="62:65" ht="13" thickBot="1">
      <c r="BJ58587" s="138"/>
      <c r="BK58587" s="138"/>
      <c r="BL58587" s="138"/>
      <c r="BM58587" s="138"/>
    </row>
    <row r="58588" spans="62:65" ht="13" thickBot="1">
      <c r="BJ58588" s="138"/>
      <c r="BK58588" s="138"/>
      <c r="BL58588" s="138"/>
      <c r="BM58588" s="138"/>
    </row>
    <row r="58589" spans="62:65" ht="13" thickBot="1">
      <c r="BJ58589" s="138"/>
      <c r="BK58589" s="138"/>
      <c r="BL58589" s="138"/>
      <c r="BM58589" s="138"/>
    </row>
    <row r="58590" spans="62:65" ht="13" thickBot="1">
      <c r="BJ58590" s="138"/>
      <c r="BK58590" s="138"/>
      <c r="BL58590" s="138"/>
      <c r="BM58590" s="138"/>
    </row>
    <row r="58591" spans="62:65" ht="13" thickBot="1">
      <c r="BJ58591" s="138"/>
      <c r="BK58591" s="138"/>
      <c r="BL58591" s="138"/>
      <c r="BM58591" s="138"/>
    </row>
    <row r="58592" spans="62:65" ht="13" thickBot="1">
      <c r="BJ58592" s="138"/>
      <c r="BK58592" s="138"/>
      <c r="BL58592" s="138"/>
      <c r="BM58592" s="138"/>
    </row>
    <row r="58593" spans="62:65" ht="13" thickBot="1">
      <c r="BJ58593" s="138"/>
      <c r="BK58593" s="138"/>
      <c r="BL58593" s="138"/>
      <c r="BM58593" s="138"/>
    </row>
    <row r="58594" spans="62:65" ht="13" thickBot="1">
      <c r="BJ58594" s="138"/>
      <c r="BK58594" s="138"/>
      <c r="BL58594" s="138"/>
      <c r="BM58594" s="138"/>
    </row>
    <row r="58595" spans="62:65" ht="13" thickBot="1">
      <c r="BJ58595" s="138"/>
      <c r="BK58595" s="138"/>
      <c r="BL58595" s="138"/>
      <c r="BM58595" s="138"/>
    </row>
    <row r="58596" spans="62:65" ht="13" thickBot="1">
      <c r="BJ58596" s="138"/>
      <c r="BK58596" s="138"/>
      <c r="BL58596" s="138"/>
      <c r="BM58596" s="138"/>
    </row>
    <row r="58597" spans="62:65" ht="13" thickBot="1">
      <c r="BJ58597" s="138"/>
      <c r="BK58597" s="138"/>
      <c r="BL58597" s="138"/>
      <c r="BM58597" s="138"/>
    </row>
    <row r="58598" spans="62:65" ht="13" thickBot="1">
      <c r="BJ58598" s="138"/>
      <c r="BK58598" s="138"/>
      <c r="BL58598" s="138"/>
      <c r="BM58598" s="138"/>
    </row>
    <row r="58599" spans="62:65" ht="13" thickBot="1">
      <c r="BJ58599" s="138"/>
      <c r="BK58599" s="138"/>
      <c r="BL58599" s="138"/>
      <c r="BM58599" s="138"/>
    </row>
    <row r="58600" spans="62:65" ht="13" thickBot="1">
      <c r="BJ58600" s="138"/>
      <c r="BK58600" s="138"/>
      <c r="BL58600" s="138"/>
      <c r="BM58600" s="138"/>
    </row>
    <row r="58601" spans="62:65" ht="13" thickBot="1">
      <c r="BJ58601" s="138"/>
      <c r="BK58601" s="138"/>
      <c r="BL58601" s="138"/>
      <c r="BM58601" s="138"/>
    </row>
    <row r="58602" spans="62:65" ht="13" thickBot="1">
      <c r="BJ58602" s="138"/>
      <c r="BK58602" s="138"/>
      <c r="BL58602" s="138"/>
      <c r="BM58602" s="138"/>
    </row>
    <row r="58603" spans="62:65" ht="13" thickBot="1">
      <c r="BJ58603" s="138"/>
      <c r="BK58603" s="138"/>
      <c r="BL58603" s="138"/>
      <c r="BM58603" s="138"/>
    </row>
    <row r="58604" spans="62:65" ht="13" thickBot="1">
      <c r="BJ58604" s="138"/>
      <c r="BK58604" s="138"/>
      <c r="BL58604" s="138"/>
      <c r="BM58604" s="138"/>
    </row>
    <row r="58605" spans="62:65" ht="13" thickBot="1">
      <c r="BJ58605" s="138"/>
      <c r="BK58605" s="138"/>
      <c r="BL58605" s="138"/>
      <c r="BM58605" s="138"/>
    </row>
    <row r="58606" spans="62:65" ht="13" thickBot="1">
      <c r="BJ58606" s="138"/>
      <c r="BK58606" s="138"/>
      <c r="BL58606" s="138"/>
      <c r="BM58606" s="138"/>
    </row>
    <row r="58607" spans="62:65" ht="13" thickBot="1">
      <c r="BJ58607" s="138"/>
      <c r="BK58607" s="138"/>
      <c r="BL58607" s="138"/>
      <c r="BM58607" s="138"/>
    </row>
    <row r="58608" spans="62:65" ht="13" thickBot="1">
      <c r="BJ58608" s="138"/>
      <c r="BK58608" s="138"/>
      <c r="BL58608" s="138"/>
      <c r="BM58608" s="138"/>
    </row>
    <row r="58609" spans="62:65" ht="13" thickBot="1">
      <c r="BJ58609" s="138"/>
      <c r="BK58609" s="138"/>
      <c r="BL58609" s="138"/>
      <c r="BM58609" s="138"/>
    </row>
    <row r="58610" spans="62:65" ht="13" thickBot="1">
      <c r="BJ58610" s="138"/>
      <c r="BK58610" s="138"/>
      <c r="BL58610" s="138"/>
      <c r="BM58610" s="138"/>
    </row>
    <row r="58611" spans="62:65" ht="13" thickBot="1">
      <c r="BJ58611" s="138"/>
      <c r="BK58611" s="138"/>
      <c r="BL58611" s="138"/>
      <c r="BM58611" s="138"/>
    </row>
    <row r="58612" spans="62:65" ht="13" thickBot="1">
      <c r="BJ58612" s="138"/>
      <c r="BK58612" s="138"/>
      <c r="BL58612" s="138"/>
      <c r="BM58612" s="138"/>
    </row>
    <row r="58613" spans="62:65" ht="13" thickBot="1">
      <c r="BJ58613" s="138"/>
      <c r="BK58613" s="138"/>
      <c r="BL58613" s="138"/>
      <c r="BM58613" s="138"/>
    </row>
    <row r="58614" spans="62:65" ht="13" thickBot="1">
      <c r="BJ58614" s="138"/>
      <c r="BK58614" s="138"/>
      <c r="BL58614" s="138"/>
      <c r="BM58614" s="138"/>
    </row>
    <row r="58615" spans="62:65" ht="13" thickBot="1">
      <c r="BJ58615" s="138"/>
      <c r="BK58615" s="138"/>
      <c r="BL58615" s="138"/>
      <c r="BM58615" s="138"/>
    </row>
    <row r="58616" spans="62:65" ht="13" thickBot="1">
      <c r="BJ58616" s="138"/>
      <c r="BK58616" s="138"/>
      <c r="BL58616" s="138"/>
      <c r="BM58616" s="138"/>
    </row>
    <row r="58617" spans="62:65" ht="13" thickBot="1">
      <c r="BJ58617" s="138"/>
      <c r="BK58617" s="138"/>
      <c r="BL58617" s="138"/>
      <c r="BM58617" s="138"/>
    </row>
    <row r="58618" spans="62:65" ht="13" thickBot="1">
      <c r="BJ58618" s="138"/>
      <c r="BK58618" s="138"/>
      <c r="BL58618" s="138"/>
      <c r="BM58618" s="138"/>
    </row>
    <row r="58619" spans="62:65" ht="13" thickBot="1">
      <c r="BJ58619" s="138"/>
      <c r="BK58619" s="138"/>
      <c r="BL58619" s="138"/>
      <c r="BM58619" s="138"/>
    </row>
    <row r="58620" spans="62:65" ht="13" thickBot="1">
      <c r="BJ58620" s="138"/>
      <c r="BK58620" s="138"/>
      <c r="BL58620" s="138"/>
      <c r="BM58620" s="138"/>
    </row>
    <row r="58621" spans="62:65" ht="13" thickBot="1">
      <c r="BJ58621" s="138"/>
      <c r="BK58621" s="138"/>
      <c r="BL58621" s="138"/>
      <c r="BM58621" s="138"/>
    </row>
    <row r="58622" spans="62:65" ht="13" thickBot="1">
      <c r="BJ58622" s="138"/>
      <c r="BK58622" s="138"/>
      <c r="BL58622" s="138"/>
      <c r="BM58622" s="138"/>
    </row>
    <row r="58623" spans="62:65" ht="13" thickBot="1">
      <c r="BJ58623" s="138"/>
      <c r="BK58623" s="138"/>
      <c r="BL58623" s="138"/>
      <c r="BM58623" s="138"/>
    </row>
    <row r="58624" spans="62:65" ht="13" thickBot="1">
      <c r="BJ58624" s="138"/>
      <c r="BK58624" s="138"/>
      <c r="BL58624" s="138"/>
      <c r="BM58624" s="138"/>
    </row>
    <row r="58625" spans="62:65" ht="13" thickBot="1">
      <c r="BJ58625" s="138"/>
      <c r="BK58625" s="138"/>
      <c r="BL58625" s="138"/>
      <c r="BM58625" s="138"/>
    </row>
    <row r="58626" spans="62:65" ht="13" thickBot="1">
      <c r="BJ58626" s="138"/>
      <c r="BK58626" s="138"/>
      <c r="BL58626" s="138"/>
      <c r="BM58626" s="138"/>
    </row>
    <row r="58627" spans="62:65" ht="13" thickBot="1">
      <c r="BJ58627" s="138"/>
      <c r="BK58627" s="138"/>
      <c r="BL58627" s="138"/>
      <c r="BM58627" s="138"/>
    </row>
    <row r="58628" spans="62:65" ht="13" thickBot="1">
      <c r="BJ58628" s="138"/>
      <c r="BK58628" s="138"/>
      <c r="BL58628" s="138"/>
      <c r="BM58628" s="138"/>
    </row>
    <row r="58629" spans="62:65" ht="13" thickBot="1">
      <c r="BJ58629" s="138"/>
      <c r="BK58629" s="138"/>
      <c r="BL58629" s="138"/>
      <c r="BM58629" s="138"/>
    </row>
    <row r="58630" spans="62:65" ht="13" thickBot="1">
      <c r="BJ58630" s="138"/>
      <c r="BK58630" s="138"/>
      <c r="BL58630" s="138"/>
      <c r="BM58630" s="138"/>
    </row>
    <row r="58631" spans="62:65" ht="13" thickBot="1">
      <c r="BJ58631" s="138"/>
      <c r="BK58631" s="138"/>
      <c r="BL58631" s="138"/>
      <c r="BM58631" s="138"/>
    </row>
    <row r="58632" spans="62:65" ht="13" thickBot="1">
      <c r="BJ58632" s="138"/>
      <c r="BK58632" s="138"/>
      <c r="BL58632" s="138"/>
      <c r="BM58632" s="138"/>
    </row>
    <row r="58633" spans="62:65" ht="13" thickBot="1">
      <c r="BJ58633" s="138"/>
      <c r="BK58633" s="138"/>
      <c r="BL58633" s="138"/>
      <c r="BM58633" s="138"/>
    </row>
    <row r="58634" spans="62:65" ht="13" thickBot="1">
      <c r="BJ58634" s="138"/>
      <c r="BK58634" s="138"/>
      <c r="BL58634" s="138"/>
      <c r="BM58634" s="138"/>
    </row>
    <row r="58635" spans="62:65" ht="13" thickBot="1">
      <c r="BJ58635" s="138"/>
      <c r="BK58635" s="138"/>
      <c r="BL58635" s="138"/>
      <c r="BM58635" s="138"/>
    </row>
    <row r="58636" spans="62:65" ht="13" thickBot="1">
      <c r="BJ58636" s="138"/>
      <c r="BK58636" s="138"/>
      <c r="BL58636" s="138"/>
      <c r="BM58636" s="138"/>
    </row>
    <row r="58637" spans="62:65" ht="13" thickBot="1">
      <c r="BJ58637" s="138"/>
      <c r="BK58637" s="138"/>
      <c r="BL58637" s="138"/>
      <c r="BM58637" s="138"/>
    </row>
    <row r="58638" spans="62:65" ht="13" thickBot="1">
      <c r="BJ58638" s="138"/>
      <c r="BK58638" s="138"/>
      <c r="BL58638" s="138"/>
      <c r="BM58638" s="138"/>
    </row>
    <row r="58639" spans="62:65" ht="13" thickBot="1">
      <c r="BJ58639" s="138"/>
      <c r="BK58639" s="138"/>
      <c r="BL58639" s="138"/>
      <c r="BM58639" s="138"/>
    </row>
    <row r="58640" spans="62:65" ht="13" thickBot="1">
      <c r="BJ58640" s="138"/>
      <c r="BK58640" s="138"/>
      <c r="BL58640" s="138"/>
      <c r="BM58640" s="138"/>
    </row>
    <row r="58641" spans="62:65" ht="13" thickBot="1">
      <c r="BJ58641" s="138"/>
      <c r="BK58641" s="138"/>
      <c r="BL58641" s="138"/>
      <c r="BM58641" s="138"/>
    </row>
    <row r="58642" spans="62:65" ht="13" thickBot="1">
      <c r="BJ58642" s="138"/>
      <c r="BK58642" s="138"/>
      <c r="BL58642" s="138"/>
      <c r="BM58642" s="138"/>
    </row>
    <row r="58643" spans="62:65" ht="13" thickBot="1">
      <c r="BJ58643" s="138"/>
      <c r="BK58643" s="138"/>
      <c r="BL58643" s="138"/>
      <c r="BM58643" s="138"/>
    </row>
    <row r="58644" spans="62:65" ht="13" thickBot="1">
      <c r="BJ58644" s="138"/>
      <c r="BK58644" s="138"/>
      <c r="BL58644" s="138"/>
      <c r="BM58644" s="138"/>
    </row>
    <row r="58645" spans="62:65" ht="13" thickBot="1">
      <c r="BJ58645" s="138"/>
      <c r="BK58645" s="138"/>
      <c r="BL58645" s="138"/>
      <c r="BM58645" s="138"/>
    </row>
    <row r="58646" spans="62:65" ht="13" thickBot="1">
      <c r="BJ58646" s="138"/>
      <c r="BK58646" s="138"/>
      <c r="BL58646" s="138"/>
      <c r="BM58646" s="138"/>
    </row>
    <row r="58647" spans="62:65" ht="13" thickBot="1">
      <c r="BJ58647" s="138"/>
      <c r="BK58647" s="138"/>
      <c r="BL58647" s="138"/>
      <c r="BM58647" s="138"/>
    </row>
    <row r="58648" spans="62:65" ht="13" thickBot="1">
      <c r="BJ58648" s="138"/>
      <c r="BK58648" s="138"/>
      <c r="BL58648" s="138"/>
      <c r="BM58648" s="138"/>
    </row>
    <row r="58649" spans="62:65" ht="13" thickBot="1">
      <c r="BJ58649" s="138"/>
      <c r="BK58649" s="138"/>
      <c r="BL58649" s="138"/>
      <c r="BM58649" s="138"/>
    </row>
    <row r="58650" spans="62:65" ht="13" thickBot="1">
      <c r="BJ58650" s="138"/>
      <c r="BK58650" s="138"/>
      <c r="BL58650" s="138"/>
      <c r="BM58650" s="138"/>
    </row>
    <row r="58651" spans="62:65" ht="13" thickBot="1">
      <c r="BJ58651" s="138"/>
      <c r="BK58651" s="138"/>
      <c r="BL58651" s="138"/>
      <c r="BM58651" s="138"/>
    </row>
    <row r="58652" spans="62:65" ht="13" thickBot="1">
      <c r="BJ58652" s="138"/>
      <c r="BK58652" s="138"/>
      <c r="BL58652" s="138"/>
      <c r="BM58652" s="138"/>
    </row>
    <row r="58653" spans="62:65" ht="13" thickBot="1">
      <c r="BJ58653" s="138"/>
      <c r="BK58653" s="138"/>
      <c r="BL58653" s="138"/>
      <c r="BM58653" s="138"/>
    </row>
    <row r="58654" spans="62:65" ht="13" thickBot="1">
      <c r="BJ58654" s="138"/>
      <c r="BK58654" s="138"/>
      <c r="BL58654" s="138"/>
      <c r="BM58654" s="138"/>
    </row>
    <row r="58655" spans="62:65" ht="13" thickBot="1">
      <c r="BJ58655" s="138"/>
      <c r="BK58655" s="138"/>
      <c r="BL58655" s="138"/>
      <c r="BM58655" s="138"/>
    </row>
    <row r="58656" spans="62:65" ht="13" thickBot="1">
      <c r="BJ58656" s="138"/>
      <c r="BK58656" s="138"/>
      <c r="BL58656" s="138"/>
      <c r="BM58656" s="138"/>
    </row>
    <row r="58657" spans="62:65" ht="13" thickBot="1">
      <c r="BJ58657" s="138"/>
      <c r="BK58657" s="138"/>
      <c r="BL58657" s="138"/>
      <c r="BM58657" s="138"/>
    </row>
    <row r="58658" spans="62:65" ht="13" thickBot="1">
      <c r="BJ58658" s="138"/>
      <c r="BK58658" s="138"/>
      <c r="BL58658" s="138"/>
      <c r="BM58658" s="138"/>
    </row>
    <row r="58659" spans="62:65" ht="13" thickBot="1">
      <c r="BJ58659" s="138"/>
      <c r="BK58659" s="138"/>
      <c r="BL58659" s="138"/>
      <c r="BM58659" s="138"/>
    </row>
    <row r="58660" spans="62:65" ht="13" thickBot="1">
      <c r="BJ58660" s="138"/>
      <c r="BK58660" s="138"/>
      <c r="BL58660" s="138"/>
      <c r="BM58660" s="138"/>
    </row>
    <row r="58661" spans="62:65" ht="13" thickBot="1">
      <c r="BJ58661" s="138"/>
      <c r="BK58661" s="138"/>
      <c r="BL58661" s="138"/>
      <c r="BM58661" s="138"/>
    </row>
    <row r="58662" spans="62:65" ht="13" thickBot="1">
      <c r="BJ58662" s="138"/>
      <c r="BK58662" s="138"/>
      <c r="BL58662" s="138"/>
      <c r="BM58662" s="138"/>
    </row>
    <row r="58663" spans="62:65" ht="13" thickBot="1">
      <c r="BJ58663" s="138"/>
      <c r="BK58663" s="138"/>
      <c r="BL58663" s="138"/>
      <c r="BM58663" s="138"/>
    </row>
    <row r="58664" spans="62:65" ht="13" thickBot="1">
      <c r="BJ58664" s="138"/>
      <c r="BK58664" s="138"/>
      <c r="BL58664" s="138"/>
      <c r="BM58664" s="138"/>
    </row>
    <row r="58665" spans="62:65" ht="13" thickBot="1">
      <c r="BJ58665" s="138"/>
      <c r="BK58665" s="138"/>
      <c r="BL58665" s="138"/>
      <c r="BM58665" s="138"/>
    </row>
    <row r="58666" spans="62:65" ht="13" thickBot="1">
      <c r="BJ58666" s="138"/>
      <c r="BK58666" s="138"/>
      <c r="BL58666" s="138"/>
      <c r="BM58666" s="138"/>
    </row>
    <row r="58667" spans="62:65" ht="13" thickBot="1">
      <c r="BJ58667" s="138"/>
      <c r="BK58667" s="138"/>
      <c r="BL58667" s="138"/>
      <c r="BM58667" s="138"/>
    </row>
    <row r="58668" spans="62:65" ht="13" thickBot="1">
      <c r="BJ58668" s="138"/>
      <c r="BK58668" s="138"/>
      <c r="BL58668" s="138"/>
      <c r="BM58668" s="138"/>
    </row>
    <row r="58669" spans="62:65" ht="13" thickBot="1">
      <c r="BJ58669" s="138"/>
      <c r="BK58669" s="138"/>
      <c r="BL58669" s="138"/>
      <c r="BM58669" s="138"/>
    </row>
    <row r="58670" spans="62:65" ht="13" thickBot="1">
      <c r="BJ58670" s="138"/>
      <c r="BK58670" s="138"/>
      <c r="BL58670" s="138"/>
      <c r="BM58670" s="138"/>
    </row>
    <row r="58671" spans="62:65" ht="13" thickBot="1">
      <c r="BJ58671" s="138"/>
      <c r="BK58671" s="138"/>
      <c r="BL58671" s="138"/>
      <c r="BM58671" s="138"/>
    </row>
    <row r="58672" spans="62:65" ht="13" thickBot="1">
      <c r="BJ58672" s="138"/>
      <c r="BK58672" s="138"/>
      <c r="BL58672" s="138"/>
      <c r="BM58672" s="138"/>
    </row>
    <row r="58673" spans="62:65" ht="13" thickBot="1">
      <c r="BJ58673" s="138"/>
      <c r="BK58673" s="138"/>
      <c r="BL58673" s="138"/>
      <c r="BM58673" s="138"/>
    </row>
    <row r="58674" spans="62:65" ht="13" thickBot="1">
      <c r="BJ58674" s="138"/>
      <c r="BK58674" s="138"/>
      <c r="BL58674" s="138"/>
      <c r="BM58674" s="138"/>
    </row>
    <row r="58675" spans="62:65" ht="13" thickBot="1">
      <c r="BJ58675" s="138"/>
      <c r="BK58675" s="138"/>
      <c r="BL58675" s="138"/>
      <c r="BM58675" s="138"/>
    </row>
    <row r="58676" spans="62:65" ht="13" thickBot="1">
      <c r="BJ58676" s="138"/>
      <c r="BK58676" s="138"/>
      <c r="BL58676" s="138"/>
      <c r="BM58676" s="138"/>
    </row>
    <row r="58677" spans="62:65" ht="13" thickBot="1">
      <c r="BJ58677" s="138"/>
      <c r="BK58677" s="138"/>
      <c r="BL58677" s="138"/>
      <c r="BM58677" s="138"/>
    </row>
    <row r="58678" spans="62:65" ht="13" thickBot="1">
      <c r="BJ58678" s="138"/>
      <c r="BK58678" s="138"/>
      <c r="BL58678" s="138"/>
      <c r="BM58678" s="138"/>
    </row>
    <row r="58679" spans="62:65" ht="13" thickBot="1">
      <c r="BJ58679" s="138"/>
      <c r="BK58679" s="138"/>
      <c r="BL58679" s="138"/>
      <c r="BM58679" s="138"/>
    </row>
    <row r="58680" spans="62:65" ht="13" thickBot="1">
      <c r="BJ58680" s="138"/>
      <c r="BK58680" s="138"/>
      <c r="BL58680" s="138"/>
      <c r="BM58680" s="138"/>
    </row>
    <row r="58681" spans="62:65" ht="13" thickBot="1">
      <c r="BJ58681" s="138"/>
      <c r="BK58681" s="138"/>
      <c r="BL58681" s="138"/>
      <c r="BM58681" s="138"/>
    </row>
    <row r="58682" spans="62:65" ht="13" thickBot="1">
      <c r="BJ58682" s="138"/>
      <c r="BK58682" s="138"/>
      <c r="BL58682" s="138"/>
      <c r="BM58682" s="138"/>
    </row>
    <row r="58683" spans="62:65" ht="13" thickBot="1">
      <c r="BJ58683" s="138"/>
      <c r="BK58683" s="138"/>
      <c r="BL58683" s="138"/>
      <c r="BM58683" s="138"/>
    </row>
    <row r="58684" spans="62:65" ht="13" thickBot="1">
      <c r="BJ58684" s="138"/>
      <c r="BK58684" s="138"/>
      <c r="BL58684" s="138"/>
      <c r="BM58684" s="138"/>
    </row>
    <row r="58685" spans="62:65" ht="13" thickBot="1">
      <c r="BJ58685" s="138"/>
      <c r="BK58685" s="138"/>
      <c r="BL58685" s="138"/>
      <c r="BM58685" s="138"/>
    </row>
    <row r="58686" spans="62:65" ht="13" thickBot="1">
      <c r="BJ58686" s="138"/>
      <c r="BK58686" s="138"/>
      <c r="BL58686" s="138"/>
      <c r="BM58686" s="138"/>
    </row>
    <row r="58687" spans="62:65" ht="13" thickBot="1">
      <c r="BJ58687" s="138"/>
      <c r="BK58687" s="138"/>
      <c r="BL58687" s="138"/>
      <c r="BM58687" s="138"/>
    </row>
    <row r="58688" spans="62:65" ht="13" thickBot="1">
      <c r="BJ58688" s="138"/>
      <c r="BK58688" s="138"/>
      <c r="BL58688" s="138"/>
      <c r="BM58688" s="138"/>
    </row>
    <row r="58689" spans="62:65" ht="13" thickBot="1">
      <c r="BJ58689" s="138"/>
      <c r="BK58689" s="138"/>
      <c r="BL58689" s="138"/>
      <c r="BM58689" s="138"/>
    </row>
    <row r="58690" spans="62:65" ht="13" thickBot="1">
      <c r="BJ58690" s="138"/>
      <c r="BK58690" s="138"/>
      <c r="BL58690" s="138"/>
      <c r="BM58690" s="138"/>
    </row>
    <row r="58691" spans="62:65" ht="13" thickBot="1">
      <c r="BJ58691" s="138"/>
      <c r="BK58691" s="138"/>
      <c r="BL58691" s="138"/>
      <c r="BM58691" s="138"/>
    </row>
    <row r="58692" spans="62:65" ht="13" thickBot="1">
      <c r="BJ58692" s="138"/>
      <c r="BK58692" s="138"/>
      <c r="BL58692" s="138"/>
      <c r="BM58692" s="138"/>
    </row>
    <row r="58693" spans="62:65" ht="13" thickBot="1">
      <c r="BJ58693" s="138"/>
      <c r="BK58693" s="138"/>
      <c r="BL58693" s="138"/>
      <c r="BM58693" s="138"/>
    </row>
    <row r="58694" spans="62:65" ht="13" thickBot="1">
      <c r="BJ58694" s="138"/>
      <c r="BK58694" s="138"/>
      <c r="BL58694" s="138"/>
      <c r="BM58694" s="138"/>
    </row>
    <row r="58695" spans="62:65" ht="13" thickBot="1">
      <c r="BJ58695" s="138"/>
      <c r="BK58695" s="138"/>
      <c r="BL58695" s="138"/>
      <c r="BM58695" s="138"/>
    </row>
    <row r="58696" spans="62:65" ht="13" thickBot="1">
      <c r="BJ58696" s="138"/>
      <c r="BK58696" s="138"/>
      <c r="BL58696" s="138"/>
      <c r="BM58696" s="138"/>
    </row>
    <row r="58697" spans="62:65" ht="13" thickBot="1">
      <c r="BJ58697" s="138"/>
      <c r="BK58697" s="138"/>
      <c r="BL58697" s="138"/>
      <c r="BM58697" s="138"/>
    </row>
    <row r="58698" spans="62:65" ht="13" thickBot="1">
      <c r="BJ58698" s="138"/>
      <c r="BK58698" s="138"/>
      <c r="BL58698" s="138"/>
      <c r="BM58698" s="138"/>
    </row>
    <row r="58699" spans="62:65" ht="13" thickBot="1">
      <c r="BJ58699" s="138"/>
      <c r="BK58699" s="138"/>
      <c r="BL58699" s="138"/>
      <c r="BM58699" s="138"/>
    </row>
    <row r="58700" spans="62:65" ht="13" thickBot="1">
      <c r="BJ58700" s="138"/>
      <c r="BK58700" s="138"/>
      <c r="BL58700" s="138"/>
      <c r="BM58700" s="138"/>
    </row>
    <row r="58701" spans="62:65" ht="13" thickBot="1">
      <c r="BJ58701" s="138"/>
      <c r="BK58701" s="138"/>
      <c r="BL58701" s="138"/>
      <c r="BM58701" s="138"/>
    </row>
    <row r="58702" spans="62:65" ht="13" thickBot="1">
      <c r="BJ58702" s="138"/>
      <c r="BK58702" s="138"/>
      <c r="BL58702" s="138"/>
      <c r="BM58702" s="138"/>
    </row>
    <row r="58703" spans="62:65" ht="13" thickBot="1">
      <c r="BJ58703" s="138"/>
      <c r="BK58703" s="138"/>
      <c r="BL58703" s="138"/>
      <c r="BM58703" s="138"/>
    </row>
    <row r="58704" spans="62:65" ht="13" thickBot="1">
      <c r="BJ58704" s="138"/>
      <c r="BK58704" s="138"/>
      <c r="BL58704" s="138"/>
      <c r="BM58704" s="138"/>
    </row>
    <row r="58705" spans="62:65" ht="13" thickBot="1">
      <c r="BJ58705" s="138"/>
      <c r="BK58705" s="138"/>
      <c r="BL58705" s="138"/>
      <c r="BM58705" s="138"/>
    </row>
    <row r="58706" spans="62:65" ht="13" thickBot="1">
      <c r="BJ58706" s="138"/>
      <c r="BK58706" s="138"/>
      <c r="BL58706" s="138"/>
      <c r="BM58706" s="138"/>
    </row>
    <row r="58707" spans="62:65" ht="13" thickBot="1">
      <c r="BJ58707" s="138"/>
      <c r="BK58707" s="138"/>
      <c r="BL58707" s="138"/>
      <c r="BM58707" s="138"/>
    </row>
    <row r="58708" spans="62:65" ht="13" thickBot="1">
      <c r="BJ58708" s="138"/>
      <c r="BK58708" s="138"/>
      <c r="BL58708" s="138"/>
      <c r="BM58708" s="138"/>
    </row>
    <row r="58709" spans="62:65" ht="13" thickBot="1">
      <c r="BJ58709" s="138"/>
      <c r="BK58709" s="138"/>
      <c r="BL58709" s="138"/>
      <c r="BM58709" s="138"/>
    </row>
    <row r="58710" spans="62:65" ht="13" thickBot="1">
      <c r="BJ58710" s="138"/>
      <c r="BK58710" s="138"/>
      <c r="BL58710" s="138"/>
      <c r="BM58710" s="138"/>
    </row>
    <row r="58711" spans="62:65" ht="13" thickBot="1">
      <c r="BJ58711" s="138"/>
      <c r="BK58711" s="138"/>
      <c r="BL58711" s="138"/>
      <c r="BM58711" s="138"/>
    </row>
    <row r="58712" spans="62:65" ht="13" thickBot="1">
      <c r="BJ58712" s="138"/>
      <c r="BK58712" s="138"/>
      <c r="BL58712" s="138"/>
      <c r="BM58712" s="138"/>
    </row>
    <row r="58713" spans="62:65" ht="13" thickBot="1">
      <c r="BJ58713" s="138"/>
      <c r="BK58713" s="138"/>
      <c r="BL58713" s="138"/>
      <c r="BM58713" s="138"/>
    </row>
    <row r="58714" spans="62:65" ht="13" thickBot="1">
      <c r="BJ58714" s="138"/>
      <c r="BK58714" s="138"/>
      <c r="BL58714" s="138"/>
      <c r="BM58714" s="138"/>
    </row>
    <row r="58715" spans="62:65" ht="13" thickBot="1">
      <c r="BJ58715" s="138"/>
      <c r="BK58715" s="138"/>
      <c r="BL58715" s="138"/>
      <c r="BM58715" s="138"/>
    </row>
    <row r="58716" spans="62:65" ht="13" thickBot="1">
      <c r="BJ58716" s="138"/>
      <c r="BK58716" s="138"/>
      <c r="BL58716" s="138"/>
      <c r="BM58716" s="138"/>
    </row>
    <row r="58717" spans="62:65" ht="13" thickBot="1">
      <c r="BJ58717" s="138"/>
      <c r="BK58717" s="138"/>
      <c r="BL58717" s="138"/>
      <c r="BM58717" s="138"/>
    </row>
    <row r="58718" spans="62:65" ht="13" thickBot="1">
      <c r="BJ58718" s="138"/>
      <c r="BK58718" s="138"/>
      <c r="BL58718" s="138"/>
      <c r="BM58718" s="138"/>
    </row>
    <row r="58719" spans="62:65" ht="13" thickBot="1">
      <c r="BJ58719" s="138"/>
      <c r="BK58719" s="138"/>
      <c r="BL58719" s="138"/>
      <c r="BM58719" s="138"/>
    </row>
    <row r="58720" spans="62:65" ht="13" thickBot="1">
      <c r="BJ58720" s="138"/>
      <c r="BK58720" s="138"/>
      <c r="BL58720" s="138"/>
      <c r="BM58720" s="138"/>
    </row>
    <row r="58721" spans="62:65" ht="13" thickBot="1">
      <c r="BJ58721" s="138"/>
      <c r="BK58721" s="138"/>
      <c r="BL58721" s="138"/>
      <c r="BM58721" s="138"/>
    </row>
    <row r="58722" spans="62:65" ht="13" thickBot="1">
      <c r="BJ58722" s="138"/>
      <c r="BK58722" s="138"/>
      <c r="BL58722" s="138"/>
      <c r="BM58722" s="138"/>
    </row>
    <row r="58723" spans="62:65" ht="13" thickBot="1">
      <c r="BJ58723" s="138"/>
      <c r="BK58723" s="138"/>
      <c r="BL58723" s="138"/>
      <c r="BM58723" s="138"/>
    </row>
    <row r="58724" spans="62:65" ht="13" thickBot="1">
      <c r="BJ58724" s="138"/>
      <c r="BK58724" s="138"/>
      <c r="BL58724" s="138"/>
      <c r="BM58724" s="138"/>
    </row>
    <row r="58725" spans="62:65" ht="13" thickBot="1">
      <c r="BJ58725" s="138"/>
      <c r="BK58725" s="138"/>
      <c r="BL58725" s="138"/>
      <c r="BM58725" s="138"/>
    </row>
    <row r="58726" spans="62:65" ht="13" thickBot="1">
      <c r="BJ58726" s="138"/>
      <c r="BK58726" s="138"/>
      <c r="BL58726" s="138"/>
      <c r="BM58726" s="138"/>
    </row>
    <row r="58727" spans="62:65" ht="13" thickBot="1">
      <c r="BJ58727" s="138"/>
      <c r="BK58727" s="138"/>
      <c r="BL58727" s="138"/>
      <c r="BM58727" s="138"/>
    </row>
    <row r="58728" spans="62:65" ht="13" thickBot="1">
      <c r="BJ58728" s="138"/>
      <c r="BK58728" s="138"/>
      <c r="BL58728" s="138"/>
      <c r="BM58728" s="138"/>
    </row>
    <row r="58729" spans="62:65" ht="13" thickBot="1">
      <c r="BJ58729" s="138"/>
      <c r="BK58729" s="138"/>
      <c r="BL58729" s="138"/>
      <c r="BM58729" s="138"/>
    </row>
    <row r="58730" spans="62:65" ht="13" thickBot="1">
      <c r="BJ58730" s="138"/>
      <c r="BK58730" s="138"/>
      <c r="BL58730" s="138"/>
      <c r="BM58730" s="138"/>
    </row>
    <row r="58731" spans="62:65" ht="13" thickBot="1">
      <c r="BJ58731" s="138"/>
      <c r="BK58731" s="138"/>
      <c r="BL58731" s="138"/>
      <c r="BM58731" s="138"/>
    </row>
    <row r="58732" spans="62:65" ht="13" thickBot="1">
      <c r="BJ58732" s="138"/>
      <c r="BK58732" s="138"/>
      <c r="BL58732" s="138"/>
      <c r="BM58732" s="138"/>
    </row>
    <row r="58733" spans="62:65" ht="13" thickBot="1">
      <c r="BJ58733" s="138"/>
      <c r="BK58733" s="138"/>
      <c r="BL58733" s="138"/>
      <c r="BM58733" s="138"/>
    </row>
    <row r="58734" spans="62:65" ht="13" thickBot="1">
      <c r="BJ58734" s="138"/>
      <c r="BK58734" s="138"/>
      <c r="BL58734" s="138"/>
      <c r="BM58734" s="138"/>
    </row>
    <row r="58735" spans="62:65" ht="13" thickBot="1">
      <c r="BJ58735" s="138"/>
      <c r="BK58735" s="138"/>
      <c r="BL58735" s="138"/>
      <c r="BM58735" s="138"/>
    </row>
    <row r="58736" spans="62:65" ht="13" thickBot="1">
      <c r="BJ58736" s="138"/>
      <c r="BK58736" s="138"/>
      <c r="BL58736" s="138"/>
      <c r="BM58736" s="138"/>
    </row>
    <row r="58737" spans="62:65" ht="13" thickBot="1">
      <c r="BJ58737" s="138"/>
      <c r="BK58737" s="138"/>
      <c r="BL58737" s="138"/>
      <c r="BM58737" s="138"/>
    </row>
    <row r="58738" spans="62:65" ht="13" thickBot="1">
      <c r="BJ58738" s="138"/>
      <c r="BK58738" s="138"/>
      <c r="BL58738" s="138"/>
      <c r="BM58738" s="138"/>
    </row>
    <row r="58739" spans="62:65" ht="13" thickBot="1">
      <c r="BJ58739" s="138"/>
      <c r="BK58739" s="138"/>
      <c r="BL58739" s="138"/>
      <c r="BM58739" s="138"/>
    </row>
    <row r="58740" spans="62:65" ht="13" thickBot="1">
      <c r="BJ58740" s="138"/>
      <c r="BK58740" s="138"/>
      <c r="BL58740" s="138"/>
      <c r="BM58740" s="138"/>
    </row>
    <row r="58741" spans="62:65" ht="13" thickBot="1">
      <c r="BJ58741" s="138"/>
      <c r="BK58741" s="138"/>
      <c r="BL58741" s="138"/>
      <c r="BM58741" s="138"/>
    </row>
    <row r="58742" spans="62:65" ht="13" thickBot="1">
      <c r="BJ58742" s="138"/>
      <c r="BK58742" s="138"/>
      <c r="BL58742" s="138"/>
      <c r="BM58742" s="138"/>
    </row>
    <row r="58743" spans="62:65" ht="13" thickBot="1">
      <c r="BJ58743" s="138"/>
      <c r="BK58743" s="138"/>
      <c r="BL58743" s="138"/>
      <c r="BM58743" s="138"/>
    </row>
    <row r="58744" spans="62:65" ht="13" thickBot="1">
      <c r="BJ58744" s="138"/>
      <c r="BK58744" s="138"/>
      <c r="BL58744" s="138"/>
      <c r="BM58744" s="138"/>
    </row>
    <row r="58745" spans="62:65" ht="13" thickBot="1">
      <c r="BJ58745" s="138"/>
      <c r="BK58745" s="138"/>
      <c r="BL58745" s="138"/>
      <c r="BM58745" s="138"/>
    </row>
    <row r="58746" spans="62:65" ht="13" thickBot="1">
      <c r="BJ58746" s="138"/>
      <c r="BK58746" s="138"/>
      <c r="BL58746" s="138"/>
      <c r="BM58746" s="138"/>
    </row>
    <row r="58747" spans="62:65" ht="13" thickBot="1">
      <c r="BJ58747" s="138"/>
      <c r="BK58747" s="138"/>
      <c r="BL58747" s="138"/>
      <c r="BM58747" s="138"/>
    </row>
    <row r="58748" spans="62:65" ht="13" thickBot="1">
      <c r="BJ58748" s="138"/>
      <c r="BK58748" s="138"/>
      <c r="BL58748" s="138"/>
      <c r="BM58748" s="138"/>
    </row>
    <row r="58749" spans="62:65" ht="13" thickBot="1">
      <c r="BJ58749" s="138"/>
      <c r="BK58749" s="138"/>
      <c r="BL58749" s="138"/>
      <c r="BM58749" s="138"/>
    </row>
    <row r="58750" spans="62:65" ht="13" thickBot="1">
      <c r="BJ58750" s="138"/>
      <c r="BK58750" s="138"/>
      <c r="BL58750" s="138"/>
      <c r="BM58750" s="138"/>
    </row>
    <row r="58751" spans="62:65" ht="13" thickBot="1">
      <c r="BJ58751" s="138"/>
      <c r="BK58751" s="138"/>
      <c r="BL58751" s="138"/>
      <c r="BM58751" s="138"/>
    </row>
    <row r="58752" spans="62:65" ht="13" thickBot="1">
      <c r="BJ58752" s="138"/>
      <c r="BK58752" s="138"/>
      <c r="BL58752" s="138"/>
      <c r="BM58752" s="138"/>
    </row>
    <row r="58753" spans="62:65" ht="13" thickBot="1">
      <c r="BJ58753" s="138"/>
      <c r="BK58753" s="138"/>
      <c r="BL58753" s="138"/>
      <c r="BM58753" s="138"/>
    </row>
    <row r="58754" spans="62:65" ht="13" thickBot="1">
      <c r="BJ58754" s="138"/>
      <c r="BK58754" s="138"/>
      <c r="BL58754" s="138"/>
      <c r="BM58754" s="138"/>
    </row>
    <row r="58755" spans="62:65" ht="13" thickBot="1">
      <c r="BJ58755" s="138"/>
      <c r="BK58755" s="138"/>
      <c r="BL58755" s="138"/>
      <c r="BM58755" s="138"/>
    </row>
    <row r="58756" spans="62:65" ht="13" thickBot="1">
      <c r="BJ58756" s="138"/>
      <c r="BK58756" s="138"/>
      <c r="BL58756" s="138"/>
      <c r="BM58756" s="138"/>
    </row>
    <row r="58757" spans="62:65" ht="13" thickBot="1">
      <c r="BJ58757" s="138"/>
      <c r="BK58757" s="138"/>
      <c r="BL58757" s="138"/>
      <c r="BM58757" s="138"/>
    </row>
    <row r="58758" spans="62:65" ht="13" thickBot="1">
      <c r="BJ58758" s="138"/>
      <c r="BK58758" s="138"/>
      <c r="BL58758" s="138"/>
      <c r="BM58758" s="138"/>
    </row>
    <row r="58759" spans="62:65" ht="13" thickBot="1">
      <c r="BJ58759" s="138"/>
      <c r="BK58759" s="138"/>
      <c r="BL58759" s="138"/>
      <c r="BM58759" s="138"/>
    </row>
    <row r="58760" spans="62:65" ht="13" thickBot="1">
      <c r="BJ58760" s="138"/>
      <c r="BK58760" s="138"/>
      <c r="BL58760" s="138"/>
      <c r="BM58760" s="138"/>
    </row>
    <row r="58761" spans="62:65" ht="13" thickBot="1">
      <c r="BJ58761" s="138"/>
      <c r="BK58761" s="138"/>
      <c r="BL58761" s="138"/>
      <c r="BM58761" s="138"/>
    </row>
    <row r="58762" spans="62:65" ht="13" thickBot="1">
      <c r="BJ58762" s="138"/>
      <c r="BK58762" s="138"/>
      <c r="BL58762" s="138"/>
      <c r="BM58762" s="138"/>
    </row>
    <row r="58763" spans="62:65" ht="13" thickBot="1">
      <c r="BJ58763" s="138"/>
      <c r="BK58763" s="138"/>
      <c r="BL58763" s="138"/>
      <c r="BM58763" s="138"/>
    </row>
    <row r="58764" spans="62:65" ht="13" thickBot="1">
      <c r="BJ58764" s="138"/>
      <c r="BK58764" s="138"/>
      <c r="BL58764" s="138"/>
      <c r="BM58764" s="138"/>
    </row>
    <row r="58765" spans="62:65" ht="13" thickBot="1">
      <c r="BJ58765" s="138"/>
      <c r="BK58765" s="138"/>
      <c r="BL58765" s="138"/>
      <c r="BM58765" s="138"/>
    </row>
    <row r="58766" spans="62:65" ht="13" thickBot="1">
      <c r="BJ58766" s="138"/>
      <c r="BK58766" s="138"/>
      <c r="BL58766" s="138"/>
      <c r="BM58766" s="138"/>
    </row>
    <row r="58767" spans="62:65" ht="13" thickBot="1">
      <c r="BJ58767" s="138"/>
      <c r="BK58767" s="138"/>
      <c r="BL58767" s="138"/>
      <c r="BM58767" s="138"/>
    </row>
    <row r="58768" spans="62:65" ht="13" thickBot="1">
      <c r="BJ58768" s="138"/>
      <c r="BK58768" s="138"/>
      <c r="BL58768" s="138"/>
      <c r="BM58768" s="138"/>
    </row>
    <row r="58769" spans="62:65" ht="13" thickBot="1">
      <c r="BJ58769" s="138"/>
      <c r="BK58769" s="138"/>
      <c r="BL58769" s="138"/>
      <c r="BM58769" s="138"/>
    </row>
    <row r="58770" spans="62:65" ht="13" thickBot="1">
      <c r="BJ58770" s="138"/>
      <c r="BK58770" s="138"/>
      <c r="BL58770" s="138"/>
      <c r="BM58770" s="138"/>
    </row>
    <row r="58771" spans="62:65" ht="13" thickBot="1">
      <c r="BJ58771" s="138"/>
      <c r="BK58771" s="138"/>
      <c r="BL58771" s="138"/>
      <c r="BM58771" s="138"/>
    </row>
    <row r="58772" spans="62:65" ht="13" thickBot="1">
      <c r="BJ58772" s="138"/>
      <c r="BK58772" s="138"/>
      <c r="BL58772" s="138"/>
      <c r="BM58772" s="138"/>
    </row>
    <row r="58773" spans="62:65" ht="13" thickBot="1">
      <c r="BJ58773" s="138"/>
      <c r="BK58773" s="138"/>
      <c r="BL58773" s="138"/>
      <c r="BM58773" s="138"/>
    </row>
    <row r="58774" spans="62:65" ht="13" thickBot="1">
      <c r="BJ58774" s="138"/>
      <c r="BK58774" s="138"/>
      <c r="BL58774" s="138"/>
      <c r="BM58774" s="138"/>
    </row>
    <row r="58775" spans="62:65" ht="13" thickBot="1">
      <c r="BJ58775" s="138"/>
      <c r="BK58775" s="138"/>
      <c r="BL58775" s="138"/>
      <c r="BM58775" s="138"/>
    </row>
    <row r="58776" spans="62:65" ht="13" thickBot="1">
      <c r="BJ58776" s="138"/>
      <c r="BK58776" s="138"/>
      <c r="BL58776" s="138"/>
      <c r="BM58776" s="138"/>
    </row>
    <row r="58777" spans="62:65" ht="13" thickBot="1">
      <c r="BJ58777" s="138"/>
      <c r="BK58777" s="138"/>
      <c r="BL58777" s="138"/>
      <c r="BM58777" s="138"/>
    </row>
    <row r="58778" spans="62:65" ht="13" thickBot="1">
      <c r="BJ58778" s="138"/>
      <c r="BK58778" s="138"/>
      <c r="BL58778" s="138"/>
      <c r="BM58778" s="138"/>
    </row>
    <row r="58779" spans="62:65" ht="13" thickBot="1">
      <c r="BJ58779" s="138"/>
      <c r="BK58779" s="138"/>
      <c r="BL58779" s="138"/>
      <c r="BM58779" s="138"/>
    </row>
    <row r="58780" spans="62:65" ht="13" thickBot="1">
      <c r="BJ58780" s="138"/>
      <c r="BK58780" s="138"/>
      <c r="BL58780" s="138"/>
      <c r="BM58780" s="138"/>
    </row>
    <row r="58781" spans="62:65" ht="13" thickBot="1">
      <c r="BJ58781" s="138"/>
      <c r="BK58781" s="138"/>
      <c r="BL58781" s="138"/>
      <c r="BM58781" s="138"/>
    </row>
    <row r="58782" spans="62:65" ht="13" thickBot="1">
      <c r="BJ58782" s="138"/>
      <c r="BK58782" s="138"/>
      <c r="BL58782" s="138"/>
      <c r="BM58782" s="138"/>
    </row>
    <row r="58783" spans="62:65" ht="13" thickBot="1">
      <c r="BJ58783" s="138"/>
      <c r="BK58783" s="138"/>
      <c r="BL58783" s="138"/>
      <c r="BM58783" s="138"/>
    </row>
    <row r="58784" spans="62:65" ht="13" thickBot="1">
      <c r="BJ58784" s="138"/>
      <c r="BK58784" s="138"/>
      <c r="BL58784" s="138"/>
      <c r="BM58784" s="138"/>
    </row>
    <row r="58785" spans="62:65" ht="13" thickBot="1">
      <c r="BJ58785" s="138"/>
      <c r="BK58785" s="138"/>
      <c r="BL58785" s="138"/>
      <c r="BM58785" s="138"/>
    </row>
    <row r="58786" spans="62:65" ht="13" thickBot="1">
      <c r="BJ58786" s="138"/>
      <c r="BK58786" s="138"/>
      <c r="BL58786" s="138"/>
      <c r="BM58786" s="138"/>
    </row>
    <row r="58787" spans="62:65" ht="13" thickBot="1">
      <c r="BJ58787" s="138"/>
      <c r="BK58787" s="138"/>
      <c r="BL58787" s="138"/>
      <c r="BM58787" s="138"/>
    </row>
    <row r="58788" spans="62:65" ht="13" thickBot="1">
      <c r="BJ58788" s="138"/>
      <c r="BK58788" s="138"/>
      <c r="BL58788" s="138"/>
      <c r="BM58788" s="138"/>
    </row>
    <row r="58789" spans="62:65" ht="13" thickBot="1">
      <c r="BJ58789" s="138"/>
      <c r="BK58789" s="138"/>
      <c r="BL58789" s="138"/>
      <c r="BM58789" s="138"/>
    </row>
    <row r="58790" spans="62:65" ht="13" thickBot="1">
      <c r="BJ58790" s="138"/>
      <c r="BK58790" s="138"/>
      <c r="BL58790" s="138"/>
      <c r="BM58790" s="138"/>
    </row>
    <row r="58791" spans="62:65" ht="13" thickBot="1">
      <c r="BJ58791" s="138"/>
      <c r="BK58791" s="138"/>
      <c r="BL58791" s="138"/>
      <c r="BM58791" s="138"/>
    </row>
    <row r="58792" spans="62:65" ht="13" thickBot="1">
      <c r="BJ58792" s="138"/>
      <c r="BK58792" s="138"/>
      <c r="BL58792" s="138"/>
      <c r="BM58792" s="138"/>
    </row>
    <row r="58793" spans="62:65" ht="13" thickBot="1">
      <c r="BJ58793" s="138"/>
      <c r="BK58793" s="138"/>
      <c r="BL58793" s="138"/>
      <c r="BM58793" s="138"/>
    </row>
    <row r="58794" spans="62:65" ht="13" thickBot="1">
      <c r="BJ58794" s="138"/>
      <c r="BK58794" s="138"/>
      <c r="BL58794" s="138"/>
      <c r="BM58794" s="138"/>
    </row>
    <row r="58795" spans="62:65" ht="13" thickBot="1">
      <c r="BJ58795" s="138"/>
      <c r="BK58795" s="138"/>
      <c r="BL58795" s="138"/>
      <c r="BM58795" s="138"/>
    </row>
    <row r="58796" spans="62:65" ht="13" thickBot="1">
      <c r="BJ58796" s="138"/>
      <c r="BK58796" s="138"/>
      <c r="BL58796" s="138"/>
      <c r="BM58796" s="138"/>
    </row>
    <row r="58797" spans="62:65" ht="13" thickBot="1">
      <c r="BJ58797" s="138"/>
      <c r="BK58797" s="138"/>
      <c r="BL58797" s="138"/>
      <c r="BM58797" s="138"/>
    </row>
    <row r="58798" spans="62:65" ht="13" thickBot="1">
      <c r="BJ58798" s="138"/>
      <c r="BK58798" s="138"/>
      <c r="BL58798" s="138"/>
      <c r="BM58798" s="138"/>
    </row>
    <row r="58799" spans="62:65" ht="13" thickBot="1">
      <c r="BJ58799" s="138"/>
      <c r="BK58799" s="138"/>
      <c r="BL58799" s="138"/>
      <c r="BM58799" s="138"/>
    </row>
    <row r="58800" spans="62:65" ht="13" thickBot="1">
      <c r="BJ58800" s="138"/>
      <c r="BK58800" s="138"/>
      <c r="BL58800" s="138"/>
      <c r="BM58800" s="138"/>
    </row>
    <row r="58801" spans="62:65" ht="13" thickBot="1">
      <c r="BJ58801" s="138"/>
      <c r="BK58801" s="138"/>
      <c r="BL58801" s="138"/>
      <c r="BM58801" s="138"/>
    </row>
    <row r="58802" spans="62:65" ht="13" thickBot="1">
      <c r="BJ58802" s="138"/>
      <c r="BK58802" s="138"/>
      <c r="BL58802" s="138"/>
      <c r="BM58802" s="138"/>
    </row>
    <row r="58803" spans="62:65" ht="13" thickBot="1">
      <c r="BJ58803" s="138"/>
      <c r="BK58803" s="138"/>
      <c r="BL58803" s="138"/>
      <c r="BM58803" s="138"/>
    </row>
    <row r="58804" spans="62:65" ht="13" thickBot="1">
      <c r="BJ58804" s="138"/>
      <c r="BK58804" s="138"/>
      <c r="BL58804" s="138"/>
      <c r="BM58804" s="138"/>
    </row>
    <row r="58805" spans="62:65" ht="13" thickBot="1">
      <c r="BJ58805" s="138"/>
      <c r="BK58805" s="138"/>
      <c r="BL58805" s="138"/>
      <c r="BM58805" s="138"/>
    </row>
    <row r="58806" spans="62:65" ht="13" thickBot="1">
      <c r="BJ58806" s="138"/>
      <c r="BK58806" s="138"/>
      <c r="BL58806" s="138"/>
      <c r="BM58806" s="138"/>
    </row>
    <row r="58807" spans="62:65" ht="13" thickBot="1">
      <c r="BJ58807" s="138"/>
      <c r="BK58807" s="138"/>
      <c r="BL58807" s="138"/>
      <c r="BM58807" s="138"/>
    </row>
    <row r="58808" spans="62:65" ht="13" thickBot="1">
      <c r="BJ58808" s="138"/>
      <c r="BK58808" s="138"/>
      <c r="BL58808" s="138"/>
      <c r="BM58808" s="138"/>
    </row>
    <row r="58809" spans="62:65" ht="13" thickBot="1">
      <c r="BJ58809" s="138"/>
      <c r="BK58809" s="138"/>
      <c r="BL58809" s="138"/>
      <c r="BM58809" s="138"/>
    </row>
    <row r="58810" spans="62:65" ht="13" thickBot="1">
      <c r="BJ58810" s="138"/>
      <c r="BK58810" s="138"/>
      <c r="BL58810" s="138"/>
      <c r="BM58810" s="138"/>
    </row>
    <row r="58811" spans="62:65" ht="13" thickBot="1">
      <c r="BJ58811" s="138"/>
      <c r="BK58811" s="138"/>
      <c r="BL58811" s="138"/>
      <c r="BM58811" s="138"/>
    </row>
    <row r="58812" spans="62:65" ht="13" thickBot="1">
      <c r="BJ58812" s="138"/>
      <c r="BK58812" s="138"/>
      <c r="BL58812" s="138"/>
      <c r="BM58812" s="138"/>
    </row>
    <row r="58813" spans="62:65" ht="13" thickBot="1">
      <c r="BJ58813" s="138"/>
      <c r="BK58813" s="138"/>
      <c r="BL58813" s="138"/>
      <c r="BM58813" s="138"/>
    </row>
    <row r="58814" spans="62:65" ht="13" thickBot="1">
      <c r="BJ58814" s="138"/>
      <c r="BK58814" s="138"/>
      <c r="BL58814" s="138"/>
      <c r="BM58814" s="138"/>
    </row>
    <row r="58815" spans="62:65" ht="13" thickBot="1">
      <c r="BJ58815" s="138"/>
      <c r="BK58815" s="138"/>
      <c r="BL58815" s="138"/>
      <c r="BM58815" s="138"/>
    </row>
    <row r="58816" spans="62:65" ht="13" thickBot="1">
      <c r="BJ58816" s="138"/>
      <c r="BK58816" s="138"/>
      <c r="BL58816" s="138"/>
      <c r="BM58816" s="138"/>
    </row>
    <row r="58817" spans="62:65" ht="13" thickBot="1">
      <c r="BJ58817" s="138"/>
      <c r="BK58817" s="138"/>
      <c r="BL58817" s="138"/>
      <c r="BM58817" s="138"/>
    </row>
    <row r="58818" spans="62:65" ht="13" thickBot="1">
      <c r="BJ58818" s="138"/>
      <c r="BK58818" s="138"/>
      <c r="BL58818" s="138"/>
      <c r="BM58818" s="138"/>
    </row>
    <row r="58819" spans="62:65" ht="13" thickBot="1">
      <c r="BJ58819" s="138"/>
      <c r="BK58819" s="138"/>
      <c r="BL58819" s="138"/>
      <c r="BM58819" s="138"/>
    </row>
    <row r="58820" spans="62:65" ht="13" thickBot="1">
      <c r="BJ58820" s="138"/>
      <c r="BK58820" s="138"/>
      <c r="BL58820" s="138"/>
      <c r="BM58820" s="138"/>
    </row>
    <row r="58821" spans="62:65" ht="13" thickBot="1">
      <c r="BJ58821" s="138"/>
      <c r="BK58821" s="138"/>
      <c r="BL58821" s="138"/>
      <c r="BM58821" s="138"/>
    </row>
    <row r="58822" spans="62:65" ht="13" thickBot="1">
      <c r="BJ58822" s="138"/>
      <c r="BK58822" s="138"/>
      <c r="BL58822" s="138"/>
      <c r="BM58822" s="138"/>
    </row>
    <row r="58823" spans="62:65" ht="13" thickBot="1">
      <c r="BJ58823" s="138"/>
      <c r="BK58823" s="138"/>
      <c r="BL58823" s="138"/>
      <c r="BM58823" s="138"/>
    </row>
    <row r="58824" spans="62:65" ht="13" thickBot="1">
      <c r="BJ58824" s="138"/>
      <c r="BK58824" s="138"/>
      <c r="BL58824" s="138"/>
      <c r="BM58824" s="138"/>
    </row>
    <row r="58825" spans="62:65" ht="13" thickBot="1">
      <c r="BJ58825" s="138"/>
      <c r="BK58825" s="138"/>
      <c r="BL58825" s="138"/>
      <c r="BM58825" s="138"/>
    </row>
    <row r="58826" spans="62:65" ht="13" thickBot="1">
      <c r="BJ58826" s="138"/>
      <c r="BK58826" s="138"/>
      <c r="BL58826" s="138"/>
      <c r="BM58826" s="138"/>
    </row>
    <row r="58827" spans="62:65" ht="13" thickBot="1">
      <c r="BJ58827" s="138"/>
      <c r="BK58827" s="138"/>
      <c r="BL58827" s="138"/>
      <c r="BM58827" s="138"/>
    </row>
    <row r="58828" spans="62:65" ht="13" thickBot="1">
      <c r="BJ58828" s="138"/>
      <c r="BK58828" s="138"/>
      <c r="BL58828" s="138"/>
      <c r="BM58828" s="138"/>
    </row>
    <row r="58829" spans="62:65" ht="13" thickBot="1">
      <c r="BJ58829" s="138"/>
      <c r="BK58829" s="138"/>
      <c r="BL58829" s="138"/>
      <c r="BM58829" s="138"/>
    </row>
    <row r="58830" spans="62:65" ht="13" thickBot="1">
      <c r="BJ58830" s="138"/>
      <c r="BK58830" s="138"/>
      <c r="BL58830" s="138"/>
      <c r="BM58830" s="138"/>
    </row>
    <row r="58831" spans="62:65" ht="13" thickBot="1">
      <c r="BJ58831" s="138"/>
      <c r="BK58831" s="138"/>
      <c r="BL58831" s="138"/>
      <c r="BM58831" s="138"/>
    </row>
    <row r="58832" spans="62:65" ht="13" thickBot="1">
      <c r="BJ58832" s="138"/>
      <c r="BK58832" s="138"/>
      <c r="BL58832" s="138"/>
      <c r="BM58832" s="138"/>
    </row>
    <row r="58833" spans="62:65" ht="13" thickBot="1">
      <c r="BJ58833" s="138"/>
      <c r="BK58833" s="138"/>
      <c r="BL58833" s="138"/>
      <c r="BM58833" s="138"/>
    </row>
    <row r="58834" spans="62:65" ht="13" thickBot="1">
      <c r="BJ58834" s="138"/>
      <c r="BK58834" s="138"/>
      <c r="BL58834" s="138"/>
      <c r="BM58834" s="138"/>
    </row>
    <row r="58835" spans="62:65" ht="13" thickBot="1">
      <c r="BJ58835" s="138"/>
      <c r="BK58835" s="138"/>
      <c r="BL58835" s="138"/>
      <c r="BM58835" s="138"/>
    </row>
    <row r="58836" spans="62:65" ht="13" thickBot="1">
      <c r="BJ58836" s="138"/>
      <c r="BK58836" s="138"/>
      <c r="BL58836" s="138"/>
      <c r="BM58836" s="138"/>
    </row>
    <row r="58837" spans="62:65" ht="13" thickBot="1">
      <c r="BJ58837" s="138"/>
      <c r="BK58837" s="138"/>
      <c r="BL58837" s="138"/>
      <c r="BM58837" s="138"/>
    </row>
    <row r="58838" spans="62:65" ht="13" thickBot="1">
      <c r="BJ58838" s="138"/>
      <c r="BK58838" s="138"/>
      <c r="BL58838" s="138"/>
      <c r="BM58838" s="138"/>
    </row>
    <row r="58839" spans="62:65" ht="13" thickBot="1">
      <c r="BJ58839" s="138"/>
      <c r="BK58839" s="138"/>
      <c r="BL58839" s="138"/>
      <c r="BM58839" s="138"/>
    </row>
    <row r="58840" spans="62:65" ht="13" thickBot="1">
      <c r="BJ58840" s="138"/>
      <c r="BK58840" s="138"/>
      <c r="BL58840" s="138"/>
      <c r="BM58840" s="138"/>
    </row>
    <row r="58841" spans="62:65" ht="13" thickBot="1">
      <c r="BJ58841" s="138"/>
      <c r="BK58841" s="138"/>
      <c r="BL58841" s="138"/>
      <c r="BM58841" s="138"/>
    </row>
    <row r="58842" spans="62:65" ht="13" thickBot="1">
      <c r="BJ58842" s="138"/>
      <c r="BK58842" s="138"/>
      <c r="BL58842" s="138"/>
      <c r="BM58842" s="138"/>
    </row>
    <row r="58843" spans="62:65" ht="13" thickBot="1">
      <c r="BJ58843" s="138"/>
      <c r="BK58843" s="138"/>
      <c r="BL58843" s="138"/>
      <c r="BM58843" s="138"/>
    </row>
    <row r="58844" spans="62:65" ht="13" thickBot="1">
      <c r="BJ58844" s="138"/>
      <c r="BK58844" s="138"/>
      <c r="BL58844" s="138"/>
      <c r="BM58844" s="138"/>
    </row>
    <row r="58845" spans="62:65" ht="13" thickBot="1">
      <c r="BJ58845" s="138"/>
      <c r="BK58845" s="138"/>
      <c r="BL58845" s="138"/>
      <c r="BM58845" s="138"/>
    </row>
    <row r="58846" spans="62:65" ht="13" thickBot="1">
      <c r="BJ58846" s="138"/>
      <c r="BK58846" s="138"/>
      <c r="BL58846" s="138"/>
      <c r="BM58846" s="138"/>
    </row>
    <row r="58847" spans="62:65" ht="13" thickBot="1">
      <c r="BJ58847" s="138"/>
      <c r="BK58847" s="138"/>
      <c r="BL58847" s="138"/>
      <c r="BM58847" s="138"/>
    </row>
    <row r="58848" spans="62:65" ht="13" thickBot="1">
      <c r="BJ58848" s="138"/>
      <c r="BK58848" s="138"/>
      <c r="BL58848" s="138"/>
      <c r="BM58848" s="138"/>
    </row>
    <row r="58849" spans="62:65" ht="13" thickBot="1">
      <c r="BJ58849" s="138"/>
      <c r="BK58849" s="138"/>
      <c r="BL58849" s="138"/>
      <c r="BM58849" s="138"/>
    </row>
    <row r="58850" spans="62:65" ht="13" thickBot="1">
      <c r="BJ58850" s="138"/>
      <c r="BK58850" s="138"/>
      <c r="BL58850" s="138"/>
      <c r="BM58850" s="138"/>
    </row>
    <row r="58851" spans="62:65" ht="13" thickBot="1">
      <c r="BJ58851" s="138"/>
      <c r="BK58851" s="138"/>
      <c r="BL58851" s="138"/>
      <c r="BM58851" s="138"/>
    </row>
    <row r="58852" spans="62:65" ht="13" thickBot="1">
      <c r="BJ58852" s="138"/>
      <c r="BK58852" s="138"/>
      <c r="BL58852" s="138"/>
      <c r="BM58852" s="138"/>
    </row>
    <row r="58853" spans="62:65" ht="13" thickBot="1">
      <c r="BJ58853" s="138"/>
      <c r="BK58853" s="138"/>
      <c r="BL58853" s="138"/>
      <c r="BM58853" s="138"/>
    </row>
    <row r="58854" spans="62:65" ht="13" thickBot="1">
      <c r="BJ58854" s="138"/>
      <c r="BK58854" s="138"/>
      <c r="BL58854" s="138"/>
      <c r="BM58854" s="138"/>
    </row>
    <row r="58855" spans="62:65" ht="13" thickBot="1">
      <c r="BJ58855" s="138"/>
      <c r="BK58855" s="138"/>
      <c r="BL58855" s="138"/>
      <c r="BM58855" s="138"/>
    </row>
    <row r="58856" spans="62:65" ht="13" thickBot="1">
      <c r="BJ58856" s="138"/>
      <c r="BK58856" s="138"/>
      <c r="BL58856" s="138"/>
      <c r="BM58856" s="138"/>
    </row>
    <row r="58857" spans="62:65" ht="13" thickBot="1">
      <c r="BJ58857" s="138"/>
      <c r="BK58857" s="138"/>
      <c r="BL58857" s="138"/>
      <c r="BM58857" s="138"/>
    </row>
    <row r="58858" spans="62:65" ht="13" thickBot="1">
      <c r="BJ58858" s="138"/>
      <c r="BK58858" s="138"/>
      <c r="BL58858" s="138"/>
      <c r="BM58858" s="138"/>
    </row>
    <row r="58859" spans="62:65" ht="13" thickBot="1">
      <c r="BJ58859" s="138"/>
      <c r="BK58859" s="138"/>
      <c r="BL58859" s="138"/>
      <c r="BM58859" s="138"/>
    </row>
    <row r="58860" spans="62:65" ht="13" thickBot="1">
      <c r="BJ58860" s="138"/>
      <c r="BK58860" s="138"/>
      <c r="BL58860" s="138"/>
      <c r="BM58860" s="138"/>
    </row>
    <row r="58861" spans="62:65" ht="13" thickBot="1">
      <c r="BJ58861" s="138"/>
      <c r="BK58861" s="138"/>
      <c r="BL58861" s="138"/>
      <c r="BM58861" s="138"/>
    </row>
    <row r="58862" spans="62:65" ht="13" thickBot="1">
      <c r="BJ58862" s="138"/>
      <c r="BK58862" s="138"/>
      <c r="BL58862" s="138"/>
      <c r="BM58862" s="138"/>
    </row>
    <row r="58863" spans="62:65" ht="13" thickBot="1">
      <c r="BJ58863" s="138"/>
      <c r="BK58863" s="138"/>
      <c r="BL58863" s="138"/>
      <c r="BM58863" s="138"/>
    </row>
    <row r="58864" spans="62:65" ht="13" thickBot="1">
      <c r="BJ58864" s="138"/>
      <c r="BK58864" s="138"/>
      <c r="BL58864" s="138"/>
      <c r="BM58864" s="138"/>
    </row>
    <row r="58865" spans="62:65" ht="13" thickBot="1">
      <c r="BJ58865" s="138"/>
      <c r="BK58865" s="138"/>
      <c r="BL58865" s="138"/>
      <c r="BM58865" s="138"/>
    </row>
    <row r="58866" spans="62:65" ht="13" thickBot="1">
      <c r="BJ58866" s="138"/>
      <c r="BK58866" s="138"/>
      <c r="BL58866" s="138"/>
      <c r="BM58866" s="138"/>
    </row>
    <row r="58867" spans="62:65" ht="13" thickBot="1">
      <c r="BJ58867" s="138"/>
      <c r="BK58867" s="138"/>
      <c r="BL58867" s="138"/>
      <c r="BM58867" s="138"/>
    </row>
    <row r="58868" spans="62:65" ht="13" thickBot="1">
      <c r="BJ58868" s="138"/>
      <c r="BK58868" s="138"/>
      <c r="BL58868" s="138"/>
      <c r="BM58868" s="138"/>
    </row>
    <row r="58869" spans="62:65" ht="13" thickBot="1">
      <c r="BJ58869" s="138"/>
      <c r="BK58869" s="138"/>
      <c r="BL58869" s="138"/>
      <c r="BM58869" s="138"/>
    </row>
    <row r="58870" spans="62:65" ht="13" thickBot="1">
      <c r="BJ58870" s="138"/>
      <c r="BK58870" s="138"/>
      <c r="BL58870" s="138"/>
      <c r="BM58870" s="138"/>
    </row>
    <row r="58871" spans="62:65" ht="13" thickBot="1">
      <c r="BJ58871" s="138"/>
      <c r="BK58871" s="138"/>
      <c r="BL58871" s="138"/>
      <c r="BM58871" s="138"/>
    </row>
    <row r="58872" spans="62:65" ht="13" thickBot="1">
      <c r="BJ58872" s="138"/>
      <c r="BK58872" s="138"/>
      <c r="BL58872" s="138"/>
      <c r="BM58872" s="138"/>
    </row>
    <row r="58873" spans="62:65" ht="13" thickBot="1">
      <c r="BJ58873" s="138"/>
      <c r="BK58873" s="138"/>
      <c r="BL58873" s="138"/>
      <c r="BM58873" s="138"/>
    </row>
    <row r="58874" spans="62:65" ht="13" thickBot="1">
      <c r="BJ58874" s="138"/>
      <c r="BK58874" s="138"/>
      <c r="BL58874" s="138"/>
      <c r="BM58874" s="138"/>
    </row>
    <row r="58875" spans="62:65" ht="13" thickBot="1">
      <c r="BJ58875" s="138"/>
      <c r="BK58875" s="138"/>
      <c r="BL58875" s="138"/>
      <c r="BM58875" s="138"/>
    </row>
    <row r="58876" spans="62:65" ht="13" thickBot="1">
      <c r="BJ58876" s="138"/>
      <c r="BK58876" s="138"/>
      <c r="BL58876" s="138"/>
      <c r="BM58876" s="138"/>
    </row>
    <row r="58877" spans="62:65" ht="13" thickBot="1">
      <c r="BJ58877" s="138"/>
      <c r="BK58877" s="138"/>
      <c r="BL58877" s="138"/>
      <c r="BM58877" s="138"/>
    </row>
    <row r="58878" spans="62:65" ht="13" thickBot="1">
      <c r="BJ58878" s="138"/>
      <c r="BK58878" s="138"/>
      <c r="BL58878" s="138"/>
      <c r="BM58878" s="138"/>
    </row>
    <row r="58879" spans="62:65" ht="13" thickBot="1">
      <c r="BJ58879" s="138"/>
      <c r="BK58879" s="138"/>
      <c r="BL58879" s="138"/>
      <c r="BM58879" s="138"/>
    </row>
    <row r="58880" spans="62:65" ht="13" thickBot="1">
      <c r="BJ58880" s="138"/>
      <c r="BK58880" s="138"/>
      <c r="BL58880" s="138"/>
      <c r="BM58880" s="138"/>
    </row>
    <row r="58881" spans="62:65" ht="13" thickBot="1">
      <c r="BJ58881" s="138"/>
      <c r="BK58881" s="138"/>
      <c r="BL58881" s="138"/>
      <c r="BM58881" s="138"/>
    </row>
    <row r="58882" spans="62:65" ht="13" thickBot="1">
      <c r="BJ58882" s="138"/>
      <c r="BK58882" s="138"/>
      <c r="BL58882" s="138"/>
      <c r="BM58882" s="138"/>
    </row>
    <row r="58883" spans="62:65" ht="13" thickBot="1">
      <c r="BJ58883" s="138"/>
      <c r="BK58883" s="138"/>
      <c r="BL58883" s="138"/>
      <c r="BM58883" s="138"/>
    </row>
    <row r="58884" spans="62:65" ht="13" thickBot="1">
      <c r="BJ58884" s="138"/>
      <c r="BK58884" s="138"/>
      <c r="BL58884" s="138"/>
      <c r="BM58884" s="138"/>
    </row>
    <row r="58885" spans="62:65" ht="13" thickBot="1">
      <c r="BJ58885" s="138"/>
      <c r="BK58885" s="138"/>
      <c r="BL58885" s="138"/>
      <c r="BM58885" s="138"/>
    </row>
    <row r="58886" spans="62:65" ht="13" thickBot="1">
      <c r="BJ58886" s="138"/>
      <c r="BK58886" s="138"/>
      <c r="BL58886" s="138"/>
      <c r="BM58886" s="138"/>
    </row>
    <row r="58887" spans="62:65" ht="13" thickBot="1">
      <c r="BJ58887" s="138"/>
      <c r="BK58887" s="138"/>
      <c r="BL58887" s="138"/>
      <c r="BM58887" s="138"/>
    </row>
    <row r="58888" spans="62:65" ht="13" thickBot="1">
      <c r="BJ58888" s="138"/>
      <c r="BK58888" s="138"/>
      <c r="BL58888" s="138"/>
      <c r="BM58888" s="138"/>
    </row>
    <row r="58889" spans="62:65" ht="13" thickBot="1">
      <c r="BJ58889" s="138"/>
      <c r="BK58889" s="138"/>
      <c r="BL58889" s="138"/>
      <c r="BM58889" s="138"/>
    </row>
    <row r="58890" spans="62:65" ht="13" thickBot="1">
      <c r="BJ58890" s="138"/>
      <c r="BK58890" s="138"/>
      <c r="BL58890" s="138"/>
      <c r="BM58890" s="138"/>
    </row>
    <row r="58891" spans="62:65" ht="13" thickBot="1">
      <c r="BJ58891" s="138"/>
      <c r="BK58891" s="138"/>
      <c r="BL58891" s="138"/>
      <c r="BM58891" s="138"/>
    </row>
    <row r="58892" spans="62:65" ht="13" thickBot="1">
      <c r="BJ58892" s="138"/>
      <c r="BK58892" s="138"/>
      <c r="BL58892" s="138"/>
      <c r="BM58892" s="138"/>
    </row>
    <row r="58893" spans="62:65" ht="13" thickBot="1">
      <c r="BJ58893" s="138"/>
      <c r="BK58893" s="138"/>
      <c r="BL58893" s="138"/>
      <c r="BM58893" s="138"/>
    </row>
    <row r="58894" spans="62:65" ht="13" thickBot="1">
      <c r="BJ58894" s="138"/>
      <c r="BK58894" s="138"/>
      <c r="BL58894" s="138"/>
      <c r="BM58894" s="138"/>
    </row>
    <row r="58895" spans="62:65" ht="13" thickBot="1">
      <c r="BJ58895" s="138"/>
      <c r="BK58895" s="138"/>
      <c r="BL58895" s="138"/>
      <c r="BM58895" s="138"/>
    </row>
    <row r="58896" spans="62:65" ht="13" thickBot="1">
      <c r="BJ58896" s="138"/>
      <c r="BK58896" s="138"/>
      <c r="BL58896" s="138"/>
      <c r="BM58896" s="138"/>
    </row>
    <row r="58897" spans="62:65" ht="13" thickBot="1">
      <c r="BJ58897" s="138"/>
      <c r="BK58897" s="138"/>
      <c r="BL58897" s="138"/>
      <c r="BM58897" s="138"/>
    </row>
    <row r="58898" spans="62:65" ht="13" thickBot="1">
      <c r="BJ58898" s="138"/>
      <c r="BK58898" s="138"/>
      <c r="BL58898" s="138"/>
      <c r="BM58898" s="138"/>
    </row>
    <row r="58899" spans="62:65" ht="13" thickBot="1">
      <c r="BJ58899" s="138"/>
      <c r="BK58899" s="138"/>
      <c r="BL58899" s="138"/>
      <c r="BM58899" s="138"/>
    </row>
    <row r="58900" spans="62:65" ht="13" thickBot="1">
      <c r="BJ58900" s="138"/>
      <c r="BK58900" s="138"/>
      <c r="BL58900" s="138"/>
      <c r="BM58900" s="138"/>
    </row>
    <row r="58901" spans="62:65" ht="13" thickBot="1">
      <c r="BJ58901" s="138"/>
      <c r="BK58901" s="138"/>
      <c r="BL58901" s="138"/>
      <c r="BM58901" s="138"/>
    </row>
    <row r="58902" spans="62:65" ht="13" thickBot="1">
      <c r="BJ58902" s="138"/>
      <c r="BK58902" s="138"/>
      <c r="BL58902" s="138"/>
      <c r="BM58902" s="138"/>
    </row>
    <row r="58903" spans="62:65" ht="13" thickBot="1">
      <c r="BJ58903" s="138"/>
      <c r="BK58903" s="138"/>
      <c r="BL58903" s="138"/>
      <c r="BM58903" s="138"/>
    </row>
    <row r="58904" spans="62:65" ht="13" thickBot="1">
      <c r="BJ58904" s="138"/>
      <c r="BK58904" s="138"/>
      <c r="BL58904" s="138"/>
      <c r="BM58904" s="138"/>
    </row>
    <row r="58905" spans="62:65" ht="13" thickBot="1">
      <c r="BJ58905" s="138"/>
      <c r="BK58905" s="138"/>
      <c r="BL58905" s="138"/>
      <c r="BM58905" s="138"/>
    </row>
    <row r="58906" spans="62:65" ht="13" thickBot="1">
      <c r="BJ58906" s="138"/>
      <c r="BK58906" s="138"/>
      <c r="BL58906" s="138"/>
      <c r="BM58906" s="138"/>
    </row>
    <row r="58907" spans="62:65" ht="13" thickBot="1">
      <c r="BJ58907" s="138"/>
      <c r="BK58907" s="138"/>
      <c r="BL58907" s="138"/>
      <c r="BM58907" s="138"/>
    </row>
    <row r="58908" spans="62:65" ht="13" thickBot="1">
      <c r="BJ58908" s="138"/>
      <c r="BK58908" s="138"/>
      <c r="BL58908" s="138"/>
      <c r="BM58908" s="138"/>
    </row>
    <row r="58909" spans="62:65" ht="13" thickBot="1">
      <c r="BJ58909" s="138"/>
      <c r="BK58909" s="138"/>
      <c r="BL58909" s="138"/>
      <c r="BM58909" s="138"/>
    </row>
    <row r="58910" spans="62:65" ht="13" thickBot="1">
      <c r="BJ58910" s="138"/>
      <c r="BK58910" s="138"/>
      <c r="BL58910" s="138"/>
      <c r="BM58910" s="138"/>
    </row>
    <row r="58911" spans="62:65" ht="13" thickBot="1">
      <c r="BJ58911" s="138"/>
      <c r="BK58911" s="138"/>
      <c r="BL58911" s="138"/>
      <c r="BM58911" s="138"/>
    </row>
    <row r="58912" spans="62:65" ht="13" thickBot="1">
      <c r="BJ58912" s="138"/>
      <c r="BK58912" s="138"/>
      <c r="BL58912" s="138"/>
      <c r="BM58912" s="138"/>
    </row>
    <row r="58913" spans="62:65" ht="13" thickBot="1">
      <c r="BJ58913" s="138"/>
      <c r="BK58913" s="138"/>
      <c r="BL58913" s="138"/>
      <c r="BM58913" s="138"/>
    </row>
    <row r="58914" spans="62:65" ht="13" thickBot="1">
      <c r="BJ58914" s="138"/>
      <c r="BK58914" s="138"/>
      <c r="BL58914" s="138"/>
      <c r="BM58914" s="138"/>
    </row>
    <row r="58915" spans="62:65" ht="13" thickBot="1">
      <c r="BJ58915" s="138"/>
      <c r="BK58915" s="138"/>
      <c r="BL58915" s="138"/>
      <c r="BM58915" s="138"/>
    </row>
    <row r="58916" spans="62:65" ht="13" thickBot="1">
      <c r="BJ58916" s="138"/>
      <c r="BK58916" s="138"/>
      <c r="BL58916" s="138"/>
      <c r="BM58916" s="138"/>
    </row>
    <row r="58917" spans="62:65" ht="13" thickBot="1">
      <c r="BJ58917" s="138"/>
      <c r="BK58917" s="138"/>
      <c r="BL58917" s="138"/>
      <c r="BM58917" s="138"/>
    </row>
    <row r="58918" spans="62:65" ht="13" thickBot="1">
      <c r="BJ58918" s="138"/>
      <c r="BK58918" s="138"/>
      <c r="BL58918" s="138"/>
      <c r="BM58918" s="138"/>
    </row>
    <row r="58919" spans="62:65" ht="13" thickBot="1">
      <c r="BJ58919" s="138"/>
      <c r="BK58919" s="138"/>
      <c r="BL58919" s="138"/>
      <c r="BM58919" s="138"/>
    </row>
    <row r="58920" spans="62:65" ht="13" thickBot="1">
      <c r="BJ58920" s="138"/>
      <c r="BK58920" s="138"/>
      <c r="BL58920" s="138"/>
      <c r="BM58920" s="138"/>
    </row>
    <row r="58921" spans="62:65" ht="13" thickBot="1">
      <c r="BJ58921" s="138"/>
      <c r="BK58921" s="138"/>
      <c r="BL58921" s="138"/>
      <c r="BM58921" s="138"/>
    </row>
    <row r="58922" spans="62:65" ht="13" thickBot="1">
      <c r="BJ58922" s="138"/>
      <c r="BK58922" s="138"/>
      <c r="BL58922" s="138"/>
      <c r="BM58922" s="138"/>
    </row>
    <row r="58923" spans="62:65" ht="13" thickBot="1">
      <c r="BJ58923" s="138"/>
      <c r="BK58923" s="138"/>
      <c r="BL58923" s="138"/>
      <c r="BM58923" s="138"/>
    </row>
    <row r="58924" spans="62:65" ht="13" thickBot="1">
      <c r="BJ58924" s="138"/>
      <c r="BK58924" s="138"/>
      <c r="BL58924" s="138"/>
      <c r="BM58924" s="138"/>
    </row>
    <row r="58925" spans="62:65" ht="13" thickBot="1">
      <c r="BJ58925" s="138"/>
      <c r="BK58925" s="138"/>
      <c r="BL58925" s="138"/>
      <c r="BM58925" s="138"/>
    </row>
    <row r="58926" spans="62:65" ht="13" thickBot="1">
      <c r="BJ58926" s="138"/>
      <c r="BK58926" s="138"/>
      <c r="BL58926" s="138"/>
      <c r="BM58926" s="138"/>
    </row>
    <row r="58927" spans="62:65" ht="13" thickBot="1">
      <c r="BJ58927" s="138"/>
      <c r="BK58927" s="138"/>
      <c r="BL58927" s="138"/>
      <c r="BM58927" s="138"/>
    </row>
    <row r="58928" spans="62:65" ht="13" thickBot="1">
      <c r="BJ58928" s="138"/>
      <c r="BK58928" s="138"/>
      <c r="BL58928" s="138"/>
      <c r="BM58928" s="138"/>
    </row>
    <row r="58929" spans="62:65" ht="13" thickBot="1">
      <c r="BJ58929" s="138"/>
      <c r="BK58929" s="138"/>
      <c r="BL58929" s="138"/>
      <c r="BM58929" s="138"/>
    </row>
    <row r="58930" spans="62:65" ht="13" thickBot="1">
      <c r="BJ58930" s="138"/>
      <c r="BK58930" s="138"/>
      <c r="BL58930" s="138"/>
      <c r="BM58930" s="138"/>
    </row>
    <row r="58931" spans="62:65" ht="13" thickBot="1">
      <c r="BJ58931" s="138"/>
      <c r="BK58931" s="138"/>
      <c r="BL58931" s="138"/>
      <c r="BM58931" s="138"/>
    </row>
    <row r="58932" spans="62:65" ht="13" thickBot="1">
      <c r="BJ58932" s="138"/>
      <c r="BK58932" s="138"/>
      <c r="BL58932" s="138"/>
      <c r="BM58932" s="138"/>
    </row>
    <row r="58933" spans="62:65" ht="13" thickBot="1">
      <c r="BJ58933" s="138"/>
      <c r="BK58933" s="138"/>
      <c r="BL58933" s="138"/>
      <c r="BM58933" s="138"/>
    </row>
    <row r="58934" spans="62:65" ht="13" thickBot="1">
      <c r="BJ58934" s="138"/>
      <c r="BK58934" s="138"/>
      <c r="BL58934" s="138"/>
      <c r="BM58934" s="138"/>
    </row>
    <row r="58935" spans="62:65" ht="13" thickBot="1">
      <c r="BJ58935" s="138"/>
      <c r="BK58935" s="138"/>
      <c r="BL58935" s="138"/>
      <c r="BM58935" s="138"/>
    </row>
    <row r="58936" spans="62:65" ht="13" thickBot="1">
      <c r="BJ58936" s="138"/>
      <c r="BK58936" s="138"/>
      <c r="BL58936" s="138"/>
      <c r="BM58936" s="138"/>
    </row>
    <row r="58937" spans="62:65" ht="13" thickBot="1">
      <c r="BJ58937" s="138"/>
      <c r="BK58937" s="138"/>
      <c r="BL58937" s="138"/>
      <c r="BM58937" s="138"/>
    </row>
    <row r="58938" spans="62:65" ht="13" thickBot="1">
      <c r="BJ58938" s="138"/>
      <c r="BK58938" s="138"/>
      <c r="BL58938" s="138"/>
      <c r="BM58938" s="138"/>
    </row>
    <row r="58939" spans="62:65" ht="13" thickBot="1">
      <c r="BJ58939" s="138"/>
      <c r="BK58939" s="138"/>
      <c r="BL58939" s="138"/>
      <c r="BM58939" s="138"/>
    </row>
    <row r="58940" spans="62:65" ht="13" thickBot="1">
      <c r="BJ58940" s="138"/>
      <c r="BK58940" s="138"/>
      <c r="BL58940" s="138"/>
      <c r="BM58940" s="138"/>
    </row>
    <row r="58941" spans="62:65" ht="13" thickBot="1">
      <c r="BJ58941" s="138"/>
      <c r="BK58941" s="138"/>
      <c r="BL58941" s="138"/>
      <c r="BM58941" s="138"/>
    </row>
    <row r="58942" spans="62:65" ht="13" thickBot="1">
      <c r="BJ58942" s="138"/>
      <c r="BK58942" s="138"/>
      <c r="BL58942" s="138"/>
      <c r="BM58942" s="138"/>
    </row>
    <row r="58943" spans="62:65" ht="13" thickBot="1">
      <c r="BJ58943" s="138"/>
      <c r="BK58943" s="138"/>
      <c r="BL58943" s="138"/>
      <c r="BM58943" s="138"/>
    </row>
    <row r="58944" spans="62:65" ht="13" thickBot="1">
      <c r="BJ58944" s="138"/>
      <c r="BK58944" s="138"/>
      <c r="BL58944" s="138"/>
      <c r="BM58944" s="138"/>
    </row>
    <row r="58945" spans="62:65" ht="13" thickBot="1">
      <c r="BJ58945" s="138"/>
      <c r="BK58945" s="138"/>
      <c r="BL58945" s="138"/>
      <c r="BM58945" s="138"/>
    </row>
    <row r="58946" spans="62:65" ht="13" thickBot="1">
      <c r="BJ58946" s="138"/>
      <c r="BK58946" s="138"/>
      <c r="BL58946" s="138"/>
      <c r="BM58946" s="138"/>
    </row>
    <row r="58947" spans="62:65" ht="13" thickBot="1">
      <c r="BJ58947" s="138"/>
      <c r="BK58947" s="138"/>
      <c r="BL58947" s="138"/>
      <c r="BM58947" s="138"/>
    </row>
    <row r="58948" spans="62:65" ht="13" thickBot="1">
      <c r="BJ58948" s="138"/>
      <c r="BK58948" s="138"/>
      <c r="BL58948" s="138"/>
      <c r="BM58948" s="138"/>
    </row>
    <row r="58949" spans="62:65" ht="13" thickBot="1">
      <c r="BJ58949" s="138"/>
      <c r="BK58949" s="138"/>
      <c r="BL58949" s="138"/>
      <c r="BM58949" s="138"/>
    </row>
    <row r="58950" spans="62:65" ht="13" thickBot="1">
      <c r="BJ58950" s="138"/>
      <c r="BK58950" s="138"/>
      <c r="BL58950" s="138"/>
      <c r="BM58950" s="138"/>
    </row>
    <row r="58951" spans="62:65" ht="13" thickBot="1">
      <c r="BJ58951" s="138"/>
      <c r="BK58951" s="138"/>
      <c r="BL58951" s="138"/>
      <c r="BM58951" s="138"/>
    </row>
    <row r="58952" spans="62:65" ht="13" thickBot="1">
      <c r="BJ58952" s="138"/>
      <c r="BK58952" s="138"/>
      <c r="BL58952" s="138"/>
      <c r="BM58952" s="138"/>
    </row>
    <row r="58953" spans="62:65" ht="13" thickBot="1">
      <c r="BJ58953" s="138"/>
      <c r="BK58953" s="138"/>
      <c r="BL58953" s="138"/>
      <c r="BM58953" s="138"/>
    </row>
    <row r="58954" spans="62:65" ht="13" thickBot="1">
      <c r="BJ58954" s="138"/>
      <c r="BK58954" s="138"/>
      <c r="BL58954" s="138"/>
      <c r="BM58954" s="138"/>
    </row>
    <row r="58955" spans="62:65" ht="13" thickBot="1">
      <c r="BJ58955" s="138"/>
      <c r="BK58955" s="138"/>
      <c r="BL58955" s="138"/>
      <c r="BM58955" s="138"/>
    </row>
    <row r="58956" spans="62:65" ht="13" thickBot="1">
      <c r="BJ58956" s="138"/>
      <c r="BK58956" s="138"/>
      <c r="BL58956" s="138"/>
      <c r="BM58956" s="138"/>
    </row>
    <row r="58957" spans="62:65" ht="13" thickBot="1">
      <c r="BJ58957" s="138"/>
      <c r="BK58957" s="138"/>
      <c r="BL58957" s="138"/>
      <c r="BM58957" s="138"/>
    </row>
    <row r="58958" spans="62:65" ht="13" thickBot="1">
      <c r="BJ58958" s="138"/>
      <c r="BK58958" s="138"/>
      <c r="BL58958" s="138"/>
      <c r="BM58958" s="138"/>
    </row>
    <row r="58959" spans="62:65" ht="13" thickBot="1">
      <c r="BJ58959" s="138"/>
      <c r="BK58959" s="138"/>
      <c r="BL58959" s="138"/>
      <c r="BM58959" s="138"/>
    </row>
    <row r="58960" spans="62:65" ht="13" thickBot="1">
      <c r="BJ58960" s="138"/>
      <c r="BK58960" s="138"/>
      <c r="BL58960" s="138"/>
      <c r="BM58960" s="138"/>
    </row>
    <row r="58961" spans="62:65" ht="13" thickBot="1">
      <c r="BJ58961" s="138"/>
      <c r="BK58961" s="138"/>
      <c r="BL58961" s="138"/>
      <c r="BM58961" s="138"/>
    </row>
    <row r="58962" spans="62:65" ht="13" thickBot="1">
      <c r="BJ58962" s="138"/>
      <c r="BK58962" s="138"/>
      <c r="BL58962" s="138"/>
      <c r="BM58962" s="138"/>
    </row>
    <row r="58963" spans="62:65" ht="13" thickBot="1">
      <c r="BJ58963" s="138"/>
      <c r="BK58963" s="138"/>
      <c r="BL58963" s="138"/>
      <c r="BM58963" s="138"/>
    </row>
    <row r="58964" spans="62:65" ht="13" thickBot="1">
      <c r="BJ58964" s="138"/>
      <c r="BK58964" s="138"/>
      <c r="BL58964" s="138"/>
      <c r="BM58964" s="138"/>
    </row>
    <row r="58965" spans="62:65" ht="13" thickBot="1">
      <c r="BJ58965" s="138"/>
      <c r="BK58965" s="138"/>
      <c r="BL58965" s="138"/>
      <c r="BM58965" s="138"/>
    </row>
    <row r="58966" spans="62:65" ht="13" thickBot="1">
      <c r="BJ58966" s="138"/>
      <c r="BK58966" s="138"/>
      <c r="BL58966" s="138"/>
      <c r="BM58966" s="138"/>
    </row>
    <row r="58967" spans="62:65" ht="13" thickBot="1">
      <c r="BJ58967" s="138"/>
      <c r="BK58967" s="138"/>
      <c r="BL58967" s="138"/>
      <c r="BM58967" s="138"/>
    </row>
    <row r="58968" spans="62:65" ht="13" thickBot="1">
      <c r="BJ58968" s="138"/>
      <c r="BK58968" s="138"/>
      <c r="BL58968" s="138"/>
      <c r="BM58968" s="138"/>
    </row>
    <row r="58969" spans="62:65" ht="13" thickBot="1">
      <c r="BJ58969" s="138"/>
      <c r="BK58969" s="138"/>
      <c r="BL58969" s="138"/>
      <c r="BM58969" s="138"/>
    </row>
    <row r="58970" spans="62:65" ht="13" thickBot="1">
      <c r="BJ58970" s="138"/>
      <c r="BK58970" s="138"/>
      <c r="BL58970" s="138"/>
      <c r="BM58970" s="138"/>
    </row>
    <row r="58971" spans="62:65" ht="13" thickBot="1">
      <c r="BJ58971" s="138"/>
      <c r="BK58971" s="138"/>
      <c r="BL58971" s="138"/>
      <c r="BM58971" s="138"/>
    </row>
    <row r="58972" spans="62:65" ht="13" thickBot="1">
      <c r="BJ58972" s="138"/>
      <c r="BK58972" s="138"/>
      <c r="BL58972" s="138"/>
      <c r="BM58972" s="138"/>
    </row>
    <row r="58973" spans="62:65" ht="13" thickBot="1">
      <c r="BJ58973" s="138"/>
      <c r="BK58973" s="138"/>
      <c r="BL58973" s="138"/>
      <c r="BM58973" s="138"/>
    </row>
    <row r="58974" spans="62:65" ht="13" thickBot="1">
      <c r="BJ58974" s="138"/>
      <c r="BK58974" s="138"/>
      <c r="BL58974" s="138"/>
      <c r="BM58974" s="138"/>
    </row>
    <row r="58975" spans="62:65" ht="13" thickBot="1">
      <c r="BJ58975" s="138"/>
      <c r="BK58975" s="138"/>
      <c r="BL58975" s="138"/>
      <c r="BM58975" s="138"/>
    </row>
    <row r="58976" spans="62:65" ht="13" thickBot="1">
      <c r="BJ58976" s="138"/>
      <c r="BK58976" s="138"/>
      <c r="BL58976" s="138"/>
      <c r="BM58976" s="138"/>
    </row>
    <row r="58977" spans="62:65" ht="13" thickBot="1">
      <c r="BJ58977" s="138"/>
      <c r="BK58977" s="138"/>
      <c r="BL58977" s="138"/>
      <c r="BM58977" s="138"/>
    </row>
    <row r="58978" spans="62:65" ht="13" thickBot="1">
      <c r="BJ58978" s="138"/>
      <c r="BK58978" s="138"/>
      <c r="BL58978" s="138"/>
      <c r="BM58978" s="138"/>
    </row>
    <row r="58979" spans="62:65" ht="13" thickBot="1">
      <c r="BJ58979" s="138"/>
      <c r="BK58979" s="138"/>
      <c r="BL58979" s="138"/>
      <c r="BM58979" s="138"/>
    </row>
    <row r="58980" spans="62:65" ht="13" thickBot="1">
      <c r="BJ58980" s="138"/>
      <c r="BK58980" s="138"/>
      <c r="BL58980" s="138"/>
      <c r="BM58980" s="138"/>
    </row>
    <row r="58981" spans="62:65" ht="13" thickBot="1">
      <c r="BJ58981" s="138"/>
      <c r="BK58981" s="138"/>
      <c r="BL58981" s="138"/>
      <c r="BM58981" s="138"/>
    </row>
    <row r="58982" spans="62:65" ht="13" thickBot="1">
      <c r="BJ58982" s="138"/>
      <c r="BK58982" s="138"/>
      <c r="BL58982" s="138"/>
      <c r="BM58982" s="138"/>
    </row>
    <row r="58983" spans="62:65" ht="13" thickBot="1">
      <c r="BJ58983" s="138"/>
      <c r="BK58983" s="138"/>
      <c r="BL58983" s="138"/>
      <c r="BM58983" s="138"/>
    </row>
    <row r="58984" spans="62:65" ht="13" thickBot="1">
      <c r="BJ58984" s="138"/>
      <c r="BK58984" s="138"/>
      <c r="BL58984" s="138"/>
      <c r="BM58984" s="138"/>
    </row>
    <row r="58985" spans="62:65" ht="13" thickBot="1">
      <c r="BJ58985" s="138"/>
      <c r="BK58985" s="138"/>
      <c r="BL58985" s="138"/>
      <c r="BM58985" s="138"/>
    </row>
    <row r="58986" spans="62:65" ht="13" thickBot="1">
      <c r="BJ58986" s="138"/>
      <c r="BK58986" s="138"/>
      <c r="BL58986" s="138"/>
      <c r="BM58986" s="138"/>
    </row>
    <row r="58987" spans="62:65" ht="13" thickBot="1">
      <c r="BJ58987" s="138"/>
      <c r="BK58987" s="138"/>
      <c r="BL58987" s="138"/>
      <c r="BM58987" s="138"/>
    </row>
    <row r="58988" spans="62:65" ht="13" thickBot="1">
      <c r="BJ58988" s="138"/>
      <c r="BK58988" s="138"/>
      <c r="BL58988" s="138"/>
      <c r="BM58988" s="138"/>
    </row>
    <row r="58989" spans="62:65" ht="13" thickBot="1">
      <c r="BJ58989" s="138"/>
      <c r="BK58989" s="138"/>
      <c r="BL58989" s="138"/>
      <c r="BM58989" s="138"/>
    </row>
    <row r="58990" spans="62:65" ht="13" thickBot="1">
      <c r="BJ58990" s="138"/>
      <c r="BK58990" s="138"/>
      <c r="BL58990" s="138"/>
      <c r="BM58990" s="138"/>
    </row>
    <row r="58991" spans="62:65" ht="13" thickBot="1">
      <c r="BJ58991" s="138"/>
      <c r="BK58991" s="138"/>
      <c r="BL58991" s="138"/>
      <c r="BM58991" s="138"/>
    </row>
    <row r="58992" spans="62:65" ht="13" thickBot="1">
      <c r="BJ58992" s="138"/>
      <c r="BK58992" s="138"/>
      <c r="BL58992" s="138"/>
      <c r="BM58992" s="138"/>
    </row>
    <row r="58993" spans="62:65" ht="13" thickBot="1">
      <c r="BJ58993" s="138"/>
      <c r="BK58993" s="138"/>
      <c r="BL58993" s="138"/>
      <c r="BM58993" s="138"/>
    </row>
    <row r="58994" spans="62:65" ht="13" thickBot="1">
      <c r="BJ58994" s="138"/>
      <c r="BK58994" s="138"/>
      <c r="BL58994" s="138"/>
      <c r="BM58994" s="138"/>
    </row>
    <row r="58995" spans="62:65" ht="13" thickBot="1">
      <c r="BJ58995" s="138"/>
      <c r="BK58995" s="138"/>
      <c r="BL58995" s="138"/>
      <c r="BM58995" s="138"/>
    </row>
    <row r="58996" spans="62:65" ht="13" thickBot="1">
      <c r="BJ58996" s="138"/>
      <c r="BK58996" s="138"/>
      <c r="BL58996" s="138"/>
      <c r="BM58996" s="138"/>
    </row>
    <row r="58997" spans="62:65" ht="13" thickBot="1">
      <c r="BJ58997" s="138"/>
      <c r="BK58997" s="138"/>
      <c r="BL58997" s="138"/>
      <c r="BM58997" s="138"/>
    </row>
    <row r="58998" spans="62:65" ht="13" thickBot="1">
      <c r="BJ58998" s="138"/>
      <c r="BK58998" s="138"/>
      <c r="BL58998" s="138"/>
      <c r="BM58998" s="138"/>
    </row>
    <row r="58999" spans="62:65" ht="13" thickBot="1">
      <c r="BJ58999" s="138"/>
      <c r="BK58999" s="138"/>
      <c r="BL58999" s="138"/>
      <c r="BM58999" s="138"/>
    </row>
    <row r="59000" spans="62:65" ht="13" thickBot="1">
      <c r="BJ59000" s="138"/>
      <c r="BK59000" s="138"/>
      <c r="BL59000" s="138"/>
      <c r="BM59000" s="138"/>
    </row>
    <row r="59001" spans="62:65" ht="13" thickBot="1">
      <c r="BJ59001" s="138"/>
      <c r="BK59001" s="138"/>
      <c r="BL59001" s="138"/>
      <c r="BM59001" s="138"/>
    </row>
    <row r="59002" spans="62:65" ht="13" thickBot="1">
      <c r="BJ59002" s="138"/>
      <c r="BK59002" s="138"/>
      <c r="BL59002" s="138"/>
      <c r="BM59002" s="138"/>
    </row>
    <row r="59003" spans="62:65" ht="13" thickBot="1">
      <c r="BJ59003" s="138"/>
      <c r="BK59003" s="138"/>
      <c r="BL59003" s="138"/>
      <c r="BM59003" s="138"/>
    </row>
    <row r="59004" spans="62:65" ht="13" thickBot="1">
      <c r="BJ59004" s="138"/>
      <c r="BK59004" s="138"/>
      <c r="BL59004" s="138"/>
      <c r="BM59004" s="138"/>
    </row>
    <row r="59005" spans="62:65" ht="13" thickBot="1">
      <c r="BJ59005" s="138"/>
      <c r="BK59005" s="138"/>
      <c r="BL59005" s="138"/>
      <c r="BM59005" s="138"/>
    </row>
    <row r="59006" spans="62:65" ht="13" thickBot="1">
      <c r="BJ59006" s="138"/>
      <c r="BK59006" s="138"/>
      <c r="BL59006" s="138"/>
      <c r="BM59006" s="138"/>
    </row>
    <row r="59007" spans="62:65" ht="13" thickBot="1">
      <c r="BJ59007" s="138"/>
      <c r="BK59007" s="138"/>
      <c r="BL59007" s="138"/>
      <c r="BM59007" s="138"/>
    </row>
    <row r="59008" spans="62:65" ht="13" thickBot="1">
      <c r="BJ59008" s="138"/>
      <c r="BK59008" s="138"/>
      <c r="BL59008" s="138"/>
      <c r="BM59008" s="138"/>
    </row>
    <row r="59009" spans="62:65" ht="13" thickBot="1">
      <c r="BJ59009" s="138"/>
      <c r="BK59009" s="138"/>
      <c r="BL59009" s="138"/>
      <c r="BM59009" s="138"/>
    </row>
    <row r="59010" spans="62:65" ht="13" thickBot="1">
      <c r="BJ59010" s="138"/>
      <c r="BK59010" s="138"/>
      <c r="BL59010" s="138"/>
      <c r="BM59010" s="138"/>
    </row>
    <row r="59011" spans="62:65" ht="13" thickBot="1">
      <c r="BJ59011" s="138"/>
      <c r="BK59011" s="138"/>
      <c r="BL59011" s="138"/>
      <c r="BM59011" s="138"/>
    </row>
    <row r="59012" spans="62:65" ht="13" thickBot="1">
      <c r="BJ59012" s="138"/>
      <c r="BK59012" s="138"/>
      <c r="BL59012" s="138"/>
      <c r="BM59012" s="138"/>
    </row>
    <row r="59013" spans="62:65" ht="13" thickBot="1">
      <c r="BJ59013" s="138"/>
      <c r="BK59013" s="138"/>
      <c r="BL59013" s="138"/>
      <c r="BM59013" s="138"/>
    </row>
    <row r="59014" spans="62:65" ht="13" thickBot="1">
      <c r="BJ59014" s="138"/>
      <c r="BK59014" s="138"/>
      <c r="BL59014" s="138"/>
      <c r="BM59014" s="138"/>
    </row>
    <row r="59015" spans="62:65" ht="13" thickBot="1">
      <c r="BJ59015" s="138"/>
      <c r="BK59015" s="138"/>
      <c r="BL59015" s="138"/>
      <c r="BM59015" s="138"/>
    </row>
    <row r="59016" spans="62:65" ht="13" thickBot="1">
      <c r="BJ59016" s="138"/>
      <c r="BK59016" s="138"/>
      <c r="BL59016" s="138"/>
      <c r="BM59016" s="138"/>
    </row>
    <row r="59017" spans="62:65" ht="13" thickBot="1">
      <c r="BJ59017" s="138"/>
      <c r="BK59017" s="138"/>
      <c r="BL59017" s="138"/>
      <c r="BM59017" s="138"/>
    </row>
    <row r="59018" spans="62:65" ht="13" thickBot="1">
      <c r="BJ59018" s="138"/>
      <c r="BK59018" s="138"/>
      <c r="BL59018" s="138"/>
      <c r="BM59018" s="138"/>
    </row>
    <row r="59019" spans="62:65" ht="13" thickBot="1">
      <c r="BJ59019" s="138"/>
      <c r="BK59019" s="138"/>
      <c r="BL59019" s="138"/>
      <c r="BM59019" s="138"/>
    </row>
    <row r="59020" spans="62:65" ht="13" thickBot="1">
      <c r="BJ59020" s="138"/>
      <c r="BK59020" s="138"/>
      <c r="BL59020" s="138"/>
      <c r="BM59020" s="138"/>
    </row>
    <row r="59021" spans="62:65" ht="13" thickBot="1">
      <c r="BJ59021" s="138"/>
      <c r="BK59021" s="138"/>
      <c r="BL59021" s="138"/>
      <c r="BM59021" s="138"/>
    </row>
    <row r="59022" spans="62:65" ht="13" thickBot="1">
      <c r="BJ59022" s="138"/>
      <c r="BK59022" s="138"/>
      <c r="BL59022" s="138"/>
      <c r="BM59022" s="138"/>
    </row>
    <row r="59023" spans="62:65" ht="13" thickBot="1">
      <c r="BJ59023" s="138"/>
      <c r="BK59023" s="138"/>
      <c r="BL59023" s="138"/>
      <c r="BM59023" s="138"/>
    </row>
    <row r="59024" spans="62:65" ht="13" thickBot="1">
      <c r="BJ59024" s="138"/>
      <c r="BK59024" s="138"/>
      <c r="BL59024" s="138"/>
      <c r="BM59024" s="138"/>
    </row>
    <row r="59025" spans="62:65" ht="13" thickBot="1">
      <c r="BJ59025" s="138"/>
      <c r="BK59025" s="138"/>
      <c r="BL59025" s="138"/>
      <c r="BM59025" s="138"/>
    </row>
    <row r="59026" spans="62:65" ht="13" thickBot="1">
      <c r="BJ59026" s="138"/>
      <c r="BK59026" s="138"/>
      <c r="BL59026" s="138"/>
      <c r="BM59026" s="138"/>
    </row>
    <row r="59027" spans="62:65" ht="13" thickBot="1">
      <c r="BJ59027" s="138"/>
      <c r="BK59027" s="138"/>
      <c r="BL59027" s="138"/>
      <c r="BM59027" s="138"/>
    </row>
    <row r="59028" spans="62:65" ht="13" thickBot="1">
      <c r="BJ59028" s="138"/>
      <c r="BK59028" s="138"/>
      <c r="BL59028" s="138"/>
      <c r="BM59028" s="138"/>
    </row>
    <row r="59029" spans="62:65" ht="13" thickBot="1">
      <c r="BJ59029" s="138"/>
      <c r="BK59029" s="138"/>
      <c r="BL59029" s="138"/>
      <c r="BM59029" s="138"/>
    </row>
    <row r="59030" spans="62:65" ht="13" thickBot="1">
      <c r="BJ59030" s="138"/>
      <c r="BK59030" s="138"/>
      <c r="BL59030" s="138"/>
      <c r="BM59030" s="138"/>
    </row>
    <row r="59031" spans="62:65" ht="13" thickBot="1">
      <c r="BJ59031" s="138"/>
      <c r="BK59031" s="138"/>
      <c r="BL59031" s="138"/>
      <c r="BM59031" s="138"/>
    </row>
    <row r="59032" spans="62:65" ht="13" thickBot="1">
      <c r="BJ59032" s="138"/>
      <c r="BK59032" s="138"/>
      <c r="BL59032" s="138"/>
      <c r="BM59032" s="138"/>
    </row>
    <row r="59033" spans="62:65" ht="13" thickBot="1">
      <c r="BJ59033" s="138"/>
      <c r="BK59033" s="138"/>
      <c r="BL59033" s="138"/>
      <c r="BM59033" s="138"/>
    </row>
    <row r="59034" spans="62:65" ht="13" thickBot="1">
      <c r="BJ59034" s="138"/>
      <c r="BK59034" s="138"/>
      <c r="BL59034" s="138"/>
      <c r="BM59034" s="138"/>
    </row>
    <row r="59035" spans="62:65" ht="13" thickBot="1">
      <c r="BJ59035" s="138"/>
      <c r="BK59035" s="138"/>
      <c r="BL59035" s="138"/>
      <c r="BM59035" s="138"/>
    </row>
    <row r="59036" spans="62:65" ht="13" thickBot="1">
      <c r="BJ59036" s="138"/>
      <c r="BK59036" s="138"/>
      <c r="BL59036" s="138"/>
      <c r="BM59036" s="138"/>
    </row>
    <row r="59037" spans="62:65" ht="13" thickBot="1">
      <c r="BJ59037" s="138"/>
      <c r="BK59037" s="138"/>
      <c r="BL59037" s="138"/>
      <c r="BM59037" s="138"/>
    </row>
    <row r="59038" spans="62:65" ht="13" thickBot="1">
      <c r="BJ59038" s="138"/>
      <c r="BK59038" s="138"/>
      <c r="BL59038" s="138"/>
      <c r="BM59038" s="138"/>
    </row>
    <row r="59039" spans="62:65" ht="13" thickBot="1">
      <c r="BJ59039" s="138"/>
      <c r="BK59039" s="138"/>
      <c r="BL59039" s="138"/>
      <c r="BM59039" s="138"/>
    </row>
    <row r="59040" spans="62:65" ht="13" thickBot="1">
      <c r="BJ59040" s="138"/>
      <c r="BK59040" s="138"/>
      <c r="BL59040" s="138"/>
      <c r="BM59040" s="138"/>
    </row>
    <row r="59041" spans="62:65" ht="13" thickBot="1">
      <c r="BJ59041" s="138"/>
      <c r="BK59041" s="138"/>
      <c r="BL59041" s="138"/>
      <c r="BM59041" s="138"/>
    </row>
    <row r="59042" spans="62:65" ht="13" thickBot="1">
      <c r="BJ59042" s="138"/>
      <c r="BK59042" s="138"/>
      <c r="BL59042" s="138"/>
      <c r="BM59042" s="138"/>
    </row>
    <row r="59043" spans="62:65" ht="13" thickBot="1">
      <c r="BJ59043" s="138"/>
      <c r="BK59043" s="138"/>
      <c r="BL59043" s="138"/>
      <c r="BM59043" s="138"/>
    </row>
    <row r="59044" spans="62:65" ht="13" thickBot="1">
      <c r="BJ59044" s="138"/>
      <c r="BK59044" s="138"/>
      <c r="BL59044" s="138"/>
      <c r="BM59044" s="138"/>
    </row>
    <row r="59045" spans="62:65" ht="13" thickBot="1">
      <c r="BJ59045" s="138"/>
      <c r="BK59045" s="138"/>
      <c r="BL59045" s="138"/>
      <c r="BM59045" s="138"/>
    </row>
    <row r="59046" spans="62:65" ht="13" thickBot="1">
      <c r="BJ59046" s="138"/>
      <c r="BK59046" s="138"/>
      <c r="BL59046" s="138"/>
      <c r="BM59046" s="138"/>
    </row>
    <row r="59047" spans="62:65" ht="13" thickBot="1">
      <c r="BJ59047" s="138"/>
      <c r="BK59047" s="138"/>
      <c r="BL59047" s="138"/>
      <c r="BM59047" s="138"/>
    </row>
    <row r="59048" spans="62:65" ht="13" thickBot="1">
      <c r="BJ59048" s="138"/>
      <c r="BK59048" s="138"/>
      <c r="BL59048" s="138"/>
      <c r="BM59048" s="138"/>
    </row>
    <row r="59049" spans="62:65" ht="13" thickBot="1">
      <c r="BJ59049" s="138"/>
      <c r="BK59049" s="138"/>
      <c r="BL59049" s="138"/>
      <c r="BM59049" s="138"/>
    </row>
    <row r="59050" spans="62:65" ht="13" thickBot="1">
      <c r="BJ59050" s="138"/>
      <c r="BK59050" s="138"/>
      <c r="BL59050" s="138"/>
      <c r="BM59050" s="138"/>
    </row>
    <row r="59051" spans="62:65" ht="13" thickBot="1">
      <c r="BJ59051" s="138"/>
      <c r="BK59051" s="138"/>
      <c r="BL59051" s="138"/>
      <c r="BM59051" s="138"/>
    </row>
    <row r="59052" spans="62:65" ht="13" thickBot="1">
      <c r="BJ59052" s="138"/>
      <c r="BK59052" s="138"/>
      <c r="BL59052" s="138"/>
      <c r="BM59052" s="138"/>
    </row>
    <row r="59053" spans="62:65" ht="13" thickBot="1">
      <c r="BJ59053" s="138"/>
      <c r="BK59053" s="138"/>
      <c r="BL59053" s="138"/>
      <c r="BM59053" s="138"/>
    </row>
    <row r="59054" spans="62:65" ht="13" thickBot="1">
      <c r="BJ59054" s="138"/>
      <c r="BK59054" s="138"/>
      <c r="BL59054" s="138"/>
      <c r="BM59054" s="138"/>
    </row>
    <row r="59055" spans="62:65" ht="13" thickBot="1">
      <c r="BJ59055" s="138"/>
      <c r="BK59055" s="138"/>
      <c r="BL59055" s="138"/>
      <c r="BM59055" s="138"/>
    </row>
    <row r="59056" spans="62:65" ht="13" thickBot="1">
      <c r="BJ59056" s="138"/>
      <c r="BK59056" s="138"/>
      <c r="BL59056" s="138"/>
      <c r="BM59056" s="138"/>
    </row>
    <row r="59057" spans="62:65" ht="13" thickBot="1">
      <c r="BJ59057" s="138"/>
      <c r="BK59057" s="138"/>
      <c r="BL59057" s="138"/>
      <c r="BM59057" s="138"/>
    </row>
    <row r="59058" spans="62:65" ht="13" thickBot="1">
      <c r="BJ59058" s="138"/>
      <c r="BK59058" s="138"/>
      <c r="BL59058" s="138"/>
      <c r="BM59058" s="138"/>
    </row>
    <row r="59059" spans="62:65" ht="13" thickBot="1">
      <c r="BJ59059" s="138"/>
      <c r="BK59059" s="138"/>
      <c r="BL59059" s="138"/>
      <c r="BM59059" s="138"/>
    </row>
    <row r="59060" spans="62:65" ht="13" thickBot="1">
      <c r="BJ59060" s="138"/>
      <c r="BK59060" s="138"/>
      <c r="BL59060" s="138"/>
      <c r="BM59060" s="138"/>
    </row>
    <row r="59061" spans="62:65" ht="13" thickBot="1">
      <c r="BJ59061" s="138"/>
      <c r="BK59061" s="138"/>
      <c r="BL59061" s="138"/>
      <c r="BM59061" s="138"/>
    </row>
    <row r="59062" spans="62:65" ht="13" thickBot="1">
      <c r="BJ59062" s="138"/>
      <c r="BK59062" s="138"/>
      <c r="BL59062" s="138"/>
      <c r="BM59062" s="138"/>
    </row>
    <row r="59063" spans="62:65" ht="13" thickBot="1">
      <c r="BJ59063" s="138"/>
      <c r="BK59063" s="138"/>
      <c r="BL59063" s="138"/>
      <c r="BM59063" s="138"/>
    </row>
    <row r="59064" spans="62:65" ht="13" thickBot="1">
      <c r="BJ59064" s="138"/>
      <c r="BK59064" s="138"/>
      <c r="BL59064" s="138"/>
      <c r="BM59064" s="138"/>
    </row>
    <row r="59065" spans="62:65" ht="13" thickBot="1">
      <c r="BJ59065" s="138"/>
      <c r="BK59065" s="138"/>
      <c r="BL59065" s="138"/>
      <c r="BM59065" s="138"/>
    </row>
    <row r="59066" spans="62:65" ht="13" thickBot="1">
      <c r="BJ59066" s="138"/>
      <c r="BK59066" s="138"/>
      <c r="BL59066" s="138"/>
      <c r="BM59066" s="138"/>
    </row>
    <row r="59067" spans="62:65" ht="13" thickBot="1">
      <c r="BJ59067" s="138"/>
      <c r="BK59067" s="138"/>
      <c r="BL59067" s="138"/>
      <c r="BM59067" s="138"/>
    </row>
    <row r="59068" spans="62:65" ht="13" thickBot="1">
      <c r="BJ59068" s="138"/>
      <c r="BK59068" s="138"/>
      <c r="BL59068" s="138"/>
      <c r="BM59068" s="138"/>
    </row>
    <row r="59069" spans="62:65" ht="13" thickBot="1">
      <c r="BJ59069" s="138"/>
      <c r="BK59069" s="138"/>
      <c r="BL59069" s="138"/>
      <c r="BM59069" s="138"/>
    </row>
    <row r="59070" spans="62:65" ht="13" thickBot="1">
      <c r="BJ59070" s="138"/>
      <c r="BK59070" s="138"/>
      <c r="BL59070" s="138"/>
      <c r="BM59070" s="138"/>
    </row>
    <row r="59071" spans="62:65" ht="13" thickBot="1">
      <c r="BJ59071" s="138"/>
      <c r="BK59071" s="138"/>
      <c r="BL59071" s="138"/>
      <c r="BM59071" s="138"/>
    </row>
    <row r="59072" spans="62:65" ht="13" thickBot="1">
      <c r="BJ59072" s="138"/>
      <c r="BK59072" s="138"/>
      <c r="BL59072" s="138"/>
      <c r="BM59072" s="138"/>
    </row>
    <row r="59073" spans="62:65" ht="13" thickBot="1">
      <c r="BJ59073" s="138"/>
      <c r="BK59073" s="138"/>
      <c r="BL59073" s="138"/>
      <c r="BM59073" s="138"/>
    </row>
    <row r="59074" spans="62:65" ht="13" thickBot="1">
      <c r="BJ59074" s="138"/>
      <c r="BK59074" s="138"/>
      <c r="BL59074" s="138"/>
      <c r="BM59074" s="138"/>
    </row>
    <row r="59075" spans="62:65" ht="13" thickBot="1">
      <c r="BJ59075" s="138"/>
      <c r="BK59075" s="138"/>
      <c r="BL59075" s="138"/>
      <c r="BM59075" s="138"/>
    </row>
    <row r="59076" spans="62:65" ht="13" thickBot="1">
      <c r="BJ59076" s="138"/>
      <c r="BK59076" s="138"/>
      <c r="BL59076" s="138"/>
      <c r="BM59076" s="138"/>
    </row>
    <row r="59077" spans="62:65" ht="13" thickBot="1">
      <c r="BJ59077" s="138"/>
      <c r="BK59077" s="138"/>
      <c r="BL59077" s="138"/>
      <c r="BM59077" s="138"/>
    </row>
    <row r="59078" spans="62:65" ht="13" thickBot="1">
      <c r="BJ59078" s="138"/>
      <c r="BK59078" s="138"/>
      <c r="BL59078" s="138"/>
      <c r="BM59078" s="138"/>
    </row>
    <row r="59079" spans="62:65" ht="13" thickBot="1">
      <c r="BJ59079" s="138"/>
      <c r="BK59079" s="138"/>
      <c r="BL59079" s="138"/>
      <c r="BM59079" s="138"/>
    </row>
    <row r="59080" spans="62:65" ht="13" thickBot="1">
      <c r="BJ59080" s="138"/>
      <c r="BK59080" s="138"/>
      <c r="BL59080" s="138"/>
      <c r="BM59080" s="138"/>
    </row>
    <row r="59081" spans="62:65" ht="13" thickBot="1">
      <c r="BJ59081" s="138"/>
      <c r="BK59081" s="138"/>
      <c r="BL59081" s="138"/>
      <c r="BM59081" s="138"/>
    </row>
    <row r="59082" spans="62:65" ht="13" thickBot="1">
      <c r="BJ59082" s="138"/>
      <c r="BK59082" s="138"/>
      <c r="BL59082" s="138"/>
      <c r="BM59082" s="138"/>
    </row>
    <row r="59083" spans="62:65" ht="13" thickBot="1">
      <c r="BJ59083" s="138"/>
      <c r="BK59083" s="138"/>
      <c r="BL59083" s="138"/>
      <c r="BM59083" s="138"/>
    </row>
    <row r="59084" spans="62:65" ht="13" thickBot="1">
      <c r="BJ59084" s="138"/>
      <c r="BK59084" s="138"/>
      <c r="BL59084" s="138"/>
      <c r="BM59084" s="138"/>
    </row>
    <row r="59085" spans="62:65" ht="13" thickBot="1">
      <c r="BJ59085" s="138"/>
      <c r="BK59085" s="138"/>
      <c r="BL59085" s="138"/>
      <c r="BM59085" s="138"/>
    </row>
    <row r="59086" spans="62:65" ht="13" thickBot="1">
      <c r="BJ59086" s="138"/>
      <c r="BK59086" s="138"/>
      <c r="BL59086" s="138"/>
      <c r="BM59086" s="138"/>
    </row>
    <row r="59087" spans="62:65" ht="13" thickBot="1">
      <c r="BJ59087" s="138"/>
      <c r="BK59087" s="138"/>
      <c r="BL59087" s="138"/>
      <c r="BM59087" s="138"/>
    </row>
    <row r="59088" spans="62:65" ht="13" thickBot="1">
      <c r="BJ59088" s="138"/>
      <c r="BK59088" s="138"/>
      <c r="BL59088" s="138"/>
      <c r="BM59088" s="138"/>
    </row>
    <row r="59089" spans="62:65" ht="13" thickBot="1">
      <c r="BJ59089" s="138"/>
      <c r="BK59089" s="138"/>
      <c r="BL59089" s="138"/>
      <c r="BM59089" s="138"/>
    </row>
    <row r="59090" spans="62:65" ht="13" thickBot="1">
      <c r="BJ59090" s="138"/>
      <c r="BK59090" s="138"/>
      <c r="BL59090" s="138"/>
      <c r="BM59090" s="138"/>
    </row>
    <row r="59091" spans="62:65" ht="13" thickBot="1">
      <c r="BJ59091" s="138"/>
      <c r="BK59091" s="138"/>
      <c r="BL59091" s="138"/>
      <c r="BM59091" s="138"/>
    </row>
    <row r="59092" spans="62:65" ht="13" thickBot="1">
      <c r="BJ59092" s="138"/>
      <c r="BK59092" s="138"/>
      <c r="BL59092" s="138"/>
      <c r="BM59092" s="138"/>
    </row>
    <row r="59093" spans="62:65" ht="13" thickBot="1">
      <c r="BJ59093" s="138"/>
      <c r="BK59093" s="138"/>
      <c r="BL59093" s="138"/>
      <c r="BM59093" s="138"/>
    </row>
    <row r="59094" spans="62:65" ht="13" thickBot="1">
      <c r="BJ59094" s="138"/>
      <c r="BK59094" s="138"/>
      <c r="BL59094" s="138"/>
      <c r="BM59094" s="138"/>
    </row>
    <row r="59095" spans="62:65" ht="13" thickBot="1">
      <c r="BJ59095" s="138"/>
      <c r="BK59095" s="138"/>
      <c r="BL59095" s="138"/>
      <c r="BM59095" s="138"/>
    </row>
    <row r="59096" spans="62:65" ht="13" thickBot="1">
      <c r="BJ59096" s="138"/>
      <c r="BK59096" s="138"/>
      <c r="BL59096" s="138"/>
      <c r="BM59096" s="138"/>
    </row>
    <row r="59097" spans="62:65" ht="13" thickBot="1">
      <c r="BJ59097" s="138"/>
      <c r="BK59097" s="138"/>
      <c r="BL59097" s="138"/>
      <c r="BM59097" s="138"/>
    </row>
    <row r="59098" spans="62:65" ht="13" thickBot="1">
      <c r="BJ59098" s="138"/>
      <c r="BK59098" s="138"/>
      <c r="BL59098" s="138"/>
      <c r="BM59098" s="138"/>
    </row>
    <row r="59099" spans="62:65" ht="13" thickBot="1">
      <c r="BJ59099" s="138"/>
      <c r="BK59099" s="138"/>
      <c r="BL59099" s="138"/>
      <c r="BM59099" s="138"/>
    </row>
    <row r="59100" spans="62:65" ht="13" thickBot="1">
      <c r="BJ59100" s="138"/>
      <c r="BK59100" s="138"/>
      <c r="BL59100" s="138"/>
      <c r="BM59100" s="138"/>
    </row>
    <row r="59101" spans="62:65" ht="13" thickBot="1">
      <c r="BJ59101" s="138"/>
      <c r="BK59101" s="138"/>
      <c r="BL59101" s="138"/>
      <c r="BM59101" s="138"/>
    </row>
    <row r="59102" spans="62:65" ht="13" thickBot="1">
      <c r="BJ59102" s="138"/>
      <c r="BK59102" s="138"/>
      <c r="BL59102" s="138"/>
      <c r="BM59102" s="138"/>
    </row>
    <row r="59103" spans="62:65" ht="13" thickBot="1">
      <c r="BJ59103" s="138"/>
      <c r="BK59103" s="138"/>
      <c r="BL59103" s="138"/>
      <c r="BM59103" s="138"/>
    </row>
    <row r="59104" spans="62:65" ht="13" thickBot="1">
      <c r="BJ59104" s="138"/>
      <c r="BK59104" s="138"/>
      <c r="BL59104" s="138"/>
      <c r="BM59104" s="138"/>
    </row>
    <row r="59105" spans="62:65" ht="13" thickBot="1">
      <c r="BJ59105" s="138"/>
      <c r="BK59105" s="138"/>
      <c r="BL59105" s="138"/>
      <c r="BM59105" s="138"/>
    </row>
    <row r="59106" spans="62:65" ht="13" thickBot="1">
      <c r="BJ59106" s="138"/>
      <c r="BK59106" s="138"/>
      <c r="BL59106" s="138"/>
      <c r="BM59106" s="138"/>
    </row>
    <row r="59107" spans="62:65" ht="13" thickBot="1">
      <c r="BJ59107" s="138"/>
      <c r="BK59107" s="138"/>
      <c r="BL59107" s="138"/>
      <c r="BM59107" s="138"/>
    </row>
    <row r="59108" spans="62:65" ht="13" thickBot="1">
      <c r="BJ59108" s="138"/>
      <c r="BK59108" s="138"/>
      <c r="BL59108" s="138"/>
      <c r="BM59108" s="138"/>
    </row>
    <row r="59109" spans="62:65" ht="13" thickBot="1">
      <c r="BJ59109" s="138"/>
      <c r="BK59109" s="138"/>
      <c r="BL59109" s="138"/>
      <c r="BM59109" s="138"/>
    </row>
    <row r="59110" spans="62:65" ht="13" thickBot="1">
      <c r="BJ59110" s="138"/>
      <c r="BK59110" s="138"/>
      <c r="BL59110" s="138"/>
      <c r="BM59110" s="138"/>
    </row>
    <row r="59111" spans="62:65" ht="13" thickBot="1">
      <c r="BJ59111" s="138"/>
      <c r="BK59111" s="138"/>
      <c r="BL59111" s="138"/>
      <c r="BM59111" s="138"/>
    </row>
    <row r="59112" spans="62:65" ht="13" thickBot="1">
      <c r="BJ59112" s="138"/>
      <c r="BK59112" s="138"/>
      <c r="BL59112" s="138"/>
      <c r="BM59112" s="138"/>
    </row>
    <row r="59113" spans="62:65" ht="13" thickBot="1">
      <c r="BJ59113" s="138"/>
      <c r="BK59113" s="138"/>
      <c r="BL59113" s="138"/>
      <c r="BM59113" s="138"/>
    </row>
    <row r="59114" spans="62:65" ht="13" thickBot="1">
      <c r="BJ59114" s="138"/>
      <c r="BK59114" s="138"/>
      <c r="BL59114" s="138"/>
      <c r="BM59114" s="138"/>
    </row>
    <row r="59115" spans="62:65" ht="13" thickBot="1">
      <c r="BJ59115" s="138"/>
      <c r="BK59115" s="138"/>
      <c r="BL59115" s="138"/>
      <c r="BM59115" s="138"/>
    </row>
    <row r="59116" spans="62:65" ht="13" thickBot="1">
      <c r="BJ59116" s="138"/>
      <c r="BK59116" s="138"/>
      <c r="BL59116" s="138"/>
      <c r="BM59116" s="138"/>
    </row>
    <row r="59117" spans="62:65" ht="13" thickBot="1">
      <c r="BJ59117" s="138"/>
      <c r="BK59117" s="138"/>
      <c r="BL59117" s="138"/>
      <c r="BM59117" s="138"/>
    </row>
    <row r="59118" spans="62:65" ht="13" thickBot="1">
      <c r="BJ59118" s="138"/>
      <c r="BK59118" s="138"/>
      <c r="BL59118" s="138"/>
      <c r="BM59118" s="138"/>
    </row>
    <row r="59119" spans="62:65" ht="13" thickBot="1">
      <c r="BJ59119" s="138"/>
      <c r="BK59119" s="138"/>
      <c r="BL59119" s="138"/>
      <c r="BM59119" s="138"/>
    </row>
    <row r="59120" spans="62:65" ht="13" thickBot="1">
      <c r="BJ59120" s="138"/>
      <c r="BK59120" s="138"/>
      <c r="BL59120" s="138"/>
      <c r="BM59120" s="138"/>
    </row>
    <row r="59121" spans="62:65" ht="13" thickBot="1">
      <c r="BJ59121" s="138"/>
      <c r="BK59121" s="138"/>
      <c r="BL59121" s="138"/>
      <c r="BM59121" s="138"/>
    </row>
    <row r="59122" spans="62:65" ht="13" thickBot="1">
      <c r="BJ59122" s="138"/>
      <c r="BK59122" s="138"/>
      <c r="BL59122" s="138"/>
      <c r="BM59122" s="138"/>
    </row>
    <row r="59123" spans="62:65" ht="13" thickBot="1">
      <c r="BJ59123" s="138"/>
      <c r="BK59123" s="138"/>
      <c r="BL59123" s="138"/>
      <c r="BM59123" s="138"/>
    </row>
    <row r="59124" spans="62:65" ht="13" thickBot="1">
      <c r="BJ59124" s="138"/>
      <c r="BK59124" s="138"/>
      <c r="BL59124" s="138"/>
      <c r="BM59124" s="138"/>
    </row>
    <row r="59125" spans="62:65" ht="13" thickBot="1">
      <c r="BJ59125" s="138"/>
      <c r="BK59125" s="138"/>
      <c r="BL59125" s="138"/>
      <c r="BM59125" s="138"/>
    </row>
    <row r="59126" spans="62:65" ht="13" thickBot="1">
      <c r="BJ59126" s="138"/>
      <c r="BK59126" s="138"/>
      <c r="BL59126" s="138"/>
      <c r="BM59126" s="138"/>
    </row>
    <row r="59127" spans="62:65" ht="13" thickBot="1">
      <c r="BJ59127" s="138"/>
      <c r="BK59127" s="138"/>
      <c r="BL59127" s="138"/>
      <c r="BM59127" s="138"/>
    </row>
    <row r="59128" spans="62:65" ht="13" thickBot="1">
      <c r="BJ59128" s="138"/>
      <c r="BK59128" s="138"/>
      <c r="BL59128" s="138"/>
      <c r="BM59128" s="138"/>
    </row>
    <row r="59129" spans="62:65" ht="13" thickBot="1">
      <c r="BJ59129" s="138"/>
      <c r="BK59129" s="138"/>
      <c r="BL59129" s="138"/>
      <c r="BM59129" s="138"/>
    </row>
    <row r="59130" spans="62:65" ht="13" thickBot="1">
      <c r="BJ59130" s="138"/>
      <c r="BK59130" s="138"/>
      <c r="BL59130" s="138"/>
      <c r="BM59130" s="138"/>
    </row>
    <row r="59131" spans="62:65" ht="13" thickBot="1">
      <c r="BJ59131" s="138"/>
      <c r="BK59131" s="138"/>
      <c r="BL59131" s="138"/>
      <c r="BM59131" s="138"/>
    </row>
    <row r="59132" spans="62:65" ht="13" thickBot="1">
      <c r="BJ59132" s="138"/>
      <c r="BK59132" s="138"/>
      <c r="BL59132" s="138"/>
      <c r="BM59132" s="138"/>
    </row>
    <row r="59133" spans="62:65" ht="13" thickBot="1">
      <c r="BJ59133" s="138"/>
      <c r="BK59133" s="138"/>
      <c r="BL59133" s="138"/>
      <c r="BM59133" s="138"/>
    </row>
    <row r="59134" spans="62:65" ht="13" thickBot="1">
      <c r="BJ59134" s="138"/>
      <c r="BK59134" s="138"/>
      <c r="BL59134" s="138"/>
      <c r="BM59134" s="138"/>
    </row>
    <row r="59135" spans="62:65" ht="13" thickBot="1">
      <c r="BJ59135" s="138"/>
      <c r="BK59135" s="138"/>
      <c r="BL59135" s="138"/>
      <c r="BM59135" s="138"/>
    </row>
    <row r="59136" spans="62:65" ht="13" thickBot="1">
      <c r="BJ59136" s="138"/>
      <c r="BK59136" s="138"/>
      <c r="BL59136" s="138"/>
      <c r="BM59136" s="138"/>
    </row>
    <row r="59137" spans="62:65" ht="13" thickBot="1">
      <c r="BJ59137" s="138"/>
      <c r="BK59137" s="138"/>
      <c r="BL59137" s="138"/>
      <c r="BM59137" s="138"/>
    </row>
    <row r="59138" spans="62:65" ht="13" thickBot="1">
      <c r="BJ59138" s="138"/>
      <c r="BK59138" s="138"/>
      <c r="BL59138" s="138"/>
      <c r="BM59138" s="138"/>
    </row>
    <row r="59139" spans="62:65" ht="13" thickBot="1">
      <c r="BJ59139" s="138"/>
      <c r="BK59139" s="138"/>
      <c r="BL59139" s="138"/>
      <c r="BM59139" s="138"/>
    </row>
    <row r="59140" spans="62:65" ht="13" thickBot="1">
      <c r="BJ59140" s="138"/>
      <c r="BK59140" s="138"/>
      <c r="BL59140" s="138"/>
      <c r="BM59140" s="138"/>
    </row>
    <row r="59141" spans="62:65" ht="13" thickBot="1">
      <c r="BJ59141" s="138"/>
      <c r="BK59141" s="138"/>
      <c r="BL59141" s="138"/>
      <c r="BM59141" s="138"/>
    </row>
    <row r="59142" spans="62:65" ht="13" thickBot="1">
      <c r="BJ59142" s="138"/>
      <c r="BK59142" s="138"/>
      <c r="BL59142" s="138"/>
      <c r="BM59142" s="138"/>
    </row>
    <row r="59143" spans="62:65" ht="13" thickBot="1">
      <c r="BJ59143" s="138"/>
      <c r="BK59143" s="138"/>
      <c r="BL59143" s="138"/>
      <c r="BM59143" s="138"/>
    </row>
    <row r="59144" spans="62:65" ht="13" thickBot="1">
      <c r="BJ59144" s="138"/>
      <c r="BK59144" s="138"/>
      <c r="BL59144" s="138"/>
      <c r="BM59144" s="138"/>
    </row>
    <row r="59145" spans="62:65" ht="13" thickBot="1">
      <c r="BJ59145" s="138"/>
      <c r="BK59145" s="138"/>
      <c r="BL59145" s="138"/>
      <c r="BM59145" s="138"/>
    </row>
    <row r="59146" spans="62:65" ht="13" thickBot="1">
      <c r="BJ59146" s="138"/>
      <c r="BK59146" s="138"/>
      <c r="BL59146" s="138"/>
      <c r="BM59146" s="138"/>
    </row>
    <row r="59147" spans="62:65" ht="13" thickBot="1">
      <c r="BJ59147" s="138"/>
      <c r="BK59147" s="138"/>
      <c r="BL59147" s="138"/>
      <c r="BM59147" s="138"/>
    </row>
    <row r="59148" spans="62:65" ht="13" thickBot="1">
      <c r="BJ59148" s="138"/>
      <c r="BK59148" s="138"/>
      <c r="BL59148" s="138"/>
      <c r="BM59148" s="138"/>
    </row>
    <row r="59149" spans="62:65" ht="13" thickBot="1">
      <c r="BJ59149" s="138"/>
      <c r="BK59149" s="138"/>
      <c r="BL59149" s="138"/>
      <c r="BM59149" s="138"/>
    </row>
    <row r="59150" spans="62:65" ht="13" thickBot="1">
      <c r="BJ59150" s="138"/>
      <c r="BK59150" s="138"/>
      <c r="BL59150" s="138"/>
      <c r="BM59150" s="138"/>
    </row>
    <row r="59151" spans="62:65" ht="13" thickBot="1">
      <c r="BJ59151" s="138"/>
      <c r="BK59151" s="138"/>
      <c r="BL59151" s="138"/>
      <c r="BM59151" s="138"/>
    </row>
    <row r="59152" spans="62:65" ht="13" thickBot="1">
      <c r="BJ59152" s="138"/>
      <c r="BK59152" s="138"/>
      <c r="BL59152" s="138"/>
      <c r="BM59152" s="138"/>
    </row>
    <row r="59153" spans="62:65" ht="13" thickBot="1">
      <c r="BJ59153" s="138"/>
      <c r="BK59153" s="138"/>
      <c r="BL59153" s="138"/>
      <c r="BM59153" s="138"/>
    </row>
    <row r="59154" spans="62:65" ht="13" thickBot="1">
      <c r="BJ59154" s="138"/>
      <c r="BK59154" s="138"/>
      <c r="BL59154" s="138"/>
      <c r="BM59154" s="138"/>
    </row>
    <row r="59155" spans="62:65" ht="13" thickBot="1">
      <c r="BJ59155" s="138"/>
      <c r="BK59155" s="138"/>
      <c r="BL59155" s="138"/>
      <c r="BM59155" s="138"/>
    </row>
    <row r="59156" spans="62:65" ht="13" thickBot="1">
      <c r="BJ59156" s="138"/>
      <c r="BK59156" s="138"/>
      <c r="BL59156" s="138"/>
      <c r="BM59156" s="138"/>
    </row>
    <row r="59157" spans="62:65" ht="13" thickBot="1">
      <c r="BJ59157" s="138"/>
      <c r="BK59157" s="138"/>
      <c r="BL59157" s="138"/>
      <c r="BM59157" s="138"/>
    </row>
    <row r="59158" spans="62:65" ht="13" thickBot="1">
      <c r="BJ59158" s="138"/>
      <c r="BK59158" s="138"/>
      <c r="BL59158" s="138"/>
      <c r="BM59158" s="138"/>
    </row>
    <row r="59159" spans="62:65" ht="13" thickBot="1">
      <c r="BJ59159" s="138"/>
      <c r="BK59159" s="138"/>
      <c r="BL59159" s="138"/>
      <c r="BM59159" s="138"/>
    </row>
    <row r="59160" spans="62:65" ht="13" thickBot="1">
      <c r="BJ59160" s="138"/>
      <c r="BK59160" s="138"/>
      <c r="BL59160" s="138"/>
      <c r="BM59160" s="138"/>
    </row>
    <row r="59161" spans="62:65" ht="13" thickBot="1">
      <c r="BJ59161" s="138"/>
      <c r="BK59161" s="138"/>
      <c r="BL59161" s="138"/>
      <c r="BM59161" s="138"/>
    </row>
    <row r="59162" spans="62:65" ht="13" thickBot="1">
      <c r="BJ59162" s="138"/>
      <c r="BK59162" s="138"/>
      <c r="BL59162" s="138"/>
      <c r="BM59162" s="138"/>
    </row>
    <row r="59163" spans="62:65" ht="13" thickBot="1">
      <c r="BJ59163" s="138"/>
      <c r="BK59163" s="138"/>
      <c r="BL59163" s="138"/>
      <c r="BM59163" s="138"/>
    </row>
    <row r="59164" spans="62:65" ht="13" thickBot="1">
      <c r="BJ59164" s="138"/>
      <c r="BK59164" s="138"/>
      <c r="BL59164" s="138"/>
      <c r="BM59164" s="138"/>
    </row>
    <row r="59165" spans="62:65" ht="13" thickBot="1">
      <c r="BJ59165" s="138"/>
      <c r="BK59165" s="138"/>
      <c r="BL59165" s="138"/>
      <c r="BM59165" s="138"/>
    </row>
    <row r="59166" spans="62:65" ht="13" thickBot="1">
      <c r="BJ59166" s="138"/>
      <c r="BK59166" s="138"/>
      <c r="BL59166" s="138"/>
      <c r="BM59166" s="138"/>
    </row>
    <row r="59167" spans="62:65" ht="13" thickBot="1">
      <c r="BJ59167" s="138"/>
      <c r="BK59167" s="138"/>
      <c r="BL59167" s="138"/>
      <c r="BM59167" s="138"/>
    </row>
    <row r="59168" spans="62:65" ht="13" thickBot="1">
      <c r="BJ59168" s="138"/>
      <c r="BK59168" s="138"/>
      <c r="BL59168" s="138"/>
      <c r="BM59168" s="138"/>
    </row>
    <row r="59169" spans="62:65" ht="13" thickBot="1">
      <c r="BJ59169" s="138"/>
      <c r="BK59169" s="138"/>
      <c r="BL59169" s="138"/>
      <c r="BM59169" s="138"/>
    </row>
    <row r="59170" spans="62:65" ht="13" thickBot="1">
      <c r="BJ59170" s="138"/>
      <c r="BK59170" s="138"/>
      <c r="BL59170" s="138"/>
      <c r="BM59170" s="138"/>
    </row>
    <row r="59171" spans="62:65" ht="13" thickBot="1">
      <c r="BJ59171" s="138"/>
      <c r="BK59171" s="138"/>
      <c r="BL59171" s="138"/>
      <c r="BM59171" s="138"/>
    </row>
    <row r="59172" spans="62:65" ht="13" thickBot="1">
      <c r="BJ59172" s="138"/>
      <c r="BK59172" s="138"/>
      <c r="BL59172" s="138"/>
      <c r="BM59172" s="138"/>
    </row>
    <row r="59173" spans="62:65" ht="13" thickBot="1">
      <c r="BJ59173" s="138"/>
      <c r="BK59173" s="138"/>
      <c r="BL59173" s="138"/>
      <c r="BM59173" s="138"/>
    </row>
    <row r="59174" spans="62:65" ht="13" thickBot="1">
      <c r="BJ59174" s="138"/>
      <c r="BK59174" s="138"/>
      <c r="BL59174" s="138"/>
      <c r="BM59174" s="138"/>
    </row>
    <row r="59175" spans="62:65" ht="13" thickBot="1">
      <c r="BJ59175" s="138"/>
      <c r="BK59175" s="138"/>
      <c r="BL59175" s="138"/>
      <c r="BM59175" s="138"/>
    </row>
    <row r="59176" spans="62:65" ht="13" thickBot="1">
      <c r="BJ59176" s="138"/>
      <c r="BK59176" s="138"/>
      <c r="BL59176" s="138"/>
      <c r="BM59176" s="138"/>
    </row>
    <row r="59177" spans="62:65" ht="13" thickBot="1">
      <c r="BJ59177" s="138"/>
      <c r="BK59177" s="138"/>
      <c r="BL59177" s="138"/>
      <c r="BM59177" s="138"/>
    </row>
    <row r="59178" spans="62:65" ht="13" thickBot="1">
      <c r="BJ59178" s="138"/>
      <c r="BK59178" s="138"/>
      <c r="BL59178" s="138"/>
      <c r="BM59178" s="138"/>
    </row>
    <row r="59179" spans="62:65" ht="13" thickBot="1">
      <c r="BJ59179" s="138"/>
      <c r="BK59179" s="138"/>
      <c r="BL59179" s="138"/>
      <c r="BM59179" s="138"/>
    </row>
    <row r="59180" spans="62:65" ht="13" thickBot="1">
      <c r="BJ59180" s="138"/>
      <c r="BK59180" s="138"/>
      <c r="BL59180" s="138"/>
      <c r="BM59180" s="138"/>
    </row>
    <row r="59181" spans="62:65" ht="13" thickBot="1">
      <c r="BJ59181" s="138"/>
      <c r="BK59181" s="138"/>
      <c r="BL59181" s="138"/>
      <c r="BM59181" s="138"/>
    </row>
    <row r="59182" spans="62:65" ht="13" thickBot="1">
      <c r="BJ59182" s="138"/>
      <c r="BK59182" s="138"/>
      <c r="BL59182" s="138"/>
      <c r="BM59182" s="138"/>
    </row>
    <row r="59183" spans="62:65" ht="13" thickBot="1">
      <c r="BJ59183" s="138"/>
      <c r="BK59183" s="138"/>
      <c r="BL59183" s="138"/>
      <c r="BM59183" s="138"/>
    </row>
    <row r="59184" spans="62:65" ht="13" thickBot="1">
      <c r="BJ59184" s="138"/>
      <c r="BK59184" s="138"/>
      <c r="BL59184" s="138"/>
      <c r="BM59184" s="138"/>
    </row>
    <row r="59185" spans="62:65" ht="13" thickBot="1">
      <c r="BJ59185" s="138"/>
      <c r="BK59185" s="138"/>
      <c r="BL59185" s="138"/>
      <c r="BM59185" s="138"/>
    </row>
    <row r="59186" spans="62:65" ht="13" thickBot="1">
      <c r="BJ59186" s="138"/>
      <c r="BK59186" s="138"/>
      <c r="BL59186" s="138"/>
      <c r="BM59186" s="138"/>
    </row>
    <row r="59187" spans="62:65" ht="13" thickBot="1">
      <c r="BJ59187" s="138"/>
      <c r="BK59187" s="138"/>
      <c r="BL59187" s="138"/>
      <c r="BM59187" s="138"/>
    </row>
    <row r="59188" spans="62:65" ht="13" thickBot="1">
      <c r="BJ59188" s="138"/>
      <c r="BK59188" s="138"/>
      <c r="BL59188" s="138"/>
      <c r="BM59188" s="138"/>
    </row>
    <row r="59189" spans="62:65" ht="13" thickBot="1">
      <c r="BJ59189" s="138"/>
      <c r="BK59189" s="138"/>
      <c r="BL59189" s="138"/>
      <c r="BM59189" s="138"/>
    </row>
    <row r="59190" spans="62:65" ht="13" thickBot="1">
      <c r="BJ59190" s="138"/>
      <c r="BK59190" s="138"/>
      <c r="BL59190" s="138"/>
      <c r="BM59190" s="138"/>
    </row>
    <row r="59191" spans="62:65" ht="13" thickBot="1">
      <c r="BJ59191" s="138"/>
      <c r="BK59191" s="138"/>
      <c r="BL59191" s="138"/>
      <c r="BM59191" s="138"/>
    </row>
    <row r="59192" spans="62:65" ht="13" thickBot="1">
      <c r="BJ59192" s="138"/>
      <c r="BK59192" s="138"/>
      <c r="BL59192" s="138"/>
      <c r="BM59192" s="138"/>
    </row>
    <row r="59193" spans="62:65" ht="13" thickBot="1">
      <c r="BJ59193" s="138"/>
      <c r="BK59193" s="138"/>
      <c r="BL59193" s="138"/>
      <c r="BM59193" s="138"/>
    </row>
    <row r="59194" spans="62:65" ht="13" thickBot="1">
      <c r="BJ59194" s="138"/>
      <c r="BK59194" s="138"/>
      <c r="BL59194" s="138"/>
      <c r="BM59194" s="138"/>
    </row>
    <row r="59195" spans="62:65" ht="13" thickBot="1">
      <c r="BJ59195" s="138"/>
      <c r="BK59195" s="138"/>
      <c r="BL59195" s="138"/>
      <c r="BM59195" s="138"/>
    </row>
    <row r="59196" spans="62:65" ht="13" thickBot="1">
      <c r="BJ59196" s="138"/>
      <c r="BK59196" s="138"/>
      <c r="BL59196" s="138"/>
      <c r="BM59196" s="138"/>
    </row>
    <row r="59197" spans="62:65" ht="13" thickBot="1">
      <c r="BJ59197" s="138"/>
      <c r="BK59197" s="138"/>
      <c r="BL59197" s="138"/>
      <c r="BM59197" s="138"/>
    </row>
    <row r="59198" spans="62:65" ht="13" thickBot="1">
      <c r="BJ59198" s="138"/>
      <c r="BK59198" s="138"/>
      <c r="BL59198" s="138"/>
      <c r="BM59198" s="138"/>
    </row>
    <row r="59199" spans="62:65" ht="13" thickBot="1">
      <c r="BJ59199" s="138"/>
      <c r="BK59199" s="138"/>
      <c r="BL59199" s="138"/>
      <c r="BM59199" s="138"/>
    </row>
    <row r="59200" spans="62:65" ht="13" thickBot="1">
      <c r="BJ59200" s="138"/>
      <c r="BK59200" s="138"/>
      <c r="BL59200" s="138"/>
      <c r="BM59200" s="138"/>
    </row>
    <row r="59201" spans="62:65" ht="13" thickBot="1">
      <c r="BJ59201" s="138"/>
      <c r="BK59201" s="138"/>
      <c r="BL59201" s="138"/>
      <c r="BM59201" s="138"/>
    </row>
    <row r="59202" spans="62:65" ht="13" thickBot="1">
      <c r="BJ59202" s="138"/>
      <c r="BK59202" s="138"/>
      <c r="BL59202" s="138"/>
      <c r="BM59202" s="138"/>
    </row>
    <row r="59203" spans="62:65" ht="13" thickBot="1">
      <c r="BJ59203" s="138"/>
      <c r="BK59203" s="138"/>
      <c r="BL59203" s="138"/>
      <c r="BM59203" s="138"/>
    </row>
    <row r="59204" spans="62:65" ht="13" thickBot="1">
      <c r="BJ59204" s="138"/>
      <c r="BK59204" s="138"/>
      <c r="BL59204" s="138"/>
      <c r="BM59204" s="138"/>
    </row>
    <row r="59205" spans="62:65" ht="13" thickBot="1">
      <c r="BJ59205" s="138"/>
      <c r="BK59205" s="138"/>
      <c r="BL59205" s="138"/>
      <c r="BM59205" s="138"/>
    </row>
    <row r="59206" spans="62:65" ht="13" thickBot="1">
      <c r="BJ59206" s="138"/>
      <c r="BK59206" s="138"/>
      <c r="BL59206" s="138"/>
      <c r="BM59206" s="138"/>
    </row>
    <row r="59207" spans="62:65" ht="13" thickBot="1">
      <c r="BJ59207" s="138"/>
      <c r="BK59207" s="138"/>
      <c r="BL59207" s="138"/>
      <c r="BM59207" s="138"/>
    </row>
    <row r="59208" spans="62:65" ht="13" thickBot="1">
      <c r="BJ59208" s="138"/>
      <c r="BK59208" s="138"/>
      <c r="BL59208" s="138"/>
      <c r="BM59208" s="138"/>
    </row>
    <row r="59209" spans="62:65" ht="13" thickBot="1">
      <c r="BJ59209" s="138"/>
      <c r="BK59209" s="138"/>
      <c r="BL59209" s="138"/>
      <c r="BM59209" s="138"/>
    </row>
    <row r="59210" spans="62:65" ht="13" thickBot="1">
      <c r="BJ59210" s="138"/>
      <c r="BK59210" s="138"/>
      <c r="BL59210" s="138"/>
      <c r="BM59210" s="138"/>
    </row>
    <row r="59211" spans="62:65" ht="13" thickBot="1">
      <c r="BJ59211" s="138"/>
      <c r="BK59211" s="138"/>
      <c r="BL59211" s="138"/>
      <c r="BM59211" s="138"/>
    </row>
    <row r="59212" spans="62:65" ht="13" thickBot="1">
      <c r="BJ59212" s="138"/>
      <c r="BK59212" s="138"/>
      <c r="BL59212" s="138"/>
      <c r="BM59212" s="138"/>
    </row>
    <row r="59213" spans="62:65" ht="13" thickBot="1">
      <c r="BJ59213" s="138"/>
      <c r="BK59213" s="138"/>
      <c r="BL59213" s="138"/>
      <c r="BM59213" s="138"/>
    </row>
    <row r="59214" spans="62:65" ht="13" thickBot="1">
      <c r="BJ59214" s="138"/>
      <c r="BK59214" s="138"/>
      <c r="BL59214" s="138"/>
      <c r="BM59214" s="138"/>
    </row>
    <row r="59215" spans="62:65" ht="13" thickBot="1">
      <c r="BJ59215" s="138"/>
      <c r="BK59215" s="138"/>
      <c r="BL59215" s="138"/>
      <c r="BM59215" s="138"/>
    </row>
    <row r="59216" spans="62:65" ht="13" thickBot="1">
      <c r="BJ59216" s="138"/>
      <c r="BK59216" s="138"/>
      <c r="BL59216" s="138"/>
      <c r="BM59216" s="138"/>
    </row>
    <row r="59217" spans="62:65" ht="13" thickBot="1">
      <c r="BJ59217" s="138"/>
      <c r="BK59217" s="138"/>
      <c r="BL59217" s="138"/>
      <c r="BM59217" s="138"/>
    </row>
    <row r="59218" spans="62:65" ht="13" thickBot="1">
      <c r="BJ59218" s="138"/>
      <c r="BK59218" s="138"/>
      <c r="BL59218" s="138"/>
      <c r="BM59218" s="138"/>
    </row>
    <row r="59219" spans="62:65" ht="13" thickBot="1">
      <c r="BJ59219" s="138"/>
      <c r="BK59219" s="138"/>
      <c r="BL59219" s="138"/>
      <c r="BM59219" s="138"/>
    </row>
    <row r="59220" spans="62:65" ht="13" thickBot="1">
      <c r="BJ59220" s="138"/>
      <c r="BK59220" s="138"/>
      <c r="BL59220" s="138"/>
      <c r="BM59220" s="138"/>
    </row>
    <row r="59221" spans="62:65" ht="13" thickBot="1">
      <c r="BJ59221" s="138"/>
      <c r="BK59221" s="138"/>
      <c r="BL59221" s="138"/>
      <c r="BM59221" s="138"/>
    </row>
    <row r="59222" spans="62:65" ht="13" thickBot="1">
      <c r="BJ59222" s="138"/>
      <c r="BK59222" s="138"/>
      <c r="BL59222" s="138"/>
      <c r="BM59222" s="138"/>
    </row>
    <row r="59223" spans="62:65" ht="13" thickBot="1">
      <c r="BJ59223" s="138"/>
      <c r="BK59223" s="138"/>
      <c r="BL59223" s="138"/>
      <c r="BM59223" s="138"/>
    </row>
    <row r="59224" spans="62:65" ht="13" thickBot="1">
      <c r="BJ59224" s="138"/>
      <c r="BK59224" s="138"/>
      <c r="BL59224" s="138"/>
      <c r="BM59224" s="138"/>
    </row>
    <row r="59225" spans="62:65" ht="13" thickBot="1">
      <c r="BJ59225" s="138"/>
      <c r="BK59225" s="138"/>
      <c r="BL59225" s="138"/>
      <c r="BM59225" s="138"/>
    </row>
    <row r="59226" spans="62:65" ht="13" thickBot="1">
      <c r="BJ59226" s="138"/>
      <c r="BK59226" s="138"/>
      <c r="BL59226" s="138"/>
      <c r="BM59226" s="138"/>
    </row>
    <row r="59227" spans="62:65" ht="13" thickBot="1">
      <c r="BJ59227" s="138"/>
      <c r="BK59227" s="138"/>
      <c r="BL59227" s="138"/>
      <c r="BM59227" s="138"/>
    </row>
    <row r="59228" spans="62:65" ht="13" thickBot="1">
      <c r="BJ59228" s="138"/>
      <c r="BK59228" s="138"/>
      <c r="BL59228" s="138"/>
      <c r="BM59228" s="138"/>
    </row>
    <row r="59229" spans="62:65" ht="13" thickBot="1">
      <c r="BJ59229" s="138"/>
      <c r="BK59229" s="138"/>
      <c r="BL59229" s="138"/>
      <c r="BM59229" s="138"/>
    </row>
    <row r="59230" spans="62:65" ht="13" thickBot="1">
      <c r="BJ59230" s="138"/>
      <c r="BK59230" s="138"/>
      <c r="BL59230" s="138"/>
      <c r="BM59230" s="138"/>
    </row>
    <row r="59231" spans="62:65" ht="13" thickBot="1">
      <c r="BJ59231" s="138"/>
      <c r="BK59231" s="138"/>
      <c r="BL59231" s="138"/>
      <c r="BM59231" s="138"/>
    </row>
    <row r="59232" spans="62:65" ht="13" thickBot="1">
      <c r="BJ59232" s="138"/>
      <c r="BK59232" s="138"/>
      <c r="BL59232" s="138"/>
      <c r="BM59232" s="138"/>
    </row>
    <row r="59233" spans="62:65" ht="13" thickBot="1">
      <c r="BJ59233" s="138"/>
      <c r="BK59233" s="138"/>
      <c r="BL59233" s="138"/>
      <c r="BM59233" s="138"/>
    </row>
    <row r="59234" spans="62:65" ht="13" thickBot="1">
      <c r="BJ59234" s="138"/>
      <c r="BK59234" s="138"/>
      <c r="BL59234" s="138"/>
      <c r="BM59234" s="138"/>
    </row>
    <row r="59235" spans="62:65" ht="13" thickBot="1">
      <c r="BJ59235" s="138"/>
      <c r="BK59235" s="138"/>
      <c r="BL59235" s="138"/>
      <c r="BM59235" s="138"/>
    </row>
    <row r="59236" spans="62:65" ht="13" thickBot="1">
      <c r="BJ59236" s="138"/>
      <c r="BK59236" s="138"/>
      <c r="BL59236" s="138"/>
      <c r="BM59236" s="138"/>
    </row>
    <row r="59237" spans="62:65" ht="13" thickBot="1">
      <c r="BJ59237" s="138"/>
      <c r="BK59237" s="138"/>
      <c r="BL59237" s="138"/>
      <c r="BM59237" s="138"/>
    </row>
    <row r="59238" spans="62:65" ht="13" thickBot="1">
      <c r="BJ59238" s="138"/>
      <c r="BK59238" s="138"/>
      <c r="BL59238" s="138"/>
      <c r="BM59238" s="138"/>
    </row>
    <row r="59239" spans="62:65" ht="13" thickBot="1">
      <c r="BJ59239" s="138"/>
      <c r="BK59239" s="138"/>
      <c r="BL59239" s="138"/>
      <c r="BM59239" s="138"/>
    </row>
    <row r="59240" spans="62:65" ht="13" thickBot="1">
      <c r="BJ59240" s="138"/>
      <c r="BK59240" s="138"/>
      <c r="BL59240" s="138"/>
      <c r="BM59240" s="138"/>
    </row>
    <row r="59241" spans="62:65" ht="13" thickBot="1">
      <c r="BJ59241" s="138"/>
      <c r="BK59241" s="138"/>
      <c r="BL59241" s="138"/>
      <c r="BM59241" s="138"/>
    </row>
    <row r="59242" spans="62:65" ht="13" thickBot="1">
      <c r="BJ59242" s="138"/>
      <c r="BK59242" s="138"/>
      <c r="BL59242" s="138"/>
      <c r="BM59242" s="138"/>
    </row>
    <row r="59243" spans="62:65" ht="13" thickBot="1">
      <c r="BJ59243" s="138"/>
      <c r="BK59243" s="138"/>
      <c r="BL59243" s="138"/>
      <c r="BM59243" s="138"/>
    </row>
    <row r="59244" spans="62:65" ht="13" thickBot="1">
      <c r="BJ59244" s="138"/>
      <c r="BK59244" s="138"/>
      <c r="BL59244" s="138"/>
      <c r="BM59244" s="138"/>
    </row>
    <row r="59245" spans="62:65" ht="13" thickBot="1">
      <c r="BJ59245" s="138"/>
      <c r="BK59245" s="138"/>
      <c r="BL59245" s="138"/>
      <c r="BM59245" s="138"/>
    </row>
    <row r="59246" spans="62:65" ht="13" thickBot="1">
      <c r="BJ59246" s="138"/>
      <c r="BK59246" s="138"/>
      <c r="BL59246" s="138"/>
      <c r="BM59246" s="138"/>
    </row>
    <row r="59247" spans="62:65" ht="13" thickBot="1">
      <c r="BJ59247" s="138"/>
      <c r="BK59247" s="138"/>
      <c r="BL59247" s="138"/>
      <c r="BM59247" s="138"/>
    </row>
    <row r="59248" spans="62:65" ht="13" thickBot="1">
      <c r="BJ59248" s="138"/>
      <c r="BK59248" s="138"/>
      <c r="BL59248" s="138"/>
      <c r="BM59248" s="138"/>
    </row>
    <row r="59249" spans="62:65" ht="13" thickBot="1">
      <c r="BJ59249" s="138"/>
      <c r="BK59249" s="138"/>
      <c r="BL59249" s="138"/>
      <c r="BM59249" s="138"/>
    </row>
    <row r="59250" spans="62:65" ht="13" thickBot="1">
      <c r="BJ59250" s="138"/>
      <c r="BK59250" s="138"/>
      <c r="BL59250" s="138"/>
      <c r="BM59250" s="138"/>
    </row>
    <row r="59251" spans="62:65" ht="13" thickBot="1">
      <c r="BJ59251" s="138"/>
      <c r="BK59251" s="138"/>
      <c r="BL59251" s="138"/>
      <c r="BM59251" s="138"/>
    </row>
    <row r="59252" spans="62:65" ht="13" thickBot="1">
      <c r="BJ59252" s="138"/>
      <c r="BK59252" s="138"/>
      <c r="BL59252" s="138"/>
      <c r="BM59252" s="138"/>
    </row>
    <row r="59253" spans="62:65" ht="13" thickBot="1">
      <c r="BJ59253" s="138"/>
      <c r="BK59253" s="138"/>
      <c r="BL59253" s="138"/>
      <c r="BM59253" s="138"/>
    </row>
    <row r="59254" spans="62:65" ht="13" thickBot="1">
      <c r="BJ59254" s="138"/>
      <c r="BK59254" s="138"/>
      <c r="BL59254" s="138"/>
      <c r="BM59254" s="138"/>
    </row>
    <row r="59255" spans="62:65" ht="13" thickBot="1">
      <c r="BJ59255" s="138"/>
      <c r="BK59255" s="138"/>
      <c r="BL59255" s="138"/>
      <c r="BM59255" s="138"/>
    </row>
    <row r="59256" spans="62:65" ht="13" thickBot="1">
      <c r="BJ59256" s="138"/>
      <c r="BK59256" s="138"/>
      <c r="BL59256" s="138"/>
      <c r="BM59256" s="138"/>
    </row>
    <row r="59257" spans="62:65" ht="13" thickBot="1">
      <c r="BJ59257" s="138"/>
      <c r="BK59257" s="138"/>
      <c r="BL59257" s="138"/>
      <c r="BM59257" s="138"/>
    </row>
    <row r="59258" spans="62:65" ht="13" thickBot="1">
      <c r="BJ59258" s="138"/>
      <c r="BK59258" s="138"/>
      <c r="BL59258" s="138"/>
      <c r="BM59258" s="138"/>
    </row>
    <row r="59259" spans="62:65" ht="13" thickBot="1">
      <c r="BJ59259" s="138"/>
      <c r="BK59259" s="138"/>
      <c r="BL59259" s="138"/>
      <c r="BM59259" s="138"/>
    </row>
    <row r="59260" spans="62:65" ht="13" thickBot="1">
      <c r="BJ59260" s="138"/>
      <c r="BK59260" s="138"/>
      <c r="BL59260" s="138"/>
      <c r="BM59260" s="138"/>
    </row>
    <row r="59261" spans="62:65" ht="13" thickBot="1">
      <c r="BJ59261" s="138"/>
      <c r="BK59261" s="138"/>
      <c r="BL59261" s="138"/>
      <c r="BM59261" s="138"/>
    </row>
    <row r="59262" spans="62:65" ht="13" thickBot="1">
      <c r="BJ59262" s="138"/>
      <c r="BK59262" s="138"/>
      <c r="BL59262" s="138"/>
      <c r="BM59262" s="138"/>
    </row>
    <row r="59263" spans="62:65" ht="13" thickBot="1">
      <c r="BJ59263" s="138"/>
      <c r="BK59263" s="138"/>
      <c r="BL59263" s="138"/>
      <c r="BM59263" s="138"/>
    </row>
    <row r="59264" spans="62:65" ht="13" thickBot="1">
      <c r="BJ59264" s="138"/>
      <c r="BK59264" s="138"/>
      <c r="BL59264" s="138"/>
      <c r="BM59264" s="138"/>
    </row>
    <row r="59265" spans="62:65" ht="13" thickBot="1">
      <c r="BJ59265" s="138"/>
      <c r="BK59265" s="138"/>
      <c r="BL59265" s="138"/>
      <c r="BM59265" s="138"/>
    </row>
    <row r="59266" spans="62:65" ht="13" thickBot="1">
      <c r="BJ59266" s="138"/>
      <c r="BK59266" s="138"/>
      <c r="BL59266" s="138"/>
      <c r="BM59266" s="138"/>
    </row>
    <row r="59267" spans="62:65" ht="13" thickBot="1">
      <c r="BJ59267" s="138"/>
      <c r="BK59267" s="138"/>
      <c r="BL59267" s="138"/>
      <c r="BM59267" s="138"/>
    </row>
    <row r="59268" spans="62:65" ht="13" thickBot="1">
      <c r="BJ59268" s="138"/>
      <c r="BK59268" s="138"/>
      <c r="BL59268" s="138"/>
      <c r="BM59268" s="138"/>
    </row>
    <row r="59269" spans="62:65" ht="13" thickBot="1">
      <c r="BJ59269" s="138"/>
      <c r="BK59269" s="138"/>
      <c r="BL59269" s="138"/>
      <c r="BM59269" s="138"/>
    </row>
    <row r="59270" spans="62:65" ht="13" thickBot="1">
      <c r="BJ59270" s="138"/>
      <c r="BK59270" s="138"/>
      <c r="BL59270" s="138"/>
      <c r="BM59270" s="138"/>
    </row>
    <row r="59271" spans="62:65" ht="13" thickBot="1">
      <c r="BJ59271" s="138"/>
      <c r="BK59271" s="138"/>
      <c r="BL59271" s="138"/>
      <c r="BM59271" s="138"/>
    </row>
    <row r="59272" spans="62:65" ht="13" thickBot="1">
      <c r="BJ59272" s="138"/>
      <c r="BK59272" s="138"/>
      <c r="BL59272" s="138"/>
      <c r="BM59272" s="138"/>
    </row>
    <row r="59273" spans="62:65" ht="13" thickBot="1">
      <c r="BJ59273" s="138"/>
      <c r="BK59273" s="138"/>
      <c r="BL59273" s="138"/>
      <c r="BM59273" s="138"/>
    </row>
    <row r="59274" spans="62:65" ht="13" thickBot="1">
      <c r="BJ59274" s="138"/>
      <c r="BK59274" s="138"/>
      <c r="BL59274" s="138"/>
      <c r="BM59274" s="138"/>
    </row>
    <row r="59275" spans="62:65" ht="13" thickBot="1">
      <c r="BJ59275" s="138"/>
      <c r="BK59275" s="138"/>
      <c r="BL59275" s="138"/>
      <c r="BM59275" s="138"/>
    </row>
    <row r="59276" spans="62:65" ht="13" thickBot="1">
      <c r="BJ59276" s="138"/>
      <c r="BK59276" s="138"/>
      <c r="BL59276" s="138"/>
      <c r="BM59276" s="138"/>
    </row>
    <row r="59277" spans="62:65" ht="13" thickBot="1">
      <c r="BJ59277" s="138"/>
      <c r="BK59277" s="138"/>
      <c r="BL59277" s="138"/>
      <c r="BM59277" s="138"/>
    </row>
    <row r="59278" spans="62:65" ht="13" thickBot="1">
      <c r="BJ59278" s="138"/>
      <c r="BK59278" s="138"/>
      <c r="BL59278" s="138"/>
      <c r="BM59278" s="138"/>
    </row>
    <row r="59279" spans="62:65" ht="13" thickBot="1">
      <c r="BJ59279" s="138"/>
      <c r="BK59279" s="138"/>
      <c r="BL59279" s="138"/>
      <c r="BM59279" s="138"/>
    </row>
    <row r="59280" spans="62:65" ht="13" thickBot="1">
      <c r="BJ59280" s="138"/>
      <c r="BK59280" s="138"/>
      <c r="BL59280" s="138"/>
      <c r="BM59280" s="138"/>
    </row>
    <row r="59281" spans="62:65" ht="13" thickBot="1">
      <c r="BJ59281" s="138"/>
      <c r="BK59281" s="138"/>
      <c r="BL59281" s="138"/>
      <c r="BM59281" s="138"/>
    </row>
    <row r="59282" spans="62:65" ht="13" thickBot="1">
      <c r="BJ59282" s="138"/>
      <c r="BK59282" s="138"/>
      <c r="BL59282" s="138"/>
      <c r="BM59282" s="138"/>
    </row>
    <row r="59283" spans="62:65" ht="13" thickBot="1">
      <c r="BJ59283" s="138"/>
      <c r="BK59283" s="138"/>
      <c r="BL59283" s="138"/>
      <c r="BM59283" s="138"/>
    </row>
    <row r="59284" spans="62:65" ht="13" thickBot="1">
      <c r="BJ59284" s="138"/>
      <c r="BK59284" s="138"/>
      <c r="BL59284" s="138"/>
      <c r="BM59284" s="138"/>
    </row>
    <row r="59285" spans="62:65" ht="13" thickBot="1">
      <c r="BJ59285" s="138"/>
      <c r="BK59285" s="138"/>
      <c r="BL59285" s="138"/>
      <c r="BM59285" s="138"/>
    </row>
    <row r="59286" spans="62:65" ht="13" thickBot="1">
      <c r="BJ59286" s="138"/>
      <c r="BK59286" s="138"/>
      <c r="BL59286" s="138"/>
      <c r="BM59286" s="138"/>
    </row>
    <row r="59287" spans="62:65" ht="13" thickBot="1">
      <c r="BJ59287" s="138"/>
      <c r="BK59287" s="138"/>
      <c r="BL59287" s="138"/>
      <c r="BM59287" s="138"/>
    </row>
    <row r="59288" spans="62:65" ht="13" thickBot="1">
      <c r="BJ59288" s="138"/>
      <c r="BK59288" s="138"/>
      <c r="BL59288" s="138"/>
      <c r="BM59288" s="138"/>
    </row>
    <row r="59289" spans="62:65" ht="13" thickBot="1">
      <c r="BJ59289" s="138"/>
      <c r="BK59289" s="138"/>
      <c r="BL59289" s="138"/>
      <c r="BM59289" s="138"/>
    </row>
    <row r="59290" spans="62:65" ht="13" thickBot="1">
      <c r="BJ59290" s="138"/>
      <c r="BK59290" s="138"/>
      <c r="BL59290" s="138"/>
      <c r="BM59290" s="138"/>
    </row>
    <row r="59291" spans="62:65" ht="13" thickBot="1">
      <c r="BJ59291" s="138"/>
      <c r="BK59291" s="138"/>
      <c r="BL59291" s="138"/>
      <c r="BM59291" s="138"/>
    </row>
    <row r="59292" spans="62:65" ht="13" thickBot="1">
      <c r="BJ59292" s="138"/>
      <c r="BK59292" s="138"/>
      <c r="BL59292" s="138"/>
      <c r="BM59292" s="138"/>
    </row>
    <row r="59293" spans="62:65" ht="13" thickBot="1">
      <c r="BJ59293" s="138"/>
      <c r="BK59293" s="138"/>
      <c r="BL59293" s="138"/>
      <c r="BM59293" s="138"/>
    </row>
    <row r="59294" spans="62:65" ht="13" thickBot="1">
      <c r="BJ59294" s="138"/>
      <c r="BK59294" s="138"/>
      <c r="BL59294" s="138"/>
      <c r="BM59294" s="138"/>
    </row>
    <row r="59295" spans="62:65" ht="13" thickBot="1">
      <c r="BJ59295" s="138"/>
      <c r="BK59295" s="138"/>
      <c r="BL59295" s="138"/>
      <c r="BM59295" s="138"/>
    </row>
    <row r="59296" spans="62:65" ht="13" thickBot="1">
      <c r="BJ59296" s="138"/>
      <c r="BK59296" s="138"/>
      <c r="BL59296" s="138"/>
      <c r="BM59296" s="138"/>
    </row>
    <row r="59297" spans="62:65" ht="13" thickBot="1">
      <c r="BJ59297" s="138"/>
      <c r="BK59297" s="138"/>
      <c r="BL59297" s="138"/>
      <c r="BM59297" s="138"/>
    </row>
    <row r="59298" spans="62:65" ht="13" thickBot="1">
      <c r="BJ59298" s="138"/>
      <c r="BK59298" s="138"/>
      <c r="BL59298" s="138"/>
      <c r="BM59298" s="138"/>
    </row>
    <row r="59299" spans="62:65" ht="13" thickBot="1">
      <c r="BJ59299" s="138"/>
      <c r="BK59299" s="138"/>
      <c r="BL59299" s="138"/>
      <c r="BM59299" s="138"/>
    </row>
    <row r="59300" spans="62:65" ht="13" thickBot="1">
      <c r="BJ59300" s="138"/>
      <c r="BK59300" s="138"/>
      <c r="BL59300" s="138"/>
      <c r="BM59300" s="138"/>
    </row>
    <row r="59301" spans="62:65" ht="13" thickBot="1">
      <c r="BJ59301" s="138"/>
      <c r="BK59301" s="138"/>
      <c r="BL59301" s="138"/>
      <c r="BM59301" s="138"/>
    </row>
    <row r="59302" spans="62:65" ht="13" thickBot="1">
      <c r="BJ59302" s="138"/>
      <c r="BK59302" s="138"/>
      <c r="BL59302" s="138"/>
      <c r="BM59302" s="138"/>
    </row>
    <row r="59303" spans="62:65" ht="13" thickBot="1">
      <c r="BJ59303" s="138"/>
      <c r="BK59303" s="138"/>
      <c r="BL59303" s="138"/>
      <c r="BM59303" s="138"/>
    </row>
    <row r="59304" spans="62:65" ht="13" thickBot="1">
      <c r="BJ59304" s="138"/>
      <c r="BK59304" s="138"/>
      <c r="BL59304" s="138"/>
      <c r="BM59304" s="138"/>
    </row>
    <row r="59305" spans="62:65" ht="13" thickBot="1">
      <c r="BJ59305" s="138"/>
      <c r="BK59305" s="138"/>
      <c r="BL59305" s="138"/>
      <c r="BM59305" s="138"/>
    </row>
    <row r="59306" spans="62:65" ht="13" thickBot="1">
      <c r="BJ59306" s="138"/>
      <c r="BK59306" s="138"/>
      <c r="BL59306" s="138"/>
      <c r="BM59306" s="138"/>
    </row>
    <row r="59307" spans="62:65" ht="13" thickBot="1">
      <c r="BJ59307" s="138"/>
      <c r="BK59307" s="138"/>
      <c r="BL59307" s="138"/>
      <c r="BM59307" s="138"/>
    </row>
    <row r="59308" spans="62:65" ht="13" thickBot="1">
      <c r="BJ59308" s="138"/>
      <c r="BK59308" s="138"/>
      <c r="BL59308" s="138"/>
      <c r="BM59308" s="138"/>
    </row>
    <row r="59309" spans="62:65" ht="13" thickBot="1">
      <c r="BJ59309" s="138"/>
      <c r="BK59309" s="138"/>
      <c r="BL59309" s="138"/>
      <c r="BM59309" s="138"/>
    </row>
    <row r="59310" spans="62:65" ht="13" thickBot="1">
      <c r="BJ59310" s="138"/>
      <c r="BK59310" s="138"/>
      <c r="BL59310" s="138"/>
      <c r="BM59310" s="138"/>
    </row>
    <row r="59311" spans="62:65" ht="13" thickBot="1">
      <c r="BJ59311" s="138"/>
      <c r="BK59311" s="138"/>
      <c r="BL59311" s="138"/>
      <c r="BM59311" s="138"/>
    </row>
    <row r="59312" spans="62:65" ht="13" thickBot="1">
      <c r="BJ59312" s="138"/>
      <c r="BK59312" s="138"/>
      <c r="BL59312" s="138"/>
      <c r="BM59312" s="138"/>
    </row>
    <row r="59313" spans="62:65" ht="13" thickBot="1">
      <c r="BJ59313" s="138"/>
      <c r="BK59313" s="138"/>
      <c r="BL59313" s="138"/>
      <c r="BM59313" s="138"/>
    </row>
    <row r="59314" spans="62:65" ht="13" thickBot="1">
      <c r="BJ59314" s="138"/>
      <c r="BK59314" s="138"/>
      <c r="BL59314" s="138"/>
      <c r="BM59314" s="138"/>
    </row>
    <row r="59315" spans="62:65" ht="13" thickBot="1">
      <c r="BJ59315" s="138"/>
      <c r="BK59315" s="138"/>
      <c r="BL59315" s="138"/>
      <c r="BM59315" s="138"/>
    </row>
    <row r="59316" spans="62:65" ht="13" thickBot="1">
      <c r="BJ59316" s="138"/>
      <c r="BK59316" s="138"/>
      <c r="BL59316" s="138"/>
      <c r="BM59316" s="138"/>
    </row>
    <row r="59317" spans="62:65" ht="13" thickBot="1">
      <c r="BJ59317" s="138"/>
      <c r="BK59317" s="138"/>
      <c r="BL59317" s="138"/>
      <c r="BM59317" s="138"/>
    </row>
    <row r="59318" spans="62:65" ht="13" thickBot="1">
      <c r="BJ59318" s="138"/>
      <c r="BK59318" s="138"/>
      <c r="BL59318" s="138"/>
      <c r="BM59318" s="138"/>
    </row>
    <row r="59319" spans="62:65" ht="13" thickBot="1">
      <c r="BJ59319" s="138"/>
      <c r="BK59319" s="138"/>
      <c r="BL59319" s="138"/>
      <c r="BM59319" s="138"/>
    </row>
    <row r="59320" spans="62:65" ht="13" thickBot="1">
      <c r="BJ59320" s="138"/>
      <c r="BK59320" s="138"/>
      <c r="BL59320" s="138"/>
      <c r="BM59320" s="138"/>
    </row>
    <row r="59321" spans="62:65" ht="13" thickBot="1">
      <c r="BJ59321" s="138"/>
      <c r="BK59321" s="138"/>
      <c r="BL59321" s="138"/>
      <c r="BM59321" s="138"/>
    </row>
    <row r="59322" spans="62:65" ht="13" thickBot="1">
      <c r="BJ59322" s="138"/>
      <c r="BK59322" s="138"/>
      <c r="BL59322" s="138"/>
      <c r="BM59322" s="138"/>
    </row>
    <row r="59323" spans="62:65" ht="13" thickBot="1">
      <c r="BJ59323" s="138"/>
      <c r="BK59323" s="138"/>
      <c r="BL59323" s="138"/>
      <c r="BM59323" s="138"/>
    </row>
    <row r="59324" spans="62:65" ht="13" thickBot="1">
      <c r="BJ59324" s="138"/>
      <c r="BK59324" s="138"/>
      <c r="BL59324" s="138"/>
      <c r="BM59324" s="138"/>
    </row>
    <row r="59325" spans="62:65" ht="13" thickBot="1">
      <c r="BJ59325" s="138"/>
      <c r="BK59325" s="138"/>
      <c r="BL59325" s="138"/>
      <c r="BM59325" s="138"/>
    </row>
    <row r="59326" spans="62:65" ht="13" thickBot="1">
      <c r="BJ59326" s="138"/>
      <c r="BK59326" s="138"/>
      <c r="BL59326" s="138"/>
      <c r="BM59326" s="138"/>
    </row>
    <row r="59327" spans="62:65" ht="13" thickBot="1">
      <c r="BJ59327" s="138"/>
      <c r="BK59327" s="138"/>
      <c r="BL59327" s="138"/>
      <c r="BM59327" s="138"/>
    </row>
    <row r="59328" spans="62:65" ht="13" thickBot="1">
      <c r="BJ59328" s="138"/>
      <c r="BK59328" s="138"/>
      <c r="BL59328" s="138"/>
      <c r="BM59328" s="138"/>
    </row>
    <row r="59329" spans="62:65" ht="13" thickBot="1">
      <c r="BJ59329" s="138"/>
      <c r="BK59329" s="138"/>
      <c r="BL59329" s="138"/>
      <c r="BM59329" s="138"/>
    </row>
    <row r="59330" spans="62:65" ht="13" thickBot="1">
      <c r="BJ59330" s="138"/>
      <c r="BK59330" s="138"/>
      <c r="BL59330" s="138"/>
      <c r="BM59330" s="138"/>
    </row>
    <row r="59331" spans="62:65" ht="13" thickBot="1">
      <c r="BJ59331" s="138"/>
      <c r="BK59331" s="138"/>
      <c r="BL59331" s="138"/>
      <c r="BM59331" s="138"/>
    </row>
    <row r="59332" spans="62:65" ht="13" thickBot="1">
      <c r="BJ59332" s="138"/>
      <c r="BK59332" s="138"/>
      <c r="BL59332" s="138"/>
      <c r="BM59332" s="138"/>
    </row>
    <row r="59333" spans="62:65" ht="13" thickBot="1">
      <c r="BJ59333" s="138"/>
      <c r="BK59333" s="138"/>
      <c r="BL59333" s="138"/>
      <c r="BM59333" s="138"/>
    </row>
    <row r="59334" spans="62:65" ht="13" thickBot="1">
      <c r="BJ59334" s="138"/>
      <c r="BK59334" s="138"/>
      <c r="BL59334" s="138"/>
      <c r="BM59334" s="138"/>
    </row>
    <row r="59335" spans="62:65" ht="13" thickBot="1">
      <c r="BJ59335" s="138"/>
      <c r="BK59335" s="138"/>
      <c r="BL59335" s="138"/>
      <c r="BM59335" s="138"/>
    </row>
    <row r="59336" spans="62:65" ht="13" thickBot="1">
      <c r="BJ59336" s="138"/>
      <c r="BK59336" s="138"/>
      <c r="BL59336" s="138"/>
      <c r="BM59336" s="138"/>
    </row>
    <row r="59337" spans="62:65" ht="13" thickBot="1">
      <c r="BJ59337" s="138"/>
      <c r="BK59337" s="138"/>
      <c r="BL59337" s="138"/>
      <c r="BM59337" s="138"/>
    </row>
    <row r="59338" spans="62:65" ht="13" thickBot="1">
      <c r="BJ59338" s="138"/>
      <c r="BK59338" s="138"/>
      <c r="BL59338" s="138"/>
      <c r="BM59338" s="138"/>
    </row>
    <row r="59339" spans="62:65" ht="13" thickBot="1">
      <c r="BJ59339" s="138"/>
      <c r="BK59339" s="138"/>
      <c r="BL59339" s="138"/>
      <c r="BM59339" s="138"/>
    </row>
    <row r="59340" spans="62:65" ht="13" thickBot="1">
      <c r="BJ59340" s="138"/>
      <c r="BK59340" s="138"/>
      <c r="BL59340" s="138"/>
      <c r="BM59340" s="138"/>
    </row>
    <row r="59341" spans="62:65" ht="13" thickBot="1">
      <c r="BJ59341" s="138"/>
      <c r="BK59341" s="138"/>
      <c r="BL59341" s="138"/>
      <c r="BM59341" s="138"/>
    </row>
    <row r="59342" spans="62:65" ht="13" thickBot="1">
      <c r="BJ59342" s="138"/>
      <c r="BK59342" s="138"/>
      <c r="BL59342" s="138"/>
      <c r="BM59342" s="138"/>
    </row>
    <row r="59343" spans="62:65" ht="13" thickBot="1">
      <c r="BJ59343" s="138"/>
      <c r="BK59343" s="138"/>
      <c r="BL59343" s="138"/>
      <c r="BM59343" s="138"/>
    </row>
    <row r="59344" spans="62:65" ht="13" thickBot="1">
      <c r="BJ59344" s="138"/>
      <c r="BK59344" s="138"/>
      <c r="BL59344" s="138"/>
      <c r="BM59344" s="138"/>
    </row>
    <row r="59345" spans="62:65" ht="13" thickBot="1">
      <c r="BJ59345" s="138"/>
      <c r="BK59345" s="138"/>
      <c r="BL59345" s="138"/>
      <c r="BM59345" s="138"/>
    </row>
    <row r="59346" spans="62:65" ht="13" thickBot="1">
      <c r="BJ59346" s="138"/>
      <c r="BK59346" s="138"/>
      <c r="BL59346" s="138"/>
      <c r="BM59346" s="138"/>
    </row>
    <row r="59347" spans="62:65" ht="13" thickBot="1">
      <c r="BJ59347" s="138"/>
      <c r="BK59347" s="138"/>
      <c r="BL59347" s="138"/>
      <c r="BM59347" s="138"/>
    </row>
    <row r="59348" spans="62:65" ht="13" thickBot="1">
      <c r="BJ59348" s="138"/>
      <c r="BK59348" s="138"/>
      <c r="BL59348" s="138"/>
      <c r="BM59348" s="138"/>
    </row>
    <row r="59349" spans="62:65" ht="13" thickBot="1">
      <c r="BJ59349" s="138"/>
      <c r="BK59349" s="138"/>
      <c r="BL59349" s="138"/>
      <c r="BM59349" s="138"/>
    </row>
    <row r="59350" spans="62:65" ht="13" thickBot="1">
      <c r="BJ59350" s="138"/>
      <c r="BK59350" s="138"/>
      <c r="BL59350" s="138"/>
      <c r="BM59350" s="138"/>
    </row>
    <row r="59351" spans="62:65" ht="13" thickBot="1">
      <c r="BJ59351" s="138"/>
      <c r="BK59351" s="138"/>
      <c r="BL59351" s="138"/>
      <c r="BM59351" s="138"/>
    </row>
    <row r="59352" spans="62:65" ht="13" thickBot="1">
      <c r="BJ59352" s="138"/>
      <c r="BK59352" s="138"/>
      <c r="BL59352" s="138"/>
      <c r="BM59352" s="138"/>
    </row>
    <row r="59353" spans="62:65" ht="13" thickBot="1">
      <c r="BJ59353" s="138"/>
      <c r="BK59353" s="138"/>
      <c r="BL59353" s="138"/>
      <c r="BM59353" s="138"/>
    </row>
    <row r="59354" spans="62:65" ht="13" thickBot="1">
      <c r="BJ59354" s="138"/>
      <c r="BK59354" s="138"/>
      <c r="BL59354" s="138"/>
      <c r="BM59354" s="138"/>
    </row>
    <row r="59355" spans="62:65" ht="13" thickBot="1">
      <c r="BJ59355" s="138"/>
      <c r="BK59355" s="138"/>
      <c r="BL59355" s="138"/>
      <c r="BM59355" s="138"/>
    </row>
    <row r="59356" spans="62:65" ht="13" thickBot="1">
      <c r="BJ59356" s="138"/>
      <c r="BK59356" s="138"/>
      <c r="BL59356" s="138"/>
      <c r="BM59356" s="138"/>
    </row>
    <row r="59357" spans="62:65" ht="13" thickBot="1">
      <c r="BJ59357" s="138"/>
      <c r="BK59357" s="138"/>
      <c r="BL59357" s="138"/>
      <c r="BM59357" s="138"/>
    </row>
    <row r="59358" spans="62:65" ht="13" thickBot="1">
      <c r="BJ59358" s="138"/>
      <c r="BK59358" s="138"/>
      <c r="BL59358" s="138"/>
      <c r="BM59358" s="138"/>
    </row>
    <row r="59359" spans="62:65" ht="13" thickBot="1">
      <c r="BJ59359" s="138"/>
      <c r="BK59359" s="138"/>
      <c r="BL59359" s="138"/>
      <c r="BM59359" s="138"/>
    </row>
    <row r="59360" spans="62:65" ht="13" thickBot="1">
      <c r="BJ59360" s="138"/>
      <c r="BK59360" s="138"/>
      <c r="BL59360" s="138"/>
      <c r="BM59360" s="138"/>
    </row>
    <row r="59361" spans="62:65" ht="13" thickBot="1">
      <c r="BJ59361" s="138"/>
      <c r="BK59361" s="138"/>
      <c r="BL59361" s="138"/>
      <c r="BM59361" s="138"/>
    </row>
    <row r="59362" spans="62:65" ht="13" thickBot="1">
      <c r="BJ59362" s="138"/>
      <c r="BK59362" s="138"/>
      <c r="BL59362" s="138"/>
      <c r="BM59362" s="138"/>
    </row>
    <row r="59363" spans="62:65" ht="13" thickBot="1">
      <c r="BJ59363" s="138"/>
      <c r="BK59363" s="138"/>
      <c r="BL59363" s="138"/>
      <c r="BM59363" s="138"/>
    </row>
    <row r="59364" spans="62:65" ht="13" thickBot="1">
      <c r="BJ59364" s="138"/>
      <c r="BK59364" s="138"/>
      <c r="BL59364" s="138"/>
      <c r="BM59364" s="138"/>
    </row>
    <row r="59365" spans="62:65" ht="13" thickBot="1">
      <c r="BJ59365" s="138"/>
      <c r="BK59365" s="138"/>
      <c r="BL59365" s="138"/>
      <c r="BM59365" s="138"/>
    </row>
    <row r="59366" spans="62:65" ht="13" thickBot="1">
      <c r="BJ59366" s="138"/>
      <c r="BK59366" s="138"/>
      <c r="BL59366" s="138"/>
      <c r="BM59366" s="138"/>
    </row>
    <row r="59367" spans="62:65" ht="13" thickBot="1">
      <c r="BJ59367" s="138"/>
      <c r="BK59367" s="138"/>
      <c r="BL59367" s="138"/>
      <c r="BM59367" s="138"/>
    </row>
    <row r="59368" spans="62:65" ht="13" thickBot="1">
      <c r="BJ59368" s="138"/>
      <c r="BK59368" s="138"/>
      <c r="BL59368" s="138"/>
      <c r="BM59368" s="138"/>
    </row>
    <row r="59369" spans="62:65" ht="13" thickBot="1">
      <c r="BJ59369" s="138"/>
      <c r="BK59369" s="138"/>
      <c r="BL59369" s="138"/>
      <c r="BM59369" s="138"/>
    </row>
    <row r="59370" spans="62:65" ht="13" thickBot="1">
      <c r="BJ59370" s="138"/>
      <c r="BK59370" s="138"/>
      <c r="BL59370" s="138"/>
      <c r="BM59370" s="138"/>
    </row>
    <row r="59371" spans="62:65" ht="13" thickBot="1">
      <c r="BJ59371" s="138"/>
      <c r="BK59371" s="138"/>
      <c r="BL59371" s="138"/>
      <c r="BM59371" s="138"/>
    </row>
    <row r="59372" spans="62:65" ht="13" thickBot="1">
      <c r="BJ59372" s="138"/>
      <c r="BK59372" s="138"/>
      <c r="BL59372" s="138"/>
      <c r="BM59372" s="138"/>
    </row>
    <row r="59373" spans="62:65" ht="13" thickBot="1">
      <c r="BJ59373" s="138"/>
      <c r="BK59373" s="138"/>
      <c r="BL59373" s="138"/>
      <c r="BM59373" s="138"/>
    </row>
    <row r="59374" spans="62:65" ht="13" thickBot="1">
      <c r="BJ59374" s="138"/>
      <c r="BK59374" s="138"/>
      <c r="BL59374" s="138"/>
      <c r="BM59374" s="138"/>
    </row>
    <row r="59375" spans="62:65" ht="13" thickBot="1">
      <c r="BJ59375" s="138"/>
      <c r="BK59375" s="138"/>
      <c r="BL59375" s="138"/>
      <c r="BM59375" s="138"/>
    </row>
    <row r="59376" spans="62:65" ht="13" thickBot="1">
      <c r="BJ59376" s="138"/>
      <c r="BK59376" s="138"/>
      <c r="BL59376" s="138"/>
      <c r="BM59376" s="138"/>
    </row>
    <row r="59377" spans="62:65" ht="13" thickBot="1">
      <c r="BJ59377" s="138"/>
      <c r="BK59377" s="138"/>
      <c r="BL59377" s="138"/>
      <c r="BM59377" s="138"/>
    </row>
    <row r="59378" spans="62:65" ht="13" thickBot="1">
      <c r="BJ59378" s="138"/>
      <c r="BK59378" s="138"/>
      <c r="BL59378" s="138"/>
      <c r="BM59378" s="138"/>
    </row>
    <row r="59379" spans="62:65" ht="13" thickBot="1">
      <c r="BJ59379" s="138"/>
      <c r="BK59379" s="138"/>
      <c r="BL59379" s="138"/>
      <c r="BM59379" s="138"/>
    </row>
    <row r="59380" spans="62:65" ht="13" thickBot="1">
      <c r="BJ59380" s="138"/>
      <c r="BK59380" s="138"/>
      <c r="BL59380" s="138"/>
      <c r="BM59380" s="138"/>
    </row>
    <row r="59381" spans="62:65" ht="13" thickBot="1">
      <c r="BJ59381" s="138"/>
      <c r="BK59381" s="138"/>
      <c r="BL59381" s="138"/>
      <c r="BM59381" s="138"/>
    </row>
    <row r="59382" spans="62:65" ht="13" thickBot="1">
      <c r="BJ59382" s="138"/>
      <c r="BK59382" s="138"/>
      <c r="BL59382" s="138"/>
      <c r="BM59382" s="138"/>
    </row>
    <row r="59383" spans="62:65" ht="13" thickBot="1">
      <c r="BJ59383" s="138"/>
      <c r="BK59383" s="138"/>
      <c r="BL59383" s="138"/>
      <c r="BM59383" s="138"/>
    </row>
    <row r="59384" spans="62:65" ht="13" thickBot="1">
      <c r="BJ59384" s="138"/>
      <c r="BK59384" s="138"/>
      <c r="BL59384" s="138"/>
      <c r="BM59384" s="138"/>
    </row>
    <row r="59385" spans="62:65" ht="13" thickBot="1">
      <c r="BJ59385" s="138"/>
      <c r="BK59385" s="138"/>
      <c r="BL59385" s="138"/>
      <c r="BM59385" s="138"/>
    </row>
    <row r="59386" spans="62:65" ht="13" thickBot="1">
      <c r="BJ59386" s="138"/>
      <c r="BK59386" s="138"/>
      <c r="BL59386" s="138"/>
      <c r="BM59386" s="138"/>
    </row>
    <row r="59387" spans="62:65" ht="13" thickBot="1">
      <c r="BJ59387" s="138"/>
      <c r="BK59387" s="138"/>
      <c r="BL59387" s="138"/>
      <c r="BM59387" s="138"/>
    </row>
    <row r="59388" spans="62:65" ht="13" thickBot="1">
      <c r="BJ59388" s="138"/>
      <c r="BK59388" s="138"/>
      <c r="BL59388" s="138"/>
      <c r="BM59388" s="138"/>
    </row>
    <row r="59389" spans="62:65" ht="13" thickBot="1">
      <c r="BJ59389" s="138"/>
      <c r="BK59389" s="138"/>
      <c r="BL59389" s="138"/>
      <c r="BM59389" s="138"/>
    </row>
    <row r="59390" spans="62:65" ht="13" thickBot="1">
      <c r="BJ59390" s="138"/>
      <c r="BK59390" s="138"/>
      <c r="BL59390" s="138"/>
      <c r="BM59390" s="138"/>
    </row>
    <row r="59391" spans="62:65" ht="13" thickBot="1">
      <c r="BJ59391" s="138"/>
      <c r="BK59391" s="138"/>
      <c r="BL59391" s="138"/>
      <c r="BM59391" s="138"/>
    </row>
    <row r="59392" spans="62:65" ht="13" thickBot="1">
      <c r="BJ59392" s="138"/>
      <c r="BK59392" s="138"/>
      <c r="BL59392" s="138"/>
      <c r="BM59392" s="138"/>
    </row>
    <row r="59393" spans="62:65" ht="13" thickBot="1">
      <c r="BJ59393" s="138"/>
      <c r="BK59393" s="138"/>
      <c r="BL59393" s="138"/>
      <c r="BM59393" s="138"/>
    </row>
    <row r="59394" spans="62:65" ht="13" thickBot="1">
      <c r="BJ59394" s="138"/>
      <c r="BK59394" s="138"/>
      <c r="BL59394" s="138"/>
      <c r="BM59394" s="138"/>
    </row>
    <row r="59395" spans="62:65" ht="13" thickBot="1">
      <c r="BJ59395" s="138"/>
      <c r="BK59395" s="138"/>
      <c r="BL59395" s="138"/>
      <c r="BM59395" s="138"/>
    </row>
    <row r="59396" spans="62:65" ht="13" thickBot="1">
      <c r="BJ59396" s="138"/>
      <c r="BK59396" s="138"/>
      <c r="BL59396" s="138"/>
      <c r="BM59396" s="138"/>
    </row>
    <row r="59397" spans="62:65" ht="13" thickBot="1">
      <c r="BJ59397" s="138"/>
      <c r="BK59397" s="138"/>
      <c r="BL59397" s="138"/>
      <c r="BM59397" s="138"/>
    </row>
    <row r="59398" spans="62:65" ht="13" thickBot="1">
      <c r="BJ59398" s="138"/>
      <c r="BK59398" s="138"/>
      <c r="BL59398" s="138"/>
      <c r="BM59398" s="138"/>
    </row>
    <row r="59399" spans="62:65" ht="13" thickBot="1">
      <c r="BJ59399" s="138"/>
      <c r="BK59399" s="138"/>
      <c r="BL59399" s="138"/>
      <c r="BM59399" s="138"/>
    </row>
    <row r="59400" spans="62:65" ht="13" thickBot="1">
      <c r="BJ59400" s="138"/>
      <c r="BK59400" s="138"/>
      <c r="BL59400" s="138"/>
      <c r="BM59400" s="138"/>
    </row>
    <row r="59401" spans="62:65" ht="13" thickBot="1">
      <c r="BJ59401" s="138"/>
      <c r="BK59401" s="138"/>
      <c r="BL59401" s="138"/>
      <c r="BM59401" s="138"/>
    </row>
    <row r="59402" spans="62:65" ht="13" thickBot="1">
      <c r="BJ59402" s="138"/>
      <c r="BK59402" s="138"/>
      <c r="BL59402" s="138"/>
      <c r="BM59402" s="138"/>
    </row>
    <row r="59403" spans="62:65" ht="13" thickBot="1">
      <c r="BJ59403" s="138"/>
      <c r="BK59403" s="138"/>
      <c r="BL59403" s="138"/>
      <c r="BM59403" s="138"/>
    </row>
    <row r="59404" spans="62:65" ht="13" thickBot="1">
      <c r="BJ59404" s="138"/>
      <c r="BK59404" s="138"/>
      <c r="BL59404" s="138"/>
      <c r="BM59404" s="138"/>
    </row>
    <row r="59405" spans="62:65" ht="13" thickBot="1">
      <c r="BJ59405" s="138"/>
      <c r="BK59405" s="138"/>
      <c r="BL59405" s="138"/>
      <c r="BM59405" s="138"/>
    </row>
    <row r="59406" spans="62:65" ht="13" thickBot="1">
      <c r="BJ59406" s="138"/>
      <c r="BK59406" s="138"/>
      <c r="BL59406" s="138"/>
      <c r="BM59406" s="138"/>
    </row>
    <row r="59407" spans="62:65" ht="13" thickBot="1">
      <c r="BJ59407" s="138"/>
      <c r="BK59407" s="138"/>
      <c r="BL59407" s="138"/>
      <c r="BM59407" s="138"/>
    </row>
    <row r="59408" spans="62:65" ht="13" thickBot="1">
      <c r="BJ59408" s="138"/>
      <c r="BK59408" s="138"/>
      <c r="BL59408" s="138"/>
      <c r="BM59408" s="138"/>
    </row>
    <row r="59409" spans="62:65" ht="13" thickBot="1">
      <c r="BJ59409" s="138"/>
      <c r="BK59409" s="138"/>
      <c r="BL59409" s="138"/>
      <c r="BM59409" s="138"/>
    </row>
    <row r="59410" spans="62:65" ht="13" thickBot="1">
      <c r="BJ59410" s="138"/>
      <c r="BK59410" s="138"/>
      <c r="BL59410" s="138"/>
      <c r="BM59410" s="138"/>
    </row>
    <row r="59411" spans="62:65" ht="13" thickBot="1">
      <c r="BJ59411" s="138"/>
      <c r="BK59411" s="138"/>
      <c r="BL59411" s="138"/>
      <c r="BM59411" s="138"/>
    </row>
    <row r="59412" spans="62:65" ht="13" thickBot="1">
      <c r="BJ59412" s="138"/>
      <c r="BK59412" s="138"/>
      <c r="BL59412" s="138"/>
      <c r="BM59412" s="138"/>
    </row>
    <row r="59413" spans="62:65" ht="13" thickBot="1">
      <c r="BJ59413" s="138"/>
      <c r="BK59413" s="138"/>
      <c r="BL59413" s="138"/>
      <c r="BM59413" s="138"/>
    </row>
    <row r="59414" spans="62:65" ht="13" thickBot="1">
      <c r="BJ59414" s="138"/>
      <c r="BK59414" s="138"/>
      <c r="BL59414" s="138"/>
      <c r="BM59414" s="138"/>
    </row>
    <row r="59415" spans="62:65" ht="13" thickBot="1">
      <c r="BJ59415" s="138"/>
      <c r="BK59415" s="138"/>
      <c r="BL59415" s="138"/>
      <c r="BM59415" s="138"/>
    </row>
    <row r="59416" spans="62:65" ht="13" thickBot="1">
      <c r="BJ59416" s="138"/>
      <c r="BK59416" s="138"/>
      <c r="BL59416" s="138"/>
      <c r="BM59416" s="138"/>
    </row>
    <row r="59417" spans="62:65" ht="13" thickBot="1">
      <c r="BJ59417" s="138"/>
      <c r="BK59417" s="138"/>
      <c r="BL59417" s="138"/>
      <c r="BM59417" s="138"/>
    </row>
    <row r="59418" spans="62:65" ht="13" thickBot="1">
      <c r="BJ59418" s="138"/>
      <c r="BK59418" s="138"/>
      <c r="BL59418" s="138"/>
      <c r="BM59418" s="138"/>
    </row>
    <row r="59419" spans="62:65" ht="13" thickBot="1">
      <c r="BJ59419" s="138"/>
      <c r="BK59419" s="138"/>
      <c r="BL59419" s="138"/>
      <c r="BM59419" s="138"/>
    </row>
    <row r="59420" spans="62:65" ht="13" thickBot="1">
      <c r="BJ59420" s="138"/>
      <c r="BK59420" s="138"/>
      <c r="BL59420" s="138"/>
      <c r="BM59420" s="138"/>
    </row>
    <row r="59421" spans="62:65" ht="13" thickBot="1">
      <c r="BJ59421" s="138"/>
      <c r="BK59421" s="138"/>
      <c r="BL59421" s="138"/>
      <c r="BM59421" s="138"/>
    </row>
    <row r="59422" spans="62:65" ht="13" thickBot="1">
      <c r="BJ59422" s="138"/>
      <c r="BK59422" s="138"/>
      <c r="BL59422" s="138"/>
      <c r="BM59422" s="138"/>
    </row>
    <row r="59423" spans="62:65" ht="13" thickBot="1">
      <c r="BJ59423" s="138"/>
      <c r="BK59423" s="138"/>
      <c r="BL59423" s="138"/>
      <c r="BM59423" s="138"/>
    </row>
    <row r="59424" spans="62:65" ht="13" thickBot="1">
      <c r="BJ59424" s="138"/>
      <c r="BK59424" s="138"/>
      <c r="BL59424" s="138"/>
      <c r="BM59424" s="138"/>
    </row>
    <row r="59425" spans="62:65" ht="13" thickBot="1">
      <c r="BJ59425" s="138"/>
      <c r="BK59425" s="138"/>
      <c r="BL59425" s="138"/>
      <c r="BM59425" s="138"/>
    </row>
    <row r="59426" spans="62:65" ht="13" thickBot="1">
      <c r="BJ59426" s="138"/>
      <c r="BK59426" s="138"/>
      <c r="BL59426" s="138"/>
      <c r="BM59426" s="138"/>
    </row>
    <row r="59427" spans="62:65" ht="13" thickBot="1">
      <c r="BJ59427" s="138"/>
      <c r="BK59427" s="138"/>
      <c r="BL59427" s="138"/>
      <c r="BM59427" s="138"/>
    </row>
    <row r="59428" spans="62:65" ht="13" thickBot="1">
      <c r="BJ59428" s="138"/>
      <c r="BK59428" s="138"/>
      <c r="BL59428" s="138"/>
      <c r="BM59428" s="138"/>
    </row>
    <row r="59429" spans="62:65" ht="13" thickBot="1">
      <c r="BJ59429" s="138"/>
      <c r="BK59429" s="138"/>
      <c r="BL59429" s="138"/>
      <c r="BM59429" s="138"/>
    </row>
    <row r="59430" spans="62:65" ht="13" thickBot="1">
      <c r="BJ59430" s="138"/>
      <c r="BK59430" s="138"/>
      <c r="BL59430" s="138"/>
      <c r="BM59430" s="138"/>
    </row>
    <row r="59431" spans="62:65" ht="13" thickBot="1">
      <c r="BJ59431" s="138"/>
      <c r="BK59431" s="138"/>
      <c r="BL59431" s="138"/>
      <c r="BM59431" s="138"/>
    </row>
    <row r="59432" spans="62:65" ht="13" thickBot="1">
      <c r="BJ59432" s="138"/>
      <c r="BK59432" s="138"/>
      <c r="BL59432" s="138"/>
      <c r="BM59432" s="138"/>
    </row>
    <row r="59433" spans="62:65" ht="13" thickBot="1">
      <c r="BJ59433" s="138"/>
      <c r="BK59433" s="138"/>
      <c r="BL59433" s="138"/>
      <c r="BM59433" s="138"/>
    </row>
    <row r="59434" spans="62:65" ht="13" thickBot="1">
      <c r="BJ59434" s="138"/>
      <c r="BK59434" s="138"/>
      <c r="BL59434" s="138"/>
      <c r="BM59434" s="138"/>
    </row>
    <row r="59435" spans="62:65" ht="13" thickBot="1">
      <c r="BJ59435" s="138"/>
      <c r="BK59435" s="138"/>
      <c r="BL59435" s="138"/>
      <c r="BM59435" s="138"/>
    </row>
    <row r="59436" spans="62:65" ht="13" thickBot="1">
      <c r="BJ59436" s="138"/>
      <c r="BK59436" s="138"/>
      <c r="BL59436" s="138"/>
      <c r="BM59436" s="138"/>
    </row>
    <row r="59437" spans="62:65" ht="13" thickBot="1">
      <c r="BJ59437" s="138"/>
      <c r="BK59437" s="138"/>
      <c r="BL59437" s="138"/>
      <c r="BM59437" s="138"/>
    </row>
    <row r="59438" spans="62:65" ht="13" thickBot="1">
      <c r="BJ59438" s="138"/>
      <c r="BK59438" s="138"/>
      <c r="BL59438" s="138"/>
      <c r="BM59438" s="138"/>
    </row>
    <row r="59439" spans="62:65" ht="13" thickBot="1">
      <c r="BJ59439" s="138"/>
      <c r="BK59439" s="138"/>
      <c r="BL59439" s="138"/>
      <c r="BM59439" s="138"/>
    </row>
    <row r="59440" spans="62:65" ht="13" thickBot="1">
      <c r="BJ59440" s="138"/>
      <c r="BK59440" s="138"/>
      <c r="BL59440" s="138"/>
      <c r="BM59440" s="138"/>
    </row>
    <row r="59441" spans="62:65" ht="13" thickBot="1">
      <c r="BJ59441" s="138"/>
      <c r="BK59441" s="138"/>
      <c r="BL59441" s="138"/>
      <c r="BM59441" s="138"/>
    </row>
    <row r="59442" spans="62:65" ht="13" thickBot="1">
      <c r="BJ59442" s="138"/>
      <c r="BK59442" s="138"/>
      <c r="BL59442" s="138"/>
      <c r="BM59442" s="138"/>
    </row>
    <row r="59443" spans="62:65" ht="13" thickBot="1">
      <c r="BJ59443" s="138"/>
      <c r="BK59443" s="138"/>
      <c r="BL59443" s="138"/>
      <c r="BM59443" s="138"/>
    </row>
    <row r="59444" spans="62:65" ht="13" thickBot="1">
      <c r="BJ59444" s="138"/>
      <c r="BK59444" s="138"/>
      <c r="BL59444" s="138"/>
      <c r="BM59444" s="138"/>
    </row>
    <row r="59445" spans="62:65" ht="13" thickBot="1">
      <c r="BJ59445" s="138"/>
      <c r="BK59445" s="138"/>
      <c r="BL59445" s="138"/>
      <c r="BM59445" s="138"/>
    </row>
    <row r="59446" spans="62:65" ht="13" thickBot="1">
      <c r="BJ59446" s="138"/>
      <c r="BK59446" s="138"/>
      <c r="BL59446" s="138"/>
      <c r="BM59446" s="138"/>
    </row>
    <row r="59447" spans="62:65" ht="13" thickBot="1">
      <c r="BJ59447" s="138"/>
      <c r="BK59447" s="138"/>
      <c r="BL59447" s="138"/>
      <c r="BM59447" s="138"/>
    </row>
    <row r="59448" spans="62:65" ht="13" thickBot="1">
      <c r="BJ59448" s="138"/>
      <c r="BK59448" s="138"/>
      <c r="BL59448" s="138"/>
      <c r="BM59448" s="138"/>
    </row>
    <row r="59449" spans="62:65" ht="13" thickBot="1">
      <c r="BJ59449" s="138"/>
      <c r="BK59449" s="138"/>
      <c r="BL59449" s="138"/>
      <c r="BM59449" s="138"/>
    </row>
    <row r="59450" spans="62:65" ht="13" thickBot="1">
      <c r="BJ59450" s="138"/>
      <c r="BK59450" s="138"/>
      <c r="BL59450" s="138"/>
      <c r="BM59450" s="138"/>
    </row>
    <row r="59451" spans="62:65" ht="13" thickBot="1">
      <c r="BJ59451" s="138"/>
      <c r="BK59451" s="138"/>
      <c r="BL59451" s="138"/>
      <c r="BM59451" s="138"/>
    </row>
    <row r="59452" spans="62:65" ht="13" thickBot="1">
      <c r="BJ59452" s="138"/>
      <c r="BK59452" s="138"/>
      <c r="BL59452" s="138"/>
      <c r="BM59452" s="138"/>
    </row>
    <row r="59453" spans="62:65" ht="13" thickBot="1">
      <c r="BJ59453" s="138"/>
      <c r="BK59453" s="138"/>
      <c r="BL59453" s="138"/>
      <c r="BM59453" s="138"/>
    </row>
    <row r="59454" spans="62:65" ht="13" thickBot="1">
      <c r="BJ59454" s="138"/>
      <c r="BK59454" s="138"/>
      <c r="BL59454" s="138"/>
      <c r="BM59454" s="138"/>
    </row>
    <row r="59455" spans="62:65" ht="13" thickBot="1">
      <c r="BJ59455" s="138"/>
      <c r="BK59455" s="138"/>
      <c r="BL59455" s="138"/>
      <c r="BM59455" s="138"/>
    </row>
    <row r="59456" spans="62:65" ht="13" thickBot="1">
      <c r="BJ59456" s="138"/>
      <c r="BK59456" s="138"/>
      <c r="BL59456" s="138"/>
      <c r="BM59456" s="138"/>
    </row>
    <row r="59457" spans="62:65" ht="13" thickBot="1">
      <c r="BJ59457" s="138"/>
      <c r="BK59457" s="138"/>
      <c r="BL59457" s="138"/>
      <c r="BM59457" s="138"/>
    </row>
    <row r="59458" spans="62:65" ht="13" thickBot="1">
      <c r="BJ59458" s="138"/>
      <c r="BK59458" s="138"/>
      <c r="BL59458" s="138"/>
      <c r="BM59458" s="138"/>
    </row>
    <row r="59459" spans="62:65" ht="13" thickBot="1">
      <c r="BJ59459" s="138"/>
      <c r="BK59459" s="138"/>
      <c r="BL59459" s="138"/>
      <c r="BM59459" s="138"/>
    </row>
    <row r="59460" spans="62:65" ht="13" thickBot="1">
      <c r="BJ59460" s="138"/>
      <c r="BK59460" s="138"/>
      <c r="BL59460" s="138"/>
      <c r="BM59460" s="138"/>
    </row>
    <row r="59461" spans="62:65" ht="13" thickBot="1">
      <c r="BJ59461" s="138"/>
      <c r="BK59461" s="138"/>
      <c r="BL59461" s="138"/>
      <c r="BM59461" s="138"/>
    </row>
    <row r="59462" spans="62:65" ht="13" thickBot="1">
      <c r="BJ59462" s="138"/>
      <c r="BK59462" s="138"/>
      <c r="BL59462" s="138"/>
      <c r="BM59462" s="138"/>
    </row>
    <row r="59463" spans="62:65" ht="13" thickBot="1">
      <c r="BJ59463" s="138"/>
      <c r="BK59463" s="138"/>
      <c r="BL59463" s="138"/>
      <c r="BM59463" s="138"/>
    </row>
    <row r="59464" spans="62:65" ht="13" thickBot="1">
      <c r="BJ59464" s="138"/>
      <c r="BK59464" s="138"/>
      <c r="BL59464" s="138"/>
      <c r="BM59464" s="138"/>
    </row>
    <row r="59465" spans="62:65" ht="13" thickBot="1">
      <c r="BJ59465" s="138"/>
      <c r="BK59465" s="138"/>
      <c r="BL59465" s="138"/>
      <c r="BM59465" s="138"/>
    </row>
    <row r="59466" spans="62:65" ht="13" thickBot="1">
      <c r="BJ59466" s="138"/>
      <c r="BK59466" s="138"/>
      <c r="BL59466" s="138"/>
      <c r="BM59466" s="138"/>
    </row>
    <row r="59467" spans="62:65" ht="13" thickBot="1">
      <c r="BJ59467" s="138"/>
      <c r="BK59467" s="138"/>
      <c r="BL59467" s="138"/>
      <c r="BM59467" s="138"/>
    </row>
    <row r="59468" spans="62:65" ht="13" thickBot="1">
      <c r="BJ59468" s="138"/>
      <c r="BK59468" s="138"/>
      <c r="BL59468" s="138"/>
      <c r="BM59468" s="138"/>
    </row>
    <row r="59469" spans="62:65" ht="13" thickBot="1">
      <c r="BJ59469" s="138"/>
      <c r="BK59469" s="138"/>
      <c r="BL59469" s="138"/>
      <c r="BM59469" s="138"/>
    </row>
    <row r="59470" spans="62:65" ht="13" thickBot="1">
      <c r="BJ59470" s="138"/>
      <c r="BK59470" s="138"/>
      <c r="BL59470" s="138"/>
      <c r="BM59470" s="138"/>
    </row>
    <row r="59471" spans="62:65" ht="13" thickBot="1">
      <c r="BJ59471" s="138"/>
      <c r="BK59471" s="138"/>
      <c r="BL59471" s="138"/>
      <c r="BM59471" s="138"/>
    </row>
    <row r="59472" spans="62:65" ht="13" thickBot="1">
      <c r="BJ59472" s="138"/>
      <c r="BK59472" s="138"/>
      <c r="BL59472" s="138"/>
      <c r="BM59472" s="138"/>
    </row>
    <row r="59473" spans="62:65" ht="13" thickBot="1">
      <c r="BJ59473" s="138"/>
      <c r="BK59473" s="138"/>
      <c r="BL59473" s="138"/>
      <c r="BM59473" s="138"/>
    </row>
    <row r="59474" spans="62:65" ht="13" thickBot="1">
      <c r="BJ59474" s="138"/>
      <c r="BK59474" s="138"/>
      <c r="BL59474" s="138"/>
      <c r="BM59474" s="138"/>
    </row>
    <row r="59475" spans="62:65" ht="13" thickBot="1">
      <c r="BJ59475" s="138"/>
      <c r="BK59475" s="138"/>
      <c r="BL59475" s="138"/>
      <c r="BM59475" s="138"/>
    </row>
    <row r="59476" spans="62:65" ht="13" thickBot="1">
      <c r="BJ59476" s="138"/>
      <c r="BK59476" s="138"/>
      <c r="BL59476" s="138"/>
      <c r="BM59476" s="138"/>
    </row>
    <row r="59477" spans="62:65" ht="13" thickBot="1">
      <c r="BJ59477" s="138"/>
      <c r="BK59477" s="138"/>
      <c r="BL59477" s="138"/>
      <c r="BM59477" s="138"/>
    </row>
    <row r="59478" spans="62:65" ht="13" thickBot="1">
      <c r="BJ59478" s="138"/>
      <c r="BK59478" s="138"/>
      <c r="BL59478" s="138"/>
      <c r="BM59478" s="138"/>
    </row>
    <row r="59479" spans="62:65" ht="13" thickBot="1">
      <c r="BJ59479" s="138"/>
      <c r="BK59479" s="138"/>
      <c r="BL59479" s="138"/>
      <c r="BM59479" s="138"/>
    </row>
    <row r="59480" spans="62:65" ht="13" thickBot="1">
      <c r="BJ59480" s="138"/>
      <c r="BK59480" s="138"/>
      <c r="BL59480" s="138"/>
      <c r="BM59480" s="138"/>
    </row>
    <row r="59481" spans="62:65" ht="13" thickBot="1">
      <c r="BJ59481" s="138"/>
      <c r="BK59481" s="138"/>
      <c r="BL59481" s="138"/>
      <c r="BM59481" s="138"/>
    </row>
    <row r="59482" spans="62:65" ht="13" thickBot="1">
      <c r="BJ59482" s="138"/>
      <c r="BK59482" s="138"/>
      <c r="BL59482" s="138"/>
      <c r="BM59482" s="138"/>
    </row>
    <row r="59483" spans="62:65" ht="13" thickBot="1">
      <c r="BJ59483" s="138"/>
      <c r="BK59483" s="138"/>
      <c r="BL59483" s="138"/>
      <c r="BM59483" s="138"/>
    </row>
    <row r="59484" spans="62:65" ht="13" thickBot="1">
      <c r="BJ59484" s="138"/>
      <c r="BK59484" s="138"/>
      <c r="BL59484" s="138"/>
      <c r="BM59484" s="138"/>
    </row>
    <row r="59485" spans="62:65" ht="13" thickBot="1">
      <c r="BJ59485" s="138"/>
      <c r="BK59485" s="138"/>
      <c r="BL59485" s="138"/>
      <c r="BM59485" s="138"/>
    </row>
    <row r="59486" spans="62:65" ht="13" thickBot="1">
      <c r="BJ59486" s="138"/>
      <c r="BK59486" s="138"/>
      <c r="BL59486" s="138"/>
      <c r="BM59486" s="138"/>
    </row>
    <row r="59487" spans="62:65" ht="13" thickBot="1">
      <c r="BJ59487" s="138"/>
      <c r="BK59487" s="138"/>
      <c r="BL59487" s="138"/>
      <c r="BM59487" s="138"/>
    </row>
    <row r="59488" spans="62:65" ht="13" thickBot="1">
      <c r="BJ59488" s="138"/>
      <c r="BK59488" s="138"/>
      <c r="BL59488" s="138"/>
      <c r="BM59488" s="138"/>
    </row>
    <row r="59489" spans="62:65" ht="13" thickBot="1">
      <c r="BJ59489" s="138"/>
      <c r="BK59489" s="138"/>
      <c r="BL59489" s="138"/>
      <c r="BM59489" s="138"/>
    </row>
    <row r="59490" spans="62:65" ht="13" thickBot="1">
      <c r="BJ59490" s="138"/>
      <c r="BK59490" s="138"/>
      <c r="BL59490" s="138"/>
      <c r="BM59490" s="138"/>
    </row>
    <row r="59491" spans="62:65" ht="13" thickBot="1">
      <c r="BJ59491" s="138"/>
      <c r="BK59491" s="138"/>
      <c r="BL59491" s="138"/>
      <c r="BM59491" s="138"/>
    </row>
    <row r="59492" spans="62:65" ht="13" thickBot="1">
      <c r="BJ59492" s="138"/>
      <c r="BK59492" s="138"/>
      <c r="BL59492" s="138"/>
      <c r="BM59492" s="138"/>
    </row>
    <row r="59493" spans="62:65" ht="13" thickBot="1">
      <c r="BJ59493" s="138"/>
      <c r="BK59493" s="138"/>
      <c r="BL59493" s="138"/>
      <c r="BM59493" s="138"/>
    </row>
    <row r="59494" spans="62:65" ht="13" thickBot="1">
      <c r="BJ59494" s="138"/>
      <c r="BK59494" s="138"/>
      <c r="BL59494" s="138"/>
      <c r="BM59494" s="138"/>
    </row>
    <row r="59495" spans="62:65" ht="13" thickBot="1">
      <c r="BJ59495" s="138"/>
      <c r="BK59495" s="138"/>
      <c r="BL59495" s="138"/>
      <c r="BM59495" s="138"/>
    </row>
    <row r="59496" spans="62:65" ht="13" thickBot="1">
      <c r="BJ59496" s="138"/>
      <c r="BK59496" s="138"/>
      <c r="BL59496" s="138"/>
      <c r="BM59496" s="138"/>
    </row>
    <row r="59497" spans="62:65" ht="13" thickBot="1">
      <c r="BJ59497" s="138"/>
      <c r="BK59497" s="138"/>
      <c r="BL59497" s="138"/>
      <c r="BM59497" s="138"/>
    </row>
    <row r="59498" spans="62:65" ht="13" thickBot="1">
      <c r="BJ59498" s="138"/>
      <c r="BK59498" s="138"/>
      <c r="BL59498" s="138"/>
      <c r="BM59498" s="138"/>
    </row>
    <row r="59499" spans="62:65" ht="13" thickBot="1">
      <c r="BJ59499" s="138"/>
      <c r="BK59499" s="138"/>
      <c r="BL59499" s="138"/>
      <c r="BM59499" s="138"/>
    </row>
    <row r="59500" spans="62:65" ht="13" thickBot="1">
      <c r="BJ59500" s="138"/>
      <c r="BK59500" s="138"/>
      <c r="BL59500" s="138"/>
      <c r="BM59500" s="138"/>
    </row>
    <row r="59501" spans="62:65" ht="13" thickBot="1">
      <c r="BJ59501" s="138"/>
      <c r="BK59501" s="138"/>
      <c r="BL59501" s="138"/>
      <c r="BM59501" s="138"/>
    </row>
    <row r="59502" spans="62:65" ht="13" thickBot="1">
      <c r="BJ59502" s="138"/>
      <c r="BK59502" s="138"/>
      <c r="BL59502" s="138"/>
      <c r="BM59502" s="138"/>
    </row>
    <row r="59503" spans="62:65" ht="13" thickBot="1">
      <c r="BJ59503" s="138"/>
      <c r="BK59503" s="138"/>
      <c r="BL59503" s="138"/>
      <c r="BM59503" s="138"/>
    </row>
    <row r="59504" spans="62:65" ht="13" thickBot="1">
      <c r="BJ59504" s="138"/>
      <c r="BK59504" s="138"/>
      <c r="BL59504" s="138"/>
      <c r="BM59504" s="138"/>
    </row>
    <row r="59505" spans="62:65" ht="13" thickBot="1">
      <c r="BJ59505" s="138"/>
      <c r="BK59505" s="138"/>
      <c r="BL59505" s="138"/>
      <c r="BM59505" s="138"/>
    </row>
    <row r="59506" spans="62:65" ht="13" thickBot="1">
      <c r="BJ59506" s="138"/>
      <c r="BK59506" s="138"/>
      <c r="BL59506" s="138"/>
      <c r="BM59506" s="138"/>
    </row>
    <row r="59507" spans="62:65" ht="13" thickBot="1">
      <c r="BJ59507" s="138"/>
      <c r="BK59507" s="138"/>
      <c r="BL59507" s="138"/>
      <c r="BM59507" s="138"/>
    </row>
    <row r="59508" spans="62:65" ht="13" thickBot="1">
      <c r="BJ59508" s="138"/>
      <c r="BK59508" s="138"/>
      <c r="BL59508" s="138"/>
      <c r="BM59508" s="138"/>
    </row>
    <row r="59509" spans="62:65" ht="13" thickBot="1">
      <c r="BJ59509" s="138"/>
      <c r="BK59509" s="138"/>
      <c r="BL59509" s="138"/>
      <c r="BM59509" s="138"/>
    </row>
    <row r="59510" spans="62:65" ht="13" thickBot="1">
      <c r="BJ59510" s="138"/>
      <c r="BK59510" s="138"/>
      <c r="BL59510" s="138"/>
      <c r="BM59510" s="138"/>
    </row>
    <row r="59511" spans="62:65" ht="13" thickBot="1">
      <c r="BJ59511" s="138"/>
      <c r="BK59511" s="138"/>
      <c r="BL59511" s="138"/>
      <c r="BM59511" s="138"/>
    </row>
    <row r="59512" spans="62:65" ht="13" thickBot="1">
      <c r="BJ59512" s="138"/>
      <c r="BK59512" s="138"/>
      <c r="BL59512" s="138"/>
      <c r="BM59512" s="138"/>
    </row>
    <row r="59513" spans="62:65" ht="13" thickBot="1">
      <c r="BJ59513" s="138"/>
      <c r="BK59513" s="138"/>
      <c r="BL59513" s="138"/>
      <c r="BM59513" s="138"/>
    </row>
    <row r="59514" spans="62:65" ht="13" thickBot="1">
      <c r="BJ59514" s="138"/>
      <c r="BK59514" s="138"/>
      <c r="BL59514" s="138"/>
      <c r="BM59514" s="138"/>
    </row>
    <row r="59515" spans="62:65" ht="13" thickBot="1">
      <c r="BJ59515" s="138"/>
      <c r="BK59515" s="138"/>
      <c r="BL59515" s="138"/>
      <c r="BM59515" s="138"/>
    </row>
    <row r="59516" spans="62:65" ht="13" thickBot="1">
      <c r="BJ59516" s="138"/>
      <c r="BK59516" s="138"/>
      <c r="BL59516" s="138"/>
      <c r="BM59516" s="138"/>
    </row>
    <row r="59517" spans="62:65" ht="13" thickBot="1">
      <c r="BJ59517" s="138"/>
      <c r="BK59517" s="138"/>
      <c r="BL59517" s="138"/>
      <c r="BM59517" s="138"/>
    </row>
    <row r="59518" spans="62:65" ht="13" thickBot="1">
      <c r="BJ59518" s="138"/>
      <c r="BK59518" s="138"/>
      <c r="BL59518" s="138"/>
      <c r="BM59518" s="138"/>
    </row>
    <row r="59519" spans="62:65" ht="13" thickBot="1">
      <c r="BJ59519" s="138"/>
      <c r="BK59519" s="138"/>
      <c r="BL59519" s="138"/>
      <c r="BM59519" s="138"/>
    </row>
    <row r="59520" spans="62:65" ht="13" thickBot="1">
      <c r="BJ59520" s="138"/>
      <c r="BK59520" s="138"/>
      <c r="BL59520" s="138"/>
      <c r="BM59520" s="138"/>
    </row>
    <row r="59521" spans="62:65" ht="13" thickBot="1">
      <c r="BJ59521" s="138"/>
      <c r="BK59521" s="138"/>
      <c r="BL59521" s="138"/>
      <c r="BM59521" s="138"/>
    </row>
    <row r="59522" spans="62:65" ht="13" thickBot="1">
      <c r="BJ59522" s="138"/>
      <c r="BK59522" s="138"/>
      <c r="BL59522" s="138"/>
      <c r="BM59522" s="138"/>
    </row>
    <row r="59523" spans="62:65" ht="13" thickBot="1">
      <c r="BJ59523" s="138"/>
      <c r="BK59523" s="138"/>
      <c r="BL59523" s="138"/>
      <c r="BM59523" s="138"/>
    </row>
    <row r="59524" spans="62:65" ht="13" thickBot="1">
      <c r="BJ59524" s="138"/>
      <c r="BK59524" s="138"/>
      <c r="BL59524" s="138"/>
      <c r="BM59524" s="138"/>
    </row>
    <row r="59525" spans="62:65" ht="13" thickBot="1">
      <c r="BJ59525" s="138"/>
      <c r="BK59525" s="138"/>
      <c r="BL59525" s="138"/>
      <c r="BM59525" s="138"/>
    </row>
    <row r="59526" spans="62:65" ht="13" thickBot="1">
      <c r="BJ59526" s="138"/>
      <c r="BK59526" s="138"/>
      <c r="BL59526" s="138"/>
      <c r="BM59526" s="138"/>
    </row>
    <row r="59527" spans="62:65" ht="13" thickBot="1">
      <c r="BJ59527" s="138"/>
      <c r="BK59527" s="138"/>
      <c r="BL59527" s="138"/>
      <c r="BM59527" s="138"/>
    </row>
    <row r="59528" spans="62:65" ht="13" thickBot="1">
      <c r="BJ59528" s="138"/>
      <c r="BK59528" s="138"/>
      <c r="BL59528" s="138"/>
      <c r="BM59528" s="138"/>
    </row>
    <row r="59529" spans="62:65" ht="13" thickBot="1">
      <c r="BJ59529" s="138"/>
      <c r="BK59529" s="138"/>
      <c r="BL59529" s="138"/>
      <c r="BM59529" s="138"/>
    </row>
    <row r="59530" spans="62:65" ht="13" thickBot="1">
      <c r="BJ59530" s="138"/>
      <c r="BK59530" s="138"/>
      <c r="BL59530" s="138"/>
      <c r="BM59530" s="138"/>
    </row>
    <row r="59531" spans="62:65" ht="13" thickBot="1">
      <c r="BJ59531" s="138"/>
      <c r="BK59531" s="138"/>
      <c r="BL59531" s="138"/>
      <c r="BM59531" s="138"/>
    </row>
    <row r="59532" spans="62:65" ht="13" thickBot="1">
      <c r="BJ59532" s="138"/>
      <c r="BK59532" s="138"/>
      <c r="BL59532" s="138"/>
      <c r="BM59532" s="138"/>
    </row>
    <row r="59533" spans="62:65" ht="13" thickBot="1">
      <c r="BJ59533" s="138"/>
      <c r="BK59533" s="138"/>
      <c r="BL59533" s="138"/>
      <c r="BM59533" s="138"/>
    </row>
    <row r="59534" spans="62:65" ht="13" thickBot="1">
      <c r="BJ59534" s="138"/>
      <c r="BK59534" s="138"/>
      <c r="BL59534" s="138"/>
      <c r="BM59534" s="138"/>
    </row>
    <row r="59535" spans="62:65" ht="13" thickBot="1">
      <c r="BJ59535" s="138"/>
      <c r="BK59535" s="138"/>
      <c r="BL59535" s="138"/>
      <c r="BM59535" s="138"/>
    </row>
    <row r="59536" spans="62:65" ht="13" thickBot="1">
      <c r="BJ59536" s="138"/>
      <c r="BK59536" s="138"/>
      <c r="BL59536" s="138"/>
      <c r="BM59536" s="138"/>
    </row>
    <row r="59537" spans="62:65" ht="13" thickBot="1">
      <c r="BJ59537" s="138"/>
      <c r="BK59537" s="138"/>
      <c r="BL59537" s="138"/>
      <c r="BM59537" s="138"/>
    </row>
    <row r="59538" spans="62:65" ht="13" thickBot="1">
      <c r="BJ59538" s="138"/>
      <c r="BK59538" s="138"/>
      <c r="BL59538" s="138"/>
      <c r="BM59538" s="138"/>
    </row>
    <row r="59539" spans="62:65" ht="13" thickBot="1">
      <c r="BJ59539" s="138"/>
      <c r="BK59539" s="138"/>
      <c r="BL59539" s="138"/>
      <c r="BM59539" s="138"/>
    </row>
    <row r="59540" spans="62:65" ht="13" thickBot="1">
      <c r="BJ59540" s="138"/>
      <c r="BK59540" s="138"/>
      <c r="BL59540" s="138"/>
      <c r="BM59540" s="138"/>
    </row>
    <row r="59541" spans="62:65" ht="13" thickBot="1">
      <c r="BJ59541" s="138"/>
      <c r="BK59541" s="138"/>
      <c r="BL59541" s="138"/>
      <c r="BM59541" s="138"/>
    </row>
    <row r="59542" spans="62:65" ht="13" thickBot="1">
      <c r="BJ59542" s="138"/>
      <c r="BK59542" s="138"/>
      <c r="BL59542" s="138"/>
      <c r="BM59542" s="138"/>
    </row>
    <row r="59543" spans="62:65" ht="13" thickBot="1">
      <c r="BJ59543" s="138"/>
      <c r="BK59543" s="138"/>
      <c r="BL59543" s="138"/>
      <c r="BM59543" s="138"/>
    </row>
    <row r="59544" spans="62:65" ht="13" thickBot="1">
      <c r="BJ59544" s="138"/>
      <c r="BK59544" s="138"/>
      <c r="BL59544" s="138"/>
      <c r="BM59544" s="138"/>
    </row>
    <row r="59545" spans="62:65" ht="13" thickBot="1">
      <c r="BJ59545" s="138"/>
      <c r="BK59545" s="138"/>
      <c r="BL59545" s="138"/>
      <c r="BM59545" s="138"/>
    </row>
    <row r="59546" spans="62:65" ht="13" thickBot="1">
      <c r="BJ59546" s="138"/>
      <c r="BK59546" s="138"/>
      <c r="BL59546" s="138"/>
      <c r="BM59546" s="138"/>
    </row>
    <row r="59547" spans="62:65" ht="13" thickBot="1">
      <c r="BJ59547" s="138"/>
      <c r="BK59547" s="138"/>
      <c r="BL59547" s="138"/>
      <c r="BM59547" s="138"/>
    </row>
    <row r="59548" spans="62:65" ht="13" thickBot="1">
      <c r="BJ59548" s="138"/>
      <c r="BK59548" s="138"/>
      <c r="BL59548" s="138"/>
      <c r="BM59548" s="138"/>
    </row>
    <row r="59549" spans="62:65" ht="13" thickBot="1">
      <c r="BJ59549" s="138"/>
      <c r="BK59549" s="138"/>
      <c r="BL59549" s="138"/>
      <c r="BM59549" s="138"/>
    </row>
    <row r="59550" spans="62:65" ht="13" thickBot="1">
      <c r="BJ59550" s="138"/>
      <c r="BK59550" s="138"/>
      <c r="BL59550" s="138"/>
      <c r="BM59550" s="138"/>
    </row>
    <row r="59551" spans="62:65" ht="13" thickBot="1">
      <c r="BJ59551" s="138"/>
      <c r="BK59551" s="138"/>
      <c r="BL59551" s="138"/>
      <c r="BM59551" s="138"/>
    </row>
    <row r="59552" spans="62:65" ht="13" thickBot="1">
      <c r="BJ59552" s="138"/>
      <c r="BK59552" s="138"/>
      <c r="BL59552" s="138"/>
      <c r="BM59552" s="138"/>
    </row>
    <row r="59553" spans="62:65" ht="13" thickBot="1">
      <c r="BJ59553" s="138"/>
      <c r="BK59553" s="138"/>
      <c r="BL59553" s="138"/>
      <c r="BM59553" s="138"/>
    </row>
    <row r="59554" spans="62:65" ht="13" thickBot="1">
      <c r="BJ59554" s="138"/>
      <c r="BK59554" s="138"/>
      <c r="BL59554" s="138"/>
      <c r="BM59554" s="138"/>
    </row>
    <row r="59555" spans="62:65" ht="13" thickBot="1">
      <c r="BJ59555" s="138"/>
      <c r="BK59555" s="138"/>
      <c r="BL59555" s="138"/>
      <c r="BM59555" s="138"/>
    </row>
    <row r="59556" spans="62:65" ht="13" thickBot="1">
      <c r="BJ59556" s="138"/>
      <c r="BK59556" s="138"/>
      <c r="BL59556" s="138"/>
      <c r="BM59556" s="138"/>
    </row>
    <row r="59557" spans="62:65" ht="13" thickBot="1">
      <c r="BJ59557" s="138"/>
      <c r="BK59557" s="138"/>
      <c r="BL59557" s="138"/>
      <c r="BM59557" s="138"/>
    </row>
    <row r="59558" spans="62:65" ht="13" thickBot="1">
      <c r="BJ59558" s="138"/>
      <c r="BK59558" s="138"/>
      <c r="BL59558" s="138"/>
      <c r="BM59558" s="138"/>
    </row>
    <row r="59559" spans="62:65" ht="13" thickBot="1">
      <c r="BJ59559" s="138"/>
      <c r="BK59559" s="138"/>
      <c r="BL59559" s="138"/>
      <c r="BM59559" s="138"/>
    </row>
    <row r="59560" spans="62:65" ht="13" thickBot="1">
      <c r="BJ59560" s="138"/>
      <c r="BK59560" s="138"/>
      <c r="BL59560" s="138"/>
      <c r="BM59560" s="138"/>
    </row>
    <row r="59561" spans="62:65" ht="13" thickBot="1">
      <c r="BJ59561" s="138"/>
      <c r="BK59561" s="138"/>
      <c r="BL59561" s="138"/>
      <c r="BM59561" s="138"/>
    </row>
    <row r="59562" spans="62:65" ht="13" thickBot="1">
      <c r="BJ59562" s="138"/>
      <c r="BK59562" s="138"/>
      <c r="BL59562" s="138"/>
      <c r="BM59562" s="138"/>
    </row>
    <row r="59563" spans="62:65" ht="13" thickBot="1">
      <c r="BJ59563" s="138"/>
      <c r="BK59563" s="138"/>
      <c r="BL59563" s="138"/>
      <c r="BM59563" s="138"/>
    </row>
    <row r="59564" spans="62:65" ht="13" thickBot="1">
      <c r="BJ59564" s="138"/>
      <c r="BK59564" s="138"/>
      <c r="BL59564" s="138"/>
      <c r="BM59564" s="138"/>
    </row>
    <row r="59565" spans="62:65" ht="13" thickBot="1">
      <c r="BJ59565" s="138"/>
      <c r="BK59565" s="138"/>
      <c r="BL59565" s="138"/>
      <c r="BM59565" s="138"/>
    </row>
    <row r="59566" spans="62:65" ht="13" thickBot="1">
      <c r="BJ59566" s="138"/>
      <c r="BK59566" s="138"/>
      <c r="BL59566" s="138"/>
      <c r="BM59566" s="138"/>
    </row>
    <row r="59567" spans="62:65" ht="13" thickBot="1">
      <c r="BJ59567" s="138"/>
      <c r="BK59567" s="138"/>
      <c r="BL59567" s="138"/>
      <c r="BM59567" s="138"/>
    </row>
    <row r="59568" spans="62:65" ht="13" thickBot="1">
      <c r="BJ59568" s="138"/>
      <c r="BK59568" s="138"/>
      <c r="BL59568" s="138"/>
      <c r="BM59568" s="138"/>
    </row>
    <row r="59569" spans="62:65" ht="13" thickBot="1">
      <c r="BJ59569" s="138"/>
      <c r="BK59569" s="138"/>
      <c r="BL59569" s="138"/>
      <c r="BM59569" s="138"/>
    </row>
    <row r="59570" spans="62:65" ht="13" thickBot="1">
      <c r="BJ59570" s="138"/>
      <c r="BK59570" s="138"/>
      <c r="BL59570" s="138"/>
      <c r="BM59570" s="138"/>
    </row>
    <row r="59571" spans="62:65" ht="13" thickBot="1">
      <c r="BJ59571" s="138"/>
      <c r="BK59571" s="138"/>
      <c r="BL59571" s="138"/>
      <c r="BM59571" s="138"/>
    </row>
    <row r="59572" spans="62:65" ht="13" thickBot="1">
      <c r="BJ59572" s="138"/>
      <c r="BK59572" s="138"/>
      <c r="BL59572" s="138"/>
      <c r="BM59572" s="138"/>
    </row>
    <row r="59573" spans="62:65" ht="13" thickBot="1">
      <c r="BJ59573" s="138"/>
      <c r="BK59573" s="138"/>
      <c r="BL59573" s="138"/>
      <c r="BM59573" s="138"/>
    </row>
    <row r="59574" spans="62:65" ht="13" thickBot="1">
      <c r="BJ59574" s="138"/>
      <c r="BK59574" s="138"/>
      <c r="BL59574" s="138"/>
      <c r="BM59574" s="138"/>
    </row>
    <row r="59575" spans="62:65" ht="13" thickBot="1">
      <c r="BJ59575" s="138"/>
      <c r="BK59575" s="138"/>
      <c r="BL59575" s="138"/>
      <c r="BM59575" s="138"/>
    </row>
    <row r="59576" spans="62:65" ht="13" thickBot="1">
      <c r="BJ59576" s="138"/>
      <c r="BK59576" s="138"/>
      <c r="BL59576" s="138"/>
      <c r="BM59576" s="138"/>
    </row>
    <row r="59577" spans="62:65" ht="13" thickBot="1">
      <c r="BJ59577" s="138"/>
      <c r="BK59577" s="138"/>
      <c r="BL59577" s="138"/>
      <c r="BM59577" s="138"/>
    </row>
    <row r="59578" spans="62:65" ht="13" thickBot="1">
      <c r="BJ59578" s="138"/>
      <c r="BK59578" s="138"/>
      <c r="BL59578" s="138"/>
      <c r="BM59578" s="138"/>
    </row>
    <row r="59579" spans="62:65" ht="13" thickBot="1">
      <c r="BJ59579" s="138"/>
      <c r="BK59579" s="138"/>
      <c r="BL59579" s="138"/>
      <c r="BM59579" s="138"/>
    </row>
    <row r="59580" spans="62:65" ht="13" thickBot="1">
      <c r="BJ59580" s="138"/>
      <c r="BK59580" s="138"/>
      <c r="BL59580" s="138"/>
      <c r="BM59580" s="138"/>
    </row>
    <row r="59581" spans="62:65" ht="13" thickBot="1">
      <c r="BJ59581" s="138"/>
      <c r="BK59581" s="138"/>
      <c r="BL59581" s="138"/>
      <c r="BM59581" s="138"/>
    </row>
    <row r="59582" spans="62:65" ht="13" thickBot="1">
      <c r="BJ59582" s="138"/>
      <c r="BK59582" s="138"/>
      <c r="BL59582" s="138"/>
      <c r="BM59582" s="138"/>
    </row>
    <row r="59583" spans="62:65" ht="13" thickBot="1">
      <c r="BJ59583" s="138"/>
      <c r="BK59583" s="138"/>
      <c r="BL59583" s="138"/>
      <c r="BM59583" s="138"/>
    </row>
    <row r="59584" spans="62:65" ht="13" thickBot="1">
      <c r="BJ59584" s="138"/>
      <c r="BK59584" s="138"/>
      <c r="BL59584" s="138"/>
      <c r="BM59584" s="138"/>
    </row>
    <row r="59585" spans="62:65" ht="13" thickBot="1">
      <c r="BJ59585" s="138"/>
      <c r="BK59585" s="138"/>
      <c r="BL59585" s="138"/>
      <c r="BM59585" s="138"/>
    </row>
    <row r="59586" spans="62:65" ht="13" thickBot="1">
      <c r="BJ59586" s="138"/>
      <c r="BK59586" s="138"/>
      <c r="BL59586" s="138"/>
      <c r="BM59586" s="138"/>
    </row>
    <row r="59587" spans="62:65" ht="13" thickBot="1">
      <c r="BJ59587" s="138"/>
      <c r="BK59587" s="138"/>
      <c r="BL59587" s="138"/>
      <c r="BM59587" s="138"/>
    </row>
    <row r="59588" spans="62:65" ht="13" thickBot="1">
      <c r="BJ59588" s="138"/>
      <c r="BK59588" s="138"/>
      <c r="BL59588" s="138"/>
      <c r="BM59588" s="138"/>
    </row>
    <row r="59589" spans="62:65" ht="13" thickBot="1">
      <c r="BJ59589" s="138"/>
      <c r="BK59589" s="138"/>
      <c r="BL59589" s="138"/>
      <c r="BM59589" s="138"/>
    </row>
    <row r="59590" spans="62:65" ht="13" thickBot="1">
      <c r="BJ59590" s="138"/>
      <c r="BK59590" s="138"/>
      <c r="BL59590" s="138"/>
      <c r="BM59590" s="138"/>
    </row>
    <row r="59591" spans="62:65" ht="13" thickBot="1">
      <c r="BJ59591" s="138"/>
      <c r="BK59591" s="138"/>
      <c r="BL59591" s="138"/>
      <c r="BM59591" s="138"/>
    </row>
    <row r="59592" spans="62:65" ht="13" thickBot="1">
      <c r="BJ59592" s="138"/>
      <c r="BK59592" s="138"/>
      <c r="BL59592" s="138"/>
      <c r="BM59592" s="138"/>
    </row>
    <row r="59593" spans="62:65" ht="13" thickBot="1">
      <c r="BJ59593" s="138"/>
      <c r="BK59593" s="138"/>
      <c r="BL59593" s="138"/>
      <c r="BM59593" s="138"/>
    </row>
    <row r="59594" spans="62:65" ht="13" thickBot="1">
      <c r="BJ59594" s="138"/>
      <c r="BK59594" s="138"/>
      <c r="BL59594" s="138"/>
      <c r="BM59594" s="138"/>
    </row>
    <row r="59595" spans="62:65" ht="13" thickBot="1">
      <c r="BJ59595" s="138"/>
      <c r="BK59595" s="138"/>
      <c r="BL59595" s="138"/>
      <c r="BM59595" s="138"/>
    </row>
    <row r="59596" spans="62:65" ht="13" thickBot="1">
      <c r="BJ59596" s="138"/>
      <c r="BK59596" s="138"/>
      <c r="BL59596" s="138"/>
      <c r="BM59596" s="138"/>
    </row>
    <row r="59597" spans="62:65" ht="13" thickBot="1">
      <c r="BJ59597" s="138"/>
      <c r="BK59597" s="138"/>
      <c r="BL59597" s="138"/>
      <c r="BM59597" s="138"/>
    </row>
    <row r="59598" spans="62:65" ht="13" thickBot="1">
      <c r="BJ59598" s="138"/>
      <c r="BK59598" s="138"/>
      <c r="BL59598" s="138"/>
      <c r="BM59598" s="138"/>
    </row>
    <row r="59599" spans="62:65" ht="13" thickBot="1">
      <c r="BJ59599" s="138"/>
      <c r="BK59599" s="138"/>
      <c r="BL59599" s="138"/>
      <c r="BM59599" s="138"/>
    </row>
    <row r="59600" spans="62:65" ht="13" thickBot="1">
      <c r="BJ59600" s="138"/>
      <c r="BK59600" s="138"/>
      <c r="BL59600" s="138"/>
      <c r="BM59600" s="138"/>
    </row>
    <row r="59601" spans="62:65" ht="13" thickBot="1">
      <c r="BJ59601" s="138"/>
      <c r="BK59601" s="138"/>
      <c r="BL59601" s="138"/>
      <c r="BM59601" s="138"/>
    </row>
    <row r="59602" spans="62:65" ht="13" thickBot="1">
      <c r="BJ59602" s="138"/>
      <c r="BK59602" s="138"/>
      <c r="BL59602" s="138"/>
      <c r="BM59602" s="138"/>
    </row>
    <row r="59603" spans="62:65" ht="13" thickBot="1">
      <c r="BJ59603" s="138"/>
      <c r="BK59603" s="138"/>
      <c r="BL59603" s="138"/>
      <c r="BM59603" s="138"/>
    </row>
    <row r="59604" spans="62:65" ht="13" thickBot="1">
      <c r="BJ59604" s="138"/>
      <c r="BK59604" s="138"/>
      <c r="BL59604" s="138"/>
      <c r="BM59604" s="138"/>
    </row>
    <row r="59605" spans="62:65" ht="13" thickBot="1">
      <c r="BJ59605" s="138"/>
      <c r="BK59605" s="138"/>
      <c r="BL59605" s="138"/>
      <c r="BM59605" s="138"/>
    </row>
    <row r="59606" spans="62:65" ht="13" thickBot="1">
      <c r="BJ59606" s="138"/>
      <c r="BK59606" s="138"/>
      <c r="BL59606" s="138"/>
      <c r="BM59606" s="138"/>
    </row>
    <row r="59607" spans="62:65" ht="13" thickBot="1">
      <c r="BJ59607" s="138"/>
      <c r="BK59607" s="138"/>
      <c r="BL59607" s="138"/>
      <c r="BM59607" s="138"/>
    </row>
    <row r="59608" spans="62:65" ht="13" thickBot="1">
      <c r="BJ59608" s="138"/>
      <c r="BK59608" s="138"/>
      <c r="BL59608" s="138"/>
      <c r="BM59608" s="138"/>
    </row>
    <row r="59609" spans="62:65" ht="13" thickBot="1">
      <c r="BJ59609" s="138"/>
      <c r="BK59609" s="138"/>
      <c r="BL59609" s="138"/>
      <c r="BM59609" s="138"/>
    </row>
    <row r="59610" spans="62:65" ht="13" thickBot="1">
      <c r="BJ59610" s="138"/>
      <c r="BK59610" s="138"/>
      <c r="BL59610" s="138"/>
      <c r="BM59610" s="138"/>
    </row>
    <row r="59611" spans="62:65" ht="13" thickBot="1">
      <c r="BJ59611" s="138"/>
      <c r="BK59611" s="138"/>
      <c r="BL59611" s="138"/>
      <c r="BM59611" s="138"/>
    </row>
    <row r="59612" spans="62:65" ht="13" thickBot="1">
      <c r="BJ59612" s="138"/>
      <c r="BK59612" s="138"/>
      <c r="BL59612" s="138"/>
      <c r="BM59612" s="138"/>
    </row>
    <row r="59613" spans="62:65" ht="13" thickBot="1">
      <c r="BJ59613" s="138"/>
      <c r="BK59613" s="138"/>
      <c r="BL59613" s="138"/>
      <c r="BM59613" s="138"/>
    </row>
    <row r="59614" spans="62:65" ht="13" thickBot="1">
      <c r="BJ59614" s="138"/>
      <c r="BK59614" s="138"/>
      <c r="BL59614" s="138"/>
      <c r="BM59614" s="138"/>
    </row>
    <row r="59615" spans="62:65" ht="13" thickBot="1">
      <c r="BJ59615" s="138"/>
      <c r="BK59615" s="138"/>
      <c r="BL59615" s="138"/>
      <c r="BM59615" s="138"/>
    </row>
    <row r="59616" spans="62:65" ht="13" thickBot="1">
      <c r="BJ59616" s="138"/>
      <c r="BK59616" s="138"/>
      <c r="BL59616" s="138"/>
      <c r="BM59616" s="138"/>
    </row>
    <row r="59617" spans="62:65" ht="13" thickBot="1">
      <c r="BJ59617" s="138"/>
      <c r="BK59617" s="138"/>
      <c r="BL59617" s="138"/>
      <c r="BM59617" s="138"/>
    </row>
    <row r="59618" spans="62:65" ht="13" thickBot="1">
      <c r="BJ59618" s="138"/>
      <c r="BK59618" s="138"/>
      <c r="BL59618" s="138"/>
      <c r="BM59618" s="138"/>
    </row>
    <row r="59619" spans="62:65" ht="13" thickBot="1">
      <c r="BJ59619" s="138"/>
      <c r="BK59619" s="138"/>
      <c r="BL59619" s="138"/>
      <c r="BM59619" s="138"/>
    </row>
    <row r="59620" spans="62:65" ht="13" thickBot="1">
      <c r="BJ59620" s="138"/>
      <c r="BK59620" s="138"/>
      <c r="BL59620" s="138"/>
      <c r="BM59620" s="138"/>
    </row>
    <row r="59621" spans="62:65" ht="13" thickBot="1">
      <c r="BJ59621" s="138"/>
      <c r="BK59621" s="138"/>
      <c r="BL59621" s="138"/>
      <c r="BM59621" s="138"/>
    </row>
    <row r="59622" spans="62:65" ht="13" thickBot="1">
      <c r="BJ59622" s="138"/>
      <c r="BK59622" s="138"/>
      <c r="BL59622" s="138"/>
      <c r="BM59622" s="138"/>
    </row>
    <row r="59623" spans="62:65" ht="13" thickBot="1">
      <c r="BJ59623" s="138"/>
      <c r="BK59623" s="138"/>
      <c r="BL59623" s="138"/>
      <c r="BM59623" s="138"/>
    </row>
    <row r="59624" spans="62:65" ht="13" thickBot="1">
      <c r="BJ59624" s="138"/>
      <c r="BK59624" s="138"/>
      <c r="BL59624" s="138"/>
      <c r="BM59624" s="138"/>
    </row>
    <row r="59625" spans="62:65" ht="13" thickBot="1">
      <c r="BJ59625" s="138"/>
      <c r="BK59625" s="138"/>
      <c r="BL59625" s="138"/>
      <c r="BM59625" s="138"/>
    </row>
    <row r="59626" spans="62:65" ht="13" thickBot="1">
      <c r="BJ59626" s="138"/>
      <c r="BK59626" s="138"/>
      <c r="BL59626" s="138"/>
      <c r="BM59626" s="138"/>
    </row>
    <row r="59627" spans="62:65" ht="13" thickBot="1">
      <c r="BJ59627" s="138"/>
      <c r="BK59627" s="138"/>
      <c r="BL59627" s="138"/>
      <c r="BM59627" s="138"/>
    </row>
    <row r="59628" spans="62:65" ht="13" thickBot="1">
      <c r="BJ59628" s="138"/>
      <c r="BK59628" s="138"/>
      <c r="BL59628" s="138"/>
      <c r="BM59628" s="138"/>
    </row>
    <row r="59629" spans="62:65" ht="13" thickBot="1">
      <c r="BJ59629" s="138"/>
      <c r="BK59629" s="138"/>
      <c r="BL59629" s="138"/>
      <c r="BM59629" s="138"/>
    </row>
    <row r="59630" spans="62:65" ht="13" thickBot="1">
      <c r="BJ59630" s="138"/>
      <c r="BK59630" s="138"/>
      <c r="BL59630" s="138"/>
      <c r="BM59630" s="138"/>
    </row>
    <row r="59631" spans="62:65" ht="13" thickBot="1">
      <c r="BJ59631" s="138"/>
      <c r="BK59631" s="138"/>
      <c r="BL59631" s="138"/>
      <c r="BM59631" s="138"/>
    </row>
    <row r="59632" spans="62:65" ht="13" thickBot="1">
      <c r="BJ59632" s="138"/>
      <c r="BK59632" s="138"/>
      <c r="BL59632" s="138"/>
      <c r="BM59632" s="138"/>
    </row>
    <row r="59633" spans="62:65" ht="13" thickBot="1">
      <c r="BJ59633" s="138"/>
      <c r="BK59633" s="138"/>
      <c r="BL59633" s="138"/>
      <c r="BM59633" s="138"/>
    </row>
    <row r="59634" spans="62:65" ht="13" thickBot="1">
      <c r="BJ59634" s="138"/>
      <c r="BK59634" s="138"/>
      <c r="BL59634" s="138"/>
      <c r="BM59634" s="138"/>
    </row>
    <row r="59635" spans="62:65" ht="13" thickBot="1">
      <c r="BJ59635" s="138"/>
      <c r="BK59635" s="138"/>
      <c r="BL59635" s="138"/>
      <c r="BM59635" s="138"/>
    </row>
    <row r="59636" spans="62:65" ht="13" thickBot="1">
      <c r="BJ59636" s="138"/>
      <c r="BK59636" s="138"/>
      <c r="BL59636" s="138"/>
      <c r="BM59636" s="138"/>
    </row>
    <row r="59637" spans="62:65" ht="13" thickBot="1">
      <c r="BJ59637" s="138"/>
      <c r="BK59637" s="138"/>
      <c r="BL59637" s="138"/>
      <c r="BM59637" s="138"/>
    </row>
    <row r="59638" spans="62:65" ht="13" thickBot="1">
      <c r="BJ59638" s="138"/>
      <c r="BK59638" s="138"/>
      <c r="BL59638" s="138"/>
      <c r="BM59638" s="138"/>
    </row>
    <row r="59639" spans="62:65" ht="13" thickBot="1">
      <c r="BJ59639" s="138"/>
      <c r="BK59639" s="138"/>
      <c r="BL59639" s="138"/>
      <c r="BM59639" s="138"/>
    </row>
    <row r="59640" spans="62:65" ht="13" thickBot="1">
      <c r="BJ59640" s="138"/>
      <c r="BK59640" s="138"/>
      <c r="BL59640" s="138"/>
      <c r="BM59640" s="138"/>
    </row>
    <row r="59641" spans="62:65" ht="13" thickBot="1">
      <c r="BJ59641" s="138"/>
      <c r="BK59641" s="138"/>
      <c r="BL59641" s="138"/>
      <c r="BM59641" s="138"/>
    </row>
    <row r="59642" spans="62:65" ht="13" thickBot="1">
      <c r="BJ59642" s="138"/>
      <c r="BK59642" s="138"/>
      <c r="BL59642" s="138"/>
      <c r="BM59642" s="138"/>
    </row>
    <row r="59643" spans="62:65" ht="13" thickBot="1">
      <c r="BJ59643" s="138"/>
      <c r="BK59643" s="138"/>
      <c r="BL59643" s="138"/>
      <c r="BM59643" s="138"/>
    </row>
    <row r="59644" spans="62:65" ht="13" thickBot="1">
      <c r="BJ59644" s="138"/>
      <c r="BK59644" s="138"/>
      <c r="BL59644" s="138"/>
      <c r="BM59644" s="138"/>
    </row>
    <row r="59645" spans="62:65" ht="13" thickBot="1">
      <c r="BJ59645" s="138"/>
      <c r="BK59645" s="138"/>
      <c r="BL59645" s="138"/>
      <c r="BM59645" s="138"/>
    </row>
    <row r="59646" spans="62:65" ht="13" thickBot="1">
      <c r="BJ59646" s="138"/>
      <c r="BK59646" s="138"/>
      <c r="BL59646" s="138"/>
      <c r="BM59646" s="138"/>
    </row>
    <row r="59647" spans="62:65" ht="13" thickBot="1">
      <c r="BJ59647" s="138"/>
      <c r="BK59647" s="138"/>
      <c r="BL59647" s="138"/>
      <c r="BM59647" s="138"/>
    </row>
    <row r="59648" spans="62:65" ht="13" thickBot="1">
      <c r="BJ59648" s="138"/>
      <c r="BK59648" s="138"/>
      <c r="BL59648" s="138"/>
      <c r="BM59648" s="138"/>
    </row>
    <row r="59649" spans="62:65" ht="13" thickBot="1">
      <c r="BJ59649" s="138"/>
      <c r="BK59649" s="138"/>
      <c r="BL59649" s="138"/>
      <c r="BM59649" s="138"/>
    </row>
    <row r="59650" spans="62:65" ht="13" thickBot="1">
      <c r="BJ59650" s="138"/>
      <c r="BK59650" s="138"/>
      <c r="BL59650" s="138"/>
      <c r="BM59650" s="138"/>
    </row>
    <row r="59651" spans="62:65" ht="13" thickBot="1">
      <c r="BJ59651" s="138"/>
      <c r="BK59651" s="138"/>
      <c r="BL59651" s="138"/>
      <c r="BM59651" s="138"/>
    </row>
    <row r="59652" spans="62:65" ht="13" thickBot="1">
      <c r="BJ59652" s="138"/>
      <c r="BK59652" s="138"/>
      <c r="BL59652" s="138"/>
      <c r="BM59652" s="138"/>
    </row>
    <row r="59653" spans="62:65" ht="13" thickBot="1">
      <c r="BJ59653" s="138"/>
      <c r="BK59653" s="138"/>
      <c r="BL59653" s="138"/>
      <c r="BM59653" s="138"/>
    </row>
    <row r="59654" spans="62:65" ht="13" thickBot="1">
      <c r="BJ59654" s="138"/>
      <c r="BK59654" s="138"/>
      <c r="BL59654" s="138"/>
      <c r="BM59654" s="138"/>
    </row>
    <row r="59655" spans="62:65" ht="13" thickBot="1">
      <c r="BJ59655" s="138"/>
      <c r="BK59655" s="138"/>
      <c r="BL59655" s="138"/>
      <c r="BM59655" s="138"/>
    </row>
    <row r="59656" spans="62:65" ht="13" thickBot="1">
      <c r="BJ59656" s="138"/>
      <c r="BK59656" s="138"/>
      <c r="BL59656" s="138"/>
      <c r="BM59656" s="138"/>
    </row>
    <row r="59657" spans="62:65" ht="13" thickBot="1">
      <c r="BJ59657" s="138"/>
      <c r="BK59657" s="138"/>
      <c r="BL59657" s="138"/>
      <c r="BM59657" s="138"/>
    </row>
    <row r="59658" spans="62:65" ht="13" thickBot="1">
      <c r="BJ59658" s="138"/>
      <c r="BK59658" s="138"/>
      <c r="BL59658" s="138"/>
      <c r="BM59658" s="138"/>
    </row>
    <row r="59659" spans="62:65" ht="13" thickBot="1">
      <c r="BJ59659" s="138"/>
      <c r="BK59659" s="138"/>
      <c r="BL59659" s="138"/>
      <c r="BM59659" s="138"/>
    </row>
    <row r="59660" spans="62:65" ht="13" thickBot="1">
      <c r="BJ59660" s="138"/>
      <c r="BK59660" s="138"/>
      <c r="BL59660" s="138"/>
      <c r="BM59660" s="138"/>
    </row>
    <row r="59661" spans="62:65" ht="13" thickBot="1">
      <c r="BJ59661" s="138"/>
      <c r="BK59661" s="138"/>
      <c r="BL59661" s="138"/>
      <c r="BM59661" s="138"/>
    </row>
    <row r="59662" spans="62:65" ht="13" thickBot="1">
      <c r="BJ59662" s="138"/>
      <c r="BK59662" s="138"/>
      <c r="BL59662" s="138"/>
      <c r="BM59662" s="138"/>
    </row>
    <row r="59663" spans="62:65" ht="13" thickBot="1">
      <c r="BJ59663" s="138"/>
      <c r="BK59663" s="138"/>
      <c r="BL59663" s="138"/>
      <c r="BM59663" s="138"/>
    </row>
    <row r="59664" spans="62:65" ht="13" thickBot="1">
      <c r="BJ59664" s="138"/>
      <c r="BK59664" s="138"/>
      <c r="BL59664" s="138"/>
      <c r="BM59664" s="138"/>
    </row>
    <row r="59665" spans="62:65" ht="13" thickBot="1">
      <c r="BJ59665" s="138"/>
      <c r="BK59665" s="138"/>
      <c r="BL59665" s="138"/>
      <c r="BM59665" s="138"/>
    </row>
    <row r="59666" spans="62:65" ht="13" thickBot="1">
      <c r="BJ59666" s="138"/>
      <c r="BK59666" s="138"/>
      <c r="BL59666" s="138"/>
      <c r="BM59666" s="138"/>
    </row>
    <row r="59667" spans="62:65" ht="13" thickBot="1">
      <c r="BJ59667" s="138"/>
      <c r="BK59667" s="138"/>
      <c r="BL59667" s="138"/>
      <c r="BM59667" s="138"/>
    </row>
    <row r="59668" spans="62:65" ht="13" thickBot="1">
      <c r="BJ59668" s="138"/>
      <c r="BK59668" s="138"/>
      <c r="BL59668" s="138"/>
      <c r="BM59668" s="138"/>
    </row>
    <row r="59669" spans="62:65" ht="13" thickBot="1">
      <c r="BJ59669" s="138"/>
      <c r="BK59669" s="138"/>
      <c r="BL59669" s="138"/>
      <c r="BM59669" s="138"/>
    </row>
    <row r="59670" spans="62:65" ht="13" thickBot="1">
      <c r="BJ59670" s="138"/>
      <c r="BK59670" s="138"/>
      <c r="BL59670" s="138"/>
      <c r="BM59670" s="138"/>
    </row>
    <row r="59671" spans="62:65" ht="13" thickBot="1">
      <c r="BJ59671" s="138"/>
      <c r="BK59671" s="138"/>
      <c r="BL59671" s="138"/>
      <c r="BM59671" s="138"/>
    </row>
    <row r="59672" spans="62:65" ht="13" thickBot="1">
      <c r="BJ59672" s="138"/>
      <c r="BK59672" s="138"/>
      <c r="BL59672" s="138"/>
      <c r="BM59672" s="138"/>
    </row>
    <row r="59673" spans="62:65" ht="13" thickBot="1">
      <c r="BJ59673" s="138"/>
      <c r="BK59673" s="138"/>
      <c r="BL59673" s="138"/>
      <c r="BM59673" s="138"/>
    </row>
    <row r="59674" spans="62:65" ht="13" thickBot="1">
      <c r="BJ59674" s="138"/>
      <c r="BK59674" s="138"/>
      <c r="BL59674" s="138"/>
      <c r="BM59674" s="138"/>
    </row>
    <row r="59675" spans="62:65" ht="13" thickBot="1">
      <c r="BJ59675" s="138"/>
      <c r="BK59675" s="138"/>
      <c r="BL59675" s="138"/>
      <c r="BM59675" s="138"/>
    </row>
    <row r="59676" spans="62:65" ht="13" thickBot="1">
      <c r="BJ59676" s="138"/>
      <c r="BK59676" s="138"/>
      <c r="BL59676" s="138"/>
      <c r="BM59676" s="138"/>
    </row>
    <row r="59677" spans="62:65" ht="13" thickBot="1">
      <c r="BJ59677" s="138"/>
      <c r="BK59677" s="138"/>
      <c r="BL59677" s="138"/>
      <c r="BM59677" s="138"/>
    </row>
    <row r="59678" spans="62:65" ht="13" thickBot="1">
      <c r="BJ59678" s="138"/>
      <c r="BK59678" s="138"/>
      <c r="BL59678" s="138"/>
      <c r="BM59678" s="138"/>
    </row>
    <row r="59679" spans="62:65" ht="13" thickBot="1">
      <c r="BJ59679" s="138"/>
      <c r="BK59679" s="138"/>
      <c r="BL59679" s="138"/>
      <c r="BM59679" s="138"/>
    </row>
    <row r="59680" spans="62:65" ht="13" thickBot="1">
      <c r="BJ59680" s="138"/>
      <c r="BK59680" s="138"/>
      <c r="BL59680" s="138"/>
      <c r="BM59680" s="138"/>
    </row>
    <row r="59681" spans="62:65" ht="13" thickBot="1">
      <c r="BJ59681" s="138"/>
      <c r="BK59681" s="138"/>
      <c r="BL59681" s="138"/>
      <c r="BM59681" s="138"/>
    </row>
    <row r="59682" spans="62:65" ht="13" thickBot="1">
      <c r="BJ59682" s="138"/>
      <c r="BK59682" s="138"/>
      <c r="BL59682" s="138"/>
      <c r="BM59682" s="138"/>
    </row>
    <row r="59683" spans="62:65" ht="13" thickBot="1">
      <c r="BJ59683" s="138"/>
      <c r="BK59683" s="138"/>
      <c r="BL59683" s="138"/>
      <c r="BM59683" s="138"/>
    </row>
    <row r="59684" spans="62:65" ht="13" thickBot="1">
      <c r="BJ59684" s="138"/>
      <c r="BK59684" s="138"/>
      <c r="BL59684" s="138"/>
      <c r="BM59684" s="138"/>
    </row>
    <row r="59685" spans="62:65" ht="13" thickBot="1">
      <c r="BJ59685" s="138"/>
      <c r="BK59685" s="138"/>
      <c r="BL59685" s="138"/>
      <c r="BM59685" s="138"/>
    </row>
    <row r="59686" spans="62:65" ht="13" thickBot="1">
      <c r="BJ59686" s="138"/>
      <c r="BK59686" s="138"/>
      <c r="BL59686" s="138"/>
      <c r="BM59686" s="138"/>
    </row>
    <row r="59687" spans="62:65" ht="13" thickBot="1">
      <c r="BJ59687" s="138"/>
      <c r="BK59687" s="138"/>
      <c r="BL59687" s="138"/>
      <c r="BM59687" s="138"/>
    </row>
    <row r="59688" spans="62:65" ht="13" thickBot="1">
      <c r="BJ59688" s="138"/>
      <c r="BK59688" s="138"/>
      <c r="BL59688" s="138"/>
      <c r="BM59688" s="138"/>
    </row>
    <row r="59689" spans="62:65" ht="13" thickBot="1">
      <c r="BJ59689" s="138"/>
      <c r="BK59689" s="138"/>
      <c r="BL59689" s="138"/>
      <c r="BM59689" s="138"/>
    </row>
    <row r="59690" spans="62:65" ht="13" thickBot="1">
      <c r="BJ59690" s="138"/>
      <c r="BK59690" s="138"/>
      <c r="BL59690" s="138"/>
      <c r="BM59690" s="138"/>
    </row>
    <row r="59691" spans="62:65" ht="13" thickBot="1">
      <c r="BJ59691" s="138"/>
      <c r="BK59691" s="138"/>
      <c r="BL59691" s="138"/>
      <c r="BM59691" s="138"/>
    </row>
    <row r="59692" spans="62:65" ht="13" thickBot="1">
      <c r="BJ59692" s="138"/>
      <c r="BK59692" s="138"/>
      <c r="BL59692" s="138"/>
      <c r="BM59692" s="138"/>
    </row>
    <row r="59693" spans="62:65" ht="13" thickBot="1">
      <c r="BJ59693" s="138"/>
      <c r="BK59693" s="138"/>
      <c r="BL59693" s="138"/>
      <c r="BM59693" s="138"/>
    </row>
    <row r="59694" spans="62:65" ht="13" thickBot="1">
      <c r="BJ59694" s="138"/>
      <c r="BK59694" s="138"/>
      <c r="BL59694" s="138"/>
      <c r="BM59694" s="138"/>
    </row>
    <row r="59695" spans="62:65" ht="13" thickBot="1">
      <c r="BJ59695" s="138"/>
      <c r="BK59695" s="138"/>
      <c r="BL59695" s="138"/>
      <c r="BM59695" s="138"/>
    </row>
    <row r="59696" spans="62:65" ht="13" thickBot="1">
      <c r="BJ59696" s="138"/>
      <c r="BK59696" s="138"/>
      <c r="BL59696" s="138"/>
      <c r="BM59696" s="138"/>
    </row>
    <row r="59697" spans="62:65" ht="13" thickBot="1">
      <c r="BJ59697" s="138"/>
      <c r="BK59697" s="138"/>
      <c r="BL59697" s="138"/>
      <c r="BM59697" s="138"/>
    </row>
    <row r="59698" spans="62:65" ht="13" thickBot="1">
      <c r="BJ59698" s="138"/>
      <c r="BK59698" s="138"/>
      <c r="BL59698" s="138"/>
      <c r="BM59698" s="138"/>
    </row>
    <row r="59699" spans="62:65" ht="13" thickBot="1">
      <c r="BJ59699" s="138"/>
      <c r="BK59699" s="138"/>
      <c r="BL59699" s="138"/>
      <c r="BM59699" s="138"/>
    </row>
    <row r="59700" spans="62:65" ht="13" thickBot="1">
      <c r="BJ59700" s="138"/>
      <c r="BK59700" s="138"/>
      <c r="BL59700" s="138"/>
      <c r="BM59700" s="138"/>
    </row>
    <row r="59701" spans="62:65" ht="13" thickBot="1">
      <c r="BJ59701" s="138"/>
      <c r="BK59701" s="138"/>
      <c r="BL59701" s="138"/>
      <c r="BM59701" s="138"/>
    </row>
    <row r="59702" spans="62:65" ht="13" thickBot="1">
      <c r="BJ59702" s="138"/>
      <c r="BK59702" s="138"/>
      <c r="BL59702" s="138"/>
      <c r="BM59702" s="138"/>
    </row>
    <row r="59703" spans="62:65" ht="13" thickBot="1">
      <c r="BJ59703" s="138"/>
      <c r="BK59703" s="138"/>
      <c r="BL59703" s="138"/>
      <c r="BM59703" s="138"/>
    </row>
    <row r="59704" spans="62:65" ht="13" thickBot="1">
      <c r="BJ59704" s="138"/>
      <c r="BK59704" s="138"/>
      <c r="BL59704" s="138"/>
      <c r="BM59704" s="138"/>
    </row>
    <row r="59705" spans="62:65" ht="13" thickBot="1">
      <c r="BJ59705" s="138"/>
      <c r="BK59705" s="138"/>
      <c r="BL59705" s="138"/>
      <c r="BM59705" s="138"/>
    </row>
    <row r="59706" spans="62:65" ht="13" thickBot="1">
      <c r="BJ59706" s="138"/>
      <c r="BK59706" s="138"/>
      <c r="BL59706" s="138"/>
      <c r="BM59706" s="138"/>
    </row>
    <row r="59707" spans="62:65" ht="13" thickBot="1">
      <c r="BJ59707" s="138"/>
      <c r="BK59707" s="138"/>
      <c r="BL59707" s="138"/>
      <c r="BM59707" s="138"/>
    </row>
    <row r="59708" spans="62:65" ht="13" thickBot="1">
      <c r="BJ59708" s="138"/>
      <c r="BK59708" s="138"/>
      <c r="BL59708" s="138"/>
      <c r="BM59708" s="138"/>
    </row>
    <row r="59709" spans="62:65" ht="13" thickBot="1">
      <c r="BJ59709" s="138"/>
      <c r="BK59709" s="138"/>
      <c r="BL59709" s="138"/>
      <c r="BM59709" s="138"/>
    </row>
    <row r="59710" spans="62:65" ht="13" thickBot="1">
      <c r="BJ59710" s="138"/>
      <c r="BK59710" s="138"/>
      <c r="BL59710" s="138"/>
      <c r="BM59710" s="138"/>
    </row>
    <row r="59711" spans="62:65" ht="13" thickBot="1">
      <c r="BJ59711" s="138"/>
      <c r="BK59711" s="138"/>
      <c r="BL59711" s="138"/>
      <c r="BM59711" s="138"/>
    </row>
    <row r="59712" spans="62:65" ht="13" thickBot="1">
      <c r="BJ59712" s="138"/>
      <c r="BK59712" s="138"/>
      <c r="BL59712" s="138"/>
      <c r="BM59712" s="138"/>
    </row>
    <row r="59713" spans="62:65" ht="13" thickBot="1">
      <c r="BJ59713" s="138"/>
      <c r="BK59713" s="138"/>
      <c r="BL59713" s="138"/>
      <c r="BM59713" s="138"/>
    </row>
    <row r="59714" spans="62:65" ht="13" thickBot="1">
      <c r="BJ59714" s="138"/>
      <c r="BK59714" s="138"/>
      <c r="BL59714" s="138"/>
      <c r="BM59714" s="138"/>
    </row>
    <row r="59715" spans="62:65" ht="13" thickBot="1">
      <c r="BJ59715" s="138"/>
      <c r="BK59715" s="138"/>
      <c r="BL59715" s="138"/>
      <c r="BM59715" s="138"/>
    </row>
    <row r="59716" spans="62:65" ht="13" thickBot="1">
      <c r="BJ59716" s="138"/>
      <c r="BK59716" s="138"/>
      <c r="BL59716" s="138"/>
      <c r="BM59716" s="138"/>
    </row>
    <row r="59717" spans="62:65" ht="13" thickBot="1">
      <c r="BJ59717" s="138"/>
      <c r="BK59717" s="138"/>
      <c r="BL59717" s="138"/>
      <c r="BM59717" s="138"/>
    </row>
    <row r="59718" spans="62:65" ht="13" thickBot="1">
      <c r="BJ59718" s="138"/>
      <c r="BK59718" s="138"/>
      <c r="BL59718" s="138"/>
      <c r="BM59718" s="138"/>
    </row>
    <row r="59719" spans="62:65" ht="13" thickBot="1">
      <c r="BJ59719" s="138"/>
      <c r="BK59719" s="138"/>
      <c r="BL59719" s="138"/>
      <c r="BM59719" s="138"/>
    </row>
    <row r="59720" spans="62:65" ht="13" thickBot="1">
      <c r="BJ59720" s="138"/>
      <c r="BK59720" s="138"/>
      <c r="BL59720" s="138"/>
      <c r="BM59720" s="138"/>
    </row>
    <row r="59721" spans="62:65" ht="13" thickBot="1">
      <c r="BJ59721" s="138"/>
      <c r="BK59721" s="138"/>
      <c r="BL59721" s="138"/>
      <c r="BM59721" s="138"/>
    </row>
    <row r="59722" spans="62:65" ht="13" thickBot="1">
      <c r="BJ59722" s="138"/>
      <c r="BK59722" s="138"/>
      <c r="BL59722" s="138"/>
      <c r="BM59722" s="138"/>
    </row>
    <row r="59723" spans="62:65" ht="13" thickBot="1">
      <c r="BJ59723" s="138"/>
      <c r="BK59723" s="138"/>
      <c r="BL59723" s="138"/>
      <c r="BM59723" s="138"/>
    </row>
    <row r="59724" spans="62:65" ht="13" thickBot="1">
      <c r="BJ59724" s="138"/>
      <c r="BK59724" s="138"/>
      <c r="BL59724" s="138"/>
      <c r="BM59724" s="138"/>
    </row>
    <row r="59725" spans="62:65" ht="13" thickBot="1">
      <c r="BJ59725" s="138"/>
      <c r="BK59725" s="138"/>
      <c r="BL59725" s="138"/>
      <c r="BM59725" s="138"/>
    </row>
    <row r="59726" spans="62:65" ht="13" thickBot="1">
      <c r="BJ59726" s="138"/>
      <c r="BK59726" s="138"/>
      <c r="BL59726" s="138"/>
      <c r="BM59726" s="138"/>
    </row>
    <row r="59727" spans="62:65" ht="13" thickBot="1">
      <c r="BJ59727" s="138"/>
      <c r="BK59727" s="138"/>
      <c r="BL59727" s="138"/>
      <c r="BM59727" s="138"/>
    </row>
    <row r="59728" spans="62:65" ht="13" thickBot="1">
      <c r="BJ59728" s="138"/>
      <c r="BK59728" s="138"/>
      <c r="BL59728" s="138"/>
      <c r="BM59728" s="138"/>
    </row>
    <row r="59729" spans="62:65" ht="13" thickBot="1">
      <c r="BJ59729" s="138"/>
      <c r="BK59729" s="138"/>
      <c r="BL59729" s="138"/>
      <c r="BM59729" s="138"/>
    </row>
    <row r="59730" spans="62:65" ht="13" thickBot="1">
      <c r="BJ59730" s="138"/>
      <c r="BK59730" s="138"/>
      <c r="BL59730" s="138"/>
      <c r="BM59730" s="138"/>
    </row>
    <row r="59731" spans="62:65" ht="13" thickBot="1">
      <c r="BJ59731" s="138"/>
      <c r="BK59731" s="138"/>
      <c r="BL59731" s="138"/>
      <c r="BM59731" s="138"/>
    </row>
    <row r="59732" spans="62:65" ht="13" thickBot="1">
      <c r="BJ59732" s="138"/>
      <c r="BK59732" s="138"/>
      <c r="BL59732" s="138"/>
      <c r="BM59732" s="138"/>
    </row>
    <row r="59733" spans="62:65" ht="13" thickBot="1">
      <c r="BJ59733" s="138"/>
      <c r="BK59733" s="138"/>
      <c r="BL59733" s="138"/>
      <c r="BM59733" s="138"/>
    </row>
    <row r="59734" spans="62:65" ht="13" thickBot="1">
      <c r="BJ59734" s="138"/>
      <c r="BK59734" s="138"/>
      <c r="BL59734" s="138"/>
      <c r="BM59734" s="138"/>
    </row>
    <row r="59735" spans="62:65" ht="13" thickBot="1">
      <c r="BJ59735" s="138"/>
      <c r="BK59735" s="138"/>
      <c r="BL59735" s="138"/>
      <c r="BM59735" s="138"/>
    </row>
    <row r="59736" spans="62:65" ht="13" thickBot="1">
      <c r="BJ59736" s="138"/>
      <c r="BK59736" s="138"/>
      <c r="BL59736" s="138"/>
      <c r="BM59736" s="138"/>
    </row>
    <row r="59737" spans="62:65" ht="13" thickBot="1">
      <c r="BJ59737" s="138"/>
      <c r="BK59737" s="138"/>
      <c r="BL59737" s="138"/>
      <c r="BM59737" s="138"/>
    </row>
    <row r="59738" spans="62:65" ht="13" thickBot="1">
      <c r="BJ59738" s="138"/>
      <c r="BK59738" s="138"/>
      <c r="BL59738" s="138"/>
      <c r="BM59738" s="138"/>
    </row>
    <row r="59739" spans="62:65" ht="13" thickBot="1">
      <c r="BJ59739" s="138"/>
      <c r="BK59739" s="138"/>
      <c r="BL59739" s="138"/>
      <c r="BM59739" s="138"/>
    </row>
    <row r="59740" spans="62:65" ht="13" thickBot="1">
      <c r="BJ59740" s="138"/>
      <c r="BK59740" s="138"/>
      <c r="BL59740" s="138"/>
      <c r="BM59740" s="138"/>
    </row>
    <row r="59741" spans="62:65" ht="13" thickBot="1">
      <c r="BJ59741" s="138"/>
      <c r="BK59741" s="138"/>
      <c r="BL59741" s="138"/>
      <c r="BM59741" s="138"/>
    </row>
    <row r="59742" spans="62:65" ht="13" thickBot="1">
      <c r="BJ59742" s="138"/>
      <c r="BK59742" s="138"/>
      <c r="BL59742" s="138"/>
      <c r="BM59742" s="138"/>
    </row>
    <row r="59743" spans="62:65" ht="13" thickBot="1">
      <c r="BJ59743" s="138"/>
      <c r="BK59743" s="138"/>
      <c r="BL59743" s="138"/>
      <c r="BM59743" s="138"/>
    </row>
    <row r="59744" spans="62:65" ht="13" thickBot="1">
      <c r="BJ59744" s="138"/>
      <c r="BK59744" s="138"/>
      <c r="BL59744" s="138"/>
      <c r="BM59744" s="138"/>
    </row>
    <row r="59745" spans="62:65" ht="13" thickBot="1">
      <c r="BJ59745" s="138"/>
      <c r="BK59745" s="138"/>
      <c r="BL59745" s="138"/>
      <c r="BM59745" s="138"/>
    </row>
    <row r="59746" spans="62:65" ht="13" thickBot="1">
      <c r="BJ59746" s="138"/>
      <c r="BK59746" s="138"/>
      <c r="BL59746" s="138"/>
      <c r="BM59746" s="138"/>
    </row>
    <row r="59747" spans="62:65" ht="13" thickBot="1">
      <c r="BJ59747" s="138"/>
      <c r="BK59747" s="138"/>
      <c r="BL59747" s="138"/>
      <c r="BM59747" s="138"/>
    </row>
    <row r="59748" spans="62:65" ht="13" thickBot="1">
      <c r="BJ59748" s="138"/>
      <c r="BK59748" s="138"/>
      <c r="BL59748" s="138"/>
      <c r="BM59748" s="138"/>
    </row>
    <row r="59749" spans="62:65" ht="13" thickBot="1">
      <c r="BJ59749" s="138"/>
      <c r="BK59749" s="138"/>
      <c r="BL59749" s="138"/>
      <c r="BM59749" s="138"/>
    </row>
    <row r="59750" spans="62:65" ht="13" thickBot="1">
      <c r="BJ59750" s="138"/>
      <c r="BK59750" s="138"/>
      <c r="BL59750" s="138"/>
      <c r="BM59750" s="138"/>
    </row>
    <row r="59751" spans="62:65" ht="13" thickBot="1">
      <c r="BJ59751" s="138"/>
      <c r="BK59751" s="138"/>
      <c r="BL59751" s="138"/>
      <c r="BM59751" s="138"/>
    </row>
    <row r="59752" spans="62:65" ht="13" thickBot="1">
      <c r="BJ59752" s="138"/>
      <c r="BK59752" s="138"/>
      <c r="BL59752" s="138"/>
      <c r="BM59752" s="138"/>
    </row>
    <row r="59753" spans="62:65" ht="13" thickBot="1">
      <c r="BJ59753" s="138"/>
      <c r="BK59753" s="138"/>
      <c r="BL59753" s="138"/>
      <c r="BM59753" s="138"/>
    </row>
    <row r="59754" spans="62:65" ht="13" thickBot="1">
      <c r="BJ59754" s="138"/>
      <c r="BK59754" s="138"/>
      <c r="BL59754" s="138"/>
      <c r="BM59754" s="138"/>
    </row>
    <row r="59755" spans="62:65" ht="13" thickBot="1">
      <c r="BJ59755" s="138"/>
      <c r="BK59755" s="138"/>
      <c r="BL59755" s="138"/>
      <c r="BM59755" s="138"/>
    </row>
    <row r="59756" spans="62:65" ht="13" thickBot="1">
      <c r="BJ59756" s="138"/>
      <c r="BK59756" s="138"/>
      <c r="BL59756" s="138"/>
      <c r="BM59756" s="138"/>
    </row>
    <row r="59757" spans="62:65" ht="13" thickBot="1">
      <c r="BJ59757" s="138"/>
      <c r="BK59757" s="138"/>
      <c r="BL59757" s="138"/>
      <c r="BM59757" s="138"/>
    </row>
    <row r="59758" spans="62:65" ht="13" thickBot="1">
      <c r="BJ59758" s="138"/>
      <c r="BK59758" s="138"/>
      <c r="BL59758" s="138"/>
      <c r="BM59758" s="138"/>
    </row>
    <row r="59759" spans="62:65" ht="13" thickBot="1">
      <c r="BJ59759" s="138"/>
      <c r="BK59759" s="138"/>
      <c r="BL59759" s="138"/>
      <c r="BM59759" s="138"/>
    </row>
    <row r="59760" spans="62:65" ht="13" thickBot="1">
      <c r="BJ59760" s="138"/>
      <c r="BK59760" s="138"/>
      <c r="BL59760" s="138"/>
      <c r="BM59760" s="138"/>
    </row>
    <row r="59761" spans="62:65" ht="13" thickBot="1">
      <c r="BJ59761" s="138"/>
      <c r="BK59761" s="138"/>
      <c r="BL59761" s="138"/>
      <c r="BM59761" s="138"/>
    </row>
    <row r="59762" spans="62:65" ht="13" thickBot="1">
      <c r="BJ59762" s="138"/>
      <c r="BK59762" s="138"/>
      <c r="BL59762" s="138"/>
      <c r="BM59762" s="138"/>
    </row>
    <row r="59763" spans="62:65" ht="13" thickBot="1">
      <c r="BJ59763" s="138"/>
      <c r="BK59763" s="138"/>
      <c r="BL59763" s="138"/>
      <c r="BM59763" s="138"/>
    </row>
    <row r="59764" spans="62:65" ht="13" thickBot="1">
      <c r="BJ59764" s="138"/>
      <c r="BK59764" s="138"/>
      <c r="BL59764" s="138"/>
      <c r="BM59764" s="138"/>
    </row>
    <row r="59765" spans="62:65" ht="13" thickBot="1">
      <c r="BJ59765" s="138"/>
      <c r="BK59765" s="138"/>
      <c r="BL59765" s="138"/>
      <c r="BM59765" s="138"/>
    </row>
    <row r="59766" spans="62:65" ht="13" thickBot="1">
      <c r="BJ59766" s="138"/>
      <c r="BK59766" s="138"/>
      <c r="BL59766" s="138"/>
      <c r="BM59766" s="138"/>
    </row>
    <row r="59767" spans="62:65" ht="13" thickBot="1">
      <c r="BJ59767" s="138"/>
      <c r="BK59767" s="138"/>
      <c r="BL59767" s="138"/>
      <c r="BM59767" s="138"/>
    </row>
    <row r="59768" spans="62:65" ht="13" thickBot="1">
      <c r="BJ59768" s="138"/>
      <c r="BK59768" s="138"/>
      <c r="BL59768" s="138"/>
      <c r="BM59768" s="138"/>
    </row>
    <row r="59769" spans="62:65" ht="13" thickBot="1">
      <c r="BJ59769" s="138"/>
      <c r="BK59769" s="138"/>
      <c r="BL59769" s="138"/>
      <c r="BM59769" s="138"/>
    </row>
    <row r="59770" spans="62:65" ht="13" thickBot="1">
      <c r="BJ59770" s="138"/>
      <c r="BK59770" s="138"/>
      <c r="BL59770" s="138"/>
      <c r="BM59770" s="138"/>
    </row>
    <row r="59771" spans="62:65" ht="13" thickBot="1">
      <c r="BJ59771" s="138"/>
      <c r="BK59771" s="138"/>
      <c r="BL59771" s="138"/>
      <c r="BM59771" s="138"/>
    </row>
    <row r="59772" spans="62:65" ht="13" thickBot="1">
      <c r="BJ59772" s="138"/>
      <c r="BK59772" s="138"/>
      <c r="BL59772" s="138"/>
      <c r="BM59772" s="138"/>
    </row>
    <row r="59773" spans="62:65" ht="13" thickBot="1">
      <c r="BJ59773" s="138"/>
      <c r="BK59773" s="138"/>
      <c r="BL59773" s="138"/>
      <c r="BM59773" s="138"/>
    </row>
    <row r="59774" spans="62:65" ht="13" thickBot="1">
      <c r="BJ59774" s="138"/>
      <c r="BK59774" s="138"/>
      <c r="BL59774" s="138"/>
      <c r="BM59774" s="138"/>
    </row>
    <row r="59775" spans="62:65" ht="13" thickBot="1">
      <c r="BJ59775" s="138"/>
      <c r="BK59775" s="138"/>
      <c r="BL59775" s="138"/>
      <c r="BM59775" s="138"/>
    </row>
    <row r="59776" spans="62:65" ht="13" thickBot="1">
      <c r="BJ59776" s="138"/>
      <c r="BK59776" s="138"/>
      <c r="BL59776" s="138"/>
      <c r="BM59776" s="138"/>
    </row>
    <row r="59777" spans="62:65" ht="13" thickBot="1">
      <c r="BJ59777" s="138"/>
      <c r="BK59777" s="138"/>
      <c r="BL59777" s="138"/>
      <c r="BM59777" s="138"/>
    </row>
    <row r="59778" spans="62:65" ht="13" thickBot="1">
      <c r="BJ59778" s="138"/>
      <c r="BK59778" s="138"/>
      <c r="BL59778" s="138"/>
      <c r="BM59778" s="138"/>
    </row>
    <row r="59779" spans="62:65" ht="13" thickBot="1">
      <c r="BJ59779" s="138"/>
      <c r="BK59779" s="138"/>
      <c r="BL59779" s="138"/>
      <c r="BM59779" s="138"/>
    </row>
    <row r="59780" spans="62:65" ht="13" thickBot="1">
      <c r="BJ59780" s="138"/>
      <c r="BK59780" s="138"/>
      <c r="BL59780" s="138"/>
      <c r="BM59780" s="138"/>
    </row>
    <row r="59781" spans="62:65" ht="13" thickBot="1">
      <c r="BJ59781" s="138"/>
      <c r="BK59781" s="138"/>
      <c r="BL59781" s="138"/>
      <c r="BM59781" s="138"/>
    </row>
    <row r="59782" spans="62:65" ht="13" thickBot="1">
      <c r="BJ59782" s="138"/>
      <c r="BK59782" s="138"/>
      <c r="BL59782" s="138"/>
      <c r="BM59782" s="138"/>
    </row>
    <row r="59783" spans="62:65" ht="13" thickBot="1">
      <c r="BJ59783" s="138"/>
      <c r="BK59783" s="138"/>
      <c r="BL59783" s="138"/>
      <c r="BM59783" s="138"/>
    </row>
    <row r="59784" spans="62:65" ht="13" thickBot="1">
      <c r="BJ59784" s="138"/>
      <c r="BK59784" s="138"/>
      <c r="BL59784" s="138"/>
      <c r="BM59784" s="138"/>
    </row>
    <row r="59785" spans="62:65" ht="13" thickBot="1">
      <c r="BJ59785" s="138"/>
      <c r="BK59785" s="138"/>
      <c r="BL59785" s="138"/>
      <c r="BM59785" s="138"/>
    </row>
    <row r="59786" spans="62:65" ht="13" thickBot="1">
      <c r="BJ59786" s="138"/>
      <c r="BK59786" s="138"/>
      <c r="BL59786" s="138"/>
      <c r="BM59786" s="138"/>
    </row>
    <row r="59787" spans="62:65" ht="13" thickBot="1">
      <c r="BJ59787" s="138"/>
      <c r="BK59787" s="138"/>
      <c r="BL59787" s="138"/>
      <c r="BM59787" s="138"/>
    </row>
    <row r="59788" spans="62:65" ht="13" thickBot="1">
      <c r="BJ59788" s="138"/>
      <c r="BK59788" s="138"/>
      <c r="BL59788" s="138"/>
      <c r="BM59788" s="138"/>
    </row>
    <row r="59789" spans="62:65" ht="13" thickBot="1">
      <c r="BJ59789" s="138"/>
      <c r="BK59789" s="138"/>
      <c r="BL59789" s="138"/>
      <c r="BM59789" s="138"/>
    </row>
    <row r="59790" spans="62:65" ht="13" thickBot="1">
      <c r="BJ59790" s="138"/>
      <c r="BK59790" s="138"/>
      <c r="BL59790" s="138"/>
      <c r="BM59790" s="138"/>
    </row>
    <row r="59791" spans="62:65" ht="13" thickBot="1">
      <c r="BJ59791" s="138"/>
      <c r="BK59791" s="138"/>
      <c r="BL59791" s="138"/>
      <c r="BM59791" s="138"/>
    </row>
    <row r="59792" spans="62:65" ht="13" thickBot="1">
      <c r="BJ59792" s="138"/>
      <c r="BK59792" s="138"/>
      <c r="BL59792" s="138"/>
      <c r="BM59792" s="138"/>
    </row>
    <row r="59793" spans="62:65" ht="13" thickBot="1">
      <c r="BJ59793" s="138"/>
      <c r="BK59793" s="138"/>
      <c r="BL59793" s="138"/>
      <c r="BM59793" s="138"/>
    </row>
    <row r="59794" spans="62:65" ht="13" thickBot="1">
      <c r="BJ59794" s="138"/>
      <c r="BK59794" s="138"/>
      <c r="BL59794" s="138"/>
      <c r="BM59794" s="138"/>
    </row>
    <row r="59795" spans="62:65" ht="13" thickBot="1">
      <c r="BJ59795" s="138"/>
      <c r="BK59795" s="138"/>
      <c r="BL59795" s="138"/>
      <c r="BM59795" s="138"/>
    </row>
    <row r="59796" spans="62:65" ht="13" thickBot="1">
      <c r="BJ59796" s="138"/>
      <c r="BK59796" s="138"/>
      <c r="BL59796" s="138"/>
      <c r="BM59796" s="138"/>
    </row>
    <row r="59797" spans="62:65" ht="13" thickBot="1">
      <c r="BJ59797" s="138"/>
      <c r="BK59797" s="138"/>
      <c r="BL59797" s="138"/>
      <c r="BM59797" s="138"/>
    </row>
    <row r="59798" spans="62:65" ht="13" thickBot="1">
      <c r="BJ59798" s="138"/>
      <c r="BK59798" s="138"/>
      <c r="BL59798" s="138"/>
      <c r="BM59798" s="138"/>
    </row>
    <row r="59799" spans="62:65" ht="13" thickBot="1">
      <c r="BJ59799" s="138"/>
      <c r="BK59799" s="138"/>
      <c r="BL59799" s="138"/>
      <c r="BM59799" s="138"/>
    </row>
    <row r="59800" spans="62:65" ht="13" thickBot="1">
      <c r="BJ59800" s="138"/>
      <c r="BK59800" s="138"/>
      <c r="BL59800" s="138"/>
      <c r="BM59800" s="138"/>
    </row>
    <row r="59801" spans="62:65" ht="13" thickBot="1">
      <c r="BJ59801" s="138"/>
      <c r="BK59801" s="138"/>
      <c r="BL59801" s="138"/>
      <c r="BM59801" s="138"/>
    </row>
    <row r="59802" spans="62:65" ht="13" thickBot="1">
      <c r="BJ59802" s="138"/>
      <c r="BK59802" s="138"/>
      <c r="BL59802" s="138"/>
      <c r="BM59802" s="138"/>
    </row>
    <row r="59803" spans="62:65" ht="13" thickBot="1">
      <c r="BJ59803" s="138"/>
      <c r="BK59803" s="138"/>
      <c r="BL59803" s="138"/>
      <c r="BM59803" s="138"/>
    </row>
    <row r="59804" spans="62:65" ht="13" thickBot="1">
      <c r="BJ59804" s="138"/>
      <c r="BK59804" s="138"/>
      <c r="BL59804" s="138"/>
      <c r="BM59804" s="138"/>
    </row>
    <row r="59805" spans="62:65" ht="13" thickBot="1">
      <c r="BJ59805" s="138"/>
      <c r="BK59805" s="138"/>
      <c r="BL59805" s="138"/>
      <c r="BM59805" s="138"/>
    </row>
    <row r="59806" spans="62:65" ht="13" thickBot="1">
      <c r="BJ59806" s="138"/>
      <c r="BK59806" s="138"/>
      <c r="BL59806" s="138"/>
      <c r="BM59806" s="138"/>
    </row>
    <row r="59807" spans="62:65" ht="13" thickBot="1">
      <c r="BJ59807" s="138"/>
      <c r="BK59807" s="138"/>
      <c r="BL59807" s="138"/>
      <c r="BM59807" s="138"/>
    </row>
    <row r="59808" spans="62:65" ht="13" thickBot="1">
      <c r="BJ59808" s="138"/>
      <c r="BK59808" s="138"/>
      <c r="BL59808" s="138"/>
      <c r="BM59808" s="138"/>
    </row>
    <row r="59809" spans="62:65" ht="13" thickBot="1">
      <c r="BJ59809" s="138"/>
      <c r="BK59809" s="138"/>
      <c r="BL59809" s="138"/>
      <c r="BM59809" s="138"/>
    </row>
    <row r="59810" spans="62:65" ht="13" thickBot="1">
      <c r="BJ59810" s="138"/>
      <c r="BK59810" s="138"/>
      <c r="BL59810" s="138"/>
      <c r="BM59810" s="138"/>
    </row>
    <row r="59811" spans="62:65" ht="13" thickBot="1">
      <c r="BJ59811" s="138"/>
      <c r="BK59811" s="138"/>
      <c r="BL59811" s="138"/>
      <c r="BM59811" s="138"/>
    </row>
    <row r="59812" spans="62:65" ht="13" thickBot="1">
      <c r="BJ59812" s="138"/>
      <c r="BK59812" s="138"/>
      <c r="BL59812" s="138"/>
      <c r="BM59812" s="138"/>
    </row>
    <row r="59813" spans="62:65" ht="13" thickBot="1">
      <c r="BJ59813" s="138"/>
      <c r="BK59813" s="138"/>
      <c r="BL59813" s="138"/>
      <c r="BM59813" s="138"/>
    </row>
    <row r="59814" spans="62:65" ht="13" thickBot="1">
      <c r="BJ59814" s="138"/>
      <c r="BK59814" s="138"/>
      <c r="BL59814" s="138"/>
      <c r="BM59814" s="138"/>
    </row>
    <row r="59815" spans="62:65" ht="13" thickBot="1">
      <c r="BJ59815" s="138"/>
      <c r="BK59815" s="138"/>
      <c r="BL59815" s="138"/>
      <c r="BM59815" s="138"/>
    </row>
    <row r="59816" spans="62:65" ht="13" thickBot="1">
      <c r="BJ59816" s="138"/>
      <c r="BK59816" s="138"/>
      <c r="BL59816" s="138"/>
      <c r="BM59816" s="138"/>
    </row>
    <row r="59817" spans="62:65" ht="13" thickBot="1">
      <c r="BJ59817" s="138"/>
      <c r="BK59817" s="138"/>
      <c r="BL59817" s="138"/>
      <c r="BM59817" s="138"/>
    </row>
    <row r="59818" spans="62:65" ht="13" thickBot="1">
      <c r="BJ59818" s="138"/>
      <c r="BK59818" s="138"/>
      <c r="BL59818" s="138"/>
      <c r="BM59818" s="138"/>
    </row>
    <row r="59819" spans="62:65" ht="13" thickBot="1">
      <c r="BJ59819" s="138"/>
      <c r="BK59819" s="138"/>
      <c r="BL59819" s="138"/>
      <c r="BM59819" s="138"/>
    </row>
    <row r="59820" spans="62:65" ht="13" thickBot="1">
      <c r="BJ59820" s="138"/>
      <c r="BK59820" s="138"/>
      <c r="BL59820" s="138"/>
      <c r="BM59820" s="138"/>
    </row>
    <row r="59821" spans="62:65" ht="13" thickBot="1">
      <c r="BJ59821" s="138"/>
      <c r="BK59821" s="138"/>
      <c r="BL59821" s="138"/>
      <c r="BM59821" s="138"/>
    </row>
    <row r="59822" spans="62:65" ht="13" thickBot="1">
      <c r="BJ59822" s="138"/>
      <c r="BK59822" s="138"/>
      <c r="BL59822" s="138"/>
      <c r="BM59822" s="138"/>
    </row>
    <row r="59823" spans="62:65" ht="13" thickBot="1">
      <c r="BJ59823" s="138"/>
      <c r="BK59823" s="138"/>
      <c r="BL59823" s="138"/>
      <c r="BM59823" s="138"/>
    </row>
    <row r="59824" spans="62:65" ht="13" thickBot="1">
      <c r="BJ59824" s="138"/>
      <c r="BK59824" s="138"/>
      <c r="BL59824" s="138"/>
      <c r="BM59824" s="138"/>
    </row>
    <row r="59825" spans="62:65" ht="13" thickBot="1">
      <c r="BJ59825" s="138"/>
      <c r="BK59825" s="138"/>
      <c r="BL59825" s="138"/>
      <c r="BM59825" s="138"/>
    </row>
    <row r="59826" spans="62:65" ht="13" thickBot="1">
      <c r="BJ59826" s="138"/>
      <c r="BK59826" s="138"/>
      <c r="BL59826" s="138"/>
      <c r="BM59826" s="138"/>
    </row>
    <row r="59827" spans="62:65" ht="13" thickBot="1">
      <c r="BJ59827" s="138"/>
      <c r="BK59827" s="138"/>
      <c r="BL59827" s="138"/>
      <c r="BM59827" s="138"/>
    </row>
    <row r="59828" spans="62:65" ht="13" thickBot="1">
      <c r="BJ59828" s="138"/>
      <c r="BK59828" s="138"/>
      <c r="BL59828" s="138"/>
      <c r="BM59828" s="138"/>
    </row>
    <row r="59829" spans="62:65" ht="13" thickBot="1">
      <c r="BJ59829" s="138"/>
      <c r="BK59829" s="138"/>
      <c r="BL59829" s="138"/>
      <c r="BM59829" s="138"/>
    </row>
    <row r="59830" spans="62:65" ht="13" thickBot="1">
      <c r="BJ59830" s="138"/>
      <c r="BK59830" s="138"/>
      <c r="BL59830" s="138"/>
      <c r="BM59830" s="138"/>
    </row>
    <row r="59831" spans="62:65" ht="13" thickBot="1">
      <c r="BJ59831" s="138"/>
      <c r="BK59831" s="138"/>
      <c r="BL59831" s="138"/>
      <c r="BM59831" s="138"/>
    </row>
    <row r="59832" spans="62:65" ht="13" thickBot="1">
      <c r="BJ59832" s="138"/>
      <c r="BK59832" s="138"/>
      <c r="BL59832" s="138"/>
      <c r="BM59832" s="138"/>
    </row>
    <row r="59833" spans="62:65" ht="13" thickBot="1">
      <c r="BJ59833" s="138"/>
      <c r="BK59833" s="138"/>
      <c r="BL59833" s="138"/>
      <c r="BM59833" s="138"/>
    </row>
    <row r="59834" spans="62:65" ht="13" thickBot="1">
      <c r="BJ59834" s="138"/>
      <c r="BK59834" s="138"/>
      <c r="BL59834" s="138"/>
      <c r="BM59834" s="138"/>
    </row>
    <row r="59835" spans="62:65" ht="13" thickBot="1">
      <c r="BJ59835" s="138"/>
      <c r="BK59835" s="138"/>
      <c r="BL59835" s="138"/>
      <c r="BM59835" s="138"/>
    </row>
    <row r="59836" spans="62:65" ht="13" thickBot="1">
      <c r="BJ59836" s="138"/>
      <c r="BK59836" s="138"/>
      <c r="BL59836" s="138"/>
      <c r="BM59836" s="138"/>
    </row>
    <row r="59837" spans="62:65" ht="13" thickBot="1">
      <c r="BJ59837" s="138"/>
      <c r="BK59837" s="138"/>
      <c r="BL59837" s="138"/>
      <c r="BM59837" s="138"/>
    </row>
    <row r="59838" spans="62:65" ht="13" thickBot="1">
      <c r="BJ59838" s="138"/>
      <c r="BK59838" s="138"/>
      <c r="BL59838" s="138"/>
      <c r="BM59838" s="138"/>
    </row>
    <row r="59839" spans="62:65" ht="13" thickBot="1">
      <c r="BJ59839" s="138"/>
      <c r="BK59839" s="138"/>
      <c r="BL59839" s="138"/>
      <c r="BM59839" s="138"/>
    </row>
    <row r="59840" spans="62:65" ht="13" thickBot="1">
      <c r="BJ59840" s="138"/>
      <c r="BK59840" s="138"/>
      <c r="BL59840" s="138"/>
      <c r="BM59840" s="138"/>
    </row>
    <row r="59841" spans="62:65" ht="13" thickBot="1">
      <c r="BJ59841" s="138"/>
      <c r="BK59841" s="138"/>
      <c r="BL59841" s="138"/>
      <c r="BM59841" s="138"/>
    </row>
    <row r="59842" spans="62:65" ht="13" thickBot="1">
      <c r="BJ59842" s="138"/>
      <c r="BK59842" s="138"/>
      <c r="BL59842" s="138"/>
      <c r="BM59842" s="138"/>
    </row>
    <row r="59843" spans="62:65" ht="13" thickBot="1">
      <c r="BJ59843" s="138"/>
      <c r="BK59843" s="138"/>
      <c r="BL59843" s="138"/>
      <c r="BM59843" s="138"/>
    </row>
    <row r="59844" spans="62:65" ht="13" thickBot="1">
      <c r="BJ59844" s="138"/>
      <c r="BK59844" s="138"/>
      <c r="BL59844" s="138"/>
      <c r="BM59844" s="138"/>
    </row>
    <row r="59845" spans="62:65" ht="13" thickBot="1">
      <c r="BJ59845" s="138"/>
      <c r="BK59845" s="138"/>
      <c r="BL59845" s="138"/>
      <c r="BM59845" s="138"/>
    </row>
    <row r="59846" spans="62:65" ht="13" thickBot="1">
      <c r="BJ59846" s="138"/>
      <c r="BK59846" s="138"/>
      <c r="BL59846" s="138"/>
      <c r="BM59846" s="138"/>
    </row>
    <row r="59847" spans="62:65" ht="13" thickBot="1">
      <c r="BJ59847" s="138"/>
      <c r="BK59847" s="138"/>
      <c r="BL59847" s="138"/>
      <c r="BM59847" s="138"/>
    </row>
    <row r="59848" spans="62:65" ht="13" thickBot="1">
      <c r="BJ59848" s="138"/>
      <c r="BK59848" s="138"/>
      <c r="BL59848" s="138"/>
      <c r="BM59848" s="138"/>
    </row>
    <row r="59849" spans="62:65" ht="13" thickBot="1">
      <c r="BJ59849" s="138"/>
      <c r="BK59849" s="138"/>
      <c r="BL59849" s="138"/>
      <c r="BM59849" s="138"/>
    </row>
    <row r="59850" spans="62:65" ht="13" thickBot="1">
      <c r="BJ59850" s="138"/>
      <c r="BK59850" s="138"/>
      <c r="BL59850" s="138"/>
      <c r="BM59850" s="138"/>
    </row>
    <row r="59851" spans="62:65" ht="13" thickBot="1">
      <c r="BJ59851" s="138"/>
      <c r="BK59851" s="138"/>
      <c r="BL59851" s="138"/>
      <c r="BM59851" s="138"/>
    </row>
    <row r="59852" spans="62:65" ht="13" thickBot="1">
      <c r="BJ59852" s="138"/>
      <c r="BK59852" s="138"/>
      <c r="BL59852" s="138"/>
      <c r="BM59852" s="138"/>
    </row>
    <row r="59853" spans="62:65" ht="13" thickBot="1">
      <c r="BJ59853" s="138"/>
      <c r="BK59853" s="138"/>
      <c r="BL59853" s="138"/>
      <c r="BM59853" s="138"/>
    </row>
    <row r="59854" spans="62:65" ht="13" thickBot="1">
      <c r="BJ59854" s="138"/>
      <c r="BK59854" s="138"/>
      <c r="BL59854" s="138"/>
      <c r="BM59854" s="138"/>
    </row>
    <row r="59855" spans="62:65" ht="13" thickBot="1">
      <c r="BJ59855" s="138"/>
      <c r="BK59855" s="138"/>
      <c r="BL59855" s="138"/>
      <c r="BM59855" s="138"/>
    </row>
    <row r="59856" spans="62:65" ht="13" thickBot="1">
      <c r="BJ59856" s="138"/>
      <c r="BK59856" s="138"/>
      <c r="BL59856" s="138"/>
      <c r="BM59856" s="138"/>
    </row>
    <row r="59857" spans="62:65" ht="13" thickBot="1">
      <c r="BJ59857" s="138"/>
      <c r="BK59857" s="138"/>
      <c r="BL59857" s="138"/>
      <c r="BM59857" s="138"/>
    </row>
    <row r="59858" spans="62:65" ht="13" thickBot="1">
      <c r="BJ59858" s="138"/>
      <c r="BK59858" s="138"/>
      <c r="BL59858" s="138"/>
      <c r="BM59858" s="138"/>
    </row>
    <row r="59859" spans="62:65" ht="13" thickBot="1">
      <c r="BJ59859" s="138"/>
      <c r="BK59859" s="138"/>
      <c r="BL59859" s="138"/>
      <c r="BM59859" s="138"/>
    </row>
    <row r="59860" spans="62:65" ht="13" thickBot="1">
      <c r="BJ59860" s="138"/>
      <c r="BK59860" s="138"/>
      <c r="BL59860" s="138"/>
      <c r="BM59860" s="138"/>
    </row>
    <row r="59861" spans="62:65" ht="13" thickBot="1">
      <c r="BJ59861" s="138"/>
      <c r="BK59861" s="138"/>
      <c r="BL59861" s="138"/>
      <c r="BM59861" s="138"/>
    </row>
    <row r="59862" spans="62:65" ht="13" thickBot="1">
      <c r="BJ59862" s="138"/>
      <c r="BK59862" s="138"/>
      <c r="BL59862" s="138"/>
      <c r="BM59862" s="138"/>
    </row>
    <row r="59863" spans="62:65" ht="13" thickBot="1">
      <c r="BJ59863" s="138"/>
      <c r="BK59863" s="138"/>
      <c r="BL59863" s="138"/>
      <c r="BM59863" s="138"/>
    </row>
    <row r="59864" spans="62:65" ht="13" thickBot="1">
      <c r="BJ59864" s="138"/>
      <c r="BK59864" s="138"/>
      <c r="BL59864" s="138"/>
      <c r="BM59864" s="138"/>
    </row>
    <row r="59865" spans="62:65" ht="13" thickBot="1">
      <c r="BJ59865" s="138"/>
      <c r="BK59865" s="138"/>
      <c r="BL59865" s="138"/>
      <c r="BM59865" s="138"/>
    </row>
    <row r="59866" spans="62:65" ht="13" thickBot="1">
      <c r="BJ59866" s="138"/>
      <c r="BK59866" s="138"/>
      <c r="BL59866" s="138"/>
      <c r="BM59866" s="138"/>
    </row>
    <row r="59867" spans="62:65" ht="13" thickBot="1">
      <c r="BJ59867" s="138"/>
      <c r="BK59867" s="138"/>
      <c r="BL59867" s="138"/>
      <c r="BM59867" s="138"/>
    </row>
    <row r="59868" spans="62:65" ht="13" thickBot="1">
      <c r="BJ59868" s="138"/>
      <c r="BK59868" s="138"/>
      <c r="BL59868" s="138"/>
      <c r="BM59868" s="138"/>
    </row>
    <row r="59869" spans="62:65" ht="13" thickBot="1">
      <c r="BJ59869" s="138"/>
      <c r="BK59869" s="138"/>
      <c r="BL59869" s="138"/>
      <c r="BM59869" s="138"/>
    </row>
    <row r="59870" spans="62:65" ht="13" thickBot="1">
      <c r="BJ59870" s="138"/>
      <c r="BK59870" s="138"/>
      <c r="BL59870" s="138"/>
      <c r="BM59870" s="138"/>
    </row>
    <row r="59871" spans="62:65" ht="13" thickBot="1">
      <c r="BJ59871" s="138"/>
      <c r="BK59871" s="138"/>
      <c r="BL59871" s="138"/>
      <c r="BM59871" s="138"/>
    </row>
    <row r="59872" spans="62:65" ht="13" thickBot="1">
      <c r="BJ59872" s="138"/>
      <c r="BK59872" s="138"/>
      <c r="BL59872" s="138"/>
      <c r="BM59872" s="138"/>
    </row>
    <row r="59873" spans="62:65" ht="13" thickBot="1">
      <c r="BJ59873" s="138"/>
      <c r="BK59873" s="138"/>
      <c r="BL59873" s="138"/>
      <c r="BM59873" s="138"/>
    </row>
    <row r="59874" spans="62:65" ht="13" thickBot="1">
      <c r="BJ59874" s="138"/>
      <c r="BK59874" s="138"/>
      <c r="BL59874" s="138"/>
      <c r="BM59874" s="138"/>
    </row>
    <row r="59875" spans="62:65" ht="13" thickBot="1">
      <c r="BJ59875" s="138"/>
      <c r="BK59875" s="138"/>
      <c r="BL59875" s="138"/>
      <c r="BM59875" s="138"/>
    </row>
    <row r="59876" spans="62:65" ht="13" thickBot="1">
      <c r="BJ59876" s="138"/>
      <c r="BK59876" s="138"/>
      <c r="BL59876" s="138"/>
      <c r="BM59876" s="138"/>
    </row>
    <row r="59877" spans="62:65" ht="13" thickBot="1">
      <c r="BJ59877" s="138"/>
      <c r="BK59877" s="138"/>
      <c r="BL59877" s="138"/>
      <c r="BM59877" s="138"/>
    </row>
    <row r="59878" spans="62:65" ht="13" thickBot="1">
      <c r="BJ59878" s="138"/>
      <c r="BK59878" s="138"/>
      <c r="BL59878" s="138"/>
      <c r="BM59878" s="138"/>
    </row>
    <row r="59879" spans="62:65" ht="13" thickBot="1">
      <c r="BJ59879" s="138"/>
      <c r="BK59879" s="138"/>
      <c r="BL59879" s="138"/>
      <c r="BM59879" s="138"/>
    </row>
    <row r="59880" spans="62:65" ht="13" thickBot="1">
      <c r="BJ59880" s="138"/>
      <c r="BK59880" s="138"/>
      <c r="BL59880" s="138"/>
      <c r="BM59880" s="138"/>
    </row>
    <row r="59881" spans="62:65" ht="13" thickBot="1">
      <c r="BJ59881" s="138"/>
      <c r="BK59881" s="138"/>
      <c r="BL59881" s="138"/>
      <c r="BM59881" s="138"/>
    </row>
    <row r="59882" spans="62:65" ht="13" thickBot="1">
      <c r="BJ59882" s="138"/>
      <c r="BK59882" s="138"/>
      <c r="BL59882" s="138"/>
      <c r="BM59882" s="138"/>
    </row>
    <row r="59883" spans="62:65" ht="13" thickBot="1">
      <c r="BJ59883" s="138"/>
      <c r="BK59883" s="138"/>
      <c r="BL59883" s="138"/>
      <c r="BM59883" s="138"/>
    </row>
    <row r="59884" spans="62:65" ht="13" thickBot="1">
      <c r="BJ59884" s="138"/>
      <c r="BK59884" s="138"/>
      <c r="BL59884" s="138"/>
      <c r="BM59884" s="138"/>
    </row>
    <row r="59885" spans="62:65" ht="13" thickBot="1">
      <c r="BJ59885" s="138"/>
      <c r="BK59885" s="138"/>
      <c r="BL59885" s="138"/>
      <c r="BM59885" s="138"/>
    </row>
    <row r="59886" spans="62:65" ht="13" thickBot="1">
      <c r="BJ59886" s="138"/>
      <c r="BK59886" s="138"/>
      <c r="BL59886" s="138"/>
      <c r="BM59886" s="138"/>
    </row>
    <row r="59887" spans="62:65" ht="13" thickBot="1">
      <c r="BJ59887" s="138"/>
      <c r="BK59887" s="138"/>
      <c r="BL59887" s="138"/>
      <c r="BM59887" s="138"/>
    </row>
    <row r="59888" spans="62:65" ht="13" thickBot="1">
      <c r="BJ59888" s="138"/>
      <c r="BK59888" s="138"/>
      <c r="BL59888" s="138"/>
      <c r="BM59888" s="138"/>
    </row>
    <row r="59889" spans="62:65" ht="13" thickBot="1">
      <c r="BJ59889" s="138"/>
      <c r="BK59889" s="138"/>
      <c r="BL59889" s="138"/>
      <c r="BM59889" s="138"/>
    </row>
    <row r="59890" spans="62:65" ht="13" thickBot="1">
      <c r="BJ59890" s="138"/>
      <c r="BK59890" s="138"/>
      <c r="BL59890" s="138"/>
      <c r="BM59890" s="138"/>
    </row>
    <row r="59891" spans="62:65" ht="13" thickBot="1">
      <c r="BJ59891" s="138"/>
      <c r="BK59891" s="138"/>
      <c r="BL59891" s="138"/>
      <c r="BM59891" s="138"/>
    </row>
    <row r="59892" spans="62:65" ht="13" thickBot="1">
      <c r="BJ59892" s="138"/>
      <c r="BK59892" s="138"/>
      <c r="BL59892" s="138"/>
      <c r="BM59892" s="138"/>
    </row>
    <row r="59893" spans="62:65" ht="13" thickBot="1">
      <c r="BJ59893" s="138"/>
      <c r="BK59893" s="138"/>
      <c r="BL59893" s="138"/>
      <c r="BM59893" s="138"/>
    </row>
    <row r="59894" spans="62:65" ht="13" thickBot="1">
      <c r="BJ59894" s="138"/>
      <c r="BK59894" s="138"/>
      <c r="BL59894" s="138"/>
      <c r="BM59894" s="138"/>
    </row>
    <row r="59895" spans="62:65" ht="13" thickBot="1">
      <c r="BJ59895" s="138"/>
      <c r="BK59895" s="138"/>
      <c r="BL59895" s="138"/>
      <c r="BM59895" s="138"/>
    </row>
    <row r="59896" spans="62:65" ht="13" thickBot="1">
      <c r="BJ59896" s="138"/>
      <c r="BK59896" s="138"/>
      <c r="BL59896" s="138"/>
      <c r="BM59896" s="138"/>
    </row>
    <row r="59897" spans="62:65" ht="13" thickBot="1">
      <c r="BJ59897" s="138"/>
      <c r="BK59897" s="138"/>
      <c r="BL59897" s="138"/>
      <c r="BM59897" s="138"/>
    </row>
    <row r="59898" spans="62:65" ht="13" thickBot="1">
      <c r="BJ59898" s="138"/>
      <c r="BK59898" s="138"/>
      <c r="BL59898" s="138"/>
      <c r="BM59898" s="138"/>
    </row>
    <row r="59899" spans="62:65" ht="13" thickBot="1">
      <c r="BJ59899" s="138"/>
      <c r="BK59899" s="138"/>
      <c r="BL59899" s="138"/>
      <c r="BM59899" s="138"/>
    </row>
    <row r="59900" spans="62:65" ht="13" thickBot="1">
      <c r="BJ59900" s="138"/>
      <c r="BK59900" s="138"/>
      <c r="BL59900" s="138"/>
      <c r="BM59900" s="138"/>
    </row>
    <row r="59901" spans="62:65" ht="13" thickBot="1">
      <c r="BJ59901" s="138"/>
      <c r="BK59901" s="138"/>
      <c r="BL59901" s="138"/>
      <c r="BM59901" s="138"/>
    </row>
    <row r="59902" spans="62:65" ht="13" thickBot="1">
      <c r="BJ59902" s="138"/>
      <c r="BK59902" s="138"/>
      <c r="BL59902" s="138"/>
      <c r="BM59902" s="138"/>
    </row>
    <row r="59903" spans="62:65" ht="13" thickBot="1">
      <c r="BJ59903" s="138"/>
      <c r="BK59903" s="138"/>
      <c r="BL59903" s="138"/>
      <c r="BM59903" s="138"/>
    </row>
    <row r="59904" spans="62:65" ht="13" thickBot="1">
      <c r="BJ59904" s="138"/>
      <c r="BK59904" s="138"/>
      <c r="BL59904" s="138"/>
      <c r="BM59904" s="138"/>
    </row>
    <row r="59905" spans="62:65" ht="13" thickBot="1">
      <c r="BJ59905" s="138"/>
      <c r="BK59905" s="138"/>
      <c r="BL59905" s="138"/>
      <c r="BM59905" s="138"/>
    </row>
    <row r="59906" spans="62:65" ht="13" thickBot="1">
      <c r="BJ59906" s="138"/>
      <c r="BK59906" s="138"/>
      <c r="BL59906" s="138"/>
      <c r="BM59906" s="138"/>
    </row>
    <row r="59907" spans="62:65" ht="13" thickBot="1">
      <c r="BJ59907" s="138"/>
      <c r="BK59907" s="138"/>
      <c r="BL59907" s="138"/>
      <c r="BM59907" s="138"/>
    </row>
    <row r="59908" spans="62:65" ht="13" thickBot="1">
      <c r="BJ59908" s="138"/>
      <c r="BK59908" s="138"/>
      <c r="BL59908" s="138"/>
      <c r="BM59908" s="138"/>
    </row>
    <row r="59909" spans="62:65" ht="13" thickBot="1">
      <c r="BJ59909" s="138"/>
      <c r="BK59909" s="138"/>
      <c r="BL59909" s="138"/>
      <c r="BM59909" s="138"/>
    </row>
    <row r="59910" spans="62:65" ht="13" thickBot="1">
      <c r="BJ59910" s="138"/>
      <c r="BK59910" s="138"/>
      <c r="BL59910" s="138"/>
      <c r="BM59910" s="138"/>
    </row>
    <row r="59911" spans="62:65" ht="13" thickBot="1">
      <c r="BJ59911" s="138"/>
      <c r="BK59911" s="138"/>
      <c r="BL59911" s="138"/>
      <c r="BM59911" s="138"/>
    </row>
    <row r="59912" spans="62:65" ht="13" thickBot="1">
      <c r="BJ59912" s="138"/>
      <c r="BK59912" s="138"/>
      <c r="BL59912" s="138"/>
      <c r="BM59912" s="138"/>
    </row>
    <row r="59913" spans="62:65" ht="13" thickBot="1">
      <c r="BJ59913" s="138"/>
      <c r="BK59913" s="138"/>
      <c r="BL59913" s="138"/>
      <c r="BM59913" s="138"/>
    </row>
    <row r="59914" spans="62:65" ht="13" thickBot="1">
      <c r="BJ59914" s="138"/>
      <c r="BK59914" s="138"/>
      <c r="BL59914" s="138"/>
      <c r="BM59914" s="138"/>
    </row>
    <row r="59915" spans="62:65" ht="13" thickBot="1">
      <c r="BJ59915" s="138"/>
      <c r="BK59915" s="138"/>
      <c r="BL59915" s="138"/>
      <c r="BM59915" s="138"/>
    </row>
    <row r="59916" spans="62:65" ht="13" thickBot="1">
      <c r="BJ59916" s="138"/>
      <c r="BK59916" s="138"/>
      <c r="BL59916" s="138"/>
      <c r="BM59916" s="138"/>
    </row>
    <row r="59917" spans="62:65" ht="13" thickBot="1">
      <c r="BJ59917" s="138"/>
      <c r="BK59917" s="138"/>
      <c r="BL59917" s="138"/>
      <c r="BM59917" s="138"/>
    </row>
    <row r="59918" spans="62:65" ht="13" thickBot="1">
      <c r="BJ59918" s="138"/>
      <c r="BK59918" s="138"/>
      <c r="BL59918" s="138"/>
      <c r="BM59918" s="138"/>
    </row>
    <row r="59919" spans="62:65" ht="13" thickBot="1">
      <c r="BJ59919" s="138"/>
      <c r="BK59919" s="138"/>
      <c r="BL59919" s="138"/>
      <c r="BM59919" s="138"/>
    </row>
    <row r="59920" spans="62:65" ht="13" thickBot="1">
      <c r="BJ59920" s="138"/>
      <c r="BK59920" s="138"/>
      <c r="BL59920" s="138"/>
      <c r="BM59920" s="138"/>
    </row>
    <row r="59921" spans="62:65" ht="13" thickBot="1">
      <c r="BJ59921" s="138"/>
      <c r="BK59921" s="138"/>
      <c r="BL59921" s="138"/>
      <c r="BM59921" s="138"/>
    </row>
    <row r="59922" spans="62:65" ht="13" thickBot="1">
      <c r="BJ59922" s="138"/>
      <c r="BK59922" s="138"/>
      <c r="BL59922" s="138"/>
      <c r="BM59922" s="138"/>
    </row>
    <row r="59923" spans="62:65" ht="13" thickBot="1">
      <c r="BJ59923" s="138"/>
      <c r="BK59923" s="138"/>
      <c r="BL59923" s="138"/>
      <c r="BM59923" s="138"/>
    </row>
    <row r="59924" spans="62:65" ht="13" thickBot="1">
      <c r="BJ59924" s="138"/>
      <c r="BK59924" s="138"/>
      <c r="BL59924" s="138"/>
      <c r="BM59924" s="138"/>
    </row>
    <row r="59925" spans="62:65" ht="13" thickBot="1">
      <c r="BJ59925" s="138"/>
      <c r="BK59925" s="138"/>
      <c r="BL59925" s="138"/>
      <c r="BM59925" s="138"/>
    </row>
    <row r="59926" spans="62:65" ht="13" thickBot="1">
      <c r="BJ59926" s="138"/>
      <c r="BK59926" s="138"/>
      <c r="BL59926" s="138"/>
      <c r="BM59926" s="138"/>
    </row>
    <row r="59927" spans="62:65" ht="13" thickBot="1">
      <c r="BJ59927" s="138"/>
      <c r="BK59927" s="138"/>
      <c r="BL59927" s="138"/>
      <c r="BM59927" s="138"/>
    </row>
    <row r="59928" spans="62:65" ht="13" thickBot="1">
      <c r="BJ59928" s="138"/>
      <c r="BK59928" s="138"/>
      <c r="BL59928" s="138"/>
      <c r="BM59928" s="138"/>
    </row>
    <row r="59929" spans="62:65" ht="13" thickBot="1">
      <c r="BJ59929" s="138"/>
      <c r="BK59929" s="138"/>
      <c r="BL59929" s="138"/>
      <c r="BM59929" s="138"/>
    </row>
    <row r="59930" spans="62:65" ht="13" thickBot="1">
      <c r="BJ59930" s="138"/>
      <c r="BK59930" s="138"/>
      <c r="BL59930" s="138"/>
      <c r="BM59930" s="138"/>
    </row>
    <row r="59931" spans="62:65" ht="13" thickBot="1">
      <c r="BJ59931" s="138"/>
      <c r="BK59931" s="138"/>
      <c r="BL59931" s="138"/>
      <c r="BM59931" s="138"/>
    </row>
    <row r="59932" spans="62:65" ht="13" thickBot="1">
      <c r="BJ59932" s="138"/>
      <c r="BK59932" s="138"/>
      <c r="BL59932" s="138"/>
      <c r="BM59932" s="138"/>
    </row>
    <row r="59933" spans="62:65" ht="13" thickBot="1">
      <c r="BJ59933" s="138"/>
      <c r="BK59933" s="138"/>
      <c r="BL59933" s="138"/>
      <c r="BM59933" s="138"/>
    </row>
    <row r="59934" spans="62:65" ht="13" thickBot="1">
      <c r="BJ59934" s="138"/>
      <c r="BK59934" s="138"/>
      <c r="BL59934" s="138"/>
      <c r="BM59934" s="138"/>
    </row>
    <row r="59935" spans="62:65" ht="13" thickBot="1">
      <c r="BJ59935" s="138"/>
      <c r="BK59935" s="138"/>
      <c r="BL59935" s="138"/>
      <c r="BM59935" s="138"/>
    </row>
    <row r="59936" spans="62:65" ht="13" thickBot="1">
      <c r="BJ59936" s="138"/>
      <c r="BK59936" s="138"/>
      <c r="BL59936" s="138"/>
      <c r="BM59936" s="138"/>
    </row>
    <row r="59937" spans="62:65" ht="13" thickBot="1">
      <c r="BJ59937" s="138"/>
      <c r="BK59937" s="138"/>
      <c r="BL59937" s="138"/>
      <c r="BM59937" s="138"/>
    </row>
    <row r="59938" spans="62:65" ht="13" thickBot="1">
      <c r="BJ59938" s="138"/>
      <c r="BK59938" s="138"/>
      <c r="BL59938" s="138"/>
      <c r="BM59938" s="138"/>
    </row>
    <row r="59939" spans="62:65" ht="13" thickBot="1">
      <c r="BJ59939" s="138"/>
      <c r="BK59939" s="138"/>
      <c r="BL59939" s="138"/>
      <c r="BM59939" s="138"/>
    </row>
    <row r="59940" spans="62:65" ht="13" thickBot="1">
      <c r="BJ59940" s="138"/>
      <c r="BK59940" s="138"/>
      <c r="BL59940" s="138"/>
      <c r="BM59940" s="138"/>
    </row>
    <row r="59941" spans="62:65" ht="13" thickBot="1">
      <c r="BJ59941" s="138"/>
      <c r="BK59941" s="138"/>
      <c r="BL59941" s="138"/>
      <c r="BM59941" s="138"/>
    </row>
    <row r="59942" spans="62:65" ht="13" thickBot="1">
      <c r="BJ59942" s="138"/>
      <c r="BK59942" s="138"/>
      <c r="BL59942" s="138"/>
      <c r="BM59942" s="138"/>
    </row>
    <row r="59943" spans="62:65" ht="13" thickBot="1">
      <c r="BJ59943" s="138"/>
      <c r="BK59943" s="138"/>
      <c r="BL59943" s="138"/>
      <c r="BM59943" s="138"/>
    </row>
    <row r="59944" spans="62:65" ht="13" thickBot="1">
      <c r="BJ59944" s="138"/>
      <c r="BK59944" s="138"/>
      <c r="BL59944" s="138"/>
      <c r="BM59944" s="138"/>
    </row>
    <row r="59945" spans="62:65" ht="13" thickBot="1">
      <c r="BJ59945" s="138"/>
      <c r="BK59945" s="138"/>
      <c r="BL59945" s="138"/>
      <c r="BM59945" s="138"/>
    </row>
    <row r="59946" spans="62:65" ht="13" thickBot="1">
      <c r="BJ59946" s="138"/>
      <c r="BK59946" s="138"/>
      <c r="BL59946" s="138"/>
      <c r="BM59946" s="138"/>
    </row>
    <row r="59947" spans="62:65" ht="13" thickBot="1">
      <c r="BJ59947" s="138"/>
      <c r="BK59947" s="138"/>
      <c r="BL59947" s="138"/>
      <c r="BM59947" s="138"/>
    </row>
    <row r="59948" spans="62:65" ht="13" thickBot="1">
      <c r="BJ59948" s="138"/>
      <c r="BK59948" s="138"/>
      <c r="BL59948" s="138"/>
      <c r="BM59948" s="138"/>
    </row>
    <row r="59949" spans="62:65" ht="13" thickBot="1">
      <c r="BJ59949" s="138"/>
      <c r="BK59949" s="138"/>
      <c r="BL59949" s="138"/>
      <c r="BM59949" s="138"/>
    </row>
    <row r="59950" spans="62:65" ht="13" thickBot="1">
      <c r="BJ59950" s="138"/>
      <c r="BK59950" s="138"/>
      <c r="BL59950" s="138"/>
      <c r="BM59950" s="138"/>
    </row>
    <row r="59951" spans="62:65" ht="13" thickBot="1">
      <c r="BJ59951" s="138"/>
      <c r="BK59951" s="138"/>
      <c r="BL59951" s="138"/>
      <c r="BM59951" s="138"/>
    </row>
    <row r="59952" spans="62:65" ht="13" thickBot="1">
      <c r="BJ59952" s="138"/>
      <c r="BK59952" s="138"/>
      <c r="BL59952" s="138"/>
      <c r="BM59952" s="138"/>
    </row>
    <row r="59953" spans="62:65" ht="13" thickBot="1">
      <c r="BJ59953" s="138"/>
      <c r="BK59953" s="138"/>
      <c r="BL59953" s="138"/>
      <c r="BM59953" s="138"/>
    </row>
    <row r="59954" spans="62:65" ht="13" thickBot="1">
      <c r="BJ59954" s="138"/>
      <c r="BK59954" s="138"/>
      <c r="BL59954" s="138"/>
      <c r="BM59954" s="138"/>
    </row>
    <row r="59955" spans="62:65" ht="13" thickBot="1">
      <c r="BJ59955" s="138"/>
      <c r="BK59955" s="138"/>
      <c r="BL59955" s="138"/>
      <c r="BM59955" s="138"/>
    </row>
    <row r="59956" spans="62:65" ht="13" thickBot="1">
      <c r="BJ59956" s="138"/>
      <c r="BK59956" s="138"/>
      <c r="BL59956" s="138"/>
      <c r="BM59956" s="138"/>
    </row>
    <row r="59957" spans="62:65" ht="13" thickBot="1">
      <c r="BJ59957" s="138"/>
      <c r="BK59957" s="138"/>
      <c r="BL59957" s="138"/>
      <c r="BM59957" s="138"/>
    </row>
    <row r="59958" spans="62:65" ht="13" thickBot="1">
      <c r="BJ59958" s="138"/>
      <c r="BK59958" s="138"/>
      <c r="BL59958" s="138"/>
      <c r="BM59958" s="138"/>
    </row>
    <row r="59959" spans="62:65" ht="13" thickBot="1">
      <c r="BJ59959" s="138"/>
      <c r="BK59959" s="138"/>
      <c r="BL59959" s="138"/>
      <c r="BM59959" s="138"/>
    </row>
    <row r="59960" spans="62:65" ht="13" thickBot="1">
      <c r="BJ59960" s="138"/>
      <c r="BK59960" s="138"/>
      <c r="BL59960" s="138"/>
      <c r="BM59960" s="138"/>
    </row>
    <row r="59961" spans="62:65" ht="13" thickBot="1">
      <c r="BJ59961" s="138"/>
      <c r="BK59961" s="138"/>
      <c r="BL59961" s="138"/>
      <c r="BM59961" s="138"/>
    </row>
    <row r="59962" spans="62:65" ht="13" thickBot="1">
      <c r="BJ59962" s="138"/>
      <c r="BK59962" s="138"/>
      <c r="BL59962" s="138"/>
      <c r="BM59962" s="138"/>
    </row>
    <row r="59963" spans="62:65" ht="13" thickBot="1">
      <c r="BJ59963" s="138"/>
      <c r="BK59963" s="138"/>
      <c r="BL59963" s="138"/>
      <c r="BM59963" s="138"/>
    </row>
    <row r="59964" spans="62:65" ht="13" thickBot="1">
      <c r="BJ59964" s="138"/>
      <c r="BK59964" s="138"/>
      <c r="BL59964" s="138"/>
      <c r="BM59964" s="138"/>
    </row>
    <row r="59965" spans="62:65" ht="13" thickBot="1">
      <c r="BJ59965" s="138"/>
      <c r="BK59965" s="138"/>
      <c r="BL59965" s="138"/>
      <c r="BM59965" s="138"/>
    </row>
    <row r="59966" spans="62:65" ht="13" thickBot="1">
      <c r="BJ59966" s="138"/>
      <c r="BK59966" s="138"/>
      <c r="BL59966" s="138"/>
      <c r="BM59966" s="138"/>
    </row>
    <row r="59967" spans="62:65" ht="13" thickBot="1">
      <c r="BJ59967" s="138"/>
      <c r="BK59967" s="138"/>
      <c r="BL59967" s="138"/>
      <c r="BM59967" s="138"/>
    </row>
    <row r="59968" spans="62:65" ht="13" thickBot="1">
      <c r="BJ59968" s="138"/>
      <c r="BK59968" s="138"/>
      <c r="BL59968" s="138"/>
      <c r="BM59968" s="138"/>
    </row>
    <row r="59969" spans="62:65" ht="13" thickBot="1">
      <c r="BJ59969" s="138"/>
      <c r="BK59969" s="138"/>
      <c r="BL59969" s="138"/>
      <c r="BM59969" s="138"/>
    </row>
    <row r="59970" spans="62:65" ht="13" thickBot="1">
      <c r="BJ59970" s="138"/>
      <c r="BK59970" s="138"/>
      <c r="BL59970" s="138"/>
      <c r="BM59970" s="138"/>
    </row>
    <row r="59971" spans="62:65" ht="13" thickBot="1">
      <c r="BJ59971" s="138"/>
      <c r="BK59971" s="138"/>
      <c r="BL59971" s="138"/>
      <c r="BM59971" s="138"/>
    </row>
    <row r="59972" spans="62:65" ht="13" thickBot="1">
      <c r="BJ59972" s="138"/>
      <c r="BK59972" s="138"/>
      <c r="BL59972" s="138"/>
      <c r="BM59972" s="138"/>
    </row>
    <row r="59973" spans="62:65" ht="13" thickBot="1">
      <c r="BJ59973" s="138"/>
      <c r="BK59973" s="138"/>
      <c r="BL59973" s="138"/>
      <c r="BM59973" s="138"/>
    </row>
    <row r="59974" spans="62:65" ht="13" thickBot="1">
      <c r="BJ59974" s="138"/>
      <c r="BK59974" s="138"/>
      <c r="BL59974" s="138"/>
      <c r="BM59974" s="138"/>
    </row>
    <row r="59975" spans="62:65" ht="13" thickBot="1">
      <c r="BJ59975" s="138"/>
      <c r="BK59975" s="138"/>
      <c r="BL59975" s="138"/>
      <c r="BM59975" s="138"/>
    </row>
    <row r="59976" spans="62:65" ht="13" thickBot="1">
      <c r="BJ59976" s="138"/>
      <c r="BK59976" s="138"/>
      <c r="BL59976" s="138"/>
      <c r="BM59976" s="138"/>
    </row>
    <row r="59977" spans="62:65" ht="13" thickBot="1">
      <c r="BJ59977" s="138"/>
      <c r="BK59977" s="138"/>
      <c r="BL59977" s="138"/>
      <c r="BM59977" s="138"/>
    </row>
    <row r="59978" spans="62:65" ht="13" thickBot="1">
      <c r="BJ59978" s="138"/>
      <c r="BK59978" s="138"/>
      <c r="BL59978" s="138"/>
      <c r="BM59978" s="138"/>
    </row>
    <row r="59979" spans="62:65" ht="13" thickBot="1">
      <c r="BJ59979" s="138"/>
      <c r="BK59979" s="138"/>
      <c r="BL59979" s="138"/>
      <c r="BM59979" s="138"/>
    </row>
    <row r="59980" spans="62:65" ht="13" thickBot="1">
      <c r="BJ59980" s="138"/>
      <c r="BK59980" s="138"/>
      <c r="BL59980" s="138"/>
      <c r="BM59980" s="138"/>
    </row>
    <row r="59981" spans="62:65" ht="13" thickBot="1">
      <c r="BJ59981" s="138"/>
      <c r="BK59981" s="138"/>
      <c r="BL59981" s="138"/>
      <c r="BM59981" s="138"/>
    </row>
    <row r="59982" spans="62:65" ht="13" thickBot="1">
      <c r="BJ59982" s="138"/>
      <c r="BK59982" s="138"/>
      <c r="BL59982" s="138"/>
      <c r="BM59982" s="138"/>
    </row>
    <row r="59983" spans="62:65" ht="13" thickBot="1">
      <c r="BJ59983" s="138"/>
      <c r="BK59983" s="138"/>
      <c r="BL59983" s="138"/>
      <c r="BM59983" s="138"/>
    </row>
    <row r="59984" spans="62:65" ht="13" thickBot="1">
      <c r="BJ59984" s="138"/>
      <c r="BK59984" s="138"/>
      <c r="BL59984" s="138"/>
      <c r="BM59984" s="138"/>
    </row>
    <row r="59985" spans="62:65" ht="13" thickBot="1">
      <c r="BJ59985" s="138"/>
      <c r="BK59985" s="138"/>
      <c r="BL59985" s="138"/>
      <c r="BM59985" s="138"/>
    </row>
    <row r="59986" spans="62:65" ht="13" thickBot="1">
      <c r="BJ59986" s="138"/>
      <c r="BK59986" s="138"/>
      <c r="BL59986" s="138"/>
      <c r="BM59986" s="138"/>
    </row>
    <row r="59987" spans="62:65" ht="13" thickBot="1">
      <c r="BJ59987" s="138"/>
      <c r="BK59987" s="138"/>
      <c r="BL59987" s="138"/>
      <c r="BM59987" s="138"/>
    </row>
    <row r="59988" spans="62:65" ht="13" thickBot="1">
      <c r="BJ59988" s="138"/>
      <c r="BK59988" s="138"/>
      <c r="BL59988" s="138"/>
      <c r="BM59988" s="138"/>
    </row>
    <row r="59989" spans="62:65" ht="13" thickBot="1">
      <c r="BJ59989" s="138"/>
      <c r="BK59989" s="138"/>
      <c r="BL59989" s="138"/>
      <c r="BM59989" s="138"/>
    </row>
    <row r="59990" spans="62:65" ht="13" thickBot="1">
      <c r="BJ59990" s="138"/>
      <c r="BK59990" s="138"/>
      <c r="BL59990" s="138"/>
      <c r="BM59990" s="138"/>
    </row>
    <row r="59991" spans="62:65" ht="13" thickBot="1">
      <c r="BJ59991" s="138"/>
      <c r="BK59991" s="138"/>
      <c r="BL59991" s="138"/>
      <c r="BM59991" s="138"/>
    </row>
    <row r="59992" spans="62:65" ht="13" thickBot="1">
      <c r="BJ59992" s="138"/>
      <c r="BK59992" s="138"/>
      <c r="BL59992" s="138"/>
      <c r="BM59992" s="138"/>
    </row>
    <row r="59993" spans="62:65" ht="13" thickBot="1">
      <c r="BJ59993" s="138"/>
      <c r="BK59993" s="138"/>
      <c r="BL59993" s="138"/>
      <c r="BM59993" s="138"/>
    </row>
    <row r="59994" spans="62:65" ht="13" thickBot="1">
      <c r="BJ59994" s="138"/>
      <c r="BK59994" s="138"/>
      <c r="BL59994" s="138"/>
      <c r="BM59994" s="138"/>
    </row>
    <row r="59995" spans="62:65" ht="13" thickBot="1">
      <c r="BJ59995" s="138"/>
      <c r="BK59995" s="138"/>
      <c r="BL59995" s="138"/>
      <c r="BM59995" s="138"/>
    </row>
    <row r="59996" spans="62:65" ht="13" thickBot="1">
      <c r="BJ59996" s="138"/>
      <c r="BK59996" s="138"/>
      <c r="BL59996" s="138"/>
      <c r="BM59996" s="138"/>
    </row>
    <row r="59997" spans="62:65" ht="13" thickBot="1">
      <c r="BJ59997" s="138"/>
      <c r="BK59997" s="138"/>
      <c r="BL59997" s="138"/>
      <c r="BM59997" s="138"/>
    </row>
    <row r="59998" spans="62:65" ht="13" thickBot="1">
      <c r="BJ59998" s="138"/>
      <c r="BK59998" s="138"/>
      <c r="BL59998" s="138"/>
      <c r="BM59998" s="138"/>
    </row>
    <row r="59999" spans="62:65" ht="13" thickBot="1">
      <c r="BJ59999" s="138"/>
      <c r="BK59999" s="138"/>
      <c r="BL59999" s="138"/>
      <c r="BM59999" s="138"/>
    </row>
    <row r="60000" spans="62:65" ht="13" thickBot="1">
      <c r="BJ60000" s="138"/>
      <c r="BK60000" s="138"/>
      <c r="BL60000" s="138"/>
      <c r="BM60000" s="138"/>
    </row>
    <row r="60001" spans="62:65" ht="13" thickBot="1">
      <c r="BJ60001" s="138"/>
      <c r="BK60001" s="138"/>
      <c r="BL60001" s="138"/>
      <c r="BM60001" s="138"/>
    </row>
    <row r="60002" spans="62:65" ht="13" thickBot="1">
      <c r="BJ60002" s="138"/>
      <c r="BK60002" s="138"/>
      <c r="BL60002" s="138"/>
      <c r="BM60002" s="138"/>
    </row>
    <row r="60003" spans="62:65" ht="13" thickBot="1">
      <c r="BJ60003" s="138"/>
      <c r="BK60003" s="138"/>
      <c r="BL60003" s="138"/>
      <c r="BM60003" s="138"/>
    </row>
    <row r="60004" spans="62:65" ht="13" thickBot="1">
      <c r="BJ60004" s="138"/>
      <c r="BK60004" s="138"/>
      <c r="BL60004" s="138"/>
      <c r="BM60004" s="138"/>
    </row>
    <row r="60005" spans="62:65" ht="13" thickBot="1">
      <c r="BJ60005" s="138"/>
      <c r="BK60005" s="138"/>
      <c r="BL60005" s="138"/>
      <c r="BM60005" s="138"/>
    </row>
    <row r="60006" spans="62:65" ht="13" thickBot="1">
      <c r="BJ60006" s="138"/>
      <c r="BK60006" s="138"/>
      <c r="BL60006" s="138"/>
      <c r="BM60006" s="138"/>
    </row>
    <row r="60007" spans="62:65" ht="13" thickBot="1">
      <c r="BJ60007" s="138"/>
      <c r="BK60007" s="138"/>
      <c r="BL60007" s="138"/>
      <c r="BM60007" s="138"/>
    </row>
    <row r="60008" spans="62:65" ht="13" thickBot="1">
      <c r="BJ60008" s="138"/>
      <c r="BK60008" s="138"/>
      <c r="BL60008" s="138"/>
      <c r="BM60008" s="138"/>
    </row>
    <row r="60009" spans="62:65" ht="13" thickBot="1">
      <c r="BJ60009" s="138"/>
      <c r="BK60009" s="138"/>
      <c r="BL60009" s="138"/>
      <c r="BM60009" s="138"/>
    </row>
    <row r="60010" spans="62:65" ht="13" thickBot="1">
      <c r="BJ60010" s="138"/>
      <c r="BK60010" s="138"/>
      <c r="BL60010" s="138"/>
      <c r="BM60010" s="138"/>
    </row>
    <row r="60011" spans="62:65" ht="13" thickBot="1">
      <c r="BJ60011" s="138"/>
      <c r="BK60011" s="138"/>
      <c r="BL60011" s="138"/>
      <c r="BM60011" s="138"/>
    </row>
    <row r="60012" spans="62:65" ht="13" thickBot="1">
      <c r="BJ60012" s="138"/>
      <c r="BK60012" s="138"/>
      <c r="BL60012" s="138"/>
      <c r="BM60012" s="138"/>
    </row>
    <row r="60013" spans="62:65" ht="13" thickBot="1">
      <c r="BJ60013" s="138"/>
      <c r="BK60013" s="138"/>
      <c r="BL60013" s="138"/>
      <c r="BM60013" s="138"/>
    </row>
    <row r="60014" spans="62:65" ht="13" thickBot="1">
      <c r="BJ60014" s="138"/>
      <c r="BK60014" s="138"/>
      <c r="BL60014" s="138"/>
      <c r="BM60014" s="138"/>
    </row>
    <row r="60015" spans="62:65" ht="13" thickBot="1">
      <c r="BJ60015" s="138"/>
      <c r="BK60015" s="138"/>
      <c r="BL60015" s="138"/>
      <c r="BM60015" s="138"/>
    </row>
    <row r="60016" spans="62:65" ht="13" thickBot="1">
      <c r="BJ60016" s="138"/>
      <c r="BK60016" s="138"/>
      <c r="BL60016" s="138"/>
      <c r="BM60016" s="138"/>
    </row>
    <row r="60017" spans="62:65" ht="13" thickBot="1">
      <c r="BJ60017" s="138"/>
      <c r="BK60017" s="138"/>
      <c r="BL60017" s="138"/>
      <c r="BM60017" s="138"/>
    </row>
    <row r="60018" spans="62:65" ht="13" thickBot="1">
      <c r="BJ60018" s="138"/>
      <c r="BK60018" s="138"/>
      <c r="BL60018" s="138"/>
      <c r="BM60018" s="138"/>
    </row>
    <row r="60019" spans="62:65" ht="13" thickBot="1">
      <c r="BJ60019" s="138"/>
      <c r="BK60019" s="138"/>
      <c r="BL60019" s="138"/>
      <c r="BM60019" s="138"/>
    </row>
    <row r="60020" spans="62:65" ht="13" thickBot="1">
      <c r="BJ60020" s="138"/>
      <c r="BK60020" s="138"/>
      <c r="BL60020" s="138"/>
      <c r="BM60020" s="138"/>
    </row>
    <row r="60021" spans="62:65" ht="13" thickBot="1">
      <c r="BJ60021" s="138"/>
      <c r="BK60021" s="138"/>
      <c r="BL60021" s="138"/>
      <c r="BM60021" s="138"/>
    </row>
    <row r="60022" spans="62:65" ht="13" thickBot="1">
      <c r="BJ60022" s="138"/>
      <c r="BK60022" s="138"/>
      <c r="BL60022" s="138"/>
      <c r="BM60022" s="138"/>
    </row>
    <row r="60023" spans="62:65" ht="13" thickBot="1">
      <c r="BJ60023" s="138"/>
      <c r="BK60023" s="138"/>
      <c r="BL60023" s="138"/>
      <c r="BM60023" s="138"/>
    </row>
    <row r="60024" spans="62:65" ht="13" thickBot="1">
      <c r="BJ60024" s="138"/>
      <c r="BK60024" s="138"/>
      <c r="BL60024" s="138"/>
      <c r="BM60024" s="138"/>
    </row>
    <row r="60025" spans="62:65" ht="13" thickBot="1">
      <c r="BJ60025" s="138"/>
      <c r="BK60025" s="138"/>
      <c r="BL60025" s="138"/>
      <c r="BM60025" s="138"/>
    </row>
    <row r="60026" spans="62:65" ht="13" thickBot="1">
      <c r="BJ60026" s="138"/>
      <c r="BK60026" s="138"/>
      <c r="BL60026" s="138"/>
      <c r="BM60026" s="138"/>
    </row>
    <row r="60027" spans="62:65" ht="13" thickBot="1">
      <c r="BJ60027" s="138"/>
      <c r="BK60027" s="138"/>
      <c r="BL60027" s="138"/>
      <c r="BM60027" s="138"/>
    </row>
    <row r="60028" spans="62:65" ht="13" thickBot="1">
      <c r="BJ60028" s="138"/>
      <c r="BK60028" s="138"/>
      <c r="BL60028" s="138"/>
      <c r="BM60028" s="138"/>
    </row>
    <row r="60029" spans="62:65" ht="13" thickBot="1">
      <c r="BJ60029" s="138"/>
      <c r="BK60029" s="138"/>
      <c r="BL60029" s="138"/>
      <c r="BM60029" s="138"/>
    </row>
    <row r="60030" spans="62:65" ht="13" thickBot="1">
      <c r="BJ60030" s="138"/>
      <c r="BK60030" s="138"/>
      <c r="BL60030" s="138"/>
      <c r="BM60030" s="138"/>
    </row>
    <row r="60031" spans="62:65" ht="13" thickBot="1">
      <c r="BJ60031" s="138"/>
      <c r="BK60031" s="138"/>
      <c r="BL60031" s="138"/>
      <c r="BM60031" s="138"/>
    </row>
    <row r="60032" spans="62:65" ht="13" thickBot="1">
      <c r="BJ60032" s="138"/>
      <c r="BK60032" s="138"/>
      <c r="BL60032" s="138"/>
      <c r="BM60032" s="138"/>
    </row>
    <row r="60033" spans="62:65" ht="13" thickBot="1">
      <c r="BJ60033" s="138"/>
      <c r="BK60033" s="138"/>
      <c r="BL60033" s="138"/>
      <c r="BM60033" s="138"/>
    </row>
    <row r="60034" spans="62:65" ht="13" thickBot="1">
      <c r="BJ60034" s="138"/>
      <c r="BK60034" s="138"/>
      <c r="BL60034" s="138"/>
      <c r="BM60034" s="138"/>
    </row>
    <row r="60035" spans="62:65" ht="13" thickBot="1">
      <c r="BJ60035" s="138"/>
      <c r="BK60035" s="138"/>
      <c r="BL60035" s="138"/>
      <c r="BM60035" s="138"/>
    </row>
    <row r="60036" spans="62:65" ht="13" thickBot="1">
      <c r="BJ60036" s="138"/>
      <c r="BK60036" s="138"/>
      <c r="BL60036" s="138"/>
      <c r="BM60036" s="138"/>
    </row>
    <row r="60037" spans="62:65" ht="13" thickBot="1">
      <c r="BJ60037" s="138"/>
      <c r="BK60037" s="138"/>
      <c r="BL60037" s="138"/>
      <c r="BM60037" s="138"/>
    </row>
    <row r="60038" spans="62:65" ht="13" thickBot="1">
      <c r="BJ60038" s="138"/>
      <c r="BK60038" s="138"/>
      <c r="BL60038" s="138"/>
      <c r="BM60038" s="138"/>
    </row>
    <row r="60039" spans="62:65" ht="13" thickBot="1">
      <c r="BJ60039" s="138"/>
      <c r="BK60039" s="138"/>
      <c r="BL60039" s="138"/>
      <c r="BM60039" s="138"/>
    </row>
    <row r="60040" spans="62:65" ht="13" thickBot="1">
      <c r="BJ60040" s="138"/>
      <c r="BK60040" s="138"/>
      <c r="BL60040" s="138"/>
      <c r="BM60040" s="138"/>
    </row>
    <row r="60041" spans="62:65" ht="13" thickBot="1">
      <c r="BJ60041" s="138"/>
      <c r="BK60041" s="138"/>
      <c r="BL60041" s="138"/>
      <c r="BM60041" s="138"/>
    </row>
    <row r="60042" spans="62:65" ht="13" thickBot="1">
      <c r="BJ60042" s="138"/>
      <c r="BK60042" s="138"/>
      <c r="BL60042" s="138"/>
      <c r="BM60042" s="138"/>
    </row>
    <row r="60043" spans="62:65" ht="13" thickBot="1">
      <c r="BJ60043" s="138"/>
      <c r="BK60043" s="138"/>
      <c r="BL60043" s="138"/>
      <c r="BM60043" s="138"/>
    </row>
    <row r="60044" spans="62:65" ht="13" thickBot="1">
      <c r="BJ60044" s="138"/>
      <c r="BK60044" s="138"/>
      <c r="BL60044" s="138"/>
      <c r="BM60044" s="138"/>
    </row>
    <row r="60045" spans="62:65" ht="13" thickBot="1">
      <c r="BJ60045" s="138"/>
      <c r="BK60045" s="138"/>
      <c r="BL60045" s="138"/>
      <c r="BM60045" s="138"/>
    </row>
    <row r="60046" spans="62:65" ht="13" thickBot="1">
      <c r="BJ60046" s="138"/>
      <c r="BK60046" s="138"/>
      <c r="BL60046" s="138"/>
      <c r="BM60046" s="138"/>
    </row>
    <row r="60047" spans="62:65" ht="13" thickBot="1">
      <c r="BJ60047" s="138"/>
      <c r="BK60047" s="138"/>
      <c r="BL60047" s="138"/>
      <c r="BM60047" s="138"/>
    </row>
    <row r="60048" spans="62:65" ht="13" thickBot="1">
      <c r="BJ60048" s="138"/>
      <c r="BK60048" s="138"/>
      <c r="BL60048" s="138"/>
      <c r="BM60048" s="138"/>
    </row>
    <row r="60049" spans="62:65" ht="13" thickBot="1">
      <c r="BJ60049" s="138"/>
      <c r="BK60049" s="138"/>
      <c r="BL60049" s="138"/>
      <c r="BM60049" s="138"/>
    </row>
    <row r="60050" spans="62:65" ht="13" thickBot="1">
      <c r="BJ60050" s="138"/>
      <c r="BK60050" s="138"/>
      <c r="BL60050" s="138"/>
      <c r="BM60050" s="138"/>
    </row>
    <row r="60051" spans="62:65" ht="13" thickBot="1">
      <c r="BJ60051" s="138"/>
      <c r="BK60051" s="138"/>
      <c r="BL60051" s="138"/>
      <c r="BM60051" s="138"/>
    </row>
    <row r="60052" spans="62:65" ht="13" thickBot="1">
      <c r="BJ60052" s="138"/>
      <c r="BK60052" s="138"/>
      <c r="BL60052" s="138"/>
      <c r="BM60052" s="138"/>
    </row>
    <row r="60053" spans="62:65" ht="13" thickBot="1">
      <c r="BJ60053" s="138"/>
      <c r="BK60053" s="138"/>
      <c r="BL60053" s="138"/>
      <c r="BM60053" s="138"/>
    </row>
    <row r="60054" spans="62:65" ht="13" thickBot="1">
      <c r="BJ60054" s="138"/>
      <c r="BK60054" s="138"/>
      <c r="BL60054" s="138"/>
      <c r="BM60054" s="138"/>
    </row>
    <row r="60055" spans="62:65" ht="13" thickBot="1">
      <c r="BJ60055" s="138"/>
      <c r="BK60055" s="138"/>
      <c r="BL60055" s="138"/>
      <c r="BM60055" s="138"/>
    </row>
    <row r="60056" spans="62:65" ht="13" thickBot="1">
      <c r="BJ60056" s="138"/>
      <c r="BK60056" s="138"/>
      <c r="BL60056" s="138"/>
      <c r="BM60056" s="138"/>
    </row>
    <row r="60057" spans="62:65" ht="13" thickBot="1">
      <c r="BJ60057" s="138"/>
      <c r="BK60057" s="138"/>
      <c r="BL60057" s="138"/>
      <c r="BM60057" s="138"/>
    </row>
    <row r="60058" spans="62:65" ht="13" thickBot="1">
      <c r="BJ60058" s="138"/>
      <c r="BK60058" s="138"/>
      <c r="BL60058" s="138"/>
      <c r="BM60058" s="138"/>
    </row>
    <row r="60059" spans="62:65" ht="13" thickBot="1">
      <c r="BJ60059" s="138"/>
      <c r="BK60059" s="138"/>
      <c r="BL60059" s="138"/>
      <c r="BM60059" s="138"/>
    </row>
    <row r="60060" spans="62:65" ht="13" thickBot="1">
      <c r="BJ60060" s="138"/>
      <c r="BK60060" s="138"/>
      <c r="BL60060" s="138"/>
      <c r="BM60060" s="138"/>
    </row>
    <row r="60061" spans="62:65" ht="13" thickBot="1">
      <c r="BJ60061" s="138"/>
      <c r="BK60061" s="138"/>
      <c r="BL60061" s="138"/>
      <c r="BM60061" s="138"/>
    </row>
    <row r="60062" spans="62:65" ht="13" thickBot="1">
      <c r="BJ60062" s="138"/>
      <c r="BK60062" s="138"/>
      <c r="BL60062" s="138"/>
      <c r="BM60062" s="138"/>
    </row>
    <row r="60063" spans="62:65" ht="13" thickBot="1">
      <c r="BJ60063" s="138"/>
      <c r="BK60063" s="138"/>
      <c r="BL60063" s="138"/>
      <c r="BM60063" s="138"/>
    </row>
    <row r="60064" spans="62:65" ht="13" thickBot="1">
      <c r="BJ60064" s="138"/>
      <c r="BK60064" s="138"/>
      <c r="BL60064" s="138"/>
      <c r="BM60064" s="138"/>
    </row>
    <row r="60065" spans="62:65" ht="13" thickBot="1">
      <c r="BJ60065" s="138"/>
      <c r="BK60065" s="138"/>
      <c r="BL60065" s="138"/>
      <c r="BM60065" s="138"/>
    </row>
    <row r="60066" spans="62:65" ht="13" thickBot="1">
      <c r="BJ60066" s="138"/>
      <c r="BK60066" s="138"/>
      <c r="BL60066" s="138"/>
      <c r="BM60066" s="138"/>
    </row>
    <row r="60067" spans="62:65" ht="13" thickBot="1">
      <c r="BJ60067" s="138"/>
      <c r="BK60067" s="138"/>
      <c r="BL60067" s="138"/>
      <c r="BM60067" s="138"/>
    </row>
    <row r="60068" spans="62:65" ht="13" thickBot="1">
      <c r="BJ60068" s="138"/>
      <c r="BK60068" s="138"/>
      <c r="BL60068" s="138"/>
      <c r="BM60068" s="138"/>
    </row>
    <row r="60069" spans="62:65" ht="13" thickBot="1">
      <c r="BJ60069" s="138"/>
      <c r="BK60069" s="138"/>
      <c r="BL60069" s="138"/>
      <c r="BM60069" s="138"/>
    </row>
    <row r="60070" spans="62:65" ht="13" thickBot="1">
      <c r="BJ60070" s="138"/>
      <c r="BK60070" s="138"/>
      <c r="BL60070" s="138"/>
      <c r="BM60070" s="138"/>
    </row>
    <row r="60071" spans="62:65" ht="13" thickBot="1">
      <c r="BJ60071" s="138"/>
      <c r="BK60071" s="138"/>
      <c r="BL60071" s="138"/>
      <c r="BM60071" s="138"/>
    </row>
    <row r="60072" spans="62:65" ht="13" thickBot="1">
      <c r="BJ60072" s="138"/>
      <c r="BK60072" s="138"/>
      <c r="BL60072" s="138"/>
      <c r="BM60072" s="138"/>
    </row>
    <row r="60073" spans="62:65" ht="13" thickBot="1">
      <c r="BJ60073" s="138"/>
      <c r="BK60073" s="138"/>
      <c r="BL60073" s="138"/>
      <c r="BM60073" s="138"/>
    </row>
    <row r="60074" spans="62:65" ht="13" thickBot="1">
      <c r="BJ60074" s="138"/>
      <c r="BK60074" s="138"/>
      <c r="BL60074" s="138"/>
      <c r="BM60074" s="138"/>
    </row>
    <row r="60075" spans="62:65" ht="13" thickBot="1">
      <c r="BJ60075" s="138"/>
      <c r="BK60075" s="138"/>
      <c r="BL60075" s="138"/>
      <c r="BM60075" s="138"/>
    </row>
    <row r="60076" spans="62:65" ht="13" thickBot="1">
      <c r="BJ60076" s="138"/>
      <c r="BK60076" s="138"/>
      <c r="BL60076" s="138"/>
      <c r="BM60076" s="138"/>
    </row>
    <row r="60077" spans="62:65" ht="13" thickBot="1">
      <c r="BJ60077" s="138"/>
      <c r="BK60077" s="138"/>
      <c r="BL60077" s="138"/>
      <c r="BM60077" s="138"/>
    </row>
    <row r="60078" spans="62:65" ht="13" thickBot="1">
      <c r="BJ60078" s="138"/>
      <c r="BK60078" s="138"/>
      <c r="BL60078" s="138"/>
      <c r="BM60078" s="138"/>
    </row>
    <row r="60079" spans="62:65" ht="13" thickBot="1">
      <c r="BJ60079" s="138"/>
      <c r="BK60079" s="138"/>
      <c r="BL60079" s="138"/>
      <c r="BM60079" s="138"/>
    </row>
    <row r="60080" spans="62:65" ht="13" thickBot="1">
      <c r="BJ60080" s="138"/>
      <c r="BK60080" s="138"/>
      <c r="BL60080" s="138"/>
      <c r="BM60080" s="138"/>
    </row>
    <row r="60081" spans="62:65" ht="13" thickBot="1">
      <c r="BJ60081" s="138"/>
      <c r="BK60081" s="138"/>
      <c r="BL60081" s="138"/>
      <c r="BM60081" s="138"/>
    </row>
    <row r="60082" spans="62:65" ht="13" thickBot="1">
      <c r="BJ60082" s="138"/>
      <c r="BK60082" s="138"/>
      <c r="BL60082" s="138"/>
      <c r="BM60082" s="138"/>
    </row>
    <row r="60083" spans="62:65" ht="13" thickBot="1">
      <c r="BJ60083" s="138"/>
      <c r="BK60083" s="138"/>
      <c r="BL60083" s="138"/>
      <c r="BM60083" s="138"/>
    </row>
    <row r="60084" spans="62:65" ht="13" thickBot="1">
      <c r="BJ60084" s="138"/>
      <c r="BK60084" s="138"/>
      <c r="BL60084" s="138"/>
      <c r="BM60084" s="138"/>
    </row>
    <row r="60085" spans="62:65" ht="13" thickBot="1">
      <c r="BJ60085" s="138"/>
      <c r="BK60085" s="138"/>
      <c r="BL60085" s="138"/>
      <c r="BM60085" s="138"/>
    </row>
    <row r="60086" spans="62:65" ht="13" thickBot="1">
      <c r="BJ60086" s="138"/>
      <c r="BK60086" s="138"/>
      <c r="BL60086" s="138"/>
      <c r="BM60086" s="138"/>
    </row>
    <row r="60087" spans="62:65" ht="13" thickBot="1">
      <c r="BJ60087" s="138"/>
      <c r="BK60087" s="138"/>
      <c r="BL60087" s="138"/>
      <c r="BM60087" s="138"/>
    </row>
    <row r="60088" spans="62:65" ht="13" thickBot="1">
      <c r="BJ60088" s="138"/>
      <c r="BK60088" s="138"/>
      <c r="BL60088" s="138"/>
      <c r="BM60088" s="138"/>
    </row>
    <row r="60089" spans="62:65" ht="13" thickBot="1">
      <c r="BJ60089" s="138"/>
      <c r="BK60089" s="138"/>
      <c r="BL60089" s="138"/>
      <c r="BM60089" s="138"/>
    </row>
    <row r="60090" spans="62:65" ht="13" thickBot="1">
      <c r="BJ60090" s="138"/>
      <c r="BK60090" s="138"/>
      <c r="BL60090" s="138"/>
      <c r="BM60090" s="138"/>
    </row>
    <row r="60091" spans="62:65" ht="13" thickBot="1">
      <c r="BJ60091" s="138"/>
      <c r="BK60091" s="138"/>
      <c r="BL60091" s="138"/>
      <c r="BM60091" s="138"/>
    </row>
    <row r="60092" spans="62:65" ht="13" thickBot="1">
      <c r="BJ60092" s="138"/>
      <c r="BK60092" s="138"/>
      <c r="BL60092" s="138"/>
      <c r="BM60092" s="138"/>
    </row>
    <row r="60093" spans="62:65" ht="13" thickBot="1">
      <c r="BJ60093" s="138"/>
      <c r="BK60093" s="138"/>
      <c r="BL60093" s="138"/>
      <c r="BM60093" s="138"/>
    </row>
    <row r="60094" spans="62:65" ht="13" thickBot="1">
      <c r="BJ60094" s="138"/>
      <c r="BK60094" s="138"/>
      <c r="BL60094" s="138"/>
      <c r="BM60094" s="138"/>
    </row>
    <row r="60095" spans="62:65" ht="13" thickBot="1">
      <c r="BJ60095" s="138"/>
      <c r="BK60095" s="138"/>
      <c r="BL60095" s="138"/>
      <c r="BM60095" s="138"/>
    </row>
    <row r="60096" spans="62:65" ht="13" thickBot="1">
      <c r="BJ60096" s="138"/>
      <c r="BK60096" s="138"/>
      <c r="BL60096" s="138"/>
      <c r="BM60096" s="138"/>
    </row>
    <row r="60097" spans="62:65" ht="13" thickBot="1">
      <c r="BJ60097" s="138"/>
      <c r="BK60097" s="138"/>
      <c r="BL60097" s="138"/>
      <c r="BM60097" s="138"/>
    </row>
    <row r="60098" spans="62:65" ht="13" thickBot="1">
      <c r="BJ60098" s="138"/>
      <c r="BK60098" s="138"/>
      <c r="BL60098" s="138"/>
      <c r="BM60098" s="138"/>
    </row>
    <row r="60099" spans="62:65" ht="13" thickBot="1">
      <c r="BJ60099" s="138"/>
      <c r="BK60099" s="138"/>
      <c r="BL60099" s="138"/>
      <c r="BM60099" s="138"/>
    </row>
    <row r="60100" spans="62:65" ht="13" thickBot="1">
      <c r="BJ60100" s="138"/>
      <c r="BK60100" s="138"/>
      <c r="BL60100" s="138"/>
      <c r="BM60100" s="138"/>
    </row>
    <row r="60101" spans="62:65" ht="13" thickBot="1">
      <c r="BJ60101" s="138"/>
      <c r="BK60101" s="138"/>
      <c r="BL60101" s="138"/>
      <c r="BM60101" s="138"/>
    </row>
    <row r="60102" spans="62:65" ht="13" thickBot="1">
      <c r="BJ60102" s="138"/>
      <c r="BK60102" s="138"/>
      <c r="BL60102" s="138"/>
      <c r="BM60102" s="138"/>
    </row>
    <row r="60103" spans="62:65" ht="13" thickBot="1">
      <c r="BJ60103" s="138"/>
      <c r="BK60103" s="138"/>
      <c r="BL60103" s="138"/>
      <c r="BM60103" s="138"/>
    </row>
    <row r="60104" spans="62:65" ht="13" thickBot="1">
      <c r="BJ60104" s="138"/>
      <c r="BK60104" s="138"/>
      <c r="BL60104" s="138"/>
      <c r="BM60104" s="138"/>
    </row>
    <row r="60105" spans="62:65" ht="13" thickBot="1">
      <c r="BJ60105" s="138"/>
      <c r="BK60105" s="138"/>
      <c r="BL60105" s="138"/>
      <c r="BM60105" s="138"/>
    </row>
    <row r="60106" spans="62:65" ht="13" thickBot="1">
      <c r="BJ60106" s="138"/>
      <c r="BK60106" s="138"/>
      <c r="BL60106" s="138"/>
      <c r="BM60106" s="138"/>
    </row>
    <row r="60107" spans="62:65" ht="13" thickBot="1">
      <c r="BJ60107" s="138"/>
      <c r="BK60107" s="138"/>
      <c r="BL60107" s="138"/>
      <c r="BM60107" s="138"/>
    </row>
    <row r="60108" spans="62:65" ht="13" thickBot="1">
      <c r="BJ60108" s="138"/>
      <c r="BK60108" s="138"/>
      <c r="BL60108" s="138"/>
      <c r="BM60108" s="138"/>
    </row>
    <row r="60109" spans="62:65" ht="13" thickBot="1">
      <c r="BJ60109" s="138"/>
      <c r="BK60109" s="138"/>
      <c r="BL60109" s="138"/>
      <c r="BM60109" s="138"/>
    </row>
    <row r="60110" spans="62:65" ht="13" thickBot="1">
      <c r="BJ60110" s="138"/>
      <c r="BK60110" s="138"/>
      <c r="BL60110" s="138"/>
      <c r="BM60110" s="138"/>
    </row>
    <row r="60111" spans="62:65" ht="13" thickBot="1">
      <c r="BJ60111" s="138"/>
      <c r="BK60111" s="138"/>
      <c r="BL60111" s="138"/>
      <c r="BM60111" s="138"/>
    </row>
    <row r="60112" spans="62:65" ht="13" thickBot="1">
      <c r="BJ60112" s="138"/>
      <c r="BK60112" s="138"/>
      <c r="BL60112" s="138"/>
      <c r="BM60112" s="138"/>
    </row>
    <row r="60113" spans="62:65" ht="13" thickBot="1">
      <c r="BJ60113" s="138"/>
      <c r="BK60113" s="138"/>
      <c r="BL60113" s="138"/>
      <c r="BM60113" s="138"/>
    </row>
    <row r="60114" spans="62:65" ht="13" thickBot="1">
      <c r="BJ60114" s="138"/>
      <c r="BK60114" s="138"/>
      <c r="BL60114" s="138"/>
      <c r="BM60114" s="138"/>
    </row>
    <row r="60115" spans="62:65" ht="13" thickBot="1">
      <c r="BJ60115" s="138"/>
      <c r="BK60115" s="138"/>
      <c r="BL60115" s="138"/>
      <c r="BM60115" s="138"/>
    </row>
    <row r="60116" spans="62:65" ht="13" thickBot="1">
      <c r="BJ60116" s="138"/>
      <c r="BK60116" s="138"/>
      <c r="BL60116" s="138"/>
      <c r="BM60116" s="138"/>
    </row>
    <row r="60117" spans="62:65" ht="13" thickBot="1">
      <c r="BJ60117" s="138"/>
      <c r="BK60117" s="138"/>
      <c r="BL60117" s="138"/>
      <c r="BM60117" s="138"/>
    </row>
    <row r="60118" spans="62:65" ht="13" thickBot="1">
      <c r="BJ60118" s="138"/>
      <c r="BK60118" s="138"/>
      <c r="BL60118" s="138"/>
      <c r="BM60118" s="138"/>
    </row>
    <row r="60119" spans="62:65" ht="13" thickBot="1">
      <c r="BJ60119" s="138"/>
      <c r="BK60119" s="138"/>
      <c r="BL60119" s="138"/>
      <c r="BM60119" s="138"/>
    </row>
    <row r="60120" spans="62:65" ht="13" thickBot="1">
      <c r="BJ60120" s="138"/>
      <c r="BK60120" s="138"/>
      <c r="BL60120" s="138"/>
      <c r="BM60120" s="138"/>
    </row>
    <row r="60121" spans="62:65" ht="13" thickBot="1">
      <c r="BJ60121" s="138"/>
      <c r="BK60121" s="138"/>
      <c r="BL60121" s="138"/>
      <c r="BM60121" s="138"/>
    </row>
    <row r="60122" spans="62:65" ht="13" thickBot="1">
      <c r="BJ60122" s="138"/>
      <c r="BK60122" s="138"/>
      <c r="BL60122" s="138"/>
      <c r="BM60122" s="138"/>
    </row>
    <row r="60123" spans="62:65" ht="13" thickBot="1">
      <c r="BJ60123" s="138"/>
      <c r="BK60123" s="138"/>
      <c r="BL60123" s="138"/>
      <c r="BM60123" s="138"/>
    </row>
    <row r="60124" spans="62:65" ht="13" thickBot="1">
      <c r="BJ60124" s="138"/>
      <c r="BK60124" s="138"/>
      <c r="BL60124" s="138"/>
      <c r="BM60124" s="138"/>
    </row>
    <row r="60125" spans="62:65" ht="13" thickBot="1">
      <c r="BJ60125" s="138"/>
      <c r="BK60125" s="138"/>
      <c r="BL60125" s="138"/>
      <c r="BM60125" s="138"/>
    </row>
    <row r="60126" spans="62:65" ht="13" thickBot="1">
      <c r="BJ60126" s="138"/>
      <c r="BK60126" s="138"/>
      <c r="BL60126" s="138"/>
      <c r="BM60126" s="138"/>
    </row>
    <row r="60127" spans="62:65" ht="13" thickBot="1">
      <c r="BJ60127" s="138"/>
      <c r="BK60127" s="138"/>
      <c r="BL60127" s="138"/>
      <c r="BM60127" s="138"/>
    </row>
    <row r="60128" spans="62:65" ht="13" thickBot="1">
      <c r="BJ60128" s="138"/>
      <c r="BK60128" s="138"/>
      <c r="BL60128" s="138"/>
      <c r="BM60128" s="138"/>
    </row>
    <row r="60129" spans="62:65" ht="13" thickBot="1">
      <c r="BJ60129" s="138"/>
      <c r="BK60129" s="138"/>
      <c r="BL60129" s="138"/>
      <c r="BM60129" s="138"/>
    </row>
    <row r="60130" spans="62:65" ht="13" thickBot="1">
      <c r="BJ60130" s="138"/>
      <c r="BK60130" s="138"/>
      <c r="BL60130" s="138"/>
      <c r="BM60130" s="138"/>
    </row>
    <row r="60131" spans="62:65" ht="13" thickBot="1">
      <c r="BJ60131" s="138"/>
      <c r="BK60131" s="138"/>
      <c r="BL60131" s="138"/>
      <c r="BM60131" s="138"/>
    </row>
    <row r="60132" spans="62:65" ht="13" thickBot="1">
      <c r="BJ60132" s="138"/>
      <c r="BK60132" s="138"/>
      <c r="BL60132" s="138"/>
      <c r="BM60132" s="138"/>
    </row>
    <row r="60133" spans="62:65" ht="13" thickBot="1">
      <c r="BJ60133" s="138"/>
      <c r="BK60133" s="138"/>
      <c r="BL60133" s="138"/>
      <c r="BM60133" s="138"/>
    </row>
    <row r="60134" spans="62:65" ht="13" thickBot="1">
      <c r="BJ60134" s="138"/>
      <c r="BK60134" s="138"/>
      <c r="BL60134" s="138"/>
      <c r="BM60134" s="138"/>
    </row>
    <row r="60135" spans="62:65" ht="13" thickBot="1">
      <c r="BJ60135" s="138"/>
      <c r="BK60135" s="138"/>
      <c r="BL60135" s="138"/>
      <c r="BM60135" s="138"/>
    </row>
    <row r="60136" spans="62:65" ht="13" thickBot="1">
      <c r="BJ60136" s="138"/>
      <c r="BK60136" s="138"/>
      <c r="BL60136" s="138"/>
      <c r="BM60136" s="138"/>
    </row>
    <row r="60137" spans="62:65" ht="13" thickBot="1">
      <c r="BJ60137" s="138"/>
      <c r="BK60137" s="138"/>
      <c r="BL60137" s="138"/>
      <c r="BM60137" s="138"/>
    </row>
    <row r="60138" spans="62:65" ht="13" thickBot="1">
      <c r="BJ60138" s="138"/>
      <c r="BK60138" s="138"/>
      <c r="BL60138" s="138"/>
      <c r="BM60138" s="138"/>
    </row>
    <row r="60139" spans="62:65" ht="13" thickBot="1">
      <c r="BJ60139" s="138"/>
      <c r="BK60139" s="138"/>
      <c r="BL60139" s="138"/>
      <c r="BM60139" s="138"/>
    </row>
    <row r="60140" spans="62:65" ht="13" thickBot="1">
      <c r="BJ60140" s="138"/>
      <c r="BK60140" s="138"/>
      <c r="BL60140" s="138"/>
      <c r="BM60140" s="138"/>
    </row>
    <row r="60141" spans="62:65" ht="13" thickBot="1">
      <c r="BJ60141" s="138"/>
      <c r="BK60141" s="138"/>
      <c r="BL60141" s="138"/>
      <c r="BM60141" s="138"/>
    </row>
    <row r="60142" spans="62:65" ht="13" thickBot="1">
      <c r="BJ60142" s="138"/>
      <c r="BK60142" s="138"/>
      <c r="BL60142" s="138"/>
      <c r="BM60142" s="138"/>
    </row>
    <row r="60143" spans="62:65" ht="13" thickBot="1">
      <c r="BJ60143" s="138"/>
      <c r="BK60143" s="138"/>
      <c r="BL60143" s="138"/>
      <c r="BM60143" s="138"/>
    </row>
    <row r="60144" spans="62:65" ht="13" thickBot="1">
      <c r="BJ60144" s="138"/>
      <c r="BK60144" s="138"/>
      <c r="BL60144" s="138"/>
      <c r="BM60144" s="138"/>
    </row>
    <row r="60145" spans="62:65" ht="13" thickBot="1">
      <c r="BJ60145" s="138"/>
      <c r="BK60145" s="138"/>
      <c r="BL60145" s="138"/>
      <c r="BM60145" s="138"/>
    </row>
    <row r="60146" spans="62:65" ht="13" thickBot="1">
      <c r="BJ60146" s="138"/>
      <c r="BK60146" s="138"/>
      <c r="BL60146" s="138"/>
      <c r="BM60146" s="138"/>
    </row>
    <row r="60147" spans="62:65" ht="13" thickBot="1">
      <c r="BJ60147" s="138"/>
      <c r="BK60147" s="138"/>
      <c r="BL60147" s="138"/>
      <c r="BM60147" s="138"/>
    </row>
    <row r="60148" spans="62:65" ht="13" thickBot="1">
      <c r="BJ60148" s="138"/>
      <c r="BK60148" s="138"/>
      <c r="BL60148" s="138"/>
      <c r="BM60148" s="138"/>
    </row>
    <row r="60149" spans="62:65" ht="13" thickBot="1">
      <c r="BJ60149" s="138"/>
      <c r="BK60149" s="138"/>
      <c r="BL60149" s="138"/>
      <c r="BM60149" s="138"/>
    </row>
    <row r="60150" spans="62:65" ht="13" thickBot="1">
      <c r="BJ60150" s="138"/>
      <c r="BK60150" s="138"/>
      <c r="BL60150" s="138"/>
      <c r="BM60150" s="138"/>
    </row>
    <row r="60151" spans="62:65" ht="13" thickBot="1">
      <c r="BJ60151" s="138"/>
      <c r="BK60151" s="138"/>
      <c r="BL60151" s="138"/>
      <c r="BM60151" s="138"/>
    </row>
    <row r="60152" spans="62:65" ht="13" thickBot="1">
      <c r="BJ60152" s="138"/>
      <c r="BK60152" s="138"/>
      <c r="BL60152" s="138"/>
      <c r="BM60152" s="138"/>
    </row>
    <row r="60153" spans="62:65" ht="13" thickBot="1">
      <c r="BJ60153" s="138"/>
      <c r="BK60153" s="138"/>
      <c r="BL60153" s="138"/>
      <c r="BM60153" s="138"/>
    </row>
    <row r="60154" spans="62:65" ht="13" thickBot="1">
      <c r="BJ60154" s="138"/>
      <c r="BK60154" s="138"/>
      <c r="BL60154" s="138"/>
      <c r="BM60154" s="138"/>
    </row>
    <row r="60155" spans="62:65" ht="13" thickBot="1">
      <c r="BJ60155" s="138"/>
      <c r="BK60155" s="138"/>
      <c r="BL60155" s="138"/>
      <c r="BM60155" s="138"/>
    </row>
    <row r="60156" spans="62:65" ht="13" thickBot="1">
      <c r="BJ60156" s="138"/>
      <c r="BK60156" s="138"/>
      <c r="BL60156" s="138"/>
      <c r="BM60156" s="138"/>
    </row>
    <row r="60157" spans="62:65" ht="13" thickBot="1">
      <c r="BJ60157" s="138"/>
      <c r="BK60157" s="138"/>
      <c r="BL60157" s="138"/>
      <c r="BM60157" s="138"/>
    </row>
    <row r="60158" spans="62:65" ht="13" thickBot="1">
      <c r="BJ60158" s="138"/>
      <c r="BK60158" s="138"/>
      <c r="BL60158" s="138"/>
      <c r="BM60158" s="138"/>
    </row>
    <row r="60159" spans="62:65" ht="13" thickBot="1">
      <c r="BJ60159" s="138"/>
      <c r="BK60159" s="138"/>
      <c r="BL60159" s="138"/>
      <c r="BM60159" s="138"/>
    </row>
    <row r="60160" spans="62:65" ht="13" thickBot="1">
      <c r="BJ60160" s="138"/>
      <c r="BK60160" s="138"/>
      <c r="BL60160" s="138"/>
      <c r="BM60160" s="138"/>
    </row>
    <row r="60161" spans="62:65" ht="13" thickBot="1">
      <c r="BJ60161" s="138"/>
      <c r="BK60161" s="138"/>
      <c r="BL60161" s="138"/>
      <c r="BM60161" s="138"/>
    </row>
    <row r="60162" spans="62:65" ht="13" thickBot="1">
      <c r="BJ60162" s="138"/>
      <c r="BK60162" s="138"/>
      <c r="BL60162" s="138"/>
      <c r="BM60162" s="138"/>
    </row>
    <row r="60163" spans="62:65" ht="13" thickBot="1">
      <c r="BJ60163" s="138"/>
      <c r="BK60163" s="138"/>
      <c r="BL60163" s="138"/>
      <c r="BM60163" s="138"/>
    </row>
    <row r="60164" spans="62:65" ht="13" thickBot="1">
      <c r="BJ60164" s="138"/>
      <c r="BK60164" s="138"/>
      <c r="BL60164" s="138"/>
      <c r="BM60164" s="138"/>
    </row>
    <row r="60165" spans="62:65" ht="13" thickBot="1">
      <c r="BJ60165" s="138"/>
      <c r="BK60165" s="138"/>
      <c r="BL60165" s="138"/>
      <c r="BM60165" s="138"/>
    </row>
    <row r="60166" spans="62:65" ht="13" thickBot="1">
      <c r="BJ60166" s="138"/>
      <c r="BK60166" s="138"/>
      <c r="BL60166" s="138"/>
      <c r="BM60166" s="138"/>
    </row>
    <row r="60167" spans="62:65" ht="13" thickBot="1">
      <c r="BJ60167" s="138"/>
      <c r="BK60167" s="138"/>
      <c r="BL60167" s="138"/>
      <c r="BM60167" s="138"/>
    </row>
    <row r="60168" spans="62:65" ht="13" thickBot="1">
      <c r="BJ60168" s="138"/>
      <c r="BK60168" s="138"/>
      <c r="BL60168" s="138"/>
      <c r="BM60168" s="138"/>
    </row>
    <row r="60169" spans="62:65" ht="13" thickBot="1">
      <c r="BJ60169" s="138"/>
      <c r="BK60169" s="138"/>
      <c r="BL60169" s="138"/>
      <c r="BM60169" s="138"/>
    </row>
    <row r="60170" spans="62:65" ht="13" thickBot="1">
      <c r="BJ60170" s="138"/>
      <c r="BK60170" s="138"/>
      <c r="BL60170" s="138"/>
      <c r="BM60170" s="138"/>
    </row>
    <row r="60171" spans="62:65" ht="13" thickBot="1">
      <c r="BJ60171" s="138"/>
      <c r="BK60171" s="138"/>
      <c r="BL60171" s="138"/>
      <c r="BM60171" s="138"/>
    </row>
    <row r="60172" spans="62:65" ht="13" thickBot="1">
      <c r="BJ60172" s="138"/>
      <c r="BK60172" s="138"/>
      <c r="BL60172" s="138"/>
      <c r="BM60172" s="138"/>
    </row>
    <row r="60173" spans="62:65" ht="13" thickBot="1">
      <c r="BJ60173" s="138"/>
      <c r="BK60173" s="138"/>
      <c r="BL60173" s="138"/>
      <c r="BM60173" s="138"/>
    </row>
    <row r="60174" spans="62:65" ht="13" thickBot="1">
      <c r="BJ60174" s="138"/>
      <c r="BK60174" s="138"/>
      <c r="BL60174" s="138"/>
      <c r="BM60174" s="138"/>
    </row>
    <row r="60175" spans="62:65" ht="13" thickBot="1">
      <c r="BJ60175" s="138"/>
      <c r="BK60175" s="138"/>
      <c r="BL60175" s="138"/>
      <c r="BM60175" s="138"/>
    </row>
    <row r="60176" spans="62:65" ht="13" thickBot="1">
      <c r="BJ60176" s="138"/>
      <c r="BK60176" s="138"/>
      <c r="BL60176" s="138"/>
      <c r="BM60176" s="138"/>
    </row>
    <row r="60177" spans="62:65" ht="13" thickBot="1">
      <c r="BJ60177" s="138"/>
      <c r="BK60177" s="138"/>
      <c r="BL60177" s="138"/>
      <c r="BM60177" s="138"/>
    </row>
    <row r="60178" spans="62:65" ht="13" thickBot="1">
      <c r="BJ60178" s="138"/>
      <c r="BK60178" s="138"/>
      <c r="BL60178" s="138"/>
      <c r="BM60178" s="138"/>
    </row>
    <row r="60179" spans="62:65" ht="13" thickBot="1">
      <c r="BJ60179" s="138"/>
      <c r="BK60179" s="138"/>
      <c r="BL60179" s="138"/>
      <c r="BM60179" s="138"/>
    </row>
    <row r="60180" spans="62:65" ht="13" thickBot="1">
      <c r="BJ60180" s="138"/>
      <c r="BK60180" s="138"/>
      <c r="BL60180" s="138"/>
      <c r="BM60180" s="138"/>
    </row>
    <row r="60181" spans="62:65" ht="13" thickBot="1">
      <c r="BJ60181" s="138"/>
      <c r="BK60181" s="138"/>
      <c r="BL60181" s="138"/>
      <c r="BM60181" s="138"/>
    </row>
    <row r="60182" spans="62:65" ht="13" thickBot="1">
      <c r="BJ60182" s="138"/>
      <c r="BK60182" s="138"/>
      <c r="BL60182" s="138"/>
      <c r="BM60182" s="138"/>
    </row>
    <row r="60183" spans="62:65" ht="13" thickBot="1">
      <c r="BJ60183" s="138"/>
      <c r="BK60183" s="138"/>
      <c r="BL60183" s="138"/>
      <c r="BM60183" s="138"/>
    </row>
    <row r="60184" spans="62:65" ht="13" thickBot="1">
      <c r="BJ60184" s="138"/>
      <c r="BK60184" s="138"/>
      <c r="BL60184" s="138"/>
      <c r="BM60184" s="138"/>
    </row>
    <row r="60185" spans="62:65" ht="13" thickBot="1">
      <c r="BJ60185" s="138"/>
      <c r="BK60185" s="138"/>
      <c r="BL60185" s="138"/>
      <c r="BM60185" s="138"/>
    </row>
    <row r="60186" spans="62:65" ht="13" thickBot="1">
      <c r="BJ60186" s="138"/>
      <c r="BK60186" s="138"/>
      <c r="BL60186" s="138"/>
      <c r="BM60186" s="138"/>
    </row>
    <row r="60187" spans="62:65" ht="13" thickBot="1">
      <c r="BJ60187" s="138"/>
      <c r="BK60187" s="138"/>
      <c r="BL60187" s="138"/>
      <c r="BM60187" s="138"/>
    </row>
    <row r="60188" spans="62:65" ht="13" thickBot="1">
      <c r="BJ60188" s="138"/>
      <c r="BK60188" s="138"/>
      <c r="BL60188" s="138"/>
      <c r="BM60188" s="138"/>
    </row>
    <row r="60189" spans="62:65" ht="13" thickBot="1">
      <c r="BJ60189" s="138"/>
      <c r="BK60189" s="138"/>
      <c r="BL60189" s="138"/>
      <c r="BM60189" s="138"/>
    </row>
    <row r="60190" spans="62:65" ht="13" thickBot="1">
      <c r="BJ60190" s="138"/>
      <c r="BK60190" s="138"/>
      <c r="BL60190" s="138"/>
      <c r="BM60190" s="138"/>
    </row>
    <row r="60191" spans="62:65" ht="13" thickBot="1">
      <c r="BJ60191" s="138"/>
      <c r="BK60191" s="138"/>
      <c r="BL60191" s="138"/>
      <c r="BM60191" s="138"/>
    </row>
    <row r="60192" spans="62:65" ht="13" thickBot="1">
      <c r="BJ60192" s="138"/>
      <c r="BK60192" s="138"/>
      <c r="BL60192" s="138"/>
      <c r="BM60192" s="138"/>
    </row>
    <row r="60193" spans="62:65" ht="13" thickBot="1">
      <c r="BJ60193" s="138"/>
      <c r="BK60193" s="138"/>
      <c r="BL60193" s="138"/>
      <c r="BM60193" s="138"/>
    </row>
    <row r="60194" spans="62:65" ht="13" thickBot="1">
      <c r="BJ60194" s="138"/>
      <c r="BK60194" s="138"/>
      <c r="BL60194" s="138"/>
      <c r="BM60194" s="138"/>
    </row>
    <row r="60195" spans="62:65" ht="13" thickBot="1">
      <c r="BJ60195" s="138"/>
      <c r="BK60195" s="138"/>
      <c r="BL60195" s="138"/>
      <c r="BM60195" s="138"/>
    </row>
    <row r="60196" spans="62:65" ht="13" thickBot="1">
      <c r="BJ60196" s="138"/>
      <c r="BK60196" s="138"/>
      <c r="BL60196" s="138"/>
      <c r="BM60196" s="138"/>
    </row>
    <row r="60197" spans="62:65" ht="13" thickBot="1">
      <c r="BJ60197" s="138"/>
      <c r="BK60197" s="138"/>
      <c r="BL60197" s="138"/>
      <c r="BM60197" s="138"/>
    </row>
    <row r="60198" spans="62:65" ht="13" thickBot="1">
      <c r="BJ60198" s="138"/>
      <c r="BK60198" s="138"/>
      <c r="BL60198" s="138"/>
      <c r="BM60198" s="138"/>
    </row>
    <row r="60199" spans="62:65" ht="13" thickBot="1">
      <c r="BJ60199" s="138"/>
      <c r="BK60199" s="138"/>
      <c r="BL60199" s="138"/>
      <c r="BM60199" s="138"/>
    </row>
    <row r="60200" spans="62:65" ht="13" thickBot="1">
      <c r="BJ60200" s="138"/>
      <c r="BK60200" s="138"/>
      <c r="BL60200" s="138"/>
      <c r="BM60200" s="138"/>
    </row>
    <row r="60201" spans="62:65" ht="13" thickBot="1">
      <c r="BJ60201" s="138"/>
      <c r="BK60201" s="138"/>
      <c r="BL60201" s="138"/>
      <c r="BM60201" s="138"/>
    </row>
    <row r="60202" spans="62:65" ht="13" thickBot="1">
      <c r="BJ60202" s="138"/>
      <c r="BK60202" s="138"/>
      <c r="BL60202" s="138"/>
      <c r="BM60202" s="138"/>
    </row>
    <row r="60203" spans="62:65" ht="13" thickBot="1">
      <c r="BJ60203" s="138"/>
      <c r="BK60203" s="138"/>
      <c r="BL60203" s="138"/>
      <c r="BM60203" s="138"/>
    </row>
    <row r="60204" spans="62:65" ht="13" thickBot="1">
      <c r="BJ60204" s="138"/>
      <c r="BK60204" s="138"/>
      <c r="BL60204" s="138"/>
      <c r="BM60204" s="138"/>
    </row>
    <row r="60205" spans="62:65" ht="13" thickBot="1">
      <c r="BJ60205" s="138"/>
      <c r="BK60205" s="138"/>
      <c r="BL60205" s="138"/>
      <c r="BM60205" s="138"/>
    </row>
    <row r="60206" spans="62:65" ht="13" thickBot="1">
      <c r="BJ60206" s="138"/>
      <c r="BK60206" s="138"/>
      <c r="BL60206" s="138"/>
      <c r="BM60206" s="138"/>
    </row>
    <row r="60207" spans="62:65" ht="13" thickBot="1">
      <c r="BJ60207" s="138"/>
      <c r="BK60207" s="138"/>
      <c r="BL60207" s="138"/>
      <c r="BM60207" s="138"/>
    </row>
    <row r="60208" spans="62:65" ht="13" thickBot="1">
      <c r="BJ60208" s="138"/>
      <c r="BK60208" s="138"/>
      <c r="BL60208" s="138"/>
      <c r="BM60208" s="138"/>
    </row>
    <row r="60209" spans="62:65" ht="13" thickBot="1">
      <c r="BJ60209" s="138"/>
      <c r="BK60209" s="138"/>
      <c r="BL60209" s="138"/>
      <c r="BM60209" s="138"/>
    </row>
    <row r="60210" spans="62:65" ht="13" thickBot="1">
      <c r="BJ60210" s="138"/>
      <c r="BK60210" s="138"/>
      <c r="BL60210" s="138"/>
      <c r="BM60210" s="138"/>
    </row>
    <row r="60211" spans="62:65" ht="13" thickBot="1">
      <c r="BJ60211" s="138"/>
      <c r="BK60211" s="138"/>
      <c r="BL60211" s="138"/>
      <c r="BM60211" s="138"/>
    </row>
    <row r="60212" spans="62:65" ht="13" thickBot="1">
      <c r="BJ60212" s="138"/>
      <c r="BK60212" s="138"/>
      <c r="BL60212" s="138"/>
      <c r="BM60212" s="138"/>
    </row>
    <row r="60213" spans="62:65" ht="13" thickBot="1">
      <c r="BJ60213" s="138"/>
      <c r="BK60213" s="138"/>
      <c r="BL60213" s="138"/>
      <c r="BM60213" s="138"/>
    </row>
    <row r="60214" spans="62:65" ht="13" thickBot="1">
      <c r="BJ60214" s="138"/>
      <c r="BK60214" s="138"/>
      <c r="BL60214" s="138"/>
      <c r="BM60214" s="138"/>
    </row>
    <row r="60215" spans="62:65" ht="13" thickBot="1">
      <c r="BJ60215" s="138"/>
      <c r="BK60215" s="138"/>
      <c r="BL60215" s="138"/>
      <c r="BM60215" s="138"/>
    </row>
    <row r="60216" spans="62:65" ht="13" thickBot="1">
      <c r="BJ60216" s="138"/>
      <c r="BK60216" s="138"/>
      <c r="BL60216" s="138"/>
      <c r="BM60216" s="138"/>
    </row>
    <row r="60217" spans="62:65" ht="13" thickBot="1">
      <c r="BJ60217" s="138"/>
      <c r="BK60217" s="138"/>
      <c r="BL60217" s="138"/>
      <c r="BM60217" s="138"/>
    </row>
    <row r="60218" spans="62:65" ht="13" thickBot="1">
      <c r="BJ60218" s="138"/>
      <c r="BK60218" s="138"/>
      <c r="BL60218" s="138"/>
      <c r="BM60218" s="138"/>
    </row>
    <row r="60219" spans="62:65" ht="13" thickBot="1">
      <c r="BJ60219" s="138"/>
      <c r="BK60219" s="138"/>
      <c r="BL60219" s="138"/>
      <c r="BM60219" s="138"/>
    </row>
    <row r="60220" spans="62:65" ht="13" thickBot="1">
      <c r="BJ60220" s="138"/>
      <c r="BK60220" s="138"/>
      <c r="BL60220" s="138"/>
      <c r="BM60220" s="138"/>
    </row>
    <row r="60221" spans="62:65" ht="13" thickBot="1">
      <c r="BJ60221" s="138"/>
      <c r="BK60221" s="138"/>
      <c r="BL60221" s="138"/>
      <c r="BM60221" s="138"/>
    </row>
    <row r="60222" spans="62:65" ht="13" thickBot="1">
      <c r="BJ60222" s="138"/>
      <c r="BK60222" s="138"/>
      <c r="BL60222" s="138"/>
      <c r="BM60222" s="138"/>
    </row>
    <row r="60223" spans="62:65" ht="13" thickBot="1">
      <c r="BJ60223" s="138"/>
      <c r="BK60223" s="138"/>
      <c r="BL60223" s="138"/>
      <c r="BM60223" s="138"/>
    </row>
    <row r="60224" spans="62:65" ht="13" thickBot="1">
      <c r="BJ60224" s="138"/>
      <c r="BK60224" s="138"/>
      <c r="BL60224" s="138"/>
      <c r="BM60224" s="138"/>
    </row>
    <row r="60225" spans="62:65" ht="13" thickBot="1">
      <c r="BJ60225" s="138"/>
      <c r="BK60225" s="138"/>
      <c r="BL60225" s="138"/>
      <c r="BM60225" s="138"/>
    </row>
    <row r="60226" spans="62:65" ht="13" thickBot="1">
      <c r="BJ60226" s="138"/>
      <c r="BK60226" s="138"/>
      <c r="BL60226" s="138"/>
      <c r="BM60226" s="138"/>
    </row>
    <row r="60227" spans="62:65" ht="13" thickBot="1">
      <c r="BJ60227" s="138"/>
      <c r="BK60227" s="138"/>
      <c r="BL60227" s="138"/>
      <c r="BM60227" s="138"/>
    </row>
    <row r="60228" spans="62:65" ht="13" thickBot="1">
      <c r="BJ60228" s="138"/>
      <c r="BK60228" s="138"/>
      <c r="BL60228" s="138"/>
      <c r="BM60228" s="138"/>
    </row>
    <row r="60229" spans="62:65" ht="13" thickBot="1">
      <c r="BJ60229" s="138"/>
      <c r="BK60229" s="138"/>
      <c r="BL60229" s="138"/>
      <c r="BM60229" s="138"/>
    </row>
    <row r="60230" spans="62:65" ht="13" thickBot="1">
      <c r="BJ60230" s="138"/>
      <c r="BK60230" s="138"/>
      <c r="BL60230" s="138"/>
      <c r="BM60230" s="138"/>
    </row>
    <row r="60231" spans="62:65" ht="13" thickBot="1">
      <c r="BJ60231" s="138"/>
      <c r="BK60231" s="138"/>
      <c r="BL60231" s="138"/>
      <c r="BM60231" s="138"/>
    </row>
    <row r="60232" spans="62:65" ht="13" thickBot="1">
      <c r="BJ60232" s="138"/>
      <c r="BK60232" s="138"/>
      <c r="BL60232" s="138"/>
      <c r="BM60232" s="138"/>
    </row>
    <row r="60233" spans="62:65" ht="13" thickBot="1">
      <c r="BJ60233" s="138"/>
      <c r="BK60233" s="138"/>
      <c r="BL60233" s="138"/>
      <c r="BM60233" s="138"/>
    </row>
    <row r="60234" spans="62:65" ht="13" thickBot="1">
      <c r="BJ60234" s="138"/>
      <c r="BK60234" s="138"/>
      <c r="BL60234" s="138"/>
      <c r="BM60234" s="138"/>
    </row>
    <row r="60235" spans="62:65" ht="13" thickBot="1">
      <c r="BJ60235" s="138"/>
      <c r="BK60235" s="138"/>
      <c r="BL60235" s="138"/>
      <c r="BM60235" s="138"/>
    </row>
    <row r="60236" spans="62:65" ht="13" thickBot="1">
      <c r="BJ60236" s="138"/>
      <c r="BK60236" s="138"/>
      <c r="BL60236" s="138"/>
      <c r="BM60236" s="138"/>
    </row>
    <row r="60237" spans="62:65" ht="13" thickBot="1">
      <c r="BJ60237" s="138"/>
      <c r="BK60237" s="138"/>
      <c r="BL60237" s="138"/>
      <c r="BM60237" s="138"/>
    </row>
    <row r="60238" spans="62:65" ht="13" thickBot="1">
      <c r="BJ60238" s="138"/>
      <c r="BK60238" s="138"/>
      <c r="BL60238" s="138"/>
      <c r="BM60238" s="138"/>
    </row>
    <row r="60239" spans="62:65" ht="13" thickBot="1">
      <c r="BJ60239" s="138"/>
      <c r="BK60239" s="138"/>
      <c r="BL60239" s="138"/>
      <c r="BM60239" s="138"/>
    </row>
    <row r="60240" spans="62:65" ht="13" thickBot="1">
      <c r="BJ60240" s="138"/>
      <c r="BK60240" s="138"/>
      <c r="BL60240" s="138"/>
      <c r="BM60240" s="138"/>
    </row>
    <row r="60241" spans="62:65" ht="13" thickBot="1">
      <c r="BJ60241" s="138"/>
      <c r="BK60241" s="138"/>
      <c r="BL60241" s="138"/>
      <c r="BM60241" s="138"/>
    </row>
    <row r="60242" spans="62:65" ht="13" thickBot="1">
      <c r="BJ60242" s="138"/>
      <c r="BK60242" s="138"/>
      <c r="BL60242" s="138"/>
      <c r="BM60242" s="138"/>
    </row>
    <row r="60243" spans="62:65" ht="13" thickBot="1">
      <c r="BJ60243" s="138"/>
      <c r="BK60243" s="138"/>
      <c r="BL60243" s="138"/>
      <c r="BM60243" s="138"/>
    </row>
    <row r="60244" spans="62:65" ht="13" thickBot="1">
      <c r="BJ60244" s="138"/>
      <c r="BK60244" s="138"/>
      <c r="BL60244" s="138"/>
      <c r="BM60244" s="138"/>
    </row>
    <row r="60245" spans="62:65" ht="13" thickBot="1">
      <c r="BJ60245" s="138"/>
      <c r="BK60245" s="138"/>
      <c r="BL60245" s="138"/>
      <c r="BM60245" s="138"/>
    </row>
    <row r="60246" spans="62:65" ht="13" thickBot="1">
      <c r="BJ60246" s="138"/>
      <c r="BK60246" s="138"/>
      <c r="BL60246" s="138"/>
      <c r="BM60246" s="138"/>
    </row>
    <row r="60247" spans="62:65" ht="13" thickBot="1">
      <c r="BJ60247" s="138"/>
      <c r="BK60247" s="138"/>
      <c r="BL60247" s="138"/>
      <c r="BM60247" s="138"/>
    </row>
    <row r="60248" spans="62:65" ht="13" thickBot="1">
      <c r="BJ60248" s="138"/>
      <c r="BK60248" s="138"/>
      <c r="BL60248" s="138"/>
      <c r="BM60248" s="138"/>
    </row>
    <row r="60249" spans="62:65" ht="13" thickBot="1">
      <c r="BJ60249" s="138"/>
      <c r="BK60249" s="138"/>
      <c r="BL60249" s="138"/>
      <c r="BM60249" s="138"/>
    </row>
    <row r="60250" spans="62:65" ht="13" thickBot="1">
      <c r="BJ60250" s="138"/>
      <c r="BK60250" s="138"/>
      <c r="BL60250" s="138"/>
      <c r="BM60250" s="138"/>
    </row>
    <row r="60251" spans="62:65" ht="13" thickBot="1">
      <c r="BJ60251" s="138"/>
      <c r="BK60251" s="138"/>
      <c r="BL60251" s="138"/>
      <c r="BM60251" s="138"/>
    </row>
    <row r="60252" spans="62:65" ht="13" thickBot="1">
      <c r="BJ60252" s="138"/>
      <c r="BK60252" s="138"/>
      <c r="BL60252" s="138"/>
      <c r="BM60252" s="138"/>
    </row>
    <row r="60253" spans="62:65" ht="13" thickBot="1">
      <c r="BJ60253" s="138"/>
      <c r="BK60253" s="138"/>
      <c r="BL60253" s="138"/>
      <c r="BM60253" s="138"/>
    </row>
    <row r="60254" spans="62:65" ht="13" thickBot="1">
      <c r="BJ60254" s="138"/>
      <c r="BK60254" s="138"/>
      <c r="BL60254" s="138"/>
      <c r="BM60254" s="138"/>
    </row>
    <row r="60255" spans="62:65" ht="13" thickBot="1">
      <c r="BJ60255" s="138"/>
      <c r="BK60255" s="138"/>
      <c r="BL60255" s="138"/>
      <c r="BM60255" s="138"/>
    </row>
    <row r="60256" spans="62:65" ht="13" thickBot="1">
      <c r="BJ60256" s="138"/>
      <c r="BK60256" s="138"/>
      <c r="BL60256" s="138"/>
      <c r="BM60256" s="138"/>
    </row>
    <row r="60257" spans="62:65" ht="13" thickBot="1">
      <c r="BJ60257" s="138"/>
      <c r="BK60257" s="138"/>
      <c r="BL60257" s="138"/>
      <c r="BM60257" s="138"/>
    </row>
    <row r="60258" spans="62:65" ht="13" thickBot="1">
      <c r="BJ60258" s="138"/>
      <c r="BK60258" s="138"/>
      <c r="BL60258" s="138"/>
      <c r="BM60258" s="138"/>
    </row>
    <row r="60259" spans="62:65" ht="13" thickBot="1">
      <c r="BJ60259" s="138"/>
      <c r="BK60259" s="138"/>
      <c r="BL60259" s="138"/>
      <c r="BM60259" s="138"/>
    </row>
    <row r="60260" spans="62:65" ht="13" thickBot="1">
      <c r="BJ60260" s="138"/>
      <c r="BK60260" s="138"/>
      <c r="BL60260" s="138"/>
      <c r="BM60260" s="138"/>
    </row>
    <row r="60261" spans="62:65" ht="13" thickBot="1">
      <c r="BJ60261" s="138"/>
      <c r="BK60261" s="138"/>
      <c r="BL60261" s="138"/>
      <c r="BM60261" s="138"/>
    </row>
    <row r="60262" spans="62:65" ht="13" thickBot="1">
      <c r="BJ60262" s="138"/>
      <c r="BK60262" s="138"/>
      <c r="BL60262" s="138"/>
      <c r="BM60262" s="138"/>
    </row>
    <row r="60263" spans="62:65" ht="13" thickBot="1">
      <c r="BJ60263" s="138"/>
      <c r="BK60263" s="138"/>
      <c r="BL60263" s="138"/>
      <c r="BM60263" s="138"/>
    </row>
    <row r="60264" spans="62:65" ht="13" thickBot="1">
      <c r="BJ60264" s="138"/>
      <c r="BK60264" s="138"/>
      <c r="BL60264" s="138"/>
      <c r="BM60264" s="138"/>
    </row>
    <row r="60265" spans="62:65" ht="13" thickBot="1">
      <c r="BJ60265" s="138"/>
      <c r="BK60265" s="138"/>
      <c r="BL60265" s="138"/>
      <c r="BM60265" s="138"/>
    </row>
    <row r="60266" spans="62:65" ht="13" thickBot="1">
      <c r="BJ60266" s="138"/>
      <c r="BK60266" s="138"/>
      <c r="BL60266" s="138"/>
      <c r="BM60266" s="138"/>
    </row>
    <row r="60267" spans="62:65" ht="13" thickBot="1">
      <c r="BJ60267" s="138"/>
      <c r="BK60267" s="138"/>
      <c r="BL60267" s="138"/>
      <c r="BM60267" s="138"/>
    </row>
    <row r="60268" spans="62:65" ht="13" thickBot="1">
      <c r="BJ60268" s="138"/>
      <c r="BK60268" s="138"/>
      <c r="BL60268" s="138"/>
      <c r="BM60268" s="138"/>
    </row>
    <row r="60269" spans="62:65" ht="13" thickBot="1">
      <c r="BJ60269" s="138"/>
      <c r="BK60269" s="138"/>
      <c r="BL60269" s="138"/>
      <c r="BM60269" s="138"/>
    </row>
    <row r="60270" spans="62:65" ht="13" thickBot="1">
      <c r="BJ60270" s="138"/>
      <c r="BK60270" s="138"/>
      <c r="BL60270" s="138"/>
      <c r="BM60270" s="138"/>
    </row>
    <row r="60271" spans="62:65" ht="13" thickBot="1">
      <c r="BJ60271" s="138"/>
      <c r="BK60271" s="138"/>
      <c r="BL60271" s="138"/>
      <c r="BM60271" s="138"/>
    </row>
    <row r="60272" spans="62:65" ht="13" thickBot="1">
      <c r="BJ60272" s="138"/>
      <c r="BK60272" s="138"/>
      <c r="BL60272" s="138"/>
      <c r="BM60272" s="138"/>
    </row>
    <row r="60273" spans="62:65" ht="13" thickBot="1">
      <c r="BJ60273" s="138"/>
      <c r="BK60273" s="138"/>
      <c r="BL60273" s="138"/>
      <c r="BM60273" s="138"/>
    </row>
    <row r="60274" spans="62:65" ht="13" thickBot="1">
      <c r="BJ60274" s="138"/>
      <c r="BK60274" s="138"/>
      <c r="BL60274" s="138"/>
      <c r="BM60274" s="138"/>
    </row>
    <row r="60275" spans="62:65" ht="13" thickBot="1">
      <c r="BJ60275" s="138"/>
      <c r="BK60275" s="138"/>
      <c r="BL60275" s="138"/>
      <c r="BM60275" s="138"/>
    </row>
    <row r="60276" spans="62:65" ht="13" thickBot="1">
      <c r="BJ60276" s="138"/>
      <c r="BK60276" s="138"/>
      <c r="BL60276" s="138"/>
      <c r="BM60276" s="138"/>
    </row>
    <row r="60277" spans="62:65" ht="13" thickBot="1">
      <c r="BJ60277" s="138"/>
      <c r="BK60277" s="138"/>
      <c r="BL60277" s="138"/>
      <c r="BM60277" s="138"/>
    </row>
    <row r="60278" spans="62:65" ht="13" thickBot="1">
      <c r="BJ60278" s="138"/>
      <c r="BK60278" s="138"/>
      <c r="BL60278" s="138"/>
      <c r="BM60278" s="138"/>
    </row>
    <row r="60279" spans="62:65" ht="13" thickBot="1">
      <c r="BJ60279" s="138"/>
      <c r="BK60279" s="138"/>
      <c r="BL60279" s="138"/>
      <c r="BM60279" s="138"/>
    </row>
    <row r="60280" spans="62:65" ht="13" thickBot="1">
      <c r="BJ60280" s="138"/>
      <c r="BK60280" s="138"/>
      <c r="BL60280" s="138"/>
      <c r="BM60280" s="138"/>
    </row>
    <row r="60281" spans="62:65" ht="13" thickBot="1">
      <c r="BJ60281" s="138"/>
      <c r="BK60281" s="138"/>
      <c r="BL60281" s="138"/>
      <c r="BM60281" s="138"/>
    </row>
    <row r="60282" spans="62:65" ht="13" thickBot="1">
      <c r="BJ60282" s="138"/>
      <c r="BK60282" s="138"/>
      <c r="BL60282" s="138"/>
      <c r="BM60282" s="138"/>
    </row>
    <row r="60283" spans="62:65" ht="13" thickBot="1">
      <c r="BJ60283" s="138"/>
      <c r="BK60283" s="138"/>
      <c r="BL60283" s="138"/>
      <c r="BM60283" s="138"/>
    </row>
    <row r="60284" spans="62:65" ht="13" thickBot="1">
      <c r="BJ60284" s="138"/>
      <c r="BK60284" s="138"/>
      <c r="BL60284" s="138"/>
      <c r="BM60284" s="138"/>
    </row>
    <row r="60285" spans="62:65" ht="13" thickBot="1">
      <c r="BJ60285" s="138"/>
      <c r="BK60285" s="138"/>
      <c r="BL60285" s="138"/>
      <c r="BM60285" s="138"/>
    </row>
    <row r="60286" spans="62:65" ht="13" thickBot="1">
      <c r="BJ60286" s="138"/>
      <c r="BK60286" s="138"/>
      <c r="BL60286" s="138"/>
      <c r="BM60286" s="138"/>
    </row>
    <row r="60287" spans="62:65" ht="13" thickBot="1">
      <c r="BJ60287" s="138"/>
      <c r="BK60287" s="138"/>
      <c r="BL60287" s="138"/>
      <c r="BM60287" s="138"/>
    </row>
    <row r="60288" spans="62:65" ht="13" thickBot="1">
      <c r="BJ60288" s="138"/>
      <c r="BK60288" s="138"/>
      <c r="BL60288" s="138"/>
      <c r="BM60288" s="138"/>
    </row>
    <row r="60289" spans="62:65" ht="13" thickBot="1">
      <c r="BJ60289" s="138"/>
      <c r="BK60289" s="138"/>
      <c r="BL60289" s="138"/>
      <c r="BM60289" s="138"/>
    </row>
    <row r="60290" spans="62:65" ht="13" thickBot="1">
      <c r="BJ60290" s="138"/>
      <c r="BK60290" s="138"/>
      <c r="BL60290" s="138"/>
      <c r="BM60290" s="138"/>
    </row>
    <row r="60291" spans="62:65" ht="13" thickBot="1">
      <c r="BJ60291" s="138"/>
      <c r="BK60291" s="138"/>
      <c r="BL60291" s="138"/>
      <c r="BM60291" s="138"/>
    </row>
    <row r="60292" spans="62:65" ht="13" thickBot="1">
      <c r="BJ60292" s="138"/>
      <c r="BK60292" s="138"/>
      <c r="BL60292" s="138"/>
      <c r="BM60292" s="138"/>
    </row>
    <row r="60293" spans="62:65" ht="13" thickBot="1">
      <c r="BJ60293" s="138"/>
      <c r="BK60293" s="138"/>
      <c r="BL60293" s="138"/>
      <c r="BM60293" s="138"/>
    </row>
    <row r="60294" spans="62:65" ht="13" thickBot="1">
      <c r="BJ60294" s="138"/>
      <c r="BK60294" s="138"/>
      <c r="BL60294" s="138"/>
      <c r="BM60294" s="138"/>
    </row>
    <row r="60295" spans="62:65" ht="13" thickBot="1">
      <c r="BJ60295" s="138"/>
      <c r="BK60295" s="138"/>
      <c r="BL60295" s="138"/>
      <c r="BM60295" s="138"/>
    </row>
    <row r="60296" spans="62:65" ht="13" thickBot="1">
      <c r="BJ60296" s="138"/>
      <c r="BK60296" s="138"/>
      <c r="BL60296" s="138"/>
      <c r="BM60296" s="138"/>
    </row>
    <row r="60297" spans="62:65" ht="13" thickBot="1">
      <c r="BJ60297" s="138"/>
      <c r="BK60297" s="138"/>
      <c r="BL60297" s="138"/>
      <c r="BM60297" s="138"/>
    </row>
    <row r="60298" spans="62:65" ht="13" thickBot="1">
      <c r="BJ60298" s="138"/>
      <c r="BK60298" s="138"/>
      <c r="BL60298" s="138"/>
      <c r="BM60298" s="138"/>
    </row>
    <row r="60299" spans="62:65" ht="13" thickBot="1">
      <c r="BJ60299" s="138"/>
      <c r="BK60299" s="138"/>
      <c r="BL60299" s="138"/>
      <c r="BM60299" s="138"/>
    </row>
    <row r="60300" spans="62:65" ht="13" thickBot="1">
      <c r="BJ60300" s="138"/>
      <c r="BK60300" s="138"/>
      <c r="BL60300" s="138"/>
      <c r="BM60300" s="138"/>
    </row>
    <row r="60301" spans="62:65" ht="13" thickBot="1">
      <c r="BJ60301" s="138"/>
      <c r="BK60301" s="138"/>
      <c r="BL60301" s="138"/>
      <c r="BM60301" s="138"/>
    </row>
    <row r="60302" spans="62:65" ht="13" thickBot="1">
      <c r="BJ60302" s="138"/>
      <c r="BK60302" s="138"/>
      <c r="BL60302" s="138"/>
      <c r="BM60302" s="138"/>
    </row>
    <row r="60303" spans="62:65" ht="13" thickBot="1">
      <c r="BJ60303" s="138"/>
      <c r="BK60303" s="138"/>
      <c r="BL60303" s="138"/>
      <c r="BM60303" s="138"/>
    </row>
    <row r="60304" spans="62:65" ht="13" thickBot="1">
      <c r="BJ60304" s="138"/>
      <c r="BK60304" s="138"/>
      <c r="BL60304" s="138"/>
      <c r="BM60304" s="138"/>
    </row>
    <row r="60305" spans="62:65" ht="13" thickBot="1">
      <c r="BJ60305" s="138"/>
      <c r="BK60305" s="138"/>
      <c r="BL60305" s="138"/>
      <c r="BM60305" s="138"/>
    </row>
    <row r="60306" spans="62:65" ht="13" thickBot="1">
      <c r="BJ60306" s="138"/>
      <c r="BK60306" s="138"/>
      <c r="BL60306" s="138"/>
      <c r="BM60306" s="138"/>
    </row>
    <row r="60307" spans="62:65" ht="13" thickBot="1">
      <c r="BJ60307" s="138"/>
      <c r="BK60307" s="138"/>
      <c r="BL60307" s="138"/>
      <c r="BM60307" s="138"/>
    </row>
    <row r="60308" spans="62:65" ht="13" thickBot="1">
      <c r="BJ60308" s="138"/>
      <c r="BK60308" s="138"/>
      <c r="BL60308" s="138"/>
      <c r="BM60308" s="138"/>
    </row>
    <row r="60309" spans="62:65" ht="13" thickBot="1">
      <c r="BJ60309" s="138"/>
      <c r="BK60309" s="138"/>
      <c r="BL60309" s="138"/>
      <c r="BM60309" s="138"/>
    </row>
    <row r="60310" spans="62:65" ht="13" thickBot="1">
      <c r="BJ60310" s="138"/>
      <c r="BK60310" s="138"/>
      <c r="BL60310" s="138"/>
      <c r="BM60310" s="138"/>
    </row>
    <row r="60311" spans="62:65" ht="13" thickBot="1">
      <c r="BJ60311" s="138"/>
      <c r="BK60311" s="138"/>
      <c r="BL60311" s="138"/>
      <c r="BM60311" s="138"/>
    </row>
    <row r="60312" spans="62:65" ht="13" thickBot="1">
      <c r="BJ60312" s="138"/>
      <c r="BK60312" s="138"/>
      <c r="BL60312" s="138"/>
      <c r="BM60312" s="138"/>
    </row>
    <row r="60313" spans="62:65" ht="13" thickBot="1">
      <c r="BJ60313" s="138"/>
      <c r="BK60313" s="138"/>
      <c r="BL60313" s="138"/>
      <c r="BM60313" s="138"/>
    </row>
    <row r="60314" spans="62:65" ht="13" thickBot="1">
      <c r="BJ60314" s="138"/>
      <c r="BK60314" s="138"/>
      <c r="BL60314" s="138"/>
      <c r="BM60314" s="138"/>
    </row>
    <row r="60315" spans="62:65" ht="13" thickBot="1">
      <c r="BJ60315" s="138"/>
      <c r="BK60315" s="138"/>
      <c r="BL60315" s="138"/>
      <c r="BM60315" s="138"/>
    </row>
    <row r="60316" spans="62:65" ht="13" thickBot="1">
      <c r="BJ60316" s="138"/>
      <c r="BK60316" s="138"/>
      <c r="BL60316" s="138"/>
      <c r="BM60316" s="138"/>
    </row>
    <row r="60317" spans="62:65" ht="13" thickBot="1">
      <c r="BJ60317" s="138"/>
      <c r="BK60317" s="138"/>
      <c r="BL60317" s="138"/>
      <c r="BM60317" s="138"/>
    </row>
    <row r="60318" spans="62:65" ht="13" thickBot="1">
      <c r="BJ60318" s="138"/>
      <c r="BK60318" s="138"/>
      <c r="BL60318" s="138"/>
      <c r="BM60318" s="138"/>
    </row>
    <row r="60319" spans="62:65" ht="13" thickBot="1">
      <c r="BJ60319" s="138"/>
      <c r="BK60319" s="138"/>
      <c r="BL60319" s="138"/>
      <c r="BM60319" s="138"/>
    </row>
    <row r="60320" spans="62:65" ht="13" thickBot="1">
      <c r="BJ60320" s="138"/>
      <c r="BK60320" s="138"/>
      <c r="BL60320" s="138"/>
      <c r="BM60320" s="138"/>
    </row>
    <row r="60321" spans="62:65" ht="13" thickBot="1">
      <c r="BJ60321" s="138"/>
      <c r="BK60321" s="138"/>
      <c r="BL60321" s="138"/>
      <c r="BM60321" s="138"/>
    </row>
    <row r="60322" spans="62:65" ht="13" thickBot="1">
      <c r="BJ60322" s="138"/>
      <c r="BK60322" s="138"/>
      <c r="BL60322" s="138"/>
      <c r="BM60322" s="138"/>
    </row>
    <row r="60323" spans="62:65" ht="13" thickBot="1">
      <c r="BJ60323" s="138"/>
      <c r="BK60323" s="138"/>
      <c r="BL60323" s="138"/>
      <c r="BM60323" s="138"/>
    </row>
    <row r="60324" spans="62:65" ht="13" thickBot="1">
      <c r="BJ60324" s="138"/>
      <c r="BK60324" s="138"/>
      <c r="BL60324" s="138"/>
      <c r="BM60324" s="138"/>
    </row>
    <row r="60325" spans="62:65" ht="13" thickBot="1">
      <c r="BJ60325" s="138"/>
      <c r="BK60325" s="138"/>
      <c r="BL60325" s="138"/>
      <c r="BM60325" s="138"/>
    </row>
    <row r="60326" spans="62:65" ht="13" thickBot="1">
      <c r="BJ60326" s="138"/>
      <c r="BK60326" s="138"/>
      <c r="BL60326" s="138"/>
      <c r="BM60326" s="138"/>
    </row>
    <row r="60327" spans="62:65" ht="13" thickBot="1">
      <c r="BJ60327" s="138"/>
      <c r="BK60327" s="138"/>
      <c r="BL60327" s="138"/>
      <c r="BM60327" s="138"/>
    </row>
    <row r="60328" spans="62:65" ht="13" thickBot="1">
      <c r="BJ60328" s="138"/>
      <c r="BK60328" s="138"/>
      <c r="BL60328" s="138"/>
      <c r="BM60328" s="138"/>
    </row>
    <row r="60329" spans="62:65" ht="13" thickBot="1">
      <c r="BJ60329" s="138"/>
      <c r="BK60329" s="138"/>
      <c r="BL60329" s="138"/>
      <c r="BM60329" s="138"/>
    </row>
    <row r="60330" spans="62:65" ht="13" thickBot="1">
      <c r="BJ60330" s="138"/>
      <c r="BK60330" s="138"/>
      <c r="BL60330" s="138"/>
      <c r="BM60330" s="138"/>
    </row>
    <row r="60331" spans="62:65" ht="13" thickBot="1">
      <c r="BJ60331" s="138"/>
      <c r="BK60331" s="138"/>
      <c r="BL60331" s="138"/>
      <c r="BM60331" s="138"/>
    </row>
    <row r="60332" spans="62:65" ht="13" thickBot="1">
      <c r="BJ60332" s="138"/>
      <c r="BK60332" s="138"/>
      <c r="BL60332" s="138"/>
      <c r="BM60332" s="138"/>
    </row>
    <row r="60333" spans="62:65" ht="13" thickBot="1">
      <c r="BJ60333" s="138"/>
      <c r="BK60333" s="138"/>
      <c r="BL60333" s="138"/>
      <c r="BM60333" s="138"/>
    </row>
    <row r="60334" spans="62:65" ht="13" thickBot="1">
      <c r="BJ60334" s="138"/>
      <c r="BK60334" s="138"/>
      <c r="BL60334" s="138"/>
      <c r="BM60334" s="138"/>
    </row>
    <row r="60335" spans="62:65" ht="13" thickBot="1">
      <c r="BJ60335" s="138"/>
      <c r="BK60335" s="138"/>
      <c r="BL60335" s="138"/>
      <c r="BM60335" s="138"/>
    </row>
    <row r="60336" spans="62:65" ht="13" thickBot="1">
      <c r="BJ60336" s="138"/>
      <c r="BK60336" s="138"/>
      <c r="BL60336" s="138"/>
      <c r="BM60336" s="138"/>
    </row>
    <row r="60337" spans="62:65" ht="13" thickBot="1">
      <c r="BJ60337" s="138"/>
      <c r="BK60337" s="138"/>
      <c r="BL60337" s="138"/>
      <c r="BM60337" s="138"/>
    </row>
    <row r="60338" spans="62:65" ht="13" thickBot="1">
      <c r="BJ60338" s="138"/>
      <c r="BK60338" s="138"/>
      <c r="BL60338" s="138"/>
      <c r="BM60338" s="138"/>
    </row>
    <row r="60339" spans="62:65" ht="13" thickBot="1">
      <c r="BJ60339" s="138"/>
      <c r="BK60339" s="138"/>
      <c r="BL60339" s="138"/>
      <c r="BM60339" s="138"/>
    </row>
    <row r="60340" spans="62:65" ht="13" thickBot="1">
      <c r="BJ60340" s="138"/>
      <c r="BK60340" s="138"/>
      <c r="BL60340" s="138"/>
      <c r="BM60340" s="138"/>
    </row>
    <row r="60341" spans="62:65" ht="13" thickBot="1">
      <c r="BJ60341" s="138"/>
      <c r="BK60341" s="138"/>
      <c r="BL60341" s="138"/>
      <c r="BM60341" s="138"/>
    </row>
    <row r="60342" spans="62:65" ht="13" thickBot="1">
      <c r="BJ60342" s="138"/>
      <c r="BK60342" s="138"/>
      <c r="BL60342" s="138"/>
      <c r="BM60342" s="138"/>
    </row>
    <row r="60343" spans="62:65" ht="13" thickBot="1">
      <c r="BJ60343" s="138"/>
      <c r="BK60343" s="138"/>
      <c r="BL60343" s="138"/>
      <c r="BM60343" s="138"/>
    </row>
    <row r="60344" spans="62:65" ht="13" thickBot="1">
      <c r="BJ60344" s="138"/>
      <c r="BK60344" s="138"/>
      <c r="BL60344" s="138"/>
      <c r="BM60344" s="138"/>
    </row>
    <row r="60345" spans="62:65" ht="13" thickBot="1">
      <c r="BJ60345" s="138"/>
      <c r="BK60345" s="138"/>
      <c r="BL60345" s="138"/>
      <c r="BM60345" s="138"/>
    </row>
    <row r="60346" spans="62:65" ht="13" thickBot="1">
      <c r="BJ60346" s="138"/>
      <c r="BK60346" s="138"/>
      <c r="BL60346" s="138"/>
      <c r="BM60346" s="138"/>
    </row>
    <row r="60347" spans="62:65" ht="13" thickBot="1">
      <c r="BJ60347" s="138"/>
      <c r="BK60347" s="138"/>
      <c r="BL60347" s="138"/>
      <c r="BM60347" s="138"/>
    </row>
    <row r="60348" spans="62:65" ht="13" thickBot="1">
      <c r="BJ60348" s="138"/>
      <c r="BK60348" s="138"/>
      <c r="BL60348" s="138"/>
      <c r="BM60348" s="138"/>
    </row>
    <row r="60349" spans="62:65" ht="13" thickBot="1">
      <c r="BJ60349" s="138"/>
      <c r="BK60349" s="138"/>
      <c r="BL60349" s="138"/>
      <c r="BM60349" s="138"/>
    </row>
    <row r="60350" spans="62:65" ht="13" thickBot="1">
      <c r="BJ60350" s="138"/>
      <c r="BK60350" s="138"/>
      <c r="BL60350" s="138"/>
      <c r="BM60350" s="138"/>
    </row>
    <row r="60351" spans="62:65" ht="13" thickBot="1">
      <c r="BJ60351" s="138"/>
      <c r="BK60351" s="138"/>
      <c r="BL60351" s="138"/>
      <c r="BM60351" s="138"/>
    </row>
    <row r="60352" spans="62:65" ht="13" thickBot="1">
      <c r="BJ60352" s="138"/>
      <c r="BK60352" s="138"/>
      <c r="BL60352" s="138"/>
      <c r="BM60352" s="138"/>
    </row>
    <row r="60353" spans="62:65" ht="13" thickBot="1">
      <c r="BJ60353" s="138"/>
      <c r="BK60353" s="138"/>
      <c r="BL60353" s="138"/>
      <c r="BM60353" s="138"/>
    </row>
    <row r="60354" spans="62:65" ht="13" thickBot="1">
      <c r="BJ60354" s="138"/>
      <c r="BK60354" s="138"/>
      <c r="BL60354" s="138"/>
      <c r="BM60354" s="138"/>
    </row>
    <row r="60355" spans="62:65" ht="13" thickBot="1">
      <c r="BJ60355" s="138"/>
      <c r="BK60355" s="138"/>
      <c r="BL60355" s="138"/>
      <c r="BM60355" s="138"/>
    </row>
    <row r="60356" spans="62:65" ht="13" thickBot="1">
      <c r="BJ60356" s="138"/>
      <c r="BK60356" s="138"/>
      <c r="BL60356" s="138"/>
      <c r="BM60356" s="138"/>
    </row>
    <row r="60357" spans="62:65" ht="13" thickBot="1">
      <c r="BJ60357" s="138"/>
      <c r="BK60357" s="138"/>
      <c r="BL60357" s="138"/>
      <c r="BM60357" s="138"/>
    </row>
    <row r="60358" spans="62:65" ht="13" thickBot="1">
      <c r="BJ60358" s="138"/>
      <c r="BK60358" s="138"/>
      <c r="BL60358" s="138"/>
      <c r="BM60358" s="138"/>
    </row>
    <row r="60359" spans="62:65" ht="13" thickBot="1">
      <c r="BJ60359" s="138"/>
      <c r="BK60359" s="138"/>
      <c r="BL60359" s="138"/>
      <c r="BM60359" s="138"/>
    </row>
    <row r="60360" spans="62:65" ht="13" thickBot="1">
      <c r="BJ60360" s="138"/>
      <c r="BK60360" s="138"/>
      <c r="BL60360" s="138"/>
      <c r="BM60360" s="138"/>
    </row>
    <row r="60361" spans="62:65" ht="13" thickBot="1">
      <c r="BJ60361" s="138"/>
      <c r="BK60361" s="138"/>
      <c r="BL60361" s="138"/>
      <c r="BM60361" s="138"/>
    </row>
    <row r="60362" spans="62:65" ht="13" thickBot="1">
      <c r="BJ60362" s="138"/>
      <c r="BK60362" s="138"/>
      <c r="BL60362" s="138"/>
      <c r="BM60362" s="138"/>
    </row>
    <row r="60363" spans="62:65" ht="13" thickBot="1">
      <c r="BJ60363" s="138"/>
      <c r="BK60363" s="138"/>
      <c r="BL60363" s="138"/>
      <c r="BM60363" s="138"/>
    </row>
    <row r="60364" spans="62:65" ht="13" thickBot="1">
      <c r="BJ60364" s="138"/>
      <c r="BK60364" s="138"/>
      <c r="BL60364" s="138"/>
      <c r="BM60364" s="138"/>
    </row>
    <row r="60365" spans="62:65" ht="13" thickBot="1">
      <c r="BJ60365" s="138"/>
      <c r="BK60365" s="138"/>
      <c r="BL60365" s="138"/>
      <c r="BM60365" s="138"/>
    </row>
    <row r="60366" spans="62:65" ht="13" thickBot="1">
      <c r="BJ60366" s="138"/>
      <c r="BK60366" s="138"/>
      <c r="BL60366" s="138"/>
      <c r="BM60366" s="138"/>
    </row>
    <row r="60367" spans="62:65" ht="13" thickBot="1">
      <c r="BJ60367" s="138"/>
      <c r="BK60367" s="138"/>
      <c r="BL60367" s="138"/>
      <c r="BM60367" s="138"/>
    </row>
    <row r="60368" spans="62:65" ht="13" thickBot="1">
      <c r="BJ60368" s="138"/>
      <c r="BK60368" s="138"/>
      <c r="BL60368" s="138"/>
      <c r="BM60368" s="138"/>
    </row>
    <row r="60369" spans="62:65" ht="13" thickBot="1">
      <c r="BJ60369" s="138"/>
      <c r="BK60369" s="138"/>
      <c r="BL60369" s="138"/>
      <c r="BM60369" s="138"/>
    </row>
    <row r="60370" spans="62:65" ht="13" thickBot="1">
      <c r="BJ60370" s="138"/>
      <c r="BK60370" s="138"/>
      <c r="BL60370" s="138"/>
      <c r="BM60370" s="138"/>
    </row>
    <row r="60371" spans="62:65" ht="13" thickBot="1">
      <c r="BJ60371" s="138"/>
      <c r="BK60371" s="138"/>
      <c r="BL60371" s="138"/>
      <c r="BM60371" s="138"/>
    </row>
    <row r="60372" spans="62:65" ht="13" thickBot="1">
      <c r="BJ60372" s="138"/>
      <c r="BK60372" s="138"/>
      <c r="BL60372" s="138"/>
      <c r="BM60372" s="138"/>
    </row>
    <row r="60373" spans="62:65" ht="13" thickBot="1">
      <c r="BJ60373" s="138"/>
      <c r="BK60373" s="138"/>
      <c r="BL60373" s="138"/>
      <c r="BM60373" s="138"/>
    </row>
    <row r="60374" spans="62:65" ht="13" thickBot="1">
      <c r="BJ60374" s="138"/>
      <c r="BK60374" s="138"/>
      <c r="BL60374" s="138"/>
      <c r="BM60374" s="138"/>
    </row>
    <row r="60375" spans="62:65" ht="13" thickBot="1">
      <c r="BJ60375" s="138"/>
      <c r="BK60375" s="138"/>
      <c r="BL60375" s="138"/>
      <c r="BM60375" s="138"/>
    </row>
    <row r="60376" spans="62:65" ht="13" thickBot="1">
      <c r="BJ60376" s="138"/>
      <c r="BK60376" s="138"/>
      <c r="BL60376" s="138"/>
      <c r="BM60376" s="138"/>
    </row>
    <row r="60377" spans="62:65" ht="13" thickBot="1">
      <c r="BJ60377" s="138"/>
      <c r="BK60377" s="138"/>
      <c r="BL60377" s="138"/>
      <c r="BM60377" s="138"/>
    </row>
    <row r="60378" spans="62:65" ht="13" thickBot="1">
      <c r="BJ60378" s="138"/>
      <c r="BK60378" s="138"/>
      <c r="BL60378" s="138"/>
      <c r="BM60378" s="138"/>
    </row>
    <row r="60379" spans="62:65" ht="13" thickBot="1">
      <c r="BJ60379" s="138"/>
      <c r="BK60379" s="138"/>
      <c r="BL60379" s="138"/>
      <c r="BM60379" s="138"/>
    </row>
    <row r="60380" spans="62:65" ht="13" thickBot="1">
      <c r="BJ60380" s="138"/>
      <c r="BK60380" s="138"/>
      <c r="BL60380" s="138"/>
      <c r="BM60380" s="138"/>
    </row>
    <row r="60381" spans="62:65" ht="13" thickBot="1">
      <c r="BJ60381" s="138"/>
      <c r="BK60381" s="138"/>
      <c r="BL60381" s="138"/>
      <c r="BM60381" s="138"/>
    </row>
    <row r="60382" spans="62:65" ht="13" thickBot="1">
      <c r="BJ60382" s="138"/>
      <c r="BK60382" s="138"/>
      <c r="BL60382" s="138"/>
      <c r="BM60382" s="138"/>
    </row>
    <row r="60383" spans="62:65" ht="13" thickBot="1">
      <c r="BJ60383" s="138"/>
      <c r="BK60383" s="138"/>
      <c r="BL60383" s="138"/>
      <c r="BM60383" s="138"/>
    </row>
    <row r="60384" spans="62:65" ht="13" thickBot="1">
      <c r="BJ60384" s="138"/>
      <c r="BK60384" s="138"/>
      <c r="BL60384" s="138"/>
      <c r="BM60384" s="138"/>
    </row>
    <row r="60385" spans="62:65" ht="13" thickBot="1">
      <c r="BJ60385" s="138"/>
      <c r="BK60385" s="138"/>
      <c r="BL60385" s="138"/>
      <c r="BM60385" s="138"/>
    </row>
    <row r="60386" spans="62:65" ht="13" thickBot="1">
      <c r="BJ60386" s="138"/>
      <c r="BK60386" s="138"/>
      <c r="BL60386" s="138"/>
      <c r="BM60386" s="138"/>
    </row>
    <row r="60387" spans="62:65" ht="13" thickBot="1">
      <c r="BJ60387" s="138"/>
      <c r="BK60387" s="138"/>
      <c r="BL60387" s="138"/>
      <c r="BM60387" s="138"/>
    </row>
    <row r="60388" spans="62:65" ht="13" thickBot="1">
      <c r="BJ60388" s="138"/>
      <c r="BK60388" s="138"/>
      <c r="BL60388" s="138"/>
      <c r="BM60388" s="138"/>
    </row>
    <row r="60389" spans="62:65" ht="13" thickBot="1">
      <c r="BJ60389" s="138"/>
      <c r="BK60389" s="138"/>
      <c r="BL60389" s="138"/>
      <c r="BM60389" s="138"/>
    </row>
    <row r="60390" spans="62:65" ht="13" thickBot="1">
      <c r="BJ60390" s="138"/>
      <c r="BK60390" s="138"/>
      <c r="BL60390" s="138"/>
      <c r="BM60390" s="138"/>
    </row>
    <row r="60391" spans="62:65" ht="13" thickBot="1">
      <c r="BJ60391" s="138"/>
      <c r="BK60391" s="138"/>
      <c r="BL60391" s="138"/>
      <c r="BM60391" s="138"/>
    </row>
    <row r="60392" spans="62:65" ht="13" thickBot="1">
      <c r="BJ60392" s="138"/>
      <c r="BK60392" s="138"/>
      <c r="BL60392" s="138"/>
      <c r="BM60392" s="138"/>
    </row>
    <row r="60393" spans="62:65" ht="13" thickBot="1">
      <c r="BJ60393" s="138"/>
      <c r="BK60393" s="138"/>
      <c r="BL60393" s="138"/>
      <c r="BM60393" s="138"/>
    </row>
    <row r="60394" spans="62:65" ht="13" thickBot="1">
      <c r="BJ60394" s="138"/>
      <c r="BK60394" s="138"/>
      <c r="BL60394" s="138"/>
      <c r="BM60394" s="138"/>
    </row>
    <row r="60395" spans="62:65" ht="13" thickBot="1">
      <c r="BJ60395" s="138"/>
      <c r="BK60395" s="138"/>
      <c r="BL60395" s="138"/>
      <c r="BM60395" s="138"/>
    </row>
    <row r="60396" spans="62:65" ht="13" thickBot="1">
      <c r="BJ60396" s="138"/>
      <c r="BK60396" s="138"/>
      <c r="BL60396" s="138"/>
      <c r="BM60396" s="138"/>
    </row>
    <row r="60397" spans="62:65" ht="13" thickBot="1">
      <c r="BJ60397" s="138"/>
      <c r="BK60397" s="138"/>
      <c r="BL60397" s="138"/>
      <c r="BM60397" s="138"/>
    </row>
    <row r="60398" spans="62:65" ht="13" thickBot="1">
      <c r="BJ60398" s="138"/>
      <c r="BK60398" s="138"/>
      <c r="BL60398" s="138"/>
      <c r="BM60398" s="138"/>
    </row>
    <row r="60399" spans="62:65" ht="13" thickBot="1">
      <c r="BJ60399" s="138"/>
      <c r="BK60399" s="138"/>
      <c r="BL60399" s="138"/>
      <c r="BM60399" s="138"/>
    </row>
    <row r="60400" spans="62:65" ht="13" thickBot="1">
      <c r="BJ60400" s="138"/>
      <c r="BK60400" s="138"/>
      <c r="BL60400" s="138"/>
      <c r="BM60400" s="138"/>
    </row>
    <row r="60401" spans="62:65" ht="13" thickBot="1">
      <c r="BJ60401" s="138"/>
      <c r="BK60401" s="138"/>
      <c r="BL60401" s="138"/>
      <c r="BM60401" s="138"/>
    </row>
    <row r="60402" spans="62:65" ht="13" thickBot="1">
      <c r="BJ60402" s="138"/>
      <c r="BK60402" s="138"/>
      <c r="BL60402" s="138"/>
      <c r="BM60402" s="138"/>
    </row>
    <row r="60403" spans="62:65" ht="13" thickBot="1">
      <c r="BJ60403" s="138"/>
      <c r="BK60403" s="138"/>
      <c r="BL60403" s="138"/>
      <c r="BM60403" s="138"/>
    </row>
    <row r="60404" spans="62:65" ht="13" thickBot="1">
      <c r="BJ60404" s="138"/>
      <c r="BK60404" s="138"/>
      <c r="BL60404" s="138"/>
      <c r="BM60404" s="138"/>
    </row>
    <row r="60405" spans="62:65" ht="13" thickBot="1">
      <c r="BJ60405" s="138"/>
      <c r="BK60405" s="138"/>
      <c r="BL60405" s="138"/>
      <c r="BM60405" s="138"/>
    </row>
    <row r="60406" spans="62:65" ht="13" thickBot="1">
      <c r="BJ60406" s="138"/>
      <c r="BK60406" s="138"/>
      <c r="BL60406" s="138"/>
      <c r="BM60406" s="138"/>
    </row>
    <row r="60407" spans="62:65" ht="13" thickBot="1">
      <c r="BJ60407" s="138"/>
      <c r="BK60407" s="138"/>
      <c r="BL60407" s="138"/>
      <c r="BM60407" s="138"/>
    </row>
    <row r="60408" spans="62:65" ht="13" thickBot="1">
      <c r="BJ60408" s="138"/>
      <c r="BK60408" s="138"/>
      <c r="BL60408" s="138"/>
      <c r="BM60408" s="138"/>
    </row>
    <row r="60409" spans="62:65" ht="13" thickBot="1">
      <c r="BJ60409" s="138"/>
      <c r="BK60409" s="138"/>
      <c r="BL60409" s="138"/>
      <c r="BM60409" s="138"/>
    </row>
    <row r="60410" spans="62:65" ht="13" thickBot="1">
      <c r="BJ60410" s="138"/>
      <c r="BK60410" s="138"/>
      <c r="BL60410" s="138"/>
      <c r="BM60410" s="138"/>
    </row>
    <row r="60411" spans="62:65" ht="13" thickBot="1">
      <c r="BJ60411" s="138"/>
      <c r="BK60411" s="138"/>
      <c r="BL60411" s="138"/>
      <c r="BM60411" s="138"/>
    </row>
    <row r="60412" spans="62:65" ht="13" thickBot="1">
      <c r="BJ60412" s="138"/>
      <c r="BK60412" s="138"/>
      <c r="BL60412" s="138"/>
      <c r="BM60412" s="138"/>
    </row>
    <row r="60413" spans="62:65" ht="13" thickBot="1">
      <c r="BJ60413" s="138"/>
      <c r="BK60413" s="138"/>
      <c r="BL60413" s="138"/>
      <c r="BM60413" s="138"/>
    </row>
    <row r="60414" spans="62:65" ht="13" thickBot="1">
      <c r="BJ60414" s="138"/>
      <c r="BK60414" s="138"/>
      <c r="BL60414" s="138"/>
      <c r="BM60414" s="138"/>
    </row>
    <row r="60415" spans="62:65" ht="13" thickBot="1">
      <c r="BJ60415" s="138"/>
      <c r="BK60415" s="138"/>
      <c r="BL60415" s="138"/>
      <c r="BM60415" s="138"/>
    </row>
    <row r="60416" spans="62:65" ht="13" thickBot="1">
      <c r="BJ60416" s="138"/>
      <c r="BK60416" s="138"/>
      <c r="BL60416" s="138"/>
      <c r="BM60416" s="138"/>
    </row>
    <row r="60417" spans="62:65" ht="13" thickBot="1">
      <c r="BJ60417" s="138"/>
      <c r="BK60417" s="138"/>
      <c r="BL60417" s="138"/>
      <c r="BM60417" s="138"/>
    </row>
    <row r="60418" spans="62:65" ht="13" thickBot="1">
      <c r="BJ60418" s="138"/>
      <c r="BK60418" s="138"/>
      <c r="BL60418" s="138"/>
      <c r="BM60418" s="138"/>
    </row>
    <row r="60419" spans="62:65" ht="13" thickBot="1">
      <c r="BJ60419" s="138"/>
      <c r="BK60419" s="138"/>
      <c r="BL60419" s="138"/>
      <c r="BM60419" s="138"/>
    </row>
    <row r="60420" spans="62:65" ht="13" thickBot="1">
      <c r="BJ60420" s="138"/>
      <c r="BK60420" s="138"/>
      <c r="BL60420" s="138"/>
      <c r="BM60420" s="138"/>
    </row>
    <row r="60421" spans="62:65" ht="13" thickBot="1">
      <c r="BJ60421" s="138"/>
      <c r="BK60421" s="138"/>
      <c r="BL60421" s="138"/>
      <c r="BM60421" s="138"/>
    </row>
    <row r="60422" spans="62:65" ht="13" thickBot="1">
      <c r="BJ60422" s="138"/>
      <c r="BK60422" s="138"/>
      <c r="BL60422" s="138"/>
      <c r="BM60422" s="138"/>
    </row>
    <row r="60423" spans="62:65" ht="13" thickBot="1">
      <c r="BJ60423" s="138"/>
      <c r="BK60423" s="138"/>
      <c r="BL60423" s="138"/>
      <c r="BM60423" s="138"/>
    </row>
    <row r="60424" spans="62:65" ht="13" thickBot="1">
      <c r="BJ60424" s="138"/>
      <c r="BK60424" s="138"/>
      <c r="BL60424" s="138"/>
      <c r="BM60424" s="138"/>
    </row>
    <row r="60425" spans="62:65" ht="13" thickBot="1">
      <c r="BJ60425" s="138"/>
      <c r="BK60425" s="138"/>
      <c r="BL60425" s="138"/>
      <c r="BM60425" s="138"/>
    </row>
    <row r="60426" spans="62:65" ht="13" thickBot="1">
      <c r="BJ60426" s="138"/>
      <c r="BK60426" s="138"/>
      <c r="BL60426" s="138"/>
      <c r="BM60426" s="138"/>
    </row>
    <row r="60427" spans="62:65" ht="13" thickBot="1">
      <c r="BJ60427" s="138"/>
      <c r="BK60427" s="138"/>
      <c r="BL60427" s="138"/>
      <c r="BM60427" s="138"/>
    </row>
    <row r="60428" spans="62:65" ht="13" thickBot="1">
      <c r="BJ60428" s="138"/>
      <c r="BK60428" s="138"/>
      <c r="BL60428" s="138"/>
      <c r="BM60428" s="138"/>
    </row>
    <row r="60429" spans="62:65" ht="13" thickBot="1">
      <c r="BJ60429" s="138"/>
      <c r="BK60429" s="138"/>
      <c r="BL60429" s="138"/>
      <c r="BM60429" s="138"/>
    </row>
    <row r="60430" spans="62:65" ht="13" thickBot="1">
      <c r="BJ60430" s="138"/>
      <c r="BK60430" s="138"/>
      <c r="BL60430" s="138"/>
      <c r="BM60430" s="138"/>
    </row>
    <row r="60431" spans="62:65" ht="13" thickBot="1">
      <c r="BJ60431" s="138"/>
      <c r="BK60431" s="138"/>
      <c r="BL60431" s="138"/>
      <c r="BM60431" s="138"/>
    </row>
    <row r="60432" spans="62:65" ht="13" thickBot="1">
      <c r="BJ60432" s="138"/>
      <c r="BK60432" s="138"/>
      <c r="BL60432" s="138"/>
      <c r="BM60432" s="138"/>
    </row>
    <row r="60433" spans="62:65" ht="13" thickBot="1">
      <c r="BJ60433" s="138"/>
      <c r="BK60433" s="138"/>
      <c r="BL60433" s="138"/>
      <c r="BM60433" s="138"/>
    </row>
    <row r="60434" spans="62:65" ht="13" thickBot="1">
      <c r="BJ60434" s="138"/>
      <c r="BK60434" s="138"/>
      <c r="BL60434" s="138"/>
      <c r="BM60434" s="138"/>
    </row>
    <row r="60435" spans="62:65" ht="13" thickBot="1">
      <c r="BJ60435" s="138"/>
      <c r="BK60435" s="138"/>
      <c r="BL60435" s="138"/>
      <c r="BM60435" s="138"/>
    </row>
    <row r="60436" spans="62:65" ht="13" thickBot="1">
      <c r="BJ60436" s="138"/>
      <c r="BK60436" s="138"/>
      <c r="BL60436" s="138"/>
      <c r="BM60436" s="138"/>
    </row>
    <row r="60437" spans="62:65" ht="13" thickBot="1">
      <c r="BJ60437" s="138"/>
      <c r="BK60437" s="138"/>
      <c r="BL60437" s="138"/>
      <c r="BM60437" s="138"/>
    </row>
    <row r="60438" spans="62:65" ht="13" thickBot="1">
      <c r="BJ60438" s="138"/>
      <c r="BK60438" s="138"/>
      <c r="BL60438" s="138"/>
      <c r="BM60438" s="138"/>
    </row>
    <row r="60439" spans="62:65" ht="13" thickBot="1">
      <c r="BJ60439" s="138"/>
      <c r="BK60439" s="138"/>
      <c r="BL60439" s="138"/>
      <c r="BM60439" s="138"/>
    </row>
    <row r="60440" spans="62:65" ht="13" thickBot="1">
      <c r="BJ60440" s="138"/>
      <c r="BK60440" s="138"/>
      <c r="BL60440" s="138"/>
      <c r="BM60440" s="138"/>
    </row>
    <row r="60441" spans="62:65" ht="13" thickBot="1">
      <c r="BJ60441" s="138"/>
      <c r="BK60441" s="138"/>
      <c r="BL60441" s="138"/>
      <c r="BM60441" s="138"/>
    </row>
    <row r="60442" spans="62:65" ht="13" thickBot="1">
      <c r="BJ60442" s="138"/>
      <c r="BK60442" s="138"/>
      <c r="BL60442" s="138"/>
      <c r="BM60442" s="138"/>
    </row>
    <row r="60443" spans="62:65" ht="13" thickBot="1">
      <c r="BJ60443" s="138"/>
      <c r="BK60443" s="138"/>
      <c r="BL60443" s="138"/>
      <c r="BM60443" s="138"/>
    </row>
    <row r="60444" spans="62:65" ht="13" thickBot="1">
      <c r="BJ60444" s="138"/>
      <c r="BK60444" s="138"/>
      <c r="BL60444" s="138"/>
      <c r="BM60444" s="138"/>
    </row>
    <row r="60445" spans="62:65" ht="13" thickBot="1">
      <c r="BJ60445" s="138"/>
      <c r="BK60445" s="138"/>
      <c r="BL60445" s="138"/>
      <c r="BM60445" s="138"/>
    </row>
    <row r="60446" spans="62:65" ht="13" thickBot="1">
      <c r="BJ60446" s="138"/>
      <c r="BK60446" s="138"/>
      <c r="BL60446" s="138"/>
      <c r="BM60446" s="138"/>
    </row>
    <row r="60447" spans="62:65" ht="13" thickBot="1">
      <c r="BJ60447" s="138"/>
      <c r="BK60447" s="138"/>
      <c r="BL60447" s="138"/>
      <c r="BM60447" s="138"/>
    </row>
    <row r="60448" spans="62:65" ht="13" thickBot="1">
      <c r="BJ60448" s="138"/>
      <c r="BK60448" s="138"/>
      <c r="BL60448" s="138"/>
      <c r="BM60448" s="138"/>
    </row>
    <row r="60449" spans="62:65" ht="13" thickBot="1">
      <c r="BJ60449" s="138"/>
      <c r="BK60449" s="138"/>
      <c r="BL60449" s="138"/>
      <c r="BM60449" s="138"/>
    </row>
    <row r="60450" spans="62:65" ht="13" thickBot="1">
      <c r="BJ60450" s="138"/>
      <c r="BK60450" s="138"/>
      <c r="BL60450" s="138"/>
      <c r="BM60450" s="138"/>
    </row>
    <row r="60451" spans="62:65" ht="13" thickBot="1">
      <c r="BJ60451" s="138"/>
      <c r="BK60451" s="138"/>
      <c r="BL60451" s="138"/>
      <c r="BM60451" s="138"/>
    </row>
    <row r="60452" spans="62:65" ht="13" thickBot="1">
      <c r="BJ60452" s="138"/>
      <c r="BK60452" s="138"/>
      <c r="BL60452" s="138"/>
      <c r="BM60452" s="138"/>
    </row>
    <row r="60453" spans="62:65" ht="13" thickBot="1">
      <c r="BJ60453" s="138"/>
      <c r="BK60453" s="138"/>
      <c r="BL60453" s="138"/>
      <c r="BM60453" s="138"/>
    </row>
    <row r="60454" spans="62:65" ht="13" thickBot="1">
      <c r="BJ60454" s="138"/>
      <c r="BK60454" s="138"/>
      <c r="BL60454" s="138"/>
      <c r="BM60454" s="138"/>
    </row>
    <row r="60455" spans="62:65" ht="13" thickBot="1">
      <c r="BJ60455" s="138"/>
      <c r="BK60455" s="138"/>
      <c r="BL60455" s="138"/>
      <c r="BM60455" s="138"/>
    </row>
    <row r="60456" spans="62:65" ht="13" thickBot="1">
      <c r="BJ60456" s="138"/>
      <c r="BK60456" s="138"/>
      <c r="BL60456" s="138"/>
      <c r="BM60456" s="138"/>
    </row>
    <row r="60457" spans="62:65" ht="13" thickBot="1">
      <c r="BJ60457" s="138"/>
      <c r="BK60457" s="138"/>
      <c r="BL60457" s="138"/>
      <c r="BM60457" s="138"/>
    </row>
    <row r="60458" spans="62:65" ht="13" thickBot="1">
      <c r="BJ60458" s="138"/>
      <c r="BK60458" s="138"/>
      <c r="BL60458" s="138"/>
      <c r="BM60458" s="138"/>
    </row>
    <row r="60459" spans="62:65" ht="13" thickBot="1">
      <c r="BJ60459" s="138"/>
      <c r="BK60459" s="138"/>
      <c r="BL60459" s="138"/>
      <c r="BM60459" s="138"/>
    </row>
    <row r="60460" spans="62:65" ht="13" thickBot="1">
      <c r="BJ60460" s="138"/>
      <c r="BK60460" s="138"/>
      <c r="BL60460" s="138"/>
      <c r="BM60460" s="138"/>
    </row>
    <row r="60461" spans="62:65" ht="13" thickBot="1">
      <c r="BJ60461" s="138"/>
      <c r="BK60461" s="138"/>
      <c r="BL60461" s="138"/>
      <c r="BM60461" s="138"/>
    </row>
    <row r="60462" spans="62:65" ht="13" thickBot="1">
      <c r="BJ60462" s="138"/>
      <c r="BK60462" s="138"/>
      <c r="BL60462" s="138"/>
      <c r="BM60462" s="138"/>
    </row>
    <row r="60463" spans="62:65" ht="13" thickBot="1">
      <c r="BJ60463" s="138"/>
      <c r="BK60463" s="138"/>
      <c r="BL60463" s="138"/>
      <c r="BM60463" s="138"/>
    </row>
    <row r="60464" spans="62:65" ht="13" thickBot="1">
      <c r="BJ60464" s="138"/>
      <c r="BK60464" s="138"/>
      <c r="BL60464" s="138"/>
      <c r="BM60464" s="138"/>
    </row>
    <row r="60465" spans="62:65" ht="13" thickBot="1">
      <c r="BJ60465" s="138"/>
      <c r="BK60465" s="138"/>
      <c r="BL60465" s="138"/>
      <c r="BM60465" s="138"/>
    </row>
    <row r="60466" spans="62:65" ht="13" thickBot="1">
      <c r="BJ60466" s="138"/>
      <c r="BK60466" s="138"/>
      <c r="BL60466" s="138"/>
      <c r="BM60466" s="138"/>
    </row>
    <row r="60467" spans="62:65" ht="13" thickBot="1">
      <c r="BJ60467" s="138"/>
      <c r="BK60467" s="138"/>
      <c r="BL60467" s="138"/>
      <c r="BM60467" s="138"/>
    </row>
    <row r="60468" spans="62:65" ht="13" thickBot="1">
      <c r="BJ60468" s="138"/>
      <c r="BK60468" s="138"/>
      <c r="BL60468" s="138"/>
      <c r="BM60468" s="138"/>
    </row>
    <row r="60469" spans="62:65" ht="13" thickBot="1">
      <c r="BJ60469" s="138"/>
      <c r="BK60469" s="138"/>
      <c r="BL60469" s="138"/>
      <c r="BM60469" s="138"/>
    </row>
    <row r="60470" spans="62:65" ht="13" thickBot="1">
      <c r="BJ60470" s="138"/>
      <c r="BK60470" s="138"/>
      <c r="BL60470" s="138"/>
      <c r="BM60470" s="138"/>
    </row>
    <row r="60471" spans="62:65" ht="13" thickBot="1">
      <c r="BJ60471" s="138"/>
      <c r="BK60471" s="138"/>
      <c r="BL60471" s="138"/>
      <c r="BM60471" s="138"/>
    </row>
    <row r="60472" spans="62:65" ht="13" thickBot="1">
      <c r="BJ60472" s="138"/>
      <c r="BK60472" s="138"/>
      <c r="BL60472" s="138"/>
      <c r="BM60472" s="138"/>
    </row>
    <row r="60473" spans="62:65" ht="13" thickBot="1">
      <c r="BJ60473" s="138"/>
      <c r="BK60473" s="138"/>
      <c r="BL60473" s="138"/>
      <c r="BM60473" s="138"/>
    </row>
    <row r="60474" spans="62:65" ht="13" thickBot="1">
      <c r="BJ60474" s="138"/>
      <c r="BK60474" s="138"/>
      <c r="BL60474" s="138"/>
      <c r="BM60474" s="138"/>
    </row>
    <row r="60475" spans="62:65" ht="13" thickBot="1">
      <c r="BJ60475" s="138"/>
      <c r="BK60475" s="138"/>
      <c r="BL60475" s="138"/>
      <c r="BM60475" s="138"/>
    </row>
    <row r="60476" spans="62:65" ht="13" thickBot="1">
      <c r="BJ60476" s="138"/>
      <c r="BK60476" s="138"/>
      <c r="BL60476" s="138"/>
      <c r="BM60476" s="138"/>
    </row>
    <row r="60477" spans="62:65" ht="13" thickBot="1">
      <c r="BJ60477" s="138"/>
      <c r="BK60477" s="138"/>
      <c r="BL60477" s="138"/>
      <c r="BM60477" s="138"/>
    </row>
    <row r="60478" spans="62:65" ht="13" thickBot="1">
      <c r="BJ60478" s="138"/>
      <c r="BK60478" s="138"/>
      <c r="BL60478" s="138"/>
      <c r="BM60478" s="138"/>
    </row>
    <row r="60479" spans="62:65" ht="13" thickBot="1">
      <c r="BJ60479" s="138"/>
      <c r="BK60479" s="138"/>
      <c r="BL60479" s="138"/>
      <c r="BM60479" s="138"/>
    </row>
    <row r="60480" spans="62:65" ht="13" thickBot="1">
      <c r="BJ60480" s="138"/>
      <c r="BK60480" s="138"/>
      <c r="BL60480" s="138"/>
      <c r="BM60480" s="138"/>
    </row>
    <row r="60481" spans="62:65" ht="13" thickBot="1">
      <c r="BJ60481" s="138"/>
      <c r="BK60481" s="138"/>
      <c r="BL60481" s="138"/>
      <c r="BM60481" s="138"/>
    </row>
    <row r="60482" spans="62:65" ht="13" thickBot="1">
      <c r="BJ60482" s="138"/>
      <c r="BK60482" s="138"/>
      <c r="BL60482" s="138"/>
      <c r="BM60482" s="138"/>
    </row>
    <row r="60483" spans="62:65" ht="13" thickBot="1">
      <c r="BJ60483" s="138"/>
      <c r="BK60483" s="138"/>
      <c r="BL60483" s="138"/>
      <c r="BM60483" s="138"/>
    </row>
    <row r="60484" spans="62:65" ht="13" thickBot="1">
      <c r="BJ60484" s="138"/>
      <c r="BK60484" s="138"/>
      <c r="BL60484" s="138"/>
      <c r="BM60484" s="138"/>
    </row>
    <row r="60485" spans="62:65" ht="13" thickBot="1">
      <c r="BJ60485" s="138"/>
      <c r="BK60485" s="138"/>
      <c r="BL60485" s="138"/>
      <c r="BM60485" s="138"/>
    </row>
    <row r="60486" spans="62:65" ht="13" thickBot="1">
      <c r="BJ60486" s="138"/>
      <c r="BK60486" s="138"/>
      <c r="BL60486" s="138"/>
      <c r="BM60486" s="138"/>
    </row>
    <row r="60487" spans="62:65" ht="13" thickBot="1">
      <c r="BJ60487" s="138"/>
      <c r="BK60487" s="138"/>
      <c r="BL60487" s="138"/>
      <c r="BM60487" s="138"/>
    </row>
    <row r="60488" spans="62:65" ht="13" thickBot="1">
      <c r="BJ60488" s="138"/>
      <c r="BK60488" s="138"/>
      <c r="BL60488" s="138"/>
      <c r="BM60488" s="138"/>
    </row>
    <row r="60489" spans="62:65" ht="13" thickBot="1">
      <c r="BJ60489" s="138"/>
      <c r="BK60489" s="138"/>
      <c r="BL60489" s="138"/>
      <c r="BM60489" s="138"/>
    </row>
    <row r="60490" spans="62:65" ht="13" thickBot="1">
      <c r="BJ60490" s="138"/>
      <c r="BK60490" s="138"/>
      <c r="BL60490" s="138"/>
      <c r="BM60490" s="138"/>
    </row>
    <row r="60491" spans="62:65" ht="13" thickBot="1">
      <c r="BJ60491" s="138"/>
      <c r="BK60491" s="138"/>
      <c r="BL60491" s="138"/>
      <c r="BM60491" s="138"/>
    </row>
    <row r="60492" spans="62:65" ht="13" thickBot="1">
      <c r="BJ60492" s="138"/>
      <c r="BK60492" s="138"/>
      <c r="BL60492" s="138"/>
      <c r="BM60492" s="138"/>
    </row>
    <row r="60493" spans="62:65" ht="13" thickBot="1">
      <c r="BJ60493" s="138"/>
      <c r="BK60493" s="138"/>
      <c r="BL60493" s="138"/>
      <c r="BM60493" s="138"/>
    </row>
    <row r="60494" spans="62:65" ht="13" thickBot="1">
      <c r="BJ60494" s="138"/>
      <c r="BK60494" s="138"/>
      <c r="BL60494" s="138"/>
      <c r="BM60494" s="138"/>
    </row>
    <row r="60495" spans="62:65" ht="13" thickBot="1">
      <c r="BJ60495" s="138"/>
      <c r="BK60495" s="138"/>
      <c r="BL60495" s="138"/>
      <c r="BM60495" s="138"/>
    </row>
    <row r="60496" spans="62:65" ht="13" thickBot="1">
      <c r="BJ60496" s="138"/>
      <c r="BK60496" s="138"/>
      <c r="BL60496" s="138"/>
      <c r="BM60496" s="138"/>
    </row>
    <row r="60497" spans="62:65" ht="13" thickBot="1">
      <c r="BJ60497" s="138"/>
      <c r="BK60497" s="138"/>
      <c r="BL60497" s="138"/>
      <c r="BM60497" s="138"/>
    </row>
    <row r="60498" spans="62:65" ht="13" thickBot="1">
      <c r="BJ60498" s="138"/>
      <c r="BK60498" s="138"/>
      <c r="BL60498" s="138"/>
      <c r="BM60498" s="138"/>
    </row>
    <row r="60499" spans="62:65" ht="13" thickBot="1">
      <c r="BJ60499" s="138"/>
      <c r="BK60499" s="138"/>
      <c r="BL60499" s="138"/>
      <c r="BM60499" s="138"/>
    </row>
    <row r="60500" spans="62:65" ht="13" thickBot="1">
      <c r="BJ60500" s="138"/>
      <c r="BK60500" s="138"/>
      <c r="BL60500" s="138"/>
      <c r="BM60500" s="138"/>
    </row>
    <row r="60501" spans="62:65" ht="13" thickBot="1">
      <c r="BJ60501" s="138"/>
      <c r="BK60501" s="138"/>
      <c r="BL60501" s="138"/>
      <c r="BM60501" s="138"/>
    </row>
    <row r="60502" spans="62:65" ht="13" thickBot="1">
      <c r="BJ60502" s="138"/>
      <c r="BK60502" s="138"/>
      <c r="BL60502" s="138"/>
      <c r="BM60502" s="138"/>
    </row>
    <row r="60503" spans="62:65" ht="13" thickBot="1">
      <c r="BJ60503" s="138"/>
      <c r="BK60503" s="138"/>
      <c r="BL60503" s="138"/>
      <c r="BM60503" s="138"/>
    </row>
    <row r="60504" spans="62:65" ht="13" thickBot="1">
      <c r="BJ60504" s="138"/>
      <c r="BK60504" s="138"/>
      <c r="BL60504" s="138"/>
      <c r="BM60504" s="138"/>
    </row>
    <row r="60505" spans="62:65" ht="13" thickBot="1">
      <c r="BJ60505" s="138"/>
      <c r="BK60505" s="138"/>
      <c r="BL60505" s="138"/>
      <c r="BM60505" s="138"/>
    </row>
    <row r="60506" spans="62:65" ht="13" thickBot="1">
      <c r="BJ60506" s="138"/>
      <c r="BK60506" s="138"/>
      <c r="BL60506" s="138"/>
      <c r="BM60506" s="138"/>
    </row>
    <row r="60507" spans="62:65" ht="13" thickBot="1">
      <c r="BJ60507" s="138"/>
      <c r="BK60507" s="138"/>
      <c r="BL60507" s="138"/>
      <c r="BM60507" s="138"/>
    </row>
    <row r="60508" spans="62:65" ht="13" thickBot="1">
      <c r="BJ60508" s="138"/>
      <c r="BK60508" s="138"/>
      <c r="BL60508" s="138"/>
      <c r="BM60508" s="138"/>
    </row>
    <row r="60509" spans="62:65" ht="13" thickBot="1">
      <c r="BJ60509" s="138"/>
      <c r="BK60509" s="138"/>
      <c r="BL60509" s="138"/>
      <c r="BM60509" s="138"/>
    </row>
    <row r="60510" spans="62:65" ht="13" thickBot="1">
      <c r="BJ60510" s="138"/>
      <c r="BK60510" s="138"/>
      <c r="BL60510" s="138"/>
      <c r="BM60510" s="138"/>
    </row>
    <row r="60511" spans="62:65" ht="13" thickBot="1">
      <c r="BJ60511" s="138"/>
      <c r="BK60511" s="138"/>
      <c r="BL60511" s="138"/>
      <c r="BM60511" s="138"/>
    </row>
    <row r="60512" spans="62:65" ht="13" thickBot="1">
      <c r="BJ60512" s="138"/>
      <c r="BK60512" s="138"/>
      <c r="BL60512" s="138"/>
      <c r="BM60512" s="138"/>
    </row>
    <row r="60513" spans="62:65" ht="13" thickBot="1">
      <c r="BJ60513" s="138"/>
      <c r="BK60513" s="138"/>
      <c r="BL60513" s="138"/>
      <c r="BM60513" s="138"/>
    </row>
    <row r="60514" spans="62:65" ht="13" thickBot="1">
      <c r="BJ60514" s="138"/>
      <c r="BK60514" s="138"/>
      <c r="BL60514" s="138"/>
      <c r="BM60514" s="138"/>
    </row>
    <row r="60515" spans="62:65" ht="13" thickBot="1">
      <c r="BJ60515" s="138"/>
      <c r="BK60515" s="138"/>
      <c r="BL60515" s="138"/>
      <c r="BM60515" s="138"/>
    </row>
    <row r="60516" spans="62:65" ht="13" thickBot="1">
      <c r="BJ60516" s="138"/>
      <c r="BK60516" s="138"/>
      <c r="BL60516" s="138"/>
      <c r="BM60516" s="138"/>
    </row>
    <row r="60517" spans="62:65" ht="13" thickBot="1">
      <c r="BJ60517" s="138"/>
      <c r="BK60517" s="138"/>
      <c r="BL60517" s="138"/>
      <c r="BM60517" s="138"/>
    </row>
    <row r="60518" spans="62:65" ht="13" thickBot="1">
      <c r="BJ60518" s="138"/>
      <c r="BK60518" s="138"/>
      <c r="BL60518" s="138"/>
      <c r="BM60518" s="138"/>
    </row>
    <row r="60519" spans="62:65" ht="13" thickBot="1">
      <c r="BJ60519" s="138"/>
      <c r="BK60519" s="138"/>
      <c r="BL60519" s="138"/>
      <c r="BM60519" s="138"/>
    </row>
    <row r="60520" spans="62:65" ht="13" thickBot="1">
      <c r="BJ60520" s="138"/>
      <c r="BK60520" s="138"/>
      <c r="BL60520" s="138"/>
      <c r="BM60520" s="138"/>
    </row>
    <row r="60521" spans="62:65" ht="13" thickBot="1">
      <c r="BJ60521" s="138"/>
      <c r="BK60521" s="138"/>
      <c r="BL60521" s="138"/>
      <c r="BM60521" s="138"/>
    </row>
    <row r="60522" spans="62:65" ht="13" thickBot="1">
      <c r="BJ60522" s="138"/>
      <c r="BK60522" s="138"/>
      <c r="BL60522" s="138"/>
      <c r="BM60522" s="138"/>
    </row>
    <row r="60523" spans="62:65" ht="13" thickBot="1">
      <c r="BJ60523" s="138"/>
      <c r="BK60523" s="138"/>
      <c r="BL60523" s="138"/>
      <c r="BM60523" s="138"/>
    </row>
    <row r="60524" spans="62:65" ht="13" thickBot="1">
      <c r="BJ60524" s="138"/>
      <c r="BK60524" s="138"/>
      <c r="BL60524" s="138"/>
      <c r="BM60524" s="138"/>
    </row>
    <row r="60525" spans="62:65" ht="13" thickBot="1">
      <c r="BJ60525" s="138"/>
      <c r="BK60525" s="138"/>
      <c r="BL60525" s="138"/>
      <c r="BM60525" s="138"/>
    </row>
    <row r="60526" spans="62:65" ht="13" thickBot="1">
      <c r="BJ60526" s="138"/>
      <c r="BK60526" s="138"/>
      <c r="BL60526" s="138"/>
      <c r="BM60526" s="138"/>
    </row>
    <row r="60527" spans="62:65" ht="13" thickBot="1">
      <c r="BJ60527" s="138"/>
      <c r="BK60527" s="138"/>
      <c r="BL60527" s="138"/>
      <c r="BM60527" s="138"/>
    </row>
    <row r="60528" spans="62:65" ht="13" thickBot="1">
      <c r="BJ60528" s="138"/>
      <c r="BK60528" s="138"/>
      <c r="BL60528" s="138"/>
      <c r="BM60528" s="138"/>
    </row>
    <row r="60529" spans="62:65" ht="13" thickBot="1">
      <c r="BJ60529" s="138"/>
      <c r="BK60529" s="138"/>
      <c r="BL60529" s="138"/>
      <c r="BM60529" s="138"/>
    </row>
    <row r="60530" spans="62:65" ht="13" thickBot="1">
      <c r="BJ60530" s="138"/>
      <c r="BK60530" s="138"/>
      <c r="BL60530" s="138"/>
      <c r="BM60530" s="138"/>
    </row>
    <row r="60531" spans="62:65" ht="13" thickBot="1">
      <c r="BJ60531" s="138"/>
      <c r="BK60531" s="138"/>
      <c r="BL60531" s="138"/>
      <c r="BM60531" s="138"/>
    </row>
    <row r="60532" spans="62:65" ht="13" thickBot="1">
      <c r="BJ60532" s="138"/>
      <c r="BK60532" s="138"/>
      <c r="BL60532" s="138"/>
      <c r="BM60532" s="138"/>
    </row>
    <row r="60533" spans="62:65" ht="13" thickBot="1">
      <c r="BJ60533" s="138"/>
      <c r="BK60533" s="138"/>
      <c r="BL60533" s="138"/>
      <c r="BM60533" s="138"/>
    </row>
    <row r="60534" spans="62:65" ht="13" thickBot="1">
      <c r="BJ60534" s="138"/>
      <c r="BK60534" s="138"/>
      <c r="BL60534" s="138"/>
      <c r="BM60534" s="138"/>
    </row>
    <row r="60535" spans="62:65" ht="13" thickBot="1">
      <c r="BJ60535" s="138"/>
      <c r="BK60535" s="138"/>
      <c r="BL60535" s="138"/>
      <c r="BM60535" s="138"/>
    </row>
    <row r="60536" spans="62:65" ht="13" thickBot="1">
      <c r="BJ60536" s="138"/>
      <c r="BK60536" s="138"/>
      <c r="BL60536" s="138"/>
      <c r="BM60536" s="138"/>
    </row>
    <row r="60537" spans="62:65" ht="13" thickBot="1">
      <c r="BJ60537" s="138"/>
      <c r="BK60537" s="138"/>
      <c r="BL60537" s="138"/>
      <c r="BM60537" s="138"/>
    </row>
    <row r="60538" spans="62:65" ht="13" thickBot="1">
      <c r="BJ60538" s="138"/>
      <c r="BK60538" s="138"/>
      <c r="BL60538" s="138"/>
      <c r="BM60538" s="138"/>
    </row>
    <row r="60539" spans="62:65" ht="13" thickBot="1">
      <c r="BJ60539" s="138"/>
      <c r="BK60539" s="138"/>
      <c r="BL60539" s="138"/>
      <c r="BM60539" s="138"/>
    </row>
    <row r="60540" spans="62:65" ht="13" thickBot="1">
      <c r="BJ60540" s="138"/>
      <c r="BK60540" s="138"/>
      <c r="BL60540" s="138"/>
      <c r="BM60540" s="138"/>
    </row>
    <row r="60541" spans="62:65" ht="13" thickBot="1">
      <c r="BJ60541" s="138"/>
      <c r="BK60541" s="138"/>
      <c r="BL60541" s="138"/>
      <c r="BM60541" s="138"/>
    </row>
    <row r="60542" spans="62:65" ht="13" thickBot="1">
      <c r="BJ60542" s="138"/>
      <c r="BK60542" s="138"/>
      <c r="BL60542" s="138"/>
      <c r="BM60542" s="138"/>
    </row>
    <row r="60543" spans="62:65" ht="13" thickBot="1">
      <c r="BJ60543" s="138"/>
      <c r="BK60543" s="138"/>
      <c r="BL60543" s="138"/>
      <c r="BM60543" s="138"/>
    </row>
    <row r="60544" spans="62:65" ht="13" thickBot="1">
      <c r="BJ60544" s="138"/>
      <c r="BK60544" s="138"/>
      <c r="BL60544" s="138"/>
      <c r="BM60544" s="138"/>
    </row>
    <row r="60545" spans="62:65" ht="13" thickBot="1">
      <c r="BJ60545" s="138"/>
      <c r="BK60545" s="138"/>
      <c r="BL60545" s="138"/>
      <c r="BM60545" s="138"/>
    </row>
    <row r="60546" spans="62:65" ht="13" thickBot="1">
      <c r="BJ60546" s="138"/>
      <c r="BK60546" s="138"/>
      <c r="BL60546" s="138"/>
      <c r="BM60546" s="138"/>
    </row>
    <row r="60547" spans="62:65" ht="13" thickBot="1">
      <c r="BJ60547" s="138"/>
      <c r="BK60547" s="138"/>
      <c r="BL60547" s="138"/>
      <c r="BM60547" s="138"/>
    </row>
    <row r="60548" spans="62:65" ht="13" thickBot="1">
      <c r="BJ60548" s="138"/>
      <c r="BK60548" s="138"/>
      <c r="BL60548" s="138"/>
      <c r="BM60548" s="138"/>
    </row>
    <row r="60549" spans="62:65" ht="13" thickBot="1">
      <c r="BJ60549" s="138"/>
      <c r="BK60549" s="138"/>
      <c r="BL60549" s="138"/>
      <c r="BM60549" s="138"/>
    </row>
    <row r="60550" spans="62:65" ht="13" thickBot="1">
      <c r="BJ60550" s="138"/>
      <c r="BK60550" s="138"/>
      <c r="BL60550" s="138"/>
      <c r="BM60550" s="138"/>
    </row>
    <row r="60551" spans="62:65" ht="13" thickBot="1">
      <c r="BJ60551" s="138"/>
      <c r="BK60551" s="138"/>
      <c r="BL60551" s="138"/>
      <c r="BM60551" s="138"/>
    </row>
    <row r="60552" spans="62:65" ht="13" thickBot="1">
      <c r="BJ60552" s="138"/>
      <c r="BK60552" s="138"/>
      <c r="BL60552" s="138"/>
      <c r="BM60552" s="138"/>
    </row>
    <row r="60553" spans="62:65" ht="13" thickBot="1">
      <c r="BJ60553" s="138"/>
      <c r="BK60553" s="138"/>
      <c r="BL60553" s="138"/>
      <c r="BM60553" s="138"/>
    </row>
    <row r="60554" spans="62:65" ht="13" thickBot="1">
      <c r="BJ60554" s="138"/>
      <c r="BK60554" s="138"/>
      <c r="BL60554" s="138"/>
      <c r="BM60554" s="138"/>
    </row>
    <row r="60555" spans="62:65" ht="13" thickBot="1">
      <c r="BJ60555" s="138"/>
      <c r="BK60555" s="138"/>
      <c r="BL60555" s="138"/>
      <c r="BM60555" s="138"/>
    </row>
    <row r="60556" spans="62:65" ht="13" thickBot="1">
      <c r="BJ60556" s="138"/>
      <c r="BK60556" s="138"/>
      <c r="BL60556" s="138"/>
      <c r="BM60556" s="138"/>
    </row>
    <row r="60557" spans="62:65" ht="13" thickBot="1">
      <c r="BJ60557" s="138"/>
      <c r="BK60557" s="138"/>
      <c r="BL60557" s="138"/>
      <c r="BM60557" s="138"/>
    </row>
    <row r="60558" spans="62:65" ht="13" thickBot="1">
      <c r="BJ60558" s="138"/>
      <c r="BK60558" s="138"/>
      <c r="BL60558" s="138"/>
      <c r="BM60558" s="138"/>
    </row>
    <row r="60559" spans="62:65" ht="13" thickBot="1">
      <c r="BJ60559" s="138"/>
      <c r="BK60559" s="138"/>
      <c r="BL60559" s="138"/>
      <c r="BM60559" s="138"/>
    </row>
    <row r="60560" spans="62:65" ht="13" thickBot="1">
      <c r="BJ60560" s="138"/>
      <c r="BK60560" s="138"/>
      <c r="BL60560" s="138"/>
      <c r="BM60560" s="138"/>
    </row>
    <row r="60561" spans="62:65" ht="13" thickBot="1">
      <c r="BJ60561" s="138"/>
      <c r="BK60561" s="138"/>
      <c r="BL60561" s="138"/>
      <c r="BM60561" s="138"/>
    </row>
    <row r="60562" spans="62:65" ht="13" thickBot="1">
      <c r="BJ60562" s="138"/>
      <c r="BK60562" s="138"/>
      <c r="BL60562" s="138"/>
      <c r="BM60562" s="138"/>
    </row>
    <row r="60563" spans="62:65" ht="13" thickBot="1">
      <c r="BJ60563" s="138"/>
      <c r="BK60563" s="138"/>
      <c r="BL60563" s="138"/>
      <c r="BM60563" s="138"/>
    </row>
    <row r="60564" spans="62:65" ht="13" thickBot="1">
      <c r="BJ60564" s="138"/>
      <c r="BK60564" s="138"/>
      <c r="BL60564" s="138"/>
      <c r="BM60564" s="138"/>
    </row>
    <row r="60565" spans="62:65" ht="13" thickBot="1">
      <c r="BJ60565" s="138"/>
      <c r="BK60565" s="138"/>
      <c r="BL60565" s="138"/>
      <c r="BM60565" s="138"/>
    </row>
    <row r="60566" spans="62:65" ht="13" thickBot="1">
      <c r="BJ60566" s="138"/>
      <c r="BK60566" s="138"/>
      <c r="BL60566" s="138"/>
      <c r="BM60566" s="138"/>
    </row>
    <row r="60567" spans="62:65" ht="13" thickBot="1">
      <c r="BJ60567" s="138"/>
      <c r="BK60567" s="138"/>
      <c r="BL60567" s="138"/>
      <c r="BM60567" s="138"/>
    </row>
    <row r="60568" spans="62:65" ht="13" thickBot="1">
      <c r="BJ60568" s="138"/>
      <c r="BK60568" s="138"/>
      <c r="BL60568" s="138"/>
      <c r="BM60568" s="138"/>
    </row>
    <row r="60569" spans="62:65" ht="13" thickBot="1">
      <c r="BJ60569" s="138"/>
      <c r="BK60569" s="138"/>
      <c r="BL60569" s="138"/>
      <c r="BM60569" s="138"/>
    </row>
    <row r="60570" spans="62:65" ht="13" thickBot="1">
      <c r="BJ60570" s="138"/>
      <c r="BK60570" s="138"/>
      <c r="BL60570" s="138"/>
      <c r="BM60570" s="138"/>
    </row>
    <row r="60571" spans="62:65" ht="13" thickBot="1">
      <c r="BJ60571" s="138"/>
      <c r="BK60571" s="138"/>
      <c r="BL60571" s="138"/>
      <c r="BM60571" s="138"/>
    </row>
    <row r="60572" spans="62:65" ht="13" thickBot="1">
      <c r="BJ60572" s="138"/>
      <c r="BK60572" s="138"/>
      <c r="BL60572" s="138"/>
      <c r="BM60572" s="138"/>
    </row>
    <row r="60573" spans="62:65" ht="13" thickBot="1">
      <c r="BJ60573" s="138"/>
      <c r="BK60573" s="138"/>
      <c r="BL60573" s="138"/>
      <c r="BM60573" s="138"/>
    </row>
    <row r="60574" spans="62:65" ht="13" thickBot="1">
      <c r="BJ60574" s="138"/>
      <c r="BK60574" s="138"/>
      <c r="BL60574" s="138"/>
      <c r="BM60574" s="138"/>
    </row>
    <row r="60575" spans="62:65" ht="13" thickBot="1">
      <c r="BJ60575" s="138"/>
      <c r="BK60575" s="138"/>
      <c r="BL60575" s="138"/>
      <c r="BM60575" s="138"/>
    </row>
    <row r="60576" spans="62:65" ht="13" thickBot="1">
      <c r="BJ60576" s="138"/>
      <c r="BK60576" s="138"/>
      <c r="BL60576" s="138"/>
      <c r="BM60576" s="138"/>
    </row>
    <row r="60577" spans="62:65" ht="13" thickBot="1">
      <c r="BJ60577" s="138"/>
      <c r="BK60577" s="138"/>
      <c r="BL60577" s="138"/>
      <c r="BM60577" s="138"/>
    </row>
    <row r="60578" spans="62:65" ht="13" thickBot="1">
      <c r="BJ60578" s="138"/>
      <c r="BK60578" s="138"/>
      <c r="BL60578" s="138"/>
      <c r="BM60578" s="138"/>
    </row>
    <row r="60579" spans="62:65" ht="13" thickBot="1">
      <c r="BJ60579" s="138"/>
      <c r="BK60579" s="138"/>
      <c r="BL60579" s="138"/>
      <c r="BM60579" s="138"/>
    </row>
    <row r="60580" spans="62:65" ht="13" thickBot="1">
      <c r="BJ60580" s="138"/>
      <c r="BK60580" s="138"/>
      <c r="BL60580" s="138"/>
      <c r="BM60580" s="138"/>
    </row>
    <row r="60581" spans="62:65" ht="13" thickBot="1">
      <c r="BJ60581" s="138"/>
      <c r="BK60581" s="138"/>
      <c r="BL60581" s="138"/>
      <c r="BM60581" s="138"/>
    </row>
    <row r="60582" spans="62:65" ht="13" thickBot="1">
      <c r="BJ60582" s="138"/>
      <c r="BK60582" s="138"/>
      <c r="BL60582" s="138"/>
      <c r="BM60582" s="138"/>
    </row>
    <row r="60583" spans="62:65" ht="13" thickBot="1">
      <c r="BJ60583" s="138"/>
      <c r="BK60583" s="138"/>
      <c r="BL60583" s="138"/>
      <c r="BM60583" s="138"/>
    </row>
    <row r="60584" spans="62:65" ht="13" thickBot="1">
      <c r="BJ60584" s="138"/>
      <c r="BK60584" s="138"/>
      <c r="BL60584" s="138"/>
      <c r="BM60584" s="138"/>
    </row>
    <row r="60585" spans="62:65" ht="13" thickBot="1">
      <c r="BJ60585" s="138"/>
      <c r="BK60585" s="138"/>
      <c r="BL60585" s="138"/>
      <c r="BM60585" s="138"/>
    </row>
    <row r="60586" spans="62:65" ht="13" thickBot="1">
      <c r="BJ60586" s="138"/>
      <c r="BK60586" s="138"/>
      <c r="BL60586" s="138"/>
      <c r="BM60586" s="138"/>
    </row>
    <row r="60587" spans="62:65" ht="13" thickBot="1">
      <c r="BJ60587" s="138"/>
      <c r="BK60587" s="138"/>
      <c r="BL60587" s="138"/>
      <c r="BM60587" s="138"/>
    </row>
    <row r="60588" spans="62:65" ht="13" thickBot="1">
      <c r="BJ60588" s="138"/>
      <c r="BK60588" s="138"/>
      <c r="BL60588" s="138"/>
      <c r="BM60588" s="138"/>
    </row>
    <row r="60589" spans="62:65" ht="13" thickBot="1">
      <c r="BJ60589" s="138"/>
      <c r="BK60589" s="138"/>
      <c r="BL60589" s="138"/>
      <c r="BM60589" s="138"/>
    </row>
    <row r="60590" spans="62:65" ht="13" thickBot="1">
      <c r="BJ60590" s="138"/>
      <c r="BK60590" s="138"/>
      <c r="BL60590" s="138"/>
      <c r="BM60590" s="138"/>
    </row>
    <row r="60591" spans="62:65" ht="13" thickBot="1">
      <c r="BJ60591" s="138"/>
      <c r="BK60591" s="138"/>
      <c r="BL60591" s="138"/>
      <c r="BM60591" s="138"/>
    </row>
    <row r="60592" spans="62:65" ht="13" thickBot="1">
      <c r="BJ60592" s="138"/>
      <c r="BK60592" s="138"/>
      <c r="BL60592" s="138"/>
      <c r="BM60592" s="138"/>
    </row>
    <row r="60593" spans="62:65" ht="13" thickBot="1">
      <c r="BJ60593" s="138"/>
      <c r="BK60593" s="138"/>
      <c r="BL60593" s="138"/>
      <c r="BM60593" s="138"/>
    </row>
    <row r="60594" spans="62:65" ht="13" thickBot="1">
      <c r="BJ60594" s="138"/>
      <c r="BK60594" s="138"/>
      <c r="BL60594" s="138"/>
      <c r="BM60594" s="138"/>
    </row>
    <row r="60595" spans="62:65" ht="13" thickBot="1">
      <c r="BJ60595" s="138"/>
      <c r="BK60595" s="138"/>
      <c r="BL60595" s="138"/>
      <c r="BM60595" s="138"/>
    </row>
    <row r="60596" spans="62:65" ht="13" thickBot="1">
      <c r="BJ60596" s="138"/>
      <c r="BK60596" s="138"/>
      <c r="BL60596" s="138"/>
      <c r="BM60596" s="138"/>
    </row>
    <row r="60597" spans="62:65" ht="13" thickBot="1">
      <c r="BJ60597" s="138"/>
      <c r="BK60597" s="138"/>
      <c r="BL60597" s="138"/>
      <c r="BM60597" s="138"/>
    </row>
    <row r="60598" spans="62:65" ht="13" thickBot="1">
      <c r="BJ60598" s="138"/>
      <c r="BK60598" s="138"/>
      <c r="BL60598" s="138"/>
      <c r="BM60598" s="138"/>
    </row>
    <row r="60599" spans="62:65" ht="13" thickBot="1">
      <c r="BJ60599" s="138"/>
      <c r="BK60599" s="138"/>
      <c r="BL60599" s="138"/>
      <c r="BM60599" s="138"/>
    </row>
    <row r="60600" spans="62:65" ht="13" thickBot="1">
      <c r="BJ60600" s="138"/>
      <c r="BK60600" s="138"/>
      <c r="BL60600" s="138"/>
      <c r="BM60600" s="138"/>
    </row>
    <row r="60601" spans="62:65" ht="13" thickBot="1">
      <c r="BJ60601" s="138"/>
      <c r="BK60601" s="138"/>
      <c r="BL60601" s="138"/>
      <c r="BM60601" s="138"/>
    </row>
    <row r="60602" spans="62:65" ht="13" thickBot="1">
      <c r="BJ60602" s="138"/>
      <c r="BK60602" s="138"/>
      <c r="BL60602" s="138"/>
      <c r="BM60602" s="138"/>
    </row>
    <row r="60603" spans="62:65" ht="13" thickBot="1">
      <c r="BJ60603" s="138"/>
      <c r="BK60603" s="138"/>
      <c r="BL60603" s="138"/>
      <c r="BM60603" s="138"/>
    </row>
    <row r="60604" spans="62:65" ht="13" thickBot="1">
      <c r="BJ60604" s="138"/>
      <c r="BK60604" s="138"/>
      <c r="BL60604" s="138"/>
      <c r="BM60604" s="138"/>
    </row>
    <row r="60605" spans="62:65" ht="13" thickBot="1">
      <c r="BJ60605" s="138"/>
      <c r="BK60605" s="138"/>
      <c r="BL60605" s="138"/>
      <c r="BM60605" s="138"/>
    </row>
    <row r="60606" spans="62:65" ht="13" thickBot="1">
      <c r="BJ60606" s="138"/>
      <c r="BK60606" s="138"/>
      <c r="BL60606" s="138"/>
      <c r="BM60606" s="138"/>
    </row>
    <row r="60607" spans="62:65" ht="13" thickBot="1">
      <c r="BJ60607" s="138"/>
      <c r="BK60607" s="138"/>
      <c r="BL60607" s="138"/>
      <c r="BM60607" s="138"/>
    </row>
    <row r="60608" spans="62:65" ht="13" thickBot="1">
      <c r="BJ60608" s="138"/>
      <c r="BK60608" s="138"/>
      <c r="BL60608" s="138"/>
      <c r="BM60608" s="138"/>
    </row>
    <row r="60609" spans="62:65" ht="13" thickBot="1">
      <c r="BJ60609" s="138"/>
      <c r="BK60609" s="138"/>
      <c r="BL60609" s="138"/>
      <c r="BM60609" s="138"/>
    </row>
    <row r="60610" spans="62:65" ht="13" thickBot="1">
      <c r="BJ60610" s="138"/>
      <c r="BK60610" s="138"/>
      <c r="BL60610" s="138"/>
      <c r="BM60610" s="138"/>
    </row>
    <row r="60611" spans="62:65" ht="13" thickBot="1">
      <c r="BJ60611" s="138"/>
      <c r="BK60611" s="138"/>
      <c r="BL60611" s="138"/>
      <c r="BM60611" s="138"/>
    </row>
    <row r="60612" spans="62:65" ht="13" thickBot="1">
      <c r="BJ60612" s="138"/>
      <c r="BK60612" s="138"/>
      <c r="BL60612" s="138"/>
      <c r="BM60612" s="138"/>
    </row>
    <row r="60613" spans="62:65" ht="13" thickBot="1">
      <c r="BJ60613" s="138"/>
      <c r="BK60613" s="138"/>
      <c r="BL60613" s="138"/>
      <c r="BM60613" s="138"/>
    </row>
    <row r="60614" spans="62:65" ht="13" thickBot="1">
      <c r="BJ60614" s="138"/>
      <c r="BK60614" s="138"/>
      <c r="BL60614" s="138"/>
      <c r="BM60614" s="138"/>
    </row>
    <row r="60615" spans="62:65" ht="13" thickBot="1">
      <c r="BJ60615" s="138"/>
      <c r="BK60615" s="138"/>
      <c r="BL60615" s="138"/>
      <c r="BM60615" s="138"/>
    </row>
    <row r="60616" spans="62:65" ht="13" thickBot="1">
      <c r="BJ60616" s="138"/>
      <c r="BK60616" s="138"/>
      <c r="BL60616" s="138"/>
      <c r="BM60616" s="138"/>
    </row>
    <row r="60617" spans="62:65" ht="13" thickBot="1">
      <c r="BJ60617" s="138"/>
      <c r="BK60617" s="138"/>
      <c r="BL60617" s="138"/>
      <c r="BM60617" s="138"/>
    </row>
    <row r="60618" spans="62:65" ht="13" thickBot="1">
      <c r="BJ60618" s="138"/>
      <c r="BK60618" s="138"/>
      <c r="BL60618" s="138"/>
      <c r="BM60618" s="138"/>
    </row>
    <row r="60619" spans="62:65" ht="13" thickBot="1">
      <c r="BJ60619" s="138"/>
      <c r="BK60619" s="138"/>
      <c r="BL60619" s="138"/>
      <c r="BM60619" s="138"/>
    </row>
    <row r="60620" spans="62:65" ht="13" thickBot="1">
      <c r="BJ60620" s="138"/>
      <c r="BK60620" s="138"/>
      <c r="BL60620" s="138"/>
      <c r="BM60620" s="138"/>
    </row>
    <row r="60621" spans="62:65" ht="13" thickBot="1">
      <c r="BJ60621" s="138"/>
      <c r="BK60621" s="138"/>
      <c r="BL60621" s="138"/>
      <c r="BM60621" s="138"/>
    </row>
    <row r="60622" spans="62:65" ht="13" thickBot="1">
      <c r="BJ60622" s="138"/>
      <c r="BK60622" s="138"/>
      <c r="BL60622" s="138"/>
      <c r="BM60622" s="138"/>
    </row>
    <row r="60623" spans="62:65" ht="13" thickBot="1">
      <c r="BJ60623" s="138"/>
      <c r="BK60623" s="138"/>
      <c r="BL60623" s="138"/>
      <c r="BM60623" s="138"/>
    </row>
    <row r="60624" spans="62:65" ht="13" thickBot="1">
      <c r="BJ60624" s="138"/>
      <c r="BK60624" s="138"/>
      <c r="BL60624" s="138"/>
      <c r="BM60624" s="138"/>
    </row>
    <row r="60625" spans="62:65" ht="13" thickBot="1">
      <c r="BJ60625" s="138"/>
      <c r="BK60625" s="138"/>
      <c r="BL60625" s="138"/>
      <c r="BM60625" s="138"/>
    </row>
    <row r="60626" spans="62:65" ht="13" thickBot="1">
      <c r="BJ60626" s="138"/>
      <c r="BK60626" s="138"/>
      <c r="BL60626" s="138"/>
      <c r="BM60626" s="138"/>
    </row>
    <row r="60627" spans="62:65" ht="13" thickBot="1">
      <c r="BJ60627" s="138"/>
      <c r="BK60627" s="138"/>
      <c r="BL60627" s="138"/>
      <c r="BM60627" s="138"/>
    </row>
    <row r="60628" spans="62:65" ht="13" thickBot="1">
      <c r="BJ60628" s="138"/>
      <c r="BK60628" s="138"/>
      <c r="BL60628" s="138"/>
      <c r="BM60628" s="138"/>
    </row>
    <row r="60629" spans="62:65" ht="13" thickBot="1">
      <c r="BJ60629" s="138"/>
      <c r="BK60629" s="138"/>
      <c r="BL60629" s="138"/>
      <c r="BM60629" s="138"/>
    </row>
    <row r="60630" spans="62:65" ht="13" thickBot="1">
      <c r="BJ60630" s="138"/>
      <c r="BK60630" s="138"/>
      <c r="BL60630" s="138"/>
      <c r="BM60630" s="138"/>
    </row>
    <row r="60631" spans="62:65" ht="13" thickBot="1">
      <c r="BJ60631" s="138"/>
      <c r="BK60631" s="138"/>
      <c r="BL60631" s="138"/>
      <c r="BM60631" s="138"/>
    </row>
    <row r="60632" spans="62:65" ht="13" thickBot="1">
      <c r="BJ60632" s="138"/>
      <c r="BK60632" s="138"/>
      <c r="BL60632" s="138"/>
      <c r="BM60632" s="138"/>
    </row>
    <row r="60633" spans="62:65" ht="13" thickBot="1">
      <c r="BJ60633" s="138"/>
      <c r="BK60633" s="138"/>
      <c r="BL60633" s="138"/>
      <c r="BM60633" s="138"/>
    </row>
    <row r="60634" spans="62:65" ht="13" thickBot="1">
      <c r="BJ60634" s="138"/>
      <c r="BK60634" s="138"/>
      <c r="BL60634" s="138"/>
      <c r="BM60634" s="138"/>
    </row>
    <row r="60635" spans="62:65" ht="13" thickBot="1">
      <c r="BJ60635" s="138"/>
      <c r="BK60635" s="138"/>
      <c r="BL60635" s="138"/>
      <c r="BM60635" s="138"/>
    </row>
    <row r="60636" spans="62:65" ht="13" thickBot="1">
      <c r="BJ60636" s="138"/>
      <c r="BK60636" s="138"/>
      <c r="BL60636" s="138"/>
      <c r="BM60636" s="138"/>
    </row>
    <row r="60637" spans="62:65" ht="13" thickBot="1">
      <c r="BJ60637" s="138"/>
      <c r="BK60637" s="138"/>
      <c r="BL60637" s="138"/>
      <c r="BM60637" s="138"/>
    </row>
    <row r="60638" spans="62:65" ht="13" thickBot="1">
      <c r="BJ60638" s="138"/>
      <c r="BK60638" s="138"/>
      <c r="BL60638" s="138"/>
      <c r="BM60638" s="138"/>
    </row>
    <row r="60639" spans="62:65" ht="13" thickBot="1">
      <c r="BJ60639" s="138"/>
      <c r="BK60639" s="138"/>
      <c r="BL60639" s="138"/>
      <c r="BM60639" s="138"/>
    </row>
    <row r="60640" spans="62:65" ht="13" thickBot="1">
      <c r="BJ60640" s="138"/>
      <c r="BK60640" s="138"/>
      <c r="BL60640" s="138"/>
      <c r="BM60640" s="138"/>
    </row>
    <row r="60641" spans="62:65" ht="13" thickBot="1">
      <c r="BJ60641" s="138"/>
      <c r="BK60641" s="138"/>
      <c r="BL60641" s="138"/>
      <c r="BM60641" s="138"/>
    </row>
    <row r="60642" spans="62:65" ht="13" thickBot="1">
      <c r="BJ60642" s="138"/>
      <c r="BK60642" s="138"/>
      <c r="BL60642" s="138"/>
      <c r="BM60642" s="138"/>
    </row>
    <row r="60643" spans="62:65" ht="13" thickBot="1">
      <c r="BJ60643" s="138"/>
      <c r="BK60643" s="138"/>
      <c r="BL60643" s="138"/>
      <c r="BM60643" s="138"/>
    </row>
    <row r="60644" spans="62:65" ht="13" thickBot="1">
      <c r="BJ60644" s="138"/>
      <c r="BK60644" s="138"/>
      <c r="BL60644" s="138"/>
      <c r="BM60644" s="138"/>
    </row>
    <row r="60645" spans="62:65" ht="13" thickBot="1">
      <c r="BJ60645" s="138"/>
      <c r="BK60645" s="138"/>
      <c r="BL60645" s="138"/>
      <c r="BM60645" s="138"/>
    </row>
    <row r="60646" spans="62:65" ht="13" thickBot="1">
      <c r="BJ60646" s="138"/>
      <c r="BK60646" s="138"/>
      <c r="BL60646" s="138"/>
      <c r="BM60646" s="138"/>
    </row>
    <row r="60647" spans="62:65" ht="13" thickBot="1">
      <c r="BJ60647" s="138"/>
      <c r="BK60647" s="138"/>
      <c r="BL60647" s="138"/>
      <c r="BM60647" s="138"/>
    </row>
    <row r="60648" spans="62:65" ht="13" thickBot="1">
      <c r="BJ60648" s="138"/>
      <c r="BK60648" s="138"/>
      <c r="BL60648" s="138"/>
      <c r="BM60648" s="138"/>
    </row>
    <row r="60649" spans="62:65" ht="13" thickBot="1">
      <c r="BJ60649" s="138"/>
      <c r="BK60649" s="138"/>
      <c r="BL60649" s="138"/>
      <c r="BM60649" s="138"/>
    </row>
    <row r="60650" spans="62:65" ht="13" thickBot="1">
      <c r="BJ60650" s="138"/>
      <c r="BK60650" s="138"/>
      <c r="BL60650" s="138"/>
      <c r="BM60650" s="138"/>
    </row>
    <row r="60651" spans="62:65" ht="13" thickBot="1">
      <c r="BJ60651" s="138"/>
      <c r="BK60651" s="138"/>
      <c r="BL60651" s="138"/>
      <c r="BM60651" s="138"/>
    </row>
    <row r="60652" spans="62:65" ht="13" thickBot="1">
      <c r="BJ60652" s="138"/>
      <c r="BK60652" s="138"/>
      <c r="BL60652" s="138"/>
      <c r="BM60652" s="138"/>
    </row>
    <row r="60653" spans="62:65" ht="13" thickBot="1">
      <c r="BJ60653" s="138"/>
      <c r="BK60653" s="138"/>
      <c r="BL60653" s="138"/>
      <c r="BM60653" s="138"/>
    </row>
    <row r="60654" spans="62:65" ht="13" thickBot="1">
      <c r="BJ60654" s="138"/>
      <c r="BK60654" s="138"/>
      <c r="BL60654" s="138"/>
      <c r="BM60654" s="138"/>
    </row>
    <row r="60655" spans="62:65" ht="13" thickBot="1">
      <c r="BJ60655" s="138"/>
      <c r="BK60655" s="138"/>
      <c r="BL60655" s="138"/>
      <c r="BM60655" s="138"/>
    </row>
    <row r="60656" spans="62:65" ht="13" thickBot="1">
      <c r="BJ60656" s="138"/>
      <c r="BK60656" s="138"/>
      <c r="BL60656" s="138"/>
      <c r="BM60656" s="138"/>
    </row>
    <row r="60657" spans="62:65" ht="13" thickBot="1">
      <c r="BJ60657" s="138"/>
      <c r="BK60657" s="138"/>
      <c r="BL60657" s="138"/>
      <c r="BM60657" s="138"/>
    </row>
    <row r="60658" spans="62:65" ht="13" thickBot="1">
      <c r="BJ60658" s="138"/>
      <c r="BK60658" s="138"/>
      <c r="BL60658" s="138"/>
      <c r="BM60658" s="138"/>
    </row>
    <row r="60659" spans="62:65" ht="13" thickBot="1">
      <c r="BJ60659" s="138"/>
      <c r="BK60659" s="138"/>
      <c r="BL60659" s="138"/>
      <c r="BM60659" s="138"/>
    </row>
    <row r="60660" spans="62:65" ht="13" thickBot="1">
      <c r="BJ60660" s="138"/>
      <c r="BK60660" s="138"/>
      <c r="BL60660" s="138"/>
      <c r="BM60660" s="138"/>
    </row>
    <row r="60661" spans="62:65" ht="13" thickBot="1">
      <c r="BJ60661" s="138"/>
      <c r="BK60661" s="138"/>
      <c r="BL60661" s="138"/>
      <c r="BM60661" s="138"/>
    </row>
    <row r="60662" spans="62:65" ht="13" thickBot="1">
      <c r="BJ60662" s="138"/>
      <c r="BK60662" s="138"/>
      <c r="BL60662" s="138"/>
      <c r="BM60662" s="138"/>
    </row>
    <row r="60663" spans="62:65" ht="13" thickBot="1">
      <c r="BJ60663" s="138"/>
      <c r="BK60663" s="138"/>
      <c r="BL60663" s="138"/>
      <c r="BM60663" s="138"/>
    </row>
    <row r="60664" spans="62:65" ht="13" thickBot="1">
      <c r="BJ60664" s="138"/>
      <c r="BK60664" s="138"/>
      <c r="BL60664" s="138"/>
      <c r="BM60664" s="138"/>
    </row>
    <row r="60665" spans="62:65" ht="13" thickBot="1">
      <c r="BJ60665" s="138"/>
      <c r="BK60665" s="138"/>
      <c r="BL60665" s="138"/>
      <c r="BM60665" s="138"/>
    </row>
    <row r="60666" spans="62:65" ht="13" thickBot="1">
      <c r="BJ60666" s="138"/>
      <c r="BK60666" s="138"/>
      <c r="BL60666" s="138"/>
      <c r="BM60666" s="138"/>
    </row>
    <row r="60667" spans="62:65" ht="13" thickBot="1">
      <c r="BJ60667" s="138"/>
      <c r="BK60667" s="138"/>
      <c r="BL60667" s="138"/>
      <c r="BM60667" s="138"/>
    </row>
    <row r="60668" spans="62:65" ht="13" thickBot="1">
      <c r="BJ60668" s="138"/>
      <c r="BK60668" s="138"/>
      <c r="BL60668" s="138"/>
      <c r="BM60668" s="138"/>
    </row>
    <row r="60669" spans="62:65" ht="13" thickBot="1">
      <c r="BJ60669" s="138"/>
      <c r="BK60669" s="138"/>
      <c r="BL60669" s="138"/>
      <c r="BM60669" s="138"/>
    </row>
    <row r="60670" spans="62:65" ht="13" thickBot="1">
      <c r="BJ60670" s="138"/>
      <c r="BK60670" s="138"/>
      <c r="BL60670" s="138"/>
      <c r="BM60670" s="138"/>
    </row>
    <row r="60671" spans="62:65" ht="13" thickBot="1">
      <c r="BJ60671" s="138"/>
      <c r="BK60671" s="138"/>
      <c r="BL60671" s="138"/>
      <c r="BM60671" s="138"/>
    </row>
    <row r="60672" spans="62:65" ht="13" thickBot="1">
      <c r="BJ60672" s="138"/>
      <c r="BK60672" s="138"/>
      <c r="BL60672" s="138"/>
      <c r="BM60672" s="138"/>
    </row>
    <row r="60673" spans="62:65" ht="13" thickBot="1">
      <c r="BJ60673" s="138"/>
      <c r="BK60673" s="138"/>
      <c r="BL60673" s="138"/>
      <c r="BM60673" s="138"/>
    </row>
    <row r="60674" spans="62:65" ht="13" thickBot="1">
      <c r="BJ60674" s="138"/>
      <c r="BK60674" s="138"/>
      <c r="BL60674" s="138"/>
      <c r="BM60674" s="138"/>
    </row>
    <row r="60675" spans="62:65" ht="13" thickBot="1">
      <c r="BJ60675" s="138"/>
      <c r="BK60675" s="138"/>
      <c r="BL60675" s="138"/>
      <c r="BM60675" s="138"/>
    </row>
    <row r="60676" spans="62:65" ht="13" thickBot="1">
      <c r="BJ60676" s="138"/>
      <c r="BK60676" s="138"/>
      <c r="BL60676" s="138"/>
      <c r="BM60676" s="138"/>
    </row>
    <row r="60677" spans="62:65" ht="13" thickBot="1">
      <c r="BJ60677" s="138"/>
      <c r="BK60677" s="138"/>
      <c r="BL60677" s="138"/>
      <c r="BM60677" s="138"/>
    </row>
    <row r="60678" spans="62:65" ht="13" thickBot="1">
      <c r="BJ60678" s="138"/>
      <c r="BK60678" s="138"/>
      <c r="BL60678" s="138"/>
      <c r="BM60678" s="138"/>
    </row>
    <row r="60679" spans="62:65" ht="13" thickBot="1">
      <c r="BJ60679" s="138"/>
      <c r="BK60679" s="138"/>
      <c r="BL60679" s="138"/>
      <c r="BM60679" s="138"/>
    </row>
    <row r="60680" spans="62:65" ht="13" thickBot="1">
      <c r="BJ60680" s="138"/>
      <c r="BK60680" s="138"/>
      <c r="BL60680" s="138"/>
      <c r="BM60680" s="138"/>
    </row>
    <row r="60681" spans="62:65" ht="13" thickBot="1">
      <c r="BJ60681" s="138"/>
      <c r="BK60681" s="138"/>
      <c r="BL60681" s="138"/>
      <c r="BM60681" s="138"/>
    </row>
    <row r="60682" spans="62:65" ht="13" thickBot="1">
      <c r="BJ60682" s="138"/>
      <c r="BK60682" s="138"/>
      <c r="BL60682" s="138"/>
      <c r="BM60682" s="138"/>
    </row>
    <row r="60683" spans="62:65" ht="13" thickBot="1">
      <c r="BJ60683" s="138"/>
      <c r="BK60683" s="138"/>
      <c r="BL60683" s="138"/>
      <c r="BM60683" s="138"/>
    </row>
    <row r="60684" spans="62:65" ht="13" thickBot="1">
      <c r="BJ60684" s="138"/>
      <c r="BK60684" s="138"/>
      <c r="BL60684" s="138"/>
      <c r="BM60684" s="138"/>
    </row>
    <row r="60685" spans="62:65" ht="13" thickBot="1">
      <c r="BJ60685" s="138"/>
      <c r="BK60685" s="138"/>
      <c r="BL60685" s="138"/>
      <c r="BM60685" s="138"/>
    </row>
    <row r="60686" spans="62:65" ht="13" thickBot="1">
      <c r="BJ60686" s="138"/>
      <c r="BK60686" s="138"/>
      <c r="BL60686" s="138"/>
      <c r="BM60686" s="138"/>
    </row>
    <row r="60687" spans="62:65" ht="13" thickBot="1">
      <c r="BJ60687" s="138"/>
      <c r="BK60687" s="138"/>
      <c r="BL60687" s="138"/>
      <c r="BM60687" s="138"/>
    </row>
    <row r="60688" spans="62:65" ht="13" thickBot="1">
      <c r="BJ60688" s="138"/>
      <c r="BK60688" s="138"/>
      <c r="BL60688" s="138"/>
      <c r="BM60688" s="138"/>
    </row>
    <row r="60689" spans="62:65" ht="13" thickBot="1">
      <c r="BJ60689" s="138"/>
      <c r="BK60689" s="138"/>
      <c r="BL60689" s="138"/>
      <c r="BM60689" s="138"/>
    </row>
    <row r="60690" spans="62:65" ht="13" thickBot="1">
      <c r="BJ60690" s="138"/>
      <c r="BK60690" s="138"/>
      <c r="BL60690" s="138"/>
      <c r="BM60690" s="138"/>
    </row>
    <row r="60691" spans="62:65" ht="13" thickBot="1">
      <c r="BJ60691" s="138"/>
      <c r="BK60691" s="138"/>
      <c r="BL60691" s="138"/>
      <c r="BM60691" s="138"/>
    </row>
    <row r="60692" spans="62:65" ht="13" thickBot="1">
      <c r="BJ60692" s="138"/>
      <c r="BK60692" s="138"/>
      <c r="BL60692" s="138"/>
      <c r="BM60692" s="138"/>
    </row>
    <row r="60693" spans="62:65" ht="13" thickBot="1">
      <c r="BJ60693" s="138"/>
      <c r="BK60693" s="138"/>
      <c r="BL60693" s="138"/>
      <c r="BM60693" s="138"/>
    </row>
    <row r="60694" spans="62:65" ht="13" thickBot="1">
      <c r="BJ60694" s="138"/>
      <c r="BK60694" s="138"/>
      <c r="BL60694" s="138"/>
      <c r="BM60694" s="138"/>
    </row>
    <row r="60695" spans="62:65" ht="13" thickBot="1">
      <c r="BJ60695" s="138"/>
      <c r="BK60695" s="138"/>
      <c r="BL60695" s="138"/>
      <c r="BM60695" s="138"/>
    </row>
    <row r="60696" spans="62:65" ht="13" thickBot="1">
      <c r="BJ60696" s="138"/>
      <c r="BK60696" s="138"/>
      <c r="BL60696" s="138"/>
      <c r="BM60696" s="138"/>
    </row>
    <row r="60697" spans="62:65" ht="13" thickBot="1">
      <c r="BJ60697" s="138"/>
      <c r="BK60697" s="138"/>
      <c r="BL60697" s="138"/>
      <c r="BM60697" s="138"/>
    </row>
    <row r="60698" spans="62:65" ht="13" thickBot="1">
      <c r="BJ60698" s="138"/>
      <c r="BK60698" s="138"/>
      <c r="BL60698" s="138"/>
      <c r="BM60698" s="138"/>
    </row>
    <row r="60699" spans="62:65" ht="13" thickBot="1">
      <c r="BJ60699" s="138"/>
      <c r="BK60699" s="138"/>
      <c r="BL60699" s="138"/>
      <c r="BM60699" s="138"/>
    </row>
    <row r="60700" spans="62:65" ht="13" thickBot="1">
      <c r="BJ60700" s="138"/>
      <c r="BK60700" s="138"/>
      <c r="BL60700" s="138"/>
      <c r="BM60700" s="138"/>
    </row>
    <row r="60701" spans="62:65" ht="13" thickBot="1">
      <c r="BJ60701" s="138"/>
      <c r="BK60701" s="138"/>
      <c r="BL60701" s="138"/>
      <c r="BM60701" s="138"/>
    </row>
    <row r="60702" spans="62:65" ht="13" thickBot="1">
      <c r="BJ60702" s="138"/>
      <c r="BK60702" s="138"/>
      <c r="BL60702" s="138"/>
      <c r="BM60702" s="138"/>
    </row>
    <row r="60703" spans="62:65" ht="13" thickBot="1">
      <c r="BJ60703" s="138"/>
      <c r="BK60703" s="138"/>
      <c r="BL60703" s="138"/>
      <c r="BM60703" s="138"/>
    </row>
    <row r="60704" spans="62:65" ht="13" thickBot="1">
      <c r="BJ60704" s="138"/>
      <c r="BK60704" s="138"/>
      <c r="BL60704" s="138"/>
      <c r="BM60704" s="138"/>
    </row>
    <row r="60705" spans="62:65" ht="13" thickBot="1">
      <c r="BJ60705" s="138"/>
      <c r="BK60705" s="138"/>
      <c r="BL60705" s="138"/>
      <c r="BM60705" s="138"/>
    </row>
    <row r="60706" spans="62:65" ht="13" thickBot="1">
      <c r="BJ60706" s="138"/>
      <c r="BK60706" s="138"/>
      <c r="BL60706" s="138"/>
      <c r="BM60706" s="138"/>
    </row>
    <row r="60707" spans="62:65" ht="13" thickBot="1">
      <c r="BJ60707" s="138"/>
      <c r="BK60707" s="138"/>
      <c r="BL60707" s="138"/>
      <c r="BM60707" s="138"/>
    </row>
    <row r="60708" spans="62:65" ht="13" thickBot="1">
      <c r="BJ60708" s="138"/>
      <c r="BK60708" s="138"/>
      <c r="BL60708" s="138"/>
      <c r="BM60708" s="138"/>
    </row>
    <row r="60709" spans="62:65" ht="13" thickBot="1">
      <c r="BJ60709" s="138"/>
      <c r="BK60709" s="138"/>
      <c r="BL60709" s="138"/>
      <c r="BM60709" s="138"/>
    </row>
    <row r="60710" spans="62:65" ht="13" thickBot="1">
      <c r="BJ60710" s="138"/>
      <c r="BK60710" s="138"/>
      <c r="BL60710" s="138"/>
      <c r="BM60710" s="138"/>
    </row>
    <row r="60711" spans="62:65" ht="13" thickBot="1">
      <c r="BJ60711" s="138"/>
      <c r="BK60711" s="138"/>
      <c r="BL60711" s="138"/>
      <c r="BM60711" s="138"/>
    </row>
    <row r="60712" spans="62:65" ht="13" thickBot="1">
      <c r="BJ60712" s="138"/>
      <c r="BK60712" s="138"/>
      <c r="BL60712" s="138"/>
      <c r="BM60712" s="138"/>
    </row>
    <row r="60713" spans="62:65" ht="13" thickBot="1">
      <c r="BJ60713" s="138"/>
      <c r="BK60713" s="138"/>
      <c r="BL60713" s="138"/>
      <c r="BM60713" s="138"/>
    </row>
    <row r="60714" spans="62:65" ht="13" thickBot="1">
      <c r="BJ60714" s="138"/>
      <c r="BK60714" s="138"/>
      <c r="BL60714" s="138"/>
      <c r="BM60714" s="138"/>
    </row>
    <row r="60715" spans="62:65" ht="13" thickBot="1">
      <c r="BJ60715" s="138"/>
      <c r="BK60715" s="138"/>
      <c r="BL60715" s="138"/>
      <c r="BM60715" s="138"/>
    </row>
    <row r="60716" spans="62:65" ht="13" thickBot="1">
      <c r="BJ60716" s="138"/>
      <c r="BK60716" s="138"/>
      <c r="BL60716" s="138"/>
      <c r="BM60716" s="138"/>
    </row>
    <row r="60717" spans="62:65" ht="13" thickBot="1">
      <c r="BJ60717" s="138"/>
      <c r="BK60717" s="138"/>
      <c r="BL60717" s="138"/>
      <c r="BM60717" s="138"/>
    </row>
    <row r="60718" spans="62:65" ht="13" thickBot="1">
      <c r="BJ60718" s="138"/>
      <c r="BK60718" s="138"/>
      <c r="BL60718" s="138"/>
      <c r="BM60718" s="138"/>
    </row>
    <row r="60719" spans="62:65" ht="13" thickBot="1">
      <c r="BJ60719" s="138"/>
      <c r="BK60719" s="138"/>
      <c r="BL60719" s="138"/>
      <c r="BM60719" s="138"/>
    </row>
    <row r="60720" spans="62:65" ht="13" thickBot="1">
      <c r="BJ60720" s="138"/>
      <c r="BK60720" s="138"/>
      <c r="BL60720" s="138"/>
      <c r="BM60720" s="138"/>
    </row>
    <row r="60721" spans="62:65" ht="13" thickBot="1">
      <c r="BJ60721" s="138"/>
      <c r="BK60721" s="138"/>
      <c r="BL60721" s="138"/>
      <c r="BM60721" s="138"/>
    </row>
    <row r="60722" spans="62:65" ht="13" thickBot="1">
      <c r="BJ60722" s="138"/>
      <c r="BK60722" s="138"/>
      <c r="BL60722" s="138"/>
      <c r="BM60722" s="138"/>
    </row>
    <row r="60723" spans="62:65" ht="13" thickBot="1">
      <c r="BJ60723" s="138"/>
      <c r="BK60723" s="138"/>
      <c r="BL60723" s="138"/>
      <c r="BM60723" s="138"/>
    </row>
    <row r="60724" spans="62:65" ht="13" thickBot="1">
      <c r="BJ60724" s="138"/>
      <c r="BK60724" s="138"/>
      <c r="BL60724" s="138"/>
      <c r="BM60724" s="138"/>
    </row>
    <row r="60725" spans="62:65" ht="13" thickBot="1">
      <c r="BJ60725" s="138"/>
      <c r="BK60725" s="138"/>
      <c r="BL60725" s="138"/>
      <c r="BM60725" s="138"/>
    </row>
    <row r="60726" spans="62:65" ht="13" thickBot="1">
      <c r="BJ60726" s="138"/>
      <c r="BK60726" s="138"/>
      <c r="BL60726" s="138"/>
      <c r="BM60726" s="138"/>
    </row>
    <row r="60727" spans="62:65" ht="13" thickBot="1">
      <c r="BJ60727" s="138"/>
      <c r="BK60727" s="138"/>
      <c r="BL60727" s="138"/>
      <c r="BM60727" s="138"/>
    </row>
    <row r="60728" spans="62:65" ht="13" thickBot="1">
      <c r="BJ60728" s="138"/>
      <c r="BK60728" s="138"/>
      <c r="BL60728" s="138"/>
      <c r="BM60728" s="138"/>
    </row>
    <row r="60729" spans="62:65" ht="13" thickBot="1">
      <c r="BJ60729" s="138"/>
      <c r="BK60729" s="138"/>
      <c r="BL60729" s="138"/>
      <c r="BM60729" s="138"/>
    </row>
    <row r="60730" spans="62:65" ht="13" thickBot="1">
      <c r="BJ60730" s="138"/>
      <c r="BK60730" s="138"/>
      <c r="BL60730" s="138"/>
      <c r="BM60730" s="138"/>
    </row>
    <row r="60731" spans="62:65" ht="13" thickBot="1">
      <c r="BJ60731" s="138"/>
      <c r="BK60731" s="138"/>
      <c r="BL60731" s="138"/>
      <c r="BM60731" s="138"/>
    </row>
    <row r="60732" spans="62:65" ht="13" thickBot="1">
      <c r="BJ60732" s="138"/>
      <c r="BK60732" s="138"/>
      <c r="BL60732" s="138"/>
      <c r="BM60732" s="138"/>
    </row>
    <row r="60733" spans="62:65" ht="13" thickBot="1">
      <c r="BJ60733" s="138"/>
      <c r="BK60733" s="138"/>
      <c r="BL60733" s="138"/>
      <c r="BM60733" s="138"/>
    </row>
    <row r="60734" spans="62:65" ht="13" thickBot="1">
      <c r="BJ60734" s="138"/>
      <c r="BK60734" s="138"/>
      <c r="BL60734" s="138"/>
      <c r="BM60734" s="138"/>
    </row>
    <row r="60735" spans="62:65" ht="13" thickBot="1">
      <c r="BJ60735" s="138"/>
      <c r="BK60735" s="138"/>
      <c r="BL60735" s="138"/>
      <c r="BM60735" s="138"/>
    </row>
    <row r="60736" spans="62:65" ht="13" thickBot="1">
      <c r="BJ60736" s="138"/>
      <c r="BK60736" s="138"/>
      <c r="BL60736" s="138"/>
      <c r="BM60736" s="138"/>
    </row>
    <row r="60737" spans="62:65" ht="13" thickBot="1">
      <c r="BJ60737" s="138"/>
      <c r="BK60737" s="138"/>
      <c r="BL60737" s="138"/>
      <c r="BM60737" s="138"/>
    </row>
    <row r="60738" spans="62:65" ht="13" thickBot="1">
      <c r="BJ60738" s="138"/>
      <c r="BK60738" s="138"/>
      <c r="BL60738" s="138"/>
      <c r="BM60738" s="138"/>
    </row>
    <row r="60739" spans="62:65" ht="13" thickBot="1">
      <c r="BJ60739" s="138"/>
      <c r="BK60739" s="138"/>
      <c r="BL60739" s="138"/>
      <c r="BM60739" s="138"/>
    </row>
    <row r="60740" spans="62:65" ht="13" thickBot="1">
      <c r="BJ60740" s="138"/>
      <c r="BK60740" s="138"/>
      <c r="BL60740" s="138"/>
      <c r="BM60740" s="138"/>
    </row>
    <row r="60741" spans="62:65" ht="13" thickBot="1">
      <c r="BJ60741" s="138"/>
      <c r="BK60741" s="138"/>
      <c r="BL60741" s="138"/>
      <c r="BM60741" s="138"/>
    </row>
    <row r="60742" spans="62:65" ht="13" thickBot="1">
      <c r="BJ60742" s="138"/>
      <c r="BK60742" s="138"/>
      <c r="BL60742" s="138"/>
      <c r="BM60742" s="138"/>
    </row>
    <row r="60743" spans="62:65" ht="13" thickBot="1">
      <c r="BJ60743" s="138"/>
      <c r="BK60743" s="138"/>
      <c r="BL60743" s="138"/>
      <c r="BM60743" s="138"/>
    </row>
    <row r="60744" spans="62:65" ht="13" thickBot="1">
      <c r="BJ60744" s="138"/>
      <c r="BK60744" s="138"/>
      <c r="BL60744" s="138"/>
      <c r="BM60744" s="138"/>
    </row>
    <row r="60745" spans="62:65" ht="13" thickBot="1">
      <c r="BJ60745" s="138"/>
      <c r="BK60745" s="138"/>
      <c r="BL60745" s="138"/>
      <c r="BM60745" s="138"/>
    </row>
    <row r="60746" spans="62:65" ht="13" thickBot="1">
      <c r="BJ60746" s="138"/>
      <c r="BK60746" s="138"/>
      <c r="BL60746" s="138"/>
      <c r="BM60746" s="138"/>
    </row>
    <row r="60747" spans="62:65" ht="13" thickBot="1">
      <c r="BJ60747" s="138"/>
      <c r="BK60747" s="138"/>
      <c r="BL60747" s="138"/>
      <c r="BM60747" s="138"/>
    </row>
    <row r="60748" spans="62:65" ht="13" thickBot="1">
      <c r="BJ60748" s="138"/>
      <c r="BK60748" s="138"/>
      <c r="BL60748" s="138"/>
      <c r="BM60748" s="138"/>
    </row>
    <row r="60749" spans="62:65" ht="13" thickBot="1">
      <c r="BJ60749" s="138"/>
      <c r="BK60749" s="138"/>
      <c r="BL60749" s="138"/>
      <c r="BM60749" s="138"/>
    </row>
    <row r="60750" spans="62:65" ht="13" thickBot="1">
      <c r="BJ60750" s="138"/>
      <c r="BK60750" s="138"/>
      <c r="BL60750" s="138"/>
      <c r="BM60750" s="138"/>
    </row>
    <row r="60751" spans="62:65" ht="13" thickBot="1">
      <c r="BJ60751" s="138"/>
      <c r="BK60751" s="138"/>
      <c r="BL60751" s="138"/>
      <c r="BM60751" s="138"/>
    </row>
    <row r="60752" spans="62:65" ht="13" thickBot="1">
      <c r="BJ60752" s="138"/>
      <c r="BK60752" s="138"/>
      <c r="BL60752" s="138"/>
      <c r="BM60752" s="138"/>
    </row>
    <row r="60753" spans="62:65" ht="13" thickBot="1">
      <c r="BJ60753" s="138"/>
      <c r="BK60753" s="138"/>
      <c r="BL60753" s="138"/>
      <c r="BM60753" s="138"/>
    </row>
    <row r="60754" spans="62:65" ht="13" thickBot="1">
      <c r="BJ60754" s="138"/>
      <c r="BK60754" s="138"/>
      <c r="BL60754" s="138"/>
      <c r="BM60754" s="138"/>
    </row>
    <row r="60755" spans="62:65" ht="13" thickBot="1">
      <c r="BJ60755" s="138"/>
      <c r="BK60755" s="138"/>
      <c r="BL60755" s="138"/>
      <c r="BM60755" s="138"/>
    </row>
    <row r="60756" spans="62:65" ht="13" thickBot="1">
      <c r="BJ60756" s="138"/>
      <c r="BK60756" s="138"/>
      <c r="BL60756" s="138"/>
      <c r="BM60756" s="138"/>
    </row>
    <row r="60757" spans="62:65" ht="13" thickBot="1">
      <c r="BJ60757" s="138"/>
      <c r="BK60757" s="138"/>
      <c r="BL60757" s="138"/>
      <c r="BM60757" s="138"/>
    </row>
    <row r="60758" spans="62:65" ht="13" thickBot="1">
      <c r="BJ60758" s="138"/>
      <c r="BK60758" s="138"/>
      <c r="BL60758" s="138"/>
      <c r="BM60758" s="138"/>
    </row>
    <row r="60759" spans="62:65" ht="13" thickBot="1">
      <c r="BJ60759" s="138"/>
      <c r="BK60759" s="138"/>
      <c r="BL60759" s="138"/>
      <c r="BM60759" s="138"/>
    </row>
    <row r="60760" spans="62:65" ht="13" thickBot="1">
      <c r="BJ60760" s="138"/>
      <c r="BK60760" s="138"/>
      <c r="BL60760" s="138"/>
      <c r="BM60760" s="138"/>
    </row>
    <row r="60761" spans="62:65" ht="13" thickBot="1">
      <c r="BJ60761" s="138"/>
      <c r="BK60761" s="138"/>
      <c r="BL60761" s="138"/>
      <c r="BM60761" s="138"/>
    </row>
    <row r="60762" spans="62:65" ht="13" thickBot="1">
      <c r="BJ60762" s="138"/>
      <c r="BK60762" s="138"/>
      <c r="BL60762" s="138"/>
      <c r="BM60762" s="138"/>
    </row>
    <row r="60763" spans="62:65" ht="13" thickBot="1">
      <c r="BJ60763" s="138"/>
      <c r="BK60763" s="138"/>
      <c r="BL60763" s="138"/>
      <c r="BM60763" s="138"/>
    </row>
    <row r="60764" spans="62:65" ht="13" thickBot="1">
      <c r="BJ60764" s="138"/>
      <c r="BK60764" s="138"/>
      <c r="BL60764" s="138"/>
      <c r="BM60764" s="138"/>
    </row>
    <row r="60765" spans="62:65" ht="13" thickBot="1">
      <c r="BJ60765" s="138"/>
      <c r="BK60765" s="138"/>
      <c r="BL60765" s="138"/>
      <c r="BM60765" s="138"/>
    </row>
    <row r="60766" spans="62:65" ht="13" thickBot="1">
      <c r="BJ60766" s="138"/>
      <c r="BK60766" s="138"/>
      <c r="BL60766" s="138"/>
      <c r="BM60766" s="138"/>
    </row>
    <row r="60767" spans="62:65" ht="13" thickBot="1">
      <c r="BJ60767" s="138"/>
      <c r="BK60767" s="138"/>
      <c r="BL60767" s="138"/>
      <c r="BM60767" s="138"/>
    </row>
    <row r="60768" spans="62:65" ht="13" thickBot="1">
      <c r="BJ60768" s="138"/>
      <c r="BK60768" s="138"/>
      <c r="BL60768" s="138"/>
      <c r="BM60768" s="138"/>
    </row>
    <row r="60769" spans="62:65" ht="13" thickBot="1">
      <c r="BJ60769" s="138"/>
      <c r="BK60769" s="138"/>
      <c r="BL60769" s="138"/>
      <c r="BM60769" s="138"/>
    </row>
    <row r="60770" spans="62:65" ht="13" thickBot="1">
      <c r="BJ60770" s="138"/>
      <c r="BK60770" s="138"/>
      <c r="BL60770" s="138"/>
      <c r="BM60770" s="138"/>
    </row>
    <row r="60771" spans="62:65" ht="13" thickBot="1">
      <c r="BJ60771" s="138"/>
      <c r="BK60771" s="138"/>
      <c r="BL60771" s="138"/>
      <c r="BM60771" s="138"/>
    </row>
    <row r="60772" spans="62:65" ht="13" thickBot="1">
      <c r="BJ60772" s="138"/>
      <c r="BK60772" s="138"/>
      <c r="BL60772" s="138"/>
      <c r="BM60772" s="138"/>
    </row>
    <row r="60773" spans="62:65" ht="13" thickBot="1">
      <c r="BJ60773" s="138"/>
      <c r="BK60773" s="138"/>
      <c r="BL60773" s="138"/>
      <c r="BM60773" s="138"/>
    </row>
    <row r="60774" spans="62:65" ht="13" thickBot="1">
      <c r="BJ60774" s="138"/>
      <c r="BK60774" s="138"/>
      <c r="BL60774" s="138"/>
      <c r="BM60774" s="138"/>
    </row>
    <row r="60775" spans="62:65" ht="13" thickBot="1">
      <c r="BJ60775" s="138"/>
      <c r="BK60775" s="138"/>
      <c r="BL60775" s="138"/>
      <c r="BM60775" s="138"/>
    </row>
    <row r="60776" spans="62:65" ht="13" thickBot="1">
      <c r="BJ60776" s="138"/>
      <c r="BK60776" s="138"/>
      <c r="BL60776" s="138"/>
      <c r="BM60776" s="138"/>
    </row>
    <row r="60777" spans="62:65" ht="13" thickBot="1">
      <c r="BJ60777" s="138"/>
      <c r="BK60777" s="138"/>
      <c r="BL60777" s="138"/>
      <c r="BM60777" s="138"/>
    </row>
    <row r="60778" spans="62:65" ht="13" thickBot="1">
      <c r="BJ60778" s="138"/>
      <c r="BK60778" s="138"/>
      <c r="BL60778" s="138"/>
      <c r="BM60778" s="138"/>
    </row>
    <row r="60779" spans="62:65" ht="13" thickBot="1">
      <c r="BJ60779" s="138"/>
      <c r="BK60779" s="138"/>
      <c r="BL60779" s="138"/>
      <c r="BM60779" s="138"/>
    </row>
    <row r="60780" spans="62:65" ht="13" thickBot="1">
      <c r="BJ60780" s="138"/>
      <c r="BK60780" s="138"/>
      <c r="BL60780" s="138"/>
      <c r="BM60780" s="138"/>
    </row>
    <row r="60781" spans="62:65" ht="13" thickBot="1">
      <c r="BJ60781" s="138"/>
      <c r="BK60781" s="138"/>
      <c r="BL60781" s="138"/>
      <c r="BM60781" s="138"/>
    </row>
    <row r="60782" spans="62:65" ht="13" thickBot="1">
      <c r="BJ60782" s="138"/>
      <c r="BK60782" s="138"/>
      <c r="BL60782" s="138"/>
      <c r="BM60782" s="138"/>
    </row>
    <row r="60783" spans="62:65" ht="13" thickBot="1">
      <c r="BJ60783" s="138"/>
      <c r="BK60783" s="138"/>
      <c r="BL60783" s="138"/>
      <c r="BM60783" s="138"/>
    </row>
    <row r="60784" spans="62:65" ht="13" thickBot="1">
      <c r="BJ60784" s="138"/>
      <c r="BK60784" s="138"/>
      <c r="BL60784" s="138"/>
      <c r="BM60784" s="138"/>
    </row>
    <row r="60785" spans="62:65" ht="13" thickBot="1">
      <c r="BJ60785" s="138"/>
      <c r="BK60785" s="138"/>
      <c r="BL60785" s="138"/>
      <c r="BM60785" s="138"/>
    </row>
    <row r="60786" spans="62:65" ht="13" thickBot="1">
      <c r="BJ60786" s="138"/>
      <c r="BK60786" s="138"/>
      <c r="BL60786" s="138"/>
      <c r="BM60786" s="138"/>
    </row>
    <row r="60787" spans="62:65" ht="13" thickBot="1">
      <c r="BJ60787" s="138"/>
      <c r="BK60787" s="138"/>
      <c r="BL60787" s="138"/>
      <c r="BM60787" s="138"/>
    </row>
    <row r="60788" spans="62:65" ht="13" thickBot="1">
      <c r="BJ60788" s="138"/>
      <c r="BK60788" s="138"/>
      <c r="BL60788" s="138"/>
      <c r="BM60788" s="138"/>
    </row>
    <row r="60789" spans="62:65" ht="13" thickBot="1">
      <c r="BJ60789" s="138"/>
      <c r="BK60789" s="138"/>
      <c r="BL60789" s="138"/>
      <c r="BM60789" s="138"/>
    </row>
    <row r="60790" spans="62:65" ht="13" thickBot="1">
      <c r="BJ60790" s="138"/>
      <c r="BK60790" s="138"/>
      <c r="BL60790" s="138"/>
      <c r="BM60790" s="138"/>
    </row>
    <row r="60791" spans="62:65" ht="13" thickBot="1">
      <c r="BJ60791" s="138"/>
      <c r="BK60791" s="138"/>
      <c r="BL60791" s="138"/>
      <c r="BM60791" s="138"/>
    </row>
    <row r="60792" spans="62:65" ht="13" thickBot="1">
      <c r="BJ60792" s="138"/>
      <c r="BK60792" s="138"/>
      <c r="BL60792" s="138"/>
      <c r="BM60792" s="138"/>
    </row>
    <row r="60793" spans="62:65" ht="13" thickBot="1">
      <c r="BJ60793" s="138"/>
      <c r="BK60793" s="138"/>
      <c r="BL60793" s="138"/>
      <c r="BM60793" s="138"/>
    </row>
    <row r="60794" spans="62:65" ht="13" thickBot="1">
      <c r="BJ60794" s="138"/>
      <c r="BK60794" s="138"/>
      <c r="BL60794" s="138"/>
      <c r="BM60794" s="138"/>
    </row>
    <row r="60795" spans="62:65" ht="13" thickBot="1">
      <c r="BJ60795" s="138"/>
      <c r="BK60795" s="138"/>
      <c r="BL60795" s="138"/>
      <c r="BM60795" s="138"/>
    </row>
    <row r="60796" spans="62:65" ht="13" thickBot="1">
      <c r="BJ60796" s="138"/>
      <c r="BK60796" s="138"/>
      <c r="BL60796" s="138"/>
      <c r="BM60796" s="138"/>
    </row>
    <row r="60797" spans="62:65" ht="13" thickBot="1">
      <c r="BJ60797" s="138"/>
      <c r="BK60797" s="138"/>
      <c r="BL60797" s="138"/>
      <c r="BM60797" s="138"/>
    </row>
    <row r="60798" spans="62:65" ht="13" thickBot="1">
      <c r="BJ60798" s="138"/>
      <c r="BK60798" s="138"/>
      <c r="BL60798" s="138"/>
      <c r="BM60798" s="138"/>
    </row>
    <row r="60799" spans="62:65" ht="13" thickBot="1">
      <c r="BJ60799" s="138"/>
      <c r="BK60799" s="138"/>
      <c r="BL60799" s="138"/>
      <c r="BM60799" s="138"/>
    </row>
    <row r="60800" spans="62:65" ht="13" thickBot="1">
      <c r="BJ60800" s="138"/>
      <c r="BK60800" s="138"/>
      <c r="BL60800" s="138"/>
      <c r="BM60800" s="138"/>
    </row>
    <row r="60801" spans="62:65" ht="13" thickBot="1">
      <c r="BJ60801" s="138"/>
      <c r="BK60801" s="138"/>
      <c r="BL60801" s="138"/>
      <c r="BM60801" s="138"/>
    </row>
    <row r="60802" spans="62:65" ht="13" thickBot="1">
      <c r="BJ60802" s="138"/>
      <c r="BK60802" s="138"/>
      <c r="BL60802" s="138"/>
      <c r="BM60802" s="138"/>
    </row>
    <row r="60803" spans="62:65" ht="13" thickBot="1">
      <c r="BJ60803" s="138"/>
      <c r="BK60803" s="138"/>
      <c r="BL60803" s="138"/>
      <c r="BM60803" s="138"/>
    </row>
    <row r="60804" spans="62:65" ht="13" thickBot="1">
      <c r="BJ60804" s="138"/>
      <c r="BK60804" s="138"/>
      <c r="BL60804" s="138"/>
      <c r="BM60804" s="138"/>
    </row>
    <row r="60805" spans="62:65" ht="13" thickBot="1">
      <c r="BJ60805" s="138"/>
      <c r="BK60805" s="138"/>
      <c r="BL60805" s="138"/>
      <c r="BM60805" s="138"/>
    </row>
    <row r="60806" spans="62:65" ht="13" thickBot="1">
      <c r="BJ60806" s="138"/>
      <c r="BK60806" s="138"/>
      <c r="BL60806" s="138"/>
      <c r="BM60806" s="138"/>
    </row>
    <row r="60807" spans="62:65" ht="13" thickBot="1">
      <c r="BJ60807" s="138"/>
      <c r="BK60807" s="138"/>
      <c r="BL60807" s="138"/>
      <c r="BM60807" s="138"/>
    </row>
    <row r="60808" spans="62:65" ht="13" thickBot="1">
      <c r="BJ60808" s="138"/>
      <c r="BK60808" s="138"/>
      <c r="BL60808" s="138"/>
      <c r="BM60808" s="138"/>
    </row>
    <row r="60809" spans="62:65" ht="13" thickBot="1">
      <c r="BJ60809" s="138"/>
      <c r="BK60809" s="138"/>
      <c r="BL60809" s="138"/>
      <c r="BM60809" s="138"/>
    </row>
    <row r="60810" spans="62:65" ht="13" thickBot="1">
      <c r="BJ60810" s="138"/>
      <c r="BK60810" s="138"/>
      <c r="BL60810" s="138"/>
      <c r="BM60810" s="138"/>
    </row>
    <row r="60811" spans="62:65" ht="13" thickBot="1">
      <c r="BJ60811" s="138"/>
      <c r="BK60811" s="138"/>
      <c r="BL60811" s="138"/>
      <c r="BM60811" s="138"/>
    </row>
    <row r="60812" spans="62:65" ht="13" thickBot="1">
      <c r="BJ60812" s="138"/>
      <c r="BK60812" s="138"/>
      <c r="BL60812" s="138"/>
      <c r="BM60812" s="138"/>
    </row>
    <row r="60813" spans="62:65" ht="13" thickBot="1">
      <c r="BJ60813" s="138"/>
      <c r="BK60813" s="138"/>
      <c r="BL60813" s="138"/>
      <c r="BM60813" s="138"/>
    </row>
    <row r="60814" spans="62:65" ht="13" thickBot="1">
      <c r="BJ60814" s="138"/>
      <c r="BK60814" s="138"/>
      <c r="BL60814" s="138"/>
      <c r="BM60814" s="138"/>
    </row>
    <row r="60815" spans="62:65" ht="13" thickBot="1">
      <c r="BJ60815" s="138"/>
      <c r="BK60815" s="138"/>
      <c r="BL60815" s="138"/>
      <c r="BM60815" s="138"/>
    </row>
    <row r="60816" spans="62:65" ht="13" thickBot="1">
      <c r="BJ60816" s="138"/>
      <c r="BK60816" s="138"/>
      <c r="BL60816" s="138"/>
      <c r="BM60816" s="138"/>
    </row>
    <row r="60817" spans="62:65" ht="13" thickBot="1">
      <c r="BJ60817" s="138"/>
      <c r="BK60817" s="138"/>
      <c r="BL60817" s="138"/>
      <c r="BM60817" s="138"/>
    </row>
    <row r="60818" spans="62:65" ht="13" thickBot="1">
      <c r="BJ60818" s="138"/>
      <c r="BK60818" s="138"/>
      <c r="BL60818" s="138"/>
      <c r="BM60818" s="138"/>
    </row>
    <row r="60819" spans="62:65" ht="13" thickBot="1">
      <c r="BJ60819" s="138"/>
      <c r="BK60819" s="138"/>
      <c r="BL60819" s="138"/>
      <c r="BM60819" s="138"/>
    </row>
    <row r="60820" spans="62:65" ht="13" thickBot="1">
      <c r="BJ60820" s="138"/>
      <c r="BK60820" s="138"/>
      <c r="BL60820" s="138"/>
      <c r="BM60820" s="138"/>
    </row>
    <row r="60821" spans="62:65" ht="13" thickBot="1">
      <c r="BJ60821" s="138"/>
      <c r="BK60821" s="138"/>
      <c r="BL60821" s="138"/>
      <c r="BM60821" s="138"/>
    </row>
    <row r="60822" spans="62:65" ht="13" thickBot="1">
      <c r="BJ60822" s="138"/>
      <c r="BK60822" s="138"/>
      <c r="BL60822" s="138"/>
      <c r="BM60822" s="138"/>
    </row>
    <row r="60823" spans="62:65" ht="13" thickBot="1">
      <c r="BJ60823" s="138"/>
      <c r="BK60823" s="138"/>
      <c r="BL60823" s="138"/>
      <c r="BM60823" s="138"/>
    </row>
    <row r="60824" spans="62:65" ht="13" thickBot="1">
      <c r="BJ60824" s="138"/>
      <c r="BK60824" s="138"/>
      <c r="BL60824" s="138"/>
      <c r="BM60824" s="138"/>
    </row>
    <row r="60825" spans="62:65" ht="13" thickBot="1">
      <c r="BJ60825" s="138"/>
      <c r="BK60825" s="138"/>
      <c r="BL60825" s="138"/>
      <c r="BM60825" s="138"/>
    </row>
    <row r="60826" spans="62:65" ht="13" thickBot="1">
      <c r="BJ60826" s="138"/>
      <c r="BK60826" s="138"/>
      <c r="BL60826" s="138"/>
      <c r="BM60826" s="138"/>
    </row>
    <row r="60827" spans="62:65" ht="13" thickBot="1">
      <c r="BJ60827" s="138"/>
      <c r="BK60827" s="138"/>
      <c r="BL60827" s="138"/>
      <c r="BM60827" s="138"/>
    </row>
    <row r="60828" spans="62:65" ht="13" thickBot="1">
      <c r="BJ60828" s="138"/>
      <c r="BK60828" s="138"/>
      <c r="BL60828" s="138"/>
      <c r="BM60828" s="138"/>
    </row>
    <row r="60829" spans="62:65" ht="13" thickBot="1">
      <c r="BJ60829" s="138"/>
      <c r="BK60829" s="138"/>
      <c r="BL60829" s="138"/>
      <c r="BM60829" s="138"/>
    </row>
    <row r="60830" spans="62:65" ht="13" thickBot="1">
      <c r="BJ60830" s="138"/>
      <c r="BK60830" s="138"/>
      <c r="BL60830" s="138"/>
      <c r="BM60830" s="138"/>
    </row>
    <row r="60831" spans="62:65" ht="13" thickBot="1">
      <c r="BJ60831" s="138"/>
      <c r="BK60831" s="138"/>
      <c r="BL60831" s="138"/>
      <c r="BM60831" s="138"/>
    </row>
    <row r="60832" spans="62:65" ht="13" thickBot="1">
      <c r="BJ60832" s="138"/>
      <c r="BK60832" s="138"/>
      <c r="BL60832" s="138"/>
      <c r="BM60832" s="138"/>
    </row>
    <row r="60833" spans="62:65" ht="13" thickBot="1">
      <c r="BJ60833" s="138"/>
      <c r="BK60833" s="138"/>
      <c r="BL60833" s="138"/>
      <c r="BM60833" s="138"/>
    </row>
    <row r="60834" spans="62:65" ht="13" thickBot="1">
      <c r="BJ60834" s="138"/>
      <c r="BK60834" s="138"/>
      <c r="BL60834" s="138"/>
      <c r="BM60834" s="138"/>
    </row>
    <row r="60835" spans="62:65" ht="13" thickBot="1">
      <c r="BJ60835" s="138"/>
      <c r="BK60835" s="138"/>
      <c r="BL60835" s="138"/>
      <c r="BM60835" s="138"/>
    </row>
    <row r="60836" spans="62:65" ht="13" thickBot="1">
      <c r="BJ60836" s="138"/>
      <c r="BK60836" s="138"/>
      <c r="BL60836" s="138"/>
      <c r="BM60836" s="138"/>
    </row>
    <row r="60837" spans="62:65" ht="13" thickBot="1">
      <c r="BJ60837" s="138"/>
      <c r="BK60837" s="138"/>
      <c r="BL60837" s="138"/>
      <c r="BM60837" s="138"/>
    </row>
    <row r="60838" spans="62:65" ht="13" thickBot="1">
      <c r="BJ60838" s="138"/>
      <c r="BK60838" s="138"/>
      <c r="BL60838" s="138"/>
      <c r="BM60838" s="138"/>
    </row>
    <row r="60839" spans="62:65" ht="13" thickBot="1">
      <c r="BJ60839" s="138"/>
      <c r="BK60839" s="138"/>
      <c r="BL60839" s="138"/>
      <c r="BM60839" s="138"/>
    </row>
    <row r="60840" spans="62:65" ht="13" thickBot="1">
      <c r="BJ60840" s="138"/>
      <c r="BK60840" s="138"/>
      <c r="BL60840" s="138"/>
      <c r="BM60840" s="138"/>
    </row>
    <row r="60841" spans="62:65" ht="13" thickBot="1">
      <c r="BJ60841" s="138"/>
      <c r="BK60841" s="138"/>
      <c r="BL60841" s="138"/>
      <c r="BM60841" s="138"/>
    </row>
    <row r="60842" spans="62:65" ht="13" thickBot="1">
      <c r="BJ60842" s="138"/>
      <c r="BK60842" s="138"/>
      <c r="BL60842" s="138"/>
      <c r="BM60842" s="138"/>
    </row>
    <row r="60843" spans="62:65" ht="13" thickBot="1">
      <c r="BJ60843" s="138"/>
      <c r="BK60843" s="138"/>
      <c r="BL60843" s="138"/>
      <c r="BM60843" s="138"/>
    </row>
    <row r="60844" spans="62:65" ht="13" thickBot="1">
      <c r="BJ60844" s="138"/>
      <c r="BK60844" s="138"/>
      <c r="BL60844" s="138"/>
      <c r="BM60844" s="138"/>
    </row>
    <row r="60845" spans="62:65" ht="13" thickBot="1">
      <c r="BJ60845" s="138"/>
      <c r="BK60845" s="138"/>
      <c r="BL60845" s="138"/>
      <c r="BM60845" s="138"/>
    </row>
    <row r="60846" spans="62:65" ht="13" thickBot="1">
      <c r="BJ60846" s="138"/>
      <c r="BK60846" s="138"/>
      <c r="BL60846" s="138"/>
      <c r="BM60846" s="138"/>
    </row>
    <row r="60847" spans="62:65" ht="13" thickBot="1">
      <c r="BJ60847" s="138"/>
      <c r="BK60847" s="138"/>
      <c r="BL60847" s="138"/>
      <c r="BM60847" s="138"/>
    </row>
    <row r="60848" spans="62:65" ht="13" thickBot="1">
      <c r="BJ60848" s="138"/>
      <c r="BK60848" s="138"/>
      <c r="BL60848" s="138"/>
      <c r="BM60848" s="138"/>
    </row>
    <row r="60849" spans="62:65" ht="13" thickBot="1">
      <c r="BJ60849" s="138"/>
      <c r="BK60849" s="138"/>
      <c r="BL60849" s="138"/>
      <c r="BM60849" s="138"/>
    </row>
    <row r="60850" spans="62:65" ht="13" thickBot="1">
      <c r="BJ60850" s="138"/>
      <c r="BK60850" s="138"/>
      <c r="BL60850" s="138"/>
      <c r="BM60850" s="138"/>
    </row>
    <row r="60851" spans="62:65" ht="13" thickBot="1">
      <c r="BJ60851" s="138"/>
      <c r="BK60851" s="138"/>
      <c r="BL60851" s="138"/>
      <c r="BM60851" s="138"/>
    </row>
    <row r="60852" spans="62:65" ht="13" thickBot="1">
      <c r="BJ60852" s="138"/>
      <c r="BK60852" s="138"/>
      <c r="BL60852" s="138"/>
      <c r="BM60852" s="138"/>
    </row>
    <row r="60853" spans="62:65" ht="13" thickBot="1">
      <c r="BJ60853" s="138"/>
      <c r="BK60853" s="138"/>
      <c r="BL60853" s="138"/>
      <c r="BM60853" s="138"/>
    </row>
    <row r="60854" spans="62:65" ht="13" thickBot="1">
      <c r="BJ60854" s="138"/>
      <c r="BK60854" s="138"/>
      <c r="BL60854" s="138"/>
      <c r="BM60854" s="138"/>
    </row>
    <row r="60855" spans="62:65" ht="13" thickBot="1">
      <c r="BJ60855" s="138"/>
      <c r="BK60855" s="138"/>
      <c r="BL60855" s="138"/>
      <c r="BM60855" s="138"/>
    </row>
    <row r="60856" spans="62:65" ht="13" thickBot="1">
      <c r="BJ60856" s="138"/>
      <c r="BK60856" s="138"/>
      <c r="BL60856" s="138"/>
      <c r="BM60856" s="138"/>
    </row>
    <row r="60857" spans="62:65" ht="13" thickBot="1">
      <c r="BJ60857" s="138"/>
      <c r="BK60857" s="138"/>
      <c r="BL60857" s="138"/>
      <c r="BM60857" s="138"/>
    </row>
    <row r="60858" spans="62:65" ht="13" thickBot="1">
      <c r="BJ60858" s="138"/>
      <c r="BK60858" s="138"/>
      <c r="BL60858" s="138"/>
      <c r="BM60858" s="138"/>
    </row>
    <row r="60859" spans="62:65" ht="13" thickBot="1">
      <c r="BJ60859" s="138"/>
      <c r="BK60859" s="138"/>
      <c r="BL60859" s="138"/>
      <c r="BM60859" s="138"/>
    </row>
    <row r="60860" spans="62:65" ht="13" thickBot="1">
      <c r="BJ60860" s="138"/>
      <c r="BK60860" s="138"/>
      <c r="BL60860" s="138"/>
      <c r="BM60860" s="138"/>
    </row>
    <row r="60861" spans="62:65" ht="13" thickBot="1">
      <c r="BJ60861" s="138"/>
      <c r="BK60861" s="138"/>
      <c r="BL60861" s="138"/>
      <c r="BM60861" s="138"/>
    </row>
    <row r="60862" spans="62:65" ht="13" thickBot="1">
      <c r="BJ60862" s="138"/>
      <c r="BK60862" s="138"/>
      <c r="BL60862" s="138"/>
      <c r="BM60862" s="138"/>
    </row>
    <row r="60863" spans="62:65" ht="13" thickBot="1">
      <c r="BJ60863" s="138"/>
      <c r="BK60863" s="138"/>
      <c r="BL60863" s="138"/>
      <c r="BM60863" s="138"/>
    </row>
    <row r="60864" spans="62:65" ht="13" thickBot="1">
      <c r="BJ60864" s="138"/>
      <c r="BK60864" s="138"/>
      <c r="BL60864" s="138"/>
      <c r="BM60864" s="138"/>
    </row>
    <row r="60865" spans="62:65" ht="13" thickBot="1">
      <c r="BJ60865" s="138"/>
      <c r="BK60865" s="138"/>
      <c r="BL60865" s="138"/>
      <c r="BM60865" s="138"/>
    </row>
    <row r="60866" spans="62:65" ht="13" thickBot="1">
      <c r="BJ60866" s="138"/>
      <c r="BK60866" s="138"/>
      <c r="BL60866" s="138"/>
      <c r="BM60866" s="138"/>
    </row>
    <row r="60867" spans="62:65" ht="13" thickBot="1">
      <c r="BJ60867" s="138"/>
      <c r="BK60867" s="138"/>
      <c r="BL60867" s="138"/>
      <c r="BM60867" s="138"/>
    </row>
    <row r="60868" spans="62:65" ht="13" thickBot="1">
      <c r="BJ60868" s="138"/>
      <c r="BK60868" s="138"/>
      <c r="BL60868" s="138"/>
      <c r="BM60868" s="138"/>
    </row>
    <row r="60869" spans="62:65" ht="13" thickBot="1">
      <c r="BJ60869" s="138"/>
      <c r="BK60869" s="138"/>
      <c r="BL60869" s="138"/>
      <c r="BM60869" s="138"/>
    </row>
    <row r="60870" spans="62:65" ht="13" thickBot="1">
      <c r="BJ60870" s="138"/>
      <c r="BK60870" s="138"/>
      <c r="BL60870" s="138"/>
      <c r="BM60870" s="138"/>
    </row>
    <row r="60871" spans="62:65" ht="13" thickBot="1">
      <c r="BJ60871" s="138"/>
      <c r="BK60871" s="138"/>
      <c r="BL60871" s="138"/>
      <c r="BM60871" s="138"/>
    </row>
    <row r="60872" spans="62:65" ht="13" thickBot="1">
      <c r="BJ60872" s="138"/>
      <c r="BK60872" s="138"/>
      <c r="BL60872" s="138"/>
      <c r="BM60872" s="138"/>
    </row>
    <row r="60873" spans="62:65" ht="13" thickBot="1">
      <c r="BJ60873" s="138"/>
      <c r="BK60873" s="138"/>
      <c r="BL60873" s="138"/>
      <c r="BM60873" s="138"/>
    </row>
    <row r="60874" spans="62:65" ht="13" thickBot="1">
      <c r="BJ60874" s="138"/>
      <c r="BK60874" s="138"/>
      <c r="BL60874" s="138"/>
      <c r="BM60874" s="138"/>
    </row>
    <row r="60875" spans="62:65" ht="13" thickBot="1">
      <c r="BJ60875" s="138"/>
      <c r="BK60875" s="138"/>
      <c r="BL60875" s="138"/>
      <c r="BM60875" s="138"/>
    </row>
    <row r="60876" spans="62:65" ht="13" thickBot="1">
      <c r="BJ60876" s="138"/>
      <c r="BK60876" s="138"/>
      <c r="BL60876" s="138"/>
      <c r="BM60876" s="138"/>
    </row>
    <row r="60877" spans="62:65" ht="13" thickBot="1">
      <c r="BJ60877" s="138"/>
      <c r="BK60877" s="138"/>
      <c r="BL60877" s="138"/>
      <c r="BM60877" s="138"/>
    </row>
    <row r="60878" spans="62:65" ht="13" thickBot="1">
      <c r="BJ60878" s="138"/>
      <c r="BK60878" s="138"/>
      <c r="BL60878" s="138"/>
      <c r="BM60878" s="138"/>
    </row>
    <row r="60879" spans="62:65" ht="13" thickBot="1">
      <c r="BJ60879" s="138"/>
      <c r="BK60879" s="138"/>
      <c r="BL60879" s="138"/>
      <c r="BM60879" s="138"/>
    </row>
    <row r="60880" spans="62:65" ht="13" thickBot="1">
      <c r="BJ60880" s="138"/>
      <c r="BK60880" s="138"/>
      <c r="BL60880" s="138"/>
      <c r="BM60880" s="138"/>
    </row>
    <row r="60881" spans="62:65" ht="13" thickBot="1">
      <c r="BJ60881" s="138"/>
      <c r="BK60881" s="138"/>
      <c r="BL60881" s="138"/>
      <c r="BM60881" s="138"/>
    </row>
    <row r="60882" spans="62:65" ht="13" thickBot="1">
      <c r="BJ60882" s="138"/>
      <c r="BK60882" s="138"/>
      <c r="BL60882" s="138"/>
      <c r="BM60882" s="138"/>
    </row>
    <row r="60883" spans="62:65" ht="13" thickBot="1">
      <c r="BJ60883" s="138"/>
      <c r="BK60883" s="138"/>
      <c r="BL60883" s="138"/>
      <c r="BM60883" s="138"/>
    </row>
    <row r="60884" spans="62:65" ht="13" thickBot="1">
      <c r="BJ60884" s="138"/>
      <c r="BK60884" s="138"/>
      <c r="BL60884" s="138"/>
      <c r="BM60884" s="138"/>
    </row>
    <row r="60885" spans="62:65" ht="13" thickBot="1">
      <c r="BJ60885" s="138"/>
      <c r="BK60885" s="138"/>
      <c r="BL60885" s="138"/>
      <c r="BM60885" s="138"/>
    </row>
    <row r="60886" spans="62:65" ht="13" thickBot="1">
      <c r="BJ60886" s="138"/>
      <c r="BK60886" s="138"/>
      <c r="BL60886" s="138"/>
      <c r="BM60886" s="138"/>
    </row>
    <row r="60887" spans="62:65" ht="13" thickBot="1">
      <c r="BJ60887" s="138"/>
      <c r="BK60887" s="138"/>
      <c r="BL60887" s="138"/>
      <c r="BM60887" s="138"/>
    </row>
    <row r="60888" spans="62:65" ht="13" thickBot="1">
      <c r="BJ60888" s="138"/>
      <c r="BK60888" s="138"/>
      <c r="BL60888" s="138"/>
      <c r="BM60888" s="138"/>
    </row>
    <row r="60889" spans="62:65" ht="13" thickBot="1">
      <c r="BJ60889" s="138"/>
      <c r="BK60889" s="138"/>
      <c r="BL60889" s="138"/>
      <c r="BM60889" s="138"/>
    </row>
    <row r="60890" spans="62:65" ht="13" thickBot="1">
      <c r="BJ60890" s="138"/>
      <c r="BK60890" s="138"/>
      <c r="BL60890" s="138"/>
      <c r="BM60890" s="138"/>
    </row>
    <row r="60891" spans="62:65" ht="13" thickBot="1">
      <c r="BJ60891" s="138"/>
      <c r="BK60891" s="138"/>
      <c r="BL60891" s="138"/>
      <c r="BM60891" s="138"/>
    </row>
    <row r="60892" spans="62:65" ht="13" thickBot="1">
      <c r="BJ60892" s="138"/>
      <c r="BK60892" s="138"/>
      <c r="BL60892" s="138"/>
      <c r="BM60892" s="138"/>
    </row>
    <row r="60893" spans="62:65" ht="13" thickBot="1">
      <c r="BJ60893" s="138"/>
      <c r="BK60893" s="138"/>
      <c r="BL60893" s="138"/>
      <c r="BM60893" s="138"/>
    </row>
    <row r="60894" spans="62:65" ht="13" thickBot="1">
      <c r="BJ60894" s="138"/>
      <c r="BK60894" s="138"/>
      <c r="BL60894" s="138"/>
      <c r="BM60894" s="138"/>
    </row>
    <row r="60895" spans="62:65" ht="13" thickBot="1">
      <c r="BJ60895" s="138"/>
      <c r="BK60895" s="138"/>
      <c r="BL60895" s="138"/>
      <c r="BM60895" s="138"/>
    </row>
    <row r="60896" spans="62:65" ht="13" thickBot="1">
      <c r="BJ60896" s="138"/>
      <c r="BK60896" s="138"/>
      <c r="BL60896" s="138"/>
      <c r="BM60896" s="138"/>
    </row>
    <row r="60897" spans="62:65" ht="13" thickBot="1">
      <c r="BJ60897" s="138"/>
      <c r="BK60897" s="138"/>
      <c r="BL60897" s="138"/>
      <c r="BM60897" s="138"/>
    </row>
    <row r="60898" spans="62:65" ht="13" thickBot="1">
      <c r="BJ60898" s="138"/>
      <c r="BK60898" s="138"/>
      <c r="BL60898" s="138"/>
      <c r="BM60898" s="138"/>
    </row>
    <row r="60899" spans="62:65" ht="13" thickBot="1">
      <c r="BJ60899" s="138"/>
      <c r="BK60899" s="138"/>
      <c r="BL60899" s="138"/>
      <c r="BM60899" s="138"/>
    </row>
    <row r="60900" spans="62:65" ht="13" thickBot="1">
      <c r="BJ60900" s="138"/>
      <c r="BK60900" s="138"/>
      <c r="BL60900" s="138"/>
      <c r="BM60900" s="138"/>
    </row>
    <row r="60901" spans="62:65" ht="13" thickBot="1">
      <c r="BJ60901" s="138"/>
      <c r="BK60901" s="138"/>
      <c r="BL60901" s="138"/>
      <c r="BM60901" s="138"/>
    </row>
    <row r="60902" spans="62:65" ht="13" thickBot="1">
      <c r="BJ60902" s="138"/>
      <c r="BK60902" s="138"/>
      <c r="BL60902" s="138"/>
      <c r="BM60902" s="138"/>
    </row>
    <row r="60903" spans="62:65" ht="13" thickBot="1">
      <c r="BJ60903" s="138"/>
      <c r="BK60903" s="138"/>
      <c r="BL60903" s="138"/>
      <c r="BM60903" s="138"/>
    </row>
    <row r="60904" spans="62:65" ht="13" thickBot="1">
      <c r="BJ60904" s="138"/>
      <c r="BK60904" s="138"/>
      <c r="BL60904" s="138"/>
      <c r="BM60904" s="138"/>
    </row>
    <row r="60905" spans="62:65" ht="13" thickBot="1">
      <c r="BJ60905" s="138"/>
      <c r="BK60905" s="138"/>
      <c r="BL60905" s="138"/>
      <c r="BM60905" s="138"/>
    </row>
    <row r="60906" spans="62:65" ht="13" thickBot="1">
      <c r="BJ60906" s="138"/>
      <c r="BK60906" s="138"/>
      <c r="BL60906" s="138"/>
      <c r="BM60906" s="138"/>
    </row>
    <row r="60907" spans="62:65" ht="13" thickBot="1">
      <c r="BJ60907" s="138"/>
      <c r="BK60907" s="138"/>
      <c r="BL60907" s="138"/>
      <c r="BM60907" s="138"/>
    </row>
    <row r="60908" spans="62:65" ht="13" thickBot="1">
      <c r="BJ60908" s="138"/>
      <c r="BK60908" s="138"/>
      <c r="BL60908" s="138"/>
      <c r="BM60908" s="138"/>
    </row>
    <row r="60909" spans="62:65" ht="13" thickBot="1">
      <c r="BJ60909" s="138"/>
      <c r="BK60909" s="138"/>
      <c r="BL60909" s="138"/>
      <c r="BM60909" s="138"/>
    </row>
    <row r="60910" spans="62:65" ht="13" thickBot="1">
      <c r="BJ60910" s="138"/>
      <c r="BK60910" s="138"/>
      <c r="BL60910" s="138"/>
      <c r="BM60910" s="138"/>
    </row>
    <row r="60911" spans="62:65" ht="13" thickBot="1">
      <c r="BJ60911" s="138"/>
      <c r="BK60911" s="138"/>
      <c r="BL60911" s="138"/>
      <c r="BM60911" s="138"/>
    </row>
    <row r="60912" spans="62:65" ht="13" thickBot="1">
      <c r="BJ60912" s="138"/>
      <c r="BK60912" s="138"/>
      <c r="BL60912" s="138"/>
      <c r="BM60912" s="138"/>
    </row>
    <row r="60913" spans="62:65" ht="13" thickBot="1">
      <c r="BJ60913" s="138"/>
      <c r="BK60913" s="138"/>
      <c r="BL60913" s="138"/>
      <c r="BM60913" s="138"/>
    </row>
    <row r="60914" spans="62:65" ht="13" thickBot="1">
      <c r="BJ60914" s="138"/>
      <c r="BK60914" s="138"/>
      <c r="BL60914" s="138"/>
      <c r="BM60914" s="138"/>
    </row>
    <row r="60915" spans="62:65" ht="13" thickBot="1">
      <c r="BJ60915" s="138"/>
      <c r="BK60915" s="138"/>
      <c r="BL60915" s="138"/>
      <c r="BM60915" s="138"/>
    </row>
    <row r="60916" spans="62:65" ht="13" thickBot="1">
      <c r="BJ60916" s="138"/>
      <c r="BK60916" s="138"/>
      <c r="BL60916" s="138"/>
      <c r="BM60916" s="138"/>
    </row>
    <row r="60917" spans="62:65" ht="13" thickBot="1">
      <c r="BJ60917" s="138"/>
      <c r="BK60917" s="138"/>
      <c r="BL60917" s="138"/>
      <c r="BM60917" s="138"/>
    </row>
    <row r="60918" spans="62:65" ht="13" thickBot="1">
      <c r="BJ60918" s="138"/>
      <c r="BK60918" s="138"/>
      <c r="BL60918" s="138"/>
      <c r="BM60918" s="138"/>
    </row>
    <row r="60919" spans="62:65" ht="13" thickBot="1">
      <c r="BJ60919" s="138"/>
      <c r="BK60919" s="138"/>
      <c r="BL60919" s="138"/>
      <c r="BM60919" s="138"/>
    </row>
    <row r="60920" spans="62:65" ht="13" thickBot="1">
      <c r="BJ60920" s="138"/>
      <c r="BK60920" s="138"/>
      <c r="BL60920" s="138"/>
      <c r="BM60920" s="138"/>
    </row>
    <row r="60921" spans="62:65" ht="13" thickBot="1">
      <c r="BJ60921" s="138"/>
      <c r="BK60921" s="138"/>
      <c r="BL60921" s="138"/>
      <c r="BM60921" s="138"/>
    </row>
    <row r="60922" spans="62:65" ht="13" thickBot="1">
      <c r="BJ60922" s="138"/>
      <c r="BK60922" s="138"/>
      <c r="BL60922" s="138"/>
      <c r="BM60922" s="138"/>
    </row>
    <row r="60923" spans="62:65" ht="13" thickBot="1">
      <c r="BJ60923" s="138"/>
      <c r="BK60923" s="138"/>
      <c r="BL60923" s="138"/>
      <c r="BM60923" s="138"/>
    </row>
    <row r="60924" spans="62:65" ht="13" thickBot="1">
      <c r="BJ60924" s="138"/>
      <c r="BK60924" s="138"/>
      <c r="BL60924" s="138"/>
      <c r="BM60924" s="138"/>
    </row>
    <row r="60925" spans="62:65" ht="13" thickBot="1">
      <c r="BJ60925" s="138"/>
      <c r="BK60925" s="138"/>
      <c r="BL60925" s="138"/>
      <c r="BM60925" s="138"/>
    </row>
    <row r="60926" spans="62:65" ht="13" thickBot="1">
      <c r="BJ60926" s="138"/>
      <c r="BK60926" s="138"/>
      <c r="BL60926" s="138"/>
      <c r="BM60926" s="138"/>
    </row>
    <row r="60927" spans="62:65" ht="13" thickBot="1">
      <c r="BJ60927" s="138"/>
      <c r="BK60927" s="138"/>
      <c r="BL60927" s="138"/>
      <c r="BM60927" s="138"/>
    </row>
    <row r="60928" spans="62:65" ht="13" thickBot="1">
      <c r="BJ60928" s="138"/>
      <c r="BK60928" s="138"/>
      <c r="BL60928" s="138"/>
      <c r="BM60928" s="138"/>
    </row>
    <row r="60929" spans="62:65" ht="13" thickBot="1">
      <c r="BJ60929" s="138"/>
      <c r="BK60929" s="138"/>
      <c r="BL60929" s="138"/>
      <c r="BM60929" s="138"/>
    </row>
    <row r="60930" spans="62:65" ht="13" thickBot="1">
      <c r="BJ60930" s="138"/>
      <c r="BK60930" s="138"/>
      <c r="BL60930" s="138"/>
      <c r="BM60930" s="138"/>
    </row>
    <row r="60931" spans="62:65" ht="13" thickBot="1">
      <c r="BJ60931" s="138"/>
      <c r="BK60931" s="138"/>
      <c r="BL60931" s="138"/>
      <c r="BM60931" s="138"/>
    </row>
    <row r="60932" spans="62:65" ht="13" thickBot="1">
      <c r="BJ60932" s="138"/>
      <c r="BK60932" s="138"/>
      <c r="BL60932" s="138"/>
      <c r="BM60932" s="138"/>
    </row>
    <row r="60933" spans="62:65" ht="13" thickBot="1">
      <c r="BJ60933" s="138"/>
      <c r="BK60933" s="138"/>
      <c r="BL60933" s="138"/>
      <c r="BM60933" s="138"/>
    </row>
    <row r="60934" spans="62:65" ht="13" thickBot="1">
      <c r="BJ60934" s="138"/>
      <c r="BK60934" s="138"/>
      <c r="BL60934" s="138"/>
      <c r="BM60934" s="138"/>
    </row>
    <row r="60935" spans="62:65" ht="13" thickBot="1">
      <c r="BJ60935" s="138"/>
      <c r="BK60935" s="138"/>
      <c r="BL60935" s="138"/>
      <c r="BM60935" s="138"/>
    </row>
    <row r="60936" spans="62:65" ht="13" thickBot="1">
      <c r="BJ60936" s="138"/>
      <c r="BK60936" s="138"/>
      <c r="BL60936" s="138"/>
      <c r="BM60936" s="138"/>
    </row>
    <row r="60937" spans="62:65" ht="13" thickBot="1">
      <c r="BJ60937" s="138"/>
      <c r="BK60937" s="138"/>
      <c r="BL60937" s="138"/>
      <c r="BM60937" s="138"/>
    </row>
    <row r="60938" spans="62:65" ht="13" thickBot="1">
      <c r="BJ60938" s="138"/>
      <c r="BK60938" s="138"/>
      <c r="BL60938" s="138"/>
      <c r="BM60938" s="138"/>
    </row>
    <row r="60939" spans="62:65" ht="13" thickBot="1">
      <c r="BJ60939" s="138"/>
      <c r="BK60939" s="138"/>
      <c r="BL60939" s="138"/>
      <c r="BM60939" s="138"/>
    </row>
    <row r="60940" spans="62:65" ht="13" thickBot="1">
      <c r="BJ60940" s="138"/>
      <c r="BK60940" s="138"/>
      <c r="BL60940" s="138"/>
      <c r="BM60940" s="138"/>
    </row>
    <row r="60941" spans="62:65" ht="13" thickBot="1">
      <c r="BJ60941" s="138"/>
      <c r="BK60941" s="138"/>
      <c r="BL60941" s="138"/>
      <c r="BM60941" s="138"/>
    </row>
    <row r="60942" spans="62:65" ht="13" thickBot="1">
      <c r="BJ60942" s="138"/>
      <c r="BK60942" s="138"/>
      <c r="BL60942" s="138"/>
      <c r="BM60942" s="138"/>
    </row>
    <row r="60943" spans="62:65" ht="13" thickBot="1">
      <c r="BJ60943" s="138"/>
      <c r="BK60943" s="138"/>
      <c r="BL60943" s="138"/>
      <c r="BM60943" s="138"/>
    </row>
    <row r="60944" spans="62:65" ht="13" thickBot="1">
      <c r="BJ60944" s="138"/>
      <c r="BK60944" s="138"/>
      <c r="BL60944" s="138"/>
      <c r="BM60944" s="138"/>
    </row>
    <row r="60945" spans="62:65" ht="13" thickBot="1">
      <c r="BJ60945" s="138"/>
      <c r="BK60945" s="138"/>
      <c r="BL60945" s="138"/>
      <c r="BM60945" s="138"/>
    </row>
    <row r="60946" spans="62:65" ht="13" thickBot="1">
      <c r="BJ60946" s="138"/>
      <c r="BK60946" s="138"/>
      <c r="BL60946" s="138"/>
      <c r="BM60946" s="138"/>
    </row>
    <row r="60947" spans="62:65" ht="13" thickBot="1">
      <c r="BJ60947" s="138"/>
      <c r="BK60947" s="138"/>
      <c r="BL60947" s="138"/>
      <c r="BM60947" s="138"/>
    </row>
    <row r="60948" spans="62:65" ht="13" thickBot="1">
      <c r="BJ60948" s="138"/>
      <c r="BK60948" s="138"/>
      <c r="BL60948" s="138"/>
      <c r="BM60948" s="138"/>
    </row>
    <row r="60949" spans="62:65" ht="13" thickBot="1">
      <c r="BJ60949" s="138"/>
      <c r="BK60949" s="138"/>
      <c r="BL60949" s="138"/>
      <c r="BM60949" s="138"/>
    </row>
    <row r="60950" spans="62:65" ht="13" thickBot="1">
      <c r="BJ60950" s="138"/>
      <c r="BK60950" s="138"/>
      <c r="BL60950" s="138"/>
      <c r="BM60950" s="138"/>
    </row>
    <row r="60951" spans="62:65" ht="13" thickBot="1">
      <c r="BJ60951" s="138"/>
      <c r="BK60951" s="138"/>
      <c r="BL60951" s="138"/>
      <c r="BM60951" s="138"/>
    </row>
    <row r="60952" spans="62:65" ht="13" thickBot="1">
      <c r="BJ60952" s="138"/>
      <c r="BK60952" s="138"/>
      <c r="BL60952" s="138"/>
      <c r="BM60952" s="138"/>
    </row>
    <row r="60953" spans="62:65" ht="13" thickBot="1">
      <c r="BJ60953" s="138"/>
      <c r="BK60953" s="138"/>
      <c r="BL60953" s="138"/>
      <c r="BM60953" s="138"/>
    </row>
    <row r="60954" spans="62:65" ht="13" thickBot="1">
      <c r="BJ60954" s="138"/>
      <c r="BK60954" s="138"/>
      <c r="BL60954" s="138"/>
      <c r="BM60954" s="138"/>
    </row>
    <row r="60955" spans="62:65" ht="13" thickBot="1">
      <c r="BJ60955" s="138"/>
      <c r="BK60955" s="138"/>
      <c r="BL60955" s="138"/>
      <c r="BM60955" s="138"/>
    </row>
    <row r="60956" spans="62:65" ht="13" thickBot="1">
      <c r="BJ60956" s="138"/>
      <c r="BK60956" s="138"/>
      <c r="BL60956" s="138"/>
      <c r="BM60956" s="138"/>
    </row>
    <row r="60957" spans="62:65" ht="13" thickBot="1">
      <c r="BJ60957" s="138"/>
      <c r="BK60957" s="138"/>
      <c r="BL60957" s="138"/>
      <c r="BM60957" s="138"/>
    </row>
    <row r="60958" spans="62:65" ht="13" thickBot="1">
      <c r="BJ60958" s="138"/>
      <c r="BK60958" s="138"/>
      <c r="BL60958" s="138"/>
      <c r="BM60958" s="138"/>
    </row>
    <row r="60959" spans="62:65" ht="13" thickBot="1">
      <c r="BJ60959" s="138"/>
      <c r="BK60959" s="138"/>
      <c r="BL60959" s="138"/>
      <c r="BM60959" s="138"/>
    </row>
    <row r="60960" spans="62:65" ht="13" thickBot="1">
      <c r="BJ60960" s="138"/>
      <c r="BK60960" s="138"/>
      <c r="BL60960" s="138"/>
      <c r="BM60960" s="138"/>
    </row>
    <row r="60961" spans="62:65" ht="13" thickBot="1">
      <c r="BJ60961" s="138"/>
      <c r="BK60961" s="138"/>
      <c r="BL60961" s="138"/>
      <c r="BM60961" s="138"/>
    </row>
    <row r="60962" spans="62:65" ht="13" thickBot="1">
      <c r="BJ60962" s="138"/>
      <c r="BK60962" s="138"/>
      <c r="BL60962" s="138"/>
      <c r="BM60962" s="138"/>
    </row>
    <row r="60963" spans="62:65" ht="13" thickBot="1">
      <c r="BJ60963" s="138"/>
      <c r="BK60963" s="138"/>
      <c r="BL60963" s="138"/>
      <c r="BM60963" s="138"/>
    </row>
    <row r="60964" spans="62:65" ht="13" thickBot="1">
      <c r="BJ60964" s="138"/>
      <c r="BK60964" s="138"/>
      <c r="BL60964" s="138"/>
      <c r="BM60964" s="138"/>
    </row>
    <row r="60965" spans="62:65" ht="13" thickBot="1">
      <c r="BJ60965" s="138"/>
      <c r="BK60965" s="138"/>
      <c r="BL60965" s="138"/>
      <c r="BM60965" s="138"/>
    </row>
    <row r="60966" spans="62:65" ht="13" thickBot="1">
      <c r="BJ60966" s="138"/>
      <c r="BK60966" s="138"/>
      <c r="BL60966" s="138"/>
      <c r="BM60966" s="138"/>
    </row>
    <row r="60967" spans="62:65" ht="13" thickBot="1">
      <c r="BJ60967" s="138"/>
      <c r="BK60967" s="138"/>
      <c r="BL60967" s="138"/>
      <c r="BM60967" s="138"/>
    </row>
    <row r="60968" spans="62:65" ht="13" thickBot="1">
      <c r="BJ60968" s="138"/>
      <c r="BK60968" s="138"/>
      <c r="BL60968" s="138"/>
      <c r="BM60968" s="138"/>
    </row>
    <row r="60969" spans="62:65" ht="13" thickBot="1">
      <c r="BJ60969" s="138"/>
      <c r="BK60969" s="138"/>
      <c r="BL60969" s="138"/>
      <c r="BM60969" s="138"/>
    </row>
    <row r="60970" spans="62:65" ht="13" thickBot="1">
      <c r="BJ60970" s="138"/>
      <c r="BK60970" s="138"/>
      <c r="BL60970" s="138"/>
      <c r="BM60970" s="138"/>
    </row>
    <row r="60971" spans="62:65" ht="13" thickBot="1">
      <c r="BJ60971" s="138"/>
      <c r="BK60971" s="138"/>
      <c r="BL60971" s="138"/>
      <c r="BM60971" s="138"/>
    </row>
    <row r="60972" spans="62:65" ht="13" thickBot="1">
      <c r="BJ60972" s="138"/>
      <c r="BK60972" s="138"/>
      <c r="BL60972" s="138"/>
      <c r="BM60972" s="138"/>
    </row>
    <row r="60973" spans="62:65" ht="13" thickBot="1">
      <c r="BJ60973" s="138"/>
      <c r="BK60973" s="138"/>
      <c r="BL60973" s="138"/>
      <c r="BM60973" s="138"/>
    </row>
    <row r="60974" spans="62:65" ht="13" thickBot="1">
      <c r="BJ60974" s="138"/>
      <c r="BK60974" s="138"/>
      <c r="BL60974" s="138"/>
      <c r="BM60974" s="138"/>
    </row>
    <row r="60975" spans="62:65" ht="13" thickBot="1">
      <c r="BJ60975" s="138"/>
      <c r="BK60975" s="138"/>
      <c r="BL60975" s="138"/>
      <c r="BM60975" s="138"/>
    </row>
    <row r="60976" spans="62:65" ht="13" thickBot="1">
      <c r="BJ60976" s="138"/>
      <c r="BK60976" s="138"/>
      <c r="BL60976" s="138"/>
      <c r="BM60976" s="138"/>
    </row>
    <row r="60977" spans="62:65" ht="13" thickBot="1">
      <c r="BJ60977" s="138"/>
      <c r="BK60977" s="138"/>
      <c r="BL60977" s="138"/>
      <c r="BM60977" s="138"/>
    </row>
    <row r="60978" spans="62:65" ht="13" thickBot="1">
      <c r="BJ60978" s="138"/>
      <c r="BK60978" s="138"/>
      <c r="BL60978" s="138"/>
      <c r="BM60978" s="138"/>
    </row>
    <row r="60979" spans="62:65" ht="13" thickBot="1">
      <c r="BJ60979" s="138"/>
      <c r="BK60979" s="138"/>
      <c r="BL60979" s="138"/>
      <c r="BM60979" s="138"/>
    </row>
    <row r="60980" spans="62:65" ht="13" thickBot="1">
      <c r="BJ60980" s="138"/>
      <c r="BK60980" s="138"/>
      <c r="BL60980" s="138"/>
      <c r="BM60980" s="138"/>
    </row>
    <row r="60981" spans="62:65" ht="13" thickBot="1">
      <c r="BJ60981" s="138"/>
      <c r="BK60981" s="138"/>
      <c r="BL60981" s="138"/>
      <c r="BM60981" s="138"/>
    </row>
    <row r="60982" spans="62:65" ht="13" thickBot="1">
      <c r="BJ60982" s="138"/>
      <c r="BK60982" s="138"/>
      <c r="BL60982" s="138"/>
      <c r="BM60982" s="138"/>
    </row>
    <row r="60983" spans="62:65" ht="13" thickBot="1">
      <c r="BJ60983" s="138"/>
      <c r="BK60983" s="138"/>
      <c r="BL60983" s="138"/>
      <c r="BM60983" s="138"/>
    </row>
    <row r="60984" spans="62:65" ht="13" thickBot="1">
      <c r="BJ60984" s="138"/>
      <c r="BK60984" s="138"/>
      <c r="BL60984" s="138"/>
      <c r="BM60984" s="138"/>
    </row>
    <row r="60985" spans="62:65" ht="13" thickBot="1">
      <c r="BJ60985" s="138"/>
      <c r="BK60985" s="138"/>
      <c r="BL60985" s="138"/>
      <c r="BM60985" s="138"/>
    </row>
    <row r="60986" spans="62:65" ht="13" thickBot="1">
      <c r="BJ60986" s="138"/>
      <c r="BK60986" s="138"/>
      <c r="BL60986" s="138"/>
      <c r="BM60986" s="138"/>
    </row>
    <row r="60987" spans="62:65" ht="13" thickBot="1">
      <c r="BJ60987" s="138"/>
      <c r="BK60987" s="138"/>
      <c r="BL60987" s="138"/>
      <c r="BM60987" s="138"/>
    </row>
    <row r="60988" spans="62:65" ht="13" thickBot="1">
      <c r="BJ60988" s="138"/>
      <c r="BK60988" s="138"/>
      <c r="BL60988" s="138"/>
      <c r="BM60988" s="138"/>
    </row>
    <row r="60989" spans="62:65" ht="13" thickBot="1">
      <c r="BJ60989" s="138"/>
      <c r="BK60989" s="138"/>
      <c r="BL60989" s="138"/>
      <c r="BM60989" s="138"/>
    </row>
    <row r="60990" spans="62:65" ht="13" thickBot="1">
      <c r="BJ60990" s="138"/>
      <c r="BK60990" s="138"/>
      <c r="BL60990" s="138"/>
      <c r="BM60990" s="138"/>
    </row>
    <row r="60991" spans="62:65" ht="13" thickBot="1">
      <c r="BJ60991" s="138"/>
      <c r="BK60991" s="138"/>
      <c r="BL60991" s="138"/>
      <c r="BM60991" s="138"/>
    </row>
    <row r="60992" spans="62:65" ht="13" thickBot="1">
      <c r="BJ60992" s="138"/>
      <c r="BK60992" s="138"/>
      <c r="BL60992" s="138"/>
      <c r="BM60992" s="138"/>
    </row>
    <row r="60993" spans="62:65" ht="13" thickBot="1">
      <c r="BJ60993" s="138"/>
      <c r="BK60993" s="138"/>
      <c r="BL60993" s="138"/>
      <c r="BM60993" s="138"/>
    </row>
    <row r="60994" spans="62:65" ht="13" thickBot="1">
      <c r="BJ60994" s="138"/>
      <c r="BK60994" s="138"/>
      <c r="BL60994" s="138"/>
      <c r="BM60994" s="138"/>
    </row>
    <row r="60995" spans="62:65" ht="13" thickBot="1">
      <c r="BJ60995" s="138"/>
      <c r="BK60995" s="138"/>
      <c r="BL60995" s="138"/>
      <c r="BM60995" s="138"/>
    </row>
    <row r="60996" spans="62:65" ht="13" thickBot="1">
      <c r="BJ60996" s="138"/>
      <c r="BK60996" s="138"/>
      <c r="BL60996" s="138"/>
      <c r="BM60996" s="138"/>
    </row>
    <row r="60997" spans="62:65" ht="13" thickBot="1">
      <c r="BJ60997" s="138"/>
      <c r="BK60997" s="138"/>
      <c r="BL60997" s="138"/>
      <c r="BM60997" s="138"/>
    </row>
    <row r="60998" spans="62:65" ht="13" thickBot="1">
      <c r="BJ60998" s="138"/>
      <c r="BK60998" s="138"/>
      <c r="BL60998" s="138"/>
      <c r="BM60998" s="138"/>
    </row>
    <row r="60999" spans="62:65" ht="13" thickBot="1">
      <c r="BJ60999" s="138"/>
      <c r="BK60999" s="138"/>
      <c r="BL60999" s="138"/>
      <c r="BM60999" s="138"/>
    </row>
    <row r="61000" spans="62:65" ht="13" thickBot="1">
      <c r="BJ61000" s="138"/>
      <c r="BK61000" s="138"/>
      <c r="BL61000" s="138"/>
      <c r="BM61000" s="138"/>
    </row>
    <row r="61001" spans="62:65" ht="13" thickBot="1">
      <c r="BJ61001" s="138"/>
      <c r="BK61001" s="138"/>
      <c r="BL61001" s="138"/>
      <c r="BM61001" s="138"/>
    </row>
    <row r="61002" spans="62:65" ht="13" thickBot="1">
      <c r="BJ61002" s="138"/>
      <c r="BK61002" s="138"/>
      <c r="BL61002" s="138"/>
      <c r="BM61002" s="138"/>
    </row>
    <row r="61003" spans="62:65" ht="13" thickBot="1">
      <c r="BJ61003" s="138"/>
      <c r="BK61003" s="138"/>
      <c r="BL61003" s="138"/>
      <c r="BM61003" s="138"/>
    </row>
    <row r="61004" spans="62:65" ht="13" thickBot="1">
      <c r="BJ61004" s="138"/>
      <c r="BK61004" s="138"/>
      <c r="BL61004" s="138"/>
      <c r="BM61004" s="138"/>
    </row>
    <row r="61005" spans="62:65" ht="13" thickBot="1">
      <c r="BJ61005" s="138"/>
      <c r="BK61005" s="138"/>
      <c r="BL61005" s="138"/>
      <c r="BM61005" s="138"/>
    </row>
    <row r="61006" spans="62:65" ht="13" thickBot="1">
      <c r="BJ61006" s="138"/>
      <c r="BK61006" s="138"/>
      <c r="BL61006" s="138"/>
      <c r="BM61006" s="138"/>
    </row>
    <row r="61007" spans="62:65" ht="13" thickBot="1">
      <c r="BJ61007" s="138"/>
      <c r="BK61007" s="138"/>
      <c r="BL61007" s="138"/>
      <c r="BM61007" s="138"/>
    </row>
    <row r="61008" spans="62:65" ht="13" thickBot="1">
      <c r="BJ61008" s="138"/>
      <c r="BK61008" s="138"/>
      <c r="BL61008" s="138"/>
      <c r="BM61008" s="138"/>
    </row>
    <row r="61009" spans="62:65" ht="13" thickBot="1">
      <c r="BJ61009" s="138"/>
      <c r="BK61009" s="138"/>
      <c r="BL61009" s="138"/>
      <c r="BM61009" s="138"/>
    </row>
    <row r="61010" spans="62:65" ht="13" thickBot="1">
      <c r="BJ61010" s="138"/>
      <c r="BK61010" s="138"/>
      <c r="BL61010" s="138"/>
      <c r="BM61010" s="138"/>
    </row>
    <row r="61011" spans="62:65" ht="13" thickBot="1">
      <c r="BJ61011" s="138"/>
      <c r="BK61011" s="138"/>
      <c r="BL61011" s="138"/>
      <c r="BM61011" s="138"/>
    </row>
    <row r="61012" spans="62:65" ht="13" thickBot="1">
      <c r="BJ61012" s="138"/>
      <c r="BK61012" s="138"/>
      <c r="BL61012" s="138"/>
      <c r="BM61012" s="138"/>
    </row>
    <row r="61013" spans="62:65" ht="13" thickBot="1">
      <c r="BJ61013" s="138"/>
      <c r="BK61013" s="138"/>
      <c r="BL61013" s="138"/>
      <c r="BM61013" s="138"/>
    </row>
    <row r="61014" spans="62:65" ht="13" thickBot="1">
      <c r="BJ61014" s="138"/>
      <c r="BK61014" s="138"/>
      <c r="BL61014" s="138"/>
      <c r="BM61014" s="138"/>
    </row>
    <row r="61015" spans="62:65" ht="13" thickBot="1">
      <c r="BJ61015" s="138"/>
      <c r="BK61015" s="138"/>
      <c r="BL61015" s="138"/>
      <c r="BM61015" s="138"/>
    </row>
    <row r="61016" spans="62:65" ht="13" thickBot="1">
      <c r="BJ61016" s="138"/>
      <c r="BK61016" s="138"/>
      <c r="BL61016" s="138"/>
      <c r="BM61016" s="138"/>
    </row>
    <row r="61017" spans="62:65" ht="13" thickBot="1">
      <c r="BJ61017" s="138"/>
      <c r="BK61017" s="138"/>
      <c r="BL61017" s="138"/>
      <c r="BM61017" s="138"/>
    </row>
    <row r="61018" spans="62:65" ht="13" thickBot="1">
      <c r="BJ61018" s="138"/>
      <c r="BK61018" s="138"/>
      <c r="BL61018" s="138"/>
      <c r="BM61018" s="138"/>
    </row>
    <row r="61019" spans="62:65" ht="13" thickBot="1">
      <c r="BJ61019" s="138"/>
      <c r="BK61019" s="138"/>
      <c r="BL61019" s="138"/>
      <c r="BM61019" s="138"/>
    </row>
    <row r="61020" spans="62:65" ht="13" thickBot="1">
      <c r="BJ61020" s="138"/>
      <c r="BK61020" s="138"/>
      <c r="BL61020" s="138"/>
      <c r="BM61020" s="138"/>
    </row>
    <row r="61021" spans="62:65" ht="13" thickBot="1">
      <c r="BJ61021" s="138"/>
      <c r="BK61021" s="138"/>
      <c r="BL61021" s="138"/>
      <c r="BM61021" s="138"/>
    </row>
    <row r="61022" spans="62:65" ht="13" thickBot="1">
      <c r="BJ61022" s="138"/>
      <c r="BK61022" s="138"/>
      <c r="BL61022" s="138"/>
      <c r="BM61022" s="138"/>
    </row>
    <row r="61023" spans="62:65" ht="13" thickBot="1">
      <c r="BJ61023" s="138"/>
      <c r="BK61023" s="138"/>
      <c r="BL61023" s="138"/>
      <c r="BM61023" s="138"/>
    </row>
    <row r="61024" spans="62:65" ht="13" thickBot="1">
      <c r="BJ61024" s="138"/>
      <c r="BK61024" s="138"/>
      <c r="BL61024" s="138"/>
      <c r="BM61024" s="138"/>
    </row>
    <row r="61025" spans="62:65" ht="13" thickBot="1">
      <c r="BJ61025" s="138"/>
      <c r="BK61025" s="138"/>
      <c r="BL61025" s="138"/>
      <c r="BM61025" s="138"/>
    </row>
    <row r="61026" spans="62:65" ht="13" thickBot="1">
      <c r="BJ61026" s="138"/>
      <c r="BK61026" s="138"/>
      <c r="BL61026" s="138"/>
      <c r="BM61026" s="138"/>
    </row>
    <row r="61027" spans="62:65" ht="13" thickBot="1">
      <c r="BJ61027" s="138"/>
      <c r="BK61027" s="138"/>
      <c r="BL61027" s="138"/>
      <c r="BM61027" s="138"/>
    </row>
    <row r="61028" spans="62:65" ht="13" thickBot="1">
      <c r="BJ61028" s="138"/>
      <c r="BK61028" s="138"/>
      <c r="BL61028" s="138"/>
      <c r="BM61028" s="138"/>
    </row>
    <row r="61029" spans="62:65" ht="13" thickBot="1">
      <c r="BJ61029" s="138"/>
      <c r="BK61029" s="138"/>
      <c r="BL61029" s="138"/>
      <c r="BM61029" s="138"/>
    </row>
    <row r="61030" spans="62:65" ht="13" thickBot="1">
      <c r="BJ61030" s="138"/>
      <c r="BK61030" s="138"/>
      <c r="BL61030" s="138"/>
      <c r="BM61030" s="138"/>
    </row>
    <row r="61031" spans="62:65" ht="13" thickBot="1">
      <c r="BJ61031" s="138"/>
      <c r="BK61031" s="138"/>
      <c r="BL61031" s="138"/>
      <c r="BM61031" s="138"/>
    </row>
    <row r="61032" spans="62:65" ht="13" thickBot="1">
      <c r="BJ61032" s="138"/>
      <c r="BK61032" s="138"/>
      <c r="BL61032" s="138"/>
      <c r="BM61032" s="138"/>
    </row>
    <row r="61033" spans="62:65" ht="13" thickBot="1">
      <c r="BJ61033" s="138"/>
      <c r="BK61033" s="138"/>
      <c r="BL61033" s="138"/>
      <c r="BM61033" s="138"/>
    </row>
    <row r="61034" spans="62:65" ht="13" thickBot="1">
      <c r="BJ61034" s="138"/>
      <c r="BK61034" s="138"/>
      <c r="BL61034" s="138"/>
      <c r="BM61034" s="138"/>
    </row>
    <row r="61035" spans="62:65" ht="13" thickBot="1">
      <c r="BJ61035" s="138"/>
      <c r="BK61035" s="138"/>
      <c r="BL61035" s="138"/>
      <c r="BM61035" s="138"/>
    </row>
    <row r="61036" spans="62:65" ht="13" thickBot="1">
      <c r="BJ61036" s="138"/>
      <c r="BK61036" s="138"/>
      <c r="BL61036" s="138"/>
      <c r="BM61036" s="138"/>
    </row>
    <row r="61037" spans="62:65" ht="13" thickBot="1">
      <c r="BJ61037" s="138"/>
      <c r="BK61037" s="138"/>
      <c r="BL61037" s="138"/>
      <c r="BM61037" s="138"/>
    </row>
    <row r="61038" spans="62:65" ht="13" thickBot="1">
      <c r="BJ61038" s="138"/>
      <c r="BK61038" s="138"/>
      <c r="BL61038" s="138"/>
      <c r="BM61038" s="138"/>
    </row>
    <row r="61039" spans="62:65" ht="13" thickBot="1">
      <c r="BJ61039" s="138"/>
      <c r="BK61039" s="138"/>
      <c r="BL61039" s="138"/>
      <c r="BM61039" s="138"/>
    </row>
    <row r="61040" spans="62:65" ht="13" thickBot="1">
      <c r="BJ61040" s="138"/>
      <c r="BK61040" s="138"/>
      <c r="BL61040" s="138"/>
      <c r="BM61040" s="138"/>
    </row>
    <row r="61041" spans="62:65" ht="13" thickBot="1">
      <c r="BJ61041" s="138"/>
      <c r="BK61041" s="138"/>
      <c r="BL61041" s="138"/>
      <c r="BM61041" s="138"/>
    </row>
    <row r="61042" spans="62:65" ht="13" thickBot="1">
      <c r="BJ61042" s="138"/>
      <c r="BK61042" s="138"/>
      <c r="BL61042" s="138"/>
      <c r="BM61042" s="138"/>
    </row>
    <row r="61043" spans="62:65" ht="13" thickBot="1">
      <c r="BJ61043" s="138"/>
      <c r="BK61043" s="138"/>
      <c r="BL61043" s="138"/>
      <c r="BM61043" s="138"/>
    </row>
    <row r="61044" spans="62:65" ht="13" thickBot="1">
      <c r="BJ61044" s="138"/>
      <c r="BK61044" s="138"/>
      <c r="BL61044" s="138"/>
      <c r="BM61044" s="138"/>
    </row>
    <row r="61045" spans="62:65" ht="13" thickBot="1">
      <c r="BJ61045" s="138"/>
      <c r="BK61045" s="138"/>
      <c r="BL61045" s="138"/>
      <c r="BM61045" s="138"/>
    </row>
    <row r="61046" spans="62:65" ht="13" thickBot="1">
      <c r="BJ61046" s="138"/>
      <c r="BK61046" s="138"/>
      <c r="BL61046" s="138"/>
      <c r="BM61046" s="138"/>
    </row>
    <row r="61047" spans="62:65" ht="13" thickBot="1">
      <c r="BJ61047" s="138"/>
      <c r="BK61047" s="138"/>
      <c r="BL61047" s="138"/>
      <c r="BM61047" s="138"/>
    </row>
    <row r="61048" spans="62:65" ht="13" thickBot="1">
      <c r="BJ61048" s="138"/>
      <c r="BK61048" s="138"/>
      <c r="BL61048" s="138"/>
      <c r="BM61048" s="138"/>
    </row>
    <row r="61049" spans="62:65" ht="13" thickBot="1">
      <c r="BJ61049" s="138"/>
      <c r="BK61049" s="138"/>
      <c r="BL61049" s="138"/>
      <c r="BM61049" s="138"/>
    </row>
    <row r="61050" spans="62:65" ht="13" thickBot="1">
      <c r="BJ61050" s="138"/>
      <c r="BK61050" s="138"/>
      <c r="BL61050" s="138"/>
      <c r="BM61050" s="138"/>
    </row>
    <row r="61051" spans="62:65" ht="13" thickBot="1">
      <c r="BJ61051" s="138"/>
      <c r="BK61051" s="138"/>
      <c r="BL61051" s="138"/>
      <c r="BM61051" s="138"/>
    </row>
    <row r="61052" spans="62:65" ht="13" thickBot="1">
      <c r="BJ61052" s="138"/>
      <c r="BK61052" s="138"/>
      <c r="BL61052" s="138"/>
      <c r="BM61052" s="138"/>
    </row>
    <row r="61053" spans="62:65" ht="13" thickBot="1">
      <c r="BJ61053" s="138"/>
      <c r="BK61053" s="138"/>
      <c r="BL61053" s="138"/>
      <c r="BM61053" s="138"/>
    </row>
    <row r="61054" spans="62:65" ht="13" thickBot="1">
      <c r="BJ61054" s="138"/>
      <c r="BK61054" s="138"/>
      <c r="BL61054" s="138"/>
      <c r="BM61054" s="138"/>
    </row>
    <row r="61055" spans="62:65" ht="13" thickBot="1">
      <c r="BJ61055" s="138"/>
      <c r="BK61055" s="138"/>
      <c r="BL61055" s="138"/>
      <c r="BM61055" s="138"/>
    </row>
    <row r="61056" spans="62:65" ht="13" thickBot="1">
      <c r="BJ61056" s="138"/>
      <c r="BK61056" s="138"/>
      <c r="BL61056" s="138"/>
      <c r="BM61056" s="138"/>
    </row>
    <row r="61057" spans="62:65" ht="13" thickBot="1">
      <c r="BJ61057" s="138"/>
      <c r="BK61057" s="138"/>
      <c r="BL61057" s="138"/>
      <c r="BM61057" s="138"/>
    </row>
    <row r="61058" spans="62:65" ht="13" thickBot="1">
      <c r="BJ61058" s="138"/>
      <c r="BK61058" s="138"/>
      <c r="BL61058" s="138"/>
      <c r="BM61058" s="138"/>
    </row>
    <row r="61059" spans="62:65" ht="13" thickBot="1">
      <c r="BJ61059" s="138"/>
      <c r="BK61059" s="138"/>
      <c r="BL61059" s="138"/>
      <c r="BM61059" s="138"/>
    </row>
    <row r="61060" spans="62:65" ht="13" thickBot="1">
      <c r="BJ61060" s="138"/>
      <c r="BK61060" s="138"/>
      <c r="BL61060" s="138"/>
      <c r="BM61060" s="138"/>
    </row>
    <row r="61061" spans="62:65" ht="13" thickBot="1">
      <c r="BJ61061" s="138"/>
      <c r="BK61061" s="138"/>
      <c r="BL61061" s="138"/>
      <c r="BM61061" s="138"/>
    </row>
    <row r="61062" spans="62:65" ht="13" thickBot="1">
      <c r="BJ61062" s="138"/>
      <c r="BK61062" s="138"/>
      <c r="BL61062" s="138"/>
      <c r="BM61062" s="138"/>
    </row>
    <row r="61063" spans="62:65" ht="13" thickBot="1">
      <c r="BJ61063" s="138"/>
      <c r="BK61063" s="138"/>
      <c r="BL61063" s="138"/>
      <c r="BM61063" s="138"/>
    </row>
    <row r="61064" spans="62:65" ht="13" thickBot="1">
      <c r="BJ61064" s="138"/>
      <c r="BK61064" s="138"/>
      <c r="BL61064" s="138"/>
      <c r="BM61064" s="138"/>
    </row>
    <row r="61065" spans="62:65" ht="13" thickBot="1">
      <c r="BJ61065" s="138"/>
      <c r="BK61065" s="138"/>
      <c r="BL61065" s="138"/>
      <c r="BM61065" s="138"/>
    </row>
    <row r="61066" spans="62:65" ht="13" thickBot="1">
      <c r="BJ61066" s="138"/>
      <c r="BK61066" s="138"/>
      <c r="BL61066" s="138"/>
      <c r="BM61066" s="138"/>
    </row>
    <row r="61067" spans="62:65" ht="13" thickBot="1">
      <c r="BJ61067" s="138"/>
      <c r="BK61067" s="138"/>
      <c r="BL61067" s="138"/>
      <c r="BM61067" s="138"/>
    </row>
    <row r="61068" spans="62:65" ht="13" thickBot="1">
      <c r="BJ61068" s="138"/>
      <c r="BK61068" s="138"/>
      <c r="BL61068" s="138"/>
      <c r="BM61068" s="138"/>
    </row>
    <row r="61069" spans="62:65" ht="13" thickBot="1">
      <c r="BJ61069" s="138"/>
      <c r="BK61069" s="138"/>
      <c r="BL61069" s="138"/>
      <c r="BM61069" s="138"/>
    </row>
    <row r="61070" spans="62:65" ht="13" thickBot="1">
      <c r="BJ61070" s="138"/>
      <c r="BK61070" s="138"/>
      <c r="BL61070" s="138"/>
      <c r="BM61070" s="138"/>
    </row>
    <row r="61071" spans="62:65" ht="13" thickBot="1">
      <c r="BJ61071" s="138"/>
      <c r="BK61071" s="138"/>
      <c r="BL61071" s="138"/>
      <c r="BM61071" s="138"/>
    </row>
    <row r="61072" spans="62:65" ht="13" thickBot="1">
      <c r="BJ61072" s="138"/>
      <c r="BK61072" s="138"/>
      <c r="BL61072" s="138"/>
      <c r="BM61072" s="138"/>
    </row>
    <row r="61073" spans="62:65" ht="13" thickBot="1">
      <c r="BJ61073" s="138"/>
      <c r="BK61073" s="138"/>
      <c r="BL61073" s="138"/>
      <c r="BM61073" s="138"/>
    </row>
    <row r="61074" spans="62:65" ht="13" thickBot="1">
      <c r="BJ61074" s="138"/>
      <c r="BK61074" s="138"/>
      <c r="BL61074" s="138"/>
      <c r="BM61074" s="138"/>
    </row>
    <row r="61075" spans="62:65" ht="13" thickBot="1">
      <c r="BJ61075" s="138"/>
      <c r="BK61075" s="138"/>
      <c r="BL61075" s="138"/>
      <c r="BM61075" s="138"/>
    </row>
    <row r="61076" spans="62:65" ht="13" thickBot="1">
      <c r="BJ61076" s="138"/>
      <c r="BK61076" s="138"/>
      <c r="BL61076" s="138"/>
      <c r="BM61076" s="138"/>
    </row>
    <row r="61077" spans="62:65" ht="13" thickBot="1">
      <c r="BJ61077" s="138"/>
      <c r="BK61077" s="138"/>
      <c r="BL61077" s="138"/>
      <c r="BM61077" s="138"/>
    </row>
    <row r="61078" spans="62:65" ht="13" thickBot="1">
      <c r="BJ61078" s="138"/>
      <c r="BK61078" s="138"/>
      <c r="BL61078" s="138"/>
      <c r="BM61078" s="138"/>
    </row>
    <row r="61079" spans="62:65" ht="13" thickBot="1">
      <c r="BJ61079" s="138"/>
      <c r="BK61079" s="138"/>
      <c r="BL61079" s="138"/>
      <c r="BM61079" s="138"/>
    </row>
    <row r="61080" spans="62:65" ht="13" thickBot="1">
      <c r="BJ61080" s="138"/>
      <c r="BK61080" s="138"/>
      <c r="BL61080" s="138"/>
      <c r="BM61080" s="138"/>
    </row>
    <row r="61081" spans="62:65" ht="13" thickBot="1">
      <c r="BJ61081" s="138"/>
      <c r="BK61081" s="138"/>
      <c r="BL61081" s="138"/>
      <c r="BM61081" s="138"/>
    </row>
    <row r="61082" spans="62:65" ht="13" thickBot="1">
      <c r="BJ61082" s="138"/>
      <c r="BK61082" s="138"/>
      <c r="BL61082" s="138"/>
      <c r="BM61082" s="138"/>
    </row>
    <row r="61083" spans="62:65" ht="13" thickBot="1">
      <c r="BJ61083" s="138"/>
      <c r="BK61083" s="138"/>
      <c r="BL61083" s="138"/>
      <c r="BM61083" s="138"/>
    </row>
    <row r="61084" spans="62:65" ht="13" thickBot="1">
      <c r="BJ61084" s="138"/>
      <c r="BK61084" s="138"/>
      <c r="BL61084" s="138"/>
      <c r="BM61084" s="138"/>
    </row>
    <row r="61085" spans="62:65" ht="13" thickBot="1">
      <c r="BJ61085" s="138"/>
      <c r="BK61085" s="138"/>
      <c r="BL61085" s="138"/>
      <c r="BM61085" s="138"/>
    </row>
    <row r="61086" spans="62:65" ht="13" thickBot="1">
      <c r="BJ61086" s="138"/>
      <c r="BK61086" s="138"/>
      <c r="BL61086" s="138"/>
      <c r="BM61086" s="138"/>
    </row>
    <row r="61087" spans="62:65" ht="13" thickBot="1">
      <c r="BJ61087" s="138"/>
      <c r="BK61087" s="138"/>
      <c r="BL61087" s="138"/>
      <c r="BM61087" s="138"/>
    </row>
    <row r="61088" spans="62:65" ht="13" thickBot="1">
      <c r="BJ61088" s="138"/>
      <c r="BK61088" s="138"/>
      <c r="BL61088" s="138"/>
      <c r="BM61088" s="138"/>
    </row>
    <row r="61089" spans="62:65" ht="13" thickBot="1">
      <c r="BJ61089" s="138"/>
      <c r="BK61089" s="138"/>
      <c r="BL61089" s="138"/>
      <c r="BM61089" s="138"/>
    </row>
    <row r="61090" spans="62:65" ht="13" thickBot="1">
      <c r="BJ61090" s="138"/>
      <c r="BK61090" s="138"/>
      <c r="BL61090" s="138"/>
      <c r="BM61090" s="138"/>
    </row>
    <row r="61091" spans="62:65" ht="13" thickBot="1">
      <c r="BJ61091" s="138"/>
      <c r="BK61091" s="138"/>
      <c r="BL61091" s="138"/>
      <c r="BM61091" s="138"/>
    </row>
    <row r="61092" spans="62:65" ht="13" thickBot="1">
      <c r="BJ61092" s="138"/>
      <c r="BK61092" s="138"/>
      <c r="BL61092" s="138"/>
      <c r="BM61092" s="138"/>
    </row>
    <row r="61093" spans="62:65" ht="13" thickBot="1">
      <c r="BJ61093" s="138"/>
      <c r="BK61093" s="138"/>
      <c r="BL61093" s="138"/>
      <c r="BM61093" s="138"/>
    </row>
    <row r="61094" spans="62:65" ht="13" thickBot="1">
      <c r="BJ61094" s="138"/>
      <c r="BK61094" s="138"/>
      <c r="BL61094" s="138"/>
      <c r="BM61094" s="138"/>
    </row>
    <row r="61095" spans="62:65" ht="13" thickBot="1">
      <c r="BJ61095" s="138"/>
      <c r="BK61095" s="138"/>
      <c r="BL61095" s="138"/>
      <c r="BM61095" s="138"/>
    </row>
    <row r="61096" spans="62:65" ht="13" thickBot="1">
      <c r="BJ61096" s="138"/>
      <c r="BK61096" s="138"/>
      <c r="BL61096" s="138"/>
      <c r="BM61096" s="138"/>
    </row>
    <row r="61097" spans="62:65" ht="13" thickBot="1">
      <c r="BJ61097" s="138"/>
      <c r="BK61097" s="138"/>
      <c r="BL61097" s="138"/>
      <c r="BM61097" s="138"/>
    </row>
    <row r="61098" spans="62:65" ht="13" thickBot="1">
      <c r="BJ61098" s="138"/>
      <c r="BK61098" s="138"/>
      <c r="BL61098" s="138"/>
      <c r="BM61098" s="138"/>
    </row>
    <row r="61099" spans="62:65" ht="13" thickBot="1">
      <c r="BJ61099" s="138"/>
      <c r="BK61099" s="138"/>
      <c r="BL61099" s="138"/>
      <c r="BM61099" s="138"/>
    </row>
    <row r="61100" spans="62:65" ht="13" thickBot="1">
      <c r="BJ61100" s="138"/>
      <c r="BK61100" s="138"/>
      <c r="BL61100" s="138"/>
      <c r="BM61100" s="138"/>
    </row>
    <row r="61101" spans="62:65" ht="13" thickBot="1">
      <c r="BJ61101" s="138"/>
      <c r="BK61101" s="138"/>
      <c r="BL61101" s="138"/>
      <c r="BM61101" s="138"/>
    </row>
    <row r="61102" spans="62:65" ht="13" thickBot="1">
      <c r="BJ61102" s="138"/>
      <c r="BK61102" s="138"/>
      <c r="BL61102" s="138"/>
      <c r="BM61102" s="138"/>
    </row>
    <row r="61103" spans="62:65" ht="13" thickBot="1">
      <c r="BJ61103" s="138"/>
      <c r="BK61103" s="138"/>
      <c r="BL61103" s="138"/>
      <c r="BM61103" s="138"/>
    </row>
    <row r="61104" spans="62:65" ht="13" thickBot="1">
      <c r="BJ61104" s="138"/>
      <c r="BK61104" s="138"/>
      <c r="BL61104" s="138"/>
      <c r="BM61104" s="138"/>
    </row>
    <row r="61105" spans="62:65" ht="13" thickBot="1">
      <c r="BJ61105" s="138"/>
      <c r="BK61105" s="138"/>
      <c r="BL61105" s="138"/>
      <c r="BM61105" s="138"/>
    </row>
    <row r="61106" spans="62:65" ht="13" thickBot="1">
      <c r="BJ61106" s="138"/>
      <c r="BK61106" s="138"/>
      <c r="BL61106" s="138"/>
      <c r="BM61106" s="138"/>
    </row>
    <row r="61107" spans="62:65" ht="13" thickBot="1">
      <c r="BJ61107" s="138"/>
      <c r="BK61107" s="138"/>
      <c r="BL61107" s="138"/>
      <c r="BM61107" s="138"/>
    </row>
    <row r="61108" spans="62:65" ht="13" thickBot="1">
      <c r="BJ61108" s="138"/>
      <c r="BK61108" s="138"/>
      <c r="BL61108" s="138"/>
      <c r="BM61108" s="138"/>
    </row>
    <row r="61109" spans="62:65" ht="13" thickBot="1">
      <c r="BJ61109" s="138"/>
      <c r="BK61109" s="138"/>
      <c r="BL61109" s="138"/>
      <c r="BM61109" s="138"/>
    </row>
    <row r="61110" spans="62:65" ht="13" thickBot="1">
      <c r="BJ61110" s="138"/>
      <c r="BK61110" s="138"/>
      <c r="BL61110" s="138"/>
      <c r="BM61110" s="138"/>
    </row>
    <row r="61111" spans="62:65" ht="13" thickBot="1">
      <c r="BJ61111" s="138"/>
      <c r="BK61111" s="138"/>
      <c r="BL61111" s="138"/>
      <c r="BM61111" s="138"/>
    </row>
    <row r="61112" spans="62:65" ht="13" thickBot="1">
      <c r="BJ61112" s="138"/>
      <c r="BK61112" s="138"/>
      <c r="BL61112" s="138"/>
      <c r="BM61112" s="138"/>
    </row>
    <row r="61113" spans="62:65" ht="13" thickBot="1">
      <c r="BJ61113" s="138"/>
      <c r="BK61113" s="138"/>
      <c r="BL61113" s="138"/>
      <c r="BM61113" s="138"/>
    </row>
    <row r="61114" spans="62:65" ht="13" thickBot="1">
      <c r="BJ61114" s="138"/>
      <c r="BK61114" s="138"/>
      <c r="BL61114" s="138"/>
      <c r="BM61114" s="138"/>
    </row>
    <row r="61115" spans="62:65" ht="13" thickBot="1">
      <c r="BJ61115" s="138"/>
      <c r="BK61115" s="138"/>
      <c r="BL61115" s="138"/>
      <c r="BM61115" s="138"/>
    </row>
    <row r="61116" spans="62:65" ht="13" thickBot="1">
      <c r="BJ61116" s="138"/>
      <c r="BK61116" s="138"/>
      <c r="BL61116" s="138"/>
      <c r="BM61116" s="138"/>
    </row>
    <row r="61117" spans="62:65" ht="13" thickBot="1">
      <c r="BJ61117" s="138"/>
      <c r="BK61117" s="138"/>
      <c r="BL61117" s="138"/>
      <c r="BM61117" s="138"/>
    </row>
    <row r="61118" spans="62:65" ht="13" thickBot="1">
      <c r="BJ61118" s="138"/>
      <c r="BK61118" s="138"/>
      <c r="BL61118" s="138"/>
      <c r="BM61118" s="138"/>
    </row>
    <row r="61119" spans="62:65" ht="13" thickBot="1">
      <c r="BJ61119" s="138"/>
      <c r="BK61119" s="138"/>
      <c r="BL61119" s="138"/>
      <c r="BM61119" s="138"/>
    </row>
    <row r="61120" spans="62:65" ht="13" thickBot="1">
      <c r="BJ61120" s="138"/>
      <c r="BK61120" s="138"/>
      <c r="BL61120" s="138"/>
      <c r="BM61120" s="138"/>
    </row>
    <row r="61121" spans="62:65" ht="13" thickBot="1">
      <c r="BJ61121" s="138"/>
      <c r="BK61121" s="138"/>
      <c r="BL61121" s="138"/>
      <c r="BM61121" s="138"/>
    </row>
    <row r="61122" spans="62:65" ht="13" thickBot="1">
      <c r="BJ61122" s="138"/>
      <c r="BK61122" s="138"/>
      <c r="BL61122" s="138"/>
      <c r="BM61122" s="138"/>
    </row>
    <row r="61123" spans="62:65" ht="13" thickBot="1">
      <c r="BJ61123" s="138"/>
      <c r="BK61123" s="138"/>
      <c r="BL61123" s="138"/>
      <c r="BM61123" s="138"/>
    </row>
    <row r="61124" spans="62:65" ht="13" thickBot="1">
      <c r="BJ61124" s="138"/>
      <c r="BK61124" s="138"/>
      <c r="BL61124" s="138"/>
      <c r="BM61124" s="138"/>
    </row>
    <row r="61125" spans="62:65" ht="13" thickBot="1">
      <c r="BJ61125" s="138"/>
      <c r="BK61125" s="138"/>
      <c r="BL61125" s="138"/>
      <c r="BM61125" s="138"/>
    </row>
    <row r="61126" spans="62:65" ht="13" thickBot="1">
      <c r="BJ61126" s="138"/>
      <c r="BK61126" s="138"/>
      <c r="BL61126" s="138"/>
      <c r="BM61126" s="138"/>
    </row>
    <row r="61127" spans="62:65" ht="13" thickBot="1">
      <c r="BJ61127" s="138"/>
      <c r="BK61127" s="138"/>
      <c r="BL61127" s="138"/>
      <c r="BM61127" s="138"/>
    </row>
    <row r="61128" spans="62:65" ht="13" thickBot="1">
      <c r="BJ61128" s="138"/>
      <c r="BK61128" s="138"/>
      <c r="BL61128" s="138"/>
      <c r="BM61128" s="138"/>
    </row>
    <row r="61129" spans="62:65" ht="13" thickBot="1">
      <c r="BJ61129" s="138"/>
      <c r="BK61129" s="138"/>
      <c r="BL61129" s="138"/>
      <c r="BM61129" s="138"/>
    </row>
    <row r="61130" spans="62:65" ht="13" thickBot="1">
      <c r="BJ61130" s="138"/>
      <c r="BK61130" s="138"/>
      <c r="BL61130" s="138"/>
      <c r="BM61130" s="138"/>
    </row>
    <row r="61131" spans="62:65" ht="13" thickBot="1">
      <c r="BJ61131" s="138"/>
      <c r="BK61131" s="138"/>
      <c r="BL61131" s="138"/>
      <c r="BM61131" s="138"/>
    </row>
    <row r="61132" spans="62:65" ht="13" thickBot="1">
      <c r="BJ61132" s="138"/>
      <c r="BK61132" s="138"/>
      <c r="BL61132" s="138"/>
      <c r="BM61132" s="138"/>
    </row>
    <row r="61133" spans="62:65" ht="13" thickBot="1">
      <c r="BJ61133" s="138"/>
      <c r="BK61133" s="138"/>
      <c r="BL61133" s="138"/>
      <c r="BM61133" s="138"/>
    </row>
    <row r="61134" spans="62:65" ht="13" thickBot="1">
      <c r="BJ61134" s="138"/>
      <c r="BK61134" s="138"/>
      <c r="BL61134" s="138"/>
      <c r="BM61134" s="138"/>
    </row>
    <row r="61135" spans="62:65" ht="13" thickBot="1">
      <c r="BJ61135" s="138"/>
      <c r="BK61135" s="138"/>
      <c r="BL61135" s="138"/>
      <c r="BM61135" s="138"/>
    </row>
    <row r="61136" spans="62:65" ht="13" thickBot="1">
      <c r="BJ61136" s="138"/>
      <c r="BK61136" s="138"/>
      <c r="BL61136" s="138"/>
      <c r="BM61136" s="138"/>
    </row>
    <row r="61137" spans="62:65" ht="13" thickBot="1">
      <c r="BJ61137" s="138"/>
      <c r="BK61137" s="138"/>
      <c r="BL61137" s="138"/>
      <c r="BM61137" s="138"/>
    </row>
    <row r="61138" spans="62:65" ht="13" thickBot="1">
      <c r="BJ61138" s="138"/>
      <c r="BK61138" s="138"/>
      <c r="BL61138" s="138"/>
      <c r="BM61138" s="138"/>
    </row>
    <row r="61139" spans="62:65" ht="13" thickBot="1">
      <c r="BJ61139" s="138"/>
      <c r="BK61139" s="138"/>
      <c r="BL61139" s="138"/>
      <c r="BM61139" s="138"/>
    </row>
    <row r="61140" spans="62:65" ht="13" thickBot="1">
      <c r="BJ61140" s="138"/>
      <c r="BK61140" s="138"/>
      <c r="BL61140" s="138"/>
      <c r="BM61140" s="138"/>
    </row>
    <row r="61141" spans="62:65" ht="13" thickBot="1">
      <c r="BJ61141" s="138"/>
      <c r="BK61141" s="138"/>
      <c r="BL61141" s="138"/>
      <c r="BM61141" s="138"/>
    </row>
    <row r="61142" spans="62:65" ht="13" thickBot="1">
      <c r="BJ61142" s="138"/>
      <c r="BK61142" s="138"/>
      <c r="BL61142" s="138"/>
      <c r="BM61142" s="138"/>
    </row>
    <row r="61143" spans="62:65" ht="13" thickBot="1">
      <c r="BJ61143" s="138"/>
      <c r="BK61143" s="138"/>
      <c r="BL61143" s="138"/>
      <c r="BM61143" s="138"/>
    </row>
    <row r="61144" spans="62:65" ht="13" thickBot="1">
      <c r="BJ61144" s="138"/>
      <c r="BK61144" s="138"/>
      <c r="BL61144" s="138"/>
      <c r="BM61144" s="138"/>
    </row>
    <row r="61145" spans="62:65" ht="13" thickBot="1">
      <c r="BJ61145" s="138"/>
      <c r="BK61145" s="138"/>
      <c r="BL61145" s="138"/>
      <c r="BM61145" s="138"/>
    </row>
    <row r="61146" spans="62:65" ht="13" thickBot="1">
      <c r="BJ61146" s="138"/>
      <c r="BK61146" s="138"/>
      <c r="BL61146" s="138"/>
      <c r="BM61146" s="138"/>
    </row>
    <row r="61147" spans="62:65" ht="13" thickBot="1">
      <c r="BJ61147" s="138"/>
      <c r="BK61147" s="138"/>
      <c r="BL61147" s="138"/>
      <c r="BM61147" s="138"/>
    </row>
    <row r="61148" spans="62:65" ht="13" thickBot="1">
      <c r="BJ61148" s="138"/>
      <c r="BK61148" s="138"/>
      <c r="BL61148" s="138"/>
      <c r="BM61148" s="138"/>
    </row>
    <row r="61149" spans="62:65" ht="13" thickBot="1">
      <c r="BJ61149" s="138"/>
      <c r="BK61149" s="138"/>
      <c r="BL61149" s="138"/>
      <c r="BM61149" s="138"/>
    </row>
    <row r="61150" spans="62:65" ht="13" thickBot="1">
      <c r="BJ61150" s="138"/>
      <c r="BK61150" s="138"/>
      <c r="BL61150" s="138"/>
      <c r="BM61150" s="138"/>
    </row>
    <row r="61151" spans="62:65" ht="13" thickBot="1">
      <c r="BJ61151" s="138"/>
      <c r="BK61151" s="138"/>
      <c r="BL61151" s="138"/>
      <c r="BM61151" s="138"/>
    </row>
    <row r="61152" spans="62:65" ht="13" thickBot="1">
      <c r="BJ61152" s="138"/>
      <c r="BK61152" s="138"/>
      <c r="BL61152" s="138"/>
      <c r="BM61152" s="138"/>
    </row>
    <row r="61153" spans="62:65" ht="13" thickBot="1">
      <c r="BJ61153" s="138"/>
      <c r="BK61153" s="138"/>
      <c r="BL61153" s="138"/>
      <c r="BM61153" s="138"/>
    </row>
    <row r="61154" spans="62:65" ht="13" thickBot="1">
      <c r="BJ61154" s="138"/>
      <c r="BK61154" s="138"/>
      <c r="BL61154" s="138"/>
      <c r="BM61154" s="138"/>
    </row>
    <row r="61155" spans="62:65" ht="13" thickBot="1">
      <c r="BJ61155" s="138"/>
      <c r="BK61155" s="138"/>
      <c r="BL61155" s="138"/>
      <c r="BM61155" s="138"/>
    </row>
    <row r="61156" spans="62:65" ht="13" thickBot="1">
      <c r="BJ61156" s="138"/>
      <c r="BK61156" s="138"/>
      <c r="BL61156" s="138"/>
      <c r="BM61156" s="138"/>
    </row>
    <row r="61157" spans="62:65" ht="13" thickBot="1">
      <c r="BJ61157" s="138"/>
      <c r="BK61157" s="138"/>
      <c r="BL61157" s="138"/>
      <c r="BM61157" s="138"/>
    </row>
    <row r="61158" spans="62:65" ht="13" thickBot="1">
      <c r="BJ61158" s="138"/>
      <c r="BK61158" s="138"/>
      <c r="BL61158" s="138"/>
      <c r="BM61158" s="138"/>
    </row>
    <row r="61159" spans="62:65" ht="13" thickBot="1">
      <c r="BJ61159" s="138"/>
      <c r="BK61159" s="138"/>
      <c r="BL61159" s="138"/>
      <c r="BM61159" s="138"/>
    </row>
    <row r="61160" spans="62:65" ht="13" thickBot="1">
      <c r="BJ61160" s="138"/>
      <c r="BK61160" s="138"/>
      <c r="BL61160" s="138"/>
      <c r="BM61160" s="138"/>
    </row>
    <row r="61161" spans="62:65" ht="13" thickBot="1">
      <c r="BJ61161" s="138"/>
      <c r="BK61161" s="138"/>
      <c r="BL61161" s="138"/>
      <c r="BM61161" s="138"/>
    </row>
    <row r="61162" spans="62:65" ht="13" thickBot="1">
      <c r="BJ61162" s="138"/>
      <c r="BK61162" s="138"/>
      <c r="BL61162" s="138"/>
      <c r="BM61162" s="138"/>
    </row>
    <row r="61163" spans="62:65" ht="13" thickBot="1">
      <c r="BJ61163" s="138"/>
      <c r="BK61163" s="138"/>
      <c r="BL61163" s="138"/>
      <c r="BM61163" s="138"/>
    </row>
    <row r="61164" spans="62:65" ht="13" thickBot="1">
      <c r="BJ61164" s="138"/>
      <c r="BK61164" s="138"/>
      <c r="BL61164" s="138"/>
      <c r="BM61164" s="138"/>
    </row>
    <row r="61165" spans="62:65" ht="13" thickBot="1">
      <c r="BJ61165" s="138"/>
      <c r="BK61165" s="138"/>
      <c r="BL61165" s="138"/>
      <c r="BM61165" s="138"/>
    </row>
    <row r="61166" spans="62:65" ht="13" thickBot="1">
      <c r="BJ61166" s="138"/>
      <c r="BK61166" s="138"/>
      <c r="BL61166" s="138"/>
      <c r="BM61166" s="138"/>
    </row>
    <row r="61167" spans="62:65" ht="13" thickBot="1">
      <c r="BJ61167" s="138"/>
      <c r="BK61167" s="138"/>
      <c r="BL61167" s="138"/>
      <c r="BM61167" s="138"/>
    </row>
    <row r="61168" spans="62:65" ht="13" thickBot="1">
      <c r="BJ61168" s="138"/>
      <c r="BK61168" s="138"/>
      <c r="BL61168" s="138"/>
      <c r="BM61168" s="138"/>
    </row>
    <row r="61169" spans="62:65" ht="13" thickBot="1">
      <c r="BJ61169" s="138"/>
      <c r="BK61169" s="138"/>
      <c r="BL61169" s="138"/>
      <c r="BM61169" s="138"/>
    </row>
    <row r="61170" spans="62:65" ht="13" thickBot="1">
      <c r="BJ61170" s="138"/>
      <c r="BK61170" s="138"/>
      <c r="BL61170" s="138"/>
      <c r="BM61170" s="138"/>
    </row>
    <row r="61171" spans="62:65" ht="13" thickBot="1">
      <c r="BJ61171" s="138"/>
      <c r="BK61171" s="138"/>
      <c r="BL61171" s="138"/>
      <c r="BM61171" s="138"/>
    </row>
    <row r="61172" spans="62:65" ht="13" thickBot="1">
      <c r="BJ61172" s="138"/>
      <c r="BK61172" s="138"/>
      <c r="BL61172" s="138"/>
      <c r="BM61172" s="138"/>
    </row>
    <row r="61173" spans="62:65" ht="13" thickBot="1">
      <c r="BJ61173" s="138"/>
      <c r="BK61173" s="138"/>
      <c r="BL61173" s="138"/>
      <c r="BM61173" s="138"/>
    </row>
    <row r="61174" spans="62:65" ht="13" thickBot="1">
      <c r="BJ61174" s="138"/>
      <c r="BK61174" s="138"/>
      <c r="BL61174" s="138"/>
      <c r="BM61174" s="138"/>
    </row>
    <row r="61175" spans="62:65" ht="13" thickBot="1">
      <c r="BJ61175" s="138"/>
      <c r="BK61175" s="138"/>
      <c r="BL61175" s="138"/>
      <c r="BM61175" s="138"/>
    </row>
    <row r="61176" spans="62:65" ht="13" thickBot="1">
      <c r="BJ61176" s="138"/>
      <c r="BK61176" s="138"/>
      <c r="BL61176" s="138"/>
      <c r="BM61176" s="138"/>
    </row>
    <row r="61177" spans="62:65" ht="13" thickBot="1">
      <c r="BJ61177" s="138"/>
      <c r="BK61177" s="138"/>
      <c r="BL61177" s="138"/>
      <c r="BM61177" s="138"/>
    </row>
    <row r="61178" spans="62:65" ht="13" thickBot="1">
      <c r="BJ61178" s="138"/>
      <c r="BK61178" s="138"/>
      <c r="BL61178" s="138"/>
      <c r="BM61178" s="138"/>
    </row>
    <row r="61179" spans="62:65" ht="13" thickBot="1">
      <c r="BJ61179" s="138"/>
      <c r="BK61179" s="138"/>
      <c r="BL61179" s="138"/>
      <c r="BM61179" s="138"/>
    </row>
    <row r="61180" spans="62:65" ht="13" thickBot="1">
      <c r="BJ61180" s="138"/>
      <c r="BK61180" s="138"/>
      <c r="BL61180" s="138"/>
      <c r="BM61180" s="138"/>
    </row>
    <row r="61181" spans="62:65" ht="13" thickBot="1">
      <c r="BJ61181" s="138"/>
      <c r="BK61181" s="138"/>
      <c r="BL61181" s="138"/>
      <c r="BM61181" s="138"/>
    </row>
    <row r="61182" spans="62:65" ht="13" thickBot="1">
      <c r="BJ61182" s="138"/>
      <c r="BK61182" s="138"/>
      <c r="BL61182" s="138"/>
      <c r="BM61182" s="138"/>
    </row>
    <row r="61183" spans="62:65" ht="13" thickBot="1">
      <c r="BJ61183" s="138"/>
      <c r="BK61183" s="138"/>
      <c r="BL61183" s="138"/>
      <c r="BM61183" s="138"/>
    </row>
    <row r="61184" spans="62:65" ht="13" thickBot="1">
      <c r="BJ61184" s="138"/>
      <c r="BK61184" s="138"/>
      <c r="BL61184" s="138"/>
      <c r="BM61184" s="138"/>
    </row>
    <row r="61185" spans="62:65" ht="13" thickBot="1">
      <c r="BJ61185" s="138"/>
      <c r="BK61185" s="138"/>
      <c r="BL61185" s="138"/>
      <c r="BM61185" s="138"/>
    </row>
    <row r="61186" spans="62:65" ht="13" thickBot="1">
      <c r="BJ61186" s="138"/>
      <c r="BK61186" s="138"/>
      <c r="BL61186" s="138"/>
      <c r="BM61186" s="138"/>
    </row>
    <row r="61187" spans="62:65" ht="13" thickBot="1">
      <c r="BJ61187" s="138"/>
      <c r="BK61187" s="138"/>
      <c r="BL61187" s="138"/>
      <c r="BM61187" s="138"/>
    </row>
    <row r="61188" spans="62:65" ht="13" thickBot="1">
      <c r="BJ61188" s="138"/>
      <c r="BK61188" s="138"/>
      <c r="BL61188" s="138"/>
      <c r="BM61188" s="138"/>
    </row>
    <row r="61189" spans="62:65" ht="13" thickBot="1">
      <c r="BJ61189" s="138"/>
      <c r="BK61189" s="138"/>
      <c r="BL61189" s="138"/>
      <c r="BM61189" s="138"/>
    </row>
    <row r="61190" spans="62:65" ht="13" thickBot="1">
      <c r="BJ61190" s="138"/>
      <c r="BK61190" s="138"/>
      <c r="BL61190" s="138"/>
      <c r="BM61190" s="138"/>
    </row>
    <row r="61191" spans="62:65" ht="13" thickBot="1">
      <c r="BJ61191" s="138"/>
      <c r="BK61191" s="138"/>
      <c r="BL61191" s="138"/>
      <c r="BM61191" s="138"/>
    </row>
    <row r="61192" spans="62:65" ht="13" thickBot="1">
      <c r="BJ61192" s="138"/>
      <c r="BK61192" s="138"/>
      <c r="BL61192" s="138"/>
      <c r="BM61192" s="138"/>
    </row>
    <row r="61193" spans="62:65" ht="13" thickBot="1">
      <c r="BJ61193" s="138"/>
      <c r="BK61193" s="138"/>
      <c r="BL61193" s="138"/>
      <c r="BM61193" s="138"/>
    </row>
    <row r="61194" spans="62:65" ht="13" thickBot="1">
      <c r="BJ61194" s="138"/>
      <c r="BK61194" s="138"/>
      <c r="BL61194" s="138"/>
      <c r="BM61194" s="138"/>
    </row>
    <row r="61195" spans="62:65" ht="13" thickBot="1">
      <c r="BJ61195" s="138"/>
      <c r="BK61195" s="138"/>
      <c r="BL61195" s="138"/>
      <c r="BM61195" s="138"/>
    </row>
    <row r="61196" spans="62:65" ht="13" thickBot="1">
      <c r="BJ61196" s="138"/>
      <c r="BK61196" s="138"/>
      <c r="BL61196" s="138"/>
      <c r="BM61196" s="138"/>
    </row>
    <row r="61197" spans="62:65" ht="13" thickBot="1">
      <c r="BJ61197" s="138"/>
      <c r="BK61197" s="138"/>
      <c r="BL61197" s="138"/>
      <c r="BM61197" s="138"/>
    </row>
    <row r="61198" spans="62:65" ht="13" thickBot="1">
      <c r="BJ61198" s="138"/>
      <c r="BK61198" s="138"/>
      <c r="BL61198" s="138"/>
      <c r="BM61198" s="138"/>
    </row>
    <row r="61199" spans="62:65" ht="13" thickBot="1">
      <c r="BJ61199" s="138"/>
      <c r="BK61199" s="138"/>
      <c r="BL61199" s="138"/>
      <c r="BM61199" s="138"/>
    </row>
    <row r="61200" spans="62:65" ht="13" thickBot="1">
      <c r="BJ61200" s="138"/>
      <c r="BK61200" s="138"/>
      <c r="BL61200" s="138"/>
      <c r="BM61200" s="138"/>
    </row>
    <row r="61201" spans="62:65" ht="13" thickBot="1">
      <c r="BJ61201" s="138"/>
      <c r="BK61201" s="138"/>
      <c r="BL61201" s="138"/>
      <c r="BM61201" s="138"/>
    </row>
    <row r="61202" spans="62:65" ht="13" thickBot="1">
      <c r="BJ61202" s="138"/>
      <c r="BK61202" s="138"/>
      <c r="BL61202" s="138"/>
      <c r="BM61202" s="138"/>
    </row>
    <row r="61203" spans="62:65" ht="13" thickBot="1">
      <c r="BJ61203" s="138"/>
      <c r="BK61203" s="138"/>
      <c r="BL61203" s="138"/>
      <c r="BM61203" s="138"/>
    </row>
    <row r="61204" spans="62:65" ht="13" thickBot="1">
      <c r="BJ61204" s="138"/>
      <c r="BK61204" s="138"/>
      <c r="BL61204" s="138"/>
      <c r="BM61204" s="138"/>
    </row>
    <row r="61205" spans="62:65" ht="13" thickBot="1">
      <c r="BJ61205" s="138"/>
      <c r="BK61205" s="138"/>
      <c r="BL61205" s="138"/>
      <c r="BM61205" s="138"/>
    </row>
    <row r="61206" spans="62:65" ht="13" thickBot="1">
      <c r="BJ61206" s="138"/>
      <c r="BK61206" s="138"/>
      <c r="BL61206" s="138"/>
      <c r="BM61206" s="138"/>
    </row>
    <row r="61207" spans="62:65" ht="13" thickBot="1">
      <c r="BJ61207" s="138"/>
      <c r="BK61207" s="138"/>
      <c r="BL61207" s="138"/>
      <c r="BM61207" s="138"/>
    </row>
    <row r="61208" spans="62:65" ht="13" thickBot="1">
      <c r="BJ61208" s="138"/>
      <c r="BK61208" s="138"/>
      <c r="BL61208" s="138"/>
      <c r="BM61208" s="138"/>
    </row>
    <row r="61209" spans="62:65" ht="13" thickBot="1">
      <c r="BJ61209" s="138"/>
      <c r="BK61209" s="138"/>
      <c r="BL61209" s="138"/>
      <c r="BM61209" s="138"/>
    </row>
    <row r="61210" spans="62:65" ht="13" thickBot="1">
      <c r="BJ61210" s="138"/>
      <c r="BK61210" s="138"/>
      <c r="BL61210" s="138"/>
      <c r="BM61210" s="138"/>
    </row>
    <row r="61211" spans="62:65" ht="13" thickBot="1">
      <c r="BJ61211" s="138"/>
      <c r="BK61211" s="138"/>
      <c r="BL61211" s="138"/>
      <c r="BM61211" s="138"/>
    </row>
    <row r="61212" spans="62:65" ht="13" thickBot="1">
      <c r="BJ61212" s="138"/>
      <c r="BK61212" s="138"/>
      <c r="BL61212" s="138"/>
      <c r="BM61212" s="138"/>
    </row>
    <row r="61213" spans="62:65" ht="13" thickBot="1">
      <c r="BJ61213" s="138"/>
      <c r="BK61213" s="138"/>
      <c r="BL61213" s="138"/>
      <c r="BM61213" s="138"/>
    </row>
    <row r="61214" spans="62:65" ht="13" thickBot="1">
      <c r="BJ61214" s="138"/>
      <c r="BK61214" s="138"/>
      <c r="BL61214" s="138"/>
      <c r="BM61214" s="138"/>
    </row>
    <row r="61215" spans="62:65" ht="13" thickBot="1">
      <c r="BJ61215" s="138"/>
      <c r="BK61215" s="138"/>
      <c r="BL61215" s="138"/>
      <c r="BM61215" s="138"/>
    </row>
    <row r="61216" spans="62:65" ht="13" thickBot="1">
      <c r="BJ61216" s="138"/>
      <c r="BK61216" s="138"/>
      <c r="BL61216" s="138"/>
      <c r="BM61216" s="138"/>
    </row>
    <row r="61217" spans="62:65" ht="13" thickBot="1">
      <c r="BJ61217" s="138"/>
      <c r="BK61217" s="138"/>
      <c r="BL61217" s="138"/>
      <c r="BM61217" s="138"/>
    </row>
    <row r="61218" spans="62:65" ht="13" thickBot="1">
      <c r="BJ61218" s="138"/>
      <c r="BK61218" s="138"/>
      <c r="BL61218" s="138"/>
      <c r="BM61218" s="138"/>
    </row>
    <row r="61219" spans="62:65" ht="13" thickBot="1">
      <c r="BJ61219" s="138"/>
      <c r="BK61219" s="138"/>
      <c r="BL61219" s="138"/>
      <c r="BM61219" s="138"/>
    </row>
    <row r="61220" spans="62:65" ht="13" thickBot="1">
      <c r="BJ61220" s="138"/>
      <c r="BK61220" s="138"/>
      <c r="BL61220" s="138"/>
      <c r="BM61220" s="138"/>
    </row>
    <row r="61221" spans="62:65" ht="13" thickBot="1">
      <c r="BJ61221" s="138"/>
      <c r="BK61221" s="138"/>
      <c r="BL61221" s="138"/>
      <c r="BM61221" s="138"/>
    </row>
    <row r="61222" spans="62:65" ht="13" thickBot="1">
      <c r="BJ61222" s="138"/>
      <c r="BK61222" s="138"/>
      <c r="BL61222" s="138"/>
      <c r="BM61222" s="138"/>
    </row>
    <row r="61223" spans="62:65" ht="13" thickBot="1">
      <c r="BJ61223" s="138"/>
      <c r="BK61223" s="138"/>
      <c r="BL61223" s="138"/>
      <c r="BM61223" s="138"/>
    </row>
    <row r="61224" spans="62:65" ht="13" thickBot="1">
      <c r="BJ61224" s="138"/>
      <c r="BK61224" s="138"/>
      <c r="BL61224" s="138"/>
      <c r="BM61224" s="138"/>
    </row>
    <row r="61225" spans="62:65" ht="13" thickBot="1">
      <c r="BJ61225" s="138"/>
      <c r="BK61225" s="138"/>
      <c r="BL61225" s="138"/>
      <c r="BM61225" s="138"/>
    </row>
    <row r="61226" spans="62:65" ht="13" thickBot="1">
      <c r="BJ61226" s="138"/>
      <c r="BK61226" s="138"/>
      <c r="BL61226" s="138"/>
      <c r="BM61226" s="138"/>
    </row>
    <row r="61227" spans="62:65" ht="13" thickBot="1">
      <c r="BJ61227" s="138"/>
      <c r="BK61227" s="138"/>
      <c r="BL61227" s="138"/>
      <c r="BM61227" s="138"/>
    </row>
    <row r="61228" spans="62:65" ht="13" thickBot="1">
      <c r="BJ61228" s="138"/>
      <c r="BK61228" s="138"/>
      <c r="BL61228" s="138"/>
      <c r="BM61228" s="138"/>
    </row>
    <row r="61229" spans="62:65" ht="13" thickBot="1">
      <c r="BJ61229" s="138"/>
      <c r="BK61229" s="138"/>
      <c r="BL61229" s="138"/>
      <c r="BM61229" s="138"/>
    </row>
    <row r="61230" spans="62:65" ht="13" thickBot="1">
      <c r="BJ61230" s="138"/>
      <c r="BK61230" s="138"/>
      <c r="BL61230" s="138"/>
      <c r="BM61230" s="138"/>
    </row>
    <row r="61231" spans="62:65" ht="13" thickBot="1">
      <c r="BJ61231" s="138"/>
      <c r="BK61231" s="138"/>
      <c r="BL61231" s="138"/>
      <c r="BM61231" s="138"/>
    </row>
    <row r="61232" spans="62:65" ht="13" thickBot="1">
      <c r="BJ61232" s="138"/>
      <c r="BK61232" s="138"/>
      <c r="BL61232" s="138"/>
      <c r="BM61232" s="138"/>
    </row>
    <row r="61233" spans="62:65" ht="13" thickBot="1">
      <c r="BJ61233" s="138"/>
      <c r="BK61233" s="138"/>
      <c r="BL61233" s="138"/>
      <c r="BM61233" s="138"/>
    </row>
    <row r="61234" spans="62:65" ht="13" thickBot="1">
      <c r="BJ61234" s="138"/>
      <c r="BK61234" s="138"/>
      <c r="BL61234" s="138"/>
      <c r="BM61234" s="138"/>
    </row>
    <row r="61235" spans="62:65" ht="13" thickBot="1">
      <c r="BJ61235" s="138"/>
      <c r="BK61235" s="138"/>
      <c r="BL61235" s="138"/>
      <c r="BM61235" s="138"/>
    </row>
    <row r="61236" spans="62:65" ht="13" thickBot="1">
      <c r="BJ61236" s="138"/>
      <c r="BK61236" s="138"/>
      <c r="BL61236" s="138"/>
      <c r="BM61236" s="138"/>
    </row>
    <row r="61237" spans="62:65" ht="13" thickBot="1">
      <c r="BJ61237" s="138"/>
      <c r="BK61237" s="138"/>
      <c r="BL61237" s="138"/>
      <c r="BM61237" s="138"/>
    </row>
    <row r="61238" spans="62:65" ht="13" thickBot="1">
      <c r="BJ61238" s="138"/>
      <c r="BK61238" s="138"/>
      <c r="BL61238" s="138"/>
      <c r="BM61238" s="138"/>
    </row>
    <row r="61239" spans="62:65" ht="13" thickBot="1">
      <c r="BJ61239" s="138"/>
      <c r="BK61239" s="138"/>
      <c r="BL61239" s="138"/>
      <c r="BM61239" s="138"/>
    </row>
    <row r="61240" spans="62:65" ht="13" thickBot="1">
      <c r="BJ61240" s="138"/>
      <c r="BK61240" s="138"/>
      <c r="BL61240" s="138"/>
      <c r="BM61240" s="138"/>
    </row>
    <row r="61241" spans="62:65" ht="13" thickBot="1">
      <c r="BJ61241" s="138"/>
      <c r="BK61241" s="138"/>
      <c r="BL61241" s="138"/>
      <c r="BM61241" s="138"/>
    </row>
    <row r="61242" spans="62:65" ht="13" thickBot="1">
      <c r="BJ61242" s="138"/>
      <c r="BK61242" s="138"/>
      <c r="BL61242" s="138"/>
      <c r="BM61242" s="138"/>
    </row>
    <row r="61243" spans="62:65" ht="13" thickBot="1">
      <c r="BJ61243" s="138"/>
      <c r="BK61243" s="138"/>
      <c r="BL61243" s="138"/>
      <c r="BM61243" s="138"/>
    </row>
    <row r="61244" spans="62:65" ht="13" thickBot="1">
      <c r="BJ61244" s="138"/>
      <c r="BK61244" s="138"/>
      <c r="BL61244" s="138"/>
      <c r="BM61244" s="138"/>
    </row>
    <row r="61245" spans="62:65" ht="13" thickBot="1">
      <c r="BJ61245" s="138"/>
      <c r="BK61245" s="138"/>
      <c r="BL61245" s="138"/>
      <c r="BM61245" s="138"/>
    </row>
    <row r="61246" spans="62:65" ht="13" thickBot="1">
      <c r="BJ61246" s="138"/>
      <c r="BK61246" s="138"/>
      <c r="BL61246" s="138"/>
      <c r="BM61246" s="138"/>
    </row>
    <row r="61247" spans="62:65" ht="13" thickBot="1">
      <c r="BJ61247" s="138"/>
      <c r="BK61247" s="138"/>
      <c r="BL61247" s="138"/>
      <c r="BM61247" s="138"/>
    </row>
    <row r="61248" spans="62:65" ht="13" thickBot="1">
      <c r="BJ61248" s="138"/>
      <c r="BK61248" s="138"/>
      <c r="BL61248" s="138"/>
      <c r="BM61248" s="138"/>
    </row>
    <row r="61249" spans="62:65" ht="13" thickBot="1">
      <c r="BJ61249" s="138"/>
      <c r="BK61249" s="138"/>
      <c r="BL61249" s="138"/>
      <c r="BM61249" s="138"/>
    </row>
    <row r="61250" spans="62:65" ht="13" thickBot="1">
      <c r="BJ61250" s="138"/>
      <c r="BK61250" s="138"/>
      <c r="BL61250" s="138"/>
      <c r="BM61250" s="138"/>
    </row>
    <row r="61251" spans="62:65" ht="13" thickBot="1">
      <c r="BJ61251" s="138"/>
      <c r="BK61251" s="138"/>
      <c r="BL61251" s="138"/>
      <c r="BM61251" s="138"/>
    </row>
    <row r="61252" spans="62:65" ht="13" thickBot="1">
      <c r="BJ61252" s="138"/>
      <c r="BK61252" s="138"/>
      <c r="BL61252" s="138"/>
      <c r="BM61252" s="138"/>
    </row>
    <row r="61253" spans="62:65" ht="13" thickBot="1">
      <c r="BJ61253" s="138"/>
      <c r="BK61253" s="138"/>
      <c r="BL61253" s="138"/>
      <c r="BM61253" s="138"/>
    </row>
    <row r="61254" spans="62:65" ht="13" thickBot="1">
      <c r="BJ61254" s="138"/>
      <c r="BK61254" s="138"/>
      <c r="BL61254" s="138"/>
      <c r="BM61254" s="138"/>
    </row>
    <row r="61255" spans="62:65" ht="13" thickBot="1">
      <c r="BJ61255" s="138"/>
      <c r="BK61255" s="138"/>
      <c r="BL61255" s="138"/>
      <c r="BM61255" s="138"/>
    </row>
    <row r="61256" spans="62:65" ht="13" thickBot="1">
      <c r="BJ61256" s="138"/>
      <c r="BK61256" s="138"/>
      <c r="BL61256" s="138"/>
      <c r="BM61256" s="138"/>
    </row>
    <row r="61257" spans="62:65" ht="13" thickBot="1">
      <c r="BJ61257" s="138"/>
      <c r="BK61257" s="138"/>
      <c r="BL61257" s="138"/>
      <c r="BM61257" s="138"/>
    </row>
    <row r="61258" spans="62:65" ht="13" thickBot="1">
      <c r="BJ61258" s="138"/>
      <c r="BK61258" s="138"/>
      <c r="BL61258" s="138"/>
      <c r="BM61258" s="138"/>
    </row>
    <row r="61259" spans="62:65" ht="13" thickBot="1">
      <c r="BJ61259" s="138"/>
      <c r="BK61259" s="138"/>
      <c r="BL61259" s="138"/>
      <c r="BM61259" s="138"/>
    </row>
    <row r="61260" spans="62:65" ht="13" thickBot="1">
      <c r="BJ61260" s="138"/>
      <c r="BK61260" s="138"/>
      <c r="BL61260" s="138"/>
      <c r="BM61260" s="138"/>
    </row>
    <row r="61261" spans="62:65" ht="13" thickBot="1">
      <c r="BJ61261" s="138"/>
      <c r="BK61261" s="138"/>
      <c r="BL61261" s="138"/>
      <c r="BM61261" s="138"/>
    </row>
    <row r="61262" spans="62:65" ht="13" thickBot="1">
      <c r="BJ61262" s="138"/>
      <c r="BK61262" s="138"/>
      <c r="BL61262" s="138"/>
      <c r="BM61262" s="138"/>
    </row>
    <row r="61263" spans="62:65" ht="13" thickBot="1">
      <c r="BJ61263" s="138"/>
      <c r="BK61263" s="138"/>
      <c r="BL61263" s="138"/>
      <c r="BM61263" s="138"/>
    </row>
    <row r="61264" spans="62:65" ht="13" thickBot="1">
      <c r="BJ61264" s="138"/>
      <c r="BK61264" s="138"/>
      <c r="BL61264" s="138"/>
      <c r="BM61264" s="138"/>
    </row>
    <row r="61265" spans="62:65" ht="13" thickBot="1">
      <c r="BJ61265" s="138"/>
      <c r="BK61265" s="138"/>
      <c r="BL61265" s="138"/>
      <c r="BM61265" s="138"/>
    </row>
    <row r="61266" spans="62:65" ht="13" thickBot="1">
      <c r="BJ61266" s="138"/>
      <c r="BK61266" s="138"/>
      <c r="BL61266" s="138"/>
      <c r="BM61266" s="138"/>
    </row>
    <row r="61267" spans="62:65" ht="13" thickBot="1">
      <c r="BJ61267" s="138"/>
      <c r="BK61267" s="138"/>
      <c r="BL61267" s="138"/>
      <c r="BM61267" s="138"/>
    </row>
    <row r="61268" spans="62:65" ht="13" thickBot="1">
      <c r="BJ61268" s="138"/>
      <c r="BK61268" s="138"/>
      <c r="BL61268" s="138"/>
      <c r="BM61268" s="138"/>
    </row>
    <row r="61269" spans="62:65" ht="13" thickBot="1">
      <c r="BJ61269" s="138"/>
      <c r="BK61269" s="138"/>
      <c r="BL61269" s="138"/>
      <c r="BM61269" s="138"/>
    </row>
    <row r="61270" spans="62:65" ht="13" thickBot="1">
      <c r="BJ61270" s="138"/>
      <c r="BK61270" s="138"/>
      <c r="BL61270" s="138"/>
      <c r="BM61270" s="138"/>
    </row>
    <row r="61271" spans="62:65" ht="13" thickBot="1">
      <c r="BJ61271" s="138"/>
      <c r="BK61271" s="138"/>
      <c r="BL61271" s="138"/>
      <c r="BM61271" s="138"/>
    </row>
    <row r="61272" spans="62:65" ht="13" thickBot="1">
      <c r="BJ61272" s="138"/>
      <c r="BK61272" s="138"/>
      <c r="BL61272" s="138"/>
      <c r="BM61272" s="138"/>
    </row>
    <row r="61273" spans="62:65" ht="13" thickBot="1">
      <c r="BJ61273" s="138"/>
      <c r="BK61273" s="138"/>
      <c r="BL61273" s="138"/>
      <c r="BM61273" s="138"/>
    </row>
    <row r="61274" spans="62:65" ht="13" thickBot="1">
      <c r="BJ61274" s="138"/>
      <c r="BK61274" s="138"/>
      <c r="BL61274" s="138"/>
      <c r="BM61274" s="138"/>
    </row>
    <row r="61275" spans="62:65" ht="13" thickBot="1">
      <c r="BJ61275" s="138"/>
      <c r="BK61275" s="138"/>
      <c r="BL61275" s="138"/>
      <c r="BM61275" s="138"/>
    </row>
    <row r="61276" spans="62:65" ht="13" thickBot="1">
      <c r="BJ61276" s="138"/>
      <c r="BK61276" s="138"/>
      <c r="BL61276" s="138"/>
      <c r="BM61276" s="138"/>
    </row>
    <row r="61277" spans="62:65" ht="13" thickBot="1">
      <c r="BJ61277" s="138"/>
      <c r="BK61277" s="138"/>
      <c r="BL61277" s="138"/>
      <c r="BM61277" s="138"/>
    </row>
    <row r="61278" spans="62:65" ht="13" thickBot="1">
      <c r="BJ61278" s="138"/>
      <c r="BK61278" s="138"/>
      <c r="BL61278" s="138"/>
      <c r="BM61278" s="138"/>
    </row>
    <row r="61279" spans="62:65" ht="13" thickBot="1">
      <c r="BJ61279" s="138"/>
      <c r="BK61279" s="138"/>
      <c r="BL61279" s="138"/>
      <c r="BM61279" s="138"/>
    </row>
    <row r="61280" spans="62:65" ht="13" thickBot="1">
      <c r="BJ61280" s="138"/>
      <c r="BK61280" s="138"/>
      <c r="BL61280" s="138"/>
      <c r="BM61280" s="138"/>
    </row>
    <row r="61281" spans="62:65" ht="13" thickBot="1">
      <c r="BJ61281" s="138"/>
      <c r="BK61281" s="138"/>
      <c r="BL61281" s="138"/>
      <c r="BM61281" s="138"/>
    </row>
    <row r="61282" spans="62:65" ht="13" thickBot="1">
      <c r="BJ61282" s="138"/>
      <c r="BK61282" s="138"/>
      <c r="BL61282" s="138"/>
      <c r="BM61282" s="138"/>
    </row>
    <row r="61283" spans="62:65" ht="13" thickBot="1">
      <c r="BJ61283" s="138"/>
      <c r="BK61283" s="138"/>
      <c r="BL61283" s="138"/>
      <c r="BM61283" s="138"/>
    </row>
    <row r="61284" spans="62:65" ht="13" thickBot="1">
      <c r="BJ61284" s="138"/>
      <c r="BK61284" s="138"/>
      <c r="BL61284" s="138"/>
      <c r="BM61284" s="138"/>
    </row>
    <row r="61285" spans="62:65" ht="13" thickBot="1">
      <c r="BJ61285" s="138"/>
      <c r="BK61285" s="138"/>
      <c r="BL61285" s="138"/>
      <c r="BM61285" s="138"/>
    </row>
    <row r="61286" spans="62:65" ht="13" thickBot="1">
      <c r="BJ61286" s="138"/>
      <c r="BK61286" s="138"/>
      <c r="BL61286" s="138"/>
      <c r="BM61286" s="138"/>
    </row>
    <row r="61287" spans="62:65" ht="13" thickBot="1">
      <c r="BJ61287" s="138"/>
      <c r="BK61287" s="138"/>
      <c r="BL61287" s="138"/>
      <c r="BM61287" s="138"/>
    </row>
    <row r="61288" spans="62:65" ht="13" thickBot="1">
      <c r="BJ61288" s="138"/>
      <c r="BK61288" s="138"/>
      <c r="BL61288" s="138"/>
      <c r="BM61288" s="138"/>
    </row>
    <row r="61289" spans="62:65" ht="13" thickBot="1">
      <c r="BJ61289" s="138"/>
      <c r="BK61289" s="138"/>
      <c r="BL61289" s="138"/>
      <c r="BM61289" s="138"/>
    </row>
    <row r="61290" spans="62:65" ht="13" thickBot="1">
      <c r="BJ61290" s="138"/>
      <c r="BK61290" s="138"/>
      <c r="BL61290" s="138"/>
      <c r="BM61290" s="138"/>
    </row>
    <row r="61291" spans="62:65" ht="13" thickBot="1">
      <c r="BJ61291" s="138"/>
      <c r="BK61291" s="138"/>
      <c r="BL61291" s="138"/>
      <c r="BM61291" s="138"/>
    </row>
    <row r="61292" spans="62:65" ht="13" thickBot="1">
      <c r="BJ61292" s="138"/>
      <c r="BK61292" s="138"/>
      <c r="BL61292" s="138"/>
      <c r="BM61292" s="138"/>
    </row>
    <row r="61293" spans="62:65" ht="13" thickBot="1">
      <c r="BJ61293" s="138"/>
      <c r="BK61293" s="138"/>
      <c r="BL61293" s="138"/>
      <c r="BM61293" s="138"/>
    </row>
    <row r="61294" spans="62:65" ht="13" thickBot="1">
      <c r="BJ61294" s="138"/>
      <c r="BK61294" s="138"/>
      <c r="BL61294" s="138"/>
      <c r="BM61294" s="138"/>
    </row>
    <row r="61295" spans="62:65" ht="13" thickBot="1">
      <c r="BJ61295" s="138"/>
      <c r="BK61295" s="138"/>
      <c r="BL61295" s="138"/>
      <c r="BM61295" s="138"/>
    </row>
    <row r="61296" spans="62:65" ht="13" thickBot="1">
      <c r="BJ61296" s="138"/>
      <c r="BK61296" s="138"/>
      <c r="BL61296" s="138"/>
      <c r="BM61296" s="138"/>
    </row>
    <row r="61297" spans="62:65" ht="13" thickBot="1">
      <c r="BJ61297" s="138"/>
      <c r="BK61297" s="138"/>
      <c r="BL61297" s="138"/>
      <c r="BM61297" s="138"/>
    </row>
    <row r="61298" spans="62:65" ht="13" thickBot="1">
      <c r="BJ61298" s="138"/>
      <c r="BK61298" s="138"/>
      <c r="BL61298" s="138"/>
      <c r="BM61298" s="138"/>
    </row>
    <row r="61299" spans="62:65" ht="13" thickBot="1">
      <c r="BJ61299" s="138"/>
      <c r="BK61299" s="138"/>
      <c r="BL61299" s="138"/>
      <c r="BM61299" s="138"/>
    </row>
    <row r="61300" spans="62:65" ht="13" thickBot="1">
      <c r="BJ61300" s="138"/>
      <c r="BK61300" s="138"/>
      <c r="BL61300" s="138"/>
      <c r="BM61300" s="138"/>
    </row>
    <row r="61301" spans="62:65" ht="13" thickBot="1">
      <c r="BJ61301" s="138"/>
      <c r="BK61301" s="138"/>
      <c r="BL61301" s="138"/>
      <c r="BM61301" s="138"/>
    </row>
    <row r="61302" spans="62:65" ht="13" thickBot="1">
      <c r="BJ61302" s="138"/>
      <c r="BK61302" s="138"/>
      <c r="BL61302" s="138"/>
      <c r="BM61302" s="138"/>
    </row>
    <row r="61303" spans="62:65" ht="13" thickBot="1">
      <c r="BJ61303" s="138"/>
      <c r="BK61303" s="138"/>
      <c r="BL61303" s="138"/>
      <c r="BM61303" s="138"/>
    </row>
    <row r="61304" spans="62:65" ht="13" thickBot="1">
      <c r="BJ61304" s="138"/>
      <c r="BK61304" s="138"/>
      <c r="BL61304" s="138"/>
      <c r="BM61304" s="138"/>
    </row>
    <row r="61305" spans="62:65" ht="13" thickBot="1">
      <c r="BJ61305" s="138"/>
      <c r="BK61305" s="138"/>
      <c r="BL61305" s="138"/>
      <c r="BM61305" s="138"/>
    </row>
    <row r="61306" spans="62:65" ht="13" thickBot="1">
      <c r="BJ61306" s="138"/>
      <c r="BK61306" s="138"/>
      <c r="BL61306" s="138"/>
      <c r="BM61306" s="138"/>
    </row>
    <row r="61307" spans="62:65" ht="13" thickBot="1">
      <c r="BJ61307" s="138"/>
      <c r="BK61307" s="138"/>
      <c r="BL61307" s="138"/>
      <c r="BM61307" s="138"/>
    </row>
    <row r="61308" spans="62:65" ht="13" thickBot="1">
      <c r="BJ61308" s="138"/>
      <c r="BK61308" s="138"/>
      <c r="BL61308" s="138"/>
      <c r="BM61308" s="138"/>
    </row>
    <row r="61309" spans="62:65" ht="13" thickBot="1">
      <c r="BJ61309" s="138"/>
      <c r="BK61309" s="138"/>
      <c r="BL61309" s="138"/>
      <c r="BM61309" s="138"/>
    </row>
    <row r="61310" spans="62:65" ht="13" thickBot="1">
      <c r="BJ61310" s="138"/>
      <c r="BK61310" s="138"/>
      <c r="BL61310" s="138"/>
      <c r="BM61310" s="138"/>
    </row>
    <row r="61311" spans="62:65" ht="13" thickBot="1">
      <c r="BJ61311" s="138"/>
      <c r="BK61311" s="138"/>
      <c r="BL61311" s="138"/>
      <c r="BM61311" s="138"/>
    </row>
    <row r="61312" spans="62:65" ht="13" thickBot="1">
      <c r="BJ61312" s="138"/>
      <c r="BK61312" s="138"/>
      <c r="BL61312" s="138"/>
      <c r="BM61312" s="138"/>
    </row>
    <row r="61313" spans="62:65" ht="13" thickBot="1">
      <c r="BJ61313" s="138"/>
      <c r="BK61313" s="138"/>
      <c r="BL61313" s="138"/>
      <c r="BM61313" s="138"/>
    </row>
    <row r="61314" spans="62:65" ht="13" thickBot="1">
      <c r="BJ61314" s="138"/>
      <c r="BK61314" s="138"/>
      <c r="BL61314" s="138"/>
      <c r="BM61314" s="138"/>
    </row>
    <row r="61315" spans="62:65" ht="13" thickBot="1">
      <c r="BJ61315" s="138"/>
      <c r="BK61315" s="138"/>
      <c r="BL61315" s="138"/>
      <c r="BM61315" s="138"/>
    </row>
    <row r="61316" spans="62:65" ht="13" thickBot="1">
      <c r="BJ61316" s="138"/>
      <c r="BK61316" s="138"/>
      <c r="BL61316" s="138"/>
      <c r="BM61316" s="138"/>
    </row>
    <row r="61317" spans="62:65" ht="13" thickBot="1">
      <c r="BJ61317" s="138"/>
      <c r="BK61317" s="138"/>
      <c r="BL61317" s="138"/>
      <c r="BM61317" s="138"/>
    </row>
    <row r="61318" spans="62:65" ht="13" thickBot="1">
      <c r="BJ61318" s="138"/>
      <c r="BK61318" s="138"/>
      <c r="BL61318" s="138"/>
      <c r="BM61318" s="138"/>
    </row>
    <row r="61319" spans="62:65" ht="13" thickBot="1">
      <c r="BJ61319" s="138"/>
      <c r="BK61319" s="138"/>
      <c r="BL61319" s="138"/>
      <c r="BM61319" s="138"/>
    </row>
    <row r="61320" spans="62:65" ht="13" thickBot="1">
      <c r="BJ61320" s="138"/>
      <c r="BK61320" s="138"/>
      <c r="BL61320" s="138"/>
      <c r="BM61320" s="138"/>
    </row>
    <row r="61321" spans="62:65" ht="13" thickBot="1">
      <c r="BJ61321" s="138"/>
      <c r="BK61321" s="138"/>
      <c r="BL61321" s="138"/>
      <c r="BM61321" s="138"/>
    </row>
    <row r="61322" spans="62:65" ht="13" thickBot="1">
      <c r="BJ61322" s="138"/>
      <c r="BK61322" s="138"/>
      <c r="BL61322" s="138"/>
      <c r="BM61322" s="138"/>
    </row>
    <row r="61323" spans="62:65" ht="13" thickBot="1">
      <c r="BJ61323" s="138"/>
      <c r="BK61323" s="138"/>
      <c r="BL61323" s="138"/>
      <c r="BM61323" s="138"/>
    </row>
    <row r="61324" spans="62:65" ht="13" thickBot="1">
      <c r="BJ61324" s="138"/>
      <c r="BK61324" s="138"/>
      <c r="BL61324" s="138"/>
      <c r="BM61324" s="138"/>
    </row>
    <row r="61325" spans="62:65" ht="13" thickBot="1">
      <c r="BJ61325" s="138"/>
      <c r="BK61325" s="138"/>
      <c r="BL61325" s="138"/>
      <c r="BM61325" s="138"/>
    </row>
    <row r="61326" spans="62:65" ht="13" thickBot="1">
      <c r="BJ61326" s="138"/>
      <c r="BK61326" s="138"/>
      <c r="BL61326" s="138"/>
      <c r="BM61326" s="138"/>
    </row>
    <row r="61327" spans="62:65" ht="13" thickBot="1">
      <c r="BJ61327" s="138"/>
      <c r="BK61327" s="138"/>
      <c r="BL61327" s="138"/>
      <c r="BM61327" s="138"/>
    </row>
    <row r="61328" spans="62:65" ht="13" thickBot="1">
      <c r="BJ61328" s="138"/>
      <c r="BK61328" s="138"/>
      <c r="BL61328" s="138"/>
      <c r="BM61328" s="138"/>
    </row>
    <row r="61329" spans="62:65" ht="13" thickBot="1">
      <c r="BJ61329" s="138"/>
      <c r="BK61329" s="138"/>
      <c r="BL61329" s="138"/>
      <c r="BM61329" s="138"/>
    </row>
    <row r="61330" spans="62:65" ht="13" thickBot="1">
      <c r="BJ61330" s="138"/>
      <c r="BK61330" s="138"/>
      <c r="BL61330" s="138"/>
      <c r="BM61330" s="138"/>
    </row>
    <row r="61331" spans="62:65" ht="13" thickBot="1">
      <c r="BJ61331" s="138"/>
      <c r="BK61331" s="138"/>
      <c r="BL61331" s="138"/>
      <c r="BM61331" s="138"/>
    </row>
    <row r="61332" spans="62:65" ht="13" thickBot="1">
      <c r="BJ61332" s="138"/>
      <c r="BK61332" s="138"/>
      <c r="BL61332" s="138"/>
      <c r="BM61332" s="138"/>
    </row>
    <row r="61333" spans="62:65" ht="13" thickBot="1">
      <c r="BJ61333" s="138"/>
      <c r="BK61333" s="138"/>
      <c r="BL61333" s="138"/>
      <c r="BM61333" s="138"/>
    </row>
    <row r="61334" spans="62:65" ht="13" thickBot="1">
      <c r="BJ61334" s="138"/>
      <c r="BK61334" s="138"/>
      <c r="BL61334" s="138"/>
      <c r="BM61334" s="138"/>
    </row>
    <row r="61335" spans="62:65" ht="13" thickBot="1">
      <c r="BJ61335" s="138"/>
      <c r="BK61335" s="138"/>
      <c r="BL61335" s="138"/>
      <c r="BM61335" s="138"/>
    </row>
    <row r="61336" spans="62:65" ht="13" thickBot="1">
      <c r="BJ61336" s="138"/>
      <c r="BK61336" s="138"/>
      <c r="BL61336" s="138"/>
      <c r="BM61336" s="138"/>
    </row>
    <row r="61337" spans="62:65" ht="13" thickBot="1">
      <c r="BJ61337" s="138"/>
      <c r="BK61337" s="138"/>
      <c r="BL61337" s="138"/>
      <c r="BM61337" s="138"/>
    </row>
    <row r="61338" spans="62:65" ht="13" thickBot="1">
      <c r="BJ61338" s="138"/>
      <c r="BK61338" s="138"/>
      <c r="BL61338" s="138"/>
      <c r="BM61338" s="138"/>
    </row>
    <row r="61339" spans="62:65" ht="13" thickBot="1">
      <c r="BJ61339" s="138"/>
      <c r="BK61339" s="138"/>
      <c r="BL61339" s="138"/>
      <c r="BM61339" s="138"/>
    </row>
    <row r="61340" spans="62:65" ht="13" thickBot="1">
      <c r="BJ61340" s="138"/>
      <c r="BK61340" s="138"/>
      <c r="BL61340" s="138"/>
      <c r="BM61340" s="138"/>
    </row>
    <row r="61341" spans="62:65" ht="13" thickBot="1">
      <c r="BJ61341" s="138"/>
      <c r="BK61341" s="138"/>
      <c r="BL61341" s="138"/>
      <c r="BM61341" s="138"/>
    </row>
    <row r="61342" spans="62:65" ht="13" thickBot="1">
      <c r="BJ61342" s="138"/>
      <c r="BK61342" s="138"/>
      <c r="BL61342" s="138"/>
      <c r="BM61342" s="138"/>
    </row>
    <row r="61343" spans="62:65" ht="13" thickBot="1">
      <c r="BJ61343" s="138"/>
      <c r="BK61343" s="138"/>
      <c r="BL61343" s="138"/>
      <c r="BM61343" s="138"/>
    </row>
    <row r="61344" spans="62:65" ht="13" thickBot="1">
      <c r="BJ61344" s="138"/>
      <c r="BK61344" s="138"/>
      <c r="BL61344" s="138"/>
      <c r="BM61344" s="138"/>
    </row>
    <row r="61345" spans="62:65" ht="13" thickBot="1">
      <c r="BJ61345" s="138"/>
      <c r="BK61345" s="138"/>
      <c r="BL61345" s="138"/>
      <c r="BM61345" s="138"/>
    </row>
    <row r="61346" spans="62:65" ht="13" thickBot="1">
      <c r="BJ61346" s="138"/>
      <c r="BK61346" s="138"/>
      <c r="BL61346" s="138"/>
      <c r="BM61346" s="138"/>
    </row>
    <row r="61347" spans="62:65" ht="13" thickBot="1">
      <c r="BJ61347" s="138"/>
      <c r="BK61347" s="138"/>
      <c r="BL61347" s="138"/>
      <c r="BM61347" s="138"/>
    </row>
    <row r="61348" spans="62:65" ht="13" thickBot="1">
      <c r="BJ61348" s="138"/>
      <c r="BK61348" s="138"/>
      <c r="BL61348" s="138"/>
      <c r="BM61348" s="138"/>
    </row>
    <row r="61349" spans="62:65" ht="13" thickBot="1">
      <c r="BJ61349" s="138"/>
      <c r="BK61349" s="138"/>
      <c r="BL61349" s="138"/>
      <c r="BM61349" s="138"/>
    </row>
    <row r="61350" spans="62:65" ht="13" thickBot="1">
      <c r="BJ61350" s="138"/>
      <c r="BK61350" s="138"/>
      <c r="BL61350" s="138"/>
      <c r="BM61350" s="138"/>
    </row>
    <row r="61351" spans="62:65" ht="13" thickBot="1">
      <c r="BJ61351" s="138"/>
      <c r="BK61351" s="138"/>
      <c r="BL61351" s="138"/>
      <c r="BM61351" s="138"/>
    </row>
    <row r="61352" spans="62:65" ht="13" thickBot="1">
      <c r="BJ61352" s="138"/>
      <c r="BK61352" s="138"/>
      <c r="BL61352" s="138"/>
      <c r="BM61352" s="138"/>
    </row>
    <row r="61353" spans="62:65" ht="13" thickBot="1">
      <c r="BJ61353" s="138"/>
      <c r="BK61353" s="138"/>
      <c r="BL61353" s="138"/>
      <c r="BM61353" s="138"/>
    </row>
    <row r="61354" spans="62:65" ht="13" thickBot="1">
      <c r="BJ61354" s="138"/>
      <c r="BK61354" s="138"/>
      <c r="BL61354" s="138"/>
      <c r="BM61354" s="138"/>
    </row>
    <row r="61355" spans="62:65" ht="13" thickBot="1">
      <c r="BJ61355" s="138"/>
      <c r="BK61355" s="138"/>
      <c r="BL61355" s="138"/>
      <c r="BM61355" s="138"/>
    </row>
    <row r="61356" spans="62:65" ht="13" thickBot="1">
      <c r="BJ61356" s="138"/>
      <c r="BK61356" s="138"/>
      <c r="BL61356" s="138"/>
      <c r="BM61356" s="138"/>
    </row>
    <row r="61357" spans="62:65" ht="13" thickBot="1">
      <c r="BJ61357" s="138"/>
      <c r="BK61357" s="138"/>
      <c r="BL61357" s="138"/>
      <c r="BM61357" s="138"/>
    </row>
    <row r="61358" spans="62:65" ht="13" thickBot="1">
      <c r="BJ61358" s="138"/>
      <c r="BK61358" s="138"/>
      <c r="BL61358" s="138"/>
      <c r="BM61358" s="138"/>
    </row>
    <row r="61359" spans="62:65" ht="13" thickBot="1">
      <c r="BJ61359" s="138"/>
      <c r="BK61359" s="138"/>
      <c r="BL61359" s="138"/>
      <c r="BM61359" s="138"/>
    </row>
    <row r="61360" spans="62:65" ht="13" thickBot="1">
      <c r="BJ61360" s="138"/>
      <c r="BK61360" s="138"/>
      <c r="BL61360" s="138"/>
      <c r="BM61360" s="138"/>
    </row>
    <row r="61361" spans="62:65" ht="13" thickBot="1">
      <c r="BJ61361" s="138"/>
      <c r="BK61361" s="138"/>
      <c r="BL61361" s="138"/>
      <c r="BM61361" s="138"/>
    </row>
    <row r="61362" spans="62:65" ht="13" thickBot="1">
      <c r="BJ61362" s="138"/>
      <c r="BK61362" s="138"/>
      <c r="BL61362" s="138"/>
      <c r="BM61362" s="138"/>
    </row>
    <row r="61363" spans="62:65" ht="13" thickBot="1">
      <c r="BJ61363" s="138"/>
      <c r="BK61363" s="138"/>
      <c r="BL61363" s="138"/>
      <c r="BM61363" s="138"/>
    </row>
    <row r="61364" spans="62:65" ht="13" thickBot="1">
      <c r="BJ61364" s="138"/>
      <c r="BK61364" s="138"/>
      <c r="BL61364" s="138"/>
      <c r="BM61364" s="138"/>
    </row>
    <row r="61365" spans="62:65" ht="13" thickBot="1">
      <c r="BJ61365" s="138"/>
      <c r="BK61365" s="138"/>
      <c r="BL61365" s="138"/>
      <c r="BM61365" s="138"/>
    </row>
    <row r="61366" spans="62:65" ht="13" thickBot="1">
      <c r="BJ61366" s="138"/>
      <c r="BK61366" s="138"/>
      <c r="BL61366" s="138"/>
      <c r="BM61366" s="138"/>
    </row>
    <row r="61367" spans="62:65" ht="13" thickBot="1">
      <c r="BJ61367" s="138"/>
      <c r="BK61367" s="138"/>
      <c r="BL61367" s="138"/>
      <c r="BM61367" s="138"/>
    </row>
    <row r="61368" spans="62:65" ht="13" thickBot="1">
      <c r="BJ61368" s="138"/>
      <c r="BK61368" s="138"/>
      <c r="BL61368" s="138"/>
      <c r="BM61368" s="138"/>
    </row>
    <row r="61369" spans="62:65" ht="13" thickBot="1">
      <c r="BJ61369" s="138"/>
      <c r="BK61369" s="138"/>
      <c r="BL61369" s="138"/>
      <c r="BM61369" s="138"/>
    </row>
    <row r="61370" spans="62:65" ht="13" thickBot="1">
      <c r="BJ61370" s="138"/>
      <c r="BK61370" s="138"/>
      <c r="BL61370" s="138"/>
      <c r="BM61370" s="138"/>
    </row>
    <row r="61371" spans="62:65" ht="13" thickBot="1">
      <c r="BJ61371" s="138"/>
      <c r="BK61371" s="138"/>
      <c r="BL61371" s="138"/>
      <c r="BM61371" s="138"/>
    </row>
    <row r="61372" spans="62:65" ht="13" thickBot="1">
      <c r="BJ61372" s="138"/>
      <c r="BK61372" s="138"/>
      <c r="BL61372" s="138"/>
      <c r="BM61372" s="138"/>
    </row>
    <row r="61373" spans="62:65" ht="13" thickBot="1">
      <c r="BJ61373" s="138"/>
      <c r="BK61373" s="138"/>
      <c r="BL61373" s="138"/>
      <c r="BM61373" s="138"/>
    </row>
    <row r="61374" spans="62:65" ht="13" thickBot="1">
      <c r="BJ61374" s="138"/>
      <c r="BK61374" s="138"/>
      <c r="BL61374" s="138"/>
      <c r="BM61374" s="138"/>
    </row>
    <row r="61375" spans="62:65" ht="13" thickBot="1">
      <c r="BJ61375" s="138"/>
      <c r="BK61375" s="138"/>
      <c r="BL61375" s="138"/>
      <c r="BM61375" s="138"/>
    </row>
    <row r="61376" spans="62:65" ht="13" thickBot="1">
      <c r="BJ61376" s="138"/>
      <c r="BK61376" s="138"/>
      <c r="BL61376" s="138"/>
      <c r="BM61376" s="138"/>
    </row>
    <row r="61377" spans="62:65" ht="13" thickBot="1">
      <c r="BJ61377" s="138"/>
      <c r="BK61377" s="138"/>
      <c r="BL61377" s="138"/>
      <c r="BM61377" s="138"/>
    </row>
    <row r="61378" spans="62:65" ht="13" thickBot="1">
      <c r="BJ61378" s="138"/>
      <c r="BK61378" s="138"/>
      <c r="BL61378" s="138"/>
      <c r="BM61378" s="138"/>
    </row>
    <row r="61379" spans="62:65" ht="13" thickBot="1">
      <c r="BJ61379" s="138"/>
      <c r="BK61379" s="138"/>
      <c r="BL61379" s="138"/>
      <c r="BM61379" s="138"/>
    </row>
    <row r="61380" spans="62:65" ht="13" thickBot="1">
      <c r="BJ61380" s="138"/>
      <c r="BK61380" s="138"/>
      <c r="BL61380" s="138"/>
      <c r="BM61380" s="138"/>
    </row>
    <row r="61381" spans="62:65" ht="13" thickBot="1">
      <c r="BJ61381" s="138"/>
      <c r="BK61381" s="138"/>
      <c r="BL61381" s="138"/>
      <c r="BM61381" s="138"/>
    </row>
    <row r="61382" spans="62:65" ht="13" thickBot="1">
      <c r="BJ61382" s="138"/>
      <c r="BK61382" s="138"/>
      <c r="BL61382" s="138"/>
      <c r="BM61382" s="138"/>
    </row>
    <row r="61383" spans="62:65" ht="13" thickBot="1">
      <c r="BJ61383" s="138"/>
      <c r="BK61383" s="138"/>
      <c r="BL61383" s="138"/>
      <c r="BM61383" s="138"/>
    </row>
    <row r="61384" spans="62:65" ht="13" thickBot="1">
      <c r="BJ61384" s="138"/>
      <c r="BK61384" s="138"/>
      <c r="BL61384" s="138"/>
      <c r="BM61384" s="138"/>
    </row>
    <row r="61385" spans="62:65" ht="13" thickBot="1">
      <c r="BJ61385" s="138"/>
      <c r="BK61385" s="138"/>
      <c r="BL61385" s="138"/>
      <c r="BM61385" s="138"/>
    </row>
    <row r="61386" spans="62:65" ht="13" thickBot="1">
      <c r="BJ61386" s="138"/>
      <c r="BK61386" s="138"/>
      <c r="BL61386" s="138"/>
      <c r="BM61386" s="138"/>
    </row>
    <row r="61387" spans="62:65" ht="13" thickBot="1">
      <c r="BJ61387" s="138"/>
      <c r="BK61387" s="138"/>
      <c r="BL61387" s="138"/>
      <c r="BM61387" s="138"/>
    </row>
    <row r="61388" spans="62:65" ht="13" thickBot="1">
      <c r="BJ61388" s="138"/>
      <c r="BK61388" s="138"/>
      <c r="BL61388" s="138"/>
      <c r="BM61388" s="138"/>
    </row>
    <row r="61389" spans="62:65" ht="13" thickBot="1">
      <c r="BJ61389" s="138"/>
      <c r="BK61389" s="138"/>
      <c r="BL61389" s="138"/>
      <c r="BM61389" s="138"/>
    </row>
    <row r="61390" spans="62:65" ht="13" thickBot="1">
      <c r="BJ61390" s="138"/>
      <c r="BK61390" s="138"/>
      <c r="BL61390" s="138"/>
      <c r="BM61390" s="138"/>
    </row>
    <row r="61391" spans="62:65" ht="13" thickBot="1">
      <c r="BJ61391" s="138"/>
      <c r="BK61391" s="138"/>
      <c r="BL61391" s="138"/>
      <c r="BM61391" s="138"/>
    </row>
    <row r="61392" spans="62:65" ht="13" thickBot="1">
      <c r="BJ61392" s="138"/>
      <c r="BK61392" s="138"/>
      <c r="BL61392" s="138"/>
      <c r="BM61392" s="138"/>
    </row>
    <row r="61393" spans="62:65" ht="13" thickBot="1">
      <c r="BJ61393" s="138"/>
      <c r="BK61393" s="138"/>
      <c r="BL61393" s="138"/>
      <c r="BM61393" s="138"/>
    </row>
    <row r="61394" spans="62:65" ht="13" thickBot="1">
      <c r="BJ61394" s="138"/>
      <c r="BK61394" s="138"/>
      <c r="BL61394" s="138"/>
      <c r="BM61394" s="138"/>
    </row>
    <row r="61395" spans="62:65" ht="13" thickBot="1">
      <c r="BJ61395" s="138"/>
      <c r="BK61395" s="138"/>
      <c r="BL61395" s="138"/>
      <c r="BM61395" s="138"/>
    </row>
    <row r="61396" spans="62:65" ht="13" thickBot="1">
      <c r="BJ61396" s="138"/>
      <c r="BK61396" s="138"/>
      <c r="BL61396" s="138"/>
      <c r="BM61396" s="138"/>
    </row>
    <row r="61397" spans="62:65" ht="13" thickBot="1">
      <c r="BJ61397" s="138"/>
      <c r="BK61397" s="138"/>
      <c r="BL61397" s="138"/>
      <c r="BM61397" s="138"/>
    </row>
    <row r="61398" spans="62:65" ht="13" thickBot="1">
      <c r="BJ61398" s="138"/>
      <c r="BK61398" s="138"/>
      <c r="BL61398" s="138"/>
      <c r="BM61398" s="138"/>
    </row>
    <row r="61399" spans="62:65" ht="13" thickBot="1">
      <c r="BJ61399" s="138"/>
      <c r="BK61399" s="138"/>
      <c r="BL61399" s="138"/>
      <c r="BM61399" s="138"/>
    </row>
    <row r="61400" spans="62:65" ht="13" thickBot="1">
      <c r="BJ61400" s="138"/>
      <c r="BK61400" s="138"/>
      <c r="BL61400" s="138"/>
      <c r="BM61400" s="138"/>
    </row>
    <row r="61401" spans="62:65" ht="13" thickBot="1">
      <c r="BJ61401" s="138"/>
      <c r="BK61401" s="138"/>
      <c r="BL61401" s="138"/>
      <c r="BM61401" s="138"/>
    </row>
    <row r="61402" spans="62:65" ht="13" thickBot="1">
      <c r="BJ61402" s="138"/>
      <c r="BK61402" s="138"/>
      <c r="BL61402" s="138"/>
      <c r="BM61402" s="138"/>
    </row>
    <row r="61403" spans="62:65" ht="13" thickBot="1">
      <c r="BJ61403" s="138"/>
      <c r="BK61403" s="138"/>
      <c r="BL61403" s="138"/>
      <c r="BM61403" s="138"/>
    </row>
    <row r="61404" spans="62:65" ht="13" thickBot="1">
      <c r="BJ61404" s="138"/>
      <c r="BK61404" s="138"/>
      <c r="BL61404" s="138"/>
      <c r="BM61404" s="138"/>
    </row>
    <row r="61405" spans="62:65" ht="13" thickBot="1">
      <c r="BJ61405" s="138"/>
      <c r="BK61405" s="138"/>
      <c r="BL61405" s="138"/>
      <c r="BM61405" s="138"/>
    </row>
    <row r="61406" spans="62:65" ht="13" thickBot="1">
      <c r="BJ61406" s="138"/>
      <c r="BK61406" s="138"/>
      <c r="BL61406" s="138"/>
      <c r="BM61406" s="138"/>
    </row>
    <row r="61407" spans="62:65" ht="13" thickBot="1">
      <c r="BJ61407" s="138"/>
      <c r="BK61407" s="138"/>
      <c r="BL61407" s="138"/>
      <c r="BM61407" s="138"/>
    </row>
    <row r="61408" spans="62:65" ht="13" thickBot="1">
      <c r="BJ61408" s="138"/>
      <c r="BK61408" s="138"/>
      <c r="BL61408" s="138"/>
      <c r="BM61408" s="138"/>
    </row>
    <row r="61409" spans="62:65" ht="13" thickBot="1">
      <c r="BJ61409" s="138"/>
      <c r="BK61409" s="138"/>
      <c r="BL61409" s="138"/>
      <c r="BM61409" s="138"/>
    </row>
    <row r="61410" spans="62:65" ht="13" thickBot="1">
      <c r="BJ61410" s="138"/>
      <c r="BK61410" s="138"/>
      <c r="BL61410" s="138"/>
      <c r="BM61410" s="138"/>
    </row>
    <row r="61411" spans="62:65" ht="13" thickBot="1">
      <c r="BJ61411" s="138"/>
      <c r="BK61411" s="138"/>
      <c r="BL61411" s="138"/>
      <c r="BM61411" s="138"/>
    </row>
    <row r="61412" spans="62:65" ht="13" thickBot="1">
      <c r="BJ61412" s="138"/>
      <c r="BK61412" s="138"/>
      <c r="BL61412" s="138"/>
      <c r="BM61412" s="138"/>
    </row>
    <row r="61413" spans="62:65" ht="13" thickBot="1">
      <c r="BJ61413" s="138"/>
      <c r="BK61413" s="138"/>
      <c r="BL61413" s="138"/>
      <c r="BM61413" s="138"/>
    </row>
    <row r="61414" spans="62:65" ht="13" thickBot="1">
      <c r="BJ61414" s="138"/>
      <c r="BK61414" s="138"/>
      <c r="BL61414" s="138"/>
      <c r="BM61414" s="138"/>
    </row>
    <row r="61415" spans="62:65" ht="13" thickBot="1">
      <c r="BJ61415" s="138"/>
      <c r="BK61415" s="138"/>
      <c r="BL61415" s="138"/>
      <c r="BM61415" s="138"/>
    </row>
    <row r="61416" spans="62:65" ht="13" thickBot="1">
      <c r="BJ61416" s="138"/>
      <c r="BK61416" s="138"/>
      <c r="BL61416" s="138"/>
      <c r="BM61416" s="138"/>
    </row>
    <row r="61417" spans="62:65" ht="13" thickBot="1">
      <c r="BJ61417" s="138"/>
      <c r="BK61417" s="138"/>
      <c r="BL61417" s="138"/>
      <c r="BM61417" s="138"/>
    </row>
    <row r="61418" spans="62:65" ht="13" thickBot="1">
      <c r="BJ61418" s="138"/>
      <c r="BK61418" s="138"/>
      <c r="BL61418" s="138"/>
      <c r="BM61418" s="138"/>
    </row>
    <row r="61419" spans="62:65" ht="13" thickBot="1">
      <c r="BJ61419" s="138"/>
      <c r="BK61419" s="138"/>
      <c r="BL61419" s="138"/>
      <c r="BM61419" s="138"/>
    </row>
    <row r="61420" spans="62:65" ht="13" thickBot="1">
      <c r="BJ61420" s="138"/>
      <c r="BK61420" s="138"/>
      <c r="BL61420" s="138"/>
      <c r="BM61420" s="138"/>
    </row>
    <row r="61421" spans="62:65" ht="13" thickBot="1">
      <c r="BJ61421" s="138"/>
      <c r="BK61421" s="138"/>
      <c r="BL61421" s="138"/>
      <c r="BM61421" s="138"/>
    </row>
    <row r="61422" spans="62:65" ht="13" thickBot="1">
      <c r="BJ61422" s="138"/>
      <c r="BK61422" s="138"/>
      <c r="BL61422" s="138"/>
      <c r="BM61422" s="138"/>
    </row>
    <row r="61423" spans="62:65" ht="13" thickBot="1">
      <c r="BJ61423" s="138"/>
      <c r="BK61423" s="138"/>
      <c r="BL61423" s="138"/>
      <c r="BM61423" s="138"/>
    </row>
    <row r="61424" spans="62:65" ht="13" thickBot="1">
      <c r="BJ61424" s="138"/>
      <c r="BK61424" s="138"/>
      <c r="BL61424" s="138"/>
      <c r="BM61424" s="138"/>
    </row>
    <row r="61425" spans="62:65" ht="13" thickBot="1">
      <c r="BJ61425" s="138"/>
      <c r="BK61425" s="138"/>
      <c r="BL61425" s="138"/>
      <c r="BM61425" s="138"/>
    </row>
    <row r="61426" spans="62:65" ht="13" thickBot="1">
      <c r="BJ61426" s="138"/>
      <c r="BK61426" s="138"/>
      <c r="BL61426" s="138"/>
      <c r="BM61426" s="138"/>
    </row>
    <row r="61427" spans="62:65" ht="13" thickBot="1">
      <c r="BJ61427" s="138"/>
      <c r="BK61427" s="138"/>
      <c r="BL61427" s="138"/>
      <c r="BM61427" s="138"/>
    </row>
    <row r="61428" spans="62:65" ht="13" thickBot="1">
      <c r="BJ61428" s="138"/>
      <c r="BK61428" s="138"/>
      <c r="BL61428" s="138"/>
      <c r="BM61428" s="138"/>
    </row>
    <row r="61429" spans="62:65" ht="13" thickBot="1">
      <c r="BJ61429" s="138"/>
      <c r="BK61429" s="138"/>
      <c r="BL61429" s="138"/>
      <c r="BM61429" s="138"/>
    </row>
    <row r="61430" spans="62:65" ht="13" thickBot="1">
      <c r="BJ61430" s="138"/>
      <c r="BK61430" s="138"/>
      <c r="BL61430" s="138"/>
      <c r="BM61430" s="138"/>
    </row>
    <row r="61431" spans="62:65" ht="13" thickBot="1">
      <c r="BJ61431" s="138"/>
      <c r="BK61431" s="138"/>
      <c r="BL61431" s="138"/>
      <c r="BM61431" s="138"/>
    </row>
    <row r="61432" spans="62:65" ht="13" thickBot="1">
      <c r="BJ61432" s="138"/>
      <c r="BK61432" s="138"/>
      <c r="BL61432" s="138"/>
      <c r="BM61432" s="138"/>
    </row>
    <row r="61433" spans="62:65" ht="13" thickBot="1">
      <c r="BJ61433" s="138"/>
      <c r="BK61433" s="138"/>
      <c r="BL61433" s="138"/>
      <c r="BM61433" s="138"/>
    </row>
    <row r="61434" spans="62:65" ht="13" thickBot="1">
      <c r="BJ61434" s="138"/>
      <c r="BK61434" s="138"/>
      <c r="BL61434" s="138"/>
      <c r="BM61434" s="138"/>
    </row>
    <row r="61435" spans="62:65" ht="13" thickBot="1">
      <c r="BJ61435" s="138"/>
      <c r="BK61435" s="138"/>
      <c r="BL61435" s="138"/>
      <c r="BM61435" s="138"/>
    </row>
    <row r="61436" spans="62:65" ht="13" thickBot="1">
      <c r="BJ61436" s="138"/>
      <c r="BK61436" s="138"/>
      <c r="BL61436" s="138"/>
      <c r="BM61436" s="138"/>
    </row>
    <row r="61437" spans="62:65" ht="13" thickBot="1">
      <c r="BJ61437" s="138"/>
      <c r="BK61437" s="138"/>
      <c r="BL61437" s="138"/>
      <c r="BM61437" s="138"/>
    </row>
    <row r="61438" spans="62:65" ht="13" thickBot="1">
      <c r="BJ61438" s="138"/>
      <c r="BK61438" s="138"/>
      <c r="BL61438" s="138"/>
      <c r="BM61438" s="138"/>
    </row>
    <row r="61439" spans="62:65" ht="13" thickBot="1">
      <c r="BJ61439" s="138"/>
      <c r="BK61439" s="138"/>
      <c r="BL61439" s="138"/>
      <c r="BM61439" s="138"/>
    </row>
    <row r="61440" spans="62:65" ht="13" thickBot="1">
      <c r="BJ61440" s="138"/>
      <c r="BK61440" s="138"/>
      <c r="BL61440" s="138"/>
      <c r="BM61440" s="138"/>
    </row>
    <row r="61441" spans="62:65" ht="13" thickBot="1">
      <c r="BJ61441" s="138"/>
      <c r="BK61441" s="138"/>
      <c r="BL61441" s="138"/>
      <c r="BM61441" s="138"/>
    </row>
    <row r="61442" spans="62:65" ht="13" thickBot="1">
      <c r="BJ61442" s="138"/>
      <c r="BK61442" s="138"/>
      <c r="BL61442" s="138"/>
      <c r="BM61442" s="138"/>
    </row>
    <row r="61443" spans="62:65" ht="13" thickBot="1">
      <c r="BJ61443" s="138"/>
      <c r="BK61443" s="138"/>
      <c r="BL61443" s="138"/>
      <c r="BM61443" s="138"/>
    </row>
    <row r="61444" spans="62:65" ht="13" thickBot="1">
      <c r="BJ61444" s="138"/>
      <c r="BK61444" s="138"/>
      <c r="BL61444" s="138"/>
      <c r="BM61444" s="138"/>
    </row>
    <row r="61445" spans="62:65" ht="13" thickBot="1">
      <c r="BJ61445" s="138"/>
      <c r="BK61445" s="138"/>
      <c r="BL61445" s="138"/>
      <c r="BM61445" s="138"/>
    </row>
    <row r="61446" spans="62:65" ht="13" thickBot="1">
      <c r="BJ61446" s="138"/>
      <c r="BK61446" s="138"/>
      <c r="BL61446" s="138"/>
      <c r="BM61446" s="138"/>
    </row>
    <row r="61447" spans="62:65" ht="13" thickBot="1">
      <c r="BJ61447" s="138"/>
      <c r="BK61447" s="138"/>
      <c r="BL61447" s="138"/>
      <c r="BM61447" s="138"/>
    </row>
    <row r="61448" spans="62:65" ht="13" thickBot="1">
      <c r="BJ61448" s="138"/>
      <c r="BK61448" s="138"/>
      <c r="BL61448" s="138"/>
      <c r="BM61448" s="138"/>
    </row>
    <row r="61449" spans="62:65" ht="13" thickBot="1">
      <c r="BJ61449" s="138"/>
      <c r="BK61449" s="138"/>
      <c r="BL61449" s="138"/>
      <c r="BM61449" s="138"/>
    </row>
    <row r="61450" spans="62:65" ht="13" thickBot="1">
      <c r="BJ61450" s="138"/>
      <c r="BK61450" s="138"/>
      <c r="BL61450" s="138"/>
      <c r="BM61450" s="138"/>
    </row>
    <row r="61451" spans="62:65" ht="13" thickBot="1">
      <c r="BJ61451" s="138"/>
      <c r="BK61451" s="138"/>
      <c r="BL61451" s="138"/>
      <c r="BM61451" s="138"/>
    </row>
    <row r="61452" spans="62:65" ht="13" thickBot="1">
      <c r="BJ61452" s="138"/>
      <c r="BK61452" s="138"/>
      <c r="BL61452" s="138"/>
      <c r="BM61452" s="138"/>
    </row>
    <row r="61453" spans="62:65" ht="13" thickBot="1">
      <c r="BJ61453" s="138"/>
      <c r="BK61453" s="138"/>
      <c r="BL61453" s="138"/>
      <c r="BM61453" s="138"/>
    </row>
    <row r="61454" spans="62:65" ht="13" thickBot="1">
      <c r="BJ61454" s="138"/>
      <c r="BK61454" s="138"/>
      <c r="BL61454" s="138"/>
      <c r="BM61454" s="138"/>
    </row>
    <row r="61455" spans="62:65" ht="13" thickBot="1">
      <c r="BJ61455" s="138"/>
      <c r="BK61455" s="138"/>
      <c r="BL61455" s="138"/>
      <c r="BM61455" s="138"/>
    </row>
    <row r="61456" spans="62:65" ht="13" thickBot="1">
      <c r="BJ61456" s="138"/>
      <c r="BK61456" s="138"/>
      <c r="BL61456" s="138"/>
      <c r="BM61456" s="138"/>
    </row>
    <row r="61457" spans="62:65" ht="13" thickBot="1">
      <c r="BJ61457" s="138"/>
      <c r="BK61457" s="138"/>
      <c r="BL61457" s="138"/>
      <c r="BM61457" s="138"/>
    </row>
    <row r="61458" spans="62:65" ht="13" thickBot="1">
      <c r="BJ61458" s="138"/>
      <c r="BK61458" s="138"/>
      <c r="BL61458" s="138"/>
      <c r="BM61458" s="138"/>
    </row>
    <row r="61459" spans="62:65" ht="13" thickBot="1">
      <c r="BJ61459" s="138"/>
      <c r="BK61459" s="138"/>
      <c r="BL61459" s="138"/>
      <c r="BM61459" s="138"/>
    </row>
    <row r="61460" spans="62:65" ht="13" thickBot="1">
      <c r="BJ61460" s="138"/>
      <c r="BK61460" s="138"/>
      <c r="BL61460" s="138"/>
      <c r="BM61460" s="138"/>
    </row>
    <row r="61461" spans="62:65" ht="13" thickBot="1">
      <c r="BJ61461" s="138"/>
      <c r="BK61461" s="138"/>
      <c r="BL61461" s="138"/>
      <c r="BM61461" s="138"/>
    </row>
    <row r="61462" spans="62:65" ht="13" thickBot="1">
      <c r="BJ61462" s="138"/>
      <c r="BK61462" s="138"/>
      <c r="BL61462" s="138"/>
      <c r="BM61462" s="138"/>
    </row>
    <row r="61463" spans="62:65" ht="13" thickBot="1">
      <c r="BJ61463" s="138"/>
      <c r="BK61463" s="138"/>
      <c r="BL61463" s="138"/>
      <c r="BM61463" s="138"/>
    </row>
    <row r="61464" spans="62:65" ht="13" thickBot="1">
      <c r="BJ61464" s="138"/>
      <c r="BK61464" s="138"/>
      <c r="BL61464" s="138"/>
      <c r="BM61464" s="138"/>
    </row>
    <row r="61465" spans="62:65" ht="13" thickBot="1">
      <c r="BJ61465" s="138"/>
      <c r="BK61465" s="138"/>
      <c r="BL61465" s="138"/>
      <c r="BM61465" s="138"/>
    </row>
    <row r="61466" spans="62:65" ht="13" thickBot="1">
      <c r="BJ61466" s="138"/>
      <c r="BK61466" s="138"/>
      <c r="BL61466" s="138"/>
      <c r="BM61466" s="138"/>
    </row>
    <row r="61467" spans="62:65" ht="13" thickBot="1">
      <c r="BJ61467" s="138"/>
      <c r="BK61467" s="138"/>
      <c r="BL61467" s="138"/>
      <c r="BM61467" s="138"/>
    </row>
    <row r="61468" spans="62:65" ht="13" thickBot="1">
      <c r="BJ61468" s="138"/>
      <c r="BK61468" s="138"/>
      <c r="BL61468" s="138"/>
      <c r="BM61468" s="138"/>
    </row>
    <row r="61469" spans="62:65" ht="13" thickBot="1">
      <c r="BJ61469" s="138"/>
      <c r="BK61469" s="138"/>
      <c r="BL61469" s="138"/>
      <c r="BM61469" s="138"/>
    </row>
    <row r="61470" spans="62:65" ht="13" thickBot="1">
      <c r="BJ61470" s="138"/>
      <c r="BK61470" s="138"/>
      <c r="BL61470" s="138"/>
      <c r="BM61470" s="138"/>
    </row>
    <row r="61471" spans="62:65" ht="13" thickBot="1">
      <c r="BJ61471" s="138"/>
      <c r="BK61471" s="138"/>
      <c r="BL61471" s="138"/>
      <c r="BM61471" s="138"/>
    </row>
    <row r="61472" spans="62:65" ht="13" thickBot="1">
      <c r="BJ61472" s="138"/>
      <c r="BK61472" s="138"/>
      <c r="BL61472" s="138"/>
      <c r="BM61472" s="138"/>
    </row>
    <row r="61473" spans="62:65" ht="13" thickBot="1">
      <c r="BJ61473" s="138"/>
      <c r="BK61473" s="138"/>
      <c r="BL61473" s="138"/>
      <c r="BM61473" s="138"/>
    </row>
    <row r="61474" spans="62:65" ht="13" thickBot="1">
      <c r="BJ61474" s="138"/>
      <c r="BK61474" s="138"/>
      <c r="BL61474" s="138"/>
      <c r="BM61474" s="138"/>
    </row>
    <row r="61475" spans="62:65" ht="13" thickBot="1">
      <c r="BJ61475" s="138"/>
      <c r="BK61475" s="138"/>
      <c r="BL61475" s="138"/>
      <c r="BM61475" s="138"/>
    </row>
    <row r="61476" spans="62:65" ht="13" thickBot="1">
      <c r="BJ61476" s="138"/>
      <c r="BK61476" s="138"/>
      <c r="BL61476" s="138"/>
      <c r="BM61476" s="138"/>
    </row>
    <row r="61477" spans="62:65" ht="13" thickBot="1">
      <c r="BJ61477" s="138"/>
      <c r="BK61477" s="138"/>
      <c r="BL61477" s="138"/>
      <c r="BM61477" s="138"/>
    </row>
    <row r="61478" spans="62:65" ht="13" thickBot="1">
      <c r="BJ61478" s="138"/>
      <c r="BK61478" s="138"/>
      <c r="BL61478" s="138"/>
      <c r="BM61478" s="138"/>
    </row>
    <row r="61479" spans="62:65" ht="13" thickBot="1">
      <c r="BJ61479" s="138"/>
      <c r="BK61479" s="138"/>
      <c r="BL61479" s="138"/>
      <c r="BM61479" s="138"/>
    </row>
    <row r="61480" spans="62:65" ht="13" thickBot="1">
      <c r="BJ61480" s="138"/>
      <c r="BK61480" s="138"/>
      <c r="BL61480" s="138"/>
      <c r="BM61480" s="138"/>
    </row>
    <row r="61481" spans="62:65" ht="13" thickBot="1">
      <c r="BJ61481" s="138"/>
      <c r="BK61481" s="138"/>
      <c r="BL61481" s="138"/>
      <c r="BM61481" s="138"/>
    </row>
    <row r="61482" spans="62:65" ht="13" thickBot="1">
      <c r="BJ61482" s="138"/>
      <c r="BK61482" s="138"/>
      <c r="BL61482" s="138"/>
      <c r="BM61482" s="138"/>
    </row>
    <row r="61483" spans="62:65" ht="13" thickBot="1">
      <c r="BJ61483" s="138"/>
      <c r="BK61483" s="138"/>
      <c r="BL61483" s="138"/>
      <c r="BM61483" s="138"/>
    </row>
    <row r="61484" spans="62:65" ht="13" thickBot="1">
      <c r="BJ61484" s="138"/>
      <c r="BK61484" s="138"/>
      <c r="BL61484" s="138"/>
      <c r="BM61484" s="138"/>
    </row>
    <row r="61485" spans="62:65" ht="13" thickBot="1">
      <c r="BJ61485" s="138"/>
      <c r="BK61485" s="138"/>
      <c r="BL61485" s="138"/>
      <c r="BM61485" s="138"/>
    </row>
    <row r="61486" spans="62:65" ht="13" thickBot="1">
      <c r="BJ61486" s="138"/>
      <c r="BK61486" s="138"/>
      <c r="BL61486" s="138"/>
      <c r="BM61486" s="138"/>
    </row>
    <row r="61487" spans="62:65" ht="13" thickBot="1">
      <c r="BJ61487" s="138"/>
      <c r="BK61487" s="138"/>
      <c r="BL61487" s="138"/>
      <c r="BM61487" s="138"/>
    </row>
    <row r="61488" spans="62:65" ht="13" thickBot="1">
      <c r="BJ61488" s="138"/>
      <c r="BK61488" s="138"/>
      <c r="BL61488" s="138"/>
      <c r="BM61488" s="138"/>
    </row>
    <row r="61489" spans="62:65" ht="13" thickBot="1">
      <c r="BJ61489" s="138"/>
      <c r="BK61489" s="138"/>
      <c r="BL61489" s="138"/>
      <c r="BM61489" s="138"/>
    </row>
    <row r="61490" spans="62:65" ht="13" thickBot="1">
      <c r="BJ61490" s="138"/>
      <c r="BK61490" s="138"/>
      <c r="BL61490" s="138"/>
      <c r="BM61490" s="138"/>
    </row>
    <row r="61491" spans="62:65" ht="13" thickBot="1">
      <c r="BJ61491" s="138"/>
      <c r="BK61491" s="138"/>
      <c r="BL61491" s="138"/>
      <c r="BM61491" s="138"/>
    </row>
    <row r="61492" spans="62:65" ht="13" thickBot="1">
      <c r="BJ61492" s="138"/>
      <c r="BK61492" s="138"/>
      <c r="BL61492" s="138"/>
      <c r="BM61492" s="138"/>
    </row>
    <row r="61493" spans="62:65" ht="13" thickBot="1">
      <c r="BJ61493" s="138"/>
      <c r="BK61493" s="138"/>
      <c r="BL61493" s="138"/>
      <c r="BM61493" s="138"/>
    </row>
    <row r="61494" spans="62:65" ht="13" thickBot="1">
      <c r="BJ61494" s="138"/>
      <c r="BK61494" s="138"/>
      <c r="BL61494" s="138"/>
      <c r="BM61494" s="138"/>
    </row>
    <row r="61495" spans="62:65" ht="13" thickBot="1">
      <c r="BJ61495" s="138"/>
      <c r="BK61495" s="138"/>
      <c r="BL61495" s="138"/>
      <c r="BM61495" s="138"/>
    </row>
    <row r="61496" spans="62:65" ht="13" thickBot="1">
      <c r="BJ61496" s="138"/>
      <c r="BK61496" s="138"/>
      <c r="BL61496" s="138"/>
      <c r="BM61496" s="138"/>
    </row>
    <row r="61497" spans="62:65" ht="13" thickBot="1">
      <c r="BJ61497" s="138"/>
      <c r="BK61497" s="138"/>
      <c r="BL61497" s="138"/>
      <c r="BM61497" s="138"/>
    </row>
    <row r="61498" spans="62:65" ht="13" thickBot="1">
      <c r="BJ61498" s="138"/>
      <c r="BK61498" s="138"/>
      <c r="BL61498" s="138"/>
      <c r="BM61498" s="138"/>
    </row>
    <row r="61499" spans="62:65" ht="13" thickBot="1">
      <c r="BJ61499" s="138"/>
      <c r="BK61499" s="138"/>
      <c r="BL61499" s="138"/>
      <c r="BM61499" s="138"/>
    </row>
    <row r="61500" spans="62:65" ht="13" thickBot="1">
      <c r="BJ61500" s="138"/>
      <c r="BK61500" s="138"/>
      <c r="BL61500" s="138"/>
      <c r="BM61500" s="138"/>
    </row>
    <row r="61501" spans="62:65" ht="13" thickBot="1">
      <c r="BJ61501" s="138"/>
      <c r="BK61501" s="138"/>
      <c r="BL61501" s="138"/>
      <c r="BM61501" s="138"/>
    </row>
    <row r="61502" spans="62:65" ht="13" thickBot="1">
      <c r="BJ61502" s="138"/>
      <c r="BK61502" s="138"/>
      <c r="BL61502" s="138"/>
      <c r="BM61502" s="138"/>
    </row>
    <row r="61503" spans="62:65" ht="13" thickBot="1">
      <c r="BJ61503" s="138"/>
      <c r="BK61503" s="138"/>
      <c r="BL61503" s="138"/>
      <c r="BM61503" s="138"/>
    </row>
    <row r="61504" spans="62:65" ht="13" thickBot="1">
      <c r="BJ61504" s="138"/>
      <c r="BK61504" s="138"/>
      <c r="BL61504" s="138"/>
      <c r="BM61504" s="138"/>
    </row>
    <row r="61505" spans="62:65" ht="13" thickBot="1">
      <c r="BJ61505" s="138"/>
      <c r="BK61505" s="138"/>
      <c r="BL61505" s="138"/>
      <c r="BM61505" s="138"/>
    </row>
    <row r="61506" spans="62:65" ht="13" thickBot="1">
      <c r="BJ61506" s="138"/>
      <c r="BK61506" s="138"/>
      <c r="BL61506" s="138"/>
      <c r="BM61506" s="138"/>
    </row>
    <row r="61507" spans="62:65" ht="13" thickBot="1">
      <c r="BJ61507" s="138"/>
      <c r="BK61507" s="138"/>
      <c r="BL61507" s="138"/>
      <c r="BM61507" s="138"/>
    </row>
    <row r="61508" spans="62:65" ht="13" thickBot="1">
      <c r="BJ61508" s="138"/>
      <c r="BK61508" s="138"/>
      <c r="BL61508" s="138"/>
      <c r="BM61508" s="138"/>
    </row>
    <row r="61509" spans="62:65" ht="13" thickBot="1">
      <c r="BJ61509" s="138"/>
      <c r="BK61509" s="138"/>
      <c r="BL61509" s="138"/>
      <c r="BM61509" s="138"/>
    </row>
    <row r="61510" spans="62:65" ht="13" thickBot="1">
      <c r="BJ61510" s="138"/>
      <c r="BK61510" s="138"/>
      <c r="BL61510" s="138"/>
      <c r="BM61510" s="138"/>
    </row>
    <row r="61511" spans="62:65" ht="13" thickBot="1">
      <c r="BJ61511" s="138"/>
      <c r="BK61511" s="138"/>
      <c r="BL61511" s="138"/>
      <c r="BM61511" s="138"/>
    </row>
    <row r="61512" spans="62:65" ht="13" thickBot="1">
      <c r="BJ61512" s="138"/>
      <c r="BK61512" s="138"/>
      <c r="BL61512" s="138"/>
      <c r="BM61512" s="138"/>
    </row>
    <row r="61513" spans="62:65" ht="13" thickBot="1">
      <c r="BJ61513" s="138"/>
      <c r="BK61513" s="138"/>
      <c r="BL61513" s="138"/>
      <c r="BM61513" s="138"/>
    </row>
    <row r="61514" spans="62:65" ht="13" thickBot="1">
      <c r="BJ61514" s="138"/>
      <c r="BK61514" s="138"/>
      <c r="BL61514" s="138"/>
      <c r="BM61514" s="138"/>
    </row>
    <row r="61515" spans="62:65" ht="13" thickBot="1">
      <c r="BJ61515" s="138"/>
      <c r="BK61515" s="138"/>
      <c r="BL61515" s="138"/>
      <c r="BM61515" s="138"/>
    </row>
    <row r="61516" spans="62:65" ht="13" thickBot="1">
      <c r="BJ61516" s="138"/>
      <c r="BK61516" s="138"/>
      <c r="BL61516" s="138"/>
      <c r="BM61516" s="138"/>
    </row>
    <row r="61517" spans="62:65" ht="13" thickBot="1">
      <c r="BJ61517" s="138"/>
      <c r="BK61517" s="138"/>
      <c r="BL61517" s="138"/>
      <c r="BM61517" s="138"/>
    </row>
    <row r="61518" spans="62:65" ht="13" thickBot="1">
      <c r="BJ61518" s="138"/>
      <c r="BK61518" s="138"/>
      <c r="BL61518" s="138"/>
      <c r="BM61518" s="138"/>
    </row>
    <row r="61519" spans="62:65" ht="13" thickBot="1">
      <c r="BJ61519" s="138"/>
      <c r="BK61519" s="138"/>
      <c r="BL61519" s="138"/>
      <c r="BM61519" s="138"/>
    </row>
    <row r="61520" spans="62:65" ht="13" thickBot="1">
      <c r="BJ61520" s="138"/>
      <c r="BK61520" s="138"/>
      <c r="BL61520" s="138"/>
      <c r="BM61520" s="138"/>
    </row>
    <row r="61521" spans="62:65" ht="13" thickBot="1">
      <c r="BJ61521" s="138"/>
      <c r="BK61521" s="138"/>
      <c r="BL61521" s="138"/>
      <c r="BM61521" s="138"/>
    </row>
    <row r="61522" spans="62:65" ht="13" thickBot="1">
      <c r="BJ61522" s="138"/>
      <c r="BK61522" s="138"/>
      <c r="BL61522" s="138"/>
      <c r="BM61522" s="138"/>
    </row>
    <row r="61523" spans="62:65" ht="13" thickBot="1">
      <c r="BJ61523" s="138"/>
      <c r="BK61523" s="138"/>
      <c r="BL61523" s="138"/>
      <c r="BM61523" s="138"/>
    </row>
    <row r="61524" spans="62:65" ht="13" thickBot="1">
      <c r="BJ61524" s="138"/>
      <c r="BK61524" s="138"/>
      <c r="BL61524" s="138"/>
      <c r="BM61524" s="138"/>
    </row>
    <row r="61525" spans="62:65" ht="13" thickBot="1">
      <c r="BJ61525" s="138"/>
      <c r="BK61525" s="138"/>
      <c r="BL61525" s="138"/>
      <c r="BM61525" s="138"/>
    </row>
    <row r="61526" spans="62:65" ht="13" thickBot="1">
      <c r="BJ61526" s="138"/>
      <c r="BK61526" s="138"/>
      <c r="BL61526" s="138"/>
      <c r="BM61526" s="138"/>
    </row>
    <row r="61527" spans="62:65" ht="13" thickBot="1">
      <c r="BJ61527" s="138"/>
      <c r="BK61527" s="138"/>
      <c r="BL61527" s="138"/>
      <c r="BM61527" s="138"/>
    </row>
    <row r="61528" spans="62:65" ht="13" thickBot="1">
      <c r="BJ61528" s="138"/>
      <c r="BK61528" s="138"/>
      <c r="BL61528" s="138"/>
      <c r="BM61528" s="138"/>
    </row>
    <row r="61529" spans="62:65" ht="13" thickBot="1">
      <c r="BJ61529" s="138"/>
      <c r="BK61529" s="138"/>
      <c r="BL61529" s="138"/>
      <c r="BM61529" s="138"/>
    </row>
    <row r="61530" spans="62:65" ht="13" thickBot="1">
      <c r="BJ61530" s="138"/>
      <c r="BK61530" s="138"/>
      <c r="BL61530" s="138"/>
      <c r="BM61530" s="138"/>
    </row>
    <row r="61531" spans="62:65" ht="13" thickBot="1">
      <c r="BJ61531" s="138"/>
      <c r="BK61531" s="138"/>
      <c r="BL61531" s="138"/>
      <c r="BM61531" s="138"/>
    </row>
    <row r="61532" spans="62:65" ht="13" thickBot="1">
      <c r="BJ61532" s="138"/>
      <c r="BK61532" s="138"/>
      <c r="BL61532" s="138"/>
      <c r="BM61532" s="138"/>
    </row>
    <row r="61533" spans="62:65" ht="13" thickBot="1">
      <c r="BJ61533" s="138"/>
      <c r="BK61533" s="138"/>
      <c r="BL61533" s="138"/>
      <c r="BM61533" s="138"/>
    </row>
    <row r="61534" spans="62:65" ht="13" thickBot="1">
      <c r="BJ61534" s="138"/>
      <c r="BK61534" s="138"/>
      <c r="BL61534" s="138"/>
      <c r="BM61534" s="138"/>
    </row>
    <row r="61535" spans="62:65" ht="13" thickBot="1">
      <c r="BJ61535" s="138"/>
      <c r="BK61535" s="138"/>
      <c r="BL61535" s="138"/>
      <c r="BM61535" s="138"/>
    </row>
    <row r="61536" spans="62:65" ht="13" thickBot="1">
      <c r="BJ61536" s="138"/>
      <c r="BK61536" s="138"/>
      <c r="BL61536" s="138"/>
      <c r="BM61536" s="138"/>
    </row>
    <row r="61537" spans="62:65" ht="13" thickBot="1">
      <c r="BJ61537" s="138"/>
      <c r="BK61537" s="138"/>
      <c r="BL61537" s="138"/>
      <c r="BM61537" s="138"/>
    </row>
    <row r="61538" spans="62:65" ht="13" thickBot="1">
      <c r="BJ61538" s="138"/>
      <c r="BK61538" s="138"/>
      <c r="BL61538" s="138"/>
      <c r="BM61538" s="138"/>
    </row>
    <row r="61539" spans="62:65" ht="13" thickBot="1">
      <c r="BJ61539" s="138"/>
      <c r="BK61539" s="138"/>
      <c r="BL61539" s="138"/>
      <c r="BM61539" s="138"/>
    </row>
    <row r="61540" spans="62:65" ht="13" thickBot="1">
      <c r="BJ61540" s="138"/>
      <c r="BK61540" s="138"/>
      <c r="BL61540" s="138"/>
      <c r="BM61540" s="138"/>
    </row>
    <row r="61541" spans="62:65" ht="13" thickBot="1">
      <c r="BJ61541" s="138"/>
      <c r="BK61541" s="138"/>
      <c r="BL61541" s="138"/>
      <c r="BM61541" s="138"/>
    </row>
    <row r="61542" spans="62:65" ht="13" thickBot="1">
      <c r="BJ61542" s="138"/>
      <c r="BK61542" s="138"/>
      <c r="BL61542" s="138"/>
      <c r="BM61542" s="138"/>
    </row>
    <row r="61543" spans="62:65" ht="13" thickBot="1">
      <c r="BJ61543" s="138"/>
      <c r="BK61543" s="138"/>
      <c r="BL61543" s="138"/>
      <c r="BM61543" s="138"/>
    </row>
    <row r="61544" spans="62:65" ht="13" thickBot="1">
      <c r="BJ61544" s="138"/>
      <c r="BK61544" s="138"/>
      <c r="BL61544" s="138"/>
      <c r="BM61544" s="138"/>
    </row>
    <row r="61545" spans="62:65" ht="13" thickBot="1">
      <c r="BJ61545" s="138"/>
      <c r="BK61545" s="138"/>
      <c r="BL61545" s="138"/>
      <c r="BM61545" s="138"/>
    </row>
    <row r="61546" spans="62:65" ht="13" thickBot="1">
      <c r="BJ61546" s="138"/>
      <c r="BK61546" s="138"/>
      <c r="BL61546" s="138"/>
      <c r="BM61546" s="138"/>
    </row>
    <row r="61547" spans="62:65" ht="13" thickBot="1">
      <c r="BJ61547" s="138"/>
      <c r="BK61547" s="138"/>
      <c r="BL61547" s="138"/>
      <c r="BM61547" s="138"/>
    </row>
    <row r="61548" spans="62:65" ht="13" thickBot="1">
      <c r="BJ61548" s="138"/>
      <c r="BK61548" s="138"/>
      <c r="BL61548" s="138"/>
      <c r="BM61548" s="138"/>
    </row>
    <row r="61549" spans="62:65" ht="13" thickBot="1">
      <c r="BJ61549" s="138"/>
      <c r="BK61549" s="138"/>
      <c r="BL61549" s="138"/>
      <c r="BM61549" s="138"/>
    </row>
    <row r="61550" spans="62:65" ht="13" thickBot="1">
      <c r="BJ61550" s="138"/>
      <c r="BK61550" s="138"/>
      <c r="BL61550" s="138"/>
      <c r="BM61550" s="138"/>
    </row>
    <row r="61551" spans="62:65" ht="13" thickBot="1">
      <c r="BJ61551" s="138"/>
      <c r="BK61551" s="138"/>
      <c r="BL61551" s="138"/>
      <c r="BM61551" s="138"/>
    </row>
    <row r="61552" spans="62:65" ht="13" thickBot="1">
      <c r="BJ61552" s="138"/>
      <c r="BK61552" s="138"/>
      <c r="BL61552" s="138"/>
      <c r="BM61552" s="138"/>
    </row>
    <row r="61553" spans="62:65" ht="13" thickBot="1">
      <c r="BJ61553" s="138"/>
      <c r="BK61553" s="138"/>
      <c r="BL61553" s="138"/>
      <c r="BM61553" s="138"/>
    </row>
    <row r="61554" spans="62:65" ht="13" thickBot="1">
      <c r="BJ61554" s="138"/>
      <c r="BK61554" s="138"/>
      <c r="BL61554" s="138"/>
      <c r="BM61554" s="138"/>
    </row>
    <row r="61555" spans="62:65" ht="13" thickBot="1">
      <c r="BJ61555" s="138"/>
      <c r="BK61555" s="138"/>
      <c r="BL61555" s="138"/>
      <c r="BM61555" s="138"/>
    </row>
    <row r="61556" spans="62:65" ht="13" thickBot="1">
      <c r="BJ61556" s="138"/>
      <c r="BK61556" s="138"/>
      <c r="BL61556" s="138"/>
      <c r="BM61556" s="138"/>
    </row>
    <row r="61557" spans="62:65" ht="13" thickBot="1">
      <c r="BJ61557" s="138"/>
      <c r="BK61557" s="138"/>
      <c r="BL61557" s="138"/>
      <c r="BM61557" s="138"/>
    </row>
    <row r="61558" spans="62:65" ht="13" thickBot="1">
      <c r="BJ61558" s="138"/>
      <c r="BK61558" s="138"/>
      <c r="BL61558" s="138"/>
      <c r="BM61558" s="138"/>
    </row>
    <row r="61559" spans="62:65" ht="13" thickBot="1">
      <c r="BJ61559" s="138"/>
      <c r="BK61559" s="138"/>
      <c r="BL61559" s="138"/>
      <c r="BM61559" s="138"/>
    </row>
    <row r="61560" spans="62:65" ht="13" thickBot="1">
      <c r="BJ61560" s="138"/>
      <c r="BK61560" s="138"/>
      <c r="BL61560" s="138"/>
      <c r="BM61560" s="138"/>
    </row>
    <row r="61561" spans="62:65" ht="13" thickBot="1">
      <c r="BJ61561" s="138"/>
      <c r="BK61561" s="138"/>
      <c r="BL61561" s="138"/>
      <c r="BM61561" s="138"/>
    </row>
    <row r="61562" spans="62:65" ht="13" thickBot="1">
      <c r="BJ61562" s="138"/>
      <c r="BK61562" s="138"/>
      <c r="BL61562" s="138"/>
      <c r="BM61562" s="138"/>
    </row>
    <row r="61563" spans="62:65" ht="13" thickBot="1">
      <c r="BJ61563" s="138"/>
      <c r="BK61563" s="138"/>
      <c r="BL61563" s="138"/>
      <c r="BM61563" s="138"/>
    </row>
    <row r="61564" spans="62:65" ht="13" thickBot="1">
      <c r="BJ61564" s="138"/>
      <c r="BK61564" s="138"/>
      <c r="BL61564" s="138"/>
      <c r="BM61564" s="138"/>
    </row>
    <row r="61565" spans="62:65" ht="13" thickBot="1">
      <c r="BJ61565" s="138"/>
      <c r="BK61565" s="138"/>
      <c r="BL61565" s="138"/>
      <c r="BM61565" s="138"/>
    </row>
    <row r="61566" spans="62:65" ht="13" thickBot="1">
      <c r="BJ61566" s="138"/>
      <c r="BK61566" s="138"/>
      <c r="BL61566" s="138"/>
      <c r="BM61566" s="138"/>
    </row>
    <row r="61567" spans="62:65" ht="13" thickBot="1">
      <c r="BJ61567" s="138"/>
      <c r="BK61567" s="138"/>
      <c r="BL61567" s="138"/>
      <c r="BM61567" s="138"/>
    </row>
    <row r="61568" spans="62:65" ht="13" thickBot="1">
      <c r="BJ61568" s="138"/>
      <c r="BK61568" s="138"/>
      <c r="BL61568" s="138"/>
      <c r="BM61568" s="138"/>
    </row>
    <row r="61569" spans="62:65" ht="13" thickBot="1">
      <c r="BJ61569" s="138"/>
      <c r="BK61569" s="138"/>
      <c r="BL61569" s="138"/>
      <c r="BM61569" s="138"/>
    </row>
    <row r="61570" spans="62:65" ht="13" thickBot="1">
      <c r="BJ61570" s="138"/>
      <c r="BK61570" s="138"/>
      <c r="BL61570" s="138"/>
      <c r="BM61570" s="138"/>
    </row>
    <row r="61571" spans="62:65" ht="13" thickBot="1">
      <c r="BJ61571" s="138"/>
      <c r="BK61571" s="138"/>
      <c r="BL61571" s="138"/>
      <c r="BM61571" s="138"/>
    </row>
    <row r="61572" spans="62:65" ht="13" thickBot="1">
      <c r="BJ61572" s="138"/>
      <c r="BK61572" s="138"/>
      <c r="BL61572" s="138"/>
      <c r="BM61572" s="138"/>
    </row>
    <row r="61573" spans="62:65" ht="13" thickBot="1">
      <c r="BJ61573" s="138"/>
      <c r="BK61573" s="138"/>
      <c r="BL61573" s="138"/>
      <c r="BM61573" s="138"/>
    </row>
    <row r="61574" spans="62:65" ht="13" thickBot="1">
      <c r="BJ61574" s="138"/>
      <c r="BK61574" s="138"/>
      <c r="BL61574" s="138"/>
      <c r="BM61574" s="138"/>
    </row>
    <row r="61575" spans="62:65" ht="13" thickBot="1">
      <c r="BJ61575" s="138"/>
      <c r="BK61575" s="138"/>
      <c r="BL61575" s="138"/>
      <c r="BM61575" s="138"/>
    </row>
    <row r="61576" spans="62:65" ht="13" thickBot="1">
      <c r="BJ61576" s="138"/>
      <c r="BK61576" s="138"/>
      <c r="BL61576" s="138"/>
      <c r="BM61576" s="138"/>
    </row>
    <row r="61577" spans="62:65" ht="13" thickBot="1">
      <c r="BJ61577" s="138"/>
      <c r="BK61577" s="138"/>
      <c r="BL61577" s="138"/>
      <c r="BM61577" s="138"/>
    </row>
    <row r="61578" spans="62:65" ht="13" thickBot="1">
      <c r="BJ61578" s="138"/>
      <c r="BK61578" s="138"/>
      <c r="BL61578" s="138"/>
      <c r="BM61578" s="138"/>
    </row>
    <row r="61579" spans="62:65" ht="13" thickBot="1">
      <c r="BJ61579" s="138"/>
      <c r="BK61579" s="138"/>
      <c r="BL61579" s="138"/>
      <c r="BM61579" s="138"/>
    </row>
    <row r="61580" spans="62:65" ht="13" thickBot="1">
      <c r="BJ61580" s="138"/>
      <c r="BK61580" s="138"/>
      <c r="BL61580" s="138"/>
      <c r="BM61580" s="138"/>
    </row>
    <row r="61581" spans="62:65" ht="13" thickBot="1">
      <c r="BJ61581" s="138"/>
      <c r="BK61581" s="138"/>
      <c r="BL61581" s="138"/>
      <c r="BM61581" s="138"/>
    </row>
    <row r="61582" spans="62:65" ht="13" thickBot="1">
      <c r="BJ61582" s="138"/>
      <c r="BK61582" s="138"/>
      <c r="BL61582" s="138"/>
      <c r="BM61582" s="138"/>
    </row>
    <row r="61583" spans="62:65" ht="13" thickBot="1">
      <c r="BJ61583" s="138"/>
      <c r="BK61583" s="138"/>
      <c r="BL61583" s="138"/>
      <c r="BM61583" s="138"/>
    </row>
    <row r="61584" spans="62:65" ht="13" thickBot="1">
      <c r="BJ61584" s="138"/>
      <c r="BK61584" s="138"/>
      <c r="BL61584" s="138"/>
      <c r="BM61584" s="138"/>
    </row>
    <row r="61585" spans="62:65" ht="13" thickBot="1">
      <c r="BJ61585" s="138"/>
      <c r="BK61585" s="138"/>
      <c r="BL61585" s="138"/>
      <c r="BM61585" s="138"/>
    </row>
    <row r="61586" spans="62:65" ht="13" thickBot="1">
      <c r="BJ61586" s="138"/>
      <c r="BK61586" s="138"/>
      <c r="BL61586" s="138"/>
      <c r="BM61586" s="138"/>
    </row>
    <row r="61587" spans="62:65" ht="13" thickBot="1">
      <c r="BJ61587" s="138"/>
      <c r="BK61587" s="138"/>
      <c r="BL61587" s="138"/>
      <c r="BM61587" s="138"/>
    </row>
    <row r="61588" spans="62:65" ht="13" thickBot="1">
      <c r="BJ61588" s="138"/>
      <c r="BK61588" s="138"/>
      <c r="BL61588" s="138"/>
      <c r="BM61588" s="138"/>
    </row>
    <row r="61589" spans="62:65" ht="13" thickBot="1">
      <c r="BJ61589" s="138"/>
      <c r="BK61589" s="138"/>
      <c r="BL61589" s="138"/>
      <c r="BM61589" s="138"/>
    </row>
    <row r="61590" spans="62:65" ht="13" thickBot="1">
      <c r="BJ61590" s="138"/>
      <c r="BK61590" s="138"/>
      <c r="BL61590" s="138"/>
      <c r="BM61590" s="138"/>
    </row>
    <row r="61591" spans="62:65" ht="13" thickBot="1">
      <c r="BJ61591" s="138"/>
      <c r="BK61591" s="138"/>
      <c r="BL61591" s="138"/>
      <c r="BM61591" s="138"/>
    </row>
    <row r="61592" spans="62:65" ht="13" thickBot="1">
      <c r="BJ61592" s="138"/>
      <c r="BK61592" s="138"/>
      <c r="BL61592" s="138"/>
      <c r="BM61592" s="138"/>
    </row>
    <row r="61593" spans="62:65" ht="13" thickBot="1">
      <c r="BJ61593" s="138"/>
      <c r="BK61593" s="138"/>
      <c r="BL61593" s="138"/>
      <c r="BM61593" s="138"/>
    </row>
    <row r="61594" spans="62:65" ht="13" thickBot="1">
      <c r="BJ61594" s="138"/>
      <c r="BK61594" s="138"/>
      <c r="BL61594" s="138"/>
      <c r="BM61594" s="138"/>
    </row>
    <row r="61595" spans="62:65" ht="13" thickBot="1">
      <c r="BJ61595" s="138"/>
      <c r="BK61595" s="138"/>
      <c r="BL61595" s="138"/>
      <c r="BM61595" s="138"/>
    </row>
    <row r="61596" spans="62:65" ht="13" thickBot="1">
      <c r="BJ61596" s="138"/>
      <c r="BK61596" s="138"/>
      <c r="BL61596" s="138"/>
      <c r="BM61596" s="138"/>
    </row>
    <row r="61597" spans="62:65" ht="13" thickBot="1">
      <c r="BJ61597" s="138"/>
      <c r="BK61597" s="138"/>
      <c r="BL61597" s="138"/>
      <c r="BM61597" s="138"/>
    </row>
    <row r="61598" spans="62:65" ht="13" thickBot="1">
      <c r="BJ61598" s="138"/>
      <c r="BK61598" s="138"/>
      <c r="BL61598" s="138"/>
      <c r="BM61598" s="138"/>
    </row>
    <row r="61599" spans="62:65" ht="13" thickBot="1">
      <c r="BJ61599" s="138"/>
      <c r="BK61599" s="138"/>
      <c r="BL61599" s="138"/>
      <c r="BM61599" s="138"/>
    </row>
    <row r="61600" spans="62:65" ht="13" thickBot="1">
      <c r="BJ61600" s="138"/>
      <c r="BK61600" s="138"/>
      <c r="BL61600" s="138"/>
      <c r="BM61600" s="138"/>
    </row>
    <row r="61601" spans="62:65" ht="13" thickBot="1">
      <c r="BJ61601" s="138"/>
      <c r="BK61601" s="138"/>
      <c r="BL61601" s="138"/>
      <c r="BM61601" s="138"/>
    </row>
    <row r="61602" spans="62:65" ht="13" thickBot="1">
      <c r="BJ61602" s="138"/>
      <c r="BK61602" s="138"/>
      <c r="BL61602" s="138"/>
      <c r="BM61602" s="138"/>
    </row>
    <row r="61603" spans="62:65" ht="13" thickBot="1">
      <c r="BJ61603" s="138"/>
      <c r="BK61603" s="138"/>
      <c r="BL61603" s="138"/>
      <c r="BM61603" s="138"/>
    </row>
    <row r="61604" spans="62:65" ht="13" thickBot="1">
      <c r="BJ61604" s="138"/>
      <c r="BK61604" s="138"/>
      <c r="BL61604" s="138"/>
      <c r="BM61604" s="138"/>
    </row>
    <row r="61605" spans="62:65" ht="13" thickBot="1">
      <c r="BJ61605" s="138"/>
      <c r="BK61605" s="138"/>
      <c r="BL61605" s="138"/>
      <c r="BM61605" s="138"/>
    </row>
    <row r="61606" spans="62:65" ht="13" thickBot="1">
      <c r="BJ61606" s="138"/>
      <c r="BK61606" s="138"/>
      <c r="BL61606" s="138"/>
      <c r="BM61606" s="138"/>
    </row>
    <row r="61607" spans="62:65" ht="13" thickBot="1">
      <c r="BJ61607" s="138"/>
      <c r="BK61607" s="138"/>
      <c r="BL61607" s="138"/>
      <c r="BM61607" s="138"/>
    </row>
    <row r="61608" spans="62:65" ht="13" thickBot="1">
      <c r="BJ61608" s="138"/>
      <c r="BK61608" s="138"/>
      <c r="BL61608" s="138"/>
      <c r="BM61608" s="138"/>
    </row>
    <row r="61609" spans="62:65" ht="13" thickBot="1">
      <c r="BJ61609" s="138"/>
      <c r="BK61609" s="138"/>
      <c r="BL61609" s="138"/>
      <c r="BM61609" s="138"/>
    </row>
    <row r="61610" spans="62:65" ht="13" thickBot="1">
      <c r="BJ61610" s="138"/>
      <c r="BK61610" s="138"/>
      <c r="BL61610" s="138"/>
      <c r="BM61610" s="138"/>
    </row>
    <row r="61611" spans="62:65" ht="13" thickBot="1">
      <c r="BJ61611" s="138"/>
      <c r="BK61611" s="138"/>
      <c r="BL61611" s="138"/>
      <c r="BM61611" s="138"/>
    </row>
    <row r="61612" spans="62:65" ht="13" thickBot="1">
      <c r="BJ61612" s="138"/>
      <c r="BK61612" s="138"/>
      <c r="BL61612" s="138"/>
      <c r="BM61612" s="138"/>
    </row>
    <row r="61613" spans="62:65" ht="13" thickBot="1">
      <c r="BJ61613" s="138"/>
      <c r="BK61613" s="138"/>
      <c r="BL61613" s="138"/>
      <c r="BM61613" s="138"/>
    </row>
    <row r="61614" spans="62:65" ht="13" thickBot="1">
      <c r="BJ61614" s="138"/>
      <c r="BK61614" s="138"/>
      <c r="BL61614" s="138"/>
      <c r="BM61614" s="138"/>
    </row>
    <row r="61615" spans="62:65" ht="13" thickBot="1">
      <c r="BJ61615" s="138"/>
      <c r="BK61615" s="138"/>
      <c r="BL61615" s="138"/>
      <c r="BM61615" s="138"/>
    </row>
    <row r="61616" spans="62:65" ht="13" thickBot="1">
      <c r="BJ61616" s="138"/>
      <c r="BK61616" s="138"/>
      <c r="BL61616" s="138"/>
      <c r="BM61616" s="138"/>
    </row>
    <row r="61617" spans="62:65" ht="13" thickBot="1">
      <c r="BJ61617" s="138"/>
      <c r="BK61617" s="138"/>
      <c r="BL61617" s="138"/>
      <c r="BM61617" s="138"/>
    </row>
    <row r="61618" spans="62:65" ht="13" thickBot="1">
      <c r="BJ61618" s="138"/>
      <c r="BK61618" s="138"/>
      <c r="BL61618" s="138"/>
      <c r="BM61618" s="138"/>
    </row>
    <row r="61619" spans="62:65" ht="13" thickBot="1">
      <c r="BJ61619" s="138"/>
      <c r="BK61619" s="138"/>
      <c r="BL61619" s="138"/>
      <c r="BM61619" s="138"/>
    </row>
    <row r="61620" spans="62:65" ht="13" thickBot="1">
      <c r="BJ61620" s="138"/>
      <c r="BK61620" s="138"/>
      <c r="BL61620" s="138"/>
      <c r="BM61620" s="138"/>
    </row>
    <row r="61621" spans="62:65" ht="13" thickBot="1">
      <c r="BJ61621" s="138"/>
      <c r="BK61621" s="138"/>
      <c r="BL61621" s="138"/>
      <c r="BM61621" s="138"/>
    </row>
    <row r="61622" spans="62:65" ht="13" thickBot="1">
      <c r="BJ61622" s="138"/>
      <c r="BK61622" s="138"/>
      <c r="BL61622" s="138"/>
      <c r="BM61622" s="138"/>
    </row>
    <row r="61623" spans="62:65" ht="13" thickBot="1">
      <c r="BJ61623" s="138"/>
      <c r="BK61623" s="138"/>
      <c r="BL61623" s="138"/>
      <c r="BM61623" s="138"/>
    </row>
    <row r="61624" spans="62:65" ht="13" thickBot="1">
      <c r="BJ61624" s="138"/>
      <c r="BK61624" s="138"/>
      <c r="BL61624" s="138"/>
      <c r="BM61624" s="138"/>
    </row>
    <row r="61625" spans="62:65" ht="13" thickBot="1">
      <c r="BJ61625" s="138"/>
      <c r="BK61625" s="138"/>
      <c r="BL61625" s="138"/>
      <c r="BM61625" s="138"/>
    </row>
    <row r="61626" spans="62:65" ht="13" thickBot="1">
      <c r="BJ61626" s="138"/>
      <c r="BK61626" s="138"/>
      <c r="BL61626" s="138"/>
      <c r="BM61626" s="138"/>
    </row>
    <row r="61627" spans="62:65" ht="13" thickBot="1">
      <c r="BJ61627" s="138"/>
      <c r="BK61627" s="138"/>
      <c r="BL61627" s="138"/>
      <c r="BM61627" s="138"/>
    </row>
    <row r="61628" spans="62:65" ht="13" thickBot="1">
      <c r="BJ61628" s="138"/>
      <c r="BK61628" s="138"/>
      <c r="BL61628" s="138"/>
      <c r="BM61628" s="138"/>
    </row>
    <row r="61629" spans="62:65" ht="13" thickBot="1">
      <c r="BJ61629" s="138"/>
      <c r="BK61629" s="138"/>
      <c r="BL61629" s="138"/>
      <c r="BM61629" s="138"/>
    </row>
    <row r="61630" spans="62:65" ht="13" thickBot="1">
      <c r="BJ61630" s="138"/>
      <c r="BK61630" s="138"/>
      <c r="BL61630" s="138"/>
      <c r="BM61630" s="138"/>
    </row>
    <row r="61631" spans="62:65" ht="13" thickBot="1">
      <c r="BJ61631" s="138"/>
      <c r="BK61631" s="138"/>
      <c r="BL61631" s="138"/>
      <c r="BM61631" s="138"/>
    </row>
    <row r="61632" spans="62:65" ht="13" thickBot="1">
      <c r="BJ61632" s="138"/>
      <c r="BK61632" s="138"/>
      <c r="BL61632" s="138"/>
      <c r="BM61632" s="138"/>
    </row>
    <row r="61633" spans="62:65" ht="13" thickBot="1">
      <c r="BJ61633" s="138"/>
      <c r="BK61633" s="138"/>
      <c r="BL61633" s="138"/>
      <c r="BM61633" s="138"/>
    </row>
    <row r="61634" spans="62:65" ht="13" thickBot="1">
      <c r="BJ61634" s="138"/>
      <c r="BK61634" s="138"/>
      <c r="BL61634" s="138"/>
      <c r="BM61634" s="138"/>
    </row>
    <row r="61635" spans="62:65" ht="13" thickBot="1">
      <c r="BJ61635" s="138"/>
      <c r="BK61635" s="138"/>
      <c r="BL61635" s="138"/>
      <c r="BM61635" s="138"/>
    </row>
    <row r="61636" spans="62:65" ht="13" thickBot="1">
      <c r="BJ61636" s="138"/>
      <c r="BK61636" s="138"/>
      <c r="BL61636" s="138"/>
      <c r="BM61636" s="138"/>
    </row>
    <row r="61637" spans="62:65" ht="13" thickBot="1">
      <c r="BJ61637" s="138"/>
      <c r="BK61637" s="138"/>
      <c r="BL61637" s="138"/>
      <c r="BM61637" s="138"/>
    </row>
    <row r="61638" spans="62:65" ht="13" thickBot="1">
      <c r="BJ61638" s="138"/>
      <c r="BK61638" s="138"/>
      <c r="BL61638" s="138"/>
      <c r="BM61638" s="138"/>
    </row>
    <row r="61639" spans="62:65" ht="13" thickBot="1">
      <c r="BJ61639" s="138"/>
      <c r="BK61639" s="138"/>
      <c r="BL61639" s="138"/>
      <c r="BM61639" s="138"/>
    </row>
    <row r="61640" spans="62:65" ht="13" thickBot="1">
      <c r="BJ61640" s="138"/>
      <c r="BK61640" s="138"/>
      <c r="BL61640" s="138"/>
      <c r="BM61640" s="138"/>
    </row>
    <row r="61641" spans="62:65" ht="13" thickBot="1">
      <c r="BJ61641" s="138"/>
      <c r="BK61641" s="138"/>
      <c r="BL61641" s="138"/>
      <c r="BM61641" s="138"/>
    </row>
    <row r="61642" spans="62:65" ht="13" thickBot="1">
      <c r="BJ61642" s="138"/>
      <c r="BK61642" s="138"/>
      <c r="BL61642" s="138"/>
      <c r="BM61642" s="138"/>
    </row>
    <row r="61643" spans="62:65" ht="13" thickBot="1">
      <c r="BJ61643" s="138"/>
      <c r="BK61643" s="138"/>
      <c r="BL61643" s="138"/>
      <c r="BM61643" s="138"/>
    </row>
    <row r="61644" spans="62:65" ht="13" thickBot="1">
      <c r="BJ61644" s="138"/>
      <c r="BK61644" s="138"/>
      <c r="BL61644" s="138"/>
      <c r="BM61644" s="138"/>
    </row>
    <row r="61645" spans="62:65" ht="13" thickBot="1">
      <c r="BJ61645" s="138"/>
      <c r="BK61645" s="138"/>
      <c r="BL61645" s="138"/>
      <c r="BM61645" s="138"/>
    </row>
    <row r="61646" spans="62:65" ht="13" thickBot="1">
      <c r="BJ61646" s="138"/>
      <c r="BK61646" s="138"/>
      <c r="BL61646" s="138"/>
      <c r="BM61646" s="138"/>
    </row>
    <row r="61647" spans="62:65" ht="13" thickBot="1">
      <c r="BJ61647" s="138"/>
      <c r="BK61647" s="138"/>
      <c r="BL61647" s="138"/>
      <c r="BM61647" s="138"/>
    </row>
    <row r="61648" spans="62:65" ht="13" thickBot="1">
      <c r="BJ61648" s="138"/>
      <c r="BK61648" s="138"/>
      <c r="BL61648" s="138"/>
      <c r="BM61648" s="138"/>
    </row>
    <row r="61649" spans="62:65" ht="13" thickBot="1">
      <c r="BJ61649" s="138"/>
      <c r="BK61649" s="138"/>
      <c r="BL61649" s="138"/>
      <c r="BM61649" s="138"/>
    </row>
    <row r="61650" spans="62:65" ht="13" thickBot="1">
      <c r="BJ61650" s="138"/>
      <c r="BK61650" s="138"/>
      <c r="BL61650" s="138"/>
      <c r="BM61650" s="138"/>
    </row>
    <row r="61651" spans="62:65" ht="13" thickBot="1">
      <c r="BJ61651" s="138"/>
      <c r="BK61651" s="138"/>
      <c r="BL61651" s="138"/>
      <c r="BM61651" s="138"/>
    </row>
    <row r="61652" spans="62:65" ht="13" thickBot="1">
      <c r="BJ61652" s="138"/>
      <c r="BK61652" s="138"/>
      <c r="BL61652" s="138"/>
      <c r="BM61652" s="138"/>
    </row>
    <row r="61653" spans="62:65" ht="13" thickBot="1">
      <c r="BJ61653" s="138"/>
      <c r="BK61653" s="138"/>
      <c r="BL61653" s="138"/>
      <c r="BM61653" s="138"/>
    </row>
    <row r="61654" spans="62:65" ht="13" thickBot="1">
      <c r="BJ61654" s="138"/>
      <c r="BK61654" s="138"/>
      <c r="BL61654" s="138"/>
      <c r="BM61654" s="138"/>
    </row>
    <row r="61655" spans="62:65" ht="13" thickBot="1">
      <c r="BJ61655" s="138"/>
      <c r="BK61655" s="138"/>
      <c r="BL61655" s="138"/>
      <c r="BM61655" s="138"/>
    </row>
    <row r="61656" spans="62:65" ht="13" thickBot="1">
      <c r="BJ61656" s="138"/>
      <c r="BK61656" s="138"/>
      <c r="BL61656" s="138"/>
      <c r="BM61656" s="138"/>
    </row>
    <row r="61657" spans="62:65" ht="13" thickBot="1">
      <c r="BJ61657" s="138"/>
      <c r="BK61657" s="138"/>
      <c r="BL61657" s="138"/>
      <c r="BM61657" s="138"/>
    </row>
    <row r="61658" spans="62:65" ht="13" thickBot="1">
      <c r="BJ61658" s="138"/>
      <c r="BK61658" s="138"/>
      <c r="BL61658" s="138"/>
      <c r="BM61658" s="138"/>
    </row>
    <row r="61659" spans="62:65" ht="13" thickBot="1">
      <c r="BJ61659" s="138"/>
      <c r="BK61659" s="138"/>
      <c r="BL61659" s="138"/>
      <c r="BM61659" s="138"/>
    </row>
    <row r="61660" spans="62:65" ht="13" thickBot="1">
      <c r="BJ61660" s="138"/>
      <c r="BK61660" s="138"/>
      <c r="BL61660" s="138"/>
      <c r="BM61660" s="138"/>
    </row>
    <row r="61661" spans="62:65" ht="13" thickBot="1">
      <c r="BJ61661" s="138"/>
      <c r="BK61661" s="138"/>
      <c r="BL61661" s="138"/>
      <c r="BM61661" s="138"/>
    </row>
    <row r="61662" spans="62:65" ht="13" thickBot="1">
      <c r="BJ61662" s="138"/>
      <c r="BK61662" s="138"/>
      <c r="BL61662" s="138"/>
      <c r="BM61662" s="138"/>
    </row>
    <row r="61663" spans="62:65" ht="13" thickBot="1">
      <c r="BJ61663" s="138"/>
      <c r="BK61663" s="138"/>
      <c r="BL61663" s="138"/>
      <c r="BM61663" s="138"/>
    </row>
    <row r="61664" spans="62:65" ht="13" thickBot="1">
      <c r="BJ61664" s="138"/>
      <c r="BK61664" s="138"/>
      <c r="BL61664" s="138"/>
      <c r="BM61664" s="138"/>
    </row>
    <row r="61665" spans="62:65" ht="13" thickBot="1">
      <c r="BJ61665" s="138"/>
      <c r="BK61665" s="138"/>
      <c r="BL61665" s="138"/>
      <c r="BM61665" s="138"/>
    </row>
    <row r="61666" spans="62:65" ht="13" thickBot="1">
      <c r="BJ61666" s="138"/>
      <c r="BK61666" s="138"/>
      <c r="BL61666" s="138"/>
      <c r="BM61666" s="138"/>
    </row>
    <row r="61667" spans="62:65" ht="13" thickBot="1">
      <c r="BJ61667" s="138"/>
      <c r="BK61667" s="138"/>
      <c r="BL61667" s="138"/>
      <c r="BM61667" s="138"/>
    </row>
    <row r="61668" spans="62:65" ht="13" thickBot="1">
      <c r="BJ61668" s="138"/>
      <c r="BK61668" s="138"/>
      <c r="BL61668" s="138"/>
      <c r="BM61668" s="138"/>
    </row>
    <row r="61669" spans="62:65" ht="13" thickBot="1">
      <c r="BJ61669" s="138"/>
      <c r="BK61669" s="138"/>
      <c r="BL61669" s="138"/>
      <c r="BM61669" s="138"/>
    </row>
    <row r="61670" spans="62:65" ht="13" thickBot="1">
      <c r="BJ61670" s="138"/>
      <c r="BK61670" s="138"/>
      <c r="BL61670" s="138"/>
      <c r="BM61670" s="138"/>
    </row>
    <row r="61671" spans="62:65" ht="13" thickBot="1">
      <c r="BJ61671" s="138"/>
      <c r="BK61671" s="138"/>
      <c r="BL61671" s="138"/>
      <c r="BM61671" s="138"/>
    </row>
    <row r="61672" spans="62:65" ht="13" thickBot="1">
      <c r="BJ61672" s="138"/>
      <c r="BK61672" s="138"/>
      <c r="BL61672" s="138"/>
      <c r="BM61672" s="138"/>
    </row>
    <row r="61673" spans="62:65" ht="13" thickBot="1">
      <c r="BJ61673" s="138"/>
      <c r="BK61673" s="138"/>
      <c r="BL61673" s="138"/>
      <c r="BM61673" s="138"/>
    </row>
    <row r="61674" spans="62:65" ht="13" thickBot="1">
      <c r="BJ61674" s="138"/>
      <c r="BK61674" s="138"/>
      <c r="BL61674" s="138"/>
      <c r="BM61674" s="138"/>
    </row>
    <row r="61675" spans="62:65" ht="13" thickBot="1">
      <c r="BJ61675" s="138"/>
      <c r="BK61675" s="138"/>
      <c r="BL61675" s="138"/>
      <c r="BM61675" s="138"/>
    </row>
    <row r="61676" spans="62:65" ht="13" thickBot="1">
      <c r="BJ61676" s="138"/>
      <c r="BK61676" s="138"/>
      <c r="BL61676" s="138"/>
      <c r="BM61676" s="138"/>
    </row>
    <row r="61677" spans="62:65" ht="13" thickBot="1">
      <c r="BJ61677" s="138"/>
      <c r="BK61677" s="138"/>
      <c r="BL61677" s="138"/>
      <c r="BM61677" s="138"/>
    </row>
    <row r="61678" spans="62:65" ht="13" thickBot="1">
      <c r="BJ61678" s="138"/>
      <c r="BK61678" s="138"/>
      <c r="BL61678" s="138"/>
      <c r="BM61678" s="138"/>
    </row>
    <row r="61679" spans="62:65" ht="13" thickBot="1">
      <c r="BJ61679" s="138"/>
      <c r="BK61679" s="138"/>
      <c r="BL61679" s="138"/>
      <c r="BM61679" s="138"/>
    </row>
    <row r="61680" spans="62:65" ht="13" thickBot="1">
      <c r="BJ61680" s="138"/>
      <c r="BK61680" s="138"/>
      <c r="BL61680" s="138"/>
      <c r="BM61680" s="138"/>
    </row>
    <row r="61681" spans="62:65" ht="13" thickBot="1">
      <c r="BJ61681" s="138"/>
      <c r="BK61681" s="138"/>
      <c r="BL61681" s="138"/>
      <c r="BM61681" s="138"/>
    </row>
    <row r="61682" spans="62:65" ht="13" thickBot="1">
      <c r="BJ61682" s="138"/>
      <c r="BK61682" s="138"/>
      <c r="BL61682" s="138"/>
      <c r="BM61682" s="138"/>
    </row>
    <row r="61683" spans="62:65" ht="13" thickBot="1">
      <c r="BJ61683" s="138"/>
      <c r="BK61683" s="138"/>
      <c r="BL61683" s="138"/>
      <c r="BM61683" s="138"/>
    </row>
    <row r="61684" spans="62:65" ht="13" thickBot="1">
      <c r="BJ61684" s="138"/>
      <c r="BK61684" s="138"/>
      <c r="BL61684" s="138"/>
      <c r="BM61684" s="138"/>
    </row>
    <row r="61685" spans="62:65" ht="13" thickBot="1">
      <c r="BJ61685" s="138"/>
      <c r="BK61685" s="138"/>
      <c r="BL61685" s="138"/>
      <c r="BM61685" s="138"/>
    </row>
    <row r="61686" spans="62:65" ht="13" thickBot="1">
      <c r="BJ61686" s="138"/>
      <c r="BK61686" s="138"/>
      <c r="BL61686" s="138"/>
      <c r="BM61686" s="138"/>
    </row>
    <row r="61687" spans="62:65" ht="13" thickBot="1">
      <c r="BJ61687" s="138"/>
      <c r="BK61687" s="138"/>
      <c r="BL61687" s="138"/>
      <c r="BM61687" s="138"/>
    </row>
    <row r="61688" spans="62:65" ht="13" thickBot="1">
      <c r="BJ61688" s="138"/>
      <c r="BK61688" s="138"/>
      <c r="BL61688" s="138"/>
      <c r="BM61688" s="138"/>
    </row>
    <row r="61689" spans="62:65" ht="13" thickBot="1">
      <c r="BJ61689" s="138"/>
      <c r="BK61689" s="138"/>
      <c r="BL61689" s="138"/>
      <c r="BM61689" s="138"/>
    </row>
    <row r="61690" spans="62:65" ht="13" thickBot="1">
      <c r="BJ61690" s="138"/>
      <c r="BK61690" s="138"/>
      <c r="BL61690" s="138"/>
      <c r="BM61690" s="138"/>
    </row>
    <row r="61691" spans="62:65" ht="13" thickBot="1">
      <c r="BJ61691" s="138"/>
      <c r="BK61691" s="138"/>
      <c r="BL61691" s="138"/>
      <c r="BM61691" s="138"/>
    </row>
    <row r="61692" spans="62:65" ht="13" thickBot="1">
      <c r="BJ61692" s="138"/>
      <c r="BK61692" s="138"/>
      <c r="BL61692" s="138"/>
      <c r="BM61692" s="138"/>
    </row>
    <row r="61693" spans="62:65" ht="13" thickBot="1">
      <c r="BJ61693" s="138"/>
      <c r="BK61693" s="138"/>
      <c r="BL61693" s="138"/>
      <c r="BM61693" s="138"/>
    </row>
    <row r="61694" spans="62:65" ht="13" thickBot="1">
      <c r="BJ61694" s="138"/>
      <c r="BK61694" s="138"/>
      <c r="BL61694" s="138"/>
      <c r="BM61694" s="138"/>
    </row>
    <row r="61695" spans="62:65" ht="13" thickBot="1">
      <c r="BJ61695" s="138"/>
      <c r="BK61695" s="138"/>
      <c r="BL61695" s="138"/>
      <c r="BM61695" s="138"/>
    </row>
    <row r="61696" spans="62:65" ht="13" thickBot="1">
      <c r="BJ61696" s="138"/>
      <c r="BK61696" s="138"/>
      <c r="BL61696" s="138"/>
      <c r="BM61696" s="138"/>
    </row>
    <row r="61697" spans="62:65" ht="13" thickBot="1">
      <c r="BJ61697" s="138"/>
      <c r="BK61697" s="138"/>
      <c r="BL61697" s="138"/>
      <c r="BM61697" s="138"/>
    </row>
    <row r="61698" spans="62:65" ht="13" thickBot="1">
      <c r="BJ61698" s="138"/>
      <c r="BK61698" s="138"/>
      <c r="BL61698" s="138"/>
      <c r="BM61698" s="138"/>
    </row>
    <row r="61699" spans="62:65" ht="13" thickBot="1">
      <c r="BJ61699" s="138"/>
      <c r="BK61699" s="138"/>
      <c r="BL61699" s="138"/>
      <c r="BM61699" s="138"/>
    </row>
    <row r="61700" spans="62:65" ht="13" thickBot="1">
      <c r="BJ61700" s="138"/>
      <c r="BK61700" s="138"/>
      <c r="BL61700" s="138"/>
      <c r="BM61700" s="138"/>
    </row>
    <row r="61701" spans="62:65" ht="13" thickBot="1">
      <c r="BJ61701" s="138"/>
      <c r="BK61701" s="138"/>
      <c r="BL61701" s="138"/>
      <c r="BM61701" s="138"/>
    </row>
    <row r="61702" spans="62:65" ht="13" thickBot="1">
      <c r="BJ61702" s="138"/>
      <c r="BK61702" s="138"/>
      <c r="BL61702" s="138"/>
      <c r="BM61702" s="138"/>
    </row>
    <row r="61703" spans="62:65" ht="13" thickBot="1">
      <c r="BJ61703" s="138"/>
      <c r="BK61703" s="138"/>
      <c r="BL61703" s="138"/>
      <c r="BM61703" s="138"/>
    </row>
    <row r="61704" spans="62:65" ht="13" thickBot="1">
      <c r="BJ61704" s="138"/>
      <c r="BK61704" s="138"/>
      <c r="BL61704" s="138"/>
      <c r="BM61704" s="138"/>
    </row>
    <row r="61705" spans="62:65" ht="13" thickBot="1">
      <c r="BJ61705" s="138"/>
      <c r="BK61705" s="138"/>
      <c r="BL61705" s="138"/>
      <c r="BM61705" s="138"/>
    </row>
    <row r="61706" spans="62:65" ht="13" thickBot="1">
      <c r="BJ61706" s="138"/>
      <c r="BK61706" s="138"/>
      <c r="BL61706" s="138"/>
      <c r="BM61706" s="138"/>
    </row>
    <row r="61707" spans="62:65" ht="13" thickBot="1">
      <c r="BJ61707" s="138"/>
      <c r="BK61707" s="138"/>
      <c r="BL61707" s="138"/>
      <c r="BM61707" s="138"/>
    </row>
    <row r="61708" spans="62:65" ht="13" thickBot="1">
      <c r="BJ61708" s="138"/>
      <c r="BK61708" s="138"/>
      <c r="BL61708" s="138"/>
      <c r="BM61708" s="138"/>
    </row>
    <row r="61709" spans="62:65" ht="13" thickBot="1">
      <c r="BJ61709" s="138"/>
      <c r="BK61709" s="138"/>
      <c r="BL61709" s="138"/>
      <c r="BM61709" s="138"/>
    </row>
    <row r="61710" spans="62:65" ht="13" thickBot="1">
      <c r="BJ61710" s="138"/>
      <c r="BK61710" s="138"/>
      <c r="BL61710" s="138"/>
      <c r="BM61710" s="138"/>
    </row>
    <row r="61711" spans="62:65" ht="13" thickBot="1">
      <c r="BJ61711" s="138"/>
      <c r="BK61711" s="138"/>
      <c r="BL61711" s="138"/>
      <c r="BM61711" s="138"/>
    </row>
    <row r="61712" spans="62:65" ht="13" thickBot="1">
      <c r="BJ61712" s="138"/>
      <c r="BK61712" s="138"/>
      <c r="BL61712" s="138"/>
      <c r="BM61712" s="138"/>
    </row>
    <row r="61713" spans="62:65" ht="13" thickBot="1">
      <c r="BJ61713" s="138"/>
      <c r="BK61713" s="138"/>
      <c r="BL61713" s="138"/>
      <c r="BM61713" s="138"/>
    </row>
    <row r="61714" spans="62:65" ht="13" thickBot="1">
      <c r="BJ61714" s="138"/>
      <c r="BK61714" s="138"/>
      <c r="BL61714" s="138"/>
      <c r="BM61714" s="138"/>
    </row>
    <row r="61715" spans="62:65" ht="13" thickBot="1">
      <c r="BJ61715" s="138"/>
      <c r="BK61715" s="138"/>
      <c r="BL61715" s="138"/>
      <c r="BM61715" s="138"/>
    </row>
    <row r="61716" spans="62:65" ht="13" thickBot="1">
      <c r="BJ61716" s="138"/>
      <c r="BK61716" s="138"/>
      <c r="BL61716" s="138"/>
      <c r="BM61716" s="138"/>
    </row>
    <row r="61717" spans="62:65" ht="13" thickBot="1">
      <c r="BJ61717" s="138"/>
      <c r="BK61717" s="138"/>
      <c r="BL61717" s="138"/>
      <c r="BM61717" s="138"/>
    </row>
    <row r="61718" spans="62:65" ht="13" thickBot="1">
      <c r="BJ61718" s="138"/>
      <c r="BK61718" s="138"/>
      <c r="BL61718" s="138"/>
      <c r="BM61718" s="138"/>
    </row>
    <row r="61719" spans="62:65" ht="13" thickBot="1">
      <c r="BJ61719" s="138"/>
      <c r="BK61719" s="138"/>
      <c r="BL61719" s="138"/>
      <c r="BM61719" s="138"/>
    </row>
    <row r="61720" spans="62:65" ht="13" thickBot="1">
      <c r="BJ61720" s="138"/>
      <c r="BK61720" s="138"/>
      <c r="BL61720" s="138"/>
      <c r="BM61720" s="138"/>
    </row>
    <row r="61721" spans="62:65" ht="13" thickBot="1">
      <c r="BJ61721" s="138"/>
      <c r="BK61721" s="138"/>
      <c r="BL61721" s="138"/>
      <c r="BM61721" s="138"/>
    </row>
    <row r="61722" spans="62:65" ht="13" thickBot="1">
      <c r="BJ61722" s="138"/>
      <c r="BK61722" s="138"/>
      <c r="BL61722" s="138"/>
      <c r="BM61722" s="138"/>
    </row>
    <row r="61723" spans="62:65" ht="13" thickBot="1">
      <c r="BJ61723" s="138"/>
      <c r="BK61723" s="138"/>
      <c r="BL61723" s="138"/>
      <c r="BM61723" s="138"/>
    </row>
    <row r="61724" spans="62:65" ht="13" thickBot="1">
      <c r="BJ61724" s="138"/>
      <c r="BK61724" s="138"/>
      <c r="BL61724" s="138"/>
      <c r="BM61724" s="138"/>
    </row>
    <row r="61725" spans="62:65" ht="13" thickBot="1">
      <c r="BJ61725" s="138"/>
      <c r="BK61725" s="138"/>
      <c r="BL61725" s="138"/>
      <c r="BM61725" s="138"/>
    </row>
    <row r="61726" spans="62:65" ht="13" thickBot="1">
      <c r="BJ61726" s="138"/>
      <c r="BK61726" s="138"/>
      <c r="BL61726" s="138"/>
      <c r="BM61726" s="138"/>
    </row>
    <row r="61727" spans="62:65" ht="13" thickBot="1">
      <c r="BJ61727" s="138"/>
      <c r="BK61727" s="138"/>
      <c r="BL61727" s="138"/>
      <c r="BM61727" s="138"/>
    </row>
    <row r="61728" spans="62:65" ht="13" thickBot="1">
      <c r="BJ61728" s="138"/>
      <c r="BK61728" s="138"/>
      <c r="BL61728" s="138"/>
      <c r="BM61728" s="138"/>
    </row>
    <row r="61729" spans="62:65" ht="13" thickBot="1">
      <c r="BJ61729" s="138"/>
      <c r="BK61729" s="138"/>
      <c r="BL61729" s="138"/>
      <c r="BM61729" s="138"/>
    </row>
    <row r="61730" spans="62:65" ht="13" thickBot="1">
      <c r="BJ61730" s="138"/>
      <c r="BK61730" s="138"/>
      <c r="BL61730" s="138"/>
      <c r="BM61730" s="138"/>
    </row>
    <row r="61731" spans="62:65" ht="13" thickBot="1">
      <c r="BJ61731" s="138"/>
      <c r="BK61731" s="138"/>
      <c r="BL61731" s="138"/>
      <c r="BM61731" s="138"/>
    </row>
    <row r="61732" spans="62:65" ht="13" thickBot="1">
      <c r="BJ61732" s="138"/>
      <c r="BK61732" s="138"/>
      <c r="BL61732" s="138"/>
      <c r="BM61732" s="138"/>
    </row>
    <row r="61733" spans="62:65" ht="13" thickBot="1">
      <c r="BJ61733" s="138"/>
      <c r="BK61733" s="138"/>
      <c r="BL61733" s="138"/>
      <c r="BM61733" s="138"/>
    </row>
    <row r="61734" spans="62:65" ht="13" thickBot="1">
      <c r="BJ61734" s="138"/>
      <c r="BK61734" s="138"/>
      <c r="BL61734" s="138"/>
      <c r="BM61734" s="138"/>
    </row>
    <row r="61735" spans="62:65" ht="13" thickBot="1">
      <c r="BJ61735" s="138"/>
      <c r="BK61735" s="138"/>
      <c r="BL61735" s="138"/>
      <c r="BM61735" s="138"/>
    </row>
    <row r="61736" spans="62:65" ht="13" thickBot="1">
      <c r="BJ61736" s="138"/>
      <c r="BK61736" s="138"/>
      <c r="BL61736" s="138"/>
      <c r="BM61736" s="138"/>
    </row>
    <row r="61737" spans="62:65" ht="13" thickBot="1">
      <c r="BJ61737" s="138"/>
      <c r="BK61737" s="138"/>
      <c r="BL61737" s="138"/>
      <c r="BM61737" s="138"/>
    </row>
    <row r="61738" spans="62:65" ht="13" thickBot="1">
      <c r="BJ61738" s="138"/>
      <c r="BK61738" s="138"/>
      <c r="BL61738" s="138"/>
      <c r="BM61738" s="138"/>
    </row>
    <row r="61739" spans="62:65" ht="13" thickBot="1">
      <c r="BJ61739" s="138"/>
      <c r="BK61739" s="138"/>
      <c r="BL61739" s="138"/>
      <c r="BM61739" s="138"/>
    </row>
    <row r="61740" spans="62:65" ht="13" thickBot="1">
      <c r="BJ61740" s="138"/>
      <c r="BK61740" s="138"/>
      <c r="BL61740" s="138"/>
      <c r="BM61740" s="138"/>
    </row>
    <row r="61741" spans="62:65" ht="13" thickBot="1">
      <c r="BJ61741" s="138"/>
      <c r="BK61741" s="138"/>
      <c r="BL61741" s="138"/>
      <c r="BM61741" s="138"/>
    </row>
    <row r="61742" spans="62:65" ht="13" thickBot="1">
      <c r="BJ61742" s="138"/>
      <c r="BK61742" s="138"/>
      <c r="BL61742" s="138"/>
      <c r="BM61742" s="138"/>
    </row>
    <row r="61743" spans="62:65" ht="13" thickBot="1">
      <c r="BJ61743" s="138"/>
      <c r="BK61743" s="138"/>
      <c r="BL61743" s="138"/>
      <c r="BM61743" s="138"/>
    </row>
    <row r="61744" spans="62:65" ht="13" thickBot="1">
      <c r="BJ61744" s="138"/>
      <c r="BK61744" s="138"/>
      <c r="BL61744" s="138"/>
      <c r="BM61744" s="138"/>
    </row>
    <row r="61745" spans="62:65" ht="13" thickBot="1">
      <c r="BJ61745" s="138"/>
      <c r="BK61745" s="138"/>
      <c r="BL61745" s="138"/>
      <c r="BM61745" s="138"/>
    </row>
    <row r="61746" spans="62:65" ht="13" thickBot="1">
      <c r="BJ61746" s="138"/>
      <c r="BK61746" s="138"/>
      <c r="BL61746" s="138"/>
      <c r="BM61746" s="138"/>
    </row>
    <row r="61747" spans="62:65" ht="13" thickBot="1">
      <c r="BJ61747" s="138"/>
      <c r="BK61747" s="138"/>
      <c r="BL61747" s="138"/>
      <c r="BM61747" s="138"/>
    </row>
    <row r="61748" spans="62:65" ht="13" thickBot="1">
      <c r="BJ61748" s="138"/>
      <c r="BK61748" s="138"/>
      <c r="BL61748" s="138"/>
      <c r="BM61748" s="138"/>
    </row>
    <row r="61749" spans="62:65" ht="13" thickBot="1">
      <c r="BJ61749" s="138"/>
      <c r="BK61749" s="138"/>
      <c r="BL61749" s="138"/>
      <c r="BM61749" s="138"/>
    </row>
    <row r="61750" spans="62:65" ht="13" thickBot="1">
      <c r="BJ61750" s="138"/>
      <c r="BK61750" s="138"/>
      <c r="BL61750" s="138"/>
      <c r="BM61750" s="138"/>
    </row>
    <row r="61751" spans="62:65" ht="13" thickBot="1">
      <c r="BJ61751" s="138"/>
      <c r="BK61751" s="138"/>
      <c r="BL61751" s="138"/>
      <c r="BM61751" s="138"/>
    </row>
    <row r="61752" spans="62:65" ht="13" thickBot="1">
      <c r="BJ61752" s="138"/>
      <c r="BK61752" s="138"/>
      <c r="BL61752" s="138"/>
      <c r="BM61752" s="138"/>
    </row>
    <row r="61753" spans="62:65" ht="13" thickBot="1">
      <c r="BJ61753" s="138"/>
      <c r="BK61753" s="138"/>
      <c r="BL61753" s="138"/>
      <c r="BM61753" s="138"/>
    </row>
    <row r="61754" spans="62:65" ht="13" thickBot="1">
      <c r="BJ61754" s="138"/>
      <c r="BK61754" s="138"/>
      <c r="BL61754" s="138"/>
      <c r="BM61754" s="138"/>
    </row>
    <row r="61755" spans="62:65" ht="13" thickBot="1">
      <c r="BJ61755" s="138"/>
      <c r="BK61755" s="138"/>
      <c r="BL61755" s="138"/>
      <c r="BM61755" s="138"/>
    </row>
    <row r="61756" spans="62:65" ht="13" thickBot="1">
      <c r="BJ61756" s="138"/>
      <c r="BK61756" s="138"/>
      <c r="BL61756" s="138"/>
      <c r="BM61756" s="138"/>
    </row>
    <row r="61757" spans="62:65" ht="13" thickBot="1">
      <c r="BJ61757" s="138"/>
      <c r="BK61757" s="138"/>
      <c r="BL61757" s="138"/>
      <c r="BM61757" s="138"/>
    </row>
    <row r="61758" spans="62:65" ht="13" thickBot="1">
      <c r="BJ61758" s="138"/>
      <c r="BK61758" s="138"/>
      <c r="BL61758" s="138"/>
      <c r="BM61758" s="138"/>
    </row>
    <row r="61759" spans="62:65" ht="13" thickBot="1">
      <c r="BJ61759" s="138"/>
      <c r="BK61759" s="138"/>
      <c r="BL61759" s="138"/>
      <c r="BM61759" s="138"/>
    </row>
    <row r="61760" spans="62:65" ht="13" thickBot="1">
      <c r="BJ61760" s="138"/>
      <c r="BK61760" s="138"/>
      <c r="BL61760" s="138"/>
      <c r="BM61760" s="138"/>
    </row>
    <row r="61761" spans="62:65" ht="13" thickBot="1">
      <c r="BJ61761" s="138"/>
      <c r="BK61761" s="138"/>
      <c r="BL61761" s="138"/>
      <c r="BM61761" s="138"/>
    </row>
    <row r="61762" spans="62:65" ht="13" thickBot="1">
      <c r="BJ61762" s="138"/>
      <c r="BK61762" s="138"/>
      <c r="BL61762" s="138"/>
      <c r="BM61762" s="138"/>
    </row>
    <row r="61763" spans="62:65" ht="13" thickBot="1">
      <c r="BJ61763" s="138"/>
      <c r="BK61763" s="138"/>
      <c r="BL61763" s="138"/>
      <c r="BM61763" s="138"/>
    </row>
    <row r="61764" spans="62:65" ht="13" thickBot="1">
      <c r="BJ61764" s="138"/>
      <c r="BK61764" s="138"/>
      <c r="BL61764" s="138"/>
      <c r="BM61764" s="138"/>
    </row>
    <row r="61765" spans="62:65" ht="13" thickBot="1">
      <c r="BJ61765" s="138"/>
      <c r="BK61765" s="138"/>
      <c r="BL61765" s="138"/>
      <c r="BM61765" s="138"/>
    </row>
    <row r="61766" spans="62:65" ht="13" thickBot="1">
      <c r="BJ61766" s="138"/>
      <c r="BK61766" s="138"/>
      <c r="BL61766" s="138"/>
      <c r="BM61766" s="138"/>
    </row>
    <row r="61767" spans="62:65" ht="13" thickBot="1">
      <c r="BJ61767" s="138"/>
      <c r="BK61767" s="138"/>
      <c r="BL61767" s="138"/>
      <c r="BM61767" s="138"/>
    </row>
    <row r="61768" spans="62:65" ht="13" thickBot="1">
      <c r="BJ61768" s="138"/>
      <c r="BK61768" s="138"/>
      <c r="BL61768" s="138"/>
      <c r="BM61768" s="138"/>
    </row>
    <row r="61769" spans="62:65" ht="13" thickBot="1">
      <c r="BJ61769" s="138"/>
      <c r="BK61769" s="138"/>
      <c r="BL61769" s="138"/>
      <c r="BM61769" s="138"/>
    </row>
    <row r="61770" spans="62:65" ht="13" thickBot="1">
      <c r="BJ61770" s="138"/>
      <c r="BK61770" s="138"/>
      <c r="BL61770" s="138"/>
      <c r="BM61770" s="138"/>
    </row>
    <row r="61771" spans="62:65" ht="13" thickBot="1">
      <c r="BJ61771" s="138"/>
      <c r="BK61771" s="138"/>
      <c r="BL61771" s="138"/>
      <c r="BM61771" s="138"/>
    </row>
    <row r="61772" spans="62:65" ht="13" thickBot="1">
      <c r="BJ61772" s="138"/>
      <c r="BK61772" s="138"/>
      <c r="BL61772" s="138"/>
      <c r="BM61772" s="138"/>
    </row>
    <row r="61773" spans="62:65" ht="13" thickBot="1">
      <c r="BJ61773" s="138"/>
      <c r="BK61773" s="138"/>
      <c r="BL61773" s="138"/>
      <c r="BM61773" s="138"/>
    </row>
    <row r="61774" spans="62:65" ht="13" thickBot="1">
      <c r="BJ61774" s="138"/>
      <c r="BK61774" s="138"/>
      <c r="BL61774" s="138"/>
      <c r="BM61774" s="138"/>
    </row>
    <row r="61775" spans="62:65" ht="13" thickBot="1">
      <c r="BJ61775" s="138"/>
      <c r="BK61775" s="138"/>
      <c r="BL61775" s="138"/>
      <c r="BM61775" s="138"/>
    </row>
    <row r="61776" spans="62:65" ht="13" thickBot="1">
      <c r="BJ61776" s="138"/>
      <c r="BK61776" s="138"/>
      <c r="BL61776" s="138"/>
      <c r="BM61776" s="138"/>
    </row>
    <row r="61777" spans="62:65" ht="13" thickBot="1">
      <c r="BJ61777" s="138"/>
      <c r="BK61777" s="138"/>
      <c r="BL61777" s="138"/>
      <c r="BM61777" s="138"/>
    </row>
    <row r="61778" spans="62:65" ht="13" thickBot="1">
      <c r="BJ61778" s="138"/>
      <c r="BK61778" s="138"/>
      <c r="BL61778" s="138"/>
      <c r="BM61778" s="138"/>
    </row>
    <row r="61779" spans="62:65" ht="13" thickBot="1">
      <c r="BJ61779" s="138"/>
      <c r="BK61779" s="138"/>
      <c r="BL61779" s="138"/>
      <c r="BM61779" s="138"/>
    </row>
    <row r="61780" spans="62:65" ht="13" thickBot="1">
      <c r="BJ61780" s="138"/>
      <c r="BK61780" s="138"/>
      <c r="BL61780" s="138"/>
      <c r="BM61780" s="138"/>
    </row>
    <row r="61781" spans="62:65" ht="13" thickBot="1">
      <c r="BJ61781" s="138"/>
      <c r="BK61781" s="138"/>
      <c r="BL61781" s="138"/>
      <c r="BM61781" s="138"/>
    </row>
    <row r="61782" spans="62:65" ht="13" thickBot="1">
      <c r="BJ61782" s="138"/>
      <c r="BK61782" s="138"/>
      <c r="BL61782" s="138"/>
      <c r="BM61782" s="138"/>
    </row>
    <row r="61783" spans="62:65" ht="13" thickBot="1">
      <c r="BJ61783" s="138"/>
      <c r="BK61783" s="138"/>
      <c r="BL61783" s="138"/>
      <c r="BM61783" s="138"/>
    </row>
    <row r="61784" spans="62:65" ht="13" thickBot="1">
      <c r="BJ61784" s="138"/>
      <c r="BK61784" s="138"/>
      <c r="BL61784" s="138"/>
      <c r="BM61784" s="138"/>
    </row>
    <row r="61785" spans="62:65" ht="13" thickBot="1">
      <c r="BJ61785" s="138"/>
      <c r="BK61785" s="138"/>
      <c r="BL61785" s="138"/>
      <c r="BM61785" s="138"/>
    </row>
    <row r="61786" spans="62:65" ht="13" thickBot="1">
      <c r="BJ61786" s="138"/>
      <c r="BK61786" s="138"/>
      <c r="BL61786" s="138"/>
      <c r="BM61786" s="138"/>
    </row>
    <row r="61787" spans="62:65" ht="13" thickBot="1">
      <c r="BJ61787" s="138"/>
      <c r="BK61787" s="138"/>
      <c r="BL61787" s="138"/>
      <c r="BM61787" s="138"/>
    </row>
    <row r="61788" spans="62:65" ht="13" thickBot="1">
      <c r="BJ61788" s="138"/>
      <c r="BK61788" s="138"/>
      <c r="BL61788" s="138"/>
      <c r="BM61788" s="138"/>
    </row>
    <row r="61789" spans="62:65" ht="13" thickBot="1">
      <c r="BJ61789" s="138"/>
      <c r="BK61789" s="138"/>
      <c r="BL61789" s="138"/>
      <c r="BM61789" s="138"/>
    </row>
    <row r="61790" spans="62:65" ht="13" thickBot="1">
      <c r="BJ61790" s="138"/>
      <c r="BK61790" s="138"/>
      <c r="BL61790" s="138"/>
      <c r="BM61790" s="138"/>
    </row>
    <row r="61791" spans="62:65" ht="13" thickBot="1">
      <c r="BJ61791" s="138"/>
      <c r="BK61791" s="138"/>
      <c r="BL61791" s="138"/>
      <c r="BM61791" s="138"/>
    </row>
    <row r="61792" spans="62:65" ht="13" thickBot="1">
      <c r="BJ61792" s="138"/>
      <c r="BK61792" s="138"/>
      <c r="BL61792" s="138"/>
      <c r="BM61792" s="138"/>
    </row>
    <row r="61793" spans="62:65" ht="13" thickBot="1">
      <c r="BJ61793" s="138"/>
      <c r="BK61793" s="138"/>
      <c r="BL61793" s="138"/>
      <c r="BM61793" s="138"/>
    </row>
    <row r="61794" spans="62:65" ht="13" thickBot="1">
      <c r="BJ61794" s="138"/>
      <c r="BK61794" s="138"/>
      <c r="BL61794" s="138"/>
      <c r="BM61794" s="138"/>
    </row>
    <row r="61795" spans="62:65" ht="13" thickBot="1">
      <c r="BJ61795" s="138"/>
      <c r="BK61795" s="138"/>
      <c r="BL61795" s="138"/>
      <c r="BM61795" s="138"/>
    </row>
    <row r="61796" spans="62:65" ht="13" thickBot="1">
      <c r="BJ61796" s="138"/>
      <c r="BK61796" s="138"/>
      <c r="BL61796" s="138"/>
      <c r="BM61796" s="138"/>
    </row>
    <row r="61797" spans="62:65" ht="13" thickBot="1">
      <c r="BJ61797" s="138"/>
      <c r="BK61797" s="138"/>
      <c r="BL61797" s="138"/>
      <c r="BM61797" s="138"/>
    </row>
    <row r="61798" spans="62:65" ht="13" thickBot="1">
      <c r="BJ61798" s="138"/>
      <c r="BK61798" s="138"/>
      <c r="BL61798" s="138"/>
      <c r="BM61798" s="138"/>
    </row>
    <row r="61799" spans="62:65" ht="13" thickBot="1">
      <c r="BJ61799" s="138"/>
      <c r="BK61799" s="138"/>
      <c r="BL61799" s="138"/>
      <c r="BM61799" s="138"/>
    </row>
    <row r="61800" spans="62:65" ht="13" thickBot="1">
      <c r="BJ61800" s="138"/>
      <c r="BK61800" s="138"/>
      <c r="BL61800" s="138"/>
      <c r="BM61800" s="138"/>
    </row>
    <row r="61801" spans="62:65" ht="13" thickBot="1">
      <c r="BJ61801" s="138"/>
      <c r="BK61801" s="138"/>
      <c r="BL61801" s="138"/>
      <c r="BM61801" s="138"/>
    </row>
    <row r="61802" spans="62:65" ht="13" thickBot="1">
      <c r="BJ61802" s="138"/>
      <c r="BK61802" s="138"/>
      <c r="BL61802" s="138"/>
      <c r="BM61802" s="138"/>
    </row>
    <row r="61803" spans="62:65" ht="13" thickBot="1">
      <c r="BJ61803" s="138"/>
      <c r="BK61803" s="138"/>
      <c r="BL61803" s="138"/>
      <c r="BM61803" s="138"/>
    </row>
    <row r="61804" spans="62:65" ht="13" thickBot="1">
      <c r="BJ61804" s="138"/>
      <c r="BK61804" s="138"/>
      <c r="BL61804" s="138"/>
      <c r="BM61804" s="138"/>
    </row>
    <row r="61805" spans="62:65" ht="13" thickBot="1">
      <c r="BJ61805" s="138"/>
      <c r="BK61805" s="138"/>
      <c r="BL61805" s="138"/>
      <c r="BM61805" s="138"/>
    </row>
    <row r="61806" spans="62:65" ht="13" thickBot="1">
      <c r="BJ61806" s="138"/>
      <c r="BK61806" s="138"/>
      <c r="BL61806" s="138"/>
      <c r="BM61806" s="138"/>
    </row>
    <row r="61807" spans="62:65" ht="13" thickBot="1">
      <c r="BJ61807" s="138"/>
      <c r="BK61807" s="138"/>
      <c r="BL61807" s="138"/>
      <c r="BM61807" s="138"/>
    </row>
    <row r="61808" spans="62:65" ht="13" thickBot="1">
      <c r="BJ61808" s="138"/>
      <c r="BK61808" s="138"/>
      <c r="BL61808" s="138"/>
      <c r="BM61808" s="138"/>
    </row>
    <row r="61809" spans="62:65" ht="13" thickBot="1">
      <c r="BJ61809" s="138"/>
      <c r="BK61809" s="138"/>
      <c r="BL61809" s="138"/>
      <c r="BM61809" s="138"/>
    </row>
    <row r="61810" spans="62:65" ht="13" thickBot="1">
      <c r="BJ61810" s="138"/>
      <c r="BK61810" s="138"/>
      <c r="BL61810" s="138"/>
      <c r="BM61810" s="138"/>
    </row>
    <row r="61811" spans="62:65" ht="13" thickBot="1">
      <c r="BJ61811" s="138"/>
      <c r="BK61811" s="138"/>
      <c r="BL61811" s="138"/>
      <c r="BM61811" s="138"/>
    </row>
    <row r="61812" spans="62:65" ht="13" thickBot="1">
      <c r="BJ61812" s="138"/>
      <c r="BK61812" s="138"/>
      <c r="BL61812" s="138"/>
      <c r="BM61812" s="138"/>
    </row>
    <row r="61813" spans="62:65" ht="13" thickBot="1">
      <c r="BJ61813" s="138"/>
      <c r="BK61813" s="138"/>
      <c r="BL61813" s="138"/>
      <c r="BM61813" s="138"/>
    </row>
    <row r="61814" spans="62:65" ht="13" thickBot="1">
      <c r="BJ61814" s="138"/>
      <c r="BK61814" s="138"/>
      <c r="BL61814" s="138"/>
      <c r="BM61814" s="138"/>
    </row>
    <row r="61815" spans="62:65" ht="13" thickBot="1">
      <c r="BJ61815" s="138"/>
      <c r="BK61815" s="138"/>
      <c r="BL61815" s="138"/>
      <c r="BM61815" s="138"/>
    </row>
    <row r="61816" spans="62:65" ht="13" thickBot="1">
      <c r="BJ61816" s="138"/>
      <c r="BK61816" s="138"/>
      <c r="BL61816" s="138"/>
      <c r="BM61816" s="138"/>
    </row>
    <row r="61817" spans="62:65" ht="13" thickBot="1">
      <c r="BJ61817" s="138"/>
      <c r="BK61817" s="138"/>
      <c r="BL61817" s="138"/>
      <c r="BM61817" s="138"/>
    </row>
    <row r="61818" spans="62:65" ht="13" thickBot="1">
      <c r="BJ61818" s="138"/>
      <c r="BK61818" s="138"/>
      <c r="BL61818" s="138"/>
      <c r="BM61818" s="138"/>
    </row>
    <row r="61819" spans="62:65" ht="13" thickBot="1">
      <c r="BJ61819" s="138"/>
      <c r="BK61819" s="138"/>
      <c r="BL61819" s="138"/>
      <c r="BM61819" s="138"/>
    </row>
    <row r="61820" spans="62:65" ht="13" thickBot="1">
      <c r="BJ61820" s="138"/>
      <c r="BK61820" s="138"/>
      <c r="BL61820" s="138"/>
      <c r="BM61820" s="138"/>
    </row>
    <row r="61821" spans="62:65" ht="13" thickBot="1">
      <c r="BJ61821" s="138"/>
      <c r="BK61821" s="138"/>
      <c r="BL61821" s="138"/>
      <c r="BM61821" s="138"/>
    </row>
    <row r="61822" spans="62:65" ht="13" thickBot="1">
      <c r="BJ61822" s="138"/>
      <c r="BK61822" s="138"/>
      <c r="BL61822" s="138"/>
      <c r="BM61822" s="138"/>
    </row>
    <row r="61823" spans="62:65" ht="13" thickBot="1">
      <c r="BJ61823" s="138"/>
      <c r="BK61823" s="138"/>
      <c r="BL61823" s="138"/>
      <c r="BM61823" s="138"/>
    </row>
    <row r="61824" spans="62:65" ht="13" thickBot="1">
      <c r="BJ61824" s="138"/>
      <c r="BK61824" s="138"/>
      <c r="BL61824" s="138"/>
      <c r="BM61824" s="138"/>
    </row>
    <row r="61825" spans="62:65" ht="13" thickBot="1">
      <c r="BJ61825" s="138"/>
      <c r="BK61825" s="138"/>
      <c r="BL61825" s="138"/>
      <c r="BM61825" s="138"/>
    </row>
    <row r="61826" spans="62:65" ht="13" thickBot="1">
      <c r="BJ61826" s="138"/>
      <c r="BK61826" s="138"/>
      <c r="BL61826" s="138"/>
      <c r="BM61826" s="138"/>
    </row>
    <row r="61827" spans="62:65" ht="13" thickBot="1">
      <c r="BJ61827" s="138"/>
      <c r="BK61827" s="138"/>
      <c r="BL61827" s="138"/>
      <c r="BM61827" s="138"/>
    </row>
    <row r="61828" spans="62:65" ht="13" thickBot="1">
      <c r="BJ61828" s="138"/>
      <c r="BK61828" s="138"/>
      <c r="BL61828" s="138"/>
      <c r="BM61828" s="138"/>
    </row>
    <row r="61829" spans="62:65" ht="13" thickBot="1">
      <c r="BJ61829" s="138"/>
      <c r="BK61829" s="138"/>
      <c r="BL61829" s="138"/>
      <c r="BM61829" s="138"/>
    </row>
    <row r="61830" spans="62:65" ht="13" thickBot="1">
      <c r="BJ61830" s="138"/>
      <c r="BK61830" s="138"/>
      <c r="BL61830" s="138"/>
      <c r="BM61830" s="138"/>
    </row>
    <row r="61831" spans="62:65" ht="13" thickBot="1">
      <c r="BJ61831" s="138"/>
      <c r="BK61831" s="138"/>
      <c r="BL61831" s="138"/>
      <c r="BM61831" s="138"/>
    </row>
    <row r="61832" spans="62:65" ht="13" thickBot="1">
      <c r="BJ61832" s="138"/>
      <c r="BK61832" s="138"/>
      <c r="BL61832" s="138"/>
      <c r="BM61832" s="138"/>
    </row>
    <row r="61833" spans="62:65" ht="13" thickBot="1">
      <c r="BJ61833" s="138"/>
      <c r="BK61833" s="138"/>
      <c r="BL61833" s="138"/>
      <c r="BM61833" s="138"/>
    </row>
    <row r="61834" spans="62:65" ht="13" thickBot="1">
      <c r="BJ61834" s="138"/>
      <c r="BK61834" s="138"/>
      <c r="BL61834" s="138"/>
      <c r="BM61834" s="138"/>
    </row>
    <row r="61835" spans="62:65" ht="13" thickBot="1">
      <c r="BJ61835" s="138"/>
      <c r="BK61835" s="138"/>
      <c r="BL61835" s="138"/>
      <c r="BM61835" s="138"/>
    </row>
    <row r="61836" spans="62:65" ht="13" thickBot="1">
      <c r="BJ61836" s="138"/>
      <c r="BK61836" s="138"/>
      <c r="BL61836" s="138"/>
      <c r="BM61836" s="138"/>
    </row>
    <row r="61837" spans="62:65" ht="13" thickBot="1">
      <c r="BJ61837" s="138"/>
      <c r="BK61837" s="138"/>
      <c r="BL61837" s="138"/>
      <c r="BM61837" s="138"/>
    </row>
    <row r="61838" spans="62:65" ht="13" thickBot="1">
      <c r="BJ61838" s="138"/>
      <c r="BK61838" s="138"/>
      <c r="BL61838" s="138"/>
      <c r="BM61838" s="138"/>
    </row>
    <row r="61839" spans="62:65" ht="13" thickBot="1">
      <c r="BJ61839" s="138"/>
      <c r="BK61839" s="138"/>
      <c r="BL61839" s="138"/>
      <c r="BM61839" s="138"/>
    </row>
    <row r="61840" spans="62:65" ht="13" thickBot="1">
      <c r="BJ61840" s="138"/>
      <c r="BK61840" s="138"/>
      <c r="BL61840" s="138"/>
      <c r="BM61840" s="138"/>
    </row>
    <row r="61841" spans="62:65" ht="13" thickBot="1">
      <c r="BJ61841" s="138"/>
      <c r="BK61841" s="138"/>
      <c r="BL61841" s="138"/>
      <c r="BM61841" s="138"/>
    </row>
    <row r="61842" spans="62:65" ht="13" thickBot="1">
      <c r="BJ61842" s="138"/>
      <c r="BK61842" s="138"/>
      <c r="BL61842" s="138"/>
      <c r="BM61842" s="138"/>
    </row>
    <row r="61843" spans="62:65" ht="13" thickBot="1">
      <c r="BJ61843" s="138"/>
      <c r="BK61843" s="138"/>
      <c r="BL61843" s="138"/>
      <c r="BM61843" s="138"/>
    </row>
    <row r="61844" spans="62:65" ht="13" thickBot="1">
      <c r="BJ61844" s="138"/>
      <c r="BK61844" s="138"/>
      <c r="BL61844" s="138"/>
      <c r="BM61844" s="138"/>
    </row>
    <row r="61845" spans="62:65" ht="13" thickBot="1">
      <c r="BJ61845" s="138"/>
      <c r="BK61845" s="138"/>
      <c r="BL61845" s="138"/>
      <c r="BM61845" s="138"/>
    </row>
    <row r="61846" spans="62:65" ht="13" thickBot="1">
      <c r="BJ61846" s="138"/>
      <c r="BK61846" s="138"/>
      <c r="BL61846" s="138"/>
      <c r="BM61846" s="138"/>
    </row>
    <row r="61847" spans="62:65" ht="13" thickBot="1">
      <c r="BJ61847" s="138"/>
      <c r="BK61847" s="138"/>
      <c r="BL61847" s="138"/>
      <c r="BM61847" s="138"/>
    </row>
    <row r="61848" spans="62:65" ht="13" thickBot="1">
      <c r="BJ61848" s="138"/>
      <c r="BK61848" s="138"/>
      <c r="BL61848" s="138"/>
      <c r="BM61848" s="138"/>
    </row>
    <row r="61849" spans="62:65" ht="13" thickBot="1">
      <c r="BJ61849" s="138"/>
      <c r="BK61849" s="138"/>
      <c r="BL61849" s="138"/>
      <c r="BM61849" s="138"/>
    </row>
    <row r="61850" spans="62:65" ht="13" thickBot="1">
      <c r="BJ61850" s="138"/>
      <c r="BK61850" s="138"/>
      <c r="BL61850" s="138"/>
      <c r="BM61850" s="138"/>
    </row>
    <row r="61851" spans="62:65" ht="13" thickBot="1">
      <c r="BJ61851" s="138"/>
      <c r="BK61851" s="138"/>
      <c r="BL61851" s="138"/>
      <c r="BM61851" s="138"/>
    </row>
    <row r="61852" spans="62:65" ht="13" thickBot="1">
      <c r="BJ61852" s="138"/>
      <c r="BK61852" s="138"/>
      <c r="BL61852" s="138"/>
      <c r="BM61852" s="138"/>
    </row>
    <row r="61853" spans="62:65" ht="13" thickBot="1">
      <c r="BJ61853" s="138"/>
      <c r="BK61853" s="138"/>
      <c r="BL61853" s="138"/>
      <c r="BM61853" s="138"/>
    </row>
    <row r="61854" spans="62:65" ht="13" thickBot="1">
      <c r="BJ61854" s="138"/>
      <c r="BK61854" s="138"/>
      <c r="BL61854" s="138"/>
      <c r="BM61854" s="138"/>
    </row>
    <row r="61855" spans="62:65" ht="13" thickBot="1">
      <c r="BJ61855" s="138"/>
      <c r="BK61855" s="138"/>
      <c r="BL61855" s="138"/>
      <c r="BM61855" s="138"/>
    </row>
    <row r="61856" spans="62:65" ht="13" thickBot="1">
      <c r="BJ61856" s="138"/>
      <c r="BK61856" s="138"/>
      <c r="BL61856" s="138"/>
      <c r="BM61856" s="138"/>
    </row>
    <row r="61857" spans="62:65" ht="13" thickBot="1">
      <c r="BJ61857" s="138"/>
      <c r="BK61857" s="138"/>
      <c r="BL61857" s="138"/>
      <c r="BM61857" s="138"/>
    </row>
    <row r="61858" spans="62:65" ht="13" thickBot="1">
      <c r="BJ61858" s="138"/>
      <c r="BK61858" s="138"/>
      <c r="BL61858" s="138"/>
      <c r="BM61858" s="138"/>
    </row>
    <row r="61859" spans="62:65" ht="13" thickBot="1">
      <c r="BJ61859" s="138"/>
      <c r="BK61859" s="138"/>
      <c r="BL61859" s="138"/>
      <c r="BM61859" s="138"/>
    </row>
    <row r="61860" spans="62:65" ht="13" thickBot="1">
      <c r="BJ61860" s="138"/>
      <c r="BK61860" s="138"/>
      <c r="BL61860" s="138"/>
      <c r="BM61860" s="138"/>
    </row>
    <row r="61861" spans="62:65" ht="13" thickBot="1">
      <c r="BJ61861" s="138"/>
      <c r="BK61861" s="138"/>
      <c r="BL61861" s="138"/>
      <c r="BM61861" s="138"/>
    </row>
    <row r="61862" spans="62:65" ht="13" thickBot="1">
      <c r="BJ61862" s="138"/>
      <c r="BK61862" s="138"/>
      <c r="BL61862" s="138"/>
      <c r="BM61862" s="138"/>
    </row>
    <row r="61863" spans="62:65" ht="13" thickBot="1">
      <c r="BJ61863" s="138"/>
      <c r="BK61863" s="138"/>
      <c r="BL61863" s="138"/>
      <c r="BM61863" s="138"/>
    </row>
    <row r="61864" spans="62:65" ht="13" thickBot="1">
      <c r="BJ61864" s="138"/>
      <c r="BK61864" s="138"/>
      <c r="BL61864" s="138"/>
      <c r="BM61864" s="138"/>
    </row>
    <row r="61865" spans="62:65" ht="13" thickBot="1">
      <c r="BJ61865" s="138"/>
      <c r="BK61865" s="138"/>
      <c r="BL61865" s="138"/>
      <c r="BM61865" s="138"/>
    </row>
    <row r="61866" spans="62:65" ht="13" thickBot="1">
      <c r="BJ61866" s="138"/>
      <c r="BK61866" s="138"/>
      <c r="BL61866" s="138"/>
      <c r="BM61866" s="138"/>
    </row>
    <row r="61867" spans="62:65" ht="13" thickBot="1">
      <c r="BJ61867" s="138"/>
      <c r="BK61867" s="138"/>
      <c r="BL61867" s="138"/>
      <c r="BM61867" s="138"/>
    </row>
    <row r="61868" spans="62:65" ht="13" thickBot="1">
      <c r="BJ61868" s="138"/>
      <c r="BK61868" s="138"/>
      <c r="BL61868" s="138"/>
      <c r="BM61868" s="138"/>
    </row>
    <row r="61869" spans="62:65" ht="13" thickBot="1">
      <c r="BJ61869" s="138"/>
      <c r="BK61869" s="138"/>
      <c r="BL61869" s="138"/>
      <c r="BM61869" s="138"/>
    </row>
    <row r="61870" spans="62:65" ht="13" thickBot="1">
      <c r="BJ61870" s="138"/>
      <c r="BK61870" s="138"/>
      <c r="BL61870" s="138"/>
      <c r="BM61870" s="138"/>
    </row>
    <row r="61871" spans="62:65" ht="13" thickBot="1">
      <c r="BJ61871" s="138"/>
      <c r="BK61871" s="138"/>
      <c r="BL61871" s="138"/>
      <c r="BM61871" s="138"/>
    </row>
    <row r="61872" spans="62:65" ht="13" thickBot="1">
      <c r="BJ61872" s="138"/>
      <c r="BK61872" s="138"/>
      <c r="BL61872" s="138"/>
      <c r="BM61872" s="138"/>
    </row>
    <row r="61873" spans="62:65" ht="13" thickBot="1">
      <c r="BJ61873" s="138"/>
      <c r="BK61873" s="138"/>
      <c r="BL61873" s="138"/>
      <c r="BM61873" s="138"/>
    </row>
    <row r="61874" spans="62:65" ht="13" thickBot="1">
      <c r="BJ61874" s="138"/>
      <c r="BK61874" s="138"/>
      <c r="BL61874" s="138"/>
      <c r="BM61874" s="138"/>
    </row>
    <row r="61875" spans="62:65" ht="13" thickBot="1">
      <c r="BJ61875" s="138"/>
      <c r="BK61875" s="138"/>
      <c r="BL61875" s="138"/>
      <c r="BM61875" s="138"/>
    </row>
    <row r="61876" spans="62:65" ht="13" thickBot="1">
      <c r="BJ61876" s="138"/>
      <c r="BK61876" s="138"/>
      <c r="BL61876" s="138"/>
      <c r="BM61876" s="138"/>
    </row>
    <row r="61877" spans="62:65" ht="13" thickBot="1">
      <c r="BJ61877" s="138"/>
      <c r="BK61877" s="138"/>
      <c r="BL61877" s="138"/>
      <c r="BM61877" s="138"/>
    </row>
    <row r="61878" spans="62:65" ht="13" thickBot="1">
      <c r="BJ61878" s="138"/>
      <c r="BK61878" s="138"/>
      <c r="BL61878" s="138"/>
      <c r="BM61878" s="138"/>
    </row>
    <row r="61879" spans="62:65" ht="13" thickBot="1">
      <c r="BJ61879" s="138"/>
      <c r="BK61879" s="138"/>
      <c r="BL61879" s="138"/>
      <c r="BM61879" s="138"/>
    </row>
    <row r="61880" spans="62:65" ht="13" thickBot="1">
      <c r="BJ61880" s="138"/>
      <c r="BK61880" s="138"/>
      <c r="BL61880" s="138"/>
      <c r="BM61880" s="138"/>
    </row>
    <row r="61881" spans="62:65" ht="13" thickBot="1">
      <c r="BJ61881" s="138"/>
      <c r="BK61881" s="138"/>
      <c r="BL61881" s="138"/>
      <c r="BM61881" s="138"/>
    </row>
    <row r="61882" spans="62:65" ht="13" thickBot="1">
      <c r="BJ61882" s="138"/>
      <c r="BK61882" s="138"/>
      <c r="BL61882" s="138"/>
      <c r="BM61882" s="138"/>
    </row>
    <row r="61883" spans="62:65" ht="13" thickBot="1">
      <c r="BJ61883" s="138"/>
      <c r="BK61883" s="138"/>
      <c r="BL61883" s="138"/>
      <c r="BM61883" s="138"/>
    </row>
    <row r="61884" spans="62:65" ht="13" thickBot="1">
      <c r="BJ61884" s="138"/>
      <c r="BK61884" s="138"/>
      <c r="BL61884" s="138"/>
      <c r="BM61884" s="138"/>
    </row>
    <row r="61885" spans="62:65" ht="13" thickBot="1">
      <c r="BJ61885" s="138"/>
      <c r="BK61885" s="138"/>
      <c r="BL61885" s="138"/>
      <c r="BM61885" s="138"/>
    </row>
    <row r="61886" spans="62:65" ht="13" thickBot="1">
      <c r="BJ61886" s="138"/>
      <c r="BK61886" s="138"/>
      <c r="BL61886" s="138"/>
      <c r="BM61886" s="138"/>
    </row>
    <row r="61887" spans="62:65" ht="13" thickBot="1">
      <c r="BJ61887" s="138"/>
      <c r="BK61887" s="138"/>
      <c r="BL61887" s="138"/>
      <c r="BM61887" s="138"/>
    </row>
    <row r="61888" spans="62:65" ht="13" thickBot="1">
      <c r="BJ61888" s="138"/>
      <c r="BK61888" s="138"/>
      <c r="BL61888" s="138"/>
      <c r="BM61888" s="138"/>
    </row>
    <row r="61889" spans="62:65" ht="13" thickBot="1">
      <c r="BJ61889" s="138"/>
      <c r="BK61889" s="138"/>
      <c r="BL61889" s="138"/>
      <c r="BM61889" s="138"/>
    </row>
    <row r="61890" spans="62:65" ht="13" thickBot="1">
      <c r="BJ61890" s="138"/>
      <c r="BK61890" s="138"/>
      <c r="BL61890" s="138"/>
      <c r="BM61890" s="138"/>
    </row>
    <row r="61891" spans="62:65" ht="13" thickBot="1">
      <c r="BJ61891" s="138"/>
      <c r="BK61891" s="138"/>
      <c r="BL61891" s="138"/>
      <c r="BM61891" s="138"/>
    </row>
    <row r="61892" spans="62:65" ht="13" thickBot="1">
      <c r="BJ61892" s="138"/>
      <c r="BK61892" s="138"/>
      <c r="BL61892" s="138"/>
      <c r="BM61892" s="138"/>
    </row>
    <row r="61893" spans="62:65" ht="13" thickBot="1">
      <c r="BJ61893" s="138"/>
      <c r="BK61893" s="138"/>
      <c r="BL61893" s="138"/>
      <c r="BM61893" s="138"/>
    </row>
    <row r="61894" spans="62:65" ht="13" thickBot="1">
      <c r="BJ61894" s="138"/>
      <c r="BK61894" s="138"/>
      <c r="BL61894" s="138"/>
      <c r="BM61894" s="138"/>
    </row>
    <row r="61895" spans="62:65" ht="13" thickBot="1">
      <c r="BJ61895" s="138"/>
      <c r="BK61895" s="138"/>
      <c r="BL61895" s="138"/>
      <c r="BM61895" s="138"/>
    </row>
    <row r="61896" spans="62:65" ht="13" thickBot="1">
      <c r="BJ61896" s="138"/>
      <c r="BK61896" s="138"/>
      <c r="BL61896" s="138"/>
      <c r="BM61896" s="138"/>
    </row>
    <row r="61897" spans="62:65" ht="13" thickBot="1">
      <c r="BJ61897" s="138"/>
      <c r="BK61897" s="138"/>
      <c r="BL61897" s="138"/>
      <c r="BM61897" s="138"/>
    </row>
    <row r="61898" spans="62:65" ht="13" thickBot="1">
      <c r="BJ61898" s="138"/>
      <c r="BK61898" s="138"/>
      <c r="BL61898" s="138"/>
      <c r="BM61898" s="138"/>
    </row>
    <row r="61899" spans="62:65" ht="13" thickBot="1">
      <c r="BJ61899" s="138"/>
      <c r="BK61899" s="138"/>
      <c r="BL61899" s="138"/>
      <c r="BM61899" s="138"/>
    </row>
    <row r="61900" spans="62:65" ht="13" thickBot="1">
      <c r="BJ61900" s="138"/>
      <c r="BK61900" s="138"/>
      <c r="BL61900" s="138"/>
      <c r="BM61900" s="138"/>
    </row>
    <row r="61901" spans="62:65" ht="13" thickBot="1">
      <c r="BJ61901" s="138"/>
      <c r="BK61901" s="138"/>
      <c r="BL61901" s="138"/>
      <c r="BM61901" s="138"/>
    </row>
    <row r="61902" spans="62:65" ht="13" thickBot="1">
      <c r="BJ61902" s="138"/>
      <c r="BK61902" s="138"/>
      <c r="BL61902" s="138"/>
      <c r="BM61902" s="138"/>
    </row>
    <row r="61903" spans="62:65" ht="13" thickBot="1">
      <c r="BJ61903" s="138"/>
      <c r="BK61903" s="138"/>
      <c r="BL61903" s="138"/>
      <c r="BM61903" s="138"/>
    </row>
    <row r="61904" spans="62:65" ht="13" thickBot="1">
      <c r="BJ61904" s="138"/>
      <c r="BK61904" s="138"/>
      <c r="BL61904" s="138"/>
      <c r="BM61904" s="138"/>
    </row>
    <row r="61905" spans="62:65" ht="13" thickBot="1">
      <c r="BJ61905" s="138"/>
      <c r="BK61905" s="138"/>
      <c r="BL61905" s="138"/>
      <c r="BM61905" s="138"/>
    </row>
    <row r="61906" spans="62:65" ht="13" thickBot="1">
      <c r="BJ61906" s="138"/>
      <c r="BK61906" s="138"/>
      <c r="BL61906" s="138"/>
      <c r="BM61906" s="138"/>
    </row>
    <row r="61907" spans="62:65" ht="13" thickBot="1">
      <c r="BJ61907" s="138"/>
      <c r="BK61907" s="138"/>
      <c r="BL61907" s="138"/>
      <c r="BM61907" s="138"/>
    </row>
    <row r="61908" spans="62:65" ht="13" thickBot="1">
      <c r="BJ61908" s="138"/>
      <c r="BK61908" s="138"/>
      <c r="BL61908" s="138"/>
      <c r="BM61908" s="138"/>
    </row>
    <row r="61909" spans="62:65" ht="13" thickBot="1">
      <c r="BJ61909" s="138"/>
      <c r="BK61909" s="138"/>
      <c r="BL61909" s="138"/>
      <c r="BM61909" s="138"/>
    </row>
    <row r="61910" spans="62:65" ht="13" thickBot="1">
      <c r="BJ61910" s="138"/>
      <c r="BK61910" s="138"/>
      <c r="BL61910" s="138"/>
      <c r="BM61910" s="138"/>
    </row>
    <row r="61911" spans="62:65" ht="13" thickBot="1">
      <c r="BJ61911" s="138"/>
      <c r="BK61911" s="138"/>
      <c r="BL61911" s="138"/>
      <c r="BM61911" s="138"/>
    </row>
    <row r="61912" spans="62:65" ht="13" thickBot="1">
      <c r="BJ61912" s="138"/>
      <c r="BK61912" s="138"/>
      <c r="BL61912" s="138"/>
      <c r="BM61912" s="138"/>
    </row>
    <row r="61913" spans="62:65" ht="13" thickBot="1">
      <c r="BJ61913" s="138"/>
      <c r="BK61913" s="138"/>
      <c r="BL61913" s="138"/>
      <c r="BM61913" s="138"/>
    </row>
    <row r="61914" spans="62:65" ht="13" thickBot="1">
      <c r="BJ61914" s="138"/>
      <c r="BK61914" s="138"/>
      <c r="BL61914" s="138"/>
      <c r="BM61914" s="138"/>
    </row>
    <row r="61915" spans="62:65" ht="13" thickBot="1">
      <c r="BJ61915" s="138"/>
      <c r="BK61915" s="138"/>
      <c r="BL61915" s="138"/>
      <c r="BM61915" s="138"/>
    </row>
    <row r="61916" spans="62:65" ht="13" thickBot="1">
      <c r="BJ61916" s="138"/>
      <c r="BK61916" s="138"/>
      <c r="BL61916" s="138"/>
      <c r="BM61916" s="138"/>
    </row>
    <row r="61917" spans="62:65" ht="13" thickBot="1">
      <c r="BJ61917" s="138"/>
      <c r="BK61917" s="138"/>
      <c r="BL61917" s="138"/>
      <c r="BM61917" s="138"/>
    </row>
    <row r="61918" spans="62:65" ht="13" thickBot="1">
      <c r="BJ61918" s="138"/>
      <c r="BK61918" s="138"/>
      <c r="BL61918" s="138"/>
      <c r="BM61918" s="138"/>
    </row>
    <row r="61919" spans="62:65" ht="13" thickBot="1">
      <c r="BJ61919" s="138"/>
      <c r="BK61919" s="138"/>
      <c r="BL61919" s="138"/>
      <c r="BM61919" s="138"/>
    </row>
    <row r="61920" spans="62:65" ht="13" thickBot="1">
      <c r="BJ61920" s="138"/>
      <c r="BK61920" s="138"/>
      <c r="BL61920" s="138"/>
      <c r="BM61920" s="138"/>
    </row>
    <row r="61921" spans="62:65" ht="13" thickBot="1">
      <c r="BJ61921" s="138"/>
      <c r="BK61921" s="138"/>
      <c r="BL61921" s="138"/>
      <c r="BM61921" s="138"/>
    </row>
    <row r="61922" spans="62:65" ht="13" thickBot="1">
      <c r="BJ61922" s="138"/>
      <c r="BK61922" s="138"/>
      <c r="BL61922" s="138"/>
      <c r="BM61922" s="138"/>
    </row>
    <row r="61923" spans="62:65" ht="13" thickBot="1">
      <c r="BJ61923" s="138"/>
      <c r="BK61923" s="138"/>
      <c r="BL61923" s="138"/>
      <c r="BM61923" s="138"/>
    </row>
    <row r="61924" spans="62:65" ht="13" thickBot="1">
      <c r="BJ61924" s="138"/>
      <c r="BK61924" s="138"/>
      <c r="BL61924" s="138"/>
      <c r="BM61924" s="138"/>
    </row>
    <row r="61925" spans="62:65" ht="13" thickBot="1">
      <c r="BJ61925" s="138"/>
      <c r="BK61925" s="138"/>
      <c r="BL61925" s="138"/>
      <c r="BM61925" s="138"/>
    </row>
    <row r="61926" spans="62:65" ht="13" thickBot="1">
      <c r="BJ61926" s="138"/>
      <c r="BK61926" s="138"/>
      <c r="BL61926" s="138"/>
      <c r="BM61926" s="138"/>
    </row>
    <row r="61927" spans="62:65" ht="13" thickBot="1">
      <c r="BJ61927" s="138"/>
      <c r="BK61927" s="138"/>
      <c r="BL61927" s="138"/>
      <c r="BM61927" s="138"/>
    </row>
    <row r="61928" spans="62:65" ht="13" thickBot="1">
      <c r="BJ61928" s="138"/>
      <c r="BK61928" s="138"/>
      <c r="BL61928" s="138"/>
      <c r="BM61928" s="138"/>
    </row>
    <row r="61929" spans="62:65" ht="13" thickBot="1">
      <c r="BJ61929" s="138"/>
      <c r="BK61929" s="138"/>
      <c r="BL61929" s="138"/>
      <c r="BM61929" s="138"/>
    </row>
    <row r="61930" spans="62:65" ht="13" thickBot="1">
      <c r="BJ61930" s="138"/>
      <c r="BK61930" s="138"/>
      <c r="BL61930" s="138"/>
      <c r="BM61930" s="138"/>
    </row>
    <row r="61931" spans="62:65" ht="13" thickBot="1">
      <c r="BJ61931" s="138"/>
      <c r="BK61931" s="138"/>
      <c r="BL61931" s="138"/>
      <c r="BM61931" s="138"/>
    </row>
    <row r="61932" spans="62:65" ht="13" thickBot="1">
      <c r="BJ61932" s="138"/>
      <c r="BK61932" s="138"/>
      <c r="BL61932" s="138"/>
      <c r="BM61932" s="138"/>
    </row>
    <row r="61933" spans="62:65" ht="13" thickBot="1">
      <c r="BJ61933" s="138"/>
      <c r="BK61933" s="138"/>
      <c r="BL61933" s="138"/>
      <c r="BM61933" s="138"/>
    </row>
    <row r="61934" spans="62:65" ht="13" thickBot="1">
      <c r="BJ61934" s="138"/>
      <c r="BK61934" s="138"/>
      <c r="BL61934" s="138"/>
      <c r="BM61934" s="138"/>
    </row>
    <row r="61935" spans="62:65" ht="13" thickBot="1">
      <c r="BJ61935" s="138"/>
      <c r="BK61935" s="138"/>
      <c r="BL61935" s="138"/>
      <c r="BM61935" s="138"/>
    </row>
    <row r="61936" spans="62:65" ht="13" thickBot="1">
      <c r="BJ61936" s="138"/>
      <c r="BK61936" s="138"/>
      <c r="BL61936" s="138"/>
      <c r="BM61936" s="138"/>
    </row>
    <row r="61937" spans="62:65" ht="13" thickBot="1">
      <c r="BJ61937" s="138"/>
      <c r="BK61937" s="138"/>
      <c r="BL61937" s="138"/>
      <c r="BM61937" s="138"/>
    </row>
    <row r="61938" spans="62:65" ht="13" thickBot="1">
      <c r="BJ61938" s="138"/>
      <c r="BK61938" s="138"/>
      <c r="BL61938" s="138"/>
      <c r="BM61938" s="138"/>
    </row>
    <row r="61939" spans="62:65" ht="13" thickBot="1">
      <c r="BJ61939" s="138"/>
      <c r="BK61939" s="138"/>
      <c r="BL61939" s="138"/>
      <c r="BM61939" s="138"/>
    </row>
    <row r="61940" spans="62:65" ht="13" thickBot="1">
      <c r="BJ61940" s="138"/>
      <c r="BK61940" s="138"/>
      <c r="BL61940" s="138"/>
      <c r="BM61940" s="138"/>
    </row>
    <row r="61941" spans="62:65" ht="13" thickBot="1">
      <c r="BJ61941" s="138"/>
      <c r="BK61941" s="138"/>
      <c r="BL61941" s="138"/>
      <c r="BM61941" s="138"/>
    </row>
    <row r="61942" spans="62:65" ht="13" thickBot="1">
      <c r="BJ61942" s="138"/>
      <c r="BK61942" s="138"/>
      <c r="BL61942" s="138"/>
      <c r="BM61942" s="138"/>
    </row>
    <row r="61943" spans="62:65" ht="13" thickBot="1">
      <c r="BJ61943" s="138"/>
      <c r="BK61943" s="138"/>
      <c r="BL61943" s="138"/>
      <c r="BM61943" s="138"/>
    </row>
    <row r="61944" spans="62:65" ht="13" thickBot="1">
      <c r="BJ61944" s="138"/>
      <c r="BK61944" s="138"/>
      <c r="BL61944" s="138"/>
      <c r="BM61944" s="138"/>
    </row>
    <row r="61945" spans="62:65" ht="13" thickBot="1">
      <c r="BJ61945" s="138"/>
      <c r="BK61945" s="138"/>
      <c r="BL61945" s="138"/>
      <c r="BM61945" s="138"/>
    </row>
    <row r="61946" spans="62:65" ht="13" thickBot="1">
      <c r="BJ61946" s="138"/>
      <c r="BK61946" s="138"/>
      <c r="BL61946" s="138"/>
      <c r="BM61946" s="138"/>
    </row>
    <row r="61947" spans="62:65" ht="13" thickBot="1">
      <c r="BJ61947" s="138"/>
      <c r="BK61947" s="138"/>
      <c r="BL61947" s="138"/>
      <c r="BM61947" s="138"/>
    </row>
    <row r="61948" spans="62:65" ht="13" thickBot="1">
      <c r="BJ61948" s="138"/>
      <c r="BK61948" s="138"/>
      <c r="BL61948" s="138"/>
      <c r="BM61948" s="138"/>
    </row>
    <row r="61949" spans="62:65" ht="13" thickBot="1">
      <c r="BJ61949" s="138"/>
      <c r="BK61949" s="138"/>
      <c r="BL61949" s="138"/>
      <c r="BM61949" s="138"/>
    </row>
    <row r="61950" spans="62:65" ht="13" thickBot="1">
      <c r="BJ61950" s="138"/>
      <c r="BK61950" s="138"/>
      <c r="BL61950" s="138"/>
      <c r="BM61950" s="138"/>
    </row>
    <row r="61951" spans="62:65" ht="13" thickBot="1">
      <c r="BJ61951" s="138"/>
      <c r="BK61951" s="138"/>
      <c r="BL61951" s="138"/>
      <c r="BM61951" s="138"/>
    </row>
    <row r="61952" spans="62:65" ht="13" thickBot="1">
      <c r="BJ61952" s="138"/>
      <c r="BK61952" s="138"/>
      <c r="BL61952" s="138"/>
      <c r="BM61952" s="138"/>
    </row>
    <row r="61953" spans="62:65" ht="13" thickBot="1">
      <c r="BJ61953" s="138"/>
      <c r="BK61953" s="138"/>
      <c r="BL61953" s="138"/>
      <c r="BM61953" s="138"/>
    </row>
    <row r="61954" spans="62:65" ht="13" thickBot="1">
      <c r="BJ61954" s="138"/>
      <c r="BK61954" s="138"/>
      <c r="BL61954" s="138"/>
      <c r="BM61954" s="138"/>
    </row>
    <row r="61955" spans="62:65" ht="13" thickBot="1">
      <c r="BJ61955" s="138"/>
      <c r="BK61955" s="138"/>
      <c r="BL61955" s="138"/>
      <c r="BM61955" s="138"/>
    </row>
    <row r="61956" spans="62:65" ht="13" thickBot="1">
      <c r="BJ61956" s="138"/>
      <c r="BK61956" s="138"/>
      <c r="BL61956" s="138"/>
      <c r="BM61956" s="138"/>
    </row>
    <row r="61957" spans="62:65" ht="13" thickBot="1">
      <c r="BJ61957" s="138"/>
      <c r="BK61957" s="138"/>
      <c r="BL61957" s="138"/>
      <c r="BM61957" s="138"/>
    </row>
    <row r="61958" spans="62:65" ht="13" thickBot="1">
      <c r="BJ61958" s="138"/>
      <c r="BK61958" s="138"/>
      <c r="BL61958" s="138"/>
      <c r="BM61958" s="138"/>
    </row>
    <row r="61959" spans="62:65" ht="13" thickBot="1">
      <c r="BJ61959" s="138"/>
      <c r="BK61959" s="138"/>
      <c r="BL61959" s="138"/>
      <c r="BM61959" s="138"/>
    </row>
    <row r="61960" spans="62:65" ht="13" thickBot="1">
      <c r="BJ61960" s="138"/>
      <c r="BK61960" s="138"/>
      <c r="BL61960" s="138"/>
      <c r="BM61960" s="138"/>
    </row>
    <row r="61961" spans="62:65" ht="13" thickBot="1">
      <c r="BJ61961" s="138"/>
      <c r="BK61961" s="138"/>
      <c r="BL61961" s="138"/>
      <c r="BM61961" s="138"/>
    </row>
    <row r="61962" spans="62:65" ht="13" thickBot="1">
      <c r="BJ61962" s="138"/>
      <c r="BK61962" s="138"/>
      <c r="BL61962" s="138"/>
      <c r="BM61962" s="138"/>
    </row>
    <row r="61963" spans="62:65" ht="13" thickBot="1">
      <c r="BJ61963" s="138"/>
      <c r="BK61963" s="138"/>
      <c r="BL61963" s="138"/>
      <c r="BM61963" s="138"/>
    </row>
    <row r="61964" spans="62:65" ht="13" thickBot="1">
      <c r="BJ61964" s="138"/>
      <c r="BK61964" s="138"/>
      <c r="BL61964" s="138"/>
      <c r="BM61964" s="138"/>
    </row>
    <row r="61965" spans="62:65" ht="13" thickBot="1">
      <c r="BJ61965" s="138"/>
      <c r="BK61965" s="138"/>
      <c r="BL61965" s="138"/>
      <c r="BM61965" s="138"/>
    </row>
    <row r="61966" spans="62:65" ht="13" thickBot="1">
      <c r="BJ61966" s="138"/>
      <c r="BK61966" s="138"/>
      <c r="BL61966" s="138"/>
      <c r="BM61966" s="138"/>
    </row>
    <row r="61967" spans="62:65" ht="13" thickBot="1">
      <c r="BJ61967" s="138"/>
      <c r="BK61967" s="138"/>
      <c r="BL61967" s="138"/>
      <c r="BM61967" s="138"/>
    </row>
    <row r="61968" spans="62:65" ht="13" thickBot="1">
      <c r="BJ61968" s="138"/>
      <c r="BK61968" s="138"/>
      <c r="BL61968" s="138"/>
      <c r="BM61968" s="138"/>
    </row>
    <row r="61969" spans="62:65" ht="13" thickBot="1">
      <c r="BJ61969" s="138"/>
      <c r="BK61969" s="138"/>
      <c r="BL61969" s="138"/>
      <c r="BM61969" s="138"/>
    </row>
    <row r="61970" spans="62:65" ht="13" thickBot="1">
      <c r="BJ61970" s="138"/>
      <c r="BK61970" s="138"/>
      <c r="BL61970" s="138"/>
      <c r="BM61970" s="138"/>
    </row>
    <row r="61971" spans="62:65" ht="13" thickBot="1">
      <c r="BJ61971" s="138"/>
      <c r="BK61971" s="138"/>
      <c r="BL61971" s="138"/>
      <c r="BM61971" s="138"/>
    </row>
    <row r="61972" spans="62:65" ht="13" thickBot="1">
      <c r="BJ61972" s="138"/>
      <c r="BK61972" s="138"/>
      <c r="BL61972" s="138"/>
      <c r="BM61972" s="138"/>
    </row>
    <row r="61973" spans="62:65" ht="13" thickBot="1">
      <c r="BJ61973" s="138"/>
      <c r="BK61973" s="138"/>
      <c r="BL61973" s="138"/>
      <c r="BM61973" s="138"/>
    </row>
    <row r="61974" spans="62:65" ht="13" thickBot="1">
      <c r="BJ61974" s="138"/>
      <c r="BK61974" s="138"/>
      <c r="BL61974" s="138"/>
      <c r="BM61974" s="138"/>
    </row>
    <row r="61975" spans="62:65" ht="13" thickBot="1">
      <c r="BJ61975" s="138"/>
      <c r="BK61975" s="138"/>
      <c r="BL61975" s="138"/>
      <c r="BM61975" s="138"/>
    </row>
    <row r="61976" spans="62:65" ht="13" thickBot="1">
      <c r="BJ61976" s="138"/>
      <c r="BK61976" s="138"/>
      <c r="BL61976" s="138"/>
      <c r="BM61976" s="138"/>
    </row>
    <row r="61977" spans="62:65" ht="13" thickBot="1">
      <c r="BJ61977" s="138"/>
      <c r="BK61977" s="138"/>
      <c r="BL61977" s="138"/>
      <c r="BM61977" s="138"/>
    </row>
    <row r="61978" spans="62:65" ht="13" thickBot="1">
      <c r="BJ61978" s="138"/>
      <c r="BK61978" s="138"/>
      <c r="BL61978" s="138"/>
      <c r="BM61978" s="138"/>
    </row>
    <row r="61979" spans="62:65" ht="13" thickBot="1">
      <c r="BJ61979" s="138"/>
      <c r="BK61979" s="138"/>
      <c r="BL61979" s="138"/>
      <c r="BM61979" s="138"/>
    </row>
    <row r="61980" spans="62:65" ht="13" thickBot="1">
      <c r="BJ61980" s="138"/>
      <c r="BK61980" s="138"/>
      <c r="BL61980" s="138"/>
      <c r="BM61980" s="138"/>
    </row>
    <row r="61981" spans="62:65" ht="13" thickBot="1">
      <c r="BJ61981" s="138"/>
      <c r="BK61981" s="138"/>
      <c r="BL61981" s="138"/>
      <c r="BM61981" s="138"/>
    </row>
    <row r="61982" spans="62:65" ht="13" thickBot="1">
      <c r="BJ61982" s="138"/>
      <c r="BK61982" s="138"/>
      <c r="BL61982" s="138"/>
      <c r="BM61982" s="138"/>
    </row>
    <row r="61983" spans="62:65" ht="13" thickBot="1">
      <c r="BJ61983" s="138"/>
      <c r="BK61983" s="138"/>
      <c r="BL61983" s="138"/>
      <c r="BM61983" s="138"/>
    </row>
    <row r="61984" spans="62:65" ht="13" thickBot="1">
      <c r="BJ61984" s="138"/>
      <c r="BK61984" s="138"/>
      <c r="BL61984" s="138"/>
      <c r="BM61984" s="138"/>
    </row>
    <row r="61985" spans="62:65" ht="13" thickBot="1">
      <c r="BJ61985" s="138"/>
      <c r="BK61985" s="138"/>
      <c r="BL61985" s="138"/>
      <c r="BM61985" s="138"/>
    </row>
    <row r="61986" spans="62:65" ht="13" thickBot="1">
      <c r="BJ61986" s="138"/>
      <c r="BK61986" s="138"/>
      <c r="BL61986" s="138"/>
      <c r="BM61986" s="138"/>
    </row>
    <row r="61987" spans="62:65" ht="13" thickBot="1">
      <c r="BJ61987" s="138"/>
      <c r="BK61987" s="138"/>
      <c r="BL61987" s="138"/>
      <c r="BM61987" s="138"/>
    </row>
    <row r="61988" spans="62:65" ht="13" thickBot="1">
      <c r="BJ61988" s="138"/>
      <c r="BK61988" s="138"/>
      <c r="BL61988" s="138"/>
      <c r="BM61988" s="138"/>
    </row>
    <row r="61989" spans="62:65" ht="13" thickBot="1">
      <c r="BJ61989" s="138"/>
      <c r="BK61989" s="138"/>
      <c r="BL61989" s="138"/>
      <c r="BM61989" s="138"/>
    </row>
    <row r="61990" spans="62:65" ht="13" thickBot="1">
      <c r="BJ61990" s="138"/>
      <c r="BK61990" s="138"/>
      <c r="BL61990" s="138"/>
      <c r="BM61990" s="138"/>
    </row>
    <row r="61991" spans="62:65" ht="13" thickBot="1">
      <c r="BJ61991" s="138"/>
      <c r="BK61991" s="138"/>
      <c r="BL61991" s="138"/>
      <c r="BM61991" s="138"/>
    </row>
    <row r="61992" spans="62:65" ht="13" thickBot="1">
      <c r="BJ61992" s="138"/>
      <c r="BK61992" s="138"/>
      <c r="BL61992" s="138"/>
      <c r="BM61992" s="138"/>
    </row>
    <row r="61993" spans="62:65" ht="13" thickBot="1">
      <c r="BJ61993" s="138"/>
      <c r="BK61993" s="138"/>
      <c r="BL61993" s="138"/>
      <c r="BM61993" s="138"/>
    </row>
    <row r="61994" spans="62:65" ht="13" thickBot="1">
      <c r="BJ61994" s="138"/>
      <c r="BK61994" s="138"/>
      <c r="BL61994" s="138"/>
      <c r="BM61994" s="138"/>
    </row>
    <row r="61995" spans="62:65" ht="13" thickBot="1">
      <c r="BJ61995" s="138"/>
      <c r="BK61995" s="138"/>
      <c r="BL61995" s="138"/>
      <c r="BM61995" s="138"/>
    </row>
    <row r="61996" spans="62:65" ht="13" thickBot="1">
      <c r="BJ61996" s="138"/>
      <c r="BK61996" s="138"/>
      <c r="BL61996" s="138"/>
      <c r="BM61996" s="138"/>
    </row>
    <row r="61997" spans="62:65" ht="13" thickBot="1">
      <c r="BJ61997" s="138"/>
      <c r="BK61997" s="138"/>
      <c r="BL61997" s="138"/>
      <c r="BM61997" s="138"/>
    </row>
    <row r="61998" spans="62:65" ht="13" thickBot="1">
      <c r="BJ61998" s="138"/>
      <c r="BK61998" s="138"/>
      <c r="BL61998" s="138"/>
      <c r="BM61998" s="138"/>
    </row>
    <row r="61999" spans="62:65" ht="13" thickBot="1">
      <c r="BJ61999" s="138"/>
      <c r="BK61999" s="138"/>
      <c r="BL61999" s="138"/>
      <c r="BM61999" s="138"/>
    </row>
    <row r="62000" spans="62:65" ht="13" thickBot="1">
      <c r="BJ62000" s="138"/>
      <c r="BK62000" s="138"/>
      <c r="BL62000" s="138"/>
      <c r="BM62000" s="138"/>
    </row>
    <row r="62001" spans="62:65" ht="13" thickBot="1">
      <c r="BJ62001" s="138"/>
      <c r="BK62001" s="138"/>
      <c r="BL62001" s="138"/>
      <c r="BM62001" s="138"/>
    </row>
    <row r="62002" spans="62:65" ht="13" thickBot="1">
      <c r="BJ62002" s="138"/>
      <c r="BK62002" s="138"/>
      <c r="BL62002" s="138"/>
      <c r="BM62002" s="138"/>
    </row>
    <row r="62003" spans="62:65" ht="13" thickBot="1">
      <c r="BJ62003" s="138"/>
      <c r="BK62003" s="138"/>
      <c r="BL62003" s="138"/>
      <c r="BM62003" s="138"/>
    </row>
    <row r="62004" spans="62:65" ht="13" thickBot="1">
      <c r="BJ62004" s="138"/>
      <c r="BK62004" s="138"/>
      <c r="BL62004" s="138"/>
      <c r="BM62004" s="138"/>
    </row>
    <row r="62005" spans="62:65" ht="13" thickBot="1">
      <c r="BJ62005" s="138"/>
      <c r="BK62005" s="138"/>
      <c r="BL62005" s="138"/>
      <c r="BM62005" s="138"/>
    </row>
    <row r="62006" spans="62:65" ht="13" thickBot="1">
      <c r="BJ62006" s="138"/>
      <c r="BK62006" s="138"/>
      <c r="BL62006" s="138"/>
      <c r="BM62006" s="138"/>
    </row>
    <row r="62007" spans="62:65" ht="13" thickBot="1">
      <c r="BJ62007" s="138"/>
      <c r="BK62007" s="138"/>
      <c r="BL62007" s="138"/>
      <c r="BM62007" s="138"/>
    </row>
    <row r="62008" spans="62:65" ht="13" thickBot="1">
      <c r="BJ62008" s="138"/>
      <c r="BK62008" s="138"/>
      <c r="BL62008" s="138"/>
      <c r="BM62008" s="138"/>
    </row>
    <row r="62009" spans="62:65" ht="13" thickBot="1">
      <c r="BJ62009" s="138"/>
      <c r="BK62009" s="138"/>
      <c r="BL62009" s="138"/>
      <c r="BM62009" s="138"/>
    </row>
    <row r="62010" spans="62:65" ht="13" thickBot="1">
      <c r="BJ62010" s="138"/>
      <c r="BK62010" s="138"/>
      <c r="BL62010" s="138"/>
      <c r="BM62010" s="138"/>
    </row>
    <row r="62011" spans="62:65" ht="13" thickBot="1">
      <c r="BJ62011" s="138"/>
      <c r="BK62011" s="138"/>
      <c r="BL62011" s="138"/>
      <c r="BM62011" s="138"/>
    </row>
    <row r="62012" spans="62:65" ht="13" thickBot="1">
      <c r="BJ62012" s="138"/>
      <c r="BK62012" s="138"/>
      <c r="BL62012" s="138"/>
      <c r="BM62012" s="138"/>
    </row>
    <row r="62013" spans="62:65" ht="13" thickBot="1">
      <c r="BJ62013" s="138"/>
      <c r="BK62013" s="138"/>
      <c r="BL62013" s="138"/>
      <c r="BM62013" s="138"/>
    </row>
    <row r="62014" spans="62:65" ht="13" thickBot="1">
      <c r="BJ62014" s="138"/>
      <c r="BK62014" s="138"/>
      <c r="BL62014" s="138"/>
      <c r="BM62014" s="138"/>
    </row>
    <row r="62015" spans="62:65" ht="13" thickBot="1">
      <c r="BJ62015" s="138"/>
      <c r="BK62015" s="138"/>
      <c r="BL62015" s="138"/>
      <c r="BM62015" s="138"/>
    </row>
    <row r="62016" spans="62:65" ht="13" thickBot="1">
      <c r="BJ62016" s="138"/>
      <c r="BK62016" s="138"/>
      <c r="BL62016" s="138"/>
      <c r="BM62016" s="138"/>
    </row>
    <row r="62017" spans="62:65" ht="13" thickBot="1">
      <c r="BJ62017" s="138"/>
      <c r="BK62017" s="138"/>
      <c r="BL62017" s="138"/>
      <c r="BM62017" s="138"/>
    </row>
    <row r="62018" spans="62:65" ht="13" thickBot="1">
      <c r="BJ62018" s="138"/>
      <c r="BK62018" s="138"/>
      <c r="BL62018" s="138"/>
      <c r="BM62018" s="138"/>
    </row>
    <row r="62019" spans="62:65" ht="13" thickBot="1">
      <c r="BJ62019" s="138"/>
      <c r="BK62019" s="138"/>
      <c r="BL62019" s="138"/>
      <c r="BM62019" s="138"/>
    </row>
    <row r="62020" spans="62:65" ht="13" thickBot="1">
      <c r="BJ62020" s="138"/>
      <c r="BK62020" s="138"/>
      <c r="BL62020" s="138"/>
      <c r="BM62020" s="138"/>
    </row>
    <row r="62021" spans="62:65" ht="13" thickBot="1">
      <c r="BJ62021" s="138"/>
      <c r="BK62021" s="138"/>
      <c r="BL62021" s="138"/>
      <c r="BM62021" s="138"/>
    </row>
    <row r="62022" spans="62:65" ht="13" thickBot="1">
      <c r="BJ62022" s="138"/>
      <c r="BK62022" s="138"/>
      <c r="BL62022" s="138"/>
      <c r="BM62022" s="138"/>
    </row>
    <row r="62023" spans="62:65" ht="13" thickBot="1">
      <c r="BJ62023" s="138"/>
      <c r="BK62023" s="138"/>
      <c r="BL62023" s="138"/>
      <c r="BM62023" s="138"/>
    </row>
    <row r="62024" spans="62:65" ht="13" thickBot="1">
      <c r="BJ62024" s="138"/>
      <c r="BK62024" s="138"/>
      <c r="BL62024" s="138"/>
      <c r="BM62024" s="138"/>
    </row>
    <row r="62025" spans="62:65" ht="13" thickBot="1">
      <c r="BJ62025" s="138"/>
      <c r="BK62025" s="138"/>
      <c r="BL62025" s="138"/>
      <c r="BM62025" s="138"/>
    </row>
    <row r="62026" spans="62:65" ht="13" thickBot="1">
      <c r="BJ62026" s="138"/>
      <c r="BK62026" s="138"/>
      <c r="BL62026" s="138"/>
      <c r="BM62026" s="138"/>
    </row>
    <row r="62027" spans="62:65" ht="13" thickBot="1">
      <c r="BJ62027" s="138"/>
      <c r="BK62027" s="138"/>
      <c r="BL62027" s="138"/>
      <c r="BM62027" s="138"/>
    </row>
    <row r="62028" spans="62:65" ht="13" thickBot="1">
      <c r="BJ62028" s="138"/>
      <c r="BK62028" s="138"/>
      <c r="BL62028" s="138"/>
      <c r="BM62028" s="138"/>
    </row>
    <row r="62029" spans="62:65" ht="13" thickBot="1">
      <c r="BJ62029" s="138"/>
      <c r="BK62029" s="138"/>
      <c r="BL62029" s="138"/>
      <c r="BM62029" s="138"/>
    </row>
    <row r="62030" spans="62:65" ht="13" thickBot="1">
      <c r="BJ62030" s="138"/>
      <c r="BK62030" s="138"/>
      <c r="BL62030" s="138"/>
      <c r="BM62030" s="138"/>
    </row>
    <row r="62031" spans="62:65" ht="13" thickBot="1">
      <c r="BJ62031" s="138"/>
      <c r="BK62031" s="138"/>
      <c r="BL62031" s="138"/>
      <c r="BM62031" s="138"/>
    </row>
    <row r="62032" spans="62:65" ht="13" thickBot="1">
      <c r="BJ62032" s="138"/>
      <c r="BK62032" s="138"/>
      <c r="BL62032" s="138"/>
      <c r="BM62032" s="138"/>
    </row>
    <row r="62033" spans="62:65" ht="13" thickBot="1">
      <c r="BJ62033" s="138"/>
      <c r="BK62033" s="138"/>
      <c r="BL62033" s="138"/>
      <c r="BM62033" s="138"/>
    </row>
    <row r="62034" spans="62:65" ht="13" thickBot="1">
      <c r="BJ62034" s="138"/>
      <c r="BK62034" s="138"/>
      <c r="BL62034" s="138"/>
      <c r="BM62034" s="138"/>
    </row>
    <row r="62035" spans="62:65" ht="13" thickBot="1">
      <c r="BJ62035" s="138"/>
      <c r="BK62035" s="138"/>
      <c r="BL62035" s="138"/>
      <c r="BM62035" s="138"/>
    </row>
    <row r="62036" spans="62:65" ht="13" thickBot="1">
      <c r="BJ62036" s="138"/>
      <c r="BK62036" s="138"/>
      <c r="BL62036" s="138"/>
      <c r="BM62036" s="138"/>
    </row>
    <row r="62037" spans="62:65" ht="13" thickBot="1">
      <c r="BJ62037" s="138"/>
      <c r="BK62037" s="138"/>
      <c r="BL62037" s="138"/>
      <c r="BM62037" s="138"/>
    </row>
    <row r="62038" spans="62:65" ht="13" thickBot="1">
      <c r="BJ62038" s="138"/>
      <c r="BK62038" s="138"/>
      <c r="BL62038" s="138"/>
      <c r="BM62038" s="138"/>
    </row>
    <row r="62039" spans="62:65" ht="13" thickBot="1">
      <c r="BJ62039" s="138"/>
      <c r="BK62039" s="138"/>
      <c r="BL62039" s="138"/>
      <c r="BM62039" s="138"/>
    </row>
    <row r="62040" spans="62:65" ht="13" thickBot="1">
      <c r="BJ62040" s="138"/>
      <c r="BK62040" s="138"/>
      <c r="BL62040" s="138"/>
      <c r="BM62040" s="138"/>
    </row>
    <row r="62041" spans="62:65" ht="13" thickBot="1">
      <c r="BJ62041" s="138"/>
      <c r="BK62041" s="138"/>
      <c r="BL62041" s="138"/>
      <c r="BM62041" s="138"/>
    </row>
    <row r="62042" spans="62:65" ht="13" thickBot="1">
      <c r="BJ62042" s="138"/>
      <c r="BK62042" s="138"/>
      <c r="BL62042" s="138"/>
      <c r="BM62042" s="138"/>
    </row>
    <row r="62043" spans="62:65" ht="13" thickBot="1">
      <c r="BJ62043" s="138"/>
      <c r="BK62043" s="138"/>
      <c r="BL62043" s="138"/>
      <c r="BM62043" s="138"/>
    </row>
    <row r="62044" spans="62:65" ht="13" thickBot="1">
      <c r="BJ62044" s="138"/>
      <c r="BK62044" s="138"/>
      <c r="BL62044" s="138"/>
      <c r="BM62044" s="138"/>
    </row>
    <row r="62045" spans="62:65" ht="13" thickBot="1">
      <c r="BJ62045" s="138"/>
      <c r="BK62045" s="138"/>
      <c r="BL62045" s="138"/>
      <c r="BM62045" s="138"/>
    </row>
    <row r="62046" spans="62:65" ht="13" thickBot="1">
      <c r="BJ62046" s="138"/>
      <c r="BK62046" s="138"/>
      <c r="BL62046" s="138"/>
      <c r="BM62046" s="138"/>
    </row>
    <row r="62047" spans="62:65" ht="13" thickBot="1">
      <c r="BJ62047" s="138"/>
      <c r="BK62047" s="138"/>
      <c r="BL62047" s="138"/>
      <c r="BM62047" s="138"/>
    </row>
    <row r="62048" spans="62:65" ht="13" thickBot="1">
      <c r="BJ62048" s="138"/>
      <c r="BK62048" s="138"/>
      <c r="BL62048" s="138"/>
      <c r="BM62048" s="138"/>
    </row>
    <row r="62049" spans="62:65" ht="13" thickBot="1">
      <c r="BJ62049" s="138"/>
      <c r="BK62049" s="138"/>
      <c r="BL62049" s="138"/>
      <c r="BM62049" s="138"/>
    </row>
    <row r="62050" spans="62:65" ht="13" thickBot="1">
      <c r="BJ62050" s="138"/>
      <c r="BK62050" s="138"/>
      <c r="BL62050" s="138"/>
      <c r="BM62050" s="138"/>
    </row>
    <row r="62051" spans="62:65" ht="13" thickBot="1">
      <c r="BJ62051" s="138"/>
      <c r="BK62051" s="138"/>
      <c r="BL62051" s="138"/>
      <c r="BM62051" s="138"/>
    </row>
    <row r="62052" spans="62:65" ht="13" thickBot="1">
      <c r="BJ62052" s="138"/>
      <c r="BK62052" s="138"/>
      <c r="BL62052" s="138"/>
      <c r="BM62052" s="138"/>
    </row>
    <row r="62053" spans="62:65" ht="13" thickBot="1">
      <c r="BJ62053" s="138"/>
      <c r="BK62053" s="138"/>
      <c r="BL62053" s="138"/>
      <c r="BM62053" s="138"/>
    </row>
    <row r="62054" spans="62:65" ht="13" thickBot="1">
      <c r="BJ62054" s="138"/>
      <c r="BK62054" s="138"/>
      <c r="BL62054" s="138"/>
      <c r="BM62054" s="138"/>
    </row>
    <row r="62055" spans="62:65" ht="13" thickBot="1">
      <c r="BJ62055" s="138"/>
      <c r="BK62055" s="138"/>
      <c r="BL62055" s="138"/>
      <c r="BM62055" s="138"/>
    </row>
    <row r="62056" spans="62:65" ht="13" thickBot="1">
      <c r="BJ62056" s="138"/>
      <c r="BK62056" s="138"/>
      <c r="BL62056" s="138"/>
      <c r="BM62056" s="138"/>
    </row>
    <row r="62057" spans="62:65" ht="13" thickBot="1">
      <c r="BJ62057" s="138"/>
      <c r="BK62057" s="138"/>
      <c r="BL62057" s="138"/>
      <c r="BM62057" s="138"/>
    </row>
    <row r="62058" spans="62:65" ht="13" thickBot="1">
      <c r="BJ62058" s="138"/>
      <c r="BK62058" s="138"/>
      <c r="BL62058" s="138"/>
      <c r="BM62058" s="138"/>
    </row>
    <row r="62059" spans="62:65" ht="13" thickBot="1">
      <c r="BJ62059" s="138"/>
      <c r="BK62059" s="138"/>
      <c r="BL62059" s="138"/>
      <c r="BM62059" s="138"/>
    </row>
    <row r="62060" spans="62:65" ht="13" thickBot="1">
      <c r="BJ62060" s="138"/>
      <c r="BK62060" s="138"/>
      <c r="BL62060" s="138"/>
      <c r="BM62060" s="138"/>
    </row>
    <row r="62061" spans="62:65" ht="13" thickBot="1">
      <c r="BJ62061" s="138"/>
      <c r="BK62061" s="138"/>
      <c r="BL62061" s="138"/>
      <c r="BM62061" s="138"/>
    </row>
    <row r="62062" spans="62:65" ht="13" thickBot="1">
      <c r="BJ62062" s="138"/>
      <c r="BK62062" s="138"/>
      <c r="BL62062" s="138"/>
      <c r="BM62062" s="138"/>
    </row>
    <row r="62063" spans="62:65" ht="13" thickBot="1">
      <c r="BJ62063" s="138"/>
      <c r="BK62063" s="138"/>
      <c r="BL62063" s="138"/>
      <c r="BM62063" s="138"/>
    </row>
    <row r="62064" spans="62:65" ht="13" thickBot="1">
      <c r="BJ62064" s="138"/>
      <c r="BK62064" s="138"/>
      <c r="BL62064" s="138"/>
      <c r="BM62064" s="138"/>
    </row>
    <row r="62065" spans="62:65" ht="13" thickBot="1">
      <c r="BJ62065" s="138"/>
      <c r="BK62065" s="138"/>
      <c r="BL62065" s="138"/>
      <c r="BM62065" s="138"/>
    </row>
    <row r="62066" spans="62:65" ht="13" thickBot="1">
      <c r="BJ62066" s="138"/>
      <c r="BK62066" s="138"/>
      <c r="BL62066" s="138"/>
      <c r="BM62066" s="138"/>
    </row>
    <row r="62067" spans="62:65" ht="13" thickBot="1">
      <c r="BJ62067" s="138"/>
      <c r="BK62067" s="138"/>
      <c r="BL62067" s="138"/>
      <c r="BM62067" s="138"/>
    </row>
    <row r="62068" spans="62:65" ht="13" thickBot="1">
      <c r="BJ62068" s="138"/>
      <c r="BK62068" s="138"/>
      <c r="BL62068" s="138"/>
      <c r="BM62068" s="138"/>
    </row>
    <row r="62069" spans="62:65" ht="13" thickBot="1">
      <c r="BJ62069" s="138"/>
      <c r="BK62069" s="138"/>
      <c r="BL62069" s="138"/>
      <c r="BM62069" s="138"/>
    </row>
    <row r="62070" spans="62:65" ht="13" thickBot="1">
      <c r="BJ62070" s="138"/>
      <c r="BK62070" s="138"/>
      <c r="BL62070" s="138"/>
      <c r="BM62070" s="138"/>
    </row>
    <row r="62071" spans="62:65" ht="13" thickBot="1">
      <c r="BJ62071" s="138"/>
      <c r="BK62071" s="138"/>
      <c r="BL62071" s="138"/>
      <c r="BM62071" s="138"/>
    </row>
    <row r="62072" spans="62:65" ht="13" thickBot="1">
      <c r="BJ62072" s="138"/>
      <c r="BK62072" s="138"/>
      <c r="BL62072" s="138"/>
      <c r="BM62072" s="138"/>
    </row>
    <row r="62073" spans="62:65" ht="13" thickBot="1">
      <c r="BJ62073" s="138"/>
      <c r="BK62073" s="138"/>
      <c r="BL62073" s="138"/>
      <c r="BM62073" s="138"/>
    </row>
    <row r="62074" spans="62:65" ht="13" thickBot="1">
      <c r="BJ62074" s="138"/>
      <c r="BK62074" s="138"/>
      <c r="BL62074" s="138"/>
      <c r="BM62074" s="138"/>
    </row>
    <row r="62075" spans="62:65" ht="13" thickBot="1">
      <c r="BJ62075" s="138"/>
      <c r="BK62075" s="138"/>
      <c r="BL62075" s="138"/>
      <c r="BM62075" s="138"/>
    </row>
    <row r="62076" spans="62:65" ht="13" thickBot="1">
      <c r="BJ62076" s="138"/>
      <c r="BK62076" s="138"/>
      <c r="BL62076" s="138"/>
      <c r="BM62076" s="138"/>
    </row>
    <row r="62077" spans="62:65" ht="13" thickBot="1">
      <c r="BJ62077" s="138"/>
      <c r="BK62077" s="138"/>
      <c r="BL62077" s="138"/>
      <c r="BM62077" s="138"/>
    </row>
    <row r="62078" spans="62:65" ht="13" thickBot="1">
      <c r="BJ62078" s="138"/>
      <c r="BK62078" s="138"/>
      <c r="BL62078" s="138"/>
      <c r="BM62078" s="138"/>
    </row>
    <row r="62079" spans="62:65" ht="13" thickBot="1">
      <c r="BJ62079" s="138"/>
      <c r="BK62079" s="138"/>
      <c r="BL62079" s="138"/>
      <c r="BM62079" s="138"/>
    </row>
    <row r="62080" spans="62:65" ht="13" thickBot="1">
      <c r="BJ62080" s="138"/>
      <c r="BK62080" s="138"/>
      <c r="BL62080" s="138"/>
      <c r="BM62080" s="138"/>
    </row>
    <row r="62081" spans="62:65" ht="13" thickBot="1">
      <c r="BJ62081" s="138"/>
      <c r="BK62081" s="138"/>
      <c r="BL62081" s="138"/>
      <c r="BM62081" s="138"/>
    </row>
    <row r="62082" spans="62:65" ht="13" thickBot="1">
      <c r="BJ62082" s="138"/>
      <c r="BK62082" s="138"/>
      <c r="BL62082" s="138"/>
      <c r="BM62082" s="138"/>
    </row>
    <row r="62083" spans="62:65" ht="13" thickBot="1">
      <c r="BJ62083" s="138"/>
      <c r="BK62083" s="138"/>
      <c r="BL62083" s="138"/>
      <c r="BM62083" s="138"/>
    </row>
    <row r="62084" spans="62:65" ht="13" thickBot="1">
      <c r="BJ62084" s="138"/>
      <c r="BK62084" s="138"/>
      <c r="BL62084" s="138"/>
      <c r="BM62084" s="138"/>
    </row>
    <row r="62085" spans="62:65" ht="13" thickBot="1">
      <c r="BJ62085" s="138"/>
      <c r="BK62085" s="138"/>
      <c r="BL62085" s="138"/>
      <c r="BM62085" s="138"/>
    </row>
    <row r="62086" spans="62:65" ht="13" thickBot="1">
      <c r="BJ62086" s="138"/>
      <c r="BK62086" s="138"/>
      <c r="BL62086" s="138"/>
      <c r="BM62086" s="138"/>
    </row>
    <row r="62087" spans="62:65" ht="13" thickBot="1">
      <c r="BJ62087" s="138"/>
      <c r="BK62087" s="138"/>
      <c r="BL62087" s="138"/>
      <c r="BM62087" s="138"/>
    </row>
    <row r="62088" spans="62:65" ht="13" thickBot="1">
      <c r="BJ62088" s="138"/>
      <c r="BK62088" s="138"/>
      <c r="BL62088" s="138"/>
      <c r="BM62088" s="138"/>
    </row>
    <row r="62089" spans="62:65" ht="13" thickBot="1">
      <c r="BJ62089" s="138"/>
      <c r="BK62089" s="138"/>
      <c r="BL62089" s="138"/>
      <c r="BM62089" s="138"/>
    </row>
    <row r="62090" spans="62:65" ht="13" thickBot="1">
      <c r="BJ62090" s="138"/>
      <c r="BK62090" s="138"/>
      <c r="BL62090" s="138"/>
      <c r="BM62090" s="138"/>
    </row>
    <row r="62091" spans="62:65" ht="13" thickBot="1">
      <c r="BJ62091" s="138"/>
      <c r="BK62091" s="138"/>
      <c r="BL62091" s="138"/>
      <c r="BM62091" s="138"/>
    </row>
    <row r="62092" spans="62:65" ht="13" thickBot="1">
      <c r="BJ62092" s="138"/>
      <c r="BK62092" s="138"/>
      <c r="BL62092" s="138"/>
      <c r="BM62092" s="138"/>
    </row>
    <row r="62093" spans="62:65" ht="13" thickBot="1">
      <c r="BJ62093" s="138"/>
      <c r="BK62093" s="138"/>
      <c r="BL62093" s="138"/>
      <c r="BM62093" s="138"/>
    </row>
    <row r="62094" spans="62:65" ht="13" thickBot="1">
      <c r="BJ62094" s="138"/>
      <c r="BK62094" s="138"/>
      <c r="BL62094" s="138"/>
      <c r="BM62094" s="138"/>
    </row>
    <row r="62095" spans="62:65" ht="13" thickBot="1">
      <c r="BJ62095" s="138"/>
      <c r="BK62095" s="138"/>
      <c r="BL62095" s="138"/>
      <c r="BM62095" s="138"/>
    </row>
    <row r="62096" spans="62:65" ht="13" thickBot="1">
      <c r="BJ62096" s="138"/>
      <c r="BK62096" s="138"/>
      <c r="BL62096" s="138"/>
      <c r="BM62096" s="138"/>
    </row>
    <row r="62097" spans="62:65" ht="13" thickBot="1">
      <c r="BJ62097" s="138"/>
      <c r="BK62097" s="138"/>
      <c r="BL62097" s="138"/>
      <c r="BM62097" s="138"/>
    </row>
    <row r="62098" spans="62:65" ht="13" thickBot="1">
      <c r="BJ62098" s="138"/>
      <c r="BK62098" s="138"/>
      <c r="BL62098" s="138"/>
      <c r="BM62098" s="138"/>
    </row>
    <row r="62099" spans="62:65" ht="13" thickBot="1">
      <c r="BJ62099" s="138"/>
      <c r="BK62099" s="138"/>
      <c r="BL62099" s="138"/>
      <c r="BM62099" s="138"/>
    </row>
    <row r="62100" spans="62:65" ht="13" thickBot="1">
      <c r="BJ62100" s="138"/>
      <c r="BK62100" s="138"/>
      <c r="BL62100" s="138"/>
      <c r="BM62100" s="138"/>
    </row>
    <row r="62101" spans="62:65" ht="13" thickBot="1">
      <c r="BJ62101" s="138"/>
      <c r="BK62101" s="138"/>
      <c r="BL62101" s="138"/>
      <c r="BM62101" s="138"/>
    </row>
    <row r="62102" spans="62:65" ht="13" thickBot="1">
      <c r="BJ62102" s="138"/>
      <c r="BK62102" s="138"/>
      <c r="BL62102" s="138"/>
      <c r="BM62102" s="138"/>
    </row>
    <row r="62103" spans="62:65" ht="13" thickBot="1">
      <c r="BJ62103" s="138"/>
      <c r="BK62103" s="138"/>
      <c r="BL62103" s="138"/>
      <c r="BM62103" s="138"/>
    </row>
    <row r="62104" spans="62:65" ht="13" thickBot="1">
      <c r="BJ62104" s="138"/>
      <c r="BK62104" s="138"/>
      <c r="BL62104" s="138"/>
      <c r="BM62104" s="138"/>
    </row>
    <row r="62105" spans="62:65" ht="13" thickBot="1">
      <c r="BJ62105" s="138"/>
      <c r="BK62105" s="138"/>
      <c r="BL62105" s="138"/>
      <c r="BM62105" s="138"/>
    </row>
    <row r="62106" spans="62:65" ht="13" thickBot="1">
      <c r="BJ62106" s="138"/>
      <c r="BK62106" s="138"/>
      <c r="BL62106" s="138"/>
      <c r="BM62106" s="138"/>
    </row>
    <row r="62107" spans="62:65" ht="13" thickBot="1">
      <c r="BJ62107" s="138"/>
      <c r="BK62107" s="138"/>
      <c r="BL62107" s="138"/>
      <c r="BM62107" s="138"/>
    </row>
    <row r="62108" spans="62:65" ht="13" thickBot="1">
      <c r="BJ62108" s="138"/>
      <c r="BK62108" s="138"/>
      <c r="BL62108" s="138"/>
      <c r="BM62108" s="138"/>
    </row>
    <row r="62109" spans="62:65" ht="13" thickBot="1">
      <c r="BJ62109" s="138"/>
      <c r="BK62109" s="138"/>
      <c r="BL62109" s="138"/>
      <c r="BM62109" s="138"/>
    </row>
    <row r="62110" spans="62:65" ht="13" thickBot="1">
      <c r="BJ62110" s="138"/>
      <c r="BK62110" s="138"/>
      <c r="BL62110" s="138"/>
      <c r="BM62110" s="138"/>
    </row>
    <row r="62111" spans="62:65" ht="13" thickBot="1">
      <c r="BJ62111" s="138"/>
      <c r="BK62111" s="138"/>
      <c r="BL62111" s="138"/>
      <c r="BM62111" s="138"/>
    </row>
    <row r="62112" spans="62:65" ht="13" thickBot="1">
      <c r="BJ62112" s="138"/>
      <c r="BK62112" s="138"/>
      <c r="BL62112" s="138"/>
      <c r="BM62112" s="138"/>
    </row>
    <row r="62113" spans="62:65" ht="13" thickBot="1">
      <c r="BJ62113" s="138"/>
      <c r="BK62113" s="138"/>
      <c r="BL62113" s="138"/>
      <c r="BM62113" s="138"/>
    </row>
    <row r="62114" spans="62:65" ht="13" thickBot="1">
      <c r="BJ62114" s="138"/>
      <c r="BK62114" s="138"/>
      <c r="BL62114" s="138"/>
      <c r="BM62114" s="138"/>
    </row>
    <row r="62115" spans="62:65" ht="13" thickBot="1">
      <c r="BJ62115" s="138"/>
      <c r="BK62115" s="138"/>
      <c r="BL62115" s="138"/>
      <c r="BM62115" s="138"/>
    </row>
    <row r="62116" spans="62:65" ht="13" thickBot="1">
      <c r="BJ62116" s="138"/>
      <c r="BK62116" s="138"/>
      <c r="BL62116" s="138"/>
      <c r="BM62116" s="138"/>
    </row>
    <row r="62117" spans="62:65" ht="13" thickBot="1">
      <c r="BJ62117" s="138"/>
      <c r="BK62117" s="138"/>
      <c r="BL62117" s="138"/>
      <c r="BM62117" s="138"/>
    </row>
    <row r="62118" spans="62:65" ht="13" thickBot="1">
      <c r="BJ62118" s="138"/>
      <c r="BK62118" s="138"/>
      <c r="BL62118" s="138"/>
      <c r="BM62118" s="138"/>
    </row>
    <row r="62119" spans="62:65" ht="13" thickBot="1">
      <c r="BJ62119" s="138"/>
      <c r="BK62119" s="138"/>
      <c r="BL62119" s="138"/>
      <c r="BM62119" s="138"/>
    </row>
    <row r="62120" spans="62:65" ht="13" thickBot="1">
      <c r="BJ62120" s="138"/>
      <c r="BK62120" s="138"/>
      <c r="BL62120" s="138"/>
      <c r="BM62120" s="138"/>
    </row>
    <row r="62121" spans="62:65" ht="13" thickBot="1">
      <c r="BJ62121" s="138"/>
      <c r="BK62121" s="138"/>
      <c r="BL62121" s="138"/>
      <c r="BM62121" s="138"/>
    </row>
    <row r="62122" spans="62:65" ht="13" thickBot="1">
      <c r="BJ62122" s="138"/>
      <c r="BK62122" s="138"/>
      <c r="BL62122" s="138"/>
      <c r="BM62122" s="138"/>
    </row>
    <row r="62123" spans="62:65" ht="13" thickBot="1">
      <c r="BJ62123" s="138"/>
      <c r="BK62123" s="138"/>
      <c r="BL62123" s="138"/>
      <c r="BM62123" s="138"/>
    </row>
    <row r="62124" spans="62:65" ht="13" thickBot="1">
      <c r="BJ62124" s="138"/>
      <c r="BK62124" s="138"/>
      <c r="BL62124" s="138"/>
      <c r="BM62124" s="138"/>
    </row>
    <row r="62125" spans="62:65" ht="13" thickBot="1">
      <c r="BJ62125" s="138"/>
      <c r="BK62125" s="138"/>
      <c r="BL62125" s="138"/>
      <c r="BM62125" s="138"/>
    </row>
    <row r="62126" spans="62:65" ht="13" thickBot="1">
      <c r="BJ62126" s="138"/>
      <c r="BK62126" s="138"/>
      <c r="BL62126" s="138"/>
      <c r="BM62126" s="138"/>
    </row>
    <row r="62127" spans="62:65" ht="13" thickBot="1">
      <c r="BJ62127" s="138"/>
      <c r="BK62127" s="138"/>
      <c r="BL62127" s="138"/>
      <c r="BM62127" s="138"/>
    </row>
    <row r="62128" spans="62:65" ht="13" thickBot="1">
      <c r="BJ62128" s="138"/>
      <c r="BK62128" s="138"/>
      <c r="BL62128" s="138"/>
      <c r="BM62128" s="138"/>
    </row>
    <row r="62129" spans="62:65" ht="13" thickBot="1">
      <c r="BJ62129" s="138"/>
      <c r="BK62129" s="138"/>
      <c r="BL62129" s="138"/>
      <c r="BM62129" s="138"/>
    </row>
    <row r="62130" spans="62:65" ht="13" thickBot="1">
      <c r="BJ62130" s="138"/>
      <c r="BK62130" s="138"/>
      <c r="BL62130" s="138"/>
      <c r="BM62130" s="138"/>
    </row>
    <row r="62131" spans="62:65" ht="13" thickBot="1">
      <c r="BJ62131" s="138"/>
      <c r="BK62131" s="138"/>
      <c r="BL62131" s="138"/>
      <c r="BM62131" s="138"/>
    </row>
    <row r="62132" spans="62:65" ht="13" thickBot="1">
      <c r="BJ62132" s="138"/>
      <c r="BK62132" s="138"/>
      <c r="BL62132" s="138"/>
      <c r="BM62132" s="138"/>
    </row>
    <row r="62133" spans="62:65" ht="13" thickBot="1">
      <c r="BJ62133" s="138"/>
      <c r="BK62133" s="138"/>
      <c r="BL62133" s="138"/>
      <c r="BM62133" s="138"/>
    </row>
    <row r="62134" spans="62:65" ht="13" thickBot="1">
      <c r="BJ62134" s="138"/>
      <c r="BK62134" s="138"/>
      <c r="BL62134" s="138"/>
      <c r="BM62134" s="138"/>
    </row>
    <row r="62135" spans="62:65" ht="13" thickBot="1">
      <c r="BJ62135" s="138"/>
      <c r="BK62135" s="138"/>
      <c r="BL62135" s="138"/>
      <c r="BM62135" s="138"/>
    </row>
    <row r="62136" spans="62:65" ht="13" thickBot="1">
      <c r="BJ62136" s="138"/>
      <c r="BK62136" s="138"/>
      <c r="BL62136" s="138"/>
      <c r="BM62136" s="138"/>
    </row>
    <row r="62137" spans="62:65" ht="13" thickBot="1">
      <c r="BJ62137" s="138"/>
      <c r="BK62137" s="138"/>
      <c r="BL62137" s="138"/>
      <c r="BM62137" s="138"/>
    </row>
    <row r="62138" spans="62:65" ht="13" thickBot="1">
      <c r="BJ62138" s="138"/>
      <c r="BK62138" s="138"/>
      <c r="BL62138" s="138"/>
      <c r="BM62138" s="138"/>
    </row>
    <row r="62139" spans="62:65" ht="13" thickBot="1">
      <c r="BJ62139" s="138"/>
      <c r="BK62139" s="138"/>
      <c r="BL62139" s="138"/>
      <c r="BM62139" s="138"/>
    </row>
    <row r="62140" spans="62:65" ht="13" thickBot="1">
      <c r="BJ62140" s="138"/>
      <c r="BK62140" s="138"/>
      <c r="BL62140" s="138"/>
      <c r="BM62140" s="138"/>
    </row>
    <row r="62141" spans="62:65" ht="13" thickBot="1">
      <c r="BJ62141" s="138"/>
      <c r="BK62141" s="138"/>
      <c r="BL62141" s="138"/>
      <c r="BM62141" s="138"/>
    </row>
    <row r="62142" spans="62:65" ht="13" thickBot="1">
      <c r="BJ62142" s="138"/>
      <c r="BK62142" s="138"/>
      <c r="BL62142" s="138"/>
      <c r="BM62142" s="138"/>
    </row>
    <row r="62143" spans="62:65" ht="13" thickBot="1">
      <c r="BJ62143" s="138"/>
      <c r="BK62143" s="138"/>
      <c r="BL62143" s="138"/>
      <c r="BM62143" s="138"/>
    </row>
    <row r="62144" spans="62:65" ht="13" thickBot="1">
      <c r="BJ62144" s="138"/>
      <c r="BK62144" s="138"/>
      <c r="BL62144" s="138"/>
      <c r="BM62144" s="138"/>
    </row>
    <row r="62145" spans="62:65" ht="13" thickBot="1">
      <c r="BJ62145" s="138"/>
      <c r="BK62145" s="138"/>
      <c r="BL62145" s="138"/>
      <c r="BM62145" s="138"/>
    </row>
    <row r="62146" spans="62:65" ht="13" thickBot="1">
      <c r="BJ62146" s="138"/>
      <c r="BK62146" s="138"/>
      <c r="BL62146" s="138"/>
      <c r="BM62146" s="138"/>
    </row>
    <row r="62147" spans="62:65" ht="13" thickBot="1">
      <c r="BJ62147" s="138"/>
      <c r="BK62147" s="138"/>
      <c r="BL62147" s="138"/>
      <c r="BM62147" s="138"/>
    </row>
    <row r="62148" spans="62:65" ht="13" thickBot="1">
      <c r="BJ62148" s="138"/>
      <c r="BK62148" s="138"/>
      <c r="BL62148" s="138"/>
      <c r="BM62148" s="138"/>
    </row>
    <row r="62149" spans="62:65" ht="13" thickBot="1">
      <c r="BJ62149" s="138"/>
      <c r="BK62149" s="138"/>
      <c r="BL62149" s="138"/>
      <c r="BM62149" s="138"/>
    </row>
    <row r="62150" spans="62:65" ht="13" thickBot="1">
      <c r="BJ62150" s="138"/>
      <c r="BK62150" s="138"/>
      <c r="BL62150" s="138"/>
      <c r="BM62150" s="138"/>
    </row>
    <row r="62151" spans="62:65" ht="13" thickBot="1">
      <c r="BJ62151" s="138"/>
      <c r="BK62151" s="138"/>
      <c r="BL62151" s="138"/>
      <c r="BM62151" s="138"/>
    </row>
    <row r="62152" spans="62:65" ht="13" thickBot="1">
      <c r="BJ62152" s="138"/>
      <c r="BK62152" s="138"/>
      <c r="BL62152" s="138"/>
      <c r="BM62152" s="138"/>
    </row>
    <row r="62153" spans="62:65" ht="13" thickBot="1">
      <c r="BJ62153" s="138"/>
      <c r="BK62153" s="138"/>
      <c r="BL62153" s="138"/>
      <c r="BM62153" s="138"/>
    </row>
    <row r="62154" spans="62:65" ht="13" thickBot="1">
      <c r="BJ62154" s="138"/>
      <c r="BK62154" s="138"/>
      <c r="BL62154" s="138"/>
      <c r="BM62154" s="138"/>
    </row>
    <row r="62155" spans="62:65" ht="13" thickBot="1">
      <c r="BJ62155" s="138"/>
      <c r="BK62155" s="138"/>
      <c r="BL62155" s="138"/>
      <c r="BM62155" s="138"/>
    </row>
    <row r="62156" spans="62:65" ht="13" thickBot="1">
      <c r="BJ62156" s="138"/>
      <c r="BK62156" s="138"/>
      <c r="BL62156" s="138"/>
      <c r="BM62156" s="138"/>
    </row>
    <row r="62157" spans="62:65" ht="13" thickBot="1">
      <c r="BJ62157" s="138"/>
      <c r="BK62157" s="138"/>
      <c r="BL62157" s="138"/>
      <c r="BM62157" s="138"/>
    </row>
    <row r="62158" spans="62:65" ht="13" thickBot="1">
      <c r="BJ62158" s="138"/>
      <c r="BK62158" s="138"/>
      <c r="BL62158" s="138"/>
      <c r="BM62158" s="138"/>
    </row>
    <row r="62159" spans="62:65" ht="13" thickBot="1">
      <c r="BJ62159" s="138"/>
      <c r="BK62159" s="138"/>
      <c r="BL62159" s="138"/>
      <c r="BM62159" s="138"/>
    </row>
    <row r="62160" spans="62:65" ht="13" thickBot="1">
      <c r="BJ62160" s="138"/>
      <c r="BK62160" s="138"/>
      <c r="BL62160" s="138"/>
      <c r="BM62160" s="138"/>
    </row>
    <row r="62161" spans="62:65" ht="13" thickBot="1">
      <c r="BJ62161" s="138"/>
      <c r="BK62161" s="138"/>
      <c r="BL62161" s="138"/>
      <c r="BM62161" s="138"/>
    </row>
    <row r="62162" spans="62:65" ht="13" thickBot="1">
      <c r="BJ62162" s="138"/>
      <c r="BK62162" s="138"/>
      <c r="BL62162" s="138"/>
      <c r="BM62162" s="138"/>
    </row>
    <row r="62163" spans="62:65" ht="13" thickBot="1">
      <c r="BJ62163" s="138"/>
      <c r="BK62163" s="138"/>
      <c r="BL62163" s="138"/>
      <c r="BM62163" s="138"/>
    </row>
    <row r="62164" spans="62:65" ht="13" thickBot="1">
      <c r="BJ62164" s="138"/>
      <c r="BK62164" s="138"/>
      <c r="BL62164" s="138"/>
      <c r="BM62164" s="138"/>
    </row>
    <row r="62165" spans="62:65" ht="13" thickBot="1">
      <c r="BJ62165" s="138"/>
      <c r="BK62165" s="138"/>
      <c r="BL62165" s="138"/>
      <c r="BM62165" s="138"/>
    </row>
    <row r="62166" spans="62:65" ht="13" thickBot="1">
      <c r="BJ62166" s="138"/>
      <c r="BK62166" s="138"/>
      <c r="BL62166" s="138"/>
      <c r="BM62166" s="138"/>
    </row>
    <row r="62167" spans="62:65" ht="13" thickBot="1">
      <c r="BJ62167" s="138"/>
      <c r="BK62167" s="138"/>
      <c r="BL62167" s="138"/>
      <c r="BM62167" s="138"/>
    </row>
    <row r="62168" spans="62:65" ht="13" thickBot="1">
      <c r="BJ62168" s="138"/>
      <c r="BK62168" s="138"/>
      <c r="BL62168" s="138"/>
      <c r="BM62168" s="138"/>
    </row>
    <row r="62169" spans="62:65" ht="13" thickBot="1">
      <c r="BJ62169" s="138"/>
      <c r="BK62169" s="138"/>
      <c r="BL62169" s="138"/>
      <c r="BM62169" s="138"/>
    </row>
    <row r="62170" spans="62:65" ht="13" thickBot="1">
      <c r="BJ62170" s="138"/>
      <c r="BK62170" s="138"/>
      <c r="BL62170" s="138"/>
      <c r="BM62170" s="138"/>
    </row>
    <row r="62171" spans="62:65" ht="13" thickBot="1">
      <c r="BJ62171" s="138"/>
      <c r="BK62171" s="138"/>
      <c r="BL62171" s="138"/>
      <c r="BM62171" s="138"/>
    </row>
    <row r="62172" spans="62:65" ht="13" thickBot="1">
      <c r="BJ62172" s="138"/>
      <c r="BK62172" s="138"/>
      <c r="BL62172" s="138"/>
      <c r="BM62172" s="138"/>
    </row>
    <row r="62173" spans="62:65" ht="13" thickBot="1">
      <c r="BJ62173" s="138"/>
      <c r="BK62173" s="138"/>
      <c r="BL62173" s="138"/>
      <c r="BM62173" s="138"/>
    </row>
    <row r="62174" spans="62:65" ht="13" thickBot="1">
      <c r="BJ62174" s="138"/>
      <c r="BK62174" s="138"/>
      <c r="BL62174" s="138"/>
      <c r="BM62174" s="138"/>
    </row>
    <row r="62175" spans="62:65" ht="13" thickBot="1">
      <c r="BJ62175" s="138"/>
      <c r="BK62175" s="138"/>
      <c r="BL62175" s="138"/>
      <c r="BM62175" s="138"/>
    </row>
    <row r="62176" spans="62:65" ht="13" thickBot="1">
      <c r="BJ62176" s="138"/>
      <c r="BK62176" s="138"/>
      <c r="BL62176" s="138"/>
      <c r="BM62176" s="138"/>
    </row>
    <row r="62177" spans="62:65" ht="13" thickBot="1">
      <c r="BJ62177" s="138"/>
      <c r="BK62177" s="138"/>
      <c r="BL62177" s="138"/>
      <c r="BM62177" s="138"/>
    </row>
    <row r="62178" spans="62:65" ht="13" thickBot="1">
      <c r="BJ62178" s="138"/>
      <c r="BK62178" s="138"/>
      <c r="BL62178" s="138"/>
      <c r="BM62178" s="138"/>
    </row>
    <row r="62179" spans="62:65" ht="13" thickBot="1">
      <c r="BJ62179" s="138"/>
      <c r="BK62179" s="138"/>
      <c r="BL62179" s="138"/>
      <c r="BM62179" s="138"/>
    </row>
    <row r="62180" spans="62:65" ht="13" thickBot="1">
      <c r="BJ62180" s="138"/>
      <c r="BK62180" s="138"/>
      <c r="BL62180" s="138"/>
      <c r="BM62180" s="138"/>
    </row>
    <row r="62181" spans="62:65" ht="13" thickBot="1">
      <c r="BJ62181" s="138"/>
      <c r="BK62181" s="138"/>
      <c r="BL62181" s="138"/>
      <c r="BM62181" s="138"/>
    </row>
    <row r="62182" spans="62:65" ht="13" thickBot="1">
      <c r="BJ62182" s="138"/>
      <c r="BK62182" s="138"/>
      <c r="BL62182" s="138"/>
      <c r="BM62182" s="138"/>
    </row>
    <row r="62183" spans="62:65" ht="13" thickBot="1">
      <c r="BJ62183" s="138"/>
      <c r="BK62183" s="138"/>
      <c r="BL62183" s="138"/>
      <c r="BM62183" s="138"/>
    </row>
    <row r="62184" spans="62:65" ht="13" thickBot="1">
      <c r="BJ62184" s="138"/>
      <c r="BK62184" s="138"/>
      <c r="BL62184" s="138"/>
      <c r="BM62184" s="138"/>
    </row>
    <row r="62185" spans="62:65" ht="13" thickBot="1">
      <c r="BJ62185" s="138"/>
      <c r="BK62185" s="138"/>
      <c r="BL62185" s="138"/>
      <c r="BM62185" s="138"/>
    </row>
    <row r="62186" spans="62:65" ht="13" thickBot="1">
      <c r="BJ62186" s="138"/>
      <c r="BK62186" s="138"/>
      <c r="BL62186" s="138"/>
      <c r="BM62186" s="138"/>
    </row>
    <row r="62187" spans="62:65" ht="13" thickBot="1">
      <c r="BJ62187" s="138"/>
      <c r="BK62187" s="138"/>
      <c r="BL62187" s="138"/>
      <c r="BM62187" s="138"/>
    </row>
    <row r="62188" spans="62:65" ht="13" thickBot="1">
      <c r="BJ62188" s="138"/>
      <c r="BK62188" s="138"/>
      <c r="BL62188" s="138"/>
      <c r="BM62188" s="138"/>
    </row>
    <row r="62189" spans="62:65" ht="13" thickBot="1">
      <c r="BJ62189" s="138"/>
      <c r="BK62189" s="138"/>
      <c r="BL62189" s="138"/>
      <c r="BM62189" s="138"/>
    </row>
    <row r="62190" spans="62:65" ht="13" thickBot="1">
      <c r="BJ62190" s="138"/>
      <c r="BK62190" s="138"/>
      <c r="BL62190" s="138"/>
      <c r="BM62190" s="138"/>
    </row>
    <row r="62191" spans="62:65" ht="13" thickBot="1">
      <c r="BJ62191" s="138"/>
      <c r="BK62191" s="138"/>
      <c r="BL62191" s="138"/>
      <c r="BM62191" s="138"/>
    </row>
    <row r="62192" spans="62:65" ht="13" thickBot="1">
      <c r="BJ62192" s="138"/>
      <c r="BK62192" s="138"/>
      <c r="BL62192" s="138"/>
      <c r="BM62192" s="138"/>
    </row>
    <row r="62193" spans="62:65" ht="13" thickBot="1">
      <c r="BJ62193" s="138"/>
      <c r="BK62193" s="138"/>
      <c r="BL62193" s="138"/>
      <c r="BM62193" s="138"/>
    </row>
    <row r="62194" spans="62:65" ht="13" thickBot="1">
      <c r="BJ62194" s="138"/>
      <c r="BK62194" s="138"/>
      <c r="BL62194" s="138"/>
      <c r="BM62194" s="138"/>
    </row>
    <row r="62195" spans="62:65" ht="13" thickBot="1">
      <c r="BJ62195" s="138"/>
      <c r="BK62195" s="138"/>
      <c r="BL62195" s="138"/>
      <c r="BM62195" s="138"/>
    </row>
    <row r="62196" spans="62:65" ht="13" thickBot="1">
      <c r="BJ62196" s="138"/>
      <c r="BK62196" s="138"/>
      <c r="BL62196" s="138"/>
      <c r="BM62196" s="138"/>
    </row>
    <row r="62197" spans="62:65" ht="13" thickBot="1">
      <c r="BJ62197" s="138"/>
      <c r="BK62197" s="138"/>
      <c r="BL62197" s="138"/>
      <c r="BM62197" s="138"/>
    </row>
    <row r="62198" spans="62:65" ht="13" thickBot="1">
      <c r="BJ62198" s="138"/>
      <c r="BK62198" s="138"/>
      <c r="BL62198" s="138"/>
      <c r="BM62198" s="138"/>
    </row>
    <row r="62199" spans="62:65" ht="13" thickBot="1">
      <c r="BJ62199" s="138"/>
      <c r="BK62199" s="138"/>
      <c r="BL62199" s="138"/>
      <c r="BM62199" s="138"/>
    </row>
    <row r="62200" spans="62:65" ht="13" thickBot="1">
      <c r="BJ62200" s="138"/>
      <c r="BK62200" s="138"/>
      <c r="BL62200" s="138"/>
      <c r="BM62200" s="138"/>
    </row>
    <row r="62201" spans="62:65" ht="13" thickBot="1">
      <c r="BJ62201" s="138"/>
      <c r="BK62201" s="138"/>
      <c r="BL62201" s="138"/>
      <c r="BM62201" s="138"/>
    </row>
    <row r="62202" spans="62:65" ht="13" thickBot="1">
      <c r="BJ62202" s="138"/>
      <c r="BK62202" s="138"/>
      <c r="BL62202" s="138"/>
      <c r="BM62202" s="138"/>
    </row>
    <row r="62203" spans="62:65" ht="13" thickBot="1">
      <c r="BJ62203" s="138"/>
      <c r="BK62203" s="138"/>
      <c r="BL62203" s="138"/>
      <c r="BM62203" s="138"/>
    </row>
    <row r="62204" spans="62:65" ht="13" thickBot="1">
      <c r="BJ62204" s="138"/>
      <c r="BK62204" s="138"/>
      <c r="BL62204" s="138"/>
      <c r="BM62204" s="138"/>
    </row>
    <row r="62205" spans="62:65" ht="13" thickBot="1">
      <c r="BJ62205" s="138"/>
      <c r="BK62205" s="138"/>
      <c r="BL62205" s="138"/>
      <c r="BM62205" s="138"/>
    </row>
    <row r="62206" spans="62:65" ht="13" thickBot="1">
      <c r="BJ62206" s="138"/>
      <c r="BK62206" s="138"/>
      <c r="BL62206" s="138"/>
      <c r="BM62206" s="138"/>
    </row>
    <row r="62207" spans="62:65" ht="13" thickBot="1">
      <c r="BJ62207" s="138"/>
      <c r="BK62207" s="138"/>
      <c r="BL62207" s="138"/>
      <c r="BM62207" s="138"/>
    </row>
    <row r="62208" spans="62:65" ht="13" thickBot="1">
      <c r="BJ62208" s="138"/>
      <c r="BK62208" s="138"/>
      <c r="BL62208" s="138"/>
      <c r="BM62208" s="138"/>
    </row>
    <row r="62209" spans="62:65" ht="13" thickBot="1">
      <c r="BJ62209" s="138"/>
      <c r="BK62209" s="138"/>
      <c r="BL62209" s="138"/>
      <c r="BM62209" s="138"/>
    </row>
    <row r="62210" spans="62:65" ht="13" thickBot="1">
      <c r="BJ62210" s="138"/>
      <c r="BK62210" s="138"/>
      <c r="BL62210" s="138"/>
      <c r="BM62210" s="138"/>
    </row>
    <row r="62211" spans="62:65" ht="13" thickBot="1">
      <c r="BJ62211" s="138"/>
      <c r="BK62211" s="138"/>
      <c r="BL62211" s="138"/>
      <c r="BM62211" s="138"/>
    </row>
    <row r="62212" spans="62:65" ht="13" thickBot="1">
      <c r="BJ62212" s="138"/>
      <c r="BK62212" s="138"/>
      <c r="BL62212" s="138"/>
      <c r="BM62212" s="138"/>
    </row>
    <row r="62213" spans="62:65" ht="13" thickBot="1">
      <c r="BJ62213" s="138"/>
      <c r="BK62213" s="138"/>
      <c r="BL62213" s="138"/>
      <c r="BM62213" s="138"/>
    </row>
    <row r="62214" spans="62:65" ht="13" thickBot="1">
      <c r="BJ62214" s="138"/>
      <c r="BK62214" s="138"/>
      <c r="BL62214" s="138"/>
      <c r="BM62214" s="138"/>
    </row>
    <row r="62215" spans="62:65" ht="13" thickBot="1">
      <c r="BJ62215" s="138"/>
      <c r="BK62215" s="138"/>
      <c r="BL62215" s="138"/>
      <c r="BM62215" s="138"/>
    </row>
    <row r="62216" spans="62:65" ht="13" thickBot="1">
      <c r="BJ62216" s="138"/>
      <c r="BK62216" s="138"/>
      <c r="BL62216" s="138"/>
      <c r="BM62216" s="138"/>
    </row>
    <row r="62217" spans="62:65" ht="13" thickBot="1">
      <c r="BJ62217" s="138"/>
      <c r="BK62217" s="138"/>
      <c r="BL62217" s="138"/>
      <c r="BM62217" s="138"/>
    </row>
    <row r="62218" spans="62:65" ht="13" thickBot="1">
      <c r="BJ62218" s="138"/>
      <c r="BK62218" s="138"/>
      <c r="BL62218" s="138"/>
      <c r="BM62218" s="138"/>
    </row>
    <row r="62219" spans="62:65" ht="13" thickBot="1">
      <c r="BJ62219" s="138"/>
      <c r="BK62219" s="138"/>
      <c r="BL62219" s="138"/>
      <c r="BM62219" s="138"/>
    </row>
    <row r="62220" spans="62:65" ht="13" thickBot="1">
      <c r="BJ62220" s="138"/>
      <c r="BK62220" s="138"/>
      <c r="BL62220" s="138"/>
      <c r="BM62220" s="138"/>
    </row>
    <row r="62221" spans="62:65" ht="13" thickBot="1">
      <c r="BJ62221" s="138"/>
      <c r="BK62221" s="138"/>
      <c r="BL62221" s="138"/>
      <c r="BM62221" s="138"/>
    </row>
    <row r="62222" spans="62:65" ht="13" thickBot="1">
      <c r="BJ62222" s="138"/>
      <c r="BK62222" s="138"/>
      <c r="BL62222" s="138"/>
      <c r="BM62222" s="138"/>
    </row>
    <row r="62223" spans="62:65" ht="13" thickBot="1">
      <c r="BJ62223" s="138"/>
      <c r="BK62223" s="138"/>
      <c r="BL62223" s="138"/>
      <c r="BM62223" s="138"/>
    </row>
    <row r="62224" spans="62:65" ht="13" thickBot="1">
      <c r="BJ62224" s="138"/>
      <c r="BK62224" s="138"/>
      <c r="BL62224" s="138"/>
      <c r="BM62224" s="138"/>
    </row>
    <row r="62225" spans="62:65" ht="13" thickBot="1">
      <c r="BJ62225" s="138"/>
      <c r="BK62225" s="138"/>
      <c r="BL62225" s="138"/>
      <c r="BM62225" s="138"/>
    </row>
    <row r="62226" spans="62:65" ht="13" thickBot="1">
      <c r="BJ62226" s="138"/>
      <c r="BK62226" s="138"/>
      <c r="BL62226" s="138"/>
      <c r="BM62226" s="138"/>
    </row>
    <row r="62227" spans="62:65" ht="13" thickBot="1">
      <c r="BJ62227" s="138"/>
      <c r="BK62227" s="138"/>
      <c r="BL62227" s="138"/>
      <c r="BM62227" s="138"/>
    </row>
    <row r="62228" spans="62:65" ht="13" thickBot="1">
      <c r="BJ62228" s="138"/>
      <c r="BK62228" s="138"/>
      <c r="BL62228" s="138"/>
      <c r="BM62228" s="138"/>
    </row>
    <row r="62229" spans="62:65" ht="13" thickBot="1">
      <c r="BJ62229" s="138"/>
      <c r="BK62229" s="138"/>
      <c r="BL62229" s="138"/>
      <c r="BM62229" s="138"/>
    </row>
    <row r="62230" spans="62:65" ht="13" thickBot="1">
      <c r="BJ62230" s="138"/>
      <c r="BK62230" s="138"/>
      <c r="BL62230" s="138"/>
      <c r="BM62230" s="138"/>
    </row>
    <row r="62231" spans="62:65" ht="13" thickBot="1">
      <c r="BJ62231" s="138"/>
      <c r="BK62231" s="138"/>
      <c r="BL62231" s="138"/>
      <c r="BM62231" s="138"/>
    </row>
    <row r="62232" spans="62:65" ht="13" thickBot="1">
      <c r="BJ62232" s="138"/>
      <c r="BK62232" s="138"/>
      <c r="BL62232" s="138"/>
      <c r="BM62232" s="138"/>
    </row>
    <row r="62233" spans="62:65" ht="13" thickBot="1">
      <c r="BJ62233" s="138"/>
      <c r="BK62233" s="138"/>
      <c r="BL62233" s="138"/>
      <c r="BM62233" s="138"/>
    </row>
    <row r="62234" spans="62:65" ht="13" thickBot="1">
      <c r="BJ62234" s="138"/>
      <c r="BK62234" s="138"/>
      <c r="BL62234" s="138"/>
      <c r="BM62234" s="138"/>
    </row>
    <row r="62235" spans="62:65" ht="13" thickBot="1">
      <c r="BJ62235" s="138"/>
      <c r="BK62235" s="138"/>
      <c r="BL62235" s="138"/>
      <c r="BM62235" s="138"/>
    </row>
    <row r="62236" spans="62:65" ht="13" thickBot="1">
      <c r="BJ62236" s="138"/>
      <c r="BK62236" s="138"/>
      <c r="BL62236" s="138"/>
      <c r="BM62236" s="138"/>
    </row>
    <row r="62237" spans="62:65" ht="13" thickBot="1">
      <c r="BJ62237" s="138"/>
      <c r="BK62237" s="138"/>
      <c r="BL62237" s="138"/>
      <c r="BM62237" s="138"/>
    </row>
    <row r="62238" spans="62:65" ht="13" thickBot="1">
      <c r="BJ62238" s="138"/>
      <c r="BK62238" s="138"/>
      <c r="BL62238" s="138"/>
      <c r="BM62238" s="138"/>
    </row>
    <row r="62239" spans="62:65" ht="13" thickBot="1">
      <c r="BJ62239" s="138"/>
      <c r="BK62239" s="138"/>
      <c r="BL62239" s="138"/>
      <c r="BM62239" s="138"/>
    </row>
    <row r="62240" spans="62:65" ht="13" thickBot="1">
      <c r="BJ62240" s="138"/>
      <c r="BK62240" s="138"/>
      <c r="BL62240" s="138"/>
      <c r="BM62240" s="138"/>
    </row>
    <row r="62241" spans="62:65" ht="13" thickBot="1">
      <c r="BJ62241" s="138"/>
      <c r="BK62241" s="138"/>
      <c r="BL62241" s="138"/>
      <c r="BM62241" s="138"/>
    </row>
    <row r="62242" spans="62:65" ht="13" thickBot="1">
      <c r="BJ62242" s="138"/>
      <c r="BK62242" s="138"/>
      <c r="BL62242" s="138"/>
      <c r="BM62242" s="138"/>
    </row>
    <row r="62243" spans="62:65" ht="13" thickBot="1">
      <c r="BJ62243" s="138"/>
      <c r="BK62243" s="138"/>
      <c r="BL62243" s="138"/>
      <c r="BM62243" s="138"/>
    </row>
    <row r="62244" spans="62:65" ht="13" thickBot="1">
      <c r="BJ62244" s="138"/>
      <c r="BK62244" s="138"/>
      <c r="BL62244" s="138"/>
      <c r="BM62244" s="138"/>
    </row>
    <row r="62245" spans="62:65" ht="13" thickBot="1">
      <c r="BJ62245" s="138"/>
      <c r="BK62245" s="138"/>
      <c r="BL62245" s="138"/>
      <c r="BM62245" s="138"/>
    </row>
    <row r="62246" spans="62:65" ht="13" thickBot="1">
      <c r="BJ62246" s="138"/>
      <c r="BK62246" s="138"/>
      <c r="BL62246" s="138"/>
      <c r="BM62246" s="138"/>
    </row>
    <row r="62247" spans="62:65" ht="13" thickBot="1">
      <c r="BJ62247" s="138"/>
      <c r="BK62247" s="138"/>
      <c r="BL62247" s="138"/>
      <c r="BM62247" s="138"/>
    </row>
    <row r="62248" spans="62:65" ht="13" thickBot="1">
      <c r="BJ62248" s="138"/>
      <c r="BK62248" s="138"/>
      <c r="BL62248" s="138"/>
      <c r="BM62248" s="138"/>
    </row>
    <row r="62249" spans="62:65" ht="13" thickBot="1">
      <c r="BJ62249" s="138"/>
      <c r="BK62249" s="138"/>
      <c r="BL62249" s="138"/>
      <c r="BM62249" s="138"/>
    </row>
    <row r="62250" spans="62:65" ht="13" thickBot="1">
      <c r="BJ62250" s="138"/>
      <c r="BK62250" s="138"/>
      <c r="BL62250" s="138"/>
      <c r="BM62250" s="138"/>
    </row>
    <row r="62251" spans="62:65" ht="13" thickBot="1">
      <c r="BJ62251" s="138"/>
      <c r="BK62251" s="138"/>
      <c r="BL62251" s="138"/>
      <c r="BM62251" s="138"/>
    </row>
    <row r="62252" spans="62:65" ht="13" thickBot="1">
      <c r="BJ62252" s="138"/>
      <c r="BK62252" s="138"/>
      <c r="BL62252" s="138"/>
      <c r="BM62252" s="138"/>
    </row>
    <row r="62253" spans="62:65" ht="13" thickBot="1">
      <c r="BJ62253" s="138"/>
      <c r="BK62253" s="138"/>
      <c r="BL62253" s="138"/>
      <c r="BM62253" s="138"/>
    </row>
    <row r="62254" spans="62:65" ht="13" thickBot="1">
      <c r="BJ62254" s="138"/>
      <c r="BK62254" s="138"/>
      <c r="BL62254" s="138"/>
      <c r="BM62254" s="138"/>
    </row>
    <row r="62255" spans="62:65" ht="13" thickBot="1">
      <c r="BJ62255" s="138"/>
      <c r="BK62255" s="138"/>
      <c r="BL62255" s="138"/>
      <c r="BM62255" s="138"/>
    </row>
    <row r="62256" spans="62:65" ht="13" thickBot="1">
      <c r="BJ62256" s="138"/>
      <c r="BK62256" s="138"/>
      <c r="BL62256" s="138"/>
      <c r="BM62256" s="138"/>
    </row>
    <row r="62257" spans="62:65" ht="13" thickBot="1">
      <c r="BJ62257" s="138"/>
      <c r="BK62257" s="138"/>
      <c r="BL62257" s="138"/>
      <c r="BM62257" s="138"/>
    </row>
    <row r="62258" spans="62:65" ht="13" thickBot="1">
      <c r="BJ62258" s="138"/>
      <c r="BK62258" s="138"/>
      <c r="BL62258" s="138"/>
      <c r="BM62258" s="138"/>
    </row>
    <row r="62259" spans="62:65" ht="13" thickBot="1">
      <c r="BJ62259" s="138"/>
      <c r="BK62259" s="138"/>
      <c r="BL62259" s="138"/>
      <c r="BM62259" s="138"/>
    </row>
    <row r="62260" spans="62:65" ht="13" thickBot="1">
      <c r="BJ62260" s="138"/>
      <c r="BK62260" s="138"/>
      <c r="BL62260" s="138"/>
      <c r="BM62260" s="138"/>
    </row>
    <row r="62261" spans="62:65" ht="13" thickBot="1">
      <c r="BJ62261" s="138"/>
      <c r="BK62261" s="138"/>
      <c r="BL62261" s="138"/>
      <c r="BM62261" s="138"/>
    </row>
    <row r="62262" spans="62:65" ht="13" thickBot="1">
      <c r="BJ62262" s="138"/>
      <c r="BK62262" s="138"/>
      <c r="BL62262" s="138"/>
      <c r="BM62262" s="138"/>
    </row>
    <row r="62263" spans="62:65" ht="13" thickBot="1">
      <c r="BJ62263" s="138"/>
      <c r="BK62263" s="138"/>
      <c r="BL62263" s="138"/>
      <c r="BM62263" s="138"/>
    </row>
    <row r="62264" spans="62:65" ht="13" thickBot="1">
      <c r="BJ62264" s="138"/>
      <c r="BK62264" s="138"/>
      <c r="BL62264" s="138"/>
      <c r="BM62264" s="138"/>
    </row>
    <row r="62265" spans="62:65" ht="13" thickBot="1">
      <c r="BJ62265" s="138"/>
      <c r="BK62265" s="138"/>
      <c r="BL62265" s="138"/>
      <c r="BM62265" s="138"/>
    </row>
    <row r="62266" spans="62:65" ht="13" thickBot="1">
      <c r="BJ62266" s="138"/>
      <c r="BK62266" s="138"/>
      <c r="BL62266" s="138"/>
      <c r="BM62266" s="138"/>
    </row>
    <row r="62267" spans="62:65" ht="13" thickBot="1">
      <c r="BJ62267" s="138"/>
      <c r="BK62267" s="138"/>
      <c r="BL62267" s="138"/>
      <c r="BM62267" s="138"/>
    </row>
    <row r="62268" spans="62:65" ht="13" thickBot="1">
      <c r="BJ62268" s="138"/>
      <c r="BK62268" s="138"/>
      <c r="BL62268" s="138"/>
      <c r="BM62268" s="138"/>
    </row>
    <row r="62269" spans="62:65" ht="13" thickBot="1">
      <c r="BJ62269" s="138"/>
      <c r="BK62269" s="138"/>
      <c r="BL62269" s="138"/>
      <c r="BM62269" s="138"/>
    </row>
    <row r="62270" spans="62:65" ht="13" thickBot="1">
      <c r="BJ62270" s="138"/>
      <c r="BK62270" s="138"/>
      <c r="BL62270" s="138"/>
      <c r="BM62270" s="138"/>
    </row>
    <row r="62271" spans="62:65" ht="13" thickBot="1">
      <c r="BJ62271" s="138"/>
      <c r="BK62271" s="138"/>
      <c r="BL62271" s="138"/>
      <c r="BM62271" s="138"/>
    </row>
    <row r="62272" spans="62:65" ht="13" thickBot="1">
      <c r="BJ62272" s="138"/>
      <c r="BK62272" s="138"/>
      <c r="BL62272" s="138"/>
      <c r="BM62272" s="138"/>
    </row>
    <row r="62273" spans="62:65" ht="13" thickBot="1">
      <c r="BJ62273" s="138"/>
      <c r="BK62273" s="138"/>
      <c r="BL62273" s="138"/>
      <c r="BM62273" s="138"/>
    </row>
    <row r="62274" spans="62:65" ht="13" thickBot="1">
      <c r="BJ62274" s="138"/>
      <c r="BK62274" s="138"/>
      <c r="BL62274" s="138"/>
      <c r="BM62274" s="138"/>
    </row>
    <row r="62275" spans="62:65" ht="13" thickBot="1">
      <c r="BJ62275" s="138"/>
      <c r="BK62275" s="138"/>
      <c r="BL62275" s="138"/>
      <c r="BM62275" s="138"/>
    </row>
    <row r="62276" spans="62:65" ht="13" thickBot="1">
      <c r="BJ62276" s="138"/>
      <c r="BK62276" s="138"/>
      <c r="BL62276" s="138"/>
      <c r="BM62276" s="138"/>
    </row>
    <row r="62277" spans="62:65" ht="13" thickBot="1">
      <c r="BJ62277" s="138"/>
      <c r="BK62277" s="138"/>
      <c r="BL62277" s="138"/>
      <c r="BM62277" s="138"/>
    </row>
    <row r="62278" spans="62:65" ht="13" thickBot="1">
      <c r="BJ62278" s="138"/>
      <c r="BK62278" s="138"/>
      <c r="BL62278" s="138"/>
      <c r="BM62278" s="138"/>
    </row>
    <row r="62279" spans="62:65" ht="13" thickBot="1">
      <c r="BJ62279" s="138"/>
      <c r="BK62279" s="138"/>
      <c r="BL62279" s="138"/>
      <c r="BM62279" s="138"/>
    </row>
    <row r="62280" spans="62:65" ht="13" thickBot="1">
      <c r="BJ62280" s="138"/>
      <c r="BK62280" s="138"/>
      <c r="BL62280" s="138"/>
      <c r="BM62280" s="138"/>
    </row>
    <row r="62281" spans="62:65" ht="13" thickBot="1">
      <c r="BJ62281" s="138"/>
      <c r="BK62281" s="138"/>
      <c r="BL62281" s="138"/>
      <c r="BM62281" s="138"/>
    </row>
    <row r="62282" spans="62:65" ht="13" thickBot="1">
      <c r="BJ62282" s="138"/>
      <c r="BK62282" s="138"/>
      <c r="BL62282" s="138"/>
      <c r="BM62282" s="138"/>
    </row>
    <row r="62283" spans="62:65" ht="13" thickBot="1">
      <c r="BJ62283" s="138"/>
      <c r="BK62283" s="138"/>
      <c r="BL62283" s="138"/>
      <c r="BM62283" s="138"/>
    </row>
    <row r="62284" spans="62:65" ht="13" thickBot="1">
      <c r="BJ62284" s="138"/>
      <c r="BK62284" s="138"/>
      <c r="BL62284" s="138"/>
      <c r="BM62284" s="138"/>
    </row>
    <row r="62285" spans="62:65" ht="13" thickBot="1">
      <c r="BJ62285" s="138"/>
      <c r="BK62285" s="138"/>
      <c r="BL62285" s="138"/>
      <c r="BM62285" s="138"/>
    </row>
    <row r="62286" spans="62:65" ht="13" thickBot="1">
      <c r="BJ62286" s="138"/>
      <c r="BK62286" s="138"/>
      <c r="BL62286" s="138"/>
      <c r="BM62286" s="138"/>
    </row>
    <row r="62287" spans="62:65" ht="13" thickBot="1">
      <c r="BJ62287" s="138"/>
      <c r="BK62287" s="138"/>
      <c r="BL62287" s="138"/>
      <c r="BM62287" s="138"/>
    </row>
    <row r="62288" spans="62:65" ht="13" thickBot="1">
      <c r="BJ62288" s="138"/>
      <c r="BK62288" s="138"/>
      <c r="BL62288" s="138"/>
      <c r="BM62288" s="138"/>
    </row>
    <row r="62289" spans="62:65" ht="13" thickBot="1">
      <c r="BJ62289" s="138"/>
      <c r="BK62289" s="138"/>
      <c r="BL62289" s="138"/>
      <c r="BM62289" s="138"/>
    </row>
    <row r="62290" spans="62:65" ht="13" thickBot="1">
      <c r="BJ62290" s="138"/>
      <c r="BK62290" s="138"/>
      <c r="BL62290" s="138"/>
      <c r="BM62290" s="138"/>
    </row>
    <row r="62291" spans="62:65" ht="13" thickBot="1">
      <c r="BJ62291" s="138"/>
      <c r="BK62291" s="138"/>
      <c r="BL62291" s="138"/>
      <c r="BM62291" s="138"/>
    </row>
    <row r="62292" spans="62:65" ht="13" thickBot="1">
      <c r="BJ62292" s="138"/>
      <c r="BK62292" s="138"/>
      <c r="BL62292" s="138"/>
      <c r="BM62292" s="138"/>
    </row>
    <row r="62293" spans="62:65" ht="13" thickBot="1">
      <c r="BJ62293" s="138"/>
      <c r="BK62293" s="138"/>
      <c r="BL62293" s="138"/>
      <c r="BM62293" s="138"/>
    </row>
    <row r="62294" spans="62:65" ht="13" thickBot="1">
      <c r="BJ62294" s="138"/>
      <c r="BK62294" s="138"/>
      <c r="BL62294" s="138"/>
      <c r="BM62294" s="138"/>
    </row>
    <row r="62295" spans="62:65" ht="13" thickBot="1">
      <c r="BJ62295" s="138"/>
      <c r="BK62295" s="138"/>
      <c r="BL62295" s="138"/>
      <c r="BM62295" s="138"/>
    </row>
    <row r="62296" spans="62:65" ht="13" thickBot="1">
      <c r="BJ62296" s="138"/>
      <c r="BK62296" s="138"/>
      <c r="BL62296" s="138"/>
      <c r="BM62296" s="138"/>
    </row>
    <row r="62297" spans="62:65" ht="13" thickBot="1">
      <c r="BJ62297" s="138"/>
      <c r="BK62297" s="138"/>
      <c r="BL62297" s="138"/>
      <c r="BM62297" s="138"/>
    </row>
    <row r="62298" spans="62:65" ht="13" thickBot="1">
      <c r="BJ62298" s="138"/>
      <c r="BK62298" s="138"/>
      <c r="BL62298" s="138"/>
      <c r="BM62298" s="138"/>
    </row>
    <row r="62299" spans="62:65" ht="13" thickBot="1">
      <c r="BJ62299" s="138"/>
      <c r="BK62299" s="138"/>
      <c r="BL62299" s="138"/>
      <c r="BM62299" s="138"/>
    </row>
    <row r="62300" spans="62:65" ht="13" thickBot="1">
      <c r="BJ62300" s="138"/>
      <c r="BK62300" s="138"/>
      <c r="BL62300" s="138"/>
      <c r="BM62300" s="138"/>
    </row>
    <row r="62301" spans="62:65" ht="13" thickBot="1">
      <c r="BJ62301" s="138"/>
      <c r="BK62301" s="138"/>
      <c r="BL62301" s="138"/>
      <c r="BM62301" s="138"/>
    </row>
    <row r="62302" spans="62:65" ht="13" thickBot="1">
      <c r="BJ62302" s="138"/>
      <c r="BK62302" s="138"/>
      <c r="BL62302" s="138"/>
      <c r="BM62302" s="138"/>
    </row>
    <row r="62303" spans="62:65" ht="13" thickBot="1">
      <c r="BJ62303" s="138"/>
      <c r="BK62303" s="138"/>
      <c r="BL62303" s="138"/>
      <c r="BM62303" s="138"/>
    </row>
    <row r="62304" spans="62:65" ht="13" thickBot="1">
      <c r="BJ62304" s="138"/>
      <c r="BK62304" s="138"/>
      <c r="BL62304" s="138"/>
      <c r="BM62304" s="138"/>
    </row>
    <row r="62305" spans="62:65" ht="13" thickBot="1">
      <c r="BJ62305" s="138"/>
      <c r="BK62305" s="138"/>
      <c r="BL62305" s="138"/>
      <c r="BM62305" s="138"/>
    </row>
    <row r="62306" spans="62:65" ht="13" thickBot="1">
      <c r="BJ62306" s="138"/>
      <c r="BK62306" s="138"/>
      <c r="BL62306" s="138"/>
      <c r="BM62306" s="138"/>
    </row>
    <row r="62307" spans="62:65" ht="13" thickBot="1">
      <c r="BJ62307" s="138"/>
      <c r="BK62307" s="138"/>
      <c r="BL62307" s="138"/>
      <c r="BM62307" s="138"/>
    </row>
    <row r="62308" spans="62:65" ht="13" thickBot="1">
      <c r="BJ62308" s="138"/>
      <c r="BK62308" s="138"/>
      <c r="BL62308" s="138"/>
      <c r="BM62308" s="138"/>
    </row>
    <row r="62309" spans="62:65" ht="13" thickBot="1">
      <c r="BJ62309" s="138"/>
      <c r="BK62309" s="138"/>
      <c r="BL62309" s="138"/>
      <c r="BM62309" s="138"/>
    </row>
    <row r="62310" spans="62:65" ht="13" thickBot="1">
      <c r="BJ62310" s="138"/>
      <c r="BK62310" s="138"/>
      <c r="BL62310" s="138"/>
      <c r="BM62310" s="138"/>
    </row>
    <row r="62311" spans="62:65" ht="13" thickBot="1">
      <c r="BJ62311" s="138"/>
      <c r="BK62311" s="138"/>
      <c r="BL62311" s="138"/>
      <c r="BM62311" s="138"/>
    </row>
    <row r="62312" spans="62:65" ht="13" thickBot="1">
      <c r="BJ62312" s="138"/>
      <c r="BK62312" s="138"/>
      <c r="BL62312" s="138"/>
      <c r="BM62312" s="138"/>
    </row>
    <row r="62313" spans="62:65" ht="13" thickBot="1">
      <c r="BJ62313" s="138"/>
      <c r="BK62313" s="138"/>
      <c r="BL62313" s="138"/>
      <c r="BM62313" s="138"/>
    </row>
    <row r="62314" spans="62:65" ht="13" thickBot="1">
      <c r="BJ62314" s="138"/>
      <c r="BK62314" s="138"/>
      <c r="BL62314" s="138"/>
      <c r="BM62314" s="138"/>
    </row>
    <row r="62315" spans="62:65" ht="13" thickBot="1">
      <c r="BJ62315" s="138"/>
      <c r="BK62315" s="138"/>
      <c r="BL62315" s="138"/>
      <c r="BM62315" s="138"/>
    </row>
    <row r="62316" spans="62:65" ht="13" thickBot="1">
      <c r="BJ62316" s="138"/>
      <c r="BK62316" s="138"/>
      <c r="BL62316" s="138"/>
      <c r="BM62316" s="138"/>
    </row>
    <row r="62317" spans="62:65" ht="13" thickBot="1">
      <c r="BJ62317" s="138"/>
      <c r="BK62317" s="138"/>
      <c r="BL62317" s="138"/>
      <c r="BM62317" s="138"/>
    </row>
    <row r="62318" spans="62:65" ht="13" thickBot="1">
      <c r="BJ62318" s="138"/>
      <c r="BK62318" s="138"/>
      <c r="BL62318" s="138"/>
      <c r="BM62318" s="138"/>
    </row>
    <row r="62319" spans="62:65" ht="13" thickBot="1">
      <c r="BJ62319" s="138"/>
      <c r="BK62319" s="138"/>
      <c r="BL62319" s="138"/>
      <c r="BM62319" s="138"/>
    </row>
    <row r="62320" spans="62:65" ht="13" thickBot="1">
      <c r="BJ62320" s="138"/>
      <c r="BK62320" s="138"/>
      <c r="BL62320" s="138"/>
      <c r="BM62320" s="138"/>
    </row>
    <row r="62321" spans="62:65" ht="13" thickBot="1">
      <c r="BJ62321" s="138"/>
      <c r="BK62321" s="138"/>
      <c r="BL62321" s="138"/>
      <c r="BM62321" s="138"/>
    </row>
    <row r="62322" spans="62:65" ht="13" thickBot="1">
      <c r="BJ62322" s="138"/>
      <c r="BK62322" s="138"/>
      <c r="BL62322" s="138"/>
      <c r="BM62322" s="138"/>
    </row>
    <row r="62323" spans="62:65" ht="13" thickBot="1">
      <c r="BJ62323" s="138"/>
      <c r="BK62323" s="138"/>
      <c r="BL62323" s="138"/>
      <c r="BM62323" s="138"/>
    </row>
    <row r="62324" spans="62:65" ht="13" thickBot="1">
      <c r="BJ62324" s="138"/>
      <c r="BK62324" s="138"/>
      <c r="BL62324" s="138"/>
      <c r="BM62324" s="138"/>
    </row>
    <row r="62325" spans="62:65" ht="13" thickBot="1">
      <c r="BJ62325" s="138"/>
      <c r="BK62325" s="138"/>
      <c r="BL62325" s="138"/>
      <c r="BM62325" s="138"/>
    </row>
    <row r="62326" spans="62:65" ht="13" thickBot="1">
      <c r="BJ62326" s="138"/>
      <c r="BK62326" s="138"/>
      <c r="BL62326" s="138"/>
      <c r="BM62326" s="138"/>
    </row>
    <row r="62327" spans="62:65" ht="13" thickBot="1">
      <c r="BJ62327" s="138"/>
      <c r="BK62327" s="138"/>
      <c r="BL62327" s="138"/>
      <c r="BM62327" s="138"/>
    </row>
    <row r="62328" spans="62:65" ht="13" thickBot="1">
      <c r="BJ62328" s="138"/>
      <c r="BK62328" s="138"/>
      <c r="BL62328" s="138"/>
      <c r="BM62328" s="138"/>
    </row>
    <row r="62329" spans="62:65" ht="13" thickBot="1">
      <c r="BJ62329" s="138"/>
      <c r="BK62329" s="138"/>
      <c r="BL62329" s="138"/>
      <c r="BM62329" s="138"/>
    </row>
    <row r="62330" spans="62:65" ht="13" thickBot="1">
      <c r="BJ62330" s="138"/>
      <c r="BK62330" s="138"/>
      <c r="BL62330" s="138"/>
      <c r="BM62330" s="138"/>
    </row>
    <row r="62331" spans="62:65" ht="13" thickBot="1">
      <c r="BJ62331" s="138"/>
      <c r="BK62331" s="138"/>
      <c r="BL62331" s="138"/>
      <c r="BM62331" s="138"/>
    </row>
    <row r="62332" spans="62:65" ht="13" thickBot="1">
      <c r="BJ62332" s="138"/>
      <c r="BK62332" s="138"/>
      <c r="BL62332" s="138"/>
      <c r="BM62332" s="138"/>
    </row>
    <row r="62333" spans="62:65" ht="13" thickBot="1">
      <c r="BJ62333" s="138"/>
      <c r="BK62333" s="138"/>
      <c r="BL62333" s="138"/>
      <c r="BM62333" s="138"/>
    </row>
    <row r="62334" spans="62:65" ht="13" thickBot="1">
      <c r="BJ62334" s="138"/>
      <c r="BK62334" s="138"/>
      <c r="BL62334" s="138"/>
      <c r="BM62334" s="138"/>
    </row>
    <row r="62335" spans="62:65" ht="13" thickBot="1">
      <c r="BJ62335" s="138"/>
      <c r="BK62335" s="138"/>
      <c r="BL62335" s="138"/>
      <c r="BM62335" s="138"/>
    </row>
    <row r="62336" spans="62:65" ht="13" thickBot="1">
      <c r="BJ62336" s="138"/>
      <c r="BK62336" s="138"/>
      <c r="BL62336" s="138"/>
      <c r="BM62336" s="138"/>
    </row>
    <row r="62337" spans="62:65" ht="13" thickBot="1">
      <c r="BJ62337" s="138"/>
      <c r="BK62337" s="138"/>
      <c r="BL62337" s="138"/>
      <c r="BM62337" s="138"/>
    </row>
    <row r="62338" spans="62:65" ht="13" thickBot="1">
      <c r="BJ62338" s="138"/>
      <c r="BK62338" s="138"/>
      <c r="BL62338" s="138"/>
      <c r="BM62338" s="138"/>
    </row>
    <row r="62339" spans="62:65" ht="13" thickBot="1">
      <c r="BJ62339" s="138"/>
      <c r="BK62339" s="138"/>
      <c r="BL62339" s="138"/>
      <c r="BM62339" s="138"/>
    </row>
    <row r="62340" spans="62:65" ht="13" thickBot="1">
      <c r="BJ62340" s="138"/>
      <c r="BK62340" s="138"/>
      <c r="BL62340" s="138"/>
      <c r="BM62340" s="138"/>
    </row>
    <row r="62341" spans="62:65" ht="13" thickBot="1">
      <c r="BJ62341" s="138"/>
      <c r="BK62341" s="138"/>
      <c r="BL62341" s="138"/>
      <c r="BM62341" s="138"/>
    </row>
    <row r="62342" spans="62:65" ht="13" thickBot="1">
      <c r="BJ62342" s="138"/>
      <c r="BK62342" s="138"/>
      <c r="BL62342" s="138"/>
      <c r="BM62342" s="138"/>
    </row>
    <row r="62343" spans="62:65" ht="13" thickBot="1">
      <c r="BJ62343" s="138"/>
      <c r="BK62343" s="138"/>
      <c r="BL62343" s="138"/>
      <c r="BM62343" s="138"/>
    </row>
    <row r="62344" spans="62:65" ht="13" thickBot="1">
      <c r="BJ62344" s="138"/>
      <c r="BK62344" s="138"/>
      <c r="BL62344" s="138"/>
      <c r="BM62344" s="138"/>
    </row>
    <row r="62345" spans="62:65" ht="13" thickBot="1">
      <c r="BJ62345" s="138"/>
      <c r="BK62345" s="138"/>
      <c r="BL62345" s="138"/>
      <c r="BM62345" s="138"/>
    </row>
    <row r="62346" spans="62:65" ht="13" thickBot="1">
      <c r="BJ62346" s="138"/>
      <c r="BK62346" s="138"/>
      <c r="BL62346" s="138"/>
      <c r="BM62346" s="138"/>
    </row>
    <row r="62347" spans="62:65" ht="13" thickBot="1">
      <c r="BJ62347" s="138"/>
      <c r="BK62347" s="138"/>
      <c r="BL62347" s="138"/>
      <c r="BM62347" s="138"/>
    </row>
    <row r="62348" spans="62:65" ht="13" thickBot="1">
      <c r="BJ62348" s="138"/>
      <c r="BK62348" s="138"/>
      <c r="BL62348" s="138"/>
      <c r="BM62348" s="138"/>
    </row>
    <row r="62349" spans="62:65" ht="13" thickBot="1">
      <c r="BJ62349" s="138"/>
      <c r="BK62349" s="138"/>
      <c r="BL62349" s="138"/>
      <c r="BM62349" s="138"/>
    </row>
    <row r="62350" spans="62:65" ht="13" thickBot="1">
      <c r="BJ62350" s="138"/>
      <c r="BK62350" s="138"/>
      <c r="BL62350" s="138"/>
      <c r="BM62350" s="138"/>
    </row>
    <row r="62351" spans="62:65" ht="13" thickBot="1">
      <c r="BJ62351" s="138"/>
      <c r="BK62351" s="138"/>
      <c r="BL62351" s="138"/>
      <c r="BM62351" s="138"/>
    </row>
    <row r="62352" spans="62:65" ht="13" thickBot="1">
      <c r="BJ62352" s="138"/>
      <c r="BK62352" s="138"/>
      <c r="BL62352" s="138"/>
      <c r="BM62352" s="138"/>
    </row>
    <row r="62353" spans="62:65" ht="13" thickBot="1">
      <c r="BJ62353" s="138"/>
      <c r="BK62353" s="138"/>
      <c r="BL62353" s="138"/>
      <c r="BM62353" s="138"/>
    </row>
    <row r="62354" spans="62:65" ht="13" thickBot="1">
      <c r="BJ62354" s="138"/>
      <c r="BK62354" s="138"/>
      <c r="BL62354" s="138"/>
      <c r="BM62354" s="138"/>
    </row>
    <row r="62355" spans="62:65" ht="13" thickBot="1">
      <c r="BJ62355" s="138"/>
      <c r="BK62355" s="138"/>
      <c r="BL62355" s="138"/>
      <c r="BM62355" s="138"/>
    </row>
    <row r="62356" spans="62:65" ht="13" thickBot="1">
      <c r="BJ62356" s="138"/>
      <c r="BK62356" s="138"/>
      <c r="BL62356" s="138"/>
      <c r="BM62356" s="138"/>
    </row>
    <row r="62357" spans="62:65" ht="13" thickBot="1">
      <c r="BJ62357" s="138"/>
      <c r="BK62357" s="138"/>
      <c r="BL62357" s="138"/>
      <c r="BM62357" s="138"/>
    </row>
    <row r="62358" spans="62:65" ht="13" thickBot="1">
      <c r="BJ62358" s="138"/>
      <c r="BK62358" s="138"/>
      <c r="BL62358" s="138"/>
      <c r="BM62358" s="138"/>
    </row>
    <row r="62359" spans="62:65" ht="13" thickBot="1">
      <c r="BJ62359" s="138"/>
      <c r="BK62359" s="138"/>
      <c r="BL62359" s="138"/>
      <c r="BM62359" s="138"/>
    </row>
    <row r="62360" spans="62:65" ht="13" thickBot="1">
      <c r="BJ62360" s="138"/>
      <c r="BK62360" s="138"/>
      <c r="BL62360" s="138"/>
      <c r="BM62360" s="138"/>
    </row>
    <row r="62361" spans="62:65" ht="13" thickBot="1">
      <c r="BJ62361" s="138"/>
      <c r="BK62361" s="138"/>
      <c r="BL62361" s="138"/>
      <c r="BM62361" s="138"/>
    </row>
    <row r="62362" spans="62:65" ht="13" thickBot="1">
      <c r="BJ62362" s="138"/>
      <c r="BK62362" s="138"/>
      <c r="BL62362" s="138"/>
      <c r="BM62362" s="138"/>
    </row>
    <row r="62363" spans="62:65" ht="13" thickBot="1">
      <c r="BJ62363" s="138"/>
      <c r="BK62363" s="138"/>
      <c r="BL62363" s="138"/>
      <c r="BM62363" s="138"/>
    </row>
    <row r="62364" spans="62:65" ht="13" thickBot="1">
      <c r="BJ62364" s="138"/>
      <c r="BK62364" s="138"/>
      <c r="BL62364" s="138"/>
      <c r="BM62364" s="138"/>
    </row>
    <row r="62365" spans="62:65" ht="13" thickBot="1">
      <c r="BJ62365" s="138"/>
      <c r="BK62365" s="138"/>
      <c r="BL62365" s="138"/>
      <c r="BM62365" s="138"/>
    </row>
    <row r="62366" spans="62:65" ht="13" thickBot="1">
      <c r="BJ62366" s="138"/>
      <c r="BK62366" s="138"/>
      <c r="BL62366" s="138"/>
      <c r="BM62366" s="138"/>
    </row>
    <row r="62367" spans="62:65" ht="13" thickBot="1">
      <c r="BJ62367" s="138"/>
      <c r="BK62367" s="138"/>
      <c r="BL62367" s="138"/>
      <c r="BM62367" s="138"/>
    </row>
    <row r="62368" spans="62:65" ht="13" thickBot="1">
      <c r="BJ62368" s="138"/>
      <c r="BK62368" s="138"/>
      <c r="BL62368" s="138"/>
      <c r="BM62368" s="138"/>
    </row>
    <row r="62369" spans="62:65" ht="13" thickBot="1">
      <c r="BJ62369" s="138"/>
      <c r="BK62369" s="138"/>
      <c r="BL62369" s="138"/>
      <c r="BM62369" s="138"/>
    </row>
    <row r="62370" spans="62:65" ht="13" thickBot="1">
      <c r="BJ62370" s="138"/>
      <c r="BK62370" s="138"/>
      <c r="BL62370" s="138"/>
      <c r="BM62370" s="138"/>
    </row>
    <row r="62371" spans="62:65" ht="13" thickBot="1">
      <c r="BJ62371" s="138"/>
      <c r="BK62371" s="138"/>
      <c r="BL62371" s="138"/>
      <c r="BM62371" s="138"/>
    </row>
    <row r="62372" spans="62:65" ht="13" thickBot="1">
      <c r="BJ62372" s="138"/>
      <c r="BK62372" s="138"/>
      <c r="BL62372" s="138"/>
      <c r="BM62372" s="138"/>
    </row>
    <row r="62373" spans="62:65" ht="13" thickBot="1">
      <c r="BJ62373" s="138"/>
      <c r="BK62373" s="138"/>
      <c r="BL62373" s="138"/>
      <c r="BM62373" s="138"/>
    </row>
    <row r="62374" spans="62:65" ht="13" thickBot="1">
      <c r="BJ62374" s="138"/>
      <c r="BK62374" s="138"/>
      <c r="BL62374" s="138"/>
      <c r="BM62374" s="138"/>
    </row>
    <row r="62375" spans="62:65" ht="13" thickBot="1">
      <c r="BJ62375" s="138"/>
      <c r="BK62375" s="138"/>
      <c r="BL62375" s="138"/>
      <c r="BM62375" s="138"/>
    </row>
    <row r="62376" spans="62:65" ht="13" thickBot="1">
      <c r="BJ62376" s="138"/>
      <c r="BK62376" s="138"/>
      <c r="BL62376" s="138"/>
      <c r="BM62376" s="138"/>
    </row>
    <row r="62377" spans="62:65" ht="13" thickBot="1">
      <c r="BJ62377" s="138"/>
      <c r="BK62377" s="138"/>
      <c r="BL62377" s="138"/>
      <c r="BM62377" s="138"/>
    </row>
    <row r="62378" spans="62:65" ht="13" thickBot="1">
      <c r="BJ62378" s="138"/>
      <c r="BK62378" s="138"/>
      <c r="BL62378" s="138"/>
      <c r="BM62378" s="138"/>
    </row>
    <row r="62379" spans="62:65" ht="13" thickBot="1">
      <c r="BJ62379" s="138"/>
      <c r="BK62379" s="138"/>
      <c r="BL62379" s="138"/>
      <c r="BM62379" s="138"/>
    </row>
    <row r="62380" spans="62:65" ht="13" thickBot="1">
      <c r="BJ62380" s="138"/>
      <c r="BK62380" s="138"/>
      <c r="BL62380" s="138"/>
      <c r="BM62380" s="138"/>
    </row>
    <row r="62381" spans="62:65" ht="13" thickBot="1">
      <c r="BJ62381" s="138"/>
      <c r="BK62381" s="138"/>
      <c r="BL62381" s="138"/>
      <c r="BM62381" s="138"/>
    </row>
    <row r="62382" spans="62:65" ht="13" thickBot="1">
      <c r="BJ62382" s="138"/>
      <c r="BK62382" s="138"/>
      <c r="BL62382" s="138"/>
      <c r="BM62382" s="138"/>
    </row>
    <row r="62383" spans="62:65" ht="13" thickBot="1">
      <c r="BJ62383" s="138"/>
      <c r="BK62383" s="138"/>
      <c r="BL62383" s="138"/>
      <c r="BM62383" s="138"/>
    </row>
    <row r="62384" spans="62:65" ht="13" thickBot="1">
      <c r="BJ62384" s="138"/>
      <c r="BK62384" s="138"/>
      <c r="BL62384" s="138"/>
      <c r="BM62384" s="138"/>
    </row>
    <row r="62385" spans="62:65" ht="13" thickBot="1">
      <c r="BJ62385" s="138"/>
      <c r="BK62385" s="138"/>
      <c r="BL62385" s="138"/>
      <c r="BM62385" s="138"/>
    </row>
    <row r="62386" spans="62:65" ht="13" thickBot="1">
      <c r="BJ62386" s="138"/>
      <c r="BK62386" s="138"/>
      <c r="BL62386" s="138"/>
      <c r="BM62386" s="138"/>
    </row>
    <row r="62387" spans="62:65" ht="13" thickBot="1">
      <c r="BJ62387" s="138"/>
      <c r="BK62387" s="138"/>
      <c r="BL62387" s="138"/>
      <c r="BM62387" s="138"/>
    </row>
    <row r="62388" spans="62:65" ht="13" thickBot="1">
      <c r="BJ62388" s="138"/>
      <c r="BK62388" s="138"/>
      <c r="BL62388" s="138"/>
      <c r="BM62388" s="138"/>
    </row>
    <row r="62389" spans="62:65" ht="13" thickBot="1">
      <c r="BJ62389" s="138"/>
      <c r="BK62389" s="138"/>
      <c r="BL62389" s="138"/>
      <c r="BM62389" s="138"/>
    </row>
    <row r="62390" spans="62:65" ht="13" thickBot="1">
      <c r="BJ62390" s="138"/>
      <c r="BK62390" s="138"/>
      <c r="BL62390" s="138"/>
      <c r="BM62390" s="138"/>
    </row>
    <row r="62391" spans="62:65" ht="13" thickBot="1">
      <c r="BJ62391" s="138"/>
      <c r="BK62391" s="138"/>
      <c r="BL62391" s="138"/>
      <c r="BM62391" s="138"/>
    </row>
    <row r="62392" spans="62:65" ht="13" thickBot="1">
      <c r="BJ62392" s="138"/>
      <c r="BK62392" s="138"/>
      <c r="BL62392" s="138"/>
      <c r="BM62392" s="138"/>
    </row>
    <row r="62393" spans="62:65" ht="13" thickBot="1">
      <c r="BJ62393" s="138"/>
      <c r="BK62393" s="138"/>
      <c r="BL62393" s="138"/>
      <c r="BM62393" s="138"/>
    </row>
    <row r="62394" spans="62:65" ht="13" thickBot="1">
      <c r="BJ62394" s="138"/>
      <c r="BK62394" s="138"/>
      <c r="BL62394" s="138"/>
      <c r="BM62394" s="138"/>
    </row>
    <row r="62395" spans="62:65" ht="13" thickBot="1">
      <c r="BJ62395" s="138"/>
      <c r="BK62395" s="138"/>
      <c r="BL62395" s="138"/>
      <c r="BM62395" s="138"/>
    </row>
    <row r="62396" spans="62:65" ht="13" thickBot="1">
      <c r="BJ62396" s="138"/>
      <c r="BK62396" s="138"/>
      <c r="BL62396" s="138"/>
      <c r="BM62396" s="138"/>
    </row>
    <row r="62397" spans="62:65" ht="13" thickBot="1">
      <c r="BJ62397" s="138"/>
      <c r="BK62397" s="138"/>
      <c r="BL62397" s="138"/>
      <c r="BM62397" s="138"/>
    </row>
    <row r="62398" spans="62:65" ht="13" thickBot="1">
      <c r="BJ62398" s="138"/>
      <c r="BK62398" s="138"/>
      <c r="BL62398" s="138"/>
      <c r="BM62398" s="138"/>
    </row>
    <row r="62399" spans="62:65" ht="13" thickBot="1">
      <c r="BJ62399" s="138"/>
      <c r="BK62399" s="138"/>
      <c r="BL62399" s="138"/>
      <c r="BM62399" s="138"/>
    </row>
    <row r="62400" spans="62:65" ht="13" thickBot="1">
      <c r="BJ62400" s="138"/>
      <c r="BK62400" s="138"/>
      <c r="BL62400" s="138"/>
      <c r="BM62400" s="138"/>
    </row>
    <row r="62401" spans="62:65" ht="13" thickBot="1">
      <c r="BJ62401" s="138"/>
      <c r="BK62401" s="138"/>
      <c r="BL62401" s="138"/>
      <c r="BM62401" s="138"/>
    </row>
    <row r="62402" spans="62:65" ht="13" thickBot="1">
      <c r="BJ62402" s="138"/>
      <c r="BK62402" s="138"/>
      <c r="BL62402" s="138"/>
      <c r="BM62402" s="138"/>
    </row>
    <row r="62403" spans="62:65" ht="13" thickBot="1">
      <c r="BJ62403" s="138"/>
      <c r="BK62403" s="138"/>
      <c r="BL62403" s="138"/>
      <c r="BM62403" s="138"/>
    </row>
    <row r="62404" spans="62:65" ht="13" thickBot="1">
      <c r="BJ62404" s="138"/>
      <c r="BK62404" s="138"/>
      <c r="BL62404" s="138"/>
      <c r="BM62404" s="138"/>
    </row>
    <row r="62405" spans="62:65" ht="13" thickBot="1">
      <c r="BJ62405" s="138"/>
      <c r="BK62405" s="138"/>
      <c r="BL62405" s="138"/>
      <c r="BM62405" s="138"/>
    </row>
    <row r="62406" spans="62:65" ht="13" thickBot="1">
      <c r="BJ62406" s="138"/>
      <c r="BK62406" s="138"/>
      <c r="BL62406" s="138"/>
      <c r="BM62406" s="138"/>
    </row>
    <row r="62407" spans="62:65" ht="13" thickBot="1">
      <c r="BJ62407" s="138"/>
      <c r="BK62407" s="138"/>
      <c r="BL62407" s="138"/>
      <c r="BM62407" s="138"/>
    </row>
    <row r="62408" spans="62:65" ht="13" thickBot="1">
      <c r="BJ62408" s="138"/>
      <c r="BK62408" s="138"/>
      <c r="BL62408" s="138"/>
      <c r="BM62408" s="138"/>
    </row>
    <row r="62409" spans="62:65" ht="13" thickBot="1">
      <c r="BJ62409" s="138"/>
      <c r="BK62409" s="138"/>
      <c r="BL62409" s="138"/>
      <c r="BM62409" s="138"/>
    </row>
    <row r="62410" spans="62:65" ht="13" thickBot="1">
      <c r="BJ62410" s="138"/>
      <c r="BK62410" s="138"/>
      <c r="BL62410" s="138"/>
      <c r="BM62410" s="138"/>
    </row>
    <row r="62411" spans="62:65" ht="13" thickBot="1">
      <c r="BJ62411" s="138"/>
      <c r="BK62411" s="138"/>
      <c r="BL62411" s="138"/>
      <c r="BM62411" s="138"/>
    </row>
    <row r="62412" spans="62:65" ht="13" thickBot="1">
      <c r="BJ62412" s="138"/>
      <c r="BK62412" s="138"/>
      <c r="BL62412" s="138"/>
      <c r="BM62412" s="138"/>
    </row>
    <row r="62413" spans="62:65" ht="13" thickBot="1">
      <c r="BJ62413" s="138"/>
      <c r="BK62413" s="138"/>
      <c r="BL62413" s="138"/>
      <c r="BM62413" s="138"/>
    </row>
    <row r="62414" spans="62:65" ht="13" thickBot="1">
      <c r="BJ62414" s="138"/>
      <c r="BK62414" s="138"/>
      <c r="BL62414" s="138"/>
      <c r="BM62414" s="138"/>
    </row>
    <row r="62415" spans="62:65" ht="13" thickBot="1">
      <c r="BJ62415" s="138"/>
      <c r="BK62415" s="138"/>
      <c r="BL62415" s="138"/>
      <c r="BM62415" s="138"/>
    </row>
    <row r="62416" spans="62:65" ht="13" thickBot="1">
      <c r="BJ62416" s="138"/>
      <c r="BK62416" s="138"/>
      <c r="BL62416" s="138"/>
      <c r="BM62416" s="138"/>
    </row>
    <row r="62417" spans="62:65" ht="13" thickBot="1">
      <c r="BJ62417" s="138"/>
      <c r="BK62417" s="138"/>
      <c r="BL62417" s="138"/>
      <c r="BM62417" s="138"/>
    </row>
    <row r="62418" spans="62:65" ht="13" thickBot="1">
      <c r="BJ62418" s="138"/>
      <c r="BK62418" s="138"/>
      <c r="BL62418" s="138"/>
      <c r="BM62418" s="138"/>
    </row>
    <row r="62419" spans="62:65" ht="13" thickBot="1">
      <c r="BJ62419" s="138"/>
      <c r="BK62419" s="138"/>
      <c r="BL62419" s="138"/>
      <c r="BM62419" s="138"/>
    </row>
    <row r="62420" spans="62:65" ht="13" thickBot="1">
      <c r="BJ62420" s="138"/>
      <c r="BK62420" s="138"/>
      <c r="BL62420" s="138"/>
      <c r="BM62420" s="138"/>
    </row>
    <row r="62421" spans="62:65" ht="13" thickBot="1">
      <c r="BJ62421" s="138"/>
      <c r="BK62421" s="138"/>
      <c r="BL62421" s="138"/>
      <c r="BM62421" s="138"/>
    </row>
    <row r="62422" spans="62:65" ht="13" thickBot="1">
      <c r="BJ62422" s="138"/>
      <c r="BK62422" s="138"/>
      <c r="BL62422" s="138"/>
      <c r="BM62422" s="138"/>
    </row>
    <row r="62423" spans="62:65" ht="13" thickBot="1">
      <c r="BJ62423" s="138"/>
      <c r="BK62423" s="138"/>
      <c r="BL62423" s="138"/>
      <c r="BM62423" s="138"/>
    </row>
    <row r="62424" spans="62:65" ht="13" thickBot="1">
      <c r="BJ62424" s="138"/>
      <c r="BK62424" s="138"/>
      <c r="BL62424" s="138"/>
      <c r="BM62424" s="138"/>
    </row>
    <row r="62425" spans="62:65" ht="13" thickBot="1">
      <c r="BJ62425" s="138"/>
      <c r="BK62425" s="138"/>
      <c r="BL62425" s="138"/>
      <c r="BM62425" s="138"/>
    </row>
    <row r="62426" spans="62:65" ht="13" thickBot="1">
      <c r="BJ62426" s="138"/>
      <c r="BK62426" s="138"/>
      <c r="BL62426" s="138"/>
      <c r="BM62426" s="138"/>
    </row>
    <row r="62427" spans="62:65" ht="13" thickBot="1">
      <c r="BJ62427" s="138"/>
      <c r="BK62427" s="138"/>
      <c r="BL62427" s="138"/>
      <c r="BM62427" s="138"/>
    </row>
    <row r="62428" spans="62:65" ht="13" thickBot="1">
      <c r="BJ62428" s="138"/>
      <c r="BK62428" s="138"/>
      <c r="BL62428" s="138"/>
      <c r="BM62428" s="138"/>
    </row>
    <row r="62429" spans="62:65" ht="13" thickBot="1">
      <c r="BJ62429" s="138"/>
      <c r="BK62429" s="138"/>
      <c r="BL62429" s="138"/>
      <c r="BM62429" s="138"/>
    </row>
    <row r="62430" spans="62:65" ht="13" thickBot="1">
      <c r="BJ62430" s="138"/>
      <c r="BK62430" s="138"/>
      <c r="BL62430" s="138"/>
      <c r="BM62430" s="138"/>
    </row>
    <row r="62431" spans="62:65" ht="13" thickBot="1">
      <c r="BJ62431" s="138"/>
      <c r="BK62431" s="138"/>
      <c r="BL62431" s="138"/>
      <c r="BM62431" s="138"/>
    </row>
    <row r="62432" spans="62:65" ht="13" thickBot="1">
      <c r="BJ62432" s="138"/>
      <c r="BK62432" s="138"/>
      <c r="BL62432" s="138"/>
      <c r="BM62432" s="138"/>
    </row>
    <row r="62433" spans="62:65" ht="13" thickBot="1">
      <c r="BJ62433" s="138"/>
      <c r="BK62433" s="138"/>
      <c r="BL62433" s="138"/>
      <c r="BM62433" s="138"/>
    </row>
    <row r="62434" spans="62:65" ht="13" thickBot="1">
      <c r="BJ62434" s="138"/>
      <c r="BK62434" s="138"/>
      <c r="BL62434" s="138"/>
      <c r="BM62434" s="138"/>
    </row>
    <row r="62435" spans="62:65" ht="13" thickBot="1">
      <c r="BJ62435" s="138"/>
      <c r="BK62435" s="138"/>
      <c r="BL62435" s="138"/>
      <c r="BM62435" s="138"/>
    </row>
    <row r="62436" spans="62:65" ht="13" thickBot="1">
      <c r="BJ62436" s="138"/>
      <c r="BK62436" s="138"/>
      <c r="BL62436" s="138"/>
      <c r="BM62436" s="138"/>
    </row>
    <row r="62437" spans="62:65" ht="13" thickBot="1">
      <c r="BJ62437" s="138"/>
      <c r="BK62437" s="138"/>
      <c r="BL62437" s="138"/>
      <c r="BM62437" s="138"/>
    </row>
    <row r="62438" spans="62:65" ht="13" thickBot="1">
      <c r="BJ62438" s="138"/>
      <c r="BK62438" s="138"/>
      <c r="BL62438" s="138"/>
      <c r="BM62438" s="138"/>
    </row>
    <row r="62439" spans="62:65" ht="13" thickBot="1">
      <c r="BJ62439" s="138"/>
      <c r="BK62439" s="138"/>
      <c r="BL62439" s="138"/>
      <c r="BM62439" s="138"/>
    </row>
    <row r="62440" spans="62:65" ht="13" thickBot="1">
      <c r="BJ62440" s="138"/>
      <c r="BK62440" s="138"/>
      <c r="BL62440" s="138"/>
      <c r="BM62440" s="138"/>
    </row>
    <row r="62441" spans="62:65" ht="13" thickBot="1">
      <c r="BJ62441" s="138"/>
      <c r="BK62441" s="138"/>
      <c r="BL62441" s="138"/>
      <c r="BM62441" s="138"/>
    </row>
    <row r="62442" spans="62:65" ht="13" thickBot="1">
      <c r="BJ62442" s="138"/>
      <c r="BK62442" s="138"/>
      <c r="BL62442" s="138"/>
      <c r="BM62442" s="138"/>
    </row>
    <row r="62443" spans="62:65" ht="13" thickBot="1">
      <c r="BJ62443" s="138"/>
      <c r="BK62443" s="138"/>
      <c r="BL62443" s="138"/>
      <c r="BM62443" s="138"/>
    </row>
    <row r="62444" spans="62:65" ht="13" thickBot="1">
      <c r="BJ62444" s="138"/>
      <c r="BK62444" s="138"/>
      <c r="BL62444" s="138"/>
      <c r="BM62444" s="138"/>
    </row>
    <row r="62445" spans="62:65" ht="13" thickBot="1">
      <c r="BJ62445" s="138"/>
      <c r="BK62445" s="138"/>
      <c r="BL62445" s="138"/>
      <c r="BM62445" s="138"/>
    </row>
    <row r="62446" spans="62:65" ht="13" thickBot="1">
      <c r="BJ62446" s="138"/>
      <c r="BK62446" s="138"/>
      <c r="BL62446" s="138"/>
      <c r="BM62446" s="138"/>
    </row>
    <row r="62447" spans="62:65" ht="13" thickBot="1">
      <c r="BJ62447" s="138"/>
      <c r="BK62447" s="138"/>
      <c r="BL62447" s="138"/>
      <c r="BM62447" s="138"/>
    </row>
    <row r="62448" spans="62:65" ht="13" thickBot="1">
      <c r="BJ62448" s="138"/>
      <c r="BK62448" s="138"/>
      <c r="BL62448" s="138"/>
      <c r="BM62448" s="138"/>
    </row>
    <row r="62449" spans="62:65" ht="13" thickBot="1">
      <c r="BJ62449" s="138"/>
      <c r="BK62449" s="138"/>
      <c r="BL62449" s="138"/>
      <c r="BM62449" s="138"/>
    </row>
    <row r="62450" spans="62:65" ht="13" thickBot="1">
      <c r="BJ62450" s="138"/>
      <c r="BK62450" s="138"/>
      <c r="BL62450" s="138"/>
      <c r="BM62450" s="138"/>
    </row>
    <row r="62451" spans="62:65" ht="13" thickBot="1">
      <c r="BJ62451" s="138"/>
      <c r="BK62451" s="138"/>
      <c r="BL62451" s="138"/>
      <c r="BM62451" s="138"/>
    </row>
    <row r="62452" spans="62:65" ht="13" thickBot="1">
      <c r="BJ62452" s="138"/>
      <c r="BK62452" s="138"/>
      <c r="BL62452" s="138"/>
      <c r="BM62452" s="138"/>
    </row>
    <row r="62453" spans="62:65" ht="13" thickBot="1">
      <c r="BJ62453" s="138"/>
      <c r="BK62453" s="138"/>
      <c r="BL62453" s="138"/>
      <c r="BM62453" s="138"/>
    </row>
    <row r="62454" spans="62:65" ht="13" thickBot="1">
      <c r="BJ62454" s="138"/>
      <c r="BK62454" s="138"/>
      <c r="BL62454" s="138"/>
      <c r="BM62454" s="138"/>
    </row>
    <row r="62455" spans="62:65" ht="13" thickBot="1">
      <c r="BJ62455" s="138"/>
      <c r="BK62455" s="138"/>
      <c r="BL62455" s="138"/>
      <c r="BM62455" s="138"/>
    </row>
    <row r="62456" spans="62:65" ht="13" thickBot="1">
      <c r="BJ62456" s="138"/>
      <c r="BK62456" s="138"/>
      <c r="BL62456" s="138"/>
      <c r="BM62456" s="138"/>
    </row>
    <row r="62457" spans="62:65" ht="13" thickBot="1">
      <c r="BJ62457" s="138"/>
      <c r="BK62457" s="138"/>
      <c r="BL62457" s="138"/>
      <c r="BM62457" s="138"/>
    </row>
    <row r="62458" spans="62:65" ht="13" thickBot="1">
      <c r="BJ62458" s="138"/>
      <c r="BK62458" s="138"/>
      <c r="BL62458" s="138"/>
      <c r="BM62458" s="138"/>
    </row>
    <row r="62459" spans="62:65" ht="13" thickBot="1">
      <c r="BJ62459" s="138"/>
      <c r="BK62459" s="138"/>
      <c r="BL62459" s="138"/>
      <c r="BM62459" s="138"/>
    </row>
    <row r="62460" spans="62:65" ht="13" thickBot="1">
      <c r="BJ62460" s="138"/>
      <c r="BK62460" s="138"/>
      <c r="BL62460" s="138"/>
      <c r="BM62460" s="138"/>
    </row>
    <row r="62461" spans="62:65" ht="13" thickBot="1">
      <c r="BJ62461" s="138"/>
      <c r="BK62461" s="138"/>
      <c r="BL62461" s="138"/>
      <c r="BM62461" s="138"/>
    </row>
    <row r="62462" spans="62:65" ht="13" thickBot="1">
      <c r="BJ62462" s="138"/>
      <c r="BK62462" s="138"/>
      <c r="BL62462" s="138"/>
      <c r="BM62462" s="138"/>
    </row>
    <row r="62463" spans="62:65" ht="13" thickBot="1">
      <c r="BJ62463" s="138"/>
      <c r="BK62463" s="138"/>
      <c r="BL62463" s="138"/>
      <c r="BM62463" s="138"/>
    </row>
    <row r="62464" spans="62:65" ht="13" thickBot="1">
      <c r="BJ62464" s="138"/>
      <c r="BK62464" s="138"/>
      <c r="BL62464" s="138"/>
      <c r="BM62464" s="138"/>
    </row>
    <row r="62465" spans="62:65" ht="13" thickBot="1">
      <c r="BJ62465" s="138"/>
      <c r="BK62465" s="138"/>
      <c r="BL62465" s="138"/>
      <c r="BM62465" s="138"/>
    </row>
    <row r="62466" spans="62:65" ht="13" thickBot="1">
      <c r="BJ62466" s="138"/>
      <c r="BK62466" s="138"/>
      <c r="BL62466" s="138"/>
      <c r="BM62466" s="138"/>
    </row>
    <row r="62467" spans="62:65" ht="13" thickBot="1">
      <c r="BJ62467" s="138"/>
      <c r="BK62467" s="138"/>
      <c r="BL62467" s="138"/>
      <c r="BM62467" s="138"/>
    </row>
    <row r="62468" spans="62:65" ht="13" thickBot="1">
      <c r="BJ62468" s="138"/>
      <c r="BK62468" s="138"/>
      <c r="BL62468" s="138"/>
      <c r="BM62468" s="138"/>
    </row>
    <row r="62469" spans="62:65" ht="13" thickBot="1">
      <c r="BJ62469" s="138"/>
      <c r="BK62469" s="138"/>
      <c r="BL62469" s="138"/>
      <c r="BM62469" s="138"/>
    </row>
    <row r="62470" spans="62:65" ht="13" thickBot="1">
      <c r="BJ62470" s="138"/>
      <c r="BK62470" s="138"/>
      <c r="BL62470" s="138"/>
      <c r="BM62470" s="138"/>
    </row>
    <row r="62471" spans="62:65" ht="13" thickBot="1">
      <c r="BJ62471" s="138"/>
      <c r="BK62471" s="138"/>
      <c r="BL62471" s="138"/>
      <c r="BM62471" s="138"/>
    </row>
    <row r="62472" spans="62:65" ht="13" thickBot="1">
      <c r="BJ62472" s="138"/>
      <c r="BK62472" s="138"/>
      <c r="BL62472" s="138"/>
      <c r="BM62472" s="138"/>
    </row>
    <row r="62473" spans="62:65" ht="13" thickBot="1">
      <c r="BJ62473" s="138"/>
      <c r="BK62473" s="138"/>
      <c r="BL62473" s="138"/>
      <c r="BM62473" s="138"/>
    </row>
    <row r="62474" spans="62:65" ht="13" thickBot="1">
      <c r="BJ62474" s="138"/>
      <c r="BK62474" s="138"/>
      <c r="BL62474" s="138"/>
      <c r="BM62474" s="138"/>
    </row>
    <row r="62475" spans="62:65" ht="13" thickBot="1">
      <c r="BJ62475" s="138"/>
      <c r="BK62475" s="138"/>
      <c r="BL62475" s="138"/>
      <c r="BM62475" s="138"/>
    </row>
    <row r="62476" spans="62:65" ht="13" thickBot="1">
      <c r="BJ62476" s="138"/>
      <c r="BK62476" s="138"/>
      <c r="BL62476" s="138"/>
      <c r="BM62476" s="138"/>
    </row>
    <row r="62477" spans="62:65" ht="13" thickBot="1">
      <c r="BJ62477" s="138"/>
      <c r="BK62477" s="138"/>
      <c r="BL62477" s="138"/>
      <c r="BM62477" s="138"/>
    </row>
    <row r="62478" spans="62:65" ht="13" thickBot="1">
      <c r="BJ62478" s="138"/>
      <c r="BK62478" s="138"/>
      <c r="BL62478" s="138"/>
      <c r="BM62478" s="138"/>
    </row>
    <row r="62479" spans="62:65" ht="13" thickBot="1">
      <c r="BJ62479" s="138"/>
      <c r="BK62479" s="138"/>
      <c r="BL62479" s="138"/>
      <c r="BM62479" s="138"/>
    </row>
    <row r="62480" spans="62:65" ht="13" thickBot="1">
      <c r="BJ62480" s="138"/>
      <c r="BK62480" s="138"/>
      <c r="BL62480" s="138"/>
      <c r="BM62480" s="138"/>
    </row>
    <row r="62481" spans="62:65" ht="13" thickBot="1">
      <c r="BJ62481" s="138"/>
      <c r="BK62481" s="138"/>
      <c r="BL62481" s="138"/>
      <c r="BM62481" s="138"/>
    </row>
    <row r="62482" spans="62:65" ht="13" thickBot="1">
      <c r="BJ62482" s="138"/>
      <c r="BK62482" s="138"/>
      <c r="BL62482" s="138"/>
      <c r="BM62482" s="138"/>
    </row>
    <row r="62483" spans="62:65" ht="13" thickBot="1">
      <c r="BJ62483" s="138"/>
      <c r="BK62483" s="138"/>
      <c r="BL62483" s="138"/>
      <c r="BM62483" s="138"/>
    </row>
    <row r="62484" spans="62:65" ht="13" thickBot="1">
      <c r="BJ62484" s="138"/>
      <c r="BK62484" s="138"/>
      <c r="BL62484" s="138"/>
      <c r="BM62484" s="138"/>
    </row>
    <row r="62485" spans="62:65" ht="13" thickBot="1">
      <c r="BJ62485" s="138"/>
      <c r="BK62485" s="138"/>
      <c r="BL62485" s="138"/>
      <c r="BM62485" s="138"/>
    </row>
    <row r="62486" spans="62:65" ht="13" thickBot="1">
      <c r="BJ62486" s="138"/>
      <c r="BK62486" s="138"/>
      <c r="BL62486" s="138"/>
      <c r="BM62486" s="138"/>
    </row>
    <row r="62487" spans="62:65" ht="13" thickBot="1">
      <c r="BJ62487" s="138"/>
      <c r="BK62487" s="138"/>
      <c r="BL62487" s="138"/>
      <c r="BM62487" s="138"/>
    </row>
    <row r="62488" spans="62:65" ht="13" thickBot="1">
      <c r="BJ62488" s="138"/>
      <c r="BK62488" s="138"/>
      <c r="BL62488" s="138"/>
      <c r="BM62488" s="138"/>
    </row>
    <row r="62489" spans="62:65" ht="13" thickBot="1">
      <c r="BJ62489" s="138"/>
      <c r="BK62489" s="138"/>
      <c r="BL62489" s="138"/>
      <c r="BM62489" s="138"/>
    </row>
    <row r="62490" spans="62:65" ht="13" thickBot="1">
      <c r="BJ62490" s="138"/>
      <c r="BK62490" s="138"/>
      <c r="BL62490" s="138"/>
      <c r="BM62490" s="138"/>
    </row>
    <row r="62491" spans="62:65" ht="13" thickBot="1">
      <c r="BJ62491" s="138"/>
      <c r="BK62491" s="138"/>
      <c r="BL62491" s="138"/>
      <c r="BM62491" s="138"/>
    </row>
    <row r="62492" spans="62:65" ht="13" thickBot="1">
      <c r="BJ62492" s="138"/>
      <c r="BK62492" s="138"/>
      <c r="BL62492" s="138"/>
      <c r="BM62492" s="138"/>
    </row>
    <row r="62493" spans="62:65" ht="13" thickBot="1">
      <c r="BJ62493" s="138"/>
      <c r="BK62493" s="138"/>
      <c r="BL62493" s="138"/>
      <c r="BM62493" s="138"/>
    </row>
    <row r="62494" spans="62:65" ht="13" thickBot="1">
      <c r="BJ62494" s="138"/>
      <c r="BK62494" s="138"/>
      <c r="BL62494" s="138"/>
      <c r="BM62494" s="138"/>
    </row>
    <row r="62495" spans="62:65" ht="13" thickBot="1">
      <c r="BJ62495" s="138"/>
      <c r="BK62495" s="138"/>
      <c r="BL62495" s="138"/>
      <c r="BM62495" s="138"/>
    </row>
    <row r="62496" spans="62:65" ht="13" thickBot="1">
      <c r="BJ62496" s="138"/>
      <c r="BK62496" s="138"/>
      <c r="BL62496" s="138"/>
      <c r="BM62496" s="138"/>
    </row>
    <row r="62497" spans="62:65" ht="13" thickBot="1">
      <c r="BJ62497" s="138"/>
      <c r="BK62497" s="138"/>
      <c r="BL62497" s="138"/>
      <c r="BM62497" s="138"/>
    </row>
    <row r="62498" spans="62:65" ht="13" thickBot="1">
      <c r="BJ62498" s="138"/>
      <c r="BK62498" s="138"/>
      <c r="BL62498" s="138"/>
      <c r="BM62498" s="138"/>
    </row>
    <row r="62499" spans="62:65" ht="13" thickBot="1">
      <c r="BJ62499" s="138"/>
      <c r="BK62499" s="138"/>
      <c r="BL62499" s="138"/>
      <c r="BM62499" s="138"/>
    </row>
    <row r="62500" spans="62:65" ht="13" thickBot="1">
      <c r="BJ62500" s="138"/>
      <c r="BK62500" s="138"/>
      <c r="BL62500" s="138"/>
      <c r="BM62500" s="138"/>
    </row>
    <row r="62501" spans="62:65" ht="13" thickBot="1">
      <c r="BJ62501" s="138"/>
      <c r="BK62501" s="138"/>
      <c r="BL62501" s="138"/>
      <c r="BM62501" s="138"/>
    </row>
    <row r="62502" spans="62:65" ht="13" thickBot="1">
      <c r="BJ62502" s="138"/>
      <c r="BK62502" s="138"/>
      <c r="BL62502" s="138"/>
      <c r="BM62502" s="138"/>
    </row>
    <row r="62503" spans="62:65" ht="13" thickBot="1">
      <c r="BJ62503" s="138"/>
      <c r="BK62503" s="138"/>
      <c r="BL62503" s="138"/>
      <c r="BM62503" s="138"/>
    </row>
    <row r="62504" spans="62:65" ht="13" thickBot="1">
      <c r="BJ62504" s="138"/>
      <c r="BK62504" s="138"/>
      <c r="BL62504" s="138"/>
      <c r="BM62504" s="138"/>
    </row>
    <row r="62505" spans="62:65" ht="13" thickBot="1">
      <c r="BJ62505" s="138"/>
      <c r="BK62505" s="138"/>
      <c r="BL62505" s="138"/>
      <c r="BM62505" s="138"/>
    </row>
    <row r="62506" spans="62:65" ht="13" thickBot="1">
      <c r="BJ62506" s="138"/>
      <c r="BK62506" s="138"/>
      <c r="BL62506" s="138"/>
      <c r="BM62506" s="138"/>
    </row>
    <row r="62507" spans="62:65" ht="13" thickBot="1">
      <c r="BJ62507" s="138"/>
      <c r="BK62507" s="138"/>
      <c r="BL62507" s="138"/>
      <c r="BM62507" s="138"/>
    </row>
    <row r="62508" spans="62:65" ht="13" thickBot="1">
      <c r="BJ62508" s="138"/>
      <c r="BK62508" s="138"/>
      <c r="BL62508" s="138"/>
      <c r="BM62508" s="138"/>
    </row>
    <row r="62509" spans="62:65" ht="13" thickBot="1">
      <c r="BJ62509" s="138"/>
      <c r="BK62509" s="138"/>
      <c r="BL62509" s="138"/>
      <c r="BM62509" s="138"/>
    </row>
    <row r="62510" spans="62:65" ht="13" thickBot="1">
      <c r="BJ62510" s="138"/>
      <c r="BK62510" s="138"/>
      <c r="BL62510" s="138"/>
      <c r="BM62510" s="138"/>
    </row>
    <row r="62511" spans="62:65" ht="13" thickBot="1">
      <c r="BJ62511" s="138"/>
      <c r="BK62511" s="138"/>
      <c r="BL62511" s="138"/>
      <c r="BM62511" s="138"/>
    </row>
    <row r="62512" spans="62:65" ht="13" thickBot="1">
      <c r="BJ62512" s="138"/>
      <c r="BK62512" s="138"/>
      <c r="BL62512" s="138"/>
      <c r="BM62512" s="138"/>
    </row>
    <row r="62513" spans="62:65" ht="13" thickBot="1">
      <c r="BJ62513" s="138"/>
      <c r="BK62513" s="138"/>
      <c r="BL62513" s="138"/>
      <c r="BM62513" s="138"/>
    </row>
    <row r="62514" spans="62:65" ht="13" thickBot="1">
      <c r="BJ62514" s="138"/>
      <c r="BK62514" s="138"/>
      <c r="BL62514" s="138"/>
      <c r="BM62514" s="138"/>
    </row>
    <row r="62515" spans="62:65" ht="13" thickBot="1">
      <c r="BJ62515" s="138"/>
      <c r="BK62515" s="138"/>
      <c r="BL62515" s="138"/>
      <c r="BM62515" s="138"/>
    </row>
    <row r="62516" spans="62:65" ht="13" thickBot="1">
      <c r="BJ62516" s="138"/>
      <c r="BK62516" s="138"/>
      <c r="BL62516" s="138"/>
      <c r="BM62516" s="138"/>
    </row>
    <row r="62517" spans="62:65" ht="13" thickBot="1">
      <c r="BJ62517" s="138"/>
      <c r="BK62517" s="138"/>
      <c r="BL62517" s="138"/>
      <c r="BM62517" s="138"/>
    </row>
    <row r="62518" spans="62:65" ht="13" thickBot="1">
      <c r="BJ62518" s="138"/>
      <c r="BK62518" s="138"/>
      <c r="BL62518" s="138"/>
      <c r="BM62518" s="138"/>
    </row>
    <row r="62519" spans="62:65" ht="13" thickBot="1">
      <c r="BJ62519" s="138"/>
      <c r="BK62519" s="138"/>
      <c r="BL62519" s="138"/>
      <c r="BM62519" s="138"/>
    </row>
    <row r="62520" spans="62:65" ht="13" thickBot="1">
      <c r="BJ62520" s="138"/>
      <c r="BK62520" s="138"/>
      <c r="BL62520" s="138"/>
      <c r="BM62520" s="138"/>
    </row>
    <row r="62521" spans="62:65" ht="13" thickBot="1">
      <c r="BJ62521" s="138"/>
      <c r="BK62521" s="138"/>
      <c r="BL62521" s="138"/>
      <c r="BM62521" s="138"/>
    </row>
    <row r="62522" spans="62:65" ht="13" thickBot="1">
      <c r="BJ62522" s="138"/>
      <c r="BK62522" s="138"/>
      <c r="BL62522" s="138"/>
      <c r="BM62522" s="138"/>
    </row>
    <row r="62523" spans="62:65" ht="13" thickBot="1">
      <c r="BJ62523" s="138"/>
      <c r="BK62523" s="138"/>
      <c r="BL62523" s="138"/>
      <c r="BM62523" s="138"/>
    </row>
    <row r="62524" spans="62:65" ht="13" thickBot="1">
      <c r="BJ62524" s="138"/>
      <c r="BK62524" s="138"/>
      <c r="BL62524" s="138"/>
      <c r="BM62524" s="138"/>
    </row>
    <row r="62525" spans="62:65" ht="13" thickBot="1">
      <c r="BJ62525" s="138"/>
      <c r="BK62525" s="138"/>
      <c r="BL62525" s="138"/>
      <c r="BM62525" s="138"/>
    </row>
    <row r="62526" spans="62:65" ht="13" thickBot="1">
      <c r="BJ62526" s="138"/>
      <c r="BK62526" s="138"/>
      <c r="BL62526" s="138"/>
      <c r="BM62526" s="138"/>
    </row>
    <row r="62527" spans="62:65" ht="13" thickBot="1">
      <c r="BJ62527" s="138"/>
      <c r="BK62527" s="138"/>
      <c r="BL62527" s="138"/>
      <c r="BM62527" s="138"/>
    </row>
    <row r="62528" spans="62:65" ht="13" thickBot="1">
      <c r="BJ62528" s="138"/>
      <c r="BK62528" s="138"/>
      <c r="BL62528" s="138"/>
      <c r="BM62528" s="138"/>
    </row>
    <row r="62529" spans="62:65" ht="13" thickBot="1">
      <c r="BJ62529" s="138"/>
      <c r="BK62529" s="138"/>
      <c r="BL62529" s="138"/>
      <c r="BM62529" s="138"/>
    </row>
    <row r="62530" spans="62:65" ht="13" thickBot="1">
      <c r="BJ62530" s="138"/>
      <c r="BK62530" s="138"/>
      <c r="BL62530" s="138"/>
      <c r="BM62530" s="138"/>
    </row>
    <row r="62531" spans="62:65" ht="13" thickBot="1">
      <c r="BJ62531" s="138"/>
      <c r="BK62531" s="138"/>
      <c r="BL62531" s="138"/>
      <c r="BM62531" s="138"/>
    </row>
    <row r="62532" spans="62:65" ht="13" thickBot="1">
      <c r="BJ62532" s="138"/>
      <c r="BK62532" s="138"/>
      <c r="BL62532" s="138"/>
      <c r="BM62532" s="138"/>
    </row>
    <row r="62533" spans="62:65" ht="13" thickBot="1">
      <c r="BJ62533" s="138"/>
      <c r="BK62533" s="138"/>
      <c r="BL62533" s="138"/>
      <c r="BM62533" s="138"/>
    </row>
    <row r="62534" spans="62:65" ht="13" thickBot="1">
      <c r="BJ62534" s="138"/>
      <c r="BK62534" s="138"/>
      <c r="BL62534" s="138"/>
      <c r="BM62534" s="138"/>
    </row>
    <row r="62535" spans="62:65" ht="13" thickBot="1">
      <c r="BJ62535" s="138"/>
      <c r="BK62535" s="138"/>
      <c r="BL62535" s="138"/>
      <c r="BM62535" s="138"/>
    </row>
    <row r="62536" spans="62:65" ht="13" thickBot="1">
      <c r="BJ62536" s="138"/>
      <c r="BK62536" s="138"/>
      <c r="BL62536" s="138"/>
      <c r="BM62536" s="138"/>
    </row>
    <row r="62537" spans="62:65" ht="13" thickBot="1">
      <c r="BJ62537" s="138"/>
      <c r="BK62537" s="138"/>
      <c r="BL62537" s="138"/>
      <c r="BM62537" s="138"/>
    </row>
    <row r="62538" spans="62:65" ht="13" thickBot="1">
      <c r="BJ62538" s="138"/>
      <c r="BK62538" s="138"/>
      <c r="BL62538" s="138"/>
      <c r="BM62538" s="138"/>
    </row>
    <row r="62539" spans="62:65" ht="13" thickBot="1">
      <c r="BJ62539" s="138"/>
      <c r="BK62539" s="138"/>
      <c r="BL62539" s="138"/>
      <c r="BM62539" s="138"/>
    </row>
    <row r="62540" spans="62:65" ht="13" thickBot="1">
      <c r="BJ62540" s="138"/>
      <c r="BK62540" s="138"/>
      <c r="BL62540" s="138"/>
      <c r="BM62540" s="138"/>
    </row>
    <row r="62541" spans="62:65" ht="13" thickBot="1">
      <c r="BJ62541" s="138"/>
      <c r="BK62541" s="138"/>
      <c r="BL62541" s="138"/>
      <c r="BM62541" s="138"/>
    </row>
    <row r="62542" spans="62:65" ht="13" thickBot="1">
      <c r="BJ62542" s="138"/>
      <c r="BK62542" s="138"/>
      <c r="BL62542" s="138"/>
      <c r="BM62542" s="138"/>
    </row>
    <row r="62543" spans="62:65" ht="13" thickBot="1">
      <c r="BJ62543" s="138"/>
      <c r="BK62543" s="138"/>
      <c r="BL62543" s="138"/>
      <c r="BM62543" s="138"/>
    </row>
    <row r="62544" spans="62:65" ht="13" thickBot="1">
      <c r="BJ62544" s="138"/>
      <c r="BK62544" s="138"/>
      <c r="BL62544" s="138"/>
      <c r="BM62544" s="138"/>
    </row>
    <row r="62545" spans="62:65" ht="13" thickBot="1">
      <c r="BJ62545" s="138"/>
      <c r="BK62545" s="138"/>
      <c r="BL62545" s="138"/>
      <c r="BM62545" s="138"/>
    </row>
    <row r="62546" spans="62:65" ht="13" thickBot="1">
      <c r="BJ62546" s="138"/>
      <c r="BK62546" s="138"/>
      <c r="BL62546" s="138"/>
      <c r="BM62546" s="138"/>
    </row>
    <row r="62547" spans="62:65" ht="13" thickBot="1">
      <c r="BJ62547" s="138"/>
      <c r="BK62547" s="138"/>
      <c r="BL62547" s="138"/>
      <c r="BM62547" s="138"/>
    </row>
    <row r="62548" spans="62:65" ht="13" thickBot="1">
      <c r="BJ62548" s="138"/>
      <c r="BK62548" s="138"/>
      <c r="BL62548" s="138"/>
      <c r="BM62548" s="138"/>
    </row>
    <row r="62549" spans="62:65" ht="13" thickBot="1">
      <c r="BJ62549" s="138"/>
      <c r="BK62549" s="138"/>
      <c r="BL62549" s="138"/>
      <c r="BM62549" s="138"/>
    </row>
    <row r="62550" spans="62:65" ht="13" thickBot="1">
      <c r="BJ62550" s="138"/>
      <c r="BK62550" s="138"/>
      <c r="BL62550" s="138"/>
      <c r="BM62550" s="138"/>
    </row>
    <row r="62551" spans="62:65" ht="13" thickBot="1">
      <c r="BJ62551" s="138"/>
      <c r="BK62551" s="138"/>
      <c r="BL62551" s="138"/>
      <c r="BM62551" s="138"/>
    </row>
    <row r="62552" spans="62:65" ht="13" thickBot="1">
      <c r="BJ62552" s="138"/>
      <c r="BK62552" s="138"/>
      <c r="BL62552" s="138"/>
      <c r="BM62552" s="138"/>
    </row>
    <row r="62553" spans="62:65" ht="13" thickBot="1">
      <c r="BJ62553" s="138"/>
      <c r="BK62553" s="138"/>
      <c r="BL62553" s="138"/>
      <c r="BM62553" s="138"/>
    </row>
    <row r="62554" spans="62:65" ht="13" thickBot="1">
      <c r="BJ62554" s="138"/>
      <c r="BK62554" s="138"/>
      <c r="BL62554" s="138"/>
      <c r="BM62554" s="138"/>
    </row>
    <row r="62555" spans="62:65" ht="13" thickBot="1">
      <c r="BJ62555" s="138"/>
      <c r="BK62555" s="138"/>
      <c r="BL62555" s="138"/>
      <c r="BM62555" s="138"/>
    </row>
    <row r="62556" spans="62:65" ht="13" thickBot="1">
      <c r="BJ62556" s="138"/>
      <c r="BK62556" s="138"/>
      <c r="BL62556" s="138"/>
      <c r="BM62556" s="138"/>
    </row>
    <row r="62557" spans="62:65" ht="13" thickBot="1">
      <c r="BJ62557" s="138"/>
      <c r="BK62557" s="138"/>
      <c r="BL62557" s="138"/>
      <c r="BM62557" s="138"/>
    </row>
    <row r="62558" spans="62:65" ht="13" thickBot="1">
      <c r="BJ62558" s="138"/>
      <c r="BK62558" s="138"/>
      <c r="BL62558" s="138"/>
      <c r="BM62558" s="138"/>
    </row>
    <row r="62559" spans="62:65" ht="13" thickBot="1">
      <c r="BJ62559" s="138"/>
      <c r="BK62559" s="138"/>
      <c r="BL62559" s="138"/>
      <c r="BM62559" s="138"/>
    </row>
    <row r="62560" spans="62:65" ht="13" thickBot="1">
      <c r="BJ62560" s="138"/>
      <c r="BK62560" s="138"/>
      <c r="BL62560" s="138"/>
      <c r="BM62560" s="138"/>
    </row>
    <row r="62561" spans="62:65" ht="13" thickBot="1">
      <c r="BJ62561" s="138"/>
      <c r="BK62561" s="138"/>
      <c r="BL62561" s="138"/>
      <c r="BM62561" s="138"/>
    </row>
    <row r="62562" spans="62:65" ht="13" thickBot="1">
      <c r="BJ62562" s="138"/>
      <c r="BK62562" s="138"/>
      <c r="BL62562" s="138"/>
      <c r="BM62562" s="138"/>
    </row>
    <row r="62563" spans="62:65" ht="13" thickBot="1">
      <c r="BJ62563" s="138"/>
      <c r="BK62563" s="138"/>
      <c r="BL62563" s="138"/>
      <c r="BM62563" s="138"/>
    </row>
    <row r="62564" spans="62:65" ht="13" thickBot="1">
      <c r="BJ62564" s="138"/>
      <c r="BK62564" s="138"/>
      <c r="BL62564" s="138"/>
      <c r="BM62564" s="138"/>
    </row>
    <row r="62565" spans="62:65" ht="13" thickBot="1">
      <c r="BJ62565" s="138"/>
      <c r="BK62565" s="138"/>
      <c r="BL62565" s="138"/>
      <c r="BM62565" s="138"/>
    </row>
    <row r="62566" spans="62:65" ht="13" thickBot="1">
      <c r="BJ62566" s="138"/>
      <c r="BK62566" s="138"/>
      <c r="BL62566" s="138"/>
      <c r="BM62566" s="138"/>
    </row>
    <row r="62567" spans="62:65" ht="13" thickBot="1">
      <c r="BJ62567" s="138"/>
      <c r="BK62567" s="138"/>
      <c r="BL62567" s="138"/>
      <c r="BM62567" s="138"/>
    </row>
    <row r="62568" spans="62:65" ht="13" thickBot="1">
      <c r="BJ62568" s="138"/>
      <c r="BK62568" s="138"/>
      <c r="BL62568" s="138"/>
      <c r="BM62568" s="138"/>
    </row>
    <row r="62569" spans="62:65" ht="13" thickBot="1">
      <c r="BJ62569" s="138"/>
      <c r="BK62569" s="138"/>
      <c r="BL62569" s="138"/>
      <c r="BM62569" s="138"/>
    </row>
    <row r="62570" spans="62:65" ht="13" thickBot="1">
      <c r="BJ62570" s="138"/>
      <c r="BK62570" s="138"/>
      <c r="BL62570" s="138"/>
      <c r="BM62570" s="138"/>
    </row>
    <row r="62571" spans="62:65" ht="13" thickBot="1">
      <c r="BJ62571" s="138"/>
      <c r="BK62571" s="138"/>
      <c r="BL62571" s="138"/>
      <c r="BM62571" s="138"/>
    </row>
    <row r="62572" spans="62:65" ht="13" thickBot="1">
      <c r="BJ62572" s="138"/>
      <c r="BK62572" s="138"/>
      <c r="BL62572" s="138"/>
      <c r="BM62572" s="138"/>
    </row>
    <row r="62573" spans="62:65" ht="13" thickBot="1">
      <c r="BJ62573" s="138"/>
      <c r="BK62573" s="138"/>
      <c r="BL62573" s="138"/>
      <c r="BM62573" s="138"/>
    </row>
    <row r="62574" spans="62:65" ht="13" thickBot="1">
      <c r="BJ62574" s="138"/>
      <c r="BK62574" s="138"/>
      <c r="BL62574" s="138"/>
      <c r="BM62574" s="138"/>
    </row>
    <row r="62575" spans="62:65" ht="13" thickBot="1">
      <c r="BJ62575" s="138"/>
      <c r="BK62575" s="138"/>
      <c r="BL62575" s="138"/>
      <c r="BM62575" s="138"/>
    </row>
    <row r="62576" spans="62:65" ht="13" thickBot="1">
      <c r="BJ62576" s="138"/>
      <c r="BK62576" s="138"/>
      <c r="BL62576" s="138"/>
      <c r="BM62576" s="138"/>
    </row>
    <row r="62577" spans="62:65" ht="13" thickBot="1">
      <c r="BJ62577" s="138"/>
      <c r="BK62577" s="138"/>
      <c r="BL62577" s="138"/>
      <c r="BM62577" s="138"/>
    </row>
    <row r="62578" spans="62:65" ht="13" thickBot="1">
      <c r="BJ62578" s="138"/>
      <c r="BK62578" s="138"/>
      <c r="BL62578" s="138"/>
      <c r="BM62578" s="138"/>
    </row>
    <row r="62579" spans="62:65" ht="13" thickBot="1">
      <c r="BJ62579" s="138"/>
      <c r="BK62579" s="138"/>
      <c r="BL62579" s="138"/>
      <c r="BM62579" s="138"/>
    </row>
    <row r="62580" spans="62:65" ht="13" thickBot="1">
      <c r="BJ62580" s="138"/>
      <c r="BK62580" s="138"/>
      <c r="BL62580" s="138"/>
      <c r="BM62580" s="138"/>
    </row>
    <row r="62581" spans="62:65" ht="13" thickBot="1">
      <c r="BJ62581" s="138"/>
      <c r="BK62581" s="138"/>
      <c r="BL62581" s="138"/>
      <c r="BM62581" s="138"/>
    </row>
    <row r="62582" spans="62:65" ht="13" thickBot="1">
      <c r="BJ62582" s="138"/>
      <c r="BK62582" s="138"/>
      <c r="BL62582" s="138"/>
      <c r="BM62582" s="138"/>
    </row>
    <row r="62583" spans="62:65" ht="13" thickBot="1">
      <c r="BJ62583" s="138"/>
      <c r="BK62583" s="138"/>
      <c r="BL62583" s="138"/>
      <c r="BM62583" s="138"/>
    </row>
    <row r="62584" spans="62:65" ht="13" thickBot="1">
      <c r="BJ62584" s="138"/>
      <c r="BK62584" s="138"/>
      <c r="BL62584" s="138"/>
      <c r="BM62584" s="138"/>
    </row>
    <row r="62585" spans="62:65" ht="13" thickBot="1">
      <c r="BJ62585" s="138"/>
      <c r="BK62585" s="138"/>
      <c r="BL62585" s="138"/>
      <c r="BM62585" s="138"/>
    </row>
    <row r="62586" spans="62:65" ht="13" thickBot="1">
      <c r="BJ62586" s="138"/>
      <c r="BK62586" s="138"/>
      <c r="BL62586" s="138"/>
      <c r="BM62586" s="138"/>
    </row>
    <row r="62587" spans="62:65" ht="13" thickBot="1">
      <c r="BJ62587" s="138"/>
      <c r="BK62587" s="138"/>
      <c r="BL62587" s="138"/>
      <c r="BM62587" s="138"/>
    </row>
    <row r="62588" spans="62:65" ht="13" thickBot="1">
      <c r="BJ62588" s="138"/>
      <c r="BK62588" s="138"/>
      <c r="BL62588" s="138"/>
      <c r="BM62588" s="138"/>
    </row>
    <row r="62589" spans="62:65" ht="13" thickBot="1">
      <c r="BJ62589" s="138"/>
      <c r="BK62589" s="138"/>
      <c r="BL62589" s="138"/>
      <c r="BM62589" s="138"/>
    </row>
    <row r="62590" spans="62:65" ht="13" thickBot="1">
      <c r="BJ62590" s="138"/>
      <c r="BK62590" s="138"/>
      <c r="BL62590" s="138"/>
      <c r="BM62590" s="138"/>
    </row>
    <row r="62591" spans="62:65" ht="13" thickBot="1">
      <c r="BJ62591" s="138"/>
      <c r="BK62591" s="138"/>
      <c r="BL62591" s="138"/>
      <c r="BM62591" s="138"/>
    </row>
    <row r="62592" spans="62:65" ht="13" thickBot="1">
      <c r="BJ62592" s="138"/>
      <c r="BK62592" s="138"/>
      <c r="BL62592" s="138"/>
      <c r="BM62592" s="138"/>
    </row>
    <row r="62593" spans="62:65" ht="13" thickBot="1">
      <c r="BJ62593" s="138"/>
      <c r="BK62593" s="138"/>
      <c r="BL62593" s="138"/>
      <c r="BM62593" s="138"/>
    </row>
    <row r="62594" spans="62:65" ht="13" thickBot="1">
      <c r="BJ62594" s="138"/>
      <c r="BK62594" s="138"/>
      <c r="BL62594" s="138"/>
      <c r="BM62594" s="138"/>
    </row>
    <row r="62595" spans="62:65" ht="13" thickBot="1">
      <c r="BJ62595" s="138"/>
      <c r="BK62595" s="138"/>
      <c r="BL62595" s="138"/>
      <c r="BM62595" s="138"/>
    </row>
    <row r="62596" spans="62:65" ht="13" thickBot="1">
      <c r="BJ62596" s="138"/>
      <c r="BK62596" s="138"/>
      <c r="BL62596" s="138"/>
      <c r="BM62596" s="138"/>
    </row>
    <row r="62597" spans="62:65" ht="13" thickBot="1">
      <c r="BJ62597" s="138"/>
      <c r="BK62597" s="138"/>
      <c r="BL62597" s="138"/>
      <c r="BM62597" s="138"/>
    </row>
    <row r="62598" spans="62:65" ht="13" thickBot="1">
      <c r="BJ62598" s="138"/>
      <c r="BK62598" s="138"/>
      <c r="BL62598" s="138"/>
      <c r="BM62598" s="138"/>
    </row>
    <row r="62599" spans="62:65" ht="13" thickBot="1">
      <c r="BJ62599" s="138"/>
      <c r="BK62599" s="138"/>
      <c r="BL62599" s="138"/>
      <c r="BM62599" s="138"/>
    </row>
    <row r="62600" spans="62:65" ht="13" thickBot="1">
      <c r="BJ62600" s="138"/>
      <c r="BK62600" s="138"/>
      <c r="BL62600" s="138"/>
      <c r="BM62600" s="138"/>
    </row>
    <row r="62601" spans="62:65" ht="13" thickBot="1">
      <c r="BJ62601" s="138"/>
      <c r="BK62601" s="138"/>
      <c r="BL62601" s="138"/>
      <c r="BM62601" s="138"/>
    </row>
    <row r="62602" spans="62:65" ht="13" thickBot="1">
      <c r="BJ62602" s="138"/>
      <c r="BK62602" s="138"/>
      <c r="BL62602" s="138"/>
      <c r="BM62602" s="138"/>
    </row>
    <row r="62603" spans="62:65" ht="13" thickBot="1">
      <c r="BJ62603" s="138"/>
      <c r="BK62603" s="138"/>
      <c r="BL62603" s="138"/>
      <c r="BM62603" s="138"/>
    </row>
    <row r="62604" spans="62:65" ht="13" thickBot="1">
      <c r="BJ62604" s="138"/>
      <c r="BK62604" s="138"/>
      <c r="BL62604" s="138"/>
      <c r="BM62604" s="138"/>
    </row>
    <row r="62605" spans="62:65" ht="13" thickBot="1">
      <c r="BJ62605" s="138"/>
      <c r="BK62605" s="138"/>
      <c r="BL62605" s="138"/>
      <c r="BM62605" s="138"/>
    </row>
    <row r="62606" spans="62:65" ht="13" thickBot="1">
      <c r="BJ62606" s="138"/>
      <c r="BK62606" s="138"/>
      <c r="BL62606" s="138"/>
      <c r="BM62606" s="138"/>
    </row>
    <row r="62607" spans="62:65" ht="13" thickBot="1">
      <c r="BJ62607" s="138"/>
      <c r="BK62607" s="138"/>
      <c r="BL62607" s="138"/>
      <c r="BM62607" s="138"/>
    </row>
    <row r="62608" spans="62:65" ht="13" thickBot="1">
      <c r="BJ62608" s="138"/>
      <c r="BK62608" s="138"/>
      <c r="BL62608" s="138"/>
      <c r="BM62608" s="138"/>
    </row>
    <row r="62609" spans="62:65" ht="13" thickBot="1">
      <c r="BJ62609" s="138"/>
      <c r="BK62609" s="138"/>
      <c r="BL62609" s="138"/>
      <c r="BM62609" s="138"/>
    </row>
    <row r="62610" spans="62:65" ht="13" thickBot="1">
      <c r="BJ62610" s="138"/>
      <c r="BK62610" s="138"/>
      <c r="BL62610" s="138"/>
      <c r="BM62610" s="138"/>
    </row>
    <row r="62611" spans="62:65" ht="13" thickBot="1">
      <c r="BJ62611" s="138"/>
      <c r="BK62611" s="138"/>
      <c r="BL62611" s="138"/>
      <c r="BM62611" s="138"/>
    </row>
    <row r="62612" spans="62:65" ht="13" thickBot="1">
      <c r="BJ62612" s="138"/>
      <c r="BK62612" s="138"/>
      <c r="BL62612" s="138"/>
      <c r="BM62612" s="138"/>
    </row>
    <row r="62613" spans="62:65" ht="13" thickBot="1">
      <c r="BJ62613" s="138"/>
      <c r="BK62613" s="138"/>
      <c r="BL62613" s="138"/>
      <c r="BM62613" s="138"/>
    </row>
    <row r="62614" spans="62:65" ht="13" thickBot="1">
      <c r="BJ62614" s="138"/>
      <c r="BK62614" s="138"/>
      <c r="BL62614" s="138"/>
      <c r="BM62614" s="138"/>
    </row>
    <row r="62615" spans="62:65" ht="13" thickBot="1">
      <c r="BJ62615" s="138"/>
      <c r="BK62615" s="138"/>
      <c r="BL62615" s="138"/>
      <c r="BM62615" s="138"/>
    </row>
    <row r="62616" spans="62:65" ht="13" thickBot="1">
      <c r="BJ62616" s="138"/>
      <c r="BK62616" s="138"/>
      <c r="BL62616" s="138"/>
      <c r="BM62616" s="138"/>
    </row>
    <row r="62617" spans="62:65" ht="13" thickBot="1">
      <c r="BJ62617" s="138"/>
      <c r="BK62617" s="138"/>
      <c r="BL62617" s="138"/>
      <c r="BM62617" s="138"/>
    </row>
    <row r="62618" spans="62:65" ht="13" thickBot="1">
      <c r="BJ62618" s="138"/>
      <c r="BK62618" s="138"/>
      <c r="BL62618" s="138"/>
      <c r="BM62618" s="138"/>
    </row>
    <row r="62619" spans="62:65" ht="13" thickBot="1">
      <c r="BJ62619" s="138"/>
      <c r="BK62619" s="138"/>
      <c r="BL62619" s="138"/>
      <c r="BM62619" s="138"/>
    </row>
    <row r="62620" spans="62:65" ht="13" thickBot="1">
      <c r="BJ62620" s="138"/>
      <c r="BK62620" s="138"/>
      <c r="BL62620" s="138"/>
      <c r="BM62620" s="138"/>
    </row>
    <row r="62621" spans="62:65" ht="13" thickBot="1">
      <c r="BJ62621" s="138"/>
      <c r="BK62621" s="138"/>
      <c r="BL62621" s="138"/>
      <c r="BM62621" s="138"/>
    </row>
    <row r="62622" spans="62:65" ht="13" thickBot="1">
      <c r="BJ62622" s="138"/>
      <c r="BK62622" s="138"/>
      <c r="BL62622" s="138"/>
      <c r="BM62622" s="138"/>
    </row>
    <row r="62623" spans="62:65" ht="13" thickBot="1">
      <c r="BJ62623" s="138"/>
      <c r="BK62623" s="138"/>
      <c r="BL62623" s="138"/>
      <c r="BM62623" s="138"/>
    </row>
    <row r="62624" spans="62:65" ht="13" thickBot="1">
      <c r="BJ62624" s="138"/>
      <c r="BK62624" s="138"/>
      <c r="BL62624" s="138"/>
      <c r="BM62624" s="138"/>
    </row>
    <row r="62625" spans="62:65" ht="13" thickBot="1">
      <c r="BJ62625" s="138"/>
      <c r="BK62625" s="138"/>
      <c r="BL62625" s="138"/>
      <c r="BM62625" s="138"/>
    </row>
    <row r="62626" spans="62:65" ht="13" thickBot="1">
      <c r="BJ62626" s="138"/>
      <c r="BK62626" s="138"/>
      <c r="BL62626" s="138"/>
      <c r="BM62626" s="138"/>
    </row>
    <row r="62627" spans="62:65" ht="13" thickBot="1">
      <c r="BJ62627" s="138"/>
      <c r="BK62627" s="138"/>
      <c r="BL62627" s="138"/>
      <c r="BM62627" s="138"/>
    </row>
    <row r="62628" spans="62:65" ht="13" thickBot="1">
      <c r="BJ62628" s="138"/>
      <c r="BK62628" s="138"/>
      <c r="BL62628" s="138"/>
      <c r="BM62628" s="138"/>
    </row>
    <row r="62629" spans="62:65" ht="13" thickBot="1">
      <c r="BJ62629" s="138"/>
      <c r="BK62629" s="138"/>
      <c r="BL62629" s="138"/>
      <c r="BM62629" s="138"/>
    </row>
    <row r="62630" spans="62:65" ht="13" thickBot="1">
      <c r="BJ62630" s="138"/>
      <c r="BK62630" s="138"/>
      <c r="BL62630" s="138"/>
      <c r="BM62630" s="138"/>
    </row>
    <row r="62631" spans="62:65" ht="13" thickBot="1">
      <c r="BJ62631" s="138"/>
      <c r="BK62631" s="138"/>
      <c r="BL62631" s="138"/>
      <c r="BM62631" s="138"/>
    </row>
    <row r="62632" spans="62:65" ht="13" thickBot="1">
      <c r="BJ62632" s="138"/>
      <c r="BK62632" s="138"/>
      <c r="BL62632" s="138"/>
      <c r="BM62632" s="138"/>
    </row>
    <row r="62633" spans="62:65" ht="13" thickBot="1">
      <c r="BJ62633" s="138"/>
      <c r="BK62633" s="138"/>
      <c r="BL62633" s="138"/>
      <c r="BM62633" s="138"/>
    </row>
    <row r="62634" spans="62:65" ht="13" thickBot="1">
      <c r="BJ62634" s="138"/>
      <c r="BK62634" s="138"/>
      <c r="BL62634" s="138"/>
      <c r="BM62634" s="138"/>
    </row>
    <row r="62635" spans="62:65" ht="13" thickBot="1">
      <c r="BJ62635" s="138"/>
      <c r="BK62635" s="138"/>
      <c r="BL62635" s="138"/>
      <c r="BM62635" s="138"/>
    </row>
    <row r="62636" spans="62:65" ht="13" thickBot="1">
      <c r="BJ62636" s="138"/>
      <c r="BK62636" s="138"/>
      <c r="BL62636" s="138"/>
      <c r="BM62636" s="138"/>
    </row>
    <row r="62637" spans="62:65" ht="13" thickBot="1">
      <c r="BJ62637" s="138"/>
      <c r="BK62637" s="138"/>
      <c r="BL62637" s="138"/>
      <c r="BM62637" s="138"/>
    </row>
    <row r="62638" spans="62:65" ht="13" thickBot="1">
      <c r="BJ62638" s="138"/>
      <c r="BK62638" s="138"/>
      <c r="BL62638" s="138"/>
      <c r="BM62638" s="138"/>
    </row>
    <row r="62639" spans="62:65" ht="13" thickBot="1">
      <c r="BJ62639" s="138"/>
      <c r="BK62639" s="138"/>
      <c r="BL62639" s="138"/>
      <c r="BM62639" s="138"/>
    </row>
    <row r="62640" spans="62:65" ht="13" thickBot="1">
      <c r="BJ62640" s="138"/>
      <c r="BK62640" s="138"/>
      <c r="BL62640" s="138"/>
      <c r="BM62640" s="138"/>
    </row>
    <row r="62641" spans="62:65" ht="13" thickBot="1">
      <c r="BJ62641" s="138"/>
      <c r="BK62641" s="138"/>
      <c r="BL62641" s="138"/>
      <c r="BM62641" s="138"/>
    </row>
    <row r="62642" spans="62:65" ht="13" thickBot="1">
      <c r="BJ62642" s="138"/>
      <c r="BK62642" s="138"/>
      <c r="BL62642" s="138"/>
      <c r="BM62642" s="138"/>
    </row>
    <row r="62643" spans="62:65" ht="13" thickBot="1">
      <c r="BJ62643" s="138"/>
      <c r="BK62643" s="138"/>
      <c r="BL62643" s="138"/>
      <c r="BM62643" s="138"/>
    </row>
    <row r="62644" spans="62:65" ht="13" thickBot="1">
      <c r="BJ62644" s="138"/>
      <c r="BK62644" s="138"/>
      <c r="BL62644" s="138"/>
      <c r="BM62644" s="138"/>
    </row>
    <row r="62645" spans="62:65" ht="13" thickBot="1">
      <c r="BJ62645" s="138"/>
      <c r="BK62645" s="138"/>
      <c r="BL62645" s="138"/>
      <c r="BM62645" s="138"/>
    </row>
    <row r="62646" spans="62:65" ht="13" thickBot="1">
      <c r="BJ62646" s="138"/>
      <c r="BK62646" s="138"/>
      <c r="BL62646" s="138"/>
      <c r="BM62646" s="138"/>
    </row>
    <row r="62647" spans="62:65" ht="13" thickBot="1">
      <c r="BJ62647" s="138"/>
      <c r="BK62647" s="138"/>
      <c r="BL62647" s="138"/>
      <c r="BM62647" s="138"/>
    </row>
    <row r="62648" spans="62:65" ht="13" thickBot="1">
      <c r="BJ62648" s="138"/>
      <c r="BK62648" s="138"/>
      <c r="BL62648" s="138"/>
      <c r="BM62648" s="138"/>
    </row>
    <row r="62649" spans="62:65" ht="13" thickBot="1">
      <c r="BJ62649" s="138"/>
      <c r="BK62649" s="138"/>
      <c r="BL62649" s="138"/>
      <c r="BM62649" s="138"/>
    </row>
    <row r="62650" spans="62:65" ht="13" thickBot="1">
      <c r="BJ62650" s="138"/>
      <c r="BK62650" s="138"/>
      <c r="BL62650" s="138"/>
      <c r="BM62650" s="138"/>
    </row>
    <row r="62651" spans="62:65" ht="13" thickBot="1">
      <c r="BJ62651" s="138"/>
      <c r="BK62651" s="138"/>
      <c r="BL62651" s="138"/>
      <c r="BM62651" s="138"/>
    </row>
    <row r="62652" spans="62:65" ht="13" thickBot="1">
      <c r="BJ62652" s="138"/>
      <c r="BK62652" s="138"/>
      <c r="BL62652" s="138"/>
      <c r="BM62652" s="138"/>
    </row>
    <row r="62653" spans="62:65" ht="13" thickBot="1">
      <c r="BJ62653" s="138"/>
      <c r="BK62653" s="138"/>
      <c r="BL62653" s="138"/>
      <c r="BM62653" s="138"/>
    </row>
    <row r="62654" spans="62:65" ht="13" thickBot="1">
      <c r="BJ62654" s="138"/>
      <c r="BK62654" s="138"/>
      <c r="BL62654" s="138"/>
      <c r="BM62654" s="138"/>
    </row>
    <row r="62655" spans="62:65" ht="13" thickBot="1">
      <c r="BJ62655" s="138"/>
      <c r="BK62655" s="138"/>
      <c r="BL62655" s="138"/>
      <c r="BM62655" s="138"/>
    </row>
    <row r="62656" spans="62:65" ht="13" thickBot="1">
      <c r="BJ62656" s="138"/>
      <c r="BK62656" s="138"/>
      <c r="BL62656" s="138"/>
      <c r="BM62656" s="138"/>
    </row>
    <row r="62657" spans="62:65" ht="13" thickBot="1">
      <c r="BJ62657" s="138"/>
      <c r="BK62657" s="138"/>
      <c r="BL62657" s="138"/>
      <c r="BM62657" s="138"/>
    </row>
    <row r="62658" spans="62:65" ht="13" thickBot="1">
      <c r="BJ62658" s="138"/>
      <c r="BK62658" s="138"/>
      <c r="BL62658" s="138"/>
      <c r="BM62658" s="138"/>
    </row>
    <row r="62659" spans="62:65" ht="13" thickBot="1">
      <c r="BJ62659" s="138"/>
      <c r="BK62659" s="138"/>
      <c r="BL62659" s="138"/>
      <c r="BM62659" s="138"/>
    </row>
    <row r="62660" spans="62:65" ht="13" thickBot="1">
      <c r="BJ62660" s="138"/>
      <c r="BK62660" s="138"/>
      <c r="BL62660" s="138"/>
      <c r="BM62660" s="138"/>
    </row>
    <row r="62661" spans="62:65" ht="13" thickBot="1">
      <c r="BJ62661" s="138"/>
      <c r="BK62661" s="138"/>
      <c r="BL62661" s="138"/>
      <c r="BM62661" s="138"/>
    </row>
    <row r="62662" spans="62:65" ht="13" thickBot="1">
      <c r="BJ62662" s="138"/>
      <c r="BK62662" s="138"/>
      <c r="BL62662" s="138"/>
      <c r="BM62662" s="138"/>
    </row>
    <row r="62663" spans="62:65" ht="13" thickBot="1">
      <c r="BJ62663" s="138"/>
      <c r="BK62663" s="138"/>
      <c r="BL62663" s="138"/>
      <c r="BM62663" s="138"/>
    </row>
    <row r="62664" spans="62:65" ht="13" thickBot="1">
      <c r="BJ62664" s="138"/>
      <c r="BK62664" s="138"/>
      <c r="BL62664" s="138"/>
      <c r="BM62664" s="138"/>
    </row>
    <row r="62665" spans="62:65" ht="13" thickBot="1">
      <c r="BJ62665" s="138"/>
      <c r="BK62665" s="138"/>
      <c r="BL62665" s="138"/>
      <c r="BM62665" s="138"/>
    </row>
    <row r="62666" spans="62:65" ht="13" thickBot="1">
      <c r="BJ62666" s="138"/>
      <c r="BK62666" s="138"/>
      <c r="BL62666" s="138"/>
      <c r="BM62666" s="138"/>
    </row>
    <row r="62667" spans="62:65" ht="13" thickBot="1">
      <c r="BJ62667" s="138"/>
      <c r="BK62667" s="138"/>
      <c r="BL62667" s="138"/>
      <c r="BM62667" s="138"/>
    </row>
    <row r="62668" spans="62:65" ht="13" thickBot="1">
      <c r="BJ62668" s="138"/>
      <c r="BK62668" s="138"/>
      <c r="BL62668" s="138"/>
      <c r="BM62668" s="138"/>
    </row>
    <row r="62669" spans="62:65" ht="13" thickBot="1">
      <c r="BJ62669" s="138"/>
      <c r="BK62669" s="138"/>
      <c r="BL62669" s="138"/>
      <c r="BM62669" s="138"/>
    </row>
    <row r="62670" spans="62:65" ht="13" thickBot="1">
      <c r="BJ62670" s="138"/>
      <c r="BK62670" s="138"/>
      <c r="BL62670" s="138"/>
      <c r="BM62670" s="138"/>
    </row>
    <row r="62671" spans="62:65" ht="13" thickBot="1">
      <c r="BJ62671" s="138"/>
      <c r="BK62671" s="138"/>
      <c r="BL62671" s="138"/>
      <c r="BM62671" s="138"/>
    </row>
    <row r="62672" spans="62:65" ht="13" thickBot="1">
      <c r="BJ62672" s="138"/>
      <c r="BK62672" s="138"/>
      <c r="BL62672" s="138"/>
      <c r="BM62672" s="138"/>
    </row>
    <row r="62673" spans="62:65" ht="13" thickBot="1">
      <c r="BJ62673" s="138"/>
      <c r="BK62673" s="138"/>
      <c r="BL62673" s="138"/>
      <c r="BM62673" s="138"/>
    </row>
    <row r="62674" spans="62:65" ht="13" thickBot="1">
      <c r="BJ62674" s="138"/>
      <c r="BK62674" s="138"/>
      <c r="BL62674" s="138"/>
      <c r="BM62674" s="138"/>
    </row>
    <row r="62675" spans="62:65" ht="13" thickBot="1">
      <c r="BJ62675" s="138"/>
      <c r="BK62675" s="138"/>
      <c r="BL62675" s="138"/>
      <c r="BM62675" s="138"/>
    </row>
    <row r="62676" spans="62:65" ht="13" thickBot="1">
      <c r="BJ62676" s="138"/>
      <c r="BK62676" s="138"/>
      <c r="BL62676" s="138"/>
      <c r="BM62676" s="138"/>
    </row>
    <row r="62677" spans="62:65" ht="13" thickBot="1">
      <c r="BJ62677" s="138"/>
      <c r="BK62677" s="138"/>
      <c r="BL62677" s="138"/>
      <c r="BM62677" s="138"/>
    </row>
    <row r="62678" spans="62:65" ht="13" thickBot="1">
      <c r="BJ62678" s="138"/>
      <c r="BK62678" s="138"/>
      <c r="BL62678" s="138"/>
      <c r="BM62678" s="138"/>
    </row>
    <row r="62679" spans="62:65" ht="13" thickBot="1">
      <c r="BJ62679" s="138"/>
      <c r="BK62679" s="138"/>
      <c r="BL62679" s="138"/>
      <c r="BM62679" s="138"/>
    </row>
    <row r="62680" spans="62:65" ht="13" thickBot="1">
      <c r="BJ62680" s="138"/>
      <c r="BK62680" s="138"/>
      <c r="BL62680" s="138"/>
      <c r="BM62680" s="138"/>
    </row>
    <row r="62681" spans="62:65" ht="13" thickBot="1">
      <c r="BJ62681" s="138"/>
      <c r="BK62681" s="138"/>
      <c r="BL62681" s="138"/>
      <c r="BM62681" s="138"/>
    </row>
    <row r="62682" spans="62:65" ht="13" thickBot="1">
      <c r="BJ62682" s="138"/>
      <c r="BK62682" s="138"/>
      <c r="BL62682" s="138"/>
      <c r="BM62682" s="138"/>
    </row>
    <row r="62683" spans="62:65" ht="13" thickBot="1">
      <c r="BJ62683" s="138"/>
      <c r="BK62683" s="138"/>
      <c r="BL62683" s="138"/>
      <c r="BM62683" s="138"/>
    </row>
    <row r="62684" spans="62:65" ht="13" thickBot="1">
      <c r="BJ62684" s="138"/>
      <c r="BK62684" s="138"/>
      <c r="BL62684" s="138"/>
      <c r="BM62684" s="138"/>
    </row>
    <row r="62685" spans="62:65" ht="13" thickBot="1">
      <c r="BJ62685" s="138"/>
      <c r="BK62685" s="138"/>
      <c r="BL62685" s="138"/>
      <c r="BM62685" s="138"/>
    </row>
    <row r="62686" spans="62:65" ht="13" thickBot="1">
      <c r="BJ62686" s="138"/>
      <c r="BK62686" s="138"/>
      <c r="BL62686" s="138"/>
      <c r="BM62686" s="138"/>
    </row>
    <row r="62687" spans="62:65" ht="13" thickBot="1">
      <c r="BJ62687" s="138"/>
      <c r="BK62687" s="138"/>
      <c r="BL62687" s="138"/>
      <c r="BM62687" s="138"/>
    </row>
    <row r="62688" spans="62:65" ht="13" thickBot="1">
      <c r="BJ62688" s="138"/>
      <c r="BK62688" s="138"/>
      <c r="BL62688" s="138"/>
      <c r="BM62688" s="138"/>
    </row>
    <row r="62689" spans="62:65" ht="13" thickBot="1">
      <c r="BJ62689" s="138"/>
      <c r="BK62689" s="138"/>
      <c r="BL62689" s="138"/>
      <c r="BM62689" s="138"/>
    </row>
    <row r="62690" spans="62:65" ht="13" thickBot="1">
      <c r="BJ62690" s="138"/>
      <c r="BK62690" s="138"/>
      <c r="BL62690" s="138"/>
      <c r="BM62690" s="138"/>
    </row>
    <row r="62691" spans="62:65" ht="13" thickBot="1">
      <c r="BJ62691" s="138"/>
      <c r="BK62691" s="138"/>
      <c r="BL62691" s="138"/>
      <c r="BM62691" s="138"/>
    </row>
    <row r="62692" spans="62:65" ht="13" thickBot="1">
      <c r="BJ62692" s="138"/>
      <c r="BK62692" s="138"/>
      <c r="BL62692" s="138"/>
      <c r="BM62692" s="138"/>
    </row>
    <row r="62693" spans="62:65" ht="13" thickBot="1">
      <c r="BJ62693" s="138"/>
      <c r="BK62693" s="138"/>
      <c r="BL62693" s="138"/>
      <c r="BM62693" s="138"/>
    </row>
    <row r="62694" spans="62:65" ht="13" thickBot="1">
      <c r="BJ62694" s="138"/>
      <c r="BK62694" s="138"/>
      <c r="BL62694" s="138"/>
      <c r="BM62694" s="138"/>
    </row>
    <row r="62695" spans="62:65" ht="13" thickBot="1">
      <c r="BJ62695" s="138"/>
      <c r="BK62695" s="138"/>
      <c r="BL62695" s="138"/>
      <c r="BM62695" s="138"/>
    </row>
    <row r="62696" spans="62:65" ht="13" thickBot="1">
      <c r="BJ62696" s="138"/>
      <c r="BK62696" s="138"/>
      <c r="BL62696" s="138"/>
      <c r="BM62696" s="138"/>
    </row>
    <row r="62697" spans="62:65" ht="13" thickBot="1">
      <c r="BJ62697" s="138"/>
      <c r="BK62697" s="138"/>
      <c r="BL62697" s="138"/>
      <c r="BM62697" s="138"/>
    </row>
    <row r="62698" spans="62:65" ht="13" thickBot="1">
      <c r="BJ62698" s="138"/>
      <c r="BK62698" s="138"/>
      <c r="BL62698" s="138"/>
      <c r="BM62698" s="138"/>
    </row>
    <row r="62699" spans="62:65" ht="13" thickBot="1">
      <c r="BJ62699" s="138"/>
      <c r="BK62699" s="138"/>
      <c r="BL62699" s="138"/>
      <c r="BM62699" s="138"/>
    </row>
    <row r="62700" spans="62:65" ht="13" thickBot="1">
      <c r="BJ62700" s="138"/>
      <c r="BK62700" s="138"/>
      <c r="BL62700" s="138"/>
      <c r="BM62700" s="138"/>
    </row>
    <row r="62701" spans="62:65" ht="13" thickBot="1">
      <c r="BJ62701" s="138"/>
      <c r="BK62701" s="138"/>
      <c r="BL62701" s="138"/>
      <c r="BM62701" s="138"/>
    </row>
    <row r="62702" spans="62:65" ht="13" thickBot="1">
      <c r="BJ62702" s="138"/>
      <c r="BK62702" s="138"/>
      <c r="BL62702" s="138"/>
      <c r="BM62702" s="138"/>
    </row>
    <row r="62703" spans="62:65" ht="13" thickBot="1">
      <c r="BJ62703" s="138"/>
      <c r="BK62703" s="138"/>
      <c r="BL62703" s="138"/>
      <c r="BM62703" s="138"/>
    </row>
    <row r="62704" spans="62:65" ht="13" thickBot="1">
      <c r="BJ62704" s="138"/>
      <c r="BK62704" s="138"/>
      <c r="BL62704" s="138"/>
      <c r="BM62704" s="138"/>
    </row>
    <row r="62705" spans="62:65" ht="13" thickBot="1">
      <c r="BJ62705" s="138"/>
      <c r="BK62705" s="138"/>
      <c r="BL62705" s="138"/>
      <c r="BM62705" s="138"/>
    </row>
    <row r="62706" spans="62:65" ht="13" thickBot="1">
      <c r="BJ62706" s="138"/>
      <c r="BK62706" s="138"/>
      <c r="BL62706" s="138"/>
      <c r="BM62706" s="138"/>
    </row>
    <row r="62707" spans="62:65" ht="13" thickBot="1">
      <c r="BJ62707" s="138"/>
      <c r="BK62707" s="138"/>
      <c r="BL62707" s="138"/>
      <c r="BM62707" s="138"/>
    </row>
    <row r="62708" spans="62:65" ht="13" thickBot="1">
      <c r="BJ62708" s="138"/>
      <c r="BK62708" s="138"/>
      <c r="BL62708" s="138"/>
      <c r="BM62708" s="138"/>
    </row>
    <row r="62709" spans="62:65" ht="13" thickBot="1">
      <c r="BJ62709" s="138"/>
      <c r="BK62709" s="138"/>
      <c r="BL62709" s="138"/>
      <c r="BM62709" s="138"/>
    </row>
    <row r="62710" spans="62:65" ht="13" thickBot="1">
      <c r="BJ62710" s="138"/>
      <c r="BK62710" s="138"/>
      <c r="BL62710" s="138"/>
      <c r="BM62710" s="138"/>
    </row>
    <row r="62711" spans="62:65" ht="13" thickBot="1">
      <c r="BJ62711" s="138"/>
      <c r="BK62711" s="138"/>
      <c r="BL62711" s="138"/>
      <c r="BM62711" s="138"/>
    </row>
    <row r="62712" spans="62:65" ht="13" thickBot="1">
      <c r="BJ62712" s="138"/>
      <c r="BK62712" s="138"/>
      <c r="BL62712" s="138"/>
      <c r="BM62712" s="138"/>
    </row>
    <row r="62713" spans="62:65" ht="13" thickBot="1">
      <c r="BJ62713" s="138"/>
      <c r="BK62713" s="138"/>
      <c r="BL62713" s="138"/>
      <c r="BM62713" s="138"/>
    </row>
    <row r="62714" spans="62:65" ht="13" thickBot="1">
      <c r="BJ62714" s="138"/>
      <c r="BK62714" s="138"/>
      <c r="BL62714" s="138"/>
      <c r="BM62714" s="138"/>
    </row>
    <row r="62715" spans="62:65" ht="13" thickBot="1">
      <c r="BJ62715" s="138"/>
      <c r="BK62715" s="138"/>
      <c r="BL62715" s="138"/>
      <c r="BM62715" s="138"/>
    </row>
    <row r="62716" spans="62:65" ht="13" thickBot="1">
      <c r="BJ62716" s="138"/>
      <c r="BK62716" s="138"/>
      <c r="BL62716" s="138"/>
      <c r="BM62716" s="138"/>
    </row>
    <row r="62717" spans="62:65" ht="13" thickBot="1">
      <c r="BJ62717" s="138"/>
      <c r="BK62717" s="138"/>
      <c r="BL62717" s="138"/>
      <c r="BM62717" s="138"/>
    </row>
    <row r="62718" spans="62:65" ht="13" thickBot="1">
      <c r="BJ62718" s="138"/>
      <c r="BK62718" s="138"/>
      <c r="BL62718" s="138"/>
      <c r="BM62718" s="138"/>
    </row>
    <row r="62719" spans="62:65" ht="13" thickBot="1">
      <c r="BJ62719" s="138"/>
      <c r="BK62719" s="138"/>
      <c r="BL62719" s="138"/>
      <c r="BM62719" s="138"/>
    </row>
    <row r="62720" spans="62:65" ht="13" thickBot="1">
      <c r="BJ62720" s="138"/>
      <c r="BK62720" s="138"/>
      <c r="BL62720" s="138"/>
      <c r="BM62720" s="138"/>
    </row>
    <row r="62721" spans="62:65" ht="13" thickBot="1">
      <c r="BJ62721" s="138"/>
      <c r="BK62721" s="138"/>
      <c r="BL62721" s="138"/>
      <c r="BM62721" s="138"/>
    </row>
    <row r="62722" spans="62:65" ht="13" thickBot="1">
      <c r="BJ62722" s="138"/>
      <c r="BK62722" s="138"/>
      <c r="BL62722" s="138"/>
      <c r="BM62722" s="138"/>
    </row>
    <row r="62723" spans="62:65" ht="13" thickBot="1">
      <c r="BJ62723" s="138"/>
      <c r="BK62723" s="138"/>
      <c r="BL62723" s="138"/>
      <c r="BM62723" s="138"/>
    </row>
    <row r="62724" spans="62:65" ht="13" thickBot="1">
      <c r="BJ62724" s="138"/>
      <c r="BK62724" s="138"/>
      <c r="BL62724" s="138"/>
      <c r="BM62724" s="138"/>
    </row>
    <row r="62725" spans="62:65" ht="13" thickBot="1">
      <c r="BJ62725" s="138"/>
      <c r="BK62725" s="138"/>
      <c r="BL62725" s="138"/>
      <c r="BM62725" s="138"/>
    </row>
    <row r="62726" spans="62:65" ht="13" thickBot="1">
      <c r="BJ62726" s="138"/>
      <c r="BK62726" s="138"/>
      <c r="BL62726" s="138"/>
      <c r="BM62726" s="138"/>
    </row>
    <row r="62727" spans="62:65" ht="13" thickBot="1">
      <c r="BJ62727" s="138"/>
      <c r="BK62727" s="138"/>
      <c r="BL62727" s="138"/>
      <c r="BM62727" s="138"/>
    </row>
    <row r="62728" spans="62:65" ht="13" thickBot="1">
      <c r="BJ62728" s="138"/>
      <c r="BK62728" s="138"/>
      <c r="BL62728" s="138"/>
      <c r="BM62728" s="138"/>
    </row>
    <row r="62729" spans="62:65" ht="13" thickBot="1">
      <c r="BJ62729" s="138"/>
      <c r="BK62729" s="138"/>
      <c r="BL62729" s="138"/>
      <c r="BM62729" s="138"/>
    </row>
    <row r="62730" spans="62:65" ht="13" thickBot="1">
      <c r="BJ62730" s="138"/>
      <c r="BK62730" s="138"/>
      <c r="BL62730" s="138"/>
      <c r="BM62730" s="138"/>
    </row>
    <row r="62731" spans="62:65" ht="13" thickBot="1">
      <c r="BJ62731" s="138"/>
      <c r="BK62731" s="138"/>
      <c r="BL62731" s="138"/>
      <c r="BM62731" s="138"/>
    </row>
    <row r="62732" spans="62:65" ht="13" thickBot="1">
      <c r="BJ62732" s="138"/>
      <c r="BK62732" s="138"/>
      <c r="BL62732" s="138"/>
      <c r="BM62732" s="138"/>
    </row>
    <row r="62733" spans="62:65" ht="13" thickBot="1">
      <c r="BJ62733" s="138"/>
      <c r="BK62733" s="138"/>
      <c r="BL62733" s="138"/>
      <c r="BM62733" s="138"/>
    </row>
    <row r="62734" spans="62:65" ht="13" thickBot="1">
      <c r="BJ62734" s="138"/>
      <c r="BK62734" s="138"/>
      <c r="BL62734" s="138"/>
      <c r="BM62734" s="138"/>
    </row>
    <row r="62735" spans="62:65" ht="13" thickBot="1">
      <c r="BJ62735" s="138"/>
      <c r="BK62735" s="138"/>
      <c r="BL62735" s="138"/>
      <c r="BM62735" s="138"/>
    </row>
    <row r="62736" spans="62:65" ht="13" thickBot="1">
      <c r="BJ62736" s="138"/>
      <c r="BK62736" s="138"/>
      <c r="BL62736" s="138"/>
      <c r="BM62736" s="138"/>
    </row>
    <row r="62737" spans="62:65" ht="13" thickBot="1">
      <c r="BJ62737" s="138"/>
      <c r="BK62737" s="138"/>
      <c r="BL62737" s="138"/>
      <c r="BM62737" s="138"/>
    </row>
    <row r="62738" spans="62:65" ht="13" thickBot="1">
      <c r="BJ62738" s="138"/>
      <c r="BK62738" s="138"/>
      <c r="BL62738" s="138"/>
      <c r="BM62738" s="138"/>
    </row>
    <row r="62739" spans="62:65" ht="13" thickBot="1">
      <c r="BJ62739" s="138"/>
      <c r="BK62739" s="138"/>
      <c r="BL62739" s="138"/>
      <c r="BM62739" s="138"/>
    </row>
    <row r="62740" spans="62:65" ht="13" thickBot="1">
      <c r="BJ62740" s="138"/>
      <c r="BK62740" s="138"/>
      <c r="BL62740" s="138"/>
      <c r="BM62740" s="138"/>
    </row>
    <row r="62741" spans="62:65" ht="13" thickBot="1">
      <c r="BJ62741" s="138"/>
      <c r="BK62741" s="138"/>
      <c r="BL62741" s="138"/>
      <c r="BM62741" s="138"/>
    </row>
    <row r="62742" spans="62:65" ht="13" thickBot="1">
      <c r="BJ62742" s="138"/>
      <c r="BK62742" s="138"/>
      <c r="BL62742" s="138"/>
      <c r="BM62742" s="138"/>
    </row>
    <row r="62743" spans="62:65" ht="13" thickBot="1">
      <c r="BJ62743" s="138"/>
      <c r="BK62743" s="138"/>
      <c r="BL62743" s="138"/>
      <c r="BM62743" s="138"/>
    </row>
    <row r="62744" spans="62:65" ht="13" thickBot="1">
      <c r="BJ62744" s="138"/>
      <c r="BK62744" s="138"/>
      <c r="BL62744" s="138"/>
      <c r="BM62744" s="138"/>
    </row>
    <row r="62745" spans="62:65" ht="13" thickBot="1">
      <c r="BJ62745" s="138"/>
      <c r="BK62745" s="138"/>
      <c r="BL62745" s="138"/>
      <c r="BM62745" s="138"/>
    </row>
    <row r="62746" spans="62:65" ht="13" thickBot="1">
      <c r="BJ62746" s="138"/>
      <c r="BK62746" s="138"/>
      <c r="BL62746" s="138"/>
      <c r="BM62746" s="138"/>
    </row>
    <row r="62747" spans="62:65" ht="13" thickBot="1">
      <c r="BJ62747" s="138"/>
      <c r="BK62747" s="138"/>
      <c r="BL62747" s="138"/>
      <c r="BM62747" s="138"/>
    </row>
    <row r="62748" spans="62:65" ht="13" thickBot="1">
      <c r="BJ62748" s="138"/>
      <c r="BK62748" s="138"/>
      <c r="BL62748" s="138"/>
      <c r="BM62748" s="138"/>
    </row>
    <row r="62749" spans="62:65" ht="13" thickBot="1">
      <c r="BJ62749" s="138"/>
      <c r="BK62749" s="138"/>
      <c r="BL62749" s="138"/>
      <c r="BM62749" s="138"/>
    </row>
    <row r="62750" spans="62:65" ht="13" thickBot="1">
      <c r="BJ62750" s="138"/>
      <c r="BK62750" s="138"/>
      <c r="BL62750" s="138"/>
      <c r="BM62750" s="138"/>
    </row>
    <row r="62751" spans="62:65" ht="13" thickBot="1">
      <c r="BJ62751" s="138"/>
      <c r="BK62751" s="138"/>
      <c r="BL62751" s="138"/>
      <c r="BM62751" s="138"/>
    </row>
    <row r="62752" spans="62:65" ht="13" thickBot="1">
      <c r="BJ62752" s="138"/>
      <c r="BK62752" s="138"/>
      <c r="BL62752" s="138"/>
      <c r="BM62752" s="138"/>
    </row>
    <row r="62753" spans="62:65" ht="13" thickBot="1">
      <c r="BJ62753" s="138"/>
      <c r="BK62753" s="138"/>
      <c r="BL62753" s="138"/>
      <c r="BM62753" s="138"/>
    </row>
    <row r="62754" spans="62:65" ht="13" thickBot="1">
      <c r="BJ62754" s="138"/>
      <c r="BK62754" s="138"/>
      <c r="BL62754" s="138"/>
      <c r="BM62754" s="138"/>
    </row>
    <row r="62755" spans="62:65" ht="13" thickBot="1">
      <c r="BJ62755" s="138"/>
      <c r="BK62755" s="138"/>
      <c r="BL62755" s="138"/>
      <c r="BM62755" s="138"/>
    </row>
    <row r="62756" spans="62:65" ht="13" thickBot="1">
      <c r="BJ62756" s="138"/>
      <c r="BK62756" s="138"/>
      <c r="BL62756" s="138"/>
      <c r="BM62756" s="138"/>
    </row>
    <row r="62757" spans="62:65" ht="13" thickBot="1">
      <c r="BJ62757" s="138"/>
      <c r="BK62757" s="138"/>
      <c r="BL62757" s="138"/>
      <c r="BM62757" s="138"/>
    </row>
    <row r="62758" spans="62:65" ht="13" thickBot="1">
      <c r="BJ62758" s="138"/>
      <c r="BK62758" s="138"/>
      <c r="BL62758" s="138"/>
      <c r="BM62758" s="138"/>
    </row>
    <row r="62759" spans="62:65" ht="13" thickBot="1">
      <c r="BJ62759" s="138"/>
      <c r="BK62759" s="138"/>
      <c r="BL62759" s="138"/>
      <c r="BM62759" s="138"/>
    </row>
    <row r="62760" spans="62:65" ht="13" thickBot="1">
      <c r="BJ62760" s="138"/>
      <c r="BK62760" s="138"/>
      <c r="BL62760" s="138"/>
      <c r="BM62760" s="138"/>
    </row>
    <row r="62761" spans="62:65" ht="13" thickBot="1">
      <c r="BJ62761" s="138"/>
      <c r="BK62761" s="138"/>
      <c r="BL62761" s="138"/>
      <c r="BM62761" s="138"/>
    </row>
    <row r="62762" spans="62:65" ht="13" thickBot="1">
      <c r="BJ62762" s="138"/>
      <c r="BK62762" s="138"/>
      <c r="BL62762" s="138"/>
      <c r="BM62762" s="138"/>
    </row>
    <row r="62763" spans="62:65" ht="13" thickBot="1">
      <c r="BJ62763" s="138"/>
      <c r="BK62763" s="138"/>
      <c r="BL62763" s="138"/>
      <c r="BM62763" s="138"/>
    </row>
    <row r="62764" spans="62:65" ht="13" thickBot="1">
      <c r="BJ62764" s="138"/>
      <c r="BK62764" s="138"/>
      <c r="BL62764" s="138"/>
      <c r="BM62764" s="138"/>
    </row>
    <row r="62765" spans="62:65" ht="13" thickBot="1">
      <c r="BJ62765" s="138"/>
      <c r="BK62765" s="138"/>
      <c r="BL62765" s="138"/>
      <c r="BM62765" s="138"/>
    </row>
    <row r="62766" spans="62:65" ht="13" thickBot="1">
      <c r="BJ62766" s="138"/>
      <c r="BK62766" s="138"/>
      <c r="BL62766" s="138"/>
      <c r="BM62766" s="138"/>
    </row>
    <row r="62767" spans="62:65" ht="13" thickBot="1">
      <c r="BJ62767" s="138"/>
      <c r="BK62767" s="138"/>
      <c r="BL62767" s="138"/>
      <c r="BM62767" s="138"/>
    </row>
    <row r="62768" spans="62:65" ht="13" thickBot="1">
      <c r="BJ62768" s="138"/>
      <c r="BK62768" s="138"/>
      <c r="BL62768" s="138"/>
      <c r="BM62768" s="138"/>
    </row>
    <row r="62769" spans="62:65" ht="13" thickBot="1">
      <c r="BJ62769" s="138"/>
      <c r="BK62769" s="138"/>
      <c r="BL62769" s="138"/>
      <c r="BM62769" s="138"/>
    </row>
    <row r="62770" spans="62:65" ht="13" thickBot="1">
      <c r="BJ62770" s="138"/>
      <c r="BK62770" s="138"/>
      <c r="BL62770" s="138"/>
      <c r="BM62770" s="138"/>
    </row>
    <row r="62771" spans="62:65" ht="13" thickBot="1">
      <c r="BJ62771" s="138"/>
      <c r="BK62771" s="138"/>
      <c r="BL62771" s="138"/>
      <c r="BM62771" s="138"/>
    </row>
    <row r="62772" spans="62:65" ht="13" thickBot="1">
      <c r="BJ62772" s="138"/>
      <c r="BK62772" s="138"/>
      <c r="BL62772" s="138"/>
      <c r="BM62772" s="138"/>
    </row>
    <row r="62773" spans="62:65" ht="13" thickBot="1">
      <c r="BJ62773" s="138"/>
      <c r="BK62773" s="138"/>
      <c r="BL62773" s="138"/>
      <c r="BM62773" s="138"/>
    </row>
    <row r="62774" spans="62:65" ht="13" thickBot="1">
      <c r="BJ62774" s="138"/>
      <c r="BK62774" s="138"/>
      <c r="BL62774" s="138"/>
      <c r="BM62774" s="138"/>
    </row>
    <row r="62775" spans="62:65" ht="13" thickBot="1">
      <c r="BJ62775" s="138"/>
      <c r="BK62775" s="138"/>
      <c r="BL62775" s="138"/>
      <c r="BM62775" s="138"/>
    </row>
    <row r="62776" spans="62:65" ht="13" thickBot="1">
      <c r="BJ62776" s="138"/>
      <c r="BK62776" s="138"/>
      <c r="BL62776" s="138"/>
      <c r="BM62776" s="138"/>
    </row>
    <row r="62777" spans="62:65" ht="13" thickBot="1">
      <c r="BJ62777" s="138"/>
      <c r="BK62777" s="138"/>
      <c r="BL62777" s="138"/>
      <c r="BM62777" s="138"/>
    </row>
    <row r="62778" spans="62:65" ht="13" thickBot="1">
      <c r="BJ62778" s="138"/>
      <c r="BK62778" s="138"/>
      <c r="BL62778" s="138"/>
      <c r="BM62778" s="138"/>
    </row>
    <row r="62779" spans="62:65" ht="13" thickBot="1">
      <c r="BJ62779" s="138"/>
      <c r="BK62779" s="138"/>
      <c r="BL62779" s="138"/>
      <c r="BM62779" s="138"/>
    </row>
    <row r="62780" spans="62:65" ht="13" thickBot="1">
      <c r="BJ62780" s="138"/>
      <c r="BK62780" s="138"/>
      <c r="BL62780" s="138"/>
      <c r="BM62780" s="138"/>
    </row>
    <row r="62781" spans="62:65" ht="13" thickBot="1">
      <c r="BJ62781" s="138"/>
      <c r="BK62781" s="138"/>
      <c r="BL62781" s="138"/>
      <c r="BM62781" s="138"/>
    </row>
    <row r="62782" spans="62:65" ht="13" thickBot="1">
      <c r="BJ62782" s="138"/>
      <c r="BK62782" s="138"/>
      <c r="BL62782" s="138"/>
      <c r="BM62782" s="138"/>
    </row>
    <row r="62783" spans="62:65" ht="13" thickBot="1">
      <c r="BJ62783" s="138"/>
      <c r="BK62783" s="138"/>
      <c r="BL62783" s="138"/>
      <c r="BM62783" s="138"/>
    </row>
    <row r="62784" spans="62:65" ht="13" thickBot="1">
      <c r="BJ62784" s="138"/>
      <c r="BK62784" s="138"/>
      <c r="BL62784" s="138"/>
      <c r="BM62784" s="138"/>
    </row>
    <row r="62785" spans="62:65" ht="13" thickBot="1">
      <c r="BJ62785" s="138"/>
      <c r="BK62785" s="138"/>
      <c r="BL62785" s="138"/>
      <c r="BM62785" s="138"/>
    </row>
    <row r="62786" spans="62:65" ht="13" thickBot="1">
      <c r="BJ62786" s="138"/>
      <c r="BK62786" s="138"/>
      <c r="BL62786" s="138"/>
      <c r="BM62786" s="138"/>
    </row>
    <row r="62787" spans="62:65" ht="13" thickBot="1">
      <c r="BJ62787" s="138"/>
      <c r="BK62787" s="138"/>
      <c r="BL62787" s="138"/>
      <c r="BM62787" s="138"/>
    </row>
    <row r="62788" spans="62:65" ht="13" thickBot="1">
      <c r="BJ62788" s="138"/>
      <c r="BK62788" s="138"/>
      <c r="BL62788" s="138"/>
      <c r="BM62788" s="138"/>
    </row>
    <row r="62789" spans="62:65" ht="13" thickBot="1">
      <c r="BJ62789" s="138"/>
      <c r="BK62789" s="138"/>
      <c r="BL62789" s="138"/>
      <c r="BM62789" s="138"/>
    </row>
    <row r="62790" spans="62:65" ht="13" thickBot="1">
      <c r="BJ62790" s="138"/>
      <c r="BK62790" s="138"/>
      <c r="BL62790" s="138"/>
      <c r="BM62790" s="138"/>
    </row>
    <row r="62791" spans="62:65" ht="13" thickBot="1">
      <c r="BJ62791" s="138"/>
      <c r="BK62791" s="138"/>
      <c r="BL62791" s="138"/>
      <c r="BM62791" s="138"/>
    </row>
    <row r="62792" spans="62:65" ht="13" thickBot="1">
      <c r="BJ62792" s="138"/>
      <c r="BK62792" s="138"/>
      <c r="BL62792" s="138"/>
      <c r="BM62792" s="138"/>
    </row>
    <row r="62793" spans="62:65" ht="13" thickBot="1">
      <c r="BJ62793" s="138"/>
      <c r="BK62793" s="138"/>
      <c r="BL62793" s="138"/>
      <c r="BM62793" s="138"/>
    </row>
    <row r="62794" spans="62:65" ht="13" thickBot="1">
      <c r="BJ62794" s="138"/>
      <c r="BK62794" s="138"/>
      <c r="BL62794" s="138"/>
      <c r="BM62794" s="138"/>
    </row>
    <row r="62795" spans="62:65" ht="13" thickBot="1">
      <c r="BJ62795" s="138"/>
      <c r="BK62795" s="138"/>
      <c r="BL62795" s="138"/>
      <c r="BM62795" s="138"/>
    </row>
    <row r="62796" spans="62:65" ht="13" thickBot="1">
      <c r="BJ62796" s="138"/>
      <c r="BK62796" s="138"/>
      <c r="BL62796" s="138"/>
      <c r="BM62796" s="138"/>
    </row>
    <row r="62797" spans="62:65" ht="13" thickBot="1">
      <c r="BJ62797" s="138"/>
      <c r="BK62797" s="138"/>
      <c r="BL62797" s="138"/>
      <c r="BM62797" s="138"/>
    </row>
    <row r="62798" spans="62:65" ht="13" thickBot="1">
      <c r="BJ62798" s="138"/>
      <c r="BK62798" s="138"/>
      <c r="BL62798" s="138"/>
      <c r="BM62798" s="138"/>
    </row>
    <row r="62799" spans="62:65" ht="13" thickBot="1">
      <c r="BJ62799" s="138"/>
      <c r="BK62799" s="138"/>
      <c r="BL62799" s="138"/>
      <c r="BM62799" s="138"/>
    </row>
    <row r="62800" spans="62:65" ht="13" thickBot="1">
      <c r="BJ62800" s="138"/>
      <c r="BK62800" s="138"/>
      <c r="BL62800" s="138"/>
      <c r="BM62800" s="138"/>
    </row>
    <row r="62801" spans="62:65" ht="13" thickBot="1">
      <c r="BJ62801" s="138"/>
      <c r="BK62801" s="138"/>
      <c r="BL62801" s="138"/>
      <c r="BM62801" s="138"/>
    </row>
    <row r="62802" spans="62:65" ht="13" thickBot="1">
      <c r="BJ62802" s="138"/>
      <c r="BK62802" s="138"/>
      <c r="BL62802" s="138"/>
      <c r="BM62802" s="138"/>
    </row>
    <row r="62803" spans="62:65" ht="13" thickBot="1">
      <c r="BJ62803" s="138"/>
      <c r="BK62803" s="138"/>
      <c r="BL62803" s="138"/>
      <c r="BM62803" s="138"/>
    </row>
    <row r="62804" spans="62:65" ht="13" thickBot="1">
      <c r="BJ62804" s="138"/>
      <c r="BK62804" s="138"/>
      <c r="BL62804" s="138"/>
      <c r="BM62804" s="138"/>
    </row>
    <row r="62805" spans="62:65" ht="13" thickBot="1">
      <c r="BJ62805" s="138"/>
      <c r="BK62805" s="138"/>
      <c r="BL62805" s="138"/>
      <c r="BM62805" s="138"/>
    </row>
    <row r="62806" spans="62:65" ht="13" thickBot="1">
      <c r="BJ62806" s="138"/>
      <c r="BK62806" s="138"/>
      <c r="BL62806" s="138"/>
      <c r="BM62806" s="138"/>
    </row>
    <row r="62807" spans="62:65" ht="13" thickBot="1">
      <c r="BJ62807" s="138"/>
      <c r="BK62807" s="138"/>
      <c r="BL62807" s="138"/>
      <c r="BM62807" s="138"/>
    </row>
    <row r="62808" spans="62:65" ht="13" thickBot="1">
      <c r="BJ62808" s="138"/>
      <c r="BK62808" s="138"/>
      <c r="BL62808" s="138"/>
      <c r="BM62808" s="138"/>
    </row>
    <row r="62809" spans="62:65" ht="13" thickBot="1">
      <c r="BJ62809" s="138"/>
      <c r="BK62809" s="138"/>
      <c r="BL62809" s="138"/>
      <c r="BM62809" s="138"/>
    </row>
    <row r="62810" spans="62:65" ht="13" thickBot="1">
      <c r="BJ62810" s="138"/>
      <c r="BK62810" s="138"/>
      <c r="BL62810" s="138"/>
      <c r="BM62810" s="138"/>
    </row>
    <row r="62811" spans="62:65" ht="13" thickBot="1">
      <c r="BJ62811" s="138"/>
      <c r="BK62811" s="138"/>
      <c r="BL62811" s="138"/>
      <c r="BM62811" s="138"/>
    </row>
    <row r="62812" spans="62:65" ht="13" thickBot="1">
      <c r="BJ62812" s="138"/>
      <c r="BK62812" s="138"/>
      <c r="BL62812" s="138"/>
      <c r="BM62812" s="138"/>
    </row>
    <row r="62813" spans="62:65" ht="13" thickBot="1">
      <c r="BJ62813" s="138"/>
      <c r="BK62813" s="138"/>
      <c r="BL62813" s="138"/>
      <c r="BM62813" s="138"/>
    </row>
    <row r="62814" spans="62:65" ht="13" thickBot="1">
      <c r="BJ62814" s="138"/>
      <c r="BK62814" s="138"/>
      <c r="BL62814" s="138"/>
      <c r="BM62814" s="138"/>
    </row>
    <row r="62815" spans="62:65" ht="13" thickBot="1">
      <c r="BJ62815" s="138"/>
      <c r="BK62815" s="138"/>
      <c r="BL62815" s="138"/>
      <c r="BM62815" s="138"/>
    </row>
    <row r="62816" spans="62:65" ht="13" thickBot="1">
      <c r="BJ62816" s="138"/>
      <c r="BK62816" s="138"/>
      <c r="BL62816" s="138"/>
      <c r="BM62816" s="138"/>
    </row>
    <row r="62817" spans="62:65" ht="13" thickBot="1">
      <c r="BJ62817" s="138"/>
      <c r="BK62817" s="138"/>
      <c r="BL62817" s="138"/>
      <c r="BM62817" s="138"/>
    </row>
    <row r="62818" spans="62:65" ht="13" thickBot="1">
      <c r="BJ62818" s="138"/>
      <c r="BK62818" s="138"/>
      <c r="BL62818" s="138"/>
      <c r="BM62818" s="138"/>
    </row>
    <row r="62819" spans="62:65" ht="13" thickBot="1">
      <c r="BJ62819" s="138"/>
      <c r="BK62819" s="138"/>
      <c r="BL62819" s="138"/>
      <c r="BM62819" s="138"/>
    </row>
    <row r="62820" spans="62:65" ht="13" thickBot="1">
      <c r="BJ62820" s="138"/>
      <c r="BK62820" s="138"/>
      <c r="BL62820" s="138"/>
      <c r="BM62820" s="138"/>
    </row>
    <row r="62821" spans="62:65" ht="13" thickBot="1">
      <c r="BJ62821" s="138"/>
      <c r="BK62821" s="138"/>
      <c r="BL62821" s="138"/>
      <c r="BM62821" s="138"/>
    </row>
    <row r="62822" spans="62:65" ht="13" thickBot="1">
      <c r="BJ62822" s="138"/>
      <c r="BK62822" s="138"/>
      <c r="BL62822" s="138"/>
      <c r="BM62822" s="138"/>
    </row>
    <row r="62823" spans="62:65" ht="13" thickBot="1">
      <c r="BJ62823" s="138"/>
      <c r="BK62823" s="138"/>
      <c r="BL62823" s="138"/>
      <c r="BM62823" s="138"/>
    </row>
    <row r="62824" spans="62:65" ht="13" thickBot="1">
      <c r="BJ62824" s="138"/>
      <c r="BK62824" s="138"/>
      <c r="BL62824" s="138"/>
      <c r="BM62824" s="138"/>
    </row>
    <row r="62825" spans="62:65" ht="13" thickBot="1">
      <c r="BJ62825" s="138"/>
      <c r="BK62825" s="138"/>
      <c r="BL62825" s="138"/>
      <c r="BM62825" s="138"/>
    </row>
    <row r="62826" spans="62:65" ht="13" thickBot="1">
      <c r="BJ62826" s="138"/>
      <c r="BK62826" s="138"/>
      <c r="BL62826" s="138"/>
      <c r="BM62826" s="138"/>
    </row>
    <row r="62827" spans="62:65" ht="13" thickBot="1">
      <c r="BJ62827" s="138"/>
      <c r="BK62827" s="138"/>
      <c r="BL62827" s="138"/>
      <c r="BM62827" s="138"/>
    </row>
    <row r="62828" spans="62:65" ht="13" thickBot="1">
      <c r="BJ62828" s="138"/>
      <c r="BK62828" s="138"/>
      <c r="BL62828" s="138"/>
      <c r="BM62828" s="138"/>
    </row>
    <row r="62829" spans="62:65" ht="13" thickBot="1">
      <c r="BJ62829" s="138"/>
      <c r="BK62829" s="138"/>
      <c r="BL62829" s="138"/>
      <c r="BM62829" s="138"/>
    </row>
    <row r="62830" spans="62:65" ht="13" thickBot="1">
      <c r="BJ62830" s="138"/>
      <c r="BK62830" s="138"/>
      <c r="BL62830" s="138"/>
      <c r="BM62830" s="138"/>
    </row>
    <row r="62831" spans="62:65" ht="13" thickBot="1">
      <c r="BJ62831" s="138"/>
      <c r="BK62831" s="138"/>
      <c r="BL62831" s="138"/>
      <c r="BM62831" s="138"/>
    </row>
    <row r="62832" spans="62:65" ht="13" thickBot="1">
      <c r="BJ62832" s="138"/>
      <c r="BK62832" s="138"/>
      <c r="BL62832" s="138"/>
      <c r="BM62832" s="138"/>
    </row>
    <row r="62833" spans="62:65" ht="13" thickBot="1">
      <c r="BJ62833" s="138"/>
      <c r="BK62833" s="138"/>
      <c r="BL62833" s="138"/>
      <c r="BM62833" s="138"/>
    </row>
    <row r="62834" spans="62:65" ht="13" thickBot="1">
      <c r="BJ62834" s="138"/>
      <c r="BK62834" s="138"/>
      <c r="BL62834" s="138"/>
      <c r="BM62834" s="138"/>
    </row>
    <row r="62835" spans="62:65" ht="13" thickBot="1">
      <c r="BJ62835" s="138"/>
      <c r="BK62835" s="138"/>
      <c r="BL62835" s="138"/>
      <c r="BM62835" s="138"/>
    </row>
    <row r="62836" spans="62:65" ht="13" thickBot="1">
      <c r="BJ62836" s="138"/>
      <c r="BK62836" s="138"/>
      <c r="BL62836" s="138"/>
      <c r="BM62836" s="138"/>
    </row>
    <row r="62837" spans="62:65" ht="13" thickBot="1">
      <c r="BJ62837" s="138"/>
      <c r="BK62837" s="138"/>
      <c r="BL62837" s="138"/>
      <c r="BM62837" s="138"/>
    </row>
    <row r="62838" spans="62:65" ht="13" thickBot="1">
      <c r="BJ62838" s="138"/>
      <c r="BK62838" s="138"/>
      <c r="BL62838" s="138"/>
      <c r="BM62838" s="138"/>
    </row>
    <row r="62839" spans="62:65" ht="13" thickBot="1">
      <c r="BJ62839" s="138"/>
      <c r="BK62839" s="138"/>
      <c r="BL62839" s="138"/>
      <c r="BM62839" s="138"/>
    </row>
    <row r="62840" spans="62:65" ht="13" thickBot="1">
      <c r="BJ62840" s="138"/>
      <c r="BK62840" s="138"/>
      <c r="BL62840" s="138"/>
      <c r="BM62840" s="138"/>
    </row>
    <row r="62841" spans="62:65" ht="13" thickBot="1">
      <c r="BJ62841" s="138"/>
      <c r="BK62841" s="138"/>
      <c r="BL62841" s="138"/>
      <c r="BM62841" s="138"/>
    </row>
    <row r="62842" spans="62:65" ht="13" thickBot="1">
      <c r="BJ62842" s="138"/>
      <c r="BK62842" s="138"/>
      <c r="BL62842" s="138"/>
      <c r="BM62842" s="138"/>
    </row>
    <row r="62843" spans="62:65" ht="13" thickBot="1">
      <c r="BJ62843" s="138"/>
      <c r="BK62843" s="138"/>
      <c r="BL62843" s="138"/>
      <c r="BM62843" s="138"/>
    </row>
    <row r="62844" spans="62:65" ht="13" thickBot="1">
      <c r="BJ62844" s="138"/>
      <c r="BK62844" s="138"/>
      <c r="BL62844" s="138"/>
      <c r="BM62844" s="138"/>
    </row>
    <row r="62845" spans="62:65" ht="13" thickBot="1">
      <c r="BJ62845" s="138"/>
      <c r="BK62845" s="138"/>
      <c r="BL62845" s="138"/>
      <c r="BM62845" s="138"/>
    </row>
    <row r="62846" spans="62:65" ht="13" thickBot="1">
      <c r="BJ62846" s="138"/>
      <c r="BK62846" s="138"/>
      <c r="BL62846" s="138"/>
      <c r="BM62846" s="138"/>
    </row>
    <row r="62847" spans="62:65" ht="13" thickBot="1">
      <c r="BJ62847" s="138"/>
      <c r="BK62847" s="138"/>
      <c r="BL62847" s="138"/>
      <c r="BM62847" s="138"/>
    </row>
    <row r="62848" spans="62:65" ht="13" thickBot="1">
      <c r="BJ62848" s="138"/>
      <c r="BK62848" s="138"/>
      <c r="BL62848" s="138"/>
      <c r="BM62848" s="138"/>
    </row>
    <row r="62849" spans="62:65" ht="13" thickBot="1">
      <c r="BJ62849" s="138"/>
      <c r="BK62849" s="138"/>
      <c r="BL62849" s="138"/>
      <c r="BM62849" s="138"/>
    </row>
    <row r="62850" spans="62:65" ht="13" thickBot="1">
      <c r="BJ62850" s="138"/>
      <c r="BK62850" s="138"/>
      <c r="BL62850" s="138"/>
      <c r="BM62850" s="138"/>
    </row>
    <row r="62851" spans="62:65" ht="13" thickBot="1">
      <c r="BJ62851" s="138"/>
      <c r="BK62851" s="138"/>
      <c r="BL62851" s="138"/>
      <c r="BM62851" s="138"/>
    </row>
    <row r="62852" spans="62:65" ht="13" thickBot="1">
      <c r="BJ62852" s="138"/>
      <c r="BK62852" s="138"/>
      <c r="BL62852" s="138"/>
      <c r="BM62852" s="138"/>
    </row>
    <row r="62853" spans="62:65" ht="13" thickBot="1">
      <c r="BJ62853" s="138"/>
      <c r="BK62853" s="138"/>
      <c r="BL62853" s="138"/>
      <c r="BM62853" s="138"/>
    </row>
    <row r="62854" spans="62:65" ht="13" thickBot="1">
      <c r="BJ62854" s="138"/>
      <c r="BK62854" s="138"/>
      <c r="BL62854" s="138"/>
      <c r="BM62854" s="138"/>
    </row>
    <row r="62855" spans="62:65" ht="13" thickBot="1">
      <c r="BJ62855" s="138"/>
      <c r="BK62855" s="138"/>
      <c r="BL62855" s="138"/>
      <c r="BM62855" s="138"/>
    </row>
    <row r="62856" spans="62:65" ht="13" thickBot="1">
      <c r="BJ62856" s="138"/>
      <c r="BK62856" s="138"/>
      <c r="BL62856" s="138"/>
      <c r="BM62856" s="138"/>
    </row>
    <row r="62857" spans="62:65" ht="13" thickBot="1">
      <c r="BJ62857" s="138"/>
      <c r="BK62857" s="138"/>
      <c r="BL62857" s="138"/>
      <c r="BM62857" s="138"/>
    </row>
    <row r="62858" spans="62:65" ht="13" thickBot="1">
      <c r="BJ62858" s="138"/>
      <c r="BK62858" s="138"/>
      <c r="BL62858" s="138"/>
      <c r="BM62858" s="138"/>
    </row>
    <row r="62859" spans="62:65" ht="13" thickBot="1">
      <c r="BJ62859" s="138"/>
      <c r="BK62859" s="138"/>
      <c r="BL62859" s="138"/>
      <c r="BM62859" s="138"/>
    </row>
    <row r="62860" spans="62:65" ht="13" thickBot="1">
      <c r="BJ62860" s="138"/>
      <c r="BK62860" s="138"/>
      <c r="BL62860" s="138"/>
      <c r="BM62860" s="138"/>
    </row>
    <row r="62861" spans="62:65" ht="13" thickBot="1">
      <c r="BJ62861" s="138"/>
      <c r="BK62861" s="138"/>
      <c r="BL62861" s="138"/>
      <c r="BM62861" s="138"/>
    </row>
    <row r="62862" spans="62:65" ht="13" thickBot="1">
      <c r="BJ62862" s="138"/>
      <c r="BK62862" s="138"/>
      <c r="BL62862" s="138"/>
      <c r="BM62862" s="138"/>
    </row>
    <row r="62863" spans="62:65" ht="13" thickBot="1">
      <c r="BJ62863" s="138"/>
      <c r="BK62863" s="138"/>
      <c r="BL62863" s="138"/>
      <c r="BM62863" s="138"/>
    </row>
    <row r="62864" spans="62:65" ht="13" thickBot="1">
      <c r="BJ62864" s="138"/>
      <c r="BK62864" s="138"/>
      <c r="BL62864" s="138"/>
      <c r="BM62864" s="138"/>
    </row>
    <row r="62865" spans="62:65" ht="13" thickBot="1">
      <c r="BJ62865" s="138"/>
      <c r="BK62865" s="138"/>
      <c r="BL62865" s="138"/>
      <c r="BM62865" s="138"/>
    </row>
    <row r="62866" spans="62:65" ht="13" thickBot="1">
      <c r="BJ62866" s="138"/>
      <c r="BK62866" s="138"/>
      <c r="BL62866" s="138"/>
      <c r="BM62866" s="138"/>
    </row>
    <row r="62867" spans="62:65" ht="13" thickBot="1">
      <c r="BJ62867" s="138"/>
      <c r="BK62867" s="138"/>
      <c r="BL62867" s="138"/>
      <c r="BM62867" s="138"/>
    </row>
    <row r="62868" spans="62:65" ht="13" thickBot="1">
      <c r="BJ62868" s="138"/>
      <c r="BK62868" s="138"/>
      <c r="BL62868" s="138"/>
      <c r="BM62868" s="138"/>
    </row>
    <row r="62869" spans="62:65" ht="13" thickBot="1">
      <c r="BJ62869" s="138"/>
      <c r="BK62869" s="138"/>
      <c r="BL62869" s="138"/>
      <c r="BM62869" s="138"/>
    </row>
    <row r="62870" spans="62:65" ht="13" thickBot="1">
      <c r="BJ62870" s="138"/>
      <c r="BK62870" s="138"/>
      <c r="BL62870" s="138"/>
      <c r="BM62870" s="138"/>
    </row>
    <row r="62871" spans="62:65" ht="13" thickBot="1">
      <c r="BJ62871" s="138"/>
      <c r="BK62871" s="138"/>
      <c r="BL62871" s="138"/>
      <c r="BM62871" s="138"/>
    </row>
    <row r="62872" spans="62:65" ht="13" thickBot="1">
      <c r="BJ62872" s="138"/>
      <c r="BK62872" s="138"/>
      <c r="BL62872" s="138"/>
      <c r="BM62872" s="138"/>
    </row>
    <row r="62873" spans="62:65" ht="13" thickBot="1">
      <c r="BJ62873" s="138"/>
      <c r="BK62873" s="138"/>
      <c r="BL62873" s="138"/>
      <c r="BM62873" s="138"/>
    </row>
    <row r="62874" spans="62:65" ht="13" thickBot="1">
      <c r="BJ62874" s="138"/>
      <c r="BK62874" s="138"/>
      <c r="BL62874" s="138"/>
      <c r="BM62874" s="138"/>
    </row>
    <row r="62875" spans="62:65" ht="13" thickBot="1">
      <c r="BJ62875" s="138"/>
      <c r="BK62875" s="138"/>
      <c r="BL62875" s="138"/>
      <c r="BM62875" s="138"/>
    </row>
    <row r="62876" spans="62:65" ht="13" thickBot="1">
      <c r="BJ62876" s="138"/>
      <c r="BK62876" s="138"/>
      <c r="BL62876" s="138"/>
      <c r="BM62876" s="138"/>
    </row>
    <row r="62877" spans="62:65" ht="13" thickBot="1">
      <c r="BJ62877" s="138"/>
      <c r="BK62877" s="138"/>
      <c r="BL62877" s="138"/>
      <c r="BM62877" s="138"/>
    </row>
    <row r="62878" spans="62:65" ht="13" thickBot="1">
      <c r="BJ62878" s="138"/>
      <c r="BK62878" s="138"/>
      <c r="BL62878" s="138"/>
      <c r="BM62878" s="138"/>
    </row>
    <row r="62879" spans="62:65" ht="13" thickBot="1">
      <c r="BJ62879" s="138"/>
      <c r="BK62879" s="138"/>
      <c r="BL62879" s="138"/>
      <c r="BM62879" s="138"/>
    </row>
    <row r="62880" spans="62:65" ht="13" thickBot="1">
      <c r="BJ62880" s="138"/>
      <c r="BK62880" s="138"/>
      <c r="BL62880" s="138"/>
      <c r="BM62880" s="138"/>
    </row>
    <row r="62881" spans="62:65" ht="13" thickBot="1">
      <c r="BJ62881" s="138"/>
      <c r="BK62881" s="138"/>
      <c r="BL62881" s="138"/>
      <c r="BM62881" s="138"/>
    </row>
    <row r="62882" spans="62:65" ht="13" thickBot="1">
      <c r="BJ62882" s="138"/>
      <c r="BK62882" s="138"/>
      <c r="BL62882" s="138"/>
      <c r="BM62882" s="138"/>
    </row>
    <row r="62883" spans="62:65" ht="13" thickBot="1">
      <c r="BJ62883" s="138"/>
      <c r="BK62883" s="138"/>
      <c r="BL62883" s="138"/>
      <c r="BM62883" s="138"/>
    </row>
    <row r="62884" spans="62:65" ht="13" thickBot="1">
      <c r="BJ62884" s="138"/>
      <c r="BK62884" s="138"/>
      <c r="BL62884" s="138"/>
      <c r="BM62884" s="138"/>
    </row>
    <row r="62885" spans="62:65" ht="13" thickBot="1">
      <c r="BJ62885" s="138"/>
      <c r="BK62885" s="138"/>
      <c r="BL62885" s="138"/>
      <c r="BM62885" s="138"/>
    </row>
    <row r="62886" spans="62:65" ht="13" thickBot="1">
      <c r="BJ62886" s="138"/>
      <c r="BK62886" s="138"/>
      <c r="BL62886" s="138"/>
      <c r="BM62886" s="138"/>
    </row>
    <row r="62887" spans="62:65" ht="13" thickBot="1">
      <c r="BJ62887" s="138"/>
      <c r="BK62887" s="138"/>
      <c r="BL62887" s="138"/>
      <c r="BM62887" s="138"/>
    </row>
    <row r="62888" spans="62:65" ht="13" thickBot="1">
      <c r="BJ62888" s="138"/>
      <c r="BK62888" s="138"/>
      <c r="BL62888" s="138"/>
      <c r="BM62888" s="138"/>
    </row>
    <row r="62889" spans="62:65" ht="13" thickBot="1">
      <c r="BJ62889" s="138"/>
      <c r="BK62889" s="138"/>
      <c r="BL62889" s="138"/>
      <c r="BM62889" s="138"/>
    </row>
    <row r="62890" spans="62:65" ht="13" thickBot="1">
      <c r="BJ62890" s="138"/>
      <c r="BK62890" s="138"/>
      <c r="BL62890" s="138"/>
      <c r="BM62890" s="138"/>
    </row>
    <row r="62891" spans="62:65" ht="13" thickBot="1">
      <c r="BJ62891" s="138"/>
      <c r="BK62891" s="138"/>
      <c r="BL62891" s="138"/>
      <c r="BM62891" s="138"/>
    </row>
    <row r="62892" spans="62:65" ht="13" thickBot="1">
      <c r="BJ62892" s="138"/>
      <c r="BK62892" s="138"/>
      <c r="BL62892" s="138"/>
      <c r="BM62892" s="138"/>
    </row>
    <row r="62893" spans="62:65" ht="13" thickBot="1">
      <c r="BJ62893" s="138"/>
      <c r="BK62893" s="138"/>
      <c r="BL62893" s="138"/>
      <c r="BM62893" s="138"/>
    </row>
    <row r="62894" spans="62:65" ht="13" thickBot="1">
      <c r="BJ62894" s="138"/>
      <c r="BK62894" s="138"/>
      <c r="BL62894" s="138"/>
      <c r="BM62894" s="138"/>
    </row>
    <row r="62895" spans="62:65" ht="13" thickBot="1">
      <c r="BJ62895" s="138"/>
      <c r="BK62895" s="138"/>
      <c r="BL62895" s="138"/>
      <c r="BM62895" s="138"/>
    </row>
    <row r="62896" spans="62:65" ht="13" thickBot="1">
      <c r="BJ62896" s="138"/>
      <c r="BK62896" s="138"/>
      <c r="BL62896" s="138"/>
      <c r="BM62896" s="138"/>
    </row>
    <row r="62897" spans="62:65" ht="13" thickBot="1">
      <c r="BJ62897" s="138"/>
      <c r="BK62897" s="138"/>
      <c r="BL62897" s="138"/>
      <c r="BM62897" s="138"/>
    </row>
    <row r="62898" spans="62:65" ht="13" thickBot="1">
      <c r="BJ62898" s="138"/>
      <c r="BK62898" s="138"/>
      <c r="BL62898" s="138"/>
      <c r="BM62898" s="138"/>
    </row>
    <row r="62899" spans="62:65" ht="13" thickBot="1">
      <c r="BJ62899" s="138"/>
      <c r="BK62899" s="138"/>
      <c r="BL62899" s="138"/>
      <c r="BM62899" s="138"/>
    </row>
    <row r="62900" spans="62:65" ht="13" thickBot="1">
      <c r="BJ62900" s="138"/>
      <c r="BK62900" s="138"/>
      <c r="BL62900" s="138"/>
      <c r="BM62900" s="138"/>
    </row>
    <row r="62901" spans="62:65" ht="13" thickBot="1">
      <c r="BJ62901" s="138"/>
      <c r="BK62901" s="138"/>
      <c r="BL62901" s="138"/>
      <c r="BM62901" s="138"/>
    </row>
    <row r="62902" spans="62:65" ht="13" thickBot="1">
      <c r="BJ62902" s="138"/>
      <c r="BK62902" s="138"/>
      <c r="BL62902" s="138"/>
      <c r="BM62902" s="138"/>
    </row>
    <row r="62903" spans="62:65" ht="13" thickBot="1">
      <c r="BJ62903" s="138"/>
      <c r="BK62903" s="138"/>
      <c r="BL62903" s="138"/>
      <c r="BM62903" s="138"/>
    </row>
    <row r="62904" spans="62:65" ht="13" thickBot="1">
      <c r="BJ62904" s="138"/>
      <c r="BK62904" s="138"/>
      <c r="BL62904" s="138"/>
      <c r="BM62904" s="138"/>
    </row>
    <row r="62905" spans="62:65" ht="13" thickBot="1">
      <c r="BJ62905" s="138"/>
      <c r="BK62905" s="138"/>
      <c r="BL62905" s="138"/>
      <c r="BM62905" s="138"/>
    </row>
    <row r="62906" spans="62:65" ht="13" thickBot="1">
      <c r="BJ62906" s="138"/>
      <c r="BK62906" s="138"/>
      <c r="BL62906" s="138"/>
      <c r="BM62906" s="138"/>
    </row>
    <row r="62907" spans="62:65" ht="13" thickBot="1">
      <c r="BJ62907" s="138"/>
      <c r="BK62907" s="138"/>
      <c r="BL62907" s="138"/>
      <c r="BM62907" s="138"/>
    </row>
    <row r="62908" spans="62:65" ht="13" thickBot="1">
      <c r="BJ62908" s="138"/>
      <c r="BK62908" s="138"/>
      <c r="BL62908" s="138"/>
      <c r="BM62908" s="138"/>
    </row>
    <row r="62909" spans="62:65" ht="13" thickBot="1">
      <c r="BJ62909" s="138"/>
      <c r="BK62909" s="138"/>
      <c r="BL62909" s="138"/>
      <c r="BM62909" s="138"/>
    </row>
    <row r="62910" spans="62:65" ht="13" thickBot="1">
      <c r="BJ62910" s="138"/>
      <c r="BK62910" s="138"/>
      <c r="BL62910" s="138"/>
      <c r="BM62910" s="138"/>
    </row>
    <row r="62911" spans="62:65" ht="13" thickBot="1">
      <c r="BJ62911" s="138"/>
      <c r="BK62911" s="138"/>
      <c r="BL62911" s="138"/>
      <c r="BM62911" s="138"/>
    </row>
    <row r="62912" spans="62:65" ht="13" thickBot="1">
      <c r="BJ62912" s="138"/>
      <c r="BK62912" s="138"/>
      <c r="BL62912" s="138"/>
      <c r="BM62912" s="138"/>
    </row>
    <row r="62913" spans="62:65" ht="13" thickBot="1">
      <c r="BJ62913" s="138"/>
      <c r="BK62913" s="138"/>
      <c r="BL62913" s="138"/>
      <c r="BM62913" s="138"/>
    </row>
    <row r="62914" spans="62:65" ht="13" thickBot="1">
      <c r="BJ62914" s="138"/>
      <c r="BK62914" s="138"/>
      <c r="BL62914" s="138"/>
      <c r="BM62914" s="138"/>
    </row>
    <row r="62915" spans="62:65" ht="13" thickBot="1">
      <c r="BJ62915" s="138"/>
      <c r="BK62915" s="138"/>
      <c r="BL62915" s="138"/>
      <c r="BM62915" s="138"/>
    </row>
    <row r="62916" spans="62:65" ht="13" thickBot="1">
      <c r="BJ62916" s="138"/>
      <c r="BK62916" s="138"/>
      <c r="BL62916" s="138"/>
      <c r="BM62916" s="138"/>
    </row>
    <row r="62917" spans="62:65" ht="13" thickBot="1">
      <c r="BJ62917" s="138"/>
      <c r="BK62917" s="138"/>
      <c r="BL62917" s="138"/>
      <c r="BM62917" s="138"/>
    </row>
    <row r="62918" spans="62:65" ht="13" thickBot="1">
      <c r="BJ62918" s="138"/>
      <c r="BK62918" s="138"/>
      <c r="BL62918" s="138"/>
      <c r="BM62918" s="138"/>
    </row>
    <row r="62919" spans="62:65" ht="13" thickBot="1">
      <c r="BJ62919" s="138"/>
      <c r="BK62919" s="138"/>
      <c r="BL62919" s="138"/>
      <c r="BM62919" s="138"/>
    </row>
    <row r="62920" spans="62:65" ht="13" thickBot="1">
      <c r="BJ62920" s="138"/>
      <c r="BK62920" s="138"/>
      <c r="BL62920" s="138"/>
      <c r="BM62920" s="138"/>
    </row>
    <row r="62921" spans="62:65" ht="13" thickBot="1">
      <c r="BJ62921" s="138"/>
      <c r="BK62921" s="138"/>
      <c r="BL62921" s="138"/>
      <c r="BM62921" s="138"/>
    </row>
    <row r="62922" spans="62:65" ht="13" thickBot="1">
      <c r="BJ62922" s="138"/>
      <c r="BK62922" s="138"/>
      <c r="BL62922" s="138"/>
      <c r="BM62922" s="138"/>
    </row>
    <row r="62923" spans="62:65" ht="13" thickBot="1">
      <c r="BJ62923" s="138"/>
      <c r="BK62923" s="138"/>
      <c r="BL62923" s="138"/>
      <c r="BM62923" s="138"/>
    </row>
    <row r="62924" spans="62:65" ht="13" thickBot="1">
      <c r="BJ62924" s="138"/>
      <c r="BK62924" s="138"/>
      <c r="BL62924" s="138"/>
      <c r="BM62924" s="138"/>
    </row>
    <row r="62925" spans="62:65" ht="13" thickBot="1">
      <c r="BJ62925" s="138"/>
      <c r="BK62925" s="138"/>
      <c r="BL62925" s="138"/>
      <c r="BM62925" s="138"/>
    </row>
    <row r="62926" spans="62:65" ht="13" thickBot="1">
      <c r="BJ62926" s="138"/>
      <c r="BK62926" s="138"/>
      <c r="BL62926" s="138"/>
      <c r="BM62926" s="138"/>
    </row>
    <row r="62927" spans="62:65" ht="13" thickBot="1">
      <c r="BJ62927" s="138"/>
      <c r="BK62927" s="138"/>
      <c r="BL62927" s="138"/>
      <c r="BM62927" s="138"/>
    </row>
    <row r="62928" spans="62:65" ht="13" thickBot="1">
      <c r="BJ62928" s="138"/>
      <c r="BK62928" s="138"/>
      <c r="BL62928" s="138"/>
      <c r="BM62928" s="138"/>
    </row>
    <row r="62929" spans="62:65" ht="13" thickBot="1">
      <c r="BJ62929" s="138"/>
      <c r="BK62929" s="138"/>
      <c r="BL62929" s="138"/>
      <c r="BM62929" s="138"/>
    </row>
    <row r="62930" spans="62:65" ht="13" thickBot="1">
      <c r="BJ62930" s="138"/>
      <c r="BK62930" s="138"/>
      <c r="BL62930" s="138"/>
      <c r="BM62930" s="138"/>
    </row>
    <row r="62931" spans="62:65" ht="13" thickBot="1">
      <c r="BJ62931" s="138"/>
      <c r="BK62931" s="138"/>
      <c r="BL62931" s="138"/>
      <c r="BM62931" s="138"/>
    </row>
    <row r="62932" spans="62:65" ht="13" thickBot="1">
      <c r="BJ62932" s="138"/>
      <c r="BK62932" s="138"/>
      <c r="BL62932" s="138"/>
      <c r="BM62932" s="138"/>
    </row>
    <row r="62933" spans="62:65" ht="13" thickBot="1">
      <c r="BJ62933" s="138"/>
      <c r="BK62933" s="138"/>
      <c r="BL62933" s="138"/>
      <c r="BM62933" s="138"/>
    </row>
    <row r="62934" spans="62:65" ht="13" thickBot="1">
      <c r="BJ62934" s="138"/>
      <c r="BK62934" s="138"/>
      <c r="BL62934" s="138"/>
      <c r="BM62934" s="138"/>
    </row>
    <row r="62935" spans="62:65" ht="13" thickBot="1">
      <c r="BJ62935" s="138"/>
      <c r="BK62935" s="138"/>
      <c r="BL62935" s="138"/>
      <c r="BM62935" s="138"/>
    </row>
    <row r="62936" spans="62:65" ht="13" thickBot="1">
      <c r="BJ62936" s="138"/>
      <c r="BK62936" s="138"/>
      <c r="BL62936" s="138"/>
      <c r="BM62936" s="138"/>
    </row>
    <row r="62937" spans="62:65" ht="13" thickBot="1">
      <c r="BJ62937" s="138"/>
      <c r="BK62937" s="138"/>
      <c r="BL62937" s="138"/>
      <c r="BM62937" s="138"/>
    </row>
    <row r="62938" spans="62:65" ht="13" thickBot="1">
      <c r="BJ62938" s="138"/>
      <c r="BK62938" s="138"/>
      <c r="BL62938" s="138"/>
      <c r="BM62938" s="138"/>
    </row>
    <row r="62939" spans="62:65" ht="13" thickBot="1">
      <c r="BJ62939" s="138"/>
      <c r="BK62939" s="138"/>
      <c r="BL62939" s="138"/>
      <c r="BM62939" s="138"/>
    </row>
    <row r="62940" spans="62:65" ht="13" thickBot="1">
      <c r="BJ62940" s="138"/>
      <c r="BK62940" s="138"/>
      <c r="BL62940" s="138"/>
      <c r="BM62940" s="138"/>
    </row>
    <row r="62941" spans="62:65" ht="13" thickBot="1">
      <c r="BJ62941" s="138"/>
      <c r="BK62941" s="138"/>
      <c r="BL62941" s="138"/>
      <c r="BM62941" s="138"/>
    </row>
    <row r="62942" spans="62:65" ht="13" thickBot="1">
      <c r="BJ62942" s="138"/>
      <c r="BK62942" s="138"/>
      <c r="BL62942" s="138"/>
      <c r="BM62942" s="138"/>
    </row>
    <row r="62943" spans="62:65" ht="13" thickBot="1">
      <c r="BJ62943" s="138"/>
      <c r="BK62943" s="138"/>
      <c r="BL62943" s="138"/>
      <c r="BM62943" s="138"/>
    </row>
    <row r="62944" spans="62:65" ht="13" thickBot="1">
      <c r="BJ62944" s="138"/>
      <c r="BK62944" s="138"/>
      <c r="BL62944" s="138"/>
      <c r="BM62944" s="138"/>
    </row>
    <row r="62945" spans="62:65" ht="13" thickBot="1">
      <c r="BJ62945" s="138"/>
      <c r="BK62945" s="138"/>
      <c r="BL62945" s="138"/>
      <c r="BM62945" s="138"/>
    </row>
    <row r="62946" spans="62:65" ht="13" thickBot="1">
      <c r="BJ62946" s="138"/>
      <c r="BK62946" s="138"/>
      <c r="BL62946" s="138"/>
      <c r="BM62946" s="138"/>
    </row>
    <row r="62947" spans="62:65" ht="13" thickBot="1">
      <c r="BJ62947" s="138"/>
      <c r="BK62947" s="138"/>
      <c r="BL62947" s="138"/>
      <c r="BM62947" s="138"/>
    </row>
    <row r="62948" spans="62:65" ht="13" thickBot="1">
      <c r="BJ62948" s="138"/>
      <c r="BK62948" s="138"/>
      <c r="BL62948" s="138"/>
      <c r="BM62948" s="138"/>
    </row>
    <row r="62949" spans="62:65" ht="13" thickBot="1">
      <c r="BJ62949" s="138"/>
      <c r="BK62949" s="138"/>
      <c r="BL62949" s="138"/>
      <c r="BM62949" s="138"/>
    </row>
    <row r="62950" spans="62:65" ht="13" thickBot="1">
      <c r="BJ62950" s="138"/>
      <c r="BK62950" s="138"/>
      <c r="BL62950" s="138"/>
      <c r="BM62950" s="138"/>
    </row>
    <row r="62951" spans="62:65" ht="13" thickBot="1">
      <c r="BJ62951" s="138"/>
      <c r="BK62951" s="138"/>
      <c r="BL62951" s="138"/>
      <c r="BM62951" s="138"/>
    </row>
    <row r="62952" spans="62:65" ht="13" thickBot="1">
      <c r="BJ62952" s="138"/>
      <c r="BK62952" s="138"/>
      <c r="BL62952" s="138"/>
      <c r="BM62952" s="138"/>
    </row>
    <row r="62953" spans="62:65" ht="13" thickBot="1">
      <c r="BJ62953" s="138"/>
      <c r="BK62953" s="138"/>
      <c r="BL62953" s="138"/>
      <c r="BM62953" s="138"/>
    </row>
    <row r="62954" spans="62:65" ht="13" thickBot="1">
      <c r="BJ62954" s="138"/>
      <c r="BK62954" s="138"/>
      <c r="BL62954" s="138"/>
      <c r="BM62954" s="138"/>
    </row>
    <row r="62955" spans="62:65" ht="13" thickBot="1">
      <c r="BJ62955" s="138"/>
      <c r="BK62955" s="138"/>
      <c r="BL62955" s="138"/>
      <c r="BM62955" s="138"/>
    </row>
    <row r="62956" spans="62:65" ht="13" thickBot="1">
      <c r="BJ62956" s="138"/>
      <c r="BK62956" s="138"/>
      <c r="BL62956" s="138"/>
      <c r="BM62956" s="138"/>
    </row>
    <row r="62957" spans="62:65" ht="13" thickBot="1">
      <c r="BJ62957" s="138"/>
      <c r="BK62957" s="138"/>
      <c r="BL62957" s="138"/>
      <c r="BM62957" s="138"/>
    </row>
    <row r="62958" spans="62:65" ht="13" thickBot="1">
      <c r="BJ62958" s="138"/>
      <c r="BK62958" s="138"/>
      <c r="BL62958" s="138"/>
      <c r="BM62958" s="138"/>
    </row>
    <row r="62959" spans="62:65" ht="13" thickBot="1">
      <c r="BJ62959" s="138"/>
      <c r="BK62959" s="138"/>
      <c r="BL62959" s="138"/>
      <c r="BM62959" s="138"/>
    </row>
    <row r="62960" spans="62:65" ht="13" thickBot="1">
      <c r="BJ62960" s="138"/>
      <c r="BK62960" s="138"/>
      <c r="BL62960" s="138"/>
      <c r="BM62960" s="138"/>
    </row>
    <row r="62961" spans="62:65" ht="13" thickBot="1">
      <c r="BJ62961" s="138"/>
      <c r="BK62961" s="138"/>
      <c r="BL62961" s="138"/>
      <c r="BM62961" s="138"/>
    </row>
    <row r="62962" spans="62:65" ht="13" thickBot="1">
      <c r="BJ62962" s="138"/>
      <c r="BK62962" s="138"/>
      <c r="BL62962" s="138"/>
      <c r="BM62962" s="138"/>
    </row>
    <row r="62963" spans="62:65" ht="13" thickBot="1">
      <c r="BJ62963" s="138"/>
      <c r="BK62963" s="138"/>
      <c r="BL62963" s="138"/>
      <c r="BM62963" s="138"/>
    </row>
    <row r="62964" spans="62:65" ht="13" thickBot="1">
      <c r="BJ62964" s="138"/>
      <c r="BK62964" s="138"/>
      <c r="BL62964" s="138"/>
      <c r="BM62964" s="138"/>
    </row>
    <row r="62965" spans="62:65" ht="13" thickBot="1">
      <c r="BJ62965" s="138"/>
      <c r="BK62965" s="138"/>
      <c r="BL62965" s="138"/>
      <c r="BM62965" s="138"/>
    </row>
    <row r="62966" spans="62:65" ht="13" thickBot="1">
      <c r="BJ62966" s="138"/>
      <c r="BK62966" s="138"/>
      <c r="BL62966" s="138"/>
      <c r="BM62966" s="138"/>
    </row>
    <row r="62967" spans="62:65" ht="13" thickBot="1">
      <c r="BJ62967" s="138"/>
      <c r="BK62967" s="138"/>
      <c r="BL62967" s="138"/>
      <c r="BM62967" s="138"/>
    </row>
    <row r="62968" spans="62:65" ht="13" thickBot="1">
      <c r="BJ62968" s="138"/>
      <c r="BK62968" s="138"/>
      <c r="BL62968" s="138"/>
      <c r="BM62968" s="138"/>
    </row>
    <row r="62969" spans="62:65" ht="13" thickBot="1">
      <c r="BJ62969" s="138"/>
      <c r="BK62969" s="138"/>
      <c r="BL62969" s="138"/>
      <c r="BM62969" s="138"/>
    </row>
    <row r="62970" spans="62:65" ht="13" thickBot="1">
      <c r="BJ62970" s="138"/>
      <c r="BK62970" s="138"/>
      <c r="BL62970" s="138"/>
      <c r="BM62970" s="138"/>
    </row>
    <row r="62971" spans="62:65" ht="13" thickBot="1">
      <c r="BJ62971" s="138"/>
      <c r="BK62971" s="138"/>
      <c r="BL62971" s="138"/>
      <c r="BM62971" s="138"/>
    </row>
    <row r="62972" spans="62:65" ht="13" thickBot="1">
      <c r="BJ62972" s="138"/>
      <c r="BK62972" s="138"/>
      <c r="BL62972" s="138"/>
      <c r="BM62972" s="138"/>
    </row>
    <row r="62973" spans="62:65" ht="13" thickBot="1">
      <c r="BJ62973" s="138"/>
      <c r="BK62973" s="138"/>
      <c r="BL62973" s="138"/>
      <c r="BM62973" s="138"/>
    </row>
    <row r="62974" spans="62:65" ht="13" thickBot="1">
      <c r="BJ62974" s="138"/>
      <c r="BK62974" s="138"/>
      <c r="BL62974" s="138"/>
      <c r="BM62974" s="138"/>
    </row>
    <row r="62975" spans="62:65" ht="13" thickBot="1">
      <c r="BJ62975" s="138"/>
      <c r="BK62975" s="138"/>
      <c r="BL62975" s="138"/>
      <c r="BM62975" s="138"/>
    </row>
    <row r="62976" spans="62:65" ht="13" thickBot="1">
      <c r="BJ62976" s="138"/>
      <c r="BK62976" s="138"/>
      <c r="BL62976" s="138"/>
      <c r="BM62976" s="138"/>
    </row>
    <row r="62977" spans="62:65" ht="13" thickBot="1">
      <c r="BJ62977" s="138"/>
      <c r="BK62977" s="138"/>
      <c r="BL62977" s="138"/>
      <c r="BM62977" s="138"/>
    </row>
    <row r="62978" spans="62:65" ht="13" thickBot="1">
      <c r="BJ62978" s="138"/>
      <c r="BK62978" s="138"/>
      <c r="BL62978" s="138"/>
      <c r="BM62978" s="138"/>
    </row>
    <row r="62979" spans="62:65" ht="13" thickBot="1">
      <c r="BJ62979" s="138"/>
      <c r="BK62979" s="138"/>
      <c r="BL62979" s="138"/>
      <c r="BM62979" s="138"/>
    </row>
    <row r="62980" spans="62:65" ht="13" thickBot="1">
      <c r="BJ62980" s="138"/>
      <c r="BK62980" s="138"/>
      <c r="BL62980" s="138"/>
      <c r="BM62980" s="138"/>
    </row>
    <row r="62981" spans="62:65" ht="13" thickBot="1">
      <c r="BJ62981" s="138"/>
      <c r="BK62981" s="138"/>
      <c r="BL62981" s="138"/>
      <c r="BM62981" s="138"/>
    </row>
    <row r="62982" spans="62:65" ht="13" thickBot="1">
      <c r="BJ62982" s="138"/>
      <c r="BK62982" s="138"/>
      <c r="BL62982" s="138"/>
      <c r="BM62982" s="138"/>
    </row>
    <row r="62983" spans="62:65" ht="13" thickBot="1">
      <c r="BJ62983" s="138"/>
      <c r="BK62983" s="138"/>
      <c r="BL62983" s="138"/>
      <c r="BM62983" s="138"/>
    </row>
    <row r="62984" spans="62:65" ht="13" thickBot="1">
      <c r="BJ62984" s="138"/>
      <c r="BK62984" s="138"/>
      <c r="BL62984" s="138"/>
      <c r="BM62984" s="138"/>
    </row>
    <row r="62985" spans="62:65" ht="13" thickBot="1">
      <c r="BJ62985" s="138"/>
      <c r="BK62985" s="138"/>
      <c r="BL62985" s="138"/>
      <c r="BM62985" s="138"/>
    </row>
    <row r="62986" spans="62:65" ht="13" thickBot="1">
      <c r="BJ62986" s="138"/>
      <c r="BK62986" s="138"/>
      <c r="BL62986" s="138"/>
      <c r="BM62986" s="138"/>
    </row>
    <row r="62987" spans="62:65" ht="13" thickBot="1">
      <c r="BJ62987" s="138"/>
      <c r="BK62987" s="138"/>
      <c r="BL62987" s="138"/>
      <c r="BM62987" s="138"/>
    </row>
    <row r="62988" spans="62:65" ht="13" thickBot="1">
      <c r="BJ62988" s="138"/>
      <c r="BK62988" s="138"/>
      <c r="BL62988" s="138"/>
      <c r="BM62988" s="138"/>
    </row>
    <row r="62989" spans="62:65" ht="13" thickBot="1">
      <c r="BJ62989" s="138"/>
      <c r="BK62989" s="138"/>
      <c r="BL62989" s="138"/>
      <c r="BM62989" s="138"/>
    </row>
    <row r="62990" spans="62:65" ht="13" thickBot="1">
      <c r="BJ62990" s="138"/>
      <c r="BK62990" s="138"/>
      <c r="BL62990" s="138"/>
      <c r="BM62990" s="138"/>
    </row>
    <row r="62991" spans="62:65" ht="13" thickBot="1">
      <c r="BJ62991" s="138"/>
      <c r="BK62991" s="138"/>
      <c r="BL62991" s="138"/>
      <c r="BM62991" s="138"/>
    </row>
    <row r="62992" spans="62:65" ht="13" thickBot="1">
      <c r="BJ62992" s="138"/>
      <c r="BK62992" s="138"/>
      <c r="BL62992" s="138"/>
      <c r="BM62992" s="138"/>
    </row>
    <row r="62993" spans="62:65" ht="13" thickBot="1">
      <c r="BJ62993" s="138"/>
      <c r="BK62993" s="138"/>
      <c r="BL62993" s="138"/>
      <c r="BM62993" s="138"/>
    </row>
    <row r="62994" spans="62:65" ht="13" thickBot="1">
      <c r="BJ62994" s="138"/>
      <c r="BK62994" s="138"/>
      <c r="BL62994" s="138"/>
      <c r="BM62994" s="138"/>
    </row>
    <row r="62995" spans="62:65" ht="13" thickBot="1">
      <c r="BJ62995" s="138"/>
      <c r="BK62995" s="138"/>
      <c r="BL62995" s="138"/>
      <c r="BM62995" s="138"/>
    </row>
    <row r="62996" spans="62:65" ht="13" thickBot="1">
      <c r="BJ62996" s="138"/>
      <c r="BK62996" s="138"/>
      <c r="BL62996" s="138"/>
      <c r="BM62996" s="138"/>
    </row>
    <row r="62997" spans="62:65" ht="13" thickBot="1">
      <c r="BJ62997" s="138"/>
      <c r="BK62997" s="138"/>
      <c r="BL62997" s="138"/>
      <c r="BM62997" s="138"/>
    </row>
    <row r="62998" spans="62:65" ht="13" thickBot="1">
      <c r="BJ62998" s="138"/>
      <c r="BK62998" s="138"/>
      <c r="BL62998" s="138"/>
      <c r="BM62998" s="138"/>
    </row>
    <row r="62999" spans="62:65" ht="13" thickBot="1">
      <c r="BJ62999" s="138"/>
      <c r="BK62999" s="138"/>
      <c r="BL62999" s="138"/>
      <c r="BM62999" s="138"/>
    </row>
    <row r="63000" spans="62:65" ht="13" thickBot="1">
      <c r="BJ63000" s="138"/>
      <c r="BK63000" s="138"/>
      <c r="BL63000" s="138"/>
      <c r="BM63000" s="138"/>
    </row>
    <row r="63001" spans="62:65" ht="13" thickBot="1">
      <c r="BJ63001" s="138"/>
      <c r="BK63001" s="138"/>
      <c r="BL63001" s="138"/>
      <c r="BM63001" s="138"/>
    </row>
    <row r="63002" spans="62:65" ht="13" thickBot="1">
      <c r="BJ63002" s="138"/>
      <c r="BK63002" s="138"/>
      <c r="BL63002" s="138"/>
      <c r="BM63002" s="138"/>
    </row>
    <row r="63003" spans="62:65" ht="13" thickBot="1">
      <c r="BJ63003" s="138"/>
      <c r="BK63003" s="138"/>
      <c r="BL63003" s="138"/>
      <c r="BM63003" s="138"/>
    </row>
    <row r="63004" spans="62:65" ht="13" thickBot="1">
      <c r="BJ63004" s="138"/>
      <c r="BK63004" s="138"/>
      <c r="BL63004" s="138"/>
      <c r="BM63004" s="138"/>
    </row>
    <row r="63005" spans="62:65" ht="13" thickBot="1">
      <c r="BJ63005" s="138"/>
      <c r="BK63005" s="138"/>
      <c r="BL63005" s="138"/>
      <c r="BM63005" s="138"/>
    </row>
    <row r="63006" spans="62:65" ht="13" thickBot="1">
      <c r="BJ63006" s="138"/>
      <c r="BK63006" s="138"/>
      <c r="BL63006" s="138"/>
      <c r="BM63006" s="138"/>
    </row>
    <row r="63007" spans="62:65" ht="13" thickBot="1">
      <c r="BJ63007" s="138"/>
      <c r="BK63007" s="138"/>
      <c r="BL63007" s="138"/>
      <c r="BM63007" s="138"/>
    </row>
    <row r="63008" spans="62:65" ht="13" thickBot="1">
      <c r="BJ63008" s="138"/>
      <c r="BK63008" s="138"/>
      <c r="BL63008" s="138"/>
      <c r="BM63008" s="138"/>
    </row>
    <row r="63009" spans="62:65" ht="13" thickBot="1">
      <c r="BJ63009" s="138"/>
      <c r="BK63009" s="138"/>
      <c r="BL63009" s="138"/>
      <c r="BM63009" s="138"/>
    </row>
    <row r="63010" spans="62:65" ht="13" thickBot="1">
      <c r="BJ63010" s="138"/>
      <c r="BK63010" s="138"/>
      <c r="BL63010" s="138"/>
      <c r="BM63010" s="138"/>
    </row>
    <row r="63011" spans="62:65" ht="13" thickBot="1">
      <c r="BJ63011" s="138"/>
      <c r="BK63011" s="138"/>
      <c r="BL63011" s="138"/>
      <c r="BM63011" s="138"/>
    </row>
    <row r="63012" spans="62:65" ht="13" thickBot="1">
      <c r="BJ63012" s="138"/>
      <c r="BK63012" s="138"/>
      <c r="BL63012" s="138"/>
      <c r="BM63012" s="138"/>
    </row>
    <row r="63013" spans="62:65" ht="13" thickBot="1">
      <c r="BJ63013" s="138"/>
      <c r="BK63013" s="138"/>
      <c r="BL63013" s="138"/>
      <c r="BM63013" s="138"/>
    </row>
    <row r="63014" spans="62:65" ht="13" thickBot="1">
      <c r="BJ63014" s="138"/>
      <c r="BK63014" s="138"/>
      <c r="BL63014" s="138"/>
      <c r="BM63014" s="138"/>
    </row>
    <row r="63015" spans="62:65" ht="13" thickBot="1">
      <c r="BJ63015" s="138"/>
      <c r="BK63015" s="138"/>
      <c r="BL63015" s="138"/>
      <c r="BM63015" s="138"/>
    </row>
    <row r="63016" spans="62:65" ht="13" thickBot="1">
      <c r="BJ63016" s="138"/>
      <c r="BK63016" s="138"/>
      <c r="BL63016" s="138"/>
      <c r="BM63016" s="138"/>
    </row>
    <row r="63017" spans="62:65" ht="13" thickBot="1">
      <c r="BJ63017" s="138"/>
      <c r="BK63017" s="138"/>
      <c r="BL63017" s="138"/>
      <c r="BM63017" s="138"/>
    </row>
    <row r="63018" spans="62:65" ht="13" thickBot="1">
      <c r="BJ63018" s="138"/>
      <c r="BK63018" s="138"/>
      <c r="BL63018" s="138"/>
      <c r="BM63018" s="138"/>
    </row>
    <row r="63019" spans="62:65" ht="13" thickBot="1">
      <c r="BJ63019" s="138"/>
      <c r="BK63019" s="138"/>
      <c r="BL63019" s="138"/>
      <c r="BM63019" s="138"/>
    </row>
    <row r="63020" spans="62:65" ht="13" thickBot="1">
      <c r="BJ63020" s="138"/>
      <c r="BK63020" s="138"/>
      <c r="BL63020" s="138"/>
      <c r="BM63020" s="138"/>
    </row>
    <row r="63021" spans="62:65" ht="13" thickBot="1">
      <c r="BJ63021" s="138"/>
      <c r="BK63021" s="138"/>
      <c r="BL63021" s="138"/>
      <c r="BM63021" s="138"/>
    </row>
    <row r="63022" spans="62:65" ht="13" thickBot="1">
      <c r="BJ63022" s="138"/>
      <c r="BK63022" s="138"/>
      <c r="BL63022" s="138"/>
      <c r="BM63022" s="138"/>
    </row>
    <row r="63023" spans="62:65" ht="13" thickBot="1">
      <c r="BJ63023" s="138"/>
      <c r="BK63023" s="138"/>
      <c r="BL63023" s="138"/>
      <c r="BM63023" s="138"/>
    </row>
    <row r="63024" spans="62:65" ht="13" thickBot="1">
      <c r="BJ63024" s="138"/>
      <c r="BK63024" s="138"/>
      <c r="BL63024" s="138"/>
      <c r="BM63024" s="138"/>
    </row>
    <row r="63025" spans="62:65" ht="13" thickBot="1">
      <c r="BJ63025" s="138"/>
      <c r="BK63025" s="138"/>
      <c r="BL63025" s="138"/>
      <c r="BM63025" s="138"/>
    </row>
    <row r="63026" spans="62:65" ht="13" thickBot="1">
      <c r="BJ63026" s="138"/>
      <c r="BK63026" s="138"/>
      <c r="BL63026" s="138"/>
      <c r="BM63026" s="138"/>
    </row>
    <row r="63027" spans="62:65" ht="13" thickBot="1">
      <c r="BJ63027" s="138"/>
      <c r="BK63027" s="138"/>
      <c r="BL63027" s="138"/>
      <c r="BM63027" s="138"/>
    </row>
    <row r="63028" spans="62:65" ht="13" thickBot="1">
      <c r="BJ63028" s="138"/>
      <c r="BK63028" s="138"/>
      <c r="BL63028" s="138"/>
      <c r="BM63028" s="138"/>
    </row>
    <row r="63029" spans="62:65" ht="13" thickBot="1">
      <c r="BJ63029" s="138"/>
      <c r="BK63029" s="138"/>
      <c r="BL63029" s="138"/>
      <c r="BM63029" s="138"/>
    </row>
    <row r="63030" spans="62:65" ht="13" thickBot="1">
      <c r="BJ63030" s="138"/>
      <c r="BK63030" s="138"/>
      <c r="BL63030" s="138"/>
      <c r="BM63030" s="138"/>
    </row>
    <row r="63031" spans="62:65" ht="13" thickBot="1">
      <c r="BJ63031" s="138"/>
      <c r="BK63031" s="138"/>
      <c r="BL63031" s="138"/>
      <c r="BM63031" s="138"/>
    </row>
    <row r="63032" spans="62:65" ht="13" thickBot="1">
      <c r="BJ63032" s="138"/>
      <c r="BK63032" s="138"/>
      <c r="BL63032" s="138"/>
      <c r="BM63032" s="138"/>
    </row>
    <row r="63033" spans="62:65" ht="13" thickBot="1">
      <c r="BJ63033" s="138"/>
      <c r="BK63033" s="138"/>
      <c r="BL63033" s="138"/>
      <c r="BM63033" s="138"/>
    </row>
    <row r="63034" spans="62:65" ht="13" thickBot="1">
      <c r="BJ63034" s="138"/>
      <c r="BK63034" s="138"/>
      <c r="BL63034" s="138"/>
      <c r="BM63034" s="138"/>
    </row>
    <row r="63035" spans="62:65" ht="13" thickBot="1">
      <c r="BJ63035" s="138"/>
      <c r="BK63035" s="138"/>
      <c r="BL63035" s="138"/>
      <c r="BM63035" s="138"/>
    </row>
    <row r="63036" spans="62:65" ht="13" thickBot="1">
      <c r="BJ63036" s="138"/>
      <c r="BK63036" s="138"/>
      <c r="BL63036" s="138"/>
      <c r="BM63036" s="138"/>
    </row>
    <row r="63037" spans="62:65" ht="13" thickBot="1">
      <c r="BJ63037" s="138"/>
      <c r="BK63037" s="138"/>
      <c r="BL63037" s="138"/>
      <c r="BM63037" s="138"/>
    </row>
    <row r="63038" spans="62:65" ht="13" thickBot="1">
      <c r="BJ63038" s="138"/>
      <c r="BK63038" s="138"/>
      <c r="BL63038" s="138"/>
      <c r="BM63038" s="138"/>
    </row>
    <row r="63039" spans="62:65" ht="13" thickBot="1">
      <c r="BJ63039" s="138"/>
      <c r="BK63039" s="138"/>
      <c r="BL63039" s="138"/>
      <c r="BM63039" s="138"/>
    </row>
    <row r="63040" spans="62:65" ht="13" thickBot="1">
      <c r="BJ63040" s="138"/>
      <c r="BK63040" s="138"/>
      <c r="BL63040" s="138"/>
      <c r="BM63040" s="138"/>
    </row>
    <row r="63041" spans="62:65" ht="13" thickBot="1">
      <c r="BJ63041" s="138"/>
      <c r="BK63041" s="138"/>
      <c r="BL63041" s="138"/>
      <c r="BM63041" s="138"/>
    </row>
    <row r="63042" spans="62:65" ht="13" thickBot="1">
      <c r="BJ63042" s="138"/>
      <c r="BK63042" s="138"/>
      <c r="BL63042" s="138"/>
      <c r="BM63042" s="138"/>
    </row>
    <row r="63043" spans="62:65" ht="13" thickBot="1">
      <c r="BJ63043" s="138"/>
      <c r="BK63043" s="138"/>
      <c r="BL63043" s="138"/>
      <c r="BM63043" s="138"/>
    </row>
    <row r="63044" spans="62:65" ht="13" thickBot="1">
      <c r="BJ63044" s="138"/>
      <c r="BK63044" s="138"/>
      <c r="BL63044" s="138"/>
      <c r="BM63044" s="138"/>
    </row>
    <row r="63045" spans="62:65" ht="13" thickBot="1">
      <c r="BJ63045" s="138"/>
      <c r="BK63045" s="138"/>
      <c r="BL63045" s="138"/>
      <c r="BM63045" s="138"/>
    </row>
    <row r="63046" spans="62:65" ht="13" thickBot="1">
      <c r="BJ63046" s="138"/>
      <c r="BK63046" s="138"/>
      <c r="BL63046" s="138"/>
      <c r="BM63046" s="138"/>
    </row>
    <row r="63047" spans="62:65" ht="13" thickBot="1">
      <c r="BJ63047" s="138"/>
      <c r="BK63047" s="138"/>
      <c r="BL63047" s="138"/>
      <c r="BM63047" s="138"/>
    </row>
    <row r="63048" spans="62:65" ht="13" thickBot="1">
      <c r="BJ63048" s="138"/>
      <c r="BK63048" s="138"/>
      <c r="BL63048" s="138"/>
      <c r="BM63048" s="138"/>
    </row>
    <row r="63049" spans="62:65" ht="13" thickBot="1">
      <c r="BJ63049" s="138"/>
      <c r="BK63049" s="138"/>
      <c r="BL63049" s="138"/>
      <c r="BM63049" s="138"/>
    </row>
    <row r="63050" spans="62:65" ht="13" thickBot="1">
      <c r="BJ63050" s="138"/>
      <c r="BK63050" s="138"/>
      <c r="BL63050" s="138"/>
      <c r="BM63050" s="138"/>
    </row>
    <row r="63051" spans="62:65" ht="13" thickBot="1">
      <c r="BJ63051" s="138"/>
      <c r="BK63051" s="138"/>
      <c r="BL63051" s="138"/>
      <c r="BM63051" s="138"/>
    </row>
    <row r="63052" spans="62:65" ht="13" thickBot="1">
      <c r="BJ63052" s="138"/>
      <c r="BK63052" s="138"/>
      <c r="BL63052" s="138"/>
      <c r="BM63052" s="138"/>
    </row>
    <row r="63053" spans="62:65" ht="13" thickBot="1">
      <c r="BJ63053" s="138"/>
      <c r="BK63053" s="138"/>
      <c r="BL63053" s="138"/>
      <c r="BM63053" s="138"/>
    </row>
    <row r="63054" spans="62:65" ht="13" thickBot="1">
      <c r="BJ63054" s="138"/>
      <c r="BK63054" s="138"/>
      <c r="BL63054" s="138"/>
      <c r="BM63054" s="138"/>
    </row>
    <row r="63055" spans="62:65" ht="13" thickBot="1">
      <c r="BJ63055" s="138"/>
      <c r="BK63055" s="138"/>
      <c r="BL63055" s="138"/>
      <c r="BM63055" s="138"/>
    </row>
    <row r="63056" spans="62:65" ht="13" thickBot="1">
      <c r="BJ63056" s="138"/>
      <c r="BK63056" s="138"/>
      <c r="BL63056" s="138"/>
      <c r="BM63056" s="138"/>
    </row>
    <row r="63057" spans="62:65" ht="13" thickBot="1">
      <c r="BJ63057" s="138"/>
      <c r="BK63057" s="138"/>
      <c r="BL63057" s="138"/>
      <c r="BM63057" s="138"/>
    </row>
    <row r="63058" spans="62:65" ht="13" thickBot="1">
      <c r="BJ63058" s="138"/>
      <c r="BK63058" s="138"/>
      <c r="BL63058" s="138"/>
      <c r="BM63058" s="138"/>
    </row>
    <row r="63059" spans="62:65" ht="13" thickBot="1">
      <c r="BJ63059" s="138"/>
      <c r="BK63059" s="138"/>
      <c r="BL63059" s="138"/>
      <c r="BM63059" s="138"/>
    </row>
    <row r="63060" spans="62:65" ht="13" thickBot="1">
      <c r="BJ63060" s="138"/>
      <c r="BK63060" s="138"/>
      <c r="BL63060" s="138"/>
      <c r="BM63060" s="138"/>
    </row>
    <row r="63061" spans="62:65" ht="13" thickBot="1">
      <c r="BJ63061" s="138"/>
      <c r="BK63061" s="138"/>
      <c r="BL63061" s="138"/>
      <c r="BM63061" s="138"/>
    </row>
    <row r="63062" spans="62:65" ht="13" thickBot="1">
      <c r="BJ63062" s="138"/>
      <c r="BK63062" s="138"/>
      <c r="BL63062" s="138"/>
      <c r="BM63062" s="138"/>
    </row>
    <row r="63063" spans="62:65" ht="13" thickBot="1">
      <c r="BJ63063" s="138"/>
      <c r="BK63063" s="138"/>
      <c r="BL63063" s="138"/>
      <c r="BM63063" s="138"/>
    </row>
    <row r="63064" spans="62:65" ht="13" thickBot="1">
      <c r="BJ63064" s="138"/>
      <c r="BK63064" s="138"/>
      <c r="BL63064" s="138"/>
      <c r="BM63064" s="138"/>
    </row>
    <row r="63065" spans="62:65" ht="13" thickBot="1">
      <c r="BJ63065" s="138"/>
      <c r="BK63065" s="138"/>
      <c r="BL63065" s="138"/>
      <c r="BM63065" s="138"/>
    </row>
    <row r="63066" spans="62:65" ht="13" thickBot="1">
      <c r="BJ63066" s="138"/>
      <c r="BK63066" s="138"/>
      <c r="BL63066" s="138"/>
      <c r="BM63066" s="138"/>
    </row>
    <row r="63067" spans="62:65" ht="13" thickBot="1">
      <c r="BJ63067" s="138"/>
      <c r="BK63067" s="138"/>
      <c r="BL63067" s="138"/>
      <c r="BM63067" s="138"/>
    </row>
    <row r="63068" spans="62:65" ht="13" thickBot="1">
      <c r="BJ63068" s="138"/>
      <c r="BK63068" s="138"/>
      <c r="BL63068" s="138"/>
      <c r="BM63068" s="138"/>
    </row>
    <row r="63069" spans="62:65" ht="13" thickBot="1">
      <c r="BJ63069" s="138"/>
      <c r="BK63069" s="138"/>
      <c r="BL63069" s="138"/>
      <c r="BM63069" s="138"/>
    </row>
    <row r="63070" spans="62:65" ht="13" thickBot="1">
      <c r="BJ63070" s="138"/>
      <c r="BK63070" s="138"/>
      <c r="BL63070" s="138"/>
      <c r="BM63070" s="138"/>
    </row>
    <row r="63071" spans="62:65" ht="13" thickBot="1">
      <c r="BJ63071" s="138"/>
      <c r="BK63071" s="138"/>
      <c r="BL63071" s="138"/>
      <c r="BM63071" s="138"/>
    </row>
    <row r="63072" spans="62:65" ht="13" thickBot="1">
      <c r="BJ63072" s="138"/>
      <c r="BK63072" s="138"/>
      <c r="BL63072" s="138"/>
      <c r="BM63072" s="138"/>
    </row>
    <row r="63073" spans="62:65" ht="13" thickBot="1">
      <c r="BJ63073" s="138"/>
      <c r="BK63073" s="138"/>
      <c r="BL63073" s="138"/>
      <c r="BM63073" s="138"/>
    </row>
    <row r="63074" spans="62:65" ht="13" thickBot="1">
      <c r="BJ63074" s="138"/>
      <c r="BK63074" s="138"/>
      <c r="BL63074" s="138"/>
      <c r="BM63074" s="138"/>
    </row>
    <row r="63075" spans="62:65" ht="13" thickBot="1">
      <c r="BJ63075" s="138"/>
      <c r="BK63075" s="138"/>
      <c r="BL63075" s="138"/>
      <c r="BM63075" s="138"/>
    </row>
    <row r="63076" spans="62:65" ht="13" thickBot="1">
      <c r="BJ63076" s="138"/>
      <c r="BK63076" s="138"/>
      <c r="BL63076" s="138"/>
      <c r="BM63076" s="138"/>
    </row>
    <row r="63077" spans="62:65" ht="13" thickBot="1">
      <c r="BJ63077" s="138"/>
      <c r="BK63077" s="138"/>
      <c r="BL63077" s="138"/>
      <c r="BM63077" s="138"/>
    </row>
    <row r="63078" spans="62:65" ht="13" thickBot="1">
      <c r="BJ63078" s="138"/>
      <c r="BK63078" s="138"/>
      <c r="BL63078" s="138"/>
      <c r="BM63078" s="138"/>
    </row>
    <row r="63079" spans="62:65" ht="13" thickBot="1">
      <c r="BJ63079" s="138"/>
      <c r="BK63079" s="138"/>
      <c r="BL63079" s="138"/>
      <c r="BM63079" s="138"/>
    </row>
    <row r="63080" spans="62:65" ht="13" thickBot="1">
      <c r="BJ63080" s="138"/>
      <c r="BK63080" s="138"/>
      <c r="BL63080" s="138"/>
      <c r="BM63080" s="138"/>
    </row>
    <row r="63081" spans="62:65" ht="13" thickBot="1">
      <c r="BJ63081" s="138"/>
      <c r="BK63081" s="138"/>
      <c r="BL63081" s="138"/>
      <c r="BM63081" s="138"/>
    </row>
    <row r="63082" spans="62:65" ht="13" thickBot="1">
      <c r="BJ63082" s="138"/>
      <c r="BK63082" s="138"/>
      <c r="BL63082" s="138"/>
      <c r="BM63082" s="138"/>
    </row>
    <row r="63083" spans="62:65" ht="13" thickBot="1">
      <c r="BJ63083" s="138"/>
      <c r="BK63083" s="138"/>
      <c r="BL63083" s="138"/>
      <c r="BM63083" s="138"/>
    </row>
    <row r="63084" spans="62:65" ht="13" thickBot="1">
      <c r="BJ63084" s="138"/>
      <c r="BK63084" s="138"/>
      <c r="BL63084" s="138"/>
      <c r="BM63084" s="138"/>
    </row>
    <row r="63085" spans="62:65" ht="13" thickBot="1">
      <c r="BJ63085" s="138"/>
      <c r="BK63085" s="138"/>
      <c r="BL63085" s="138"/>
      <c r="BM63085" s="138"/>
    </row>
    <row r="63086" spans="62:65" ht="13" thickBot="1">
      <c r="BJ63086" s="138"/>
      <c r="BK63086" s="138"/>
      <c r="BL63086" s="138"/>
      <c r="BM63086" s="138"/>
    </row>
    <row r="63087" spans="62:65" ht="13" thickBot="1">
      <c r="BJ63087" s="138"/>
      <c r="BK63087" s="138"/>
      <c r="BL63087" s="138"/>
      <c r="BM63087" s="138"/>
    </row>
    <row r="63088" spans="62:65" ht="13" thickBot="1">
      <c r="BJ63088" s="138"/>
      <c r="BK63088" s="138"/>
      <c r="BL63088" s="138"/>
      <c r="BM63088" s="138"/>
    </row>
    <row r="63089" spans="62:65" ht="13" thickBot="1">
      <c r="BJ63089" s="138"/>
      <c r="BK63089" s="138"/>
      <c r="BL63089" s="138"/>
      <c r="BM63089" s="138"/>
    </row>
    <row r="63090" spans="62:65" ht="13" thickBot="1">
      <c r="BJ63090" s="138"/>
      <c r="BK63090" s="138"/>
      <c r="BL63090" s="138"/>
      <c r="BM63090" s="138"/>
    </row>
    <row r="63091" spans="62:65" ht="13" thickBot="1">
      <c r="BJ63091" s="138"/>
      <c r="BK63091" s="138"/>
      <c r="BL63091" s="138"/>
      <c r="BM63091" s="138"/>
    </row>
    <row r="63092" spans="62:65" ht="13" thickBot="1">
      <c r="BJ63092" s="138"/>
      <c r="BK63092" s="138"/>
      <c r="BL63092" s="138"/>
      <c r="BM63092" s="138"/>
    </row>
    <row r="63093" spans="62:65" ht="13" thickBot="1">
      <c r="BJ63093" s="138"/>
      <c r="BK63093" s="138"/>
      <c r="BL63093" s="138"/>
      <c r="BM63093" s="138"/>
    </row>
    <row r="63094" spans="62:65" ht="13" thickBot="1">
      <c r="BJ63094" s="138"/>
      <c r="BK63094" s="138"/>
      <c r="BL63094" s="138"/>
      <c r="BM63094" s="138"/>
    </row>
    <row r="63095" spans="62:65" ht="13" thickBot="1">
      <c r="BJ63095" s="138"/>
      <c r="BK63095" s="138"/>
      <c r="BL63095" s="138"/>
      <c r="BM63095" s="138"/>
    </row>
    <row r="63096" spans="62:65" ht="13" thickBot="1">
      <c r="BJ63096" s="138"/>
      <c r="BK63096" s="138"/>
      <c r="BL63096" s="138"/>
      <c r="BM63096" s="138"/>
    </row>
    <row r="63097" spans="62:65" ht="13" thickBot="1">
      <c r="BJ63097" s="138"/>
      <c r="BK63097" s="138"/>
      <c r="BL63097" s="138"/>
      <c r="BM63097" s="138"/>
    </row>
    <row r="63098" spans="62:65" ht="13" thickBot="1">
      <c r="BJ63098" s="138"/>
      <c r="BK63098" s="138"/>
      <c r="BL63098" s="138"/>
      <c r="BM63098" s="138"/>
    </row>
    <row r="63099" spans="62:65" ht="13" thickBot="1">
      <c r="BJ63099" s="138"/>
      <c r="BK63099" s="138"/>
      <c r="BL63099" s="138"/>
      <c r="BM63099" s="138"/>
    </row>
    <row r="63100" spans="62:65" ht="13" thickBot="1">
      <c r="BJ63100" s="138"/>
      <c r="BK63100" s="138"/>
      <c r="BL63100" s="138"/>
      <c r="BM63100" s="138"/>
    </row>
    <row r="63101" spans="62:65" ht="13" thickBot="1">
      <c r="BJ63101" s="138"/>
      <c r="BK63101" s="138"/>
      <c r="BL63101" s="138"/>
      <c r="BM63101" s="138"/>
    </row>
    <row r="63102" spans="62:65" ht="13" thickBot="1">
      <c r="BJ63102" s="138"/>
      <c r="BK63102" s="138"/>
      <c r="BL63102" s="138"/>
      <c r="BM63102" s="138"/>
    </row>
    <row r="63103" spans="62:65" ht="13" thickBot="1">
      <c r="BJ63103" s="138"/>
      <c r="BK63103" s="138"/>
      <c r="BL63103" s="138"/>
      <c r="BM63103" s="138"/>
    </row>
    <row r="63104" spans="62:65" ht="13" thickBot="1">
      <c r="BJ63104" s="138"/>
      <c r="BK63104" s="138"/>
      <c r="BL63104" s="138"/>
      <c r="BM63104" s="138"/>
    </row>
    <row r="63105" spans="62:65" ht="13" thickBot="1">
      <c r="BJ63105" s="138"/>
      <c r="BK63105" s="138"/>
      <c r="BL63105" s="138"/>
      <c r="BM63105" s="138"/>
    </row>
    <row r="63106" spans="62:65" ht="13" thickBot="1">
      <c r="BJ63106" s="138"/>
      <c r="BK63106" s="138"/>
      <c r="BL63106" s="138"/>
      <c r="BM63106" s="138"/>
    </row>
    <row r="63107" spans="62:65" ht="13" thickBot="1">
      <c r="BJ63107" s="138"/>
      <c r="BK63107" s="138"/>
      <c r="BL63107" s="138"/>
      <c r="BM63107" s="138"/>
    </row>
    <row r="63108" spans="62:65" ht="13" thickBot="1">
      <c r="BJ63108" s="138"/>
      <c r="BK63108" s="138"/>
      <c r="BL63108" s="138"/>
      <c r="BM63108" s="138"/>
    </row>
    <row r="63109" spans="62:65" ht="13" thickBot="1">
      <c r="BJ63109" s="138"/>
      <c r="BK63109" s="138"/>
      <c r="BL63109" s="138"/>
      <c r="BM63109" s="138"/>
    </row>
    <row r="63110" spans="62:65" ht="13" thickBot="1">
      <c r="BJ63110" s="138"/>
      <c r="BK63110" s="138"/>
      <c r="BL63110" s="138"/>
      <c r="BM63110" s="138"/>
    </row>
    <row r="63111" spans="62:65" ht="13" thickBot="1">
      <c r="BJ63111" s="138"/>
      <c r="BK63111" s="138"/>
      <c r="BL63111" s="138"/>
      <c r="BM63111" s="138"/>
    </row>
    <row r="63112" spans="62:65" ht="13" thickBot="1">
      <c r="BJ63112" s="138"/>
      <c r="BK63112" s="138"/>
      <c r="BL63112" s="138"/>
      <c r="BM63112" s="138"/>
    </row>
    <row r="63113" spans="62:65" ht="13" thickBot="1">
      <c r="BJ63113" s="138"/>
      <c r="BK63113" s="138"/>
      <c r="BL63113" s="138"/>
      <c r="BM63113" s="138"/>
    </row>
    <row r="63114" spans="62:65" ht="13" thickBot="1">
      <c r="BJ63114" s="138"/>
      <c r="BK63114" s="138"/>
      <c r="BL63114" s="138"/>
      <c r="BM63114" s="138"/>
    </row>
    <row r="63115" spans="62:65" ht="13" thickBot="1">
      <c r="BJ63115" s="138"/>
      <c r="BK63115" s="138"/>
      <c r="BL63115" s="138"/>
      <c r="BM63115" s="138"/>
    </row>
    <row r="63116" spans="62:65" ht="13" thickBot="1">
      <c r="BJ63116" s="138"/>
      <c r="BK63116" s="138"/>
      <c r="BL63116" s="138"/>
      <c r="BM63116" s="138"/>
    </row>
    <row r="63117" spans="62:65" ht="13" thickBot="1">
      <c r="BJ63117" s="138"/>
      <c r="BK63117" s="138"/>
      <c r="BL63117" s="138"/>
      <c r="BM63117" s="138"/>
    </row>
    <row r="63118" spans="62:65" ht="13" thickBot="1">
      <c r="BJ63118" s="138"/>
      <c r="BK63118" s="138"/>
      <c r="BL63118" s="138"/>
      <c r="BM63118" s="138"/>
    </row>
    <row r="63119" spans="62:65" ht="13" thickBot="1">
      <c r="BJ63119" s="138"/>
      <c r="BK63119" s="138"/>
      <c r="BL63119" s="138"/>
      <c r="BM63119" s="138"/>
    </row>
    <row r="63120" spans="62:65" ht="13" thickBot="1">
      <c r="BJ63120" s="138"/>
      <c r="BK63120" s="138"/>
      <c r="BL63120" s="138"/>
      <c r="BM63120" s="138"/>
    </row>
    <row r="63121" spans="62:65" ht="13" thickBot="1">
      <c r="BJ63121" s="138"/>
      <c r="BK63121" s="138"/>
      <c r="BL63121" s="138"/>
      <c r="BM63121" s="138"/>
    </row>
    <row r="63122" spans="62:65" ht="13" thickBot="1">
      <c r="BJ63122" s="138"/>
      <c r="BK63122" s="138"/>
      <c r="BL63122" s="138"/>
      <c r="BM63122" s="138"/>
    </row>
    <row r="63123" spans="62:65" ht="13" thickBot="1">
      <c r="BJ63123" s="138"/>
      <c r="BK63123" s="138"/>
      <c r="BL63123" s="138"/>
      <c r="BM63123" s="138"/>
    </row>
    <row r="63124" spans="62:65" ht="13" thickBot="1">
      <c r="BJ63124" s="138"/>
      <c r="BK63124" s="138"/>
      <c r="BL63124" s="138"/>
      <c r="BM63124" s="138"/>
    </row>
    <row r="63125" spans="62:65" ht="13" thickBot="1">
      <c r="BJ63125" s="138"/>
      <c r="BK63125" s="138"/>
      <c r="BL63125" s="138"/>
      <c r="BM63125" s="138"/>
    </row>
    <row r="63126" spans="62:65" ht="13" thickBot="1">
      <c r="BJ63126" s="138"/>
      <c r="BK63126" s="138"/>
      <c r="BL63126" s="138"/>
      <c r="BM63126" s="138"/>
    </row>
    <row r="63127" spans="62:65" ht="13" thickBot="1">
      <c r="BJ63127" s="138"/>
      <c r="BK63127" s="138"/>
      <c r="BL63127" s="138"/>
      <c r="BM63127" s="138"/>
    </row>
    <row r="63128" spans="62:65" ht="13" thickBot="1">
      <c r="BJ63128" s="138"/>
      <c r="BK63128" s="138"/>
      <c r="BL63128" s="138"/>
      <c r="BM63128" s="138"/>
    </row>
    <row r="63129" spans="62:65" ht="13" thickBot="1">
      <c r="BJ63129" s="138"/>
      <c r="BK63129" s="138"/>
      <c r="BL63129" s="138"/>
      <c r="BM63129" s="138"/>
    </row>
    <row r="63130" spans="62:65" ht="13" thickBot="1">
      <c r="BJ63130" s="138"/>
      <c r="BK63130" s="138"/>
      <c r="BL63130" s="138"/>
      <c r="BM63130" s="138"/>
    </row>
    <row r="63131" spans="62:65" ht="13" thickBot="1">
      <c r="BJ63131" s="138"/>
      <c r="BK63131" s="138"/>
      <c r="BL63131" s="138"/>
      <c r="BM63131" s="138"/>
    </row>
    <row r="63132" spans="62:65" ht="13" thickBot="1">
      <c r="BJ63132" s="138"/>
      <c r="BK63132" s="138"/>
      <c r="BL63132" s="138"/>
      <c r="BM63132" s="138"/>
    </row>
    <row r="63133" spans="62:65" ht="13" thickBot="1">
      <c r="BJ63133" s="138"/>
      <c r="BK63133" s="138"/>
      <c r="BL63133" s="138"/>
      <c r="BM63133" s="138"/>
    </row>
    <row r="63134" spans="62:65" ht="13" thickBot="1">
      <c r="BJ63134" s="138"/>
      <c r="BK63134" s="138"/>
      <c r="BL63134" s="138"/>
      <c r="BM63134" s="138"/>
    </row>
    <row r="63135" spans="62:65" ht="13" thickBot="1">
      <c r="BJ63135" s="138"/>
      <c r="BK63135" s="138"/>
      <c r="BL63135" s="138"/>
      <c r="BM63135" s="138"/>
    </row>
    <row r="63136" spans="62:65" ht="13" thickBot="1">
      <c r="BJ63136" s="138"/>
      <c r="BK63136" s="138"/>
      <c r="BL63136" s="138"/>
      <c r="BM63136" s="138"/>
    </row>
    <row r="63137" spans="62:65" ht="13" thickBot="1">
      <c r="BJ63137" s="138"/>
      <c r="BK63137" s="138"/>
      <c r="BL63137" s="138"/>
      <c r="BM63137" s="138"/>
    </row>
    <row r="63138" spans="62:65" ht="13" thickBot="1">
      <c r="BJ63138" s="138"/>
      <c r="BK63138" s="138"/>
      <c r="BL63138" s="138"/>
      <c r="BM63138" s="138"/>
    </row>
    <row r="63139" spans="62:65" ht="13" thickBot="1">
      <c r="BJ63139" s="138"/>
      <c r="BK63139" s="138"/>
      <c r="BL63139" s="138"/>
      <c r="BM63139" s="138"/>
    </row>
    <row r="63140" spans="62:65" ht="13" thickBot="1">
      <c r="BJ63140" s="138"/>
      <c r="BK63140" s="138"/>
      <c r="BL63140" s="138"/>
      <c r="BM63140" s="138"/>
    </row>
    <row r="63141" spans="62:65" ht="13" thickBot="1">
      <c r="BJ63141" s="138"/>
      <c r="BK63141" s="138"/>
      <c r="BL63141" s="138"/>
      <c r="BM63141" s="138"/>
    </row>
    <row r="63142" spans="62:65" ht="13" thickBot="1">
      <c r="BJ63142" s="138"/>
      <c r="BK63142" s="138"/>
      <c r="BL63142" s="138"/>
      <c r="BM63142" s="138"/>
    </row>
    <row r="63143" spans="62:65" ht="13" thickBot="1">
      <c r="BJ63143" s="138"/>
      <c r="BK63143" s="138"/>
      <c r="BL63143" s="138"/>
      <c r="BM63143" s="138"/>
    </row>
    <row r="63144" spans="62:65" ht="13" thickBot="1">
      <c r="BJ63144" s="138"/>
      <c r="BK63144" s="138"/>
      <c r="BL63144" s="138"/>
      <c r="BM63144" s="138"/>
    </row>
    <row r="63145" spans="62:65" ht="13" thickBot="1">
      <c r="BJ63145" s="138"/>
      <c r="BK63145" s="138"/>
      <c r="BL63145" s="138"/>
      <c r="BM63145" s="138"/>
    </row>
    <row r="63146" spans="62:65" ht="13" thickBot="1">
      <c r="BJ63146" s="138"/>
      <c r="BK63146" s="138"/>
      <c r="BL63146" s="138"/>
      <c r="BM63146" s="138"/>
    </row>
    <row r="63147" spans="62:65" ht="13" thickBot="1">
      <c r="BJ63147" s="138"/>
      <c r="BK63147" s="138"/>
      <c r="BL63147" s="138"/>
      <c r="BM63147" s="138"/>
    </row>
    <row r="63148" spans="62:65" ht="13" thickBot="1">
      <c r="BJ63148" s="138"/>
      <c r="BK63148" s="138"/>
      <c r="BL63148" s="138"/>
      <c r="BM63148" s="138"/>
    </row>
    <row r="63149" spans="62:65" ht="13" thickBot="1">
      <c r="BJ63149" s="138"/>
      <c r="BK63149" s="138"/>
      <c r="BL63149" s="138"/>
      <c r="BM63149" s="138"/>
    </row>
    <row r="63150" spans="62:65" ht="13" thickBot="1">
      <c r="BJ63150" s="138"/>
      <c r="BK63150" s="138"/>
      <c r="BL63150" s="138"/>
      <c r="BM63150" s="138"/>
    </row>
    <row r="63151" spans="62:65" ht="13" thickBot="1">
      <c r="BJ63151" s="138"/>
      <c r="BK63151" s="138"/>
      <c r="BL63151" s="138"/>
      <c r="BM63151" s="138"/>
    </row>
    <row r="63152" spans="62:65" ht="13" thickBot="1">
      <c r="BJ63152" s="138"/>
      <c r="BK63152" s="138"/>
      <c r="BL63152" s="138"/>
      <c r="BM63152" s="138"/>
    </row>
    <row r="63153" spans="62:65" ht="13" thickBot="1">
      <c r="BJ63153" s="138"/>
      <c r="BK63153" s="138"/>
      <c r="BL63153" s="138"/>
      <c r="BM63153" s="138"/>
    </row>
    <row r="63154" spans="62:65" ht="13" thickBot="1">
      <c r="BJ63154" s="138"/>
      <c r="BK63154" s="138"/>
      <c r="BL63154" s="138"/>
      <c r="BM63154" s="138"/>
    </row>
    <row r="63155" spans="62:65" ht="13" thickBot="1">
      <c r="BJ63155" s="138"/>
      <c r="BK63155" s="138"/>
      <c r="BL63155" s="138"/>
      <c r="BM63155" s="138"/>
    </row>
    <row r="63156" spans="62:65" ht="13" thickBot="1">
      <c r="BJ63156" s="138"/>
      <c r="BK63156" s="138"/>
      <c r="BL63156" s="138"/>
      <c r="BM63156" s="138"/>
    </row>
    <row r="63157" spans="62:65" ht="13" thickBot="1">
      <c r="BJ63157" s="138"/>
      <c r="BK63157" s="138"/>
      <c r="BL63157" s="138"/>
      <c r="BM63157" s="138"/>
    </row>
    <row r="63158" spans="62:65" ht="13" thickBot="1">
      <c r="BJ63158" s="138"/>
      <c r="BK63158" s="138"/>
      <c r="BL63158" s="138"/>
      <c r="BM63158" s="138"/>
    </row>
    <row r="63159" spans="62:65" ht="13" thickBot="1">
      <c r="BJ63159" s="138"/>
      <c r="BK63159" s="138"/>
      <c r="BL63159" s="138"/>
      <c r="BM63159" s="138"/>
    </row>
    <row r="63160" spans="62:65" ht="13" thickBot="1">
      <c r="BJ63160" s="138"/>
      <c r="BK63160" s="138"/>
      <c r="BL63160" s="138"/>
      <c r="BM63160" s="138"/>
    </row>
    <row r="63161" spans="62:65" ht="13" thickBot="1">
      <c r="BJ63161" s="138"/>
      <c r="BK63161" s="138"/>
      <c r="BL63161" s="138"/>
      <c r="BM63161" s="138"/>
    </row>
    <row r="63162" spans="62:65" ht="13" thickBot="1">
      <c r="BJ63162" s="138"/>
      <c r="BK63162" s="138"/>
      <c r="BL63162" s="138"/>
      <c r="BM63162" s="138"/>
    </row>
    <row r="63163" spans="62:65" ht="13" thickBot="1">
      <c r="BJ63163" s="138"/>
      <c r="BK63163" s="138"/>
      <c r="BL63163" s="138"/>
      <c r="BM63163" s="138"/>
    </row>
    <row r="63164" spans="62:65" ht="13" thickBot="1">
      <c r="BJ63164" s="138"/>
      <c r="BK63164" s="138"/>
      <c r="BL63164" s="138"/>
      <c r="BM63164" s="138"/>
    </row>
    <row r="63165" spans="62:65" ht="13" thickBot="1">
      <c r="BJ63165" s="138"/>
      <c r="BK63165" s="138"/>
      <c r="BL63165" s="138"/>
      <c r="BM63165" s="138"/>
    </row>
    <row r="63166" spans="62:65" ht="13" thickBot="1">
      <c r="BJ63166" s="138"/>
      <c r="BK63166" s="138"/>
      <c r="BL63166" s="138"/>
      <c r="BM63166" s="138"/>
    </row>
    <row r="63167" spans="62:65" ht="13" thickBot="1">
      <c r="BJ63167" s="138"/>
      <c r="BK63167" s="138"/>
      <c r="BL63167" s="138"/>
      <c r="BM63167" s="138"/>
    </row>
    <row r="63168" spans="62:65" ht="13" thickBot="1">
      <c r="BJ63168" s="138"/>
      <c r="BK63168" s="138"/>
      <c r="BL63168" s="138"/>
      <c r="BM63168" s="138"/>
    </row>
    <row r="63169" spans="62:65" ht="13" thickBot="1">
      <c r="BJ63169" s="138"/>
      <c r="BK63169" s="138"/>
      <c r="BL63169" s="138"/>
      <c r="BM63169" s="138"/>
    </row>
    <row r="63170" spans="62:65" ht="13" thickBot="1">
      <c r="BJ63170" s="138"/>
      <c r="BK63170" s="138"/>
      <c r="BL63170" s="138"/>
      <c r="BM63170" s="138"/>
    </row>
    <row r="63171" spans="62:65" ht="13" thickBot="1">
      <c r="BJ63171" s="138"/>
      <c r="BK63171" s="138"/>
      <c r="BL63171" s="138"/>
      <c r="BM63171" s="138"/>
    </row>
    <row r="63172" spans="62:65" ht="13" thickBot="1">
      <c r="BJ63172" s="138"/>
      <c r="BK63172" s="138"/>
      <c r="BL63172" s="138"/>
      <c r="BM63172" s="138"/>
    </row>
    <row r="63173" spans="62:65" ht="13" thickBot="1">
      <c r="BJ63173" s="138"/>
      <c r="BK63173" s="138"/>
      <c r="BL63173" s="138"/>
      <c r="BM63173" s="138"/>
    </row>
    <row r="63174" spans="62:65" ht="13" thickBot="1">
      <c r="BJ63174" s="138"/>
      <c r="BK63174" s="138"/>
      <c r="BL63174" s="138"/>
      <c r="BM63174" s="138"/>
    </row>
    <row r="63175" spans="62:65" ht="13" thickBot="1">
      <c r="BJ63175" s="138"/>
      <c r="BK63175" s="138"/>
      <c r="BL63175" s="138"/>
      <c r="BM63175" s="138"/>
    </row>
    <row r="63176" spans="62:65" ht="13" thickBot="1">
      <c r="BJ63176" s="138"/>
      <c r="BK63176" s="138"/>
      <c r="BL63176" s="138"/>
      <c r="BM63176" s="138"/>
    </row>
    <row r="63177" spans="62:65" ht="13" thickBot="1">
      <c r="BJ63177" s="138"/>
      <c r="BK63177" s="138"/>
      <c r="BL63177" s="138"/>
      <c r="BM63177" s="138"/>
    </row>
    <row r="63178" spans="62:65" ht="13" thickBot="1">
      <c r="BJ63178" s="138"/>
      <c r="BK63178" s="138"/>
      <c r="BL63178" s="138"/>
      <c r="BM63178" s="138"/>
    </row>
    <row r="63179" spans="62:65" ht="13" thickBot="1">
      <c r="BJ63179" s="138"/>
      <c r="BK63179" s="138"/>
      <c r="BL63179" s="138"/>
      <c r="BM63179" s="138"/>
    </row>
    <row r="63180" spans="62:65" ht="13" thickBot="1">
      <c r="BJ63180" s="138"/>
      <c r="BK63180" s="138"/>
      <c r="BL63180" s="138"/>
      <c r="BM63180" s="138"/>
    </row>
    <row r="63181" spans="62:65" ht="13" thickBot="1">
      <c r="BJ63181" s="138"/>
      <c r="BK63181" s="138"/>
      <c r="BL63181" s="138"/>
      <c r="BM63181" s="138"/>
    </row>
    <row r="63182" spans="62:65" ht="13" thickBot="1">
      <c r="BJ63182" s="138"/>
      <c r="BK63182" s="138"/>
      <c r="BL63182" s="138"/>
      <c r="BM63182" s="138"/>
    </row>
    <row r="63183" spans="62:65" ht="13" thickBot="1">
      <c r="BJ63183" s="138"/>
      <c r="BK63183" s="138"/>
      <c r="BL63183" s="138"/>
      <c r="BM63183" s="138"/>
    </row>
    <row r="63184" spans="62:65" ht="13" thickBot="1">
      <c r="BJ63184" s="138"/>
      <c r="BK63184" s="138"/>
      <c r="BL63184" s="138"/>
      <c r="BM63184" s="138"/>
    </row>
    <row r="63185" spans="62:65" ht="13" thickBot="1">
      <c r="BJ63185" s="138"/>
      <c r="BK63185" s="138"/>
      <c r="BL63185" s="138"/>
      <c r="BM63185" s="138"/>
    </row>
    <row r="63186" spans="62:65" ht="13" thickBot="1">
      <c r="BJ63186" s="138"/>
      <c r="BK63186" s="138"/>
      <c r="BL63186" s="138"/>
      <c r="BM63186" s="138"/>
    </row>
    <row r="63187" spans="62:65" ht="13" thickBot="1">
      <c r="BJ63187" s="138"/>
      <c r="BK63187" s="138"/>
      <c r="BL63187" s="138"/>
      <c r="BM63187" s="138"/>
    </row>
    <row r="63188" spans="62:65" ht="13" thickBot="1">
      <c r="BJ63188" s="138"/>
      <c r="BK63188" s="138"/>
      <c r="BL63188" s="138"/>
      <c r="BM63188" s="138"/>
    </row>
    <row r="63189" spans="62:65" ht="13" thickBot="1">
      <c r="BJ63189" s="138"/>
      <c r="BK63189" s="138"/>
      <c r="BL63189" s="138"/>
      <c r="BM63189" s="138"/>
    </row>
    <row r="63190" spans="62:65" ht="13" thickBot="1">
      <c r="BJ63190" s="138"/>
      <c r="BK63190" s="138"/>
      <c r="BL63190" s="138"/>
      <c r="BM63190" s="138"/>
    </row>
    <row r="63191" spans="62:65" ht="13" thickBot="1">
      <c r="BJ63191" s="138"/>
      <c r="BK63191" s="138"/>
      <c r="BL63191" s="138"/>
      <c r="BM63191" s="138"/>
    </row>
    <row r="63192" spans="62:65" ht="13" thickBot="1">
      <c r="BJ63192" s="138"/>
      <c r="BK63192" s="138"/>
      <c r="BL63192" s="138"/>
      <c r="BM63192" s="138"/>
    </row>
    <row r="63193" spans="62:65" ht="13" thickBot="1">
      <c r="BJ63193" s="138"/>
      <c r="BK63193" s="138"/>
      <c r="BL63193" s="138"/>
      <c r="BM63193" s="138"/>
    </row>
    <row r="63194" spans="62:65" ht="13" thickBot="1">
      <c r="BJ63194" s="138"/>
      <c r="BK63194" s="138"/>
      <c r="BL63194" s="138"/>
      <c r="BM63194" s="138"/>
    </row>
    <row r="63195" spans="62:65" ht="13" thickBot="1">
      <c r="BJ63195" s="138"/>
      <c r="BK63195" s="138"/>
      <c r="BL63195" s="138"/>
      <c r="BM63195" s="138"/>
    </row>
    <row r="63196" spans="62:65" ht="13" thickBot="1">
      <c r="BJ63196" s="138"/>
      <c r="BK63196" s="138"/>
      <c r="BL63196" s="138"/>
      <c r="BM63196" s="138"/>
    </row>
    <row r="63197" spans="62:65" ht="13" thickBot="1">
      <c r="BJ63197" s="138"/>
      <c r="BK63197" s="138"/>
      <c r="BL63197" s="138"/>
      <c r="BM63197" s="138"/>
    </row>
    <row r="63198" spans="62:65" ht="13" thickBot="1">
      <c r="BJ63198" s="138"/>
      <c r="BK63198" s="138"/>
      <c r="BL63198" s="138"/>
      <c r="BM63198" s="138"/>
    </row>
    <row r="63199" spans="62:65" ht="13" thickBot="1">
      <c r="BJ63199" s="138"/>
      <c r="BK63199" s="138"/>
      <c r="BL63199" s="138"/>
      <c r="BM63199" s="138"/>
    </row>
    <row r="63200" spans="62:65" ht="13" thickBot="1">
      <c r="BJ63200" s="138"/>
      <c r="BK63200" s="138"/>
      <c r="BL63200" s="138"/>
      <c r="BM63200" s="138"/>
    </row>
    <row r="63201" spans="62:65" ht="13" thickBot="1">
      <c r="BJ63201" s="138"/>
      <c r="BK63201" s="138"/>
      <c r="BL63201" s="138"/>
      <c r="BM63201" s="138"/>
    </row>
    <row r="63202" spans="62:65" ht="13" thickBot="1">
      <c r="BJ63202" s="138"/>
      <c r="BK63202" s="138"/>
      <c r="BL63202" s="138"/>
      <c r="BM63202" s="138"/>
    </row>
    <row r="63203" spans="62:65" ht="13" thickBot="1">
      <c r="BJ63203" s="138"/>
      <c r="BK63203" s="138"/>
      <c r="BL63203" s="138"/>
      <c r="BM63203" s="138"/>
    </row>
    <row r="63204" spans="62:65" ht="13" thickBot="1">
      <c r="BJ63204" s="138"/>
      <c r="BK63204" s="138"/>
      <c r="BL63204" s="138"/>
      <c r="BM63204" s="138"/>
    </row>
    <row r="63205" spans="62:65" ht="13" thickBot="1">
      <c r="BJ63205" s="138"/>
      <c r="BK63205" s="138"/>
      <c r="BL63205" s="138"/>
      <c r="BM63205" s="138"/>
    </row>
    <row r="63206" spans="62:65" ht="13" thickBot="1">
      <c r="BJ63206" s="138"/>
      <c r="BK63206" s="138"/>
      <c r="BL63206" s="138"/>
      <c r="BM63206" s="138"/>
    </row>
    <row r="63207" spans="62:65" ht="13" thickBot="1">
      <c r="BJ63207" s="138"/>
      <c r="BK63207" s="138"/>
      <c r="BL63207" s="138"/>
      <c r="BM63207" s="138"/>
    </row>
    <row r="63208" spans="62:65" ht="13" thickBot="1">
      <c r="BJ63208" s="138"/>
      <c r="BK63208" s="138"/>
      <c r="BL63208" s="138"/>
      <c r="BM63208" s="138"/>
    </row>
    <row r="63209" spans="62:65" ht="13" thickBot="1">
      <c r="BJ63209" s="138"/>
      <c r="BK63209" s="138"/>
      <c r="BL63209" s="138"/>
      <c r="BM63209" s="138"/>
    </row>
    <row r="63210" spans="62:65" ht="13" thickBot="1">
      <c r="BJ63210" s="138"/>
      <c r="BK63210" s="138"/>
      <c r="BL63210" s="138"/>
      <c r="BM63210" s="138"/>
    </row>
    <row r="63211" spans="62:65" ht="13" thickBot="1">
      <c r="BJ63211" s="138"/>
      <c r="BK63211" s="138"/>
      <c r="BL63211" s="138"/>
      <c r="BM63211" s="138"/>
    </row>
    <row r="63212" spans="62:65" ht="13" thickBot="1">
      <c r="BJ63212" s="138"/>
      <c r="BK63212" s="138"/>
      <c r="BL63212" s="138"/>
      <c r="BM63212" s="138"/>
    </row>
    <row r="63213" spans="62:65" ht="13" thickBot="1">
      <c r="BJ63213" s="138"/>
      <c r="BK63213" s="138"/>
      <c r="BL63213" s="138"/>
      <c r="BM63213" s="138"/>
    </row>
    <row r="63214" spans="62:65" ht="13" thickBot="1">
      <c r="BJ63214" s="138"/>
      <c r="BK63214" s="138"/>
      <c r="BL63214" s="138"/>
      <c r="BM63214" s="138"/>
    </row>
    <row r="63215" spans="62:65" ht="13" thickBot="1">
      <c r="BJ63215" s="138"/>
      <c r="BK63215" s="138"/>
      <c r="BL63215" s="138"/>
      <c r="BM63215" s="138"/>
    </row>
    <row r="63216" spans="62:65" ht="13" thickBot="1">
      <c r="BJ63216" s="138"/>
      <c r="BK63216" s="138"/>
      <c r="BL63216" s="138"/>
      <c r="BM63216" s="138"/>
    </row>
    <row r="63217" spans="62:65" ht="13" thickBot="1">
      <c r="BJ63217" s="138"/>
      <c r="BK63217" s="138"/>
      <c r="BL63217" s="138"/>
      <c r="BM63217" s="138"/>
    </row>
    <row r="63218" spans="62:65" ht="13" thickBot="1">
      <c r="BJ63218" s="138"/>
      <c r="BK63218" s="138"/>
      <c r="BL63218" s="138"/>
      <c r="BM63218" s="138"/>
    </row>
    <row r="63219" spans="62:65" ht="13" thickBot="1">
      <c r="BJ63219" s="138"/>
      <c r="BK63219" s="138"/>
      <c r="BL63219" s="138"/>
      <c r="BM63219" s="138"/>
    </row>
    <row r="63220" spans="62:65" ht="13" thickBot="1">
      <c r="BJ63220" s="138"/>
      <c r="BK63220" s="138"/>
      <c r="BL63220" s="138"/>
      <c r="BM63220" s="138"/>
    </row>
    <row r="63221" spans="62:65" ht="13" thickBot="1">
      <c r="BJ63221" s="138"/>
      <c r="BK63221" s="138"/>
      <c r="BL63221" s="138"/>
      <c r="BM63221" s="138"/>
    </row>
    <row r="63222" spans="62:65" ht="13" thickBot="1">
      <c r="BJ63222" s="138"/>
      <c r="BK63222" s="138"/>
      <c r="BL63222" s="138"/>
      <c r="BM63222" s="138"/>
    </row>
    <row r="63223" spans="62:65" ht="13" thickBot="1">
      <c r="BJ63223" s="138"/>
      <c r="BK63223" s="138"/>
      <c r="BL63223" s="138"/>
      <c r="BM63223" s="138"/>
    </row>
    <row r="63224" spans="62:65" ht="13" thickBot="1">
      <c r="BJ63224" s="138"/>
      <c r="BK63224" s="138"/>
      <c r="BL63224" s="138"/>
      <c r="BM63224" s="138"/>
    </row>
    <row r="63225" spans="62:65" ht="13" thickBot="1">
      <c r="BJ63225" s="138"/>
      <c r="BK63225" s="138"/>
      <c r="BL63225" s="138"/>
      <c r="BM63225" s="138"/>
    </row>
    <row r="63226" spans="62:65" ht="13" thickBot="1">
      <c r="BJ63226" s="138"/>
      <c r="BK63226" s="138"/>
      <c r="BL63226" s="138"/>
      <c r="BM63226" s="138"/>
    </row>
    <row r="63227" spans="62:65" ht="13" thickBot="1">
      <c r="BJ63227" s="138"/>
      <c r="BK63227" s="138"/>
      <c r="BL63227" s="138"/>
      <c r="BM63227" s="138"/>
    </row>
    <row r="63228" spans="62:65" ht="13" thickBot="1">
      <c r="BJ63228" s="138"/>
      <c r="BK63228" s="138"/>
      <c r="BL63228" s="138"/>
      <c r="BM63228" s="138"/>
    </row>
    <row r="63229" spans="62:65" ht="13" thickBot="1">
      <c r="BJ63229" s="138"/>
      <c r="BK63229" s="138"/>
      <c r="BL63229" s="138"/>
      <c r="BM63229" s="138"/>
    </row>
    <row r="63230" spans="62:65" ht="13" thickBot="1">
      <c r="BJ63230" s="138"/>
      <c r="BK63230" s="138"/>
      <c r="BL63230" s="138"/>
      <c r="BM63230" s="138"/>
    </row>
    <row r="63231" spans="62:65" ht="13" thickBot="1">
      <c r="BJ63231" s="138"/>
      <c r="BK63231" s="138"/>
      <c r="BL63231" s="138"/>
      <c r="BM63231" s="138"/>
    </row>
    <row r="63232" spans="62:65" ht="13" thickBot="1">
      <c r="BJ63232" s="138"/>
      <c r="BK63232" s="138"/>
      <c r="BL63232" s="138"/>
      <c r="BM63232" s="138"/>
    </row>
    <row r="63233" spans="62:65" ht="13" thickBot="1">
      <c r="BJ63233" s="138"/>
      <c r="BK63233" s="138"/>
      <c r="BL63233" s="138"/>
      <c r="BM63233" s="138"/>
    </row>
    <row r="63234" spans="62:65" ht="13" thickBot="1">
      <c r="BJ63234" s="138"/>
      <c r="BK63234" s="138"/>
      <c r="BL63234" s="138"/>
      <c r="BM63234" s="138"/>
    </row>
    <row r="63235" spans="62:65" ht="13" thickBot="1">
      <c r="BJ63235" s="138"/>
      <c r="BK63235" s="138"/>
      <c r="BL63235" s="138"/>
      <c r="BM63235" s="138"/>
    </row>
    <row r="63236" spans="62:65" ht="13" thickBot="1">
      <c r="BJ63236" s="138"/>
      <c r="BK63236" s="138"/>
      <c r="BL63236" s="138"/>
      <c r="BM63236" s="138"/>
    </row>
    <row r="63237" spans="62:65" ht="13" thickBot="1">
      <c r="BJ63237" s="138"/>
      <c r="BK63237" s="138"/>
      <c r="BL63237" s="138"/>
      <c r="BM63237" s="138"/>
    </row>
    <row r="63238" spans="62:65" ht="13" thickBot="1">
      <c r="BJ63238" s="138"/>
      <c r="BK63238" s="138"/>
      <c r="BL63238" s="138"/>
      <c r="BM63238" s="138"/>
    </row>
    <row r="63239" spans="62:65" ht="13" thickBot="1">
      <c r="BJ63239" s="138"/>
      <c r="BK63239" s="138"/>
      <c r="BL63239" s="138"/>
      <c r="BM63239" s="138"/>
    </row>
    <row r="63240" spans="62:65" ht="13" thickBot="1">
      <c r="BJ63240" s="138"/>
      <c r="BK63240" s="138"/>
      <c r="BL63240" s="138"/>
      <c r="BM63240" s="138"/>
    </row>
    <row r="63241" spans="62:65" ht="13" thickBot="1">
      <c r="BJ63241" s="138"/>
      <c r="BK63241" s="138"/>
      <c r="BL63241" s="138"/>
      <c r="BM63241" s="138"/>
    </row>
    <row r="63242" spans="62:65" ht="13" thickBot="1">
      <c r="BJ63242" s="138"/>
      <c r="BK63242" s="138"/>
      <c r="BL63242" s="138"/>
      <c r="BM63242" s="138"/>
    </row>
    <row r="63243" spans="62:65" ht="13" thickBot="1">
      <c r="BJ63243" s="138"/>
      <c r="BK63243" s="138"/>
      <c r="BL63243" s="138"/>
      <c r="BM63243" s="138"/>
    </row>
    <row r="63244" spans="62:65" ht="13" thickBot="1">
      <c r="BJ63244" s="138"/>
      <c r="BK63244" s="138"/>
      <c r="BL63244" s="138"/>
      <c r="BM63244" s="138"/>
    </row>
    <row r="63245" spans="62:65" ht="13" thickBot="1">
      <c r="BJ63245" s="138"/>
      <c r="BK63245" s="138"/>
      <c r="BL63245" s="138"/>
      <c r="BM63245" s="138"/>
    </row>
    <row r="63246" spans="62:65" ht="13" thickBot="1">
      <c r="BJ63246" s="138"/>
      <c r="BK63246" s="138"/>
      <c r="BL63246" s="138"/>
      <c r="BM63246" s="138"/>
    </row>
    <row r="63247" spans="62:65" ht="13" thickBot="1">
      <c r="BJ63247" s="138"/>
      <c r="BK63247" s="138"/>
      <c r="BL63247" s="138"/>
      <c r="BM63247" s="138"/>
    </row>
    <row r="63248" spans="62:65" ht="13" thickBot="1">
      <c r="BJ63248" s="138"/>
      <c r="BK63248" s="138"/>
      <c r="BL63248" s="138"/>
      <c r="BM63248" s="138"/>
    </row>
    <row r="63249" spans="62:65" ht="13" thickBot="1">
      <c r="BJ63249" s="138"/>
      <c r="BK63249" s="138"/>
      <c r="BL63249" s="138"/>
      <c r="BM63249" s="138"/>
    </row>
    <row r="63250" spans="62:65" ht="13" thickBot="1">
      <c r="BJ63250" s="138"/>
      <c r="BK63250" s="138"/>
      <c r="BL63250" s="138"/>
      <c r="BM63250" s="138"/>
    </row>
    <row r="63251" spans="62:65" ht="13" thickBot="1">
      <c r="BJ63251" s="138"/>
      <c r="BK63251" s="138"/>
      <c r="BL63251" s="138"/>
      <c r="BM63251" s="138"/>
    </row>
    <row r="63252" spans="62:65" ht="13" thickBot="1">
      <c r="BJ63252" s="138"/>
      <c r="BK63252" s="138"/>
      <c r="BL63252" s="138"/>
      <c r="BM63252" s="138"/>
    </row>
    <row r="63253" spans="62:65" ht="13" thickBot="1">
      <c r="BJ63253" s="138"/>
      <c r="BK63253" s="138"/>
      <c r="BL63253" s="138"/>
      <c r="BM63253" s="138"/>
    </row>
    <row r="63254" spans="62:65" ht="13" thickBot="1">
      <c r="BJ63254" s="138"/>
      <c r="BK63254" s="138"/>
      <c r="BL63254" s="138"/>
      <c r="BM63254" s="138"/>
    </row>
    <row r="63255" spans="62:65" ht="13" thickBot="1">
      <c r="BJ63255" s="138"/>
      <c r="BK63255" s="138"/>
      <c r="BL63255" s="138"/>
      <c r="BM63255" s="138"/>
    </row>
    <row r="63256" spans="62:65" ht="13" thickBot="1">
      <c r="BJ63256" s="138"/>
      <c r="BK63256" s="138"/>
      <c r="BL63256" s="138"/>
      <c r="BM63256" s="138"/>
    </row>
    <row r="63257" spans="62:65" ht="13" thickBot="1">
      <c r="BJ63257" s="138"/>
      <c r="BK63257" s="138"/>
      <c r="BL63257" s="138"/>
      <c r="BM63257" s="138"/>
    </row>
    <row r="63258" spans="62:65" ht="13" thickBot="1">
      <c r="BJ63258" s="138"/>
      <c r="BK63258" s="138"/>
      <c r="BL63258" s="138"/>
      <c r="BM63258" s="138"/>
    </row>
    <row r="63259" spans="62:65" ht="13" thickBot="1">
      <c r="BJ63259" s="138"/>
      <c r="BK63259" s="138"/>
      <c r="BL63259" s="138"/>
      <c r="BM63259" s="138"/>
    </row>
    <row r="63260" spans="62:65" ht="13" thickBot="1">
      <c r="BJ63260" s="138"/>
      <c r="BK63260" s="138"/>
      <c r="BL63260" s="138"/>
      <c r="BM63260" s="138"/>
    </row>
    <row r="63261" spans="62:65" ht="13" thickBot="1">
      <c r="BJ63261" s="138"/>
      <c r="BK63261" s="138"/>
      <c r="BL63261" s="138"/>
      <c r="BM63261" s="138"/>
    </row>
    <row r="63262" spans="62:65" ht="13" thickBot="1">
      <c r="BJ63262" s="138"/>
      <c r="BK63262" s="138"/>
      <c r="BL63262" s="138"/>
      <c r="BM63262" s="138"/>
    </row>
    <row r="63263" spans="62:65" ht="13" thickBot="1">
      <c r="BJ63263" s="138"/>
      <c r="BK63263" s="138"/>
      <c r="BL63263" s="138"/>
      <c r="BM63263" s="138"/>
    </row>
    <row r="63264" spans="62:65" ht="13" thickBot="1">
      <c r="BJ63264" s="138"/>
      <c r="BK63264" s="138"/>
      <c r="BL63264" s="138"/>
      <c r="BM63264" s="138"/>
    </row>
    <row r="63265" spans="62:65" ht="13" thickBot="1">
      <c r="BJ63265" s="138"/>
      <c r="BK63265" s="138"/>
      <c r="BL63265" s="138"/>
      <c r="BM63265" s="138"/>
    </row>
    <row r="63266" spans="62:65" ht="13" thickBot="1">
      <c r="BJ63266" s="138"/>
      <c r="BK63266" s="138"/>
      <c r="BL63266" s="138"/>
      <c r="BM63266" s="138"/>
    </row>
    <row r="63267" spans="62:65" ht="13" thickBot="1">
      <c r="BJ63267" s="138"/>
      <c r="BK63267" s="138"/>
      <c r="BL63267" s="138"/>
      <c r="BM63267" s="138"/>
    </row>
    <row r="63268" spans="62:65" ht="13" thickBot="1">
      <c r="BJ63268" s="138"/>
      <c r="BK63268" s="138"/>
      <c r="BL63268" s="138"/>
      <c r="BM63268" s="138"/>
    </row>
    <row r="63269" spans="62:65" ht="13" thickBot="1">
      <c r="BJ63269" s="138"/>
      <c r="BK63269" s="138"/>
      <c r="BL63269" s="138"/>
      <c r="BM63269" s="138"/>
    </row>
    <row r="63270" spans="62:65" ht="13" thickBot="1">
      <c r="BJ63270" s="138"/>
      <c r="BK63270" s="138"/>
      <c r="BL63270" s="138"/>
      <c r="BM63270" s="138"/>
    </row>
    <row r="63271" spans="62:65" ht="13" thickBot="1">
      <c r="BJ63271" s="138"/>
      <c r="BK63271" s="138"/>
      <c r="BL63271" s="138"/>
      <c r="BM63271" s="138"/>
    </row>
    <row r="63272" spans="62:65" ht="13" thickBot="1">
      <c r="BJ63272" s="138"/>
      <c r="BK63272" s="138"/>
      <c r="BL63272" s="138"/>
      <c r="BM63272" s="138"/>
    </row>
    <row r="63273" spans="62:65" ht="13" thickBot="1">
      <c r="BJ63273" s="138"/>
      <c r="BK63273" s="138"/>
      <c r="BL63273" s="138"/>
      <c r="BM63273" s="138"/>
    </row>
    <row r="63274" spans="62:65" ht="13" thickBot="1">
      <c r="BJ63274" s="138"/>
      <c r="BK63274" s="138"/>
      <c r="BL63274" s="138"/>
      <c r="BM63274" s="138"/>
    </row>
    <row r="63275" spans="62:65" ht="13" thickBot="1">
      <c r="BJ63275" s="138"/>
      <c r="BK63275" s="138"/>
      <c r="BL63275" s="138"/>
      <c r="BM63275" s="138"/>
    </row>
    <row r="63276" spans="62:65" ht="13" thickBot="1">
      <c r="BJ63276" s="138"/>
      <c r="BK63276" s="138"/>
      <c r="BL63276" s="138"/>
      <c r="BM63276" s="138"/>
    </row>
    <row r="63277" spans="62:65" ht="13" thickBot="1">
      <c r="BJ63277" s="138"/>
      <c r="BK63277" s="138"/>
      <c r="BL63277" s="138"/>
      <c r="BM63277" s="138"/>
    </row>
    <row r="63278" spans="62:65" ht="13" thickBot="1">
      <c r="BJ63278" s="138"/>
      <c r="BK63278" s="138"/>
      <c r="BL63278" s="138"/>
      <c r="BM63278" s="138"/>
    </row>
    <row r="63279" spans="62:65" ht="13" thickBot="1">
      <c r="BJ63279" s="138"/>
      <c r="BK63279" s="138"/>
      <c r="BL63279" s="138"/>
      <c r="BM63279" s="138"/>
    </row>
    <row r="63280" spans="62:65" ht="13" thickBot="1">
      <c r="BJ63280" s="138"/>
      <c r="BK63280" s="138"/>
      <c r="BL63280" s="138"/>
      <c r="BM63280" s="138"/>
    </row>
    <row r="63281" spans="62:65" ht="13" thickBot="1">
      <c r="BJ63281" s="138"/>
      <c r="BK63281" s="138"/>
      <c r="BL63281" s="138"/>
      <c r="BM63281" s="138"/>
    </row>
    <row r="63282" spans="62:65" ht="13" thickBot="1">
      <c r="BJ63282" s="138"/>
      <c r="BK63282" s="138"/>
      <c r="BL63282" s="138"/>
      <c r="BM63282" s="138"/>
    </row>
    <row r="63283" spans="62:65" ht="13" thickBot="1">
      <c r="BJ63283" s="138"/>
      <c r="BK63283" s="138"/>
      <c r="BL63283" s="138"/>
      <c r="BM63283" s="138"/>
    </row>
    <row r="63284" spans="62:65" ht="13" thickBot="1">
      <c r="BJ63284" s="138"/>
      <c r="BK63284" s="138"/>
      <c r="BL63284" s="138"/>
      <c r="BM63284" s="138"/>
    </row>
    <row r="63285" spans="62:65" ht="13" thickBot="1">
      <c r="BJ63285" s="138"/>
      <c r="BK63285" s="138"/>
      <c r="BL63285" s="138"/>
      <c r="BM63285" s="138"/>
    </row>
    <row r="63286" spans="62:65" ht="13" thickBot="1">
      <c r="BJ63286" s="138"/>
      <c r="BK63286" s="138"/>
      <c r="BL63286" s="138"/>
      <c r="BM63286" s="138"/>
    </row>
    <row r="63287" spans="62:65" ht="13" thickBot="1">
      <c r="BJ63287" s="138"/>
      <c r="BK63287" s="138"/>
      <c r="BL63287" s="138"/>
      <c r="BM63287" s="138"/>
    </row>
    <row r="63288" spans="62:65" ht="13" thickBot="1">
      <c r="BJ63288" s="138"/>
      <c r="BK63288" s="138"/>
      <c r="BL63288" s="138"/>
      <c r="BM63288" s="138"/>
    </row>
    <row r="63289" spans="62:65" ht="13" thickBot="1">
      <c r="BJ63289" s="138"/>
      <c r="BK63289" s="138"/>
      <c r="BL63289" s="138"/>
      <c r="BM63289" s="138"/>
    </row>
    <row r="63290" spans="62:65" ht="13" thickBot="1">
      <c r="BJ63290" s="138"/>
      <c r="BK63290" s="138"/>
      <c r="BL63290" s="138"/>
      <c r="BM63290" s="138"/>
    </row>
    <row r="63291" spans="62:65" ht="13" thickBot="1">
      <c r="BJ63291" s="138"/>
      <c r="BK63291" s="138"/>
      <c r="BL63291" s="138"/>
      <c r="BM63291" s="138"/>
    </row>
    <row r="63292" spans="62:65" ht="13" thickBot="1">
      <c r="BJ63292" s="138"/>
      <c r="BK63292" s="138"/>
      <c r="BL63292" s="138"/>
      <c r="BM63292" s="138"/>
    </row>
    <row r="63293" spans="62:65" ht="13" thickBot="1">
      <c r="BJ63293" s="138"/>
      <c r="BK63293" s="138"/>
      <c r="BL63293" s="138"/>
      <c r="BM63293" s="138"/>
    </row>
    <row r="63294" spans="62:65" ht="13" thickBot="1">
      <c r="BJ63294" s="138"/>
      <c r="BK63294" s="138"/>
      <c r="BL63294" s="138"/>
      <c r="BM63294" s="138"/>
    </row>
    <row r="63295" spans="62:65" ht="13" thickBot="1">
      <c r="BJ63295" s="138"/>
      <c r="BK63295" s="138"/>
      <c r="BL63295" s="138"/>
      <c r="BM63295" s="138"/>
    </row>
    <row r="63296" spans="62:65" ht="13" thickBot="1">
      <c r="BJ63296" s="138"/>
      <c r="BK63296" s="138"/>
      <c r="BL63296" s="138"/>
      <c r="BM63296" s="138"/>
    </row>
    <row r="63297" spans="62:65" ht="13" thickBot="1">
      <c r="BJ63297" s="138"/>
      <c r="BK63297" s="138"/>
      <c r="BL63297" s="138"/>
      <c r="BM63297" s="138"/>
    </row>
    <row r="63298" spans="62:65" ht="13" thickBot="1">
      <c r="BJ63298" s="138"/>
      <c r="BK63298" s="138"/>
      <c r="BL63298" s="138"/>
      <c r="BM63298" s="138"/>
    </row>
    <row r="63299" spans="62:65" ht="13" thickBot="1">
      <c r="BJ63299" s="138"/>
      <c r="BK63299" s="138"/>
      <c r="BL63299" s="138"/>
      <c r="BM63299" s="138"/>
    </row>
    <row r="63300" spans="62:65" ht="13" thickBot="1">
      <c r="BJ63300" s="138"/>
      <c r="BK63300" s="138"/>
      <c r="BL63300" s="138"/>
      <c r="BM63300" s="138"/>
    </row>
    <row r="63301" spans="62:65" ht="13" thickBot="1">
      <c r="BJ63301" s="138"/>
      <c r="BK63301" s="138"/>
      <c r="BL63301" s="138"/>
      <c r="BM63301" s="138"/>
    </row>
    <row r="63302" spans="62:65" ht="13" thickBot="1">
      <c r="BJ63302" s="138"/>
      <c r="BK63302" s="138"/>
      <c r="BL63302" s="138"/>
      <c r="BM63302" s="138"/>
    </row>
    <row r="63303" spans="62:65" ht="13" thickBot="1">
      <c r="BJ63303" s="138"/>
      <c r="BK63303" s="138"/>
      <c r="BL63303" s="138"/>
      <c r="BM63303" s="138"/>
    </row>
    <row r="63304" spans="62:65" ht="13" thickBot="1">
      <c r="BJ63304" s="138"/>
      <c r="BK63304" s="138"/>
      <c r="BL63304" s="138"/>
      <c r="BM63304" s="138"/>
    </row>
    <row r="63305" spans="62:65" ht="13" thickBot="1">
      <c r="BJ63305" s="138"/>
      <c r="BK63305" s="138"/>
      <c r="BL63305" s="138"/>
      <c r="BM63305" s="138"/>
    </row>
    <row r="63306" spans="62:65" ht="13" thickBot="1">
      <c r="BJ63306" s="138"/>
      <c r="BK63306" s="138"/>
      <c r="BL63306" s="138"/>
      <c r="BM63306" s="138"/>
    </row>
    <row r="63307" spans="62:65" ht="13" thickBot="1">
      <c r="BJ63307" s="138"/>
      <c r="BK63307" s="138"/>
      <c r="BL63307" s="138"/>
      <c r="BM63307" s="138"/>
    </row>
    <row r="63308" spans="62:65" ht="13" thickBot="1">
      <c r="BJ63308" s="138"/>
      <c r="BK63308" s="138"/>
      <c r="BL63308" s="138"/>
      <c r="BM63308" s="138"/>
    </row>
    <row r="63309" spans="62:65" ht="13" thickBot="1">
      <c r="BJ63309" s="138"/>
      <c r="BK63309" s="138"/>
      <c r="BL63309" s="138"/>
      <c r="BM63309" s="138"/>
    </row>
    <row r="63310" spans="62:65" ht="13" thickBot="1">
      <c r="BJ63310" s="138"/>
      <c r="BK63310" s="138"/>
      <c r="BL63310" s="138"/>
      <c r="BM63310" s="138"/>
    </row>
    <row r="63311" spans="62:65" ht="13" thickBot="1">
      <c r="BJ63311" s="138"/>
      <c r="BK63311" s="138"/>
      <c r="BL63311" s="138"/>
      <c r="BM63311" s="138"/>
    </row>
    <row r="63312" spans="62:65" ht="13" thickBot="1">
      <c r="BJ63312" s="138"/>
      <c r="BK63312" s="138"/>
      <c r="BL63312" s="138"/>
      <c r="BM63312" s="138"/>
    </row>
    <row r="63313" spans="62:65" ht="13" thickBot="1">
      <c r="BJ63313" s="138"/>
      <c r="BK63313" s="138"/>
      <c r="BL63313" s="138"/>
      <c r="BM63313" s="138"/>
    </row>
    <row r="63314" spans="62:65" ht="13" thickBot="1">
      <c r="BJ63314" s="138"/>
      <c r="BK63314" s="138"/>
      <c r="BL63314" s="138"/>
      <c r="BM63314" s="138"/>
    </row>
    <row r="63315" spans="62:65" ht="13" thickBot="1">
      <c r="BJ63315" s="138"/>
      <c r="BK63315" s="138"/>
      <c r="BL63315" s="138"/>
      <c r="BM63315" s="138"/>
    </row>
    <row r="63316" spans="62:65" ht="13" thickBot="1">
      <c r="BJ63316" s="138"/>
      <c r="BK63316" s="138"/>
      <c r="BL63316" s="138"/>
      <c r="BM63316" s="138"/>
    </row>
    <row r="63317" spans="62:65" ht="13" thickBot="1">
      <c r="BJ63317" s="138"/>
      <c r="BK63317" s="138"/>
      <c r="BL63317" s="138"/>
      <c r="BM63317" s="138"/>
    </row>
    <row r="63318" spans="62:65" ht="13" thickBot="1">
      <c r="BJ63318" s="138"/>
      <c r="BK63318" s="138"/>
      <c r="BL63318" s="138"/>
      <c r="BM63318" s="138"/>
    </row>
    <row r="63319" spans="62:65" ht="13" thickBot="1">
      <c r="BJ63319" s="138"/>
      <c r="BK63319" s="138"/>
      <c r="BL63319" s="138"/>
      <c r="BM63319" s="138"/>
    </row>
    <row r="63320" spans="62:65" ht="13" thickBot="1">
      <c r="BJ63320" s="138"/>
      <c r="BK63320" s="138"/>
      <c r="BL63320" s="138"/>
      <c r="BM63320" s="138"/>
    </row>
    <row r="63321" spans="62:65" ht="13" thickBot="1">
      <c r="BJ63321" s="138"/>
      <c r="BK63321" s="138"/>
      <c r="BL63321" s="138"/>
      <c r="BM63321" s="138"/>
    </row>
    <row r="63322" spans="62:65" ht="13" thickBot="1">
      <c r="BJ63322" s="138"/>
      <c r="BK63322" s="138"/>
      <c r="BL63322" s="138"/>
      <c r="BM63322" s="138"/>
    </row>
    <row r="63323" spans="62:65" ht="13" thickBot="1">
      <c r="BJ63323" s="138"/>
      <c r="BK63323" s="138"/>
      <c r="BL63323" s="138"/>
      <c r="BM63323" s="138"/>
    </row>
    <row r="63324" spans="62:65" ht="13" thickBot="1">
      <c r="BJ63324" s="138"/>
      <c r="BK63324" s="138"/>
      <c r="BL63324" s="138"/>
      <c r="BM63324" s="138"/>
    </row>
    <row r="63325" spans="62:65" ht="13" thickBot="1">
      <c r="BJ63325" s="138"/>
      <c r="BK63325" s="138"/>
      <c r="BL63325" s="138"/>
      <c r="BM63325" s="138"/>
    </row>
    <row r="63326" spans="62:65" ht="13" thickBot="1">
      <c r="BJ63326" s="138"/>
      <c r="BK63326" s="138"/>
      <c r="BL63326" s="138"/>
      <c r="BM63326" s="138"/>
    </row>
    <row r="63327" spans="62:65" ht="13" thickBot="1">
      <c r="BJ63327" s="138"/>
      <c r="BK63327" s="138"/>
      <c r="BL63327" s="138"/>
      <c r="BM63327" s="138"/>
    </row>
    <row r="63328" spans="62:65" ht="13" thickBot="1">
      <c r="BJ63328" s="138"/>
      <c r="BK63328" s="138"/>
      <c r="BL63328" s="138"/>
      <c r="BM63328" s="138"/>
    </row>
    <row r="63329" spans="62:65" ht="13" thickBot="1">
      <c r="BJ63329" s="138"/>
      <c r="BK63329" s="138"/>
      <c r="BL63329" s="138"/>
      <c r="BM63329" s="138"/>
    </row>
    <row r="63330" spans="62:65" ht="13" thickBot="1">
      <c r="BJ63330" s="138"/>
      <c r="BK63330" s="138"/>
      <c r="BL63330" s="138"/>
      <c r="BM63330" s="138"/>
    </row>
    <row r="63331" spans="62:65" ht="13" thickBot="1">
      <c r="BJ63331" s="138"/>
      <c r="BK63331" s="138"/>
      <c r="BL63331" s="138"/>
      <c r="BM63331" s="138"/>
    </row>
    <row r="63332" spans="62:65" ht="13" thickBot="1">
      <c r="BJ63332" s="138"/>
      <c r="BK63332" s="138"/>
      <c r="BL63332" s="138"/>
      <c r="BM63332" s="138"/>
    </row>
    <row r="63333" spans="62:65" ht="13" thickBot="1">
      <c r="BJ63333" s="138"/>
      <c r="BK63333" s="138"/>
      <c r="BL63333" s="138"/>
      <c r="BM63333" s="138"/>
    </row>
    <row r="63334" spans="62:65" ht="13" thickBot="1">
      <c r="BJ63334" s="138"/>
      <c r="BK63334" s="138"/>
      <c r="BL63334" s="138"/>
      <c r="BM63334" s="138"/>
    </row>
    <row r="63335" spans="62:65" ht="13" thickBot="1">
      <c r="BJ63335" s="138"/>
      <c r="BK63335" s="138"/>
      <c r="BL63335" s="138"/>
      <c r="BM63335" s="138"/>
    </row>
    <row r="63336" spans="62:65" ht="13" thickBot="1">
      <c r="BJ63336" s="138"/>
      <c r="BK63336" s="138"/>
      <c r="BL63336" s="138"/>
      <c r="BM63336" s="138"/>
    </row>
    <row r="63337" spans="62:65" ht="13" thickBot="1">
      <c r="BJ63337" s="138"/>
      <c r="BK63337" s="138"/>
      <c r="BL63337" s="138"/>
      <c r="BM63337" s="138"/>
    </row>
    <row r="63338" spans="62:65" ht="13" thickBot="1">
      <c r="BJ63338" s="138"/>
      <c r="BK63338" s="138"/>
      <c r="BL63338" s="138"/>
      <c r="BM63338" s="138"/>
    </row>
    <row r="63339" spans="62:65" ht="13" thickBot="1">
      <c r="BJ63339" s="138"/>
      <c r="BK63339" s="138"/>
      <c r="BL63339" s="138"/>
      <c r="BM63339" s="138"/>
    </row>
    <row r="63340" spans="62:65" ht="13" thickBot="1">
      <c r="BJ63340" s="138"/>
      <c r="BK63340" s="138"/>
      <c r="BL63340" s="138"/>
      <c r="BM63340" s="138"/>
    </row>
    <row r="63341" spans="62:65" ht="13" thickBot="1">
      <c r="BJ63341" s="138"/>
      <c r="BK63341" s="138"/>
      <c r="BL63341" s="138"/>
      <c r="BM63341" s="138"/>
    </row>
    <row r="63342" spans="62:65" ht="13" thickBot="1">
      <c r="BJ63342" s="138"/>
      <c r="BK63342" s="138"/>
      <c r="BL63342" s="138"/>
      <c r="BM63342" s="138"/>
    </row>
    <row r="63343" spans="62:65" ht="13" thickBot="1">
      <c r="BJ63343" s="138"/>
      <c r="BK63343" s="138"/>
      <c r="BL63343" s="138"/>
      <c r="BM63343" s="138"/>
    </row>
    <row r="63344" spans="62:65" ht="13" thickBot="1">
      <c r="BJ63344" s="138"/>
      <c r="BK63344" s="138"/>
      <c r="BL63344" s="138"/>
      <c r="BM63344" s="138"/>
    </row>
    <row r="63345" spans="62:65" ht="13" thickBot="1">
      <c r="BJ63345" s="138"/>
      <c r="BK63345" s="138"/>
      <c r="BL63345" s="138"/>
      <c r="BM63345" s="138"/>
    </row>
    <row r="63346" spans="62:65" ht="13" thickBot="1">
      <c r="BJ63346" s="138"/>
      <c r="BK63346" s="138"/>
      <c r="BL63346" s="138"/>
      <c r="BM63346" s="138"/>
    </row>
    <row r="63347" spans="62:65" ht="13" thickBot="1">
      <c r="BJ63347" s="138"/>
      <c r="BK63347" s="138"/>
      <c r="BL63347" s="138"/>
      <c r="BM63347" s="138"/>
    </row>
    <row r="63348" spans="62:65" ht="13" thickBot="1">
      <c r="BJ63348" s="138"/>
      <c r="BK63348" s="138"/>
      <c r="BL63348" s="138"/>
      <c r="BM63348" s="138"/>
    </row>
    <row r="63349" spans="62:65" ht="13" thickBot="1">
      <c r="BJ63349" s="138"/>
      <c r="BK63349" s="138"/>
      <c r="BL63349" s="138"/>
      <c r="BM63349" s="138"/>
    </row>
    <row r="63350" spans="62:65" ht="13" thickBot="1">
      <c r="BJ63350" s="138"/>
      <c r="BK63350" s="138"/>
      <c r="BL63350" s="138"/>
      <c r="BM63350" s="138"/>
    </row>
    <row r="63351" spans="62:65" ht="13" thickBot="1">
      <c r="BJ63351" s="138"/>
      <c r="BK63351" s="138"/>
      <c r="BL63351" s="138"/>
      <c r="BM63351" s="138"/>
    </row>
    <row r="63352" spans="62:65" ht="13" thickBot="1">
      <c r="BJ63352" s="138"/>
      <c r="BK63352" s="138"/>
      <c r="BL63352" s="138"/>
      <c r="BM63352" s="138"/>
    </row>
    <row r="63353" spans="62:65" ht="13" thickBot="1">
      <c r="BJ63353" s="138"/>
      <c r="BK63353" s="138"/>
      <c r="BL63353" s="138"/>
      <c r="BM63353" s="138"/>
    </row>
    <row r="63354" spans="62:65" ht="13" thickBot="1">
      <c r="BJ63354" s="138"/>
      <c r="BK63354" s="138"/>
      <c r="BL63354" s="138"/>
      <c r="BM63354" s="138"/>
    </row>
    <row r="63355" spans="62:65" ht="13" thickBot="1">
      <c r="BJ63355" s="138"/>
      <c r="BK63355" s="138"/>
      <c r="BL63355" s="138"/>
      <c r="BM63355" s="138"/>
    </row>
    <row r="63356" spans="62:65" ht="13" thickBot="1">
      <c r="BJ63356" s="138"/>
      <c r="BK63356" s="138"/>
      <c r="BL63356" s="138"/>
      <c r="BM63356" s="138"/>
    </row>
    <row r="63357" spans="62:65" ht="13" thickBot="1">
      <c r="BJ63357" s="138"/>
      <c r="BK63357" s="138"/>
      <c r="BL63357" s="138"/>
      <c r="BM63357" s="138"/>
    </row>
    <row r="63358" spans="62:65" ht="13" thickBot="1">
      <c r="BJ63358" s="138"/>
      <c r="BK63358" s="138"/>
      <c r="BL63358" s="138"/>
      <c r="BM63358" s="138"/>
    </row>
    <row r="63359" spans="62:65" ht="13" thickBot="1">
      <c r="BJ63359" s="138"/>
      <c r="BK63359" s="138"/>
      <c r="BL63359" s="138"/>
      <c r="BM63359" s="138"/>
    </row>
    <row r="63360" spans="62:65" ht="13" thickBot="1">
      <c r="BJ63360" s="138"/>
      <c r="BK63360" s="138"/>
      <c r="BL63360" s="138"/>
      <c r="BM63360" s="138"/>
    </row>
    <row r="63361" spans="62:65" ht="13" thickBot="1">
      <c r="BJ63361" s="138"/>
      <c r="BK63361" s="138"/>
      <c r="BL63361" s="138"/>
      <c r="BM63361" s="138"/>
    </row>
    <row r="63362" spans="62:65" ht="13" thickBot="1">
      <c r="BJ63362" s="138"/>
      <c r="BK63362" s="138"/>
      <c r="BL63362" s="138"/>
      <c r="BM63362" s="138"/>
    </row>
    <row r="63363" spans="62:65" ht="13" thickBot="1">
      <c r="BJ63363" s="138"/>
      <c r="BK63363" s="138"/>
      <c r="BL63363" s="138"/>
      <c r="BM63363" s="138"/>
    </row>
    <row r="63364" spans="62:65" ht="13" thickBot="1">
      <c r="BJ63364" s="138"/>
      <c r="BK63364" s="138"/>
      <c r="BL63364" s="138"/>
      <c r="BM63364" s="138"/>
    </row>
    <row r="63365" spans="62:65" ht="13" thickBot="1">
      <c r="BJ63365" s="138"/>
      <c r="BK63365" s="138"/>
      <c r="BL63365" s="138"/>
      <c r="BM63365" s="138"/>
    </row>
    <row r="63366" spans="62:65" ht="13" thickBot="1">
      <c r="BJ63366" s="138"/>
      <c r="BK63366" s="138"/>
      <c r="BL63366" s="138"/>
      <c r="BM63366" s="138"/>
    </row>
    <row r="63367" spans="62:65" ht="13" thickBot="1">
      <c r="BJ63367" s="138"/>
      <c r="BK63367" s="138"/>
      <c r="BL63367" s="138"/>
      <c r="BM63367" s="138"/>
    </row>
    <row r="63368" spans="62:65" ht="13" thickBot="1">
      <c r="BJ63368" s="138"/>
      <c r="BK63368" s="138"/>
      <c r="BL63368" s="138"/>
      <c r="BM63368" s="138"/>
    </row>
    <row r="63369" spans="62:65" ht="13" thickBot="1">
      <c r="BJ63369" s="138"/>
      <c r="BK63369" s="138"/>
      <c r="BL63369" s="138"/>
      <c r="BM63369" s="138"/>
    </row>
    <row r="63370" spans="62:65" ht="13" thickBot="1">
      <c r="BJ63370" s="138"/>
      <c r="BK63370" s="138"/>
      <c r="BL63370" s="138"/>
      <c r="BM63370" s="138"/>
    </row>
    <row r="63371" spans="62:65" ht="13" thickBot="1">
      <c r="BJ63371" s="138"/>
      <c r="BK63371" s="138"/>
      <c r="BL63371" s="138"/>
      <c r="BM63371" s="138"/>
    </row>
    <row r="63372" spans="62:65" ht="13" thickBot="1">
      <c r="BJ63372" s="138"/>
      <c r="BK63372" s="138"/>
      <c r="BL63372" s="138"/>
      <c r="BM63372" s="138"/>
    </row>
    <row r="63373" spans="62:65" ht="13" thickBot="1">
      <c r="BJ63373" s="138"/>
      <c r="BK63373" s="138"/>
      <c r="BL63373" s="138"/>
      <c r="BM63373" s="138"/>
    </row>
    <row r="63374" spans="62:65" ht="13" thickBot="1">
      <c r="BJ63374" s="138"/>
      <c r="BK63374" s="138"/>
      <c r="BL63374" s="138"/>
      <c r="BM63374" s="138"/>
    </row>
    <row r="63375" spans="62:65" ht="13" thickBot="1">
      <c r="BJ63375" s="138"/>
      <c r="BK63375" s="138"/>
      <c r="BL63375" s="138"/>
      <c r="BM63375" s="138"/>
    </row>
    <row r="63376" spans="62:65" ht="13" thickBot="1">
      <c r="BJ63376" s="138"/>
      <c r="BK63376" s="138"/>
      <c r="BL63376" s="138"/>
      <c r="BM63376" s="138"/>
    </row>
    <row r="63377" spans="62:65" ht="13" thickBot="1">
      <c r="BJ63377" s="138"/>
      <c r="BK63377" s="138"/>
      <c r="BL63377" s="138"/>
      <c r="BM63377" s="138"/>
    </row>
    <row r="63378" spans="62:65" ht="13" thickBot="1">
      <c r="BJ63378" s="138"/>
      <c r="BK63378" s="138"/>
      <c r="BL63378" s="138"/>
      <c r="BM63378" s="138"/>
    </row>
    <row r="63379" spans="62:65" ht="13" thickBot="1">
      <c r="BJ63379" s="138"/>
      <c r="BK63379" s="138"/>
      <c r="BL63379" s="138"/>
      <c r="BM63379" s="138"/>
    </row>
    <row r="63380" spans="62:65" ht="13" thickBot="1">
      <c r="BJ63380" s="138"/>
      <c r="BK63380" s="138"/>
      <c r="BL63380" s="138"/>
      <c r="BM63380" s="138"/>
    </row>
    <row r="63381" spans="62:65" ht="13" thickBot="1">
      <c r="BJ63381" s="138"/>
      <c r="BK63381" s="138"/>
      <c r="BL63381" s="138"/>
      <c r="BM63381" s="138"/>
    </row>
    <row r="63382" spans="62:65" ht="13" thickBot="1">
      <c r="BJ63382" s="138"/>
      <c r="BK63382" s="138"/>
      <c r="BL63382" s="138"/>
      <c r="BM63382" s="138"/>
    </row>
    <row r="63383" spans="62:65" ht="13" thickBot="1">
      <c r="BJ63383" s="138"/>
      <c r="BK63383" s="138"/>
      <c r="BL63383" s="138"/>
      <c r="BM63383" s="138"/>
    </row>
    <row r="63384" spans="62:65" ht="13" thickBot="1">
      <c r="BJ63384" s="138"/>
      <c r="BK63384" s="138"/>
      <c r="BL63384" s="138"/>
      <c r="BM63384" s="138"/>
    </row>
    <row r="63385" spans="62:65" ht="13" thickBot="1">
      <c r="BJ63385" s="138"/>
      <c r="BK63385" s="138"/>
      <c r="BL63385" s="138"/>
      <c r="BM63385" s="138"/>
    </row>
    <row r="63386" spans="62:65" ht="13" thickBot="1">
      <c r="BJ63386" s="138"/>
      <c r="BK63386" s="138"/>
      <c r="BL63386" s="138"/>
      <c r="BM63386" s="138"/>
    </row>
    <row r="63387" spans="62:65" ht="13" thickBot="1">
      <c r="BJ63387" s="138"/>
      <c r="BK63387" s="138"/>
      <c r="BL63387" s="138"/>
      <c r="BM63387" s="138"/>
    </row>
    <row r="63388" spans="62:65" ht="13" thickBot="1">
      <c r="BJ63388" s="138"/>
      <c r="BK63388" s="138"/>
      <c r="BL63388" s="138"/>
      <c r="BM63388" s="138"/>
    </row>
    <row r="63389" spans="62:65" ht="13" thickBot="1">
      <c r="BJ63389" s="138"/>
      <c r="BK63389" s="138"/>
      <c r="BL63389" s="138"/>
      <c r="BM63389" s="138"/>
    </row>
    <row r="63390" spans="62:65" ht="13" thickBot="1">
      <c r="BJ63390" s="138"/>
      <c r="BK63390" s="138"/>
      <c r="BL63390" s="138"/>
      <c r="BM63390" s="138"/>
    </row>
    <row r="63391" spans="62:65" ht="13" thickBot="1">
      <c r="BJ63391" s="138"/>
      <c r="BK63391" s="138"/>
      <c r="BL63391" s="138"/>
      <c r="BM63391" s="138"/>
    </row>
    <row r="63392" spans="62:65" ht="13" thickBot="1">
      <c r="BJ63392" s="138"/>
      <c r="BK63392" s="138"/>
      <c r="BL63392" s="138"/>
      <c r="BM63392" s="138"/>
    </row>
    <row r="63393" spans="62:65" ht="13" thickBot="1">
      <c r="BJ63393" s="138"/>
      <c r="BK63393" s="138"/>
      <c r="BL63393" s="138"/>
      <c r="BM63393" s="138"/>
    </row>
    <row r="63394" spans="62:65" ht="13" thickBot="1">
      <c r="BJ63394" s="138"/>
      <c r="BK63394" s="138"/>
      <c r="BL63394" s="138"/>
      <c r="BM63394" s="138"/>
    </row>
    <row r="63395" spans="62:65" ht="13" thickBot="1">
      <c r="BJ63395" s="138"/>
      <c r="BK63395" s="138"/>
      <c r="BL63395" s="138"/>
      <c r="BM63395" s="138"/>
    </row>
    <row r="63396" spans="62:65" ht="13" thickBot="1">
      <c r="BJ63396" s="138"/>
      <c r="BK63396" s="138"/>
      <c r="BL63396" s="138"/>
      <c r="BM63396" s="138"/>
    </row>
    <row r="63397" spans="62:65" ht="13" thickBot="1">
      <c r="BJ63397" s="138"/>
      <c r="BK63397" s="138"/>
      <c r="BL63397" s="138"/>
      <c r="BM63397" s="138"/>
    </row>
    <row r="63398" spans="62:65" ht="13" thickBot="1">
      <c r="BJ63398" s="138"/>
      <c r="BK63398" s="138"/>
      <c r="BL63398" s="138"/>
      <c r="BM63398" s="138"/>
    </row>
    <row r="63399" spans="62:65" ht="13" thickBot="1">
      <c r="BJ63399" s="138"/>
      <c r="BK63399" s="138"/>
      <c r="BL63399" s="138"/>
      <c r="BM63399" s="138"/>
    </row>
    <row r="63400" spans="62:65" ht="13" thickBot="1">
      <c r="BJ63400" s="138"/>
      <c r="BK63400" s="138"/>
      <c r="BL63400" s="138"/>
      <c r="BM63400" s="138"/>
    </row>
    <row r="63401" spans="62:65" ht="13" thickBot="1">
      <c r="BJ63401" s="138"/>
      <c r="BK63401" s="138"/>
      <c r="BL63401" s="138"/>
      <c r="BM63401" s="138"/>
    </row>
    <row r="63402" spans="62:65" ht="13" thickBot="1">
      <c r="BJ63402" s="138"/>
      <c r="BK63402" s="138"/>
      <c r="BL63402" s="138"/>
      <c r="BM63402" s="138"/>
    </row>
    <row r="63403" spans="62:65" ht="13" thickBot="1">
      <c r="BJ63403" s="138"/>
      <c r="BK63403" s="138"/>
      <c r="BL63403" s="138"/>
      <c r="BM63403" s="138"/>
    </row>
    <row r="63404" spans="62:65" ht="13" thickBot="1">
      <c r="BJ63404" s="138"/>
      <c r="BK63404" s="138"/>
      <c r="BL63404" s="138"/>
      <c r="BM63404" s="138"/>
    </row>
    <row r="63405" spans="62:65" ht="13" thickBot="1">
      <c r="BJ63405" s="138"/>
      <c r="BK63405" s="138"/>
      <c r="BL63405" s="138"/>
      <c r="BM63405" s="138"/>
    </row>
    <row r="63406" spans="62:65" ht="13" thickBot="1">
      <c r="BJ63406" s="138"/>
      <c r="BK63406" s="138"/>
      <c r="BL63406" s="138"/>
      <c r="BM63406" s="138"/>
    </row>
    <row r="63407" spans="62:65" ht="13" thickBot="1">
      <c r="BJ63407" s="138"/>
      <c r="BK63407" s="138"/>
      <c r="BL63407" s="138"/>
      <c r="BM63407" s="138"/>
    </row>
    <row r="63408" spans="62:65" ht="13" thickBot="1">
      <c r="BJ63408" s="138"/>
      <c r="BK63408" s="138"/>
      <c r="BL63408" s="138"/>
      <c r="BM63408" s="138"/>
    </row>
    <row r="63409" spans="62:65" ht="13" thickBot="1">
      <c r="BJ63409" s="138"/>
      <c r="BK63409" s="138"/>
      <c r="BL63409" s="138"/>
      <c r="BM63409" s="138"/>
    </row>
    <row r="63410" spans="62:65" ht="13" thickBot="1">
      <c r="BJ63410" s="138"/>
      <c r="BK63410" s="138"/>
      <c r="BL63410" s="138"/>
      <c r="BM63410" s="138"/>
    </row>
    <row r="63411" spans="62:65" ht="13" thickBot="1">
      <c r="BJ63411" s="138"/>
      <c r="BK63411" s="138"/>
      <c r="BL63411" s="138"/>
      <c r="BM63411" s="138"/>
    </row>
    <row r="63412" spans="62:65" ht="13" thickBot="1">
      <c r="BJ63412" s="138"/>
      <c r="BK63412" s="138"/>
      <c r="BL63412" s="138"/>
      <c r="BM63412" s="138"/>
    </row>
    <row r="63413" spans="62:65" ht="13" thickBot="1">
      <c r="BJ63413" s="138"/>
      <c r="BK63413" s="138"/>
      <c r="BL63413" s="138"/>
      <c r="BM63413" s="138"/>
    </row>
    <row r="63414" spans="62:65" ht="13" thickBot="1">
      <c r="BJ63414" s="138"/>
      <c r="BK63414" s="138"/>
      <c r="BL63414" s="138"/>
      <c r="BM63414" s="138"/>
    </row>
    <row r="63415" spans="62:65" ht="13" thickBot="1">
      <c r="BJ63415" s="138"/>
      <c r="BK63415" s="138"/>
      <c r="BL63415" s="138"/>
      <c r="BM63415" s="138"/>
    </row>
    <row r="63416" spans="62:65" ht="13" thickBot="1">
      <c r="BJ63416" s="138"/>
      <c r="BK63416" s="138"/>
      <c r="BL63416" s="138"/>
      <c r="BM63416" s="138"/>
    </row>
    <row r="63417" spans="62:65" ht="13" thickBot="1">
      <c r="BJ63417" s="138"/>
      <c r="BK63417" s="138"/>
      <c r="BL63417" s="138"/>
      <c r="BM63417" s="138"/>
    </row>
    <row r="63418" spans="62:65" ht="13" thickBot="1">
      <c r="BJ63418" s="138"/>
      <c r="BK63418" s="138"/>
      <c r="BL63418" s="138"/>
      <c r="BM63418" s="138"/>
    </row>
    <row r="63419" spans="62:65" ht="13" thickBot="1">
      <c r="BJ63419" s="138"/>
      <c r="BK63419" s="138"/>
      <c r="BL63419" s="138"/>
      <c r="BM63419" s="138"/>
    </row>
    <row r="63420" spans="62:65" ht="13" thickBot="1">
      <c r="BJ63420" s="138"/>
      <c r="BK63420" s="138"/>
      <c r="BL63420" s="138"/>
      <c r="BM63420" s="138"/>
    </row>
    <row r="63421" spans="62:65" ht="13" thickBot="1">
      <c r="BJ63421" s="138"/>
      <c r="BK63421" s="138"/>
      <c r="BL63421" s="138"/>
      <c r="BM63421" s="138"/>
    </row>
    <row r="63422" spans="62:65" ht="13" thickBot="1">
      <c r="BJ63422" s="138"/>
      <c r="BK63422" s="138"/>
      <c r="BL63422" s="138"/>
      <c r="BM63422" s="138"/>
    </row>
    <row r="63423" spans="62:65" ht="13" thickBot="1">
      <c r="BJ63423" s="138"/>
      <c r="BK63423" s="138"/>
      <c r="BL63423" s="138"/>
      <c r="BM63423" s="138"/>
    </row>
    <row r="63424" spans="62:65" ht="13" thickBot="1">
      <c r="BJ63424" s="138"/>
      <c r="BK63424" s="138"/>
      <c r="BL63424" s="138"/>
      <c r="BM63424" s="138"/>
    </row>
    <row r="63425" spans="62:65" ht="13" thickBot="1">
      <c r="BJ63425" s="138"/>
      <c r="BK63425" s="138"/>
      <c r="BL63425" s="138"/>
      <c r="BM63425" s="138"/>
    </row>
    <row r="63426" spans="62:65" ht="13" thickBot="1">
      <c r="BJ63426" s="138"/>
      <c r="BK63426" s="138"/>
      <c r="BL63426" s="138"/>
      <c r="BM63426" s="138"/>
    </row>
    <row r="63427" spans="62:65" ht="13" thickBot="1">
      <c r="BJ63427" s="138"/>
      <c r="BK63427" s="138"/>
      <c r="BL63427" s="138"/>
      <c r="BM63427" s="138"/>
    </row>
    <row r="63428" spans="62:65" ht="13" thickBot="1">
      <c r="BJ63428" s="138"/>
      <c r="BK63428" s="138"/>
      <c r="BL63428" s="138"/>
      <c r="BM63428" s="138"/>
    </row>
    <row r="63429" spans="62:65" ht="13" thickBot="1">
      <c r="BJ63429" s="138"/>
      <c r="BK63429" s="138"/>
      <c r="BL63429" s="138"/>
      <c r="BM63429" s="138"/>
    </row>
    <row r="63430" spans="62:65" ht="13" thickBot="1">
      <c r="BJ63430" s="138"/>
      <c r="BK63430" s="138"/>
      <c r="BL63430" s="138"/>
      <c r="BM63430" s="138"/>
    </row>
    <row r="63431" spans="62:65" ht="13" thickBot="1">
      <c r="BJ63431" s="138"/>
      <c r="BK63431" s="138"/>
      <c r="BL63431" s="138"/>
      <c r="BM63431" s="138"/>
    </row>
    <row r="63432" spans="62:65" ht="13" thickBot="1">
      <c r="BJ63432" s="138"/>
      <c r="BK63432" s="138"/>
      <c r="BL63432" s="138"/>
      <c r="BM63432" s="138"/>
    </row>
    <row r="63433" spans="62:65" ht="13" thickBot="1">
      <c r="BJ63433" s="138"/>
      <c r="BK63433" s="138"/>
      <c r="BL63433" s="138"/>
      <c r="BM63433" s="138"/>
    </row>
    <row r="63434" spans="62:65" ht="13" thickBot="1">
      <c r="BJ63434" s="138"/>
      <c r="BK63434" s="138"/>
      <c r="BL63434" s="138"/>
      <c r="BM63434" s="138"/>
    </row>
    <row r="63435" spans="62:65" ht="13" thickBot="1">
      <c r="BJ63435" s="138"/>
      <c r="BK63435" s="138"/>
      <c r="BL63435" s="138"/>
      <c r="BM63435" s="138"/>
    </row>
    <row r="63436" spans="62:65" ht="13" thickBot="1">
      <c r="BJ63436" s="138"/>
      <c r="BK63436" s="138"/>
      <c r="BL63436" s="138"/>
      <c r="BM63436" s="138"/>
    </row>
    <row r="63437" spans="62:65" ht="13" thickBot="1">
      <c r="BJ63437" s="138"/>
      <c r="BK63437" s="138"/>
      <c r="BL63437" s="138"/>
      <c r="BM63437" s="138"/>
    </row>
    <row r="63438" spans="62:65" ht="13" thickBot="1">
      <c r="BJ63438" s="138"/>
      <c r="BK63438" s="138"/>
      <c r="BL63438" s="138"/>
      <c r="BM63438" s="138"/>
    </row>
    <row r="63439" spans="62:65" ht="13" thickBot="1">
      <c r="BJ63439" s="138"/>
      <c r="BK63439" s="138"/>
      <c r="BL63439" s="138"/>
      <c r="BM63439" s="138"/>
    </row>
    <row r="63440" spans="62:65" ht="13" thickBot="1">
      <c r="BJ63440" s="138"/>
      <c r="BK63440" s="138"/>
      <c r="BL63440" s="138"/>
      <c r="BM63440" s="138"/>
    </row>
    <row r="63441" spans="62:65" ht="13" thickBot="1">
      <c r="BJ63441" s="138"/>
      <c r="BK63441" s="138"/>
      <c r="BL63441" s="138"/>
      <c r="BM63441" s="138"/>
    </row>
    <row r="63442" spans="62:65" ht="13" thickBot="1">
      <c r="BJ63442" s="138"/>
      <c r="BK63442" s="138"/>
      <c r="BL63442" s="138"/>
      <c r="BM63442" s="138"/>
    </row>
    <row r="63443" spans="62:65" ht="13" thickBot="1">
      <c r="BJ63443" s="138"/>
      <c r="BK63443" s="138"/>
      <c r="BL63443" s="138"/>
      <c r="BM63443" s="138"/>
    </row>
    <row r="63444" spans="62:65" ht="13" thickBot="1">
      <c r="BJ63444" s="138"/>
      <c r="BK63444" s="138"/>
      <c r="BL63444" s="138"/>
      <c r="BM63444" s="138"/>
    </row>
    <row r="63445" spans="62:65" ht="13" thickBot="1">
      <c r="BJ63445" s="138"/>
      <c r="BK63445" s="138"/>
      <c r="BL63445" s="138"/>
      <c r="BM63445" s="138"/>
    </row>
    <row r="63446" spans="62:65" ht="13" thickBot="1">
      <c r="BJ63446" s="138"/>
      <c r="BK63446" s="138"/>
      <c r="BL63446" s="138"/>
      <c r="BM63446" s="138"/>
    </row>
    <row r="63447" spans="62:65" ht="13" thickBot="1">
      <c r="BJ63447" s="138"/>
      <c r="BK63447" s="138"/>
      <c r="BL63447" s="138"/>
      <c r="BM63447" s="138"/>
    </row>
    <row r="63448" spans="62:65" ht="13" thickBot="1">
      <c r="BJ63448" s="138"/>
      <c r="BK63448" s="138"/>
      <c r="BL63448" s="138"/>
      <c r="BM63448" s="138"/>
    </row>
    <row r="63449" spans="62:65" ht="13" thickBot="1">
      <c r="BJ63449" s="138"/>
      <c r="BK63449" s="138"/>
      <c r="BL63449" s="138"/>
      <c r="BM63449" s="138"/>
    </row>
    <row r="63450" spans="62:65" ht="13" thickBot="1">
      <c r="BJ63450" s="138"/>
      <c r="BK63450" s="138"/>
      <c r="BL63450" s="138"/>
      <c r="BM63450" s="138"/>
    </row>
    <row r="63451" spans="62:65" ht="13" thickBot="1">
      <c r="BJ63451" s="138"/>
      <c r="BK63451" s="138"/>
      <c r="BL63451" s="138"/>
      <c r="BM63451" s="138"/>
    </row>
    <row r="63452" spans="62:65" ht="13" thickBot="1">
      <c r="BJ63452" s="138"/>
      <c r="BK63452" s="138"/>
      <c r="BL63452" s="138"/>
      <c r="BM63452" s="138"/>
    </row>
    <row r="63453" spans="62:65" ht="13" thickBot="1">
      <c r="BJ63453" s="138"/>
      <c r="BK63453" s="138"/>
      <c r="BL63453" s="138"/>
      <c r="BM63453" s="138"/>
    </row>
    <row r="63454" spans="62:65" ht="13" thickBot="1">
      <c r="BJ63454" s="138"/>
      <c r="BK63454" s="138"/>
      <c r="BL63454" s="138"/>
      <c r="BM63454" s="138"/>
    </row>
    <row r="63455" spans="62:65" ht="13" thickBot="1">
      <c r="BJ63455" s="138"/>
      <c r="BK63455" s="138"/>
      <c r="BL63455" s="138"/>
      <c r="BM63455" s="138"/>
    </row>
    <row r="63456" spans="62:65" ht="13" thickBot="1">
      <c r="BJ63456" s="138"/>
      <c r="BK63456" s="138"/>
      <c r="BL63456" s="138"/>
      <c r="BM63456" s="138"/>
    </row>
    <row r="63457" spans="62:65" ht="13" thickBot="1">
      <c r="BJ63457" s="138"/>
      <c r="BK63457" s="138"/>
      <c r="BL63457" s="138"/>
      <c r="BM63457" s="138"/>
    </row>
    <row r="63458" spans="62:65" ht="13" thickBot="1">
      <c r="BJ63458" s="138"/>
      <c r="BK63458" s="138"/>
      <c r="BL63458" s="138"/>
      <c r="BM63458" s="138"/>
    </row>
    <row r="63459" spans="62:65" ht="13" thickBot="1">
      <c r="BJ63459" s="138"/>
      <c r="BK63459" s="138"/>
      <c r="BL63459" s="138"/>
      <c r="BM63459" s="138"/>
    </row>
    <row r="63460" spans="62:65" ht="13" thickBot="1">
      <c r="BJ63460" s="138"/>
      <c r="BK63460" s="138"/>
      <c r="BL63460" s="138"/>
      <c r="BM63460" s="138"/>
    </row>
    <row r="63461" spans="62:65" ht="13" thickBot="1">
      <c r="BJ63461" s="138"/>
      <c r="BK63461" s="138"/>
      <c r="BL63461" s="138"/>
      <c r="BM63461" s="138"/>
    </row>
    <row r="63462" spans="62:65" ht="13" thickBot="1">
      <c r="BJ63462" s="138"/>
      <c r="BK63462" s="138"/>
      <c r="BL63462" s="138"/>
      <c r="BM63462" s="138"/>
    </row>
    <row r="63463" spans="62:65" ht="13" thickBot="1">
      <c r="BJ63463" s="138"/>
      <c r="BK63463" s="138"/>
      <c r="BL63463" s="138"/>
      <c r="BM63463" s="138"/>
    </row>
    <row r="63464" spans="62:65" ht="13" thickBot="1">
      <c r="BJ63464" s="138"/>
      <c r="BK63464" s="138"/>
      <c r="BL63464" s="138"/>
      <c r="BM63464" s="138"/>
    </row>
    <row r="63465" spans="62:65" ht="13" thickBot="1">
      <c r="BJ63465" s="138"/>
      <c r="BK63465" s="138"/>
      <c r="BL63465" s="138"/>
      <c r="BM63465" s="138"/>
    </row>
    <row r="63466" spans="62:65" ht="13" thickBot="1">
      <c r="BJ63466" s="138"/>
      <c r="BK63466" s="138"/>
      <c r="BL63466" s="138"/>
      <c r="BM63466" s="138"/>
    </row>
    <row r="63467" spans="62:65" ht="13" thickBot="1">
      <c r="BJ63467" s="138"/>
      <c r="BK63467" s="138"/>
      <c r="BL63467" s="138"/>
      <c r="BM63467" s="138"/>
    </row>
    <row r="63468" spans="62:65" ht="13" thickBot="1">
      <c r="BJ63468" s="138"/>
      <c r="BK63468" s="138"/>
      <c r="BL63468" s="138"/>
      <c r="BM63468" s="138"/>
    </row>
    <row r="63469" spans="62:65" ht="13" thickBot="1">
      <c r="BJ63469" s="138"/>
      <c r="BK63469" s="138"/>
      <c r="BL63469" s="138"/>
      <c r="BM63469" s="138"/>
    </row>
    <row r="63470" spans="62:65" ht="13" thickBot="1">
      <c r="BJ63470" s="138"/>
      <c r="BK63470" s="138"/>
      <c r="BL63470" s="138"/>
      <c r="BM63470" s="138"/>
    </row>
    <row r="63471" spans="62:65" ht="13" thickBot="1">
      <c r="BJ63471" s="138"/>
      <c r="BK63471" s="138"/>
      <c r="BL63471" s="138"/>
      <c r="BM63471" s="138"/>
    </row>
    <row r="63472" spans="62:65" ht="13" thickBot="1">
      <c r="BJ63472" s="138"/>
      <c r="BK63472" s="138"/>
      <c r="BL63472" s="138"/>
      <c r="BM63472" s="138"/>
    </row>
    <row r="63473" spans="62:65" ht="13" thickBot="1">
      <c r="BJ63473" s="138"/>
      <c r="BK63473" s="138"/>
      <c r="BL63473" s="138"/>
      <c r="BM63473" s="138"/>
    </row>
    <row r="63474" spans="62:65" ht="13" thickBot="1">
      <c r="BJ63474" s="138"/>
      <c r="BK63474" s="138"/>
      <c r="BL63474" s="138"/>
      <c r="BM63474" s="138"/>
    </row>
    <row r="63475" spans="62:65" ht="13" thickBot="1">
      <c r="BJ63475" s="138"/>
      <c r="BK63475" s="138"/>
      <c r="BL63475" s="138"/>
      <c r="BM63475" s="138"/>
    </row>
    <row r="63476" spans="62:65" ht="13" thickBot="1">
      <c r="BJ63476" s="138"/>
      <c r="BK63476" s="138"/>
      <c r="BL63476" s="138"/>
      <c r="BM63476" s="138"/>
    </row>
    <row r="63477" spans="62:65" ht="13" thickBot="1">
      <c r="BJ63477" s="138"/>
      <c r="BK63477" s="138"/>
      <c r="BL63477" s="138"/>
      <c r="BM63477" s="138"/>
    </row>
    <row r="63478" spans="62:65" ht="13" thickBot="1">
      <c r="BJ63478" s="138"/>
      <c r="BK63478" s="138"/>
      <c r="BL63478" s="138"/>
      <c r="BM63478" s="138"/>
    </row>
    <row r="63479" spans="62:65" ht="13" thickBot="1">
      <c r="BJ63479" s="138"/>
      <c r="BK63479" s="138"/>
      <c r="BL63479" s="138"/>
      <c r="BM63479" s="138"/>
    </row>
    <row r="63480" spans="62:65" ht="13" thickBot="1">
      <c r="BJ63480" s="138"/>
      <c r="BK63480" s="138"/>
      <c r="BL63480" s="138"/>
      <c r="BM63480" s="138"/>
    </row>
    <row r="63481" spans="62:65" ht="13" thickBot="1">
      <c r="BJ63481" s="138"/>
      <c r="BK63481" s="138"/>
      <c r="BL63481" s="138"/>
      <c r="BM63481" s="138"/>
    </row>
    <row r="63482" spans="62:65" ht="13" thickBot="1">
      <c r="BJ63482" s="138"/>
      <c r="BK63482" s="138"/>
      <c r="BL63482" s="138"/>
      <c r="BM63482" s="138"/>
    </row>
    <row r="63483" spans="62:65" ht="13" thickBot="1">
      <c r="BJ63483" s="138"/>
      <c r="BK63483" s="138"/>
      <c r="BL63483" s="138"/>
      <c r="BM63483" s="138"/>
    </row>
    <row r="63484" spans="62:65" ht="13" thickBot="1">
      <c r="BJ63484" s="138"/>
      <c r="BK63484" s="138"/>
      <c r="BL63484" s="138"/>
      <c r="BM63484" s="138"/>
    </row>
    <row r="63485" spans="62:65" ht="13" thickBot="1">
      <c r="BJ63485" s="138"/>
      <c r="BK63485" s="138"/>
      <c r="BL63485" s="138"/>
      <c r="BM63485" s="138"/>
    </row>
    <row r="63486" spans="62:65" ht="13" thickBot="1">
      <c r="BJ63486" s="138"/>
      <c r="BK63486" s="138"/>
      <c r="BL63486" s="138"/>
      <c r="BM63486" s="138"/>
    </row>
    <row r="63487" spans="62:65" ht="13" thickBot="1">
      <c r="BJ63487" s="138"/>
      <c r="BK63487" s="138"/>
      <c r="BL63487" s="138"/>
      <c r="BM63487" s="138"/>
    </row>
    <row r="63488" spans="62:65" ht="13" thickBot="1">
      <c r="BJ63488" s="138"/>
      <c r="BK63488" s="138"/>
      <c r="BL63488" s="138"/>
      <c r="BM63488" s="138"/>
    </row>
    <row r="63489" spans="62:65" ht="13" thickBot="1">
      <c r="BJ63489" s="138"/>
      <c r="BK63489" s="138"/>
      <c r="BL63489" s="138"/>
      <c r="BM63489" s="138"/>
    </row>
    <row r="63490" spans="62:65" ht="13" thickBot="1">
      <c r="BJ63490" s="138"/>
      <c r="BK63490" s="138"/>
      <c r="BL63490" s="138"/>
      <c r="BM63490" s="138"/>
    </row>
    <row r="63491" spans="62:65" ht="13" thickBot="1">
      <c r="BJ63491" s="138"/>
      <c r="BK63491" s="138"/>
      <c r="BL63491" s="138"/>
      <c r="BM63491" s="138"/>
    </row>
    <row r="63492" spans="62:65" ht="13" thickBot="1">
      <c r="BJ63492" s="138"/>
      <c r="BK63492" s="138"/>
      <c r="BL63492" s="138"/>
      <c r="BM63492" s="138"/>
    </row>
    <row r="63493" spans="62:65" ht="13" thickBot="1">
      <c r="BJ63493" s="138"/>
      <c r="BK63493" s="138"/>
      <c r="BL63493" s="138"/>
      <c r="BM63493" s="138"/>
    </row>
    <row r="63494" spans="62:65" ht="13" thickBot="1">
      <c r="BJ63494" s="138"/>
      <c r="BK63494" s="138"/>
      <c r="BL63494" s="138"/>
      <c r="BM63494" s="138"/>
    </row>
    <row r="63495" spans="62:65" ht="13" thickBot="1">
      <c r="BJ63495" s="138"/>
      <c r="BK63495" s="138"/>
      <c r="BL63495" s="138"/>
      <c r="BM63495" s="138"/>
    </row>
    <row r="63496" spans="62:65" ht="13" thickBot="1">
      <c r="BJ63496" s="138"/>
      <c r="BK63496" s="138"/>
      <c r="BL63496" s="138"/>
      <c r="BM63496" s="138"/>
    </row>
    <row r="63497" spans="62:65" ht="13" thickBot="1">
      <c r="BJ63497" s="138"/>
      <c r="BK63497" s="138"/>
      <c r="BL63497" s="138"/>
      <c r="BM63497" s="138"/>
    </row>
    <row r="63498" spans="62:65" ht="13" thickBot="1">
      <c r="BJ63498" s="138"/>
      <c r="BK63498" s="138"/>
      <c r="BL63498" s="138"/>
      <c r="BM63498" s="138"/>
    </row>
    <row r="63499" spans="62:65" ht="13" thickBot="1">
      <c r="BJ63499" s="138"/>
      <c r="BK63499" s="138"/>
      <c r="BL63499" s="138"/>
      <c r="BM63499" s="138"/>
    </row>
    <row r="63500" spans="62:65" ht="13" thickBot="1">
      <c r="BJ63500" s="138"/>
      <c r="BK63500" s="138"/>
      <c r="BL63500" s="138"/>
      <c r="BM63500" s="138"/>
    </row>
    <row r="63501" spans="62:65" ht="13" thickBot="1">
      <c r="BJ63501" s="138"/>
      <c r="BK63501" s="138"/>
      <c r="BL63501" s="138"/>
      <c r="BM63501" s="138"/>
    </row>
    <row r="63502" spans="62:65" ht="13" thickBot="1">
      <c r="BJ63502" s="138"/>
      <c r="BK63502" s="138"/>
      <c r="BL63502" s="138"/>
      <c r="BM63502" s="138"/>
    </row>
    <row r="63503" spans="62:65" ht="13" thickBot="1">
      <c r="BJ63503" s="138"/>
      <c r="BK63503" s="138"/>
      <c r="BL63503" s="138"/>
      <c r="BM63503" s="138"/>
    </row>
    <row r="63504" spans="62:65" ht="13" thickBot="1">
      <c r="BJ63504" s="138"/>
      <c r="BK63504" s="138"/>
      <c r="BL63504" s="138"/>
      <c r="BM63504" s="138"/>
    </row>
    <row r="63505" spans="62:65" ht="13" thickBot="1">
      <c r="BJ63505" s="138"/>
      <c r="BK63505" s="138"/>
      <c r="BL63505" s="138"/>
      <c r="BM63505" s="138"/>
    </row>
    <row r="63506" spans="62:65" ht="13" thickBot="1">
      <c r="BJ63506" s="138"/>
      <c r="BK63506" s="138"/>
      <c r="BL63506" s="138"/>
      <c r="BM63506" s="138"/>
    </row>
    <row r="63507" spans="62:65" ht="13" thickBot="1">
      <c r="BJ63507" s="138"/>
      <c r="BK63507" s="138"/>
      <c r="BL63507" s="138"/>
      <c r="BM63507" s="138"/>
    </row>
    <row r="63508" spans="62:65" ht="13" thickBot="1">
      <c r="BJ63508" s="138"/>
      <c r="BK63508" s="138"/>
      <c r="BL63508" s="138"/>
      <c r="BM63508" s="138"/>
    </row>
    <row r="63509" spans="62:65" ht="13" thickBot="1">
      <c r="BJ63509" s="138"/>
      <c r="BK63509" s="138"/>
      <c r="BL63509" s="138"/>
      <c r="BM63509" s="138"/>
    </row>
    <row r="63510" spans="62:65" ht="13" thickBot="1">
      <c r="BJ63510" s="138"/>
      <c r="BK63510" s="138"/>
      <c r="BL63510" s="138"/>
      <c r="BM63510" s="138"/>
    </row>
    <row r="63511" spans="62:65" ht="13" thickBot="1">
      <c r="BJ63511" s="138"/>
      <c r="BK63511" s="138"/>
      <c r="BL63511" s="138"/>
      <c r="BM63511" s="138"/>
    </row>
    <row r="63512" spans="62:65" ht="13" thickBot="1">
      <c r="BJ63512" s="138"/>
      <c r="BK63512" s="138"/>
      <c r="BL63512" s="138"/>
      <c r="BM63512" s="138"/>
    </row>
    <row r="63513" spans="62:65" ht="13" thickBot="1">
      <c r="BJ63513" s="138"/>
      <c r="BK63513" s="138"/>
      <c r="BL63513" s="138"/>
      <c r="BM63513" s="138"/>
    </row>
    <row r="63514" spans="62:65" ht="13" thickBot="1">
      <c r="BJ63514" s="138"/>
      <c r="BK63514" s="138"/>
      <c r="BL63514" s="138"/>
      <c r="BM63514" s="138"/>
    </row>
    <row r="63515" spans="62:65" ht="13" thickBot="1">
      <c r="BJ63515" s="138"/>
      <c r="BK63515" s="138"/>
      <c r="BL63515" s="138"/>
      <c r="BM63515" s="138"/>
    </row>
    <row r="63516" spans="62:65" ht="13" thickBot="1">
      <c r="BJ63516" s="138"/>
      <c r="BK63516" s="138"/>
      <c r="BL63516" s="138"/>
      <c r="BM63516" s="138"/>
    </row>
    <row r="63517" spans="62:65" ht="13" thickBot="1">
      <c r="BJ63517" s="138"/>
      <c r="BK63517" s="138"/>
      <c r="BL63517" s="138"/>
      <c r="BM63517" s="138"/>
    </row>
    <row r="63518" spans="62:65" ht="13" thickBot="1">
      <c r="BJ63518" s="138"/>
      <c r="BK63518" s="138"/>
      <c r="BL63518" s="138"/>
      <c r="BM63518" s="138"/>
    </row>
    <row r="63519" spans="62:65" ht="13" thickBot="1">
      <c r="BJ63519" s="138"/>
      <c r="BK63519" s="138"/>
      <c r="BL63519" s="138"/>
      <c r="BM63519" s="138"/>
    </row>
    <row r="63520" spans="62:65" ht="13" thickBot="1">
      <c r="BJ63520" s="138"/>
      <c r="BK63520" s="138"/>
      <c r="BL63520" s="138"/>
      <c r="BM63520" s="138"/>
    </row>
    <row r="63521" spans="62:65" ht="13" thickBot="1">
      <c r="BJ63521" s="138"/>
      <c r="BK63521" s="138"/>
      <c r="BL63521" s="138"/>
      <c r="BM63521" s="138"/>
    </row>
    <row r="63522" spans="62:65" ht="13" thickBot="1">
      <c r="BJ63522" s="138"/>
      <c r="BK63522" s="138"/>
      <c r="BL63522" s="138"/>
      <c r="BM63522" s="138"/>
    </row>
    <row r="63523" spans="62:65" ht="13" thickBot="1">
      <c r="BJ63523" s="138"/>
      <c r="BK63523" s="138"/>
      <c r="BL63523" s="138"/>
      <c r="BM63523" s="138"/>
    </row>
    <row r="63524" spans="62:65" ht="13" thickBot="1">
      <c r="BJ63524" s="138"/>
      <c r="BK63524" s="138"/>
      <c r="BL63524" s="138"/>
      <c r="BM63524" s="138"/>
    </row>
    <row r="63525" spans="62:65" ht="13" thickBot="1">
      <c r="BJ63525" s="138"/>
      <c r="BK63525" s="138"/>
      <c r="BL63525" s="138"/>
      <c r="BM63525" s="138"/>
    </row>
    <row r="63526" spans="62:65" ht="13" thickBot="1">
      <c r="BJ63526" s="138"/>
      <c r="BK63526" s="138"/>
      <c r="BL63526" s="138"/>
      <c r="BM63526" s="138"/>
    </row>
    <row r="63527" spans="62:65" ht="13" thickBot="1">
      <c r="BJ63527" s="138"/>
      <c r="BK63527" s="138"/>
      <c r="BL63527" s="138"/>
      <c r="BM63527" s="138"/>
    </row>
    <row r="63528" spans="62:65" ht="13" thickBot="1">
      <c r="BJ63528" s="138"/>
      <c r="BK63528" s="138"/>
      <c r="BL63528" s="138"/>
      <c r="BM63528" s="138"/>
    </row>
    <row r="63529" spans="62:65" ht="13" thickBot="1">
      <c r="BJ63529" s="138"/>
      <c r="BK63529" s="138"/>
      <c r="BL63529" s="138"/>
      <c r="BM63529" s="138"/>
    </row>
    <row r="63530" spans="62:65" ht="13" thickBot="1">
      <c r="BJ63530" s="138"/>
      <c r="BK63530" s="138"/>
      <c r="BL63530" s="138"/>
      <c r="BM63530" s="138"/>
    </row>
    <row r="63531" spans="62:65" ht="13" thickBot="1">
      <c r="BJ63531" s="138"/>
      <c r="BK63531" s="138"/>
      <c r="BL63531" s="138"/>
      <c r="BM63531" s="138"/>
    </row>
    <row r="63532" spans="62:65" ht="13" thickBot="1">
      <c r="BJ63532" s="138"/>
      <c r="BK63532" s="138"/>
      <c r="BL63532" s="138"/>
      <c r="BM63532" s="138"/>
    </row>
    <row r="63533" spans="62:65" ht="13" thickBot="1">
      <c r="BJ63533" s="138"/>
      <c r="BK63533" s="138"/>
      <c r="BL63533" s="138"/>
      <c r="BM63533" s="138"/>
    </row>
    <row r="63534" spans="62:65" ht="13" thickBot="1">
      <c r="BJ63534" s="138"/>
      <c r="BK63534" s="138"/>
      <c r="BL63534" s="138"/>
      <c r="BM63534" s="138"/>
    </row>
    <row r="63535" spans="62:65" ht="13" thickBot="1">
      <c r="BJ63535" s="138"/>
      <c r="BK63535" s="138"/>
      <c r="BL63535" s="138"/>
      <c r="BM63535" s="138"/>
    </row>
    <row r="63536" spans="62:65" ht="13" thickBot="1">
      <c r="BJ63536" s="138"/>
      <c r="BK63536" s="138"/>
      <c r="BL63536" s="138"/>
      <c r="BM63536" s="138"/>
    </row>
    <row r="63537" spans="62:65" ht="13" thickBot="1">
      <c r="BJ63537" s="138"/>
      <c r="BK63537" s="138"/>
      <c r="BL63537" s="138"/>
      <c r="BM63537" s="138"/>
    </row>
    <row r="63538" spans="62:65" ht="13" thickBot="1">
      <c r="BJ63538" s="138"/>
      <c r="BK63538" s="138"/>
      <c r="BL63538" s="138"/>
      <c r="BM63538" s="138"/>
    </row>
    <row r="63539" spans="62:65" ht="13" thickBot="1">
      <c r="BJ63539" s="138"/>
      <c r="BK63539" s="138"/>
      <c r="BL63539" s="138"/>
      <c r="BM63539" s="138"/>
    </row>
    <row r="63540" spans="62:65" ht="13" thickBot="1">
      <c r="BJ63540" s="138"/>
      <c r="BK63540" s="138"/>
      <c r="BL63540" s="138"/>
      <c r="BM63540" s="138"/>
    </row>
    <row r="63541" spans="62:65" ht="13" thickBot="1">
      <c r="BJ63541" s="138"/>
      <c r="BK63541" s="138"/>
      <c r="BL63541" s="138"/>
      <c r="BM63541" s="138"/>
    </row>
    <row r="63542" spans="62:65" ht="13" thickBot="1">
      <c r="BJ63542" s="138"/>
      <c r="BK63542" s="138"/>
      <c r="BL63542" s="138"/>
      <c r="BM63542" s="138"/>
    </row>
    <row r="63543" spans="62:65" ht="13" thickBot="1">
      <c r="BJ63543" s="138"/>
      <c r="BK63543" s="138"/>
      <c r="BL63543" s="138"/>
      <c r="BM63543" s="138"/>
    </row>
    <row r="63544" spans="62:65" ht="13" thickBot="1">
      <c r="BJ63544" s="138"/>
      <c r="BK63544" s="138"/>
      <c r="BL63544" s="138"/>
      <c r="BM63544" s="138"/>
    </row>
    <row r="63545" spans="62:65" ht="13" thickBot="1">
      <c r="BJ63545" s="138"/>
      <c r="BK63545" s="138"/>
      <c r="BL63545" s="138"/>
      <c r="BM63545" s="138"/>
    </row>
    <row r="63546" spans="62:65" ht="13" thickBot="1">
      <c r="BJ63546" s="138"/>
      <c r="BK63546" s="138"/>
      <c r="BL63546" s="138"/>
      <c r="BM63546" s="138"/>
    </row>
    <row r="63547" spans="62:65" ht="13" thickBot="1">
      <c r="BJ63547" s="138"/>
      <c r="BK63547" s="138"/>
      <c r="BL63547" s="138"/>
      <c r="BM63547" s="138"/>
    </row>
    <row r="63548" spans="62:65" ht="13" thickBot="1">
      <c r="BJ63548" s="138"/>
      <c r="BK63548" s="138"/>
      <c r="BL63548" s="138"/>
      <c r="BM63548" s="138"/>
    </row>
    <row r="63549" spans="62:65" ht="13" thickBot="1">
      <c r="BJ63549" s="138"/>
      <c r="BK63549" s="138"/>
      <c r="BL63549" s="138"/>
      <c r="BM63549" s="138"/>
    </row>
    <row r="63550" spans="62:65" ht="13" thickBot="1">
      <c r="BJ63550" s="138"/>
      <c r="BK63550" s="138"/>
      <c r="BL63550" s="138"/>
      <c r="BM63550" s="138"/>
    </row>
    <row r="63551" spans="62:65" ht="13" thickBot="1">
      <c r="BJ63551" s="138"/>
      <c r="BK63551" s="138"/>
      <c r="BL63551" s="138"/>
      <c r="BM63551" s="138"/>
    </row>
    <row r="63552" spans="62:65" ht="13" thickBot="1">
      <c r="BJ63552" s="138"/>
      <c r="BK63552" s="138"/>
      <c r="BL63552" s="138"/>
      <c r="BM63552" s="138"/>
    </row>
    <row r="63553" spans="62:65" ht="13" thickBot="1">
      <c r="BJ63553" s="138"/>
      <c r="BK63553" s="138"/>
      <c r="BL63553" s="138"/>
      <c r="BM63553" s="138"/>
    </row>
    <row r="63554" spans="62:65" ht="13" thickBot="1">
      <c r="BJ63554" s="138"/>
      <c r="BK63554" s="138"/>
      <c r="BL63554" s="138"/>
      <c r="BM63554" s="138"/>
    </row>
    <row r="63555" spans="62:65" ht="13" thickBot="1">
      <c r="BJ63555" s="138"/>
      <c r="BK63555" s="138"/>
      <c r="BL63555" s="138"/>
      <c r="BM63555" s="138"/>
    </row>
    <row r="63556" spans="62:65" ht="13" thickBot="1">
      <c r="BJ63556" s="138"/>
      <c r="BK63556" s="138"/>
      <c r="BL63556" s="138"/>
      <c r="BM63556" s="138"/>
    </row>
    <row r="63557" spans="62:65" ht="13" thickBot="1">
      <c r="BJ63557" s="138"/>
      <c r="BK63557" s="138"/>
      <c r="BL63557" s="138"/>
      <c r="BM63557" s="138"/>
    </row>
    <row r="63558" spans="62:65" ht="13" thickBot="1">
      <c r="BJ63558" s="138"/>
      <c r="BK63558" s="138"/>
      <c r="BL63558" s="138"/>
      <c r="BM63558" s="138"/>
    </row>
    <row r="63559" spans="62:65" ht="13" thickBot="1">
      <c r="BJ63559" s="138"/>
      <c r="BK63559" s="138"/>
      <c r="BL63559" s="138"/>
      <c r="BM63559" s="138"/>
    </row>
    <row r="63560" spans="62:65" ht="13" thickBot="1">
      <c r="BJ63560" s="138"/>
      <c r="BK63560" s="138"/>
      <c r="BL63560" s="138"/>
      <c r="BM63560" s="138"/>
    </row>
    <row r="63561" spans="62:65" ht="13" thickBot="1">
      <c r="BJ63561" s="138"/>
      <c r="BK63561" s="138"/>
      <c r="BL63561" s="138"/>
      <c r="BM63561" s="138"/>
    </row>
    <row r="63562" spans="62:65" ht="13" thickBot="1">
      <c r="BJ63562" s="138"/>
      <c r="BK63562" s="138"/>
      <c r="BL63562" s="138"/>
      <c r="BM63562" s="138"/>
    </row>
    <row r="63563" spans="62:65" ht="13" thickBot="1">
      <c r="BJ63563" s="138"/>
      <c r="BK63563" s="138"/>
      <c r="BL63563" s="138"/>
      <c r="BM63563" s="138"/>
    </row>
    <row r="63564" spans="62:65" ht="13" thickBot="1">
      <c r="BJ63564" s="138"/>
      <c r="BK63564" s="138"/>
      <c r="BL63564" s="138"/>
      <c r="BM63564" s="138"/>
    </row>
    <row r="63565" spans="62:65" ht="13" thickBot="1">
      <c r="BJ63565" s="138"/>
      <c r="BK63565" s="138"/>
      <c r="BL63565" s="138"/>
      <c r="BM63565" s="138"/>
    </row>
    <row r="63566" spans="62:65" ht="13" thickBot="1">
      <c r="BJ63566" s="138"/>
      <c r="BK63566" s="138"/>
      <c r="BL63566" s="138"/>
      <c r="BM63566" s="138"/>
    </row>
    <row r="63567" spans="62:65" ht="13" thickBot="1">
      <c r="BJ63567" s="138"/>
      <c r="BK63567" s="138"/>
      <c r="BL63567" s="138"/>
      <c r="BM63567" s="138"/>
    </row>
    <row r="63568" spans="62:65" ht="13" thickBot="1">
      <c r="BJ63568" s="138"/>
      <c r="BK63568" s="138"/>
      <c r="BL63568" s="138"/>
      <c r="BM63568" s="138"/>
    </row>
    <row r="63569" spans="62:65" ht="13" thickBot="1">
      <c r="BJ63569" s="138"/>
      <c r="BK63569" s="138"/>
      <c r="BL63569" s="138"/>
      <c r="BM63569" s="138"/>
    </row>
    <row r="63570" spans="62:65" ht="13" thickBot="1">
      <c r="BJ63570" s="138"/>
      <c r="BK63570" s="138"/>
      <c r="BL63570" s="138"/>
      <c r="BM63570" s="138"/>
    </row>
    <row r="63571" spans="62:65" ht="13" thickBot="1">
      <c r="BJ63571" s="138"/>
      <c r="BK63571" s="138"/>
      <c r="BL63571" s="138"/>
      <c r="BM63571" s="138"/>
    </row>
    <row r="63572" spans="62:65" ht="13" thickBot="1">
      <c r="BJ63572" s="138"/>
      <c r="BK63572" s="138"/>
      <c r="BL63572" s="138"/>
      <c r="BM63572" s="138"/>
    </row>
    <row r="63573" spans="62:65" ht="13" thickBot="1">
      <c r="BJ63573" s="138"/>
      <c r="BK63573" s="138"/>
      <c r="BL63573" s="138"/>
      <c r="BM63573" s="138"/>
    </row>
    <row r="63574" spans="62:65" ht="13" thickBot="1">
      <c r="BJ63574" s="138"/>
      <c r="BK63574" s="138"/>
      <c r="BL63574" s="138"/>
      <c r="BM63574" s="138"/>
    </row>
    <row r="63575" spans="62:65" ht="13" thickBot="1">
      <c r="BJ63575" s="138"/>
      <c r="BK63575" s="138"/>
      <c r="BL63575" s="138"/>
      <c r="BM63575" s="138"/>
    </row>
    <row r="63576" spans="62:65" ht="13" thickBot="1">
      <c r="BJ63576" s="138"/>
      <c r="BK63576" s="138"/>
      <c r="BL63576" s="138"/>
      <c r="BM63576" s="138"/>
    </row>
    <row r="63577" spans="62:65" ht="13" thickBot="1">
      <c r="BJ63577" s="138"/>
      <c r="BK63577" s="138"/>
      <c r="BL63577" s="138"/>
      <c r="BM63577" s="138"/>
    </row>
    <row r="63578" spans="62:65" ht="13" thickBot="1">
      <c r="BJ63578" s="138"/>
      <c r="BK63578" s="138"/>
      <c r="BL63578" s="138"/>
      <c r="BM63578" s="138"/>
    </row>
    <row r="63579" spans="62:65" ht="13" thickBot="1">
      <c r="BJ63579" s="138"/>
      <c r="BK63579" s="138"/>
      <c r="BL63579" s="138"/>
      <c r="BM63579" s="138"/>
    </row>
    <row r="63580" spans="62:65" ht="13" thickBot="1">
      <c r="BJ63580" s="138"/>
      <c r="BK63580" s="138"/>
      <c r="BL63580" s="138"/>
      <c r="BM63580" s="138"/>
    </row>
    <row r="63581" spans="62:65" ht="13" thickBot="1">
      <c r="BJ63581" s="138"/>
      <c r="BK63581" s="138"/>
      <c r="BL63581" s="138"/>
      <c r="BM63581" s="138"/>
    </row>
    <row r="63582" spans="62:65" ht="13" thickBot="1">
      <c r="BJ63582" s="138"/>
      <c r="BK63582" s="138"/>
      <c r="BL63582" s="138"/>
      <c r="BM63582" s="138"/>
    </row>
    <row r="63583" spans="62:65" ht="13" thickBot="1">
      <c r="BJ63583" s="138"/>
      <c r="BK63583" s="138"/>
      <c r="BL63583" s="138"/>
      <c r="BM63583" s="138"/>
    </row>
    <row r="63584" spans="62:65" ht="13" thickBot="1">
      <c r="BJ63584" s="138"/>
      <c r="BK63584" s="138"/>
      <c r="BL63584" s="138"/>
      <c r="BM63584" s="138"/>
    </row>
    <row r="63585" spans="62:65" ht="13" thickBot="1">
      <c r="BJ63585" s="138"/>
      <c r="BK63585" s="138"/>
      <c r="BL63585" s="138"/>
      <c r="BM63585" s="138"/>
    </row>
    <row r="63586" spans="62:65" ht="13" thickBot="1">
      <c r="BJ63586" s="138"/>
      <c r="BK63586" s="138"/>
      <c r="BL63586" s="138"/>
      <c r="BM63586" s="138"/>
    </row>
    <row r="63587" spans="62:65" ht="13" thickBot="1">
      <c r="BJ63587" s="138"/>
      <c r="BK63587" s="138"/>
      <c r="BL63587" s="138"/>
      <c r="BM63587" s="138"/>
    </row>
    <row r="63588" spans="62:65" ht="13" thickBot="1">
      <c r="BJ63588" s="138"/>
      <c r="BK63588" s="138"/>
      <c r="BL63588" s="138"/>
      <c r="BM63588" s="138"/>
    </row>
    <row r="63589" spans="62:65" ht="13" thickBot="1">
      <c r="BJ63589" s="138"/>
      <c r="BK63589" s="138"/>
      <c r="BL63589" s="138"/>
      <c r="BM63589" s="138"/>
    </row>
    <row r="63590" spans="62:65" ht="13" thickBot="1">
      <c r="BJ63590" s="138"/>
      <c r="BK63590" s="138"/>
      <c r="BL63590" s="138"/>
      <c r="BM63590" s="138"/>
    </row>
    <row r="63591" spans="62:65" ht="13" thickBot="1">
      <c r="BJ63591" s="138"/>
      <c r="BK63591" s="138"/>
      <c r="BL63591" s="138"/>
      <c r="BM63591" s="138"/>
    </row>
    <row r="63592" spans="62:65" ht="13" thickBot="1">
      <c r="BJ63592" s="138"/>
      <c r="BK63592" s="138"/>
      <c r="BL63592" s="138"/>
      <c r="BM63592" s="138"/>
    </row>
    <row r="63593" spans="62:65" ht="13" thickBot="1">
      <c r="BJ63593" s="138"/>
      <c r="BK63593" s="138"/>
      <c r="BL63593" s="138"/>
      <c r="BM63593" s="138"/>
    </row>
    <row r="63594" spans="62:65" ht="13" thickBot="1">
      <c r="BJ63594" s="138"/>
      <c r="BK63594" s="138"/>
      <c r="BL63594" s="138"/>
      <c r="BM63594" s="138"/>
    </row>
    <row r="63595" spans="62:65" ht="13" thickBot="1">
      <c r="BJ63595" s="138"/>
      <c r="BK63595" s="138"/>
      <c r="BL63595" s="138"/>
      <c r="BM63595" s="138"/>
    </row>
    <row r="63596" spans="62:65" ht="13" thickBot="1">
      <c r="BJ63596" s="138"/>
      <c r="BK63596" s="138"/>
      <c r="BL63596" s="138"/>
      <c r="BM63596" s="138"/>
    </row>
    <row r="63597" spans="62:65" ht="13" thickBot="1">
      <c r="BJ63597" s="138"/>
      <c r="BK63597" s="138"/>
      <c r="BL63597" s="138"/>
      <c r="BM63597" s="138"/>
    </row>
    <row r="63598" spans="62:65" ht="13" thickBot="1">
      <c r="BJ63598" s="138"/>
      <c r="BK63598" s="138"/>
      <c r="BL63598" s="138"/>
      <c r="BM63598" s="138"/>
    </row>
    <row r="63599" spans="62:65" ht="13" thickBot="1">
      <c r="BJ63599" s="138"/>
      <c r="BK63599" s="138"/>
      <c r="BL63599" s="138"/>
      <c r="BM63599" s="138"/>
    </row>
    <row r="63600" spans="62:65" ht="13" thickBot="1">
      <c r="BJ63600" s="138"/>
      <c r="BK63600" s="138"/>
      <c r="BL63600" s="138"/>
      <c r="BM63600" s="138"/>
    </row>
    <row r="63601" spans="62:65" ht="13" thickBot="1">
      <c r="BJ63601" s="138"/>
      <c r="BK63601" s="138"/>
      <c r="BL63601" s="138"/>
      <c r="BM63601" s="138"/>
    </row>
    <row r="63602" spans="62:65" ht="13" thickBot="1">
      <c r="BJ63602" s="138"/>
      <c r="BK63602" s="138"/>
      <c r="BL63602" s="138"/>
      <c r="BM63602" s="138"/>
    </row>
    <row r="63603" spans="62:65" ht="13" thickBot="1">
      <c r="BJ63603" s="138"/>
      <c r="BK63603" s="138"/>
      <c r="BL63603" s="138"/>
      <c r="BM63603" s="138"/>
    </row>
    <row r="63604" spans="62:65" ht="13" thickBot="1">
      <c r="BJ63604" s="138"/>
      <c r="BK63604" s="138"/>
      <c r="BL63604" s="138"/>
      <c r="BM63604" s="138"/>
    </row>
    <row r="63605" spans="62:65" ht="13" thickBot="1">
      <c r="BJ63605" s="138"/>
      <c r="BK63605" s="138"/>
      <c r="BL63605" s="138"/>
      <c r="BM63605" s="138"/>
    </row>
    <row r="63606" spans="62:65" ht="13" thickBot="1">
      <c r="BJ63606" s="138"/>
      <c r="BK63606" s="138"/>
      <c r="BL63606" s="138"/>
      <c r="BM63606" s="138"/>
    </row>
    <row r="63607" spans="62:65" ht="13" thickBot="1">
      <c r="BJ63607" s="138"/>
      <c r="BK63607" s="138"/>
      <c r="BL63607" s="138"/>
      <c r="BM63607" s="138"/>
    </row>
    <row r="63608" spans="62:65" ht="13" thickBot="1">
      <c r="BJ63608" s="138"/>
      <c r="BK63608" s="138"/>
      <c r="BL63608" s="138"/>
      <c r="BM63608" s="138"/>
    </row>
    <row r="63609" spans="62:65" ht="13" thickBot="1">
      <c r="BJ63609" s="138"/>
      <c r="BK63609" s="138"/>
      <c r="BL63609" s="138"/>
      <c r="BM63609" s="138"/>
    </row>
    <row r="63610" spans="62:65" ht="13" thickBot="1">
      <c r="BJ63610" s="138"/>
      <c r="BK63610" s="138"/>
      <c r="BL63610" s="138"/>
      <c r="BM63610" s="138"/>
    </row>
    <row r="63611" spans="62:65" ht="13" thickBot="1">
      <c r="BJ63611" s="138"/>
      <c r="BK63611" s="138"/>
      <c r="BL63611" s="138"/>
      <c r="BM63611" s="138"/>
    </row>
    <row r="63612" spans="62:65" ht="13" thickBot="1">
      <c r="BJ63612" s="138"/>
      <c r="BK63612" s="138"/>
      <c r="BL63612" s="138"/>
      <c r="BM63612" s="138"/>
    </row>
    <row r="63613" spans="62:65" ht="13" thickBot="1">
      <c r="BJ63613" s="138"/>
      <c r="BK63613" s="138"/>
      <c r="BL63613" s="138"/>
      <c r="BM63613" s="138"/>
    </row>
    <row r="63614" spans="62:65" ht="13" thickBot="1">
      <c r="BJ63614" s="138"/>
      <c r="BK63614" s="138"/>
      <c r="BL63614" s="138"/>
      <c r="BM63614" s="138"/>
    </row>
    <row r="63615" spans="62:65" ht="13" thickBot="1">
      <c r="BJ63615" s="138"/>
      <c r="BK63615" s="138"/>
      <c r="BL63615" s="138"/>
      <c r="BM63615" s="138"/>
    </row>
    <row r="63616" spans="62:65" ht="13" thickBot="1">
      <c r="BJ63616" s="138"/>
      <c r="BK63616" s="138"/>
      <c r="BL63616" s="138"/>
      <c r="BM63616" s="138"/>
    </row>
    <row r="63617" spans="62:65" ht="13" thickBot="1">
      <c r="BJ63617" s="138"/>
      <c r="BK63617" s="138"/>
      <c r="BL63617" s="138"/>
      <c r="BM63617" s="138"/>
    </row>
    <row r="63618" spans="62:65" ht="13" thickBot="1">
      <c r="BJ63618" s="138"/>
      <c r="BK63618" s="138"/>
      <c r="BL63618" s="138"/>
      <c r="BM63618" s="138"/>
    </row>
    <row r="63619" spans="62:65" ht="13" thickBot="1">
      <c r="BJ63619" s="138"/>
      <c r="BK63619" s="138"/>
      <c r="BL63619" s="138"/>
      <c r="BM63619" s="138"/>
    </row>
    <row r="63620" spans="62:65" ht="13" thickBot="1">
      <c r="BJ63620" s="138"/>
      <c r="BK63620" s="138"/>
      <c r="BL63620" s="138"/>
      <c r="BM63620" s="138"/>
    </row>
    <row r="63621" spans="62:65" ht="13" thickBot="1">
      <c r="BJ63621" s="138"/>
      <c r="BK63621" s="138"/>
      <c r="BL63621" s="138"/>
      <c r="BM63621" s="138"/>
    </row>
    <row r="63622" spans="62:65" ht="13" thickBot="1">
      <c r="BJ63622" s="138"/>
      <c r="BK63622" s="138"/>
      <c r="BL63622" s="138"/>
      <c r="BM63622" s="138"/>
    </row>
    <row r="63623" spans="62:65" ht="13" thickBot="1">
      <c r="BJ63623" s="138"/>
      <c r="BK63623" s="138"/>
      <c r="BL63623" s="138"/>
      <c r="BM63623" s="138"/>
    </row>
    <row r="63624" spans="62:65" ht="13" thickBot="1">
      <c r="BJ63624" s="138"/>
      <c r="BK63624" s="138"/>
      <c r="BL63624" s="138"/>
      <c r="BM63624" s="138"/>
    </row>
    <row r="63625" spans="62:65" ht="13" thickBot="1">
      <c r="BJ63625" s="138"/>
      <c r="BK63625" s="138"/>
      <c r="BL63625" s="138"/>
      <c r="BM63625" s="138"/>
    </row>
    <row r="63626" spans="62:65" ht="13" thickBot="1">
      <c r="BJ63626" s="138"/>
      <c r="BK63626" s="138"/>
      <c r="BL63626" s="138"/>
      <c r="BM63626" s="138"/>
    </row>
    <row r="63627" spans="62:65" ht="13" thickBot="1">
      <c r="BJ63627" s="138"/>
      <c r="BK63627" s="138"/>
      <c r="BL63627" s="138"/>
      <c r="BM63627" s="138"/>
    </row>
    <row r="63628" spans="62:65" ht="13" thickBot="1">
      <c r="BJ63628" s="138"/>
      <c r="BK63628" s="138"/>
      <c r="BL63628" s="138"/>
      <c r="BM63628" s="138"/>
    </row>
    <row r="63629" spans="62:65" ht="13" thickBot="1">
      <c r="BJ63629" s="138"/>
      <c r="BK63629" s="138"/>
      <c r="BL63629" s="138"/>
      <c r="BM63629" s="138"/>
    </row>
    <row r="63630" spans="62:65" ht="13" thickBot="1">
      <c r="BJ63630" s="138"/>
      <c r="BK63630" s="138"/>
      <c r="BL63630" s="138"/>
      <c r="BM63630" s="138"/>
    </row>
    <row r="63631" spans="62:65" ht="13" thickBot="1">
      <c r="BJ63631" s="138"/>
      <c r="BK63631" s="138"/>
      <c r="BL63631" s="138"/>
      <c r="BM63631" s="138"/>
    </row>
    <row r="63632" spans="62:65" ht="13" thickBot="1">
      <c r="BJ63632" s="138"/>
      <c r="BK63632" s="138"/>
      <c r="BL63632" s="138"/>
      <c r="BM63632" s="138"/>
    </row>
    <row r="63633" spans="62:65" ht="13" thickBot="1">
      <c r="BJ63633" s="138"/>
      <c r="BK63633" s="138"/>
      <c r="BL63633" s="138"/>
      <c r="BM63633" s="138"/>
    </row>
    <row r="63634" spans="62:65" ht="13" thickBot="1">
      <c r="BJ63634" s="138"/>
      <c r="BK63634" s="138"/>
      <c r="BL63634" s="138"/>
      <c r="BM63634" s="138"/>
    </row>
    <row r="63635" spans="62:65" ht="13" thickBot="1">
      <c r="BJ63635" s="138"/>
      <c r="BK63635" s="138"/>
      <c r="BL63635" s="138"/>
      <c r="BM63635" s="138"/>
    </row>
    <row r="63636" spans="62:65" ht="13" thickBot="1">
      <c r="BJ63636" s="138"/>
      <c r="BK63636" s="138"/>
      <c r="BL63636" s="138"/>
      <c r="BM63636" s="138"/>
    </row>
    <row r="63637" spans="62:65" ht="13" thickBot="1">
      <c r="BJ63637" s="138"/>
      <c r="BK63637" s="138"/>
      <c r="BL63637" s="138"/>
      <c r="BM63637" s="138"/>
    </row>
    <row r="63638" spans="62:65" ht="13" thickBot="1">
      <c r="BJ63638" s="138"/>
      <c r="BK63638" s="138"/>
      <c r="BL63638" s="138"/>
      <c r="BM63638" s="138"/>
    </row>
    <row r="63639" spans="62:65" ht="13" thickBot="1">
      <c r="BJ63639" s="138"/>
      <c r="BK63639" s="138"/>
      <c r="BL63639" s="138"/>
      <c r="BM63639" s="138"/>
    </row>
    <row r="63640" spans="62:65" ht="13" thickBot="1">
      <c r="BJ63640" s="138"/>
      <c r="BK63640" s="138"/>
      <c r="BL63640" s="138"/>
      <c r="BM63640" s="138"/>
    </row>
    <row r="63641" spans="62:65" ht="13" thickBot="1">
      <c r="BJ63641" s="138"/>
      <c r="BK63641" s="138"/>
      <c r="BL63641" s="138"/>
      <c r="BM63641" s="138"/>
    </row>
    <row r="63642" spans="62:65" ht="13" thickBot="1">
      <c r="BJ63642" s="138"/>
      <c r="BK63642" s="138"/>
      <c r="BL63642" s="138"/>
      <c r="BM63642" s="138"/>
    </row>
    <row r="63643" spans="62:65" ht="13" thickBot="1">
      <c r="BJ63643" s="138"/>
      <c r="BK63643" s="138"/>
      <c r="BL63643" s="138"/>
      <c r="BM63643" s="138"/>
    </row>
    <row r="63644" spans="62:65" ht="13" thickBot="1">
      <c r="BJ63644" s="138"/>
      <c r="BK63644" s="138"/>
      <c r="BL63644" s="138"/>
      <c r="BM63644" s="138"/>
    </row>
    <row r="63645" spans="62:65" ht="13" thickBot="1">
      <c r="BJ63645" s="138"/>
      <c r="BK63645" s="138"/>
      <c r="BL63645" s="138"/>
      <c r="BM63645" s="138"/>
    </row>
    <row r="63646" spans="62:65" ht="13" thickBot="1">
      <c r="BJ63646" s="138"/>
      <c r="BK63646" s="138"/>
      <c r="BL63646" s="138"/>
      <c r="BM63646" s="138"/>
    </row>
    <row r="63647" spans="62:65" ht="13" thickBot="1">
      <c r="BJ63647" s="138"/>
      <c r="BK63647" s="138"/>
      <c r="BL63647" s="138"/>
      <c r="BM63647" s="138"/>
    </row>
    <row r="63648" spans="62:65" ht="13" thickBot="1">
      <c r="BJ63648" s="138"/>
      <c r="BK63648" s="138"/>
      <c r="BL63648" s="138"/>
      <c r="BM63648" s="138"/>
    </row>
    <row r="63649" spans="62:65" ht="13" thickBot="1">
      <c r="BJ63649" s="138"/>
      <c r="BK63649" s="138"/>
      <c r="BL63649" s="138"/>
      <c r="BM63649" s="138"/>
    </row>
    <row r="63650" spans="62:65" ht="13" thickBot="1">
      <c r="BJ63650" s="138"/>
      <c r="BK63650" s="138"/>
      <c r="BL63650" s="138"/>
      <c r="BM63650" s="138"/>
    </row>
    <row r="63651" spans="62:65" ht="13" thickBot="1">
      <c r="BJ63651" s="138"/>
      <c r="BK63651" s="138"/>
      <c r="BL63651" s="138"/>
      <c r="BM63651" s="138"/>
    </row>
    <row r="63652" spans="62:65" ht="13" thickBot="1">
      <c r="BJ63652" s="138"/>
      <c r="BK63652" s="138"/>
      <c r="BL63652" s="138"/>
      <c r="BM63652" s="138"/>
    </row>
    <row r="63653" spans="62:65" ht="13" thickBot="1">
      <c r="BJ63653" s="138"/>
      <c r="BK63653" s="138"/>
      <c r="BL63653" s="138"/>
      <c r="BM63653" s="138"/>
    </row>
    <row r="63654" spans="62:65" ht="13" thickBot="1">
      <c r="BJ63654" s="138"/>
      <c r="BK63654" s="138"/>
      <c r="BL63654" s="138"/>
      <c r="BM63654" s="138"/>
    </row>
    <row r="63655" spans="62:65" ht="13" thickBot="1">
      <c r="BJ63655" s="138"/>
      <c r="BK63655" s="138"/>
      <c r="BL63655" s="138"/>
      <c r="BM63655" s="138"/>
    </row>
    <row r="63656" spans="62:65" ht="13" thickBot="1">
      <c r="BJ63656" s="138"/>
      <c r="BK63656" s="138"/>
      <c r="BL63656" s="138"/>
      <c r="BM63656" s="138"/>
    </row>
    <row r="63657" spans="62:65" ht="13" thickBot="1">
      <c r="BJ63657" s="138"/>
      <c r="BK63657" s="138"/>
      <c r="BL63657" s="138"/>
      <c r="BM63657" s="138"/>
    </row>
    <row r="63658" spans="62:65" ht="13" thickBot="1">
      <c r="BJ63658" s="138"/>
      <c r="BK63658" s="138"/>
      <c r="BL63658" s="138"/>
      <c r="BM63658" s="138"/>
    </row>
    <row r="63659" spans="62:65" ht="13" thickBot="1">
      <c r="BJ63659" s="138"/>
      <c r="BK63659" s="138"/>
      <c r="BL63659" s="138"/>
      <c r="BM63659" s="138"/>
    </row>
    <row r="63660" spans="62:65" ht="13" thickBot="1">
      <c r="BJ63660" s="138"/>
      <c r="BK63660" s="138"/>
      <c r="BL63660" s="138"/>
      <c r="BM63660" s="138"/>
    </row>
    <row r="63661" spans="62:65" ht="13" thickBot="1">
      <c r="BJ63661" s="138"/>
      <c r="BK63661" s="138"/>
      <c r="BL63661" s="138"/>
      <c r="BM63661" s="138"/>
    </row>
    <row r="63662" spans="62:65" ht="13" thickBot="1">
      <c r="BJ63662" s="138"/>
      <c r="BK63662" s="138"/>
      <c r="BL63662" s="138"/>
      <c r="BM63662" s="138"/>
    </row>
    <row r="63663" spans="62:65" ht="13" thickBot="1">
      <c r="BJ63663" s="138"/>
      <c r="BK63663" s="138"/>
      <c r="BL63663" s="138"/>
      <c r="BM63663" s="138"/>
    </row>
    <row r="63664" spans="62:65" ht="13" thickBot="1">
      <c r="BJ63664" s="138"/>
      <c r="BK63664" s="138"/>
      <c r="BL63664" s="138"/>
      <c r="BM63664" s="138"/>
    </row>
    <row r="63665" spans="62:65" ht="13" thickBot="1">
      <c r="BJ63665" s="138"/>
      <c r="BK63665" s="138"/>
      <c r="BL63665" s="138"/>
      <c r="BM63665" s="138"/>
    </row>
    <row r="63666" spans="62:65" ht="13" thickBot="1">
      <c r="BJ63666" s="138"/>
      <c r="BK63666" s="138"/>
      <c r="BL63666" s="138"/>
      <c r="BM63666" s="138"/>
    </row>
    <row r="63667" spans="62:65" ht="13" thickBot="1">
      <c r="BJ63667" s="138"/>
      <c r="BK63667" s="138"/>
      <c r="BL63667" s="138"/>
      <c r="BM63667" s="138"/>
    </row>
    <row r="63668" spans="62:65" ht="13" thickBot="1">
      <c r="BJ63668" s="138"/>
      <c r="BK63668" s="138"/>
      <c r="BL63668" s="138"/>
      <c r="BM63668" s="138"/>
    </row>
    <row r="63669" spans="62:65" ht="13" thickBot="1">
      <c r="BJ63669" s="138"/>
      <c r="BK63669" s="138"/>
      <c r="BL63669" s="138"/>
      <c r="BM63669" s="138"/>
    </row>
    <row r="63670" spans="62:65" ht="13" thickBot="1">
      <c r="BJ63670" s="138"/>
      <c r="BK63670" s="138"/>
      <c r="BL63670" s="138"/>
      <c r="BM63670" s="138"/>
    </row>
    <row r="63671" spans="62:65" ht="13" thickBot="1">
      <c r="BJ63671" s="138"/>
      <c r="BK63671" s="138"/>
      <c r="BL63671" s="138"/>
      <c r="BM63671" s="138"/>
    </row>
    <row r="63672" spans="62:65" ht="13" thickBot="1">
      <c r="BJ63672" s="138"/>
      <c r="BK63672" s="138"/>
      <c r="BL63672" s="138"/>
      <c r="BM63672" s="138"/>
    </row>
    <row r="63673" spans="62:65" ht="13" thickBot="1">
      <c r="BJ63673" s="138"/>
      <c r="BK63673" s="138"/>
      <c r="BL63673" s="138"/>
      <c r="BM63673" s="138"/>
    </row>
    <row r="63674" spans="62:65" ht="13" thickBot="1">
      <c r="BJ63674" s="138"/>
      <c r="BK63674" s="138"/>
      <c r="BL63674" s="138"/>
      <c r="BM63674" s="138"/>
    </row>
    <row r="63675" spans="62:65" ht="13" thickBot="1">
      <c r="BJ63675" s="138"/>
      <c r="BK63675" s="138"/>
      <c r="BL63675" s="138"/>
      <c r="BM63675" s="138"/>
    </row>
    <row r="63676" spans="62:65" ht="13" thickBot="1">
      <c r="BJ63676" s="138"/>
      <c r="BK63676" s="138"/>
      <c r="BL63676" s="138"/>
      <c r="BM63676" s="138"/>
    </row>
    <row r="63677" spans="62:65" ht="13" thickBot="1">
      <c r="BJ63677" s="138"/>
      <c r="BK63677" s="138"/>
      <c r="BL63677" s="138"/>
      <c r="BM63677" s="138"/>
    </row>
    <row r="63678" spans="62:65" ht="13" thickBot="1">
      <c r="BJ63678" s="138"/>
      <c r="BK63678" s="138"/>
      <c r="BL63678" s="138"/>
      <c r="BM63678" s="138"/>
    </row>
    <row r="63679" spans="62:65" ht="13" thickBot="1">
      <c r="BJ63679" s="138"/>
      <c r="BK63679" s="138"/>
      <c r="BL63679" s="138"/>
      <c r="BM63679" s="138"/>
    </row>
    <row r="63680" spans="62:65" ht="13" thickBot="1">
      <c r="BJ63680" s="138"/>
      <c r="BK63680" s="138"/>
      <c r="BL63680" s="138"/>
      <c r="BM63680" s="138"/>
    </row>
    <row r="63681" spans="62:65" ht="13" thickBot="1">
      <c r="BJ63681" s="138"/>
      <c r="BK63681" s="138"/>
      <c r="BL63681" s="138"/>
      <c r="BM63681" s="138"/>
    </row>
    <row r="63682" spans="62:65" ht="13" thickBot="1">
      <c r="BJ63682" s="138"/>
      <c r="BK63682" s="138"/>
      <c r="BL63682" s="138"/>
      <c r="BM63682" s="138"/>
    </row>
    <row r="63683" spans="62:65" ht="13" thickBot="1">
      <c r="BJ63683" s="138"/>
      <c r="BK63683" s="138"/>
      <c r="BL63683" s="138"/>
      <c r="BM63683" s="138"/>
    </row>
    <row r="63684" spans="62:65" ht="13" thickBot="1">
      <c r="BJ63684" s="138"/>
      <c r="BK63684" s="138"/>
      <c r="BL63684" s="138"/>
      <c r="BM63684" s="138"/>
    </row>
    <row r="63685" spans="62:65" ht="13" thickBot="1">
      <c r="BJ63685" s="138"/>
      <c r="BK63685" s="138"/>
      <c r="BL63685" s="138"/>
      <c r="BM63685" s="138"/>
    </row>
    <row r="63686" spans="62:65" ht="13" thickBot="1">
      <c r="BJ63686" s="138"/>
      <c r="BK63686" s="138"/>
      <c r="BL63686" s="138"/>
      <c r="BM63686" s="138"/>
    </row>
    <row r="63687" spans="62:65" ht="13" thickBot="1">
      <c r="BJ63687" s="138"/>
      <c r="BK63687" s="138"/>
      <c r="BL63687" s="138"/>
      <c r="BM63687" s="138"/>
    </row>
    <row r="63688" spans="62:65" ht="13" thickBot="1">
      <c r="BJ63688" s="138"/>
      <c r="BK63688" s="138"/>
      <c r="BL63688" s="138"/>
      <c r="BM63688" s="138"/>
    </row>
    <row r="63689" spans="62:65" ht="13" thickBot="1">
      <c r="BJ63689" s="138"/>
      <c r="BK63689" s="138"/>
      <c r="BL63689" s="138"/>
      <c r="BM63689" s="138"/>
    </row>
    <row r="63690" spans="62:65" ht="13" thickBot="1">
      <c r="BJ63690" s="138"/>
      <c r="BK63690" s="138"/>
      <c r="BL63690" s="138"/>
      <c r="BM63690" s="138"/>
    </row>
    <row r="63691" spans="62:65" ht="13" thickBot="1">
      <c r="BJ63691" s="138"/>
      <c r="BK63691" s="138"/>
      <c r="BL63691" s="138"/>
      <c r="BM63691" s="138"/>
    </row>
    <row r="63692" spans="62:65" ht="13" thickBot="1">
      <c r="BJ63692" s="138"/>
      <c r="BK63692" s="138"/>
      <c r="BL63692" s="138"/>
      <c r="BM63692" s="138"/>
    </row>
    <row r="63693" spans="62:65" ht="13" thickBot="1">
      <c r="BJ63693" s="138"/>
      <c r="BK63693" s="138"/>
      <c r="BL63693" s="138"/>
      <c r="BM63693" s="138"/>
    </row>
    <row r="63694" spans="62:65" ht="13" thickBot="1">
      <c r="BJ63694" s="138"/>
      <c r="BK63694" s="138"/>
      <c r="BL63694" s="138"/>
      <c r="BM63694" s="138"/>
    </row>
    <row r="63695" spans="62:65" ht="13" thickBot="1">
      <c r="BJ63695" s="138"/>
      <c r="BK63695" s="138"/>
      <c r="BL63695" s="138"/>
      <c r="BM63695" s="138"/>
    </row>
    <row r="63696" spans="62:65" ht="13" thickBot="1">
      <c r="BJ63696" s="138"/>
      <c r="BK63696" s="138"/>
      <c r="BL63696" s="138"/>
      <c r="BM63696" s="138"/>
    </row>
    <row r="63697" spans="62:65" ht="13" thickBot="1">
      <c r="BJ63697" s="138"/>
      <c r="BK63697" s="138"/>
      <c r="BL63697" s="138"/>
      <c r="BM63697" s="138"/>
    </row>
    <row r="63698" spans="62:65" ht="13" thickBot="1">
      <c r="BJ63698" s="138"/>
      <c r="BK63698" s="138"/>
      <c r="BL63698" s="138"/>
      <c r="BM63698" s="138"/>
    </row>
    <row r="63699" spans="62:65" ht="13" thickBot="1">
      <c r="BJ63699" s="138"/>
      <c r="BK63699" s="138"/>
      <c r="BL63699" s="138"/>
      <c r="BM63699" s="138"/>
    </row>
    <row r="63700" spans="62:65" ht="13" thickBot="1">
      <c r="BJ63700" s="138"/>
      <c r="BK63700" s="138"/>
      <c r="BL63700" s="138"/>
      <c r="BM63700" s="138"/>
    </row>
    <row r="63701" spans="62:65" ht="13" thickBot="1">
      <c r="BJ63701" s="138"/>
      <c r="BK63701" s="138"/>
      <c r="BL63701" s="138"/>
      <c r="BM63701" s="138"/>
    </row>
    <row r="63702" spans="62:65" ht="13" thickBot="1">
      <c r="BJ63702" s="138"/>
      <c r="BK63702" s="138"/>
      <c r="BL63702" s="138"/>
      <c r="BM63702" s="138"/>
    </row>
    <row r="63703" spans="62:65" ht="13" thickBot="1">
      <c r="BJ63703" s="138"/>
      <c r="BK63703" s="138"/>
      <c r="BL63703" s="138"/>
      <c r="BM63703" s="138"/>
    </row>
    <row r="63704" spans="62:65" ht="13" thickBot="1">
      <c r="BJ63704" s="138"/>
      <c r="BK63704" s="138"/>
      <c r="BL63704" s="138"/>
      <c r="BM63704" s="138"/>
    </row>
    <row r="63705" spans="62:65" ht="13" thickBot="1">
      <c r="BJ63705" s="138"/>
      <c r="BK63705" s="138"/>
      <c r="BL63705" s="138"/>
      <c r="BM63705" s="138"/>
    </row>
    <row r="63706" spans="62:65" ht="13" thickBot="1">
      <c r="BJ63706" s="138"/>
      <c r="BK63706" s="138"/>
      <c r="BL63706" s="138"/>
      <c r="BM63706" s="138"/>
    </row>
    <row r="63707" spans="62:65" ht="13" thickBot="1">
      <c r="BJ63707" s="138"/>
      <c r="BK63707" s="138"/>
      <c r="BL63707" s="138"/>
      <c r="BM63707" s="138"/>
    </row>
    <row r="63708" spans="62:65" ht="13" thickBot="1">
      <c r="BJ63708" s="138"/>
      <c r="BK63708" s="138"/>
      <c r="BL63708" s="138"/>
      <c r="BM63708" s="138"/>
    </row>
    <row r="63709" spans="62:65" ht="13" thickBot="1">
      <c r="BJ63709" s="138"/>
      <c r="BK63709" s="138"/>
      <c r="BL63709" s="138"/>
      <c r="BM63709" s="138"/>
    </row>
    <row r="63710" spans="62:65" ht="13" thickBot="1">
      <c r="BJ63710" s="138"/>
      <c r="BK63710" s="138"/>
      <c r="BL63710" s="138"/>
      <c r="BM63710" s="138"/>
    </row>
    <row r="63711" spans="62:65" ht="13" thickBot="1">
      <c r="BJ63711" s="138"/>
      <c r="BK63711" s="138"/>
      <c r="BL63711" s="138"/>
      <c r="BM63711" s="138"/>
    </row>
    <row r="63712" spans="62:65" ht="13" thickBot="1">
      <c r="BJ63712" s="138"/>
      <c r="BK63712" s="138"/>
      <c r="BL63712" s="138"/>
      <c r="BM63712" s="138"/>
    </row>
    <row r="63713" spans="62:65" ht="13" thickBot="1">
      <c r="BJ63713" s="138"/>
      <c r="BK63713" s="138"/>
      <c r="BL63713" s="138"/>
      <c r="BM63713" s="138"/>
    </row>
    <row r="63714" spans="62:65" ht="13" thickBot="1">
      <c r="BJ63714" s="138"/>
      <c r="BK63714" s="138"/>
      <c r="BL63714" s="138"/>
      <c r="BM63714" s="138"/>
    </row>
    <row r="63715" spans="62:65" ht="13" thickBot="1">
      <c r="BJ63715" s="138"/>
      <c r="BK63715" s="138"/>
      <c r="BL63715" s="138"/>
      <c r="BM63715" s="138"/>
    </row>
    <row r="63716" spans="62:65" ht="13" thickBot="1">
      <c r="BJ63716" s="138"/>
      <c r="BK63716" s="138"/>
      <c r="BL63716" s="138"/>
      <c r="BM63716" s="138"/>
    </row>
    <row r="63717" spans="62:65" ht="13" thickBot="1">
      <c r="BJ63717" s="138"/>
      <c r="BK63717" s="138"/>
      <c r="BL63717" s="138"/>
      <c r="BM63717" s="138"/>
    </row>
    <row r="63718" spans="62:65" ht="13" thickBot="1">
      <c r="BJ63718" s="138"/>
      <c r="BK63718" s="138"/>
      <c r="BL63718" s="138"/>
      <c r="BM63718" s="138"/>
    </row>
    <row r="63719" spans="62:65" ht="13" thickBot="1">
      <c r="BJ63719" s="138"/>
      <c r="BK63719" s="138"/>
      <c r="BL63719" s="138"/>
      <c r="BM63719" s="138"/>
    </row>
    <row r="63720" spans="62:65" ht="13" thickBot="1">
      <c r="BJ63720" s="138"/>
      <c r="BK63720" s="138"/>
      <c r="BL63720" s="138"/>
      <c r="BM63720" s="138"/>
    </row>
    <row r="63721" spans="62:65" ht="13" thickBot="1">
      <c r="BJ63721" s="138"/>
      <c r="BK63721" s="138"/>
      <c r="BL63721" s="138"/>
      <c r="BM63721" s="138"/>
    </row>
    <row r="63722" spans="62:65" ht="13" thickBot="1">
      <c r="BJ63722" s="138"/>
      <c r="BK63722" s="138"/>
      <c r="BL63722" s="138"/>
      <c r="BM63722" s="138"/>
    </row>
    <row r="63723" spans="62:65" ht="13" thickBot="1">
      <c r="BJ63723" s="138"/>
      <c r="BK63723" s="138"/>
      <c r="BL63723" s="138"/>
      <c r="BM63723" s="138"/>
    </row>
    <row r="63724" spans="62:65" ht="13" thickBot="1">
      <c r="BJ63724" s="138"/>
      <c r="BK63724" s="138"/>
      <c r="BL63724" s="138"/>
      <c r="BM63724" s="138"/>
    </row>
    <row r="63725" spans="62:65" ht="13" thickBot="1">
      <c r="BJ63725" s="138"/>
      <c r="BK63725" s="138"/>
      <c r="BL63725" s="138"/>
      <c r="BM63725" s="138"/>
    </row>
    <row r="63726" spans="62:65" ht="13" thickBot="1">
      <c r="BJ63726" s="138"/>
      <c r="BK63726" s="138"/>
      <c r="BL63726" s="138"/>
      <c r="BM63726" s="138"/>
    </row>
    <row r="63727" spans="62:65" ht="13" thickBot="1">
      <c r="BJ63727" s="138"/>
      <c r="BK63727" s="138"/>
      <c r="BL63727" s="138"/>
      <c r="BM63727" s="138"/>
    </row>
    <row r="63728" spans="62:65" ht="13" thickBot="1">
      <c r="BJ63728" s="138"/>
      <c r="BK63728" s="138"/>
      <c r="BL63728" s="138"/>
      <c r="BM63728" s="138"/>
    </row>
    <row r="63729" spans="62:65" ht="13" thickBot="1">
      <c r="BJ63729" s="138"/>
      <c r="BK63729" s="138"/>
      <c r="BL63729" s="138"/>
      <c r="BM63729" s="138"/>
    </row>
    <row r="63730" spans="62:65" ht="13" thickBot="1">
      <c r="BJ63730" s="138"/>
      <c r="BK63730" s="138"/>
      <c r="BL63730" s="138"/>
      <c r="BM63730" s="138"/>
    </row>
    <row r="63731" spans="62:65" ht="13" thickBot="1">
      <c r="BJ63731" s="138"/>
      <c r="BK63731" s="138"/>
      <c r="BL63731" s="138"/>
      <c r="BM63731" s="138"/>
    </row>
    <row r="63732" spans="62:65" ht="13" thickBot="1">
      <c r="BJ63732" s="138"/>
      <c r="BK63732" s="138"/>
      <c r="BL63732" s="138"/>
      <c r="BM63732" s="138"/>
    </row>
    <row r="63733" spans="62:65" ht="13" thickBot="1">
      <c r="BJ63733" s="138"/>
      <c r="BK63733" s="138"/>
      <c r="BL63733" s="138"/>
      <c r="BM63733" s="138"/>
    </row>
    <row r="63734" spans="62:65" ht="13" thickBot="1">
      <c r="BJ63734" s="138"/>
      <c r="BK63734" s="138"/>
      <c r="BL63734" s="138"/>
      <c r="BM63734" s="138"/>
    </row>
    <row r="63735" spans="62:65" ht="13" thickBot="1">
      <c r="BJ63735" s="138"/>
      <c r="BK63735" s="138"/>
      <c r="BL63735" s="138"/>
      <c r="BM63735" s="138"/>
    </row>
    <row r="63736" spans="62:65" ht="13" thickBot="1">
      <c r="BJ63736" s="138"/>
      <c r="BK63736" s="138"/>
      <c r="BL63736" s="138"/>
      <c r="BM63736" s="138"/>
    </row>
    <row r="63737" spans="62:65" ht="13" thickBot="1">
      <c r="BJ63737" s="138"/>
      <c r="BK63737" s="138"/>
      <c r="BL63737" s="138"/>
      <c r="BM63737" s="138"/>
    </row>
    <row r="63738" spans="62:65" ht="13" thickBot="1">
      <c r="BJ63738" s="138"/>
      <c r="BK63738" s="138"/>
      <c r="BL63738" s="138"/>
      <c r="BM63738" s="138"/>
    </row>
    <row r="63739" spans="62:65" ht="13" thickBot="1">
      <c r="BJ63739" s="138"/>
      <c r="BK63739" s="138"/>
      <c r="BL63739" s="138"/>
      <c r="BM63739" s="138"/>
    </row>
    <row r="63740" spans="62:65" ht="13" thickBot="1">
      <c r="BJ63740" s="138"/>
      <c r="BK63740" s="138"/>
      <c r="BL63740" s="138"/>
      <c r="BM63740" s="138"/>
    </row>
    <row r="63741" spans="62:65" ht="13" thickBot="1">
      <c r="BJ63741" s="138"/>
      <c r="BK63741" s="138"/>
      <c r="BL63741" s="138"/>
      <c r="BM63741" s="138"/>
    </row>
    <row r="63742" spans="62:65" ht="13" thickBot="1">
      <c r="BJ63742" s="138"/>
      <c r="BK63742" s="138"/>
      <c r="BL63742" s="138"/>
      <c r="BM63742" s="138"/>
    </row>
    <row r="63743" spans="62:65" ht="13" thickBot="1">
      <c r="BJ63743" s="138"/>
      <c r="BK63743" s="138"/>
      <c r="BL63743" s="138"/>
      <c r="BM63743" s="138"/>
    </row>
    <row r="63744" spans="62:65" ht="13" thickBot="1">
      <c r="BJ63744" s="138"/>
      <c r="BK63744" s="138"/>
      <c r="BL63744" s="138"/>
      <c r="BM63744" s="138"/>
    </row>
    <row r="63745" spans="62:65" ht="13" thickBot="1">
      <c r="BJ63745" s="138"/>
      <c r="BK63745" s="138"/>
      <c r="BL63745" s="138"/>
      <c r="BM63745" s="138"/>
    </row>
    <row r="63746" spans="62:65" ht="13" thickBot="1">
      <c r="BJ63746" s="138"/>
      <c r="BK63746" s="138"/>
      <c r="BL63746" s="138"/>
      <c r="BM63746" s="138"/>
    </row>
    <row r="63747" spans="62:65" ht="13" thickBot="1">
      <c r="BJ63747" s="138"/>
      <c r="BK63747" s="138"/>
      <c r="BL63747" s="138"/>
      <c r="BM63747" s="138"/>
    </row>
    <row r="63748" spans="62:65" ht="13" thickBot="1">
      <c r="BJ63748" s="138"/>
      <c r="BK63748" s="138"/>
      <c r="BL63748" s="138"/>
      <c r="BM63748" s="138"/>
    </row>
    <row r="63749" spans="62:65" ht="13" thickBot="1">
      <c r="BJ63749" s="138"/>
      <c r="BK63749" s="138"/>
      <c r="BL63749" s="138"/>
      <c r="BM63749" s="138"/>
    </row>
    <row r="63750" spans="62:65" ht="13" thickBot="1">
      <c r="BJ63750" s="138"/>
      <c r="BK63750" s="138"/>
      <c r="BL63750" s="138"/>
      <c r="BM63750" s="138"/>
    </row>
    <row r="63751" spans="62:65" ht="13" thickBot="1">
      <c r="BJ63751" s="138"/>
      <c r="BK63751" s="138"/>
      <c r="BL63751" s="138"/>
      <c r="BM63751" s="138"/>
    </row>
    <row r="63752" spans="62:65" ht="13" thickBot="1">
      <c r="BJ63752" s="138"/>
      <c r="BK63752" s="138"/>
      <c r="BL63752" s="138"/>
      <c r="BM63752" s="138"/>
    </row>
    <row r="63753" spans="62:65" ht="13" thickBot="1">
      <c r="BJ63753" s="138"/>
      <c r="BK63753" s="138"/>
      <c r="BL63753" s="138"/>
      <c r="BM63753" s="138"/>
    </row>
    <row r="63754" spans="62:65" ht="13" thickBot="1">
      <c r="BJ63754" s="138"/>
      <c r="BK63754" s="138"/>
      <c r="BL63754" s="138"/>
      <c r="BM63754" s="138"/>
    </row>
    <row r="63755" spans="62:65" ht="13" thickBot="1">
      <c r="BJ63755" s="138"/>
      <c r="BK63755" s="138"/>
      <c r="BL63755" s="138"/>
      <c r="BM63755" s="138"/>
    </row>
    <row r="63756" spans="62:65" ht="13" thickBot="1">
      <c r="BJ63756" s="138"/>
      <c r="BK63756" s="138"/>
      <c r="BL63756" s="138"/>
      <c r="BM63756" s="138"/>
    </row>
    <row r="63757" spans="62:65" ht="13" thickBot="1">
      <c r="BJ63757" s="138"/>
      <c r="BK63757" s="138"/>
      <c r="BL63757" s="138"/>
      <c r="BM63757" s="138"/>
    </row>
    <row r="63758" spans="62:65" ht="13" thickBot="1">
      <c r="BJ63758" s="138"/>
      <c r="BK63758" s="138"/>
      <c r="BL63758" s="138"/>
      <c r="BM63758" s="138"/>
    </row>
    <row r="63759" spans="62:65" ht="13" thickBot="1">
      <c r="BJ63759" s="138"/>
      <c r="BK63759" s="138"/>
      <c r="BL63759" s="138"/>
      <c r="BM63759" s="138"/>
    </row>
    <row r="63760" spans="62:65" ht="13" thickBot="1">
      <c r="BJ63760" s="138"/>
      <c r="BK63760" s="138"/>
      <c r="BL63760" s="138"/>
      <c r="BM63760" s="138"/>
    </row>
    <row r="63761" spans="62:65" ht="13" thickBot="1">
      <c r="BJ63761" s="138"/>
      <c r="BK63761" s="138"/>
      <c r="BL63761" s="138"/>
      <c r="BM63761" s="138"/>
    </row>
    <row r="63762" spans="62:65" ht="13" thickBot="1">
      <c r="BJ63762" s="138"/>
      <c r="BK63762" s="138"/>
      <c r="BL63762" s="138"/>
      <c r="BM63762" s="138"/>
    </row>
    <row r="63763" spans="62:65" ht="13" thickBot="1">
      <c r="BJ63763" s="138"/>
      <c r="BK63763" s="138"/>
      <c r="BL63763" s="138"/>
      <c r="BM63763" s="138"/>
    </row>
    <row r="63764" spans="62:65" ht="13" thickBot="1">
      <c r="BJ63764" s="138"/>
      <c r="BK63764" s="138"/>
      <c r="BL63764" s="138"/>
      <c r="BM63764" s="138"/>
    </row>
    <row r="63765" spans="62:65" ht="13" thickBot="1">
      <c r="BJ63765" s="138"/>
      <c r="BK63765" s="138"/>
      <c r="BL63765" s="138"/>
      <c r="BM63765" s="138"/>
    </row>
    <row r="63766" spans="62:65" ht="13" thickBot="1">
      <c r="BJ63766" s="138"/>
      <c r="BK63766" s="138"/>
      <c r="BL63766" s="138"/>
      <c r="BM63766" s="138"/>
    </row>
    <row r="63767" spans="62:65" ht="13" thickBot="1">
      <c r="BJ63767" s="138"/>
      <c r="BK63767" s="138"/>
      <c r="BL63767" s="138"/>
      <c r="BM63767" s="138"/>
    </row>
    <row r="63768" spans="62:65" ht="13" thickBot="1">
      <c r="BJ63768" s="138"/>
      <c r="BK63768" s="138"/>
      <c r="BL63768" s="138"/>
      <c r="BM63768" s="138"/>
    </row>
    <row r="63769" spans="62:65" ht="13" thickBot="1">
      <c r="BJ63769" s="138"/>
      <c r="BK63769" s="138"/>
      <c r="BL63769" s="138"/>
      <c r="BM63769" s="138"/>
    </row>
    <row r="63770" spans="62:65" ht="13" thickBot="1">
      <c r="BJ63770" s="138"/>
      <c r="BK63770" s="138"/>
      <c r="BL63770" s="138"/>
      <c r="BM63770" s="138"/>
    </row>
    <row r="63771" spans="62:65" ht="13" thickBot="1">
      <c r="BJ63771" s="138"/>
      <c r="BK63771" s="138"/>
      <c r="BL63771" s="138"/>
      <c r="BM63771" s="138"/>
    </row>
    <row r="63772" spans="62:65" ht="13" thickBot="1">
      <c r="BJ63772" s="138"/>
      <c r="BK63772" s="138"/>
      <c r="BL63772" s="138"/>
      <c r="BM63772" s="138"/>
    </row>
    <row r="63773" spans="62:65" ht="13" thickBot="1">
      <c r="BJ63773" s="138"/>
      <c r="BK63773" s="138"/>
      <c r="BL63773" s="138"/>
      <c r="BM63773" s="138"/>
    </row>
    <row r="63774" spans="62:65" ht="13" thickBot="1">
      <c r="BJ63774" s="138"/>
      <c r="BK63774" s="138"/>
      <c r="BL63774" s="138"/>
      <c r="BM63774" s="138"/>
    </row>
    <row r="63775" spans="62:65" ht="13" thickBot="1">
      <c r="BJ63775" s="138"/>
      <c r="BK63775" s="138"/>
      <c r="BL63775" s="138"/>
      <c r="BM63775" s="138"/>
    </row>
    <row r="63776" spans="62:65" ht="13" thickBot="1">
      <c r="BJ63776" s="138"/>
      <c r="BK63776" s="138"/>
      <c r="BL63776" s="138"/>
      <c r="BM63776" s="138"/>
    </row>
    <row r="63777" spans="62:65" ht="13" thickBot="1">
      <c r="BJ63777" s="138"/>
      <c r="BK63777" s="138"/>
      <c r="BL63777" s="138"/>
      <c r="BM63777" s="138"/>
    </row>
    <row r="63778" spans="62:65" ht="13" thickBot="1">
      <c r="BJ63778" s="138"/>
      <c r="BK63778" s="138"/>
      <c r="BL63778" s="138"/>
      <c r="BM63778" s="138"/>
    </row>
    <row r="63779" spans="62:65" ht="13" thickBot="1">
      <c r="BJ63779" s="138"/>
      <c r="BK63779" s="138"/>
      <c r="BL63779" s="138"/>
      <c r="BM63779" s="138"/>
    </row>
    <row r="63780" spans="62:65" ht="13" thickBot="1">
      <c r="BJ63780" s="138"/>
      <c r="BK63780" s="138"/>
      <c r="BL63780" s="138"/>
      <c r="BM63780" s="138"/>
    </row>
    <row r="63781" spans="62:65" ht="13" thickBot="1">
      <c r="BJ63781" s="138"/>
      <c r="BK63781" s="138"/>
      <c r="BL63781" s="138"/>
      <c r="BM63781" s="138"/>
    </row>
    <row r="63782" spans="62:65" ht="13" thickBot="1">
      <c r="BJ63782" s="138"/>
      <c r="BK63782" s="138"/>
      <c r="BL63782" s="138"/>
      <c r="BM63782" s="138"/>
    </row>
    <row r="63783" spans="62:65" ht="13" thickBot="1">
      <c r="BJ63783" s="138"/>
      <c r="BK63783" s="138"/>
      <c r="BL63783" s="138"/>
      <c r="BM63783" s="138"/>
    </row>
    <row r="63784" spans="62:65" ht="13" thickBot="1">
      <c r="BJ63784" s="138"/>
      <c r="BK63784" s="138"/>
      <c r="BL63784" s="138"/>
      <c r="BM63784" s="138"/>
    </row>
    <row r="63785" spans="62:65" ht="13" thickBot="1">
      <c r="BJ63785" s="138"/>
      <c r="BK63785" s="138"/>
      <c r="BL63785" s="138"/>
      <c r="BM63785" s="138"/>
    </row>
    <row r="63786" spans="62:65" ht="13" thickBot="1">
      <c r="BJ63786" s="138"/>
      <c r="BK63786" s="138"/>
      <c r="BL63786" s="138"/>
      <c r="BM63786" s="138"/>
    </row>
    <row r="63787" spans="62:65" ht="13" thickBot="1">
      <c r="BJ63787" s="138"/>
      <c r="BK63787" s="138"/>
      <c r="BL63787" s="138"/>
      <c r="BM63787" s="138"/>
    </row>
    <row r="63788" spans="62:65" ht="13" thickBot="1">
      <c r="BJ63788" s="138"/>
      <c r="BK63788" s="138"/>
      <c r="BL63788" s="138"/>
      <c r="BM63788" s="138"/>
    </row>
    <row r="63789" spans="62:65" ht="13" thickBot="1">
      <c r="BJ63789" s="138"/>
      <c r="BK63789" s="138"/>
      <c r="BL63789" s="138"/>
      <c r="BM63789" s="138"/>
    </row>
    <row r="63790" spans="62:65" ht="13" thickBot="1">
      <c r="BJ63790" s="138"/>
      <c r="BK63790" s="138"/>
      <c r="BL63790" s="138"/>
      <c r="BM63790" s="138"/>
    </row>
    <row r="63791" spans="62:65" ht="13" thickBot="1">
      <c r="BJ63791" s="138"/>
      <c r="BK63791" s="138"/>
      <c r="BL63791" s="138"/>
      <c r="BM63791" s="138"/>
    </row>
    <row r="63792" spans="62:65" ht="13" thickBot="1">
      <c r="BJ63792" s="138"/>
      <c r="BK63792" s="138"/>
      <c r="BL63792" s="138"/>
      <c r="BM63792" s="138"/>
    </row>
    <row r="63793" spans="62:65" ht="13" thickBot="1">
      <c r="BJ63793" s="138"/>
      <c r="BK63793" s="138"/>
      <c r="BL63793" s="138"/>
      <c r="BM63793" s="138"/>
    </row>
    <row r="63794" spans="62:65" ht="13" thickBot="1">
      <c r="BJ63794" s="138"/>
      <c r="BK63794" s="138"/>
      <c r="BL63794" s="138"/>
      <c r="BM63794" s="138"/>
    </row>
    <row r="63795" spans="62:65" ht="13" thickBot="1">
      <c r="BJ63795" s="138"/>
      <c r="BK63795" s="138"/>
      <c r="BL63795" s="138"/>
      <c r="BM63795" s="138"/>
    </row>
    <row r="63796" spans="62:65" ht="13" thickBot="1">
      <c r="BJ63796" s="138"/>
      <c r="BK63796" s="138"/>
      <c r="BL63796" s="138"/>
      <c r="BM63796" s="138"/>
    </row>
    <row r="63797" spans="62:65" ht="13" thickBot="1">
      <c r="BJ63797" s="138"/>
      <c r="BK63797" s="138"/>
      <c r="BL63797" s="138"/>
      <c r="BM63797" s="138"/>
    </row>
    <row r="63798" spans="62:65" ht="13" thickBot="1">
      <c r="BJ63798" s="138"/>
      <c r="BK63798" s="138"/>
      <c r="BL63798" s="138"/>
      <c r="BM63798" s="138"/>
    </row>
    <row r="63799" spans="62:65" ht="13" thickBot="1">
      <c r="BJ63799" s="138"/>
      <c r="BK63799" s="138"/>
      <c r="BL63799" s="138"/>
      <c r="BM63799" s="138"/>
    </row>
    <row r="63800" spans="62:65" ht="13" thickBot="1">
      <c r="BJ63800" s="138"/>
      <c r="BK63800" s="138"/>
      <c r="BL63800" s="138"/>
      <c r="BM63800" s="138"/>
    </row>
    <row r="63801" spans="62:65" ht="13" thickBot="1">
      <c r="BJ63801" s="138"/>
      <c r="BK63801" s="138"/>
      <c r="BL63801" s="138"/>
      <c r="BM63801" s="138"/>
    </row>
    <row r="63802" spans="62:65" ht="13" thickBot="1">
      <c r="BJ63802" s="138"/>
      <c r="BK63802" s="138"/>
      <c r="BL63802" s="138"/>
      <c r="BM63802" s="138"/>
    </row>
    <row r="63803" spans="62:65" ht="13" thickBot="1">
      <c r="BJ63803" s="138"/>
      <c r="BK63803" s="138"/>
      <c r="BL63803" s="138"/>
      <c r="BM63803" s="138"/>
    </row>
    <row r="63804" spans="62:65" ht="13" thickBot="1">
      <c r="BJ63804" s="138"/>
      <c r="BK63804" s="138"/>
      <c r="BL63804" s="138"/>
      <c r="BM63804" s="138"/>
    </row>
    <row r="63805" spans="62:65" ht="13" thickBot="1">
      <c r="BJ63805" s="138"/>
      <c r="BK63805" s="138"/>
      <c r="BL63805" s="138"/>
      <c r="BM63805" s="138"/>
    </row>
    <row r="63806" spans="62:65" ht="13" thickBot="1">
      <c r="BJ63806" s="138"/>
      <c r="BK63806" s="138"/>
      <c r="BL63806" s="138"/>
      <c r="BM63806" s="138"/>
    </row>
    <row r="63807" spans="62:65" ht="13" thickBot="1">
      <c r="BJ63807" s="138"/>
      <c r="BK63807" s="138"/>
      <c r="BL63807" s="138"/>
      <c r="BM63807" s="138"/>
    </row>
    <row r="63808" spans="62:65" ht="13" thickBot="1">
      <c r="BJ63808" s="138"/>
      <c r="BK63808" s="138"/>
      <c r="BL63808" s="138"/>
      <c r="BM63808" s="138"/>
    </row>
    <row r="63809" spans="62:65" ht="13" thickBot="1">
      <c r="BJ63809" s="138"/>
      <c r="BK63809" s="138"/>
      <c r="BL63809" s="138"/>
      <c r="BM63809" s="138"/>
    </row>
    <row r="63810" spans="62:65" ht="13" thickBot="1">
      <c r="BJ63810" s="138"/>
      <c r="BK63810" s="138"/>
      <c r="BL63810" s="138"/>
      <c r="BM63810" s="138"/>
    </row>
    <row r="63811" spans="62:65" ht="13" thickBot="1">
      <c r="BJ63811" s="138"/>
      <c r="BK63811" s="138"/>
      <c r="BL63811" s="138"/>
      <c r="BM63811" s="138"/>
    </row>
    <row r="63812" spans="62:65" ht="13" thickBot="1">
      <c r="BJ63812" s="138"/>
      <c r="BK63812" s="138"/>
      <c r="BL63812" s="138"/>
      <c r="BM63812" s="138"/>
    </row>
    <row r="63813" spans="62:65" ht="13" thickBot="1">
      <c r="BJ63813" s="138"/>
      <c r="BK63813" s="138"/>
      <c r="BL63813" s="138"/>
      <c r="BM63813" s="138"/>
    </row>
    <row r="63814" spans="62:65" ht="13" thickBot="1">
      <c r="BJ63814" s="138"/>
      <c r="BK63814" s="138"/>
      <c r="BL63814" s="138"/>
      <c r="BM63814" s="138"/>
    </row>
    <row r="63815" spans="62:65" ht="13" thickBot="1">
      <c r="BJ63815" s="138"/>
      <c r="BK63815" s="138"/>
      <c r="BL63815" s="138"/>
      <c r="BM63815" s="138"/>
    </row>
    <row r="63816" spans="62:65" ht="13" thickBot="1">
      <c r="BJ63816" s="138"/>
      <c r="BK63816" s="138"/>
      <c r="BL63816" s="138"/>
      <c r="BM63816" s="138"/>
    </row>
    <row r="63817" spans="62:65" ht="13" thickBot="1">
      <c r="BJ63817" s="138"/>
      <c r="BK63817" s="138"/>
      <c r="BL63817" s="138"/>
      <c r="BM63817" s="138"/>
    </row>
    <row r="63818" spans="62:65" ht="13" thickBot="1">
      <c r="BJ63818" s="138"/>
      <c r="BK63818" s="138"/>
      <c r="BL63818" s="138"/>
      <c r="BM63818" s="138"/>
    </row>
    <row r="63819" spans="62:65" ht="13" thickBot="1">
      <c r="BJ63819" s="138"/>
      <c r="BK63819" s="138"/>
      <c r="BL63819" s="138"/>
      <c r="BM63819" s="138"/>
    </row>
    <row r="63820" spans="62:65" ht="13" thickBot="1">
      <c r="BJ63820" s="138"/>
      <c r="BK63820" s="138"/>
      <c r="BL63820" s="138"/>
      <c r="BM63820" s="138"/>
    </row>
    <row r="63821" spans="62:65" ht="13" thickBot="1">
      <c r="BJ63821" s="138"/>
      <c r="BK63821" s="138"/>
      <c r="BL63821" s="138"/>
      <c r="BM63821" s="138"/>
    </row>
    <row r="63822" spans="62:65" ht="13" thickBot="1">
      <c r="BJ63822" s="138"/>
      <c r="BK63822" s="138"/>
      <c r="BL63822" s="138"/>
      <c r="BM63822" s="138"/>
    </row>
    <row r="63823" spans="62:65" ht="13" thickBot="1">
      <c r="BJ63823" s="138"/>
      <c r="BK63823" s="138"/>
      <c r="BL63823" s="138"/>
      <c r="BM63823" s="138"/>
    </row>
    <row r="63824" spans="62:65" ht="13" thickBot="1">
      <c r="BJ63824" s="138"/>
      <c r="BK63824" s="138"/>
      <c r="BL63824" s="138"/>
      <c r="BM63824" s="138"/>
    </row>
    <row r="63825" spans="62:65" ht="13" thickBot="1">
      <c r="BJ63825" s="138"/>
      <c r="BK63825" s="138"/>
      <c r="BL63825" s="138"/>
      <c r="BM63825" s="138"/>
    </row>
    <row r="63826" spans="62:65" ht="13" thickBot="1">
      <c r="BJ63826" s="138"/>
      <c r="BK63826" s="138"/>
      <c r="BL63826" s="138"/>
      <c r="BM63826" s="138"/>
    </row>
    <row r="63827" spans="62:65" ht="13" thickBot="1">
      <c r="BJ63827" s="138"/>
      <c r="BK63827" s="138"/>
      <c r="BL63827" s="138"/>
      <c r="BM63827" s="138"/>
    </row>
    <row r="63828" spans="62:65" ht="13" thickBot="1">
      <c r="BJ63828" s="138"/>
      <c r="BK63828" s="138"/>
      <c r="BL63828" s="138"/>
      <c r="BM63828" s="138"/>
    </row>
    <row r="63829" spans="62:65" ht="13" thickBot="1">
      <c r="BJ63829" s="138"/>
      <c r="BK63829" s="138"/>
      <c r="BL63829" s="138"/>
      <c r="BM63829" s="138"/>
    </row>
    <row r="63830" spans="62:65" ht="13" thickBot="1">
      <c r="BJ63830" s="138"/>
      <c r="BK63830" s="138"/>
      <c r="BL63830" s="138"/>
      <c r="BM63830" s="138"/>
    </row>
    <row r="63831" spans="62:65" ht="13" thickBot="1">
      <c r="BJ63831" s="138"/>
      <c r="BK63831" s="138"/>
      <c r="BL63831" s="138"/>
      <c r="BM63831" s="138"/>
    </row>
    <row r="63832" spans="62:65" ht="13" thickBot="1">
      <c r="BJ63832" s="138"/>
      <c r="BK63832" s="138"/>
      <c r="BL63832" s="138"/>
      <c r="BM63832" s="138"/>
    </row>
    <row r="63833" spans="62:65" ht="13" thickBot="1">
      <c r="BJ63833" s="138"/>
      <c r="BK63833" s="138"/>
      <c r="BL63833" s="138"/>
      <c r="BM63833" s="138"/>
    </row>
    <row r="63834" spans="62:65" ht="13" thickBot="1">
      <c r="BJ63834" s="138"/>
      <c r="BK63834" s="138"/>
      <c r="BL63834" s="138"/>
      <c r="BM63834" s="138"/>
    </row>
    <row r="63835" spans="62:65" ht="13" thickBot="1">
      <c r="BJ63835" s="138"/>
      <c r="BK63835" s="138"/>
      <c r="BL63835" s="138"/>
      <c r="BM63835" s="138"/>
    </row>
    <row r="63836" spans="62:65" ht="13" thickBot="1">
      <c r="BJ63836" s="138"/>
      <c r="BK63836" s="138"/>
      <c r="BL63836" s="138"/>
      <c r="BM63836" s="138"/>
    </row>
    <row r="63837" spans="62:65" ht="13" thickBot="1">
      <c r="BJ63837" s="138"/>
      <c r="BK63837" s="138"/>
      <c r="BL63837" s="138"/>
      <c r="BM63837" s="138"/>
    </row>
    <row r="63838" spans="62:65" ht="13" thickBot="1">
      <c r="BJ63838" s="138"/>
      <c r="BK63838" s="138"/>
      <c r="BL63838" s="138"/>
      <c r="BM63838" s="138"/>
    </row>
    <row r="63839" spans="62:65" ht="13" thickBot="1">
      <c r="BJ63839" s="138"/>
      <c r="BK63839" s="138"/>
      <c r="BL63839" s="138"/>
      <c r="BM63839" s="138"/>
    </row>
    <row r="63840" spans="62:65" ht="13" thickBot="1">
      <c r="BJ63840" s="138"/>
      <c r="BK63840" s="138"/>
      <c r="BL63840" s="138"/>
      <c r="BM63840" s="138"/>
    </row>
    <row r="63841" spans="62:65" ht="13" thickBot="1">
      <c r="BJ63841" s="138"/>
      <c r="BK63841" s="138"/>
      <c r="BL63841" s="138"/>
      <c r="BM63841" s="138"/>
    </row>
    <row r="63842" spans="62:65" ht="13" thickBot="1">
      <c r="BJ63842" s="138"/>
      <c r="BK63842" s="138"/>
      <c r="BL63842" s="138"/>
      <c r="BM63842" s="138"/>
    </row>
    <row r="63843" spans="62:65" ht="13" thickBot="1">
      <c r="BJ63843" s="138"/>
      <c r="BK63843" s="138"/>
      <c r="BL63843" s="138"/>
      <c r="BM63843" s="138"/>
    </row>
    <row r="63844" spans="62:65" ht="13" thickBot="1">
      <c r="BJ63844" s="138"/>
      <c r="BK63844" s="138"/>
      <c r="BL63844" s="138"/>
      <c r="BM63844" s="138"/>
    </row>
    <row r="63845" spans="62:65" ht="13" thickBot="1">
      <c r="BJ63845" s="138"/>
      <c r="BK63845" s="138"/>
      <c r="BL63845" s="138"/>
      <c r="BM63845" s="138"/>
    </row>
    <row r="63846" spans="62:65" ht="13" thickBot="1">
      <c r="BJ63846" s="138"/>
      <c r="BK63846" s="138"/>
      <c r="BL63846" s="138"/>
      <c r="BM63846" s="138"/>
    </row>
    <row r="63847" spans="62:65" ht="13" thickBot="1">
      <c r="BJ63847" s="138"/>
      <c r="BK63847" s="138"/>
      <c r="BL63847" s="138"/>
      <c r="BM63847" s="138"/>
    </row>
    <row r="63848" spans="62:65" ht="13" thickBot="1">
      <c r="BJ63848" s="138"/>
      <c r="BK63848" s="138"/>
      <c r="BL63848" s="138"/>
      <c r="BM63848" s="138"/>
    </row>
    <row r="63849" spans="62:65" ht="13" thickBot="1">
      <c r="BJ63849" s="138"/>
      <c r="BK63849" s="138"/>
      <c r="BL63849" s="138"/>
      <c r="BM63849" s="138"/>
    </row>
    <row r="63850" spans="62:65" ht="13" thickBot="1">
      <c r="BJ63850" s="138"/>
      <c r="BK63850" s="138"/>
      <c r="BL63850" s="138"/>
      <c r="BM63850" s="138"/>
    </row>
    <row r="63851" spans="62:65" ht="13" thickBot="1">
      <c r="BJ63851" s="138"/>
      <c r="BK63851" s="138"/>
      <c r="BL63851" s="138"/>
      <c r="BM63851" s="138"/>
    </row>
    <row r="63852" spans="62:65" ht="13" thickBot="1">
      <c r="BJ63852" s="138"/>
      <c r="BK63852" s="138"/>
      <c r="BL63852" s="138"/>
      <c r="BM63852" s="138"/>
    </row>
    <row r="63853" spans="62:65" ht="13" thickBot="1">
      <c r="BJ63853" s="138"/>
      <c r="BK63853" s="138"/>
      <c r="BL63853" s="138"/>
      <c r="BM63853" s="138"/>
    </row>
    <row r="63854" spans="62:65" ht="13" thickBot="1">
      <c r="BJ63854" s="138"/>
      <c r="BK63854" s="138"/>
      <c r="BL63854" s="138"/>
      <c r="BM63854" s="138"/>
    </row>
    <row r="63855" spans="62:65" ht="13" thickBot="1">
      <c r="BJ63855" s="138"/>
      <c r="BK63855" s="138"/>
      <c r="BL63855" s="138"/>
      <c r="BM63855" s="138"/>
    </row>
    <row r="63856" spans="62:65" ht="13" thickBot="1">
      <c r="BJ63856" s="138"/>
      <c r="BK63856" s="138"/>
      <c r="BL63856" s="138"/>
      <c r="BM63856" s="138"/>
    </row>
    <row r="63857" spans="62:65" ht="13" thickBot="1">
      <c r="BJ63857" s="138"/>
      <c r="BK63857" s="138"/>
      <c r="BL63857" s="138"/>
      <c r="BM63857" s="138"/>
    </row>
    <row r="63858" spans="62:65" ht="13" thickBot="1">
      <c r="BJ63858" s="138"/>
      <c r="BK63858" s="138"/>
      <c r="BL63858" s="138"/>
      <c r="BM63858" s="138"/>
    </row>
    <row r="63859" spans="62:65" ht="13" thickBot="1">
      <c r="BJ63859" s="138"/>
      <c r="BK63859" s="138"/>
      <c r="BL63859" s="138"/>
      <c r="BM63859" s="138"/>
    </row>
    <row r="63860" spans="62:65" ht="13" thickBot="1">
      <c r="BJ63860" s="138"/>
      <c r="BK63860" s="138"/>
      <c r="BL63860" s="138"/>
      <c r="BM63860" s="138"/>
    </row>
    <row r="63861" spans="62:65" ht="13" thickBot="1">
      <c r="BJ63861" s="138"/>
      <c r="BK63861" s="138"/>
      <c r="BL63861" s="138"/>
      <c r="BM63861" s="138"/>
    </row>
    <row r="63862" spans="62:65" ht="13" thickBot="1">
      <c r="BJ63862" s="138"/>
      <c r="BK63862" s="138"/>
      <c r="BL63862" s="138"/>
      <c r="BM63862" s="138"/>
    </row>
    <row r="63863" spans="62:65" ht="13" thickBot="1">
      <c r="BJ63863" s="138"/>
      <c r="BK63863" s="138"/>
      <c r="BL63863" s="138"/>
      <c r="BM63863" s="138"/>
    </row>
    <row r="63864" spans="62:65" ht="13" thickBot="1">
      <c r="BJ63864" s="138"/>
      <c r="BK63864" s="138"/>
      <c r="BL63864" s="138"/>
      <c r="BM63864" s="138"/>
    </row>
    <row r="63865" spans="62:65" ht="13" thickBot="1">
      <c r="BJ63865" s="138"/>
      <c r="BK63865" s="138"/>
      <c r="BL63865" s="138"/>
      <c r="BM63865" s="138"/>
    </row>
    <row r="63866" spans="62:65" ht="13" thickBot="1">
      <c r="BJ63866" s="138"/>
      <c r="BK63866" s="138"/>
      <c r="BL63866" s="138"/>
      <c r="BM63866" s="138"/>
    </row>
    <row r="63867" spans="62:65" ht="13" thickBot="1">
      <c r="BJ63867" s="138"/>
      <c r="BK63867" s="138"/>
      <c r="BL63867" s="138"/>
      <c r="BM63867" s="138"/>
    </row>
    <row r="63868" spans="62:65" ht="13" thickBot="1">
      <c r="BJ63868" s="138"/>
      <c r="BK63868" s="138"/>
      <c r="BL63868" s="138"/>
      <c r="BM63868" s="138"/>
    </row>
    <row r="63869" spans="62:65" ht="13" thickBot="1">
      <c r="BJ63869" s="138"/>
      <c r="BK63869" s="138"/>
      <c r="BL63869" s="138"/>
      <c r="BM63869" s="138"/>
    </row>
    <row r="63870" spans="62:65" ht="13" thickBot="1">
      <c r="BJ63870" s="138"/>
      <c r="BK63870" s="138"/>
      <c r="BL63870" s="138"/>
      <c r="BM63870" s="138"/>
    </row>
    <row r="63871" spans="62:65" ht="13" thickBot="1">
      <c r="BJ63871" s="138"/>
      <c r="BK63871" s="138"/>
      <c r="BL63871" s="138"/>
      <c r="BM63871" s="138"/>
    </row>
    <row r="63872" spans="62:65" ht="13" thickBot="1">
      <c r="BJ63872" s="138"/>
      <c r="BK63872" s="138"/>
      <c r="BL63872" s="138"/>
      <c r="BM63872" s="138"/>
    </row>
    <row r="63873" spans="62:65" ht="13" thickBot="1">
      <c r="BJ63873" s="138"/>
      <c r="BK63873" s="138"/>
      <c r="BL63873" s="138"/>
      <c r="BM63873" s="138"/>
    </row>
    <row r="63874" spans="62:65" ht="13" thickBot="1">
      <c r="BJ63874" s="138"/>
      <c r="BK63874" s="138"/>
      <c r="BL63874" s="138"/>
      <c r="BM63874" s="138"/>
    </row>
    <row r="63875" spans="62:65" ht="13" thickBot="1">
      <c r="BJ63875" s="138"/>
      <c r="BK63875" s="138"/>
      <c r="BL63875" s="138"/>
      <c r="BM63875" s="138"/>
    </row>
    <row r="63876" spans="62:65" ht="13" thickBot="1">
      <c r="BJ63876" s="138"/>
      <c r="BK63876" s="138"/>
      <c r="BL63876" s="138"/>
      <c r="BM63876" s="138"/>
    </row>
    <row r="63877" spans="62:65" ht="13" thickBot="1">
      <c r="BJ63877" s="138"/>
      <c r="BK63877" s="138"/>
      <c r="BL63877" s="138"/>
      <c r="BM63877" s="138"/>
    </row>
    <row r="63878" spans="62:65" ht="13" thickBot="1">
      <c r="BJ63878" s="138"/>
      <c r="BK63878" s="138"/>
      <c r="BL63878" s="138"/>
      <c r="BM63878" s="138"/>
    </row>
    <row r="63879" spans="62:65" ht="13" thickBot="1">
      <c r="BJ63879" s="138"/>
      <c r="BK63879" s="138"/>
      <c r="BL63879" s="138"/>
      <c r="BM63879" s="138"/>
    </row>
    <row r="63880" spans="62:65" ht="13" thickBot="1">
      <c r="BJ63880" s="138"/>
      <c r="BK63880" s="138"/>
      <c r="BL63880" s="138"/>
      <c r="BM63880" s="138"/>
    </row>
    <row r="63881" spans="62:65" ht="13" thickBot="1">
      <c r="BJ63881" s="138"/>
      <c r="BK63881" s="138"/>
      <c r="BL63881" s="138"/>
      <c r="BM63881" s="138"/>
    </row>
    <row r="63882" spans="62:65" ht="13" thickBot="1">
      <c r="BJ63882" s="138"/>
      <c r="BK63882" s="138"/>
      <c r="BL63882" s="138"/>
      <c r="BM63882" s="138"/>
    </row>
    <row r="63883" spans="62:65" ht="13" thickBot="1">
      <c r="BJ63883" s="138"/>
      <c r="BK63883" s="138"/>
      <c r="BL63883" s="138"/>
      <c r="BM63883" s="138"/>
    </row>
    <row r="63884" spans="62:65" ht="13" thickBot="1">
      <c r="BJ63884" s="138"/>
      <c r="BK63884" s="138"/>
      <c r="BL63884" s="138"/>
      <c r="BM63884" s="138"/>
    </row>
    <row r="63885" spans="62:65" ht="13" thickBot="1">
      <c r="BJ63885" s="138"/>
      <c r="BK63885" s="138"/>
      <c r="BL63885" s="138"/>
      <c r="BM63885" s="138"/>
    </row>
    <row r="63886" spans="62:65" ht="13" thickBot="1">
      <c r="BJ63886" s="138"/>
      <c r="BK63886" s="138"/>
      <c r="BL63886" s="138"/>
      <c r="BM63886" s="138"/>
    </row>
    <row r="63887" spans="62:65" ht="13" thickBot="1">
      <c r="BJ63887" s="138"/>
      <c r="BK63887" s="138"/>
      <c r="BL63887" s="138"/>
      <c r="BM63887" s="138"/>
    </row>
    <row r="63888" spans="62:65" ht="13" thickBot="1">
      <c r="BJ63888" s="138"/>
      <c r="BK63888" s="138"/>
      <c r="BL63888" s="138"/>
      <c r="BM63888" s="138"/>
    </row>
    <row r="63889" spans="62:65" ht="13" thickBot="1">
      <c r="BJ63889" s="138"/>
      <c r="BK63889" s="138"/>
      <c r="BL63889" s="138"/>
      <c r="BM63889" s="138"/>
    </row>
    <row r="63890" spans="62:65" ht="13" thickBot="1">
      <c r="BJ63890" s="138"/>
      <c r="BK63890" s="138"/>
      <c r="BL63890" s="138"/>
      <c r="BM63890" s="138"/>
    </row>
    <row r="63891" spans="62:65" ht="13" thickBot="1">
      <c r="BJ63891" s="138"/>
      <c r="BK63891" s="138"/>
      <c r="BL63891" s="138"/>
      <c r="BM63891" s="138"/>
    </row>
    <row r="63892" spans="62:65" ht="13" thickBot="1">
      <c r="BJ63892" s="138"/>
      <c r="BK63892" s="138"/>
      <c r="BL63892" s="138"/>
      <c r="BM63892" s="138"/>
    </row>
    <row r="63893" spans="62:65" ht="13" thickBot="1">
      <c r="BJ63893" s="138"/>
      <c r="BK63893" s="138"/>
      <c r="BL63893" s="138"/>
      <c r="BM63893" s="138"/>
    </row>
    <row r="63894" spans="62:65" ht="13" thickBot="1">
      <c r="BJ63894" s="138"/>
      <c r="BK63894" s="138"/>
      <c r="BL63894" s="138"/>
      <c r="BM63894" s="138"/>
    </row>
    <row r="63895" spans="62:65" ht="13" thickBot="1">
      <c r="BJ63895" s="138"/>
      <c r="BK63895" s="138"/>
      <c r="BL63895" s="138"/>
      <c r="BM63895" s="138"/>
    </row>
    <row r="63896" spans="62:65" ht="13" thickBot="1">
      <c r="BJ63896" s="138"/>
      <c r="BK63896" s="138"/>
      <c r="BL63896" s="138"/>
      <c r="BM63896" s="138"/>
    </row>
    <row r="63897" spans="62:65" ht="13" thickBot="1">
      <c r="BJ63897" s="138"/>
      <c r="BK63897" s="138"/>
      <c r="BL63897" s="138"/>
      <c r="BM63897" s="138"/>
    </row>
    <row r="63898" spans="62:65" ht="13" thickBot="1">
      <c r="BJ63898" s="138"/>
      <c r="BK63898" s="138"/>
      <c r="BL63898" s="138"/>
      <c r="BM63898" s="138"/>
    </row>
    <row r="63899" spans="62:65" ht="13" thickBot="1">
      <c r="BJ63899" s="138"/>
      <c r="BK63899" s="138"/>
      <c r="BL63899" s="138"/>
      <c r="BM63899" s="138"/>
    </row>
    <row r="63900" spans="62:65" ht="13" thickBot="1">
      <c r="BJ63900" s="138"/>
      <c r="BK63900" s="138"/>
      <c r="BL63900" s="138"/>
      <c r="BM63900" s="138"/>
    </row>
    <row r="63901" spans="62:65" ht="13" thickBot="1">
      <c r="BJ63901" s="138"/>
      <c r="BK63901" s="138"/>
      <c r="BL63901" s="138"/>
      <c r="BM63901" s="138"/>
    </row>
    <row r="63902" spans="62:65" ht="13" thickBot="1">
      <c r="BJ63902" s="138"/>
      <c r="BK63902" s="138"/>
      <c r="BL63902" s="138"/>
      <c r="BM63902" s="138"/>
    </row>
    <row r="63903" spans="62:65" ht="13" thickBot="1">
      <c r="BJ63903" s="138"/>
      <c r="BK63903" s="138"/>
      <c r="BL63903" s="138"/>
      <c r="BM63903" s="138"/>
    </row>
    <row r="63904" spans="62:65" ht="13" thickBot="1">
      <c r="BJ63904" s="138"/>
      <c r="BK63904" s="138"/>
      <c r="BL63904" s="138"/>
      <c r="BM63904" s="138"/>
    </row>
    <row r="63905" spans="62:65" ht="13" thickBot="1">
      <c r="BJ63905" s="138"/>
      <c r="BK63905" s="138"/>
      <c r="BL63905" s="138"/>
      <c r="BM63905" s="138"/>
    </row>
    <row r="63906" spans="62:65" ht="13" thickBot="1">
      <c r="BJ63906" s="138"/>
      <c r="BK63906" s="138"/>
      <c r="BL63906" s="138"/>
      <c r="BM63906" s="138"/>
    </row>
    <row r="63907" spans="62:65" ht="13" thickBot="1">
      <c r="BJ63907" s="138"/>
      <c r="BK63907" s="138"/>
      <c r="BL63907" s="138"/>
      <c r="BM63907" s="138"/>
    </row>
    <row r="63908" spans="62:65" ht="13" thickBot="1">
      <c r="BJ63908" s="138"/>
      <c r="BK63908" s="138"/>
      <c r="BL63908" s="138"/>
      <c r="BM63908" s="138"/>
    </row>
    <row r="63909" spans="62:65" ht="13" thickBot="1">
      <c r="BJ63909" s="138"/>
      <c r="BK63909" s="138"/>
      <c r="BL63909" s="138"/>
      <c r="BM63909" s="138"/>
    </row>
    <row r="63910" spans="62:65" ht="13" thickBot="1">
      <c r="BJ63910" s="138"/>
      <c r="BK63910" s="138"/>
      <c r="BL63910" s="138"/>
      <c r="BM63910" s="138"/>
    </row>
    <row r="63911" spans="62:65" ht="13" thickBot="1">
      <c r="BJ63911" s="138"/>
      <c r="BK63911" s="138"/>
      <c r="BL63911" s="138"/>
      <c r="BM63911" s="138"/>
    </row>
    <row r="63912" spans="62:65" ht="13" thickBot="1">
      <c r="BJ63912" s="138"/>
      <c r="BK63912" s="138"/>
      <c r="BL63912" s="138"/>
      <c r="BM63912" s="138"/>
    </row>
    <row r="63913" spans="62:65" ht="13" thickBot="1">
      <c r="BJ63913" s="138"/>
      <c r="BK63913" s="138"/>
      <c r="BL63913" s="138"/>
      <c r="BM63913" s="138"/>
    </row>
    <row r="63914" spans="62:65" ht="13" thickBot="1">
      <c r="BJ63914" s="138"/>
      <c r="BK63914" s="138"/>
      <c r="BL63914" s="138"/>
      <c r="BM63914" s="138"/>
    </row>
    <row r="63915" spans="62:65" ht="13" thickBot="1">
      <c r="BJ63915" s="138"/>
      <c r="BK63915" s="138"/>
      <c r="BL63915" s="138"/>
      <c r="BM63915" s="138"/>
    </row>
    <row r="63916" spans="62:65" ht="13" thickBot="1">
      <c r="BJ63916" s="138"/>
      <c r="BK63916" s="138"/>
      <c r="BL63916" s="138"/>
      <c r="BM63916" s="138"/>
    </row>
    <row r="63917" spans="62:65" ht="13" thickBot="1">
      <c r="BJ63917" s="138"/>
      <c r="BK63917" s="138"/>
      <c r="BL63917" s="138"/>
      <c r="BM63917" s="138"/>
    </row>
    <row r="63918" spans="62:65" ht="13" thickBot="1">
      <c r="BJ63918" s="138"/>
      <c r="BK63918" s="138"/>
      <c r="BL63918" s="138"/>
      <c r="BM63918" s="138"/>
    </row>
    <row r="63919" spans="62:65" ht="13" thickBot="1">
      <c r="BJ63919" s="138"/>
      <c r="BK63919" s="138"/>
      <c r="BL63919" s="138"/>
      <c r="BM63919" s="138"/>
    </row>
    <row r="63920" spans="62:65" ht="13" thickBot="1">
      <c r="BJ63920" s="138"/>
      <c r="BK63920" s="138"/>
      <c r="BL63920" s="138"/>
      <c r="BM63920" s="138"/>
    </row>
    <row r="63921" spans="62:65" ht="13" thickBot="1">
      <c r="BJ63921" s="138"/>
      <c r="BK63921" s="138"/>
      <c r="BL63921" s="138"/>
      <c r="BM63921" s="138"/>
    </row>
    <row r="63922" spans="62:65" ht="13" thickBot="1">
      <c r="BJ63922" s="138"/>
      <c r="BK63922" s="138"/>
      <c r="BL63922" s="138"/>
      <c r="BM63922" s="138"/>
    </row>
    <row r="63923" spans="62:65" ht="13" thickBot="1">
      <c r="BJ63923" s="138"/>
      <c r="BK63923" s="138"/>
      <c r="BL63923" s="138"/>
      <c r="BM63923" s="138"/>
    </row>
    <row r="63924" spans="62:65" ht="13" thickBot="1">
      <c r="BJ63924" s="138"/>
      <c r="BK63924" s="138"/>
      <c r="BL63924" s="138"/>
      <c r="BM63924" s="138"/>
    </row>
    <row r="63925" spans="62:65" ht="13" thickBot="1">
      <c r="BJ63925" s="138"/>
      <c r="BK63925" s="138"/>
      <c r="BL63925" s="138"/>
      <c r="BM63925" s="138"/>
    </row>
    <row r="63926" spans="62:65" ht="13" thickBot="1">
      <c r="BJ63926" s="138"/>
      <c r="BK63926" s="138"/>
      <c r="BL63926" s="138"/>
      <c r="BM63926" s="138"/>
    </row>
    <row r="63927" spans="62:65" ht="13" thickBot="1">
      <c r="BJ63927" s="138"/>
      <c r="BK63927" s="138"/>
      <c r="BL63927" s="138"/>
      <c r="BM63927" s="138"/>
    </row>
    <row r="63928" spans="62:65" ht="13" thickBot="1">
      <c r="BJ63928" s="138"/>
      <c r="BK63928" s="138"/>
      <c r="BL63928" s="138"/>
      <c r="BM63928" s="138"/>
    </row>
    <row r="63929" spans="62:65" ht="13" thickBot="1">
      <c r="BJ63929" s="138"/>
      <c r="BK63929" s="138"/>
      <c r="BL63929" s="138"/>
      <c r="BM63929" s="138"/>
    </row>
    <row r="63930" spans="62:65" ht="13" thickBot="1">
      <c r="BJ63930" s="138"/>
      <c r="BK63930" s="138"/>
      <c r="BL63930" s="138"/>
      <c r="BM63930" s="138"/>
    </row>
    <row r="63931" spans="62:65" ht="13" thickBot="1">
      <c r="BJ63931" s="138"/>
      <c r="BK63931" s="138"/>
      <c r="BL63931" s="138"/>
      <c r="BM63931" s="138"/>
    </row>
    <row r="63932" spans="62:65" ht="13" thickBot="1">
      <c r="BJ63932" s="138"/>
      <c r="BK63932" s="138"/>
      <c r="BL63932" s="138"/>
      <c r="BM63932" s="138"/>
    </row>
    <row r="63933" spans="62:65" ht="13" thickBot="1">
      <c r="BJ63933" s="138"/>
      <c r="BK63933" s="138"/>
      <c r="BL63933" s="138"/>
      <c r="BM63933" s="138"/>
    </row>
    <row r="63934" spans="62:65" ht="13" thickBot="1">
      <c r="BJ63934" s="138"/>
      <c r="BK63934" s="138"/>
      <c r="BL63934" s="138"/>
      <c r="BM63934" s="138"/>
    </row>
    <row r="63935" spans="62:65" ht="13" thickBot="1">
      <c r="BJ63935" s="138"/>
      <c r="BK63935" s="138"/>
      <c r="BL63935" s="138"/>
      <c r="BM63935" s="138"/>
    </row>
    <row r="63936" spans="62:65" ht="13" thickBot="1">
      <c r="BJ63936" s="138"/>
      <c r="BK63936" s="138"/>
      <c r="BL63936" s="138"/>
      <c r="BM63936" s="138"/>
    </row>
    <row r="63937" spans="62:65" ht="13" thickBot="1">
      <c r="BJ63937" s="138"/>
      <c r="BK63937" s="138"/>
      <c r="BL63937" s="138"/>
      <c r="BM63937" s="138"/>
    </row>
    <row r="63938" spans="62:65" ht="13" thickBot="1">
      <c r="BJ63938" s="138"/>
      <c r="BK63938" s="138"/>
      <c r="BL63938" s="138"/>
      <c r="BM63938" s="138"/>
    </row>
    <row r="63939" spans="62:65" ht="13" thickBot="1">
      <c r="BJ63939" s="138"/>
      <c r="BK63939" s="138"/>
      <c r="BL63939" s="138"/>
      <c r="BM63939" s="138"/>
    </row>
    <row r="63940" spans="62:65" ht="13" thickBot="1">
      <c r="BJ63940" s="138"/>
      <c r="BK63940" s="138"/>
      <c r="BL63940" s="138"/>
      <c r="BM63940" s="138"/>
    </row>
    <row r="63941" spans="62:65" ht="13" thickBot="1">
      <c r="BJ63941" s="138"/>
      <c r="BK63941" s="138"/>
      <c r="BL63941" s="138"/>
      <c r="BM63941" s="138"/>
    </row>
    <row r="63942" spans="62:65" ht="13" thickBot="1">
      <c r="BJ63942" s="138"/>
      <c r="BK63942" s="138"/>
      <c r="BL63942" s="138"/>
      <c r="BM63942" s="138"/>
    </row>
    <row r="63943" spans="62:65" ht="13" thickBot="1">
      <c r="BJ63943" s="138"/>
      <c r="BK63943" s="138"/>
      <c r="BL63943" s="138"/>
      <c r="BM63943" s="138"/>
    </row>
    <row r="63944" spans="62:65" ht="13" thickBot="1">
      <c r="BJ63944" s="138"/>
      <c r="BK63944" s="138"/>
      <c r="BL63944" s="138"/>
      <c r="BM63944" s="138"/>
    </row>
    <row r="63945" spans="62:65" ht="13" thickBot="1">
      <c r="BJ63945" s="138"/>
      <c r="BK63945" s="138"/>
      <c r="BL63945" s="138"/>
      <c r="BM63945" s="138"/>
    </row>
    <row r="63946" spans="62:65" ht="13" thickBot="1">
      <c r="BJ63946" s="138"/>
      <c r="BK63946" s="138"/>
      <c r="BL63946" s="138"/>
      <c r="BM63946" s="138"/>
    </row>
    <row r="63947" spans="62:65" ht="13" thickBot="1">
      <c r="BJ63947" s="138"/>
      <c r="BK63947" s="138"/>
      <c r="BL63947" s="138"/>
      <c r="BM63947" s="138"/>
    </row>
    <row r="63948" spans="62:65" ht="13" thickBot="1">
      <c r="BJ63948" s="138"/>
      <c r="BK63948" s="138"/>
      <c r="BL63948" s="138"/>
      <c r="BM63948" s="138"/>
    </row>
    <row r="63949" spans="62:65" ht="13" thickBot="1">
      <c r="BJ63949" s="138"/>
      <c r="BK63949" s="138"/>
      <c r="BL63949" s="138"/>
      <c r="BM63949" s="138"/>
    </row>
    <row r="63950" spans="62:65" ht="13" thickBot="1">
      <c r="BJ63950" s="138"/>
      <c r="BK63950" s="138"/>
      <c r="BL63950" s="138"/>
      <c r="BM63950" s="138"/>
    </row>
    <row r="63951" spans="62:65" ht="13" thickBot="1">
      <c r="BJ63951" s="138"/>
      <c r="BK63951" s="138"/>
      <c r="BL63951" s="138"/>
      <c r="BM63951" s="138"/>
    </row>
    <row r="63952" spans="62:65" ht="13" thickBot="1">
      <c r="BJ63952" s="138"/>
      <c r="BK63952" s="138"/>
      <c r="BL63952" s="138"/>
      <c r="BM63952" s="138"/>
    </row>
    <row r="63953" spans="62:65" ht="13" thickBot="1">
      <c r="BJ63953" s="138"/>
      <c r="BK63953" s="138"/>
      <c r="BL63953" s="138"/>
      <c r="BM63953" s="138"/>
    </row>
    <row r="63954" spans="62:65" ht="13" thickBot="1">
      <c r="BJ63954" s="138"/>
      <c r="BK63954" s="138"/>
      <c r="BL63954" s="138"/>
      <c r="BM63954" s="138"/>
    </row>
    <row r="63955" spans="62:65" ht="13" thickBot="1">
      <c r="BJ63955" s="138"/>
      <c r="BK63955" s="138"/>
      <c r="BL63955" s="138"/>
      <c r="BM63955" s="138"/>
    </row>
    <row r="63956" spans="62:65" ht="13" thickBot="1">
      <c r="BJ63956" s="138"/>
      <c r="BK63956" s="138"/>
      <c r="BL63956" s="138"/>
      <c r="BM63956" s="138"/>
    </row>
    <row r="63957" spans="62:65" ht="13" thickBot="1">
      <c r="BJ63957" s="138"/>
      <c r="BK63957" s="138"/>
      <c r="BL63957" s="138"/>
      <c r="BM63957" s="138"/>
    </row>
    <row r="63958" spans="62:65" ht="13" thickBot="1">
      <c r="BJ63958" s="138"/>
      <c r="BK63958" s="138"/>
      <c r="BL63958" s="138"/>
      <c r="BM63958" s="138"/>
    </row>
    <row r="63959" spans="62:65" ht="13" thickBot="1">
      <c r="BJ63959" s="138"/>
      <c r="BK63959" s="138"/>
      <c r="BL63959" s="138"/>
      <c r="BM63959" s="138"/>
    </row>
    <row r="63960" spans="62:65" ht="13" thickBot="1">
      <c r="BJ63960" s="138"/>
      <c r="BK63960" s="138"/>
      <c r="BL63960" s="138"/>
      <c r="BM63960" s="138"/>
    </row>
    <row r="63961" spans="62:65" ht="13" thickBot="1">
      <c r="BJ63961" s="138"/>
      <c r="BK63961" s="138"/>
      <c r="BL63961" s="138"/>
      <c r="BM63961" s="138"/>
    </row>
    <row r="63962" spans="62:65" ht="13" thickBot="1">
      <c r="BJ63962" s="138"/>
      <c r="BK63962" s="138"/>
      <c r="BL63962" s="138"/>
      <c r="BM63962" s="138"/>
    </row>
    <row r="63963" spans="62:65" ht="13" thickBot="1">
      <c r="BJ63963" s="138"/>
      <c r="BK63963" s="138"/>
      <c r="BL63963" s="138"/>
      <c r="BM63963" s="138"/>
    </row>
    <row r="63964" spans="62:65" ht="13" thickBot="1">
      <c r="BJ63964" s="138"/>
      <c r="BK63964" s="138"/>
      <c r="BL63964" s="138"/>
      <c r="BM63964" s="138"/>
    </row>
    <row r="63965" spans="62:65" ht="13" thickBot="1">
      <c r="BJ63965" s="138"/>
      <c r="BK63965" s="138"/>
      <c r="BL63965" s="138"/>
      <c r="BM63965" s="138"/>
    </row>
    <row r="63966" spans="62:65" ht="13" thickBot="1">
      <c r="BJ63966" s="138"/>
      <c r="BK63966" s="138"/>
      <c r="BL63966" s="138"/>
      <c r="BM63966" s="138"/>
    </row>
    <row r="63967" spans="62:65" ht="13" thickBot="1">
      <c r="BJ63967" s="138"/>
      <c r="BK63967" s="138"/>
      <c r="BL63967" s="138"/>
      <c r="BM63967" s="138"/>
    </row>
    <row r="63968" spans="62:65" ht="13" thickBot="1">
      <c r="BJ63968" s="138"/>
      <c r="BK63968" s="138"/>
      <c r="BL63968" s="138"/>
      <c r="BM63968" s="138"/>
    </row>
    <row r="63969" spans="62:65" ht="13" thickBot="1">
      <c r="BJ63969" s="138"/>
      <c r="BK63969" s="138"/>
      <c r="BL63969" s="138"/>
      <c r="BM63969" s="138"/>
    </row>
    <row r="63970" spans="62:65" ht="13" thickBot="1">
      <c r="BJ63970" s="138"/>
      <c r="BK63970" s="138"/>
      <c r="BL63970" s="138"/>
      <c r="BM63970" s="138"/>
    </row>
    <row r="63971" spans="62:65" ht="13" thickBot="1">
      <c r="BJ63971" s="138"/>
      <c r="BK63971" s="138"/>
      <c r="BL63971" s="138"/>
      <c r="BM63971" s="138"/>
    </row>
    <row r="63972" spans="62:65" ht="13" thickBot="1">
      <c r="BJ63972" s="138"/>
      <c r="BK63972" s="138"/>
      <c r="BL63972" s="138"/>
      <c r="BM63972" s="138"/>
    </row>
    <row r="63973" spans="62:65" ht="13" thickBot="1">
      <c r="BJ63973" s="138"/>
      <c r="BK63973" s="138"/>
      <c r="BL63973" s="138"/>
      <c r="BM63973" s="138"/>
    </row>
    <row r="63974" spans="62:65" ht="13" thickBot="1">
      <c r="BJ63974" s="138"/>
      <c r="BK63974" s="138"/>
      <c r="BL63974" s="138"/>
      <c r="BM63974" s="138"/>
    </row>
    <row r="63975" spans="62:65" ht="13" thickBot="1">
      <c r="BJ63975" s="138"/>
      <c r="BK63975" s="138"/>
      <c r="BL63975" s="138"/>
      <c r="BM63975" s="138"/>
    </row>
    <row r="63976" spans="62:65" ht="13" thickBot="1">
      <c r="BJ63976" s="138"/>
      <c r="BK63976" s="138"/>
      <c r="BL63976" s="138"/>
      <c r="BM63976" s="138"/>
    </row>
    <row r="63977" spans="62:65" ht="13" thickBot="1">
      <c r="BJ63977" s="138"/>
      <c r="BK63977" s="138"/>
      <c r="BL63977" s="138"/>
      <c r="BM63977" s="138"/>
    </row>
    <row r="63978" spans="62:65" ht="13" thickBot="1">
      <c r="BJ63978" s="138"/>
      <c r="BK63978" s="138"/>
      <c r="BL63978" s="138"/>
      <c r="BM63978" s="138"/>
    </row>
    <row r="63979" spans="62:65" ht="13" thickBot="1">
      <c r="BJ63979" s="138"/>
      <c r="BK63979" s="138"/>
      <c r="BL63979" s="138"/>
      <c r="BM63979" s="138"/>
    </row>
    <row r="63980" spans="62:65" ht="13" thickBot="1">
      <c r="BJ63980" s="138"/>
      <c r="BK63980" s="138"/>
      <c r="BL63980" s="138"/>
      <c r="BM63980" s="138"/>
    </row>
    <row r="63981" spans="62:65" ht="13" thickBot="1">
      <c r="BJ63981" s="138"/>
      <c r="BK63981" s="138"/>
      <c r="BL63981" s="138"/>
      <c r="BM63981" s="138"/>
    </row>
    <row r="63982" spans="62:65" ht="13" thickBot="1">
      <c r="BJ63982" s="138"/>
      <c r="BK63982" s="138"/>
      <c r="BL63982" s="138"/>
      <c r="BM63982" s="138"/>
    </row>
    <row r="63983" spans="62:65" ht="13" thickBot="1">
      <c r="BJ63983" s="138"/>
      <c r="BK63983" s="138"/>
      <c r="BL63983" s="138"/>
      <c r="BM63983" s="138"/>
    </row>
    <row r="63984" spans="62:65" ht="13" thickBot="1">
      <c r="BJ63984" s="138"/>
      <c r="BK63984" s="138"/>
      <c r="BL63984" s="138"/>
      <c r="BM63984" s="138"/>
    </row>
    <row r="63985" spans="62:65" ht="13" thickBot="1">
      <c r="BJ63985" s="138"/>
      <c r="BK63985" s="138"/>
      <c r="BL63985" s="138"/>
      <c r="BM63985" s="138"/>
    </row>
    <row r="63986" spans="62:65" ht="13" thickBot="1">
      <c r="BJ63986" s="138"/>
      <c r="BK63986" s="138"/>
      <c r="BL63986" s="138"/>
      <c r="BM63986" s="138"/>
    </row>
    <row r="63987" spans="62:65" ht="13" thickBot="1">
      <c r="BJ63987" s="138"/>
      <c r="BK63987" s="138"/>
      <c r="BL63987" s="138"/>
      <c r="BM63987" s="138"/>
    </row>
    <row r="63988" spans="62:65" ht="13" thickBot="1">
      <c r="BJ63988" s="138"/>
      <c r="BK63988" s="138"/>
      <c r="BL63988" s="138"/>
      <c r="BM63988" s="138"/>
    </row>
    <row r="63989" spans="62:65" ht="13" thickBot="1">
      <c r="BJ63989" s="138"/>
      <c r="BK63989" s="138"/>
      <c r="BL63989" s="138"/>
      <c r="BM63989" s="138"/>
    </row>
    <row r="63990" spans="62:65" ht="13" thickBot="1">
      <c r="BJ63990" s="138"/>
      <c r="BK63990" s="138"/>
      <c r="BL63990" s="138"/>
      <c r="BM63990" s="138"/>
    </row>
    <row r="63991" spans="62:65" ht="13" thickBot="1">
      <c r="BJ63991" s="138"/>
      <c r="BK63991" s="138"/>
      <c r="BL63991" s="138"/>
      <c r="BM63991" s="138"/>
    </row>
    <row r="63992" spans="62:65" ht="13" thickBot="1">
      <c r="BJ63992" s="138"/>
      <c r="BK63992" s="138"/>
      <c r="BL63992" s="138"/>
      <c r="BM63992" s="138"/>
    </row>
    <row r="63993" spans="62:65" ht="13" thickBot="1">
      <c r="BJ63993" s="138"/>
      <c r="BK63993" s="138"/>
      <c r="BL63993" s="138"/>
      <c r="BM63993" s="138"/>
    </row>
    <row r="63994" spans="62:65" ht="13" thickBot="1">
      <c r="BJ63994" s="138"/>
      <c r="BK63994" s="138"/>
      <c r="BL63994" s="138"/>
      <c r="BM63994" s="138"/>
    </row>
    <row r="63995" spans="62:65" ht="13" thickBot="1">
      <c r="BJ63995" s="138"/>
      <c r="BK63995" s="138"/>
      <c r="BL63995" s="138"/>
      <c r="BM63995" s="138"/>
    </row>
    <row r="63996" spans="62:65" ht="13" thickBot="1">
      <c r="BJ63996" s="138"/>
      <c r="BK63996" s="138"/>
      <c r="BL63996" s="138"/>
      <c r="BM63996" s="138"/>
    </row>
    <row r="63997" spans="62:65" ht="13" thickBot="1">
      <c r="BJ63997" s="138"/>
      <c r="BK63997" s="138"/>
      <c r="BL63997" s="138"/>
      <c r="BM63997" s="138"/>
    </row>
    <row r="63998" spans="62:65" ht="13" thickBot="1">
      <c r="BJ63998" s="138"/>
      <c r="BK63998" s="138"/>
      <c r="BL63998" s="138"/>
      <c r="BM63998" s="138"/>
    </row>
    <row r="63999" spans="62:65" ht="13" thickBot="1">
      <c r="BJ63999" s="138"/>
      <c r="BK63999" s="138"/>
      <c r="BL63999" s="138"/>
      <c r="BM63999" s="138"/>
    </row>
    <row r="64000" spans="62:65" ht="13" thickBot="1">
      <c r="BJ64000" s="138"/>
      <c r="BK64000" s="138"/>
      <c r="BL64000" s="138"/>
      <c r="BM64000" s="138"/>
    </row>
    <row r="64001" spans="62:65" ht="13" thickBot="1">
      <c r="BJ64001" s="138"/>
      <c r="BK64001" s="138"/>
      <c r="BL64001" s="138"/>
      <c r="BM64001" s="138"/>
    </row>
    <row r="64002" spans="62:65" ht="13" thickBot="1">
      <c r="BJ64002" s="138"/>
      <c r="BK64002" s="138"/>
      <c r="BL64002" s="138"/>
      <c r="BM64002" s="138"/>
    </row>
    <row r="64003" spans="62:65" ht="13" thickBot="1">
      <c r="BJ64003" s="138"/>
      <c r="BK64003" s="138"/>
      <c r="BL64003" s="138"/>
      <c r="BM64003" s="138"/>
    </row>
    <row r="64004" spans="62:65" ht="13" thickBot="1">
      <c r="BJ64004" s="138"/>
      <c r="BK64004" s="138"/>
      <c r="BL64004" s="138"/>
      <c r="BM64004" s="138"/>
    </row>
    <row r="64005" spans="62:65" ht="13" thickBot="1">
      <c r="BJ64005" s="138"/>
      <c r="BK64005" s="138"/>
      <c r="BL64005" s="138"/>
      <c r="BM64005" s="138"/>
    </row>
    <row r="64006" spans="62:65" ht="13" thickBot="1">
      <c r="BJ64006" s="138"/>
      <c r="BK64006" s="138"/>
      <c r="BL64006" s="138"/>
      <c r="BM64006" s="138"/>
    </row>
    <row r="64007" spans="62:65" ht="13" thickBot="1">
      <c r="BJ64007" s="138"/>
      <c r="BK64007" s="138"/>
      <c r="BL64007" s="138"/>
      <c r="BM64007" s="138"/>
    </row>
    <row r="64008" spans="62:65" ht="13" thickBot="1">
      <c r="BJ64008" s="138"/>
      <c r="BK64008" s="138"/>
      <c r="BL64008" s="138"/>
      <c r="BM64008" s="138"/>
    </row>
    <row r="64009" spans="62:65" ht="13" thickBot="1">
      <c r="BJ64009" s="138"/>
      <c r="BK64009" s="138"/>
      <c r="BL64009" s="138"/>
      <c r="BM64009" s="138"/>
    </row>
    <row r="64010" spans="62:65" ht="13" thickBot="1">
      <c r="BJ64010" s="138"/>
      <c r="BK64010" s="138"/>
      <c r="BL64010" s="138"/>
      <c r="BM64010" s="138"/>
    </row>
    <row r="64011" spans="62:65" ht="13" thickBot="1">
      <c r="BJ64011" s="138"/>
      <c r="BK64011" s="138"/>
      <c r="BL64011" s="138"/>
      <c r="BM64011" s="138"/>
    </row>
    <row r="64012" spans="62:65" ht="13" thickBot="1">
      <c r="BJ64012" s="138"/>
      <c r="BK64012" s="138"/>
      <c r="BL64012" s="138"/>
      <c r="BM64012" s="138"/>
    </row>
    <row r="64013" spans="62:65" ht="13" thickBot="1">
      <c r="BJ64013" s="138"/>
      <c r="BK64013" s="138"/>
      <c r="BL64013" s="138"/>
      <c r="BM64013" s="138"/>
    </row>
    <row r="64014" spans="62:65" ht="13" thickBot="1">
      <c r="BJ64014" s="138"/>
      <c r="BK64014" s="138"/>
      <c r="BL64014" s="138"/>
      <c r="BM64014" s="138"/>
    </row>
    <row r="64015" spans="62:65" ht="13" thickBot="1">
      <c r="BJ64015" s="138"/>
      <c r="BK64015" s="138"/>
      <c r="BL64015" s="138"/>
      <c r="BM64015" s="138"/>
    </row>
    <row r="64016" spans="62:65" ht="13" thickBot="1">
      <c r="BJ64016" s="138"/>
      <c r="BK64016" s="138"/>
      <c r="BL64016" s="138"/>
      <c r="BM64016" s="138"/>
    </row>
    <row r="64017" spans="62:65" ht="13" thickBot="1">
      <c r="BJ64017" s="138"/>
      <c r="BK64017" s="138"/>
      <c r="BL64017" s="138"/>
      <c r="BM64017" s="138"/>
    </row>
    <row r="64018" spans="62:65" ht="13" thickBot="1">
      <c r="BJ64018" s="138"/>
      <c r="BK64018" s="138"/>
      <c r="BL64018" s="138"/>
      <c r="BM64018" s="138"/>
    </row>
    <row r="64019" spans="62:65" ht="13" thickBot="1">
      <c r="BJ64019" s="138"/>
      <c r="BK64019" s="138"/>
      <c r="BL64019" s="138"/>
      <c r="BM64019" s="138"/>
    </row>
    <row r="64020" spans="62:65" ht="13" thickBot="1">
      <c r="BJ64020" s="138"/>
      <c r="BK64020" s="138"/>
      <c r="BL64020" s="138"/>
      <c r="BM64020" s="138"/>
    </row>
    <row r="64021" spans="62:65" ht="13" thickBot="1">
      <c r="BJ64021" s="138"/>
      <c r="BK64021" s="138"/>
      <c r="BL64021" s="138"/>
      <c r="BM64021" s="138"/>
    </row>
    <row r="64022" spans="62:65" ht="13" thickBot="1">
      <c r="BJ64022" s="138"/>
      <c r="BK64022" s="138"/>
      <c r="BL64022" s="138"/>
      <c r="BM64022" s="138"/>
    </row>
    <row r="64023" spans="62:65" ht="13" thickBot="1">
      <c r="BJ64023" s="138"/>
      <c r="BK64023" s="138"/>
      <c r="BL64023" s="138"/>
      <c r="BM64023" s="138"/>
    </row>
    <row r="64024" spans="62:65" ht="13" thickBot="1">
      <c r="BJ64024" s="138"/>
      <c r="BK64024" s="138"/>
      <c r="BL64024" s="138"/>
      <c r="BM64024" s="138"/>
    </row>
    <row r="64025" spans="62:65" ht="13" thickBot="1">
      <c r="BJ64025" s="138"/>
      <c r="BK64025" s="138"/>
      <c r="BL64025" s="138"/>
      <c r="BM64025" s="138"/>
    </row>
    <row r="64026" spans="62:65" ht="13" thickBot="1">
      <c r="BJ64026" s="138"/>
      <c r="BK64026" s="138"/>
      <c r="BL64026" s="138"/>
      <c r="BM64026" s="138"/>
    </row>
    <row r="64027" spans="62:65" ht="13" thickBot="1">
      <c r="BJ64027" s="138"/>
      <c r="BK64027" s="138"/>
      <c r="BL64027" s="138"/>
      <c r="BM64027" s="138"/>
    </row>
    <row r="64028" spans="62:65" ht="13" thickBot="1">
      <c r="BJ64028" s="138"/>
      <c r="BK64028" s="138"/>
      <c r="BL64028" s="138"/>
      <c r="BM64028" s="138"/>
    </row>
    <row r="64029" spans="62:65" ht="13" thickBot="1">
      <c r="BJ64029" s="138"/>
      <c r="BK64029" s="138"/>
      <c r="BL64029" s="138"/>
      <c r="BM64029" s="138"/>
    </row>
    <row r="64030" spans="62:65" ht="13" thickBot="1">
      <c r="BJ64030" s="138"/>
      <c r="BK64030" s="138"/>
      <c r="BL64030" s="138"/>
      <c r="BM64030" s="138"/>
    </row>
    <row r="64031" spans="62:65" ht="13" thickBot="1">
      <c r="BJ64031" s="138"/>
      <c r="BK64031" s="138"/>
      <c r="BL64031" s="138"/>
      <c r="BM64031" s="138"/>
    </row>
    <row r="64032" spans="62:65" ht="13" thickBot="1">
      <c r="BJ64032" s="138"/>
      <c r="BK64032" s="138"/>
      <c r="BL64032" s="138"/>
      <c r="BM64032" s="138"/>
    </row>
    <row r="64033" spans="62:65" ht="13" thickBot="1">
      <c r="BJ64033" s="138"/>
      <c r="BK64033" s="138"/>
      <c r="BL64033" s="138"/>
      <c r="BM64033" s="138"/>
    </row>
    <row r="64034" spans="62:65" ht="13" thickBot="1">
      <c r="BJ64034" s="138"/>
      <c r="BK64034" s="138"/>
      <c r="BL64034" s="138"/>
      <c r="BM64034" s="138"/>
    </row>
    <row r="64035" spans="62:65" ht="13" thickBot="1">
      <c r="BJ64035" s="138"/>
      <c r="BK64035" s="138"/>
      <c r="BL64035" s="138"/>
      <c r="BM64035" s="138"/>
    </row>
    <row r="64036" spans="62:65" ht="13" thickBot="1">
      <c r="BJ64036" s="138"/>
      <c r="BK64036" s="138"/>
      <c r="BL64036" s="138"/>
      <c r="BM64036" s="138"/>
    </row>
    <row r="64037" spans="62:65" ht="13" thickBot="1">
      <c r="BJ64037" s="138"/>
      <c r="BK64037" s="138"/>
      <c r="BL64037" s="138"/>
      <c r="BM64037" s="138"/>
    </row>
    <row r="64038" spans="62:65" ht="13" thickBot="1">
      <c r="BJ64038" s="138"/>
      <c r="BK64038" s="138"/>
      <c r="BL64038" s="138"/>
      <c r="BM64038" s="138"/>
    </row>
    <row r="64039" spans="62:65" ht="13" thickBot="1">
      <c r="BJ64039" s="138"/>
      <c r="BK64039" s="138"/>
      <c r="BL64039" s="138"/>
      <c r="BM64039" s="138"/>
    </row>
    <row r="64040" spans="62:65" ht="13" thickBot="1">
      <c r="BJ64040" s="138"/>
      <c r="BK64040" s="138"/>
      <c r="BL64040" s="138"/>
      <c r="BM64040" s="138"/>
    </row>
    <row r="64041" spans="62:65" ht="13" thickBot="1">
      <c r="BJ64041" s="138"/>
      <c r="BK64041" s="138"/>
      <c r="BL64041" s="138"/>
      <c r="BM64041" s="138"/>
    </row>
    <row r="64042" spans="62:65" ht="13" thickBot="1">
      <c r="BJ64042" s="138"/>
      <c r="BK64042" s="138"/>
      <c r="BL64042" s="138"/>
      <c r="BM64042" s="138"/>
    </row>
    <row r="64043" spans="62:65" ht="13" thickBot="1">
      <c r="BJ64043" s="138"/>
      <c r="BK64043" s="138"/>
      <c r="BL64043" s="138"/>
      <c r="BM64043" s="138"/>
    </row>
    <row r="64044" spans="62:65" ht="13" thickBot="1">
      <c r="BJ64044" s="138"/>
      <c r="BK64044" s="138"/>
      <c r="BL64044" s="138"/>
      <c r="BM64044" s="138"/>
    </row>
    <row r="64045" spans="62:65" ht="13" thickBot="1">
      <c r="BJ64045" s="138"/>
      <c r="BK64045" s="138"/>
      <c r="BL64045" s="138"/>
      <c r="BM64045" s="138"/>
    </row>
    <row r="64046" spans="62:65" ht="13" thickBot="1">
      <c r="BJ64046" s="138"/>
      <c r="BK64046" s="138"/>
      <c r="BL64046" s="138"/>
      <c r="BM64046" s="138"/>
    </row>
    <row r="64047" spans="62:65" ht="13" thickBot="1">
      <c r="BJ64047" s="138"/>
      <c r="BK64047" s="138"/>
      <c r="BL64047" s="138"/>
      <c r="BM64047" s="138"/>
    </row>
    <row r="64048" spans="62:65" ht="13" thickBot="1">
      <c r="BJ64048" s="138"/>
      <c r="BK64048" s="138"/>
      <c r="BL64048" s="138"/>
      <c r="BM64048" s="138"/>
    </row>
    <row r="64049" spans="62:65" ht="13" thickBot="1">
      <c r="BJ64049" s="138"/>
      <c r="BK64049" s="138"/>
      <c r="BL64049" s="138"/>
      <c r="BM64049" s="138"/>
    </row>
    <row r="64050" spans="62:65" ht="13" thickBot="1">
      <c r="BJ64050" s="138"/>
      <c r="BK64050" s="138"/>
      <c r="BL64050" s="138"/>
      <c r="BM64050" s="138"/>
    </row>
    <row r="64051" spans="62:65" ht="13" thickBot="1">
      <c r="BJ64051" s="138"/>
      <c r="BK64051" s="138"/>
      <c r="BL64051" s="138"/>
      <c r="BM64051" s="138"/>
    </row>
    <row r="64052" spans="62:65" ht="13" thickBot="1">
      <c r="BJ64052" s="138"/>
      <c r="BK64052" s="138"/>
      <c r="BL64052" s="138"/>
      <c r="BM64052" s="138"/>
    </row>
    <row r="64053" spans="62:65" ht="13" thickBot="1">
      <c r="BJ64053" s="138"/>
      <c r="BK64053" s="138"/>
      <c r="BL64053" s="138"/>
      <c r="BM64053" s="138"/>
    </row>
    <row r="64054" spans="62:65" ht="13" thickBot="1">
      <c r="BJ64054" s="138"/>
      <c r="BK64054" s="138"/>
      <c r="BL64054" s="138"/>
      <c r="BM64054" s="138"/>
    </row>
    <row r="64055" spans="62:65" ht="13" thickBot="1">
      <c r="BJ64055" s="138"/>
      <c r="BK64055" s="138"/>
      <c r="BL64055" s="138"/>
      <c r="BM64055" s="138"/>
    </row>
    <row r="64056" spans="62:65" ht="13" thickBot="1">
      <c r="BJ64056" s="138"/>
      <c r="BK64056" s="138"/>
      <c r="BL64056" s="138"/>
      <c r="BM64056" s="138"/>
    </row>
    <row r="64057" spans="62:65" ht="13" thickBot="1">
      <c r="BJ64057" s="138"/>
      <c r="BK64057" s="138"/>
      <c r="BL64057" s="138"/>
      <c r="BM64057" s="138"/>
    </row>
    <row r="64058" spans="62:65" ht="13" thickBot="1">
      <c r="BJ64058" s="138"/>
      <c r="BK64058" s="138"/>
      <c r="BL64058" s="138"/>
      <c r="BM64058" s="138"/>
    </row>
    <row r="64059" spans="62:65" ht="13" thickBot="1">
      <c r="BJ64059" s="138"/>
      <c r="BK64059" s="138"/>
      <c r="BL64059" s="138"/>
      <c r="BM64059" s="138"/>
    </row>
    <row r="64060" spans="62:65" ht="13" thickBot="1">
      <c r="BJ64060" s="138"/>
      <c r="BK64060" s="138"/>
      <c r="BL64060" s="138"/>
      <c r="BM64060" s="138"/>
    </row>
    <row r="64061" spans="62:65" ht="13" thickBot="1">
      <c r="BJ64061" s="138"/>
      <c r="BK64061" s="138"/>
      <c r="BL64061" s="138"/>
      <c r="BM64061" s="138"/>
    </row>
    <row r="64062" spans="62:65" ht="13" thickBot="1">
      <c r="BJ64062" s="138"/>
      <c r="BK64062" s="138"/>
      <c r="BL64062" s="138"/>
      <c r="BM64062" s="138"/>
    </row>
    <row r="64063" spans="62:65" ht="13" thickBot="1">
      <c r="BJ64063" s="138"/>
      <c r="BK64063" s="138"/>
      <c r="BL64063" s="138"/>
      <c r="BM64063" s="138"/>
    </row>
    <row r="64064" spans="62:65" ht="13" thickBot="1">
      <c r="BJ64064" s="138"/>
      <c r="BK64064" s="138"/>
      <c r="BL64064" s="138"/>
      <c r="BM64064" s="138"/>
    </row>
    <row r="64065" spans="62:65" ht="13" thickBot="1">
      <c r="BJ64065" s="138"/>
      <c r="BK64065" s="138"/>
      <c r="BL64065" s="138"/>
      <c r="BM64065" s="138"/>
    </row>
    <row r="64066" spans="62:65" ht="13" thickBot="1">
      <c r="BJ64066" s="138"/>
      <c r="BK64066" s="138"/>
      <c r="BL64066" s="138"/>
      <c r="BM64066" s="138"/>
    </row>
    <row r="64067" spans="62:65" ht="13" thickBot="1">
      <c r="BJ64067" s="138"/>
      <c r="BK64067" s="138"/>
      <c r="BL64067" s="138"/>
      <c r="BM64067" s="138"/>
    </row>
    <row r="64068" spans="62:65" ht="13" thickBot="1">
      <c r="BJ64068" s="138"/>
      <c r="BK64068" s="138"/>
      <c r="BL64068" s="138"/>
      <c r="BM64068" s="138"/>
    </row>
    <row r="64069" spans="62:65" ht="13" thickBot="1">
      <c r="BJ64069" s="138"/>
      <c r="BK64069" s="138"/>
      <c r="BL64069" s="138"/>
      <c r="BM64069" s="138"/>
    </row>
    <row r="64070" spans="62:65" ht="13" thickBot="1">
      <c r="BJ64070" s="138"/>
      <c r="BK64070" s="138"/>
      <c r="BL64070" s="138"/>
      <c r="BM64070" s="138"/>
    </row>
    <row r="64071" spans="62:65" ht="13" thickBot="1">
      <c r="BJ64071" s="138"/>
      <c r="BK64071" s="138"/>
      <c r="BL64071" s="138"/>
      <c r="BM64071" s="138"/>
    </row>
    <row r="64072" spans="62:65" ht="13" thickBot="1">
      <c r="BJ64072" s="138"/>
      <c r="BK64072" s="138"/>
      <c r="BL64072" s="138"/>
      <c r="BM64072" s="138"/>
    </row>
    <row r="64073" spans="62:65" ht="13" thickBot="1">
      <c r="BJ64073" s="138"/>
      <c r="BK64073" s="138"/>
      <c r="BL64073" s="138"/>
      <c r="BM64073" s="138"/>
    </row>
    <row r="64074" spans="62:65" ht="13" thickBot="1">
      <c r="BJ64074" s="138"/>
      <c r="BK64074" s="138"/>
      <c r="BL64074" s="138"/>
      <c r="BM64074" s="138"/>
    </row>
    <row r="64075" spans="62:65" ht="13" thickBot="1">
      <c r="BJ64075" s="138"/>
      <c r="BK64075" s="138"/>
      <c r="BL64075" s="138"/>
      <c r="BM64075" s="138"/>
    </row>
    <row r="64076" spans="62:65" ht="13" thickBot="1">
      <c r="BJ64076" s="138"/>
      <c r="BK64076" s="138"/>
      <c r="BL64076" s="138"/>
      <c r="BM64076" s="138"/>
    </row>
    <row r="64077" spans="62:65" ht="13" thickBot="1">
      <c r="BJ64077" s="138"/>
      <c r="BK64077" s="138"/>
      <c r="BL64077" s="138"/>
      <c r="BM64077" s="138"/>
    </row>
    <row r="64078" spans="62:65" ht="13" thickBot="1">
      <c r="BJ64078" s="138"/>
      <c r="BK64078" s="138"/>
      <c r="BL64078" s="138"/>
      <c r="BM64078" s="138"/>
    </row>
    <row r="64079" spans="62:65" ht="13" thickBot="1">
      <c r="BJ64079" s="138"/>
      <c r="BK64079" s="138"/>
      <c r="BL64079" s="138"/>
      <c r="BM64079" s="138"/>
    </row>
    <row r="64080" spans="62:65" ht="13" thickBot="1">
      <c r="BJ64080" s="138"/>
      <c r="BK64080" s="138"/>
      <c r="BL64080" s="138"/>
      <c r="BM64080" s="138"/>
    </row>
    <row r="64081" spans="62:65" ht="13" thickBot="1">
      <c r="BJ64081" s="138"/>
      <c r="BK64081" s="138"/>
      <c r="BL64081" s="138"/>
      <c r="BM64081" s="138"/>
    </row>
    <row r="64082" spans="62:65" ht="13" thickBot="1">
      <c r="BJ64082" s="138"/>
      <c r="BK64082" s="138"/>
      <c r="BL64082" s="138"/>
      <c r="BM64082" s="138"/>
    </row>
    <row r="64083" spans="62:65" ht="13" thickBot="1">
      <c r="BJ64083" s="138"/>
      <c r="BK64083" s="138"/>
      <c r="BL64083" s="138"/>
      <c r="BM64083" s="138"/>
    </row>
    <row r="64084" spans="62:65" ht="13" thickBot="1">
      <c r="BJ64084" s="138"/>
      <c r="BK64084" s="138"/>
      <c r="BL64084" s="138"/>
      <c r="BM64084" s="138"/>
    </row>
    <row r="64085" spans="62:65" ht="13" thickBot="1">
      <c r="BJ64085" s="138"/>
      <c r="BK64085" s="138"/>
      <c r="BL64085" s="138"/>
      <c r="BM64085" s="138"/>
    </row>
    <row r="64086" spans="62:65" ht="13" thickBot="1">
      <c r="BJ64086" s="138"/>
      <c r="BK64086" s="138"/>
      <c r="BL64086" s="138"/>
      <c r="BM64086" s="138"/>
    </row>
    <row r="64087" spans="62:65" ht="13" thickBot="1">
      <c r="BJ64087" s="138"/>
      <c r="BK64087" s="138"/>
      <c r="BL64087" s="138"/>
      <c r="BM64087" s="138"/>
    </row>
    <row r="64088" spans="62:65" ht="13" thickBot="1">
      <c r="BJ64088" s="138"/>
      <c r="BK64088" s="138"/>
      <c r="BL64088" s="138"/>
      <c r="BM64088" s="138"/>
    </row>
    <row r="64089" spans="62:65" ht="13" thickBot="1">
      <c r="BJ64089" s="138"/>
      <c r="BK64089" s="138"/>
      <c r="BL64089" s="138"/>
      <c r="BM64089" s="138"/>
    </row>
    <row r="64090" spans="62:65" ht="13" thickBot="1">
      <c r="BJ64090" s="138"/>
      <c r="BK64090" s="138"/>
      <c r="BL64090" s="138"/>
      <c r="BM64090" s="138"/>
    </row>
    <row r="64091" spans="62:65" ht="13" thickBot="1">
      <c r="BJ64091" s="138"/>
      <c r="BK64091" s="138"/>
      <c r="BL64091" s="138"/>
      <c r="BM64091" s="138"/>
    </row>
    <row r="64092" spans="62:65" ht="13" thickBot="1">
      <c r="BJ64092" s="138"/>
      <c r="BK64092" s="138"/>
      <c r="BL64092" s="138"/>
      <c r="BM64092" s="138"/>
    </row>
    <row r="64093" spans="62:65" ht="13" thickBot="1">
      <c r="BJ64093" s="138"/>
      <c r="BK64093" s="138"/>
      <c r="BL64093" s="138"/>
      <c r="BM64093" s="138"/>
    </row>
    <row r="64094" spans="62:65" ht="13" thickBot="1">
      <c r="BJ64094" s="138"/>
      <c r="BK64094" s="138"/>
      <c r="BL64094" s="138"/>
      <c r="BM64094" s="138"/>
    </row>
    <row r="64095" spans="62:65" ht="13" thickBot="1">
      <c r="BJ64095" s="138"/>
      <c r="BK64095" s="138"/>
      <c r="BL64095" s="138"/>
      <c r="BM64095" s="138"/>
    </row>
    <row r="64096" spans="62:65" ht="13" thickBot="1">
      <c r="BJ64096" s="138"/>
      <c r="BK64096" s="138"/>
      <c r="BL64096" s="138"/>
      <c r="BM64096" s="138"/>
    </row>
    <row r="64097" spans="62:65" ht="13" thickBot="1">
      <c r="BJ64097" s="138"/>
      <c r="BK64097" s="138"/>
      <c r="BL64097" s="138"/>
      <c r="BM64097" s="138"/>
    </row>
    <row r="64098" spans="62:65" ht="13" thickBot="1">
      <c r="BJ64098" s="138"/>
      <c r="BK64098" s="138"/>
      <c r="BL64098" s="138"/>
      <c r="BM64098" s="138"/>
    </row>
    <row r="64099" spans="62:65" ht="13" thickBot="1">
      <c r="BJ64099" s="138"/>
      <c r="BK64099" s="138"/>
      <c r="BL64099" s="138"/>
      <c r="BM64099" s="138"/>
    </row>
    <row r="64100" spans="62:65" ht="13" thickBot="1">
      <c r="BJ64100" s="138"/>
      <c r="BK64100" s="138"/>
      <c r="BL64100" s="138"/>
      <c r="BM64100" s="138"/>
    </row>
    <row r="64101" spans="62:65" ht="13" thickBot="1">
      <c r="BJ64101" s="138"/>
      <c r="BK64101" s="138"/>
      <c r="BL64101" s="138"/>
      <c r="BM64101" s="138"/>
    </row>
    <row r="64102" spans="62:65" ht="13" thickBot="1">
      <c r="BJ64102" s="138"/>
      <c r="BK64102" s="138"/>
      <c r="BL64102" s="138"/>
      <c r="BM64102" s="138"/>
    </row>
    <row r="64103" spans="62:65" ht="13" thickBot="1">
      <c r="BJ64103" s="138"/>
      <c r="BK64103" s="138"/>
      <c r="BL64103" s="138"/>
      <c r="BM64103" s="138"/>
    </row>
    <row r="64104" spans="62:65" ht="13" thickBot="1">
      <c r="BJ64104" s="138"/>
      <c r="BK64104" s="138"/>
      <c r="BL64104" s="138"/>
      <c r="BM64104" s="138"/>
    </row>
    <row r="64105" spans="62:65" ht="13" thickBot="1">
      <c r="BJ64105" s="138"/>
      <c r="BK64105" s="138"/>
      <c r="BL64105" s="138"/>
      <c r="BM64105" s="138"/>
    </row>
    <row r="64106" spans="62:65" ht="13" thickBot="1">
      <c r="BJ64106" s="138"/>
      <c r="BK64106" s="138"/>
      <c r="BL64106" s="138"/>
      <c r="BM64106" s="138"/>
    </row>
    <row r="64107" spans="62:65" ht="13" thickBot="1">
      <c r="BJ64107" s="138"/>
      <c r="BK64107" s="138"/>
      <c r="BL64107" s="138"/>
      <c r="BM64107" s="138"/>
    </row>
    <row r="64108" spans="62:65" ht="13" thickBot="1">
      <c r="BJ64108" s="138"/>
      <c r="BK64108" s="138"/>
      <c r="BL64108" s="138"/>
      <c r="BM64108" s="138"/>
    </row>
    <row r="64109" spans="62:65" ht="13" thickBot="1">
      <c r="BJ64109" s="138"/>
      <c r="BK64109" s="138"/>
      <c r="BL64109" s="138"/>
      <c r="BM64109" s="138"/>
    </row>
    <row r="64110" spans="62:65" ht="13" thickBot="1">
      <c r="BJ64110" s="138"/>
      <c r="BK64110" s="138"/>
      <c r="BL64110" s="138"/>
      <c r="BM64110" s="138"/>
    </row>
    <row r="64111" spans="62:65" ht="13" thickBot="1">
      <c r="BJ64111" s="138"/>
      <c r="BK64111" s="138"/>
      <c r="BL64111" s="138"/>
      <c r="BM64111" s="138"/>
    </row>
    <row r="64112" spans="62:65" ht="13" thickBot="1">
      <c r="BJ64112" s="138"/>
      <c r="BK64112" s="138"/>
      <c r="BL64112" s="138"/>
      <c r="BM64112" s="138"/>
    </row>
    <row r="64113" spans="62:65" ht="13" thickBot="1">
      <c r="BJ64113" s="138"/>
      <c r="BK64113" s="138"/>
      <c r="BL64113" s="138"/>
      <c r="BM64113" s="138"/>
    </row>
    <row r="64114" spans="62:65" ht="13" thickBot="1">
      <c r="BJ64114" s="138"/>
      <c r="BK64114" s="138"/>
      <c r="BL64114" s="138"/>
      <c r="BM64114" s="138"/>
    </row>
    <row r="64115" spans="62:65" ht="13" thickBot="1">
      <c r="BJ64115" s="138"/>
      <c r="BK64115" s="138"/>
      <c r="BL64115" s="138"/>
      <c r="BM64115" s="138"/>
    </row>
    <row r="64116" spans="62:65" ht="13" thickBot="1">
      <c r="BJ64116" s="138"/>
      <c r="BK64116" s="138"/>
      <c r="BL64116" s="138"/>
      <c r="BM64116" s="138"/>
    </row>
    <row r="64117" spans="62:65" ht="13" thickBot="1">
      <c r="BJ64117" s="138"/>
      <c r="BK64117" s="138"/>
      <c r="BL64117" s="138"/>
      <c r="BM64117" s="138"/>
    </row>
    <row r="64118" spans="62:65" ht="13" thickBot="1">
      <c r="BJ64118" s="138"/>
      <c r="BK64118" s="138"/>
      <c r="BL64118" s="138"/>
      <c r="BM64118" s="138"/>
    </row>
    <row r="64119" spans="62:65" ht="13" thickBot="1">
      <c r="BJ64119" s="138"/>
      <c r="BK64119" s="138"/>
      <c r="BL64119" s="138"/>
      <c r="BM64119" s="138"/>
    </row>
    <row r="64120" spans="62:65" ht="13" thickBot="1">
      <c r="BJ64120" s="138"/>
      <c r="BK64120" s="138"/>
      <c r="BL64120" s="138"/>
      <c r="BM64120" s="138"/>
    </row>
    <row r="64121" spans="62:65" ht="13" thickBot="1">
      <c r="BJ64121" s="138"/>
      <c r="BK64121" s="138"/>
      <c r="BL64121" s="138"/>
      <c r="BM64121" s="138"/>
    </row>
    <row r="64122" spans="62:65" ht="13" thickBot="1">
      <c r="BJ64122" s="138"/>
      <c r="BK64122" s="138"/>
      <c r="BL64122" s="138"/>
      <c r="BM64122" s="138"/>
    </row>
    <row r="64123" spans="62:65" ht="13" thickBot="1">
      <c r="BJ64123" s="138"/>
      <c r="BK64123" s="138"/>
      <c r="BL64123" s="138"/>
      <c r="BM64123" s="138"/>
    </row>
    <row r="64124" spans="62:65" ht="13" thickBot="1">
      <c r="BJ64124" s="138"/>
      <c r="BK64124" s="138"/>
      <c r="BL64124" s="138"/>
      <c r="BM64124" s="138"/>
    </row>
    <row r="64125" spans="62:65" ht="13" thickBot="1">
      <c r="BJ64125" s="138"/>
      <c r="BK64125" s="138"/>
      <c r="BL64125" s="138"/>
      <c r="BM64125" s="138"/>
    </row>
    <row r="64126" spans="62:65" ht="13" thickBot="1">
      <c r="BJ64126" s="138"/>
      <c r="BK64126" s="138"/>
      <c r="BL64126" s="138"/>
      <c r="BM64126" s="138"/>
    </row>
    <row r="64127" spans="62:65" ht="13" thickBot="1">
      <c r="BJ64127" s="138"/>
      <c r="BK64127" s="138"/>
      <c r="BL64127" s="138"/>
      <c r="BM64127" s="138"/>
    </row>
    <row r="64128" spans="62:65" ht="13" thickBot="1">
      <c r="BJ64128" s="138"/>
      <c r="BK64128" s="138"/>
      <c r="BL64128" s="138"/>
      <c r="BM64128" s="138"/>
    </row>
    <row r="64129" spans="62:65" ht="13" thickBot="1">
      <c r="BJ64129" s="138"/>
      <c r="BK64129" s="138"/>
      <c r="BL64129" s="138"/>
      <c r="BM64129" s="138"/>
    </row>
    <row r="64130" spans="62:65" ht="13" thickBot="1">
      <c r="BJ64130" s="138"/>
      <c r="BK64130" s="138"/>
      <c r="BL64130" s="138"/>
      <c r="BM64130" s="138"/>
    </row>
    <row r="64131" spans="62:65" ht="13" thickBot="1">
      <c r="BJ64131" s="138"/>
      <c r="BK64131" s="138"/>
      <c r="BL64131" s="138"/>
      <c r="BM64131" s="138"/>
    </row>
    <row r="64132" spans="62:65" ht="13" thickBot="1">
      <c r="BJ64132" s="138"/>
      <c r="BK64132" s="138"/>
      <c r="BL64132" s="138"/>
      <c r="BM64132" s="138"/>
    </row>
    <row r="64133" spans="62:65" ht="13" thickBot="1">
      <c r="BJ64133" s="138"/>
      <c r="BK64133" s="138"/>
      <c r="BL64133" s="138"/>
      <c r="BM64133" s="138"/>
    </row>
    <row r="64134" spans="62:65" ht="13" thickBot="1">
      <c r="BJ64134" s="138"/>
      <c r="BK64134" s="138"/>
      <c r="BL64134" s="138"/>
      <c r="BM64134" s="138"/>
    </row>
    <row r="64135" spans="62:65" ht="13" thickBot="1">
      <c r="BJ64135" s="138"/>
      <c r="BK64135" s="138"/>
      <c r="BL64135" s="138"/>
      <c r="BM64135" s="138"/>
    </row>
    <row r="64136" spans="62:65" ht="13" thickBot="1">
      <c r="BJ64136" s="138"/>
      <c r="BK64136" s="138"/>
      <c r="BL64136" s="138"/>
      <c r="BM64136" s="138"/>
    </row>
    <row r="64137" spans="62:65" ht="13" thickBot="1">
      <c r="BJ64137" s="138"/>
      <c r="BK64137" s="138"/>
      <c r="BL64137" s="138"/>
      <c r="BM64137" s="138"/>
    </row>
    <row r="64138" spans="62:65" ht="13" thickBot="1">
      <c r="BJ64138" s="138"/>
      <c r="BK64138" s="138"/>
      <c r="BL64138" s="138"/>
      <c r="BM64138" s="138"/>
    </row>
    <row r="64139" spans="62:65" ht="13" thickBot="1">
      <c r="BJ64139" s="138"/>
      <c r="BK64139" s="138"/>
      <c r="BL64139" s="138"/>
      <c r="BM64139" s="138"/>
    </row>
    <row r="64140" spans="62:65" ht="13" thickBot="1">
      <c r="BJ64140" s="138"/>
      <c r="BK64140" s="138"/>
      <c r="BL64140" s="138"/>
      <c r="BM64140" s="138"/>
    </row>
    <row r="64141" spans="62:65" ht="13" thickBot="1">
      <c r="BJ64141" s="138"/>
      <c r="BK64141" s="138"/>
      <c r="BL64141" s="138"/>
      <c r="BM64141" s="138"/>
    </row>
    <row r="64142" spans="62:65" ht="13" thickBot="1">
      <c r="BJ64142" s="138"/>
      <c r="BK64142" s="138"/>
      <c r="BL64142" s="138"/>
      <c r="BM64142" s="138"/>
    </row>
    <row r="64143" spans="62:65" ht="13" thickBot="1">
      <c r="BJ64143" s="138"/>
      <c r="BK64143" s="138"/>
      <c r="BL64143" s="138"/>
      <c r="BM64143" s="138"/>
    </row>
    <row r="64144" spans="62:65" ht="13" thickBot="1">
      <c r="BJ64144" s="138"/>
      <c r="BK64144" s="138"/>
      <c r="BL64144" s="138"/>
      <c r="BM64144" s="138"/>
    </row>
    <row r="64145" spans="62:65" ht="13" thickBot="1">
      <c r="BJ64145" s="138"/>
      <c r="BK64145" s="138"/>
      <c r="BL64145" s="138"/>
      <c r="BM64145" s="138"/>
    </row>
    <row r="64146" spans="62:65" ht="13" thickBot="1">
      <c r="BJ64146" s="138"/>
      <c r="BK64146" s="138"/>
      <c r="BL64146" s="138"/>
      <c r="BM64146" s="138"/>
    </row>
    <row r="64147" spans="62:65" ht="13" thickBot="1">
      <c r="BJ64147" s="138"/>
      <c r="BK64147" s="138"/>
      <c r="BL64147" s="138"/>
      <c r="BM64147" s="138"/>
    </row>
    <row r="64148" spans="62:65" ht="13" thickBot="1">
      <c r="BJ64148" s="138"/>
      <c r="BK64148" s="138"/>
      <c r="BL64148" s="138"/>
      <c r="BM64148" s="138"/>
    </row>
    <row r="64149" spans="62:65" ht="13" thickBot="1">
      <c r="BJ64149" s="138"/>
      <c r="BK64149" s="138"/>
      <c r="BL64149" s="138"/>
      <c r="BM64149" s="138"/>
    </row>
    <row r="64150" spans="62:65" ht="13" thickBot="1">
      <c r="BJ64150" s="138"/>
      <c r="BK64150" s="138"/>
      <c r="BL64150" s="138"/>
      <c r="BM64150" s="138"/>
    </row>
    <row r="64151" spans="62:65" ht="13" thickBot="1">
      <c r="BJ64151" s="138"/>
      <c r="BK64151" s="138"/>
      <c r="BL64151" s="138"/>
      <c r="BM64151" s="138"/>
    </row>
    <row r="64152" spans="62:65" ht="13" thickBot="1">
      <c r="BJ64152" s="138"/>
      <c r="BK64152" s="138"/>
      <c r="BL64152" s="138"/>
      <c r="BM64152" s="138"/>
    </row>
    <row r="64153" spans="62:65" ht="13" thickBot="1">
      <c r="BJ64153" s="138"/>
      <c r="BK64153" s="138"/>
      <c r="BL64153" s="138"/>
      <c r="BM64153" s="138"/>
    </row>
    <row r="64154" spans="62:65" ht="13" thickBot="1">
      <c r="BJ64154" s="138"/>
      <c r="BK64154" s="138"/>
      <c r="BL64154" s="138"/>
      <c r="BM64154" s="138"/>
    </row>
    <row r="64155" spans="62:65" ht="13" thickBot="1">
      <c r="BJ64155" s="138"/>
      <c r="BK64155" s="138"/>
      <c r="BL64155" s="138"/>
      <c r="BM64155" s="138"/>
    </row>
    <row r="64156" spans="62:65" ht="13" thickBot="1">
      <c r="BJ64156" s="138"/>
      <c r="BK64156" s="138"/>
      <c r="BL64156" s="138"/>
      <c r="BM64156" s="138"/>
    </row>
    <row r="64157" spans="62:65" ht="13" thickBot="1">
      <c r="BJ64157" s="138"/>
      <c r="BK64157" s="138"/>
      <c r="BL64157" s="138"/>
      <c r="BM64157" s="138"/>
    </row>
    <row r="64158" spans="62:65" ht="13" thickBot="1">
      <c r="BJ64158" s="138"/>
      <c r="BK64158" s="138"/>
      <c r="BL64158" s="138"/>
      <c r="BM64158" s="138"/>
    </row>
    <row r="64159" spans="62:65" ht="13" thickBot="1">
      <c r="BJ64159" s="138"/>
      <c r="BK64159" s="138"/>
      <c r="BL64159" s="138"/>
      <c r="BM64159" s="138"/>
    </row>
    <row r="64160" spans="62:65" ht="13" thickBot="1">
      <c r="BJ64160" s="138"/>
      <c r="BK64160" s="138"/>
      <c r="BL64160" s="138"/>
      <c r="BM64160" s="138"/>
    </row>
    <row r="64161" spans="62:65" ht="13" thickBot="1">
      <c r="BJ64161" s="138"/>
      <c r="BK64161" s="138"/>
      <c r="BL64161" s="138"/>
      <c r="BM64161" s="138"/>
    </row>
    <row r="64162" spans="62:65" ht="13" thickBot="1">
      <c r="BJ64162" s="138"/>
      <c r="BK64162" s="138"/>
      <c r="BL64162" s="138"/>
      <c r="BM64162" s="138"/>
    </row>
    <row r="64163" spans="62:65" ht="13" thickBot="1">
      <c r="BJ64163" s="138"/>
      <c r="BK64163" s="138"/>
      <c r="BL64163" s="138"/>
      <c r="BM64163" s="138"/>
    </row>
    <row r="64164" spans="62:65" ht="13" thickBot="1">
      <c r="BJ64164" s="138"/>
      <c r="BK64164" s="138"/>
      <c r="BL64164" s="138"/>
      <c r="BM64164" s="138"/>
    </row>
    <row r="64165" spans="62:65" ht="13" thickBot="1">
      <c r="BJ64165" s="138"/>
      <c r="BK64165" s="138"/>
      <c r="BL64165" s="138"/>
      <c r="BM64165" s="138"/>
    </row>
    <row r="64166" spans="62:65" ht="13" thickBot="1">
      <c r="BJ64166" s="138"/>
      <c r="BK64166" s="138"/>
      <c r="BL64166" s="138"/>
      <c r="BM64166" s="138"/>
    </row>
    <row r="64167" spans="62:65" ht="13" thickBot="1">
      <c r="BJ64167" s="138"/>
      <c r="BK64167" s="138"/>
      <c r="BL64167" s="138"/>
      <c r="BM64167" s="138"/>
    </row>
    <row r="64168" spans="62:65" ht="13" thickBot="1">
      <c r="BJ64168" s="138"/>
      <c r="BK64168" s="138"/>
      <c r="BL64168" s="138"/>
      <c r="BM64168" s="138"/>
    </row>
    <row r="64169" spans="62:65" ht="13" thickBot="1">
      <c r="BJ64169" s="138"/>
      <c r="BK64169" s="138"/>
      <c r="BL64169" s="138"/>
      <c r="BM64169" s="138"/>
    </row>
    <row r="64170" spans="62:65" ht="13" thickBot="1">
      <c r="BJ64170" s="138"/>
      <c r="BK64170" s="138"/>
      <c r="BL64170" s="138"/>
      <c r="BM64170" s="138"/>
    </row>
    <row r="64171" spans="62:65" ht="13" thickBot="1">
      <c r="BJ64171" s="138"/>
      <c r="BK64171" s="138"/>
      <c r="BL64171" s="138"/>
      <c r="BM64171" s="138"/>
    </row>
    <row r="64172" spans="62:65" ht="13" thickBot="1">
      <c r="BJ64172" s="138"/>
      <c r="BK64172" s="138"/>
      <c r="BL64172" s="138"/>
      <c r="BM64172" s="138"/>
    </row>
    <row r="64173" spans="62:65" ht="13" thickBot="1">
      <c r="BJ64173" s="138"/>
      <c r="BK64173" s="138"/>
      <c r="BL64173" s="138"/>
      <c r="BM64173" s="138"/>
    </row>
    <row r="64174" spans="62:65" ht="13" thickBot="1">
      <c r="BJ64174" s="138"/>
      <c r="BK64174" s="138"/>
      <c r="BL64174" s="138"/>
      <c r="BM64174" s="138"/>
    </row>
    <row r="64175" spans="62:65" ht="13" thickBot="1">
      <c r="BJ64175" s="138"/>
      <c r="BK64175" s="138"/>
      <c r="BL64175" s="138"/>
      <c r="BM64175" s="138"/>
    </row>
    <row r="64176" spans="62:65" ht="13" thickBot="1">
      <c r="BJ64176" s="138"/>
      <c r="BK64176" s="138"/>
      <c r="BL64176" s="138"/>
      <c r="BM64176" s="138"/>
    </row>
    <row r="64177" spans="62:65" ht="13" thickBot="1">
      <c r="BJ64177" s="138"/>
      <c r="BK64177" s="138"/>
      <c r="BL64177" s="138"/>
      <c r="BM64177" s="138"/>
    </row>
    <row r="64178" spans="62:65" ht="13" thickBot="1">
      <c r="BJ64178" s="138"/>
      <c r="BK64178" s="138"/>
      <c r="BL64178" s="138"/>
      <c r="BM64178" s="138"/>
    </row>
    <row r="64179" spans="62:65" ht="13" thickBot="1">
      <c r="BJ64179" s="138"/>
      <c r="BK64179" s="138"/>
      <c r="BL64179" s="138"/>
      <c r="BM64179" s="138"/>
    </row>
    <row r="64180" spans="62:65" ht="13" thickBot="1">
      <c r="BJ64180" s="138"/>
      <c r="BK64180" s="138"/>
      <c r="BL64180" s="138"/>
      <c r="BM64180" s="138"/>
    </row>
    <row r="64181" spans="62:65" ht="13" thickBot="1">
      <c r="BJ64181" s="138"/>
      <c r="BK64181" s="138"/>
      <c r="BL64181" s="138"/>
      <c r="BM64181" s="138"/>
    </row>
    <row r="64182" spans="62:65" ht="13" thickBot="1">
      <c r="BJ64182" s="138"/>
      <c r="BK64182" s="138"/>
      <c r="BL64182" s="138"/>
      <c r="BM64182" s="138"/>
    </row>
    <row r="64183" spans="62:65" ht="13" thickBot="1">
      <c r="BJ64183" s="138"/>
      <c r="BK64183" s="138"/>
      <c r="BL64183" s="138"/>
      <c r="BM64183" s="138"/>
    </row>
    <row r="64184" spans="62:65" ht="13" thickBot="1">
      <c r="BJ64184" s="138"/>
      <c r="BK64184" s="138"/>
      <c r="BL64184" s="138"/>
      <c r="BM64184" s="138"/>
    </row>
    <row r="64185" spans="62:65" ht="13" thickBot="1">
      <c r="BJ64185" s="138"/>
      <c r="BK64185" s="138"/>
      <c r="BL64185" s="138"/>
      <c r="BM64185" s="138"/>
    </row>
    <row r="64186" spans="62:65" ht="13" thickBot="1">
      <c r="BJ64186" s="138"/>
      <c r="BK64186" s="138"/>
      <c r="BL64186" s="138"/>
      <c r="BM64186" s="138"/>
    </row>
    <row r="64187" spans="62:65" ht="13" thickBot="1">
      <c r="BJ64187" s="138"/>
      <c r="BK64187" s="138"/>
      <c r="BL64187" s="138"/>
      <c r="BM64187" s="138"/>
    </row>
    <row r="64188" spans="62:65" ht="13" thickBot="1">
      <c r="BJ64188" s="138"/>
      <c r="BK64188" s="138"/>
      <c r="BL64188" s="138"/>
      <c r="BM64188" s="138"/>
    </row>
    <row r="64189" spans="62:65" ht="13" thickBot="1">
      <c r="BJ64189" s="138"/>
      <c r="BK64189" s="138"/>
      <c r="BL64189" s="138"/>
      <c r="BM64189" s="138"/>
    </row>
    <row r="64190" spans="62:65" ht="13" thickBot="1">
      <c r="BJ64190" s="138"/>
      <c r="BK64190" s="138"/>
      <c r="BL64190" s="138"/>
      <c r="BM64190" s="138"/>
    </row>
    <row r="64191" spans="62:65" ht="13" thickBot="1">
      <c r="BJ64191" s="138"/>
      <c r="BK64191" s="138"/>
      <c r="BL64191" s="138"/>
      <c r="BM64191" s="138"/>
    </row>
    <row r="64192" spans="62:65" ht="13" thickBot="1">
      <c r="BJ64192" s="138"/>
      <c r="BK64192" s="138"/>
      <c r="BL64192" s="138"/>
      <c r="BM64192" s="138"/>
    </row>
    <row r="64193" spans="62:65" ht="13" thickBot="1">
      <c r="BJ64193" s="138"/>
      <c r="BK64193" s="138"/>
      <c r="BL64193" s="138"/>
      <c r="BM64193" s="138"/>
    </row>
    <row r="64194" spans="62:65" ht="13" thickBot="1">
      <c r="BJ64194" s="138"/>
      <c r="BK64194" s="138"/>
      <c r="BL64194" s="138"/>
      <c r="BM64194" s="138"/>
    </row>
    <row r="64195" spans="62:65" ht="13" thickBot="1">
      <c r="BJ64195" s="138"/>
      <c r="BK64195" s="138"/>
      <c r="BL64195" s="138"/>
      <c r="BM64195" s="138"/>
    </row>
    <row r="64196" spans="62:65" ht="13" thickBot="1">
      <c r="BJ64196" s="138"/>
      <c r="BK64196" s="138"/>
      <c r="BL64196" s="138"/>
      <c r="BM64196" s="138"/>
    </row>
    <row r="64197" spans="62:65" ht="13" thickBot="1">
      <c r="BJ64197" s="138"/>
      <c r="BK64197" s="138"/>
      <c r="BL64197" s="138"/>
      <c r="BM64197" s="138"/>
    </row>
    <row r="64198" spans="62:65" ht="13" thickBot="1">
      <c r="BJ64198" s="138"/>
      <c r="BK64198" s="138"/>
      <c r="BL64198" s="138"/>
      <c r="BM64198" s="138"/>
    </row>
    <row r="64199" spans="62:65" ht="13" thickBot="1">
      <c r="BJ64199" s="138"/>
      <c r="BK64199" s="138"/>
      <c r="BL64199" s="138"/>
      <c r="BM64199" s="138"/>
    </row>
    <row r="64200" spans="62:65" ht="13" thickBot="1">
      <c r="BJ64200" s="138"/>
      <c r="BK64200" s="138"/>
      <c r="BL64200" s="138"/>
      <c r="BM64200" s="138"/>
    </row>
    <row r="64201" spans="62:65" ht="13" thickBot="1">
      <c r="BJ64201" s="138"/>
      <c r="BK64201" s="138"/>
      <c r="BL64201" s="138"/>
      <c r="BM64201" s="138"/>
    </row>
    <row r="64202" spans="62:65" ht="13" thickBot="1">
      <c r="BJ64202" s="138"/>
      <c r="BK64202" s="138"/>
      <c r="BL64202" s="138"/>
      <c r="BM64202" s="138"/>
    </row>
    <row r="64203" spans="62:65" ht="13" thickBot="1">
      <c r="BJ64203" s="138"/>
      <c r="BK64203" s="138"/>
      <c r="BL64203" s="138"/>
      <c r="BM64203" s="138"/>
    </row>
    <row r="64204" spans="62:65" ht="13" thickBot="1">
      <c r="BJ64204" s="138"/>
      <c r="BK64204" s="138"/>
      <c r="BL64204" s="138"/>
      <c r="BM64204" s="138"/>
    </row>
    <row r="64205" spans="62:65" ht="13" thickBot="1">
      <c r="BJ64205" s="138"/>
      <c r="BK64205" s="138"/>
      <c r="BL64205" s="138"/>
      <c r="BM64205" s="138"/>
    </row>
    <row r="64206" spans="62:65" ht="13" thickBot="1">
      <c r="BJ64206" s="138"/>
      <c r="BK64206" s="138"/>
      <c r="BL64206" s="138"/>
      <c r="BM64206" s="138"/>
    </row>
    <row r="64207" spans="62:65" ht="13" thickBot="1">
      <c r="BJ64207" s="138"/>
      <c r="BK64207" s="138"/>
      <c r="BL64207" s="138"/>
      <c r="BM64207" s="138"/>
    </row>
    <row r="64208" spans="62:65" ht="13" thickBot="1">
      <c r="BJ64208" s="138"/>
      <c r="BK64208" s="138"/>
      <c r="BL64208" s="138"/>
      <c r="BM64208" s="138"/>
    </row>
    <row r="64209" spans="62:65" ht="13" thickBot="1">
      <c r="BJ64209" s="138"/>
      <c r="BK64209" s="138"/>
      <c r="BL64209" s="138"/>
      <c r="BM64209" s="138"/>
    </row>
    <row r="64210" spans="62:65" ht="13" thickBot="1">
      <c r="BJ64210" s="138"/>
      <c r="BK64210" s="138"/>
      <c r="BL64210" s="138"/>
      <c r="BM64210" s="138"/>
    </row>
    <row r="64211" spans="62:65" ht="13" thickBot="1">
      <c r="BJ64211" s="138"/>
      <c r="BK64211" s="138"/>
      <c r="BL64211" s="138"/>
      <c r="BM64211" s="138"/>
    </row>
    <row r="64212" spans="62:65" ht="13" thickBot="1">
      <c r="BJ64212" s="138"/>
      <c r="BK64212" s="138"/>
      <c r="BL64212" s="138"/>
      <c r="BM64212" s="138"/>
    </row>
    <row r="64213" spans="62:65" ht="13" thickBot="1">
      <c r="BJ64213" s="138"/>
      <c r="BK64213" s="138"/>
      <c r="BL64213" s="138"/>
      <c r="BM64213" s="138"/>
    </row>
    <row r="64214" spans="62:65" ht="13" thickBot="1">
      <c r="BJ64214" s="138"/>
      <c r="BK64214" s="138"/>
      <c r="BL64214" s="138"/>
      <c r="BM64214" s="138"/>
    </row>
    <row r="64215" spans="62:65" ht="13" thickBot="1">
      <c r="BJ64215" s="138"/>
      <c r="BK64215" s="138"/>
      <c r="BL64215" s="138"/>
      <c r="BM64215" s="138"/>
    </row>
    <row r="64216" spans="62:65" ht="13" thickBot="1">
      <c r="BJ64216" s="138"/>
      <c r="BK64216" s="138"/>
      <c r="BL64216" s="138"/>
      <c r="BM64216" s="138"/>
    </row>
    <row r="64217" spans="62:65" ht="13" thickBot="1">
      <c r="BJ64217" s="138"/>
      <c r="BK64217" s="138"/>
      <c r="BL64217" s="138"/>
      <c r="BM64217" s="138"/>
    </row>
    <row r="64218" spans="62:65" ht="13" thickBot="1">
      <c r="BJ64218" s="138"/>
      <c r="BK64218" s="138"/>
      <c r="BL64218" s="138"/>
      <c r="BM64218" s="138"/>
    </row>
    <row r="64219" spans="62:65" ht="13" thickBot="1">
      <c r="BJ64219" s="138"/>
      <c r="BK64219" s="138"/>
      <c r="BL64219" s="138"/>
      <c r="BM64219" s="138"/>
    </row>
    <row r="64220" spans="62:65" ht="13" thickBot="1">
      <c r="BJ64220" s="138"/>
      <c r="BK64220" s="138"/>
      <c r="BL64220" s="138"/>
      <c r="BM64220" s="138"/>
    </row>
    <row r="64221" spans="62:65" ht="13" thickBot="1">
      <c r="BJ64221" s="138"/>
      <c r="BK64221" s="138"/>
      <c r="BL64221" s="138"/>
      <c r="BM64221" s="138"/>
    </row>
    <row r="64222" spans="62:65" ht="13" thickBot="1">
      <c r="BJ64222" s="138"/>
      <c r="BK64222" s="138"/>
      <c r="BL64222" s="138"/>
      <c r="BM64222" s="138"/>
    </row>
    <row r="64223" spans="62:65" ht="13" thickBot="1">
      <c r="BJ64223" s="138"/>
      <c r="BK64223" s="138"/>
      <c r="BL64223" s="138"/>
      <c r="BM64223" s="138"/>
    </row>
    <row r="64224" spans="62:65" ht="13" thickBot="1">
      <c r="BJ64224" s="138"/>
      <c r="BK64224" s="138"/>
      <c r="BL64224" s="138"/>
      <c r="BM64224" s="138"/>
    </row>
    <row r="64225" spans="62:65" ht="13" thickBot="1">
      <c r="BJ64225" s="138"/>
      <c r="BK64225" s="138"/>
      <c r="BL64225" s="138"/>
      <c r="BM64225" s="138"/>
    </row>
    <row r="64226" spans="62:65" ht="13" thickBot="1">
      <c r="BJ64226" s="138"/>
      <c r="BK64226" s="138"/>
      <c r="BL64226" s="138"/>
      <c r="BM64226" s="138"/>
    </row>
    <row r="64227" spans="62:65" ht="13" thickBot="1">
      <c r="BJ64227" s="138"/>
      <c r="BK64227" s="138"/>
      <c r="BL64227" s="138"/>
      <c r="BM64227" s="138"/>
    </row>
    <row r="64228" spans="62:65" ht="13" thickBot="1">
      <c r="BJ64228" s="138"/>
      <c r="BK64228" s="138"/>
      <c r="BL64228" s="138"/>
      <c r="BM64228" s="138"/>
    </row>
    <row r="64229" spans="62:65" ht="13" thickBot="1">
      <c r="BJ64229" s="138"/>
      <c r="BK64229" s="138"/>
      <c r="BL64229" s="138"/>
      <c r="BM64229" s="138"/>
    </row>
    <row r="64230" spans="62:65" ht="13" thickBot="1">
      <c r="BJ64230" s="138"/>
      <c r="BK64230" s="138"/>
      <c r="BL64230" s="138"/>
      <c r="BM64230" s="138"/>
    </row>
    <row r="64231" spans="62:65" ht="13" thickBot="1">
      <c r="BJ64231" s="138"/>
      <c r="BK64231" s="138"/>
      <c r="BL64231" s="138"/>
      <c r="BM64231" s="138"/>
    </row>
    <row r="64232" spans="62:65" ht="13" thickBot="1">
      <c r="BJ64232" s="138"/>
      <c r="BK64232" s="138"/>
      <c r="BL64232" s="138"/>
      <c r="BM64232" s="138"/>
    </row>
    <row r="64233" spans="62:65" ht="13" thickBot="1">
      <c r="BJ64233" s="138"/>
      <c r="BK64233" s="138"/>
      <c r="BL64233" s="138"/>
      <c r="BM64233" s="138"/>
    </row>
    <row r="64234" spans="62:65" ht="13" thickBot="1">
      <c r="BJ64234" s="138"/>
      <c r="BK64234" s="138"/>
      <c r="BL64234" s="138"/>
      <c r="BM64234" s="138"/>
    </row>
    <row r="64235" spans="62:65" ht="13" thickBot="1">
      <c r="BJ64235" s="138"/>
      <c r="BK64235" s="138"/>
      <c r="BL64235" s="138"/>
      <c r="BM64235" s="138"/>
    </row>
    <row r="64236" spans="62:65" ht="13" thickBot="1">
      <c r="BJ64236" s="138"/>
      <c r="BK64236" s="138"/>
      <c r="BL64236" s="138"/>
      <c r="BM64236" s="138"/>
    </row>
    <row r="64237" spans="62:65" ht="13" thickBot="1">
      <c r="BJ64237" s="138"/>
      <c r="BK64237" s="138"/>
      <c r="BL64237" s="138"/>
      <c r="BM64237" s="138"/>
    </row>
    <row r="64238" spans="62:65" ht="13" thickBot="1">
      <c r="BJ64238" s="138"/>
      <c r="BK64238" s="138"/>
      <c r="BL64238" s="138"/>
      <c r="BM64238" s="138"/>
    </row>
    <row r="64239" spans="62:65" ht="13" thickBot="1">
      <c r="BJ64239" s="138"/>
      <c r="BK64239" s="138"/>
      <c r="BL64239" s="138"/>
      <c r="BM64239" s="138"/>
    </row>
    <row r="64240" spans="62:65" ht="13" thickBot="1">
      <c r="BJ64240" s="138"/>
      <c r="BK64240" s="138"/>
      <c r="BL64240" s="138"/>
      <c r="BM64240" s="138"/>
    </row>
    <row r="64241" spans="62:65" ht="13" thickBot="1">
      <c r="BJ64241" s="138"/>
      <c r="BK64241" s="138"/>
      <c r="BL64241" s="138"/>
      <c r="BM64241" s="138"/>
    </row>
    <row r="64242" spans="62:65" ht="13" thickBot="1">
      <c r="BJ64242" s="138"/>
      <c r="BK64242" s="138"/>
      <c r="BL64242" s="138"/>
      <c r="BM64242" s="138"/>
    </row>
    <row r="64243" spans="62:65" ht="13" thickBot="1">
      <c r="BJ64243" s="138"/>
      <c r="BK64243" s="138"/>
      <c r="BL64243" s="138"/>
      <c r="BM64243" s="138"/>
    </row>
    <row r="64244" spans="62:65" ht="13" thickBot="1">
      <c r="BJ64244" s="138"/>
      <c r="BK64244" s="138"/>
      <c r="BL64244" s="138"/>
      <c r="BM64244" s="138"/>
    </row>
    <row r="64245" spans="62:65" ht="13" thickBot="1">
      <c r="BJ64245" s="138"/>
      <c r="BK64245" s="138"/>
      <c r="BL64245" s="138"/>
      <c r="BM64245" s="138"/>
    </row>
    <row r="64246" spans="62:65" ht="13" thickBot="1">
      <c r="BJ64246" s="138"/>
      <c r="BK64246" s="138"/>
      <c r="BL64246" s="138"/>
      <c r="BM64246" s="138"/>
    </row>
    <row r="64247" spans="62:65" ht="13" thickBot="1">
      <c r="BJ64247" s="138"/>
      <c r="BK64247" s="138"/>
      <c r="BL64247" s="138"/>
      <c r="BM64247" s="138"/>
    </row>
    <row r="64248" spans="62:65" ht="13" thickBot="1">
      <c r="BJ64248" s="138"/>
      <c r="BK64248" s="138"/>
      <c r="BL64248" s="138"/>
      <c r="BM64248" s="138"/>
    </row>
    <row r="64249" spans="62:65" ht="13" thickBot="1">
      <c r="BJ64249" s="138"/>
      <c r="BK64249" s="138"/>
      <c r="BL64249" s="138"/>
      <c r="BM64249" s="138"/>
    </row>
    <row r="64250" spans="62:65" ht="13" thickBot="1">
      <c r="BJ64250" s="138"/>
      <c r="BK64250" s="138"/>
      <c r="BL64250" s="138"/>
      <c r="BM64250" s="138"/>
    </row>
    <row r="64251" spans="62:65" ht="13" thickBot="1">
      <c r="BJ64251" s="138"/>
      <c r="BK64251" s="138"/>
      <c r="BL64251" s="138"/>
      <c r="BM64251" s="138"/>
    </row>
    <row r="64252" spans="62:65" ht="13" thickBot="1">
      <c r="BJ64252" s="138"/>
      <c r="BK64252" s="138"/>
      <c r="BL64252" s="138"/>
      <c r="BM64252" s="138"/>
    </row>
    <row r="64253" spans="62:65" ht="13" thickBot="1">
      <c r="BJ64253" s="138"/>
      <c r="BK64253" s="138"/>
      <c r="BL64253" s="138"/>
      <c r="BM64253" s="138"/>
    </row>
    <row r="64254" spans="62:65" ht="13" thickBot="1">
      <c r="BJ64254" s="138"/>
      <c r="BK64254" s="138"/>
      <c r="BL64254" s="138"/>
      <c r="BM64254" s="138"/>
    </row>
    <row r="64255" spans="62:65" ht="13" thickBot="1">
      <c r="BJ64255" s="138"/>
      <c r="BK64255" s="138"/>
      <c r="BL64255" s="138"/>
      <c r="BM64255" s="138"/>
    </row>
    <row r="64256" spans="62:65" ht="13" thickBot="1">
      <c r="BJ64256" s="138"/>
      <c r="BK64256" s="138"/>
      <c r="BL64256" s="138"/>
      <c r="BM64256" s="138"/>
    </row>
    <row r="64257" spans="62:65" ht="13" thickBot="1">
      <c r="BJ64257" s="138"/>
      <c r="BK64257" s="138"/>
      <c r="BL64257" s="138"/>
      <c r="BM64257" s="138"/>
    </row>
    <row r="64258" spans="62:65" ht="13" thickBot="1">
      <c r="BJ64258" s="138"/>
      <c r="BK64258" s="138"/>
      <c r="BL64258" s="138"/>
      <c r="BM64258" s="138"/>
    </row>
    <row r="64259" spans="62:65" ht="13" thickBot="1">
      <c r="BJ64259" s="138"/>
      <c r="BK64259" s="138"/>
      <c r="BL64259" s="138"/>
      <c r="BM64259" s="138"/>
    </row>
    <row r="64260" spans="62:65" ht="13" thickBot="1">
      <c r="BJ64260" s="138"/>
      <c r="BK64260" s="138"/>
      <c r="BL64260" s="138"/>
      <c r="BM64260" s="138"/>
    </row>
    <row r="64261" spans="62:65" ht="13" thickBot="1">
      <c r="BJ64261" s="138"/>
      <c r="BK64261" s="138"/>
      <c r="BL64261" s="138"/>
      <c r="BM64261" s="138"/>
    </row>
    <row r="64262" spans="62:65" ht="13" thickBot="1">
      <c r="BJ64262" s="138"/>
      <c r="BK64262" s="138"/>
      <c r="BL64262" s="138"/>
      <c r="BM64262" s="138"/>
    </row>
    <row r="64263" spans="62:65" ht="13" thickBot="1">
      <c r="BJ64263" s="138"/>
      <c r="BK64263" s="138"/>
      <c r="BL64263" s="138"/>
      <c r="BM64263" s="138"/>
    </row>
    <row r="64264" spans="62:65" ht="13" thickBot="1">
      <c r="BJ64264" s="138"/>
      <c r="BK64264" s="138"/>
      <c r="BL64264" s="138"/>
      <c r="BM64264" s="138"/>
    </row>
    <row r="64265" spans="62:65" ht="13" thickBot="1">
      <c r="BJ64265" s="138"/>
      <c r="BK64265" s="138"/>
      <c r="BL64265" s="138"/>
      <c r="BM64265" s="138"/>
    </row>
    <row r="64266" spans="62:65" ht="13" thickBot="1">
      <c r="BJ64266" s="138"/>
      <c r="BK64266" s="138"/>
      <c r="BL64266" s="138"/>
      <c r="BM64266" s="138"/>
    </row>
    <row r="64267" spans="62:65" ht="13" thickBot="1">
      <c r="BJ64267" s="138"/>
      <c r="BK64267" s="138"/>
      <c r="BL64267" s="138"/>
      <c r="BM64267" s="138"/>
    </row>
    <row r="64268" spans="62:65" ht="13" thickBot="1">
      <c r="BJ64268" s="138"/>
      <c r="BK64268" s="138"/>
      <c r="BL64268" s="138"/>
      <c r="BM64268" s="138"/>
    </row>
    <row r="64269" spans="62:65" ht="13" thickBot="1">
      <c r="BJ64269" s="138"/>
      <c r="BK64269" s="138"/>
      <c r="BL64269" s="138"/>
      <c r="BM64269" s="138"/>
    </row>
    <row r="64270" spans="62:65" ht="13" thickBot="1">
      <c r="BJ64270" s="138"/>
      <c r="BK64270" s="138"/>
      <c r="BL64270" s="138"/>
      <c r="BM64270" s="138"/>
    </row>
    <row r="64271" spans="62:65" ht="13" thickBot="1">
      <c r="BJ64271" s="138"/>
      <c r="BK64271" s="138"/>
      <c r="BL64271" s="138"/>
      <c r="BM64271" s="138"/>
    </row>
    <row r="64272" spans="62:65" ht="13" thickBot="1">
      <c r="BJ64272" s="138"/>
      <c r="BK64272" s="138"/>
      <c r="BL64272" s="138"/>
      <c r="BM64272" s="138"/>
    </row>
    <row r="64273" spans="62:65" ht="13" thickBot="1">
      <c r="BJ64273" s="138"/>
      <c r="BK64273" s="138"/>
      <c r="BL64273" s="138"/>
      <c r="BM64273" s="138"/>
    </row>
    <row r="64274" spans="62:65" ht="13" thickBot="1">
      <c r="BJ64274" s="138"/>
      <c r="BK64274" s="138"/>
      <c r="BL64274" s="138"/>
      <c r="BM64274" s="138"/>
    </row>
    <row r="64275" spans="62:65" ht="13" thickBot="1">
      <c r="BJ64275" s="138"/>
      <c r="BK64275" s="138"/>
      <c r="BL64275" s="138"/>
      <c r="BM64275" s="138"/>
    </row>
    <row r="64276" spans="62:65" ht="13" thickBot="1">
      <c r="BJ64276" s="138"/>
      <c r="BK64276" s="138"/>
      <c r="BL64276" s="138"/>
      <c r="BM64276" s="138"/>
    </row>
    <row r="64277" spans="62:65" ht="13" thickBot="1">
      <c r="BJ64277" s="138"/>
      <c r="BK64277" s="138"/>
      <c r="BL64277" s="138"/>
      <c r="BM64277" s="138"/>
    </row>
    <row r="64278" spans="62:65" ht="13" thickBot="1">
      <c r="BJ64278" s="138"/>
      <c r="BK64278" s="138"/>
      <c r="BL64278" s="138"/>
      <c r="BM64278" s="138"/>
    </row>
    <row r="64279" spans="62:65" ht="13" thickBot="1">
      <c r="BJ64279" s="138"/>
      <c r="BK64279" s="138"/>
      <c r="BL64279" s="138"/>
      <c r="BM64279" s="138"/>
    </row>
    <row r="64280" spans="62:65" ht="13" thickBot="1">
      <c r="BJ64280" s="138"/>
      <c r="BK64280" s="138"/>
      <c r="BL64280" s="138"/>
      <c r="BM64280" s="138"/>
    </row>
    <row r="64281" spans="62:65" ht="13" thickBot="1">
      <c r="BJ64281" s="138"/>
      <c r="BK64281" s="138"/>
      <c r="BL64281" s="138"/>
      <c r="BM64281" s="138"/>
    </row>
    <row r="64282" spans="62:65" ht="13" thickBot="1">
      <c r="BJ64282" s="138"/>
      <c r="BK64282" s="138"/>
      <c r="BL64282" s="138"/>
      <c r="BM64282" s="138"/>
    </row>
    <row r="64283" spans="62:65" ht="13" thickBot="1">
      <c r="BJ64283" s="138"/>
      <c r="BK64283" s="138"/>
      <c r="BL64283" s="138"/>
      <c r="BM64283" s="138"/>
    </row>
    <row r="64284" spans="62:65" ht="13" thickBot="1">
      <c r="BJ64284" s="138"/>
      <c r="BK64284" s="138"/>
      <c r="BL64284" s="138"/>
      <c r="BM64284" s="138"/>
    </row>
    <row r="64285" spans="62:65" ht="13" thickBot="1">
      <c r="BJ64285" s="138"/>
      <c r="BK64285" s="138"/>
      <c r="BL64285" s="138"/>
      <c r="BM64285" s="138"/>
    </row>
    <row r="64286" spans="62:65" ht="13" thickBot="1">
      <c r="BJ64286" s="138"/>
      <c r="BK64286" s="138"/>
      <c r="BL64286" s="138"/>
      <c r="BM64286" s="138"/>
    </row>
    <row r="64287" spans="62:65" ht="13" thickBot="1">
      <c r="BJ64287" s="138"/>
      <c r="BK64287" s="138"/>
      <c r="BL64287" s="138"/>
      <c r="BM64287" s="138"/>
    </row>
    <row r="64288" spans="62:65" ht="13" thickBot="1">
      <c r="BJ64288" s="138"/>
      <c r="BK64288" s="138"/>
      <c r="BL64288" s="138"/>
      <c r="BM64288" s="138"/>
    </row>
    <row r="64289" spans="62:65" ht="13" thickBot="1">
      <c r="BJ64289" s="138"/>
      <c r="BK64289" s="138"/>
      <c r="BL64289" s="138"/>
      <c r="BM64289" s="138"/>
    </row>
    <row r="64290" spans="62:65" ht="13" thickBot="1">
      <c r="BJ64290" s="138"/>
      <c r="BK64290" s="138"/>
      <c r="BL64290" s="138"/>
      <c r="BM64290" s="138"/>
    </row>
    <row r="64291" spans="62:65" ht="13" thickBot="1">
      <c r="BJ64291" s="138"/>
      <c r="BK64291" s="138"/>
      <c r="BL64291" s="138"/>
      <c r="BM64291" s="138"/>
    </row>
    <row r="64292" spans="62:65" ht="13" thickBot="1">
      <c r="BJ64292" s="138"/>
      <c r="BK64292" s="138"/>
      <c r="BL64292" s="138"/>
      <c r="BM64292" s="138"/>
    </row>
    <row r="64293" spans="62:65" ht="13" thickBot="1">
      <c r="BJ64293" s="138"/>
      <c r="BK64293" s="138"/>
      <c r="BL64293" s="138"/>
      <c r="BM64293" s="138"/>
    </row>
    <row r="64294" spans="62:65" ht="13" thickBot="1">
      <c r="BJ64294" s="138"/>
      <c r="BK64294" s="138"/>
      <c r="BL64294" s="138"/>
      <c r="BM64294" s="138"/>
    </row>
    <row r="64295" spans="62:65" ht="13" thickBot="1">
      <c r="BJ64295" s="138"/>
      <c r="BK64295" s="138"/>
      <c r="BL64295" s="138"/>
      <c r="BM64295" s="138"/>
    </row>
    <row r="64296" spans="62:65" ht="13" thickBot="1">
      <c r="BJ64296" s="138"/>
      <c r="BK64296" s="138"/>
      <c r="BL64296" s="138"/>
      <c r="BM64296" s="138"/>
    </row>
    <row r="64297" spans="62:65" ht="13" thickBot="1">
      <c r="BJ64297" s="138"/>
      <c r="BK64297" s="138"/>
      <c r="BL64297" s="138"/>
      <c r="BM64297" s="138"/>
    </row>
    <row r="64298" spans="62:65" ht="13" thickBot="1">
      <c r="BJ64298" s="138"/>
      <c r="BK64298" s="138"/>
      <c r="BL64298" s="138"/>
      <c r="BM64298" s="138"/>
    </row>
    <row r="64299" spans="62:65" ht="13" thickBot="1">
      <c r="BJ64299" s="138"/>
      <c r="BK64299" s="138"/>
      <c r="BL64299" s="138"/>
      <c r="BM64299" s="138"/>
    </row>
    <row r="64300" spans="62:65" ht="13" thickBot="1">
      <c r="BJ64300" s="138"/>
      <c r="BK64300" s="138"/>
      <c r="BL64300" s="138"/>
      <c r="BM64300" s="138"/>
    </row>
    <row r="64301" spans="62:65" ht="13" thickBot="1">
      <c r="BJ64301" s="138"/>
      <c r="BK64301" s="138"/>
      <c r="BL64301" s="138"/>
      <c r="BM64301" s="138"/>
    </row>
    <row r="64302" spans="62:65" ht="13" thickBot="1">
      <c r="BJ64302" s="138"/>
      <c r="BK64302" s="138"/>
      <c r="BL64302" s="138"/>
      <c r="BM64302" s="138"/>
    </row>
    <row r="64303" spans="62:65" ht="13" thickBot="1">
      <c r="BJ64303" s="138"/>
      <c r="BK64303" s="138"/>
      <c r="BL64303" s="138"/>
      <c r="BM64303" s="138"/>
    </row>
    <row r="64304" spans="62:65" ht="13" thickBot="1">
      <c r="BJ64304" s="138"/>
      <c r="BK64304" s="138"/>
      <c r="BL64304" s="138"/>
      <c r="BM64304" s="138"/>
    </row>
    <row r="64305" spans="62:65" ht="13" thickBot="1">
      <c r="BJ64305" s="138"/>
      <c r="BK64305" s="138"/>
      <c r="BL64305" s="138"/>
      <c r="BM64305" s="138"/>
    </row>
    <row r="64306" spans="62:65" ht="13" thickBot="1">
      <c r="BJ64306" s="138"/>
      <c r="BK64306" s="138"/>
      <c r="BL64306" s="138"/>
      <c r="BM64306" s="138"/>
    </row>
    <row r="64307" spans="62:65" ht="13" thickBot="1">
      <c r="BJ64307" s="138"/>
      <c r="BK64307" s="138"/>
      <c r="BL64307" s="138"/>
      <c r="BM64307" s="138"/>
    </row>
    <row r="64308" spans="62:65" ht="13" thickBot="1">
      <c r="BJ64308" s="138"/>
      <c r="BK64308" s="138"/>
      <c r="BL64308" s="138"/>
      <c r="BM64308" s="138"/>
    </row>
    <row r="64309" spans="62:65" ht="13" thickBot="1">
      <c r="BJ64309" s="138"/>
      <c r="BK64309" s="138"/>
      <c r="BL64309" s="138"/>
      <c r="BM64309" s="138"/>
    </row>
    <row r="64310" spans="62:65" ht="13" thickBot="1">
      <c r="BJ64310" s="138"/>
      <c r="BK64310" s="138"/>
      <c r="BL64310" s="138"/>
      <c r="BM64310" s="138"/>
    </row>
    <row r="64311" spans="62:65" ht="13" thickBot="1">
      <c r="BJ64311" s="138"/>
      <c r="BK64311" s="138"/>
      <c r="BL64311" s="138"/>
      <c r="BM64311" s="138"/>
    </row>
    <row r="64312" spans="62:65" ht="13" thickBot="1">
      <c r="BJ64312" s="138"/>
      <c r="BK64312" s="138"/>
      <c r="BL64312" s="138"/>
      <c r="BM64312" s="138"/>
    </row>
    <row r="64313" spans="62:65" ht="13" thickBot="1">
      <c r="BJ64313" s="138"/>
      <c r="BK64313" s="138"/>
      <c r="BL64313" s="138"/>
      <c r="BM64313" s="138"/>
    </row>
    <row r="64314" spans="62:65" ht="13" thickBot="1">
      <c r="BJ64314" s="138"/>
      <c r="BK64314" s="138"/>
      <c r="BL64314" s="138"/>
      <c r="BM64314" s="138"/>
    </row>
    <row r="64315" spans="62:65" ht="13" thickBot="1">
      <c r="BJ64315" s="138"/>
      <c r="BK64315" s="138"/>
      <c r="BL64315" s="138"/>
      <c r="BM64315" s="138"/>
    </row>
    <row r="64316" spans="62:65" ht="13" thickBot="1">
      <c r="BJ64316" s="138"/>
      <c r="BK64316" s="138"/>
      <c r="BL64316" s="138"/>
      <c r="BM64316" s="138"/>
    </row>
    <row r="64317" spans="62:65" ht="13" thickBot="1">
      <c r="BJ64317" s="138"/>
      <c r="BK64317" s="138"/>
      <c r="BL64317" s="138"/>
      <c r="BM64317" s="138"/>
    </row>
    <row r="64318" spans="62:65" ht="13" thickBot="1">
      <c r="BJ64318" s="138"/>
      <c r="BK64318" s="138"/>
      <c r="BL64318" s="138"/>
      <c r="BM64318" s="138"/>
    </row>
    <row r="64319" spans="62:65" ht="13" thickBot="1">
      <c r="BJ64319" s="138"/>
      <c r="BK64319" s="138"/>
      <c r="BL64319" s="138"/>
      <c r="BM64319" s="138"/>
    </row>
    <row r="64320" spans="62:65" ht="13" thickBot="1">
      <c r="BJ64320" s="138"/>
      <c r="BK64320" s="138"/>
      <c r="BL64320" s="138"/>
      <c r="BM64320" s="138"/>
    </row>
    <row r="64321" spans="62:65" ht="13" thickBot="1">
      <c r="BJ64321" s="138"/>
      <c r="BK64321" s="138"/>
      <c r="BL64321" s="138"/>
      <c r="BM64321" s="138"/>
    </row>
    <row r="64322" spans="62:65" ht="13" thickBot="1">
      <c r="BJ64322" s="138"/>
      <c r="BK64322" s="138"/>
      <c r="BL64322" s="138"/>
      <c r="BM64322" s="138"/>
    </row>
    <row r="64323" spans="62:65" ht="13" thickBot="1">
      <c r="BJ64323" s="138"/>
      <c r="BK64323" s="138"/>
      <c r="BL64323" s="138"/>
      <c r="BM64323" s="138"/>
    </row>
    <row r="64324" spans="62:65" ht="13" thickBot="1">
      <c r="BJ64324" s="138"/>
      <c r="BK64324" s="138"/>
      <c r="BL64324" s="138"/>
      <c r="BM64324" s="138"/>
    </row>
    <row r="64325" spans="62:65" ht="13" thickBot="1">
      <c r="BJ64325" s="138"/>
      <c r="BK64325" s="138"/>
      <c r="BL64325" s="138"/>
      <c r="BM64325" s="138"/>
    </row>
    <row r="64326" spans="62:65" ht="13" thickBot="1">
      <c r="BJ64326" s="138"/>
      <c r="BK64326" s="138"/>
      <c r="BL64326" s="138"/>
      <c r="BM64326" s="138"/>
    </row>
    <row r="64327" spans="62:65" ht="13" thickBot="1">
      <c r="BJ64327" s="138"/>
      <c r="BK64327" s="138"/>
      <c r="BL64327" s="138"/>
      <c r="BM64327" s="138"/>
    </row>
    <row r="64328" spans="62:65" ht="13" thickBot="1">
      <c r="BJ64328" s="138"/>
      <c r="BK64328" s="138"/>
      <c r="BL64328" s="138"/>
      <c r="BM64328" s="138"/>
    </row>
    <row r="64329" spans="62:65" ht="13" thickBot="1">
      <c r="BJ64329" s="138"/>
      <c r="BK64329" s="138"/>
      <c r="BL64329" s="138"/>
      <c r="BM64329" s="138"/>
    </row>
    <row r="64330" spans="62:65" ht="13" thickBot="1">
      <c r="BJ64330" s="138"/>
      <c r="BK64330" s="138"/>
      <c r="BL64330" s="138"/>
      <c r="BM64330" s="138"/>
    </row>
    <row r="64331" spans="62:65" ht="13" thickBot="1">
      <c r="BJ64331" s="138"/>
      <c r="BK64331" s="138"/>
      <c r="BL64331" s="138"/>
      <c r="BM64331" s="138"/>
    </row>
    <row r="64332" spans="62:65" ht="13" thickBot="1">
      <c r="BJ64332" s="138"/>
      <c r="BK64332" s="138"/>
      <c r="BL64332" s="138"/>
      <c r="BM64332" s="138"/>
    </row>
    <row r="64333" spans="62:65" ht="13" thickBot="1">
      <c r="BJ64333" s="138"/>
      <c r="BK64333" s="138"/>
      <c r="BL64333" s="138"/>
      <c r="BM64333" s="138"/>
    </row>
    <row r="64334" spans="62:65" ht="13" thickBot="1">
      <c r="BJ64334" s="138"/>
      <c r="BK64334" s="138"/>
      <c r="BL64334" s="138"/>
      <c r="BM64334" s="138"/>
    </row>
    <row r="64335" spans="62:65" ht="13" thickBot="1">
      <c r="BJ64335" s="138"/>
      <c r="BK64335" s="138"/>
      <c r="BL64335" s="138"/>
      <c r="BM64335" s="138"/>
    </row>
    <row r="64336" spans="62:65" ht="13" thickBot="1">
      <c r="BJ64336" s="138"/>
      <c r="BK64336" s="138"/>
      <c r="BL64336" s="138"/>
      <c r="BM64336" s="138"/>
    </row>
    <row r="64337" spans="62:65" ht="13" thickBot="1">
      <c r="BJ64337" s="138"/>
      <c r="BK64337" s="138"/>
      <c r="BL64337" s="138"/>
      <c r="BM64337" s="138"/>
    </row>
    <row r="64338" spans="62:65" ht="13" thickBot="1">
      <c r="BJ64338" s="138"/>
      <c r="BK64338" s="138"/>
      <c r="BL64338" s="138"/>
      <c r="BM64338" s="138"/>
    </row>
    <row r="64339" spans="62:65" ht="13" thickBot="1">
      <c r="BJ64339" s="138"/>
      <c r="BK64339" s="138"/>
      <c r="BL64339" s="138"/>
      <c r="BM64339" s="138"/>
    </row>
    <row r="64340" spans="62:65" ht="13" thickBot="1">
      <c r="BJ64340" s="138"/>
      <c r="BK64340" s="138"/>
      <c r="BL64340" s="138"/>
      <c r="BM64340" s="138"/>
    </row>
    <row r="64341" spans="62:65" ht="13" thickBot="1">
      <c r="BJ64341" s="138"/>
      <c r="BK64341" s="138"/>
      <c r="BL64341" s="138"/>
      <c r="BM64341" s="138"/>
    </row>
    <row r="64342" spans="62:65" ht="13" thickBot="1">
      <c r="BJ64342" s="138"/>
      <c r="BK64342" s="138"/>
      <c r="BL64342" s="138"/>
      <c r="BM64342" s="138"/>
    </row>
    <row r="64343" spans="62:65" ht="13" thickBot="1">
      <c r="BJ64343" s="138"/>
      <c r="BK64343" s="138"/>
      <c r="BL64343" s="138"/>
      <c r="BM64343" s="138"/>
    </row>
    <row r="64344" spans="62:65" ht="13" thickBot="1">
      <c r="BJ64344" s="138"/>
      <c r="BK64344" s="138"/>
      <c r="BL64344" s="138"/>
      <c r="BM64344" s="138"/>
    </row>
    <row r="64345" spans="62:65" ht="13" thickBot="1">
      <c r="BJ64345" s="138"/>
      <c r="BK64345" s="138"/>
      <c r="BL64345" s="138"/>
      <c r="BM64345" s="138"/>
    </row>
    <row r="64346" spans="62:65" ht="13" thickBot="1">
      <c r="BJ64346" s="138"/>
      <c r="BK64346" s="138"/>
      <c r="BL64346" s="138"/>
      <c r="BM64346" s="138"/>
    </row>
    <row r="64347" spans="62:65" ht="13" thickBot="1">
      <c r="BJ64347" s="138"/>
      <c r="BK64347" s="138"/>
      <c r="BL64347" s="138"/>
      <c r="BM64347" s="138"/>
    </row>
    <row r="64348" spans="62:65" ht="13" thickBot="1">
      <c r="BJ64348" s="138"/>
      <c r="BK64348" s="138"/>
      <c r="BL64348" s="138"/>
      <c r="BM64348" s="138"/>
    </row>
    <row r="64349" spans="62:65" ht="13" thickBot="1">
      <c r="BJ64349" s="138"/>
      <c r="BK64349" s="138"/>
      <c r="BL64349" s="138"/>
      <c r="BM64349" s="138"/>
    </row>
    <row r="64350" spans="62:65" ht="13" thickBot="1">
      <c r="BJ64350" s="138"/>
      <c r="BK64350" s="138"/>
      <c r="BL64350" s="138"/>
      <c r="BM64350" s="138"/>
    </row>
    <row r="64351" spans="62:65" ht="13" thickBot="1">
      <c r="BJ64351" s="138"/>
      <c r="BK64351" s="138"/>
      <c r="BL64351" s="138"/>
      <c r="BM64351" s="138"/>
    </row>
    <row r="64352" spans="62:65" ht="13" thickBot="1">
      <c r="BJ64352" s="138"/>
      <c r="BK64352" s="138"/>
      <c r="BL64352" s="138"/>
      <c r="BM64352" s="138"/>
    </row>
    <row r="64353" spans="62:65" ht="13" thickBot="1">
      <c r="BJ64353" s="138"/>
      <c r="BK64353" s="138"/>
      <c r="BL64353" s="138"/>
      <c r="BM64353" s="138"/>
    </row>
    <row r="64354" spans="62:65" ht="13" thickBot="1">
      <c r="BJ64354" s="138"/>
      <c r="BK64354" s="138"/>
      <c r="BL64354" s="138"/>
      <c r="BM64354" s="138"/>
    </row>
    <row r="64355" spans="62:65" ht="13" thickBot="1">
      <c r="BJ64355" s="138"/>
      <c r="BK64355" s="138"/>
      <c r="BL64355" s="138"/>
      <c r="BM64355" s="138"/>
    </row>
    <row r="64356" spans="62:65" ht="13" thickBot="1">
      <c r="BJ64356" s="138"/>
      <c r="BK64356" s="138"/>
      <c r="BL64356" s="138"/>
      <c r="BM64356" s="138"/>
    </row>
    <row r="64357" spans="62:65" ht="13" thickBot="1">
      <c r="BJ64357" s="138"/>
      <c r="BK64357" s="138"/>
      <c r="BL64357" s="138"/>
      <c r="BM64357" s="138"/>
    </row>
    <row r="64358" spans="62:65" ht="13" thickBot="1">
      <c r="BJ64358" s="138"/>
      <c r="BK64358" s="138"/>
      <c r="BL64358" s="138"/>
      <c r="BM64358" s="138"/>
    </row>
    <row r="64359" spans="62:65" ht="13" thickBot="1">
      <c r="BJ64359" s="138"/>
      <c r="BK64359" s="138"/>
      <c r="BL64359" s="138"/>
      <c r="BM64359" s="138"/>
    </row>
    <row r="64360" spans="62:65" ht="13" thickBot="1">
      <c r="BJ64360" s="138"/>
      <c r="BK64360" s="138"/>
      <c r="BL64360" s="138"/>
      <c r="BM64360" s="138"/>
    </row>
    <row r="64361" spans="62:65" ht="13" thickBot="1">
      <c r="BJ64361" s="138"/>
      <c r="BK64361" s="138"/>
      <c r="BL64361" s="138"/>
      <c r="BM64361" s="138"/>
    </row>
    <row r="64362" spans="62:65" ht="13" thickBot="1">
      <c r="BJ64362" s="138"/>
      <c r="BK64362" s="138"/>
      <c r="BL64362" s="138"/>
      <c r="BM64362" s="138"/>
    </row>
    <row r="64363" spans="62:65" ht="13" thickBot="1">
      <c r="BJ64363" s="138"/>
      <c r="BK64363" s="138"/>
      <c r="BL64363" s="138"/>
      <c r="BM64363" s="138"/>
    </row>
    <row r="64364" spans="62:65" ht="13" thickBot="1">
      <c r="BJ64364" s="138"/>
      <c r="BK64364" s="138"/>
      <c r="BL64364" s="138"/>
      <c r="BM64364" s="138"/>
    </row>
    <row r="64365" spans="62:65" ht="13" thickBot="1">
      <c r="BJ64365" s="138"/>
      <c r="BK64365" s="138"/>
      <c r="BL64365" s="138"/>
      <c r="BM64365" s="138"/>
    </row>
    <row r="64366" spans="62:65" ht="13" thickBot="1">
      <c r="BJ64366" s="138"/>
      <c r="BK64366" s="138"/>
      <c r="BL64366" s="138"/>
      <c r="BM64366" s="138"/>
    </row>
    <row r="64367" spans="62:65" ht="13" thickBot="1">
      <c r="BJ64367" s="138"/>
      <c r="BK64367" s="138"/>
      <c r="BL64367" s="138"/>
      <c r="BM64367" s="138"/>
    </row>
    <row r="64368" spans="62:65" ht="13" thickBot="1">
      <c r="BJ64368" s="138"/>
      <c r="BK64368" s="138"/>
      <c r="BL64368" s="138"/>
      <c r="BM64368" s="138"/>
    </row>
    <row r="64369" spans="62:65" ht="13" thickBot="1">
      <c r="BJ64369" s="138"/>
      <c r="BK64369" s="138"/>
      <c r="BL64369" s="138"/>
      <c r="BM64369" s="138"/>
    </row>
    <row r="64370" spans="62:65" ht="13" thickBot="1">
      <c r="BJ64370" s="138"/>
      <c r="BK64370" s="138"/>
      <c r="BL64370" s="138"/>
      <c r="BM64370" s="138"/>
    </row>
    <row r="64371" spans="62:65" ht="13" thickBot="1">
      <c r="BJ64371" s="138"/>
      <c r="BK64371" s="138"/>
      <c r="BL64371" s="138"/>
      <c r="BM64371" s="138"/>
    </row>
    <row r="64372" spans="62:65" ht="13" thickBot="1">
      <c r="BJ64372" s="138"/>
      <c r="BK64372" s="138"/>
      <c r="BL64372" s="138"/>
      <c r="BM64372" s="138"/>
    </row>
    <row r="64373" spans="62:65" ht="13" thickBot="1">
      <c r="BJ64373" s="138"/>
      <c r="BK64373" s="138"/>
      <c r="BL64373" s="138"/>
      <c r="BM64373" s="138"/>
    </row>
    <row r="64374" spans="62:65" ht="13" thickBot="1">
      <c r="BJ64374" s="138"/>
      <c r="BK64374" s="138"/>
      <c r="BL64374" s="138"/>
      <c r="BM64374" s="138"/>
    </row>
    <row r="64375" spans="62:65" ht="13" thickBot="1">
      <c r="BJ64375" s="138"/>
      <c r="BK64375" s="138"/>
      <c r="BL64375" s="138"/>
      <c r="BM64375" s="138"/>
    </row>
    <row r="64376" spans="62:65" ht="13" thickBot="1">
      <c r="BJ64376" s="138"/>
      <c r="BK64376" s="138"/>
      <c r="BL64376" s="138"/>
      <c r="BM64376" s="138"/>
    </row>
    <row r="64377" spans="62:65" ht="13" thickBot="1">
      <c r="BJ64377" s="138"/>
      <c r="BK64377" s="138"/>
      <c r="BL64377" s="138"/>
      <c r="BM64377" s="138"/>
    </row>
    <row r="64378" spans="62:65" ht="13" thickBot="1">
      <c r="BJ64378" s="138"/>
      <c r="BK64378" s="138"/>
      <c r="BL64378" s="138"/>
      <c r="BM64378" s="138"/>
    </row>
    <row r="64379" spans="62:65" ht="13" thickBot="1">
      <c r="BJ64379" s="138"/>
      <c r="BK64379" s="138"/>
      <c r="BL64379" s="138"/>
      <c r="BM64379" s="138"/>
    </row>
    <row r="64380" spans="62:65" ht="13" thickBot="1">
      <c r="BJ64380" s="138"/>
      <c r="BK64380" s="138"/>
      <c r="BL64380" s="138"/>
      <c r="BM64380" s="138"/>
    </row>
    <row r="64381" spans="62:65" ht="13" thickBot="1">
      <c r="BJ64381" s="138"/>
      <c r="BK64381" s="138"/>
      <c r="BL64381" s="138"/>
      <c r="BM64381" s="138"/>
    </row>
    <row r="64382" spans="62:65" ht="13" thickBot="1">
      <c r="BJ64382" s="138"/>
      <c r="BK64382" s="138"/>
      <c r="BL64382" s="138"/>
      <c r="BM64382" s="138"/>
    </row>
    <row r="64383" spans="62:65" ht="13" thickBot="1">
      <c r="BJ64383" s="138"/>
      <c r="BK64383" s="138"/>
      <c r="BL64383" s="138"/>
      <c r="BM64383" s="138"/>
    </row>
    <row r="64384" spans="62:65" ht="13" thickBot="1">
      <c r="BJ64384" s="138"/>
      <c r="BK64384" s="138"/>
      <c r="BL64384" s="138"/>
      <c r="BM64384" s="138"/>
    </row>
    <row r="64385" spans="62:65" ht="13" thickBot="1">
      <c r="BJ64385" s="138"/>
      <c r="BK64385" s="138"/>
      <c r="BL64385" s="138"/>
      <c r="BM64385" s="138"/>
    </row>
    <row r="64386" spans="62:65" ht="13" thickBot="1">
      <c r="BJ64386" s="138"/>
      <c r="BK64386" s="138"/>
      <c r="BL64386" s="138"/>
      <c r="BM64386" s="138"/>
    </row>
    <row r="64387" spans="62:65" ht="13" thickBot="1">
      <c r="BJ64387" s="138"/>
      <c r="BK64387" s="138"/>
      <c r="BL64387" s="138"/>
      <c r="BM64387" s="138"/>
    </row>
    <row r="64388" spans="62:65" ht="13" thickBot="1">
      <c r="BJ64388" s="138"/>
      <c r="BK64388" s="138"/>
      <c r="BL64388" s="138"/>
      <c r="BM64388" s="138"/>
    </row>
    <row r="64389" spans="62:65" ht="13" thickBot="1">
      <c r="BJ64389" s="138"/>
      <c r="BK64389" s="138"/>
      <c r="BL64389" s="138"/>
      <c r="BM64389" s="138"/>
    </row>
    <row r="64390" spans="62:65" ht="13" thickBot="1">
      <c r="BJ64390" s="138"/>
      <c r="BK64390" s="138"/>
      <c r="BL64390" s="138"/>
      <c r="BM64390" s="138"/>
    </row>
    <row r="64391" spans="62:65" ht="13" thickBot="1">
      <c r="BJ64391" s="138"/>
      <c r="BK64391" s="138"/>
      <c r="BL64391" s="138"/>
      <c r="BM64391" s="138"/>
    </row>
    <row r="64392" spans="62:65" ht="13" thickBot="1">
      <c r="BJ64392" s="138"/>
      <c r="BK64392" s="138"/>
      <c r="BL64392" s="138"/>
      <c r="BM64392" s="138"/>
    </row>
    <row r="64393" spans="62:65" ht="13" thickBot="1">
      <c r="BJ64393" s="138"/>
      <c r="BK64393" s="138"/>
      <c r="BL64393" s="138"/>
      <c r="BM64393" s="138"/>
    </row>
    <row r="64394" spans="62:65" ht="13" thickBot="1">
      <c r="BJ64394" s="138"/>
      <c r="BK64394" s="138"/>
      <c r="BL64394" s="138"/>
      <c r="BM64394" s="138"/>
    </row>
    <row r="64395" spans="62:65" ht="13" thickBot="1">
      <c r="BJ64395" s="138"/>
      <c r="BK64395" s="138"/>
      <c r="BL64395" s="138"/>
      <c r="BM64395" s="138"/>
    </row>
    <row r="64396" spans="62:65" ht="13" thickBot="1">
      <c r="BJ64396" s="138"/>
      <c r="BK64396" s="138"/>
      <c r="BL64396" s="138"/>
      <c r="BM64396" s="138"/>
    </row>
    <row r="64397" spans="62:65" ht="13" thickBot="1">
      <c r="BJ64397" s="138"/>
      <c r="BK64397" s="138"/>
      <c r="BL64397" s="138"/>
      <c r="BM64397" s="138"/>
    </row>
    <row r="64398" spans="62:65" ht="13" thickBot="1">
      <c r="BJ64398" s="138"/>
      <c r="BK64398" s="138"/>
      <c r="BL64398" s="138"/>
      <c r="BM64398" s="138"/>
    </row>
    <row r="64399" spans="62:65" ht="13" thickBot="1">
      <c r="BJ64399" s="138"/>
      <c r="BK64399" s="138"/>
      <c r="BL64399" s="138"/>
      <c r="BM64399" s="138"/>
    </row>
    <row r="64400" spans="62:65" ht="13" thickBot="1">
      <c r="BJ64400" s="138"/>
      <c r="BK64400" s="138"/>
      <c r="BL64400" s="138"/>
      <c r="BM64400" s="138"/>
    </row>
    <row r="64401" spans="62:65" ht="13" thickBot="1">
      <c r="BJ64401" s="138"/>
      <c r="BK64401" s="138"/>
      <c r="BL64401" s="138"/>
      <c r="BM64401" s="138"/>
    </row>
    <row r="64402" spans="62:65" ht="13" thickBot="1">
      <c r="BJ64402" s="138"/>
      <c r="BK64402" s="138"/>
      <c r="BL64402" s="138"/>
      <c r="BM64402" s="138"/>
    </row>
    <row r="64403" spans="62:65" ht="13" thickBot="1">
      <c r="BJ64403" s="138"/>
      <c r="BK64403" s="138"/>
      <c r="BL64403" s="138"/>
      <c r="BM64403" s="138"/>
    </row>
    <row r="64404" spans="62:65" ht="13" thickBot="1">
      <c r="BJ64404" s="138"/>
      <c r="BK64404" s="138"/>
      <c r="BL64404" s="138"/>
      <c r="BM64404" s="138"/>
    </row>
    <row r="64405" spans="62:65" ht="13" thickBot="1">
      <c r="BJ64405" s="138"/>
      <c r="BK64405" s="138"/>
      <c r="BL64405" s="138"/>
      <c r="BM64405" s="138"/>
    </row>
    <row r="64406" spans="62:65" ht="13" thickBot="1">
      <c r="BJ64406" s="138"/>
      <c r="BK64406" s="138"/>
      <c r="BL64406" s="138"/>
      <c r="BM64406" s="138"/>
    </row>
    <row r="64407" spans="62:65" ht="13" thickBot="1">
      <c r="BJ64407" s="138"/>
      <c r="BK64407" s="138"/>
      <c r="BL64407" s="138"/>
      <c r="BM64407" s="138"/>
    </row>
    <row r="64408" spans="62:65" ht="13" thickBot="1">
      <c r="BJ64408" s="138"/>
      <c r="BK64408" s="138"/>
      <c r="BL64408" s="138"/>
      <c r="BM64408" s="138"/>
    </row>
    <row r="64409" spans="62:65" ht="13" thickBot="1">
      <c r="BJ64409" s="138"/>
      <c r="BK64409" s="138"/>
      <c r="BL64409" s="138"/>
      <c r="BM64409" s="138"/>
    </row>
    <row r="64410" spans="62:65" ht="13" thickBot="1">
      <c r="BJ64410" s="138"/>
      <c r="BK64410" s="138"/>
      <c r="BL64410" s="138"/>
      <c r="BM64410" s="138"/>
    </row>
    <row r="64411" spans="62:65" ht="13" thickBot="1">
      <c r="BJ64411" s="138"/>
      <c r="BK64411" s="138"/>
      <c r="BL64411" s="138"/>
      <c r="BM64411" s="138"/>
    </row>
    <row r="64412" spans="62:65" ht="13" thickBot="1">
      <c r="BJ64412" s="138"/>
      <c r="BK64412" s="138"/>
      <c r="BL64412" s="138"/>
      <c r="BM64412" s="138"/>
    </row>
    <row r="64413" spans="62:65" ht="13" thickBot="1">
      <c r="BJ64413" s="138"/>
      <c r="BK64413" s="138"/>
      <c r="BL64413" s="138"/>
      <c r="BM64413" s="138"/>
    </row>
    <row r="64414" spans="62:65" ht="13" thickBot="1">
      <c r="BJ64414" s="138"/>
      <c r="BK64414" s="138"/>
      <c r="BL64414" s="138"/>
      <c r="BM64414" s="138"/>
    </row>
    <row r="64415" spans="62:65" ht="13" thickBot="1">
      <c r="BJ64415" s="138"/>
      <c r="BK64415" s="138"/>
      <c r="BL64415" s="138"/>
      <c r="BM64415" s="138"/>
    </row>
    <row r="64416" spans="62:65" ht="13" thickBot="1">
      <c r="BJ64416" s="138"/>
      <c r="BK64416" s="138"/>
      <c r="BL64416" s="138"/>
      <c r="BM64416" s="138"/>
    </row>
    <row r="64417" spans="62:65" ht="13" thickBot="1">
      <c r="BJ64417" s="138"/>
      <c r="BK64417" s="138"/>
      <c r="BL64417" s="138"/>
      <c r="BM64417" s="138"/>
    </row>
    <row r="64418" spans="62:65" ht="13" thickBot="1">
      <c r="BJ64418" s="138"/>
      <c r="BK64418" s="138"/>
      <c r="BL64418" s="138"/>
      <c r="BM64418" s="138"/>
    </row>
    <row r="64419" spans="62:65" ht="13" thickBot="1">
      <c r="BJ64419" s="138"/>
      <c r="BK64419" s="138"/>
      <c r="BL64419" s="138"/>
      <c r="BM64419" s="138"/>
    </row>
    <row r="64420" spans="62:65" ht="13" thickBot="1">
      <c r="BJ64420" s="138"/>
      <c r="BK64420" s="138"/>
      <c r="BL64420" s="138"/>
      <c r="BM64420" s="138"/>
    </row>
    <row r="64421" spans="62:65" ht="13" thickBot="1">
      <c r="BJ64421" s="138"/>
      <c r="BK64421" s="138"/>
      <c r="BL64421" s="138"/>
      <c r="BM64421" s="138"/>
    </row>
    <row r="64422" spans="62:65" ht="13" thickBot="1">
      <c r="BJ64422" s="138"/>
      <c r="BK64422" s="138"/>
      <c r="BL64422" s="138"/>
      <c r="BM64422" s="138"/>
    </row>
    <row r="64423" spans="62:65" ht="13" thickBot="1">
      <c r="BJ64423" s="138"/>
      <c r="BK64423" s="138"/>
      <c r="BL64423" s="138"/>
      <c r="BM64423" s="138"/>
    </row>
    <row r="64424" spans="62:65" ht="13" thickBot="1">
      <c r="BJ64424" s="138"/>
      <c r="BK64424" s="138"/>
      <c r="BL64424" s="138"/>
      <c r="BM64424" s="138"/>
    </row>
    <row r="64425" spans="62:65" ht="13" thickBot="1">
      <c r="BJ64425" s="138"/>
      <c r="BK64425" s="138"/>
      <c r="BL64425" s="138"/>
      <c r="BM64425" s="138"/>
    </row>
    <row r="64426" spans="62:65" ht="13" thickBot="1">
      <c r="BJ64426" s="138"/>
      <c r="BK64426" s="138"/>
      <c r="BL64426" s="138"/>
      <c r="BM64426" s="138"/>
    </row>
    <row r="64427" spans="62:65" ht="13" thickBot="1">
      <c r="BJ64427" s="138"/>
      <c r="BK64427" s="138"/>
      <c r="BL64427" s="138"/>
      <c r="BM64427" s="138"/>
    </row>
    <row r="64428" spans="62:65" ht="13" thickBot="1">
      <c r="BJ64428" s="138"/>
      <c r="BK64428" s="138"/>
      <c r="BL64428" s="138"/>
      <c r="BM64428" s="138"/>
    </row>
    <row r="64429" spans="62:65" ht="13" thickBot="1">
      <c r="BJ64429" s="138"/>
      <c r="BK64429" s="138"/>
      <c r="BL64429" s="138"/>
      <c r="BM64429" s="138"/>
    </row>
    <row r="64430" spans="62:65" ht="13" thickBot="1">
      <c r="BJ64430" s="138"/>
      <c r="BK64430" s="138"/>
      <c r="BL64430" s="138"/>
      <c r="BM64430" s="138"/>
    </row>
    <row r="64431" spans="62:65" ht="13" thickBot="1">
      <c r="BJ64431" s="138"/>
      <c r="BK64431" s="138"/>
      <c r="BL64431" s="138"/>
      <c r="BM64431" s="138"/>
    </row>
    <row r="64432" spans="62:65" ht="13" thickBot="1">
      <c r="BJ64432" s="138"/>
      <c r="BK64432" s="138"/>
      <c r="BL64432" s="138"/>
      <c r="BM64432" s="138"/>
    </row>
    <row r="64433" spans="62:65" ht="13" thickBot="1">
      <c r="BJ64433" s="138"/>
      <c r="BK64433" s="138"/>
      <c r="BL64433" s="138"/>
      <c r="BM64433" s="138"/>
    </row>
    <row r="64434" spans="62:65" ht="13" thickBot="1">
      <c r="BJ64434" s="138"/>
      <c r="BK64434" s="138"/>
      <c r="BL64434" s="138"/>
      <c r="BM64434" s="138"/>
    </row>
    <row r="64435" spans="62:65" ht="13" thickBot="1">
      <c r="BJ64435" s="138"/>
      <c r="BK64435" s="138"/>
      <c r="BL64435" s="138"/>
      <c r="BM64435" s="138"/>
    </row>
    <row r="64436" spans="62:65" ht="13" thickBot="1">
      <c r="BJ64436" s="138"/>
      <c r="BK64436" s="138"/>
      <c r="BL64436" s="138"/>
      <c r="BM64436" s="138"/>
    </row>
    <row r="64437" spans="62:65" ht="13" thickBot="1">
      <c r="BJ64437" s="138"/>
      <c r="BK64437" s="138"/>
      <c r="BL64437" s="138"/>
      <c r="BM64437" s="138"/>
    </row>
    <row r="64438" spans="62:65" ht="13" thickBot="1">
      <c r="BJ64438" s="138"/>
      <c r="BK64438" s="138"/>
      <c r="BL64438" s="138"/>
      <c r="BM64438" s="138"/>
    </row>
    <row r="64439" spans="62:65" ht="13" thickBot="1">
      <c r="BJ64439" s="138"/>
      <c r="BK64439" s="138"/>
      <c r="BL64439" s="138"/>
      <c r="BM64439" s="138"/>
    </row>
    <row r="64440" spans="62:65" ht="13" thickBot="1">
      <c r="BJ64440" s="138"/>
      <c r="BK64440" s="138"/>
      <c r="BL64440" s="138"/>
      <c r="BM64440" s="138"/>
    </row>
    <row r="64441" spans="62:65" ht="13" thickBot="1">
      <c r="BJ64441" s="138"/>
      <c r="BK64441" s="138"/>
      <c r="BL64441" s="138"/>
      <c r="BM64441" s="138"/>
    </row>
    <row r="64442" spans="62:65" ht="13" thickBot="1">
      <c r="BJ64442" s="138"/>
      <c r="BK64442" s="138"/>
      <c r="BL64442" s="138"/>
      <c r="BM64442" s="138"/>
    </row>
    <row r="64443" spans="62:65" ht="13" thickBot="1">
      <c r="BJ64443" s="138"/>
      <c r="BK64443" s="138"/>
      <c r="BL64443" s="138"/>
      <c r="BM64443" s="138"/>
    </row>
    <row r="64444" spans="62:65" ht="13" thickBot="1">
      <c r="BJ64444" s="138"/>
      <c r="BK64444" s="138"/>
      <c r="BL64444" s="138"/>
      <c r="BM64444" s="138"/>
    </row>
    <row r="64445" spans="62:65" ht="13" thickBot="1">
      <c r="BJ64445" s="138"/>
      <c r="BK64445" s="138"/>
      <c r="BL64445" s="138"/>
      <c r="BM64445" s="138"/>
    </row>
    <row r="64446" spans="62:65" ht="13" thickBot="1">
      <c r="BJ64446" s="138"/>
      <c r="BK64446" s="138"/>
      <c r="BL64446" s="138"/>
      <c r="BM64446" s="138"/>
    </row>
    <row r="64447" spans="62:65" ht="13" thickBot="1">
      <c r="BJ64447" s="138"/>
      <c r="BK64447" s="138"/>
      <c r="BL64447" s="138"/>
      <c r="BM64447" s="138"/>
    </row>
    <row r="64448" spans="62:65" ht="13" thickBot="1">
      <c r="BJ64448" s="138"/>
      <c r="BK64448" s="138"/>
      <c r="BL64448" s="138"/>
      <c r="BM64448" s="138"/>
    </row>
    <row r="64449" spans="62:65" ht="13" thickBot="1">
      <c r="BJ64449" s="138"/>
      <c r="BK64449" s="138"/>
      <c r="BL64449" s="138"/>
      <c r="BM64449" s="138"/>
    </row>
    <row r="64450" spans="62:65" ht="13" thickBot="1">
      <c r="BJ64450" s="138"/>
      <c r="BK64450" s="138"/>
      <c r="BL64450" s="138"/>
      <c r="BM64450" s="138"/>
    </row>
    <row r="64451" spans="62:65" ht="13" thickBot="1">
      <c r="BJ64451" s="138"/>
      <c r="BK64451" s="138"/>
      <c r="BL64451" s="138"/>
      <c r="BM64451" s="138"/>
    </row>
    <row r="64452" spans="62:65" ht="13" thickBot="1">
      <c r="BJ64452" s="138"/>
      <c r="BK64452" s="138"/>
      <c r="BL64452" s="138"/>
      <c r="BM64452" s="138"/>
    </row>
    <row r="64453" spans="62:65" ht="13" thickBot="1">
      <c r="BJ64453" s="138"/>
      <c r="BK64453" s="138"/>
      <c r="BL64453" s="138"/>
      <c r="BM64453" s="138"/>
    </row>
    <row r="64454" spans="62:65" ht="13" thickBot="1">
      <c r="BJ64454" s="138"/>
      <c r="BK64454" s="138"/>
      <c r="BL64454" s="138"/>
      <c r="BM64454" s="138"/>
    </row>
    <row r="64455" spans="62:65" ht="13" thickBot="1">
      <c r="BJ64455" s="138"/>
      <c r="BK64455" s="138"/>
      <c r="BL64455" s="138"/>
      <c r="BM64455" s="138"/>
    </row>
    <row r="64456" spans="62:65" ht="13" thickBot="1">
      <c r="BJ64456" s="138"/>
      <c r="BK64456" s="138"/>
      <c r="BL64456" s="138"/>
      <c r="BM64456" s="138"/>
    </row>
    <row r="64457" spans="62:65" ht="13" thickBot="1">
      <c r="BJ64457" s="138"/>
      <c r="BK64457" s="138"/>
      <c r="BL64457" s="138"/>
      <c r="BM64457" s="138"/>
    </row>
    <row r="64458" spans="62:65" ht="13" thickBot="1">
      <c r="BJ64458" s="138"/>
      <c r="BK64458" s="138"/>
      <c r="BL64458" s="138"/>
      <c r="BM64458" s="138"/>
    </row>
    <row r="64459" spans="62:65" ht="13" thickBot="1">
      <c r="BJ64459" s="138"/>
      <c r="BK64459" s="138"/>
      <c r="BL64459" s="138"/>
      <c r="BM64459" s="138"/>
    </row>
    <row r="64460" spans="62:65" ht="13" thickBot="1">
      <c r="BJ64460" s="138"/>
      <c r="BK64460" s="138"/>
      <c r="BL64460" s="138"/>
      <c r="BM64460" s="138"/>
    </row>
    <row r="64461" spans="62:65" ht="13" thickBot="1">
      <c r="BJ64461" s="138"/>
      <c r="BK64461" s="138"/>
      <c r="BL64461" s="138"/>
      <c r="BM64461" s="138"/>
    </row>
    <row r="64462" spans="62:65" ht="13" thickBot="1">
      <c r="BJ64462" s="138"/>
      <c r="BK64462" s="138"/>
      <c r="BL64462" s="138"/>
      <c r="BM64462" s="138"/>
    </row>
    <row r="64463" spans="62:65" ht="13" thickBot="1">
      <c r="BJ64463" s="138"/>
      <c r="BK64463" s="138"/>
      <c r="BL64463" s="138"/>
      <c r="BM64463" s="138"/>
    </row>
    <row r="64464" spans="62:65" ht="13" thickBot="1">
      <c r="BJ64464" s="138"/>
      <c r="BK64464" s="138"/>
      <c r="BL64464" s="138"/>
      <c r="BM64464" s="138"/>
    </row>
    <row r="64465" spans="62:65" ht="13" thickBot="1">
      <c r="BJ64465" s="138"/>
      <c r="BK64465" s="138"/>
      <c r="BL64465" s="138"/>
      <c r="BM64465" s="138"/>
    </row>
    <row r="64466" spans="62:65" ht="13" thickBot="1">
      <c r="BJ64466" s="138"/>
      <c r="BK64466" s="138"/>
      <c r="BL64466" s="138"/>
      <c r="BM64466" s="138"/>
    </row>
    <row r="64467" spans="62:65" ht="13" thickBot="1">
      <c r="BJ64467" s="138"/>
      <c r="BK64467" s="138"/>
      <c r="BL64467" s="138"/>
      <c r="BM64467" s="138"/>
    </row>
    <row r="64468" spans="62:65" ht="13" thickBot="1">
      <c r="BJ64468" s="138"/>
      <c r="BK64468" s="138"/>
      <c r="BL64468" s="138"/>
      <c r="BM64468" s="138"/>
    </row>
    <row r="64469" spans="62:65" ht="13" thickBot="1">
      <c r="BJ64469" s="138"/>
      <c r="BK64469" s="138"/>
      <c r="BL64469" s="138"/>
      <c r="BM64469" s="138"/>
    </row>
    <row r="64470" spans="62:65" ht="13" thickBot="1">
      <c r="BJ64470" s="138"/>
      <c r="BK64470" s="138"/>
      <c r="BL64470" s="138"/>
      <c r="BM64470" s="138"/>
    </row>
    <row r="64471" spans="62:65" ht="13" thickBot="1">
      <c r="BJ64471" s="138"/>
      <c r="BK64471" s="138"/>
      <c r="BL64471" s="138"/>
      <c r="BM64471" s="138"/>
    </row>
    <row r="64472" spans="62:65" ht="13" thickBot="1">
      <c r="BJ64472" s="138"/>
      <c r="BK64472" s="138"/>
      <c r="BL64472" s="138"/>
      <c r="BM64472" s="138"/>
    </row>
    <row r="64473" spans="62:65" ht="13" thickBot="1">
      <c r="BJ64473" s="138"/>
      <c r="BK64473" s="138"/>
      <c r="BL64473" s="138"/>
      <c r="BM64473" s="138"/>
    </row>
    <row r="64474" spans="62:65" ht="13" thickBot="1">
      <c r="BJ64474" s="138"/>
      <c r="BK64474" s="138"/>
      <c r="BL64474" s="138"/>
      <c r="BM64474" s="138"/>
    </row>
    <row r="64475" spans="62:65" ht="13" thickBot="1">
      <c r="BJ64475" s="138"/>
      <c r="BK64475" s="138"/>
      <c r="BL64475" s="138"/>
      <c r="BM64475" s="138"/>
    </row>
    <row r="64476" spans="62:65" ht="13" thickBot="1">
      <c r="BJ64476" s="138"/>
      <c r="BK64476" s="138"/>
      <c r="BL64476" s="138"/>
      <c r="BM64476" s="138"/>
    </row>
    <row r="64477" spans="62:65" ht="13" thickBot="1">
      <c r="BJ64477" s="138"/>
      <c r="BK64477" s="138"/>
      <c r="BL64477" s="138"/>
      <c r="BM64477" s="138"/>
    </row>
    <row r="64478" spans="62:65" ht="13" thickBot="1">
      <c r="BJ64478" s="138"/>
      <c r="BK64478" s="138"/>
      <c r="BL64478" s="138"/>
      <c r="BM64478" s="138"/>
    </row>
    <row r="64479" spans="62:65" ht="13" thickBot="1">
      <c r="BJ64479" s="138"/>
      <c r="BK64479" s="138"/>
      <c r="BL64479" s="138"/>
      <c r="BM64479" s="138"/>
    </row>
    <row r="64480" spans="62:65" ht="13" thickBot="1">
      <c r="BJ64480" s="138"/>
      <c r="BK64480" s="138"/>
      <c r="BL64480" s="138"/>
      <c r="BM64480" s="138"/>
    </row>
    <row r="64481" spans="62:65" ht="13" thickBot="1">
      <c r="BJ64481" s="138"/>
      <c r="BK64481" s="138"/>
      <c r="BL64481" s="138"/>
      <c r="BM64481" s="138"/>
    </row>
    <row r="64482" spans="62:65" ht="13" thickBot="1">
      <c r="BJ64482" s="138"/>
      <c r="BK64482" s="138"/>
      <c r="BL64482" s="138"/>
      <c r="BM64482" s="138"/>
    </row>
    <row r="64483" spans="62:65" ht="13" thickBot="1">
      <c r="BJ64483" s="138"/>
      <c r="BK64483" s="138"/>
      <c r="BL64483" s="138"/>
      <c r="BM64483" s="138"/>
    </row>
    <row r="64484" spans="62:65" ht="13" thickBot="1">
      <c r="BJ64484" s="138"/>
      <c r="BK64484" s="138"/>
      <c r="BL64484" s="138"/>
      <c r="BM64484" s="138"/>
    </row>
    <row r="64485" spans="62:65" ht="13" thickBot="1">
      <c r="BJ64485" s="138"/>
      <c r="BK64485" s="138"/>
      <c r="BL64485" s="138"/>
      <c r="BM64485" s="138"/>
    </row>
    <row r="64486" spans="62:65" ht="13" thickBot="1">
      <c r="BJ64486" s="138"/>
      <c r="BK64486" s="138"/>
      <c r="BL64486" s="138"/>
      <c r="BM64486" s="138"/>
    </row>
    <row r="64487" spans="62:65" ht="13" thickBot="1">
      <c r="BJ64487" s="138"/>
      <c r="BK64487" s="138"/>
      <c r="BL64487" s="138"/>
      <c r="BM64487" s="138"/>
    </row>
    <row r="64488" spans="62:65" ht="13" thickBot="1">
      <c r="BJ64488" s="138"/>
      <c r="BK64488" s="138"/>
      <c r="BL64488" s="138"/>
      <c r="BM64488" s="138"/>
    </row>
    <row r="64489" spans="62:65" ht="13" thickBot="1">
      <c r="BJ64489" s="138"/>
      <c r="BK64489" s="138"/>
      <c r="BL64489" s="138"/>
      <c r="BM64489" s="138"/>
    </row>
    <row r="64490" spans="62:65" ht="13" thickBot="1">
      <c r="BJ64490" s="138"/>
      <c r="BK64490" s="138"/>
      <c r="BL64490" s="138"/>
      <c r="BM64490" s="138"/>
    </row>
    <row r="64491" spans="62:65" ht="13" thickBot="1">
      <c r="BJ64491" s="138"/>
      <c r="BK64491" s="138"/>
      <c r="BL64491" s="138"/>
      <c r="BM64491" s="138"/>
    </row>
    <row r="64492" spans="62:65" ht="13" thickBot="1">
      <c r="BJ64492" s="138"/>
      <c r="BK64492" s="138"/>
      <c r="BL64492" s="138"/>
      <c r="BM64492" s="138"/>
    </row>
    <row r="64493" spans="62:65" ht="13" thickBot="1">
      <c r="BJ64493" s="138"/>
      <c r="BK64493" s="138"/>
      <c r="BL64493" s="138"/>
      <c r="BM64493" s="138"/>
    </row>
    <row r="64494" spans="62:65" ht="13" thickBot="1">
      <c r="BJ64494" s="138"/>
      <c r="BK64494" s="138"/>
      <c r="BL64494" s="138"/>
      <c r="BM64494" s="138"/>
    </row>
    <row r="64495" spans="62:65" ht="13" thickBot="1">
      <c r="BJ64495" s="138"/>
      <c r="BK64495" s="138"/>
      <c r="BL64495" s="138"/>
      <c r="BM64495" s="138"/>
    </row>
    <row r="64496" spans="62:65" ht="13" thickBot="1">
      <c r="BJ64496" s="138"/>
      <c r="BK64496" s="138"/>
      <c r="BL64496" s="138"/>
      <c r="BM64496" s="138"/>
    </row>
    <row r="64497" spans="62:65" ht="13" thickBot="1">
      <c r="BJ64497" s="138"/>
      <c r="BK64497" s="138"/>
      <c r="BL64497" s="138"/>
      <c r="BM64497" s="138"/>
    </row>
    <row r="64498" spans="62:65" ht="13" thickBot="1">
      <c r="BJ64498" s="138"/>
      <c r="BK64498" s="138"/>
      <c r="BL64498" s="138"/>
      <c r="BM64498" s="138"/>
    </row>
    <row r="64499" spans="62:65" ht="13" thickBot="1">
      <c r="BJ64499" s="138"/>
      <c r="BK64499" s="138"/>
      <c r="BL64499" s="138"/>
      <c r="BM64499" s="138"/>
    </row>
    <row r="64500" spans="62:65" ht="13" thickBot="1">
      <c r="BJ64500" s="138"/>
      <c r="BK64500" s="138"/>
      <c r="BL64500" s="138"/>
      <c r="BM64500" s="138"/>
    </row>
    <row r="64501" spans="62:65" ht="13" thickBot="1">
      <c r="BJ64501" s="138"/>
      <c r="BK64501" s="138"/>
      <c r="BL64501" s="138"/>
      <c r="BM64501" s="138"/>
    </row>
    <row r="64502" spans="62:65" ht="13" thickBot="1">
      <c r="BJ64502" s="138"/>
      <c r="BK64502" s="138"/>
      <c r="BL64502" s="138"/>
      <c r="BM64502" s="138"/>
    </row>
    <row r="64503" spans="62:65" ht="13" thickBot="1">
      <c r="BJ64503" s="138"/>
      <c r="BK64503" s="138"/>
      <c r="BL64503" s="138"/>
      <c r="BM64503" s="138"/>
    </row>
    <row r="64504" spans="62:65" ht="13" thickBot="1">
      <c r="BJ64504" s="138"/>
      <c r="BK64504" s="138"/>
      <c r="BL64504" s="138"/>
      <c r="BM64504" s="138"/>
    </row>
    <row r="64505" spans="62:65" ht="13" thickBot="1">
      <c r="BJ64505" s="138"/>
      <c r="BK64505" s="138"/>
      <c r="BL64505" s="138"/>
      <c r="BM64505" s="138"/>
    </row>
    <row r="64506" spans="62:65" ht="13" thickBot="1">
      <c r="BJ64506" s="138"/>
      <c r="BK64506" s="138"/>
      <c r="BL64506" s="138"/>
      <c r="BM64506" s="138"/>
    </row>
    <row r="64507" spans="62:65" ht="13" thickBot="1">
      <c r="BJ64507" s="138"/>
      <c r="BK64507" s="138"/>
      <c r="BL64507" s="138"/>
      <c r="BM64507" s="138"/>
    </row>
    <row r="64508" spans="62:65" ht="13" thickBot="1">
      <c r="BJ64508" s="138"/>
      <c r="BK64508" s="138"/>
      <c r="BL64508" s="138"/>
      <c r="BM64508" s="138"/>
    </row>
    <row r="64509" spans="62:65" ht="13" thickBot="1">
      <c r="BJ64509" s="138"/>
      <c r="BK64509" s="138"/>
      <c r="BL64509" s="138"/>
      <c r="BM64509" s="138"/>
    </row>
    <row r="64510" spans="62:65" ht="13" thickBot="1">
      <c r="BJ64510" s="138"/>
      <c r="BK64510" s="138"/>
      <c r="BL64510" s="138"/>
      <c r="BM64510" s="138"/>
    </row>
    <row r="64511" spans="62:65" ht="13" thickBot="1">
      <c r="BJ64511" s="138"/>
      <c r="BK64511" s="138"/>
      <c r="BL64511" s="138"/>
      <c r="BM64511" s="138"/>
    </row>
    <row r="64512" spans="62:65" ht="13" thickBot="1">
      <c r="BJ64512" s="138"/>
      <c r="BK64512" s="138"/>
      <c r="BL64512" s="138"/>
      <c r="BM64512" s="138"/>
    </row>
    <row r="64513" spans="62:65" ht="13" thickBot="1">
      <c r="BJ64513" s="138"/>
      <c r="BK64513" s="138"/>
      <c r="BL64513" s="138"/>
      <c r="BM64513" s="138"/>
    </row>
    <row r="64514" spans="62:65" ht="13" thickBot="1">
      <c r="BJ64514" s="138"/>
      <c r="BK64514" s="138"/>
      <c r="BL64514" s="138"/>
      <c r="BM64514" s="138"/>
    </row>
    <row r="64515" spans="62:65" ht="13" thickBot="1">
      <c r="BJ64515" s="138"/>
      <c r="BK64515" s="138"/>
      <c r="BL64515" s="138"/>
      <c r="BM64515" s="138"/>
    </row>
    <row r="64516" spans="62:65" ht="13" thickBot="1">
      <c r="BJ64516" s="138"/>
      <c r="BK64516" s="138"/>
      <c r="BL64516" s="138"/>
      <c r="BM64516" s="138"/>
    </row>
    <row r="64517" spans="62:65" ht="13" thickBot="1">
      <c r="BJ64517" s="138"/>
      <c r="BK64517" s="138"/>
      <c r="BL64517" s="138"/>
      <c r="BM64517" s="138"/>
    </row>
    <row r="64518" spans="62:65" ht="13" thickBot="1">
      <c r="BJ64518" s="138"/>
      <c r="BK64518" s="138"/>
      <c r="BL64518" s="138"/>
      <c r="BM64518" s="138"/>
    </row>
    <row r="64519" spans="62:65" ht="13" thickBot="1">
      <c r="BJ64519" s="138"/>
      <c r="BK64519" s="138"/>
      <c r="BL64519" s="138"/>
      <c r="BM64519" s="138"/>
    </row>
    <row r="64520" spans="62:65" ht="13" thickBot="1">
      <c r="BJ64520" s="138"/>
      <c r="BK64520" s="138"/>
      <c r="BL64520" s="138"/>
      <c r="BM64520" s="138"/>
    </row>
    <row r="64521" spans="62:65" ht="13" thickBot="1">
      <c r="BJ64521" s="138"/>
      <c r="BK64521" s="138"/>
      <c r="BL64521" s="138"/>
      <c r="BM64521" s="138"/>
    </row>
    <row r="64522" spans="62:65" ht="13" thickBot="1">
      <c r="BJ64522" s="138"/>
      <c r="BK64522" s="138"/>
      <c r="BL64522" s="138"/>
      <c r="BM64522" s="138"/>
    </row>
    <row r="64523" spans="62:65" ht="13" thickBot="1">
      <c r="BJ64523" s="138"/>
      <c r="BK64523" s="138"/>
      <c r="BL64523" s="138"/>
      <c r="BM64523" s="138"/>
    </row>
    <row r="64524" spans="62:65" ht="13" thickBot="1">
      <c r="BJ64524" s="138"/>
      <c r="BK64524" s="138"/>
      <c r="BL64524" s="138"/>
      <c r="BM64524" s="138"/>
    </row>
    <row r="64525" spans="62:65" ht="13" thickBot="1">
      <c r="BJ64525" s="138"/>
      <c r="BK64525" s="138"/>
      <c r="BL64525" s="138"/>
      <c r="BM64525" s="138"/>
    </row>
    <row r="64526" spans="62:65" ht="13" thickBot="1">
      <c r="BJ64526" s="138"/>
      <c r="BK64526" s="138"/>
      <c r="BL64526" s="138"/>
      <c r="BM64526" s="138"/>
    </row>
    <row r="64527" spans="62:65" ht="13" thickBot="1">
      <c r="BJ64527" s="138"/>
      <c r="BK64527" s="138"/>
      <c r="BL64527" s="138"/>
      <c r="BM64527" s="138"/>
    </row>
    <row r="64528" spans="62:65" ht="13" thickBot="1">
      <c r="BJ64528" s="138"/>
      <c r="BK64528" s="138"/>
      <c r="BL64528" s="138"/>
      <c r="BM64528" s="138"/>
    </row>
    <row r="64529" spans="62:65" ht="13" thickBot="1">
      <c r="BJ64529" s="138"/>
      <c r="BK64529" s="138"/>
      <c r="BL64529" s="138"/>
      <c r="BM64529" s="138"/>
    </row>
    <row r="64530" spans="62:65" ht="13" thickBot="1">
      <c r="BJ64530" s="138"/>
      <c r="BK64530" s="138"/>
      <c r="BL64530" s="138"/>
      <c r="BM64530" s="138"/>
    </row>
    <row r="64531" spans="62:65" ht="13" thickBot="1">
      <c r="BJ64531" s="138"/>
      <c r="BK64531" s="138"/>
      <c r="BL64531" s="138"/>
      <c r="BM64531" s="138"/>
    </row>
    <row r="64532" spans="62:65" ht="13" thickBot="1">
      <c r="BJ64532" s="138"/>
      <c r="BK64532" s="138"/>
      <c r="BL64532" s="138"/>
      <c r="BM64532" s="138"/>
    </row>
    <row r="64533" spans="62:65" ht="13" thickBot="1">
      <c r="BJ64533" s="138"/>
      <c r="BK64533" s="138"/>
      <c r="BL64533" s="138"/>
      <c r="BM64533" s="138"/>
    </row>
    <row r="64534" spans="62:65" ht="13" thickBot="1">
      <c r="BJ64534" s="138"/>
      <c r="BK64534" s="138"/>
      <c r="BL64534" s="138"/>
      <c r="BM64534" s="138"/>
    </row>
    <row r="64535" spans="62:65" ht="13" thickBot="1">
      <c r="BJ64535" s="138"/>
      <c r="BK64535" s="138"/>
      <c r="BL64535" s="138"/>
      <c r="BM64535" s="138"/>
    </row>
    <row r="64536" spans="62:65" ht="13" thickBot="1">
      <c r="BJ64536" s="138"/>
      <c r="BK64536" s="138"/>
      <c r="BL64536" s="138"/>
      <c r="BM64536" s="138"/>
    </row>
    <row r="64537" spans="62:65" ht="13" thickBot="1">
      <c r="BJ64537" s="138"/>
      <c r="BK64537" s="138"/>
      <c r="BL64537" s="138"/>
      <c r="BM64537" s="138"/>
    </row>
    <row r="64538" spans="62:65" ht="13" thickBot="1">
      <c r="BJ64538" s="138"/>
      <c r="BK64538" s="138"/>
      <c r="BL64538" s="138"/>
      <c r="BM64538" s="138"/>
    </row>
    <row r="64539" spans="62:65" ht="13" thickBot="1">
      <c r="BJ64539" s="138"/>
      <c r="BK64539" s="138"/>
      <c r="BL64539" s="138"/>
      <c r="BM64539" s="138"/>
    </row>
    <row r="64540" spans="62:65" ht="13" thickBot="1">
      <c r="BJ64540" s="138"/>
      <c r="BK64540" s="138"/>
      <c r="BL64540" s="138"/>
      <c r="BM64540" s="138"/>
    </row>
    <row r="64541" spans="62:65" ht="13" thickBot="1">
      <c r="BJ64541" s="138"/>
      <c r="BK64541" s="138"/>
      <c r="BL64541" s="138"/>
      <c r="BM64541" s="138"/>
    </row>
    <row r="64542" spans="62:65" ht="13" thickBot="1">
      <c r="BJ64542" s="138"/>
      <c r="BK64542" s="138"/>
      <c r="BL64542" s="138"/>
      <c r="BM64542" s="138"/>
    </row>
    <row r="64543" spans="62:65" ht="13" thickBot="1">
      <c r="BJ64543" s="138"/>
      <c r="BK64543" s="138"/>
      <c r="BL64543" s="138"/>
      <c r="BM64543" s="138"/>
    </row>
    <row r="64544" spans="62:65" ht="13" thickBot="1">
      <c r="BJ64544" s="138"/>
      <c r="BK64544" s="138"/>
      <c r="BL64544" s="138"/>
      <c r="BM64544" s="138"/>
    </row>
    <row r="64545" spans="62:65" ht="13" thickBot="1">
      <c r="BJ64545" s="138"/>
      <c r="BK64545" s="138"/>
      <c r="BL64545" s="138"/>
      <c r="BM64545" s="138"/>
    </row>
    <row r="64546" spans="62:65" ht="13" thickBot="1">
      <c r="BJ64546" s="138"/>
      <c r="BK64546" s="138"/>
      <c r="BL64546" s="138"/>
      <c r="BM64546" s="138"/>
    </row>
    <row r="64547" spans="62:65" ht="13" thickBot="1">
      <c r="BJ64547" s="138"/>
      <c r="BK64547" s="138"/>
      <c r="BL64547" s="138"/>
      <c r="BM64547" s="138"/>
    </row>
    <row r="64548" spans="62:65" ht="13" thickBot="1">
      <c r="BJ64548" s="138"/>
      <c r="BK64548" s="138"/>
      <c r="BL64548" s="138"/>
      <c r="BM64548" s="138"/>
    </row>
    <row r="64549" spans="62:65" ht="13" thickBot="1">
      <c r="BJ64549" s="138"/>
      <c r="BK64549" s="138"/>
      <c r="BL64549" s="138"/>
      <c r="BM64549" s="138"/>
    </row>
    <row r="64550" spans="62:65" ht="13" thickBot="1">
      <c r="BJ64550" s="138"/>
      <c r="BK64550" s="138"/>
      <c r="BL64550" s="138"/>
      <c r="BM64550" s="138"/>
    </row>
    <row r="64551" spans="62:65" ht="13" thickBot="1">
      <c r="BJ64551" s="138"/>
      <c r="BK64551" s="138"/>
      <c r="BL64551" s="138"/>
      <c r="BM64551" s="138"/>
    </row>
    <row r="64552" spans="62:65" ht="13" thickBot="1">
      <c r="BJ64552" s="138"/>
      <c r="BK64552" s="138"/>
      <c r="BL64552" s="138"/>
      <c r="BM64552" s="138"/>
    </row>
    <row r="64553" spans="62:65" ht="13" thickBot="1">
      <c r="BJ64553" s="138"/>
      <c r="BK64553" s="138"/>
      <c r="BL64553" s="138"/>
      <c r="BM64553" s="138"/>
    </row>
    <row r="64554" spans="62:65" ht="13" thickBot="1">
      <c r="BJ64554" s="138"/>
      <c r="BK64554" s="138"/>
      <c r="BL64554" s="138"/>
      <c r="BM64554" s="138"/>
    </row>
    <row r="64555" spans="62:65" ht="13" thickBot="1">
      <c r="BJ64555" s="138"/>
      <c r="BK64555" s="138"/>
      <c r="BL64555" s="138"/>
      <c r="BM64555" s="138"/>
    </row>
    <row r="64556" spans="62:65" ht="13" thickBot="1">
      <c r="BJ64556" s="138"/>
      <c r="BK64556" s="138"/>
      <c r="BL64556" s="138"/>
      <c r="BM64556" s="138"/>
    </row>
    <row r="64557" spans="62:65" ht="13" thickBot="1">
      <c r="BJ64557" s="138"/>
      <c r="BK64557" s="138"/>
      <c r="BL64557" s="138"/>
      <c r="BM64557" s="138"/>
    </row>
    <row r="64558" spans="62:65" ht="13" thickBot="1">
      <c r="BJ64558" s="138"/>
      <c r="BK64558" s="138"/>
      <c r="BL64558" s="138"/>
      <c r="BM64558" s="138"/>
    </row>
    <row r="64559" spans="62:65" ht="13" thickBot="1">
      <c r="BJ64559" s="138"/>
      <c r="BK64559" s="138"/>
      <c r="BL64559" s="138"/>
      <c r="BM64559" s="138"/>
    </row>
    <row r="64560" spans="62:65" ht="13" thickBot="1">
      <c r="BJ64560" s="138"/>
      <c r="BK64560" s="138"/>
      <c r="BL64560" s="138"/>
      <c r="BM64560" s="138"/>
    </row>
    <row r="64561" spans="62:65" ht="13" thickBot="1">
      <c r="BJ64561" s="138"/>
      <c r="BK64561" s="138"/>
      <c r="BL64561" s="138"/>
      <c r="BM64561" s="138"/>
    </row>
    <row r="64562" spans="62:65" ht="13" thickBot="1">
      <c r="BJ64562" s="138"/>
      <c r="BK64562" s="138"/>
      <c r="BL64562" s="138"/>
      <c r="BM64562" s="138"/>
    </row>
    <row r="64563" spans="62:65" ht="13" thickBot="1">
      <c r="BJ64563" s="138"/>
      <c r="BK64563" s="138"/>
      <c r="BL64563" s="138"/>
      <c r="BM64563" s="138"/>
    </row>
    <row r="64564" spans="62:65" ht="13" thickBot="1">
      <c r="BJ64564" s="138"/>
      <c r="BK64564" s="138"/>
      <c r="BL64564" s="138"/>
      <c r="BM64564" s="138"/>
    </row>
    <row r="64565" spans="62:65" ht="13" thickBot="1">
      <c r="BJ64565" s="138"/>
      <c r="BK64565" s="138"/>
      <c r="BL64565" s="138"/>
      <c r="BM64565" s="138"/>
    </row>
    <row r="64566" spans="62:65" ht="13" thickBot="1">
      <c r="BJ64566" s="138"/>
      <c r="BK64566" s="138"/>
      <c r="BL64566" s="138"/>
      <c r="BM64566" s="138"/>
    </row>
    <row r="64567" spans="62:65" ht="13" thickBot="1">
      <c r="BJ64567" s="138"/>
      <c r="BK64567" s="138"/>
      <c r="BL64567" s="138"/>
      <c r="BM64567" s="138"/>
    </row>
    <row r="64568" spans="62:65" ht="13" thickBot="1">
      <c r="BJ64568" s="138"/>
      <c r="BK64568" s="138"/>
      <c r="BL64568" s="138"/>
      <c r="BM64568" s="138"/>
    </row>
    <row r="64569" spans="62:65" ht="13" thickBot="1">
      <c r="BJ64569" s="138"/>
      <c r="BK64569" s="138"/>
      <c r="BL64569" s="138"/>
      <c r="BM64569" s="138"/>
    </row>
    <row r="64570" spans="62:65" ht="13" thickBot="1">
      <c r="BJ64570" s="138"/>
      <c r="BK64570" s="138"/>
      <c r="BL64570" s="138"/>
      <c r="BM64570" s="138"/>
    </row>
    <row r="64571" spans="62:65" ht="13" thickBot="1">
      <c r="BJ64571" s="138"/>
      <c r="BK64571" s="138"/>
      <c r="BL64571" s="138"/>
      <c r="BM64571" s="138"/>
    </row>
    <row r="64572" spans="62:65" ht="13" thickBot="1">
      <c r="BJ64572" s="138"/>
      <c r="BK64572" s="138"/>
      <c r="BL64572" s="138"/>
      <c r="BM64572" s="138"/>
    </row>
    <row r="64573" spans="62:65" ht="13" thickBot="1">
      <c r="BJ64573" s="138"/>
      <c r="BK64573" s="138"/>
      <c r="BL64573" s="138"/>
      <c r="BM64573" s="138"/>
    </row>
    <row r="64574" spans="62:65" ht="13" thickBot="1">
      <c r="BJ64574" s="138"/>
      <c r="BK64574" s="138"/>
      <c r="BL64574" s="138"/>
      <c r="BM64574" s="138"/>
    </row>
    <row r="64575" spans="62:65" ht="13" thickBot="1">
      <c r="BJ64575" s="138"/>
      <c r="BK64575" s="138"/>
      <c r="BL64575" s="138"/>
      <c r="BM64575" s="138"/>
    </row>
    <row r="64576" spans="62:65" ht="13" thickBot="1">
      <c r="BJ64576" s="138"/>
      <c r="BK64576" s="138"/>
      <c r="BL64576" s="138"/>
      <c r="BM64576" s="138"/>
    </row>
    <row r="64577" spans="62:65" ht="13" thickBot="1">
      <c r="BJ64577" s="138"/>
      <c r="BK64577" s="138"/>
      <c r="BL64577" s="138"/>
      <c r="BM64577" s="138"/>
    </row>
    <row r="64578" spans="62:65" ht="13" thickBot="1">
      <c r="BJ64578" s="138"/>
      <c r="BK64578" s="138"/>
      <c r="BL64578" s="138"/>
      <c r="BM64578" s="138"/>
    </row>
    <row r="64579" spans="62:65" ht="13" thickBot="1">
      <c r="BJ64579" s="138"/>
      <c r="BK64579" s="138"/>
      <c r="BL64579" s="138"/>
      <c r="BM64579" s="138"/>
    </row>
    <row r="64580" spans="62:65" ht="13" thickBot="1">
      <c r="BJ64580" s="138"/>
      <c r="BK64580" s="138"/>
      <c r="BL64580" s="138"/>
      <c r="BM64580" s="138"/>
    </row>
    <row r="64581" spans="62:65" ht="13" thickBot="1">
      <c r="BJ64581" s="138"/>
      <c r="BK64581" s="138"/>
      <c r="BL64581" s="138"/>
      <c r="BM64581" s="138"/>
    </row>
    <row r="64582" spans="62:65" ht="13" thickBot="1">
      <c r="BJ64582" s="138"/>
      <c r="BK64582" s="138"/>
      <c r="BL64582" s="138"/>
      <c r="BM64582" s="138"/>
    </row>
    <row r="64583" spans="62:65" ht="13" thickBot="1">
      <c r="BJ64583" s="138"/>
      <c r="BK64583" s="138"/>
      <c r="BL64583" s="138"/>
      <c r="BM64583" s="138"/>
    </row>
    <row r="64584" spans="62:65" ht="13" thickBot="1">
      <c r="BJ64584" s="138"/>
      <c r="BK64584" s="138"/>
      <c r="BL64584" s="138"/>
      <c r="BM64584" s="138"/>
    </row>
    <row r="64585" spans="62:65" ht="13" thickBot="1">
      <c r="BJ64585" s="138"/>
      <c r="BK64585" s="138"/>
      <c r="BL64585" s="138"/>
      <c r="BM64585" s="138"/>
    </row>
    <row r="64586" spans="62:65" ht="13" thickBot="1">
      <c r="BJ64586" s="138"/>
      <c r="BK64586" s="138"/>
      <c r="BL64586" s="138"/>
      <c r="BM64586" s="138"/>
    </row>
    <row r="64587" spans="62:65" ht="13" thickBot="1">
      <c r="BJ64587" s="138"/>
      <c r="BK64587" s="138"/>
      <c r="BL64587" s="138"/>
      <c r="BM64587" s="138"/>
    </row>
    <row r="64588" spans="62:65" ht="13" thickBot="1">
      <c r="BJ64588" s="138"/>
      <c r="BK64588" s="138"/>
      <c r="BL64588" s="138"/>
      <c r="BM64588" s="138"/>
    </row>
    <row r="64589" spans="62:65" ht="13" thickBot="1">
      <c r="BJ64589" s="138"/>
      <c r="BK64589" s="138"/>
      <c r="BL64589" s="138"/>
      <c r="BM64589" s="138"/>
    </row>
    <row r="64590" spans="62:65" ht="13" thickBot="1">
      <c r="BJ64590" s="138"/>
      <c r="BK64590" s="138"/>
      <c r="BL64590" s="138"/>
      <c r="BM64590" s="138"/>
    </row>
    <row r="64591" spans="62:65" ht="13" thickBot="1">
      <c r="BJ64591" s="138"/>
      <c r="BK64591" s="138"/>
      <c r="BL64591" s="138"/>
      <c r="BM64591" s="138"/>
    </row>
    <row r="64592" spans="62:65" ht="13" thickBot="1">
      <c r="BJ64592" s="138"/>
      <c r="BK64592" s="138"/>
      <c r="BL64592" s="138"/>
      <c r="BM64592" s="138"/>
    </row>
    <row r="64593" spans="62:65" ht="13" thickBot="1">
      <c r="BJ64593" s="138"/>
      <c r="BK64593" s="138"/>
      <c r="BL64593" s="138"/>
      <c r="BM64593" s="138"/>
    </row>
    <row r="64594" spans="62:65" ht="13" thickBot="1">
      <c r="BJ64594" s="138"/>
      <c r="BK64594" s="138"/>
      <c r="BL64594" s="138"/>
      <c r="BM64594" s="138"/>
    </row>
    <row r="64595" spans="62:65" ht="13" thickBot="1">
      <c r="BJ64595" s="138"/>
      <c r="BK64595" s="138"/>
      <c r="BL64595" s="138"/>
      <c r="BM64595" s="138"/>
    </row>
    <row r="64596" spans="62:65" ht="13" thickBot="1">
      <c r="BJ64596" s="138"/>
      <c r="BK64596" s="138"/>
      <c r="BL64596" s="138"/>
      <c r="BM64596" s="138"/>
    </row>
    <row r="64597" spans="62:65" ht="13" thickBot="1">
      <c r="BJ64597" s="138"/>
      <c r="BK64597" s="138"/>
      <c r="BL64597" s="138"/>
      <c r="BM64597" s="138"/>
    </row>
    <row r="64598" spans="62:65" ht="13" thickBot="1">
      <c r="BJ64598" s="138"/>
      <c r="BK64598" s="138"/>
      <c r="BL64598" s="138"/>
      <c r="BM64598" s="138"/>
    </row>
    <row r="64599" spans="62:65" ht="13" thickBot="1">
      <c r="BJ64599" s="138"/>
      <c r="BK64599" s="138"/>
      <c r="BL64599" s="138"/>
      <c r="BM64599" s="138"/>
    </row>
    <row r="64600" spans="62:65" ht="13" thickBot="1">
      <c r="BJ64600" s="138"/>
      <c r="BK64600" s="138"/>
      <c r="BL64600" s="138"/>
      <c r="BM64600" s="138"/>
    </row>
    <row r="64601" spans="62:65" ht="13" thickBot="1">
      <c r="BJ64601" s="138"/>
      <c r="BK64601" s="138"/>
      <c r="BL64601" s="138"/>
      <c r="BM64601" s="138"/>
    </row>
    <row r="64602" spans="62:65" ht="13" thickBot="1">
      <c r="BJ64602" s="138"/>
      <c r="BK64602" s="138"/>
      <c r="BL64602" s="138"/>
      <c r="BM64602" s="138"/>
    </row>
    <row r="64603" spans="62:65" ht="13" thickBot="1">
      <c r="BJ64603" s="138"/>
      <c r="BK64603" s="138"/>
      <c r="BL64603" s="138"/>
      <c r="BM64603" s="138"/>
    </row>
    <row r="64604" spans="62:65" ht="13" thickBot="1">
      <c r="BJ64604" s="138"/>
      <c r="BK64604" s="138"/>
      <c r="BL64604" s="138"/>
      <c r="BM64604" s="138"/>
    </row>
    <row r="64605" spans="62:65" ht="13" thickBot="1">
      <c r="BJ64605" s="138"/>
      <c r="BK64605" s="138"/>
      <c r="BL64605" s="138"/>
      <c r="BM64605" s="138"/>
    </row>
    <row r="64606" spans="62:65" ht="13" thickBot="1">
      <c r="BJ64606" s="138"/>
      <c r="BK64606" s="138"/>
      <c r="BL64606" s="138"/>
      <c r="BM64606" s="138"/>
    </row>
    <row r="64607" spans="62:65" ht="13" thickBot="1">
      <c r="BJ64607" s="138"/>
      <c r="BK64607" s="138"/>
      <c r="BL64607" s="138"/>
      <c r="BM64607" s="138"/>
    </row>
    <row r="64608" spans="62:65" ht="13" thickBot="1">
      <c r="BJ64608" s="138"/>
      <c r="BK64608" s="138"/>
      <c r="BL64608" s="138"/>
      <c r="BM64608" s="138"/>
    </row>
    <row r="64609" spans="62:65" ht="13" thickBot="1">
      <c r="BJ64609" s="138"/>
      <c r="BK64609" s="138"/>
      <c r="BL64609" s="138"/>
      <c r="BM64609" s="138"/>
    </row>
    <row r="64610" spans="62:65" ht="13" thickBot="1">
      <c r="BJ64610" s="138"/>
      <c r="BK64610" s="138"/>
      <c r="BL64610" s="138"/>
      <c r="BM64610" s="138"/>
    </row>
    <row r="64611" spans="62:65" ht="13" thickBot="1">
      <c r="BJ64611" s="138"/>
      <c r="BK64611" s="138"/>
      <c r="BL64611" s="138"/>
      <c r="BM64611" s="138"/>
    </row>
    <row r="64612" spans="62:65" ht="13" thickBot="1">
      <c r="BJ64612" s="138"/>
      <c r="BK64612" s="138"/>
      <c r="BL64612" s="138"/>
      <c r="BM64612" s="138"/>
    </row>
    <row r="64613" spans="62:65" ht="13" thickBot="1">
      <c r="BJ64613" s="138"/>
      <c r="BK64613" s="138"/>
      <c r="BL64613" s="138"/>
      <c r="BM64613" s="138"/>
    </row>
    <row r="64614" spans="62:65" ht="13" thickBot="1">
      <c r="BJ64614" s="138"/>
      <c r="BK64614" s="138"/>
      <c r="BL64614" s="138"/>
      <c r="BM64614" s="138"/>
    </row>
    <row r="64615" spans="62:65" ht="13" thickBot="1">
      <c r="BJ64615" s="138"/>
      <c r="BK64615" s="138"/>
      <c r="BL64615" s="138"/>
      <c r="BM64615" s="138"/>
    </row>
    <row r="64616" spans="62:65" ht="13" thickBot="1">
      <c r="BJ64616" s="138"/>
      <c r="BK64616" s="138"/>
      <c r="BL64616" s="138"/>
      <c r="BM64616" s="138"/>
    </row>
    <row r="64617" spans="62:65" ht="13" thickBot="1">
      <c r="BJ64617" s="138"/>
      <c r="BK64617" s="138"/>
      <c r="BL64617" s="138"/>
      <c r="BM64617" s="138"/>
    </row>
    <row r="64618" spans="62:65" ht="13" thickBot="1">
      <c r="BJ64618" s="138"/>
      <c r="BK64618" s="138"/>
      <c r="BL64618" s="138"/>
      <c r="BM64618" s="138"/>
    </row>
    <row r="64619" spans="62:65" ht="13" thickBot="1">
      <c r="BJ64619" s="138"/>
      <c r="BK64619" s="138"/>
      <c r="BL64619" s="138"/>
      <c r="BM64619" s="138"/>
    </row>
    <row r="64620" spans="62:65" ht="13" thickBot="1">
      <c r="BJ64620" s="138"/>
      <c r="BK64620" s="138"/>
      <c r="BL64620" s="138"/>
      <c r="BM64620" s="138"/>
    </row>
    <row r="64621" spans="62:65" ht="13" thickBot="1">
      <c r="BJ64621" s="138"/>
      <c r="BK64621" s="138"/>
      <c r="BL64621" s="138"/>
      <c r="BM64621" s="138"/>
    </row>
    <row r="64622" spans="62:65" ht="13" thickBot="1">
      <c r="BJ64622" s="138"/>
      <c r="BK64622" s="138"/>
      <c r="BL64622" s="138"/>
      <c r="BM64622" s="138"/>
    </row>
    <row r="64623" spans="62:65" ht="13" thickBot="1">
      <c r="BJ64623" s="138"/>
      <c r="BK64623" s="138"/>
      <c r="BL64623" s="138"/>
      <c r="BM64623" s="138"/>
    </row>
    <row r="64624" spans="62:65" ht="13" thickBot="1">
      <c r="BJ64624" s="138"/>
      <c r="BK64624" s="138"/>
      <c r="BL64624" s="138"/>
      <c r="BM64624" s="138"/>
    </row>
    <row r="64625" spans="62:65" ht="13" thickBot="1">
      <c r="BJ64625" s="138"/>
      <c r="BK64625" s="138"/>
      <c r="BL64625" s="138"/>
      <c r="BM64625" s="138"/>
    </row>
    <row r="64626" spans="62:65" ht="13" thickBot="1">
      <c r="BJ64626" s="138"/>
      <c r="BK64626" s="138"/>
      <c r="BL64626" s="138"/>
      <c r="BM64626" s="138"/>
    </row>
    <row r="64627" spans="62:65" ht="13" thickBot="1">
      <c r="BJ64627" s="138"/>
      <c r="BK64627" s="138"/>
      <c r="BL64627" s="138"/>
      <c r="BM64627" s="138"/>
    </row>
    <row r="64628" spans="62:65" ht="13" thickBot="1">
      <c r="BJ64628" s="138"/>
      <c r="BK64628" s="138"/>
      <c r="BL64628" s="138"/>
      <c r="BM64628" s="138"/>
    </row>
    <row r="64629" spans="62:65" ht="13" thickBot="1">
      <c r="BJ64629" s="138"/>
      <c r="BK64629" s="138"/>
      <c r="BL64629" s="138"/>
      <c r="BM64629" s="138"/>
    </row>
    <row r="64630" spans="62:65" ht="13" thickBot="1">
      <c r="BJ64630" s="138"/>
      <c r="BK64630" s="138"/>
      <c r="BL64630" s="138"/>
      <c r="BM64630" s="138"/>
    </row>
    <row r="64631" spans="62:65" ht="13" thickBot="1">
      <c r="BJ64631" s="138"/>
      <c r="BK64631" s="138"/>
      <c r="BL64631" s="138"/>
      <c r="BM64631" s="138"/>
    </row>
    <row r="64632" spans="62:65" ht="13" thickBot="1">
      <c r="BJ64632" s="138"/>
      <c r="BK64632" s="138"/>
      <c r="BL64632" s="138"/>
      <c r="BM64632" s="138"/>
    </row>
    <row r="64633" spans="62:65" ht="13" thickBot="1">
      <c r="BJ64633" s="138"/>
      <c r="BK64633" s="138"/>
      <c r="BL64633" s="138"/>
      <c r="BM64633" s="138"/>
    </row>
    <row r="64634" spans="62:65" ht="13" thickBot="1">
      <c r="BJ64634" s="138"/>
      <c r="BK64634" s="138"/>
      <c r="BL64634" s="138"/>
      <c r="BM64634" s="138"/>
    </row>
    <row r="64635" spans="62:65" ht="13" thickBot="1">
      <c r="BJ64635" s="138"/>
      <c r="BK64635" s="138"/>
      <c r="BL64635" s="138"/>
      <c r="BM64635" s="138"/>
    </row>
    <row r="64636" spans="62:65" ht="13" thickBot="1">
      <c r="BJ64636" s="138"/>
      <c r="BK64636" s="138"/>
      <c r="BL64636" s="138"/>
      <c r="BM64636" s="138"/>
    </row>
    <row r="64637" spans="62:65" ht="13" thickBot="1">
      <c r="BJ64637" s="138"/>
      <c r="BK64637" s="138"/>
      <c r="BL64637" s="138"/>
      <c r="BM64637" s="138"/>
    </row>
    <row r="64638" spans="62:65" ht="13" thickBot="1">
      <c r="BJ64638" s="138"/>
      <c r="BK64638" s="138"/>
      <c r="BL64638" s="138"/>
      <c r="BM64638" s="138"/>
    </row>
    <row r="64639" spans="62:65" ht="13" thickBot="1">
      <c r="BJ64639" s="138"/>
      <c r="BK64639" s="138"/>
      <c r="BL64639" s="138"/>
      <c r="BM64639" s="138"/>
    </row>
    <row r="64640" spans="62:65" ht="13" thickBot="1">
      <c r="BJ64640" s="138"/>
      <c r="BK64640" s="138"/>
      <c r="BL64640" s="138"/>
      <c r="BM64640" s="138"/>
    </row>
    <row r="64641" spans="62:65" ht="13" thickBot="1">
      <c r="BJ64641" s="138"/>
      <c r="BK64641" s="138"/>
      <c r="BL64641" s="138"/>
      <c r="BM64641" s="138"/>
    </row>
    <row r="64642" spans="62:65" ht="13" thickBot="1">
      <c r="BJ64642" s="138"/>
      <c r="BK64642" s="138"/>
      <c r="BL64642" s="138"/>
      <c r="BM64642" s="138"/>
    </row>
    <row r="64643" spans="62:65" ht="13" thickBot="1">
      <c r="BJ64643" s="138"/>
      <c r="BK64643" s="138"/>
      <c r="BL64643" s="138"/>
      <c r="BM64643" s="138"/>
    </row>
    <row r="64644" spans="62:65" ht="13" thickBot="1">
      <c r="BJ64644" s="138"/>
      <c r="BK64644" s="138"/>
      <c r="BL64644" s="138"/>
      <c r="BM64644" s="138"/>
    </row>
    <row r="64645" spans="62:65" ht="13" thickBot="1">
      <c r="BJ64645" s="138"/>
      <c r="BK64645" s="138"/>
      <c r="BL64645" s="138"/>
      <c r="BM64645" s="138"/>
    </row>
    <row r="64646" spans="62:65" ht="13" thickBot="1">
      <c r="BJ64646" s="138"/>
      <c r="BK64646" s="138"/>
      <c r="BL64646" s="138"/>
      <c r="BM64646" s="138"/>
    </row>
    <row r="64647" spans="62:65" ht="13" thickBot="1">
      <c r="BJ64647" s="138"/>
      <c r="BK64647" s="138"/>
      <c r="BL64647" s="138"/>
      <c r="BM64647" s="138"/>
    </row>
    <row r="64648" spans="62:65" ht="13" thickBot="1">
      <c r="BJ64648" s="138"/>
      <c r="BK64648" s="138"/>
      <c r="BL64648" s="138"/>
      <c r="BM64648" s="138"/>
    </row>
    <row r="64649" spans="62:65" ht="13" thickBot="1">
      <c r="BJ64649" s="138"/>
      <c r="BK64649" s="138"/>
      <c r="BL64649" s="138"/>
      <c r="BM64649" s="138"/>
    </row>
    <row r="64650" spans="62:65" ht="13" thickBot="1">
      <c r="BJ64650" s="138"/>
      <c r="BK64650" s="138"/>
      <c r="BL64650" s="138"/>
      <c r="BM64650" s="138"/>
    </row>
    <row r="64651" spans="62:65" ht="13" thickBot="1">
      <c r="BJ64651" s="138"/>
      <c r="BK64651" s="138"/>
      <c r="BL64651" s="138"/>
      <c r="BM64651" s="138"/>
    </row>
    <row r="64652" spans="62:65" ht="13" thickBot="1">
      <c r="BJ64652" s="138"/>
      <c r="BK64652" s="138"/>
      <c r="BL64652" s="138"/>
      <c r="BM64652" s="138"/>
    </row>
    <row r="64653" spans="62:65" ht="13" thickBot="1">
      <c r="BJ64653" s="138"/>
      <c r="BK64653" s="138"/>
      <c r="BL64653" s="138"/>
      <c r="BM64653" s="138"/>
    </row>
    <row r="64654" spans="62:65" ht="13" thickBot="1">
      <c r="BJ64654" s="138"/>
      <c r="BK64654" s="138"/>
      <c r="BL64654" s="138"/>
      <c r="BM64654" s="138"/>
    </row>
    <row r="64655" spans="62:65" ht="13" thickBot="1">
      <c r="BJ64655" s="138"/>
      <c r="BK64655" s="138"/>
      <c r="BL64655" s="138"/>
      <c r="BM64655" s="138"/>
    </row>
    <row r="64656" spans="62:65" ht="13" thickBot="1">
      <c r="BJ64656" s="138"/>
      <c r="BK64656" s="138"/>
      <c r="BL64656" s="138"/>
      <c r="BM64656" s="138"/>
    </row>
    <row r="64657" spans="62:65" ht="13" thickBot="1">
      <c r="BJ64657" s="138"/>
      <c r="BK64657" s="138"/>
      <c r="BL64657" s="138"/>
      <c r="BM64657" s="138"/>
    </row>
    <row r="64658" spans="62:65" ht="13" thickBot="1">
      <c r="BJ64658" s="138"/>
      <c r="BK64658" s="138"/>
      <c r="BL64658" s="138"/>
      <c r="BM64658" s="138"/>
    </row>
    <row r="64659" spans="62:65" ht="13" thickBot="1">
      <c r="BJ64659" s="138"/>
      <c r="BK64659" s="138"/>
      <c r="BL64659" s="138"/>
      <c r="BM64659" s="138"/>
    </row>
    <row r="64660" spans="62:65" ht="13" thickBot="1">
      <c r="BJ64660" s="138"/>
      <c r="BK64660" s="138"/>
      <c r="BL64660" s="138"/>
      <c r="BM64660" s="138"/>
    </row>
    <row r="64661" spans="62:65" ht="13" thickBot="1">
      <c r="BJ64661" s="138"/>
      <c r="BK64661" s="138"/>
      <c r="BL64661" s="138"/>
      <c r="BM64661" s="138"/>
    </row>
    <row r="64662" spans="62:65" ht="13" thickBot="1">
      <c r="BJ64662" s="138"/>
      <c r="BK64662" s="138"/>
      <c r="BL64662" s="138"/>
      <c r="BM64662" s="138"/>
    </row>
    <row r="64663" spans="62:65" ht="13" thickBot="1">
      <c r="BJ64663" s="138"/>
      <c r="BK64663" s="138"/>
      <c r="BL64663" s="138"/>
      <c r="BM64663" s="138"/>
    </row>
    <row r="64664" spans="62:65" ht="13" thickBot="1">
      <c r="BJ64664" s="138"/>
      <c r="BK64664" s="138"/>
      <c r="BL64664" s="138"/>
      <c r="BM64664" s="138"/>
    </row>
    <row r="64665" spans="62:65" ht="13" thickBot="1">
      <c r="BJ64665" s="138"/>
      <c r="BK64665" s="138"/>
      <c r="BL64665" s="138"/>
      <c r="BM64665" s="138"/>
    </row>
    <row r="64666" spans="62:65" ht="13" thickBot="1">
      <c r="BJ64666" s="138"/>
      <c r="BK64666" s="138"/>
      <c r="BL64666" s="138"/>
      <c r="BM64666" s="138"/>
    </row>
    <row r="64667" spans="62:65" ht="13" thickBot="1">
      <c r="BJ64667" s="138"/>
      <c r="BK64667" s="138"/>
      <c r="BL64667" s="138"/>
      <c r="BM64667" s="138"/>
    </row>
    <row r="64668" spans="62:65" ht="13" thickBot="1">
      <c r="BJ64668" s="138"/>
      <c r="BK64668" s="138"/>
      <c r="BL64668" s="138"/>
      <c r="BM64668" s="138"/>
    </row>
    <row r="64669" spans="62:65" ht="13" thickBot="1">
      <c r="BJ64669" s="138"/>
      <c r="BK64669" s="138"/>
      <c r="BL64669" s="138"/>
      <c r="BM64669" s="138"/>
    </row>
    <row r="64670" spans="62:65" ht="13" thickBot="1">
      <c r="BJ64670" s="138"/>
      <c r="BK64670" s="138"/>
      <c r="BL64670" s="138"/>
      <c r="BM64670" s="138"/>
    </row>
    <row r="64671" spans="62:65" ht="13" thickBot="1">
      <c r="BJ64671" s="138"/>
      <c r="BK64671" s="138"/>
      <c r="BL64671" s="138"/>
      <c r="BM64671" s="138"/>
    </row>
    <row r="64672" spans="62:65" ht="13" thickBot="1">
      <c r="BJ64672" s="138"/>
      <c r="BK64672" s="138"/>
      <c r="BL64672" s="138"/>
      <c r="BM64672" s="138"/>
    </row>
    <row r="64673" spans="62:65" ht="13" thickBot="1">
      <c r="BJ64673" s="138"/>
      <c r="BK64673" s="138"/>
      <c r="BL64673" s="138"/>
      <c r="BM64673" s="138"/>
    </row>
    <row r="64674" spans="62:65" ht="13" thickBot="1">
      <c r="BJ64674" s="138"/>
      <c r="BK64674" s="138"/>
      <c r="BL64674" s="138"/>
      <c r="BM64674" s="138"/>
    </row>
    <row r="64675" spans="62:65" ht="13" thickBot="1">
      <c r="BJ64675" s="138"/>
      <c r="BK64675" s="138"/>
      <c r="BL64675" s="138"/>
      <c r="BM64675" s="138"/>
    </row>
    <row r="64676" spans="62:65" ht="13" thickBot="1">
      <c r="BJ64676" s="138"/>
      <c r="BK64676" s="138"/>
      <c r="BL64676" s="138"/>
      <c r="BM64676" s="138"/>
    </row>
    <row r="64677" spans="62:65" ht="13" thickBot="1">
      <c r="BJ64677" s="138"/>
      <c r="BK64677" s="138"/>
      <c r="BL64677" s="138"/>
      <c r="BM64677" s="138"/>
    </row>
    <row r="64678" spans="62:65" ht="13" thickBot="1">
      <c r="BJ64678" s="138"/>
      <c r="BK64678" s="138"/>
      <c r="BL64678" s="138"/>
      <c r="BM64678" s="138"/>
    </row>
    <row r="64679" spans="62:65" ht="13" thickBot="1">
      <c r="BJ64679" s="138"/>
      <c r="BK64679" s="138"/>
      <c r="BL64679" s="138"/>
      <c r="BM64679" s="138"/>
    </row>
    <row r="64680" spans="62:65" ht="13" thickBot="1">
      <c r="BJ64680" s="138"/>
      <c r="BK64680" s="138"/>
      <c r="BL64680" s="138"/>
      <c r="BM64680" s="138"/>
    </row>
    <row r="64681" spans="62:65" ht="13" thickBot="1">
      <c r="BJ64681" s="138"/>
      <c r="BK64681" s="138"/>
      <c r="BL64681" s="138"/>
      <c r="BM64681" s="138"/>
    </row>
    <row r="64682" spans="62:65" ht="13" thickBot="1">
      <c r="BJ64682" s="138"/>
      <c r="BK64682" s="138"/>
      <c r="BL64682" s="138"/>
      <c r="BM64682" s="138"/>
    </row>
    <row r="64683" spans="62:65" ht="13" thickBot="1">
      <c r="BJ64683" s="138"/>
      <c r="BK64683" s="138"/>
      <c r="BL64683" s="138"/>
      <c r="BM64683" s="138"/>
    </row>
    <row r="64684" spans="62:65" ht="13" thickBot="1">
      <c r="BJ64684" s="138"/>
      <c r="BK64684" s="138"/>
      <c r="BL64684" s="138"/>
      <c r="BM64684" s="138"/>
    </row>
    <row r="64685" spans="62:65" ht="13" thickBot="1">
      <c r="BJ64685" s="138"/>
      <c r="BK64685" s="138"/>
      <c r="BL64685" s="138"/>
      <c r="BM64685" s="138"/>
    </row>
    <row r="64686" spans="62:65" ht="13" thickBot="1">
      <c r="BJ64686" s="138"/>
      <c r="BK64686" s="138"/>
      <c r="BL64686" s="138"/>
      <c r="BM64686" s="138"/>
    </row>
    <row r="64687" spans="62:65" ht="13" thickBot="1">
      <c r="BJ64687" s="138"/>
      <c r="BK64687" s="138"/>
      <c r="BL64687" s="138"/>
      <c r="BM64687" s="138"/>
    </row>
    <row r="64688" spans="62:65" ht="13" thickBot="1">
      <c r="BJ64688" s="138"/>
      <c r="BK64688" s="138"/>
      <c r="BL64688" s="138"/>
      <c r="BM64688" s="138"/>
    </row>
    <row r="64689" spans="62:65" ht="13" thickBot="1">
      <c r="BJ64689" s="138"/>
      <c r="BK64689" s="138"/>
      <c r="BL64689" s="138"/>
      <c r="BM64689" s="138"/>
    </row>
    <row r="64690" spans="62:65" ht="13" thickBot="1">
      <c r="BJ64690" s="138"/>
      <c r="BK64690" s="138"/>
      <c r="BL64690" s="138"/>
      <c r="BM64690" s="138"/>
    </row>
    <row r="64691" spans="62:65" ht="13" thickBot="1">
      <c r="BJ64691" s="138"/>
      <c r="BK64691" s="138"/>
      <c r="BL64691" s="138"/>
      <c r="BM64691" s="138"/>
    </row>
    <row r="64692" spans="62:65" ht="13" thickBot="1">
      <c r="BJ64692" s="138"/>
      <c r="BK64692" s="138"/>
      <c r="BL64692" s="138"/>
      <c r="BM64692" s="138"/>
    </row>
    <row r="64693" spans="62:65" ht="13" thickBot="1">
      <c r="BJ64693" s="138"/>
      <c r="BK64693" s="138"/>
      <c r="BL64693" s="138"/>
      <c r="BM64693" s="138"/>
    </row>
    <row r="64694" spans="62:65" ht="13" thickBot="1">
      <c r="BJ64694" s="138"/>
      <c r="BK64694" s="138"/>
      <c r="BL64694" s="138"/>
      <c r="BM64694" s="138"/>
    </row>
    <row r="64695" spans="62:65" ht="13" thickBot="1">
      <c r="BJ64695" s="138"/>
      <c r="BK64695" s="138"/>
      <c r="BL64695" s="138"/>
      <c r="BM64695" s="138"/>
    </row>
    <row r="64696" spans="62:65" ht="13" thickBot="1">
      <c r="BJ64696" s="138"/>
      <c r="BK64696" s="138"/>
      <c r="BL64696" s="138"/>
      <c r="BM64696" s="138"/>
    </row>
    <row r="64697" spans="62:65" ht="13" thickBot="1">
      <c r="BJ64697" s="138"/>
      <c r="BK64697" s="138"/>
      <c r="BL64697" s="138"/>
      <c r="BM64697" s="138"/>
    </row>
    <row r="64698" spans="62:65" ht="13" thickBot="1">
      <c r="BJ64698" s="138"/>
      <c r="BK64698" s="138"/>
      <c r="BL64698" s="138"/>
      <c r="BM64698" s="138"/>
    </row>
    <row r="64699" spans="62:65" ht="13" thickBot="1">
      <c r="BJ64699" s="138"/>
      <c r="BK64699" s="138"/>
      <c r="BL64699" s="138"/>
      <c r="BM64699" s="138"/>
    </row>
    <row r="64700" spans="62:65" ht="13" thickBot="1">
      <c r="BJ64700" s="138"/>
      <c r="BK64700" s="138"/>
      <c r="BL64700" s="138"/>
      <c r="BM64700" s="138"/>
    </row>
    <row r="64701" spans="62:65" ht="13" thickBot="1">
      <c r="BJ64701" s="138"/>
      <c r="BK64701" s="138"/>
      <c r="BL64701" s="138"/>
      <c r="BM64701" s="138"/>
    </row>
    <row r="64702" spans="62:65" ht="13" thickBot="1">
      <c r="BJ64702" s="138"/>
      <c r="BK64702" s="138"/>
      <c r="BL64702" s="138"/>
      <c r="BM64702" s="138"/>
    </row>
    <row r="64703" spans="62:65" ht="13" thickBot="1">
      <c r="BJ64703" s="138"/>
      <c r="BK64703" s="138"/>
      <c r="BL64703" s="138"/>
      <c r="BM64703" s="138"/>
    </row>
    <row r="64704" spans="62:65" ht="13" thickBot="1">
      <c r="BJ64704" s="138"/>
      <c r="BK64704" s="138"/>
      <c r="BL64704" s="138"/>
      <c r="BM64704" s="138"/>
    </row>
    <row r="64705" spans="62:65" ht="13" thickBot="1">
      <c r="BJ64705" s="138"/>
      <c r="BK64705" s="138"/>
      <c r="BL64705" s="138"/>
      <c r="BM64705" s="138"/>
    </row>
    <row r="64706" spans="62:65" ht="13" thickBot="1">
      <c r="BJ64706" s="138"/>
      <c r="BK64706" s="138"/>
      <c r="BL64706" s="138"/>
      <c r="BM64706" s="138"/>
    </row>
    <row r="64707" spans="62:65" ht="13" thickBot="1">
      <c r="BJ64707" s="138"/>
      <c r="BK64707" s="138"/>
      <c r="BL64707" s="138"/>
      <c r="BM64707" s="138"/>
    </row>
    <row r="64708" spans="62:65" ht="13" thickBot="1">
      <c r="BJ64708" s="138"/>
      <c r="BK64708" s="138"/>
      <c r="BL64708" s="138"/>
      <c r="BM64708" s="138"/>
    </row>
    <row r="64709" spans="62:65" ht="13" thickBot="1">
      <c r="BJ64709" s="138"/>
      <c r="BK64709" s="138"/>
      <c r="BL64709" s="138"/>
      <c r="BM64709" s="138"/>
    </row>
    <row r="64710" spans="62:65" ht="13" thickBot="1">
      <c r="BJ64710" s="138"/>
      <c r="BK64710" s="138"/>
      <c r="BL64710" s="138"/>
      <c r="BM64710" s="138"/>
    </row>
    <row r="64711" spans="62:65" ht="13" thickBot="1">
      <c r="BJ64711" s="138"/>
      <c r="BK64711" s="138"/>
      <c r="BL64711" s="138"/>
      <c r="BM64711" s="138"/>
    </row>
    <row r="64712" spans="62:65" ht="13" thickBot="1">
      <c r="BJ64712" s="138"/>
      <c r="BK64712" s="138"/>
      <c r="BL64712" s="138"/>
      <c r="BM64712" s="138"/>
    </row>
    <row r="64713" spans="62:65" ht="13" thickBot="1">
      <c r="BJ64713" s="138"/>
      <c r="BK64713" s="138"/>
      <c r="BL64713" s="138"/>
      <c r="BM64713" s="138"/>
    </row>
    <row r="64714" spans="62:65" ht="13" thickBot="1">
      <c r="BJ64714" s="138"/>
      <c r="BK64714" s="138"/>
      <c r="BL64714" s="138"/>
      <c r="BM64714" s="138"/>
    </row>
    <row r="64715" spans="62:65" ht="13" thickBot="1">
      <c r="BJ64715" s="138"/>
      <c r="BK64715" s="138"/>
      <c r="BL64715" s="138"/>
      <c r="BM64715" s="138"/>
    </row>
    <row r="64716" spans="62:65" ht="13" thickBot="1">
      <c r="BJ64716" s="138"/>
      <c r="BK64716" s="138"/>
      <c r="BL64716" s="138"/>
      <c r="BM64716" s="138"/>
    </row>
    <row r="64717" spans="62:65" ht="13" thickBot="1">
      <c r="BJ64717" s="138"/>
      <c r="BK64717" s="138"/>
      <c r="BL64717" s="138"/>
      <c r="BM64717" s="138"/>
    </row>
    <row r="64718" spans="62:65" ht="13" thickBot="1">
      <c r="BJ64718" s="138"/>
      <c r="BK64718" s="138"/>
      <c r="BL64718" s="138"/>
      <c r="BM64718" s="138"/>
    </row>
    <row r="64719" spans="62:65" ht="13" thickBot="1">
      <c r="BJ64719" s="138"/>
      <c r="BK64719" s="138"/>
      <c r="BL64719" s="138"/>
      <c r="BM64719" s="138"/>
    </row>
    <row r="64720" spans="62:65" ht="13" thickBot="1">
      <c r="BJ64720" s="138"/>
      <c r="BK64720" s="138"/>
      <c r="BL64720" s="138"/>
      <c r="BM64720" s="138"/>
    </row>
    <row r="64721" spans="62:65" ht="13" thickBot="1">
      <c r="BJ64721" s="138"/>
      <c r="BK64721" s="138"/>
      <c r="BL64721" s="138"/>
      <c r="BM64721" s="138"/>
    </row>
    <row r="64722" spans="62:65" ht="13" thickBot="1">
      <c r="BJ64722" s="138"/>
      <c r="BK64722" s="138"/>
      <c r="BL64722" s="138"/>
      <c r="BM64722" s="138"/>
    </row>
    <row r="64723" spans="62:65" ht="13" thickBot="1">
      <c r="BJ64723" s="138"/>
      <c r="BK64723" s="138"/>
      <c r="BL64723" s="138"/>
      <c r="BM64723" s="138"/>
    </row>
    <row r="64724" spans="62:65" ht="13" thickBot="1">
      <c r="BJ64724" s="138"/>
      <c r="BK64724" s="138"/>
      <c r="BL64724" s="138"/>
      <c r="BM64724" s="138"/>
    </row>
    <row r="64725" spans="62:65" ht="13" thickBot="1">
      <c r="BJ64725" s="138"/>
      <c r="BK64725" s="138"/>
      <c r="BL64725" s="138"/>
      <c r="BM64725" s="138"/>
    </row>
    <row r="64726" spans="62:65" ht="13" thickBot="1">
      <c r="BJ64726" s="138"/>
      <c r="BK64726" s="138"/>
      <c r="BL64726" s="138"/>
      <c r="BM64726" s="138"/>
    </row>
    <row r="64727" spans="62:65" ht="13" thickBot="1">
      <c r="BJ64727" s="138"/>
      <c r="BK64727" s="138"/>
      <c r="BL64727" s="138"/>
      <c r="BM64727" s="138"/>
    </row>
    <row r="64728" spans="62:65" ht="13" thickBot="1">
      <c r="BJ64728" s="138"/>
      <c r="BK64728" s="138"/>
      <c r="BL64728" s="138"/>
      <c r="BM64728" s="138"/>
    </row>
    <row r="64729" spans="62:65" ht="13" thickBot="1">
      <c r="BJ64729" s="138"/>
      <c r="BK64729" s="138"/>
      <c r="BL64729" s="138"/>
      <c r="BM64729" s="138"/>
    </row>
    <row r="64730" spans="62:65" ht="13" thickBot="1">
      <c r="BJ64730" s="138"/>
      <c r="BK64730" s="138"/>
      <c r="BL64730" s="138"/>
      <c r="BM64730" s="138"/>
    </row>
    <row r="64731" spans="62:65" ht="13" thickBot="1">
      <c r="BJ64731" s="138"/>
      <c r="BK64731" s="138"/>
      <c r="BL64731" s="138"/>
      <c r="BM64731" s="138"/>
    </row>
    <row r="64732" spans="62:65" ht="13" thickBot="1">
      <c r="BJ64732" s="138"/>
      <c r="BK64732" s="138"/>
      <c r="BL64732" s="138"/>
      <c r="BM64732" s="138"/>
    </row>
    <row r="64733" spans="62:65" ht="13" thickBot="1">
      <c r="BJ64733" s="138"/>
      <c r="BK64733" s="138"/>
      <c r="BL64733" s="138"/>
      <c r="BM64733" s="138"/>
    </row>
    <row r="64734" spans="62:65" ht="13" thickBot="1">
      <c r="BJ64734" s="138"/>
      <c r="BK64734" s="138"/>
      <c r="BL64734" s="138"/>
      <c r="BM64734" s="138"/>
    </row>
    <row r="64735" spans="62:65" ht="13" thickBot="1">
      <c r="BJ64735" s="138"/>
      <c r="BK64735" s="138"/>
      <c r="BL64735" s="138"/>
      <c r="BM64735" s="138"/>
    </row>
    <row r="64736" spans="62:65" ht="13" thickBot="1">
      <c r="BJ64736" s="138"/>
      <c r="BK64736" s="138"/>
      <c r="BL64736" s="138"/>
      <c r="BM64736" s="138"/>
    </row>
    <row r="64737" spans="62:65" ht="13" thickBot="1">
      <c r="BJ64737" s="138"/>
      <c r="BK64737" s="138"/>
      <c r="BL64737" s="138"/>
      <c r="BM64737" s="138"/>
    </row>
    <row r="64738" spans="62:65" ht="13" thickBot="1">
      <c r="BJ64738" s="138"/>
      <c r="BK64738" s="138"/>
      <c r="BL64738" s="138"/>
      <c r="BM64738" s="138"/>
    </row>
    <row r="64739" spans="62:65" ht="13" thickBot="1">
      <c r="BJ64739" s="138"/>
      <c r="BK64739" s="138"/>
      <c r="BL64739" s="138"/>
      <c r="BM64739" s="138"/>
    </row>
    <row r="64740" spans="62:65" ht="13" thickBot="1">
      <c r="BJ64740" s="138"/>
      <c r="BK64740" s="138"/>
      <c r="BL64740" s="138"/>
      <c r="BM64740" s="138"/>
    </row>
    <row r="64741" spans="62:65" ht="13" thickBot="1">
      <c r="BJ64741" s="138"/>
      <c r="BK64741" s="138"/>
      <c r="BL64741" s="138"/>
      <c r="BM64741" s="138"/>
    </row>
    <row r="64742" spans="62:65" ht="13" thickBot="1">
      <c r="BJ64742" s="138"/>
      <c r="BK64742" s="138"/>
      <c r="BL64742" s="138"/>
      <c r="BM64742" s="138"/>
    </row>
    <row r="64743" spans="62:65" ht="13" thickBot="1">
      <c r="BJ64743" s="138"/>
      <c r="BK64743" s="138"/>
      <c r="BL64743" s="138"/>
      <c r="BM64743" s="138"/>
    </row>
    <row r="64744" spans="62:65" ht="13" thickBot="1">
      <c r="BJ64744" s="138"/>
      <c r="BK64744" s="138"/>
      <c r="BL64744" s="138"/>
      <c r="BM64744" s="138"/>
    </row>
    <row r="64745" spans="62:65" ht="13" thickBot="1">
      <c r="BJ64745" s="138"/>
      <c r="BK64745" s="138"/>
      <c r="BL64745" s="138"/>
      <c r="BM64745" s="138"/>
    </row>
    <row r="64746" spans="62:65" ht="13" thickBot="1">
      <c r="BJ64746" s="138"/>
      <c r="BK64746" s="138"/>
      <c r="BL64746" s="138"/>
      <c r="BM64746" s="138"/>
    </row>
    <row r="64747" spans="62:65" ht="13" thickBot="1">
      <c r="BJ64747" s="138"/>
      <c r="BK64747" s="138"/>
      <c r="BL64747" s="138"/>
      <c r="BM64747" s="138"/>
    </row>
    <row r="64748" spans="62:65" ht="13" thickBot="1">
      <c r="BJ64748" s="138"/>
      <c r="BK64748" s="138"/>
      <c r="BL64748" s="138"/>
      <c r="BM64748" s="138"/>
    </row>
    <row r="64749" spans="62:65" ht="13" thickBot="1">
      <c r="BJ64749" s="138"/>
      <c r="BK64749" s="138"/>
      <c r="BL64749" s="138"/>
      <c r="BM64749" s="138"/>
    </row>
    <row r="64750" spans="62:65" ht="13" thickBot="1">
      <c r="BJ64750" s="138"/>
      <c r="BK64750" s="138"/>
      <c r="BL64750" s="138"/>
      <c r="BM64750" s="138"/>
    </row>
    <row r="64751" spans="62:65" ht="13" thickBot="1">
      <c r="BJ64751" s="138"/>
      <c r="BK64751" s="138"/>
      <c r="BL64751" s="138"/>
      <c r="BM64751" s="138"/>
    </row>
    <row r="64752" spans="62:65" ht="13" thickBot="1">
      <c r="BJ64752" s="138"/>
      <c r="BK64752" s="138"/>
      <c r="BL64752" s="138"/>
      <c r="BM64752" s="138"/>
    </row>
    <row r="64753" spans="62:65" ht="13" thickBot="1">
      <c r="BJ64753" s="138"/>
      <c r="BK64753" s="138"/>
      <c r="BL64753" s="138"/>
      <c r="BM64753" s="138"/>
    </row>
    <row r="64754" spans="62:65" ht="13" thickBot="1">
      <c r="BJ64754" s="138"/>
      <c r="BK64754" s="138"/>
      <c r="BL64754" s="138"/>
      <c r="BM64754" s="138"/>
    </row>
    <row r="64755" spans="62:65" ht="13" thickBot="1">
      <c r="BJ64755" s="138"/>
      <c r="BK64755" s="138"/>
      <c r="BL64755" s="138"/>
      <c r="BM64755" s="138"/>
    </row>
    <row r="64756" spans="62:65" ht="13" thickBot="1">
      <c r="BJ64756" s="138"/>
      <c r="BK64756" s="138"/>
      <c r="BL64756" s="138"/>
      <c r="BM64756" s="138"/>
    </row>
    <row r="64757" spans="62:65" ht="13" thickBot="1">
      <c r="BJ64757" s="138"/>
      <c r="BK64757" s="138"/>
      <c r="BL64757" s="138"/>
      <c r="BM64757" s="138"/>
    </row>
    <row r="64758" spans="62:65" ht="13" thickBot="1">
      <c r="BJ64758" s="138"/>
      <c r="BK64758" s="138"/>
      <c r="BL64758" s="138"/>
      <c r="BM64758" s="138"/>
    </row>
    <row r="64759" spans="62:65" ht="13" thickBot="1">
      <c r="BJ64759" s="138"/>
      <c r="BK64759" s="138"/>
      <c r="BL64759" s="138"/>
      <c r="BM64759" s="138"/>
    </row>
    <row r="64760" spans="62:65" ht="13" thickBot="1">
      <c r="BJ64760" s="138"/>
      <c r="BK64760" s="138"/>
      <c r="BL64760" s="138"/>
      <c r="BM64760" s="138"/>
    </row>
    <row r="64761" spans="62:65" ht="13" thickBot="1">
      <c r="BJ64761" s="138"/>
      <c r="BK64761" s="138"/>
      <c r="BL64761" s="138"/>
      <c r="BM64761" s="138"/>
    </row>
    <row r="64762" spans="62:65" ht="13" thickBot="1">
      <c r="BJ64762" s="138"/>
      <c r="BK64762" s="138"/>
      <c r="BL64762" s="138"/>
      <c r="BM64762" s="138"/>
    </row>
    <row r="64763" spans="62:65" ht="13" thickBot="1">
      <c r="BJ64763" s="138"/>
      <c r="BK64763" s="138"/>
      <c r="BL64763" s="138"/>
      <c r="BM64763" s="138"/>
    </row>
    <row r="64764" spans="62:65" ht="13" thickBot="1">
      <c r="BJ64764" s="138"/>
      <c r="BK64764" s="138"/>
      <c r="BL64764" s="138"/>
      <c r="BM64764" s="138"/>
    </row>
    <row r="64765" spans="62:65" ht="13" thickBot="1">
      <c r="BJ64765" s="138"/>
      <c r="BK64765" s="138"/>
      <c r="BL64765" s="138"/>
      <c r="BM64765" s="138"/>
    </row>
    <row r="64766" spans="62:65" ht="13" thickBot="1">
      <c r="BJ64766" s="138"/>
      <c r="BK64766" s="138"/>
      <c r="BL64766" s="138"/>
      <c r="BM64766" s="138"/>
    </row>
    <row r="64767" spans="62:65" ht="13" thickBot="1">
      <c r="BJ64767" s="138"/>
      <c r="BK64767" s="138"/>
      <c r="BL64767" s="138"/>
      <c r="BM64767" s="138"/>
    </row>
    <row r="64768" spans="62:65" ht="13" thickBot="1">
      <c r="BJ64768" s="138"/>
      <c r="BK64768" s="138"/>
      <c r="BL64768" s="138"/>
      <c r="BM64768" s="138"/>
    </row>
    <row r="64769" spans="62:65" ht="13" thickBot="1">
      <c r="BJ64769" s="138"/>
      <c r="BK64769" s="138"/>
      <c r="BL64769" s="138"/>
      <c r="BM64769" s="138"/>
    </row>
    <row r="64770" spans="62:65" ht="13" thickBot="1">
      <c r="BJ64770" s="138"/>
      <c r="BK64770" s="138"/>
      <c r="BL64770" s="138"/>
      <c r="BM64770" s="138"/>
    </row>
    <row r="64771" spans="62:65" ht="13" thickBot="1">
      <c r="BJ64771" s="138"/>
      <c r="BK64771" s="138"/>
      <c r="BL64771" s="138"/>
      <c r="BM64771" s="138"/>
    </row>
    <row r="64772" spans="62:65" ht="13" thickBot="1">
      <c r="BJ64772" s="138"/>
      <c r="BK64772" s="138"/>
      <c r="BL64772" s="138"/>
      <c r="BM64772" s="138"/>
    </row>
    <row r="64773" spans="62:65" ht="13" thickBot="1">
      <c r="BJ64773" s="138"/>
      <c r="BK64773" s="138"/>
      <c r="BL64773" s="138"/>
      <c r="BM64773" s="138"/>
    </row>
    <row r="64774" spans="62:65" ht="13" thickBot="1">
      <c r="BJ64774" s="138"/>
      <c r="BK64774" s="138"/>
      <c r="BL64774" s="138"/>
      <c r="BM64774" s="138"/>
    </row>
    <row r="64775" spans="62:65" ht="13" thickBot="1">
      <c r="BJ64775" s="138"/>
      <c r="BK64775" s="138"/>
      <c r="BL64775" s="138"/>
      <c r="BM64775" s="138"/>
    </row>
    <row r="64776" spans="62:65" ht="13" thickBot="1">
      <c r="BJ64776" s="138"/>
      <c r="BK64776" s="138"/>
      <c r="BL64776" s="138"/>
      <c r="BM64776" s="138"/>
    </row>
    <row r="64777" spans="62:65" ht="13" thickBot="1">
      <c r="BJ64777" s="138"/>
      <c r="BK64777" s="138"/>
      <c r="BL64777" s="138"/>
      <c r="BM64777" s="138"/>
    </row>
    <row r="64778" spans="62:65" ht="13" thickBot="1">
      <c r="BJ64778" s="138"/>
      <c r="BK64778" s="138"/>
      <c r="BL64778" s="138"/>
      <c r="BM64778" s="138"/>
    </row>
    <row r="64779" spans="62:65" ht="13" thickBot="1">
      <c r="BJ64779" s="138"/>
      <c r="BK64779" s="138"/>
      <c r="BL64779" s="138"/>
      <c r="BM64779" s="138"/>
    </row>
    <row r="64780" spans="62:65" ht="13" thickBot="1">
      <c r="BJ64780" s="138"/>
      <c r="BK64780" s="138"/>
      <c r="BL64780" s="138"/>
      <c r="BM64780" s="138"/>
    </row>
    <row r="64781" spans="62:65" ht="13" thickBot="1">
      <c r="BJ64781" s="138"/>
      <c r="BK64781" s="138"/>
      <c r="BL64781" s="138"/>
      <c r="BM64781" s="138"/>
    </row>
    <row r="64782" spans="62:65" ht="13" thickBot="1">
      <c r="BJ64782" s="138"/>
      <c r="BK64782" s="138"/>
      <c r="BL64782" s="138"/>
      <c r="BM64782" s="138"/>
    </row>
    <row r="64783" spans="62:65" ht="13" thickBot="1">
      <c r="BJ64783" s="138"/>
      <c r="BK64783" s="138"/>
      <c r="BL64783" s="138"/>
      <c r="BM64783" s="138"/>
    </row>
    <row r="64784" spans="62:65" ht="13" thickBot="1">
      <c r="BJ64784" s="138"/>
      <c r="BK64784" s="138"/>
      <c r="BL64784" s="138"/>
      <c r="BM64784" s="138"/>
    </row>
    <row r="64785" spans="62:65" ht="13" thickBot="1">
      <c r="BJ64785" s="138"/>
      <c r="BK64785" s="138"/>
      <c r="BL64785" s="138"/>
      <c r="BM64785" s="138"/>
    </row>
    <row r="64786" spans="62:65" ht="13" thickBot="1">
      <c r="BJ64786" s="138"/>
      <c r="BK64786" s="138"/>
      <c r="BL64786" s="138"/>
      <c r="BM64786" s="138"/>
    </row>
    <row r="64787" spans="62:65" ht="13" thickBot="1">
      <c r="BJ64787" s="138"/>
      <c r="BK64787" s="138"/>
      <c r="BL64787" s="138"/>
      <c r="BM64787" s="138"/>
    </row>
    <row r="64788" spans="62:65" ht="13" thickBot="1">
      <c r="BJ64788" s="138"/>
      <c r="BK64788" s="138"/>
      <c r="BL64788" s="138"/>
      <c r="BM64788" s="138"/>
    </row>
    <row r="64789" spans="62:65" ht="13" thickBot="1">
      <c r="BJ64789" s="138"/>
      <c r="BK64789" s="138"/>
      <c r="BL64789" s="138"/>
      <c r="BM64789" s="138"/>
    </row>
    <row r="64790" spans="62:65" ht="13" thickBot="1">
      <c r="BJ64790" s="138"/>
      <c r="BK64790" s="138"/>
      <c r="BL64790" s="138"/>
      <c r="BM64790" s="138"/>
    </row>
    <row r="64791" spans="62:65" ht="13" thickBot="1">
      <c r="BJ64791" s="138"/>
      <c r="BK64791" s="138"/>
      <c r="BL64791" s="138"/>
      <c r="BM64791" s="138"/>
    </row>
    <row r="64792" spans="62:65" ht="13" thickBot="1">
      <c r="BJ64792" s="138"/>
      <c r="BK64792" s="138"/>
      <c r="BL64792" s="138"/>
      <c r="BM64792" s="138"/>
    </row>
    <row r="64793" spans="62:65" ht="13" thickBot="1">
      <c r="BJ64793" s="138"/>
      <c r="BK64793" s="138"/>
      <c r="BL64793" s="138"/>
      <c r="BM64793" s="138"/>
    </row>
    <row r="64794" spans="62:65" ht="13" thickBot="1">
      <c r="BJ64794" s="138"/>
      <c r="BK64794" s="138"/>
      <c r="BL64794" s="138"/>
      <c r="BM64794" s="138"/>
    </row>
    <row r="64795" spans="62:65" ht="13" thickBot="1">
      <c r="BJ64795" s="138"/>
      <c r="BK64795" s="138"/>
      <c r="BL64795" s="138"/>
      <c r="BM64795" s="138"/>
    </row>
    <row r="64796" spans="62:65" ht="13" thickBot="1">
      <c r="BJ64796" s="138"/>
      <c r="BK64796" s="138"/>
      <c r="BL64796" s="138"/>
      <c r="BM64796" s="138"/>
    </row>
    <row r="64797" spans="62:65" ht="13" thickBot="1">
      <c r="BJ64797" s="138"/>
      <c r="BK64797" s="138"/>
      <c r="BL64797" s="138"/>
      <c r="BM64797" s="138"/>
    </row>
    <row r="64798" spans="62:65" ht="13" thickBot="1">
      <c r="BJ64798" s="138"/>
      <c r="BK64798" s="138"/>
      <c r="BL64798" s="138"/>
      <c r="BM64798" s="138"/>
    </row>
    <row r="64799" spans="62:65" ht="13" thickBot="1">
      <c r="BJ64799" s="138"/>
      <c r="BK64799" s="138"/>
      <c r="BL64799" s="138"/>
      <c r="BM64799" s="138"/>
    </row>
    <row r="64800" spans="62:65" ht="13" thickBot="1">
      <c r="BJ64800" s="138"/>
      <c r="BK64800" s="138"/>
      <c r="BL64800" s="138"/>
      <c r="BM64800" s="138"/>
    </row>
    <row r="64801" spans="62:65" ht="13" thickBot="1">
      <c r="BJ64801" s="138"/>
      <c r="BK64801" s="138"/>
      <c r="BL64801" s="138"/>
      <c r="BM64801" s="138"/>
    </row>
    <row r="64802" spans="62:65" ht="13" thickBot="1">
      <c r="BJ64802" s="138"/>
      <c r="BK64802" s="138"/>
      <c r="BL64802" s="138"/>
      <c r="BM64802" s="138"/>
    </row>
    <row r="64803" spans="62:65" ht="13" thickBot="1">
      <c r="BJ64803" s="138"/>
      <c r="BK64803" s="138"/>
      <c r="BL64803" s="138"/>
      <c r="BM64803" s="138"/>
    </row>
    <row r="64804" spans="62:65" ht="13" thickBot="1">
      <c r="BJ64804" s="138"/>
      <c r="BK64804" s="138"/>
      <c r="BL64804" s="138"/>
      <c r="BM64804" s="138"/>
    </row>
    <row r="64805" spans="62:65" ht="13" thickBot="1">
      <c r="BJ64805" s="138"/>
      <c r="BK64805" s="138"/>
      <c r="BL64805" s="138"/>
      <c r="BM64805" s="138"/>
    </row>
    <row r="64806" spans="62:65" ht="13" thickBot="1">
      <c r="BJ64806" s="138"/>
      <c r="BK64806" s="138"/>
      <c r="BL64806" s="138"/>
      <c r="BM64806" s="138"/>
    </row>
    <row r="64807" spans="62:65" ht="13" thickBot="1">
      <c r="BJ64807" s="138"/>
      <c r="BK64807" s="138"/>
      <c r="BL64807" s="138"/>
      <c r="BM64807" s="138"/>
    </row>
    <row r="64808" spans="62:65" ht="13" thickBot="1">
      <c r="BJ64808" s="138"/>
      <c r="BK64808" s="138"/>
      <c r="BL64808" s="138"/>
      <c r="BM64808" s="138"/>
    </row>
    <row r="64809" spans="62:65" ht="13" thickBot="1">
      <c r="BJ64809" s="138"/>
      <c r="BK64809" s="138"/>
      <c r="BL64809" s="138"/>
      <c r="BM64809" s="138"/>
    </row>
    <row r="64810" spans="62:65" ht="13" thickBot="1">
      <c r="BJ64810" s="138"/>
      <c r="BK64810" s="138"/>
      <c r="BL64810" s="138"/>
      <c r="BM64810" s="138"/>
    </row>
    <row r="64811" spans="62:65" ht="13" thickBot="1">
      <c r="BJ64811" s="138"/>
      <c r="BK64811" s="138"/>
      <c r="BL64811" s="138"/>
      <c r="BM64811" s="138"/>
    </row>
    <row r="64812" spans="62:65" ht="13" thickBot="1">
      <c r="BJ64812" s="138"/>
      <c r="BK64812" s="138"/>
      <c r="BL64812" s="138"/>
      <c r="BM64812" s="138"/>
    </row>
    <row r="64813" spans="62:65" ht="13" thickBot="1">
      <c r="BJ64813" s="138"/>
      <c r="BK64813" s="138"/>
      <c r="BL64813" s="138"/>
      <c r="BM64813" s="138"/>
    </row>
    <row r="64814" spans="62:65" ht="13" thickBot="1">
      <c r="BJ64814" s="138"/>
      <c r="BK64814" s="138"/>
      <c r="BL64814" s="138"/>
      <c r="BM64814" s="138"/>
    </row>
    <row r="64815" spans="62:65" ht="13" thickBot="1">
      <c r="BJ64815" s="138"/>
      <c r="BK64815" s="138"/>
      <c r="BL64815" s="138"/>
      <c r="BM64815" s="138"/>
    </row>
    <row r="64816" spans="62:65" ht="13" thickBot="1">
      <c r="BJ64816" s="138"/>
      <c r="BK64816" s="138"/>
      <c r="BL64816" s="138"/>
      <c r="BM64816" s="138"/>
    </row>
    <row r="64817" spans="62:65" ht="13" thickBot="1">
      <c r="BJ64817" s="138"/>
      <c r="BK64817" s="138"/>
      <c r="BL64817" s="138"/>
      <c r="BM64817" s="138"/>
    </row>
    <row r="64818" spans="62:65" ht="13" thickBot="1">
      <c r="BJ64818" s="138"/>
      <c r="BK64818" s="138"/>
      <c r="BL64818" s="138"/>
      <c r="BM64818" s="138"/>
    </row>
    <row r="64819" spans="62:65" ht="13" thickBot="1">
      <c r="BJ64819" s="138"/>
      <c r="BK64819" s="138"/>
      <c r="BL64819" s="138"/>
      <c r="BM64819" s="138"/>
    </row>
    <row r="64820" spans="62:65" ht="13" thickBot="1">
      <c r="BJ64820" s="138"/>
      <c r="BK64820" s="138"/>
      <c r="BL64820" s="138"/>
      <c r="BM64820" s="138"/>
    </row>
    <row r="64821" spans="62:65" ht="13" thickBot="1">
      <c r="BJ64821" s="138"/>
      <c r="BK64821" s="138"/>
      <c r="BL64821" s="138"/>
      <c r="BM64821" s="138"/>
    </row>
    <row r="64822" spans="62:65" ht="13" thickBot="1">
      <c r="BJ64822" s="138"/>
      <c r="BK64822" s="138"/>
      <c r="BL64822" s="138"/>
      <c r="BM64822" s="138"/>
    </row>
    <row r="64823" spans="62:65" ht="13" thickBot="1">
      <c r="BJ64823" s="138"/>
      <c r="BK64823" s="138"/>
      <c r="BL64823" s="138"/>
      <c r="BM64823" s="138"/>
    </row>
    <row r="64824" spans="62:65" ht="13" thickBot="1">
      <c r="BJ64824" s="138"/>
      <c r="BK64824" s="138"/>
      <c r="BL64824" s="138"/>
      <c r="BM64824" s="138"/>
    </row>
    <row r="64825" spans="62:65" ht="13" thickBot="1">
      <c r="BJ64825" s="138"/>
      <c r="BK64825" s="138"/>
      <c r="BL64825" s="138"/>
      <c r="BM64825" s="138"/>
    </row>
    <row r="64826" spans="62:65" ht="13" thickBot="1">
      <c r="BJ64826" s="138"/>
      <c r="BK64826" s="138"/>
      <c r="BL64826" s="138"/>
      <c r="BM64826" s="138"/>
    </row>
    <row r="64827" spans="62:65" ht="13" thickBot="1">
      <c r="BJ64827" s="138"/>
      <c r="BK64827" s="138"/>
      <c r="BL64827" s="138"/>
      <c r="BM64827" s="138"/>
    </row>
    <row r="64828" spans="62:65" ht="13" thickBot="1">
      <c r="BJ64828" s="138"/>
      <c r="BK64828" s="138"/>
      <c r="BL64828" s="138"/>
      <c r="BM64828" s="138"/>
    </row>
    <row r="64829" spans="62:65" ht="13" thickBot="1">
      <c r="BJ64829" s="138"/>
      <c r="BK64829" s="138"/>
      <c r="BL64829" s="138"/>
      <c r="BM64829" s="138"/>
    </row>
    <row r="64830" spans="62:65" ht="13" thickBot="1">
      <c r="BJ64830" s="138"/>
      <c r="BK64830" s="138"/>
      <c r="BL64830" s="138"/>
      <c r="BM64830" s="138"/>
    </row>
    <row r="64831" spans="62:65" ht="13" thickBot="1">
      <c r="BJ64831" s="138"/>
      <c r="BK64831" s="138"/>
      <c r="BL64831" s="138"/>
      <c r="BM64831" s="138"/>
    </row>
    <row r="64832" spans="62:65" ht="13" thickBot="1">
      <c r="BJ64832" s="138"/>
      <c r="BK64832" s="138"/>
      <c r="BL64832" s="138"/>
      <c r="BM64832" s="138"/>
    </row>
    <row r="64833" spans="62:65" ht="13" thickBot="1">
      <c r="BJ64833" s="138"/>
      <c r="BK64833" s="138"/>
      <c r="BL64833" s="138"/>
      <c r="BM64833" s="138"/>
    </row>
    <row r="64834" spans="62:65" ht="13" thickBot="1">
      <c r="BJ64834" s="138"/>
      <c r="BK64834" s="138"/>
      <c r="BL64834" s="138"/>
      <c r="BM64834" s="138"/>
    </row>
    <row r="64835" spans="62:65" ht="13" thickBot="1">
      <c r="BJ64835" s="138"/>
      <c r="BK64835" s="138"/>
      <c r="BL64835" s="138"/>
      <c r="BM64835" s="138"/>
    </row>
    <row r="64836" spans="62:65" ht="13" thickBot="1">
      <c r="BJ64836" s="138"/>
      <c r="BK64836" s="138"/>
      <c r="BL64836" s="138"/>
      <c r="BM64836" s="138"/>
    </row>
    <row r="64837" spans="62:65" ht="13" thickBot="1">
      <c r="BJ64837" s="138"/>
      <c r="BK64837" s="138"/>
      <c r="BL64837" s="138"/>
      <c r="BM64837" s="138"/>
    </row>
    <row r="64838" spans="62:65" ht="13" thickBot="1">
      <c r="BJ64838" s="138"/>
      <c r="BK64838" s="138"/>
      <c r="BL64838" s="138"/>
      <c r="BM64838" s="138"/>
    </row>
    <row r="64839" spans="62:65" ht="13" thickBot="1">
      <c r="BJ64839" s="138"/>
      <c r="BK64839" s="138"/>
      <c r="BL64839" s="138"/>
      <c r="BM64839" s="138"/>
    </row>
    <row r="64840" spans="62:65" ht="13" thickBot="1">
      <c r="BJ64840" s="138"/>
      <c r="BK64840" s="138"/>
      <c r="BL64840" s="138"/>
      <c r="BM64840" s="138"/>
    </row>
    <row r="64841" spans="62:65" ht="13" thickBot="1">
      <c r="BJ64841" s="138"/>
      <c r="BK64841" s="138"/>
      <c r="BL64841" s="138"/>
      <c r="BM64841" s="138"/>
    </row>
    <row r="64842" spans="62:65" ht="13" thickBot="1">
      <c r="BJ64842" s="138"/>
      <c r="BK64842" s="138"/>
      <c r="BL64842" s="138"/>
      <c r="BM64842" s="138"/>
    </row>
    <row r="64843" spans="62:65" ht="13" thickBot="1">
      <c r="BJ64843" s="138"/>
      <c r="BK64843" s="138"/>
      <c r="BL64843" s="138"/>
      <c r="BM64843" s="138"/>
    </row>
    <row r="64844" spans="62:65" ht="13" thickBot="1">
      <c r="BJ64844" s="138"/>
      <c r="BK64844" s="138"/>
      <c r="BL64844" s="138"/>
      <c r="BM64844" s="138"/>
    </row>
    <row r="64845" spans="62:65" ht="13" thickBot="1">
      <c r="BJ64845" s="138"/>
      <c r="BK64845" s="138"/>
      <c r="BL64845" s="138"/>
      <c r="BM64845" s="138"/>
    </row>
    <row r="64846" spans="62:65" ht="13" thickBot="1">
      <c r="BJ64846" s="138"/>
      <c r="BK64846" s="138"/>
      <c r="BL64846" s="138"/>
      <c r="BM64846" s="138"/>
    </row>
    <row r="64847" spans="62:65" ht="13" thickBot="1">
      <c r="BJ64847" s="138"/>
      <c r="BK64847" s="138"/>
      <c r="BL64847" s="138"/>
      <c r="BM64847" s="138"/>
    </row>
    <row r="64848" spans="62:65" ht="13" thickBot="1">
      <c r="BJ64848" s="138"/>
      <c r="BK64848" s="138"/>
      <c r="BL64848" s="138"/>
      <c r="BM64848" s="138"/>
    </row>
    <row r="64849" spans="62:65" ht="13" thickBot="1">
      <c r="BJ64849" s="138"/>
      <c r="BK64849" s="138"/>
      <c r="BL64849" s="138"/>
      <c r="BM64849" s="138"/>
    </row>
    <row r="64850" spans="62:65" ht="13" thickBot="1">
      <c r="BJ64850" s="138"/>
      <c r="BK64850" s="138"/>
      <c r="BL64850" s="138"/>
      <c r="BM64850" s="138"/>
    </row>
    <row r="64851" spans="62:65" ht="13" thickBot="1">
      <c r="BJ64851" s="138"/>
      <c r="BK64851" s="138"/>
      <c r="BL64851" s="138"/>
      <c r="BM64851" s="138"/>
    </row>
    <row r="64852" spans="62:65" ht="13" thickBot="1">
      <c r="BJ64852" s="138"/>
      <c r="BK64852" s="138"/>
      <c r="BL64852" s="138"/>
      <c r="BM64852" s="138"/>
    </row>
    <row r="64853" spans="62:65" ht="13" thickBot="1">
      <c r="BJ64853" s="138"/>
      <c r="BK64853" s="138"/>
      <c r="BL64853" s="138"/>
      <c r="BM64853" s="138"/>
    </row>
    <row r="64854" spans="62:65" ht="13" thickBot="1">
      <c r="BJ64854" s="138"/>
      <c r="BK64854" s="138"/>
      <c r="BL64854" s="138"/>
      <c r="BM64854" s="138"/>
    </row>
    <row r="64855" spans="62:65" ht="13" thickBot="1">
      <c r="BJ64855" s="138"/>
      <c r="BK64855" s="138"/>
      <c r="BL64855" s="138"/>
      <c r="BM64855" s="138"/>
    </row>
    <row r="64856" spans="62:65" ht="13" thickBot="1">
      <c r="BJ64856" s="138"/>
      <c r="BK64856" s="138"/>
      <c r="BL64856" s="138"/>
      <c r="BM64856" s="138"/>
    </row>
    <row r="64857" spans="62:65" ht="13" thickBot="1">
      <c r="BJ64857" s="138"/>
      <c r="BK64857" s="138"/>
      <c r="BL64857" s="138"/>
      <c r="BM64857" s="138"/>
    </row>
    <row r="64858" spans="62:65" ht="13" thickBot="1">
      <c r="BJ64858" s="138"/>
      <c r="BK64858" s="138"/>
      <c r="BL64858" s="138"/>
      <c r="BM64858" s="138"/>
    </row>
    <row r="64859" spans="62:65" ht="13" thickBot="1">
      <c r="BJ64859" s="138"/>
      <c r="BK64859" s="138"/>
      <c r="BL64859" s="138"/>
      <c r="BM64859" s="138"/>
    </row>
    <row r="64860" spans="62:65" ht="13" thickBot="1">
      <c r="BJ64860" s="138"/>
      <c r="BK64860" s="138"/>
      <c r="BL64860" s="138"/>
      <c r="BM64860" s="138"/>
    </row>
    <row r="64861" spans="62:65" ht="13" thickBot="1">
      <c r="BJ64861" s="138"/>
      <c r="BK64861" s="138"/>
      <c r="BL64861" s="138"/>
      <c r="BM64861" s="138"/>
    </row>
    <row r="64862" spans="62:65" ht="13" thickBot="1">
      <c r="BJ64862" s="138"/>
      <c r="BK64862" s="138"/>
      <c r="BL64862" s="138"/>
      <c r="BM64862" s="138"/>
    </row>
    <row r="64863" spans="62:65" ht="13" thickBot="1">
      <c r="BJ64863" s="138"/>
      <c r="BK64863" s="138"/>
      <c r="BL64863" s="138"/>
      <c r="BM64863" s="138"/>
    </row>
    <row r="64864" spans="62:65" ht="13" thickBot="1">
      <c r="BJ64864" s="138"/>
      <c r="BK64864" s="138"/>
      <c r="BL64864" s="138"/>
      <c r="BM64864" s="138"/>
    </row>
    <row r="64865" spans="62:65" ht="13" thickBot="1">
      <c r="BJ64865" s="138"/>
      <c r="BK64865" s="138"/>
      <c r="BL64865" s="138"/>
      <c r="BM64865" s="138"/>
    </row>
    <row r="64866" spans="62:65" ht="13" thickBot="1">
      <c r="BJ64866" s="138"/>
      <c r="BK64866" s="138"/>
      <c r="BL64866" s="138"/>
      <c r="BM64866" s="138"/>
    </row>
    <row r="64867" spans="62:65" ht="13" thickBot="1">
      <c r="BJ64867" s="138"/>
      <c r="BK64867" s="138"/>
      <c r="BL64867" s="138"/>
      <c r="BM64867" s="138"/>
    </row>
    <row r="64868" spans="62:65" ht="13" thickBot="1">
      <c r="BJ64868" s="138"/>
      <c r="BK64868" s="138"/>
      <c r="BL64868" s="138"/>
      <c r="BM64868" s="138"/>
    </row>
    <row r="64869" spans="62:65" ht="13" thickBot="1">
      <c r="BJ64869" s="138"/>
      <c r="BK64869" s="138"/>
      <c r="BL64869" s="138"/>
      <c r="BM64869" s="138"/>
    </row>
    <row r="64870" spans="62:65" ht="13" thickBot="1">
      <c r="BJ64870" s="138"/>
      <c r="BK64870" s="138"/>
      <c r="BL64870" s="138"/>
      <c r="BM64870" s="138"/>
    </row>
    <row r="64871" spans="62:65" ht="13" thickBot="1">
      <c r="BJ64871" s="138"/>
      <c r="BK64871" s="138"/>
      <c r="BL64871" s="138"/>
      <c r="BM64871" s="138"/>
    </row>
    <row r="64872" spans="62:65" ht="13" thickBot="1">
      <c r="BJ64872" s="138"/>
      <c r="BK64872" s="138"/>
      <c r="BL64872" s="138"/>
      <c r="BM64872" s="138"/>
    </row>
    <row r="64873" spans="62:65" ht="13" thickBot="1">
      <c r="BJ64873" s="138"/>
      <c r="BK64873" s="138"/>
      <c r="BL64873" s="138"/>
      <c r="BM64873" s="138"/>
    </row>
    <row r="64874" spans="62:65" ht="13" thickBot="1">
      <c r="BJ64874" s="138"/>
      <c r="BK64874" s="138"/>
      <c r="BL64874" s="138"/>
      <c r="BM64874" s="138"/>
    </row>
    <row r="64875" spans="62:65" ht="13" thickBot="1">
      <c r="BJ64875" s="138"/>
      <c r="BK64875" s="138"/>
      <c r="BL64875" s="138"/>
      <c r="BM64875" s="138"/>
    </row>
    <row r="64876" spans="62:65" ht="13" thickBot="1">
      <c r="BJ64876" s="138"/>
      <c r="BK64876" s="138"/>
      <c r="BL64876" s="138"/>
      <c r="BM64876" s="138"/>
    </row>
    <row r="64877" spans="62:65" ht="13" thickBot="1">
      <c r="BJ64877" s="138"/>
      <c r="BK64877" s="138"/>
      <c r="BL64877" s="138"/>
      <c r="BM64877" s="138"/>
    </row>
    <row r="64878" spans="62:65" ht="13" thickBot="1">
      <c r="BJ64878" s="138"/>
      <c r="BK64878" s="138"/>
      <c r="BL64878" s="138"/>
      <c r="BM64878" s="138"/>
    </row>
    <row r="64879" spans="62:65" ht="13" thickBot="1">
      <c r="BJ64879" s="138"/>
      <c r="BK64879" s="138"/>
      <c r="BL64879" s="138"/>
      <c r="BM64879" s="138"/>
    </row>
    <row r="64880" spans="62:65" ht="13" thickBot="1">
      <c r="BJ64880" s="138"/>
      <c r="BK64880" s="138"/>
      <c r="BL64880" s="138"/>
      <c r="BM64880" s="138"/>
    </row>
    <row r="64881" spans="62:65" ht="13" thickBot="1">
      <c r="BJ64881" s="138"/>
      <c r="BK64881" s="138"/>
      <c r="BL64881" s="138"/>
      <c r="BM64881" s="138"/>
    </row>
    <row r="64882" spans="62:65" ht="13" thickBot="1">
      <c r="BJ64882" s="138"/>
      <c r="BK64882" s="138"/>
      <c r="BL64882" s="138"/>
      <c r="BM64882" s="138"/>
    </row>
    <row r="64883" spans="62:65" ht="13" thickBot="1">
      <c r="BJ64883" s="138"/>
      <c r="BK64883" s="138"/>
      <c r="BL64883" s="138"/>
      <c r="BM64883" s="138"/>
    </row>
    <row r="64884" spans="62:65" ht="13" thickBot="1">
      <c r="BJ64884" s="138"/>
      <c r="BK64884" s="138"/>
      <c r="BL64884" s="138"/>
      <c r="BM64884" s="138"/>
    </row>
    <row r="64885" spans="62:65" ht="13" thickBot="1">
      <c r="BJ64885" s="138"/>
      <c r="BK64885" s="138"/>
      <c r="BL64885" s="138"/>
      <c r="BM64885" s="138"/>
    </row>
    <row r="64886" spans="62:65" ht="13" thickBot="1">
      <c r="BJ64886" s="138"/>
      <c r="BK64886" s="138"/>
      <c r="BL64886" s="138"/>
      <c r="BM64886" s="138"/>
    </row>
    <row r="64887" spans="62:65" ht="13" thickBot="1">
      <c r="BJ64887" s="138"/>
      <c r="BK64887" s="138"/>
      <c r="BL64887" s="138"/>
      <c r="BM64887" s="138"/>
    </row>
    <row r="64888" spans="62:65" ht="13" thickBot="1">
      <c r="BJ64888" s="138"/>
      <c r="BK64888" s="138"/>
      <c r="BL64888" s="138"/>
      <c r="BM64888" s="138"/>
    </row>
    <row r="64889" spans="62:65" ht="13" thickBot="1">
      <c r="BJ64889" s="138"/>
      <c r="BK64889" s="138"/>
      <c r="BL64889" s="138"/>
      <c r="BM64889" s="138"/>
    </row>
    <row r="64890" spans="62:65" ht="13" thickBot="1">
      <c r="BJ64890" s="138"/>
      <c r="BK64890" s="138"/>
      <c r="BL64890" s="138"/>
      <c r="BM64890" s="138"/>
    </row>
    <row r="64891" spans="62:65" ht="13" thickBot="1">
      <c r="BJ64891" s="138"/>
      <c r="BK64891" s="138"/>
      <c r="BL64891" s="138"/>
      <c r="BM64891" s="138"/>
    </row>
    <row r="64892" spans="62:65" ht="13" thickBot="1">
      <c r="BJ64892" s="138"/>
      <c r="BK64892" s="138"/>
      <c r="BL64892" s="138"/>
      <c r="BM64892" s="138"/>
    </row>
    <row r="64893" spans="62:65" ht="13" thickBot="1">
      <c r="BJ64893" s="138"/>
      <c r="BK64893" s="138"/>
      <c r="BL64893" s="138"/>
      <c r="BM64893" s="138"/>
    </row>
    <row r="64894" spans="62:65" ht="13" thickBot="1">
      <c r="BJ64894" s="138"/>
      <c r="BK64894" s="138"/>
      <c r="BL64894" s="138"/>
      <c r="BM64894" s="138"/>
    </row>
    <row r="64895" spans="62:65" ht="13" thickBot="1">
      <c r="BJ64895" s="138"/>
      <c r="BK64895" s="138"/>
      <c r="BL64895" s="138"/>
      <c r="BM64895" s="138"/>
    </row>
    <row r="64896" spans="62:65" ht="13" thickBot="1">
      <c r="BJ64896" s="138"/>
      <c r="BK64896" s="138"/>
      <c r="BL64896" s="138"/>
      <c r="BM64896" s="138"/>
    </row>
    <row r="64897" spans="62:65" ht="13" thickBot="1">
      <c r="BJ64897" s="138"/>
      <c r="BK64897" s="138"/>
      <c r="BL64897" s="138"/>
      <c r="BM64897" s="138"/>
    </row>
    <row r="64898" spans="62:65" ht="13" thickBot="1">
      <c r="BJ64898" s="138"/>
      <c r="BK64898" s="138"/>
      <c r="BL64898" s="138"/>
      <c r="BM64898" s="138"/>
    </row>
    <row r="64899" spans="62:65" ht="13" thickBot="1">
      <c r="BJ64899" s="138"/>
      <c r="BK64899" s="138"/>
      <c r="BL64899" s="138"/>
      <c r="BM64899" s="138"/>
    </row>
    <row r="64900" spans="62:65" ht="13" thickBot="1">
      <c r="BJ64900" s="138"/>
      <c r="BK64900" s="138"/>
      <c r="BL64900" s="138"/>
      <c r="BM64900" s="138"/>
    </row>
    <row r="64901" spans="62:65" ht="13" thickBot="1">
      <c r="BJ64901" s="138"/>
      <c r="BK64901" s="138"/>
      <c r="BL64901" s="138"/>
      <c r="BM64901" s="138"/>
    </row>
    <row r="64902" spans="62:65" ht="13" thickBot="1">
      <c r="BJ64902" s="138"/>
      <c r="BK64902" s="138"/>
      <c r="BL64902" s="138"/>
      <c r="BM64902" s="138"/>
    </row>
    <row r="64903" spans="62:65" ht="13" thickBot="1">
      <c r="BJ64903" s="138"/>
      <c r="BK64903" s="138"/>
      <c r="BL64903" s="138"/>
      <c r="BM64903" s="138"/>
    </row>
    <row r="64904" spans="62:65" ht="13" thickBot="1">
      <c r="BJ64904" s="138"/>
      <c r="BK64904" s="138"/>
      <c r="BL64904" s="138"/>
      <c r="BM64904" s="138"/>
    </row>
    <row r="64905" spans="62:65" ht="13" thickBot="1">
      <c r="BJ64905" s="138"/>
      <c r="BK64905" s="138"/>
      <c r="BL64905" s="138"/>
      <c r="BM64905" s="138"/>
    </row>
    <row r="64906" spans="62:65" ht="13" thickBot="1">
      <c r="BJ64906" s="138"/>
      <c r="BK64906" s="138"/>
      <c r="BL64906" s="138"/>
      <c r="BM64906" s="138"/>
    </row>
    <row r="64907" spans="62:65" ht="13" thickBot="1">
      <c r="BJ64907" s="138"/>
      <c r="BK64907" s="138"/>
      <c r="BL64907" s="138"/>
      <c r="BM64907" s="138"/>
    </row>
    <row r="64908" spans="62:65" ht="13" thickBot="1">
      <c r="BJ64908" s="138"/>
      <c r="BK64908" s="138"/>
      <c r="BL64908" s="138"/>
      <c r="BM64908" s="138"/>
    </row>
    <row r="64909" spans="62:65" ht="13" thickBot="1">
      <c r="BJ64909" s="138"/>
      <c r="BK64909" s="138"/>
      <c r="BL64909" s="138"/>
      <c r="BM64909" s="138"/>
    </row>
    <row r="64910" spans="62:65" ht="13" thickBot="1">
      <c r="BJ64910" s="138"/>
      <c r="BK64910" s="138"/>
      <c r="BL64910" s="138"/>
      <c r="BM64910" s="138"/>
    </row>
    <row r="64911" spans="62:65" ht="13" thickBot="1">
      <c r="BJ64911" s="138"/>
      <c r="BK64911" s="138"/>
      <c r="BL64911" s="138"/>
      <c r="BM64911" s="138"/>
    </row>
    <row r="64912" spans="62:65" ht="13" thickBot="1">
      <c r="BJ64912" s="138"/>
      <c r="BK64912" s="138"/>
      <c r="BL64912" s="138"/>
      <c r="BM64912" s="138"/>
    </row>
    <row r="64913" spans="62:65" ht="13" thickBot="1">
      <c r="BJ64913" s="138"/>
      <c r="BK64913" s="138"/>
      <c r="BL64913" s="138"/>
      <c r="BM64913" s="138"/>
    </row>
    <row r="64914" spans="62:65" ht="13" thickBot="1">
      <c r="BJ64914" s="138"/>
      <c r="BK64914" s="138"/>
      <c r="BL64914" s="138"/>
      <c r="BM64914" s="138"/>
    </row>
    <row r="64915" spans="62:65" ht="13" thickBot="1">
      <c r="BJ64915" s="138"/>
      <c r="BK64915" s="138"/>
      <c r="BL64915" s="138"/>
      <c r="BM64915" s="138"/>
    </row>
    <row r="64916" spans="62:65" ht="13" thickBot="1">
      <c r="BJ64916" s="138"/>
      <c r="BK64916" s="138"/>
      <c r="BL64916" s="138"/>
      <c r="BM64916" s="138"/>
    </row>
    <row r="64917" spans="62:65" ht="13" thickBot="1">
      <c r="BJ64917" s="138"/>
      <c r="BK64917" s="138"/>
      <c r="BL64917" s="138"/>
      <c r="BM64917" s="138"/>
    </row>
    <row r="64918" spans="62:65" ht="13" thickBot="1">
      <c r="BJ64918" s="138"/>
      <c r="BK64918" s="138"/>
      <c r="BL64918" s="138"/>
      <c r="BM64918" s="138"/>
    </row>
    <row r="64919" spans="62:65" ht="13" thickBot="1">
      <c r="BJ64919" s="138"/>
      <c r="BK64919" s="138"/>
      <c r="BL64919" s="138"/>
      <c r="BM64919" s="138"/>
    </row>
    <row r="64920" spans="62:65" ht="13" thickBot="1">
      <c r="BJ64920" s="138"/>
      <c r="BK64920" s="138"/>
      <c r="BL64920" s="138"/>
      <c r="BM64920" s="138"/>
    </row>
    <row r="64921" spans="62:65" ht="13" thickBot="1">
      <c r="BJ64921" s="138"/>
      <c r="BK64921" s="138"/>
      <c r="BL64921" s="138"/>
      <c r="BM64921" s="138"/>
    </row>
    <row r="64922" spans="62:65" ht="13" thickBot="1">
      <c r="BJ64922" s="138"/>
      <c r="BK64922" s="138"/>
      <c r="BL64922" s="138"/>
      <c r="BM64922" s="138"/>
    </row>
    <row r="64923" spans="62:65" ht="13" thickBot="1">
      <c r="BJ64923" s="138"/>
      <c r="BK64923" s="138"/>
      <c r="BL64923" s="138"/>
      <c r="BM64923" s="138"/>
    </row>
    <row r="64924" spans="62:65" ht="13" thickBot="1">
      <c r="BJ64924" s="138"/>
      <c r="BK64924" s="138"/>
      <c r="BL64924" s="138"/>
      <c r="BM64924" s="138"/>
    </row>
    <row r="64925" spans="62:65" ht="13" thickBot="1">
      <c r="BJ64925" s="138"/>
      <c r="BK64925" s="138"/>
      <c r="BL64925" s="138"/>
      <c r="BM64925" s="138"/>
    </row>
    <row r="64926" spans="62:65" ht="13" thickBot="1">
      <c r="BJ64926" s="138"/>
      <c r="BK64926" s="138"/>
      <c r="BL64926" s="138"/>
      <c r="BM64926" s="138"/>
    </row>
    <row r="64927" spans="62:65" ht="13" thickBot="1">
      <c r="BJ64927" s="138"/>
      <c r="BK64927" s="138"/>
      <c r="BL64927" s="138"/>
      <c r="BM64927" s="138"/>
    </row>
    <row r="64928" spans="62:65" ht="13" thickBot="1">
      <c r="BJ64928" s="138"/>
      <c r="BK64928" s="138"/>
      <c r="BL64928" s="138"/>
      <c r="BM64928" s="138"/>
    </row>
    <row r="64929" spans="62:65" ht="13" thickBot="1">
      <c r="BJ64929" s="138"/>
      <c r="BK64929" s="138"/>
      <c r="BL64929" s="138"/>
      <c r="BM64929" s="138"/>
    </row>
    <row r="64930" spans="62:65" ht="13" thickBot="1">
      <c r="BJ64930" s="138"/>
      <c r="BK64930" s="138"/>
      <c r="BL64930" s="138"/>
      <c r="BM64930" s="138"/>
    </row>
    <row r="64931" spans="62:65" ht="13" thickBot="1">
      <c r="BJ64931" s="138"/>
      <c r="BK64931" s="138"/>
      <c r="BL64931" s="138"/>
      <c r="BM64931" s="138"/>
    </row>
    <row r="64932" spans="62:65" ht="13" thickBot="1">
      <c r="BJ64932" s="138"/>
      <c r="BK64932" s="138"/>
      <c r="BL64932" s="138"/>
      <c r="BM64932" s="138"/>
    </row>
    <row r="64933" spans="62:65" ht="13" thickBot="1">
      <c r="BJ64933" s="138"/>
      <c r="BK64933" s="138"/>
      <c r="BL64933" s="138"/>
      <c r="BM64933" s="138"/>
    </row>
    <row r="64934" spans="62:65" ht="13" thickBot="1">
      <c r="BJ64934" s="138"/>
      <c r="BK64934" s="138"/>
      <c r="BL64934" s="138"/>
      <c r="BM64934" s="138"/>
    </row>
    <row r="64935" spans="62:65" ht="13" thickBot="1">
      <c r="BJ64935" s="138"/>
      <c r="BK64935" s="138"/>
      <c r="BL64935" s="138"/>
      <c r="BM64935" s="138"/>
    </row>
    <row r="64936" spans="62:65" ht="13" thickBot="1">
      <c r="BJ64936" s="138"/>
      <c r="BK64936" s="138"/>
      <c r="BL64936" s="138"/>
      <c r="BM64936" s="138"/>
    </row>
    <row r="64937" spans="62:65" ht="13" thickBot="1">
      <c r="BJ64937" s="138"/>
      <c r="BK64937" s="138"/>
      <c r="BL64937" s="138"/>
      <c r="BM64937" s="138"/>
    </row>
    <row r="64938" spans="62:65" ht="13" thickBot="1">
      <c r="BJ64938" s="138"/>
      <c r="BK64938" s="138"/>
      <c r="BL64938" s="138"/>
      <c r="BM64938" s="138"/>
    </row>
    <row r="64939" spans="62:65" ht="13" thickBot="1">
      <c r="BJ64939" s="138"/>
      <c r="BK64939" s="138"/>
      <c r="BL64939" s="138"/>
      <c r="BM64939" s="138"/>
    </row>
    <row r="64940" spans="62:65" ht="13" thickBot="1">
      <c r="BJ64940" s="138"/>
      <c r="BK64940" s="138"/>
      <c r="BL64940" s="138"/>
      <c r="BM64940" s="138"/>
    </row>
    <row r="64941" spans="62:65" ht="13" thickBot="1">
      <c r="BJ64941" s="138"/>
      <c r="BK64941" s="138"/>
      <c r="BL64941" s="138"/>
      <c r="BM64941" s="138"/>
    </row>
    <row r="64942" spans="62:65" ht="13" thickBot="1">
      <c r="BJ64942" s="138"/>
      <c r="BK64942" s="138"/>
      <c r="BL64942" s="138"/>
      <c r="BM64942" s="138"/>
    </row>
    <row r="64943" spans="62:65" ht="13" thickBot="1">
      <c r="BJ64943" s="138"/>
      <c r="BK64943" s="138"/>
      <c r="BL64943" s="138"/>
      <c r="BM64943" s="138"/>
    </row>
    <row r="64944" spans="62:65" ht="13" thickBot="1">
      <c r="BJ64944" s="138"/>
      <c r="BK64944" s="138"/>
      <c r="BL64944" s="138"/>
      <c r="BM64944" s="138"/>
    </row>
    <row r="64945" spans="62:65" ht="13" thickBot="1">
      <c r="BJ64945" s="138"/>
      <c r="BK64945" s="138"/>
      <c r="BL64945" s="138"/>
      <c r="BM64945" s="138"/>
    </row>
    <row r="64946" spans="62:65" ht="13" thickBot="1">
      <c r="BJ64946" s="138"/>
      <c r="BK64946" s="138"/>
      <c r="BL64946" s="138"/>
      <c r="BM64946" s="138"/>
    </row>
    <row r="64947" spans="62:65" ht="13" thickBot="1">
      <c r="BJ64947" s="138"/>
      <c r="BK64947" s="138"/>
      <c r="BL64947" s="138"/>
      <c r="BM64947" s="138"/>
    </row>
    <row r="64948" spans="62:65" ht="13" thickBot="1">
      <c r="BJ64948" s="138"/>
      <c r="BK64948" s="138"/>
      <c r="BL64948" s="138"/>
      <c r="BM64948" s="138"/>
    </row>
    <row r="64949" spans="62:65" ht="13" thickBot="1">
      <c r="BJ64949" s="138"/>
      <c r="BK64949" s="138"/>
      <c r="BL64949" s="138"/>
      <c r="BM64949" s="138"/>
    </row>
    <row r="64950" spans="62:65" ht="13" thickBot="1">
      <c r="BJ64950" s="138"/>
      <c r="BK64950" s="138"/>
      <c r="BL64950" s="138"/>
      <c r="BM64950" s="138"/>
    </row>
    <row r="64951" spans="62:65" ht="13" thickBot="1">
      <c r="BJ64951" s="138"/>
      <c r="BK64951" s="138"/>
      <c r="BL64951" s="138"/>
      <c r="BM64951" s="138"/>
    </row>
    <row r="64952" spans="62:65" ht="13" thickBot="1">
      <c r="BJ64952" s="138"/>
      <c r="BK64952" s="138"/>
      <c r="BL64952" s="138"/>
      <c r="BM64952" s="138"/>
    </row>
    <row r="64953" spans="62:65" ht="13" thickBot="1">
      <c r="BJ64953" s="138"/>
      <c r="BK64953" s="138"/>
      <c r="BL64953" s="138"/>
      <c r="BM64953" s="138"/>
    </row>
    <row r="64954" spans="62:65" ht="13" thickBot="1">
      <c r="BJ64954" s="138"/>
      <c r="BK64954" s="138"/>
      <c r="BL64954" s="138"/>
      <c r="BM64954" s="138"/>
    </row>
    <row r="64955" spans="62:65" ht="13" thickBot="1">
      <c r="BJ64955" s="138"/>
      <c r="BK64955" s="138"/>
      <c r="BL64955" s="138"/>
      <c r="BM64955" s="138"/>
    </row>
    <row r="64956" spans="62:65" ht="13" thickBot="1">
      <c r="BJ64956" s="138"/>
      <c r="BK64956" s="138"/>
      <c r="BL64956" s="138"/>
      <c r="BM64956" s="138"/>
    </row>
    <row r="64957" spans="62:65" ht="13" thickBot="1">
      <c r="BJ64957" s="138"/>
      <c r="BK64957" s="138"/>
      <c r="BL64957" s="138"/>
      <c r="BM64957" s="138"/>
    </row>
    <row r="64958" spans="62:65" ht="13" thickBot="1">
      <c r="BJ64958" s="138"/>
      <c r="BK64958" s="138"/>
      <c r="BL64958" s="138"/>
      <c r="BM64958" s="138"/>
    </row>
    <row r="64959" spans="62:65" ht="13" thickBot="1">
      <c r="BJ64959" s="138"/>
      <c r="BK64959" s="138"/>
      <c r="BL64959" s="138"/>
      <c r="BM64959" s="138"/>
    </row>
    <row r="64960" spans="62:65" ht="13" thickBot="1">
      <c r="BJ64960" s="138"/>
      <c r="BK64960" s="138"/>
      <c r="BL64960" s="138"/>
      <c r="BM64960" s="138"/>
    </row>
    <row r="64961" spans="62:65" ht="13" thickBot="1">
      <c r="BJ64961" s="138"/>
      <c r="BK64961" s="138"/>
      <c r="BL64961" s="138"/>
      <c r="BM64961" s="138"/>
    </row>
    <row r="64962" spans="62:65" ht="13" thickBot="1">
      <c r="BJ64962" s="138"/>
      <c r="BK64962" s="138"/>
      <c r="BL64962" s="138"/>
      <c r="BM64962" s="138"/>
    </row>
    <row r="64963" spans="62:65" ht="13" thickBot="1">
      <c r="BJ64963" s="138"/>
      <c r="BK64963" s="138"/>
      <c r="BL64963" s="138"/>
      <c r="BM64963" s="138"/>
    </row>
    <row r="64964" spans="62:65" ht="13" thickBot="1">
      <c r="BJ64964" s="138"/>
      <c r="BK64964" s="138"/>
      <c r="BL64964" s="138"/>
      <c r="BM64964" s="138"/>
    </row>
    <row r="64965" spans="62:65" ht="13" thickBot="1">
      <c r="BJ64965" s="138"/>
      <c r="BK64965" s="138"/>
      <c r="BL64965" s="138"/>
      <c r="BM64965" s="138"/>
    </row>
    <row r="64966" spans="62:65" ht="13" thickBot="1">
      <c r="BJ64966" s="138"/>
      <c r="BK64966" s="138"/>
      <c r="BL64966" s="138"/>
      <c r="BM64966" s="138"/>
    </row>
    <row r="64967" spans="62:65" ht="13" thickBot="1">
      <c r="BJ64967" s="138"/>
      <c r="BK64967" s="138"/>
      <c r="BL64967" s="138"/>
      <c r="BM64967" s="138"/>
    </row>
    <row r="64968" spans="62:65" ht="13" thickBot="1">
      <c r="BJ64968" s="138"/>
      <c r="BK64968" s="138"/>
      <c r="BL64968" s="138"/>
      <c r="BM64968" s="138"/>
    </row>
    <row r="64969" spans="62:65" ht="13" thickBot="1">
      <c r="BJ64969" s="138"/>
      <c r="BK64969" s="138"/>
      <c r="BL64969" s="138"/>
      <c r="BM64969" s="138"/>
    </row>
    <row r="64970" spans="62:65" ht="13" thickBot="1">
      <c r="BJ64970" s="138"/>
      <c r="BK64970" s="138"/>
      <c r="BL64970" s="138"/>
      <c r="BM64970" s="138"/>
    </row>
    <row r="64971" spans="62:65" ht="13" thickBot="1">
      <c r="BJ64971" s="138"/>
      <c r="BK64971" s="138"/>
      <c r="BL64971" s="138"/>
      <c r="BM64971" s="138"/>
    </row>
    <row r="64972" spans="62:65" ht="13" thickBot="1">
      <c r="BJ64972" s="138"/>
      <c r="BK64972" s="138"/>
      <c r="BL64972" s="138"/>
      <c r="BM64972" s="138"/>
    </row>
    <row r="64973" spans="62:65" ht="13" thickBot="1">
      <c r="BJ64973" s="138"/>
      <c r="BK64973" s="138"/>
      <c r="BL64973" s="138"/>
      <c r="BM64973" s="138"/>
    </row>
    <row r="64974" spans="62:65" ht="13" thickBot="1">
      <c r="BJ64974" s="138"/>
      <c r="BK64974" s="138"/>
      <c r="BL64974" s="138"/>
      <c r="BM64974" s="138"/>
    </row>
    <row r="64975" spans="62:65" ht="13" thickBot="1">
      <c r="BJ64975" s="138"/>
      <c r="BK64975" s="138"/>
      <c r="BL64975" s="138"/>
      <c r="BM64975" s="138"/>
    </row>
    <row r="64976" spans="62:65" ht="13" thickBot="1">
      <c r="BJ64976" s="138"/>
      <c r="BK64976" s="138"/>
      <c r="BL64976" s="138"/>
      <c r="BM64976" s="138"/>
    </row>
    <row r="64977" spans="62:65" ht="13" thickBot="1">
      <c r="BJ64977" s="138"/>
      <c r="BK64977" s="138"/>
      <c r="BL64977" s="138"/>
      <c r="BM64977" s="138"/>
    </row>
    <row r="64978" spans="62:65" ht="13" thickBot="1">
      <c r="BJ64978" s="138"/>
      <c r="BK64978" s="138"/>
      <c r="BL64978" s="138"/>
      <c r="BM64978" s="138"/>
    </row>
    <row r="64979" spans="62:65" ht="13" thickBot="1">
      <c r="BJ64979" s="138"/>
      <c r="BK64979" s="138"/>
      <c r="BL64979" s="138"/>
      <c r="BM64979" s="138"/>
    </row>
    <row r="64980" spans="62:65" ht="13" thickBot="1">
      <c r="BJ64980" s="138"/>
      <c r="BK64980" s="138"/>
      <c r="BL64980" s="138"/>
      <c r="BM64980" s="138"/>
    </row>
    <row r="64981" spans="62:65" ht="13" thickBot="1">
      <c r="BJ64981" s="138"/>
      <c r="BK64981" s="138"/>
      <c r="BL64981" s="138"/>
      <c r="BM64981" s="138"/>
    </row>
    <row r="64982" spans="62:65" ht="13" thickBot="1">
      <c r="BJ64982" s="138"/>
      <c r="BK64982" s="138"/>
      <c r="BL64982" s="138"/>
      <c r="BM64982" s="138"/>
    </row>
    <row r="64983" spans="62:65" ht="13" thickBot="1">
      <c r="BJ64983" s="138"/>
      <c r="BK64983" s="138"/>
      <c r="BL64983" s="138"/>
      <c r="BM64983" s="138"/>
    </row>
    <row r="64984" spans="62:65" ht="13" thickBot="1">
      <c r="BJ64984" s="138"/>
      <c r="BK64984" s="138"/>
      <c r="BL64984" s="138"/>
      <c r="BM64984" s="138"/>
    </row>
    <row r="64985" spans="62:65" ht="13" thickBot="1">
      <c r="BJ64985" s="138"/>
      <c r="BK64985" s="138"/>
      <c r="BL64985" s="138"/>
      <c r="BM64985" s="138"/>
    </row>
    <row r="64986" spans="62:65" ht="13" thickBot="1">
      <c r="BJ64986" s="138"/>
      <c r="BK64986" s="138"/>
      <c r="BL64986" s="138"/>
      <c r="BM64986" s="138"/>
    </row>
    <row r="64987" spans="62:65" ht="13" thickBot="1">
      <c r="BJ64987" s="138"/>
      <c r="BK64987" s="138"/>
      <c r="BL64987" s="138"/>
      <c r="BM64987" s="138"/>
    </row>
    <row r="64988" spans="62:65" ht="13" thickBot="1">
      <c r="BJ64988" s="138"/>
      <c r="BK64988" s="138"/>
      <c r="BL64988" s="138"/>
      <c r="BM64988" s="138"/>
    </row>
    <row r="64989" spans="62:65" ht="13" thickBot="1">
      <c r="BJ64989" s="138"/>
      <c r="BK64989" s="138"/>
      <c r="BL64989" s="138"/>
      <c r="BM64989" s="138"/>
    </row>
    <row r="64990" spans="62:65" ht="13" thickBot="1">
      <c r="BJ64990" s="138"/>
      <c r="BK64990" s="138"/>
      <c r="BL64990" s="138"/>
      <c r="BM64990" s="138"/>
    </row>
    <row r="64991" spans="62:65" ht="13" thickBot="1">
      <c r="BJ64991" s="138"/>
      <c r="BK64991" s="138"/>
      <c r="BL64991" s="138"/>
      <c r="BM64991" s="138"/>
    </row>
    <row r="64992" spans="62:65" ht="13" thickBot="1">
      <c r="BJ64992" s="138"/>
      <c r="BK64992" s="138"/>
      <c r="BL64992" s="138"/>
      <c r="BM64992" s="138"/>
    </row>
    <row r="64993" spans="62:65" ht="13" thickBot="1">
      <c r="BJ64993" s="138"/>
      <c r="BK64993" s="138"/>
      <c r="BL64993" s="138"/>
      <c r="BM64993" s="138"/>
    </row>
    <row r="64994" spans="62:65" ht="13" thickBot="1">
      <c r="BJ64994" s="138"/>
      <c r="BK64994" s="138"/>
      <c r="BL64994" s="138"/>
      <c r="BM64994" s="138"/>
    </row>
    <row r="64995" spans="62:65" ht="13" thickBot="1">
      <c r="BJ64995" s="138"/>
      <c r="BK64995" s="138"/>
      <c r="BL64995" s="138"/>
      <c r="BM64995" s="138"/>
    </row>
    <row r="64996" spans="62:65" ht="13" thickBot="1">
      <c r="BJ64996" s="138"/>
      <c r="BK64996" s="138"/>
      <c r="BL64996" s="138"/>
      <c r="BM64996" s="138"/>
    </row>
    <row r="64997" spans="62:65" ht="13" thickBot="1">
      <c r="BJ64997" s="138"/>
      <c r="BK64997" s="138"/>
      <c r="BL64997" s="138"/>
      <c r="BM64997" s="138"/>
    </row>
    <row r="64998" spans="62:65" ht="13" thickBot="1">
      <c r="BJ64998" s="138"/>
      <c r="BK64998" s="138"/>
      <c r="BL64998" s="138"/>
      <c r="BM64998" s="138"/>
    </row>
    <row r="64999" spans="62:65" ht="13" thickBot="1">
      <c r="BJ64999" s="138"/>
      <c r="BK64999" s="138"/>
      <c r="BL64999" s="138"/>
      <c r="BM64999" s="138"/>
    </row>
    <row r="65000" spans="62:65" ht="13" thickBot="1">
      <c r="BJ65000" s="138"/>
      <c r="BK65000" s="138"/>
      <c r="BL65000" s="138"/>
      <c r="BM65000" s="138"/>
    </row>
    <row r="65001" spans="62:65" ht="13" thickBot="1">
      <c r="BJ65001" s="138"/>
      <c r="BK65001" s="138"/>
      <c r="BL65001" s="138"/>
      <c r="BM65001" s="138"/>
    </row>
    <row r="65002" spans="62:65" ht="13" thickBot="1">
      <c r="BJ65002" s="138"/>
      <c r="BK65002" s="138"/>
      <c r="BL65002" s="138"/>
      <c r="BM65002" s="138"/>
    </row>
    <row r="65003" spans="62:65" ht="13" thickBot="1">
      <c r="BJ65003" s="138"/>
      <c r="BK65003" s="138"/>
      <c r="BL65003" s="138"/>
      <c r="BM65003" s="138"/>
    </row>
    <row r="65004" spans="62:65" ht="13" thickBot="1">
      <c r="BJ65004" s="138"/>
      <c r="BK65004" s="138"/>
      <c r="BL65004" s="138"/>
      <c r="BM65004" s="138"/>
    </row>
    <row r="65005" spans="62:65" ht="13" thickBot="1">
      <c r="BJ65005" s="138"/>
      <c r="BK65005" s="138"/>
      <c r="BL65005" s="138"/>
      <c r="BM65005" s="138"/>
    </row>
    <row r="65006" spans="62:65" ht="13" thickBot="1">
      <c r="BJ65006" s="138"/>
      <c r="BK65006" s="138"/>
      <c r="BL65006" s="138"/>
      <c r="BM65006" s="138"/>
    </row>
    <row r="65007" spans="62:65" ht="13" thickBot="1">
      <c r="BJ65007" s="138"/>
      <c r="BK65007" s="138"/>
      <c r="BL65007" s="138"/>
      <c r="BM65007" s="138"/>
    </row>
    <row r="65008" spans="62:65" ht="13" thickBot="1">
      <c r="BJ65008" s="138"/>
      <c r="BK65008" s="138"/>
      <c r="BL65008" s="138"/>
      <c r="BM65008" s="138"/>
    </row>
    <row r="65009" spans="62:65" ht="13" thickBot="1">
      <c r="BJ65009" s="138"/>
      <c r="BK65009" s="138"/>
      <c r="BL65009" s="138"/>
      <c r="BM65009" s="138"/>
    </row>
    <row r="65010" spans="62:65" ht="13" thickBot="1">
      <c r="BJ65010" s="138"/>
      <c r="BK65010" s="138"/>
      <c r="BL65010" s="138"/>
      <c r="BM65010" s="138"/>
    </row>
    <row r="65011" spans="62:65" ht="13" thickBot="1">
      <c r="BJ65011" s="138"/>
      <c r="BK65011" s="138"/>
      <c r="BL65011" s="138"/>
      <c r="BM65011" s="138"/>
    </row>
    <row r="65012" spans="62:65" ht="13" thickBot="1">
      <c r="BJ65012" s="138"/>
      <c r="BK65012" s="138"/>
      <c r="BL65012" s="138"/>
      <c r="BM65012" s="138"/>
    </row>
    <row r="65013" spans="62:65" ht="13" thickBot="1">
      <c r="BJ65013" s="138"/>
      <c r="BK65013" s="138"/>
      <c r="BL65013" s="138"/>
      <c r="BM65013" s="138"/>
    </row>
    <row r="65014" spans="62:65" ht="13" thickBot="1">
      <c r="BJ65014" s="138"/>
      <c r="BK65014" s="138"/>
      <c r="BL65014" s="138"/>
      <c r="BM65014" s="138"/>
    </row>
    <row r="65015" spans="62:65" ht="13" thickBot="1">
      <c r="BJ65015" s="138"/>
      <c r="BK65015" s="138"/>
      <c r="BL65015" s="138"/>
      <c r="BM65015" s="138"/>
    </row>
    <row r="65016" spans="62:65" ht="13" thickBot="1">
      <c r="BJ65016" s="138"/>
      <c r="BK65016" s="138"/>
      <c r="BL65016" s="138"/>
      <c r="BM65016" s="138"/>
    </row>
    <row r="65017" spans="62:65" ht="13" thickBot="1">
      <c r="BJ65017" s="138"/>
      <c r="BK65017" s="138"/>
      <c r="BL65017" s="138"/>
      <c r="BM65017" s="138"/>
    </row>
    <row r="65018" spans="62:65" ht="13" thickBot="1">
      <c r="BJ65018" s="138"/>
      <c r="BK65018" s="138"/>
      <c r="BL65018" s="138"/>
      <c r="BM65018" s="138"/>
    </row>
    <row r="65019" spans="62:65" ht="13" thickBot="1">
      <c r="BJ65019" s="138"/>
      <c r="BK65019" s="138"/>
      <c r="BL65019" s="138"/>
      <c r="BM65019" s="138"/>
    </row>
    <row r="65020" spans="62:65" ht="13" thickBot="1">
      <c r="BJ65020" s="138"/>
      <c r="BK65020" s="138"/>
      <c r="BL65020" s="138"/>
      <c r="BM65020" s="138"/>
    </row>
    <row r="65021" spans="62:65" ht="13" thickBot="1">
      <c r="BJ65021" s="138"/>
      <c r="BK65021" s="138"/>
      <c r="BL65021" s="138"/>
      <c r="BM65021" s="138"/>
    </row>
    <row r="65022" spans="62:65" ht="13" thickBot="1">
      <c r="BJ65022" s="138"/>
      <c r="BK65022" s="138"/>
      <c r="BL65022" s="138"/>
      <c r="BM65022" s="138"/>
    </row>
    <row r="65023" spans="62:65" ht="13" thickBot="1">
      <c r="BJ65023" s="138"/>
      <c r="BK65023" s="138"/>
      <c r="BL65023" s="138"/>
      <c r="BM65023" s="138"/>
    </row>
    <row r="65024" spans="62:65" ht="13" thickBot="1">
      <c r="BJ65024" s="138"/>
      <c r="BK65024" s="138"/>
      <c r="BL65024" s="138"/>
      <c r="BM65024" s="138"/>
    </row>
    <row r="65025" spans="62:65" ht="13" thickBot="1">
      <c r="BJ65025" s="138"/>
      <c r="BK65025" s="138"/>
      <c r="BL65025" s="138"/>
      <c r="BM65025" s="138"/>
    </row>
    <row r="65026" spans="62:65" ht="13" thickBot="1">
      <c r="BJ65026" s="138"/>
      <c r="BK65026" s="138"/>
      <c r="BL65026" s="138"/>
      <c r="BM65026" s="138"/>
    </row>
    <row r="65027" spans="62:65" ht="13" thickBot="1">
      <c r="BJ65027" s="138"/>
      <c r="BK65027" s="138"/>
      <c r="BL65027" s="138"/>
      <c r="BM65027" s="138"/>
    </row>
    <row r="65028" spans="62:65" ht="13" thickBot="1">
      <c r="BJ65028" s="138"/>
      <c r="BK65028" s="138"/>
      <c r="BL65028" s="138"/>
      <c r="BM65028" s="138"/>
    </row>
    <row r="65029" spans="62:65" ht="13" thickBot="1">
      <c r="BJ65029" s="138"/>
      <c r="BK65029" s="138"/>
      <c r="BL65029" s="138"/>
      <c r="BM65029" s="138"/>
    </row>
    <row r="65030" spans="62:65" ht="13" thickBot="1">
      <c r="BJ65030" s="138"/>
      <c r="BK65030" s="138"/>
      <c r="BL65030" s="138"/>
      <c r="BM65030" s="138"/>
    </row>
    <row r="65031" spans="62:65" ht="13" thickBot="1">
      <c r="BJ65031" s="138"/>
      <c r="BK65031" s="138"/>
      <c r="BL65031" s="138"/>
      <c r="BM65031" s="138"/>
    </row>
    <row r="65032" spans="62:65" ht="13" thickBot="1">
      <c r="BJ65032" s="138"/>
      <c r="BK65032" s="138"/>
      <c r="BL65032" s="138"/>
      <c r="BM65032" s="138"/>
    </row>
    <row r="65033" spans="62:65" ht="13" thickBot="1">
      <c r="BJ65033" s="138"/>
      <c r="BK65033" s="138"/>
      <c r="BL65033" s="138"/>
      <c r="BM65033" s="138"/>
    </row>
    <row r="65034" spans="62:65" ht="13" thickBot="1">
      <c r="BJ65034" s="138"/>
      <c r="BK65034" s="138"/>
      <c r="BL65034" s="138"/>
      <c r="BM65034" s="138"/>
    </row>
    <row r="65035" spans="62:65" ht="13" thickBot="1">
      <c r="BJ65035" s="138"/>
      <c r="BK65035" s="138"/>
      <c r="BL65035" s="138"/>
      <c r="BM65035" s="138"/>
    </row>
    <row r="65036" spans="62:65" ht="13" thickBot="1">
      <c r="BJ65036" s="138"/>
      <c r="BK65036" s="138"/>
      <c r="BL65036" s="138"/>
      <c r="BM65036" s="138"/>
    </row>
    <row r="65037" spans="62:65" ht="13" thickBot="1">
      <c r="BJ65037" s="138"/>
      <c r="BK65037" s="138"/>
      <c r="BL65037" s="138"/>
      <c r="BM65037" s="138"/>
    </row>
    <row r="65038" spans="62:65" ht="13" thickBot="1">
      <c r="BJ65038" s="138"/>
      <c r="BK65038" s="138"/>
      <c r="BL65038" s="138"/>
      <c r="BM65038" s="138"/>
    </row>
    <row r="65039" spans="62:65" ht="13" thickBot="1">
      <c r="BJ65039" s="138"/>
      <c r="BK65039" s="138"/>
      <c r="BL65039" s="138"/>
      <c r="BM65039" s="138"/>
    </row>
    <row r="65040" spans="62:65" ht="13" thickBot="1">
      <c r="BJ65040" s="138"/>
      <c r="BK65040" s="138"/>
      <c r="BL65040" s="138"/>
      <c r="BM65040" s="138"/>
    </row>
    <row r="65041" spans="62:65" ht="13" thickBot="1">
      <c r="BJ65041" s="138"/>
      <c r="BK65041" s="138"/>
      <c r="BL65041" s="138"/>
      <c r="BM65041" s="138"/>
    </row>
    <row r="65042" spans="62:65" ht="13" thickBot="1">
      <c r="BJ65042" s="138"/>
      <c r="BK65042" s="138"/>
      <c r="BL65042" s="138"/>
      <c r="BM65042" s="138"/>
    </row>
    <row r="65043" spans="62:65" ht="13" thickBot="1">
      <c r="BJ65043" s="138"/>
      <c r="BK65043" s="138"/>
      <c r="BL65043" s="138"/>
      <c r="BM65043" s="138"/>
    </row>
    <row r="65044" spans="62:65" ht="13" thickBot="1">
      <c r="BJ65044" s="138"/>
      <c r="BK65044" s="138"/>
      <c r="BL65044" s="138"/>
      <c r="BM65044" s="138"/>
    </row>
    <row r="65045" spans="62:65" ht="13" thickBot="1">
      <c r="BJ65045" s="138"/>
      <c r="BK65045" s="138"/>
      <c r="BL65045" s="138"/>
      <c r="BM65045" s="138"/>
    </row>
    <row r="65046" spans="62:65" ht="13" thickBot="1">
      <c r="BJ65046" s="138"/>
      <c r="BK65046" s="138"/>
      <c r="BL65046" s="138"/>
      <c r="BM65046" s="138"/>
    </row>
    <row r="65047" spans="62:65" ht="13" thickBot="1">
      <c r="BJ65047" s="138"/>
      <c r="BK65047" s="138"/>
      <c r="BL65047" s="138"/>
      <c r="BM65047" s="138"/>
    </row>
    <row r="65048" spans="62:65" ht="13" thickBot="1">
      <c r="BJ65048" s="138"/>
      <c r="BK65048" s="138"/>
      <c r="BL65048" s="138"/>
      <c r="BM65048" s="138"/>
    </row>
    <row r="65049" spans="62:65" ht="13" thickBot="1">
      <c r="BJ65049" s="138"/>
      <c r="BK65049" s="138"/>
      <c r="BL65049" s="138"/>
      <c r="BM65049" s="138"/>
    </row>
    <row r="65050" spans="62:65" ht="13" thickBot="1">
      <c r="BJ65050" s="138"/>
      <c r="BK65050" s="138"/>
      <c r="BL65050" s="138"/>
      <c r="BM65050" s="138"/>
    </row>
    <row r="65051" spans="62:65" ht="13" thickBot="1">
      <c r="BJ65051" s="138"/>
      <c r="BK65051" s="138"/>
      <c r="BL65051" s="138"/>
      <c r="BM65051" s="138"/>
    </row>
    <row r="65052" spans="62:65" ht="13" thickBot="1">
      <c r="BJ65052" s="138"/>
      <c r="BK65052" s="138"/>
      <c r="BL65052" s="138"/>
      <c r="BM65052" s="138"/>
    </row>
    <row r="65053" spans="62:65" ht="13" thickBot="1">
      <c r="BJ65053" s="138"/>
      <c r="BK65053" s="138"/>
      <c r="BL65053" s="138"/>
      <c r="BM65053" s="138"/>
    </row>
    <row r="65054" spans="62:65" ht="13" thickBot="1">
      <c r="BJ65054" s="138"/>
      <c r="BK65054" s="138"/>
      <c r="BL65054" s="138"/>
      <c r="BM65054" s="138"/>
    </row>
    <row r="65055" spans="62:65" ht="13" thickBot="1">
      <c r="BJ65055" s="138"/>
      <c r="BK65055" s="138"/>
      <c r="BL65055" s="138"/>
      <c r="BM65055" s="138"/>
    </row>
    <row r="65056" spans="62:65" ht="13" thickBot="1">
      <c r="BJ65056" s="138"/>
      <c r="BK65056" s="138"/>
      <c r="BL65056" s="138"/>
      <c r="BM65056" s="138"/>
    </row>
    <row r="65057" spans="62:65" ht="13" thickBot="1">
      <c r="BJ65057" s="138"/>
      <c r="BK65057" s="138"/>
      <c r="BL65057" s="138"/>
      <c r="BM65057" s="138"/>
    </row>
    <row r="65058" spans="62:65" ht="13" thickBot="1">
      <c r="BJ65058" s="138"/>
      <c r="BK65058" s="138"/>
      <c r="BL65058" s="138"/>
      <c r="BM65058" s="138"/>
    </row>
    <row r="65059" spans="62:65" ht="13" thickBot="1">
      <c r="BJ65059" s="138"/>
      <c r="BK65059" s="138"/>
      <c r="BL65059" s="138"/>
      <c r="BM65059" s="138"/>
    </row>
    <row r="65060" spans="62:65" ht="13" thickBot="1">
      <c r="BJ65060" s="138"/>
      <c r="BK65060" s="138"/>
      <c r="BL65060" s="138"/>
      <c r="BM65060" s="138"/>
    </row>
    <row r="65061" spans="62:65" ht="13" thickBot="1">
      <c r="BJ65061" s="138"/>
      <c r="BK65061" s="138"/>
      <c r="BL65061" s="138"/>
      <c r="BM65061" s="138"/>
    </row>
    <row r="65062" spans="62:65" ht="13" thickBot="1">
      <c r="BJ65062" s="138"/>
      <c r="BK65062" s="138"/>
      <c r="BL65062" s="138"/>
      <c r="BM65062" s="138"/>
    </row>
    <row r="65063" spans="62:65" ht="13" thickBot="1">
      <c r="BJ65063" s="138"/>
      <c r="BK65063" s="138"/>
      <c r="BL65063" s="138"/>
      <c r="BM65063" s="138"/>
    </row>
    <row r="65064" spans="62:65" ht="13" thickBot="1">
      <c r="BJ65064" s="138"/>
      <c r="BK65064" s="138"/>
      <c r="BL65064" s="138"/>
      <c r="BM65064" s="138"/>
    </row>
    <row r="65065" spans="62:65" ht="13" thickBot="1">
      <c r="BJ65065" s="138"/>
      <c r="BK65065" s="138"/>
      <c r="BL65065" s="138"/>
      <c r="BM65065" s="138"/>
    </row>
    <row r="65066" spans="62:65" ht="13" thickBot="1">
      <c r="BJ65066" s="138"/>
      <c r="BK65066" s="138"/>
      <c r="BL65066" s="138"/>
      <c r="BM65066" s="138"/>
    </row>
    <row r="65067" spans="62:65" ht="13" thickBot="1">
      <c r="BJ65067" s="138"/>
      <c r="BK65067" s="138"/>
      <c r="BL65067" s="138"/>
      <c r="BM65067" s="138"/>
    </row>
    <row r="65068" spans="62:65" ht="13" thickBot="1">
      <c r="BJ65068" s="138"/>
      <c r="BK65068" s="138"/>
      <c r="BL65068" s="138"/>
      <c r="BM65068" s="138"/>
    </row>
    <row r="65069" spans="62:65" ht="13" thickBot="1">
      <c r="BJ65069" s="138"/>
      <c r="BK65069" s="138"/>
      <c r="BL65069" s="138"/>
      <c r="BM65069" s="138"/>
    </row>
    <row r="65070" spans="62:65" ht="13" thickBot="1">
      <c r="BJ65070" s="138"/>
      <c r="BK65070" s="138"/>
      <c r="BL65070" s="138"/>
      <c r="BM65070" s="138"/>
    </row>
    <row r="65071" spans="62:65" ht="13" thickBot="1">
      <c r="BJ65071" s="138"/>
      <c r="BK65071" s="138"/>
      <c r="BL65071" s="138"/>
      <c r="BM65071" s="138"/>
    </row>
    <row r="65072" spans="62:65" ht="13" thickBot="1">
      <c r="BJ65072" s="138"/>
      <c r="BK65072" s="138"/>
      <c r="BL65072" s="138"/>
      <c r="BM65072" s="138"/>
    </row>
    <row r="65073" spans="62:65" ht="13" thickBot="1">
      <c r="BJ65073" s="138"/>
      <c r="BK65073" s="138"/>
      <c r="BL65073" s="138"/>
      <c r="BM65073" s="138"/>
    </row>
    <row r="65074" spans="62:65" ht="13" thickBot="1">
      <c r="BJ65074" s="138"/>
      <c r="BK65074" s="138"/>
      <c r="BL65074" s="138"/>
      <c r="BM65074" s="138"/>
    </row>
    <row r="65075" spans="62:65" ht="13" thickBot="1">
      <c r="BJ65075" s="138"/>
      <c r="BK65075" s="138"/>
      <c r="BL65075" s="138"/>
      <c r="BM65075" s="138"/>
    </row>
    <row r="65076" spans="62:65" ht="13" thickBot="1">
      <c r="BJ65076" s="138"/>
      <c r="BK65076" s="138"/>
      <c r="BL65076" s="138"/>
      <c r="BM65076" s="138"/>
    </row>
    <row r="65077" spans="62:65" ht="13" thickBot="1">
      <c r="BJ65077" s="138"/>
      <c r="BK65077" s="138"/>
      <c r="BL65077" s="138"/>
      <c r="BM65077" s="138"/>
    </row>
    <row r="65078" spans="62:65" ht="13" thickBot="1">
      <c r="BJ65078" s="138"/>
      <c r="BK65078" s="138"/>
      <c r="BL65078" s="138"/>
      <c r="BM65078" s="138"/>
    </row>
    <row r="65079" spans="62:65" ht="13" thickBot="1">
      <c r="BJ65079" s="138"/>
      <c r="BK65079" s="138"/>
      <c r="BL65079" s="138"/>
      <c r="BM65079" s="138"/>
    </row>
    <row r="65080" spans="62:65" ht="13" thickBot="1">
      <c r="BJ65080" s="138"/>
      <c r="BK65080" s="138"/>
      <c r="BL65080" s="138"/>
      <c r="BM65080" s="138"/>
    </row>
    <row r="65081" spans="62:65" ht="13" thickBot="1">
      <c r="BJ65081" s="138"/>
      <c r="BK65081" s="138"/>
      <c r="BL65081" s="138"/>
      <c r="BM65081" s="138"/>
    </row>
    <row r="65082" spans="62:65" ht="13" thickBot="1">
      <c r="BJ65082" s="138"/>
      <c r="BK65082" s="138"/>
      <c r="BL65082" s="138"/>
      <c r="BM65082" s="138"/>
    </row>
    <row r="65083" spans="62:65" ht="13" thickBot="1">
      <c r="BJ65083" s="138"/>
      <c r="BK65083" s="138"/>
      <c r="BL65083" s="138"/>
      <c r="BM65083" s="138"/>
    </row>
    <row r="65084" spans="62:65" ht="13" thickBot="1">
      <c r="BJ65084" s="138"/>
      <c r="BK65084" s="138"/>
      <c r="BL65084" s="138"/>
      <c r="BM65084" s="138"/>
    </row>
    <row r="65085" spans="62:65" ht="13" thickBot="1">
      <c r="BJ65085" s="138"/>
      <c r="BK65085" s="138"/>
      <c r="BL65085" s="138"/>
      <c r="BM65085" s="138"/>
    </row>
    <row r="65086" spans="62:65" ht="13" thickBot="1">
      <c r="BJ65086" s="138"/>
      <c r="BK65086" s="138"/>
      <c r="BL65086" s="138"/>
      <c r="BM65086" s="138"/>
    </row>
    <row r="65087" spans="62:65" ht="13" thickBot="1">
      <c r="BJ65087" s="138"/>
      <c r="BK65087" s="138"/>
      <c r="BL65087" s="138"/>
      <c r="BM65087" s="138"/>
    </row>
    <row r="65088" spans="62:65" ht="13" thickBot="1">
      <c r="BJ65088" s="138"/>
      <c r="BK65088" s="138"/>
      <c r="BL65088" s="138"/>
      <c r="BM65088" s="138"/>
    </row>
    <row r="65089" spans="62:65" ht="13" thickBot="1">
      <c r="BJ65089" s="138"/>
      <c r="BK65089" s="138"/>
      <c r="BL65089" s="138"/>
      <c r="BM65089" s="138"/>
    </row>
    <row r="65090" spans="62:65" ht="13" thickBot="1">
      <c r="BJ65090" s="138"/>
      <c r="BK65090" s="138"/>
      <c r="BL65090" s="138"/>
      <c r="BM65090" s="138"/>
    </row>
    <row r="65091" spans="62:65" ht="13" thickBot="1">
      <c r="BJ65091" s="138"/>
      <c r="BK65091" s="138"/>
      <c r="BL65091" s="138"/>
      <c r="BM65091" s="138"/>
    </row>
    <row r="65092" spans="62:65" ht="13" thickBot="1">
      <c r="BJ65092" s="138"/>
      <c r="BK65092" s="138"/>
      <c r="BL65092" s="138"/>
      <c r="BM65092" s="138"/>
    </row>
    <row r="65093" spans="62:65" ht="13" thickBot="1">
      <c r="BJ65093" s="138"/>
      <c r="BK65093" s="138"/>
      <c r="BL65093" s="138"/>
      <c r="BM65093" s="138"/>
    </row>
    <row r="65094" spans="62:65" ht="13" thickBot="1">
      <c r="BJ65094" s="138"/>
      <c r="BK65094" s="138"/>
      <c r="BL65094" s="138"/>
      <c r="BM65094" s="138"/>
    </row>
    <row r="65095" spans="62:65" ht="13" thickBot="1">
      <c r="BJ65095" s="138"/>
      <c r="BK65095" s="138"/>
      <c r="BL65095" s="138"/>
      <c r="BM65095" s="138"/>
    </row>
    <row r="65096" spans="62:65" ht="13" thickBot="1">
      <c r="BJ65096" s="138"/>
      <c r="BK65096" s="138"/>
      <c r="BL65096" s="138"/>
      <c r="BM65096" s="138"/>
    </row>
    <row r="65097" spans="62:65" ht="13" thickBot="1">
      <c r="BJ65097" s="138"/>
      <c r="BK65097" s="138"/>
      <c r="BL65097" s="138"/>
      <c r="BM65097" s="138"/>
    </row>
    <row r="65098" spans="62:65" ht="13" thickBot="1">
      <c r="BJ65098" s="138"/>
      <c r="BK65098" s="138"/>
      <c r="BL65098" s="138"/>
      <c r="BM65098" s="138"/>
    </row>
    <row r="65099" spans="62:65" ht="13" thickBot="1">
      <c r="BJ65099" s="138"/>
      <c r="BK65099" s="138"/>
      <c r="BL65099" s="138"/>
      <c r="BM65099" s="138"/>
    </row>
    <row r="65100" spans="62:65" ht="13" thickBot="1">
      <c r="BJ65100" s="138"/>
      <c r="BK65100" s="138"/>
      <c r="BL65100" s="138"/>
      <c r="BM65100" s="138"/>
    </row>
    <row r="65101" spans="62:65" ht="13" thickBot="1">
      <c r="BJ65101" s="138"/>
      <c r="BK65101" s="138"/>
      <c r="BL65101" s="138"/>
      <c r="BM65101" s="138"/>
    </row>
    <row r="65102" spans="62:65" ht="13" thickBot="1">
      <c r="BJ65102" s="138"/>
      <c r="BK65102" s="138"/>
      <c r="BL65102" s="138"/>
      <c r="BM65102" s="138"/>
    </row>
    <row r="65103" spans="62:65" ht="13" thickBot="1">
      <c r="BJ65103" s="138"/>
      <c r="BK65103" s="138"/>
      <c r="BL65103" s="138"/>
      <c r="BM65103" s="138"/>
    </row>
    <row r="65104" spans="62:65" ht="13" thickBot="1">
      <c r="BJ65104" s="138"/>
      <c r="BK65104" s="138"/>
      <c r="BL65104" s="138"/>
      <c r="BM65104" s="138"/>
    </row>
    <row r="65105" spans="62:65" ht="13" thickBot="1">
      <c r="BJ65105" s="138"/>
      <c r="BK65105" s="138"/>
      <c r="BL65105" s="138"/>
      <c r="BM65105" s="138"/>
    </row>
    <row r="65106" spans="62:65" ht="13" thickBot="1">
      <c r="BJ65106" s="138"/>
      <c r="BK65106" s="138"/>
      <c r="BL65106" s="138"/>
      <c r="BM65106" s="138"/>
    </row>
    <row r="65107" spans="62:65" ht="13" thickBot="1">
      <c r="BJ65107" s="138"/>
      <c r="BK65107" s="138"/>
      <c r="BL65107" s="138"/>
      <c r="BM65107" s="138"/>
    </row>
    <row r="65108" spans="62:65" ht="13" thickBot="1">
      <c r="BJ65108" s="138"/>
      <c r="BK65108" s="138"/>
      <c r="BL65108" s="138"/>
      <c r="BM65108" s="138"/>
    </row>
    <row r="65109" spans="62:65" ht="13" thickBot="1">
      <c r="BJ65109" s="138"/>
      <c r="BK65109" s="138"/>
      <c r="BL65109" s="138"/>
      <c r="BM65109" s="138"/>
    </row>
    <row r="65110" spans="62:65" ht="13" thickBot="1">
      <c r="BJ65110" s="138"/>
      <c r="BK65110" s="138"/>
      <c r="BL65110" s="138"/>
      <c r="BM65110" s="138"/>
    </row>
    <row r="65111" spans="62:65" ht="13" thickBot="1">
      <c r="BJ65111" s="138"/>
      <c r="BK65111" s="138"/>
      <c r="BL65111" s="138"/>
      <c r="BM65111" s="138"/>
    </row>
    <row r="65112" spans="62:65" ht="13" thickBot="1">
      <c r="BJ65112" s="138"/>
      <c r="BK65112" s="138"/>
      <c r="BL65112" s="138"/>
      <c r="BM65112" s="138"/>
    </row>
    <row r="65113" spans="62:65" ht="13" thickBot="1">
      <c r="BJ65113" s="138"/>
      <c r="BK65113" s="138"/>
      <c r="BL65113" s="138"/>
      <c r="BM65113" s="138"/>
    </row>
    <row r="65114" spans="62:65" ht="13" thickBot="1">
      <c r="BJ65114" s="138"/>
      <c r="BK65114" s="138"/>
      <c r="BL65114" s="138"/>
      <c r="BM65114" s="138"/>
    </row>
    <row r="65115" spans="62:65" ht="13" thickBot="1">
      <c r="BJ65115" s="138"/>
      <c r="BK65115" s="138"/>
      <c r="BL65115" s="138"/>
      <c r="BM65115" s="138"/>
    </row>
    <row r="65116" spans="62:65" ht="13" thickBot="1">
      <c r="BJ65116" s="138"/>
      <c r="BK65116" s="138"/>
      <c r="BL65116" s="138"/>
      <c r="BM65116" s="138"/>
    </row>
    <row r="65117" spans="62:65" ht="13" thickBot="1">
      <c r="BJ65117" s="138"/>
      <c r="BK65117" s="138"/>
      <c r="BL65117" s="138"/>
      <c r="BM65117" s="138"/>
    </row>
    <row r="65118" spans="62:65" ht="13" thickBot="1">
      <c r="BJ65118" s="138"/>
      <c r="BK65118" s="138"/>
      <c r="BL65118" s="138"/>
      <c r="BM65118" s="138"/>
    </row>
    <row r="65119" spans="62:65" ht="13" thickBot="1">
      <c r="BJ65119" s="138"/>
      <c r="BK65119" s="138"/>
      <c r="BL65119" s="138"/>
      <c r="BM65119" s="138"/>
    </row>
    <row r="65120" spans="62:65" ht="13" thickBot="1">
      <c r="BJ65120" s="138"/>
      <c r="BK65120" s="138"/>
      <c r="BL65120" s="138"/>
      <c r="BM65120" s="138"/>
    </row>
    <row r="65121" spans="62:65" ht="13" thickBot="1">
      <c r="BJ65121" s="138"/>
      <c r="BK65121" s="138"/>
      <c r="BL65121" s="138"/>
      <c r="BM65121" s="138"/>
    </row>
    <row r="65122" spans="62:65" ht="13" thickBot="1">
      <c r="BJ65122" s="138"/>
      <c r="BK65122" s="138"/>
      <c r="BL65122" s="138"/>
      <c r="BM65122" s="138"/>
    </row>
    <row r="65123" spans="62:65" ht="13" thickBot="1">
      <c r="BJ65123" s="138"/>
      <c r="BK65123" s="138"/>
      <c r="BL65123" s="138"/>
      <c r="BM65123" s="138"/>
    </row>
    <row r="65124" spans="62:65" ht="13" thickBot="1">
      <c r="BJ65124" s="138"/>
      <c r="BK65124" s="138"/>
      <c r="BL65124" s="138"/>
      <c r="BM65124" s="138"/>
    </row>
    <row r="65125" spans="62:65" ht="13" thickBot="1">
      <c r="BJ65125" s="138"/>
      <c r="BK65125" s="138"/>
      <c r="BL65125" s="138"/>
      <c r="BM65125" s="138"/>
    </row>
    <row r="65126" spans="62:65" ht="13" thickBot="1">
      <c r="BJ65126" s="138"/>
      <c r="BK65126" s="138"/>
      <c r="BL65126" s="138"/>
      <c r="BM65126" s="138"/>
    </row>
    <row r="65127" spans="62:65" ht="13" thickBot="1">
      <c r="BJ65127" s="138"/>
      <c r="BK65127" s="138"/>
      <c r="BL65127" s="138"/>
      <c r="BM65127" s="138"/>
    </row>
    <row r="65128" spans="62:65" ht="13" thickBot="1">
      <c r="BJ65128" s="138"/>
      <c r="BK65128" s="138"/>
      <c r="BL65128" s="138"/>
      <c r="BM65128" s="138"/>
    </row>
    <row r="65129" spans="62:65" ht="13" thickBot="1">
      <c r="BJ65129" s="138"/>
      <c r="BK65129" s="138"/>
      <c r="BL65129" s="138"/>
      <c r="BM65129" s="138"/>
    </row>
    <row r="65130" spans="62:65" ht="13" thickBot="1">
      <c r="BJ65130" s="138"/>
      <c r="BK65130" s="138"/>
      <c r="BL65130" s="138"/>
      <c r="BM65130" s="138"/>
    </row>
    <row r="65131" spans="62:65" ht="13" thickBot="1">
      <c r="BJ65131" s="138"/>
      <c r="BK65131" s="138"/>
      <c r="BL65131" s="138"/>
      <c r="BM65131" s="138"/>
    </row>
    <row r="65132" spans="62:65" ht="13" thickBot="1">
      <c r="BJ65132" s="138"/>
      <c r="BK65132" s="138"/>
      <c r="BL65132" s="138"/>
      <c r="BM65132" s="138"/>
    </row>
    <row r="65133" spans="62:65" ht="13" thickBot="1">
      <c r="BJ65133" s="138"/>
      <c r="BK65133" s="138"/>
      <c r="BL65133" s="138"/>
      <c r="BM65133" s="138"/>
    </row>
    <row r="65134" spans="62:65" ht="13" thickBot="1">
      <c r="BJ65134" s="138"/>
      <c r="BK65134" s="138"/>
      <c r="BL65134" s="138"/>
      <c r="BM65134" s="138"/>
    </row>
    <row r="65135" spans="62:65" ht="13" thickBot="1">
      <c r="BJ65135" s="138"/>
      <c r="BK65135" s="138"/>
      <c r="BL65135" s="138"/>
      <c r="BM65135" s="138"/>
    </row>
    <row r="65136" spans="62:65" ht="13" thickBot="1">
      <c r="BJ65136" s="138"/>
      <c r="BK65136" s="138"/>
      <c r="BL65136" s="138"/>
      <c r="BM65136" s="138"/>
    </row>
    <row r="65137" spans="62:65" ht="13" thickBot="1">
      <c r="BJ65137" s="138"/>
      <c r="BK65137" s="138"/>
      <c r="BL65137" s="138"/>
      <c r="BM65137" s="138"/>
    </row>
    <row r="65138" spans="62:65" ht="13" thickBot="1">
      <c r="BJ65138" s="138"/>
      <c r="BK65138" s="138"/>
      <c r="BL65138" s="138"/>
      <c r="BM65138" s="138"/>
    </row>
    <row r="65139" spans="62:65" ht="13" thickBot="1">
      <c r="BJ65139" s="138"/>
      <c r="BK65139" s="138"/>
      <c r="BL65139" s="138"/>
      <c r="BM65139" s="138"/>
    </row>
    <row r="65140" spans="62:65" ht="13" thickBot="1">
      <c r="BJ65140" s="138"/>
      <c r="BK65140" s="138"/>
      <c r="BL65140" s="138"/>
      <c r="BM65140" s="138"/>
    </row>
    <row r="65141" spans="62:65" ht="13" thickBot="1">
      <c r="BJ65141" s="138"/>
      <c r="BK65141" s="138"/>
      <c r="BL65141" s="138"/>
      <c r="BM65141" s="138"/>
    </row>
    <row r="65142" spans="62:65" ht="13" thickBot="1">
      <c r="BJ65142" s="138"/>
      <c r="BK65142" s="138"/>
      <c r="BL65142" s="138"/>
      <c r="BM65142" s="138"/>
    </row>
    <row r="65143" spans="62:65" ht="13" thickBot="1">
      <c r="BJ65143" s="138"/>
      <c r="BK65143" s="138"/>
      <c r="BL65143" s="138"/>
      <c r="BM65143" s="138"/>
    </row>
    <row r="65144" spans="62:65" ht="13" thickBot="1">
      <c r="BJ65144" s="138"/>
      <c r="BK65144" s="138"/>
      <c r="BL65144" s="138"/>
      <c r="BM65144" s="138"/>
    </row>
    <row r="65145" spans="62:65" ht="13" thickBot="1">
      <c r="BJ65145" s="138"/>
      <c r="BK65145" s="138"/>
      <c r="BL65145" s="138"/>
      <c r="BM65145" s="138"/>
    </row>
    <row r="65146" spans="62:65" ht="13" thickBot="1">
      <c r="BJ65146" s="138"/>
      <c r="BK65146" s="138"/>
      <c r="BL65146" s="138"/>
      <c r="BM65146" s="138"/>
    </row>
    <row r="65147" spans="62:65" ht="13" thickBot="1">
      <c r="BJ65147" s="138"/>
      <c r="BK65147" s="138"/>
      <c r="BL65147" s="138"/>
      <c r="BM65147" s="138"/>
    </row>
    <row r="65148" spans="62:65" ht="13" thickBot="1">
      <c r="BJ65148" s="138"/>
      <c r="BK65148" s="138"/>
      <c r="BL65148" s="138"/>
      <c r="BM65148" s="138"/>
    </row>
    <row r="65149" spans="62:65" ht="13" thickBot="1">
      <c r="BJ65149" s="138"/>
      <c r="BK65149" s="138"/>
      <c r="BL65149" s="138"/>
      <c r="BM65149" s="138"/>
    </row>
    <row r="65150" spans="62:65" ht="13" thickBot="1">
      <c r="BJ65150" s="138"/>
      <c r="BK65150" s="138"/>
      <c r="BL65150" s="138"/>
      <c r="BM65150" s="138"/>
    </row>
    <row r="65151" spans="62:65" ht="13" thickBot="1">
      <c r="BJ65151" s="138"/>
      <c r="BK65151" s="138"/>
      <c r="BL65151" s="138"/>
      <c r="BM65151" s="138"/>
    </row>
    <row r="65152" spans="62:65" ht="13" thickBot="1">
      <c r="BJ65152" s="138"/>
      <c r="BK65152" s="138"/>
      <c r="BL65152" s="138"/>
      <c r="BM65152" s="138"/>
    </row>
    <row r="65153" spans="62:65" ht="13" thickBot="1">
      <c r="BJ65153" s="138"/>
      <c r="BK65153" s="138"/>
      <c r="BL65153" s="138"/>
      <c r="BM65153" s="138"/>
    </row>
    <row r="65154" spans="62:65" ht="13" thickBot="1">
      <c r="BJ65154" s="138"/>
      <c r="BK65154" s="138"/>
      <c r="BL65154" s="138"/>
      <c r="BM65154" s="138"/>
    </row>
    <row r="65155" spans="62:65" ht="13" thickBot="1">
      <c r="BJ65155" s="138"/>
      <c r="BK65155" s="138"/>
      <c r="BL65155" s="138"/>
      <c r="BM65155" s="138"/>
    </row>
    <row r="65156" spans="62:65" ht="13" thickBot="1">
      <c r="BJ65156" s="138"/>
      <c r="BK65156" s="138"/>
      <c r="BL65156" s="138"/>
      <c r="BM65156" s="138"/>
    </row>
    <row r="65157" spans="62:65" ht="13" thickBot="1">
      <c r="BJ65157" s="138"/>
      <c r="BK65157" s="138"/>
      <c r="BL65157" s="138"/>
      <c r="BM65157" s="138"/>
    </row>
    <row r="65158" spans="62:65" ht="13" thickBot="1">
      <c r="BJ65158" s="138"/>
      <c r="BK65158" s="138"/>
      <c r="BL65158" s="138"/>
      <c r="BM65158" s="138"/>
    </row>
    <row r="65159" spans="62:65" ht="13" thickBot="1">
      <c r="BJ65159" s="138"/>
      <c r="BK65159" s="138"/>
      <c r="BL65159" s="138"/>
      <c r="BM65159" s="138"/>
    </row>
    <row r="65160" spans="62:65" ht="13" thickBot="1">
      <c r="BJ65160" s="138"/>
      <c r="BK65160" s="138"/>
      <c r="BL65160" s="138"/>
      <c r="BM65160" s="138"/>
    </row>
    <row r="65161" spans="62:65" ht="13" thickBot="1">
      <c r="BJ65161" s="138"/>
      <c r="BK65161" s="138"/>
      <c r="BL65161" s="138"/>
      <c r="BM65161" s="138"/>
    </row>
    <row r="65162" spans="62:65" ht="13" thickBot="1">
      <c r="BJ65162" s="138"/>
      <c r="BK65162" s="138"/>
      <c r="BL65162" s="138"/>
      <c r="BM65162" s="138"/>
    </row>
    <row r="65163" spans="62:65" ht="13" thickBot="1">
      <c r="BJ65163" s="138"/>
      <c r="BK65163" s="138"/>
      <c r="BL65163" s="138"/>
      <c r="BM65163" s="138"/>
    </row>
    <row r="65164" spans="62:65" ht="13" thickBot="1">
      <c r="BJ65164" s="138"/>
      <c r="BK65164" s="138"/>
      <c r="BL65164" s="138"/>
      <c r="BM65164" s="138"/>
    </row>
    <row r="65165" spans="62:65" ht="13" thickBot="1">
      <c r="BJ65165" s="138"/>
      <c r="BK65165" s="138"/>
      <c r="BL65165" s="138"/>
      <c r="BM65165" s="138"/>
    </row>
    <row r="65166" spans="62:65" ht="13" thickBot="1">
      <c r="BJ65166" s="138"/>
      <c r="BK65166" s="138"/>
      <c r="BL65166" s="138"/>
      <c r="BM65166" s="138"/>
    </row>
    <row r="65167" spans="62:65" ht="13" thickBot="1">
      <c r="BJ65167" s="138"/>
      <c r="BK65167" s="138"/>
      <c r="BL65167" s="138"/>
      <c r="BM65167" s="138"/>
    </row>
    <row r="65168" spans="62:65" ht="13" thickBot="1">
      <c r="BJ65168" s="138"/>
      <c r="BK65168" s="138"/>
      <c r="BL65168" s="138"/>
      <c r="BM65168" s="138"/>
    </row>
    <row r="65169" spans="62:65" ht="13" thickBot="1">
      <c r="BJ65169" s="138"/>
      <c r="BK65169" s="138"/>
      <c r="BL65169" s="138"/>
      <c r="BM65169" s="138"/>
    </row>
    <row r="65170" spans="62:65" ht="13" thickBot="1">
      <c r="BJ65170" s="138"/>
      <c r="BK65170" s="138"/>
      <c r="BL65170" s="138"/>
      <c r="BM65170" s="138"/>
    </row>
    <row r="65171" spans="62:65" ht="13" thickBot="1">
      <c r="BJ65171" s="138"/>
      <c r="BK65171" s="138"/>
      <c r="BL65171" s="138"/>
      <c r="BM65171" s="138"/>
    </row>
    <row r="65172" spans="62:65" ht="13" thickBot="1">
      <c r="BJ65172" s="138"/>
      <c r="BK65172" s="138"/>
      <c r="BL65172" s="138"/>
      <c r="BM65172" s="138"/>
    </row>
    <row r="65173" spans="62:65" ht="13" thickBot="1">
      <c r="BJ65173" s="138"/>
      <c r="BK65173" s="138"/>
      <c r="BL65173" s="138"/>
      <c r="BM65173" s="138"/>
    </row>
    <row r="65174" spans="62:65" ht="13" thickBot="1">
      <c r="BJ65174" s="138"/>
      <c r="BK65174" s="138"/>
      <c r="BL65174" s="138"/>
      <c r="BM65174" s="138"/>
    </row>
    <row r="65175" spans="62:65" ht="13" thickBot="1">
      <c r="BJ65175" s="138"/>
      <c r="BK65175" s="138"/>
      <c r="BL65175" s="138"/>
      <c r="BM65175" s="138"/>
    </row>
    <row r="65176" spans="62:65" ht="13" thickBot="1">
      <c r="BJ65176" s="138"/>
      <c r="BK65176" s="138"/>
      <c r="BL65176" s="138"/>
      <c r="BM65176" s="138"/>
    </row>
    <row r="65177" spans="62:65" ht="13" thickBot="1">
      <c r="BJ65177" s="138"/>
      <c r="BK65177" s="138"/>
      <c r="BL65177" s="138"/>
      <c r="BM65177" s="138"/>
    </row>
    <row r="65178" spans="62:65" ht="13" thickBot="1">
      <c r="BJ65178" s="138"/>
      <c r="BK65178" s="138"/>
      <c r="BL65178" s="138"/>
      <c r="BM65178" s="138"/>
    </row>
    <row r="65179" spans="62:65" ht="13" thickBot="1">
      <c r="BJ65179" s="138"/>
      <c r="BK65179" s="138"/>
      <c r="BL65179" s="138"/>
      <c r="BM65179" s="138"/>
    </row>
    <row r="65180" spans="62:65" ht="13" thickBot="1">
      <c r="BJ65180" s="138"/>
      <c r="BK65180" s="138"/>
      <c r="BL65180" s="138"/>
      <c r="BM65180" s="138"/>
    </row>
    <row r="65181" spans="62:65" ht="13" thickBot="1">
      <c r="BJ65181" s="138"/>
      <c r="BK65181" s="138"/>
      <c r="BL65181" s="138"/>
      <c r="BM65181" s="138"/>
    </row>
    <row r="65182" spans="62:65" ht="13" thickBot="1">
      <c r="BJ65182" s="138"/>
      <c r="BK65182" s="138"/>
      <c r="BL65182" s="138"/>
      <c r="BM65182" s="138"/>
    </row>
    <row r="65183" spans="62:65" ht="13" thickBot="1">
      <c r="BJ65183" s="138"/>
      <c r="BK65183" s="138"/>
      <c r="BL65183" s="138"/>
      <c r="BM65183" s="138"/>
    </row>
    <row r="65184" spans="62:65" ht="13" thickBot="1">
      <c r="BJ65184" s="138"/>
      <c r="BK65184" s="138"/>
      <c r="BL65184" s="138"/>
      <c r="BM65184" s="138"/>
    </row>
    <row r="65185" spans="62:65" ht="13" thickBot="1">
      <c r="BJ65185" s="138"/>
      <c r="BK65185" s="138"/>
      <c r="BL65185" s="138"/>
      <c r="BM65185" s="138"/>
    </row>
    <row r="65186" spans="62:65" ht="13" thickBot="1">
      <c r="BJ65186" s="138"/>
      <c r="BK65186" s="138"/>
      <c r="BL65186" s="138"/>
      <c r="BM65186" s="138"/>
    </row>
    <row r="65187" spans="62:65" ht="13" thickBot="1">
      <c r="BJ65187" s="138"/>
      <c r="BK65187" s="138"/>
      <c r="BL65187" s="138"/>
      <c r="BM65187" s="138"/>
    </row>
    <row r="65188" spans="62:65" ht="13" thickBot="1">
      <c r="BJ65188" s="138"/>
      <c r="BK65188" s="138"/>
      <c r="BL65188" s="138"/>
      <c r="BM65188" s="138"/>
    </row>
    <row r="65189" spans="62:65" ht="13" thickBot="1">
      <c r="BJ65189" s="138"/>
      <c r="BK65189" s="138"/>
      <c r="BL65189" s="138"/>
      <c r="BM65189" s="138"/>
    </row>
    <row r="65190" spans="62:65" ht="13" thickBot="1">
      <c r="BJ65190" s="138"/>
      <c r="BK65190" s="138"/>
      <c r="BL65190" s="138"/>
      <c r="BM65190" s="138"/>
    </row>
    <row r="65191" spans="62:65" ht="13" thickBot="1">
      <c r="BJ65191" s="138"/>
      <c r="BK65191" s="138"/>
      <c r="BL65191" s="138"/>
      <c r="BM65191" s="138"/>
    </row>
    <row r="65192" spans="62:65" ht="13" thickBot="1">
      <c r="BJ65192" s="138"/>
      <c r="BK65192" s="138"/>
      <c r="BL65192" s="138"/>
      <c r="BM65192" s="138"/>
    </row>
    <row r="65193" spans="62:65" ht="13" thickBot="1">
      <c r="BJ65193" s="138"/>
      <c r="BK65193" s="138"/>
      <c r="BL65193" s="138"/>
      <c r="BM65193" s="138"/>
    </row>
    <row r="65194" spans="62:65" ht="13" thickBot="1">
      <c r="BJ65194" s="138"/>
      <c r="BK65194" s="138"/>
      <c r="BL65194" s="138"/>
      <c r="BM65194" s="138"/>
    </row>
    <row r="65195" spans="62:65" ht="13" thickBot="1">
      <c r="BJ65195" s="138"/>
      <c r="BK65195" s="138"/>
      <c r="BL65195" s="138"/>
      <c r="BM65195" s="138"/>
    </row>
    <row r="65196" spans="62:65" ht="13" thickBot="1">
      <c r="BJ65196" s="138"/>
      <c r="BK65196" s="138"/>
      <c r="BL65196" s="138"/>
      <c r="BM65196" s="138"/>
    </row>
    <row r="65197" spans="62:65" ht="13" thickBot="1">
      <c r="BJ65197" s="138"/>
      <c r="BK65197" s="138"/>
      <c r="BL65197" s="138"/>
      <c r="BM65197" s="138"/>
    </row>
    <row r="65198" spans="62:65" ht="13" thickBot="1">
      <c r="BJ65198" s="138"/>
      <c r="BK65198" s="138"/>
      <c r="BL65198" s="138"/>
      <c r="BM65198" s="138"/>
    </row>
    <row r="65199" spans="62:65" ht="13" thickBot="1">
      <c r="BJ65199" s="138"/>
      <c r="BK65199" s="138"/>
      <c r="BL65199" s="138"/>
      <c r="BM65199" s="138"/>
    </row>
    <row r="65200" spans="62:65" ht="13" thickBot="1">
      <c r="BJ65200" s="138"/>
      <c r="BK65200" s="138"/>
      <c r="BL65200" s="138"/>
      <c r="BM65200" s="138"/>
    </row>
    <row r="65201" spans="62:65" ht="13" thickBot="1">
      <c r="BJ65201" s="138"/>
      <c r="BK65201" s="138"/>
      <c r="BL65201" s="138"/>
      <c r="BM65201" s="138"/>
    </row>
    <row r="65202" spans="62:65" ht="13" thickBot="1">
      <c r="BJ65202" s="138"/>
      <c r="BK65202" s="138"/>
      <c r="BL65202" s="138"/>
      <c r="BM65202" s="138"/>
    </row>
    <row r="65203" spans="62:65" ht="13" thickBot="1">
      <c r="BJ65203" s="138"/>
      <c r="BK65203" s="138"/>
      <c r="BL65203" s="138"/>
      <c r="BM65203" s="138"/>
    </row>
    <row r="65204" spans="62:65" ht="13" thickBot="1">
      <c r="BJ65204" s="138"/>
      <c r="BK65204" s="138"/>
      <c r="BL65204" s="138"/>
      <c r="BM65204" s="138"/>
    </row>
    <row r="65205" spans="62:65" ht="13" thickBot="1">
      <c r="BJ65205" s="138"/>
      <c r="BK65205" s="138"/>
      <c r="BL65205" s="138"/>
      <c r="BM65205" s="138"/>
    </row>
    <row r="65206" spans="62:65" ht="13" thickBot="1">
      <c r="BJ65206" s="138"/>
      <c r="BK65206" s="138"/>
      <c r="BL65206" s="138"/>
      <c r="BM65206" s="138"/>
    </row>
    <row r="65207" spans="62:65" ht="13" thickBot="1">
      <c r="BJ65207" s="138"/>
      <c r="BK65207" s="138"/>
      <c r="BL65207" s="138"/>
      <c r="BM65207" s="138"/>
    </row>
    <row r="65208" spans="62:65" ht="13" thickBot="1">
      <c r="BJ65208" s="138"/>
      <c r="BK65208" s="138"/>
      <c r="BL65208" s="138"/>
      <c r="BM65208" s="138"/>
    </row>
    <row r="65209" spans="62:65" ht="13" thickBot="1">
      <c r="BJ65209" s="138"/>
      <c r="BK65209" s="138"/>
      <c r="BL65209" s="138"/>
      <c r="BM65209" s="138"/>
    </row>
    <row r="65210" spans="62:65" ht="13" thickBot="1">
      <c r="BJ65210" s="138"/>
      <c r="BK65210" s="138"/>
      <c r="BL65210" s="138"/>
      <c r="BM65210" s="138"/>
    </row>
    <row r="65211" spans="62:65" ht="13" thickBot="1">
      <c r="BJ65211" s="138"/>
      <c r="BK65211" s="138"/>
      <c r="BL65211" s="138"/>
      <c r="BM65211" s="138"/>
    </row>
    <row r="65212" spans="62:65" ht="13" thickBot="1">
      <c r="BJ65212" s="138"/>
      <c r="BK65212" s="138"/>
      <c r="BL65212" s="138"/>
      <c r="BM65212" s="138"/>
    </row>
    <row r="65213" spans="62:65" ht="13" thickBot="1">
      <c r="BJ65213" s="138"/>
      <c r="BK65213" s="138"/>
      <c r="BL65213" s="138"/>
      <c r="BM65213" s="138"/>
    </row>
    <row r="65214" spans="62:65" ht="13" thickBot="1">
      <c r="BJ65214" s="138"/>
      <c r="BK65214" s="138"/>
      <c r="BL65214" s="138"/>
      <c r="BM65214" s="138"/>
    </row>
    <row r="65215" spans="62:65" ht="13" thickBot="1">
      <c r="BJ65215" s="138"/>
      <c r="BK65215" s="138"/>
      <c r="BL65215" s="138"/>
      <c r="BM65215" s="138"/>
    </row>
    <row r="65216" spans="62:65" ht="13" thickBot="1">
      <c r="BJ65216" s="138"/>
      <c r="BK65216" s="138"/>
      <c r="BL65216" s="138"/>
      <c r="BM65216" s="138"/>
    </row>
    <row r="65217" spans="62:65" ht="13" thickBot="1">
      <c r="BJ65217" s="138"/>
      <c r="BK65217" s="138"/>
      <c r="BL65217" s="138"/>
      <c r="BM65217" s="138"/>
    </row>
    <row r="65218" spans="62:65" ht="13" thickBot="1">
      <c r="BJ65218" s="138"/>
      <c r="BK65218" s="138"/>
      <c r="BL65218" s="138"/>
      <c r="BM65218" s="138"/>
    </row>
    <row r="65219" spans="62:65" ht="13" thickBot="1">
      <c r="BJ65219" s="138"/>
      <c r="BK65219" s="138"/>
      <c r="BL65219" s="138"/>
      <c r="BM65219" s="138"/>
    </row>
    <row r="65220" spans="62:65" ht="13" thickBot="1">
      <c r="BJ65220" s="138"/>
      <c r="BK65220" s="138"/>
      <c r="BL65220" s="138"/>
      <c r="BM65220" s="138"/>
    </row>
    <row r="65221" spans="62:65" ht="13" thickBot="1">
      <c r="BJ65221" s="138"/>
      <c r="BK65221" s="138"/>
      <c r="BL65221" s="138"/>
      <c r="BM65221" s="138"/>
    </row>
    <row r="65222" spans="62:65" ht="13" thickBot="1">
      <c r="BJ65222" s="138"/>
      <c r="BK65222" s="138"/>
      <c r="BL65222" s="138"/>
      <c r="BM65222" s="138"/>
    </row>
    <row r="65223" spans="62:65" ht="13" thickBot="1">
      <c r="BJ65223" s="138"/>
      <c r="BK65223" s="138"/>
      <c r="BL65223" s="138"/>
      <c r="BM65223" s="138"/>
    </row>
    <row r="65224" spans="62:65" ht="13" thickBot="1">
      <c r="BJ65224" s="138"/>
      <c r="BK65224" s="138"/>
      <c r="BL65224" s="138"/>
      <c r="BM65224" s="138"/>
    </row>
    <row r="65225" spans="62:65" ht="13" thickBot="1">
      <c r="BJ65225" s="138"/>
      <c r="BK65225" s="138"/>
      <c r="BL65225" s="138"/>
      <c r="BM65225" s="138"/>
    </row>
    <row r="65226" spans="62:65" ht="13" thickBot="1">
      <c r="BJ65226" s="138"/>
      <c r="BK65226" s="138"/>
      <c r="BL65226" s="138"/>
      <c r="BM65226" s="138"/>
    </row>
    <row r="65227" spans="62:65" ht="13" thickBot="1">
      <c r="BJ65227" s="138"/>
      <c r="BK65227" s="138"/>
      <c r="BL65227" s="138"/>
      <c r="BM65227" s="138"/>
    </row>
    <row r="65228" spans="62:65" ht="13" thickBot="1">
      <c r="BJ65228" s="138"/>
      <c r="BK65228" s="138"/>
      <c r="BL65228" s="138"/>
      <c r="BM65228" s="138"/>
    </row>
    <row r="65229" spans="62:65" ht="13" thickBot="1">
      <c r="BJ65229" s="138"/>
      <c r="BK65229" s="138"/>
      <c r="BL65229" s="138"/>
      <c r="BM65229" s="138"/>
    </row>
    <row r="65230" spans="62:65" ht="13" thickBot="1">
      <c r="BJ65230" s="138"/>
      <c r="BK65230" s="138"/>
      <c r="BL65230" s="138"/>
      <c r="BM65230" s="138"/>
    </row>
    <row r="65231" spans="62:65" ht="13" thickBot="1">
      <c r="BJ65231" s="138"/>
      <c r="BK65231" s="138"/>
      <c r="BL65231" s="138"/>
      <c r="BM65231" s="138"/>
    </row>
    <row r="65232" spans="62:65" ht="13" thickBot="1">
      <c r="BJ65232" s="138"/>
      <c r="BK65232" s="138"/>
      <c r="BL65232" s="138"/>
      <c r="BM65232" s="138"/>
    </row>
    <row r="65233" spans="62:65" ht="13" thickBot="1">
      <c r="BJ65233" s="138"/>
      <c r="BK65233" s="138"/>
      <c r="BL65233" s="138"/>
      <c r="BM65233" s="138"/>
    </row>
    <row r="65234" spans="62:65" ht="13" thickBot="1">
      <c r="BJ65234" s="138"/>
      <c r="BK65234" s="138"/>
      <c r="BL65234" s="138"/>
      <c r="BM65234" s="138"/>
    </row>
    <row r="65235" spans="62:65" ht="13" thickBot="1">
      <c r="BJ65235" s="138"/>
      <c r="BK65235" s="138"/>
      <c r="BL65235" s="138"/>
      <c r="BM65235" s="138"/>
    </row>
    <row r="65236" spans="62:65" ht="13" thickBot="1">
      <c r="BJ65236" s="138"/>
      <c r="BK65236" s="138"/>
      <c r="BL65236" s="138"/>
      <c r="BM65236" s="138"/>
    </row>
    <row r="65237" spans="62:65" ht="13" thickBot="1">
      <c r="BJ65237" s="138"/>
      <c r="BK65237" s="138"/>
      <c r="BL65237" s="138"/>
      <c r="BM65237" s="138"/>
    </row>
    <row r="65238" spans="62:65" ht="13" thickBot="1">
      <c r="BJ65238" s="138"/>
      <c r="BK65238" s="138"/>
      <c r="BL65238" s="138"/>
      <c r="BM65238" s="138"/>
    </row>
    <row r="65239" spans="62:65" ht="13" thickBot="1">
      <c r="BJ65239" s="138"/>
      <c r="BK65239" s="138"/>
      <c r="BL65239" s="138"/>
      <c r="BM65239" s="138"/>
    </row>
    <row r="65240" spans="62:65" ht="13" thickBot="1">
      <c r="BJ65240" s="138"/>
      <c r="BK65240" s="138"/>
      <c r="BL65240" s="138"/>
      <c r="BM65240" s="138"/>
    </row>
    <row r="65241" spans="62:65" ht="13" thickBot="1">
      <c r="BJ65241" s="138"/>
      <c r="BK65241" s="138"/>
      <c r="BL65241" s="138"/>
      <c r="BM65241" s="138"/>
    </row>
    <row r="65242" spans="62:65" ht="13" thickBot="1">
      <c r="BJ65242" s="138"/>
      <c r="BK65242" s="138"/>
      <c r="BL65242" s="138"/>
      <c r="BM65242" s="138"/>
    </row>
    <row r="65243" spans="62:65" ht="13" thickBot="1">
      <c r="BJ65243" s="138"/>
      <c r="BK65243" s="138"/>
      <c r="BL65243" s="138"/>
      <c r="BM65243" s="138"/>
    </row>
    <row r="65244" spans="62:65" ht="13" thickBot="1">
      <c r="BJ65244" s="138"/>
      <c r="BK65244" s="138"/>
      <c r="BL65244" s="138"/>
      <c r="BM65244" s="138"/>
    </row>
    <row r="65245" spans="62:65" ht="13" thickBot="1">
      <c r="BJ65245" s="138"/>
      <c r="BK65245" s="138"/>
      <c r="BL65245" s="138"/>
      <c r="BM65245" s="138"/>
    </row>
    <row r="65246" spans="62:65" ht="13" thickBot="1">
      <c r="BJ65246" s="138"/>
      <c r="BK65246" s="138"/>
      <c r="BL65246" s="138"/>
      <c r="BM65246" s="138"/>
    </row>
    <row r="65247" spans="62:65" ht="13" thickBot="1">
      <c r="BJ65247" s="138"/>
      <c r="BK65247" s="138"/>
      <c r="BL65247" s="138"/>
      <c r="BM65247" s="138"/>
    </row>
    <row r="65248" spans="62:65" ht="13" thickBot="1">
      <c r="BJ65248" s="138"/>
      <c r="BK65248" s="138"/>
      <c r="BL65248" s="138"/>
      <c r="BM65248" s="138"/>
    </row>
    <row r="65249" spans="62:65" ht="13" thickBot="1">
      <c r="BJ65249" s="138"/>
      <c r="BK65249" s="138"/>
      <c r="BL65249" s="138"/>
      <c r="BM65249" s="138"/>
    </row>
    <row r="65250" spans="62:65" ht="13" thickBot="1">
      <c r="BJ65250" s="138"/>
      <c r="BK65250" s="138"/>
      <c r="BL65250" s="138"/>
      <c r="BM65250" s="138"/>
    </row>
    <row r="65251" spans="62:65" ht="13" thickBot="1">
      <c r="BJ65251" s="138"/>
      <c r="BK65251" s="138"/>
      <c r="BL65251" s="138"/>
      <c r="BM65251" s="138"/>
    </row>
    <row r="65252" spans="62:65" ht="13" thickBot="1">
      <c r="BJ65252" s="138"/>
      <c r="BK65252" s="138"/>
      <c r="BL65252" s="138"/>
      <c r="BM65252" s="138"/>
    </row>
    <row r="65253" spans="62:65" ht="13" thickBot="1">
      <c r="BJ65253" s="138"/>
      <c r="BK65253" s="138"/>
      <c r="BL65253" s="138"/>
      <c r="BM65253" s="138"/>
    </row>
    <row r="65254" spans="62:65" ht="13" thickBot="1">
      <c r="BJ65254" s="138"/>
      <c r="BK65254" s="138"/>
      <c r="BL65254" s="138"/>
      <c r="BM65254" s="138"/>
    </row>
    <row r="65255" spans="62:65" ht="13" thickBot="1">
      <c r="BJ65255" s="138"/>
      <c r="BK65255" s="138"/>
      <c r="BL65255" s="138"/>
      <c r="BM65255" s="138"/>
    </row>
    <row r="65256" spans="62:65" ht="13" thickBot="1">
      <c r="BJ65256" s="138"/>
      <c r="BK65256" s="138"/>
      <c r="BL65256" s="138"/>
      <c r="BM65256" s="138"/>
    </row>
    <row r="65257" spans="62:65" ht="13" thickBot="1">
      <c r="BJ65257" s="138"/>
      <c r="BK65257" s="138"/>
      <c r="BL65257" s="138"/>
      <c r="BM65257" s="138"/>
    </row>
    <row r="65258" spans="62:65" ht="13" thickBot="1">
      <c r="BJ65258" s="138"/>
      <c r="BK65258" s="138"/>
      <c r="BL65258" s="138"/>
      <c r="BM65258" s="138"/>
    </row>
    <row r="65259" spans="62:65" ht="13" thickBot="1">
      <c r="BJ65259" s="138"/>
      <c r="BK65259" s="138"/>
      <c r="BL65259" s="138"/>
      <c r="BM65259" s="138"/>
    </row>
    <row r="65260" spans="62:65" ht="13" thickBot="1">
      <c r="BJ65260" s="138"/>
      <c r="BK65260" s="138"/>
      <c r="BL65260" s="138"/>
      <c r="BM65260" s="138"/>
    </row>
    <row r="65261" spans="62:65" ht="13" thickBot="1">
      <c r="BJ65261" s="138"/>
      <c r="BK65261" s="138"/>
      <c r="BL65261" s="138"/>
      <c r="BM65261" s="138"/>
    </row>
    <row r="65262" spans="62:65" ht="13" thickBot="1">
      <c r="BJ65262" s="138"/>
      <c r="BK65262" s="138"/>
      <c r="BL65262" s="138"/>
      <c r="BM65262" s="138"/>
    </row>
    <row r="65263" spans="62:65" ht="13" thickBot="1">
      <c r="BJ65263" s="138"/>
      <c r="BK65263" s="138"/>
      <c r="BL65263" s="138"/>
      <c r="BM65263" s="138"/>
    </row>
    <row r="65264" spans="62:65" ht="13" thickBot="1">
      <c r="BJ65264" s="138"/>
      <c r="BK65264" s="138"/>
      <c r="BL65264" s="138"/>
      <c r="BM65264" s="138"/>
    </row>
    <row r="65265" spans="62:65" ht="13" thickBot="1">
      <c r="BJ65265" s="138"/>
      <c r="BK65265" s="138"/>
      <c r="BL65265" s="138"/>
      <c r="BM65265" s="138"/>
    </row>
    <row r="65266" spans="62:65" ht="13" thickBot="1">
      <c r="BJ65266" s="138"/>
      <c r="BK65266" s="138"/>
      <c r="BL65266" s="138"/>
      <c r="BM65266" s="138"/>
    </row>
    <row r="65267" spans="62:65" ht="13" thickBot="1">
      <c r="BJ65267" s="138"/>
      <c r="BK65267" s="138"/>
      <c r="BL65267" s="138"/>
      <c r="BM65267" s="138"/>
    </row>
    <row r="65268" spans="62:65" ht="13" thickBot="1">
      <c r="BJ65268" s="138"/>
      <c r="BK65268" s="138"/>
      <c r="BL65268" s="138"/>
      <c r="BM65268" s="138"/>
    </row>
    <row r="65269" spans="62:65" ht="13" thickBot="1">
      <c r="BJ65269" s="138"/>
      <c r="BK65269" s="138"/>
      <c r="BL65269" s="138"/>
      <c r="BM65269" s="138"/>
    </row>
    <row r="65270" spans="62:65" ht="13" thickBot="1">
      <c r="BJ65270" s="138"/>
      <c r="BK65270" s="138"/>
      <c r="BL65270" s="138"/>
      <c r="BM65270" s="138"/>
    </row>
    <row r="65271" spans="62:65" ht="13" thickBot="1">
      <c r="BJ65271" s="138"/>
      <c r="BK65271" s="138"/>
      <c r="BL65271" s="138"/>
      <c r="BM65271" s="138"/>
    </row>
    <row r="65272" spans="62:65" ht="13" thickBot="1">
      <c r="BJ65272" s="138"/>
      <c r="BK65272" s="138"/>
      <c r="BL65272" s="138"/>
      <c r="BM65272" s="138"/>
    </row>
    <row r="65273" spans="62:65" ht="13" thickBot="1">
      <c r="BJ65273" s="138"/>
      <c r="BK65273" s="138"/>
      <c r="BL65273" s="138"/>
      <c r="BM65273" s="138"/>
    </row>
    <row r="65274" spans="62:65" ht="13" thickBot="1">
      <c r="BJ65274" s="138"/>
      <c r="BK65274" s="138"/>
      <c r="BL65274" s="138"/>
      <c r="BM65274" s="138"/>
    </row>
    <row r="65275" spans="62:65" ht="13" thickBot="1">
      <c r="BJ65275" s="138"/>
      <c r="BK65275" s="138"/>
      <c r="BL65275" s="138"/>
      <c r="BM65275" s="138"/>
    </row>
    <row r="65276" spans="62:65" ht="13" thickBot="1">
      <c r="BJ65276" s="138"/>
      <c r="BK65276" s="138"/>
      <c r="BL65276" s="138"/>
      <c r="BM65276" s="138"/>
    </row>
    <row r="65277" spans="62:65" ht="13" thickBot="1">
      <c r="BJ65277" s="138"/>
      <c r="BK65277" s="138"/>
      <c r="BL65277" s="138"/>
      <c r="BM65277" s="138"/>
    </row>
    <row r="65278" spans="62:65" ht="13" thickBot="1">
      <c r="BJ65278" s="138"/>
      <c r="BK65278" s="138"/>
      <c r="BL65278" s="138"/>
      <c r="BM65278" s="138"/>
    </row>
    <row r="65279" spans="62:65" ht="13" thickBot="1">
      <c r="BJ65279" s="138"/>
      <c r="BK65279" s="138"/>
      <c r="BL65279" s="138"/>
      <c r="BM65279" s="138"/>
    </row>
    <row r="65280" spans="62:65" ht="13" thickBot="1">
      <c r="BJ65280" s="138"/>
      <c r="BK65280" s="138"/>
      <c r="BL65280" s="138"/>
      <c r="BM65280" s="138"/>
    </row>
    <row r="65281" spans="62:65" ht="13" thickBot="1">
      <c r="BJ65281" s="138"/>
      <c r="BK65281" s="138"/>
      <c r="BL65281" s="138"/>
      <c r="BM65281" s="138"/>
    </row>
    <row r="65282" spans="62:65" ht="13" thickBot="1">
      <c r="BJ65282" s="138"/>
      <c r="BK65282" s="138"/>
      <c r="BL65282" s="138"/>
      <c r="BM65282" s="138"/>
    </row>
    <row r="65283" spans="62:65" ht="13" thickBot="1">
      <c r="BJ65283" s="138"/>
      <c r="BK65283" s="138"/>
      <c r="BL65283" s="138"/>
      <c r="BM65283" s="138"/>
    </row>
    <row r="65284" spans="62:65" ht="13" thickBot="1">
      <c r="BJ65284" s="138"/>
      <c r="BK65284" s="138"/>
      <c r="BL65284" s="138"/>
      <c r="BM65284" s="138"/>
    </row>
    <row r="65285" spans="62:65" ht="13" thickBot="1">
      <c r="BJ65285" s="138"/>
      <c r="BK65285" s="138"/>
      <c r="BL65285" s="138"/>
      <c r="BM65285" s="138"/>
    </row>
    <row r="65286" spans="62:65" ht="13" thickBot="1">
      <c r="BJ65286" s="138"/>
      <c r="BK65286" s="138"/>
      <c r="BL65286" s="138"/>
      <c r="BM65286" s="138"/>
    </row>
    <row r="65287" spans="62:65" ht="13" thickBot="1">
      <c r="BJ65287" s="138"/>
      <c r="BK65287" s="138"/>
      <c r="BL65287" s="138"/>
      <c r="BM65287" s="138"/>
    </row>
    <row r="65288" spans="62:65" ht="13" thickBot="1">
      <c r="BJ65288" s="138"/>
      <c r="BK65288" s="138"/>
      <c r="BL65288" s="138"/>
      <c r="BM65288" s="138"/>
    </row>
    <row r="65289" spans="62:65" ht="13" thickBot="1">
      <c r="BJ65289" s="138"/>
      <c r="BK65289" s="138"/>
      <c r="BL65289" s="138"/>
      <c r="BM65289" s="138"/>
    </row>
    <row r="65290" spans="62:65" ht="13" thickBot="1">
      <c r="BJ65290" s="138"/>
      <c r="BK65290" s="138"/>
      <c r="BL65290" s="138"/>
      <c r="BM65290" s="138"/>
    </row>
    <row r="65291" spans="62:65" ht="13" thickBot="1">
      <c r="BJ65291" s="138"/>
      <c r="BK65291" s="138"/>
      <c r="BL65291" s="138"/>
      <c r="BM65291" s="138"/>
    </row>
    <row r="65292" spans="62:65" ht="13" thickBot="1">
      <c r="BJ65292" s="138"/>
      <c r="BK65292" s="138"/>
      <c r="BL65292" s="138"/>
      <c r="BM65292" s="138"/>
    </row>
    <row r="65293" spans="62:65" ht="13" thickBot="1">
      <c r="BJ65293" s="138"/>
      <c r="BK65293" s="138"/>
      <c r="BL65293" s="138"/>
      <c r="BM65293" s="138"/>
    </row>
    <row r="65294" spans="62:65" ht="13" thickBot="1">
      <c r="BJ65294" s="138"/>
      <c r="BK65294" s="138"/>
      <c r="BL65294" s="138"/>
      <c r="BM65294" s="138"/>
    </row>
    <row r="65295" spans="62:65" ht="13" thickBot="1">
      <c r="BJ65295" s="138"/>
      <c r="BK65295" s="138"/>
      <c r="BL65295" s="138"/>
      <c r="BM65295" s="138"/>
    </row>
    <row r="65296" spans="62:65" ht="13" thickBot="1">
      <c r="BJ65296" s="138"/>
      <c r="BK65296" s="138"/>
      <c r="BL65296" s="138"/>
      <c r="BM65296" s="138"/>
    </row>
    <row r="65297" spans="62:65" ht="13" thickBot="1">
      <c r="BJ65297" s="138"/>
      <c r="BK65297" s="138"/>
      <c r="BL65297" s="138"/>
      <c r="BM65297" s="138"/>
    </row>
    <row r="65298" spans="62:65" ht="13" thickBot="1">
      <c r="BJ65298" s="138"/>
      <c r="BK65298" s="138"/>
      <c r="BL65298" s="138"/>
      <c r="BM65298" s="138"/>
    </row>
    <row r="65299" spans="62:65" ht="13" thickBot="1">
      <c r="BJ65299" s="138"/>
      <c r="BK65299" s="138"/>
      <c r="BL65299" s="138"/>
      <c r="BM65299" s="138"/>
    </row>
    <row r="65300" spans="62:65" ht="13" thickBot="1">
      <c r="BJ65300" s="138"/>
      <c r="BK65300" s="138"/>
      <c r="BL65300" s="138"/>
      <c r="BM65300" s="138"/>
    </row>
    <row r="65301" spans="62:65" ht="13" thickBot="1">
      <c r="BJ65301" s="138"/>
      <c r="BK65301" s="138"/>
      <c r="BL65301" s="138"/>
      <c r="BM65301" s="138"/>
    </row>
    <row r="65302" spans="62:65" ht="13" thickBot="1">
      <c r="BJ65302" s="138"/>
      <c r="BK65302" s="138"/>
      <c r="BL65302" s="138"/>
      <c r="BM65302" s="138"/>
    </row>
    <row r="65303" spans="62:65" ht="13" thickBot="1">
      <c r="BJ65303" s="138"/>
      <c r="BK65303" s="138"/>
      <c r="BL65303" s="138"/>
      <c r="BM65303" s="138"/>
    </row>
    <row r="65304" spans="62:65" ht="13" thickBot="1">
      <c r="BJ65304" s="138"/>
      <c r="BK65304" s="138"/>
      <c r="BL65304" s="138"/>
      <c r="BM65304" s="138"/>
    </row>
    <row r="65305" spans="62:65" ht="13" thickBot="1">
      <c r="BJ65305" s="138"/>
      <c r="BK65305" s="138"/>
      <c r="BL65305" s="138"/>
      <c r="BM65305" s="138"/>
    </row>
    <row r="65306" spans="62:65" ht="13" thickBot="1">
      <c r="BJ65306" s="138"/>
      <c r="BK65306" s="138"/>
      <c r="BL65306" s="138"/>
      <c r="BM65306" s="138"/>
    </row>
    <row r="65307" spans="62:65" ht="13" thickBot="1">
      <c r="BJ65307" s="138"/>
      <c r="BK65307" s="138"/>
      <c r="BL65307" s="138"/>
      <c r="BM65307" s="138"/>
    </row>
    <row r="65308" spans="62:65" ht="13" thickBot="1">
      <c r="BJ65308" s="138"/>
      <c r="BK65308" s="138"/>
      <c r="BL65308" s="138"/>
      <c r="BM65308" s="138"/>
    </row>
    <row r="65309" spans="62:65" ht="13" thickBot="1">
      <c r="BJ65309" s="138"/>
      <c r="BK65309" s="138"/>
      <c r="BL65309" s="138"/>
      <c r="BM65309" s="138"/>
    </row>
    <row r="65310" spans="62:65" ht="13" thickBot="1">
      <c r="BJ65310" s="138"/>
      <c r="BK65310" s="138"/>
      <c r="BL65310" s="138"/>
      <c r="BM65310" s="138"/>
    </row>
    <row r="65311" spans="62:65" ht="13" thickBot="1">
      <c r="BJ65311" s="138"/>
      <c r="BK65311" s="138"/>
      <c r="BL65311" s="138"/>
      <c r="BM65311" s="138"/>
    </row>
    <row r="65312" spans="62:65" ht="13" thickBot="1">
      <c r="BJ65312" s="138"/>
      <c r="BK65312" s="138"/>
      <c r="BL65312" s="138"/>
      <c r="BM65312" s="138"/>
    </row>
    <row r="65313" spans="62:65" ht="13" thickBot="1">
      <c r="BJ65313" s="138"/>
      <c r="BK65313" s="138"/>
      <c r="BL65313" s="138"/>
      <c r="BM65313" s="138"/>
    </row>
    <row r="65314" spans="62:65" ht="13" thickBot="1">
      <c r="BJ65314" s="138"/>
      <c r="BK65314" s="138"/>
      <c r="BL65314" s="138"/>
      <c r="BM65314" s="138"/>
    </row>
    <row r="65315" spans="62:65" ht="13" thickBot="1">
      <c r="BJ65315" s="138"/>
      <c r="BK65315" s="138"/>
      <c r="BL65315" s="138"/>
      <c r="BM65315" s="138"/>
    </row>
    <row r="65316" spans="62:65" ht="13" thickBot="1">
      <c r="BJ65316" s="138"/>
      <c r="BK65316" s="138"/>
      <c r="BL65316" s="138"/>
      <c r="BM65316" s="138"/>
    </row>
    <row r="65317" spans="62:65" ht="13" thickBot="1">
      <c r="BJ65317" s="138"/>
      <c r="BK65317" s="138"/>
      <c r="BL65317" s="138"/>
      <c r="BM65317" s="138"/>
    </row>
    <row r="65318" spans="62:65" ht="13" thickBot="1">
      <c r="BJ65318" s="138"/>
      <c r="BK65318" s="138"/>
      <c r="BL65318" s="138"/>
      <c r="BM65318" s="138"/>
    </row>
    <row r="65319" spans="62:65" ht="13" thickBot="1">
      <c r="BJ65319" s="138"/>
      <c r="BK65319" s="138"/>
      <c r="BL65319" s="138"/>
      <c r="BM65319" s="138"/>
    </row>
    <row r="65320" spans="62:65" ht="13" thickBot="1">
      <c r="BJ65320" s="138"/>
      <c r="BK65320" s="138"/>
      <c r="BL65320" s="138"/>
      <c r="BM65320" s="138"/>
    </row>
    <row r="65321" spans="62:65" ht="13" thickBot="1">
      <c r="BJ65321" s="138"/>
      <c r="BK65321" s="138"/>
      <c r="BL65321" s="138"/>
      <c r="BM65321" s="138"/>
    </row>
    <row r="65322" spans="62:65" ht="13" thickBot="1">
      <c r="BJ65322" s="138"/>
      <c r="BK65322" s="138"/>
      <c r="BL65322" s="138"/>
      <c r="BM65322" s="138"/>
    </row>
    <row r="65323" spans="62:65" ht="13" thickBot="1">
      <c r="BJ65323" s="138"/>
      <c r="BK65323" s="138"/>
      <c r="BL65323" s="138"/>
      <c r="BM65323" s="138"/>
    </row>
    <row r="65324" spans="62:65" ht="13" thickBot="1">
      <c r="BJ65324" s="138"/>
      <c r="BK65324" s="138"/>
      <c r="BL65324" s="138"/>
      <c r="BM65324" s="138"/>
    </row>
    <row r="65325" spans="62:65" ht="13" thickBot="1">
      <c r="BJ65325" s="138"/>
      <c r="BK65325" s="138"/>
      <c r="BL65325" s="138"/>
      <c r="BM65325" s="138"/>
    </row>
    <row r="65326" spans="62:65" ht="13" thickBot="1">
      <c r="BJ65326" s="138"/>
      <c r="BK65326" s="138"/>
      <c r="BL65326" s="138"/>
      <c r="BM65326" s="138"/>
    </row>
    <row r="65327" spans="62:65" ht="13" thickBot="1">
      <c r="BJ65327" s="138"/>
      <c r="BK65327" s="138"/>
      <c r="BL65327" s="138"/>
      <c r="BM65327" s="138"/>
    </row>
    <row r="65328" spans="62:65" ht="13" thickBot="1">
      <c r="BJ65328" s="138"/>
      <c r="BK65328" s="138"/>
      <c r="BL65328" s="138"/>
      <c r="BM65328" s="138"/>
    </row>
    <row r="65329" spans="62:65" ht="13" thickBot="1">
      <c r="BJ65329" s="138"/>
      <c r="BK65329" s="138"/>
      <c r="BL65329" s="138"/>
      <c r="BM65329" s="138"/>
    </row>
    <row r="65330" spans="62:65" ht="13" thickBot="1">
      <c r="BJ65330" s="138"/>
      <c r="BK65330" s="138"/>
      <c r="BL65330" s="138"/>
      <c r="BM65330" s="138"/>
    </row>
    <row r="65331" spans="62:65" ht="13" thickBot="1">
      <c r="BJ65331" s="138"/>
      <c r="BK65331" s="138"/>
      <c r="BL65331" s="138"/>
      <c r="BM65331" s="138"/>
    </row>
    <row r="65332" spans="62:65" ht="13" thickBot="1">
      <c r="BJ65332" s="138"/>
      <c r="BK65332" s="138"/>
      <c r="BL65332" s="138"/>
      <c r="BM65332" s="138"/>
    </row>
    <row r="65333" spans="62:65" ht="13" thickBot="1">
      <c r="BJ65333" s="138"/>
      <c r="BK65333" s="138"/>
      <c r="BL65333" s="138"/>
      <c r="BM65333" s="138"/>
    </row>
    <row r="65334" spans="62:65" ht="13" thickBot="1">
      <c r="BJ65334" s="138"/>
      <c r="BK65334" s="138"/>
      <c r="BL65334" s="138"/>
      <c r="BM65334" s="138"/>
    </row>
    <row r="65335" spans="62:65" ht="13" thickBot="1">
      <c r="BJ65335" s="138"/>
      <c r="BK65335" s="138"/>
      <c r="BL65335" s="138"/>
      <c r="BM65335" s="138"/>
    </row>
    <row r="65336" spans="62:65" ht="13" thickBot="1">
      <c r="BJ65336" s="138"/>
      <c r="BK65336" s="138"/>
      <c r="BL65336" s="138"/>
      <c r="BM65336" s="138"/>
    </row>
    <row r="65337" spans="62:65" ht="13" thickBot="1">
      <c r="BJ65337" s="138"/>
      <c r="BK65337" s="138"/>
      <c r="BL65337" s="138"/>
      <c r="BM65337" s="138"/>
    </row>
    <row r="65338" spans="62:65" ht="13" thickBot="1">
      <c r="BJ65338" s="138"/>
      <c r="BK65338" s="138"/>
      <c r="BL65338" s="138"/>
      <c r="BM65338" s="138"/>
    </row>
    <row r="65339" spans="62:65" ht="13" thickBot="1">
      <c r="BJ65339" s="138"/>
      <c r="BK65339" s="138"/>
      <c r="BL65339" s="138"/>
      <c r="BM65339" s="138"/>
    </row>
    <row r="65340" spans="62:65" ht="13" thickBot="1">
      <c r="BJ65340" s="138"/>
      <c r="BK65340" s="138"/>
      <c r="BL65340" s="138"/>
      <c r="BM65340" s="138"/>
    </row>
    <row r="65341" spans="62:65" ht="13" thickBot="1">
      <c r="BJ65341" s="138"/>
      <c r="BK65341" s="138"/>
      <c r="BL65341" s="138"/>
      <c r="BM65341" s="138"/>
    </row>
    <row r="65342" spans="62:65" ht="13" thickBot="1">
      <c r="BJ65342" s="138"/>
      <c r="BK65342" s="138"/>
      <c r="BL65342" s="138"/>
      <c r="BM65342" s="138"/>
    </row>
    <row r="65343" spans="62:65" ht="13" thickBot="1">
      <c r="BJ65343" s="138"/>
      <c r="BK65343" s="138"/>
      <c r="BL65343" s="138"/>
      <c r="BM65343" s="138"/>
    </row>
    <row r="65344" spans="62:65" ht="13" thickBot="1">
      <c r="BJ65344" s="138"/>
      <c r="BK65344" s="138"/>
      <c r="BL65344" s="138"/>
      <c r="BM65344" s="138"/>
    </row>
    <row r="65345" spans="62:65" ht="13" thickBot="1">
      <c r="BJ65345" s="138"/>
      <c r="BK65345" s="138"/>
      <c r="BL65345" s="138"/>
      <c r="BM65345" s="138"/>
    </row>
    <row r="65346" spans="62:65" ht="13" thickBot="1">
      <c r="BJ65346" s="138"/>
      <c r="BK65346" s="138"/>
      <c r="BL65346" s="138"/>
      <c r="BM65346" s="138"/>
    </row>
    <row r="65347" spans="62:65" ht="13" thickBot="1">
      <c r="BJ65347" s="138"/>
      <c r="BK65347" s="138"/>
      <c r="BL65347" s="138"/>
      <c r="BM65347" s="138"/>
    </row>
    <row r="65348" spans="62:65" ht="13" thickBot="1">
      <c r="BJ65348" s="138"/>
      <c r="BK65348" s="138"/>
      <c r="BL65348" s="138"/>
      <c r="BM65348" s="138"/>
    </row>
    <row r="65349" spans="62:65" ht="13" thickBot="1">
      <c r="BJ65349" s="138"/>
      <c r="BK65349" s="138"/>
      <c r="BL65349" s="138"/>
      <c r="BM65349" s="138"/>
    </row>
    <row r="65350" spans="62:65" ht="13" thickBot="1">
      <c r="BJ65350" s="138"/>
      <c r="BK65350" s="138"/>
      <c r="BL65350" s="138"/>
      <c r="BM65350" s="138"/>
    </row>
    <row r="65351" spans="62:65" ht="13" thickBot="1">
      <c r="BJ65351" s="138"/>
      <c r="BK65351" s="138"/>
      <c r="BL65351" s="138"/>
      <c r="BM65351" s="138"/>
    </row>
    <row r="65352" spans="62:65" ht="13" thickBot="1">
      <c r="BJ65352" s="138"/>
      <c r="BK65352" s="138"/>
      <c r="BL65352" s="138"/>
      <c r="BM65352" s="138"/>
    </row>
    <row r="65353" spans="62:65" ht="13" thickBot="1">
      <c r="BJ65353" s="138"/>
      <c r="BK65353" s="138"/>
      <c r="BL65353" s="138"/>
      <c r="BM65353" s="138"/>
    </row>
    <row r="65354" spans="62:65" ht="13" thickBot="1">
      <c r="BJ65354" s="138"/>
      <c r="BK65354" s="138"/>
      <c r="BL65354" s="138"/>
      <c r="BM65354" s="138"/>
    </row>
    <row r="65355" spans="62:65" ht="13" thickBot="1">
      <c r="BJ65355" s="138"/>
      <c r="BK65355" s="138"/>
      <c r="BL65355" s="138"/>
      <c r="BM65355" s="138"/>
    </row>
    <row r="65356" spans="62:65" ht="13" thickBot="1">
      <c r="BJ65356" s="138"/>
      <c r="BK65356" s="138"/>
      <c r="BL65356" s="138"/>
      <c r="BM65356" s="138"/>
    </row>
    <row r="65357" spans="62:65" ht="13" thickBot="1">
      <c r="BJ65357" s="138"/>
      <c r="BK65357" s="138"/>
      <c r="BL65357" s="138"/>
      <c r="BM65357" s="138"/>
    </row>
    <row r="65358" spans="62:65" ht="13" thickBot="1">
      <c r="BJ65358" s="138"/>
      <c r="BK65358" s="138"/>
      <c r="BL65358" s="138"/>
      <c r="BM65358" s="138"/>
    </row>
    <row r="65359" spans="62:65" ht="13" thickBot="1">
      <c r="BJ65359" s="138"/>
      <c r="BK65359" s="138"/>
      <c r="BL65359" s="138"/>
      <c r="BM65359" s="138"/>
    </row>
    <row r="65360" spans="62:65" ht="13" thickBot="1">
      <c r="BJ65360" s="138"/>
      <c r="BK65360" s="138"/>
      <c r="BL65360" s="138"/>
      <c r="BM65360" s="138"/>
    </row>
    <row r="65361" spans="62:65" ht="13" thickBot="1">
      <c r="BJ65361" s="138"/>
      <c r="BK65361" s="138"/>
      <c r="BL65361" s="138"/>
      <c r="BM65361" s="138"/>
    </row>
    <row r="65362" spans="62:65" ht="13" thickBot="1">
      <c r="BJ65362" s="138"/>
      <c r="BK65362" s="138"/>
      <c r="BL65362" s="138"/>
      <c r="BM65362" s="138"/>
    </row>
    <row r="65363" spans="62:65" ht="13" thickBot="1">
      <c r="BJ65363" s="138"/>
      <c r="BK65363" s="138"/>
      <c r="BL65363" s="138"/>
      <c r="BM65363" s="138"/>
    </row>
    <row r="65364" spans="62:65" ht="13" thickBot="1">
      <c r="BJ65364" s="138"/>
      <c r="BK65364" s="138"/>
      <c r="BL65364" s="138"/>
      <c r="BM65364" s="138"/>
    </row>
    <row r="65365" spans="62:65" ht="13" thickBot="1">
      <c r="BJ65365" s="138"/>
      <c r="BK65365" s="138"/>
      <c r="BL65365" s="138"/>
      <c r="BM65365" s="138"/>
    </row>
    <row r="65366" spans="62:65" ht="13" thickBot="1">
      <c r="BJ65366" s="138"/>
      <c r="BK65366" s="138"/>
      <c r="BL65366" s="138"/>
      <c r="BM65366" s="138"/>
    </row>
    <row r="65367" spans="62:65" ht="13" thickBot="1">
      <c r="BJ65367" s="138"/>
      <c r="BK65367" s="138"/>
      <c r="BL65367" s="138"/>
      <c r="BM65367" s="138"/>
    </row>
    <row r="65368" spans="62:65" ht="13" thickBot="1">
      <c r="BJ65368" s="138"/>
      <c r="BK65368" s="138"/>
      <c r="BL65368" s="138"/>
      <c r="BM65368" s="138"/>
    </row>
    <row r="65369" spans="62:65" ht="13" thickBot="1">
      <c r="BJ65369" s="138"/>
      <c r="BK65369" s="138"/>
      <c r="BL65369" s="138"/>
      <c r="BM65369" s="138"/>
    </row>
    <row r="65370" spans="62:65" ht="13" thickBot="1">
      <c r="BJ65370" s="138"/>
      <c r="BK65370" s="138"/>
      <c r="BL65370" s="138"/>
      <c r="BM65370" s="138"/>
    </row>
    <row r="65371" spans="62:65" ht="13" thickBot="1">
      <c r="BJ65371" s="138"/>
      <c r="BK65371" s="138"/>
      <c r="BL65371" s="138"/>
      <c r="BM65371" s="138"/>
    </row>
    <row r="65372" spans="62:65" ht="13" thickBot="1">
      <c r="BJ65372" s="138"/>
      <c r="BK65372" s="138"/>
      <c r="BL65372" s="138"/>
      <c r="BM65372" s="138"/>
    </row>
    <row r="65373" spans="62:65" ht="13" thickBot="1">
      <c r="BJ65373" s="138"/>
      <c r="BK65373" s="138"/>
      <c r="BL65373" s="138"/>
      <c r="BM65373" s="138"/>
    </row>
    <row r="65374" spans="62:65" ht="13" thickBot="1">
      <c r="BJ65374" s="138"/>
      <c r="BK65374" s="138"/>
      <c r="BL65374" s="138"/>
      <c r="BM65374" s="138"/>
    </row>
    <row r="65375" spans="62:65" ht="13" thickBot="1">
      <c r="BJ65375" s="138"/>
      <c r="BK65375" s="138"/>
      <c r="BL65375" s="138"/>
      <c r="BM65375" s="138"/>
    </row>
    <row r="65376" spans="62:65" ht="13" thickBot="1">
      <c r="BJ65376" s="138"/>
      <c r="BK65376" s="138"/>
      <c r="BL65376" s="138"/>
      <c r="BM65376" s="138"/>
    </row>
    <row r="65377" spans="62:65" ht="13" thickBot="1">
      <c r="BJ65377" s="138"/>
      <c r="BK65377" s="138"/>
      <c r="BL65377" s="138"/>
      <c r="BM65377" s="138"/>
    </row>
    <row r="65378" spans="62:65" ht="13" thickBot="1">
      <c r="BJ65378" s="138"/>
      <c r="BK65378" s="138"/>
      <c r="BL65378" s="138"/>
      <c r="BM65378" s="138"/>
    </row>
    <row r="65379" spans="62:65" ht="13" thickBot="1">
      <c r="BJ65379" s="138"/>
      <c r="BK65379" s="138"/>
      <c r="BL65379" s="138"/>
      <c r="BM65379" s="138"/>
    </row>
    <row r="65380" spans="62:65" ht="13" thickBot="1">
      <c r="BJ65380" s="138"/>
      <c r="BK65380" s="138"/>
      <c r="BL65380" s="138"/>
      <c r="BM65380" s="138"/>
    </row>
    <row r="65381" spans="62:65" ht="13" thickBot="1">
      <c r="BJ65381" s="138"/>
      <c r="BK65381" s="138"/>
      <c r="BL65381" s="138"/>
      <c r="BM65381" s="138"/>
    </row>
    <row r="65382" spans="62:65" ht="13" thickBot="1">
      <c r="BJ65382" s="138"/>
      <c r="BK65382" s="138"/>
      <c r="BL65382" s="138"/>
      <c r="BM65382" s="138"/>
    </row>
    <row r="65383" spans="62:65" ht="13" thickBot="1">
      <c r="BJ65383" s="138"/>
      <c r="BK65383" s="138"/>
      <c r="BL65383" s="138"/>
      <c r="BM65383" s="138"/>
    </row>
    <row r="65384" spans="62:65" ht="13" thickBot="1">
      <c r="BJ65384" s="138"/>
      <c r="BK65384" s="138"/>
      <c r="BL65384" s="138"/>
      <c r="BM65384" s="138"/>
    </row>
    <row r="65385" spans="62:65" ht="13" thickBot="1">
      <c r="BJ65385" s="138"/>
      <c r="BK65385" s="138"/>
      <c r="BL65385" s="138"/>
      <c r="BM65385" s="138"/>
    </row>
    <row r="65386" spans="62:65" ht="13" thickBot="1">
      <c r="BJ65386" s="138"/>
      <c r="BK65386" s="138"/>
      <c r="BL65386" s="138"/>
      <c r="BM65386" s="138"/>
    </row>
    <row r="65387" spans="62:65" ht="13" thickBot="1">
      <c r="BJ65387" s="138"/>
      <c r="BK65387" s="138"/>
      <c r="BL65387" s="138"/>
      <c r="BM65387" s="138"/>
    </row>
    <row r="65388" spans="62:65" ht="13" thickBot="1">
      <c r="BJ65388" s="138"/>
      <c r="BK65388" s="138"/>
      <c r="BL65388" s="138"/>
      <c r="BM65388" s="138"/>
    </row>
    <row r="65389" spans="62:65" ht="13" thickBot="1">
      <c r="BJ65389" s="138"/>
      <c r="BK65389" s="138"/>
      <c r="BL65389" s="138"/>
      <c r="BM65389" s="138"/>
    </row>
    <row r="65390" spans="62:65" ht="13" thickBot="1">
      <c r="BJ65390" s="138"/>
      <c r="BK65390" s="138"/>
      <c r="BL65390" s="138"/>
      <c r="BM65390" s="138"/>
    </row>
    <row r="65391" spans="62:65" ht="13" thickBot="1">
      <c r="BJ65391" s="138"/>
      <c r="BK65391" s="138"/>
      <c r="BL65391" s="138"/>
      <c r="BM65391" s="138"/>
    </row>
    <row r="65392" spans="62:65" ht="13" thickBot="1">
      <c r="BJ65392" s="138"/>
      <c r="BK65392" s="138"/>
      <c r="BL65392" s="138"/>
      <c r="BM65392" s="138"/>
    </row>
    <row r="65393" spans="62:65" ht="13" thickBot="1">
      <c r="BJ65393" s="138"/>
      <c r="BK65393" s="138"/>
      <c r="BL65393" s="138"/>
      <c r="BM65393" s="138"/>
    </row>
    <row r="65394" spans="62:65" ht="13" thickBot="1">
      <c r="BJ65394" s="138"/>
      <c r="BK65394" s="138"/>
      <c r="BL65394" s="138"/>
      <c r="BM65394" s="138"/>
    </row>
    <row r="65395" spans="62:65" ht="13" thickBot="1">
      <c r="BJ65395" s="138"/>
      <c r="BK65395" s="138"/>
      <c r="BL65395" s="138"/>
      <c r="BM65395" s="138"/>
    </row>
    <row r="65396" spans="62:65" ht="13" thickBot="1">
      <c r="BJ65396" s="138"/>
      <c r="BK65396" s="138"/>
      <c r="BL65396" s="138"/>
      <c r="BM65396" s="138"/>
    </row>
    <row r="65397" spans="62:65" ht="13" thickBot="1">
      <c r="BJ65397" s="138"/>
      <c r="BK65397" s="138"/>
      <c r="BL65397" s="138"/>
      <c r="BM65397" s="138"/>
    </row>
    <row r="65398" spans="62:65" ht="13" thickBot="1">
      <c r="BJ65398" s="138"/>
      <c r="BK65398" s="138"/>
      <c r="BL65398" s="138"/>
      <c r="BM65398" s="138"/>
    </row>
    <row r="65399" spans="62:65" ht="13" thickBot="1">
      <c r="BJ65399" s="138"/>
      <c r="BK65399" s="138"/>
      <c r="BL65399" s="138"/>
      <c r="BM65399" s="138"/>
    </row>
    <row r="65400" spans="62:65" ht="13" thickBot="1">
      <c r="BJ65400" s="138"/>
      <c r="BK65400" s="138"/>
      <c r="BL65400" s="138"/>
      <c r="BM65400" s="138"/>
    </row>
    <row r="65401" spans="62:65" ht="13" thickBot="1">
      <c r="BJ65401" s="138"/>
      <c r="BK65401" s="138"/>
      <c r="BL65401" s="138"/>
      <c r="BM65401" s="138"/>
    </row>
    <row r="65402" spans="62:65" ht="13" thickBot="1">
      <c r="BJ65402" s="138"/>
      <c r="BK65402" s="138"/>
      <c r="BL65402" s="138"/>
      <c r="BM65402" s="138"/>
    </row>
    <row r="65403" spans="62:65" ht="13" thickBot="1">
      <c r="BJ65403" s="138"/>
      <c r="BK65403" s="138"/>
      <c r="BL65403" s="138"/>
      <c r="BM65403" s="138"/>
    </row>
    <row r="65404" spans="62:65" ht="13" thickBot="1">
      <c r="BJ65404" s="138"/>
      <c r="BK65404" s="138"/>
      <c r="BL65404" s="138"/>
      <c r="BM65404" s="138"/>
    </row>
    <row r="65405" spans="62:65" ht="13" thickBot="1">
      <c r="BJ65405" s="138"/>
      <c r="BK65405" s="138"/>
      <c r="BL65405" s="138"/>
      <c r="BM65405" s="138"/>
    </row>
    <row r="65406" spans="62:65" ht="13" thickBot="1">
      <c r="BJ65406" s="138"/>
      <c r="BK65406" s="138"/>
      <c r="BL65406" s="138"/>
      <c r="BM65406" s="138"/>
    </row>
    <row r="65407" spans="62:65" ht="13" thickBot="1">
      <c r="BJ65407" s="138"/>
      <c r="BK65407" s="138"/>
      <c r="BL65407" s="138"/>
      <c r="BM65407" s="138"/>
    </row>
    <row r="65408" spans="62:65" ht="13" thickBot="1">
      <c r="BJ65408" s="138"/>
      <c r="BK65408" s="138"/>
      <c r="BL65408" s="138"/>
      <c r="BM65408" s="138"/>
    </row>
    <row r="65409" spans="62:65" ht="13" thickBot="1">
      <c r="BJ65409" s="138"/>
      <c r="BK65409" s="138"/>
      <c r="BL65409" s="138"/>
      <c r="BM65409" s="138"/>
    </row>
    <row r="65410" spans="62:65" ht="13" thickBot="1">
      <c r="BJ65410" s="138"/>
      <c r="BK65410" s="138"/>
      <c r="BL65410" s="138"/>
      <c r="BM65410" s="138"/>
    </row>
    <row r="65411" spans="62:65" ht="13" thickBot="1">
      <c r="BJ65411" s="138"/>
      <c r="BK65411" s="138"/>
      <c r="BL65411" s="138"/>
      <c r="BM65411" s="138"/>
    </row>
    <row r="65412" spans="62:65" ht="13" thickBot="1">
      <c r="BJ65412" s="138"/>
      <c r="BK65412" s="138"/>
      <c r="BL65412" s="138"/>
      <c r="BM65412" s="138"/>
    </row>
    <row r="65413" spans="62:65" ht="13" thickBot="1">
      <c r="BJ65413" s="138"/>
      <c r="BK65413" s="138"/>
      <c r="BL65413" s="138"/>
      <c r="BM65413" s="138"/>
    </row>
    <row r="65414" spans="62:65" ht="13" thickBot="1">
      <c r="BJ65414" s="138"/>
      <c r="BK65414" s="138"/>
      <c r="BL65414" s="138"/>
      <c r="BM65414" s="138"/>
    </row>
    <row r="65415" spans="62:65" ht="13" thickBot="1">
      <c r="BJ65415" s="138"/>
      <c r="BK65415" s="138"/>
      <c r="BL65415" s="138"/>
      <c r="BM65415" s="138"/>
    </row>
    <row r="65416" spans="62:65" ht="13" thickBot="1">
      <c r="BJ65416" s="138"/>
      <c r="BK65416" s="138"/>
      <c r="BL65416" s="138"/>
      <c r="BM65416" s="138"/>
    </row>
    <row r="65417" spans="62:65" ht="13" thickBot="1">
      <c r="BJ65417" s="138"/>
      <c r="BK65417" s="138"/>
      <c r="BL65417" s="138"/>
      <c r="BM65417" s="138"/>
    </row>
    <row r="65418" spans="62:65" ht="13" thickBot="1">
      <c r="BJ65418" s="138"/>
      <c r="BK65418" s="138"/>
      <c r="BL65418" s="138"/>
      <c r="BM65418" s="138"/>
    </row>
    <row r="65419" spans="62:65" ht="13" thickBot="1">
      <c r="BJ65419" s="138"/>
      <c r="BK65419" s="138"/>
      <c r="BL65419" s="138"/>
      <c r="BM65419" s="138"/>
    </row>
    <row r="65420" spans="62:65" ht="13" thickBot="1">
      <c r="BJ65420" s="138"/>
      <c r="BK65420" s="138"/>
      <c r="BL65420" s="138"/>
      <c r="BM65420" s="138"/>
    </row>
    <row r="65421" spans="62:65" ht="13" thickBot="1">
      <c r="BJ65421" s="138"/>
      <c r="BK65421" s="138"/>
      <c r="BL65421" s="138"/>
      <c r="BM65421" s="138"/>
    </row>
    <row r="65422" spans="62:65" ht="13" thickBot="1">
      <c r="BJ65422" s="138"/>
      <c r="BK65422" s="138"/>
      <c r="BL65422" s="138"/>
      <c r="BM65422" s="138"/>
    </row>
    <row r="65423" spans="62:65" ht="13" thickBot="1">
      <c r="BJ65423" s="138"/>
      <c r="BK65423" s="138"/>
      <c r="BL65423" s="138"/>
      <c r="BM65423" s="138"/>
    </row>
    <row r="65424" spans="62:65" ht="13" thickBot="1">
      <c r="BJ65424" s="138"/>
      <c r="BK65424" s="138"/>
      <c r="BL65424" s="138"/>
      <c r="BM65424" s="138"/>
    </row>
    <row r="65425" spans="62:65" ht="13" thickBot="1">
      <c r="BJ65425" s="138"/>
      <c r="BK65425" s="138"/>
      <c r="BL65425" s="138"/>
      <c r="BM65425" s="138"/>
    </row>
    <row r="65426" spans="62:65" ht="13" thickBot="1">
      <c r="BJ65426" s="138"/>
      <c r="BK65426" s="138"/>
      <c r="BL65426" s="138"/>
      <c r="BM65426" s="138"/>
    </row>
    <row r="65427" spans="62:65" ht="13" thickBot="1">
      <c r="BJ65427" s="138"/>
      <c r="BK65427" s="138"/>
      <c r="BL65427" s="138"/>
      <c r="BM65427" s="138"/>
    </row>
    <row r="65428" spans="62:65" ht="13" thickBot="1">
      <c r="BJ65428" s="138"/>
      <c r="BK65428" s="138"/>
      <c r="BL65428" s="138"/>
      <c r="BM65428" s="138"/>
    </row>
    <row r="65429" spans="62:65" ht="13" thickBot="1">
      <c r="BJ65429" s="138"/>
      <c r="BK65429" s="138"/>
      <c r="BL65429" s="138"/>
      <c r="BM65429" s="138"/>
    </row>
    <row r="65430" spans="62:65" ht="13" thickBot="1">
      <c r="BJ65430" s="138"/>
      <c r="BK65430" s="138"/>
      <c r="BL65430" s="138"/>
      <c r="BM65430" s="138"/>
    </row>
    <row r="65431" spans="62:65" ht="13" thickBot="1">
      <c r="BJ65431" s="138"/>
      <c r="BK65431" s="138"/>
      <c r="BL65431" s="138"/>
      <c r="BM65431" s="138"/>
    </row>
    <row r="65432" spans="62:65" ht="13" thickBot="1">
      <c r="BJ65432" s="138"/>
      <c r="BK65432" s="138"/>
      <c r="BL65432" s="138"/>
      <c r="BM65432" s="138"/>
    </row>
    <row r="65433" spans="62:65" ht="13" thickBot="1">
      <c r="BJ65433" s="138"/>
      <c r="BK65433" s="138"/>
      <c r="BL65433" s="138"/>
      <c r="BM65433" s="138"/>
    </row>
    <row r="65434" spans="62:65" ht="13" thickBot="1">
      <c r="BJ65434" s="138"/>
      <c r="BK65434" s="138"/>
      <c r="BL65434" s="138"/>
      <c r="BM65434" s="138"/>
    </row>
    <row r="65435" spans="62:65" ht="13" thickBot="1">
      <c r="BJ65435" s="138"/>
      <c r="BK65435" s="138"/>
      <c r="BL65435" s="138"/>
      <c r="BM65435" s="138"/>
    </row>
    <row r="65436" spans="62:65" ht="13" thickBot="1">
      <c r="BJ65436" s="138"/>
      <c r="BK65436" s="138"/>
      <c r="BL65436" s="138"/>
      <c r="BM65436" s="138"/>
    </row>
    <row r="65437" spans="62:65" ht="13" thickBot="1">
      <c r="BJ65437" s="138"/>
      <c r="BK65437" s="138"/>
      <c r="BL65437" s="138"/>
      <c r="BM65437" s="138"/>
    </row>
    <row r="65438" spans="62:65" ht="13" thickBot="1">
      <c r="BJ65438" s="138"/>
      <c r="BK65438" s="138"/>
      <c r="BL65438" s="138"/>
      <c r="BM65438" s="138"/>
    </row>
    <row r="65439" spans="62:65" ht="13" thickBot="1">
      <c r="BJ65439" s="138"/>
      <c r="BK65439" s="138"/>
      <c r="BL65439" s="138"/>
      <c r="BM65439" s="138"/>
    </row>
    <row r="65440" spans="62:65" ht="13" thickBot="1">
      <c r="BJ65440" s="138"/>
      <c r="BK65440" s="138"/>
      <c r="BL65440" s="138"/>
      <c r="BM65440" s="138"/>
    </row>
    <row r="65441" spans="62:65" ht="13" thickBot="1">
      <c r="BJ65441" s="138"/>
      <c r="BK65441" s="138"/>
      <c r="BL65441" s="138"/>
      <c r="BM65441" s="138"/>
    </row>
    <row r="65442" spans="62:65" ht="13" thickBot="1">
      <c r="BJ65442" s="138"/>
      <c r="BK65442" s="138"/>
      <c r="BL65442" s="138"/>
      <c r="BM65442" s="138"/>
    </row>
    <row r="65443" spans="62:65" ht="13" thickBot="1">
      <c r="BJ65443" s="138"/>
      <c r="BK65443" s="138"/>
      <c r="BL65443" s="138"/>
      <c r="BM65443" s="138"/>
    </row>
    <row r="65444" spans="62:65" ht="13" thickBot="1">
      <c r="BJ65444" s="138"/>
      <c r="BK65444" s="138"/>
      <c r="BL65444" s="138"/>
      <c r="BM65444" s="138"/>
    </row>
    <row r="65445" spans="62:65" ht="13" thickBot="1">
      <c r="BJ65445" s="138"/>
      <c r="BK65445" s="138"/>
      <c r="BL65445" s="138"/>
      <c r="BM65445" s="138"/>
    </row>
    <row r="65446" spans="62:65" ht="13" thickBot="1">
      <c r="BJ65446" s="138"/>
      <c r="BK65446" s="138"/>
      <c r="BL65446" s="138"/>
      <c r="BM65446" s="138"/>
    </row>
    <row r="65447" spans="62:65" ht="13" thickBot="1">
      <c r="BJ65447" s="138"/>
      <c r="BK65447" s="138"/>
      <c r="BL65447" s="138"/>
      <c r="BM65447" s="138"/>
    </row>
    <row r="65448" spans="62:65" ht="13" thickBot="1">
      <c r="BJ65448" s="138"/>
      <c r="BK65448" s="138"/>
      <c r="BL65448" s="138"/>
      <c r="BM65448" s="138"/>
    </row>
    <row r="65449" spans="62:65" ht="13" thickBot="1">
      <c r="BJ65449" s="138"/>
      <c r="BK65449" s="138"/>
      <c r="BL65449" s="138"/>
      <c r="BM65449" s="138"/>
    </row>
    <row r="65450" spans="62:65" ht="13" thickBot="1">
      <c r="BJ65450" s="138"/>
      <c r="BK65450" s="138"/>
      <c r="BL65450" s="138"/>
      <c r="BM65450" s="138"/>
    </row>
    <row r="65451" spans="62:65" ht="13" thickBot="1">
      <c r="BJ65451" s="138"/>
      <c r="BK65451" s="138"/>
      <c r="BL65451" s="138"/>
      <c r="BM65451" s="138"/>
    </row>
    <row r="65452" spans="62:65" ht="13" thickBot="1">
      <c r="BJ65452" s="138"/>
      <c r="BK65452" s="138"/>
      <c r="BL65452" s="138"/>
      <c r="BM65452" s="138"/>
    </row>
    <row r="65453" spans="62:65" ht="13" thickBot="1">
      <c r="BJ65453" s="138"/>
      <c r="BK65453" s="138"/>
      <c r="BL65453" s="138"/>
      <c r="BM65453" s="138"/>
    </row>
    <row r="65454" spans="62:65" ht="13" thickBot="1">
      <c r="BJ65454" s="138"/>
      <c r="BK65454" s="138"/>
      <c r="BL65454" s="138"/>
      <c r="BM65454" s="138"/>
    </row>
    <row r="65455" spans="62:65" ht="13" thickBot="1">
      <c r="BJ65455" s="138"/>
      <c r="BK65455" s="138"/>
      <c r="BL65455" s="138"/>
      <c r="BM65455" s="138"/>
    </row>
    <row r="65456" spans="62:65" ht="13" thickBot="1">
      <c r="BJ65456" s="138"/>
      <c r="BK65456" s="138"/>
      <c r="BL65456" s="138"/>
      <c r="BM65456" s="138"/>
    </row>
    <row r="65457" spans="62:65" ht="13" thickBot="1">
      <c r="BJ65457" s="138"/>
      <c r="BK65457" s="138"/>
      <c r="BL65457" s="138"/>
      <c r="BM65457" s="138"/>
    </row>
    <row r="65458" spans="62:65" ht="13" thickBot="1">
      <c r="BJ65458" s="138"/>
      <c r="BK65458" s="138"/>
      <c r="BL65458" s="138"/>
      <c r="BM65458" s="138"/>
    </row>
    <row r="65459" spans="62:65" ht="13" thickBot="1">
      <c r="BJ65459" s="138"/>
      <c r="BK65459" s="138"/>
      <c r="BL65459" s="138"/>
      <c r="BM65459" s="138"/>
    </row>
    <row r="65460" spans="62:65" ht="13" thickBot="1">
      <c r="BJ65460" s="138"/>
      <c r="BK65460" s="138"/>
      <c r="BL65460" s="138"/>
      <c r="BM65460" s="138"/>
    </row>
    <row r="65461" spans="62:65" ht="13" thickBot="1">
      <c r="BJ65461" s="138"/>
      <c r="BK65461" s="138"/>
      <c r="BL65461" s="138"/>
      <c r="BM65461" s="138"/>
    </row>
    <row r="65462" spans="62:65" ht="13" thickBot="1">
      <c r="BJ65462" s="138"/>
      <c r="BK65462" s="138"/>
      <c r="BL65462" s="138"/>
      <c r="BM65462" s="138"/>
    </row>
    <row r="65463" spans="62:65" ht="13" thickBot="1">
      <c r="BJ65463" s="138"/>
      <c r="BK65463" s="138"/>
      <c r="BL65463" s="138"/>
      <c r="BM65463" s="138"/>
    </row>
    <row r="65464" spans="62:65" ht="13" thickBot="1">
      <c r="BJ65464" s="138"/>
      <c r="BK65464" s="138"/>
      <c r="BL65464" s="138"/>
      <c r="BM65464" s="138"/>
    </row>
    <row r="65465" spans="62:65" ht="13" thickBot="1">
      <c r="BJ65465" s="138"/>
      <c r="BK65465" s="138"/>
      <c r="BL65465" s="138"/>
      <c r="BM65465" s="138"/>
    </row>
    <row r="65466" spans="62:65" ht="13" thickBot="1">
      <c r="BJ65466" s="138"/>
      <c r="BK65466" s="138"/>
      <c r="BL65466" s="138"/>
      <c r="BM65466" s="138"/>
    </row>
    <row r="65467" spans="62:65" ht="13" thickBot="1">
      <c r="BJ65467" s="138"/>
      <c r="BK65467" s="138"/>
      <c r="BL65467" s="138"/>
      <c r="BM65467" s="138"/>
    </row>
    <row r="65468" spans="62:65" ht="13" thickBot="1">
      <c r="BJ65468" s="138"/>
      <c r="BK65468" s="138"/>
      <c r="BL65468" s="138"/>
      <c r="BM65468" s="138"/>
    </row>
    <row r="65469" spans="62:65" ht="13" thickBot="1">
      <c r="BJ65469" s="138"/>
      <c r="BK65469" s="138"/>
      <c r="BL65469" s="138"/>
      <c r="BM65469" s="138"/>
    </row>
    <row r="65470" spans="62:65" ht="13" thickBot="1">
      <c r="BJ65470" s="138"/>
      <c r="BK65470" s="138"/>
      <c r="BL65470" s="138"/>
      <c r="BM65470" s="138"/>
    </row>
    <row r="65471" spans="62:65" ht="13" thickBot="1">
      <c r="BJ65471" s="138"/>
      <c r="BK65471" s="138"/>
      <c r="BL65471" s="138"/>
      <c r="BM65471" s="138"/>
    </row>
    <row r="65472" spans="62:65" ht="13" thickBot="1">
      <c r="BJ65472" s="138"/>
      <c r="BK65472" s="138"/>
      <c r="BL65472" s="138"/>
      <c r="BM65472" s="138"/>
    </row>
    <row r="65473" spans="62:65" ht="13" thickBot="1">
      <c r="BJ65473" s="138"/>
      <c r="BK65473" s="138"/>
      <c r="BL65473" s="138"/>
      <c r="BM65473" s="138"/>
    </row>
    <row r="65474" spans="62:65" ht="13" thickBot="1">
      <c r="BJ65474" s="138"/>
      <c r="BK65474" s="138"/>
      <c r="BL65474" s="138"/>
      <c r="BM65474" s="138"/>
    </row>
    <row r="65475" spans="62:65" ht="13" thickBot="1">
      <c r="BJ65475" s="138"/>
      <c r="BK65475" s="138"/>
      <c r="BL65475" s="138"/>
      <c r="BM65475" s="138"/>
    </row>
    <row r="65476" spans="62:65" ht="13" thickBot="1">
      <c r="BJ65476" s="138"/>
      <c r="BK65476" s="138"/>
      <c r="BL65476" s="138"/>
      <c r="BM65476" s="138"/>
    </row>
    <row r="65477" spans="62:65" ht="13" thickBot="1">
      <c r="BJ65477" s="138"/>
      <c r="BK65477" s="138"/>
      <c r="BL65477" s="138"/>
      <c r="BM65477" s="138"/>
    </row>
    <row r="65478" spans="62:65" ht="13" thickBot="1">
      <c r="BJ65478" s="138"/>
      <c r="BK65478" s="138"/>
      <c r="BL65478" s="138"/>
      <c r="BM65478" s="138"/>
    </row>
    <row r="65479" spans="62:65" ht="13" thickBot="1">
      <c r="BJ65479" s="138"/>
      <c r="BK65479" s="138"/>
      <c r="BL65479" s="138"/>
      <c r="BM65479" s="138"/>
    </row>
    <row r="65480" spans="62:65" ht="13" thickBot="1">
      <c r="BJ65480" s="138"/>
      <c r="BK65480" s="138"/>
      <c r="BL65480" s="138"/>
      <c r="BM65480" s="138"/>
    </row>
    <row r="65481" spans="62:65" ht="13" thickBot="1">
      <c r="BJ65481" s="138"/>
      <c r="BK65481" s="138"/>
      <c r="BL65481" s="138"/>
      <c r="BM65481" s="138"/>
    </row>
    <row r="65482" spans="62:65" ht="13" thickBot="1">
      <c r="BJ65482" s="138"/>
      <c r="BK65482" s="138"/>
      <c r="BL65482" s="138"/>
      <c r="BM65482" s="138"/>
    </row>
    <row r="65483" spans="62:65" ht="13" thickBot="1">
      <c r="BJ65483" s="138"/>
      <c r="BK65483" s="138"/>
      <c r="BL65483" s="138"/>
      <c r="BM65483" s="138"/>
    </row>
    <row r="65484" spans="62:65" ht="13" thickBot="1">
      <c r="BJ65484" s="138"/>
      <c r="BK65484" s="138"/>
      <c r="BL65484" s="138"/>
      <c r="BM65484" s="138"/>
    </row>
    <row r="65485" spans="62:65" ht="13" thickBot="1">
      <c r="BJ65485" s="138"/>
      <c r="BK65485" s="138"/>
      <c r="BL65485" s="138"/>
      <c r="BM65485" s="138"/>
    </row>
    <row r="65486" spans="62:65" ht="13" thickBot="1">
      <c r="BJ65486" s="138"/>
      <c r="BK65486" s="138"/>
      <c r="BL65486" s="138"/>
      <c r="BM65486" s="138"/>
    </row>
    <row r="65487" spans="62:65" ht="13" thickBot="1">
      <c r="BJ65487" s="138"/>
      <c r="BK65487" s="138"/>
      <c r="BL65487" s="138"/>
      <c r="BM65487" s="138"/>
    </row>
    <row r="65488" spans="62:65" ht="13" thickBot="1">
      <c r="BJ65488" s="138"/>
      <c r="BK65488" s="138"/>
      <c r="BL65488" s="138"/>
      <c r="BM65488" s="138"/>
    </row>
    <row r="65489" spans="62:65" ht="13" thickBot="1">
      <c r="BJ65489" s="138"/>
      <c r="BK65489" s="138"/>
      <c r="BL65489" s="138"/>
      <c r="BM65489" s="138"/>
    </row>
    <row r="65490" spans="62:65" ht="13" thickBot="1">
      <c r="BJ65490" s="138"/>
      <c r="BK65490" s="138"/>
      <c r="BL65490" s="138"/>
      <c r="BM65490" s="138"/>
    </row>
    <row r="65491" spans="62:65" ht="13" thickBot="1">
      <c r="BJ65491" s="138"/>
      <c r="BK65491" s="138"/>
      <c r="BL65491" s="138"/>
      <c r="BM65491" s="138"/>
    </row>
    <row r="65492" spans="62:65" ht="13" thickBot="1">
      <c r="BJ65492" s="138"/>
      <c r="BK65492" s="138"/>
      <c r="BL65492" s="138"/>
      <c r="BM65492" s="138"/>
    </row>
    <row r="65493" spans="62:65" ht="13" thickBot="1">
      <c r="BJ65493" s="138"/>
      <c r="BK65493" s="138"/>
      <c r="BL65493" s="138"/>
      <c r="BM65493" s="138"/>
    </row>
    <row r="65494" spans="62:65" ht="13" thickBot="1">
      <c r="BJ65494" s="138"/>
      <c r="BK65494" s="138"/>
      <c r="BL65494" s="138"/>
      <c r="BM65494" s="138"/>
    </row>
    <row r="65495" spans="62:65" ht="13" thickBot="1">
      <c r="BJ65495" s="138"/>
      <c r="BK65495" s="138"/>
      <c r="BL65495" s="138"/>
      <c r="BM65495" s="138"/>
    </row>
    <row r="65496" spans="62:65" ht="13" thickBot="1">
      <c r="BJ65496" s="138"/>
      <c r="BK65496" s="138"/>
      <c r="BL65496" s="138"/>
      <c r="BM65496" s="138"/>
    </row>
    <row r="65497" spans="62:65" ht="13" thickBot="1">
      <c r="BJ65497" s="138"/>
      <c r="BK65497" s="138"/>
      <c r="BL65497" s="138"/>
      <c r="BM65497" s="138"/>
    </row>
    <row r="65498" spans="62:65" ht="13" thickBot="1">
      <c r="BJ65498" s="138"/>
      <c r="BK65498" s="138"/>
      <c r="BL65498" s="138"/>
      <c r="BM65498" s="138"/>
    </row>
    <row r="65499" spans="62:65" ht="13" thickBot="1">
      <c r="BJ65499" s="138"/>
      <c r="BK65499" s="138"/>
      <c r="BL65499" s="138"/>
      <c r="BM65499" s="138"/>
    </row>
    <row r="65500" spans="62:65" ht="13" thickBot="1">
      <c r="BJ65500" s="138"/>
      <c r="BK65500" s="138"/>
      <c r="BL65500" s="138"/>
      <c r="BM65500" s="138"/>
    </row>
    <row r="65501" spans="62:65" ht="13" thickBot="1">
      <c r="BJ65501" s="138"/>
      <c r="BK65501" s="138"/>
      <c r="BL65501" s="138"/>
      <c r="BM65501" s="138"/>
    </row>
    <row r="65502" spans="62:65" ht="13" thickBot="1">
      <c r="BJ65502" s="138"/>
      <c r="BK65502" s="138"/>
      <c r="BL65502" s="138"/>
      <c r="BM65502" s="138"/>
    </row>
    <row r="65503" spans="62:65" ht="13" thickBot="1">
      <c r="BJ65503" s="138"/>
      <c r="BK65503" s="138"/>
      <c r="BL65503" s="138"/>
      <c r="BM65503" s="138"/>
    </row>
    <row r="65504" spans="62:65" ht="13" thickBot="1">
      <c r="BJ65504" s="138"/>
      <c r="BK65504" s="138"/>
      <c r="BL65504" s="138"/>
      <c r="BM65504" s="138"/>
    </row>
    <row r="65505" spans="62:65" ht="13" thickBot="1">
      <c r="BJ65505" s="138"/>
      <c r="BK65505" s="138"/>
      <c r="BL65505" s="138"/>
      <c r="BM65505" s="138"/>
    </row>
    <row r="65506" spans="62:65" ht="13" thickBot="1">
      <c r="BJ65506" s="138"/>
      <c r="BK65506" s="138"/>
      <c r="BL65506" s="138"/>
      <c r="BM65506" s="138"/>
    </row>
    <row r="65507" spans="62:65" ht="13" thickBot="1">
      <c r="BJ65507" s="138"/>
      <c r="BK65507" s="138"/>
      <c r="BL65507" s="138"/>
      <c r="BM65507" s="138"/>
    </row>
    <row r="65508" spans="62:65" ht="13" thickBot="1">
      <c r="BJ65508" s="138"/>
      <c r="BK65508" s="138"/>
      <c r="BL65508" s="138"/>
      <c r="BM65508" s="138"/>
    </row>
    <row r="65509" spans="62:65" ht="13" thickBot="1">
      <c r="BJ65509" s="138"/>
      <c r="BK65509" s="138"/>
      <c r="BL65509" s="138"/>
      <c r="BM65509" s="138"/>
    </row>
    <row r="65510" spans="62:65" ht="13" thickBot="1">
      <c r="BJ65510" s="138"/>
      <c r="BK65510" s="138"/>
      <c r="BL65510" s="138"/>
      <c r="BM65510" s="138"/>
    </row>
    <row r="65511" spans="62:65" ht="13" thickBot="1">
      <c r="BJ65511" s="138"/>
      <c r="BK65511" s="138"/>
      <c r="BL65511" s="138"/>
      <c r="BM65511" s="138"/>
    </row>
    <row r="65512" spans="62:65" ht="13" thickBot="1">
      <c r="BJ65512" s="138"/>
      <c r="BK65512" s="138"/>
      <c r="BL65512" s="138"/>
      <c r="BM65512" s="138"/>
    </row>
    <row r="65513" spans="62:65" ht="13" thickBot="1">
      <c r="BJ65513" s="138"/>
      <c r="BK65513" s="138"/>
      <c r="BL65513" s="138"/>
      <c r="BM65513" s="138"/>
    </row>
    <row r="65514" spans="62:65" ht="13" thickBot="1">
      <c r="BJ65514" s="138"/>
      <c r="BK65514" s="138"/>
      <c r="BL65514" s="138"/>
      <c r="BM65514" s="138"/>
    </row>
    <row r="65515" spans="62:65" ht="13" thickBot="1">
      <c r="BJ65515" s="138"/>
      <c r="BK65515" s="138"/>
      <c r="BL65515" s="138"/>
      <c r="BM65515" s="138"/>
    </row>
    <row r="65516" spans="62:65" ht="13" thickBot="1">
      <c r="BJ65516" s="138"/>
      <c r="BK65516" s="138"/>
      <c r="BL65516" s="138"/>
      <c r="BM65516" s="138"/>
    </row>
    <row r="65517" spans="62:65" ht="13" thickBot="1">
      <c r="BJ65517" s="138"/>
      <c r="BK65517" s="138"/>
      <c r="BL65517" s="138"/>
      <c r="BM65517" s="138"/>
    </row>
    <row r="65518" spans="62:65" ht="13" thickBot="1">
      <c r="BJ65518" s="138"/>
      <c r="BK65518" s="138"/>
      <c r="BL65518" s="138"/>
      <c r="BM65518" s="138"/>
    </row>
    <row r="65519" spans="62:65" ht="13" thickBot="1">
      <c r="BJ65519" s="138"/>
      <c r="BK65519" s="138"/>
      <c r="BL65519" s="138"/>
      <c r="BM65519" s="138"/>
    </row>
    <row r="65520" spans="62:65" ht="13" thickBot="1">
      <c r="BJ65520" s="138"/>
      <c r="BK65520" s="138"/>
      <c r="BL65520" s="138"/>
      <c r="BM65520" s="138"/>
    </row>
    <row r="65521" spans="62:65" ht="13" thickBot="1">
      <c r="BJ65521" s="138"/>
      <c r="BK65521" s="138"/>
      <c r="BL65521" s="138"/>
      <c r="BM65521" s="138"/>
    </row>
    <row r="65522" spans="62:65" ht="13" thickBot="1">
      <c r="BJ65522" s="138"/>
      <c r="BK65522" s="138"/>
      <c r="BL65522" s="138"/>
      <c r="BM65522" s="138"/>
    </row>
    <row r="65523" spans="62:65" ht="13" thickBot="1">
      <c r="BJ65523" s="138"/>
      <c r="BK65523" s="138"/>
      <c r="BL65523" s="138"/>
      <c r="BM65523" s="138"/>
    </row>
    <row r="65524" spans="62:65" ht="13" thickBot="1">
      <c r="BJ65524" s="138"/>
      <c r="BK65524" s="138"/>
      <c r="BL65524" s="138"/>
      <c r="BM65524" s="138"/>
    </row>
    <row r="65525" spans="62:65" ht="13" thickBot="1">
      <c r="BJ65525" s="138"/>
      <c r="BK65525" s="138"/>
      <c r="BL65525" s="138"/>
      <c r="BM65525" s="138"/>
    </row>
    <row r="65526" spans="62:65" ht="13" thickBot="1">
      <c r="BJ65526" s="138"/>
      <c r="BK65526" s="138"/>
      <c r="BL65526" s="138"/>
      <c r="BM65526" s="138"/>
    </row>
    <row r="65527" spans="62:65" ht="13" thickBot="1">
      <c r="BJ65527" s="138"/>
      <c r="BK65527" s="138"/>
      <c r="BL65527" s="138"/>
      <c r="BM65527" s="138"/>
    </row>
    <row r="65528" spans="62:65" ht="13" thickBot="1">
      <c r="BJ65528" s="138"/>
      <c r="BK65528" s="138"/>
      <c r="BL65528" s="138"/>
      <c r="BM65528" s="138"/>
    </row>
    <row r="65529" spans="62:65" ht="13" thickBot="1">
      <c r="BJ65529" s="138"/>
      <c r="BK65529" s="138"/>
      <c r="BL65529" s="138"/>
      <c r="BM65529" s="138"/>
    </row>
    <row r="65530" spans="62:65" ht="13" thickBot="1">
      <c r="BJ65530" s="138"/>
      <c r="BK65530" s="138"/>
      <c r="BL65530" s="138"/>
      <c r="BM65530" s="138"/>
    </row>
    <row r="65531" spans="62:65" ht="13" thickBot="1">
      <c r="BJ65531" s="138"/>
      <c r="BK65531" s="138"/>
      <c r="BL65531" s="138"/>
      <c r="BM65531" s="138"/>
    </row>
    <row r="65532" spans="62:65" ht="13" thickBot="1">
      <c r="BJ65532" s="138"/>
      <c r="BK65532" s="138"/>
      <c r="BL65532" s="138"/>
      <c r="BM65532" s="138"/>
    </row>
    <row r="65533" spans="62:65" ht="13" thickBot="1">
      <c r="BJ65533" s="138"/>
      <c r="BK65533" s="138"/>
      <c r="BL65533" s="138"/>
      <c r="BM65533" s="138"/>
    </row>
    <row r="65534" spans="62:65" ht="13" thickBot="1">
      <c r="BJ65534" s="138"/>
      <c r="BK65534" s="138"/>
      <c r="BL65534" s="138"/>
      <c r="BM65534" s="138"/>
    </row>
    <row r="65535" spans="62:65" ht="13" thickBot="1">
      <c r="BJ65535" s="138"/>
      <c r="BK65535" s="138"/>
      <c r="BL65535" s="138"/>
      <c r="BM65535" s="138"/>
    </row>
    <row r="65536" spans="62:65">
      <c r="BJ65536" s="138"/>
      <c r="BK65536" s="138"/>
      <c r="BL65536" s="138"/>
      <c r="BM65536" s="138"/>
    </row>
  </sheetData>
  <autoFilter ref="A3:BV3326">
    <filterColumn colId="10">
      <filters>
        <filter val="Resistente"/>
      </filters>
    </filterColumn>
    <filterColumn colId="65" showButton="0"/>
    <filterColumn colId="67" showButton="0"/>
    <filterColumn colId="69" showButton="0"/>
    <filterColumn colId="71" showButton="0"/>
  </autoFilter>
  <mergeCells count="5">
    <mergeCell ref="V1:Z1"/>
    <mergeCell ref="BN3:BO3"/>
    <mergeCell ref="BP3:BQ3"/>
    <mergeCell ref="BR3:BS3"/>
    <mergeCell ref="BT3:BU3"/>
  </mergeCells>
  <printOptions horizontalCentered="1" verticalCentered="1"/>
  <pageMargins left="0.70866141732283472" right="0.70866141732283472" top="0.35433070866141736" bottom="0.35433070866141736" header="0.31496062992125984" footer="0.31496062992125984"/>
  <pageSetup scale="85" fitToHeight="0" orientation="portrait"/>
  <headerFooter alignWithMargins="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4" enableFormatConditionsCalculation="0">
    <pageSetUpPr fitToPage="1"/>
  </sheetPr>
  <dimension ref="A1:BH176"/>
  <sheetViews>
    <sheetView zoomScale="90" zoomScaleNormal="90" zoomScalePageLayoutView="90" workbookViewId="0">
      <pane xSplit="7" ySplit="3" topLeftCell="H4" activePane="bottomRight" state="frozen"/>
      <selection pane="topRight" activeCell="H1" sqref="H1"/>
      <selection pane="bottomLeft" activeCell="A4" sqref="A4"/>
      <selection pane="bottomRight" activeCell="A160" sqref="A160:XFD165"/>
    </sheetView>
  </sheetViews>
  <sheetFormatPr baseColWidth="10" defaultColWidth="11.5" defaultRowHeight="12" x14ac:dyDescent="0"/>
  <cols>
    <col min="1" max="1" width="11.5" style="3" bestFit="1" customWidth="1"/>
    <col min="2" max="2" width="4.5" style="3" customWidth="1"/>
    <col min="3" max="3" width="9" style="3" bestFit="1" customWidth="1"/>
    <col min="4" max="4" width="25.5" style="3" bestFit="1" customWidth="1"/>
    <col min="5" max="5" width="35.5" style="3" customWidth="1"/>
    <col min="6" max="6" width="15.5" style="3" bestFit="1" customWidth="1"/>
    <col min="7" max="7" width="16.5" style="152" bestFit="1" customWidth="1"/>
    <col min="8" max="8" width="15.83203125" style="3" customWidth="1"/>
    <col min="9" max="9" width="15.83203125" style="153" customWidth="1"/>
    <col min="10" max="10" width="11.5" style="154" bestFit="1" customWidth="1"/>
    <col min="11" max="11" width="13.5" style="154" bestFit="1" customWidth="1"/>
    <col min="12" max="12" width="14.1640625" style="154" bestFit="1" customWidth="1"/>
    <col min="13" max="13" width="10.5" style="154" bestFit="1" customWidth="1"/>
    <col min="14" max="14" width="13.1640625" style="155" bestFit="1" customWidth="1"/>
    <col min="15" max="15" width="17.5" style="156" bestFit="1" customWidth="1"/>
    <col min="16" max="16" width="15.83203125" style="155" customWidth="1"/>
    <col min="17" max="17" width="17.5" style="156" bestFit="1" customWidth="1"/>
    <col min="18" max="18" width="14.1640625" style="154" bestFit="1" customWidth="1"/>
    <col min="19" max="19" width="10.1640625" style="154" bestFit="1" customWidth="1"/>
    <col min="20" max="20" width="12.5" style="3" bestFit="1" customWidth="1"/>
    <col min="21" max="21" width="9.5" style="3" bestFit="1" customWidth="1"/>
    <col min="22" max="22" width="15.1640625" style="3" customWidth="1"/>
    <col min="23" max="23" width="34.83203125" style="3" customWidth="1"/>
    <col min="24" max="24" width="9.5" style="3" bestFit="1" customWidth="1"/>
    <col min="25" max="25" width="5" style="3" bestFit="1" customWidth="1"/>
    <col min="26" max="26" width="4" style="6" bestFit="1" customWidth="1"/>
    <col min="27" max="27" width="9.1640625" style="6" bestFit="1" customWidth="1"/>
    <col min="28" max="28" width="11.83203125" style="3" customWidth="1"/>
    <col min="29" max="29" width="45.1640625" style="3" bestFit="1" customWidth="1"/>
    <col min="30" max="30" width="7.1640625" style="3" customWidth="1"/>
    <col min="31" max="31" width="13" style="3" bestFit="1" customWidth="1"/>
    <col min="32" max="32" width="20.1640625" style="3" bestFit="1" customWidth="1"/>
    <col min="33" max="34" width="11.5" style="15"/>
    <col min="35" max="35" width="8.83203125" style="15" bestFit="1" customWidth="1"/>
    <col min="36" max="38" width="11.5" style="15"/>
    <col min="39" max="39" width="8.83203125" style="15" bestFit="1" customWidth="1"/>
    <col min="40" max="40" width="9.5" style="15" bestFit="1" customWidth="1"/>
    <col min="41" max="41" width="15.83203125" style="15" bestFit="1" customWidth="1"/>
    <col min="42" max="256" width="11.5" style="15"/>
    <col min="257" max="257" width="11.5" style="15" bestFit="1" customWidth="1"/>
    <col min="258" max="258" width="4.5" style="15" customWidth="1"/>
    <col min="259" max="259" width="9" style="15" bestFit="1" customWidth="1"/>
    <col min="260" max="260" width="25.5" style="15" bestFit="1" customWidth="1"/>
    <col min="261" max="261" width="35.5" style="15" customWidth="1"/>
    <col min="262" max="262" width="15.5" style="15" bestFit="1" customWidth="1"/>
    <col min="263" max="263" width="16.5" style="15" bestFit="1" customWidth="1"/>
    <col min="264" max="265" width="15.83203125" style="15" customWidth="1"/>
    <col min="266" max="266" width="11.5" style="15" bestFit="1" customWidth="1"/>
    <col min="267" max="267" width="13.5" style="15" bestFit="1" customWidth="1"/>
    <col min="268" max="268" width="14.1640625" style="15" bestFit="1" customWidth="1"/>
    <col min="269" max="269" width="10.5" style="15" bestFit="1" customWidth="1"/>
    <col min="270" max="270" width="13.1640625" style="15" bestFit="1" customWidth="1"/>
    <col min="271" max="271" width="17.5" style="15" bestFit="1" customWidth="1"/>
    <col min="272" max="272" width="15.83203125" style="15" customWidth="1"/>
    <col min="273" max="273" width="17.5" style="15" bestFit="1" customWidth="1"/>
    <col min="274" max="274" width="14.1640625" style="15" bestFit="1" customWidth="1"/>
    <col min="275" max="275" width="10.1640625" style="15" bestFit="1" customWidth="1"/>
    <col min="276" max="276" width="12.5" style="15" bestFit="1" customWidth="1"/>
    <col min="277" max="277" width="9.5" style="15" bestFit="1" customWidth="1"/>
    <col min="278" max="278" width="15.1640625" style="15" customWidth="1"/>
    <col min="279" max="279" width="34.83203125" style="15" customWidth="1"/>
    <col min="280" max="280" width="9.5" style="15" bestFit="1" customWidth="1"/>
    <col min="281" max="281" width="5" style="15" bestFit="1" customWidth="1"/>
    <col min="282" max="282" width="4" style="15" bestFit="1" customWidth="1"/>
    <col min="283" max="283" width="9.1640625" style="15" bestFit="1" customWidth="1"/>
    <col min="284" max="284" width="11.83203125" style="15" customWidth="1"/>
    <col min="285" max="285" width="45.1640625" style="15" bestFit="1" customWidth="1"/>
    <col min="286" max="286" width="7.1640625" style="15" customWidth="1"/>
    <col min="287" max="287" width="13" style="15" bestFit="1" customWidth="1"/>
    <col min="288" max="288" width="20.1640625" style="15" bestFit="1" customWidth="1"/>
    <col min="289" max="290" width="11.5" style="15"/>
    <col min="291" max="291" width="8.83203125" style="15" bestFit="1" customWidth="1"/>
    <col min="292" max="294" width="11.5" style="15"/>
    <col min="295" max="295" width="8.83203125" style="15" bestFit="1" customWidth="1"/>
    <col min="296" max="296" width="9.5" style="15" bestFit="1" customWidth="1"/>
    <col min="297" max="297" width="15.83203125" style="15" bestFit="1" customWidth="1"/>
    <col min="298" max="512" width="11.5" style="15"/>
    <col min="513" max="513" width="11.5" style="15" bestFit="1" customWidth="1"/>
    <col min="514" max="514" width="4.5" style="15" customWidth="1"/>
    <col min="515" max="515" width="9" style="15" bestFit="1" customWidth="1"/>
    <col min="516" max="516" width="25.5" style="15" bestFit="1" customWidth="1"/>
    <col min="517" max="517" width="35.5" style="15" customWidth="1"/>
    <col min="518" max="518" width="15.5" style="15" bestFit="1" customWidth="1"/>
    <col min="519" max="519" width="16.5" style="15" bestFit="1" customWidth="1"/>
    <col min="520" max="521" width="15.83203125" style="15" customWidth="1"/>
    <col min="522" max="522" width="11.5" style="15" bestFit="1" customWidth="1"/>
    <col min="523" max="523" width="13.5" style="15" bestFit="1" customWidth="1"/>
    <col min="524" max="524" width="14.1640625" style="15" bestFit="1" customWidth="1"/>
    <col min="525" max="525" width="10.5" style="15" bestFit="1" customWidth="1"/>
    <col min="526" max="526" width="13.1640625" style="15" bestFit="1" customWidth="1"/>
    <col min="527" max="527" width="17.5" style="15" bestFit="1" customWidth="1"/>
    <col min="528" max="528" width="15.83203125" style="15" customWidth="1"/>
    <col min="529" max="529" width="17.5" style="15" bestFit="1" customWidth="1"/>
    <col min="530" max="530" width="14.1640625" style="15" bestFit="1" customWidth="1"/>
    <col min="531" max="531" width="10.1640625" style="15" bestFit="1" customWidth="1"/>
    <col min="532" max="532" width="12.5" style="15" bestFit="1" customWidth="1"/>
    <col min="533" max="533" width="9.5" style="15" bestFit="1" customWidth="1"/>
    <col min="534" max="534" width="15.1640625" style="15" customWidth="1"/>
    <col min="535" max="535" width="34.83203125" style="15" customWidth="1"/>
    <col min="536" max="536" width="9.5" style="15" bestFit="1" customWidth="1"/>
    <col min="537" max="537" width="5" style="15" bestFit="1" customWidth="1"/>
    <col min="538" max="538" width="4" style="15" bestFit="1" customWidth="1"/>
    <col min="539" max="539" width="9.1640625" style="15" bestFit="1" customWidth="1"/>
    <col min="540" max="540" width="11.83203125" style="15" customWidth="1"/>
    <col min="541" max="541" width="45.1640625" style="15" bestFit="1" customWidth="1"/>
    <col min="542" max="542" width="7.1640625" style="15" customWidth="1"/>
    <col min="543" max="543" width="13" style="15" bestFit="1" customWidth="1"/>
    <col min="544" max="544" width="20.1640625" style="15" bestFit="1" customWidth="1"/>
    <col min="545" max="546" width="11.5" style="15"/>
    <col min="547" max="547" width="8.83203125" style="15" bestFit="1" customWidth="1"/>
    <col min="548" max="550" width="11.5" style="15"/>
    <col min="551" max="551" width="8.83203125" style="15" bestFit="1" customWidth="1"/>
    <col min="552" max="552" width="9.5" style="15" bestFit="1" customWidth="1"/>
    <col min="553" max="553" width="15.83203125" style="15" bestFit="1" customWidth="1"/>
    <col min="554" max="768" width="11.5" style="15"/>
    <col min="769" max="769" width="11.5" style="15" bestFit="1" customWidth="1"/>
    <col min="770" max="770" width="4.5" style="15" customWidth="1"/>
    <col min="771" max="771" width="9" style="15" bestFit="1" customWidth="1"/>
    <col min="772" max="772" width="25.5" style="15" bestFit="1" customWidth="1"/>
    <col min="773" max="773" width="35.5" style="15" customWidth="1"/>
    <col min="774" max="774" width="15.5" style="15" bestFit="1" customWidth="1"/>
    <col min="775" max="775" width="16.5" style="15" bestFit="1" customWidth="1"/>
    <col min="776" max="777" width="15.83203125" style="15" customWidth="1"/>
    <col min="778" max="778" width="11.5" style="15" bestFit="1" customWidth="1"/>
    <col min="779" max="779" width="13.5" style="15" bestFit="1" customWidth="1"/>
    <col min="780" max="780" width="14.1640625" style="15" bestFit="1" customWidth="1"/>
    <col min="781" max="781" width="10.5" style="15" bestFit="1" customWidth="1"/>
    <col min="782" max="782" width="13.1640625" style="15" bestFit="1" customWidth="1"/>
    <col min="783" max="783" width="17.5" style="15" bestFit="1" customWidth="1"/>
    <col min="784" max="784" width="15.83203125" style="15" customWidth="1"/>
    <col min="785" max="785" width="17.5" style="15" bestFit="1" customWidth="1"/>
    <col min="786" max="786" width="14.1640625" style="15" bestFit="1" customWidth="1"/>
    <col min="787" max="787" width="10.1640625" style="15" bestFit="1" customWidth="1"/>
    <col min="788" max="788" width="12.5" style="15" bestFit="1" customWidth="1"/>
    <col min="789" max="789" width="9.5" style="15" bestFit="1" customWidth="1"/>
    <col min="790" max="790" width="15.1640625" style="15" customWidth="1"/>
    <col min="791" max="791" width="34.83203125" style="15" customWidth="1"/>
    <col min="792" max="792" width="9.5" style="15" bestFit="1" customWidth="1"/>
    <col min="793" max="793" width="5" style="15" bestFit="1" customWidth="1"/>
    <col min="794" max="794" width="4" style="15" bestFit="1" customWidth="1"/>
    <col min="795" max="795" width="9.1640625" style="15" bestFit="1" customWidth="1"/>
    <col min="796" max="796" width="11.83203125" style="15" customWidth="1"/>
    <col min="797" max="797" width="45.1640625" style="15" bestFit="1" customWidth="1"/>
    <col min="798" max="798" width="7.1640625" style="15" customWidth="1"/>
    <col min="799" max="799" width="13" style="15" bestFit="1" customWidth="1"/>
    <col min="800" max="800" width="20.1640625" style="15" bestFit="1" customWidth="1"/>
    <col min="801" max="802" width="11.5" style="15"/>
    <col min="803" max="803" width="8.83203125" style="15" bestFit="1" customWidth="1"/>
    <col min="804" max="806" width="11.5" style="15"/>
    <col min="807" max="807" width="8.83203125" style="15" bestFit="1" customWidth="1"/>
    <col min="808" max="808" width="9.5" style="15" bestFit="1" customWidth="1"/>
    <col min="809" max="809" width="15.83203125" style="15" bestFit="1" customWidth="1"/>
    <col min="810" max="1024" width="11.5" style="15"/>
    <col min="1025" max="1025" width="11.5" style="15" bestFit="1" customWidth="1"/>
    <col min="1026" max="1026" width="4.5" style="15" customWidth="1"/>
    <col min="1027" max="1027" width="9" style="15" bestFit="1" customWidth="1"/>
    <col min="1028" max="1028" width="25.5" style="15" bestFit="1" customWidth="1"/>
    <col min="1029" max="1029" width="35.5" style="15" customWidth="1"/>
    <col min="1030" max="1030" width="15.5" style="15" bestFit="1" customWidth="1"/>
    <col min="1031" max="1031" width="16.5" style="15" bestFit="1" customWidth="1"/>
    <col min="1032" max="1033" width="15.83203125" style="15" customWidth="1"/>
    <col min="1034" max="1034" width="11.5" style="15" bestFit="1" customWidth="1"/>
    <col min="1035" max="1035" width="13.5" style="15" bestFit="1" customWidth="1"/>
    <col min="1036" max="1036" width="14.1640625" style="15" bestFit="1" customWidth="1"/>
    <col min="1037" max="1037" width="10.5" style="15" bestFit="1" customWidth="1"/>
    <col min="1038" max="1038" width="13.1640625" style="15" bestFit="1" customWidth="1"/>
    <col min="1039" max="1039" width="17.5" style="15" bestFit="1" customWidth="1"/>
    <col min="1040" max="1040" width="15.83203125" style="15" customWidth="1"/>
    <col min="1041" max="1041" width="17.5" style="15" bestFit="1" customWidth="1"/>
    <col min="1042" max="1042" width="14.1640625" style="15" bestFit="1" customWidth="1"/>
    <col min="1043" max="1043" width="10.1640625" style="15" bestFit="1" customWidth="1"/>
    <col min="1044" max="1044" width="12.5" style="15" bestFit="1" customWidth="1"/>
    <col min="1045" max="1045" width="9.5" style="15" bestFit="1" customWidth="1"/>
    <col min="1046" max="1046" width="15.1640625" style="15" customWidth="1"/>
    <col min="1047" max="1047" width="34.83203125" style="15" customWidth="1"/>
    <col min="1048" max="1048" width="9.5" style="15" bestFit="1" customWidth="1"/>
    <col min="1049" max="1049" width="5" style="15" bestFit="1" customWidth="1"/>
    <col min="1050" max="1050" width="4" style="15" bestFit="1" customWidth="1"/>
    <col min="1051" max="1051" width="9.1640625" style="15" bestFit="1" customWidth="1"/>
    <col min="1052" max="1052" width="11.83203125" style="15" customWidth="1"/>
    <col min="1053" max="1053" width="45.1640625" style="15" bestFit="1" customWidth="1"/>
    <col min="1054" max="1054" width="7.1640625" style="15" customWidth="1"/>
    <col min="1055" max="1055" width="13" style="15" bestFit="1" customWidth="1"/>
    <col min="1056" max="1056" width="20.1640625" style="15" bestFit="1" customWidth="1"/>
    <col min="1057" max="1058" width="11.5" style="15"/>
    <col min="1059" max="1059" width="8.83203125" style="15" bestFit="1" customWidth="1"/>
    <col min="1060" max="1062" width="11.5" style="15"/>
    <col min="1063" max="1063" width="8.83203125" style="15" bestFit="1" customWidth="1"/>
    <col min="1064" max="1064" width="9.5" style="15" bestFit="1" customWidth="1"/>
    <col min="1065" max="1065" width="15.83203125" style="15" bestFit="1" customWidth="1"/>
    <col min="1066" max="1280" width="11.5" style="15"/>
    <col min="1281" max="1281" width="11.5" style="15" bestFit="1" customWidth="1"/>
    <col min="1282" max="1282" width="4.5" style="15" customWidth="1"/>
    <col min="1283" max="1283" width="9" style="15" bestFit="1" customWidth="1"/>
    <col min="1284" max="1284" width="25.5" style="15" bestFit="1" customWidth="1"/>
    <col min="1285" max="1285" width="35.5" style="15" customWidth="1"/>
    <col min="1286" max="1286" width="15.5" style="15" bestFit="1" customWidth="1"/>
    <col min="1287" max="1287" width="16.5" style="15" bestFit="1" customWidth="1"/>
    <col min="1288" max="1289" width="15.83203125" style="15" customWidth="1"/>
    <col min="1290" max="1290" width="11.5" style="15" bestFit="1" customWidth="1"/>
    <col min="1291" max="1291" width="13.5" style="15" bestFit="1" customWidth="1"/>
    <col min="1292" max="1292" width="14.1640625" style="15" bestFit="1" customWidth="1"/>
    <col min="1293" max="1293" width="10.5" style="15" bestFit="1" customWidth="1"/>
    <col min="1294" max="1294" width="13.1640625" style="15" bestFit="1" customWidth="1"/>
    <col min="1295" max="1295" width="17.5" style="15" bestFit="1" customWidth="1"/>
    <col min="1296" max="1296" width="15.83203125" style="15" customWidth="1"/>
    <col min="1297" max="1297" width="17.5" style="15" bestFit="1" customWidth="1"/>
    <col min="1298" max="1298" width="14.1640625" style="15" bestFit="1" customWidth="1"/>
    <col min="1299" max="1299" width="10.1640625" style="15" bestFit="1" customWidth="1"/>
    <col min="1300" max="1300" width="12.5" style="15" bestFit="1" customWidth="1"/>
    <col min="1301" max="1301" width="9.5" style="15" bestFit="1" customWidth="1"/>
    <col min="1302" max="1302" width="15.1640625" style="15" customWidth="1"/>
    <col min="1303" max="1303" width="34.83203125" style="15" customWidth="1"/>
    <col min="1304" max="1304" width="9.5" style="15" bestFit="1" customWidth="1"/>
    <col min="1305" max="1305" width="5" style="15" bestFit="1" customWidth="1"/>
    <col min="1306" max="1306" width="4" style="15" bestFit="1" customWidth="1"/>
    <col min="1307" max="1307" width="9.1640625" style="15" bestFit="1" customWidth="1"/>
    <col min="1308" max="1308" width="11.83203125" style="15" customWidth="1"/>
    <col min="1309" max="1309" width="45.1640625" style="15" bestFit="1" customWidth="1"/>
    <col min="1310" max="1310" width="7.1640625" style="15" customWidth="1"/>
    <col min="1311" max="1311" width="13" style="15" bestFit="1" customWidth="1"/>
    <col min="1312" max="1312" width="20.1640625" style="15" bestFit="1" customWidth="1"/>
    <col min="1313" max="1314" width="11.5" style="15"/>
    <col min="1315" max="1315" width="8.83203125" style="15" bestFit="1" customWidth="1"/>
    <col min="1316" max="1318" width="11.5" style="15"/>
    <col min="1319" max="1319" width="8.83203125" style="15" bestFit="1" customWidth="1"/>
    <col min="1320" max="1320" width="9.5" style="15" bestFit="1" customWidth="1"/>
    <col min="1321" max="1321" width="15.83203125" style="15" bestFit="1" customWidth="1"/>
    <col min="1322" max="1536" width="11.5" style="15"/>
    <col min="1537" max="1537" width="11.5" style="15" bestFit="1" customWidth="1"/>
    <col min="1538" max="1538" width="4.5" style="15" customWidth="1"/>
    <col min="1539" max="1539" width="9" style="15" bestFit="1" customWidth="1"/>
    <col min="1540" max="1540" width="25.5" style="15" bestFit="1" customWidth="1"/>
    <col min="1541" max="1541" width="35.5" style="15" customWidth="1"/>
    <col min="1542" max="1542" width="15.5" style="15" bestFit="1" customWidth="1"/>
    <col min="1543" max="1543" width="16.5" style="15" bestFit="1" customWidth="1"/>
    <col min="1544" max="1545" width="15.83203125" style="15" customWidth="1"/>
    <col min="1546" max="1546" width="11.5" style="15" bestFit="1" customWidth="1"/>
    <col min="1547" max="1547" width="13.5" style="15" bestFit="1" customWidth="1"/>
    <col min="1548" max="1548" width="14.1640625" style="15" bestFit="1" customWidth="1"/>
    <col min="1549" max="1549" width="10.5" style="15" bestFit="1" customWidth="1"/>
    <col min="1550" max="1550" width="13.1640625" style="15" bestFit="1" customWidth="1"/>
    <col min="1551" max="1551" width="17.5" style="15" bestFit="1" customWidth="1"/>
    <col min="1552" max="1552" width="15.83203125" style="15" customWidth="1"/>
    <col min="1553" max="1553" width="17.5" style="15" bestFit="1" customWidth="1"/>
    <col min="1554" max="1554" width="14.1640625" style="15" bestFit="1" customWidth="1"/>
    <col min="1555" max="1555" width="10.1640625" style="15" bestFit="1" customWidth="1"/>
    <col min="1556" max="1556" width="12.5" style="15" bestFit="1" customWidth="1"/>
    <col min="1557" max="1557" width="9.5" style="15" bestFit="1" customWidth="1"/>
    <col min="1558" max="1558" width="15.1640625" style="15" customWidth="1"/>
    <col min="1559" max="1559" width="34.83203125" style="15" customWidth="1"/>
    <col min="1560" max="1560" width="9.5" style="15" bestFit="1" customWidth="1"/>
    <col min="1561" max="1561" width="5" style="15" bestFit="1" customWidth="1"/>
    <col min="1562" max="1562" width="4" style="15" bestFit="1" customWidth="1"/>
    <col min="1563" max="1563" width="9.1640625" style="15" bestFit="1" customWidth="1"/>
    <col min="1564" max="1564" width="11.83203125" style="15" customWidth="1"/>
    <col min="1565" max="1565" width="45.1640625" style="15" bestFit="1" customWidth="1"/>
    <col min="1566" max="1566" width="7.1640625" style="15" customWidth="1"/>
    <col min="1567" max="1567" width="13" style="15" bestFit="1" customWidth="1"/>
    <col min="1568" max="1568" width="20.1640625" style="15" bestFit="1" customWidth="1"/>
    <col min="1569" max="1570" width="11.5" style="15"/>
    <col min="1571" max="1571" width="8.83203125" style="15" bestFit="1" customWidth="1"/>
    <col min="1572" max="1574" width="11.5" style="15"/>
    <col min="1575" max="1575" width="8.83203125" style="15" bestFit="1" customWidth="1"/>
    <col min="1576" max="1576" width="9.5" style="15" bestFit="1" customWidth="1"/>
    <col min="1577" max="1577" width="15.83203125" style="15" bestFit="1" customWidth="1"/>
    <col min="1578" max="1792" width="11.5" style="15"/>
    <col min="1793" max="1793" width="11.5" style="15" bestFit="1" customWidth="1"/>
    <col min="1794" max="1794" width="4.5" style="15" customWidth="1"/>
    <col min="1795" max="1795" width="9" style="15" bestFit="1" customWidth="1"/>
    <col min="1796" max="1796" width="25.5" style="15" bestFit="1" customWidth="1"/>
    <col min="1797" max="1797" width="35.5" style="15" customWidth="1"/>
    <col min="1798" max="1798" width="15.5" style="15" bestFit="1" customWidth="1"/>
    <col min="1799" max="1799" width="16.5" style="15" bestFit="1" customWidth="1"/>
    <col min="1800" max="1801" width="15.83203125" style="15" customWidth="1"/>
    <col min="1802" max="1802" width="11.5" style="15" bestFit="1" customWidth="1"/>
    <col min="1803" max="1803" width="13.5" style="15" bestFit="1" customWidth="1"/>
    <col min="1804" max="1804" width="14.1640625" style="15" bestFit="1" customWidth="1"/>
    <col min="1805" max="1805" width="10.5" style="15" bestFit="1" customWidth="1"/>
    <col min="1806" max="1806" width="13.1640625" style="15" bestFit="1" customWidth="1"/>
    <col min="1807" max="1807" width="17.5" style="15" bestFit="1" customWidth="1"/>
    <col min="1808" max="1808" width="15.83203125" style="15" customWidth="1"/>
    <col min="1809" max="1809" width="17.5" style="15" bestFit="1" customWidth="1"/>
    <col min="1810" max="1810" width="14.1640625" style="15" bestFit="1" customWidth="1"/>
    <col min="1811" max="1811" width="10.1640625" style="15" bestFit="1" customWidth="1"/>
    <col min="1812" max="1812" width="12.5" style="15" bestFit="1" customWidth="1"/>
    <col min="1813" max="1813" width="9.5" style="15" bestFit="1" customWidth="1"/>
    <col min="1814" max="1814" width="15.1640625" style="15" customWidth="1"/>
    <col min="1815" max="1815" width="34.83203125" style="15" customWidth="1"/>
    <col min="1816" max="1816" width="9.5" style="15" bestFit="1" customWidth="1"/>
    <col min="1817" max="1817" width="5" style="15" bestFit="1" customWidth="1"/>
    <col min="1818" max="1818" width="4" style="15" bestFit="1" customWidth="1"/>
    <col min="1819" max="1819" width="9.1640625" style="15" bestFit="1" customWidth="1"/>
    <col min="1820" max="1820" width="11.83203125" style="15" customWidth="1"/>
    <col min="1821" max="1821" width="45.1640625" style="15" bestFit="1" customWidth="1"/>
    <col min="1822" max="1822" width="7.1640625" style="15" customWidth="1"/>
    <col min="1823" max="1823" width="13" style="15" bestFit="1" customWidth="1"/>
    <col min="1824" max="1824" width="20.1640625" style="15" bestFit="1" customWidth="1"/>
    <col min="1825" max="1826" width="11.5" style="15"/>
    <col min="1827" max="1827" width="8.83203125" style="15" bestFit="1" customWidth="1"/>
    <col min="1828" max="1830" width="11.5" style="15"/>
    <col min="1831" max="1831" width="8.83203125" style="15" bestFit="1" customWidth="1"/>
    <col min="1832" max="1832" width="9.5" style="15" bestFit="1" customWidth="1"/>
    <col min="1833" max="1833" width="15.83203125" style="15" bestFit="1" customWidth="1"/>
    <col min="1834" max="2048" width="11.5" style="15"/>
    <col min="2049" max="2049" width="11.5" style="15" bestFit="1" customWidth="1"/>
    <col min="2050" max="2050" width="4.5" style="15" customWidth="1"/>
    <col min="2051" max="2051" width="9" style="15" bestFit="1" customWidth="1"/>
    <col min="2052" max="2052" width="25.5" style="15" bestFit="1" customWidth="1"/>
    <col min="2053" max="2053" width="35.5" style="15" customWidth="1"/>
    <col min="2054" max="2054" width="15.5" style="15" bestFit="1" customWidth="1"/>
    <col min="2055" max="2055" width="16.5" style="15" bestFit="1" customWidth="1"/>
    <col min="2056" max="2057" width="15.83203125" style="15" customWidth="1"/>
    <col min="2058" max="2058" width="11.5" style="15" bestFit="1" customWidth="1"/>
    <col min="2059" max="2059" width="13.5" style="15" bestFit="1" customWidth="1"/>
    <col min="2060" max="2060" width="14.1640625" style="15" bestFit="1" customWidth="1"/>
    <col min="2061" max="2061" width="10.5" style="15" bestFit="1" customWidth="1"/>
    <col min="2062" max="2062" width="13.1640625" style="15" bestFit="1" customWidth="1"/>
    <col min="2063" max="2063" width="17.5" style="15" bestFit="1" customWidth="1"/>
    <col min="2064" max="2064" width="15.83203125" style="15" customWidth="1"/>
    <col min="2065" max="2065" width="17.5" style="15" bestFit="1" customWidth="1"/>
    <col min="2066" max="2066" width="14.1640625" style="15" bestFit="1" customWidth="1"/>
    <col min="2067" max="2067" width="10.1640625" style="15" bestFit="1" customWidth="1"/>
    <col min="2068" max="2068" width="12.5" style="15" bestFit="1" customWidth="1"/>
    <col min="2069" max="2069" width="9.5" style="15" bestFit="1" customWidth="1"/>
    <col min="2070" max="2070" width="15.1640625" style="15" customWidth="1"/>
    <col min="2071" max="2071" width="34.83203125" style="15" customWidth="1"/>
    <col min="2072" max="2072" width="9.5" style="15" bestFit="1" customWidth="1"/>
    <col min="2073" max="2073" width="5" style="15" bestFit="1" customWidth="1"/>
    <col min="2074" max="2074" width="4" style="15" bestFit="1" customWidth="1"/>
    <col min="2075" max="2075" width="9.1640625" style="15" bestFit="1" customWidth="1"/>
    <col min="2076" max="2076" width="11.83203125" style="15" customWidth="1"/>
    <col min="2077" max="2077" width="45.1640625" style="15" bestFit="1" customWidth="1"/>
    <col min="2078" max="2078" width="7.1640625" style="15" customWidth="1"/>
    <col min="2079" max="2079" width="13" style="15" bestFit="1" customWidth="1"/>
    <col min="2080" max="2080" width="20.1640625" style="15" bestFit="1" customWidth="1"/>
    <col min="2081" max="2082" width="11.5" style="15"/>
    <col min="2083" max="2083" width="8.83203125" style="15" bestFit="1" customWidth="1"/>
    <col min="2084" max="2086" width="11.5" style="15"/>
    <col min="2087" max="2087" width="8.83203125" style="15" bestFit="1" customWidth="1"/>
    <col min="2088" max="2088" width="9.5" style="15" bestFit="1" customWidth="1"/>
    <col min="2089" max="2089" width="15.83203125" style="15" bestFit="1" customWidth="1"/>
    <col min="2090" max="2304" width="11.5" style="15"/>
    <col min="2305" max="2305" width="11.5" style="15" bestFit="1" customWidth="1"/>
    <col min="2306" max="2306" width="4.5" style="15" customWidth="1"/>
    <col min="2307" max="2307" width="9" style="15" bestFit="1" customWidth="1"/>
    <col min="2308" max="2308" width="25.5" style="15" bestFit="1" customWidth="1"/>
    <col min="2309" max="2309" width="35.5" style="15" customWidth="1"/>
    <col min="2310" max="2310" width="15.5" style="15" bestFit="1" customWidth="1"/>
    <col min="2311" max="2311" width="16.5" style="15" bestFit="1" customWidth="1"/>
    <col min="2312" max="2313" width="15.83203125" style="15" customWidth="1"/>
    <col min="2314" max="2314" width="11.5" style="15" bestFit="1" customWidth="1"/>
    <col min="2315" max="2315" width="13.5" style="15" bestFit="1" customWidth="1"/>
    <col min="2316" max="2316" width="14.1640625" style="15" bestFit="1" customWidth="1"/>
    <col min="2317" max="2317" width="10.5" style="15" bestFit="1" customWidth="1"/>
    <col min="2318" max="2318" width="13.1640625" style="15" bestFit="1" customWidth="1"/>
    <col min="2319" max="2319" width="17.5" style="15" bestFit="1" customWidth="1"/>
    <col min="2320" max="2320" width="15.83203125" style="15" customWidth="1"/>
    <col min="2321" max="2321" width="17.5" style="15" bestFit="1" customWidth="1"/>
    <col min="2322" max="2322" width="14.1640625" style="15" bestFit="1" customWidth="1"/>
    <col min="2323" max="2323" width="10.1640625" style="15" bestFit="1" customWidth="1"/>
    <col min="2324" max="2324" width="12.5" style="15" bestFit="1" customWidth="1"/>
    <col min="2325" max="2325" width="9.5" style="15" bestFit="1" customWidth="1"/>
    <col min="2326" max="2326" width="15.1640625" style="15" customWidth="1"/>
    <col min="2327" max="2327" width="34.83203125" style="15" customWidth="1"/>
    <col min="2328" max="2328" width="9.5" style="15" bestFit="1" customWidth="1"/>
    <col min="2329" max="2329" width="5" style="15" bestFit="1" customWidth="1"/>
    <col min="2330" max="2330" width="4" style="15" bestFit="1" customWidth="1"/>
    <col min="2331" max="2331" width="9.1640625" style="15" bestFit="1" customWidth="1"/>
    <col min="2332" max="2332" width="11.83203125" style="15" customWidth="1"/>
    <col min="2333" max="2333" width="45.1640625" style="15" bestFit="1" customWidth="1"/>
    <col min="2334" max="2334" width="7.1640625" style="15" customWidth="1"/>
    <col min="2335" max="2335" width="13" style="15" bestFit="1" customWidth="1"/>
    <col min="2336" max="2336" width="20.1640625" style="15" bestFit="1" customWidth="1"/>
    <col min="2337" max="2338" width="11.5" style="15"/>
    <col min="2339" max="2339" width="8.83203125" style="15" bestFit="1" customWidth="1"/>
    <col min="2340" max="2342" width="11.5" style="15"/>
    <col min="2343" max="2343" width="8.83203125" style="15" bestFit="1" customWidth="1"/>
    <col min="2344" max="2344" width="9.5" style="15" bestFit="1" customWidth="1"/>
    <col min="2345" max="2345" width="15.83203125" style="15" bestFit="1" customWidth="1"/>
    <col min="2346" max="2560" width="11.5" style="15"/>
    <col min="2561" max="2561" width="11.5" style="15" bestFit="1" customWidth="1"/>
    <col min="2562" max="2562" width="4.5" style="15" customWidth="1"/>
    <col min="2563" max="2563" width="9" style="15" bestFit="1" customWidth="1"/>
    <col min="2564" max="2564" width="25.5" style="15" bestFit="1" customWidth="1"/>
    <col min="2565" max="2565" width="35.5" style="15" customWidth="1"/>
    <col min="2566" max="2566" width="15.5" style="15" bestFit="1" customWidth="1"/>
    <col min="2567" max="2567" width="16.5" style="15" bestFit="1" customWidth="1"/>
    <col min="2568" max="2569" width="15.83203125" style="15" customWidth="1"/>
    <col min="2570" max="2570" width="11.5" style="15" bestFit="1" customWidth="1"/>
    <col min="2571" max="2571" width="13.5" style="15" bestFit="1" customWidth="1"/>
    <col min="2572" max="2572" width="14.1640625" style="15" bestFit="1" customWidth="1"/>
    <col min="2573" max="2573" width="10.5" style="15" bestFit="1" customWidth="1"/>
    <col min="2574" max="2574" width="13.1640625" style="15" bestFit="1" customWidth="1"/>
    <col min="2575" max="2575" width="17.5" style="15" bestFit="1" customWidth="1"/>
    <col min="2576" max="2576" width="15.83203125" style="15" customWidth="1"/>
    <col min="2577" max="2577" width="17.5" style="15" bestFit="1" customWidth="1"/>
    <col min="2578" max="2578" width="14.1640625" style="15" bestFit="1" customWidth="1"/>
    <col min="2579" max="2579" width="10.1640625" style="15" bestFit="1" customWidth="1"/>
    <col min="2580" max="2580" width="12.5" style="15" bestFit="1" customWidth="1"/>
    <col min="2581" max="2581" width="9.5" style="15" bestFit="1" customWidth="1"/>
    <col min="2582" max="2582" width="15.1640625" style="15" customWidth="1"/>
    <col min="2583" max="2583" width="34.83203125" style="15" customWidth="1"/>
    <col min="2584" max="2584" width="9.5" style="15" bestFit="1" customWidth="1"/>
    <col min="2585" max="2585" width="5" style="15" bestFit="1" customWidth="1"/>
    <col min="2586" max="2586" width="4" style="15" bestFit="1" customWidth="1"/>
    <col min="2587" max="2587" width="9.1640625" style="15" bestFit="1" customWidth="1"/>
    <col min="2588" max="2588" width="11.83203125" style="15" customWidth="1"/>
    <col min="2589" max="2589" width="45.1640625" style="15" bestFit="1" customWidth="1"/>
    <col min="2590" max="2590" width="7.1640625" style="15" customWidth="1"/>
    <col min="2591" max="2591" width="13" style="15" bestFit="1" customWidth="1"/>
    <col min="2592" max="2592" width="20.1640625" style="15" bestFit="1" customWidth="1"/>
    <col min="2593" max="2594" width="11.5" style="15"/>
    <col min="2595" max="2595" width="8.83203125" style="15" bestFit="1" customWidth="1"/>
    <col min="2596" max="2598" width="11.5" style="15"/>
    <col min="2599" max="2599" width="8.83203125" style="15" bestFit="1" customWidth="1"/>
    <col min="2600" max="2600" width="9.5" style="15" bestFit="1" customWidth="1"/>
    <col min="2601" max="2601" width="15.83203125" style="15" bestFit="1" customWidth="1"/>
    <col min="2602" max="2816" width="11.5" style="15"/>
    <col min="2817" max="2817" width="11.5" style="15" bestFit="1" customWidth="1"/>
    <col min="2818" max="2818" width="4.5" style="15" customWidth="1"/>
    <col min="2819" max="2819" width="9" style="15" bestFit="1" customWidth="1"/>
    <col min="2820" max="2820" width="25.5" style="15" bestFit="1" customWidth="1"/>
    <col min="2821" max="2821" width="35.5" style="15" customWidth="1"/>
    <col min="2822" max="2822" width="15.5" style="15" bestFit="1" customWidth="1"/>
    <col min="2823" max="2823" width="16.5" style="15" bestFit="1" customWidth="1"/>
    <col min="2824" max="2825" width="15.83203125" style="15" customWidth="1"/>
    <col min="2826" max="2826" width="11.5" style="15" bestFit="1" customWidth="1"/>
    <col min="2827" max="2827" width="13.5" style="15" bestFit="1" customWidth="1"/>
    <col min="2828" max="2828" width="14.1640625" style="15" bestFit="1" customWidth="1"/>
    <col min="2829" max="2829" width="10.5" style="15" bestFit="1" customWidth="1"/>
    <col min="2830" max="2830" width="13.1640625" style="15" bestFit="1" customWidth="1"/>
    <col min="2831" max="2831" width="17.5" style="15" bestFit="1" customWidth="1"/>
    <col min="2832" max="2832" width="15.83203125" style="15" customWidth="1"/>
    <col min="2833" max="2833" width="17.5" style="15" bestFit="1" customWidth="1"/>
    <col min="2834" max="2834" width="14.1640625" style="15" bestFit="1" customWidth="1"/>
    <col min="2835" max="2835" width="10.1640625" style="15" bestFit="1" customWidth="1"/>
    <col min="2836" max="2836" width="12.5" style="15" bestFit="1" customWidth="1"/>
    <col min="2837" max="2837" width="9.5" style="15" bestFit="1" customWidth="1"/>
    <col min="2838" max="2838" width="15.1640625" style="15" customWidth="1"/>
    <col min="2839" max="2839" width="34.83203125" style="15" customWidth="1"/>
    <col min="2840" max="2840" width="9.5" style="15" bestFit="1" customWidth="1"/>
    <col min="2841" max="2841" width="5" style="15" bestFit="1" customWidth="1"/>
    <col min="2842" max="2842" width="4" style="15" bestFit="1" customWidth="1"/>
    <col min="2843" max="2843" width="9.1640625" style="15" bestFit="1" customWidth="1"/>
    <col min="2844" max="2844" width="11.83203125" style="15" customWidth="1"/>
    <col min="2845" max="2845" width="45.1640625" style="15" bestFit="1" customWidth="1"/>
    <col min="2846" max="2846" width="7.1640625" style="15" customWidth="1"/>
    <col min="2847" max="2847" width="13" style="15" bestFit="1" customWidth="1"/>
    <col min="2848" max="2848" width="20.1640625" style="15" bestFit="1" customWidth="1"/>
    <col min="2849" max="2850" width="11.5" style="15"/>
    <col min="2851" max="2851" width="8.83203125" style="15" bestFit="1" customWidth="1"/>
    <col min="2852" max="2854" width="11.5" style="15"/>
    <col min="2855" max="2855" width="8.83203125" style="15" bestFit="1" customWidth="1"/>
    <col min="2856" max="2856" width="9.5" style="15" bestFit="1" customWidth="1"/>
    <col min="2857" max="2857" width="15.83203125" style="15" bestFit="1" customWidth="1"/>
    <col min="2858" max="3072" width="11.5" style="15"/>
    <col min="3073" max="3073" width="11.5" style="15" bestFit="1" customWidth="1"/>
    <col min="3074" max="3074" width="4.5" style="15" customWidth="1"/>
    <col min="3075" max="3075" width="9" style="15" bestFit="1" customWidth="1"/>
    <col min="3076" max="3076" width="25.5" style="15" bestFit="1" customWidth="1"/>
    <col min="3077" max="3077" width="35.5" style="15" customWidth="1"/>
    <col min="3078" max="3078" width="15.5" style="15" bestFit="1" customWidth="1"/>
    <col min="3079" max="3079" width="16.5" style="15" bestFit="1" customWidth="1"/>
    <col min="3080" max="3081" width="15.83203125" style="15" customWidth="1"/>
    <col min="3082" max="3082" width="11.5" style="15" bestFit="1" customWidth="1"/>
    <col min="3083" max="3083" width="13.5" style="15" bestFit="1" customWidth="1"/>
    <col min="3084" max="3084" width="14.1640625" style="15" bestFit="1" customWidth="1"/>
    <col min="3085" max="3085" width="10.5" style="15" bestFit="1" customWidth="1"/>
    <col min="3086" max="3086" width="13.1640625" style="15" bestFit="1" customWidth="1"/>
    <col min="3087" max="3087" width="17.5" style="15" bestFit="1" customWidth="1"/>
    <col min="3088" max="3088" width="15.83203125" style="15" customWidth="1"/>
    <col min="3089" max="3089" width="17.5" style="15" bestFit="1" customWidth="1"/>
    <col min="3090" max="3090" width="14.1640625" style="15" bestFit="1" customWidth="1"/>
    <col min="3091" max="3091" width="10.1640625" style="15" bestFit="1" customWidth="1"/>
    <col min="3092" max="3092" width="12.5" style="15" bestFit="1" customWidth="1"/>
    <col min="3093" max="3093" width="9.5" style="15" bestFit="1" customWidth="1"/>
    <col min="3094" max="3094" width="15.1640625" style="15" customWidth="1"/>
    <col min="3095" max="3095" width="34.83203125" style="15" customWidth="1"/>
    <col min="3096" max="3096" width="9.5" style="15" bestFit="1" customWidth="1"/>
    <col min="3097" max="3097" width="5" style="15" bestFit="1" customWidth="1"/>
    <col min="3098" max="3098" width="4" style="15" bestFit="1" customWidth="1"/>
    <col min="3099" max="3099" width="9.1640625" style="15" bestFit="1" customWidth="1"/>
    <col min="3100" max="3100" width="11.83203125" style="15" customWidth="1"/>
    <col min="3101" max="3101" width="45.1640625" style="15" bestFit="1" customWidth="1"/>
    <col min="3102" max="3102" width="7.1640625" style="15" customWidth="1"/>
    <col min="3103" max="3103" width="13" style="15" bestFit="1" customWidth="1"/>
    <col min="3104" max="3104" width="20.1640625" style="15" bestFit="1" customWidth="1"/>
    <col min="3105" max="3106" width="11.5" style="15"/>
    <col min="3107" max="3107" width="8.83203125" style="15" bestFit="1" customWidth="1"/>
    <col min="3108" max="3110" width="11.5" style="15"/>
    <col min="3111" max="3111" width="8.83203125" style="15" bestFit="1" customWidth="1"/>
    <col min="3112" max="3112" width="9.5" style="15" bestFit="1" customWidth="1"/>
    <col min="3113" max="3113" width="15.83203125" style="15" bestFit="1" customWidth="1"/>
    <col min="3114" max="3328" width="11.5" style="15"/>
    <col min="3329" max="3329" width="11.5" style="15" bestFit="1" customWidth="1"/>
    <col min="3330" max="3330" width="4.5" style="15" customWidth="1"/>
    <col min="3331" max="3331" width="9" style="15" bestFit="1" customWidth="1"/>
    <col min="3332" max="3332" width="25.5" style="15" bestFit="1" customWidth="1"/>
    <col min="3333" max="3333" width="35.5" style="15" customWidth="1"/>
    <col min="3334" max="3334" width="15.5" style="15" bestFit="1" customWidth="1"/>
    <col min="3335" max="3335" width="16.5" style="15" bestFit="1" customWidth="1"/>
    <col min="3336" max="3337" width="15.83203125" style="15" customWidth="1"/>
    <col min="3338" max="3338" width="11.5" style="15" bestFit="1" customWidth="1"/>
    <col min="3339" max="3339" width="13.5" style="15" bestFit="1" customWidth="1"/>
    <col min="3340" max="3340" width="14.1640625" style="15" bestFit="1" customWidth="1"/>
    <col min="3341" max="3341" width="10.5" style="15" bestFit="1" customWidth="1"/>
    <col min="3342" max="3342" width="13.1640625" style="15" bestFit="1" customWidth="1"/>
    <col min="3343" max="3343" width="17.5" style="15" bestFit="1" customWidth="1"/>
    <col min="3344" max="3344" width="15.83203125" style="15" customWidth="1"/>
    <col min="3345" max="3345" width="17.5" style="15" bestFit="1" customWidth="1"/>
    <col min="3346" max="3346" width="14.1640625" style="15" bestFit="1" customWidth="1"/>
    <col min="3347" max="3347" width="10.1640625" style="15" bestFit="1" customWidth="1"/>
    <col min="3348" max="3348" width="12.5" style="15" bestFit="1" customWidth="1"/>
    <col min="3349" max="3349" width="9.5" style="15" bestFit="1" customWidth="1"/>
    <col min="3350" max="3350" width="15.1640625" style="15" customWidth="1"/>
    <col min="3351" max="3351" width="34.83203125" style="15" customWidth="1"/>
    <col min="3352" max="3352" width="9.5" style="15" bestFit="1" customWidth="1"/>
    <col min="3353" max="3353" width="5" style="15" bestFit="1" customWidth="1"/>
    <col min="3354" max="3354" width="4" style="15" bestFit="1" customWidth="1"/>
    <col min="3355" max="3355" width="9.1640625" style="15" bestFit="1" customWidth="1"/>
    <col min="3356" max="3356" width="11.83203125" style="15" customWidth="1"/>
    <col min="3357" max="3357" width="45.1640625" style="15" bestFit="1" customWidth="1"/>
    <col min="3358" max="3358" width="7.1640625" style="15" customWidth="1"/>
    <col min="3359" max="3359" width="13" style="15" bestFit="1" customWidth="1"/>
    <col min="3360" max="3360" width="20.1640625" style="15" bestFit="1" customWidth="1"/>
    <col min="3361" max="3362" width="11.5" style="15"/>
    <col min="3363" max="3363" width="8.83203125" style="15" bestFit="1" customWidth="1"/>
    <col min="3364" max="3366" width="11.5" style="15"/>
    <col min="3367" max="3367" width="8.83203125" style="15" bestFit="1" customWidth="1"/>
    <col min="3368" max="3368" width="9.5" style="15" bestFit="1" customWidth="1"/>
    <col min="3369" max="3369" width="15.83203125" style="15" bestFit="1" customWidth="1"/>
    <col min="3370" max="3584" width="11.5" style="15"/>
    <col min="3585" max="3585" width="11.5" style="15" bestFit="1" customWidth="1"/>
    <col min="3586" max="3586" width="4.5" style="15" customWidth="1"/>
    <col min="3587" max="3587" width="9" style="15" bestFit="1" customWidth="1"/>
    <col min="3588" max="3588" width="25.5" style="15" bestFit="1" customWidth="1"/>
    <col min="3589" max="3589" width="35.5" style="15" customWidth="1"/>
    <col min="3590" max="3590" width="15.5" style="15" bestFit="1" customWidth="1"/>
    <col min="3591" max="3591" width="16.5" style="15" bestFit="1" customWidth="1"/>
    <col min="3592" max="3593" width="15.83203125" style="15" customWidth="1"/>
    <col min="3594" max="3594" width="11.5" style="15" bestFit="1" customWidth="1"/>
    <col min="3595" max="3595" width="13.5" style="15" bestFit="1" customWidth="1"/>
    <col min="3596" max="3596" width="14.1640625" style="15" bestFit="1" customWidth="1"/>
    <col min="3597" max="3597" width="10.5" style="15" bestFit="1" customWidth="1"/>
    <col min="3598" max="3598" width="13.1640625" style="15" bestFit="1" customWidth="1"/>
    <col min="3599" max="3599" width="17.5" style="15" bestFit="1" customWidth="1"/>
    <col min="3600" max="3600" width="15.83203125" style="15" customWidth="1"/>
    <col min="3601" max="3601" width="17.5" style="15" bestFit="1" customWidth="1"/>
    <col min="3602" max="3602" width="14.1640625" style="15" bestFit="1" customWidth="1"/>
    <col min="3603" max="3603" width="10.1640625" style="15" bestFit="1" customWidth="1"/>
    <col min="3604" max="3604" width="12.5" style="15" bestFit="1" customWidth="1"/>
    <col min="3605" max="3605" width="9.5" style="15" bestFit="1" customWidth="1"/>
    <col min="3606" max="3606" width="15.1640625" style="15" customWidth="1"/>
    <col min="3607" max="3607" width="34.83203125" style="15" customWidth="1"/>
    <col min="3608" max="3608" width="9.5" style="15" bestFit="1" customWidth="1"/>
    <col min="3609" max="3609" width="5" style="15" bestFit="1" customWidth="1"/>
    <col min="3610" max="3610" width="4" style="15" bestFit="1" customWidth="1"/>
    <col min="3611" max="3611" width="9.1640625" style="15" bestFit="1" customWidth="1"/>
    <col min="3612" max="3612" width="11.83203125" style="15" customWidth="1"/>
    <col min="3613" max="3613" width="45.1640625" style="15" bestFit="1" customWidth="1"/>
    <col min="3614" max="3614" width="7.1640625" style="15" customWidth="1"/>
    <col min="3615" max="3615" width="13" style="15" bestFit="1" customWidth="1"/>
    <col min="3616" max="3616" width="20.1640625" style="15" bestFit="1" customWidth="1"/>
    <col min="3617" max="3618" width="11.5" style="15"/>
    <col min="3619" max="3619" width="8.83203125" style="15" bestFit="1" customWidth="1"/>
    <col min="3620" max="3622" width="11.5" style="15"/>
    <col min="3623" max="3623" width="8.83203125" style="15" bestFit="1" customWidth="1"/>
    <col min="3624" max="3624" width="9.5" style="15" bestFit="1" customWidth="1"/>
    <col min="3625" max="3625" width="15.83203125" style="15" bestFit="1" customWidth="1"/>
    <col min="3626" max="3840" width="11.5" style="15"/>
    <col min="3841" max="3841" width="11.5" style="15" bestFit="1" customWidth="1"/>
    <col min="3842" max="3842" width="4.5" style="15" customWidth="1"/>
    <col min="3843" max="3843" width="9" style="15" bestFit="1" customWidth="1"/>
    <col min="3844" max="3844" width="25.5" style="15" bestFit="1" customWidth="1"/>
    <col min="3845" max="3845" width="35.5" style="15" customWidth="1"/>
    <col min="3846" max="3846" width="15.5" style="15" bestFit="1" customWidth="1"/>
    <col min="3847" max="3847" width="16.5" style="15" bestFit="1" customWidth="1"/>
    <col min="3848" max="3849" width="15.83203125" style="15" customWidth="1"/>
    <col min="3850" max="3850" width="11.5" style="15" bestFit="1" customWidth="1"/>
    <col min="3851" max="3851" width="13.5" style="15" bestFit="1" customWidth="1"/>
    <col min="3852" max="3852" width="14.1640625" style="15" bestFit="1" customWidth="1"/>
    <col min="3853" max="3853" width="10.5" style="15" bestFit="1" customWidth="1"/>
    <col min="3854" max="3854" width="13.1640625" style="15" bestFit="1" customWidth="1"/>
    <col min="3855" max="3855" width="17.5" style="15" bestFit="1" customWidth="1"/>
    <col min="3856" max="3856" width="15.83203125" style="15" customWidth="1"/>
    <col min="3857" max="3857" width="17.5" style="15" bestFit="1" customWidth="1"/>
    <col min="3858" max="3858" width="14.1640625" style="15" bestFit="1" customWidth="1"/>
    <col min="3859" max="3859" width="10.1640625" style="15" bestFit="1" customWidth="1"/>
    <col min="3860" max="3860" width="12.5" style="15" bestFit="1" customWidth="1"/>
    <col min="3861" max="3861" width="9.5" style="15" bestFit="1" customWidth="1"/>
    <col min="3862" max="3862" width="15.1640625" style="15" customWidth="1"/>
    <col min="3863" max="3863" width="34.83203125" style="15" customWidth="1"/>
    <col min="3864" max="3864" width="9.5" style="15" bestFit="1" customWidth="1"/>
    <col min="3865" max="3865" width="5" style="15" bestFit="1" customWidth="1"/>
    <col min="3866" max="3866" width="4" style="15" bestFit="1" customWidth="1"/>
    <col min="3867" max="3867" width="9.1640625" style="15" bestFit="1" customWidth="1"/>
    <col min="3868" max="3868" width="11.83203125" style="15" customWidth="1"/>
    <col min="3869" max="3869" width="45.1640625" style="15" bestFit="1" customWidth="1"/>
    <col min="3870" max="3870" width="7.1640625" style="15" customWidth="1"/>
    <col min="3871" max="3871" width="13" style="15" bestFit="1" customWidth="1"/>
    <col min="3872" max="3872" width="20.1640625" style="15" bestFit="1" customWidth="1"/>
    <col min="3873" max="3874" width="11.5" style="15"/>
    <col min="3875" max="3875" width="8.83203125" style="15" bestFit="1" customWidth="1"/>
    <col min="3876" max="3878" width="11.5" style="15"/>
    <col min="3879" max="3879" width="8.83203125" style="15" bestFit="1" customWidth="1"/>
    <col min="3880" max="3880" width="9.5" style="15" bestFit="1" customWidth="1"/>
    <col min="3881" max="3881" width="15.83203125" style="15" bestFit="1" customWidth="1"/>
    <col min="3882" max="4096" width="11.5" style="15"/>
    <col min="4097" max="4097" width="11.5" style="15" bestFit="1" customWidth="1"/>
    <col min="4098" max="4098" width="4.5" style="15" customWidth="1"/>
    <col min="4099" max="4099" width="9" style="15" bestFit="1" customWidth="1"/>
    <col min="4100" max="4100" width="25.5" style="15" bestFit="1" customWidth="1"/>
    <col min="4101" max="4101" width="35.5" style="15" customWidth="1"/>
    <col min="4102" max="4102" width="15.5" style="15" bestFit="1" customWidth="1"/>
    <col min="4103" max="4103" width="16.5" style="15" bestFit="1" customWidth="1"/>
    <col min="4104" max="4105" width="15.83203125" style="15" customWidth="1"/>
    <col min="4106" max="4106" width="11.5" style="15" bestFit="1" customWidth="1"/>
    <col min="4107" max="4107" width="13.5" style="15" bestFit="1" customWidth="1"/>
    <col min="4108" max="4108" width="14.1640625" style="15" bestFit="1" customWidth="1"/>
    <col min="4109" max="4109" width="10.5" style="15" bestFit="1" customWidth="1"/>
    <col min="4110" max="4110" width="13.1640625" style="15" bestFit="1" customWidth="1"/>
    <col min="4111" max="4111" width="17.5" style="15" bestFit="1" customWidth="1"/>
    <col min="4112" max="4112" width="15.83203125" style="15" customWidth="1"/>
    <col min="4113" max="4113" width="17.5" style="15" bestFit="1" customWidth="1"/>
    <col min="4114" max="4114" width="14.1640625" style="15" bestFit="1" customWidth="1"/>
    <col min="4115" max="4115" width="10.1640625" style="15" bestFit="1" customWidth="1"/>
    <col min="4116" max="4116" width="12.5" style="15" bestFit="1" customWidth="1"/>
    <col min="4117" max="4117" width="9.5" style="15" bestFit="1" customWidth="1"/>
    <col min="4118" max="4118" width="15.1640625" style="15" customWidth="1"/>
    <col min="4119" max="4119" width="34.83203125" style="15" customWidth="1"/>
    <col min="4120" max="4120" width="9.5" style="15" bestFit="1" customWidth="1"/>
    <col min="4121" max="4121" width="5" style="15" bestFit="1" customWidth="1"/>
    <col min="4122" max="4122" width="4" style="15" bestFit="1" customWidth="1"/>
    <col min="4123" max="4123" width="9.1640625" style="15" bestFit="1" customWidth="1"/>
    <col min="4124" max="4124" width="11.83203125" style="15" customWidth="1"/>
    <col min="4125" max="4125" width="45.1640625" style="15" bestFit="1" customWidth="1"/>
    <col min="4126" max="4126" width="7.1640625" style="15" customWidth="1"/>
    <col min="4127" max="4127" width="13" style="15" bestFit="1" customWidth="1"/>
    <col min="4128" max="4128" width="20.1640625" style="15" bestFit="1" customWidth="1"/>
    <col min="4129" max="4130" width="11.5" style="15"/>
    <col min="4131" max="4131" width="8.83203125" style="15" bestFit="1" customWidth="1"/>
    <col min="4132" max="4134" width="11.5" style="15"/>
    <col min="4135" max="4135" width="8.83203125" style="15" bestFit="1" customWidth="1"/>
    <col min="4136" max="4136" width="9.5" style="15" bestFit="1" customWidth="1"/>
    <col min="4137" max="4137" width="15.83203125" style="15" bestFit="1" customWidth="1"/>
    <col min="4138" max="4352" width="11.5" style="15"/>
    <col min="4353" max="4353" width="11.5" style="15" bestFit="1" customWidth="1"/>
    <col min="4354" max="4354" width="4.5" style="15" customWidth="1"/>
    <col min="4355" max="4355" width="9" style="15" bestFit="1" customWidth="1"/>
    <col min="4356" max="4356" width="25.5" style="15" bestFit="1" customWidth="1"/>
    <col min="4357" max="4357" width="35.5" style="15" customWidth="1"/>
    <col min="4358" max="4358" width="15.5" style="15" bestFit="1" customWidth="1"/>
    <col min="4359" max="4359" width="16.5" style="15" bestFit="1" customWidth="1"/>
    <col min="4360" max="4361" width="15.83203125" style="15" customWidth="1"/>
    <col min="4362" max="4362" width="11.5" style="15" bestFit="1" customWidth="1"/>
    <col min="4363" max="4363" width="13.5" style="15" bestFit="1" customWidth="1"/>
    <col min="4364" max="4364" width="14.1640625" style="15" bestFit="1" customWidth="1"/>
    <col min="4365" max="4365" width="10.5" style="15" bestFit="1" customWidth="1"/>
    <col min="4366" max="4366" width="13.1640625" style="15" bestFit="1" customWidth="1"/>
    <col min="4367" max="4367" width="17.5" style="15" bestFit="1" customWidth="1"/>
    <col min="4368" max="4368" width="15.83203125" style="15" customWidth="1"/>
    <col min="4369" max="4369" width="17.5" style="15" bestFit="1" customWidth="1"/>
    <col min="4370" max="4370" width="14.1640625" style="15" bestFit="1" customWidth="1"/>
    <col min="4371" max="4371" width="10.1640625" style="15" bestFit="1" customWidth="1"/>
    <col min="4372" max="4372" width="12.5" style="15" bestFit="1" customWidth="1"/>
    <col min="4373" max="4373" width="9.5" style="15" bestFit="1" customWidth="1"/>
    <col min="4374" max="4374" width="15.1640625" style="15" customWidth="1"/>
    <col min="4375" max="4375" width="34.83203125" style="15" customWidth="1"/>
    <col min="4376" max="4376" width="9.5" style="15" bestFit="1" customWidth="1"/>
    <col min="4377" max="4377" width="5" style="15" bestFit="1" customWidth="1"/>
    <col min="4378" max="4378" width="4" style="15" bestFit="1" customWidth="1"/>
    <col min="4379" max="4379" width="9.1640625" style="15" bestFit="1" customWidth="1"/>
    <col min="4380" max="4380" width="11.83203125" style="15" customWidth="1"/>
    <col min="4381" max="4381" width="45.1640625" style="15" bestFit="1" customWidth="1"/>
    <col min="4382" max="4382" width="7.1640625" style="15" customWidth="1"/>
    <col min="4383" max="4383" width="13" style="15" bestFit="1" customWidth="1"/>
    <col min="4384" max="4384" width="20.1640625" style="15" bestFit="1" customWidth="1"/>
    <col min="4385" max="4386" width="11.5" style="15"/>
    <col min="4387" max="4387" width="8.83203125" style="15" bestFit="1" customWidth="1"/>
    <col min="4388" max="4390" width="11.5" style="15"/>
    <col min="4391" max="4391" width="8.83203125" style="15" bestFit="1" customWidth="1"/>
    <col min="4392" max="4392" width="9.5" style="15" bestFit="1" customWidth="1"/>
    <col min="4393" max="4393" width="15.83203125" style="15" bestFit="1" customWidth="1"/>
    <col min="4394" max="4608" width="11.5" style="15"/>
    <col min="4609" max="4609" width="11.5" style="15" bestFit="1" customWidth="1"/>
    <col min="4610" max="4610" width="4.5" style="15" customWidth="1"/>
    <col min="4611" max="4611" width="9" style="15" bestFit="1" customWidth="1"/>
    <col min="4612" max="4612" width="25.5" style="15" bestFit="1" customWidth="1"/>
    <col min="4613" max="4613" width="35.5" style="15" customWidth="1"/>
    <col min="4614" max="4614" width="15.5" style="15" bestFit="1" customWidth="1"/>
    <col min="4615" max="4615" width="16.5" style="15" bestFit="1" customWidth="1"/>
    <col min="4616" max="4617" width="15.83203125" style="15" customWidth="1"/>
    <col min="4618" max="4618" width="11.5" style="15" bestFit="1" customWidth="1"/>
    <col min="4619" max="4619" width="13.5" style="15" bestFit="1" customWidth="1"/>
    <col min="4620" max="4620" width="14.1640625" style="15" bestFit="1" customWidth="1"/>
    <col min="4621" max="4621" width="10.5" style="15" bestFit="1" customWidth="1"/>
    <col min="4622" max="4622" width="13.1640625" style="15" bestFit="1" customWidth="1"/>
    <col min="4623" max="4623" width="17.5" style="15" bestFit="1" customWidth="1"/>
    <col min="4624" max="4624" width="15.83203125" style="15" customWidth="1"/>
    <col min="4625" max="4625" width="17.5" style="15" bestFit="1" customWidth="1"/>
    <col min="4626" max="4626" width="14.1640625" style="15" bestFit="1" customWidth="1"/>
    <col min="4627" max="4627" width="10.1640625" style="15" bestFit="1" customWidth="1"/>
    <col min="4628" max="4628" width="12.5" style="15" bestFit="1" customWidth="1"/>
    <col min="4629" max="4629" width="9.5" style="15" bestFit="1" customWidth="1"/>
    <col min="4630" max="4630" width="15.1640625" style="15" customWidth="1"/>
    <col min="4631" max="4631" width="34.83203125" style="15" customWidth="1"/>
    <col min="4632" max="4632" width="9.5" style="15" bestFit="1" customWidth="1"/>
    <col min="4633" max="4633" width="5" style="15" bestFit="1" customWidth="1"/>
    <col min="4634" max="4634" width="4" style="15" bestFit="1" customWidth="1"/>
    <col min="4635" max="4635" width="9.1640625" style="15" bestFit="1" customWidth="1"/>
    <col min="4636" max="4636" width="11.83203125" style="15" customWidth="1"/>
    <col min="4637" max="4637" width="45.1640625" style="15" bestFit="1" customWidth="1"/>
    <col min="4638" max="4638" width="7.1640625" style="15" customWidth="1"/>
    <col min="4639" max="4639" width="13" style="15" bestFit="1" customWidth="1"/>
    <col min="4640" max="4640" width="20.1640625" style="15" bestFit="1" customWidth="1"/>
    <col min="4641" max="4642" width="11.5" style="15"/>
    <col min="4643" max="4643" width="8.83203125" style="15" bestFit="1" customWidth="1"/>
    <col min="4644" max="4646" width="11.5" style="15"/>
    <col min="4647" max="4647" width="8.83203125" style="15" bestFit="1" customWidth="1"/>
    <col min="4648" max="4648" width="9.5" style="15" bestFit="1" customWidth="1"/>
    <col min="4649" max="4649" width="15.83203125" style="15" bestFit="1" customWidth="1"/>
    <col min="4650" max="4864" width="11.5" style="15"/>
    <col min="4865" max="4865" width="11.5" style="15" bestFit="1" customWidth="1"/>
    <col min="4866" max="4866" width="4.5" style="15" customWidth="1"/>
    <col min="4867" max="4867" width="9" style="15" bestFit="1" customWidth="1"/>
    <col min="4868" max="4868" width="25.5" style="15" bestFit="1" customWidth="1"/>
    <col min="4869" max="4869" width="35.5" style="15" customWidth="1"/>
    <col min="4870" max="4870" width="15.5" style="15" bestFit="1" customWidth="1"/>
    <col min="4871" max="4871" width="16.5" style="15" bestFit="1" customWidth="1"/>
    <col min="4872" max="4873" width="15.83203125" style="15" customWidth="1"/>
    <col min="4874" max="4874" width="11.5" style="15" bestFit="1" customWidth="1"/>
    <col min="4875" max="4875" width="13.5" style="15" bestFit="1" customWidth="1"/>
    <col min="4876" max="4876" width="14.1640625" style="15" bestFit="1" customWidth="1"/>
    <col min="4877" max="4877" width="10.5" style="15" bestFit="1" customWidth="1"/>
    <col min="4878" max="4878" width="13.1640625" style="15" bestFit="1" customWidth="1"/>
    <col min="4879" max="4879" width="17.5" style="15" bestFit="1" customWidth="1"/>
    <col min="4880" max="4880" width="15.83203125" style="15" customWidth="1"/>
    <col min="4881" max="4881" width="17.5" style="15" bestFit="1" customWidth="1"/>
    <col min="4882" max="4882" width="14.1640625" style="15" bestFit="1" customWidth="1"/>
    <col min="4883" max="4883" width="10.1640625" style="15" bestFit="1" customWidth="1"/>
    <col min="4884" max="4884" width="12.5" style="15" bestFit="1" customWidth="1"/>
    <col min="4885" max="4885" width="9.5" style="15" bestFit="1" customWidth="1"/>
    <col min="4886" max="4886" width="15.1640625" style="15" customWidth="1"/>
    <col min="4887" max="4887" width="34.83203125" style="15" customWidth="1"/>
    <col min="4888" max="4888" width="9.5" style="15" bestFit="1" customWidth="1"/>
    <col min="4889" max="4889" width="5" style="15" bestFit="1" customWidth="1"/>
    <col min="4890" max="4890" width="4" style="15" bestFit="1" customWidth="1"/>
    <col min="4891" max="4891" width="9.1640625" style="15" bestFit="1" customWidth="1"/>
    <col min="4892" max="4892" width="11.83203125" style="15" customWidth="1"/>
    <col min="4893" max="4893" width="45.1640625" style="15" bestFit="1" customWidth="1"/>
    <col min="4894" max="4894" width="7.1640625" style="15" customWidth="1"/>
    <col min="4895" max="4895" width="13" style="15" bestFit="1" customWidth="1"/>
    <col min="4896" max="4896" width="20.1640625" style="15" bestFit="1" customWidth="1"/>
    <col min="4897" max="4898" width="11.5" style="15"/>
    <col min="4899" max="4899" width="8.83203125" style="15" bestFit="1" customWidth="1"/>
    <col min="4900" max="4902" width="11.5" style="15"/>
    <col min="4903" max="4903" width="8.83203125" style="15" bestFit="1" customWidth="1"/>
    <col min="4904" max="4904" width="9.5" style="15" bestFit="1" customWidth="1"/>
    <col min="4905" max="4905" width="15.83203125" style="15" bestFit="1" customWidth="1"/>
    <col min="4906" max="5120" width="11.5" style="15"/>
    <col min="5121" max="5121" width="11.5" style="15" bestFit="1" customWidth="1"/>
    <col min="5122" max="5122" width="4.5" style="15" customWidth="1"/>
    <col min="5123" max="5123" width="9" style="15" bestFit="1" customWidth="1"/>
    <col min="5124" max="5124" width="25.5" style="15" bestFit="1" customWidth="1"/>
    <col min="5125" max="5125" width="35.5" style="15" customWidth="1"/>
    <col min="5126" max="5126" width="15.5" style="15" bestFit="1" customWidth="1"/>
    <col min="5127" max="5127" width="16.5" style="15" bestFit="1" customWidth="1"/>
    <col min="5128" max="5129" width="15.83203125" style="15" customWidth="1"/>
    <col min="5130" max="5130" width="11.5" style="15" bestFit="1" customWidth="1"/>
    <col min="5131" max="5131" width="13.5" style="15" bestFit="1" customWidth="1"/>
    <col min="5132" max="5132" width="14.1640625" style="15" bestFit="1" customWidth="1"/>
    <col min="5133" max="5133" width="10.5" style="15" bestFit="1" customWidth="1"/>
    <col min="5134" max="5134" width="13.1640625" style="15" bestFit="1" customWidth="1"/>
    <col min="5135" max="5135" width="17.5" style="15" bestFit="1" customWidth="1"/>
    <col min="5136" max="5136" width="15.83203125" style="15" customWidth="1"/>
    <col min="5137" max="5137" width="17.5" style="15" bestFit="1" customWidth="1"/>
    <col min="5138" max="5138" width="14.1640625" style="15" bestFit="1" customWidth="1"/>
    <col min="5139" max="5139" width="10.1640625" style="15" bestFit="1" customWidth="1"/>
    <col min="5140" max="5140" width="12.5" style="15" bestFit="1" customWidth="1"/>
    <col min="5141" max="5141" width="9.5" style="15" bestFit="1" customWidth="1"/>
    <col min="5142" max="5142" width="15.1640625" style="15" customWidth="1"/>
    <col min="5143" max="5143" width="34.83203125" style="15" customWidth="1"/>
    <col min="5144" max="5144" width="9.5" style="15" bestFit="1" customWidth="1"/>
    <col min="5145" max="5145" width="5" style="15" bestFit="1" customWidth="1"/>
    <col min="5146" max="5146" width="4" style="15" bestFit="1" customWidth="1"/>
    <col min="5147" max="5147" width="9.1640625" style="15" bestFit="1" customWidth="1"/>
    <col min="5148" max="5148" width="11.83203125" style="15" customWidth="1"/>
    <col min="5149" max="5149" width="45.1640625" style="15" bestFit="1" customWidth="1"/>
    <col min="5150" max="5150" width="7.1640625" style="15" customWidth="1"/>
    <col min="5151" max="5151" width="13" style="15" bestFit="1" customWidth="1"/>
    <col min="5152" max="5152" width="20.1640625" style="15" bestFit="1" customWidth="1"/>
    <col min="5153" max="5154" width="11.5" style="15"/>
    <col min="5155" max="5155" width="8.83203125" style="15" bestFit="1" customWidth="1"/>
    <col min="5156" max="5158" width="11.5" style="15"/>
    <col min="5159" max="5159" width="8.83203125" style="15" bestFit="1" customWidth="1"/>
    <col min="5160" max="5160" width="9.5" style="15" bestFit="1" customWidth="1"/>
    <col min="5161" max="5161" width="15.83203125" style="15" bestFit="1" customWidth="1"/>
    <col min="5162" max="5376" width="11.5" style="15"/>
    <col min="5377" max="5377" width="11.5" style="15" bestFit="1" customWidth="1"/>
    <col min="5378" max="5378" width="4.5" style="15" customWidth="1"/>
    <col min="5379" max="5379" width="9" style="15" bestFit="1" customWidth="1"/>
    <col min="5380" max="5380" width="25.5" style="15" bestFit="1" customWidth="1"/>
    <col min="5381" max="5381" width="35.5" style="15" customWidth="1"/>
    <col min="5382" max="5382" width="15.5" style="15" bestFit="1" customWidth="1"/>
    <col min="5383" max="5383" width="16.5" style="15" bestFit="1" customWidth="1"/>
    <col min="5384" max="5385" width="15.83203125" style="15" customWidth="1"/>
    <col min="5386" max="5386" width="11.5" style="15" bestFit="1" customWidth="1"/>
    <col min="5387" max="5387" width="13.5" style="15" bestFit="1" customWidth="1"/>
    <col min="5388" max="5388" width="14.1640625" style="15" bestFit="1" customWidth="1"/>
    <col min="5389" max="5389" width="10.5" style="15" bestFit="1" customWidth="1"/>
    <col min="5390" max="5390" width="13.1640625" style="15" bestFit="1" customWidth="1"/>
    <col min="5391" max="5391" width="17.5" style="15" bestFit="1" customWidth="1"/>
    <col min="5392" max="5392" width="15.83203125" style="15" customWidth="1"/>
    <col min="5393" max="5393" width="17.5" style="15" bestFit="1" customWidth="1"/>
    <col min="5394" max="5394" width="14.1640625" style="15" bestFit="1" customWidth="1"/>
    <col min="5395" max="5395" width="10.1640625" style="15" bestFit="1" customWidth="1"/>
    <col min="5396" max="5396" width="12.5" style="15" bestFit="1" customWidth="1"/>
    <col min="5397" max="5397" width="9.5" style="15" bestFit="1" customWidth="1"/>
    <col min="5398" max="5398" width="15.1640625" style="15" customWidth="1"/>
    <col min="5399" max="5399" width="34.83203125" style="15" customWidth="1"/>
    <col min="5400" max="5400" width="9.5" style="15" bestFit="1" customWidth="1"/>
    <col min="5401" max="5401" width="5" style="15" bestFit="1" customWidth="1"/>
    <col min="5402" max="5402" width="4" style="15" bestFit="1" customWidth="1"/>
    <col min="5403" max="5403" width="9.1640625" style="15" bestFit="1" customWidth="1"/>
    <col min="5404" max="5404" width="11.83203125" style="15" customWidth="1"/>
    <col min="5405" max="5405" width="45.1640625" style="15" bestFit="1" customWidth="1"/>
    <col min="5406" max="5406" width="7.1640625" style="15" customWidth="1"/>
    <col min="5407" max="5407" width="13" style="15" bestFit="1" customWidth="1"/>
    <col min="5408" max="5408" width="20.1640625" style="15" bestFit="1" customWidth="1"/>
    <col min="5409" max="5410" width="11.5" style="15"/>
    <col min="5411" max="5411" width="8.83203125" style="15" bestFit="1" customWidth="1"/>
    <col min="5412" max="5414" width="11.5" style="15"/>
    <col min="5415" max="5415" width="8.83203125" style="15" bestFit="1" customWidth="1"/>
    <col min="5416" max="5416" width="9.5" style="15" bestFit="1" customWidth="1"/>
    <col min="5417" max="5417" width="15.83203125" style="15" bestFit="1" customWidth="1"/>
    <col min="5418" max="5632" width="11.5" style="15"/>
    <col min="5633" max="5633" width="11.5" style="15" bestFit="1" customWidth="1"/>
    <col min="5634" max="5634" width="4.5" style="15" customWidth="1"/>
    <col min="5635" max="5635" width="9" style="15" bestFit="1" customWidth="1"/>
    <col min="5636" max="5636" width="25.5" style="15" bestFit="1" customWidth="1"/>
    <col min="5637" max="5637" width="35.5" style="15" customWidth="1"/>
    <col min="5638" max="5638" width="15.5" style="15" bestFit="1" customWidth="1"/>
    <col min="5639" max="5639" width="16.5" style="15" bestFit="1" customWidth="1"/>
    <col min="5640" max="5641" width="15.83203125" style="15" customWidth="1"/>
    <col min="5642" max="5642" width="11.5" style="15" bestFit="1" customWidth="1"/>
    <col min="5643" max="5643" width="13.5" style="15" bestFit="1" customWidth="1"/>
    <col min="5644" max="5644" width="14.1640625" style="15" bestFit="1" customWidth="1"/>
    <col min="5645" max="5645" width="10.5" style="15" bestFit="1" customWidth="1"/>
    <col min="5646" max="5646" width="13.1640625" style="15" bestFit="1" customWidth="1"/>
    <col min="5647" max="5647" width="17.5" style="15" bestFit="1" customWidth="1"/>
    <col min="5648" max="5648" width="15.83203125" style="15" customWidth="1"/>
    <col min="5649" max="5649" width="17.5" style="15" bestFit="1" customWidth="1"/>
    <col min="5650" max="5650" width="14.1640625" style="15" bestFit="1" customWidth="1"/>
    <col min="5651" max="5651" width="10.1640625" style="15" bestFit="1" customWidth="1"/>
    <col min="5652" max="5652" width="12.5" style="15" bestFit="1" customWidth="1"/>
    <col min="5653" max="5653" width="9.5" style="15" bestFit="1" customWidth="1"/>
    <col min="5654" max="5654" width="15.1640625" style="15" customWidth="1"/>
    <col min="5655" max="5655" width="34.83203125" style="15" customWidth="1"/>
    <col min="5656" max="5656" width="9.5" style="15" bestFit="1" customWidth="1"/>
    <col min="5657" max="5657" width="5" style="15" bestFit="1" customWidth="1"/>
    <col min="5658" max="5658" width="4" style="15" bestFit="1" customWidth="1"/>
    <col min="5659" max="5659" width="9.1640625" style="15" bestFit="1" customWidth="1"/>
    <col min="5660" max="5660" width="11.83203125" style="15" customWidth="1"/>
    <col min="5661" max="5661" width="45.1640625" style="15" bestFit="1" customWidth="1"/>
    <col min="5662" max="5662" width="7.1640625" style="15" customWidth="1"/>
    <col min="5663" max="5663" width="13" style="15" bestFit="1" customWidth="1"/>
    <col min="5664" max="5664" width="20.1640625" style="15" bestFit="1" customWidth="1"/>
    <col min="5665" max="5666" width="11.5" style="15"/>
    <col min="5667" max="5667" width="8.83203125" style="15" bestFit="1" customWidth="1"/>
    <col min="5668" max="5670" width="11.5" style="15"/>
    <col min="5671" max="5671" width="8.83203125" style="15" bestFit="1" customWidth="1"/>
    <col min="5672" max="5672" width="9.5" style="15" bestFit="1" customWidth="1"/>
    <col min="5673" max="5673" width="15.83203125" style="15" bestFit="1" customWidth="1"/>
    <col min="5674" max="5888" width="11.5" style="15"/>
    <col min="5889" max="5889" width="11.5" style="15" bestFit="1" customWidth="1"/>
    <col min="5890" max="5890" width="4.5" style="15" customWidth="1"/>
    <col min="5891" max="5891" width="9" style="15" bestFit="1" customWidth="1"/>
    <col min="5892" max="5892" width="25.5" style="15" bestFit="1" customWidth="1"/>
    <col min="5893" max="5893" width="35.5" style="15" customWidth="1"/>
    <col min="5894" max="5894" width="15.5" style="15" bestFit="1" customWidth="1"/>
    <col min="5895" max="5895" width="16.5" style="15" bestFit="1" customWidth="1"/>
    <col min="5896" max="5897" width="15.83203125" style="15" customWidth="1"/>
    <col min="5898" max="5898" width="11.5" style="15" bestFit="1" customWidth="1"/>
    <col min="5899" max="5899" width="13.5" style="15" bestFit="1" customWidth="1"/>
    <col min="5900" max="5900" width="14.1640625" style="15" bestFit="1" customWidth="1"/>
    <col min="5901" max="5901" width="10.5" style="15" bestFit="1" customWidth="1"/>
    <col min="5902" max="5902" width="13.1640625" style="15" bestFit="1" customWidth="1"/>
    <col min="5903" max="5903" width="17.5" style="15" bestFit="1" customWidth="1"/>
    <col min="5904" max="5904" width="15.83203125" style="15" customWidth="1"/>
    <col min="5905" max="5905" width="17.5" style="15" bestFit="1" customWidth="1"/>
    <col min="5906" max="5906" width="14.1640625" style="15" bestFit="1" customWidth="1"/>
    <col min="5907" max="5907" width="10.1640625" style="15" bestFit="1" customWidth="1"/>
    <col min="5908" max="5908" width="12.5" style="15" bestFit="1" customWidth="1"/>
    <col min="5909" max="5909" width="9.5" style="15" bestFit="1" customWidth="1"/>
    <col min="5910" max="5910" width="15.1640625" style="15" customWidth="1"/>
    <col min="5911" max="5911" width="34.83203125" style="15" customWidth="1"/>
    <col min="5912" max="5912" width="9.5" style="15" bestFit="1" customWidth="1"/>
    <col min="5913" max="5913" width="5" style="15" bestFit="1" customWidth="1"/>
    <col min="5914" max="5914" width="4" style="15" bestFit="1" customWidth="1"/>
    <col min="5915" max="5915" width="9.1640625" style="15" bestFit="1" customWidth="1"/>
    <col min="5916" max="5916" width="11.83203125" style="15" customWidth="1"/>
    <col min="5917" max="5917" width="45.1640625" style="15" bestFit="1" customWidth="1"/>
    <col min="5918" max="5918" width="7.1640625" style="15" customWidth="1"/>
    <col min="5919" max="5919" width="13" style="15" bestFit="1" customWidth="1"/>
    <col min="5920" max="5920" width="20.1640625" style="15" bestFit="1" customWidth="1"/>
    <col min="5921" max="5922" width="11.5" style="15"/>
    <col min="5923" max="5923" width="8.83203125" style="15" bestFit="1" customWidth="1"/>
    <col min="5924" max="5926" width="11.5" style="15"/>
    <col min="5927" max="5927" width="8.83203125" style="15" bestFit="1" customWidth="1"/>
    <col min="5928" max="5928" width="9.5" style="15" bestFit="1" customWidth="1"/>
    <col min="5929" max="5929" width="15.83203125" style="15" bestFit="1" customWidth="1"/>
    <col min="5930" max="6144" width="11.5" style="15"/>
    <col min="6145" max="6145" width="11.5" style="15" bestFit="1" customWidth="1"/>
    <col min="6146" max="6146" width="4.5" style="15" customWidth="1"/>
    <col min="6147" max="6147" width="9" style="15" bestFit="1" customWidth="1"/>
    <col min="6148" max="6148" width="25.5" style="15" bestFit="1" customWidth="1"/>
    <col min="6149" max="6149" width="35.5" style="15" customWidth="1"/>
    <col min="6150" max="6150" width="15.5" style="15" bestFit="1" customWidth="1"/>
    <col min="6151" max="6151" width="16.5" style="15" bestFit="1" customWidth="1"/>
    <col min="6152" max="6153" width="15.83203125" style="15" customWidth="1"/>
    <col min="6154" max="6154" width="11.5" style="15" bestFit="1" customWidth="1"/>
    <col min="6155" max="6155" width="13.5" style="15" bestFit="1" customWidth="1"/>
    <col min="6156" max="6156" width="14.1640625" style="15" bestFit="1" customWidth="1"/>
    <col min="6157" max="6157" width="10.5" style="15" bestFit="1" customWidth="1"/>
    <col min="6158" max="6158" width="13.1640625" style="15" bestFit="1" customWidth="1"/>
    <col min="6159" max="6159" width="17.5" style="15" bestFit="1" customWidth="1"/>
    <col min="6160" max="6160" width="15.83203125" style="15" customWidth="1"/>
    <col min="6161" max="6161" width="17.5" style="15" bestFit="1" customWidth="1"/>
    <col min="6162" max="6162" width="14.1640625" style="15" bestFit="1" customWidth="1"/>
    <col min="6163" max="6163" width="10.1640625" style="15" bestFit="1" customWidth="1"/>
    <col min="6164" max="6164" width="12.5" style="15" bestFit="1" customWidth="1"/>
    <col min="6165" max="6165" width="9.5" style="15" bestFit="1" customWidth="1"/>
    <col min="6166" max="6166" width="15.1640625" style="15" customWidth="1"/>
    <col min="6167" max="6167" width="34.83203125" style="15" customWidth="1"/>
    <col min="6168" max="6168" width="9.5" style="15" bestFit="1" customWidth="1"/>
    <col min="6169" max="6169" width="5" style="15" bestFit="1" customWidth="1"/>
    <col min="6170" max="6170" width="4" style="15" bestFit="1" customWidth="1"/>
    <col min="6171" max="6171" width="9.1640625" style="15" bestFit="1" customWidth="1"/>
    <col min="6172" max="6172" width="11.83203125" style="15" customWidth="1"/>
    <col min="6173" max="6173" width="45.1640625" style="15" bestFit="1" customWidth="1"/>
    <col min="6174" max="6174" width="7.1640625" style="15" customWidth="1"/>
    <col min="6175" max="6175" width="13" style="15" bestFit="1" customWidth="1"/>
    <col min="6176" max="6176" width="20.1640625" style="15" bestFit="1" customWidth="1"/>
    <col min="6177" max="6178" width="11.5" style="15"/>
    <col min="6179" max="6179" width="8.83203125" style="15" bestFit="1" customWidth="1"/>
    <col min="6180" max="6182" width="11.5" style="15"/>
    <col min="6183" max="6183" width="8.83203125" style="15" bestFit="1" customWidth="1"/>
    <col min="6184" max="6184" width="9.5" style="15" bestFit="1" customWidth="1"/>
    <col min="6185" max="6185" width="15.83203125" style="15" bestFit="1" customWidth="1"/>
    <col min="6186" max="6400" width="11.5" style="15"/>
    <col min="6401" max="6401" width="11.5" style="15" bestFit="1" customWidth="1"/>
    <col min="6402" max="6402" width="4.5" style="15" customWidth="1"/>
    <col min="6403" max="6403" width="9" style="15" bestFit="1" customWidth="1"/>
    <col min="6404" max="6404" width="25.5" style="15" bestFit="1" customWidth="1"/>
    <col min="6405" max="6405" width="35.5" style="15" customWidth="1"/>
    <col min="6406" max="6406" width="15.5" style="15" bestFit="1" customWidth="1"/>
    <col min="6407" max="6407" width="16.5" style="15" bestFit="1" customWidth="1"/>
    <col min="6408" max="6409" width="15.83203125" style="15" customWidth="1"/>
    <col min="6410" max="6410" width="11.5" style="15" bestFit="1" customWidth="1"/>
    <col min="6411" max="6411" width="13.5" style="15" bestFit="1" customWidth="1"/>
    <col min="6412" max="6412" width="14.1640625" style="15" bestFit="1" customWidth="1"/>
    <col min="6413" max="6413" width="10.5" style="15" bestFit="1" customWidth="1"/>
    <col min="6414" max="6414" width="13.1640625" style="15" bestFit="1" customWidth="1"/>
    <col min="6415" max="6415" width="17.5" style="15" bestFit="1" customWidth="1"/>
    <col min="6416" max="6416" width="15.83203125" style="15" customWidth="1"/>
    <col min="6417" max="6417" width="17.5" style="15" bestFit="1" customWidth="1"/>
    <col min="6418" max="6418" width="14.1640625" style="15" bestFit="1" customWidth="1"/>
    <col min="6419" max="6419" width="10.1640625" style="15" bestFit="1" customWidth="1"/>
    <col min="6420" max="6420" width="12.5" style="15" bestFit="1" customWidth="1"/>
    <col min="6421" max="6421" width="9.5" style="15" bestFit="1" customWidth="1"/>
    <col min="6422" max="6422" width="15.1640625" style="15" customWidth="1"/>
    <col min="6423" max="6423" width="34.83203125" style="15" customWidth="1"/>
    <col min="6424" max="6424" width="9.5" style="15" bestFit="1" customWidth="1"/>
    <col min="6425" max="6425" width="5" style="15" bestFit="1" customWidth="1"/>
    <col min="6426" max="6426" width="4" style="15" bestFit="1" customWidth="1"/>
    <col min="6427" max="6427" width="9.1640625" style="15" bestFit="1" customWidth="1"/>
    <col min="6428" max="6428" width="11.83203125" style="15" customWidth="1"/>
    <col min="6429" max="6429" width="45.1640625" style="15" bestFit="1" customWidth="1"/>
    <col min="6430" max="6430" width="7.1640625" style="15" customWidth="1"/>
    <col min="6431" max="6431" width="13" style="15" bestFit="1" customWidth="1"/>
    <col min="6432" max="6432" width="20.1640625" style="15" bestFit="1" customWidth="1"/>
    <col min="6433" max="6434" width="11.5" style="15"/>
    <col min="6435" max="6435" width="8.83203125" style="15" bestFit="1" customWidth="1"/>
    <col min="6436" max="6438" width="11.5" style="15"/>
    <col min="6439" max="6439" width="8.83203125" style="15" bestFit="1" customWidth="1"/>
    <col min="6440" max="6440" width="9.5" style="15" bestFit="1" customWidth="1"/>
    <col min="6441" max="6441" width="15.83203125" style="15" bestFit="1" customWidth="1"/>
    <col min="6442" max="6656" width="11.5" style="15"/>
    <col min="6657" max="6657" width="11.5" style="15" bestFit="1" customWidth="1"/>
    <col min="6658" max="6658" width="4.5" style="15" customWidth="1"/>
    <col min="6659" max="6659" width="9" style="15" bestFit="1" customWidth="1"/>
    <col min="6660" max="6660" width="25.5" style="15" bestFit="1" customWidth="1"/>
    <col min="6661" max="6661" width="35.5" style="15" customWidth="1"/>
    <col min="6662" max="6662" width="15.5" style="15" bestFit="1" customWidth="1"/>
    <col min="6663" max="6663" width="16.5" style="15" bestFit="1" customWidth="1"/>
    <col min="6664" max="6665" width="15.83203125" style="15" customWidth="1"/>
    <col min="6666" max="6666" width="11.5" style="15" bestFit="1" customWidth="1"/>
    <col min="6667" max="6667" width="13.5" style="15" bestFit="1" customWidth="1"/>
    <col min="6668" max="6668" width="14.1640625" style="15" bestFit="1" customWidth="1"/>
    <col min="6669" max="6669" width="10.5" style="15" bestFit="1" customWidth="1"/>
    <col min="6670" max="6670" width="13.1640625" style="15" bestFit="1" customWidth="1"/>
    <col min="6671" max="6671" width="17.5" style="15" bestFit="1" customWidth="1"/>
    <col min="6672" max="6672" width="15.83203125" style="15" customWidth="1"/>
    <col min="6673" max="6673" width="17.5" style="15" bestFit="1" customWidth="1"/>
    <col min="6674" max="6674" width="14.1640625" style="15" bestFit="1" customWidth="1"/>
    <col min="6675" max="6675" width="10.1640625" style="15" bestFit="1" customWidth="1"/>
    <col min="6676" max="6676" width="12.5" style="15" bestFit="1" customWidth="1"/>
    <col min="6677" max="6677" width="9.5" style="15" bestFit="1" customWidth="1"/>
    <col min="6678" max="6678" width="15.1640625" style="15" customWidth="1"/>
    <col min="6679" max="6679" width="34.83203125" style="15" customWidth="1"/>
    <col min="6680" max="6680" width="9.5" style="15" bestFit="1" customWidth="1"/>
    <col min="6681" max="6681" width="5" style="15" bestFit="1" customWidth="1"/>
    <col min="6682" max="6682" width="4" style="15" bestFit="1" customWidth="1"/>
    <col min="6683" max="6683" width="9.1640625" style="15" bestFit="1" customWidth="1"/>
    <col min="6684" max="6684" width="11.83203125" style="15" customWidth="1"/>
    <col min="6685" max="6685" width="45.1640625" style="15" bestFit="1" customWidth="1"/>
    <col min="6686" max="6686" width="7.1640625" style="15" customWidth="1"/>
    <col min="6687" max="6687" width="13" style="15" bestFit="1" customWidth="1"/>
    <col min="6688" max="6688" width="20.1640625" style="15" bestFit="1" customWidth="1"/>
    <col min="6689" max="6690" width="11.5" style="15"/>
    <col min="6691" max="6691" width="8.83203125" style="15" bestFit="1" customWidth="1"/>
    <col min="6692" max="6694" width="11.5" style="15"/>
    <col min="6695" max="6695" width="8.83203125" style="15" bestFit="1" customWidth="1"/>
    <col min="6696" max="6696" width="9.5" style="15" bestFit="1" customWidth="1"/>
    <col min="6697" max="6697" width="15.83203125" style="15" bestFit="1" customWidth="1"/>
    <col min="6698" max="6912" width="11.5" style="15"/>
    <col min="6913" max="6913" width="11.5" style="15" bestFit="1" customWidth="1"/>
    <col min="6914" max="6914" width="4.5" style="15" customWidth="1"/>
    <col min="6915" max="6915" width="9" style="15" bestFit="1" customWidth="1"/>
    <col min="6916" max="6916" width="25.5" style="15" bestFit="1" customWidth="1"/>
    <col min="6917" max="6917" width="35.5" style="15" customWidth="1"/>
    <col min="6918" max="6918" width="15.5" style="15" bestFit="1" customWidth="1"/>
    <col min="6919" max="6919" width="16.5" style="15" bestFit="1" customWidth="1"/>
    <col min="6920" max="6921" width="15.83203125" style="15" customWidth="1"/>
    <col min="6922" max="6922" width="11.5" style="15" bestFit="1" customWidth="1"/>
    <col min="6923" max="6923" width="13.5" style="15" bestFit="1" customWidth="1"/>
    <col min="6924" max="6924" width="14.1640625" style="15" bestFit="1" customWidth="1"/>
    <col min="6925" max="6925" width="10.5" style="15" bestFit="1" customWidth="1"/>
    <col min="6926" max="6926" width="13.1640625" style="15" bestFit="1" customWidth="1"/>
    <col min="6927" max="6927" width="17.5" style="15" bestFit="1" customWidth="1"/>
    <col min="6928" max="6928" width="15.83203125" style="15" customWidth="1"/>
    <col min="6929" max="6929" width="17.5" style="15" bestFit="1" customWidth="1"/>
    <col min="6930" max="6930" width="14.1640625" style="15" bestFit="1" customWidth="1"/>
    <col min="6931" max="6931" width="10.1640625" style="15" bestFit="1" customWidth="1"/>
    <col min="6932" max="6932" width="12.5" style="15" bestFit="1" customWidth="1"/>
    <col min="6933" max="6933" width="9.5" style="15" bestFit="1" customWidth="1"/>
    <col min="6934" max="6934" width="15.1640625" style="15" customWidth="1"/>
    <col min="6935" max="6935" width="34.83203125" style="15" customWidth="1"/>
    <col min="6936" max="6936" width="9.5" style="15" bestFit="1" customWidth="1"/>
    <col min="6937" max="6937" width="5" style="15" bestFit="1" customWidth="1"/>
    <col min="6938" max="6938" width="4" style="15" bestFit="1" customWidth="1"/>
    <col min="6939" max="6939" width="9.1640625" style="15" bestFit="1" customWidth="1"/>
    <col min="6940" max="6940" width="11.83203125" style="15" customWidth="1"/>
    <col min="6941" max="6941" width="45.1640625" style="15" bestFit="1" customWidth="1"/>
    <col min="6942" max="6942" width="7.1640625" style="15" customWidth="1"/>
    <col min="6943" max="6943" width="13" style="15" bestFit="1" customWidth="1"/>
    <col min="6944" max="6944" width="20.1640625" style="15" bestFit="1" customWidth="1"/>
    <col min="6945" max="6946" width="11.5" style="15"/>
    <col min="6947" max="6947" width="8.83203125" style="15" bestFit="1" customWidth="1"/>
    <col min="6948" max="6950" width="11.5" style="15"/>
    <col min="6951" max="6951" width="8.83203125" style="15" bestFit="1" customWidth="1"/>
    <col min="6952" max="6952" width="9.5" style="15" bestFit="1" customWidth="1"/>
    <col min="6953" max="6953" width="15.83203125" style="15" bestFit="1" customWidth="1"/>
    <col min="6954" max="7168" width="11.5" style="15"/>
    <col min="7169" max="7169" width="11.5" style="15" bestFit="1" customWidth="1"/>
    <col min="7170" max="7170" width="4.5" style="15" customWidth="1"/>
    <col min="7171" max="7171" width="9" style="15" bestFit="1" customWidth="1"/>
    <col min="7172" max="7172" width="25.5" style="15" bestFit="1" customWidth="1"/>
    <col min="7173" max="7173" width="35.5" style="15" customWidth="1"/>
    <col min="7174" max="7174" width="15.5" style="15" bestFit="1" customWidth="1"/>
    <col min="7175" max="7175" width="16.5" style="15" bestFit="1" customWidth="1"/>
    <col min="7176" max="7177" width="15.83203125" style="15" customWidth="1"/>
    <col min="7178" max="7178" width="11.5" style="15" bestFit="1" customWidth="1"/>
    <col min="7179" max="7179" width="13.5" style="15" bestFit="1" customWidth="1"/>
    <col min="7180" max="7180" width="14.1640625" style="15" bestFit="1" customWidth="1"/>
    <col min="7181" max="7181" width="10.5" style="15" bestFit="1" customWidth="1"/>
    <col min="7182" max="7182" width="13.1640625" style="15" bestFit="1" customWidth="1"/>
    <col min="7183" max="7183" width="17.5" style="15" bestFit="1" customWidth="1"/>
    <col min="7184" max="7184" width="15.83203125" style="15" customWidth="1"/>
    <col min="7185" max="7185" width="17.5" style="15" bestFit="1" customWidth="1"/>
    <col min="7186" max="7186" width="14.1640625" style="15" bestFit="1" customWidth="1"/>
    <col min="7187" max="7187" width="10.1640625" style="15" bestFit="1" customWidth="1"/>
    <col min="7188" max="7188" width="12.5" style="15" bestFit="1" customWidth="1"/>
    <col min="7189" max="7189" width="9.5" style="15" bestFit="1" customWidth="1"/>
    <col min="7190" max="7190" width="15.1640625" style="15" customWidth="1"/>
    <col min="7191" max="7191" width="34.83203125" style="15" customWidth="1"/>
    <col min="7192" max="7192" width="9.5" style="15" bestFit="1" customWidth="1"/>
    <col min="7193" max="7193" width="5" style="15" bestFit="1" customWidth="1"/>
    <col min="7194" max="7194" width="4" style="15" bestFit="1" customWidth="1"/>
    <col min="7195" max="7195" width="9.1640625" style="15" bestFit="1" customWidth="1"/>
    <col min="7196" max="7196" width="11.83203125" style="15" customWidth="1"/>
    <col min="7197" max="7197" width="45.1640625" style="15" bestFit="1" customWidth="1"/>
    <col min="7198" max="7198" width="7.1640625" style="15" customWidth="1"/>
    <col min="7199" max="7199" width="13" style="15" bestFit="1" customWidth="1"/>
    <col min="7200" max="7200" width="20.1640625" style="15" bestFit="1" customWidth="1"/>
    <col min="7201" max="7202" width="11.5" style="15"/>
    <col min="7203" max="7203" width="8.83203125" style="15" bestFit="1" customWidth="1"/>
    <col min="7204" max="7206" width="11.5" style="15"/>
    <col min="7207" max="7207" width="8.83203125" style="15" bestFit="1" customWidth="1"/>
    <col min="7208" max="7208" width="9.5" style="15" bestFit="1" customWidth="1"/>
    <col min="7209" max="7209" width="15.83203125" style="15" bestFit="1" customWidth="1"/>
    <col min="7210" max="7424" width="11.5" style="15"/>
    <col min="7425" max="7425" width="11.5" style="15" bestFit="1" customWidth="1"/>
    <col min="7426" max="7426" width="4.5" style="15" customWidth="1"/>
    <col min="7427" max="7427" width="9" style="15" bestFit="1" customWidth="1"/>
    <col min="7428" max="7428" width="25.5" style="15" bestFit="1" customWidth="1"/>
    <col min="7429" max="7429" width="35.5" style="15" customWidth="1"/>
    <col min="7430" max="7430" width="15.5" style="15" bestFit="1" customWidth="1"/>
    <col min="7431" max="7431" width="16.5" style="15" bestFit="1" customWidth="1"/>
    <col min="7432" max="7433" width="15.83203125" style="15" customWidth="1"/>
    <col min="7434" max="7434" width="11.5" style="15" bestFit="1" customWidth="1"/>
    <col min="7435" max="7435" width="13.5" style="15" bestFit="1" customWidth="1"/>
    <col min="7436" max="7436" width="14.1640625" style="15" bestFit="1" customWidth="1"/>
    <col min="7437" max="7437" width="10.5" style="15" bestFit="1" customWidth="1"/>
    <col min="7438" max="7438" width="13.1640625" style="15" bestFit="1" customWidth="1"/>
    <col min="7439" max="7439" width="17.5" style="15" bestFit="1" customWidth="1"/>
    <col min="7440" max="7440" width="15.83203125" style="15" customWidth="1"/>
    <col min="7441" max="7441" width="17.5" style="15" bestFit="1" customWidth="1"/>
    <col min="7442" max="7442" width="14.1640625" style="15" bestFit="1" customWidth="1"/>
    <col min="7443" max="7443" width="10.1640625" style="15" bestFit="1" customWidth="1"/>
    <col min="7444" max="7444" width="12.5" style="15" bestFit="1" customWidth="1"/>
    <col min="7445" max="7445" width="9.5" style="15" bestFit="1" customWidth="1"/>
    <col min="7446" max="7446" width="15.1640625" style="15" customWidth="1"/>
    <col min="7447" max="7447" width="34.83203125" style="15" customWidth="1"/>
    <col min="7448" max="7448" width="9.5" style="15" bestFit="1" customWidth="1"/>
    <col min="7449" max="7449" width="5" style="15" bestFit="1" customWidth="1"/>
    <col min="7450" max="7450" width="4" style="15" bestFit="1" customWidth="1"/>
    <col min="7451" max="7451" width="9.1640625" style="15" bestFit="1" customWidth="1"/>
    <col min="7452" max="7452" width="11.83203125" style="15" customWidth="1"/>
    <col min="7453" max="7453" width="45.1640625" style="15" bestFit="1" customWidth="1"/>
    <col min="7454" max="7454" width="7.1640625" style="15" customWidth="1"/>
    <col min="7455" max="7455" width="13" style="15" bestFit="1" customWidth="1"/>
    <col min="7456" max="7456" width="20.1640625" style="15" bestFit="1" customWidth="1"/>
    <col min="7457" max="7458" width="11.5" style="15"/>
    <col min="7459" max="7459" width="8.83203125" style="15" bestFit="1" customWidth="1"/>
    <col min="7460" max="7462" width="11.5" style="15"/>
    <col min="7463" max="7463" width="8.83203125" style="15" bestFit="1" customWidth="1"/>
    <col min="7464" max="7464" width="9.5" style="15" bestFit="1" customWidth="1"/>
    <col min="7465" max="7465" width="15.83203125" style="15" bestFit="1" customWidth="1"/>
    <col min="7466" max="7680" width="11.5" style="15"/>
    <col min="7681" max="7681" width="11.5" style="15" bestFit="1" customWidth="1"/>
    <col min="7682" max="7682" width="4.5" style="15" customWidth="1"/>
    <col min="7683" max="7683" width="9" style="15" bestFit="1" customWidth="1"/>
    <col min="7684" max="7684" width="25.5" style="15" bestFit="1" customWidth="1"/>
    <col min="7685" max="7685" width="35.5" style="15" customWidth="1"/>
    <col min="7686" max="7686" width="15.5" style="15" bestFit="1" customWidth="1"/>
    <col min="7687" max="7687" width="16.5" style="15" bestFit="1" customWidth="1"/>
    <col min="7688" max="7689" width="15.83203125" style="15" customWidth="1"/>
    <col min="7690" max="7690" width="11.5" style="15" bestFit="1" customWidth="1"/>
    <col min="7691" max="7691" width="13.5" style="15" bestFit="1" customWidth="1"/>
    <col min="7692" max="7692" width="14.1640625" style="15" bestFit="1" customWidth="1"/>
    <col min="7693" max="7693" width="10.5" style="15" bestFit="1" customWidth="1"/>
    <col min="7694" max="7694" width="13.1640625" style="15" bestFit="1" customWidth="1"/>
    <col min="7695" max="7695" width="17.5" style="15" bestFit="1" customWidth="1"/>
    <col min="7696" max="7696" width="15.83203125" style="15" customWidth="1"/>
    <col min="7697" max="7697" width="17.5" style="15" bestFit="1" customWidth="1"/>
    <col min="7698" max="7698" width="14.1640625" style="15" bestFit="1" customWidth="1"/>
    <col min="7699" max="7699" width="10.1640625" style="15" bestFit="1" customWidth="1"/>
    <col min="7700" max="7700" width="12.5" style="15" bestFit="1" customWidth="1"/>
    <col min="7701" max="7701" width="9.5" style="15" bestFit="1" customWidth="1"/>
    <col min="7702" max="7702" width="15.1640625" style="15" customWidth="1"/>
    <col min="7703" max="7703" width="34.83203125" style="15" customWidth="1"/>
    <col min="7704" max="7704" width="9.5" style="15" bestFit="1" customWidth="1"/>
    <col min="7705" max="7705" width="5" style="15" bestFit="1" customWidth="1"/>
    <col min="7706" max="7706" width="4" style="15" bestFit="1" customWidth="1"/>
    <col min="7707" max="7707" width="9.1640625" style="15" bestFit="1" customWidth="1"/>
    <col min="7708" max="7708" width="11.83203125" style="15" customWidth="1"/>
    <col min="7709" max="7709" width="45.1640625" style="15" bestFit="1" customWidth="1"/>
    <col min="7710" max="7710" width="7.1640625" style="15" customWidth="1"/>
    <col min="7711" max="7711" width="13" style="15" bestFit="1" customWidth="1"/>
    <col min="7712" max="7712" width="20.1640625" style="15" bestFit="1" customWidth="1"/>
    <col min="7713" max="7714" width="11.5" style="15"/>
    <col min="7715" max="7715" width="8.83203125" style="15" bestFit="1" customWidth="1"/>
    <col min="7716" max="7718" width="11.5" style="15"/>
    <col min="7719" max="7719" width="8.83203125" style="15" bestFit="1" customWidth="1"/>
    <col min="7720" max="7720" width="9.5" style="15" bestFit="1" customWidth="1"/>
    <col min="7721" max="7721" width="15.83203125" style="15" bestFit="1" customWidth="1"/>
    <col min="7722" max="7936" width="11.5" style="15"/>
    <col min="7937" max="7937" width="11.5" style="15" bestFit="1" customWidth="1"/>
    <col min="7938" max="7938" width="4.5" style="15" customWidth="1"/>
    <col min="7939" max="7939" width="9" style="15" bestFit="1" customWidth="1"/>
    <col min="7940" max="7940" width="25.5" style="15" bestFit="1" customWidth="1"/>
    <col min="7941" max="7941" width="35.5" style="15" customWidth="1"/>
    <col min="7942" max="7942" width="15.5" style="15" bestFit="1" customWidth="1"/>
    <col min="7943" max="7943" width="16.5" style="15" bestFit="1" customWidth="1"/>
    <col min="7944" max="7945" width="15.83203125" style="15" customWidth="1"/>
    <col min="7946" max="7946" width="11.5" style="15" bestFit="1" customWidth="1"/>
    <col min="7947" max="7947" width="13.5" style="15" bestFit="1" customWidth="1"/>
    <col min="7948" max="7948" width="14.1640625" style="15" bestFit="1" customWidth="1"/>
    <col min="7949" max="7949" width="10.5" style="15" bestFit="1" customWidth="1"/>
    <col min="7950" max="7950" width="13.1640625" style="15" bestFit="1" customWidth="1"/>
    <col min="7951" max="7951" width="17.5" style="15" bestFit="1" customWidth="1"/>
    <col min="7952" max="7952" width="15.83203125" style="15" customWidth="1"/>
    <col min="7953" max="7953" width="17.5" style="15" bestFit="1" customWidth="1"/>
    <col min="7954" max="7954" width="14.1640625" style="15" bestFit="1" customWidth="1"/>
    <col min="7955" max="7955" width="10.1640625" style="15" bestFit="1" customWidth="1"/>
    <col min="7956" max="7956" width="12.5" style="15" bestFit="1" customWidth="1"/>
    <col min="7957" max="7957" width="9.5" style="15" bestFit="1" customWidth="1"/>
    <col min="7958" max="7958" width="15.1640625" style="15" customWidth="1"/>
    <col min="7959" max="7959" width="34.83203125" style="15" customWidth="1"/>
    <col min="7960" max="7960" width="9.5" style="15" bestFit="1" customWidth="1"/>
    <col min="7961" max="7961" width="5" style="15" bestFit="1" customWidth="1"/>
    <col min="7962" max="7962" width="4" style="15" bestFit="1" customWidth="1"/>
    <col min="7963" max="7963" width="9.1640625" style="15" bestFit="1" customWidth="1"/>
    <col min="7964" max="7964" width="11.83203125" style="15" customWidth="1"/>
    <col min="7965" max="7965" width="45.1640625" style="15" bestFit="1" customWidth="1"/>
    <col min="7966" max="7966" width="7.1640625" style="15" customWidth="1"/>
    <col min="7967" max="7967" width="13" style="15" bestFit="1" customWidth="1"/>
    <col min="7968" max="7968" width="20.1640625" style="15" bestFit="1" customWidth="1"/>
    <col min="7969" max="7970" width="11.5" style="15"/>
    <col min="7971" max="7971" width="8.83203125" style="15" bestFit="1" customWidth="1"/>
    <col min="7972" max="7974" width="11.5" style="15"/>
    <col min="7975" max="7975" width="8.83203125" style="15" bestFit="1" customWidth="1"/>
    <col min="7976" max="7976" width="9.5" style="15" bestFit="1" customWidth="1"/>
    <col min="7977" max="7977" width="15.83203125" style="15" bestFit="1" customWidth="1"/>
    <col min="7978" max="8192" width="11.5" style="15"/>
    <col min="8193" max="8193" width="11.5" style="15" bestFit="1" customWidth="1"/>
    <col min="8194" max="8194" width="4.5" style="15" customWidth="1"/>
    <col min="8195" max="8195" width="9" style="15" bestFit="1" customWidth="1"/>
    <col min="8196" max="8196" width="25.5" style="15" bestFit="1" customWidth="1"/>
    <col min="8197" max="8197" width="35.5" style="15" customWidth="1"/>
    <col min="8198" max="8198" width="15.5" style="15" bestFit="1" customWidth="1"/>
    <col min="8199" max="8199" width="16.5" style="15" bestFit="1" customWidth="1"/>
    <col min="8200" max="8201" width="15.83203125" style="15" customWidth="1"/>
    <col min="8202" max="8202" width="11.5" style="15" bestFit="1" customWidth="1"/>
    <col min="8203" max="8203" width="13.5" style="15" bestFit="1" customWidth="1"/>
    <col min="8204" max="8204" width="14.1640625" style="15" bestFit="1" customWidth="1"/>
    <col min="8205" max="8205" width="10.5" style="15" bestFit="1" customWidth="1"/>
    <col min="8206" max="8206" width="13.1640625" style="15" bestFit="1" customWidth="1"/>
    <col min="8207" max="8207" width="17.5" style="15" bestFit="1" customWidth="1"/>
    <col min="8208" max="8208" width="15.83203125" style="15" customWidth="1"/>
    <col min="8209" max="8209" width="17.5" style="15" bestFit="1" customWidth="1"/>
    <col min="8210" max="8210" width="14.1640625" style="15" bestFit="1" customWidth="1"/>
    <col min="8211" max="8211" width="10.1640625" style="15" bestFit="1" customWidth="1"/>
    <col min="8212" max="8212" width="12.5" style="15" bestFit="1" customWidth="1"/>
    <col min="8213" max="8213" width="9.5" style="15" bestFit="1" customWidth="1"/>
    <col min="8214" max="8214" width="15.1640625" style="15" customWidth="1"/>
    <col min="8215" max="8215" width="34.83203125" style="15" customWidth="1"/>
    <col min="8216" max="8216" width="9.5" style="15" bestFit="1" customWidth="1"/>
    <col min="8217" max="8217" width="5" style="15" bestFit="1" customWidth="1"/>
    <col min="8218" max="8218" width="4" style="15" bestFit="1" customWidth="1"/>
    <col min="8219" max="8219" width="9.1640625" style="15" bestFit="1" customWidth="1"/>
    <col min="8220" max="8220" width="11.83203125" style="15" customWidth="1"/>
    <col min="8221" max="8221" width="45.1640625" style="15" bestFit="1" customWidth="1"/>
    <col min="8222" max="8222" width="7.1640625" style="15" customWidth="1"/>
    <col min="8223" max="8223" width="13" style="15" bestFit="1" customWidth="1"/>
    <col min="8224" max="8224" width="20.1640625" style="15" bestFit="1" customWidth="1"/>
    <col min="8225" max="8226" width="11.5" style="15"/>
    <col min="8227" max="8227" width="8.83203125" style="15" bestFit="1" customWidth="1"/>
    <col min="8228" max="8230" width="11.5" style="15"/>
    <col min="8231" max="8231" width="8.83203125" style="15" bestFit="1" customWidth="1"/>
    <col min="8232" max="8232" width="9.5" style="15" bestFit="1" customWidth="1"/>
    <col min="8233" max="8233" width="15.83203125" style="15" bestFit="1" customWidth="1"/>
    <col min="8234" max="8448" width="11.5" style="15"/>
    <col min="8449" max="8449" width="11.5" style="15" bestFit="1" customWidth="1"/>
    <col min="8450" max="8450" width="4.5" style="15" customWidth="1"/>
    <col min="8451" max="8451" width="9" style="15" bestFit="1" customWidth="1"/>
    <col min="8452" max="8452" width="25.5" style="15" bestFit="1" customWidth="1"/>
    <col min="8453" max="8453" width="35.5" style="15" customWidth="1"/>
    <col min="8454" max="8454" width="15.5" style="15" bestFit="1" customWidth="1"/>
    <col min="8455" max="8455" width="16.5" style="15" bestFit="1" customWidth="1"/>
    <col min="8456" max="8457" width="15.83203125" style="15" customWidth="1"/>
    <col min="8458" max="8458" width="11.5" style="15" bestFit="1" customWidth="1"/>
    <col min="8459" max="8459" width="13.5" style="15" bestFit="1" customWidth="1"/>
    <col min="8460" max="8460" width="14.1640625" style="15" bestFit="1" customWidth="1"/>
    <col min="8461" max="8461" width="10.5" style="15" bestFit="1" customWidth="1"/>
    <col min="8462" max="8462" width="13.1640625" style="15" bestFit="1" customWidth="1"/>
    <col min="8463" max="8463" width="17.5" style="15" bestFit="1" customWidth="1"/>
    <col min="8464" max="8464" width="15.83203125" style="15" customWidth="1"/>
    <col min="8465" max="8465" width="17.5" style="15" bestFit="1" customWidth="1"/>
    <col min="8466" max="8466" width="14.1640625" style="15" bestFit="1" customWidth="1"/>
    <col min="8467" max="8467" width="10.1640625" style="15" bestFit="1" customWidth="1"/>
    <col min="8468" max="8468" width="12.5" style="15" bestFit="1" customWidth="1"/>
    <col min="8469" max="8469" width="9.5" style="15" bestFit="1" customWidth="1"/>
    <col min="8470" max="8470" width="15.1640625" style="15" customWidth="1"/>
    <col min="8471" max="8471" width="34.83203125" style="15" customWidth="1"/>
    <col min="8472" max="8472" width="9.5" style="15" bestFit="1" customWidth="1"/>
    <col min="8473" max="8473" width="5" style="15" bestFit="1" customWidth="1"/>
    <col min="8474" max="8474" width="4" style="15" bestFit="1" customWidth="1"/>
    <col min="8475" max="8475" width="9.1640625" style="15" bestFit="1" customWidth="1"/>
    <col min="8476" max="8476" width="11.83203125" style="15" customWidth="1"/>
    <col min="8477" max="8477" width="45.1640625" style="15" bestFit="1" customWidth="1"/>
    <col min="8478" max="8478" width="7.1640625" style="15" customWidth="1"/>
    <col min="8479" max="8479" width="13" style="15" bestFit="1" customWidth="1"/>
    <col min="8480" max="8480" width="20.1640625" style="15" bestFit="1" customWidth="1"/>
    <col min="8481" max="8482" width="11.5" style="15"/>
    <col min="8483" max="8483" width="8.83203125" style="15" bestFit="1" customWidth="1"/>
    <col min="8484" max="8486" width="11.5" style="15"/>
    <col min="8487" max="8487" width="8.83203125" style="15" bestFit="1" customWidth="1"/>
    <col min="8488" max="8488" width="9.5" style="15" bestFit="1" customWidth="1"/>
    <col min="8489" max="8489" width="15.83203125" style="15" bestFit="1" customWidth="1"/>
    <col min="8490" max="8704" width="11.5" style="15"/>
    <col min="8705" max="8705" width="11.5" style="15" bestFit="1" customWidth="1"/>
    <col min="8706" max="8706" width="4.5" style="15" customWidth="1"/>
    <col min="8707" max="8707" width="9" style="15" bestFit="1" customWidth="1"/>
    <col min="8708" max="8708" width="25.5" style="15" bestFit="1" customWidth="1"/>
    <col min="8709" max="8709" width="35.5" style="15" customWidth="1"/>
    <col min="8710" max="8710" width="15.5" style="15" bestFit="1" customWidth="1"/>
    <col min="8711" max="8711" width="16.5" style="15" bestFit="1" customWidth="1"/>
    <col min="8712" max="8713" width="15.83203125" style="15" customWidth="1"/>
    <col min="8714" max="8714" width="11.5" style="15" bestFit="1" customWidth="1"/>
    <col min="8715" max="8715" width="13.5" style="15" bestFit="1" customWidth="1"/>
    <col min="8716" max="8716" width="14.1640625" style="15" bestFit="1" customWidth="1"/>
    <col min="8717" max="8717" width="10.5" style="15" bestFit="1" customWidth="1"/>
    <col min="8718" max="8718" width="13.1640625" style="15" bestFit="1" customWidth="1"/>
    <col min="8719" max="8719" width="17.5" style="15" bestFit="1" customWidth="1"/>
    <col min="8720" max="8720" width="15.83203125" style="15" customWidth="1"/>
    <col min="8721" max="8721" width="17.5" style="15" bestFit="1" customWidth="1"/>
    <col min="8722" max="8722" width="14.1640625" style="15" bestFit="1" customWidth="1"/>
    <col min="8723" max="8723" width="10.1640625" style="15" bestFit="1" customWidth="1"/>
    <col min="8724" max="8724" width="12.5" style="15" bestFit="1" customWidth="1"/>
    <col min="8725" max="8725" width="9.5" style="15" bestFit="1" customWidth="1"/>
    <col min="8726" max="8726" width="15.1640625" style="15" customWidth="1"/>
    <col min="8727" max="8727" width="34.83203125" style="15" customWidth="1"/>
    <col min="8728" max="8728" width="9.5" style="15" bestFit="1" customWidth="1"/>
    <col min="8729" max="8729" width="5" style="15" bestFit="1" customWidth="1"/>
    <col min="8730" max="8730" width="4" style="15" bestFit="1" customWidth="1"/>
    <col min="8731" max="8731" width="9.1640625" style="15" bestFit="1" customWidth="1"/>
    <col min="8732" max="8732" width="11.83203125" style="15" customWidth="1"/>
    <col min="8733" max="8733" width="45.1640625" style="15" bestFit="1" customWidth="1"/>
    <col min="8734" max="8734" width="7.1640625" style="15" customWidth="1"/>
    <col min="8735" max="8735" width="13" style="15" bestFit="1" customWidth="1"/>
    <col min="8736" max="8736" width="20.1640625" style="15" bestFit="1" customWidth="1"/>
    <col min="8737" max="8738" width="11.5" style="15"/>
    <col min="8739" max="8739" width="8.83203125" style="15" bestFit="1" customWidth="1"/>
    <col min="8740" max="8742" width="11.5" style="15"/>
    <col min="8743" max="8743" width="8.83203125" style="15" bestFit="1" customWidth="1"/>
    <col min="8744" max="8744" width="9.5" style="15" bestFit="1" customWidth="1"/>
    <col min="8745" max="8745" width="15.83203125" style="15" bestFit="1" customWidth="1"/>
    <col min="8746" max="8960" width="11.5" style="15"/>
    <col min="8961" max="8961" width="11.5" style="15" bestFit="1" customWidth="1"/>
    <col min="8962" max="8962" width="4.5" style="15" customWidth="1"/>
    <col min="8963" max="8963" width="9" style="15" bestFit="1" customWidth="1"/>
    <col min="8964" max="8964" width="25.5" style="15" bestFit="1" customWidth="1"/>
    <col min="8965" max="8965" width="35.5" style="15" customWidth="1"/>
    <col min="8966" max="8966" width="15.5" style="15" bestFit="1" customWidth="1"/>
    <col min="8967" max="8967" width="16.5" style="15" bestFit="1" customWidth="1"/>
    <col min="8968" max="8969" width="15.83203125" style="15" customWidth="1"/>
    <col min="8970" max="8970" width="11.5" style="15" bestFit="1" customWidth="1"/>
    <col min="8971" max="8971" width="13.5" style="15" bestFit="1" customWidth="1"/>
    <col min="8972" max="8972" width="14.1640625" style="15" bestFit="1" customWidth="1"/>
    <col min="8973" max="8973" width="10.5" style="15" bestFit="1" customWidth="1"/>
    <col min="8974" max="8974" width="13.1640625" style="15" bestFit="1" customWidth="1"/>
    <col min="8975" max="8975" width="17.5" style="15" bestFit="1" customWidth="1"/>
    <col min="8976" max="8976" width="15.83203125" style="15" customWidth="1"/>
    <col min="8977" max="8977" width="17.5" style="15" bestFit="1" customWidth="1"/>
    <col min="8978" max="8978" width="14.1640625" style="15" bestFit="1" customWidth="1"/>
    <col min="8979" max="8979" width="10.1640625" style="15" bestFit="1" customWidth="1"/>
    <col min="8980" max="8980" width="12.5" style="15" bestFit="1" customWidth="1"/>
    <col min="8981" max="8981" width="9.5" style="15" bestFit="1" customWidth="1"/>
    <col min="8982" max="8982" width="15.1640625" style="15" customWidth="1"/>
    <col min="8983" max="8983" width="34.83203125" style="15" customWidth="1"/>
    <col min="8984" max="8984" width="9.5" style="15" bestFit="1" customWidth="1"/>
    <col min="8985" max="8985" width="5" style="15" bestFit="1" customWidth="1"/>
    <col min="8986" max="8986" width="4" style="15" bestFit="1" customWidth="1"/>
    <col min="8987" max="8987" width="9.1640625" style="15" bestFit="1" customWidth="1"/>
    <col min="8988" max="8988" width="11.83203125" style="15" customWidth="1"/>
    <col min="8989" max="8989" width="45.1640625" style="15" bestFit="1" customWidth="1"/>
    <col min="8990" max="8990" width="7.1640625" style="15" customWidth="1"/>
    <col min="8991" max="8991" width="13" style="15" bestFit="1" customWidth="1"/>
    <col min="8992" max="8992" width="20.1640625" style="15" bestFit="1" customWidth="1"/>
    <col min="8993" max="8994" width="11.5" style="15"/>
    <col min="8995" max="8995" width="8.83203125" style="15" bestFit="1" customWidth="1"/>
    <col min="8996" max="8998" width="11.5" style="15"/>
    <col min="8999" max="8999" width="8.83203125" style="15" bestFit="1" customWidth="1"/>
    <col min="9000" max="9000" width="9.5" style="15" bestFit="1" customWidth="1"/>
    <col min="9001" max="9001" width="15.83203125" style="15" bestFit="1" customWidth="1"/>
    <col min="9002" max="9216" width="11.5" style="15"/>
    <col min="9217" max="9217" width="11.5" style="15" bestFit="1" customWidth="1"/>
    <col min="9218" max="9218" width="4.5" style="15" customWidth="1"/>
    <col min="9219" max="9219" width="9" style="15" bestFit="1" customWidth="1"/>
    <col min="9220" max="9220" width="25.5" style="15" bestFit="1" customWidth="1"/>
    <col min="9221" max="9221" width="35.5" style="15" customWidth="1"/>
    <col min="9222" max="9222" width="15.5" style="15" bestFit="1" customWidth="1"/>
    <col min="9223" max="9223" width="16.5" style="15" bestFit="1" customWidth="1"/>
    <col min="9224" max="9225" width="15.83203125" style="15" customWidth="1"/>
    <col min="9226" max="9226" width="11.5" style="15" bestFit="1" customWidth="1"/>
    <col min="9227" max="9227" width="13.5" style="15" bestFit="1" customWidth="1"/>
    <col min="9228" max="9228" width="14.1640625" style="15" bestFit="1" customWidth="1"/>
    <col min="9229" max="9229" width="10.5" style="15" bestFit="1" customWidth="1"/>
    <col min="9230" max="9230" width="13.1640625" style="15" bestFit="1" customWidth="1"/>
    <col min="9231" max="9231" width="17.5" style="15" bestFit="1" customWidth="1"/>
    <col min="9232" max="9232" width="15.83203125" style="15" customWidth="1"/>
    <col min="9233" max="9233" width="17.5" style="15" bestFit="1" customWidth="1"/>
    <col min="9234" max="9234" width="14.1640625" style="15" bestFit="1" customWidth="1"/>
    <col min="9235" max="9235" width="10.1640625" style="15" bestFit="1" customWidth="1"/>
    <col min="9236" max="9236" width="12.5" style="15" bestFit="1" customWidth="1"/>
    <col min="9237" max="9237" width="9.5" style="15" bestFit="1" customWidth="1"/>
    <col min="9238" max="9238" width="15.1640625" style="15" customWidth="1"/>
    <col min="9239" max="9239" width="34.83203125" style="15" customWidth="1"/>
    <col min="9240" max="9240" width="9.5" style="15" bestFit="1" customWidth="1"/>
    <col min="9241" max="9241" width="5" style="15" bestFit="1" customWidth="1"/>
    <col min="9242" max="9242" width="4" style="15" bestFit="1" customWidth="1"/>
    <col min="9243" max="9243" width="9.1640625" style="15" bestFit="1" customWidth="1"/>
    <col min="9244" max="9244" width="11.83203125" style="15" customWidth="1"/>
    <col min="9245" max="9245" width="45.1640625" style="15" bestFit="1" customWidth="1"/>
    <col min="9246" max="9246" width="7.1640625" style="15" customWidth="1"/>
    <col min="9247" max="9247" width="13" style="15" bestFit="1" customWidth="1"/>
    <col min="9248" max="9248" width="20.1640625" style="15" bestFit="1" customWidth="1"/>
    <col min="9249" max="9250" width="11.5" style="15"/>
    <col min="9251" max="9251" width="8.83203125" style="15" bestFit="1" customWidth="1"/>
    <col min="9252" max="9254" width="11.5" style="15"/>
    <col min="9255" max="9255" width="8.83203125" style="15" bestFit="1" customWidth="1"/>
    <col min="9256" max="9256" width="9.5" style="15" bestFit="1" customWidth="1"/>
    <col min="9257" max="9257" width="15.83203125" style="15" bestFit="1" customWidth="1"/>
    <col min="9258" max="9472" width="11.5" style="15"/>
    <col min="9473" max="9473" width="11.5" style="15" bestFit="1" customWidth="1"/>
    <col min="9474" max="9474" width="4.5" style="15" customWidth="1"/>
    <col min="9475" max="9475" width="9" style="15" bestFit="1" customWidth="1"/>
    <col min="9476" max="9476" width="25.5" style="15" bestFit="1" customWidth="1"/>
    <col min="9477" max="9477" width="35.5" style="15" customWidth="1"/>
    <col min="9478" max="9478" width="15.5" style="15" bestFit="1" customWidth="1"/>
    <col min="9479" max="9479" width="16.5" style="15" bestFit="1" customWidth="1"/>
    <col min="9480" max="9481" width="15.83203125" style="15" customWidth="1"/>
    <col min="9482" max="9482" width="11.5" style="15" bestFit="1" customWidth="1"/>
    <col min="9483" max="9483" width="13.5" style="15" bestFit="1" customWidth="1"/>
    <col min="9484" max="9484" width="14.1640625" style="15" bestFit="1" customWidth="1"/>
    <col min="9485" max="9485" width="10.5" style="15" bestFit="1" customWidth="1"/>
    <col min="9486" max="9486" width="13.1640625" style="15" bestFit="1" customWidth="1"/>
    <col min="9487" max="9487" width="17.5" style="15" bestFit="1" customWidth="1"/>
    <col min="9488" max="9488" width="15.83203125" style="15" customWidth="1"/>
    <col min="9489" max="9489" width="17.5" style="15" bestFit="1" customWidth="1"/>
    <col min="9490" max="9490" width="14.1640625" style="15" bestFit="1" customWidth="1"/>
    <col min="9491" max="9491" width="10.1640625" style="15" bestFit="1" customWidth="1"/>
    <col min="9492" max="9492" width="12.5" style="15" bestFit="1" customWidth="1"/>
    <col min="9493" max="9493" width="9.5" style="15" bestFit="1" customWidth="1"/>
    <col min="9494" max="9494" width="15.1640625" style="15" customWidth="1"/>
    <col min="9495" max="9495" width="34.83203125" style="15" customWidth="1"/>
    <col min="9496" max="9496" width="9.5" style="15" bestFit="1" customWidth="1"/>
    <col min="9497" max="9497" width="5" style="15" bestFit="1" customWidth="1"/>
    <col min="9498" max="9498" width="4" style="15" bestFit="1" customWidth="1"/>
    <col min="9499" max="9499" width="9.1640625" style="15" bestFit="1" customWidth="1"/>
    <col min="9500" max="9500" width="11.83203125" style="15" customWidth="1"/>
    <col min="9501" max="9501" width="45.1640625" style="15" bestFit="1" customWidth="1"/>
    <col min="9502" max="9502" width="7.1640625" style="15" customWidth="1"/>
    <col min="9503" max="9503" width="13" style="15" bestFit="1" customWidth="1"/>
    <col min="9504" max="9504" width="20.1640625" style="15" bestFit="1" customWidth="1"/>
    <col min="9505" max="9506" width="11.5" style="15"/>
    <col min="9507" max="9507" width="8.83203125" style="15" bestFit="1" customWidth="1"/>
    <col min="9508" max="9510" width="11.5" style="15"/>
    <col min="9511" max="9511" width="8.83203125" style="15" bestFit="1" customWidth="1"/>
    <col min="9512" max="9512" width="9.5" style="15" bestFit="1" customWidth="1"/>
    <col min="9513" max="9513" width="15.83203125" style="15" bestFit="1" customWidth="1"/>
    <col min="9514" max="9728" width="11.5" style="15"/>
    <col min="9729" max="9729" width="11.5" style="15" bestFit="1" customWidth="1"/>
    <col min="9730" max="9730" width="4.5" style="15" customWidth="1"/>
    <col min="9731" max="9731" width="9" style="15" bestFit="1" customWidth="1"/>
    <col min="9732" max="9732" width="25.5" style="15" bestFit="1" customWidth="1"/>
    <col min="9733" max="9733" width="35.5" style="15" customWidth="1"/>
    <col min="9734" max="9734" width="15.5" style="15" bestFit="1" customWidth="1"/>
    <col min="9735" max="9735" width="16.5" style="15" bestFit="1" customWidth="1"/>
    <col min="9736" max="9737" width="15.83203125" style="15" customWidth="1"/>
    <col min="9738" max="9738" width="11.5" style="15" bestFit="1" customWidth="1"/>
    <col min="9739" max="9739" width="13.5" style="15" bestFit="1" customWidth="1"/>
    <col min="9740" max="9740" width="14.1640625" style="15" bestFit="1" customWidth="1"/>
    <col min="9741" max="9741" width="10.5" style="15" bestFit="1" customWidth="1"/>
    <col min="9742" max="9742" width="13.1640625" style="15" bestFit="1" customWidth="1"/>
    <col min="9743" max="9743" width="17.5" style="15" bestFit="1" customWidth="1"/>
    <col min="9744" max="9744" width="15.83203125" style="15" customWidth="1"/>
    <col min="9745" max="9745" width="17.5" style="15" bestFit="1" customWidth="1"/>
    <col min="9746" max="9746" width="14.1640625" style="15" bestFit="1" customWidth="1"/>
    <col min="9747" max="9747" width="10.1640625" style="15" bestFit="1" customWidth="1"/>
    <col min="9748" max="9748" width="12.5" style="15" bestFit="1" customWidth="1"/>
    <col min="9749" max="9749" width="9.5" style="15" bestFit="1" customWidth="1"/>
    <col min="9750" max="9750" width="15.1640625" style="15" customWidth="1"/>
    <col min="9751" max="9751" width="34.83203125" style="15" customWidth="1"/>
    <col min="9752" max="9752" width="9.5" style="15" bestFit="1" customWidth="1"/>
    <col min="9753" max="9753" width="5" style="15" bestFit="1" customWidth="1"/>
    <col min="9754" max="9754" width="4" style="15" bestFit="1" customWidth="1"/>
    <col min="9755" max="9755" width="9.1640625" style="15" bestFit="1" customWidth="1"/>
    <col min="9756" max="9756" width="11.83203125" style="15" customWidth="1"/>
    <col min="9757" max="9757" width="45.1640625" style="15" bestFit="1" customWidth="1"/>
    <col min="9758" max="9758" width="7.1640625" style="15" customWidth="1"/>
    <col min="9759" max="9759" width="13" style="15" bestFit="1" customWidth="1"/>
    <col min="9760" max="9760" width="20.1640625" style="15" bestFit="1" customWidth="1"/>
    <col min="9761" max="9762" width="11.5" style="15"/>
    <col min="9763" max="9763" width="8.83203125" style="15" bestFit="1" customWidth="1"/>
    <col min="9764" max="9766" width="11.5" style="15"/>
    <col min="9767" max="9767" width="8.83203125" style="15" bestFit="1" customWidth="1"/>
    <col min="9768" max="9768" width="9.5" style="15" bestFit="1" customWidth="1"/>
    <col min="9769" max="9769" width="15.83203125" style="15" bestFit="1" customWidth="1"/>
    <col min="9770" max="9984" width="11.5" style="15"/>
    <col min="9985" max="9985" width="11.5" style="15" bestFit="1" customWidth="1"/>
    <col min="9986" max="9986" width="4.5" style="15" customWidth="1"/>
    <col min="9987" max="9987" width="9" style="15" bestFit="1" customWidth="1"/>
    <col min="9988" max="9988" width="25.5" style="15" bestFit="1" customWidth="1"/>
    <col min="9989" max="9989" width="35.5" style="15" customWidth="1"/>
    <col min="9990" max="9990" width="15.5" style="15" bestFit="1" customWidth="1"/>
    <col min="9991" max="9991" width="16.5" style="15" bestFit="1" customWidth="1"/>
    <col min="9992" max="9993" width="15.83203125" style="15" customWidth="1"/>
    <col min="9994" max="9994" width="11.5" style="15" bestFit="1" customWidth="1"/>
    <col min="9995" max="9995" width="13.5" style="15" bestFit="1" customWidth="1"/>
    <col min="9996" max="9996" width="14.1640625" style="15" bestFit="1" customWidth="1"/>
    <col min="9997" max="9997" width="10.5" style="15" bestFit="1" customWidth="1"/>
    <col min="9998" max="9998" width="13.1640625" style="15" bestFit="1" customWidth="1"/>
    <col min="9999" max="9999" width="17.5" style="15" bestFit="1" customWidth="1"/>
    <col min="10000" max="10000" width="15.83203125" style="15" customWidth="1"/>
    <col min="10001" max="10001" width="17.5" style="15" bestFit="1" customWidth="1"/>
    <col min="10002" max="10002" width="14.1640625" style="15" bestFit="1" customWidth="1"/>
    <col min="10003" max="10003" width="10.1640625" style="15" bestFit="1" customWidth="1"/>
    <col min="10004" max="10004" width="12.5" style="15" bestFit="1" customWidth="1"/>
    <col min="10005" max="10005" width="9.5" style="15" bestFit="1" customWidth="1"/>
    <col min="10006" max="10006" width="15.1640625" style="15" customWidth="1"/>
    <col min="10007" max="10007" width="34.83203125" style="15" customWidth="1"/>
    <col min="10008" max="10008" width="9.5" style="15" bestFit="1" customWidth="1"/>
    <col min="10009" max="10009" width="5" style="15" bestFit="1" customWidth="1"/>
    <col min="10010" max="10010" width="4" style="15" bestFit="1" customWidth="1"/>
    <col min="10011" max="10011" width="9.1640625" style="15" bestFit="1" customWidth="1"/>
    <col min="10012" max="10012" width="11.83203125" style="15" customWidth="1"/>
    <col min="10013" max="10013" width="45.1640625" style="15" bestFit="1" customWidth="1"/>
    <col min="10014" max="10014" width="7.1640625" style="15" customWidth="1"/>
    <col min="10015" max="10015" width="13" style="15" bestFit="1" customWidth="1"/>
    <col min="10016" max="10016" width="20.1640625" style="15" bestFit="1" customWidth="1"/>
    <col min="10017" max="10018" width="11.5" style="15"/>
    <col min="10019" max="10019" width="8.83203125" style="15" bestFit="1" customWidth="1"/>
    <col min="10020" max="10022" width="11.5" style="15"/>
    <col min="10023" max="10023" width="8.83203125" style="15" bestFit="1" customWidth="1"/>
    <col min="10024" max="10024" width="9.5" style="15" bestFit="1" customWidth="1"/>
    <col min="10025" max="10025" width="15.83203125" style="15" bestFit="1" customWidth="1"/>
    <col min="10026" max="10240" width="11.5" style="15"/>
    <col min="10241" max="10241" width="11.5" style="15" bestFit="1" customWidth="1"/>
    <col min="10242" max="10242" width="4.5" style="15" customWidth="1"/>
    <col min="10243" max="10243" width="9" style="15" bestFit="1" customWidth="1"/>
    <col min="10244" max="10244" width="25.5" style="15" bestFit="1" customWidth="1"/>
    <col min="10245" max="10245" width="35.5" style="15" customWidth="1"/>
    <col min="10246" max="10246" width="15.5" style="15" bestFit="1" customWidth="1"/>
    <col min="10247" max="10247" width="16.5" style="15" bestFit="1" customWidth="1"/>
    <col min="10248" max="10249" width="15.83203125" style="15" customWidth="1"/>
    <col min="10250" max="10250" width="11.5" style="15" bestFit="1" customWidth="1"/>
    <col min="10251" max="10251" width="13.5" style="15" bestFit="1" customWidth="1"/>
    <col min="10252" max="10252" width="14.1640625" style="15" bestFit="1" customWidth="1"/>
    <col min="10253" max="10253" width="10.5" style="15" bestFit="1" customWidth="1"/>
    <col min="10254" max="10254" width="13.1640625" style="15" bestFit="1" customWidth="1"/>
    <col min="10255" max="10255" width="17.5" style="15" bestFit="1" customWidth="1"/>
    <col min="10256" max="10256" width="15.83203125" style="15" customWidth="1"/>
    <col min="10257" max="10257" width="17.5" style="15" bestFit="1" customWidth="1"/>
    <col min="10258" max="10258" width="14.1640625" style="15" bestFit="1" customWidth="1"/>
    <col min="10259" max="10259" width="10.1640625" style="15" bestFit="1" customWidth="1"/>
    <col min="10260" max="10260" width="12.5" style="15" bestFit="1" customWidth="1"/>
    <col min="10261" max="10261" width="9.5" style="15" bestFit="1" customWidth="1"/>
    <col min="10262" max="10262" width="15.1640625" style="15" customWidth="1"/>
    <col min="10263" max="10263" width="34.83203125" style="15" customWidth="1"/>
    <col min="10264" max="10264" width="9.5" style="15" bestFit="1" customWidth="1"/>
    <col min="10265" max="10265" width="5" style="15" bestFit="1" customWidth="1"/>
    <col min="10266" max="10266" width="4" style="15" bestFit="1" customWidth="1"/>
    <col min="10267" max="10267" width="9.1640625" style="15" bestFit="1" customWidth="1"/>
    <col min="10268" max="10268" width="11.83203125" style="15" customWidth="1"/>
    <col min="10269" max="10269" width="45.1640625" style="15" bestFit="1" customWidth="1"/>
    <col min="10270" max="10270" width="7.1640625" style="15" customWidth="1"/>
    <col min="10271" max="10271" width="13" style="15" bestFit="1" customWidth="1"/>
    <col min="10272" max="10272" width="20.1640625" style="15" bestFit="1" customWidth="1"/>
    <col min="10273" max="10274" width="11.5" style="15"/>
    <col min="10275" max="10275" width="8.83203125" style="15" bestFit="1" customWidth="1"/>
    <col min="10276" max="10278" width="11.5" style="15"/>
    <col min="10279" max="10279" width="8.83203125" style="15" bestFit="1" customWidth="1"/>
    <col min="10280" max="10280" width="9.5" style="15" bestFit="1" customWidth="1"/>
    <col min="10281" max="10281" width="15.83203125" style="15" bestFit="1" customWidth="1"/>
    <col min="10282" max="10496" width="11.5" style="15"/>
    <col min="10497" max="10497" width="11.5" style="15" bestFit="1" customWidth="1"/>
    <col min="10498" max="10498" width="4.5" style="15" customWidth="1"/>
    <col min="10499" max="10499" width="9" style="15" bestFit="1" customWidth="1"/>
    <col min="10500" max="10500" width="25.5" style="15" bestFit="1" customWidth="1"/>
    <col min="10501" max="10501" width="35.5" style="15" customWidth="1"/>
    <col min="10502" max="10502" width="15.5" style="15" bestFit="1" customWidth="1"/>
    <col min="10503" max="10503" width="16.5" style="15" bestFit="1" customWidth="1"/>
    <col min="10504" max="10505" width="15.83203125" style="15" customWidth="1"/>
    <col min="10506" max="10506" width="11.5" style="15" bestFit="1" customWidth="1"/>
    <col min="10507" max="10507" width="13.5" style="15" bestFit="1" customWidth="1"/>
    <col min="10508" max="10508" width="14.1640625" style="15" bestFit="1" customWidth="1"/>
    <col min="10509" max="10509" width="10.5" style="15" bestFit="1" customWidth="1"/>
    <col min="10510" max="10510" width="13.1640625" style="15" bestFit="1" customWidth="1"/>
    <col min="10511" max="10511" width="17.5" style="15" bestFit="1" customWidth="1"/>
    <col min="10512" max="10512" width="15.83203125" style="15" customWidth="1"/>
    <col min="10513" max="10513" width="17.5" style="15" bestFit="1" customWidth="1"/>
    <col min="10514" max="10514" width="14.1640625" style="15" bestFit="1" customWidth="1"/>
    <col min="10515" max="10515" width="10.1640625" style="15" bestFit="1" customWidth="1"/>
    <col min="10516" max="10516" width="12.5" style="15" bestFit="1" customWidth="1"/>
    <col min="10517" max="10517" width="9.5" style="15" bestFit="1" customWidth="1"/>
    <col min="10518" max="10518" width="15.1640625" style="15" customWidth="1"/>
    <col min="10519" max="10519" width="34.83203125" style="15" customWidth="1"/>
    <col min="10520" max="10520" width="9.5" style="15" bestFit="1" customWidth="1"/>
    <col min="10521" max="10521" width="5" style="15" bestFit="1" customWidth="1"/>
    <col min="10522" max="10522" width="4" style="15" bestFit="1" customWidth="1"/>
    <col min="10523" max="10523" width="9.1640625" style="15" bestFit="1" customWidth="1"/>
    <col min="10524" max="10524" width="11.83203125" style="15" customWidth="1"/>
    <col min="10525" max="10525" width="45.1640625" style="15" bestFit="1" customWidth="1"/>
    <col min="10526" max="10526" width="7.1640625" style="15" customWidth="1"/>
    <col min="10527" max="10527" width="13" style="15" bestFit="1" customWidth="1"/>
    <col min="10528" max="10528" width="20.1640625" style="15" bestFit="1" customWidth="1"/>
    <col min="10529" max="10530" width="11.5" style="15"/>
    <col min="10531" max="10531" width="8.83203125" style="15" bestFit="1" customWidth="1"/>
    <col min="10532" max="10534" width="11.5" style="15"/>
    <col min="10535" max="10535" width="8.83203125" style="15" bestFit="1" customWidth="1"/>
    <col min="10536" max="10536" width="9.5" style="15" bestFit="1" customWidth="1"/>
    <col min="10537" max="10537" width="15.83203125" style="15" bestFit="1" customWidth="1"/>
    <col min="10538" max="10752" width="11.5" style="15"/>
    <col min="10753" max="10753" width="11.5" style="15" bestFit="1" customWidth="1"/>
    <col min="10754" max="10754" width="4.5" style="15" customWidth="1"/>
    <col min="10755" max="10755" width="9" style="15" bestFit="1" customWidth="1"/>
    <col min="10756" max="10756" width="25.5" style="15" bestFit="1" customWidth="1"/>
    <col min="10757" max="10757" width="35.5" style="15" customWidth="1"/>
    <col min="10758" max="10758" width="15.5" style="15" bestFit="1" customWidth="1"/>
    <col min="10759" max="10759" width="16.5" style="15" bestFit="1" customWidth="1"/>
    <col min="10760" max="10761" width="15.83203125" style="15" customWidth="1"/>
    <col min="10762" max="10762" width="11.5" style="15" bestFit="1" customWidth="1"/>
    <col min="10763" max="10763" width="13.5" style="15" bestFit="1" customWidth="1"/>
    <col min="10764" max="10764" width="14.1640625" style="15" bestFit="1" customWidth="1"/>
    <col min="10765" max="10765" width="10.5" style="15" bestFit="1" customWidth="1"/>
    <col min="10766" max="10766" width="13.1640625" style="15" bestFit="1" customWidth="1"/>
    <col min="10767" max="10767" width="17.5" style="15" bestFit="1" customWidth="1"/>
    <col min="10768" max="10768" width="15.83203125" style="15" customWidth="1"/>
    <col min="10769" max="10769" width="17.5" style="15" bestFit="1" customWidth="1"/>
    <col min="10770" max="10770" width="14.1640625" style="15" bestFit="1" customWidth="1"/>
    <col min="10771" max="10771" width="10.1640625" style="15" bestFit="1" customWidth="1"/>
    <col min="10772" max="10772" width="12.5" style="15" bestFit="1" customWidth="1"/>
    <col min="10773" max="10773" width="9.5" style="15" bestFit="1" customWidth="1"/>
    <col min="10774" max="10774" width="15.1640625" style="15" customWidth="1"/>
    <col min="10775" max="10775" width="34.83203125" style="15" customWidth="1"/>
    <col min="10776" max="10776" width="9.5" style="15" bestFit="1" customWidth="1"/>
    <col min="10777" max="10777" width="5" style="15" bestFit="1" customWidth="1"/>
    <col min="10778" max="10778" width="4" style="15" bestFit="1" customWidth="1"/>
    <col min="10779" max="10779" width="9.1640625" style="15" bestFit="1" customWidth="1"/>
    <col min="10780" max="10780" width="11.83203125" style="15" customWidth="1"/>
    <col min="10781" max="10781" width="45.1640625" style="15" bestFit="1" customWidth="1"/>
    <col min="10782" max="10782" width="7.1640625" style="15" customWidth="1"/>
    <col min="10783" max="10783" width="13" style="15" bestFit="1" customWidth="1"/>
    <col min="10784" max="10784" width="20.1640625" style="15" bestFit="1" customWidth="1"/>
    <col min="10785" max="10786" width="11.5" style="15"/>
    <col min="10787" max="10787" width="8.83203125" style="15" bestFit="1" customWidth="1"/>
    <col min="10788" max="10790" width="11.5" style="15"/>
    <col min="10791" max="10791" width="8.83203125" style="15" bestFit="1" customWidth="1"/>
    <col min="10792" max="10792" width="9.5" style="15" bestFit="1" customWidth="1"/>
    <col min="10793" max="10793" width="15.83203125" style="15" bestFit="1" customWidth="1"/>
    <col min="10794" max="11008" width="11.5" style="15"/>
    <col min="11009" max="11009" width="11.5" style="15" bestFit="1" customWidth="1"/>
    <col min="11010" max="11010" width="4.5" style="15" customWidth="1"/>
    <col min="11011" max="11011" width="9" style="15" bestFit="1" customWidth="1"/>
    <col min="11012" max="11012" width="25.5" style="15" bestFit="1" customWidth="1"/>
    <col min="11013" max="11013" width="35.5" style="15" customWidth="1"/>
    <col min="11014" max="11014" width="15.5" style="15" bestFit="1" customWidth="1"/>
    <col min="11015" max="11015" width="16.5" style="15" bestFit="1" customWidth="1"/>
    <col min="11016" max="11017" width="15.83203125" style="15" customWidth="1"/>
    <col min="11018" max="11018" width="11.5" style="15" bestFit="1" customWidth="1"/>
    <col min="11019" max="11019" width="13.5" style="15" bestFit="1" customWidth="1"/>
    <col min="11020" max="11020" width="14.1640625" style="15" bestFit="1" customWidth="1"/>
    <col min="11021" max="11021" width="10.5" style="15" bestFit="1" customWidth="1"/>
    <col min="11022" max="11022" width="13.1640625" style="15" bestFit="1" customWidth="1"/>
    <col min="11023" max="11023" width="17.5" style="15" bestFit="1" customWidth="1"/>
    <col min="11024" max="11024" width="15.83203125" style="15" customWidth="1"/>
    <col min="11025" max="11025" width="17.5" style="15" bestFit="1" customWidth="1"/>
    <col min="11026" max="11026" width="14.1640625" style="15" bestFit="1" customWidth="1"/>
    <col min="11027" max="11027" width="10.1640625" style="15" bestFit="1" customWidth="1"/>
    <col min="11028" max="11028" width="12.5" style="15" bestFit="1" customWidth="1"/>
    <col min="11029" max="11029" width="9.5" style="15" bestFit="1" customWidth="1"/>
    <col min="11030" max="11030" width="15.1640625" style="15" customWidth="1"/>
    <col min="11031" max="11031" width="34.83203125" style="15" customWidth="1"/>
    <col min="11032" max="11032" width="9.5" style="15" bestFit="1" customWidth="1"/>
    <col min="11033" max="11033" width="5" style="15" bestFit="1" customWidth="1"/>
    <col min="11034" max="11034" width="4" style="15" bestFit="1" customWidth="1"/>
    <col min="11035" max="11035" width="9.1640625" style="15" bestFit="1" customWidth="1"/>
    <col min="11036" max="11036" width="11.83203125" style="15" customWidth="1"/>
    <col min="11037" max="11037" width="45.1640625" style="15" bestFit="1" customWidth="1"/>
    <col min="11038" max="11038" width="7.1640625" style="15" customWidth="1"/>
    <col min="11039" max="11039" width="13" style="15" bestFit="1" customWidth="1"/>
    <col min="11040" max="11040" width="20.1640625" style="15" bestFit="1" customWidth="1"/>
    <col min="11041" max="11042" width="11.5" style="15"/>
    <col min="11043" max="11043" width="8.83203125" style="15" bestFit="1" customWidth="1"/>
    <col min="11044" max="11046" width="11.5" style="15"/>
    <col min="11047" max="11047" width="8.83203125" style="15" bestFit="1" customWidth="1"/>
    <col min="11048" max="11048" width="9.5" style="15" bestFit="1" customWidth="1"/>
    <col min="11049" max="11049" width="15.83203125" style="15" bestFit="1" customWidth="1"/>
    <col min="11050" max="11264" width="11.5" style="15"/>
    <col min="11265" max="11265" width="11.5" style="15" bestFit="1" customWidth="1"/>
    <col min="11266" max="11266" width="4.5" style="15" customWidth="1"/>
    <col min="11267" max="11267" width="9" style="15" bestFit="1" customWidth="1"/>
    <col min="11268" max="11268" width="25.5" style="15" bestFit="1" customWidth="1"/>
    <col min="11269" max="11269" width="35.5" style="15" customWidth="1"/>
    <col min="11270" max="11270" width="15.5" style="15" bestFit="1" customWidth="1"/>
    <col min="11271" max="11271" width="16.5" style="15" bestFit="1" customWidth="1"/>
    <col min="11272" max="11273" width="15.83203125" style="15" customWidth="1"/>
    <col min="11274" max="11274" width="11.5" style="15" bestFit="1" customWidth="1"/>
    <col min="11275" max="11275" width="13.5" style="15" bestFit="1" customWidth="1"/>
    <col min="11276" max="11276" width="14.1640625" style="15" bestFit="1" customWidth="1"/>
    <col min="11277" max="11277" width="10.5" style="15" bestFit="1" customWidth="1"/>
    <col min="11278" max="11278" width="13.1640625" style="15" bestFit="1" customWidth="1"/>
    <col min="11279" max="11279" width="17.5" style="15" bestFit="1" customWidth="1"/>
    <col min="11280" max="11280" width="15.83203125" style="15" customWidth="1"/>
    <col min="11281" max="11281" width="17.5" style="15" bestFit="1" customWidth="1"/>
    <col min="11282" max="11282" width="14.1640625" style="15" bestFit="1" customWidth="1"/>
    <col min="11283" max="11283" width="10.1640625" style="15" bestFit="1" customWidth="1"/>
    <col min="11284" max="11284" width="12.5" style="15" bestFit="1" customWidth="1"/>
    <col min="11285" max="11285" width="9.5" style="15" bestFit="1" customWidth="1"/>
    <col min="11286" max="11286" width="15.1640625" style="15" customWidth="1"/>
    <col min="11287" max="11287" width="34.83203125" style="15" customWidth="1"/>
    <col min="11288" max="11288" width="9.5" style="15" bestFit="1" customWidth="1"/>
    <col min="11289" max="11289" width="5" style="15" bestFit="1" customWidth="1"/>
    <col min="11290" max="11290" width="4" style="15" bestFit="1" customWidth="1"/>
    <col min="11291" max="11291" width="9.1640625" style="15" bestFit="1" customWidth="1"/>
    <col min="11292" max="11292" width="11.83203125" style="15" customWidth="1"/>
    <col min="11293" max="11293" width="45.1640625" style="15" bestFit="1" customWidth="1"/>
    <col min="11294" max="11294" width="7.1640625" style="15" customWidth="1"/>
    <col min="11295" max="11295" width="13" style="15" bestFit="1" customWidth="1"/>
    <col min="11296" max="11296" width="20.1640625" style="15" bestFit="1" customWidth="1"/>
    <col min="11297" max="11298" width="11.5" style="15"/>
    <col min="11299" max="11299" width="8.83203125" style="15" bestFit="1" customWidth="1"/>
    <col min="11300" max="11302" width="11.5" style="15"/>
    <col min="11303" max="11303" width="8.83203125" style="15" bestFit="1" customWidth="1"/>
    <col min="11304" max="11304" width="9.5" style="15" bestFit="1" customWidth="1"/>
    <col min="11305" max="11305" width="15.83203125" style="15" bestFit="1" customWidth="1"/>
    <col min="11306" max="11520" width="11.5" style="15"/>
    <col min="11521" max="11521" width="11.5" style="15" bestFit="1" customWidth="1"/>
    <col min="11522" max="11522" width="4.5" style="15" customWidth="1"/>
    <col min="11523" max="11523" width="9" style="15" bestFit="1" customWidth="1"/>
    <col min="11524" max="11524" width="25.5" style="15" bestFit="1" customWidth="1"/>
    <col min="11525" max="11525" width="35.5" style="15" customWidth="1"/>
    <col min="11526" max="11526" width="15.5" style="15" bestFit="1" customWidth="1"/>
    <col min="11527" max="11527" width="16.5" style="15" bestFit="1" customWidth="1"/>
    <col min="11528" max="11529" width="15.83203125" style="15" customWidth="1"/>
    <col min="11530" max="11530" width="11.5" style="15" bestFit="1" customWidth="1"/>
    <col min="11531" max="11531" width="13.5" style="15" bestFit="1" customWidth="1"/>
    <col min="11532" max="11532" width="14.1640625" style="15" bestFit="1" customWidth="1"/>
    <col min="11533" max="11533" width="10.5" style="15" bestFit="1" customWidth="1"/>
    <col min="11534" max="11534" width="13.1640625" style="15" bestFit="1" customWidth="1"/>
    <col min="11535" max="11535" width="17.5" style="15" bestFit="1" customWidth="1"/>
    <col min="11536" max="11536" width="15.83203125" style="15" customWidth="1"/>
    <col min="11537" max="11537" width="17.5" style="15" bestFit="1" customWidth="1"/>
    <col min="11538" max="11538" width="14.1640625" style="15" bestFit="1" customWidth="1"/>
    <col min="11539" max="11539" width="10.1640625" style="15" bestFit="1" customWidth="1"/>
    <col min="11540" max="11540" width="12.5" style="15" bestFit="1" customWidth="1"/>
    <col min="11541" max="11541" width="9.5" style="15" bestFit="1" customWidth="1"/>
    <col min="11542" max="11542" width="15.1640625" style="15" customWidth="1"/>
    <col min="11543" max="11543" width="34.83203125" style="15" customWidth="1"/>
    <col min="11544" max="11544" width="9.5" style="15" bestFit="1" customWidth="1"/>
    <col min="11545" max="11545" width="5" style="15" bestFit="1" customWidth="1"/>
    <col min="11546" max="11546" width="4" style="15" bestFit="1" customWidth="1"/>
    <col min="11547" max="11547" width="9.1640625" style="15" bestFit="1" customWidth="1"/>
    <col min="11548" max="11548" width="11.83203125" style="15" customWidth="1"/>
    <col min="11549" max="11549" width="45.1640625" style="15" bestFit="1" customWidth="1"/>
    <col min="11550" max="11550" width="7.1640625" style="15" customWidth="1"/>
    <col min="11551" max="11551" width="13" style="15" bestFit="1" customWidth="1"/>
    <col min="11552" max="11552" width="20.1640625" style="15" bestFit="1" customWidth="1"/>
    <col min="11553" max="11554" width="11.5" style="15"/>
    <col min="11555" max="11555" width="8.83203125" style="15" bestFit="1" customWidth="1"/>
    <col min="11556" max="11558" width="11.5" style="15"/>
    <col min="11559" max="11559" width="8.83203125" style="15" bestFit="1" customWidth="1"/>
    <col min="11560" max="11560" width="9.5" style="15" bestFit="1" customWidth="1"/>
    <col min="11561" max="11561" width="15.83203125" style="15" bestFit="1" customWidth="1"/>
    <col min="11562" max="11776" width="11.5" style="15"/>
    <col min="11777" max="11777" width="11.5" style="15" bestFit="1" customWidth="1"/>
    <col min="11778" max="11778" width="4.5" style="15" customWidth="1"/>
    <col min="11779" max="11779" width="9" style="15" bestFit="1" customWidth="1"/>
    <col min="11780" max="11780" width="25.5" style="15" bestFit="1" customWidth="1"/>
    <col min="11781" max="11781" width="35.5" style="15" customWidth="1"/>
    <col min="11782" max="11782" width="15.5" style="15" bestFit="1" customWidth="1"/>
    <col min="11783" max="11783" width="16.5" style="15" bestFit="1" customWidth="1"/>
    <col min="11784" max="11785" width="15.83203125" style="15" customWidth="1"/>
    <col min="11786" max="11786" width="11.5" style="15" bestFit="1" customWidth="1"/>
    <col min="11787" max="11787" width="13.5" style="15" bestFit="1" customWidth="1"/>
    <col min="11788" max="11788" width="14.1640625" style="15" bestFit="1" customWidth="1"/>
    <col min="11789" max="11789" width="10.5" style="15" bestFit="1" customWidth="1"/>
    <col min="11790" max="11790" width="13.1640625" style="15" bestFit="1" customWidth="1"/>
    <col min="11791" max="11791" width="17.5" style="15" bestFit="1" customWidth="1"/>
    <col min="11792" max="11792" width="15.83203125" style="15" customWidth="1"/>
    <col min="11793" max="11793" width="17.5" style="15" bestFit="1" customWidth="1"/>
    <col min="11794" max="11794" width="14.1640625" style="15" bestFit="1" customWidth="1"/>
    <col min="11795" max="11795" width="10.1640625" style="15" bestFit="1" customWidth="1"/>
    <col min="11796" max="11796" width="12.5" style="15" bestFit="1" customWidth="1"/>
    <col min="11797" max="11797" width="9.5" style="15" bestFit="1" customWidth="1"/>
    <col min="11798" max="11798" width="15.1640625" style="15" customWidth="1"/>
    <col min="11799" max="11799" width="34.83203125" style="15" customWidth="1"/>
    <col min="11800" max="11800" width="9.5" style="15" bestFit="1" customWidth="1"/>
    <col min="11801" max="11801" width="5" style="15" bestFit="1" customWidth="1"/>
    <col min="11802" max="11802" width="4" style="15" bestFit="1" customWidth="1"/>
    <col min="11803" max="11803" width="9.1640625" style="15" bestFit="1" customWidth="1"/>
    <col min="11804" max="11804" width="11.83203125" style="15" customWidth="1"/>
    <col min="11805" max="11805" width="45.1640625" style="15" bestFit="1" customWidth="1"/>
    <col min="11806" max="11806" width="7.1640625" style="15" customWidth="1"/>
    <col min="11807" max="11807" width="13" style="15" bestFit="1" customWidth="1"/>
    <col min="11808" max="11808" width="20.1640625" style="15" bestFit="1" customWidth="1"/>
    <col min="11809" max="11810" width="11.5" style="15"/>
    <col min="11811" max="11811" width="8.83203125" style="15" bestFit="1" customWidth="1"/>
    <col min="11812" max="11814" width="11.5" style="15"/>
    <col min="11815" max="11815" width="8.83203125" style="15" bestFit="1" customWidth="1"/>
    <col min="11816" max="11816" width="9.5" style="15" bestFit="1" customWidth="1"/>
    <col min="11817" max="11817" width="15.83203125" style="15" bestFit="1" customWidth="1"/>
    <col min="11818" max="12032" width="11.5" style="15"/>
    <col min="12033" max="12033" width="11.5" style="15" bestFit="1" customWidth="1"/>
    <col min="12034" max="12034" width="4.5" style="15" customWidth="1"/>
    <col min="12035" max="12035" width="9" style="15" bestFit="1" customWidth="1"/>
    <col min="12036" max="12036" width="25.5" style="15" bestFit="1" customWidth="1"/>
    <col min="12037" max="12037" width="35.5" style="15" customWidth="1"/>
    <col min="12038" max="12038" width="15.5" style="15" bestFit="1" customWidth="1"/>
    <col min="12039" max="12039" width="16.5" style="15" bestFit="1" customWidth="1"/>
    <col min="12040" max="12041" width="15.83203125" style="15" customWidth="1"/>
    <col min="12042" max="12042" width="11.5" style="15" bestFit="1" customWidth="1"/>
    <col min="12043" max="12043" width="13.5" style="15" bestFit="1" customWidth="1"/>
    <col min="12044" max="12044" width="14.1640625" style="15" bestFit="1" customWidth="1"/>
    <col min="12045" max="12045" width="10.5" style="15" bestFit="1" customWidth="1"/>
    <col min="12046" max="12046" width="13.1640625" style="15" bestFit="1" customWidth="1"/>
    <col min="12047" max="12047" width="17.5" style="15" bestFit="1" customWidth="1"/>
    <col min="12048" max="12048" width="15.83203125" style="15" customWidth="1"/>
    <col min="12049" max="12049" width="17.5" style="15" bestFit="1" customWidth="1"/>
    <col min="12050" max="12050" width="14.1640625" style="15" bestFit="1" customWidth="1"/>
    <col min="12051" max="12051" width="10.1640625" style="15" bestFit="1" customWidth="1"/>
    <col min="12052" max="12052" width="12.5" style="15" bestFit="1" customWidth="1"/>
    <col min="12053" max="12053" width="9.5" style="15" bestFit="1" customWidth="1"/>
    <col min="12054" max="12054" width="15.1640625" style="15" customWidth="1"/>
    <col min="12055" max="12055" width="34.83203125" style="15" customWidth="1"/>
    <col min="12056" max="12056" width="9.5" style="15" bestFit="1" customWidth="1"/>
    <col min="12057" max="12057" width="5" style="15" bestFit="1" customWidth="1"/>
    <col min="12058" max="12058" width="4" style="15" bestFit="1" customWidth="1"/>
    <col min="12059" max="12059" width="9.1640625" style="15" bestFit="1" customWidth="1"/>
    <col min="12060" max="12060" width="11.83203125" style="15" customWidth="1"/>
    <col min="12061" max="12061" width="45.1640625" style="15" bestFit="1" customWidth="1"/>
    <col min="12062" max="12062" width="7.1640625" style="15" customWidth="1"/>
    <col min="12063" max="12063" width="13" style="15" bestFit="1" customWidth="1"/>
    <col min="12064" max="12064" width="20.1640625" style="15" bestFit="1" customWidth="1"/>
    <col min="12065" max="12066" width="11.5" style="15"/>
    <col min="12067" max="12067" width="8.83203125" style="15" bestFit="1" customWidth="1"/>
    <col min="12068" max="12070" width="11.5" style="15"/>
    <col min="12071" max="12071" width="8.83203125" style="15" bestFit="1" customWidth="1"/>
    <col min="12072" max="12072" width="9.5" style="15" bestFit="1" customWidth="1"/>
    <col min="12073" max="12073" width="15.83203125" style="15" bestFit="1" customWidth="1"/>
    <col min="12074" max="12288" width="11.5" style="15"/>
    <col min="12289" max="12289" width="11.5" style="15" bestFit="1" customWidth="1"/>
    <col min="12290" max="12290" width="4.5" style="15" customWidth="1"/>
    <col min="12291" max="12291" width="9" style="15" bestFit="1" customWidth="1"/>
    <col min="12292" max="12292" width="25.5" style="15" bestFit="1" customWidth="1"/>
    <col min="12293" max="12293" width="35.5" style="15" customWidth="1"/>
    <col min="12294" max="12294" width="15.5" style="15" bestFit="1" customWidth="1"/>
    <col min="12295" max="12295" width="16.5" style="15" bestFit="1" customWidth="1"/>
    <col min="12296" max="12297" width="15.83203125" style="15" customWidth="1"/>
    <col min="12298" max="12298" width="11.5" style="15" bestFit="1" customWidth="1"/>
    <col min="12299" max="12299" width="13.5" style="15" bestFit="1" customWidth="1"/>
    <col min="12300" max="12300" width="14.1640625" style="15" bestFit="1" customWidth="1"/>
    <col min="12301" max="12301" width="10.5" style="15" bestFit="1" customWidth="1"/>
    <col min="12302" max="12302" width="13.1640625" style="15" bestFit="1" customWidth="1"/>
    <col min="12303" max="12303" width="17.5" style="15" bestFit="1" customWidth="1"/>
    <col min="12304" max="12304" width="15.83203125" style="15" customWidth="1"/>
    <col min="12305" max="12305" width="17.5" style="15" bestFit="1" customWidth="1"/>
    <col min="12306" max="12306" width="14.1640625" style="15" bestFit="1" customWidth="1"/>
    <col min="12307" max="12307" width="10.1640625" style="15" bestFit="1" customWidth="1"/>
    <col min="12308" max="12308" width="12.5" style="15" bestFit="1" customWidth="1"/>
    <col min="12309" max="12309" width="9.5" style="15" bestFit="1" customWidth="1"/>
    <col min="12310" max="12310" width="15.1640625" style="15" customWidth="1"/>
    <col min="12311" max="12311" width="34.83203125" style="15" customWidth="1"/>
    <col min="12312" max="12312" width="9.5" style="15" bestFit="1" customWidth="1"/>
    <col min="12313" max="12313" width="5" style="15" bestFit="1" customWidth="1"/>
    <col min="12314" max="12314" width="4" style="15" bestFit="1" customWidth="1"/>
    <col min="12315" max="12315" width="9.1640625" style="15" bestFit="1" customWidth="1"/>
    <col min="12316" max="12316" width="11.83203125" style="15" customWidth="1"/>
    <col min="12317" max="12317" width="45.1640625" style="15" bestFit="1" customWidth="1"/>
    <col min="12318" max="12318" width="7.1640625" style="15" customWidth="1"/>
    <col min="12319" max="12319" width="13" style="15" bestFit="1" customWidth="1"/>
    <col min="12320" max="12320" width="20.1640625" style="15" bestFit="1" customWidth="1"/>
    <col min="12321" max="12322" width="11.5" style="15"/>
    <col min="12323" max="12323" width="8.83203125" style="15" bestFit="1" customWidth="1"/>
    <col min="12324" max="12326" width="11.5" style="15"/>
    <col min="12327" max="12327" width="8.83203125" style="15" bestFit="1" customWidth="1"/>
    <col min="12328" max="12328" width="9.5" style="15" bestFit="1" customWidth="1"/>
    <col min="12329" max="12329" width="15.83203125" style="15" bestFit="1" customWidth="1"/>
    <col min="12330" max="12544" width="11.5" style="15"/>
    <col min="12545" max="12545" width="11.5" style="15" bestFit="1" customWidth="1"/>
    <col min="12546" max="12546" width="4.5" style="15" customWidth="1"/>
    <col min="12547" max="12547" width="9" style="15" bestFit="1" customWidth="1"/>
    <col min="12548" max="12548" width="25.5" style="15" bestFit="1" customWidth="1"/>
    <col min="12549" max="12549" width="35.5" style="15" customWidth="1"/>
    <col min="12550" max="12550" width="15.5" style="15" bestFit="1" customWidth="1"/>
    <col min="12551" max="12551" width="16.5" style="15" bestFit="1" customWidth="1"/>
    <col min="12552" max="12553" width="15.83203125" style="15" customWidth="1"/>
    <col min="12554" max="12554" width="11.5" style="15" bestFit="1" customWidth="1"/>
    <col min="12555" max="12555" width="13.5" style="15" bestFit="1" customWidth="1"/>
    <col min="12556" max="12556" width="14.1640625" style="15" bestFit="1" customWidth="1"/>
    <col min="12557" max="12557" width="10.5" style="15" bestFit="1" customWidth="1"/>
    <col min="12558" max="12558" width="13.1640625" style="15" bestFit="1" customWidth="1"/>
    <col min="12559" max="12559" width="17.5" style="15" bestFit="1" customWidth="1"/>
    <col min="12560" max="12560" width="15.83203125" style="15" customWidth="1"/>
    <col min="12561" max="12561" width="17.5" style="15" bestFit="1" customWidth="1"/>
    <col min="12562" max="12562" width="14.1640625" style="15" bestFit="1" customWidth="1"/>
    <col min="12563" max="12563" width="10.1640625" style="15" bestFit="1" customWidth="1"/>
    <col min="12564" max="12564" width="12.5" style="15" bestFit="1" customWidth="1"/>
    <col min="12565" max="12565" width="9.5" style="15" bestFit="1" customWidth="1"/>
    <col min="12566" max="12566" width="15.1640625" style="15" customWidth="1"/>
    <col min="12567" max="12567" width="34.83203125" style="15" customWidth="1"/>
    <col min="12568" max="12568" width="9.5" style="15" bestFit="1" customWidth="1"/>
    <col min="12569" max="12569" width="5" style="15" bestFit="1" customWidth="1"/>
    <col min="12570" max="12570" width="4" style="15" bestFit="1" customWidth="1"/>
    <col min="12571" max="12571" width="9.1640625" style="15" bestFit="1" customWidth="1"/>
    <col min="12572" max="12572" width="11.83203125" style="15" customWidth="1"/>
    <col min="12573" max="12573" width="45.1640625" style="15" bestFit="1" customWidth="1"/>
    <col min="12574" max="12574" width="7.1640625" style="15" customWidth="1"/>
    <col min="12575" max="12575" width="13" style="15" bestFit="1" customWidth="1"/>
    <col min="12576" max="12576" width="20.1640625" style="15" bestFit="1" customWidth="1"/>
    <col min="12577" max="12578" width="11.5" style="15"/>
    <col min="12579" max="12579" width="8.83203125" style="15" bestFit="1" customWidth="1"/>
    <col min="12580" max="12582" width="11.5" style="15"/>
    <col min="12583" max="12583" width="8.83203125" style="15" bestFit="1" customWidth="1"/>
    <col min="12584" max="12584" width="9.5" style="15" bestFit="1" customWidth="1"/>
    <col min="12585" max="12585" width="15.83203125" style="15" bestFit="1" customWidth="1"/>
    <col min="12586" max="12800" width="11.5" style="15"/>
    <col min="12801" max="12801" width="11.5" style="15" bestFit="1" customWidth="1"/>
    <col min="12802" max="12802" width="4.5" style="15" customWidth="1"/>
    <col min="12803" max="12803" width="9" style="15" bestFit="1" customWidth="1"/>
    <col min="12804" max="12804" width="25.5" style="15" bestFit="1" customWidth="1"/>
    <col min="12805" max="12805" width="35.5" style="15" customWidth="1"/>
    <col min="12806" max="12806" width="15.5" style="15" bestFit="1" customWidth="1"/>
    <col min="12807" max="12807" width="16.5" style="15" bestFit="1" customWidth="1"/>
    <col min="12808" max="12809" width="15.83203125" style="15" customWidth="1"/>
    <col min="12810" max="12810" width="11.5" style="15" bestFit="1" customWidth="1"/>
    <col min="12811" max="12811" width="13.5" style="15" bestFit="1" customWidth="1"/>
    <col min="12812" max="12812" width="14.1640625" style="15" bestFit="1" customWidth="1"/>
    <col min="12813" max="12813" width="10.5" style="15" bestFit="1" customWidth="1"/>
    <col min="12814" max="12814" width="13.1640625" style="15" bestFit="1" customWidth="1"/>
    <col min="12815" max="12815" width="17.5" style="15" bestFit="1" customWidth="1"/>
    <col min="12816" max="12816" width="15.83203125" style="15" customWidth="1"/>
    <col min="12817" max="12817" width="17.5" style="15" bestFit="1" customWidth="1"/>
    <col min="12818" max="12818" width="14.1640625" style="15" bestFit="1" customWidth="1"/>
    <col min="12819" max="12819" width="10.1640625" style="15" bestFit="1" customWidth="1"/>
    <col min="12820" max="12820" width="12.5" style="15" bestFit="1" customWidth="1"/>
    <col min="12821" max="12821" width="9.5" style="15" bestFit="1" customWidth="1"/>
    <col min="12822" max="12822" width="15.1640625" style="15" customWidth="1"/>
    <col min="12823" max="12823" width="34.83203125" style="15" customWidth="1"/>
    <col min="12824" max="12824" width="9.5" style="15" bestFit="1" customWidth="1"/>
    <col min="12825" max="12825" width="5" style="15" bestFit="1" customWidth="1"/>
    <col min="12826" max="12826" width="4" style="15" bestFit="1" customWidth="1"/>
    <col min="12827" max="12827" width="9.1640625" style="15" bestFit="1" customWidth="1"/>
    <col min="12828" max="12828" width="11.83203125" style="15" customWidth="1"/>
    <col min="12829" max="12829" width="45.1640625" style="15" bestFit="1" customWidth="1"/>
    <col min="12830" max="12830" width="7.1640625" style="15" customWidth="1"/>
    <col min="12831" max="12831" width="13" style="15" bestFit="1" customWidth="1"/>
    <col min="12832" max="12832" width="20.1640625" style="15" bestFit="1" customWidth="1"/>
    <col min="12833" max="12834" width="11.5" style="15"/>
    <col min="12835" max="12835" width="8.83203125" style="15" bestFit="1" customWidth="1"/>
    <col min="12836" max="12838" width="11.5" style="15"/>
    <col min="12839" max="12839" width="8.83203125" style="15" bestFit="1" customWidth="1"/>
    <col min="12840" max="12840" width="9.5" style="15" bestFit="1" customWidth="1"/>
    <col min="12841" max="12841" width="15.83203125" style="15" bestFit="1" customWidth="1"/>
    <col min="12842" max="13056" width="11.5" style="15"/>
    <col min="13057" max="13057" width="11.5" style="15" bestFit="1" customWidth="1"/>
    <col min="13058" max="13058" width="4.5" style="15" customWidth="1"/>
    <col min="13059" max="13059" width="9" style="15" bestFit="1" customWidth="1"/>
    <col min="13060" max="13060" width="25.5" style="15" bestFit="1" customWidth="1"/>
    <col min="13061" max="13061" width="35.5" style="15" customWidth="1"/>
    <col min="13062" max="13062" width="15.5" style="15" bestFit="1" customWidth="1"/>
    <col min="13063" max="13063" width="16.5" style="15" bestFit="1" customWidth="1"/>
    <col min="13064" max="13065" width="15.83203125" style="15" customWidth="1"/>
    <col min="13066" max="13066" width="11.5" style="15" bestFit="1" customWidth="1"/>
    <col min="13067" max="13067" width="13.5" style="15" bestFit="1" customWidth="1"/>
    <col min="13068" max="13068" width="14.1640625" style="15" bestFit="1" customWidth="1"/>
    <col min="13069" max="13069" width="10.5" style="15" bestFit="1" customWidth="1"/>
    <col min="13070" max="13070" width="13.1640625" style="15" bestFit="1" customWidth="1"/>
    <col min="13071" max="13071" width="17.5" style="15" bestFit="1" customWidth="1"/>
    <col min="13072" max="13072" width="15.83203125" style="15" customWidth="1"/>
    <col min="13073" max="13073" width="17.5" style="15" bestFit="1" customWidth="1"/>
    <col min="13074" max="13074" width="14.1640625" style="15" bestFit="1" customWidth="1"/>
    <col min="13075" max="13075" width="10.1640625" style="15" bestFit="1" customWidth="1"/>
    <col min="13076" max="13076" width="12.5" style="15" bestFit="1" customWidth="1"/>
    <col min="13077" max="13077" width="9.5" style="15" bestFit="1" customWidth="1"/>
    <col min="13078" max="13078" width="15.1640625" style="15" customWidth="1"/>
    <col min="13079" max="13079" width="34.83203125" style="15" customWidth="1"/>
    <col min="13080" max="13080" width="9.5" style="15" bestFit="1" customWidth="1"/>
    <col min="13081" max="13081" width="5" style="15" bestFit="1" customWidth="1"/>
    <col min="13082" max="13082" width="4" style="15" bestFit="1" customWidth="1"/>
    <col min="13083" max="13083" width="9.1640625" style="15" bestFit="1" customWidth="1"/>
    <col min="13084" max="13084" width="11.83203125" style="15" customWidth="1"/>
    <col min="13085" max="13085" width="45.1640625" style="15" bestFit="1" customWidth="1"/>
    <col min="13086" max="13086" width="7.1640625" style="15" customWidth="1"/>
    <col min="13087" max="13087" width="13" style="15" bestFit="1" customWidth="1"/>
    <col min="13088" max="13088" width="20.1640625" style="15" bestFit="1" customWidth="1"/>
    <col min="13089" max="13090" width="11.5" style="15"/>
    <col min="13091" max="13091" width="8.83203125" style="15" bestFit="1" customWidth="1"/>
    <col min="13092" max="13094" width="11.5" style="15"/>
    <col min="13095" max="13095" width="8.83203125" style="15" bestFit="1" customWidth="1"/>
    <col min="13096" max="13096" width="9.5" style="15" bestFit="1" customWidth="1"/>
    <col min="13097" max="13097" width="15.83203125" style="15" bestFit="1" customWidth="1"/>
    <col min="13098" max="13312" width="11.5" style="15"/>
    <col min="13313" max="13313" width="11.5" style="15" bestFit="1" customWidth="1"/>
    <col min="13314" max="13314" width="4.5" style="15" customWidth="1"/>
    <col min="13315" max="13315" width="9" style="15" bestFit="1" customWidth="1"/>
    <col min="13316" max="13316" width="25.5" style="15" bestFit="1" customWidth="1"/>
    <col min="13317" max="13317" width="35.5" style="15" customWidth="1"/>
    <col min="13318" max="13318" width="15.5" style="15" bestFit="1" customWidth="1"/>
    <col min="13319" max="13319" width="16.5" style="15" bestFit="1" customWidth="1"/>
    <col min="13320" max="13321" width="15.83203125" style="15" customWidth="1"/>
    <col min="13322" max="13322" width="11.5" style="15" bestFit="1" customWidth="1"/>
    <col min="13323" max="13323" width="13.5" style="15" bestFit="1" customWidth="1"/>
    <col min="13324" max="13324" width="14.1640625" style="15" bestFit="1" customWidth="1"/>
    <col min="13325" max="13325" width="10.5" style="15" bestFit="1" customWidth="1"/>
    <col min="13326" max="13326" width="13.1640625" style="15" bestFit="1" customWidth="1"/>
    <col min="13327" max="13327" width="17.5" style="15" bestFit="1" customWidth="1"/>
    <col min="13328" max="13328" width="15.83203125" style="15" customWidth="1"/>
    <col min="13329" max="13329" width="17.5" style="15" bestFit="1" customWidth="1"/>
    <col min="13330" max="13330" width="14.1640625" style="15" bestFit="1" customWidth="1"/>
    <col min="13331" max="13331" width="10.1640625" style="15" bestFit="1" customWidth="1"/>
    <col min="13332" max="13332" width="12.5" style="15" bestFit="1" customWidth="1"/>
    <col min="13333" max="13333" width="9.5" style="15" bestFit="1" customWidth="1"/>
    <col min="13334" max="13334" width="15.1640625" style="15" customWidth="1"/>
    <col min="13335" max="13335" width="34.83203125" style="15" customWidth="1"/>
    <col min="13336" max="13336" width="9.5" style="15" bestFit="1" customWidth="1"/>
    <col min="13337" max="13337" width="5" style="15" bestFit="1" customWidth="1"/>
    <col min="13338" max="13338" width="4" style="15" bestFit="1" customWidth="1"/>
    <col min="13339" max="13339" width="9.1640625" style="15" bestFit="1" customWidth="1"/>
    <col min="13340" max="13340" width="11.83203125" style="15" customWidth="1"/>
    <col min="13341" max="13341" width="45.1640625" style="15" bestFit="1" customWidth="1"/>
    <col min="13342" max="13342" width="7.1640625" style="15" customWidth="1"/>
    <col min="13343" max="13343" width="13" style="15" bestFit="1" customWidth="1"/>
    <col min="13344" max="13344" width="20.1640625" style="15" bestFit="1" customWidth="1"/>
    <col min="13345" max="13346" width="11.5" style="15"/>
    <col min="13347" max="13347" width="8.83203125" style="15" bestFit="1" customWidth="1"/>
    <col min="13348" max="13350" width="11.5" style="15"/>
    <col min="13351" max="13351" width="8.83203125" style="15" bestFit="1" customWidth="1"/>
    <col min="13352" max="13352" width="9.5" style="15" bestFit="1" customWidth="1"/>
    <col min="13353" max="13353" width="15.83203125" style="15" bestFit="1" customWidth="1"/>
    <col min="13354" max="13568" width="11.5" style="15"/>
    <col min="13569" max="13569" width="11.5" style="15" bestFit="1" customWidth="1"/>
    <col min="13570" max="13570" width="4.5" style="15" customWidth="1"/>
    <col min="13571" max="13571" width="9" style="15" bestFit="1" customWidth="1"/>
    <col min="13572" max="13572" width="25.5" style="15" bestFit="1" customWidth="1"/>
    <col min="13573" max="13573" width="35.5" style="15" customWidth="1"/>
    <col min="13574" max="13574" width="15.5" style="15" bestFit="1" customWidth="1"/>
    <col min="13575" max="13575" width="16.5" style="15" bestFit="1" customWidth="1"/>
    <col min="13576" max="13577" width="15.83203125" style="15" customWidth="1"/>
    <col min="13578" max="13578" width="11.5" style="15" bestFit="1" customWidth="1"/>
    <col min="13579" max="13579" width="13.5" style="15" bestFit="1" customWidth="1"/>
    <col min="13580" max="13580" width="14.1640625" style="15" bestFit="1" customWidth="1"/>
    <col min="13581" max="13581" width="10.5" style="15" bestFit="1" customWidth="1"/>
    <col min="13582" max="13582" width="13.1640625" style="15" bestFit="1" customWidth="1"/>
    <col min="13583" max="13583" width="17.5" style="15" bestFit="1" customWidth="1"/>
    <col min="13584" max="13584" width="15.83203125" style="15" customWidth="1"/>
    <col min="13585" max="13585" width="17.5" style="15" bestFit="1" customWidth="1"/>
    <col min="13586" max="13586" width="14.1640625" style="15" bestFit="1" customWidth="1"/>
    <col min="13587" max="13587" width="10.1640625" style="15" bestFit="1" customWidth="1"/>
    <col min="13588" max="13588" width="12.5" style="15" bestFit="1" customWidth="1"/>
    <col min="13589" max="13589" width="9.5" style="15" bestFit="1" customWidth="1"/>
    <col min="13590" max="13590" width="15.1640625" style="15" customWidth="1"/>
    <col min="13591" max="13591" width="34.83203125" style="15" customWidth="1"/>
    <col min="13592" max="13592" width="9.5" style="15" bestFit="1" customWidth="1"/>
    <col min="13593" max="13593" width="5" style="15" bestFit="1" customWidth="1"/>
    <col min="13594" max="13594" width="4" style="15" bestFit="1" customWidth="1"/>
    <col min="13595" max="13595" width="9.1640625" style="15" bestFit="1" customWidth="1"/>
    <col min="13596" max="13596" width="11.83203125" style="15" customWidth="1"/>
    <col min="13597" max="13597" width="45.1640625" style="15" bestFit="1" customWidth="1"/>
    <col min="13598" max="13598" width="7.1640625" style="15" customWidth="1"/>
    <col min="13599" max="13599" width="13" style="15" bestFit="1" customWidth="1"/>
    <col min="13600" max="13600" width="20.1640625" style="15" bestFit="1" customWidth="1"/>
    <col min="13601" max="13602" width="11.5" style="15"/>
    <col min="13603" max="13603" width="8.83203125" style="15" bestFit="1" customWidth="1"/>
    <col min="13604" max="13606" width="11.5" style="15"/>
    <col min="13607" max="13607" width="8.83203125" style="15" bestFit="1" customWidth="1"/>
    <col min="13608" max="13608" width="9.5" style="15" bestFit="1" customWidth="1"/>
    <col min="13609" max="13609" width="15.83203125" style="15" bestFit="1" customWidth="1"/>
    <col min="13610" max="13824" width="11.5" style="15"/>
    <col min="13825" max="13825" width="11.5" style="15" bestFit="1" customWidth="1"/>
    <col min="13826" max="13826" width="4.5" style="15" customWidth="1"/>
    <col min="13827" max="13827" width="9" style="15" bestFit="1" customWidth="1"/>
    <col min="13828" max="13828" width="25.5" style="15" bestFit="1" customWidth="1"/>
    <col min="13829" max="13829" width="35.5" style="15" customWidth="1"/>
    <col min="13830" max="13830" width="15.5" style="15" bestFit="1" customWidth="1"/>
    <col min="13831" max="13831" width="16.5" style="15" bestFit="1" customWidth="1"/>
    <col min="13832" max="13833" width="15.83203125" style="15" customWidth="1"/>
    <col min="13834" max="13834" width="11.5" style="15" bestFit="1" customWidth="1"/>
    <col min="13835" max="13835" width="13.5" style="15" bestFit="1" customWidth="1"/>
    <col min="13836" max="13836" width="14.1640625" style="15" bestFit="1" customWidth="1"/>
    <col min="13837" max="13837" width="10.5" style="15" bestFit="1" customWidth="1"/>
    <col min="13838" max="13838" width="13.1640625" style="15" bestFit="1" customWidth="1"/>
    <col min="13839" max="13839" width="17.5" style="15" bestFit="1" customWidth="1"/>
    <col min="13840" max="13840" width="15.83203125" style="15" customWidth="1"/>
    <col min="13841" max="13841" width="17.5" style="15" bestFit="1" customWidth="1"/>
    <col min="13842" max="13842" width="14.1640625" style="15" bestFit="1" customWidth="1"/>
    <col min="13843" max="13843" width="10.1640625" style="15" bestFit="1" customWidth="1"/>
    <col min="13844" max="13844" width="12.5" style="15" bestFit="1" customWidth="1"/>
    <col min="13845" max="13845" width="9.5" style="15" bestFit="1" customWidth="1"/>
    <col min="13846" max="13846" width="15.1640625" style="15" customWidth="1"/>
    <col min="13847" max="13847" width="34.83203125" style="15" customWidth="1"/>
    <col min="13848" max="13848" width="9.5" style="15" bestFit="1" customWidth="1"/>
    <col min="13849" max="13849" width="5" style="15" bestFit="1" customWidth="1"/>
    <col min="13850" max="13850" width="4" style="15" bestFit="1" customWidth="1"/>
    <col min="13851" max="13851" width="9.1640625" style="15" bestFit="1" customWidth="1"/>
    <col min="13852" max="13852" width="11.83203125" style="15" customWidth="1"/>
    <col min="13853" max="13853" width="45.1640625" style="15" bestFit="1" customWidth="1"/>
    <col min="13854" max="13854" width="7.1640625" style="15" customWidth="1"/>
    <col min="13855" max="13855" width="13" style="15" bestFit="1" customWidth="1"/>
    <col min="13856" max="13856" width="20.1640625" style="15" bestFit="1" customWidth="1"/>
    <col min="13857" max="13858" width="11.5" style="15"/>
    <col min="13859" max="13859" width="8.83203125" style="15" bestFit="1" customWidth="1"/>
    <col min="13860" max="13862" width="11.5" style="15"/>
    <col min="13863" max="13863" width="8.83203125" style="15" bestFit="1" customWidth="1"/>
    <col min="13864" max="13864" width="9.5" style="15" bestFit="1" customWidth="1"/>
    <col min="13865" max="13865" width="15.83203125" style="15" bestFit="1" customWidth="1"/>
    <col min="13866" max="14080" width="11.5" style="15"/>
    <col min="14081" max="14081" width="11.5" style="15" bestFit="1" customWidth="1"/>
    <col min="14082" max="14082" width="4.5" style="15" customWidth="1"/>
    <col min="14083" max="14083" width="9" style="15" bestFit="1" customWidth="1"/>
    <col min="14084" max="14084" width="25.5" style="15" bestFit="1" customWidth="1"/>
    <col min="14085" max="14085" width="35.5" style="15" customWidth="1"/>
    <col min="14086" max="14086" width="15.5" style="15" bestFit="1" customWidth="1"/>
    <col min="14087" max="14087" width="16.5" style="15" bestFit="1" customWidth="1"/>
    <col min="14088" max="14089" width="15.83203125" style="15" customWidth="1"/>
    <col min="14090" max="14090" width="11.5" style="15" bestFit="1" customWidth="1"/>
    <col min="14091" max="14091" width="13.5" style="15" bestFit="1" customWidth="1"/>
    <col min="14092" max="14092" width="14.1640625" style="15" bestFit="1" customWidth="1"/>
    <col min="14093" max="14093" width="10.5" style="15" bestFit="1" customWidth="1"/>
    <col min="14094" max="14094" width="13.1640625" style="15" bestFit="1" customWidth="1"/>
    <col min="14095" max="14095" width="17.5" style="15" bestFit="1" customWidth="1"/>
    <col min="14096" max="14096" width="15.83203125" style="15" customWidth="1"/>
    <col min="14097" max="14097" width="17.5" style="15" bestFit="1" customWidth="1"/>
    <col min="14098" max="14098" width="14.1640625" style="15" bestFit="1" customWidth="1"/>
    <col min="14099" max="14099" width="10.1640625" style="15" bestFit="1" customWidth="1"/>
    <col min="14100" max="14100" width="12.5" style="15" bestFit="1" customWidth="1"/>
    <col min="14101" max="14101" width="9.5" style="15" bestFit="1" customWidth="1"/>
    <col min="14102" max="14102" width="15.1640625" style="15" customWidth="1"/>
    <col min="14103" max="14103" width="34.83203125" style="15" customWidth="1"/>
    <col min="14104" max="14104" width="9.5" style="15" bestFit="1" customWidth="1"/>
    <col min="14105" max="14105" width="5" style="15" bestFit="1" customWidth="1"/>
    <col min="14106" max="14106" width="4" style="15" bestFit="1" customWidth="1"/>
    <col min="14107" max="14107" width="9.1640625" style="15" bestFit="1" customWidth="1"/>
    <col min="14108" max="14108" width="11.83203125" style="15" customWidth="1"/>
    <col min="14109" max="14109" width="45.1640625" style="15" bestFit="1" customWidth="1"/>
    <col min="14110" max="14110" width="7.1640625" style="15" customWidth="1"/>
    <col min="14111" max="14111" width="13" style="15" bestFit="1" customWidth="1"/>
    <col min="14112" max="14112" width="20.1640625" style="15" bestFit="1" customWidth="1"/>
    <col min="14113" max="14114" width="11.5" style="15"/>
    <col min="14115" max="14115" width="8.83203125" style="15" bestFit="1" customWidth="1"/>
    <col min="14116" max="14118" width="11.5" style="15"/>
    <col min="14119" max="14119" width="8.83203125" style="15" bestFit="1" customWidth="1"/>
    <col min="14120" max="14120" width="9.5" style="15" bestFit="1" customWidth="1"/>
    <col min="14121" max="14121" width="15.83203125" style="15" bestFit="1" customWidth="1"/>
    <col min="14122" max="14336" width="11.5" style="15"/>
    <col min="14337" max="14337" width="11.5" style="15" bestFit="1" customWidth="1"/>
    <col min="14338" max="14338" width="4.5" style="15" customWidth="1"/>
    <col min="14339" max="14339" width="9" style="15" bestFit="1" customWidth="1"/>
    <col min="14340" max="14340" width="25.5" style="15" bestFit="1" customWidth="1"/>
    <col min="14341" max="14341" width="35.5" style="15" customWidth="1"/>
    <col min="14342" max="14342" width="15.5" style="15" bestFit="1" customWidth="1"/>
    <col min="14343" max="14343" width="16.5" style="15" bestFit="1" customWidth="1"/>
    <col min="14344" max="14345" width="15.83203125" style="15" customWidth="1"/>
    <col min="14346" max="14346" width="11.5" style="15" bestFit="1" customWidth="1"/>
    <col min="14347" max="14347" width="13.5" style="15" bestFit="1" customWidth="1"/>
    <col min="14348" max="14348" width="14.1640625" style="15" bestFit="1" customWidth="1"/>
    <col min="14349" max="14349" width="10.5" style="15" bestFit="1" customWidth="1"/>
    <col min="14350" max="14350" width="13.1640625" style="15" bestFit="1" customWidth="1"/>
    <col min="14351" max="14351" width="17.5" style="15" bestFit="1" customWidth="1"/>
    <col min="14352" max="14352" width="15.83203125" style="15" customWidth="1"/>
    <col min="14353" max="14353" width="17.5" style="15" bestFit="1" customWidth="1"/>
    <col min="14354" max="14354" width="14.1640625" style="15" bestFit="1" customWidth="1"/>
    <col min="14355" max="14355" width="10.1640625" style="15" bestFit="1" customWidth="1"/>
    <col min="14356" max="14356" width="12.5" style="15" bestFit="1" customWidth="1"/>
    <col min="14357" max="14357" width="9.5" style="15" bestFit="1" customWidth="1"/>
    <col min="14358" max="14358" width="15.1640625" style="15" customWidth="1"/>
    <col min="14359" max="14359" width="34.83203125" style="15" customWidth="1"/>
    <col min="14360" max="14360" width="9.5" style="15" bestFit="1" customWidth="1"/>
    <col min="14361" max="14361" width="5" style="15" bestFit="1" customWidth="1"/>
    <col min="14362" max="14362" width="4" style="15" bestFit="1" customWidth="1"/>
    <col min="14363" max="14363" width="9.1640625" style="15" bestFit="1" customWidth="1"/>
    <col min="14364" max="14364" width="11.83203125" style="15" customWidth="1"/>
    <col min="14365" max="14365" width="45.1640625" style="15" bestFit="1" customWidth="1"/>
    <col min="14366" max="14366" width="7.1640625" style="15" customWidth="1"/>
    <col min="14367" max="14367" width="13" style="15" bestFit="1" customWidth="1"/>
    <col min="14368" max="14368" width="20.1640625" style="15" bestFit="1" customWidth="1"/>
    <col min="14369" max="14370" width="11.5" style="15"/>
    <col min="14371" max="14371" width="8.83203125" style="15" bestFit="1" customWidth="1"/>
    <col min="14372" max="14374" width="11.5" style="15"/>
    <col min="14375" max="14375" width="8.83203125" style="15" bestFit="1" customWidth="1"/>
    <col min="14376" max="14376" width="9.5" style="15" bestFit="1" customWidth="1"/>
    <col min="14377" max="14377" width="15.83203125" style="15" bestFit="1" customWidth="1"/>
    <col min="14378" max="14592" width="11.5" style="15"/>
    <col min="14593" max="14593" width="11.5" style="15" bestFit="1" customWidth="1"/>
    <col min="14594" max="14594" width="4.5" style="15" customWidth="1"/>
    <col min="14595" max="14595" width="9" style="15" bestFit="1" customWidth="1"/>
    <col min="14596" max="14596" width="25.5" style="15" bestFit="1" customWidth="1"/>
    <col min="14597" max="14597" width="35.5" style="15" customWidth="1"/>
    <col min="14598" max="14598" width="15.5" style="15" bestFit="1" customWidth="1"/>
    <col min="14599" max="14599" width="16.5" style="15" bestFit="1" customWidth="1"/>
    <col min="14600" max="14601" width="15.83203125" style="15" customWidth="1"/>
    <col min="14602" max="14602" width="11.5" style="15" bestFit="1" customWidth="1"/>
    <col min="14603" max="14603" width="13.5" style="15" bestFit="1" customWidth="1"/>
    <col min="14604" max="14604" width="14.1640625" style="15" bestFit="1" customWidth="1"/>
    <col min="14605" max="14605" width="10.5" style="15" bestFit="1" customWidth="1"/>
    <col min="14606" max="14606" width="13.1640625" style="15" bestFit="1" customWidth="1"/>
    <col min="14607" max="14607" width="17.5" style="15" bestFit="1" customWidth="1"/>
    <col min="14608" max="14608" width="15.83203125" style="15" customWidth="1"/>
    <col min="14609" max="14609" width="17.5" style="15" bestFit="1" customWidth="1"/>
    <col min="14610" max="14610" width="14.1640625" style="15" bestFit="1" customWidth="1"/>
    <col min="14611" max="14611" width="10.1640625" style="15" bestFit="1" customWidth="1"/>
    <col min="14612" max="14612" width="12.5" style="15" bestFit="1" customWidth="1"/>
    <col min="14613" max="14613" width="9.5" style="15" bestFit="1" customWidth="1"/>
    <col min="14614" max="14614" width="15.1640625" style="15" customWidth="1"/>
    <col min="14615" max="14615" width="34.83203125" style="15" customWidth="1"/>
    <col min="14616" max="14616" width="9.5" style="15" bestFit="1" customWidth="1"/>
    <col min="14617" max="14617" width="5" style="15" bestFit="1" customWidth="1"/>
    <col min="14618" max="14618" width="4" style="15" bestFit="1" customWidth="1"/>
    <col min="14619" max="14619" width="9.1640625" style="15" bestFit="1" customWidth="1"/>
    <col min="14620" max="14620" width="11.83203125" style="15" customWidth="1"/>
    <col min="14621" max="14621" width="45.1640625" style="15" bestFit="1" customWidth="1"/>
    <col min="14622" max="14622" width="7.1640625" style="15" customWidth="1"/>
    <col min="14623" max="14623" width="13" style="15" bestFit="1" customWidth="1"/>
    <col min="14624" max="14624" width="20.1640625" style="15" bestFit="1" customWidth="1"/>
    <col min="14625" max="14626" width="11.5" style="15"/>
    <col min="14627" max="14627" width="8.83203125" style="15" bestFit="1" customWidth="1"/>
    <col min="14628" max="14630" width="11.5" style="15"/>
    <col min="14631" max="14631" width="8.83203125" style="15" bestFit="1" customWidth="1"/>
    <col min="14632" max="14632" width="9.5" style="15" bestFit="1" customWidth="1"/>
    <col min="14633" max="14633" width="15.83203125" style="15" bestFit="1" customWidth="1"/>
    <col min="14634" max="14848" width="11.5" style="15"/>
    <col min="14849" max="14849" width="11.5" style="15" bestFit="1" customWidth="1"/>
    <col min="14850" max="14850" width="4.5" style="15" customWidth="1"/>
    <col min="14851" max="14851" width="9" style="15" bestFit="1" customWidth="1"/>
    <col min="14852" max="14852" width="25.5" style="15" bestFit="1" customWidth="1"/>
    <col min="14853" max="14853" width="35.5" style="15" customWidth="1"/>
    <col min="14854" max="14854" width="15.5" style="15" bestFit="1" customWidth="1"/>
    <col min="14855" max="14855" width="16.5" style="15" bestFit="1" customWidth="1"/>
    <col min="14856" max="14857" width="15.83203125" style="15" customWidth="1"/>
    <col min="14858" max="14858" width="11.5" style="15" bestFit="1" customWidth="1"/>
    <col min="14859" max="14859" width="13.5" style="15" bestFit="1" customWidth="1"/>
    <col min="14860" max="14860" width="14.1640625" style="15" bestFit="1" customWidth="1"/>
    <col min="14861" max="14861" width="10.5" style="15" bestFit="1" customWidth="1"/>
    <col min="14862" max="14862" width="13.1640625" style="15" bestFit="1" customWidth="1"/>
    <col min="14863" max="14863" width="17.5" style="15" bestFit="1" customWidth="1"/>
    <col min="14864" max="14864" width="15.83203125" style="15" customWidth="1"/>
    <col min="14865" max="14865" width="17.5" style="15" bestFit="1" customWidth="1"/>
    <col min="14866" max="14866" width="14.1640625" style="15" bestFit="1" customWidth="1"/>
    <col min="14867" max="14867" width="10.1640625" style="15" bestFit="1" customWidth="1"/>
    <col min="14868" max="14868" width="12.5" style="15" bestFit="1" customWidth="1"/>
    <col min="14869" max="14869" width="9.5" style="15" bestFit="1" customWidth="1"/>
    <col min="14870" max="14870" width="15.1640625" style="15" customWidth="1"/>
    <col min="14871" max="14871" width="34.83203125" style="15" customWidth="1"/>
    <col min="14872" max="14872" width="9.5" style="15" bestFit="1" customWidth="1"/>
    <col min="14873" max="14873" width="5" style="15" bestFit="1" customWidth="1"/>
    <col min="14874" max="14874" width="4" style="15" bestFit="1" customWidth="1"/>
    <col min="14875" max="14875" width="9.1640625" style="15" bestFit="1" customWidth="1"/>
    <col min="14876" max="14876" width="11.83203125" style="15" customWidth="1"/>
    <col min="14877" max="14877" width="45.1640625" style="15" bestFit="1" customWidth="1"/>
    <col min="14878" max="14878" width="7.1640625" style="15" customWidth="1"/>
    <col min="14879" max="14879" width="13" style="15" bestFit="1" customWidth="1"/>
    <col min="14880" max="14880" width="20.1640625" style="15" bestFit="1" customWidth="1"/>
    <col min="14881" max="14882" width="11.5" style="15"/>
    <col min="14883" max="14883" width="8.83203125" style="15" bestFit="1" customWidth="1"/>
    <col min="14884" max="14886" width="11.5" style="15"/>
    <col min="14887" max="14887" width="8.83203125" style="15" bestFit="1" customWidth="1"/>
    <col min="14888" max="14888" width="9.5" style="15" bestFit="1" customWidth="1"/>
    <col min="14889" max="14889" width="15.83203125" style="15" bestFit="1" customWidth="1"/>
    <col min="14890" max="15104" width="11.5" style="15"/>
    <col min="15105" max="15105" width="11.5" style="15" bestFit="1" customWidth="1"/>
    <col min="15106" max="15106" width="4.5" style="15" customWidth="1"/>
    <col min="15107" max="15107" width="9" style="15" bestFit="1" customWidth="1"/>
    <col min="15108" max="15108" width="25.5" style="15" bestFit="1" customWidth="1"/>
    <col min="15109" max="15109" width="35.5" style="15" customWidth="1"/>
    <col min="15110" max="15110" width="15.5" style="15" bestFit="1" customWidth="1"/>
    <col min="15111" max="15111" width="16.5" style="15" bestFit="1" customWidth="1"/>
    <col min="15112" max="15113" width="15.83203125" style="15" customWidth="1"/>
    <col min="15114" max="15114" width="11.5" style="15" bestFit="1" customWidth="1"/>
    <col min="15115" max="15115" width="13.5" style="15" bestFit="1" customWidth="1"/>
    <col min="15116" max="15116" width="14.1640625" style="15" bestFit="1" customWidth="1"/>
    <col min="15117" max="15117" width="10.5" style="15" bestFit="1" customWidth="1"/>
    <col min="15118" max="15118" width="13.1640625" style="15" bestFit="1" customWidth="1"/>
    <col min="15119" max="15119" width="17.5" style="15" bestFit="1" customWidth="1"/>
    <col min="15120" max="15120" width="15.83203125" style="15" customWidth="1"/>
    <col min="15121" max="15121" width="17.5" style="15" bestFit="1" customWidth="1"/>
    <col min="15122" max="15122" width="14.1640625" style="15" bestFit="1" customWidth="1"/>
    <col min="15123" max="15123" width="10.1640625" style="15" bestFit="1" customWidth="1"/>
    <col min="15124" max="15124" width="12.5" style="15" bestFit="1" customWidth="1"/>
    <col min="15125" max="15125" width="9.5" style="15" bestFit="1" customWidth="1"/>
    <col min="15126" max="15126" width="15.1640625" style="15" customWidth="1"/>
    <col min="15127" max="15127" width="34.83203125" style="15" customWidth="1"/>
    <col min="15128" max="15128" width="9.5" style="15" bestFit="1" customWidth="1"/>
    <col min="15129" max="15129" width="5" style="15" bestFit="1" customWidth="1"/>
    <col min="15130" max="15130" width="4" style="15" bestFit="1" customWidth="1"/>
    <col min="15131" max="15131" width="9.1640625" style="15" bestFit="1" customWidth="1"/>
    <col min="15132" max="15132" width="11.83203125" style="15" customWidth="1"/>
    <col min="15133" max="15133" width="45.1640625" style="15" bestFit="1" customWidth="1"/>
    <col min="15134" max="15134" width="7.1640625" style="15" customWidth="1"/>
    <col min="15135" max="15135" width="13" style="15" bestFit="1" customWidth="1"/>
    <col min="15136" max="15136" width="20.1640625" style="15" bestFit="1" customWidth="1"/>
    <col min="15137" max="15138" width="11.5" style="15"/>
    <col min="15139" max="15139" width="8.83203125" style="15" bestFit="1" customWidth="1"/>
    <col min="15140" max="15142" width="11.5" style="15"/>
    <col min="15143" max="15143" width="8.83203125" style="15" bestFit="1" customWidth="1"/>
    <col min="15144" max="15144" width="9.5" style="15" bestFit="1" customWidth="1"/>
    <col min="15145" max="15145" width="15.83203125" style="15" bestFit="1" customWidth="1"/>
    <col min="15146" max="15360" width="11.5" style="15"/>
    <col min="15361" max="15361" width="11.5" style="15" bestFit="1" customWidth="1"/>
    <col min="15362" max="15362" width="4.5" style="15" customWidth="1"/>
    <col min="15363" max="15363" width="9" style="15" bestFit="1" customWidth="1"/>
    <col min="15364" max="15364" width="25.5" style="15" bestFit="1" customWidth="1"/>
    <col min="15365" max="15365" width="35.5" style="15" customWidth="1"/>
    <col min="15366" max="15366" width="15.5" style="15" bestFit="1" customWidth="1"/>
    <col min="15367" max="15367" width="16.5" style="15" bestFit="1" customWidth="1"/>
    <col min="15368" max="15369" width="15.83203125" style="15" customWidth="1"/>
    <col min="15370" max="15370" width="11.5" style="15" bestFit="1" customWidth="1"/>
    <col min="15371" max="15371" width="13.5" style="15" bestFit="1" customWidth="1"/>
    <col min="15372" max="15372" width="14.1640625" style="15" bestFit="1" customWidth="1"/>
    <col min="15373" max="15373" width="10.5" style="15" bestFit="1" customWidth="1"/>
    <col min="15374" max="15374" width="13.1640625" style="15" bestFit="1" customWidth="1"/>
    <col min="15375" max="15375" width="17.5" style="15" bestFit="1" customWidth="1"/>
    <col min="15376" max="15376" width="15.83203125" style="15" customWidth="1"/>
    <col min="15377" max="15377" width="17.5" style="15" bestFit="1" customWidth="1"/>
    <col min="15378" max="15378" width="14.1640625" style="15" bestFit="1" customWidth="1"/>
    <col min="15379" max="15379" width="10.1640625" style="15" bestFit="1" customWidth="1"/>
    <col min="15380" max="15380" width="12.5" style="15" bestFit="1" customWidth="1"/>
    <col min="15381" max="15381" width="9.5" style="15" bestFit="1" customWidth="1"/>
    <col min="15382" max="15382" width="15.1640625" style="15" customWidth="1"/>
    <col min="15383" max="15383" width="34.83203125" style="15" customWidth="1"/>
    <col min="15384" max="15384" width="9.5" style="15" bestFit="1" customWidth="1"/>
    <col min="15385" max="15385" width="5" style="15" bestFit="1" customWidth="1"/>
    <col min="15386" max="15386" width="4" style="15" bestFit="1" customWidth="1"/>
    <col min="15387" max="15387" width="9.1640625" style="15" bestFit="1" customWidth="1"/>
    <col min="15388" max="15388" width="11.83203125" style="15" customWidth="1"/>
    <col min="15389" max="15389" width="45.1640625" style="15" bestFit="1" customWidth="1"/>
    <col min="15390" max="15390" width="7.1640625" style="15" customWidth="1"/>
    <col min="15391" max="15391" width="13" style="15" bestFit="1" customWidth="1"/>
    <col min="15392" max="15392" width="20.1640625" style="15" bestFit="1" customWidth="1"/>
    <col min="15393" max="15394" width="11.5" style="15"/>
    <col min="15395" max="15395" width="8.83203125" style="15" bestFit="1" customWidth="1"/>
    <col min="15396" max="15398" width="11.5" style="15"/>
    <col min="15399" max="15399" width="8.83203125" style="15" bestFit="1" customWidth="1"/>
    <col min="15400" max="15400" width="9.5" style="15" bestFit="1" customWidth="1"/>
    <col min="15401" max="15401" width="15.83203125" style="15" bestFit="1" customWidth="1"/>
    <col min="15402" max="15616" width="11.5" style="15"/>
    <col min="15617" max="15617" width="11.5" style="15" bestFit="1" customWidth="1"/>
    <col min="15618" max="15618" width="4.5" style="15" customWidth="1"/>
    <col min="15619" max="15619" width="9" style="15" bestFit="1" customWidth="1"/>
    <col min="15620" max="15620" width="25.5" style="15" bestFit="1" customWidth="1"/>
    <col min="15621" max="15621" width="35.5" style="15" customWidth="1"/>
    <col min="15622" max="15622" width="15.5" style="15" bestFit="1" customWidth="1"/>
    <col min="15623" max="15623" width="16.5" style="15" bestFit="1" customWidth="1"/>
    <col min="15624" max="15625" width="15.83203125" style="15" customWidth="1"/>
    <col min="15626" max="15626" width="11.5" style="15" bestFit="1" customWidth="1"/>
    <col min="15627" max="15627" width="13.5" style="15" bestFit="1" customWidth="1"/>
    <col min="15628" max="15628" width="14.1640625" style="15" bestFit="1" customWidth="1"/>
    <col min="15629" max="15629" width="10.5" style="15" bestFit="1" customWidth="1"/>
    <col min="15630" max="15630" width="13.1640625" style="15" bestFit="1" customWidth="1"/>
    <col min="15631" max="15631" width="17.5" style="15" bestFit="1" customWidth="1"/>
    <col min="15632" max="15632" width="15.83203125" style="15" customWidth="1"/>
    <col min="15633" max="15633" width="17.5" style="15" bestFit="1" customWidth="1"/>
    <col min="15634" max="15634" width="14.1640625" style="15" bestFit="1" customWidth="1"/>
    <col min="15635" max="15635" width="10.1640625" style="15" bestFit="1" customWidth="1"/>
    <col min="15636" max="15636" width="12.5" style="15" bestFit="1" customWidth="1"/>
    <col min="15637" max="15637" width="9.5" style="15" bestFit="1" customWidth="1"/>
    <col min="15638" max="15638" width="15.1640625" style="15" customWidth="1"/>
    <col min="15639" max="15639" width="34.83203125" style="15" customWidth="1"/>
    <col min="15640" max="15640" width="9.5" style="15" bestFit="1" customWidth="1"/>
    <col min="15641" max="15641" width="5" style="15" bestFit="1" customWidth="1"/>
    <col min="15642" max="15642" width="4" style="15" bestFit="1" customWidth="1"/>
    <col min="15643" max="15643" width="9.1640625" style="15" bestFit="1" customWidth="1"/>
    <col min="15644" max="15644" width="11.83203125" style="15" customWidth="1"/>
    <col min="15645" max="15645" width="45.1640625" style="15" bestFit="1" customWidth="1"/>
    <col min="15646" max="15646" width="7.1640625" style="15" customWidth="1"/>
    <col min="15647" max="15647" width="13" style="15" bestFit="1" customWidth="1"/>
    <col min="15648" max="15648" width="20.1640625" style="15" bestFit="1" customWidth="1"/>
    <col min="15649" max="15650" width="11.5" style="15"/>
    <col min="15651" max="15651" width="8.83203125" style="15" bestFit="1" customWidth="1"/>
    <col min="15652" max="15654" width="11.5" style="15"/>
    <col min="15655" max="15655" width="8.83203125" style="15" bestFit="1" customWidth="1"/>
    <col min="15656" max="15656" width="9.5" style="15" bestFit="1" customWidth="1"/>
    <col min="15657" max="15657" width="15.83203125" style="15" bestFit="1" customWidth="1"/>
    <col min="15658" max="15872" width="11.5" style="15"/>
    <col min="15873" max="15873" width="11.5" style="15" bestFit="1" customWidth="1"/>
    <col min="15874" max="15874" width="4.5" style="15" customWidth="1"/>
    <col min="15875" max="15875" width="9" style="15" bestFit="1" customWidth="1"/>
    <col min="15876" max="15876" width="25.5" style="15" bestFit="1" customWidth="1"/>
    <col min="15877" max="15877" width="35.5" style="15" customWidth="1"/>
    <col min="15878" max="15878" width="15.5" style="15" bestFit="1" customWidth="1"/>
    <col min="15879" max="15879" width="16.5" style="15" bestFit="1" customWidth="1"/>
    <col min="15880" max="15881" width="15.83203125" style="15" customWidth="1"/>
    <col min="15882" max="15882" width="11.5" style="15" bestFit="1" customWidth="1"/>
    <col min="15883" max="15883" width="13.5" style="15" bestFit="1" customWidth="1"/>
    <col min="15884" max="15884" width="14.1640625" style="15" bestFit="1" customWidth="1"/>
    <col min="15885" max="15885" width="10.5" style="15" bestFit="1" customWidth="1"/>
    <col min="15886" max="15886" width="13.1640625" style="15" bestFit="1" customWidth="1"/>
    <col min="15887" max="15887" width="17.5" style="15" bestFit="1" customWidth="1"/>
    <col min="15888" max="15888" width="15.83203125" style="15" customWidth="1"/>
    <col min="15889" max="15889" width="17.5" style="15" bestFit="1" customWidth="1"/>
    <col min="15890" max="15890" width="14.1640625" style="15" bestFit="1" customWidth="1"/>
    <col min="15891" max="15891" width="10.1640625" style="15" bestFit="1" customWidth="1"/>
    <col min="15892" max="15892" width="12.5" style="15" bestFit="1" customWidth="1"/>
    <col min="15893" max="15893" width="9.5" style="15" bestFit="1" customWidth="1"/>
    <col min="15894" max="15894" width="15.1640625" style="15" customWidth="1"/>
    <col min="15895" max="15895" width="34.83203125" style="15" customWidth="1"/>
    <col min="15896" max="15896" width="9.5" style="15" bestFit="1" customWidth="1"/>
    <col min="15897" max="15897" width="5" style="15" bestFit="1" customWidth="1"/>
    <col min="15898" max="15898" width="4" style="15" bestFit="1" customWidth="1"/>
    <col min="15899" max="15899" width="9.1640625" style="15" bestFit="1" customWidth="1"/>
    <col min="15900" max="15900" width="11.83203125" style="15" customWidth="1"/>
    <col min="15901" max="15901" width="45.1640625" style="15" bestFit="1" customWidth="1"/>
    <col min="15902" max="15902" width="7.1640625" style="15" customWidth="1"/>
    <col min="15903" max="15903" width="13" style="15" bestFit="1" customWidth="1"/>
    <col min="15904" max="15904" width="20.1640625" style="15" bestFit="1" customWidth="1"/>
    <col min="15905" max="15906" width="11.5" style="15"/>
    <col min="15907" max="15907" width="8.83203125" style="15" bestFit="1" customWidth="1"/>
    <col min="15908" max="15910" width="11.5" style="15"/>
    <col min="15911" max="15911" width="8.83203125" style="15" bestFit="1" customWidth="1"/>
    <col min="15912" max="15912" width="9.5" style="15" bestFit="1" customWidth="1"/>
    <col min="15913" max="15913" width="15.83203125" style="15" bestFit="1" customWidth="1"/>
    <col min="15914" max="16128" width="11.5" style="15"/>
    <col min="16129" max="16129" width="11.5" style="15" bestFit="1" customWidth="1"/>
    <col min="16130" max="16130" width="4.5" style="15" customWidth="1"/>
    <col min="16131" max="16131" width="9" style="15" bestFit="1" customWidth="1"/>
    <col min="16132" max="16132" width="25.5" style="15" bestFit="1" customWidth="1"/>
    <col min="16133" max="16133" width="35.5" style="15" customWidth="1"/>
    <col min="16134" max="16134" width="15.5" style="15" bestFit="1" customWidth="1"/>
    <col min="16135" max="16135" width="16.5" style="15" bestFit="1" customWidth="1"/>
    <col min="16136" max="16137" width="15.83203125" style="15" customWidth="1"/>
    <col min="16138" max="16138" width="11.5" style="15" bestFit="1" customWidth="1"/>
    <col min="16139" max="16139" width="13.5" style="15" bestFit="1" customWidth="1"/>
    <col min="16140" max="16140" width="14.1640625" style="15" bestFit="1" customWidth="1"/>
    <col min="16141" max="16141" width="10.5" style="15" bestFit="1" customWidth="1"/>
    <col min="16142" max="16142" width="13.1640625" style="15" bestFit="1" customWidth="1"/>
    <col min="16143" max="16143" width="17.5" style="15" bestFit="1" customWidth="1"/>
    <col min="16144" max="16144" width="15.83203125" style="15" customWidth="1"/>
    <col min="16145" max="16145" width="17.5" style="15" bestFit="1" customWidth="1"/>
    <col min="16146" max="16146" width="14.1640625" style="15" bestFit="1" customWidth="1"/>
    <col min="16147" max="16147" width="10.1640625" style="15" bestFit="1" customWidth="1"/>
    <col min="16148" max="16148" width="12.5" style="15" bestFit="1" customWidth="1"/>
    <col min="16149" max="16149" width="9.5" style="15" bestFit="1" customWidth="1"/>
    <col min="16150" max="16150" width="15.1640625" style="15" customWidth="1"/>
    <col min="16151" max="16151" width="34.83203125" style="15" customWidth="1"/>
    <col min="16152" max="16152" width="9.5" style="15" bestFit="1" customWidth="1"/>
    <col min="16153" max="16153" width="5" style="15" bestFit="1" customWidth="1"/>
    <col min="16154" max="16154" width="4" style="15" bestFit="1" customWidth="1"/>
    <col min="16155" max="16155" width="9.1640625" style="15" bestFit="1" customWidth="1"/>
    <col min="16156" max="16156" width="11.83203125" style="15" customWidth="1"/>
    <col min="16157" max="16157" width="45.1640625" style="15" bestFit="1" customWidth="1"/>
    <col min="16158" max="16158" width="7.1640625" style="15" customWidth="1"/>
    <col min="16159" max="16159" width="13" style="15" bestFit="1" customWidth="1"/>
    <col min="16160" max="16160" width="20.1640625" style="15" bestFit="1" customWidth="1"/>
    <col min="16161" max="16162" width="11.5" style="15"/>
    <col min="16163" max="16163" width="8.83203125" style="15" bestFit="1" customWidth="1"/>
    <col min="16164" max="16166" width="11.5" style="15"/>
    <col min="16167" max="16167" width="8.83203125" style="15" bestFit="1" customWidth="1"/>
    <col min="16168" max="16168" width="9.5" style="15" bestFit="1" customWidth="1"/>
    <col min="16169" max="16169" width="15.83203125" style="15" bestFit="1" customWidth="1"/>
    <col min="16170" max="16384" width="11.5" style="15"/>
  </cols>
  <sheetData>
    <row r="1" spans="1:60">
      <c r="B1" s="150" t="s">
        <v>5882</v>
      </c>
      <c r="C1" s="151"/>
      <c r="D1" s="151"/>
    </row>
    <row r="2" spans="1:60" ht="33.75" customHeight="1">
      <c r="A2" s="157" t="s">
        <v>2</v>
      </c>
      <c r="B2" s="157" t="s">
        <v>3</v>
      </c>
      <c r="C2" s="158" t="s">
        <v>4</v>
      </c>
      <c r="D2" s="159" t="s">
        <v>5883</v>
      </c>
      <c r="E2" s="160" t="s">
        <v>5884</v>
      </c>
      <c r="F2" s="160" t="s">
        <v>7</v>
      </c>
      <c r="G2" s="160" t="s">
        <v>8</v>
      </c>
      <c r="H2" s="160" t="s">
        <v>9</v>
      </c>
      <c r="I2" s="160" t="s">
        <v>11</v>
      </c>
      <c r="J2" s="157" t="s">
        <v>12</v>
      </c>
      <c r="K2" s="157" t="s">
        <v>16</v>
      </c>
      <c r="L2" s="160" t="s">
        <v>18</v>
      </c>
      <c r="M2" s="160" t="s">
        <v>19</v>
      </c>
      <c r="N2" s="157" t="s">
        <v>5885</v>
      </c>
      <c r="O2" s="157" t="s">
        <v>5886</v>
      </c>
      <c r="P2" s="157" t="s">
        <v>5887</v>
      </c>
      <c r="Q2" s="157" t="s">
        <v>5888</v>
      </c>
      <c r="R2" s="157" t="s">
        <v>5889</v>
      </c>
      <c r="S2" s="161" t="s">
        <v>28</v>
      </c>
      <c r="T2" s="161" t="s">
        <v>5890</v>
      </c>
      <c r="U2" s="160" t="s">
        <v>39</v>
      </c>
      <c r="V2" s="160" t="s">
        <v>40</v>
      </c>
      <c r="W2" s="157" t="s">
        <v>41</v>
      </c>
      <c r="X2" s="157" t="s">
        <v>42</v>
      </c>
      <c r="Y2" s="157" t="s">
        <v>43</v>
      </c>
      <c r="Z2" s="157" t="s">
        <v>44</v>
      </c>
      <c r="AA2" s="157" t="s">
        <v>45</v>
      </c>
      <c r="AB2" s="157" t="s">
        <v>47</v>
      </c>
      <c r="AC2" s="157" t="s">
        <v>54</v>
      </c>
      <c r="AD2" s="259" t="s">
        <v>5891</v>
      </c>
      <c r="AE2" s="260"/>
      <c r="AF2" s="157" t="s">
        <v>5892</v>
      </c>
      <c r="AG2" s="258" t="s">
        <v>66</v>
      </c>
      <c r="AH2" s="258"/>
      <c r="AI2" s="258" t="s">
        <v>67</v>
      </c>
      <c r="AJ2" s="258"/>
      <c r="AK2" s="258" t="s">
        <v>68</v>
      </c>
      <c r="AL2" s="258"/>
      <c r="AM2" s="258" t="s">
        <v>69</v>
      </c>
      <c r="AN2" s="258"/>
      <c r="AO2" s="24" t="s">
        <v>70</v>
      </c>
    </row>
    <row r="3" spans="1:60" ht="30" customHeight="1">
      <c r="A3" s="157" t="s">
        <v>71</v>
      </c>
      <c r="B3" s="157" t="s">
        <v>72</v>
      </c>
      <c r="C3" s="157" t="s">
        <v>73</v>
      </c>
      <c r="D3" s="160" t="s">
        <v>5893</v>
      </c>
      <c r="E3" s="160" t="s">
        <v>5894</v>
      </c>
      <c r="F3" s="160" t="s">
        <v>76</v>
      </c>
      <c r="G3" s="160" t="s">
        <v>77</v>
      </c>
      <c r="H3" s="160" t="s">
        <v>78</v>
      </c>
      <c r="I3" s="160" t="s">
        <v>80</v>
      </c>
      <c r="J3" s="157" t="s">
        <v>81</v>
      </c>
      <c r="K3" s="157" t="s">
        <v>85</v>
      </c>
      <c r="L3" s="160" t="s">
        <v>87</v>
      </c>
      <c r="M3" s="160" t="s">
        <v>88</v>
      </c>
      <c r="N3" s="157" t="s">
        <v>5895</v>
      </c>
      <c r="O3" s="157" t="s">
        <v>5896</v>
      </c>
      <c r="P3" s="157"/>
      <c r="Q3" s="157"/>
      <c r="R3" s="157" t="s">
        <v>5897</v>
      </c>
      <c r="S3" s="161" t="s">
        <v>97</v>
      </c>
      <c r="T3" s="161" t="s">
        <v>106</v>
      </c>
      <c r="U3" s="160" t="s">
        <v>107</v>
      </c>
      <c r="V3" s="160" t="s">
        <v>108</v>
      </c>
      <c r="W3" s="157" t="s">
        <v>109</v>
      </c>
      <c r="X3" s="157" t="s">
        <v>42</v>
      </c>
      <c r="Y3" s="157" t="s">
        <v>43</v>
      </c>
      <c r="Z3" s="157" t="s">
        <v>44</v>
      </c>
      <c r="AA3" s="157" t="s">
        <v>110</v>
      </c>
      <c r="AB3" s="157" t="s">
        <v>112</v>
      </c>
      <c r="AC3" s="157" t="s">
        <v>119</v>
      </c>
      <c r="AD3" s="157" t="s">
        <v>5898</v>
      </c>
      <c r="AE3" s="157" t="s">
        <v>5899</v>
      </c>
      <c r="AF3" s="157" t="s">
        <v>5900</v>
      </c>
      <c r="AG3" s="25" t="s">
        <v>126</v>
      </c>
      <c r="AH3" s="25" t="s">
        <v>127</v>
      </c>
      <c r="AI3" s="25" t="s">
        <v>126</v>
      </c>
      <c r="AJ3" s="25" t="s">
        <v>127</v>
      </c>
      <c r="AK3" s="25" t="s">
        <v>126</v>
      </c>
      <c r="AL3" s="25" t="s">
        <v>127</v>
      </c>
      <c r="AM3" s="25" t="s">
        <v>126</v>
      </c>
      <c r="AN3" s="25" t="s">
        <v>127</v>
      </c>
      <c r="AO3" s="25" t="s">
        <v>128</v>
      </c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</row>
    <row r="4" spans="1:60" ht="15.75" customHeight="1">
      <c r="A4" s="67">
        <v>2020</v>
      </c>
      <c r="B4" s="67">
        <v>1</v>
      </c>
      <c r="C4" s="107" t="s">
        <v>129</v>
      </c>
      <c r="D4" s="107" t="s">
        <v>2433</v>
      </c>
      <c r="E4" s="67" t="s">
        <v>2434</v>
      </c>
      <c r="F4" s="27">
        <v>43941</v>
      </c>
      <c r="G4" s="67" t="s">
        <v>1527</v>
      </c>
      <c r="H4" s="67" t="s">
        <v>1402</v>
      </c>
      <c r="I4" s="162" t="s">
        <v>5901</v>
      </c>
      <c r="J4" s="163" t="s">
        <v>135</v>
      </c>
      <c r="K4" s="164" t="s">
        <v>138</v>
      </c>
      <c r="L4" s="163">
        <v>75</v>
      </c>
      <c r="M4" s="163">
        <v>4360</v>
      </c>
      <c r="N4" s="165">
        <v>13.9</v>
      </c>
      <c r="O4" s="166" t="e">
        <f>#N/A</f>
        <v>#N/A</v>
      </c>
      <c r="P4" s="165">
        <v>78</v>
      </c>
      <c r="Q4" s="167" t="e">
        <f>#N/A</f>
        <v>#N/A</v>
      </c>
      <c r="R4" s="163" t="s">
        <v>5902</v>
      </c>
      <c r="S4" s="163" t="s">
        <v>5903</v>
      </c>
      <c r="T4" s="67" t="s">
        <v>139</v>
      </c>
      <c r="U4" s="67">
        <v>1</v>
      </c>
      <c r="V4" s="67" t="s">
        <v>5904</v>
      </c>
      <c r="W4" s="67"/>
      <c r="X4" s="67"/>
      <c r="Y4" s="67"/>
      <c r="Z4" s="71"/>
      <c r="AA4" s="71"/>
      <c r="AB4" s="67"/>
      <c r="AC4" s="67"/>
      <c r="AD4" s="67" t="s">
        <v>5905</v>
      </c>
      <c r="AE4" s="67"/>
      <c r="AF4" s="67"/>
      <c r="AG4" s="80"/>
      <c r="AH4" s="80"/>
      <c r="AI4" s="80"/>
      <c r="AJ4" s="80"/>
      <c r="AK4" s="80"/>
      <c r="AL4" s="80"/>
      <c r="AM4" s="80"/>
      <c r="AN4" s="80"/>
      <c r="AO4" s="80"/>
    </row>
    <row r="5" spans="1:60" ht="15.75" customHeight="1">
      <c r="A5" s="26">
        <v>2020</v>
      </c>
      <c r="B5" s="26">
        <v>2</v>
      </c>
      <c r="C5" s="107" t="s">
        <v>129</v>
      </c>
      <c r="D5" s="107" t="s">
        <v>2433</v>
      </c>
      <c r="E5" s="67" t="s">
        <v>2434</v>
      </c>
      <c r="F5" s="27">
        <v>43941</v>
      </c>
      <c r="G5" s="26" t="s">
        <v>5906</v>
      </c>
      <c r="H5" s="26" t="s">
        <v>1402</v>
      </c>
      <c r="I5" s="168" t="s">
        <v>5907</v>
      </c>
      <c r="J5" s="164" t="s">
        <v>135</v>
      </c>
      <c r="K5" s="164" t="s">
        <v>138</v>
      </c>
      <c r="L5" s="164">
        <v>81</v>
      </c>
      <c r="M5" s="164">
        <v>7430</v>
      </c>
      <c r="N5" s="169">
        <v>7.5</v>
      </c>
      <c r="O5" s="166" t="e">
        <f>#N/A</f>
        <v>#N/A</v>
      </c>
      <c r="P5" s="169">
        <v>79.5</v>
      </c>
      <c r="Q5" s="166" t="e">
        <f>#N/A</f>
        <v>#N/A</v>
      </c>
      <c r="R5" s="163" t="s">
        <v>5902</v>
      </c>
      <c r="S5" s="163" t="s">
        <v>5903</v>
      </c>
      <c r="T5" s="67" t="s">
        <v>139</v>
      </c>
      <c r="U5" s="26">
        <v>1</v>
      </c>
      <c r="V5" s="26" t="s">
        <v>5904</v>
      </c>
      <c r="W5" s="26"/>
      <c r="X5" s="26"/>
      <c r="Y5" s="26"/>
      <c r="Z5" s="30"/>
      <c r="AA5" s="30"/>
      <c r="AB5" s="26"/>
      <c r="AC5" s="26"/>
      <c r="AD5" s="67" t="s">
        <v>5905</v>
      </c>
      <c r="AE5" s="67"/>
      <c r="AF5" s="26"/>
      <c r="AG5" s="39"/>
      <c r="AH5" s="39"/>
      <c r="AI5" s="39"/>
      <c r="AJ5" s="39"/>
      <c r="AK5" s="39"/>
      <c r="AL5" s="39"/>
      <c r="AM5" s="39"/>
      <c r="AN5" s="39"/>
      <c r="AO5" s="39"/>
    </row>
    <row r="6" spans="1:60" ht="15.75" customHeight="1">
      <c r="A6" s="26">
        <v>2020</v>
      </c>
      <c r="B6" s="67">
        <v>3</v>
      </c>
      <c r="C6" s="107" t="s">
        <v>129</v>
      </c>
      <c r="D6" s="107" t="s">
        <v>2433</v>
      </c>
      <c r="E6" s="67" t="s">
        <v>2434</v>
      </c>
      <c r="F6" s="27">
        <v>43941</v>
      </c>
      <c r="G6" s="26" t="s">
        <v>5908</v>
      </c>
      <c r="H6" s="26" t="s">
        <v>1402</v>
      </c>
      <c r="I6" s="168" t="s">
        <v>5909</v>
      </c>
      <c r="J6" s="164" t="s">
        <v>135</v>
      </c>
      <c r="K6" s="164" t="s">
        <v>138</v>
      </c>
      <c r="L6" s="164">
        <v>80</v>
      </c>
      <c r="M6" s="164">
        <v>5810</v>
      </c>
      <c r="N6" s="169"/>
      <c r="O6" s="166" t="e">
        <f>#N/A</f>
        <v>#N/A</v>
      </c>
      <c r="P6" s="169">
        <v>66.5</v>
      </c>
      <c r="Q6" s="166" t="e">
        <f>#N/A</f>
        <v>#N/A</v>
      </c>
      <c r="R6" s="163" t="s">
        <v>5902</v>
      </c>
      <c r="S6" s="163" t="s">
        <v>5903</v>
      </c>
      <c r="T6" s="67" t="s">
        <v>139</v>
      </c>
      <c r="U6" s="26">
        <v>1</v>
      </c>
      <c r="V6" s="26" t="s">
        <v>5904</v>
      </c>
      <c r="W6" s="26"/>
      <c r="X6" s="26"/>
      <c r="Y6" s="26"/>
      <c r="Z6" s="30"/>
      <c r="AA6" s="30"/>
      <c r="AB6" s="26"/>
      <c r="AC6" s="26"/>
      <c r="AD6" s="67" t="s">
        <v>5905</v>
      </c>
      <c r="AE6" s="67"/>
      <c r="AF6" s="26"/>
      <c r="AG6" s="39"/>
      <c r="AH6" s="39"/>
      <c r="AI6" s="39"/>
      <c r="AJ6" s="39"/>
      <c r="AK6" s="39"/>
      <c r="AL6" s="39"/>
      <c r="AM6" s="39"/>
      <c r="AN6" s="39"/>
      <c r="AO6" s="39"/>
    </row>
    <row r="7" spans="1:60" ht="15.75" customHeight="1">
      <c r="A7" s="26">
        <v>2020</v>
      </c>
      <c r="B7" s="26">
        <v>4</v>
      </c>
      <c r="C7" s="107" t="s">
        <v>129</v>
      </c>
      <c r="D7" s="107" t="s">
        <v>2433</v>
      </c>
      <c r="E7" s="67" t="s">
        <v>2434</v>
      </c>
      <c r="F7" s="27">
        <v>43941</v>
      </c>
      <c r="G7" s="26" t="s">
        <v>1565</v>
      </c>
      <c r="H7" s="26" t="s">
        <v>1402</v>
      </c>
      <c r="I7" s="168" t="s">
        <v>5910</v>
      </c>
      <c r="J7" s="164" t="s">
        <v>135</v>
      </c>
      <c r="K7" s="164" t="s">
        <v>138</v>
      </c>
      <c r="L7" s="164">
        <v>80</v>
      </c>
      <c r="M7" s="164">
        <v>4610</v>
      </c>
      <c r="N7" s="169">
        <v>19</v>
      </c>
      <c r="O7" s="166" t="e">
        <f>#N/A</f>
        <v>#N/A</v>
      </c>
      <c r="P7" s="169">
        <v>81.5</v>
      </c>
      <c r="Q7" s="166" t="e">
        <f>#N/A</f>
        <v>#N/A</v>
      </c>
      <c r="R7" s="163" t="s">
        <v>5902</v>
      </c>
      <c r="S7" s="163" t="s">
        <v>5903</v>
      </c>
      <c r="T7" s="67" t="s">
        <v>139</v>
      </c>
      <c r="U7" s="26">
        <v>1</v>
      </c>
      <c r="V7" s="26" t="s">
        <v>5904</v>
      </c>
      <c r="W7" s="26"/>
      <c r="X7" s="26"/>
      <c r="Y7" s="26"/>
      <c r="Z7" s="30"/>
      <c r="AA7" s="30"/>
      <c r="AB7" s="26"/>
      <c r="AC7" s="26"/>
      <c r="AD7" s="67" t="s">
        <v>5905</v>
      </c>
      <c r="AE7" s="67"/>
      <c r="AF7" s="26"/>
      <c r="AG7" s="39"/>
      <c r="AH7" s="39"/>
      <c r="AI7" s="39"/>
      <c r="AJ7" s="39"/>
      <c r="AK7" s="39"/>
      <c r="AL7" s="39"/>
      <c r="AM7" s="39"/>
      <c r="AN7" s="39"/>
      <c r="AO7" s="39"/>
    </row>
    <row r="8" spans="1:60" ht="15.75" customHeight="1">
      <c r="A8" s="26">
        <v>2020</v>
      </c>
      <c r="B8" s="67">
        <v>5</v>
      </c>
      <c r="C8" s="107" t="s">
        <v>129</v>
      </c>
      <c r="D8" s="107" t="s">
        <v>2433</v>
      </c>
      <c r="E8" s="67" t="s">
        <v>2434</v>
      </c>
      <c r="F8" s="27">
        <v>43941</v>
      </c>
      <c r="G8" s="26" t="s">
        <v>1598</v>
      </c>
      <c r="H8" s="26" t="s">
        <v>1402</v>
      </c>
      <c r="I8" s="168" t="s">
        <v>5911</v>
      </c>
      <c r="J8" s="164" t="s">
        <v>135</v>
      </c>
      <c r="K8" s="164" t="s">
        <v>138</v>
      </c>
      <c r="L8" s="164">
        <v>84</v>
      </c>
      <c r="M8" s="164">
        <v>6830</v>
      </c>
      <c r="N8" s="169">
        <v>41</v>
      </c>
      <c r="O8" s="166" t="e">
        <f>#N/A</f>
        <v>#N/A</v>
      </c>
      <c r="P8" s="169">
        <v>102.5</v>
      </c>
      <c r="Q8" s="166" t="e">
        <f>#N/A</f>
        <v>#N/A</v>
      </c>
      <c r="R8" s="163" t="s">
        <v>5902</v>
      </c>
      <c r="S8" s="163" t="s">
        <v>5903</v>
      </c>
      <c r="T8" s="67" t="s">
        <v>139</v>
      </c>
      <c r="U8" s="26">
        <v>1</v>
      </c>
      <c r="V8" s="26" t="s">
        <v>5904</v>
      </c>
      <c r="W8" s="26"/>
      <c r="X8" s="26"/>
      <c r="Y8" s="26"/>
      <c r="Z8" s="30"/>
      <c r="AA8" s="30"/>
      <c r="AB8" s="26"/>
      <c r="AC8" s="26"/>
      <c r="AD8" s="67" t="s">
        <v>5905</v>
      </c>
      <c r="AE8" s="67"/>
      <c r="AF8" s="26"/>
      <c r="AG8" s="39"/>
      <c r="AH8" s="39"/>
      <c r="AI8" s="39"/>
      <c r="AJ8" s="39"/>
      <c r="AK8" s="39"/>
      <c r="AL8" s="39"/>
      <c r="AM8" s="39"/>
      <c r="AN8" s="39"/>
      <c r="AO8" s="39"/>
    </row>
    <row r="9" spans="1:60" ht="15.75" customHeight="1">
      <c r="A9" s="26">
        <v>2020</v>
      </c>
      <c r="B9" s="26">
        <v>6</v>
      </c>
      <c r="C9" s="107" t="s">
        <v>129</v>
      </c>
      <c r="D9" s="107" t="s">
        <v>2433</v>
      </c>
      <c r="E9" s="67" t="s">
        <v>2434</v>
      </c>
      <c r="F9" s="27">
        <v>43941</v>
      </c>
      <c r="G9" s="26" t="s">
        <v>1661</v>
      </c>
      <c r="H9" s="26" t="s">
        <v>1402</v>
      </c>
      <c r="I9" s="168" t="s">
        <v>5912</v>
      </c>
      <c r="J9" s="164" t="s">
        <v>135</v>
      </c>
      <c r="K9" s="164" t="s">
        <v>138</v>
      </c>
      <c r="L9" s="164">
        <v>84</v>
      </c>
      <c r="M9" s="164">
        <v>8320</v>
      </c>
      <c r="N9" s="169">
        <v>12</v>
      </c>
      <c r="O9" s="166" t="e">
        <f>#N/A</f>
        <v>#N/A</v>
      </c>
      <c r="P9" s="169">
        <v>92</v>
      </c>
      <c r="Q9" s="166" t="e">
        <f>#N/A</f>
        <v>#N/A</v>
      </c>
      <c r="R9" s="163" t="s">
        <v>5902</v>
      </c>
      <c r="S9" s="163" t="s">
        <v>5903</v>
      </c>
      <c r="T9" s="67" t="s">
        <v>139</v>
      </c>
      <c r="U9" s="26">
        <v>1</v>
      </c>
      <c r="V9" s="26" t="s">
        <v>5904</v>
      </c>
      <c r="W9" s="26"/>
      <c r="X9" s="26"/>
      <c r="Y9" s="26"/>
      <c r="Z9" s="30"/>
      <c r="AA9" s="30"/>
      <c r="AB9" s="26"/>
      <c r="AC9" s="26"/>
      <c r="AD9" s="67" t="s">
        <v>5905</v>
      </c>
      <c r="AE9" s="67"/>
      <c r="AF9" s="26"/>
      <c r="AG9" s="39"/>
      <c r="AH9" s="39"/>
      <c r="AI9" s="39"/>
      <c r="AJ9" s="39"/>
      <c r="AK9" s="39"/>
      <c r="AL9" s="39"/>
      <c r="AM9" s="39"/>
      <c r="AN9" s="39"/>
      <c r="AO9" s="39"/>
    </row>
    <row r="10" spans="1:60" ht="15.75" customHeight="1" thickBot="1">
      <c r="A10" s="82">
        <v>2020</v>
      </c>
      <c r="B10" s="82">
        <v>7</v>
      </c>
      <c r="C10" s="82" t="s">
        <v>129</v>
      </c>
      <c r="D10" s="82" t="s">
        <v>2433</v>
      </c>
      <c r="E10" s="82" t="s">
        <v>2434</v>
      </c>
      <c r="F10" s="95">
        <v>43941</v>
      </c>
      <c r="G10" s="82" t="s">
        <v>5913</v>
      </c>
      <c r="H10" s="82" t="s">
        <v>1402</v>
      </c>
      <c r="I10" s="170" t="s">
        <v>5914</v>
      </c>
      <c r="J10" s="171" t="s">
        <v>135</v>
      </c>
      <c r="K10" s="171" t="s">
        <v>138</v>
      </c>
      <c r="L10" s="171">
        <v>72</v>
      </c>
      <c r="M10" s="171">
        <v>4600</v>
      </c>
      <c r="N10" s="172">
        <v>3.5</v>
      </c>
      <c r="O10" s="173" t="e">
        <f>#N/A</f>
        <v>#N/A</v>
      </c>
      <c r="P10" s="172">
        <v>37.5</v>
      </c>
      <c r="Q10" s="173" t="e">
        <f>#N/A</f>
        <v>#N/A</v>
      </c>
      <c r="R10" s="171" t="s">
        <v>5902</v>
      </c>
      <c r="S10" s="171" t="s">
        <v>5915</v>
      </c>
      <c r="T10" s="82" t="s">
        <v>139</v>
      </c>
      <c r="U10" s="82">
        <v>1</v>
      </c>
      <c r="V10" s="82" t="s">
        <v>5904</v>
      </c>
      <c r="W10" s="82"/>
      <c r="X10" s="82"/>
      <c r="Y10" s="82"/>
      <c r="Z10" s="63"/>
      <c r="AA10" s="63"/>
      <c r="AB10" s="82"/>
      <c r="AC10" s="82"/>
      <c r="AD10" s="82" t="s">
        <v>5905</v>
      </c>
      <c r="AE10" s="82"/>
      <c r="AF10" s="82"/>
      <c r="AG10" s="92"/>
      <c r="AH10" s="92"/>
      <c r="AI10" s="92"/>
      <c r="AJ10" s="92"/>
      <c r="AK10" s="92"/>
      <c r="AL10" s="92"/>
      <c r="AM10" s="92"/>
      <c r="AN10" s="92"/>
      <c r="AO10" s="92"/>
    </row>
    <row r="11" spans="1:60" ht="15.75" customHeight="1">
      <c r="A11" s="26">
        <v>2020</v>
      </c>
      <c r="B11" s="67">
        <v>8</v>
      </c>
      <c r="C11" s="107" t="s">
        <v>129</v>
      </c>
      <c r="D11" s="107" t="s">
        <v>2433</v>
      </c>
      <c r="E11" s="67" t="s">
        <v>2434</v>
      </c>
      <c r="F11" s="27">
        <v>43948</v>
      </c>
      <c r="G11" s="26" t="s">
        <v>1831</v>
      </c>
      <c r="H11" s="26" t="s">
        <v>1402</v>
      </c>
      <c r="I11" s="168" t="s">
        <v>5916</v>
      </c>
      <c r="J11" s="164" t="s">
        <v>135</v>
      </c>
      <c r="K11" s="164" t="s">
        <v>138</v>
      </c>
      <c r="L11" s="164">
        <v>79</v>
      </c>
      <c r="M11" s="164">
        <v>7300</v>
      </c>
      <c r="N11" s="169">
        <v>18</v>
      </c>
      <c r="O11" s="166" t="e">
        <f>#N/A</f>
        <v>#N/A</v>
      </c>
      <c r="P11" s="169">
        <v>170</v>
      </c>
      <c r="Q11" s="166" t="e">
        <f>#N/A</f>
        <v>#N/A</v>
      </c>
      <c r="R11" s="163" t="s">
        <v>5902</v>
      </c>
      <c r="S11" s="163" t="s">
        <v>5903</v>
      </c>
      <c r="T11" s="67" t="s">
        <v>139</v>
      </c>
      <c r="U11" s="26">
        <v>2</v>
      </c>
      <c r="V11" s="26" t="s">
        <v>5917</v>
      </c>
      <c r="W11" s="26"/>
      <c r="X11" s="26"/>
      <c r="Y11" s="26"/>
      <c r="Z11" s="30"/>
      <c r="AA11" s="30"/>
      <c r="AB11" s="26"/>
      <c r="AC11" s="26"/>
      <c r="AD11" s="67" t="s">
        <v>5905</v>
      </c>
      <c r="AE11" s="67"/>
      <c r="AF11" s="26"/>
      <c r="AG11" s="39"/>
      <c r="AH11" s="39"/>
      <c r="AI11" s="39"/>
      <c r="AJ11" s="39"/>
      <c r="AK11" s="39"/>
      <c r="AL11" s="39"/>
      <c r="AM11" s="39"/>
      <c r="AN11" s="39"/>
      <c r="AO11" s="39"/>
    </row>
    <row r="12" spans="1:60" ht="15.75" customHeight="1">
      <c r="A12" s="26">
        <v>2020</v>
      </c>
      <c r="B12" s="67">
        <v>9</v>
      </c>
      <c r="C12" s="107" t="s">
        <v>129</v>
      </c>
      <c r="D12" s="107" t="s">
        <v>2433</v>
      </c>
      <c r="E12" s="67" t="s">
        <v>2434</v>
      </c>
      <c r="F12" s="27">
        <v>43948</v>
      </c>
      <c r="G12" s="26" t="s">
        <v>1781</v>
      </c>
      <c r="H12" s="26" t="s">
        <v>1402</v>
      </c>
      <c r="I12" s="168" t="s">
        <v>5918</v>
      </c>
      <c r="J12" s="164" t="s">
        <v>135</v>
      </c>
      <c r="K12" s="164" t="s">
        <v>138</v>
      </c>
      <c r="L12" s="164">
        <v>83</v>
      </c>
      <c r="M12" s="164">
        <v>7150</v>
      </c>
      <c r="N12" s="169">
        <v>36</v>
      </c>
      <c r="O12" s="166" t="e">
        <f>#N/A</f>
        <v>#N/A</v>
      </c>
      <c r="P12" s="169">
        <v>82</v>
      </c>
      <c r="Q12" s="166" t="e">
        <f>#N/A</f>
        <v>#N/A</v>
      </c>
      <c r="R12" s="163" t="s">
        <v>5902</v>
      </c>
      <c r="S12" s="163" t="s">
        <v>5903</v>
      </c>
      <c r="T12" s="67" t="s">
        <v>139</v>
      </c>
      <c r="U12" s="26">
        <v>2</v>
      </c>
      <c r="V12" s="26" t="s">
        <v>5917</v>
      </c>
      <c r="W12" s="26"/>
      <c r="X12" s="26"/>
      <c r="Y12" s="26"/>
      <c r="Z12" s="30"/>
      <c r="AA12" s="30"/>
      <c r="AB12" s="26"/>
      <c r="AC12" s="26"/>
      <c r="AD12" s="67" t="s">
        <v>5905</v>
      </c>
      <c r="AE12" s="67"/>
      <c r="AF12" s="26"/>
      <c r="AG12" s="39"/>
      <c r="AH12" s="39"/>
      <c r="AI12" s="39"/>
      <c r="AJ12" s="39"/>
      <c r="AK12" s="39"/>
      <c r="AL12" s="39"/>
      <c r="AM12" s="39"/>
      <c r="AN12" s="39"/>
      <c r="AO12" s="39"/>
    </row>
    <row r="13" spans="1:60" ht="15.75" customHeight="1">
      <c r="A13" s="26">
        <v>2020</v>
      </c>
      <c r="B13" s="67">
        <v>13</v>
      </c>
      <c r="C13" s="107" t="s">
        <v>129</v>
      </c>
      <c r="D13" s="107" t="s">
        <v>2433</v>
      </c>
      <c r="E13" s="67" t="s">
        <v>2434</v>
      </c>
      <c r="F13" s="113">
        <v>43955</v>
      </c>
      <c r="G13" s="107" t="s">
        <v>5921</v>
      </c>
      <c r="H13" s="26" t="s">
        <v>1402</v>
      </c>
      <c r="I13" s="162" t="s">
        <v>5922</v>
      </c>
      <c r="J13" s="163" t="s">
        <v>5923</v>
      </c>
      <c r="K13" s="164" t="s">
        <v>138</v>
      </c>
      <c r="L13" s="163">
        <v>85</v>
      </c>
      <c r="M13" s="163">
        <v>7340</v>
      </c>
      <c r="N13" s="165">
        <v>5.7</v>
      </c>
      <c r="O13" s="167" t="e">
        <f>#N/A</f>
        <v>#N/A</v>
      </c>
      <c r="P13" s="165"/>
      <c r="Q13" s="166" t="e">
        <f>#N/A</f>
        <v>#N/A</v>
      </c>
      <c r="R13" s="174" t="s">
        <v>5902</v>
      </c>
      <c r="S13" s="163" t="s">
        <v>5915</v>
      </c>
      <c r="T13" s="67" t="s">
        <v>139</v>
      </c>
      <c r="U13" s="67">
        <v>4</v>
      </c>
      <c r="V13" s="67" t="s">
        <v>5924</v>
      </c>
      <c r="W13" s="67"/>
      <c r="X13" s="67"/>
      <c r="Y13" s="67"/>
      <c r="Z13" s="71"/>
      <c r="AA13" s="71"/>
      <c r="AB13" s="67"/>
      <c r="AC13" s="67" t="s">
        <v>5925</v>
      </c>
      <c r="AD13" s="67" t="s">
        <v>5905</v>
      </c>
      <c r="AE13" s="67"/>
      <c r="AF13" s="67"/>
      <c r="AG13" s="80"/>
      <c r="AH13" s="80"/>
      <c r="AI13" s="80"/>
      <c r="AJ13" s="80"/>
      <c r="AK13" s="80"/>
      <c r="AL13" s="80"/>
      <c r="AM13" s="80"/>
      <c r="AN13" s="80"/>
      <c r="AO13" s="80"/>
    </row>
    <row r="14" spans="1:60" ht="15.75" customHeight="1">
      <c r="A14" s="26">
        <v>2020</v>
      </c>
      <c r="B14" s="67">
        <v>18</v>
      </c>
      <c r="C14" s="107" t="s">
        <v>129</v>
      </c>
      <c r="D14" s="107" t="s">
        <v>2433</v>
      </c>
      <c r="E14" s="67" t="s">
        <v>2434</v>
      </c>
      <c r="F14" s="113">
        <v>43955</v>
      </c>
      <c r="G14" s="26" t="s">
        <v>5927</v>
      </c>
      <c r="H14" s="26" t="s">
        <v>1402</v>
      </c>
      <c r="I14" s="168" t="s">
        <v>5928</v>
      </c>
      <c r="J14" s="164" t="s">
        <v>135</v>
      </c>
      <c r="K14" s="164" t="s">
        <v>138</v>
      </c>
      <c r="L14" s="164">
        <v>76</v>
      </c>
      <c r="M14" s="164">
        <v>5960</v>
      </c>
      <c r="N14" s="169">
        <v>42</v>
      </c>
      <c r="O14" s="166" t="e">
        <f>#N/A</f>
        <v>#N/A</v>
      </c>
      <c r="P14" s="175">
        <f>44+119</f>
        <v>163</v>
      </c>
      <c r="Q14" s="166" t="e">
        <f>#N/A</f>
        <v>#N/A</v>
      </c>
      <c r="R14" s="164" t="s">
        <v>5902</v>
      </c>
      <c r="S14" s="163" t="s">
        <v>5903</v>
      </c>
      <c r="T14" s="67" t="s">
        <v>139</v>
      </c>
      <c r="U14" s="26">
        <v>4</v>
      </c>
      <c r="V14" s="26" t="s">
        <v>5924</v>
      </c>
      <c r="W14" s="26"/>
      <c r="X14" s="26"/>
      <c r="Y14" s="26"/>
      <c r="Z14" s="30"/>
      <c r="AA14" s="30"/>
      <c r="AB14" s="26"/>
      <c r="AC14" s="26"/>
      <c r="AD14" s="67" t="s">
        <v>5929</v>
      </c>
      <c r="AE14" s="67">
        <v>339</v>
      </c>
      <c r="AF14" s="27">
        <v>43956</v>
      </c>
      <c r="AG14" s="39"/>
      <c r="AH14" s="39"/>
      <c r="AI14" s="39"/>
      <c r="AJ14" s="39"/>
      <c r="AK14" s="39"/>
      <c r="AL14" s="39"/>
      <c r="AM14" s="39"/>
      <c r="AN14" s="39"/>
      <c r="AO14" s="39"/>
    </row>
    <row r="15" spans="1:60" ht="15.75" customHeight="1">
      <c r="A15" s="26">
        <v>2020</v>
      </c>
      <c r="B15" s="67">
        <v>19</v>
      </c>
      <c r="C15" s="107" t="s">
        <v>129</v>
      </c>
      <c r="D15" s="107" t="s">
        <v>2433</v>
      </c>
      <c r="E15" s="67" t="s">
        <v>2434</v>
      </c>
      <c r="F15" s="113">
        <v>43955</v>
      </c>
      <c r="G15" s="26" t="s">
        <v>5930</v>
      </c>
      <c r="H15" s="26" t="s">
        <v>1402</v>
      </c>
      <c r="I15" s="168" t="s">
        <v>5931</v>
      </c>
      <c r="J15" s="164" t="s">
        <v>135</v>
      </c>
      <c r="K15" s="164" t="s">
        <v>138</v>
      </c>
      <c r="L15" s="164">
        <v>74</v>
      </c>
      <c r="M15" s="164">
        <v>4870</v>
      </c>
      <c r="N15" s="169">
        <v>46</v>
      </c>
      <c r="O15" s="166" t="e">
        <f>#N/A</f>
        <v>#N/A</v>
      </c>
      <c r="P15" s="175">
        <f>35+110</f>
        <v>145</v>
      </c>
      <c r="Q15" s="166" t="e">
        <f>#N/A</f>
        <v>#N/A</v>
      </c>
      <c r="R15" s="164" t="s">
        <v>5902</v>
      </c>
      <c r="S15" s="163" t="s">
        <v>5903</v>
      </c>
      <c r="T15" s="67" t="s">
        <v>139</v>
      </c>
      <c r="U15" s="26">
        <v>4</v>
      </c>
      <c r="V15" s="26" t="s">
        <v>5924</v>
      </c>
      <c r="W15" s="26"/>
      <c r="X15" s="26"/>
      <c r="Y15" s="26"/>
      <c r="Z15" s="30"/>
      <c r="AA15" s="30"/>
      <c r="AB15" s="26"/>
      <c r="AC15" s="26"/>
      <c r="AD15" s="67" t="s">
        <v>5929</v>
      </c>
      <c r="AE15" s="67">
        <v>311</v>
      </c>
      <c r="AF15" s="27">
        <v>43956</v>
      </c>
      <c r="AG15" s="39"/>
      <c r="AH15" s="39"/>
      <c r="AI15" s="39"/>
      <c r="AJ15" s="39"/>
      <c r="AK15" s="39"/>
      <c r="AL15" s="39"/>
      <c r="AM15" s="39"/>
      <c r="AN15" s="39"/>
      <c r="AO15" s="39"/>
    </row>
    <row r="16" spans="1:60" ht="15.75" customHeight="1">
      <c r="A16" s="26">
        <v>2020</v>
      </c>
      <c r="B16" s="67">
        <v>20</v>
      </c>
      <c r="C16" s="107" t="s">
        <v>129</v>
      </c>
      <c r="D16" s="107" t="s">
        <v>2433</v>
      </c>
      <c r="E16" s="67" t="s">
        <v>2434</v>
      </c>
      <c r="F16" s="113">
        <v>43955</v>
      </c>
      <c r="G16" s="26" t="s">
        <v>5932</v>
      </c>
      <c r="H16" s="26" t="s">
        <v>1402</v>
      </c>
      <c r="I16" s="168" t="s">
        <v>5933</v>
      </c>
      <c r="J16" s="164" t="s">
        <v>135</v>
      </c>
      <c r="K16" s="164" t="s">
        <v>138</v>
      </c>
      <c r="L16" s="164">
        <v>83</v>
      </c>
      <c r="M16" s="164">
        <v>7500</v>
      </c>
      <c r="N16" s="169">
        <v>34</v>
      </c>
      <c r="O16" s="166" t="e">
        <f>#N/A</f>
        <v>#N/A</v>
      </c>
      <c r="P16" s="169">
        <f>18+98</f>
        <v>116</v>
      </c>
      <c r="Q16" s="166" t="e">
        <f>#N/A</f>
        <v>#N/A</v>
      </c>
      <c r="R16" s="164" t="s">
        <v>5902</v>
      </c>
      <c r="S16" s="163" t="s">
        <v>5903</v>
      </c>
      <c r="T16" s="67" t="s">
        <v>139</v>
      </c>
      <c r="U16" s="26">
        <v>4</v>
      </c>
      <c r="V16" s="26" t="s">
        <v>5924</v>
      </c>
      <c r="W16" s="26"/>
      <c r="X16" s="26"/>
      <c r="Y16" s="26"/>
      <c r="Z16" s="30"/>
      <c r="AA16" s="30"/>
      <c r="AB16" s="26"/>
      <c r="AC16" s="26"/>
      <c r="AD16" s="67" t="s">
        <v>5929</v>
      </c>
      <c r="AE16" s="67">
        <v>246</v>
      </c>
      <c r="AF16" s="27">
        <v>43956</v>
      </c>
      <c r="AG16" s="39"/>
      <c r="AH16" s="39"/>
      <c r="AI16" s="39"/>
      <c r="AJ16" s="39"/>
      <c r="AK16" s="39"/>
      <c r="AL16" s="39"/>
      <c r="AM16" s="39"/>
      <c r="AN16" s="39"/>
      <c r="AO16" s="39"/>
    </row>
    <row r="17" spans="1:41" ht="15.75" customHeight="1">
      <c r="A17" s="26">
        <v>2020</v>
      </c>
      <c r="B17" s="67">
        <v>21</v>
      </c>
      <c r="C17" s="107" t="s">
        <v>129</v>
      </c>
      <c r="D17" s="107" t="s">
        <v>2433</v>
      </c>
      <c r="E17" s="67" t="s">
        <v>2434</v>
      </c>
      <c r="F17" s="113">
        <v>43955</v>
      </c>
      <c r="G17" s="26" t="s">
        <v>5934</v>
      </c>
      <c r="H17" s="26" t="s">
        <v>1402</v>
      </c>
      <c r="I17" s="168" t="s">
        <v>5935</v>
      </c>
      <c r="J17" s="164" t="s">
        <v>135</v>
      </c>
      <c r="K17" s="164" t="s">
        <v>138</v>
      </c>
      <c r="L17" s="164">
        <v>84</v>
      </c>
      <c r="M17" s="164">
        <v>9220</v>
      </c>
      <c r="N17" s="169">
        <v>31</v>
      </c>
      <c r="O17" s="166" t="e">
        <f>#N/A</f>
        <v>#N/A</v>
      </c>
      <c r="P17" s="169">
        <f>0+88</f>
        <v>88</v>
      </c>
      <c r="Q17" s="166" t="e">
        <f>#N/A</f>
        <v>#N/A</v>
      </c>
      <c r="R17" s="164" t="s">
        <v>5902</v>
      </c>
      <c r="S17" s="163" t="s">
        <v>5903</v>
      </c>
      <c r="T17" s="67" t="s">
        <v>139</v>
      </c>
      <c r="U17" s="26">
        <v>4</v>
      </c>
      <c r="V17" s="26" t="s">
        <v>5924</v>
      </c>
      <c r="W17" s="26"/>
      <c r="X17" s="26"/>
      <c r="Y17" s="26"/>
      <c r="Z17" s="30"/>
      <c r="AA17" s="30"/>
      <c r="AB17" s="26"/>
      <c r="AC17" s="26"/>
      <c r="AD17" s="67" t="s">
        <v>5929</v>
      </c>
      <c r="AE17" s="67">
        <v>191</v>
      </c>
      <c r="AF17" s="27">
        <v>43956</v>
      </c>
      <c r="AG17" s="39"/>
      <c r="AH17" s="39"/>
      <c r="AI17" s="39"/>
      <c r="AJ17" s="39"/>
      <c r="AK17" s="39"/>
      <c r="AL17" s="39"/>
      <c r="AM17" s="39"/>
      <c r="AN17" s="39"/>
      <c r="AO17" s="39"/>
    </row>
    <row r="18" spans="1:41" ht="15.75" customHeight="1">
      <c r="A18" s="26">
        <v>2020</v>
      </c>
      <c r="B18" s="67">
        <v>22</v>
      </c>
      <c r="C18" s="107" t="s">
        <v>129</v>
      </c>
      <c r="D18" s="107" t="s">
        <v>2433</v>
      </c>
      <c r="E18" s="67" t="s">
        <v>2434</v>
      </c>
      <c r="F18" s="113">
        <v>43955</v>
      </c>
      <c r="G18" s="26" t="s">
        <v>5936</v>
      </c>
      <c r="H18" s="26" t="s">
        <v>1402</v>
      </c>
      <c r="I18" s="168" t="s">
        <v>5937</v>
      </c>
      <c r="J18" s="164" t="s">
        <v>135</v>
      </c>
      <c r="K18" s="164" t="s">
        <v>138</v>
      </c>
      <c r="L18" s="164">
        <v>86</v>
      </c>
      <c r="M18" s="164">
        <v>7900</v>
      </c>
      <c r="N18" s="155">
        <v>29</v>
      </c>
      <c r="O18" s="166" t="e">
        <f>#N/A</f>
        <v>#N/A</v>
      </c>
      <c r="P18" s="169">
        <f>0+90</f>
        <v>90</v>
      </c>
      <c r="Q18" s="166" t="e">
        <f>#N/A</f>
        <v>#N/A</v>
      </c>
      <c r="R18" s="164" t="s">
        <v>5902</v>
      </c>
      <c r="S18" s="163" t="s">
        <v>5903</v>
      </c>
      <c r="T18" s="67" t="s">
        <v>139</v>
      </c>
      <c r="U18" s="26">
        <v>4</v>
      </c>
      <c r="V18" s="26" t="s">
        <v>5924</v>
      </c>
      <c r="W18" s="26"/>
      <c r="X18" s="26"/>
      <c r="Y18" s="26"/>
      <c r="Z18" s="30"/>
      <c r="AA18" s="30"/>
      <c r="AB18" s="26"/>
      <c r="AC18" s="26"/>
      <c r="AD18" s="67" t="s">
        <v>5929</v>
      </c>
      <c r="AE18" s="67">
        <v>193</v>
      </c>
      <c r="AF18" s="27">
        <v>43956</v>
      </c>
      <c r="AG18" s="39"/>
      <c r="AH18" s="39"/>
      <c r="AI18" s="39"/>
      <c r="AJ18" s="39"/>
      <c r="AK18" s="39"/>
      <c r="AL18" s="39"/>
      <c r="AM18" s="39"/>
      <c r="AN18" s="39"/>
      <c r="AO18" s="39"/>
    </row>
    <row r="19" spans="1:41" ht="15.75" customHeight="1">
      <c r="A19" s="26">
        <v>2020</v>
      </c>
      <c r="B19" s="67">
        <v>23</v>
      </c>
      <c r="C19" s="107" t="s">
        <v>129</v>
      </c>
      <c r="D19" s="107" t="s">
        <v>2433</v>
      </c>
      <c r="E19" s="67" t="s">
        <v>2434</v>
      </c>
      <c r="F19" s="113">
        <v>43955</v>
      </c>
      <c r="G19" s="26" t="s">
        <v>5938</v>
      </c>
      <c r="H19" s="26" t="s">
        <v>1402</v>
      </c>
      <c r="I19" s="168" t="s">
        <v>5939</v>
      </c>
      <c r="J19" s="164" t="s">
        <v>135</v>
      </c>
      <c r="K19" s="164" t="s">
        <v>138</v>
      </c>
      <c r="L19" s="164">
        <v>84</v>
      </c>
      <c r="M19" s="164">
        <v>5460</v>
      </c>
      <c r="N19" s="169">
        <v>55</v>
      </c>
      <c r="O19" s="166" t="e">
        <f>#N/A</f>
        <v>#N/A</v>
      </c>
      <c r="P19" s="169">
        <f>31+113</f>
        <v>144</v>
      </c>
      <c r="Q19" s="166" t="e">
        <f>#N/A</f>
        <v>#N/A</v>
      </c>
      <c r="R19" s="164" t="s">
        <v>5902</v>
      </c>
      <c r="S19" s="163" t="s">
        <v>5903</v>
      </c>
      <c r="T19" s="67" t="s">
        <v>139</v>
      </c>
      <c r="U19" s="26">
        <v>4</v>
      </c>
      <c r="V19" s="26" t="s">
        <v>5924</v>
      </c>
      <c r="W19" s="26"/>
      <c r="X19" s="26"/>
      <c r="Y19" s="26"/>
      <c r="Z19" s="30"/>
      <c r="AA19" s="30"/>
      <c r="AB19" s="26"/>
      <c r="AC19" s="26"/>
      <c r="AD19" s="67" t="s">
        <v>5929</v>
      </c>
      <c r="AE19" s="67">
        <v>317</v>
      </c>
      <c r="AF19" s="27">
        <v>43956</v>
      </c>
      <c r="AG19" s="39"/>
      <c r="AH19" s="39"/>
      <c r="AI19" s="39"/>
      <c r="AJ19" s="39"/>
      <c r="AK19" s="39"/>
      <c r="AL19" s="39"/>
      <c r="AM19" s="39"/>
      <c r="AN19" s="39"/>
      <c r="AO19" s="39"/>
    </row>
    <row r="20" spans="1:41" ht="15.75" customHeight="1">
      <c r="A20" s="26">
        <v>2020</v>
      </c>
      <c r="B20" s="67">
        <v>24</v>
      </c>
      <c r="C20" s="107" t="s">
        <v>129</v>
      </c>
      <c r="D20" s="107" t="s">
        <v>2433</v>
      </c>
      <c r="E20" s="67" t="s">
        <v>2434</v>
      </c>
      <c r="F20" s="113">
        <v>43955</v>
      </c>
      <c r="G20" s="26" t="s">
        <v>2143</v>
      </c>
      <c r="H20" s="26" t="s">
        <v>1402</v>
      </c>
      <c r="I20" s="168" t="s">
        <v>5940</v>
      </c>
      <c r="J20" s="164" t="s">
        <v>135</v>
      </c>
      <c r="K20" s="164" t="s">
        <v>138</v>
      </c>
      <c r="L20" s="164">
        <v>83</v>
      </c>
      <c r="M20" s="164">
        <v>9160</v>
      </c>
      <c r="N20" s="169">
        <v>88</v>
      </c>
      <c r="O20" s="176" t="e">
        <f>#N/A</f>
        <v>#N/A</v>
      </c>
      <c r="P20" s="169">
        <f>52+172</f>
        <v>224</v>
      </c>
      <c r="Q20" s="166" t="e">
        <f>#N/A</f>
        <v>#N/A</v>
      </c>
      <c r="R20" s="164" t="s">
        <v>5902</v>
      </c>
      <c r="S20" s="163" t="s">
        <v>5903</v>
      </c>
      <c r="T20" s="67" t="s">
        <v>139</v>
      </c>
      <c r="U20" s="26">
        <v>4</v>
      </c>
      <c r="V20" s="26" t="s">
        <v>5924</v>
      </c>
      <c r="W20" s="26"/>
      <c r="X20" s="26"/>
      <c r="Y20" s="26"/>
      <c r="Z20" s="30"/>
      <c r="AA20" s="30"/>
      <c r="AB20" s="26"/>
      <c r="AC20" s="26"/>
      <c r="AD20" s="67" t="s">
        <v>5929</v>
      </c>
      <c r="AE20" s="67">
        <v>416</v>
      </c>
      <c r="AF20" s="27">
        <v>43956</v>
      </c>
      <c r="AG20" s="39"/>
      <c r="AH20" s="39"/>
      <c r="AI20" s="39"/>
      <c r="AJ20" s="39"/>
      <c r="AK20" s="39"/>
      <c r="AL20" s="39"/>
      <c r="AM20" s="39"/>
      <c r="AN20" s="39"/>
      <c r="AO20" s="39"/>
    </row>
    <row r="21" spans="1:41" ht="15.75" customHeight="1">
      <c r="A21" s="26">
        <v>2020</v>
      </c>
      <c r="B21" s="67">
        <v>25</v>
      </c>
      <c r="C21" s="107" t="s">
        <v>129</v>
      </c>
      <c r="D21" s="107" t="s">
        <v>2433</v>
      </c>
      <c r="E21" s="67" t="s">
        <v>2434</v>
      </c>
      <c r="F21" s="113">
        <v>43955</v>
      </c>
      <c r="G21" s="26" t="s">
        <v>2097</v>
      </c>
      <c r="H21" s="26" t="s">
        <v>1402</v>
      </c>
      <c r="I21" s="168" t="s">
        <v>5941</v>
      </c>
      <c r="J21" s="164" t="s">
        <v>135</v>
      </c>
      <c r="K21" s="164" t="s">
        <v>138</v>
      </c>
      <c r="L21" s="164">
        <v>83</v>
      </c>
      <c r="M21" s="164">
        <v>8550</v>
      </c>
      <c r="N21" s="169">
        <v>3</v>
      </c>
      <c r="O21" s="176" t="e">
        <f>#N/A</f>
        <v>#N/A</v>
      </c>
      <c r="P21" s="169">
        <f>0+64</f>
        <v>64</v>
      </c>
      <c r="Q21" s="176" t="e">
        <f>#N/A</f>
        <v>#N/A</v>
      </c>
      <c r="R21" s="164" t="s">
        <v>5902</v>
      </c>
      <c r="S21" s="163" t="s">
        <v>5903</v>
      </c>
      <c r="T21" s="67" t="s">
        <v>139</v>
      </c>
      <c r="U21" s="26">
        <v>4</v>
      </c>
      <c r="V21" s="26" t="s">
        <v>5924</v>
      </c>
      <c r="W21" s="26"/>
      <c r="X21" s="26"/>
      <c r="Y21" s="26"/>
      <c r="Z21" s="30"/>
      <c r="AA21" s="30"/>
      <c r="AB21" s="26"/>
      <c r="AC21" s="26"/>
      <c r="AD21" s="67" t="s">
        <v>5905</v>
      </c>
      <c r="AE21" s="67"/>
      <c r="AF21" s="26"/>
      <c r="AG21" s="39"/>
      <c r="AH21" s="39"/>
      <c r="AI21" s="39"/>
      <c r="AJ21" s="39"/>
      <c r="AK21" s="39"/>
      <c r="AL21" s="39"/>
      <c r="AM21" s="39"/>
      <c r="AN21" s="39"/>
      <c r="AO21" s="39"/>
    </row>
    <row r="22" spans="1:41" ht="15.75" customHeight="1">
      <c r="A22" s="26">
        <v>2020</v>
      </c>
      <c r="B22" s="67">
        <v>26</v>
      </c>
      <c r="C22" s="107" t="s">
        <v>129</v>
      </c>
      <c r="D22" s="107" t="s">
        <v>2433</v>
      </c>
      <c r="E22" s="67" t="s">
        <v>2434</v>
      </c>
      <c r="F22" s="113">
        <v>43955</v>
      </c>
      <c r="G22" s="26" t="s">
        <v>1955</v>
      </c>
      <c r="H22" s="26" t="s">
        <v>1402</v>
      </c>
      <c r="I22" s="168" t="s">
        <v>5942</v>
      </c>
      <c r="J22" s="164" t="s">
        <v>135</v>
      </c>
      <c r="K22" s="164" t="s">
        <v>138</v>
      </c>
      <c r="L22" s="164">
        <v>87</v>
      </c>
      <c r="M22" s="164">
        <v>8720</v>
      </c>
      <c r="N22" s="169">
        <v>19</v>
      </c>
      <c r="O22" s="176" t="e">
        <f>#N/A</f>
        <v>#N/A</v>
      </c>
      <c r="P22" s="169">
        <f>0+112</f>
        <v>112</v>
      </c>
      <c r="Q22" s="176" t="e">
        <f>#N/A</f>
        <v>#N/A</v>
      </c>
      <c r="R22" s="164" t="s">
        <v>5902</v>
      </c>
      <c r="S22" s="163" t="s">
        <v>5903</v>
      </c>
      <c r="T22" s="67" t="s">
        <v>139</v>
      </c>
      <c r="U22" s="26">
        <v>4</v>
      </c>
      <c r="V22" s="26" t="s">
        <v>5924</v>
      </c>
      <c r="W22" s="26"/>
      <c r="X22" s="26"/>
      <c r="Y22" s="26"/>
      <c r="Z22" s="30"/>
      <c r="AA22" s="30"/>
      <c r="AB22" s="26"/>
      <c r="AC22" s="26"/>
      <c r="AD22" s="67" t="s">
        <v>5905</v>
      </c>
      <c r="AE22" s="67"/>
      <c r="AF22" s="26"/>
      <c r="AG22" s="39"/>
      <c r="AH22" s="39"/>
      <c r="AI22" s="39"/>
      <c r="AJ22" s="39"/>
      <c r="AK22" s="39"/>
      <c r="AL22" s="39"/>
      <c r="AM22" s="39"/>
      <c r="AN22" s="39"/>
      <c r="AO22" s="39"/>
    </row>
    <row r="23" spans="1:41" ht="15.75" customHeight="1" thickBot="1">
      <c r="A23" s="82">
        <v>2020</v>
      </c>
      <c r="B23" s="82">
        <v>27</v>
      </c>
      <c r="C23" s="82" t="s">
        <v>129</v>
      </c>
      <c r="D23" s="82" t="s">
        <v>2433</v>
      </c>
      <c r="E23" s="82" t="s">
        <v>2434</v>
      </c>
      <c r="F23" s="95">
        <v>43957</v>
      </c>
      <c r="G23" s="82" t="s">
        <v>5943</v>
      </c>
      <c r="H23" s="82" t="s">
        <v>1402</v>
      </c>
      <c r="I23" s="170" t="s">
        <v>5944</v>
      </c>
      <c r="J23" s="171" t="s">
        <v>1483</v>
      </c>
      <c r="K23" s="171" t="s">
        <v>138</v>
      </c>
      <c r="L23" s="171">
        <v>65</v>
      </c>
      <c r="M23" s="171">
        <v>4400</v>
      </c>
      <c r="N23" s="172" t="s">
        <v>5945</v>
      </c>
      <c r="O23" s="177"/>
      <c r="P23" s="172">
        <v>29.5</v>
      </c>
      <c r="Q23" s="177" t="e">
        <f>#N/A</f>
        <v>#N/A</v>
      </c>
      <c r="R23" s="171" t="s">
        <v>5902</v>
      </c>
      <c r="S23" s="171" t="s">
        <v>5915</v>
      </c>
      <c r="T23" s="82" t="s">
        <v>139</v>
      </c>
      <c r="U23" s="82">
        <v>5</v>
      </c>
      <c r="V23" s="82" t="s">
        <v>5946</v>
      </c>
      <c r="W23" s="82"/>
      <c r="X23" s="82"/>
      <c r="Y23" s="82"/>
      <c r="Z23" s="63"/>
      <c r="AA23" s="63"/>
      <c r="AB23" s="82"/>
      <c r="AC23" s="82"/>
      <c r="AD23" s="82" t="s">
        <v>5905</v>
      </c>
      <c r="AE23" s="82"/>
      <c r="AF23" s="82"/>
      <c r="AG23" s="92"/>
      <c r="AH23" s="92"/>
      <c r="AI23" s="92"/>
      <c r="AJ23" s="92"/>
      <c r="AK23" s="92"/>
      <c r="AL23" s="92"/>
      <c r="AM23" s="92"/>
      <c r="AN23" s="92"/>
      <c r="AO23" s="92"/>
    </row>
    <row r="24" spans="1:41" ht="15.75" customHeight="1">
      <c r="A24" s="67">
        <v>2020</v>
      </c>
      <c r="B24" s="67">
        <v>28</v>
      </c>
      <c r="C24" s="131" t="s">
        <v>129</v>
      </c>
      <c r="D24" s="131" t="s">
        <v>2433</v>
      </c>
      <c r="E24" s="67" t="s">
        <v>2434</v>
      </c>
      <c r="F24" s="68">
        <v>43962</v>
      </c>
      <c r="G24" s="67" t="s">
        <v>5947</v>
      </c>
      <c r="H24" s="67" t="s">
        <v>1402</v>
      </c>
      <c r="I24" s="162" t="s">
        <v>5948</v>
      </c>
      <c r="J24" s="163" t="s">
        <v>1483</v>
      </c>
      <c r="K24" s="163" t="s">
        <v>138</v>
      </c>
      <c r="L24" s="163">
        <v>86</v>
      </c>
      <c r="M24" s="163">
        <v>7880</v>
      </c>
      <c r="N24" s="165">
        <v>4.5</v>
      </c>
      <c r="O24" s="167">
        <f>N24-(+N24*0.07)</f>
        <v>4.1849999999999996</v>
      </c>
      <c r="P24" s="165">
        <f>0+96</f>
        <v>96</v>
      </c>
      <c r="Q24" s="167" t="e">
        <f>#N/A</f>
        <v>#N/A</v>
      </c>
      <c r="R24" s="163" t="s">
        <v>5902</v>
      </c>
      <c r="S24" s="163" t="s">
        <v>5915</v>
      </c>
      <c r="T24" s="67" t="s">
        <v>139</v>
      </c>
      <c r="U24" s="67">
        <v>6</v>
      </c>
      <c r="V24" s="67" t="s">
        <v>5949</v>
      </c>
      <c r="W24" s="67"/>
      <c r="X24" s="67"/>
      <c r="Y24" s="67"/>
      <c r="Z24" s="71"/>
      <c r="AA24" s="71"/>
      <c r="AB24" s="67"/>
      <c r="AC24" s="67" t="s">
        <v>5950</v>
      </c>
      <c r="AD24" s="67" t="s">
        <v>5905</v>
      </c>
      <c r="AE24" s="67"/>
      <c r="AF24" s="67"/>
      <c r="AG24" s="80"/>
      <c r="AH24" s="80"/>
      <c r="AI24" s="80"/>
      <c r="AJ24" s="80"/>
      <c r="AK24" s="80"/>
      <c r="AL24" s="80"/>
      <c r="AM24" s="80"/>
      <c r="AN24" s="80"/>
      <c r="AO24" s="80"/>
    </row>
    <row r="25" spans="1:41" ht="15.75" customHeight="1">
      <c r="A25" s="26">
        <v>2020</v>
      </c>
      <c r="B25" s="67">
        <v>29</v>
      </c>
      <c r="C25" s="107" t="s">
        <v>129</v>
      </c>
      <c r="D25" s="107" t="s">
        <v>2433</v>
      </c>
      <c r="E25" s="67" t="s">
        <v>2434</v>
      </c>
      <c r="F25" s="27">
        <v>43962</v>
      </c>
      <c r="G25" s="26" t="s">
        <v>5951</v>
      </c>
      <c r="H25" s="26" t="s">
        <v>1402</v>
      </c>
      <c r="I25" s="168" t="s">
        <v>5952</v>
      </c>
      <c r="J25" s="164" t="s">
        <v>135</v>
      </c>
      <c r="K25" s="164" t="s">
        <v>138</v>
      </c>
      <c r="L25" s="164">
        <v>85</v>
      </c>
      <c r="M25" s="164">
        <v>8580</v>
      </c>
      <c r="N25" s="169">
        <v>7.5</v>
      </c>
      <c r="O25" s="166">
        <f>N25-(+N25*0.07)</f>
        <v>6.9749999999999996</v>
      </c>
      <c r="P25" s="169">
        <v>47</v>
      </c>
      <c r="Q25" s="166" t="e">
        <f>#N/A</f>
        <v>#N/A</v>
      </c>
      <c r="R25" s="164" t="s">
        <v>5902</v>
      </c>
      <c r="S25" s="163" t="s">
        <v>5915</v>
      </c>
      <c r="T25" s="67" t="s">
        <v>139</v>
      </c>
      <c r="U25" s="26">
        <v>6</v>
      </c>
      <c r="V25" s="26" t="s">
        <v>5949</v>
      </c>
      <c r="W25" s="26"/>
      <c r="X25" s="26"/>
      <c r="Y25" s="26"/>
      <c r="Z25" s="30"/>
      <c r="AA25" s="30"/>
      <c r="AB25" s="26"/>
      <c r="AC25" s="26"/>
      <c r="AD25" s="67" t="s">
        <v>5905</v>
      </c>
      <c r="AE25" s="67"/>
      <c r="AF25" s="26"/>
      <c r="AG25" s="39"/>
      <c r="AH25" s="39"/>
      <c r="AI25" s="39"/>
      <c r="AJ25" s="39"/>
      <c r="AK25" s="39"/>
      <c r="AL25" s="39"/>
      <c r="AM25" s="39"/>
      <c r="AN25" s="39"/>
      <c r="AO25" s="39"/>
    </row>
    <row r="26" spans="1:41" ht="15.75" customHeight="1">
      <c r="A26" s="26">
        <v>2020</v>
      </c>
      <c r="B26" s="67">
        <v>30</v>
      </c>
      <c r="C26" s="107" t="s">
        <v>129</v>
      </c>
      <c r="D26" s="107" t="s">
        <v>2433</v>
      </c>
      <c r="E26" s="67" t="s">
        <v>2434</v>
      </c>
      <c r="F26" s="27">
        <v>43962</v>
      </c>
      <c r="G26" s="26" t="s">
        <v>5953</v>
      </c>
      <c r="H26" s="26" t="s">
        <v>1402</v>
      </c>
      <c r="I26" s="168" t="s">
        <v>5954</v>
      </c>
      <c r="J26" s="164" t="s">
        <v>135</v>
      </c>
      <c r="K26" s="164" t="s">
        <v>138</v>
      </c>
      <c r="L26" s="164">
        <v>80</v>
      </c>
      <c r="M26" s="164">
        <v>6510</v>
      </c>
      <c r="N26" s="169">
        <v>10.5</v>
      </c>
      <c r="O26" s="166">
        <f>N26-(+N26*0.07)</f>
        <v>9.7650000000000006</v>
      </c>
      <c r="P26" s="169">
        <v>70</v>
      </c>
      <c r="Q26" s="166" t="e">
        <f>#N/A</f>
        <v>#N/A</v>
      </c>
      <c r="R26" s="164" t="s">
        <v>5902</v>
      </c>
      <c r="S26" s="163" t="s">
        <v>5903</v>
      </c>
      <c r="T26" s="67" t="s">
        <v>139</v>
      </c>
      <c r="U26" s="26">
        <v>6</v>
      </c>
      <c r="V26" s="26" t="s">
        <v>5949</v>
      </c>
      <c r="W26" s="26"/>
      <c r="X26" s="26"/>
      <c r="Y26" s="26"/>
      <c r="Z26" s="30"/>
      <c r="AA26" s="30"/>
      <c r="AB26" s="26"/>
      <c r="AC26" s="26"/>
      <c r="AD26" s="67" t="s">
        <v>5905</v>
      </c>
      <c r="AE26" s="67"/>
      <c r="AF26" s="26"/>
      <c r="AG26" s="39"/>
      <c r="AH26" s="39"/>
      <c r="AI26" s="39"/>
      <c r="AJ26" s="39"/>
      <c r="AK26" s="39"/>
      <c r="AL26" s="39"/>
      <c r="AM26" s="39"/>
      <c r="AN26" s="39"/>
      <c r="AO26" s="39"/>
    </row>
    <row r="27" spans="1:41" ht="15.75" customHeight="1" thickBot="1">
      <c r="A27" s="82">
        <v>2020</v>
      </c>
      <c r="B27" s="82">
        <v>31</v>
      </c>
      <c r="C27" s="82" t="s">
        <v>129</v>
      </c>
      <c r="D27" s="82" t="s">
        <v>2433</v>
      </c>
      <c r="E27" s="82" t="s">
        <v>2434</v>
      </c>
      <c r="F27" s="95">
        <v>43962</v>
      </c>
      <c r="G27" s="82" t="s">
        <v>5955</v>
      </c>
      <c r="H27" s="82" t="s">
        <v>1402</v>
      </c>
      <c r="I27" s="170" t="s">
        <v>5956</v>
      </c>
      <c r="J27" s="171" t="s">
        <v>135</v>
      </c>
      <c r="K27" s="171" t="s">
        <v>138</v>
      </c>
      <c r="L27" s="171">
        <v>81</v>
      </c>
      <c r="M27" s="171">
        <v>8450</v>
      </c>
      <c r="N27" s="172">
        <v>28.5</v>
      </c>
      <c r="O27" s="173">
        <f>N27-(+N27*0.07)</f>
        <v>26.504999999999999</v>
      </c>
      <c r="P27" s="172">
        <v>104</v>
      </c>
      <c r="Q27" s="173" t="e">
        <f>#N/A</f>
        <v>#N/A</v>
      </c>
      <c r="R27" s="171" t="s">
        <v>5902</v>
      </c>
      <c r="S27" s="171" t="s">
        <v>5903</v>
      </c>
      <c r="T27" s="82" t="s">
        <v>139</v>
      </c>
      <c r="U27" s="82">
        <v>6</v>
      </c>
      <c r="V27" s="82" t="s">
        <v>5949</v>
      </c>
      <c r="W27" s="82"/>
      <c r="X27" s="82"/>
      <c r="Y27" s="82"/>
      <c r="Z27" s="63"/>
      <c r="AA27" s="63"/>
      <c r="AB27" s="82"/>
      <c r="AC27" s="82"/>
      <c r="AD27" s="82" t="s">
        <v>5905</v>
      </c>
      <c r="AE27" s="82"/>
      <c r="AF27" s="82"/>
      <c r="AG27" s="92"/>
      <c r="AH27" s="92"/>
      <c r="AI27" s="92"/>
      <c r="AJ27" s="92"/>
      <c r="AK27" s="92"/>
      <c r="AL27" s="92"/>
      <c r="AM27" s="92"/>
      <c r="AN27" s="92"/>
      <c r="AO27" s="92"/>
    </row>
    <row r="28" spans="1:41" ht="15.75" customHeight="1">
      <c r="A28" s="67">
        <v>2020</v>
      </c>
      <c r="B28" s="67">
        <v>32</v>
      </c>
      <c r="C28" s="131" t="s">
        <v>129</v>
      </c>
      <c r="D28" s="131" t="s">
        <v>2433</v>
      </c>
      <c r="E28" s="67" t="s">
        <v>2434</v>
      </c>
      <c r="F28" s="68">
        <v>43969</v>
      </c>
      <c r="G28" s="67" t="s">
        <v>5957</v>
      </c>
      <c r="H28" s="67" t="s">
        <v>1402</v>
      </c>
      <c r="I28" s="162" t="s">
        <v>5958</v>
      </c>
      <c r="J28" s="163" t="s">
        <v>135</v>
      </c>
      <c r="K28" s="163" t="s">
        <v>138</v>
      </c>
      <c r="L28" s="163">
        <v>79</v>
      </c>
      <c r="M28" s="163">
        <v>6630</v>
      </c>
      <c r="N28" s="165">
        <v>60</v>
      </c>
      <c r="O28" s="167" t="e">
        <f>#N/A</f>
        <v>#N/A</v>
      </c>
      <c r="P28" s="165">
        <v>89</v>
      </c>
      <c r="Q28" s="167" t="e">
        <f>#N/A</f>
        <v>#N/A</v>
      </c>
      <c r="R28" s="163" t="s">
        <v>5902</v>
      </c>
      <c r="S28" s="163" t="s">
        <v>5903</v>
      </c>
      <c r="T28" s="67" t="s">
        <v>139</v>
      </c>
      <c r="U28" s="67">
        <v>7</v>
      </c>
      <c r="V28" s="67" t="s">
        <v>5959</v>
      </c>
      <c r="W28" s="67"/>
      <c r="X28" s="67"/>
      <c r="Y28" s="67"/>
      <c r="Z28" s="71"/>
      <c r="AA28" s="71"/>
      <c r="AB28" s="67"/>
      <c r="AC28" s="67"/>
      <c r="AD28" s="67" t="s">
        <v>5929</v>
      </c>
      <c r="AE28" s="67">
        <v>166</v>
      </c>
      <c r="AF28" s="68">
        <v>43970</v>
      </c>
      <c r="AG28" s="80"/>
      <c r="AH28" s="80"/>
      <c r="AI28" s="80"/>
      <c r="AJ28" s="80"/>
      <c r="AK28" s="80"/>
      <c r="AL28" s="80"/>
      <c r="AM28" s="80"/>
      <c r="AN28" s="80"/>
      <c r="AO28" s="80"/>
    </row>
    <row r="29" spans="1:41" ht="15.75" customHeight="1">
      <c r="A29" s="26">
        <v>2020</v>
      </c>
      <c r="B29" s="67">
        <v>33</v>
      </c>
      <c r="C29" s="107" t="s">
        <v>129</v>
      </c>
      <c r="D29" s="107" t="s">
        <v>2433</v>
      </c>
      <c r="E29" s="67" t="s">
        <v>2434</v>
      </c>
      <c r="F29" s="27">
        <v>43969</v>
      </c>
      <c r="G29" s="26" t="s">
        <v>5960</v>
      </c>
      <c r="H29" s="26" t="s">
        <v>1402</v>
      </c>
      <c r="I29" s="168" t="s">
        <v>5961</v>
      </c>
      <c r="J29" s="163" t="s">
        <v>135</v>
      </c>
      <c r="K29" s="164" t="s">
        <v>138</v>
      </c>
      <c r="L29" s="164">
        <v>78</v>
      </c>
      <c r="M29" s="164">
        <v>6420</v>
      </c>
      <c r="N29" s="169">
        <v>48</v>
      </c>
      <c r="O29" s="166" t="e">
        <f>#N/A</f>
        <v>#N/A</v>
      </c>
      <c r="P29" s="169">
        <v>107</v>
      </c>
      <c r="Q29" s="166" t="e">
        <f>#N/A</f>
        <v>#N/A</v>
      </c>
      <c r="R29" s="163" t="s">
        <v>5902</v>
      </c>
      <c r="S29" s="163" t="s">
        <v>5903</v>
      </c>
      <c r="T29" s="67" t="s">
        <v>139</v>
      </c>
      <c r="U29" s="26">
        <v>7</v>
      </c>
      <c r="V29" s="26" t="s">
        <v>5959</v>
      </c>
      <c r="W29" s="26"/>
      <c r="X29" s="26"/>
      <c r="Y29" s="26"/>
      <c r="Z29" s="30"/>
      <c r="AA29" s="30"/>
      <c r="AB29" s="26"/>
      <c r="AC29" s="26"/>
      <c r="AD29" s="67" t="s">
        <v>5929</v>
      </c>
      <c r="AE29" s="67">
        <v>199</v>
      </c>
      <c r="AF29" s="68">
        <v>43970</v>
      </c>
      <c r="AG29" s="39"/>
      <c r="AH29" s="39"/>
      <c r="AI29" s="39"/>
      <c r="AJ29" s="39"/>
      <c r="AK29" s="39"/>
      <c r="AL29" s="39"/>
      <c r="AM29" s="39"/>
      <c r="AN29" s="39"/>
      <c r="AO29" s="39"/>
    </row>
    <row r="30" spans="1:41" ht="15.75" customHeight="1">
      <c r="A30" s="26">
        <v>2020</v>
      </c>
      <c r="B30" s="67">
        <v>34</v>
      </c>
      <c r="C30" s="107" t="s">
        <v>129</v>
      </c>
      <c r="D30" s="107" t="s">
        <v>2433</v>
      </c>
      <c r="E30" s="67" t="s">
        <v>2434</v>
      </c>
      <c r="F30" s="27">
        <v>43969</v>
      </c>
      <c r="G30" s="26" t="s">
        <v>5962</v>
      </c>
      <c r="H30" s="26" t="s">
        <v>1402</v>
      </c>
      <c r="I30" s="168" t="s">
        <v>5963</v>
      </c>
      <c r="J30" s="163" t="s">
        <v>135</v>
      </c>
      <c r="K30" s="164" t="s">
        <v>138</v>
      </c>
      <c r="L30" s="164">
        <v>81</v>
      </c>
      <c r="M30" s="164">
        <v>5850</v>
      </c>
      <c r="N30" s="169">
        <v>11.6</v>
      </c>
      <c r="O30" s="166" t="e">
        <f>#N/A</f>
        <v>#N/A</v>
      </c>
      <c r="P30" s="169">
        <f>34+40</f>
        <v>74</v>
      </c>
      <c r="Q30" s="166" t="e">
        <f>#N/A</f>
        <v>#N/A</v>
      </c>
      <c r="R30" s="163" t="s">
        <v>5902</v>
      </c>
      <c r="S30" s="163" t="s">
        <v>5903</v>
      </c>
      <c r="T30" s="67" t="s">
        <v>139</v>
      </c>
      <c r="U30" s="26">
        <v>7</v>
      </c>
      <c r="V30" s="26" t="s">
        <v>5959</v>
      </c>
      <c r="W30" s="26"/>
      <c r="X30" s="26"/>
      <c r="Y30" s="26"/>
      <c r="Z30" s="30"/>
      <c r="AA30" s="30"/>
      <c r="AB30" s="26"/>
      <c r="AC30" s="26"/>
      <c r="AD30" s="67" t="s">
        <v>5929</v>
      </c>
      <c r="AE30" s="67">
        <v>138</v>
      </c>
      <c r="AF30" s="68">
        <v>43970</v>
      </c>
      <c r="AG30" s="39"/>
      <c r="AH30" s="39"/>
      <c r="AI30" s="39"/>
      <c r="AJ30" s="39"/>
      <c r="AK30" s="39"/>
      <c r="AL30" s="39"/>
      <c r="AM30" s="39"/>
      <c r="AN30" s="39"/>
      <c r="AO30" s="39"/>
    </row>
    <row r="31" spans="1:41" ht="15.75" customHeight="1">
      <c r="A31" s="26">
        <v>2020</v>
      </c>
      <c r="B31" s="67">
        <v>35</v>
      </c>
      <c r="C31" s="107" t="s">
        <v>129</v>
      </c>
      <c r="D31" s="107" t="s">
        <v>2433</v>
      </c>
      <c r="E31" s="67" t="s">
        <v>2434</v>
      </c>
      <c r="F31" s="27">
        <v>43969</v>
      </c>
      <c r="G31" s="26" t="s">
        <v>5964</v>
      </c>
      <c r="H31" s="26" t="s">
        <v>1402</v>
      </c>
      <c r="I31" s="168" t="s">
        <v>5965</v>
      </c>
      <c r="J31" s="163" t="s">
        <v>135</v>
      </c>
      <c r="K31" s="164" t="s">
        <v>138</v>
      </c>
      <c r="L31" s="164">
        <v>72</v>
      </c>
      <c r="M31" s="164">
        <v>5200</v>
      </c>
      <c r="N31" s="169">
        <v>34.1</v>
      </c>
      <c r="O31" s="166" t="e">
        <f>#N/A</f>
        <v>#N/A</v>
      </c>
      <c r="P31" s="169">
        <v>58.7</v>
      </c>
      <c r="Q31" s="166" t="e">
        <f>#N/A</f>
        <v>#N/A</v>
      </c>
      <c r="R31" s="163" t="s">
        <v>5902</v>
      </c>
      <c r="S31" s="163" t="s">
        <v>5903</v>
      </c>
      <c r="T31" s="67" t="s">
        <v>139</v>
      </c>
      <c r="U31" s="26">
        <v>7</v>
      </c>
      <c r="V31" s="26" t="s">
        <v>5959</v>
      </c>
      <c r="W31" s="26"/>
      <c r="X31" s="26"/>
      <c r="Y31" s="26"/>
      <c r="Z31" s="30"/>
      <c r="AA31" s="30"/>
      <c r="AB31" s="26"/>
      <c r="AC31" s="26"/>
      <c r="AD31" s="67" t="s">
        <v>5929</v>
      </c>
      <c r="AE31" s="67">
        <v>109</v>
      </c>
      <c r="AF31" s="68">
        <v>43970</v>
      </c>
      <c r="AG31" s="39"/>
      <c r="AH31" s="39"/>
      <c r="AI31" s="39"/>
      <c r="AJ31" s="39"/>
      <c r="AK31" s="39"/>
      <c r="AL31" s="39"/>
      <c r="AM31" s="39"/>
      <c r="AN31" s="39"/>
      <c r="AO31" s="39"/>
    </row>
    <row r="32" spans="1:41" ht="15.75" customHeight="1">
      <c r="A32" s="26">
        <v>2020</v>
      </c>
      <c r="B32" s="67">
        <v>36</v>
      </c>
      <c r="C32" s="107" t="s">
        <v>129</v>
      </c>
      <c r="D32" s="107" t="s">
        <v>2433</v>
      </c>
      <c r="E32" s="67" t="s">
        <v>2434</v>
      </c>
      <c r="F32" s="27">
        <v>43969</v>
      </c>
      <c r="G32" s="26" t="s">
        <v>5966</v>
      </c>
      <c r="H32" s="26" t="s">
        <v>1402</v>
      </c>
      <c r="I32" s="168" t="s">
        <v>5967</v>
      </c>
      <c r="J32" s="163" t="s">
        <v>135</v>
      </c>
      <c r="K32" s="164" t="s">
        <v>138</v>
      </c>
      <c r="L32" s="164">
        <v>75</v>
      </c>
      <c r="M32" s="164">
        <v>4860</v>
      </c>
      <c r="N32" s="169">
        <v>29.5</v>
      </c>
      <c r="O32" s="166" t="e">
        <f>#N/A</f>
        <v>#N/A</v>
      </c>
      <c r="P32" s="169">
        <v>70.599999999999994</v>
      </c>
      <c r="Q32" s="166" t="e">
        <f>#N/A</f>
        <v>#N/A</v>
      </c>
      <c r="R32" s="163" t="s">
        <v>5902</v>
      </c>
      <c r="S32" s="163" t="s">
        <v>5903</v>
      </c>
      <c r="T32" s="67" t="s">
        <v>139</v>
      </c>
      <c r="U32" s="26">
        <v>7</v>
      </c>
      <c r="V32" s="26" t="s">
        <v>5959</v>
      </c>
      <c r="W32" s="26"/>
      <c r="X32" s="26"/>
      <c r="Y32" s="26"/>
      <c r="Z32" s="30"/>
      <c r="AA32" s="30"/>
      <c r="AB32" s="26"/>
      <c r="AC32" s="26"/>
      <c r="AD32" s="67" t="s">
        <v>5929</v>
      </c>
      <c r="AE32" s="67">
        <v>131</v>
      </c>
      <c r="AF32" s="68">
        <v>43970</v>
      </c>
      <c r="AG32" s="39"/>
      <c r="AH32" s="39"/>
      <c r="AI32" s="39"/>
      <c r="AJ32" s="39"/>
      <c r="AK32" s="39"/>
      <c r="AL32" s="39"/>
      <c r="AM32" s="39"/>
      <c r="AN32" s="39"/>
      <c r="AO32" s="39"/>
    </row>
    <row r="33" spans="1:41" ht="15.75" customHeight="1">
      <c r="A33" s="26">
        <v>2020</v>
      </c>
      <c r="B33" s="67">
        <v>37</v>
      </c>
      <c r="C33" s="107" t="s">
        <v>129</v>
      </c>
      <c r="D33" s="107" t="s">
        <v>2433</v>
      </c>
      <c r="E33" s="67" t="s">
        <v>2434</v>
      </c>
      <c r="F33" s="27">
        <v>43969</v>
      </c>
      <c r="G33" s="26" t="s">
        <v>5968</v>
      </c>
      <c r="H33" s="26" t="s">
        <v>1402</v>
      </c>
      <c r="I33" s="168" t="s">
        <v>5969</v>
      </c>
      <c r="J33" s="163" t="s">
        <v>135</v>
      </c>
      <c r="K33" s="164" t="s">
        <v>138</v>
      </c>
      <c r="L33" s="164">
        <v>79</v>
      </c>
      <c r="M33" s="164">
        <v>6210</v>
      </c>
      <c r="N33" s="169">
        <v>31.9</v>
      </c>
      <c r="O33" s="166" t="e">
        <f>#N/A</f>
        <v>#N/A</v>
      </c>
      <c r="P33" s="169">
        <v>84.6</v>
      </c>
      <c r="Q33" s="166" t="e">
        <f>#N/A</f>
        <v>#N/A</v>
      </c>
      <c r="R33" s="163" t="s">
        <v>5902</v>
      </c>
      <c r="S33" s="163" t="s">
        <v>5903</v>
      </c>
      <c r="T33" s="67" t="s">
        <v>139</v>
      </c>
      <c r="U33" s="26">
        <v>7</v>
      </c>
      <c r="V33" s="26" t="s">
        <v>5959</v>
      </c>
      <c r="W33" s="26"/>
      <c r="X33" s="26"/>
      <c r="Y33" s="26"/>
      <c r="Z33" s="30"/>
      <c r="AA33" s="30"/>
      <c r="AB33" s="26"/>
      <c r="AC33" s="26"/>
      <c r="AD33" s="67" t="s">
        <v>5929</v>
      </c>
      <c r="AE33" s="67">
        <v>187</v>
      </c>
      <c r="AF33" s="68">
        <v>43970</v>
      </c>
      <c r="AG33" s="39"/>
      <c r="AH33" s="39"/>
      <c r="AI33" s="39"/>
      <c r="AJ33" s="39"/>
      <c r="AK33" s="39"/>
      <c r="AL33" s="39"/>
      <c r="AM33" s="39"/>
      <c r="AN33" s="39"/>
      <c r="AO33" s="39"/>
    </row>
    <row r="34" spans="1:41" ht="15.75" customHeight="1">
      <c r="A34" s="26">
        <v>2020</v>
      </c>
      <c r="B34" s="67">
        <v>38</v>
      </c>
      <c r="C34" s="107" t="s">
        <v>129</v>
      </c>
      <c r="D34" s="107" t="s">
        <v>2433</v>
      </c>
      <c r="E34" s="67" t="s">
        <v>2434</v>
      </c>
      <c r="F34" s="27">
        <v>43969</v>
      </c>
      <c r="G34" s="26" t="s">
        <v>5970</v>
      </c>
      <c r="H34" s="26" t="s">
        <v>1402</v>
      </c>
      <c r="I34" s="168" t="s">
        <v>5971</v>
      </c>
      <c r="J34" s="164" t="s">
        <v>1483</v>
      </c>
      <c r="K34" s="164" t="s">
        <v>138</v>
      </c>
      <c r="L34" s="164">
        <v>80</v>
      </c>
      <c r="M34" s="164">
        <v>6160</v>
      </c>
      <c r="N34" s="169">
        <v>34.700000000000003</v>
      </c>
      <c r="O34" s="166" t="e">
        <f>#N/A</f>
        <v>#N/A</v>
      </c>
      <c r="P34" s="169">
        <v>73.400000000000006</v>
      </c>
      <c r="Q34" s="166" t="e">
        <f>#N/A</f>
        <v>#N/A</v>
      </c>
      <c r="R34" s="163" t="s">
        <v>5902</v>
      </c>
      <c r="S34" s="163" t="s">
        <v>5915</v>
      </c>
      <c r="T34" s="67" t="s">
        <v>139</v>
      </c>
      <c r="U34" s="26">
        <v>7</v>
      </c>
      <c r="V34" s="26" t="s">
        <v>5959</v>
      </c>
      <c r="W34" s="26"/>
      <c r="X34" s="26"/>
      <c r="Y34" s="26"/>
      <c r="Z34" s="30"/>
      <c r="AA34" s="30"/>
      <c r="AB34" s="26"/>
      <c r="AC34" s="26"/>
      <c r="AD34" s="67" t="s">
        <v>5929</v>
      </c>
      <c r="AE34" s="67">
        <v>152</v>
      </c>
      <c r="AF34" s="68">
        <v>43970</v>
      </c>
      <c r="AG34" s="39"/>
      <c r="AH34" s="39"/>
      <c r="AI34" s="39"/>
      <c r="AJ34" s="39"/>
      <c r="AK34" s="39"/>
      <c r="AL34" s="39"/>
      <c r="AM34" s="39"/>
      <c r="AN34" s="39"/>
      <c r="AO34" s="39"/>
    </row>
    <row r="35" spans="1:41" ht="15.75" customHeight="1">
      <c r="A35" s="26">
        <v>2020</v>
      </c>
      <c r="B35" s="67">
        <v>39</v>
      </c>
      <c r="C35" s="107" t="s">
        <v>129</v>
      </c>
      <c r="D35" s="107" t="s">
        <v>2433</v>
      </c>
      <c r="E35" s="67" t="s">
        <v>2434</v>
      </c>
      <c r="F35" s="27">
        <v>43969</v>
      </c>
      <c r="G35" s="26" t="s">
        <v>5972</v>
      </c>
      <c r="H35" s="26" t="s">
        <v>1402</v>
      </c>
      <c r="I35" s="168" t="s">
        <v>5973</v>
      </c>
      <c r="J35" s="164" t="s">
        <v>1483</v>
      </c>
      <c r="K35" s="164" t="s">
        <v>138</v>
      </c>
      <c r="L35" s="164">
        <v>74</v>
      </c>
      <c r="M35" s="164">
        <v>5380</v>
      </c>
      <c r="N35" s="169">
        <v>20.2</v>
      </c>
      <c r="O35" s="166" t="e">
        <f>#N/A</f>
        <v>#N/A</v>
      </c>
      <c r="P35" s="169">
        <v>56.6</v>
      </c>
      <c r="Q35" s="166" t="e">
        <f>#N/A</f>
        <v>#N/A</v>
      </c>
      <c r="R35" s="163" t="s">
        <v>5902</v>
      </c>
      <c r="S35" s="163" t="s">
        <v>5915</v>
      </c>
      <c r="T35" s="67" t="s">
        <v>139</v>
      </c>
      <c r="U35" s="26">
        <v>7</v>
      </c>
      <c r="V35" s="26" t="s">
        <v>5959</v>
      </c>
      <c r="W35" s="26"/>
      <c r="X35" s="26"/>
      <c r="Y35" s="26"/>
      <c r="Z35" s="30"/>
      <c r="AA35" s="30"/>
      <c r="AB35" s="26"/>
      <c r="AC35" s="26"/>
      <c r="AD35" s="67" t="s">
        <v>5929</v>
      </c>
      <c r="AE35" s="67">
        <v>113</v>
      </c>
      <c r="AF35" s="68">
        <v>43970</v>
      </c>
      <c r="AG35" s="39"/>
      <c r="AH35" s="39"/>
      <c r="AI35" s="39"/>
      <c r="AJ35" s="39"/>
      <c r="AK35" s="39"/>
      <c r="AL35" s="39"/>
      <c r="AM35" s="39"/>
      <c r="AN35" s="39"/>
      <c r="AO35" s="39"/>
    </row>
    <row r="36" spans="1:41" ht="15.75" customHeight="1">
      <c r="A36" s="26">
        <v>2020</v>
      </c>
      <c r="B36" s="67">
        <v>40</v>
      </c>
      <c r="C36" s="107" t="s">
        <v>129</v>
      </c>
      <c r="D36" s="107" t="s">
        <v>2433</v>
      </c>
      <c r="E36" s="67" t="s">
        <v>2434</v>
      </c>
      <c r="F36" s="27">
        <v>43969</v>
      </c>
      <c r="G36" s="26" t="s">
        <v>5974</v>
      </c>
      <c r="H36" s="26" t="s">
        <v>1402</v>
      </c>
      <c r="I36" s="168" t="s">
        <v>5975</v>
      </c>
      <c r="J36" s="164" t="s">
        <v>1483</v>
      </c>
      <c r="K36" s="164" t="s">
        <v>138</v>
      </c>
      <c r="L36" s="164">
        <v>68</v>
      </c>
      <c r="M36" s="164">
        <v>3590</v>
      </c>
      <c r="N36" s="169">
        <v>7.7</v>
      </c>
      <c r="O36" s="166" t="e">
        <f>#N/A</f>
        <v>#N/A</v>
      </c>
      <c r="P36" s="169">
        <v>39.4</v>
      </c>
      <c r="Q36" s="166" t="e">
        <f>#N/A</f>
        <v>#N/A</v>
      </c>
      <c r="R36" s="163" t="s">
        <v>5902</v>
      </c>
      <c r="S36" s="163" t="s">
        <v>5915</v>
      </c>
      <c r="T36" s="67" t="s">
        <v>139</v>
      </c>
      <c r="U36" s="26">
        <v>7</v>
      </c>
      <c r="V36" s="26" t="s">
        <v>5959</v>
      </c>
      <c r="W36" s="26"/>
      <c r="X36" s="26"/>
      <c r="Y36" s="26"/>
      <c r="Z36" s="30"/>
      <c r="AA36" s="30"/>
      <c r="AB36" s="26"/>
      <c r="AC36" s="26"/>
      <c r="AD36" s="67" t="s">
        <v>5929</v>
      </c>
      <c r="AE36" s="67">
        <v>73</v>
      </c>
      <c r="AF36" s="68">
        <v>43970</v>
      </c>
      <c r="AG36" s="39"/>
      <c r="AH36" s="39"/>
      <c r="AI36" s="39"/>
      <c r="AJ36" s="39"/>
      <c r="AK36" s="39"/>
      <c r="AL36" s="39"/>
      <c r="AM36" s="39"/>
      <c r="AN36" s="39"/>
      <c r="AO36" s="39"/>
    </row>
    <row r="37" spans="1:41" ht="15.75" customHeight="1">
      <c r="A37" s="26">
        <v>2020</v>
      </c>
      <c r="B37" s="67">
        <v>41</v>
      </c>
      <c r="C37" s="107" t="s">
        <v>129</v>
      </c>
      <c r="D37" s="107" t="s">
        <v>2433</v>
      </c>
      <c r="E37" s="67" t="s">
        <v>2434</v>
      </c>
      <c r="F37" s="27">
        <v>43969</v>
      </c>
      <c r="G37" s="26" t="s">
        <v>5976</v>
      </c>
      <c r="H37" s="26" t="s">
        <v>1402</v>
      </c>
      <c r="I37" s="168" t="s">
        <v>5977</v>
      </c>
      <c r="J37" s="164" t="s">
        <v>1483</v>
      </c>
      <c r="K37" s="164" t="s">
        <v>138</v>
      </c>
      <c r="L37" s="164">
        <v>72</v>
      </c>
      <c r="M37" s="164">
        <v>5280</v>
      </c>
      <c r="N37" s="169">
        <v>12.9</v>
      </c>
      <c r="O37" s="166" t="e">
        <f>#N/A</f>
        <v>#N/A</v>
      </c>
      <c r="P37" s="169">
        <v>60.1</v>
      </c>
      <c r="Q37" s="166" t="e">
        <f>#N/A</f>
        <v>#N/A</v>
      </c>
      <c r="R37" s="163" t="s">
        <v>5902</v>
      </c>
      <c r="S37" s="163" t="s">
        <v>5915</v>
      </c>
      <c r="T37" s="67" t="s">
        <v>139</v>
      </c>
      <c r="U37" s="26">
        <v>7</v>
      </c>
      <c r="V37" s="26" t="s">
        <v>5959</v>
      </c>
      <c r="W37" s="26"/>
      <c r="X37" s="26"/>
      <c r="Y37" s="26"/>
      <c r="Z37" s="30"/>
      <c r="AA37" s="30"/>
      <c r="AB37" s="26"/>
      <c r="AC37" s="26"/>
      <c r="AD37" s="67" t="s">
        <v>5929</v>
      </c>
      <c r="AE37" s="67">
        <v>112</v>
      </c>
      <c r="AF37" s="68">
        <v>43970</v>
      </c>
      <c r="AG37" s="39"/>
      <c r="AH37" s="39"/>
      <c r="AI37" s="39"/>
      <c r="AJ37" s="39"/>
      <c r="AK37" s="39"/>
      <c r="AL37" s="39"/>
      <c r="AM37" s="39"/>
      <c r="AN37" s="39"/>
      <c r="AO37" s="39"/>
    </row>
    <row r="38" spans="1:41" ht="15.75" customHeight="1">
      <c r="A38" s="26">
        <v>2020</v>
      </c>
      <c r="B38" s="67">
        <v>42</v>
      </c>
      <c r="C38" s="107" t="s">
        <v>129</v>
      </c>
      <c r="D38" s="107" t="s">
        <v>2433</v>
      </c>
      <c r="E38" s="67" t="s">
        <v>2434</v>
      </c>
      <c r="F38" s="27">
        <v>43969</v>
      </c>
      <c r="G38" s="26" t="s">
        <v>5978</v>
      </c>
      <c r="H38" s="26" t="s">
        <v>1402</v>
      </c>
      <c r="I38" s="168" t="s">
        <v>5979</v>
      </c>
      <c r="J38" s="164" t="s">
        <v>1483</v>
      </c>
      <c r="K38" s="164" t="s">
        <v>138</v>
      </c>
      <c r="L38" s="164">
        <v>77</v>
      </c>
      <c r="M38" s="164">
        <v>5310</v>
      </c>
      <c r="N38" s="169">
        <v>14.4</v>
      </c>
      <c r="O38" s="166" t="e">
        <f>#N/A</f>
        <v>#N/A</v>
      </c>
      <c r="P38" s="169">
        <v>50</v>
      </c>
      <c r="Q38" s="166" t="e">
        <f>#N/A</f>
        <v>#N/A</v>
      </c>
      <c r="R38" s="163" t="s">
        <v>5902</v>
      </c>
      <c r="S38" s="163" t="s">
        <v>5915</v>
      </c>
      <c r="T38" s="67" t="s">
        <v>139</v>
      </c>
      <c r="U38" s="26">
        <v>7</v>
      </c>
      <c r="V38" s="26" t="s">
        <v>5959</v>
      </c>
      <c r="W38" s="26"/>
      <c r="X38" s="26"/>
      <c r="Y38" s="26"/>
      <c r="Z38" s="30"/>
      <c r="AA38" s="30"/>
      <c r="AB38" s="26"/>
      <c r="AC38" s="26"/>
      <c r="AD38" s="67" t="s">
        <v>5929</v>
      </c>
      <c r="AE38" s="67">
        <v>93</v>
      </c>
      <c r="AF38" s="68">
        <v>43970</v>
      </c>
      <c r="AG38" s="39"/>
      <c r="AH38" s="39"/>
      <c r="AI38" s="39"/>
      <c r="AJ38" s="39"/>
      <c r="AK38" s="39"/>
      <c r="AL38" s="39"/>
      <c r="AM38" s="39"/>
      <c r="AN38" s="39"/>
      <c r="AO38" s="39"/>
    </row>
    <row r="39" spans="1:41" ht="15.75" customHeight="1">
      <c r="A39" s="26">
        <v>2020</v>
      </c>
      <c r="B39" s="67">
        <v>43</v>
      </c>
      <c r="C39" s="107" t="s">
        <v>129</v>
      </c>
      <c r="D39" s="107" t="s">
        <v>2433</v>
      </c>
      <c r="E39" s="67" t="s">
        <v>2434</v>
      </c>
      <c r="F39" s="27">
        <v>43969</v>
      </c>
      <c r="G39" s="26" t="s">
        <v>5980</v>
      </c>
      <c r="H39" s="26" t="s">
        <v>1402</v>
      </c>
      <c r="I39" s="168" t="s">
        <v>5981</v>
      </c>
      <c r="J39" s="164" t="s">
        <v>1483</v>
      </c>
      <c r="K39" s="164" t="s">
        <v>138</v>
      </c>
      <c r="L39" s="164">
        <v>86</v>
      </c>
      <c r="M39" s="164">
        <v>8040</v>
      </c>
      <c r="N39" s="169">
        <v>51.8</v>
      </c>
      <c r="O39" s="166" t="e">
        <f>#N/A</f>
        <v>#N/A</v>
      </c>
      <c r="P39" s="169">
        <v>165.1</v>
      </c>
      <c r="Q39" s="166" t="e">
        <f>#N/A</f>
        <v>#N/A</v>
      </c>
      <c r="R39" s="163" t="s">
        <v>5902</v>
      </c>
      <c r="S39" s="163" t="s">
        <v>5915</v>
      </c>
      <c r="T39" s="67" t="s">
        <v>139</v>
      </c>
      <c r="U39" s="26">
        <v>7</v>
      </c>
      <c r="V39" s="26" t="s">
        <v>5959</v>
      </c>
      <c r="W39" s="26"/>
      <c r="X39" s="26"/>
      <c r="Y39" s="26"/>
      <c r="Z39" s="30"/>
      <c r="AA39" s="30"/>
      <c r="AB39" s="26"/>
      <c r="AC39" s="26"/>
      <c r="AD39" s="67" t="s">
        <v>5929</v>
      </c>
      <c r="AE39" s="67">
        <v>332</v>
      </c>
      <c r="AF39" s="68">
        <v>43970</v>
      </c>
      <c r="AG39" s="39"/>
      <c r="AH39" s="39"/>
      <c r="AI39" s="39"/>
      <c r="AJ39" s="39"/>
      <c r="AK39" s="39"/>
      <c r="AL39" s="39"/>
      <c r="AM39" s="39"/>
      <c r="AN39" s="39"/>
      <c r="AO39" s="39"/>
    </row>
    <row r="40" spans="1:41" ht="15.75" customHeight="1">
      <c r="A40" s="26">
        <v>2020</v>
      </c>
      <c r="B40" s="67">
        <v>44</v>
      </c>
      <c r="C40" s="107" t="s">
        <v>129</v>
      </c>
      <c r="D40" s="107" t="s">
        <v>2433</v>
      </c>
      <c r="E40" s="67" t="s">
        <v>2434</v>
      </c>
      <c r="F40" s="27">
        <v>43969</v>
      </c>
      <c r="G40" s="26" t="s">
        <v>5982</v>
      </c>
      <c r="H40" s="26" t="s">
        <v>1402</v>
      </c>
      <c r="I40" s="168" t="s">
        <v>5983</v>
      </c>
      <c r="J40" s="164" t="s">
        <v>1483</v>
      </c>
      <c r="K40" s="164" t="s">
        <v>138</v>
      </c>
      <c r="L40" s="164">
        <v>69</v>
      </c>
      <c r="M40" s="164">
        <v>4400</v>
      </c>
      <c r="N40" s="169">
        <v>7.2</v>
      </c>
      <c r="O40" s="166" t="e">
        <f>#N/A</f>
        <v>#N/A</v>
      </c>
      <c r="P40" s="169">
        <v>52.6</v>
      </c>
      <c r="Q40" s="166" t="e">
        <f>#N/A</f>
        <v>#N/A</v>
      </c>
      <c r="R40" s="163" t="s">
        <v>5902</v>
      </c>
      <c r="S40" s="163" t="s">
        <v>5915</v>
      </c>
      <c r="T40" s="67" t="s">
        <v>139</v>
      </c>
      <c r="U40" s="26">
        <v>7</v>
      </c>
      <c r="V40" s="26" t="s">
        <v>5959</v>
      </c>
      <c r="W40" s="26"/>
      <c r="X40" s="26"/>
      <c r="Y40" s="26"/>
      <c r="Z40" s="30"/>
      <c r="AA40" s="30"/>
      <c r="AB40" s="26"/>
      <c r="AC40" s="26"/>
      <c r="AD40" s="67" t="s">
        <v>5929</v>
      </c>
      <c r="AE40" s="67">
        <v>98</v>
      </c>
      <c r="AF40" s="68">
        <v>43970</v>
      </c>
      <c r="AG40" s="39"/>
      <c r="AH40" s="39"/>
      <c r="AI40" s="39"/>
      <c r="AJ40" s="39"/>
      <c r="AK40" s="39"/>
      <c r="AL40" s="39"/>
      <c r="AM40" s="39"/>
      <c r="AN40" s="39"/>
      <c r="AO40" s="39"/>
    </row>
    <row r="41" spans="1:41" ht="15.75" customHeight="1">
      <c r="A41" s="26">
        <v>2020</v>
      </c>
      <c r="B41" s="67">
        <v>45</v>
      </c>
      <c r="C41" s="107" t="s">
        <v>129</v>
      </c>
      <c r="D41" s="107" t="s">
        <v>2433</v>
      </c>
      <c r="E41" s="67" t="s">
        <v>2434</v>
      </c>
      <c r="F41" s="27">
        <v>43969</v>
      </c>
      <c r="G41" s="26" t="s">
        <v>5984</v>
      </c>
      <c r="H41" s="26" t="s">
        <v>1402</v>
      </c>
      <c r="I41" s="168" t="s">
        <v>5985</v>
      </c>
      <c r="J41" s="164" t="s">
        <v>2574</v>
      </c>
      <c r="K41" s="164" t="s">
        <v>138</v>
      </c>
      <c r="L41" s="164">
        <v>87</v>
      </c>
      <c r="M41" s="164">
        <v>8480</v>
      </c>
      <c r="N41" s="169">
        <v>14.3</v>
      </c>
      <c r="O41" s="166" t="e">
        <f>#N/A</f>
        <v>#N/A</v>
      </c>
      <c r="P41" s="169">
        <v>105</v>
      </c>
      <c r="Q41" s="166" t="e">
        <f>#N/A</f>
        <v>#N/A</v>
      </c>
      <c r="R41" s="163" t="s">
        <v>5902</v>
      </c>
      <c r="S41" s="163" t="s">
        <v>5915</v>
      </c>
      <c r="T41" s="67" t="s">
        <v>139</v>
      </c>
      <c r="U41" s="26">
        <v>7</v>
      </c>
      <c r="V41" s="26" t="s">
        <v>5959</v>
      </c>
      <c r="W41" s="26"/>
      <c r="X41" s="26"/>
      <c r="Y41" s="26"/>
      <c r="Z41" s="30"/>
      <c r="AA41" s="30"/>
      <c r="AB41" s="26"/>
      <c r="AC41" s="26"/>
      <c r="AD41" s="67" t="s">
        <v>5929</v>
      </c>
      <c r="AE41" s="67">
        <v>201</v>
      </c>
      <c r="AF41" s="68">
        <v>43970</v>
      </c>
      <c r="AG41" s="39"/>
      <c r="AH41" s="39"/>
      <c r="AI41" s="39"/>
      <c r="AJ41" s="39"/>
      <c r="AK41" s="39"/>
      <c r="AL41" s="39"/>
      <c r="AM41" s="39"/>
      <c r="AN41" s="39"/>
      <c r="AO41" s="39"/>
    </row>
    <row r="42" spans="1:41" ht="15.75" customHeight="1" thickBot="1">
      <c r="A42" s="82">
        <v>2020</v>
      </c>
      <c r="B42" s="82">
        <v>46</v>
      </c>
      <c r="C42" s="82" t="s">
        <v>129</v>
      </c>
      <c r="D42" s="82" t="s">
        <v>2433</v>
      </c>
      <c r="E42" s="82" t="s">
        <v>2434</v>
      </c>
      <c r="F42" s="95">
        <v>43969</v>
      </c>
      <c r="G42" s="82" t="s">
        <v>5986</v>
      </c>
      <c r="H42" s="82" t="s">
        <v>1402</v>
      </c>
      <c r="I42" s="170" t="s">
        <v>5987</v>
      </c>
      <c r="J42" s="171" t="s">
        <v>2574</v>
      </c>
      <c r="K42" s="171" t="s">
        <v>138</v>
      </c>
      <c r="L42" s="171">
        <v>78</v>
      </c>
      <c r="M42" s="171">
        <v>6010</v>
      </c>
      <c r="N42" s="172">
        <v>16.7</v>
      </c>
      <c r="O42" s="173" t="e">
        <f>#N/A</f>
        <v>#N/A</v>
      </c>
      <c r="P42" s="172">
        <v>64.2</v>
      </c>
      <c r="Q42" s="173" t="e">
        <f>#N/A</f>
        <v>#N/A</v>
      </c>
      <c r="R42" s="171" t="s">
        <v>5902</v>
      </c>
      <c r="S42" s="171" t="s">
        <v>5915</v>
      </c>
      <c r="T42" s="82" t="s">
        <v>139</v>
      </c>
      <c r="U42" s="82">
        <v>7</v>
      </c>
      <c r="V42" s="82" t="s">
        <v>5959</v>
      </c>
      <c r="W42" s="82"/>
      <c r="X42" s="82"/>
      <c r="Y42" s="82"/>
      <c r="Z42" s="63"/>
      <c r="AA42" s="63"/>
      <c r="AB42" s="82"/>
      <c r="AC42" s="82"/>
      <c r="AD42" s="82" t="s">
        <v>5929</v>
      </c>
      <c r="AE42" s="82">
        <v>119</v>
      </c>
      <c r="AF42" s="68">
        <v>43970</v>
      </c>
      <c r="AG42" s="92"/>
      <c r="AH42" s="92"/>
      <c r="AI42" s="92"/>
      <c r="AJ42" s="92"/>
      <c r="AK42" s="92"/>
      <c r="AL42" s="92"/>
      <c r="AM42" s="92"/>
      <c r="AN42" s="92"/>
      <c r="AO42" s="92"/>
    </row>
    <row r="43" spans="1:41" ht="15.75" customHeight="1">
      <c r="A43" s="67">
        <v>2020</v>
      </c>
      <c r="B43" s="67">
        <v>47</v>
      </c>
      <c r="C43" s="131" t="s">
        <v>129</v>
      </c>
      <c r="D43" s="131" t="s">
        <v>2433</v>
      </c>
      <c r="E43" s="67" t="s">
        <v>2434</v>
      </c>
      <c r="F43" s="68">
        <v>43976</v>
      </c>
      <c r="G43" s="67" t="s">
        <v>5988</v>
      </c>
      <c r="H43" s="67" t="s">
        <v>1402</v>
      </c>
      <c r="I43" s="162" t="s">
        <v>5989</v>
      </c>
      <c r="J43" s="163" t="s">
        <v>1483</v>
      </c>
      <c r="K43" s="163" t="s">
        <v>138</v>
      </c>
      <c r="L43" s="163">
        <v>87</v>
      </c>
      <c r="M43" s="163">
        <v>8560</v>
      </c>
      <c r="N43" s="165">
        <v>13</v>
      </c>
      <c r="O43" s="167" t="e">
        <f>#N/A</f>
        <v>#N/A</v>
      </c>
      <c r="P43" s="165">
        <v>129</v>
      </c>
      <c r="Q43" s="167" t="e">
        <f>#N/A</f>
        <v>#N/A</v>
      </c>
      <c r="R43" s="163" t="s">
        <v>5902</v>
      </c>
      <c r="S43" s="163" t="s">
        <v>5915</v>
      </c>
      <c r="T43" s="67" t="s">
        <v>139</v>
      </c>
      <c r="U43" s="67">
        <v>8</v>
      </c>
      <c r="V43" s="67" t="s">
        <v>5990</v>
      </c>
      <c r="W43" s="67"/>
      <c r="X43" s="67"/>
      <c r="Y43" s="67"/>
      <c r="Z43" s="71"/>
      <c r="AA43" s="71"/>
      <c r="AB43" s="67"/>
      <c r="AC43" s="67"/>
      <c r="AD43" s="67" t="s">
        <v>5991</v>
      </c>
      <c r="AE43" s="67"/>
      <c r="AF43" s="67"/>
      <c r="AG43" s="80"/>
      <c r="AH43" s="80"/>
      <c r="AI43" s="80"/>
      <c r="AJ43" s="80"/>
      <c r="AK43" s="80"/>
      <c r="AL43" s="80"/>
      <c r="AM43" s="80"/>
      <c r="AN43" s="80"/>
      <c r="AO43" s="80"/>
    </row>
    <row r="44" spans="1:41" ht="15.75" customHeight="1">
      <c r="A44" s="26">
        <v>2020</v>
      </c>
      <c r="B44" s="67">
        <v>48</v>
      </c>
      <c r="C44" s="107" t="s">
        <v>129</v>
      </c>
      <c r="D44" s="107" t="s">
        <v>2433</v>
      </c>
      <c r="E44" s="67" t="s">
        <v>2434</v>
      </c>
      <c r="F44" s="27">
        <v>43976</v>
      </c>
      <c r="G44" s="26" t="s">
        <v>2664</v>
      </c>
      <c r="H44" s="26" t="s">
        <v>1402</v>
      </c>
      <c r="I44" s="168" t="s">
        <v>5992</v>
      </c>
      <c r="J44" s="164" t="s">
        <v>1483</v>
      </c>
      <c r="K44" s="164" t="s">
        <v>138</v>
      </c>
      <c r="L44" s="164">
        <v>80</v>
      </c>
      <c r="M44" s="164">
        <v>7400</v>
      </c>
      <c r="N44" s="169">
        <v>22</v>
      </c>
      <c r="O44" s="166" t="e">
        <f>#N/A</f>
        <v>#N/A</v>
      </c>
      <c r="P44" s="169">
        <v>138</v>
      </c>
      <c r="Q44" s="166" t="e">
        <f>#N/A</f>
        <v>#N/A</v>
      </c>
      <c r="R44" s="163" t="s">
        <v>5902</v>
      </c>
      <c r="S44" s="163" t="s">
        <v>5915</v>
      </c>
      <c r="T44" s="67" t="s">
        <v>139</v>
      </c>
      <c r="U44" s="26">
        <v>8</v>
      </c>
      <c r="V44" s="26" t="s">
        <v>5990</v>
      </c>
      <c r="W44" s="26"/>
      <c r="X44" s="26"/>
      <c r="Y44" s="26"/>
      <c r="Z44" s="30"/>
      <c r="AA44" s="30"/>
      <c r="AB44" s="26"/>
      <c r="AC44" s="26"/>
      <c r="AD44" s="67" t="s">
        <v>5991</v>
      </c>
      <c r="AE44" s="67"/>
      <c r="AF44" s="26"/>
      <c r="AG44" s="39"/>
      <c r="AH44" s="39"/>
      <c r="AI44" s="39"/>
      <c r="AJ44" s="39"/>
      <c r="AK44" s="39"/>
      <c r="AL44" s="39"/>
      <c r="AM44" s="39"/>
      <c r="AN44" s="39"/>
      <c r="AO44" s="39"/>
    </row>
    <row r="45" spans="1:41" ht="15.75" customHeight="1">
      <c r="A45" s="26">
        <v>2020</v>
      </c>
      <c r="B45" s="67">
        <v>49</v>
      </c>
      <c r="C45" s="107" t="s">
        <v>129</v>
      </c>
      <c r="D45" s="107" t="s">
        <v>2433</v>
      </c>
      <c r="E45" s="67" t="s">
        <v>2434</v>
      </c>
      <c r="F45" s="27">
        <v>43976</v>
      </c>
      <c r="G45" s="26" t="s">
        <v>2632</v>
      </c>
      <c r="H45" s="26" t="s">
        <v>1402</v>
      </c>
      <c r="I45" s="168" t="s">
        <v>5993</v>
      </c>
      <c r="J45" s="164" t="s">
        <v>1483</v>
      </c>
      <c r="K45" s="164" t="s">
        <v>138</v>
      </c>
      <c r="L45" s="164">
        <v>84</v>
      </c>
      <c r="M45" s="164">
        <v>8000</v>
      </c>
      <c r="N45" s="169">
        <v>27</v>
      </c>
      <c r="O45" s="166" t="e">
        <f>#N/A</f>
        <v>#N/A</v>
      </c>
      <c r="P45" s="169">
        <v>192</v>
      </c>
      <c r="Q45" s="166" t="e">
        <f>#N/A</f>
        <v>#N/A</v>
      </c>
      <c r="R45" s="163" t="s">
        <v>5902</v>
      </c>
      <c r="S45" s="163" t="s">
        <v>5915</v>
      </c>
      <c r="T45" s="67" t="s">
        <v>139</v>
      </c>
      <c r="U45" s="26">
        <v>8</v>
      </c>
      <c r="V45" s="26" t="s">
        <v>5990</v>
      </c>
      <c r="W45" s="26"/>
      <c r="X45" s="26"/>
      <c r="Y45" s="26"/>
      <c r="Z45" s="30"/>
      <c r="AA45" s="30"/>
      <c r="AB45" s="26"/>
      <c r="AC45" s="26"/>
      <c r="AD45" s="67" t="s">
        <v>5991</v>
      </c>
      <c r="AE45" s="67"/>
      <c r="AF45" s="26"/>
      <c r="AG45" s="39"/>
      <c r="AH45" s="39"/>
      <c r="AI45" s="39"/>
      <c r="AJ45" s="39"/>
      <c r="AK45" s="39"/>
      <c r="AL45" s="39"/>
      <c r="AM45" s="39"/>
      <c r="AN45" s="39"/>
      <c r="AO45" s="39"/>
    </row>
    <row r="46" spans="1:41" ht="15.75" customHeight="1">
      <c r="A46" s="26">
        <v>2020</v>
      </c>
      <c r="B46" s="67">
        <v>50</v>
      </c>
      <c r="C46" s="107" t="s">
        <v>129</v>
      </c>
      <c r="D46" s="107" t="s">
        <v>2433</v>
      </c>
      <c r="E46" s="67" t="s">
        <v>2434</v>
      </c>
      <c r="F46" s="27">
        <v>43976</v>
      </c>
      <c r="G46" s="26" t="s">
        <v>2670</v>
      </c>
      <c r="H46" s="26" t="s">
        <v>1402</v>
      </c>
      <c r="I46" s="168" t="s">
        <v>5994</v>
      </c>
      <c r="J46" s="164" t="s">
        <v>1483</v>
      </c>
      <c r="K46" s="164" t="s">
        <v>138</v>
      </c>
      <c r="L46" s="164">
        <v>80</v>
      </c>
      <c r="M46" s="164">
        <v>5890</v>
      </c>
      <c r="N46" s="169">
        <v>14</v>
      </c>
      <c r="O46" s="166" t="e">
        <f>#N/A</f>
        <v>#N/A</v>
      </c>
      <c r="P46" s="169">
        <v>65</v>
      </c>
      <c r="Q46" s="166" t="e">
        <f>#N/A</f>
        <v>#N/A</v>
      </c>
      <c r="R46" s="163" t="s">
        <v>5902</v>
      </c>
      <c r="S46" s="163" t="s">
        <v>5915</v>
      </c>
      <c r="T46" s="67" t="s">
        <v>139</v>
      </c>
      <c r="U46" s="26">
        <v>8</v>
      </c>
      <c r="V46" s="26" t="s">
        <v>5990</v>
      </c>
      <c r="W46" s="26"/>
      <c r="X46" s="26"/>
      <c r="Y46" s="26"/>
      <c r="Z46" s="30"/>
      <c r="AA46" s="30"/>
      <c r="AB46" s="26"/>
      <c r="AC46" s="26"/>
      <c r="AD46" s="67" t="s">
        <v>5991</v>
      </c>
      <c r="AE46" s="67"/>
      <c r="AF46" s="26"/>
      <c r="AG46" s="39"/>
      <c r="AH46" s="39"/>
      <c r="AI46" s="39"/>
      <c r="AJ46" s="39"/>
      <c r="AK46" s="39"/>
      <c r="AL46" s="39"/>
      <c r="AM46" s="39"/>
      <c r="AN46" s="39"/>
      <c r="AO46" s="39"/>
    </row>
    <row r="47" spans="1:41" ht="15.75" customHeight="1">
      <c r="A47" s="26">
        <v>2020</v>
      </c>
      <c r="B47" s="67">
        <v>51</v>
      </c>
      <c r="C47" s="107" t="s">
        <v>129</v>
      </c>
      <c r="D47" s="107" t="s">
        <v>2433</v>
      </c>
      <c r="E47" s="67" t="s">
        <v>2434</v>
      </c>
      <c r="F47" s="27">
        <v>43976</v>
      </c>
      <c r="G47" s="26" t="s">
        <v>2627</v>
      </c>
      <c r="H47" s="26" t="s">
        <v>1402</v>
      </c>
      <c r="I47" s="168" t="s">
        <v>5995</v>
      </c>
      <c r="J47" s="164" t="s">
        <v>1483</v>
      </c>
      <c r="K47" s="164" t="s">
        <v>138</v>
      </c>
      <c r="L47" s="164">
        <v>79</v>
      </c>
      <c r="M47" s="164">
        <v>6030</v>
      </c>
      <c r="N47" s="169">
        <v>13</v>
      </c>
      <c r="O47" s="166" t="e">
        <f>#N/A</f>
        <v>#N/A</v>
      </c>
      <c r="P47" s="169">
        <v>92</v>
      </c>
      <c r="Q47" s="166" t="e">
        <f>#N/A</f>
        <v>#N/A</v>
      </c>
      <c r="R47" s="163" t="s">
        <v>5902</v>
      </c>
      <c r="S47" s="163" t="s">
        <v>5915</v>
      </c>
      <c r="T47" s="67" t="s">
        <v>139</v>
      </c>
      <c r="U47" s="26">
        <v>8</v>
      </c>
      <c r="V47" s="26" t="s">
        <v>5990</v>
      </c>
      <c r="W47" s="26"/>
      <c r="X47" s="26"/>
      <c r="Y47" s="26"/>
      <c r="Z47" s="30"/>
      <c r="AA47" s="30"/>
      <c r="AB47" s="26"/>
      <c r="AC47" s="26"/>
      <c r="AD47" s="67" t="s">
        <v>5991</v>
      </c>
      <c r="AE47" s="67"/>
      <c r="AF47" s="26"/>
      <c r="AG47" s="39"/>
      <c r="AH47" s="39"/>
      <c r="AI47" s="39"/>
      <c r="AJ47" s="39"/>
      <c r="AK47" s="39"/>
      <c r="AL47" s="39"/>
      <c r="AM47" s="39"/>
      <c r="AN47" s="39"/>
      <c r="AO47" s="39"/>
    </row>
    <row r="48" spans="1:41" ht="15.75" customHeight="1">
      <c r="A48" s="26">
        <v>2020</v>
      </c>
      <c r="B48" s="67">
        <v>52</v>
      </c>
      <c r="C48" s="107" t="s">
        <v>129</v>
      </c>
      <c r="D48" s="107" t="s">
        <v>2433</v>
      </c>
      <c r="E48" s="67" t="s">
        <v>2434</v>
      </c>
      <c r="F48" s="27">
        <v>43976</v>
      </c>
      <c r="G48" s="26" t="s">
        <v>2667</v>
      </c>
      <c r="H48" s="26" t="s">
        <v>1402</v>
      </c>
      <c r="I48" s="168" t="s">
        <v>5996</v>
      </c>
      <c r="J48" s="164" t="s">
        <v>1483</v>
      </c>
      <c r="K48" s="164" t="s">
        <v>138</v>
      </c>
      <c r="L48" s="164">
        <v>70</v>
      </c>
      <c r="M48" s="164">
        <v>4300</v>
      </c>
      <c r="N48" s="169">
        <v>19</v>
      </c>
      <c r="O48" s="166" t="e">
        <f>#N/A</f>
        <v>#N/A</v>
      </c>
      <c r="P48" s="169">
        <v>111</v>
      </c>
      <c r="Q48" s="166" t="e">
        <f>#N/A</f>
        <v>#N/A</v>
      </c>
      <c r="R48" s="163" t="s">
        <v>5902</v>
      </c>
      <c r="S48" s="163" t="s">
        <v>5915</v>
      </c>
      <c r="T48" s="67" t="s">
        <v>139</v>
      </c>
      <c r="U48" s="26">
        <v>8</v>
      </c>
      <c r="V48" s="26" t="s">
        <v>5990</v>
      </c>
      <c r="W48" s="26"/>
      <c r="X48" s="26"/>
      <c r="Y48" s="26"/>
      <c r="Z48" s="30"/>
      <c r="AA48" s="30"/>
      <c r="AB48" s="26"/>
      <c r="AC48" s="26"/>
      <c r="AD48" s="67" t="s">
        <v>5991</v>
      </c>
      <c r="AE48" s="67"/>
      <c r="AF48" s="26"/>
      <c r="AG48" s="39"/>
      <c r="AH48" s="39"/>
      <c r="AI48" s="39"/>
      <c r="AJ48" s="39"/>
      <c r="AK48" s="39"/>
      <c r="AL48" s="39"/>
      <c r="AM48" s="39"/>
      <c r="AN48" s="39"/>
      <c r="AO48" s="39"/>
    </row>
    <row r="49" spans="1:41" ht="15.75" customHeight="1">
      <c r="A49" s="26">
        <v>2020</v>
      </c>
      <c r="B49" s="67">
        <v>53</v>
      </c>
      <c r="C49" s="107" t="s">
        <v>129</v>
      </c>
      <c r="D49" s="107" t="s">
        <v>2433</v>
      </c>
      <c r="E49" s="67" t="s">
        <v>2434</v>
      </c>
      <c r="F49" s="27">
        <v>43976</v>
      </c>
      <c r="G49" s="26" t="s">
        <v>5997</v>
      </c>
      <c r="H49" s="26" t="s">
        <v>1402</v>
      </c>
      <c r="I49" s="168" t="s">
        <v>5998</v>
      </c>
      <c r="J49" s="164" t="s">
        <v>1483</v>
      </c>
      <c r="K49" s="164" t="s">
        <v>138</v>
      </c>
      <c r="L49" s="164">
        <v>79</v>
      </c>
      <c r="M49" s="164">
        <v>6260</v>
      </c>
      <c r="N49" s="169">
        <v>11</v>
      </c>
      <c r="O49" s="166" t="e">
        <f>#N/A</f>
        <v>#N/A</v>
      </c>
      <c r="P49" s="169">
        <v>75</v>
      </c>
      <c r="Q49" s="166" t="e">
        <f>#N/A</f>
        <v>#N/A</v>
      </c>
      <c r="R49" s="163" t="s">
        <v>5902</v>
      </c>
      <c r="S49" s="163" t="s">
        <v>5915</v>
      </c>
      <c r="T49" s="67" t="s">
        <v>139</v>
      </c>
      <c r="U49" s="26">
        <v>8</v>
      </c>
      <c r="V49" s="26" t="s">
        <v>5990</v>
      </c>
      <c r="W49" s="26"/>
      <c r="X49" s="26"/>
      <c r="Y49" s="26"/>
      <c r="Z49" s="30"/>
      <c r="AA49" s="30"/>
      <c r="AB49" s="26"/>
      <c r="AC49" s="26"/>
      <c r="AD49" s="67" t="s">
        <v>5991</v>
      </c>
      <c r="AE49" s="67"/>
      <c r="AF49" s="26"/>
      <c r="AG49" s="39"/>
      <c r="AH49" s="39"/>
      <c r="AI49" s="39"/>
      <c r="AJ49" s="39"/>
      <c r="AK49" s="39"/>
      <c r="AL49" s="39"/>
      <c r="AM49" s="39"/>
      <c r="AN49" s="39"/>
      <c r="AO49" s="39"/>
    </row>
    <row r="50" spans="1:41" ht="15.75" customHeight="1">
      <c r="A50" s="26">
        <v>2020</v>
      </c>
      <c r="B50" s="67">
        <v>54</v>
      </c>
      <c r="C50" s="107" t="s">
        <v>129</v>
      </c>
      <c r="D50" s="107" t="s">
        <v>2433</v>
      </c>
      <c r="E50" s="67" t="s">
        <v>2434</v>
      </c>
      <c r="F50" s="27">
        <v>43976</v>
      </c>
      <c r="G50" s="26" t="s">
        <v>2608</v>
      </c>
      <c r="H50" s="26" t="s">
        <v>1402</v>
      </c>
      <c r="I50" s="168" t="s">
        <v>5999</v>
      </c>
      <c r="J50" s="164" t="s">
        <v>1483</v>
      </c>
      <c r="K50" s="164" t="s">
        <v>138</v>
      </c>
      <c r="L50" s="164">
        <v>74</v>
      </c>
      <c r="M50" s="164">
        <v>5280</v>
      </c>
      <c r="N50" s="169">
        <v>18</v>
      </c>
      <c r="O50" s="166" t="e">
        <f>#N/A</f>
        <v>#N/A</v>
      </c>
      <c r="P50" s="169">
        <v>105</v>
      </c>
      <c r="Q50" s="166" t="e">
        <f>#N/A</f>
        <v>#N/A</v>
      </c>
      <c r="R50" s="163" t="s">
        <v>5902</v>
      </c>
      <c r="S50" s="163" t="s">
        <v>5915</v>
      </c>
      <c r="T50" s="67" t="s">
        <v>139</v>
      </c>
      <c r="U50" s="26">
        <v>8</v>
      </c>
      <c r="V50" s="26" t="s">
        <v>5990</v>
      </c>
      <c r="W50" s="26"/>
      <c r="X50" s="26"/>
      <c r="Y50" s="26"/>
      <c r="Z50" s="30"/>
      <c r="AA50" s="30"/>
      <c r="AB50" s="26"/>
      <c r="AC50" s="26"/>
      <c r="AD50" s="67" t="s">
        <v>5991</v>
      </c>
      <c r="AE50" s="67"/>
      <c r="AF50" s="26"/>
      <c r="AG50" s="39"/>
      <c r="AH50" s="39"/>
      <c r="AI50" s="39"/>
      <c r="AJ50" s="39"/>
      <c r="AK50" s="39"/>
      <c r="AL50" s="39"/>
      <c r="AM50" s="39"/>
      <c r="AN50" s="39"/>
      <c r="AO50" s="39"/>
    </row>
    <row r="51" spans="1:41" ht="15.75" customHeight="1">
      <c r="A51" s="26">
        <v>2020</v>
      </c>
      <c r="B51" s="67">
        <v>55</v>
      </c>
      <c r="C51" s="107" t="s">
        <v>129</v>
      </c>
      <c r="D51" s="107" t="s">
        <v>2433</v>
      </c>
      <c r="E51" s="67" t="s">
        <v>2434</v>
      </c>
      <c r="F51" s="27">
        <v>43976</v>
      </c>
      <c r="G51" s="26" t="s">
        <v>2619</v>
      </c>
      <c r="H51" s="26" t="s">
        <v>1402</v>
      </c>
      <c r="I51" s="168" t="s">
        <v>6000</v>
      </c>
      <c r="J51" s="164" t="s">
        <v>1483</v>
      </c>
      <c r="K51" s="164" t="s">
        <v>138</v>
      </c>
      <c r="L51" s="164">
        <v>81</v>
      </c>
      <c r="M51" s="164">
        <v>6850</v>
      </c>
      <c r="N51" s="169">
        <v>14</v>
      </c>
      <c r="O51" s="166" t="e">
        <f>#N/A</f>
        <v>#N/A</v>
      </c>
      <c r="P51" s="169">
        <v>129</v>
      </c>
      <c r="Q51" s="166" t="e">
        <f>#N/A</f>
        <v>#N/A</v>
      </c>
      <c r="R51" s="163" t="s">
        <v>5902</v>
      </c>
      <c r="S51" s="163" t="s">
        <v>5915</v>
      </c>
      <c r="T51" s="67" t="s">
        <v>139</v>
      </c>
      <c r="U51" s="26">
        <v>8</v>
      </c>
      <c r="V51" s="26" t="s">
        <v>5990</v>
      </c>
      <c r="W51" s="26"/>
      <c r="X51" s="26"/>
      <c r="Y51" s="26"/>
      <c r="Z51" s="30"/>
      <c r="AA51" s="30"/>
      <c r="AB51" s="26"/>
      <c r="AC51" s="26"/>
      <c r="AD51" s="67" t="s">
        <v>5991</v>
      </c>
      <c r="AE51" s="67"/>
      <c r="AF51" s="26"/>
      <c r="AG51" s="39"/>
      <c r="AH51" s="39"/>
      <c r="AI51" s="39"/>
      <c r="AJ51" s="39"/>
      <c r="AK51" s="39"/>
      <c r="AL51" s="39"/>
      <c r="AM51" s="39"/>
      <c r="AN51" s="39"/>
      <c r="AO51" s="39"/>
    </row>
    <row r="52" spans="1:41" ht="15.75" customHeight="1">
      <c r="A52" s="26">
        <v>2020</v>
      </c>
      <c r="B52" s="67">
        <v>56</v>
      </c>
      <c r="C52" s="107" t="s">
        <v>129</v>
      </c>
      <c r="D52" s="107" t="s">
        <v>2433</v>
      </c>
      <c r="E52" s="67" t="s">
        <v>2434</v>
      </c>
      <c r="F52" s="27">
        <v>43976</v>
      </c>
      <c r="G52" s="26" t="s">
        <v>2611</v>
      </c>
      <c r="H52" s="26" t="s">
        <v>1402</v>
      </c>
      <c r="I52" s="168" t="s">
        <v>6001</v>
      </c>
      <c r="J52" s="164" t="s">
        <v>1483</v>
      </c>
      <c r="K52" s="164" t="s">
        <v>138</v>
      </c>
      <c r="L52" s="164">
        <v>74</v>
      </c>
      <c r="M52" s="164">
        <v>5760</v>
      </c>
      <c r="N52" s="169">
        <v>18</v>
      </c>
      <c r="O52" s="166" t="e">
        <f>#N/A</f>
        <v>#N/A</v>
      </c>
      <c r="P52" s="169">
        <v>105</v>
      </c>
      <c r="Q52" s="166" t="e">
        <f>#N/A</f>
        <v>#N/A</v>
      </c>
      <c r="R52" s="163" t="s">
        <v>5902</v>
      </c>
      <c r="S52" s="163" t="s">
        <v>5915</v>
      </c>
      <c r="T52" s="67" t="s">
        <v>139</v>
      </c>
      <c r="U52" s="26">
        <v>8</v>
      </c>
      <c r="V52" s="26" t="s">
        <v>5990</v>
      </c>
      <c r="W52" s="26"/>
      <c r="X52" s="26"/>
      <c r="Y52" s="26"/>
      <c r="Z52" s="30"/>
      <c r="AA52" s="30"/>
      <c r="AB52" s="26"/>
      <c r="AC52" s="26"/>
      <c r="AD52" s="67" t="s">
        <v>5991</v>
      </c>
      <c r="AE52" s="67"/>
      <c r="AF52" s="26"/>
      <c r="AG52" s="39"/>
      <c r="AH52" s="39"/>
      <c r="AI52" s="39"/>
      <c r="AJ52" s="39"/>
      <c r="AK52" s="39"/>
      <c r="AL52" s="39"/>
      <c r="AM52" s="39"/>
      <c r="AN52" s="39"/>
      <c r="AO52" s="39"/>
    </row>
    <row r="53" spans="1:41" ht="15.75" customHeight="1">
      <c r="A53" s="26">
        <v>2020</v>
      </c>
      <c r="B53" s="67">
        <v>57</v>
      </c>
      <c r="C53" s="107" t="s">
        <v>129</v>
      </c>
      <c r="D53" s="107" t="s">
        <v>2433</v>
      </c>
      <c r="E53" s="67" t="s">
        <v>2434</v>
      </c>
      <c r="F53" s="27">
        <v>43976</v>
      </c>
      <c r="G53" s="26" t="s">
        <v>2622</v>
      </c>
      <c r="H53" s="26" t="s">
        <v>1402</v>
      </c>
      <c r="I53" s="168" t="s">
        <v>6002</v>
      </c>
      <c r="J53" s="164" t="s">
        <v>1483</v>
      </c>
      <c r="K53" s="164" t="s">
        <v>138</v>
      </c>
      <c r="L53" s="164">
        <v>67</v>
      </c>
      <c r="M53" s="164">
        <v>3340</v>
      </c>
      <c r="N53" s="169">
        <v>19</v>
      </c>
      <c r="O53" s="166" t="e">
        <f>#N/A</f>
        <v>#N/A</v>
      </c>
      <c r="P53" s="169"/>
      <c r="Q53" s="166"/>
      <c r="R53" s="163" t="s">
        <v>5902</v>
      </c>
      <c r="S53" s="163" t="s">
        <v>5915</v>
      </c>
      <c r="T53" s="67" t="s">
        <v>139</v>
      </c>
      <c r="U53" s="26">
        <v>8</v>
      </c>
      <c r="V53" s="26" t="s">
        <v>5990</v>
      </c>
      <c r="W53" s="26"/>
      <c r="X53" s="26"/>
      <c r="Y53" s="26"/>
      <c r="Z53" s="30"/>
      <c r="AA53" s="30"/>
      <c r="AB53" s="26"/>
      <c r="AC53" s="26"/>
      <c r="AD53" s="67" t="s">
        <v>5991</v>
      </c>
      <c r="AE53" s="67"/>
      <c r="AF53" s="26"/>
      <c r="AG53" s="39"/>
      <c r="AH53" s="39"/>
      <c r="AI53" s="39"/>
      <c r="AJ53" s="39"/>
      <c r="AK53" s="39"/>
      <c r="AL53" s="39"/>
      <c r="AM53" s="39"/>
      <c r="AN53" s="39"/>
      <c r="AO53" s="39"/>
    </row>
    <row r="54" spans="1:41" ht="15.75" customHeight="1">
      <c r="A54" s="26">
        <v>2020</v>
      </c>
      <c r="B54" s="67">
        <v>58</v>
      </c>
      <c r="C54" s="107" t="s">
        <v>129</v>
      </c>
      <c r="D54" s="107" t="s">
        <v>2433</v>
      </c>
      <c r="E54" s="67" t="s">
        <v>2434</v>
      </c>
      <c r="F54" s="27">
        <v>43976</v>
      </c>
      <c r="G54" s="26" t="s">
        <v>2601</v>
      </c>
      <c r="H54" s="26" t="s">
        <v>1402</v>
      </c>
      <c r="I54" s="168" t="s">
        <v>6003</v>
      </c>
      <c r="J54" s="164" t="s">
        <v>1483</v>
      </c>
      <c r="K54" s="164" t="s">
        <v>138</v>
      </c>
      <c r="L54" s="164">
        <v>68</v>
      </c>
      <c r="M54" s="164">
        <v>3370</v>
      </c>
      <c r="N54" s="169">
        <v>9</v>
      </c>
      <c r="O54" s="166" t="e">
        <f>#N/A</f>
        <v>#N/A</v>
      </c>
      <c r="P54" s="169"/>
      <c r="Q54" s="166"/>
      <c r="R54" s="163" t="s">
        <v>5902</v>
      </c>
      <c r="S54" s="163" t="s">
        <v>5915</v>
      </c>
      <c r="T54" s="67" t="s">
        <v>139</v>
      </c>
      <c r="U54" s="26">
        <v>8</v>
      </c>
      <c r="V54" s="26" t="s">
        <v>5990</v>
      </c>
      <c r="W54" s="26"/>
      <c r="X54" s="26"/>
      <c r="Y54" s="26"/>
      <c r="Z54" s="30"/>
      <c r="AA54" s="30"/>
      <c r="AB54" s="26"/>
      <c r="AC54" s="26"/>
      <c r="AD54" s="67" t="s">
        <v>5991</v>
      </c>
      <c r="AE54" s="67"/>
      <c r="AF54" s="26"/>
      <c r="AG54" s="39"/>
      <c r="AH54" s="39"/>
      <c r="AI54" s="39"/>
      <c r="AJ54" s="39"/>
      <c r="AK54" s="39"/>
      <c r="AL54" s="39"/>
      <c r="AM54" s="39"/>
      <c r="AN54" s="39"/>
      <c r="AO54" s="39"/>
    </row>
    <row r="55" spans="1:41" ht="15.75" customHeight="1">
      <c r="A55" s="26">
        <v>2020</v>
      </c>
      <c r="B55" s="67">
        <v>59</v>
      </c>
      <c r="C55" s="107" t="s">
        <v>129</v>
      </c>
      <c r="D55" s="107" t="s">
        <v>2433</v>
      </c>
      <c r="E55" s="67" t="s">
        <v>2434</v>
      </c>
      <c r="F55" s="27">
        <v>43976</v>
      </c>
      <c r="G55" s="26" t="s">
        <v>6004</v>
      </c>
      <c r="H55" s="26" t="s">
        <v>1402</v>
      </c>
      <c r="I55" s="168" t="s">
        <v>6005</v>
      </c>
      <c r="J55" s="164" t="s">
        <v>1483</v>
      </c>
      <c r="K55" s="164" t="s">
        <v>138</v>
      </c>
      <c r="L55" s="164">
        <v>83</v>
      </c>
      <c r="M55" s="164">
        <v>7110</v>
      </c>
      <c r="N55" s="169">
        <v>13</v>
      </c>
      <c r="O55" s="166" t="e">
        <f>#N/A</f>
        <v>#N/A</v>
      </c>
      <c r="P55" s="169"/>
      <c r="Q55" s="166"/>
      <c r="R55" s="163" t="s">
        <v>5902</v>
      </c>
      <c r="S55" s="163" t="s">
        <v>5915</v>
      </c>
      <c r="T55" s="67" t="s">
        <v>139</v>
      </c>
      <c r="U55" s="26">
        <v>8</v>
      </c>
      <c r="V55" s="26" t="s">
        <v>5990</v>
      </c>
      <c r="W55" s="26"/>
      <c r="X55" s="26"/>
      <c r="Y55" s="26"/>
      <c r="Z55" s="30"/>
      <c r="AA55" s="30"/>
      <c r="AB55" s="26"/>
      <c r="AC55" s="26"/>
      <c r="AD55" s="67" t="s">
        <v>5991</v>
      </c>
      <c r="AE55" s="67"/>
      <c r="AF55" s="26"/>
      <c r="AG55" s="39"/>
      <c r="AH55" s="39"/>
      <c r="AI55" s="39"/>
      <c r="AJ55" s="39"/>
      <c r="AK55" s="39"/>
      <c r="AL55" s="39"/>
      <c r="AM55" s="39"/>
      <c r="AN55" s="39"/>
      <c r="AO55" s="39"/>
    </row>
    <row r="56" spans="1:41" ht="15.75" customHeight="1">
      <c r="A56" s="26">
        <v>2020</v>
      </c>
      <c r="B56" s="67">
        <v>60</v>
      </c>
      <c r="C56" s="107" t="s">
        <v>129</v>
      </c>
      <c r="D56" s="107" t="s">
        <v>2433</v>
      </c>
      <c r="E56" s="67" t="s">
        <v>2434</v>
      </c>
      <c r="F56" s="27">
        <v>43976</v>
      </c>
      <c r="G56" s="26" t="s">
        <v>2651</v>
      </c>
      <c r="H56" s="26" t="s">
        <v>1402</v>
      </c>
      <c r="I56" s="168" t="s">
        <v>6006</v>
      </c>
      <c r="J56" s="164" t="s">
        <v>1483</v>
      </c>
      <c r="K56" s="164" t="s">
        <v>138</v>
      </c>
      <c r="L56" s="164">
        <v>81</v>
      </c>
      <c r="M56" s="164">
        <v>6910</v>
      </c>
      <c r="N56" s="169">
        <v>9</v>
      </c>
      <c r="O56" s="166" t="e">
        <f>#N/A</f>
        <v>#N/A</v>
      </c>
      <c r="P56" s="169"/>
      <c r="Q56" s="166"/>
      <c r="R56" s="163" t="s">
        <v>5902</v>
      </c>
      <c r="S56" s="163" t="s">
        <v>5915</v>
      </c>
      <c r="T56" s="67" t="s">
        <v>139</v>
      </c>
      <c r="U56" s="26">
        <v>8</v>
      </c>
      <c r="V56" s="26" t="s">
        <v>5990</v>
      </c>
      <c r="W56" s="26"/>
      <c r="X56" s="26"/>
      <c r="Y56" s="26"/>
      <c r="Z56" s="30"/>
      <c r="AA56" s="30"/>
      <c r="AB56" s="26"/>
      <c r="AC56" s="26"/>
      <c r="AD56" s="67" t="s">
        <v>5991</v>
      </c>
      <c r="AE56" s="67"/>
      <c r="AF56" s="26"/>
      <c r="AG56" s="39"/>
      <c r="AH56" s="39"/>
      <c r="AI56" s="39"/>
      <c r="AJ56" s="39"/>
      <c r="AK56" s="39"/>
      <c r="AL56" s="39"/>
      <c r="AM56" s="39"/>
      <c r="AN56" s="39"/>
      <c r="AO56" s="39"/>
    </row>
    <row r="57" spans="1:41" ht="15.75" customHeight="1">
      <c r="A57" s="26">
        <v>2020</v>
      </c>
      <c r="B57" s="67">
        <v>61</v>
      </c>
      <c r="C57" s="107" t="s">
        <v>129</v>
      </c>
      <c r="D57" s="107" t="s">
        <v>2433</v>
      </c>
      <c r="E57" s="67" t="s">
        <v>2434</v>
      </c>
      <c r="F57" s="27">
        <v>43976</v>
      </c>
      <c r="G57" s="26" t="s">
        <v>6007</v>
      </c>
      <c r="H57" s="26" t="s">
        <v>1402</v>
      </c>
      <c r="I57" s="168" t="s">
        <v>6008</v>
      </c>
      <c r="J57" s="164" t="s">
        <v>2574</v>
      </c>
      <c r="K57" s="164" t="s">
        <v>138</v>
      </c>
      <c r="L57" s="164">
        <v>77</v>
      </c>
      <c r="M57" s="164">
        <v>5620</v>
      </c>
      <c r="N57" s="169">
        <v>22</v>
      </c>
      <c r="O57" s="166" t="e">
        <f>#N/A</f>
        <v>#N/A</v>
      </c>
      <c r="P57" s="169">
        <v>74</v>
      </c>
      <c r="Q57" s="166"/>
      <c r="R57" s="163" t="s">
        <v>5902</v>
      </c>
      <c r="S57" s="163" t="s">
        <v>5915</v>
      </c>
      <c r="T57" s="67" t="s">
        <v>139</v>
      </c>
      <c r="U57" s="26">
        <v>8</v>
      </c>
      <c r="V57" s="26" t="s">
        <v>5990</v>
      </c>
      <c r="W57" s="26"/>
      <c r="X57" s="26"/>
      <c r="Y57" s="26"/>
      <c r="Z57" s="30"/>
      <c r="AA57" s="30"/>
      <c r="AB57" s="26"/>
      <c r="AC57" s="26"/>
      <c r="AD57" s="67" t="s">
        <v>5991</v>
      </c>
      <c r="AE57" s="67"/>
      <c r="AF57" s="26"/>
      <c r="AG57" s="39"/>
      <c r="AH57" s="39"/>
      <c r="AI57" s="39"/>
      <c r="AJ57" s="39"/>
      <c r="AK57" s="39"/>
      <c r="AL57" s="39"/>
      <c r="AM57" s="39"/>
      <c r="AN57" s="39"/>
      <c r="AO57" s="39"/>
    </row>
    <row r="58" spans="1:41" ht="15.75" customHeight="1" thickBot="1">
      <c r="A58" s="82">
        <v>2020</v>
      </c>
      <c r="B58" s="82">
        <v>62</v>
      </c>
      <c r="C58" s="82" t="s">
        <v>129</v>
      </c>
      <c r="D58" s="82" t="s">
        <v>2433</v>
      </c>
      <c r="E58" s="82" t="s">
        <v>2434</v>
      </c>
      <c r="F58" s="95">
        <v>43976</v>
      </c>
      <c r="G58" s="82" t="s">
        <v>6009</v>
      </c>
      <c r="H58" s="82" t="s">
        <v>1402</v>
      </c>
      <c r="I58" s="170" t="s">
        <v>6010</v>
      </c>
      <c r="J58" s="171" t="s">
        <v>2574</v>
      </c>
      <c r="K58" s="171" t="s">
        <v>138</v>
      </c>
      <c r="L58" s="171">
        <v>75</v>
      </c>
      <c r="M58" s="171">
        <v>6280</v>
      </c>
      <c r="N58" s="172">
        <v>25</v>
      </c>
      <c r="O58" s="173" t="e">
        <f>#N/A</f>
        <v>#N/A</v>
      </c>
      <c r="P58" s="172"/>
      <c r="Q58" s="173"/>
      <c r="R58" s="171" t="s">
        <v>5902</v>
      </c>
      <c r="S58" s="171" t="s">
        <v>5915</v>
      </c>
      <c r="T58" s="82" t="s">
        <v>139</v>
      </c>
      <c r="U58" s="82">
        <v>8</v>
      </c>
      <c r="V58" s="82" t="s">
        <v>5990</v>
      </c>
      <c r="W58" s="82"/>
      <c r="X58" s="82"/>
      <c r="Y58" s="82"/>
      <c r="Z58" s="63"/>
      <c r="AA58" s="63"/>
      <c r="AB58" s="82"/>
      <c r="AC58" s="82"/>
      <c r="AD58" s="82" t="s">
        <v>5991</v>
      </c>
      <c r="AE58" s="82"/>
      <c r="AF58" s="82"/>
      <c r="AG58" s="92"/>
      <c r="AH58" s="92"/>
      <c r="AI58" s="92"/>
      <c r="AJ58" s="92"/>
      <c r="AK58" s="92"/>
      <c r="AL58" s="92"/>
      <c r="AM58" s="92"/>
      <c r="AN58" s="92"/>
      <c r="AO58" s="92"/>
    </row>
    <row r="59" spans="1:41" ht="15.75" customHeight="1">
      <c r="A59" s="67">
        <v>2020</v>
      </c>
      <c r="B59" s="67">
        <v>63</v>
      </c>
      <c r="C59" s="131" t="s">
        <v>129</v>
      </c>
      <c r="D59" s="131" t="s">
        <v>2433</v>
      </c>
      <c r="E59" s="67" t="s">
        <v>2434</v>
      </c>
      <c r="F59" s="68">
        <v>43983</v>
      </c>
      <c r="G59" s="178" t="s">
        <v>6011</v>
      </c>
      <c r="H59" s="67" t="s">
        <v>1402</v>
      </c>
      <c r="I59" s="162" t="s">
        <v>6012</v>
      </c>
      <c r="J59" s="163" t="s">
        <v>1483</v>
      </c>
      <c r="K59" s="163" t="s">
        <v>138</v>
      </c>
      <c r="L59" s="163">
        <v>83</v>
      </c>
      <c r="M59" s="163">
        <v>8570</v>
      </c>
      <c r="N59" s="165">
        <v>30</v>
      </c>
      <c r="O59" s="167" t="e">
        <f>#N/A</f>
        <v>#N/A</v>
      </c>
      <c r="P59" s="165">
        <v>125.9</v>
      </c>
      <c r="Q59" s="167" t="e">
        <f>#N/A</f>
        <v>#N/A</v>
      </c>
      <c r="R59" s="163" t="s">
        <v>5902</v>
      </c>
      <c r="S59" s="163" t="s">
        <v>5915</v>
      </c>
      <c r="T59" s="67" t="s">
        <v>139</v>
      </c>
      <c r="U59" s="67">
        <v>9</v>
      </c>
      <c r="V59" s="67" t="s">
        <v>6013</v>
      </c>
      <c r="W59" s="67"/>
      <c r="X59" s="67"/>
      <c r="Y59" s="67"/>
      <c r="Z59" s="71"/>
      <c r="AA59" s="71"/>
      <c r="AB59" s="67"/>
      <c r="AC59" s="67"/>
      <c r="AD59" s="67" t="s">
        <v>5991</v>
      </c>
      <c r="AE59" s="67"/>
      <c r="AF59" s="67"/>
      <c r="AG59" s="80"/>
      <c r="AH59" s="80"/>
      <c r="AI59" s="80"/>
      <c r="AJ59" s="80"/>
      <c r="AK59" s="80"/>
      <c r="AL59" s="80"/>
      <c r="AM59" s="80"/>
      <c r="AN59" s="80"/>
      <c r="AO59" s="80"/>
    </row>
    <row r="60" spans="1:41" ht="15.75" customHeight="1">
      <c r="A60" s="26">
        <v>2020</v>
      </c>
      <c r="B60" s="67">
        <v>64</v>
      </c>
      <c r="C60" s="107" t="s">
        <v>129</v>
      </c>
      <c r="D60" s="107" t="s">
        <v>2433</v>
      </c>
      <c r="E60" s="67" t="s">
        <v>2434</v>
      </c>
      <c r="F60" s="27">
        <v>43983</v>
      </c>
      <c r="G60" s="179" t="s">
        <v>6014</v>
      </c>
      <c r="H60" s="26" t="s">
        <v>1402</v>
      </c>
      <c r="I60" s="168" t="s">
        <v>6015</v>
      </c>
      <c r="J60" s="164" t="s">
        <v>1483</v>
      </c>
      <c r="K60" s="164" t="s">
        <v>138</v>
      </c>
      <c r="L60" s="164">
        <v>73</v>
      </c>
      <c r="M60" s="164">
        <v>5080</v>
      </c>
      <c r="N60" s="169">
        <v>12.9</v>
      </c>
      <c r="O60" s="166" t="e">
        <f>#N/A</f>
        <v>#N/A</v>
      </c>
      <c r="P60" s="169">
        <v>45.5</v>
      </c>
      <c r="Q60" s="166" t="e">
        <f>#N/A</f>
        <v>#N/A</v>
      </c>
      <c r="R60" s="163" t="s">
        <v>5902</v>
      </c>
      <c r="S60" s="163" t="s">
        <v>5915</v>
      </c>
      <c r="T60" s="67" t="s">
        <v>139</v>
      </c>
      <c r="U60" s="26">
        <v>9</v>
      </c>
      <c r="V60" s="26" t="s">
        <v>6013</v>
      </c>
      <c r="W60" s="26"/>
      <c r="X60" s="26"/>
      <c r="Y60" s="26"/>
      <c r="Z60" s="30"/>
      <c r="AA60" s="30"/>
      <c r="AB60" s="26"/>
      <c r="AC60" s="26"/>
      <c r="AD60" s="67" t="s">
        <v>5991</v>
      </c>
      <c r="AE60" s="67"/>
      <c r="AF60" s="26"/>
      <c r="AG60" s="39"/>
      <c r="AH60" s="39"/>
      <c r="AI60" s="39"/>
      <c r="AJ60" s="39"/>
      <c r="AK60" s="39"/>
      <c r="AL60" s="39"/>
      <c r="AM60" s="39"/>
      <c r="AN60" s="39"/>
      <c r="AO60" s="39"/>
    </row>
    <row r="61" spans="1:41" ht="15.75" customHeight="1">
      <c r="A61" s="26">
        <v>2020</v>
      </c>
      <c r="B61" s="67">
        <v>65</v>
      </c>
      <c r="C61" s="107" t="s">
        <v>129</v>
      </c>
      <c r="D61" s="107" t="s">
        <v>2433</v>
      </c>
      <c r="E61" s="67" t="s">
        <v>2434</v>
      </c>
      <c r="F61" s="27">
        <v>43983</v>
      </c>
      <c r="G61" s="179" t="s">
        <v>6016</v>
      </c>
      <c r="H61" s="26" t="s">
        <v>1402</v>
      </c>
      <c r="I61" s="168" t="s">
        <v>6017</v>
      </c>
      <c r="J61" s="164" t="s">
        <v>1483</v>
      </c>
      <c r="K61" s="164" t="s">
        <v>138</v>
      </c>
      <c r="L61" s="164">
        <v>82</v>
      </c>
      <c r="M61" s="164">
        <v>7520</v>
      </c>
      <c r="N61" s="169">
        <v>62.4</v>
      </c>
      <c r="O61" s="166" t="e">
        <f>#N/A</f>
        <v>#N/A</v>
      </c>
      <c r="P61" s="169">
        <v>126</v>
      </c>
      <c r="Q61" s="166" t="e">
        <f>#N/A</f>
        <v>#N/A</v>
      </c>
      <c r="R61" s="163" t="s">
        <v>5902</v>
      </c>
      <c r="S61" s="163" t="s">
        <v>5915</v>
      </c>
      <c r="T61" s="67" t="s">
        <v>139</v>
      </c>
      <c r="U61" s="26">
        <v>9</v>
      </c>
      <c r="V61" s="26" t="s">
        <v>6013</v>
      </c>
      <c r="W61" s="26"/>
      <c r="X61" s="26"/>
      <c r="Y61" s="26"/>
      <c r="Z61" s="30"/>
      <c r="AA61" s="30"/>
      <c r="AB61" s="26"/>
      <c r="AC61" s="26"/>
      <c r="AD61" s="67" t="s">
        <v>5991</v>
      </c>
      <c r="AE61" s="67"/>
      <c r="AF61" s="26"/>
      <c r="AG61" s="39"/>
      <c r="AH61" s="39"/>
      <c r="AI61" s="39"/>
      <c r="AJ61" s="39"/>
      <c r="AK61" s="39"/>
      <c r="AL61" s="39"/>
      <c r="AM61" s="39"/>
      <c r="AN61" s="39"/>
      <c r="AO61" s="39"/>
    </row>
    <row r="62" spans="1:41" ht="15.75" customHeight="1">
      <c r="A62" s="26">
        <v>2020</v>
      </c>
      <c r="B62" s="67">
        <v>66</v>
      </c>
      <c r="C62" s="107" t="s">
        <v>129</v>
      </c>
      <c r="D62" s="107" t="s">
        <v>2433</v>
      </c>
      <c r="E62" s="67" t="s">
        <v>2434</v>
      </c>
      <c r="F62" s="27">
        <v>43983</v>
      </c>
      <c r="G62" s="179" t="s">
        <v>6018</v>
      </c>
      <c r="H62" s="26" t="s">
        <v>1402</v>
      </c>
      <c r="I62" s="168" t="s">
        <v>6019</v>
      </c>
      <c r="J62" s="164" t="s">
        <v>1483</v>
      </c>
      <c r="K62" s="164" t="s">
        <v>138</v>
      </c>
      <c r="L62" s="164">
        <v>73</v>
      </c>
      <c r="M62" s="164">
        <v>4880</v>
      </c>
      <c r="N62" s="169">
        <v>24</v>
      </c>
      <c r="O62" s="166" t="e">
        <f>#N/A</f>
        <v>#N/A</v>
      </c>
      <c r="P62" s="169">
        <v>71</v>
      </c>
      <c r="Q62" s="166" t="e">
        <f>#N/A</f>
        <v>#N/A</v>
      </c>
      <c r="R62" s="163" t="s">
        <v>5902</v>
      </c>
      <c r="S62" s="163" t="s">
        <v>5915</v>
      </c>
      <c r="T62" s="67" t="s">
        <v>139</v>
      </c>
      <c r="U62" s="26">
        <v>9</v>
      </c>
      <c r="V62" s="26" t="s">
        <v>6013</v>
      </c>
      <c r="W62" s="26"/>
      <c r="X62" s="26"/>
      <c r="Y62" s="26"/>
      <c r="Z62" s="30"/>
      <c r="AA62" s="30"/>
      <c r="AB62" s="26"/>
      <c r="AC62" s="26"/>
      <c r="AD62" s="67" t="s">
        <v>5991</v>
      </c>
      <c r="AE62" s="67"/>
      <c r="AF62" s="26"/>
      <c r="AG62" s="39"/>
      <c r="AH62" s="39"/>
      <c r="AI62" s="39"/>
      <c r="AJ62" s="39"/>
      <c r="AK62" s="39"/>
      <c r="AL62" s="39"/>
      <c r="AM62" s="39"/>
      <c r="AN62" s="39"/>
      <c r="AO62" s="39"/>
    </row>
    <row r="63" spans="1:41" ht="15.75" customHeight="1">
      <c r="A63" s="26">
        <v>2020</v>
      </c>
      <c r="B63" s="67">
        <v>67</v>
      </c>
      <c r="C63" s="107" t="s">
        <v>129</v>
      </c>
      <c r="D63" s="107" t="s">
        <v>2433</v>
      </c>
      <c r="E63" s="67" t="s">
        <v>2434</v>
      </c>
      <c r="F63" s="27">
        <v>43983</v>
      </c>
      <c r="G63" s="179" t="s">
        <v>6020</v>
      </c>
      <c r="H63" s="26" t="s">
        <v>1402</v>
      </c>
      <c r="I63" s="168" t="s">
        <v>6021</v>
      </c>
      <c r="J63" s="164" t="s">
        <v>1483</v>
      </c>
      <c r="K63" s="164" t="s">
        <v>138</v>
      </c>
      <c r="L63" s="164">
        <v>85</v>
      </c>
      <c r="M63" s="164">
        <v>7990</v>
      </c>
      <c r="N63" s="169">
        <v>39</v>
      </c>
      <c r="O63" s="166" t="e">
        <f>#N/A</f>
        <v>#N/A</v>
      </c>
      <c r="P63" s="169">
        <v>92.6</v>
      </c>
      <c r="Q63" s="166" t="e">
        <f>#N/A</f>
        <v>#N/A</v>
      </c>
      <c r="R63" s="163" t="s">
        <v>5902</v>
      </c>
      <c r="S63" s="163" t="s">
        <v>5915</v>
      </c>
      <c r="T63" s="67" t="s">
        <v>139</v>
      </c>
      <c r="U63" s="26">
        <v>9</v>
      </c>
      <c r="V63" s="26" t="s">
        <v>6013</v>
      </c>
      <c r="W63" s="26"/>
      <c r="X63" s="26"/>
      <c r="Y63" s="26"/>
      <c r="Z63" s="30"/>
      <c r="AA63" s="30"/>
      <c r="AB63" s="26"/>
      <c r="AC63" s="26"/>
      <c r="AD63" s="67" t="s">
        <v>5991</v>
      </c>
      <c r="AE63" s="67"/>
      <c r="AF63" s="26"/>
      <c r="AG63" s="39"/>
      <c r="AH63" s="39"/>
      <c r="AI63" s="39"/>
      <c r="AJ63" s="39"/>
      <c r="AK63" s="39"/>
      <c r="AL63" s="39"/>
      <c r="AM63" s="39"/>
      <c r="AN63" s="39"/>
      <c r="AO63" s="39"/>
    </row>
    <row r="64" spans="1:41" ht="15.75" customHeight="1">
      <c r="A64" s="26">
        <v>2020</v>
      </c>
      <c r="B64" s="67">
        <v>68</v>
      </c>
      <c r="C64" s="107" t="s">
        <v>129</v>
      </c>
      <c r="D64" s="107" t="s">
        <v>2433</v>
      </c>
      <c r="E64" s="67" t="s">
        <v>2434</v>
      </c>
      <c r="F64" s="27">
        <v>43983</v>
      </c>
      <c r="G64" s="26" t="s">
        <v>6022</v>
      </c>
      <c r="H64" s="26" t="s">
        <v>1402</v>
      </c>
      <c r="I64" s="168" t="s">
        <v>6023</v>
      </c>
      <c r="J64" s="164" t="s">
        <v>1483</v>
      </c>
      <c r="K64" s="164" t="s">
        <v>138</v>
      </c>
      <c r="L64" s="164">
        <v>69</v>
      </c>
      <c r="M64" s="164">
        <v>3670</v>
      </c>
      <c r="N64" s="169">
        <v>17.2</v>
      </c>
      <c r="O64" s="166" t="e">
        <f>#N/A</f>
        <v>#N/A</v>
      </c>
      <c r="P64" s="169">
        <v>59.3</v>
      </c>
      <c r="Q64" s="166" t="e">
        <f>#N/A</f>
        <v>#N/A</v>
      </c>
      <c r="R64" s="163" t="s">
        <v>5902</v>
      </c>
      <c r="S64" s="163" t="s">
        <v>5915</v>
      </c>
      <c r="T64" s="67" t="s">
        <v>139</v>
      </c>
      <c r="U64" s="26">
        <v>9</v>
      </c>
      <c r="V64" s="26" t="s">
        <v>6013</v>
      </c>
      <c r="W64" s="26"/>
      <c r="X64" s="26"/>
      <c r="Y64" s="26"/>
      <c r="Z64" s="30"/>
      <c r="AA64" s="30"/>
      <c r="AB64" s="26"/>
      <c r="AC64" s="26"/>
      <c r="AD64" s="67" t="s">
        <v>5929</v>
      </c>
      <c r="AE64" s="67">
        <v>110</v>
      </c>
      <c r="AF64" s="27">
        <v>43984</v>
      </c>
      <c r="AG64" s="39"/>
      <c r="AH64" s="39"/>
      <c r="AI64" s="39"/>
      <c r="AJ64" s="39"/>
      <c r="AK64" s="39"/>
      <c r="AL64" s="39"/>
      <c r="AM64" s="39"/>
      <c r="AN64" s="39"/>
      <c r="AO64" s="39"/>
    </row>
    <row r="65" spans="1:41" ht="15.75" customHeight="1">
      <c r="A65" s="26">
        <v>2020</v>
      </c>
      <c r="B65" s="67">
        <v>69</v>
      </c>
      <c r="C65" s="107" t="s">
        <v>129</v>
      </c>
      <c r="D65" s="107" t="s">
        <v>2433</v>
      </c>
      <c r="E65" s="67" t="s">
        <v>2434</v>
      </c>
      <c r="F65" s="27">
        <v>43983</v>
      </c>
      <c r="G65" s="26" t="s">
        <v>6024</v>
      </c>
      <c r="H65" s="26" t="s">
        <v>1402</v>
      </c>
      <c r="I65" s="168" t="s">
        <v>6025</v>
      </c>
      <c r="J65" s="164" t="s">
        <v>1483</v>
      </c>
      <c r="K65" s="164" t="s">
        <v>138</v>
      </c>
      <c r="L65" s="164">
        <v>81</v>
      </c>
      <c r="M65" s="164">
        <v>6260</v>
      </c>
      <c r="N65" s="169">
        <v>21</v>
      </c>
      <c r="O65" s="166" t="e">
        <f>#N/A</f>
        <v>#N/A</v>
      </c>
      <c r="P65" s="169">
        <v>88.4</v>
      </c>
      <c r="Q65" s="166" t="e">
        <f>#N/A</f>
        <v>#N/A</v>
      </c>
      <c r="R65" s="163" t="s">
        <v>5902</v>
      </c>
      <c r="S65" s="163" t="s">
        <v>5915</v>
      </c>
      <c r="T65" s="67" t="s">
        <v>139</v>
      </c>
      <c r="U65" s="26">
        <v>9</v>
      </c>
      <c r="V65" s="26" t="s">
        <v>6013</v>
      </c>
      <c r="W65" s="26"/>
      <c r="X65" s="26"/>
      <c r="Y65" s="26"/>
      <c r="Z65" s="30"/>
      <c r="AA65" s="30"/>
      <c r="AB65" s="26"/>
      <c r="AC65" s="26"/>
      <c r="AD65" s="67" t="s">
        <v>5929</v>
      </c>
      <c r="AE65" s="67">
        <v>164</v>
      </c>
      <c r="AF65" s="27">
        <v>43984</v>
      </c>
      <c r="AG65" s="39"/>
      <c r="AH65" s="39"/>
      <c r="AI65" s="39"/>
      <c r="AJ65" s="39"/>
      <c r="AK65" s="39"/>
      <c r="AL65" s="39"/>
      <c r="AM65" s="39"/>
      <c r="AN65" s="39"/>
      <c r="AO65" s="39"/>
    </row>
    <row r="66" spans="1:41" ht="15.75" customHeight="1">
      <c r="A66" s="26">
        <v>2020</v>
      </c>
      <c r="B66" s="67">
        <v>70</v>
      </c>
      <c r="C66" s="107" t="s">
        <v>129</v>
      </c>
      <c r="D66" s="107" t="s">
        <v>2433</v>
      </c>
      <c r="E66" s="67" t="s">
        <v>2434</v>
      </c>
      <c r="F66" s="27">
        <v>43983</v>
      </c>
      <c r="G66" s="26" t="s">
        <v>6026</v>
      </c>
      <c r="H66" s="26" t="s">
        <v>1402</v>
      </c>
      <c r="I66" s="168" t="s">
        <v>6027</v>
      </c>
      <c r="J66" s="164" t="s">
        <v>1483</v>
      </c>
      <c r="K66" s="164" t="s">
        <v>138</v>
      </c>
      <c r="L66" s="164">
        <v>76</v>
      </c>
      <c r="M66" s="164">
        <v>5220</v>
      </c>
      <c r="N66" s="169">
        <v>12.3</v>
      </c>
      <c r="O66" s="166" t="e">
        <f>#N/A</f>
        <v>#N/A</v>
      </c>
      <c r="P66" s="169">
        <v>64.5</v>
      </c>
      <c r="Q66" s="166" t="e">
        <f>#N/A</f>
        <v>#N/A</v>
      </c>
      <c r="R66" s="163" t="s">
        <v>5902</v>
      </c>
      <c r="S66" s="163" t="s">
        <v>5915</v>
      </c>
      <c r="T66" s="67" t="s">
        <v>139</v>
      </c>
      <c r="U66" s="26">
        <v>9</v>
      </c>
      <c r="V66" s="26" t="s">
        <v>6013</v>
      </c>
      <c r="W66" s="26"/>
      <c r="X66" s="26"/>
      <c r="Y66" s="26"/>
      <c r="Z66" s="30"/>
      <c r="AA66" s="30"/>
      <c r="AB66" s="26"/>
      <c r="AC66" s="26"/>
      <c r="AD66" s="67" t="s">
        <v>5929</v>
      </c>
      <c r="AE66" s="67">
        <v>120</v>
      </c>
      <c r="AF66" s="27">
        <v>43984</v>
      </c>
      <c r="AG66" s="39"/>
      <c r="AH66" s="39"/>
      <c r="AI66" s="39"/>
      <c r="AJ66" s="39"/>
      <c r="AK66" s="39"/>
      <c r="AL66" s="39"/>
      <c r="AM66" s="39"/>
      <c r="AN66" s="39"/>
      <c r="AO66" s="39"/>
    </row>
    <row r="67" spans="1:41" ht="15.75" customHeight="1">
      <c r="A67" s="26">
        <v>2020</v>
      </c>
      <c r="B67" s="67">
        <v>71</v>
      </c>
      <c r="C67" s="107" t="s">
        <v>129</v>
      </c>
      <c r="D67" s="107" t="s">
        <v>2433</v>
      </c>
      <c r="E67" s="67" t="s">
        <v>2434</v>
      </c>
      <c r="F67" s="27">
        <v>43983</v>
      </c>
      <c r="G67" s="26" t="s">
        <v>6028</v>
      </c>
      <c r="H67" s="26" t="s">
        <v>1402</v>
      </c>
      <c r="I67" s="168" t="s">
        <v>6029</v>
      </c>
      <c r="J67" s="164" t="s">
        <v>1483</v>
      </c>
      <c r="K67" s="164" t="s">
        <v>138</v>
      </c>
      <c r="L67" s="164">
        <v>81</v>
      </c>
      <c r="M67" s="164">
        <v>7060</v>
      </c>
      <c r="N67" s="169">
        <v>22.3</v>
      </c>
      <c r="O67" s="166" t="e">
        <f>#N/A</f>
        <v>#N/A</v>
      </c>
      <c r="P67" s="169">
        <v>79.900000000000006</v>
      </c>
      <c r="Q67" s="166" t="e">
        <f>#N/A</f>
        <v>#N/A</v>
      </c>
      <c r="R67" s="163" t="s">
        <v>5902</v>
      </c>
      <c r="S67" s="163" t="s">
        <v>5915</v>
      </c>
      <c r="T67" s="67" t="s">
        <v>139</v>
      </c>
      <c r="U67" s="26">
        <v>9</v>
      </c>
      <c r="V67" s="26" t="s">
        <v>6013</v>
      </c>
      <c r="W67" s="26"/>
      <c r="X67" s="26"/>
      <c r="Y67" s="26"/>
      <c r="Z67" s="30"/>
      <c r="AA67" s="30"/>
      <c r="AB67" s="26"/>
      <c r="AC67" s="26"/>
      <c r="AD67" s="67" t="s">
        <v>5929</v>
      </c>
      <c r="AE67" s="67">
        <v>149</v>
      </c>
      <c r="AF67" s="27">
        <v>43984</v>
      </c>
      <c r="AG67" s="39"/>
      <c r="AH67" s="39"/>
      <c r="AI67" s="39"/>
      <c r="AJ67" s="39"/>
      <c r="AK67" s="39"/>
      <c r="AL67" s="39"/>
      <c r="AM67" s="39"/>
      <c r="AN67" s="39"/>
      <c r="AO67" s="39"/>
    </row>
    <row r="68" spans="1:41" ht="15.75" customHeight="1">
      <c r="A68" s="26">
        <v>2020</v>
      </c>
      <c r="B68" s="67">
        <v>72</v>
      </c>
      <c r="C68" s="107" t="s">
        <v>129</v>
      </c>
      <c r="D68" s="107" t="s">
        <v>2433</v>
      </c>
      <c r="E68" s="67" t="s">
        <v>2434</v>
      </c>
      <c r="F68" s="27">
        <v>43983</v>
      </c>
      <c r="G68" s="26" t="s">
        <v>6030</v>
      </c>
      <c r="H68" s="26" t="s">
        <v>1402</v>
      </c>
      <c r="I68" s="168" t="s">
        <v>6031</v>
      </c>
      <c r="J68" s="164" t="s">
        <v>1483</v>
      </c>
      <c r="K68" s="164" t="s">
        <v>138</v>
      </c>
      <c r="L68" s="164">
        <v>79</v>
      </c>
      <c r="M68" s="164">
        <v>6160</v>
      </c>
      <c r="N68" s="169">
        <v>24</v>
      </c>
      <c r="O68" s="166" t="e">
        <f>#N/A</f>
        <v>#N/A</v>
      </c>
      <c r="P68" s="169">
        <v>74.5</v>
      </c>
      <c r="Q68" s="166" t="e">
        <f>#N/A</f>
        <v>#N/A</v>
      </c>
      <c r="R68" s="163" t="s">
        <v>5902</v>
      </c>
      <c r="S68" s="163" t="s">
        <v>5915</v>
      </c>
      <c r="T68" s="67" t="s">
        <v>139</v>
      </c>
      <c r="U68" s="26">
        <v>9</v>
      </c>
      <c r="V68" s="26" t="s">
        <v>6013</v>
      </c>
      <c r="W68" s="26"/>
      <c r="X68" s="26"/>
      <c r="Y68" s="26"/>
      <c r="Z68" s="30"/>
      <c r="AA68" s="30"/>
      <c r="AB68" s="26"/>
      <c r="AC68" s="26"/>
      <c r="AD68" s="67" t="s">
        <v>5929</v>
      </c>
      <c r="AE68" s="67">
        <v>139</v>
      </c>
      <c r="AF68" s="27">
        <v>43984</v>
      </c>
      <c r="AG68" s="39"/>
      <c r="AH68" s="39"/>
      <c r="AI68" s="39"/>
      <c r="AJ68" s="39"/>
      <c r="AK68" s="39"/>
      <c r="AL68" s="39"/>
      <c r="AM68" s="39"/>
      <c r="AN68" s="39"/>
      <c r="AO68" s="39"/>
    </row>
    <row r="69" spans="1:41" ht="15.75" customHeight="1">
      <c r="A69" s="26">
        <v>2020</v>
      </c>
      <c r="B69" s="67">
        <v>73</v>
      </c>
      <c r="C69" s="107" t="s">
        <v>129</v>
      </c>
      <c r="D69" s="107" t="s">
        <v>2433</v>
      </c>
      <c r="E69" s="67" t="s">
        <v>2434</v>
      </c>
      <c r="F69" s="27">
        <v>43983</v>
      </c>
      <c r="G69" s="26" t="s">
        <v>6032</v>
      </c>
      <c r="H69" s="26" t="s">
        <v>1402</v>
      </c>
      <c r="I69" s="168" t="s">
        <v>6033</v>
      </c>
      <c r="J69" s="164" t="s">
        <v>1483</v>
      </c>
      <c r="K69" s="164" t="s">
        <v>138</v>
      </c>
      <c r="L69" s="164">
        <v>90</v>
      </c>
      <c r="M69" s="164">
        <v>8660</v>
      </c>
      <c r="N69" s="169">
        <v>41.7</v>
      </c>
      <c r="O69" s="166" t="e">
        <f>#N/A</f>
        <v>#N/A</v>
      </c>
      <c r="P69" s="169">
        <v>82</v>
      </c>
      <c r="Q69" s="166" t="e">
        <f>#N/A</f>
        <v>#N/A</v>
      </c>
      <c r="R69" s="163" t="s">
        <v>5902</v>
      </c>
      <c r="S69" s="163" t="s">
        <v>5915</v>
      </c>
      <c r="T69" s="67" t="s">
        <v>139</v>
      </c>
      <c r="U69" s="26">
        <v>9</v>
      </c>
      <c r="V69" s="26" t="s">
        <v>6013</v>
      </c>
      <c r="W69" s="26"/>
      <c r="X69" s="26"/>
      <c r="Y69" s="26"/>
      <c r="Z69" s="30"/>
      <c r="AA69" s="30"/>
      <c r="AB69" s="26"/>
      <c r="AC69" s="26"/>
      <c r="AD69" s="67" t="s">
        <v>5929</v>
      </c>
      <c r="AE69" s="67">
        <v>173</v>
      </c>
      <c r="AF69" s="27">
        <v>43984</v>
      </c>
      <c r="AG69" s="39"/>
      <c r="AH69" s="39"/>
      <c r="AI69" s="39"/>
      <c r="AJ69" s="39"/>
      <c r="AK69" s="39"/>
      <c r="AL69" s="39"/>
      <c r="AM69" s="39"/>
      <c r="AN69" s="39"/>
      <c r="AO69" s="39"/>
    </row>
    <row r="70" spans="1:41" ht="15.75" customHeight="1">
      <c r="A70" s="26">
        <v>2020</v>
      </c>
      <c r="B70" s="67">
        <v>74</v>
      </c>
      <c r="C70" s="107" t="s">
        <v>129</v>
      </c>
      <c r="D70" s="107" t="s">
        <v>2433</v>
      </c>
      <c r="E70" s="67" t="s">
        <v>2434</v>
      </c>
      <c r="F70" s="27">
        <v>43983</v>
      </c>
      <c r="G70" s="26" t="s">
        <v>6034</v>
      </c>
      <c r="H70" s="26" t="s">
        <v>1402</v>
      </c>
      <c r="I70" s="168" t="s">
        <v>6035</v>
      </c>
      <c r="J70" s="164" t="s">
        <v>1483</v>
      </c>
      <c r="K70" s="164" t="s">
        <v>138</v>
      </c>
      <c r="L70" s="164">
        <v>77</v>
      </c>
      <c r="M70" s="164">
        <v>5570</v>
      </c>
      <c r="N70" s="169">
        <v>10.8</v>
      </c>
      <c r="O70" s="166" t="e">
        <f>#N/A</f>
        <v>#N/A</v>
      </c>
      <c r="P70" s="169">
        <v>40.5</v>
      </c>
      <c r="Q70" s="166" t="e">
        <f>#N/A</f>
        <v>#N/A</v>
      </c>
      <c r="R70" s="163" t="s">
        <v>5902</v>
      </c>
      <c r="S70" s="163" t="s">
        <v>5915</v>
      </c>
      <c r="T70" s="67" t="s">
        <v>139</v>
      </c>
      <c r="U70" s="26">
        <v>9</v>
      </c>
      <c r="V70" s="26" t="s">
        <v>6013</v>
      </c>
      <c r="W70" s="26"/>
      <c r="X70" s="26"/>
      <c r="Y70" s="26"/>
      <c r="Z70" s="30"/>
      <c r="AA70" s="30"/>
      <c r="AB70" s="26"/>
      <c r="AC70" s="26"/>
      <c r="AD70" s="67" t="s">
        <v>5929</v>
      </c>
      <c r="AE70" s="67">
        <v>75</v>
      </c>
      <c r="AF70" s="27">
        <v>43984</v>
      </c>
      <c r="AG70" s="39"/>
      <c r="AH70" s="39"/>
      <c r="AI70" s="39"/>
      <c r="AJ70" s="39"/>
      <c r="AK70" s="39"/>
      <c r="AL70" s="39"/>
      <c r="AM70" s="39"/>
      <c r="AN70" s="39"/>
      <c r="AO70" s="39"/>
    </row>
    <row r="71" spans="1:41" ht="15.75" customHeight="1">
      <c r="A71" s="26">
        <v>2020</v>
      </c>
      <c r="B71" s="67">
        <v>75</v>
      </c>
      <c r="C71" s="107" t="s">
        <v>129</v>
      </c>
      <c r="D71" s="107" t="s">
        <v>2433</v>
      </c>
      <c r="E71" s="67" t="s">
        <v>2434</v>
      </c>
      <c r="F71" s="27">
        <v>43983</v>
      </c>
      <c r="G71" s="26" t="s">
        <v>6036</v>
      </c>
      <c r="H71" s="26" t="s">
        <v>1402</v>
      </c>
      <c r="I71" s="168" t="s">
        <v>6037</v>
      </c>
      <c r="J71" s="164" t="s">
        <v>1483</v>
      </c>
      <c r="K71" s="164" t="s">
        <v>138</v>
      </c>
      <c r="L71" s="164">
        <v>83</v>
      </c>
      <c r="M71" s="164">
        <v>6760</v>
      </c>
      <c r="N71" s="169">
        <v>13.1</v>
      </c>
      <c r="O71" s="166" t="e">
        <f>#N/A</f>
        <v>#N/A</v>
      </c>
      <c r="P71" s="169">
        <v>43.6</v>
      </c>
      <c r="Q71" s="166" t="e">
        <f>#N/A</f>
        <v>#N/A</v>
      </c>
      <c r="R71" s="163" t="s">
        <v>5902</v>
      </c>
      <c r="S71" s="163" t="s">
        <v>5915</v>
      </c>
      <c r="T71" s="67" t="s">
        <v>139</v>
      </c>
      <c r="U71" s="26">
        <v>9</v>
      </c>
      <c r="V71" s="26" t="s">
        <v>6013</v>
      </c>
      <c r="W71" s="26"/>
      <c r="X71" s="26"/>
      <c r="Y71" s="26"/>
      <c r="Z71" s="30"/>
      <c r="AA71" s="30"/>
      <c r="AB71" s="26"/>
      <c r="AC71" s="26"/>
      <c r="AD71" s="67" t="s">
        <v>5929</v>
      </c>
      <c r="AE71" s="67">
        <v>81</v>
      </c>
      <c r="AF71" s="27">
        <v>43984</v>
      </c>
      <c r="AG71" s="39"/>
      <c r="AH71" s="39"/>
      <c r="AI71" s="39"/>
      <c r="AJ71" s="39"/>
      <c r="AK71" s="39"/>
      <c r="AL71" s="39"/>
      <c r="AM71" s="39"/>
      <c r="AN71" s="39"/>
      <c r="AO71" s="39"/>
    </row>
    <row r="72" spans="1:41" ht="15.75" customHeight="1">
      <c r="A72" s="26">
        <v>2020</v>
      </c>
      <c r="B72" s="67">
        <v>76</v>
      </c>
      <c r="C72" s="107" t="s">
        <v>129</v>
      </c>
      <c r="D72" s="107" t="s">
        <v>2433</v>
      </c>
      <c r="E72" s="67" t="s">
        <v>2434</v>
      </c>
      <c r="F72" s="27">
        <v>43983</v>
      </c>
      <c r="G72" s="26" t="s">
        <v>6038</v>
      </c>
      <c r="H72" s="26" t="s">
        <v>1402</v>
      </c>
      <c r="I72" s="168" t="s">
        <v>6039</v>
      </c>
      <c r="J72" s="164" t="s">
        <v>1483</v>
      </c>
      <c r="K72" s="164" t="s">
        <v>138</v>
      </c>
      <c r="L72" s="164">
        <v>84</v>
      </c>
      <c r="M72" s="164">
        <v>3360</v>
      </c>
      <c r="N72" s="169">
        <v>10.1</v>
      </c>
      <c r="O72" s="166" t="e">
        <f>#N/A</f>
        <v>#N/A</v>
      </c>
      <c r="P72" s="169">
        <v>0</v>
      </c>
      <c r="Q72" s="166" t="e">
        <f>#N/A</f>
        <v>#N/A</v>
      </c>
      <c r="R72" s="163" t="s">
        <v>5902</v>
      </c>
      <c r="S72" s="163" t="s">
        <v>5915</v>
      </c>
      <c r="T72" s="67" t="s">
        <v>139</v>
      </c>
      <c r="U72" s="26">
        <v>9</v>
      </c>
      <c r="V72" s="26" t="s">
        <v>6013</v>
      </c>
      <c r="W72" s="26"/>
      <c r="X72" s="26"/>
      <c r="Y72" s="26"/>
      <c r="Z72" s="30"/>
      <c r="AA72" s="30"/>
      <c r="AB72" s="26"/>
      <c r="AC72" s="26"/>
      <c r="AD72" s="67" t="s">
        <v>5905</v>
      </c>
      <c r="AE72" s="67"/>
      <c r="AF72" s="26"/>
      <c r="AG72" s="39"/>
      <c r="AH72" s="39"/>
      <c r="AI72" s="39"/>
      <c r="AJ72" s="39"/>
      <c r="AK72" s="39"/>
      <c r="AL72" s="39"/>
      <c r="AM72" s="39"/>
      <c r="AN72" s="39"/>
      <c r="AO72" s="39"/>
    </row>
    <row r="73" spans="1:41" ht="15.75" customHeight="1">
      <c r="A73" s="26">
        <v>2020</v>
      </c>
      <c r="B73" s="67">
        <v>77</v>
      </c>
      <c r="C73" s="107" t="s">
        <v>129</v>
      </c>
      <c r="D73" s="107" t="s">
        <v>2433</v>
      </c>
      <c r="E73" s="67" t="s">
        <v>2434</v>
      </c>
      <c r="F73" s="27">
        <v>43983</v>
      </c>
      <c r="G73" s="26" t="s">
        <v>6040</v>
      </c>
      <c r="H73" s="26" t="s">
        <v>1402</v>
      </c>
      <c r="I73" s="168" t="s">
        <v>6041</v>
      </c>
      <c r="J73" s="164" t="s">
        <v>1483</v>
      </c>
      <c r="K73" s="164" t="s">
        <v>138</v>
      </c>
      <c r="L73" s="164">
        <v>79</v>
      </c>
      <c r="M73" s="164">
        <v>4900</v>
      </c>
      <c r="N73" s="169">
        <v>28.8</v>
      </c>
      <c r="O73" s="166" t="e">
        <f>#N/A</f>
        <v>#N/A</v>
      </c>
      <c r="P73" s="169">
        <v>57.5</v>
      </c>
      <c r="Q73" s="166" t="e">
        <f>#N/A</f>
        <v>#N/A</v>
      </c>
      <c r="R73" s="163" t="s">
        <v>5902</v>
      </c>
      <c r="S73" s="163" t="s">
        <v>5915</v>
      </c>
      <c r="T73" s="67" t="s">
        <v>139</v>
      </c>
      <c r="U73" s="26">
        <v>9</v>
      </c>
      <c r="V73" s="26" t="s">
        <v>6013</v>
      </c>
      <c r="W73" s="26"/>
      <c r="X73" s="26"/>
      <c r="Y73" s="26"/>
      <c r="Z73" s="30"/>
      <c r="AA73" s="30"/>
      <c r="AB73" s="26"/>
      <c r="AC73" s="26"/>
      <c r="AD73" s="67" t="s">
        <v>5929</v>
      </c>
      <c r="AE73" s="67">
        <v>117</v>
      </c>
      <c r="AF73" s="27">
        <v>43984</v>
      </c>
      <c r="AG73" s="39"/>
      <c r="AH73" s="39"/>
      <c r="AI73" s="39"/>
      <c r="AJ73" s="39"/>
      <c r="AK73" s="39"/>
      <c r="AL73" s="39"/>
      <c r="AM73" s="39"/>
      <c r="AN73" s="39"/>
      <c r="AO73" s="39"/>
    </row>
    <row r="74" spans="1:41" ht="15.75" customHeight="1">
      <c r="A74" s="26">
        <v>2020</v>
      </c>
      <c r="B74" s="67">
        <v>78</v>
      </c>
      <c r="C74" s="107" t="s">
        <v>129</v>
      </c>
      <c r="D74" s="107" t="s">
        <v>2433</v>
      </c>
      <c r="E74" s="67" t="s">
        <v>2434</v>
      </c>
      <c r="F74" s="27">
        <v>43983</v>
      </c>
      <c r="G74" s="26" t="s">
        <v>6042</v>
      </c>
      <c r="H74" s="26" t="s">
        <v>1402</v>
      </c>
      <c r="I74" s="168" t="s">
        <v>6043</v>
      </c>
      <c r="J74" s="164" t="s">
        <v>1483</v>
      </c>
      <c r="K74" s="164" t="s">
        <v>138</v>
      </c>
      <c r="L74" s="164">
        <v>76</v>
      </c>
      <c r="M74" s="164">
        <v>6120</v>
      </c>
      <c r="N74" s="169">
        <v>11.5</v>
      </c>
      <c r="O74" s="166" t="e">
        <f>#N/A</f>
        <v>#N/A</v>
      </c>
      <c r="P74" s="169">
        <v>85.4</v>
      </c>
      <c r="Q74" s="166" t="e">
        <f>#N/A</f>
        <v>#N/A</v>
      </c>
      <c r="R74" s="163" t="s">
        <v>5902</v>
      </c>
      <c r="S74" s="163" t="s">
        <v>5915</v>
      </c>
      <c r="T74" s="67" t="s">
        <v>139</v>
      </c>
      <c r="U74" s="26">
        <v>9</v>
      </c>
      <c r="V74" s="26" t="s">
        <v>6013</v>
      </c>
      <c r="W74" s="26"/>
      <c r="X74" s="26"/>
      <c r="Y74" s="26"/>
      <c r="Z74" s="30"/>
      <c r="AA74" s="30"/>
      <c r="AB74" s="26"/>
      <c r="AC74" s="26"/>
      <c r="AD74" s="67" t="s">
        <v>5929</v>
      </c>
      <c r="AE74" s="67">
        <v>159</v>
      </c>
      <c r="AF74" s="27">
        <v>43984</v>
      </c>
      <c r="AG74" s="39"/>
      <c r="AH74" s="39"/>
      <c r="AI74" s="39"/>
      <c r="AJ74" s="39"/>
      <c r="AK74" s="39"/>
      <c r="AL74" s="39"/>
      <c r="AM74" s="39"/>
      <c r="AN74" s="39"/>
      <c r="AO74" s="39"/>
    </row>
    <row r="75" spans="1:41" ht="15.75" customHeight="1">
      <c r="A75" s="26">
        <v>2020</v>
      </c>
      <c r="B75" s="67">
        <v>79</v>
      </c>
      <c r="C75" s="107" t="s">
        <v>129</v>
      </c>
      <c r="D75" s="107" t="s">
        <v>2433</v>
      </c>
      <c r="E75" s="67" t="s">
        <v>2434</v>
      </c>
      <c r="F75" s="27">
        <v>43983</v>
      </c>
      <c r="G75" s="26" t="s">
        <v>6044</v>
      </c>
      <c r="H75" s="26" t="s">
        <v>1402</v>
      </c>
      <c r="I75" s="168" t="s">
        <v>6045</v>
      </c>
      <c r="J75" s="164" t="s">
        <v>1483</v>
      </c>
      <c r="K75" s="164" t="s">
        <v>138</v>
      </c>
      <c r="L75" s="164">
        <v>73</v>
      </c>
      <c r="M75" s="164">
        <v>6640</v>
      </c>
      <c r="N75" s="169">
        <v>34.1</v>
      </c>
      <c r="O75" s="166" t="e">
        <f>#N/A</f>
        <v>#N/A</v>
      </c>
      <c r="P75" s="169">
        <v>94.9</v>
      </c>
      <c r="Q75" s="166" t="e">
        <f>#N/A</f>
        <v>#N/A</v>
      </c>
      <c r="R75" s="163" t="s">
        <v>5902</v>
      </c>
      <c r="S75" s="163" t="s">
        <v>5915</v>
      </c>
      <c r="T75" s="67" t="s">
        <v>139</v>
      </c>
      <c r="U75" s="26">
        <v>9</v>
      </c>
      <c r="V75" s="26" t="s">
        <v>6013</v>
      </c>
      <c r="W75" s="26"/>
      <c r="X75" s="26"/>
      <c r="Y75" s="26"/>
      <c r="Z75" s="30"/>
      <c r="AA75" s="30"/>
      <c r="AB75" s="26"/>
      <c r="AC75" s="26"/>
      <c r="AD75" s="67" t="s">
        <v>5929</v>
      </c>
      <c r="AE75" s="67">
        <v>192</v>
      </c>
      <c r="AF75" s="27">
        <v>43984</v>
      </c>
      <c r="AG75" s="39"/>
      <c r="AH75" s="39"/>
      <c r="AI75" s="39"/>
      <c r="AJ75" s="39"/>
      <c r="AK75" s="39"/>
      <c r="AL75" s="39"/>
      <c r="AM75" s="39"/>
      <c r="AN75" s="39"/>
      <c r="AO75" s="39"/>
    </row>
    <row r="76" spans="1:41" ht="15.75" customHeight="1">
      <c r="A76" s="26">
        <v>2020</v>
      </c>
      <c r="B76" s="67">
        <v>80</v>
      </c>
      <c r="C76" s="107" t="s">
        <v>129</v>
      </c>
      <c r="D76" s="107" t="s">
        <v>2433</v>
      </c>
      <c r="E76" s="67" t="s">
        <v>2434</v>
      </c>
      <c r="F76" s="27">
        <v>43983</v>
      </c>
      <c r="G76" s="26" t="s">
        <v>6046</v>
      </c>
      <c r="H76" s="26" t="s">
        <v>1402</v>
      </c>
      <c r="I76" s="168" t="s">
        <v>6047</v>
      </c>
      <c r="J76" s="164" t="s">
        <v>1483</v>
      </c>
      <c r="K76" s="164" t="s">
        <v>138</v>
      </c>
      <c r="L76" s="164">
        <v>77</v>
      </c>
      <c r="M76" s="164">
        <v>5580</v>
      </c>
      <c r="N76" s="169">
        <v>26.6</v>
      </c>
      <c r="O76" s="166" t="e">
        <f>#N/A</f>
        <v>#N/A</v>
      </c>
      <c r="P76" s="169">
        <v>92.6</v>
      </c>
      <c r="Q76" s="166" t="e">
        <f>#N/A</f>
        <v>#N/A</v>
      </c>
      <c r="R76" s="163" t="s">
        <v>5902</v>
      </c>
      <c r="S76" s="163" t="s">
        <v>5915</v>
      </c>
      <c r="T76" s="67" t="s">
        <v>139</v>
      </c>
      <c r="U76" s="26">
        <v>9</v>
      </c>
      <c r="V76" s="26" t="s">
        <v>6013</v>
      </c>
      <c r="W76" s="26"/>
      <c r="X76" s="26"/>
      <c r="Y76" s="26"/>
      <c r="Z76" s="30"/>
      <c r="AA76" s="30"/>
      <c r="AB76" s="26"/>
      <c r="AC76" s="26"/>
      <c r="AD76" s="67" t="s">
        <v>5929</v>
      </c>
      <c r="AE76" s="67">
        <v>182</v>
      </c>
      <c r="AF76" s="27">
        <v>43984</v>
      </c>
      <c r="AG76" s="39"/>
      <c r="AH76" s="39"/>
      <c r="AI76" s="39"/>
      <c r="AJ76" s="39"/>
      <c r="AK76" s="39"/>
      <c r="AL76" s="39"/>
      <c r="AM76" s="39"/>
      <c r="AN76" s="39"/>
      <c r="AO76" s="39"/>
    </row>
    <row r="77" spans="1:41" ht="15.75" customHeight="1">
      <c r="A77" s="26">
        <v>2020</v>
      </c>
      <c r="B77" s="67">
        <v>81</v>
      </c>
      <c r="C77" s="107" t="s">
        <v>129</v>
      </c>
      <c r="D77" s="107" t="s">
        <v>2433</v>
      </c>
      <c r="E77" s="67" t="s">
        <v>2434</v>
      </c>
      <c r="F77" s="27">
        <v>43983</v>
      </c>
      <c r="G77" s="26" t="s">
        <v>6048</v>
      </c>
      <c r="H77" s="26" t="s">
        <v>1402</v>
      </c>
      <c r="I77" s="168" t="s">
        <v>6049</v>
      </c>
      <c r="J77" s="164" t="s">
        <v>1483</v>
      </c>
      <c r="K77" s="164" t="s">
        <v>138</v>
      </c>
      <c r="L77" s="164">
        <v>68</v>
      </c>
      <c r="M77" s="164">
        <v>3220</v>
      </c>
      <c r="N77" s="169">
        <v>8.9</v>
      </c>
      <c r="O77" s="166" t="e">
        <f>#N/A</f>
        <v>#N/A</v>
      </c>
      <c r="P77" s="169">
        <v>117</v>
      </c>
      <c r="Q77" s="166" t="e">
        <f>#N/A</f>
        <v>#N/A</v>
      </c>
      <c r="R77" s="163" t="s">
        <v>5902</v>
      </c>
      <c r="S77" s="163" t="s">
        <v>5915</v>
      </c>
      <c r="T77" s="67" t="s">
        <v>139</v>
      </c>
      <c r="U77" s="26">
        <v>9</v>
      </c>
      <c r="V77" s="26" t="s">
        <v>6013</v>
      </c>
      <c r="W77" s="26"/>
      <c r="X77" s="26"/>
      <c r="Y77" s="26"/>
      <c r="Z77" s="30"/>
      <c r="AA77" s="30"/>
      <c r="AB77" s="26"/>
      <c r="AC77" s="26"/>
      <c r="AD77" s="67" t="s">
        <v>5929</v>
      </c>
      <c r="AE77" s="67">
        <v>218</v>
      </c>
      <c r="AF77" s="27">
        <v>43984</v>
      </c>
      <c r="AG77" s="39"/>
      <c r="AH77" s="39"/>
      <c r="AI77" s="39"/>
      <c r="AJ77" s="39"/>
      <c r="AK77" s="39"/>
      <c r="AL77" s="39"/>
      <c r="AM77" s="39"/>
      <c r="AN77" s="39"/>
      <c r="AO77" s="39"/>
    </row>
    <row r="78" spans="1:41" ht="15" customHeight="1">
      <c r="A78" s="26">
        <v>2020</v>
      </c>
      <c r="B78" s="67">
        <v>82</v>
      </c>
      <c r="C78" s="107" t="s">
        <v>129</v>
      </c>
      <c r="D78" s="107" t="s">
        <v>2433</v>
      </c>
      <c r="E78" s="67" t="s">
        <v>2434</v>
      </c>
      <c r="F78" s="27">
        <v>43983</v>
      </c>
      <c r="G78" s="26" t="s">
        <v>6050</v>
      </c>
      <c r="H78" s="26" t="s">
        <v>1402</v>
      </c>
      <c r="I78" s="168" t="s">
        <v>6051</v>
      </c>
      <c r="J78" s="164" t="s">
        <v>1483</v>
      </c>
      <c r="K78" s="164" t="s">
        <v>138</v>
      </c>
      <c r="L78" s="164">
        <v>87</v>
      </c>
      <c r="M78" s="164">
        <v>8480</v>
      </c>
      <c r="N78" s="169">
        <v>19.600000000000001</v>
      </c>
      <c r="O78" s="166" t="e">
        <f>#N/A</f>
        <v>#N/A</v>
      </c>
      <c r="P78" s="169">
        <v>0</v>
      </c>
      <c r="Q78" s="166" t="e">
        <f>#N/A</f>
        <v>#N/A</v>
      </c>
      <c r="R78" s="163" t="s">
        <v>5902</v>
      </c>
      <c r="S78" s="163" t="s">
        <v>5915</v>
      </c>
      <c r="T78" s="67" t="s">
        <v>139</v>
      </c>
      <c r="U78" s="26">
        <v>9</v>
      </c>
      <c r="V78" s="26" t="s">
        <v>6013</v>
      </c>
      <c r="W78" s="26"/>
      <c r="X78" s="26"/>
      <c r="Y78" s="26"/>
      <c r="Z78" s="30"/>
      <c r="AA78" s="30"/>
      <c r="AB78" s="26"/>
      <c r="AC78" s="26"/>
      <c r="AD78" s="67" t="s">
        <v>5991</v>
      </c>
      <c r="AE78" s="67"/>
      <c r="AF78" s="26"/>
      <c r="AG78" s="39"/>
      <c r="AH78" s="39"/>
      <c r="AI78" s="39"/>
      <c r="AJ78" s="39"/>
      <c r="AK78" s="39"/>
      <c r="AL78" s="39"/>
      <c r="AM78" s="39"/>
      <c r="AN78" s="39"/>
      <c r="AO78" s="39"/>
    </row>
    <row r="79" spans="1:41" ht="15" customHeight="1">
      <c r="A79" s="26">
        <v>2020</v>
      </c>
      <c r="B79" s="67">
        <v>83</v>
      </c>
      <c r="C79" s="107" t="s">
        <v>129</v>
      </c>
      <c r="D79" s="107" t="s">
        <v>2433</v>
      </c>
      <c r="E79" s="67" t="s">
        <v>2434</v>
      </c>
      <c r="F79" s="27">
        <v>43983</v>
      </c>
      <c r="G79" s="26" t="s">
        <v>6052</v>
      </c>
      <c r="H79" s="26" t="s">
        <v>1402</v>
      </c>
      <c r="I79" s="168" t="s">
        <v>6053</v>
      </c>
      <c r="J79" s="164" t="s">
        <v>1483</v>
      </c>
      <c r="K79" s="164" t="s">
        <v>138</v>
      </c>
      <c r="L79" s="164">
        <v>72</v>
      </c>
      <c r="M79" s="164">
        <v>4500</v>
      </c>
      <c r="N79" s="169">
        <v>27.8</v>
      </c>
      <c r="O79" s="166" t="e">
        <f>#N/A</f>
        <v>#N/A</v>
      </c>
      <c r="P79" s="169">
        <v>0</v>
      </c>
      <c r="Q79" s="166" t="e">
        <f>#N/A</f>
        <v>#N/A</v>
      </c>
      <c r="R79" s="163" t="s">
        <v>5902</v>
      </c>
      <c r="S79" s="163" t="s">
        <v>5915</v>
      </c>
      <c r="T79" s="67" t="s">
        <v>139</v>
      </c>
      <c r="U79" s="26">
        <v>9</v>
      </c>
      <c r="V79" s="26" t="s">
        <v>6013</v>
      </c>
      <c r="W79" s="26"/>
      <c r="X79" s="26"/>
      <c r="Y79" s="26"/>
      <c r="Z79" s="30"/>
      <c r="AA79" s="30"/>
      <c r="AB79" s="26"/>
      <c r="AC79" s="26"/>
      <c r="AD79" s="67" t="s">
        <v>5929</v>
      </c>
      <c r="AE79" s="67">
        <v>10</v>
      </c>
      <c r="AF79" s="27">
        <v>43984</v>
      </c>
      <c r="AG79" s="39"/>
      <c r="AH79" s="39"/>
      <c r="AI79" s="39"/>
      <c r="AJ79" s="39"/>
      <c r="AK79" s="39"/>
      <c r="AL79" s="39"/>
      <c r="AM79" s="39"/>
      <c r="AN79" s="39"/>
      <c r="AO79" s="39"/>
    </row>
    <row r="80" spans="1:41" ht="15" customHeight="1">
      <c r="A80" s="26">
        <v>2020</v>
      </c>
      <c r="B80" s="67">
        <v>84</v>
      </c>
      <c r="C80" s="107" t="s">
        <v>129</v>
      </c>
      <c r="D80" s="107" t="s">
        <v>2433</v>
      </c>
      <c r="E80" s="67" t="s">
        <v>2434</v>
      </c>
      <c r="F80" s="27">
        <v>43983</v>
      </c>
      <c r="G80" s="26" t="s">
        <v>6054</v>
      </c>
      <c r="H80" s="26" t="s">
        <v>1402</v>
      </c>
      <c r="I80" s="168" t="s">
        <v>6055</v>
      </c>
      <c r="J80" s="164" t="s">
        <v>1483</v>
      </c>
      <c r="K80" s="164" t="s">
        <v>138</v>
      </c>
      <c r="L80" s="164">
        <v>82</v>
      </c>
      <c r="M80" s="164">
        <v>7770</v>
      </c>
      <c r="N80" s="169">
        <v>12.9</v>
      </c>
      <c r="O80" s="166" t="e">
        <f>#N/A</f>
        <v>#N/A</v>
      </c>
      <c r="P80" s="169">
        <v>46</v>
      </c>
      <c r="Q80" s="166" t="e">
        <f>#N/A</f>
        <v>#N/A</v>
      </c>
      <c r="R80" s="163" t="s">
        <v>5902</v>
      </c>
      <c r="S80" s="163" t="s">
        <v>5915</v>
      </c>
      <c r="T80" s="67" t="s">
        <v>139</v>
      </c>
      <c r="U80" s="26">
        <v>9</v>
      </c>
      <c r="V80" s="26" t="s">
        <v>6013</v>
      </c>
      <c r="W80" s="26"/>
      <c r="X80" s="26"/>
      <c r="Y80" s="26"/>
      <c r="Z80" s="30"/>
      <c r="AA80" s="30"/>
      <c r="AB80" s="26"/>
      <c r="AC80" s="26"/>
      <c r="AD80" s="67" t="s">
        <v>5929</v>
      </c>
      <c r="AE80" s="67">
        <v>86</v>
      </c>
      <c r="AF80" s="27">
        <v>43984</v>
      </c>
      <c r="AG80" s="39"/>
      <c r="AH80" s="39"/>
      <c r="AI80" s="39"/>
      <c r="AJ80" s="39"/>
      <c r="AK80" s="39"/>
      <c r="AL80" s="39"/>
      <c r="AM80" s="39"/>
      <c r="AN80" s="39"/>
      <c r="AO80" s="39"/>
    </row>
    <row r="81" spans="1:41" ht="15" customHeight="1">
      <c r="A81" s="26">
        <v>2020</v>
      </c>
      <c r="B81" s="67">
        <v>85</v>
      </c>
      <c r="C81" s="107" t="s">
        <v>129</v>
      </c>
      <c r="D81" s="107" t="s">
        <v>2433</v>
      </c>
      <c r="E81" s="67" t="s">
        <v>2434</v>
      </c>
      <c r="F81" s="27">
        <v>43983</v>
      </c>
      <c r="G81" s="26" t="s">
        <v>6056</v>
      </c>
      <c r="H81" s="26" t="s">
        <v>1402</v>
      </c>
      <c r="I81" s="168" t="s">
        <v>6057</v>
      </c>
      <c r="J81" s="164" t="s">
        <v>1483</v>
      </c>
      <c r="K81" s="164" t="s">
        <v>138</v>
      </c>
      <c r="L81" s="164">
        <v>77</v>
      </c>
      <c r="M81" s="164">
        <v>5860</v>
      </c>
      <c r="N81" s="169">
        <v>21.2</v>
      </c>
      <c r="O81" s="166" t="e">
        <f>#N/A</f>
        <v>#N/A</v>
      </c>
      <c r="P81" s="169">
        <v>0</v>
      </c>
      <c r="Q81" s="166" t="e">
        <f>#N/A</f>
        <v>#N/A</v>
      </c>
      <c r="R81" s="163" t="s">
        <v>5902</v>
      </c>
      <c r="S81" s="163" t="s">
        <v>5915</v>
      </c>
      <c r="T81" s="67" t="s">
        <v>139</v>
      </c>
      <c r="U81" s="26">
        <v>9</v>
      </c>
      <c r="V81" s="26" t="s">
        <v>6013</v>
      </c>
      <c r="W81" s="26"/>
      <c r="X81" s="26"/>
      <c r="Y81" s="26"/>
      <c r="Z81" s="30"/>
      <c r="AA81" s="30"/>
      <c r="AB81" s="26"/>
      <c r="AC81" s="26"/>
      <c r="AD81" s="67" t="s">
        <v>5991</v>
      </c>
      <c r="AE81" s="67"/>
      <c r="AF81" s="26"/>
      <c r="AG81" s="39"/>
      <c r="AH81" s="39"/>
      <c r="AI81" s="39"/>
      <c r="AJ81" s="39"/>
      <c r="AK81" s="39"/>
      <c r="AL81" s="39"/>
      <c r="AM81" s="39"/>
      <c r="AN81" s="39"/>
      <c r="AO81" s="39"/>
    </row>
    <row r="82" spans="1:41" ht="15" customHeight="1">
      <c r="A82" s="26">
        <v>2020</v>
      </c>
      <c r="B82" s="67">
        <v>86</v>
      </c>
      <c r="C82" s="107" t="s">
        <v>129</v>
      </c>
      <c r="D82" s="107" t="s">
        <v>2433</v>
      </c>
      <c r="E82" s="67" t="s">
        <v>2434</v>
      </c>
      <c r="F82" s="27">
        <v>43983</v>
      </c>
      <c r="G82" s="26" t="s">
        <v>6058</v>
      </c>
      <c r="H82" s="26" t="s">
        <v>1402</v>
      </c>
      <c r="I82" s="168" t="s">
        <v>6059</v>
      </c>
      <c r="J82" s="164" t="s">
        <v>1483</v>
      </c>
      <c r="K82" s="164" t="s">
        <v>138</v>
      </c>
      <c r="L82" s="164">
        <v>77</v>
      </c>
      <c r="M82" s="164">
        <v>5470</v>
      </c>
      <c r="N82" s="169">
        <v>34.799999999999997</v>
      </c>
      <c r="O82" s="166" t="e">
        <f>#N/A</f>
        <v>#N/A</v>
      </c>
      <c r="P82" s="169">
        <v>0</v>
      </c>
      <c r="Q82" s="166" t="e">
        <f>#N/A</f>
        <v>#N/A</v>
      </c>
      <c r="R82" s="163" t="s">
        <v>5902</v>
      </c>
      <c r="S82" s="163" t="s">
        <v>5915</v>
      </c>
      <c r="T82" s="67" t="s">
        <v>139</v>
      </c>
      <c r="U82" s="26">
        <v>9</v>
      </c>
      <c r="V82" s="26" t="s">
        <v>6013</v>
      </c>
      <c r="W82" s="26"/>
      <c r="X82" s="26"/>
      <c r="Y82" s="26"/>
      <c r="Z82" s="30"/>
      <c r="AA82" s="30"/>
      <c r="AB82" s="26"/>
      <c r="AC82" s="26"/>
      <c r="AD82" s="67" t="s">
        <v>5929</v>
      </c>
      <c r="AE82" s="67">
        <v>15</v>
      </c>
      <c r="AF82" s="27">
        <v>43984</v>
      </c>
      <c r="AG82" s="39"/>
      <c r="AH82" s="39"/>
      <c r="AI82" s="39"/>
      <c r="AJ82" s="39"/>
      <c r="AK82" s="39"/>
      <c r="AL82" s="39"/>
      <c r="AM82" s="39"/>
      <c r="AN82" s="39"/>
      <c r="AO82" s="39"/>
    </row>
    <row r="83" spans="1:41" ht="15" customHeight="1">
      <c r="A83" s="26">
        <v>2020</v>
      </c>
      <c r="B83" s="67">
        <v>87</v>
      </c>
      <c r="C83" s="107" t="s">
        <v>129</v>
      </c>
      <c r="D83" s="107" t="s">
        <v>2433</v>
      </c>
      <c r="E83" s="67" t="s">
        <v>2434</v>
      </c>
      <c r="F83" s="27">
        <v>43983</v>
      </c>
      <c r="G83" s="26" t="s">
        <v>6060</v>
      </c>
      <c r="H83" s="26" t="s">
        <v>1402</v>
      </c>
      <c r="I83" s="168" t="s">
        <v>6061</v>
      </c>
      <c r="J83" s="164" t="s">
        <v>1483</v>
      </c>
      <c r="K83" s="164" t="s">
        <v>138</v>
      </c>
      <c r="L83" s="164">
        <v>68</v>
      </c>
      <c r="M83" s="164">
        <v>3530</v>
      </c>
      <c r="N83" s="169">
        <v>33</v>
      </c>
      <c r="O83" s="166" t="e">
        <f>#N/A</f>
        <v>#N/A</v>
      </c>
      <c r="P83" s="169"/>
      <c r="Q83" s="166" t="e">
        <f>#N/A</f>
        <v>#N/A</v>
      </c>
      <c r="R83" s="163" t="s">
        <v>5902</v>
      </c>
      <c r="S83" s="163" t="s">
        <v>5915</v>
      </c>
      <c r="T83" s="67" t="s">
        <v>139</v>
      </c>
      <c r="U83" s="26">
        <v>9</v>
      </c>
      <c r="V83" s="26" t="s">
        <v>6013</v>
      </c>
      <c r="W83" s="26"/>
      <c r="X83" s="26"/>
      <c r="Y83" s="26"/>
      <c r="Z83" s="30"/>
      <c r="AA83" s="30"/>
      <c r="AB83" s="26"/>
      <c r="AC83" s="26"/>
      <c r="AD83" s="67" t="s">
        <v>5929</v>
      </c>
      <c r="AE83" s="67">
        <v>15</v>
      </c>
      <c r="AF83" s="27">
        <v>43984</v>
      </c>
      <c r="AG83" s="39"/>
      <c r="AH83" s="39"/>
      <c r="AI83" s="39"/>
      <c r="AJ83" s="39"/>
      <c r="AK83" s="39"/>
      <c r="AL83" s="39"/>
      <c r="AM83" s="39"/>
      <c r="AN83" s="39"/>
      <c r="AO83" s="39"/>
    </row>
    <row r="84" spans="1:41" ht="15" customHeight="1">
      <c r="A84" s="26">
        <v>2020</v>
      </c>
      <c r="B84" s="67">
        <v>88</v>
      </c>
      <c r="C84" s="107" t="s">
        <v>129</v>
      </c>
      <c r="D84" s="107" t="s">
        <v>2433</v>
      </c>
      <c r="E84" s="67" t="s">
        <v>2434</v>
      </c>
      <c r="F84" s="27">
        <v>43983</v>
      </c>
      <c r="G84" s="26" t="s">
        <v>6062</v>
      </c>
      <c r="H84" s="26" t="s">
        <v>1402</v>
      </c>
      <c r="I84" s="168" t="s">
        <v>6063</v>
      </c>
      <c r="J84" s="164" t="s">
        <v>1483</v>
      </c>
      <c r="K84" s="164" t="s">
        <v>138</v>
      </c>
      <c r="L84" s="164">
        <v>80</v>
      </c>
      <c r="M84" s="164">
        <v>5830</v>
      </c>
      <c r="N84" s="169">
        <v>13.4</v>
      </c>
      <c r="O84" s="166" t="e">
        <f>#N/A</f>
        <v>#N/A</v>
      </c>
      <c r="P84" s="169"/>
      <c r="Q84" s="166" t="e">
        <f>#N/A</f>
        <v>#N/A</v>
      </c>
      <c r="R84" s="163" t="s">
        <v>5902</v>
      </c>
      <c r="S84" s="163" t="s">
        <v>5915</v>
      </c>
      <c r="T84" s="67" t="s">
        <v>139</v>
      </c>
      <c r="U84" s="26">
        <v>9</v>
      </c>
      <c r="V84" s="26" t="s">
        <v>6013</v>
      </c>
      <c r="W84" s="26"/>
      <c r="X84" s="26"/>
      <c r="Y84" s="26"/>
      <c r="Z84" s="30"/>
      <c r="AA84" s="30"/>
      <c r="AB84" s="26"/>
      <c r="AC84" s="26"/>
      <c r="AD84" s="67" t="s">
        <v>5991</v>
      </c>
      <c r="AE84" s="67"/>
      <c r="AF84" s="26"/>
      <c r="AG84" s="39"/>
      <c r="AH84" s="39"/>
      <c r="AI84" s="39"/>
      <c r="AJ84" s="39"/>
      <c r="AK84" s="39"/>
      <c r="AL84" s="39"/>
      <c r="AM84" s="39"/>
      <c r="AN84" s="39"/>
      <c r="AO84" s="39"/>
    </row>
    <row r="85" spans="1:41" ht="15" customHeight="1">
      <c r="A85" s="26">
        <v>2020</v>
      </c>
      <c r="B85" s="67">
        <v>89</v>
      </c>
      <c r="C85" s="107" t="s">
        <v>129</v>
      </c>
      <c r="D85" s="107" t="s">
        <v>2433</v>
      </c>
      <c r="E85" s="67" t="s">
        <v>2434</v>
      </c>
      <c r="F85" s="27">
        <v>43983</v>
      </c>
      <c r="G85" s="26" t="s">
        <v>6064</v>
      </c>
      <c r="H85" s="26" t="s">
        <v>1402</v>
      </c>
      <c r="I85" s="168" t="s">
        <v>6065</v>
      </c>
      <c r="J85" s="164" t="s">
        <v>1483</v>
      </c>
      <c r="K85" s="164" t="s">
        <v>138</v>
      </c>
      <c r="L85" s="164">
        <v>82</v>
      </c>
      <c r="M85" s="164">
        <v>8290</v>
      </c>
      <c r="N85" s="169">
        <v>34.299999999999997</v>
      </c>
      <c r="O85" s="166" t="e">
        <f>#N/A</f>
        <v>#N/A</v>
      </c>
      <c r="P85" s="169"/>
      <c r="Q85" s="166" t="e">
        <f>#N/A</f>
        <v>#N/A</v>
      </c>
      <c r="R85" s="163" t="s">
        <v>5902</v>
      </c>
      <c r="S85" s="163" t="s">
        <v>5915</v>
      </c>
      <c r="T85" s="67" t="s">
        <v>139</v>
      </c>
      <c r="U85" s="26">
        <v>9</v>
      </c>
      <c r="V85" s="26" t="s">
        <v>6013</v>
      </c>
      <c r="W85" s="26"/>
      <c r="X85" s="26"/>
      <c r="Y85" s="26"/>
      <c r="Z85" s="30"/>
      <c r="AA85" s="30"/>
      <c r="AB85" s="26"/>
      <c r="AC85" s="26"/>
      <c r="AD85" s="67" t="s">
        <v>5929</v>
      </c>
      <c r="AE85" s="67">
        <v>15</v>
      </c>
      <c r="AF85" s="27">
        <v>43984</v>
      </c>
      <c r="AG85" s="39"/>
      <c r="AH85" s="39"/>
      <c r="AI85" s="39"/>
      <c r="AJ85" s="39"/>
      <c r="AK85" s="39"/>
      <c r="AL85" s="39"/>
      <c r="AM85" s="39"/>
      <c r="AN85" s="39"/>
      <c r="AO85" s="39"/>
    </row>
    <row r="86" spans="1:41" ht="15" customHeight="1">
      <c r="A86" s="26">
        <v>2020</v>
      </c>
      <c r="B86" s="67">
        <v>90</v>
      </c>
      <c r="C86" s="107" t="s">
        <v>129</v>
      </c>
      <c r="D86" s="107" t="s">
        <v>2433</v>
      </c>
      <c r="E86" s="67" t="s">
        <v>2434</v>
      </c>
      <c r="F86" s="27">
        <v>43983</v>
      </c>
      <c r="G86" s="26" t="s">
        <v>6066</v>
      </c>
      <c r="H86" s="26" t="s">
        <v>1402</v>
      </c>
      <c r="I86" s="168" t="s">
        <v>6067</v>
      </c>
      <c r="J86" s="164" t="s">
        <v>1483</v>
      </c>
      <c r="K86" s="164" t="s">
        <v>138</v>
      </c>
      <c r="L86" s="164">
        <v>81</v>
      </c>
      <c r="M86" s="164">
        <v>6360</v>
      </c>
      <c r="N86" s="169">
        <v>20.399999999999999</v>
      </c>
      <c r="O86" s="166" t="e">
        <f>#N/A</f>
        <v>#N/A</v>
      </c>
      <c r="P86" s="169"/>
      <c r="Q86" s="166" t="e">
        <f>#N/A</f>
        <v>#N/A</v>
      </c>
      <c r="R86" s="163" t="s">
        <v>5902</v>
      </c>
      <c r="S86" s="163" t="s">
        <v>5915</v>
      </c>
      <c r="T86" s="67" t="s">
        <v>139</v>
      </c>
      <c r="U86" s="26">
        <v>9</v>
      </c>
      <c r="V86" s="26" t="s">
        <v>6013</v>
      </c>
      <c r="W86" s="26"/>
      <c r="X86" s="26"/>
      <c r="Y86" s="26"/>
      <c r="Z86" s="30"/>
      <c r="AA86" s="30"/>
      <c r="AB86" s="26"/>
      <c r="AC86" s="26"/>
      <c r="AD86" s="67" t="s">
        <v>5991</v>
      </c>
      <c r="AE86" s="67"/>
      <c r="AF86" s="26"/>
      <c r="AG86" s="39"/>
      <c r="AH86" s="39"/>
      <c r="AI86" s="39"/>
      <c r="AJ86" s="39"/>
      <c r="AK86" s="39"/>
      <c r="AL86" s="39"/>
      <c r="AM86" s="39"/>
      <c r="AN86" s="39"/>
      <c r="AO86" s="39"/>
    </row>
    <row r="87" spans="1:41" ht="15" customHeight="1">
      <c r="A87" s="26">
        <v>2020</v>
      </c>
      <c r="B87" s="67">
        <v>91</v>
      </c>
      <c r="C87" s="107" t="s">
        <v>129</v>
      </c>
      <c r="D87" s="107" t="s">
        <v>2433</v>
      </c>
      <c r="E87" s="67" t="s">
        <v>2434</v>
      </c>
      <c r="F87" s="27">
        <v>43983</v>
      </c>
      <c r="G87" s="26" t="s">
        <v>6068</v>
      </c>
      <c r="H87" s="26" t="s">
        <v>1402</v>
      </c>
      <c r="I87" s="168" t="s">
        <v>6069</v>
      </c>
      <c r="J87" s="164" t="s">
        <v>1483</v>
      </c>
      <c r="K87" s="164" t="s">
        <v>138</v>
      </c>
      <c r="L87" s="164">
        <v>73</v>
      </c>
      <c r="M87" s="164">
        <v>4750</v>
      </c>
      <c r="N87" s="169">
        <v>19.600000000000001</v>
      </c>
      <c r="O87" s="166" t="e">
        <f>#N/A</f>
        <v>#N/A</v>
      </c>
      <c r="P87" s="169"/>
      <c r="Q87" s="166" t="e">
        <f>#N/A</f>
        <v>#N/A</v>
      </c>
      <c r="R87" s="163" t="s">
        <v>5902</v>
      </c>
      <c r="S87" s="163" t="s">
        <v>5915</v>
      </c>
      <c r="T87" s="67" t="s">
        <v>139</v>
      </c>
      <c r="U87" s="26">
        <v>9</v>
      </c>
      <c r="V87" s="26" t="s">
        <v>6013</v>
      </c>
      <c r="W87" s="26"/>
      <c r="X87" s="26"/>
      <c r="Y87" s="26"/>
      <c r="Z87" s="30"/>
      <c r="AA87" s="30"/>
      <c r="AB87" s="26"/>
      <c r="AC87" s="26"/>
      <c r="AD87" s="67" t="s">
        <v>5991</v>
      </c>
      <c r="AE87" s="67"/>
      <c r="AF87" s="26"/>
      <c r="AG87" s="39"/>
      <c r="AH87" s="39"/>
      <c r="AI87" s="39"/>
      <c r="AJ87" s="39"/>
      <c r="AK87" s="39"/>
      <c r="AL87" s="39"/>
      <c r="AM87" s="39"/>
      <c r="AN87" s="39"/>
      <c r="AO87" s="39"/>
    </row>
    <row r="88" spans="1:41" ht="15" customHeight="1">
      <c r="A88" s="26">
        <v>2020</v>
      </c>
      <c r="B88" s="67">
        <v>92</v>
      </c>
      <c r="C88" s="107" t="s">
        <v>129</v>
      </c>
      <c r="D88" s="107" t="s">
        <v>2433</v>
      </c>
      <c r="E88" s="67" t="s">
        <v>2434</v>
      </c>
      <c r="F88" s="27">
        <v>43983</v>
      </c>
      <c r="G88" s="26" t="s">
        <v>6070</v>
      </c>
      <c r="H88" s="26" t="s">
        <v>1402</v>
      </c>
      <c r="I88" s="168" t="s">
        <v>6071</v>
      </c>
      <c r="J88" s="164" t="s">
        <v>1483</v>
      </c>
      <c r="K88" s="164" t="s">
        <v>138</v>
      </c>
      <c r="L88" s="164">
        <v>72</v>
      </c>
      <c r="M88" s="164">
        <v>4900</v>
      </c>
      <c r="N88" s="169">
        <v>25.8</v>
      </c>
      <c r="O88" s="166" t="e">
        <f>#N/A</f>
        <v>#N/A</v>
      </c>
      <c r="P88" s="169"/>
      <c r="Q88" s="166" t="e">
        <f>#N/A</f>
        <v>#N/A</v>
      </c>
      <c r="R88" s="163" t="s">
        <v>5902</v>
      </c>
      <c r="S88" s="163" t="s">
        <v>5915</v>
      </c>
      <c r="T88" s="67" t="s">
        <v>139</v>
      </c>
      <c r="U88" s="26">
        <v>9</v>
      </c>
      <c r="V88" s="26" t="s">
        <v>6013</v>
      </c>
      <c r="W88" s="26"/>
      <c r="X88" s="26"/>
      <c r="Y88" s="26"/>
      <c r="Z88" s="30"/>
      <c r="AA88" s="30"/>
      <c r="AB88" s="26"/>
      <c r="AC88" s="26"/>
      <c r="AD88" s="67" t="s">
        <v>5929</v>
      </c>
      <c r="AE88" s="67">
        <v>10</v>
      </c>
      <c r="AF88" s="27">
        <v>43984</v>
      </c>
      <c r="AG88" s="39"/>
      <c r="AH88" s="39"/>
      <c r="AI88" s="39"/>
      <c r="AJ88" s="39"/>
      <c r="AK88" s="39"/>
      <c r="AL88" s="39"/>
      <c r="AM88" s="39"/>
      <c r="AN88" s="39"/>
      <c r="AO88" s="39"/>
    </row>
    <row r="89" spans="1:41" ht="15" customHeight="1">
      <c r="A89" s="26">
        <v>2020</v>
      </c>
      <c r="B89" s="67">
        <v>93</v>
      </c>
      <c r="C89" s="107" t="s">
        <v>129</v>
      </c>
      <c r="D89" s="107" t="s">
        <v>2433</v>
      </c>
      <c r="E89" s="67" t="s">
        <v>2434</v>
      </c>
      <c r="F89" s="27">
        <v>43983</v>
      </c>
      <c r="G89" s="26" t="s">
        <v>6072</v>
      </c>
      <c r="H89" s="26" t="s">
        <v>1402</v>
      </c>
      <c r="I89" s="168" t="s">
        <v>6073</v>
      </c>
      <c r="J89" s="164" t="s">
        <v>1483</v>
      </c>
      <c r="K89" s="164" t="s">
        <v>138</v>
      </c>
      <c r="L89" s="164">
        <v>80</v>
      </c>
      <c r="M89" s="164">
        <v>6060</v>
      </c>
      <c r="N89" s="169">
        <v>15.2</v>
      </c>
      <c r="O89" s="166" t="e">
        <f>#N/A</f>
        <v>#N/A</v>
      </c>
      <c r="P89" s="169"/>
      <c r="Q89" s="166" t="e">
        <f>#N/A</f>
        <v>#N/A</v>
      </c>
      <c r="R89" s="163" t="s">
        <v>5902</v>
      </c>
      <c r="S89" s="163" t="s">
        <v>5915</v>
      </c>
      <c r="T89" s="67" t="s">
        <v>139</v>
      </c>
      <c r="U89" s="26">
        <v>9</v>
      </c>
      <c r="V89" s="26" t="s">
        <v>6013</v>
      </c>
      <c r="W89" s="26"/>
      <c r="X89" s="26"/>
      <c r="Y89" s="26"/>
      <c r="Z89" s="30"/>
      <c r="AA89" s="30"/>
      <c r="AB89" s="26"/>
      <c r="AC89" s="26"/>
      <c r="AD89" s="67" t="s">
        <v>5991</v>
      </c>
      <c r="AE89" s="67"/>
      <c r="AF89" s="26"/>
      <c r="AG89" s="39"/>
      <c r="AH89" s="39"/>
      <c r="AI89" s="39"/>
      <c r="AJ89" s="39"/>
      <c r="AK89" s="39"/>
      <c r="AL89" s="39"/>
      <c r="AM89" s="39"/>
      <c r="AN89" s="39"/>
      <c r="AO89" s="39"/>
    </row>
    <row r="90" spans="1:41" ht="15" customHeight="1">
      <c r="A90" s="26">
        <v>2020</v>
      </c>
      <c r="B90" s="67">
        <v>94</v>
      </c>
      <c r="C90" s="107" t="s">
        <v>129</v>
      </c>
      <c r="D90" s="107" t="s">
        <v>2433</v>
      </c>
      <c r="E90" s="67" t="s">
        <v>2434</v>
      </c>
      <c r="F90" s="27">
        <v>43983</v>
      </c>
      <c r="G90" s="26" t="s">
        <v>6074</v>
      </c>
      <c r="H90" s="26" t="s">
        <v>1402</v>
      </c>
      <c r="I90" s="168" t="s">
        <v>6075</v>
      </c>
      <c r="J90" s="164" t="s">
        <v>135</v>
      </c>
      <c r="K90" s="164" t="s">
        <v>138</v>
      </c>
      <c r="L90" s="164">
        <v>75</v>
      </c>
      <c r="M90" s="164">
        <v>6110</v>
      </c>
      <c r="N90" s="169">
        <v>61.5</v>
      </c>
      <c r="O90" s="166" t="e">
        <f>#N/A</f>
        <v>#N/A</v>
      </c>
      <c r="P90" s="169"/>
      <c r="Q90" s="166" t="e">
        <f>#N/A</f>
        <v>#N/A</v>
      </c>
      <c r="R90" s="163" t="s">
        <v>5902</v>
      </c>
      <c r="S90" s="163" t="s">
        <v>5903</v>
      </c>
      <c r="T90" s="67" t="s">
        <v>139</v>
      </c>
      <c r="U90" s="26">
        <v>9</v>
      </c>
      <c r="V90" s="26" t="s">
        <v>6013</v>
      </c>
      <c r="W90" s="26"/>
      <c r="X90" s="26"/>
      <c r="Y90" s="26"/>
      <c r="Z90" s="30"/>
      <c r="AA90" s="30"/>
      <c r="AB90" s="26"/>
      <c r="AC90" s="26"/>
      <c r="AD90" s="67" t="s">
        <v>5929</v>
      </c>
      <c r="AE90" s="67">
        <v>57</v>
      </c>
      <c r="AF90" s="27">
        <v>43984</v>
      </c>
      <c r="AG90" s="39"/>
      <c r="AH90" s="39"/>
      <c r="AI90" s="39"/>
      <c r="AJ90" s="39"/>
      <c r="AK90" s="39"/>
      <c r="AL90" s="39"/>
      <c r="AM90" s="39"/>
      <c r="AN90" s="39"/>
      <c r="AO90" s="39"/>
    </row>
    <row r="91" spans="1:41" ht="15" customHeight="1">
      <c r="A91" s="26">
        <v>2020</v>
      </c>
      <c r="B91" s="67">
        <v>95</v>
      </c>
      <c r="C91" s="107" t="s">
        <v>129</v>
      </c>
      <c r="D91" s="107" t="s">
        <v>2433</v>
      </c>
      <c r="E91" s="67" t="s">
        <v>2434</v>
      </c>
      <c r="F91" s="27">
        <v>43983</v>
      </c>
      <c r="G91" s="26" t="s">
        <v>6076</v>
      </c>
      <c r="H91" s="26" t="s">
        <v>1402</v>
      </c>
      <c r="I91" s="168" t="s">
        <v>6077</v>
      </c>
      <c r="J91" s="164" t="s">
        <v>135</v>
      </c>
      <c r="K91" s="164" t="s">
        <v>138</v>
      </c>
      <c r="L91" s="164">
        <v>84</v>
      </c>
      <c r="M91" s="164">
        <v>7510</v>
      </c>
      <c r="N91" s="169">
        <v>44.3</v>
      </c>
      <c r="O91" s="166" t="e">
        <f>#N/A</f>
        <v>#N/A</v>
      </c>
      <c r="P91" s="169"/>
      <c r="Q91" s="166" t="e">
        <f>#N/A</f>
        <v>#N/A</v>
      </c>
      <c r="R91" s="163" t="s">
        <v>5902</v>
      </c>
      <c r="S91" s="163" t="s">
        <v>5903</v>
      </c>
      <c r="T91" s="67" t="s">
        <v>139</v>
      </c>
      <c r="U91" s="26">
        <v>9</v>
      </c>
      <c r="V91" s="26" t="s">
        <v>6013</v>
      </c>
      <c r="W91" s="26"/>
      <c r="X91" s="26"/>
      <c r="Y91" s="26"/>
      <c r="Z91" s="30"/>
      <c r="AA91" s="30"/>
      <c r="AB91" s="26"/>
      <c r="AC91" s="26"/>
      <c r="AD91" s="67" t="s">
        <v>5929</v>
      </c>
      <c r="AE91" s="67">
        <v>41</v>
      </c>
      <c r="AF91" s="27">
        <v>43984</v>
      </c>
      <c r="AG91" s="39"/>
      <c r="AH91" s="39"/>
      <c r="AI91" s="39"/>
      <c r="AJ91" s="39"/>
      <c r="AK91" s="39"/>
      <c r="AL91" s="39"/>
      <c r="AM91" s="39"/>
      <c r="AN91" s="39"/>
      <c r="AO91" s="39"/>
    </row>
    <row r="92" spans="1:41" ht="15" customHeight="1">
      <c r="A92" s="26">
        <v>2020</v>
      </c>
      <c r="B92" s="67">
        <v>96</v>
      </c>
      <c r="C92" s="107" t="s">
        <v>129</v>
      </c>
      <c r="D92" s="107" t="s">
        <v>2433</v>
      </c>
      <c r="E92" s="67" t="s">
        <v>2434</v>
      </c>
      <c r="F92" s="27">
        <v>43983</v>
      </c>
      <c r="G92" s="26" t="s">
        <v>6078</v>
      </c>
      <c r="H92" s="26" t="s">
        <v>1402</v>
      </c>
      <c r="I92" s="168" t="s">
        <v>6079</v>
      </c>
      <c r="J92" s="164" t="s">
        <v>135</v>
      </c>
      <c r="K92" s="164" t="s">
        <v>138</v>
      </c>
      <c r="L92" s="164">
        <v>76</v>
      </c>
      <c r="M92" s="164">
        <v>5420</v>
      </c>
      <c r="N92" s="169">
        <v>64.900000000000006</v>
      </c>
      <c r="O92" s="166" t="e">
        <f>#N/A</f>
        <v>#N/A</v>
      </c>
      <c r="P92" s="169"/>
      <c r="Q92" s="166" t="e">
        <f>#N/A</f>
        <v>#N/A</v>
      </c>
      <c r="R92" s="163" t="s">
        <v>5902</v>
      </c>
      <c r="S92" s="163" t="s">
        <v>5903</v>
      </c>
      <c r="T92" s="67" t="s">
        <v>139</v>
      </c>
      <c r="U92" s="26">
        <v>9</v>
      </c>
      <c r="V92" s="26" t="s">
        <v>6013</v>
      </c>
      <c r="W92" s="26"/>
      <c r="X92" s="26"/>
      <c r="Y92" s="26"/>
      <c r="Z92" s="30"/>
      <c r="AA92" s="30"/>
      <c r="AB92" s="26"/>
      <c r="AC92" s="26"/>
      <c r="AD92" s="67" t="s">
        <v>5929</v>
      </c>
      <c r="AE92" s="67">
        <v>60</v>
      </c>
      <c r="AF92" s="27">
        <v>43984</v>
      </c>
      <c r="AG92" s="39"/>
      <c r="AH92" s="39"/>
      <c r="AI92" s="39"/>
      <c r="AJ92" s="39"/>
      <c r="AK92" s="39"/>
      <c r="AL92" s="39"/>
      <c r="AM92" s="39"/>
      <c r="AN92" s="39"/>
      <c r="AO92" s="39"/>
    </row>
    <row r="93" spans="1:41" ht="15" customHeight="1">
      <c r="A93" s="26">
        <v>2020</v>
      </c>
      <c r="B93" s="67">
        <v>97</v>
      </c>
      <c r="C93" s="107" t="s">
        <v>129</v>
      </c>
      <c r="D93" s="107" t="s">
        <v>2433</v>
      </c>
      <c r="E93" s="67" t="s">
        <v>2434</v>
      </c>
      <c r="F93" s="27">
        <v>43983</v>
      </c>
      <c r="G93" s="26" t="s">
        <v>6080</v>
      </c>
      <c r="H93" s="26" t="s">
        <v>1402</v>
      </c>
      <c r="I93" s="168" t="s">
        <v>6081</v>
      </c>
      <c r="J93" s="164" t="s">
        <v>135</v>
      </c>
      <c r="K93" s="164" t="s">
        <v>138</v>
      </c>
      <c r="L93" s="164">
        <v>78</v>
      </c>
      <c r="M93" s="164">
        <v>5890</v>
      </c>
      <c r="N93" s="169">
        <v>74.2</v>
      </c>
      <c r="O93" s="166" t="e">
        <f>#N/A</f>
        <v>#N/A</v>
      </c>
      <c r="P93" s="169"/>
      <c r="Q93" s="166" t="e">
        <f>#N/A</f>
        <v>#N/A</v>
      </c>
      <c r="R93" s="163" t="s">
        <v>5902</v>
      </c>
      <c r="S93" s="163" t="s">
        <v>5903</v>
      </c>
      <c r="T93" s="67" t="s">
        <v>139</v>
      </c>
      <c r="U93" s="26">
        <v>9</v>
      </c>
      <c r="V93" s="26" t="s">
        <v>6013</v>
      </c>
      <c r="W93" s="26"/>
      <c r="X93" s="26"/>
      <c r="Y93" s="26"/>
      <c r="Z93" s="30"/>
      <c r="AA93" s="30"/>
      <c r="AB93" s="26"/>
      <c r="AC93" s="26"/>
      <c r="AD93" s="67" t="s">
        <v>5929</v>
      </c>
      <c r="AE93" s="67">
        <v>69</v>
      </c>
      <c r="AF93" s="27">
        <v>43984</v>
      </c>
      <c r="AG93" s="39"/>
      <c r="AH93" s="39"/>
      <c r="AI93" s="39"/>
      <c r="AJ93" s="39"/>
      <c r="AK93" s="39"/>
      <c r="AL93" s="39"/>
      <c r="AM93" s="39"/>
      <c r="AN93" s="39"/>
      <c r="AO93" s="39"/>
    </row>
    <row r="94" spans="1:41" ht="15" customHeight="1">
      <c r="A94" s="26">
        <v>2020</v>
      </c>
      <c r="B94" s="67">
        <v>98</v>
      </c>
      <c r="C94" s="107" t="s">
        <v>129</v>
      </c>
      <c r="D94" s="107" t="s">
        <v>2433</v>
      </c>
      <c r="E94" s="67" t="s">
        <v>2434</v>
      </c>
      <c r="F94" s="27">
        <v>43983</v>
      </c>
      <c r="G94" s="26" t="s">
        <v>6082</v>
      </c>
      <c r="H94" s="26" t="s">
        <v>1402</v>
      </c>
      <c r="I94" s="168" t="s">
        <v>6083</v>
      </c>
      <c r="J94" s="164" t="s">
        <v>135</v>
      </c>
      <c r="K94" s="164" t="s">
        <v>138</v>
      </c>
      <c r="L94" s="164">
        <v>77</v>
      </c>
      <c r="M94" s="164">
        <v>5200</v>
      </c>
      <c r="N94" s="169">
        <v>36.9</v>
      </c>
      <c r="O94" s="166" t="e">
        <f>#N/A</f>
        <v>#N/A</v>
      </c>
      <c r="P94" s="169"/>
      <c r="Q94" s="166" t="e">
        <f>#N/A</f>
        <v>#N/A</v>
      </c>
      <c r="R94" s="163" t="s">
        <v>5902</v>
      </c>
      <c r="S94" s="163" t="s">
        <v>5903</v>
      </c>
      <c r="T94" s="67" t="s">
        <v>139</v>
      </c>
      <c r="U94" s="26">
        <v>9</v>
      </c>
      <c r="V94" s="26" t="s">
        <v>6013</v>
      </c>
      <c r="W94" s="26"/>
      <c r="X94" s="26"/>
      <c r="Y94" s="26"/>
      <c r="Z94" s="30"/>
      <c r="AA94" s="30"/>
      <c r="AB94" s="26"/>
      <c r="AC94" s="26"/>
      <c r="AD94" s="67" t="s">
        <v>5929</v>
      </c>
      <c r="AE94" s="67">
        <v>34</v>
      </c>
      <c r="AF94" s="27">
        <v>43984</v>
      </c>
      <c r="AG94" s="39"/>
      <c r="AH94" s="39"/>
      <c r="AI94" s="39"/>
      <c r="AJ94" s="39"/>
      <c r="AK94" s="39"/>
      <c r="AL94" s="39"/>
      <c r="AM94" s="39"/>
      <c r="AN94" s="39"/>
      <c r="AO94" s="39"/>
    </row>
    <row r="95" spans="1:41" ht="15" customHeight="1">
      <c r="A95" s="26">
        <v>2020</v>
      </c>
      <c r="B95" s="67">
        <v>99</v>
      </c>
      <c r="C95" s="107" t="s">
        <v>129</v>
      </c>
      <c r="D95" s="107" t="s">
        <v>2433</v>
      </c>
      <c r="E95" s="67" t="s">
        <v>2434</v>
      </c>
      <c r="F95" s="27">
        <v>43983</v>
      </c>
      <c r="G95" s="26" t="s">
        <v>6084</v>
      </c>
      <c r="H95" s="26" t="s">
        <v>1402</v>
      </c>
      <c r="I95" s="168" t="s">
        <v>6085</v>
      </c>
      <c r="J95" s="164" t="s">
        <v>135</v>
      </c>
      <c r="K95" s="164" t="s">
        <v>138</v>
      </c>
      <c r="L95" s="164">
        <v>77</v>
      </c>
      <c r="M95" s="164">
        <v>6510</v>
      </c>
      <c r="N95" s="169">
        <v>62.4</v>
      </c>
      <c r="O95" s="166" t="e">
        <f>#N/A</f>
        <v>#N/A</v>
      </c>
      <c r="P95" s="169"/>
      <c r="Q95" s="166" t="e">
        <f>#N/A</f>
        <v>#N/A</v>
      </c>
      <c r="R95" s="163" t="s">
        <v>5902</v>
      </c>
      <c r="S95" s="163" t="s">
        <v>5903</v>
      </c>
      <c r="T95" s="67" t="s">
        <v>139</v>
      </c>
      <c r="U95" s="26">
        <v>9</v>
      </c>
      <c r="V95" s="26" t="s">
        <v>6013</v>
      </c>
      <c r="W95" s="26"/>
      <c r="X95" s="26"/>
      <c r="Y95" s="26"/>
      <c r="Z95" s="30"/>
      <c r="AA95" s="30"/>
      <c r="AB95" s="26"/>
      <c r="AC95" s="26"/>
      <c r="AD95" s="67" t="s">
        <v>5929</v>
      </c>
      <c r="AE95" s="67">
        <v>58</v>
      </c>
      <c r="AF95" s="27">
        <v>43984</v>
      </c>
      <c r="AG95" s="39"/>
      <c r="AH95" s="39"/>
      <c r="AI95" s="39"/>
      <c r="AJ95" s="39"/>
      <c r="AK95" s="39"/>
      <c r="AL95" s="39"/>
      <c r="AM95" s="39"/>
      <c r="AN95" s="39"/>
      <c r="AO95" s="39"/>
    </row>
    <row r="96" spans="1:41" ht="15" customHeight="1">
      <c r="A96" s="26">
        <v>2020</v>
      </c>
      <c r="B96" s="67">
        <v>100</v>
      </c>
      <c r="C96" s="107" t="s">
        <v>129</v>
      </c>
      <c r="D96" s="107" t="s">
        <v>2433</v>
      </c>
      <c r="E96" s="67" t="s">
        <v>2434</v>
      </c>
      <c r="F96" s="27">
        <v>43983</v>
      </c>
      <c r="G96" s="26" t="s">
        <v>6086</v>
      </c>
      <c r="H96" s="26" t="s">
        <v>1402</v>
      </c>
      <c r="I96" s="168" t="s">
        <v>6087</v>
      </c>
      <c r="J96" s="164" t="s">
        <v>135</v>
      </c>
      <c r="K96" s="164" t="s">
        <v>138</v>
      </c>
      <c r="L96" s="164">
        <v>79</v>
      </c>
      <c r="M96" s="164">
        <v>7620</v>
      </c>
      <c r="N96" s="169">
        <v>17.5</v>
      </c>
      <c r="O96" s="166" t="e">
        <f>#N/A</f>
        <v>#N/A</v>
      </c>
      <c r="P96" s="169"/>
      <c r="Q96" s="166" t="e">
        <f>#N/A</f>
        <v>#N/A</v>
      </c>
      <c r="R96" s="163" t="s">
        <v>5902</v>
      </c>
      <c r="S96" s="163" t="s">
        <v>5903</v>
      </c>
      <c r="T96" s="67" t="s">
        <v>139</v>
      </c>
      <c r="U96" s="26">
        <v>9</v>
      </c>
      <c r="V96" s="26" t="s">
        <v>6013</v>
      </c>
      <c r="W96" s="26"/>
      <c r="X96" s="26"/>
      <c r="Y96" s="26"/>
      <c r="Z96" s="30"/>
      <c r="AA96" s="30"/>
      <c r="AB96" s="26"/>
      <c r="AC96" s="26"/>
      <c r="AD96" s="67" t="s">
        <v>5929</v>
      </c>
      <c r="AE96" s="67">
        <v>16</v>
      </c>
      <c r="AF96" s="27">
        <v>43984</v>
      </c>
      <c r="AG96" s="39"/>
      <c r="AH96" s="39"/>
      <c r="AI96" s="39"/>
      <c r="AJ96" s="39"/>
      <c r="AK96" s="39"/>
      <c r="AL96" s="39"/>
      <c r="AM96" s="39"/>
      <c r="AN96" s="39"/>
      <c r="AO96" s="39"/>
    </row>
    <row r="97" spans="1:41" ht="15" customHeight="1">
      <c r="A97" s="26">
        <v>2020</v>
      </c>
      <c r="B97" s="67">
        <v>101</v>
      </c>
      <c r="C97" s="107" t="s">
        <v>129</v>
      </c>
      <c r="D97" s="107" t="s">
        <v>2433</v>
      </c>
      <c r="E97" s="67" t="s">
        <v>2434</v>
      </c>
      <c r="F97" s="27">
        <v>43983</v>
      </c>
      <c r="G97" s="26" t="s">
        <v>6088</v>
      </c>
      <c r="H97" s="26" t="s">
        <v>1402</v>
      </c>
      <c r="I97" s="168" t="s">
        <v>6089</v>
      </c>
      <c r="J97" s="164" t="s">
        <v>135</v>
      </c>
      <c r="K97" s="164" t="s">
        <v>138</v>
      </c>
      <c r="L97" s="164">
        <v>76</v>
      </c>
      <c r="M97" s="164">
        <v>5180</v>
      </c>
      <c r="N97" s="169">
        <v>23.4</v>
      </c>
      <c r="O97" s="166" t="e">
        <f>#N/A</f>
        <v>#N/A</v>
      </c>
      <c r="P97" s="169"/>
      <c r="Q97" s="166" t="e">
        <f>#N/A</f>
        <v>#N/A</v>
      </c>
      <c r="R97" s="163" t="s">
        <v>5902</v>
      </c>
      <c r="S97" s="163" t="s">
        <v>5903</v>
      </c>
      <c r="T97" s="67" t="s">
        <v>139</v>
      </c>
      <c r="U97" s="26">
        <v>9</v>
      </c>
      <c r="V97" s="26" t="s">
        <v>6013</v>
      </c>
      <c r="W97" s="26"/>
      <c r="X97" s="26"/>
      <c r="Y97" s="26"/>
      <c r="Z97" s="30"/>
      <c r="AA97" s="30"/>
      <c r="AB97" s="26"/>
      <c r="AC97" s="26"/>
      <c r="AD97" s="67" t="s">
        <v>5929</v>
      </c>
      <c r="AE97" s="67">
        <v>22</v>
      </c>
      <c r="AF97" s="27">
        <v>43984</v>
      </c>
      <c r="AG97" s="39"/>
      <c r="AH97" s="39"/>
      <c r="AI97" s="39"/>
      <c r="AJ97" s="39"/>
      <c r="AK97" s="39"/>
      <c r="AL97" s="39"/>
      <c r="AM97" s="39"/>
      <c r="AN97" s="39"/>
      <c r="AO97" s="39"/>
    </row>
    <row r="98" spans="1:41" ht="15" customHeight="1">
      <c r="A98" s="26">
        <v>2020</v>
      </c>
      <c r="B98" s="67">
        <v>102</v>
      </c>
      <c r="C98" s="107" t="s">
        <v>129</v>
      </c>
      <c r="D98" s="107" t="s">
        <v>2433</v>
      </c>
      <c r="E98" s="67" t="s">
        <v>2434</v>
      </c>
      <c r="F98" s="27">
        <v>43983</v>
      </c>
      <c r="G98" s="26" t="s">
        <v>6090</v>
      </c>
      <c r="H98" s="26" t="s">
        <v>1402</v>
      </c>
      <c r="I98" s="168" t="s">
        <v>6091</v>
      </c>
      <c r="J98" s="164" t="s">
        <v>135</v>
      </c>
      <c r="K98" s="164" t="s">
        <v>138</v>
      </c>
      <c r="L98" s="164">
        <v>75</v>
      </c>
      <c r="M98" s="164">
        <v>6640</v>
      </c>
      <c r="N98" s="169">
        <v>16</v>
      </c>
      <c r="O98" s="166">
        <f>N98-(+N98*0.07)</f>
        <v>14.879999999999999</v>
      </c>
      <c r="P98" s="169">
        <v>99</v>
      </c>
      <c r="Q98" s="166" t="e">
        <f>#N/A</f>
        <v>#N/A</v>
      </c>
      <c r="R98" s="163" t="s">
        <v>5902</v>
      </c>
      <c r="S98" s="163" t="s">
        <v>5903</v>
      </c>
      <c r="T98" s="67" t="s">
        <v>139</v>
      </c>
      <c r="U98" s="26">
        <v>9</v>
      </c>
      <c r="V98" s="26" t="s">
        <v>6013</v>
      </c>
      <c r="W98" s="26"/>
      <c r="X98" s="26"/>
      <c r="Y98" s="26"/>
      <c r="Z98" s="30"/>
      <c r="AA98" s="30"/>
      <c r="AB98" s="26"/>
      <c r="AC98" s="26"/>
      <c r="AD98" s="67" t="s">
        <v>5929</v>
      </c>
      <c r="AE98" s="67">
        <v>199</v>
      </c>
      <c r="AF98" s="27">
        <v>43984</v>
      </c>
      <c r="AG98" s="39"/>
      <c r="AH98" s="39"/>
      <c r="AI98" s="39"/>
      <c r="AJ98" s="39"/>
      <c r="AK98" s="39"/>
      <c r="AL98" s="39"/>
      <c r="AM98" s="39"/>
      <c r="AN98" s="39"/>
      <c r="AO98" s="39"/>
    </row>
    <row r="99" spans="1:41" ht="15" customHeight="1">
      <c r="A99" s="26">
        <v>2020</v>
      </c>
      <c r="B99" s="67">
        <v>103</v>
      </c>
      <c r="C99" s="107" t="s">
        <v>129</v>
      </c>
      <c r="D99" s="107" t="s">
        <v>2433</v>
      </c>
      <c r="E99" s="67" t="s">
        <v>2434</v>
      </c>
      <c r="F99" s="27">
        <v>43983</v>
      </c>
      <c r="G99" s="26" t="s">
        <v>6092</v>
      </c>
      <c r="H99" s="26" t="s">
        <v>1402</v>
      </c>
      <c r="I99" s="168" t="s">
        <v>6093</v>
      </c>
      <c r="J99" s="164" t="s">
        <v>135</v>
      </c>
      <c r="K99" s="164" t="s">
        <v>138</v>
      </c>
      <c r="L99" s="164">
        <v>62</v>
      </c>
      <c r="M99" s="164">
        <v>2720</v>
      </c>
      <c r="N99" s="169">
        <v>6.8</v>
      </c>
      <c r="O99" s="166">
        <f>N99-(+N99*0.07)</f>
        <v>6.3239999999999998</v>
      </c>
      <c r="P99" s="169"/>
      <c r="Q99" s="166" t="e">
        <f>#N/A</f>
        <v>#N/A</v>
      </c>
      <c r="R99" s="163" t="s">
        <v>5902</v>
      </c>
      <c r="S99" s="163" t="s">
        <v>5903</v>
      </c>
      <c r="T99" s="67" t="s">
        <v>139</v>
      </c>
      <c r="U99" s="26">
        <v>9</v>
      </c>
      <c r="V99" s="26" t="s">
        <v>6013</v>
      </c>
      <c r="W99" s="26"/>
      <c r="X99" s="26"/>
      <c r="Y99" s="26"/>
      <c r="Z99" s="30"/>
      <c r="AA99" s="30"/>
      <c r="AB99" s="26"/>
      <c r="AC99" s="26"/>
      <c r="AD99" s="67" t="s">
        <v>5991</v>
      </c>
      <c r="AE99" s="67"/>
      <c r="AF99" s="26"/>
      <c r="AG99" s="39"/>
      <c r="AH99" s="39"/>
      <c r="AI99" s="39"/>
      <c r="AJ99" s="39"/>
      <c r="AK99" s="39"/>
      <c r="AL99" s="39"/>
      <c r="AM99" s="39"/>
      <c r="AN99" s="39"/>
      <c r="AO99" s="39"/>
    </row>
    <row r="100" spans="1:41" ht="15" customHeight="1">
      <c r="A100" s="26">
        <v>2020</v>
      </c>
      <c r="B100" s="67">
        <v>104</v>
      </c>
      <c r="C100" s="107" t="s">
        <v>129</v>
      </c>
      <c r="D100" s="107" t="s">
        <v>2433</v>
      </c>
      <c r="E100" s="67" t="s">
        <v>2434</v>
      </c>
      <c r="F100" s="27">
        <v>43983</v>
      </c>
      <c r="G100" s="26" t="s">
        <v>3493</v>
      </c>
      <c r="H100" s="26" t="s">
        <v>1402</v>
      </c>
      <c r="I100" s="168" t="s">
        <v>6094</v>
      </c>
      <c r="J100" s="164" t="s">
        <v>2574</v>
      </c>
      <c r="K100" s="164" t="s">
        <v>138</v>
      </c>
      <c r="L100" s="164">
        <v>80</v>
      </c>
      <c r="M100" s="164">
        <v>6110</v>
      </c>
      <c r="N100" s="169">
        <v>29.7</v>
      </c>
      <c r="O100" s="166">
        <f>N100-(+N100*0.07)</f>
        <v>27.620999999999999</v>
      </c>
      <c r="P100" s="169">
        <v>27</v>
      </c>
      <c r="Q100" s="166" t="e">
        <f>#N/A</f>
        <v>#N/A</v>
      </c>
      <c r="R100" s="163" t="s">
        <v>5902</v>
      </c>
      <c r="S100" s="163" t="s">
        <v>5915</v>
      </c>
      <c r="T100" s="67" t="s">
        <v>139</v>
      </c>
      <c r="U100" s="26">
        <v>9</v>
      </c>
      <c r="V100" s="26" t="s">
        <v>6013</v>
      </c>
      <c r="W100" s="26"/>
      <c r="X100" s="26"/>
      <c r="Y100" s="26"/>
      <c r="Z100" s="30"/>
      <c r="AA100" s="30"/>
      <c r="AB100" s="26"/>
      <c r="AC100" s="26"/>
      <c r="AD100" s="67" t="s">
        <v>5991</v>
      </c>
      <c r="AE100" s="67"/>
      <c r="AF100" s="26"/>
      <c r="AG100" s="39"/>
      <c r="AH100" s="39"/>
      <c r="AI100" s="39"/>
      <c r="AJ100" s="39"/>
      <c r="AK100" s="39"/>
      <c r="AL100" s="39"/>
      <c r="AM100" s="39"/>
      <c r="AN100" s="39"/>
      <c r="AO100" s="39"/>
    </row>
    <row r="101" spans="1:41" ht="15" customHeight="1" thickBot="1">
      <c r="A101" s="82">
        <v>2020</v>
      </c>
      <c r="B101" s="82">
        <v>105</v>
      </c>
      <c r="C101" s="82" t="s">
        <v>129</v>
      </c>
      <c r="D101" s="82" t="s">
        <v>2433</v>
      </c>
      <c r="E101" s="82" t="s">
        <v>2434</v>
      </c>
      <c r="F101" s="95">
        <v>43983</v>
      </c>
      <c r="G101" s="82" t="s">
        <v>4222</v>
      </c>
      <c r="H101" s="82" t="s">
        <v>1402</v>
      </c>
      <c r="I101" s="170" t="s">
        <v>6095</v>
      </c>
      <c r="J101" s="171" t="s">
        <v>2574</v>
      </c>
      <c r="K101" s="171" t="s">
        <v>138</v>
      </c>
      <c r="L101" s="171">
        <v>63</v>
      </c>
      <c r="M101" s="171">
        <v>3050</v>
      </c>
      <c r="N101" s="172">
        <v>8.8000000000000007</v>
      </c>
      <c r="O101" s="173">
        <f>N101-(+N101*0.07)</f>
        <v>8.1840000000000011</v>
      </c>
      <c r="P101" s="172"/>
      <c r="Q101" s="173" t="e">
        <f>#N/A</f>
        <v>#N/A</v>
      </c>
      <c r="R101" s="171" t="s">
        <v>5902</v>
      </c>
      <c r="S101" s="171" t="s">
        <v>5915</v>
      </c>
      <c r="T101" s="82" t="s">
        <v>139</v>
      </c>
      <c r="U101" s="82">
        <v>9</v>
      </c>
      <c r="V101" s="82" t="s">
        <v>6013</v>
      </c>
      <c r="W101" s="82"/>
      <c r="X101" s="82"/>
      <c r="Y101" s="82"/>
      <c r="Z101" s="63"/>
      <c r="AA101" s="63"/>
      <c r="AB101" s="82"/>
      <c r="AC101" s="82"/>
      <c r="AD101" s="82" t="s">
        <v>5991</v>
      </c>
      <c r="AE101" s="82"/>
      <c r="AF101" s="82"/>
      <c r="AG101" s="92"/>
      <c r="AH101" s="92"/>
      <c r="AI101" s="92"/>
      <c r="AJ101" s="92"/>
      <c r="AK101" s="92"/>
      <c r="AL101" s="92"/>
      <c r="AM101" s="92"/>
      <c r="AN101" s="92"/>
      <c r="AO101" s="92"/>
    </row>
    <row r="102" spans="1:41" ht="15" customHeight="1">
      <c r="A102" s="67">
        <v>2020</v>
      </c>
      <c r="B102" s="67">
        <v>106</v>
      </c>
      <c r="C102" s="67" t="s">
        <v>129</v>
      </c>
      <c r="D102" s="67" t="s">
        <v>2433</v>
      </c>
      <c r="E102" s="67" t="s">
        <v>2434</v>
      </c>
      <c r="F102" s="68">
        <v>43990</v>
      </c>
      <c r="G102" s="67" t="s">
        <v>4166</v>
      </c>
      <c r="H102" s="67" t="s">
        <v>1402</v>
      </c>
      <c r="I102" s="162" t="s">
        <v>6096</v>
      </c>
      <c r="J102" s="163" t="s">
        <v>1483</v>
      </c>
      <c r="K102" s="163" t="s">
        <v>138</v>
      </c>
      <c r="L102" s="163">
        <v>76</v>
      </c>
      <c r="M102" s="163">
        <v>4970</v>
      </c>
      <c r="N102" s="165">
        <v>40</v>
      </c>
      <c r="O102" s="167">
        <v>37.200000000000003</v>
      </c>
      <c r="P102" s="165">
        <v>83</v>
      </c>
      <c r="Q102" s="167">
        <v>77.19</v>
      </c>
      <c r="R102" s="163" t="s">
        <v>5902</v>
      </c>
      <c r="S102" s="163" t="s">
        <v>5903</v>
      </c>
      <c r="T102" s="67" t="s">
        <v>139</v>
      </c>
      <c r="U102" s="67">
        <v>10</v>
      </c>
      <c r="V102" s="67" t="s">
        <v>6097</v>
      </c>
      <c r="W102" s="67"/>
      <c r="X102" s="67"/>
      <c r="Y102" s="67"/>
      <c r="Z102" s="71"/>
      <c r="AA102" s="71"/>
      <c r="AB102" s="67"/>
      <c r="AC102" s="67"/>
      <c r="AD102" s="67" t="s">
        <v>5991</v>
      </c>
      <c r="AE102" s="67"/>
      <c r="AF102" s="67"/>
      <c r="AG102" s="80"/>
      <c r="AH102" s="80"/>
      <c r="AI102" s="80"/>
      <c r="AJ102" s="80"/>
      <c r="AK102" s="80"/>
      <c r="AL102" s="80"/>
      <c r="AM102" s="80"/>
      <c r="AN102" s="80"/>
      <c r="AO102" s="80"/>
    </row>
    <row r="103" spans="1:41" ht="15" customHeight="1">
      <c r="A103" s="26">
        <v>2020</v>
      </c>
      <c r="B103" s="26">
        <v>107</v>
      </c>
      <c r="C103" s="26" t="s">
        <v>129</v>
      </c>
      <c r="D103" s="26" t="s">
        <v>2433</v>
      </c>
      <c r="E103" s="26" t="s">
        <v>2434</v>
      </c>
      <c r="F103" s="27">
        <v>43990</v>
      </c>
      <c r="G103" s="26" t="s">
        <v>4362</v>
      </c>
      <c r="H103" s="26" t="s">
        <v>1402</v>
      </c>
      <c r="I103" s="168" t="s">
        <v>6098</v>
      </c>
      <c r="J103" s="164" t="s">
        <v>1483</v>
      </c>
      <c r="K103" s="164" t="s">
        <v>138</v>
      </c>
      <c r="L103" s="164">
        <v>86</v>
      </c>
      <c r="M103" s="164">
        <v>8940</v>
      </c>
      <c r="N103" s="169">
        <v>24</v>
      </c>
      <c r="O103" s="166">
        <v>22.32</v>
      </c>
      <c r="P103" s="169">
        <v>160</v>
      </c>
      <c r="Q103" s="166">
        <v>148.80000000000001</v>
      </c>
      <c r="R103" s="164" t="s">
        <v>5902</v>
      </c>
      <c r="S103" s="164" t="s">
        <v>5903</v>
      </c>
      <c r="T103" s="26" t="s">
        <v>139</v>
      </c>
      <c r="U103" s="26">
        <v>10</v>
      </c>
      <c r="V103" s="26" t="s">
        <v>6097</v>
      </c>
      <c r="W103" s="26"/>
      <c r="X103" s="26"/>
      <c r="Y103" s="26"/>
      <c r="Z103" s="30"/>
      <c r="AA103" s="30"/>
      <c r="AB103" s="26"/>
      <c r="AC103" s="26"/>
      <c r="AD103" s="26" t="s">
        <v>5991</v>
      </c>
      <c r="AE103" s="26"/>
      <c r="AF103" s="26"/>
      <c r="AG103" s="39"/>
      <c r="AH103" s="39"/>
      <c r="AI103" s="39"/>
      <c r="AJ103" s="39"/>
      <c r="AK103" s="39"/>
      <c r="AL103" s="39"/>
      <c r="AM103" s="39"/>
      <c r="AN103" s="39"/>
      <c r="AO103" s="39"/>
    </row>
    <row r="104" spans="1:41" ht="15" customHeight="1">
      <c r="A104" s="26">
        <v>2020</v>
      </c>
      <c r="B104" s="26">
        <v>108</v>
      </c>
      <c r="C104" s="26" t="s">
        <v>129</v>
      </c>
      <c r="D104" s="26" t="s">
        <v>2433</v>
      </c>
      <c r="E104" s="26" t="s">
        <v>2434</v>
      </c>
      <c r="F104" s="27">
        <v>43990</v>
      </c>
      <c r="G104" s="26" t="s">
        <v>4117</v>
      </c>
      <c r="H104" s="26" t="s">
        <v>1402</v>
      </c>
      <c r="I104" s="168" t="s">
        <v>6099</v>
      </c>
      <c r="J104" s="164" t="s">
        <v>1483</v>
      </c>
      <c r="K104" s="164" t="s">
        <v>138</v>
      </c>
      <c r="L104" s="164">
        <v>80</v>
      </c>
      <c r="M104" s="164">
        <v>6590</v>
      </c>
      <c r="N104" s="169">
        <v>30</v>
      </c>
      <c r="O104" s="166">
        <v>27.9</v>
      </c>
      <c r="P104" s="169">
        <v>143</v>
      </c>
      <c r="Q104" s="166">
        <v>132.99</v>
      </c>
      <c r="R104" s="164" t="s">
        <v>5902</v>
      </c>
      <c r="S104" s="164" t="s">
        <v>5903</v>
      </c>
      <c r="T104" s="26" t="s">
        <v>139</v>
      </c>
      <c r="U104" s="26">
        <v>10</v>
      </c>
      <c r="V104" s="26" t="s">
        <v>6097</v>
      </c>
      <c r="W104" s="26"/>
      <c r="X104" s="26"/>
      <c r="Y104" s="26"/>
      <c r="Z104" s="30"/>
      <c r="AA104" s="30"/>
      <c r="AB104" s="26"/>
      <c r="AC104" s="26"/>
      <c r="AD104" s="26" t="s">
        <v>5991</v>
      </c>
      <c r="AE104" s="26"/>
      <c r="AF104" s="26"/>
      <c r="AG104" s="39"/>
      <c r="AH104" s="39"/>
      <c r="AI104" s="39"/>
      <c r="AJ104" s="39"/>
      <c r="AK104" s="39"/>
      <c r="AL104" s="39"/>
      <c r="AM104" s="39"/>
      <c r="AN104" s="39"/>
      <c r="AO104" s="39"/>
    </row>
    <row r="105" spans="1:41" ht="15" customHeight="1">
      <c r="A105" s="26">
        <v>2020</v>
      </c>
      <c r="B105" s="26">
        <v>109</v>
      </c>
      <c r="C105" s="26" t="s">
        <v>129</v>
      </c>
      <c r="D105" s="26" t="s">
        <v>2433</v>
      </c>
      <c r="E105" s="26" t="s">
        <v>2434</v>
      </c>
      <c r="F105" s="27">
        <v>43990</v>
      </c>
      <c r="G105" s="26" t="s">
        <v>4393</v>
      </c>
      <c r="H105" s="26" t="s">
        <v>1402</v>
      </c>
      <c r="I105" s="168" t="s">
        <v>6100</v>
      </c>
      <c r="J105" s="164" t="s">
        <v>1483</v>
      </c>
      <c r="K105" s="164" t="s">
        <v>138</v>
      </c>
      <c r="L105" s="164">
        <v>84</v>
      </c>
      <c r="M105" s="164">
        <v>6710</v>
      </c>
      <c r="N105" s="169">
        <v>20</v>
      </c>
      <c r="O105" s="166">
        <v>18.600000000000001</v>
      </c>
      <c r="P105" s="169">
        <v>116</v>
      </c>
      <c r="Q105" s="166">
        <v>107.88</v>
      </c>
      <c r="R105" s="164" t="s">
        <v>5902</v>
      </c>
      <c r="S105" s="164" t="s">
        <v>5903</v>
      </c>
      <c r="T105" s="26" t="s">
        <v>139</v>
      </c>
      <c r="U105" s="26">
        <v>10</v>
      </c>
      <c r="V105" s="26" t="s">
        <v>6097</v>
      </c>
      <c r="W105" s="26"/>
      <c r="X105" s="26"/>
      <c r="Y105" s="26"/>
      <c r="Z105" s="30"/>
      <c r="AA105" s="30"/>
      <c r="AB105" s="26"/>
      <c r="AC105" s="26"/>
      <c r="AD105" s="26" t="s">
        <v>5991</v>
      </c>
      <c r="AE105" s="26"/>
      <c r="AF105" s="26"/>
      <c r="AG105" s="39"/>
      <c r="AH105" s="39"/>
      <c r="AI105" s="39"/>
      <c r="AJ105" s="39"/>
      <c r="AK105" s="39"/>
      <c r="AL105" s="39"/>
      <c r="AM105" s="39"/>
      <c r="AN105" s="39"/>
      <c r="AO105" s="39"/>
    </row>
    <row r="106" spans="1:41" ht="15" customHeight="1">
      <c r="A106" s="26">
        <v>2020</v>
      </c>
      <c r="B106" s="26">
        <v>110</v>
      </c>
      <c r="C106" s="26" t="s">
        <v>129</v>
      </c>
      <c r="D106" s="26" t="s">
        <v>2433</v>
      </c>
      <c r="E106" s="26" t="s">
        <v>2434</v>
      </c>
      <c r="F106" s="27">
        <v>43990</v>
      </c>
      <c r="G106" s="26" t="s">
        <v>4420</v>
      </c>
      <c r="H106" s="26" t="s">
        <v>1402</v>
      </c>
      <c r="I106" s="168" t="s">
        <v>6101</v>
      </c>
      <c r="J106" s="164" t="s">
        <v>1483</v>
      </c>
      <c r="K106" s="164" t="s">
        <v>138</v>
      </c>
      <c r="L106" s="164">
        <v>76</v>
      </c>
      <c r="M106" s="164">
        <v>5280</v>
      </c>
      <c r="N106" s="169">
        <v>24</v>
      </c>
      <c r="O106" s="166">
        <v>22.32</v>
      </c>
      <c r="P106" s="169">
        <v>97</v>
      </c>
      <c r="Q106" s="166">
        <v>90.21</v>
      </c>
      <c r="R106" s="164" t="s">
        <v>5902</v>
      </c>
      <c r="S106" s="164" t="s">
        <v>5915</v>
      </c>
      <c r="T106" s="26" t="s">
        <v>139</v>
      </c>
      <c r="U106" s="26">
        <v>10</v>
      </c>
      <c r="V106" s="26" t="s">
        <v>6097</v>
      </c>
      <c r="W106" s="26"/>
      <c r="X106" s="26"/>
      <c r="Y106" s="26"/>
      <c r="Z106" s="30"/>
      <c r="AA106" s="30"/>
      <c r="AB106" s="26"/>
      <c r="AC106" s="26"/>
      <c r="AD106" s="26" t="s">
        <v>5929</v>
      </c>
      <c r="AE106" s="26">
        <v>180</v>
      </c>
      <c r="AF106" s="27">
        <v>43870</v>
      </c>
      <c r="AG106" s="39"/>
      <c r="AH106" s="39"/>
      <c r="AI106" s="39"/>
      <c r="AJ106" s="39"/>
      <c r="AK106" s="39"/>
      <c r="AL106" s="39"/>
      <c r="AM106" s="39"/>
      <c r="AN106" s="39"/>
      <c r="AO106" s="39"/>
    </row>
    <row r="107" spans="1:41" ht="15" customHeight="1">
      <c r="A107" s="26">
        <v>2020</v>
      </c>
      <c r="B107" s="26">
        <v>111</v>
      </c>
      <c r="C107" s="26" t="s">
        <v>129</v>
      </c>
      <c r="D107" s="26" t="s">
        <v>2433</v>
      </c>
      <c r="E107" s="26" t="s">
        <v>2434</v>
      </c>
      <c r="F107" s="27">
        <v>43990</v>
      </c>
      <c r="G107" s="26" t="s">
        <v>2204</v>
      </c>
      <c r="H107" s="26" t="s">
        <v>1402</v>
      </c>
      <c r="I107" s="168" t="s">
        <v>6102</v>
      </c>
      <c r="J107" s="164" t="s">
        <v>1483</v>
      </c>
      <c r="K107" s="164" t="s">
        <v>138</v>
      </c>
      <c r="L107" s="164">
        <v>73</v>
      </c>
      <c r="M107" s="164">
        <v>4930</v>
      </c>
      <c r="N107" s="169">
        <v>20</v>
      </c>
      <c r="O107" s="166">
        <v>18.600000000000001</v>
      </c>
      <c r="P107" s="169">
        <v>98</v>
      </c>
      <c r="Q107" s="166">
        <v>91.14</v>
      </c>
      <c r="R107" s="164" t="s">
        <v>5902</v>
      </c>
      <c r="S107" s="164" t="s">
        <v>5915</v>
      </c>
      <c r="T107" s="26" t="s">
        <v>139</v>
      </c>
      <c r="U107" s="26">
        <v>10</v>
      </c>
      <c r="V107" s="26" t="s">
        <v>6097</v>
      </c>
      <c r="W107" s="26"/>
      <c r="X107" s="26"/>
      <c r="Y107" s="26"/>
      <c r="Z107" s="30"/>
      <c r="AA107" s="30"/>
      <c r="AB107" s="26"/>
      <c r="AC107" s="26"/>
      <c r="AD107" s="26" t="s">
        <v>5929</v>
      </c>
      <c r="AE107" s="26">
        <v>182</v>
      </c>
      <c r="AF107" s="27">
        <v>43870</v>
      </c>
      <c r="AG107" s="39"/>
      <c r="AH107" s="39"/>
      <c r="AI107" s="39"/>
      <c r="AJ107" s="39"/>
      <c r="AK107" s="39"/>
      <c r="AL107" s="39"/>
      <c r="AM107" s="39"/>
      <c r="AN107" s="39"/>
      <c r="AO107" s="39"/>
    </row>
    <row r="108" spans="1:41" ht="15" customHeight="1">
      <c r="A108" s="26">
        <v>2020</v>
      </c>
      <c r="B108" s="26">
        <v>112</v>
      </c>
      <c r="C108" s="26" t="s">
        <v>129</v>
      </c>
      <c r="D108" s="26" t="s">
        <v>2433</v>
      </c>
      <c r="E108" s="26" t="s">
        <v>2434</v>
      </c>
      <c r="F108" s="27">
        <v>43990</v>
      </c>
      <c r="G108" s="26" t="s">
        <v>4559</v>
      </c>
      <c r="H108" s="26" t="s">
        <v>1402</v>
      </c>
      <c r="I108" s="168" t="s">
        <v>6103</v>
      </c>
      <c r="J108" s="164" t="s">
        <v>1483</v>
      </c>
      <c r="K108" s="164" t="s">
        <v>138</v>
      </c>
      <c r="L108" s="164">
        <v>69</v>
      </c>
      <c r="M108" s="164">
        <v>4060</v>
      </c>
      <c r="N108" s="169">
        <v>14</v>
      </c>
      <c r="O108" s="166">
        <v>13.02</v>
      </c>
      <c r="P108" s="169">
        <v>50</v>
      </c>
      <c r="Q108" s="166">
        <v>46.5</v>
      </c>
      <c r="R108" s="164" t="s">
        <v>5902</v>
      </c>
      <c r="S108" s="164" t="s">
        <v>5915</v>
      </c>
      <c r="T108" s="26" t="s">
        <v>139</v>
      </c>
      <c r="U108" s="26">
        <v>10</v>
      </c>
      <c r="V108" s="26" t="s">
        <v>6097</v>
      </c>
      <c r="W108" s="26"/>
      <c r="X108" s="26"/>
      <c r="Y108" s="26"/>
      <c r="Z108" s="30"/>
      <c r="AA108" s="30"/>
      <c r="AB108" s="26"/>
      <c r="AC108" s="26"/>
      <c r="AD108" s="26" t="s">
        <v>5929</v>
      </c>
      <c r="AE108" s="26">
        <v>93</v>
      </c>
      <c r="AF108" s="27">
        <v>43870</v>
      </c>
      <c r="AG108" s="39"/>
      <c r="AH108" s="39"/>
      <c r="AI108" s="39"/>
      <c r="AJ108" s="39"/>
      <c r="AK108" s="39"/>
      <c r="AL108" s="39"/>
      <c r="AM108" s="39"/>
      <c r="AN108" s="39"/>
      <c r="AO108" s="39"/>
    </row>
    <row r="109" spans="1:41" ht="15" customHeight="1">
      <c r="A109" s="26">
        <v>2020</v>
      </c>
      <c r="B109" s="26">
        <v>113</v>
      </c>
      <c r="C109" s="26" t="s">
        <v>129</v>
      </c>
      <c r="D109" s="26" t="s">
        <v>2433</v>
      </c>
      <c r="E109" s="26" t="s">
        <v>2434</v>
      </c>
      <c r="F109" s="27">
        <v>43990</v>
      </c>
      <c r="G109" s="26" t="s">
        <v>2205</v>
      </c>
      <c r="H109" s="26" t="s">
        <v>1402</v>
      </c>
      <c r="I109" s="168" t="s">
        <v>6104</v>
      </c>
      <c r="J109" s="164" t="s">
        <v>1483</v>
      </c>
      <c r="K109" s="164" t="s">
        <v>138</v>
      </c>
      <c r="L109" s="164">
        <v>81</v>
      </c>
      <c r="M109" s="164">
        <v>6200</v>
      </c>
      <c r="N109" s="169">
        <v>16</v>
      </c>
      <c r="O109" s="166">
        <v>14.879999999999999</v>
      </c>
      <c r="P109" s="169">
        <v>102</v>
      </c>
      <c r="Q109" s="166">
        <v>94.86</v>
      </c>
      <c r="R109" s="164" t="s">
        <v>5902</v>
      </c>
      <c r="S109" s="164" t="s">
        <v>5903</v>
      </c>
      <c r="T109" s="26" t="s">
        <v>139</v>
      </c>
      <c r="U109" s="26">
        <v>10</v>
      </c>
      <c r="V109" s="26" t="s">
        <v>6097</v>
      </c>
      <c r="W109" s="26"/>
      <c r="X109" s="26"/>
      <c r="Y109" s="26"/>
      <c r="Z109" s="30"/>
      <c r="AA109" s="30"/>
      <c r="AB109" s="26"/>
      <c r="AC109" s="26"/>
      <c r="AD109" s="26" t="s">
        <v>5929</v>
      </c>
      <c r="AE109" s="26">
        <v>190</v>
      </c>
      <c r="AF109" s="27">
        <v>43870</v>
      </c>
      <c r="AG109" s="39"/>
      <c r="AH109" s="39"/>
      <c r="AI109" s="39"/>
      <c r="AJ109" s="39"/>
      <c r="AK109" s="39"/>
      <c r="AL109" s="39"/>
      <c r="AM109" s="39"/>
      <c r="AN109" s="39"/>
      <c r="AO109" s="39"/>
    </row>
    <row r="110" spans="1:41" ht="15" customHeight="1">
      <c r="A110" s="26">
        <v>2020</v>
      </c>
      <c r="B110" s="26">
        <v>114</v>
      </c>
      <c r="C110" s="26" t="s">
        <v>129</v>
      </c>
      <c r="D110" s="26" t="s">
        <v>2433</v>
      </c>
      <c r="E110" s="26" t="s">
        <v>2434</v>
      </c>
      <c r="F110" s="27">
        <v>43990</v>
      </c>
      <c r="G110" s="26" t="s">
        <v>2235</v>
      </c>
      <c r="H110" s="26" t="s">
        <v>1402</v>
      </c>
      <c r="I110" s="168" t="s">
        <v>6105</v>
      </c>
      <c r="J110" s="164" t="s">
        <v>1483</v>
      </c>
      <c r="K110" s="164" t="s">
        <v>138</v>
      </c>
      <c r="L110" s="164">
        <v>81</v>
      </c>
      <c r="M110" s="164">
        <v>7190</v>
      </c>
      <c r="N110" s="169">
        <v>25</v>
      </c>
      <c r="O110" s="166">
        <v>23.25</v>
      </c>
      <c r="P110" s="169">
        <v>157</v>
      </c>
      <c r="Q110" s="166">
        <v>146.01</v>
      </c>
      <c r="R110" s="164" t="s">
        <v>5902</v>
      </c>
      <c r="S110" s="164" t="s">
        <v>5903</v>
      </c>
      <c r="T110" s="26" t="s">
        <v>139</v>
      </c>
      <c r="U110" s="26">
        <v>10</v>
      </c>
      <c r="V110" s="26" t="s">
        <v>6097</v>
      </c>
      <c r="W110" s="26"/>
      <c r="X110" s="26"/>
      <c r="Y110" s="26"/>
      <c r="Z110" s="30"/>
      <c r="AA110" s="30"/>
      <c r="AB110" s="26"/>
      <c r="AC110" s="26"/>
      <c r="AD110" s="26" t="s">
        <v>5929</v>
      </c>
      <c r="AE110" s="26">
        <v>304</v>
      </c>
      <c r="AF110" s="27">
        <v>43870</v>
      </c>
      <c r="AG110" s="39"/>
      <c r="AH110" s="39"/>
      <c r="AI110" s="39"/>
      <c r="AJ110" s="39"/>
      <c r="AK110" s="39"/>
      <c r="AL110" s="39"/>
      <c r="AM110" s="39"/>
      <c r="AN110" s="39"/>
      <c r="AO110" s="39"/>
    </row>
    <row r="111" spans="1:41" ht="15" customHeight="1">
      <c r="A111" s="26">
        <v>2020</v>
      </c>
      <c r="B111" s="26">
        <v>115</v>
      </c>
      <c r="C111" s="26" t="s">
        <v>129</v>
      </c>
      <c r="D111" s="26" t="s">
        <v>2433</v>
      </c>
      <c r="E111" s="26" t="s">
        <v>2434</v>
      </c>
      <c r="F111" s="27">
        <v>43990</v>
      </c>
      <c r="G111" s="26" t="s">
        <v>2222</v>
      </c>
      <c r="H111" s="26" t="s">
        <v>1402</v>
      </c>
      <c r="I111" s="168" t="s">
        <v>6106</v>
      </c>
      <c r="J111" s="164" t="s">
        <v>1483</v>
      </c>
      <c r="K111" s="164" t="s">
        <v>138</v>
      </c>
      <c r="L111" s="164">
        <v>62</v>
      </c>
      <c r="M111" s="164">
        <v>2380</v>
      </c>
      <c r="N111" s="169">
        <v>9</v>
      </c>
      <c r="O111" s="166">
        <v>8.3699999999999992</v>
      </c>
      <c r="P111" s="169">
        <v>31</v>
      </c>
      <c r="Q111" s="166">
        <v>28.83</v>
      </c>
      <c r="R111" s="164" t="s">
        <v>5902</v>
      </c>
      <c r="S111" s="164" t="s">
        <v>5915</v>
      </c>
      <c r="T111" s="26" t="s">
        <v>139</v>
      </c>
      <c r="U111" s="26">
        <v>10</v>
      </c>
      <c r="V111" s="26" t="s">
        <v>6097</v>
      </c>
      <c r="W111" s="26"/>
      <c r="X111" s="26"/>
      <c r="Y111" s="26"/>
      <c r="Z111" s="30"/>
      <c r="AA111" s="30"/>
      <c r="AB111" s="26"/>
      <c r="AC111" s="26"/>
      <c r="AD111" s="26" t="s">
        <v>5929</v>
      </c>
      <c r="AE111" s="26">
        <v>58</v>
      </c>
      <c r="AF111" s="27">
        <v>43870</v>
      </c>
      <c r="AG111" s="39"/>
      <c r="AH111" s="39"/>
      <c r="AI111" s="39"/>
      <c r="AJ111" s="39"/>
      <c r="AK111" s="39"/>
      <c r="AL111" s="39"/>
      <c r="AM111" s="39"/>
      <c r="AN111" s="39"/>
      <c r="AO111" s="39"/>
    </row>
    <row r="112" spans="1:41" ht="15" customHeight="1">
      <c r="A112" s="26">
        <v>2020</v>
      </c>
      <c r="B112" s="26">
        <v>116</v>
      </c>
      <c r="C112" s="26" t="s">
        <v>129</v>
      </c>
      <c r="D112" s="26" t="s">
        <v>2433</v>
      </c>
      <c r="E112" s="26" t="s">
        <v>2434</v>
      </c>
      <c r="F112" s="27">
        <v>43990</v>
      </c>
      <c r="G112" s="26" t="s">
        <v>2240</v>
      </c>
      <c r="H112" s="26" t="s">
        <v>1402</v>
      </c>
      <c r="I112" s="168" t="s">
        <v>6107</v>
      </c>
      <c r="J112" s="164" t="s">
        <v>1483</v>
      </c>
      <c r="K112" s="164" t="s">
        <v>138</v>
      </c>
      <c r="L112" s="164">
        <v>87</v>
      </c>
      <c r="M112" s="164">
        <v>8200</v>
      </c>
      <c r="N112" s="169">
        <v>24</v>
      </c>
      <c r="O112" s="166">
        <v>22.32</v>
      </c>
      <c r="P112" s="169">
        <v>230</v>
      </c>
      <c r="Q112" s="166">
        <v>213.9</v>
      </c>
      <c r="R112" s="164" t="s">
        <v>5902</v>
      </c>
      <c r="S112" s="164" t="s">
        <v>5903</v>
      </c>
      <c r="T112" s="26" t="s">
        <v>139</v>
      </c>
      <c r="U112" s="26">
        <v>10</v>
      </c>
      <c r="V112" s="26" t="s">
        <v>6097</v>
      </c>
      <c r="W112" s="26"/>
      <c r="X112" s="26"/>
      <c r="Y112" s="26"/>
      <c r="Z112" s="30"/>
      <c r="AA112" s="30"/>
      <c r="AB112" s="26"/>
      <c r="AC112" s="26"/>
      <c r="AD112" s="26" t="s">
        <v>5929</v>
      </c>
      <c r="AE112" s="26">
        <v>438</v>
      </c>
      <c r="AF112" s="27">
        <v>43870</v>
      </c>
      <c r="AG112" s="39"/>
      <c r="AH112" s="39"/>
      <c r="AI112" s="39"/>
      <c r="AJ112" s="39"/>
      <c r="AK112" s="39"/>
      <c r="AL112" s="39"/>
      <c r="AM112" s="39"/>
      <c r="AN112" s="39"/>
      <c r="AO112" s="39"/>
    </row>
    <row r="113" spans="1:41" ht="15" customHeight="1">
      <c r="A113" s="26">
        <v>2020</v>
      </c>
      <c r="B113" s="26">
        <v>117</v>
      </c>
      <c r="C113" s="26" t="s">
        <v>129</v>
      </c>
      <c r="D113" s="26" t="s">
        <v>2433</v>
      </c>
      <c r="E113" s="26" t="s">
        <v>2434</v>
      </c>
      <c r="F113" s="27">
        <v>43990</v>
      </c>
      <c r="G113" s="26" t="s">
        <v>2258</v>
      </c>
      <c r="H113" s="26" t="s">
        <v>1402</v>
      </c>
      <c r="I113" s="168" t="s">
        <v>6108</v>
      </c>
      <c r="J113" s="164" t="s">
        <v>1483</v>
      </c>
      <c r="K113" s="164" t="s">
        <v>138</v>
      </c>
      <c r="L113" s="164">
        <v>77</v>
      </c>
      <c r="M113" s="164">
        <v>5930</v>
      </c>
      <c r="N113" s="169">
        <v>24</v>
      </c>
      <c r="O113" s="166">
        <v>22.32</v>
      </c>
      <c r="P113" s="169">
        <v>86</v>
      </c>
      <c r="Q113" s="166">
        <v>79.98</v>
      </c>
      <c r="R113" s="164" t="s">
        <v>5902</v>
      </c>
      <c r="S113" s="164" t="s">
        <v>5915</v>
      </c>
      <c r="T113" s="26" t="s">
        <v>139</v>
      </c>
      <c r="U113" s="26">
        <v>10</v>
      </c>
      <c r="V113" s="26" t="s">
        <v>6097</v>
      </c>
      <c r="W113" s="26"/>
      <c r="X113" s="26"/>
      <c r="Y113" s="26"/>
      <c r="Z113" s="30"/>
      <c r="AA113" s="30"/>
      <c r="AB113" s="26"/>
      <c r="AC113" s="26"/>
      <c r="AD113" s="26" t="s">
        <v>5929</v>
      </c>
      <c r="AE113" s="26">
        <v>170</v>
      </c>
      <c r="AF113" s="27">
        <v>43870</v>
      </c>
      <c r="AG113" s="39"/>
      <c r="AH113" s="39"/>
      <c r="AI113" s="39"/>
      <c r="AJ113" s="39"/>
      <c r="AK113" s="39"/>
      <c r="AL113" s="39"/>
      <c r="AM113" s="39"/>
      <c r="AN113" s="39"/>
      <c r="AO113" s="39"/>
    </row>
    <row r="114" spans="1:41" ht="15" customHeight="1">
      <c r="A114" s="26">
        <v>2020</v>
      </c>
      <c r="B114" s="26">
        <v>118</v>
      </c>
      <c r="C114" s="26" t="s">
        <v>129</v>
      </c>
      <c r="D114" s="26" t="s">
        <v>2433</v>
      </c>
      <c r="E114" s="26" t="s">
        <v>2434</v>
      </c>
      <c r="F114" s="27">
        <v>43990</v>
      </c>
      <c r="G114" s="26" t="s">
        <v>2241</v>
      </c>
      <c r="H114" s="26" t="s">
        <v>1402</v>
      </c>
      <c r="I114" s="168" t="s">
        <v>6109</v>
      </c>
      <c r="J114" s="164" t="s">
        <v>1483</v>
      </c>
      <c r="K114" s="164" t="s">
        <v>138</v>
      </c>
      <c r="L114" s="164">
        <v>64</v>
      </c>
      <c r="M114" s="164">
        <v>3230</v>
      </c>
      <c r="N114" s="169">
        <v>10</v>
      </c>
      <c r="O114" s="166">
        <v>9.3000000000000007</v>
      </c>
      <c r="P114" s="169"/>
      <c r="Q114" s="166"/>
      <c r="R114" s="164" t="s">
        <v>5902</v>
      </c>
      <c r="S114" s="164" t="s">
        <v>5915</v>
      </c>
      <c r="T114" s="26" t="s">
        <v>139</v>
      </c>
      <c r="U114" s="26">
        <v>10</v>
      </c>
      <c r="V114" s="26" t="s">
        <v>6097</v>
      </c>
      <c r="W114" s="26"/>
      <c r="X114" s="26"/>
      <c r="Y114" s="26"/>
      <c r="Z114" s="30"/>
      <c r="AA114" s="30"/>
      <c r="AB114" s="26"/>
      <c r="AC114" s="26"/>
      <c r="AD114" s="26" t="s">
        <v>5991</v>
      </c>
      <c r="AE114" s="26"/>
      <c r="AF114" s="26"/>
      <c r="AG114" s="39"/>
      <c r="AH114" s="39"/>
      <c r="AI114" s="39"/>
      <c r="AJ114" s="39"/>
      <c r="AK114" s="39"/>
      <c r="AL114" s="39"/>
      <c r="AM114" s="39"/>
      <c r="AN114" s="39"/>
      <c r="AO114" s="39"/>
    </row>
    <row r="115" spans="1:41" ht="15" customHeight="1">
      <c r="A115" s="26">
        <v>2020</v>
      </c>
      <c r="B115" s="26">
        <v>119</v>
      </c>
      <c r="C115" s="26" t="s">
        <v>129</v>
      </c>
      <c r="D115" s="26" t="s">
        <v>2433</v>
      </c>
      <c r="E115" s="26" t="s">
        <v>2434</v>
      </c>
      <c r="F115" s="27">
        <v>43990</v>
      </c>
      <c r="G115" s="26" t="s">
        <v>2259</v>
      </c>
      <c r="H115" s="26" t="s">
        <v>1402</v>
      </c>
      <c r="I115" s="168" t="s">
        <v>6110</v>
      </c>
      <c r="J115" s="164" t="s">
        <v>1483</v>
      </c>
      <c r="K115" s="164" t="s">
        <v>138</v>
      </c>
      <c r="L115" s="164">
        <v>74</v>
      </c>
      <c r="M115" s="164">
        <v>4780</v>
      </c>
      <c r="N115" s="169">
        <v>18</v>
      </c>
      <c r="O115" s="166">
        <v>16.739999999999998</v>
      </c>
      <c r="P115" s="169"/>
      <c r="Q115" s="166"/>
      <c r="R115" s="164" t="s">
        <v>5902</v>
      </c>
      <c r="S115" s="164" t="s">
        <v>5915</v>
      </c>
      <c r="T115" s="26" t="s">
        <v>139</v>
      </c>
      <c r="U115" s="26">
        <v>10</v>
      </c>
      <c r="V115" s="26" t="s">
        <v>6097</v>
      </c>
      <c r="W115" s="26"/>
      <c r="X115" s="26"/>
      <c r="Y115" s="26"/>
      <c r="Z115" s="30"/>
      <c r="AA115" s="30"/>
      <c r="AB115" s="26"/>
      <c r="AC115" s="26"/>
      <c r="AD115" s="26" t="s">
        <v>5929</v>
      </c>
      <c r="AE115" s="26">
        <v>10</v>
      </c>
      <c r="AF115" s="27">
        <v>43870</v>
      </c>
      <c r="AG115" s="39"/>
      <c r="AH115" s="39"/>
      <c r="AI115" s="39"/>
      <c r="AJ115" s="39"/>
      <c r="AK115" s="39"/>
      <c r="AL115" s="39"/>
      <c r="AM115" s="39"/>
      <c r="AN115" s="39"/>
      <c r="AO115" s="39"/>
    </row>
    <row r="116" spans="1:41" ht="15" customHeight="1">
      <c r="A116" s="26">
        <v>2020</v>
      </c>
      <c r="B116" s="26">
        <v>120</v>
      </c>
      <c r="C116" s="26" t="s">
        <v>129</v>
      </c>
      <c r="D116" s="26" t="s">
        <v>2433</v>
      </c>
      <c r="E116" s="26" t="s">
        <v>2434</v>
      </c>
      <c r="F116" s="27">
        <v>43990</v>
      </c>
      <c r="G116" s="26" t="s">
        <v>2276</v>
      </c>
      <c r="H116" s="26" t="s">
        <v>1402</v>
      </c>
      <c r="I116" s="168" t="s">
        <v>6111</v>
      </c>
      <c r="J116" s="164" t="s">
        <v>1483</v>
      </c>
      <c r="K116" s="164" t="s">
        <v>138</v>
      </c>
      <c r="L116" s="164">
        <v>81</v>
      </c>
      <c r="M116" s="164">
        <v>6570</v>
      </c>
      <c r="N116" s="169">
        <v>18</v>
      </c>
      <c r="O116" s="166">
        <v>16.739999999999998</v>
      </c>
      <c r="P116" s="169"/>
      <c r="Q116" s="166"/>
      <c r="R116" s="164" t="s">
        <v>5902</v>
      </c>
      <c r="S116" s="164" t="s">
        <v>5915</v>
      </c>
      <c r="T116" s="26" t="s">
        <v>139</v>
      </c>
      <c r="U116" s="26">
        <v>10</v>
      </c>
      <c r="V116" s="26" t="s">
        <v>6097</v>
      </c>
      <c r="W116" s="26"/>
      <c r="X116" s="26"/>
      <c r="Y116" s="26"/>
      <c r="Z116" s="30"/>
      <c r="AA116" s="30"/>
      <c r="AB116" s="26"/>
      <c r="AC116" s="26"/>
      <c r="AD116" s="26" t="s">
        <v>5929</v>
      </c>
      <c r="AE116" s="26">
        <v>8</v>
      </c>
      <c r="AF116" s="27">
        <v>43870</v>
      </c>
      <c r="AG116" s="39"/>
      <c r="AH116" s="39"/>
      <c r="AI116" s="39"/>
      <c r="AJ116" s="39"/>
      <c r="AK116" s="39"/>
      <c r="AL116" s="39"/>
      <c r="AM116" s="39"/>
      <c r="AN116" s="39"/>
      <c r="AO116" s="39"/>
    </row>
    <row r="117" spans="1:41" ht="15" customHeight="1">
      <c r="A117" s="26">
        <v>2020</v>
      </c>
      <c r="B117" s="26">
        <v>121</v>
      </c>
      <c r="C117" s="26" t="s">
        <v>129</v>
      </c>
      <c r="D117" s="26" t="s">
        <v>2433</v>
      </c>
      <c r="E117" s="26" t="s">
        <v>2434</v>
      </c>
      <c r="F117" s="27">
        <v>43990</v>
      </c>
      <c r="G117" s="26" t="s">
        <v>2277</v>
      </c>
      <c r="H117" s="26" t="s">
        <v>1402</v>
      </c>
      <c r="I117" s="168" t="s">
        <v>6112</v>
      </c>
      <c r="J117" s="164" t="s">
        <v>1483</v>
      </c>
      <c r="K117" s="164" t="s">
        <v>138</v>
      </c>
      <c r="L117" s="164">
        <v>83</v>
      </c>
      <c r="M117" s="164">
        <v>7600</v>
      </c>
      <c r="N117" s="169">
        <v>26</v>
      </c>
      <c r="O117" s="166">
        <v>24.18</v>
      </c>
      <c r="P117" s="169"/>
      <c r="Q117" s="166"/>
      <c r="R117" s="164" t="s">
        <v>5902</v>
      </c>
      <c r="S117" s="164" t="s">
        <v>5903</v>
      </c>
      <c r="T117" s="26" t="s">
        <v>139</v>
      </c>
      <c r="U117" s="26">
        <v>10</v>
      </c>
      <c r="V117" s="26" t="s">
        <v>6097</v>
      </c>
      <c r="W117" s="26"/>
      <c r="X117" s="26"/>
      <c r="Y117" s="26"/>
      <c r="Z117" s="30"/>
      <c r="AA117" s="30"/>
      <c r="AB117" s="26"/>
      <c r="AC117" s="26"/>
      <c r="AD117" s="26" t="s">
        <v>5929</v>
      </c>
      <c r="AE117" s="26">
        <v>15</v>
      </c>
      <c r="AF117" s="27">
        <v>43870</v>
      </c>
      <c r="AG117" s="39"/>
      <c r="AH117" s="39"/>
      <c r="AI117" s="39"/>
      <c r="AJ117" s="39"/>
      <c r="AK117" s="39"/>
      <c r="AL117" s="39"/>
      <c r="AM117" s="39"/>
      <c r="AN117" s="39"/>
      <c r="AO117" s="39"/>
    </row>
    <row r="118" spans="1:41" ht="15" customHeight="1">
      <c r="A118" s="26">
        <v>2020</v>
      </c>
      <c r="B118" s="26">
        <v>122</v>
      </c>
      <c r="C118" s="26" t="s">
        <v>129</v>
      </c>
      <c r="D118" s="26" t="s">
        <v>2433</v>
      </c>
      <c r="E118" s="26" t="s">
        <v>2434</v>
      </c>
      <c r="F118" s="27">
        <v>43990</v>
      </c>
      <c r="G118" s="26" t="s">
        <v>4365</v>
      </c>
      <c r="H118" s="26" t="s">
        <v>1402</v>
      </c>
      <c r="I118" s="168" t="s">
        <v>6113</v>
      </c>
      <c r="J118" s="164" t="s">
        <v>1483</v>
      </c>
      <c r="K118" s="164" t="s">
        <v>138</v>
      </c>
      <c r="L118" s="164">
        <v>78</v>
      </c>
      <c r="M118" s="164">
        <v>5580</v>
      </c>
      <c r="N118" s="169">
        <v>25</v>
      </c>
      <c r="O118" s="166">
        <v>23.25</v>
      </c>
      <c r="P118" s="169"/>
      <c r="Q118" s="166"/>
      <c r="R118" s="164" t="s">
        <v>5902</v>
      </c>
      <c r="S118" s="164" t="s">
        <v>5903</v>
      </c>
      <c r="T118" s="26" t="s">
        <v>139</v>
      </c>
      <c r="U118" s="26">
        <v>10</v>
      </c>
      <c r="V118" s="26" t="s">
        <v>6097</v>
      </c>
      <c r="W118" s="26"/>
      <c r="X118" s="26"/>
      <c r="Y118" s="26"/>
      <c r="Z118" s="30"/>
      <c r="AA118" s="30"/>
      <c r="AB118" s="26"/>
      <c r="AC118" s="26"/>
      <c r="AD118" s="26" t="s">
        <v>5929</v>
      </c>
      <c r="AE118" s="26">
        <v>10</v>
      </c>
      <c r="AF118" s="27">
        <v>43870</v>
      </c>
      <c r="AG118" s="39"/>
      <c r="AH118" s="39"/>
      <c r="AI118" s="39"/>
      <c r="AJ118" s="39"/>
      <c r="AK118" s="39"/>
      <c r="AL118" s="39"/>
      <c r="AM118" s="39"/>
      <c r="AN118" s="39"/>
      <c r="AO118" s="39"/>
    </row>
    <row r="119" spans="1:41" ht="15" customHeight="1">
      <c r="A119" s="26">
        <v>2020</v>
      </c>
      <c r="B119" s="26">
        <v>123</v>
      </c>
      <c r="C119" s="26" t="s">
        <v>129</v>
      </c>
      <c r="D119" s="26" t="s">
        <v>2433</v>
      </c>
      <c r="E119" s="26" t="s">
        <v>2434</v>
      </c>
      <c r="F119" s="27">
        <v>43990</v>
      </c>
      <c r="G119" s="26" t="s">
        <v>4331</v>
      </c>
      <c r="H119" s="26" t="s">
        <v>1402</v>
      </c>
      <c r="I119" s="168" t="s">
        <v>6114</v>
      </c>
      <c r="J119" s="164" t="s">
        <v>1483</v>
      </c>
      <c r="K119" s="164" t="s">
        <v>138</v>
      </c>
      <c r="L119" s="164">
        <v>81</v>
      </c>
      <c r="M119" s="164">
        <v>5740</v>
      </c>
      <c r="N119" s="169">
        <v>27</v>
      </c>
      <c r="O119" s="166">
        <v>25.11</v>
      </c>
      <c r="P119" s="169"/>
      <c r="Q119" s="166"/>
      <c r="R119" s="164" t="s">
        <v>5902</v>
      </c>
      <c r="S119" s="164" t="s">
        <v>5903</v>
      </c>
      <c r="T119" s="26" t="s">
        <v>139</v>
      </c>
      <c r="U119" s="26">
        <v>10</v>
      </c>
      <c r="V119" s="26" t="s">
        <v>6097</v>
      </c>
      <c r="W119" s="26"/>
      <c r="X119" s="26"/>
      <c r="Y119" s="26"/>
      <c r="Z119" s="30"/>
      <c r="AA119" s="30"/>
      <c r="AB119" s="26"/>
      <c r="AC119" s="26"/>
      <c r="AD119" s="26" t="s">
        <v>5929</v>
      </c>
      <c r="AE119" s="26">
        <v>20</v>
      </c>
      <c r="AF119" s="27">
        <v>43870</v>
      </c>
      <c r="AG119" s="39"/>
      <c r="AH119" s="39"/>
      <c r="AI119" s="39"/>
      <c r="AJ119" s="39"/>
      <c r="AK119" s="39"/>
      <c r="AL119" s="39"/>
      <c r="AM119" s="39"/>
      <c r="AN119" s="39"/>
      <c r="AO119" s="39"/>
    </row>
    <row r="120" spans="1:41" ht="15" customHeight="1">
      <c r="A120" s="26">
        <v>2020</v>
      </c>
      <c r="B120" s="26">
        <v>124</v>
      </c>
      <c r="C120" s="26" t="s">
        <v>129</v>
      </c>
      <c r="D120" s="26" t="s">
        <v>2433</v>
      </c>
      <c r="E120" s="26" t="s">
        <v>2434</v>
      </c>
      <c r="F120" s="27">
        <v>43990</v>
      </c>
      <c r="G120" s="26" t="s">
        <v>4368</v>
      </c>
      <c r="H120" s="26" t="s">
        <v>1402</v>
      </c>
      <c r="I120" s="168" t="s">
        <v>6115</v>
      </c>
      <c r="J120" s="164" t="s">
        <v>1483</v>
      </c>
      <c r="K120" s="164" t="s">
        <v>138</v>
      </c>
      <c r="L120" s="164">
        <v>71</v>
      </c>
      <c r="M120" s="164">
        <v>4720</v>
      </c>
      <c r="N120" s="169">
        <v>15</v>
      </c>
      <c r="O120" s="166">
        <v>13.95</v>
      </c>
      <c r="P120" s="169"/>
      <c r="Q120" s="166"/>
      <c r="R120" s="164" t="s">
        <v>5902</v>
      </c>
      <c r="S120" s="164" t="s">
        <v>5915</v>
      </c>
      <c r="T120" s="26" t="s">
        <v>139</v>
      </c>
      <c r="U120" s="26">
        <v>10</v>
      </c>
      <c r="V120" s="26" t="s">
        <v>6097</v>
      </c>
      <c r="W120" s="26"/>
      <c r="X120" s="26"/>
      <c r="Y120" s="26"/>
      <c r="Z120" s="30"/>
      <c r="AA120" s="30"/>
      <c r="AB120" s="26"/>
      <c r="AC120" s="26"/>
      <c r="AD120" s="26" t="s">
        <v>5991</v>
      </c>
      <c r="AE120" s="26"/>
      <c r="AF120" s="26"/>
      <c r="AG120" s="39"/>
      <c r="AH120" s="39"/>
      <c r="AI120" s="39"/>
      <c r="AJ120" s="39"/>
      <c r="AK120" s="39"/>
      <c r="AL120" s="39"/>
      <c r="AM120" s="39"/>
      <c r="AN120" s="39"/>
      <c r="AO120" s="39"/>
    </row>
    <row r="121" spans="1:41" ht="15" customHeight="1">
      <c r="A121" s="26">
        <v>2020</v>
      </c>
      <c r="B121" s="26">
        <v>125</v>
      </c>
      <c r="C121" s="26" t="s">
        <v>129</v>
      </c>
      <c r="D121" s="26" t="s">
        <v>2433</v>
      </c>
      <c r="E121" s="26" t="s">
        <v>2434</v>
      </c>
      <c r="F121" s="27">
        <v>43990</v>
      </c>
      <c r="G121" s="26" t="s">
        <v>4463</v>
      </c>
      <c r="H121" s="26" t="s">
        <v>1402</v>
      </c>
      <c r="I121" s="168" t="s">
        <v>6116</v>
      </c>
      <c r="J121" s="164" t="s">
        <v>1483</v>
      </c>
      <c r="K121" s="164" t="s">
        <v>138</v>
      </c>
      <c r="L121" s="164">
        <v>75</v>
      </c>
      <c r="M121" s="164">
        <v>4820</v>
      </c>
      <c r="N121" s="169">
        <v>33</v>
      </c>
      <c r="O121" s="166">
        <v>30.69</v>
      </c>
      <c r="P121" s="169"/>
      <c r="Q121" s="166"/>
      <c r="R121" s="164" t="s">
        <v>5902</v>
      </c>
      <c r="S121" s="164" t="s">
        <v>5915</v>
      </c>
      <c r="T121" s="26" t="s">
        <v>139</v>
      </c>
      <c r="U121" s="26">
        <v>10</v>
      </c>
      <c r="V121" s="26" t="s">
        <v>6097</v>
      </c>
      <c r="W121" s="26"/>
      <c r="X121" s="26"/>
      <c r="Y121" s="26"/>
      <c r="Z121" s="30"/>
      <c r="AA121" s="30"/>
      <c r="AB121" s="26"/>
      <c r="AC121" s="26"/>
      <c r="AD121" s="26" t="s">
        <v>5929</v>
      </c>
      <c r="AE121" s="26">
        <v>10</v>
      </c>
      <c r="AF121" s="27">
        <v>43870</v>
      </c>
      <c r="AG121" s="39"/>
      <c r="AH121" s="39"/>
      <c r="AI121" s="39"/>
      <c r="AJ121" s="39"/>
      <c r="AK121" s="39"/>
      <c r="AL121" s="39"/>
      <c r="AM121" s="39"/>
      <c r="AN121" s="39"/>
      <c r="AO121" s="39"/>
    </row>
    <row r="122" spans="1:41" ht="15" customHeight="1">
      <c r="A122" s="26">
        <v>2020</v>
      </c>
      <c r="B122" s="26">
        <v>126</v>
      </c>
      <c r="C122" s="26" t="s">
        <v>129</v>
      </c>
      <c r="D122" s="26" t="s">
        <v>2433</v>
      </c>
      <c r="E122" s="26" t="s">
        <v>2434</v>
      </c>
      <c r="F122" s="27">
        <v>43990</v>
      </c>
      <c r="G122" s="26" t="s">
        <v>4386</v>
      </c>
      <c r="H122" s="26" t="s">
        <v>1402</v>
      </c>
      <c r="I122" s="168" t="s">
        <v>6117</v>
      </c>
      <c r="J122" s="164" t="s">
        <v>1483</v>
      </c>
      <c r="K122" s="164" t="s">
        <v>138</v>
      </c>
      <c r="L122" s="164">
        <v>80</v>
      </c>
      <c r="M122" s="164">
        <v>5690</v>
      </c>
      <c r="N122" s="169">
        <v>11</v>
      </c>
      <c r="O122" s="166">
        <v>10.23</v>
      </c>
      <c r="P122" s="169"/>
      <c r="Q122" s="166"/>
      <c r="R122" s="164" t="s">
        <v>5902</v>
      </c>
      <c r="S122" s="164" t="s">
        <v>5915</v>
      </c>
      <c r="T122" s="26" t="s">
        <v>139</v>
      </c>
      <c r="U122" s="26">
        <v>10</v>
      </c>
      <c r="V122" s="26" t="s">
        <v>6097</v>
      </c>
      <c r="W122" s="26"/>
      <c r="X122" s="26"/>
      <c r="Y122" s="26"/>
      <c r="Z122" s="30"/>
      <c r="AA122" s="30"/>
      <c r="AB122" s="26"/>
      <c r="AC122" s="26"/>
      <c r="AD122" s="26" t="s">
        <v>5991</v>
      </c>
      <c r="AE122" s="26"/>
      <c r="AF122" s="26"/>
      <c r="AG122" s="39"/>
      <c r="AH122" s="39"/>
      <c r="AI122" s="39"/>
      <c r="AJ122" s="39"/>
      <c r="AK122" s="39"/>
      <c r="AL122" s="39"/>
      <c r="AM122" s="39"/>
      <c r="AN122" s="39"/>
      <c r="AO122" s="39"/>
    </row>
    <row r="123" spans="1:41" ht="15" customHeight="1">
      <c r="A123" s="26">
        <v>2020</v>
      </c>
      <c r="B123" s="26">
        <v>127</v>
      </c>
      <c r="C123" s="26" t="s">
        <v>129</v>
      </c>
      <c r="D123" s="26" t="s">
        <v>2433</v>
      </c>
      <c r="E123" s="26" t="s">
        <v>2434</v>
      </c>
      <c r="F123" s="27">
        <v>43990</v>
      </c>
      <c r="G123" s="26" t="s">
        <v>4336</v>
      </c>
      <c r="H123" s="26" t="s">
        <v>1402</v>
      </c>
      <c r="I123" s="168" t="s">
        <v>6118</v>
      </c>
      <c r="J123" s="164" t="s">
        <v>1483</v>
      </c>
      <c r="K123" s="164" t="s">
        <v>138</v>
      </c>
      <c r="L123" s="164">
        <v>67</v>
      </c>
      <c r="M123" s="164">
        <v>3510</v>
      </c>
      <c r="N123" s="169">
        <v>25</v>
      </c>
      <c r="O123" s="166">
        <v>23.25</v>
      </c>
      <c r="P123" s="169"/>
      <c r="Q123" s="166"/>
      <c r="R123" s="164" t="s">
        <v>5902</v>
      </c>
      <c r="S123" s="164" t="s">
        <v>5915</v>
      </c>
      <c r="T123" s="26" t="s">
        <v>139</v>
      </c>
      <c r="U123" s="26">
        <v>10</v>
      </c>
      <c r="V123" s="26" t="s">
        <v>6097</v>
      </c>
      <c r="W123" s="26"/>
      <c r="X123" s="26"/>
      <c r="Y123" s="26"/>
      <c r="Z123" s="30"/>
      <c r="AA123" s="30"/>
      <c r="AB123" s="26"/>
      <c r="AC123" s="26"/>
      <c r="AD123" s="26" t="s">
        <v>5929</v>
      </c>
      <c r="AE123" s="26">
        <v>10</v>
      </c>
      <c r="AF123" s="27">
        <v>43870</v>
      </c>
      <c r="AG123" s="39"/>
      <c r="AH123" s="39"/>
      <c r="AI123" s="39"/>
      <c r="AJ123" s="39"/>
      <c r="AK123" s="39"/>
      <c r="AL123" s="39"/>
      <c r="AM123" s="39"/>
      <c r="AN123" s="39"/>
      <c r="AO123" s="39"/>
    </row>
    <row r="124" spans="1:41" ht="15" customHeight="1">
      <c r="A124" s="26">
        <v>2020</v>
      </c>
      <c r="B124" s="26">
        <v>128</v>
      </c>
      <c r="C124" s="26" t="s">
        <v>129</v>
      </c>
      <c r="D124" s="26" t="s">
        <v>2433</v>
      </c>
      <c r="E124" s="26" t="s">
        <v>2434</v>
      </c>
      <c r="F124" s="27">
        <v>43990</v>
      </c>
      <c r="G124" s="26" t="s">
        <v>4348</v>
      </c>
      <c r="H124" s="26" t="s">
        <v>1402</v>
      </c>
      <c r="I124" s="168" t="s">
        <v>6119</v>
      </c>
      <c r="J124" s="164" t="s">
        <v>1483</v>
      </c>
      <c r="K124" s="164" t="s">
        <v>138</v>
      </c>
      <c r="L124" s="164">
        <v>74</v>
      </c>
      <c r="M124" s="164">
        <v>5220</v>
      </c>
      <c r="N124" s="169">
        <v>15</v>
      </c>
      <c r="O124" s="166">
        <v>13.95</v>
      </c>
      <c r="P124" s="169"/>
      <c r="Q124" s="166"/>
      <c r="R124" s="164" t="s">
        <v>5902</v>
      </c>
      <c r="S124" s="164" t="s">
        <v>5915</v>
      </c>
      <c r="T124" s="26" t="s">
        <v>139</v>
      </c>
      <c r="U124" s="26">
        <v>10</v>
      </c>
      <c r="V124" s="26" t="s">
        <v>6097</v>
      </c>
      <c r="W124" s="26"/>
      <c r="X124" s="26"/>
      <c r="Y124" s="26"/>
      <c r="Z124" s="30"/>
      <c r="AA124" s="30"/>
      <c r="AB124" s="26"/>
      <c r="AC124" s="26"/>
      <c r="AD124" s="26" t="s">
        <v>5991</v>
      </c>
      <c r="AE124" s="26"/>
      <c r="AF124" s="26"/>
      <c r="AG124" s="39"/>
      <c r="AH124" s="39"/>
      <c r="AI124" s="39"/>
      <c r="AJ124" s="39"/>
      <c r="AK124" s="39"/>
      <c r="AL124" s="39"/>
      <c r="AM124" s="39"/>
      <c r="AN124" s="39"/>
      <c r="AO124" s="39"/>
    </row>
    <row r="125" spans="1:41" ht="15" customHeight="1">
      <c r="A125" s="26">
        <v>2020</v>
      </c>
      <c r="B125" s="26">
        <v>129</v>
      </c>
      <c r="C125" s="26" t="s">
        <v>129</v>
      </c>
      <c r="D125" s="26" t="s">
        <v>2433</v>
      </c>
      <c r="E125" s="26" t="s">
        <v>2434</v>
      </c>
      <c r="F125" s="27">
        <v>43990</v>
      </c>
      <c r="G125" s="26" t="s">
        <v>4353</v>
      </c>
      <c r="H125" s="26" t="s">
        <v>1402</v>
      </c>
      <c r="I125" s="168" t="s">
        <v>6120</v>
      </c>
      <c r="J125" s="164" t="s">
        <v>1483</v>
      </c>
      <c r="K125" s="164" t="s">
        <v>138</v>
      </c>
      <c r="L125" s="164">
        <v>76</v>
      </c>
      <c r="M125" s="164">
        <v>6630</v>
      </c>
      <c r="N125" s="169">
        <v>13</v>
      </c>
      <c r="O125" s="166">
        <v>12.09</v>
      </c>
      <c r="P125" s="169"/>
      <c r="Q125" s="166"/>
      <c r="R125" s="164" t="s">
        <v>5902</v>
      </c>
      <c r="S125" s="164" t="s">
        <v>5915</v>
      </c>
      <c r="T125" s="26" t="s">
        <v>139</v>
      </c>
      <c r="U125" s="26">
        <v>10</v>
      </c>
      <c r="V125" s="26" t="s">
        <v>6097</v>
      </c>
      <c r="W125" s="26"/>
      <c r="X125" s="26"/>
      <c r="Y125" s="26"/>
      <c r="Z125" s="30"/>
      <c r="AA125" s="30"/>
      <c r="AB125" s="26"/>
      <c r="AC125" s="26"/>
      <c r="AD125" s="26" t="s">
        <v>5991</v>
      </c>
      <c r="AE125" s="26"/>
      <c r="AF125" s="26"/>
      <c r="AG125" s="39"/>
      <c r="AH125" s="39"/>
      <c r="AI125" s="39"/>
      <c r="AJ125" s="39"/>
      <c r="AK125" s="39"/>
      <c r="AL125" s="39"/>
      <c r="AM125" s="39"/>
      <c r="AN125" s="39"/>
      <c r="AO125" s="39"/>
    </row>
    <row r="126" spans="1:41" ht="15" customHeight="1">
      <c r="A126" s="26">
        <v>2020</v>
      </c>
      <c r="B126" s="26">
        <v>130</v>
      </c>
      <c r="C126" s="26" t="s">
        <v>129</v>
      </c>
      <c r="D126" s="26" t="s">
        <v>2433</v>
      </c>
      <c r="E126" s="26" t="s">
        <v>2434</v>
      </c>
      <c r="F126" s="27">
        <v>43990</v>
      </c>
      <c r="G126" s="26" t="s">
        <v>4383</v>
      </c>
      <c r="H126" s="26" t="s">
        <v>1402</v>
      </c>
      <c r="I126" s="168" t="s">
        <v>6121</v>
      </c>
      <c r="J126" s="164" t="s">
        <v>1483</v>
      </c>
      <c r="K126" s="164" t="s">
        <v>138</v>
      </c>
      <c r="L126" s="164">
        <v>79</v>
      </c>
      <c r="M126" s="164">
        <v>6900</v>
      </c>
      <c r="N126" s="169">
        <v>38</v>
      </c>
      <c r="O126" s="166">
        <v>35.340000000000003</v>
      </c>
      <c r="P126" s="169"/>
      <c r="Q126" s="166"/>
      <c r="R126" s="164" t="s">
        <v>5902</v>
      </c>
      <c r="S126" s="164" t="s">
        <v>5903</v>
      </c>
      <c r="T126" s="26" t="s">
        <v>139</v>
      </c>
      <c r="U126" s="26">
        <v>10</v>
      </c>
      <c r="V126" s="26" t="s">
        <v>6097</v>
      </c>
      <c r="W126" s="26"/>
      <c r="X126" s="26"/>
      <c r="Y126" s="26"/>
      <c r="Z126" s="30"/>
      <c r="AA126" s="30"/>
      <c r="AB126" s="26"/>
      <c r="AC126" s="26"/>
      <c r="AD126" s="26" t="s">
        <v>5903</v>
      </c>
      <c r="AE126" s="26">
        <v>20</v>
      </c>
      <c r="AF126" s="27">
        <v>43870</v>
      </c>
      <c r="AG126" s="39"/>
      <c r="AH126" s="39"/>
      <c r="AI126" s="39"/>
      <c r="AJ126" s="39"/>
      <c r="AK126" s="39"/>
      <c r="AL126" s="39"/>
      <c r="AM126" s="39"/>
      <c r="AN126" s="39"/>
      <c r="AO126" s="39"/>
    </row>
    <row r="127" spans="1:41" ht="15" customHeight="1">
      <c r="A127" s="26">
        <v>2020</v>
      </c>
      <c r="B127" s="26">
        <v>131</v>
      </c>
      <c r="C127" s="26" t="s">
        <v>129</v>
      </c>
      <c r="D127" s="26" t="s">
        <v>2433</v>
      </c>
      <c r="E127" s="26" t="s">
        <v>2434</v>
      </c>
      <c r="F127" s="27">
        <v>43990</v>
      </c>
      <c r="G127" s="26" t="s">
        <v>4396</v>
      </c>
      <c r="H127" s="26" t="s">
        <v>1402</v>
      </c>
      <c r="I127" s="168" t="s">
        <v>6122</v>
      </c>
      <c r="J127" s="164" t="s">
        <v>1483</v>
      </c>
      <c r="K127" s="164" t="s">
        <v>138</v>
      </c>
      <c r="L127" s="164">
        <v>82</v>
      </c>
      <c r="M127" s="164">
        <v>7130</v>
      </c>
      <c r="N127" s="169">
        <v>18</v>
      </c>
      <c r="O127" s="166">
        <v>16.739999999999998</v>
      </c>
      <c r="P127" s="169"/>
      <c r="Q127" s="166"/>
      <c r="R127" s="164" t="s">
        <v>5902</v>
      </c>
      <c r="S127" s="164" t="s">
        <v>5915</v>
      </c>
      <c r="T127" s="26" t="s">
        <v>139</v>
      </c>
      <c r="U127" s="26">
        <v>10</v>
      </c>
      <c r="V127" s="26" t="s">
        <v>6097</v>
      </c>
      <c r="W127" s="26"/>
      <c r="X127" s="26"/>
      <c r="Y127" s="26"/>
      <c r="Z127" s="30"/>
      <c r="AA127" s="30"/>
      <c r="AB127" s="26"/>
      <c r="AC127" s="26"/>
      <c r="AD127" s="26" t="s">
        <v>5991</v>
      </c>
      <c r="AE127" s="26"/>
      <c r="AF127" s="26"/>
      <c r="AG127" s="39"/>
      <c r="AH127" s="39"/>
      <c r="AI127" s="39"/>
      <c r="AJ127" s="39"/>
      <c r="AK127" s="39"/>
      <c r="AL127" s="39"/>
      <c r="AM127" s="39"/>
      <c r="AN127" s="39"/>
      <c r="AO127" s="39"/>
    </row>
    <row r="128" spans="1:41" ht="15" customHeight="1">
      <c r="A128" s="26">
        <v>2020</v>
      </c>
      <c r="B128" s="26">
        <v>132</v>
      </c>
      <c r="C128" s="26" t="s">
        <v>129</v>
      </c>
      <c r="D128" s="26" t="s">
        <v>2433</v>
      </c>
      <c r="E128" s="26" t="s">
        <v>2434</v>
      </c>
      <c r="F128" s="27">
        <v>43990</v>
      </c>
      <c r="G128" s="26" t="s">
        <v>4411</v>
      </c>
      <c r="H128" s="26" t="s">
        <v>1402</v>
      </c>
      <c r="I128" s="168" t="s">
        <v>6123</v>
      </c>
      <c r="J128" s="164" t="s">
        <v>1483</v>
      </c>
      <c r="K128" s="164" t="s">
        <v>138</v>
      </c>
      <c r="L128" s="164">
        <v>75</v>
      </c>
      <c r="M128" s="164">
        <v>4650</v>
      </c>
      <c r="N128" s="169">
        <v>27</v>
      </c>
      <c r="O128" s="166">
        <v>25.11</v>
      </c>
      <c r="P128" s="169"/>
      <c r="Q128" s="166"/>
      <c r="R128" s="164" t="s">
        <v>5902</v>
      </c>
      <c r="S128" s="164" t="s">
        <v>5903</v>
      </c>
      <c r="T128" s="26" t="s">
        <v>139</v>
      </c>
      <c r="U128" s="26">
        <v>10</v>
      </c>
      <c r="V128" s="26" t="s">
        <v>6097</v>
      </c>
      <c r="W128" s="26"/>
      <c r="X128" s="26"/>
      <c r="Y128" s="26"/>
      <c r="Z128" s="30"/>
      <c r="AA128" s="30"/>
      <c r="AB128" s="26"/>
      <c r="AC128" s="26"/>
      <c r="AD128" s="26" t="s">
        <v>5929</v>
      </c>
      <c r="AE128" s="26">
        <v>10</v>
      </c>
      <c r="AF128" s="27">
        <v>43870</v>
      </c>
      <c r="AG128" s="39"/>
      <c r="AH128" s="39"/>
      <c r="AI128" s="39"/>
      <c r="AJ128" s="39"/>
      <c r="AK128" s="39"/>
      <c r="AL128" s="39"/>
      <c r="AM128" s="39"/>
      <c r="AN128" s="39"/>
      <c r="AO128" s="39"/>
    </row>
    <row r="129" spans="1:41" ht="15" customHeight="1">
      <c r="A129" s="26">
        <v>2020</v>
      </c>
      <c r="B129" s="26">
        <v>133</v>
      </c>
      <c r="C129" s="26" t="s">
        <v>129</v>
      </c>
      <c r="D129" s="26" t="s">
        <v>2433</v>
      </c>
      <c r="E129" s="26" t="s">
        <v>2434</v>
      </c>
      <c r="F129" s="27">
        <v>43990</v>
      </c>
      <c r="G129" s="26" t="s">
        <v>4373</v>
      </c>
      <c r="H129" s="26" t="s">
        <v>1402</v>
      </c>
      <c r="I129" s="168" t="s">
        <v>6124</v>
      </c>
      <c r="J129" s="164" t="s">
        <v>1483</v>
      </c>
      <c r="K129" s="164" t="s">
        <v>138</v>
      </c>
      <c r="L129" s="164">
        <v>77</v>
      </c>
      <c r="M129" s="164">
        <v>5860</v>
      </c>
      <c r="N129" s="169">
        <v>22</v>
      </c>
      <c r="O129" s="166">
        <v>20.46</v>
      </c>
      <c r="P129" s="169"/>
      <c r="Q129" s="166"/>
      <c r="R129" s="164" t="s">
        <v>5902</v>
      </c>
      <c r="S129" s="164" t="s">
        <v>5915</v>
      </c>
      <c r="T129" s="26" t="s">
        <v>139</v>
      </c>
      <c r="U129" s="26">
        <v>10</v>
      </c>
      <c r="V129" s="26" t="s">
        <v>6097</v>
      </c>
      <c r="W129" s="26"/>
      <c r="X129" s="26"/>
      <c r="Y129" s="26"/>
      <c r="Z129" s="30"/>
      <c r="AA129" s="30"/>
      <c r="AB129" s="26"/>
      <c r="AC129" s="26"/>
      <c r="AD129" s="26" t="s">
        <v>5929</v>
      </c>
      <c r="AE129" s="26">
        <v>8</v>
      </c>
      <c r="AF129" s="27">
        <v>43870</v>
      </c>
      <c r="AG129" s="39"/>
      <c r="AH129" s="39"/>
      <c r="AI129" s="39"/>
      <c r="AJ129" s="39"/>
      <c r="AK129" s="39"/>
      <c r="AL129" s="39"/>
      <c r="AM129" s="39"/>
      <c r="AN129" s="39"/>
      <c r="AO129" s="39"/>
    </row>
    <row r="130" spans="1:41" ht="15" customHeight="1">
      <c r="A130" s="26">
        <v>2020</v>
      </c>
      <c r="B130" s="26">
        <v>134</v>
      </c>
      <c r="C130" s="26" t="s">
        <v>129</v>
      </c>
      <c r="D130" s="26" t="s">
        <v>2433</v>
      </c>
      <c r="E130" s="26" t="s">
        <v>2434</v>
      </c>
      <c r="F130" s="27">
        <v>43990</v>
      </c>
      <c r="G130" s="26" t="s">
        <v>4376</v>
      </c>
      <c r="H130" s="26" t="s">
        <v>1402</v>
      </c>
      <c r="I130" s="168" t="s">
        <v>6125</v>
      </c>
      <c r="J130" s="164" t="s">
        <v>1483</v>
      </c>
      <c r="K130" s="164" t="s">
        <v>138</v>
      </c>
      <c r="L130" s="164">
        <v>75</v>
      </c>
      <c r="M130" s="164">
        <v>4670</v>
      </c>
      <c r="N130" s="169">
        <v>31</v>
      </c>
      <c r="O130" s="166">
        <v>28.83</v>
      </c>
      <c r="P130" s="169"/>
      <c r="Q130" s="166"/>
      <c r="R130" s="164" t="s">
        <v>5902</v>
      </c>
      <c r="S130" s="164" t="s">
        <v>5903</v>
      </c>
      <c r="T130" s="26" t="s">
        <v>139</v>
      </c>
      <c r="U130" s="26">
        <v>10</v>
      </c>
      <c r="V130" s="26" t="s">
        <v>6097</v>
      </c>
      <c r="W130" s="26"/>
      <c r="X130" s="26"/>
      <c r="Y130" s="26"/>
      <c r="Z130" s="30"/>
      <c r="AA130" s="30"/>
      <c r="AB130" s="26"/>
      <c r="AC130" s="26"/>
      <c r="AD130" s="26" t="s">
        <v>5991</v>
      </c>
      <c r="AE130" s="26"/>
      <c r="AF130" s="26"/>
      <c r="AG130" s="39"/>
      <c r="AH130" s="39"/>
      <c r="AI130" s="39"/>
      <c r="AJ130" s="39"/>
      <c r="AK130" s="39"/>
      <c r="AL130" s="39"/>
      <c r="AM130" s="39"/>
      <c r="AN130" s="39"/>
      <c r="AO130" s="39"/>
    </row>
    <row r="131" spans="1:41" ht="15" customHeight="1">
      <c r="A131" s="26">
        <v>2020</v>
      </c>
      <c r="B131" s="26">
        <v>135</v>
      </c>
      <c r="C131" s="26" t="s">
        <v>129</v>
      </c>
      <c r="D131" s="26" t="s">
        <v>2433</v>
      </c>
      <c r="E131" s="26" t="s">
        <v>2434</v>
      </c>
      <c r="F131" s="27">
        <v>43990</v>
      </c>
      <c r="G131" s="26" t="s">
        <v>6126</v>
      </c>
      <c r="H131" s="26" t="s">
        <v>1402</v>
      </c>
      <c r="I131" s="168" t="s">
        <v>6127</v>
      </c>
      <c r="J131" s="164" t="s">
        <v>2574</v>
      </c>
      <c r="K131" s="164" t="s">
        <v>138</v>
      </c>
      <c r="L131" s="164">
        <v>73</v>
      </c>
      <c r="M131" s="164">
        <v>4060</v>
      </c>
      <c r="N131" s="169">
        <v>17</v>
      </c>
      <c r="O131" s="166">
        <v>15.81</v>
      </c>
      <c r="P131" s="169">
        <v>73</v>
      </c>
      <c r="Q131" s="166">
        <v>67.89</v>
      </c>
      <c r="R131" s="164" t="s">
        <v>5902</v>
      </c>
      <c r="S131" s="164" t="s">
        <v>5915</v>
      </c>
      <c r="T131" s="26" t="s">
        <v>139</v>
      </c>
      <c r="U131" s="26">
        <v>10</v>
      </c>
      <c r="V131" s="26" t="s">
        <v>6097</v>
      </c>
      <c r="W131" s="26"/>
      <c r="X131" s="26"/>
      <c r="Y131" s="26"/>
      <c r="Z131" s="30"/>
      <c r="AA131" s="30"/>
      <c r="AB131" s="26"/>
      <c r="AC131" s="26"/>
      <c r="AD131" s="26" t="s">
        <v>5991</v>
      </c>
      <c r="AE131" s="26"/>
      <c r="AF131" s="26"/>
      <c r="AG131" s="39"/>
      <c r="AH131" s="39"/>
      <c r="AI131" s="39"/>
      <c r="AJ131" s="39"/>
      <c r="AK131" s="39"/>
      <c r="AL131" s="39"/>
      <c r="AM131" s="39"/>
      <c r="AN131" s="39"/>
      <c r="AO131" s="39"/>
    </row>
    <row r="132" spans="1:41" ht="15" customHeight="1">
      <c r="A132" s="26">
        <v>2020</v>
      </c>
      <c r="B132" s="26">
        <v>136</v>
      </c>
      <c r="C132" s="26" t="s">
        <v>129</v>
      </c>
      <c r="D132" s="26" t="s">
        <v>2433</v>
      </c>
      <c r="E132" s="26" t="s">
        <v>2434</v>
      </c>
      <c r="F132" s="27">
        <v>43990</v>
      </c>
      <c r="G132" s="26" t="s">
        <v>4260</v>
      </c>
      <c r="H132" s="26" t="s">
        <v>1402</v>
      </c>
      <c r="I132" s="168" t="s">
        <v>6128</v>
      </c>
      <c r="J132" s="164" t="s">
        <v>2574</v>
      </c>
      <c r="K132" s="164" t="s">
        <v>138</v>
      </c>
      <c r="L132" s="164">
        <v>75</v>
      </c>
      <c r="M132" s="164">
        <v>5080</v>
      </c>
      <c r="N132" s="169">
        <v>10</v>
      </c>
      <c r="O132" s="166">
        <v>9.3000000000000007</v>
      </c>
      <c r="P132" s="169">
        <v>98</v>
      </c>
      <c r="Q132" s="166">
        <v>91.14</v>
      </c>
      <c r="R132" s="164" t="s">
        <v>5902</v>
      </c>
      <c r="S132" s="164" t="s">
        <v>5915</v>
      </c>
      <c r="T132" s="26" t="s">
        <v>139</v>
      </c>
      <c r="U132" s="26">
        <v>10</v>
      </c>
      <c r="V132" s="26" t="s">
        <v>6097</v>
      </c>
      <c r="W132" s="26"/>
      <c r="X132" s="26"/>
      <c r="Y132" s="26"/>
      <c r="Z132" s="30"/>
      <c r="AA132" s="30"/>
      <c r="AB132" s="26"/>
      <c r="AC132" s="26"/>
      <c r="AD132" s="26" t="s">
        <v>5991</v>
      </c>
      <c r="AE132" s="26"/>
      <c r="AF132" s="26"/>
      <c r="AG132" s="39"/>
      <c r="AH132" s="39"/>
      <c r="AI132" s="39"/>
      <c r="AJ132" s="39"/>
      <c r="AK132" s="39"/>
      <c r="AL132" s="39"/>
      <c r="AM132" s="39"/>
      <c r="AN132" s="39"/>
      <c r="AO132" s="39"/>
    </row>
    <row r="133" spans="1:41" ht="15" customHeight="1">
      <c r="A133" s="26">
        <v>2020</v>
      </c>
      <c r="B133" s="26">
        <v>137</v>
      </c>
      <c r="C133" s="26" t="s">
        <v>129</v>
      </c>
      <c r="D133" s="26" t="s">
        <v>2433</v>
      </c>
      <c r="E133" s="26" t="s">
        <v>2434</v>
      </c>
      <c r="F133" s="27">
        <v>43990</v>
      </c>
      <c r="G133" s="26" t="s">
        <v>6129</v>
      </c>
      <c r="H133" s="26" t="s">
        <v>1402</v>
      </c>
      <c r="I133" s="168" t="s">
        <v>6130</v>
      </c>
      <c r="J133" s="164" t="s">
        <v>2574</v>
      </c>
      <c r="K133" s="164" t="s">
        <v>138</v>
      </c>
      <c r="L133" s="164">
        <v>78</v>
      </c>
      <c r="M133" s="164">
        <v>5540</v>
      </c>
      <c r="N133" s="169">
        <v>31</v>
      </c>
      <c r="O133" s="166">
        <v>28.83</v>
      </c>
      <c r="P133" s="169">
        <v>109</v>
      </c>
      <c r="Q133" s="166">
        <v>101.37</v>
      </c>
      <c r="R133" s="164" t="s">
        <v>5902</v>
      </c>
      <c r="S133" s="164" t="s">
        <v>5915</v>
      </c>
      <c r="T133" s="26" t="s">
        <v>139</v>
      </c>
      <c r="U133" s="26">
        <v>10</v>
      </c>
      <c r="V133" s="26" t="s">
        <v>6097</v>
      </c>
      <c r="W133" s="26"/>
      <c r="X133" s="26"/>
      <c r="Y133" s="26"/>
      <c r="Z133" s="30"/>
      <c r="AA133" s="30"/>
      <c r="AB133" s="26"/>
      <c r="AC133" s="26"/>
      <c r="AD133" s="26" t="s">
        <v>5929</v>
      </c>
      <c r="AE133" s="26">
        <v>231</v>
      </c>
      <c r="AF133" s="27">
        <v>43870</v>
      </c>
      <c r="AG133" s="39"/>
      <c r="AH133" s="39"/>
      <c r="AI133" s="39"/>
      <c r="AJ133" s="39"/>
      <c r="AK133" s="39"/>
      <c r="AL133" s="39"/>
      <c r="AM133" s="39"/>
      <c r="AN133" s="39"/>
      <c r="AO133" s="39"/>
    </row>
    <row r="134" spans="1:41" ht="15" customHeight="1">
      <c r="A134" s="26">
        <v>2020</v>
      </c>
      <c r="B134" s="26">
        <v>138</v>
      </c>
      <c r="C134" s="26" t="s">
        <v>129</v>
      </c>
      <c r="D134" s="26" t="s">
        <v>2433</v>
      </c>
      <c r="E134" s="26" t="s">
        <v>2434</v>
      </c>
      <c r="F134" s="37">
        <v>43990</v>
      </c>
      <c r="G134" s="126" t="s">
        <v>6131</v>
      </c>
      <c r="H134" s="26" t="s">
        <v>1402</v>
      </c>
      <c r="I134" s="168" t="s">
        <v>6132</v>
      </c>
      <c r="J134" s="164" t="s">
        <v>2574</v>
      </c>
      <c r="K134" s="164" t="s">
        <v>138</v>
      </c>
      <c r="L134" s="164">
        <v>69</v>
      </c>
      <c r="M134" s="164">
        <v>4400</v>
      </c>
      <c r="N134" s="169">
        <v>13</v>
      </c>
      <c r="O134" s="166">
        <v>12.09</v>
      </c>
      <c r="P134" s="169">
        <v>98</v>
      </c>
      <c r="Q134" s="166">
        <v>91.14</v>
      </c>
      <c r="R134" s="164" t="s">
        <v>5902</v>
      </c>
      <c r="S134" s="164" t="s">
        <v>5915</v>
      </c>
      <c r="T134" s="26" t="s">
        <v>139</v>
      </c>
      <c r="U134" s="26">
        <v>10</v>
      </c>
      <c r="V134" s="26" t="s">
        <v>6097</v>
      </c>
      <c r="W134" s="26"/>
      <c r="X134" s="26"/>
      <c r="Y134" s="26"/>
      <c r="Z134" s="30"/>
      <c r="AA134" s="30"/>
      <c r="AB134" s="26"/>
      <c r="AC134" s="26"/>
      <c r="AD134" s="26" t="s">
        <v>5929</v>
      </c>
      <c r="AE134" s="26">
        <v>192</v>
      </c>
      <c r="AF134" s="27">
        <v>43870</v>
      </c>
      <c r="AG134" s="39"/>
      <c r="AH134" s="39"/>
      <c r="AI134" s="39"/>
      <c r="AJ134" s="39"/>
      <c r="AK134" s="39"/>
      <c r="AL134" s="39"/>
      <c r="AM134" s="39"/>
      <c r="AN134" s="39"/>
      <c r="AO134" s="39"/>
    </row>
    <row r="135" spans="1:41" ht="15" customHeight="1">
      <c r="A135" s="26">
        <v>2020</v>
      </c>
      <c r="B135" s="26">
        <v>139</v>
      </c>
      <c r="C135" s="26" t="s">
        <v>129</v>
      </c>
      <c r="D135" s="26" t="s">
        <v>2433</v>
      </c>
      <c r="E135" s="26" t="s">
        <v>2434</v>
      </c>
      <c r="F135" s="37">
        <v>43990</v>
      </c>
      <c r="G135" s="126" t="s">
        <v>6133</v>
      </c>
      <c r="H135" s="26" t="s">
        <v>1402</v>
      </c>
      <c r="I135" s="168" t="s">
        <v>6134</v>
      </c>
      <c r="J135" s="164" t="s">
        <v>2574</v>
      </c>
      <c r="K135" s="164" t="s">
        <v>138</v>
      </c>
      <c r="L135" s="164">
        <v>77</v>
      </c>
      <c r="M135" s="164">
        <v>5450</v>
      </c>
      <c r="N135" s="169">
        <v>10</v>
      </c>
      <c r="O135" s="166">
        <v>9.3000000000000007</v>
      </c>
      <c r="P135" s="169">
        <v>106</v>
      </c>
      <c r="Q135" s="166">
        <v>98.58</v>
      </c>
      <c r="R135" s="164" t="s">
        <v>5902</v>
      </c>
      <c r="S135" s="164" t="s">
        <v>5903</v>
      </c>
      <c r="T135" s="26" t="s">
        <v>139</v>
      </c>
      <c r="U135" s="26">
        <v>10</v>
      </c>
      <c r="V135" s="26" t="s">
        <v>6097</v>
      </c>
      <c r="W135" s="26"/>
      <c r="X135" s="26"/>
      <c r="Y135" s="26"/>
      <c r="Z135" s="30"/>
      <c r="AA135" s="30"/>
      <c r="AB135" s="26"/>
      <c r="AC135" s="26"/>
      <c r="AD135" s="26" t="s">
        <v>5929</v>
      </c>
      <c r="AE135" s="26">
        <v>207</v>
      </c>
      <c r="AF135" s="27">
        <v>43870</v>
      </c>
      <c r="AG135" s="39"/>
      <c r="AH135" s="39"/>
      <c r="AI135" s="39"/>
      <c r="AJ135" s="39"/>
      <c r="AK135" s="39"/>
      <c r="AL135" s="39"/>
      <c r="AM135" s="39"/>
      <c r="AN135" s="39"/>
      <c r="AO135" s="39"/>
    </row>
    <row r="136" spans="1:41" ht="15" customHeight="1" thickBot="1">
      <c r="A136" s="82">
        <v>2020</v>
      </c>
      <c r="B136" s="82">
        <v>140</v>
      </c>
      <c r="C136" s="82" t="s">
        <v>129</v>
      </c>
      <c r="D136" s="82" t="s">
        <v>2433</v>
      </c>
      <c r="E136" s="82" t="s">
        <v>2434</v>
      </c>
      <c r="F136" s="83">
        <v>43990</v>
      </c>
      <c r="G136" s="130" t="s">
        <v>6135</v>
      </c>
      <c r="H136" s="82" t="s">
        <v>1402</v>
      </c>
      <c r="I136" s="170" t="s">
        <v>6136</v>
      </c>
      <c r="J136" s="171" t="s">
        <v>2574</v>
      </c>
      <c r="K136" s="171" t="s">
        <v>138</v>
      </c>
      <c r="L136" s="171">
        <v>80</v>
      </c>
      <c r="M136" s="171">
        <v>5460</v>
      </c>
      <c r="N136" s="172">
        <v>38</v>
      </c>
      <c r="O136" s="173">
        <v>35.340000000000003</v>
      </c>
      <c r="P136" s="172">
        <v>87</v>
      </c>
      <c r="Q136" s="173">
        <v>80.91</v>
      </c>
      <c r="R136" s="171" t="s">
        <v>5902</v>
      </c>
      <c r="S136" s="171" t="s">
        <v>5903</v>
      </c>
      <c r="T136" s="82" t="s">
        <v>139</v>
      </c>
      <c r="U136" s="82">
        <v>10</v>
      </c>
      <c r="V136" s="82" t="s">
        <v>6097</v>
      </c>
      <c r="W136" s="82"/>
      <c r="X136" s="82"/>
      <c r="Y136" s="82"/>
      <c r="Z136" s="63"/>
      <c r="AA136" s="63"/>
      <c r="AB136" s="82"/>
      <c r="AC136" s="82"/>
      <c r="AD136" s="82" t="s">
        <v>5929</v>
      </c>
      <c r="AE136" s="82">
        <v>197</v>
      </c>
      <c r="AF136" s="95">
        <v>43870</v>
      </c>
      <c r="AG136" s="92"/>
      <c r="AH136" s="92"/>
      <c r="AI136" s="92"/>
      <c r="AJ136" s="92"/>
      <c r="AK136" s="92"/>
      <c r="AL136" s="92"/>
      <c r="AM136" s="92"/>
      <c r="AN136" s="92"/>
      <c r="AO136" s="92"/>
    </row>
    <row r="137" spans="1:41" ht="15" customHeight="1">
      <c r="A137" s="26">
        <v>2020</v>
      </c>
      <c r="B137" s="26">
        <v>141</v>
      </c>
      <c r="C137" s="26" t="s">
        <v>129</v>
      </c>
      <c r="D137" s="26" t="s">
        <v>2433</v>
      </c>
      <c r="E137" s="26" t="s">
        <v>2434</v>
      </c>
      <c r="F137" s="27">
        <v>43997</v>
      </c>
      <c r="G137" s="26" t="s">
        <v>4516</v>
      </c>
      <c r="H137" s="26" t="s">
        <v>1402</v>
      </c>
      <c r="I137" s="168" t="s">
        <v>6137</v>
      </c>
      <c r="J137" s="164" t="s">
        <v>1483</v>
      </c>
      <c r="K137" s="164" t="s">
        <v>138</v>
      </c>
      <c r="L137" s="164">
        <v>80</v>
      </c>
      <c r="M137" s="164">
        <v>5800</v>
      </c>
      <c r="N137" s="169">
        <v>23</v>
      </c>
      <c r="O137" s="166" t="e">
        <f>#N/A</f>
        <v>#N/A</v>
      </c>
      <c r="P137" s="169"/>
      <c r="Q137" s="166"/>
      <c r="R137" s="164" t="s">
        <v>5902</v>
      </c>
      <c r="S137" s="164" t="s">
        <v>5915</v>
      </c>
      <c r="T137" s="26" t="s">
        <v>139</v>
      </c>
      <c r="U137" s="26">
        <v>11</v>
      </c>
      <c r="V137" s="26" t="s">
        <v>6138</v>
      </c>
      <c r="W137" s="26"/>
      <c r="X137" s="26"/>
      <c r="Y137" s="26"/>
      <c r="Z137" s="30"/>
      <c r="AA137" s="30"/>
      <c r="AB137" s="26"/>
      <c r="AC137" s="26"/>
      <c r="AD137" s="26"/>
      <c r="AE137" s="26"/>
      <c r="AF137" s="39"/>
      <c r="AG137" s="39"/>
      <c r="AH137" s="39"/>
      <c r="AI137" s="39"/>
      <c r="AJ137" s="39"/>
      <c r="AK137" s="39"/>
      <c r="AL137" s="39"/>
      <c r="AM137" s="39"/>
      <c r="AN137" s="39"/>
      <c r="AO137" s="80"/>
    </row>
    <row r="138" spans="1:41" ht="15" customHeight="1">
      <c r="A138" s="26">
        <v>2020</v>
      </c>
      <c r="B138" s="26">
        <v>142</v>
      </c>
      <c r="C138" s="26" t="s">
        <v>129</v>
      </c>
      <c r="D138" s="26" t="s">
        <v>2433</v>
      </c>
      <c r="E138" s="26" t="s">
        <v>2434</v>
      </c>
      <c r="F138" s="27">
        <v>43997</v>
      </c>
      <c r="G138" s="26" t="s">
        <v>4530</v>
      </c>
      <c r="H138" s="26" t="s">
        <v>1402</v>
      </c>
      <c r="I138" s="168" t="s">
        <v>6139</v>
      </c>
      <c r="J138" s="164" t="s">
        <v>1483</v>
      </c>
      <c r="K138" s="164" t="s">
        <v>138</v>
      </c>
      <c r="L138" s="164">
        <v>87</v>
      </c>
      <c r="M138" s="164">
        <v>8780</v>
      </c>
      <c r="N138" s="169">
        <v>21</v>
      </c>
      <c r="O138" s="166" t="e">
        <f>#N/A</f>
        <v>#N/A</v>
      </c>
      <c r="P138" s="169"/>
      <c r="Q138" s="166"/>
      <c r="R138" s="164" t="s">
        <v>5902</v>
      </c>
      <c r="S138" s="164" t="s">
        <v>5915</v>
      </c>
      <c r="T138" s="26" t="s">
        <v>139</v>
      </c>
      <c r="U138" s="26">
        <v>11</v>
      </c>
      <c r="V138" s="26" t="s">
        <v>6138</v>
      </c>
      <c r="W138" s="26"/>
      <c r="X138" s="26"/>
      <c r="Y138" s="26"/>
      <c r="Z138" s="30"/>
      <c r="AA138" s="30"/>
      <c r="AB138" s="26"/>
      <c r="AC138" s="26"/>
      <c r="AD138" s="26"/>
      <c r="AE138" s="26"/>
      <c r="AF138" s="39"/>
      <c r="AG138" s="39"/>
      <c r="AH138" s="39"/>
      <c r="AI138" s="39"/>
      <c r="AJ138" s="39"/>
      <c r="AK138" s="39"/>
      <c r="AL138" s="39"/>
      <c r="AM138" s="39"/>
      <c r="AN138" s="39"/>
      <c r="AO138" s="39"/>
    </row>
    <row r="139" spans="1:41" ht="15" customHeight="1">
      <c r="A139" s="26">
        <v>2020</v>
      </c>
      <c r="B139" s="26">
        <v>143</v>
      </c>
      <c r="C139" s="26" t="s">
        <v>129</v>
      </c>
      <c r="D139" s="26" t="s">
        <v>2433</v>
      </c>
      <c r="E139" s="26" t="s">
        <v>2434</v>
      </c>
      <c r="F139" s="27">
        <v>43997</v>
      </c>
      <c r="G139" s="26" t="s">
        <v>4548</v>
      </c>
      <c r="H139" s="26" t="s">
        <v>1402</v>
      </c>
      <c r="I139" s="168" t="s">
        <v>6140</v>
      </c>
      <c r="J139" s="164" t="s">
        <v>1483</v>
      </c>
      <c r="K139" s="164" t="s">
        <v>138</v>
      </c>
      <c r="L139" s="164">
        <v>83</v>
      </c>
      <c r="M139" s="164">
        <v>6410</v>
      </c>
      <c r="N139" s="169">
        <v>20</v>
      </c>
      <c r="O139" s="166" t="e">
        <f>#N/A</f>
        <v>#N/A</v>
      </c>
      <c r="P139" s="169"/>
      <c r="Q139" s="166"/>
      <c r="R139" s="164" t="s">
        <v>5902</v>
      </c>
      <c r="S139" s="164" t="s">
        <v>5915</v>
      </c>
      <c r="T139" s="26" t="s">
        <v>139</v>
      </c>
      <c r="U139" s="26">
        <v>11</v>
      </c>
      <c r="V139" s="26" t="s">
        <v>6138</v>
      </c>
      <c r="W139" s="26"/>
      <c r="X139" s="26"/>
      <c r="Y139" s="26"/>
      <c r="Z139" s="30"/>
      <c r="AA139" s="30"/>
      <c r="AB139" s="26"/>
      <c r="AC139" s="26"/>
      <c r="AD139" s="26"/>
      <c r="AE139" s="26"/>
      <c r="AF139" s="39"/>
      <c r="AG139" s="39"/>
      <c r="AH139" s="39"/>
      <c r="AI139" s="39"/>
      <c r="AJ139" s="39"/>
      <c r="AK139" s="39"/>
      <c r="AL139" s="39"/>
      <c r="AM139" s="39"/>
      <c r="AN139" s="39"/>
      <c r="AO139" s="39"/>
    </row>
    <row r="140" spans="1:41" ht="15" customHeight="1">
      <c r="A140" s="26">
        <v>2020</v>
      </c>
      <c r="B140" s="26">
        <v>144</v>
      </c>
      <c r="C140" s="26" t="s">
        <v>129</v>
      </c>
      <c r="D140" s="26" t="s">
        <v>2433</v>
      </c>
      <c r="E140" s="26" t="s">
        <v>2434</v>
      </c>
      <c r="F140" s="27">
        <v>43997</v>
      </c>
      <c r="G140" s="26" t="s">
        <v>4596</v>
      </c>
      <c r="H140" s="26" t="s">
        <v>1402</v>
      </c>
      <c r="I140" s="168" t="s">
        <v>6141</v>
      </c>
      <c r="J140" s="164" t="s">
        <v>1483</v>
      </c>
      <c r="K140" s="164" t="s">
        <v>138</v>
      </c>
      <c r="L140" s="164">
        <v>89</v>
      </c>
      <c r="M140" s="164">
        <v>8050</v>
      </c>
      <c r="N140" s="169">
        <v>27</v>
      </c>
      <c r="O140" s="166" t="e">
        <f>#N/A</f>
        <v>#N/A</v>
      </c>
      <c r="P140" s="169"/>
      <c r="Q140" s="166"/>
      <c r="R140" s="164" t="s">
        <v>5902</v>
      </c>
      <c r="S140" s="164" t="s">
        <v>5915</v>
      </c>
      <c r="T140" s="26" t="s">
        <v>139</v>
      </c>
      <c r="U140" s="26">
        <v>11</v>
      </c>
      <c r="V140" s="26" t="s">
        <v>6138</v>
      </c>
      <c r="W140" s="26"/>
      <c r="X140" s="26"/>
      <c r="Y140" s="26"/>
      <c r="Z140" s="30"/>
      <c r="AA140" s="30"/>
      <c r="AB140" s="26"/>
      <c r="AC140" s="26"/>
      <c r="AD140" s="26"/>
      <c r="AE140" s="26"/>
      <c r="AF140" s="39"/>
      <c r="AG140" s="39"/>
      <c r="AH140" s="39"/>
      <c r="AI140" s="39"/>
      <c r="AJ140" s="39"/>
      <c r="AK140" s="39"/>
      <c r="AL140" s="39"/>
      <c r="AM140" s="39"/>
      <c r="AN140" s="39"/>
      <c r="AO140" s="39"/>
    </row>
    <row r="141" spans="1:41" ht="15" customHeight="1">
      <c r="A141" s="26">
        <v>2020</v>
      </c>
      <c r="B141" s="26">
        <v>145</v>
      </c>
      <c r="C141" s="26" t="s">
        <v>129</v>
      </c>
      <c r="D141" s="26" t="s">
        <v>2433</v>
      </c>
      <c r="E141" s="26" t="s">
        <v>2434</v>
      </c>
      <c r="F141" s="27">
        <v>43997</v>
      </c>
      <c r="G141" s="26" t="s">
        <v>4581</v>
      </c>
      <c r="H141" s="26" t="s">
        <v>1402</v>
      </c>
      <c r="I141" s="168" t="s">
        <v>6142</v>
      </c>
      <c r="J141" s="164" t="s">
        <v>1483</v>
      </c>
      <c r="K141" s="164" t="s">
        <v>138</v>
      </c>
      <c r="L141" s="164">
        <v>82</v>
      </c>
      <c r="M141" s="164">
        <v>6520</v>
      </c>
      <c r="N141" s="169">
        <v>33</v>
      </c>
      <c r="O141" s="166" t="e">
        <f>#N/A</f>
        <v>#N/A</v>
      </c>
      <c r="P141" s="169"/>
      <c r="Q141" s="166"/>
      <c r="R141" s="164" t="s">
        <v>5902</v>
      </c>
      <c r="S141" s="164" t="s">
        <v>6143</v>
      </c>
      <c r="T141" s="26" t="s">
        <v>139</v>
      </c>
      <c r="U141" s="26">
        <v>11</v>
      </c>
      <c r="V141" s="26" t="s">
        <v>6138</v>
      </c>
      <c r="W141" s="26"/>
      <c r="X141" s="26"/>
      <c r="Y141" s="26"/>
      <c r="Z141" s="30"/>
      <c r="AA141" s="30"/>
      <c r="AB141" s="26"/>
      <c r="AC141" s="26"/>
      <c r="AD141" s="26"/>
      <c r="AE141" s="26"/>
      <c r="AF141" s="39"/>
      <c r="AG141" s="39"/>
      <c r="AH141" s="39"/>
      <c r="AI141" s="39"/>
      <c r="AJ141" s="39"/>
      <c r="AK141" s="39"/>
      <c r="AL141" s="39"/>
      <c r="AM141" s="39"/>
      <c r="AN141" s="39"/>
      <c r="AO141" s="39"/>
    </row>
    <row r="142" spans="1:41" ht="15" customHeight="1">
      <c r="A142" s="26">
        <v>2020</v>
      </c>
      <c r="B142" s="26">
        <v>146</v>
      </c>
      <c r="C142" s="26" t="s">
        <v>129</v>
      </c>
      <c r="D142" s="26" t="s">
        <v>2433</v>
      </c>
      <c r="E142" s="26" t="s">
        <v>2434</v>
      </c>
      <c r="F142" s="27">
        <v>43997</v>
      </c>
      <c r="G142" s="26" t="s">
        <v>4587</v>
      </c>
      <c r="H142" s="26" t="s">
        <v>1402</v>
      </c>
      <c r="I142" s="168" t="s">
        <v>6144</v>
      </c>
      <c r="J142" s="164" t="s">
        <v>1483</v>
      </c>
      <c r="K142" s="164" t="s">
        <v>138</v>
      </c>
      <c r="L142" s="164">
        <v>82</v>
      </c>
      <c r="M142" s="164">
        <v>6980</v>
      </c>
      <c r="N142" s="169">
        <v>13</v>
      </c>
      <c r="O142" s="166" t="e">
        <f>#N/A</f>
        <v>#N/A</v>
      </c>
      <c r="P142" s="169"/>
      <c r="Q142" s="166"/>
      <c r="R142" s="164" t="s">
        <v>5902</v>
      </c>
      <c r="S142" s="164" t="s">
        <v>5915</v>
      </c>
      <c r="T142" s="26" t="s">
        <v>139</v>
      </c>
      <c r="U142" s="26">
        <v>11</v>
      </c>
      <c r="V142" s="26" t="s">
        <v>6138</v>
      </c>
      <c r="W142" s="26"/>
      <c r="X142" s="26"/>
      <c r="Y142" s="26"/>
      <c r="Z142" s="30"/>
      <c r="AA142" s="30"/>
      <c r="AB142" s="26"/>
      <c r="AC142" s="26"/>
      <c r="AD142" s="26"/>
      <c r="AE142" s="26"/>
      <c r="AF142" s="39"/>
      <c r="AG142" s="39"/>
      <c r="AH142" s="39"/>
      <c r="AI142" s="39"/>
      <c r="AJ142" s="39"/>
      <c r="AK142" s="39"/>
      <c r="AL142" s="39"/>
      <c r="AM142" s="39"/>
      <c r="AN142" s="39"/>
      <c r="AO142" s="39"/>
    </row>
    <row r="143" spans="1:41" ht="15" customHeight="1">
      <c r="A143" s="26">
        <v>2020</v>
      </c>
      <c r="B143" s="26">
        <v>147</v>
      </c>
      <c r="C143" s="26" t="s">
        <v>129</v>
      </c>
      <c r="D143" s="26" t="s">
        <v>2433</v>
      </c>
      <c r="E143" s="26" t="s">
        <v>2434</v>
      </c>
      <c r="F143" s="27">
        <v>43997</v>
      </c>
      <c r="G143" s="26" t="s">
        <v>4584</v>
      </c>
      <c r="H143" s="26" t="s">
        <v>1402</v>
      </c>
      <c r="I143" s="168" t="s">
        <v>6145</v>
      </c>
      <c r="J143" s="164" t="s">
        <v>1483</v>
      </c>
      <c r="K143" s="164" t="s">
        <v>138</v>
      </c>
      <c r="L143" s="164">
        <v>80</v>
      </c>
      <c r="M143" s="164">
        <v>6220</v>
      </c>
      <c r="N143" s="169">
        <v>24</v>
      </c>
      <c r="O143" s="166" t="e">
        <f>#N/A</f>
        <v>#N/A</v>
      </c>
      <c r="P143" s="169"/>
      <c r="Q143" s="166"/>
      <c r="R143" s="164" t="s">
        <v>5902</v>
      </c>
      <c r="S143" s="164" t="s">
        <v>5915</v>
      </c>
      <c r="T143" s="26" t="s">
        <v>139</v>
      </c>
      <c r="U143" s="26">
        <v>11</v>
      </c>
      <c r="V143" s="26" t="s">
        <v>6138</v>
      </c>
      <c r="W143" s="26"/>
      <c r="X143" s="26"/>
      <c r="Y143" s="26"/>
      <c r="Z143" s="30"/>
      <c r="AA143" s="30"/>
      <c r="AB143" s="26"/>
      <c r="AC143" s="26"/>
      <c r="AD143" s="26"/>
      <c r="AE143" s="26"/>
      <c r="AF143" s="39"/>
      <c r="AG143" s="39"/>
      <c r="AH143" s="39"/>
      <c r="AI143" s="39"/>
      <c r="AJ143" s="39"/>
      <c r="AK143" s="39"/>
      <c r="AL143" s="39"/>
      <c r="AM143" s="39"/>
      <c r="AN143" s="39"/>
      <c r="AO143" s="39"/>
    </row>
    <row r="144" spans="1:41" ht="15" customHeight="1">
      <c r="A144" s="26">
        <v>2020</v>
      </c>
      <c r="B144" s="26">
        <v>148</v>
      </c>
      <c r="C144" s="26" t="s">
        <v>129</v>
      </c>
      <c r="D144" s="26" t="s">
        <v>2433</v>
      </c>
      <c r="E144" s="26" t="s">
        <v>2434</v>
      </c>
      <c r="F144" s="27">
        <v>43997</v>
      </c>
      <c r="G144" s="26" t="s">
        <v>4556</v>
      </c>
      <c r="H144" s="26" t="s">
        <v>1402</v>
      </c>
      <c r="I144" s="168" t="s">
        <v>6146</v>
      </c>
      <c r="J144" s="164" t="s">
        <v>1483</v>
      </c>
      <c r="K144" s="164" t="s">
        <v>138</v>
      </c>
      <c r="L144" s="164">
        <v>71</v>
      </c>
      <c r="M144" s="164">
        <v>4840</v>
      </c>
      <c r="N144" s="169">
        <v>22</v>
      </c>
      <c r="O144" s="166" t="e">
        <f>#N/A</f>
        <v>#N/A</v>
      </c>
      <c r="P144" s="169"/>
      <c r="Q144" s="166"/>
      <c r="R144" s="164" t="s">
        <v>5902</v>
      </c>
      <c r="S144" s="164" t="s">
        <v>6143</v>
      </c>
      <c r="T144" s="26" t="s">
        <v>139</v>
      </c>
      <c r="U144" s="26">
        <v>11</v>
      </c>
      <c r="V144" s="26" t="s">
        <v>6138</v>
      </c>
      <c r="W144" s="26"/>
      <c r="X144" s="26"/>
      <c r="Y144" s="26"/>
      <c r="Z144" s="30"/>
      <c r="AA144" s="30"/>
      <c r="AB144" s="26"/>
      <c r="AC144" s="26"/>
      <c r="AD144" s="26"/>
      <c r="AE144" s="26"/>
      <c r="AF144" s="39"/>
      <c r="AG144" s="39"/>
      <c r="AH144" s="39"/>
      <c r="AI144" s="39"/>
      <c r="AJ144" s="39"/>
      <c r="AK144" s="39"/>
      <c r="AL144" s="39"/>
      <c r="AM144" s="39"/>
      <c r="AN144" s="39"/>
      <c r="AO144" s="39"/>
    </row>
    <row r="145" spans="1:41" ht="15" customHeight="1">
      <c r="A145" s="26">
        <v>2020</v>
      </c>
      <c r="B145" s="26">
        <v>149</v>
      </c>
      <c r="C145" s="26" t="s">
        <v>129</v>
      </c>
      <c r="D145" s="26" t="s">
        <v>2433</v>
      </c>
      <c r="E145" s="26" t="s">
        <v>2434</v>
      </c>
      <c r="F145" s="27">
        <v>43997</v>
      </c>
      <c r="G145" s="26" t="s">
        <v>4513</v>
      </c>
      <c r="H145" s="26" t="s">
        <v>1402</v>
      </c>
      <c r="I145" s="168" t="s">
        <v>6147</v>
      </c>
      <c r="J145" s="164" t="s">
        <v>1483</v>
      </c>
      <c r="K145" s="164" t="s">
        <v>138</v>
      </c>
      <c r="L145" s="164">
        <v>78</v>
      </c>
      <c r="M145" s="164">
        <v>5580</v>
      </c>
      <c r="N145" s="169">
        <v>7</v>
      </c>
      <c r="O145" s="166" t="e">
        <f>#N/A</f>
        <v>#N/A</v>
      </c>
      <c r="P145" s="169">
        <v>22</v>
      </c>
      <c r="Q145" s="166"/>
      <c r="R145" s="164" t="s">
        <v>5902</v>
      </c>
      <c r="S145" s="164" t="s">
        <v>5915</v>
      </c>
      <c r="T145" s="26" t="s">
        <v>139</v>
      </c>
      <c r="U145" s="26">
        <v>11</v>
      </c>
      <c r="V145" s="26" t="s">
        <v>6138</v>
      </c>
      <c r="W145" s="26"/>
      <c r="X145" s="26"/>
      <c r="Y145" s="26"/>
      <c r="Z145" s="30"/>
      <c r="AA145" s="30"/>
      <c r="AB145" s="26"/>
      <c r="AC145" s="26"/>
      <c r="AD145" s="26"/>
      <c r="AE145" s="26"/>
      <c r="AF145" s="39"/>
      <c r="AG145" s="39"/>
      <c r="AH145" s="39"/>
      <c r="AI145" s="39"/>
      <c r="AJ145" s="39"/>
      <c r="AK145" s="39"/>
      <c r="AL145" s="39"/>
      <c r="AM145" s="39"/>
      <c r="AN145" s="39"/>
      <c r="AO145" s="39"/>
    </row>
    <row r="146" spans="1:41" ht="15" customHeight="1">
      <c r="A146" s="26">
        <v>2020</v>
      </c>
      <c r="B146" s="26">
        <v>150</v>
      </c>
      <c r="C146" s="26" t="s">
        <v>129</v>
      </c>
      <c r="D146" s="26" t="s">
        <v>2433</v>
      </c>
      <c r="E146" s="26" t="s">
        <v>2434</v>
      </c>
      <c r="F146" s="27">
        <v>43997</v>
      </c>
      <c r="G146" s="26" t="s">
        <v>4519</v>
      </c>
      <c r="H146" s="26" t="s">
        <v>1402</v>
      </c>
      <c r="I146" s="168" t="s">
        <v>6148</v>
      </c>
      <c r="J146" s="164" t="s">
        <v>1483</v>
      </c>
      <c r="K146" s="164" t="s">
        <v>138</v>
      </c>
      <c r="L146" s="164">
        <v>84</v>
      </c>
      <c r="M146" s="164">
        <v>7760</v>
      </c>
      <c r="N146" s="169">
        <v>21</v>
      </c>
      <c r="O146" s="166" t="e">
        <f>#N/A</f>
        <v>#N/A</v>
      </c>
      <c r="P146" s="169"/>
      <c r="Q146" s="166"/>
      <c r="R146" s="164" t="s">
        <v>5902</v>
      </c>
      <c r="S146" s="164" t="s">
        <v>5915</v>
      </c>
      <c r="T146" s="26" t="s">
        <v>139</v>
      </c>
      <c r="U146" s="26">
        <v>11</v>
      </c>
      <c r="V146" s="26" t="s">
        <v>6138</v>
      </c>
      <c r="W146" s="26"/>
      <c r="X146" s="26"/>
      <c r="Y146" s="26"/>
      <c r="Z146" s="30"/>
      <c r="AA146" s="30"/>
      <c r="AB146" s="26"/>
      <c r="AC146" s="26"/>
      <c r="AD146" s="26"/>
      <c r="AE146" s="26"/>
      <c r="AF146" s="39"/>
      <c r="AG146" s="39"/>
      <c r="AH146" s="39"/>
      <c r="AI146" s="39"/>
      <c r="AJ146" s="39"/>
      <c r="AK146" s="39"/>
      <c r="AL146" s="39"/>
      <c r="AM146" s="39"/>
      <c r="AN146" s="39"/>
      <c r="AO146" s="39"/>
    </row>
    <row r="147" spans="1:41" ht="15" customHeight="1">
      <c r="A147" s="26">
        <v>2020</v>
      </c>
      <c r="B147" s="26">
        <v>151</v>
      </c>
      <c r="C147" s="26" t="s">
        <v>129</v>
      </c>
      <c r="D147" s="26" t="s">
        <v>2433</v>
      </c>
      <c r="E147" s="26" t="s">
        <v>2434</v>
      </c>
      <c r="F147" s="27">
        <v>43997</v>
      </c>
      <c r="G147" s="26" t="s">
        <v>4553</v>
      </c>
      <c r="H147" s="26" t="s">
        <v>1402</v>
      </c>
      <c r="I147" s="168" t="s">
        <v>6149</v>
      </c>
      <c r="J147" s="164" t="s">
        <v>1483</v>
      </c>
      <c r="K147" s="164" t="s">
        <v>138</v>
      </c>
      <c r="L147" s="164">
        <v>88</v>
      </c>
      <c r="M147" s="164">
        <v>7230</v>
      </c>
      <c r="N147" s="155">
        <v>16</v>
      </c>
      <c r="O147" s="166" t="e">
        <f>#N/A</f>
        <v>#N/A</v>
      </c>
      <c r="P147" s="169"/>
      <c r="Q147" s="166"/>
      <c r="R147" s="164" t="s">
        <v>5902</v>
      </c>
      <c r="S147" s="164" t="s">
        <v>5915</v>
      </c>
      <c r="T147" s="26" t="s">
        <v>139</v>
      </c>
      <c r="U147" s="26">
        <v>11</v>
      </c>
      <c r="V147" s="26" t="s">
        <v>6138</v>
      </c>
      <c r="W147" s="26"/>
      <c r="X147" s="26"/>
      <c r="Y147" s="26"/>
      <c r="Z147" s="30"/>
      <c r="AA147" s="30"/>
      <c r="AB147" s="26"/>
      <c r="AC147" s="26"/>
      <c r="AD147" s="26"/>
      <c r="AE147" s="26"/>
      <c r="AF147" s="39"/>
      <c r="AG147" s="39"/>
      <c r="AH147" s="39"/>
      <c r="AI147" s="39"/>
      <c r="AJ147" s="39"/>
      <c r="AK147" s="39"/>
      <c r="AL147" s="39"/>
      <c r="AM147" s="39"/>
      <c r="AN147" s="39"/>
      <c r="AO147" s="39"/>
    </row>
    <row r="148" spans="1:41" ht="15" customHeight="1">
      <c r="A148" s="26">
        <v>2020</v>
      </c>
      <c r="B148" s="26">
        <v>152</v>
      </c>
      <c r="C148" s="26" t="s">
        <v>129</v>
      </c>
      <c r="D148" s="26" t="s">
        <v>2433</v>
      </c>
      <c r="E148" s="26" t="s">
        <v>2434</v>
      </c>
      <c r="F148" s="27">
        <v>43997</v>
      </c>
      <c r="G148" s="26" t="s">
        <v>4578</v>
      </c>
      <c r="H148" s="26" t="s">
        <v>1402</v>
      </c>
      <c r="I148" s="168" t="s">
        <v>6150</v>
      </c>
      <c r="J148" s="164" t="s">
        <v>1483</v>
      </c>
      <c r="K148" s="164" t="s">
        <v>138</v>
      </c>
      <c r="L148" s="164">
        <v>89</v>
      </c>
      <c r="M148" s="164">
        <v>8970</v>
      </c>
      <c r="N148" s="169">
        <v>24</v>
      </c>
      <c r="O148" s="166" t="e">
        <f>#N/A</f>
        <v>#N/A</v>
      </c>
      <c r="P148" s="169"/>
      <c r="Q148" s="166"/>
      <c r="R148" s="164" t="s">
        <v>5902</v>
      </c>
      <c r="S148" s="164" t="s">
        <v>5915</v>
      </c>
      <c r="T148" s="26" t="s">
        <v>139</v>
      </c>
      <c r="U148" s="26">
        <v>11</v>
      </c>
      <c r="V148" s="26" t="s">
        <v>6138</v>
      </c>
      <c r="W148" s="26"/>
      <c r="X148" s="26"/>
      <c r="Y148" s="26"/>
      <c r="Z148" s="30"/>
      <c r="AA148" s="30"/>
      <c r="AB148" s="26"/>
      <c r="AC148" s="26"/>
      <c r="AD148" s="26"/>
      <c r="AE148" s="26"/>
      <c r="AF148" s="39"/>
      <c r="AG148" s="39"/>
      <c r="AH148" s="39"/>
      <c r="AI148" s="39"/>
      <c r="AJ148" s="39"/>
      <c r="AK148" s="39"/>
      <c r="AL148" s="39"/>
      <c r="AM148" s="39"/>
      <c r="AN148" s="39"/>
      <c r="AO148" s="39"/>
    </row>
    <row r="149" spans="1:41" ht="15" customHeight="1">
      <c r="A149" s="26">
        <v>2020</v>
      </c>
      <c r="B149" s="26">
        <v>153</v>
      </c>
      <c r="C149" s="26" t="s">
        <v>129</v>
      </c>
      <c r="D149" s="26" t="s">
        <v>2433</v>
      </c>
      <c r="E149" s="26" t="s">
        <v>2434</v>
      </c>
      <c r="F149" s="27">
        <v>43997</v>
      </c>
      <c r="G149" s="26" t="s">
        <v>4573</v>
      </c>
      <c r="H149" s="26" t="s">
        <v>1402</v>
      </c>
      <c r="I149" s="168" t="s">
        <v>6151</v>
      </c>
      <c r="J149" s="164" t="s">
        <v>1483</v>
      </c>
      <c r="K149" s="164" t="s">
        <v>138</v>
      </c>
      <c r="L149" s="164">
        <v>77</v>
      </c>
      <c r="M149" s="164">
        <v>5820</v>
      </c>
      <c r="N149" s="169">
        <v>13</v>
      </c>
      <c r="O149" s="166" t="e">
        <f>#N/A</f>
        <v>#N/A</v>
      </c>
      <c r="P149" s="169"/>
      <c r="Q149" s="166"/>
      <c r="R149" s="164" t="s">
        <v>5902</v>
      </c>
      <c r="S149" s="164" t="s">
        <v>5915</v>
      </c>
      <c r="T149" s="26" t="s">
        <v>139</v>
      </c>
      <c r="U149" s="26">
        <v>11</v>
      </c>
      <c r="V149" s="26" t="s">
        <v>6138</v>
      </c>
      <c r="W149" s="26"/>
      <c r="X149" s="26"/>
      <c r="Y149" s="26"/>
      <c r="Z149" s="30"/>
      <c r="AA149" s="30"/>
      <c r="AB149" s="26"/>
      <c r="AC149" s="26"/>
      <c r="AD149" s="26"/>
      <c r="AE149" s="26"/>
      <c r="AF149" s="39"/>
      <c r="AG149" s="39"/>
      <c r="AH149" s="39"/>
      <c r="AI149" s="39"/>
      <c r="AJ149" s="39"/>
      <c r="AK149" s="39"/>
      <c r="AL149" s="39"/>
      <c r="AM149" s="39"/>
      <c r="AN149" s="39"/>
      <c r="AO149" s="39"/>
    </row>
    <row r="150" spans="1:41" ht="15" customHeight="1">
      <c r="A150" s="26">
        <v>2020</v>
      </c>
      <c r="B150" s="26">
        <v>154</v>
      </c>
      <c r="C150" s="26" t="s">
        <v>129</v>
      </c>
      <c r="D150" s="26" t="s">
        <v>2433</v>
      </c>
      <c r="E150" s="26" t="s">
        <v>2434</v>
      </c>
      <c r="F150" s="27">
        <v>43997</v>
      </c>
      <c r="G150" s="26" t="s">
        <v>4543</v>
      </c>
      <c r="H150" s="26" t="s">
        <v>1402</v>
      </c>
      <c r="I150" s="168" t="s">
        <v>6152</v>
      </c>
      <c r="J150" s="164" t="s">
        <v>1483</v>
      </c>
      <c r="K150" s="164" t="s">
        <v>138</v>
      </c>
      <c r="L150" s="164">
        <v>69</v>
      </c>
      <c r="M150" s="164">
        <v>4190</v>
      </c>
      <c r="N150" s="169">
        <v>9</v>
      </c>
      <c r="O150" s="166" t="e">
        <f>#N/A</f>
        <v>#N/A</v>
      </c>
      <c r="P150" s="169">
        <v>20</v>
      </c>
      <c r="Q150" s="166"/>
      <c r="R150" s="164" t="s">
        <v>5902</v>
      </c>
      <c r="S150" s="164" t="s">
        <v>5915</v>
      </c>
      <c r="T150" s="26" t="s">
        <v>139</v>
      </c>
      <c r="U150" s="26">
        <v>11</v>
      </c>
      <c r="V150" s="26" t="s">
        <v>6138</v>
      </c>
      <c r="W150" s="26"/>
      <c r="X150" s="26"/>
      <c r="Y150" s="26"/>
      <c r="Z150" s="30"/>
      <c r="AA150" s="30"/>
      <c r="AB150" s="26"/>
      <c r="AC150" s="26"/>
      <c r="AD150" s="26"/>
      <c r="AE150" s="26"/>
      <c r="AF150" s="39"/>
      <c r="AG150" s="39"/>
      <c r="AH150" s="39"/>
      <c r="AI150" s="39"/>
      <c r="AJ150" s="39"/>
      <c r="AK150" s="39"/>
      <c r="AL150" s="39"/>
      <c r="AM150" s="39"/>
      <c r="AN150" s="39"/>
      <c r="AO150" s="39"/>
    </row>
    <row r="151" spans="1:41" ht="15" customHeight="1">
      <c r="A151" s="26">
        <v>2020</v>
      </c>
      <c r="B151" s="26">
        <v>155</v>
      </c>
      <c r="C151" s="26" t="s">
        <v>129</v>
      </c>
      <c r="D151" s="26" t="s">
        <v>2433</v>
      </c>
      <c r="E151" s="26" t="s">
        <v>2434</v>
      </c>
      <c r="F151" s="27">
        <v>43997</v>
      </c>
      <c r="G151" s="26" t="s">
        <v>4538</v>
      </c>
      <c r="H151" s="26" t="s">
        <v>1402</v>
      </c>
      <c r="I151" s="168" t="s">
        <v>6153</v>
      </c>
      <c r="J151" s="164" t="s">
        <v>1483</v>
      </c>
      <c r="K151" s="164" t="s">
        <v>138</v>
      </c>
      <c r="L151" s="164">
        <v>77</v>
      </c>
      <c r="M151" s="164">
        <v>5850</v>
      </c>
      <c r="N151" s="169">
        <v>21</v>
      </c>
      <c r="O151" s="166" t="e">
        <f>#N/A</f>
        <v>#N/A</v>
      </c>
      <c r="P151" s="169"/>
      <c r="Q151" s="166"/>
      <c r="R151" s="164" t="s">
        <v>5902</v>
      </c>
      <c r="S151" s="164" t="s">
        <v>5915</v>
      </c>
      <c r="T151" s="26" t="s">
        <v>139</v>
      </c>
      <c r="U151" s="26">
        <v>11</v>
      </c>
      <c r="V151" s="26" t="s">
        <v>6138</v>
      </c>
      <c r="W151" s="26"/>
      <c r="X151" s="26"/>
      <c r="Y151" s="26"/>
      <c r="Z151" s="30"/>
      <c r="AA151" s="30"/>
      <c r="AB151" s="26"/>
      <c r="AC151" s="26"/>
      <c r="AD151" s="26"/>
      <c r="AE151" s="26"/>
      <c r="AF151" s="39"/>
      <c r="AG151" s="39"/>
      <c r="AH151" s="39"/>
      <c r="AI151" s="39"/>
      <c r="AJ151" s="39"/>
      <c r="AK151" s="39"/>
      <c r="AL151" s="39"/>
      <c r="AM151" s="39"/>
      <c r="AN151" s="39"/>
      <c r="AO151" s="39"/>
    </row>
    <row r="152" spans="1:41" ht="15" customHeight="1">
      <c r="A152" s="26">
        <v>2020</v>
      </c>
      <c r="B152" s="26">
        <v>156</v>
      </c>
      <c r="C152" s="26" t="s">
        <v>129</v>
      </c>
      <c r="D152" s="26" t="s">
        <v>2433</v>
      </c>
      <c r="E152" s="26" t="s">
        <v>2434</v>
      </c>
      <c r="F152" s="27">
        <v>43997</v>
      </c>
      <c r="G152" s="26" t="s">
        <v>4524</v>
      </c>
      <c r="H152" s="26" t="s">
        <v>1402</v>
      </c>
      <c r="I152" s="168" t="s">
        <v>6154</v>
      </c>
      <c r="J152" s="164" t="s">
        <v>1483</v>
      </c>
      <c r="K152" s="164" t="s">
        <v>138</v>
      </c>
      <c r="L152" s="164">
        <v>69</v>
      </c>
      <c r="M152" s="164">
        <v>3860</v>
      </c>
      <c r="N152" s="169">
        <v>13</v>
      </c>
      <c r="O152" s="166" t="e">
        <f>#N/A</f>
        <v>#N/A</v>
      </c>
      <c r="P152" s="169"/>
      <c r="Q152" s="166"/>
      <c r="R152" s="164" t="s">
        <v>5902</v>
      </c>
      <c r="S152" s="164" t="s">
        <v>5915</v>
      </c>
      <c r="T152" s="26" t="s">
        <v>139</v>
      </c>
      <c r="U152" s="26">
        <v>11</v>
      </c>
      <c r="V152" s="26" t="s">
        <v>6138</v>
      </c>
      <c r="W152" s="26"/>
      <c r="X152" s="26"/>
      <c r="Y152" s="26"/>
      <c r="Z152" s="30"/>
      <c r="AA152" s="30"/>
      <c r="AB152" s="26"/>
      <c r="AC152" s="26"/>
      <c r="AD152" s="26"/>
      <c r="AE152" s="26"/>
      <c r="AF152" s="39"/>
      <c r="AG152" s="39"/>
      <c r="AH152" s="39"/>
      <c r="AI152" s="39"/>
      <c r="AJ152" s="39"/>
      <c r="AK152" s="39"/>
      <c r="AL152" s="39"/>
      <c r="AM152" s="39"/>
      <c r="AN152" s="39"/>
      <c r="AO152" s="39"/>
    </row>
    <row r="153" spans="1:41" ht="15" customHeight="1">
      <c r="A153" s="26">
        <v>2020</v>
      </c>
      <c r="B153" s="26">
        <v>157</v>
      </c>
      <c r="C153" s="26" t="s">
        <v>129</v>
      </c>
      <c r="D153" s="26" t="s">
        <v>2433</v>
      </c>
      <c r="E153" s="26" t="s">
        <v>2434</v>
      </c>
      <c r="F153" s="27">
        <v>43997</v>
      </c>
      <c r="G153" s="26" t="s">
        <v>4568</v>
      </c>
      <c r="H153" s="26" t="s">
        <v>1402</v>
      </c>
      <c r="I153" s="168" t="s">
        <v>6155</v>
      </c>
      <c r="J153" s="164" t="s">
        <v>1483</v>
      </c>
      <c r="K153" s="164" t="s">
        <v>138</v>
      </c>
      <c r="L153" s="164">
        <v>68</v>
      </c>
      <c r="M153" s="164">
        <v>3850</v>
      </c>
      <c r="N153" s="169">
        <v>12</v>
      </c>
      <c r="O153" s="166" t="e">
        <f>#N/A</f>
        <v>#N/A</v>
      </c>
      <c r="P153" s="169"/>
      <c r="Q153" s="166"/>
      <c r="R153" s="164" t="s">
        <v>5902</v>
      </c>
      <c r="S153" s="164" t="s">
        <v>5915</v>
      </c>
      <c r="T153" s="26" t="s">
        <v>139</v>
      </c>
      <c r="U153" s="26">
        <v>11</v>
      </c>
      <c r="V153" s="26" t="s">
        <v>6138</v>
      </c>
      <c r="W153" s="26"/>
      <c r="X153" s="26"/>
      <c r="Y153" s="26"/>
      <c r="Z153" s="30"/>
      <c r="AA153" s="30"/>
      <c r="AB153" s="26"/>
      <c r="AC153" s="26"/>
      <c r="AD153" s="26"/>
      <c r="AE153" s="26"/>
      <c r="AF153" s="39"/>
      <c r="AG153" s="39"/>
      <c r="AH153" s="39"/>
      <c r="AI153" s="39"/>
      <c r="AJ153" s="39"/>
      <c r="AK153" s="39"/>
      <c r="AL153" s="39"/>
      <c r="AM153" s="39"/>
      <c r="AN153" s="39"/>
      <c r="AO153" s="39"/>
    </row>
    <row r="154" spans="1:41" ht="15" customHeight="1">
      <c r="A154" s="26">
        <v>2020</v>
      </c>
      <c r="B154" s="26">
        <v>158</v>
      </c>
      <c r="C154" s="26" t="s">
        <v>129</v>
      </c>
      <c r="D154" s="26" t="s">
        <v>2433</v>
      </c>
      <c r="E154" s="26" t="s">
        <v>2434</v>
      </c>
      <c r="F154" s="27">
        <v>43997</v>
      </c>
      <c r="G154" s="26" t="s">
        <v>4527</v>
      </c>
      <c r="H154" s="26" t="s">
        <v>1402</v>
      </c>
      <c r="I154" s="168" t="s">
        <v>6156</v>
      </c>
      <c r="J154" s="164" t="s">
        <v>1483</v>
      </c>
      <c r="K154" s="164" t="s">
        <v>138</v>
      </c>
      <c r="L154" s="164">
        <v>79</v>
      </c>
      <c r="M154" s="164">
        <v>6220</v>
      </c>
      <c r="N154" s="169">
        <v>18</v>
      </c>
      <c r="O154" s="166" t="e">
        <f>#N/A</f>
        <v>#N/A</v>
      </c>
      <c r="P154" s="169"/>
      <c r="Q154" s="166"/>
      <c r="R154" s="164" t="s">
        <v>5902</v>
      </c>
      <c r="S154" s="164" t="s">
        <v>5915</v>
      </c>
      <c r="T154" s="26" t="s">
        <v>139</v>
      </c>
      <c r="U154" s="26">
        <v>11</v>
      </c>
      <c r="V154" s="26" t="s">
        <v>6138</v>
      </c>
      <c r="W154" s="26"/>
      <c r="X154" s="26"/>
      <c r="Y154" s="26"/>
      <c r="Z154" s="30"/>
      <c r="AA154" s="30"/>
      <c r="AB154" s="26"/>
      <c r="AC154" s="26"/>
      <c r="AD154" s="26"/>
      <c r="AE154" s="26"/>
      <c r="AF154" s="39"/>
      <c r="AG154" s="39"/>
      <c r="AH154" s="39"/>
      <c r="AI154" s="39"/>
      <c r="AJ154" s="39"/>
      <c r="AK154" s="39"/>
      <c r="AL154" s="39"/>
      <c r="AM154" s="39"/>
      <c r="AN154" s="39"/>
      <c r="AO154" s="39"/>
    </row>
    <row r="155" spans="1:41" ht="15" customHeight="1">
      <c r="A155" s="26">
        <v>2020</v>
      </c>
      <c r="B155" s="26">
        <v>159</v>
      </c>
      <c r="C155" s="26" t="s">
        <v>129</v>
      </c>
      <c r="D155" s="26" t="s">
        <v>2433</v>
      </c>
      <c r="E155" s="26" t="s">
        <v>2434</v>
      </c>
      <c r="F155" s="27">
        <v>43997</v>
      </c>
      <c r="G155" s="26" t="s">
        <v>4533</v>
      </c>
      <c r="H155" s="26" t="s">
        <v>1402</v>
      </c>
      <c r="I155" s="168" t="s">
        <v>6157</v>
      </c>
      <c r="J155" s="164" t="s">
        <v>1483</v>
      </c>
      <c r="K155" s="164" t="s">
        <v>138</v>
      </c>
      <c r="L155" s="164">
        <v>76</v>
      </c>
      <c r="M155" s="164">
        <v>5100</v>
      </c>
      <c r="N155" s="169">
        <v>15</v>
      </c>
      <c r="O155" s="166" t="e">
        <f>#N/A</f>
        <v>#N/A</v>
      </c>
      <c r="P155" s="169"/>
      <c r="Q155" s="166"/>
      <c r="R155" s="164" t="s">
        <v>5902</v>
      </c>
      <c r="S155" s="164" t="s">
        <v>5915</v>
      </c>
      <c r="T155" s="26" t="s">
        <v>139</v>
      </c>
      <c r="U155" s="26">
        <v>11</v>
      </c>
      <c r="V155" s="26" t="s">
        <v>6138</v>
      </c>
      <c r="W155" s="26"/>
      <c r="X155" s="26"/>
      <c r="Y155" s="26"/>
      <c r="Z155" s="30"/>
      <c r="AA155" s="30"/>
      <c r="AB155" s="26"/>
      <c r="AC155" s="26"/>
      <c r="AD155" s="26"/>
      <c r="AE155" s="26"/>
      <c r="AF155" s="39"/>
      <c r="AG155" s="39"/>
      <c r="AH155" s="39"/>
      <c r="AI155" s="39"/>
      <c r="AJ155" s="39"/>
      <c r="AK155" s="39"/>
      <c r="AL155" s="39"/>
      <c r="AM155" s="39"/>
      <c r="AN155" s="39"/>
      <c r="AO155" s="39"/>
    </row>
    <row r="156" spans="1:41" ht="15" customHeight="1">
      <c r="A156" s="26">
        <v>2020</v>
      </c>
      <c r="B156" s="26">
        <v>160</v>
      </c>
      <c r="C156" s="26" t="s">
        <v>129</v>
      </c>
      <c r="D156" s="26" t="s">
        <v>2433</v>
      </c>
      <c r="E156" s="26" t="s">
        <v>2434</v>
      </c>
      <c r="F156" s="27">
        <v>43997</v>
      </c>
      <c r="G156" s="26" t="s">
        <v>6158</v>
      </c>
      <c r="H156" s="26" t="s">
        <v>1402</v>
      </c>
      <c r="I156" s="168" t="s">
        <v>6159</v>
      </c>
      <c r="J156" s="164" t="s">
        <v>2574</v>
      </c>
      <c r="K156" s="164" t="s">
        <v>138</v>
      </c>
      <c r="L156" s="164">
        <v>75</v>
      </c>
      <c r="M156" s="164">
        <v>5800</v>
      </c>
      <c r="N156" s="169">
        <v>43</v>
      </c>
      <c r="O156" s="166" t="e">
        <f>#N/A</f>
        <v>#N/A</v>
      </c>
      <c r="P156" s="169"/>
      <c r="Q156" s="166"/>
      <c r="R156" s="164" t="s">
        <v>5902</v>
      </c>
      <c r="S156" s="164" t="s">
        <v>6143</v>
      </c>
      <c r="T156" s="26" t="s">
        <v>139</v>
      </c>
      <c r="U156" s="26">
        <v>11</v>
      </c>
      <c r="V156" s="26" t="s">
        <v>6138</v>
      </c>
      <c r="W156" s="26"/>
      <c r="X156" s="26"/>
      <c r="Y156" s="26"/>
      <c r="Z156" s="30"/>
      <c r="AA156" s="30"/>
      <c r="AB156" s="26"/>
      <c r="AC156" s="26"/>
      <c r="AD156" s="26"/>
      <c r="AE156" s="26"/>
      <c r="AF156" s="39"/>
      <c r="AG156" s="39"/>
      <c r="AH156" s="39"/>
      <c r="AI156" s="39"/>
      <c r="AJ156" s="39"/>
      <c r="AK156" s="39"/>
      <c r="AL156" s="39"/>
      <c r="AM156" s="39"/>
      <c r="AN156" s="39"/>
      <c r="AO156" s="39"/>
    </row>
    <row r="157" spans="1:41" ht="15" customHeight="1">
      <c r="A157" s="26">
        <v>2020</v>
      </c>
      <c r="B157" s="26">
        <v>161</v>
      </c>
      <c r="C157" s="26" t="s">
        <v>129</v>
      </c>
      <c r="D157" s="26" t="s">
        <v>2433</v>
      </c>
      <c r="E157" s="26" t="s">
        <v>2434</v>
      </c>
      <c r="F157" s="27">
        <v>43997</v>
      </c>
      <c r="G157" s="26" t="s">
        <v>6160</v>
      </c>
      <c r="H157" s="26" t="s">
        <v>1402</v>
      </c>
      <c r="I157" s="168" t="s">
        <v>6161</v>
      </c>
      <c r="J157" s="164" t="s">
        <v>2574</v>
      </c>
      <c r="K157" s="164" t="s">
        <v>138</v>
      </c>
      <c r="L157" s="164">
        <v>73</v>
      </c>
      <c r="M157" s="164">
        <v>4420</v>
      </c>
      <c r="N157" s="169">
        <v>28</v>
      </c>
      <c r="O157" s="166" t="e">
        <f>#N/A</f>
        <v>#N/A</v>
      </c>
      <c r="P157" s="169"/>
      <c r="Q157" s="166"/>
      <c r="R157" s="164" t="s">
        <v>5902</v>
      </c>
      <c r="S157" s="164" t="s">
        <v>6143</v>
      </c>
      <c r="T157" s="26" t="s">
        <v>139</v>
      </c>
      <c r="U157" s="26">
        <v>11</v>
      </c>
      <c r="V157" s="26" t="s">
        <v>6138</v>
      </c>
      <c r="W157" s="26"/>
      <c r="X157" s="26"/>
      <c r="Y157" s="26"/>
      <c r="Z157" s="30"/>
      <c r="AA157" s="30"/>
      <c r="AB157" s="26"/>
      <c r="AC157" s="26"/>
      <c r="AD157" s="26"/>
      <c r="AE157" s="26"/>
      <c r="AF157" s="39"/>
      <c r="AG157" s="39"/>
      <c r="AH157" s="39"/>
      <c r="AI157" s="39"/>
      <c r="AJ157" s="39"/>
      <c r="AK157" s="39"/>
      <c r="AL157" s="39"/>
      <c r="AM157" s="39"/>
      <c r="AN157" s="39"/>
      <c r="AO157" s="39"/>
    </row>
    <row r="158" spans="1:41" ht="15" customHeight="1">
      <c r="A158" s="26">
        <v>2020</v>
      </c>
      <c r="B158" s="26">
        <v>162</v>
      </c>
      <c r="C158" s="26" t="s">
        <v>129</v>
      </c>
      <c r="D158" s="26" t="s">
        <v>2433</v>
      </c>
      <c r="E158" s="26" t="s">
        <v>2434</v>
      </c>
      <c r="F158" s="27">
        <v>43997</v>
      </c>
      <c r="G158" s="26" t="s">
        <v>6162</v>
      </c>
      <c r="H158" s="26" t="s">
        <v>1402</v>
      </c>
      <c r="I158" s="168" t="s">
        <v>6163</v>
      </c>
      <c r="J158" s="164" t="s">
        <v>2574</v>
      </c>
      <c r="K158" s="164" t="s">
        <v>138</v>
      </c>
      <c r="L158" s="164">
        <v>74</v>
      </c>
      <c r="M158" s="164">
        <v>2990</v>
      </c>
      <c r="N158" s="169">
        <v>14</v>
      </c>
      <c r="O158" s="166" t="e">
        <f>#N/A</f>
        <v>#N/A</v>
      </c>
      <c r="P158" s="169"/>
      <c r="Q158" s="166"/>
      <c r="R158" s="164" t="s">
        <v>5902</v>
      </c>
      <c r="S158" s="164" t="s">
        <v>5915</v>
      </c>
      <c r="T158" s="26" t="s">
        <v>139</v>
      </c>
      <c r="U158" s="26">
        <v>11</v>
      </c>
      <c r="V158" s="26" t="s">
        <v>6138</v>
      </c>
      <c r="W158" s="26"/>
      <c r="X158" s="26"/>
      <c r="Y158" s="26"/>
      <c r="Z158" s="30"/>
      <c r="AA158" s="30"/>
      <c r="AB158" s="26"/>
      <c r="AC158" s="26"/>
      <c r="AD158" s="26"/>
      <c r="AE158" s="26"/>
      <c r="AF158" s="39"/>
      <c r="AG158" s="39"/>
      <c r="AH158" s="39"/>
      <c r="AI158" s="39"/>
      <c r="AJ158" s="39"/>
      <c r="AK158" s="39"/>
      <c r="AL158" s="39"/>
      <c r="AM158" s="39"/>
      <c r="AN158" s="39"/>
      <c r="AO158" s="39"/>
    </row>
    <row r="159" spans="1:41" ht="15" customHeight="1" thickBot="1">
      <c r="A159" s="82">
        <v>2020</v>
      </c>
      <c r="B159" s="82">
        <v>163</v>
      </c>
      <c r="C159" s="82" t="s">
        <v>129</v>
      </c>
      <c r="D159" s="82" t="s">
        <v>2433</v>
      </c>
      <c r="E159" s="82" t="s">
        <v>2434</v>
      </c>
      <c r="F159" s="95">
        <v>43997</v>
      </c>
      <c r="G159" s="82" t="s">
        <v>6164</v>
      </c>
      <c r="H159" s="82" t="s">
        <v>1402</v>
      </c>
      <c r="I159" s="170" t="s">
        <v>6165</v>
      </c>
      <c r="J159" s="171" t="s">
        <v>2574</v>
      </c>
      <c r="K159" s="171" t="s">
        <v>138</v>
      </c>
      <c r="L159" s="171">
        <v>77</v>
      </c>
      <c r="M159" s="171">
        <v>5880</v>
      </c>
      <c r="N159" s="172">
        <v>16</v>
      </c>
      <c r="O159" s="173" t="e">
        <f>#N/A</f>
        <v>#N/A</v>
      </c>
      <c r="P159" s="172"/>
      <c r="Q159" s="173"/>
      <c r="R159" s="171" t="s">
        <v>5902</v>
      </c>
      <c r="S159" s="171" t="s">
        <v>6143</v>
      </c>
      <c r="T159" s="82" t="s">
        <v>139</v>
      </c>
      <c r="U159" s="82">
        <v>11</v>
      </c>
      <c r="V159" s="82" t="s">
        <v>6138</v>
      </c>
      <c r="W159" s="82"/>
      <c r="X159" s="82"/>
      <c r="Y159" s="82"/>
      <c r="Z159" s="63"/>
      <c r="AA159" s="63"/>
      <c r="AB159" s="82"/>
      <c r="AC159" s="82"/>
      <c r="AD159" s="82"/>
      <c r="AE159" s="82"/>
      <c r="AF159" s="92"/>
      <c r="AG159" s="92"/>
      <c r="AH159" s="92"/>
      <c r="AI159" s="92"/>
      <c r="AJ159" s="92"/>
      <c r="AK159" s="92"/>
      <c r="AL159" s="92"/>
      <c r="AM159" s="92"/>
      <c r="AN159" s="92"/>
      <c r="AO159" s="92"/>
    </row>
    <row r="160" spans="1:41" ht="15" customHeight="1">
      <c r="A160" s="26"/>
      <c r="B160" s="26"/>
      <c r="C160" s="26"/>
      <c r="D160" s="26"/>
      <c r="E160" s="26"/>
      <c r="F160" s="27"/>
      <c r="G160" s="110"/>
      <c r="H160" s="26"/>
      <c r="I160" s="168"/>
      <c r="J160" s="164"/>
      <c r="K160" s="164"/>
      <c r="L160" s="164"/>
      <c r="M160" s="164"/>
      <c r="N160" s="169"/>
      <c r="O160" s="166"/>
      <c r="P160" s="169"/>
      <c r="Q160" s="166"/>
      <c r="R160" s="164"/>
      <c r="S160" s="164"/>
      <c r="T160" s="26"/>
      <c r="U160" s="26"/>
      <c r="V160" s="26"/>
      <c r="W160" s="26"/>
      <c r="X160" s="26"/>
      <c r="Y160" s="26"/>
      <c r="Z160" s="30"/>
      <c r="AA160" s="30"/>
      <c r="AB160" s="26"/>
      <c r="AC160" s="26"/>
      <c r="AD160" s="26"/>
      <c r="AE160" s="26"/>
      <c r="AF160" s="26"/>
      <c r="AG160" s="39"/>
      <c r="AH160" s="39"/>
      <c r="AI160" s="39"/>
      <c r="AJ160" s="39"/>
      <c r="AK160" s="39"/>
      <c r="AL160" s="39"/>
      <c r="AM160" s="39"/>
      <c r="AN160" s="39"/>
      <c r="AO160" s="39"/>
    </row>
    <row r="161" spans="1:41" ht="15" customHeight="1">
      <c r="A161" s="26"/>
      <c r="B161" s="26"/>
      <c r="C161" s="26"/>
      <c r="D161" s="26"/>
      <c r="E161" s="26"/>
      <c r="F161" s="26"/>
      <c r="G161" s="126"/>
      <c r="H161" s="26"/>
      <c r="I161" s="168"/>
      <c r="J161" s="164"/>
      <c r="K161" s="164"/>
      <c r="L161" s="164"/>
      <c r="M161" s="164"/>
      <c r="N161" s="169"/>
      <c r="O161" s="166"/>
      <c r="P161" s="169"/>
      <c r="Q161" s="166"/>
      <c r="R161" s="164"/>
      <c r="S161" s="164"/>
      <c r="T161" s="26"/>
      <c r="U161" s="26"/>
      <c r="V161" s="26"/>
      <c r="W161" s="26"/>
      <c r="X161" s="26"/>
      <c r="Y161" s="26"/>
      <c r="Z161" s="30"/>
      <c r="AA161" s="30"/>
      <c r="AB161" s="26"/>
      <c r="AC161" s="26"/>
      <c r="AD161" s="26"/>
      <c r="AE161" s="26"/>
      <c r="AF161" s="26"/>
      <c r="AG161" s="39"/>
      <c r="AH161" s="39"/>
      <c r="AI161" s="39"/>
      <c r="AJ161" s="39"/>
      <c r="AK161" s="39"/>
      <c r="AL161" s="39"/>
      <c r="AM161" s="39"/>
      <c r="AN161" s="39"/>
      <c r="AO161" s="39"/>
    </row>
    <row r="162" spans="1:41" ht="15" customHeight="1">
      <c r="A162" s="26"/>
      <c r="B162" s="26"/>
      <c r="C162" s="26"/>
      <c r="D162" s="26"/>
      <c r="E162" s="26"/>
      <c r="F162" s="26"/>
      <c r="G162" s="126"/>
      <c r="H162" s="26"/>
      <c r="I162" s="168"/>
      <c r="J162" s="164"/>
      <c r="K162" s="164"/>
      <c r="L162" s="164"/>
      <c r="M162" s="164"/>
      <c r="N162" s="169"/>
      <c r="O162" s="166"/>
      <c r="P162" s="169"/>
      <c r="Q162" s="166"/>
      <c r="R162" s="164"/>
      <c r="S162" s="164"/>
      <c r="T162" s="26"/>
      <c r="U162" s="26"/>
      <c r="V162" s="26"/>
      <c r="W162" s="26"/>
      <c r="X162" s="26"/>
      <c r="Y162" s="26"/>
      <c r="Z162" s="30"/>
      <c r="AA162" s="30"/>
      <c r="AB162" s="26"/>
      <c r="AC162" s="26"/>
      <c r="AD162" s="26"/>
      <c r="AE162" s="26"/>
      <c r="AF162" s="26"/>
      <c r="AG162" s="39"/>
      <c r="AH162" s="39"/>
      <c r="AI162" s="39"/>
      <c r="AJ162" s="39"/>
      <c r="AK162" s="39"/>
      <c r="AL162" s="39"/>
      <c r="AM162" s="39"/>
      <c r="AN162" s="39"/>
      <c r="AO162" s="39"/>
    </row>
    <row r="163" spans="1:41" ht="15" customHeight="1">
      <c r="A163" s="26"/>
      <c r="B163" s="26"/>
      <c r="C163" s="26"/>
      <c r="D163" s="26"/>
      <c r="E163" s="26"/>
      <c r="F163" s="26"/>
      <c r="G163" s="126"/>
      <c r="H163" s="26"/>
      <c r="I163" s="168"/>
      <c r="J163" s="164"/>
      <c r="K163" s="164"/>
      <c r="L163" s="164"/>
      <c r="M163" s="164"/>
      <c r="N163" s="169"/>
      <c r="O163" s="166"/>
      <c r="P163" s="169"/>
      <c r="Q163" s="166"/>
      <c r="R163" s="164"/>
      <c r="S163" s="164"/>
      <c r="T163" s="26"/>
      <c r="U163" s="26"/>
      <c r="V163" s="26"/>
      <c r="W163" s="26"/>
      <c r="X163" s="26"/>
      <c r="Y163" s="26"/>
      <c r="Z163" s="30"/>
      <c r="AA163" s="30"/>
      <c r="AB163" s="26"/>
      <c r="AC163" s="26"/>
      <c r="AD163" s="26"/>
      <c r="AE163" s="26"/>
      <c r="AF163" s="26"/>
      <c r="AG163" s="39"/>
      <c r="AH163" s="39"/>
      <c r="AI163" s="39"/>
      <c r="AJ163" s="39"/>
      <c r="AK163" s="39"/>
      <c r="AL163" s="39"/>
      <c r="AM163" s="39"/>
      <c r="AN163" s="39"/>
      <c r="AO163" s="39"/>
    </row>
    <row r="164" spans="1:41" ht="15" customHeight="1">
      <c r="A164" s="26"/>
      <c r="B164" s="26"/>
      <c r="C164" s="26"/>
      <c r="D164" s="26"/>
      <c r="E164" s="26"/>
      <c r="F164" s="26"/>
      <c r="G164" s="126"/>
      <c r="H164" s="26"/>
      <c r="I164" s="168"/>
      <c r="J164" s="164"/>
      <c r="K164" s="164"/>
      <c r="L164" s="164"/>
      <c r="M164" s="164"/>
      <c r="N164" s="169"/>
      <c r="O164" s="166"/>
      <c r="P164" s="169"/>
      <c r="Q164" s="166"/>
      <c r="R164" s="164"/>
      <c r="S164" s="164"/>
      <c r="T164" s="26"/>
      <c r="U164" s="26"/>
      <c r="V164" s="26"/>
      <c r="W164" s="26"/>
      <c r="X164" s="26"/>
      <c r="Y164" s="26"/>
      <c r="Z164" s="30"/>
      <c r="AA164" s="30"/>
      <c r="AB164" s="26"/>
      <c r="AC164" s="26"/>
      <c r="AD164" s="26"/>
      <c r="AE164" s="26"/>
      <c r="AF164" s="26"/>
      <c r="AG164" s="39"/>
      <c r="AH164" s="39"/>
      <c r="AI164" s="39"/>
      <c r="AJ164" s="39"/>
      <c r="AK164" s="39"/>
      <c r="AL164" s="39"/>
      <c r="AM164" s="39"/>
      <c r="AN164" s="39"/>
      <c r="AO164" s="39"/>
    </row>
    <row r="165" spans="1:41" ht="15" customHeight="1">
      <c r="A165" s="26"/>
      <c r="B165" s="26"/>
      <c r="C165" s="26"/>
      <c r="D165" s="26"/>
      <c r="E165" s="26"/>
      <c r="F165" s="26"/>
      <c r="G165" s="126"/>
      <c r="H165" s="26"/>
      <c r="I165" s="168"/>
      <c r="J165" s="164"/>
      <c r="K165" s="164"/>
      <c r="L165" s="164"/>
      <c r="M165" s="164"/>
      <c r="N165" s="169"/>
      <c r="O165" s="166"/>
      <c r="P165" s="169"/>
      <c r="Q165" s="166"/>
      <c r="R165" s="164"/>
      <c r="S165" s="164"/>
      <c r="T165" s="26"/>
      <c r="U165" s="26"/>
      <c r="V165" s="26"/>
      <c r="W165" s="26"/>
      <c r="X165" s="26"/>
      <c r="Y165" s="26"/>
      <c r="Z165" s="30"/>
      <c r="AA165" s="30"/>
      <c r="AB165" s="26"/>
      <c r="AC165" s="26"/>
      <c r="AD165" s="26"/>
      <c r="AE165" s="26"/>
      <c r="AF165" s="26"/>
      <c r="AG165" s="39"/>
      <c r="AH165" s="39"/>
      <c r="AI165" s="39"/>
      <c r="AJ165" s="39"/>
      <c r="AK165" s="39"/>
      <c r="AL165" s="39"/>
      <c r="AM165" s="39"/>
      <c r="AN165" s="39"/>
      <c r="AO165" s="39"/>
    </row>
    <row r="166" spans="1:41" ht="15" customHeight="1">
      <c r="A166" s="26"/>
      <c r="B166" s="26"/>
      <c r="C166" s="26"/>
      <c r="D166" s="26"/>
      <c r="E166" s="26"/>
      <c r="F166" s="26"/>
      <c r="G166" s="126"/>
      <c r="H166" s="26"/>
      <c r="I166" s="168"/>
      <c r="J166" s="164"/>
      <c r="K166" s="164"/>
      <c r="L166" s="164"/>
      <c r="M166" s="164"/>
      <c r="N166" s="169"/>
      <c r="O166" s="166"/>
      <c r="P166" s="169"/>
      <c r="Q166" s="166"/>
      <c r="R166" s="164"/>
      <c r="S166" s="164"/>
      <c r="T166" s="26"/>
      <c r="U166" s="26"/>
      <c r="V166" s="26"/>
      <c r="W166" s="26"/>
      <c r="X166" s="26"/>
      <c r="Y166" s="26"/>
      <c r="Z166" s="30"/>
      <c r="AA166" s="30"/>
      <c r="AB166" s="26"/>
      <c r="AC166" s="26"/>
      <c r="AD166" s="26"/>
      <c r="AE166" s="26"/>
      <c r="AF166" s="26"/>
      <c r="AG166" s="39"/>
      <c r="AH166" s="39"/>
      <c r="AI166" s="39"/>
      <c r="AJ166" s="39"/>
      <c r="AK166" s="39"/>
      <c r="AL166" s="39"/>
      <c r="AM166" s="39"/>
      <c r="AN166" s="39"/>
      <c r="AO166" s="39"/>
    </row>
    <row r="167" spans="1:41" ht="15" customHeight="1">
      <c r="A167" s="26"/>
      <c r="B167" s="26"/>
      <c r="C167" s="26"/>
      <c r="D167" s="26"/>
      <c r="E167" s="26"/>
      <c r="F167" s="26"/>
      <c r="G167" s="126"/>
      <c r="H167" s="26"/>
      <c r="I167" s="168"/>
      <c r="J167" s="164"/>
      <c r="K167" s="164"/>
      <c r="L167" s="164"/>
      <c r="M167" s="164"/>
      <c r="N167" s="169"/>
      <c r="O167" s="166"/>
      <c r="P167" s="169"/>
      <c r="Q167" s="166"/>
      <c r="R167" s="164"/>
      <c r="S167" s="164"/>
      <c r="T167" s="26"/>
      <c r="U167" s="26"/>
      <c r="V167" s="26"/>
      <c r="W167" s="26"/>
      <c r="X167" s="26"/>
      <c r="Y167" s="26"/>
      <c r="Z167" s="30"/>
      <c r="AA167" s="30"/>
      <c r="AB167" s="26"/>
      <c r="AC167" s="26"/>
      <c r="AD167" s="26"/>
      <c r="AE167" s="26"/>
      <c r="AF167" s="26"/>
      <c r="AG167" s="39"/>
      <c r="AH167" s="39"/>
      <c r="AI167" s="39"/>
      <c r="AJ167" s="39"/>
      <c r="AK167" s="39"/>
      <c r="AL167" s="39"/>
      <c r="AM167" s="39"/>
      <c r="AN167" s="39"/>
      <c r="AO167" s="39"/>
    </row>
    <row r="168" spans="1:41" ht="15" customHeight="1">
      <c r="A168" s="26"/>
      <c r="B168" s="26"/>
      <c r="C168" s="26"/>
      <c r="D168" s="26"/>
      <c r="E168" s="26"/>
      <c r="F168" s="26"/>
      <c r="G168" s="126"/>
      <c r="H168" s="26"/>
      <c r="I168" s="168"/>
      <c r="J168" s="164"/>
      <c r="K168" s="164"/>
      <c r="L168" s="164"/>
      <c r="M168" s="164"/>
      <c r="N168" s="169"/>
      <c r="O168" s="166"/>
      <c r="P168" s="169"/>
      <c r="Q168" s="166"/>
      <c r="R168" s="164"/>
      <c r="S168" s="164"/>
      <c r="T168" s="26"/>
      <c r="U168" s="26"/>
      <c r="V168" s="26"/>
      <c r="W168" s="26"/>
      <c r="X168" s="26"/>
      <c r="Y168" s="26"/>
      <c r="Z168" s="30"/>
      <c r="AA168" s="30"/>
      <c r="AB168" s="26"/>
      <c r="AC168" s="26"/>
      <c r="AD168" s="26"/>
      <c r="AE168" s="26"/>
      <c r="AF168" s="26"/>
      <c r="AG168" s="39"/>
      <c r="AH168" s="39"/>
      <c r="AI168" s="39"/>
      <c r="AJ168" s="39"/>
      <c r="AK168" s="39"/>
      <c r="AL168" s="39"/>
      <c r="AM168" s="39"/>
      <c r="AN168" s="39"/>
      <c r="AO168" s="39"/>
    </row>
    <row r="169" spans="1:41" ht="15" customHeight="1">
      <c r="A169" s="26"/>
      <c r="B169" s="26"/>
      <c r="C169" s="26"/>
      <c r="D169" s="26"/>
      <c r="E169" s="26"/>
      <c r="F169" s="26"/>
      <c r="G169" s="126"/>
      <c r="H169" s="26"/>
      <c r="I169" s="168"/>
      <c r="J169" s="164"/>
      <c r="K169" s="164"/>
      <c r="L169" s="164"/>
      <c r="M169" s="164"/>
      <c r="N169" s="169"/>
      <c r="O169" s="166"/>
      <c r="P169" s="169"/>
      <c r="Q169" s="166"/>
      <c r="R169" s="164"/>
      <c r="S169" s="164"/>
      <c r="T169" s="26"/>
      <c r="U169" s="26"/>
      <c r="V169" s="26"/>
      <c r="W169" s="26"/>
      <c r="X169" s="26"/>
      <c r="Y169" s="26"/>
      <c r="Z169" s="30"/>
      <c r="AA169" s="30"/>
      <c r="AB169" s="26"/>
      <c r="AC169" s="26"/>
      <c r="AD169" s="26"/>
      <c r="AE169" s="26"/>
      <c r="AF169" s="26"/>
      <c r="AG169" s="39"/>
      <c r="AH169" s="39"/>
      <c r="AI169" s="39"/>
      <c r="AJ169" s="39"/>
      <c r="AK169" s="39"/>
      <c r="AL169" s="39"/>
      <c r="AM169" s="39"/>
      <c r="AN169" s="39"/>
      <c r="AO169" s="39"/>
    </row>
    <row r="170" spans="1:41" ht="15" customHeight="1">
      <c r="A170" s="26"/>
      <c r="B170" s="26"/>
      <c r="C170" s="26"/>
      <c r="D170" s="26"/>
      <c r="E170" s="26"/>
      <c r="F170" s="26"/>
      <c r="G170" s="126"/>
      <c r="H170" s="26"/>
      <c r="I170" s="168"/>
      <c r="J170" s="164"/>
      <c r="K170" s="164"/>
      <c r="L170" s="164"/>
      <c r="M170" s="164"/>
      <c r="N170" s="169"/>
      <c r="O170" s="166"/>
      <c r="P170" s="169"/>
      <c r="Q170" s="166"/>
      <c r="R170" s="164"/>
      <c r="S170" s="164"/>
      <c r="T170" s="26"/>
      <c r="U170" s="26"/>
      <c r="V170" s="26"/>
      <c r="W170" s="26"/>
      <c r="X170" s="26"/>
      <c r="Y170" s="26"/>
      <c r="Z170" s="30"/>
      <c r="AA170" s="30"/>
      <c r="AB170" s="26"/>
      <c r="AC170" s="26"/>
      <c r="AD170" s="26"/>
      <c r="AE170" s="26"/>
      <c r="AF170" s="26"/>
      <c r="AG170" s="39"/>
      <c r="AH170" s="39"/>
      <c r="AI170" s="39"/>
      <c r="AJ170" s="39"/>
      <c r="AK170" s="39"/>
      <c r="AL170" s="39"/>
      <c r="AM170" s="39"/>
      <c r="AN170" s="39"/>
      <c r="AO170" s="39"/>
    </row>
    <row r="171" spans="1:41" ht="15" customHeight="1">
      <c r="A171" s="26"/>
      <c r="B171" s="26"/>
      <c r="C171" s="26"/>
      <c r="D171" s="26"/>
      <c r="E171" s="26"/>
      <c r="F171" s="26"/>
      <c r="G171" s="126"/>
      <c r="H171" s="26"/>
      <c r="I171" s="168"/>
      <c r="J171" s="164"/>
      <c r="K171" s="164"/>
      <c r="L171" s="164"/>
      <c r="M171" s="164"/>
      <c r="N171" s="169"/>
      <c r="O171" s="166"/>
      <c r="P171" s="169"/>
      <c r="Q171" s="166"/>
      <c r="R171" s="164"/>
      <c r="S171" s="164"/>
      <c r="T171" s="26"/>
      <c r="U171" s="26"/>
      <c r="V171" s="26"/>
      <c r="W171" s="26"/>
      <c r="X171" s="26"/>
      <c r="Y171" s="26"/>
      <c r="Z171" s="30"/>
      <c r="AA171" s="30"/>
      <c r="AB171" s="26"/>
      <c r="AC171" s="26"/>
      <c r="AD171" s="26"/>
      <c r="AE171" s="26"/>
      <c r="AF171" s="26"/>
      <c r="AG171" s="39"/>
      <c r="AH171" s="39"/>
      <c r="AI171" s="39"/>
      <c r="AJ171" s="39"/>
      <c r="AK171" s="39"/>
      <c r="AL171" s="39"/>
      <c r="AM171" s="39"/>
      <c r="AN171" s="39"/>
      <c r="AO171" s="39"/>
    </row>
    <row r="172" spans="1:41" ht="15" customHeight="1">
      <c r="A172" s="26"/>
      <c r="B172" s="26"/>
      <c r="C172" s="26"/>
      <c r="D172" s="26"/>
      <c r="E172" s="26"/>
      <c r="F172" s="26"/>
      <c r="G172" s="126"/>
      <c r="H172" s="26"/>
      <c r="I172" s="168"/>
      <c r="J172" s="164"/>
      <c r="K172" s="164"/>
      <c r="L172" s="164"/>
      <c r="M172" s="164"/>
      <c r="N172" s="169"/>
      <c r="O172" s="166"/>
      <c r="P172" s="169"/>
      <c r="Q172" s="166"/>
      <c r="R172" s="164"/>
      <c r="S172" s="164"/>
      <c r="T172" s="26"/>
      <c r="U172" s="26"/>
      <c r="V172" s="26"/>
      <c r="W172" s="26"/>
      <c r="X172" s="26"/>
      <c r="Y172" s="26"/>
      <c r="Z172" s="30"/>
      <c r="AA172" s="30"/>
      <c r="AB172" s="26"/>
      <c r="AC172" s="26"/>
      <c r="AD172" s="26"/>
      <c r="AE172" s="26"/>
      <c r="AF172" s="26"/>
      <c r="AG172" s="39"/>
      <c r="AH172" s="39"/>
      <c r="AI172" s="39"/>
      <c r="AJ172" s="39"/>
      <c r="AK172" s="39"/>
      <c r="AL172" s="39"/>
      <c r="AM172" s="39"/>
      <c r="AN172" s="39"/>
      <c r="AO172" s="39"/>
    </row>
    <row r="173" spans="1:41" ht="15" customHeight="1">
      <c r="A173" s="26"/>
      <c r="B173" s="26"/>
      <c r="C173" s="26"/>
      <c r="D173" s="26"/>
      <c r="E173" s="26"/>
      <c r="F173" s="26"/>
      <c r="G173" s="126"/>
      <c r="H173" s="26"/>
      <c r="I173" s="168"/>
      <c r="J173" s="164"/>
      <c r="K173" s="164"/>
      <c r="L173" s="164"/>
      <c r="M173" s="164"/>
      <c r="N173" s="169"/>
      <c r="O173" s="166"/>
      <c r="P173" s="169"/>
      <c r="Q173" s="166"/>
      <c r="R173" s="164"/>
      <c r="S173" s="164"/>
      <c r="T173" s="26"/>
      <c r="U173" s="26"/>
      <c r="V173" s="26"/>
      <c r="W173" s="26"/>
      <c r="X173" s="26"/>
      <c r="Y173" s="26"/>
      <c r="Z173" s="30"/>
      <c r="AA173" s="30"/>
      <c r="AB173" s="26"/>
      <c r="AC173" s="26"/>
      <c r="AD173" s="26"/>
      <c r="AE173" s="26"/>
      <c r="AF173" s="26"/>
      <c r="AG173" s="39"/>
      <c r="AH173" s="39"/>
      <c r="AI173" s="39"/>
      <c r="AJ173" s="39"/>
      <c r="AK173" s="39"/>
      <c r="AL173" s="39"/>
      <c r="AM173" s="39"/>
      <c r="AN173" s="39"/>
      <c r="AO173" s="39"/>
    </row>
    <row r="174" spans="1:41" ht="15" customHeight="1">
      <c r="A174" s="26"/>
      <c r="B174" s="26"/>
      <c r="C174" s="26"/>
      <c r="D174" s="26"/>
      <c r="E174" s="26"/>
      <c r="F174" s="26"/>
      <c r="G174" s="126"/>
      <c r="H174" s="26"/>
      <c r="I174" s="168"/>
      <c r="J174" s="164"/>
      <c r="K174" s="164"/>
      <c r="L174" s="164"/>
      <c r="M174" s="164"/>
      <c r="N174" s="169"/>
      <c r="O174" s="166"/>
      <c r="P174" s="169"/>
      <c r="Q174" s="166"/>
      <c r="R174" s="164"/>
      <c r="S174" s="164"/>
      <c r="T174" s="26"/>
      <c r="U174" s="26"/>
      <c r="V174" s="26"/>
      <c r="W174" s="26"/>
      <c r="X174" s="26"/>
      <c r="Y174" s="26"/>
      <c r="Z174" s="30"/>
      <c r="AA174" s="30"/>
      <c r="AB174" s="26"/>
      <c r="AC174" s="26"/>
      <c r="AD174" s="26"/>
      <c r="AE174" s="26"/>
      <c r="AF174" s="26"/>
      <c r="AG174" s="39"/>
      <c r="AH174" s="39"/>
      <c r="AI174" s="39"/>
      <c r="AJ174" s="39"/>
      <c r="AK174" s="39"/>
      <c r="AL174" s="39"/>
      <c r="AM174" s="39"/>
      <c r="AN174" s="39"/>
      <c r="AO174" s="39"/>
    </row>
    <row r="175" spans="1:41" ht="15" customHeight="1">
      <c r="A175" s="26"/>
      <c r="B175" s="26"/>
      <c r="C175" s="26"/>
      <c r="D175" s="26"/>
      <c r="E175" s="26"/>
      <c r="F175" s="26"/>
      <c r="G175" s="126"/>
      <c r="H175" s="26"/>
      <c r="I175" s="168"/>
      <c r="J175" s="164"/>
      <c r="K175" s="164"/>
      <c r="L175" s="164"/>
      <c r="M175" s="164"/>
      <c r="N175" s="169"/>
      <c r="O175" s="166"/>
      <c r="P175" s="169"/>
      <c r="Q175" s="166"/>
      <c r="R175" s="164"/>
      <c r="S175" s="164"/>
      <c r="T175" s="26"/>
      <c r="U175" s="26"/>
      <c r="V175" s="26"/>
      <c r="W175" s="26"/>
      <c r="X175" s="26"/>
      <c r="Y175" s="26"/>
      <c r="Z175" s="30"/>
      <c r="AA175" s="30"/>
      <c r="AB175" s="26"/>
      <c r="AC175" s="26"/>
      <c r="AD175" s="26"/>
      <c r="AE175" s="26"/>
      <c r="AF175" s="26"/>
      <c r="AG175" s="39"/>
      <c r="AH175" s="39"/>
      <c r="AI175" s="39"/>
      <c r="AJ175" s="39"/>
      <c r="AK175" s="39"/>
      <c r="AL175" s="39"/>
      <c r="AM175" s="39"/>
      <c r="AN175" s="39"/>
      <c r="AO175" s="39"/>
    </row>
    <row r="176" spans="1:41" ht="15" customHeight="1">
      <c r="A176" s="26"/>
      <c r="B176" s="26"/>
      <c r="C176" s="26"/>
      <c r="D176" s="26"/>
      <c r="E176" s="26"/>
      <c r="F176" s="26"/>
      <c r="G176" s="126"/>
      <c r="H176" s="26"/>
      <c r="I176" s="168"/>
      <c r="J176" s="164"/>
      <c r="K176" s="164"/>
      <c r="L176" s="164"/>
      <c r="M176" s="164"/>
      <c r="N176" s="169"/>
      <c r="O176" s="166"/>
      <c r="P176" s="169"/>
      <c r="Q176" s="166"/>
      <c r="R176" s="164"/>
      <c r="S176" s="164"/>
      <c r="T176" s="26"/>
      <c r="U176" s="26"/>
      <c r="V176" s="26"/>
      <c r="W176" s="26"/>
      <c r="X176" s="26"/>
      <c r="Y176" s="26"/>
      <c r="Z176" s="30"/>
      <c r="AA176" s="30"/>
      <c r="AB176" s="26"/>
      <c r="AC176" s="26"/>
      <c r="AD176" s="26"/>
      <c r="AE176" s="26"/>
      <c r="AF176" s="26"/>
      <c r="AG176" s="39"/>
      <c r="AH176" s="39"/>
      <c r="AI176" s="39"/>
      <c r="AJ176" s="39"/>
      <c r="AK176" s="39"/>
      <c r="AL176" s="39"/>
      <c r="AM176" s="39"/>
      <c r="AN176" s="39"/>
      <c r="AO176" s="39"/>
    </row>
  </sheetData>
  <mergeCells count="5">
    <mergeCell ref="AD2:AE2"/>
    <mergeCell ref="AG2:AH2"/>
    <mergeCell ref="AI2:AJ2"/>
    <mergeCell ref="AK2:AL2"/>
    <mergeCell ref="AM2:AN2"/>
  </mergeCells>
  <printOptions horizontalCentered="1" verticalCentered="1"/>
  <pageMargins left="0" right="0" top="0" bottom="0" header="0" footer="0"/>
  <pageSetup paperSize="9" scale="10" orientation="portrait"/>
  <headerFooter alignWithMargins="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38"/>
  <sheetViews>
    <sheetView topLeftCell="A2" workbookViewId="0">
      <selection activeCell="B11" sqref="B11:G14"/>
    </sheetView>
  </sheetViews>
  <sheetFormatPr baseColWidth="10" defaultRowHeight="14" x14ac:dyDescent="0"/>
  <cols>
    <col min="2" max="2" width="16.6640625" bestFit="1" customWidth="1"/>
    <col min="3" max="3" width="12.1640625" bestFit="1" customWidth="1"/>
    <col min="4" max="4" width="27.33203125" bestFit="1" customWidth="1"/>
    <col min="5" max="5" width="7.1640625" bestFit="1" customWidth="1"/>
    <col min="6" max="6" width="14.83203125" bestFit="1" customWidth="1"/>
    <col min="7" max="7" width="4.1640625" bestFit="1" customWidth="1"/>
    <col min="8" max="8" width="16.83203125" bestFit="1" customWidth="1"/>
  </cols>
  <sheetData>
    <row r="2" spans="2:7">
      <c r="B2" s="263" t="s">
        <v>6177</v>
      </c>
      <c r="C2" s="263"/>
      <c r="D2" s="263"/>
      <c r="E2" s="264"/>
    </row>
    <row r="3" spans="2:7">
      <c r="B3" s="204"/>
      <c r="C3" s="203"/>
      <c r="D3" s="204"/>
      <c r="E3" s="203"/>
    </row>
    <row r="4" spans="2:7">
      <c r="B4" s="205" t="s">
        <v>6178</v>
      </c>
      <c r="C4" s="265">
        <v>44036</v>
      </c>
      <c r="D4" s="265"/>
      <c r="E4" s="265"/>
    </row>
    <row r="5" spans="2:7">
      <c r="B5" s="205" t="s">
        <v>6179</v>
      </c>
      <c r="C5" s="206" t="s">
        <v>2577</v>
      </c>
      <c r="D5" s="207" t="s">
        <v>2488</v>
      </c>
      <c r="E5" s="208"/>
    </row>
    <row r="6" spans="2:7">
      <c r="B6" s="205" t="s">
        <v>6180</v>
      </c>
      <c r="C6" s="266">
        <v>35641</v>
      </c>
      <c r="D6" s="267"/>
      <c r="E6" s="268"/>
    </row>
    <row r="7" spans="2:7">
      <c r="B7" s="205" t="s">
        <v>6181</v>
      </c>
      <c r="C7" s="261" t="s">
        <v>6182</v>
      </c>
      <c r="D7" s="261"/>
      <c r="E7" s="261"/>
    </row>
    <row r="8" spans="2:7">
      <c r="B8" s="205" t="s">
        <v>6183</v>
      </c>
      <c r="C8" s="261" t="s">
        <v>6184</v>
      </c>
      <c r="D8" s="261"/>
      <c r="E8" s="261"/>
    </row>
    <row r="9" spans="2:7">
      <c r="B9" s="205" t="s">
        <v>6185</v>
      </c>
      <c r="C9" s="262" t="s">
        <v>6186</v>
      </c>
      <c r="D9" s="262"/>
      <c r="E9" s="262"/>
    </row>
    <row r="11" spans="2:7">
      <c r="B11" s="214"/>
      <c r="C11" s="209" t="s">
        <v>6187</v>
      </c>
      <c r="D11" s="210" t="s">
        <v>6188</v>
      </c>
      <c r="E11" s="209"/>
      <c r="F11" s="214"/>
      <c r="G11" s="211"/>
    </row>
    <row r="12" spans="2:7">
      <c r="B12" s="214"/>
      <c r="C12" s="209" t="s">
        <v>6189</v>
      </c>
      <c r="D12" s="210" t="s">
        <v>6190</v>
      </c>
      <c r="E12" s="209"/>
      <c r="F12" s="214"/>
      <c r="G12" s="211"/>
    </row>
    <row r="13" spans="2:7" ht="15" thickBot="1">
      <c r="B13" s="214"/>
      <c r="C13" s="209" t="s">
        <v>6191</v>
      </c>
      <c r="D13" s="212" t="s">
        <v>6192</v>
      </c>
      <c r="E13" s="212"/>
      <c r="F13" s="212"/>
      <c r="G13" s="213"/>
    </row>
    <row r="14" spans="2:7" ht="15" thickBot="1">
      <c r="B14" s="216" t="s">
        <v>6193</v>
      </c>
      <c r="C14" s="217"/>
      <c r="D14" s="216"/>
      <c r="E14" s="218"/>
      <c r="F14" s="218"/>
      <c r="G14" s="219"/>
    </row>
    <row r="17" spans="2:8" ht="15" thickBot="1"/>
    <row r="18" spans="2:8" ht="15" thickBot="1">
      <c r="B18" s="180" t="s">
        <v>6166</v>
      </c>
      <c r="C18" s="181" t="s">
        <v>6167</v>
      </c>
      <c r="D18" s="180" t="s">
        <v>6168</v>
      </c>
      <c r="E18" s="180" t="s">
        <v>6169</v>
      </c>
      <c r="F18" s="180" t="s">
        <v>6170</v>
      </c>
      <c r="G18" s="180" t="s">
        <v>6171</v>
      </c>
      <c r="H18" s="190" t="s">
        <v>6172</v>
      </c>
    </row>
    <row r="19" spans="2:8">
      <c r="B19" s="184">
        <v>1</v>
      </c>
      <c r="C19" s="192">
        <v>43970</v>
      </c>
      <c r="D19" s="201" t="s">
        <v>2577</v>
      </c>
      <c r="E19" s="187">
        <v>52500</v>
      </c>
      <c r="F19" s="188" t="s">
        <v>6173</v>
      </c>
      <c r="G19" s="193">
        <v>326</v>
      </c>
      <c r="H19" s="198" t="s">
        <v>6174</v>
      </c>
    </row>
    <row r="20" spans="2:8">
      <c r="B20" s="182">
        <v>2</v>
      </c>
      <c r="C20" s="185">
        <v>43978</v>
      </c>
      <c r="D20" s="201" t="s">
        <v>2577</v>
      </c>
      <c r="E20" s="187">
        <v>52500</v>
      </c>
      <c r="F20" s="185" t="s">
        <v>6173</v>
      </c>
      <c r="G20" s="193">
        <v>330</v>
      </c>
      <c r="H20" s="196" t="s">
        <v>6174</v>
      </c>
    </row>
    <row r="21" spans="2:8">
      <c r="B21" s="182">
        <v>3</v>
      </c>
      <c r="C21" s="202">
        <v>43978</v>
      </c>
      <c r="D21" s="201" t="s">
        <v>2577</v>
      </c>
      <c r="E21" s="187">
        <v>52500</v>
      </c>
      <c r="F21" s="185" t="s">
        <v>6173</v>
      </c>
      <c r="G21" s="193">
        <v>330</v>
      </c>
      <c r="H21" s="197" t="s">
        <v>6174</v>
      </c>
    </row>
    <row r="22" spans="2:8">
      <c r="B22" s="182">
        <v>4</v>
      </c>
      <c r="C22" s="191">
        <v>43978</v>
      </c>
      <c r="D22" s="201" t="s">
        <v>2577</v>
      </c>
      <c r="E22" s="187">
        <v>52500</v>
      </c>
      <c r="F22" s="185" t="s">
        <v>6173</v>
      </c>
      <c r="G22" s="193">
        <v>330</v>
      </c>
      <c r="H22" s="197" t="s">
        <v>6174</v>
      </c>
    </row>
    <row r="23" spans="2:8">
      <c r="B23" s="182">
        <v>5</v>
      </c>
      <c r="C23" s="185">
        <v>43984</v>
      </c>
      <c r="D23" s="201" t="s">
        <v>2577</v>
      </c>
      <c r="E23" s="187">
        <v>52500</v>
      </c>
      <c r="F23" s="185" t="s">
        <v>6173</v>
      </c>
      <c r="G23" s="193">
        <v>327</v>
      </c>
      <c r="H23" s="197" t="s">
        <v>6174</v>
      </c>
    </row>
    <row r="24" spans="2:8">
      <c r="B24" s="182">
        <v>6</v>
      </c>
      <c r="C24" s="185">
        <v>43984</v>
      </c>
      <c r="D24" s="201" t="s">
        <v>2577</v>
      </c>
      <c r="E24" s="187">
        <v>52500</v>
      </c>
      <c r="F24" s="185" t="s">
        <v>6173</v>
      </c>
      <c r="G24" s="193">
        <v>327</v>
      </c>
      <c r="H24" s="197" t="s">
        <v>6174</v>
      </c>
    </row>
    <row r="25" spans="2:8">
      <c r="B25" s="182">
        <v>7</v>
      </c>
      <c r="C25" s="185">
        <v>43984</v>
      </c>
      <c r="D25" s="201" t="s">
        <v>2577</v>
      </c>
      <c r="E25" s="187">
        <v>52500</v>
      </c>
      <c r="F25" s="185" t="s">
        <v>6173</v>
      </c>
      <c r="G25" s="193">
        <v>327</v>
      </c>
      <c r="H25" s="197" t="s">
        <v>6174</v>
      </c>
    </row>
    <row r="26" spans="2:8">
      <c r="B26" s="182">
        <v>8</v>
      </c>
      <c r="C26" s="185">
        <v>43984</v>
      </c>
      <c r="D26" s="201" t="s">
        <v>2577</v>
      </c>
      <c r="E26" s="187">
        <v>52500</v>
      </c>
      <c r="F26" s="185" t="s">
        <v>6173</v>
      </c>
      <c r="G26" s="193">
        <v>327</v>
      </c>
      <c r="H26" s="197" t="s">
        <v>6174</v>
      </c>
    </row>
    <row r="27" spans="2:8">
      <c r="B27" s="182">
        <v>9</v>
      </c>
      <c r="C27" s="185">
        <v>43984</v>
      </c>
      <c r="D27" s="201" t="s">
        <v>2577</v>
      </c>
      <c r="E27" s="187">
        <v>52500</v>
      </c>
      <c r="F27" s="185" t="s">
        <v>6173</v>
      </c>
      <c r="G27" s="193">
        <v>327</v>
      </c>
      <c r="H27" s="197" t="s">
        <v>6174</v>
      </c>
    </row>
    <row r="28" spans="2:8">
      <c r="B28" s="182">
        <v>10</v>
      </c>
      <c r="C28" s="185">
        <v>43991</v>
      </c>
      <c r="D28" s="201" t="s">
        <v>2577</v>
      </c>
      <c r="E28" s="187">
        <v>52500</v>
      </c>
      <c r="F28" s="185" t="s">
        <v>6173</v>
      </c>
      <c r="G28" s="186">
        <v>327</v>
      </c>
      <c r="H28" s="197" t="s">
        <v>6174</v>
      </c>
    </row>
    <row r="29" spans="2:8">
      <c r="B29" s="182">
        <v>11</v>
      </c>
      <c r="C29" s="185">
        <v>43991</v>
      </c>
      <c r="D29" s="201" t="s">
        <v>2577</v>
      </c>
      <c r="E29" s="187">
        <v>52500</v>
      </c>
      <c r="F29" s="185" t="s">
        <v>6173</v>
      </c>
      <c r="G29" s="186">
        <v>327</v>
      </c>
      <c r="H29" s="197" t="s">
        <v>6174</v>
      </c>
    </row>
    <row r="30" spans="2:8">
      <c r="B30" s="182">
        <v>12</v>
      </c>
      <c r="C30" s="185">
        <v>43991</v>
      </c>
      <c r="D30" s="201" t="s">
        <v>2577</v>
      </c>
      <c r="E30" s="187">
        <v>52500</v>
      </c>
      <c r="F30" s="191" t="s">
        <v>6173</v>
      </c>
      <c r="G30" s="186">
        <v>327</v>
      </c>
      <c r="H30" s="197" t="s">
        <v>6174</v>
      </c>
    </row>
    <row r="31" spans="2:8">
      <c r="B31" s="182">
        <v>13</v>
      </c>
      <c r="C31" s="185">
        <v>43991</v>
      </c>
      <c r="D31" s="201" t="s">
        <v>2577</v>
      </c>
      <c r="E31" s="187">
        <v>52500</v>
      </c>
      <c r="F31" s="185" t="s">
        <v>6175</v>
      </c>
      <c r="G31" s="186">
        <v>327</v>
      </c>
      <c r="H31" s="197" t="s">
        <v>6174</v>
      </c>
    </row>
    <row r="32" spans="2:8">
      <c r="B32" s="182">
        <v>14</v>
      </c>
      <c r="C32" s="185">
        <v>43991</v>
      </c>
      <c r="D32" s="201" t="s">
        <v>2577</v>
      </c>
      <c r="E32" s="187">
        <v>52500</v>
      </c>
      <c r="F32" s="185" t="s">
        <v>6176</v>
      </c>
      <c r="G32" s="186">
        <v>327</v>
      </c>
      <c r="H32" s="197" t="s">
        <v>6174</v>
      </c>
    </row>
    <row r="33" spans="2:8">
      <c r="B33" s="182">
        <v>37</v>
      </c>
      <c r="C33" s="185">
        <v>43984</v>
      </c>
      <c r="D33" s="200" t="s">
        <v>2488</v>
      </c>
      <c r="E33" s="187">
        <v>52500</v>
      </c>
      <c r="F33" s="185" t="s">
        <v>6175</v>
      </c>
      <c r="G33" s="186">
        <v>327</v>
      </c>
      <c r="H33" s="197" t="s">
        <v>6174</v>
      </c>
    </row>
    <row r="34" spans="2:8">
      <c r="B34" s="182">
        <v>38</v>
      </c>
      <c r="C34" s="185">
        <v>43984</v>
      </c>
      <c r="D34" s="200" t="s">
        <v>2488</v>
      </c>
      <c r="E34" s="187">
        <v>52500</v>
      </c>
      <c r="F34" s="185" t="s">
        <v>6175</v>
      </c>
      <c r="G34" s="186">
        <v>327</v>
      </c>
      <c r="H34" s="197" t="s">
        <v>6174</v>
      </c>
    </row>
    <row r="35" spans="2:8">
      <c r="B35" s="182">
        <v>39</v>
      </c>
      <c r="C35" s="185">
        <v>43984</v>
      </c>
      <c r="D35" s="200" t="s">
        <v>2488</v>
      </c>
      <c r="E35" s="187">
        <v>52500</v>
      </c>
      <c r="F35" s="185" t="s">
        <v>6175</v>
      </c>
      <c r="G35" s="186">
        <v>327</v>
      </c>
      <c r="H35" s="197" t="s">
        <v>6174</v>
      </c>
    </row>
    <row r="36" spans="2:8">
      <c r="B36" s="182">
        <v>40</v>
      </c>
      <c r="C36" s="185">
        <v>43984</v>
      </c>
      <c r="D36" s="200" t="s">
        <v>2488</v>
      </c>
      <c r="E36" s="187">
        <v>52500</v>
      </c>
      <c r="F36" s="185" t="s">
        <v>6175</v>
      </c>
      <c r="G36" s="186">
        <v>327</v>
      </c>
      <c r="H36" s="197" t="s">
        <v>6174</v>
      </c>
    </row>
    <row r="37" spans="2:8">
      <c r="B37" s="182">
        <v>41</v>
      </c>
      <c r="C37" s="185">
        <v>43984</v>
      </c>
      <c r="D37" s="200" t="s">
        <v>2488</v>
      </c>
      <c r="E37" s="187">
        <v>52500</v>
      </c>
      <c r="F37" s="185" t="s">
        <v>6175</v>
      </c>
      <c r="G37" s="186">
        <v>327</v>
      </c>
      <c r="H37" s="197" t="s">
        <v>6174</v>
      </c>
    </row>
    <row r="38" spans="2:8" ht="15" thickBot="1">
      <c r="B38" s="194">
        <v>42</v>
      </c>
      <c r="C38" s="183">
        <v>43984</v>
      </c>
      <c r="D38" s="200" t="s">
        <v>2488</v>
      </c>
      <c r="E38" s="189">
        <v>52500</v>
      </c>
      <c r="F38" s="183" t="s">
        <v>6175</v>
      </c>
      <c r="G38" s="195">
        <v>327</v>
      </c>
      <c r="H38" s="199" t="s">
        <v>6174</v>
      </c>
    </row>
  </sheetData>
  <mergeCells count="6">
    <mergeCell ref="C7:E7"/>
    <mergeCell ref="C8:E8"/>
    <mergeCell ref="C9:E9"/>
    <mergeCell ref="B2:E2"/>
    <mergeCell ref="C4:E4"/>
    <mergeCell ref="C6:E6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B3:AF34"/>
  <sheetViews>
    <sheetView tabSelected="1" zoomScale="80" zoomScaleNormal="80" zoomScalePageLayoutView="80" workbookViewId="0">
      <selection activeCell="AG12" sqref="AG12"/>
    </sheetView>
  </sheetViews>
  <sheetFormatPr baseColWidth="10" defaultColWidth="11.5" defaultRowHeight="12" x14ac:dyDescent="0"/>
  <cols>
    <col min="1" max="1" width="2.6640625" style="215" customWidth="1"/>
    <col min="2" max="2" width="43.83203125" style="215" customWidth="1"/>
    <col min="3" max="14" width="6.83203125" style="215" customWidth="1"/>
    <col min="15" max="28" width="7.1640625" style="215" customWidth="1"/>
    <col min="29" max="29" width="6.1640625" style="215" customWidth="1"/>
    <col min="30" max="32" width="7.1640625" style="215" customWidth="1"/>
    <col min="33" max="256" width="11.5" style="215"/>
    <col min="257" max="257" width="2.6640625" style="215" customWidth="1"/>
    <col min="258" max="258" width="43.83203125" style="215" customWidth="1"/>
    <col min="259" max="270" width="6.83203125" style="215" customWidth="1"/>
    <col min="271" max="284" width="7.1640625" style="215" customWidth="1"/>
    <col min="285" max="285" width="6.1640625" style="215" customWidth="1"/>
    <col min="286" max="288" width="7.1640625" style="215" customWidth="1"/>
    <col min="289" max="512" width="11.5" style="215"/>
    <col min="513" max="513" width="2.6640625" style="215" customWidth="1"/>
    <col min="514" max="514" width="43.83203125" style="215" customWidth="1"/>
    <col min="515" max="526" width="6.83203125" style="215" customWidth="1"/>
    <col min="527" max="540" width="7.1640625" style="215" customWidth="1"/>
    <col min="541" max="541" width="6.1640625" style="215" customWidth="1"/>
    <col min="542" max="544" width="7.1640625" style="215" customWidth="1"/>
    <col min="545" max="768" width="11.5" style="215"/>
    <col min="769" max="769" width="2.6640625" style="215" customWidth="1"/>
    <col min="770" max="770" width="43.83203125" style="215" customWidth="1"/>
    <col min="771" max="782" width="6.83203125" style="215" customWidth="1"/>
    <col min="783" max="796" width="7.1640625" style="215" customWidth="1"/>
    <col min="797" max="797" width="6.1640625" style="215" customWidth="1"/>
    <col min="798" max="800" width="7.1640625" style="215" customWidth="1"/>
    <col min="801" max="1024" width="11.5" style="215"/>
    <col min="1025" max="1025" width="2.6640625" style="215" customWidth="1"/>
    <col min="1026" max="1026" width="43.83203125" style="215" customWidth="1"/>
    <col min="1027" max="1038" width="6.83203125" style="215" customWidth="1"/>
    <col min="1039" max="1052" width="7.1640625" style="215" customWidth="1"/>
    <col min="1053" max="1053" width="6.1640625" style="215" customWidth="1"/>
    <col min="1054" max="1056" width="7.1640625" style="215" customWidth="1"/>
    <col min="1057" max="1280" width="11.5" style="215"/>
    <col min="1281" max="1281" width="2.6640625" style="215" customWidth="1"/>
    <col min="1282" max="1282" width="43.83203125" style="215" customWidth="1"/>
    <col min="1283" max="1294" width="6.83203125" style="215" customWidth="1"/>
    <col min="1295" max="1308" width="7.1640625" style="215" customWidth="1"/>
    <col min="1309" max="1309" width="6.1640625" style="215" customWidth="1"/>
    <col min="1310" max="1312" width="7.1640625" style="215" customWidth="1"/>
    <col min="1313" max="1536" width="11.5" style="215"/>
    <col min="1537" max="1537" width="2.6640625" style="215" customWidth="1"/>
    <col min="1538" max="1538" width="43.83203125" style="215" customWidth="1"/>
    <col min="1539" max="1550" width="6.83203125" style="215" customWidth="1"/>
    <col min="1551" max="1564" width="7.1640625" style="215" customWidth="1"/>
    <col min="1565" max="1565" width="6.1640625" style="215" customWidth="1"/>
    <col min="1566" max="1568" width="7.1640625" style="215" customWidth="1"/>
    <col min="1569" max="1792" width="11.5" style="215"/>
    <col min="1793" max="1793" width="2.6640625" style="215" customWidth="1"/>
    <col min="1794" max="1794" width="43.83203125" style="215" customWidth="1"/>
    <col min="1795" max="1806" width="6.83203125" style="215" customWidth="1"/>
    <col min="1807" max="1820" width="7.1640625" style="215" customWidth="1"/>
    <col min="1821" max="1821" width="6.1640625" style="215" customWidth="1"/>
    <col min="1822" max="1824" width="7.1640625" style="215" customWidth="1"/>
    <col min="1825" max="2048" width="11.5" style="215"/>
    <col min="2049" max="2049" width="2.6640625" style="215" customWidth="1"/>
    <col min="2050" max="2050" width="43.83203125" style="215" customWidth="1"/>
    <col min="2051" max="2062" width="6.83203125" style="215" customWidth="1"/>
    <col min="2063" max="2076" width="7.1640625" style="215" customWidth="1"/>
    <col min="2077" max="2077" width="6.1640625" style="215" customWidth="1"/>
    <col min="2078" max="2080" width="7.1640625" style="215" customWidth="1"/>
    <col min="2081" max="2304" width="11.5" style="215"/>
    <col min="2305" max="2305" width="2.6640625" style="215" customWidth="1"/>
    <col min="2306" max="2306" width="43.83203125" style="215" customWidth="1"/>
    <col min="2307" max="2318" width="6.83203125" style="215" customWidth="1"/>
    <col min="2319" max="2332" width="7.1640625" style="215" customWidth="1"/>
    <col min="2333" max="2333" width="6.1640625" style="215" customWidth="1"/>
    <col min="2334" max="2336" width="7.1640625" style="215" customWidth="1"/>
    <col min="2337" max="2560" width="11.5" style="215"/>
    <col min="2561" max="2561" width="2.6640625" style="215" customWidth="1"/>
    <col min="2562" max="2562" width="43.83203125" style="215" customWidth="1"/>
    <col min="2563" max="2574" width="6.83203125" style="215" customWidth="1"/>
    <col min="2575" max="2588" width="7.1640625" style="215" customWidth="1"/>
    <col min="2589" max="2589" width="6.1640625" style="215" customWidth="1"/>
    <col min="2590" max="2592" width="7.1640625" style="215" customWidth="1"/>
    <col min="2593" max="2816" width="11.5" style="215"/>
    <col min="2817" max="2817" width="2.6640625" style="215" customWidth="1"/>
    <col min="2818" max="2818" width="43.83203125" style="215" customWidth="1"/>
    <col min="2819" max="2830" width="6.83203125" style="215" customWidth="1"/>
    <col min="2831" max="2844" width="7.1640625" style="215" customWidth="1"/>
    <col min="2845" max="2845" width="6.1640625" style="215" customWidth="1"/>
    <col min="2846" max="2848" width="7.1640625" style="215" customWidth="1"/>
    <col min="2849" max="3072" width="11.5" style="215"/>
    <col min="3073" max="3073" width="2.6640625" style="215" customWidth="1"/>
    <col min="3074" max="3074" width="43.83203125" style="215" customWidth="1"/>
    <col min="3075" max="3086" width="6.83203125" style="215" customWidth="1"/>
    <col min="3087" max="3100" width="7.1640625" style="215" customWidth="1"/>
    <col min="3101" max="3101" width="6.1640625" style="215" customWidth="1"/>
    <col min="3102" max="3104" width="7.1640625" style="215" customWidth="1"/>
    <col min="3105" max="3328" width="11.5" style="215"/>
    <col min="3329" max="3329" width="2.6640625" style="215" customWidth="1"/>
    <col min="3330" max="3330" width="43.83203125" style="215" customWidth="1"/>
    <col min="3331" max="3342" width="6.83203125" style="215" customWidth="1"/>
    <col min="3343" max="3356" width="7.1640625" style="215" customWidth="1"/>
    <col min="3357" max="3357" width="6.1640625" style="215" customWidth="1"/>
    <col min="3358" max="3360" width="7.1640625" style="215" customWidth="1"/>
    <col min="3361" max="3584" width="11.5" style="215"/>
    <col min="3585" max="3585" width="2.6640625" style="215" customWidth="1"/>
    <col min="3586" max="3586" width="43.83203125" style="215" customWidth="1"/>
    <col min="3587" max="3598" width="6.83203125" style="215" customWidth="1"/>
    <col min="3599" max="3612" width="7.1640625" style="215" customWidth="1"/>
    <col min="3613" max="3613" width="6.1640625" style="215" customWidth="1"/>
    <col min="3614" max="3616" width="7.1640625" style="215" customWidth="1"/>
    <col min="3617" max="3840" width="11.5" style="215"/>
    <col min="3841" max="3841" width="2.6640625" style="215" customWidth="1"/>
    <col min="3842" max="3842" width="43.83203125" style="215" customWidth="1"/>
    <col min="3843" max="3854" width="6.83203125" style="215" customWidth="1"/>
    <col min="3855" max="3868" width="7.1640625" style="215" customWidth="1"/>
    <col min="3869" max="3869" width="6.1640625" style="215" customWidth="1"/>
    <col min="3870" max="3872" width="7.1640625" style="215" customWidth="1"/>
    <col min="3873" max="4096" width="11.5" style="215"/>
    <col min="4097" max="4097" width="2.6640625" style="215" customWidth="1"/>
    <col min="4098" max="4098" width="43.83203125" style="215" customWidth="1"/>
    <col min="4099" max="4110" width="6.83203125" style="215" customWidth="1"/>
    <col min="4111" max="4124" width="7.1640625" style="215" customWidth="1"/>
    <col min="4125" max="4125" width="6.1640625" style="215" customWidth="1"/>
    <col min="4126" max="4128" width="7.1640625" style="215" customWidth="1"/>
    <col min="4129" max="4352" width="11.5" style="215"/>
    <col min="4353" max="4353" width="2.6640625" style="215" customWidth="1"/>
    <col min="4354" max="4354" width="43.83203125" style="215" customWidth="1"/>
    <col min="4355" max="4366" width="6.83203125" style="215" customWidth="1"/>
    <col min="4367" max="4380" width="7.1640625" style="215" customWidth="1"/>
    <col min="4381" max="4381" width="6.1640625" style="215" customWidth="1"/>
    <col min="4382" max="4384" width="7.1640625" style="215" customWidth="1"/>
    <col min="4385" max="4608" width="11.5" style="215"/>
    <col min="4609" max="4609" width="2.6640625" style="215" customWidth="1"/>
    <col min="4610" max="4610" width="43.83203125" style="215" customWidth="1"/>
    <col min="4611" max="4622" width="6.83203125" style="215" customWidth="1"/>
    <col min="4623" max="4636" width="7.1640625" style="215" customWidth="1"/>
    <col min="4637" max="4637" width="6.1640625" style="215" customWidth="1"/>
    <col min="4638" max="4640" width="7.1640625" style="215" customWidth="1"/>
    <col min="4641" max="4864" width="11.5" style="215"/>
    <col min="4865" max="4865" width="2.6640625" style="215" customWidth="1"/>
    <col min="4866" max="4866" width="43.83203125" style="215" customWidth="1"/>
    <col min="4867" max="4878" width="6.83203125" style="215" customWidth="1"/>
    <col min="4879" max="4892" width="7.1640625" style="215" customWidth="1"/>
    <col min="4893" max="4893" width="6.1640625" style="215" customWidth="1"/>
    <col min="4894" max="4896" width="7.1640625" style="215" customWidth="1"/>
    <col min="4897" max="5120" width="11.5" style="215"/>
    <col min="5121" max="5121" width="2.6640625" style="215" customWidth="1"/>
    <col min="5122" max="5122" width="43.83203125" style="215" customWidth="1"/>
    <col min="5123" max="5134" width="6.83203125" style="215" customWidth="1"/>
    <col min="5135" max="5148" width="7.1640625" style="215" customWidth="1"/>
    <col min="5149" max="5149" width="6.1640625" style="215" customWidth="1"/>
    <col min="5150" max="5152" width="7.1640625" style="215" customWidth="1"/>
    <col min="5153" max="5376" width="11.5" style="215"/>
    <col min="5377" max="5377" width="2.6640625" style="215" customWidth="1"/>
    <col min="5378" max="5378" width="43.83203125" style="215" customWidth="1"/>
    <col min="5379" max="5390" width="6.83203125" style="215" customWidth="1"/>
    <col min="5391" max="5404" width="7.1640625" style="215" customWidth="1"/>
    <col min="5405" max="5405" width="6.1640625" style="215" customWidth="1"/>
    <col min="5406" max="5408" width="7.1640625" style="215" customWidth="1"/>
    <col min="5409" max="5632" width="11.5" style="215"/>
    <col min="5633" max="5633" width="2.6640625" style="215" customWidth="1"/>
    <col min="5634" max="5634" width="43.83203125" style="215" customWidth="1"/>
    <col min="5635" max="5646" width="6.83203125" style="215" customWidth="1"/>
    <col min="5647" max="5660" width="7.1640625" style="215" customWidth="1"/>
    <col min="5661" max="5661" width="6.1640625" style="215" customWidth="1"/>
    <col min="5662" max="5664" width="7.1640625" style="215" customWidth="1"/>
    <col min="5665" max="5888" width="11.5" style="215"/>
    <col min="5889" max="5889" width="2.6640625" style="215" customWidth="1"/>
    <col min="5890" max="5890" width="43.83203125" style="215" customWidth="1"/>
    <col min="5891" max="5902" width="6.83203125" style="215" customWidth="1"/>
    <col min="5903" max="5916" width="7.1640625" style="215" customWidth="1"/>
    <col min="5917" max="5917" width="6.1640625" style="215" customWidth="1"/>
    <col min="5918" max="5920" width="7.1640625" style="215" customWidth="1"/>
    <col min="5921" max="6144" width="11.5" style="215"/>
    <col min="6145" max="6145" width="2.6640625" style="215" customWidth="1"/>
    <col min="6146" max="6146" width="43.83203125" style="215" customWidth="1"/>
    <col min="6147" max="6158" width="6.83203125" style="215" customWidth="1"/>
    <col min="6159" max="6172" width="7.1640625" style="215" customWidth="1"/>
    <col min="6173" max="6173" width="6.1640625" style="215" customWidth="1"/>
    <col min="6174" max="6176" width="7.1640625" style="215" customWidth="1"/>
    <col min="6177" max="6400" width="11.5" style="215"/>
    <col min="6401" max="6401" width="2.6640625" style="215" customWidth="1"/>
    <col min="6402" max="6402" width="43.83203125" style="215" customWidth="1"/>
    <col min="6403" max="6414" width="6.83203125" style="215" customWidth="1"/>
    <col min="6415" max="6428" width="7.1640625" style="215" customWidth="1"/>
    <col min="6429" max="6429" width="6.1640625" style="215" customWidth="1"/>
    <col min="6430" max="6432" width="7.1640625" style="215" customWidth="1"/>
    <col min="6433" max="6656" width="11.5" style="215"/>
    <col min="6657" max="6657" width="2.6640625" style="215" customWidth="1"/>
    <col min="6658" max="6658" width="43.83203125" style="215" customWidth="1"/>
    <col min="6659" max="6670" width="6.83203125" style="215" customWidth="1"/>
    <col min="6671" max="6684" width="7.1640625" style="215" customWidth="1"/>
    <col min="6685" max="6685" width="6.1640625" style="215" customWidth="1"/>
    <col min="6686" max="6688" width="7.1640625" style="215" customWidth="1"/>
    <col min="6689" max="6912" width="11.5" style="215"/>
    <col min="6913" max="6913" width="2.6640625" style="215" customWidth="1"/>
    <col min="6914" max="6914" width="43.83203125" style="215" customWidth="1"/>
    <col min="6915" max="6926" width="6.83203125" style="215" customWidth="1"/>
    <col min="6927" max="6940" width="7.1640625" style="215" customWidth="1"/>
    <col min="6941" max="6941" width="6.1640625" style="215" customWidth="1"/>
    <col min="6942" max="6944" width="7.1640625" style="215" customWidth="1"/>
    <col min="6945" max="7168" width="11.5" style="215"/>
    <col min="7169" max="7169" width="2.6640625" style="215" customWidth="1"/>
    <col min="7170" max="7170" width="43.83203125" style="215" customWidth="1"/>
    <col min="7171" max="7182" width="6.83203125" style="215" customWidth="1"/>
    <col min="7183" max="7196" width="7.1640625" style="215" customWidth="1"/>
    <col min="7197" max="7197" width="6.1640625" style="215" customWidth="1"/>
    <col min="7198" max="7200" width="7.1640625" style="215" customWidth="1"/>
    <col min="7201" max="7424" width="11.5" style="215"/>
    <col min="7425" max="7425" width="2.6640625" style="215" customWidth="1"/>
    <col min="7426" max="7426" width="43.83203125" style="215" customWidth="1"/>
    <col min="7427" max="7438" width="6.83203125" style="215" customWidth="1"/>
    <col min="7439" max="7452" width="7.1640625" style="215" customWidth="1"/>
    <col min="7453" max="7453" width="6.1640625" style="215" customWidth="1"/>
    <col min="7454" max="7456" width="7.1640625" style="215" customWidth="1"/>
    <col min="7457" max="7680" width="11.5" style="215"/>
    <col min="7681" max="7681" width="2.6640625" style="215" customWidth="1"/>
    <col min="7682" max="7682" width="43.83203125" style="215" customWidth="1"/>
    <col min="7683" max="7694" width="6.83203125" style="215" customWidth="1"/>
    <col min="7695" max="7708" width="7.1640625" style="215" customWidth="1"/>
    <col min="7709" max="7709" width="6.1640625" style="215" customWidth="1"/>
    <col min="7710" max="7712" width="7.1640625" style="215" customWidth="1"/>
    <col min="7713" max="7936" width="11.5" style="215"/>
    <col min="7937" max="7937" width="2.6640625" style="215" customWidth="1"/>
    <col min="7938" max="7938" width="43.83203125" style="215" customWidth="1"/>
    <col min="7939" max="7950" width="6.83203125" style="215" customWidth="1"/>
    <col min="7951" max="7964" width="7.1640625" style="215" customWidth="1"/>
    <col min="7965" max="7965" width="6.1640625" style="215" customWidth="1"/>
    <col min="7966" max="7968" width="7.1640625" style="215" customWidth="1"/>
    <col min="7969" max="8192" width="11.5" style="215"/>
    <col min="8193" max="8193" width="2.6640625" style="215" customWidth="1"/>
    <col min="8194" max="8194" width="43.83203125" style="215" customWidth="1"/>
    <col min="8195" max="8206" width="6.83203125" style="215" customWidth="1"/>
    <col min="8207" max="8220" width="7.1640625" style="215" customWidth="1"/>
    <col min="8221" max="8221" width="6.1640625" style="215" customWidth="1"/>
    <col min="8222" max="8224" width="7.1640625" style="215" customWidth="1"/>
    <col min="8225" max="8448" width="11.5" style="215"/>
    <col min="8449" max="8449" width="2.6640625" style="215" customWidth="1"/>
    <col min="8450" max="8450" width="43.83203125" style="215" customWidth="1"/>
    <col min="8451" max="8462" width="6.83203125" style="215" customWidth="1"/>
    <col min="8463" max="8476" width="7.1640625" style="215" customWidth="1"/>
    <col min="8477" max="8477" width="6.1640625" style="215" customWidth="1"/>
    <col min="8478" max="8480" width="7.1640625" style="215" customWidth="1"/>
    <col min="8481" max="8704" width="11.5" style="215"/>
    <col min="8705" max="8705" width="2.6640625" style="215" customWidth="1"/>
    <col min="8706" max="8706" width="43.83203125" style="215" customWidth="1"/>
    <col min="8707" max="8718" width="6.83203125" style="215" customWidth="1"/>
    <col min="8719" max="8732" width="7.1640625" style="215" customWidth="1"/>
    <col min="8733" max="8733" width="6.1640625" style="215" customWidth="1"/>
    <col min="8734" max="8736" width="7.1640625" style="215" customWidth="1"/>
    <col min="8737" max="8960" width="11.5" style="215"/>
    <col min="8961" max="8961" width="2.6640625" style="215" customWidth="1"/>
    <col min="8962" max="8962" width="43.83203125" style="215" customWidth="1"/>
    <col min="8963" max="8974" width="6.83203125" style="215" customWidth="1"/>
    <col min="8975" max="8988" width="7.1640625" style="215" customWidth="1"/>
    <col min="8989" max="8989" width="6.1640625" style="215" customWidth="1"/>
    <col min="8990" max="8992" width="7.1640625" style="215" customWidth="1"/>
    <col min="8993" max="9216" width="11.5" style="215"/>
    <col min="9217" max="9217" width="2.6640625" style="215" customWidth="1"/>
    <col min="9218" max="9218" width="43.83203125" style="215" customWidth="1"/>
    <col min="9219" max="9230" width="6.83203125" style="215" customWidth="1"/>
    <col min="9231" max="9244" width="7.1640625" style="215" customWidth="1"/>
    <col min="9245" max="9245" width="6.1640625" style="215" customWidth="1"/>
    <col min="9246" max="9248" width="7.1640625" style="215" customWidth="1"/>
    <col min="9249" max="9472" width="11.5" style="215"/>
    <col min="9473" max="9473" width="2.6640625" style="215" customWidth="1"/>
    <col min="9474" max="9474" width="43.83203125" style="215" customWidth="1"/>
    <col min="9475" max="9486" width="6.83203125" style="215" customWidth="1"/>
    <col min="9487" max="9500" width="7.1640625" style="215" customWidth="1"/>
    <col min="9501" max="9501" width="6.1640625" style="215" customWidth="1"/>
    <col min="9502" max="9504" width="7.1640625" style="215" customWidth="1"/>
    <col min="9505" max="9728" width="11.5" style="215"/>
    <col min="9729" max="9729" width="2.6640625" style="215" customWidth="1"/>
    <col min="9730" max="9730" width="43.83203125" style="215" customWidth="1"/>
    <col min="9731" max="9742" width="6.83203125" style="215" customWidth="1"/>
    <col min="9743" max="9756" width="7.1640625" style="215" customWidth="1"/>
    <col min="9757" max="9757" width="6.1640625" style="215" customWidth="1"/>
    <col min="9758" max="9760" width="7.1640625" style="215" customWidth="1"/>
    <col min="9761" max="9984" width="11.5" style="215"/>
    <col min="9985" max="9985" width="2.6640625" style="215" customWidth="1"/>
    <col min="9986" max="9986" width="43.83203125" style="215" customWidth="1"/>
    <col min="9987" max="9998" width="6.83203125" style="215" customWidth="1"/>
    <col min="9999" max="10012" width="7.1640625" style="215" customWidth="1"/>
    <col min="10013" max="10013" width="6.1640625" style="215" customWidth="1"/>
    <col min="10014" max="10016" width="7.1640625" style="215" customWidth="1"/>
    <col min="10017" max="10240" width="11.5" style="215"/>
    <col min="10241" max="10241" width="2.6640625" style="215" customWidth="1"/>
    <col min="10242" max="10242" width="43.83203125" style="215" customWidth="1"/>
    <col min="10243" max="10254" width="6.83203125" style="215" customWidth="1"/>
    <col min="10255" max="10268" width="7.1640625" style="215" customWidth="1"/>
    <col min="10269" max="10269" width="6.1640625" style="215" customWidth="1"/>
    <col min="10270" max="10272" width="7.1640625" style="215" customWidth="1"/>
    <col min="10273" max="10496" width="11.5" style="215"/>
    <col min="10497" max="10497" width="2.6640625" style="215" customWidth="1"/>
    <col min="10498" max="10498" width="43.83203125" style="215" customWidth="1"/>
    <col min="10499" max="10510" width="6.83203125" style="215" customWidth="1"/>
    <col min="10511" max="10524" width="7.1640625" style="215" customWidth="1"/>
    <col min="10525" max="10525" width="6.1640625" style="215" customWidth="1"/>
    <col min="10526" max="10528" width="7.1640625" style="215" customWidth="1"/>
    <col min="10529" max="10752" width="11.5" style="215"/>
    <col min="10753" max="10753" width="2.6640625" style="215" customWidth="1"/>
    <col min="10754" max="10754" width="43.83203125" style="215" customWidth="1"/>
    <col min="10755" max="10766" width="6.83203125" style="215" customWidth="1"/>
    <col min="10767" max="10780" width="7.1640625" style="215" customWidth="1"/>
    <col min="10781" max="10781" width="6.1640625" style="215" customWidth="1"/>
    <col min="10782" max="10784" width="7.1640625" style="215" customWidth="1"/>
    <col min="10785" max="11008" width="11.5" style="215"/>
    <col min="11009" max="11009" width="2.6640625" style="215" customWidth="1"/>
    <col min="11010" max="11010" width="43.83203125" style="215" customWidth="1"/>
    <col min="11011" max="11022" width="6.83203125" style="215" customWidth="1"/>
    <col min="11023" max="11036" width="7.1640625" style="215" customWidth="1"/>
    <col min="11037" max="11037" width="6.1640625" style="215" customWidth="1"/>
    <col min="11038" max="11040" width="7.1640625" style="215" customWidth="1"/>
    <col min="11041" max="11264" width="11.5" style="215"/>
    <col min="11265" max="11265" width="2.6640625" style="215" customWidth="1"/>
    <col min="11266" max="11266" width="43.83203125" style="215" customWidth="1"/>
    <col min="11267" max="11278" width="6.83203125" style="215" customWidth="1"/>
    <col min="11279" max="11292" width="7.1640625" style="215" customWidth="1"/>
    <col min="11293" max="11293" width="6.1640625" style="215" customWidth="1"/>
    <col min="11294" max="11296" width="7.1640625" style="215" customWidth="1"/>
    <col min="11297" max="11520" width="11.5" style="215"/>
    <col min="11521" max="11521" width="2.6640625" style="215" customWidth="1"/>
    <col min="11522" max="11522" width="43.83203125" style="215" customWidth="1"/>
    <col min="11523" max="11534" width="6.83203125" style="215" customWidth="1"/>
    <col min="11535" max="11548" width="7.1640625" style="215" customWidth="1"/>
    <col min="11549" max="11549" width="6.1640625" style="215" customWidth="1"/>
    <col min="11550" max="11552" width="7.1640625" style="215" customWidth="1"/>
    <col min="11553" max="11776" width="11.5" style="215"/>
    <col min="11777" max="11777" width="2.6640625" style="215" customWidth="1"/>
    <col min="11778" max="11778" width="43.83203125" style="215" customWidth="1"/>
    <col min="11779" max="11790" width="6.83203125" style="215" customWidth="1"/>
    <col min="11791" max="11804" width="7.1640625" style="215" customWidth="1"/>
    <col min="11805" max="11805" width="6.1640625" style="215" customWidth="1"/>
    <col min="11806" max="11808" width="7.1640625" style="215" customWidth="1"/>
    <col min="11809" max="12032" width="11.5" style="215"/>
    <col min="12033" max="12033" width="2.6640625" style="215" customWidth="1"/>
    <col min="12034" max="12034" width="43.83203125" style="215" customWidth="1"/>
    <col min="12035" max="12046" width="6.83203125" style="215" customWidth="1"/>
    <col min="12047" max="12060" width="7.1640625" style="215" customWidth="1"/>
    <col min="12061" max="12061" width="6.1640625" style="215" customWidth="1"/>
    <col min="12062" max="12064" width="7.1640625" style="215" customWidth="1"/>
    <col min="12065" max="12288" width="11.5" style="215"/>
    <col min="12289" max="12289" width="2.6640625" style="215" customWidth="1"/>
    <col min="12290" max="12290" width="43.83203125" style="215" customWidth="1"/>
    <col min="12291" max="12302" width="6.83203125" style="215" customWidth="1"/>
    <col min="12303" max="12316" width="7.1640625" style="215" customWidth="1"/>
    <col min="12317" max="12317" width="6.1640625" style="215" customWidth="1"/>
    <col min="12318" max="12320" width="7.1640625" style="215" customWidth="1"/>
    <col min="12321" max="12544" width="11.5" style="215"/>
    <col min="12545" max="12545" width="2.6640625" style="215" customWidth="1"/>
    <col min="12546" max="12546" width="43.83203125" style="215" customWidth="1"/>
    <col min="12547" max="12558" width="6.83203125" style="215" customWidth="1"/>
    <col min="12559" max="12572" width="7.1640625" style="215" customWidth="1"/>
    <col min="12573" max="12573" width="6.1640625" style="215" customWidth="1"/>
    <col min="12574" max="12576" width="7.1640625" style="215" customWidth="1"/>
    <col min="12577" max="12800" width="11.5" style="215"/>
    <col min="12801" max="12801" width="2.6640625" style="215" customWidth="1"/>
    <col min="12802" max="12802" width="43.83203125" style="215" customWidth="1"/>
    <col min="12803" max="12814" width="6.83203125" style="215" customWidth="1"/>
    <col min="12815" max="12828" width="7.1640625" style="215" customWidth="1"/>
    <col min="12829" max="12829" width="6.1640625" style="215" customWidth="1"/>
    <col min="12830" max="12832" width="7.1640625" style="215" customWidth="1"/>
    <col min="12833" max="13056" width="11.5" style="215"/>
    <col min="13057" max="13057" width="2.6640625" style="215" customWidth="1"/>
    <col min="13058" max="13058" width="43.83203125" style="215" customWidth="1"/>
    <col min="13059" max="13070" width="6.83203125" style="215" customWidth="1"/>
    <col min="13071" max="13084" width="7.1640625" style="215" customWidth="1"/>
    <col min="13085" max="13085" width="6.1640625" style="215" customWidth="1"/>
    <col min="13086" max="13088" width="7.1640625" style="215" customWidth="1"/>
    <col min="13089" max="13312" width="11.5" style="215"/>
    <col min="13313" max="13313" width="2.6640625" style="215" customWidth="1"/>
    <col min="13314" max="13314" width="43.83203125" style="215" customWidth="1"/>
    <col min="13315" max="13326" width="6.83203125" style="215" customWidth="1"/>
    <col min="13327" max="13340" width="7.1640625" style="215" customWidth="1"/>
    <col min="13341" max="13341" width="6.1640625" style="215" customWidth="1"/>
    <col min="13342" max="13344" width="7.1640625" style="215" customWidth="1"/>
    <col min="13345" max="13568" width="11.5" style="215"/>
    <col min="13569" max="13569" width="2.6640625" style="215" customWidth="1"/>
    <col min="13570" max="13570" width="43.83203125" style="215" customWidth="1"/>
    <col min="13571" max="13582" width="6.83203125" style="215" customWidth="1"/>
    <col min="13583" max="13596" width="7.1640625" style="215" customWidth="1"/>
    <col min="13597" max="13597" width="6.1640625" style="215" customWidth="1"/>
    <col min="13598" max="13600" width="7.1640625" style="215" customWidth="1"/>
    <col min="13601" max="13824" width="11.5" style="215"/>
    <col min="13825" max="13825" width="2.6640625" style="215" customWidth="1"/>
    <col min="13826" max="13826" width="43.83203125" style="215" customWidth="1"/>
    <col min="13827" max="13838" width="6.83203125" style="215" customWidth="1"/>
    <col min="13839" max="13852" width="7.1640625" style="215" customWidth="1"/>
    <col min="13853" max="13853" width="6.1640625" style="215" customWidth="1"/>
    <col min="13854" max="13856" width="7.1640625" style="215" customWidth="1"/>
    <col min="13857" max="14080" width="11.5" style="215"/>
    <col min="14081" max="14081" width="2.6640625" style="215" customWidth="1"/>
    <col min="14082" max="14082" width="43.83203125" style="215" customWidth="1"/>
    <col min="14083" max="14094" width="6.83203125" style="215" customWidth="1"/>
    <col min="14095" max="14108" width="7.1640625" style="215" customWidth="1"/>
    <col min="14109" max="14109" width="6.1640625" style="215" customWidth="1"/>
    <col min="14110" max="14112" width="7.1640625" style="215" customWidth="1"/>
    <col min="14113" max="14336" width="11.5" style="215"/>
    <col min="14337" max="14337" width="2.6640625" style="215" customWidth="1"/>
    <col min="14338" max="14338" width="43.83203125" style="215" customWidth="1"/>
    <col min="14339" max="14350" width="6.83203125" style="215" customWidth="1"/>
    <col min="14351" max="14364" width="7.1640625" style="215" customWidth="1"/>
    <col min="14365" max="14365" width="6.1640625" style="215" customWidth="1"/>
    <col min="14366" max="14368" width="7.1640625" style="215" customWidth="1"/>
    <col min="14369" max="14592" width="11.5" style="215"/>
    <col min="14593" max="14593" width="2.6640625" style="215" customWidth="1"/>
    <col min="14594" max="14594" width="43.83203125" style="215" customWidth="1"/>
    <col min="14595" max="14606" width="6.83203125" style="215" customWidth="1"/>
    <col min="14607" max="14620" width="7.1640625" style="215" customWidth="1"/>
    <col min="14621" max="14621" width="6.1640625" style="215" customWidth="1"/>
    <col min="14622" max="14624" width="7.1640625" style="215" customWidth="1"/>
    <col min="14625" max="14848" width="11.5" style="215"/>
    <col min="14849" max="14849" width="2.6640625" style="215" customWidth="1"/>
    <col min="14850" max="14850" width="43.83203125" style="215" customWidth="1"/>
    <col min="14851" max="14862" width="6.83203125" style="215" customWidth="1"/>
    <col min="14863" max="14876" width="7.1640625" style="215" customWidth="1"/>
    <col min="14877" max="14877" width="6.1640625" style="215" customWidth="1"/>
    <col min="14878" max="14880" width="7.1640625" style="215" customWidth="1"/>
    <col min="14881" max="15104" width="11.5" style="215"/>
    <col min="15105" max="15105" width="2.6640625" style="215" customWidth="1"/>
    <col min="15106" max="15106" width="43.83203125" style="215" customWidth="1"/>
    <col min="15107" max="15118" width="6.83203125" style="215" customWidth="1"/>
    <col min="15119" max="15132" width="7.1640625" style="215" customWidth="1"/>
    <col min="15133" max="15133" width="6.1640625" style="215" customWidth="1"/>
    <col min="15134" max="15136" width="7.1640625" style="215" customWidth="1"/>
    <col min="15137" max="15360" width="11.5" style="215"/>
    <col min="15361" max="15361" width="2.6640625" style="215" customWidth="1"/>
    <col min="15362" max="15362" width="43.83203125" style="215" customWidth="1"/>
    <col min="15363" max="15374" width="6.83203125" style="215" customWidth="1"/>
    <col min="15375" max="15388" width="7.1640625" style="215" customWidth="1"/>
    <col min="15389" max="15389" width="6.1640625" style="215" customWidth="1"/>
    <col min="15390" max="15392" width="7.1640625" style="215" customWidth="1"/>
    <col min="15393" max="15616" width="11.5" style="215"/>
    <col min="15617" max="15617" width="2.6640625" style="215" customWidth="1"/>
    <col min="15618" max="15618" width="43.83203125" style="215" customWidth="1"/>
    <col min="15619" max="15630" width="6.83203125" style="215" customWidth="1"/>
    <col min="15631" max="15644" width="7.1640625" style="215" customWidth="1"/>
    <col min="15645" max="15645" width="6.1640625" style="215" customWidth="1"/>
    <col min="15646" max="15648" width="7.1640625" style="215" customWidth="1"/>
    <col min="15649" max="15872" width="11.5" style="215"/>
    <col min="15873" max="15873" width="2.6640625" style="215" customWidth="1"/>
    <col min="15874" max="15874" width="43.83203125" style="215" customWidth="1"/>
    <col min="15875" max="15886" width="6.83203125" style="215" customWidth="1"/>
    <col min="15887" max="15900" width="7.1640625" style="215" customWidth="1"/>
    <col min="15901" max="15901" width="6.1640625" style="215" customWidth="1"/>
    <col min="15902" max="15904" width="7.1640625" style="215" customWidth="1"/>
    <col min="15905" max="16128" width="11.5" style="215"/>
    <col min="16129" max="16129" width="2.6640625" style="215" customWidth="1"/>
    <col min="16130" max="16130" width="43.83203125" style="215" customWidth="1"/>
    <col min="16131" max="16142" width="6.83203125" style="215" customWidth="1"/>
    <col min="16143" max="16156" width="7.1640625" style="215" customWidth="1"/>
    <col min="16157" max="16157" width="6.1640625" style="215" customWidth="1"/>
    <col min="16158" max="16160" width="7.1640625" style="215" customWidth="1"/>
    <col min="16161" max="16384" width="11.5" style="215"/>
  </cols>
  <sheetData>
    <row r="3" spans="2:32" ht="13" thickBot="1"/>
    <row r="4" spans="2:32">
      <c r="B4" s="350" t="s">
        <v>6194</v>
      </c>
      <c r="C4" s="351"/>
      <c r="D4" s="351"/>
      <c r="E4" s="351"/>
      <c r="F4" s="351"/>
      <c r="G4" s="351"/>
      <c r="H4" s="351"/>
      <c r="I4" s="351"/>
      <c r="J4" s="351"/>
      <c r="K4" s="351"/>
      <c r="L4" s="351"/>
      <c r="M4" s="351"/>
      <c r="N4" s="351"/>
      <c r="O4" s="351"/>
      <c r="P4" s="351"/>
      <c r="Q4" s="351"/>
      <c r="R4" s="351"/>
      <c r="S4" s="351"/>
      <c r="T4" s="351"/>
      <c r="U4" s="351"/>
      <c r="V4" s="351"/>
      <c r="W4" s="351"/>
      <c r="X4" s="351"/>
      <c r="Y4" s="351"/>
      <c r="Z4" s="351"/>
      <c r="AA4" s="351"/>
      <c r="AB4" s="351"/>
      <c r="AC4" s="351"/>
      <c r="AD4" s="351"/>
      <c r="AE4" s="351"/>
      <c r="AF4" s="352"/>
    </row>
    <row r="5" spans="2:32" ht="13" thickBot="1">
      <c r="B5" s="353"/>
      <c r="C5" s="354"/>
      <c r="D5" s="354"/>
      <c r="E5" s="354"/>
      <c r="F5" s="354"/>
      <c r="G5" s="354"/>
      <c r="H5" s="354"/>
      <c r="I5" s="354"/>
      <c r="J5" s="354"/>
      <c r="K5" s="354"/>
      <c r="L5" s="354"/>
      <c r="M5" s="354"/>
      <c r="N5" s="354"/>
      <c r="O5" s="354"/>
      <c r="P5" s="354"/>
      <c r="Q5" s="354"/>
      <c r="R5" s="354"/>
      <c r="S5" s="354"/>
      <c r="T5" s="354"/>
      <c r="U5" s="354"/>
      <c r="V5" s="354"/>
      <c r="W5" s="354"/>
      <c r="X5" s="354"/>
      <c r="Y5" s="354"/>
      <c r="Z5" s="354"/>
      <c r="AA5" s="354"/>
      <c r="AB5" s="354"/>
      <c r="AC5" s="354"/>
      <c r="AD5" s="354"/>
      <c r="AE5" s="354"/>
      <c r="AF5" s="355"/>
    </row>
    <row r="6" spans="2:32" ht="13" thickBot="1">
      <c r="B6" s="220" t="s">
        <v>6195</v>
      </c>
      <c r="C6" s="356" t="s">
        <v>6196</v>
      </c>
      <c r="D6" s="357"/>
      <c r="E6" s="357"/>
      <c r="F6" s="357"/>
      <c r="G6" s="357"/>
      <c r="H6" s="357"/>
      <c r="I6" s="357"/>
      <c r="J6" s="357"/>
      <c r="K6" s="357"/>
      <c r="L6" s="357"/>
      <c r="M6" s="357"/>
      <c r="N6" s="357"/>
      <c r="O6" s="357"/>
      <c r="P6" s="357"/>
      <c r="Q6" s="357"/>
      <c r="R6" s="357"/>
      <c r="S6" s="357"/>
      <c r="T6" s="357"/>
      <c r="U6" s="357"/>
      <c r="V6" s="357"/>
      <c r="W6" s="357"/>
      <c r="X6" s="357"/>
      <c r="Y6" s="357"/>
      <c r="Z6" s="357"/>
      <c r="AA6" s="357"/>
      <c r="AB6" s="357"/>
      <c r="AC6" s="357"/>
      <c r="AD6" s="357"/>
      <c r="AE6" s="357"/>
      <c r="AF6" s="358"/>
    </row>
    <row r="7" spans="2:32" ht="13" thickBot="1">
      <c r="B7" s="221" t="s">
        <v>6197</v>
      </c>
      <c r="C7" s="359" t="s">
        <v>6198</v>
      </c>
      <c r="D7" s="360"/>
      <c r="E7" s="360"/>
      <c r="F7" s="360"/>
      <c r="G7" s="360"/>
      <c r="H7" s="360"/>
      <c r="I7" s="360"/>
      <c r="J7" s="360"/>
      <c r="K7" s="360"/>
      <c r="L7" s="360"/>
      <c r="M7" s="360"/>
      <c r="N7" s="360"/>
      <c r="O7" s="360"/>
      <c r="P7" s="360"/>
      <c r="Q7" s="360"/>
      <c r="R7" s="360"/>
      <c r="S7" s="360"/>
      <c r="T7" s="360"/>
      <c r="U7" s="360"/>
      <c r="V7" s="360"/>
      <c r="W7" s="360"/>
      <c r="X7" s="360"/>
      <c r="Y7" s="360"/>
      <c r="Z7" s="360"/>
      <c r="AA7" s="360"/>
      <c r="AB7" s="360"/>
      <c r="AC7" s="360"/>
      <c r="AD7" s="360"/>
      <c r="AE7" s="360"/>
      <c r="AF7" s="361"/>
    </row>
    <row r="8" spans="2:32">
      <c r="B8" s="222" t="s">
        <v>6199</v>
      </c>
      <c r="C8" s="362" t="s">
        <v>6200</v>
      </c>
      <c r="D8" s="363"/>
      <c r="E8" s="363"/>
      <c r="F8" s="363"/>
      <c r="G8" s="363"/>
      <c r="H8" s="363"/>
      <c r="I8" s="363"/>
      <c r="J8" s="363"/>
      <c r="K8" s="363"/>
      <c r="L8" s="363"/>
      <c r="M8" s="363"/>
      <c r="N8" s="363"/>
      <c r="O8" s="363"/>
      <c r="P8" s="363"/>
      <c r="Q8" s="363"/>
      <c r="R8" s="363"/>
      <c r="S8" s="363"/>
      <c r="T8" s="363"/>
      <c r="U8" s="363"/>
      <c r="V8" s="363"/>
      <c r="W8" s="363"/>
      <c r="X8" s="363"/>
      <c r="Y8" s="363"/>
      <c r="Z8" s="363"/>
      <c r="AA8" s="363"/>
      <c r="AB8" s="363"/>
      <c r="AC8" s="363"/>
      <c r="AD8" s="363"/>
      <c r="AE8" s="363"/>
      <c r="AF8" s="364"/>
    </row>
    <row r="9" spans="2:32">
      <c r="B9" s="223" t="s">
        <v>6201</v>
      </c>
      <c r="C9" s="336" t="s">
        <v>6202</v>
      </c>
      <c r="D9" s="337"/>
      <c r="E9" s="337"/>
      <c r="F9" s="337"/>
      <c r="G9" s="337"/>
      <c r="H9" s="337"/>
      <c r="I9" s="337"/>
      <c r="J9" s="337"/>
      <c r="K9" s="337"/>
      <c r="L9" s="337"/>
      <c r="M9" s="337"/>
      <c r="N9" s="338"/>
      <c r="O9" s="339" t="s">
        <v>6202</v>
      </c>
      <c r="P9" s="340"/>
      <c r="Q9" s="340"/>
      <c r="R9" s="340"/>
      <c r="S9" s="340"/>
      <c r="T9" s="340"/>
      <c r="U9" s="340"/>
      <c r="V9" s="340"/>
      <c r="W9" s="341"/>
      <c r="X9" s="318" t="s">
        <v>6202</v>
      </c>
      <c r="Y9" s="319"/>
      <c r="Z9" s="319"/>
      <c r="AA9" s="319"/>
      <c r="AB9" s="319"/>
      <c r="AC9" s="319"/>
      <c r="AD9" s="319"/>
      <c r="AE9" s="319"/>
      <c r="AF9" s="320"/>
    </row>
    <row r="10" spans="2:32">
      <c r="B10" s="223" t="s">
        <v>6203</v>
      </c>
      <c r="C10" s="336" t="s">
        <v>6202</v>
      </c>
      <c r="D10" s="337"/>
      <c r="E10" s="337"/>
      <c r="F10" s="337"/>
      <c r="G10" s="337"/>
      <c r="H10" s="337"/>
      <c r="I10" s="337"/>
      <c r="J10" s="337"/>
      <c r="K10" s="337"/>
      <c r="L10" s="337"/>
      <c r="M10" s="337"/>
      <c r="N10" s="338"/>
      <c r="O10" s="339" t="s">
        <v>6202</v>
      </c>
      <c r="P10" s="340"/>
      <c r="Q10" s="340"/>
      <c r="R10" s="340"/>
      <c r="S10" s="340"/>
      <c r="T10" s="340"/>
      <c r="U10" s="340"/>
      <c r="V10" s="340"/>
      <c r="W10" s="341"/>
      <c r="X10" s="318" t="s">
        <v>6202</v>
      </c>
      <c r="Y10" s="319"/>
      <c r="Z10" s="319"/>
      <c r="AA10" s="319"/>
      <c r="AB10" s="319"/>
      <c r="AC10" s="319"/>
      <c r="AD10" s="319"/>
      <c r="AE10" s="319"/>
      <c r="AF10" s="320"/>
    </row>
    <row r="11" spans="2:32">
      <c r="B11" s="223" t="s">
        <v>13</v>
      </c>
      <c r="C11" s="336" t="s">
        <v>6204</v>
      </c>
      <c r="D11" s="337"/>
      <c r="E11" s="337"/>
      <c r="F11" s="337"/>
      <c r="G11" s="337"/>
      <c r="H11" s="337"/>
      <c r="I11" s="337"/>
      <c r="J11" s="337"/>
      <c r="K11" s="337"/>
      <c r="L11" s="337"/>
      <c r="M11" s="337"/>
      <c r="N11" s="338"/>
      <c r="O11" s="339" t="s">
        <v>6205</v>
      </c>
      <c r="P11" s="340"/>
      <c r="Q11" s="340"/>
      <c r="R11" s="340"/>
      <c r="S11" s="340"/>
      <c r="T11" s="340"/>
      <c r="U11" s="340"/>
      <c r="V11" s="340"/>
      <c r="W11" s="341"/>
      <c r="X11" s="318" t="s">
        <v>6206</v>
      </c>
      <c r="Y11" s="319"/>
      <c r="Z11" s="319"/>
      <c r="AA11" s="319"/>
      <c r="AB11" s="319"/>
      <c r="AC11" s="319"/>
      <c r="AD11" s="319"/>
      <c r="AE11" s="319"/>
      <c r="AF11" s="320"/>
    </row>
    <row r="12" spans="2:32">
      <c r="B12" s="223" t="s">
        <v>6207</v>
      </c>
      <c r="C12" s="349">
        <v>43970</v>
      </c>
      <c r="D12" s="349"/>
      <c r="E12" s="349"/>
      <c r="F12" s="349">
        <v>43978</v>
      </c>
      <c r="G12" s="349"/>
      <c r="H12" s="349"/>
      <c r="I12" s="349">
        <v>43984</v>
      </c>
      <c r="J12" s="349"/>
      <c r="K12" s="349"/>
      <c r="L12" s="349">
        <v>43991</v>
      </c>
      <c r="M12" s="349"/>
      <c r="N12" s="349"/>
      <c r="O12" s="342">
        <v>43970</v>
      </c>
      <c r="P12" s="342"/>
      <c r="Q12" s="342"/>
      <c r="R12" s="342">
        <v>43978</v>
      </c>
      <c r="S12" s="342"/>
      <c r="T12" s="342"/>
      <c r="U12" s="342">
        <v>43984</v>
      </c>
      <c r="V12" s="342"/>
      <c r="W12" s="342"/>
      <c r="X12" s="343">
        <v>43970</v>
      </c>
      <c r="Y12" s="344"/>
      <c r="Z12" s="345"/>
      <c r="AA12" s="346">
        <v>43978</v>
      </c>
      <c r="AB12" s="346"/>
      <c r="AC12" s="346"/>
      <c r="AD12" s="343">
        <v>43985</v>
      </c>
      <c r="AE12" s="344"/>
      <c r="AF12" s="347"/>
    </row>
    <row r="13" spans="2:32">
      <c r="B13" s="223" t="s">
        <v>6208</v>
      </c>
      <c r="C13" s="348">
        <v>104013</v>
      </c>
      <c r="D13" s="348"/>
      <c r="E13" s="348"/>
      <c r="F13" s="348">
        <v>326384</v>
      </c>
      <c r="G13" s="348"/>
      <c r="H13" s="348"/>
      <c r="I13" s="348">
        <v>491717</v>
      </c>
      <c r="J13" s="348"/>
      <c r="K13" s="348"/>
      <c r="L13" s="348">
        <v>593502</v>
      </c>
      <c r="M13" s="348"/>
      <c r="N13" s="348"/>
      <c r="O13" s="331">
        <v>459081</v>
      </c>
      <c r="P13" s="331"/>
      <c r="Q13" s="331"/>
      <c r="R13" s="331">
        <v>1128857</v>
      </c>
      <c r="S13" s="331"/>
      <c r="T13" s="331"/>
      <c r="U13" s="331">
        <v>1164633</v>
      </c>
      <c r="V13" s="331"/>
      <c r="W13" s="331"/>
      <c r="X13" s="332">
        <v>122900</v>
      </c>
      <c r="Y13" s="332"/>
      <c r="Z13" s="332"/>
      <c r="AA13" s="332">
        <v>245800</v>
      </c>
      <c r="AB13" s="332"/>
      <c r="AC13" s="332"/>
      <c r="AD13" s="333">
        <v>593000</v>
      </c>
      <c r="AE13" s="334"/>
      <c r="AF13" s="335"/>
    </row>
    <row r="14" spans="2:32">
      <c r="B14" s="223" t="s">
        <v>6209</v>
      </c>
      <c r="C14" s="336" t="s">
        <v>1526</v>
      </c>
      <c r="D14" s="337"/>
      <c r="E14" s="337"/>
      <c r="F14" s="337"/>
      <c r="G14" s="337"/>
      <c r="H14" s="337"/>
      <c r="I14" s="337"/>
      <c r="J14" s="337"/>
      <c r="K14" s="337"/>
      <c r="L14" s="337"/>
      <c r="M14" s="337"/>
      <c r="N14" s="338"/>
      <c r="O14" s="339" t="s">
        <v>6210</v>
      </c>
      <c r="P14" s="340"/>
      <c r="Q14" s="340"/>
      <c r="R14" s="340"/>
      <c r="S14" s="340"/>
      <c r="T14" s="340"/>
      <c r="U14" s="340"/>
      <c r="V14" s="340"/>
      <c r="W14" s="341"/>
      <c r="X14" s="318" t="s">
        <v>1526</v>
      </c>
      <c r="Y14" s="319"/>
      <c r="Z14" s="319"/>
      <c r="AA14" s="319"/>
      <c r="AB14" s="319"/>
      <c r="AC14" s="319"/>
      <c r="AD14" s="319"/>
      <c r="AE14" s="319"/>
      <c r="AF14" s="320"/>
    </row>
    <row r="15" spans="2:32">
      <c r="B15" s="223" t="s">
        <v>6211</v>
      </c>
      <c r="C15" s="324">
        <v>66</v>
      </c>
      <c r="D15" s="324"/>
      <c r="E15" s="324"/>
      <c r="F15" s="324">
        <v>91</v>
      </c>
      <c r="G15" s="324"/>
      <c r="H15" s="324"/>
      <c r="I15" s="324">
        <v>93</v>
      </c>
      <c r="J15" s="324"/>
      <c r="K15" s="324"/>
      <c r="L15" s="324">
        <v>92</v>
      </c>
      <c r="M15" s="324"/>
      <c r="N15" s="324"/>
      <c r="O15" s="316">
        <v>83</v>
      </c>
      <c r="P15" s="316"/>
      <c r="Q15" s="316"/>
      <c r="R15" s="316">
        <v>90</v>
      </c>
      <c r="S15" s="316"/>
      <c r="T15" s="316"/>
      <c r="U15" s="316">
        <v>83</v>
      </c>
      <c r="V15" s="316"/>
      <c r="W15" s="316"/>
      <c r="X15" s="317">
        <v>84</v>
      </c>
      <c r="Y15" s="317"/>
      <c r="Z15" s="317"/>
      <c r="AA15" s="317">
        <v>84</v>
      </c>
      <c r="AB15" s="317"/>
      <c r="AC15" s="317"/>
      <c r="AD15" s="318">
        <v>85</v>
      </c>
      <c r="AE15" s="319"/>
      <c r="AF15" s="320"/>
    </row>
    <row r="16" spans="2:32">
      <c r="B16" s="223" t="s">
        <v>6212</v>
      </c>
      <c r="C16" s="224">
        <v>1.5</v>
      </c>
      <c r="D16" s="224">
        <v>4</v>
      </c>
      <c r="E16" s="224">
        <v>8</v>
      </c>
      <c r="F16" s="224">
        <v>1.5</v>
      </c>
      <c r="G16" s="224">
        <v>4</v>
      </c>
      <c r="H16" s="224">
        <v>8</v>
      </c>
      <c r="I16" s="224">
        <v>1.5</v>
      </c>
      <c r="J16" s="224">
        <v>4</v>
      </c>
      <c r="K16" s="224">
        <v>8</v>
      </c>
      <c r="L16" s="224">
        <v>1.5</v>
      </c>
      <c r="M16" s="224">
        <v>4</v>
      </c>
      <c r="N16" s="224">
        <v>8</v>
      </c>
      <c r="O16" s="225">
        <v>1.5</v>
      </c>
      <c r="P16" s="225">
        <v>4</v>
      </c>
      <c r="Q16" s="225">
        <v>8</v>
      </c>
      <c r="R16" s="225">
        <v>1.5</v>
      </c>
      <c r="S16" s="225">
        <v>4</v>
      </c>
      <c r="T16" s="225">
        <v>8</v>
      </c>
      <c r="U16" s="225">
        <v>1.5</v>
      </c>
      <c r="V16" s="225">
        <v>4</v>
      </c>
      <c r="W16" s="225">
        <v>8</v>
      </c>
      <c r="X16" s="226">
        <v>1.5</v>
      </c>
      <c r="Y16" s="226">
        <v>4</v>
      </c>
      <c r="Z16" s="226">
        <v>8</v>
      </c>
      <c r="AA16" s="226">
        <v>1.5</v>
      </c>
      <c r="AB16" s="226">
        <v>4</v>
      </c>
      <c r="AC16" s="226">
        <v>8</v>
      </c>
      <c r="AD16" s="227">
        <v>4</v>
      </c>
      <c r="AE16" s="228">
        <v>8</v>
      </c>
      <c r="AF16" s="229">
        <v>10</v>
      </c>
    </row>
    <row r="17" spans="2:32">
      <c r="B17" s="223" t="s">
        <v>6213</v>
      </c>
      <c r="C17" s="224">
        <v>0</v>
      </c>
      <c r="D17" s="230">
        <v>7.5</v>
      </c>
      <c r="E17" s="224">
        <v>37</v>
      </c>
      <c r="F17" s="224">
        <v>0</v>
      </c>
      <c r="G17" s="230">
        <v>32.5</v>
      </c>
      <c r="H17" s="224">
        <v>25</v>
      </c>
      <c r="I17" s="224">
        <v>0</v>
      </c>
      <c r="J17" s="230">
        <v>21.7</v>
      </c>
      <c r="K17" s="224">
        <v>30</v>
      </c>
      <c r="L17" s="224">
        <v>0</v>
      </c>
      <c r="M17" s="230">
        <v>7.7</v>
      </c>
      <c r="N17" s="224">
        <v>37</v>
      </c>
      <c r="O17" s="225">
        <v>0</v>
      </c>
      <c r="P17" s="231">
        <v>57</v>
      </c>
      <c r="Q17" s="225">
        <v>15</v>
      </c>
      <c r="R17" s="225">
        <v>0</v>
      </c>
      <c r="S17" s="231">
        <v>25.5</v>
      </c>
      <c r="T17" s="225">
        <v>31</v>
      </c>
      <c r="U17" s="225">
        <v>0</v>
      </c>
      <c r="V17" s="231">
        <v>29</v>
      </c>
      <c r="W17" s="225">
        <v>29</v>
      </c>
      <c r="X17" s="226">
        <v>13</v>
      </c>
      <c r="Y17" s="232">
        <v>49</v>
      </c>
      <c r="Z17" s="226">
        <v>15</v>
      </c>
      <c r="AA17" s="226">
        <v>0</v>
      </c>
      <c r="AB17" s="232">
        <v>56</v>
      </c>
      <c r="AC17" s="226">
        <v>14</v>
      </c>
      <c r="AD17" s="233">
        <v>48.5</v>
      </c>
      <c r="AE17" s="234">
        <v>4</v>
      </c>
      <c r="AF17" s="229">
        <v>11</v>
      </c>
    </row>
    <row r="18" spans="2:32">
      <c r="B18" s="223" t="s">
        <v>6214</v>
      </c>
      <c r="C18" s="330">
        <f>+C17+D17+E17</f>
        <v>44.5</v>
      </c>
      <c r="D18" s="330"/>
      <c r="E18" s="330"/>
      <c r="F18" s="330">
        <f>+F17+G17+H17</f>
        <v>57.5</v>
      </c>
      <c r="G18" s="330"/>
      <c r="H18" s="330"/>
      <c r="I18" s="330">
        <f>+I17+J17+K17</f>
        <v>51.7</v>
      </c>
      <c r="J18" s="330"/>
      <c r="K18" s="330"/>
      <c r="L18" s="330">
        <f>+L17+M17+N17</f>
        <v>44.7</v>
      </c>
      <c r="M18" s="330"/>
      <c r="N18" s="330"/>
      <c r="O18" s="326">
        <f>+O17+P17+Q17</f>
        <v>72</v>
      </c>
      <c r="P18" s="326"/>
      <c r="Q18" s="326"/>
      <c r="R18" s="326">
        <f>+R17+S17+T17</f>
        <v>56.5</v>
      </c>
      <c r="S18" s="326"/>
      <c r="T18" s="326"/>
      <c r="U18" s="326">
        <f>+U17+V17+W17</f>
        <v>58</v>
      </c>
      <c r="V18" s="326"/>
      <c r="W18" s="326"/>
      <c r="X18" s="325">
        <f>+X17+Y17+Z17</f>
        <v>77</v>
      </c>
      <c r="Y18" s="325"/>
      <c r="Z18" s="325"/>
      <c r="AA18" s="325">
        <f>+AA17+AB17+AC17</f>
        <v>70</v>
      </c>
      <c r="AB18" s="325"/>
      <c r="AC18" s="325"/>
      <c r="AD18" s="327">
        <f>+AD17+AE17+AF17</f>
        <v>63.5</v>
      </c>
      <c r="AE18" s="328"/>
      <c r="AF18" s="329"/>
    </row>
    <row r="19" spans="2:32">
      <c r="B19" s="223" t="s">
        <v>6215</v>
      </c>
      <c r="C19" s="235">
        <f>+C16*C17</f>
        <v>0</v>
      </c>
      <c r="D19" s="224">
        <f>+D16*D17</f>
        <v>30</v>
      </c>
      <c r="E19" s="224">
        <f>+E16*E17</f>
        <v>296</v>
      </c>
      <c r="F19" s="235">
        <f>+F16*F17</f>
        <v>0</v>
      </c>
      <c r="G19" s="224">
        <f>+G17*G16</f>
        <v>130</v>
      </c>
      <c r="H19" s="224">
        <f>+H16*H17</f>
        <v>200</v>
      </c>
      <c r="I19" s="235">
        <f>+I16*I17</f>
        <v>0</v>
      </c>
      <c r="J19" s="224">
        <f>+J17*J16</f>
        <v>86.8</v>
      </c>
      <c r="K19" s="224">
        <f>+K16*K17</f>
        <v>240</v>
      </c>
      <c r="L19" s="235">
        <f>+L16*L17</f>
        <v>0</v>
      </c>
      <c r="M19" s="224">
        <f>+M17*M16</f>
        <v>30.8</v>
      </c>
      <c r="N19" s="224">
        <f>+N16*N17</f>
        <v>296</v>
      </c>
      <c r="O19" s="236">
        <f>+O16*O17</f>
        <v>0</v>
      </c>
      <c r="P19" s="225">
        <f>+P17*P16</f>
        <v>228</v>
      </c>
      <c r="Q19" s="225">
        <f>+Q16*Q17</f>
        <v>120</v>
      </c>
      <c r="R19" s="236">
        <f>+R16*R17</f>
        <v>0</v>
      </c>
      <c r="S19" s="225">
        <f>+S17*S16</f>
        <v>102</v>
      </c>
      <c r="T19" s="225">
        <f>+T16*T17</f>
        <v>248</v>
      </c>
      <c r="U19" s="236">
        <f>+U16*U17</f>
        <v>0</v>
      </c>
      <c r="V19" s="225">
        <f>+V17*V16</f>
        <v>116</v>
      </c>
      <c r="W19" s="225">
        <f>+W16*W17</f>
        <v>232</v>
      </c>
      <c r="X19" s="237">
        <f>+X16*X17</f>
        <v>19.5</v>
      </c>
      <c r="Y19" s="226">
        <f>+Y17*Y16</f>
        <v>196</v>
      </c>
      <c r="Z19" s="226">
        <f>+Z16*Z17</f>
        <v>120</v>
      </c>
      <c r="AA19" s="237">
        <f>+AA16*AA17</f>
        <v>0</v>
      </c>
      <c r="AB19" s="226">
        <f>+AB17*AB16</f>
        <v>224</v>
      </c>
      <c r="AC19" s="226">
        <f>+AC16*AC17</f>
        <v>112</v>
      </c>
      <c r="AD19" s="233">
        <f>+AD16*AD17</f>
        <v>194</v>
      </c>
      <c r="AE19" s="233">
        <f>+AE17*AE16</f>
        <v>32</v>
      </c>
      <c r="AF19" s="238">
        <f>+AF16*AF17</f>
        <v>110</v>
      </c>
    </row>
    <row r="20" spans="2:32">
      <c r="B20" s="223" t="s">
        <v>6216</v>
      </c>
      <c r="C20" s="330">
        <f>+C19+D19+E19</f>
        <v>326</v>
      </c>
      <c r="D20" s="330"/>
      <c r="E20" s="330"/>
      <c r="F20" s="324">
        <f>+F19+G19+H19</f>
        <v>330</v>
      </c>
      <c r="G20" s="324"/>
      <c r="H20" s="324"/>
      <c r="I20" s="330">
        <f>+I19+J19+K19</f>
        <v>326.8</v>
      </c>
      <c r="J20" s="330"/>
      <c r="K20" s="330"/>
      <c r="L20" s="330">
        <f>+L19+M19+N19</f>
        <v>326.8</v>
      </c>
      <c r="M20" s="330"/>
      <c r="N20" s="330"/>
      <c r="O20" s="316">
        <f>+O19+P19+Q19</f>
        <v>348</v>
      </c>
      <c r="P20" s="316"/>
      <c r="Q20" s="316"/>
      <c r="R20" s="316">
        <f>+R19+S19+T19</f>
        <v>350</v>
      </c>
      <c r="S20" s="316"/>
      <c r="T20" s="316"/>
      <c r="U20" s="316">
        <f>+U19+V19+W19</f>
        <v>348</v>
      </c>
      <c r="V20" s="316"/>
      <c r="W20" s="316"/>
      <c r="X20" s="325">
        <f>+X19+Y19+Z19</f>
        <v>335.5</v>
      </c>
      <c r="Y20" s="325"/>
      <c r="Z20" s="325"/>
      <c r="AA20" s="317">
        <f>+AA19+AB19+AC19</f>
        <v>336</v>
      </c>
      <c r="AB20" s="317"/>
      <c r="AC20" s="317"/>
      <c r="AD20" s="318">
        <f>+AD19+AE19+AF19</f>
        <v>336</v>
      </c>
      <c r="AE20" s="319"/>
      <c r="AF20" s="320"/>
    </row>
    <row r="21" spans="2:32">
      <c r="B21" s="223" t="s">
        <v>6217</v>
      </c>
      <c r="C21" s="324" t="s">
        <v>6218</v>
      </c>
      <c r="D21" s="324"/>
      <c r="E21" s="324"/>
      <c r="F21" s="324" t="s">
        <v>6218</v>
      </c>
      <c r="G21" s="324"/>
      <c r="H21" s="324"/>
      <c r="I21" s="324" t="s">
        <v>6218</v>
      </c>
      <c r="J21" s="324"/>
      <c r="K21" s="324"/>
      <c r="L21" s="324" t="s">
        <v>6218</v>
      </c>
      <c r="M21" s="324"/>
      <c r="N21" s="324"/>
      <c r="O21" s="316" t="s">
        <v>6218</v>
      </c>
      <c r="P21" s="316"/>
      <c r="Q21" s="316"/>
      <c r="R21" s="316" t="s">
        <v>6218</v>
      </c>
      <c r="S21" s="316"/>
      <c r="T21" s="316"/>
      <c r="U21" s="316" t="s">
        <v>6218</v>
      </c>
      <c r="V21" s="316"/>
      <c r="W21" s="316"/>
      <c r="X21" s="317" t="s">
        <v>6218</v>
      </c>
      <c r="Y21" s="317"/>
      <c r="Z21" s="317"/>
      <c r="AA21" s="317" t="s">
        <v>6218</v>
      </c>
      <c r="AB21" s="317"/>
      <c r="AC21" s="317"/>
      <c r="AD21" s="322" t="s">
        <v>6219</v>
      </c>
      <c r="AE21" s="317"/>
      <c r="AF21" s="323"/>
    </row>
    <row r="22" spans="2:32">
      <c r="B22" s="223" t="s">
        <v>6220</v>
      </c>
      <c r="C22" s="324" t="s">
        <v>6221</v>
      </c>
      <c r="D22" s="324"/>
      <c r="E22" s="324"/>
      <c r="F22" s="324" t="s">
        <v>6221</v>
      </c>
      <c r="G22" s="324"/>
      <c r="H22" s="324"/>
      <c r="I22" s="324" t="s">
        <v>6221</v>
      </c>
      <c r="J22" s="324"/>
      <c r="K22" s="324"/>
      <c r="L22" s="324" t="s">
        <v>6221</v>
      </c>
      <c r="M22" s="324"/>
      <c r="N22" s="324"/>
      <c r="O22" s="316" t="s">
        <v>6221</v>
      </c>
      <c r="P22" s="316"/>
      <c r="Q22" s="316"/>
      <c r="R22" s="316" t="s">
        <v>6221</v>
      </c>
      <c r="S22" s="316"/>
      <c r="T22" s="316"/>
      <c r="U22" s="316" t="s">
        <v>6221</v>
      </c>
      <c r="V22" s="316"/>
      <c r="W22" s="316"/>
      <c r="X22" s="317" t="s">
        <v>6221</v>
      </c>
      <c r="Y22" s="317"/>
      <c r="Z22" s="317"/>
      <c r="AA22" s="317" t="s">
        <v>6221</v>
      </c>
      <c r="AB22" s="317"/>
      <c r="AC22" s="317"/>
      <c r="AD22" s="322" t="s">
        <v>6222</v>
      </c>
      <c r="AE22" s="317"/>
      <c r="AF22" s="323"/>
    </row>
    <row r="23" spans="2:32">
      <c r="B23" s="223" t="s">
        <v>6223</v>
      </c>
      <c r="C23" s="324" t="s">
        <v>6224</v>
      </c>
      <c r="D23" s="324"/>
      <c r="E23" s="324"/>
      <c r="F23" s="324" t="s">
        <v>6224</v>
      </c>
      <c r="G23" s="324"/>
      <c r="H23" s="324"/>
      <c r="I23" s="324" t="s">
        <v>6224</v>
      </c>
      <c r="J23" s="324"/>
      <c r="K23" s="324"/>
      <c r="L23" s="324" t="s">
        <v>6224</v>
      </c>
      <c r="M23" s="324"/>
      <c r="N23" s="324"/>
      <c r="O23" s="316" t="s">
        <v>6224</v>
      </c>
      <c r="P23" s="316"/>
      <c r="Q23" s="316"/>
      <c r="R23" s="316" t="s">
        <v>6224</v>
      </c>
      <c r="S23" s="316"/>
      <c r="T23" s="316"/>
      <c r="U23" s="316" t="s">
        <v>6224</v>
      </c>
      <c r="V23" s="316"/>
      <c r="W23" s="316"/>
      <c r="X23" s="317" t="s">
        <v>6225</v>
      </c>
      <c r="Y23" s="317"/>
      <c r="Z23" s="317"/>
      <c r="AA23" s="317" t="s">
        <v>6225</v>
      </c>
      <c r="AB23" s="317"/>
      <c r="AC23" s="317"/>
      <c r="AD23" s="318" t="s">
        <v>6225</v>
      </c>
      <c r="AE23" s="319"/>
      <c r="AF23" s="320"/>
    </row>
    <row r="24" spans="2:32">
      <c r="B24" s="223" t="s">
        <v>6226</v>
      </c>
      <c r="C24" s="321" t="s">
        <v>6227</v>
      </c>
      <c r="D24" s="321"/>
      <c r="E24" s="321"/>
      <c r="F24" s="321" t="s">
        <v>6228</v>
      </c>
      <c r="G24" s="321"/>
      <c r="H24" s="321"/>
      <c r="I24" s="321" t="s">
        <v>6229</v>
      </c>
      <c r="J24" s="321"/>
      <c r="K24" s="321"/>
      <c r="L24" s="321" t="s">
        <v>6230</v>
      </c>
      <c r="M24" s="321"/>
      <c r="N24" s="321"/>
      <c r="O24" s="314" t="s">
        <v>6231</v>
      </c>
      <c r="P24" s="314"/>
      <c r="Q24" s="314"/>
      <c r="R24" s="314" t="s">
        <v>6232</v>
      </c>
      <c r="S24" s="314"/>
      <c r="T24" s="314"/>
      <c r="U24" s="314" t="s">
        <v>6232</v>
      </c>
      <c r="V24" s="314"/>
      <c r="W24" s="314"/>
      <c r="X24" s="315" t="s">
        <v>6233</v>
      </c>
      <c r="Y24" s="315"/>
      <c r="Z24" s="315"/>
      <c r="AA24" s="315" t="s">
        <v>6233</v>
      </c>
      <c r="AB24" s="315"/>
      <c r="AC24" s="315"/>
      <c r="AD24" s="315" t="s">
        <v>6233</v>
      </c>
      <c r="AE24" s="315"/>
      <c r="AF24" s="315"/>
    </row>
    <row r="25" spans="2:32">
      <c r="B25" s="223" t="s">
        <v>6234</v>
      </c>
      <c r="C25" s="311">
        <f>100-C15</f>
        <v>34</v>
      </c>
      <c r="D25" s="312"/>
      <c r="E25" s="313"/>
      <c r="F25" s="311">
        <f>100-F15</f>
        <v>9</v>
      </c>
      <c r="G25" s="312"/>
      <c r="H25" s="313"/>
      <c r="I25" s="311">
        <f>100-I15</f>
        <v>7</v>
      </c>
      <c r="J25" s="312"/>
      <c r="K25" s="313"/>
      <c r="L25" s="311">
        <f>100-L15</f>
        <v>8</v>
      </c>
      <c r="M25" s="312"/>
      <c r="N25" s="313"/>
      <c r="O25" s="301">
        <f>100-O15</f>
        <v>17</v>
      </c>
      <c r="P25" s="302"/>
      <c r="Q25" s="303"/>
      <c r="R25" s="301">
        <f>100-R15</f>
        <v>10</v>
      </c>
      <c r="S25" s="302"/>
      <c r="T25" s="303"/>
      <c r="U25" s="301">
        <f>100-U15</f>
        <v>17</v>
      </c>
      <c r="V25" s="302"/>
      <c r="W25" s="303"/>
      <c r="X25" s="304">
        <f>100-X15</f>
        <v>16</v>
      </c>
      <c r="Y25" s="305"/>
      <c r="Z25" s="306"/>
      <c r="AA25" s="304">
        <f>100-AA15</f>
        <v>16</v>
      </c>
      <c r="AB25" s="305"/>
      <c r="AC25" s="306"/>
      <c r="AD25" s="304">
        <f>100-AD15</f>
        <v>15</v>
      </c>
      <c r="AE25" s="305"/>
      <c r="AF25" s="307"/>
    </row>
    <row r="26" spans="2:32">
      <c r="B26" s="223" t="s">
        <v>6235</v>
      </c>
      <c r="C26" s="311">
        <f>+C15-C28</f>
        <v>16</v>
      </c>
      <c r="D26" s="312"/>
      <c r="E26" s="313"/>
      <c r="F26" s="311">
        <f>+F15-F28</f>
        <v>41</v>
      </c>
      <c r="G26" s="312"/>
      <c r="H26" s="313"/>
      <c r="I26" s="311">
        <f>+I15-I28</f>
        <v>37</v>
      </c>
      <c r="J26" s="312"/>
      <c r="K26" s="313"/>
      <c r="L26" s="311">
        <f>+L15-L28</f>
        <v>51</v>
      </c>
      <c r="M26" s="312"/>
      <c r="N26" s="313"/>
      <c r="O26" s="301">
        <f>+O15-O28</f>
        <v>25</v>
      </c>
      <c r="P26" s="302"/>
      <c r="Q26" s="303"/>
      <c r="R26" s="301">
        <f>+R15-R28</f>
        <v>54</v>
      </c>
      <c r="S26" s="302"/>
      <c r="T26" s="303"/>
      <c r="U26" s="301">
        <f>+U15-U28</f>
        <v>37</v>
      </c>
      <c r="V26" s="302"/>
      <c r="W26" s="303"/>
      <c r="X26" s="304">
        <f>+X15-X28</f>
        <v>30</v>
      </c>
      <c r="Y26" s="305"/>
      <c r="Z26" s="306"/>
      <c r="AA26" s="304">
        <f>+AA15-AA28</f>
        <v>23</v>
      </c>
      <c r="AB26" s="305"/>
      <c r="AC26" s="306"/>
      <c r="AD26" s="304">
        <f>+AD15-AD28</f>
        <v>35</v>
      </c>
      <c r="AE26" s="305"/>
      <c r="AF26" s="307"/>
    </row>
    <row r="27" spans="2:32">
      <c r="B27" s="223" t="s">
        <v>6236</v>
      </c>
      <c r="C27" s="308">
        <v>52500</v>
      </c>
      <c r="D27" s="309"/>
      <c r="E27" s="310"/>
      <c r="F27" s="308">
        <v>157500</v>
      </c>
      <c r="G27" s="309"/>
      <c r="H27" s="310"/>
      <c r="I27" s="308">
        <v>262500</v>
      </c>
      <c r="J27" s="309"/>
      <c r="K27" s="310"/>
      <c r="L27" s="308">
        <v>262599</v>
      </c>
      <c r="M27" s="309"/>
      <c r="N27" s="310"/>
      <c r="O27" s="293">
        <v>260000</v>
      </c>
      <c r="P27" s="294"/>
      <c r="Q27" s="295"/>
      <c r="R27" s="293">
        <v>416000</v>
      </c>
      <c r="S27" s="294"/>
      <c r="T27" s="295"/>
      <c r="U27" s="293">
        <v>499000</v>
      </c>
      <c r="V27" s="294"/>
      <c r="W27" s="295"/>
      <c r="X27" s="296">
        <v>105000</v>
      </c>
      <c r="Y27" s="297"/>
      <c r="Z27" s="298"/>
      <c r="AA27" s="296">
        <v>210000</v>
      </c>
      <c r="AB27" s="297"/>
      <c r="AC27" s="298"/>
      <c r="AD27" s="296">
        <v>507500</v>
      </c>
      <c r="AE27" s="297"/>
      <c r="AF27" s="299"/>
    </row>
    <row r="28" spans="2:32">
      <c r="B28" s="223" t="s">
        <v>6237</v>
      </c>
      <c r="C28" s="300">
        <v>50</v>
      </c>
      <c r="D28" s="300"/>
      <c r="E28" s="300"/>
      <c r="F28" s="300">
        <v>50</v>
      </c>
      <c r="G28" s="300"/>
      <c r="H28" s="300"/>
      <c r="I28" s="300">
        <v>56</v>
      </c>
      <c r="J28" s="300"/>
      <c r="K28" s="300"/>
      <c r="L28" s="300">
        <v>41</v>
      </c>
      <c r="M28" s="300"/>
      <c r="N28" s="300"/>
      <c r="O28" s="280">
        <v>58</v>
      </c>
      <c r="P28" s="280"/>
      <c r="Q28" s="280"/>
      <c r="R28" s="280">
        <v>36</v>
      </c>
      <c r="S28" s="280"/>
      <c r="T28" s="280"/>
      <c r="U28" s="280">
        <v>46</v>
      </c>
      <c r="V28" s="280"/>
      <c r="W28" s="280"/>
      <c r="X28" s="281">
        <v>54</v>
      </c>
      <c r="Y28" s="281"/>
      <c r="Z28" s="281"/>
      <c r="AA28" s="281">
        <v>61</v>
      </c>
      <c r="AB28" s="281"/>
      <c r="AC28" s="281"/>
      <c r="AD28" s="282">
        <v>50</v>
      </c>
      <c r="AE28" s="283"/>
      <c r="AF28" s="284"/>
    </row>
    <row r="29" spans="2:32">
      <c r="B29" s="223" t="s">
        <v>6238</v>
      </c>
      <c r="C29" s="285" t="s">
        <v>6239</v>
      </c>
      <c r="D29" s="286"/>
      <c r="E29" s="286"/>
      <c r="F29" s="286"/>
      <c r="G29" s="286"/>
      <c r="H29" s="286"/>
      <c r="I29" s="286"/>
      <c r="J29" s="286"/>
      <c r="K29" s="286"/>
      <c r="L29" s="286"/>
      <c r="M29" s="286"/>
      <c r="N29" s="286"/>
      <c r="O29" s="287">
        <v>44041</v>
      </c>
      <c r="P29" s="288"/>
      <c r="Q29" s="288"/>
      <c r="R29" s="288"/>
      <c r="S29" s="288"/>
      <c r="T29" s="289"/>
      <c r="U29" s="287" t="s">
        <v>6240</v>
      </c>
      <c r="V29" s="288"/>
      <c r="W29" s="289"/>
      <c r="X29" s="290" t="s">
        <v>6241</v>
      </c>
      <c r="Y29" s="291"/>
      <c r="Z29" s="291"/>
      <c r="AA29" s="291"/>
      <c r="AB29" s="291"/>
      <c r="AC29" s="291"/>
      <c r="AD29" s="291"/>
      <c r="AE29" s="291"/>
      <c r="AF29" s="292"/>
    </row>
    <row r="30" spans="2:32">
      <c r="B30" s="223" t="s">
        <v>6242</v>
      </c>
      <c r="C30" s="270" t="s">
        <v>6243</v>
      </c>
      <c r="D30" s="271"/>
      <c r="E30" s="271"/>
      <c r="F30" s="271"/>
      <c r="G30" s="271"/>
      <c r="H30" s="271"/>
      <c r="I30" s="271"/>
      <c r="J30" s="271"/>
      <c r="K30" s="271"/>
      <c r="L30" s="271"/>
      <c r="M30" s="271"/>
      <c r="N30" s="271"/>
      <c r="O30" s="271"/>
      <c r="P30" s="271"/>
      <c r="Q30" s="271"/>
      <c r="R30" s="271"/>
      <c r="S30" s="271"/>
      <c r="T30" s="271"/>
      <c r="U30" s="271"/>
      <c r="V30" s="271"/>
      <c r="W30" s="271"/>
      <c r="X30" s="271"/>
      <c r="Y30" s="271"/>
      <c r="Z30" s="271"/>
      <c r="AA30" s="271"/>
      <c r="AB30" s="271"/>
      <c r="AC30" s="271"/>
      <c r="AD30" s="271"/>
      <c r="AE30" s="271"/>
      <c r="AF30" s="272"/>
    </row>
    <row r="31" spans="2:32">
      <c r="B31" s="223" t="s">
        <v>6244</v>
      </c>
      <c r="C31" s="273" t="s">
        <v>6245</v>
      </c>
      <c r="D31" s="271"/>
      <c r="E31" s="271"/>
      <c r="F31" s="271"/>
      <c r="G31" s="271"/>
      <c r="H31" s="271"/>
      <c r="I31" s="271"/>
      <c r="J31" s="271"/>
      <c r="K31" s="271"/>
      <c r="L31" s="271"/>
      <c r="M31" s="271"/>
      <c r="N31" s="271"/>
      <c r="O31" s="271"/>
      <c r="P31" s="271"/>
      <c r="Q31" s="271"/>
      <c r="R31" s="271"/>
      <c r="S31" s="271"/>
      <c r="T31" s="271"/>
      <c r="U31" s="271"/>
      <c r="V31" s="271"/>
      <c r="W31" s="271"/>
      <c r="X31" s="271"/>
      <c r="Y31" s="271"/>
      <c r="Z31" s="271"/>
      <c r="AA31" s="271"/>
      <c r="AB31" s="271"/>
      <c r="AC31" s="271"/>
      <c r="AD31" s="271"/>
      <c r="AE31" s="271"/>
      <c r="AF31" s="272"/>
    </row>
    <row r="32" spans="2:32" ht="13.5" customHeight="1" thickBot="1">
      <c r="B32" s="239" t="s">
        <v>6246</v>
      </c>
      <c r="C32" s="274" t="s">
        <v>6247</v>
      </c>
      <c r="D32" s="275"/>
      <c r="E32" s="275"/>
      <c r="F32" s="275"/>
      <c r="G32" s="275"/>
      <c r="H32" s="275"/>
      <c r="I32" s="275"/>
      <c r="J32" s="275"/>
      <c r="K32" s="275"/>
      <c r="L32" s="275"/>
      <c r="M32" s="275"/>
      <c r="N32" s="276"/>
      <c r="O32" s="274" t="s">
        <v>6248</v>
      </c>
      <c r="P32" s="275"/>
      <c r="Q32" s="275"/>
      <c r="R32" s="275"/>
      <c r="S32" s="275"/>
      <c r="T32" s="275"/>
      <c r="U32" s="274" t="s">
        <v>6249</v>
      </c>
      <c r="V32" s="275"/>
      <c r="W32" s="276"/>
      <c r="X32" s="274" t="s">
        <v>6250</v>
      </c>
      <c r="Y32" s="275"/>
      <c r="Z32" s="276"/>
      <c r="AA32" s="274" t="s">
        <v>6250</v>
      </c>
      <c r="AB32" s="275"/>
      <c r="AC32" s="276"/>
      <c r="AD32" s="277" t="s">
        <v>6250</v>
      </c>
      <c r="AE32" s="278"/>
      <c r="AF32" s="279"/>
    </row>
    <row r="33" spans="2:32">
      <c r="B33" s="240"/>
      <c r="C33" s="240"/>
      <c r="D33" s="240"/>
      <c r="E33" s="240"/>
      <c r="F33" s="240"/>
      <c r="G33" s="240"/>
      <c r="H33" s="240"/>
      <c r="I33" s="240"/>
      <c r="J33" s="240"/>
      <c r="K33" s="240"/>
      <c r="L33" s="240"/>
      <c r="M33" s="240"/>
      <c r="N33" s="240"/>
      <c r="O33" s="240"/>
      <c r="P33" s="240"/>
      <c r="Q33" s="240"/>
      <c r="R33" s="240"/>
      <c r="S33" s="240"/>
      <c r="T33" s="240"/>
      <c r="U33" s="240"/>
      <c r="V33" s="240"/>
      <c r="W33" s="240"/>
      <c r="X33" s="240"/>
      <c r="Y33" s="240"/>
      <c r="Z33" s="240"/>
      <c r="AA33" s="240"/>
      <c r="AB33" s="240"/>
      <c r="AC33" s="240"/>
    </row>
    <row r="34" spans="2:32" ht="15">
      <c r="B34" s="269" t="s">
        <v>6251</v>
      </c>
      <c r="C34" s="269"/>
      <c r="D34" s="269"/>
      <c r="E34" s="269"/>
      <c r="F34" s="269"/>
      <c r="G34" s="269"/>
      <c r="H34" s="269"/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69"/>
      <c r="T34" s="269"/>
      <c r="U34" s="269"/>
      <c r="V34" s="269"/>
      <c r="W34" s="269"/>
      <c r="X34" s="269"/>
      <c r="Y34" s="269"/>
      <c r="Z34" s="269"/>
      <c r="AA34" s="269"/>
      <c r="AB34" s="269"/>
      <c r="AC34" s="269"/>
      <c r="AD34" s="269"/>
      <c r="AE34" s="269"/>
      <c r="AF34" s="269"/>
    </row>
  </sheetData>
  <mergeCells count="159">
    <mergeCell ref="C10:N10"/>
    <mergeCell ref="O10:W10"/>
    <mergeCell ref="X10:AF10"/>
    <mergeCell ref="C11:N11"/>
    <mergeCell ref="O11:W11"/>
    <mergeCell ref="X11:AF11"/>
    <mergeCell ref="B4:AF5"/>
    <mergeCell ref="C6:AF6"/>
    <mergeCell ref="C7:AF7"/>
    <mergeCell ref="C8:AF8"/>
    <mergeCell ref="C9:N9"/>
    <mergeCell ref="O9:W9"/>
    <mergeCell ref="X9:AF9"/>
    <mergeCell ref="U13:W13"/>
    <mergeCell ref="X13:Z13"/>
    <mergeCell ref="AA13:AC13"/>
    <mergeCell ref="AD13:AF13"/>
    <mergeCell ref="C14:N14"/>
    <mergeCell ref="O14:W14"/>
    <mergeCell ref="X14:AF14"/>
    <mergeCell ref="U12:W12"/>
    <mergeCell ref="X12:Z12"/>
    <mergeCell ref="AA12:AC12"/>
    <mergeCell ref="AD12:AF12"/>
    <mergeCell ref="C13:E13"/>
    <mergeCell ref="F13:H13"/>
    <mergeCell ref="I13:K13"/>
    <mergeCell ref="L13:N13"/>
    <mergeCell ref="O13:Q13"/>
    <mergeCell ref="R13:T13"/>
    <mergeCell ref="C12:E12"/>
    <mergeCell ref="F12:H12"/>
    <mergeCell ref="I12:K12"/>
    <mergeCell ref="L12:N12"/>
    <mergeCell ref="O12:Q12"/>
    <mergeCell ref="R12:T12"/>
    <mergeCell ref="U15:W15"/>
    <mergeCell ref="X15:Z15"/>
    <mergeCell ref="AA15:AC15"/>
    <mergeCell ref="AD15:AF15"/>
    <mergeCell ref="C18:E18"/>
    <mergeCell ref="F18:H18"/>
    <mergeCell ref="I18:K18"/>
    <mergeCell ref="L18:N18"/>
    <mergeCell ref="O18:Q18"/>
    <mergeCell ref="R18:T18"/>
    <mergeCell ref="C15:E15"/>
    <mergeCell ref="F15:H15"/>
    <mergeCell ref="I15:K15"/>
    <mergeCell ref="L15:N15"/>
    <mergeCell ref="O15:Q15"/>
    <mergeCell ref="R15:T15"/>
    <mergeCell ref="U18:W18"/>
    <mergeCell ref="X18:Z18"/>
    <mergeCell ref="AA18:AC18"/>
    <mergeCell ref="AD18:AF18"/>
    <mergeCell ref="C20:E20"/>
    <mergeCell ref="F20:H20"/>
    <mergeCell ref="I20:K20"/>
    <mergeCell ref="L20:N20"/>
    <mergeCell ref="O20:Q20"/>
    <mergeCell ref="R20:T20"/>
    <mergeCell ref="U20:W20"/>
    <mergeCell ref="X20:Z20"/>
    <mergeCell ref="AA20:AC20"/>
    <mergeCell ref="AD20:AF20"/>
    <mergeCell ref="C21:E21"/>
    <mergeCell ref="F21:H21"/>
    <mergeCell ref="I21:K21"/>
    <mergeCell ref="L21:N21"/>
    <mergeCell ref="O21:Q21"/>
    <mergeCell ref="R21:T21"/>
    <mergeCell ref="U21:W21"/>
    <mergeCell ref="X21:Z21"/>
    <mergeCell ref="AA21:AC21"/>
    <mergeCell ref="AD21:AF21"/>
    <mergeCell ref="C22:E22"/>
    <mergeCell ref="F22:H22"/>
    <mergeCell ref="I22:K22"/>
    <mergeCell ref="L22:N22"/>
    <mergeCell ref="O22:Q22"/>
    <mergeCell ref="R22:T22"/>
    <mergeCell ref="U22:W22"/>
    <mergeCell ref="X22:Z22"/>
    <mergeCell ref="AA22:AC22"/>
    <mergeCell ref="AD22:AF22"/>
    <mergeCell ref="C23:E23"/>
    <mergeCell ref="F23:H23"/>
    <mergeCell ref="I23:K23"/>
    <mergeCell ref="L23:N23"/>
    <mergeCell ref="O23:Q23"/>
    <mergeCell ref="R23:T23"/>
    <mergeCell ref="U23:W23"/>
    <mergeCell ref="X23:Z23"/>
    <mergeCell ref="AA23:AC23"/>
    <mergeCell ref="AD23:AF23"/>
    <mergeCell ref="C24:E24"/>
    <mergeCell ref="F24:H24"/>
    <mergeCell ref="I24:K24"/>
    <mergeCell ref="L24:N24"/>
    <mergeCell ref="O24:Q24"/>
    <mergeCell ref="R24:T24"/>
    <mergeCell ref="U24:W24"/>
    <mergeCell ref="X24:Z24"/>
    <mergeCell ref="AA24:AC24"/>
    <mergeCell ref="AD24:AF24"/>
    <mergeCell ref="C25:E25"/>
    <mergeCell ref="F25:H25"/>
    <mergeCell ref="I25:K25"/>
    <mergeCell ref="L25:N25"/>
    <mergeCell ref="O25:Q25"/>
    <mergeCell ref="R25:T25"/>
    <mergeCell ref="U25:W25"/>
    <mergeCell ref="X25:Z25"/>
    <mergeCell ref="AA25:AC25"/>
    <mergeCell ref="AD25:AF25"/>
    <mergeCell ref="C26:E26"/>
    <mergeCell ref="F26:H26"/>
    <mergeCell ref="I26:K26"/>
    <mergeCell ref="L26:N26"/>
    <mergeCell ref="O26:Q26"/>
    <mergeCell ref="R26:T26"/>
    <mergeCell ref="U26:W26"/>
    <mergeCell ref="X26:Z26"/>
    <mergeCell ref="AA26:AC26"/>
    <mergeCell ref="AD26:AF26"/>
    <mergeCell ref="C27:E27"/>
    <mergeCell ref="F27:H27"/>
    <mergeCell ref="I27:K27"/>
    <mergeCell ref="L27:N27"/>
    <mergeCell ref="O27:Q27"/>
    <mergeCell ref="R27:T27"/>
    <mergeCell ref="U28:W28"/>
    <mergeCell ref="X28:Z28"/>
    <mergeCell ref="AA28:AC28"/>
    <mergeCell ref="AD28:AF28"/>
    <mergeCell ref="C29:N29"/>
    <mergeCell ref="O29:T29"/>
    <mergeCell ref="U29:W29"/>
    <mergeCell ref="X29:AF29"/>
    <mergeCell ref="U27:W27"/>
    <mergeCell ref="X27:Z27"/>
    <mergeCell ref="AA27:AC27"/>
    <mergeCell ref="AD27:AF27"/>
    <mergeCell ref="C28:E28"/>
    <mergeCell ref="F28:H28"/>
    <mergeCell ref="I28:K28"/>
    <mergeCell ref="L28:N28"/>
    <mergeCell ref="O28:Q28"/>
    <mergeCell ref="R28:T28"/>
    <mergeCell ref="B34:AF34"/>
    <mergeCell ref="C30:AF30"/>
    <mergeCell ref="C31:AF31"/>
    <mergeCell ref="C32:N32"/>
    <mergeCell ref="O32:T32"/>
    <mergeCell ref="U32:W32"/>
    <mergeCell ref="X32:Z32"/>
    <mergeCell ref="AA32:AC32"/>
    <mergeCell ref="AD32:AF32"/>
  </mergeCells>
  <printOptions horizontalCentered="1" verticalCentered="1"/>
  <pageMargins left="0.39370078740157483" right="0.39370078740157483" top="0.19685039370078741" bottom="0.19685039370078741" header="0" footer="0"/>
  <pageSetup scale="30" orientation="landscape"/>
  <headerFooter alignWithMargins="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" x14ac:dyDescent="0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" x14ac:dyDescent="0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LYL3E6YC11 Reproductores</vt:lpstr>
      <vt:lpstr>Desove Hembra</vt:lpstr>
      <vt:lpstr>Desove Macho</vt:lpstr>
      <vt:lpstr>Despacho de ovas</vt:lpstr>
      <vt:lpstr>Contao- Mañihueco</vt:lpstr>
      <vt:lpstr>Hoja2</vt:lpstr>
      <vt:lpstr>Hoja3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Alfonso Romero</dc:creator>
  <cp:lastModifiedBy>MacBook Valenzuela </cp:lastModifiedBy>
  <dcterms:created xsi:type="dcterms:W3CDTF">2021-03-30T13:19:43Z</dcterms:created>
  <dcterms:modified xsi:type="dcterms:W3CDTF">2021-04-16T13:50:02Z</dcterms:modified>
</cp:coreProperties>
</file>